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630\Repository2013\Docs\Games Workshop\Epic\Aeronautica\"/>
    </mc:Choice>
  </mc:AlternateContent>
  <xr:revisionPtr revIDLastSave="0" documentId="8_{0E24E952-48C1-423F-BFD5-F0C730229755}" xr6:coauthVersionLast="47" xr6:coauthVersionMax="47" xr10:uidLastSave="{00000000-0000-0000-0000-000000000000}"/>
  <bookViews>
    <workbookView xWindow="-110" yWindow="-110" windowWidth="19420" windowHeight="10420" tabRatio="618" xr2:uid="{00000000-000D-0000-FFFF-FFFF00000000}"/>
  </bookViews>
  <sheets>
    <sheet name="AI'19 Stats" sheetId="6" r:id="rId1"/>
    <sheet name="AI'19 Summary" sheetId="2" r:id="rId2"/>
    <sheet name="AI'19 Stats Mod2" sheetId="8" r:id="rId3"/>
    <sheet name="AI'19 Summary Mod2" sheetId="9" r:id="rId4"/>
    <sheet name="Ground Defences" sheetId="3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1" i="8" l="1"/>
  <c r="AA499" i="6"/>
  <c r="AA501" i="6"/>
  <c r="K105" i="9"/>
  <c r="O115" i="9"/>
  <c r="O116" i="9"/>
  <c r="O48" i="9"/>
  <c r="D51" i="9"/>
  <c r="O53" i="9"/>
  <c r="G57" i="9"/>
  <c r="O57" i="9"/>
  <c r="L61" i="9"/>
  <c r="O64" i="9"/>
  <c r="D71" i="9"/>
  <c r="O71" i="9"/>
  <c r="O73" i="9"/>
  <c r="O79" i="9"/>
  <c r="D80" i="9"/>
  <c r="O85" i="9"/>
  <c r="O87" i="9"/>
  <c r="L90" i="9"/>
  <c r="O93" i="9"/>
  <c r="O96" i="9"/>
  <c r="D100" i="9"/>
  <c r="L100" i="9"/>
  <c r="M100" i="9"/>
  <c r="D6" i="9"/>
  <c r="O13" i="9"/>
  <c r="O16" i="9"/>
  <c r="O17" i="9"/>
  <c r="D27" i="9"/>
  <c r="O30" i="9"/>
  <c r="O33" i="9"/>
  <c r="O34" i="9"/>
  <c r="L38" i="9"/>
  <c r="O39" i="9"/>
  <c r="L32" i="9"/>
  <c r="AB587" i="8"/>
  <c r="P587" i="8"/>
  <c r="AB586" i="8"/>
  <c r="AB584" i="8"/>
  <c r="P584" i="8"/>
  <c r="AB583" i="8"/>
  <c r="AB581" i="8"/>
  <c r="P581" i="8"/>
  <c r="AB580" i="8"/>
  <c r="N587" i="8"/>
  <c r="N587" i="6"/>
  <c r="N584" i="6"/>
  <c r="N581" i="6"/>
  <c r="P587" i="6"/>
  <c r="P584" i="6"/>
  <c r="P581" i="6"/>
  <c r="AB587" i="6"/>
  <c r="AB584" i="6"/>
  <c r="AB581" i="6"/>
  <c r="AV603" i="6" a="1"/>
  <c r="AV603" i="6" s="1"/>
  <c r="AW603" i="6" a="1"/>
  <c r="AW603" i="6" s="1"/>
  <c r="AX603" i="6" a="1"/>
  <c r="AX603" i="6" s="1"/>
  <c r="BA603" i="6" a="1"/>
  <c r="BA603" i="6" s="1"/>
  <c r="BE603" i="6" s="1"/>
  <c r="BB603" i="6" a="1"/>
  <c r="BB603" i="6" s="1"/>
  <c r="BC603" i="6" a="1"/>
  <c r="BC603" i="6" s="1"/>
  <c r="BD603" i="6" a="1"/>
  <c r="BD603" i="6" s="1"/>
  <c r="BF603" i="6" a="1"/>
  <c r="BF603" i="6" s="1"/>
  <c r="BH603" i="6" a="1"/>
  <c r="BH603" i="6" s="1"/>
  <c r="BI603" i="6" a="1"/>
  <c r="BI603" i="6" s="1"/>
  <c r="BJ603" i="6" a="1"/>
  <c r="BJ603" i="6" s="1"/>
  <c r="BM603" i="6" a="1"/>
  <c r="BM603" i="6" s="1"/>
  <c r="BQ603" i="6" s="1"/>
  <c r="BN603" i="6" a="1"/>
  <c r="BN603" i="6" s="1"/>
  <c r="BO603" i="6" a="1"/>
  <c r="BO603" i="6" s="1"/>
  <c r="BP603" i="6" a="1"/>
  <c r="BP603" i="6" s="1"/>
  <c r="AV606" i="6" a="1"/>
  <c r="AV606" i="6" s="1"/>
  <c r="AW606" i="6" a="1"/>
  <c r="AW606" i="6" s="1"/>
  <c r="AX606" i="6" a="1"/>
  <c r="AX606" i="6" s="1"/>
  <c r="BA606" i="6" a="1"/>
  <c r="BA606" i="6" s="1"/>
  <c r="BE606" i="6" s="1"/>
  <c r="BB606" i="6" a="1"/>
  <c r="BB606" i="6" s="1"/>
  <c r="BC606" i="6" a="1"/>
  <c r="BC606" i="6" s="1"/>
  <c r="BD606" i="6" a="1"/>
  <c r="BD606" i="6" s="1"/>
  <c r="BF606" i="6" a="1"/>
  <c r="BF606" i="6" s="1"/>
  <c r="U43" i="3"/>
  <c r="T43" i="3"/>
  <c r="S43" i="3"/>
  <c r="I43" i="3"/>
  <c r="I18" i="3"/>
  <c r="U42" i="3"/>
  <c r="T42" i="3"/>
  <c r="S42" i="3"/>
  <c r="I42" i="3"/>
  <c r="U41" i="3"/>
  <c r="T41" i="3"/>
  <c r="S41" i="3"/>
  <c r="I41" i="3"/>
  <c r="U40" i="3"/>
  <c r="T40" i="3"/>
  <c r="S40" i="3"/>
  <c r="I40" i="3"/>
  <c r="U39" i="3"/>
  <c r="T39" i="3"/>
  <c r="S39" i="3"/>
  <c r="I39" i="3"/>
  <c r="AX540" i="8"/>
  <c r="AW540" i="8"/>
  <c r="AV540" i="8"/>
  <c r="AY540" i="8" s="1"/>
  <c r="AX538" i="8"/>
  <c r="AW538" i="8"/>
  <c r="AV538" i="8"/>
  <c r="AX537" i="8"/>
  <c r="AW537" i="8"/>
  <c r="AV537" i="8"/>
  <c r="AX536" i="8"/>
  <c r="AW536" i="8"/>
  <c r="AV536" i="8"/>
  <c r="AY536" i="8" s="1"/>
  <c r="BW535" i="8"/>
  <c r="AX535" i="8"/>
  <c r="AW535" i="8"/>
  <c r="AV535" i="8"/>
  <c r="AB531" i="8"/>
  <c r="AB530" i="8"/>
  <c r="S16" i="3"/>
  <c r="T16" i="3"/>
  <c r="U16" i="3"/>
  <c r="S15" i="3"/>
  <c r="T15" i="3"/>
  <c r="U15" i="3"/>
  <c r="Y15" i="3" s="1"/>
  <c r="Z15" i="3" s="1"/>
  <c r="I16" i="3"/>
  <c r="I15" i="3"/>
  <c r="AW609" i="6" a="1"/>
  <c r="BB609" i="6" a="1"/>
  <c r="BD609" i="6" a="1"/>
  <c r="BA609" i="6" a="1"/>
  <c r="BH609" i="6" a="1"/>
  <c r="BN609" i="6" a="1"/>
  <c r="AX609" i="6" a="1"/>
  <c r="BO609" i="6" a="1"/>
  <c r="BM609" i="6" a="1"/>
  <c r="BC609" i="6" a="1"/>
  <c r="BJ609" i="6" a="1"/>
  <c r="AV609" i="6" a="1"/>
  <c r="BI609" i="6" a="1"/>
  <c r="BF609" i="6" a="1"/>
  <c r="BP609" i="6" a="1"/>
  <c r="Y43" i="3" l="1"/>
  <c r="BD535" i="8"/>
  <c r="BA537" i="8"/>
  <c r="BB538" i="8"/>
  <c r="BY535" i="8"/>
  <c r="BA536" i="8"/>
  <c r="BB537" i="8"/>
  <c r="BD540" i="8"/>
  <c r="BC540" i="8"/>
  <c r="BA535" i="8"/>
  <c r="BZ535" i="8"/>
  <c r="BC538" i="8"/>
  <c r="AY535" i="8"/>
  <c r="BD536" i="8"/>
  <c r="BD537" i="8"/>
  <c r="BA538" i="8"/>
  <c r="BB540" i="8"/>
  <c r="AC587" i="6"/>
  <c r="AD587" i="6" s="1"/>
  <c r="AC584" i="6"/>
  <c r="AD584" i="6" s="1"/>
  <c r="AC581" i="6"/>
  <c r="AD581" i="6" s="1"/>
  <c r="BP609" i="6"/>
  <c r="BF609" i="6"/>
  <c r="BI609" i="6"/>
  <c r="AV609" i="6"/>
  <c r="BJ609" i="6"/>
  <c r="BC609" i="6"/>
  <c r="BM609" i="6"/>
  <c r="BQ609" i="6" s="1"/>
  <c r="BO609" i="6"/>
  <c r="AX609" i="6"/>
  <c r="BN609" i="6"/>
  <c r="BH609" i="6"/>
  <c r="BA609" i="6"/>
  <c r="BE609" i="6" s="1"/>
  <c r="BD609" i="6"/>
  <c r="BB609" i="6"/>
  <c r="AW609" i="6"/>
  <c r="AY603" i="6"/>
  <c r="AZ603" i="6"/>
  <c r="AY606" i="6"/>
  <c r="AZ606" i="6"/>
  <c r="BK603" i="6"/>
  <c r="BL603" i="6"/>
  <c r="Z43" i="3"/>
  <c r="Y16" i="3"/>
  <c r="Z16" i="3" s="1"/>
  <c r="Y39" i="3"/>
  <c r="Z39" i="3" s="1"/>
  <c r="Y40" i="3"/>
  <c r="Z40" i="3" s="1"/>
  <c r="Y41" i="3"/>
  <c r="Z41" i="3" s="1"/>
  <c r="Y42" i="3"/>
  <c r="Z42" i="3" s="1"/>
  <c r="BC535" i="8"/>
  <c r="BC536" i="8"/>
  <c r="AZ540" i="8"/>
  <c r="BB535" i="8"/>
  <c r="AZ538" i="8"/>
  <c r="BD538" i="8"/>
  <c r="AZ535" i="8"/>
  <c r="AZ536" i="8"/>
  <c r="AY537" i="8"/>
  <c r="BC537" i="8"/>
  <c r="BA540" i="8"/>
  <c r="BB536" i="8"/>
  <c r="AZ537" i="8"/>
  <c r="AY538" i="8"/>
  <c r="BJ501" i="8" a="1"/>
  <c r="Y501" i="8" a="1"/>
  <c r="R499" i="6" a="1"/>
  <c r="AV499" i="6" a="1"/>
  <c r="Z501" i="6" a="1"/>
  <c r="BC501" i="6" a="1"/>
  <c r="BY608" i="8" a="1"/>
  <c r="CE608" i="8" a="1"/>
  <c r="S608" i="8" a="1"/>
  <c r="V605" i="8" a="1"/>
  <c r="AX605" i="8" a="1"/>
  <c r="BN602" i="8" a="1"/>
  <c r="CL602" i="8" a="1"/>
  <c r="BO608" i="6" a="1"/>
  <c r="BH608" i="6" a="1"/>
  <c r="AX605" i="6" a="1"/>
  <c r="AV602" i="6" a="1"/>
  <c r="CB602" i="6" a="1"/>
  <c r="AA605" i="6" a="1"/>
  <c r="BN604" i="6" a="1"/>
  <c r="Z602" i="6" a="1"/>
  <c r="W608" i="6" a="1"/>
  <c r="O604" i="6" a="1"/>
  <c r="AW607" i="6" a="1"/>
  <c r="N542" i="8"/>
  <c r="BH542" i="8" a="1"/>
  <c r="CK541" i="8" a="1"/>
  <c r="BD501" i="8" a="1"/>
  <c r="BF501" i="8" a="1"/>
  <c r="O501" i="8" a="1"/>
  <c r="BP499" i="6" a="1"/>
  <c r="Q499" i="6" a="1"/>
  <c r="P501" i="6" a="1"/>
  <c r="W501" i="6" a="1"/>
  <c r="BP608" i="8" a="1"/>
  <c r="AV608" i="8" a="1"/>
  <c r="BY605" i="8" a="1"/>
  <c r="BO605" i="8" a="1"/>
  <c r="Y605" i="8" a="1"/>
  <c r="V602" i="8" a="1"/>
  <c r="AX602" i="8" a="1"/>
  <c r="BJ608" i="6" a="1"/>
  <c r="BB605" i="6" a="1"/>
  <c r="CL605" i="6" a="1"/>
  <c r="CE602" i="6" a="1"/>
  <c r="BA604" i="6" a="1"/>
  <c r="W602" i="6" a="1"/>
  <c r="Q604" i="6" a="1"/>
  <c r="AV607" i="6" a="1"/>
  <c r="P607" i="6" a="1"/>
  <c r="V607" i="6" a="1"/>
  <c r="BH607" i="6" a="1"/>
  <c r="CB541" i="8" a="1"/>
  <c r="AA542" i="8" a="1"/>
  <c r="CD541" i="8" a="1"/>
  <c r="BB501" i="8" a="1"/>
  <c r="CB501" i="8" a="1"/>
  <c r="CK499" i="6" a="1"/>
  <c r="BN499" i="6" a="1"/>
  <c r="O499" i="6" a="1"/>
  <c r="BH501" i="6" a="1"/>
  <c r="U501" i="6" a="1"/>
  <c r="BN608" i="8" a="1"/>
  <c r="CB608" i="8" a="1"/>
  <c r="BD605" i="8" a="1"/>
  <c r="BJ605" i="8" a="1"/>
  <c r="U605" i="8" a="1"/>
  <c r="T602" i="8" a="1"/>
  <c r="AV602" i="8" a="1"/>
  <c r="BP608" i="6" a="1"/>
  <c r="BH605" i="6" a="1"/>
  <c r="BA605" i="6" a="1"/>
  <c r="AW602" i="6" a="1"/>
  <c r="BC604" i="6" a="1"/>
  <c r="Y602" i="6" a="1"/>
  <c r="Y604" i="6" a="1"/>
  <c r="AX607" i="6" a="1"/>
  <c r="T602" i="6" a="1"/>
  <c r="CB604" i="6" a="1"/>
  <c r="Q607" i="6" a="1"/>
  <c r="BN607" i="6" a="1"/>
  <c r="BW541" i="8" a="1"/>
  <c r="W542" i="8" a="1"/>
  <c r="AW541" i="8" a="1"/>
  <c r="BI541" i="8" a="1"/>
  <c r="BF541" i="8" a="1"/>
  <c r="P541" i="8" a="1"/>
  <c r="BO501" i="8" a="1"/>
  <c r="AV501" i="8" a="1"/>
  <c r="T499" i="6" a="1"/>
  <c r="AX499" i="6" a="1"/>
  <c r="AW501" i="6" a="1"/>
  <c r="BZ501" i="6" a="1"/>
  <c r="CD608" i="8" a="1"/>
  <c r="CL608" i="8" a="1"/>
  <c r="U608" i="8" a="1"/>
  <c r="X605" i="8" a="1"/>
  <c r="BA605" i="8" a="1"/>
  <c r="BP602" i="8" a="1"/>
  <c r="Q602" i="8" a="1"/>
  <c r="BI608" i="6" a="1"/>
  <c r="BB608" i="6" a="1"/>
  <c r="CK605" i="6" a="1"/>
  <c r="CD602" i="6" a="1"/>
  <c r="BP602" i="6" a="1"/>
  <c r="Y605" i="6" a="1"/>
  <c r="BI604" i="6" a="1"/>
  <c r="R602" i="6" a="1"/>
  <c r="U608" i="6" a="1"/>
  <c r="T608" i="6" a="1"/>
  <c r="Z608" i="6" a="1"/>
  <c r="O607" i="6" a="1"/>
  <c r="BO541" i="8" a="1"/>
  <c r="S542" i="8" a="1"/>
  <c r="N541" i="8"/>
  <c r="Q542" i="8" a="1"/>
  <c r="BI501" i="8" a="1"/>
  <c r="Q501" i="8" a="1"/>
  <c r="BJ499" i="6" a="1"/>
  <c r="S499" i="6" a="1"/>
  <c r="R501" i="6" a="1"/>
  <c r="Y501" i="6" a="1"/>
  <c r="N608" i="8"/>
  <c r="AX608" i="8" a="1"/>
  <c r="CD605" i="8" a="1"/>
  <c r="BW605" i="8" a="1"/>
  <c r="BH605" i="8" a="1"/>
  <c r="BY501" i="8" a="1"/>
  <c r="Z501" i="8" a="1"/>
  <c r="R501" i="8" a="1"/>
  <c r="BC501" i="8" a="1"/>
  <c r="Z499" i="6" a="1"/>
  <c r="BZ499" i="6" a="1"/>
  <c r="BY501" i="6" a="1"/>
  <c r="BM501" i="6" a="1"/>
  <c r="BJ501" i="6" a="1"/>
  <c r="T608" i="8" a="1"/>
  <c r="AA608" i="8" a="1"/>
  <c r="BI605" i="8" a="1"/>
  <c r="CE605" i="8" a="1"/>
  <c r="BB602" i="8" a="1"/>
  <c r="BH602" i="8" a="1"/>
  <c r="O602" i="8" a="1"/>
  <c r="BW608" i="6" a="1"/>
  <c r="BI605" i="6" a="1"/>
  <c r="BF602" i="6" a="1"/>
  <c r="AX602" i="6" a="1"/>
  <c r="S605" i="6" a="1"/>
  <c r="X604" i="6" a="1"/>
  <c r="P605" i="6" a="1"/>
  <c r="O608" i="6" a="1"/>
  <c r="CB607" i="6" a="1"/>
  <c r="Z605" i="6" a="1"/>
  <c r="R607" i="6" a="1"/>
  <c r="Q541" i="8" a="1"/>
  <c r="V542" i="8" a="1"/>
  <c r="X541" i="8" a="1"/>
  <c r="N501" i="8"/>
  <c r="W501" i="8" a="1"/>
  <c r="P499" i="6" a="1"/>
  <c r="Y499" i="6" a="1"/>
  <c r="X501" i="6" a="1"/>
  <c r="BA501" i="6" a="1"/>
  <c r="BD608" i="8" a="1"/>
  <c r="BZ608" i="8" a="1"/>
  <c r="Q608" i="8" a="1"/>
  <c r="T605" i="8" a="1"/>
  <c r="AV605" i="8" a="1"/>
  <c r="BI602" i="8" a="1"/>
  <c r="CE602" i="8" a="1"/>
  <c r="BZ608" i="6" a="1"/>
  <c r="BN608" i="6" a="1"/>
  <c r="BD605" i="6" a="1"/>
  <c r="BB602" i="6" a="1"/>
  <c r="CL602" i="6" a="1"/>
  <c r="O602" i="6" a="1"/>
  <c r="BP604" i="6" a="1"/>
  <c r="S604" i="6" a="1"/>
  <c r="Y608" i="6" a="1"/>
  <c r="BO604" i="6" a="1"/>
  <c r="BJ607" i="6" a="1"/>
  <c r="CK542" i="8" a="1"/>
  <c r="O541" i="8" a="1"/>
  <c r="T542" i="8" a="1"/>
  <c r="CK501" i="8" a="1"/>
  <c r="BP501" i="8" a="1"/>
  <c r="U501" i="8" a="1"/>
  <c r="BW499" i="6" a="1"/>
  <c r="W499" i="6" a="1"/>
  <c r="V501" i="6" a="1"/>
  <c r="AX501" i="6" a="1"/>
  <c r="BB608" i="8" a="1"/>
  <c r="BC608" i="8" a="1"/>
  <c r="O608" i="8" a="1"/>
  <c r="R605" i="8" a="1"/>
  <c r="CB605" i="8" a="1"/>
  <c r="BF602" i="8" a="1"/>
  <c r="BZ602" i="8" a="1"/>
  <c r="CK608" i="6" a="1"/>
  <c r="BY608" i="6" a="1"/>
  <c r="BJ605" i="6" a="1"/>
  <c r="BH602" i="6" a="1"/>
  <c r="N602" i="6"/>
  <c r="Q602" i="6" a="1"/>
  <c r="N604" i="6"/>
  <c r="AA604" i="6" a="1"/>
  <c r="AA608" i="6" a="1"/>
  <c r="N608" i="6"/>
  <c r="U604" i="6" a="1"/>
  <c r="V608" i="6" a="1"/>
  <c r="CD542" i="8" a="1"/>
  <c r="CB542" i="8" a="1"/>
  <c r="R542" i="8" a="1"/>
  <c r="AX542" i="8" a="1"/>
  <c r="U542" i="8" a="1"/>
  <c r="CE542" i="8" a="1"/>
  <c r="T501" i="8" a="1"/>
  <c r="BH501" i="8" a="1"/>
  <c r="BN501" i="6" a="1"/>
  <c r="AW605" i="8" a="1"/>
  <c r="P602" i="8" a="1"/>
  <c r="CL608" i="6" a="1"/>
  <c r="BM605" i="6" a="1"/>
  <c r="CE604" i="6" a="1"/>
  <c r="BB604" i="6" a="1"/>
  <c r="BB607" i="6" a="1"/>
  <c r="Z607" i="6" a="1"/>
  <c r="BI542" i="8" a="1"/>
  <c r="P501" i="8" a="1"/>
  <c r="X499" i="6" a="1"/>
  <c r="BD501" i="6" a="1"/>
  <c r="N501" i="6"/>
  <c r="Y608" i="8" a="1"/>
  <c r="BZ605" i="8" a="1"/>
  <c r="Y602" i="8" a="1"/>
  <c r="CD608" i="6" a="1"/>
  <c r="BM602" i="6" a="1"/>
  <c r="U605" i="6" a="1"/>
  <c r="T605" i="6" a="1"/>
  <c r="CK607" i="6" a="1"/>
  <c r="W607" i="6" a="1"/>
  <c r="BF542" i="8" a="1"/>
  <c r="BW501" i="8" a="1"/>
  <c r="V499" i="6" a="1"/>
  <c r="BB501" i="6" a="1"/>
  <c r="CK608" i="8" a="1"/>
  <c r="W608" i="8" a="1"/>
  <c r="BC605" i="8" a="1"/>
  <c r="U602" i="8" a="1"/>
  <c r="AV608" i="6" a="1"/>
  <c r="BW602" i="6" a="1"/>
  <c r="W605" i="6" a="1"/>
  <c r="X605" i="6" a="1"/>
  <c r="BO607" i="6" a="1"/>
  <c r="BW604" i="6" a="1"/>
  <c r="U541" i="8" a="1"/>
  <c r="CE541" i="8" a="1"/>
  <c r="BP541" i="8" a="1"/>
  <c r="BM501" i="8" a="1"/>
  <c r="AW499" i="6" a="1"/>
  <c r="U499" i="6" a="1"/>
  <c r="BP501" i="6" a="1"/>
  <c r="BO501" i="6" a="1"/>
  <c r="BA608" i="8" a="1"/>
  <c r="BB605" i="8" a="1"/>
  <c r="CL605" i="8" a="1"/>
  <c r="Z602" i="8" a="1"/>
  <c r="CB602" i="8" a="1"/>
  <c r="BM608" i="6" a="1"/>
  <c r="BP605" i="6" a="1"/>
  <c r="BC602" i="6" a="1"/>
  <c r="Q605" i="6" a="1"/>
  <c r="P602" i="6" a="1"/>
  <c r="BA607" i="6" a="1"/>
  <c r="BY607" i="6" a="1"/>
  <c r="R605" i="6" a="1"/>
  <c r="BJ604" i="6" a="1"/>
  <c r="BO542" i="8" a="1"/>
  <c r="AX541" i="8" a="1"/>
  <c r="BN541" i="8" a="1"/>
  <c r="BY499" i="6" a="1"/>
  <c r="Q501" i="6" a="1"/>
  <c r="W605" i="8" a="1"/>
  <c r="BA602" i="8" a="1"/>
  <c r="AV605" i="6" a="1"/>
  <c r="BY602" i="6" a="1"/>
  <c r="U602" i="6" a="1"/>
  <c r="BM604" i="6" a="1"/>
  <c r="S607" i="6" a="1"/>
  <c r="BM541" i="8" a="1"/>
  <c r="CL542" i="8" a="1"/>
  <c r="CL501" i="8" a="1"/>
  <c r="BM499" i="6" a="1"/>
  <c r="BI501" i="6" a="1"/>
  <c r="Z608" i="8" a="1"/>
  <c r="N605" i="8"/>
  <c r="CD602" i="8" a="1"/>
  <c r="AA602" i="8" a="1"/>
  <c r="CE605" i="6" a="1"/>
  <c r="BO602" i="6" a="1"/>
  <c r="R604" i="6" a="1"/>
  <c r="BZ607" i="6" a="1"/>
  <c r="BP607" i="6" a="1"/>
  <c r="BJ541" i="8" a="1"/>
  <c r="BJ542" i="8" a="1"/>
  <c r="CE501" i="8" a="1"/>
  <c r="CL499" i="6" a="1"/>
  <c r="BF501" i="6" a="1"/>
  <c r="X608" i="8" a="1"/>
  <c r="BP605" i="8" a="1"/>
  <c r="BY602" i="8" a="1"/>
  <c r="W602" i="8" a="1"/>
  <c r="AW605" i="6" a="1"/>
  <c r="BZ602" i="6" a="1"/>
  <c r="T604" i="6" a="1"/>
  <c r="CE607" i="6" a="1"/>
  <c r="AA607" i="6" a="1"/>
  <c r="W604" i="6" a="1"/>
  <c r="BP542" i="8" a="1"/>
  <c r="V541" i="8" a="1"/>
  <c r="CD501" i="8" a="1"/>
  <c r="BZ501" i="8" a="1"/>
  <c r="BO499" i="6" a="1"/>
  <c r="CB499" i="6" a="1"/>
  <c r="BW501" i="6" a="1"/>
  <c r="AW608" i="8" a="1"/>
  <c r="BW608" i="8" a="1"/>
  <c r="BN605" i="8" a="1"/>
  <c r="BM605" i="8" a="1"/>
  <c r="R602" i="8" a="1"/>
  <c r="S602" i="8" a="1"/>
  <c r="CE608" i="6" a="1"/>
  <c r="BF605" i="6" a="1"/>
  <c r="CK602" i="6" a="1"/>
  <c r="S602" i="6" a="1"/>
  <c r="AW604" i="6" a="1"/>
  <c r="CL607" i="6" a="1"/>
  <c r="V602" i="6" a="1"/>
  <c r="Y607" i="6" a="1"/>
  <c r="AW542" i="8" a="1"/>
  <c r="BN542" i="8" a="1"/>
  <c r="AV542" i="8" a="1"/>
  <c r="BF499" i="6" a="1"/>
  <c r="BF608" i="8" a="1"/>
  <c r="CK602" i="8" a="1"/>
  <c r="BJ602" i="8" a="1"/>
  <c r="BY605" i="6" a="1"/>
  <c r="BI602" i="6" a="1"/>
  <c r="P604" i="6" a="1"/>
  <c r="BC607" i="6" a="1"/>
  <c r="BM607" i="6" a="1"/>
  <c r="Y541" i="8" a="1"/>
  <c r="R541" i="8" a="1"/>
  <c r="BA501" i="8" a="1"/>
  <c r="BC499" i="6" a="1"/>
  <c r="CL501" i="6" a="1"/>
  <c r="R608" i="8" a="1"/>
  <c r="BF605" i="8" a="1"/>
  <c r="AW602" i="8" a="1"/>
  <c r="AW608" i="6" a="1"/>
  <c r="BO605" i="6" a="1"/>
  <c r="BD602" i="6" a="1"/>
  <c r="Z604" i="6" a="1"/>
  <c r="Q608" i="6" a="1"/>
  <c r="N607" i="6"/>
  <c r="W541" i="8" a="1"/>
  <c r="CL541" i="8" a="1"/>
  <c r="AX501" i="8" a="1"/>
  <c r="BA499" i="6" a="1"/>
  <c r="CE501" i="6" a="1"/>
  <c r="P608" i="8" a="1"/>
  <c r="Z605" i="8" a="1"/>
  <c r="N602" i="8"/>
  <c r="BC608" i="6" a="1"/>
  <c r="BZ605" i="6" a="1"/>
  <c r="BJ602" i="6" a="1"/>
  <c r="BF604" i="6" a="1"/>
  <c r="S608" i="6" a="1"/>
  <c r="R608" i="6" a="1"/>
  <c r="BD607" i="6" a="1"/>
  <c r="Z542" i="8" a="1"/>
  <c r="BM542" i="8" a="1"/>
  <c r="AW501" i="8" a="1"/>
  <c r="S501" i="8" a="1"/>
  <c r="BI499" i="6" a="1"/>
  <c r="CD501" i="6" a="1"/>
  <c r="AV501" i="6" a="1"/>
  <c r="BI608" i="8" a="1"/>
  <c r="BH608" i="8" a="1"/>
  <c r="P605" i="8" a="1"/>
  <c r="Q605" i="8" a="1"/>
  <c r="BM602" i="8" a="1"/>
  <c r="AX608" i="6" a="1"/>
  <c r="BN605" i="6" a="1"/>
  <c r="BA602" i="6" a="1"/>
  <c r="AV604" i="6" a="1"/>
  <c r="AA602" i="6" a="1"/>
  <c r="CK604" i="6" a="1"/>
  <c r="BD604" i="6" a="1"/>
  <c r="N605" i="6"/>
  <c r="P608" i="6" a="1"/>
  <c r="AA541" i="8" a="1"/>
  <c r="X542" i="8" a="1"/>
  <c r="T541" i="8" a="1"/>
  <c r="BH499" i="6" a="1"/>
  <c r="BO608" i="8" a="1"/>
  <c r="X602" i="8" a="1"/>
  <c r="CB605" i="6" a="1"/>
  <c r="AX604" i="6" a="1"/>
  <c r="V605" i="6" a="1"/>
  <c r="O542" i="8" a="1"/>
  <c r="BD499" i="6" a="1"/>
  <c r="O501" i="6" a="1"/>
  <c r="BM608" i="8" a="1"/>
  <c r="BW602" i="8" a="1"/>
  <c r="BW605" i="6" a="1"/>
  <c r="BI607" i="6" a="1"/>
  <c r="AV541" i="8" a="1"/>
  <c r="BB499" i="6" a="1"/>
  <c r="CB501" i="6" a="1"/>
  <c r="BJ608" i="8" a="1"/>
  <c r="BF608" i="6" a="1"/>
  <c r="O605" i="6" a="1"/>
  <c r="U607" i="6" a="1"/>
  <c r="BH541" i="8" a="1"/>
  <c r="BW542" i="8" a="1"/>
  <c r="CD499" i="6" a="1"/>
  <c r="T501" i="6" a="1"/>
  <c r="V608" i="8" a="1"/>
  <c r="CK605" i="8" a="1"/>
  <c r="BD602" i="8" a="1"/>
  <c r="BC602" i="8" a="1"/>
  <c r="CB608" i="6" a="1"/>
  <c r="BC605" i="6" a="1"/>
  <c r="BN602" i="6" a="1"/>
  <c r="BZ604" i="6" a="1"/>
  <c r="V604" i="6" a="1"/>
  <c r="BH604" i="6" a="1"/>
  <c r="X607" i="6" a="1"/>
  <c r="BF607" i="6" a="1"/>
  <c r="CD607" i="6" a="1"/>
  <c r="S541" i="8" a="1"/>
  <c r="P542" i="8" a="1"/>
  <c r="Z541" i="8" a="1"/>
  <c r="BD608" i="6" a="1"/>
  <c r="X602" i="6" a="1"/>
  <c r="X608" i="6" a="1"/>
  <c r="X501" i="8" a="1"/>
  <c r="N499" i="6"/>
  <c r="S605" i="8" a="1"/>
  <c r="BA608" i="6" a="1"/>
  <c r="CL604" i="6" a="1"/>
  <c r="BY604" i="6" a="1"/>
  <c r="T607" i="6" a="1"/>
  <c r="V501" i="8" a="1"/>
  <c r="CK501" i="6" a="1"/>
  <c r="O605" i="8" a="1"/>
  <c r="BO602" i="8" a="1"/>
  <c r="CD605" i="6" a="1"/>
  <c r="CD604" i="6" a="1"/>
  <c r="BW607" i="6" a="1"/>
  <c r="Y542" i="8" a="1"/>
  <c r="BN501" i="8" a="1"/>
  <c r="CE499" i="6" a="1"/>
  <c r="S501" i="6" a="1"/>
  <c r="AA605" i="8" a="1"/>
  <c r="BY542" i="8" a="1"/>
  <c r="BA542" i="8" a="1"/>
  <c r="BZ541" i="8" a="1"/>
  <c r="BZ542" i="8" a="1"/>
  <c r="BC541" i="8" a="1"/>
  <c r="BY541" i="8" a="1"/>
  <c r="BA541" i="8" a="1"/>
  <c r="BB541" i="8" a="1"/>
  <c r="BD542" i="8" a="1"/>
  <c r="BC542" i="8" a="1"/>
  <c r="BB542" i="8" a="1"/>
  <c r="BD541" i="8" a="1"/>
  <c r="AA605" i="8" l="1"/>
  <c r="O3" i="9" s="1"/>
  <c r="S501" i="6"/>
  <c r="CE499" i="6"/>
  <c r="CF499" i="6" s="1"/>
  <c r="BN501" i="8"/>
  <c r="BQ501" i="8" s="1"/>
  <c r="Y542" i="8"/>
  <c r="BW607" i="6"/>
  <c r="CD604" i="6"/>
  <c r="CF604" i="6" s="1"/>
  <c r="CD605" i="6"/>
  <c r="CF605" i="6" s="1"/>
  <c r="BO602" i="8"/>
  <c r="O605" i="8"/>
  <c r="C3" i="9" s="1"/>
  <c r="CK501" i="6"/>
  <c r="V501" i="8"/>
  <c r="T607" i="6"/>
  <c r="BY604" i="6"/>
  <c r="CA604" i="6" s="1"/>
  <c r="CL604" i="6"/>
  <c r="Z4" i="2" s="1"/>
  <c r="BA608" i="6"/>
  <c r="BE608" i="6" s="1"/>
  <c r="S605" i="8"/>
  <c r="G3" i="9" s="1"/>
  <c r="X501" i="8"/>
  <c r="X608" i="6"/>
  <c r="X602" i="6"/>
  <c r="BD608" i="6"/>
  <c r="Z541" i="8"/>
  <c r="P542" i="8"/>
  <c r="S541" i="8"/>
  <c r="CD607" i="6"/>
  <c r="CF607" i="6" s="1"/>
  <c r="BF607" i="6"/>
  <c r="X607" i="6"/>
  <c r="BH604" i="6"/>
  <c r="CC604" i="6" s="1"/>
  <c r="V604" i="6"/>
  <c r="BZ604" i="6"/>
  <c r="BN602" i="6"/>
  <c r="BC605" i="6"/>
  <c r="CB608" i="6"/>
  <c r="BC602" i="8"/>
  <c r="BD602" i="8"/>
  <c r="CK605" i="8"/>
  <c r="Y3" i="9" s="1"/>
  <c r="V608" i="8"/>
  <c r="T501" i="6"/>
  <c r="CD499" i="6"/>
  <c r="BW542" i="8"/>
  <c r="BX542" i="8" s="1"/>
  <c r="BH541" i="8"/>
  <c r="U607" i="6"/>
  <c r="O605" i="6"/>
  <c r="BF608" i="6"/>
  <c r="BJ608" i="8"/>
  <c r="CB501" i="6"/>
  <c r="CC501" i="6" s="1"/>
  <c r="BB499" i="6"/>
  <c r="AV541" i="8"/>
  <c r="BI607" i="6"/>
  <c r="BW605" i="6"/>
  <c r="BW602" i="8"/>
  <c r="BM608" i="8"/>
  <c r="BQ608" i="8" s="1"/>
  <c r="O501" i="6"/>
  <c r="BD499" i="6"/>
  <c r="O542" i="8"/>
  <c r="V605" i="6"/>
  <c r="AX604" i="6"/>
  <c r="CB605" i="6"/>
  <c r="X602" i="8"/>
  <c r="BO608" i="8"/>
  <c r="BH499" i="6"/>
  <c r="T541" i="8"/>
  <c r="X542" i="8"/>
  <c r="AA541" i="8"/>
  <c r="P608" i="6"/>
  <c r="BD604" i="6"/>
  <c r="CK604" i="6"/>
  <c r="Y4" i="2" s="1"/>
  <c r="AA602" i="6"/>
  <c r="AV604" i="6"/>
  <c r="BA602" i="6"/>
  <c r="BE602" i="6" s="1"/>
  <c r="BN605" i="6"/>
  <c r="AX608" i="6"/>
  <c r="BM602" i="8"/>
  <c r="BQ602" i="8" s="1"/>
  <c r="Q605" i="8"/>
  <c r="E3" i="9" s="1"/>
  <c r="P605" i="8"/>
  <c r="D3" i="9" s="1"/>
  <c r="BH608" i="8"/>
  <c r="BK608" i="8" s="1"/>
  <c r="BI608" i="8"/>
  <c r="AV501" i="6"/>
  <c r="CD501" i="6"/>
  <c r="BI499" i="6"/>
  <c r="BK499" i="6" s="1"/>
  <c r="S501" i="8"/>
  <c r="AW501" i="8"/>
  <c r="AY501" i="8" s="1"/>
  <c r="BM542" i="8"/>
  <c r="BQ542" i="8" s="1"/>
  <c r="Z542" i="8"/>
  <c r="BD607" i="6"/>
  <c r="R608" i="6"/>
  <c r="S608" i="6"/>
  <c r="BF604" i="6"/>
  <c r="BJ602" i="6"/>
  <c r="BZ605" i="6"/>
  <c r="BC608" i="6"/>
  <c r="Z605" i="8"/>
  <c r="N3" i="9" s="1"/>
  <c r="P608" i="8"/>
  <c r="D40" i="9" s="1"/>
  <c r="CE501" i="6"/>
  <c r="CF501" i="6" s="1"/>
  <c r="BA499" i="6"/>
  <c r="AX501" i="8"/>
  <c r="CL541" i="8"/>
  <c r="W541" i="8"/>
  <c r="Q608" i="6"/>
  <c r="Z604" i="6"/>
  <c r="N4" i="2" s="1"/>
  <c r="BD602" i="6"/>
  <c r="BO605" i="6"/>
  <c r="AW608" i="6"/>
  <c r="AW602" i="8"/>
  <c r="AZ602" i="8" s="1"/>
  <c r="BF605" i="8"/>
  <c r="R608" i="8"/>
  <c r="F40" i="9" s="1"/>
  <c r="CL501" i="6"/>
  <c r="BC499" i="6"/>
  <c r="BE499" i="6" s="1"/>
  <c r="BA501" i="8"/>
  <c r="R541" i="8"/>
  <c r="Y541" i="8"/>
  <c r="BM607" i="6"/>
  <c r="BQ607" i="6" s="1"/>
  <c r="BC607" i="6"/>
  <c r="P604" i="6"/>
  <c r="D4" i="2" s="1"/>
  <c r="BI602" i="6"/>
  <c r="BY605" i="6"/>
  <c r="CA605" i="6" s="1"/>
  <c r="BJ602" i="8"/>
  <c r="CK602" i="8"/>
  <c r="BF608" i="8"/>
  <c r="BF499" i="6"/>
  <c r="AV542" i="8"/>
  <c r="BN542" i="8"/>
  <c r="AW542" i="8"/>
  <c r="Y607" i="6"/>
  <c r="AB607" i="6" s="1"/>
  <c r="AC607" i="6" s="1"/>
  <c r="AD607" i="6" s="1"/>
  <c r="V602" i="6"/>
  <c r="CL607" i="6"/>
  <c r="AW604" i="6"/>
  <c r="S602" i="6"/>
  <c r="CK602" i="6"/>
  <c r="BF605" i="6"/>
  <c r="CE608" i="6"/>
  <c r="S602" i="8"/>
  <c r="R602" i="8"/>
  <c r="BM605" i="8"/>
  <c r="BQ605" i="8" s="1"/>
  <c r="BN605" i="8"/>
  <c r="BW608" i="8"/>
  <c r="AW608" i="8"/>
  <c r="BW501" i="6"/>
  <c r="BX501" i="6" s="1"/>
  <c r="CB499" i="6"/>
  <c r="CC499" i="6" s="1"/>
  <c r="BO499" i="6"/>
  <c r="BQ499" i="6" s="1"/>
  <c r="BZ501" i="8"/>
  <c r="CA501" i="8" s="1"/>
  <c r="CD501" i="8"/>
  <c r="V541" i="8"/>
  <c r="BP542" i="8"/>
  <c r="W604" i="6"/>
  <c r="K4" i="2" s="1"/>
  <c r="AA607" i="6"/>
  <c r="CE607" i="6"/>
  <c r="T604" i="6"/>
  <c r="H4" i="2" s="1"/>
  <c r="BZ602" i="6"/>
  <c r="AW605" i="6"/>
  <c r="W602" i="8"/>
  <c r="BY602" i="8"/>
  <c r="CA602" i="8" s="1"/>
  <c r="BP605" i="8"/>
  <c r="X608" i="8"/>
  <c r="L40" i="9" s="1"/>
  <c r="BF501" i="6"/>
  <c r="CL499" i="6"/>
  <c r="CE501" i="8"/>
  <c r="CF501" i="8" s="1"/>
  <c r="BJ542" i="8"/>
  <c r="BJ541" i="8"/>
  <c r="BP607" i="6"/>
  <c r="BZ607" i="6"/>
  <c r="R604" i="6"/>
  <c r="F4" i="2" s="1"/>
  <c r="BO602" i="6"/>
  <c r="CE605" i="6"/>
  <c r="AA602" i="8"/>
  <c r="CD602" i="8"/>
  <c r="CF602" i="8" s="1"/>
  <c r="B3" i="9"/>
  <c r="Z608" i="8"/>
  <c r="N40" i="9" s="1"/>
  <c r="BI501" i="6"/>
  <c r="BK501" i="6" s="1"/>
  <c r="BM499" i="6"/>
  <c r="CL501" i="8"/>
  <c r="CL542" i="8"/>
  <c r="BM541" i="8"/>
  <c r="BQ541" i="8" s="1"/>
  <c r="S607" i="6"/>
  <c r="BM604" i="6"/>
  <c r="BQ604" i="6" s="1"/>
  <c r="U602" i="6"/>
  <c r="AB602" i="6" s="1"/>
  <c r="AC602" i="6" s="1"/>
  <c r="AD602" i="6" s="1"/>
  <c r="BY602" i="6"/>
  <c r="CA602" i="6" s="1"/>
  <c r="AV605" i="6"/>
  <c r="AY605" i="6" s="1"/>
  <c r="BA602" i="8"/>
  <c r="BE602" i="8" s="1"/>
  <c r="W605" i="8"/>
  <c r="K3" i="9" s="1"/>
  <c r="Q501" i="6"/>
  <c r="BY499" i="6"/>
  <c r="BN541" i="8"/>
  <c r="AX541" i="8"/>
  <c r="BO542" i="8"/>
  <c r="BJ604" i="6"/>
  <c r="R605" i="6"/>
  <c r="BY607" i="6"/>
  <c r="CA607" i="6" s="1"/>
  <c r="BA607" i="6"/>
  <c r="BE607" i="6" s="1"/>
  <c r="P602" i="6"/>
  <c r="Q605" i="6"/>
  <c r="BC602" i="6"/>
  <c r="BP605" i="6"/>
  <c r="BM608" i="6"/>
  <c r="BQ608" i="6" s="1"/>
  <c r="CB602" i="8"/>
  <c r="Z602" i="8"/>
  <c r="CL605" i="8"/>
  <c r="BB605" i="8"/>
  <c r="BA608" i="8"/>
  <c r="BE608" i="8" s="1"/>
  <c r="BO501" i="6"/>
  <c r="BP501" i="6"/>
  <c r="U499" i="6"/>
  <c r="AW499" i="6"/>
  <c r="AY499" i="6" s="1"/>
  <c r="BM501" i="8"/>
  <c r="BP541" i="8"/>
  <c r="CE541" i="8"/>
  <c r="CF541" i="8" s="1"/>
  <c r="U541" i="8"/>
  <c r="BW604" i="6"/>
  <c r="BO607" i="6"/>
  <c r="X605" i="6"/>
  <c r="W605" i="6"/>
  <c r="BW602" i="6"/>
  <c r="AV608" i="6"/>
  <c r="AY608" i="6" s="1"/>
  <c r="U602" i="8"/>
  <c r="BC605" i="8"/>
  <c r="W608" i="8"/>
  <c r="K40" i="9" s="1"/>
  <c r="CK608" i="8"/>
  <c r="Y40" i="9" s="1"/>
  <c r="BB501" i="6"/>
  <c r="BE501" i="6" s="1"/>
  <c r="V499" i="6"/>
  <c r="BW501" i="8"/>
  <c r="BX501" i="8" s="1"/>
  <c r="BF542" i="8"/>
  <c r="W607" i="6"/>
  <c r="CK607" i="6"/>
  <c r="T605" i="6"/>
  <c r="U605" i="6"/>
  <c r="BM602" i="6"/>
  <c r="BQ602" i="6" s="1"/>
  <c r="CD608" i="6"/>
  <c r="CF608" i="6" s="1"/>
  <c r="Y602" i="8"/>
  <c r="AB602" i="8" s="1"/>
  <c r="AC602" i="8" s="1"/>
  <c r="AD602" i="8" s="1"/>
  <c r="BZ605" i="8"/>
  <c r="Y608" i="8"/>
  <c r="M40" i="9" s="1"/>
  <c r="BD501" i="6"/>
  <c r="X499" i="6"/>
  <c r="P501" i="8"/>
  <c r="BI542" i="8"/>
  <c r="Z607" i="6"/>
  <c r="BB607" i="6"/>
  <c r="BB604" i="6"/>
  <c r="CE604" i="6"/>
  <c r="BM605" i="6"/>
  <c r="BQ605" i="6" s="1"/>
  <c r="CL608" i="6"/>
  <c r="P602" i="8"/>
  <c r="AW605" i="8"/>
  <c r="BN501" i="6"/>
  <c r="BQ501" i="6" s="1"/>
  <c r="BH501" i="8"/>
  <c r="BL501" i="8" s="1"/>
  <c r="T501" i="8"/>
  <c r="CE542" i="8"/>
  <c r="CF542" i="8" s="1"/>
  <c r="U542" i="8"/>
  <c r="AX542" i="8"/>
  <c r="AZ542" i="8" s="1"/>
  <c r="R542" i="8"/>
  <c r="CB542" i="8"/>
  <c r="CC542" i="8" s="1"/>
  <c r="CD542" i="8"/>
  <c r="V608" i="6"/>
  <c r="U604" i="6"/>
  <c r="AA608" i="6"/>
  <c r="O40" i="2" s="1"/>
  <c r="AA604" i="6"/>
  <c r="O4" i="2" s="1"/>
  <c r="B4" i="2"/>
  <c r="Q602" i="6"/>
  <c r="BH602" i="6"/>
  <c r="BK602" i="6" s="1"/>
  <c r="BJ605" i="6"/>
  <c r="BY608" i="6"/>
  <c r="CA608" i="6" s="1"/>
  <c r="CK608" i="6"/>
  <c r="BZ602" i="8"/>
  <c r="BF602" i="8"/>
  <c r="CB605" i="8"/>
  <c r="R605" i="8"/>
  <c r="F3" i="9" s="1"/>
  <c r="O608" i="8"/>
  <c r="C40" i="9" s="1"/>
  <c r="BC608" i="8"/>
  <c r="BB608" i="8"/>
  <c r="AX501" i="6"/>
  <c r="V501" i="6"/>
  <c r="W499" i="6"/>
  <c r="BW499" i="6"/>
  <c r="BX499" i="6" s="1"/>
  <c r="U501" i="8"/>
  <c r="BP501" i="8"/>
  <c r="CK501" i="8"/>
  <c r="T542" i="8"/>
  <c r="O541" i="8"/>
  <c r="CK542" i="8"/>
  <c r="BJ607" i="6"/>
  <c r="BO604" i="6"/>
  <c r="Y608" i="6"/>
  <c r="S604" i="6"/>
  <c r="G4" i="2" s="1"/>
  <c r="BP604" i="6"/>
  <c r="O602" i="6"/>
  <c r="CL602" i="6"/>
  <c r="BB602" i="6"/>
  <c r="BD605" i="6"/>
  <c r="BN608" i="6"/>
  <c r="BZ608" i="6"/>
  <c r="CE602" i="8"/>
  <c r="BI602" i="8"/>
  <c r="AV605" i="8"/>
  <c r="AY605" i="8" s="1"/>
  <c r="T605" i="8"/>
  <c r="H3" i="9" s="1"/>
  <c r="Q608" i="8"/>
  <c r="E40" i="9" s="1"/>
  <c r="BZ608" i="8"/>
  <c r="BD608" i="8"/>
  <c r="BA501" i="6"/>
  <c r="X501" i="6"/>
  <c r="Y499" i="6"/>
  <c r="P499" i="6"/>
  <c r="W501" i="8"/>
  <c r="X541" i="8"/>
  <c r="AB541" i="8" s="1"/>
  <c r="V542" i="8"/>
  <c r="Q541" i="8"/>
  <c r="R607" i="6"/>
  <c r="Z605" i="6"/>
  <c r="CB607" i="6"/>
  <c r="O608" i="6"/>
  <c r="P605" i="6"/>
  <c r="X604" i="6"/>
  <c r="L4" i="2" s="1"/>
  <c r="S605" i="6"/>
  <c r="AX602" i="6"/>
  <c r="BF602" i="6"/>
  <c r="BI605" i="6"/>
  <c r="BL605" i="6" s="1"/>
  <c r="BW608" i="6"/>
  <c r="O602" i="8"/>
  <c r="BH602" i="8"/>
  <c r="BB602" i="8"/>
  <c r="CE605" i="8"/>
  <c r="BI605" i="8"/>
  <c r="AA608" i="8"/>
  <c r="O40" i="9" s="1"/>
  <c r="T608" i="8"/>
  <c r="H40" i="9" s="1"/>
  <c r="BJ501" i="6"/>
  <c r="BM501" i="6"/>
  <c r="BY501" i="6"/>
  <c r="BZ499" i="6"/>
  <c r="CA499" i="6" s="1"/>
  <c r="Z499" i="6"/>
  <c r="BC501" i="8"/>
  <c r="R501" i="8"/>
  <c r="Z501" i="8"/>
  <c r="BY501" i="8"/>
  <c r="BH605" i="8"/>
  <c r="BK605" i="8" s="1"/>
  <c r="BW605" i="8"/>
  <c r="CD605" i="8"/>
  <c r="CF605" i="8" s="1"/>
  <c r="AX608" i="8"/>
  <c r="B40" i="9"/>
  <c r="Y501" i="6"/>
  <c r="R501" i="6"/>
  <c r="S499" i="6"/>
  <c r="BJ499" i="6"/>
  <c r="BL499" i="6" s="1"/>
  <c r="Q501" i="8"/>
  <c r="BI501" i="8"/>
  <c r="BK501" i="8" s="1"/>
  <c r="Q542" i="8"/>
  <c r="S542" i="8"/>
  <c r="AB542" i="8" s="1"/>
  <c r="BO541" i="8"/>
  <c r="O607" i="6"/>
  <c r="Z608" i="6"/>
  <c r="T608" i="6"/>
  <c r="U608" i="6"/>
  <c r="R602" i="6"/>
  <c r="BI604" i="6"/>
  <c r="Y605" i="6"/>
  <c r="AB605" i="6" s="1"/>
  <c r="AC605" i="6" s="1"/>
  <c r="AD605" i="6" s="1"/>
  <c r="BP602" i="6"/>
  <c r="CD602" i="6"/>
  <c r="CF602" i="6" s="1"/>
  <c r="CK605" i="6"/>
  <c r="BB608" i="6"/>
  <c r="BI608" i="6"/>
  <c r="Q602" i="8"/>
  <c r="BP602" i="8"/>
  <c r="BA605" i="8"/>
  <c r="BE605" i="8" s="1"/>
  <c r="X605" i="8"/>
  <c r="L3" i="9" s="1"/>
  <c r="U608" i="8"/>
  <c r="CL608" i="8"/>
  <c r="Z40" i="9" s="1"/>
  <c r="CD608" i="8"/>
  <c r="CF608" i="8" s="1"/>
  <c r="BZ501" i="6"/>
  <c r="CA501" i="6" s="1"/>
  <c r="AW501" i="6"/>
  <c r="AY501" i="6" s="1"/>
  <c r="AX499" i="6"/>
  <c r="T499" i="6"/>
  <c r="AV501" i="8"/>
  <c r="BO501" i="8"/>
  <c r="P541" i="8"/>
  <c r="BF541" i="8"/>
  <c r="BI541" i="8"/>
  <c r="AW541" i="8"/>
  <c r="W542" i="8"/>
  <c r="BW541" i="8"/>
  <c r="BX541" i="8" s="1"/>
  <c r="BN607" i="6"/>
  <c r="Q607" i="6"/>
  <c r="CB604" i="6"/>
  <c r="T602" i="6"/>
  <c r="AX607" i="6"/>
  <c r="Y604" i="6"/>
  <c r="M4" i="2" s="1"/>
  <c r="Y602" i="6"/>
  <c r="BC604" i="6"/>
  <c r="AW602" i="6"/>
  <c r="BA605" i="6"/>
  <c r="BE605" i="6" s="1"/>
  <c r="BH605" i="6"/>
  <c r="BK605" i="6" s="1"/>
  <c r="BP608" i="6"/>
  <c r="AV602" i="8"/>
  <c r="AY602" i="8" s="1"/>
  <c r="T602" i="8"/>
  <c r="U605" i="8"/>
  <c r="BJ605" i="8"/>
  <c r="BD605" i="8"/>
  <c r="CB608" i="8"/>
  <c r="BN608" i="8"/>
  <c r="U501" i="6"/>
  <c r="BH501" i="6"/>
  <c r="BL501" i="6" s="1"/>
  <c r="O499" i="6"/>
  <c r="BN499" i="6"/>
  <c r="CK499" i="6"/>
  <c r="CB501" i="8"/>
  <c r="CC501" i="8" s="1"/>
  <c r="BB501" i="8"/>
  <c r="BE501" i="8" s="1"/>
  <c r="CD541" i="8"/>
  <c r="AA542" i="8"/>
  <c r="CB541" i="8"/>
  <c r="CC541" i="8" s="1"/>
  <c r="BH607" i="6"/>
  <c r="BL607" i="6" s="1"/>
  <c r="V607" i="6"/>
  <c r="P607" i="6"/>
  <c r="AV607" i="6"/>
  <c r="BX607" i="6" s="1"/>
  <c r="Q604" i="6"/>
  <c r="E4" i="2" s="1"/>
  <c r="W602" i="6"/>
  <c r="BA604" i="6"/>
  <c r="BE604" i="6" s="1"/>
  <c r="CE602" i="6"/>
  <c r="CL605" i="6"/>
  <c r="BB605" i="6"/>
  <c r="BJ608" i="6"/>
  <c r="AX602" i="8"/>
  <c r="V602" i="8"/>
  <c r="Y605" i="8"/>
  <c r="M3" i="9" s="1"/>
  <c r="BO605" i="8"/>
  <c r="BY605" i="8"/>
  <c r="CA605" i="8" s="1"/>
  <c r="AV608" i="8"/>
  <c r="BX608" i="8" s="1"/>
  <c r="BP608" i="8"/>
  <c r="W501" i="6"/>
  <c r="P501" i="6"/>
  <c r="Q499" i="6"/>
  <c r="BP499" i="6"/>
  <c r="O501" i="8"/>
  <c r="BF501" i="8"/>
  <c r="BD501" i="8"/>
  <c r="CK541" i="8"/>
  <c r="BH542" i="8"/>
  <c r="BL542" i="8" s="1"/>
  <c r="AW607" i="6"/>
  <c r="O604" i="6"/>
  <c r="C4" i="2" s="1"/>
  <c r="W608" i="6"/>
  <c r="Z602" i="6"/>
  <c r="BN604" i="6"/>
  <c r="AA605" i="6"/>
  <c r="CB602" i="6"/>
  <c r="AV602" i="6"/>
  <c r="BX602" i="6" s="1"/>
  <c r="AX605" i="6"/>
  <c r="BH608" i="6"/>
  <c r="BL608" i="6" s="1"/>
  <c r="BO608" i="6"/>
  <c r="CL602" i="8"/>
  <c r="BN602" i="8"/>
  <c r="AX605" i="8"/>
  <c r="V605" i="8"/>
  <c r="S608" i="8"/>
  <c r="G40" i="9" s="1"/>
  <c r="CE608" i="8"/>
  <c r="BY608" i="8"/>
  <c r="CA608" i="8" s="1"/>
  <c r="BC501" i="6"/>
  <c r="Z501" i="6"/>
  <c r="AV499" i="6"/>
  <c r="R499" i="6"/>
  <c r="Y501" i="8"/>
  <c r="BJ501" i="8"/>
  <c r="AB501" i="8"/>
  <c r="AC501" i="8" s="1"/>
  <c r="AD501" i="8" s="1"/>
  <c r="AZ501" i="8"/>
  <c r="AB499" i="6"/>
  <c r="AC499" i="6" s="1"/>
  <c r="AD499" i="6" s="1"/>
  <c r="AZ499" i="6"/>
  <c r="AB501" i="6"/>
  <c r="AC501" i="6" s="1"/>
  <c r="AD501" i="6" s="1"/>
  <c r="Z3" i="9"/>
  <c r="AB608" i="8"/>
  <c r="BL608" i="8"/>
  <c r="CC608" i="8"/>
  <c r="AY608" i="8"/>
  <c r="AZ608" i="8"/>
  <c r="CC605" i="8"/>
  <c r="AZ605" i="8"/>
  <c r="BX602" i="8"/>
  <c r="BL602" i="8"/>
  <c r="CC602" i="8"/>
  <c r="BK602" i="8"/>
  <c r="BX605" i="6"/>
  <c r="BX608" i="6"/>
  <c r="BY542" i="8"/>
  <c r="BY541" i="8"/>
  <c r="BZ541" i="8"/>
  <c r="CA541" i="8" s="1"/>
  <c r="BZ542" i="8"/>
  <c r="CA542" i="8" s="1"/>
  <c r="BD542" i="8"/>
  <c r="BD541" i="8"/>
  <c r="BA541" i="8"/>
  <c r="BE541" i="8" s="1"/>
  <c r="BA542" i="8"/>
  <c r="BE542" i="8" s="1"/>
  <c r="AZ608" i="6"/>
  <c r="BK608" i="6"/>
  <c r="AZ605" i="6"/>
  <c r="CC605" i="6"/>
  <c r="AZ602" i="6"/>
  <c r="BL602" i="6"/>
  <c r="BK604" i="6"/>
  <c r="BL604" i="6"/>
  <c r="AY607" i="6"/>
  <c r="AZ607" i="6"/>
  <c r="BL609" i="6"/>
  <c r="BK609" i="6"/>
  <c r="AB604" i="6"/>
  <c r="CC607" i="6"/>
  <c r="AY609" i="6"/>
  <c r="AZ609" i="6"/>
  <c r="AB608" i="6"/>
  <c r="BX604" i="6"/>
  <c r="AY604" i="6"/>
  <c r="AZ604" i="6"/>
  <c r="BC541" i="8"/>
  <c r="BC542" i="8"/>
  <c r="BB542" i="8"/>
  <c r="BB541" i="8"/>
  <c r="AY542" i="8"/>
  <c r="BL541" i="8"/>
  <c r="BK541" i="8"/>
  <c r="AZ541" i="8"/>
  <c r="AY541" i="8"/>
  <c r="BK542" i="8"/>
  <c r="BK607" i="6" l="1"/>
  <c r="CC608" i="6"/>
  <c r="CC602" i="6"/>
  <c r="BX605" i="8"/>
  <c r="BL605" i="8"/>
  <c r="AY602" i="6"/>
  <c r="AB605" i="8"/>
  <c r="AZ501" i="6"/>
  <c r="BR501" i="6" s="1"/>
  <c r="CG501" i="8"/>
  <c r="CH501" i="8" s="1"/>
  <c r="CI501" i="8"/>
  <c r="BT501" i="8"/>
  <c r="BU501" i="8" s="1"/>
  <c r="CM501" i="8" s="1"/>
  <c r="BR501" i="8"/>
  <c r="CI499" i="6"/>
  <c r="BT499" i="6"/>
  <c r="BU499" i="6" s="1"/>
  <c r="CM499" i="6" s="1"/>
  <c r="CG499" i="6"/>
  <c r="CH499" i="6" s="1"/>
  <c r="BR499" i="6"/>
  <c r="CI501" i="6"/>
  <c r="BT501" i="6"/>
  <c r="BU501" i="6" s="1"/>
  <c r="CM501" i="6" s="1"/>
  <c r="CG501" i="6"/>
  <c r="CH501" i="6" s="1"/>
  <c r="AC605" i="8"/>
  <c r="P3" i="9"/>
  <c r="AC608" i="8"/>
  <c r="P40" i="9"/>
  <c r="BR608" i="8"/>
  <c r="S40" i="9" s="1"/>
  <c r="BR605" i="8"/>
  <c r="S3" i="9" s="1"/>
  <c r="CI602" i="8"/>
  <c r="BT602" i="8"/>
  <c r="BU602" i="8" s="1"/>
  <c r="CM602" i="8" s="1"/>
  <c r="CG602" i="8"/>
  <c r="CH602" i="8" s="1"/>
  <c r="BR602" i="8"/>
  <c r="AC604" i="6"/>
  <c r="P4" i="2"/>
  <c r="BR602" i="6"/>
  <c r="BR604" i="6"/>
  <c r="S4" i="2" s="1"/>
  <c r="BR605" i="6"/>
  <c r="BT607" i="6"/>
  <c r="BU607" i="6" s="1"/>
  <c r="CM607" i="6" s="1"/>
  <c r="CG607" i="6"/>
  <c r="CH607" i="6" s="1"/>
  <c r="CI607" i="6"/>
  <c r="CG602" i="6"/>
  <c r="CH602" i="6" s="1"/>
  <c r="CI602" i="6"/>
  <c r="BT602" i="6"/>
  <c r="BU602" i="6" s="1"/>
  <c r="CM602" i="6" s="1"/>
  <c r="CG605" i="6"/>
  <c r="CH605" i="6" s="1"/>
  <c r="BT605" i="6"/>
  <c r="BU605" i="6" s="1"/>
  <c r="CM605" i="6" s="1"/>
  <c r="CI605" i="6"/>
  <c r="BR608" i="6"/>
  <c r="AC608" i="6"/>
  <c r="AD608" i="6" s="1"/>
  <c r="BR607" i="6"/>
  <c r="BR542" i="8"/>
  <c r="BR541" i="8"/>
  <c r="AD605" i="8" l="1"/>
  <c r="Q3" i="9"/>
  <c r="AD608" i="8"/>
  <c r="Q40" i="9"/>
  <c r="AD604" i="6"/>
  <c r="Q4" i="2"/>
  <c r="CG608" i="6"/>
  <c r="CH608" i="6" s="1"/>
  <c r="BT608" i="6"/>
  <c r="BU608" i="6" s="1"/>
  <c r="CM608" i="6" s="1"/>
  <c r="CI608" i="6"/>
  <c r="AX540" i="6"/>
  <c r="AW540" i="6"/>
  <c r="AV540" i="6"/>
  <c r="AY540" i="6" s="1"/>
  <c r="AX538" i="6"/>
  <c r="AW538" i="6"/>
  <c r="AV538" i="6"/>
  <c r="AX537" i="6"/>
  <c r="AW537" i="6"/>
  <c r="AV537" i="6"/>
  <c r="AX536" i="6"/>
  <c r="AW536" i="6"/>
  <c r="AV536" i="6"/>
  <c r="BW535" i="6"/>
  <c r="AX535" i="6"/>
  <c r="AW535" i="6"/>
  <c r="AV535" i="6"/>
  <c r="AY535" i="6" s="1"/>
  <c r="AB531" i="6"/>
  <c r="AB530" i="6"/>
  <c r="N381" i="8"/>
  <c r="N443" i="8"/>
  <c r="W46" i="9"/>
  <c r="V46" i="9"/>
  <c r="S46" i="9"/>
  <c r="O46" i="9"/>
  <c r="N46" i="9"/>
  <c r="M46" i="9"/>
  <c r="L46" i="9"/>
  <c r="K46" i="9"/>
  <c r="H46" i="9"/>
  <c r="G46" i="9"/>
  <c r="F46" i="9"/>
  <c r="E46" i="9"/>
  <c r="D46" i="9"/>
  <c r="C46" i="9"/>
  <c r="B46" i="9"/>
  <c r="AX400" i="8"/>
  <c r="AW400" i="8"/>
  <c r="AV400" i="8"/>
  <c r="AX400" i="6"/>
  <c r="AW400" i="6"/>
  <c r="AV400" i="6"/>
  <c r="N580" i="8"/>
  <c r="N373" i="8"/>
  <c r="N382" i="8"/>
  <c r="U542" i="6" a="1"/>
  <c r="S542" i="6" a="1"/>
  <c r="BI542" i="6" a="1"/>
  <c r="Z541" i="6" a="1"/>
  <c r="P542" i="6" a="1"/>
  <c r="CE541" i="6" a="1"/>
  <c r="N409" i="8"/>
  <c r="AA541" i="6" a="1"/>
  <c r="BN542" i="6" a="1"/>
  <c r="T542" i="6" a="1"/>
  <c r="CD541" i="6" a="1"/>
  <c r="CB541" i="6" a="1"/>
  <c r="BJ541" i="6" a="1"/>
  <c r="T541" i="6" a="1"/>
  <c r="AV541" i="6" a="1"/>
  <c r="X542" i="6" a="1"/>
  <c r="CE542" i="6" a="1"/>
  <c r="BI541" i="6" a="1"/>
  <c r="N541" i="6"/>
  <c r="BM541" i="6" a="1"/>
  <c r="CK542" i="6" a="1"/>
  <c r="Y541" i="6" a="1"/>
  <c r="Q541" i="6" a="1"/>
  <c r="AW541" i="6" a="1"/>
  <c r="X541" i="6" a="1"/>
  <c r="N542" i="6"/>
  <c r="CK541" i="6" a="1"/>
  <c r="BH541" i="6" a="1"/>
  <c r="AX541" i="6" a="1"/>
  <c r="P541" i="6" a="1"/>
  <c r="U541" i="6" a="1"/>
  <c r="R542" i="6" a="1"/>
  <c r="CL541" i="6" a="1"/>
  <c r="BP541" i="6" a="1"/>
  <c r="R541" i="6" a="1"/>
  <c r="S541" i="6" a="1"/>
  <c r="AV542" i="6" a="1"/>
  <c r="O541" i="6" a="1"/>
  <c r="BO542" i="6" a="1"/>
  <c r="AA542" i="6" a="1"/>
  <c r="W541" i="6" a="1"/>
  <c r="N409" i="6"/>
  <c r="BP542" i="6" a="1"/>
  <c r="Z542" i="6" a="1"/>
  <c r="BM542" i="6" a="1"/>
  <c r="Q542" i="6" a="1"/>
  <c r="O542" i="6" a="1"/>
  <c r="BF542" i="6" a="1"/>
  <c r="BJ542" i="6" a="1"/>
  <c r="V542" i="6" a="1"/>
  <c r="BW542" i="6" a="1"/>
  <c r="W542" i="6" a="1"/>
  <c r="BO541" i="6" a="1"/>
  <c r="CB542" i="6" a="1"/>
  <c r="BW541" i="6" a="1"/>
  <c r="BF541" i="6" a="1"/>
  <c r="Y542" i="6" a="1"/>
  <c r="CL542" i="6" a="1"/>
  <c r="BH542" i="6" a="1"/>
  <c r="BN541" i="6" a="1"/>
  <c r="AW542" i="6" a="1"/>
  <c r="AX542" i="6" a="1"/>
  <c r="CD542" i="6" a="1"/>
  <c r="V541" i="6" a="1"/>
  <c r="B81" i="9" l="1"/>
  <c r="R3" i="9"/>
  <c r="CI605" i="8"/>
  <c r="CG605" i="8"/>
  <c r="CH605" i="8" s="1"/>
  <c r="W3" i="9" s="1"/>
  <c r="BT605" i="8"/>
  <c r="R40" i="9"/>
  <c r="BT608" i="8"/>
  <c r="CI608" i="8"/>
  <c r="X40" i="9" s="1"/>
  <c r="CG608" i="8"/>
  <c r="CH608" i="8" s="1"/>
  <c r="W40" i="9" s="1"/>
  <c r="N583" i="8"/>
  <c r="N581" i="8"/>
  <c r="R4" i="2"/>
  <c r="CG604" i="6"/>
  <c r="CH604" i="6" s="1"/>
  <c r="W4" i="2" s="1"/>
  <c r="CI604" i="6"/>
  <c r="X4" i="2" s="1"/>
  <c r="BT604" i="6"/>
  <c r="BZ535" i="6"/>
  <c r="BB400" i="8"/>
  <c r="BB540" i="6"/>
  <c r="BD540" i="6"/>
  <c r="BC540" i="6"/>
  <c r="AX541" i="6"/>
  <c r="O542" i="6"/>
  <c r="S542" i="6"/>
  <c r="W542" i="6"/>
  <c r="AA542" i="6"/>
  <c r="BJ542" i="6"/>
  <c r="BO542" i="6"/>
  <c r="BW542" i="6"/>
  <c r="BX542" i="6" s="1"/>
  <c r="P541" i="6"/>
  <c r="T541" i="6"/>
  <c r="Z541" i="6"/>
  <c r="BI541" i="6"/>
  <c r="BN541" i="6"/>
  <c r="CL542" i="6"/>
  <c r="AW541" i="6"/>
  <c r="CD541" i="6"/>
  <c r="CK541" i="6"/>
  <c r="P542" i="6"/>
  <c r="R542" i="6"/>
  <c r="T542" i="6"/>
  <c r="V542" i="6"/>
  <c r="X542" i="6"/>
  <c r="Z542" i="6"/>
  <c r="BF542" i="6"/>
  <c r="BI542" i="6"/>
  <c r="BN542" i="6"/>
  <c r="BP542" i="6"/>
  <c r="AV541" i="6"/>
  <c r="CE541" i="6"/>
  <c r="CF541" i="6" s="1"/>
  <c r="CL541" i="6"/>
  <c r="Q542" i="6"/>
  <c r="U542" i="6"/>
  <c r="Y542" i="6"/>
  <c r="BH542" i="6"/>
  <c r="BM542" i="6"/>
  <c r="BQ542" i="6" s="1"/>
  <c r="CB542" i="6"/>
  <c r="CC542" i="6" s="1"/>
  <c r="R541" i="6"/>
  <c r="V541" i="6"/>
  <c r="X541" i="6"/>
  <c r="L32" i="2" s="1"/>
  <c r="BF541" i="6"/>
  <c r="BP541" i="6"/>
  <c r="AV542" i="6"/>
  <c r="AX542" i="6"/>
  <c r="CE542" i="6"/>
  <c r="CF542" i="6" s="1"/>
  <c r="O541" i="6"/>
  <c r="Q541" i="6"/>
  <c r="S541" i="6"/>
  <c r="U541" i="6"/>
  <c r="W541" i="6"/>
  <c r="Y541" i="6"/>
  <c r="AA541" i="6"/>
  <c r="BH541" i="6"/>
  <c r="BJ541" i="6"/>
  <c r="BM541" i="6"/>
  <c r="BQ541" i="6" s="1"/>
  <c r="BO541" i="6"/>
  <c r="BW541" i="6"/>
  <c r="BX541" i="6" s="1"/>
  <c r="CB541" i="6"/>
  <c r="CC541" i="6" s="1"/>
  <c r="AW542" i="6"/>
  <c r="CD542" i="6"/>
  <c r="CK542" i="6"/>
  <c r="AZ540" i="6"/>
  <c r="BA540" i="6"/>
  <c r="BD538" i="6"/>
  <c r="BA537" i="6"/>
  <c r="BD536" i="6"/>
  <c r="AY536" i="6"/>
  <c r="BB535" i="6"/>
  <c r="BC536" i="6"/>
  <c r="BD535" i="6"/>
  <c r="BC535" i="6"/>
  <c r="BA538" i="6"/>
  <c r="BA400" i="6"/>
  <c r="BA536" i="6"/>
  <c r="BD537" i="6"/>
  <c r="BA535" i="6"/>
  <c r="BY535" i="6"/>
  <c r="BB536" i="6"/>
  <c r="BB538" i="6"/>
  <c r="BB537" i="6"/>
  <c r="AZ535" i="6"/>
  <c r="AZ536" i="6"/>
  <c r="AY537" i="6"/>
  <c r="BC537" i="6"/>
  <c r="AZ537" i="6"/>
  <c r="AY538" i="6"/>
  <c r="BC538" i="6"/>
  <c r="AZ538" i="6"/>
  <c r="BD400" i="8"/>
  <c r="BA400" i="8"/>
  <c r="BD400" i="6"/>
  <c r="B82" i="2"/>
  <c r="AY400" i="8"/>
  <c r="BC400" i="8"/>
  <c r="AZ400" i="8"/>
  <c r="BB400" i="6"/>
  <c r="AY400" i="6"/>
  <c r="BC400" i="6"/>
  <c r="AZ400" i="6"/>
  <c r="N380" i="8"/>
  <c r="N379" i="8"/>
  <c r="N397" i="8"/>
  <c r="N470" i="8"/>
  <c r="N469" i="8"/>
  <c r="N439" i="8"/>
  <c r="N440" i="8" s="1"/>
  <c r="N441" i="8" s="1"/>
  <c r="N437" i="8"/>
  <c r="N438" i="8" s="1"/>
  <c r="N435" i="8"/>
  <c r="N436" i="8" s="1"/>
  <c r="N14" i="8"/>
  <c r="N12" i="8"/>
  <c r="N13" i="8" s="1"/>
  <c r="N9" i="8"/>
  <c r="N22" i="8"/>
  <c r="N23" i="8"/>
  <c r="N7" i="8"/>
  <c r="N206" i="8"/>
  <c r="N208" i="8" s="1"/>
  <c r="N32" i="8"/>
  <c r="N6" i="8"/>
  <c r="N18" i="8"/>
  <c r="N19" i="8"/>
  <c r="N212" i="8"/>
  <c r="N213" i="8"/>
  <c r="N211" i="8"/>
  <c r="N105" i="8"/>
  <c r="N104" i="8"/>
  <c r="N137" i="8"/>
  <c r="N130" i="8"/>
  <c r="N102" i="8"/>
  <c r="N100" i="8"/>
  <c r="A118" i="9"/>
  <c r="A116" i="9"/>
  <c r="A115" i="9"/>
  <c r="A112" i="9"/>
  <c r="N209" i="8"/>
  <c r="N210" i="8" s="1"/>
  <c r="N132" i="8"/>
  <c r="N140" i="8"/>
  <c r="N139" i="8"/>
  <c r="N129" i="8"/>
  <c r="N128" i="8"/>
  <c r="N106" i="8"/>
  <c r="N101" i="8"/>
  <c r="N378" i="8"/>
  <c r="N377" i="8"/>
  <c r="N375" i="8"/>
  <c r="N468" i="8"/>
  <c r="N467" i="8"/>
  <c r="N446" i="8"/>
  <c r="N445" i="8"/>
  <c r="N444" i="8"/>
  <c r="BO639" i="8"/>
  <c r="BN639" i="8"/>
  <c r="BM639" i="8"/>
  <c r="BL639" i="8"/>
  <c r="BI639" i="8"/>
  <c r="BH639" i="8"/>
  <c r="BG639" i="8"/>
  <c r="BJ639" i="8" s="1"/>
  <c r="BV637" i="8"/>
  <c r="BO637" i="8"/>
  <c r="BN637" i="8"/>
  <c r="BM637" i="8"/>
  <c r="BL637" i="8"/>
  <c r="BI637" i="8"/>
  <c r="BH637" i="8"/>
  <c r="BG637" i="8"/>
  <c r="AX637" i="8"/>
  <c r="AW637" i="8"/>
  <c r="AV637" i="8"/>
  <c r="CI636" i="8"/>
  <c r="BV636" i="8"/>
  <c r="AX636" i="8"/>
  <c r="AW636" i="8"/>
  <c r="AV636" i="8"/>
  <c r="BV635" i="8"/>
  <c r="AX635" i="8"/>
  <c r="AW635" i="8"/>
  <c r="AV635" i="8"/>
  <c r="BV633" i="8"/>
  <c r="AX633" i="8"/>
  <c r="AW633" i="8"/>
  <c r="AV633" i="8"/>
  <c r="BV632" i="8"/>
  <c r="AX632" i="8"/>
  <c r="AW632" i="8"/>
  <c r="AV632" i="8"/>
  <c r="CI631" i="8"/>
  <c r="BV631" i="8"/>
  <c r="AX631" i="8"/>
  <c r="AW631" i="8"/>
  <c r="AV631" i="8"/>
  <c r="BV630" i="8"/>
  <c r="AX630" i="8"/>
  <c r="AW630" i="8"/>
  <c r="AV630" i="8"/>
  <c r="BV629" i="8"/>
  <c r="AX629" i="8"/>
  <c r="AW629" i="8"/>
  <c r="AV629" i="8"/>
  <c r="AB624" i="8"/>
  <c r="AB623" i="8"/>
  <c r="AB622" i="8"/>
  <c r="AB621" i="8"/>
  <c r="AX595" i="8"/>
  <c r="AW595" i="8"/>
  <c r="AV595" i="8"/>
  <c r="AX594" i="8"/>
  <c r="AW594" i="8"/>
  <c r="AV594" i="8"/>
  <c r="AY594" i="8" s="1"/>
  <c r="AX593" i="8"/>
  <c r="AW593" i="8"/>
  <c r="AV593" i="8"/>
  <c r="AX592" i="8"/>
  <c r="AW592" i="8"/>
  <c r="AV592" i="8"/>
  <c r="AY592" i="8" s="1"/>
  <c r="AX591" i="8"/>
  <c r="AW591" i="8"/>
  <c r="AV591" i="8"/>
  <c r="AX563" i="8"/>
  <c r="AW563" i="8"/>
  <c r="AV563" i="8"/>
  <c r="AX562" i="8"/>
  <c r="AW562" i="8"/>
  <c r="AV562" i="8"/>
  <c r="AY562" i="8" s="1"/>
  <c r="AX561" i="8"/>
  <c r="AW561" i="8"/>
  <c r="AV561" i="8"/>
  <c r="AX560" i="8"/>
  <c r="AW560" i="8"/>
  <c r="AV560" i="8"/>
  <c r="AX559" i="8"/>
  <c r="AW559" i="8"/>
  <c r="AV559" i="8"/>
  <c r="AX558" i="8"/>
  <c r="AW558" i="8"/>
  <c r="AV558" i="8"/>
  <c r="AY558" i="8" s="1"/>
  <c r="AX557" i="8"/>
  <c r="AW557" i="8"/>
  <c r="AV557" i="8"/>
  <c r="AX556" i="8"/>
  <c r="AW556" i="8"/>
  <c r="AV556" i="8"/>
  <c r="BW555" i="8"/>
  <c r="AX555" i="8"/>
  <c r="AW555" i="8"/>
  <c r="AV555" i="8"/>
  <c r="AB551" i="8"/>
  <c r="AB550" i="8"/>
  <c r="AB549" i="8"/>
  <c r="CL524" i="8" a="1"/>
  <c r="CL524" i="8" s="1"/>
  <c r="CK524" i="8" a="1"/>
  <c r="CK524" i="8" s="1"/>
  <c r="CI524" i="8"/>
  <c r="CE524" i="8" a="1"/>
  <c r="CE524" i="8" s="1"/>
  <c r="CF524" i="8" s="1"/>
  <c r="CD524" i="8" a="1"/>
  <c r="CD524" i="8" s="1"/>
  <c r="CB524" i="8" a="1"/>
  <c r="CB524" i="8" s="1"/>
  <c r="CC524" i="8" s="1"/>
  <c r="BZ524" i="8" a="1"/>
  <c r="BZ524" i="8" s="1"/>
  <c r="CA524" i="8" s="1"/>
  <c r="BY524" i="8" a="1"/>
  <c r="BY524" i="8" s="1"/>
  <c r="BW524" i="8" a="1"/>
  <c r="BW524" i="8" s="1"/>
  <c r="BX524" i="8" s="1"/>
  <c r="BP524" i="8" a="1"/>
  <c r="BP524" i="8" s="1"/>
  <c r="BO524" i="8" a="1"/>
  <c r="BO524" i="8" s="1"/>
  <c r="BQ524" i="8" s="1"/>
  <c r="BN524" i="8" a="1"/>
  <c r="BN524" i="8" s="1"/>
  <c r="BM524" i="8" a="1"/>
  <c r="BM524" i="8" s="1"/>
  <c r="BJ524" i="8" a="1"/>
  <c r="BJ524" i="8" s="1"/>
  <c r="BI524" i="8" a="1"/>
  <c r="BI524" i="8" s="1"/>
  <c r="BK524" i="8" s="1"/>
  <c r="BH524" i="8" a="1"/>
  <c r="BH524" i="8" s="1"/>
  <c r="BF524" i="8" a="1"/>
  <c r="BF524" i="8" s="1"/>
  <c r="BD524" i="8" a="1"/>
  <c r="BD524" i="8" s="1"/>
  <c r="BC524" i="8" a="1"/>
  <c r="BC524" i="8" s="1"/>
  <c r="BE524" i="8" s="1"/>
  <c r="BB524" i="8" a="1"/>
  <c r="BB524" i="8" s="1"/>
  <c r="BA524" i="8" a="1"/>
  <c r="BA524" i="8" s="1"/>
  <c r="AX524" i="8" a="1"/>
  <c r="AX524" i="8" s="1"/>
  <c r="AW524" i="8" a="1"/>
  <c r="AW524" i="8" s="1"/>
  <c r="AY524" i="8" s="1"/>
  <c r="AV524" i="8" a="1"/>
  <c r="AV524" i="8" s="1"/>
  <c r="CL523" i="8" a="1"/>
  <c r="CL523" i="8" s="1"/>
  <c r="CK523" i="8" a="1"/>
  <c r="CK523" i="8" s="1"/>
  <c r="CI523" i="8"/>
  <c r="CE523" i="8" a="1"/>
  <c r="CE523" i="8" s="1"/>
  <c r="CF523" i="8" s="1"/>
  <c r="CD523" i="8" a="1"/>
  <c r="CD523" i="8" s="1"/>
  <c r="CB523" i="8" a="1"/>
  <c r="CB523" i="8" s="1"/>
  <c r="CC523" i="8" s="1"/>
  <c r="BZ523" i="8" a="1"/>
  <c r="BZ523" i="8" s="1"/>
  <c r="CA523" i="8" s="1"/>
  <c r="BY523" i="8" a="1"/>
  <c r="BY523" i="8" s="1"/>
  <c r="BW523" i="8" a="1"/>
  <c r="BW523" i="8" s="1"/>
  <c r="BX523" i="8" s="1"/>
  <c r="BP523" i="8" a="1"/>
  <c r="BP523" i="8" s="1"/>
  <c r="BO523" i="8" a="1"/>
  <c r="BO523" i="8" s="1"/>
  <c r="BQ523" i="8" s="1"/>
  <c r="BN523" i="8" a="1"/>
  <c r="BN523" i="8" s="1"/>
  <c r="BM523" i="8" a="1"/>
  <c r="BM523" i="8" s="1"/>
  <c r="BJ523" i="8" a="1"/>
  <c r="BJ523" i="8" s="1"/>
  <c r="BI523" i="8" a="1"/>
  <c r="BI523" i="8" s="1"/>
  <c r="BK523" i="8" s="1"/>
  <c r="BH523" i="8" a="1"/>
  <c r="BH523" i="8" s="1"/>
  <c r="BF523" i="8" a="1"/>
  <c r="BF523" i="8" s="1"/>
  <c r="BD523" i="8" a="1"/>
  <c r="BD523" i="8" s="1"/>
  <c r="BC523" i="8" a="1"/>
  <c r="BC523" i="8" s="1"/>
  <c r="BE523" i="8" s="1"/>
  <c r="BB523" i="8" a="1"/>
  <c r="BB523" i="8" s="1"/>
  <c r="BA523" i="8" a="1"/>
  <c r="BA523" i="8" s="1"/>
  <c r="AX523" i="8" a="1"/>
  <c r="AX523" i="8" s="1"/>
  <c r="AW523" i="8" a="1"/>
  <c r="AW523" i="8" s="1"/>
  <c r="AY523" i="8" s="1"/>
  <c r="AV523" i="8" a="1"/>
  <c r="AV523" i="8" s="1"/>
  <c r="CL521" i="8" a="1"/>
  <c r="CL521" i="8" s="1"/>
  <c r="CK521" i="8" a="1"/>
  <c r="CK521" i="8" s="1"/>
  <c r="CI521" i="8"/>
  <c r="CE521" i="8" a="1"/>
  <c r="CE521" i="8" s="1"/>
  <c r="CF521" i="8" s="1"/>
  <c r="CD521" i="8" a="1"/>
  <c r="CD521" i="8" s="1"/>
  <c r="CB521" i="8" a="1"/>
  <c r="CB521" i="8" s="1"/>
  <c r="CC521" i="8" s="1"/>
  <c r="BZ521" i="8" a="1"/>
  <c r="BZ521" i="8" s="1"/>
  <c r="CA521" i="8" s="1"/>
  <c r="BY521" i="8" a="1"/>
  <c r="BY521" i="8" s="1"/>
  <c r="BW521" i="8" a="1"/>
  <c r="BW521" i="8" s="1"/>
  <c r="BX521" i="8" s="1"/>
  <c r="BP521" i="8" a="1"/>
  <c r="BP521" i="8" s="1"/>
  <c r="BO521" i="8" a="1"/>
  <c r="BO521" i="8" s="1"/>
  <c r="BQ521" i="8" s="1"/>
  <c r="BN521" i="8" a="1"/>
  <c r="BN521" i="8" s="1"/>
  <c r="BM521" i="8" a="1"/>
  <c r="BM521" i="8" s="1"/>
  <c r="BJ521" i="8" a="1"/>
  <c r="BJ521" i="8" s="1"/>
  <c r="BI521" i="8" a="1"/>
  <c r="BI521" i="8" s="1"/>
  <c r="BK521" i="8" s="1"/>
  <c r="BH521" i="8" a="1"/>
  <c r="BH521" i="8" s="1"/>
  <c r="BF521" i="8" a="1"/>
  <c r="BF521" i="8" s="1"/>
  <c r="BD521" i="8" a="1"/>
  <c r="BD521" i="8" s="1"/>
  <c r="BC521" i="8" a="1"/>
  <c r="BC521" i="8" s="1"/>
  <c r="BE521" i="8" s="1"/>
  <c r="BB521" i="8" a="1"/>
  <c r="BB521" i="8" s="1"/>
  <c r="BA521" i="8" a="1"/>
  <c r="BA521" i="8" s="1"/>
  <c r="AX521" i="8" a="1"/>
  <c r="AX521" i="8" s="1"/>
  <c r="AW521" i="8" a="1"/>
  <c r="AW521" i="8" s="1"/>
  <c r="AY521" i="8" s="1"/>
  <c r="AV521" i="8" a="1"/>
  <c r="AV521" i="8" s="1"/>
  <c r="AA517" i="8"/>
  <c r="AA516" i="8"/>
  <c r="AA522" i="8" s="1"/>
  <c r="AA515" i="8"/>
  <c r="AA514" i="8"/>
  <c r="AA513" i="8"/>
  <c r="AA519" i="8" s="1"/>
  <c r="CL508" i="8" a="1"/>
  <c r="CL508" i="8" s="1"/>
  <c r="CK508" i="8" a="1"/>
  <c r="CK508" i="8" s="1"/>
  <c r="CI508" i="8"/>
  <c r="CE508" i="8" a="1"/>
  <c r="CE508" i="8" s="1"/>
  <c r="CF508" i="8" s="1"/>
  <c r="CD508" i="8" a="1"/>
  <c r="CD508" i="8" s="1"/>
  <c r="CB508" i="8" a="1"/>
  <c r="CB508" i="8" s="1"/>
  <c r="CC508" i="8" s="1"/>
  <c r="BZ508" i="8" a="1"/>
  <c r="BZ508" i="8" s="1"/>
  <c r="CA508" i="8" s="1"/>
  <c r="BY508" i="8" a="1"/>
  <c r="BY508" i="8" s="1"/>
  <c r="BW508" i="8" a="1"/>
  <c r="BW508" i="8" s="1"/>
  <c r="BX508" i="8" s="1"/>
  <c r="BP508" i="8" a="1"/>
  <c r="BP508" i="8" s="1"/>
  <c r="BO508" i="8" a="1"/>
  <c r="BO508" i="8" s="1"/>
  <c r="BQ508" i="8" s="1"/>
  <c r="BN508" i="8" a="1"/>
  <c r="BN508" i="8" s="1"/>
  <c r="BM508" i="8" a="1"/>
  <c r="BM508" i="8" s="1"/>
  <c r="BJ508" i="8" a="1"/>
  <c r="BJ508" i="8" s="1"/>
  <c r="BI508" i="8" a="1"/>
  <c r="BI508" i="8" s="1"/>
  <c r="BK508" i="8" s="1"/>
  <c r="BH508" i="8" a="1"/>
  <c r="BH508" i="8" s="1"/>
  <c r="BF508" i="8" a="1"/>
  <c r="BF508" i="8" s="1"/>
  <c r="BD508" i="8" a="1"/>
  <c r="BD508" i="8" s="1"/>
  <c r="BC508" i="8" a="1"/>
  <c r="BC508" i="8" s="1"/>
  <c r="BE508" i="8" s="1"/>
  <c r="BB508" i="8" a="1"/>
  <c r="BB508" i="8" s="1"/>
  <c r="BA508" i="8" a="1"/>
  <c r="BA508" i="8" s="1"/>
  <c r="AX508" i="8" a="1"/>
  <c r="AX508" i="8" s="1"/>
  <c r="AW508" i="8" a="1"/>
  <c r="AW508" i="8" s="1"/>
  <c r="AY508" i="8" s="1"/>
  <c r="AV508" i="8" a="1"/>
  <c r="AV508" i="8" s="1"/>
  <c r="CL507" i="8" a="1"/>
  <c r="CL507" i="8" s="1"/>
  <c r="CK507" i="8" a="1"/>
  <c r="CK507" i="8" s="1"/>
  <c r="CI507" i="8"/>
  <c r="CE507" i="8" a="1"/>
  <c r="CE507" i="8" s="1"/>
  <c r="CF507" i="8" s="1"/>
  <c r="CD507" i="8" a="1"/>
  <c r="CD507" i="8" s="1"/>
  <c r="CB507" i="8" a="1"/>
  <c r="CB507" i="8" s="1"/>
  <c r="CC507" i="8" s="1"/>
  <c r="BZ507" i="8" a="1"/>
  <c r="BZ507" i="8" s="1"/>
  <c r="CA507" i="8" s="1"/>
  <c r="BY507" i="8" a="1"/>
  <c r="BY507" i="8" s="1"/>
  <c r="BW507" i="8" a="1"/>
  <c r="BW507" i="8" s="1"/>
  <c r="BX507" i="8" s="1"/>
  <c r="BP507" i="8" a="1"/>
  <c r="BP507" i="8" s="1"/>
  <c r="BO507" i="8" a="1"/>
  <c r="BO507" i="8" s="1"/>
  <c r="BQ507" i="8" s="1"/>
  <c r="BN507" i="8" a="1"/>
  <c r="BN507" i="8" s="1"/>
  <c r="BM507" i="8" a="1"/>
  <c r="BM507" i="8" s="1"/>
  <c r="BJ507" i="8" a="1"/>
  <c r="BJ507" i="8" s="1"/>
  <c r="BI507" i="8" a="1"/>
  <c r="BI507" i="8" s="1"/>
  <c r="BK507" i="8" s="1"/>
  <c r="BH507" i="8" a="1"/>
  <c r="BH507" i="8" s="1"/>
  <c r="BF507" i="8" a="1"/>
  <c r="BF507" i="8" s="1"/>
  <c r="BD507" i="8" a="1"/>
  <c r="BD507" i="8" s="1"/>
  <c r="BC507" i="8" a="1"/>
  <c r="BC507" i="8" s="1"/>
  <c r="BE507" i="8" s="1"/>
  <c r="BB507" i="8" a="1"/>
  <c r="BB507" i="8" s="1"/>
  <c r="BA507" i="8" a="1"/>
  <c r="BA507" i="8" s="1"/>
  <c r="AX507" i="8" a="1"/>
  <c r="AX507" i="8" s="1"/>
  <c r="AW507" i="8" a="1"/>
  <c r="AW507" i="8" s="1"/>
  <c r="AY507" i="8" s="1"/>
  <c r="AV507" i="8" a="1"/>
  <c r="AV507" i="8" s="1"/>
  <c r="CL505" i="8" a="1"/>
  <c r="CL505" i="8" s="1"/>
  <c r="CK505" i="8" a="1"/>
  <c r="CK505" i="8" s="1"/>
  <c r="CI505" i="8"/>
  <c r="CE505" i="8" a="1"/>
  <c r="CE505" i="8" s="1"/>
  <c r="CF505" i="8" s="1"/>
  <c r="CD505" i="8" a="1"/>
  <c r="CD505" i="8" s="1"/>
  <c r="CB505" i="8" a="1"/>
  <c r="CB505" i="8" s="1"/>
  <c r="CC505" i="8" s="1"/>
  <c r="BZ505" i="8" a="1"/>
  <c r="BZ505" i="8" s="1"/>
  <c r="CA505" i="8" s="1"/>
  <c r="BY505" i="8" a="1"/>
  <c r="BY505" i="8" s="1"/>
  <c r="BW505" i="8" a="1"/>
  <c r="BW505" i="8" s="1"/>
  <c r="BX505" i="8" s="1"/>
  <c r="BP505" i="8" a="1"/>
  <c r="BP505" i="8" s="1"/>
  <c r="BO505" i="8" a="1"/>
  <c r="BO505" i="8" s="1"/>
  <c r="BQ505" i="8" s="1"/>
  <c r="BN505" i="8" a="1"/>
  <c r="BN505" i="8" s="1"/>
  <c r="BM505" i="8" a="1"/>
  <c r="BM505" i="8" s="1"/>
  <c r="BJ505" i="8" a="1"/>
  <c r="BJ505" i="8" s="1"/>
  <c r="BI505" i="8" a="1"/>
  <c r="BI505" i="8" s="1"/>
  <c r="BK505" i="8" s="1"/>
  <c r="BH505" i="8" a="1"/>
  <c r="BH505" i="8" s="1"/>
  <c r="BF505" i="8" a="1"/>
  <c r="BF505" i="8" s="1"/>
  <c r="BD505" i="8" a="1"/>
  <c r="BD505" i="8" s="1"/>
  <c r="BC505" i="8" a="1"/>
  <c r="BC505" i="8" s="1"/>
  <c r="BE505" i="8" s="1"/>
  <c r="BB505" i="8" a="1"/>
  <c r="BB505" i="8" s="1"/>
  <c r="BA505" i="8" a="1"/>
  <c r="BA505" i="8" s="1"/>
  <c r="AX505" i="8" a="1"/>
  <c r="AX505" i="8" s="1"/>
  <c r="AW505" i="8" a="1"/>
  <c r="AW505" i="8" s="1"/>
  <c r="AY505" i="8" s="1"/>
  <c r="AV505" i="8" a="1"/>
  <c r="AV505" i="8" s="1"/>
  <c r="CL503" i="8" a="1"/>
  <c r="CL503" i="8" s="1"/>
  <c r="CK503" i="8" a="1"/>
  <c r="CK503" i="8" s="1"/>
  <c r="CI503" i="8"/>
  <c r="CE503" i="8" a="1"/>
  <c r="CE503" i="8" s="1"/>
  <c r="CF503" i="8" s="1"/>
  <c r="CD503" i="8" a="1"/>
  <c r="CD503" i="8" s="1"/>
  <c r="CB503" i="8" a="1"/>
  <c r="CB503" i="8" s="1"/>
  <c r="CC503" i="8" s="1"/>
  <c r="BZ503" i="8" a="1"/>
  <c r="BZ503" i="8" s="1"/>
  <c r="CA503" i="8" s="1"/>
  <c r="BY503" i="8" a="1"/>
  <c r="BY503" i="8" s="1"/>
  <c r="BW503" i="8" a="1"/>
  <c r="BW503" i="8" s="1"/>
  <c r="BX503" i="8" s="1"/>
  <c r="BP503" i="8" a="1"/>
  <c r="BP503" i="8" s="1"/>
  <c r="BO503" i="8" a="1"/>
  <c r="BO503" i="8" s="1"/>
  <c r="BQ503" i="8" s="1"/>
  <c r="BN503" i="8" a="1"/>
  <c r="BN503" i="8" s="1"/>
  <c r="BM503" i="8" a="1"/>
  <c r="BM503" i="8" s="1"/>
  <c r="BJ503" i="8" a="1"/>
  <c r="BJ503" i="8" s="1"/>
  <c r="BI503" i="8" a="1"/>
  <c r="BI503" i="8" s="1"/>
  <c r="BK503" i="8" s="1"/>
  <c r="BH503" i="8" a="1"/>
  <c r="BH503" i="8" s="1"/>
  <c r="BF503" i="8" a="1"/>
  <c r="BF503" i="8" s="1"/>
  <c r="BD503" i="8" a="1"/>
  <c r="BD503" i="8" s="1"/>
  <c r="BC503" i="8" a="1"/>
  <c r="BC503" i="8" s="1"/>
  <c r="BE503" i="8" s="1"/>
  <c r="BB503" i="8" a="1"/>
  <c r="BB503" i="8" s="1"/>
  <c r="BA503" i="8" a="1"/>
  <c r="BA503" i="8" s="1"/>
  <c r="AX503" i="8" a="1"/>
  <c r="AX503" i="8" s="1"/>
  <c r="AW503" i="8" a="1"/>
  <c r="AW503" i="8" s="1"/>
  <c r="AY503" i="8" s="1"/>
  <c r="AV503" i="8" a="1"/>
  <c r="AV503" i="8" s="1"/>
  <c r="AA500" i="8"/>
  <c r="CL499" i="8" a="1"/>
  <c r="CL499" i="8" s="1"/>
  <c r="CK499" i="8" a="1"/>
  <c r="CK499" i="8" s="1"/>
  <c r="CI499" i="8"/>
  <c r="CE499" i="8" a="1"/>
  <c r="CE499" i="8" s="1"/>
  <c r="CF499" i="8" s="1"/>
  <c r="CD499" i="8" a="1"/>
  <c r="CD499" i="8" s="1"/>
  <c r="CB499" i="8" a="1"/>
  <c r="CB499" i="8" s="1"/>
  <c r="CC499" i="8" s="1"/>
  <c r="BZ499" i="8" a="1"/>
  <c r="BZ499" i="8" s="1"/>
  <c r="CA499" i="8" s="1"/>
  <c r="BY499" i="8" a="1"/>
  <c r="BY499" i="8" s="1"/>
  <c r="BW499" i="8" a="1"/>
  <c r="BW499" i="8" s="1"/>
  <c r="BX499" i="8" s="1"/>
  <c r="BP499" i="8" a="1"/>
  <c r="BP499" i="8" s="1"/>
  <c r="BO499" i="8" a="1"/>
  <c r="BO499" i="8" s="1"/>
  <c r="BQ499" i="8" s="1"/>
  <c r="BN499" i="8" a="1"/>
  <c r="BN499" i="8" s="1"/>
  <c r="BM499" i="8" a="1"/>
  <c r="BM499" i="8" s="1"/>
  <c r="BJ499" i="8" a="1"/>
  <c r="BJ499" i="8" s="1"/>
  <c r="BI499" i="8" a="1"/>
  <c r="BI499" i="8" s="1"/>
  <c r="BK499" i="8" s="1"/>
  <c r="BH499" i="8" a="1"/>
  <c r="BH499" i="8" s="1"/>
  <c r="BF499" i="8" a="1"/>
  <c r="BF499" i="8" s="1"/>
  <c r="BD499" i="8" a="1"/>
  <c r="BD499" i="8" s="1"/>
  <c r="BC499" i="8" a="1"/>
  <c r="BC499" i="8" s="1"/>
  <c r="BE499" i="8" s="1"/>
  <c r="BB499" i="8" a="1"/>
  <c r="BB499" i="8" s="1"/>
  <c r="BA499" i="8" a="1"/>
  <c r="BA499" i="8" s="1"/>
  <c r="AX499" i="8" a="1"/>
  <c r="AX499" i="8" s="1"/>
  <c r="AW499" i="8" a="1"/>
  <c r="AW499" i="8" s="1"/>
  <c r="AY499" i="8" s="1"/>
  <c r="AV499" i="8" a="1"/>
  <c r="AV499" i="8" s="1"/>
  <c r="AA498" i="8"/>
  <c r="AA497" i="8"/>
  <c r="AA496" i="8"/>
  <c r="BW487" i="8"/>
  <c r="AX487" i="8"/>
  <c r="AW487" i="8"/>
  <c r="AV487" i="8"/>
  <c r="BW486" i="8"/>
  <c r="AX486" i="8"/>
  <c r="AW486" i="8"/>
  <c r="AV486" i="8"/>
  <c r="BW485" i="8"/>
  <c r="AX485" i="8"/>
  <c r="AW485" i="8"/>
  <c r="AV485" i="8"/>
  <c r="BW484" i="8"/>
  <c r="AX484" i="8"/>
  <c r="AW484" i="8"/>
  <c r="AV484" i="8"/>
  <c r="BW483" i="8"/>
  <c r="AX483" i="8"/>
  <c r="AW483" i="8"/>
  <c r="AV483" i="8"/>
  <c r="BW482" i="8"/>
  <c r="AX482" i="8"/>
  <c r="AW482" i="8"/>
  <c r="AV482" i="8"/>
  <c r="BW481" i="8"/>
  <c r="AX481" i="8"/>
  <c r="AW481" i="8"/>
  <c r="AV481" i="8"/>
  <c r="BW480" i="8"/>
  <c r="AX480" i="8"/>
  <c r="AW480" i="8"/>
  <c r="AV480" i="8"/>
  <c r="BW479" i="8"/>
  <c r="AX479" i="8"/>
  <c r="AW479" i="8"/>
  <c r="AV479" i="8"/>
  <c r="BW474" i="8"/>
  <c r="AX474" i="8"/>
  <c r="AW474" i="8"/>
  <c r="AV474" i="8"/>
  <c r="BW473" i="8"/>
  <c r="AX473" i="8"/>
  <c r="AW473" i="8"/>
  <c r="AV473" i="8"/>
  <c r="BW472" i="8"/>
  <c r="AX472" i="8"/>
  <c r="AW472" i="8"/>
  <c r="AV472" i="8"/>
  <c r="BW471" i="8"/>
  <c r="AX471" i="8"/>
  <c r="AW471" i="8"/>
  <c r="AV471" i="8"/>
  <c r="BW470" i="8"/>
  <c r="AX470" i="8"/>
  <c r="AW470" i="8"/>
  <c r="AV470" i="8"/>
  <c r="BW469" i="8"/>
  <c r="AX469" i="8"/>
  <c r="AW469" i="8"/>
  <c r="AV469" i="8"/>
  <c r="BW468" i="8"/>
  <c r="AX468" i="8"/>
  <c r="AW468" i="8"/>
  <c r="AV468" i="8"/>
  <c r="BW467" i="8"/>
  <c r="AX467" i="8"/>
  <c r="AW467" i="8"/>
  <c r="AV467" i="8"/>
  <c r="BW466" i="8"/>
  <c r="BZ466" i="8" s="1"/>
  <c r="BW465" i="8"/>
  <c r="AX465" i="8"/>
  <c r="AW465" i="8"/>
  <c r="AV465" i="8"/>
  <c r="BW464" i="8"/>
  <c r="AX464" i="8"/>
  <c r="AW464" i="8"/>
  <c r="AV464" i="8"/>
  <c r="AY464" i="8" s="1"/>
  <c r="BW463" i="8"/>
  <c r="AX463" i="8"/>
  <c r="AW463" i="8"/>
  <c r="AV463" i="8"/>
  <c r="BW462" i="8"/>
  <c r="AX462" i="8"/>
  <c r="AW462" i="8"/>
  <c r="AV462" i="8"/>
  <c r="AY462" i="8" s="1"/>
  <c r="BW461" i="8"/>
  <c r="AX461" i="8"/>
  <c r="AW461" i="8"/>
  <c r="AV461" i="8"/>
  <c r="BW460" i="8"/>
  <c r="AX460" i="8"/>
  <c r="AW460" i="8"/>
  <c r="AV460" i="8"/>
  <c r="AY460" i="8" s="1"/>
  <c r="BW459" i="8"/>
  <c r="AX459" i="8"/>
  <c r="AW459" i="8"/>
  <c r="AV459" i="8"/>
  <c r="BW458" i="8"/>
  <c r="AX458" i="8"/>
  <c r="AW458" i="8"/>
  <c r="AV458" i="8"/>
  <c r="AY458" i="8" s="1"/>
  <c r="BW457" i="8"/>
  <c r="AX457" i="8"/>
  <c r="AW457" i="8"/>
  <c r="AV457" i="8"/>
  <c r="BW456" i="8"/>
  <c r="AX456" i="8"/>
  <c r="AW456" i="8"/>
  <c r="AV456" i="8"/>
  <c r="AY456" i="8" s="1"/>
  <c r="BW455" i="8"/>
  <c r="AX455" i="8"/>
  <c r="AW455" i="8"/>
  <c r="AV455" i="8"/>
  <c r="BW454" i="8"/>
  <c r="AX454" i="8"/>
  <c r="AW454" i="8"/>
  <c r="AV454" i="8"/>
  <c r="BW453" i="8"/>
  <c r="AX453" i="8"/>
  <c r="AW453" i="8"/>
  <c r="AV453" i="8"/>
  <c r="AY453" i="8" s="1"/>
  <c r="BW452" i="8"/>
  <c r="AX452" i="8"/>
  <c r="AW452" i="8"/>
  <c r="AV452" i="8"/>
  <c r="AB447" i="8"/>
  <c r="AB446" i="8"/>
  <c r="P446" i="8"/>
  <c r="AB445" i="8"/>
  <c r="P445" i="8"/>
  <c r="AB444" i="8"/>
  <c r="P444" i="8"/>
  <c r="AB443" i="8"/>
  <c r="AB442" i="8"/>
  <c r="AB441" i="8"/>
  <c r="AB440" i="8"/>
  <c r="P440" i="8"/>
  <c r="AB439" i="8"/>
  <c r="AB438" i="8"/>
  <c r="AB437" i="8"/>
  <c r="AB436" i="8"/>
  <c r="AB435" i="8"/>
  <c r="BW399" i="8"/>
  <c r="AX399" i="8"/>
  <c r="AW399" i="8"/>
  <c r="AV399" i="8"/>
  <c r="BW398" i="8"/>
  <c r="AX398" i="8"/>
  <c r="AW398" i="8"/>
  <c r="AV398" i="8"/>
  <c r="BW397" i="8"/>
  <c r="AX397" i="8"/>
  <c r="AW397" i="8"/>
  <c r="AV397" i="8"/>
  <c r="BW396" i="8"/>
  <c r="AX396" i="8"/>
  <c r="AW396" i="8"/>
  <c r="AV396" i="8"/>
  <c r="BW395" i="8"/>
  <c r="AX395" i="8"/>
  <c r="AW395" i="8"/>
  <c r="AV395" i="8"/>
  <c r="BW394" i="8"/>
  <c r="AX394" i="8"/>
  <c r="AW394" i="8"/>
  <c r="AV394" i="8"/>
  <c r="BW393" i="8"/>
  <c r="AX393" i="8"/>
  <c r="AW393" i="8"/>
  <c r="AV393" i="8"/>
  <c r="BW392" i="8"/>
  <c r="AX392" i="8"/>
  <c r="AW392" i="8"/>
  <c r="AV392" i="8"/>
  <c r="BW391" i="8"/>
  <c r="AX391" i="8"/>
  <c r="AW391" i="8"/>
  <c r="AV391" i="8"/>
  <c r="CL390" i="8"/>
  <c r="BW390" i="8"/>
  <c r="AX390" i="8"/>
  <c r="AW390" i="8"/>
  <c r="AV390" i="8"/>
  <c r="AY390" i="8" s="1"/>
  <c r="BW389" i="8"/>
  <c r="AX389" i="8"/>
  <c r="AW389" i="8"/>
  <c r="AV389" i="8"/>
  <c r="AY389" i="8" s="1"/>
  <c r="BW388" i="8"/>
  <c r="AX388" i="8"/>
  <c r="AW388" i="8"/>
  <c r="AV388" i="8"/>
  <c r="AY388" i="8" s="1"/>
  <c r="BW387" i="8"/>
  <c r="AX387" i="8"/>
  <c r="AW387" i="8"/>
  <c r="AV387" i="8"/>
  <c r="AY387" i="8" s="1"/>
  <c r="BW386" i="8"/>
  <c r="AX386" i="8"/>
  <c r="AW386" i="8"/>
  <c r="AV386" i="8"/>
  <c r="AY386" i="8" s="1"/>
  <c r="BW385" i="8"/>
  <c r="AX385" i="8"/>
  <c r="AW385" i="8"/>
  <c r="AV385" i="8"/>
  <c r="AY385" i="8" s="1"/>
  <c r="BW384" i="8"/>
  <c r="AX384" i="8"/>
  <c r="AW384" i="8"/>
  <c r="AV384" i="8"/>
  <c r="AY384" i="8" s="1"/>
  <c r="AB381" i="8"/>
  <c r="AB380" i="8"/>
  <c r="P380" i="8"/>
  <c r="AB379" i="8"/>
  <c r="P379" i="8"/>
  <c r="AB376" i="8"/>
  <c r="AB373" i="8"/>
  <c r="BW363" i="8"/>
  <c r="AX363" i="8"/>
  <c r="AW363" i="8"/>
  <c r="AV363" i="8"/>
  <c r="AB359" i="8"/>
  <c r="AA353" i="8"/>
  <c r="BW350" i="8"/>
  <c r="AX350" i="8"/>
  <c r="AW350" i="8"/>
  <c r="AV350" i="8"/>
  <c r="BW349" i="8"/>
  <c r="AX349" i="8"/>
  <c r="AW349" i="8"/>
  <c r="AY349" i="8" s="1"/>
  <c r="AV349" i="8"/>
  <c r="AB346" i="8"/>
  <c r="CC341" i="8"/>
  <c r="AI341" i="8"/>
  <c r="CC340" i="8"/>
  <c r="AI340" i="8"/>
  <c r="CC339" i="8"/>
  <c r="AI339" i="8"/>
  <c r="CC338" i="8"/>
  <c r="AI338" i="8"/>
  <c r="CC337" i="8"/>
  <c r="AI337" i="8"/>
  <c r="CC336" i="8"/>
  <c r="AI336" i="8"/>
  <c r="AX335" i="8"/>
  <c r="AW335" i="8"/>
  <c r="AY335" i="8" s="1"/>
  <c r="AV335" i="8"/>
  <c r="CB334" i="8"/>
  <c r="BW334" i="8"/>
  <c r="AX334" i="8"/>
  <c r="AW334" i="8"/>
  <c r="AV334" i="8"/>
  <c r="AX333" i="8"/>
  <c r="AW333" i="8"/>
  <c r="AV333" i="8"/>
  <c r="AX332" i="8"/>
  <c r="AW332" i="8"/>
  <c r="AV332" i="8"/>
  <c r="AY332" i="8" s="1"/>
  <c r="AX331" i="8"/>
  <c r="AW331" i="8"/>
  <c r="AV331" i="8"/>
  <c r="AX330" i="8"/>
  <c r="AW330" i="8"/>
  <c r="AV330" i="8"/>
  <c r="CB329" i="8"/>
  <c r="BW329" i="8"/>
  <c r="AX329" i="8"/>
  <c r="AW329" i="8"/>
  <c r="AV329" i="8"/>
  <c r="CB328" i="8"/>
  <c r="BW328" i="8"/>
  <c r="AX328" i="8"/>
  <c r="AW328" i="8"/>
  <c r="AV328" i="8"/>
  <c r="CB327" i="8"/>
  <c r="BW327" i="8"/>
  <c r="AX327" i="8"/>
  <c r="AW327" i="8"/>
  <c r="AV327" i="8"/>
  <c r="AB325" i="8"/>
  <c r="AB324" i="8"/>
  <c r="AB323" i="8"/>
  <c r="AB315" i="8"/>
  <c r="AB314" i="8"/>
  <c r="AC311" i="8"/>
  <c r="AB311" i="8"/>
  <c r="Z311" i="8"/>
  <c r="X311" i="8"/>
  <c r="V311" i="8"/>
  <c r="AC310" i="8"/>
  <c r="AB310" i="8"/>
  <c r="Z310" i="8"/>
  <c r="X310" i="8"/>
  <c r="V310" i="8"/>
  <c r="AC309" i="8"/>
  <c r="AB309" i="8"/>
  <c r="Z309" i="8"/>
  <c r="X309" i="8"/>
  <c r="W309" i="8"/>
  <c r="V309" i="8"/>
  <c r="AC308" i="8"/>
  <c r="AB308" i="8"/>
  <c r="Z308" i="8"/>
  <c r="X308" i="8"/>
  <c r="W308" i="8"/>
  <c r="V308" i="8"/>
  <c r="AC307" i="8"/>
  <c r="AB307" i="8"/>
  <c r="Z307" i="8"/>
  <c r="X307" i="8"/>
  <c r="W307" i="8"/>
  <c r="V307" i="8"/>
  <c r="AC306" i="8"/>
  <c r="AB306" i="8"/>
  <c r="Z306" i="8"/>
  <c r="X306" i="8"/>
  <c r="W306" i="8"/>
  <c r="V306" i="8"/>
  <c r="S306" i="8"/>
  <c r="AC305" i="8"/>
  <c r="AB305" i="8"/>
  <c r="Z305" i="8"/>
  <c r="X305" i="8"/>
  <c r="W305" i="8"/>
  <c r="V305" i="8"/>
  <c r="S305" i="8"/>
  <c r="AC304" i="8"/>
  <c r="AB304" i="8"/>
  <c r="Z304" i="8"/>
  <c r="S304" i="8"/>
  <c r="AB298" i="8"/>
  <c r="AB297" i="8"/>
  <c r="AC294" i="8"/>
  <c r="AB294" i="8"/>
  <c r="Z294" i="8"/>
  <c r="X294" i="8"/>
  <c r="V294" i="8"/>
  <c r="AC293" i="8"/>
  <c r="AB293" i="8"/>
  <c r="Z293" i="8"/>
  <c r="X293" i="8"/>
  <c r="V293" i="8"/>
  <c r="AC292" i="8"/>
  <c r="AB292" i="8"/>
  <c r="Z292" i="8"/>
  <c r="X292" i="8"/>
  <c r="W292" i="8"/>
  <c r="V292" i="8"/>
  <c r="AC291" i="8"/>
  <c r="AB291" i="8"/>
  <c r="Z291" i="8"/>
  <c r="X291" i="8"/>
  <c r="W291" i="8"/>
  <c r="V291" i="8"/>
  <c r="AC290" i="8"/>
  <c r="AB290" i="8"/>
  <c r="Z290" i="8"/>
  <c r="X290" i="8"/>
  <c r="W290" i="8"/>
  <c r="V290" i="8"/>
  <c r="AC289" i="8"/>
  <c r="AB289" i="8"/>
  <c r="Z289" i="8"/>
  <c r="X289" i="8"/>
  <c r="W289" i="8"/>
  <c r="V289" i="8"/>
  <c r="S289" i="8"/>
  <c r="AC288" i="8"/>
  <c r="AB288" i="8"/>
  <c r="Z288" i="8"/>
  <c r="X288" i="8"/>
  <c r="W288" i="8"/>
  <c r="V288" i="8"/>
  <c r="S288" i="8"/>
  <c r="AC287" i="8"/>
  <c r="AB287" i="8"/>
  <c r="Z287" i="8"/>
  <c r="S287" i="8"/>
  <c r="BP282" i="8"/>
  <c r="CE277" i="8"/>
  <c r="BZ277" i="8"/>
  <c r="BP277" i="8"/>
  <c r="BO277" i="8"/>
  <c r="BN277" i="8"/>
  <c r="CE276" i="8"/>
  <c r="BZ276" i="8"/>
  <c r="BP276" i="8"/>
  <c r="BO276" i="8"/>
  <c r="BN276" i="8"/>
  <c r="CE275" i="8"/>
  <c r="BZ275" i="8"/>
  <c r="BP275" i="8"/>
  <c r="BO275" i="8"/>
  <c r="BN275" i="8"/>
  <c r="X263" i="8"/>
  <c r="AU243" i="8"/>
  <c r="AT243" i="8"/>
  <c r="AR243" i="8"/>
  <c r="AQ243" i="8"/>
  <c r="AP243" i="8"/>
  <c r="AO243" i="8"/>
  <c r="AN243" i="8"/>
  <c r="AM243" i="8"/>
  <c r="AL243" i="8"/>
  <c r="AK243" i="8"/>
  <c r="AJ243" i="8"/>
  <c r="AI243" i="8"/>
  <c r="AH243" i="8"/>
  <c r="N243" i="8"/>
  <c r="AR242" i="8"/>
  <c r="AQ242" i="8"/>
  <c r="AP242" i="8"/>
  <c r="AO242" i="8"/>
  <c r="AN242" i="8"/>
  <c r="AM242" i="8"/>
  <c r="AL242" i="8"/>
  <c r="AK242" i="8"/>
  <c r="AJ242" i="8"/>
  <c r="AI242" i="8"/>
  <c r="AH242" i="8"/>
  <c r="N242" i="8"/>
  <c r="CB241" i="8"/>
  <c r="AX241" i="8"/>
  <c r="AW241" i="8"/>
  <c r="AV241" i="8"/>
  <c r="BZ241" i="8" s="1"/>
  <c r="BW240" i="8"/>
  <c r="AX240" i="8"/>
  <c r="AW240" i="8"/>
  <c r="AV240" i="8"/>
  <c r="CL239" i="8"/>
  <c r="AX239" i="8"/>
  <c r="AX243" i="8" s="1"/>
  <c r="AW239" i="8"/>
  <c r="AW243" i="8" s="1"/>
  <c r="AV239" i="8"/>
  <c r="CL238" i="8"/>
  <c r="AX238" i="8"/>
  <c r="AW238" i="8"/>
  <c r="AV238" i="8"/>
  <c r="BZ238" i="8" s="1"/>
  <c r="CB237" i="8"/>
  <c r="AX237" i="8"/>
  <c r="AW237" i="8"/>
  <c r="AV237" i="8"/>
  <c r="CL235" i="8"/>
  <c r="AX235" i="8"/>
  <c r="AW235" i="8"/>
  <c r="AV235" i="8"/>
  <c r="AX234" i="8"/>
  <c r="AW234" i="8"/>
  <c r="AV234" i="8"/>
  <c r="AY234" i="8" s="1"/>
  <c r="AX233" i="8"/>
  <c r="AW233" i="8"/>
  <c r="AV233" i="8"/>
  <c r="AX232" i="8"/>
  <c r="AW232" i="8"/>
  <c r="AV232" i="8"/>
  <c r="BZ232" i="8" s="1"/>
  <c r="AX231" i="8"/>
  <c r="AW231" i="8"/>
  <c r="AV231" i="8"/>
  <c r="BY231" i="8" s="1"/>
  <c r="AX230" i="8"/>
  <c r="AW230" i="8"/>
  <c r="AV230" i="8"/>
  <c r="BY230" i="8" s="1"/>
  <c r="BW229" i="8"/>
  <c r="AX229" i="8"/>
  <c r="AW229" i="8"/>
  <c r="AV229" i="8"/>
  <c r="AY229" i="8" s="1"/>
  <c r="BW228" i="8"/>
  <c r="AX228" i="8"/>
  <c r="AW228" i="8"/>
  <c r="AV228" i="8"/>
  <c r="AY228" i="8" s="1"/>
  <c r="BW227" i="8"/>
  <c r="AX227" i="8"/>
  <c r="AW227" i="8"/>
  <c r="AV227" i="8"/>
  <c r="AY227" i="8" s="1"/>
  <c r="CB226" i="8"/>
  <c r="BW226" i="8"/>
  <c r="AX226" i="8"/>
  <c r="AW226" i="8"/>
  <c r="AV226" i="8"/>
  <c r="BW225" i="8"/>
  <c r="AX225" i="8"/>
  <c r="AW225" i="8"/>
  <c r="AV225" i="8"/>
  <c r="BW224" i="8"/>
  <c r="AX224" i="8"/>
  <c r="AW224" i="8"/>
  <c r="AV224" i="8"/>
  <c r="CL223" i="8"/>
  <c r="AX223" i="8"/>
  <c r="AW223" i="8"/>
  <c r="AV223" i="8"/>
  <c r="BY223" i="8" s="1"/>
  <c r="BW222" i="8"/>
  <c r="AX222" i="8"/>
  <c r="AW222" i="8"/>
  <c r="AV222" i="8"/>
  <c r="BW221" i="8"/>
  <c r="AX221" i="8"/>
  <c r="AW221" i="8"/>
  <c r="AV221" i="8"/>
  <c r="BW220" i="8"/>
  <c r="AX220" i="8"/>
  <c r="AW220" i="8"/>
  <c r="AV220" i="8"/>
  <c r="BW219" i="8"/>
  <c r="AX219" i="8"/>
  <c r="AW219" i="8"/>
  <c r="AV219" i="8"/>
  <c r="BW218" i="8"/>
  <c r="AX218" i="8"/>
  <c r="AW218" i="8"/>
  <c r="AV218" i="8"/>
  <c r="BW217" i="8"/>
  <c r="AX217" i="8"/>
  <c r="AW217" i="8"/>
  <c r="AV217" i="8"/>
  <c r="BW216" i="8"/>
  <c r="AX216" i="8"/>
  <c r="AW216" i="8"/>
  <c r="AV216" i="8"/>
  <c r="AB213" i="8"/>
  <c r="AB212" i="8"/>
  <c r="AB211" i="8"/>
  <c r="AB210" i="8"/>
  <c r="AB209" i="8"/>
  <c r="AB208" i="8"/>
  <c r="AB207" i="8"/>
  <c r="AB206" i="8"/>
  <c r="BV187" i="8"/>
  <c r="BG187" i="8"/>
  <c r="AU187" i="8"/>
  <c r="CL158" i="8" a="1"/>
  <c r="CL158" i="8" s="1"/>
  <c r="CK158" i="8" a="1"/>
  <c r="CK158" i="8" s="1"/>
  <c r="CE158" i="8" a="1"/>
  <c r="CE158" i="8" s="1"/>
  <c r="CF158" i="8" s="1"/>
  <c r="CD158" i="8" a="1"/>
  <c r="CD158" i="8" s="1"/>
  <c r="CB158" i="8" a="1"/>
  <c r="CB158" i="8" s="1"/>
  <c r="CC158" i="8" s="1"/>
  <c r="BZ158" i="8" a="1"/>
  <c r="BZ158" i="8" s="1"/>
  <c r="CA158" i="8" s="1"/>
  <c r="BY158" i="8" a="1"/>
  <c r="BY158" i="8" s="1"/>
  <c r="BW158" i="8" a="1"/>
  <c r="BW158" i="8" s="1"/>
  <c r="BX158" i="8" s="1"/>
  <c r="BP158" i="8" a="1"/>
  <c r="BP158" i="8" s="1"/>
  <c r="BQ158" i="8" s="1"/>
  <c r="BO158" i="8" a="1"/>
  <c r="BO158" i="8" s="1"/>
  <c r="BN158" i="8" a="1"/>
  <c r="BN158" i="8" s="1"/>
  <c r="BM158" i="8" a="1"/>
  <c r="BM158" i="8" s="1"/>
  <c r="BJ158" i="8" a="1"/>
  <c r="BJ158" i="8" s="1"/>
  <c r="BK158" i="8" s="1"/>
  <c r="BI158" i="8" a="1"/>
  <c r="BI158" i="8" s="1"/>
  <c r="BH158" i="8" a="1"/>
  <c r="BH158" i="8" s="1"/>
  <c r="BF158" i="8" a="1"/>
  <c r="BF158" i="8" s="1"/>
  <c r="BD158" i="8" a="1"/>
  <c r="BD158" i="8" s="1"/>
  <c r="BE158" i="8" s="1"/>
  <c r="BC158" i="8" a="1"/>
  <c r="BC158" i="8" s="1"/>
  <c r="BB158" i="8" a="1"/>
  <c r="BB158" i="8" s="1"/>
  <c r="BA158" i="8" a="1"/>
  <c r="BA158" i="8" s="1"/>
  <c r="AX158" i="8" a="1"/>
  <c r="AX158" i="8" s="1"/>
  <c r="AY158" i="8" s="1"/>
  <c r="AW158" i="8" a="1"/>
  <c r="AW158" i="8" s="1"/>
  <c r="AV158" i="8" a="1"/>
  <c r="AV158" i="8" s="1"/>
  <c r="AX140" i="8"/>
  <c r="AW140" i="8"/>
  <c r="AV140" i="8"/>
  <c r="CL139" i="8"/>
  <c r="CB139" i="8"/>
  <c r="AX139" i="8"/>
  <c r="AW139" i="8"/>
  <c r="AY139" i="8" s="1"/>
  <c r="AV139" i="8"/>
  <c r="CL138" i="8"/>
  <c r="AX138" i="8"/>
  <c r="AW138" i="8"/>
  <c r="AY138" i="8" s="1"/>
  <c r="BT138" i="8" s="1"/>
  <c r="BU138" i="8" s="1"/>
  <c r="AV138" i="8"/>
  <c r="BZ138" i="8" s="1"/>
  <c r="CB137" i="8"/>
  <c r="AX137" i="8"/>
  <c r="AW137" i="8"/>
  <c r="AY137" i="8" s="1"/>
  <c r="BT137" i="8" s="1"/>
  <c r="BU137" i="8" s="1"/>
  <c r="AV137" i="8"/>
  <c r="BZ137" i="8" s="1"/>
  <c r="CB136" i="8"/>
  <c r="AX136" i="8"/>
  <c r="BJ34" i="8" s="1"/>
  <c r="AW136" i="8"/>
  <c r="AY136" i="8" s="1"/>
  <c r="BT136" i="8" s="1"/>
  <c r="BU136" i="8" s="1"/>
  <c r="AV136" i="8"/>
  <c r="CL135" i="8"/>
  <c r="AX135" i="8"/>
  <c r="AW135" i="8"/>
  <c r="AY135" i="8" s="1"/>
  <c r="BT135" i="8" s="1"/>
  <c r="BU135" i="8" s="1"/>
  <c r="AV135" i="8"/>
  <c r="BZ135" i="8" s="1"/>
  <c r="BW132" i="8"/>
  <c r="AX132" i="8"/>
  <c r="AW132" i="8"/>
  <c r="AY132" i="8" s="1"/>
  <c r="BT132" i="8" s="1"/>
  <c r="AV132" i="8"/>
  <c r="BW131" i="8"/>
  <c r="AX131" i="8"/>
  <c r="AW131" i="8"/>
  <c r="AY131" i="8" s="1"/>
  <c r="AV131" i="8"/>
  <c r="BW130" i="8"/>
  <c r="AX130" i="8"/>
  <c r="AW130" i="8"/>
  <c r="AY130" i="8" s="1"/>
  <c r="BT130" i="8" s="1"/>
  <c r="AV130" i="8"/>
  <c r="BW129" i="8"/>
  <c r="AX129" i="8"/>
  <c r="AW129" i="8"/>
  <c r="AY129" i="8" s="1"/>
  <c r="AV129" i="8"/>
  <c r="BW128" i="8"/>
  <c r="AX128" i="8"/>
  <c r="AW128" i="8"/>
  <c r="AY128" i="8" s="1"/>
  <c r="AV128" i="8"/>
  <c r="BW127" i="8"/>
  <c r="AX127" i="8"/>
  <c r="AW127" i="8"/>
  <c r="AY127" i="8" s="1"/>
  <c r="AV127" i="8"/>
  <c r="BW126" i="8"/>
  <c r="AX126" i="8"/>
  <c r="AW126" i="8"/>
  <c r="AY126" i="8" s="1"/>
  <c r="AV126" i="8"/>
  <c r="BW125" i="8"/>
  <c r="AX125" i="8"/>
  <c r="AW125" i="8"/>
  <c r="AY125" i="8" s="1"/>
  <c r="AV125" i="8"/>
  <c r="BW124" i="8"/>
  <c r="AX124" i="8"/>
  <c r="AW124" i="8"/>
  <c r="AY124" i="8" s="1"/>
  <c r="AV124" i="8"/>
  <c r="BW123" i="8"/>
  <c r="AX123" i="8"/>
  <c r="AW123" i="8"/>
  <c r="AY123" i="8" s="1"/>
  <c r="AV123" i="8"/>
  <c r="BW122" i="8"/>
  <c r="AX122" i="8"/>
  <c r="AW122" i="8"/>
  <c r="AY122" i="8" s="1"/>
  <c r="AV122" i="8"/>
  <c r="CL121" i="8"/>
  <c r="AX121" i="8"/>
  <c r="AW121" i="8"/>
  <c r="AV121" i="8"/>
  <c r="BW120" i="8"/>
  <c r="AX120" i="8"/>
  <c r="AW120" i="8"/>
  <c r="AV120" i="8"/>
  <c r="CL119" i="8"/>
  <c r="BW119" i="8"/>
  <c r="AX119" i="8"/>
  <c r="AW119" i="8"/>
  <c r="AV119" i="8"/>
  <c r="CD119" i="8" s="1"/>
  <c r="BW118" i="8"/>
  <c r="AX118" i="8"/>
  <c r="AW118" i="8"/>
  <c r="AV118" i="8"/>
  <c r="AY118" i="8" s="1"/>
  <c r="CL117" i="8"/>
  <c r="BW117" i="8"/>
  <c r="AX117" i="8"/>
  <c r="AW117" i="8"/>
  <c r="AV117" i="8"/>
  <c r="CE117" i="8" s="1"/>
  <c r="BW116" i="8"/>
  <c r="AX116" i="8"/>
  <c r="AW116" i="8"/>
  <c r="AV116" i="8"/>
  <c r="BW115" i="8"/>
  <c r="AX115" i="8"/>
  <c r="AW115" i="8"/>
  <c r="AV115" i="8"/>
  <c r="BW114" i="8"/>
  <c r="AX114" i="8"/>
  <c r="AW114" i="8"/>
  <c r="AY114" i="8" s="1"/>
  <c r="AV114" i="8"/>
  <c r="BW113" i="8"/>
  <c r="AX113" i="8"/>
  <c r="AW113" i="8"/>
  <c r="AY113" i="8" s="1"/>
  <c r="AV113" i="8"/>
  <c r="BW112" i="8"/>
  <c r="AX112" i="8"/>
  <c r="AW112" i="8"/>
  <c r="AY112" i="8" s="1"/>
  <c r="AV112" i="8"/>
  <c r="BW111" i="8"/>
  <c r="AX111" i="8"/>
  <c r="AW111" i="8"/>
  <c r="AY111" i="8" s="1"/>
  <c r="AV111" i="8"/>
  <c r="BW110" i="8"/>
  <c r="AX110" i="8"/>
  <c r="AW110" i="8"/>
  <c r="AY110" i="8" s="1"/>
  <c r="AV110" i="8"/>
  <c r="AB107" i="8"/>
  <c r="AB106" i="8"/>
  <c r="AB105" i="8"/>
  <c r="AB104" i="8"/>
  <c r="AB103" i="8"/>
  <c r="AB102" i="8"/>
  <c r="AB101" i="8"/>
  <c r="AB100" i="8"/>
  <c r="AP94" i="8"/>
  <c r="AO94" i="8"/>
  <c r="AN94" i="8"/>
  <c r="AM94" i="8"/>
  <c r="AL94" i="8"/>
  <c r="AK94" i="8"/>
  <c r="AJ94" i="8"/>
  <c r="AI94" i="8"/>
  <c r="AH94" i="8"/>
  <c r="AG94" i="8"/>
  <c r="AF94" i="8"/>
  <c r="CK71" i="8" a="1"/>
  <c r="CK71" i="8" s="1"/>
  <c r="CC68" i="8"/>
  <c r="CC67" i="8"/>
  <c r="CC66" i="8"/>
  <c r="CC65" i="8"/>
  <c r="CC64" i="8"/>
  <c r="CC63" i="8"/>
  <c r="CC62" i="8"/>
  <c r="CC61" i="8"/>
  <c r="CC60" i="8"/>
  <c r="AA57" i="8"/>
  <c r="AA56" i="8"/>
  <c r="AA55" i="8"/>
  <c r="AA54" i="8"/>
  <c r="AA50" i="8"/>
  <c r="AA47" i="8"/>
  <c r="AA46" i="8"/>
  <c r="CC41" i="8"/>
  <c r="CC40" i="8"/>
  <c r="AI40" i="8"/>
  <c r="CC39" i="8"/>
  <c r="AI39" i="8"/>
  <c r="CC38" i="8"/>
  <c r="AI38" i="8"/>
  <c r="AX34" i="8"/>
  <c r="AW34" i="8"/>
  <c r="AY34" i="8" s="1"/>
  <c r="AV34" i="8"/>
  <c r="AB34" i="8"/>
  <c r="BW31" i="8"/>
  <c r="AX31" i="8"/>
  <c r="AW31" i="8"/>
  <c r="AV31" i="8"/>
  <c r="AY31" i="8" s="1"/>
  <c r="BT31" i="8" s="1"/>
  <c r="BU31" i="8" s="1"/>
  <c r="CB30" i="8"/>
  <c r="AX30" i="8"/>
  <c r="AW30" i="8"/>
  <c r="AV30" i="8"/>
  <c r="BZ30" i="8" s="1"/>
  <c r="BW29" i="8"/>
  <c r="AX29" i="8"/>
  <c r="AW29" i="8"/>
  <c r="AV29" i="8"/>
  <c r="BW28" i="8"/>
  <c r="AX28" i="8"/>
  <c r="AW28" i="8"/>
  <c r="AV28" i="8"/>
  <c r="CB27" i="8"/>
  <c r="AX27" i="8"/>
  <c r="AW27" i="8"/>
  <c r="AY27" i="8" s="1"/>
  <c r="AV27" i="8"/>
  <c r="BZ27" i="8" s="1"/>
  <c r="BW26" i="8"/>
  <c r="AX26" i="8"/>
  <c r="AW26" i="8"/>
  <c r="AV26" i="8"/>
  <c r="BW25" i="8"/>
  <c r="AX25" i="8"/>
  <c r="AW25" i="8"/>
  <c r="AV25" i="8"/>
  <c r="AY25" i="8" s="1"/>
  <c r="BW24" i="8"/>
  <c r="AX24" i="8"/>
  <c r="AW24" i="8"/>
  <c r="AV24" i="8"/>
  <c r="BW23" i="8"/>
  <c r="AX23" i="8"/>
  <c r="AW23" i="8"/>
  <c r="AY23" i="8" s="1"/>
  <c r="AV23" i="8"/>
  <c r="BW22" i="8"/>
  <c r="AX22" i="8"/>
  <c r="AW22" i="8"/>
  <c r="AY22" i="8" s="1"/>
  <c r="AV22" i="8"/>
  <c r="BW21" i="8"/>
  <c r="AX21" i="8"/>
  <c r="AW21" i="8"/>
  <c r="AV21" i="8"/>
  <c r="BW20" i="8"/>
  <c r="AX20" i="8"/>
  <c r="AW20" i="8"/>
  <c r="AV20" i="8"/>
  <c r="BW19" i="8"/>
  <c r="AX19" i="8"/>
  <c r="AW19" i="8"/>
  <c r="AY19" i="8" s="1"/>
  <c r="AV19" i="8"/>
  <c r="BW18" i="8"/>
  <c r="AX18" i="8"/>
  <c r="AW18" i="8"/>
  <c r="AY18" i="8" s="1"/>
  <c r="AV18" i="8"/>
  <c r="BW17" i="8"/>
  <c r="AX17" i="8"/>
  <c r="AW17" i="8"/>
  <c r="AV17" i="8"/>
  <c r="AB14" i="8"/>
  <c r="AB13" i="8"/>
  <c r="AB12" i="8"/>
  <c r="AB11" i="8"/>
  <c r="AB10" i="8"/>
  <c r="AB9" i="8"/>
  <c r="AB8" i="8"/>
  <c r="AB7" i="8"/>
  <c r="AB6" i="8"/>
  <c r="BW399" i="6"/>
  <c r="AX399" i="6"/>
  <c r="AW399" i="6"/>
  <c r="AV399" i="6"/>
  <c r="AV398" i="6"/>
  <c r="AY398" i="6" s="1"/>
  <c r="AW398" i="6"/>
  <c r="AX398" i="6"/>
  <c r="BW398" i="6"/>
  <c r="P380" i="6"/>
  <c r="P379" i="6"/>
  <c r="Z311" i="6"/>
  <c r="Z310" i="6"/>
  <c r="Z309" i="6"/>
  <c r="Z308" i="6"/>
  <c r="Z307" i="6"/>
  <c r="Z306" i="6"/>
  <c r="Z305" i="6"/>
  <c r="Z304" i="6"/>
  <c r="X311" i="6"/>
  <c r="X310" i="6"/>
  <c r="X309" i="6"/>
  <c r="X308" i="6"/>
  <c r="X307" i="6"/>
  <c r="X306" i="6"/>
  <c r="X305" i="6"/>
  <c r="W309" i="6"/>
  <c r="W308" i="6"/>
  <c r="W307" i="6"/>
  <c r="W306" i="6"/>
  <c r="W305" i="6"/>
  <c r="V311" i="6"/>
  <c r="V310" i="6"/>
  <c r="V309" i="6"/>
  <c r="V308" i="6"/>
  <c r="V307" i="6"/>
  <c r="V306" i="6"/>
  <c r="V305" i="6"/>
  <c r="S306" i="6"/>
  <c r="S305" i="6"/>
  <c r="S304" i="6"/>
  <c r="AV330" i="6"/>
  <c r="AW330" i="6"/>
  <c r="AX330" i="6"/>
  <c r="AV331" i="6"/>
  <c r="AY331" i="6" s="1"/>
  <c r="AW331" i="6"/>
  <c r="AX331" i="6"/>
  <c r="AV332" i="6"/>
  <c r="AY332" i="6" s="1"/>
  <c r="AW332" i="6"/>
  <c r="AX332" i="6"/>
  <c r="AV333" i="6"/>
  <c r="AW333" i="6"/>
  <c r="AX333" i="6"/>
  <c r="BY541" i="6" a="1"/>
  <c r="BA542" i="6" a="1"/>
  <c r="BZ542" i="6" a="1"/>
  <c r="BB542" i="6" a="1"/>
  <c r="BY542" i="6" a="1"/>
  <c r="BA541" i="6" a="1"/>
  <c r="BC542" i="6" a="1"/>
  <c r="BC541" i="6" a="1"/>
  <c r="BB541" i="6" a="1"/>
  <c r="BZ541" i="6" a="1"/>
  <c r="BD542" i="6" a="1"/>
  <c r="BD541" i="6" a="1"/>
  <c r="X3" i="9" l="1"/>
  <c r="BU605" i="8"/>
  <c r="T3" i="9"/>
  <c r="BU608" i="8"/>
  <c r="T40" i="9"/>
  <c r="BY393" i="8"/>
  <c r="BY396" i="8"/>
  <c r="CE328" i="8"/>
  <c r="BZ26" i="8"/>
  <c r="AC587" i="8"/>
  <c r="AD587" i="8" s="1"/>
  <c r="AC586" i="8"/>
  <c r="AD586" i="8" s="1"/>
  <c r="BZ465" i="8"/>
  <c r="AC581" i="8"/>
  <c r="AD581" i="8" s="1"/>
  <c r="AC580" i="8"/>
  <c r="AD580" i="8" s="1"/>
  <c r="BU132" i="8"/>
  <c r="N584" i="8"/>
  <c r="AC584" i="8" s="1"/>
  <c r="AD584" i="8" s="1"/>
  <c r="AC583" i="8"/>
  <c r="AD583" i="8" s="1"/>
  <c r="BZ452" i="8"/>
  <c r="AC9" i="8"/>
  <c r="AC13" i="8"/>
  <c r="BA235" i="8"/>
  <c r="AY26" i="8"/>
  <c r="BY113" i="8"/>
  <c r="BY117" i="8"/>
  <c r="AY465" i="8"/>
  <c r="CD327" i="8"/>
  <c r="BZ457" i="8"/>
  <c r="BZ18" i="8"/>
  <c r="BY122" i="8"/>
  <c r="AY452" i="8"/>
  <c r="AC6" i="8"/>
  <c r="AC14" i="8"/>
  <c r="BY18" i="8"/>
  <c r="BB26" i="8"/>
  <c r="BA110" i="8"/>
  <c r="BA113" i="8"/>
  <c r="BA114" i="8"/>
  <c r="BA117" i="8"/>
  <c r="BA118" i="8"/>
  <c r="BB122" i="8"/>
  <c r="BY124" i="8"/>
  <c r="AY230" i="8"/>
  <c r="BY328" i="8"/>
  <c r="BY384" i="8"/>
  <c r="BY385" i="8"/>
  <c r="AY457" i="8"/>
  <c r="BC635" i="8"/>
  <c r="AC7" i="8"/>
  <c r="BY22" i="8"/>
  <c r="BA555" i="8"/>
  <c r="BC20" i="8"/>
  <c r="BY386" i="8"/>
  <c r="AC12" i="8"/>
  <c r="BU130" i="8"/>
  <c r="BZ329" i="8"/>
  <c r="BC459" i="8"/>
  <c r="BZ461" i="8"/>
  <c r="BC463" i="8"/>
  <c r="BA455" i="8"/>
  <c r="BB139" i="8"/>
  <c r="BY219" i="8"/>
  <c r="BB331" i="8"/>
  <c r="BA594" i="8"/>
  <c r="BZ21" i="8"/>
  <c r="BZ22" i="8"/>
  <c r="BB17" i="8"/>
  <c r="BB18" i="8"/>
  <c r="BQ34" i="8" s="1"/>
  <c r="BC24" i="8"/>
  <c r="BY17" i="8"/>
  <c r="BB22" i="8"/>
  <c r="BD28" i="8"/>
  <c r="BA122" i="8"/>
  <c r="BY240" i="8"/>
  <c r="BB386" i="8"/>
  <c r="BZ386" i="8"/>
  <c r="BA463" i="8"/>
  <c r="BA560" i="8"/>
  <c r="BB637" i="8"/>
  <c r="BY327" i="8"/>
  <c r="BZ385" i="8"/>
  <c r="BC387" i="8"/>
  <c r="BZ390" i="8"/>
  <c r="BC455" i="8"/>
  <c r="AY461" i="8"/>
  <c r="AZ557" i="8"/>
  <c r="BB595" i="8"/>
  <c r="AZ630" i="8"/>
  <c r="BD555" i="8"/>
  <c r="BD558" i="8"/>
  <c r="BD561" i="8"/>
  <c r="BC632" i="8"/>
  <c r="BZ456" i="8"/>
  <c r="BZ464" i="8"/>
  <c r="BY26" i="8"/>
  <c r="BA29" i="8"/>
  <c r="BZ31" i="8"/>
  <c r="BB34" i="8"/>
  <c r="BE34" i="8" s="1"/>
  <c r="BB119" i="8"/>
  <c r="AZ120" i="8"/>
  <c r="AZ121" i="8"/>
  <c r="BA131" i="8"/>
  <c r="BA132" i="8"/>
  <c r="CD139" i="8"/>
  <c r="BA216" i="8"/>
  <c r="BA218" i="8"/>
  <c r="BA222" i="8"/>
  <c r="BB225" i="8"/>
  <c r="BC228" i="8"/>
  <c r="BA232" i="8"/>
  <c r="BB235" i="8"/>
  <c r="BB237" i="8"/>
  <c r="BC331" i="8"/>
  <c r="BB385" i="8"/>
  <c r="BY387" i="8"/>
  <c r="BY390" i="8"/>
  <c r="BA391" i="8"/>
  <c r="BB392" i="8"/>
  <c r="BY452" i="8"/>
  <c r="BY457" i="8"/>
  <c r="BA459" i="8"/>
  <c r="BY461" i="8"/>
  <c r="BY465" i="8"/>
  <c r="BA468" i="8"/>
  <c r="BA470" i="8"/>
  <c r="BA472" i="8"/>
  <c r="BA474" i="8"/>
  <c r="BA480" i="8"/>
  <c r="BA482" i="8"/>
  <c r="BA484" i="8"/>
  <c r="BA486" i="8"/>
  <c r="AZ593" i="8"/>
  <c r="AZ631" i="8"/>
  <c r="BC636" i="8"/>
  <c r="BP637" i="8"/>
  <c r="BY329" i="8"/>
  <c r="BB21" i="8"/>
  <c r="BA25" i="8"/>
  <c r="BB31" i="8"/>
  <c r="P46" i="9"/>
  <c r="AC530" i="8"/>
  <c r="AD530" i="8" s="1"/>
  <c r="CI530" i="8" s="1"/>
  <c r="AC531" i="8"/>
  <c r="AD531" i="8" s="1"/>
  <c r="AC541" i="8"/>
  <c r="AC542" i="8"/>
  <c r="AD542" i="8" s="1"/>
  <c r="BY110" i="8"/>
  <c r="BY112" i="8"/>
  <c r="BY114" i="8"/>
  <c r="BY116" i="8"/>
  <c r="BY118" i="8"/>
  <c r="BY119" i="8"/>
  <c r="BA124" i="8"/>
  <c r="AZ127" i="8"/>
  <c r="AZ129" i="8"/>
  <c r="BY131" i="8"/>
  <c r="AZ135" i="8"/>
  <c r="BY216" i="8"/>
  <c r="BY217" i="8"/>
  <c r="BY221" i="8"/>
  <c r="BC230" i="8"/>
  <c r="BB233" i="8"/>
  <c r="CD241" i="8"/>
  <c r="BB329" i="8"/>
  <c r="BB384" i="8"/>
  <c r="BZ384" i="8"/>
  <c r="BZ387" i="8"/>
  <c r="BY391" i="8"/>
  <c r="BY392" i="8"/>
  <c r="BB456" i="8"/>
  <c r="BB460" i="8"/>
  <c r="BB464" i="8"/>
  <c r="BD467" i="8"/>
  <c r="AZ629" i="8"/>
  <c r="BY31" i="8"/>
  <c r="BZ460" i="8"/>
  <c r="BY21" i="8"/>
  <c r="BZ29" i="8"/>
  <c r="BZ119" i="8"/>
  <c r="BB123" i="8"/>
  <c r="BY123" i="8"/>
  <c r="BD220" i="8"/>
  <c r="BD224" i="8"/>
  <c r="BY232" i="8"/>
  <c r="BD239" i="8"/>
  <c r="BD243" i="8" s="1"/>
  <c r="BA327" i="8"/>
  <c r="AY328" i="8"/>
  <c r="CD328" i="8"/>
  <c r="BD333" i="8"/>
  <c r="BB363" i="8"/>
  <c r="BB387" i="8"/>
  <c r="BB452" i="8"/>
  <c r="BY456" i="8"/>
  <c r="BB457" i="8"/>
  <c r="BY460" i="8"/>
  <c r="BB461" i="8"/>
  <c r="BY464" i="8"/>
  <c r="BB465" i="8"/>
  <c r="BB556" i="8"/>
  <c r="BB562" i="8"/>
  <c r="BU604" i="6"/>
  <c r="T4" i="2"/>
  <c r="BZ399" i="6"/>
  <c r="BC542" i="6"/>
  <c r="BC541" i="6"/>
  <c r="BA541" i="6"/>
  <c r="BE541" i="6" s="1"/>
  <c r="BA542" i="6"/>
  <c r="BE542" i="6" s="1"/>
  <c r="BB541" i="6"/>
  <c r="BB542" i="6"/>
  <c r="BD541" i="6"/>
  <c r="BD542" i="6"/>
  <c r="BY542" i="6"/>
  <c r="BY541" i="6"/>
  <c r="BZ541" i="6"/>
  <c r="CA541" i="6" s="1"/>
  <c r="BZ542" i="6"/>
  <c r="CA542" i="6" s="1"/>
  <c r="BD333" i="6"/>
  <c r="BA399" i="6"/>
  <c r="BD19" i="8"/>
  <c r="BZ19" i="8"/>
  <c r="BC19" i="8"/>
  <c r="BA21" i="8"/>
  <c r="AY21" i="8"/>
  <c r="BD24" i="8"/>
  <c r="BZ24" i="8"/>
  <c r="BY25" i="8"/>
  <c r="BZ25" i="8"/>
  <c r="BA20" i="8"/>
  <c r="AY20" i="8"/>
  <c r="BZ17" i="8"/>
  <c r="BA17" i="8"/>
  <c r="AY17" i="8"/>
  <c r="BD20" i="8"/>
  <c r="BZ20" i="8"/>
  <c r="BY20" i="8"/>
  <c r="BD23" i="8"/>
  <c r="BZ23" i="8"/>
  <c r="BC23" i="8"/>
  <c r="BA24" i="8"/>
  <c r="BC27" i="8"/>
  <c r="BY220" i="8"/>
  <c r="BY234" i="8"/>
  <c r="BD633" i="8"/>
  <c r="BY633" i="8"/>
  <c r="AY633" i="8"/>
  <c r="BX633" i="8"/>
  <c r="BD18" i="8"/>
  <c r="BC18" i="8"/>
  <c r="BA19" i="8"/>
  <c r="BY19" i="8"/>
  <c r="BB20" i="8"/>
  <c r="BD22" i="8"/>
  <c r="BC22" i="8"/>
  <c r="BA23" i="8"/>
  <c r="BY23" i="8"/>
  <c r="BB24" i="8"/>
  <c r="BD26" i="8"/>
  <c r="BC26" i="8"/>
  <c r="BA27" i="8"/>
  <c r="BY27" i="8"/>
  <c r="BB28" i="8"/>
  <c r="BZ28" i="8"/>
  <c r="AY29" i="8"/>
  <c r="BT29" i="8" s="1"/>
  <c r="BU29" i="8" s="1"/>
  <c r="BC30" i="8"/>
  <c r="BD31" i="8"/>
  <c r="AC34" i="8"/>
  <c r="BI34" i="8"/>
  <c r="BK34" i="8" s="1"/>
  <c r="AC103" i="8"/>
  <c r="AD103" i="8" s="1"/>
  <c r="CI103" i="8" s="1"/>
  <c r="AC107" i="8"/>
  <c r="AD107" i="8" s="1"/>
  <c r="CI107" i="8" s="1"/>
  <c r="BA111" i="8"/>
  <c r="BD113" i="8"/>
  <c r="BA115" i="8"/>
  <c r="BB118" i="8"/>
  <c r="BZ118" i="8"/>
  <c r="AY119" i="8"/>
  <c r="CE119" i="8"/>
  <c r="BZ132" i="8"/>
  <c r="BB137" i="8"/>
  <c r="BD216" i="8"/>
  <c r="BD222" i="8"/>
  <c r="BY222" i="8"/>
  <c r="BZ223" i="8"/>
  <c r="BA231" i="8"/>
  <c r="BB231" i="8"/>
  <c r="BZ328" i="8"/>
  <c r="AY329" i="8"/>
  <c r="BB330" i="8"/>
  <c r="BA363" i="8"/>
  <c r="BD388" i="8"/>
  <c r="BY388" i="8"/>
  <c r="BA388" i="8"/>
  <c r="BB393" i="8"/>
  <c r="BA393" i="8"/>
  <c r="BD454" i="8"/>
  <c r="BD455" i="8"/>
  <c r="AY455" i="8"/>
  <c r="BZ455" i="8"/>
  <c r="BY455" i="8"/>
  <c r="BD458" i="8"/>
  <c r="BZ458" i="8"/>
  <c r="BC458" i="8"/>
  <c r="BA460" i="8"/>
  <c r="BD463" i="8"/>
  <c r="AY463" i="8"/>
  <c r="BZ463" i="8"/>
  <c r="BY463" i="8"/>
  <c r="BB468" i="8"/>
  <c r="BB470" i="8"/>
  <c r="BB472" i="8"/>
  <c r="BB474" i="8"/>
  <c r="BA559" i="8"/>
  <c r="BB559" i="8"/>
  <c r="BD635" i="8"/>
  <c r="BY635" i="8"/>
  <c r="AY635" i="8"/>
  <c r="BX635" i="8"/>
  <c r="N10" i="8"/>
  <c r="AC10" i="8" s="1"/>
  <c r="N11" i="8"/>
  <c r="AC11" i="8" s="1"/>
  <c r="BY24" i="8"/>
  <c r="BB25" i="8"/>
  <c r="BC28" i="8"/>
  <c r="BY28" i="8"/>
  <c r="BB29" i="8"/>
  <c r="CE30" i="8"/>
  <c r="BD17" i="8"/>
  <c r="BC17" i="8"/>
  <c r="BA18" i="8"/>
  <c r="BB19" i="8"/>
  <c r="BD21" i="8"/>
  <c r="BC21" i="8"/>
  <c r="BA22" i="8"/>
  <c r="BB23" i="8"/>
  <c r="AY24" i="8"/>
  <c r="BD25" i="8"/>
  <c r="BC25" i="8"/>
  <c r="BA26" i="8"/>
  <c r="BB27" i="8"/>
  <c r="CE27" i="8"/>
  <c r="AY28" i="8"/>
  <c r="BT28" i="8" s="1"/>
  <c r="BU28" i="8" s="1"/>
  <c r="BD29" i="8"/>
  <c r="BC29" i="8"/>
  <c r="BB30" i="8"/>
  <c r="BC31" i="8"/>
  <c r="AZ34" i="8"/>
  <c r="AD13" i="8" s="1"/>
  <c r="CI13" i="8" s="1"/>
  <c r="BA112" i="8"/>
  <c r="BA116" i="8"/>
  <c r="BC119" i="8"/>
  <c r="BB127" i="8"/>
  <c r="BB129" i="8"/>
  <c r="AZ137" i="8"/>
  <c r="BD218" i="8"/>
  <c r="BY218" i="8"/>
  <c r="BA220" i="8"/>
  <c r="BZ231" i="8"/>
  <c r="AY232" i="8"/>
  <c r="AZ237" i="8"/>
  <c r="AZ238" i="8"/>
  <c r="AZ240" i="8"/>
  <c r="AX242" i="8"/>
  <c r="BD329" i="8"/>
  <c r="CE329" i="8"/>
  <c r="BC329" i="8"/>
  <c r="CD329" i="8"/>
  <c r="BD331" i="8"/>
  <c r="AY331" i="8"/>
  <c r="BD332" i="8"/>
  <c r="BB332" i="8"/>
  <c r="BA333" i="8"/>
  <c r="BY389" i="8"/>
  <c r="BC390" i="8"/>
  <c r="BA390" i="8"/>
  <c r="AA506" i="8"/>
  <c r="AA512" i="8" s="1"/>
  <c r="BD636" i="8"/>
  <c r="BY636" i="8"/>
  <c r="AY636" i="8"/>
  <c r="BX636" i="8"/>
  <c r="BY30" i="8"/>
  <c r="AC101" i="8"/>
  <c r="AD101" i="8" s="1"/>
  <c r="CI101" i="8" s="1"/>
  <c r="AC105" i="8"/>
  <c r="AD105" i="8" s="1"/>
  <c r="CI105" i="8" s="1"/>
  <c r="BD111" i="8"/>
  <c r="BY111" i="8"/>
  <c r="BD115" i="8"/>
  <c r="BY115" i="8"/>
  <c r="BD118" i="8"/>
  <c r="BC118" i="8"/>
  <c r="BA119" i="8"/>
  <c r="BD123" i="8"/>
  <c r="BC232" i="8"/>
  <c r="AZ330" i="8"/>
  <c r="BZ389" i="8"/>
  <c r="BY394" i="8"/>
  <c r="BY397" i="8"/>
  <c r="BY398" i="8"/>
  <c r="BD453" i="8"/>
  <c r="BZ453" i="8"/>
  <c r="BC453" i="8"/>
  <c r="BA456" i="8"/>
  <c r="BD459" i="8"/>
  <c r="AY459" i="8"/>
  <c r="BZ459" i="8"/>
  <c r="BY459" i="8"/>
  <c r="BD462" i="8"/>
  <c r="BZ462" i="8"/>
  <c r="BC462" i="8"/>
  <c r="BA464" i="8"/>
  <c r="BD479" i="8"/>
  <c r="AZ480" i="8"/>
  <c r="BD481" i="8"/>
  <c r="AZ482" i="8"/>
  <c r="BD483" i="8"/>
  <c r="AZ484" i="8"/>
  <c r="AZ486" i="8"/>
  <c r="BD487" i="8"/>
  <c r="AA502" i="8"/>
  <c r="BD632" i="8"/>
  <c r="BY632" i="8"/>
  <c r="AY632" i="8"/>
  <c r="BX632" i="8"/>
  <c r="BC633" i="8"/>
  <c r="BY555" i="8"/>
  <c r="BC558" i="8"/>
  <c r="BC592" i="8"/>
  <c r="BB594" i="8"/>
  <c r="BX637" i="8"/>
  <c r="BY637" i="8"/>
  <c r="BD363" i="8"/>
  <c r="BY363" i="8"/>
  <c r="BD384" i="8"/>
  <c r="BC384" i="8"/>
  <c r="BD385" i="8"/>
  <c r="BC385" i="8"/>
  <c r="BD386" i="8"/>
  <c r="BC386" i="8"/>
  <c r="BB388" i="8"/>
  <c r="BZ388" i="8"/>
  <c r="BD390" i="8"/>
  <c r="BA397" i="8"/>
  <c r="BD452" i="8"/>
  <c r="BC452" i="8"/>
  <c r="BA453" i="8"/>
  <c r="BY453" i="8"/>
  <c r="BB455" i="8"/>
  <c r="BD457" i="8"/>
  <c r="BC457" i="8"/>
  <c r="BA458" i="8"/>
  <c r="BY458" i="8"/>
  <c r="BB459" i="8"/>
  <c r="BD461" i="8"/>
  <c r="BC461" i="8"/>
  <c r="BA462" i="8"/>
  <c r="BY462" i="8"/>
  <c r="BB463" i="8"/>
  <c r="BD465" i="8"/>
  <c r="BC465" i="8"/>
  <c r="BY468" i="8"/>
  <c r="BY470" i="8"/>
  <c r="BY472" i="8"/>
  <c r="BY474" i="8"/>
  <c r="BB480" i="8"/>
  <c r="BB482" i="8"/>
  <c r="BB484" i="8"/>
  <c r="BB486" i="8"/>
  <c r="AA520" i="8"/>
  <c r="BD559" i="8"/>
  <c r="BD560" i="8"/>
  <c r="BD562" i="8"/>
  <c r="BC562" i="8"/>
  <c r="BB592" i="8"/>
  <c r="BA595" i="8"/>
  <c r="BB632" i="8"/>
  <c r="BB633" i="8"/>
  <c r="BB635" i="8"/>
  <c r="BB636" i="8"/>
  <c r="BK639" i="8"/>
  <c r="N207" i="8"/>
  <c r="AC207" i="8" s="1"/>
  <c r="AD207" i="8" s="1"/>
  <c r="CI207" i="8" s="1"/>
  <c r="N8" i="8"/>
  <c r="AC8" i="8" s="1"/>
  <c r="BB120" i="8"/>
  <c r="BA123" i="8"/>
  <c r="BA125" i="8"/>
  <c r="BD131" i="8"/>
  <c r="BB138" i="8"/>
  <c r="AZ225" i="8"/>
  <c r="BD226" i="8"/>
  <c r="BB232" i="8"/>
  <c r="AZ233" i="8"/>
  <c r="BD235" i="8"/>
  <c r="BB328" i="8"/>
  <c r="BC388" i="8"/>
  <c r="BB390" i="8"/>
  <c r="BB391" i="8"/>
  <c r="BB394" i="8"/>
  <c r="BB398" i="8"/>
  <c r="BA452" i="8"/>
  <c r="BB453" i="8"/>
  <c r="BD456" i="8"/>
  <c r="BC456" i="8"/>
  <c r="BA457" i="8"/>
  <c r="BB458" i="8"/>
  <c r="BD460" i="8"/>
  <c r="BC460" i="8"/>
  <c r="BA461" i="8"/>
  <c r="BB462" i="8"/>
  <c r="BD464" i="8"/>
  <c r="BC464" i="8"/>
  <c r="BA465" i="8"/>
  <c r="AZ468" i="8"/>
  <c r="BD469" i="8"/>
  <c r="AZ470" i="8"/>
  <c r="BD471" i="8"/>
  <c r="AZ472" i="8"/>
  <c r="AZ474" i="8"/>
  <c r="BY480" i="8"/>
  <c r="BY482" i="8"/>
  <c r="BY484" i="8"/>
  <c r="BY486" i="8"/>
  <c r="AA504" i="8"/>
  <c r="BB555" i="8"/>
  <c r="BA556" i="8"/>
  <c r="BB557" i="8"/>
  <c r="BB558" i="8"/>
  <c r="BD594" i="8"/>
  <c r="BC594" i="8"/>
  <c r="BB630" i="8"/>
  <c r="BA637" i="8"/>
  <c r="BK541" i="6"/>
  <c r="BL541" i="6"/>
  <c r="AB541" i="6"/>
  <c r="AZ541" i="6"/>
  <c r="AY541" i="6"/>
  <c r="AY542" i="6"/>
  <c r="AZ542" i="6"/>
  <c r="BL542" i="6"/>
  <c r="BK542" i="6"/>
  <c r="AB542" i="6"/>
  <c r="BA398" i="6"/>
  <c r="BZ398" i="6"/>
  <c r="BB398" i="6"/>
  <c r="BB399" i="6"/>
  <c r="BC398" i="6"/>
  <c r="BY398" i="6"/>
  <c r="BD398" i="6"/>
  <c r="BD399" i="6"/>
  <c r="BA454" i="8"/>
  <c r="BY454" i="8"/>
  <c r="BB454" i="8"/>
  <c r="BZ454" i="8"/>
  <c r="BC454" i="8"/>
  <c r="AY454" i="8"/>
  <c r="BA394" i="8"/>
  <c r="BB399" i="8"/>
  <c r="BB395" i="8"/>
  <c r="BA398" i="8"/>
  <c r="BD394" i="8"/>
  <c r="BA395" i="8"/>
  <c r="BB397" i="8"/>
  <c r="BD398" i="8"/>
  <c r="BA399" i="8"/>
  <c r="BY395" i="8"/>
  <c r="BY399" i="8"/>
  <c r="BB396" i="8"/>
  <c r="N374" i="8"/>
  <c r="BT503" i="8"/>
  <c r="BU503" i="8" s="1"/>
  <c r="BT523" i="8"/>
  <c r="BU523" i="8" s="1"/>
  <c r="CG523" i="8"/>
  <c r="CH523" i="8" s="1"/>
  <c r="BT524" i="8"/>
  <c r="BU524" i="8" s="1"/>
  <c r="BL524" i="8"/>
  <c r="AZ158" i="8"/>
  <c r="BL521" i="8"/>
  <c r="BL158" i="8"/>
  <c r="AZ523" i="8"/>
  <c r="AZ524" i="8"/>
  <c r="BL507" i="8"/>
  <c r="AZ508" i="8"/>
  <c r="BL508" i="8"/>
  <c r="BL499" i="8"/>
  <c r="AZ503" i="8"/>
  <c r="BT507" i="8"/>
  <c r="BU507" i="8" s="1"/>
  <c r="CG524" i="8"/>
  <c r="CH524" i="8" s="1"/>
  <c r="BT505" i="8"/>
  <c r="BU505" i="8" s="1"/>
  <c r="CG507" i="8"/>
  <c r="CH507" i="8" s="1"/>
  <c r="BZ126" i="8"/>
  <c r="BC126" i="8"/>
  <c r="BY126" i="8"/>
  <c r="BD126" i="8"/>
  <c r="BZ128" i="8"/>
  <c r="BC128" i="8"/>
  <c r="BY128" i="8"/>
  <c r="BD128" i="8"/>
  <c r="BC130" i="8"/>
  <c r="BZ130" i="8"/>
  <c r="AZ130" i="8"/>
  <c r="CE136" i="8"/>
  <c r="BY136" i="8"/>
  <c r="BC136" i="8"/>
  <c r="CD136" i="8"/>
  <c r="BD136" i="8"/>
  <c r="BC140" i="8"/>
  <c r="AY140" i="8"/>
  <c r="BA217" i="8"/>
  <c r="BB217" i="8"/>
  <c r="BA221" i="8"/>
  <c r="BB221" i="8"/>
  <c r="AZ17" i="8"/>
  <c r="AZ18" i="8"/>
  <c r="AZ19" i="8"/>
  <c r="AZ20" i="8"/>
  <c r="AZ21" i="8"/>
  <c r="AZ22" i="8"/>
  <c r="AZ23" i="8"/>
  <c r="AZ24" i="8"/>
  <c r="AZ25" i="8"/>
  <c r="AZ26" i="8"/>
  <c r="AZ27" i="8"/>
  <c r="BD27" i="8"/>
  <c r="CD27" i="8"/>
  <c r="AZ29" i="8"/>
  <c r="BY29" i="8"/>
  <c r="CD30" i="8"/>
  <c r="AC623" i="8"/>
  <c r="AD623" i="8" s="1"/>
  <c r="AC622" i="8"/>
  <c r="AD622" i="8" s="1"/>
  <c r="AC550" i="8"/>
  <c r="AD550" i="8" s="1"/>
  <c r="AC549" i="8"/>
  <c r="AD549" i="8" s="1"/>
  <c r="CI549" i="8" s="1"/>
  <c r="AC440" i="8"/>
  <c r="AD440" i="8" s="1"/>
  <c r="AC446" i="8"/>
  <c r="AD446" i="8" s="1"/>
  <c r="AC438" i="8"/>
  <c r="AD438" i="8" s="1"/>
  <c r="AC381" i="8"/>
  <c r="AD381" i="8" s="1"/>
  <c r="AC323" i="8"/>
  <c r="AD323" i="8" s="1"/>
  <c r="AC376" i="8"/>
  <c r="AD376" i="8" s="1"/>
  <c r="AC379" i="8"/>
  <c r="AD379" i="8" s="1"/>
  <c r="AC380" i="8"/>
  <c r="AD380" i="8" s="1"/>
  <c r="AC359" i="8"/>
  <c r="AD359" i="8" s="1"/>
  <c r="CI359" i="8" s="1"/>
  <c r="AC211" i="8"/>
  <c r="AD211" i="8" s="1"/>
  <c r="CI211" i="8" s="1"/>
  <c r="AC209" i="8"/>
  <c r="AD209" i="8" s="1"/>
  <c r="CI209" i="8" s="1"/>
  <c r="AC212" i="8"/>
  <c r="AD212" i="8" s="1"/>
  <c r="CI212" i="8" s="1"/>
  <c r="AC210" i="8"/>
  <c r="AD210" i="8" s="1"/>
  <c r="CI210" i="8" s="1"/>
  <c r="AC208" i="8"/>
  <c r="AD208" i="8" s="1"/>
  <c r="CI208" i="8" s="1"/>
  <c r="AC206" i="8"/>
  <c r="AD206" i="8" s="1"/>
  <c r="CI206" i="8" s="1"/>
  <c r="BB110" i="8"/>
  <c r="BB112" i="8"/>
  <c r="BB114" i="8"/>
  <c r="BB116" i="8"/>
  <c r="BC121" i="8"/>
  <c r="AY121" i="8"/>
  <c r="BD121" i="8"/>
  <c r="BD130" i="8"/>
  <c r="BY135" i="8"/>
  <c r="BC135" i="8"/>
  <c r="CE135" i="8"/>
  <c r="CD135" i="8"/>
  <c r="BD135" i="8"/>
  <c r="BZ136" i="8"/>
  <c r="BB140" i="8"/>
  <c r="BA28" i="8"/>
  <c r="BA31" i="8"/>
  <c r="AC100" i="8"/>
  <c r="AD100" i="8" s="1"/>
  <c r="CI100" i="8" s="1"/>
  <c r="AC102" i="8"/>
  <c r="AD102" i="8" s="1"/>
  <c r="CI102" i="8" s="1"/>
  <c r="AC104" i="8"/>
  <c r="AD104" i="8" s="1"/>
  <c r="CI104" i="8" s="1"/>
  <c r="AC106" i="8"/>
  <c r="AD106" i="8" s="1"/>
  <c r="CI106" i="8" s="1"/>
  <c r="BD110" i="8"/>
  <c r="BD112" i="8"/>
  <c r="BD114" i="8"/>
  <c r="BD116" i="8"/>
  <c r="BD125" i="8"/>
  <c r="BB125" i="8"/>
  <c r="BB126" i="8"/>
  <c r="BZ127" i="8"/>
  <c r="BC127" i="8"/>
  <c r="BY127" i="8"/>
  <c r="BD127" i="8"/>
  <c r="BB128" i="8"/>
  <c r="BZ129" i="8"/>
  <c r="BC129" i="8"/>
  <c r="BY129" i="8"/>
  <c r="BD129" i="8"/>
  <c r="BB130" i="8"/>
  <c r="BB132" i="8"/>
  <c r="BB136" i="8"/>
  <c r="BY138" i="8"/>
  <c r="BC138" i="8"/>
  <c r="CE138" i="8"/>
  <c r="CD138" i="8"/>
  <c r="AZ138" i="8"/>
  <c r="BC139" i="8"/>
  <c r="BZ139" i="8"/>
  <c r="CE139" i="8"/>
  <c r="BY139" i="8"/>
  <c r="AZ139" i="8"/>
  <c r="BA140" i="8"/>
  <c r="BA30" i="8"/>
  <c r="AY30" i="8"/>
  <c r="BT30" i="8" s="1"/>
  <c r="BU30" i="8" s="1"/>
  <c r="AZ28" i="8"/>
  <c r="AZ30" i="8"/>
  <c r="BD30" i="8"/>
  <c r="AZ31" i="8"/>
  <c r="BH34" i="8"/>
  <c r="BL34" i="8" s="1"/>
  <c r="BB111" i="8"/>
  <c r="BB113" i="8"/>
  <c r="BB115" i="8"/>
  <c r="BB117" i="8"/>
  <c r="BZ120" i="8"/>
  <c r="BC120" i="8"/>
  <c r="AY120" i="8"/>
  <c r="BY120" i="8"/>
  <c r="BD120" i="8"/>
  <c r="BB121" i="8"/>
  <c r="BD122" i="8"/>
  <c r="BD124" i="8"/>
  <c r="BB124" i="8"/>
  <c r="AZ126" i="8"/>
  <c r="AZ128" i="8"/>
  <c r="BY130" i="8"/>
  <c r="BB131" i="8"/>
  <c r="BB135" i="8"/>
  <c r="AZ136" i="8"/>
  <c r="CE137" i="8"/>
  <c r="BY137" i="8"/>
  <c r="BC137" i="8"/>
  <c r="CD137" i="8"/>
  <c r="BD137" i="8"/>
  <c r="BD138" i="8"/>
  <c r="BD139" i="8"/>
  <c r="BD140" i="8"/>
  <c r="BZ227" i="8"/>
  <c r="BY227" i="8"/>
  <c r="BC110" i="8"/>
  <c r="BZ110" i="8"/>
  <c r="BC111" i="8"/>
  <c r="BZ111" i="8"/>
  <c r="BC112" i="8"/>
  <c r="BZ112" i="8"/>
  <c r="BC113" i="8"/>
  <c r="BZ113" i="8"/>
  <c r="BC114" i="8"/>
  <c r="BZ114" i="8"/>
  <c r="AY115" i="8"/>
  <c r="BC115" i="8"/>
  <c r="BZ115" i="8"/>
  <c r="AY116" i="8"/>
  <c r="BC116" i="8"/>
  <c r="BZ116" i="8"/>
  <c r="AY117" i="8"/>
  <c r="BC117" i="8"/>
  <c r="BZ117" i="8"/>
  <c r="AZ118" i="8"/>
  <c r="AZ119" i="8"/>
  <c r="BD119" i="8"/>
  <c r="BA120" i="8"/>
  <c r="BA121" i="8"/>
  <c r="BC122" i="8"/>
  <c r="BZ122" i="8"/>
  <c r="BC123" i="8"/>
  <c r="BZ123" i="8"/>
  <c r="BC124" i="8"/>
  <c r="BZ124" i="8"/>
  <c r="BC125" i="8"/>
  <c r="BA126" i="8"/>
  <c r="BA127" i="8"/>
  <c r="BA128" i="8"/>
  <c r="BA129" i="8"/>
  <c r="BA130" i="8"/>
  <c r="BC131" i="8"/>
  <c r="BZ131" i="8"/>
  <c r="BC132" i="8"/>
  <c r="BA135" i="8"/>
  <c r="BA136" i="8"/>
  <c r="BA137" i="8"/>
  <c r="BA138" i="8"/>
  <c r="BA139" i="8"/>
  <c r="BZ224" i="8"/>
  <c r="BC224" i="8"/>
  <c r="AY224" i="8"/>
  <c r="BY224" i="8"/>
  <c r="AZ224" i="8"/>
  <c r="BC227" i="8"/>
  <c r="BA227" i="8"/>
  <c r="AZ110" i="8"/>
  <c r="AZ111" i="8"/>
  <c r="AZ112" i="8"/>
  <c r="AZ113" i="8"/>
  <c r="AZ114" i="8"/>
  <c r="AZ115" i="8"/>
  <c r="AZ116" i="8"/>
  <c r="AZ117" i="8"/>
  <c r="BD117" i="8"/>
  <c r="CD117" i="8"/>
  <c r="AZ122" i="8"/>
  <c r="AZ123" i="8"/>
  <c r="AZ124" i="8"/>
  <c r="AZ125" i="8"/>
  <c r="AZ131" i="8"/>
  <c r="AZ132" i="8"/>
  <c r="BD132" i="8"/>
  <c r="BY132" i="8"/>
  <c r="BA219" i="8"/>
  <c r="BB219" i="8"/>
  <c r="BA223" i="8"/>
  <c r="BB223" i="8"/>
  <c r="BZ226" i="8"/>
  <c r="BC226" i="8"/>
  <c r="AY226" i="8"/>
  <c r="CE226" i="8"/>
  <c r="BY226" i="8"/>
  <c r="AZ226" i="8"/>
  <c r="BZ229" i="8"/>
  <c r="BY229" i="8"/>
  <c r="BY239" i="8"/>
  <c r="BC239" i="8"/>
  <c r="BC243" i="8" s="1"/>
  <c r="AY239" i="8"/>
  <c r="AV243" i="8"/>
  <c r="CE239" i="8"/>
  <c r="CD239" i="8"/>
  <c r="AZ239" i="8"/>
  <c r="AZ243" i="8" s="1"/>
  <c r="BZ239" i="8"/>
  <c r="BA241" i="8"/>
  <c r="BB241" i="8"/>
  <c r="AZ140" i="8"/>
  <c r="BC229" i="8"/>
  <c r="BA229" i="8"/>
  <c r="BC234" i="8"/>
  <c r="BA234" i="8"/>
  <c r="BB227" i="8"/>
  <c r="BD228" i="8"/>
  <c r="BA228" i="8"/>
  <c r="BB229" i="8"/>
  <c r="BD230" i="8"/>
  <c r="BA230" i="8"/>
  <c r="BB234" i="8"/>
  <c r="BY238" i="8"/>
  <c r="BC238" i="8"/>
  <c r="AY238" i="8"/>
  <c r="BT238" i="8" s="1"/>
  <c r="BU238" i="8" s="1"/>
  <c r="CE238" i="8"/>
  <c r="CD238" i="8"/>
  <c r="BD238" i="8"/>
  <c r="BB240" i="8"/>
  <c r="AV242" i="8"/>
  <c r="CL243" i="8"/>
  <c r="BD217" i="8"/>
  <c r="BD219" i="8"/>
  <c r="BD221" i="8"/>
  <c r="BB224" i="8"/>
  <c r="BZ225" i="8"/>
  <c r="BC225" i="8"/>
  <c r="AY225" i="8"/>
  <c r="BY225" i="8"/>
  <c r="BY275" i="8" s="1"/>
  <c r="BD225" i="8"/>
  <c r="BB226" i="8"/>
  <c r="CB277" i="8"/>
  <c r="CB276" i="8"/>
  <c r="CB275" i="8"/>
  <c r="CD226" i="8"/>
  <c r="BZ228" i="8"/>
  <c r="BY228" i="8"/>
  <c r="BC233" i="8"/>
  <c r="AY233" i="8"/>
  <c r="BZ233" i="8"/>
  <c r="BY233" i="8"/>
  <c r="BD233" i="8"/>
  <c r="CE237" i="8"/>
  <c r="BY237" i="8"/>
  <c r="BC237" i="8"/>
  <c r="AY237" i="8"/>
  <c r="CD237" i="8"/>
  <c r="BD237" i="8"/>
  <c r="BB239" i="8"/>
  <c r="BB243" i="8" s="1"/>
  <c r="BB216" i="8"/>
  <c r="BB218" i="8"/>
  <c r="BB220" i="8"/>
  <c r="BB222" i="8"/>
  <c r="BD227" i="8"/>
  <c r="BB228" i="8"/>
  <c r="BD229" i="8"/>
  <c r="BB230" i="8"/>
  <c r="BD234" i="8"/>
  <c r="BZ237" i="8"/>
  <c r="BB238" i="8"/>
  <c r="BC240" i="8"/>
  <c r="AY240" i="8"/>
  <c r="BT240" i="8" s="1"/>
  <c r="BU240" i="8" s="1"/>
  <c r="BZ240" i="8"/>
  <c r="BD240" i="8"/>
  <c r="AW242" i="8"/>
  <c r="CB242" i="8"/>
  <c r="AY216" i="8"/>
  <c r="BC216" i="8"/>
  <c r="BZ216" i="8"/>
  <c r="AY217" i="8"/>
  <c r="BC217" i="8"/>
  <c r="BZ217" i="8"/>
  <c r="AY218" i="8"/>
  <c r="BC218" i="8"/>
  <c r="BZ218" i="8"/>
  <c r="AY219" i="8"/>
  <c r="BC219" i="8"/>
  <c r="BZ219" i="8"/>
  <c r="AY220" i="8"/>
  <c r="BC220" i="8"/>
  <c r="BZ220" i="8"/>
  <c r="AY221" i="8"/>
  <c r="BC221" i="8"/>
  <c r="BZ221" i="8"/>
  <c r="AY222" i="8"/>
  <c r="BC222" i="8"/>
  <c r="BZ222" i="8"/>
  <c r="AY223" i="8"/>
  <c r="BC223" i="8"/>
  <c r="CD223" i="8"/>
  <c r="BA224" i="8"/>
  <c r="BA225" i="8"/>
  <c r="BA226" i="8"/>
  <c r="BZ230" i="8"/>
  <c r="AY231" i="8"/>
  <c r="BC231" i="8"/>
  <c r="AZ232" i="8"/>
  <c r="BD232" i="8"/>
  <c r="BA233" i="8"/>
  <c r="BZ234" i="8"/>
  <c r="AY235" i="8"/>
  <c r="BC235" i="8"/>
  <c r="BA237" i="8"/>
  <c r="BA238" i="8"/>
  <c r="BA239" i="8"/>
  <c r="BA243" i="8" s="1"/>
  <c r="BA240" i="8"/>
  <c r="AY241" i="8"/>
  <c r="BT241" i="8" s="1"/>
  <c r="BU241" i="8" s="1"/>
  <c r="BC241" i="8"/>
  <c r="BY241" i="8"/>
  <c r="CE241" i="8"/>
  <c r="AZ216" i="8"/>
  <c r="AZ217" i="8"/>
  <c r="AZ218" i="8"/>
  <c r="AZ219" i="8"/>
  <c r="AZ220" i="8"/>
  <c r="AZ221" i="8"/>
  <c r="AZ222" i="8"/>
  <c r="AZ223" i="8"/>
  <c r="BD223" i="8"/>
  <c r="CE223" i="8"/>
  <c r="AZ231" i="8"/>
  <c r="BD231" i="8"/>
  <c r="AZ235" i="8"/>
  <c r="AZ241" i="8"/>
  <c r="BD241" i="8"/>
  <c r="AZ227" i="8"/>
  <c r="AZ228" i="8"/>
  <c r="AZ229" i="8"/>
  <c r="AZ230" i="8"/>
  <c r="AZ234" i="8"/>
  <c r="AC324" i="8"/>
  <c r="AD324" i="8" s="1"/>
  <c r="BB327" i="8"/>
  <c r="BZ334" i="8"/>
  <c r="BC334" i="8"/>
  <c r="AY334" i="8"/>
  <c r="CE334" i="8"/>
  <c r="BD334" i="8"/>
  <c r="AC346" i="8"/>
  <c r="AD346" i="8" s="1"/>
  <c r="CI346" i="8" s="1"/>
  <c r="BZ350" i="8"/>
  <c r="BC350" i="8"/>
  <c r="AY350" i="8"/>
  <c r="BY350" i="8"/>
  <c r="BD350" i="8"/>
  <c r="BB389" i="8"/>
  <c r="BA389" i="8"/>
  <c r="AC325" i="8"/>
  <c r="BD328" i="8"/>
  <c r="BC330" i="8"/>
  <c r="AY330" i="8"/>
  <c r="BD330" i="8"/>
  <c r="BA332" i="8"/>
  <c r="BC332" i="8"/>
  <c r="BA334" i="8"/>
  <c r="BY334" i="8"/>
  <c r="BB335" i="8"/>
  <c r="BZ349" i="8"/>
  <c r="BC349" i="8"/>
  <c r="AZ349" i="8"/>
  <c r="AC373" i="8"/>
  <c r="AD373" i="8" s="1"/>
  <c r="BD327" i="8"/>
  <c r="BA330" i="8"/>
  <c r="BB333" i="8"/>
  <c r="BB334" i="8"/>
  <c r="CD334" i="8"/>
  <c r="BA335" i="8"/>
  <c r="BD349" i="8"/>
  <c r="BB350" i="8"/>
  <c r="BC389" i="8"/>
  <c r="BA328" i="8"/>
  <c r="BC328" i="8"/>
  <c r="AZ334" i="8"/>
  <c r="BD335" i="8"/>
  <c r="BB349" i="8"/>
  <c r="BY349" i="8"/>
  <c r="AZ350" i="8"/>
  <c r="BZ485" i="8"/>
  <c r="BC485" i="8"/>
  <c r="AY485" i="8"/>
  <c r="AZ485" i="8"/>
  <c r="BD485" i="8"/>
  <c r="CE327" i="8"/>
  <c r="AZ329" i="8"/>
  <c r="AZ331" i="8"/>
  <c r="BA349" i="8"/>
  <c r="BA350" i="8"/>
  <c r="AZ384" i="8"/>
  <c r="AZ385" i="8"/>
  <c r="AZ386" i="8"/>
  <c r="BD387" i="8"/>
  <c r="AZ387" i="8"/>
  <c r="BA392" i="8"/>
  <c r="BD393" i="8"/>
  <c r="BA396" i="8"/>
  <c r="BD397" i="8"/>
  <c r="AY327" i="8"/>
  <c r="BC327" i="8"/>
  <c r="BZ327" i="8"/>
  <c r="AZ328" i="8"/>
  <c r="BA329" i="8"/>
  <c r="BA331" i="8"/>
  <c r="AZ332" i="8"/>
  <c r="AY333" i="8"/>
  <c r="BC333" i="8"/>
  <c r="BC335" i="8"/>
  <c r="AY363" i="8"/>
  <c r="BC363" i="8"/>
  <c r="BZ363" i="8"/>
  <c r="BA384" i="8"/>
  <c r="BA385" i="8"/>
  <c r="BA386" i="8"/>
  <c r="BA387" i="8"/>
  <c r="BD389" i="8"/>
  <c r="BD392" i="8"/>
  <c r="BD396" i="8"/>
  <c r="AC435" i="8"/>
  <c r="AD435" i="8" s="1"/>
  <c r="CI435" i="8" s="1"/>
  <c r="AC441" i="8"/>
  <c r="AD441" i="8" s="1"/>
  <c r="AZ327" i="8"/>
  <c r="AZ333" i="8"/>
  <c r="AZ335" i="8"/>
  <c r="AZ363" i="8"/>
  <c r="BD391" i="8"/>
  <c r="BD395" i="8"/>
  <c r="BD399" i="8"/>
  <c r="BZ473" i="8"/>
  <c r="BC473" i="8"/>
  <c r="AY473" i="8"/>
  <c r="AZ473" i="8"/>
  <c r="BD473" i="8"/>
  <c r="BZ467" i="8"/>
  <c r="BC467" i="8"/>
  <c r="AY467" i="8"/>
  <c r="AZ467" i="8"/>
  <c r="BZ479" i="8"/>
  <c r="BC479" i="8"/>
  <c r="AY479" i="8"/>
  <c r="AZ479" i="8"/>
  <c r="BZ487" i="8"/>
  <c r="BC487" i="8"/>
  <c r="AY487" i="8"/>
  <c r="AZ487" i="8"/>
  <c r="AZ388" i="8"/>
  <c r="AZ389" i="8"/>
  <c r="AZ390" i="8"/>
  <c r="AY391" i="8"/>
  <c r="BC391" i="8"/>
  <c r="BZ391" i="8"/>
  <c r="AY392" i="8"/>
  <c r="BC392" i="8"/>
  <c r="BZ392" i="8"/>
  <c r="AY393" i="8"/>
  <c r="BC393" i="8"/>
  <c r="BZ393" i="8"/>
  <c r="AY394" i="8"/>
  <c r="BC394" i="8"/>
  <c r="BZ394" i="8"/>
  <c r="AY395" i="8"/>
  <c r="BC395" i="8"/>
  <c r="BZ395" i="8"/>
  <c r="AY396" i="8"/>
  <c r="BC396" i="8"/>
  <c r="BZ396" i="8"/>
  <c r="AY397" i="8"/>
  <c r="BC397" i="8"/>
  <c r="BZ397" i="8"/>
  <c r="AY398" i="8"/>
  <c r="BC398" i="8"/>
  <c r="BZ398" i="8"/>
  <c r="AY399" i="8"/>
  <c r="BC399" i="8"/>
  <c r="BZ399" i="8"/>
  <c r="BZ469" i="8"/>
  <c r="BC469" i="8"/>
  <c r="AY469" i="8"/>
  <c r="AZ469" i="8"/>
  <c r="BZ481" i="8"/>
  <c r="BC481" i="8"/>
  <c r="AY481" i="8"/>
  <c r="AZ481" i="8"/>
  <c r="AZ391" i="8"/>
  <c r="AZ392" i="8"/>
  <c r="AZ393" i="8"/>
  <c r="AZ394" i="8"/>
  <c r="AZ395" i="8"/>
  <c r="AZ396" i="8"/>
  <c r="AZ397" i="8"/>
  <c r="AZ398" i="8"/>
  <c r="AZ399" i="8"/>
  <c r="BZ471" i="8"/>
  <c r="BC471" i="8"/>
  <c r="AY471" i="8"/>
  <c r="AZ471" i="8"/>
  <c r="BZ483" i="8"/>
  <c r="BC483" i="8"/>
  <c r="AY483" i="8"/>
  <c r="AZ483" i="8"/>
  <c r="BA467" i="8"/>
  <c r="BY467" i="8"/>
  <c r="BA469" i="8"/>
  <c r="BY469" i="8"/>
  <c r="BA471" i="8"/>
  <c r="BY471" i="8"/>
  <c r="BA473" i="8"/>
  <c r="BY473" i="8"/>
  <c r="BA479" i="8"/>
  <c r="BY479" i="8"/>
  <c r="BA481" i="8"/>
  <c r="BY481" i="8"/>
  <c r="BA483" i="8"/>
  <c r="BY483" i="8"/>
  <c r="BA485" i="8"/>
  <c r="BY485" i="8"/>
  <c r="BA487" i="8"/>
  <c r="BY487" i="8"/>
  <c r="AC436" i="8"/>
  <c r="AD436" i="8" s="1"/>
  <c r="AC439" i="8"/>
  <c r="AD439" i="8" s="1"/>
  <c r="AC442" i="8"/>
  <c r="AD442" i="8" s="1"/>
  <c r="AC444" i="8"/>
  <c r="AD444" i="8" s="1"/>
  <c r="BB467" i="8"/>
  <c r="BZ468" i="8"/>
  <c r="BC468" i="8"/>
  <c r="AY468" i="8"/>
  <c r="BD468" i="8"/>
  <c r="BB469" i="8"/>
  <c r="BZ470" i="8"/>
  <c r="BC470" i="8"/>
  <c r="AY470" i="8"/>
  <c r="BD470" i="8"/>
  <c r="BB471" i="8"/>
  <c r="BZ472" i="8"/>
  <c r="BC472" i="8"/>
  <c r="AY472" i="8"/>
  <c r="BD472" i="8"/>
  <c r="BB473" i="8"/>
  <c r="BZ474" i="8"/>
  <c r="BC474" i="8"/>
  <c r="AY474" i="8"/>
  <c r="BD474" i="8"/>
  <c r="BB479" i="8"/>
  <c r="BZ480" i="8"/>
  <c r="BC480" i="8"/>
  <c r="AY480" i="8"/>
  <c r="BD480" i="8"/>
  <c r="BB481" i="8"/>
  <c r="BZ482" i="8"/>
  <c r="BC482" i="8"/>
  <c r="AY482" i="8"/>
  <c r="BD482" i="8"/>
  <c r="BB483" i="8"/>
  <c r="BZ484" i="8"/>
  <c r="BC484" i="8"/>
  <c r="AY484" i="8"/>
  <c r="BD484" i="8"/>
  <c r="BB485" i="8"/>
  <c r="BZ486" i="8"/>
  <c r="BC486" i="8"/>
  <c r="AY486" i="8"/>
  <c r="BD486" i="8"/>
  <c r="BB487" i="8"/>
  <c r="AZ499" i="8"/>
  <c r="AC437" i="8"/>
  <c r="AD437" i="8" s="1"/>
  <c r="AC443" i="8"/>
  <c r="AD443" i="8" s="1"/>
  <c r="AC445" i="8"/>
  <c r="AD445" i="8" s="1"/>
  <c r="AC447" i="8"/>
  <c r="AD447" i="8" s="1"/>
  <c r="BT499" i="8"/>
  <c r="BU499" i="8" s="1"/>
  <c r="CG499" i="8"/>
  <c r="CH499" i="8" s="1"/>
  <c r="AZ452" i="8"/>
  <c r="AZ453" i="8"/>
  <c r="AZ454" i="8"/>
  <c r="AZ455" i="8"/>
  <c r="AZ456" i="8"/>
  <c r="AZ457" i="8"/>
  <c r="AZ458" i="8"/>
  <c r="AZ459" i="8"/>
  <c r="AZ460" i="8"/>
  <c r="AZ461" i="8"/>
  <c r="AZ462" i="8"/>
  <c r="AZ463" i="8"/>
  <c r="AZ464" i="8"/>
  <c r="AZ465" i="8"/>
  <c r="CG503" i="8"/>
  <c r="CH503" i="8" s="1"/>
  <c r="CG505" i="8"/>
  <c r="CH505" i="8" s="1"/>
  <c r="BT508" i="8"/>
  <c r="BU508" i="8" s="1"/>
  <c r="BY466" i="8"/>
  <c r="BL503" i="8"/>
  <c r="AZ505" i="8"/>
  <c r="BL505" i="8"/>
  <c r="AZ507" i="8"/>
  <c r="CG508" i="8"/>
  <c r="CH508" i="8" s="1"/>
  <c r="BT521" i="8"/>
  <c r="BU521" i="8" s="1"/>
  <c r="AC551" i="8"/>
  <c r="AD551" i="8" s="1"/>
  <c r="BA563" i="8"/>
  <c r="BB563" i="8"/>
  <c r="BC561" i="8"/>
  <c r="AY561" i="8"/>
  <c r="AZ561" i="8"/>
  <c r="CG521" i="8"/>
  <c r="CH521" i="8" s="1"/>
  <c r="BL523" i="8"/>
  <c r="BD556" i="8"/>
  <c r="BC557" i="8"/>
  <c r="AY557" i="8"/>
  <c r="BD557" i="8"/>
  <c r="BB560" i="8"/>
  <c r="BB561" i="8"/>
  <c r="BD563" i="8"/>
  <c r="AZ521" i="8"/>
  <c r="BA591" i="8"/>
  <c r="BB591" i="8"/>
  <c r="BA557" i="8"/>
  <c r="AZ558" i="8"/>
  <c r="AY559" i="8"/>
  <c r="BC559" i="8"/>
  <c r="BA561" i="8"/>
  <c r="AZ562" i="8"/>
  <c r="AY563" i="8"/>
  <c r="BC563" i="8"/>
  <c r="AY555" i="8"/>
  <c r="BC555" i="8"/>
  <c r="BZ555" i="8"/>
  <c r="AY556" i="8"/>
  <c r="BC556" i="8"/>
  <c r="BA558" i="8"/>
  <c r="AZ559" i="8"/>
  <c r="AY560" i="8"/>
  <c r="BC560" i="8"/>
  <c r="BA562" i="8"/>
  <c r="AZ563" i="8"/>
  <c r="AZ555" i="8"/>
  <c r="AZ556" i="8"/>
  <c r="AZ560" i="8"/>
  <c r="BB593" i="8"/>
  <c r="BD595" i="8"/>
  <c r="BD591" i="8"/>
  <c r="BD592" i="8"/>
  <c r="BA592" i="8"/>
  <c r="BC593" i="8"/>
  <c r="AY593" i="8"/>
  <c r="BD593" i="8"/>
  <c r="AY591" i="8"/>
  <c r="BC591" i="8"/>
  <c r="BA593" i="8"/>
  <c r="AZ594" i="8"/>
  <c r="AY595" i="8"/>
  <c r="BC595" i="8"/>
  <c r="AC621" i="8"/>
  <c r="AD621" i="8" s="1"/>
  <c r="BB629" i="8"/>
  <c r="BY630" i="8"/>
  <c r="BC630" i="8"/>
  <c r="AY630" i="8"/>
  <c r="BX630" i="8"/>
  <c r="BD630" i="8"/>
  <c r="BB631" i="8"/>
  <c r="BP639" i="8"/>
  <c r="AZ591" i="8"/>
  <c r="AZ595" i="8"/>
  <c r="AC624" i="8"/>
  <c r="AD624" i="8" s="1"/>
  <c r="AZ592" i="8"/>
  <c r="BY629" i="8"/>
  <c r="BC629" i="8"/>
  <c r="AY629" i="8"/>
  <c r="BX629" i="8"/>
  <c r="BD629" i="8"/>
  <c r="BY631" i="8"/>
  <c r="BC631" i="8"/>
  <c r="AY631" i="8"/>
  <c r="BX631" i="8"/>
  <c r="BD631" i="8"/>
  <c r="BK637" i="8"/>
  <c r="BA629" i="8"/>
  <c r="BA630" i="8"/>
  <c r="BA631" i="8"/>
  <c r="AZ632" i="8"/>
  <c r="AZ633" i="8"/>
  <c r="AZ635" i="8"/>
  <c r="AZ636" i="8"/>
  <c r="AY637" i="8"/>
  <c r="BC637" i="8"/>
  <c r="BA632" i="8"/>
  <c r="BA633" i="8"/>
  <c r="BA635" i="8"/>
  <c r="BA636" i="8"/>
  <c r="AZ637" i="8"/>
  <c r="BD637" i="8"/>
  <c r="BJ637" i="8"/>
  <c r="BY399" i="6"/>
  <c r="AY399" i="6"/>
  <c r="BC399" i="6"/>
  <c r="AZ399" i="6"/>
  <c r="AZ398" i="6"/>
  <c r="BC331" i="6"/>
  <c r="BC330" i="6"/>
  <c r="BB330" i="6"/>
  <c r="BB332" i="6"/>
  <c r="AZ330" i="6"/>
  <c r="AY330" i="6"/>
  <c r="BA333" i="6"/>
  <c r="AZ333" i="6"/>
  <c r="BB331" i="6"/>
  <c r="BA330" i="6"/>
  <c r="BA332" i="6"/>
  <c r="BD330" i="6"/>
  <c r="BC333" i="6"/>
  <c r="AY333" i="6"/>
  <c r="BD332" i="6"/>
  <c r="AZ332" i="6"/>
  <c r="BA331" i="6"/>
  <c r="BB333" i="6"/>
  <c r="BC332" i="6"/>
  <c r="BD331" i="6"/>
  <c r="AZ331" i="6"/>
  <c r="AX335" i="6"/>
  <c r="AW335" i="6"/>
  <c r="AY335" i="6" s="1"/>
  <c r="AV335" i="6"/>
  <c r="CC337" i="6"/>
  <c r="AI337" i="6"/>
  <c r="CC339" i="6"/>
  <c r="AI339" i="6"/>
  <c r="AB586" i="6"/>
  <c r="AX595" i="6"/>
  <c r="AW595" i="6"/>
  <c r="AV595" i="6"/>
  <c r="AX594" i="6"/>
  <c r="AW594" i="6"/>
  <c r="AV594" i="6"/>
  <c r="AY594" i="6" s="1"/>
  <c r="AX593" i="6"/>
  <c r="AW593" i="6"/>
  <c r="AV593" i="6"/>
  <c r="AY593" i="6" s="1"/>
  <c r="AX592" i="6"/>
  <c r="AW592" i="6"/>
  <c r="AV592" i="6"/>
  <c r="AX591" i="6"/>
  <c r="AW591" i="6"/>
  <c r="AV591" i="6"/>
  <c r="AB583" i="6"/>
  <c r="AB580" i="6"/>
  <c r="CM605" i="8" l="1"/>
  <c r="V3" i="9" s="1"/>
  <c r="U3" i="9"/>
  <c r="CM608" i="8"/>
  <c r="V40" i="9" s="1"/>
  <c r="U40" i="9"/>
  <c r="AD541" i="8"/>
  <c r="AD325" i="8"/>
  <c r="AD10" i="8"/>
  <c r="CI10" i="8" s="1"/>
  <c r="AD9" i="8"/>
  <c r="CI9" i="8" s="1"/>
  <c r="AD14" i="8"/>
  <c r="CI14" i="8" s="1"/>
  <c r="AD6" i="8"/>
  <c r="CI6" i="8" s="1"/>
  <c r="AD12" i="8"/>
  <c r="CI12" i="8" s="1"/>
  <c r="AD8" i="8"/>
  <c r="CI8" i="8" s="1"/>
  <c r="AD7" i="8"/>
  <c r="CI7" i="8" s="1"/>
  <c r="CG542" i="8"/>
  <c r="CH542" i="8" s="1"/>
  <c r="CI542" i="8"/>
  <c r="BT542" i="8"/>
  <c r="BU542" i="8" s="1"/>
  <c r="AD11" i="8"/>
  <c r="CI11" i="8" s="1"/>
  <c r="CM604" i="6"/>
  <c r="V4" i="2" s="1"/>
  <c r="U4" i="2"/>
  <c r="AD34" i="8"/>
  <c r="Q46" i="9"/>
  <c r="BQ637" i="8"/>
  <c r="AA518" i="8"/>
  <c r="BR542" i="6"/>
  <c r="BR541" i="6"/>
  <c r="BR523" i="8"/>
  <c r="BR507" i="8"/>
  <c r="BR524" i="8"/>
  <c r="BR521" i="8"/>
  <c r="BR503" i="8"/>
  <c r="BR499" i="8"/>
  <c r="BR508" i="8"/>
  <c r="BM277" i="8"/>
  <c r="BQ277" i="8" s="1"/>
  <c r="BM276" i="8"/>
  <c r="BQ276" i="8" s="1"/>
  <c r="BM275" i="8"/>
  <c r="BQ275" i="8" s="1"/>
  <c r="CD242" i="8"/>
  <c r="CD275" i="8"/>
  <c r="CD277" i="8"/>
  <c r="CD276" i="8"/>
  <c r="AY243" i="8"/>
  <c r="BT239" i="8"/>
  <c r="BU239" i="8" s="1"/>
  <c r="BY274" i="8"/>
  <c r="CA274" i="8" s="1"/>
  <c r="BT237" i="8"/>
  <c r="BU237" i="8" s="1"/>
  <c r="BB242" i="8"/>
  <c r="BY276" i="8"/>
  <c r="BA242" i="8"/>
  <c r="BR505" i="8"/>
  <c r="CE242" i="8"/>
  <c r="BD242" i="8"/>
  <c r="AZ242" i="8"/>
  <c r="BC242" i="8"/>
  <c r="AY242" i="8"/>
  <c r="BT242" i="8" s="1"/>
  <c r="BU242" i="8" s="1"/>
  <c r="BY277" i="8"/>
  <c r="BD335" i="6"/>
  <c r="BA335" i="6"/>
  <c r="BB335" i="6"/>
  <c r="BC335" i="6"/>
  <c r="AZ335" i="6"/>
  <c r="BB593" i="6"/>
  <c r="BA594" i="6"/>
  <c r="BD593" i="6"/>
  <c r="BC593" i="6"/>
  <c r="BD594" i="6"/>
  <c r="BD595" i="6"/>
  <c r="BD591" i="6"/>
  <c r="BB591" i="6"/>
  <c r="BA591" i="6"/>
  <c r="BC592" i="6"/>
  <c r="BB592" i="6"/>
  <c r="BA595" i="6"/>
  <c r="BB595" i="6"/>
  <c r="BA592" i="6"/>
  <c r="AZ593" i="6"/>
  <c r="BC594" i="6"/>
  <c r="AZ592" i="6"/>
  <c r="AY591" i="6"/>
  <c r="BC591" i="6"/>
  <c r="BA593" i="6"/>
  <c r="AZ594" i="6"/>
  <c r="AY595" i="6"/>
  <c r="BC595" i="6"/>
  <c r="BD592" i="6"/>
  <c r="BB594" i="6"/>
  <c r="AZ591" i="6"/>
  <c r="AY592" i="6"/>
  <c r="AZ595" i="6"/>
  <c r="AV560" i="6"/>
  <c r="AW560" i="6"/>
  <c r="AX560" i="6"/>
  <c r="AV561" i="6"/>
  <c r="AW561" i="6"/>
  <c r="AX561" i="6"/>
  <c r="AV562" i="6"/>
  <c r="AY562" i="6" s="1"/>
  <c r="AW562" i="6"/>
  <c r="AX562" i="6"/>
  <c r="AV563" i="6"/>
  <c r="AY563" i="6" s="1"/>
  <c r="AW563" i="6"/>
  <c r="AX563" i="6"/>
  <c r="AB550" i="6"/>
  <c r="AB551" i="6"/>
  <c r="AX487" i="6"/>
  <c r="AW487" i="6"/>
  <c r="AV487" i="6"/>
  <c r="AV556" i="6"/>
  <c r="AW556" i="6"/>
  <c r="AX556" i="6"/>
  <c r="AV557" i="6"/>
  <c r="AY557" i="6" s="1"/>
  <c r="AW557" i="6"/>
  <c r="AX557" i="6"/>
  <c r="AV558" i="6"/>
  <c r="AY558" i="6" s="1"/>
  <c r="AW558" i="6"/>
  <c r="AX558" i="6"/>
  <c r="AV559" i="6"/>
  <c r="AW559" i="6"/>
  <c r="AX559" i="6"/>
  <c r="CI541" i="8" l="1"/>
  <c r="CG541" i="8"/>
  <c r="CH541" i="8" s="1"/>
  <c r="BT541" i="8"/>
  <c r="BU541" i="8" s="1"/>
  <c r="R46" i="9"/>
  <c r="BT34" i="8"/>
  <c r="BU35" i="8"/>
  <c r="CI34" i="8"/>
  <c r="AZ560" i="6"/>
  <c r="BD561" i="6"/>
  <c r="BA558" i="6"/>
  <c r="AZ561" i="6"/>
  <c r="BA560" i="6"/>
  <c r="BC558" i="6"/>
  <c r="BA562" i="6"/>
  <c r="BA556" i="6"/>
  <c r="BB560" i="6"/>
  <c r="BD557" i="6"/>
  <c r="BB557" i="6"/>
  <c r="BB561" i="6"/>
  <c r="AZ556" i="6"/>
  <c r="BD558" i="6"/>
  <c r="AY556" i="6"/>
  <c r="BC562" i="6"/>
  <c r="AZ562" i="6"/>
  <c r="BA561" i="6"/>
  <c r="BB558" i="6"/>
  <c r="BD556" i="6"/>
  <c r="BA563" i="6"/>
  <c r="BB562" i="6"/>
  <c r="BC557" i="6"/>
  <c r="BC556" i="6"/>
  <c r="AZ563" i="6"/>
  <c r="BB563" i="6"/>
  <c r="BC561" i="6"/>
  <c r="AY561" i="6"/>
  <c r="BD560" i="6"/>
  <c r="BD563" i="6"/>
  <c r="BC560" i="6"/>
  <c r="AY560" i="6"/>
  <c r="BC563" i="6"/>
  <c r="BD562" i="6"/>
  <c r="BB559" i="6"/>
  <c r="AZ559" i="6"/>
  <c r="BD559" i="6"/>
  <c r="BA559" i="6"/>
  <c r="AY559" i="6"/>
  <c r="BC559" i="6"/>
  <c r="BD487" i="6"/>
  <c r="BB487" i="6"/>
  <c r="BA487" i="6"/>
  <c r="AY487" i="6"/>
  <c r="BC487" i="6"/>
  <c r="AZ487" i="6"/>
  <c r="AZ558" i="6"/>
  <c r="BA557" i="6"/>
  <c r="BB556" i="6"/>
  <c r="AZ557" i="6"/>
  <c r="BU34" i="8" l="1"/>
  <c r="T46" i="9"/>
  <c r="AB436" i="6"/>
  <c r="AB438" i="6"/>
  <c r="AB439" i="6"/>
  <c r="AB440" i="6"/>
  <c r="AB441" i="6"/>
  <c r="AB442" i="6"/>
  <c r="AB444" i="6"/>
  <c r="AB445" i="6"/>
  <c r="AB446" i="6"/>
  <c r="A116" i="2"/>
  <c r="A117" i="2"/>
  <c r="A113" i="2"/>
  <c r="A119" i="2"/>
  <c r="K106" i="2"/>
  <c r="D101" i="2"/>
  <c r="N243" i="6"/>
  <c r="N242" i="6"/>
  <c r="CM541" i="8" l="1"/>
  <c r="CM542" i="8"/>
  <c r="U46" i="9"/>
  <c r="CM523" i="8"/>
  <c r="CM508" i="8"/>
  <c r="CM505" i="8"/>
  <c r="CM521" i="8"/>
  <c r="CM499" i="8"/>
  <c r="CM524" i="8"/>
  <c r="CM503" i="8"/>
  <c r="CM507" i="8"/>
  <c r="CL524" i="6" a="1"/>
  <c r="CL524" i="6" s="1"/>
  <c r="CK524" i="6" a="1"/>
  <c r="CK524" i="6" s="1"/>
  <c r="CE524" i="6" a="1"/>
  <c r="CE524" i="6" s="1"/>
  <c r="CF524" i="6" s="1"/>
  <c r="CD524" i="6" a="1"/>
  <c r="CD524" i="6" s="1"/>
  <c r="CB524" i="6" a="1"/>
  <c r="CB524" i="6" s="1"/>
  <c r="CC524" i="6" s="1"/>
  <c r="BZ524" i="6" a="1"/>
  <c r="BZ524" i="6" s="1"/>
  <c r="CA524" i="6" s="1"/>
  <c r="BY524" i="6" a="1"/>
  <c r="BY524" i="6" s="1"/>
  <c r="BW524" i="6" a="1"/>
  <c r="BW524" i="6" s="1"/>
  <c r="BX524" i="6" s="1"/>
  <c r="BP524" i="6" a="1"/>
  <c r="BP524" i="6" s="1"/>
  <c r="BO524" i="6" a="1"/>
  <c r="BO524" i="6" s="1"/>
  <c r="BQ524" i="6" s="1"/>
  <c r="BN524" i="6" a="1"/>
  <c r="BN524" i="6" s="1"/>
  <c r="BM524" i="6" a="1"/>
  <c r="BM524" i="6" s="1"/>
  <c r="BJ524" i="6" a="1"/>
  <c r="BJ524" i="6" s="1"/>
  <c r="BI524" i="6" a="1"/>
  <c r="BI524" i="6" s="1"/>
  <c r="BK524" i="6" s="1"/>
  <c r="BH524" i="6" a="1"/>
  <c r="BH524" i="6" s="1"/>
  <c r="BF524" i="6" a="1"/>
  <c r="BF524" i="6" s="1"/>
  <c r="BD524" i="6" a="1"/>
  <c r="BD524" i="6" s="1"/>
  <c r="BC524" i="6" a="1"/>
  <c r="BC524" i="6" s="1"/>
  <c r="BE524" i="6" s="1"/>
  <c r="BB524" i="6" a="1"/>
  <c r="BB524" i="6" s="1"/>
  <c r="BA524" i="6" a="1"/>
  <c r="BA524" i="6" s="1"/>
  <c r="AX524" i="6" a="1"/>
  <c r="AX524" i="6" s="1"/>
  <c r="AW524" i="6" a="1"/>
  <c r="AW524" i="6" s="1"/>
  <c r="AY524" i="6" s="1"/>
  <c r="AV524" i="6" a="1"/>
  <c r="AV524" i="6" s="1"/>
  <c r="CL523" i="6" a="1"/>
  <c r="CL523" i="6" s="1"/>
  <c r="CK523" i="6" a="1"/>
  <c r="CK523" i="6" s="1"/>
  <c r="CE523" i="6" a="1"/>
  <c r="CE523" i="6" s="1"/>
  <c r="CF523" i="6" s="1"/>
  <c r="CD523" i="6" a="1"/>
  <c r="CD523" i="6" s="1"/>
  <c r="CB523" i="6" a="1"/>
  <c r="CB523" i="6" s="1"/>
  <c r="CC523" i="6" s="1"/>
  <c r="BZ523" i="6" a="1"/>
  <c r="BZ523" i="6" s="1"/>
  <c r="CA523" i="6" s="1"/>
  <c r="BY523" i="6" a="1"/>
  <c r="BY523" i="6" s="1"/>
  <c r="BW523" i="6" a="1"/>
  <c r="BW523" i="6" s="1"/>
  <c r="BX523" i="6" s="1"/>
  <c r="BP523" i="6" a="1"/>
  <c r="BP523" i="6" s="1"/>
  <c r="BO523" i="6" a="1"/>
  <c r="BO523" i="6" s="1"/>
  <c r="BQ523" i="6" s="1"/>
  <c r="BN523" i="6" a="1"/>
  <c r="BN523" i="6" s="1"/>
  <c r="BM523" i="6" a="1"/>
  <c r="BM523" i="6" s="1"/>
  <c r="BJ523" i="6" a="1"/>
  <c r="BJ523" i="6" s="1"/>
  <c r="BI523" i="6" a="1"/>
  <c r="BI523" i="6" s="1"/>
  <c r="BK523" i="6" s="1"/>
  <c r="BH523" i="6" a="1"/>
  <c r="BH523" i="6" s="1"/>
  <c r="BF523" i="6" a="1"/>
  <c r="BF523" i="6" s="1"/>
  <c r="BD523" i="6" a="1"/>
  <c r="BD523" i="6" s="1"/>
  <c r="BC523" i="6" a="1"/>
  <c r="BC523" i="6" s="1"/>
  <c r="BE523" i="6" s="1"/>
  <c r="BB523" i="6" a="1"/>
  <c r="BB523" i="6" s="1"/>
  <c r="BA523" i="6" a="1"/>
  <c r="BA523" i="6" s="1"/>
  <c r="AX523" i="6" a="1"/>
  <c r="AX523" i="6" s="1"/>
  <c r="AW523" i="6" a="1"/>
  <c r="AW523" i="6" s="1"/>
  <c r="AY523" i="6" s="1"/>
  <c r="AV523" i="6" a="1"/>
  <c r="AV523" i="6" s="1"/>
  <c r="CL521" i="6" a="1"/>
  <c r="CL521" i="6" s="1"/>
  <c r="CK521" i="6" a="1"/>
  <c r="CK521" i="6" s="1"/>
  <c r="CE521" i="6" a="1"/>
  <c r="CE521" i="6" s="1"/>
  <c r="CF521" i="6" s="1"/>
  <c r="CD521" i="6" a="1"/>
  <c r="CD521" i="6" s="1"/>
  <c r="CB521" i="6" a="1"/>
  <c r="CB521" i="6" s="1"/>
  <c r="CC521" i="6" s="1"/>
  <c r="BZ521" i="6" a="1"/>
  <c r="BZ521" i="6" s="1"/>
  <c r="CA521" i="6" s="1"/>
  <c r="BY521" i="6" a="1"/>
  <c r="BY521" i="6" s="1"/>
  <c r="BW521" i="6" a="1"/>
  <c r="BW521" i="6" s="1"/>
  <c r="BX521" i="6" s="1"/>
  <c r="BP521" i="6" a="1"/>
  <c r="BP521" i="6" s="1"/>
  <c r="BO521" i="6" a="1"/>
  <c r="BO521" i="6" s="1"/>
  <c r="BQ521" i="6" s="1"/>
  <c r="BN521" i="6" a="1"/>
  <c r="BN521" i="6" s="1"/>
  <c r="BM521" i="6" a="1"/>
  <c r="BM521" i="6" s="1"/>
  <c r="BJ521" i="6" a="1"/>
  <c r="BJ521" i="6" s="1"/>
  <c r="BI521" i="6" a="1"/>
  <c r="BI521" i="6" s="1"/>
  <c r="BK521" i="6" s="1"/>
  <c r="BH521" i="6" a="1"/>
  <c r="BH521" i="6" s="1"/>
  <c r="BF521" i="6" a="1"/>
  <c r="BF521" i="6" s="1"/>
  <c r="BD521" i="6" a="1"/>
  <c r="BD521" i="6" s="1"/>
  <c r="BC521" i="6" a="1"/>
  <c r="BC521" i="6" s="1"/>
  <c r="BE521" i="6" s="1"/>
  <c r="BB521" i="6" a="1"/>
  <c r="BB521" i="6" s="1"/>
  <c r="BA521" i="6" a="1"/>
  <c r="BA521" i="6" s="1"/>
  <c r="AX521" i="6" a="1"/>
  <c r="AX521" i="6" s="1"/>
  <c r="AW521" i="6" a="1"/>
  <c r="AW521" i="6" s="1"/>
  <c r="AV521" i="6" a="1"/>
  <c r="AV521" i="6" s="1"/>
  <c r="AA517" i="6"/>
  <c r="AA516" i="6"/>
  <c r="AA515" i="6"/>
  <c r="O16" i="2" s="1"/>
  <c r="BW472" i="6"/>
  <c r="BW471" i="6"/>
  <c r="BW470" i="6"/>
  <c r="BW468" i="6"/>
  <c r="BW467" i="6"/>
  <c r="BW466" i="6"/>
  <c r="BZ466" i="6" s="1"/>
  <c r="BW483" i="6"/>
  <c r="BW481" i="6"/>
  <c r="AX483" i="6"/>
  <c r="AW483" i="6"/>
  <c r="AV483" i="6"/>
  <c r="AX481" i="6"/>
  <c r="AW481" i="6"/>
  <c r="AV481" i="6"/>
  <c r="BW482" i="6"/>
  <c r="AX482" i="6"/>
  <c r="AW482" i="6"/>
  <c r="AV482" i="6"/>
  <c r="N440" i="6"/>
  <c r="N446" i="6"/>
  <c r="N445" i="6"/>
  <c r="N444" i="6"/>
  <c r="P446" i="6"/>
  <c r="P445" i="6"/>
  <c r="P444" i="6"/>
  <c r="P440" i="6"/>
  <c r="S14" i="3"/>
  <c r="T14" i="3"/>
  <c r="U14" i="3"/>
  <c r="S18" i="3"/>
  <c r="Y18" i="3" s="1"/>
  <c r="T18" i="3"/>
  <c r="U18" i="3"/>
  <c r="S13" i="3"/>
  <c r="T13" i="3"/>
  <c r="U13" i="3"/>
  <c r="I14" i="3"/>
  <c r="I13" i="3"/>
  <c r="Z18" i="3" l="1"/>
  <c r="Y13" i="3"/>
  <c r="Z13" i="3" s="1"/>
  <c r="Y14" i="3"/>
  <c r="B32" i="2"/>
  <c r="O45" i="2"/>
  <c r="F112" i="2"/>
  <c r="L112" i="2"/>
  <c r="B3" i="2"/>
  <c r="Z3" i="2"/>
  <c r="C112" i="2"/>
  <c r="M45" i="2"/>
  <c r="Z45" i="2"/>
  <c r="B45" i="2"/>
  <c r="B112" i="2"/>
  <c r="Y3" i="2"/>
  <c r="H45" i="2"/>
  <c r="F45" i="2"/>
  <c r="Y112" i="2"/>
  <c r="Y45" i="2"/>
  <c r="O112" i="2"/>
  <c r="K45" i="2"/>
  <c r="K112" i="2"/>
  <c r="L45" i="2"/>
  <c r="BZ482" i="6"/>
  <c r="AA522" i="6"/>
  <c r="O116" i="2"/>
  <c r="BD481" i="6"/>
  <c r="BL521" i="6"/>
  <c r="AZ523" i="6"/>
  <c r="AZ524" i="6"/>
  <c r="AZ521" i="6"/>
  <c r="AY521" i="6"/>
  <c r="BL523" i="6"/>
  <c r="BL524" i="6"/>
  <c r="BA483" i="6"/>
  <c r="BB481" i="6"/>
  <c r="BZ481" i="6"/>
  <c r="BY482" i="6"/>
  <c r="BD483" i="6"/>
  <c r="BZ483" i="6"/>
  <c r="BY466" i="6"/>
  <c r="BY483" i="6"/>
  <c r="BY481" i="6"/>
  <c r="BB483" i="6"/>
  <c r="AY483" i="6"/>
  <c r="BC483" i="6"/>
  <c r="AZ483" i="6"/>
  <c r="BA481" i="6"/>
  <c r="AY481" i="6"/>
  <c r="BC481" i="6"/>
  <c r="AZ481" i="6"/>
  <c r="BA482" i="6"/>
  <c r="AY482" i="6"/>
  <c r="BD482" i="6"/>
  <c r="BB482" i="6"/>
  <c r="BC482" i="6"/>
  <c r="AZ482" i="6"/>
  <c r="Z14" i="3"/>
  <c r="CL158" i="6" a="1"/>
  <c r="CL158" i="6" s="1"/>
  <c r="P45" i="2" l="1"/>
  <c r="D45" i="2"/>
  <c r="D112" i="2"/>
  <c r="N45" i="2"/>
  <c r="N112" i="2"/>
  <c r="E45" i="2"/>
  <c r="E112" i="2"/>
  <c r="G112" i="2"/>
  <c r="G45" i="2"/>
  <c r="O3" i="2"/>
  <c r="L3" i="2"/>
  <c r="K3" i="2"/>
  <c r="N3" i="2"/>
  <c r="H3" i="2"/>
  <c r="E3" i="2"/>
  <c r="G3" i="2"/>
  <c r="D3" i="2"/>
  <c r="F3" i="2"/>
  <c r="C3" i="2"/>
  <c r="C45" i="2"/>
  <c r="Z112" i="2"/>
  <c r="H112" i="2"/>
  <c r="M112" i="2"/>
  <c r="P112" i="2"/>
  <c r="BR521" i="6"/>
  <c r="BR523" i="6"/>
  <c r="BR524" i="6"/>
  <c r="CB328" i="6"/>
  <c r="CL390" i="6"/>
  <c r="AV390" i="6"/>
  <c r="AY390" i="6" s="1"/>
  <c r="AW390" i="6"/>
  <c r="AX390" i="6"/>
  <c r="BW390" i="6"/>
  <c r="AV389" i="6"/>
  <c r="AY389" i="6" s="1"/>
  <c r="AW389" i="6"/>
  <c r="AX389" i="6"/>
  <c r="BW389" i="6"/>
  <c r="AV465" i="6"/>
  <c r="AY465" i="6" s="1"/>
  <c r="AW465" i="6"/>
  <c r="AX465" i="6"/>
  <c r="BW465" i="6"/>
  <c r="AV464" i="6"/>
  <c r="AY464" i="6" s="1"/>
  <c r="AW464" i="6"/>
  <c r="AX464" i="6"/>
  <c r="BW464" i="6"/>
  <c r="AV463" i="6"/>
  <c r="AY463" i="6" s="1"/>
  <c r="AW463" i="6"/>
  <c r="AX463" i="6"/>
  <c r="BW463" i="6"/>
  <c r="AV462" i="6"/>
  <c r="AY462" i="6" s="1"/>
  <c r="AW462" i="6"/>
  <c r="AX462" i="6"/>
  <c r="BW462" i="6"/>
  <c r="CL508" i="6" a="1"/>
  <c r="CL508" i="6" s="1"/>
  <c r="CK508" i="6" a="1"/>
  <c r="CK508" i="6" s="1"/>
  <c r="CE508" i="6" a="1"/>
  <c r="CE508" i="6" s="1"/>
  <c r="CF508" i="6" s="1"/>
  <c r="CD508" i="6" a="1"/>
  <c r="CD508" i="6" s="1"/>
  <c r="CB508" i="6" a="1"/>
  <c r="CB508" i="6" s="1"/>
  <c r="CC508" i="6" s="1"/>
  <c r="BZ508" i="6" a="1"/>
  <c r="BZ508" i="6" s="1"/>
  <c r="CA508" i="6" s="1"/>
  <c r="BY508" i="6" a="1"/>
  <c r="BY508" i="6" s="1"/>
  <c r="BW508" i="6" a="1"/>
  <c r="BW508" i="6" s="1"/>
  <c r="BX508" i="6" s="1"/>
  <c r="BP508" i="6" a="1"/>
  <c r="BP508" i="6" s="1"/>
  <c r="BO508" i="6" a="1"/>
  <c r="BO508" i="6" s="1"/>
  <c r="BQ508" i="6" s="1"/>
  <c r="BN508" i="6" a="1"/>
  <c r="BN508" i="6" s="1"/>
  <c r="BM508" i="6" a="1"/>
  <c r="BM508" i="6" s="1"/>
  <c r="BJ508" i="6" a="1"/>
  <c r="BJ508" i="6" s="1"/>
  <c r="BI508" i="6" a="1"/>
  <c r="BI508" i="6" s="1"/>
  <c r="BK508" i="6" s="1"/>
  <c r="BH508" i="6" a="1"/>
  <c r="BH508" i="6" s="1"/>
  <c r="BF508" i="6" a="1"/>
  <c r="BF508" i="6" s="1"/>
  <c r="BD508" i="6" a="1"/>
  <c r="BD508" i="6" s="1"/>
  <c r="BC508" i="6" a="1"/>
  <c r="BC508" i="6" s="1"/>
  <c r="BE508" i="6" s="1"/>
  <c r="BB508" i="6" a="1"/>
  <c r="BB508" i="6" s="1"/>
  <c r="BA508" i="6" a="1"/>
  <c r="BA508" i="6" s="1"/>
  <c r="AX508" i="6" a="1"/>
  <c r="AX508" i="6" s="1"/>
  <c r="AW508" i="6" a="1"/>
  <c r="AW508" i="6" s="1"/>
  <c r="AY508" i="6" s="1"/>
  <c r="AV508" i="6" a="1"/>
  <c r="AV508" i="6" s="1"/>
  <c r="CL507" i="6" a="1"/>
  <c r="CL507" i="6" s="1"/>
  <c r="CK507" i="6" a="1"/>
  <c r="CK507" i="6" s="1"/>
  <c r="CE507" i="6" a="1"/>
  <c r="CE507" i="6" s="1"/>
  <c r="CF507" i="6" s="1"/>
  <c r="CD507" i="6" a="1"/>
  <c r="CD507" i="6" s="1"/>
  <c r="CB507" i="6" a="1"/>
  <c r="CB507" i="6" s="1"/>
  <c r="CC507" i="6" s="1"/>
  <c r="BZ507" i="6" a="1"/>
  <c r="BZ507" i="6" s="1"/>
  <c r="CA507" i="6" s="1"/>
  <c r="BY507" i="6" a="1"/>
  <c r="BY507" i="6" s="1"/>
  <c r="BW507" i="6" a="1"/>
  <c r="BW507" i="6" s="1"/>
  <c r="BX507" i="6" s="1"/>
  <c r="BP507" i="6" a="1"/>
  <c r="BP507" i="6" s="1"/>
  <c r="BO507" i="6" a="1"/>
  <c r="BO507" i="6" s="1"/>
  <c r="BQ507" i="6" s="1"/>
  <c r="BN507" i="6" a="1"/>
  <c r="BN507" i="6" s="1"/>
  <c r="BM507" i="6" a="1"/>
  <c r="BM507" i="6" s="1"/>
  <c r="BJ507" i="6" a="1"/>
  <c r="BJ507" i="6" s="1"/>
  <c r="BI507" i="6" a="1"/>
  <c r="BI507" i="6" s="1"/>
  <c r="BK507" i="6" s="1"/>
  <c r="BH507" i="6" a="1"/>
  <c r="BH507" i="6" s="1"/>
  <c r="BF507" i="6" a="1"/>
  <c r="BF507" i="6" s="1"/>
  <c r="BD507" i="6" a="1"/>
  <c r="BD507" i="6" s="1"/>
  <c r="BC507" i="6" a="1"/>
  <c r="BC507" i="6" s="1"/>
  <c r="BE507" i="6" s="1"/>
  <c r="BB507" i="6" a="1"/>
  <c r="BB507" i="6" s="1"/>
  <c r="BA507" i="6" a="1"/>
  <c r="BA507" i="6" s="1"/>
  <c r="AX507" i="6" a="1"/>
  <c r="AX507" i="6" s="1"/>
  <c r="AW507" i="6" a="1"/>
  <c r="AW507" i="6" s="1"/>
  <c r="AY507" i="6" s="1"/>
  <c r="AV507" i="6" a="1"/>
  <c r="AV507" i="6" s="1"/>
  <c r="CL505" i="6" a="1"/>
  <c r="CL505" i="6" s="1"/>
  <c r="CK505" i="6" a="1"/>
  <c r="CK505" i="6" s="1"/>
  <c r="CE505" i="6" a="1"/>
  <c r="CE505" i="6" s="1"/>
  <c r="CF505" i="6" s="1"/>
  <c r="CD505" i="6" a="1"/>
  <c r="CD505" i="6" s="1"/>
  <c r="CB505" i="6" a="1"/>
  <c r="CB505" i="6" s="1"/>
  <c r="CC505" i="6" s="1"/>
  <c r="BZ505" i="6" a="1"/>
  <c r="BZ505" i="6" s="1"/>
  <c r="CA505" i="6" s="1"/>
  <c r="BY505" i="6" a="1"/>
  <c r="BY505" i="6" s="1"/>
  <c r="BW505" i="6" a="1"/>
  <c r="BW505" i="6" s="1"/>
  <c r="BX505" i="6" s="1"/>
  <c r="BP505" i="6" a="1"/>
  <c r="BP505" i="6" s="1"/>
  <c r="BO505" i="6" a="1"/>
  <c r="BO505" i="6" s="1"/>
  <c r="BQ505" i="6" s="1"/>
  <c r="BN505" i="6" a="1"/>
  <c r="BN505" i="6" s="1"/>
  <c r="BM505" i="6" a="1"/>
  <c r="BM505" i="6" s="1"/>
  <c r="BJ505" i="6" a="1"/>
  <c r="BJ505" i="6" s="1"/>
  <c r="BI505" i="6" a="1"/>
  <c r="BI505" i="6" s="1"/>
  <c r="BK505" i="6" s="1"/>
  <c r="BH505" i="6" a="1"/>
  <c r="BH505" i="6" s="1"/>
  <c r="BF505" i="6" a="1"/>
  <c r="BF505" i="6" s="1"/>
  <c r="BD505" i="6" a="1"/>
  <c r="BD505" i="6" s="1"/>
  <c r="BC505" i="6" a="1"/>
  <c r="BC505" i="6" s="1"/>
  <c r="BE505" i="6" s="1"/>
  <c r="BB505" i="6" a="1"/>
  <c r="BB505" i="6" s="1"/>
  <c r="BA505" i="6" a="1"/>
  <c r="BA505" i="6" s="1"/>
  <c r="AX505" i="6" a="1"/>
  <c r="AX505" i="6" s="1"/>
  <c r="AW505" i="6" a="1"/>
  <c r="AW505" i="6" s="1"/>
  <c r="AY505" i="6" s="1"/>
  <c r="AV505" i="6" a="1"/>
  <c r="AV505" i="6" s="1"/>
  <c r="CL503" i="6" a="1"/>
  <c r="CL503" i="6" s="1"/>
  <c r="CK503" i="6" a="1"/>
  <c r="CK503" i="6" s="1"/>
  <c r="CE503" i="6" a="1"/>
  <c r="CE503" i="6" s="1"/>
  <c r="CF503" i="6" s="1"/>
  <c r="CD503" i="6" a="1"/>
  <c r="CD503" i="6" s="1"/>
  <c r="CB503" i="6" a="1"/>
  <c r="CB503" i="6" s="1"/>
  <c r="CC503" i="6" s="1"/>
  <c r="BZ503" i="6" a="1"/>
  <c r="BZ503" i="6" s="1"/>
  <c r="CA503" i="6" s="1"/>
  <c r="BY503" i="6" a="1"/>
  <c r="BY503" i="6" s="1"/>
  <c r="BW503" i="6" a="1"/>
  <c r="BW503" i="6" s="1"/>
  <c r="BX503" i="6" s="1"/>
  <c r="BP503" i="6" a="1"/>
  <c r="BP503" i="6" s="1"/>
  <c r="BO503" i="6" a="1"/>
  <c r="BO503" i="6" s="1"/>
  <c r="BQ503" i="6" s="1"/>
  <c r="BN503" i="6" a="1"/>
  <c r="BN503" i="6" s="1"/>
  <c r="BM503" i="6" a="1"/>
  <c r="BM503" i="6" s="1"/>
  <c r="BJ503" i="6" a="1"/>
  <c r="BJ503" i="6" s="1"/>
  <c r="BI503" i="6" a="1"/>
  <c r="BI503" i="6" s="1"/>
  <c r="BK503" i="6" s="1"/>
  <c r="BH503" i="6" a="1"/>
  <c r="BH503" i="6" s="1"/>
  <c r="BF503" i="6" a="1"/>
  <c r="BF503" i="6" s="1"/>
  <c r="BD503" i="6" a="1"/>
  <c r="BD503" i="6" s="1"/>
  <c r="BC503" i="6" a="1"/>
  <c r="BC503" i="6" s="1"/>
  <c r="BE503" i="6" s="1"/>
  <c r="BB503" i="6" a="1"/>
  <c r="BB503" i="6" s="1"/>
  <c r="BA503" i="6" a="1"/>
  <c r="BA503" i="6" s="1"/>
  <c r="AX503" i="6" a="1"/>
  <c r="AX503" i="6" s="1"/>
  <c r="AW503" i="6" a="1"/>
  <c r="AW503" i="6" s="1"/>
  <c r="AY503" i="6" s="1"/>
  <c r="AV503" i="6" a="1"/>
  <c r="AV503" i="6" s="1"/>
  <c r="AA513" i="6"/>
  <c r="AA500" i="6"/>
  <c r="AA498" i="6"/>
  <c r="AA497" i="6"/>
  <c r="AA496" i="6"/>
  <c r="AA353" i="6"/>
  <c r="BW487" i="6"/>
  <c r="BW486" i="6"/>
  <c r="AX486" i="6"/>
  <c r="AW486" i="6"/>
  <c r="AV486" i="6"/>
  <c r="AX470" i="6"/>
  <c r="AW470" i="6"/>
  <c r="AV470" i="6"/>
  <c r="AX468" i="6"/>
  <c r="AW468" i="6"/>
  <c r="AV468" i="6"/>
  <c r="BW469" i="6"/>
  <c r="AX469" i="6"/>
  <c r="AW469" i="6"/>
  <c r="AV469" i="6"/>
  <c r="AX467" i="6"/>
  <c r="AW467" i="6"/>
  <c r="AV467" i="6"/>
  <c r="BW485" i="6"/>
  <c r="AX485" i="6"/>
  <c r="AW485" i="6"/>
  <c r="AV485" i="6"/>
  <c r="BW484" i="6"/>
  <c r="AX484" i="6"/>
  <c r="AW484" i="6"/>
  <c r="AV484" i="6"/>
  <c r="BW461" i="6"/>
  <c r="AX461" i="6"/>
  <c r="AW461" i="6"/>
  <c r="AV461" i="6"/>
  <c r="BW460" i="6"/>
  <c r="AX460" i="6"/>
  <c r="AW460" i="6"/>
  <c r="AV460" i="6"/>
  <c r="BW480" i="6"/>
  <c r="AX480" i="6"/>
  <c r="AW480" i="6"/>
  <c r="AV480" i="6"/>
  <c r="BW479" i="6"/>
  <c r="AX479" i="6"/>
  <c r="AW479" i="6"/>
  <c r="AV479" i="6"/>
  <c r="BW459" i="6"/>
  <c r="AX459" i="6"/>
  <c r="AW459" i="6"/>
  <c r="AV459" i="6"/>
  <c r="BW474" i="6"/>
  <c r="AX474" i="6"/>
  <c r="AW474" i="6"/>
  <c r="AV474" i="6"/>
  <c r="BW473" i="6"/>
  <c r="AX473" i="6"/>
  <c r="AW473" i="6"/>
  <c r="AV473" i="6"/>
  <c r="AX472" i="6"/>
  <c r="AW472" i="6"/>
  <c r="AV472" i="6"/>
  <c r="AX471" i="6"/>
  <c r="AW471" i="6"/>
  <c r="AV471" i="6"/>
  <c r="BW458" i="6"/>
  <c r="AX458" i="6"/>
  <c r="AW458" i="6"/>
  <c r="AV458" i="6"/>
  <c r="BW457" i="6"/>
  <c r="AX457" i="6"/>
  <c r="AW457" i="6"/>
  <c r="AV457" i="6"/>
  <c r="BW456" i="6"/>
  <c r="AX456" i="6"/>
  <c r="AW456" i="6"/>
  <c r="AV456" i="6"/>
  <c r="BW454" i="6"/>
  <c r="AX454" i="6"/>
  <c r="AW454" i="6"/>
  <c r="AV454" i="6"/>
  <c r="BW455" i="6"/>
  <c r="AX455" i="6"/>
  <c r="AW455" i="6"/>
  <c r="AV455" i="6"/>
  <c r="BW452" i="6"/>
  <c r="AX452" i="6"/>
  <c r="AW452" i="6"/>
  <c r="AV452" i="6"/>
  <c r="BW453" i="6"/>
  <c r="AX453" i="6"/>
  <c r="AW453" i="6"/>
  <c r="AV453" i="6"/>
  <c r="BW397" i="6"/>
  <c r="AX397" i="6"/>
  <c r="AW397" i="6"/>
  <c r="AV397" i="6"/>
  <c r="BW396" i="6"/>
  <c r="AX396" i="6"/>
  <c r="AW396" i="6"/>
  <c r="AV396" i="6"/>
  <c r="BW395" i="6"/>
  <c r="AX395" i="6"/>
  <c r="AW395" i="6"/>
  <c r="AV395" i="6"/>
  <c r="BW394" i="6"/>
  <c r="AX394" i="6"/>
  <c r="AW394" i="6"/>
  <c r="AV394" i="6"/>
  <c r="BW392" i="6"/>
  <c r="AX392" i="6"/>
  <c r="AW392" i="6"/>
  <c r="AV392" i="6"/>
  <c r="BW391" i="6"/>
  <c r="AX391" i="6"/>
  <c r="AW391" i="6"/>
  <c r="AV391" i="6"/>
  <c r="BW388" i="6"/>
  <c r="AX388" i="6"/>
  <c r="AW388" i="6"/>
  <c r="AV388" i="6"/>
  <c r="BW393" i="6"/>
  <c r="AX393" i="6"/>
  <c r="AW393" i="6"/>
  <c r="AV393" i="6"/>
  <c r="BW386" i="6"/>
  <c r="AX386" i="6"/>
  <c r="AW386" i="6"/>
  <c r="AV386" i="6"/>
  <c r="BW387" i="6"/>
  <c r="AX387" i="6"/>
  <c r="AW387" i="6"/>
  <c r="AV387" i="6"/>
  <c r="BW385" i="6"/>
  <c r="AX385" i="6"/>
  <c r="AW385" i="6"/>
  <c r="AV385" i="6"/>
  <c r="BW384" i="6"/>
  <c r="AX384" i="6"/>
  <c r="AW384" i="6"/>
  <c r="AV384" i="6"/>
  <c r="BW363" i="6"/>
  <c r="AX363" i="6"/>
  <c r="AW363" i="6"/>
  <c r="AV363" i="6"/>
  <c r="BW350" i="6"/>
  <c r="AX350" i="6"/>
  <c r="AW350" i="6"/>
  <c r="AV350" i="6"/>
  <c r="AW506" i="8" a="1"/>
  <c r="CD430" i="8" a="1"/>
  <c r="N506" i="8"/>
  <c r="AX517" i="8" a="1"/>
  <c r="BI518" i="8" a="1"/>
  <c r="BH502" i="8" a="1"/>
  <c r="BP426" i="8" a="1"/>
  <c r="CK519" i="8" a="1"/>
  <c r="V428" i="8" a="1"/>
  <c r="BN497" i="8" a="1"/>
  <c r="BP601" i="8" a="1"/>
  <c r="BM426" i="8" a="1"/>
  <c r="Z571" i="8" a="1"/>
  <c r="CB520" i="8" a="1"/>
  <c r="BD565" i="8" a="1"/>
  <c r="BH416" i="8" a="1"/>
  <c r="BZ514" i="8" a="1"/>
  <c r="BB427" i="8" a="1"/>
  <c r="P496" i="8" a="1"/>
  <c r="BI497" i="8" a="1"/>
  <c r="BI512" i="8" a="1"/>
  <c r="BN517" i="8" a="1"/>
  <c r="S522" i="8" a="1"/>
  <c r="BC516" i="8" a="1"/>
  <c r="BJ504" i="8" a="1"/>
  <c r="BI571" i="8" a="1"/>
  <c r="CD418" i="8" a="1"/>
  <c r="BH412" i="8" a="1"/>
  <c r="CK426" i="8" a="1"/>
  <c r="BD413" i="8" a="1"/>
  <c r="BZ500" i="8" a="1"/>
  <c r="O515" i="8" a="1"/>
  <c r="BN513" i="8" a="1"/>
  <c r="BJ571" i="8" a="1"/>
  <c r="S498" i="8" a="1"/>
  <c r="U522" i="8" a="1"/>
  <c r="T504" i="8" a="1"/>
  <c r="CB514" i="8" a="1"/>
  <c r="AW515" i="8" a="1"/>
  <c r="AW403" i="8" a="1"/>
  <c r="BO601" i="8" a="1"/>
  <c r="BY416" i="8" a="1"/>
  <c r="R566" i="8" a="1"/>
  <c r="CL403" i="8" a="1"/>
  <c r="CB429" i="8" a="1"/>
  <c r="BO427" i="8" a="1"/>
  <c r="CD415" i="8" a="1"/>
  <c r="BM514" i="8" a="1"/>
  <c r="O429" i="8" a="1"/>
  <c r="BO428" i="8" a="1"/>
  <c r="Q522" i="8" a="1"/>
  <c r="N607" i="8"/>
  <c r="AX497" i="8" a="1"/>
  <c r="S496" i="8" a="1"/>
  <c r="CE567" i="8" a="1"/>
  <c r="T567" i="8" a="1"/>
  <c r="N421" i="8"/>
  <c r="O500" i="8" a="1"/>
  <c r="BN515" i="8" a="1"/>
  <c r="BF642" i="8" a="1"/>
  <c r="BY409" i="8" a="1"/>
  <c r="BN259" i="8" a="1"/>
  <c r="R496" i="8" a="1"/>
  <c r="N519" i="8"/>
  <c r="BN506" i="8" a="1"/>
  <c r="CD573" i="8" a="1"/>
  <c r="BP604" i="8" a="1"/>
  <c r="X496" i="8" a="1"/>
  <c r="U425" i="8" a="1"/>
  <c r="BB416" i="8" a="1"/>
  <c r="Z573" i="8" a="1"/>
  <c r="CD504" i="8" a="1"/>
  <c r="BW642" i="8" a="1"/>
  <c r="U601" i="8" a="1"/>
  <c r="BI572" i="8" a="1"/>
  <c r="AX513" i="8" a="1"/>
  <c r="BZ502" i="8" a="1"/>
  <c r="X430" i="8" a="1"/>
  <c r="BY512" i="8" a="1"/>
  <c r="W601" i="8" a="1"/>
  <c r="BO517" i="8" a="1"/>
  <c r="BY496" i="8" a="1"/>
  <c r="BH566" i="8" a="1"/>
  <c r="T571" i="8" a="1"/>
  <c r="CD502" i="8" a="1"/>
  <c r="AA572" i="8" a="1"/>
  <c r="P422" i="8" a="1"/>
  <c r="Q512" i="8" a="1"/>
  <c r="BO573" i="8" a="1"/>
  <c r="BH515" i="8" a="1"/>
  <c r="BO516" i="8" a="1"/>
  <c r="Z567" i="8" a="1"/>
  <c r="CL566" i="8" a="1"/>
  <c r="BH642" i="8" a="1"/>
  <c r="Y518" i="8" a="1"/>
  <c r="AV418" i="8" a="1"/>
  <c r="BB496" i="8" a="1"/>
  <c r="U566" i="8" a="1"/>
  <c r="T565" i="8" a="1"/>
  <c r="BH573" i="8" a="1"/>
  <c r="T520" i="8" a="1"/>
  <c r="CB572" i="8" a="1"/>
  <c r="U428" i="8" a="1"/>
  <c r="Y566" i="8" a="1"/>
  <c r="R429" i="8" a="1"/>
  <c r="BY514" i="8" a="1"/>
  <c r="P601" i="8" a="1"/>
  <c r="AX414" i="8" a="1"/>
  <c r="W515" i="8" a="1"/>
  <c r="CL604" i="8" a="1"/>
  <c r="AA428" i="8" a="1"/>
  <c r="P519" i="8" a="1"/>
  <c r="CK415" i="8" a="1"/>
  <c r="U261" i="8" a="1"/>
  <c r="R428" i="8" a="1"/>
  <c r="BI517" i="8" a="1"/>
  <c r="U513" i="8" a="1"/>
  <c r="BZ515" i="8" a="1"/>
  <c r="BY519" i="8" a="1"/>
  <c r="O404" i="8" a="1"/>
  <c r="CB519" i="8" a="1"/>
  <c r="N512" i="8"/>
  <c r="CB427" i="8" a="1"/>
  <c r="BF566" i="8" a="1"/>
  <c r="BI566" i="8" a="1"/>
  <c r="BP520" i="8" a="1"/>
  <c r="X520" i="8" a="1"/>
  <c r="CE516" i="8" a="1"/>
  <c r="BZ504" i="8" a="1"/>
  <c r="CD513" i="8" a="1"/>
  <c r="R520" i="8" a="1"/>
  <c r="CB601" i="8" a="1"/>
  <c r="BY607" i="8" a="1"/>
  <c r="X573" i="8" a="1"/>
  <c r="CL518" i="8" a="1"/>
  <c r="BM522" i="8" a="1"/>
  <c r="BB566" i="8" a="1"/>
  <c r="Z498" i="8" a="1"/>
  <c r="V506" i="8" a="1"/>
  <c r="CE426" i="8" a="1"/>
  <c r="V513" i="8" a="1"/>
  <c r="BM518" i="8" a="1"/>
  <c r="BN338" i="8" a="1"/>
  <c r="BH417" i="8" a="1"/>
  <c r="CB496" i="8" a="1"/>
  <c r="CK340" i="8" a="1"/>
  <c r="AA427" i="8" a="1"/>
  <c r="N517" i="8"/>
  <c r="AW604" i="8" a="1"/>
  <c r="BJ430" i="8" a="1"/>
  <c r="W607" i="8" a="1"/>
  <c r="AV565" i="8" a="1"/>
  <c r="CB571" i="8" a="1"/>
  <c r="AX404" i="8" a="1"/>
  <c r="AX601" i="8" a="1"/>
  <c r="O422" i="8" a="1"/>
  <c r="BH504" i="8" a="1"/>
  <c r="BP566" i="8" a="1"/>
  <c r="BM512" i="8" a="1"/>
  <c r="CK567" i="8" a="1"/>
  <c r="W518" i="8" a="1"/>
  <c r="BC497" i="8" a="1"/>
  <c r="T423" i="8" a="1"/>
  <c r="AV607" i="8" a="1"/>
  <c r="AX573" i="8" a="1"/>
  <c r="BP522" i="8" a="1"/>
  <c r="BN604" i="8" a="1"/>
  <c r="P567" i="8" a="1"/>
  <c r="O513" i="8" a="1"/>
  <c r="AV642" i="8" a="1"/>
  <c r="U519" i="8" a="1"/>
  <c r="AX273" i="8" a="1"/>
  <c r="BN366" i="8" a="1"/>
  <c r="AW407" i="8" a="1"/>
  <c r="CD514" i="8" a="1"/>
  <c r="AV425" i="8" a="1"/>
  <c r="BZ566" i="8" a="1"/>
  <c r="BY339" i="8" a="1"/>
  <c r="CD517" i="8" a="1"/>
  <c r="Y498" i="8" a="1"/>
  <c r="BD502" i="8" a="1"/>
  <c r="Q566" i="8" a="1"/>
  <c r="BP418" i="8" a="1"/>
  <c r="AX506" i="8" a="1"/>
  <c r="V519" i="8" a="1"/>
  <c r="X418" i="8" a="1"/>
  <c r="Z429" i="8" a="1"/>
  <c r="BY566" i="8" a="1"/>
  <c r="S573" i="8" a="1"/>
  <c r="BJ572" i="8" a="1"/>
  <c r="BD572" i="8" a="1"/>
  <c r="U414" i="8" a="1"/>
  <c r="BH500" i="8" a="1"/>
  <c r="CL601" i="8" a="1"/>
  <c r="AX519" i="8" a="1"/>
  <c r="BM504" i="8" a="1"/>
  <c r="AV519" i="8" a="1"/>
  <c r="Z519" i="8" a="1"/>
  <c r="BH604" i="8" a="1"/>
  <c r="CL607" i="8" a="1"/>
  <c r="CE573" i="8" a="1"/>
  <c r="BO567" i="8" a="1"/>
  <c r="O512" i="8" a="1"/>
  <c r="BN504" i="8" a="1"/>
  <c r="AW522" i="8" a="1"/>
  <c r="CL415" i="8" a="1"/>
  <c r="BB516" i="8" a="1"/>
  <c r="AW420" i="8" a="1"/>
  <c r="CB518" i="8" a="1"/>
  <c r="BF513" i="8" a="1"/>
  <c r="BD336" i="8" a="1"/>
  <c r="CL427" i="8" a="1"/>
  <c r="X572" i="8" a="1"/>
  <c r="Q427" i="8" a="1"/>
  <c r="BN565" i="8" a="1"/>
  <c r="N498" i="8"/>
  <c r="O518" i="8" a="1"/>
  <c r="CD518" i="8" a="1"/>
  <c r="BP572" i="8" a="1"/>
  <c r="BM520" i="8" a="1"/>
  <c r="BN430" i="8" a="1"/>
  <c r="R607" i="8" a="1"/>
  <c r="CD506" i="8" a="1"/>
  <c r="CL516" i="8" a="1"/>
  <c r="AX514" i="8" a="1"/>
  <c r="V427" i="8" a="1"/>
  <c r="BD504" i="8" a="1"/>
  <c r="CL428" i="8" a="1"/>
  <c r="CD604" i="8" a="1"/>
  <c r="CD567" i="8" a="1"/>
  <c r="AW520" i="8" a="1"/>
  <c r="BJ516" i="8" a="1"/>
  <c r="P518" i="8" a="1"/>
  <c r="T430" i="8" a="1"/>
  <c r="CB642" i="8" a="1"/>
  <c r="BO571" i="8" a="1"/>
  <c r="U572" i="8" a="1"/>
  <c r="CB504" i="8" a="1"/>
  <c r="T513" i="8" a="1"/>
  <c r="AX426" i="8" a="1"/>
  <c r="U497" i="8" a="1"/>
  <c r="N264" i="8"/>
  <c r="AV413" i="8" a="1"/>
  <c r="N572" i="8"/>
  <c r="U514" i="8" a="1"/>
  <c r="BY571" i="8" a="1"/>
  <c r="CD565" i="8" a="1"/>
  <c r="AX567" i="8" a="1"/>
  <c r="CD522" i="8" a="1"/>
  <c r="T500" i="8" a="1"/>
  <c r="Z607" i="8" a="1"/>
  <c r="S567" i="8" a="1"/>
  <c r="Z601" i="8" a="1"/>
  <c r="CE607" i="8" a="1"/>
  <c r="CL514" i="8" a="1"/>
  <c r="P517" i="8" a="1"/>
  <c r="Z516" i="8" a="1"/>
  <c r="BF504" i="8" a="1"/>
  <c r="BY497" i="8" a="1"/>
  <c r="CB607" i="8" a="1"/>
  <c r="BI516" i="8" a="1"/>
  <c r="CE571" i="8" a="1"/>
  <c r="BB500" i="8" a="1"/>
  <c r="BO502" i="8" a="1"/>
  <c r="R514" i="8" a="1"/>
  <c r="V424" i="8" a="1"/>
  <c r="Q414" i="8" a="1"/>
  <c r="BB415" i="8" a="1"/>
  <c r="BF520" i="8" a="1"/>
  <c r="Y513" i="8" a="1"/>
  <c r="BN496" i="8" a="1"/>
  <c r="CD404" i="8" a="1"/>
  <c r="BW514" i="8" a="1"/>
  <c r="BZ337" i="8" a="1"/>
  <c r="U429" i="8" a="1"/>
  <c r="BO607" i="8" a="1"/>
  <c r="AV423" i="8" a="1"/>
  <c r="BC513" i="8" a="1"/>
  <c r="CL519" i="8" a="1"/>
  <c r="W573" i="8" a="1"/>
  <c r="P500" i="8" a="1"/>
  <c r="V279" i="8" a="1"/>
  <c r="U421" i="8" a="1"/>
  <c r="AV515" i="8" a="1"/>
  <c r="U502" i="8" a="1"/>
  <c r="N604" i="8"/>
  <c r="BZ519" i="8" a="1"/>
  <c r="BN571" i="8" a="1"/>
  <c r="U520" i="8" a="1"/>
  <c r="CE413" i="8" a="1"/>
  <c r="P520" i="8" a="1"/>
  <c r="BY520" i="8" a="1"/>
  <c r="AA426" i="8" a="1"/>
  <c r="BH516" i="8" a="1"/>
  <c r="CB517" i="8" a="1"/>
  <c r="X517" i="8" a="1"/>
  <c r="Z418" i="8" a="1"/>
  <c r="BD496" i="8" a="1"/>
  <c r="CE421" i="8" a="1"/>
  <c r="BZ412" i="8" a="1"/>
  <c r="AW281" i="8" a="1"/>
  <c r="CE514" i="8" a="1"/>
  <c r="BF571" i="8" a="1"/>
  <c r="N601" i="8"/>
  <c r="X262" i="8" a="1"/>
  <c r="BO565" i="8" a="1"/>
  <c r="BY567" i="8" a="1"/>
  <c r="Q607" i="8" a="1"/>
  <c r="BH607" i="8" a="1"/>
  <c r="AV567" i="8" a="1"/>
  <c r="Z497" i="8" a="1"/>
  <c r="S519" i="8" a="1"/>
  <c r="U420" i="8" a="1"/>
  <c r="P280" i="8" a="1"/>
  <c r="BN512" i="8" a="1"/>
  <c r="BN607" i="8" a="1"/>
  <c r="BH424" i="8" a="1"/>
  <c r="BF565" i="8" a="1"/>
  <c r="BW516" i="8" a="1"/>
  <c r="BN498" i="8" a="1"/>
  <c r="S497" i="8" a="1"/>
  <c r="BH513" i="8" a="1"/>
  <c r="BD519" i="8" a="1"/>
  <c r="CK518" i="8" a="1"/>
  <c r="S517" i="8" a="1"/>
  <c r="AV601" i="8" a="1"/>
  <c r="X519" i="8" a="1"/>
  <c r="AW566" i="8" a="1"/>
  <c r="Y500" i="8" a="1"/>
  <c r="BB423" i="8" a="1"/>
  <c r="AX427" i="8" a="1"/>
  <c r="W430" i="8" a="1"/>
  <c r="X498" i="8" a="1"/>
  <c r="U405" i="8" a="1"/>
  <c r="AX502" i="8" a="1"/>
  <c r="R415" i="8" a="1"/>
  <c r="W425" i="8" a="1"/>
  <c r="CE513" i="8" a="1"/>
  <c r="BZ604" i="8" a="1"/>
  <c r="W514" i="8" a="1"/>
  <c r="BW513" i="8" a="1"/>
  <c r="BZ567" i="8" a="1"/>
  <c r="BF516" i="8" a="1"/>
  <c r="Z514" i="8" a="1"/>
  <c r="N573" i="8"/>
  <c r="BW522" i="8" a="1"/>
  <c r="AW422" i="8" a="1"/>
  <c r="AW426" i="8" a="1"/>
  <c r="BW567" i="8" a="1"/>
  <c r="P516" i="8" a="1"/>
  <c r="CK506" i="8" a="1"/>
  <c r="Q500" i="8" a="1"/>
  <c r="X513" i="8" a="1"/>
  <c r="U430" i="8" a="1"/>
  <c r="BM571" i="8" a="1"/>
  <c r="O522" i="8" a="1"/>
  <c r="CE642" i="8" a="1"/>
  <c r="V518" i="8" a="1"/>
  <c r="AX607" i="8" a="1"/>
  <c r="AV573" i="8" a="1"/>
  <c r="BF430" i="8" a="1"/>
  <c r="BJ566" i="8" a="1"/>
  <c r="BO642" i="8" a="1"/>
  <c r="BI407" i="8" a="1"/>
  <c r="CE601" i="8" a="1"/>
  <c r="Y270" i="8" a="1"/>
  <c r="O601" i="8" a="1"/>
  <c r="BH522" i="8" a="1"/>
  <c r="N502" i="8"/>
  <c r="CK573" i="8" a="1"/>
  <c r="BZ512" i="8" a="1"/>
  <c r="BN572" i="8" a="1"/>
  <c r="AW514" i="8" a="1"/>
  <c r="X566" i="8" a="1"/>
  <c r="Q516" i="8" a="1"/>
  <c r="R522" i="8" a="1"/>
  <c r="W517" i="8" a="1"/>
  <c r="BJ281" i="8" a="1"/>
  <c r="BB504" i="8" a="1"/>
  <c r="R497" i="8" a="1"/>
  <c r="BW420" i="8" a="1"/>
  <c r="CD500" i="8" a="1"/>
  <c r="Q413" i="8" a="1"/>
  <c r="BA515" i="8" a="1"/>
  <c r="BI567" i="8" a="1"/>
  <c r="BW565" i="8" a="1"/>
  <c r="N565" i="8"/>
  <c r="S427" i="8" a="1"/>
  <c r="BM410" i="8" a="1"/>
  <c r="BP642" i="8" a="1"/>
  <c r="W571" i="8" a="1"/>
  <c r="Q519" i="8" a="1"/>
  <c r="BM419" i="8" a="1"/>
  <c r="V336" i="8" a="1"/>
  <c r="N282" i="8"/>
  <c r="Q425" i="8" a="1"/>
  <c r="Z405" i="8" a="1"/>
  <c r="N430" i="8"/>
  <c r="O270" i="8" a="1"/>
  <c r="BW417" i="8" a="1"/>
  <c r="X506" i="8" a="1"/>
  <c r="AV409" i="8" a="1"/>
  <c r="BI421" i="8" a="1"/>
  <c r="AV407" i="8" a="1"/>
  <c r="X571" i="8" a="1"/>
  <c r="BJ607" i="8" a="1"/>
  <c r="BD427" i="8" a="1"/>
  <c r="BJ519" i="8" a="1"/>
  <c r="AW572" i="8" a="1"/>
  <c r="BY427" i="8" a="1"/>
  <c r="AW496" i="8" a="1"/>
  <c r="BA520" i="8" a="1"/>
  <c r="V566" i="8" a="1"/>
  <c r="BF604" i="8" a="1"/>
  <c r="O566" i="8" a="1"/>
  <c r="W567" i="8" a="1"/>
  <c r="CB522" i="8" a="1"/>
  <c r="BD416" i="8" a="1"/>
  <c r="O573" i="8" a="1"/>
  <c r="Z522" i="8" a="1"/>
  <c r="CK401" i="8" a="1"/>
  <c r="BP425" i="8" a="1"/>
  <c r="O401" i="8" a="1"/>
  <c r="Q513" i="8" a="1"/>
  <c r="BH425" i="8" a="1"/>
  <c r="N571" i="8"/>
  <c r="P514" i="8" a="1"/>
  <c r="AX512" i="8" a="1"/>
  <c r="Q514" i="8" a="1"/>
  <c r="Y423" i="8" a="1"/>
  <c r="BW428" i="8" a="1"/>
  <c r="R567" i="8" a="1"/>
  <c r="AA573" i="8" a="1"/>
  <c r="Y512" i="8" a="1"/>
  <c r="T601" i="8" a="1"/>
  <c r="BM516" i="8" a="1"/>
  <c r="T502" i="8" a="1"/>
  <c r="CK513" i="8" a="1"/>
  <c r="BW572" i="8" a="1"/>
  <c r="Y517" i="8" a="1"/>
  <c r="CL424" i="8" a="1"/>
  <c r="BI642" i="8" a="1"/>
  <c r="Y425" i="8" a="1"/>
  <c r="BY429" i="8" a="1"/>
  <c r="BY410" i="8" a="1"/>
  <c r="BM425" i="8" a="1"/>
  <c r="BI410" i="8" a="1"/>
  <c r="R519" i="8" a="1"/>
  <c r="BP420" i="8" a="1"/>
  <c r="AW497" i="8" a="1"/>
  <c r="CL572" i="8" a="1"/>
  <c r="U416" i="8" a="1"/>
  <c r="BB429" i="8" a="1"/>
  <c r="BM566" i="8" a="1"/>
  <c r="R423" i="8" a="1"/>
  <c r="BA497" i="8" a="1"/>
  <c r="S572" i="8" a="1"/>
  <c r="CK280" i="8" a="1"/>
  <c r="Q416" i="8" a="1"/>
  <c r="N566" i="8"/>
  <c r="BB412" i="8" a="1"/>
  <c r="P515" i="8" a="1"/>
  <c r="AV404" i="8" a="1"/>
  <c r="Z337" i="8" a="1"/>
  <c r="V339" i="8" a="1"/>
  <c r="BP261" i="8" a="1"/>
  <c r="BY415" i="8" a="1"/>
  <c r="X512" i="8" a="1"/>
  <c r="P269" i="8" a="1"/>
  <c r="X410" i="8" a="1"/>
  <c r="V420" i="8" a="1"/>
  <c r="O269" i="8" a="1"/>
  <c r="BA282" i="8" a="1"/>
  <c r="W263" i="8" a="1"/>
  <c r="BP502" i="8" a="1"/>
  <c r="O426" i="8" a="1"/>
  <c r="CL406" i="8" a="1"/>
  <c r="CL565" i="8" a="1"/>
  <c r="CK520" i="8" a="1"/>
  <c r="U518" i="8" a="1"/>
  <c r="R425" i="8" a="1"/>
  <c r="BO500" i="8" a="1"/>
  <c r="CK515" i="8" a="1"/>
  <c r="AX500" i="8" a="1"/>
  <c r="CB502" i="8" a="1"/>
  <c r="W513" i="8" a="1"/>
  <c r="U500" i="8" a="1"/>
  <c r="V496" i="8" a="1"/>
  <c r="P409" i="8" a="1"/>
  <c r="U496" i="8" a="1"/>
  <c r="BM497" i="8" a="1"/>
  <c r="CK500" i="8" a="1"/>
  <c r="BN500" i="8" a="1"/>
  <c r="S425" i="8" a="1"/>
  <c r="T336" i="8" a="1"/>
  <c r="BJ274" i="8" a="1"/>
  <c r="BZ607" i="8" a="1"/>
  <c r="CD642" i="8" a="1"/>
  <c r="V520" i="8" a="1"/>
  <c r="P565" i="8" a="1"/>
  <c r="AA274" i="8" a="1"/>
  <c r="Z281" i="8" a="1"/>
  <c r="X515" i="8" a="1"/>
  <c r="S516" i="8" a="1"/>
  <c r="BD500" i="8" a="1"/>
  <c r="CK512" i="8" a="1"/>
  <c r="AV572" i="8" a="1"/>
  <c r="CL642" i="8" a="1"/>
  <c r="Y279" i="8" a="1"/>
  <c r="Z338" i="8" a="1"/>
  <c r="U571" i="8" a="1"/>
  <c r="U567" i="8" a="1"/>
  <c r="AV502" i="8" a="1"/>
  <c r="BZ424" i="8" a="1"/>
  <c r="Z565" i="8" a="1"/>
  <c r="P572" i="8" a="1"/>
  <c r="Q518" i="8" a="1"/>
  <c r="Y504" i="8" a="1"/>
  <c r="Q515" i="8" a="1"/>
  <c r="BD514" i="8" a="1"/>
  <c r="T518" i="8" a="1"/>
  <c r="T514" i="8" a="1"/>
  <c r="BH514" i="8" a="1"/>
  <c r="BP513" i="8" a="1"/>
  <c r="O412" i="8" a="1"/>
  <c r="BZ571" i="8" a="1"/>
  <c r="CE565" i="8" a="1"/>
  <c r="BJ423" i="8" a="1"/>
  <c r="N94" i="8"/>
  <c r="W566" i="8" a="1"/>
  <c r="BB497" i="8" a="1"/>
  <c r="CD515" i="8" a="1"/>
  <c r="AW607" i="8" a="1"/>
  <c r="BY565" i="8" a="1"/>
  <c r="BD497" i="8" a="1"/>
  <c r="BW340" i="8" a="1"/>
  <c r="CE496" i="8" a="1"/>
  <c r="Q571" i="8" a="1"/>
  <c r="AW502" i="8" a="1"/>
  <c r="P513" i="8" a="1"/>
  <c r="BN519" i="8" a="1"/>
  <c r="CD512" i="8" a="1"/>
  <c r="O504" i="8" a="1"/>
  <c r="BF515" i="8" a="1"/>
  <c r="S518" i="8" a="1"/>
  <c r="BZ413" i="8" a="1"/>
  <c r="AV429" i="8" a="1"/>
  <c r="Y572" i="8" a="1"/>
  <c r="X504" i="8" a="1"/>
  <c r="AX424" i="8" a="1"/>
  <c r="Y514" i="8" a="1"/>
  <c r="V500" i="8" a="1"/>
  <c r="R402" i="8" a="1"/>
  <c r="T572" i="8" a="1"/>
  <c r="BC412" i="8" a="1"/>
  <c r="CL410" i="8" a="1"/>
  <c r="X280" i="8" a="1"/>
  <c r="Q410" i="8" a="1"/>
  <c r="BP519" i="8" a="1"/>
  <c r="V338" i="8" a="1"/>
  <c r="Y275" i="8" a="1"/>
  <c r="Z403" i="8" a="1"/>
  <c r="W572" i="8" a="1"/>
  <c r="CL421" i="8" a="1"/>
  <c r="CK408" i="8" a="1"/>
  <c r="Q567" i="8" a="1"/>
  <c r="BN262" i="8" a="1"/>
  <c r="BC498" i="8" a="1"/>
  <c r="BC519" i="8" a="1"/>
  <c r="AW352" i="8" a="1"/>
  <c r="BH419" i="8" a="1"/>
  <c r="BO520" i="8" a="1"/>
  <c r="Q417" i="8" a="1"/>
  <c r="BC427" i="8" a="1"/>
  <c r="T515" i="8" a="1"/>
  <c r="BM506" i="8" a="1"/>
  <c r="Q572" i="8" a="1"/>
  <c r="BB422" i="8" a="1"/>
  <c r="N429" i="8"/>
  <c r="R500" i="8" a="1"/>
  <c r="BF496" i="8" a="1"/>
  <c r="BO425" i="8" a="1"/>
  <c r="O260" i="8" a="1"/>
  <c r="Z502" i="8" a="1"/>
  <c r="AX413" i="8" a="1"/>
  <c r="O514" i="8" a="1"/>
  <c r="BY513" i="8" a="1"/>
  <c r="BM418" i="8" a="1"/>
  <c r="BM517" i="8" a="1"/>
  <c r="BO504" i="8" a="1"/>
  <c r="CL281" i="8" a="1"/>
  <c r="W409" i="8" a="1"/>
  <c r="Q254" i="8" a="1"/>
  <c r="Q573" i="8" a="1"/>
  <c r="BH565" i="8" a="1"/>
  <c r="X567" i="8" a="1"/>
  <c r="BO282" i="8" a="1"/>
  <c r="N427" i="8"/>
  <c r="S405" i="8" a="1"/>
  <c r="BJ502" i="8" a="1"/>
  <c r="AV426" i="8" a="1"/>
  <c r="BO415" i="8" a="1"/>
  <c r="Q278" i="8" a="1"/>
  <c r="AX429" i="8" a="1"/>
  <c r="V504" i="8" a="1"/>
  <c r="AA419" i="8" a="1"/>
  <c r="BN406" i="8" a="1"/>
  <c r="O430" i="8" a="1"/>
  <c r="BH601" i="8" a="1"/>
  <c r="BI416" i="8" a="1"/>
  <c r="CK427" i="8" a="1"/>
  <c r="W427" i="8" a="1"/>
  <c r="AV280" i="8" a="1"/>
  <c r="AX498" i="8" a="1"/>
  <c r="CD571" i="8" a="1"/>
  <c r="AW500" i="8" a="1"/>
  <c r="S513" i="8" a="1"/>
  <c r="P413" i="8" a="1"/>
  <c r="V262" i="8" a="1"/>
  <c r="AX407" i="8" a="1"/>
  <c r="BF415" i="8" a="1"/>
  <c r="CE416" i="8" a="1"/>
  <c r="U407" i="8" a="1"/>
  <c r="AW423" i="8" a="1"/>
  <c r="X183" i="8" a="1"/>
  <c r="CB515" i="8" a="1"/>
  <c r="Q412" i="8" a="1"/>
  <c r="P497" i="8" a="1"/>
  <c r="BJ565" i="8" a="1"/>
  <c r="Z428" i="8" a="1"/>
  <c r="CE423" i="8" a="1"/>
  <c r="Z520" i="8" a="1"/>
  <c r="BO604" i="8" a="1"/>
  <c r="AW421" i="8" a="1"/>
  <c r="CE422" i="8" a="1"/>
  <c r="AV514" i="8" a="1"/>
  <c r="O502" i="8" a="1"/>
  <c r="CK642" i="8" a="1"/>
  <c r="AV520" i="8" a="1"/>
  <c r="Q520" i="8" a="1"/>
  <c r="BN514" i="8" a="1"/>
  <c r="AX566" i="8" a="1"/>
  <c r="BY402" i="8" a="1"/>
  <c r="BM567" i="8" a="1"/>
  <c r="CL506" i="8" a="1"/>
  <c r="S402" i="8" a="1"/>
  <c r="AX516" i="8" a="1"/>
  <c r="CD601" i="8" a="1"/>
  <c r="R515" i="8" a="1"/>
  <c r="CB513" i="8" a="1"/>
  <c r="AW642" i="8" a="1"/>
  <c r="BJ425" i="8" a="1"/>
  <c r="T401" i="8" a="1"/>
  <c r="CL260" i="8" a="1"/>
  <c r="BJ426" i="8" a="1"/>
  <c r="N279" i="8"/>
  <c r="S571" i="8" a="1"/>
  <c r="AA607" i="8" a="1"/>
  <c r="BY573" i="8" a="1"/>
  <c r="AX406" i="8" a="1"/>
  <c r="BD573" i="8" a="1"/>
  <c r="BJ601" i="8" a="1"/>
  <c r="BA513" i="8" a="1"/>
  <c r="Y506" i="8" a="1"/>
  <c r="P607" i="8" a="1"/>
  <c r="CK516" i="8" a="1"/>
  <c r="BC512" i="8" a="1"/>
  <c r="CD520" i="8" a="1"/>
  <c r="CB424" i="8" a="1"/>
  <c r="BJ419" i="8" a="1"/>
  <c r="BH421" i="8" a="1"/>
  <c r="BF607" i="8" a="1"/>
  <c r="AX565" i="8" a="1"/>
  <c r="Y420" i="8" a="1"/>
  <c r="U424" i="8" a="1"/>
  <c r="Y341" i="8" a="1"/>
  <c r="X514" i="8" a="1"/>
  <c r="CL269" i="8" a="1"/>
  <c r="BN427" i="8" a="1"/>
  <c r="O571" i="8" a="1"/>
  <c r="CD496" i="8" a="1"/>
  <c r="AA601" i="8" a="1"/>
  <c r="O607" i="8" a="1"/>
  <c r="BZ423" i="8" a="1"/>
  <c r="AV497" i="8" a="1"/>
  <c r="Z496" i="8" a="1"/>
  <c r="AX401" i="8" a="1"/>
  <c r="W269" i="8" a="1"/>
  <c r="V403" i="8" a="1"/>
  <c r="BO407" i="8" a="1"/>
  <c r="Y522" i="8" a="1"/>
  <c r="V401" i="8" a="1"/>
  <c r="BN280" i="8" a="1"/>
  <c r="X426" i="8" a="1"/>
  <c r="BY572" i="8" a="1"/>
  <c r="N520" i="8"/>
  <c r="BA504" i="8" a="1"/>
  <c r="AA416" i="8" a="1"/>
  <c r="CL423" i="8" a="1"/>
  <c r="BM341" i="8" a="1"/>
  <c r="BM406" i="8" a="1"/>
  <c r="CL414" i="8" a="1"/>
  <c r="AW567" i="8" a="1"/>
  <c r="N642" i="8"/>
  <c r="CE498" i="8" a="1"/>
  <c r="CE572" i="8" a="1"/>
  <c r="R601" i="8" a="1"/>
  <c r="BW573" i="8" a="1"/>
  <c r="U516" i="8" a="1"/>
  <c r="BH413" i="8" a="1"/>
  <c r="R280" i="8" a="1"/>
  <c r="BW424" i="8" a="1"/>
  <c r="AX409" i="8" a="1"/>
  <c r="X429" i="8" a="1"/>
  <c r="R565" i="8" a="1"/>
  <c r="S601" i="8" a="1"/>
  <c r="T279" i="8" a="1"/>
  <c r="T407" i="8" a="1"/>
  <c r="BH403" i="8" a="1"/>
  <c r="CE500" i="8" a="1"/>
  <c r="BI353" i="8" a="1"/>
  <c r="S410" i="8" a="1"/>
  <c r="AW512" i="8" a="1"/>
  <c r="CL496" i="8" a="1"/>
  <c r="BF601" i="8" a="1"/>
  <c r="BC502" i="8" a="1"/>
  <c r="CE519" i="8" a="1"/>
  <c r="Q275" i="8" a="1"/>
  <c r="BF416" i="8" a="1"/>
  <c r="CB259" i="8" a="1"/>
  <c r="BP571" i="8" a="1"/>
  <c r="AX518" i="8" a="1"/>
  <c r="CE504" i="8" a="1"/>
  <c r="U410" i="8" a="1"/>
  <c r="AA430" i="8" a="1"/>
  <c r="Z430" i="8" a="1"/>
  <c r="CE506" i="8" a="1"/>
  <c r="Q408" i="8" a="1"/>
  <c r="BP413" i="8" a="1"/>
  <c r="W498" i="8" a="1"/>
  <c r="BO410" i="8" a="1"/>
  <c r="BI514" i="8" a="1"/>
  <c r="BM604" i="8" a="1"/>
  <c r="BY504" i="8" a="1"/>
  <c r="X401" i="8" a="1"/>
  <c r="R518" i="8" a="1"/>
  <c r="R273" i="8" a="1"/>
  <c r="BA500" i="8" a="1"/>
  <c r="T427" i="8" a="1"/>
  <c r="BM607" i="8" a="1"/>
  <c r="T166" i="8" a="1"/>
  <c r="CL248" i="8" a="1"/>
  <c r="P571" i="8" a="1"/>
  <c r="W506" i="8" a="1"/>
  <c r="S403" i="8" a="1"/>
  <c r="CE427" i="8" a="1"/>
  <c r="CE418" i="8" a="1"/>
  <c r="AV604" i="8" a="1"/>
  <c r="BO417" i="8" a="1"/>
  <c r="R418" i="8" a="1"/>
  <c r="CD341" i="8" a="1"/>
  <c r="R504" i="8" a="1"/>
  <c r="O407" i="8" a="1"/>
  <c r="BI427" i="8" a="1"/>
  <c r="AX522" i="8" a="1"/>
  <c r="R517" i="8" a="1"/>
  <c r="Q423" i="8" a="1"/>
  <c r="S515" i="8" a="1"/>
  <c r="BP412" i="8" a="1"/>
  <c r="AV512" i="8" a="1"/>
  <c r="Y428" i="8" a="1"/>
  <c r="BJ522" i="8" a="1"/>
  <c r="AV518" i="8" a="1"/>
  <c r="CK604" i="8" a="1"/>
  <c r="BB418" i="8" a="1"/>
  <c r="S421" i="8" a="1"/>
  <c r="AW280" i="8" a="1"/>
  <c r="T182" i="8" a="1"/>
  <c r="BW519" i="8" a="1"/>
  <c r="O402" i="8" a="1"/>
  <c r="CB408" i="8" a="1"/>
  <c r="N567" i="8"/>
  <c r="BO496" i="8" a="1"/>
  <c r="BC402" i="8" a="1"/>
  <c r="BY404" i="8" a="1"/>
  <c r="V607" i="8" a="1"/>
  <c r="BW498" i="8" a="1"/>
  <c r="T266" i="8" a="1"/>
  <c r="BM412" i="8" a="1"/>
  <c r="Z410" i="8" a="1"/>
  <c r="P429" i="8" a="1"/>
  <c r="AA341" i="8" a="1"/>
  <c r="N405" i="8"/>
  <c r="R424" i="8" a="1"/>
  <c r="BH497" i="8" a="1"/>
  <c r="CE401" i="8" a="1"/>
  <c r="BP573" i="8" a="1"/>
  <c r="CK565" i="8" a="1"/>
  <c r="U403" i="8" a="1"/>
  <c r="Q497" i="8" a="1"/>
  <c r="BH572" i="8" a="1"/>
  <c r="V402" i="8" a="1"/>
  <c r="BI336" i="8" a="1"/>
  <c r="CE497" i="8" a="1"/>
  <c r="CB422" i="8" a="1"/>
  <c r="BA410" i="8" a="1"/>
  <c r="V179" i="8" a="1"/>
  <c r="BW403" i="8" a="1"/>
  <c r="T516" i="8" a="1"/>
  <c r="N522" i="8"/>
  <c r="BM427" i="8" a="1"/>
  <c r="BB498" i="8" a="1"/>
  <c r="BH188" i="8" a="1"/>
  <c r="AA281" i="8" a="1"/>
  <c r="P573" i="8" a="1"/>
  <c r="BP409" i="8" a="1"/>
  <c r="X404" i="8" a="1"/>
  <c r="S500" i="8" a="1"/>
  <c r="AV513" i="8" a="1"/>
  <c r="BO513" i="8" a="1"/>
  <c r="BC415" i="8" a="1"/>
  <c r="R409" i="8" a="1"/>
  <c r="CB426" i="8" a="1"/>
  <c r="CE410" i="8" a="1"/>
  <c r="BO572" i="8" a="1"/>
  <c r="BB401" i="8" a="1"/>
  <c r="V417" i="8" a="1"/>
  <c r="U184" i="8" a="1"/>
  <c r="AV336" i="8" a="1"/>
  <c r="BN419" i="8" a="1"/>
  <c r="AX410" i="8" a="1"/>
  <c r="BZ520" i="8" a="1"/>
  <c r="V429" i="8" a="1"/>
  <c r="BC504" i="8" a="1"/>
  <c r="BN247" i="8" a="1"/>
  <c r="BH281" i="8" a="1"/>
  <c r="X607" i="8" a="1"/>
  <c r="CD428" i="8" a="1"/>
  <c r="CK265" i="8" a="1"/>
  <c r="N258" i="8"/>
  <c r="R352" i="8" a="1"/>
  <c r="CK257" i="8" a="1"/>
  <c r="AA253" i="8" a="1"/>
  <c r="R408" i="8" a="1"/>
  <c r="T269" i="8" a="1"/>
  <c r="S261" i="8" a="1"/>
  <c r="O278" i="8" a="1"/>
  <c r="AA178" i="8" a="1"/>
  <c r="P249" i="8" a="1"/>
  <c r="BO518" i="8" a="1"/>
  <c r="Y263" i="8" a="1"/>
  <c r="CK268" i="8" a="1"/>
  <c r="AW565" i="8" a="1"/>
  <c r="BI500" i="8" a="1"/>
  <c r="CD413" i="8" a="1"/>
  <c r="Z258" i="8" a="1"/>
  <c r="BC515" i="8" a="1"/>
  <c r="CE604" i="8" a="1"/>
  <c r="AA422" i="8" a="1"/>
  <c r="BD516" i="8" a="1"/>
  <c r="V414" i="8" a="1"/>
  <c r="R259" i="8" a="1"/>
  <c r="BH254" i="8" a="1"/>
  <c r="BY271" i="8" a="1"/>
  <c r="BI406" i="8" a="1"/>
  <c r="S279" i="8" a="1"/>
  <c r="CB406" i="8" a="1"/>
  <c r="T170" i="8" a="1"/>
  <c r="BW497" i="8" a="1"/>
  <c r="BI607" i="8" a="1"/>
  <c r="BW258" i="8" a="1"/>
  <c r="Q188" i="8" a="1"/>
  <c r="T414" i="8" a="1"/>
  <c r="BN271" i="8" a="1"/>
  <c r="BB409" i="8" a="1"/>
  <c r="O274" i="8" a="1"/>
  <c r="AW402" i="8" a="1"/>
  <c r="AX275" i="8" a="1"/>
  <c r="T406" i="8" a="1"/>
  <c r="BJ251" i="8" a="1"/>
  <c r="P184" i="8" a="1"/>
  <c r="P271" i="8" a="1"/>
  <c r="BY281" i="8" a="1"/>
  <c r="BW415" i="8" a="1"/>
  <c r="AW517" i="8" a="1"/>
  <c r="CK496" i="8" a="1"/>
  <c r="CK409" i="8" a="1"/>
  <c r="BY428" i="8" a="1"/>
  <c r="N423" i="8"/>
  <c r="BB413" i="8" a="1"/>
  <c r="V409" i="8" a="1"/>
  <c r="N170" i="8"/>
  <c r="BJ405" i="8" a="1"/>
  <c r="Q264" i="8" a="1"/>
  <c r="BD258" i="8" a="1"/>
  <c r="T403" i="8" a="1"/>
  <c r="CL413" i="8" a="1"/>
  <c r="P278" i="8" a="1"/>
  <c r="Y430" i="8" a="1"/>
  <c r="U413" i="8" a="1"/>
  <c r="CE518" i="8" a="1"/>
  <c r="V426" i="8" a="1"/>
  <c r="CB423" i="8" a="1"/>
  <c r="CB184" i="8" a="1"/>
  <c r="U181" i="8" a="1"/>
  <c r="BJ407" i="8" a="1"/>
  <c r="BM421" i="8" a="1"/>
  <c r="S419" i="8" a="1"/>
  <c r="BJ428" i="8" a="1"/>
  <c r="BI192" i="8" a="1"/>
  <c r="CE198" i="8" a="1"/>
  <c r="CK407" i="8" a="1"/>
  <c r="CK424" i="8" a="1"/>
  <c r="W278" i="8" a="1"/>
  <c r="X186" i="8" a="1"/>
  <c r="CK162" i="8" a="1"/>
  <c r="U352" i="8" a="1"/>
  <c r="BH429" i="8" a="1"/>
  <c r="BF408" i="8" a="1"/>
  <c r="AA420" i="8" a="1"/>
  <c r="BA512" i="8" a="1"/>
  <c r="P416" i="8" a="1"/>
  <c r="CK246" i="8" a="1"/>
  <c r="BA257" i="8" a="1"/>
  <c r="T413" i="8" a="1"/>
  <c r="O261" i="8" a="1"/>
  <c r="X497" i="8" a="1"/>
  <c r="N281" i="8"/>
  <c r="O506" i="8" a="1"/>
  <c r="CK422" i="8" a="1"/>
  <c r="BF199" i="8" a="1"/>
  <c r="CB604" i="8" a="1"/>
  <c r="BO413" i="8" a="1"/>
  <c r="BY166" i="8" a="1"/>
  <c r="W191" i="8" a="1"/>
  <c r="BD425" i="8" a="1"/>
  <c r="CD163" i="8" a="1"/>
  <c r="AX408" i="8" a="1"/>
  <c r="O424" i="8" a="1"/>
  <c r="BY426" i="8" a="1"/>
  <c r="CL412" i="8" a="1"/>
  <c r="CK418" i="8" a="1"/>
  <c r="BH341" i="8" a="1"/>
  <c r="X516" i="8" a="1"/>
  <c r="S282" i="8" a="1"/>
  <c r="BW260" i="8" a="1"/>
  <c r="BY406" i="8" a="1"/>
  <c r="AW573" i="8" a="1"/>
  <c r="BW502" i="8" a="1"/>
  <c r="W179" i="8" a="1"/>
  <c r="AW253" i="8" a="1"/>
  <c r="P423" i="8" a="1"/>
  <c r="CB352" i="8" a="1"/>
  <c r="Y159" i="8" a="1"/>
  <c r="AW498" i="8" a="1"/>
  <c r="CD607" i="8" a="1"/>
  <c r="Q517" i="8" a="1"/>
  <c r="U515" i="8" a="1"/>
  <c r="X522" i="8" a="1"/>
  <c r="BI419" i="8" a="1"/>
  <c r="CD249" i="8" a="1"/>
  <c r="X419" i="8" a="1"/>
  <c r="N337" i="8"/>
  <c r="CK419" i="8" a="1"/>
  <c r="BM565" i="8" a="1"/>
  <c r="O425" i="8" a="1"/>
  <c r="AX425" i="8" a="1"/>
  <c r="BA516" i="8" a="1"/>
  <c r="P522" i="8" a="1"/>
  <c r="BA502" i="8" a="1"/>
  <c r="BZ414" i="8" a="1"/>
  <c r="BH420" i="8" a="1"/>
  <c r="CB410" i="8" a="1"/>
  <c r="AW419" i="8" a="1"/>
  <c r="BD415" i="8" a="1"/>
  <c r="BD423" i="8" a="1"/>
  <c r="CK263" i="8" a="1"/>
  <c r="BJ337" i="8" a="1"/>
  <c r="CB281" i="8" a="1"/>
  <c r="CE425" i="8" a="1"/>
  <c r="Z517" i="8" a="1"/>
  <c r="T257" i="8" a="1"/>
  <c r="BN420" i="8" a="1"/>
  <c r="Z566" i="8" a="1"/>
  <c r="BN337" i="8" a="1"/>
  <c r="X423" i="8" a="1"/>
  <c r="BN566" i="8" a="1"/>
  <c r="BY498" i="8" a="1"/>
  <c r="S336" i="8" a="1"/>
  <c r="BW571" i="8" a="1"/>
  <c r="CE353" i="8" a="1"/>
  <c r="N516" i="8"/>
  <c r="S607" i="8" a="1"/>
  <c r="V408" i="8" a="1"/>
  <c r="AV517" i="8" a="1"/>
  <c r="N425" i="8"/>
  <c r="BA352" i="8" a="1"/>
  <c r="BM500" i="8" a="1"/>
  <c r="CB566" i="8" a="1"/>
  <c r="AA406" i="8" a="1"/>
  <c r="R266" i="8" a="1"/>
  <c r="BJ518" i="8" a="1"/>
  <c r="CL274" i="8" a="1"/>
  <c r="CK336" i="8" a="1"/>
  <c r="CK412" i="8" a="1"/>
  <c r="S414" i="8" a="1"/>
  <c r="O567" i="8" a="1"/>
  <c r="R573" i="8" a="1"/>
  <c r="R407" i="8" a="1"/>
  <c r="CE517" i="8" a="1"/>
  <c r="T573" i="8" a="1"/>
  <c r="AV416" i="8" a="1"/>
  <c r="BJ412" i="8" a="1"/>
  <c r="N513" i="8"/>
  <c r="BM572" i="8" a="1"/>
  <c r="BP504" i="8" a="1"/>
  <c r="BP415" i="8" a="1"/>
  <c r="Y515" i="8" a="1"/>
  <c r="BN522" i="8" a="1"/>
  <c r="Y414" i="8" a="1"/>
  <c r="CD566" i="8" a="1"/>
  <c r="AX572" i="8" a="1"/>
  <c r="BJ498" i="8" a="1"/>
  <c r="BP406" i="8" a="1"/>
  <c r="BN408" i="8" a="1"/>
  <c r="AA278" i="8" a="1"/>
  <c r="W565" i="8" a="1"/>
  <c r="CE419" i="8" a="1"/>
  <c r="BC500" i="8" a="1"/>
  <c r="BM416" i="8" a="1"/>
  <c r="R416" i="8" a="1"/>
  <c r="BP278" i="8" a="1"/>
  <c r="P366" i="8" a="1"/>
  <c r="X424" i="8" a="1"/>
  <c r="BJ517" i="8" a="1"/>
  <c r="S262" i="8" a="1"/>
  <c r="BW250" i="8" a="1"/>
  <c r="V273" i="8" a="1"/>
  <c r="AV421" i="8" a="1"/>
  <c r="W429" i="8" a="1"/>
  <c r="Q424" i="8" a="1"/>
  <c r="BM515" i="8" a="1"/>
  <c r="CL517" i="8" a="1"/>
  <c r="R506" i="8" a="1"/>
  <c r="BW418" i="8" a="1"/>
  <c r="AV273" i="8" a="1"/>
  <c r="BB571" i="8" a="1"/>
  <c r="BF412" i="8" a="1"/>
  <c r="T271" i="8" a="1"/>
  <c r="R413" i="8" a="1"/>
  <c r="CD409" i="8" a="1"/>
  <c r="BY412" i="8" a="1"/>
  <c r="Z424" i="8" a="1"/>
  <c r="W512" i="8" a="1"/>
  <c r="BF352" i="8" a="1"/>
  <c r="X565" i="8" a="1"/>
  <c r="BD163" i="8" a="1"/>
  <c r="BZ420" i="8" a="1"/>
  <c r="BF403" i="8" a="1"/>
  <c r="AA279" i="8" a="1"/>
  <c r="BB414" i="8" a="1"/>
  <c r="N339" i="8"/>
  <c r="O276" i="8" a="1"/>
  <c r="BD515" i="8" a="1"/>
  <c r="N410" i="8"/>
  <c r="AW425" i="8" a="1"/>
  <c r="CK366" i="8" a="1"/>
  <c r="AA404" i="8" a="1"/>
  <c r="U186" i="8" a="1"/>
  <c r="V265" i="8" a="1"/>
  <c r="BY352" i="8" a="1"/>
  <c r="Z276" i="8" a="1"/>
  <c r="CD516" i="8" a="1"/>
  <c r="CE424" i="8" a="1"/>
  <c r="BY268" i="8" a="1"/>
  <c r="Q406" i="8" a="1"/>
  <c r="BD337" i="8" a="1"/>
  <c r="R513" i="8" a="1"/>
  <c r="U279" i="8" a="1"/>
  <c r="AW247" i="8" a="1"/>
  <c r="BJ175" i="8" a="1"/>
  <c r="BF429" i="8" a="1"/>
  <c r="BO403" i="8" a="1"/>
  <c r="BB515" i="8" a="1"/>
  <c r="Z427" i="8" a="1"/>
  <c r="W338" i="8" a="1"/>
  <c r="CD417" i="8" a="1"/>
  <c r="AV267" i="8" a="1"/>
  <c r="BH517" i="8" a="1"/>
  <c r="Z406" i="8" a="1"/>
  <c r="AV402" i="8" a="1"/>
  <c r="BW195" i="8" a="1"/>
  <c r="BD567" i="8" a="1"/>
  <c r="BF427" i="8" a="1"/>
  <c r="BF261" i="8" a="1"/>
  <c r="CK402" i="8" a="1"/>
  <c r="BO196" i="8" a="1"/>
  <c r="BZ496" i="8" a="1"/>
  <c r="BB410" i="8" a="1"/>
  <c r="BO414" i="8" a="1"/>
  <c r="BP518" i="8" a="1"/>
  <c r="Y272" i="8" a="1"/>
  <c r="BH366" i="8" a="1"/>
  <c r="S155" i="8" a="1"/>
  <c r="BJ512" i="8" a="1"/>
  <c r="Z277" i="8" a="1"/>
  <c r="BH401" i="8" a="1"/>
  <c r="BM196" i="8" a="1"/>
  <c r="BJ182" i="8" a="1"/>
  <c r="AW336" i="8" a="1"/>
  <c r="N265" i="8"/>
  <c r="Y415" i="8" a="1"/>
  <c r="CK514" i="8" a="1"/>
  <c r="CE282" i="8" a="1"/>
  <c r="CK423" i="8" a="1"/>
  <c r="AV427" i="8" a="1"/>
  <c r="BW429" i="8" a="1"/>
  <c r="U565" i="8" a="1"/>
  <c r="AA337" i="8" a="1"/>
  <c r="S406" i="8" a="1"/>
  <c r="Z423" i="8" a="1"/>
  <c r="BO341" i="8" a="1"/>
  <c r="O428" i="8" a="1"/>
  <c r="BZ336" i="8" a="1"/>
  <c r="BH496" i="8" a="1"/>
  <c r="BH410" i="8" a="1"/>
  <c r="BI352" i="8" a="1"/>
  <c r="AW249" i="8" a="1"/>
  <c r="BO418" i="8" a="1"/>
  <c r="BJ515" i="8" a="1"/>
  <c r="BO156" i="8" a="1"/>
  <c r="BN264" i="8" a="1"/>
  <c r="N147" i="8"/>
  <c r="CK254" i="8" a="1"/>
  <c r="AA429" i="8" a="1"/>
  <c r="CL194" i="8" a="1"/>
  <c r="O423" i="8" a="1"/>
  <c r="BM414" i="8" a="1"/>
  <c r="BF194" i="8" a="1"/>
  <c r="U176" i="8" a="1"/>
  <c r="CE566" i="8" a="1"/>
  <c r="R412" i="8" a="1"/>
  <c r="BN415" i="8" a="1"/>
  <c r="Y405" i="8" a="1"/>
  <c r="Y601" i="8" a="1"/>
  <c r="AX269" i="8" a="1"/>
  <c r="T517" i="8" a="1"/>
  <c r="Z200" i="8" a="1"/>
  <c r="BC409" i="8" a="1"/>
  <c r="AA418" i="8" a="1"/>
  <c r="AA198" i="8" a="1"/>
  <c r="BY260" i="8" a="1"/>
  <c r="AV424" i="8" a="1"/>
  <c r="BO506" i="8" a="1"/>
  <c r="BI413" i="8" a="1"/>
  <c r="AW409" i="8" a="1"/>
  <c r="AA423" i="8" a="1"/>
  <c r="T519" i="8" a="1"/>
  <c r="CB506" i="8" a="1"/>
  <c r="CB430" i="8" a="1"/>
  <c r="BI417" i="8" a="1"/>
  <c r="BI498" i="8" a="1"/>
  <c r="AW427" i="8" a="1"/>
  <c r="S514" i="8" a="1"/>
  <c r="BI506" i="8" a="1"/>
  <c r="R414" i="8" a="1"/>
  <c r="CL513" i="8" a="1"/>
  <c r="Z513" i="8" a="1"/>
  <c r="AW417" i="8" a="1"/>
  <c r="Z416" i="8" a="1"/>
  <c r="BI174" i="8" a="1"/>
  <c r="BA183" i="8" a="1"/>
  <c r="CK571" i="8" a="1"/>
  <c r="BY264" i="8" a="1"/>
  <c r="BB430" i="8" a="1"/>
  <c r="Y520" i="8" a="1"/>
  <c r="Y565" i="8" a="1"/>
  <c r="AV417" i="8" a="1"/>
  <c r="BH498" i="8" a="1"/>
  <c r="P418" i="8" a="1"/>
  <c r="BD401" i="8" a="1"/>
  <c r="CD264" i="8" a="1"/>
  <c r="U506" i="8" a="1"/>
  <c r="CK522" i="8" a="1"/>
  <c r="BH427" i="8" a="1"/>
  <c r="AX271" i="8" a="1"/>
  <c r="CK572" i="8" a="1"/>
  <c r="W516" i="8" a="1"/>
  <c r="P402" i="8" a="1"/>
  <c r="BW407" i="8" a="1"/>
  <c r="BW504" i="8" a="1"/>
  <c r="CB516" i="8" a="1"/>
  <c r="BO566" i="8" a="1"/>
  <c r="T265" i="8" a="1"/>
  <c r="S278" i="8" a="1"/>
  <c r="O565" i="8" a="1"/>
  <c r="BW412" i="8" a="1"/>
  <c r="P512" i="8" a="1"/>
  <c r="AA412" i="8" a="1"/>
  <c r="V425" i="8" a="1"/>
  <c r="O273" i="8" a="1"/>
  <c r="O517" i="8" a="1"/>
  <c r="BC414" i="8" a="1"/>
  <c r="BW566" i="8" a="1"/>
  <c r="BN642" i="8" a="1"/>
  <c r="BO416" i="8" a="1"/>
  <c r="AW279" i="8" a="1"/>
  <c r="BY197" i="8" a="1"/>
  <c r="Z272" i="8" a="1"/>
  <c r="O427" i="8" a="1"/>
  <c r="V522" i="8" a="1"/>
  <c r="AX430" i="8" a="1"/>
  <c r="X420" i="8" a="1"/>
  <c r="AV516" i="8" a="1"/>
  <c r="BH340" i="8" a="1"/>
  <c r="CD572" i="8" a="1"/>
  <c r="W519" i="8" a="1"/>
  <c r="CB498" i="8" a="1"/>
  <c r="CK566" i="8" a="1"/>
  <c r="O415" i="8" a="1"/>
  <c r="AV249" i="8" a="1"/>
  <c r="S424" i="8" a="1"/>
  <c r="P504" i="8" a="1"/>
  <c r="BD422" i="8" a="1"/>
  <c r="O352" i="8" a="1"/>
  <c r="S504" i="8" a="1"/>
  <c r="U418" i="8" a="1"/>
  <c r="N162" i="8"/>
  <c r="V257" i="8" a="1"/>
  <c r="N263" i="8"/>
  <c r="BI504" i="8" a="1"/>
  <c r="BB520" i="8" a="1"/>
  <c r="BM264" i="8" a="1"/>
  <c r="BH271" i="8" a="1"/>
  <c r="BH571" i="8" a="1"/>
  <c r="BP194" i="8" a="1"/>
  <c r="T195" i="8" a="1"/>
  <c r="CK417" i="8" a="1"/>
  <c r="N352" i="8"/>
  <c r="BI513" i="8" a="1"/>
  <c r="CK274" i="8" a="1"/>
  <c r="V190" i="8" a="1"/>
  <c r="BW410" i="8" a="1"/>
  <c r="T418" i="8" a="1"/>
  <c r="CL425" i="8" a="1"/>
  <c r="CB565" i="8" a="1"/>
  <c r="BP516" i="8" a="1"/>
  <c r="BY601" i="8" a="1"/>
  <c r="CE430" i="8" a="1"/>
  <c r="BH423" i="8" a="1"/>
  <c r="S275" i="8" a="1"/>
  <c r="N422" i="8"/>
  <c r="BW265" i="8" a="1"/>
  <c r="CD427" i="8" a="1"/>
  <c r="V407" i="8" a="1"/>
  <c r="BJ271" i="8" a="1"/>
  <c r="O199" i="8" a="1"/>
  <c r="BO406" i="8" a="1"/>
  <c r="BI341" i="8" a="1"/>
  <c r="Q419" i="8" a="1"/>
  <c r="Y403" i="8" a="1"/>
  <c r="CK251" i="8" a="1"/>
  <c r="AX412" i="8" a="1"/>
  <c r="BH278" i="8" a="1"/>
  <c r="BI282" i="8" a="1"/>
  <c r="V565" i="8" a="1"/>
  <c r="Q403" i="8" a="1"/>
  <c r="CL266" i="8" a="1"/>
  <c r="T156" i="8" a="1"/>
  <c r="BH408" i="8" a="1"/>
  <c r="AX340" i="8" a="1"/>
  <c r="AV272" i="8" a="1"/>
  <c r="CB413" i="8" a="1"/>
  <c r="CK170" i="8" a="1"/>
  <c r="CL426" i="8" a="1"/>
  <c r="AX182" i="8" a="1"/>
  <c r="BC417" i="8" a="1"/>
  <c r="BF410" i="8" a="1"/>
  <c r="R572" i="8" a="1"/>
  <c r="BI430" i="8" a="1"/>
  <c r="BY270" i="8" a="1"/>
  <c r="P506" i="8" a="1"/>
  <c r="CD421" i="8" a="1"/>
  <c r="BP497" i="8" a="1"/>
  <c r="AV422" i="8" a="1"/>
  <c r="CK421" i="8" a="1"/>
  <c r="R279" i="8" a="1"/>
  <c r="S338" i="8" a="1"/>
  <c r="CL515" i="8" a="1"/>
  <c r="Z336" i="8" a="1"/>
  <c r="BJ421" i="8" a="1"/>
  <c r="S340" i="8" a="1"/>
  <c r="V340" i="8" a="1"/>
  <c r="Q415" i="8" a="1"/>
  <c r="AV403" i="8" a="1"/>
  <c r="O416" i="8" a="1"/>
  <c r="N257" i="8"/>
  <c r="V601" i="8" a="1"/>
  <c r="P430" i="8" a="1"/>
  <c r="U423" i="8" a="1"/>
  <c r="CE403" i="8" a="1"/>
  <c r="O336" i="8" a="1"/>
  <c r="R341" i="8" a="1"/>
  <c r="BN267" i="8" a="1"/>
  <c r="O168" i="8" a="1"/>
  <c r="W415" i="8" a="1"/>
  <c r="CD282" i="8" a="1"/>
  <c r="BW275" i="8" a="1"/>
  <c r="BH159" i="8" a="1"/>
  <c r="BA519" i="8" a="1"/>
  <c r="BD498" i="8" a="1"/>
  <c r="BI423" i="8" a="1"/>
  <c r="BO423" i="8" a="1"/>
  <c r="O516" i="8" a="1"/>
  <c r="V415" i="8" a="1"/>
  <c r="BN412" i="8" a="1"/>
  <c r="R252" i="8" a="1"/>
  <c r="BD402" i="8" a="1"/>
  <c r="Y280" i="8" a="1"/>
  <c r="BH198" i="8" a="1"/>
  <c r="BH414" i="8" a="1"/>
  <c r="CK264" i="8" a="1"/>
  <c r="BY186" i="8" a="1"/>
  <c r="W418" i="8" a="1"/>
  <c r="BW278" i="8" a="1"/>
  <c r="AV571" i="8" a="1"/>
  <c r="BM402" i="8" a="1"/>
  <c r="AW408" i="8" a="1"/>
  <c r="O496" i="8" a="1"/>
  <c r="CL180" i="8" a="1"/>
  <c r="AV180" i="8" a="1"/>
  <c r="BW272" i="8" a="1"/>
  <c r="AA259" i="8" a="1"/>
  <c r="BY604" i="8" a="1"/>
  <c r="Y276" i="8" a="1"/>
  <c r="CL162" i="8" a="1"/>
  <c r="W520" i="8" a="1"/>
  <c r="CL417" i="8" a="1"/>
  <c r="T366" i="8" a="1"/>
  <c r="AA158" i="8" a="1"/>
  <c r="S352" i="8" a="1"/>
  <c r="AX417" i="8" a="1"/>
  <c r="T428" i="8" a="1"/>
  <c r="CD424" i="8" a="1"/>
  <c r="T192" i="8" a="1"/>
  <c r="BW422" i="8" a="1"/>
  <c r="BW178" i="8" a="1"/>
  <c r="AA410" i="8" a="1"/>
  <c r="Q336" i="8" a="1"/>
  <c r="BJ282" i="8" a="1"/>
  <c r="V337" i="8" a="1"/>
  <c r="W274" i="8" a="1"/>
  <c r="AX160" i="8" a="1"/>
  <c r="BC79" i="8" a="1"/>
  <c r="V146" i="8" a="1"/>
  <c r="W428" i="8" a="1"/>
  <c r="BA168" i="8" a="1"/>
  <c r="BM340" i="8" a="1"/>
  <c r="BH337" i="8" a="1"/>
  <c r="BF401" i="8" a="1"/>
  <c r="S199" i="8" a="1"/>
  <c r="BI272" i="8" a="1"/>
  <c r="AA565" i="8" a="1"/>
  <c r="V514" i="8" a="1"/>
  <c r="U427" i="8" a="1"/>
  <c r="P196" i="8" a="1"/>
  <c r="R420" i="8" a="1"/>
  <c r="BW266" i="8" a="1"/>
  <c r="AX178" i="8" a="1"/>
  <c r="P401" i="8" a="1"/>
  <c r="N403" i="8"/>
  <c r="BH430" i="8" a="1"/>
  <c r="Q268" i="8" a="1"/>
  <c r="BW512" i="8" a="1"/>
  <c r="BY420" i="8" a="1"/>
  <c r="Y519" i="8" a="1"/>
  <c r="BD418" i="8" a="1"/>
  <c r="V517" i="8" a="1"/>
  <c r="V249" i="8" a="1"/>
  <c r="O418" i="8" a="1"/>
  <c r="AV252" i="8" a="1"/>
  <c r="BC416" i="8" a="1"/>
  <c r="BW406" i="8" a="1"/>
  <c r="CK185" i="8" a="1"/>
  <c r="BC401" i="8" a="1"/>
  <c r="BW64" i="8" a="1"/>
  <c r="R336" i="8" a="1"/>
  <c r="CL267" i="8" a="1"/>
  <c r="BI77" i="8" a="1"/>
  <c r="R498" i="8" a="1"/>
  <c r="X184" i="8" a="1"/>
  <c r="Y412" i="8" a="1"/>
  <c r="CL197" i="8" a="1"/>
  <c r="CK498" i="8" a="1"/>
  <c r="AV420" i="8" a="1"/>
  <c r="N247" i="8"/>
  <c r="CL176" i="8" a="1"/>
  <c r="BN601" i="8" a="1"/>
  <c r="AW339" i="8" a="1"/>
  <c r="BH518" i="8" a="1"/>
  <c r="R194" i="8" a="1"/>
  <c r="Z402" i="8" a="1"/>
  <c r="AX604" i="8" a="1"/>
  <c r="AW429" i="8" a="1"/>
  <c r="BP279" i="8" a="1"/>
  <c r="X340" i="8" a="1"/>
  <c r="BW515" i="8" a="1"/>
  <c r="T250" i="8" a="1"/>
  <c r="X500" i="8" a="1"/>
  <c r="S520" i="8" a="1"/>
  <c r="BI601" i="8" a="1"/>
  <c r="AX419" i="8" a="1"/>
  <c r="O572" i="8" a="1"/>
  <c r="BI280" i="8" a="1"/>
  <c r="P268" i="8" a="1"/>
  <c r="CE429" i="8" a="1"/>
  <c r="BB514" i="8" a="1"/>
  <c r="P566" i="8" a="1"/>
  <c r="V515" i="8" a="1"/>
  <c r="CL278" i="8" a="1"/>
  <c r="Q263" i="8" a="1"/>
  <c r="BI424" i="8" a="1"/>
  <c r="BO522" i="8" a="1"/>
  <c r="Y567" i="8" a="1"/>
  <c r="AW513" i="8" a="1"/>
  <c r="Q340" i="8" a="1"/>
  <c r="CL497" i="8" a="1"/>
  <c r="V571" i="8" a="1"/>
  <c r="BN573" i="8" a="1"/>
  <c r="S566" i="8" a="1"/>
  <c r="R198" i="8" a="1"/>
  <c r="CL500" i="8" a="1"/>
  <c r="BI187" i="8" a="1"/>
  <c r="BY516" i="8" a="1"/>
  <c r="Z413" i="8" a="1"/>
  <c r="P498" i="8" a="1"/>
  <c r="BY430" i="8" a="1"/>
  <c r="AA414" i="8" a="1"/>
  <c r="S512" i="8" a="1"/>
  <c r="BD520" i="8" a="1"/>
  <c r="BI412" i="8" a="1"/>
  <c r="AX423" i="8" a="1"/>
  <c r="AX422" i="8" a="1"/>
  <c r="CK278" i="8" a="1"/>
  <c r="P425" i="8" a="1"/>
  <c r="AW601" i="8" a="1"/>
  <c r="BF417" i="8" a="1"/>
  <c r="BN413" i="8" a="1"/>
  <c r="BJ429" i="8" a="1"/>
  <c r="BA496" i="8" a="1"/>
  <c r="BN424" i="8" a="1"/>
  <c r="T421" i="8" a="1"/>
  <c r="Q409" i="8" a="1"/>
  <c r="S413" i="8" a="1"/>
  <c r="V281" i="8" a="1"/>
  <c r="BH519" i="8" a="1"/>
  <c r="AA566" i="8" a="1"/>
  <c r="CD412" i="8" a="1"/>
  <c r="AW366" i="8" a="1"/>
  <c r="BN426" i="8" a="1"/>
  <c r="V421" i="8" a="1"/>
  <c r="T408" i="8" a="1"/>
  <c r="AV522" i="8" a="1"/>
  <c r="W420" i="8" a="1"/>
  <c r="N497" i="8"/>
  <c r="O520" i="8" a="1"/>
  <c r="Q498" i="8" a="1"/>
  <c r="BH567" i="8" a="1"/>
  <c r="X502" i="8" a="1"/>
  <c r="W412" i="8" a="1"/>
  <c r="BH247" i="8" a="1"/>
  <c r="AV281" i="8" a="1"/>
  <c r="BW259" i="8" a="1"/>
  <c r="BC422" i="8" a="1"/>
  <c r="Y502" i="8" a="1"/>
  <c r="CB271" i="8" a="1"/>
  <c r="R269" i="8" a="1"/>
  <c r="BI519" i="8" a="1"/>
  <c r="BY515" i="8" a="1"/>
  <c r="BY417" i="8" a="1"/>
  <c r="CL420" i="8" a="1"/>
  <c r="BN401" i="8" a="1"/>
  <c r="Y187" i="8" a="1"/>
  <c r="BM266" i="8" a="1"/>
  <c r="Q407" i="8" a="1"/>
  <c r="CK497" i="8" a="1"/>
  <c r="AX261" i="8" a="1"/>
  <c r="BD512" i="8" a="1"/>
  <c r="Z274" i="8" a="1"/>
  <c r="W502" i="8" a="1"/>
  <c r="AW519" i="8" a="1"/>
  <c r="S428" i="8" a="1"/>
  <c r="AA336" i="8" a="1"/>
  <c r="BO271" i="8" a="1"/>
  <c r="AW170" i="8" a="1"/>
  <c r="U275" i="8" a="1"/>
  <c r="AW518" i="8" a="1"/>
  <c r="N424" i="8"/>
  <c r="CK430" i="8" a="1"/>
  <c r="BY251" i="8" a="1"/>
  <c r="S506" i="8" a="1"/>
  <c r="BN567" i="8" a="1"/>
  <c r="BC425" i="8" a="1"/>
  <c r="BC423" i="8" a="1"/>
  <c r="Y259" i="8" a="1"/>
  <c r="BH250" i="8" a="1"/>
  <c r="CL419" i="8" a="1"/>
  <c r="V406" i="8" a="1"/>
  <c r="W268" i="8" a="1"/>
  <c r="BW352" i="8" a="1"/>
  <c r="CD422" i="8" a="1"/>
  <c r="CK517" i="8" a="1"/>
  <c r="BN336" i="8" a="1"/>
  <c r="BH269" i="8" a="1"/>
  <c r="CB182" i="8" a="1"/>
  <c r="CB248" i="8" a="1"/>
  <c r="CB280" i="8" a="1"/>
  <c r="V497" i="8" a="1"/>
  <c r="O281" i="8" a="1"/>
  <c r="AV341" i="8" a="1"/>
  <c r="BZ498" i="8" a="1"/>
  <c r="AX418" i="8" a="1"/>
  <c r="R282" i="8" a="1"/>
  <c r="R571" i="8" a="1"/>
  <c r="W336" i="8" a="1"/>
  <c r="U269" i="8" a="1"/>
  <c r="BW168" i="8" a="1"/>
  <c r="CL404" i="8" a="1"/>
  <c r="BW276" i="8" a="1"/>
  <c r="BW496" i="8" a="1"/>
  <c r="P197" i="8" a="1"/>
  <c r="AX192" i="8" a="1"/>
  <c r="V572" i="8" a="1"/>
  <c r="CK413" i="8" a="1"/>
  <c r="BM496" i="8" a="1"/>
  <c r="BB417" i="8" a="1"/>
  <c r="CE502" i="8" a="1"/>
  <c r="P263" i="8" a="1"/>
  <c r="N271" i="8"/>
  <c r="BY267" i="8" a="1"/>
  <c r="BJ408" i="8" a="1"/>
  <c r="W413" i="8" a="1"/>
  <c r="CB420" i="8" a="1"/>
  <c r="BO426" i="8" a="1"/>
  <c r="BP353" i="8" a="1"/>
  <c r="CL337" i="8" a="1"/>
  <c r="N412" i="8"/>
  <c r="BH262" i="8" a="1"/>
  <c r="CB573" i="8" a="1"/>
  <c r="N366" i="8"/>
  <c r="BF418" i="8" a="1"/>
  <c r="BN428" i="8" a="1"/>
  <c r="BW425" i="8" a="1"/>
  <c r="V419" i="8" a="1"/>
  <c r="BP506" i="8" a="1"/>
  <c r="BJ416" i="8" a="1"/>
  <c r="BN352" i="8" a="1"/>
  <c r="O265" i="8" a="1"/>
  <c r="V341" i="8" a="1"/>
  <c r="Y163" i="8" a="1"/>
  <c r="U193" i="8" a="1"/>
  <c r="S259" i="8" a="1"/>
  <c r="BN410" i="8" a="1"/>
  <c r="BI265" i="8" a="1"/>
  <c r="N189" i="8"/>
  <c r="BW247" i="8" a="1"/>
  <c r="BI429" i="8" a="1"/>
  <c r="BM430" i="8" a="1"/>
  <c r="W407" i="8" a="1"/>
  <c r="CK270" i="8" a="1"/>
  <c r="V512" i="8" a="1"/>
  <c r="Y416" i="8" a="1"/>
  <c r="Z280" i="8" a="1"/>
  <c r="Z279" i="8" a="1"/>
  <c r="R254" i="8" a="1"/>
  <c r="O498" i="8" a="1"/>
  <c r="BI408" i="8" a="1"/>
  <c r="BW601" i="8" a="1"/>
  <c r="CL353" i="8" a="1"/>
  <c r="AV506" i="8" a="1"/>
  <c r="CK601" i="8" a="1"/>
  <c r="BC520" i="8" a="1"/>
  <c r="X266" i="8" a="1"/>
  <c r="CE515" i="8" a="1"/>
  <c r="X187" i="8" a="1"/>
  <c r="AV246" i="8" a="1"/>
  <c r="BZ91" i="8" a="1"/>
  <c r="BI425" i="8" a="1"/>
  <c r="U282" i="8" a="1"/>
  <c r="CL408" i="8" a="1"/>
  <c r="BD403" i="8" a="1"/>
  <c r="T186" i="8" a="1"/>
  <c r="BF407" i="8" a="1"/>
  <c r="P187" i="8" a="1"/>
  <c r="CK161" i="8" a="1"/>
  <c r="BY422" i="8" a="1"/>
  <c r="V263" i="8" a="1"/>
  <c r="N276" i="8"/>
  <c r="S412" i="8" a="1"/>
  <c r="W159" i="8" a="1"/>
  <c r="BJ404" i="8" a="1"/>
  <c r="X185" i="8" a="1"/>
  <c r="X412" i="8" a="1"/>
  <c r="AX189" i="8" a="1"/>
  <c r="V275" i="8" a="1"/>
  <c r="BB519" i="8" a="1"/>
  <c r="V272" i="8" a="1"/>
  <c r="BN197" i="8" a="1"/>
  <c r="BP407" i="8" a="1"/>
  <c r="P168" i="8" a="1"/>
  <c r="AW413" i="8" a="1"/>
  <c r="Q249" i="8" a="1"/>
  <c r="BJ417" i="8" a="1"/>
  <c r="R419" i="8" a="1"/>
  <c r="AV340" i="8" a="1"/>
  <c r="Q565" i="8" a="1"/>
  <c r="AA401" i="8" a="1"/>
  <c r="AV408" i="8" a="1"/>
  <c r="BN502" i="8" a="1"/>
  <c r="BJ567" i="8" a="1"/>
  <c r="BA514" i="8" a="1"/>
  <c r="O403" i="8" a="1"/>
  <c r="O262" i="8" a="1"/>
  <c r="BJ409" i="8" a="1"/>
  <c r="AV247" i="8" a="1"/>
  <c r="AX267" i="8" a="1"/>
  <c r="AV566" i="8" a="1"/>
  <c r="Y267" i="8" a="1"/>
  <c r="R422" i="8" a="1"/>
  <c r="Z266" i="8" a="1"/>
  <c r="Q282" i="8" a="1"/>
  <c r="V180" i="8" a="1"/>
  <c r="CL196" i="8" a="1"/>
  <c r="BN193" i="8" a="1"/>
  <c r="CD416" i="8" a="1"/>
  <c r="BF257" i="8" a="1"/>
  <c r="W339" i="8" a="1"/>
  <c r="W282" i="8" a="1"/>
  <c r="CK277" i="8" a="1"/>
  <c r="V404" i="8" a="1"/>
  <c r="P275" i="8" a="1"/>
  <c r="BM424" i="8" a="1"/>
  <c r="R161" i="8" a="1"/>
  <c r="O179" i="8" a="1"/>
  <c r="BY414" i="8" a="1"/>
  <c r="AX199" i="8" a="1"/>
  <c r="S408" i="8" a="1"/>
  <c r="P415" i="8" a="1"/>
  <c r="CL430" i="8" a="1"/>
  <c r="CE409" i="8" a="1"/>
  <c r="AW418" i="8" a="1"/>
  <c r="BJ196" i="8" a="1"/>
  <c r="Z412" i="8" a="1"/>
  <c r="S266" i="8" a="1"/>
  <c r="BM337" i="8" a="1"/>
  <c r="BJ254" i="8" a="1"/>
  <c r="AX642" i="8" a="1"/>
  <c r="Z189" i="8" a="1"/>
  <c r="AX262" i="8" a="1"/>
  <c r="AW177" i="8" a="1"/>
  <c r="BI268" i="8" a="1"/>
  <c r="BY280" i="8" a="1"/>
  <c r="CK276" i="8" a="1"/>
  <c r="Y173" i="8" a="1"/>
  <c r="BM601" i="8" a="1"/>
  <c r="BN84" i="8" a="1"/>
  <c r="T566" i="8" a="1"/>
  <c r="S269" i="8" a="1"/>
  <c r="Z264" i="8" a="1"/>
  <c r="Z194" i="8" a="1"/>
  <c r="BY425" i="8" a="1"/>
  <c r="Y337" i="8" a="1"/>
  <c r="BP404" i="8" a="1"/>
  <c r="T181" i="8" a="1"/>
  <c r="CL573" i="8" a="1"/>
  <c r="CK353" i="8" a="1"/>
  <c r="U168" i="8" a="1"/>
  <c r="Z426" i="8" a="1"/>
  <c r="CB161" i="8" a="1"/>
  <c r="BI159" i="8" a="1"/>
  <c r="O413" i="8" a="1"/>
  <c r="BP156" i="8" a="1"/>
  <c r="CB512" i="8" a="1"/>
  <c r="AA272" i="8" a="1"/>
  <c r="BJ169" i="8" a="1"/>
  <c r="BP410" i="8" a="1"/>
  <c r="Z352" i="8" a="1"/>
  <c r="AA263" i="8" a="1"/>
  <c r="BW263" i="8" a="1"/>
  <c r="AV271" i="8" a="1"/>
  <c r="CK504" i="8" a="1"/>
  <c r="AV269" i="8" a="1"/>
  <c r="BO429" i="8" a="1"/>
  <c r="AW405" i="8" a="1"/>
  <c r="BH266" i="8" a="1"/>
  <c r="N426" i="8"/>
  <c r="CK184" i="8" a="1"/>
  <c r="BI522" i="8" a="1"/>
  <c r="BJ514" i="8" a="1"/>
  <c r="AV430" i="8" a="1"/>
  <c r="Z196" i="8" a="1"/>
  <c r="U163" i="8" a="1"/>
  <c r="R196" i="8" a="1"/>
  <c r="AA402" i="8" a="1"/>
  <c r="BW152" i="8" a="1"/>
  <c r="CB195" i="8" a="1"/>
  <c r="BF402" i="8" a="1"/>
  <c r="BB513" i="8" a="1"/>
  <c r="AA425" i="8" a="1"/>
  <c r="BH261" i="8" a="1"/>
  <c r="V74" i="8" a="1"/>
  <c r="AX175" i="8" a="1"/>
  <c r="O191" i="8" a="1"/>
  <c r="BM417" i="8" a="1"/>
  <c r="U263" i="8" a="1"/>
  <c r="AX274" i="8" a="1"/>
  <c r="O279" i="8" a="1"/>
  <c r="BF190" i="8" a="1"/>
  <c r="N336" i="8"/>
  <c r="BD260" i="8" a="1"/>
  <c r="X408" i="8" a="1"/>
  <c r="Q601" i="8" a="1"/>
  <c r="T248" i="8" a="1"/>
  <c r="BW405" i="8" a="1"/>
  <c r="T278" i="8" a="1"/>
  <c r="Z270" i="8" a="1"/>
  <c r="R261" i="8" a="1"/>
  <c r="R263" i="8" a="1"/>
  <c r="BJ265" i="8" a="1"/>
  <c r="S185" i="8" a="1"/>
  <c r="W248" i="8" a="1"/>
  <c r="BZ516" i="8" a="1"/>
  <c r="AW277" i="8" a="1"/>
  <c r="CB366" i="8" a="1"/>
  <c r="BW408" i="8" a="1"/>
  <c r="BJ264" i="8" a="1"/>
  <c r="Z409" i="8" a="1"/>
  <c r="BP500" i="8" a="1"/>
  <c r="BH418" i="8" a="1"/>
  <c r="BD414" i="8" a="1"/>
  <c r="R260" i="8" a="1"/>
  <c r="BJ403" i="8" a="1"/>
  <c r="Y274" i="8" a="1"/>
  <c r="BW500" i="8" a="1"/>
  <c r="BP607" i="8" a="1"/>
  <c r="BP274" i="8" a="1"/>
  <c r="AX352" i="8" a="1"/>
  <c r="BH252" i="8" a="1"/>
  <c r="AX264" i="8" a="1"/>
  <c r="BM498" i="8" a="1"/>
  <c r="AW200" i="8" a="1"/>
  <c r="AV500" i="8" a="1"/>
  <c r="CD414" i="8" a="1"/>
  <c r="P273" i="8" a="1"/>
  <c r="BI414" i="8" a="1"/>
  <c r="Y189" i="8" a="1"/>
  <c r="Q193" i="8" a="1"/>
  <c r="R502" i="8" a="1"/>
  <c r="BA565" i="8" a="1"/>
  <c r="W422" i="8" a="1"/>
  <c r="BJ506" i="8" a="1"/>
  <c r="AV178" i="8" a="1"/>
  <c r="O271" i="8" a="1"/>
  <c r="V259" i="8" a="1"/>
  <c r="BP405" i="8" a="1"/>
  <c r="CL179" i="8" a="1"/>
  <c r="P408" i="8" a="1"/>
  <c r="AX156" i="8" a="1"/>
  <c r="AV168" i="8" a="1"/>
  <c r="BW170" i="8" a="1"/>
  <c r="BZ52" i="8" a="1"/>
  <c r="AX70" i="8" a="1"/>
  <c r="CD87" i="8" a="1"/>
  <c r="P170" i="8" a="1"/>
  <c r="X366" i="8" a="1"/>
  <c r="BP429" i="8" a="1"/>
  <c r="AX90" i="8" a="1"/>
  <c r="S169" i="8" a="1"/>
  <c r="O156" i="8" a="1"/>
  <c r="BY262" i="8" a="1"/>
  <c r="BF55" i="8" a="1"/>
  <c r="S189" i="8" a="1"/>
  <c r="AW254" i="8" a="1"/>
  <c r="CD189" i="8" a="1"/>
  <c r="BM161" i="8" a="1"/>
  <c r="N181" i="8"/>
  <c r="BP340" i="8" a="1"/>
  <c r="O338" i="8" a="1"/>
  <c r="BW518" i="8" a="1"/>
  <c r="CD519" i="8" a="1"/>
  <c r="AA251" i="8" a="1"/>
  <c r="BH260" i="8" a="1"/>
  <c r="R265" i="8" a="1"/>
  <c r="BO90" i="8" a="1"/>
  <c r="T149" i="8" a="1"/>
  <c r="AV276" i="8" a="1"/>
  <c r="BO194" i="8" a="1"/>
  <c r="CK89" i="8" a="1"/>
  <c r="Q253" i="8" a="1"/>
  <c r="AW152" i="8" a="1"/>
  <c r="R94" i="8" a="1"/>
  <c r="AW86" i="8" a="1"/>
  <c r="BF94" i="8" a="1"/>
  <c r="Z76" i="8" a="1"/>
  <c r="T40" i="8" a="1"/>
  <c r="BH280" i="8" a="1"/>
  <c r="W70" i="8" a="1"/>
  <c r="CE271" i="8" a="1"/>
  <c r="O68" i="8" a="1"/>
  <c r="U65" i="8" a="1"/>
  <c r="CB157" i="8" a="1"/>
  <c r="S420" i="8" a="1"/>
  <c r="Q276" i="8" a="1"/>
  <c r="CK403" i="8" a="1"/>
  <c r="BI418" i="8" a="1"/>
  <c r="CL429" i="8" a="1"/>
  <c r="BP428" i="8" a="1"/>
  <c r="S247" i="8" a="1"/>
  <c r="BY266" i="8" a="1"/>
  <c r="BJ339" i="8" a="1"/>
  <c r="W402" i="8" a="1"/>
  <c r="BF414" i="8" a="1"/>
  <c r="U504" i="8" a="1"/>
  <c r="CK272" i="8" a="1"/>
  <c r="X171" i="8" a="1"/>
  <c r="S167" i="8" a="1"/>
  <c r="AW81" i="8" a="1"/>
  <c r="BA185" i="8" a="1"/>
  <c r="N166" i="8"/>
  <c r="BN281" i="8" a="1"/>
  <c r="R338" i="8" a="1"/>
  <c r="P198" i="8" a="1"/>
  <c r="O177" i="8" a="1"/>
  <c r="X257" i="8" a="1"/>
  <c r="N82" i="8"/>
  <c r="P87" i="8" a="1"/>
  <c r="BJ60" i="8" a="1"/>
  <c r="X405" i="8" a="1"/>
  <c r="BN416" i="8" a="1"/>
  <c r="N51" i="8"/>
  <c r="W44" i="8" a="1"/>
  <c r="AX39" i="8" a="1"/>
  <c r="T39" i="8" a="1"/>
  <c r="BF91" i="8" a="1"/>
  <c r="BP269" i="8" a="1"/>
  <c r="P340" i="8" a="1"/>
  <c r="AX270" i="8" a="1"/>
  <c r="AA183" i="8" a="1"/>
  <c r="W522" i="8" a="1"/>
  <c r="CB265" i="8" a="1"/>
  <c r="O182" i="8" a="1"/>
  <c r="BZ427" i="8" a="1"/>
  <c r="P248" i="8" a="1"/>
  <c r="Y496" i="8" a="1"/>
  <c r="BZ85" i="8" a="1"/>
  <c r="Q405" i="8" a="1"/>
  <c r="W281" i="8" a="1"/>
  <c r="BY282" i="8" a="1"/>
  <c r="S409" i="8" a="1"/>
  <c r="BN268" i="8" a="1"/>
  <c r="Q258" i="8" a="1"/>
  <c r="Q426" i="8" a="1"/>
  <c r="BP421" i="8" a="1"/>
  <c r="AW516" i="8" a="1"/>
  <c r="Z160" i="8" a="1"/>
  <c r="AV74" i="8" a="1"/>
  <c r="S162" i="8" a="1"/>
  <c r="CD155" i="8" a="1"/>
  <c r="BW147" i="8" a="1"/>
  <c r="AA417" i="8" a="1"/>
  <c r="S197" i="8" a="1"/>
  <c r="Y79" i="8" a="1"/>
  <c r="CL184" i="8" a="1"/>
  <c r="BN65" i="8" a="1"/>
  <c r="BF157" i="8" a="1"/>
  <c r="BY419" i="8" a="1"/>
  <c r="T415" i="8" a="1"/>
  <c r="BA189" i="8" a="1"/>
  <c r="BD261" i="8" a="1"/>
  <c r="BJ181" i="8" a="1"/>
  <c r="CK338" i="8" a="1"/>
  <c r="CL366" i="8" a="1"/>
  <c r="CK607" i="8" a="1"/>
  <c r="S174" i="8" a="1"/>
  <c r="AA266" i="8" a="1"/>
  <c r="U415" i="8" a="1"/>
  <c r="BH268" i="8" a="1"/>
  <c r="CB282" i="8" a="1"/>
  <c r="BN194" i="8" a="1"/>
  <c r="BM194" i="8" a="1"/>
  <c r="BW182" i="8" a="1"/>
  <c r="AV414" i="8" a="1"/>
  <c r="S192" i="8" a="1"/>
  <c r="BN248" i="8" a="1"/>
  <c r="T404" i="8" a="1"/>
  <c r="CL73" i="8" a="1"/>
  <c r="U89" i="8" a="1"/>
  <c r="AV266" i="8" a="1"/>
  <c r="CL257" i="8" a="1"/>
  <c r="BM150" i="8" a="1"/>
  <c r="BI38" i="8" a="1"/>
  <c r="Z82" i="8" a="1"/>
  <c r="AW182" i="8" a="1"/>
  <c r="CL173" i="8" a="1"/>
  <c r="BB53" i="8" a="1"/>
  <c r="Q422" i="8" a="1"/>
  <c r="V194" i="8" a="1"/>
  <c r="CD88" i="8" a="1"/>
  <c r="CK44" i="8" a="1"/>
  <c r="BD41" i="8" a="1"/>
  <c r="R177" i="8" a="1"/>
  <c r="BM502" i="8" a="1"/>
  <c r="CL512" i="8" a="1"/>
  <c r="O405" i="8" a="1"/>
  <c r="Z262" i="8" a="1"/>
  <c r="BM155" i="8" a="1"/>
  <c r="R401" i="8" a="1"/>
  <c r="Y278" i="8" a="1"/>
  <c r="CB270" i="8" a="1"/>
  <c r="V181" i="8" a="1"/>
  <c r="Q402" i="8" a="1"/>
  <c r="Z504" i="8" a="1"/>
  <c r="BJ338" i="8" a="1"/>
  <c r="T498" i="8" a="1"/>
  <c r="S565" i="8" a="1"/>
  <c r="BF497" i="8" a="1"/>
  <c r="BP339" i="8" a="1"/>
  <c r="BI274" i="8" a="1"/>
  <c r="W341" i="8" a="1"/>
  <c r="AW275" i="8" a="1"/>
  <c r="CL280" i="8" a="1"/>
  <c r="BH272" i="8" a="1"/>
  <c r="AW410" i="8" a="1"/>
  <c r="BJ340" i="8" a="1"/>
  <c r="BJ604" i="8" a="1"/>
  <c r="O186" i="8" a="1"/>
  <c r="BM198" i="8" a="1"/>
  <c r="W419" i="8" a="1"/>
  <c r="X267" i="8" a="1"/>
  <c r="CE412" i="8" a="1"/>
  <c r="R281" i="8" a="1"/>
  <c r="CL338" i="8" a="1"/>
  <c r="W267" i="8" a="1"/>
  <c r="U517" i="8" a="1"/>
  <c r="BF280" i="8" a="1"/>
  <c r="BO404" i="8" a="1"/>
  <c r="BW423" i="8" a="1"/>
  <c r="BH422" i="8" a="1"/>
  <c r="BH405" i="8" a="1"/>
  <c r="AW415" i="8" a="1"/>
  <c r="BJ179" i="8" a="1"/>
  <c r="Q265" i="8" a="1"/>
  <c r="BA200" i="8" a="1"/>
  <c r="T497" i="8" a="1"/>
  <c r="Q183" i="8" a="1"/>
  <c r="BW271" i="8" a="1"/>
  <c r="W403" i="8" a="1"/>
  <c r="BJ84" i="8" a="1"/>
  <c r="Y251" i="8" a="1"/>
  <c r="Y429" i="8" a="1"/>
  <c r="U426" i="8" a="1"/>
  <c r="W406" i="8" a="1"/>
  <c r="BO353" i="8" a="1"/>
  <c r="T259" i="8" a="1"/>
  <c r="W340" i="8" a="1"/>
  <c r="BF53" i="8" a="1"/>
  <c r="O187" i="8" a="1"/>
  <c r="P194" i="8" a="1"/>
  <c r="Q262" i="8" a="1"/>
  <c r="AW259" i="8" a="1"/>
  <c r="CL339" i="8" a="1"/>
  <c r="R271" i="8" a="1"/>
  <c r="CK262" i="8" a="1"/>
  <c r="BJ642" i="8" a="1"/>
  <c r="BB408" i="8" a="1"/>
  <c r="BN429" i="8" a="1"/>
  <c r="T506" i="8" a="1"/>
  <c r="Z246" i="8" a="1"/>
  <c r="CE339" i="8" a="1"/>
  <c r="N514" i="8"/>
  <c r="BJ176" i="8" a="1"/>
  <c r="U197" i="8" a="1"/>
  <c r="Z269" i="8" a="1"/>
  <c r="AW195" i="8" a="1"/>
  <c r="BJ496" i="8" a="1"/>
  <c r="AW193" i="8" a="1"/>
  <c r="AW169" i="8" a="1"/>
  <c r="BP148" i="8" a="1"/>
  <c r="O80" i="8" a="1"/>
  <c r="S177" i="8" a="1"/>
  <c r="BI54" i="8" a="1"/>
  <c r="R191" i="8" a="1"/>
  <c r="Y573" i="8" a="1"/>
  <c r="Y409" i="8" a="1"/>
  <c r="BY413" i="8" a="1"/>
  <c r="BP193" i="8" a="1"/>
  <c r="Q418" i="8" a="1"/>
  <c r="N250" i="8"/>
  <c r="X339" i="8" a="1"/>
  <c r="W352" i="8" a="1"/>
  <c r="Q247" i="8" a="1"/>
  <c r="BH406" i="8" a="1"/>
  <c r="Q366" i="8" a="1"/>
  <c r="BW196" i="8" a="1"/>
  <c r="BJ513" i="8" a="1"/>
  <c r="BH404" i="8" a="1"/>
  <c r="BN270" i="8" a="1"/>
  <c r="BH512" i="8" a="1"/>
  <c r="T274" i="8" a="1"/>
  <c r="BJ269" i="8" a="1"/>
  <c r="CE189" i="8" a="1"/>
  <c r="X173" i="8" a="1"/>
  <c r="BW336" i="8" a="1"/>
  <c r="W404" i="8" a="1"/>
  <c r="Z254" i="8" a="1"/>
  <c r="P259" i="8" a="1"/>
  <c r="T88" i="8" a="1"/>
  <c r="V87" i="8" a="1"/>
  <c r="BN402" i="8" a="1"/>
  <c r="T425" i="8" a="1"/>
  <c r="AX146" i="8" a="1"/>
  <c r="CB402" i="8" a="1"/>
  <c r="AX259" i="8" a="1"/>
  <c r="BI169" i="8" a="1"/>
  <c r="O45" i="8" a="1"/>
  <c r="W63" i="8" a="1"/>
  <c r="Z54" i="8" a="1"/>
  <c r="BY174" i="8" a="1"/>
  <c r="O419" i="8" a="1"/>
  <c r="Z156" i="8" a="1"/>
  <c r="BW51" i="8" a="1"/>
  <c r="AV152" i="8" a="1"/>
  <c r="Q169" i="8" a="1"/>
  <c r="BC257" i="8" a="1"/>
  <c r="CB279" i="8" a="1"/>
  <c r="BO65" i="8" a="1"/>
  <c r="CL502" i="8" a="1"/>
  <c r="X199" i="8" a="1"/>
  <c r="X421" i="8" a="1"/>
  <c r="O266" i="8" a="1"/>
  <c r="Y401" i="8" a="1"/>
  <c r="T338" i="8" a="1"/>
  <c r="CE338" i="8" a="1"/>
  <c r="BI273" i="8" a="1"/>
  <c r="BW338" i="8" a="1"/>
  <c r="S417" i="8" a="1"/>
  <c r="O259" i="8" a="1"/>
  <c r="V573" i="8" a="1"/>
  <c r="O421" i="8" a="1"/>
  <c r="AA409" i="8" a="1"/>
  <c r="P338" i="8" a="1"/>
  <c r="Z273" i="8" a="1"/>
  <c r="Z265" i="8" a="1"/>
  <c r="BY147" i="8" a="1"/>
  <c r="AX188" i="8" a="1"/>
  <c r="P200" i="8" a="1"/>
  <c r="O75" i="8" a="1"/>
  <c r="BH257" i="8" a="1"/>
  <c r="Z183" i="8" a="1"/>
  <c r="BY87" i="8" a="1"/>
  <c r="BH194" i="8" a="1"/>
  <c r="AW276" i="8" a="1"/>
  <c r="X86" i="8" a="1"/>
  <c r="V154" i="8" a="1"/>
  <c r="BI264" i="8" a="1"/>
  <c r="Y188" i="8" a="1"/>
  <c r="X425" i="8" a="1"/>
  <c r="Q267" i="8" a="1"/>
  <c r="BN404" i="8" a="1"/>
  <c r="CD426" i="8" a="1"/>
  <c r="V416" i="8" a="1"/>
  <c r="BP273" i="8" a="1"/>
  <c r="BY423" i="8" a="1"/>
  <c r="X409" i="8" a="1"/>
  <c r="BZ425" i="8" a="1"/>
  <c r="R187" i="8" a="1"/>
  <c r="BY405" i="8" a="1"/>
  <c r="Z282" i="8" a="1"/>
  <c r="CB76" i="8" a="1"/>
  <c r="S416" i="8" a="1"/>
  <c r="AX366" i="8" a="1"/>
  <c r="P183" i="8" a="1"/>
  <c r="R512" i="8" a="1"/>
  <c r="Q401" i="8" a="1"/>
  <c r="Z167" i="8" a="1"/>
  <c r="BP423" i="8" a="1"/>
  <c r="CB497" i="8" a="1"/>
  <c r="Y273" i="8" a="1"/>
  <c r="AX416" i="8" a="1"/>
  <c r="X402" i="8" a="1"/>
  <c r="BP416" i="8" a="1"/>
  <c r="BC514" i="8" a="1"/>
  <c r="U417" i="8" a="1"/>
  <c r="X337" i="8" a="1"/>
  <c r="BA281" i="8" a="1"/>
  <c r="AW266" i="8" a="1"/>
  <c r="BF166" i="8" a="1"/>
  <c r="X518" i="8" a="1"/>
  <c r="BI258" i="8" a="1"/>
  <c r="CB196" i="8" a="1"/>
  <c r="CE155" i="8" a="1"/>
  <c r="BJ406" i="8" a="1"/>
  <c r="V247" i="8" a="1"/>
  <c r="U169" i="8" a="1"/>
  <c r="CE522" i="8" a="1"/>
  <c r="BW414" i="8" a="1"/>
  <c r="T272" i="8" a="1"/>
  <c r="N273" i="8"/>
  <c r="Z415" i="8" a="1"/>
  <c r="AA156" i="8" a="1"/>
  <c r="BI573" i="8" a="1"/>
  <c r="BO336" i="8" a="1"/>
  <c r="BA176" i="8" a="1"/>
  <c r="BW248" i="8" a="1"/>
  <c r="P265" i="8" a="1"/>
  <c r="BA199" i="8" a="1"/>
  <c r="BW604" i="8" a="1"/>
  <c r="AV366" i="8" a="1"/>
  <c r="BJ248" i="8" a="1"/>
  <c r="AX504" i="8" a="1"/>
  <c r="BA407" i="8" a="1"/>
  <c r="BI604" i="8" a="1"/>
  <c r="CE420" i="8" a="1"/>
  <c r="BW401" i="8" a="1"/>
  <c r="AA276" i="8" a="1"/>
  <c r="BF366" i="8" a="1"/>
  <c r="CK193" i="8" a="1"/>
  <c r="AV263" i="8" a="1"/>
  <c r="AV412" i="8" a="1"/>
  <c r="CL504" i="8" a="1"/>
  <c r="BO519" i="8" a="1"/>
  <c r="AA267" i="8" a="1"/>
  <c r="S190" i="8" a="1"/>
  <c r="P167" i="8" a="1"/>
  <c r="U339" i="8" a="1"/>
  <c r="AA277" i="8" a="1"/>
  <c r="BF260" i="8" a="1"/>
  <c r="Q274" i="8" a="1"/>
  <c r="BI403" i="8" a="1"/>
  <c r="S430" i="8" a="1"/>
  <c r="V188" i="8" a="1"/>
  <c r="AX281" i="8" a="1"/>
  <c r="S253" i="8" a="1"/>
  <c r="P260" i="8" a="1"/>
  <c r="CE407" i="8" a="1"/>
  <c r="R248" i="8" a="1"/>
  <c r="U188" i="8" a="1"/>
  <c r="X253" i="8" a="1"/>
  <c r="AW416" i="8" a="1"/>
  <c r="N261" i="8"/>
  <c r="BN518" i="8" a="1"/>
  <c r="Q502" i="8" a="1"/>
  <c r="CB405" i="8" a="1"/>
  <c r="AX260" i="8" a="1"/>
  <c r="Y193" i="8" a="1"/>
  <c r="BO193" i="8" a="1"/>
  <c r="BH338" i="8" a="1"/>
  <c r="BP84" i="8" a="1"/>
  <c r="AX252" i="8" a="1"/>
  <c r="W279" i="8" a="1"/>
  <c r="Z185" i="8" a="1"/>
  <c r="BW267" i="8" a="1"/>
  <c r="AX515" i="8" a="1"/>
  <c r="T273" i="8" a="1"/>
  <c r="AV171" i="8" a="1"/>
  <c r="R247" i="8" a="1"/>
  <c r="R339" i="8" a="1"/>
  <c r="BO67" i="8" a="1"/>
  <c r="P163" i="8" a="1"/>
  <c r="T152" i="8" a="1"/>
  <c r="BW60" i="8" a="1"/>
  <c r="AA170" i="8" a="1"/>
  <c r="CE194" i="8" a="1"/>
  <c r="AA265" i="8" a="1"/>
  <c r="Q281" i="8" a="1"/>
  <c r="BN89" i="8" a="1"/>
  <c r="BI261" i="8" a="1"/>
  <c r="BW39" i="8" a="1"/>
  <c r="BZ55" i="8" a="1"/>
  <c r="CE170" i="8" a="1"/>
  <c r="AX172" i="8" a="1"/>
  <c r="BY250" i="8" a="1"/>
  <c r="T512" i="8" a="1"/>
  <c r="Z263" i="8" a="1"/>
  <c r="CD337" i="8" a="1"/>
  <c r="BF192" i="8" a="1"/>
  <c r="O246" i="8" a="1"/>
  <c r="N500" i="8"/>
  <c r="BO402" i="8" a="1"/>
  <c r="AA197" i="8" a="1"/>
  <c r="R193" i="8" a="1"/>
  <c r="U265" i="8" a="1"/>
  <c r="W183" i="8" a="1"/>
  <c r="V196" i="8" a="1"/>
  <c r="Q280" i="8" a="1"/>
  <c r="AX174" i="8" a="1"/>
  <c r="BZ87" i="8" a="1"/>
  <c r="Z421" i="8" a="1"/>
  <c r="BW277" i="8" a="1"/>
  <c r="BZ79" i="8" a="1"/>
  <c r="BC60" i="8" a="1"/>
  <c r="BJ252" i="8" a="1"/>
  <c r="W150" i="8" a="1"/>
  <c r="BJ90" i="8" a="1"/>
  <c r="BF258" i="8" a="1"/>
  <c r="Z253" i="8" a="1"/>
  <c r="AA172" i="8" a="1"/>
  <c r="BO78" i="8" a="1"/>
  <c r="Z401" i="8" a="1"/>
  <c r="BJ250" i="8" a="1"/>
  <c r="BH409" i="8" a="1"/>
  <c r="BD352" i="8" a="1"/>
  <c r="BW366" i="8" a="1"/>
  <c r="X260" i="8" a="1"/>
  <c r="Q94" i="8" a="1"/>
  <c r="AX338" i="8" a="1"/>
  <c r="AW197" i="8" a="1"/>
  <c r="CE251" i="8" a="1"/>
  <c r="T281" i="8" a="1"/>
  <c r="AX341" i="8" a="1"/>
  <c r="BY424" i="8" a="1"/>
  <c r="CK174" i="8" a="1"/>
  <c r="BI269" i="8" a="1"/>
  <c r="AW146" i="8" a="1"/>
  <c r="V248" i="8" a="1"/>
  <c r="AW571" i="8" a="1"/>
  <c r="AA273" i="8" a="1"/>
  <c r="Q192" i="8" a="1"/>
  <c r="BN174" i="8" a="1"/>
  <c r="BN76" i="8" a="1"/>
  <c r="BP401" i="8" a="1"/>
  <c r="R162" i="8" a="1"/>
  <c r="AW168" i="8" a="1"/>
  <c r="BW506" i="8" a="1"/>
  <c r="X417" i="8" a="1"/>
  <c r="Z180" i="8" a="1"/>
  <c r="BY177" i="8" a="1"/>
  <c r="S401" i="8" a="1"/>
  <c r="O408" i="8" a="1"/>
  <c r="X190" i="8" a="1"/>
  <c r="N171" i="8"/>
  <c r="BD246" i="8" a="1"/>
  <c r="BI422" i="8" a="1"/>
  <c r="BO69" i="8" a="1"/>
  <c r="Y261" i="8" a="1"/>
  <c r="CB191" i="8" a="1"/>
  <c r="N419" i="8"/>
  <c r="T405" i="8" a="1"/>
  <c r="AV282" i="8" a="1"/>
  <c r="BW430" i="8" a="1"/>
  <c r="Z190" i="8" a="1"/>
  <c r="T177" i="8" a="1"/>
  <c r="BW337" i="8" a="1"/>
  <c r="CL520" i="8" a="1"/>
  <c r="AV278" i="8" a="1"/>
  <c r="Z193" i="8" a="1"/>
  <c r="BY500" i="8" a="1"/>
  <c r="BD409" i="8" a="1"/>
  <c r="BH163" i="8" a="1"/>
  <c r="BI177" i="8" a="1"/>
  <c r="Q273" i="8" a="1"/>
  <c r="BY247" i="8" a="1"/>
  <c r="BI195" i="8" a="1"/>
  <c r="P94" i="8" a="1"/>
  <c r="AA80" i="8" a="1"/>
  <c r="CD73" i="8" a="1"/>
  <c r="BF88" i="8" a="1"/>
  <c r="U78" i="8" a="1"/>
  <c r="V69" i="8" a="1"/>
  <c r="BZ404" i="8" a="1"/>
  <c r="U91" i="8" a="1"/>
  <c r="CL200" i="8" a="1"/>
  <c r="BW607" i="8" a="1"/>
  <c r="BP189" i="8" a="1"/>
  <c r="AW424" i="8" a="1"/>
  <c r="CB253" i="8" a="1"/>
  <c r="BY341" i="8" a="1"/>
  <c r="Z407" i="8" a="1"/>
  <c r="AW268" i="8" a="1"/>
  <c r="BP264" i="8" a="1"/>
  <c r="CK404" i="8" a="1"/>
  <c r="X414" i="8" a="1"/>
  <c r="CB425" i="8" a="1"/>
  <c r="W496" i="8" a="1"/>
  <c r="N341" i="8"/>
  <c r="AX421" i="8" a="1"/>
  <c r="U337" i="8" a="1"/>
  <c r="V169" i="8" a="1"/>
  <c r="BA83" i="8" a="1"/>
  <c r="BN46" i="8" a="1"/>
  <c r="CK180" i="8" a="1"/>
  <c r="N49" i="8"/>
  <c r="R421" i="8" a="1"/>
  <c r="W82" i="8" a="1"/>
  <c r="S171" i="8" a="1"/>
  <c r="AA61" i="8" a="1"/>
  <c r="S38" i="8" a="1"/>
  <c r="S147" i="8" a="1"/>
  <c r="CB50" i="8" a="1"/>
  <c r="BI179" i="8" a="1"/>
  <c r="AW189" i="8" a="1"/>
  <c r="N41" i="8"/>
  <c r="CK171" i="8" a="1"/>
  <c r="X41" i="8" a="1"/>
  <c r="V199" i="8" a="1"/>
  <c r="BI252" i="8" a="1"/>
  <c r="BA571" i="8" a="1"/>
  <c r="BC69" i="8" a="1"/>
  <c r="BD83" i="8" a="1"/>
  <c r="CL571" i="8" a="1"/>
  <c r="P180" i="8" a="1"/>
  <c r="CE417" i="8" a="1"/>
  <c r="T264" i="8" a="1"/>
  <c r="BN265" i="8" a="1"/>
  <c r="AW184" i="8" a="1"/>
  <c r="BI175" i="8" a="1"/>
  <c r="BJ261" i="8" a="1"/>
  <c r="BF512" i="8" a="1"/>
  <c r="AV258" i="8" a="1"/>
  <c r="BD197" i="8" a="1"/>
  <c r="Y516" i="8" a="1"/>
  <c r="BM246" i="8" a="1"/>
  <c r="W273" i="8" a="1"/>
  <c r="BZ417" i="8" a="1"/>
  <c r="W497" i="8" a="1"/>
  <c r="CB254" i="8" a="1"/>
  <c r="BH162" i="8" a="1"/>
  <c r="BB338" i="8" a="1"/>
  <c r="BD412" i="8" a="1"/>
  <c r="BP517" i="8" a="1"/>
  <c r="V253" i="8" a="1"/>
  <c r="N195" i="8"/>
  <c r="X192" i="8" a="1"/>
  <c r="O337" i="8" a="1"/>
  <c r="R274" i="8" a="1"/>
  <c r="BH195" i="8" a="1"/>
  <c r="Z261" i="8" a="1"/>
  <c r="Y571" i="8" a="1"/>
  <c r="Q260" i="8" a="1"/>
  <c r="O414" i="8" a="1"/>
  <c r="U341" i="8" a="1"/>
  <c r="BF246" i="8" a="1"/>
  <c r="CK271" i="8" a="1"/>
  <c r="BB502" i="8" a="1"/>
  <c r="O200" i="8" a="1"/>
  <c r="BO420" i="8" a="1"/>
  <c r="R426" i="8" a="1"/>
  <c r="CL416" i="8" a="1"/>
  <c r="Z572" i="8" a="1"/>
  <c r="N275" i="8"/>
  <c r="BM339" i="8" a="1"/>
  <c r="V567" i="8" a="1"/>
  <c r="BJ500" i="8" a="1"/>
  <c r="Z512" i="8" a="1"/>
  <c r="Z420" i="8" a="1"/>
  <c r="BW198" i="8" a="1"/>
  <c r="BD366" i="8" a="1"/>
  <c r="R84" i="8" a="1"/>
  <c r="P252" i="8" a="1"/>
  <c r="BD341" i="8" a="1"/>
  <c r="U498" i="8" a="1"/>
  <c r="CK502" i="8" a="1"/>
  <c r="CD425" i="8" a="1"/>
  <c r="AX272" i="8" a="1"/>
  <c r="BA173" i="8" a="1"/>
  <c r="BI278" i="8" a="1"/>
  <c r="BN250" i="8" a="1"/>
  <c r="P419" i="8" a="1"/>
  <c r="P193" i="8" a="1"/>
  <c r="BI271" i="8" a="1"/>
  <c r="Q279" i="8" a="1"/>
  <c r="V516" i="8" a="1"/>
  <c r="CL277" i="8" a="1"/>
  <c r="BN254" i="8" a="1"/>
  <c r="CL567" i="8" a="1"/>
  <c r="AA280" i="8" a="1"/>
  <c r="CK352" i="8" a="1"/>
  <c r="CL336" i="8" a="1"/>
  <c r="P414" i="8" a="1"/>
  <c r="U281" i="8" a="1"/>
  <c r="S281" i="8" a="1"/>
  <c r="BN425" i="8" a="1"/>
  <c r="AA338" i="8" a="1"/>
  <c r="BW262" i="8" a="1"/>
  <c r="R417" i="8" a="1"/>
  <c r="BW173" i="8" a="1"/>
  <c r="BM88" i="8" a="1"/>
  <c r="CB353" i="8" a="1"/>
  <c r="BJ273" i="8" a="1"/>
  <c r="CE78" i="8" a="1"/>
  <c r="Y418" i="8" a="1"/>
  <c r="Y424" i="8" a="1"/>
  <c r="CE159" i="8" a="1"/>
  <c r="U267" i="8" a="1"/>
  <c r="CB417" i="8" a="1"/>
  <c r="U266" i="8" a="1"/>
  <c r="AW198" i="8" a="1"/>
  <c r="AX148" i="8" a="1"/>
  <c r="CL175" i="8" a="1"/>
  <c r="Y413" i="8" a="1"/>
  <c r="O263" i="8" a="1"/>
  <c r="BH200" i="8" a="1"/>
  <c r="Y417" i="8" a="1"/>
  <c r="BI426" i="8" a="1"/>
  <c r="BN154" i="8" a="1"/>
  <c r="R88" i="8" a="1"/>
  <c r="BD417" i="8" a="1"/>
  <c r="CB45" i="8" a="1"/>
  <c r="O410" i="8" a="1"/>
  <c r="BN90" i="8" a="1"/>
  <c r="X83" i="8" a="1"/>
  <c r="O171" i="8" a="1"/>
  <c r="Q337" i="8" a="1"/>
  <c r="BH352" i="8" a="1"/>
  <c r="BA184" i="8" a="1"/>
  <c r="W196" i="8" a="1"/>
  <c r="BJ159" i="8" a="1"/>
  <c r="BM403" i="8" a="1"/>
  <c r="Y252" i="8" a="1"/>
  <c r="BI337" i="8" a="1"/>
  <c r="BW190" i="8" a="1"/>
  <c r="BW63" i="8" a="1"/>
  <c r="AV63" i="8" a="1"/>
  <c r="BF159" i="8" a="1"/>
  <c r="BP69" i="8" a="1"/>
  <c r="AA168" i="8" a="1"/>
  <c r="CD153" i="8" a="1"/>
  <c r="BY41" i="8" a="1"/>
  <c r="U70" i="8" a="1"/>
  <c r="BY421" i="8" a="1"/>
  <c r="N274" i="8"/>
  <c r="CK261" i="8" a="1"/>
  <c r="AW166" i="8" a="1"/>
  <c r="AW264" i="8" a="1"/>
  <c r="BW191" i="8" a="1"/>
  <c r="BY261" i="8" a="1"/>
  <c r="BY175" i="8" a="1"/>
  <c r="BO150" i="8" a="1"/>
  <c r="N90" i="8"/>
  <c r="BA149" i="8" a="1"/>
  <c r="P426" i="8" a="1"/>
  <c r="X170" i="8" a="1"/>
  <c r="Q46" i="8" a="1"/>
  <c r="Q496" i="8" a="1"/>
  <c r="BI339" i="8" a="1"/>
  <c r="Y607" i="8" a="1"/>
  <c r="Q246" i="8" a="1"/>
  <c r="AX277" i="8" a="1"/>
  <c r="W154" i="8" a="1"/>
  <c r="BA366" i="8" a="1"/>
  <c r="CE146" i="8" a="1"/>
  <c r="O341" i="8" a="1"/>
  <c r="BI67" i="8" a="1"/>
  <c r="CE337" i="8" a="1"/>
  <c r="W91" i="8" a="1"/>
  <c r="U190" i="8" a="1"/>
  <c r="T75" i="8" a="1"/>
  <c r="Y195" i="8" a="1"/>
  <c r="BY70" i="8" a="1"/>
  <c r="S263" i="8" a="1"/>
  <c r="W182" i="8" a="1"/>
  <c r="CE183" i="8" a="1"/>
  <c r="BH273" i="8" a="1"/>
  <c r="BZ422" i="8" a="1"/>
  <c r="U182" i="8" a="1"/>
  <c r="T341" i="8" a="1"/>
  <c r="AV406" i="8" a="1"/>
  <c r="BO251" i="8" a="1"/>
  <c r="Z163" i="8" a="1"/>
  <c r="P85" i="8" a="1"/>
  <c r="AW338" i="8" a="1"/>
  <c r="CK253" i="8" a="1"/>
  <c r="CB88" i="8" a="1"/>
  <c r="AW265" i="8" a="1"/>
  <c r="BJ424" i="8" a="1"/>
  <c r="AW91" i="8" a="1"/>
  <c r="V430" i="8" a="1"/>
  <c r="Y69" i="8" a="1"/>
  <c r="V175" i="8" a="1"/>
  <c r="BH183" i="8" a="1"/>
  <c r="BP154" i="8" a="1"/>
  <c r="O181" i="8" a="1"/>
  <c r="CL91" i="8" a="1"/>
  <c r="T90" i="8" a="1"/>
  <c r="X51" i="8" a="1"/>
  <c r="BI76" i="8" a="1"/>
  <c r="AA415" i="8" a="1"/>
  <c r="AW428" i="8" a="1"/>
  <c r="R337" i="8" a="1"/>
  <c r="CE266" i="8" a="1"/>
  <c r="AX415" i="8" a="1"/>
  <c r="BO250" i="8" a="1"/>
  <c r="CL250" i="8" a="1"/>
  <c r="X180" i="8" a="1"/>
  <c r="N178" i="8"/>
  <c r="BY163" i="8" a="1"/>
  <c r="W167" i="8" a="1"/>
  <c r="CK259" i="8" a="1"/>
  <c r="V184" i="8" a="1"/>
  <c r="BW84" i="8" a="1"/>
  <c r="O149" i="8" a="1"/>
  <c r="AX154" i="8" a="1"/>
  <c r="T249" i="8" a="1"/>
  <c r="Q196" i="8" a="1"/>
  <c r="BH176" i="8" a="1"/>
  <c r="AX162" i="8" a="1"/>
  <c r="CL254" i="8" a="1"/>
  <c r="O280" i="8" a="1"/>
  <c r="V48" i="8" a="1"/>
  <c r="CL90" i="8" a="1"/>
  <c r="BW55" i="8" a="1"/>
  <c r="W195" i="8" a="1"/>
  <c r="BI260" i="8" a="1"/>
  <c r="X181" i="8" a="1"/>
  <c r="BB159" i="8" a="1"/>
  <c r="Z78" i="8" a="1"/>
  <c r="BZ77" i="8" a="1"/>
  <c r="X246" i="8" a="1"/>
  <c r="Y82" i="8" a="1"/>
  <c r="CK38" i="8" a="1"/>
  <c r="BM401" i="8" a="1"/>
  <c r="CD151" i="8" a="1"/>
  <c r="BW274" i="8" a="1"/>
  <c r="W426" i="8" a="1"/>
  <c r="BA498" i="8" a="1"/>
  <c r="BJ267" i="8" a="1"/>
  <c r="P266" i="8" a="1"/>
  <c r="BI190" i="8" a="1"/>
  <c r="CL282" i="8" a="1"/>
  <c r="CL78" i="8" a="1"/>
  <c r="AA340" i="8" a="1"/>
  <c r="O87" i="8" a="1"/>
  <c r="BW187" i="8" a="1"/>
  <c r="AX420" i="8" a="1"/>
  <c r="Z278" i="8" a="1"/>
  <c r="U157" i="8" a="1"/>
  <c r="T172" i="8" a="1"/>
  <c r="V76" i="8" a="1"/>
  <c r="W168" i="8" a="1"/>
  <c r="R160" i="8" a="1"/>
  <c r="AV265" i="8" a="1"/>
  <c r="BZ338" i="8" a="1"/>
  <c r="CE193" i="8" a="1"/>
  <c r="BJ178" i="8" a="1"/>
  <c r="P172" i="8" a="1"/>
  <c r="BH263" i="8" a="1"/>
  <c r="S194" i="8" a="1"/>
  <c r="S63" i="8" a="1"/>
  <c r="CE73" i="8" a="1"/>
  <c r="BW193" i="8" a="1"/>
  <c r="Y419" i="8" a="1"/>
  <c r="CK339" i="8" a="1"/>
  <c r="CD402" i="8" a="1"/>
  <c r="N182" i="8"/>
  <c r="O173" i="8" a="1"/>
  <c r="R166" i="8" a="1"/>
  <c r="U152" i="8" a="1"/>
  <c r="CB169" i="8" a="1"/>
  <c r="BN177" i="8" a="1"/>
  <c r="CD159" i="8" a="1"/>
  <c r="BF514" i="8" a="1"/>
  <c r="T417" i="8" a="1"/>
  <c r="BI249" i="8" a="1"/>
  <c r="AV405" i="8" a="1"/>
  <c r="BP414" i="8" a="1"/>
  <c r="CE520" i="8" a="1"/>
  <c r="BP250" i="8" a="1"/>
  <c r="AW269" i="8" a="1"/>
  <c r="U259" i="8" a="1"/>
  <c r="BW82" i="8" a="1"/>
  <c r="BI160" i="8" a="1"/>
  <c r="AV81" i="8" a="1"/>
  <c r="O67" i="8" a="1"/>
  <c r="BW270" i="8" a="1"/>
  <c r="BI167" i="8" a="1"/>
  <c r="AA196" i="8" a="1"/>
  <c r="BF567" i="8" a="1"/>
  <c r="U422" i="8" a="1"/>
  <c r="AW430" i="8" a="1"/>
  <c r="BI151" i="8" a="1"/>
  <c r="BC87" i="8" a="1"/>
  <c r="BM65" i="8" a="1"/>
  <c r="P251" i="8" a="1"/>
  <c r="BW166" i="8" a="1"/>
  <c r="BN191" i="8" a="1"/>
  <c r="V185" i="8" a="1"/>
  <c r="BA425" i="8" a="1"/>
  <c r="BC338" i="8" a="1"/>
  <c r="U39" i="8" a="1"/>
  <c r="BA424" i="8" a="1"/>
  <c r="S152" i="8" a="1"/>
  <c r="BJ183" i="8" a="1"/>
  <c r="BC197" i="8" a="1"/>
  <c r="BI147" i="8" a="1"/>
  <c r="T171" i="8" a="1"/>
  <c r="BZ430" i="8" a="1"/>
  <c r="BY336" i="8" a="1"/>
  <c r="BP427" i="8" a="1"/>
  <c r="CL190" i="8" a="1"/>
  <c r="BH168" i="8" a="1"/>
  <c r="V155" i="8" a="1"/>
  <c r="CE177" i="8" a="1"/>
  <c r="Y50" i="8" a="1"/>
  <c r="BM404" i="8" a="1"/>
  <c r="Z268" i="8" a="1"/>
  <c r="BZ74" i="8" a="1"/>
  <c r="BA261" i="8" a="1"/>
  <c r="BO184" i="8" a="1"/>
  <c r="BY265" i="8" a="1"/>
  <c r="N278" i="8"/>
  <c r="AV76" i="8" a="1"/>
  <c r="BF86" i="8" a="1"/>
  <c r="P77" i="8" a="1"/>
  <c r="N65" i="8"/>
  <c r="Z251" i="8" a="1"/>
  <c r="BF264" i="8" a="1"/>
  <c r="CL198" i="8" a="1"/>
  <c r="BH48" i="8" a="1"/>
  <c r="BD170" i="8" a="1"/>
  <c r="BW68" i="8" a="1"/>
  <c r="BI257" i="8" a="1"/>
  <c r="R262" i="8" a="1"/>
  <c r="AV496" i="8" a="1"/>
  <c r="CB167" i="8" a="1"/>
  <c r="BJ83" i="8" a="1"/>
  <c r="CL171" i="8" a="1"/>
  <c r="CB278" i="8" a="1"/>
  <c r="O88" i="8" a="1"/>
  <c r="Z260" i="8" a="1"/>
  <c r="BM423" i="8" a="1"/>
  <c r="U264" i="8" a="1"/>
  <c r="S426" i="8" a="1"/>
  <c r="AA407" i="8" a="1"/>
  <c r="S276" i="8" a="1"/>
  <c r="BN57" i="8" a="1"/>
  <c r="Y150" i="8" a="1"/>
  <c r="CL262" i="8" a="1"/>
  <c r="BM172" i="8" a="1"/>
  <c r="AV67" i="8" a="1"/>
  <c r="BW183" i="8" a="1"/>
  <c r="BI184" i="8" a="1"/>
  <c r="BH156" i="8" a="1"/>
  <c r="CE264" i="8" a="1"/>
  <c r="N54" i="8"/>
  <c r="CD90" i="8" a="1"/>
  <c r="CB47" i="8" a="1"/>
  <c r="AW410" i="6" a="1"/>
  <c r="U607" i="8" a="1"/>
  <c r="BP253" i="8" a="1"/>
  <c r="X194" i="8" a="1"/>
  <c r="W171" i="8" a="1"/>
  <c r="CB274" i="8" a="1"/>
  <c r="Q195" i="8" a="1"/>
  <c r="BN403" i="8" a="1"/>
  <c r="CL77" i="8" a="1"/>
  <c r="CL70" i="8" a="1"/>
  <c r="BZ73" i="8" a="1"/>
  <c r="V195" i="8" a="1"/>
  <c r="N420" i="8"/>
  <c r="R272" i="8" a="1"/>
  <c r="BI171" i="8" a="1"/>
  <c r="CE402" i="8" a="1"/>
  <c r="Z158" i="8" a="1"/>
  <c r="Y253" i="8" a="1"/>
  <c r="BD80" i="8" a="1"/>
  <c r="T188" i="8" a="1"/>
  <c r="BJ153" i="8" a="1"/>
  <c r="Q341" i="8" a="1"/>
  <c r="BJ192" i="8" a="1"/>
  <c r="CB403" i="8" a="1"/>
  <c r="N277" i="8"/>
  <c r="BH169" i="8" a="1"/>
  <c r="S195" i="8" a="1"/>
  <c r="CL263" i="8" a="1"/>
  <c r="BH192" i="8" a="1"/>
  <c r="AV270" i="8" a="1"/>
  <c r="U246" i="8" a="1"/>
  <c r="BH187" i="8" a="1"/>
  <c r="Y73" i="8" a="1"/>
  <c r="BA73" i="8" a="1"/>
  <c r="BY183" i="8" a="1"/>
  <c r="P247" i="8" a="1"/>
  <c r="AW161" i="8" a="1"/>
  <c r="AX196" i="8" a="1"/>
  <c r="AX168" i="8" a="1"/>
  <c r="O340" i="8" a="1"/>
  <c r="R185" i="8" a="1"/>
  <c r="V258" i="8" a="1"/>
  <c r="Z252" i="8" a="1"/>
  <c r="BN423" i="8" a="1"/>
  <c r="BJ147" i="8" a="1"/>
  <c r="BO266" i="8" a="1"/>
  <c r="Y199" i="8" a="1"/>
  <c r="N168" i="8"/>
  <c r="BC73" i="8" a="1"/>
  <c r="BY66" i="8" a="1"/>
  <c r="BN156" i="8" a="1"/>
  <c r="BA410" i="6" a="1"/>
  <c r="BB91" i="8" a="1"/>
  <c r="BM156" i="8" a="1"/>
  <c r="AV182" i="8" a="1"/>
  <c r="X198" i="8" a="1"/>
  <c r="P420" i="8" a="1"/>
  <c r="BZ426" i="8" a="1"/>
  <c r="CK190" i="8" a="1"/>
  <c r="CE336" i="8" a="1"/>
  <c r="AX403" i="8" a="1"/>
  <c r="AV504" i="8" a="1"/>
  <c r="W190" i="8" a="1"/>
  <c r="R182" i="8" a="1"/>
  <c r="BB191" i="8" a="1"/>
  <c r="BA161" i="8" a="1"/>
  <c r="CB268" i="8" a="1"/>
  <c r="Y91" i="8" a="1"/>
  <c r="Q83" i="8" a="1"/>
  <c r="CD49" i="8" a="1"/>
  <c r="BI502" i="8" a="1"/>
  <c r="W424" i="8" a="1"/>
  <c r="O189" i="8" a="1"/>
  <c r="BI428" i="8" a="1"/>
  <c r="N268" i="8"/>
  <c r="Z159" i="8" a="1"/>
  <c r="BN147" i="8" a="1"/>
  <c r="BP196" i="8" a="1"/>
  <c r="BO199" i="8" a="1"/>
  <c r="Y339" i="8" a="1"/>
  <c r="Z275" i="8" a="1"/>
  <c r="Q181" i="8" a="1"/>
  <c r="CB185" i="8" a="1"/>
  <c r="BA248" i="8" a="1"/>
  <c r="BA61" i="8" a="1"/>
  <c r="O79" i="8" a="1"/>
  <c r="BJ200" i="8" a="1"/>
  <c r="AX200" i="8" a="1"/>
  <c r="AW87" i="8" a="1"/>
  <c r="AA66" i="8" a="1"/>
  <c r="R173" i="8" a="1"/>
  <c r="BN252" i="8" a="1"/>
  <c r="Y265" i="8" a="1"/>
  <c r="N44" i="8"/>
  <c r="U254" i="8" a="1"/>
  <c r="BM146" i="8" a="1"/>
  <c r="CD497" i="8" a="1"/>
  <c r="CD401" i="8" a="1"/>
  <c r="R275" i="8" a="1"/>
  <c r="N415" i="8"/>
  <c r="CB412" i="8" a="1"/>
  <c r="Z174" i="8" a="1"/>
  <c r="BY502" i="8" a="1"/>
  <c r="BW353" i="8" a="1"/>
  <c r="AW267" i="8" a="1"/>
  <c r="CL191" i="8" a="1"/>
  <c r="Z366" i="8" a="1"/>
  <c r="Y247" i="8" a="1"/>
  <c r="P253" i="8" a="1"/>
  <c r="Y408" i="8" a="1"/>
  <c r="CL259" i="8" a="1"/>
  <c r="CL276" i="8" a="1"/>
  <c r="BI193" i="8" a="1"/>
  <c r="W192" i="8" a="1"/>
  <c r="U406" i="8" a="1"/>
  <c r="BW184" i="8" a="1"/>
  <c r="Y200" i="8" a="1"/>
  <c r="CB73" i="8" a="1"/>
  <c r="BO44" i="8" a="1"/>
  <c r="BD73" i="8" a="1"/>
  <c r="Z88" i="8" a="1"/>
  <c r="BD79" i="8" a="1"/>
  <c r="BJ79" i="8" a="1"/>
  <c r="BP565" i="8" a="1"/>
  <c r="S91" i="8" a="1"/>
  <c r="BH191" i="8" a="1"/>
  <c r="BF80" i="8" a="1"/>
  <c r="CD44" i="8" a="1"/>
  <c r="CE88" i="8" a="1"/>
  <c r="AX197" i="8" a="1"/>
  <c r="BO174" i="8" a="1"/>
  <c r="N518" i="8"/>
  <c r="S407" i="8" a="1"/>
  <c r="AX428" i="8" a="1"/>
  <c r="CK281" i="8" a="1"/>
  <c r="BJ422" i="8" a="1"/>
  <c r="AA421" i="8" a="1"/>
  <c r="BJ260" i="8" a="1"/>
  <c r="X422" i="8" a="1"/>
  <c r="CE406" i="8" a="1"/>
  <c r="BN282" i="8" a="1"/>
  <c r="Z166" i="8" a="1"/>
  <c r="AV259" i="8" a="1"/>
  <c r="AW282" i="8" a="1"/>
  <c r="BC418" i="8" a="1"/>
  <c r="P188" i="8" a="1"/>
  <c r="AA199" i="8" a="1"/>
  <c r="BW154" i="8" a="1"/>
  <c r="BA70" i="8" a="1"/>
  <c r="O74" i="8" a="1"/>
  <c r="BP151" i="8" a="1"/>
  <c r="Y48" i="8" a="1"/>
  <c r="S180" i="8" a="1"/>
  <c r="AA413" i="8" a="1"/>
  <c r="AW73" i="8" a="1"/>
  <c r="U162" i="8" a="1"/>
  <c r="V41" i="8" a="1"/>
  <c r="BM163" i="8" a="1"/>
  <c r="P160" i="8" a="1"/>
  <c r="CD271" i="8" a="1"/>
  <c r="Y406" i="8" a="1"/>
  <c r="P185" i="8" a="1"/>
  <c r="R189" i="8" a="1"/>
  <c r="BI189" i="8" a="1"/>
  <c r="CB159" i="8" a="1"/>
  <c r="U404" i="8" a="1"/>
  <c r="AW248" i="8" a="1"/>
  <c r="BP403" i="8" a="1"/>
  <c r="CK414" i="8" a="1"/>
  <c r="CD168" i="8" a="1"/>
  <c r="BI82" i="8" a="1"/>
  <c r="BM420" i="8" a="1"/>
  <c r="P406" i="8" a="1"/>
  <c r="BA148" i="8" a="1"/>
  <c r="AA186" i="8" a="1"/>
  <c r="AW340" i="8" a="1"/>
  <c r="AX191" i="8" a="1"/>
  <c r="Y249" i="8" a="1"/>
  <c r="O519" i="8" a="1"/>
  <c r="X271" i="8" a="1"/>
  <c r="BM199" i="8" a="1"/>
  <c r="BJ86" i="8" a="1"/>
  <c r="AW160" i="8" a="1"/>
  <c r="BJ156" i="8" a="1"/>
  <c r="N251" i="8"/>
  <c r="AX171" i="8" a="1"/>
  <c r="BH41" i="8" a="1"/>
  <c r="BN162" i="8" a="1"/>
  <c r="BY258" i="8" a="1"/>
  <c r="Z48" i="8" a="1"/>
  <c r="BI66" i="8" a="1"/>
  <c r="BN62" i="8" a="1"/>
  <c r="BH258" i="8" a="1"/>
  <c r="Y86" i="8" a="1"/>
  <c r="BM85" i="8" a="1"/>
  <c r="Q39" i="8" a="1"/>
  <c r="R91" i="8" a="1"/>
  <c r="BY167" i="8" a="1"/>
  <c r="AW39" i="8" a="1"/>
  <c r="BF502" i="8" a="1"/>
  <c r="Q156" i="8" a="1"/>
  <c r="BI168" i="8" a="1"/>
  <c r="T60" i="8" a="1"/>
  <c r="BD174" i="8" a="1"/>
  <c r="R40" i="8" a="1"/>
  <c r="AX410" i="6" a="1"/>
  <c r="CL272" i="8" a="1"/>
  <c r="Y497" i="8" a="1"/>
  <c r="Q266" i="8" a="1"/>
  <c r="AX353" i="8" a="1"/>
  <c r="T409" i="8" a="1"/>
  <c r="AW179" i="8" a="1"/>
  <c r="BO86" i="8" a="1"/>
  <c r="AA159" i="8" a="1"/>
  <c r="V183" i="8" a="1"/>
  <c r="T251" i="8" a="1"/>
  <c r="CL167" i="8" a="1"/>
  <c r="BF174" i="8" a="1"/>
  <c r="W253" i="8" a="1"/>
  <c r="BA258" i="8" a="1"/>
  <c r="CD84" i="8" a="1"/>
  <c r="Y266" i="8" a="1"/>
  <c r="CK47" i="8" a="1"/>
  <c r="BA341" i="8" a="1"/>
  <c r="R163" i="8" a="1"/>
  <c r="R47" i="8" a="1"/>
  <c r="BM45" i="8" a="1"/>
  <c r="BW48" i="8" a="1"/>
  <c r="BF67" i="8" a="1"/>
  <c r="BI565" i="8" a="1"/>
  <c r="BP159" i="8" a="1"/>
  <c r="Z408" i="8" a="1"/>
  <c r="W197" i="8" a="1"/>
  <c r="N252" i="8"/>
  <c r="CB419" i="8" a="1"/>
  <c r="AV353" i="8" a="1"/>
  <c r="BP496" i="8" a="1"/>
  <c r="N414" i="8"/>
  <c r="S196" i="8" a="1"/>
  <c r="AV253" i="8" a="1"/>
  <c r="CD174" i="8" a="1"/>
  <c r="BP498" i="8" a="1"/>
  <c r="CL340" i="8" a="1"/>
  <c r="U171" i="8" a="1"/>
  <c r="BJ94" i="8" a="1"/>
  <c r="W66" i="8" a="1"/>
  <c r="CK157" i="8" a="1"/>
  <c r="BH63" i="8" a="1"/>
  <c r="T157" i="8" a="1"/>
  <c r="W52" i="8" a="1"/>
  <c r="Z339" i="8" a="1"/>
  <c r="CL186" i="8" a="1"/>
  <c r="S76" i="8" a="1"/>
  <c r="CK57" i="8" a="1"/>
  <c r="BH184" i="8" a="1"/>
  <c r="P279" i="8" a="1"/>
  <c r="V271" i="8" a="1"/>
  <c r="BM408" i="8" a="1"/>
  <c r="P404" i="8" a="1"/>
  <c r="BW341" i="8" a="1"/>
  <c r="BY407" i="8" a="1"/>
  <c r="Y184" i="8" a="1"/>
  <c r="CB567" i="8" a="1"/>
  <c r="CK196" i="8" a="1"/>
  <c r="W60" i="8" a="1"/>
  <c r="BF84" i="8" a="1"/>
  <c r="AV53" i="8" a="1"/>
  <c r="Z518" i="8" a="1"/>
  <c r="BH265" i="8" a="1"/>
  <c r="BF200" i="8" a="1"/>
  <c r="AA339" i="8" a="1"/>
  <c r="BY401" i="8" a="1"/>
  <c r="BJ162" i="8" a="1"/>
  <c r="W249" i="8" a="1"/>
  <c r="O152" i="8" a="1"/>
  <c r="AX57" i="8" a="1"/>
  <c r="BF353" i="8" a="1"/>
  <c r="X278" i="8" a="1"/>
  <c r="N413" i="8"/>
  <c r="AX276" i="8" a="1"/>
  <c r="S267" i="8" a="1"/>
  <c r="T159" i="8" a="1"/>
  <c r="CK275" i="8" a="1"/>
  <c r="BO172" i="8" a="1"/>
  <c r="P261" i="8" a="1"/>
  <c r="BI199" i="8" a="1"/>
  <c r="BN77" i="8" a="1"/>
  <c r="AV88" i="8" a="1"/>
  <c r="BN83" i="8" a="1"/>
  <c r="BH428" i="8" a="1"/>
  <c r="U84" i="8" a="1"/>
  <c r="V366" i="8" a="1"/>
  <c r="AA248" i="8" a="1"/>
  <c r="Z152" i="8" a="1"/>
  <c r="Y427" i="8" a="1"/>
  <c r="BM422" i="8" a="1"/>
  <c r="CB194" i="8" a="1"/>
  <c r="BA198" i="8" a="1"/>
  <c r="AV161" i="8" a="1"/>
  <c r="BH189" i="8" a="1"/>
  <c r="Q160" i="8" a="1"/>
  <c r="X403" i="8" a="1"/>
  <c r="CD185" i="8" a="1"/>
  <c r="BI248" i="8" a="1"/>
  <c r="S257" i="8" a="1"/>
  <c r="CL86" i="8" a="1"/>
  <c r="BN150" i="8" a="1"/>
  <c r="AX159" i="8" a="1"/>
  <c r="CD498" i="8" a="1"/>
  <c r="T260" i="8" a="1"/>
  <c r="R278" i="8" a="1"/>
  <c r="BH353" i="8" a="1"/>
  <c r="BY259" i="8" a="1"/>
  <c r="CK166" i="8" a="1"/>
  <c r="AX83" i="8" a="1"/>
  <c r="BO421" i="8" a="1"/>
  <c r="AW159" i="8" a="1"/>
  <c r="W257" i="8" a="1"/>
  <c r="AA155" i="8" a="1"/>
  <c r="CL253" i="8" a="1"/>
  <c r="BB38" i="8" a="1"/>
  <c r="CB172" i="8" a="1"/>
  <c r="Z172" i="8" a="1"/>
  <c r="BJ89" i="8" a="1"/>
  <c r="BY146" i="8" a="1"/>
  <c r="T193" i="8" a="1"/>
  <c r="BH426" i="8" a="1"/>
  <c r="AA270" i="8" a="1"/>
  <c r="Q506" i="8" a="1"/>
  <c r="AX520" i="8" a="1"/>
  <c r="AV176" i="8" a="1"/>
  <c r="BI520" i="8" a="1"/>
  <c r="AV156" i="8" a="1"/>
  <c r="BF189" i="8" a="1"/>
  <c r="BB512" i="8" a="1"/>
  <c r="W266" i="8" a="1"/>
  <c r="T185" i="8" a="1"/>
  <c r="Q172" i="8" a="1"/>
  <c r="O78" i="8" a="1"/>
  <c r="BI254" i="8" a="1"/>
  <c r="Y192" i="8" a="1"/>
  <c r="CK250" i="8" a="1"/>
  <c r="BZ53" i="8" a="1"/>
  <c r="T57" i="8" a="1"/>
  <c r="S69" i="8" a="1"/>
  <c r="Y366" i="8" a="1"/>
  <c r="AA567" i="8" a="1"/>
  <c r="P68" i="8" a="1"/>
  <c r="N174" i="8"/>
  <c r="CB174" i="8" a="1"/>
  <c r="AX86" i="8" a="1"/>
  <c r="CE414" i="8" a="1"/>
  <c r="X272" i="8" a="1"/>
  <c r="BJ353" i="8" a="1"/>
  <c r="P407" i="8" a="1"/>
  <c r="BP567" i="8" a="1"/>
  <c r="N157" i="8"/>
  <c r="V251" i="8" a="1"/>
  <c r="P272" i="8" a="1"/>
  <c r="O282" i="8" a="1"/>
  <c r="BW426" i="8" a="1"/>
  <c r="AV187" i="8" a="1"/>
  <c r="T280" i="8" a="1"/>
  <c r="W161" i="8" a="1"/>
  <c r="CK168" i="8" a="1"/>
  <c r="BN82" i="8" a="1"/>
  <c r="AW504" i="8" a="1"/>
  <c r="BZ403" i="8" a="1"/>
  <c r="BJ48" i="8" a="1"/>
  <c r="AA408" i="8" a="1"/>
  <c r="BA280" i="8" a="1"/>
  <c r="BA170" i="8" a="1"/>
  <c r="BA50" i="8" a="1"/>
  <c r="BA38" i="8" a="1"/>
  <c r="CK156" i="8" a="1"/>
  <c r="U49" i="8" a="1"/>
  <c r="AX187" i="8" a="1"/>
  <c r="O70" i="8" a="1"/>
  <c r="Q339" i="8" a="1"/>
  <c r="BB69" i="8" a="1"/>
  <c r="BD281" i="8" a="1"/>
  <c r="Z86" i="8" a="1"/>
  <c r="Y66" i="8" a="1"/>
  <c r="R157" i="8" a="1"/>
  <c r="T410" i="8" a="1"/>
  <c r="CL252" i="8" a="1"/>
  <c r="P424" i="8" a="1"/>
  <c r="BB425" i="8" a="1"/>
  <c r="BJ172" i="8" a="1"/>
  <c r="BH196" i="8" a="1"/>
  <c r="BJ257" i="8" a="1"/>
  <c r="CB267" i="8" a="1"/>
  <c r="BP198" i="8" a="1"/>
  <c r="V197" i="8" a="1"/>
  <c r="BY249" i="8" a="1"/>
  <c r="BW264" i="8" a="1"/>
  <c r="V163" i="8" a="1"/>
  <c r="Q200" i="8" a="1"/>
  <c r="U172" i="8" a="1"/>
  <c r="N177" i="8"/>
  <c r="CB266" i="8" a="1"/>
  <c r="AW261" i="8" a="1"/>
  <c r="CL75" i="8" a="1"/>
  <c r="CL407" i="8" a="1"/>
  <c r="BJ194" i="8" a="1"/>
  <c r="Q78" i="8" a="1"/>
  <c r="Y146" i="8" a="1"/>
  <c r="BN172" i="8" a="1"/>
  <c r="AW181" i="8" a="1"/>
  <c r="N407" i="8"/>
  <c r="O147" i="8" a="1"/>
  <c r="W410" i="6" a="1"/>
  <c r="AV169" i="8" a="1"/>
  <c r="BP62" i="8" a="1"/>
  <c r="CE246" i="8" a="1"/>
  <c r="BJ573" i="8" a="1"/>
  <c r="S198" i="8" a="1"/>
  <c r="U179" i="8" a="1"/>
  <c r="Q198" i="8" a="1"/>
  <c r="CB249" i="8" a="1"/>
  <c r="BC413" i="8" a="1"/>
  <c r="AV183" i="8" a="1"/>
  <c r="X252" i="8" a="1"/>
  <c r="CD429" i="8" a="1"/>
  <c r="CB190" i="8" a="1"/>
  <c r="V192" i="8" a="1"/>
  <c r="BO185" i="8" a="1"/>
  <c r="BW416" i="8" a="1"/>
  <c r="CL265" i="8" a="1"/>
  <c r="R73" i="8" a="1"/>
  <c r="CB264" i="8" a="1"/>
  <c r="S418" i="8" a="1"/>
  <c r="Y90" i="8" a="1"/>
  <c r="P90" i="8" a="1"/>
  <c r="AX280" i="8" a="1"/>
  <c r="Z67" i="8" a="1"/>
  <c r="O89" i="8" a="1"/>
  <c r="BY263" i="8" a="1"/>
  <c r="AX50" i="8" a="1"/>
  <c r="CK153" i="8" a="1"/>
  <c r="CL62" i="8" a="1"/>
  <c r="CK273" i="8" a="1"/>
  <c r="AV277" i="8" a="1"/>
  <c r="CK73" i="8" a="1"/>
  <c r="CE70" i="8" a="1"/>
  <c r="R82" i="8" a="1"/>
  <c r="CD250" i="8" a="1"/>
  <c r="T86" i="8" a="1"/>
  <c r="R55" i="8" a="1"/>
  <c r="BN151" i="8" a="1"/>
  <c r="BM428" i="8" a="1"/>
  <c r="R68" i="8" a="1"/>
  <c r="O66" i="8" a="1"/>
  <c r="BZ181" i="8" a="1"/>
  <c r="BY171" i="8" a="1"/>
  <c r="BO84" i="8" a="1"/>
  <c r="BF64" i="8" a="1"/>
  <c r="BA54" i="8" a="1"/>
  <c r="BO50" i="8" a="1"/>
  <c r="W54" i="8" a="1"/>
  <c r="V78" i="8" a="1"/>
  <c r="BN51" i="8" a="1"/>
  <c r="Q429" i="8" a="1"/>
  <c r="AV166" i="8" a="1"/>
  <c r="BH45" i="8" a="1"/>
  <c r="BI170" i="8" a="1"/>
  <c r="BN187" i="8" a="1"/>
  <c r="Z89" i="8" a="1"/>
  <c r="BI200" i="8" a="1"/>
  <c r="BN192" i="8" a="1"/>
  <c r="O84" i="8" a="1"/>
  <c r="BD74" i="8" a="1"/>
  <c r="BP352" i="8" a="1"/>
  <c r="CD420" i="8" a="1"/>
  <c r="BD257" i="8" a="1"/>
  <c r="AA161" i="8" a="1"/>
  <c r="Y157" i="8" a="1"/>
  <c r="CL168" i="8" a="1"/>
  <c r="BB85" i="8" a="1"/>
  <c r="BD49" i="8" a="1"/>
  <c r="BB48" i="8" a="1"/>
  <c r="T262" i="8" a="1"/>
  <c r="U75" i="8" a="1"/>
  <c r="CE87" i="8" a="1"/>
  <c r="O154" i="8" a="1"/>
  <c r="BN181" i="8" a="1"/>
  <c r="S251" i="8" a="1"/>
  <c r="AA84" i="8" a="1"/>
  <c r="AV148" i="8" a="1"/>
  <c r="CE428" i="8" a="1"/>
  <c r="V193" i="8" a="1"/>
  <c r="Y196" i="8" a="1"/>
  <c r="CB176" i="8" a="1"/>
  <c r="R174" i="8" a="1"/>
  <c r="W172" i="8" a="1"/>
  <c r="BI270" i="8" a="1"/>
  <c r="CD419" i="8" a="1"/>
  <c r="Z154" i="8" a="1"/>
  <c r="Y172" i="8" a="1"/>
  <c r="CB252" i="8" a="1"/>
  <c r="CB404" i="8" a="1"/>
  <c r="V85" i="8" a="1"/>
  <c r="BI185" i="8" a="1"/>
  <c r="Y248" i="8" a="1"/>
  <c r="R57" i="8" a="1"/>
  <c r="N267" i="8"/>
  <c r="U195" i="8" a="1"/>
  <c r="O193" i="8" a="1"/>
  <c r="BY198" i="8" a="1"/>
  <c r="BJ46" i="8" a="1"/>
  <c r="BW421" i="8" a="1"/>
  <c r="P421" i="8" a="1"/>
  <c r="CD423" i="8" a="1"/>
  <c r="BP90" i="8" a="1"/>
  <c r="N340" i="8"/>
  <c r="W155" i="8" a="1"/>
  <c r="S280" i="8" a="1"/>
  <c r="BJ352" i="8" a="1"/>
  <c r="BP341" i="8" a="1"/>
  <c r="Q420" i="8" a="1"/>
  <c r="P282" i="8" a="1"/>
  <c r="BN339" i="8" a="1"/>
  <c r="O91" i="8" a="1"/>
  <c r="R430" i="8" a="1"/>
  <c r="BN249" i="8" a="1"/>
  <c r="BF498" i="8" a="1"/>
  <c r="N187" i="8"/>
  <c r="BW268" i="8" a="1"/>
  <c r="BC496" i="8" a="1"/>
  <c r="BW520" i="8" a="1"/>
  <c r="O167" i="8" a="1"/>
  <c r="BI415" i="8" a="1"/>
  <c r="Q48" i="8" a="1"/>
  <c r="N194" i="8"/>
  <c r="Y169" i="8" a="1"/>
  <c r="V274" i="8" a="1"/>
  <c r="BY269" i="8" a="1"/>
  <c r="BI146" i="8" a="1"/>
  <c r="BH264" i="8" a="1"/>
  <c r="S268" i="8" a="1"/>
  <c r="CB156" i="8" a="1"/>
  <c r="V412" i="8" a="1"/>
  <c r="AX55" i="8" a="1"/>
  <c r="BH181" i="8" a="1"/>
  <c r="O158" i="8" a="1"/>
  <c r="AX496" i="8" a="1"/>
  <c r="U248" i="8" a="1"/>
  <c r="BW280" i="8" a="1"/>
  <c r="AV62" i="8" a="1"/>
  <c r="W156" i="8" a="1"/>
  <c r="BA69" i="8" a="1"/>
  <c r="Q190" i="8" a="1"/>
  <c r="BP266" i="8" a="1"/>
  <c r="BI163" i="8" a="1"/>
  <c r="U178" i="8" a="1"/>
  <c r="BN85" i="8" a="1"/>
  <c r="BP70" i="8" a="1"/>
  <c r="N75" i="8"/>
  <c r="CL156" i="8" a="1"/>
  <c r="V75" i="8" a="1"/>
  <c r="N53" i="8"/>
  <c r="X66" i="8" a="1"/>
  <c r="U83" i="8" a="1"/>
  <c r="BB337" i="8" a="1"/>
  <c r="AA152" i="8" a="1"/>
  <c r="BB424" i="8" a="1"/>
  <c r="BB195" i="8" a="1"/>
  <c r="W178" i="8" a="1"/>
  <c r="BM407" i="8" a="1"/>
  <c r="Y338" i="8" a="1"/>
  <c r="BO338" i="8" a="1"/>
  <c r="R427" i="8" a="1"/>
  <c r="BW413" i="8" a="1"/>
  <c r="BF426" i="8" a="1"/>
  <c r="AW260" i="8" a="1"/>
  <c r="X76" i="8" a="1"/>
  <c r="BH47" i="8" a="1"/>
  <c r="AV175" i="8" a="1"/>
  <c r="AA63" i="8" a="1"/>
  <c r="BC154" i="8" a="1"/>
  <c r="BF39" i="8" a="1"/>
  <c r="BJ197" i="8" a="1"/>
  <c r="V167" i="8" a="1"/>
  <c r="BW74" i="8" a="1"/>
  <c r="N161" i="8"/>
  <c r="O264" i="8" a="1"/>
  <c r="R169" i="8" a="1"/>
  <c r="BD152" i="8" a="1"/>
  <c r="AX247" i="8" a="1"/>
  <c r="R250" i="8" a="1"/>
  <c r="AV160" i="8" a="1"/>
  <c r="O196" i="8" a="1"/>
  <c r="R190" i="8" a="1"/>
  <c r="CK69" i="8" a="1"/>
  <c r="Z250" i="8" a="1"/>
  <c r="N262" i="8"/>
  <c r="CB251" i="8" a="1"/>
  <c r="CK179" i="8" a="1"/>
  <c r="BM248" i="8" a="1"/>
  <c r="P83" i="8" a="1"/>
  <c r="V413" i="8" a="1"/>
  <c r="U252" i="8" a="1"/>
  <c r="CL275" i="8" a="1"/>
  <c r="CB263" i="8" a="1"/>
  <c r="AV80" i="8" a="1"/>
  <c r="BM183" i="8" a="1"/>
  <c r="V157" i="8" a="1"/>
  <c r="N67" i="8"/>
  <c r="BH76" i="8" a="1"/>
  <c r="CD57" i="8" a="1"/>
  <c r="BD155" i="8" a="1"/>
  <c r="BY408" i="8" a="1"/>
  <c r="BA260" i="8" a="1"/>
  <c r="CD407" i="8" a="1"/>
  <c r="AW337" i="8" a="1"/>
  <c r="BO163" i="8" a="1"/>
  <c r="Y260" i="8" a="1"/>
  <c r="BD81" i="8" a="1"/>
  <c r="AA403" i="8" a="1"/>
  <c r="Q173" i="8" a="1"/>
  <c r="Y186" i="8" a="1"/>
  <c r="BW409" i="8" a="1"/>
  <c r="S273" i="8" a="1"/>
  <c r="BP271" i="8" a="1"/>
  <c r="Y277" i="8" a="1"/>
  <c r="CD353" i="8" a="1"/>
  <c r="X413" i="8" a="1"/>
  <c r="BY67" i="8" a="1"/>
  <c r="CB250" i="8" a="1"/>
  <c r="CB151" i="8" a="1"/>
  <c r="O52" i="8" a="1"/>
  <c r="BW77" i="8" a="1"/>
  <c r="BI279" i="8" a="1"/>
  <c r="BH180" i="8" a="1"/>
  <c r="W200" i="8" a="1"/>
  <c r="V50" i="8" a="1"/>
  <c r="BW41" i="8" a="1"/>
  <c r="BW52" i="8" a="1"/>
  <c r="BN520" i="8" a="1"/>
  <c r="CL81" i="8" a="1"/>
  <c r="P403" i="8" a="1"/>
  <c r="CB52" i="8" a="1"/>
  <c r="CB155" i="8" a="1"/>
  <c r="AV75" i="8" a="1"/>
  <c r="BB339" i="8" a="1"/>
  <c r="BZ161" i="8" a="1"/>
  <c r="S181" i="8" a="1"/>
  <c r="CE41" i="8" a="1"/>
  <c r="CL82" i="8" a="1"/>
  <c r="BP85" i="8" a="1"/>
  <c r="T64" i="8" a="1"/>
  <c r="S66" i="8" a="1"/>
  <c r="BZ642" i="8" a="1"/>
  <c r="AA190" i="8" a="1"/>
  <c r="CK267" i="8" a="1"/>
  <c r="AX265" i="8" a="1"/>
  <c r="BN260" i="8" a="1"/>
  <c r="S260" i="8" a="1"/>
  <c r="Q85" i="8" a="1"/>
  <c r="T183" i="8" a="1"/>
  <c r="O94" i="8" a="1"/>
  <c r="AW75" i="8" a="1"/>
  <c r="BC49" i="8" a="1"/>
  <c r="CE278" i="8" a="1"/>
  <c r="T178" i="8" a="1"/>
  <c r="X166" i="8" a="1"/>
  <c r="Q51" i="8" a="1"/>
  <c r="BW90" i="8" a="1"/>
  <c r="BZ38" i="8" a="1"/>
  <c r="Y185" i="8" a="1"/>
  <c r="BD46" i="8" a="1"/>
  <c r="O197" i="8" a="1"/>
  <c r="N74" i="8"/>
  <c r="S45" i="8" a="1"/>
  <c r="CB166" i="8" a="1"/>
  <c r="BH166" i="8" a="1"/>
  <c r="CK160" i="8" a="1"/>
  <c r="BJ427" i="8" a="1"/>
  <c r="P250" i="8" a="1"/>
  <c r="BH182" i="8" a="1"/>
  <c r="AA188" i="8" a="1"/>
  <c r="CD194" i="8" a="1"/>
  <c r="CD410" i="8" a="1"/>
  <c r="O409" i="8" a="1"/>
  <c r="V422" i="8" a="1"/>
  <c r="R167" i="8" a="1"/>
  <c r="CK195" i="8" a="1"/>
  <c r="BH506" i="8" a="1"/>
  <c r="U338" i="8" a="1"/>
  <c r="V498" i="8" a="1"/>
  <c r="CK85" i="8" a="1"/>
  <c r="AV64" i="8" a="1"/>
  <c r="BJ73" i="8" a="1"/>
  <c r="V159" i="8" a="1"/>
  <c r="CK70" i="8" a="1"/>
  <c r="P66" i="8" a="1"/>
  <c r="BI89" i="8" a="1"/>
  <c r="CK416" i="8" a="1"/>
  <c r="BN353" i="8" a="1"/>
  <c r="CB163" i="8" a="1"/>
  <c r="AX176" i="8" a="1"/>
  <c r="CK54" i="8" a="1"/>
  <c r="W50" i="8" a="1"/>
  <c r="Q57" i="8" a="1"/>
  <c r="BJ44" i="8" a="1"/>
  <c r="BC196" i="8" a="1"/>
  <c r="AA249" i="8" a="1"/>
  <c r="BJ85" i="8" a="1"/>
  <c r="BM55" i="8" a="1"/>
  <c r="AV56" i="8" a="1"/>
  <c r="R46" i="8" a="1"/>
  <c r="V172" i="8" a="1"/>
  <c r="CE263" i="8" a="1"/>
  <c r="BF175" i="8" a="1"/>
  <c r="AW250" i="8" a="1"/>
  <c r="BF155" i="8" a="1"/>
  <c r="AV157" i="8" a="1"/>
  <c r="BZ601" i="8" a="1"/>
  <c r="Z179" i="8" a="1"/>
  <c r="BW281" i="8" a="1"/>
  <c r="BO183" i="8" a="1"/>
  <c r="BC90" i="8" a="1"/>
  <c r="AV89" i="8" a="1"/>
  <c r="AX75" i="8" a="1"/>
  <c r="BH91" i="8" a="1"/>
  <c r="BI94" i="8" a="1"/>
  <c r="BB68" i="8" a="1"/>
  <c r="R181" i="8" a="1"/>
  <c r="BH520" i="8" a="1"/>
  <c r="BA155" i="8" a="1"/>
  <c r="Q163" i="8" a="1"/>
  <c r="N198" i="8"/>
  <c r="CE54" i="8" a="1"/>
  <c r="BM57" i="8" a="1"/>
  <c r="BM50" i="8" a="1"/>
  <c r="BC276" i="8" a="1"/>
  <c r="BD266" i="8" a="1"/>
  <c r="P191" i="8" a="1"/>
  <c r="W188" i="8" a="1"/>
  <c r="X153" i="8" a="1"/>
  <c r="U53" i="8" a="1"/>
  <c r="BP168" i="8" a="1"/>
  <c r="BM162" i="8" a="1"/>
  <c r="AW174" i="8" a="1"/>
  <c r="BW252" i="8" a="1"/>
  <c r="Z168" i="8" a="1"/>
  <c r="AW68" i="8" a="1"/>
  <c r="U271" i="8" a="1"/>
  <c r="W68" i="8" a="1"/>
  <c r="N160" i="8"/>
  <c r="W247" i="8" a="1"/>
  <c r="CK84" i="8" a="1"/>
  <c r="BZ47" i="8" a="1"/>
  <c r="BJ268" i="8" a="1"/>
  <c r="S274" i="8" a="1"/>
  <c r="BI153" i="8" a="1"/>
  <c r="Z181" i="8" a="1"/>
  <c r="P276" i="8" a="1"/>
  <c r="AW153" i="8" a="1"/>
  <c r="CE404" i="8" a="1"/>
  <c r="BJ187" i="8" a="1"/>
  <c r="X77" i="8" a="1"/>
  <c r="BM66" i="8" a="1"/>
  <c r="AV186" i="8" a="1"/>
  <c r="BD251" i="8" a="1"/>
  <c r="CE197" i="8" a="1"/>
  <c r="BI154" i="8" a="1"/>
  <c r="BH193" i="8" a="1"/>
  <c r="BD252" i="8" a="1"/>
  <c r="BA160" i="8" a="1"/>
  <c r="CE69" i="8" a="1"/>
  <c r="BM573" i="8" a="1"/>
  <c r="BI53" i="8" a="1"/>
  <c r="AW82" i="8" a="1"/>
  <c r="CK68" i="8" a="1"/>
  <c r="CB198" i="8" a="1"/>
  <c r="Q153" i="8" a="1"/>
  <c r="N57" i="8"/>
  <c r="BP57" i="8" a="1"/>
  <c r="BD188" i="8" a="1"/>
  <c r="BP185" i="8" a="1"/>
  <c r="R79" i="8" a="1"/>
  <c r="BA414" i="8" a="1"/>
  <c r="BY49" i="8" a="1"/>
  <c r="S339" i="6" a="1"/>
  <c r="AA601" i="6" a="1"/>
  <c r="BB146" i="8" a="1"/>
  <c r="O41" i="8" a="1"/>
  <c r="BJ50" i="8" a="1"/>
  <c r="BI51" i="8" a="1"/>
  <c r="CE179" i="8" a="1"/>
  <c r="V53" i="8" a="1"/>
  <c r="BF275" i="8" a="1"/>
  <c r="BO337" i="8" a="1"/>
  <c r="BJ193" i="8" a="1"/>
  <c r="R63" i="8" a="1"/>
  <c r="X52" i="8" a="1"/>
  <c r="Q150" i="8" a="1"/>
  <c r="BB607" i="8" a="1"/>
  <c r="W38" i="8" a="1"/>
  <c r="T161" i="8" a="1"/>
  <c r="BJ150" i="8" a="1"/>
  <c r="Q70" i="8" a="1"/>
  <c r="CD51" i="8" a="1"/>
  <c r="AA41" i="8" a="1"/>
  <c r="AV410" i="8" a="1"/>
  <c r="U273" i="8" a="1"/>
  <c r="Z515" i="8" a="1"/>
  <c r="BA336" i="8" a="1"/>
  <c r="BA65" i="8" a="1"/>
  <c r="Z73" i="8" a="1"/>
  <c r="BI253" i="8" a="1"/>
  <c r="BI340" i="8" a="1"/>
  <c r="CB500" i="8" a="1"/>
  <c r="AV498" i="8" a="1"/>
  <c r="BB86" i="8" a="1"/>
  <c r="U170" i="8" a="1"/>
  <c r="Y340" i="8" a="1"/>
  <c r="X264" i="8" a="1"/>
  <c r="CL74" i="8" a="1"/>
  <c r="P39" i="8" a="1"/>
  <c r="N504" i="8"/>
  <c r="V278" i="8" a="1"/>
  <c r="BC68" i="8" a="1"/>
  <c r="CB262" i="8" a="1"/>
  <c r="CD162" i="8" a="1"/>
  <c r="AX257" i="8" a="1"/>
  <c r="BW53" i="8" a="1"/>
  <c r="Q182" i="8" a="1"/>
  <c r="BD428" i="8" a="1"/>
  <c r="S182" i="8" a="1"/>
  <c r="BI68" i="8" a="1"/>
  <c r="CB80" i="8" a="1"/>
  <c r="AW67" i="8" a="1"/>
  <c r="BZ200" i="8" a="1"/>
  <c r="BW87" i="8" a="1"/>
  <c r="AW270" i="8" a="1"/>
  <c r="BZ249" i="8" a="1"/>
  <c r="BD200" i="8" a="1"/>
  <c r="AX87" i="8" a="1"/>
  <c r="BB340" i="8" a="1"/>
  <c r="S170" i="8" a="1"/>
  <c r="O65" i="8" a="1"/>
  <c r="BC273" i="8" a="1"/>
  <c r="BC199" i="8" a="1"/>
  <c r="Q44" i="8" a="1"/>
  <c r="BA279" i="8" a="1"/>
  <c r="BC54" i="8" a="1"/>
  <c r="AA337" i="6" a="1"/>
  <c r="R276" i="8" a="1"/>
  <c r="CE162" i="8" a="1"/>
  <c r="R77" i="8" a="1"/>
  <c r="Z39" i="8" a="1"/>
  <c r="BA175" i="8" a="1"/>
  <c r="BP150" i="8" a="1"/>
  <c r="CD366" i="8" a="1"/>
  <c r="BB264" i="8" a="1"/>
  <c r="CL249" i="8" a="1"/>
  <c r="BB565" i="8" a="1"/>
  <c r="BI149" i="8" a="1"/>
  <c r="BJ77" i="8" a="1"/>
  <c r="R268" i="8" a="1"/>
  <c r="CK154" i="8" a="1"/>
  <c r="V70" i="8" a="1"/>
  <c r="R89" i="8" a="1"/>
  <c r="AA175" i="8" a="1"/>
  <c r="CD270" i="8" a="1"/>
  <c r="Y45" i="8" a="1"/>
  <c r="BC77" i="8" a="1"/>
  <c r="BP149" i="8" a="1"/>
  <c r="CB90" i="8" a="1"/>
  <c r="BJ174" i="8" a="1"/>
  <c r="S62" i="8" a="1"/>
  <c r="N155" i="8"/>
  <c r="CB49" i="8" a="1"/>
  <c r="CK64" i="8" a="1"/>
  <c r="AA180" i="8" a="1"/>
  <c r="AX82" i="8" a="1"/>
  <c r="BW75" i="8" a="1"/>
  <c r="CK67" i="8" a="1"/>
  <c r="BW419" i="8" a="1"/>
  <c r="CL268" i="8" a="1"/>
  <c r="CB428" i="8" a="1"/>
  <c r="BP183" i="8" a="1"/>
  <c r="X601" i="8" a="1"/>
  <c r="BW62" i="8" a="1"/>
  <c r="AX62" i="8" a="1"/>
  <c r="W262" i="8" a="1"/>
  <c r="O192" i="8" a="1"/>
  <c r="Q176" i="8" a="1"/>
  <c r="BA68" i="8" a="1"/>
  <c r="BH155" i="8" a="1"/>
  <c r="BB62" i="8" a="1"/>
  <c r="BY178" i="8" a="1"/>
  <c r="T199" i="8" a="1"/>
  <c r="BH57" i="8" a="1"/>
  <c r="CD60" i="8" a="1"/>
  <c r="W84" i="8" a="1"/>
  <c r="V54" i="8" a="1"/>
  <c r="AX250" i="8" a="1"/>
  <c r="BH161" i="8" a="1"/>
  <c r="AA405" i="8" a="1"/>
  <c r="P176" i="8" a="1"/>
  <c r="Z53" i="8" a="1"/>
  <c r="CK147" i="8" a="1"/>
  <c r="U159" i="8" a="1"/>
  <c r="V178" i="8" a="1"/>
  <c r="BW57" i="8" a="1"/>
  <c r="BY38" i="8" a="1"/>
  <c r="CD184" i="8" a="1"/>
  <c r="BD405" i="8" a="1"/>
  <c r="BC151" i="8" a="1"/>
  <c r="W73" i="8" a="1"/>
  <c r="AX268" i="8" a="1"/>
  <c r="BZ341" i="8" a="1"/>
  <c r="R405" i="8" a="1"/>
  <c r="S200" i="8" a="1"/>
  <c r="X407" i="8" a="1"/>
  <c r="Y61" i="8" a="1"/>
  <c r="BP65" i="8" a="1"/>
  <c r="CK405" i="8" a="1"/>
  <c r="CD152" i="8" a="1"/>
  <c r="BB154" i="8" a="1"/>
  <c r="BH68" i="8" a="1"/>
  <c r="BM53" i="8" a="1"/>
  <c r="AX253" i="8" a="1"/>
  <c r="P86" i="8" a="1"/>
  <c r="W49" i="8" a="1"/>
  <c r="Q53" i="8" a="1"/>
  <c r="Q261" i="8" a="1"/>
  <c r="BZ83" i="8" a="1"/>
  <c r="BO76" i="8" a="1"/>
  <c r="BZ401" i="8" a="1"/>
  <c r="S86" i="8" a="1"/>
  <c r="N154" i="8"/>
  <c r="BP169" i="8" a="1"/>
  <c r="BP152" i="8" a="1"/>
  <c r="Y161" i="8" a="1"/>
  <c r="AV191" i="8" a="1"/>
  <c r="BA187" i="8" a="1"/>
  <c r="Q80" i="8" a="1"/>
  <c r="W175" i="8" a="1"/>
  <c r="BZ49" i="8" a="1"/>
  <c r="Z267" i="8" a="1"/>
  <c r="N169" i="8"/>
  <c r="Q38" i="8" a="1"/>
  <c r="CE174" i="8" a="1"/>
  <c r="BI180" i="8" a="1"/>
  <c r="BH177" i="8" a="1"/>
  <c r="BH84" i="8" a="1"/>
  <c r="CL174" i="8" a="1"/>
  <c r="BW70" i="8" a="1"/>
  <c r="R403" i="8" a="1"/>
  <c r="V280" i="8" a="1"/>
  <c r="BJ402" i="8" a="1"/>
  <c r="T154" i="8" a="1"/>
  <c r="AX263" i="8" a="1"/>
  <c r="CK197" i="8" a="1"/>
  <c r="O497" i="8" a="1"/>
  <c r="CK191" i="8" a="1"/>
  <c r="BF196" i="8" a="1"/>
  <c r="BI250" i="8" a="1"/>
  <c r="U187" i="8" a="1"/>
  <c r="Z340" i="8" a="1"/>
  <c r="N150" i="8"/>
  <c r="BO401" i="8" a="1"/>
  <c r="BM405" i="8" a="1"/>
  <c r="T175" i="8" a="1"/>
  <c r="X427" i="8" a="1"/>
  <c r="U63" i="8" a="1"/>
  <c r="N188" i="8"/>
  <c r="W259" i="8" a="1"/>
  <c r="BH270" i="8" a="1"/>
  <c r="R366" i="8" a="1"/>
  <c r="O161" i="8" a="1"/>
  <c r="P339" i="8" a="1"/>
  <c r="BJ70" i="8" a="1"/>
  <c r="AW163" i="8" a="1"/>
  <c r="BH246" i="8" a="1"/>
  <c r="P91" i="8" a="1"/>
  <c r="S248" i="8" a="1"/>
  <c r="CB415" i="8" a="1"/>
  <c r="V158" i="8" a="1"/>
  <c r="Z199" i="8" a="1"/>
  <c r="T412" i="8" a="1"/>
  <c r="T46" i="8" a="1"/>
  <c r="AA87" i="8" a="1"/>
  <c r="BI281" i="8" a="1"/>
  <c r="Y282" i="8" a="1"/>
  <c r="CB178" i="8" a="1"/>
  <c r="W80" i="8" a="1"/>
  <c r="BH152" i="8" a="1"/>
  <c r="BH282" i="8" a="1"/>
  <c r="BJ154" i="8" a="1"/>
  <c r="Y176" i="8" a="1"/>
  <c r="W198" i="8" a="1"/>
  <c r="Q271" i="8" a="1"/>
  <c r="BD340" i="8" a="1"/>
  <c r="AA352" i="8" a="1"/>
  <c r="N338" i="8"/>
  <c r="N73" i="8"/>
  <c r="BA41" i="8" a="1"/>
  <c r="BI150" i="8" a="1"/>
  <c r="CK148" i="8" a="1"/>
  <c r="V80" i="8" a="1"/>
  <c r="P264" i="8" a="1"/>
  <c r="Z425" i="8" a="1"/>
  <c r="X197" i="8" a="1"/>
  <c r="AV193" i="8" a="1"/>
  <c r="O175" i="8" a="1"/>
  <c r="Y178" i="8" a="1"/>
  <c r="BO75" i="8" a="1"/>
  <c r="Q269" i="8" a="1"/>
  <c r="BA181" i="8" a="1"/>
  <c r="BY75" i="8" a="1"/>
  <c r="CL84" i="8" a="1"/>
  <c r="T337" i="8" a="1"/>
  <c r="BZ50" i="8" a="1"/>
  <c r="BF154" i="8" a="1"/>
  <c r="R200" i="8" a="1"/>
  <c r="CE254" i="8" a="1"/>
  <c r="CL170" i="8" a="1"/>
  <c r="BZ44" i="8" a="1"/>
  <c r="P79" i="8" a="1"/>
  <c r="AV248" i="8" a="1"/>
  <c r="AW192" i="8" a="1"/>
  <c r="U512" i="8" a="1"/>
  <c r="BW181" i="8" a="1"/>
  <c r="V268" i="8" a="1"/>
  <c r="W410" i="8" a="1"/>
  <c r="CE84" i="8" a="1"/>
  <c r="W74" i="8" a="1"/>
  <c r="BN200" i="8" a="1"/>
  <c r="AW251" i="8" a="1"/>
  <c r="BC57" i="8" a="1"/>
  <c r="V250" i="8" a="1"/>
  <c r="BC163" i="8" a="1"/>
  <c r="BP166" i="8" a="1"/>
  <c r="AA192" i="8" a="1"/>
  <c r="T56" i="8" a="1"/>
  <c r="U60" i="8" a="1"/>
  <c r="BI63" i="8" a="1"/>
  <c r="CB257" i="8" a="1"/>
  <c r="AW62" i="8" a="1"/>
  <c r="BW146" i="8" a="1"/>
  <c r="X74" i="8" a="1"/>
  <c r="CE46" i="8" a="1"/>
  <c r="BB270" i="8" a="1"/>
  <c r="Z248" i="8" a="1"/>
  <c r="Y262" i="8" a="1"/>
  <c r="BP419" i="8" a="1"/>
  <c r="X406" i="8" a="1"/>
  <c r="BH167" i="8" a="1"/>
  <c r="P82" i="8" a="1"/>
  <c r="BI420" i="8" a="1"/>
  <c r="Z191" i="8" a="1"/>
  <c r="N47" i="8"/>
  <c r="AV339" i="8" a="1"/>
  <c r="Y246" i="8" a="1"/>
  <c r="X248" i="8" a="1"/>
  <c r="CB87" i="8" a="1"/>
  <c r="BW160" i="8" a="1"/>
  <c r="X416" i="8" a="1"/>
  <c r="BN47" i="8" a="1"/>
  <c r="CE56" i="8" a="1"/>
  <c r="BM353" i="8" a="1"/>
  <c r="AA82" i="8" a="1"/>
  <c r="BI172" i="8" a="1"/>
  <c r="CK66" i="8" a="1"/>
  <c r="BA178" i="8" a="1"/>
  <c r="BJ68" i="8" a="1"/>
  <c r="CB75" i="8" a="1"/>
  <c r="CK200" i="8" a="1"/>
  <c r="BM168" i="8" a="1"/>
  <c r="BM89" i="8" a="1"/>
  <c r="BN80" i="8" a="1"/>
  <c r="U82" i="8" a="1"/>
  <c r="R183" i="8" a="1"/>
  <c r="BC572" i="8" a="1"/>
  <c r="BI44" i="8" a="1"/>
  <c r="BM151" i="8" a="1"/>
  <c r="BO262" i="8" a="1"/>
  <c r="Q184" i="8" a="1"/>
  <c r="BZ46" i="8" a="1"/>
  <c r="BJ259" i="8" a="1"/>
  <c r="U45" i="8" a="1"/>
  <c r="BD173" i="8" a="1"/>
  <c r="N254" i="8"/>
  <c r="U410" i="6" a="1"/>
  <c r="W416" i="8" a="1"/>
  <c r="S415" i="8" a="1"/>
  <c r="BJ87" i="8" a="1"/>
  <c r="U160" i="8" a="1"/>
  <c r="X338" i="8" a="1"/>
  <c r="Z155" i="8" a="1"/>
  <c r="BH55" i="8" a="1"/>
  <c r="BW163" i="8" a="1"/>
  <c r="Y68" i="8" a="1"/>
  <c r="BY173" i="8" a="1"/>
  <c r="CK86" i="8" a="1"/>
  <c r="AV48" i="8" a="1"/>
  <c r="AA154" i="8" a="1"/>
  <c r="BJ45" i="8" a="1"/>
  <c r="X189" i="8" a="1"/>
  <c r="CL422" i="8" a="1"/>
  <c r="R150" i="8" a="1"/>
  <c r="BO89" i="8" a="1"/>
  <c r="T179" i="8" a="1"/>
  <c r="BA77" i="8" a="1"/>
  <c r="BN184" i="8" a="1"/>
  <c r="O82" i="8" a="1"/>
  <c r="Y64" i="8" a="1"/>
  <c r="BZ406" i="8" a="1"/>
  <c r="BB83" i="8" a="1"/>
  <c r="N406" i="8"/>
  <c r="CD266" i="8" a="1"/>
  <c r="BJ199" i="8" a="1"/>
  <c r="BA247" i="8" a="1"/>
  <c r="BD248" i="8" a="1"/>
  <c r="BA75" i="8" a="1"/>
  <c r="T191" i="8" a="1"/>
  <c r="AA181" i="8" a="1"/>
  <c r="BI401" i="8" a="1"/>
  <c r="BN516" i="8" a="1"/>
  <c r="BO352" i="8" a="1"/>
  <c r="BJ410" i="8" a="1"/>
  <c r="U196" i="8" a="1"/>
  <c r="AV167" i="8" a="1"/>
  <c r="AV49" i="8" a="1"/>
  <c r="V502" i="8" a="1"/>
  <c r="W260" i="8" a="1"/>
  <c r="Q79" i="8" a="1"/>
  <c r="BN78" i="8" a="1"/>
  <c r="T254" i="8" a="1"/>
  <c r="S184" i="8" a="1"/>
  <c r="BA47" i="8" a="1"/>
  <c r="BI55" i="8" a="1"/>
  <c r="Z161" i="8" a="1"/>
  <c r="BB407" i="8" a="1"/>
  <c r="X251" i="8" a="1"/>
  <c r="AW183" i="8" a="1"/>
  <c r="Y78" i="8" a="1"/>
  <c r="Z184" i="8" a="1"/>
  <c r="CE150" i="8" a="1"/>
  <c r="BN148" i="8" a="1"/>
  <c r="CK183" i="8" a="1"/>
  <c r="AX184" i="8" a="1"/>
  <c r="AW162" i="8" a="1"/>
  <c r="CL63" i="8" a="1"/>
  <c r="W40" i="8" a="1"/>
  <c r="Y281" i="8" a="1"/>
  <c r="S57" i="8" a="1"/>
  <c r="BO83" i="8" a="1"/>
  <c r="W366" i="8" a="1"/>
  <c r="AV401" i="8" a="1"/>
  <c r="CE156" i="8" a="1"/>
  <c r="AA200" i="8" a="1"/>
  <c r="Z188" i="8" a="1"/>
  <c r="Y198" i="8" a="1"/>
  <c r="BH65" i="8" a="1"/>
  <c r="AW278" i="8" a="1"/>
  <c r="AW188" i="8" a="1"/>
  <c r="R86" i="8" a="1"/>
  <c r="W83" i="8" a="1"/>
  <c r="AW404" i="8" a="1"/>
  <c r="CK149" i="8" a="1"/>
  <c r="AW57" i="8" a="1"/>
  <c r="AW274" i="8" a="1"/>
  <c r="CL146" i="8" a="1"/>
  <c r="Y421" i="8" a="1"/>
  <c r="AW41" i="8" a="1"/>
  <c r="T44" i="8" a="1"/>
  <c r="BB49" i="8" a="1"/>
  <c r="R60" i="8" a="1"/>
  <c r="BJ39" i="8" a="1"/>
  <c r="V148" i="8" a="1"/>
  <c r="BD157" i="8" a="1"/>
  <c r="BF185" i="8" a="1"/>
  <c r="BJ497" i="8" a="1"/>
  <c r="AA247" i="8" a="1"/>
  <c r="BI402" i="8" a="1"/>
  <c r="S183" i="8" a="1"/>
  <c r="CE247" i="8" a="1"/>
  <c r="R175" i="8" a="1"/>
  <c r="AW190" i="8" a="1"/>
  <c r="BY248" i="8" a="1"/>
  <c r="BD89" i="8" a="1"/>
  <c r="CD38" i="8" a="1"/>
  <c r="BZ90" i="8" a="1"/>
  <c r="Z94" i="8" a="1"/>
  <c r="BB75" i="8" a="1"/>
  <c r="P341" i="8" a="1"/>
  <c r="BW197" i="8" a="1"/>
  <c r="BH170" i="8" a="1"/>
  <c r="BM415" i="8" a="1"/>
  <c r="R149" i="8" a="1"/>
  <c r="Q151" i="8" a="1"/>
  <c r="BA186" i="8" a="1"/>
  <c r="CL409" i="8" a="1"/>
  <c r="R195" i="8" a="1"/>
  <c r="BA194" i="8" a="1"/>
  <c r="BN38" i="8" a="1"/>
  <c r="T189" i="8" a="1"/>
  <c r="BA64" i="8" a="1"/>
  <c r="AA262" i="8" a="1"/>
  <c r="BN159" i="8" a="1"/>
  <c r="BM166" i="8" a="1"/>
  <c r="BD429" i="8" a="1"/>
  <c r="BD513" i="8" a="1"/>
  <c r="BP46" i="8" a="1"/>
  <c r="BC174" i="8" a="1"/>
  <c r="W186" i="8" a="1"/>
  <c r="BI75" i="8" a="1"/>
  <c r="BO269" i="8" a="1"/>
  <c r="AW77" i="8" a="1"/>
  <c r="V64" i="8" a="1"/>
  <c r="CE85" i="8" a="1"/>
  <c r="Y80" i="8" a="1"/>
  <c r="Q91" i="8" a="1"/>
  <c r="BA190" i="8" a="1"/>
  <c r="BY159" i="8" a="1"/>
  <c r="BF573" i="6" a="1"/>
  <c r="AA75" i="8" a="1"/>
  <c r="AA149" i="8" a="1"/>
  <c r="CE81" i="8" a="1"/>
  <c r="CK74" i="8" a="1"/>
  <c r="BF167" i="8" a="1"/>
  <c r="Y67" i="8" a="1"/>
  <c r="N77" i="8"/>
  <c r="CD195" i="8" a="1"/>
  <c r="U247" i="8" a="1"/>
  <c r="Q191" i="8" a="1"/>
  <c r="BY162" i="8" a="1"/>
  <c r="BO176" i="8" a="1"/>
  <c r="BM189" i="8" a="1"/>
  <c r="U57" i="8" a="1"/>
  <c r="X196" i="8" a="1"/>
  <c r="BY190" i="8" a="1"/>
  <c r="BN198" i="8" a="1"/>
  <c r="CE512" i="8" a="1"/>
  <c r="AW173" i="8" a="1"/>
  <c r="BC78" i="8" a="1"/>
  <c r="CL405" i="8" a="1"/>
  <c r="BW517" i="8" a="1"/>
  <c r="BJ198" i="8" a="1"/>
  <c r="CL247" i="8" a="1"/>
  <c r="AW180" i="8" a="1"/>
  <c r="Q63" i="8" a="1"/>
  <c r="BN161" i="8" a="1"/>
  <c r="BM174" i="8" a="1"/>
  <c r="CL189" i="8" a="1"/>
  <c r="BZ416" i="8" a="1"/>
  <c r="N78" i="8"/>
  <c r="BO87" i="8" a="1"/>
  <c r="CL181" i="8" a="1"/>
  <c r="BC83" i="8" a="1"/>
  <c r="W163" i="8" a="1"/>
  <c r="AW257" i="8" a="1"/>
  <c r="U573" i="8" a="1"/>
  <c r="Z197" i="8" a="1"/>
  <c r="AW64" i="8" a="1"/>
  <c r="T410" i="6" a="1"/>
  <c r="CL246" i="8" a="1"/>
  <c r="CK61" i="8" a="1"/>
  <c r="BC67" i="8" a="1"/>
  <c r="BA426" i="8" a="1"/>
  <c r="BN341" i="8" a="1"/>
  <c r="BZ410" i="6" a="1"/>
  <c r="T275" i="8" a="1"/>
  <c r="BH52" i="8" a="1"/>
  <c r="AX49" i="8" a="1"/>
  <c r="Y54" i="8" a="1"/>
  <c r="R246" i="8" a="1"/>
  <c r="BF163" i="8" a="1"/>
  <c r="BM78" i="8" a="1"/>
  <c r="BA153" i="8" a="1"/>
  <c r="U251" i="8" a="1"/>
  <c r="BF69" i="8" a="1"/>
  <c r="Q257" i="8" a="1"/>
  <c r="BA45" i="8" a="1"/>
  <c r="BM268" i="8" a="1"/>
  <c r="BY76" i="8" a="1"/>
  <c r="BA415" i="8" a="1"/>
  <c r="BC82" i="8" a="1"/>
  <c r="CE192" i="8" a="1"/>
  <c r="BY180" i="8" a="1"/>
  <c r="N83" i="8"/>
  <c r="BJ81" i="8" a="1"/>
  <c r="BJ189" i="8" a="1"/>
  <c r="BP52" i="8" a="1"/>
  <c r="T48" i="8" a="1"/>
  <c r="BM265" i="8" a="1"/>
  <c r="AA78" i="8" a="1"/>
  <c r="AV428" i="8" a="1"/>
  <c r="Y88" i="8" a="1"/>
  <c r="BP157" i="8" a="1"/>
  <c r="CB82" i="8" a="1"/>
  <c r="S65" i="8" a="1"/>
  <c r="W252" i="8" a="1"/>
  <c r="U51" i="8" a="1"/>
  <c r="Q82" i="8" a="1"/>
  <c r="BB190" i="8" a="1"/>
  <c r="CD62" i="8" a="1"/>
  <c r="CD146" i="8" a="1"/>
  <c r="BH190" i="8" a="1"/>
  <c r="CE188" i="8" a="1"/>
  <c r="N408" i="8"/>
  <c r="W271" i="8" a="1"/>
  <c r="BJ62" i="8" a="1"/>
  <c r="CK282" i="8" a="1"/>
  <c r="BM251" i="8" a="1"/>
  <c r="BO49" i="8" a="1"/>
  <c r="Y197" i="8" a="1"/>
  <c r="N55" i="8"/>
  <c r="P146" i="8" a="1"/>
  <c r="BI173" i="8" a="1"/>
  <c r="BN45" i="8" a="1"/>
  <c r="CL69" i="8" a="1"/>
  <c r="BN340" i="8" a="1"/>
  <c r="BO419" i="8" a="1"/>
  <c r="CE89" i="8" a="1"/>
  <c r="BH88" i="8" a="1"/>
  <c r="BH171" i="8" a="1"/>
  <c r="R66" i="8" a="1"/>
  <c r="BJ38" i="8" a="1"/>
  <c r="X167" i="8" a="1"/>
  <c r="BZ69" i="8" a="1"/>
  <c r="T160" i="8" a="1"/>
  <c r="BY94" i="8" a="1"/>
  <c r="O272" i="8" a="1"/>
  <c r="AW252" i="8" a="1"/>
  <c r="BO181" i="8" a="1"/>
  <c r="BW159" i="8" a="1"/>
  <c r="AW156" i="8" a="1"/>
  <c r="BC403" i="8" a="1"/>
  <c r="BA420" i="8" a="1"/>
  <c r="CK50" i="8" a="1"/>
  <c r="BM160" i="8" a="1"/>
  <c r="BZ573" i="8" a="1"/>
  <c r="BN69" i="8" a="1"/>
  <c r="CB51" i="8" a="1"/>
  <c r="P52" i="8" a="1"/>
  <c r="P195" i="8" a="1"/>
  <c r="T190" i="8" a="1"/>
  <c r="Q180" i="8" a="1"/>
  <c r="O248" i="8" a="1"/>
  <c r="BJ278" i="8" a="1"/>
  <c r="CK63" i="8" a="1"/>
  <c r="Y174" i="8" a="1"/>
  <c r="N401" i="8"/>
  <c r="AV262" i="8" a="1"/>
  <c r="BN422" i="8" a="1"/>
  <c r="CB160" i="8" a="1"/>
  <c r="CB199" i="8" a="1"/>
  <c r="W176" i="8" a="1"/>
  <c r="AW46" i="8" a="1"/>
  <c r="BI148" i="8" a="1"/>
  <c r="S502" i="8" a="1"/>
  <c r="BO168" i="8" a="1"/>
  <c r="CB162" i="8" a="1"/>
  <c r="BN157" i="8" a="1"/>
  <c r="U62" i="8" a="1"/>
  <c r="CL155" i="8" a="1"/>
  <c r="AA268" i="8" a="1"/>
  <c r="Y402" i="8" a="1"/>
  <c r="BH178" i="8" a="1"/>
  <c r="CK173" i="8" a="1"/>
  <c r="Y181" i="8" a="1"/>
  <c r="BP78" i="8" a="1"/>
  <c r="BP82" i="8" a="1"/>
  <c r="Q76" i="8" a="1"/>
  <c r="BY65" i="8" a="1"/>
  <c r="P74" i="8" a="1"/>
  <c r="BW149" i="8" a="1"/>
  <c r="O159" i="8" a="1"/>
  <c r="O46" i="8" a="1"/>
  <c r="BN39" i="8" a="1"/>
  <c r="BO159" i="8" a="1"/>
  <c r="BB61" i="8" a="1"/>
  <c r="BP184" i="8" a="1"/>
  <c r="CK169" i="8" a="1"/>
  <c r="P159" i="8" a="1"/>
  <c r="T352" i="8" a="1"/>
  <c r="BI41" i="8" a="1"/>
  <c r="V47" i="8" a="1"/>
  <c r="BC47" i="8" a="1"/>
  <c r="BN418" i="8" a="1"/>
  <c r="BW44" i="8" a="1"/>
  <c r="W57" i="8" a="1"/>
  <c r="U173" i="8" a="1"/>
  <c r="BA263" i="8" a="1"/>
  <c r="CD279" i="8" a="1"/>
  <c r="BY191" i="8" a="1"/>
  <c r="BF270" i="8" a="1"/>
  <c r="Y250" i="8" a="1"/>
  <c r="P166" i="8" a="1"/>
  <c r="S366" i="8" a="1"/>
  <c r="BF265" i="8" a="1"/>
  <c r="BB341" i="8" a="1"/>
  <c r="BD178" i="8" a="1"/>
  <c r="CD180" i="8" a="1"/>
  <c r="CK65" i="8" a="1"/>
  <c r="CL251" i="8" a="1"/>
  <c r="AV86" i="8" a="1"/>
  <c r="BF73" i="8" a="1"/>
  <c r="BO70" i="8" a="1"/>
  <c r="BW162" i="8" a="1"/>
  <c r="CB171" i="8" a="1"/>
  <c r="BZ408" i="8" a="1"/>
  <c r="BC51" i="8" a="1"/>
  <c r="CK341" i="8" a="1"/>
  <c r="BA518" i="8" a="1"/>
  <c r="BD353" i="8" a="1"/>
  <c r="CE410" i="6" a="1"/>
  <c r="Y57" i="8" a="1"/>
  <c r="CK258" i="8" a="1"/>
  <c r="AA173" i="8" a="1"/>
  <c r="Z195" i="8" a="1"/>
  <c r="P49" i="8" a="1"/>
  <c r="BD39" i="8" a="1"/>
  <c r="BF56" i="8" a="1"/>
  <c r="CE250" i="8" a="1"/>
  <c r="X60" i="8" a="1"/>
  <c r="BJ63" i="8" a="1"/>
  <c r="BO47" i="8" a="1"/>
  <c r="V410" i="6" a="1"/>
  <c r="BY74" i="8" a="1"/>
  <c r="CK45" i="8" a="1"/>
  <c r="BH90" i="8" a="1"/>
  <c r="BA44" i="8" a="1"/>
  <c r="P75" i="8" a="1"/>
  <c r="BA253" i="8" a="1"/>
  <c r="AV47" i="8" a="1"/>
  <c r="BO79" i="8" a="1"/>
  <c r="T402" i="8" a="1"/>
  <c r="BO56" i="8" a="1"/>
  <c r="U87" i="8" a="1"/>
  <c r="BP512" i="8" a="1"/>
  <c r="BZ353" i="8" a="1"/>
  <c r="BZ407" i="8" a="1"/>
  <c r="BO39" i="8" a="1"/>
  <c r="X45" i="8" a="1"/>
  <c r="X566" i="6" a="1"/>
  <c r="CE337" i="6" a="1"/>
  <c r="BZ187" i="8" a="1"/>
  <c r="BH83" i="8" a="1"/>
  <c r="BB60" i="8" a="1"/>
  <c r="W417" i="8" a="1"/>
  <c r="BO166" i="8" a="1"/>
  <c r="BW47" i="8" a="1"/>
  <c r="X176" i="8" a="1"/>
  <c r="BW67" i="8" a="1"/>
  <c r="Z84" i="8" a="1"/>
  <c r="Z52" i="8" a="1"/>
  <c r="Z259" i="8" a="1"/>
  <c r="BB189" i="8" a="1"/>
  <c r="N183" i="8"/>
  <c r="X40" i="8" a="1"/>
  <c r="BJ270" i="8" a="1"/>
  <c r="S188" i="8" a="1"/>
  <c r="CD193" i="8" a="1"/>
  <c r="BW56" i="8" a="1"/>
  <c r="AA64" i="8" a="1"/>
  <c r="Y422" i="8" a="1"/>
  <c r="AA261" i="8" a="1"/>
  <c r="BN266" i="8" a="1"/>
  <c r="BN66" i="8" a="1"/>
  <c r="T167" i="8" a="1"/>
  <c r="W169" i="8" a="1"/>
  <c r="AA90" i="8" a="1"/>
  <c r="BJ195" i="8" a="1"/>
  <c r="AV149" i="8" a="1"/>
  <c r="CB421" i="8" a="1"/>
  <c r="T496" i="8" a="1"/>
  <c r="Y75" i="8" a="1"/>
  <c r="BY85" i="8" a="1"/>
  <c r="P405" i="8" a="1"/>
  <c r="CB407" i="8" a="1"/>
  <c r="BI338" i="8" a="1"/>
  <c r="AX155" i="8" a="1"/>
  <c r="AX69" i="8" a="1"/>
  <c r="BW176" i="8" a="1"/>
  <c r="BJ80" i="8" a="1"/>
  <c r="X259" i="8" a="1"/>
  <c r="BH336" i="8" a="1"/>
  <c r="AV419" i="8" a="1"/>
  <c r="Y194" i="8" a="1"/>
  <c r="AX65" i="8" a="1"/>
  <c r="X169" i="8" a="1"/>
  <c r="CL87" i="8" a="1"/>
  <c r="BO160" i="8" a="1"/>
  <c r="BN183" i="8" a="1"/>
  <c r="CK269" i="8" a="1"/>
  <c r="BF409" i="8" a="1"/>
  <c r="BB402" i="8" a="1"/>
  <c r="U340" i="8" a="1"/>
  <c r="BY403" i="8" a="1"/>
  <c r="BF188" i="8" a="1"/>
  <c r="P262" i="8" a="1"/>
  <c r="BH407" i="8" a="1"/>
  <c r="X162" i="8" a="1"/>
  <c r="O183" i="8" a="1"/>
  <c r="CL271" i="8" a="1"/>
  <c r="P67" i="8" a="1"/>
  <c r="X89" i="8" a="1"/>
  <c r="R179" i="8" a="1"/>
  <c r="CB187" i="8" a="1"/>
  <c r="BH77" i="8" a="1"/>
  <c r="CL341" i="8" a="1"/>
  <c r="BW88" i="8" a="1"/>
  <c r="Y268" i="8" a="1"/>
  <c r="BZ409" i="8" a="1"/>
  <c r="U198" i="8" a="1"/>
  <c r="BJ272" i="8" a="1"/>
  <c r="CK62" i="8" a="1"/>
  <c r="Z55" i="8" a="1"/>
  <c r="BC65" i="8" a="1"/>
  <c r="Q178" i="8" a="1"/>
  <c r="V410" i="8" a="1"/>
  <c r="AA89" i="8" a="1"/>
  <c r="BD68" i="8" a="1"/>
  <c r="T276" i="8" a="1"/>
  <c r="CL522" i="8" a="1"/>
  <c r="BO195" i="8" a="1"/>
  <c r="S153" i="8" a="1"/>
  <c r="BZ170" i="8" a="1"/>
  <c r="BO189" i="8" a="1"/>
  <c r="AV70" i="8" a="1"/>
  <c r="CK41" i="8" a="1"/>
  <c r="BH279" i="8" a="1"/>
  <c r="AA250" i="8" a="1"/>
  <c r="BH49" i="8" a="1"/>
  <c r="X63" i="8" a="1"/>
  <c r="BZ178" i="8" a="1"/>
  <c r="T258" i="8" a="1"/>
  <c r="P63" i="8" a="1"/>
  <c r="BM642" i="8" a="1"/>
  <c r="Z192" i="8" a="1"/>
  <c r="AW412" i="8" a="1"/>
  <c r="AA269" i="8" a="1"/>
  <c r="BI366" i="8" a="1"/>
  <c r="N64" i="8"/>
  <c r="O150" i="8" a="1"/>
  <c r="V176" i="8" a="1"/>
  <c r="BA171" i="8" a="1"/>
  <c r="AV66" i="8" a="1"/>
  <c r="S50" i="8" a="1"/>
  <c r="N173" i="8"/>
  <c r="R155" i="8" a="1"/>
  <c r="BF44" i="8" a="1"/>
  <c r="V94" i="8" a="1"/>
  <c r="BN163" i="8" a="1"/>
  <c r="Y85" i="8" a="1"/>
  <c r="AA194" i="8" a="1"/>
  <c r="BY84" i="8" a="1"/>
  <c r="BC48" i="8" a="1"/>
  <c r="BZ253" i="8" a="1"/>
  <c r="AA150" i="8" a="1"/>
  <c r="BJ157" i="8" a="1"/>
  <c r="AV60" i="8" a="1"/>
  <c r="BJ82" i="8" a="1"/>
  <c r="S339" i="8" a="1"/>
  <c r="P412" i="8" a="1"/>
  <c r="AX194" i="8" a="1"/>
  <c r="CD160" i="8" a="1"/>
  <c r="BH339" i="8" a="1"/>
  <c r="O339" i="8" a="1"/>
  <c r="BJ246" i="8" a="1"/>
  <c r="BO254" i="8" a="1"/>
  <c r="X336" i="8" a="1"/>
  <c r="BY187" i="8" a="1"/>
  <c r="O195" i="8" a="1"/>
  <c r="X178" i="8" a="1"/>
  <c r="T169" i="8" a="1"/>
  <c r="BB90" i="8" a="1"/>
  <c r="N153" i="8"/>
  <c r="Q69" i="8" a="1"/>
  <c r="O163" i="8" a="1"/>
  <c r="BP39" i="8" a="1"/>
  <c r="CB154" i="8" a="1"/>
  <c r="Z198" i="8" a="1"/>
  <c r="AX66" i="8" a="1"/>
  <c r="W64" i="8" a="1"/>
  <c r="BY366" i="8" a="1"/>
  <c r="R51" i="8" a="1"/>
  <c r="BI161" i="8" a="1"/>
  <c r="CK76" i="8" a="1"/>
  <c r="W158" i="8" a="1"/>
  <c r="BO149" i="8" a="1"/>
  <c r="BZ94" i="8" a="1"/>
  <c r="O251" i="8" a="1"/>
  <c r="N496" i="8"/>
  <c r="BB518" i="8" a="1"/>
  <c r="O275" i="8" a="1"/>
  <c r="P45" i="8" a="1"/>
  <c r="BB81" i="8" a="1"/>
  <c r="P410" i="6" a="1"/>
  <c r="N408" i="6"/>
  <c r="Z62" i="8" a="1"/>
  <c r="Q252" i="8" a="1"/>
  <c r="V252" i="8" a="1"/>
  <c r="CL151" i="8" a="1"/>
  <c r="BB192" i="8" a="1"/>
  <c r="CK175" i="8" a="1"/>
  <c r="BM90" i="8" a="1"/>
  <c r="BN67" i="8" a="1"/>
  <c r="CD197" i="8" a="1"/>
  <c r="BD77" i="8" a="1"/>
  <c r="BB50" i="8" a="1"/>
  <c r="Z176" i="8" a="1"/>
  <c r="BD84" i="8" a="1"/>
  <c r="X193" i="8" a="1"/>
  <c r="BI183" i="8" a="1"/>
  <c r="BF74" i="8" a="1"/>
  <c r="BI267" i="8" a="1"/>
  <c r="AV69" i="8" a="1"/>
  <c r="BM413" i="8" a="1"/>
  <c r="W75" i="8" a="1"/>
  <c r="BY246" i="8" a="1"/>
  <c r="CE63" i="8" a="1"/>
  <c r="AA81" i="8" a="1"/>
  <c r="AV177" i="8" a="1"/>
  <c r="X279" i="8" a="1"/>
  <c r="V282" i="8" a="1"/>
  <c r="CL172" i="8" a="1"/>
  <c r="AW263" i="8" a="1"/>
  <c r="CL83" i="8" a="1"/>
  <c r="U147" i="8" a="1"/>
  <c r="T426" i="8" a="1"/>
  <c r="S258" i="8" a="1"/>
  <c r="BJ188" i="8" a="1"/>
  <c r="AV173" i="8" a="1"/>
  <c r="BP417" i="8" a="1"/>
  <c r="T422" i="8" a="1"/>
  <c r="T77" i="8" a="1"/>
  <c r="CB416" i="8" a="1"/>
  <c r="AX198" i="8" a="1"/>
  <c r="BF68" i="8" a="1"/>
  <c r="CE157" i="8" a="1"/>
  <c r="BP272" i="8" a="1"/>
  <c r="W261" i="8" a="1"/>
  <c r="V170" i="8" a="1"/>
  <c r="BZ40" i="8" a="1"/>
  <c r="CL67" i="8" a="1"/>
  <c r="P189" i="8" a="1"/>
  <c r="AA571" i="8" a="1"/>
  <c r="AX73" i="8" a="1"/>
  <c r="U88" i="8" a="1"/>
  <c r="CB193" i="8" a="1"/>
  <c r="P156" i="8" a="1"/>
  <c r="AX60" i="8" a="1"/>
  <c r="BO186" i="8" a="1"/>
  <c r="BO146" i="8" a="1"/>
  <c r="BY61" i="8" a="1"/>
  <c r="BD269" i="8" a="1"/>
  <c r="V55" i="8" a="1"/>
  <c r="BZ195" i="8" a="1"/>
  <c r="BZ418" i="8" a="1"/>
  <c r="W45" i="8" a="1"/>
  <c r="BC262" i="8" a="1"/>
  <c r="AW74" i="8" a="1"/>
  <c r="Z57" i="8" a="1"/>
  <c r="BD404" i="8" a="1"/>
  <c r="AW55" i="8" a="1"/>
  <c r="AX278" i="8" a="1"/>
  <c r="W504" i="8" a="1"/>
  <c r="T416" i="8" a="1"/>
  <c r="U250" i="8" a="1"/>
  <c r="S41" i="8" a="1"/>
  <c r="T74" i="8" a="1"/>
  <c r="U412" i="8" a="1"/>
  <c r="BJ414" i="8" a="1"/>
  <c r="BO247" i="8" a="1"/>
  <c r="N39" i="8"/>
  <c r="AX81" i="8" a="1"/>
  <c r="S249" i="8" a="1"/>
  <c r="Q421" i="8" a="1"/>
  <c r="N70" i="8"/>
  <c r="W88" i="8" a="1"/>
  <c r="BN153" i="8" a="1"/>
  <c r="P281" i="8" a="1"/>
  <c r="V51" i="8" a="1"/>
  <c r="BZ191" i="8" a="1"/>
  <c r="X191" i="8" a="1"/>
  <c r="BB63" i="8" a="1"/>
  <c r="BB276" i="8" a="1"/>
  <c r="AW147" i="8" a="1"/>
  <c r="AW44" i="8" a="1"/>
  <c r="S271" i="8" a="1"/>
  <c r="Q272" i="8" a="1"/>
  <c r="Y404" i="8" a="1"/>
  <c r="X82" i="8" a="1"/>
  <c r="CL182" i="8" a="1"/>
  <c r="CE252" i="8" a="1"/>
  <c r="BJ91" i="8" a="1"/>
  <c r="BJ171" i="8" a="1"/>
  <c r="BN263" i="8" a="1"/>
  <c r="AV257" i="8" a="1"/>
  <c r="CL169" i="8" a="1"/>
  <c r="X46" i="8" a="1"/>
  <c r="BI69" i="8" a="1"/>
  <c r="R153" i="8" a="1"/>
  <c r="T419" i="8" a="1"/>
  <c r="BW177" i="8" a="1"/>
  <c r="BP402" i="8" a="1"/>
  <c r="BF248" i="8" a="1"/>
  <c r="BZ189" i="8" a="1"/>
  <c r="AA254" i="8" a="1"/>
  <c r="BP179" i="8" a="1"/>
  <c r="BJ190" i="8" a="1"/>
  <c r="BC601" i="8" a="1"/>
  <c r="Y38" i="8" a="1"/>
  <c r="X57" i="8" a="1"/>
  <c r="BI73" i="8" a="1"/>
  <c r="BF149" i="8" a="1"/>
  <c r="BY89" i="8" a="1"/>
  <c r="Q62" i="8" a="1"/>
  <c r="AX153" i="8" a="1"/>
  <c r="O174" i="8" a="1"/>
  <c r="BB80" i="8" a="1"/>
  <c r="U158" i="8" a="1"/>
  <c r="CE86" i="8" a="1"/>
  <c r="BZ41" i="8" a="1"/>
  <c r="R64" i="8" a="1"/>
  <c r="U194" i="8" a="1"/>
  <c r="BW156" i="8" a="1"/>
  <c r="BD147" i="8" a="1"/>
  <c r="BW273" i="8" a="1"/>
  <c r="U64" i="8" a="1"/>
  <c r="BB153" i="8" a="1"/>
  <c r="S53" i="8" a="1"/>
  <c r="BD406" i="8" a="1"/>
  <c r="BC274" i="8" a="1"/>
  <c r="BB193" i="8" a="1"/>
  <c r="X179" i="8" a="1"/>
  <c r="AW272" i="8" a="1"/>
  <c r="BA339" i="8" a="1"/>
  <c r="CE268" i="8" a="1"/>
  <c r="BD419" i="8" a="1"/>
  <c r="BM274" i="8" a="1"/>
  <c r="BN421" i="8" a="1"/>
  <c r="O169" i="8" a="1"/>
  <c r="W94" i="8" a="1"/>
  <c r="CL188" i="8" a="1"/>
  <c r="R65" i="8" a="1"/>
  <c r="BA169" i="8" a="1"/>
  <c r="BY91" i="8" a="1"/>
  <c r="BA180" i="8" a="1"/>
  <c r="BC517" i="8" a="1"/>
  <c r="CK75" i="8" a="1"/>
  <c r="BW148" i="8" a="1"/>
  <c r="BC266" i="8" a="1"/>
  <c r="BH415" i="8" a="1"/>
  <c r="W275" i="8" a="1"/>
  <c r="BI405" i="8" a="1"/>
  <c r="AW157" i="8" a="1"/>
  <c r="AW258" i="8" a="1"/>
  <c r="CL261" i="8" a="1"/>
  <c r="AA162" i="8" a="1"/>
  <c r="X188" i="8" a="1"/>
  <c r="BN407" i="8" a="1"/>
  <c r="AX166" i="8" a="1"/>
  <c r="BA60" i="8" a="1"/>
  <c r="S85" i="8" a="1"/>
  <c r="CB186" i="8" a="1"/>
  <c r="CB175" i="8" a="1"/>
  <c r="AX46" i="8" a="1"/>
  <c r="CB409" i="8" a="1"/>
  <c r="CB94" i="8" a="1"/>
  <c r="S264" i="8" a="1"/>
  <c r="BD338" i="8" a="1"/>
  <c r="S39" i="8" a="1"/>
  <c r="Z45" i="8" a="1"/>
  <c r="AA177" i="8" a="1"/>
  <c r="P152" i="8" a="1"/>
  <c r="BM191" i="8" a="1"/>
  <c r="BF169" i="8" a="1"/>
  <c r="BP177" i="8" a="1"/>
  <c r="T55" i="8" a="1"/>
  <c r="Y56" i="8" a="1"/>
  <c r="U154" i="8" a="1"/>
  <c r="CL148" i="8" a="1"/>
  <c r="R253" i="8" a="1"/>
  <c r="W87" i="8" a="1"/>
  <c r="N68" i="8"/>
  <c r="BJ160" i="8" a="1"/>
  <c r="AA195" i="8" a="1"/>
  <c r="T53" i="8" a="1"/>
  <c r="S89" i="8" a="1"/>
  <c r="T69" i="8" a="1"/>
  <c r="Y257" i="8" a="1"/>
  <c r="BZ186" i="8" a="1"/>
  <c r="BF195" i="8" a="1"/>
  <c r="AV45" i="8" a="1"/>
  <c r="BD193" i="8" a="1"/>
  <c r="BM601" i="6" a="1"/>
  <c r="S567" i="6" a="1"/>
  <c r="BC191" i="8" a="1"/>
  <c r="AX54" i="8" a="1"/>
  <c r="BO55" i="8" a="1"/>
  <c r="CD268" i="8" a="1"/>
  <c r="BY338" i="8" a="1"/>
  <c r="BO258" i="8" a="1"/>
  <c r="N86" i="8"/>
  <c r="AV254" i="8" a="1"/>
  <c r="U55" i="8" a="1"/>
  <c r="CK266" i="8" a="1"/>
  <c r="BB41" i="8" a="1"/>
  <c r="AX193" i="8" a="1"/>
  <c r="CB197" i="8" a="1"/>
  <c r="BM64" i="8" a="1"/>
  <c r="BY257" i="8" a="1"/>
  <c r="BH402" i="8" a="1"/>
  <c r="Z178" i="8" a="1"/>
  <c r="BC74" i="8" a="1"/>
  <c r="R159" i="8" a="1"/>
  <c r="R56" i="8" a="1"/>
  <c r="CD56" i="8" a="1"/>
  <c r="AW65" i="8" a="1"/>
  <c r="S252" i="8" a="1"/>
  <c r="BC506" i="8" a="1"/>
  <c r="R197" i="8" a="1"/>
  <c r="Z77" i="8" a="1"/>
  <c r="BB148" i="8" a="1"/>
  <c r="N200" i="8"/>
  <c r="AV83" i="8" a="1"/>
  <c r="BD339" i="8" a="1"/>
  <c r="BY194" i="8" a="1"/>
  <c r="BO94" i="8" a="1"/>
  <c r="BO497" i="8" a="1"/>
  <c r="AW353" i="8" a="1"/>
  <c r="T91" i="8" a="1"/>
  <c r="CK428" i="8" a="1"/>
  <c r="Y74" i="8" a="1"/>
  <c r="BI50" i="8" a="1"/>
  <c r="BI48" i="8" a="1"/>
  <c r="AV184" i="8" a="1"/>
  <c r="CL177" i="8" a="1"/>
  <c r="Y271" i="8" a="1"/>
  <c r="AV179" i="8" a="1"/>
  <c r="W408" i="8" a="1"/>
  <c r="CB260" i="8" a="1"/>
  <c r="Y94" i="8" a="1"/>
  <c r="AW150" i="8" a="1"/>
  <c r="BW91" i="8" a="1"/>
  <c r="Q159" i="8" a="1"/>
  <c r="Z341" i="8" a="1"/>
  <c r="U260" i="8" a="1"/>
  <c r="CD156" i="8" a="1"/>
  <c r="AV65" i="8" a="1"/>
  <c r="W421" i="8" a="1"/>
  <c r="BN63" i="8" a="1"/>
  <c r="BY88" i="8" a="1"/>
  <c r="AV162" i="8" a="1"/>
  <c r="BC270" i="8" a="1"/>
  <c r="BD175" i="8" a="1"/>
  <c r="V66" i="8" a="1"/>
  <c r="BF81" i="8" a="1"/>
  <c r="AX169" i="8" a="1"/>
  <c r="BC147" i="8" a="1"/>
  <c r="BP247" i="8" a="1"/>
  <c r="BZ402" i="8" a="1"/>
  <c r="O180" i="8" a="1"/>
  <c r="AV261" i="8" a="1"/>
  <c r="P175" i="8" a="1"/>
  <c r="S90" i="8" a="1"/>
  <c r="Y155" i="8" a="1"/>
  <c r="N430" i="6"/>
  <c r="BH151" i="8" a="1"/>
  <c r="R154" i="8" a="1"/>
  <c r="U249" i="8" a="1"/>
  <c r="V191" i="8" a="1"/>
  <c r="R516" i="8" a="1"/>
  <c r="CK248" i="8" a="1"/>
  <c r="CE75" i="8" a="1"/>
  <c r="CL94" i="8" a="1"/>
  <c r="U155" i="8" a="1"/>
  <c r="BJ418" i="8" a="1"/>
  <c r="BB94" i="8" a="1"/>
  <c r="BJ65" i="8" a="1"/>
  <c r="X172" i="8" a="1"/>
  <c r="O198" i="8" a="1"/>
  <c r="AW186" i="8" a="1"/>
  <c r="BM513" i="8" a="1"/>
  <c r="BZ157" i="8" a="1"/>
  <c r="BA48" i="8" a="1"/>
  <c r="CE168" i="8" a="1"/>
  <c r="CL183" i="8" a="1"/>
  <c r="W181" i="8" a="1"/>
  <c r="BW83" i="8" a="1"/>
  <c r="T148" i="8" a="1"/>
  <c r="CE48" i="8" a="1"/>
  <c r="BW73" i="8" a="1"/>
  <c r="BB88" i="8" a="1"/>
  <c r="BC194" i="8" a="1"/>
  <c r="R156" i="8" a="1"/>
  <c r="CK46" i="8" a="1"/>
  <c r="T607" i="8" a="1"/>
  <c r="AA264" i="8" a="1"/>
  <c r="U48" i="8" a="1"/>
  <c r="BM167" i="8" a="1"/>
  <c r="BN199" i="8" a="1"/>
  <c r="BD78" i="8" a="1"/>
  <c r="X567" i="6" a="1"/>
  <c r="N567" i="6"/>
  <c r="CK55" i="8" a="1"/>
  <c r="U150" i="8" a="1"/>
  <c r="BO64" i="8" a="1"/>
  <c r="BM171" i="8" a="1"/>
  <c r="BC336" i="8" a="1"/>
  <c r="AX53" i="8" a="1"/>
  <c r="Z41" i="8" a="1"/>
  <c r="CD198" i="8" a="1"/>
  <c r="W184" i="8" a="1"/>
  <c r="V150" i="8" a="1"/>
  <c r="S250" i="8" a="1"/>
  <c r="CB148" i="8" a="1"/>
  <c r="U200" i="8" a="1"/>
  <c r="BD270" i="8" a="1"/>
  <c r="BO45" i="8" a="1"/>
  <c r="CK152" i="8" a="1"/>
  <c r="N248" i="8"/>
  <c r="CK87" i="8" a="1"/>
  <c r="O76" i="8" a="1"/>
  <c r="BZ67" i="8" a="1"/>
  <c r="BP83" i="8" a="1"/>
  <c r="BA94" i="8" a="1"/>
  <c r="BW155" i="8" a="1"/>
  <c r="CD175" i="8" a="1"/>
  <c r="U146" i="8" a="1"/>
  <c r="N69" i="8"/>
  <c r="BP173" i="8" a="1"/>
  <c r="P267" i="8" a="1"/>
  <c r="BW167" i="8" a="1"/>
  <c r="BF506" i="8" a="1"/>
  <c r="CB272" i="8" a="1"/>
  <c r="AV150" i="8" a="1"/>
  <c r="BZ183" i="8" a="1"/>
  <c r="BZ352" i="8" a="1"/>
  <c r="N85" i="8"/>
  <c r="BD70" i="8" a="1"/>
  <c r="BW38" i="8" a="1"/>
  <c r="V81" i="8" a="1"/>
  <c r="BP263" i="8" a="1"/>
  <c r="O406" i="8" a="1"/>
  <c r="BP91" i="8" a="1"/>
  <c r="Z410" i="6" a="1"/>
  <c r="BH56" i="8" a="1"/>
  <c r="BF423" i="8" a="1"/>
  <c r="BA79" i="8" a="1"/>
  <c r="T61" i="8" a="1"/>
  <c r="BC340" i="8" a="1"/>
  <c r="N60" i="8"/>
  <c r="V567" i="6" a="1"/>
  <c r="T572" i="6" a="1"/>
  <c r="BF60" i="8" a="1"/>
  <c r="Q168" i="8" a="1"/>
  <c r="N50" i="8"/>
  <c r="CE415" i="8" a="1"/>
  <c r="CE149" i="8" a="1"/>
  <c r="BM61" i="8" a="1"/>
  <c r="BI47" i="8" a="1"/>
  <c r="S272" i="8" a="1"/>
  <c r="BD66" i="8" a="1"/>
  <c r="CD79" i="8" a="1"/>
  <c r="BI64" i="8" a="1"/>
  <c r="BF404" i="8" a="1"/>
  <c r="BN405" i="8" a="1"/>
  <c r="N197" i="8"/>
  <c r="Z149" i="8" a="1"/>
  <c r="R404" i="8" a="1"/>
  <c r="R41" i="8" a="1"/>
  <c r="AA258" i="8" a="1"/>
  <c r="BO498" i="8" a="1"/>
  <c r="BC44" i="8" a="1"/>
  <c r="O252" i="8" a="1"/>
  <c r="CK194" i="8" a="1"/>
  <c r="N184" i="8"/>
  <c r="S429" i="8" a="1"/>
  <c r="Q66" i="8" a="1"/>
  <c r="BY176" i="8" a="1"/>
  <c r="AW194" i="8" a="1"/>
  <c r="S51" i="8" a="1"/>
  <c r="AV79" i="8" a="1"/>
  <c r="Q185" i="8" a="1"/>
  <c r="BD40" i="8" a="1"/>
  <c r="O77" i="8" a="1"/>
  <c r="Y175" i="8" a="1"/>
  <c r="BF148" i="8" a="1"/>
  <c r="AX405" i="8" a="1"/>
  <c r="U409" i="8" a="1"/>
  <c r="Z187" i="8" a="1"/>
  <c r="CD408" i="8" a="1"/>
  <c r="AV181" i="8" a="1"/>
  <c r="BH75" i="8" a="1"/>
  <c r="AW271" i="8" a="1"/>
  <c r="AV251" i="8" a="1"/>
  <c r="AA166" i="8" a="1"/>
  <c r="X195" i="8" a="1"/>
  <c r="BY68" i="8" a="1"/>
  <c r="BH150" i="8" a="1"/>
  <c r="CE352" i="8" a="1"/>
  <c r="AV410" i="6" a="1"/>
  <c r="W149" i="8" a="1"/>
  <c r="BD571" i="8" a="1"/>
  <c r="BF40" i="8" a="1"/>
  <c r="W78" i="8" a="1"/>
  <c r="U278" i="8" a="1"/>
  <c r="O249" i="8" a="1"/>
  <c r="T424" i="8" a="1"/>
  <c r="CK172" i="8" a="1"/>
  <c r="BI409" i="8" a="1"/>
  <c r="Z182" i="8" a="1"/>
  <c r="N249" i="8"/>
  <c r="BI262" i="8" a="1"/>
  <c r="AV352" i="8" a="1"/>
  <c r="BF79" i="8" a="1"/>
  <c r="BB76" i="8" a="1"/>
  <c r="BM157" i="8" a="1"/>
  <c r="BI70" i="8" a="1"/>
  <c r="Q410" i="6" a="1"/>
  <c r="AV415" i="8" a="1"/>
  <c r="AW66" i="8" a="1"/>
  <c r="V90" i="8" a="1"/>
  <c r="Z271" i="8" a="1"/>
  <c r="U268" i="8" a="1"/>
  <c r="AA40" i="8" a="1"/>
  <c r="BF181" i="8" a="1"/>
  <c r="BM94" i="8" a="1"/>
  <c r="BW192" i="8" a="1"/>
  <c r="BW89" i="8" a="1"/>
  <c r="AW273" i="8" a="1"/>
  <c r="BM186" i="8" a="1"/>
  <c r="P80" i="8" a="1"/>
  <c r="BP89" i="8" a="1"/>
  <c r="AV198" i="8" a="1"/>
  <c r="CB78" i="8" a="1"/>
  <c r="BZ340" i="8" a="1"/>
  <c r="X573" i="6" a="1"/>
  <c r="CE62" i="8" a="1"/>
  <c r="BW78" i="8" a="1"/>
  <c r="U191" i="8" a="1"/>
  <c r="BD198" i="8" a="1"/>
  <c r="BP424" i="8" a="1"/>
  <c r="BI45" i="8" a="1"/>
  <c r="BM40" i="8" a="1"/>
  <c r="BA174" i="8" a="1"/>
  <c r="P89" i="8" a="1"/>
  <c r="AW172" i="8" a="1"/>
  <c r="X254" i="8" a="1"/>
  <c r="U50" i="8" a="1"/>
  <c r="BW254" i="8" a="1"/>
  <c r="V65" i="8" a="1"/>
  <c r="BO147" i="8" a="1"/>
  <c r="X337" i="6" a="1"/>
  <c r="V62" i="8" a="1"/>
  <c r="BH146" i="8" a="1"/>
  <c r="BP199" i="8" a="1"/>
  <c r="Y83" i="8" a="1"/>
  <c r="BN40" i="8" a="1"/>
  <c r="U174" i="8" a="1"/>
  <c r="O54" i="8" a="1"/>
  <c r="T52" i="8" a="1"/>
  <c r="CE341" i="8" a="1"/>
  <c r="AX402" i="8" a="1"/>
  <c r="BZ154" i="8" a="1"/>
  <c r="BN68" i="8" a="1"/>
  <c r="CB84" i="8" a="1"/>
  <c r="BA63" i="8" a="1"/>
  <c r="BM73" i="8" a="1"/>
  <c r="BZ410" i="8" a="1"/>
  <c r="AA185" i="8" a="1"/>
  <c r="N186" i="8"/>
  <c r="BB74" i="8" a="1"/>
  <c r="W500" i="8" a="1"/>
  <c r="Q404" i="8" a="1"/>
  <c r="BO169" i="8" a="1"/>
  <c r="BN179" i="8" a="1"/>
  <c r="U161" i="8" a="1"/>
  <c r="AV50" i="8" a="1"/>
  <c r="P51" i="8" a="1"/>
  <c r="X55" i="8" a="1"/>
  <c r="BA268" i="8" a="1"/>
  <c r="V572" i="6" a="1"/>
  <c r="BN52" i="8" a="1"/>
  <c r="CB189" i="8" a="1"/>
  <c r="AA148" i="8" a="1"/>
  <c r="BD420" i="8" a="1"/>
  <c r="S84" i="8" a="1"/>
  <c r="AA74" i="8" a="1"/>
  <c r="BF180" i="8" a="1"/>
  <c r="W61" i="8" a="1"/>
  <c r="CE161" i="8" a="1"/>
  <c r="Z47" i="8" a="1"/>
  <c r="BN175" i="8" a="1"/>
  <c r="Q154" i="8" a="1"/>
  <c r="Z40" i="8" a="1"/>
  <c r="BD64" i="8" a="1"/>
  <c r="BC39" i="8" a="1"/>
  <c r="S193" i="8" a="1"/>
  <c r="O571" i="6" a="1"/>
  <c r="BF66" i="8" a="1"/>
  <c r="Z146" i="8" a="1"/>
  <c r="Q40" i="8" a="1"/>
  <c r="BF193" i="8" a="1"/>
  <c r="V166" i="8" a="1"/>
  <c r="BB257" i="8" a="1"/>
  <c r="BB258" i="8" a="1"/>
  <c r="S572" i="6" a="1"/>
  <c r="Q47" i="8" a="1"/>
  <c r="BC281" i="8" a="1"/>
  <c r="CE39" i="8" a="1"/>
  <c r="U90" i="8" a="1"/>
  <c r="CE280" i="8" a="1"/>
  <c r="CK155" i="8" a="1"/>
  <c r="BD38" i="8" a="1"/>
  <c r="BN91" i="8" a="1"/>
  <c r="Q158" i="8" a="1"/>
  <c r="Y70" i="8" a="1"/>
  <c r="S79" i="8" a="1"/>
  <c r="CE166" i="8" a="1"/>
  <c r="O57" i="8" a="1"/>
  <c r="P246" i="8" a="1"/>
  <c r="CK186" i="8" a="1"/>
  <c r="P76" i="8" a="1"/>
  <c r="BP167" i="8" a="1"/>
  <c r="BH149" i="8" a="1"/>
  <c r="N601" i="6"/>
  <c r="BP51" i="8" a="1"/>
  <c r="BZ278" i="8" a="1"/>
  <c r="BM250" i="8" a="1"/>
  <c r="Z186" i="8" a="1"/>
  <c r="BN261" i="8" a="1"/>
  <c r="CK252" i="8" a="1"/>
  <c r="CL195" i="8" a="1"/>
  <c r="U77" i="8" a="1"/>
  <c r="O176" i="8" a="1"/>
  <c r="O155" i="8" a="1"/>
  <c r="BB246" i="8" a="1"/>
  <c r="BC265" i="8" a="1"/>
  <c r="CL60" i="8" a="1"/>
  <c r="BB170" i="8" a="1"/>
  <c r="BZ339" i="8" a="1"/>
  <c r="Z572" i="6" a="1"/>
  <c r="CE152" i="8" a="1"/>
  <c r="W39" i="8" a="1"/>
  <c r="BZ246" i="8" a="1"/>
  <c r="CK39" i="8" a="1"/>
  <c r="X151" i="8" a="1"/>
  <c r="R158" i="8" a="1"/>
  <c r="BF75" i="8" a="1"/>
  <c r="AX190" i="8" a="1"/>
  <c r="BH157" i="8" a="1"/>
  <c r="BY168" i="8" a="1"/>
  <c r="BH69" i="8" a="1"/>
  <c r="BB179" i="8" a="1"/>
  <c r="S179" i="8" a="1"/>
  <c r="Q259" i="8" a="1"/>
  <c r="BO405" i="8" a="1"/>
  <c r="Z69" i="8" a="1"/>
  <c r="P161" i="8" a="1"/>
  <c r="CK181" i="8" a="1"/>
  <c r="AX167" i="8" a="1"/>
  <c r="S61" i="8" a="1"/>
  <c r="AA88" i="8" a="1"/>
  <c r="BF278" i="8" a="1"/>
  <c r="CD403" i="8" a="1"/>
  <c r="V52" i="8" a="1"/>
  <c r="BI182" i="8" a="1"/>
  <c r="CB150" i="8" a="1"/>
  <c r="V182" i="8" a="1"/>
  <c r="BY278" i="8" a="1"/>
  <c r="U274" i="8" a="1"/>
  <c r="BZ78" i="8" a="1"/>
  <c r="O56" i="8" a="1"/>
  <c r="BI46" i="8" a="1"/>
  <c r="CB401" i="8" a="1"/>
  <c r="W189" i="8" a="1"/>
  <c r="AV38" i="8" a="1"/>
  <c r="BB151" i="8" a="1"/>
  <c r="BZ177" i="8" a="1"/>
  <c r="U567" i="6" a="1"/>
  <c r="BA251" i="8" a="1"/>
  <c r="BB261" i="8" a="1"/>
  <c r="BB248" i="8" a="1"/>
  <c r="BA406" i="8" a="1"/>
  <c r="BB177" i="8" a="1"/>
  <c r="BM258" i="8" a="1"/>
  <c r="CL264" i="8" a="1"/>
  <c r="BM80" i="8" a="1"/>
  <c r="P181" i="8" a="1"/>
  <c r="BF259" i="8" a="1"/>
  <c r="X79" i="8" a="1"/>
  <c r="BA51" i="8" a="1"/>
  <c r="X341" i="8" a="1"/>
  <c r="BO61" i="8" a="1"/>
  <c r="CL64" i="8" a="1"/>
  <c r="R62" i="8" a="1"/>
  <c r="Y410" i="8" a="1"/>
  <c r="CE261" i="8" a="1"/>
  <c r="CB147" i="8" a="1"/>
  <c r="X158" i="8" a="1"/>
  <c r="CL56" i="8" a="1"/>
  <c r="BD52" i="8" a="1"/>
  <c r="BO267" i="8" a="1"/>
  <c r="Y52" i="8" a="1"/>
  <c r="CE269" i="8" a="1"/>
  <c r="W337" i="6" a="1"/>
  <c r="BP601" i="6" a="1"/>
  <c r="BY185" i="8" a="1"/>
  <c r="T158" i="8" a="1"/>
  <c r="AW40" i="8" a="1"/>
  <c r="O257" i="8" a="1"/>
  <c r="Y269" i="8" a="1"/>
  <c r="BB89" i="8" a="1"/>
  <c r="X84" i="8" a="1"/>
  <c r="BJ191" i="8" a="1"/>
  <c r="O170" i="8" a="1"/>
  <c r="U38" i="8" a="1"/>
  <c r="Q147" i="8" a="1"/>
  <c r="AX337" i="8" a="1"/>
  <c r="BH46" i="8" a="1"/>
  <c r="BH78" i="8" a="1"/>
  <c r="BZ266" i="8" a="1"/>
  <c r="U61" i="8" a="1"/>
  <c r="BD430" i="8" a="1"/>
  <c r="BM352" i="8" a="1"/>
  <c r="P148" i="8" a="1"/>
  <c r="CD77" i="8" a="1"/>
  <c r="Q175" i="8" a="1"/>
  <c r="BM79" i="8" a="1"/>
  <c r="AX61" i="8" a="1"/>
  <c r="Z44" i="8" a="1"/>
  <c r="T151" i="8" a="1"/>
  <c r="BB155" i="8" a="1"/>
  <c r="BZ518" i="8" a="1"/>
  <c r="CE270" i="8" a="1"/>
  <c r="BD254" i="8" a="1"/>
  <c r="P157" i="8" a="1"/>
  <c r="O63" i="8" a="1"/>
  <c r="BJ74" i="8" a="1"/>
  <c r="R340" i="8" a="1"/>
  <c r="AW414" i="8" a="1"/>
  <c r="BB56" i="8" a="1"/>
  <c r="BZ260" i="8" a="1"/>
  <c r="BZ166" i="8" a="1"/>
  <c r="CK249" i="8" a="1"/>
  <c r="W86" i="8" a="1"/>
  <c r="BM188" i="8" a="1"/>
  <c r="BJ173" i="8" a="1"/>
  <c r="BA85" i="8" a="1"/>
  <c r="AA79" i="8" a="1"/>
  <c r="AX91" i="8" a="1"/>
  <c r="Y147" i="8" a="1"/>
  <c r="P46" i="8" a="1"/>
  <c r="BD148" i="8" a="1"/>
  <c r="BA266" i="8" a="1"/>
  <c r="BY418" i="8" a="1"/>
  <c r="BA150" i="8" a="1"/>
  <c r="BZ176" i="8" a="1"/>
  <c r="BA179" i="8" a="1"/>
  <c r="BH147" i="8" a="1"/>
  <c r="CE147" i="8" a="1"/>
  <c r="O38" i="8" a="1"/>
  <c r="CL55" i="8" a="1"/>
  <c r="O44" i="8" a="1"/>
  <c r="T62" i="8" a="1"/>
  <c r="BH86" i="8" a="1"/>
  <c r="BN169" i="8" a="1"/>
  <c r="BA423" i="8" a="1"/>
  <c r="BC272" i="8" a="1"/>
  <c r="S601" i="6" a="1"/>
  <c r="BJ166" i="8" a="1"/>
  <c r="AA76" i="8" a="1"/>
  <c r="CK82" i="8" a="1"/>
  <c r="AX84" i="8" a="1"/>
  <c r="T200" i="8" a="1"/>
  <c r="BM249" i="8" a="1"/>
  <c r="Q171" i="8" a="1"/>
  <c r="BJ88" i="8" a="1"/>
  <c r="CE53" i="8" a="1"/>
  <c r="CB152" i="8" a="1"/>
  <c r="BC81" i="8" a="1"/>
  <c r="BZ281" i="8" a="1"/>
  <c r="AX186" i="8" a="1"/>
  <c r="BA416" i="8" a="1"/>
  <c r="CL154" i="8" a="1"/>
  <c r="Q179" i="8" a="1"/>
  <c r="R176" i="8" a="1"/>
  <c r="AW50" i="8" a="1"/>
  <c r="BB366" i="8" a="1"/>
  <c r="BW65" i="8" a="1"/>
  <c r="CL418" i="8" a="1"/>
  <c r="CE259" i="8" a="1"/>
  <c r="X80" i="8" a="1"/>
  <c r="X94" i="8" a="1"/>
  <c r="Q61" i="8" a="1"/>
  <c r="BA191" i="8" a="1"/>
  <c r="CE154" i="8" a="1"/>
  <c r="BO408" i="8" a="1"/>
  <c r="T168" i="8" a="1"/>
  <c r="BC190" i="8" a="1"/>
  <c r="BH179" i="8" a="1"/>
  <c r="BZ196" i="8" a="1"/>
  <c r="U68" i="8" a="1"/>
  <c r="CB200" i="8" a="1"/>
  <c r="BA405" i="8" a="1"/>
  <c r="AV250" i="8" a="1"/>
  <c r="BA419" i="8" a="1"/>
  <c r="R567" i="6" a="1"/>
  <c r="BY642" i="8" a="1"/>
  <c r="Z64" i="8" a="1"/>
  <c r="BA87" i="8" a="1"/>
  <c r="BB55" i="8" a="1"/>
  <c r="R339" i="6" a="1"/>
  <c r="BI62" i="8" a="1"/>
  <c r="X249" i="8" a="1"/>
  <c r="BO152" i="8" a="1"/>
  <c r="BC91" i="8" a="1"/>
  <c r="BH274" i="8" a="1"/>
  <c r="BC275" i="8" a="1"/>
  <c r="P40" i="8" a="1"/>
  <c r="X572" i="6" a="1"/>
  <c r="P154" i="8" a="1"/>
  <c r="O73" i="8" a="1"/>
  <c r="BC566" i="8" a="1"/>
  <c r="O178" i="8" a="1"/>
  <c r="AX47" i="8" a="1"/>
  <c r="CE249" i="8" a="1"/>
  <c r="BI181" i="8" a="1"/>
  <c r="BM263" i="8" a="1"/>
  <c r="BF176" i="8" a="1"/>
  <c r="BN190" i="8" a="1"/>
  <c r="AX181" i="8" a="1"/>
  <c r="BD190" i="8" a="1"/>
  <c r="CE178" i="8" a="1"/>
  <c r="AX282" i="8" a="1"/>
  <c r="BP246" i="8" a="1"/>
  <c r="BC183" i="8" a="1"/>
  <c r="BN64" i="8" a="1"/>
  <c r="BA39" i="8" a="1"/>
  <c r="BN185" i="8" a="1"/>
  <c r="BW249" i="8" a="1"/>
  <c r="BD179" i="8" a="1"/>
  <c r="X47" i="8" a="1"/>
  <c r="BJ149" i="8" a="1"/>
  <c r="BH173" i="8" a="1"/>
  <c r="BC63" i="8" a="1"/>
  <c r="BB66" i="8" a="1"/>
  <c r="BA274" i="8" a="1"/>
  <c r="AV170" i="8" a="1"/>
  <c r="S176" i="8" a="1"/>
  <c r="BY63" i="8" a="1"/>
  <c r="BM195" i="8" a="1"/>
  <c r="AA85" i="8" a="1"/>
  <c r="CD248" i="8" a="1"/>
  <c r="R52" i="8" a="1"/>
  <c r="BO57" i="8" a="1"/>
  <c r="BI87" i="8" a="1"/>
  <c r="BZ259" i="8" a="1"/>
  <c r="Q573" i="6" a="1"/>
  <c r="BW186" i="8" a="1"/>
  <c r="BM87" i="8" a="1"/>
  <c r="BP336" i="8" a="1"/>
  <c r="BO280" i="8" a="1"/>
  <c r="BA252" i="8" a="1"/>
  <c r="CB53" i="8" a="1"/>
  <c r="Q148" i="8" a="1"/>
  <c r="CL153" i="8" a="1"/>
  <c r="BM56" i="8" a="1"/>
  <c r="BP265" i="8" a="1"/>
  <c r="BB522" i="8" a="1"/>
  <c r="BI515" i="8" a="1"/>
  <c r="Q572" i="6" a="1"/>
  <c r="BY192" i="8" a="1"/>
  <c r="Z80" i="8" a="1"/>
  <c r="BN50" i="8" a="1"/>
  <c r="CB48" i="8" a="1"/>
  <c r="BC607" i="8" a="1"/>
  <c r="CK182" i="8" a="1"/>
  <c r="BB169" i="8" a="1"/>
  <c r="W185" i="8" a="1"/>
  <c r="CL79" i="8" a="1"/>
  <c r="BF500" i="8" a="1"/>
  <c r="BB274" i="8" a="1"/>
  <c r="X70" i="8" a="1"/>
  <c r="X64" i="8" a="1"/>
  <c r="BC182" i="8" a="1"/>
  <c r="AV159" i="8" a="1"/>
  <c r="BC186" i="8" a="1"/>
  <c r="BZ272" i="8" a="1"/>
  <c r="BC153" i="8" a="1"/>
  <c r="Q81" i="8" a="1"/>
  <c r="CD252" i="8" a="1"/>
  <c r="BO191" i="8" a="1"/>
  <c r="AA146" i="8" a="1"/>
  <c r="BZ522" i="8" a="1"/>
  <c r="BD55" i="8" a="1"/>
  <c r="Y153" i="8" a="1"/>
  <c r="BB604" i="8" a="1"/>
  <c r="AX266" i="8" a="1"/>
  <c r="AX77" i="8" a="1"/>
  <c r="BC426" i="8" a="1"/>
  <c r="AX68" i="8" a="1"/>
  <c r="BN186" i="8" a="1"/>
  <c r="BP61" i="8" a="1"/>
  <c r="BZ152" i="8" a="1"/>
  <c r="CE67" i="8" a="1"/>
  <c r="BF272" i="8" a="1"/>
  <c r="AX163" i="8" a="1"/>
  <c r="CB566" i="6" a="1"/>
  <c r="BD146" i="8" a="1"/>
  <c r="BD273" i="8" a="1"/>
  <c r="BA522" i="8" a="1"/>
  <c r="N156" i="8"/>
  <c r="R571" i="6" a="1"/>
  <c r="U74" i="8" a="1"/>
  <c r="AV188" i="8" a="1"/>
  <c r="X148" i="8" a="1"/>
  <c r="BZ82" i="8" a="1"/>
  <c r="BA167" i="8" a="1"/>
  <c r="O190" i="8" a="1"/>
  <c r="BB160" i="8" a="1"/>
  <c r="R601" i="6" a="1"/>
  <c r="BP178" i="8" a="1"/>
  <c r="BZ168" i="8" a="1"/>
  <c r="BW45" i="8" a="1"/>
  <c r="CB273" i="8" a="1"/>
  <c r="BF162" i="8" a="1"/>
  <c r="BP174" i="8" a="1"/>
  <c r="N270" i="8"/>
  <c r="CK60" i="8" a="1"/>
  <c r="BD184" i="8" a="1"/>
  <c r="BB185" i="8" a="1"/>
  <c r="CD263" i="8" a="1"/>
  <c r="BA418" i="8" a="1"/>
  <c r="BF151" i="8" a="1"/>
  <c r="W264" i="8" a="1"/>
  <c r="AA77" i="8" a="1"/>
  <c r="BP408" i="8" a="1"/>
  <c r="X61" i="8" a="1"/>
  <c r="AX185" i="8" a="1"/>
  <c r="T50" i="8" a="1"/>
  <c r="BP176" i="8" a="1"/>
  <c r="Z567" i="6" a="1"/>
  <c r="O53" i="8" a="1"/>
  <c r="BC76" i="8" a="1"/>
  <c r="BA84" i="8" a="1"/>
  <c r="BC167" i="8" a="1"/>
  <c r="N66" i="8"/>
  <c r="BF254" i="8" a="1"/>
  <c r="CB188" i="8" a="1"/>
  <c r="BA338" i="8" a="1"/>
  <c r="BM48" i="8" a="1"/>
  <c r="CL339" i="6" a="1"/>
  <c r="CB56" i="8" a="1"/>
  <c r="CD78" i="8" a="1"/>
  <c r="AW187" i="8" a="1"/>
  <c r="O64" i="8" a="1"/>
  <c r="X44" i="8" a="1"/>
  <c r="CL159" i="8" a="1"/>
  <c r="U572" i="6" a="1"/>
  <c r="T197" i="8" a="1"/>
  <c r="BM178" i="8" a="1"/>
  <c r="BC269" i="8" a="1"/>
  <c r="V187" i="8" a="1"/>
  <c r="CD182" i="8" a="1"/>
  <c r="N84" i="8"/>
  <c r="O162" i="8" a="1"/>
  <c r="CE260" i="8" a="1"/>
  <c r="BF422" i="8" a="1"/>
  <c r="BN74" i="8" a="1"/>
  <c r="CE176" i="8" a="1"/>
  <c r="Z51" i="8" a="1"/>
  <c r="BZ282" i="8" a="1"/>
  <c r="BZ262" i="8" a="1"/>
  <c r="CE40" i="8" a="1"/>
  <c r="BM280" i="8" a="1"/>
  <c r="R178" i="8" a="1"/>
  <c r="CE169" i="8" a="1"/>
  <c r="BN168" i="8" a="1"/>
  <c r="AA260" i="8" a="1"/>
  <c r="BJ420" i="8" a="1"/>
  <c r="BI188" i="8" a="1"/>
  <c r="AX258" i="8" a="1"/>
  <c r="Z404" i="8" a="1"/>
  <c r="N87" i="8"/>
  <c r="Q174" i="8" a="1"/>
  <c r="W48" i="8" a="1"/>
  <c r="V246" i="8" a="1"/>
  <c r="P73" i="8" a="1"/>
  <c r="AV196" i="8" a="1"/>
  <c r="Y87" i="8" a="1"/>
  <c r="S75" i="8" a="1"/>
  <c r="N175" i="8"/>
  <c r="U192" i="8" a="1"/>
  <c r="U166" i="8" a="1"/>
  <c r="CD85" i="8" a="1"/>
  <c r="BZ263" i="8" a="1"/>
  <c r="U189" i="8" a="1"/>
  <c r="BJ168" i="8" a="1"/>
  <c r="T94" i="8" a="1"/>
  <c r="Z65" i="8" a="1"/>
  <c r="S172" i="8" a="1"/>
  <c r="T163" i="8" a="1"/>
  <c r="BW269" i="8" a="1"/>
  <c r="U79" i="8" a="1"/>
  <c r="V423" i="8" a="1"/>
  <c r="AW171" i="8" a="1"/>
  <c r="R90" i="8" a="1"/>
  <c r="U258" i="8" a="1"/>
  <c r="T73" i="8" a="1"/>
  <c r="CL44" i="8" a="1"/>
  <c r="Y148" i="8" a="1"/>
  <c r="BO85" i="8" a="1"/>
  <c r="BF50" i="8" a="1"/>
  <c r="BM282" i="8" a="1"/>
  <c r="BP160" i="8" a="1"/>
  <c r="BJ148" i="8" a="1"/>
  <c r="CD405" i="8" a="1"/>
  <c r="O366" i="8" a="1"/>
  <c r="T153" i="8" a="1"/>
  <c r="W272" i="8" a="1"/>
  <c r="T261" i="8" a="1"/>
  <c r="BD424" i="8" a="1"/>
  <c r="BJ185" i="8" a="1"/>
  <c r="BW49" i="8" a="1"/>
  <c r="BF90" i="8" a="1"/>
  <c r="BN272" i="8" a="1"/>
  <c r="BD44" i="8" a="1"/>
  <c r="CE281" i="8" a="1"/>
  <c r="Y84" i="8" a="1"/>
  <c r="Z257" i="8" a="1"/>
  <c r="Y158" i="8" a="1"/>
  <c r="V68" i="8" a="1"/>
  <c r="BF46" i="8" a="1"/>
  <c r="T173" i="8" a="1"/>
  <c r="W81" i="8" a="1"/>
  <c r="AW60" i="8" a="1"/>
  <c r="R170" i="8" a="1"/>
  <c r="AV275" i="8" a="1"/>
  <c r="P417" i="8" a="1"/>
  <c r="BF197" i="8" a="1"/>
  <c r="Y81" i="8" a="1"/>
  <c r="BP191" i="8" a="1"/>
  <c r="BJ247" i="8" a="1"/>
  <c r="P64" i="8" a="1"/>
  <c r="R147" i="8" a="1"/>
  <c r="BD607" i="8" a="1"/>
  <c r="AA567" i="6" a="1"/>
  <c r="BO77" i="8" a="1"/>
  <c r="BN189" i="8" a="1"/>
  <c r="Y156" i="8" a="1"/>
  <c r="BC353" i="8" a="1"/>
  <c r="BO246" i="8" a="1"/>
  <c r="O258" i="8" a="1"/>
  <c r="V269" i="8" a="1"/>
  <c r="T252" i="8" a="1"/>
  <c r="BJ262" i="8" a="1"/>
  <c r="AW148" i="8" a="1"/>
  <c r="BF425" i="8" a="1"/>
  <c r="BA277" i="8" a="1"/>
  <c r="BF419" i="8" a="1"/>
  <c r="AV94" i="8" a="1"/>
  <c r="BO74" i="8" a="1"/>
  <c r="V571" i="6" a="1"/>
  <c r="X281" i="8" a="1"/>
  <c r="BP161" i="8" a="1"/>
  <c r="BD247" i="8" a="1"/>
  <c r="CB179" i="8" a="1"/>
  <c r="Q170" i="8" a="1"/>
  <c r="BZ89" i="8" a="1"/>
  <c r="BY149" i="8" a="1"/>
  <c r="CK425" i="8" a="1"/>
  <c r="Z249" i="8" a="1"/>
  <c r="BA66" i="8" a="1"/>
  <c r="CD247" i="8" a="1"/>
  <c r="Y160" i="8" a="1"/>
  <c r="AA271" i="8" a="1"/>
  <c r="BY506" i="8" a="1"/>
  <c r="BC278" i="8" a="1"/>
  <c r="X175" i="8" a="1"/>
  <c r="BM193" i="8" a="1"/>
  <c r="AA257" i="8" a="1"/>
  <c r="P254" i="8" a="1"/>
  <c r="Y60" i="8" a="1"/>
  <c r="AA91" i="8" a="1"/>
  <c r="AX161" i="8" a="1"/>
  <c r="AW88" i="8" a="1"/>
  <c r="N253" i="8"/>
  <c r="BA413" i="8" a="1"/>
  <c r="V177" i="8" a="1"/>
  <c r="T162" i="8" a="1"/>
  <c r="AA73" i="8" a="1"/>
  <c r="BH566" i="6" a="1"/>
  <c r="Q73" i="8" a="1"/>
  <c r="BA88" i="8" a="1"/>
  <c r="CD273" i="8" a="1"/>
  <c r="BD267" i="8" a="1"/>
  <c r="AA163" i="8" a="1"/>
  <c r="U336" i="8" a="1"/>
  <c r="X177" i="8" a="1"/>
  <c r="BF263" i="8" a="1"/>
  <c r="BJ78" i="8" a="1"/>
  <c r="P257" i="8" a="1"/>
  <c r="AV91" i="8" a="1"/>
  <c r="BA154" i="8" a="1"/>
  <c r="BZ146" i="8" a="1"/>
  <c r="X39" i="8" a="1"/>
  <c r="BJ151" i="8" a="1"/>
  <c r="X67" i="8" a="1"/>
  <c r="CL567" i="6" a="1"/>
  <c r="N404" i="8"/>
  <c r="W276" i="8" a="1"/>
  <c r="BZ265" i="8" a="1"/>
  <c r="BJ401" i="8" a="1"/>
  <c r="BW279" i="8" a="1"/>
  <c r="BD176" i="8" a="1"/>
  <c r="P151" i="8" a="1"/>
  <c r="BP45" i="8" a="1"/>
  <c r="X415" i="8" a="1"/>
  <c r="BA340" i="8" a="1"/>
  <c r="AW341" i="8" a="1"/>
  <c r="BN88" i="8" a="1"/>
  <c r="BI49" i="8" a="1"/>
  <c r="BC148" i="8" a="1"/>
  <c r="P47" i="8" a="1"/>
  <c r="Q56" i="8" a="1"/>
  <c r="BN196" i="8" a="1"/>
  <c r="BF410" i="6" a="1"/>
  <c r="BJ341" i="8" a="1"/>
  <c r="BM84" i="8" a="1"/>
  <c r="CE185" i="8" a="1"/>
  <c r="BO170" i="8" a="1"/>
  <c r="S154" i="8" a="1"/>
  <c r="P147" i="8" a="1"/>
  <c r="Q146" i="8" a="1"/>
  <c r="BC280" i="8" a="1"/>
  <c r="U262" i="8" a="1"/>
  <c r="BH62" i="8" a="1"/>
  <c r="BN55" i="8" a="1"/>
  <c r="BF168" i="8" a="1"/>
  <c r="BN160" i="8" a="1"/>
  <c r="BD149" i="8" a="1"/>
  <c r="BA91" i="8" a="1"/>
  <c r="BP88" i="8" a="1"/>
  <c r="BH175" i="8" a="1"/>
  <c r="BY47" i="8" a="1"/>
  <c r="BJ366" i="8" a="1"/>
  <c r="P41" i="8" a="1"/>
  <c r="CL68" i="8" a="1"/>
  <c r="CD191" i="8" a="1"/>
  <c r="W77" i="8" a="1"/>
  <c r="CE200" i="8" a="1"/>
  <c r="Y47" i="8" a="1"/>
  <c r="CB55" i="8" a="1"/>
  <c r="V200" i="8" a="1"/>
  <c r="BO198" i="8" a="1"/>
  <c r="Q157" i="8" a="1"/>
  <c r="BP155" i="8" a="1"/>
  <c r="P81" i="8" a="1"/>
  <c r="BP79" i="8" a="1"/>
  <c r="O268" i="8" a="1"/>
  <c r="AX52" i="8" a="1"/>
  <c r="U149" i="8" a="1"/>
  <c r="Z79" i="8" a="1"/>
  <c r="BO252" i="8" a="1"/>
  <c r="AA366" i="8" a="1"/>
  <c r="BA156" i="8" a="1"/>
  <c r="CD47" i="8" a="1"/>
  <c r="N52" i="8"/>
  <c r="Y62" i="8" a="1"/>
  <c r="BD249" i="8" a="1"/>
  <c r="W194" i="8" a="1"/>
  <c r="W46" i="8" a="1"/>
  <c r="CD41" i="8" a="1"/>
  <c r="Z87" i="8" a="1"/>
  <c r="AX173" i="8" a="1"/>
  <c r="BN75" i="8" a="1"/>
  <c r="CL47" i="8" a="1"/>
  <c r="Y191" i="8" a="1"/>
  <c r="BN180" i="8" a="1"/>
  <c r="O86" i="8" a="1"/>
  <c r="CD253" i="8" a="1"/>
  <c r="BP281" i="8" a="1"/>
  <c r="CK189" i="8" a="1"/>
  <c r="BB162" i="8" a="1"/>
  <c r="BF249" i="8" a="1"/>
  <c r="O253" i="8" a="1"/>
  <c r="BO180" i="8" a="1"/>
  <c r="BA151" i="8" a="1"/>
  <c r="BW169" i="8" a="1"/>
  <c r="BA162" i="8" a="1"/>
  <c r="T54" i="8" a="1"/>
  <c r="BY337" i="8" a="1"/>
  <c r="AX48" i="8" a="1"/>
  <c r="S82" i="8" a="1"/>
  <c r="O573" i="6" a="1"/>
  <c r="BA157" i="8" a="1"/>
  <c r="Y149" i="8" a="1"/>
  <c r="CK49" i="8" a="1"/>
  <c r="Q67" i="8" a="1"/>
  <c r="BB601" i="6" a="1"/>
  <c r="CD167" i="8" a="1"/>
  <c r="T174" i="8" a="1"/>
  <c r="BP153" i="8" a="1"/>
  <c r="BC40" i="8" a="1"/>
  <c r="S151" i="8" a="1"/>
  <c r="BJ163" i="8" a="1"/>
  <c r="BY82" i="8" a="1"/>
  <c r="BC187" i="8" a="1"/>
  <c r="BH154" i="8" a="1"/>
  <c r="BA506" i="8" a="1"/>
  <c r="BP53" i="8" a="1"/>
  <c r="BF262" i="8" a="1"/>
  <c r="BM197" i="8" a="1"/>
  <c r="BP195" i="8" a="1"/>
  <c r="CD246" i="8" a="1"/>
  <c r="BF571" i="6" a="1"/>
  <c r="BA166" i="8" a="1"/>
  <c r="BB426" i="8" a="1"/>
  <c r="BO53" i="8" a="1"/>
  <c r="BP338" i="8" a="1"/>
  <c r="BP254" i="8" a="1"/>
  <c r="BP77" i="8" a="1"/>
  <c r="CB83" i="8" a="1"/>
  <c r="S337" i="8" a="1"/>
  <c r="V162" i="8" a="1"/>
  <c r="BN152" i="8" a="1"/>
  <c r="N418" i="8"/>
  <c r="BO46" i="8" a="1"/>
  <c r="X149" i="8" a="1"/>
  <c r="BC80" i="8" a="1"/>
  <c r="CB247" i="8" a="1"/>
  <c r="AV68" i="8" a="1"/>
  <c r="BI176" i="8" a="1"/>
  <c r="BF273" i="8" a="1"/>
  <c r="CK199" i="8" a="1"/>
  <c r="S88" i="8" a="1"/>
  <c r="BM252" i="8" a="1"/>
  <c r="BA417" i="8" a="1"/>
  <c r="U366" i="8" a="1"/>
  <c r="BC45" i="8" a="1"/>
  <c r="BB87" i="8" a="1"/>
  <c r="R48" i="8" a="1"/>
  <c r="Z91" i="8" a="1"/>
  <c r="BC408" i="8" a="1"/>
  <c r="BW402" i="8" a="1"/>
  <c r="BO48" i="8" a="1"/>
  <c r="BP86" i="8" a="1"/>
  <c r="AV54" i="8" a="1"/>
  <c r="V40" i="8" a="1"/>
  <c r="BP181" i="8" a="1"/>
  <c r="BP163" i="8" a="1"/>
  <c r="AW49" i="8" a="1"/>
  <c r="BB178" i="8" a="1"/>
  <c r="Q566" i="6" a="1"/>
  <c r="P70" i="8" a="1"/>
  <c r="CL38" i="8" a="1"/>
  <c r="BF420" i="8" a="1"/>
  <c r="P56" i="8" a="1"/>
  <c r="BC277" i="8" a="1"/>
  <c r="BJ75" i="8" a="1"/>
  <c r="P50" i="8" a="1"/>
  <c r="BY86" i="8" a="1"/>
  <c r="BI79" i="8" a="1"/>
  <c r="BZ257" i="8" a="1"/>
  <c r="BB269" i="8" a="1"/>
  <c r="AA167" i="8" a="1"/>
  <c r="CE64" i="8" a="1"/>
  <c r="BI83" i="8" a="1"/>
  <c r="CK198" i="8" a="1"/>
  <c r="BD506" i="8" a="1"/>
  <c r="N61" i="8"/>
  <c r="AX80" i="8" a="1"/>
  <c r="CE66" i="8" a="1"/>
  <c r="BO151" i="8" a="1"/>
  <c r="BP76" i="8" a="1"/>
  <c r="BO261" i="8" a="1"/>
  <c r="R184" i="8" a="1"/>
  <c r="S173" i="8" a="1"/>
  <c r="N339" i="6"/>
  <c r="BF179" i="8" a="1"/>
  <c r="BY152" i="8" a="1"/>
  <c r="BH73" i="8" a="1"/>
  <c r="BF428" i="8" a="1"/>
  <c r="BF573" i="8" a="1"/>
  <c r="CE340" i="8" a="1"/>
  <c r="V267" i="8" a="1"/>
  <c r="CB183" i="8" a="1"/>
  <c r="CD183" i="8" a="1"/>
  <c r="CB85" i="8" a="1"/>
  <c r="BA147" i="8" a="1"/>
  <c r="BO265" i="8" a="1"/>
  <c r="BJ67" i="8" a="1"/>
  <c r="BI259" i="8" a="1"/>
  <c r="BI186" i="8" a="1"/>
  <c r="R38" i="8" a="1"/>
  <c r="CD171" i="8" a="1"/>
  <c r="BC430" i="8" a="1"/>
  <c r="CD65" i="8" a="1"/>
  <c r="CE408" i="8" a="1"/>
  <c r="P150" i="8" a="1"/>
  <c r="N190" i="8"/>
  <c r="BO260" i="8" a="1"/>
  <c r="BZ64" i="8" a="1"/>
  <c r="BZ366" i="8" a="1"/>
  <c r="BB252" i="8" a="1"/>
  <c r="CL178" i="8" a="1"/>
  <c r="CK78" i="8" a="1"/>
  <c r="BD156" i="8" a="1"/>
  <c r="BC410" i="8" a="1"/>
  <c r="BM154" i="8" a="1"/>
  <c r="BN94" i="8" a="1"/>
  <c r="N148" i="8"/>
  <c r="BD67" i="8" a="1"/>
  <c r="BN171" i="8" a="1"/>
  <c r="S44" i="8" a="1"/>
  <c r="X81" i="8" a="1"/>
  <c r="BP73" i="8" a="1"/>
  <c r="BM366" i="8" a="1"/>
  <c r="BH249" i="8" a="1"/>
  <c r="O153" i="8" a="1"/>
  <c r="BM267" i="8" a="1"/>
  <c r="BM49" i="8" a="1"/>
  <c r="Z173" i="8" a="1"/>
  <c r="W67" i="8" a="1"/>
  <c r="BJ180" i="8" a="1"/>
  <c r="BC181" i="8" a="1"/>
  <c r="CE52" i="8" a="1"/>
  <c r="BB52" i="8" a="1"/>
  <c r="BD275" i="8" a="1"/>
  <c r="BC341" i="8" a="1"/>
  <c r="N163" i="8"/>
  <c r="BY46" i="8" a="1"/>
  <c r="BC424" i="8" a="1"/>
  <c r="T268" i="8" a="1"/>
  <c r="T184" i="8" a="1"/>
  <c r="CB261" i="8" a="1"/>
  <c r="BJ415" i="8" a="1"/>
  <c r="BF89" i="8" a="1"/>
  <c r="V352" i="8" a="1"/>
  <c r="BM41" i="8" a="1"/>
  <c r="Y179" i="8" a="1"/>
  <c r="BD88" i="8" a="1"/>
  <c r="T198" i="8" a="1"/>
  <c r="BO339" i="8" a="1"/>
  <c r="AV46" i="8" a="1"/>
  <c r="P65" i="8" a="1"/>
  <c r="AX63" i="8" a="1"/>
  <c r="BN155" i="8" a="1"/>
  <c r="R87" i="8" a="1"/>
  <c r="BC179" i="8" a="1"/>
  <c r="U76" i="8" a="1"/>
  <c r="W280" i="8" a="1"/>
  <c r="BD75" i="8" a="1"/>
  <c r="BO60" i="8" a="1"/>
  <c r="BZ75" i="8" a="1"/>
  <c r="CD410" i="6" a="1"/>
  <c r="BW150" i="8" a="1"/>
  <c r="CK337" i="8" a="1"/>
  <c r="BH267" i="8" a="1"/>
  <c r="AV338" i="8" a="1"/>
  <c r="W166" i="8" a="1"/>
  <c r="N149" i="8"/>
  <c r="T246" i="8" a="1"/>
  <c r="P190" i="8" a="1"/>
  <c r="Z90" i="8" a="1"/>
  <c r="BY189" i="8" a="1"/>
  <c r="AW70" i="8" a="1"/>
  <c r="AX183" i="8" a="1"/>
  <c r="BC75" i="8" a="1"/>
  <c r="BI85" i="8" a="1"/>
  <c r="S74" i="8" a="1"/>
  <c r="Y168" i="8" a="1"/>
  <c r="BP366" i="8" a="1"/>
  <c r="BZ419" i="8" a="1"/>
  <c r="CK410" i="8" a="1"/>
  <c r="Z417" i="8" a="1"/>
  <c r="Q75" i="8" a="1"/>
  <c r="BM44" i="8" a="1"/>
  <c r="T263" i="8" a="1"/>
  <c r="AW80" i="8" a="1"/>
  <c r="Q52" i="8" a="1"/>
  <c r="AX78" i="8" a="1"/>
  <c r="AV147" i="8" a="1"/>
  <c r="W246" i="8" a="1"/>
  <c r="U185" i="8" a="1"/>
  <c r="AA179" i="8" a="1"/>
  <c r="P88" i="8" a="1"/>
  <c r="T282" i="8" a="1"/>
  <c r="P192" i="8" a="1"/>
  <c r="BP249" i="8" a="1"/>
  <c r="Q352" i="8" a="1"/>
  <c r="S149" i="8" a="1"/>
  <c r="CL192" i="8" a="1"/>
  <c r="AV337" i="8" a="1"/>
  <c r="N272" i="8"/>
  <c r="BW339" i="8" a="1"/>
  <c r="BY40" i="8" a="1"/>
  <c r="BD196" i="8" a="1"/>
  <c r="X91" i="8" a="1"/>
  <c r="CK247" i="8" a="1"/>
  <c r="CL152" i="8" a="1"/>
  <c r="S49" i="8" a="1"/>
  <c r="S246" i="8" a="1"/>
  <c r="BY78" i="8" a="1"/>
  <c r="BW94" i="8" a="1"/>
  <c r="CL401" i="8" a="1"/>
  <c r="BP257" i="8" a="1"/>
  <c r="CK192" i="8" a="1"/>
  <c r="O250" i="8" a="1"/>
  <c r="CE90" i="8" a="1"/>
  <c r="BP146" i="8" a="1"/>
  <c r="X200" i="8" a="1"/>
  <c r="BC337" i="8" a="1"/>
  <c r="AV264" i="8" a="1"/>
  <c r="P48" i="8" a="1"/>
  <c r="AX279" i="8" a="1"/>
  <c r="BN178" i="8" a="1"/>
  <c r="BD169" i="8" a="1"/>
  <c r="R152" i="8" a="1"/>
  <c r="Q177" i="8" a="1"/>
  <c r="BJ152" i="8" a="1"/>
  <c r="BA197" i="8" a="1"/>
  <c r="BC261" i="8" a="1"/>
  <c r="P153" i="8" a="1"/>
  <c r="BI496" i="8" a="1"/>
  <c r="Z70" i="8" a="1"/>
  <c r="BP41" i="8" a="1"/>
  <c r="BJ413" i="8" a="1"/>
  <c r="AW94" i="8" a="1"/>
  <c r="CL166" i="8" a="1"/>
  <c r="AW38" i="8" a="1"/>
  <c r="BW153" i="8" a="1"/>
  <c r="BF413" i="8" a="1"/>
  <c r="BY169" i="8" a="1"/>
  <c r="T150" i="8" a="1"/>
  <c r="BJ258" i="8" a="1"/>
  <c r="BF198" i="8" a="1"/>
  <c r="V261" i="8" a="1"/>
  <c r="U69" i="8" a="1"/>
  <c r="R61" i="8" a="1"/>
  <c r="Z46" i="8" a="1"/>
  <c r="BA62" i="8" a="1"/>
  <c r="AX88" i="8" a="1"/>
  <c r="BD177" i="8" a="1"/>
  <c r="CD94" i="8" a="1"/>
  <c r="AA339" i="6" a="1"/>
  <c r="Y49" i="8" a="1"/>
  <c r="BZ188" i="8" a="1"/>
  <c r="BD189" i="8" a="1"/>
  <c r="Z169" i="8" a="1"/>
  <c r="U257" i="8" a="1"/>
  <c r="Q187" i="8" a="1"/>
  <c r="CE151" i="8" a="1"/>
  <c r="BP80" i="8" a="1"/>
  <c r="Y407" i="8" a="1"/>
  <c r="BI156" i="8" a="1"/>
  <c r="R264" i="8" a="1"/>
  <c r="AV82" i="8" a="1"/>
  <c r="X38" i="8" a="1"/>
  <c r="BN70" i="8" a="1"/>
  <c r="S87" i="8" a="1"/>
  <c r="BA517" i="8" a="1"/>
  <c r="X56" i="8" a="1"/>
  <c r="AW76" i="8" a="1"/>
  <c r="BO248" i="8" a="1"/>
  <c r="V171" i="8" a="1"/>
  <c r="Y39" i="8" a="1"/>
  <c r="BP67" i="8" a="1"/>
  <c r="AW78" i="8" a="1"/>
  <c r="BB420" i="8" a="1"/>
  <c r="R188" i="8" a="1"/>
  <c r="T67" i="8" a="1"/>
  <c r="W405" i="8" a="1"/>
  <c r="BW251" i="8" a="1"/>
  <c r="AW63" i="8" a="1"/>
  <c r="BF63" i="8" a="1"/>
  <c r="X265" i="8" a="1"/>
  <c r="Q338" i="8" a="1"/>
  <c r="BZ151" i="8" a="1"/>
  <c r="BD566" i="8" a="1"/>
  <c r="CD339" i="8" a="1"/>
  <c r="CE51" i="8" a="1"/>
  <c r="R80" i="8" a="1"/>
  <c r="R67" i="8" a="1"/>
  <c r="BC46" i="8" a="1"/>
  <c r="AV199" i="8" a="1"/>
  <c r="R192" i="8" a="1"/>
  <c r="CE257" i="8" a="1"/>
  <c r="BZ54" i="8" a="1"/>
  <c r="CD74" i="8" a="1"/>
  <c r="CD154" i="8" a="1"/>
  <c r="BB51" i="8" a="1"/>
  <c r="CL50" i="8" a="1"/>
  <c r="BW80" i="8" a="1"/>
  <c r="BM271" i="8" a="1"/>
  <c r="O184" i="8" a="1"/>
  <c r="CL57" i="8" a="1"/>
  <c r="BC258" i="8" a="1"/>
  <c r="V49" i="8" a="1"/>
  <c r="Z151" i="8" a="1"/>
  <c r="CK279" i="8" a="1"/>
  <c r="R70" i="8" a="1"/>
  <c r="BD60" i="8" a="1"/>
  <c r="BZ193" i="8" a="1"/>
  <c r="CL601" i="6" a="1"/>
  <c r="P337" i="6" a="1"/>
  <c r="CE248" i="8" a="1"/>
  <c r="BW86" i="8" a="1"/>
  <c r="CE160" i="8" a="1"/>
  <c r="U177" i="8" a="1"/>
  <c r="BJ266" i="8" a="1"/>
  <c r="N199" i="8"/>
  <c r="BN86" i="8" a="1"/>
  <c r="BD410" i="6" a="1"/>
  <c r="Z500" i="8" a="1"/>
  <c r="BB44" i="8" a="1"/>
  <c r="BN258" i="8" a="1"/>
  <c r="BD50" i="8" a="1"/>
  <c r="R172" i="8" a="1"/>
  <c r="AA410" i="6" a="1"/>
  <c r="CB91" i="8" a="1"/>
  <c r="BB263" i="8" a="1"/>
  <c r="CL147" i="8" a="1"/>
  <c r="BI263" i="8" a="1"/>
  <c r="BF147" i="8" a="1"/>
  <c r="S146" i="8" a="1"/>
  <c r="BO177" i="8" a="1"/>
  <c r="BJ64" i="8" a="1"/>
  <c r="BJ49" i="8" a="1"/>
  <c r="BH54" i="8" a="1"/>
  <c r="BM38" i="8" a="1"/>
  <c r="BM169" i="8" a="1"/>
  <c r="U153" i="8" a="1"/>
  <c r="AA174" i="8" a="1"/>
  <c r="T84" i="8" a="1"/>
  <c r="CE182" i="8" a="1"/>
  <c r="AV40" i="8" a="1"/>
  <c r="T340" i="8" a="1"/>
  <c r="BJ253" i="8" a="1"/>
  <c r="CE175" i="8" a="1"/>
  <c r="W254" i="8" a="1"/>
  <c r="BH44" i="8" a="1"/>
  <c r="BA262" i="8" a="1"/>
  <c r="V566" i="6" a="1"/>
  <c r="BF54" i="8" a="1"/>
  <c r="BO171" i="8" a="1"/>
  <c r="BH172" i="8" a="1"/>
  <c r="Y410" i="6" a="1"/>
  <c r="W601" i="6" a="1"/>
  <c r="BY44" i="8" a="1"/>
  <c r="BM279" i="8" a="1"/>
  <c r="AW246" i="8" a="1"/>
  <c r="BN176" i="8" a="1"/>
  <c r="Q88" i="8" a="1"/>
  <c r="BC247" i="8" a="1"/>
  <c r="CL157" i="8" a="1"/>
  <c r="AX74" i="8" a="1"/>
  <c r="Q197" i="8" a="1"/>
  <c r="BM147" i="8" a="1"/>
  <c r="V168" i="8" a="1"/>
  <c r="BH50" i="8" a="1"/>
  <c r="BM81" i="8" a="1"/>
  <c r="BN278" i="8" a="1"/>
  <c r="AW69" i="8" a="1"/>
  <c r="CL66" i="8" a="1"/>
  <c r="BC156" i="8" a="1"/>
  <c r="R249" i="8" a="1"/>
  <c r="AW52" i="8" a="1"/>
  <c r="BZ428" i="8" a="1"/>
  <c r="BD199" i="8" a="1"/>
  <c r="R406" i="8" a="1"/>
  <c r="BI196" i="8" a="1"/>
  <c r="T87" i="8" a="1"/>
  <c r="BO192" i="8" a="1"/>
  <c r="Y170" i="8" a="1"/>
  <c r="AX339" i="8" a="1"/>
  <c r="Q199" i="8" a="1"/>
  <c r="Y190" i="8" a="1"/>
  <c r="BJ47" i="8" a="1"/>
  <c r="U253" i="8" a="1"/>
  <c r="BB194" i="8" a="1"/>
  <c r="CD161" i="8" a="1"/>
  <c r="BC84" i="8" a="1"/>
  <c r="BC195" i="8" a="1"/>
  <c r="BA272" i="8" a="1"/>
  <c r="W146" i="8" a="1"/>
  <c r="CL89" i="8" a="1"/>
  <c r="CD147" i="8" a="1"/>
  <c r="O188" i="8" a="1"/>
  <c r="BA172" i="8" a="1"/>
  <c r="U44" i="8" a="1"/>
  <c r="BJ54" i="8" a="1"/>
  <c r="BW174" i="8" a="1"/>
  <c r="AA424" i="8" a="1"/>
  <c r="AV90" i="8" a="1"/>
  <c r="CK94" i="8" a="1"/>
  <c r="BB567" i="8" a="1"/>
  <c r="BC246" i="8" a="1"/>
  <c r="N172" i="8"/>
  <c r="BB247" i="8" a="1"/>
  <c r="BO412" i="8" a="1"/>
  <c r="BA188" i="8" a="1"/>
  <c r="BI266" i="8" a="1"/>
  <c r="BI178" i="8" a="1"/>
  <c r="O81" i="8" a="1"/>
  <c r="AW176" i="8" a="1"/>
  <c r="BD278" i="8" a="1"/>
  <c r="N337" i="6"/>
  <c r="BZ70" i="8" a="1"/>
  <c r="BO51" i="8" a="1"/>
  <c r="BC192" i="8" a="1"/>
  <c r="BC406" i="8" a="1"/>
  <c r="N341" i="6"/>
  <c r="Y41" i="8" a="1"/>
  <c r="BB45" i="8" a="1"/>
  <c r="BY51" i="8" a="1"/>
  <c r="AX147" i="8" a="1"/>
  <c r="T194" i="8" a="1"/>
  <c r="BF572" i="8" a="1"/>
  <c r="BN146" i="8" a="1"/>
  <c r="BO422" i="8" a="1"/>
  <c r="CE186" i="8" a="1"/>
  <c r="CE65" i="8" a="1"/>
  <c r="CE273" i="8" a="1"/>
  <c r="CL76" i="8" a="1"/>
  <c r="BF57" i="8" a="1"/>
  <c r="AA275" i="8" a="1"/>
  <c r="BB273" i="8" a="1"/>
  <c r="CD177" i="8" a="1"/>
  <c r="BD186" i="8" a="1"/>
  <c r="BA265" i="8" a="1"/>
  <c r="BF183" i="8" a="1"/>
  <c r="BI337" i="6" a="1"/>
  <c r="BN571" i="6" a="1"/>
  <c r="BZ565" i="8" a="1"/>
  <c r="R39" i="8" a="1"/>
  <c r="CD150" i="8" a="1"/>
  <c r="N515" i="8"/>
  <c r="AA157" i="8" a="1"/>
  <c r="CE49" i="8" a="1"/>
  <c r="W423" i="8" a="1"/>
  <c r="AX56" i="8" a="1"/>
  <c r="BZ61" i="8" a="1"/>
  <c r="BB253" i="8" a="1"/>
  <c r="BJ66" i="8" a="1"/>
  <c r="V174" i="8" a="1"/>
  <c r="BN410" i="6" a="1"/>
  <c r="BM60" i="8" a="1"/>
  <c r="CD267" i="8" a="1"/>
  <c r="AX150" i="8" a="1"/>
  <c r="BO178" i="8" a="1"/>
  <c r="CD188" i="8" a="1"/>
  <c r="BN251" i="8" a="1"/>
  <c r="CD265" i="8" a="1"/>
  <c r="Q45" i="8" a="1"/>
  <c r="AV61" i="8" a="1"/>
  <c r="BW151" i="8" a="1"/>
  <c r="BA53" i="8" a="1"/>
  <c r="BM177" i="8" a="1"/>
  <c r="BW188" i="8" a="1"/>
  <c r="N193" i="8"/>
  <c r="W199" i="8" a="1"/>
  <c r="BA401" i="8" a="1"/>
  <c r="CE190" i="8" a="1"/>
  <c r="BI157" i="8" a="1"/>
  <c r="BM273" i="8" a="1"/>
  <c r="CE148" i="8" a="1"/>
  <c r="Q64" i="8" a="1"/>
  <c r="N269" i="8"/>
  <c r="BI566" i="6" a="1"/>
  <c r="BY157" i="8" a="1"/>
  <c r="CE57" i="8" a="1"/>
  <c r="T65" i="8" a="1"/>
  <c r="BC38" i="8" a="1"/>
  <c r="CD170" i="8" a="1"/>
  <c r="CB81" i="8" a="1"/>
  <c r="CE262" i="8" a="1"/>
  <c r="P169" i="8" a="1"/>
  <c r="U167" i="8" a="1"/>
  <c r="U73" i="8" a="1"/>
  <c r="BF146" i="8" a="1"/>
  <c r="V405" i="8" a="1"/>
  <c r="BC188" i="8" a="1"/>
  <c r="N63" i="8"/>
  <c r="Z573" i="6" a="1"/>
  <c r="BY199" i="8" a="1"/>
  <c r="BP48" i="8" a="1"/>
  <c r="BO366" i="8" a="1"/>
  <c r="BP186" i="8" a="1"/>
  <c r="P601" i="6" a="1"/>
  <c r="CK146" i="8" a="1"/>
  <c r="BP200" i="8" a="1"/>
  <c r="S78" i="8" a="1"/>
  <c r="CD54" i="8" a="1"/>
  <c r="AA38" i="8" a="1"/>
  <c r="T66" i="8" a="1"/>
  <c r="BP87" i="8" a="1"/>
  <c r="BJ571" i="6" a="1"/>
  <c r="BF247" i="8" a="1"/>
  <c r="Y567" i="6" a="1"/>
  <c r="AW79" i="8" a="1"/>
  <c r="BC279" i="8" a="1"/>
  <c r="BZ62" i="8" a="1"/>
  <c r="X146" i="8" a="1"/>
  <c r="CL46" i="8" a="1"/>
  <c r="R186" i="8" a="1"/>
  <c r="BF61" i="8" a="1"/>
  <c r="Y426" i="8" a="1"/>
  <c r="W147" i="8" a="1"/>
  <c r="T601" i="6" a="1"/>
  <c r="BZ169" i="8" a="1"/>
  <c r="U52" i="8" a="1"/>
  <c r="BY196" i="8" a="1"/>
  <c r="BB188" i="8" a="1"/>
  <c r="BB419" i="8" a="1"/>
  <c r="BO249" i="8" a="1"/>
  <c r="N152" i="8"/>
  <c r="S166" i="8" a="1"/>
  <c r="BB174" i="8" a="1"/>
  <c r="W85" i="8" a="1"/>
  <c r="BM278" i="8" a="1"/>
  <c r="BO430" i="8" a="1"/>
  <c r="BW257" i="8" a="1"/>
  <c r="BY151" i="8" a="1"/>
  <c r="BA146" i="8" a="1"/>
  <c r="BF78" i="8" a="1"/>
  <c r="W152" i="8" a="1"/>
  <c r="P567" i="6" a="1"/>
  <c r="CD278" i="8" a="1"/>
  <c r="CK52" i="8" a="1"/>
  <c r="BO63" i="8" a="1"/>
  <c r="BN48" i="8" a="1"/>
  <c r="BC573" i="8" a="1"/>
  <c r="S573" i="6" a="1"/>
  <c r="T573" i="6" a="1"/>
  <c r="AX601" i="6" a="1"/>
  <c r="CL61" i="8" a="1"/>
  <c r="S77" i="8" a="1"/>
  <c r="T567" i="6" a="1"/>
  <c r="CE191" i="8" a="1"/>
  <c r="CD571" i="6" a="1"/>
  <c r="AW83" i="8" a="1"/>
  <c r="BB47" i="8" a="1"/>
  <c r="CL571" i="6" a="1"/>
  <c r="AA191" i="8" a="1"/>
  <c r="BN337" i="6" a="1"/>
  <c r="Z38" i="8" a="1"/>
  <c r="BP251" i="8" a="1"/>
  <c r="P174" i="8" a="1"/>
  <c r="CK79" i="8" a="1"/>
  <c r="O48" i="8" a="1"/>
  <c r="BB46" i="8" a="1"/>
  <c r="BH199" i="8" a="1"/>
  <c r="CB177" i="8" a="1"/>
  <c r="Y44" i="8" a="1"/>
  <c r="AW175" i="8" a="1"/>
  <c r="W567" i="6" a="1"/>
  <c r="CK56" i="8" a="1"/>
  <c r="AV200" i="8" a="1"/>
  <c r="BB421" i="8" a="1"/>
  <c r="CE55" i="8" a="1"/>
  <c r="CL48" i="8" a="1"/>
  <c r="Y166" i="8" a="1"/>
  <c r="BD194" i="8" a="1"/>
  <c r="Y55" i="8" a="1"/>
  <c r="Y53" i="8" a="1"/>
  <c r="BC248" i="8" a="1"/>
  <c r="BN274" i="8" a="1"/>
  <c r="U571" i="6" a="1"/>
  <c r="BC254" i="8" a="1"/>
  <c r="T339" i="6" a="1"/>
  <c r="BI601" i="6" a="1"/>
  <c r="BH60" i="8" a="1"/>
  <c r="BP337" i="6" a="1"/>
  <c r="BB267" i="8" a="1"/>
  <c r="BN53" i="8" a="1"/>
  <c r="BC157" i="8" a="1"/>
  <c r="BO40" i="8" a="1"/>
  <c r="U86" i="8" a="1"/>
  <c r="Z148" i="8" a="1"/>
  <c r="AW51" i="8" a="1"/>
  <c r="BF519" i="8" a="1"/>
  <c r="BO66" i="8" a="1"/>
  <c r="Q428" i="8" a="1"/>
  <c r="BP280" i="8" a="1"/>
  <c r="Z337" i="6" a="1"/>
  <c r="BB70" i="8" a="1"/>
  <c r="BF337" i="8" a="1"/>
  <c r="BP171" i="8" a="1"/>
  <c r="BP187" i="8" a="1"/>
  <c r="P566" i="6" a="1"/>
  <c r="BC150" i="8" a="1"/>
  <c r="BZ68" i="8" a="1"/>
  <c r="P149" i="8" a="1"/>
  <c r="BZ279" i="8" a="1"/>
  <c r="AW90" i="8" a="1"/>
  <c r="CE167" i="8" a="1"/>
  <c r="BP180" i="8" a="1"/>
  <c r="N566" i="6"/>
  <c r="Q68" i="8" a="1"/>
  <c r="Q337" i="6" a="1"/>
  <c r="BB250" i="8" a="1"/>
  <c r="BY195" i="8" a="1"/>
  <c r="S410" i="6" a="1"/>
  <c r="BP252" i="8" a="1"/>
  <c r="CD45" i="8" a="1"/>
  <c r="BH51" i="8" a="1"/>
  <c r="BY252" i="8" a="1"/>
  <c r="U183" i="8" a="1"/>
  <c r="BC64" i="8" a="1"/>
  <c r="CD166" i="8" a="1"/>
  <c r="Q250" i="8" a="1"/>
  <c r="BO279" i="8" a="1"/>
  <c r="BA267" i="8" a="1"/>
  <c r="BO566" i="6" a="1"/>
  <c r="O61" i="8" a="1"/>
  <c r="AW151" i="8" a="1"/>
  <c r="BZ405" i="8" a="1"/>
  <c r="CE79" i="8" a="1"/>
  <c r="W62" i="8" a="1"/>
  <c r="BM170" i="8" a="1"/>
  <c r="BH174" i="8" a="1"/>
  <c r="V153" i="8" a="1"/>
  <c r="BZ197" i="8" a="1"/>
  <c r="CD181" i="8" a="1"/>
  <c r="BB601" i="8" a="1"/>
  <c r="BO268" i="8" a="1"/>
  <c r="BW54" i="8" a="1"/>
  <c r="BP566" i="6" a="1"/>
  <c r="T45" i="8" a="1"/>
  <c r="BI197" i="8" a="1"/>
  <c r="BB176" i="8" a="1"/>
  <c r="CL270" i="8" a="1"/>
  <c r="BM259" i="8" a="1"/>
  <c r="BI571" i="6" a="1"/>
  <c r="BF186" i="8" a="1"/>
  <c r="BZ88" i="8" a="1"/>
  <c r="BY170" i="8" a="1"/>
  <c r="Z61" i="8" a="1"/>
  <c r="O601" i="6" a="1"/>
  <c r="CB146" i="8" a="1"/>
  <c r="W76" i="8" a="1"/>
  <c r="BI404" i="8" a="1"/>
  <c r="BM181" i="8" a="1"/>
  <c r="BH80" i="8" a="1"/>
  <c r="X247" i="8" a="1"/>
  <c r="BO38" i="8" a="1"/>
  <c r="BW261" i="8" a="1"/>
  <c r="BJ69" i="8" a="1"/>
  <c r="BD161" i="8" a="1"/>
  <c r="CE68" i="8" a="1"/>
  <c r="BZ497" i="8" a="1"/>
  <c r="BZ415" i="8" a="1"/>
  <c r="AX177" i="8" a="1"/>
  <c r="CE199" i="8" a="1"/>
  <c r="AV44" i="8" a="1"/>
  <c r="R74" i="8" a="1"/>
  <c r="V61" i="8" a="1"/>
  <c r="CB77" i="8" a="1"/>
  <c r="Y46" i="8" a="1"/>
  <c r="CE60" i="8" a="1"/>
  <c r="S158" i="8" a="1"/>
  <c r="BI198" i="8" a="1"/>
  <c r="AV268" i="8" a="1"/>
  <c r="CB246" i="8" a="1"/>
  <c r="CD173" i="8" a="1"/>
  <c r="X156" i="8" a="1"/>
  <c r="BH87" i="8" a="1"/>
  <c r="O90" i="8" a="1"/>
  <c r="BB251" i="8" a="1"/>
  <c r="T47" i="8" a="1"/>
  <c r="BA81" i="8" a="1"/>
  <c r="BF517" i="8" a="1"/>
  <c r="BI155" i="8" a="1"/>
  <c r="BB573" i="8" a="1"/>
  <c r="BO263" i="8" a="1"/>
  <c r="V254" i="8" a="1"/>
  <c r="V86" i="8" a="1"/>
  <c r="S163" i="8" a="1"/>
  <c r="AX64" i="8" a="1"/>
  <c r="Q167" i="8" a="1"/>
  <c r="CB418" i="8" a="1"/>
  <c r="CK48" i="8" a="1"/>
  <c r="U81" i="8" a="1"/>
  <c r="BJ566" i="6" a="1"/>
  <c r="BB268" i="8" a="1"/>
  <c r="CB414" i="8" a="1"/>
  <c r="BY188" i="8" a="1"/>
  <c r="BC85" i="8" a="1"/>
  <c r="AW167" i="8" a="1"/>
  <c r="BZ264" i="8" a="1"/>
  <c r="BA353" i="8" a="1"/>
  <c r="CK420" i="8" a="1"/>
  <c r="BC178" i="8" a="1"/>
  <c r="S81" i="8" a="1"/>
  <c r="BM69" i="8" a="1"/>
  <c r="BB572" i="8" a="1"/>
  <c r="AW178" i="8" a="1"/>
  <c r="BO88" i="8" a="1"/>
  <c r="CD262" i="8" a="1"/>
  <c r="T571" i="6" a="1"/>
  <c r="Z171" i="8" a="1"/>
  <c r="BI152" i="8" a="1"/>
  <c r="BZ270" i="8" a="1"/>
  <c r="AV57" i="8" a="1"/>
  <c r="CL410" i="6" a="1"/>
  <c r="CD192" i="8" a="1"/>
  <c r="BI162" i="8" a="1"/>
  <c r="Z247" i="8" a="1"/>
  <c r="R85" i="8" a="1"/>
  <c r="BA182" i="8" a="1"/>
  <c r="BJ337" i="6" a="1"/>
  <c r="BD160" i="8" a="1"/>
  <c r="CE77" i="8" a="1"/>
  <c r="AX254" i="8" a="1"/>
  <c r="BY148" i="8" a="1"/>
  <c r="BY601" i="6" a="1"/>
  <c r="BY56" i="8" a="1"/>
  <c r="BM152" i="8" a="1"/>
  <c r="R151" i="8" a="1"/>
  <c r="AW149" i="8" a="1"/>
  <c r="AA151" i="8" a="1"/>
  <c r="BB265" i="8" a="1"/>
  <c r="X48" i="8" a="1"/>
  <c r="BA402" i="8" a="1"/>
  <c r="BZ167" i="8" a="1"/>
  <c r="BF49" i="8" a="1"/>
  <c r="BH70" i="8" a="1"/>
  <c r="BJ279" i="8" a="1"/>
  <c r="CD186" i="8" a="1"/>
  <c r="BY81" i="8" a="1"/>
  <c r="AX157" i="8" a="1"/>
  <c r="BC61" i="8" a="1"/>
  <c r="Q54" i="8" a="1"/>
  <c r="BB197" i="8" a="1"/>
  <c r="U601" i="6" a="1"/>
  <c r="N81" i="8"/>
  <c r="BD265" i="8" a="1"/>
  <c r="BP571" i="6" a="1"/>
  <c r="T147" i="8" a="1"/>
  <c r="BD150" i="8" a="1"/>
  <c r="CB168" i="8" a="1"/>
  <c r="W251" i="8" a="1"/>
  <c r="CD251" i="8" a="1"/>
  <c r="BO148" i="8" a="1"/>
  <c r="U41" i="8" a="1"/>
  <c r="N146" i="8"/>
  <c r="BY353" i="8" a="1"/>
  <c r="BA246" i="8" a="1"/>
  <c r="Y40" i="8" a="1"/>
  <c r="T187" i="8" a="1"/>
  <c r="Y154" i="8" a="1"/>
  <c r="BP63" i="8" a="1"/>
  <c r="BI61" i="8" a="1"/>
  <c r="X174" i="8" a="1"/>
  <c r="V198" i="8" a="1"/>
  <c r="BB187" i="8" a="1"/>
  <c r="N79" i="8"/>
  <c r="BH94" i="8" a="1"/>
  <c r="CL80" i="8" a="1"/>
  <c r="CE181" i="8" a="1"/>
  <c r="BM409" i="8" a="1"/>
  <c r="BD426" i="8" a="1"/>
  <c r="O417" i="8" a="1"/>
  <c r="BP422" i="8" a="1"/>
  <c r="N417" i="8"/>
  <c r="BY64" i="8" a="1"/>
  <c r="CE180" i="8" a="1"/>
  <c r="BA276" i="8" a="1"/>
  <c r="BF281" i="8" a="1"/>
  <c r="CK40" i="8" a="1"/>
  <c r="BZ506" i="8" a="1"/>
  <c r="U573" i="6" a="1"/>
  <c r="BH248" i="8" a="1"/>
  <c r="BJ52" i="8" a="1"/>
  <c r="BW81" i="8" a="1"/>
  <c r="BH82" i="8" a="1"/>
  <c r="N62" i="8"/>
  <c r="BM76" i="8" a="1"/>
  <c r="BD181" i="8" a="1"/>
  <c r="CE61" i="8" a="1"/>
  <c r="AW45" i="8" a="1"/>
  <c r="CK83" i="8" a="1"/>
  <c r="BA195" i="8" a="1"/>
  <c r="BF172" i="8" a="1"/>
  <c r="BC193" i="8" a="1"/>
  <c r="BC410" i="6" a="1"/>
  <c r="S83" i="8" a="1"/>
  <c r="CD50" i="8" a="1"/>
  <c r="BZ185" i="8" a="1"/>
  <c r="BY161" i="8" a="1"/>
  <c r="BN170" i="8" a="1"/>
  <c r="CD81" i="8" a="1"/>
  <c r="BF518" i="8" a="1"/>
  <c r="BW601" i="6" a="1"/>
  <c r="V173" i="8" a="1"/>
  <c r="T196" i="8" a="1"/>
  <c r="CL53" i="8" a="1"/>
  <c r="BO340" i="8" a="1"/>
  <c r="CD261" i="8" a="1"/>
  <c r="BB40" i="8" a="1"/>
  <c r="BN414" i="8" a="1"/>
  <c r="BI84" i="8" a="1"/>
  <c r="BD183" i="8" a="1"/>
  <c r="U47" i="8" a="1"/>
  <c r="BI65" i="8" a="1"/>
  <c r="BP172" i="8" a="1"/>
  <c r="V418" i="8" a="1"/>
  <c r="BF406" i="8" a="1"/>
  <c r="W572" i="6" a="1"/>
  <c r="BD45" i="8" a="1"/>
  <c r="N159" i="8"/>
  <c r="BD642" i="8" a="1"/>
  <c r="Y151" i="8" a="1"/>
  <c r="BI74" i="8" a="1"/>
  <c r="BZ182" i="8" a="1"/>
  <c r="BA567" i="8" a="1"/>
  <c r="BO173" i="8" a="1"/>
  <c r="BP94" i="8" a="1"/>
  <c r="CE76" i="8" a="1"/>
  <c r="T267" i="8" a="1"/>
  <c r="BY45" i="8" a="1"/>
  <c r="CD39" i="8" a="1"/>
  <c r="CD52" i="8" a="1"/>
  <c r="BN253" i="8" a="1"/>
  <c r="BA250" i="8" a="1"/>
  <c r="AX44" i="8" a="1"/>
  <c r="AW401" i="8" a="1"/>
  <c r="O60" i="8" a="1"/>
  <c r="X75" i="8" a="1"/>
  <c r="CD91" i="8" a="1"/>
  <c r="BZ190" i="8" a="1"/>
  <c r="BH186" i="8" a="1"/>
  <c r="AW56" i="8" a="1"/>
  <c r="S52" i="8" a="1"/>
  <c r="V73" i="8" a="1"/>
  <c r="AX94" i="8" a="1"/>
  <c r="W90" i="8" a="1"/>
  <c r="AA60" i="8" a="1"/>
  <c r="Z85" i="8" a="1"/>
  <c r="AA182" i="8" a="1"/>
  <c r="BO153" i="8" a="1"/>
  <c r="CB89" i="8" a="1"/>
  <c r="BF191" i="8" a="1"/>
  <c r="BN54" i="8" a="1"/>
  <c r="O83" i="8" a="1"/>
  <c r="N571" i="6"/>
  <c r="BP258" i="8" a="1"/>
  <c r="BD262" i="8" a="1"/>
  <c r="BP192" i="8" a="1"/>
  <c r="Y572" i="6" a="1"/>
  <c r="BW161" i="8" a="1"/>
  <c r="U94" i="8" a="1"/>
  <c r="P274" i="8" a="1"/>
  <c r="AX151" i="8" a="1"/>
  <c r="BB180" i="8" a="1"/>
  <c r="O410" i="6" a="1"/>
  <c r="CD566" i="6" a="1"/>
  <c r="BN173" i="8" a="1"/>
  <c r="BB163" i="8" a="1"/>
  <c r="BD159" i="8" a="1"/>
  <c r="BY73" i="8" a="1"/>
  <c r="BN61" i="8" a="1"/>
  <c r="BF51" i="8" a="1"/>
  <c r="BI86" i="8" a="1"/>
  <c r="AV55" i="8" a="1"/>
  <c r="CD55" i="8" a="1"/>
  <c r="CE195" i="8" a="1"/>
  <c r="BB254" i="8" a="1"/>
  <c r="BY160" i="8" a="1"/>
  <c r="BO73" i="8" a="1"/>
  <c r="CK51" i="8" a="1"/>
  <c r="BA404" i="8" a="1"/>
  <c r="CB192" i="8" a="1"/>
  <c r="BF82" i="8" a="1"/>
  <c r="BO272" i="8" a="1"/>
  <c r="BF70" i="8" a="1"/>
  <c r="BF566" i="6" a="1"/>
  <c r="Z506" i="8" a="1"/>
  <c r="W89" i="8" a="1"/>
  <c r="O146" i="8" a="1"/>
  <c r="V45" i="8" a="1"/>
  <c r="BN73" i="8" a="1"/>
  <c r="N80" i="8"/>
  <c r="BO253" i="8" a="1"/>
  <c r="V44" i="8" a="1"/>
  <c r="V82" i="8" a="1"/>
  <c r="X410" i="6" a="1"/>
  <c r="BO175" i="8" a="1"/>
  <c r="AV146" i="8" a="1"/>
  <c r="R69" i="8" a="1"/>
  <c r="BD91" i="8" a="1"/>
  <c r="AW199" i="8" a="1"/>
  <c r="R78" i="8" a="1"/>
  <c r="BF340" i="8" a="1"/>
  <c r="BO337" i="6" a="1"/>
  <c r="N91" i="8"/>
  <c r="BD280" i="8" a="1"/>
  <c r="BZ80" i="8" a="1"/>
  <c r="AA68" i="8" a="1"/>
  <c r="R566" i="6" a="1"/>
  <c r="BC339" i="8" a="1"/>
  <c r="BH153" i="8" a="1"/>
  <c r="W173" i="8" a="1"/>
  <c r="BB259" i="8" a="1"/>
  <c r="N246" i="8"/>
  <c r="BF268" i="8" a="1"/>
  <c r="BB281" i="8" a="1"/>
  <c r="BA264" i="8" a="1"/>
  <c r="Y571" i="6" a="1"/>
  <c r="BI166" i="8" a="1"/>
  <c r="T253" i="8" a="1"/>
  <c r="X65" i="8" a="1"/>
  <c r="AV174" i="8" a="1"/>
  <c r="U272" i="8" a="1"/>
  <c r="BI78" i="8" a="1"/>
  <c r="BB57" i="8" a="1"/>
  <c r="BD69" i="8" a="1"/>
  <c r="O55" i="8" a="1"/>
  <c r="O157" i="8" a="1"/>
  <c r="CE47" i="8" a="1"/>
  <c r="S148" i="8" a="1"/>
  <c r="CB79" i="8" a="1"/>
  <c r="P44" i="8" a="1"/>
  <c r="BP38" i="8" a="1"/>
  <c r="BI52" i="8" a="1"/>
  <c r="BD268" i="8" a="1"/>
  <c r="BM70" i="8" a="1"/>
  <c r="BY60" i="8" a="1"/>
  <c r="BO257" i="8" a="1"/>
  <c r="AV154" i="8" a="1"/>
  <c r="P572" i="6" a="1"/>
  <c r="BM74" i="8" a="1"/>
  <c r="X53" i="8" a="1"/>
  <c r="BP430" i="8" a="1"/>
  <c r="AA147" i="8" a="1"/>
  <c r="BZ84" i="8" a="1"/>
  <c r="R83" i="8" a="1"/>
  <c r="BC70" i="8" a="1"/>
  <c r="T68" i="8" a="1"/>
  <c r="BJ186" i="8" a="1"/>
  <c r="W566" i="6" a="1"/>
  <c r="BA249" i="8" a="1"/>
  <c r="BD47" i="8" a="1"/>
  <c r="AA62" i="8" a="1"/>
  <c r="BC565" i="8" a="1"/>
  <c r="P177" i="8" a="1"/>
  <c r="CE153" i="8" a="1"/>
  <c r="BD172" i="8" a="1"/>
  <c r="Z571" i="6" a="1"/>
  <c r="AW154" i="8" a="1"/>
  <c r="BZ56" i="8" a="1"/>
  <c r="BC168" i="8" a="1"/>
  <c r="O69" i="8" a="1"/>
  <c r="BY254" i="8" a="1"/>
  <c r="CD53" i="8" a="1"/>
  <c r="AA252" i="8" a="1"/>
  <c r="P162" i="8" a="1"/>
  <c r="CL49" i="8" a="1"/>
  <c r="BM39" i="8" a="1"/>
  <c r="BW50" i="8" a="1"/>
  <c r="BM253" i="8" a="1"/>
  <c r="BB78" i="8" a="1"/>
  <c r="BB168" i="8" a="1"/>
  <c r="P57" i="8" a="1"/>
  <c r="BJ336" i="8" a="1"/>
  <c r="BD264" i="8" a="1"/>
  <c r="BY69" i="8" a="1"/>
  <c r="N572" i="6"/>
  <c r="BB506" i="8" a="1"/>
  <c r="BM272" i="8" a="1"/>
  <c r="BD94" i="8" a="1"/>
  <c r="BO155" i="8" a="1"/>
  <c r="AV52" i="8" a="1"/>
  <c r="BA196" i="8" a="1"/>
  <c r="O85" i="8" a="1"/>
  <c r="Y89" i="8" a="1"/>
  <c r="BA78" i="8" a="1"/>
  <c r="BF274" i="8" a="1"/>
  <c r="BB149" i="8" a="1"/>
  <c r="BC405" i="8" a="1"/>
  <c r="X182" i="8" a="1"/>
  <c r="BZ45" i="8" a="1"/>
  <c r="W56" i="8" a="1"/>
  <c r="Q194" i="8" a="1"/>
  <c r="BD57" i="8" a="1"/>
  <c r="V83" i="8" a="1"/>
  <c r="BH571" i="6" a="1"/>
  <c r="W265" i="8" a="1"/>
  <c r="CE274" i="8" a="1"/>
  <c r="BZ148" i="8" a="1"/>
  <c r="BB277" i="8" a="1"/>
  <c r="BA259" i="8" a="1"/>
  <c r="AX246" i="8" a="1"/>
  <c r="BD82" i="8" a="1"/>
  <c r="BM247" i="8" a="1"/>
  <c r="Q50" i="8" a="1"/>
  <c r="Z56" i="8" a="1"/>
  <c r="BY179" i="8" a="1"/>
  <c r="BB262" i="8" a="1"/>
  <c r="BF522" i="8" a="1"/>
  <c r="CD340" i="8" a="1"/>
  <c r="BF52" i="8" a="1"/>
  <c r="AA189" i="8" a="1"/>
  <c r="BA430" i="8" a="1"/>
  <c r="O62" i="8" a="1"/>
  <c r="N260" i="8"/>
  <c r="BO274" i="8" a="1"/>
  <c r="BF339" i="6" a="1"/>
  <c r="BZ199" i="8" a="1"/>
  <c r="CL187" i="8" a="1"/>
  <c r="BM149" i="8" a="1"/>
  <c r="BF267" i="8" a="1"/>
  <c r="BD253" i="8" a="1"/>
  <c r="V147" i="8" a="1"/>
  <c r="BY90" i="8" a="1"/>
  <c r="BF250" i="8" a="1"/>
  <c r="BZ159" i="8" a="1"/>
  <c r="U604" i="8" a="1"/>
  <c r="AA604" i="8" a="1"/>
  <c r="W604" i="8" a="1"/>
  <c r="V604" i="8" a="1"/>
  <c r="P38" i="8" a="1"/>
  <c r="Q86" i="8" a="1"/>
  <c r="CD199" i="8" a="1"/>
  <c r="BZ150" i="8" a="1"/>
  <c r="BZ280" i="8" a="1"/>
  <c r="P69" i="8" a="1"/>
  <c r="BJ53" i="8" a="1"/>
  <c r="BM257" i="8" a="1"/>
  <c r="BD192" i="8" a="1"/>
  <c r="BD185" i="8" a="1"/>
  <c r="X90" i="8" a="1"/>
  <c r="BH197" i="8" a="1"/>
  <c r="BJ177" i="8" a="1"/>
  <c r="O566" i="6" a="1"/>
  <c r="AX170" i="8" a="1"/>
  <c r="R573" i="6" a="1"/>
  <c r="BW61" i="8" a="1"/>
  <c r="AV195" i="8" a="1"/>
  <c r="AW85" i="8" a="1"/>
  <c r="BO82" i="8" a="1"/>
  <c r="V339" i="6" a="1"/>
  <c r="AW47" i="8" a="1"/>
  <c r="P60" i="8" a="1"/>
  <c r="BF173" i="8" a="1"/>
  <c r="CE265" i="8" a="1"/>
  <c r="Y337" i="6" a="1"/>
  <c r="N167" i="8"/>
  <c r="CB86" i="8" a="1"/>
  <c r="Q84" i="8" a="1"/>
  <c r="BO81" i="8" a="1"/>
  <c r="BY272" i="8" a="1"/>
  <c r="BC249" i="8" a="1"/>
  <c r="W571" i="6" a="1"/>
  <c r="Y76" i="8" a="1"/>
  <c r="CL337" i="6" a="1"/>
  <c r="BB272" i="8" a="1"/>
  <c r="BA55" i="8" a="1"/>
  <c r="CB571" i="6" a="1"/>
  <c r="BA193" i="8" a="1"/>
  <c r="BA57" i="8" a="1"/>
  <c r="R604" i="8" a="1"/>
  <c r="AV163" i="8" a="1"/>
  <c r="N176" i="8"/>
  <c r="CD254" i="8" a="1"/>
  <c r="N428" i="8"/>
  <c r="P171" i="8" a="1"/>
  <c r="X62" i="8" a="1"/>
  <c r="S70" i="8" a="1"/>
  <c r="CB269" i="8" a="1"/>
  <c r="V84" i="8" a="1"/>
  <c r="O254" i="8" a="1"/>
  <c r="BZ572" i="8" a="1"/>
  <c r="BH61" i="8" a="1"/>
  <c r="BO80" i="8" a="1"/>
  <c r="CD46" i="8" a="1"/>
  <c r="BH160" i="8" a="1"/>
  <c r="BM159" i="8" a="1"/>
  <c r="BP47" i="8" a="1"/>
  <c r="V156" i="8" a="1"/>
  <c r="AX149" i="8" a="1"/>
  <c r="CD76" i="8" a="1"/>
  <c r="CD190" i="8" a="1"/>
  <c r="AV185" i="8" a="1"/>
  <c r="BZ171" i="8" a="1"/>
  <c r="BM63" i="8" a="1"/>
  <c r="BP66" i="8" a="1"/>
  <c r="BF338" i="8" a="1"/>
  <c r="AA153" i="8" a="1"/>
  <c r="BF160" i="8" a="1"/>
  <c r="AA169" i="8" a="1"/>
  <c r="BI56" i="8" a="1"/>
  <c r="CD80" i="8" a="1"/>
  <c r="CD269" i="8" a="1"/>
  <c r="BZ172" i="8" a="1"/>
  <c r="BC159" i="8" a="1"/>
  <c r="BD601" i="8" a="1"/>
  <c r="Y180" i="8" a="1"/>
  <c r="BY48" i="8" a="1"/>
  <c r="BO512" i="8" a="1"/>
  <c r="CE82" i="8" a="1"/>
  <c r="W65" i="8" a="1"/>
  <c r="V88" i="8" a="1"/>
  <c r="BN81" i="8" a="1"/>
  <c r="AA566" i="6" a="1"/>
  <c r="BY273" i="8" a="1"/>
  <c r="R199" i="8" a="1"/>
  <c r="BD421" i="8" a="1"/>
  <c r="Q41" i="8" a="1"/>
  <c r="S422" i="8" a="1"/>
  <c r="BO424" i="8" a="1"/>
  <c r="BC198" i="8" a="1"/>
  <c r="AA572" i="6" a="1"/>
  <c r="BO273" i="8" a="1"/>
  <c r="AA282" i="8" a="1"/>
  <c r="BJ170" i="8" a="1"/>
  <c r="Z81" i="8" a="1"/>
  <c r="BF266" i="8" a="1"/>
  <c r="W153" i="8" a="1"/>
  <c r="BD604" i="8" a="1"/>
  <c r="BO154" i="8" a="1"/>
  <c r="BD408" i="8" a="1"/>
  <c r="BB84" i="8" a="1"/>
  <c r="BC642" i="8" a="1"/>
  <c r="BF276" i="8" a="1"/>
  <c r="BC200" i="8" a="1"/>
  <c r="BF182" i="8" a="1"/>
  <c r="BD274" i="8" a="1"/>
  <c r="BZ247" i="8" a="1"/>
  <c r="BB198" i="8" a="1"/>
  <c r="BW79" i="8" a="1"/>
  <c r="U419" i="8" a="1"/>
  <c r="BH89" i="8" a="1"/>
  <c r="BY182" i="8" a="1"/>
  <c r="BC252" i="8" a="1"/>
  <c r="BW85" i="8" a="1"/>
  <c r="BF41" i="8" a="1"/>
  <c r="V260" i="8" a="1"/>
  <c r="BF170" i="8" a="1"/>
  <c r="CD149" i="8" a="1"/>
  <c r="BF171" i="8" a="1"/>
  <c r="BC166" i="8" a="1"/>
  <c r="BF48" i="8" a="1"/>
  <c r="BA152" i="8" a="1"/>
  <c r="BF65" i="8" a="1"/>
  <c r="BM336" i="8" a="1"/>
  <c r="BB196" i="8" a="1"/>
  <c r="BO200" i="8" a="1"/>
  <c r="BD48" i="8" a="1"/>
  <c r="Y182" i="8" a="1"/>
  <c r="AX89" i="8" a="1"/>
  <c r="BC173" i="8" a="1"/>
  <c r="BM182" i="8" a="1"/>
  <c r="AV155" i="8" a="1"/>
  <c r="BJ280" i="8" a="1"/>
  <c r="BW427" i="8" a="1"/>
  <c r="CD68" i="8" a="1"/>
  <c r="CB57" i="8" a="1"/>
  <c r="BO264" i="8" a="1"/>
  <c r="X85" i="8" a="1"/>
  <c r="BF85" i="8" a="1"/>
  <c r="BN166" i="8" a="1"/>
  <c r="R54" i="8" a="1"/>
  <c r="BM185" i="8" a="1"/>
  <c r="P55" i="8" a="1"/>
  <c r="S186" i="8" a="1"/>
  <c r="AW191" i="8" a="1"/>
  <c r="BN269" i="8" a="1"/>
  <c r="BJ520" i="8" a="1"/>
  <c r="BY83" i="8" a="1"/>
  <c r="BJ161" i="8" a="1"/>
  <c r="X282" i="8" a="1"/>
  <c r="BW246" i="8" a="1"/>
  <c r="BO161" i="8" a="1"/>
  <c r="BD167" i="8" a="1"/>
  <c r="BD85" i="8" a="1"/>
  <c r="CB153" i="8" a="1"/>
  <c r="CD66" i="8" a="1"/>
  <c r="AA246" i="8" a="1"/>
  <c r="W148" i="8" a="1"/>
  <c r="CL52" i="8" a="1"/>
  <c r="BW282" i="8" a="1"/>
  <c r="AA184" i="8" a="1"/>
  <c r="Y171" i="8" a="1"/>
  <c r="U46" i="8" a="1"/>
  <c r="BJ57" i="8" a="1"/>
  <c r="R49" i="8" a="1"/>
  <c r="CE80" i="8" a="1"/>
  <c r="CE83" i="8" a="1"/>
  <c r="BW66" i="8" a="1"/>
  <c r="BZ48" i="8" a="1"/>
  <c r="CK260" i="8" a="1"/>
  <c r="CK151" i="8" a="1"/>
  <c r="BD54" i="8" a="1"/>
  <c r="Q248" i="8" a="1"/>
  <c r="R180" i="8" a="1"/>
  <c r="V337" i="6" a="1"/>
  <c r="N185" i="8"/>
  <c r="CE405" i="8" a="1"/>
  <c r="O247" i="8" a="1"/>
  <c r="BM153" i="8" a="1"/>
  <c r="BP55" i="8" a="1"/>
  <c r="W177" i="8" a="1"/>
  <c r="BF153" i="8" a="1"/>
  <c r="BP337" i="8" a="1"/>
  <c r="BP259" i="8" a="1"/>
  <c r="T41" i="8" a="1"/>
  <c r="BC50" i="8" a="1"/>
  <c r="N151" i="8"/>
  <c r="S254" i="8" a="1"/>
  <c r="BF282" i="8" a="1"/>
  <c r="BD517" i="8" a="1"/>
  <c r="AV601" i="6" a="1"/>
  <c r="BB403" i="8" a="1"/>
  <c r="AV78" i="8" a="1"/>
  <c r="CD176" i="8" a="1"/>
  <c r="BB260" i="8" a="1"/>
  <c r="AV85" i="8" a="1"/>
  <c r="BJ167" i="8" a="1"/>
  <c r="BF253" i="8" a="1"/>
  <c r="CE45" i="8" a="1"/>
  <c r="BA337" i="8" a="1"/>
  <c r="BO157" i="8" a="1"/>
  <c r="BZ66" i="8" a="1"/>
  <c r="BP514" i="8" a="1"/>
  <c r="CB170" i="8" a="1"/>
  <c r="BH85" i="8" a="1"/>
  <c r="R146" i="8" a="1"/>
  <c r="Q567" i="6" a="1"/>
  <c r="N76" i="8"/>
  <c r="AV192" i="8" a="1"/>
  <c r="Q251" i="8" a="1"/>
  <c r="T80" i="8" a="1"/>
  <c r="BZ179" i="8" a="1"/>
  <c r="BA67" i="8" a="1"/>
  <c r="BA429" i="8" a="1"/>
  <c r="BF567" i="6" a="1"/>
  <c r="BW171" i="8" a="1"/>
  <c r="BC177" i="8" a="1"/>
  <c r="W187" i="8" a="1"/>
  <c r="BZ81" i="8" a="1"/>
  <c r="X69" i="8" a="1"/>
  <c r="BC263" i="8" a="1"/>
  <c r="BZ517" i="8" a="1"/>
  <c r="CL279" i="8" a="1"/>
  <c r="BF178" i="8" a="1"/>
  <c r="BW179" i="8" a="1"/>
  <c r="BA82" i="8" a="1"/>
  <c r="BZ261" i="8" a="1"/>
  <c r="BN182" i="8" a="1"/>
  <c r="CD258" i="8" a="1"/>
  <c r="BP170" i="8" a="1"/>
  <c r="T70" i="8" a="1"/>
  <c r="BM192" i="8" a="1"/>
  <c r="CD179" i="8" a="1"/>
  <c r="CE44" i="8" a="1"/>
  <c r="BB77" i="8" a="1"/>
  <c r="BN60" i="8" a="1"/>
  <c r="BM67" i="8" a="1"/>
  <c r="Q89" i="8" a="1"/>
  <c r="BJ41" i="8" a="1"/>
  <c r="BB199" i="8" a="1"/>
  <c r="V60" i="8" a="1"/>
  <c r="BZ51" i="8" a="1"/>
  <c r="BZ76" i="8" a="1"/>
  <c r="BA601" i="8" a="1"/>
  <c r="BD279" i="8" a="1"/>
  <c r="BC175" i="8" a="1"/>
  <c r="BP44" i="8" a="1"/>
  <c r="BP267" i="8" a="1"/>
  <c r="BA566" i="8" a="1"/>
  <c r="Z60" i="8" a="1"/>
  <c r="P258" i="8" a="1"/>
  <c r="BI57" i="8" a="1"/>
  <c r="CE184" i="8" a="1"/>
  <c r="BM429" i="8" a="1"/>
  <c r="R44" i="8" a="1"/>
  <c r="O47" i="8" a="1"/>
  <c r="BN79" i="8" a="1"/>
  <c r="BB279" i="8" a="1"/>
  <c r="BM338" i="8" a="1"/>
  <c r="BO52" i="8" a="1"/>
  <c r="BZ248" i="8" a="1"/>
  <c r="BF341" i="8" a="1"/>
  <c r="O160" i="8" a="1"/>
  <c r="S46" i="8" a="1"/>
  <c r="X68" i="8" a="1"/>
  <c r="S423" i="8" a="1"/>
  <c r="CL498" i="8" a="1"/>
  <c r="BF277" i="8" a="1"/>
  <c r="BC429" i="8" a="1"/>
  <c r="CL273" i="8" a="1"/>
  <c r="BA90" i="8" a="1"/>
  <c r="Z601" i="6" a="1"/>
  <c r="BN246" i="8" a="1"/>
  <c r="X49" i="8" a="1"/>
  <c r="CD172" i="8" a="1"/>
  <c r="BA271" i="8" a="1"/>
  <c r="BB642" i="8" a="1"/>
  <c r="P339" i="6" a="1"/>
  <c r="S56" i="8" a="1"/>
  <c r="CD406" i="8" a="1"/>
  <c r="BH40" i="8" a="1"/>
  <c r="X601" i="6" a="1"/>
  <c r="BB64" i="8" a="1"/>
  <c r="W180" i="8" a="1"/>
  <c r="BC86" i="8" a="1"/>
  <c r="CK88" i="8" a="1"/>
  <c r="T89" i="8" a="1"/>
  <c r="S341" i="8" a="1"/>
  <c r="BO162" i="8" a="1"/>
  <c r="CE267" i="8" a="1"/>
  <c r="CD601" i="6" a="1"/>
  <c r="AW185" i="8" a="1"/>
  <c r="BC260" i="8" a="1"/>
  <c r="BA177" i="8" a="1"/>
  <c r="CD82" i="8" a="1"/>
  <c r="AV51" i="8" a="1"/>
  <c r="BW180" i="8" a="1"/>
  <c r="BZ421" i="8" a="1"/>
  <c r="T83" i="8" a="1"/>
  <c r="BN87" i="8" a="1"/>
  <c r="S64" i="8" a="1"/>
  <c r="BW199" i="8" a="1"/>
  <c r="BC62" i="8" a="1"/>
  <c r="BY181" i="8" a="1"/>
  <c r="CL572" i="6" a="1"/>
  <c r="BP56" i="8" a="1"/>
  <c r="BD62" i="8" a="1"/>
  <c r="BW410" i="6" a="1"/>
  <c r="O572" i="6" a="1"/>
  <c r="BB336" i="8" a="1"/>
  <c r="BC169" i="8" a="1"/>
  <c r="X88" i="8" a="1"/>
  <c r="P155" i="8" a="1"/>
  <c r="CK77" i="8" a="1"/>
  <c r="BC522" i="8" a="1"/>
  <c r="W414" i="8" a="1"/>
  <c r="U276" i="8" a="1"/>
  <c r="N196" i="8"/>
  <c r="AV274" i="8" a="1"/>
  <c r="CL45" i="8" a="1"/>
  <c r="BM51" i="8" a="1"/>
  <c r="O339" i="6" a="1"/>
  <c r="BC41" i="8" a="1"/>
  <c r="O39" i="8" a="1"/>
  <c r="BA270" i="8" a="1"/>
  <c r="CD69" i="8" a="1"/>
  <c r="BC88" i="8" a="1"/>
  <c r="BN279" i="8" a="1"/>
  <c r="CL161" i="8" a="1"/>
  <c r="T180" i="8" a="1"/>
  <c r="BD151" i="8" a="1"/>
  <c r="Y77" i="8" a="1"/>
  <c r="BM269" i="8" a="1"/>
  <c r="BC419" i="8" a="1"/>
  <c r="BP270" i="8" a="1"/>
  <c r="W53" i="8" a="1"/>
  <c r="AX79" i="8" a="1"/>
  <c r="V152" i="8" a="1"/>
  <c r="CD260" i="8" a="1"/>
  <c r="BB166" i="8" a="1"/>
  <c r="AX67" i="8" a="1"/>
  <c r="BH79" i="8" a="1"/>
  <c r="AV279" i="8" a="1"/>
  <c r="O194" i="8" a="1"/>
  <c r="BF83" i="8" a="1"/>
  <c r="BF87" i="8" a="1"/>
  <c r="T79" i="8" a="1"/>
  <c r="CL566" i="6" a="1"/>
  <c r="CL85" i="8" a="1"/>
  <c r="BC171" i="8" a="1"/>
  <c r="BP68" i="8" a="1"/>
  <c r="BD56" i="8" a="1"/>
  <c r="CB601" i="6" a="1"/>
  <c r="BH53" i="8" a="1"/>
  <c r="BA52" i="8" a="1"/>
  <c r="Y162" i="8" a="1"/>
  <c r="N46" i="8"/>
  <c r="BO91" i="8" a="1"/>
  <c r="Y258" i="8" a="1"/>
  <c r="R267" i="8" a="1"/>
  <c r="BM187" i="8" a="1"/>
  <c r="CE253" i="8" a="1"/>
  <c r="BB161" i="8" a="1"/>
  <c r="V39" i="8" a="1"/>
  <c r="X339" i="6" a="1"/>
  <c r="CD272" i="8" a="1"/>
  <c r="BB278" i="8" a="1"/>
  <c r="S47" i="8" a="1"/>
  <c r="BF269" i="8" a="1"/>
  <c r="S404" i="8" a="1"/>
  <c r="N56" i="8"/>
  <c r="BP162" i="8" a="1"/>
  <c r="CE566" i="6" a="1"/>
  <c r="CK53" i="8" a="1"/>
  <c r="Z150" i="8" a="1"/>
  <c r="CD338" i="8" a="1"/>
  <c r="N402" i="8"/>
  <c r="BY156" i="8" a="1"/>
  <c r="CL402" i="8" a="1"/>
  <c r="X87" i="8" a="1"/>
  <c r="AA70" i="8" a="1"/>
  <c r="CL41" i="8" a="1"/>
  <c r="BW40" i="8" a="1"/>
  <c r="X150" i="8" a="1"/>
  <c r="CE91" i="8" a="1"/>
  <c r="CD337" i="6" a="1"/>
  <c r="T51" i="8" a="1"/>
  <c r="BC264" i="8" a="1"/>
  <c r="BC604" i="8" a="1"/>
  <c r="N280" i="8"/>
  <c r="AA573" i="6" a="1"/>
  <c r="BM91" i="8" a="1"/>
  <c r="BZ268" i="8" a="1"/>
  <c r="BW194" i="8" a="1"/>
  <c r="BZ180" i="8" a="1"/>
  <c r="BP50" i="8" a="1"/>
  <c r="BF337" i="6" a="1"/>
  <c r="BF161" i="8" a="1"/>
  <c r="BZ273" i="8" a="1"/>
  <c r="O420" i="8" a="1"/>
  <c r="Y183" i="8" a="1"/>
  <c r="CK167" i="8" a="1"/>
  <c r="P158" i="8" a="1"/>
  <c r="X161" i="8" a="1"/>
  <c r="BY340" i="8" a="1"/>
  <c r="CE173" i="8" a="1"/>
  <c r="CD157" i="8" a="1"/>
  <c r="BF572" i="6" a="1"/>
  <c r="BN409" i="8" a="1"/>
  <c r="Z83" i="8" a="1"/>
  <c r="BJ51" i="8" a="1"/>
  <c r="BY184" i="8" a="1"/>
  <c r="BB182" i="8" a="1"/>
  <c r="CE279" i="8" a="1"/>
  <c r="AA69" i="8" a="1"/>
  <c r="Z75" i="8" a="1"/>
  <c r="BJ61" i="8" a="1"/>
  <c r="BO179" i="8" a="1"/>
  <c r="AV84" i="8" a="1"/>
  <c r="BF150" i="8" a="1"/>
  <c r="BZ65" i="8" a="1"/>
  <c r="CL185" i="8" a="1"/>
  <c r="BA254" i="8" a="1"/>
  <c r="CL149" i="8" a="1"/>
  <c r="BD259" i="8" a="1"/>
  <c r="BF152" i="8" a="1"/>
  <c r="BD601" i="6" a="1"/>
  <c r="U54" i="8" a="1"/>
  <c r="BO514" i="8" a="1"/>
  <c r="BB54" i="8" a="1"/>
  <c r="R75" i="8" a="1"/>
  <c r="BD53" i="8" a="1"/>
  <c r="N187" i="6"/>
  <c r="Q189" i="8" a="1"/>
  <c r="BJ410" i="6" a="1"/>
  <c r="CE171" i="8" a="1"/>
  <c r="W170" i="8" a="1"/>
  <c r="Y65" i="8" a="1"/>
  <c r="S159" i="8" a="1"/>
  <c r="BH337" i="6" a="1"/>
  <c r="S161" i="8" a="1"/>
  <c r="AX251" i="8" a="1"/>
  <c r="CE272" i="8" a="1"/>
  <c r="BD250" i="8" a="1"/>
  <c r="BB352" i="8" a="1"/>
  <c r="O40" i="8" a="1"/>
  <c r="S178" i="8" a="1"/>
  <c r="BD61" i="8" a="1"/>
  <c r="BA427" i="8" a="1"/>
  <c r="W160" i="8" a="1"/>
  <c r="BC259" i="8" a="1"/>
  <c r="BF45" i="8" a="1"/>
  <c r="BC571" i="8" a="1"/>
  <c r="AV39" i="8" a="1"/>
  <c r="AX248" i="8" a="1"/>
  <c r="BD282" i="8" a="1"/>
  <c r="BN167" i="8" a="1"/>
  <c r="BZ174" i="8" a="1"/>
  <c r="X157" i="8" a="1"/>
  <c r="AA171" i="8" a="1"/>
  <c r="AV41" i="8" a="1"/>
  <c r="BC184" i="8" a="1"/>
  <c r="BI91" i="8" a="1"/>
  <c r="AX180" i="8" a="1"/>
  <c r="BD271" i="8" a="1"/>
  <c r="BD191" i="8" a="1"/>
  <c r="BM566" i="6" a="1"/>
  <c r="BY517" i="8" a="1"/>
  <c r="BO190" i="8" a="1"/>
  <c r="N565" i="6"/>
  <c r="BI246" i="8" a="1"/>
  <c r="CB44" i="8" a="1"/>
  <c r="X168" i="8" a="1"/>
  <c r="BZ271" i="8" a="1"/>
  <c r="BC56" i="8" a="1"/>
  <c r="AV190" i="8" a="1"/>
  <c r="BA408" i="8" a="1"/>
  <c r="BA40" i="8" a="1"/>
  <c r="BM519" i="8" a="1"/>
  <c r="Z175" i="8" a="1"/>
  <c r="BA409" i="8" a="1"/>
  <c r="BC407" i="8" a="1"/>
  <c r="BM337" i="6" a="1"/>
  <c r="BW253" i="8" a="1"/>
  <c r="U56" i="8" a="1"/>
  <c r="BA604" i="8" a="1"/>
  <c r="BP64" i="8" a="1"/>
  <c r="BC189" i="8" a="1"/>
  <c r="V79" i="8" a="1"/>
  <c r="BM281" i="8" a="1"/>
  <c r="BP197" i="8" a="1"/>
  <c r="AA571" i="6" a="1"/>
  <c r="BY172" i="8" a="1"/>
  <c r="BM86" i="8" a="1"/>
  <c r="N88" i="8"/>
  <c r="BB172" i="8" a="1"/>
  <c r="X163" i="8" a="1"/>
  <c r="R410" i="6" a="1"/>
  <c r="W401" i="8" a="1"/>
  <c r="P54" i="8" a="1"/>
  <c r="BC89" i="8" a="1"/>
  <c r="BF421" i="8" a="1"/>
  <c r="CL573" i="6" a="1"/>
  <c r="BC180" i="8" a="1"/>
  <c r="V266" i="8" a="1"/>
  <c r="BD65" i="8" a="1"/>
  <c r="CE38" i="8" a="1"/>
  <c r="BN149" i="8" a="1"/>
  <c r="Y604" i="8" a="1"/>
  <c r="P604" i="8" a="1"/>
  <c r="T604" i="8" a="1"/>
  <c r="S604" i="8" a="1"/>
  <c r="T82" i="8" a="1"/>
  <c r="BY154" i="8" a="1"/>
  <c r="BC146" i="8" a="1"/>
  <c r="BD277" i="8" a="1"/>
  <c r="BA46" i="8" a="1"/>
  <c r="CK187" i="8" a="1"/>
  <c r="BP260" i="8" a="1"/>
  <c r="BB79" i="8" a="1"/>
  <c r="Z566" i="6" a="1"/>
  <c r="CK81" i="8" a="1"/>
  <c r="AA94" i="8" a="1"/>
  <c r="AX85" i="8" a="1"/>
  <c r="BB200" i="8" a="1"/>
  <c r="BF77" i="8" a="1"/>
  <c r="BI81" i="8" a="1"/>
  <c r="P61" i="8" a="1"/>
  <c r="BJ601" i="6" a="1"/>
  <c r="V573" i="6" a="1"/>
  <c r="BZ86" i="8" a="1"/>
  <c r="BM254" i="8" a="1"/>
  <c r="BZ147" i="8" a="1"/>
  <c r="BD171" i="8" a="1"/>
  <c r="BY522" i="8" a="1"/>
  <c r="W79" i="8" a="1"/>
  <c r="BM82" i="8" a="1"/>
  <c r="U175" i="8" a="1"/>
  <c r="Q152" i="8" a="1"/>
  <c r="CD48" i="8" a="1"/>
  <c r="T566" i="6" a="1"/>
  <c r="BC152" i="8" a="1"/>
  <c r="W41" i="8" a="1"/>
  <c r="BD407" i="8" a="1"/>
  <c r="V186" i="8" a="1"/>
  <c r="AA176" i="8" a="1"/>
  <c r="CL54" i="8" a="1"/>
  <c r="CD257" i="8" a="1"/>
  <c r="V601" i="6" a="1"/>
  <c r="BP268" i="8" a="1"/>
  <c r="BO167" i="8" a="1"/>
  <c r="P642" i="8" a="1"/>
  <c r="BC420" i="8" a="1"/>
  <c r="X269" i="8" a="1"/>
  <c r="V149" i="8" a="1"/>
  <c r="O172" i="8" a="1"/>
  <c r="BP190" i="8" a="1"/>
  <c r="O267" i="8" a="1"/>
  <c r="AX571" i="8" a="1"/>
  <c r="BD51" i="8" a="1"/>
  <c r="BC352" i="8" a="1"/>
  <c r="BA607" i="8" a="1"/>
  <c r="BA572" i="8" a="1"/>
  <c r="Z157" i="8" a="1"/>
  <c r="X159" i="8" a="1"/>
  <c r="BJ184" i="8" a="1"/>
  <c r="BZ429" i="8" a="1"/>
  <c r="S265" i="8" a="1"/>
  <c r="N158" i="8"/>
  <c r="N353" i="8" s="1"/>
  <c r="BC428" i="8" a="1"/>
  <c r="S191" i="8" a="1"/>
  <c r="BZ60" i="8" a="1"/>
  <c r="BN273" i="8" a="1"/>
  <c r="R148" i="8" a="1"/>
  <c r="R251" i="8" a="1"/>
  <c r="O51" i="8" a="1"/>
  <c r="AW406" i="8" a="1"/>
  <c r="BH185" i="8" a="1"/>
  <c r="T78" i="8" a="1"/>
  <c r="CK159" i="8" a="1"/>
  <c r="V151" i="8" a="1"/>
  <c r="BD276" i="8" a="1"/>
  <c r="AW84" i="8" a="1"/>
  <c r="V46" i="8" a="1"/>
  <c r="V56" i="8" a="1"/>
  <c r="BB266" i="8" a="1"/>
  <c r="Q77" i="8" a="1"/>
  <c r="BO197" i="8" a="1"/>
  <c r="BO270" i="8" a="1"/>
  <c r="BB428" i="8" a="1"/>
  <c r="V264" i="8" a="1"/>
  <c r="BH601" i="6" a="1"/>
  <c r="U402" i="8" a="1"/>
  <c r="BM270" i="8" a="1"/>
  <c r="BF336" i="8" a="1"/>
  <c r="R50" i="8" a="1"/>
  <c r="BM47" i="8" a="1"/>
  <c r="CE571" i="6" a="1"/>
  <c r="BY155" i="8" a="1"/>
  <c r="V67" i="8" a="1"/>
  <c r="BO571" i="6" a="1"/>
  <c r="BO281" i="8" a="1"/>
  <c r="BC170" i="8" a="1"/>
  <c r="Q601" i="6" a="1"/>
  <c r="CE172" i="8" a="1"/>
  <c r="BY62" i="8" a="1"/>
  <c r="Q55" i="8" a="1"/>
  <c r="P410" i="8" a="1"/>
  <c r="CB46" i="8" a="1"/>
  <c r="CD70" i="8" a="1"/>
  <c r="AV172" i="8" a="1"/>
  <c r="R257" i="8" a="1"/>
  <c r="U156" i="8" a="1"/>
  <c r="BB280" i="8" a="1"/>
  <c r="BB39" i="8" a="1"/>
  <c r="W496" i="6" a="1"/>
  <c r="BC421" i="8" a="1"/>
  <c r="N416" i="8"/>
  <c r="R53" i="8" a="1"/>
  <c r="BC268" i="8" a="1"/>
  <c r="S150" i="8" a="1"/>
  <c r="BJ56" i="8" a="1"/>
  <c r="BA278" i="8" a="1"/>
  <c r="O151" i="8" a="1"/>
  <c r="AV194" i="8" a="1"/>
  <c r="S337" i="6" a="1"/>
  <c r="BC66" i="8" a="1"/>
  <c r="BD272" i="8" a="1"/>
  <c r="BD180" i="8" a="1"/>
  <c r="BA86" i="8" a="1"/>
  <c r="BZ254" i="8" a="1"/>
  <c r="T420" i="8" a="1"/>
  <c r="BC172" i="8" a="1"/>
  <c r="Q571" i="6" a="1"/>
  <c r="AA83" i="8" a="1"/>
  <c r="BP248" i="8" a="1"/>
  <c r="BP81" i="8" a="1"/>
  <c r="BH410" i="6" a="1"/>
  <c r="S168" i="8" a="1"/>
  <c r="CD169" i="8" a="1"/>
  <c r="BC567" i="8" a="1"/>
  <c r="V160" i="8" a="1"/>
  <c r="AX45" i="8" a="1"/>
  <c r="X428" i="8" a="1"/>
  <c r="BN417" i="8" a="1"/>
  <c r="CL352" i="8" a="1"/>
  <c r="V91" i="8" a="1"/>
  <c r="BZ39" i="8" a="1"/>
  <c r="Z153" i="8" a="1"/>
  <c r="Q74" i="8" a="1"/>
  <c r="CD178" i="8" a="1"/>
  <c r="BW200" i="8" a="1"/>
  <c r="Q149" i="8" a="1"/>
  <c r="S157" i="8" a="1"/>
  <c r="AV189" i="8" a="1"/>
  <c r="W55" i="8" a="1"/>
  <c r="Y254" i="8" a="1"/>
  <c r="BH38" i="8" a="1"/>
  <c r="V189" i="8" a="1"/>
  <c r="S94" i="8" a="1"/>
  <c r="CE74" i="8" a="1"/>
  <c r="BI60" i="8" a="1"/>
  <c r="BO188" i="8" a="1"/>
  <c r="BD182" i="8" a="1"/>
  <c r="BF38" i="8" a="1"/>
  <c r="CB258" i="8" a="1"/>
  <c r="S48" i="8" a="1"/>
  <c r="Q186" i="8" a="1"/>
  <c r="CD86" i="8" a="1"/>
  <c r="O50" i="8" a="1"/>
  <c r="BY518" i="8" a="1"/>
  <c r="BY39" i="8" a="1"/>
  <c r="BD263" i="8" a="1"/>
  <c r="AW155" i="8" a="1"/>
  <c r="BC282" i="8" a="1"/>
  <c r="R45" i="8" a="1"/>
  <c r="X50" i="8" a="1"/>
  <c r="Z177" i="8" a="1"/>
  <c r="BW185" i="8" a="1"/>
  <c r="BB150" i="8" a="1"/>
  <c r="BM410" i="6" a="1"/>
  <c r="Z49" i="8" a="1"/>
  <c r="BF177" i="8" a="1"/>
  <c r="BY200" i="8" a="1"/>
  <c r="P186" i="8" a="1"/>
  <c r="BM180" i="8" a="1"/>
  <c r="BM46" i="8" a="1"/>
  <c r="CE196" i="8" a="1"/>
  <c r="CL199" i="8" a="1"/>
  <c r="BM200" i="8" a="1"/>
  <c r="Y51" i="8" a="1"/>
  <c r="BY54" i="8" a="1"/>
  <c r="BM54" i="8" a="1"/>
  <c r="U40" i="8" a="1"/>
  <c r="CE366" i="8" a="1"/>
  <c r="BB275" i="8" a="1"/>
  <c r="BB173" i="8" a="1"/>
  <c r="Y63" i="8" a="1"/>
  <c r="O148" i="8" a="1"/>
  <c r="BD63" i="8" a="1"/>
  <c r="BA89" i="8" a="1"/>
  <c r="BZ155" i="8" a="1"/>
  <c r="R171" i="8" a="1"/>
  <c r="T155" i="8" a="1"/>
  <c r="Q504" i="8" a="1"/>
  <c r="V38" i="8" a="1"/>
  <c r="S175" i="8" a="1"/>
  <c r="BD195" i="8" a="1"/>
  <c r="X152" i="8" a="1"/>
  <c r="S40" i="8" a="1"/>
  <c r="AV153" i="8" a="1"/>
  <c r="CK410" i="6" a="1"/>
  <c r="T247" i="8" a="1"/>
  <c r="CL258" i="8" a="1"/>
  <c r="BW157" i="8" a="1"/>
  <c r="BW175" i="8" a="1"/>
  <c r="N48" i="8"/>
  <c r="BB186" i="8" a="1"/>
  <c r="R258" i="8" a="1"/>
  <c r="BF279" i="8" a="1"/>
  <c r="AV87" i="8" a="1"/>
  <c r="BD166" i="8" a="1"/>
  <c r="CE94" i="8" a="1"/>
  <c r="Y167" i="8" a="1"/>
  <c r="BP410" i="6" a="1"/>
  <c r="BB183" i="8" a="1"/>
  <c r="BM571" i="6" a="1"/>
  <c r="V89" i="8" a="1"/>
  <c r="P53" i="8" a="1"/>
  <c r="BD153" i="8" a="1"/>
  <c r="CK91" i="8" a="1"/>
  <c r="U66" i="8" a="1"/>
  <c r="BD162" i="8" a="1"/>
  <c r="BF251" i="8" a="1"/>
  <c r="BY50" i="8" a="1"/>
  <c r="BB65" i="8" a="1"/>
  <c r="BZ251" i="8" a="1"/>
  <c r="BZ258" i="8" a="1"/>
  <c r="BF47" i="8" a="1"/>
  <c r="CK601" i="6" a="1"/>
  <c r="AX336" i="8" a="1"/>
  <c r="CK176" i="8" a="1"/>
  <c r="T429" i="8" a="1"/>
  <c r="AX152" i="8" a="1"/>
  <c r="BI194" i="8" a="1"/>
  <c r="AX51" i="8" a="1"/>
  <c r="X275" i="8" a="1"/>
  <c r="CE163" i="8" a="1"/>
  <c r="BH39" i="8" a="1"/>
  <c r="BF271" i="8" a="1"/>
  <c r="BZ163" i="8" a="1"/>
  <c r="P199" i="8" a="1"/>
  <c r="AV77" i="8" a="1"/>
  <c r="CL88" i="8" a="1"/>
  <c r="U148" i="8" a="1"/>
  <c r="N259" i="8"/>
  <c r="U337" i="6" a="1"/>
  <c r="BO187" i="8" a="1"/>
  <c r="S160" i="8" a="1"/>
  <c r="BF187" i="8" a="1"/>
  <c r="Q90" i="8" a="1"/>
  <c r="BM62" i="8" a="1"/>
  <c r="BN41" i="8" a="1"/>
  <c r="BM261" i="8" a="1"/>
  <c r="CB149" i="8" a="1"/>
  <c r="U566" i="6" a="1"/>
  <c r="BM262" i="8" a="1"/>
  <c r="Z68" i="8" a="1"/>
  <c r="CD187" i="8" a="1"/>
  <c r="BC185" i="8" a="1"/>
  <c r="Y566" i="6" a="1"/>
  <c r="U151" i="8" a="1"/>
  <c r="P179" i="8" a="1"/>
  <c r="BY57" i="8" a="1"/>
  <c r="CL51" i="8" a="1"/>
  <c r="N40" i="8"/>
  <c r="N180" i="8"/>
  <c r="S60" i="8" a="1"/>
  <c r="X73" i="8" a="1"/>
  <c r="BM52" i="8" a="1"/>
  <c r="BY150" i="8" a="1"/>
  <c r="BB152" i="8" a="1"/>
  <c r="BO409" i="8" a="1"/>
  <c r="Q60" i="8" a="1"/>
  <c r="X155" i="8" a="1"/>
  <c r="T63" i="8" a="1"/>
  <c r="N573" i="6"/>
  <c r="Z50" i="8" a="1"/>
  <c r="BW46" i="8" a="1"/>
  <c r="O567" i="6" a="1"/>
  <c r="AV73" i="8" a="1"/>
  <c r="BO62" i="8" a="1"/>
  <c r="BI247" i="8" a="1"/>
  <c r="V63" i="8" a="1"/>
  <c r="BM260" i="8" a="1"/>
  <c r="T38" i="8" a="1"/>
  <c r="W51" i="8" a="1"/>
  <c r="N266" i="8"/>
  <c r="BZ267" i="8" a="1"/>
  <c r="Q155" i="8" a="1"/>
  <c r="AA39" i="8" a="1"/>
  <c r="Y177" i="8" a="1"/>
  <c r="AW48" i="8" a="1"/>
  <c r="BY253" i="8" a="1"/>
  <c r="AX40" i="8" a="1"/>
  <c r="Z147" i="8" a="1"/>
  <c r="R76" i="8" a="1"/>
  <c r="CB74" i="8" a="1"/>
  <c r="BH253" i="8" a="1"/>
  <c r="BF62" i="8" a="1"/>
  <c r="BC250" i="8" a="1"/>
  <c r="X160" i="8" a="1"/>
  <c r="CB54" i="8" a="1"/>
  <c r="W573" i="6" a="1"/>
  <c r="O185" i="8" a="1"/>
  <c r="CD89" i="8" a="1"/>
  <c r="BF76" i="8" a="1"/>
  <c r="N45" i="8"/>
  <c r="BO54" i="8" a="1"/>
  <c r="BD522" i="8" a="1"/>
  <c r="BP147" i="8" a="1"/>
  <c r="BW189" i="8" a="1"/>
  <c r="Y152" i="8" a="1"/>
  <c r="BB171" i="8" a="1"/>
  <c r="BZ269" i="8" a="1"/>
  <c r="U280" i="8" a="1"/>
  <c r="N192" i="8"/>
  <c r="P84" i="8" a="1"/>
  <c r="BN257" i="8" a="1"/>
  <c r="P573" i="6" a="1"/>
  <c r="BF424" i="8" a="1"/>
  <c r="CL150" i="8" a="1"/>
  <c r="BA76" i="8" a="1"/>
  <c r="U80" i="8" a="1"/>
  <c r="BH251" i="8" a="1"/>
  <c r="BM176" i="8" a="1"/>
  <c r="BB404" i="8" a="1"/>
  <c r="U67" i="8" a="1"/>
  <c r="V57" i="8" a="1"/>
  <c r="U339" i="6" a="1"/>
  <c r="BM83" i="8" a="1"/>
  <c r="BN566" i="6" a="1"/>
  <c r="Z339" i="6" a="1"/>
  <c r="BA601" i="6" a="1"/>
  <c r="W339" i="6" a="1"/>
  <c r="BZ274" i="8" a="1"/>
  <c r="S566" i="6" a="1"/>
  <c r="BI251" i="8" a="1"/>
  <c r="BD76" i="8" a="1"/>
  <c r="BO259" i="8" a="1"/>
  <c r="BZ160" i="8" a="1"/>
  <c r="V161" i="8" a="1"/>
  <c r="BJ146" i="8" a="1"/>
  <c r="AW262" i="8" a="1"/>
  <c r="N179" i="8"/>
  <c r="BB147" i="8" a="1"/>
  <c r="BP60" i="8" a="1"/>
  <c r="AW89" i="8" a="1"/>
  <c r="BZ513" i="8" a="1"/>
  <c r="BW404" i="8" a="1"/>
  <c r="BC176" i="8" a="1"/>
  <c r="CK150" i="8" a="1"/>
  <c r="Z422" i="8" a="1"/>
  <c r="CE601" i="6" a="1"/>
  <c r="BA49" i="8" a="1"/>
  <c r="BB410" i="6" a="1"/>
  <c r="W337" i="8" a="1"/>
  <c r="W250" i="8" a="1"/>
  <c r="BA275" i="8" a="1"/>
  <c r="T85" i="8" a="1"/>
  <c r="BZ162" i="8" a="1"/>
  <c r="T337" i="6" a="1"/>
  <c r="BB353" i="8" a="1"/>
  <c r="BB156" i="8" a="1"/>
  <c r="P337" i="8" a="1"/>
  <c r="BM179" i="8" a="1"/>
  <c r="BP188" i="8" a="1"/>
  <c r="BB157" i="8" a="1"/>
  <c r="BC161" i="8" a="1"/>
  <c r="Y264" i="8" a="1"/>
  <c r="S55" i="8" a="1"/>
  <c r="CK80" i="8" a="1"/>
  <c r="AX195" i="8" a="1"/>
  <c r="P62" i="8" a="1"/>
  <c r="CD281" i="8" a="1"/>
  <c r="BC52" i="8" a="1"/>
  <c r="S67" i="8" a="1"/>
  <c r="S571" i="6" a="1"/>
  <c r="BZ173" i="8" a="1"/>
  <c r="CK188" i="8" a="1"/>
  <c r="BM148" i="8" a="1"/>
  <c r="BC162" i="8" a="1"/>
  <c r="BB406" i="8" a="1"/>
  <c r="BI90" i="8" a="1"/>
  <c r="T146" i="8" a="1"/>
  <c r="BZ175" i="8" a="1"/>
  <c r="BH81" i="8" a="1"/>
  <c r="BN49" i="8" a="1"/>
  <c r="P336" i="8" a="1"/>
  <c r="BZ184" i="8" a="1"/>
  <c r="BY79" i="8" a="1"/>
  <c r="U408" i="8" a="1"/>
  <c r="BC160" i="8" a="1"/>
  <c r="BD87" i="8" a="1"/>
  <c r="BO278" i="8" a="1"/>
  <c r="BP40" i="8" a="1"/>
  <c r="N89" i="8"/>
  <c r="Y601" i="6" a="1"/>
  <c r="BZ250" i="8" a="1"/>
  <c r="BP175" i="8" a="1"/>
  <c r="CB180" i="8" a="1"/>
  <c r="CK90" i="8" a="1"/>
  <c r="AA65" i="8" a="1"/>
  <c r="Y94" i="6" a="1"/>
  <c r="BD410" i="8" a="1"/>
  <c r="BF339" i="8" a="1"/>
  <c r="T339" i="8" a="1"/>
  <c r="BO410" i="6" a="1"/>
  <c r="BB181" i="8" a="1"/>
  <c r="BF252" i="8" a="1"/>
  <c r="BB282" i="8" a="1"/>
  <c r="CD63" i="8" a="1"/>
  <c r="BC149" i="8" a="1"/>
  <c r="AW196" i="8" a="1"/>
  <c r="AV151" i="8" a="1"/>
  <c r="BP182" i="8" a="1"/>
  <c r="BM184" i="8" a="1"/>
  <c r="BY153" i="8" a="1"/>
  <c r="BD90" i="8" a="1"/>
  <c r="BA422" i="8" a="1"/>
  <c r="AX179" i="8" a="1"/>
  <c r="BN195" i="8" a="1"/>
  <c r="BY80" i="8" a="1"/>
  <c r="Q87" i="8" a="1"/>
  <c r="CD64" i="8" a="1"/>
  <c r="BN44" i="8" a="1"/>
  <c r="BH74" i="8" a="1"/>
  <c r="X54" i="8" a="1"/>
  <c r="BA74" i="8" a="1"/>
  <c r="AX76" i="8" a="1"/>
  <c r="Z604" i="8" a="1"/>
  <c r="CK178" i="8" a="1"/>
  <c r="BC94" i="8" a="1"/>
  <c r="Q166" i="8" a="1"/>
  <c r="Q65" i="8" a="1"/>
  <c r="BZ57" i="8" a="1"/>
  <c r="X261" i="8" a="1"/>
  <c r="BC404" i="8" a="1"/>
  <c r="P78" i="8" a="1"/>
  <c r="O166" i="8" a="1"/>
  <c r="BC55" i="8" a="1"/>
  <c r="U401" i="8" a="1"/>
  <c r="CL65" i="8" a="1"/>
  <c r="BD168" i="8" a="1"/>
  <c r="X154" i="8" a="1"/>
  <c r="BH67" i="8" a="1"/>
  <c r="BM77" i="8" a="1"/>
  <c r="CL160" i="8" a="1"/>
  <c r="U85" i="8" a="1"/>
  <c r="BB249" i="8" a="1"/>
  <c r="BF405" i="8" a="1"/>
  <c r="AA67" i="8" a="1"/>
  <c r="Y573" i="6" a="1"/>
  <c r="CD40" i="8" a="1"/>
  <c r="CD75" i="8" a="1"/>
  <c r="CD61" i="8" a="1"/>
  <c r="AX41" i="8" a="1"/>
  <c r="BI39" i="8" a="1"/>
  <c r="U199" i="8" a="1"/>
  <c r="Z414" i="8" a="1"/>
  <c r="CK163" i="8" a="1"/>
  <c r="CD280" i="8" a="1"/>
  <c r="BJ155" i="8" a="1"/>
  <c r="BC601" i="6" a="1"/>
  <c r="CD83" i="8" a="1"/>
  <c r="BZ601" i="6" a="1"/>
  <c r="Z419" i="8" a="1"/>
  <c r="BC253" i="8" a="1"/>
  <c r="BC366" i="8" a="1"/>
  <c r="CK429" i="8" a="1"/>
  <c r="AA193" i="8" a="1"/>
  <c r="BA80" i="8" a="1"/>
  <c r="AW61" i="8" a="1"/>
  <c r="BY193" i="8" a="1"/>
  <c r="BY53" i="8" a="1"/>
  <c r="BO601" i="6" a="1"/>
  <c r="N147" i="6"/>
  <c r="T81" i="8" a="1"/>
  <c r="BZ149" i="8" a="1"/>
  <c r="CE258" i="8" a="1"/>
  <c r="W47" i="8" a="1"/>
  <c r="BA573" i="8" a="1"/>
  <c r="CD336" i="8" a="1"/>
  <c r="BY52" i="8" a="1"/>
  <c r="BZ63" i="8" a="1"/>
  <c r="BH64" i="8" a="1"/>
  <c r="BB271" i="8" a="1"/>
  <c r="Z170" i="8" a="1"/>
  <c r="BJ55" i="8" a="1"/>
  <c r="BO41" i="8" a="1"/>
  <c r="BA421" i="8" a="1"/>
  <c r="BA428" i="8" a="1"/>
  <c r="CL163" i="8" a="1"/>
  <c r="BJ263" i="8" a="1"/>
  <c r="BP75" i="8" a="1"/>
  <c r="BD154" i="8" a="1"/>
  <c r="Z63" i="8" a="1"/>
  <c r="CD352" i="8" a="1"/>
  <c r="CD196" i="8" a="1"/>
  <c r="U180" i="8" a="1"/>
  <c r="BA403" i="8" a="1"/>
  <c r="BM75" i="8" a="1"/>
  <c r="R168" i="8" a="1"/>
  <c r="CB410" i="6" a="1"/>
  <c r="BZ252" i="8" a="1"/>
  <c r="BH148" i="8" a="1"/>
  <c r="BI88" i="8" a="1"/>
  <c r="CL39" i="8" a="1"/>
  <c r="BB184" i="8" a="1"/>
  <c r="BC155" i="8" a="1"/>
  <c r="CK177" i="8" a="1"/>
  <c r="AX38" i="8" a="1"/>
  <c r="X78" i="8" a="1"/>
  <c r="BD187" i="8" a="1"/>
  <c r="BA163" i="8" a="1"/>
  <c r="CB173" i="8" a="1"/>
  <c r="AW601" i="6" a="1"/>
  <c r="BB67" i="8" a="1"/>
  <c r="CD67" i="8" a="1"/>
  <c r="S68" i="8" a="1"/>
  <c r="S156" i="8" a="1"/>
  <c r="BC271" i="8" a="1"/>
  <c r="BA273" i="8" a="1"/>
  <c r="CD148" i="8" a="1"/>
  <c r="BP515" i="8" a="1"/>
  <c r="BB517" i="8" a="1"/>
  <c r="BF601" i="6" a="1"/>
  <c r="BB82" i="8" a="1"/>
  <c r="AA160" i="8" a="1"/>
  <c r="CD259" i="8" a="1"/>
  <c r="R81" i="8" a="1"/>
  <c r="BJ249" i="8" a="1"/>
  <c r="W193" i="8" a="1"/>
  <c r="CE187" i="8" a="1"/>
  <c r="BN188" i="8" a="1"/>
  <c r="X571" i="6" a="1"/>
  <c r="BZ192" i="8" a="1"/>
  <c r="BP262" i="8" a="1"/>
  <c r="O277" i="8" a="1"/>
  <c r="AW54" i="8" a="1"/>
  <c r="BA192" i="8" a="1"/>
  <c r="P571" i="6" a="1"/>
  <c r="S54" i="8" a="1"/>
  <c r="R572" i="6" a="1"/>
  <c r="BD518" i="8" a="1"/>
  <c r="T522" i="8" a="1"/>
  <c r="BY279" i="8" a="1"/>
  <c r="R337" i="6" a="1"/>
  <c r="BF156" i="8" a="1"/>
  <c r="CL40" i="8" a="1"/>
  <c r="BA159" i="8" a="1"/>
  <c r="BM175" i="8" a="1"/>
  <c r="CB181" i="8" a="1"/>
  <c r="AA86" i="8" a="1"/>
  <c r="BP49" i="8" a="1"/>
  <c r="Z66" i="8" a="1"/>
  <c r="N38" i="8"/>
  <c r="Q604" i="8" a="1"/>
  <c r="BI410" i="6" a="1"/>
  <c r="CK406" i="8" a="1"/>
  <c r="T49" i="8" a="1"/>
  <c r="BI40" i="8" a="1"/>
  <c r="BH66" i="8" a="1"/>
  <c r="Q339" i="6" a="1"/>
  <c r="O49" i="8" a="1"/>
  <c r="BZ156" i="8" a="1"/>
  <c r="BZ153" i="8" a="1"/>
  <c r="BY55" i="8" a="1"/>
  <c r="BO515" i="8" a="1"/>
  <c r="W69" i="8" a="1"/>
  <c r="CL193" i="8" a="1"/>
  <c r="W258" i="8" a="1"/>
  <c r="AW53" i="8" a="1"/>
  <c r="BC267" i="8" a="1"/>
  <c r="BN601" i="6" a="1"/>
  <c r="BM68" i="8" a="1"/>
  <c r="BA56" i="8" a="1"/>
  <c r="BI191" i="8" a="1"/>
  <c r="N410" i="6"/>
  <c r="V77" i="8" a="1"/>
  <c r="S73" i="8" a="1"/>
  <c r="BB405" i="8" a="1"/>
  <c r="BO182" i="8" a="1"/>
  <c r="Z74" i="8" a="1"/>
  <c r="AV197" i="8" a="1"/>
  <c r="CD200" i="8" a="1"/>
  <c r="BJ40" i="8" a="1"/>
  <c r="BC53" i="8" a="1"/>
  <c r="BB167" i="8" a="1"/>
  <c r="BA642" i="8" a="1"/>
  <c r="N336" i="6"/>
  <c r="BH259" i="8" a="1"/>
  <c r="T76" i="8" a="1"/>
  <c r="BJ76" i="8" a="1"/>
  <c r="BB73" i="8" a="1"/>
  <c r="BO68" i="8" a="1"/>
  <c r="BB175" i="8" a="1"/>
  <c r="CD274" i="8" a="1"/>
  <c r="BW69" i="8" a="1"/>
  <c r="BD86" i="8" a="1"/>
  <c r="BZ194" i="8" a="1"/>
  <c r="BY77" i="8" a="1"/>
  <c r="R410" i="8" a="1"/>
  <c r="N191" i="8"/>
  <c r="BP54" i="8" a="1"/>
  <c r="BW172" i="8" a="1"/>
  <c r="BP74" i="8" a="1"/>
  <c r="Y339" i="6" a="1"/>
  <c r="Q49" i="8" a="1"/>
  <c r="BA269" i="8" a="1"/>
  <c r="BZ198" i="8" a="1"/>
  <c r="X604" i="8" a="1"/>
  <c r="BF184" i="8" a="1"/>
  <c r="BN56" i="8" a="1"/>
  <c r="S80" i="8" a="1"/>
  <c r="BI80" i="8" a="1"/>
  <c r="BY410" i="6" a="1"/>
  <c r="BM173" i="8" a="1"/>
  <c r="BC251" i="8" a="1"/>
  <c r="O337" i="6" a="1"/>
  <c r="BW76" i="8" a="1"/>
  <c r="BC518" i="8" a="1"/>
  <c r="V276" i="8" a="1"/>
  <c r="BM190" i="8" a="1"/>
  <c r="CE50" i="8" a="1"/>
  <c r="AV260" i="8" a="1"/>
  <c r="T176" i="8" a="1"/>
  <c r="AX249" i="8" a="1"/>
  <c r="BA412" i="8" a="1"/>
  <c r="O604" i="8" a="1"/>
  <c r="S642" i="8" a="1"/>
  <c r="W642" i="8" a="1"/>
  <c r="O642" i="8" a="1"/>
  <c r="X642" i="8" a="1"/>
  <c r="R642" i="8" a="1"/>
  <c r="Q642" i="8" a="1"/>
  <c r="T642" i="8" a="1"/>
  <c r="Y642" i="8" a="1"/>
  <c r="Z642" i="8" a="1"/>
  <c r="V642" i="8" a="1"/>
  <c r="U642" i="8" a="1"/>
  <c r="AA642" i="8" a="1"/>
  <c r="O604" i="8" l="1"/>
  <c r="C4" i="9" s="1"/>
  <c r="BA412" i="8"/>
  <c r="BE412" i="8" s="1"/>
  <c r="AX249" i="8"/>
  <c r="T176" i="8"/>
  <c r="AV260" i="8"/>
  <c r="CE50" i="8"/>
  <c r="CF50" i="8" s="1"/>
  <c r="BM190" i="8"/>
  <c r="V276" i="8"/>
  <c r="BC518" i="8"/>
  <c r="BW76" i="8"/>
  <c r="BX76" i="8" s="1"/>
  <c r="O337" i="6"/>
  <c r="BC251" i="8"/>
  <c r="BM173" i="8"/>
  <c r="BY410" i="6"/>
  <c r="BI80" i="8"/>
  <c r="BK80" i="8" s="1"/>
  <c r="S80" i="8"/>
  <c r="BN56" i="8"/>
  <c r="BF184" i="8"/>
  <c r="X604" i="8"/>
  <c r="L4" i="9" s="1"/>
  <c r="BZ198" i="8"/>
  <c r="BA269" i="8"/>
  <c r="BE269" i="8" s="1"/>
  <c r="Q49" i="8"/>
  <c r="Y339" i="6"/>
  <c r="BP74" i="8"/>
  <c r="BW172" i="8"/>
  <c r="BX172" i="8" s="1"/>
  <c r="BP54" i="8"/>
  <c r="R410" i="8"/>
  <c r="F24" i="9" s="1"/>
  <c r="BY77" i="8"/>
  <c r="BZ194" i="8"/>
  <c r="CA194" i="8" s="1"/>
  <c r="BD86" i="8"/>
  <c r="BW69" i="8"/>
  <c r="CD274" i="8"/>
  <c r="CF274" i="8" s="1"/>
  <c r="BB175" i="8"/>
  <c r="BE175" i="8" s="1"/>
  <c r="BO68" i="8"/>
  <c r="BB73" i="8"/>
  <c r="BJ76" i="8"/>
  <c r="T76" i="8"/>
  <c r="BH259" i="8"/>
  <c r="BA642" i="8"/>
  <c r="BE642" i="8" s="1"/>
  <c r="BB167" i="8"/>
  <c r="BE167" i="8" s="1"/>
  <c r="BC53" i="8"/>
  <c r="BJ40" i="8"/>
  <c r="CD200" i="8"/>
  <c r="CF200" i="8" s="1"/>
  <c r="AV197" i="8"/>
  <c r="Z74" i="8"/>
  <c r="BO182" i="8"/>
  <c r="BB405" i="8"/>
  <c r="S73" i="8"/>
  <c r="V77" i="8"/>
  <c r="BI191" i="8"/>
  <c r="BK191" i="8" s="1"/>
  <c r="BA56" i="8"/>
  <c r="BM68" i="8"/>
  <c r="BN601" i="6"/>
  <c r="BC267" i="8"/>
  <c r="AW53" i="8"/>
  <c r="AY53" i="8" s="1"/>
  <c r="W258" i="8"/>
  <c r="K61" i="9" s="1"/>
  <c r="CL193" i="8"/>
  <c r="Z35" i="9" s="1"/>
  <c r="W69" i="8"/>
  <c r="K121" i="9" s="1"/>
  <c r="BO515" i="8"/>
  <c r="BQ515" i="8" s="1"/>
  <c r="BY55" i="8"/>
  <c r="BZ153" i="8"/>
  <c r="BZ156" i="8"/>
  <c r="O49" i="8"/>
  <c r="Q339" i="6"/>
  <c r="BH66" i="8"/>
  <c r="BI40" i="8"/>
  <c r="BK40" i="8" s="1"/>
  <c r="T49" i="8"/>
  <c r="CK406" i="8"/>
  <c r="Y82" i="9" s="1"/>
  <c r="BI410" i="6"/>
  <c r="BK410" i="6" s="1"/>
  <c r="Q604" i="8"/>
  <c r="E4" i="9" s="1"/>
  <c r="Z66" i="8"/>
  <c r="N18" i="9" s="1"/>
  <c r="BP49" i="8"/>
  <c r="AA86" i="8"/>
  <c r="CB181" i="8"/>
  <c r="CC181" i="8" s="1"/>
  <c r="BM175" i="8"/>
  <c r="BA159" i="8"/>
  <c r="CL40" i="8"/>
  <c r="BF156" i="8"/>
  <c r="R337" i="6"/>
  <c r="BY279" i="8"/>
  <c r="CA279" i="8" s="1"/>
  <c r="T522" i="8"/>
  <c r="H85" i="9" s="1"/>
  <c r="BD518" i="8"/>
  <c r="R572" i="6"/>
  <c r="S54" i="8"/>
  <c r="G79" i="9" s="1"/>
  <c r="P571" i="6"/>
  <c r="D114" i="2" s="1"/>
  <c r="BA192" i="8"/>
  <c r="AW54" i="8"/>
  <c r="AY54" i="8" s="1"/>
  <c r="O277" i="8"/>
  <c r="BP262" i="8"/>
  <c r="BZ192" i="8"/>
  <c r="CA192" i="8" s="1"/>
  <c r="X571" i="6"/>
  <c r="L114" i="2" s="1"/>
  <c r="BN188" i="8"/>
  <c r="CE187" i="8"/>
  <c r="CF187" i="8" s="1"/>
  <c r="W193" i="8"/>
  <c r="K35" i="9" s="1"/>
  <c r="BJ249" i="8"/>
  <c r="R81" i="8"/>
  <c r="F25" i="9" s="1"/>
  <c r="CD259" i="8"/>
  <c r="CF259" i="8" s="1"/>
  <c r="AA160" i="8"/>
  <c r="BB82" i="8"/>
  <c r="BE82" i="8" s="1"/>
  <c r="BF601" i="6"/>
  <c r="BB517" i="8"/>
  <c r="BE517" i="8" s="1"/>
  <c r="BP515" i="8"/>
  <c r="CD148" i="8"/>
  <c r="BA273" i="8"/>
  <c r="BE273" i="8" s="1"/>
  <c r="BC271" i="8"/>
  <c r="S156" i="8"/>
  <c r="S68" i="8"/>
  <c r="CD67" i="8"/>
  <c r="BB67" i="8"/>
  <c r="AW601" i="6"/>
  <c r="CB173" i="8"/>
  <c r="CC173" i="8" s="1"/>
  <c r="BA163" i="8"/>
  <c r="BE163" i="8" s="1"/>
  <c r="BD187" i="8"/>
  <c r="X78" i="8"/>
  <c r="AX38" i="8"/>
  <c r="CK177" i="8"/>
  <c r="Y110" i="9" s="1"/>
  <c r="BC155" i="8"/>
  <c r="BE155" i="8" s="1"/>
  <c r="BB184" i="8"/>
  <c r="CL39" i="8"/>
  <c r="BI88" i="8"/>
  <c r="BK88" i="8" s="1"/>
  <c r="BH148" i="8"/>
  <c r="BZ252" i="8"/>
  <c r="CB410" i="6"/>
  <c r="CC410" i="6" s="1"/>
  <c r="R168" i="8"/>
  <c r="F12" i="9" s="1"/>
  <c r="BM75" i="8"/>
  <c r="BA403" i="8"/>
  <c r="BE403" i="8" s="1"/>
  <c r="U180" i="8"/>
  <c r="CD196" i="8"/>
  <c r="CD352" i="8"/>
  <c r="Z63" i="8"/>
  <c r="BD154" i="8"/>
  <c r="BP75" i="8"/>
  <c r="BJ263" i="8"/>
  <c r="CL163" i="8"/>
  <c r="BA428" i="8"/>
  <c r="BE428" i="8" s="1"/>
  <c r="BA421" i="8"/>
  <c r="BE421" i="8" s="1"/>
  <c r="BO41" i="8"/>
  <c r="BQ41" i="8" s="1"/>
  <c r="BJ55" i="8"/>
  <c r="Z170" i="8"/>
  <c r="N78" i="9" s="1"/>
  <c r="BB271" i="8"/>
  <c r="BH64" i="8"/>
  <c r="BZ63" i="8"/>
  <c r="CA63" i="8" s="1"/>
  <c r="BY52" i="8"/>
  <c r="CD336" i="8"/>
  <c r="BA573" i="8"/>
  <c r="W47" i="8"/>
  <c r="K73" i="9" s="1"/>
  <c r="CE258" i="8"/>
  <c r="BZ149" i="8"/>
  <c r="CA149" i="8" s="1"/>
  <c r="T81" i="8"/>
  <c r="H25" i="9" s="1"/>
  <c r="BO601" i="6"/>
  <c r="BY53" i="8"/>
  <c r="BY193" i="8"/>
  <c r="AW61" i="8"/>
  <c r="AY61" i="8" s="1"/>
  <c r="BA80" i="8"/>
  <c r="AA193" i="8"/>
  <c r="O35" i="9" s="1"/>
  <c r="CK429" i="8"/>
  <c r="Y10" i="9" s="1"/>
  <c r="BC366" i="8"/>
  <c r="BC253" i="8"/>
  <c r="Z419" i="8"/>
  <c r="BZ601" i="6"/>
  <c r="CD83" i="8"/>
  <c r="BC601" i="6"/>
  <c r="BJ155" i="8"/>
  <c r="CD280" i="8"/>
  <c r="CF280" i="8" s="1"/>
  <c r="CK163" i="8"/>
  <c r="Z414" i="8"/>
  <c r="N118" i="9" s="1"/>
  <c r="U199" i="8"/>
  <c r="BI39" i="8"/>
  <c r="BK39" i="8" s="1"/>
  <c r="AX41" i="8"/>
  <c r="CD61" i="8"/>
  <c r="CD75" i="8"/>
  <c r="CD40" i="8"/>
  <c r="Y573" i="6"/>
  <c r="AA67" i="8"/>
  <c r="O36" i="9" s="1"/>
  <c r="BF405" i="8"/>
  <c r="BB249" i="8"/>
  <c r="U85" i="8"/>
  <c r="CL160" i="8"/>
  <c r="BM77" i="8"/>
  <c r="BH67" i="8"/>
  <c r="X154" i="8"/>
  <c r="BD168" i="8"/>
  <c r="CL65" i="8"/>
  <c r="U401" i="8"/>
  <c r="BC55" i="8"/>
  <c r="O166" i="8"/>
  <c r="C23" i="9" s="1"/>
  <c r="P78" i="8"/>
  <c r="BC404" i="8"/>
  <c r="X261" i="8"/>
  <c r="L72" i="9" s="1"/>
  <c r="BZ57" i="8"/>
  <c r="CA57" i="8" s="1"/>
  <c r="Q65" i="8"/>
  <c r="Q166" i="8"/>
  <c r="E23" i="9" s="1"/>
  <c r="BC94" i="8"/>
  <c r="BE94" i="8" s="1"/>
  <c r="CK178" i="8"/>
  <c r="Y51" i="9" s="1"/>
  <c r="Z604" i="8"/>
  <c r="N4" i="9" s="1"/>
  <c r="AX76" i="8"/>
  <c r="BA74" i="8"/>
  <c r="X54" i="8"/>
  <c r="L79" i="9" s="1"/>
  <c r="BH74" i="8"/>
  <c r="BN44" i="8"/>
  <c r="CD64" i="8"/>
  <c r="Q87" i="8"/>
  <c r="E45" i="9" s="1"/>
  <c r="BY80" i="8"/>
  <c r="BN195" i="8"/>
  <c r="AX179" i="8"/>
  <c r="BA422" i="8"/>
  <c r="BE422" i="8" s="1"/>
  <c r="BD90" i="8"/>
  <c r="BY153" i="8"/>
  <c r="CA153" i="8" s="1"/>
  <c r="BM184" i="8"/>
  <c r="BP182" i="8"/>
  <c r="AV151" i="8"/>
  <c r="AW196" i="8"/>
  <c r="AY196" i="8" s="1"/>
  <c r="BC149" i="8"/>
  <c r="CD63" i="8"/>
  <c r="BB282" i="8"/>
  <c r="BE282" i="8" s="1"/>
  <c r="BF252" i="8"/>
  <c r="BB181" i="8"/>
  <c r="BO410" i="6"/>
  <c r="T339" i="8"/>
  <c r="H97" i="9" s="1"/>
  <c r="BF339" i="8"/>
  <c r="BD410" i="8"/>
  <c r="Y94" i="6"/>
  <c r="AA65" i="8"/>
  <c r="CK90" i="8"/>
  <c r="CB180" i="8"/>
  <c r="CC180" i="8" s="1"/>
  <c r="BP175" i="8"/>
  <c r="BZ250" i="8"/>
  <c r="Y601" i="6"/>
  <c r="B77" i="9"/>
  <c r="BP40" i="8"/>
  <c r="BO278" i="8"/>
  <c r="BD87" i="8"/>
  <c r="BC160" i="8"/>
  <c r="U408" i="8"/>
  <c r="BY79" i="8"/>
  <c r="BZ184" i="8"/>
  <c r="CA184" i="8" s="1"/>
  <c r="P336" i="8"/>
  <c r="BN49" i="8"/>
  <c r="BQ49" i="8" s="1"/>
  <c r="BH81" i="8"/>
  <c r="BZ175" i="8"/>
  <c r="CA175" i="8" s="1"/>
  <c r="T146" i="8"/>
  <c r="BI90" i="8"/>
  <c r="BB406" i="8"/>
  <c r="BC162" i="8"/>
  <c r="BE162" i="8" s="1"/>
  <c r="BM148" i="8"/>
  <c r="CK188" i="8"/>
  <c r="Y63" i="9" s="1"/>
  <c r="BZ173" i="8"/>
  <c r="CA173" i="8" s="1"/>
  <c r="S571" i="6"/>
  <c r="G114" i="2" s="1"/>
  <c r="S67" i="8"/>
  <c r="G36" i="9" s="1"/>
  <c r="BC52" i="8"/>
  <c r="BE52" i="8" s="1"/>
  <c r="CD281" i="8"/>
  <c r="CF281" i="8" s="1"/>
  <c r="P62" i="8"/>
  <c r="D65" i="9" s="1"/>
  <c r="AX195" i="8"/>
  <c r="CK80" i="8"/>
  <c r="S55" i="8"/>
  <c r="Y264" i="8"/>
  <c r="M106" i="9" s="1"/>
  <c r="BC161" i="8"/>
  <c r="BE161" i="8" s="1"/>
  <c r="BB157" i="8"/>
  <c r="BE157" i="8" s="1"/>
  <c r="BP188" i="8"/>
  <c r="BM179" i="8"/>
  <c r="P337" i="8"/>
  <c r="BB156" i="8"/>
  <c r="BE156" i="8" s="1"/>
  <c r="BB353" i="8"/>
  <c r="T337" i="6"/>
  <c r="BZ162" i="8"/>
  <c r="CA162" i="8" s="1"/>
  <c r="T85" i="8"/>
  <c r="H21" i="9" s="1"/>
  <c r="BA275" i="8"/>
  <c r="BE275" i="8" s="1"/>
  <c r="W250" i="8"/>
  <c r="W337" i="8"/>
  <c r="BB410" i="6"/>
  <c r="BE410" i="6" s="1"/>
  <c r="BA49" i="8"/>
  <c r="CE601" i="6"/>
  <c r="Z422" i="8"/>
  <c r="CK150" i="8"/>
  <c r="BC176" i="8"/>
  <c r="BW404" i="8"/>
  <c r="BX404" i="8" s="1"/>
  <c r="BZ513" i="8"/>
  <c r="CA513" i="8" s="1"/>
  <c r="AW89" i="8"/>
  <c r="AY89" i="8" s="1"/>
  <c r="BP60" i="8"/>
  <c r="BB147" i="8"/>
  <c r="BE147" i="8" s="1"/>
  <c r="B98" i="9"/>
  <c r="AW262" i="8"/>
  <c r="BJ146" i="8"/>
  <c r="V161" i="8"/>
  <c r="BZ160" i="8"/>
  <c r="BO259" i="8"/>
  <c r="BD76" i="8"/>
  <c r="BI251" i="8"/>
  <c r="S566" i="6"/>
  <c r="BZ274" i="8"/>
  <c r="W339" i="6"/>
  <c r="BA601" i="6"/>
  <c r="BE601" i="6" s="1"/>
  <c r="Z339" i="6"/>
  <c r="BN566" i="6"/>
  <c r="BM83" i="8"/>
  <c r="U339" i="6"/>
  <c r="V57" i="8"/>
  <c r="U67" i="8"/>
  <c r="BB404" i="8"/>
  <c r="BM176" i="8"/>
  <c r="BH251" i="8"/>
  <c r="U80" i="8"/>
  <c r="BA76" i="8"/>
  <c r="CL150" i="8"/>
  <c r="BF424" i="8"/>
  <c r="P573" i="6"/>
  <c r="BN257" i="8"/>
  <c r="P84" i="8"/>
  <c r="U280" i="8"/>
  <c r="BZ269" i="8"/>
  <c r="BB171" i="8"/>
  <c r="BE171" i="8" s="1"/>
  <c r="Y152" i="8"/>
  <c r="BW189" i="8"/>
  <c r="BX189" i="8" s="1"/>
  <c r="BP147" i="8"/>
  <c r="BD522" i="8"/>
  <c r="BO54" i="8"/>
  <c r="BQ54" i="8" s="1"/>
  <c r="BF76" i="8"/>
  <c r="CD89" i="8"/>
  <c r="CF89" i="8" s="1"/>
  <c r="O185" i="8"/>
  <c r="W573" i="6"/>
  <c r="CB54" i="8"/>
  <c r="CC54" i="8" s="1"/>
  <c r="X160" i="8"/>
  <c r="BC250" i="8"/>
  <c r="BF62" i="8"/>
  <c r="BH253" i="8"/>
  <c r="CB74" i="8"/>
  <c r="CC74" i="8" s="1"/>
  <c r="R76" i="8"/>
  <c r="Z147" i="8"/>
  <c r="N32" i="9" s="1"/>
  <c r="AX40" i="8"/>
  <c r="BY253" i="8"/>
  <c r="CA253" i="8" s="1"/>
  <c r="AW48" i="8"/>
  <c r="AY48" i="8" s="1"/>
  <c r="Y177" i="8"/>
  <c r="M110" i="9" s="1"/>
  <c r="AA39" i="8"/>
  <c r="AA51" i="8" s="1"/>
  <c r="Q155" i="8"/>
  <c r="BZ267" i="8"/>
  <c r="B107" i="9"/>
  <c r="W51" i="8"/>
  <c r="T38" i="8"/>
  <c r="BM260" i="8"/>
  <c r="BQ260" i="8" s="1"/>
  <c r="V63" i="8"/>
  <c r="BI247" i="8"/>
  <c r="BO62" i="8"/>
  <c r="AV73" i="8"/>
  <c r="O567" i="6"/>
  <c r="C96" i="2" s="1"/>
  <c r="BW46" i="8"/>
  <c r="BX46" i="8" s="1"/>
  <c r="Z50" i="8"/>
  <c r="N93" i="9" s="1"/>
  <c r="T63" i="8"/>
  <c r="X155" i="8"/>
  <c r="Q60" i="8"/>
  <c r="E11" i="9" s="1"/>
  <c r="BO409" i="8"/>
  <c r="BQ409" i="8" s="1"/>
  <c r="BB152" i="8"/>
  <c r="BE152" i="8" s="1"/>
  <c r="BY150" i="8"/>
  <c r="BM52" i="8"/>
  <c r="X73" i="8"/>
  <c r="S60" i="8"/>
  <c r="G11" i="9" s="1"/>
  <c r="CL51" i="8"/>
  <c r="BY57" i="8"/>
  <c r="P179" i="8"/>
  <c r="D98" i="9" s="1"/>
  <c r="U151" i="8"/>
  <c r="Y566" i="6"/>
  <c r="BC185" i="8"/>
  <c r="CD187" i="8"/>
  <c r="Z68" i="8"/>
  <c r="BM262" i="8"/>
  <c r="BQ262" i="8" s="1"/>
  <c r="U566" i="6"/>
  <c r="CB149" i="8"/>
  <c r="CC149" i="8" s="1"/>
  <c r="BM261" i="8"/>
  <c r="BQ261" i="8" s="1"/>
  <c r="BN41" i="8"/>
  <c r="BM62" i="8"/>
  <c r="Q90" i="8"/>
  <c r="BF187" i="8"/>
  <c r="S160" i="8"/>
  <c r="BO187" i="8"/>
  <c r="BQ187" i="8" s="1"/>
  <c r="U337" i="6"/>
  <c r="B70" i="9"/>
  <c r="U148" i="8"/>
  <c r="CL88" i="8"/>
  <c r="Z42" i="9" s="1"/>
  <c r="AV77" i="8"/>
  <c r="P199" i="8"/>
  <c r="D89" i="9" s="1"/>
  <c r="BZ163" i="8"/>
  <c r="BF271" i="8"/>
  <c r="BH39" i="8"/>
  <c r="CE163" i="8"/>
  <c r="X275" i="8"/>
  <c r="L37" i="9" s="1"/>
  <c r="AX51" i="8"/>
  <c r="BI194" i="8"/>
  <c r="BK194" i="8" s="1"/>
  <c r="AX152" i="8"/>
  <c r="T429" i="8"/>
  <c r="H10" i="9" s="1"/>
  <c r="CK176" i="8"/>
  <c r="AX336" i="8"/>
  <c r="CK601" i="6"/>
  <c r="BF47" i="8"/>
  <c r="BZ258" i="8"/>
  <c r="BZ251" i="8"/>
  <c r="BB65" i="8"/>
  <c r="BE65" i="8" s="1"/>
  <c r="BY50" i="8"/>
  <c r="BF251" i="8"/>
  <c r="BD162" i="8"/>
  <c r="U66" i="8"/>
  <c r="CK91" i="8"/>
  <c r="Y41" i="9" s="1"/>
  <c r="BD153" i="8"/>
  <c r="P53" i="8"/>
  <c r="V89" i="8"/>
  <c r="BM571" i="6"/>
  <c r="BB183" i="8"/>
  <c r="BE183" i="8" s="1"/>
  <c r="BP410" i="6"/>
  <c r="Y167" i="8"/>
  <c r="M29" i="9" s="1"/>
  <c r="CE94" i="8"/>
  <c r="BD166" i="8"/>
  <c r="AV87" i="8"/>
  <c r="BF279" i="8"/>
  <c r="R258" i="8"/>
  <c r="F61" i="9" s="1"/>
  <c r="BB186" i="8"/>
  <c r="BE186" i="8" s="1"/>
  <c r="BW175" i="8"/>
  <c r="BX175" i="8" s="1"/>
  <c r="BW157" i="8"/>
  <c r="CL258" i="8"/>
  <c r="Z61" i="9" s="1"/>
  <c r="T247" i="8"/>
  <c r="CK410" i="6"/>
  <c r="AV153" i="8"/>
  <c r="S40" i="8"/>
  <c r="X152" i="8"/>
  <c r="BD195" i="8"/>
  <c r="S175" i="8"/>
  <c r="G52" i="9" s="1"/>
  <c r="V38" i="8"/>
  <c r="Q504" i="8"/>
  <c r="E34" i="9" s="1"/>
  <c r="T155" i="8"/>
  <c r="R171" i="8"/>
  <c r="BZ155" i="8"/>
  <c r="CA155" i="8" s="1"/>
  <c r="BA89" i="8"/>
  <c r="BD63" i="8"/>
  <c r="O148" i="8"/>
  <c r="Y63" i="8"/>
  <c r="BB173" i="8"/>
  <c r="BB275" i="8"/>
  <c r="CE366" i="8"/>
  <c r="U40" i="8"/>
  <c r="BM54" i="8"/>
  <c r="BY54" i="8"/>
  <c r="Y51" i="8"/>
  <c r="BM200" i="8"/>
  <c r="CL199" i="8"/>
  <c r="Z89" i="9" s="1"/>
  <c r="CE196" i="8"/>
  <c r="CF196" i="8" s="1"/>
  <c r="BM46" i="8"/>
  <c r="BM180" i="8"/>
  <c r="BQ180" i="8" s="1"/>
  <c r="P186" i="8"/>
  <c r="BY200" i="8"/>
  <c r="CA200" i="8" s="1"/>
  <c r="BF177" i="8"/>
  <c r="Z49" i="8"/>
  <c r="BM410" i="6"/>
  <c r="BB150" i="8"/>
  <c r="BE150" i="8" s="1"/>
  <c r="BW185" i="8"/>
  <c r="BX185" i="8" s="1"/>
  <c r="Z177" i="8"/>
  <c r="N110" i="9" s="1"/>
  <c r="X50" i="8"/>
  <c r="L93" i="9" s="1"/>
  <c r="R45" i="8"/>
  <c r="BC282" i="8"/>
  <c r="AW155" i="8"/>
  <c r="AY155" i="8" s="1"/>
  <c r="BD263" i="8"/>
  <c r="BY39" i="8"/>
  <c r="BY518" i="8"/>
  <c r="O50" i="8"/>
  <c r="C93" i="9" s="1"/>
  <c r="CD86" i="8"/>
  <c r="Q186" i="8"/>
  <c r="S48" i="8"/>
  <c r="CB258" i="8"/>
  <c r="BF38" i="8"/>
  <c r="BD182" i="8"/>
  <c r="BO188" i="8"/>
  <c r="BQ188" i="8" s="1"/>
  <c r="BI60" i="8"/>
  <c r="CE74" i="8"/>
  <c r="CF74" i="8" s="1"/>
  <c r="S94" i="8"/>
  <c r="G99" i="9" s="1"/>
  <c r="V189" i="8"/>
  <c r="BH38" i="8"/>
  <c r="Y254" i="8"/>
  <c r="W55" i="8"/>
  <c r="AV189" i="8"/>
  <c r="S157" i="8"/>
  <c r="Q149" i="8"/>
  <c r="E20" i="9" s="1"/>
  <c r="BW200" i="8"/>
  <c r="CD178" i="8"/>
  <c r="Q74" i="8"/>
  <c r="Z153" i="8"/>
  <c r="BZ39" i="8"/>
  <c r="CA39" i="8" s="1"/>
  <c r="V91" i="8"/>
  <c r="CL352" i="8"/>
  <c r="Z100" i="9" s="1"/>
  <c r="BN417" i="8"/>
  <c r="X428" i="8"/>
  <c r="L27" i="9" s="1"/>
  <c r="AX45" i="8"/>
  <c r="V160" i="8"/>
  <c r="BC567" i="8"/>
  <c r="CD169" i="8"/>
  <c r="S168" i="8"/>
  <c r="G12" i="9" s="1"/>
  <c r="BH410" i="6"/>
  <c r="BL410" i="6" s="1"/>
  <c r="BP81" i="8"/>
  <c r="BP248" i="8"/>
  <c r="AA83" i="8"/>
  <c r="O22" i="9" s="1"/>
  <c r="Q571" i="6"/>
  <c r="E114" i="2" s="1"/>
  <c r="BC172" i="8"/>
  <c r="T420" i="8"/>
  <c r="BZ254" i="8"/>
  <c r="BA86" i="8"/>
  <c r="BD180" i="8"/>
  <c r="BD272" i="8"/>
  <c r="BC66" i="8"/>
  <c r="S337" i="6"/>
  <c r="AV194" i="8"/>
  <c r="O151" i="8"/>
  <c r="BA278" i="8"/>
  <c r="BE278" i="8" s="1"/>
  <c r="BJ56" i="8"/>
  <c r="S150" i="8"/>
  <c r="BC268" i="8"/>
  <c r="R53" i="8"/>
  <c r="BC421" i="8"/>
  <c r="W496" i="6"/>
  <c r="BB39" i="8"/>
  <c r="BE39" i="8" s="1"/>
  <c r="BB280" i="8"/>
  <c r="BE280" i="8" s="1"/>
  <c r="U156" i="8"/>
  <c r="R257" i="8"/>
  <c r="F49" i="9" s="1"/>
  <c r="AV172" i="8"/>
  <c r="CD70" i="8"/>
  <c r="CF70" i="8" s="1"/>
  <c r="CB46" i="8"/>
  <c r="CC46" i="8" s="1"/>
  <c r="P410" i="8"/>
  <c r="D24" i="9" s="1"/>
  <c r="Q55" i="8"/>
  <c r="BY62" i="8"/>
  <c r="CE172" i="8"/>
  <c r="CF172" i="8" s="1"/>
  <c r="Q601" i="6"/>
  <c r="BC170" i="8"/>
  <c r="BE170" i="8" s="1"/>
  <c r="BO281" i="8"/>
  <c r="BO571" i="6"/>
  <c r="BQ571" i="6" s="1"/>
  <c r="V67" i="8"/>
  <c r="BY155" i="8"/>
  <c r="CE571" i="6"/>
  <c r="BM47" i="8"/>
  <c r="R50" i="8"/>
  <c r="F93" i="9" s="1"/>
  <c r="BF336" i="8"/>
  <c r="BM270" i="8"/>
  <c r="BQ270" i="8" s="1"/>
  <c r="U402" i="8"/>
  <c r="BH601" i="6"/>
  <c r="V264" i="8"/>
  <c r="BB428" i="8"/>
  <c r="BO270" i="8"/>
  <c r="BO197" i="8"/>
  <c r="BQ197" i="8" s="1"/>
  <c r="Q77" i="8"/>
  <c r="E56" i="9" s="1"/>
  <c r="BB266" i="8"/>
  <c r="V56" i="8"/>
  <c r="V46" i="8"/>
  <c r="AW84" i="8"/>
  <c r="AY84" i="8" s="1"/>
  <c r="BD276" i="8"/>
  <c r="V151" i="8"/>
  <c r="CK159" i="8"/>
  <c r="T78" i="8"/>
  <c r="BH185" i="8"/>
  <c r="AW406" i="8"/>
  <c r="O51" i="8"/>
  <c r="R251" i="8"/>
  <c r="R148" i="8"/>
  <c r="BN273" i="8"/>
  <c r="BZ60" i="8"/>
  <c r="CA60" i="8" s="1"/>
  <c r="S191" i="8"/>
  <c r="BC428" i="8"/>
  <c r="B96" i="9"/>
  <c r="S265" i="8"/>
  <c r="G62" i="9" s="1"/>
  <c r="BZ429" i="8"/>
  <c r="CA429" i="8" s="1"/>
  <c r="BJ184" i="8"/>
  <c r="X159" i="8"/>
  <c r="Z157" i="8"/>
  <c r="BA572" i="8"/>
  <c r="BA607" i="8"/>
  <c r="BE607" i="8" s="1"/>
  <c r="BC352" i="8"/>
  <c r="BD51" i="8"/>
  <c r="AX571" i="8"/>
  <c r="O267" i="8"/>
  <c r="C88" i="9" s="1"/>
  <c r="BP190" i="8"/>
  <c r="O172" i="8"/>
  <c r="C109" i="9" s="1"/>
  <c r="V149" i="8"/>
  <c r="X269" i="8"/>
  <c r="L94" i="9" s="1"/>
  <c r="BC420" i="8"/>
  <c r="P642" i="8"/>
  <c r="BO167" i="8"/>
  <c r="BP268" i="8"/>
  <c r="V601" i="6"/>
  <c r="CD257" i="8"/>
  <c r="CF257" i="8" s="1"/>
  <c r="CL54" i="8"/>
  <c r="Z79" i="9" s="1"/>
  <c r="AA176" i="8"/>
  <c r="V186" i="8"/>
  <c r="BD407" i="8"/>
  <c r="W41" i="8"/>
  <c r="BC152" i="8"/>
  <c r="T566" i="6"/>
  <c r="CD48" i="8"/>
  <c r="Q152" i="8"/>
  <c r="U175" i="8"/>
  <c r="BM82" i="8"/>
  <c r="W79" i="8"/>
  <c r="K55" i="9" s="1"/>
  <c r="BY522" i="8"/>
  <c r="BD171" i="8"/>
  <c r="BZ147" i="8"/>
  <c r="CA147" i="8" s="1"/>
  <c r="BM254" i="8"/>
  <c r="BQ254" i="8" s="1"/>
  <c r="BZ86" i="8"/>
  <c r="CA86" i="8" s="1"/>
  <c r="V573" i="6"/>
  <c r="BJ601" i="6"/>
  <c r="P61" i="8"/>
  <c r="BI81" i="8"/>
  <c r="BK81" i="8" s="1"/>
  <c r="BF77" i="8"/>
  <c r="BB200" i="8"/>
  <c r="BE200" i="8" s="1"/>
  <c r="AX85" i="8"/>
  <c r="AA94" i="8"/>
  <c r="O99" i="9" s="1"/>
  <c r="CK81" i="8"/>
  <c r="Y25" i="9" s="1"/>
  <c r="Z566" i="6"/>
  <c r="BB79" i="8"/>
  <c r="BP260" i="8"/>
  <c r="CK187" i="8"/>
  <c r="Y57" i="9" s="1"/>
  <c r="BA46" i="8"/>
  <c r="BD277" i="8"/>
  <c r="BC146" i="8"/>
  <c r="BY154" i="8"/>
  <c r="T82" i="8"/>
  <c r="S604" i="8"/>
  <c r="G4" i="9" s="1"/>
  <c r="T604" i="8"/>
  <c r="H4" i="9" s="1"/>
  <c r="P604" i="8"/>
  <c r="D4" i="9" s="1"/>
  <c r="Y604" i="8"/>
  <c r="M4" i="9" s="1"/>
  <c r="BN149" i="8"/>
  <c r="BQ149" i="8" s="1"/>
  <c r="CE38" i="8"/>
  <c r="CF38" i="8" s="1"/>
  <c r="BD65" i="8"/>
  <c r="V266" i="8"/>
  <c r="BC180" i="8"/>
  <c r="CL573" i="6"/>
  <c r="BF421" i="8"/>
  <c r="BC89" i="8"/>
  <c r="P54" i="8"/>
  <c r="D79" i="9" s="1"/>
  <c r="W401" i="8"/>
  <c r="K59" i="9" s="1"/>
  <c r="R410" i="6"/>
  <c r="X163" i="8"/>
  <c r="BB172" i="8"/>
  <c r="BE172" i="8" s="1"/>
  <c r="B42" i="9"/>
  <c r="BM86" i="8"/>
  <c r="BY172" i="8"/>
  <c r="AA571" i="6"/>
  <c r="O114" i="2" s="1"/>
  <c r="BP197" i="8"/>
  <c r="BM281" i="8"/>
  <c r="V79" i="8"/>
  <c r="BC189" i="8"/>
  <c r="BE189" i="8" s="1"/>
  <c r="BP64" i="8"/>
  <c r="BA604" i="8"/>
  <c r="BE604" i="8" s="1"/>
  <c r="U56" i="8"/>
  <c r="BW253" i="8"/>
  <c r="BM337" i="6"/>
  <c r="BC407" i="8"/>
  <c r="BA409" i="8"/>
  <c r="Z175" i="8"/>
  <c r="N52" i="9" s="1"/>
  <c r="BM519" i="8"/>
  <c r="BA40" i="8"/>
  <c r="BA408" i="8"/>
  <c r="AV190" i="8"/>
  <c r="BC56" i="8"/>
  <c r="BE56" i="8" s="1"/>
  <c r="BZ271" i="8"/>
  <c r="X168" i="8"/>
  <c r="L12" i="9" s="1"/>
  <c r="CB44" i="8"/>
  <c r="CC44" i="8" s="1"/>
  <c r="BI246" i="8"/>
  <c r="BO190" i="8"/>
  <c r="BQ190" i="8" s="1"/>
  <c r="BY517" i="8"/>
  <c r="BM566" i="6"/>
  <c r="BD191" i="8"/>
  <c r="BD271" i="8"/>
  <c r="AX180" i="8"/>
  <c r="BI91" i="8"/>
  <c r="BC184" i="8"/>
  <c r="BE184" i="8" s="1"/>
  <c r="AV41" i="8"/>
  <c r="AA171" i="8"/>
  <c r="X157" i="8"/>
  <c r="BZ174" i="8"/>
  <c r="CA174" i="8" s="1"/>
  <c r="BN167" i="8"/>
  <c r="BQ167" i="8" s="1"/>
  <c r="BD282" i="8"/>
  <c r="AX248" i="8"/>
  <c r="AV39" i="8"/>
  <c r="BC571" i="8"/>
  <c r="BE571" i="8" s="1"/>
  <c r="BF45" i="8"/>
  <c r="BC259" i="8"/>
  <c r="W160" i="8"/>
  <c r="BA427" i="8"/>
  <c r="BE427" i="8" s="1"/>
  <c r="BD61" i="8"/>
  <c r="S178" i="8"/>
  <c r="G51" i="9" s="1"/>
  <c r="O40" i="8"/>
  <c r="BB352" i="8"/>
  <c r="BE352" i="8" s="1"/>
  <c r="BD250" i="8"/>
  <c r="CE272" i="8"/>
  <c r="AX251" i="8"/>
  <c r="S161" i="8"/>
  <c r="BH337" i="6"/>
  <c r="S159" i="8"/>
  <c r="Y65" i="8"/>
  <c r="W170" i="8"/>
  <c r="K78" i="9" s="1"/>
  <c r="CE171" i="8"/>
  <c r="CF171" i="8" s="1"/>
  <c r="BJ410" i="6"/>
  <c r="Q189" i="8"/>
  <c r="E114" i="9" s="1"/>
  <c r="BD53" i="8"/>
  <c r="R75" i="8"/>
  <c r="F8" i="9" s="1"/>
  <c r="BB54" i="8"/>
  <c r="BO514" i="8"/>
  <c r="BQ514" i="8" s="1"/>
  <c r="U54" i="8"/>
  <c r="BD601" i="6"/>
  <c r="BF152" i="8"/>
  <c r="BD259" i="8"/>
  <c r="CL149" i="8"/>
  <c r="Z20" i="9" s="1"/>
  <c r="BA254" i="8"/>
  <c r="BE254" i="8" s="1"/>
  <c r="CL185" i="8"/>
  <c r="BZ65" i="8"/>
  <c r="CA65" i="8" s="1"/>
  <c r="BF150" i="8"/>
  <c r="AV84" i="8"/>
  <c r="BO179" i="8"/>
  <c r="BJ61" i="8"/>
  <c r="Z75" i="8"/>
  <c r="N8" i="9" s="1"/>
  <c r="AA69" i="8"/>
  <c r="O121" i="9" s="1"/>
  <c r="CE279" i="8"/>
  <c r="BB182" i="8"/>
  <c r="BE182" i="8" s="1"/>
  <c r="BY184" i="8"/>
  <c r="BJ51" i="8"/>
  <c r="Z83" i="8"/>
  <c r="N22" i="9" s="1"/>
  <c r="BN409" i="8"/>
  <c r="BF572" i="6"/>
  <c r="CD157" i="8"/>
  <c r="CF157" i="8" s="1"/>
  <c r="CE173" i="8"/>
  <c r="CF173" i="8" s="1"/>
  <c r="BY340" i="8"/>
  <c r="X161" i="8"/>
  <c r="P158" i="8"/>
  <c r="CK167" i="8"/>
  <c r="Y29" i="9" s="1"/>
  <c r="Y183" i="8"/>
  <c r="O420" i="8"/>
  <c r="BZ273" i="8"/>
  <c r="BF161" i="8"/>
  <c r="BF337" i="6"/>
  <c r="BP50" i="8"/>
  <c r="BZ180" i="8"/>
  <c r="CA180" i="8" s="1"/>
  <c r="BW194" i="8"/>
  <c r="BX194" i="8" s="1"/>
  <c r="BZ268" i="8"/>
  <c r="BM91" i="8"/>
  <c r="BQ91" i="8" s="1"/>
  <c r="AA573" i="6"/>
  <c r="B28" i="9"/>
  <c r="BC604" i="8"/>
  <c r="BC264" i="8"/>
  <c r="T51" i="8"/>
  <c r="CD337" i="6"/>
  <c r="CE91" i="8"/>
  <c r="X150" i="8"/>
  <c r="BW40" i="8"/>
  <c r="BX40" i="8" s="1"/>
  <c r="CL41" i="8"/>
  <c r="AA70" i="8"/>
  <c r="X87" i="8"/>
  <c r="L45" i="9" s="1"/>
  <c r="CL402" i="8"/>
  <c r="BY156" i="8"/>
  <c r="CA156" i="8" s="1"/>
  <c r="CD338" i="8"/>
  <c r="Z150" i="8"/>
  <c r="CK53" i="8"/>
  <c r="CE566" i="6"/>
  <c r="BP162" i="8"/>
  <c r="B87" i="9"/>
  <c r="S404" i="8"/>
  <c r="G74" i="9" s="1"/>
  <c r="BF269" i="8"/>
  <c r="S47" i="8"/>
  <c r="G73" i="9" s="1"/>
  <c r="BB278" i="8"/>
  <c r="CD272" i="8"/>
  <c r="CF272" i="8" s="1"/>
  <c r="X339" i="6"/>
  <c r="V39" i="8"/>
  <c r="BB161" i="8"/>
  <c r="CE253" i="8"/>
  <c r="BM187" i="8"/>
  <c r="R267" i="8"/>
  <c r="F88" i="9" s="1"/>
  <c r="Y258" i="8"/>
  <c r="M61" i="9" s="1"/>
  <c r="BO91" i="8"/>
  <c r="Y162" i="8"/>
  <c r="BA52" i="8"/>
  <c r="BH53" i="8"/>
  <c r="CB601" i="6"/>
  <c r="BD56" i="8"/>
  <c r="BP68" i="8"/>
  <c r="BC171" i="8"/>
  <c r="CL85" i="8"/>
  <c r="Z21" i="9" s="1"/>
  <c r="CL566" i="6"/>
  <c r="T79" i="8"/>
  <c r="H55" i="9" s="1"/>
  <c r="BF87" i="8"/>
  <c r="BF83" i="8"/>
  <c r="O194" i="8"/>
  <c r="C58" i="9" s="1"/>
  <c r="AV279" i="8"/>
  <c r="BH79" i="8"/>
  <c r="AX67" i="8"/>
  <c r="AY67" i="8" s="1"/>
  <c r="BB166" i="8"/>
  <c r="BE166" i="8" s="1"/>
  <c r="CD260" i="8"/>
  <c r="CF260" i="8" s="1"/>
  <c r="V152" i="8"/>
  <c r="AX79" i="8"/>
  <c r="W53" i="8"/>
  <c r="BP270" i="8"/>
  <c r="BC419" i="8"/>
  <c r="BM269" i="8"/>
  <c r="BQ269" i="8" s="1"/>
  <c r="Y77" i="8"/>
  <c r="M56" i="9" s="1"/>
  <c r="BD151" i="8"/>
  <c r="T180" i="8"/>
  <c r="CL161" i="8"/>
  <c r="BN279" i="8"/>
  <c r="BC88" i="8"/>
  <c r="BE88" i="8" s="1"/>
  <c r="CD69" i="8"/>
  <c r="CF69" i="8" s="1"/>
  <c r="BA270" i="8"/>
  <c r="BE270" i="8" s="1"/>
  <c r="O39" i="8"/>
  <c r="BC41" i="8"/>
  <c r="BE41" i="8" s="1"/>
  <c r="O339" i="6"/>
  <c r="BM51" i="8"/>
  <c r="CL45" i="8"/>
  <c r="AV274" i="8"/>
  <c r="B26" i="9"/>
  <c r="U276" i="8"/>
  <c r="W414" i="8"/>
  <c r="K118" i="9" s="1"/>
  <c r="BC522" i="8"/>
  <c r="CK77" i="8"/>
  <c r="Y56" i="9" s="1"/>
  <c r="P155" i="8"/>
  <c r="X88" i="8"/>
  <c r="L42" i="9" s="1"/>
  <c r="BC169" i="8"/>
  <c r="BB336" i="8"/>
  <c r="O572" i="6"/>
  <c r="BW410" i="6"/>
  <c r="BX410" i="6" s="1"/>
  <c r="BD62" i="8"/>
  <c r="BP56" i="8"/>
  <c r="CL572" i="6"/>
  <c r="BY181" i="8"/>
  <c r="BC62" i="8"/>
  <c r="BW199" i="8"/>
  <c r="S64" i="8"/>
  <c r="G31" i="9" s="1"/>
  <c r="BN87" i="8"/>
  <c r="T83" i="8"/>
  <c r="H22" i="9" s="1"/>
  <c r="BZ421" i="8"/>
  <c r="CA421" i="8" s="1"/>
  <c r="BW180" i="8"/>
  <c r="BX180" i="8" s="1"/>
  <c r="AV51" i="8"/>
  <c r="CD82" i="8"/>
  <c r="CF82" i="8" s="1"/>
  <c r="BA177" i="8"/>
  <c r="BC260" i="8"/>
  <c r="AW185" i="8"/>
  <c r="AY185" i="8" s="1"/>
  <c r="CD601" i="6"/>
  <c r="CF601" i="6" s="1"/>
  <c r="CE267" i="8"/>
  <c r="BO162" i="8"/>
  <c r="BQ162" i="8" s="1"/>
  <c r="S341" i="8"/>
  <c r="G83" i="9" s="1"/>
  <c r="T89" i="8"/>
  <c r="H77" i="9" s="1"/>
  <c r="CK88" i="8"/>
  <c r="Y42" i="9" s="1"/>
  <c r="BC86" i="8"/>
  <c r="BE86" i="8" s="1"/>
  <c r="W180" i="8"/>
  <c r="BB64" i="8"/>
  <c r="BE64" i="8" s="1"/>
  <c r="X601" i="6"/>
  <c r="BH40" i="8"/>
  <c r="CD406" i="8"/>
  <c r="S56" i="8"/>
  <c r="G87" i="9" s="1"/>
  <c r="P339" i="6"/>
  <c r="BB642" i="8"/>
  <c r="BA271" i="8"/>
  <c r="BE271" i="8" s="1"/>
  <c r="CD172" i="8"/>
  <c r="X49" i="8"/>
  <c r="BN246" i="8"/>
  <c r="Z601" i="6"/>
  <c r="BA90" i="8"/>
  <c r="BE90" i="8" s="1"/>
  <c r="CL273" i="8"/>
  <c r="BC429" i="8"/>
  <c r="BF277" i="8"/>
  <c r="CL498" i="8"/>
  <c r="Z33" i="9" s="1"/>
  <c r="S423" i="8"/>
  <c r="X68" i="8"/>
  <c r="S46" i="8"/>
  <c r="O160" i="8"/>
  <c r="BF341" i="8"/>
  <c r="BZ248" i="8"/>
  <c r="BO52" i="8"/>
  <c r="BQ52" i="8" s="1"/>
  <c r="BM338" i="8"/>
  <c r="BB279" i="8"/>
  <c r="BN79" i="8"/>
  <c r="O47" i="8"/>
  <c r="C73" i="9" s="1"/>
  <c r="R44" i="8"/>
  <c r="F122" i="9" s="1"/>
  <c r="BM429" i="8"/>
  <c r="CE184" i="8"/>
  <c r="CF184" i="8" s="1"/>
  <c r="BI57" i="8"/>
  <c r="BK57" i="8" s="1"/>
  <c r="P258" i="8"/>
  <c r="D61" i="9" s="1"/>
  <c r="Z60" i="8"/>
  <c r="N11" i="9" s="1"/>
  <c r="BA566" i="8"/>
  <c r="BP267" i="8"/>
  <c r="BP44" i="8"/>
  <c r="BC175" i="8"/>
  <c r="BD279" i="8"/>
  <c r="BA601" i="8"/>
  <c r="BE601" i="8" s="1"/>
  <c r="BZ76" i="8"/>
  <c r="CA76" i="8" s="1"/>
  <c r="BZ51" i="8"/>
  <c r="CA51" i="8" s="1"/>
  <c r="V60" i="8"/>
  <c r="BB199" i="8"/>
  <c r="BE199" i="8" s="1"/>
  <c r="BJ41" i="8"/>
  <c r="Q89" i="8"/>
  <c r="E77" i="9" s="1"/>
  <c r="BM67" i="8"/>
  <c r="BN60" i="8"/>
  <c r="BB77" i="8"/>
  <c r="CE44" i="8"/>
  <c r="CF44" i="8" s="1"/>
  <c r="CD179" i="8"/>
  <c r="BM192" i="8"/>
  <c r="T70" i="8"/>
  <c r="BP170" i="8"/>
  <c r="CD258" i="8"/>
  <c r="CF258" i="8" s="1"/>
  <c r="BN182" i="8"/>
  <c r="BQ182" i="8" s="1"/>
  <c r="BZ261" i="8"/>
  <c r="BA82" i="8"/>
  <c r="BW179" i="8"/>
  <c r="BX179" i="8" s="1"/>
  <c r="BF178" i="8"/>
  <c r="CL279" i="8"/>
  <c r="Z102" i="9" s="1"/>
  <c r="BZ517" i="8"/>
  <c r="CA517" i="8" s="1"/>
  <c r="BC263" i="8"/>
  <c r="X69" i="8"/>
  <c r="L121" i="9" s="1"/>
  <c r="BZ81" i="8"/>
  <c r="CA81" i="8" s="1"/>
  <c r="W187" i="8"/>
  <c r="K57" i="9" s="1"/>
  <c r="BC177" i="8"/>
  <c r="BW171" i="8"/>
  <c r="BX171" i="8" s="1"/>
  <c r="BF567" i="6"/>
  <c r="BA429" i="8"/>
  <c r="BA67" i="8"/>
  <c r="BZ179" i="8"/>
  <c r="CA179" i="8" s="1"/>
  <c r="T80" i="8"/>
  <c r="Q251" i="8"/>
  <c r="AV192" i="8"/>
  <c r="Q567" i="6"/>
  <c r="E96" i="2" s="1"/>
  <c r="R146" i="8"/>
  <c r="BH85" i="8"/>
  <c r="CB170" i="8"/>
  <c r="CC170" i="8" s="1"/>
  <c r="BP514" i="8"/>
  <c r="BZ66" i="8"/>
  <c r="CA66" i="8" s="1"/>
  <c r="BO157" i="8"/>
  <c r="BA337" i="8"/>
  <c r="CE45" i="8"/>
  <c r="CF45" i="8" s="1"/>
  <c r="BF253" i="8"/>
  <c r="BJ167" i="8"/>
  <c r="AV85" i="8"/>
  <c r="AZ85" i="8" s="1"/>
  <c r="BB260" i="8"/>
  <c r="CD176" i="8"/>
  <c r="AV78" i="8"/>
  <c r="BB403" i="8"/>
  <c r="AV601" i="6"/>
  <c r="BD517" i="8"/>
  <c r="BF282" i="8"/>
  <c r="S254" i="8"/>
  <c r="BC50" i="8"/>
  <c r="BE50" i="8" s="1"/>
  <c r="T41" i="8"/>
  <c r="BP259" i="8"/>
  <c r="BP337" i="8"/>
  <c r="BF153" i="8"/>
  <c r="W177" i="8"/>
  <c r="K110" i="9" s="1"/>
  <c r="BP55" i="8"/>
  <c r="BM153" i="8"/>
  <c r="BQ153" i="8" s="1"/>
  <c r="O247" i="8"/>
  <c r="CE405" i="8"/>
  <c r="CF405" i="8" s="1"/>
  <c r="V337" i="6"/>
  <c r="R180" i="8"/>
  <c r="Q248" i="8"/>
  <c r="BD54" i="8"/>
  <c r="CK151" i="8"/>
  <c r="CK260" i="8"/>
  <c r="Y68" i="9" s="1"/>
  <c r="BZ48" i="8"/>
  <c r="CA48" i="8" s="1"/>
  <c r="BW66" i="8"/>
  <c r="BX66" i="8" s="1"/>
  <c r="CE83" i="8"/>
  <c r="CF83" i="8" s="1"/>
  <c r="CE80" i="8"/>
  <c r="CF80" i="8" s="1"/>
  <c r="R49" i="8"/>
  <c r="BJ57" i="8"/>
  <c r="U46" i="8"/>
  <c r="Y171" i="8"/>
  <c r="AA184" i="8"/>
  <c r="O76" i="9" s="1"/>
  <c r="BW282" i="8"/>
  <c r="CL52" i="8"/>
  <c r="Z92" i="9" s="1"/>
  <c r="W148" i="8"/>
  <c r="AA246" i="8"/>
  <c r="CD66" i="8"/>
  <c r="CB153" i="8"/>
  <c r="BD85" i="8"/>
  <c r="BD167" i="8"/>
  <c r="BO161" i="8"/>
  <c r="BQ161" i="8" s="1"/>
  <c r="BW246" i="8"/>
  <c r="X282" i="8"/>
  <c r="L103" i="9" s="1"/>
  <c r="BJ161" i="8"/>
  <c r="BY83" i="8"/>
  <c r="BJ520" i="8"/>
  <c r="BN269" i="8"/>
  <c r="AW191" i="8"/>
  <c r="AY191" i="8" s="1"/>
  <c r="S186" i="8"/>
  <c r="P55" i="8"/>
  <c r="BM185" i="8"/>
  <c r="R54" i="8"/>
  <c r="F79" i="9" s="1"/>
  <c r="BN166" i="8"/>
  <c r="BQ166" i="8" s="1"/>
  <c r="BF85" i="8"/>
  <c r="X85" i="8"/>
  <c r="L21" i="9" s="1"/>
  <c r="BO264" i="8"/>
  <c r="CB57" i="8"/>
  <c r="CC57" i="8" s="1"/>
  <c r="CD68" i="8"/>
  <c r="BW427" i="8"/>
  <c r="BX427" i="8" s="1"/>
  <c r="BJ280" i="8"/>
  <c r="AV155" i="8"/>
  <c r="BM182" i="8"/>
  <c r="BC173" i="8"/>
  <c r="BE173" i="8" s="1"/>
  <c r="AX89" i="8"/>
  <c r="Y182" i="8"/>
  <c r="BD48" i="8"/>
  <c r="BO200" i="8"/>
  <c r="BB196" i="8"/>
  <c r="BM336" i="8"/>
  <c r="BF65" i="8"/>
  <c r="BA152" i="8"/>
  <c r="BF48" i="8"/>
  <c r="BC166" i="8"/>
  <c r="BF171" i="8"/>
  <c r="CD149" i="8"/>
  <c r="BF170" i="8"/>
  <c r="V260" i="8"/>
  <c r="BF41" i="8"/>
  <c r="BW85" i="8"/>
  <c r="BX85" i="8" s="1"/>
  <c r="BC252" i="8"/>
  <c r="BY182" i="8"/>
  <c r="BH89" i="8"/>
  <c r="U419" i="8"/>
  <c r="BW79" i="8"/>
  <c r="BX79" i="8" s="1"/>
  <c r="BB198" i="8"/>
  <c r="BZ247" i="8"/>
  <c r="BD274" i="8"/>
  <c r="BF182" i="8"/>
  <c r="BC200" i="8"/>
  <c r="BF276" i="8"/>
  <c r="BC642" i="8"/>
  <c r="BB84" i="8"/>
  <c r="BE84" i="8" s="1"/>
  <c r="BD408" i="8"/>
  <c r="BO154" i="8"/>
  <c r="BD604" i="8"/>
  <c r="W153" i="8"/>
  <c r="BF266" i="8"/>
  <c r="Z81" i="8"/>
  <c r="N25" i="9" s="1"/>
  <c r="BJ170" i="8"/>
  <c r="AA282" i="8"/>
  <c r="O103" i="9" s="1"/>
  <c r="BO273" i="8"/>
  <c r="AA572" i="6"/>
  <c r="BC198" i="8"/>
  <c r="BO424" i="8"/>
  <c r="S422" i="8"/>
  <c r="Q41" i="8"/>
  <c r="BD421" i="8"/>
  <c r="R199" i="8"/>
  <c r="F89" i="9" s="1"/>
  <c r="BY273" i="8"/>
  <c r="CA273" i="8" s="1"/>
  <c r="AA566" i="6"/>
  <c r="BN81" i="8"/>
  <c r="V88" i="8"/>
  <c r="W65" i="8"/>
  <c r="CE82" i="8"/>
  <c r="BO512" i="8"/>
  <c r="BQ512" i="8" s="1"/>
  <c r="BY48" i="8"/>
  <c r="Y180" i="8"/>
  <c r="BD601" i="8"/>
  <c r="BC159" i="8"/>
  <c r="BE159" i="8" s="1"/>
  <c r="BZ172" i="8"/>
  <c r="CA172" i="8" s="1"/>
  <c r="CD269" i="8"/>
  <c r="CF269" i="8" s="1"/>
  <c r="CD80" i="8"/>
  <c r="BI56" i="8"/>
  <c r="BK56" i="8" s="1"/>
  <c r="AA169" i="8"/>
  <c r="O15" i="9" s="1"/>
  <c r="BF160" i="8"/>
  <c r="AA153" i="8"/>
  <c r="BF338" i="8"/>
  <c r="BP66" i="8"/>
  <c r="BM63" i="8"/>
  <c r="BZ171" i="8"/>
  <c r="CA171" i="8" s="1"/>
  <c r="AV185" i="8"/>
  <c r="CD190" i="8"/>
  <c r="CD76" i="8"/>
  <c r="AX149" i="8"/>
  <c r="V156" i="8"/>
  <c r="BP47" i="8"/>
  <c r="BM159" i="8"/>
  <c r="BH160" i="8"/>
  <c r="CD46" i="8"/>
  <c r="BO80" i="8"/>
  <c r="BH61" i="8"/>
  <c r="BZ572" i="8"/>
  <c r="O254" i="8"/>
  <c r="V84" i="8"/>
  <c r="CB269" i="8"/>
  <c r="S70" i="8"/>
  <c r="X62" i="8"/>
  <c r="L65" i="9" s="1"/>
  <c r="P171" i="8"/>
  <c r="B27" i="9"/>
  <c r="CD254" i="8"/>
  <c r="CF254" i="8" s="1"/>
  <c r="AV163" i="8"/>
  <c r="R604" i="8"/>
  <c r="F4" i="9" s="1"/>
  <c r="BA57" i="8"/>
  <c r="BA193" i="8"/>
  <c r="CB571" i="6"/>
  <c r="BA55" i="8"/>
  <c r="BB272" i="8"/>
  <c r="CL337" i="6"/>
  <c r="Y76" i="8"/>
  <c r="W571" i="6"/>
  <c r="K114" i="2" s="1"/>
  <c r="BC249" i="8"/>
  <c r="BY272" i="8"/>
  <c r="CA272" i="8" s="1"/>
  <c r="BO81" i="8"/>
  <c r="BQ81" i="8" s="1"/>
  <c r="Q84" i="8"/>
  <c r="CB86" i="8"/>
  <c r="CC86" i="8" s="1"/>
  <c r="B29" i="9"/>
  <c r="Y337" i="6"/>
  <c r="CE265" i="8"/>
  <c r="BF173" i="8"/>
  <c r="P60" i="8"/>
  <c r="D11" i="9" s="1"/>
  <c r="AW47" i="8"/>
  <c r="AY47" i="8" s="1"/>
  <c r="V339" i="6"/>
  <c r="BO82" i="8"/>
  <c r="AW85" i="8"/>
  <c r="AY85" i="8" s="1"/>
  <c r="AV195" i="8"/>
  <c r="BW61" i="8"/>
  <c r="BX61" i="8" s="1"/>
  <c r="R573" i="6"/>
  <c r="AX170" i="8"/>
  <c r="O566" i="6"/>
  <c r="BJ177" i="8"/>
  <c r="BH197" i="8"/>
  <c r="X90" i="8"/>
  <c r="BD185" i="8"/>
  <c r="BD192" i="8"/>
  <c r="BM257" i="8"/>
  <c r="BQ257" i="8" s="1"/>
  <c r="BJ53" i="8"/>
  <c r="P69" i="8"/>
  <c r="D121" i="9" s="1"/>
  <c r="BZ280" i="8"/>
  <c r="BZ150" i="8"/>
  <c r="CA150" i="8" s="1"/>
  <c r="CD199" i="8"/>
  <c r="CF199" i="8" s="1"/>
  <c r="Q86" i="8"/>
  <c r="P38" i="8"/>
  <c r="V604" i="8"/>
  <c r="W604" i="8"/>
  <c r="K4" i="9" s="1"/>
  <c r="AA604" i="8"/>
  <c r="O4" i="9" s="1"/>
  <c r="U604" i="8"/>
  <c r="BZ159" i="8"/>
  <c r="CA159" i="8" s="1"/>
  <c r="BF250" i="8"/>
  <c r="BY90" i="8"/>
  <c r="CA90" i="8" s="1"/>
  <c r="V147" i="8"/>
  <c r="BD253" i="8"/>
  <c r="BF267" i="8"/>
  <c r="BM149" i="8"/>
  <c r="CL187" i="8"/>
  <c r="Z57" i="9" s="1"/>
  <c r="BZ199" i="8"/>
  <c r="BF339" i="6"/>
  <c r="BO274" i="8"/>
  <c r="B68" i="9"/>
  <c r="O62" i="8"/>
  <c r="C65" i="9" s="1"/>
  <c r="BA430" i="8"/>
  <c r="AA189" i="8"/>
  <c r="O114" i="9" s="1"/>
  <c r="BF52" i="8"/>
  <c r="CD340" i="8"/>
  <c r="BF522" i="8"/>
  <c r="BB262" i="8"/>
  <c r="BY179" i="8"/>
  <c r="Z56" i="8"/>
  <c r="N87" i="9" s="1"/>
  <c r="Q50" i="8"/>
  <c r="E93" i="9" s="1"/>
  <c r="BM247" i="8"/>
  <c r="BQ247" i="8" s="1"/>
  <c r="BD82" i="8"/>
  <c r="AX246" i="8"/>
  <c r="BA259" i="8"/>
  <c r="BE259" i="8" s="1"/>
  <c r="BB277" i="8"/>
  <c r="BZ148" i="8"/>
  <c r="CA148" i="8" s="1"/>
  <c r="CE274" i="8"/>
  <c r="W265" i="8"/>
  <c r="K62" i="9" s="1"/>
  <c r="BH571" i="6"/>
  <c r="V83" i="8"/>
  <c r="BD57" i="8"/>
  <c r="Q194" i="8"/>
  <c r="E58" i="9" s="1"/>
  <c r="W56" i="8"/>
  <c r="K87" i="9" s="1"/>
  <c r="BZ45" i="8"/>
  <c r="CA45" i="8" s="1"/>
  <c r="X182" i="8"/>
  <c r="BC405" i="8"/>
  <c r="BB149" i="8"/>
  <c r="BE149" i="8" s="1"/>
  <c r="BF274" i="8"/>
  <c r="BA78" i="8"/>
  <c r="Y89" i="8"/>
  <c r="M77" i="9" s="1"/>
  <c r="O85" i="8"/>
  <c r="C21" i="9" s="1"/>
  <c r="BA196" i="8"/>
  <c r="AV52" i="8"/>
  <c r="BO155" i="8"/>
  <c r="BQ155" i="8" s="1"/>
  <c r="BD94" i="8"/>
  <c r="BM272" i="8"/>
  <c r="BQ272" i="8" s="1"/>
  <c r="BB506" i="8"/>
  <c r="BY69" i="8"/>
  <c r="CA69" i="8" s="1"/>
  <c r="BD264" i="8"/>
  <c r="BJ336" i="8"/>
  <c r="P57" i="8"/>
  <c r="BB168" i="8"/>
  <c r="BE168" i="8" s="1"/>
  <c r="BB78" i="8"/>
  <c r="BE78" i="8" s="1"/>
  <c r="BM253" i="8"/>
  <c r="BQ253" i="8" s="1"/>
  <c r="BW50" i="8"/>
  <c r="BX50" i="8" s="1"/>
  <c r="BM39" i="8"/>
  <c r="CL49" i="8"/>
  <c r="P162" i="8"/>
  <c r="AA252" i="8"/>
  <c r="CD53" i="8"/>
  <c r="BY254" i="8"/>
  <c r="CA254" i="8" s="1"/>
  <c r="O69" i="8"/>
  <c r="C121" i="9" s="1"/>
  <c r="BC168" i="8"/>
  <c r="BZ56" i="8"/>
  <c r="CA56" i="8" s="1"/>
  <c r="AW154" i="8"/>
  <c r="AY154" i="8" s="1"/>
  <c r="Z571" i="6"/>
  <c r="N114" i="2" s="1"/>
  <c r="BD172" i="8"/>
  <c r="CE153" i="8"/>
  <c r="P177" i="8"/>
  <c r="D110" i="9" s="1"/>
  <c r="BC565" i="8"/>
  <c r="AA62" i="8"/>
  <c r="O65" i="9" s="1"/>
  <c r="BD47" i="8"/>
  <c r="BA249" i="8"/>
  <c r="BE249" i="8" s="1"/>
  <c r="W566" i="6"/>
  <c r="BJ186" i="8"/>
  <c r="T68" i="8"/>
  <c r="BC70" i="8"/>
  <c r="R83" i="8"/>
  <c r="F22" i="9" s="1"/>
  <c r="BZ84" i="8"/>
  <c r="AA147" i="8"/>
  <c r="O32" i="9" s="1"/>
  <c r="BP430" i="8"/>
  <c r="X53" i="8"/>
  <c r="BM74" i="8"/>
  <c r="P572" i="6"/>
  <c r="AV154" i="8"/>
  <c r="BO257" i="8"/>
  <c r="BY60" i="8"/>
  <c r="BM70" i="8"/>
  <c r="BD268" i="8"/>
  <c r="BI52" i="8"/>
  <c r="BK52" i="8" s="1"/>
  <c r="BP38" i="8"/>
  <c r="P44" i="8"/>
  <c r="D122" i="9" s="1"/>
  <c r="CB79" i="8"/>
  <c r="CC79" i="8" s="1"/>
  <c r="S148" i="8"/>
  <c r="CE47" i="8"/>
  <c r="CF47" i="8" s="1"/>
  <c r="O157" i="8"/>
  <c r="O55" i="8"/>
  <c r="BD69" i="8"/>
  <c r="BB57" i="8"/>
  <c r="BI78" i="8"/>
  <c r="BK78" i="8" s="1"/>
  <c r="U272" i="8"/>
  <c r="AV174" i="8"/>
  <c r="X65" i="8"/>
  <c r="T253" i="8"/>
  <c r="T277" i="8" s="1"/>
  <c r="BI166" i="8"/>
  <c r="BK166" i="8" s="1"/>
  <c r="Y571" i="6"/>
  <c r="M114" i="2" s="1"/>
  <c r="BA264" i="8"/>
  <c r="BE264" i="8" s="1"/>
  <c r="BB281" i="8"/>
  <c r="BE281" i="8" s="1"/>
  <c r="BF268" i="8"/>
  <c r="BB259" i="8"/>
  <c r="W173" i="8"/>
  <c r="K80" i="9" s="1"/>
  <c r="BH153" i="8"/>
  <c r="BC339" i="8"/>
  <c r="BE339" i="8" s="1"/>
  <c r="R566" i="6"/>
  <c r="AA68" i="8"/>
  <c r="BZ80" i="8"/>
  <c r="CA80" i="8" s="1"/>
  <c r="BD280" i="8"/>
  <c r="B41" i="9"/>
  <c r="BO337" i="6"/>
  <c r="BQ337" i="6" s="1"/>
  <c r="BF340" i="8"/>
  <c r="R78" i="8"/>
  <c r="AW199" i="8"/>
  <c r="AY199" i="8" s="1"/>
  <c r="BD91" i="8"/>
  <c r="R69" i="8"/>
  <c r="F121" i="9" s="1"/>
  <c r="AV146" i="8"/>
  <c r="BO175" i="8"/>
  <c r="X410" i="6"/>
  <c r="V82" i="8"/>
  <c r="V44" i="8"/>
  <c r="BO253" i="8"/>
  <c r="BN73" i="8"/>
  <c r="V45" i="8"/>
  <c r="O146" i="8"/>
  <c r="W89" i="8"/>
  <c r="K77" i="9" s="1"/>
  <c r="Z506" i="8"/>
  <c r="BF566" i="6"/>
  <c r="BF70" i="8"/>
  <c r="BO272" i="8"/>
  <c r="BF82" i="8"/>
  <c r="CB192" i="8"/>
  <c r="CC192" i="8" s="1"/>
  <c r="BA404" i="8"/>
  <c r="BE404" i="8" s="1"/>
  <c r="CK51" i="8"/>
  <c r="BO73" i="8"/>
  <c r="BQ73" i="8" s="1"/>
  <c r="BY160" i="8"/>
  <c r="CA160" i="8" s="1"/>
  <c r="BB254" i="8"/>
  <c r="CE195" i="8"/>
  <c r="CF195" i="8" s="1"/>
  <c r="CD55" i="8"/>
  <c r="AV55" i="8"/>
  <c r="BI86" i="8"/>
  <c r="BK86" i="8" s="1"/>
  <c r="BF51" i="8"/>
  <c r="BN61" i="8"/>
  <c r="BY73" i="8"/>
  <c r="BD159" i="8"/>
  <c r="BB163" i="8"/>
  <c r="BN173" i="8"/>
  <c r="CD566" i="6"/>
  <c r="CF566" i="6" s="1"/>
  <c r="O410" i="6"/>
  <c r="BB180" i="8"/>
  <c r="AX151" i="8"/>
  <c r="P274" i="8"/>
  <c r="U94" i="8"/>
  <c r="BW161" i="8"/>
  <c r="BX161" i="8" s="1"/>
  <c r="Y572" i="6"/>
  <c r="BP192" i="8"/>
  <c r="BD262" i="8"/>
  <c r="BP258" i="8"/>
  <c r="B114" i="2"/>
  <c r="O83" i="8"/>
  <c r="C22" i="9" s="1"/>
  <c r="BN54" i="8"/>
  <c r="BF191" i="8"/>
  <c r="CB89" i="8"/>
  <c r="BO153" i="8"/>
  <c r="AA182" i="8"/>
  <c r="Z85" i="8"/>
  <c r="N21" i="9" s="1"/>
  <c r="AA60" i="8"/>
  <c r="O11" i="9" s="1"/>
  <c r="W90" i="8"/>
  <c r="AX94" i="8"/>
  <c r="V73" i="8"/>
  <c r="S52" i="8"/>
  <c r="G92" i="9" s="1"/>
  <c r="AW56" i="8"/>
  <c r="AY56" i="8" s="1"/>
  <c r="BH186" i="8"/>
  <c r="BZ190" i="8"/>
  <c r="CA190" i="8" s="1"/>
  <c r="CD91" i="8"/>
  <c r="CF91" i="8" s="1"/>
  <c r="X75" i="8"/>
  <c r="L8" i="9" s="1"/>
  <c r="O60" i="8"/>
  <c r="C11" i="9" s="1"/>
  <c r="AW401" i="8"/>
  <c r="AX44" i="8"/>
  <c r="BA250" i="8"/>
  <c r="BE250" i="8" s="1"/>
  <c r="BN253" i="8"/>
  <c r="CD52" i="8"/>
  <c r="CD39" i="8"/>
  <c r="BY45" i="8"/>
  <c r="T267" i="8"/>
  <c r="H88" i="9" s="1"/>
  <c r="CE76" i="8"/>
  <c r="CF76" i="8" s="1"/>
  <c r="BP94" i="8"/>
  <c r="BO173" i="8"/>
  <c r="BQ173" i="8" s="1"/>
  <c r="BA567" i="8"/>
  <c r="BZ182" i="8"/>
  <c r="CA182" i="8" s="1"/>
  <c r="BI74" i="8"/>
  <c r="BK74" i="8" s="1"/>
  <c r="Y151" i="8"/>
  <c r="BD642" i="8"/>
  <c r="BD45" i="8"/>
  <c r="W572" i="6"/>
  <c r="BF406" i="8"/>
  <c r="V418" i="8"/>
  <c r="BP172" i="8"/>
  <c r="BI65" i="8"/>
  <c r="U47" i="8"/>
  <c r="BD183" i="8"/>
  <c r="BI84" i="8"/>
  <c r="BK84" i="8" s="1"/>
  <c r="BN414" i="8"/>
  <c r="BB40" i="8"/>
  <c r="BE40" i="8" s="1"/>
  <c r="CD261" i="8"/>
  <c r="CF261" i="8" s="1"/>
  <c r="BO340" i="8"/>
  <c r="BQ340" i="8" s="1"/>
  <c r="CL53" i="8"/>
  <c r="T196" i="8"/>
  <c r="H26" i="9" s="1"/>
  <c r="V173" i="8"/>
  <c r="BW601" i="6"/>
  <c r="BF518" i="8"/>
  <c r="CD81" i="8"/>
  <c r="BN170" i="8"/>
  <c r="BY161" i="8"/>
  <c r="BZ185" i="8"/>
  <c r="CA185" i="8" s="1"/>
  <c r="CD50" i="8"/>
  <c r="S83" i="8"/>
  <c r="G22" i="9" s="1"/>
  <c r="BC410" i="6"/>
  <c r="BC193" i="8"/>
  <c r="BE193" i="8" s="1"/>
  <c r="BF172" i="8"/>
  <c r="BA195" i="8"/>
  <c r="CK83" i="8"/>
  <c r="Y22" i="9" s="1"/>
  <c r="AW45" i="8"/>
  <c r="AY45" i="8" s="1"/>
  <c r="CE61" i="8"/>
  <c r="CF61" i="8" s="1"/>
  <c r="BD181" i="8"/>
  <c r="BM76" i="8"/>
  <c r="B65" i="9"/>
  <c r="BH82" i="8"/>
  <c r="BW81" i="8"/>
  <c r="BX81" i="8" s="1"/>
  <c r="BJ52" i="8"/>
  <c r="BH248" i="8"/>
  <c r="U573" i="6"/>
  <c r="BZ506" i="8"/>
  <c r="CA506" i="8" s="1"/>
  <c r="CK40" i="8"/>
  <c r="BF281" i="8"/>
  <c r="BA276" i="8"/>
  <c r="BE276" i="8" s="1"/>
  <c r="CE180" i="8"/>
  <c r="CF180" i="8" s="1"/>
  <c r="BY64" i="8"/>
  <c r="BP422" i="8"/>
  <c r="O417" i="8"/>
  <c r="BD426" i="8"/>
  <c r="BM409" i="8"/>
  <c r="CE181" i="8"/>
  <c r="CF181" i="8" s="1"/>
  <c r="CL80" i="8"/>
  <c r="BH94" i="8"/>
  <c r="B55" i="9"/>
  <c r="BB187" i="8"/>
  <c r="V198" i="8"/>
  <c r="X174" i="8"/>
  <c r="L105" i="9" s="1"/>
  <c r="BI61" i="8"/>
  <c r="BP63" i="8"/>
  <c r="Y154" i="8"/>
  <c r="T187" i="8"/>
  <c r="H57" i="9" s="1"/>
  <c r="Y40" i="8"/>
  <c r="BA246" i="8"/>
  <c r="BE246" i="8" s="1"/>
  <c r="BY353" i="8"/>
  <c r="U41" i="8"/>
  <c r="BO148" i="8"/>
  <c r="CD251" i="8"/>
  <c r="CF251" i="8" s="1"/>
  <c r="W251" i="8"/>
  <c r="CB168" i="8"/>
  <c r="CC168" i="8" s="1"/>
  <c r="BD150" i="8"/>
  <c r="T147" i="8"/>
  <c r="H32" i="9" s="1"/>
  <c r="BP571" i="6"/>
  <c r="BD265" i="8"/>
  <c r="B25" i="9"/>
  <c r="U601" i="6"/>
  <c r="BB197" i="8"/>
  <c r="Q54" i="8"/>
  <c r="E79" i="9" s="1"/>
  <c r="BC61" i="8"/>
  <c r="BE61" i="8" s="1"/>
  <c r="AX157" i="8"/>
  <c r="BY81" i="8"/>
  <c r="CD186" i="8"/>
  <c r="BJ279" i="8"/>
  <c r="BH70" i="8"/>
  <c r="CC70" i="8" s="1"/>
  <c r="BF49" i="8"/>
  <c r="BZ167" i="8"/>
  <c r="CA167" i="8" s="1"/>
  <c r="BA402" i="8"/>
  <c r="BE402" i="8" s="1"/>
  <c r="X48" i="8"/>
  <c r="BB265" i="8"/>
  <c r="AA151" i="8"/>
  <c r="AW149" i="8"/>
  <c r="AY149" i="8" s="1"/>
  <c r="R151" i="8"/>
  <c r="BM152" i="8"/>
  <c r="BY56" i="8"/>
  <c r="BY601" i="6"/>
  <c r="CA601" i="6" s="1"/>
  <c r="BY148" i="8"/>
  <c r="AX254" i="8"/>
  <c r="CE77" i="8"/>
  <c r="CF77" i="8" s="1"/>
  <c r="BD160" i="8"/>
  <c r="BJ337" i="6"/>
  <c r="BA182" i="8"/>
  <c r="R85" i="8"/>
  <c r="F21" i="9" s="1"/>
  <c r="Z247" i="8"/>
  <c r="BI162" i="8"/>
  <c r="BK162" i="8" s="1"/>
  <c r="CD192" i="8"/>
  <c r="CL410" i="6"/>
  <c r="AV57" i="8"/>
  <c r="BZ270" i="8"/>
  <c r="BI152" i="8"/>
  <c r="BK152" i="8" s="1"/>
  <c r="Z171" i="8"/>
  <c r="T571" i="6"/>
  <c r="H114" i="2" s="1"/>
  <c r="CD262" i="8"/>
  <c r="CF262" i="8" s="1"/>
  <c r="BO88" i="8"/>
  <c r="BQ88" i="8" s="1"/>
  <c r="AW178" i="8"/>
  <c r="AY178" i="8" s="1"/>
  <c r="BB572" i="8"/>
  <c r="BE572" i="8" s="1"/>
  <c r="BM69" i="8"/>
  <c r="S81" i="8"/>
  <c r="G25" i="9" s="1"/>
  <c r="BC178" i="8"/>
  <c r="CK420" i="8"/>
  <c r="BA353" i="8"/>
  <c r="BZ264" i="8"/>
  <c r="AW167" i="8"/>
  <c r="AY167" i="8" s="1"/>
  <c r="BC85" i="8"/>
  <c r="BE85" i="8" s="1"/>
  <c r="BY188" i="8"/>
  <c r="CB414" i="8"/>
  <c r="CC414" i="8" s="1"/>
  <c r="BB268" i="8"/>
  <c r="BJ566" i="6"/>
  <c r="U81" i="8"/>
  <c r="CK48" i="8"/>
  <c r="CB418" i="8"/>
  <c r="CC418" i="8" s="1"/>
  <c r="Q167" i="8"/>
  <c r="E29" i="9" s="1"/>
  <c r="AX64" i="8"/>
  <c r="S163" i="8"/>
  <c r="V86" i="8"/>
  <c r="V254" i="8"/>
  <c r="BO263" i="8"/>
  <c r="BB573" i="8"/>
  <c r="BE573" i="8" s="1"/>
  <c r="BI155" i="8"/>
  <c r="BK155" i="8" s="1"/>
  <c r="BF517" i="8"/>
  <c r="BA81" i="8"/>
  <c r="T47" i="8"/>
  <c r="H73" i="9" s="1"/>
  <c r="BB251" i="8"/>
  <c r="O90" i="8"/>
  <c r="BH87" i="8"/>
  <c r="X156" i="8"/>
  <c r="CD173" i="8"/>
  <c r="CB246" i="8"/>
  <c r="AV268" i="8"/>
  <c r="BI198" i="8"/>
  <c r="S158" i="8"/>
  <c r="CE60" i="8"/>
  <c r="CF60" i="8" s="1"/>
  <c r="Y46" i="8"/>
  <c r="CB77" i="8"/>
  <c r="CC77" i="8" s="1"/>
  <c r="V61" i="8"/>
  <c r="R74" i="8"/>
  <c r="AV44" i="8"/>
  <c r="CE199" i="8"/>
  <c r="AX177" i="8"/>
  <c r="BZ415" i="8"/>
  <c r="CA415" i="8" s="1"/>
  <c r="BZ497" i="8"/>
  <c r="CA497" i="8" s="1"/>
  <c r="CE68" i="8"/>
  <c r="CF68" i="8" s="1"/>
  <c r="BD161" i="8"/>
  <c r="BJ69" i="8"/>
  <c r="BW261" i="8"/>
  <c r="BO38" i="8"/>
  <c r="BQ38" i="8" s="1"/>
  <c r="X247" i="8"/>
  <c r="BH80" i="8"/>
  <c r="BM181" i="8"/>
  <c r="BQ181" i="8" s="1"/>
  <c r="BI404" i="8"/>
  <c r="W76" i="8"/>
  <c r="CB146" i="8"/>
  <c r="CC146" i="8" s="1"/>
  <c r="O601" i="6"/>
  <c r="Z61" i="8"/>
  <c r="BY170" i="8"/>
  <c r="BZ88" i="8"/>
  <c r="CA88" i="8" s="1"/>
  <c r="BF186" i="8"/>
  <c r="BI571" i="6"/>
  <c r="BK571" i="6" s="1"/>
  <c r="BM259" i="8"/>
  <c r="BQ259" i="8" s="1"/>
  <c r="CL270" i="8"/>
  <c r="BB176" i="8"/>
  <c r="BE176" i="8" s="1"/>
  <c r="BI197" i="8"/>
  <c r="BK197" i="8" s="1"/>
  <c r="T45" i="8"/>
  <c r="BP566" i="6"/>
  <c r="BW54" i="8"/>
  <c r="BX54" i="8" s="1"/>
  <c r="BO268" i="8"/>
  <c r="BB601" i="8"/>
  <c r="CD181" i="8"/>
  <c r="BZ197" i="8"/>
  <c r="CA197" i="8" s="1"/>
  <c r="V153" i="8"/>
  <c r="BH174" i="8"/>
  <c r="BM170" i="8"/>
  <c r="W62" i="8"/>
  <c r="K65" i="9" s="1"/>
  <c r="CE79" i="8"/>
  <c r="CF79" i="8" s="1"/>
  <c r="BZ405" i="8"/>
  <c r="CA405" i="8" s="1"/>
  <c r="AW151" i="8"/>
  <c r="AY151" i="8" s="1"/>
  <c r="O61" i="8"/>
  <c r="BO566" i="6"/>
  <c r="BQ566" i="6" s="1"/>
  <c r="BA267" i="8"/>
  <c r="BE267" i="8" s="1"/>
  <c r="BO279" i="8"/>
  <c r="Q250" i="8"/>
  <c r="CD166" i="8"/>
  <c r="BC64" i="8"/>
  <c r="U183" i="8"/>
  <c r="BY252" i="8"/>
  <c r="CA252" i="8" s="1"/>
  <c r="BH51" i="8"/>
  <c r="CD45" i="8"/>
  <c r="BP252" i="8"/>
  <c r="S410" i="6"/>
  <c r="BY195" i="8"/>
  <c r="BB250" i="8"/>
  <c r="Q337" i="6"/>
  <c r="Q68" i="8"/>
  <c r="BP180" i="8"/>
  <c r="CE167" i="8"/>
  <c r="CF167" i="8" s="1"/>
  <c r="AW90" i="8"/>
  <c r="BZ279" i="8"/>
  <c r="P149" i="8"/>
  <c r="D20" i="9" s="1"/>
  <c r="BZ68" i="8"/>
  <c r="CA68" i="8" s="1"/>
  <c r="BC150" i="8"/>
  <c r="P566" i="6"/>
  <c r="BP187" i="8"/>
  <c r="BP171" i="8"/>
  <c r="BF337" i="8"/>
  <c r="BB70" i="8"/>
  <c r="Z337" i="6"/>
  <c r="BP280" i="8"/>
  <c r="Q428" i="8"/>
  <c r="E27" i="9" s="1"/>
  <c r="BO66" i="8"/>
  <c r="BF519" i="8"/>
  <c r="AW51" i="8"/>
  <c r="AY51" i="8" s="1"/>
  <c r="Z148" i="8"/>
  <c r="U86" i="8"/>
  <c r="BO40" i="8"/>
  <c r="BC157" i="8"/>
  <c r="BN53" i="8"/>
  <c r="BQ53" i="8" s="1"/>
  <c r="BB267" i="8"/>
  <c r="BP337" i="6"/>
  <c r="BH60" i="8"/>
  <c r="BI601" i="6"/>
  <c r="T339" i="6"/>
  <c r="BC254" i="8"/>
  <c r="U571" i="6"/>
  <c r="AB571" i="6" s="1"/>
  <c r="P114" i="2" s="1"/>
  <c r="BN274" i="8"/>
  <c r="BC248" i="8"/>
  <c r="Y53" i="8"/>
  <c r="Y55" i="8"/>
  <c r="BD194" i="8"/>
  <c r="Y166" i="8"/>
  <c r="M23" i="9" s="1"/>
  <c r="CL48" i="8"/>
  <c r="CE55" i="8"/>
  <c r="CF55" i="8" s="1"/>
  <c r="BB421" i="8"/>
  <c r="AV200" i="8"/>
  <c r="CK56" i="8"/>
  <c r="Y87" i="9" s="1"/>
  <c r="W567" i="6"/>
  <c r="K96" i="2" s="1"/>
  <c r="AW175" i="8"/>
  <c r="AY175" i="8" s="1"/>
  <c r="Y44" i="8"/>
  <c r="M122" i="9" s="1"/>
  <c r="CB177" i="8"/>
  <c r="CC177" i="8" s="1"/>
  <c r="BH199" i="8"/>
  <c r="BB46" i="8"/>
  <c r="O48" i="8"/>
  <c r="CK79" i="8"/>
  <c r="Y55" i="9" s="1"/>
  <c r="P174" i="8"/>
  <c r="D105" i="9" s="1"/>
  <c r="BP251" i="8"/>
  <c r="Z38" i="8"/>
  <c r="BN337" i="6"/>
  <c r="AA191" i="8"/>
  <c r="CL571" i="6"/>
  <c r="Z114" i="2" s="1"/>
  <c r="BB47" i="8"/>
  <c r="AW83" i="8"/>
  <c r="AY83" i="8" s="1"/>
  <c r="CD571" i="6"/>
  <c r="CF571" i="6" s="1"/>
  <c r="CE191" i="8"/>
  <c r="CF191" i="8" s="1"/>
  <c r="T567" i="6"/>
  <c r="H96" i="2" s="1"/>
  <c r="S77" i="8"/>
  <c r="G56" i="9" s="1"/>
  <c r="CL61" i="8"/>
  <c r="AX601" i="6"/>
  <c r="T573" i="6"/>
  <c r="S573" i="6"/>
  <c r="BC573" i="8"/>
  <c r="BN48" i="8"/>
  <c r="BO63" i="8"/>
  <c r="CK52" i="8"/>
  <c r="Y92" i="9" s="1"/>
  <c r="CD278" i="8"/>
  <c r="CF278" i="8" s="1"/>
  <c r="P567" i="6"/>
  <c r="D96" i="2" s="1"/>
  <c r="W152" i="8"/>
  <c r="BF78" i="8"/>
  <c r="BA146" i="8"/>
  <c r="BY151" i="8"/>
  <c r="BW257" i="8"/>
  <c r="BO430" i="8"/>
  <c r="BM278" i="8"/>
  <c r="BQ278" i="8" s="1"/>
  <c r="W85" i="8"/>
  <c r="K21" i="9" s="1"/>
  <c r="BB174" i="8"/>
  <c r="BE174" i="8" s="1"/>
  <c r="S166" i="8"/>
  <c r="G23" i="9" s="1"/>
  <c r="BO249" i="8"/>
  <c r="BB419" i="8"/>
  <c r="BB188" i="8"/>
  <c r="BY196" i="8"/>
  <c r="U52" i="8"/>
  <c r="BZ169" i="8"/>
  <c r="CA169" i="8" s="1"/>
  <c r="T601" i="6"/>
  <c r="W147" i="8"/>
  <c r="K32" i="9" s="1"/>
  <c r="Y426" i="8"/>
  <c r="M60" i="9" s="1"/>
  <c r="BF61" i="8"/>
  <c r="R186" i="8"/>
  <c r="CL46" i="8"/>
  <c r="X146" i="8"/>
  <c r="BZ62" i="8"/>
  <c r="CA62" i="8" s="1"/>
  <c r="BC279" i="8"/>
  <c r="AW79" i="8"/>
  <c r="AY79" i="8" s="1"/>
  <c r="Y567" i="6"/>
  <c r="M96" i="2" s="1"/>
  <c r="BF247" i="8"/>
  <c r="BJ571" i="6"/>
  <c r="BP87" i="8"/>
  <c r="T66" i="8"/>
  <c r="H18" i="9" s="1"/>
  <c r="AA38" i="8"/>
  <c r="CD54" i="8"/>
  <c r="S78" i="8"/>
  <c r="BP200" i="8"/>
  <c r="CK146" i="8"/>
  <c r="P601" i="6"/>
  <c r="BP186" i="8"/>
  <c r="BO366" i="8"/>
  <c r="BP48" i="8"/>
  <c r="BY199" i="8"/>
  <c r="CA199" i="8" s="1"/>
  <c r="Z573" i="6"/>
  <c r="BC188" i="8"/>
  <c r="BE188" i="8" s="1"/>
  <c r="V405" i="8"/>
  <c r="BF146" i="8"/>
  <c r="U73" i="8"/>
  <c r="U167" i="8"/>
  <c r="P169" i="8"/>
  <c r="D15" i="9" s="1"/>
  <c r="CE262" i="8"/>
  <c r="CB81" i="8"/>
  <c r="CC81" i="8" s="1"/>
  <c r="CD170" i="8"/>
  <c r="BC38" i="8"/>
  <c r="BE38" i="8" s="1"/>
  <c r="T65" i="8"/>
  <c r="CE57" i="8"/>
  <c r="CF57" i="8" s="1"/>
  <c r="BY157" i="8"/>
  <c r="CA157" i="8" s="1"/>
  <c r="BI566" i="6"/>
  <c r="BK566" i="6" s="1"/>
  <c r="B94" i="9"/>
  <c r="Q64" i="8"/>
  <c r="E31" i="9" s="1"/>
  <c r="CE148" i="8"/>
  <c r="CF148" i="8" s="1"/>
  <c r="BM273" i="8"/>
  <c r="BQ273" i="8" s="1"/>
  <c r="BI157" i="8"/>
  <c r="BK157" i="8" s="1"/>
  <c r="CE190" i="8"/>
  <c r="CF190" i="8" s="1"/>
  <c r="BA401" i="8"/>
  <c r="BE401" i="8" s="1"/>
  <c r="W199" i="8"/>
  <c r="K89" i="9" s="1"/>
  <c r="B35" i="9"/>
  <c r="BW188" i="8"/>
  <c r="BX188" i="8" s="1"/>
  <c r="BM177" i="8"/>
  <c r="BA53" i="8"/>
  <c r="BW151" i="8"/>
  <c r="BX151" i="8" s="1"/>
  <c r="AV61" i="8"/>
  <c r="Q45" i="8"/>
  <c r="CD265" i="8"/>
  <c r="CF265" i="8" s="1"/>
  <c r="BN251" i="8"/>
  <c r="CD188" i="8"/>
  <c r="BO178" i="8"/>
  <c r="AX150" i="8"/>
  <c r="CD267" i="8"/>
  <c r="CF267" i="8" s="1"/>
  <c r="BM60" i="8"/>
  <c r="BN410" i="6"/>
  <c r="BQ410" i="6" s="1"/>
  <c r="V174" i="8"/>
  <c r="BJ66" i="8"/>
  <c r="BB253" i="8"/>
  <c r="BZ61" i="8"/>
  <c r="CA61" i="8" s="1"/>
  <c r="AX56" i="8"/>
  <c r="W423" i="8"/>
  <c r="CE49" i="8"/>
  <c r="CF49" i="8" s="1"/>
  <c r="AA157" i="8"/>
  <c r="B16" i="9"/>
  <c r="CD150" i="8"/>
  <c r="R39" i="8"/>
  <c r="BZ565" i="8"/>
  <c r="BN571" i="6"/>
  <c r="BI337" i="6"/>
  <c r="BK337" i="6" s="1"/>
  <c r="BF183" i="8"/>
  <c r="BA265" i="8"/>
  <c r="BE265" i="8" s="1"/>
  <c r="BD186" i="8"/>
  <c r="CD177" i="8"/>
  <c r="BB273" i="8"/>
  <c r="AA275" i="8"/>
  <c r="O37" i="9" s="1"/>
  <c r="BF57" i="8"/>
  <c r="CL76" i="8"/>
  <c r="CE273" i="8"/>
  <c r="CE65" i="8"/>
  <c r="CF65" i="8" s="1"/>
  <c r="CE186" i="8"/>
  <c r="CF186" i="8" s="1"/>
  <c r="BO422" i="8"/>
  <c r="BN146" i="8"/>
  <c r="BQ146" i="8" s="1"/>
  <c r="BF572" i="8"/>
  <c r="T194" i="8"/>
  <c r="H58" i="9" s="1"/>
  <c r="AX147" i="8"/>
  <c r="BY51" i="8"/>
  <c r="BB45" i="8"/>
  <c r="Y41" i="8"/>
  <c r="BC406" i="8"/>
  <c r="BC192" i="8"/>
  <c r="BE192" i="8" s="1"/>
  <c r="BO51" i="8"/>
  <c r="BZ70" i="8"/>
  <c r="BD278" i="8"/>
  <c r="AW176" i="8"/>
  <c r="AY176" i="8" s="1"/>
  <c r="O81" i="8"/>
  <c r="C25" i="9" s="1"/>
  <c r="BI178" i="8"/>
  <c r="BK178" i="8" s="1"/>
  <c r="BI266" i="8"/>
  <c r="BA188" i="8"/>
  <c r="BO412" i="8"/>
  <c r="BB247" i="8"/>
  <c r="B109" i="9"/>
  <c r="BC246" i="8"/>
  <c r="BB567" i="8"/>
  <c r="BE567" i="8" s="1"/>
  <c r="CK94" i="8"/>
  <c r="Y99" i="9" s="1"/>
  <c r="AV90" i="8"/>
  <c r="AA424" i="8"/>
  <c r="BW174" i="8"/>
  <c r="BX174" i="8" s="1"/>
  <c r="BJ54" i="8"/>
  <c r="U44" i="8"/>
  <c r="BA172" i="8"/>
  <c r="O188" i="8"/>
  <c r="C63" i="9" s="1"/>
  <c r="CD147" i="8"/>
  <c r="CL89" i="8"/>
  <c r="Z77" i="9" s="1"/>
  <c r="W146" i="8"/>
  <c r="BA272" i="8"/>
  <c r="BE272" i="8" s="1"/>
  <c r="BC195" i="8"/>
  <c r="BE195" i="8" s="1"/>
  <c r="BC84" i="8"/>
  <c r="CD161" i="8"/>
  <c r="BB194" i="8"/>
  <c r="U253" i="8"/>
  <c r="BJ47" i="8"/>
  <c r="Y190" i="8"/>
  <c r="M86" i="9" s="1"/>
  <c r="Q199" i="8"/>
  <c r="E89" i="9" s="1"/>
  <c r="AX339" i="8"/>
  <c r="Y170" i="8"/>
  <c r="M78" i="9" s="1"/>
  <c r="BO192" i="8"/>
  <c r="BQ192" i="8" s="1"/>
  <c r="T87" i="8"/>
  <c r="H45" i="9" s="1"/>
  <c r="BI196" i="8"/>
  <c r="BK196" i="8" s="1"/>
  <c r="R406" i="8"/>
  <c r="F82" i="9" s="1"/>
  <c r="BD199" i="8"/>
  <c r="BZ428" i="8"/>
  <c r="CA428" i="8" s="1"/>
  <c r="AW52" i="8"/>
  <c r="AY52" i="8" s="1"/>
  <c r="R249" i="8"/>
  <c r="BC156" i="8"/>
  <c r="CL66" i="8"/>
  <c r="Z18" i="9" s="1"/>
  <c r="AW69" i="8"/>
  <c r="BN278" i="8"/>
  <c r="BM81" i="8"/>
  <c r="BH50" i="8"/>
  <c r="V168" i="8"/>
  <c r="BM147" i="8"/>
  <c r="Q197" i="8"/>
  <c r="AX74" i="8"/>
  <c r="CL157" i="8"/>
  <c r="BC247" i="8"/>
  <c r="Q88" i="8"/>
  <c r="E42" i="9" s="1"/>
  <c r="BN176" i="8"/>
  <c r="BQ176" i="8" s="1"/>
  <c r="AW246" i="8"/>
  <c r="BM279" i="8"/>
  <c r="BQ279" i="8" s="1"/>
  <c r="BY44" i="8"/>
  <c r="W601" i="6"/>
  <c r="Y410" i="6"/>
  <c r="BH172" i="8"/>
  <c r="BO171" i="8"/>
  <c r="BF54" i="8"/>
  <c r="V566" i="6"/>
  <c r="BA262" i="8"/>
  <c r="BE262" i="8" s="1"/>
  <c r="BH44" i="8"/>
  <c r="W254" i="8"/>
  <c r="CE175" i="8"/>
  <c r="CF175" i="8" s="1"/>
  <c r="BJ253" i="8"/>
  <c r="T340" i="8"/>
  <c r="AV40" i="8"/>
  <c r="CE182" i="8"/>
  <c r="CF182" i="8" s="1"/>
  <c r="T84" i="8"/>
  <c r="AA174" i="8"/>
  <c r="O105" i="9" s="1"/>
  <c r="U153" i="8"/>
  <c r="BM169" i="8"/>
  <c r="BM38" i="8"/>
  <c r="BH54" i="8"/>
  <c r="BJ49" i="8"/>
  <c r="BJ64" i="8"/>
  <c r="BO177" i="8"/>
  <c r="S146" i="8"/>
  <c r="BF147" i="8"/>
  <c r="BI263" i="8"/>
  <c r="CL147" i="8"/>
  <c r="Z32" i="9" s="1"/>
  <c r="BB263" i="8"/>
  <c r="CB91" i="8"/>
  <c r="AA410" i="6"/>
  <c r="R172" i="8"/>
  <c r="F109" i="9" s="1"/>
  <c r="BD50" i="8"/>
  <c r="BN258" i="8"/>
  <c r="BB44" i="8"/>
  <c r="Z500" i="8"/>
  <c r="N53" i="9" s="1"/>
  <c r="BD410" i="6"/>
  <c r="BN86" i="8"/>
  <c r="B89" i="9"/>
  <c r="BJ266" i="8"/>
  <c r="U177" i="8"/>
  <c r="CE160" i="8"/>
  <c r="BW86" i="8"/>
  <c r="BX86" i="8" s="1"/>
  <c r="CE248" i="8"/>
  <c r="P337" i="6"/>
  <c r="CL601" i="6"/>
  <c r="BZ193" i="8"/>
  <c r="CA193" i="8" s="1"/>
  <c r="BD60" i="8"/>
  <c r="R70" i="8"/>
  <c r="CK279" i="8"/>
  <c r="Y102" i="9" s="1"/>
  <c r="Z151" i="8"/>
  <c r="V49" i="8"/>
  <c r="BC258" i="8"/>
  <c r="CL57" i="8"/>
  <c r="O184" i="8"/>
  <c r="C76" i="9" s="1"/>
  <c r="BM271" i="8"/>
  <c r="BQ271" i="8" s="1"/>
  <c r="BW80" i="8"/>
  <c r="BX80" i="8" s="1"/>
  <c r="CL50" i="8"/>
  <c r="Z93" i="9" s="1"/>
  <c r="BB51" i="8"/>
  <c r="BE51" i="8" s="1"/>
  <c r="CD154" i="8"/>
  <c r="CD74" i="8"/>
  <c r="BZ54" i="8"/>
  <c r="CA54" i="8" s="1"/>
  <c r="CE257" i="8"/>
  <c r="R192" i="8"/>
  <c r="AV199" i="8"/>
  <c r="BC46" i="8"/>
  <c r="BE46" i="8" s="1"/>
  <c r="R67" i="8"/>
  <c r="F36" i="9" s="1"/>
  <c r="R80" i="8"/>
  <c r="CE51" i="8"/>
  <c r="CF51" i="8" s="1"/>
  <c r="CD339" i="8"/>
  <c r="BD566" i="8"/>
  <c r="BZ151" i="8"/>
  <c r="CA151" i="8" s="1"/>
  <c r="Q338" i="8"/>
  <c r="X265" i="8"/>
  <c r="L62" i="9" s="1"/>
  <c r="BF63" i="8"/>
  <c r="AW63" i="8"/>
  <c r="AY63" i="8" s="1"/>
  <c r="BW251" i="8"/>
  <c r="W405" i="8"/>
  <c r="T67" i="8"/>
  <c r="H36" i="9" s="1"/>
  <c r="R188" i="8"/>
  <c r="F63" i="9" s="1"/>
  <c r="BB420" i="8"/>
  <c r="AW78" i="8"/>
  <c r="AY78" i="8" s="1"/>
  <c r="BP67" i="8"/>
  <c r="Y39" i="8"/>
  <c r="V171" i="8"/>
  <c r="BO248" i="8"/>
  <c r="AW76" i="8"/>
  <c r="AY76" i="8" s="1"/>
  <c r="X56" i="8"/>
  <c r="L87" i="9" s="1"/>
  <c r="BA517" i="8"/>
  <c r="S87" i="8"/>
  <c r="G45" i="9" s="1"/>
  <c r="BN70" i="8"/>
  <c r="X38" i="8"/>
  <c r="AV82" i="8"/>
  <c r="R264" i="8"/>
  <c r="F106" i="9" s="1"/>
  <c r="BI156" i="8"/>
  <c r="BK156" i="8" s="1"/>
  <c r="Y407" i="8"/>
  <c r="M5" i="9" s="1"/>
  <c r="BP80" i="8"/>
  <c r="CE151" i="8"/>
  <c r="CF151" i="8" s="1"/>
  <c r="Q187" i="8"/>
  <c r="E57" i="9" s="1"/>
  <c r="U257" i="8"/>
  <c r="Z169" i="8"/>
  <c r="N15" i="9" s="1"/>
  <c r="BD189" i="8"/>
  <c r="BZ188" i="8"/>
  <c r="CA188" i="8" s="1"/>
  <c r="Y49" i="8"/>
  <c r="AA339" i="6"/>
  <c r="CD94" i="8"/>
  <c r="CF94" i="8" s="1"/>
  <c r="BD177" i="8"/>
  <c r="AX88" i="8"/>
  <c r="BA62" i="8"/>
  <c r="Z46" i="8"/>
  <c r="R61" i="8"/>
  <c r="U69" i="8"/>
  <c r="V261" i="8"/>
  <c r="BF198" i="8"/>
  <c r="BJ258" i="8"/>
  <c r="T150" i="8"/>
  <c r="BY169" i="8"/>
  <c r="BF413" i="8"/>
  <c r="BW153" i="8"/>
  <c r="AW38" i="8"/>
  <c r="AY38" i="8" s="1"/>
  <c r="CL166" i="8"/>
  <c r="Z23" i="9" s="1"/>
  <c r="AW94" i="8"/>
  <c r="AY94" i="8" s="1"/>
  <c r="BJ413" i="8"/>
  <c r="BP41" i="8"/>
  <c r="Z70" i="8"/>
  <c r="BI496" i="8"/>
  <c r="BK496" i="8" s="1"/>
  <c r="P153" i="8"/>
  <c r="BC261" i="8"/>
  <c r="BA197" i="8"/>
  <c r="BJ152" i="8"/>
  <c r="Q177" i="8"/>
  <c r="E110" i="9" s="1"/>
  <c r="R152" i="8"/>
  <c r="BD169" i="8"/>
  <c r="BN178" i="8"/>
  <c r="BQ178" i="8" s="1"/>
  <c r="AX279" i="8"/>
  <c r="P48" i="8"/>
  <c r="AV264" i="8"/>
  <c r="BC337" i="8"/>
  <c r="BE337" i="8" s="1"/>
  <c r="X200" i="8"/>
  <c r="L75" i="9" s="1"/>
  <c r="BP146" i="8"/>
  <c r="CE90" i="8"/>
  <c r="O250" i="8"/>
  <c r="CK192" i="8"/>
  <c r="BP257" i="8"/>
  <c r="CL401" i="8"/>
  <c r="Z59" i="9" s="1"/>
  <c r="BW94" i="8"/>
  <c r="BY78" i="8"/>
  <c r="S246" i="8"/>
  <c r="S49" i="8"/>
  <c r="CL152" i="8"/>
  <c r="CK247" i="8"/>
  <c r="X91" i="8"/>
  <c r="L41" i="9" s="1"/>
  <c r="BD196" i="8"/>
  <c r="BY40" i="8"/>
  <c r="BW339" i="8"/>
  <c r="BX339" i="8" s="1"/>
  <c r="AV337" i="8"/>
  <c r="CL192" i="8"/>
  <c r="S149" i="8"/>
  <c r="G20" i="9" s="1"/>
  <c r="Q352" i="8"/>
  <c r="E100" i="9" s="1"/>
  <c r="BP249" i="8"/>
  <c r="P192" i="8"/>
  <c r="T282" i="8"/>
  <c r="H103" i="9" s="1"/>
  <c r="P88" i="8"/>
  <c r="D42" i="9" s="1"/>
  <c r="AA179" i="8"/>
  <c r="O98" i="9" s="1"/>
  <c r="U185" i="8"/>
  <c r="W246" i="8"/>
  <c r="AV147" i="8"/>
  <c r="AX78" i="8"/>
  <c r="Q52" i="8"/>
  <c r="E92" i="9" s="1"/>
  <c r="AW80" i="8"/>
  <c r="AY80" i="8" s="1"/>
  <c r="T263" i="8"/>
  <c r="BM44" i="8"/>
  <c r="Q75" i="8"/>
  <c r="E8" i="9" s="1"/>
  <c r="Z417" i="8"/>
  <c r="CK410" i="8"/>
  <c r="Y24" i="9" s="1"/>
  <c r="BZ419" i="8"/>
  <c r="CA419" i="8" s="1"/>
  <c r="BP366" i="8"/>
  <c r="Y168" i="8"/>
  <c r="M12" i="9" s="1"/>
  <c r="S74" i="8"/>
  <c r="BI85" i="8"/>
  <c r="BK85" i="8" s="1"/>
  <c r="BC75" i="8"/>
  <c r="BE75" i="8" s="1"/>
  <c r="AX183" i="8"/>
  <c r="AW70" i="8"/>
  <c r="BY189" i="8"/>
  <c r="Z90" i="8"/>
  <c r="P190" i="8"/>
  <c r="D86" i="9" s="1"/>
  <c r="T246" i="8"/>
  <c r="B20" i="9"/>
  <c r="W166" i="8"/>
  <c r="K23" i="9" s="1"/>
  <c r="AV338" i="8"/>
  <c r="BH267" i="8"/>
  <c r="CK337" i="8"/>
  <c r="BW150" i="8"/>
  <c r="BX150" i="8" s="1"/>
  <c r="CD410" i="6"/>
  <c r="BZ75" i="8"/>
  <c r="CA75" i="8" s="1"/>
  <c r="BO60" i="8"/>
  <c r="BD75" i="8"/>
  <c r="W280" i="8"/>
  <c r="K28" i="9" s="1"/>
  <c r="U76" i="8"/>
  <c r="BC179" i="8"/>
  <c r="R87" i="8"/>
  <c r="F45" i="9" s="1"/>
  <c r="BN155" i="8"/>
  <c r="AX63" i="8"/>
  <c r="P65" i="8"/>
  <c r="AV46" i="8"/>
  <c r="BO339" i="8"/>
  <c r="BQ339" i="8" s="1"/>
  <c r="T198" i="8"/>
  <c r="H119" i="9" s="1"/>
  <c r="BD88" i="8"/>
  <c r="Y179" i="8"/>
  <c r="M98" i="9" s="1"/>
  <c r="BM41" i="8"/>
  <c r="V352" i="8"/>
  <c r="BF89" i="8"/>
  <c r="BJ415" i="8"/>
  <c r="CB261" i="8"/>
  <c r="T184" i="8"/>
  <c r="H76" i="9" s="1"/>
  <c r="T268" i="8"/>
  <c r="H90" i="9" s="1"/>
  <c r="BC424" i="8"/>
  <c r="BY46" i="8"/>
  <c r="BC341" i="8"/>
  <c r="BE341" i="8" s="1"/>
  <c r="BD275" i="8"/>
  <c r="BB52" i="8"/>
  <c r="CE52" i="8"/>
  <c r="CF52" i="8" s="1"/>
  <c r="BC181" i="8"/>
  <c r="BJ180" i="8"/>
  <c r="W67" i="8"/>
  <c r="K36" i="9" s="1"/>
  <c r="Z173" i="8"/>
  <c r="N80" i="9" s="1"/>
  <c r="BM49" i="8"/>
  <c r="BM267" i="8"/>
  <c r="BQ267" i="8" s="1"/>
  <c r="O153" i="8"/>
  <c r="BH249" i="8"/>
  <c r="BM366" i="8"/>
  <c r="BQ366" i="8" s="1"/>
  <c r="BP73" i="8"/>
  <c r="X81" i="8"/>
  <c r="L25" i="9" s="1"/>
  <c r="S44" i="8"/>
  <c r="G122" i="9" s="1"/>
  <c r="BN171" i="8"/>
  <c r="BQ171" i="8" s="1"/>
  <c r="BD67" i="8"/>
  <c r="BE67" i="8" s="1"/>
  <c r="BN94" i="8"/>
  <c r="BM154" i="8"/>
  <c r="BC410" i="8"/>
  <c r="BD156" i="8"/>
  <c r="CK78" i="8"/>
  <c r="CL178" i="8"/>
  <c r="Z51" i="9" s="1"/>
  <c r="BB252" i="8"/>
  <c r="BZ366" i="8"/>
  <c r="BZ64" i="8"/>
  <c r="CA64" i="8" s="1"/>
  <c r="BO260" i="8"/>
  <c r="B86" i="9"/>
  <c r="P150" i="8"/>
  <c r="CE408" i="8"/>
  <c r="CF408" i="8" s="1"/>
  <c r="CD65" i="8"/>
  <c r="BC430" i="8"/>
  <c r="CD171" i="8"/>
  <c r="R38" i="8"/>
  <c r="BI186" i="8"/>
  <c r="BK186" i="8" s="1"/>
  <c r="BI259" i="8"/>
  <c r="BJ67" i="8"/>
  <c r="BO265" i="8"/>
  <c r="BA147" i="8"/>
  <c r="CB85" i="8"/>
  <c r="CC85" i="8" s="1"/>
  <c r="CD183" i="8"/>
  <c r="CB183" i="8"/>
  <c r="CC183" i="8" s="1"/>
  <c r="V267" i="8"/>
  <c r="CE340" i="8"/>
  <c r="CF340" i="8" s="1"/>
  <c r="BF573" i="8"/>
  <c r="BF428" i="8"/>
  <c r="BH73" i="8"/>
  <c r="BY152" i="8"/>
  <c r="CA152" i="8" s="1"/>
  <c r="BF179" i="8"/>
  <c r="S173" i="8"/>
  <c r="G80" i="9" s="1"/>
  <c r="R184" i="8"/>
  <c r="F76" i="9" s="1"/>
  <c r="BO261" i="8"/>
  <c r="BP76" i="8"/>
  <c r="BO151" i="8"/>
  <c r="CE66" i="8"/>
  <c r="CF66" i="8" s="1"/>
  <c r="AX80" i="8"/>
  <c r="BD506" i="8"/>
  <c r="CK198" i="8"/>
  <c r="Y119" i="9" s="1"/>
  <c r="BI83" i="8"/>
  <c r="BK83" i="8" s="1"/>
  <c r="CE64" i="8"/>
  <c r="CF64" i="8" s="1"/>
  <c r="AA167" i="8"/>
  <c r="O29" i="9" s="1"/>
  <c r="BB269" i="8"/>
  <c r="BZ257" i="8"/>
  <c r="BI79" i="8"/>
  <c r="BK79" i="8" s="1"/>
  <c r="BY86" i="8"/>
  <c r="P50" i="8"/>
  <c r="D93" i="9" s="1"/>
  <c r="BJ75" i="8"/>
  <c r="BC277" i="8"/>
  <c r="P56" i="8"/>
  <c r="D87" i="9" s="1"/>
  <c r="BF420" i="8"/>
  <c r="CL38" i="8"/>
  <c r="P70" i="8"/>
  <c r="Q566" i="6"/>
  <c r="BB178" i="8"/>
  <c r="BE178" i="8" s="1"/>
  <c r="AW49" i="8"/>
  <c r="AY49" i="8" s="1"/>
  <c r="BP163" i="8"/>
  <c r="BP181" i="8"/>
  <c r="V40" i="8"/>
  <c r="AV54" i="8"/>
  <c r="BP86" i="8"/>
  <c r="BO48" i="8"/>
  <c r="BQ48" i="8" s="1"/>
  <c r="BW402" i="8"/>
  <c r="BX402" i="8" s="1"/>
  <c r="BC408" i="8"/>
  <c r="BE408" i="8" s="1"/>
  <c r="Z91" i="8"/>
  <c r="N41" i="9" s="1"/>
  <c r="R48" i="8"/>
  <c r="BB87" i="8"/>
  <c r="BC45" i="8"/>
  <c r="BE45" i="8" s="1"/>
  <c r="U366" i="8"/>
  <c r="BA417" i="8"/>
  <c r="BE417" i="8" s="1"/>
  <c r="BM252" i="8"/>
  <c r="BQ252" i="8" s="1"/>
  <c r="S88" i="8"/>
  <c r="G42" i="9" s="1"/>
  <c r="CK199" i="8"/>
  <c r="Y89" i="9" s="1"/>
  <c r="BF273" i="8"/>
  <c r="BI176" i="8"/>
  <c r="BK176" i="8" s="1"/>
  <c r="AV68" i="8"/>
  <c r="CB247" i="8"/>
  <c r="BC80" i="8"/>
  <c r="X149" i="8"/>
  <c r="L20" i="9" s="1"/>
  <c r="BO46" i="8"/>
  <c r="BQ46" i="8" s="1"/>
  <c r="BN152" i="8"/>
  <c r="BQ152" i="8" s="1"/>
  <c r="V162" i="8"/>
  <c r="S337" i="8"/>
  <c r="CB83" i="8"/>
  <c r="CC83" i="8" s="1"/>
  <c r="BP77" i="8"/>
  <c r="BP254" i="8"/>
  <c r="BP338" i="8"/>
  <c r="BO53" i="8"/>
  <c r="BB426" i="8"/>
  <c r="BA166" i="8"/>
  <c r="BF571" i="6"/>
  <c r="CD246" i="8"/>
  <c r="CF246" i="8" s="1"/>
  <c r="BP195" i="8"/>
  <c r="BM197" i="8"/>
  <c r="BF262" i="8"/>
  <c r="BP53" i="8"/>
  <c r="BA506" i="8"/>
  <c r="BE506" i="8" s="1"/>
  <c r="BH154" i="8"/>
  <c r="BC187" i="8"/>
  <c r="BE187" i="8" s="1"/>
  <c r="BY82" i="8"/>
  <c r="CA82" i="8" s="1"/>
  <c r="BJ163" i="8"/>
  <c r="S151" i="8"/>
  <c r="BC40" i="8"/>
  <c r="BP153" i="8"/>
  <c r="T174" i="8"/>
  <c r="H105" i="9" s="1"/>
  <c r="CD167" i="8"/>
  <c r="BB601" i="6"/>
  <c r="Q67" i="8"/>
  <c r="E36" i="9" s="1"/>
  <c r="CK49" i="8"/>
  <c r="Y149" i="8"/>
  <c r="M20" i="9" s="1"/>
  <c r="BA157" i="8"/>
  <c r="O573" i="6"/>
  <c r="S82" i="8"/>
  <c r="AX48" i="8"/>
  <c r="BY337" i="8"/>
  <c r="T54" i="8"/>
  <c r="H79" i="9" s="1"/>
  <c r="BA162" i="8"/>
  <c r="BW169" i="8"/>
  <c r="BX169" i="8" s="1"/>
  <c r="BA151" i="8"/>
  <c r="BO180" i="8"/>
  <c r="O253" i="8"/>
  <c r="BF249" i="8"/>
  <c r="BB162" i="8"/>
  <c r="CK189" i="8"/>
  <c r="Y114" i="9" s="1"/>
  <c r="BP281" i="8"/>
  <c r="CD253" i="8"/>
  <c r="CF253" i="8" s="1"/>
  <c r="O86" i="8"/>
  <c r="BN180" i="8"/>
  <c r="Y191" i="8"/>
  <c r="CL47" i="8"/>
  <c r="Z73" i="9" s="1"/>
  <c r="BN75" i="8"/>
  <c r="AX173" i="8"/>
  <c r="Z87" i="8"/>
  <c r="N45" i="9" s="1"/>
  <c r="CD41" i="8"/>
  <c r="W46" i="8"/>
  <c r="W194" i="8"/>
  <c r="K58" i="9" s="1"/>
  <c r="BD249" i="8"/>
  <c r="Y62" i="8"/>
  <c r="M65" i="9" s="1"/>
  <c r="B92" i="9"/>
  <c r="CD47" i="8"/>
  <c r="BA156" i="8"/>
  <c r="AA366" i="8"/>
  <c r="BO252" i="8"/>
  <c r="Z79" i="8"/>
  <c r="N55" i="9" s="1"/>
  <c r="U149" i="8"/>
  <c r="AX52" i="8"/>
  <c r="O268" i="8"/>
  <c r="C90" i="9" s="1"/>
  <c r="BP79" i="8"/>
  <c r="P81" i="8"/>
  <c r="D25" i="9" s="1"/>
  <c r="BP155" i="8"/>
  <c r="Q157" i="8"/>
  <c r="BO198" i="8"/>
  <c r="V200" i="8"/>
  <c r="CB55" i="8"/>
  <c r="CC55" i="8" s="1"/>
  <c r="Y47" i="8"/>
  <c r="M73" i="9" s="1"/>
  <c r="CE200" i="8"/>
  <c r="W77" i="8"/>
  <c r="K56" i="9" s="1"/>
  <c r="CD191" i="8"/>
  <c r="CL68" i="8"/>
  <c r="P41" i="8"/>
  <c r="BJ366" i="8"/>
  <c r="BY47" i="8"/>
  <c r="BH175" i="8"/>
  <c r="BP88" i="8"/>
  <c r="BA91" i="8"/>
  <c r="BE91" i="8" s="1"/>
  <c r="BD149" i="8"/>
  <c r="BN160" i="8"/>
  <c r="BQ160" i="8" s="1"/>
  <c r="BF168" i="8"/>
  <c r="BN55" i="8"/>
  <c r="BQ55" i="8" s="1"/>
  <c r="BH62" i="8"/>
  <c r="U262" i="8"/>
  <c r="BC280" i="8"/>
  <c r="Q146" i="8"/>
  <c r="P147" i="8"/>
  <c r="D32" i="9" s="1"/>
  <c r="S154" i="8"/>
  <c r="BO170" i="8"/>
  <c r="BQ170" i="8" s="1"/>
  <c r="CE185" i="8"/>
  <c r="CF185" i="8" s="1"/>
  <c r="BM84" i="8"/>
  <c r="BJ341" i="8"/>
  <c r="BF410" i="6"/>
  <c r="BN196" i="8"/>
  <c r="Q56" i="8"/>
  <c r="E87" i="9" s="1"/>
  <c r="P47" i="8"/>
  <c r="D73" i="9" s="1"/>
  <c r="BC148" i="8"/>
  <c r="BI49" i="8"/>
  <c r="BK49" i="8" s="1"/>
  <c r="BN88" i="8"/>
  <c r="AW341" i="8"/>
  <c r="AY341" i="8" s="1"/>
  <c r="BA340" i="8"/>
  <c r="X415" i="8"/>
  <c r="L19" i="9" s="1"/>
  <c r="BP45" i="8"/>
  <c r="P151" i="8"/>
  <c r="BD176" i="8"/>
  <c r="BW279" i="8"/>
  <c r="BJ401" i="8"/>
  <c r="BZ265" i="8"/>
  <c r="W276" i="8"/>
  <c r="K38" i="9" s="1"/>
  <c r="B74" i="9"/>
  <c r="CL567" i="6"/>
  <c r="Z96" i="2" s="1"/>
  <c r="X67" i="8"/>
  <c r="L36" i="9" s="1"/>
  <c r="BJ151" i="8"/>
  <c r="X39" i="8"/>
  <c r="BZ146" i="8"/>
  <c r="CA146" i="8" s="1"/>
  <c r="BA154" i="8"/>
  <c r="AV91" i="8"/>
  <c r="P257" i="8"/>
  <c r="D49" i="9" s="1"/>
  <c r="BJ78" i="8"/>
  <c r="BF263" i="8"/>
  <c r="X177" i="8"/>
  <c r="L110" i="9" s="1"/>
  <c r="U336" i="8"/>
  <c r="AA163" i="8"/>
  <c r="BD267" i="8"/>
  <c r="CD273" i="8"/>
  <c r="CF273" i="8" s="1"/>
  <c r="BA88" i="8"/>
  <c r="Q73" i="8"/>
  <c r="BH566" i="6"/>
  <c r="AA73" i="8"/>
  <c r="T162" i="8"/>
  <c r="V177" i="8"/>
  <c r="BA413" i="8"/>
  <c r="BE413" i="8" s="1"/>
  <c r="AW88" i="8"/>
  <c r="AY88" i="8" s="1"/>
  <c r="AX161" i="8"/>
  <c r="AA91" i="8"/>
  <c r="O41" i="9" s="1"/>
  <c r="Y60" i="8"/>
  <c r="M11" i="9" s="1"/>
  <c r="P254" i="8"/>
  <c r="AA257" i="8"/>
  <c r="O49" i="9" s="1"/>
  <c r="BM193" i="8"/>
  <c r="X175" i="8"/>
  <c r="L52" i="9" s="1"/>
  <c r="BC278" i="8"/>
  <c r="BY506" i="8"/>
  <c r="AA271" i="8"/>
  <c r="O104" i="9" s="1"/>
  <c r="Y160" i="8"/>
  <c r="CD247" i="8"/>
  <c r="CF247" i="8" s="1"/>
  <c r="BA66" i="8"/>
  <c r="Z249" i="8"/>
  <c r="CK425" i="8"/>
  <c r="Y112" i="9" s="1"/>
  <c r="BY149" i="8"/>
  <c r="BZ89" i="8"/>
  <c r="Q170" i="8"/>
  <c r="E78" i="9" s="1"/>
  <c r="CB179" i="8"/>
  <c r="CC179" i="8" s="1"/>
  <c r="BD247" i="8"/>
  <c r="BP161" i="8"/>
  <c r="X281" i="8"/>
  <c r="L66" i="9" s="1"/>
  <c r="V571" i="6"/>
  <c r="BO74" i="8"/>
  <c r="BQ74" i="8" s="1"/>
  <c r="AV94" i="8"/>
  <c r="BF419" i="8"/>
  <c r="BA277" i="8"/>
  <c r="BE277" i="8" s="1"/>
  <c r="BF425" i="8"/>
  <c r="AW148" i="8"/>
  <c r="AY148" i="8" s="1"/>
  <c r="BJ262" i="8"/>
  <c r="T252" i="8"/>
  <c r="T270" i="8" s="1"/>
  <c r="V269" i="8"/>
  <c r="O258" i="8"/>
  <c r="C61" i="9" s="1"/>
  <c r="BO246" i="8"/>
  <c r="BC353" i="8"/>
  <c r="BE353" i="8" s="1"/>
  <c r="Y156" i="8"/>
  <c r="BN189" i="8"/>
  <c r="BO77" i="8"/>
  <c r="BQ77" i="8" s="1"/>
  <c r="AA567" i="6"/>
  <c r="O96" i="2" s="1"/>
  <c r="BD607" i="8"/>
  <c r="R147" i="8"/>
  <c r="F32" i="9" s="1"/>
  <c r="P64" i="8"/>
  <c r="D31" i="9" s="1"/>
  <c r="BJ247" i="8"/>
  <c r="BP191" i="8"/>
  <c r="Y81" i="8"/>
  <c r="M25" i="9" s="1"/>
  <c r="BF197" i="8"/>
  <c r="P417" i="8"/>
  <c r="AV275" i="8"/>
  <c r="R170" i="8"/>
  <c r="F78" i="9" s="1"/>
  <c r="AW60" i="8"/>
  <c r="AY60" i="8" s="1"/>
  <c r="W81" i="8"/>
  <c r="K25" i="9" s="1"/>
  <c r="T173" i="8"/>
  <c r="H80" i="9" s="1"/>
  <c r="BF46" i="8"/>
  <c r="V68" i="8"/>
  <c r="Y158" i="8"/>
  <c r="Z257" i="8"/>
  <c r="N49" i="9" s="1"/>
  <c r="Y84" i="8"/>
  <c r="CE281" i="8"/>
  <c r="BD44" i="8"/>
  <c r="BN272" i="8"/>
  <c r="BF90" i="8"/>
  <c r="BW49" i="8"/>
  <c r="BX49" i="8" s="1"/>
  <c r="BJ185" i="8"/>
  <c r="BD424" i="8"/>
  <c r="T261" i="8"/>
  <c r="H72" i="9" s="1"/>
  <c r="W272" i="8"/>
  <c r="T153" i="8"/>
  <c r="O366" i="8"/>
  <c r="CD405" i="8"/>
  <c r="BJ148" i="8"/>
  <c r="BP160" i="8"/>
  <c r="BM282" i="8"/>
  <c r="BF50" i="8"/>
  <c r="BO85" i="8"/>
  <c r="BQ85" i="8" s="1"/>
  <c r="Y148" i="8"/>
  <c r="CL44" i="8"/>
  <c r="Z122" i="9" s="1"/>
  <c r="T73" i="8"/>
  <c r="U258" i="8"/>
  <c r="R90" i="8"/>
  <c r="AW171" i="8"/>
  <c r="AY171" i="8" s="1"/>
  <c r="V423" i="8"/>
  <c r="U79" i="8"/>
  <c r="BW269" i="8"/>
  <c r="T163" i="8"/>
  <c r="S172" i="8"/>
  <c r="G109" i="9" s="1"/>
  <c r="Z65" i="8"/>
  <c r="T94" i="8"/>
  <c r="H99" i="9" s="1"/>
  <c r="BJ168" i="8"/>
  <c r="U189" i="8"/>
  <c r="BZ263" i="8"/>
  <c r="CD85" i="8"/>
  <c r="U166" i="8"/>
  <c r="U192" i="8"/>
  <c r="B52" i="9"/>
  <c r="S75" i="8"/>
  <c r="G8" i="9" s="1"/>
  <c r="Y87" i="8"/>
  <c r="M45" i="9" s="1"/>
  <c r="AV196" i="8"/>
  <c r="P73" i="8"/>
  <c r="V246" i="8"/>
  <c r="W48" i="8"/>
  <c r="Q174" i="8"/>
  <c r="E105" i="9" s="1"/>
  <c r="B45" i="9"/>
  <c r="Z404" i="8"/>
  <c r="N74" i="9" s="1"/>
  <c r="AX258" i="8"/>
  <c r="BI188" i="8"/>
  <c r="BK188" i="8" s="1"/>
  <c r="BJ420" i="8"/>
  <c r="AA260" i="8"/>
  <c r="O68" i="9" s="1"/>
  <c r="BN168" i="8"/>
  <c r="BQ168" i="8" s="1"/>
  <c r="CE169" i="8"/>
  <c r="CF169" i="8" s="1"/>
  <c r="R178" i="8"/>
  <c r="F51" i="9" s="1"/>
  <c r="BM280" i="8"/>
  <c r="CE40" i="8"/>
  <c r="CF40" i="8" s="1"/>
  <c r="BZ262" i="8"/>
  <c r="BZ282" i="8"/>
  <c r="Z51" i="8"/>
  <c r="CE176" i="8"/>
  <c r="CF176" i="8" s="1"/>
  <c r="BN74" i="8"/>
  <c r="BF422" i="8"/>
  <c r="CE260" i="8"/>
  <c r="O162" i="8"/>
  <c r="CD182" i="8"/>
  <c r="V187" i="8"/>
  <c r="BC269" i="8"/>
  <c r="BM178" i="8"/>
  <c r="T197" i="8"/>
  <c r="U572" i="6"/>
  <c r="AB572" i="6" s="1"/>
  <c r="CL159" i="8"/>
  <c r="X44" i="8"/>
  <c r="L122" i="9" s="1"/>
  <c r="O64" i="8"/>
  <c r="C31" i="9" s="1"/>
  <c r="AW187" i="8"/>
  <c r="AY187" i="8" s="1"/>
  <c r="CD78" i="8"/>
  <c r="CB56" i="8"/>
  <c r="CC56" i="8" s="1"/>
  <c r="CL339" i="6"/>
  <c r="BM48" i="8"/>
  <c r="BA338" i="8"/>
  <c r="CB188" i="8"/>
  <c r="CC188" i="8" s="1"/>
  <c r="BF254" i="8"/>
  <c r="B18" i="9"/>
  <c r="BC167" i="8"/>
  <c r="BA84" i="8"/>
  <c r="BC76" i="8"/>
  <c r="BE76" i="8" s="1"/>
  <c r="O53" i="8"/>
  <c r="Z567" i="6"/>
  <c r="N96" i="2" s="1"/>
  <c r="BP176" i="8"/>
  <c r="T50" i="8"/>
  <c r="H93" i="9" s="1"/>
  <c r="AX185" i="8"/>
  <c r="X61" i="8"/>
  <c r="BP408" i="8"/>
  <c r="AA77" i="8"/>
  <c r="O56" i="9" s="1"/>
  <c r="W264" i="8"/>
  <c r="K106" i="9" s="1"/>
  <c r="BF151" i="8"/>
  <c r="BA418" i="8"/>
  <c r="BE418" i="8" s="1"/>
  <c r="CD263" i="8"/>
  <c r="CF263" i="8" s="1"/>
  <c r="BB185" i="8"/>
  <c r="BE185" i="8" s="1"/>
  <c r="BD184" i="8"/>
  <c r="CK60" i="8"/>
  <c r="Y11" i="9" s="1"/>
  <c r="BP174" i="8"/>
  <c r="BF162" i="8"/>
  <c r="CB273" i="8"/>
  <c r="BW45" i="8"/>
  <c r="BX45" i="8" s="1"/>
  <c r="BZ168" i="8"/>
  <c r="CA168" i="8" s="1"/>
  <c r="BP178" i="8"/>
  <c r="R601" i="6"/>
  <c r="BB160" i="8"/>
  <c r="BE160" i="8" s="1"/>
  <c r="O190" i="8"/>
  <c r="C86" i="9" s="1"/>
  <c r="BA167" i="8"/>
  <c r="BZ82" i="8"/>
  <c r="X148" i="8"/>
  <c r="AV188" i="8"/>
  <c r="U74" i="8"/>
  <c r="R571" i="6"/>
  <c r="F114" i="2" s="1"/>
  <c r="BA522" i="8"/>
  <c r="BE522" i="8" s="1"/>
  <c r="BD273" i="8"/>
  <c r="BD146" i="8"/>
  <c r="CB566" i="6"/>
  <c r="AX163" i="8"/>
  <c r="BF272" i="8"/>
  <c r="CE67" i="8"/>
  <c r="CF67" i="8" s="1"/>
  <c r="BZ152" i="8"/>
  <c r="BP61" i="8"/>
  <c r="BN186" i="8"/>
  <c r="BQ186" i="8" s="1"/>
  <c r="AX68" i="8"/>
  <c r="AY68" i="8" s="1"/>
  <c r="BC426" i="8"/>
  <c r="AX77" i="8"/>
  <c r="AX266" i="8"/>
  <c r="BB604" i="8"/>
  <c r="Y153" i="8"/>
  <c r="BD55" i="8"/>
  <c r="BZ522" i="8"/>
  <c r="CA522" i="8" s="1"/>
  <c r="AA146" i="8"/>
  <c r="BO191" i="8"/>
  <c r="BQ191" i="8" s="1"/>
  <c r="CD252" i="8"/>
  <c r="CF252" i="8" s="1"/>
  <c r="Q81" i="8"/>
  <c r="E25" i="9" s="1"/>
  <c r="BC153" i="8"/>
  <c r="BZ272" i="8"/>
  <c r="BC186" i="8"/>
  <c r="AV159" i="8"/>
  <c r="BC182" i="8"/>
  <c r="X64" i="8"/>
  <c r="L31" i="9" s="1"/>
  <c r="X70" i="8"/>
  <c r="BB274" i="8"/>
  <c r="BF500" i="8"/>
  <c r="CL79" i="8"/>
  <c r="Z55" i="9" s="1"/>
  <c r="W185" i="8"/>
  <c r="BB169" i="8"/>
  <c r="BE169" i="8" s="1"/>
  <c r="CK182" i="8"/>
  <c r="BC607" i="8"/>
  <c r="CB48" i="8"/>
  <c r="CC48" i="8" s="1"/>
  <c r="BN50" i="8"/>
  <c r="Z80" i="8"/>
  <c r="BY192" i="8"/>
  <c r="Q572" i="6"/>
  <c r="BI515" i="8"/>
  <c r="BK515" i="8" s="1"/>
  <c r="BB522" i="8"/>
  <c r="BP265" i="8"/>
  <c r="BM56" i="8"/>
  <c r="CL153" i="8"/>
  <c r="Q148" i="8"/>
  <c r="CB53" i="8"/>
  <c r="CC53" i="8" s="1"/>
  <c r="BA252" i="8"/>
  <c r="BE252" i="8" s="1"/>
  <c r="BO280" i="8"/>
  <c r="BP336" i="8"/>
  <c r="BM87" i="8"/>
  <c r="BW186" i="8"/>
  <c r="BX186" i="8" s="1"/>
  <c r="Q573" i="6"/>
  <c r="BZ259" i="8"/>
  <c r="BI87" i="8"/>
  <c r="BK87" i="8" s="1"/>
  <c r="BO57" i="8"/>
  <c r="BQ57" i="8" s="1"/>
  <c r="R52" i="8"/>
  <c r="F92" i="9" s="1"/>
  <c r="CD248" i="8"/>
  <c r="CF248" i="8" s="1"/>
  <c r="AA85" i="8"/>
  <c r="O21" i="9" s="1"/>
  <c r="BM195" i="8"/>
  <c r="BY63" i="8"/>
  <c r="S176" i="8"/>
  <c r="AV170" i="8"/>
  <c r="BA274" i="8"/>
  <c r="BE274" i="8" s="1"/>
  <c r="BB66" i="8"/>
  <c r="BE66" i="8" s="1"/>
  <c r="BC63" i="8"/>
  <c r="BH173" i="8"/>
  <c r="BJ149" i="8"/>
  <c r="X47" i="8"/>
  <c r="L73" i="9" s="1"/>
  <c r="BD179" i="8"/>
  <c r="BW249" i="8"/>
  <c r="BN185" i="8"/>
  <c r="BQ185" i="8" s="1"/>
  <c r="BA39" i="8"/>
  <c r="BN64" i="8"/>
  <c r="BC183" i="8"/>
  <c r="BP246" i="8"/>
  <c r="AX282" i="8"/>
  <c r="CE178" i="8"/>
  <c r="CF178" i="8" s="1"/>
  <c r="BD190" i="8"/>
  <c r="AX181" i="8"/>
  <c r="BN190" i="8"/>
  <c r="BF176" i="8"/>
  <c r="BM263" i="8"/>
  <c r="BQ263" i="8" s="1"/>
  <c r="BI181" i="8"/>
  <c r="CE249" i="8"/>
  <c r="AX47" i="8"/>
  <c r="O178" i="8"/>
  <c r="C51" i="9" s="1"/>
  <c r="BC566" i="8"/>
  <c r="BE566" i="8" s="1"/>
  <c r="O73" i="8"/>
  <c r="P154" i="8"/>
  <c r="X572" i="6"/>
  <c r="P40" i="8"/>
  <c r="BC275" i="8"/>
  <c r="BH274" i="8"/>
  <c r="BC91" i="8"/>
  <c r="BO152" i="8"/>
  <c r="X249" i="8"/>
  <c r="BI62" i="8"/>
  <c r="R339" i="6"/>
  <c r="BB55" i="8"/>
  <c r="BE55" i="8" s="1"/>
  <c r="BA87" i="8"/>
  <c r="Z64" i="8"/>
  <c r="N31" i="9" s="1"/>
  <c r="BY642" i="8"/>
  <c r="CA642" i="8" s="1"/>
  <c r="R567" i="6"/>
  <c r="F96" i="2" s="1"/>
  <c r="BA419" i="8"/>
  <c r="BE419" i="8" s="1"/>
  <c r="AV250" i="8"/>
  <c r="BA405" i="8"/>
  <c r="BE405" i="8" s="1"/>
  <c r="CB200" i="8"/>
  <c r="U68" i="8"/>
  <c r="BZ196" i="8"/>
  <c r="CA196" i="8" s="1"/>
  <c r="BH179" i="8"/>
  <c r="BC190" i="8"/>
  <c r="BE190" i="8" s="1"/>
  <c r="T168" i="8"/>
  <c r="H12" i="9" s="1"/>
  <c r="BO408" i="8"/>
  <c r="BQ408" i="8" s="1"/>
  <c r="CE154" i="8"/>
  <c r="CF154" i="8" s="1"/>
  <c r="BA191" i="8"/>
  <c r="Q61" i="8"/>
  <c r="X94" i="8"/>
  <c r="L99" i="9" s="1"/>
  <c r="X80" i="8"/>
  <c r="CE259" i="8"/>
  <c r="CL418" i="8"/>
  <c r="BW65" i="8"/>
  <c r="BX65" i="8" s="1"/>
  <c r="BB366" i="8"/>
  <c r="AW50" i="8"/>
  <c r="AY50" i="8" s="1"/>
  <c r="R176" i="8"/>
  <c r="Q179" i="8"/>
  <c r="E98" i="9" s="1"/>
  <c r="CL154" i="8"/>
  <c r="BA416" i="8"/>
  <c r="BE416" i="8" s="1"/>
  <c r="AX186" i="8"/>
  <c r="BZ281" i="8"/>
  <c r="BC81" i="8"/>
  <c r="BE81" i="8" s="1"/>
  <c r="CB152" i="8"/>
  <c r="CE53" i="8"/>
  <c r="CF53" i="8" s="1"/>
  <c r="BJ88" i="8"/>
  <c r="Q171" i="8"/>
  <c r="BM249" i="8"/>
  <c r="BQ249" i="8" s="1"/>
  <c r="T200" i="8"/>
  <c r="H75" i="9" s="1"/>
  <c r="AX84" i="8"/>
  <c r="CK82" i="8"/>
  <c r="AA76" i="8"/>
  <c r="BJ166" i="8"/>
  <c r="S601" i="6"/>
  <c r="BC272" i="8"/>
  <c r="BA423" i="8"/>
  <c r="BE423" i="8" s="1"/>
  <c r="BN169" i="8"/>
  <c r="BQ169" i="8" s="1"/>
  <c r="BH86" i="8"/>
  <c r="T62" i="8"/>
  <c r="H65" i="9" s="1"/>
  <c r="O44" i="8"/>
  <c r="C122" i="9" s="1"/>
  <c r="CL55" i="8"/>
  <c r="O38" i="8"/>
  <c r="CE147" i="8"/>
  <c r="CF147" i="8" s="1"/>
  <c r="BH147" i="8"/>
  <c r="BA179" i="8"/>
  <c r="BZ176" i="8"/>
  <c r="CA176" i="8" s="1"/>
  <c r="BA150" i="8"/>
  <c r="BY418" i="8"/>
  <c r="BA266" i="8"/>
  <c r="BE266" i="8" s="1"/>
  <c r="BD148" i="8"/>
  <c r="P46" i="8"/>
  <c r="Y147" i="8"/>
  <c r="M32" i="9" s="1"/>
  <c r="AX91" i="8"/>
  <c r="AA79" i="8"/>
  <c r="O55" i="9" s="1"/>
  <c r="BA85" i="8"/>
  <c r="BJ173" i="8"/>
  <c r="BM188" i="8"/>
  <c r="W86" i="8"/>
  <c r="CK249" i="8"/>
  <c r="BZ166" i="8"/>
  <c r="CA166" i="8" s="1"/>
  <c r="BZ260" i="8"/>
  <c r="BB56" i="8"/>
  <c r="AW414" i="8"/>
  <c r="R340" i="8"/>
  <c r="BJ74" i="8"/>
  <c r="O63" i="8"/>
  <c r="P157" i="8"/>
  <c r="BD254" i="8"/>
  <c r="CE270" i="8"/>
  <c r="BZ518" i="8"/>
  <c r="CA518" i="8" s="1"/>
  <c r="BB155" i="8"/>
  <c r="T151" i="8"/>
  <c r="Z44" i="8"/>
  <c r="N122" i="9" s="1"/>
  <c r="AX61" i="8"/>
  <c r="BM79" i="8"/>
  <c r="Q175" i="8"/>
  <c r="E52" i="9" s="1"/>
  <c r="CD77" i="8"/>
  <c r="P148" i="8"/>
  <c r="BM352" i="8"/>
  <c r="BD430" i="8"/>
  <c r="U61" i="8"/>
  <c r="BZ266" i="8"/>
  <c r="BH78" i="8"/>
  <c r="BL78" i="8" s="1"/>
  <c r="BH46" i="8"/>
  <c r="AX337" i="8"/>
  <c r="Q147" i="8"/>
  <c r="E32" i="9" s="1"/>
  <c r="U38" i="8"/>
  <c r="O170" i="8"/>
  <c r="C78" i="9" s="1"/>
  <c r="BJ191" i="8"/>
  <c r="X84" i="8"/>
  <c r="BB89" i="8"/>
  <c r="BE89" i="8" s="1"/>
  <c r="Y269" i="8"/>
  <c r="M94" i="9" s="1"/>
  <c r="O257" i="8"/>
  <c r="C49" i="9" s="1"/>
  <c r="AW40" i="8"/>
  <c r="AY40" i="8" s="1"/>
  <c r="T158" i="8"/>
  <c r="BY185" i="8"/>
  <c r="BP601" i="6"/>
  <c r="W337" i="6"/>
  <c r="CE269" i="8"/>
  <c r="Y52" i="8"/>
  <c r="M92" i="9" s="1"/>
  <c r="BO267" i="8"/>
  <c r="BD52" i="8"/>
  <c r="CL56" i="8"/>
  <c r="Z87" i="9" s="1"/>
  <c r="X158" i="8"/>
  <c r="CB147" i="8"/>
  <c r="CC147" i="8" s="1"/>
  <c r="CE261" i="8"/>
  <c r="Y410" i="8"/>
  <c r="M24" i="9" s="1"/>
  <c r="R62" i="8"/>
  <c r="F65" i="9" s="1"/>
  <c r="CL64" i="8"/>
  <c r="Z31" i="9" s="1"/>
  <c r="BO61" i="8"/>
  <c r="X341" i="8"/>
  <c r="L83" i="9" s="1"/>
  <c r="BA51" i="8"/>
  <c r="X79" i="8"/>
  <c r="L55" i="9" s="1"/>
  <c r="BF259" i="8"/>
  <c r="P181" i="8"/>
  <c r="D108" i="9" s="1"/>
  <c r="BM80" i="8"/>
  <c r="CL264" i="8"/>
  <c r="Z106" i="9" s="1"/>
  <c r="BM258" i="8"/>
  <c r="BQ258" i="8" s="1"/>
  <c r="BB177" i="8"/>
  <c r="BE177" i="8" s="1"/>
  <c r="BA406" i="8"/>
  <c r="BE406" i="8" s="1"/>
  <c r="BB248" i="8"/>
  <c r="BB261" i="8"/>
  <c r="BA251" i="8"/>
  <c r="BE251" i="8" s="1"/>
  <c r="U567" i="6"/>
  <c r="BZ177" i="8"/>
  <c r="CA177" i="8" s="1"/>
  <c r="BB151" i="8"/>
  <c r="BE151" i="8" s="1"/>
  <c r="AV38" i="8"/>
  <c r="AZ38" i="8" s="1"/>
  <c r="W189" i="8"/>
  <c r="K114" i="9" s="1"/>
  <c r="CB401" i="8"/>
  <c r="CC401" i="8" s="1"/>
  <c r="BI46" i="8"/>
  <c r="BK46" i="8" s="1"/>
  <c r="O56" i="8"/>
  <c r="C87" i="9" s="1"/>
  <c r="BZ78" i="8"/>
  <c r="CA78" i="8" s="1"/>
  <c r="U274" i="8"/>
  <c r="BY278" i="8"/>
  <c r="CA278" i="8" s="1"/>
  <c r="V182" i="8"/>
  <c r="CB150" i="8"/>
  <c r="CC150" i="8" s="1"/>
  <c r="BI182" i="8"/>
  <c r="BK182" i="8" s="1"/>
  <c r="V52" i="8"/>
  <c r="CD403" i="8"/>
  <c r="BF278" i="8"/>
  <c r="AA88" i="8"/>
  <c r="O42" i="9" s="1"/>
  <c r="S61" i="8"/>
  <c r="AX167" i="8"/>
  <c r="CK181" i="8"/>
  <c r="Y108" i="9" s="1"/>
  <c r="P161" i="8"/>
  <c r="Z69" i="8"/>
  <c r="N121" i="9" s="1"/>
  <c r="BO405" i="8"/>
  <c r="Q259" i="8"/>
  <c r="E70" i="9" s="1"/>
  <c r="S179" i="8"/>
  <c r="G98" i="9" s="1"/>
  <c r="BB179" i="8"/>
  <c r="BE179" i="8" s="1"/>
  <c r="BH69" i="8"/>
  <c r="CC69" i="8" s="1"/>
  <c r="BY168" i="8"/>
  <c r="BH157" i="8"/>
  <c r="AX190" i="8"/>
  <c r="BF75" i="8"/>
  <c r="R158" i="8"/>
  <c r="X151" i="8"/>
  <c r="CK39" i="8"/>
  <c r="BZ246" i="8"/>
  <c r="W39" i="8"/>
  <c r="CE152" i="8"/>
  <c r="Z572" i="6"/>
  <c r="BZ339" i="8"/>
  <c r="CA339" i="8" s="1"/>
  <c r="BB170" i="8"/>
  <c r="CL60" i="8"/>
  <c r="Z11" i="9" s="1"/>
  <c r="BC265" i="8"/>
  <c r="BB246" i="8"/>
  <c r="O155" i="8"/>
  <c r="O176" i="8"/>
  <c r="U77" i="8"/>
  <c r="CL195" i="8"/>
  <c r="Z54" i="9" s="1"/>
  <c r="CK252" i="8"/>
  <c r="BN261" i="8"/>
  <c r="Z186" i="8"/>
  <c r="BM250" i="8"/>
  <c r="BQ250" i="8" s="1"/>
  <c r="BZ278" i="8"/>
  <c r="BP51" i="8"/>
  <c r="BH149" i="8"/>
  <c r="BP167" i="8"/>
  <c r="P76" i="8"/>
  <c r="CK186" i="8"/>
  <c r="P246" i="8"/>
  <c r="O57" i="8"/>
  <c r="CE166" i="8"/>
  <c r="CF166" i="8" s="1"/>
  <c r="S79" i="8"/>
  <c r="G55" i="9" s="1"/>
  <c r="Y70" i="8"/>
  <c r="Q158" i="8"/>
  <c r="BN91" i="8"/>
  <c r="BD38" i="8"/>
  <c r="CK155" i="8"/>
  <c r="CE280" i="8"/>
  <c r="U90" i="8"/>
  <c r="CE39" i="8"/>
  <c r="CF39" i="8" s="1"/>
  <c r="BC281" i="8"/>
  <c r="Q47" i="8"/>
  <c r="E73" i="9" s="1"/>
  <c r="S572" i="6"/>
  <c r="BB258" i="8"/>
  <c r="BB257" i="8"/>
  <c r="V166" i="8"/>
  <c r="BF193" i="8"/>
  <c r="Q40" i="8"/>
  <c r="Z146" i="8"/>
  <c r="BF66" i="8"/>
  <c r="O571" i="6"/>
  <c r="C114" i="2" s="1"/>
  <c r="S193" i="8"/>
  <c r="G35" i="9" s="1"/>
  <c r="BC39" i="8"/>
  <c r="BD64" i="8"/>
  <c r="Z40" i="8"/>
  <c r="Q154" i="8"/>
  <c r="BN175" i="8"/>
  <c r="BQ175" i="8" s="1"/>
  <c r="Z47" i="8"/>
  <c r="N73" i="9" s="1"/>
  <c r="CE161" i="8"/>
  <c r="CF161" i="8" s="1"/>
  <c r="W61" i="8"/>
  <c r="BF180" i="8"/>
  <c r="AA74" i="8"/>
  <c r="S84" i="8"/>
  <c r="BD420" i="8"/>
  <c r="AA148" i="8"/>
  <c r="CB189" i="8"/>
  <c r="CC189" i="8" s="1"/>
  <c r="BN52" i="8"/>
  <c r="V572" i="6"/>
  <c r="BA268" i="8"/>
  <c r="BE268" i="8" s="1"/>
  <c r="X55" i="8"/>
  <c r="P51" i="8"/>
  <c r="AV50" i="8"/>
  <c r="U161" i="8"/>
  <c r="BN179" i="8"/>
  <c r="BQ179" i="8" s="1"/>
  <c r="BO169" i="8"/>
  <c r="Q404" i="8"/>
  <c r="E74" i="9" s="1"/>
  <c r="W500" i="8"/>
  <c r="K53" i="9" s="1"/>
  <c r="BB74" i="8"/>
  <c r="AA185" i="8"/>
  <c r="BZ410" i="8"/>
  <c r="CA410" i="8" s="1"/>
  <c r="BM73" i="8"/>
  <c r="BA63" i="8"/>
  <c r="CB84" i="8"/>
  <c r="BN68" i="8"/>
  <c r="BZ154" i="8"/>
  <c r="CA154" i="8" s="1"/>
  <c r="AX402" i="8"/>
  <c r="CE341" i="8"/>
  <c r="CF341" i="8" s="1"/>
  <c r="T52" i="8"/>
  <c r="H92" i="9" s="1"/>
  <c r="O54" i="8"/>
  <c r="C79" i="9" s="1"/>
  <c r="U174" i="8"/>
  <c r="BN40" i="8"/>
  <c r="BQ40" i="8" s="1"/>
  <c r="Y83" i="8"/>
  <c r="M22" i="9" s="1"/>
  <c r="BP199" i="8"/>
  <c r="BH146" i="8"/>
  <c r="V62" i="8"/>
  <c r="X337" i="6"/>
  <c r="BO147" i="8"/>
  <c r="V65" i="8"/>
  <c r="BW254" i="8"/>
  <c r="U50" i="8"/>
  <c r="X254" i="8"/>
  <c r="AW172" i="8"/>
  <c r="AY172" i="8" s="1"/>
  <c r="P89" i="8"/>
  <c r="D77" i="9" s="1"/>
  <c r="BA174" i="8"/>
  <c r="BM40" i="8"/>
  <c r="BI45" i="8"/>
  <c r="BK45" i="8" s="1"/>
  <c r="BP424" i="8"/>
  <c r="BD198" i="8"/>
  <c r="U191" i="8"/>
  <c r="BW78" i="8"/>
  <c r="BX78" i="8" s="1"/>
  <c r="CE62" i="8"/>
  <c r="CF62" i="8" s="1"/>
  <c r="X573" i="6"/>
  <c r="BZ340" i="8"/>
  <c r="CA340" i="8" s="1"/>
  <c r="CB78" i="8"/>
  <c r="CC78" i="8" s="1"/>
  <c r="AV198" i="8"/>
  <c r="BP89" i="8"/>
  <c r="P80" i="8"/>
  <c r="BM186" i="8"/>
  <c r="AW273" i="8"/>
  <c r="BW89" i="8"/>
  <c r="BW192" i="8"/>
  <c r="BX192" i="8" s="1"/>
  <c r="BM94" i="8"/>
  <c r="BF181" i="8"/>
  <c r="AA40" i="8"/>
  <c r="U268" i="8"/>
  <c r="Z271" i="8"/>
  <c r="N104" i="9" s="1"/>
  <c r="V90" i="8"/>
  <c r="AW66" i="8"/>
  <c r="AY66" i="8" s="1"/>
  <c r="AV415" i="8"/>
  <c r="Q410" i="6"/>
  <c r="BI70" i="8"/>
  <c r="BM157" i="8"/>
  <c r="BB76" i="8"/>
  <c r="BF79" i="8"/>
  <c r="AV352" i="8"/>
  <c r="BI262" i="8"/>
  <c r="Z182" i="8"/>
  <c r="BI409" i="8"/>
  <c r="BK409" i="8" s="1"/>
  <c r="CK172" i="8"/>
  <c r="Y109" i="9" s="1"/>
  <c r="T424" i="8"/>
  <c r="O249" i="8"/>
  <c r="U278" i="8"/>
  <c r="W78" i="8"/>
  <c r="BF40" i="8"/>
  <c r="BD571" i="8"/>
  <c r="W149" i="8"/>
  <c r="K20" i="9" s="1"/>
  <c r="AV410" i="6"/>
  <c r="CE352" i="8"/>
  <c r="CF352" i="8" s="1"/>
  <c r="BH150" i="8"/>
  <c r="BY68" i="8"/>
  <c r="X195" i="8"/>
  <c r="L54" i="9" s="1"/>
  <c r="AA166" i="8"/>
  <c r="O23" i="9" s="1"/>
  <c r="AV251" i="8"/>
  <c r="AW271" i="8"/>
  <c r="BH75" i="8"/>
  <c r="AV181" i="8"/>
  <c r="CD408" i="8"/>
  <c r="Z187" i="8"/>
  <c r="N57" i="9" s="1"/>
  <c r="U409" i="8"/>
  <c r="AX405" i="8"/>
  <c r="BF148" i="8"/>
  <c r="Y175" i="8"/>
  <c r="M52" i="9" s="1"/>
  <c r="O77" i="8"/>
  <c r="C56" i="9" s="1"/>
  <c r="BD40" i="8"/>
  <c r="Q185" i="8"/>
  <c r="AV79" i="8"/>
  <c r="AZ79" i="8" s="1"/>
  <c r="S51" i="8"/>
  <c r="AW194" i="8"/>
  <c r="AY194" i="8" s="1"/>
  <c r="BY176" i="8"/>
  <c r="Q66" i="8"/>
  <c r="E18" i="9" s="1"/>
  <c r="S429" i="8"/>
  <c r="G10" i="9" s="1"/>
  <c r="B76" i="9"/>
  <c r="CK194" i="8"/>
  <c r="Y58" i="9" s="1"/>
  <c r="O252" i="8"/>
  <c r="BC44" i="8"/>
  <c r="BE44" i="8" s="1"/>
  <c r="BO498" i="8"/>
  <c r="BQ498" i="8" s="1"/>
  <c r="AA258" i="8"/>
  <c r="O61" i="9" s="1"/>
  <c r="R41" i="8"/>
  <c r="R404" i="8"/>
  <c r="F74" i="9" s="1"/>
  <c r="Z149" i="8"/>
  <c r="N20" i="9" s="1"/>
  <c r="BN405" i="8"/>
  <c r="BF404" i="8"/>
  <c r="BI64" i="8"/>
  <c r="CD79" i="8"/>
  <c r="BD66" i="8"/>
  <c r="S272" i="8"/>
  <c r="BI47" i="8"/>
  <c r="BK47" i="8" s="1"/>
  <c r="BM61" i="8"/>
  <c r="CE149" i="8"/>
  <c r="CF149" i="8" s="1"/>
  <c r="CE415" i="8"/>
  <c r="CF415" i="8" s="1"/>
  <c r="B93" i="9"/>
  <c r="Q168" i="8"/>
  <c r="E12" i="9" s="1"/>
  <c r="BF60" i="8"/>
  <c r="T572" i="6"/>
  <c r="V567" i="6"/>
  <c r="B11" i="9"/>
  <c r="BC340" i="8"/>
  <c r="BE340" i="8" s="1"/>
  <c r="T61" i="8"/>
  <c r="BA79" i="8"/>
  <c r="BF423" i="8"/>
  <c r="BH56" i="8"/>
  <c r="BL56" i="8" s="1"/>
  <c r="Z410" i="6"/>
  <c r="BP91" i="8"/>
  <c r="O406" i="8"/>
  <c r="C82" i="9" s="1"/>
  <c r="BP263" i="8"/>
  <c r="V81" i="8"/>
  <c r="BW38" i="8"/>
  <c r="BX38" i="8" s="1"/>
  <c r="BD70" i="8"/>
  <c r="B21" i="9"/>
  <c r="BZ352" i="8"/>
  <c r="CA352" i="8" s="1"/>
  <c r="BZ183" i="8"/>
  <c r="CA183" i="8" s="1"/>
  <c r="AV150" i="8"/>
  <c r="AZ150" i="8" s="1"/>
  <c r="CB272" i="8"/>
  <c r="BF506" i="8"/>
  <c r="BW167" i="8"/>
  <c r="BX167" i="8" s="1"/>
  <c r="P267" i="8"/>
  <c r="D88" i="9" s="1"/>
  <c r="BP173" i="8"/>
  <c r="B121" i="9"/>
  <c r="U146" i="8"/>
  <c r="CD175" i="8"/>
  <c r="BW155" i="8"/>
  <c r="BX155" i="8" s="1"/>
  <c r="BA94" i="8"/>
  <c r="BP83" i="8"/>
  <c r="BZ67" i="8"/>
  <c r="CA67" i="8" s="1"/>
  <c r="O76" i="8"/>
  <c r="CK87" i="8"/>
  <c r="CK152" i="8"/>
  <c r="BO45" i="8"/>
  <c r="BQ45" i="8" s="1"/>
  <c r="BD270" i="8"/>
  <c r="U200" i="8"/>
  <c r="CB148" i="8"/>
  <c r="CC148" i="8" s="1"/>
  <c r="S250" i="8"/>
  <c r="V150" i="8"/>
  <c r="W184" i="8"/>
  <c r="K76" i="9" s="1"/>
  <c r="CD198" i="8"/>
  <c r="CF198" i="8" s="1"/>
  <c r="Z41" i="8"/>
  <c r="AX53" i="8"/>
  <c r="BC336" i="8"/>
  <c r="BE336" i="8" s="1"/>
  <c r="BM171" i="8"/>
  <c r="BO64" i="8"/>
  <c r="U150" i="8"/>
  <c r="CK55" i="8"/>
  <c r="B96" i="2"/>
  <c r="X567" i="6"/>
  <c r="L96" i="2" s="1"/>
  <c r="BD78" i="8"/>
  <c r="BN199" i="8"/>
  <c r="BQ199" i="8" s="1"/>
  <c r="BM167" i="8"/>
  <c r="U48" i="8"/>
  <c r="AA264" i="8"/>
  <c r="O106" i="9" s="1"/>
  <c r="T607" i="8"/>
  <c r="CK46" i="8"/>
  <c r="R156" i="8"/>
  <c r="BC194" i="8"/>
  <c r="BE194" i="8" s="1"/>
  <c r="BB88" i="8"/>
  <c r="BW73" i="8"/>
  <c r="BX73" i="8" s="1"/>
  <c r="CE48" i="8"/>
  <c r="CF48" i="8" s="1"/>
  <c r="T148" i="8"/>
  <c r="BW83" i="8"/>
  <c r="BX83" i="8" s="1"/>
  <c r="W181" i="8"/>
  <c r="K108" i="9" s="1"/>
  <c r="CL183" i="8"/>
  <c r="CE168" i="8"/>
  <c r="CF168" i="8" s="1"/>
  <c r="BA48" i="8"/>
  <c r="BZ157" i="8"/>
  <c r="BM513" i="8"/>
  <c r="AW186" i="8"/>
  <c r="AY186" i="8" s="1"/>
  <c r="O198" i="8"/>
  <c r="C119" i="9" s="1"/>
  <c r="X172" i="8"/>
  <c r="L109" i="9" s="1"/>
  <c r="BJ65" i="8"/>
  <c r="BB94" i="8"/>
  <c r="BJ418" i="8"/>
  <c r="U155" i="8"/>
  <c r="CL94" i="8"/>
  <c r="Z99" i="9" s="1"/>
  <c r="CE75" i="8"/>
  <c r="CF75" i="8" s="1"/>
  <c r="CK248" i="8"/>
  <c r="R516" i="8"/>
  <c r="F115" i="9" s="1"/>
  <c r="V191" i="8"/>
  <c r="U249" i="8"/>
  <c r="R154" i="8"/>
  <c r="BH151" i="8"/>
  <c r="Y155" i="8"/>
  <c r="S90" i="8"/>
  <c r="P175" i="8"/>
  <c r="D52" i="9" s="1"/>
  <c r="AV261" i="8"/>
  <c r="O180" i="8"/>
  <c r="BZ402" i="8"/>
  <c r="CA402" i="8" s="1"/>
  <c r="BP247" i="8"/>
  <c r="BC147" i="8"/>
  <c r="AX169" i="8"/>
  <c r="BF81" i="8"/>
  <c r="V66" i="8"/>
  <c r="BD175" i="8"/>
  <c r="BC270" i="8"/>
  <c r="AV162" i="8"/>
  <c r="BY88" i="8"/>
  <c r="BN63" i="8"/>
  <c r="W421" i="8"/>
  <c r="AV65" i="8"/>
  <c r="CD156" i="8"/>
  <c r="CF156" i="8" s="1"/>
  <c r="U260" i="8"/>
  <c r="Z341" i="8"/>
  <c r="N83" i="9" s="1"/>
  <c r="Q159" i="8"/>
  <c r="BW91" i="8"/>
  <c r="AW150" i="8"/>
  <c r="AY150" i="8" s="1"/>
  <c r="Y94" i="8"/>
  <c r="M99" i="9" s="1"/>
  <c r="CB260" i="8"/>
  <c r="W408" i="8"/>
  <c r="K9" i="9" s="1"/>
  <c r="AV179" i="8"/>
  <c r="Y271" i="8"/>
  <c r="M104" i="9" s="1"/>
  <c r="CL177" i="8"/>
  <c r="Z110" i="9" s="1"/>
  <c r="AV184" i="8"/>
  <c r="BI48" i="8"/>
  <c r="BK48" i="8" s="1"/>
  <c r="BI50" i="8"/>
  <c r="BK50" i="8" s="1"/>
  <c r="Y74" i="8"/>
  <c r="CK428" i="8"/>
  <c r="Y27" i="9" s="1"/>
  <c r="T91" i="8"/>
  <c r="H41" i="9" s="1"/>
  <c r="AW353" i="8"/>
  <c r="AY353" i="8" s="1"/>
  <c r="BO497" i="8"/>
  <c r="BQ497" i="8" s="1"/>
  <c r="BO94" i="8"/>
  <c r="BQ94" i="8" s="1"/>
  <c r="BY194" i="8"/>
  <c r="BD339" i="8"/>
  <c r="AV83" i="8"/>
  <c r="B75" i="9"/>
  <c r="BB148" i="8"/>
  <c r="BE148" i="8" s="1"/>
  <c r="Z77" i="8"/>
  <c r="N56" i="9" s="1"/>
  <c r="R197" i="8"/>
  <c r="BC506" i="8"/>
  <c r="S252" i="8"/>
  <c r="S270" i="8" s="1"/>
  <c r="AW65" i="8"/>
  <c r="AY65" i="8" s="1"/>
  <c r="CD56" i="8"/>
  <c r="R56" i="8"/>
  <c r="F87" i="9" s="1"/>
  <c r="R159" i="8"/>
  <c r="BC74" i="8"/>
  <c r="BE74" i="8" s="1"/>
  <c r="Z178" i="8"/>
  <c r="N51" i="9" s="1"/>
  <c r="BH402" i="8"/>
  <c r="BY257" i="8"/>
  <c r="CA257" i="8" s="1"/>
  <c r="BM64" i="8"/>
  <c r="CB197" i="8"/>
  <c r="CC197" i="8" s="1"/>
  <c r="AX193" i="8"/>
  <c r="BB41" i="8"/>
  <c r="CK266" i="8"/>
  <c r="Y107" i="9" s="1"/>
  <c r="U55" i="8"/>
  <c r="AB55" i="8" s="1"/>
  <c r="AC55" i="8" s="1"/>
  <c r="AD55" i="8" s="1"/>
  <c r="AV254" i="8"/>
  <c r="BO258" i="8"/>
  <c r="BY338" i="8"/>
  <c r="CD268" i="8"/>
  <c r="CF268" i="8" s="1"/>
  <c r="BO55" i="8"/>
  <c r="AX54" i="8"/>
  <c r="BC191" i="8"/>
  <c r="BE191" i="8" s="1"/>
  <c r="S567" i="6"/>
  <c r="G96" i="2" s="1"/>
  <c r="BM601" i="6"/>
  <c r="BQ601" i="6" s="1"/>
  <c r="BD193" i="8"/>
  <c r="AV45" i="8"/>
  <c r="AZ45" i="8" s="1"/>
  <c r="BF195" i="8"/>
  <c r="BZ186" i="8"/>
  <c r="CA186" i="8" s="1"/>
  <c r="Y257" i="8"/>
  <c r="M49" i="9" s="1"/>
  <c r="T69" i="8"/>
  <c r="H121" i="9" s="1"/>
  <c r="S89" i="8"/>
  <c r="G77" i="9" s="1"/>
  <c r="T53" i="8"/>
  <c r="AA195" i="8"/>
  <c r="O54" i="9" s="1"/>
  <c r="BJ160" i="8"/>
  <c r="W87" i="8"/>
  <c r="K45" i="9" s="1"/>
  <c r="R253" i="8"/>
  <c r="R277" i="8" s="1"/>
  <c r="CL148" i="8"/>
  <c r="U154" i="8"/>
  <c r="Y56" i="8"/>
  <c r="M87" i="9" s="1"/>
  <c r="T55" i="8"/>
  <c r="BP177" i="8"/>
  <c r="BF169" i="8"/>
  <c r="BM191" i="8"/>
  <c r="P152" i="8"/>
  <c r="AA177" i="8"/>
  <c r="O110" i="9" s="1"/>
  <c r="Z45" i="8"/>
  <c r="S39" i="8"/>
  <c r="BD338" i="8"/>
  <c r="S264" i="8"/>
  <c r="G106" i="9" s="1"/>
  <c r="CB94" i="8"/>
  <c r="CB409" i="8"/>
  <c r="CC409" i="8" s="1"/>
  <c r="AX46" i="8"/>
  <c r="CB175" i="8"/>
  <c r="CC175" i="8" s="1"/>
  <c r="CB186" i="8"/>
  <c r="CC186" i="8" s="1"/>
  <c r="S85" i="8"/>
  <c r="G21" i="9" s="1"/>
  <c r="BA60" i="8"/>
  <c r="AX166" i="8"/>
  <c r="BN407" i="8"/>
  <c r="X188" i="8"/>
  <c r="L63" i="9" s="1"/>
  <c r="AA162" i="8"/>
  <c r="CL261" i="8"/>
  <c r="Z72" i="9" s="1"/>
  <c r="AW258" i="8"/>
  <c r="AW157" i="8"/>
  <c r="AY157" i="8" s="1"/>
  <c r="BI405" i="8"/>
  <c r="W275" i="8"/>
  <c r="K37" i="9" s="1"/>
  <c r="BH415" i="8"/>
  <c r="BC266" i="8"/>
  <c r="BW148" i="8"/>
  <c r="BX148" i="8" s="1"/>
  <c r="CK75" i="8"/>
  <c r="Y8" i="9" s="1"/>
  <c r="BC517" i="8"/>
  <c r="BA180" i="8"/>
  <c r="BE180" i="8" s="1"/>
  <c r="BY91" i="8"/>
  <c r="CA91" i="8" s="1"/>
  <c r="BA169" i="8"/>
  <c r="R65" i="8"/>
  <c r="CL188" i="8"/>
  <c r="Z63" i="9" s="1"/>
  <c r="W94" i="8"/>
  <c r="K99" i="9" s="1"/>
  <c r="O169" i="8"/>
  <c r="C15" i="9" s="1"/>
  <c r="BN421" i="8"/>
  <c r="BM274" i="8"/>
  <c r="BD419" i="8"/>
  <c r="CE268" i="8"/>
  <c r="BA339" i="8"/>
  <c r="AW272" i="8"/>
  <c r="X179" i="8"/>
  <c r="L98" i="9" s="1"/>
  <c r="BB193" i="8"/>
  <c r="BC274" i="8"/>
  <c r="BD406" i="8"/>
  <c r="S53" i="8"/>
  <c r="BB153" i="8"/>
  <c r="U64" i="8"/>
  <c r="BW273" i="8"/>
  <c r="BD147" i="8"/>
  <c r="BW156" i="8"/>
  <c r="U194" i="8"/>
  <c r="R64" i="8"/>
  <c r="F31" i="9" s="1"/>
  <c r="BZ41" i="8"/>
  <c r="CA41" i="8" s="1"/>
  <c r="CE86" i="8"/>
  <c r="CF86" i="8" s="1"/>
  <c r="U158" i="8"/>
  <c r="BB80" i="8"/>
  <c r="BE80" i="8" s="1"/>
  <c r="O174" i="8"/>
  <c r="C105" i="9" s="1"/>
  <c r="AX153" i="8"/>
  <c r="Q62" i="8"/>
  <c r="E65" i="9" s="1"/>
  <c r="BY89" i="8"/>
  <c r="CA89" i="8" s="1"/>
  <c r="BF149" i="8"/>
  <c r="BI73" i="8"/>
  <c r="BK73" i="8" s="1"/>
  <c r="X57" i="8"/>
  <c r="Y38" i="8"/>
  <c r="BC601" i="8"/>
  <c r="BJ190" i="8"/>
  <c r="BP179" i="8"/>
  <c r="AA254" i="8"/>
  <c r="BZ189" i="8"/>
  <c r="CA189" i="8" s="1"/>
  <c r="BF248" i="8"/>
  <c r="BP402" i="8"/>
  <c r="BW177" i="8"/>
  <c r="BX177" i="8" s="1"/>
  <c r="T419" i="8"/>
  <c r="R153" i="8"/>
  <c r="BI69" i="8"/>
  <c r="X46" i="8"/>
  <c r="CL169" i="8"/>
  <c r="Z15" i="9" s="1"/>
  <c r="AV257" i="8"/>
  <c r="BN263" i="8"/>
  <c r="BJ171" i="8"/>
  <c r="BJ91" i="8"/>
  <c r="CE252" i="8"/>
  <c r="CL182" i="8"/>
  <c r="X82" i="8"/>
  <c r="Y404" i="8"/>
  <c r="M74" i="9" s="1"/>
  <c r="Q272" i="8"/>
  <c r="S271" i="8"/>
  <c r="G104" i="9" s="1"/>
  <c r="AW44" i="8"/>
  <c r="AY44" i="8" s="1"/>
  <c r="AW147" i="8"/>
  <c r="AY147" i="8" s="1"/>
  <c r="BB276" i="8"/>
  <c r="BB63" i="8"/>
  <c r="BE63" i="8" s="1"/>
  <c r="X191" i="8"/>
  <c r="BZ191" i="8"/>
  <c r="CA191" i="8" s="1"/>
  <c r="V51" i="8"/>
  <c r="P281" i="8"/>
  <c r="D66" i="9" s="1"/>
  <c r="BN153" i="8"/>
  <c r="W88" i="8"/>
  <c r="K42" i="9" s="1"/>
  <c r="Q421" i="8"/>
  <c r="S249" i="8"/>
  <c r="AX81" i="8"/>
  <c r="BO247" i="8"/>
  <c r="BJ414" i="8"/>
  <c r="U412" i="8"/>
  <c r="T74" i="8"/>
  <c r="S41" i="8"/>
  <c r="U250" i="8"/>
  <c r="T416" i="8"/>
  <c r="W504" i="8"/>
  <c r="K34" i="9" s="1"/>
  <c r="AX278" i="8"/>
  <c r="AW55" i="8"/>
  <c r="AY55" i="8" s="1"/>
  <c r="BD404" i="8"/>
  <c r="Z57" i="8"/>
  <c r="AW74" i="8"/>
  <c r="AY74" i="8" s="1"/>
  <c r="BC262" i="8"/>
  <c r="W45" i="8"/>
  <c r="BZ418" i="8"/>
  <c r="CA418" i="8" s="1"/>
  <c r="BZ195" i="8"/>
  <c r="CA195" i="8" s="1"/>
  <c r="V55" i="8"/>
  <c r="BD269" i="8"/>
  <c r="BY61" i="8"/>
  <c r="BO146" i="8"/>
  <c r="BO186" i="8"/>
  <c r="AX60" i="8"/>
  <c r="P156" i="8"/>
  <c r="CB193" i="8"/>
  <c r="CC193" i="8" s="1"/>
  <c r="U88" i="8"/>
  <c r="AX73" i="8"/>
  <c r="AA571" i="8"/>
  <c r="O113" i="9" s="1"/>
  <c r="P189" i="8"/>
  <c r="D114" i="9" s="1"/>
  <c r="CL67" i="8"/>
  <c r="Z36" i="9" s="1"/>
  <c r="BZ40" i="8"/>
  <c r="CA40" i="8" s="1"/>
  <c r="V170" i="8"/>
  <c r="W261" i="8"/>
  <c r="K72" i="9" s="1"/>
  <c r="BP272" i="8"/>
  <c r="CE157" i="8"/>
  <c r="BF68" i="8"/>
  <c r="AX198" i="8"/>
  <c r="CB416" i="8"/>
  <c r="CC416" i="8" s="1"/>
  <c r="T77" i="8"/>
  <c r="H56" i="9" s="1"/>
  <c r="T422" i="8"/>
  <c r="BP417" i="8"/>
  <c r="AV173" i="8"/>
  <c r="BJ188" i="8"/>
  <c r="S258" i="8"/>
  <c r="G61" i="9" s="1"/>
  <c r="T426" i="8"/>
  <c r="H60" i="9" s="1"/>
  <c r="U147" i="8"/>
  <c r="CL83" i="8"/>
  <c r="Z22" i="9" s="1"/>
  <c r="AW263" i="8"/>
  <c r="CL172" i="8"/>
  <c r="Z109" i="9" s="1"/>
  <c r="V282" i="8"/>
  <c r="X279" i="8"/>
  <c r="L102" i="9" s="1"/>
  <c r="AV177" i="8"/>
  <c r="AA81" i="8"/>
  <c r="O25" i="9" s="1"/>
  <c r="CE63" i="8"/>
  <c r="CF63" i="8" s="1"/>
  <c r="BY246" i="8"/>
  <c r="CA246" i="8" s="1"/>
  <c r="W75" i="8"/>
  <c r="K8" i="9" s="1"/>
  <c r="BM413" i="8"/>
  <c r="BQ413" i="8" s="1"/>
  <c r="AV69" i="8"/>
  <c r="BI267" i="8"/>
  <c r="BF74" i="8"/>
  <c r="BI183" i="8"/>
  <c r="BK183" i="8" s="1"/>
  <c r="X193" i="8"/>
  <c r="L35" i="9" s="1"/>
  <c r="BD84" i="8"/>
  <c r="Z176" i="8"/>
  <c r="BB50" i="8"/>
  <c r="BD77" i="8"/>
  <c r="CD197" i="8"/>
  <c r="BN67" i="8"/>
  <c r="BM90" i="8"/>
  <c r="BQ90" i="8" s="1"/>
  <c r="CK175" i="8"/>
  <c r="Y52" i="9" s="1"/>
  <c r="BB192" i="8"/>
  <c r="CL151" i="8"/>
  <c r="V252" i="8"/>
  <c r="V270" i="8" s="1"/>
  <c r="Q252" i="8"/>
  <c r="Q270" i="8" s="1"/>
  <c r="Z62" i="8"/>
  <c r="N65" i="9" s="1"/>
  <c r="P410" i="6"/>
  <c r="BB81" i="8"/>
  <c r="P45" i="8"/>
  <c r="O275" i="8"/>
  <c r="C37" i="9" s="1"/>
  <c r="BB518" i="8"/>
  <c r="BE518" i="8" s="1"/>
  <c r="B30" i="9"/>
  <c r="O251" i="8"/>
  <c r="BZ94" i="8"/>
  <c r="BO149" i="8"/>
  <c r="W158" i="8"/>
  <c r="CK76" i="8"/>
  <c r="BI161" i="8"/>
  <c r="BK161" i="8" s="1"/>
  <c r="R51" i="8"/>
  <c r="BY366" i="8"/>
  <c r="CA366" i="8" s="1"/>
  <c r="W64" i="8"/>
  <c r="K31" i="9" s="1"/>
  <c r="AX66" i="8"/>
  <c r="Z198" i="8"/>
  <c r="N119" i="9" s="1"/>
  <c r="CB154" i="8"/>
  <c r="CC154" i="8" s="1"/>
  <c r="BP39" i="8"/>
  <c r="O163" i="8"/>
  <c r="Q69" i="8"/>
  <c r="E121" i="9" s="1"/>
  <c r="BB90" i="8"/>
  <c r="T169" i="8"/>
  <c r="H15" i="9" s="1"/>
  <c r="X178" i="8"/>
  <c r="L51" i="9" s="1"/>
  <c r="O195" i="8"/>
  <c r="C54" i="9" s="1"/>
  <c r="BY187" i="8"/>
  <c r="X336" i="8"/>
  <c r="BO254" i="8"/>
  <c r="BJ246" i="8"/>
  <c r="O339" i="8"/>
  <c r="C97" i="9" s="1"/>
  <c r="BH339" i="8"/>
  <c r="CD160" i="8"/>
  <c r="CF160" i="8" s="1"/>
  <c r="AX194" i="8"/>
  <c r="P412" i="8"/>
  <c r="D50" i="9" s="1"/>
  <c r="S339" i="8"/>
  <c r="G97" i="9" s="1"/>
  <c r="BJ82" i="8"/>
  <c r="AV60" i="8"/>
  <c r="AZ60" i="8" s="1"/>
  <c r="BJ157" i="8"/>
  <c r="AA150" i="8"/>
  <c r="BZ253" i="8"/>
  <c r="BC48" i="8"/>
  <c r="BE48" i="8" s="1"/>
  <c r="BY84" i="8"/>
  <c r="CA84" i="8" s="1"/>
  <c r="AA194" i="8"/>
  <c r="O58" i="9" s="1"/>
  <c r="Y85" i="8"/>
  <c r="M21" i="9" s="1"/>
  <c r="BN163" i="8"/>
  <c r="V94" i="8"/>
  <c r="BF44" i="8"/>
  <c r="R155" i="8"/>
  <c r="B80" i="9"/>
  <c r="S50" i="8"/>
  <c r="G93" i="9" s="1"/>
  <c r="AV66" i="8"/>
  <c r="BA171" i="8"/>
  <c r="V176" i="8"/>
  <c r="O150" i="8"/>
  <c r="B31" i="9"/>
  <c r="BI366" i="8"/>
  <c r="AA269" i="8"/>
  <c r="O94" i="9" s="1"/>
  <c r="AW412" i="8"/>
  <c r="Z192" i="8"/>
  <c r="BM642" i="8"/>
  <c r="BQ642" i="8" s="1"/>
  <c r="P63" i="8"/>
  <c r="T258" i="8"/>
  <c r="H61" i="9" s="1"/>
  <c r="BZ178" i="8"/>
  <c r="CA178" i="8" s="1"/>
  <c r="X63" i="8"/>
  <c r="BH49" i="8"/>
  <c r="BL49" i="8" s="1"/>
  <c r="AA250" i="8"/>
  <c r="BH279" i="8"/>
  <c r="CK41" i="8"/>
  <c r="AV70" i="8"/>
  <c r="BO189" i="8"/>
  <c r="BQ189" i="8" s="1"/>
  <c r="BZ170" i="8"/>
  <c r="CA170" i="8" s="1"/>
  <c r="S153" i="8"/>
  <c r="BO195" i="8"/>
  <c r="BQ195" i="8" s="1"/>
  <c r="CL522" i="8"/>
  <c r="Z85" i="9" s="1"/>
  <c r="T276" i="8"/>
  <c r="H38" i="9" s="1"/>
  <c r="BD68" i="8"/>
  <c r="BE68" i="8" s="1"/>
  <c r="AA89" i="8"/>
  <c r="O77" i="9" s="1"/>
  <c r="V410" i="8"/>
  <c r="Q178" i="8"/>
  <c r="E51" i="9" s="1"/>
  <c r="BC65" i="8"/>
  <c r="Z55" i="8"/>
  <c r="CK62" i="8"/>
  <c r="Y65" i="9" s="1"/>
  <c r="BJ272" i="8"/>
  <c r="U198" i="8"/>
  <c r="BZ409" i="8"/>
  <c r="CA409" i="8" s="1"/>
  <c r="Y268" i="8"/>
  <c r="M90" i="9" s="1"/>
  <c r="BW88" i="8"/>
  <c r="BX88" i="8" s="1"/>
  <c r="CL341" i="8"/>
  <c r="Z83" i="9" s="1"/>
  <c r="BH77" i="8"/>
  <c r="CB187" i="8"/>
  <c r="CC187" i="8" s="1"/>
  <c r="R179" i="8"/>
  <c r="F98" i="9" s="1"/>
  <c r="X89" i="8"/>
  <c r="L77" i="9" s="1"/>
  <c r="P67" i="8"/>
  <c r="D36" i="9" s="1"/>
  <c r="CL271" i="8"/>
  <c r="Z104" i="9" s="1"/>
  <c r="O183" i="8"/>
  <c r="X162" i="8"/>
  <c r="BH407" i="8"/>
  <c r="P262" i="8"/>
  <c r="D67" i="9" s="1"/>
  <c r="BF188" i="8"/>
  <c r="BY403" i="8"/>
  <c r="U340" i="8"/>
  <c r="BB402" i="8"/>
  <c r="BF409" i="8"/>
  <c r="CK269" i="8"/>
  <c r="Y94" i="9" s="1"/>
  <c r="BN183" i="8"/>
  <c r="BQ183" i="8" s="1"/>
  <c r="BO160" i="8"/>
  <c r="CL87" i="8"/>
  <c r="X169" i="8"/>
  <c r="L15" i="9" s="1"/>
  <c r="AX65" i="8"/>
  <c r="Y194" i="8"/>
  <c r="M58" i="9" s="1"/>
  <c r="AV419" i="8"/>
  <c r="BH336" i="8"/>
  <c r="X259" i="8"/>
  <c r="L70" i="9" s="1"/>
  <c r="BJ80" i="8"/>
  <c r="BW176" i="8"/>
  <c r="BX176" i="8" s="1"/>
  <c r="AX69" i="8"/>
  <c r="AX155" i="8"/>
  <c r="BI338" i="8"/>
  <c r="BK338" i="8" s="1"/>
  <c r="CB407" i="8"/>
  <c r="CC407" i="8" s="1"/>
  <c r="P405" i="8"/>
  <c r="BY85" i="8"/>
  <c r="Y75" i="8"/>
  <c r="M8" i="9" s="1"/>
  <c r="T496" i="8"/>
  <c r="H30" i="9" s="1"/>
  <c r="CB421" i="8"/>
  <c r="CC421" i="8" s="1"/>
  <c r="AV149" i="8"/>
  <c r="AZ149" i="8" s="1"/>
  <c r="BJ195" i="8"/>
  <c r="AA90" i="8"/>
  <c r="W169" i="8"/>
  <c r="K15" i="9" s="1"/>
  <c r="T167" i="8"/>
  <c r="H29" i="9" s="1"/>
  <c r="BN66" i="8"/>
  <c r="BN266" i="8"/>
  <c r="AA261" i="8"/>
  <c r="O72" i="9" s="1"/>
  <c r="Y422" i="8"/>
  <c r="AA64" i="8"/>
  <c r="O31" i="9" s="1"/>
  <c r="BW56" i="8"/>
  <c r="BX56" i="8" s="1"/>
  <c r="CD193" i="8"/>
  <c r="S188" i="8"/>
  <c r="G63" i="9" s="1"/>
  <c r="BJ270" i="8"/>
  <c r="X40" i="8"/>
  <c r="BB189" i="8"/>
  <c r="Z259" i="8"/>
  <c r="N70" i="9" s="1"/>
  <c r="Z52" i="8"/>
  <c r="N92" i="9" s="1"/>
  <c r="Z84" i="8"/>
  <c r="BW67" i="8"/>
  <c r="BX67" i="8" s="1"/>
  <c r="X176" i="8"/>
  <c r="BW47" i="8"/>
  <c r="BX47" i="8" s="1"/>
  <c r="BO166" i="8"/>
  <c r="W417" i="8"/>
  <c r="BB60" i="8"/>
  <c r="BH83" i="8"/>
  <c r="BZ187" i="8"/>
  <c r="CA187" i="8" s="1"/>
  <c r="CE337" i="6"/>
  <c r="CF337" i="6" s="1"/>
  <c r="X566" i="6"/>
  <c r="X45" i="8"/>
  <c r="BO39" i="8"/>
  <c r="BZ407" i="8"/>
  <c r="CA407" i="8" s="1"/>
  <c r="BZ353" i="8"/>
  <c r="CA353" i="8" s="1"/>
  <c r="BP512" i="8"/>
  <c r="U87" i="8"/>
  <c r="BO56" i="8"/>
  <c r="BQ56" i="8" s="1"/>
  <c r="T402" i="8"/>
  <c r="BO79" i="8"/>
  <c r="BQ79" i="8" s="1"/>
  <c r="AV47" i="8"/>
  <c r="AZ47" i="8" s="1"/>
  <c r="BA253" i="8"/>
  <c r="BE253" i="8" s="1"/>
  <c r="P75" i="8"/>
  <c r="D8" i="9" s="1"/>
  <c r="BA44" i="8"/>
  <c r="BH90" i="8"/>
  <c r="CK45" i="8"/>
  <c r="BY74" i="8"/>
  <c r="V410" i="6"/>
  <c r="BO47" i="8"/>
  <c r="BQ47" i="8" s="1"/>
  <c r="BJ63" i="8"/>
  <c r="X60" i="8"/>
  <c r="L11" i="9" s="1"/>
  <c r="CE250" i="8"/>
  <c r="BF56" i="8"/>
  <c r="BD39" i="8"/>
  <c r="P49" i="8"/>
  <c r="Z195" i="8"/>
  <c r="N54" i="9" s="1"/>
  <c r="AA173" i="8"/>
  <c r="O80" i="9" s="1"/>
  <c r="CK258" i="8"/>
  <c r="Y61" i="9" s="1"/>
  <c r="Y57" i="8"/>
  <c r="CE410" i="6"/>
  <c r="CF410" i="6" s="1"/>
  <c r="BD353" i="8"/>
  <c r="BA518" i="8"/>
  <c r="CK341" i="8"/>
  <c r="Y83" i="9" s="1"/>
  <c r="BC51" i="8"/>
  <c r="BZ408" i="8"/>
  <c r="CA408" i="8" s="1"/>
  <c r="CB171" i="8"/>
  <c r="CC171" i="8" s="1"/>
  <c r="BW162" i="8"/>
  <c r="BX162" i="8" s="1"/>
  <c r="BO70" i="8"/>
  <c r="BF73" i="8"/>
  <c r="AV86" i="8"/>
  <c r="CL251" i="8"/>
  <c r="CK65" i="8"/>
  <c r="CD180" i="8"/>
  <c r="BD178" i="8"/>
  <c r="BB341" i="8"/>
  <c r="BF265" i="8"/>
  <c r="S366" i="8"/>
  <c r="P166" i="8"/>
  <c r="D23" i="9" s="1"/>
  <c r="Y250" i="8"/>
  <c r="BF270" i="8"/>
  <c r="BY191" i="8"/>
  <c r="CD279" i="8"/>
  <c r="CF279" i="8" s="1"/>
  <c r="BA263" i="8"/>
  <c r="BE263" i="8" s="1"/>
  <c r="U173" i="8"/>
  <c r="W57" i="8"/>
  <c r="BW44" i="8"/>
  <c r="BX44" i="8" s="1"/>
  <c r="BN418" i="8"/>
  <c r="BC47" i="8"/>
  <c r="BE47" i="8" s="1"/>
  <c r="V47" i="8"/>
  <c r="BI41" i="8"/>
  <c r="BK41" i="8" s="1"/>
  <c r="T352" i="8"/>
  <c r="H100" i="9" s="1"/>
  <c r="P159" i="8"/>
  <c r="CK169" i="8"/>
  <c r="Y15" i="9" s="1"/>
  <c r="BP184" i="8"/>
  <c r="BB61" i="8"/>
  <c r="BO159" i="8"/>
  <c r="BQ159" i="8" s="1"/>
  <c r="BN39" i="8"/>
  <c r="BQ39" i="8" s="1"/>
  <c r="O46" i="8"/>
  <c r="O159" i="8"/>
  <c r="BW149" i="8"/>
  <c r="BX149" i="8" s="1"/>
  <c r="P74" i="8"/>
  <c r="BY65" i="8"/>
  <c r="Q76" i="8"/>
  <c r="BP82" i="8"/>
  <c r="BP78" i="8"/>
  <c r="Y181" i="8"/>
  <c r="M108" i="9" s="1"/>
  <c r="CK173" i="8"/>
  <c r="Y80" i="9" s="1"/>
  <c r="BH178" i="8"/>
  <c r="Y402" i="8"/>
  <c r="AA268" i="8"/>
  <c r="O90" i="9" s="1"/>
  <c r="CL155" i="8"/>
  <c r="U62" i="8"/>
  <c r="BN157" i="8"/>
  <c r="BQ157" i="8" s="1"/>
  <c r="CB162" i="8"/>
  <c r="CC162" i="8" s="1"/>
  <c r="BO168" i="8"/>
  <c r="S502" i="8"/>
  <c r="G71" i="9" s="1"/>
  <c r="BI148" i="8"/>
  <c r="BK148" i="8" s="1"/>
  <c r="AW46" i="8"/>
  <c r="AY46" i="8" s="1"/>
  <c r="W176" i="8"/>
  <c r="CB199" i="8"/>
  <c r="CB160" i="8"/>
  <c r="BN422" i="8"/>
  <c r="AV262" i="8"/>
  <c r="B59" i="9"/>
  <c r="Y174" i="8"/>
  <c r="M105" i="9" s="1"/>
  <c r="CK63" i="8"/>
  <c r="BJ278" i="8"/>
  <c r="O248" i="8"/>
  <c r="Q180" i="8"/>
  <c r="T190" i="8"/>
  <c r="H86" i="9" s="1"/>
  <c r="P195" i="8"/>
  <c r="D54" i="9" s="1"/>
  <c r="P52" i="8"/>
  <c r="D92" i="9" s="1"/>
  <c r="CB51" i="8"/>
  <c r="CC51" i="8" s="1"/>
  <c r="BN69" i="8"/>
  <c r="BZ573" i="8"/>
  <c r="BM160" i="8"/>
  <c r="CK50" i="8"/>
  <c r="Y93" i="9" s="1"/>
  <c r="BA420" i="8"/>
  <c r="BE420" i="8" s="1"/>
  <c r="BC403" i="8"/>
  <c r="AW156" i="8"/>
  <c r="AY156" i="8" s="1"/>
  <c r="BW159" i="8"/>
  <c r="BX159" i="8" s="1"/>
  <c r="BO181" i="8"/>
  <c r="AW252" i="8"/>
  <c r="O272" i="8"/>
  <c r="BY94" i="8"/>
  <c r="CA94" i="8" s="1"/>
  <c r="T160" i="8"/>
  <c r="BZ69" i="8"/>
  <c r="X167" i="8"/>
  <c r="L29" i="9" s="1"/>
  <c r="BJ38" i="8"/>
  <c r="R66" i="8"/>
  <c r="F18" i="9" s="1"/>
  <c r="BH171" i="8"/>
  <c r="BH88" i="8"/>
  <c r="BL88" i="8" s="1"/>
  <c r="CE89" i="8"/>
  <c r="BO419" i="8"/>
  <c r="BN340" i="8"/>
  <c r="CL69" i="8"/>
  <c r="Z121" i="9" s="1"/>
  <c r="BN45" i="8"/>
  <c r="BI173" i="8"/>
  <c r="BK173" i="8" s="1"/>
  <c r="P146" i="8"/>
  <c r="Y197" i="8"/>
  <c r="BO49" i="8"/>
  <c r="BM251" i="8"/>
  <c r="BQ251" i="8" s="1"/>
  <c r="CK282" i="8"/>
  <c r="Y103" i="9" s="1"/>
  <c r="BJ62" i="8"/>
  <c r="W271" i="8"/>
  <c r="K104" i="9" s="1"/>
  <c r="B9" i="9"/>
  <c r="CE188" i="8"/>
  <c r="CF188" i="8" s="1"/>
  <c r="BH190" i="8"/>
  <c r="CD146" i="8"/>
  <c r="CD62" i="8"/>
  <c r="BB190" i="8"/>
  <c r="Q82" i="8"/>
  <c r="U51" i="8"/>
  <c r="W252" i="8"/>
  <c r="W270" i="8" s="1"/>
  <c r="S65" i="8"/>
  <c r="CB82" i="8"/>
  <c r="BP157" i="8"/>
  <c r="Y88" i="8"/>
  <c r="M42" i="9" s="1"/>
  <c r="AV428" i="8"/>
  <c r="AA78" i="8"/>
  <c r="BM265" i="8"/>
  <c r="BQ265" i="8" s="1"/>
  <c r="T48" i="8"/>
  <c r="BP52" i="8"/>
  <c r="BJ189" i="8"/>
  <c r="BJ81" i="8"/>
  <c r="B22" i="9"/>
  <c r="BY180" i="8"/>
  <c r="CE192" i="8"/>
  <c r="CF192" i="8" s="1"/>
  <c r="BC82" i="8"/>
  <c r="BA415" i="8"/>
  <c r="BE415" i="8" s="1"/>
  <c r="BY76" i="8"/>
  <c r="BM268" i="8"/>
  <c r="BQ268" i="8" s="1"/>
  <c r="BA45" i="8"/>
  <c r="Q257" i="8"/>
  <c r="E49" i="9" s="1"/>
  <c r="BF69" i="8"/>
  <c r="U251" i="8"/>
  <c r="BA153" i="8"/>
  <c r="BE153" i="8" s="1"/>
  <c r="BM78" i="8"/>
  <c r="BF163" i="8"/>
  <c r="R246" i="8"/>
  <c r="Y54" i="8"/>
  <c r="M79" i="9" s="1"/>
  <c r="AX49" i="8"/>
  <c r="BH52" i="8"/>
  <c r="BL52" i="8" s="1"/>
  <c r="T275" i="8"/>
  <c r="H37" i="9" s="1"/>
  <c r="BZ410" i="6"/>
  <c r="CA410" i="6" s="1"/>
  <c r="BN341" i="8"/>
  <c r="BA426" i="8"/>
  <c r="BE426" i="8" s="1"/>
  <c r="BC67" i="8"/>
  <c r="CK61" i="8"/>
  <c r="CL246" i="8"/>
  <c r="T410" i="6"/>
  <c r="AW64" i="8"/>
  <c r="AY64" i="8" s="1"/>
  <c r="Z197" i="8"/>
  <c r="U573" i="8"/>
  <c r="AW257" i="8"/>
  <c r="W163" i="8"/>
  <c r="BC83" i="8"/>
  <c r="BE83" i="8" s="1"/>
  <c r="CL181" i="8"/>
  <c r="Z108" i="9" s="1"/>
  <c r="BO87" i="8"/>
  <c r="BQ87" i="8" s="1"/>
  <c r="BZ416" i="8"/>
  <c r="CA416" i="8" s="1"/>
  <c r="CL189" i="8"/>
  <c r="Z114" i="9" s="1"/>
  <c r="BM174" i="8"/>
  <c r="BN161" i="8"/>
  <c r="Q63" i="8"/>
  <c r="AW180" i="8"/>
  <c r="CL247" i="8"/>
  <c r="BJ198" i="8"/>
  <c r="BW517" i="8"/>
  <c r="BX517" i="8" s="1"/>
  <c r="CL405" i="8"/>
  <c r="BC78" i="8"/>
  <c r="AW173" i="8"/>
  <c r="AY173" i="8" s="1"/>
  <c r="CE512" i="8"/>
  <c r="CF512" i="8" s="1"/>
  <c r="BN198" i="8"/>
  <c r="BY190" i="8"/>
  <c r="X196" i="8"/>
  <c r="L26" i="9" s="1"/>
  <c r="U57" i="8"/>
  <c r="BM189" i="8"/>
  <c r="BO176" i="8"/>
  <c r="BY162" i="8"/>
  <c r="Q191" i="8"/>
  <c r="U247" i="8"/>
  <c r="CD195" i="8"/>
  <c r="B56" i="9"/>
  <c r="Y67" i="8"/>
  <c r="M36" i="9" s="1"/>
  <c r="BF167" i="8"/>
  <c r="CK74" i="8"/>
  <c r="CE81" i="8"/>
  <c r="CF81" i="8" s="1"/>
  <c r="AA149" i="8"/>
  <c r="O20" i="9" s="1"/>
  <c r="AA75" i="8"/>
  <c r="O8" i="9" s="1"/>
  <c r="BF573" i="6"/>
  <c r="BY159" i="8"/>
  <c r="BA190" i="8"/>
  <c r="Q91" i="8"/>
  <c r="E41" i="9" s="1"/>
  <c r="Y80" i="8"/>
  <c r="CE85" i="8"/>
  <c r="CF85" i="8" s="1"/>
  <c r="V64" i="8"/>
  <c r="AW77" i="8"/>
  <c r="AY77" i="8" s="1"/>
  <c r="BO269" i="8"/>
  <c r="BI75" i="8"/>
  <c r="BK75" i="8" s="1"/>
  <c r="W186" i="8"/>
  <c r="BC174" i="8"/>
  <c r="BP46" i="8"/>
  <c r="BD513" i="8"/>
  <c r="BD429" i="8"/>
  <c r="BM166" i="8"/>
  <c r="BN159" i="8"/>
  <c r="AA262" i="8"/>
  <c r="O67" i="9" s="1"/>
  <c r="BA64" i="8"/>
  <c r="T189" i="8"/>
  <c r="H114" i="9" s="1"/>
  <c r="BN38" i="8"/>
  <c r="BA194" i="8"/>
  <c r="R195" i="8"/>
  <c r="F54" i="9" s="1"/>
  <c r="CL409" i="8"/>
  <c r="Z81" i="9" s="1"/>
  <c r="BA186" i="8"/>
  <c r="Q151" i="8"/>
  <c r="R149" i="8"/>
  <c r="F20" i="9" s="1"/>
  <c r="BM415" i="8"/>
  <c r="BQ415" i="8" s="1"/>
  <c r="BH170" i="8"/>
  <c r="BW197" i="8"/>
  <c r="BX197" i="8" s="1"/>
  <c r="P341" i="8"/>
  <c r="D83" i="9" s="1"/>
  <c r="BB75" i="8"/>
  <c r="Z94" i="8"/>
  <c r="N99" i="9" s="1"/>
  <c r="BZ90" i="8"/>
  <c r="CD38" i="8"/>
  <c r="BD89" i="8"/>
  <c r="BY248" i="8"/>
  <c r="CA248" i="8" s="1"/>
  <c r="AW190" i="8"/>
  <c r="AY190" i="8" s="1"/>
  <c r="R175" i="8"/>
  <c r="F52" i="9" s="1"/>
  <c r="CE247" i="8"/>
  <c r="S183" i="8"/>
  <c r="BI402" i="8"/>
  <c r="AA247" i="8"/>
  <c r="BJ497" i="8"/>
  <c r="BF185" i="8"/>
  <c r="BD157" i="8"/>
  <c r="V148" i="8"/>
  <c r="BJ39" i="8"/>
  <c r="R60" i="8"/>
  <c r="F11" i="9" s="1"/>
  <c r="BB49" i="8"/>
  <c r="BE49" i="8" s="1"/>
  <c r="T44" i="8"/>
  <c r="H122" i="9" s="1"/>
  <c r="AW41" i="8"/>
  <c r="AY41" i="8" s="1"/>
  <c r="Y421" i="8"/>
  <c r="CL146" i="8"/>
  <c r="AW274" i="8"/>
  <c r="AW57" i="8"/>
  <c r="AY57" i="8" s="1"/>
  <c r="CK149" i="8"/>
  <c r="Y20" i="9" s="1"/>
  <c r="AW404" i="8"/>
  <c r="W83" i="8"/>
  <c r="K22" i="9" s="1"/>
  <c r="R86" i="8"/>
  <c r="AW188" i="8"/>
  <c r="AY188" i="8" s="1"/>
  <c r="AW278" i="8"/>
  <c r="BH65" i="8"/>
  <c r="Y198" i="8"/>
  <c r="M119" i="9" s="1"/>
  <c r="Z188" i="8"/>
  <c r="N63" i="9" s="1"/>
  <c r="AA200" i="8"/>
  <c r="O75" i="9" s="1"/>
  <c r="CE156" i="8"/>
  <c r="AV401" i="8"/>
  <c r="W366" i="8"/>
  <c r="BO83" i="8"/>
  <c r="BQ83" i="8" s="1"/>
  <c r="S57" i="8"/>
  <c r="Y281" i="8"/>
  <c r="M66" i="9" s="1"/>
  <c r="W40" i="8"/>
  <c r="CL63" i="8"/>
  <c r="AW162" i="8"/>
  <c r="AY162" i="8" s="1"/>
  <c r="AX184" i="8"/>
  <c r="CK183" i="8"/>
  <c r="BN148" i="8"/>
  <c r="BQ148" i="8" s="1"/>
  <c r="CE150" i="8"/>
  <c r="CF150" i="8" s="1"/>
  <c r="Z184" i="8"/>
  <c r="N76" i="9" s="1"/>
  <c r="Y78" i="8"/>
  <c r="AW183" i="8"/>
  <c r="AY183" i="8" s="1"/>
  <c r="X251" i="8"/>
  <c r="BB407" i="8"/>
  <c r="Z161" i="8"/>
  <c r="BI55" i="8"/>
  <c r="BK55" i="8" s="1"/>
  <c r="BA47" i="8"/>
  <c r="S184" i="8"/>
  <c r="G76" i="9" s="1"/>
  <c r="T254" i="8"/>
  <c r="BN78" i="8"/>
  <c r="BQ78" i="8" s="1"/>
  <c r="Q79" i="8"/>
  <c r="E55" i="9" s="1"/>
  <c r="W260" i="8"/>
  <c r="K68" i="9" s="1"/>
  <c r="V502" i="8"/>
  <c r="AV49" i="8"/>
  <c r="AV167" i="8"/>
  <c r="AZ167" i="8" s="1"/>
  <c r="U196" i="8"/>
  <c r="BJ410" i="8"/>
  <c r="BO352" i="8"/>
  <c r="BN516" i="8"/>
  <c r="BI401" i="8"/>
  <c r="AA181" i="8"/>
  <c r="O108" i="9" s="1"/>
  <c r="T191" i="8"/>
  <c r="BA75" i="8"/>
  <c r="BD248" i="8"/>
  <c r="BA247" i="8"/>
  <c r="BE247" i="8" s="1"/>
  <c r="BJ199" i="8"/>
  <c r="CD266" i="8"/>
  <c r="CF266" i="8" s="1"/>
  <c r="B82" i="9"/>
  <c r="BB83" i="8"/>
  <c r="BZ406" i="8"/>
  <c r="CA406" i="8" s="1"/>
  <c r="Y64" i="8"/>
  <c r="M31" i="9" s="1"/>
  <c r="O82" i="8"/>
  <c r="BN184" i="8"/>
  <c r="BA77" i="8"/>
  <c r="T179" i="8"/>
  <c r="H98" i="9" s="1"/>
  <c r="BO89" i="8"/>
  <c r="R150" i="8"/>
  <c r="CL422" i="8"/>
  <c r="X189" i="8"/>
  <c r="L114" i="9" s="1"/>
  <c r="BJ45" i="8"/>
  <c r="AA154" i="8"/>
  <c r="AV48" i="8"/>
  <c r="AZ48" i="8" s="1"/>
  <c r="CK86" i="8"/>
  <c r="BY173" i="8"/>
  <c r="Y68" i="8"/>
  <c r="BW163" i="8"/>
  <c r="BH55" i="8"/>
  <c r="BL55" i="8" s="1"/>
  <c r="Z155" i="8"/>
  <c r="X338" i="8"/>
  <c r="U160" i="8"/>
  <c r="AB160" i="8" s="1"/>
  <c r="AC160" i="8" s="1"/>
  <c r="BJ87" i="8"/>
  <c r="S415" i="8"/>
  <c r="G19" i="9" s="1"/>
  <c r="W416" i="8"/>
  <c r="U410" i="6"/>
  <c r="BD173" i="8"/>
  <c r="U45" i="8"/>
  <c r="AB45" i="8" s="1"/>
  <c r="AC45" i="8" s="1"/>
  <c r="AD45" i="8" s="1"/>
  <c r="BJ259" i="8"/>
  <c r="BZ46" i="8"/>
  <c r="CA46" i="8" s="1"/>
  <c r="Q184" i="8"/>
  <c r="E76" i="9" s="1"/>
  <c r="BO262" i="8"/>
  <c r="BM151" i="8"/>
  <c r="BI44" i="8"/>
  <c r="BK44" i="8" s="1"/>
  <c r="BC572" i="8"/>
  <c r="R183" i="8"/>
  <c r="U82" i="8"/>
  <c r="BN80" i="8"/>
  <c r="BQ80" i="8" s="1"/>
  <c r="BM89" i="8"/>
  <c r="BM168" i="8"/>
  <c r="CK200" i="8"/>
  <c r="Y75" i="9" s="1"/>
  <c r="CB75" i="8"/>
  <c r="CC75" i="8" s="1"/>
  <c r="BJ68" i="8"/>
  <c r="BA178" i="8"/>
  <c r="CK66" i="8"/>
  <c r="Y18" i="9" s="1"/>
  <c r="BI172" i="8"/>
  <c r="BK172" i="8" s="1"/>
  <c r="AA82" i="8"/>
  <c r="BM353" i="8"/>
  <c r="CE56" i="8"/>
  <c r="CF56" i="8" s="1"/>
  <c r="BN47" i="8"/>
  <c r="X416" i="8"/>
  <c r="BW160" i="8"/>
  <c r="CB87" i="8"/>
  <c r="CC87" i="8" s="1"/>
  <c r="X248" i="8"/>
  <c r="Y246" i="8"/>
  <c r="AV339" i="8"/>
  <c r="B73" i="9"/>
  <c r="Z191" i="8"/>
  <c r="BI420" i="8"/>
  <c r="P82" i="8"/>
  <c r="BH167" i="8"/>
  <c r="X406" i="8"/>
  <c r="L82" i="9" s="1"/>
  <c r="BP419" i="8"/>
  <c r="Y262" i="8"/>
  <c r="M67" i="9" s="1"/>
  <c r="Z248" i="8"/>
  <c r="BB270" i="8"/>
  <c r="CE46" i="8"/>
  <c r="CF46" i="8" s="1"/>
  <c r="X74" i="8"/>
  <c r="BW146" i="8"/>
  <c r="BX146" i="8" s="1"/>
  <c r="AW62" i="8"/>
  <c r="AY62" i="8" s="1"/>
  <c r="CB257" i="8"/>
  <c r="BI63" i="8"/>
  <c r="U60" i="8"/>
  <c r="T56" i="8"/>
  <c r="H87" i="9" s="1"/>
  <c r="AA192" i="8"/>
  <c r="BP166" i="8"/>
  <c r="BC163" i="8"/>
  <c r="V250" i="8"/>
  <c r="BC57" i="8"/>
  <c r="BE57" i="8" s="1"/>
  <c r="AW251" i="8"/>
  <c r="BN200" i="8"/>
  <c r="BQ200" i="8" s="1"/>
  <c r="W74" i="8"/>
  <c r="CE84" i="8"/>
  <c r="W410" i="8"/>
  <c r="K24" i="9" s="1"/>
  <c r="V268" i="8"/>
  <c r="BW181" i="8"/>
  <c r="BX181" i="8" s="1"/>
  <c r="U512" i="8"/>
  <c r="AW192" i="8"/>
  <c r="AY192" i="8" s="1"/>
  <c r="AV248" i="8"/>
  <c r="P79" i="8"/>
  <c r="D55" i="9" s="1"/>
  <c r="BZ44" i="8"/>
  <c r="CA44" i="8" s="1"/>
  <c r="CL170" i="8"/>
  <c r="Z78" i="9" s="1"/>
  <c r="CE254" i="8"/>
  <c r="R200" i="8"/>
  <c r="F75" i="9" s="1"/>
  <c r="BF154" i="8"/>
  <c r="BZ50" i="8"/>
  <c r="CA50" i="8" s="1"/>
  <c r="T337" i="8"/>
  <c r="CL84" i="8"/>
  <c r="BY75" i="8"/>
  <c r="BA181" i="8"/>
  <c r="BE181" i="8" s="1"/>
  <c r="Q269" i="8"/>
  <c r="E94" i="9" s="1"/>
  <c r="BO75" i="8"/>
  <c r="BQ75" i="8" s="1"/>
  <c r="Y178" i="8"/>
  <c r="M51" i="9" s="1"/>
  <c r="O175" i="8"/>
  <c r="C52" i="9" s="1"/>
  <c r="AV193" i="8"/>
  <c r="X197" i="8"/>
  <c r="Z425" i="8"/>
  <c r="N112" i="9" s="1"/>
  <c r="P264" i="8"/>
  <c r="D106" i="9" s="1"/>
  <c r="V80" i="8"/>
  <c r="CK148" i="8"/>
  <c r="BI150" i="8"/>
  <c r="BK150" i="8" s="1"/>
  <c r="BA41" i="8"/>
  <c r="B7" i="9"/>
  <c r="B120" i="9"/>
  <c r="AA352" i="8"/>
  <c r="O100" i="9" s="1"/>
  <c r="BD340" i="8"/>
  <c r="Q271" i="8"/>
  <c r="E104" i="9" s="1"/>
  <c r="W198" i="8"/>
  <c r="K119" i="9" s="1"/>
  <c r="Y176" i="8"/>
  <c r="BJ154" i="8"/>
  <c r="BH282" i="8"/>
  <c r="BH152" i="8"/>
  <c r="W80" i="8"/>
  <c r="CB178" i="8"/>
  <c r="CC178" i="8" s="1"/>
  <c r="Y282" i="8"/>
  <c r="M103" i="9" s="1"/>
  <c r="BI281" i="8"/>
  <c r="BK281" i="8" s="1"/>
  <c r="AA87" i="8"/>
  <c r="O45" i="9" s="1"/>
  <c r="T46" i="8"/>
  <c r="T412" i="8"/>
  <c r="H50" i="9" s="1"/>
  <c r="Z199" i="8"/>
  <c r="N89" i="9" s="1"/>
  <c r="V158" i="8"/>
  <c r="CB415" i="8"/>
  <c r="CC415" i="8" s="1"/>
  <c r="S248" i="8"/>
  <c r="P91" i="8"/>
  <c r="D41" i="9" s="1"/>
  <c r="BH246" i="8"/>
  <c r="AW163" i="8"/>
  <c r="BJ70" i="8"/>
  <c r="P339" i="8"/>
  <c r="D97" i="9" s="1"/>
  <c r="O161" i="8"/>
  <c r="R366" i="8"/>
  <c r="BH270" i="8"/>
  <c r="W259" i="8"/>
  <c r="K70" i="9" s="1"/>
  <c r="B63" i="9"/>
  <c r="U63" i="8"/>
  <c r="X427" i="8"/>
  <c r="L6" i="9" s="1"/>
  <c r="T175" i="8"/>
  <c r="H52" i="9" s="1"/>
  <c r="BM405" i="8"/>
  <c r="BQ405" i="8" s="1"/>
  <c r="BO401" i="8"/>
  <c r="Z340" i="8"/>
  <c r="U187" i="8"/>
  <c r="BI250" i="8"/>
  <c r="BF196" i="8"/>
  <c r="CK191" i="8"/>
  <c r="O497" i="8"/>
  <c r="C64" i="9" s="1"/>
  <c r="CK197" i="8"/>
  <c r="AX263" i="8"/>
  <c r="T154" i="8"/>
  <c r="BJ402" i="8"/>
  <c r="V280" i="8"/>
  <c r="R403" i="8"/>
  <c r="F84" i="9" s="1"/>
  <c r="BW70" i="8"/>
  <c r="CL174" i="8"/>
  <c r="Z105" i="9" s="1"/>
  <c r="BH84" i="8"/>
  <c r="BH177" i="8"/>
  <c r="BI180" i="8"/>
  <c r="CE174" i="8"/>
  <c r="CF174" i="8" s="1"/>
  <c r="Q38" i="8"/>
  <c r="B15" i="9"/>
  <c r="Z267" i="8"/>
  <c r="N88" i="9" s="1"/>
  <c r="BZ49" i="8"/>
  <c r="CA49" i="8" s="1"/>
  <c r="W175" i="8"/>
  <c r="K52" i="9" s="1"/>
  <c r="Q80" i="8"/>
  <c r="BA187" i="8"/>
  <c r="AV191" i="8"/>
  <c r="Y161" i="8"/>
  <c r="BP152" i="8"/>
  <c r="BP169" i="8"/>
  <c r="S86" i="8"/>
  <c r="BZ401" i="8"/>
  <c r="CA401" i="8" s="1"/>
  <c r="BO76" i="8"/>
  <c r="BQ76" i="8" s="1"/>
  <c r="BZ83" i="8"/>
  <c r="CA83" i="8" s="1"/>
  <c r="Q261" i="8"/>
  <c r="E72" i="9" s="1"/>
  <c r="Q53" i="8"/>
  <c r="W49" i="8"/>
  <c r="P86" i="8"/>
  <c r="AX253" i="8"/>
  <c r="BM53" i="8"/>
  <c r="BH68" i="8"/>
  <c r="BB154" i="8"/>
  <c r="BE154" i="8" s="1"/>
  <c r="CD152" i="8"/>
  <c r="CF152" i="8" s="1"/>
  <c r="CK405" i="8"/>
  <c r="BP65" i="8"/>
  <c r="Y61" i="8"/>
  <c r="X407" i="8"/>
  <c r="L5" i="9" s="1"/>
  <c r="S200" i="8"/>
  <c r="G75" i="9" s="1"/>
  <c r="R405" i="8"/>
  <c r="BZ341" i="8"/>
  <c r="CA341" i="8" s="1"/>
  <c r="AX268" i="8"/>
  <c r="W73" i="8"/>
  <c r="BC151" i="8"/>
  <c r="BD405" i="8"/>
  <c r="CD184" i="8"/>
  <c r="BY38" i="8"/>
  <c r="BW57" i="8"/>
  <c r="BX57" i="8" s="1"/>
  <c r="V178" i="8"/>
  <c r="U159" i="8"/>
  <c r="CK147" i="8"/>
  <c r="Y32" i="9" s="1"/>
  <c r="Z53" i="8"/>
  <c r="P176" i="8"/>
  <c r="AA405" i="8"/>
  <c r="BH161" i="8"/>
  <c r="BL161" i="8" s="1"/>
  <c r="AX250" i="8"/>
  <c r="V54" i="8"/>
  <c r="W84" i="8"/>
  <c r="CD60" i="8"/>
  <c r="BH57" i="8"/>
  <c r="BL57" i="8" s="1"/>
  <c r="T199" i="8"/>
  <c r="H89" i="9" s="1"/>
  <c r="BY178" i="8"/>
  <c r="BB62" i="8"/>
  <c r="BE62" i="8" s="1"/>
  <c r="BH155" i="8"/>
  <c r="BL155" i="8" s="1"/>
  <c r="BA68" i="8"/>
  <c r="Q176" i="8"/>
  <c r="O192" i="8"/>
  <c r="W262" i="8"/>
  <c r="K67" i="9" s="1"/>
  <c r="AX62" i="8"/>
  <c r="BW62" i="8"/>
  <c r="BX62" i="8" s="1"/>
  <c r="X601" i="8"/>
  <c r="L14" i="9" s="1"/>
  <c r="BP183" i="8"/>
  <c r="CB428" i="8"/>
  <c r="CC428" i="8" s="1"/>
  <c r="CL268" i="8"/>
  <c r="Z90" i="9" s="1"/>
  <c r="BW419" i="8"/>
  <c r="BX419" i="8" s="1"/>
  <c r="CK67" i="8"/>
  <c r="Y36" i="9" s="1"/>
  <c r="BW75" i="8"/>
  <c r="BX75" i="8" s="1"/>
  <c r="AX82" i="8"/>
  <c r="AA180" i="8"/>
  <c r="CK64" i="8"/>
  <c r="Y31" i="9" s="1"/>
  <c r="CB49" i="8"/>
  <c r="CC49" i="8" s="1"/>
  <c r="S62" i="8"/>
  <c r="G65" i="9" s="1"/>
  <c r="BJ174" i="8"/>
  <c r="CB90" i="8"/>
  <c r="BP149" i="8"/>
  <c r="BC77" i="8"/>
  <c r="BE77" i="8" s="1"/>
  <c r="Y45" i="8"/>
  <c r="CD270" i="8"/>
  <c r="CF270" i="8" s="1"/>
  <c r="AA175" i="8"/>
  <c r="O52" i="9" s="1"/>
  <c r="R89" i="8"/>
  <c r="F77" i="9" s="1"/>
  <c r="V70" i="8"/>
  <c r="CK154" i="8"/>
  <c r="R268" i="8"/>
  <c r="F90" i="9" s="1"/>
  <c r="BJ77" i="8"/>
  <c r="BI149" i="8"/>
  <c r="BK149" i="8" s="1"/>
  <c r="BB565" i="8"/>
  <c r="BE565" i="8" s="1"/>
  <c r="CL249" i="8"/>
  <c r="BB264" i="8"/>
  <c r="CD366" i="8"/>
  <c r="CF366" i="8" s="1"/>
  <c r="BP150" i="8"/>
  <c r="BA175" i="8"/>
  <c r="Z39" i="8"/>
  <c r="R77" i="8"/>
  <c r="F56" i="9" s="1"/>
  <c r="CE162" i="8"/>
  <c r="CF162" i="8" s="1"/>
  <c r="R276" i="8"/>
  <c r="F38" i="9" s="1"/>
  <c r="AA337" i="6"/>
  <c r="BC54" i="8"/>
  <c r="BE54" i="8" s="1"/>
  <c r="BA279" i="8"/>
  <c r="BE279" i="8" s="1"/>
  <c r="Q44" i="8"/>
  <c r="E122" i="9" s="1"/>
  <c r="BC199" i="8"/>
  <c r="BC273" i="8"/>
  <c r="O65" i="8"/>
  <c r="S170" i="8"/>
  <c r="G78" i="9" s="1"/>
  <c r="BB340" i="8"/>
  <c r="AX87" i="8"/>
  <c r="BD200" i="8"/>
  <c r="BZ249" i="8"/>
  <c r="AW270" i="8"/>
  <c r="BW87" i="8"/>
  <c r="BX87" i="8" s="1"/>
  <c r="BZ200" i="8"/>
  <c r="AW67" i="8"/>
  <c r="CB80" i="8"/>
  <c r="CC80" i="8" s="1"/>
  <c r="BI68" i="8"/>
  <c r="S182" i="8"/>
  <c r="BD428" i="8"/>
  <c r="Q182" i="8"/>
  <c r="BW53" i="8"/>
  <c r="BX53" i="8" s="1"/>
  <c r="AX257" i="8"/>
  <c r="CD162" i="8"/>
  <c r="CB262" i="8"/>
  <c r="BC68" i="8"/>
  <c r="V278" i="8"/>
  <c r="B34" i="9"/>
  <c r="P39" i="8"/>
  <c r="CL74" i="8"/>
  <c r="X264" i="8"/>
  <c r="L106" i="9" s="1"/>
  <c r="Y340" i="8"/>
  <c r="U170" i="8"/>
  <c r="BB86" i="8"/>
  <c r="AV498" i="8"/>
  <c r="CB500" i="8"/>
  <c r="CC500" i="8" s="1"/>
  <c r="BI340" i="8"/>
  <c r="BK340" i="8" s="1"/>
  <c r="BI253" i="8"/>
  <c r="Z73" i="8"/>
  <c r="BA65" i="8"/>
  <c r="BA336" i="8"/>
  <c r="Z515" i="8"/>
  <c r="N16" i="9" s="1"/>
  <c r="U273" i="8"/>
  <c r="AV410" i="8"/>
  <c r="AA41" i="8"/>
  <c r="CD51" i="8"/>
  <c r="Q70" i="8"/>
  <c r="BJ150" i="8"/>
  <c r="T161" i="8"/>
  <c r="W38" i="8"/>
  <c r="BB607" i="8"/>
  <c r="Q150" i="8"/>
  <c r="X52" i="8"/>
  <c r="L92" i="9" s="1"/>
  <c r="R63" i="8"/>
  <c r="BJ193" i="8"/>
  <c r="BO337" i="8"/>
  <c r="BQ337" i="8" s="1"/>
  <c r="BF275" i="8"/>
  <c r="V53" i="8"/>
  <c r="CE179" i="8"/>
  <c r="CF179" i="8" s="1"/>
  <c r="BI51" i="8"/>
  <c r="BK51" i="8" s="1"/>
  <c r="BJ50" i="8"/>
  <c r="O41" i="8"/>
  <c r="BB146" i="8"/>
  <c r="BE146" i="8" s="1"/>
  <c r="AA601" i="6"/>
  <c r="S339" i="6"/>
  <c r="BY49" i="8"/>
  <c r="BA414" i="8"/>
  <c r="BE414" i="8" s="1"/>
  <c r="R79" i="8"/>
  <c r="F55" i="9" s="1"/>
  <c r="BP185" i="8"/>
  <c r="BD188" i="8"/>
  <c r="BP57" i="8"/>
  <c r="Q153" i="8"/>
  <c r="CB198" i="8"/>
  <c r="CK68" i="8"/>
  <c r="AW82" i="8"/>
  <c r="AY82" i="8" s="1"/>
  <c r="BI53" i="8"/>
  <c r="BK53" i="8" s="1"/>
  <c r="BM573" i="8"/>
  <c r="CE69" i="8"/>
  <c r="BA160" i="8"/>
  <c r="BD252" i="8"/>
  <c r="BH193" i="8"/>
  <c r="BI154" i="8"/>
  <c r="BK154" i="8" s="1"/>
  <c r="CE197" i="8"/>
  <c r="CF197" i="8" s="1"/>
  <c r="BD251" i="8"/>
  <c r="AV186" i="8"/>
  <c r="AZ186" i="8" s="1"/>
  <c r="BM66" i="8"/>
  <c r="X77" i="8"/>
  <c r="L56" i="9" s="1"/>
  <c r="BJ187" i="8"/>
  <c r="CE404" i="8"/>
  <c r="CF404" i="8" s="1"/>
  <c r="AW153" i="8"/>
  <c r="P276" i="8"/>
  <c r="D38" i="9" s="1"/>
  <c r="Z181" i="8"/>
  <c r="N108" i="9" s="1"/>
  <c r="BI153" i="8"/>
  <c r="S274" i="8"/>
  <c r="BJ268" i="8"/>
  <c r="BZ47" i="8"/>
  <c r="CA47" i="8" s="1"/>
  <c r="CK84" i="8"/>
  <c r="W247" i="8"/>
  <c r="W68" i="8"/>
  <c r="U271" i="8"/>
  <c r="AW68" i="8"/>
  <c r="Z168" i="8"/>
  <c r="N12" i="9" s="1"/>
  <c r="BW252" i="8"/>
  <c r="AW174" i="8"/>
  <c r="AY174" i="8" s="1"/>
  <c r="BM162" i="8"/>
  <c r="BP168" i="8"/>
  <c r="U53" i="8"/>
  <c r="AB53" i="8" s="1"/>
  <c r="AC53" i="8" s="1"/>
  <c r="AD53" i="8" s="1"/>
  <c r="CG53" i="8" s="1"/>
  <c r="CH53" i="8" s="1"/>
  <c r="X153" i="8"/>
  <c r="W188" i="8"/>
  <c r="K63" i="9" s="1"/>
  <c r="P191" i="8"/>
  <c r="BD266" i="8"/>
  <c r="BC276" i="8"/>
  <c r="BM50" i="8"/>
  <c r="BM57" i="8"/>
  <c r="CE54" i="8"/>
  <c r="CF54" i="8" s="1"/>
  <c r="B119" i="9"/>
  <c r="Q163" i="8"/>
  <c r="BA155" i="8"/>
  <c r="BH520" i="8"/>
  <c r="R181" i="8"/>
  <c r="F108" i="9" s="1"/>
  <c r="BB68" i="8"/>
  <c r="BI94" i="8"/>
  <c r="BK94" i="8" s="1"/>
  <c r="BH91" i="8"/>
  <c r="AX75" i="8"/>
  <c r="AV89" i="8"/>
  <c r="BC90" i="8"/>
  <c r="BO183" i="8"/>
  <c r="BW281" i="8"/>
  <c r="Z179" i="8"/>
  <c r="N98" i="9" s="1"/>
  <c r="BZ601" i="8"/>
  <c r="AV157" i="8"/>
  <c r="BF155" i="8"/>
  <c r="AW250" i="8"/>
  <c r="BF175" i="8"/>
  <c r="CE263" i="8"/>
  <c r="V172" i="8"/>
  <c r="R46" i="8"/>
  <c r="AV56" i="8"/>
  <c r="AZ56" i="8" s="1"/>
  <c r="BM55" i="8"/>
  <c r="BJ85" i="8"/>
  <c r="AA249" i="8"/>
  <c r="BC196" i="8"/>
  <c r="BE196" i="8" s="1"/>
  <c r="BJ44" i="8"/>
  <c r="Q57" i="8"/>
  <c r="W50" i="8"/>
  <c r="K93" i="9" s="1"/>
  <c r="CK54" i="8"/>
  <c r="Y79" i="9" s="1"/>
  <c r="AX176" i="8"/>
  <c r="CB163" i="8"/>
  <c r="BN353" i="8"/>
  <c r="CK416" i="8"/>
  <c r="BI89" i="8"/>
  <c r="BK89" i="8" s="1"/>
  <c r="P66" i="8"/>
  <c r="D18" i="9" s="1"/>
  <c r="CK70" i="8"/>
  <c r="V159" i="8"/>
  <c r="BJ73" i="8"/>
  <c r="AV64" i="8"/>
  <c r="AZ64" i="8" s="1"/>
  <c r="CK85" i="8"/>
  <c r="Y21" i="9" s="1"/>
  <c r="V498" i="8"/>
  <c r="U338" i="8"/>
  <c r="BH506" i="8"/>
  <c r="CK195" i="8"/>
  <c r="Y54" i="9" s="1"/>
  <c r="R167" i="8"/>
  <c r="F29" i="9" s="1"/>
  <c r="V422" i="8"/>
  <c r="O409" i="8"/>
  <c r="C81" i="9" s="1"/>
  <c r="CD410" i="8"/>
  <c r="CD194" i="8"/>
  <c r="AA188" i="8"/>
  <c r="O63" i="9" s="1"/>
  <c r="BH182" i="8"/>
  <c r="P250" i="8"/>
  <c r="BJ427" i="8"/>
  <c r="CK160" i="8"/>
  <c r="BH166" i="8"/>
  <c r="BL166" i="8" s="1"/>
  <c r="CB166" i="8"/>
  <c r="CC166" i="8" s="1"/>
  <c r="S45" i="8"/>
  <c r="O197" i="8"/>
  <c r="BD46" i="8"/>
  <c r="Y185" i="8"/>
  <c r="BZ38" i="8"/>
  <c r="CA38" i="8" s="1"/>
  <c r="BW90" i="8"/>
  <c r="Q51" i="8"/>
  <c r="X166" i="8"/>
  <c r="L23" i="9" s="1"/>
  <c r="T178" i="8"/>
  <c r="H51" i="9" s="1"/>
  <c r="CE278" i="8"/>
  <c r="BC49" i="8"/>
  <c r="AW75" i="8"/>
  <c r="AY75" i="8" s="1"/>
  <c r="O94" i="8"/>
  <c r="C99" i="9" s="1"/>
  <c r="T183" i="8"/>
  <c r="Q85" i="8"/>
  <c r="E21" i="9" s="1"/>
  <c r="S260" i="8"/>
  <c r="G68" i="9" s="1"/>
  <c r="BN260" i="8"/>
  <c r="AX265" i="8"/>
  <c r="CK267" i="8"/>
  <c r="Y88" i="9" s="1"/>
  <c r="AA190" i="8"/>
  <c r="O86" i="9" s="1"/>
  <c r="BZ642" i="8"/>
  <c r="S66" i="8"/>
  <c r="G18" i="9" s="1"/>
  <c r="T64" i="8"/>
  <c r="H31" i="9" s="1"/>
  <c r="BP85" i="8"/>
  <c r="CL82" i="8"/>
  <c r="CE41" i="8"/>
  <c r="CF41" i="8" s="1"/>
  <c r="S181" i="8"/>
  <c r="G108" i="9" s="1"/>
  <c r="BZ161" i="8"/>
  <c r="CA161" i="8" s="1"/>
  <c r="BB339" i="8"/>
  <c r="AV75" i="8"/>
  <c r="AZ75" i="8" s="1"/>
  <c r="CB155" i="8"/>
  <c r="CC155" i="8" s="1"/>
  <c r="CB52" i="8"/>
  <c r="CC52" i="8" s="1"/>
  <c r="P403" i="8"/>
  <c r="D84" i="9" s="1"/>
  <c r="CL81" i="8"/>
  <c r="Z25" i="9" s="1"/>
  <c r="BN520" i="8"/>
  <c r="BQ520" i="8" s="1"/>
  <c r="BW52" i="8"/>
  <c r="BX52" i="8" s="1"/>
  <c r="BW41" i="8"/>
  <c r="BX41" i="8" s="1"/>
  <c r="V50" i="8"/>
  <c r="W200" i="8"/>
  <c r="K75" i="9" s="1"/>
  <c r="BH180" i="8"/>
  <c r="BI279" i="8"/>
  <c r="BW77" i="8"/>
  <c r="BX77" i="8" s="1"/>
  <c r="O52" i="8"/>
  <c r="C92" i="9" s="1"/>
  <c r="CB151" i="8"/>
  <c r="CC151" i="8" s="1"/>
  <c r="CB250" i="8"/>
  <c r="BY67" i="8"/>
  <c r="X413" i="8"/>
  <c r="CD353" i="8"/>
  <c r="Y277" i="8"/>
  <c r="BP271" i="8"/>
  <c r="S273" i="8"/>
  <c r="BW409" i="8"/>
  <c r="BX409" i="8" s="1"/>
  <c r="Y186" i="8"/>
  <c r="Q173" i="8"/>
  <c r="E80" i="9" s="1"/>
  <c r="AA403" i="8"/>
  <c r="O84" i="9" s="1"/>
  <c r="BD81" i="8"/>
  <c r="Y260" i="8"/>
  <c r="M68" i="9" s="1"/>
  <c r="BO163" i="8"/>
  <c r="AW337" i="8"/>
  <c r="AY337" i="8" s="1"/>
  <c r="CD407" i="8"/>
  <c r="BA260" i="8"/>
  <c r="BE260" i="8" s="1"/>
  <c r="BY408" i="8"/>
  <c r="BD155" i="8"/>
  <c r="CD57" i="8"/>
  <c r="BH76" i="8"/>
  <c r="B36" i="9"/>
  <c r="V157" i="8"/>
  <c r="BM183" i="8"/>
  <c r="AV80" i="8"/>
  <c r="AZ80" i="8" s="1"/>
  <c r="CB263" i="8"/>
  <c r="CL275" i="8"/>
  <c r="Z37" i="9" s="1"/>
  <c r="U252" i="8"/>
  <c r="V413" i="8"/>
  <c r="P83" i="8"/>
  <c r="D22" i="9" s="1"/>
  <c r="BM248" i="8"/>
  <c r="BQ248" i="8" s="1"/>
  <c r="CK179" i="8"/>
  <c r="Y98" i="9" s="1"/>
  <c r="CB251" i="8"/>
  <c r="B67" i="9"/>
  <c r="Z250" i="8"/>
  <c r="CK69" i="8"/>
  <c r="Y121" i="9" s="1"/>
  <c r="R190" i="8"/>
  <c r="F86" i="9" s="1"/>
  <c r="O196" i="8"/>
  <c r="C26" i="9" s="1"/>
  <c r="AV160" i="8"/>
  <c r="R250" i="8"/>
  <c r="AX247" i="8"/>
  <c r="BD152" i="8"/>
  <c r="R169" i="8"/>
  <c r="F15" i="9" s="1"/>
  <c r="O264" i="8"/>
  <c r="C106" i="9" s="1"/>
  <c r="BW74" i="8"/>
  <c r="BX74" i="8" s="1"/>
  <c r="V167" i="8"/>
  <c r="BJ197" i="8"/>
  <c r="BF39" i="8"/>
  <c r="BC154" i="8"/>
  <c r="AA63" i="8"/>
  <c r="AV175" i="8"/>
  <c r="BH47" i="8"/>
  <c r="BL47" i="8" s="1"/>
  <c r="X76" i="8"/>
  <c r="AW260" i="8"/>
  <c r="BF426" i="8"/>
  <c r="BW413" i="8"/>
  <c r="BX413" i="8" s="1"/>
  <c r="R427" i="8"/>
  <c r="F6" i="9" s="1"/>
  <c r="BO338" i="8"/>
  <c r="BQ338" i="8" s="1"/>
  <c r="Y338" i="8"/>
  <c r="BM407" i="8"/>
  <c r="BQ407" i="8" s="1"/>
  <c r="W178" i="8"/>
  <c r="K51" i="9" s="1"/>
  <c r="BB195" i="8"/>
  <c r="BB424" i="8"/>
  <c r="AA152" i="8"/>
  <c r="BB337" i="8"/>
  <c r="U83" i="8"/>
  <c r="AB83" i="8" s="1"/>
  <c r="P22" i="9" s="1"/>
  <c r="X66" i="8"/>
  <c r="L18" i="9" s="1"/>
  <c r="V75" i="8"/>
  <c r="CL156" i="8"/>
  <c r="B8" i="9"/>
  <c r="BP70" i="8"/>
  <c r="BN85" i="8"/>
  <c r="U178" i="8"/>
  <c r="AB178" i="8" s="1"/>
  <c r="BI163" i="8"/>
  <c r="BP266" i="8"/>
  <c r="Q190" i="8"/>
  <c r="E86" i="9" s="1"/>
  <c r="BA69" i="8"/>
  <c r="BE69" i="8" s="1"/>
  <c r="W156" i="8"/>
  <c r="AV62" i="8"/>
  <c r="AZ62" i="8" s="1"/>
  <c r="BW280" i="8"/>
  <c r="U248" i="8"/>
  <c r="AX496" i="8"/>
  <c r="O158" i="8"/>
  <c r="BH181" i="8"/>
  <c r="AX55" i="8"/>
  <c r="V412" i="8"/>
  <c r="CB156" i="8"/>
  <c r="S268" i="8"/>
  <c r="G90" i="9" s="1"/>
  <c r="BH264" i="8"/>
  <c r="BI146" i="8"/>
  <c r="BK146" i="8" s="1"/>
  <c r="BY269" i="8"/>
  <c r="CA269" i="8" s="1"/>
  <c r="V274" i="8"/>
  <c r="Y169" i="8"/>
  <c r="M15" i="9" s="1"/>
  <c r="B58" i="9"/>
  <c r="Q48" i="8"/>
  <c r="BI415" i="8"/>
  <c r="O167" i="8"/>
  <c r="C29" i="9" s="1"/>
  <c r="BW520" i="8"/>
  <c r="BX520" i="8" s="1"/>
  <c r="BC496" i="8"/>
  <c r="BW268" i="8"/>
  <c r="B57" i="9"/>
  <c r="BF498" i="8"/>
  <c r="BN249" i="8"/>
  <c r="R430" i="8"/>
  <c r="O91" i="8"/>
  <c r="C41" i="9" s="1"/>
  <c r="BN339" i="8"/>
  <c r="P282" i="8"/>
  <c r="D103" i="9" s="1"/>
  <c r="Q420" i="8"/>
  <c r="BP341" i="8"/>
  <c r="BJ352" i="8"/>
  <c r="S280" i="8"/>
  <c r="G28" i="9" s="1"/>
  <c r="W155" i="8"/>
  <c r="BP90" i="8"/>
  <c r="CD423" i="8"/>
  <c r="P421" i="8"/>
  <c r="BW421" i="8"/>
  <c r="BX421" i="8" s="1"/>
  <c r="BJ46" i="8"/>
  <c r="BY198" i="8"/>
  <c r="CA198" i="8" s="1"/>
  <c r="O193" i="8"/>
  <c r="C35" i="9" s="1"/>
  <c r="U195" i="8"/>
  <c r="B88" i="9"/>
  <c r="R57" i="8"/>
  <c r="Y248" i="8"/>
  <c r="BI185" i="8"/>
  <c r="BK185" i="8" s="1"/>
  <c r="V85" i="8"/>
  <c r="CB404" i="8"/>
  <c r="CC404" i="8" s="1"/>
  <c r="CB252" i="8"/>
  <c r="Y172" i="8"/>
  <c r="M109" i="9" s="1"/>
  <c r="Z154" i="8"/>
  <c r="CD419" i="8"/>
  <c r="BI270" i="8"/>
  <c r="W172" i="8"/>
  <c r="K109" i="9" s="1"/>
  <c r="R174" i="8"/>
  <c r="F105" i="9" s="1"/>
  <c r="CB176" i="8"/>
  <c r="CC176" i="8" s="1"/>
  <c r="CG176" i="8" s="1"/>
  <c r="CH176" i="8" s="1"/>
  <c r="Y196" i="8"/>
  <c r="M26" i="9" s="1"/>
  <c r="V193" i="8"/>
  <c r="CE428" i="8"/>
  <c r="CF428" i="8" s="1"/>
  <c r="AV148" i="8"/>
  <c r="AA84" i="8"/>
  <c r="S251" i="8"/>
  <c r="BN181" i="8"/>
  <c r="O154" i="8"/>
  <c r="CE87" i="8"/>
  <c r="CF87" i="8" s="1"/>
  <c r="U75" i="8"/>
  <c r="AB75" i="8" s="1"/>
  <c r="P8" i="9" s="1"/>
  <c r="T262" i="8"/>
  <c r="H67" i="9" s="1"/>
  <c r="BB48" i="8"/>
  <c r="BD49" i="8"/>
  <c r="BB85" i="8"/>
  <c r="CL168" i="8"/>
  <c r="Z12" i="9" s="1"/>
  <c r="Y157" i="8"/>
  <c r="AA161" i="8"/>
  <c r="BD257" i="8"/>
  <c r="CD420" i="8"/>
  <c r="BP352" i="8"/>
  <c r="BD74" i="8"/>
  <c r="O84" i="8"/>
  <c r="BN192" i="8"/>
  <c r="BI200" i="8"/>
  <c r="BK200" i="8" s="1"/>
  <c r="Z89" i="8"/>
  <c r="N77" i="9" s="1"/>
  <c r="BN187" i="8"/>
  <c r="BI170" i="8"/>
  <c r="BK170" i="8" s="1"/>
  <c r="BH45" i="8"/>
  <c r="BL45" i="8" s="1"/>
  <c r="BR45" i="8" s="1"/>
  <c r="AV166" i="8"/>
  <c r="AZ166" i="8" s="1"/>
  <c r="Q429" i="8"/>
  <c r="E10" i="9" s="1"/>
  <c r="BN51" i="8"/>
  <c r="BQ51" i="8" s="1"/>
  <c r="V78" i="8"/>
  <c r="W54" i="8"/>
  <c r="K79" i="9" s="1"/>
  <c r="BO50" i="8"/>
  <c r="BQ50" i="8" s="1"/>
  <c r="BA54" i="8"/>
  <c r="BF64" i="8"/>
  <c r="BO84" i="8"/>
  <c r="BY171" i="8"/>
  <c r="BZ181" i="8"/>
  <c r="CA181" i="8" s="1"/>
  <c r="O66" i="8"/>
  <c r="C18" i="9" s="1"/>
  <c r="R68" i="8"/>
  <c r="BM428" i="8"/>
  <c r="BQ428" i="8" s="1"/>
  <c r="BN151" i="8"/>
  <c r="BQ151" i="8" s="1"/>
  <c r="R55" i="8"/>
  <c r="T86" i="8"/>
  <c r="CD250" i="8"/>
  <c r="CF250" i="8" s="1"/>
  <c r="R82" i="8"/>
  <c r="CE70" i="8"/>
  <c r="CK73" i="8"/>
  <c r="AV277" i="8"/>
  <c r="CK273" i="8"/>
  <c r="CL62" i="8"/>
  <c r="Z65" i="9" s="1"/>
  <c r="CK153" i="8"/>
  <c r="AX50" i="8"/>
  <c r="BY263" i="8"/>
  <c r="CA263" i="8" s="1"/>
  <c r="O89" i="8"/>
  <c r="C77" i="9" s="1"/>
  <c r="Z67" i="8"/>
  <c r="N36" i="9" s="1"/>
  <c r="AX280" i="8"/>
  <c r="P90" i="8"/>
  <c r="Y90" i="8"/>
  <c r="S418" i="8"/>
  <c r="CB264" i="8"/>
  <c r="R73" i="8"/>
  <c r="CL265" i="8"/>
  <c r="Z62" i="9" s="1"/>
  <c r="BW416" i="8"/>
  <c r="BX416" i="8" s="1"/>
  <c r="BO185" i="8"/>
  <c r="V192" i="8"/>
  <c r="CB190" i="8"/>
  <c r="CC190" i="8" s="1"/>
  <c r="CD429" i="8"/>
  <c r="X252" i="8"/>
  <c r="AV183" i="8"/>
  <c r="AZ183" i="8" s="1"/>
  <c r="BC413" i="8"/>
  <c r="CB249" i="8"/>
  <c r="Q198" i="8"/>
  <c r="E119" i="9" s="1"/>
  <c r="U179" i="8"/>
  <c r="S198" i="8"/>
  <c r="G119" i="9" s="1"/>
  <c r="BJ573" i="8"/>
  <c r="CE246" i="8"/>
  <c r="BP62" i="8"/>
  <c r="AV169" i="8"/>
  <c r="AZ169" i="8" s="1"/>
  <c r="W410" i="6"/>
  <c r="O147" i="8"/>
  <c r="C32" i="9" s="1"/>
  <c r="B5" i="9"/>
  <c r="AW181" i="8"/>
  <c r="BN172" i="8"/>
  <c r="BQ172" i="8" s="1"/>
  <c r="Y146" i="8"/>
  <c r="Q78" i="8"/>
  <c r="BJ194" i="8"/>
  <c r="CL407" i="8"/>
  <c r="Z5" i="9" s="1"/>
  <c r="CL75" i="8"/>
  <c r="Z8" i="9" s="1"/>
  <c r="AW261" i="8"/>
  <c r="CB266" i="8"/>
  <c r="B110" i="9"/>
  <c r="U172" i="8"/>
  <c r="AB172" i="8" s="1"/>
  <c r="Q200" i="8"/>
  <c r="E75" i="9" s="1"/>
  <c r="V163" i="8"/>
  <c r="BW264" i="8"/>
  <c r="BY249" i="8"/>
  <c r="CA249" i="8" s="1"/>
  <c r="V197" i="8"/>
  <c r="BP198" i="8"/>
  <c r="CB267" i="8"/>
  <c r="BJ257" i="8"/>
  <c r="BH196" i="8"/>
  <c r="BJ172" i="8"/>
  <c r="BB425" i="8"/>
  <c r="P424" i="8"/>
  <c r="CL252" i="8"/>
  <c r="T410" i="8"/>
  <c r="H24" i="9" s="1"/>
  <c r="R157" i="8"/>
  <c r="Y66" i="8"/>
  <c r="M18" i="9" s="1"/>
  <c r="Z86" i="8"/>
  <c r="BD281" i="8"/>
  <c r="BB69" i="8"/>
  <c r="Q339" i="8"/>
  <c r="E97" i="9" s="1"/>
  <c r="O70" i="8"/>
  <c r="AX187" i="8"/>
  <c r="U49" i="8"/>
  <c r="AB49" i="8" s="1"/>
  <c r="AC49" i="8" s="1"/>
  <c r="AD49" i="8" s="1"/>
  <c r="CG49" i="8" s="1"/>
  <c r="CH49" i="8" s="1"/>
  <c r="CK156" i="8"/>
  <c r="BA38" i="8"/>
  <c r="BA50" i="8"/>
  <c r="BA170" i="8"/>
  <c r="BA280" i="8"/>
  <c r="AA408" i="8"/>
  <c r="O9" i="9" s="1"/>
  <c r="BJ48" i="8"/>
  <c r="BZ403" i="8"/>
  <c r="CA403" i="8" s="1"/>
  <c r="AW504" i="8"/>
  <c r="AY504" i="8" s="1"/>
  <c r="BN82" i="8"/>
  <c r="BQ82" i="8" s="1"/>
  <c r="CK168" i="8"/>
  <c r="Y12" i="9" s="1"/>
  <c r="W161" i="8"/>
  <c r="T280" i="8"/>
  <c r="H28" i="9" s="1"/>
  <c r="AV187" i="8"/>
  <c r="BW426" i="8"/>
  <c r="BX426" i="8" s="1"/>
  <c r="O282" i="8"/>
  <c r="C103" i="9" s="1"/>
  <c r="P272" i="8"/>
  <c r="V251" i="8"/>
  <c r="BP567" i="8"/>
  <c r="P407" i="8"/>
  <c r="D5" i="9" s="1"/>
  <c r="BJ353" i="8"/>
  <c r="X272" i="8"/>
  <c r="CE414" i="8"/>
  <c r="CF414" i="8" s="1"/>
  <c r="AX86" i="8"/>
  <c r="CB174" i="8"/>
  <c r="CC174" i="8" s="1"/>
  <c r="B105" i="9"/>
  <c r="P68" i="8"/>
  <c r="AA567" i="8"/>
  <c r="O95" i="9" s="1"/>
  <c r="Y366" i="8"/>
  <c r="S69" i="8"/>
  <c r="G121" i="9" s="1"/>
  <c r="T57" i="8"/>
  <c r="BZ53" i="8"/>
  <c r="CA53" i="8" s="1"/>
  <c r="CK250" i="8"/>
  <c r="Y192" i="8"/>
  <c r="BI254" i="8"/>
  <c r="O78" i="8"/>
  <c r="Q172" i="8"/>
  <c r="E109" i="9" s="1"/>
  <c r="T185" i="8"/>
  <c r="W266" i="8"/>
  <c r="K107" i="9" s="1"/>
  <c r="BB512" i="8"/>
  <c r="BF189" i="8"/>
  <c r="AV156" i="8"/>
  <c r="BI520" i="8"/>
  <c r="BK520" i="8" s="1"/>
  <c r="AV176" i="8"/>
  <c r="AX520" i="8"/>
  <c r="Q506" i="8"/>
  <c r="AA270" i="8"/>
  <c r="BH426" i="8"/>
  <c r="T193" i="8"/>
  <c r="H35" i="9" s="1"/>
  <c r="BY146" i="8"/>
  <c r="BJ89" i="8"/>
  <c r="Z172" i="8"/>
  <c r="N109" i="9" s="1"/>
  <c r="CB172" i="8"/>
  <c r="CC172" i="8" s="1"/>
  <c r="BB38" i="8"/>
  <c r="CL253" i="8"/>
  <c r="AA155" i="8"/>
  <c r="W257" i="8"/>
  <c r="K49" i="9" s="1"/>
  <c r="AW159" i="8"/>
  <c r="AY159" i="8" s="1"/>
  <c r="BO421" i="8"/>
  <c r="AX83" i="8"/>
  <c r="CK166" i="8"/>
  <c r="Y23" i="9" s="1"/>
  <c r="BY259" i="8"/>
  <c r="CA259" i="8" s="1"/>
  <c r="BH353" i="8"/>
  <c r="BL353" i="8" s="1"/>
  <c r="R278" i="8"/>
  <c r="F91" i="9" s="1"/>
  <c r="T260" i="8"/>
  <c r="H68" i="9" s="1"/>
  <c r="CD498" i="8"/>
  <c r="AX159" i="8"/>
  <c r="BN150" i="8"/>
  <c r="BQ150" i="8" s="1"/>
  <c r="CL86" i="8"/>
  <c r="S257" i="8"/>
  <c r="G49" i="9" s="1"/>
  <c r="BI248" i="8"/>
  <c r="CD185" i="8"/>
  <c r="X403" i="8"/>
  <c r="L84" i="9" s="1"/>
  <c r="Q160" i="8"/>
  <c r="BH189" i="8"/>
  <c r="BL189" i="8" s="1"/>
  <c r="AV161" i="8"/>
  <c r="AZ161" i="8" s="1"/>
  <c r="BA198" i="8"/>
  <c r="BE198" i="8" s="1"/>
  <c r="CB194" i="8"/>
  <c r="CC194" i="8" s="1"/>
  <c r="BM422" i="8"/>
  <c r="BQ422" i="8" s="1"/>
  <c r="Y427" i="8"/>
  <c r="M6" i="9" s="1"/>
  <c r="Z152" i="8"/>
  <c r="AA248" i="8"/>
  <c r="V366" i="8"/>
  <c r="U84" i="8"/>
  <c r="AB84" i="8" s="1"/>
  <c r="AC84" i="8" s="1"/>
  <c r="AD84" i="8" s="1"/>
  <c r="BH428" i="8"/>
  <c r="BN83" i="8"/>
  <c r="AV88" i="8"/>
  <c r="AZ88" i="8" s="1"/>
  <c r="BN77" i="8"/>
  <c r="BI199" i="8"/>
  <c r="BK199" i="8" s="1"/>
  <c r="P261" i="8"/>
  <c r="D72" i="9" s="1"/>
  <c r="BO172" i="8"/>
  <c r="CK275" i="8"/>
  <c r="Y37" i="9" s="1"/>
  <c r="T159" i="8"/>
  <c r="S267" i="8"/>
  <c r="G88" i="9" s="1"/>
  <c r="AX276" i="8"/>
  <c r="X278" i="8"/>
  <c r="L91" i="9" s="1"/>
  <c r="BF353" i="8"/>
  <c r="AX57" i="8"/>
  <c r="O152" i="8"/>
  <c r="W249" i="8"/>
  <c r="BJ162" i="8"/>
  <c r="BY401" i="8"/>
  <c r="AA339" i="8"/>
  <c r="O97" i="9" s="1"/>
  <c r="BF200" i="8"/>
  <c r="BH265" i="8"/>
  <c r="Z518" i="8"/>
  <c r="AV53" i="8"/>
  <c r="AZ53" i="8" s="1"/>
  <c r="BF84" i="8"/>
  <c r="W60" i="8"/>
  <c r="K11" i="9" s="1"/>
  <c r="CK196" i="8"/>
  <c r="Y26" i="9" s="1"/>
  <c r="CB567" i="8"/>
  <c r="Y184" i="8"/>
  <c r="M76" i="9" s="1"/>
  <c r="BY407" i="8"/>
  <c r="BW341" i="8"/>
  <c r="BX341" i="8" s="1"/>
  <c r="P404" i="8"/>
  <c r="D74" i="9" s="1"/>
  <c r="BM408" i="8"/>
  <c r="V271" i="8"/>
  <c r="P279" i="8"/>
  <c r="D102" i="9" s="1"/>
  <c r="BH184" i="8"/>
  <c r="BL184" i="8" s="1"/>
  <c r="CK57" i="8"/>
  <c r="S76" i="8"/>
  <c r="CL186" i="8"/>
  <c r="Z339" i="8"/>
  <c r="N97" i="9" s="1"/>
  <c r="W52" i="8"/>
  <c r="K92" i="9" s="1"/>
  <c r="T157" i="8"/>
  <c r="BH63" i="8"/>
  <c r="CK157" i="8"/>
  <c r="W66" i="8"/>
  <c r="K18" i="9" s="1"/>
  <c r="BJ94" i="8"/>
  <c r="U171" i="8"/>
  <c r="CL340" i="8"/>
  <c r="BP498" i="8"/>
  <c r="CD174" i="8"/>
  <c r="AV253" i="8"/>
  <c r="S196" i="8"/>
  <c r="G26" i="9" s="1"/>
  <c r="B118" i="9"/>
  <c r="BP496" i="8"/>
  <c r="AV353" i="8"/>
  <c r="CB419" i="8"/>
  <c r="CC419" i="8" s="1"/>
  <c r="W197" i="8"/>
  <c r="Z408" i="8"/>
  <c r="N9" i="9" s="1"/>
  <c r="BP159" i="8"/>
  <c r="BI565" i="8"/>
  <c r="BK565" i="8" s="1"/>
  <c r="BF67" i="8"/>
  <c r="BW48" i="8"/>
  <c r="BX48" i="8" s="1"/>
  <c r="BM45" i="8"/>
  <c r="R47" i="8"/>
  <c r="F73" i="9" s="1"/>
  <c r="R163" i="8"/>
  <c r="BA341" i="8"/>
  <c r="CK47" i="8"/>
  <c r="Y73" i="9" s="1"/>
  <c r="Y266" i="8"/>
  <c r="M107" i="9" s="1"/>
  <c r="CD84" i="8"/>
  <c r="CF84" i="8" s="1"/>
  <c r="BA258" i="8"/>
  <c r="BE258" i="8" s="1"/>
  <c r="W253" i="8"/>
  <c r="W277" i="8" s="1"/>
  <c r="BF174" i="8"/>
  <c r="CL167" i="8"/>
  <c r="Z29" i="9" s="1"/>
  <c r="T251" i="8"/>
  <c r="V183" i="8"/>
  <c r="AA159" i="8"/>
  <c r="BO86" i="8"/>
  <c r="BQ86" i="8" s="1"/>
  <c r="AW179" i="8"/>
  <c r="AY179" i="8" s="1"/>
  <c r="T409" i="8"/>
  <c r="H81" i="9" s="1"/>
  <c r="AX353" i="8"/>
  <c r="Q266" i="8"/>
  <c r="E107" i="9" s="1"/>
  <c r="Y497" i="8"/>
  <c r="M64" i="9" s="1"/>
  <c r="CL272" i="8"/>
  <c r="AX410" i="6"/>
  <c r="R40" i="8"/>
  <c r="BD174" i="8"/>
  <c r="T60" i="8"/>
  <c r="H11" i="9" s="1"/>
  <c r="BI168" i="8"/>
  <c r="BK168" i="8" s="1"/>
  <c r="Q156" i="8"/>
  <c r="BF502" i="8"/>
  <c r="AW39" i="8"/>
  <c r="AY39" i="8" s="1"/>
  <c r="BY167" i="8"/>
  <c r="R91" i="8"/>
  <c r="F41" i="9" s="1"/>
  <c r="Q39" i="8"/>
  <c r="BM85" i="8"/>
  <c r="Y86" i="8"/>
  <c r="BH258" i="8"/>
  <c r="BN62" i="8"/>
  <c r="BI66" i="8"/>
  <c r="Z48" i="8"/>
  <c r="BY258" i="8"/>
  <c r="CA258" i="8" s="1"/>
  <c r="BN162" i="8"/>
  <c r="BH41" i="8"/>
  <c r="AX171" i="8"/>
  <c r="BJ156" i="8"/>
  <c r="AW160" i="8"/>
  <c r="AY160" i="8" s="1"/>
  <c r="BJ86" i="8"/>
  <c r="BM199" i="8"/>
  <c r="X271" i="8"/>
  <c r="L104" i="9" s="1"/>
  <c r="O519" i="8"/>
  <c r="C48" i="9" s="1"/>
  <c r="Y249" i="8"/>
  <c r="AX191" i="8"/>
  <c r="AW340" i="8"/>
  <c r="AY340" i="8" s="1"/>
  <c r="AA186" i="8"/>
  <c r="BA148" i="8"/>
  <c r="P406" i="8"/>
  <c r="D82" i="9" s="1"/>
  <c r="BM420" i="8"/>
  <c r="BQ420" i="8" s="1"/>
  <c r="BI82" i="8"/>
  <c r="BK82" i="8" s="1"/>
  <c r="CD168" i="8"/>
  <c r="CK414" i="8"/>
  <c r="Y118" i="9" s="1"/>
  <c r="BP403" i="8"/>
  <c r="AW248" i="8"/>
  <c r="U404" i="8"/>
  <c r="CB159" i="8"/>
  <c r="CC159" i="8" s="1"/>
  <c r="BI189" i="8"/>
  <c r="BK189" i="8" s="1"/>
  <c r="R189" i="8"/>
  <c r="F114" i="9" s="1"/>
  <c r="P185" i="8"/>
  <c r="Y406" i="8"/>
  <c r="M82" i="9" s="1"/>
  <c r="CD271" i="8"/>
  <c r="CF271" i="8" s="1"/>
  <c r="P160" i="8"/>
  <c r="BM163" i="8"/>
  <c r="BQ163" i="8" s="1"/>
  <c r="V41" i="8"/>
  <c r="U162" i="8"/>
  <c r="AW73" i="8"/>
  <c r="AY73" i="8" s="1"/>
  <c r="AA413" i="8"/>
  <c r="S180" i="8"/>
  <c r="Y48" i="8"/>
  <c r="BP151" i="8"/>
  <c r="O74" i="8"/>
  <c r="BA70" i="8"/>
  <c r="BE70" i="8" s="1"/>
  <c r="BW154" i="8"/>
  <c r="BX154" i="8" s="1"/>
  <c r="AA199" i="8"/>
  <c r="O89" i="9" s="1"/>
  <c r="P188" i="8"/>
  <c r="D63" i="9" s="1"/>
  <c r="BC418" i="8"/>
  <c r="AW282" i="8"/>
  <c r="AY282" i="8" s="1"/>
  <c r="AV259" i="8"/>
  <c r="Z166" i="8"/>
  <c r="N23" i="9" s="1"/>
  <c r="BN282" i="8"/>
  <c r="CE406" i="8"/>
  <c r="CF406" i="8" s="1"/>
  <c r="X422" i="8"/>
  <c r="BJ260" i="8"/>
  <c r="AA421" i="8"/>
  <c r="BJ422" i="8"/>
  <c r="CK281" i="8"/>
  <c r="Y66" i="9" s="1"/>
  <c r="AX428" i="8"/>
  <c r="S407" i="8"/>
  <c r="G5" i="9" s="1"/>
  <c r="BO174" i="8"/>
  <c r="AX197" i="8"/>
  <c r="CE88" i="8"/>
  <c r="CF88" i="8" s="1"/>
  <c r="CD44" i="8"/>
  <c r="BF80" i="8"/>
  <c r="BH191" i="8"/>
  <c r="BL191" i="8" s="1"/>
  <c r="S91" i="8"/>
  <c r="G41" i="9" s="1"/>
  <c r="BP565" i="8"/>
  <c r="BJ79" i="8"/>
  <c r="BD79" i="8"/>
  <c r="Z88" i="8"/>
  <c r="N42" i="9" s="1"/>
  <c r="BD73" i="8"/>
  <c r="BO44" i="8"/>
  <c r="BQ44" i="8" s="1"/>
  <c r="CB73" i="8"/>
  <c r="CC73" i="8" s="1"/>
  <c r="Y200" i="8"/>
  <c r="M75" i="9" s="1"/>
  <c r="BW184" i="8"/>
  <c r="BX184" i="8" s="1"/>
  <c r="U406" i="8"/>
  <c r="W192" i="8"/>
  <c r="BI193" i="8"/>
  <c r="BK193" i="8" s="1"/>
  <c r="CL276" i="8"/>
  <c r="Z38" i="9" s="1"/>
  <c r="CL259" i="8"/>
  <c r="Z70" i="9" s="1"/>
  <c r="Y408" i="8"/>
  <c r="M9" i="9" s="1"/>
  <c r="P253" i="8"/>
  <c r="Y247" i="8"/>
  <c r="Z366" i="8"/>
  <c r="CL191" i="8"/>
  <c r="AW267" i="8"/>
  <c r="BW353" i="8"/>
  <c r="BX353" i="8" s="1"/>
  <c r="BY502" i="8"/>
  <c r="Z174" i="8"/>
  <c r="N105" i="9" s="1"/>
  <c r="CB412" i="8"/>
  <c r="CC412" i="8" s="1"/>
  <c r="B19" i="9"/>
  <c r="R275" i="8"/>
  <c r="F37" i="9" s="1"/>
  <c r="CD401" i="8"/>
  <c r="CD497" i="8"/>
  <c r="BM146" i="8"/>
  <c r="U254" i="8"/>
  <c r="AB254" i="8" s="1"/>
  <c r="AC254" i="8" s="1"/>
  <c r="AD254" i="8" s="1"/>
  <c r="CI254" i="8" s="1"/>
  <c r="B122" i="9"/>
  <c r="Y265" i="8"/>
  <c r="M62" i="9" s="1"/>
  <c r="BN252" i="8"/>
  <c r="R173" i="8"/>
  <c r="F80" i="9" s="1"/>
  <c r="AA66" i="8"/>
  <c r="O18" i="9" s="1"/>
  <c r="AW87" i="8"/>
  <c r="AY87" i="8" s="1"/>
  <c r="AX200" i="8"/>
  <c r="BJ200" i="8"/>
  <c r="O79" i="8"/>
  <c r="C55" i="9" s="1"/>
  <c r="BA61" i="8"/>
  <c r="BA248" i="8"/>
  <c r="BE248" i="8" s="1"/>
  <c r="CB185" i="8"/>
  <c r="CC185" i="8" s="1"/>
  <c r="Q181" i="8"/>
  <c r="E108" i="9" s="1"/>
  <c r="Z275" i="8"/>
  <c r="N37" i="9" s="1"/>
  <c r="Y339" i="8"/>
  <c r="M97" i="9" s="1"/>
  <c r="BO199" i="8"/>
  <c r="BP196" i="8"/>
  <c r="BN147" i="8"/>
  <c r="BQ147" i="8" s="1"/>
  <c r="Z159" i="8"/>
  <c r="B90" i="9"/>
  <c r="BI428" i="8"/>
  <c r="O189" i="8"/>
  <c r="C114" i="9" s="1"/>
  <c r="W424" i="8"/>
  <c r="BI502" i="8"/>
  <c r="BK502" i="8" s="1"/>
  <c r="CD49" i="8"/>
  <c r="Q83" i="8"/>
  <c r="E22" i="9" s="1"/>
  <c r="Y91" i="8"/>
  <c r="M41" i="9" s="1"/>
  <c r="CB268" i="8"/>
  <c r="BA161" i="8"/>
  <c r="BB191" i="8"/>
  <c r="R182" i="8"/>
  <c r="W190" i="8"/>
  <c r="K86" i="9" s="1"/>
  <c r="AV504" i="8"/>
  <c r="AX403" i="8"/>
  <c r="CE336" i="8"/>
  <c r="CF336" i="8" s="1"/>
  <c r="CK190" i="8"/>
  <c r="Y86" i="9" s="1"/>
  <c r="BZ426" i="8"/>
  <c r="CA426" i="8" s="1"/>
  <c r="P420" i="8"/>
  <c r="X198" i="8"/>
  <c r="L119" i="9" s="1"/>
  <c r="AV182" i="8"/>
  <c r="BM156" i="8"/>
  <c r="BB91" i="8"/>
  <c r="BA410" i="6"/>
  <c r="BN156" i="8"/>
  <c r="BQ156" i="8" s="1"/>
  <c r="BY66" i="8"/>
  <c r="BC73" i="8"/>
  <c r="BE73" i="8" s="1"/>
  <c r="B12" i="9"/>
  <c r="Y199" i="8"/>
  <c r="M89" i="9" s="1"/>
  <c r="BO266" i="8"/>
  <c r="BJ147" i="8"/>
  <c r="BN423" i="8"/>
  <c r="Z252" i="8"/>
  <c r="V258" i="8"/>
  <c r="R185" i="8"/>
  <c r="O340" i="8"/>
  <c r="AX168" i="8"/>
  <c r="AX196" i="8"/>
  <c r="AW161" i="8"/>
  <c r="AY161" i="8" s="1"/>
  <c r="P247" i="8"/>
  <c r="BY183" i="8"/>
  <c r="BA73" i="8"/>
  <c r="Y73" i="8"/>
  <c r="BH187" i="8"/>
  <c r="BL187" i="8" s="1"/>
  <c r="U246" i="8"/>
  <c r="AV270" i="8"/>
  <c r="BH192" i="8"/>
  <c r="CL263" i="8"/>
  <c r="S195" i="8"/>
  <c r="G54" i="9" s="1"/>
  <c r="BH169" i="8"/>
  <c r="CB403" i="8"/>
  <c r="CC403" i="8" s="1"/>
  <c r="BJ192" i="8"/>
  <c r="Q341" i="8"/>
  <c r="E83" i="9" s="1"/>
  <c r="BJ153" i="8"/>
  <c r="T188" i="8"/>
  <c r="H63" i="9" s="1"/>
  <c r="BD80" i="8"/>
  <c r="Y253" i="8"/>
  <c r="Z158" i="8"/>
  <c r="CE402" i="8"/>
  <c r="CF402" i="8" s="1"/>
  <c r="BI171" i="8"/>
  <c r="BK171" i="8" s="1"/>
  <c r="R272" i="8"/>
  <c r="V195" i="8"/>
  <c r="BZ73" i="8"/>
  <c r="CA73" i="8" s="1"/>
  <c r="CL70" i="8"/>
  <c r="CL77" i="8"/>
  <c r="Z56" i="9" s="1"/>
  <c r="BN403" i="8"/>
  <c r="Q195" i="8"/>
  <c r="E54" i="9" s="1"/>
  <c r="CB274" i="8"/>
  <c r="W171" i="8"/>
  <c r="X194" i="8"/>
  <c r="L58" i="9" s="1"/>
  <c r="BP253" i="8"/>
  <c r="U607" i="8"/>
  <c r="AW410" i="6"/>
  <c r="AY410" i="6" s="1"/>
  <c r="CB47" i="8"/>
  <c r="CC47" i="8" s="1"/>
  <c r="CD90" i="8"/>
  <c r="CF90" i="8" s="1"/>
  <c r="B79" i="9"/>
  <c r="CE264" i="8"/>
  <c r="BH156" i="8"/>
  <c r="BI184" i="8"/>
  <c r="BK184" i="8" s="1"/>
  <c r="BW183" i="8"/>
  <c r="BX183" i="8" s="1"/>
  <c r="AV67" i="8"/>
  <c r="AZ67" i="8" s="1"/>
  <c r="BM172" i="8"/>
  <c r="CL262" i="8"/>
  <c r="Z67" i="9" s="1"/>
  <c r="Y150" i="8"/>
  <c r="BN57" i="8"/>
  <c r="S276" i="8"/>
  <c r="G38" i="9" s="1"/>
  <c r="AA407" i="8"/>
  <c r="O5" i="9" s="1"/>
  <c r="S426" i="8"/>
  <c r="G60" i="9" s="1"/>
  <c r="U264" i="8"/>
  <c r="AB264" i="8" s="1"/>
  <c r="P106" i="9" s="1"/>
  <c r="BM423" i="8"/>
  <c r="BQ423" i="8" s="1"/>
  <c r="Z260" i="8"/>
  <c r="N68" i="9" s="1"/>
  <c r="O88" i="8"/>
  <c r="C42" i="9" s="1"/>
  <c r="CB278" i="8"/>
  <c r="CL171" i="8"/>
  <c r="BJ83" i="8"/>
  <c r="CB167" i="8"/>
  <c r="CC167" i="8" s="1"/>
  <c r="AV496" i="8"/>
  <c r="R262" i="8"/>
  <c r="F67" i="9" s="1"/>
  <c r="BI257" i="8"/>
  <c r="BW68" i="8"/>
  <c r="BX68" i="8" s="1"/>
  <c r="BD170" i="8"/>
  <c r="BH48" i="8"/>
  <c r="CL198" i="8"/>
  <c r="Z119" i="9" s="1"/>
  <c r="BF264" i="8"/>
  <c r="Z251" i="8"/>
  <c r="P77" i="8"/>
  <c r="D56" i="9" s="1"/>
  <c r="BF86" i="8"/>
  <c r="AV76" i="8"/>
  <c r="AZ76" i="8" s="1"/>
  <c r="B91" i="9"/>
  <c r="BY265" i="8"/>
  <c r="CA265" i="8" s="1"/>
  <c r="BO184" i="8"/>
  <c r="BQ184" i="8" s="1"/>
  <c r="BA261" i="8"/>
  <c r="BE261" i="8" s="1"/>
  <c r="BZ74" i="8"/>
  <c r="CA74" i="8" s="1"/>
  <c r="Z268" i="8"/>
  <c r="N90" i="9" s="1"/>
  <c r="BM404" i="8"/>
  <c r="BQ404" i="8" s="1"/>
  <c r="Y50" i="8"/>
  <c r="M93" i="9" s="1"/>
  <c r="CE177" i="8"/>
  <c r="CF177" i="8" s="1"/>
  <c r="V155" i="8"/>
  <c r="BH168" i="8"/>
  <c r="CL190" i="8"/>
  <c r="Z86" i="9" s="1"/>
  <c r="BP427" i="8"/>
  <c r="BY336" i="8"/>
  <c r="BZ430" i="8"/>
  <c r="CA430" i="8" s="1"/>
  <c r="T171" i="8"/>
  <c r="BI147" i="8"/>
  <c r="BK147" i="8" s="1"/>
  <c r="BC197" i="8"/>
  <c r="BE197" i="8" s="1"/>
  <c r="BJ183" i="8"/>
  <c r="S152" i="8"/>
  <c r="BA424" i="8"/>
  <c r="BE424" i="8" s="1"/>
  <c r="U39" i="8"/>
  <c r="AB39" i="8" s="1"/>
  <c r="AC213" i="8" s="1"/>
  <c r="AD213" i="8" s="1"/>
  <c r="BC338" i="8"/>
  <c r="BE338" i="8" s="1"/>
  <c r="BA425" i="8"/>
  <c r="BE425" i="8" s="1"/>
  <c r="V185" i="8"/>
  <c r="BN191" i="8"/>
  <c r="BW166" i="8"/>
  <c r="BX166" i="8" s="1"/>
  <c r="P251" i="8"/>
  <c r="BM65" i="8"/>
  <c r="BC87" i="8"/>
  <c r="BE87" i="8" s="1"/>
  <c r="BI151" i="8"/>
  <c r="BK151" i="8" s="1"/>
  <c r="AW430" i="8"/>
  <c r="AY430" i="8" s="1"/>
  <c r="U422" i="8"/>
  <c r="AB422" i="8" s="1"/>
  <c r="AC422" i="8" s="1"/>
  <c r="BF567" i="8"/>
  <c r="AA196" i="8"/>
  <c r="O26" i="9" s="1"/>
  <c r="BI167" i="8"/>
  <c r="BK167" i="8" s="1"/>
  <c r="BW270" i="8"/>
  <c r="O67" i="8"/>
  <c r="C36" i="9" s="1"/>
  <c r="AV81" i="8"/>
  <c r="BI160" i="8"/>
  <c r="BK160" i="8" s="1"/>
  <c r="BW82" i="8"/>
  <c r="U259" i="8"/>
  <c r="AW269" i="8"/>
  <c r="BP250" i="8"/>
  <c r="CE520" i="8"/>
  <c r="CF520" i="8" s="1"/>
  <c r="BP414" i="8"/>
  <c r="AV405" i="8"/>
  <c r="BI249" i="8"/>
  <c r="T417" i="8"/>
  <c r="BF514" i="8"/>
  <c r="CD159" i="8"/>
  <c r="BN177" i="8"/>
  <c r="BQ177" i="8" s="1"/>
  <c r="CB169" i="8"/>
  <c r="CC169" i="8" s="1"/>
  <c r="U152" i="8"/>
  <c r="R166" i="8"/>
  <c r="F23" i="9" s="1"/>
  <c r="O173" i="8"/>
  <c r="C80" i="9" s="1"/>
  <c r="CD402" i="8"/>
  <c r="CK339" i="8"/>
  <c r="Y97" i="9" s="1"/>
  <c r="Y419" i="8"/>
  <c r="BW193" i="8"/>
  <c r="BX193" i="8" s="1"/>
  <c r="CE73" i="8"/>
  <c r="CF73" i="8" s="1"/>
  <c r="S63" i="8"/>
  <c r="S194" i="8"/>
  <c r="G58" i="9" s="1"/>
  <c r="BH263" i="8"/>
  <c r="P172" i="8"/>
  <c r="D109" i="9" s="1"/>
  <c r="BJ178" i="8"/>
  <c r="CE193" i="8"/>
  <c r="CF193" i="8" s="1"/>
  <c r="BZ338" i="8"/>
  <c r="CA338" i="8" s="1"/>
  <c r="AV265" i="8"/>
  <c r="R160" i="8"/>
  <c r="W168" i="8"/>
  <c r="K12" i="9" s="1"/>
  <c r="V76" i="8"/>
  <c r="T172" i="8"/>
  <c r="H109" i="9" s="1"/>
  <c r="U157" i="8"/>
  <c r="Z278" i="8"/>
  <c r="N91" i="9" s="1"/>
  <c r="AX420" i="8"/>
  <c r="BW187" i="8"/>
  <c r="BX187" i="8" s="1"/>
  <c r="O87" i="8"/>
  <c r="C45" i="9" s="1"/>
  <c r="AA340" i="8"/>
  <c r="CL78" i="8"/>
  <c r="CL282" i="8"/>
  <c r="Z103" i="9" s="1"/>
  <c r="BI190" i="8"/>
  <c r="BK190" i="8" s="1"/>
  <c r="P266" i="8"/>
  <c r="D107" i="9" s="1"/>
  <c r="BJ267" i="8"/>
  <c r="BA498" i="8"/>
  <c r="W426" i="8"/>
  <c r="K60" i="9" s="1"/>
  <c r="BW274" i="8"/>
  <c r="CD151" i="8"/>
  <c r="BM401" i="8"/>
  <c r="BQ401" i="8" s="1"/>
  <c r="CK38" i="8"/>
  <c r="Y82" i="8"/>
  <c r="X246" i="8"/>
  <c r="BZ77" i="8"/>
  <c r="CA77" i="8" s="1"/>
  <c r="Z78" i="8"/>
  <c r="BB159" i="8"/>
  <c r="X181" i="8"/>
  <c r="L108" i="9" s="1"/>
  <c r="BI260" i="8"/>
  <c r="W195" i="8"/>
  <c r="K54" i="9" s="1"/>
  <c r="BW55" i="8"/>
  <c r="BX55" i="8" s="1"/>
  <c r="CL90" i="8"/>
  <c r="V48" i="8"/>
  <c r="O280" i="8"/>
  <c r="C28" i="9" s="1"/>
  <c r="CL254" i="8"/>
  <c r="AX162" i="8"/>
  <c r="BH176" i="8"/>
  <c r="BL176" i="8" s="1"/>
  <c r="Q196" i="8"/>
  <c r="E26" i="9" s="1"/>
  <c r="T249" i="8"/>
  <c r="AX154" i="8"/>
  <c r="O149" i="8"/>
  <c r="C20" i="9" s="1"/>
  <c r="BW84" i="8"/>
  <c r="V184" i="8"/>
  <c r="CK259" i="8"/>
  <c r="Y70" i="9" s="1"/>
  <c r="W167" i="8"/>
  <c r="K29" i="9" s="1"/>
  <c r="BY163" i="8"/>
  <c r="CA163" i="8" s="1"/>
  <c r="B51" i="9"/>
  <c r="X180" i="8"/>
  <c r="CL250" i="8"/>
  <c r="BO250" i="8"/>
  <c r="AX415" i="8"/>
  <c r="CE266" i="8"/>
  <c r="R337" i="8"/>
  <c r="AW428" i="8"/>
  <c r="AA415" i="8"/>
  <c r="O19" i="9" s="1"/>
  <c r="BI76" i="8"/>
  <c r="BK76" i="8" s="1"/>
  <c r="X51" i="8"/>
  <c r="T90" i="8"/>
  <c r="CL91" i="8"/>
  <c r="Z41" i="9" s="1"/>
  <c r="O181" i="8"/>
  <c r="C108" i="9" s="1"/>
  <c r="BP154" i="8"/>
  <c r="BH183" i="8"/>
  <c r="BL183" i="8" s="1"/>
  <c r="V175" i="8"/>
  <c r="Y69" i="8"/>
  <c r="M121" i="9" s="1"/>
  <c r="V430" i="8"/>
  <c r="AW91" i="8"/>
  <c r="BJ424" i="8"/>
  <c r="AW265" i="8"/>
  <c r="CB88" i="8"/>
  <c r="CC88" i="8" s="1"/>
  <c r="CK253" i="8"/>
  <c r="AW338" i="8"/>
  <c r="AY338" i="8" s="1"/>
  <c r="P85" i="8"/>
  <c r="D21" i="9" s="1"/>
  <c r="Z163" i="8"/>
  <c r="BO251" i="8"/>
  <c r="AV406" i="8"/>
  <c r="T341" i="8"/>
  <c r="H83" i="9" s="1"/>
  <c r="U182" i="8"/>
  <c r="BZ422" i="8"/>
  <c r="CA422" i="8" s="1"/>
  <c r="BH273" i="8"/>
  <c r="CE183" i="8"/>
  <c r="CF183" i="8" s="1"/>
  <c r="W182" i="8"/>
  <c r="S263" i="8"/>
  <c r="BY70" i="8"/>
  <c r="CA70" i="8" s="1"/>
  <c r="Y195" i="8"/>
  <c r="M54" i="9" s="1"/>
  <c r="T75" i="8"/>
  <c r="H8" i="9" s="1"/>
  <c r="U190" i="8"/>
  <c r="W91" i="8"/>
  <c r="K41" i="9" s="1"/>
  <c r="CE337" i="8"/>
  <c r="CF337" i="8" s="1"/>
  <c r="BI67" i="8"/>
  <c r="O341" i="8"/>
  <c r="C83" i="9" s="1"/>
  <c r="CE146" i="8"/>
  <c r="CF146" i="8" s="1"/>
  <c r="BA366" i="8"/>
  <c r="BE366" i="8" s="1"/>
  <c r="W154" i="8"/>
  <c r="AX277" i="8"/>
  <c r="Q246" i="8"/>
  <c r="Y607" i="8"/>
  <c r="BI339" i="8"/>
  <c r="BK339" i="8" s="1"/>
  <c r="Q496" i="8"/>
  <c r="E30" i="9" s="1"/>
  <c r="Q46" i="8"/>
  <c r="X170" i="8"/>
  <c r="L78" i="9" s="1"/>
  <c r="P426" i="8"/>
  <c r="D60" i="9" s="1"/>
  <c r="BA149" i="8"/>
  <c r="B117" i="9"/>
  <c r="B47" i="9"/>
  <c r="BO150" i="8"/>
  <c r="BY175" i="8"/>
  <c r="BY261" i="8"/>
  <c r="CA261" i="8" s="1"/>
  <c r="BW191" i="8"/>
  <c r="BX191" i="8" s="1"/>
  <c r="AW264" i="8"/>
  <c r="AW166" i="8"/>
  <c r="AY166" i="8" s="1"/>
  <c r="CK261" i="8"/>
  <c r="Y72" i="9" s="1"/>
  <c r="BY421" i="8"/>
  <c r="U70" i="8"/>
  <c r="AB70" i="8" s="1"/>
  <c r="BY41" i="8"/>
  <c r="CD153" i="8"/>
  <c r="CF153" i="8" s="1"/>
  <c r="AA168" i="8"/>
  <c r="O12" i="9" s="1"/>
  <c r="BP69" i="8"/>
  <c r="BF159" i="8"/>
  <c r="AV63" i="8"/>
  <c r="AZ63" i="8" s="1"/>
  <c r="BW63" i="8"/>
  <c r="BX63" i="8" s="1"/>
  <c r="BW190" i="8"/>
  <c r="BX190" i="8" s="1"/>
  <c r="BI337" i="8"/>
  <c r="BK337" i="8" s="1"/>
  <c r="Y252" i="8"/>
  <c r="BM403" i="8"/>
  <c r="BQ403" i="8" s="1"/>
  <c r="BJ159" i="8"/>
  <c r="W196" i="8"/>
  <c r="K26" i="9" s="1"/>
  <c r="BA184" i="8"/>
  <c r="BH352" i="8"/>
  <c r="Q337" i="8"/>
  <c r="O171" i="8"/>
  <c r="X83" i="8"/>
  <c r="L22" i="9" s="1"/>
  <c r="BN90" i="8"/>
  <c r="O410" i="8"/>
  <c r="C24" i="9" s="1"/>
  <c r="CB45" i="8"/>
  <c r="CC45" i="8" s="1"/>
  <c r="BD417" i="8"/>
  <c r="R88" i="8"/>
  <c r="F42" i="9" s="1"/>
  <c r="BN154" i="8"/>
  <c r="BQ154" i="8" s="1"/>
  <c r="BI426" i="8"/>
  <c r="Y417" i="8"/>
  <c r="BH200" i="8"/>
  <c r="O263" i="8"/>
  <c r="Y413" i="8"/>
  <c r="CL175" i="8"/>
  <c r="Z52" i="9" s="1"/>
  <c r="AX148" i="8"/>
  <c r="AW198" i="8"/>
  <c r="U266" i="8"/>
  <c r="CB417" i="8"/>
  <c r="CC417" i="8" s="1"/>
  <c r="U267" i="8"/>
  <c r="AB267" i="8" s="1"/>
  <c r="P88" i="9" s="1"/>
  <c r="CE159" i="8"/>
  <c r="CF159" i="8" s="1"/>
  <c r="Y424" i="8"/>
  <c r="Y418" i="8"/>
  <c r="CE78" i="8"/>
  <c r="CF78" i="8" s="1"/>
  <c r="BJ273" i="8"/>
  <c r="CB353" i="8"/>
  <c r="CC353" i="8" s="1"/>
  <c r="BM88" i="8"/>
  <c r="BW173" i="8"/>
  <c r="BX173" i="8" s="1"/>
  <c r="R417" i="8"/>
  <c r="BW262" i="8"/>
  <c r="AA338" i="8"/>
  <c r="BN425" i="8"/>
  <c r="S281" i="8"/>
  <c r="G66" i="9" s="1"/>
  <c r="U281" i="8"/>
  <c r="P414" i="8"/>
  <c r="D118" i="9" s="1"/>
  <c r="CL336" i="8"/>
  <c r="CK352" i="8"/>
  <c r="Y100" i="9" s="1"/>
  <c r="AA280" i="8"/>
  <c r="O28" i="9" s="1"/>
  <c r="CL567" i="8"/>
  <c r="Z95" i="9" s="1"/>
  <c r="BN254" i="8"/>
  <c r="CL277" i="8"/>
  <c r="V516" i="8"/>
  <c r="Q279" i="8"/>
  <c r="E102" i="9" s="1"/>
  <c r="BI271" i="8"/>
  <c r="P193" i="8"/>
  <c r="D35" i="9" s="1"/>
  <c r="P419" i="8"/>
  <c r="BN250" i="8"/>
  <c r="BI278" i="8"/>
  <c r="BA173" i="8"/>
  <c r="AX272" i="8"/>
  <c r="CD425" i="8"/>
  <c r="CK502" i="8"/>
  <c r="Y71" i="9" s="1"/>
  <c r="U498" i="8"/>
  <c r="BD341" i="8"/>
  <c r="P252" i="8"/>
  <c r="R84" i="8"/>
  <c r="BD366" i="8"/>
  <c r="BW198" i="8"/>
  <c r="Z420" i="8"/>
  <c r="Z512" i="8"/>
  <c r="N13" i="9" s="1"/>
  <c r="BJ500" i="8"/>
  <c r="V567" i="8"/>
  <c r="BM339" i="8"/>
  <c r="B37" i="9"/>
  <c r="Z572" i="8"/>
  <c r="N101" i="9" s="1"/>
  <c r="CL416" i="8"/>
  <c r="R426" i="8"/>
  <c r="F60" i="9" s="1"/>
  <c r="BO420" i="8"/>
  <c r="O200" i="8"/>
  <c r="C75" i="9" s="1"/>
  <c r="BB502" i="8"/>
  <c r="BE502" i="8" s="1"/>
  <c r="CK271" i="8"/>
  <c r="Y104" i="9" s="1"/>
  <c r="BF246" i="8"/>
  <c r="U341" i="8"/>
  <c r="AB341" i="8" s="1"/>
  <c r="P83" i="9" s="1"/>
  <c r="O414" i="8"/>
  <c r="C118" i="9" s="1"/>
  <c r="Q260" i="8"/>
  <c r="E68" i="9" s="1"/>
  <c r="Y571" i="8"/>
  <c r="M113" i="9" s="1"/>
  <c r="Z261" i="8"/>
  <c r="N72" i="9" s="1"/>
  <c r="BH195" i="8"/>
  <c r="R274" i="8"/>
  <c r="O337" i="8"/>
  <c r="X192" i="8"/>
  <c r="B54" i="9"/>
  <c r="V253" i="8"/>
  <c r="V277" i="8" s="1"/>
  <c r="BP517" i="8"/>
  <c r="BD412" i="8"/>
  <c r="BB338" i="8"/>
  <c r="BH162" i="8"/>
  <c r="BL162" i="8" s="1"/>
  <c r="CB254" i="8"/>
  <c r="W497" i="8"/>
  <c r="K64" i="9" s="1"/>
  <c r="BZ417" i="8"/>
  <c r="CA417" i="8" s="1"/>
  <c r="W273" i="8"/>
  <c r="BM246" i="8"/>
  <c r="BQ246" i="8" s="1"/>
  <c r="Y516" i="8"/>
  <c r="M115" i="9" s="1"/>
  <c r="BD197" i="8"/>
  <c r="AV258" i="8"/>
  <c r="BF512" i="8"/>
  <c r="BJ261" i="8"/>
  <c r="BI175" i="8"/>
  <c r="BK175" i="8" s="1"/>
  <c r="AW184" i="8"/>
  <c r="AY184" i="8" s="1"/>
  <c r="BN265" i="8"/>
  <c r="T264" i="8"/>
  <c r="H106" i="9" s="1"/>
  <c r="CE417" i="8"/>
  <c r="CF417" i="8" s="1"/>
  <c r="P180" i="8"/>
  <c r="CL571" i="8"/>
  <c r="Z113" i="9" s="1"/>
  <c r="BD83" i="8"/>
  <c r="BC69" i="8"/>
  <c r="BA571" i="8"/>
  <c r="BI252" i="8"/>
  <c r="V199" i="8"/>
  <c r="X41" i="8"/>
  <c r="CK171" i="8"/>
  <c r="AW189" i="8"/>
  <c r="AY189" i="8" s="1"/>
  <c r="BI179" i="8"/>
  <c r="BK179" i="8" s="1"/>
  <c r="CB50" i="8"/>
  <c r="CC50" i="8" s="1"/>
  <c r="S147" i="8"/>
  <c r="G32" i="9" s="1"/>
  <c r="S38" i="8"/>
  <c r="AA61" i="8"/>
  <c r="S171" i="8"/>
  <c r="W82" i="8"/>
  <c r="R421" i="8"/>
  <c r="CK180" i="8"/>
  <c r="BN46" i="8"/>
  <c r="BA83" i="8"/>
  <c r="V169" i="8"/>
  <c r="U337" i="8"/>
  <c r="AX421" i="8"/>
  <c r="B83" i="9"/>
  <c r="W496" i="8"/>
  <c r="K30" i="9" s="1"/>
  <c r="CB425" i="8"/>
  <c r="CC425" i="8" s="1"/>
  <c r="X414" i="8"/>
  <c r="L118" i="9" s="1"/>
  <c r="CK404" i="8"/>
  <c r="Y74" i="9" s="1"/>
  <c r="BP264" i="8"/>
  <c r="AW268" i="8"/>
  <c r="Z407" i="8"/>
  <c r="N5" i="9" s="1"/>
  <c r="BY341" i="8"/>
  <c r="CB253" i="8"/>
  <c r="AW424" i="8"/>
  <c r="BP189" i="8"/>
  <c r="BW607" i="8"/>
  <c r="CL200" i="8"/>
  <c r="Z75" i="9" s="1"/>
  <c r="U91" i="8"/>
  <c r="BZ404" i="8"/>
  <c r="CA404" i="8" s="1"/>
  <c r="V69" i="8"/>
  <c r="U78" i="8"/>
  <c r="AB78" i="8" s="1"/>
  <c r="AC78" i="8" s="1"/>
  <c r="AD78" i="8" s="1"/>
  <c r="BT78" i="8" s="1"/>
  <c r="BU78" i="8" s="1"/>
  <c r="CM78" i="8" s="1"/>
  <c r="BF88" i="8"/>
  <c r="CD73" i="8"/>
  <c r="AA80" i="8"/>
  <c r="P94" i="8"/>
  <c r="D99" i="9" s="1"/>
  <c r="BI195" i="8"/>
  <c r="BK195" i="8" s="1"/>
  <c r="BY247" i="8"/>
  <c r="CA247" i="8" s="1"/>
  <c r="Q273" i="8"/>
  <c r="BI177" i="8"/>
  <c r="BK177" i="8" s="1"/>
  <c r="BH163" i="8"/>
  <c r="BD409" i="8"/>
  <c r="BY500" i="8"/>
  <c r="Z193" i="8"/>
  <c r="N35" i="9" s="1"/>
  <c r="AV278" i="8"/>
  <c r="CL520" i="8"/>
  <c r="Z17" i="9" s="1"/>
  <c r="BW337" i="8"/>
  <c r="BX337" i="8" s="1"/>
  <c r="T177" i="8"/>
  <c r="H110" i="9" s="1"/>
  <c r="Z190" i="8"/>
  <c r="N86" i="9" s="1"/>
  <c r="BW430" i="8"/>
  <c r="BX430" i="8" s="1"/>
  <c r="AV282" i="8"/>
  <c r="T405" i="8"/>
  <c r="CB191" i="8"/>
  <c r="CC191" i="8" s="1"/>
  <c r="Y261" i="8"/>
  <c r="M72" i="9" s="1"/>
  <c r="BO69" i="8"/>
  <c r="BI422" i="8"/>
  <c r="BD246" i="8"/>
  <c r="X190" i="8"/>
  <c r="L86" i="9" s="1"/>
  <c r="O408" i="8"/>
  <c r="C9" i="9" s="1"/>
  <c r="S401" i="8"/>
  <c r="G59" i="9" s="1"/>
  <c r="BY177" i="8"/>
  <c r="Z180" i="8"/>
  <c r="X417" i="8"/>
  <c r="BW506" i="8"/>
  <c r="BX506" i="8" s="1"/>
  <c r="AW168" i="8"/>
  <c r="AY168" i="8" s="1"/>
  <c r="R162" i="8"/>
  <c r="BP401" i="8"/>
  <c r="BN76" i="8"/>
  <c r="BN174" i="8"/>
  <c r="BQ174" i="8" s="1"/>
  <c r="Q192" i="8"/>
  <c r="AA273" i="8"/>
  <c r="AW571" i="8"/>
  <c r="AY571" i="8" s="1"/>
  <c r="V248" i="8"/>
  <c r="AW146" i="8"/>
  <c r="AY146" i="8" s="1"/>
  <c r="BI269" i="8"/>
  <c r="CK174" i="8"/>
  <c r="Y105" i="9" s="1"/>
  <c r="BY424" i="8"/>
  <c r="AX341" i="8"/>
  <c r="T281" i="8"/>
  <c r="H66" i="9" s="1"/>
  <c r="CE251" i="8"/>
  <c r="AW197" i="8"/>
  <c r="AY197" i="8" s="1"/>
  <c r="AX338" i="8"/>
  <c r="Q94" i="8"/>
  <c r="E99" i="9" s="1"/>
  <c r="X260" i="8"/>
  <c r="L68" i="9" s="1"/>
  <c r="BW366" i="8"/>
  <c r="BD352" i="8"/>
  <c r="BH409" i="8"/>
  <c r="BJ250" i="8"/>
  <c r="Z401" i="8"/>
  <c r="N59" i="9" s="1"/>
  <c r="BO78" i="8"/>
  <c r="AA172" i="8"/>
  <c r="O109" i="9" s="1"/>
  <c r="Z253" i="8"/>
  <c r="BF258" i="8"/>
  <c r="BJ90" i="8"/>
  <c r="W150" i="8"/>
  <c r="BJ252" i="8"/>
  <c r="BC60" i="8"/>
  <c r="BE60" i="8" s="1"/>
  <c r="BZ79" i="8"/>
  <c r="CA79" i="8" s="1"/>
  <c r="BW277" i="8"/>
  <c r="Z421" i="8"/>
  <c r="BZ87" i="8"/>
  <c r="CA87" i="8" s="1"/>
  <c r="AX174" i="8"/>
  <c r="Q280" i="8"/>
  <c r="E28" i="9" s="1"/>
  <c r="V196" i="8"/>
  <c r="W183" i="8"/>
  <c r="U265" i="8"/>
  <c r="AB265" i="8" s="1"/>
  <c r="P62" i="9" s="1"/>
  <c r="R193" i="8"/>
  <c r="F35" i="9" s="1"/>
  <c r="AA197" i="8"/>
  <c r="BO402" i="8"/>
  <c r="B53" i="9"/>
  <c r="O246" i="8"/>
  <c r="BF192" i="8"/>
  <c r="CD337" i="8"/>
  <c r="Z263" i="8"/>
  <c r="T512" i="8"/>
  <c r="H13" i="9" s="1"/>
  <c r="BY250" i="8"/>
  <c r="CA250" i="8" s="1"/>
  <c r="AX172" i="8"/>
  <c r="CE170" i="8"/>
  <c r="CF170" i="8" s="1"/>
  <c r="BZ55" i="8"/>
  <c r="CA55" i="8" s="1"/>
  <c r="BW39" i="8"/>
  <c r="BX39" i="8" s="1"/>
  <c r="BI261" i="8"/>
  <c r="BN89" i="8"/>
  <c r="BQ89" i="8" s="1"/>
  <c r="Q281" i="8"/>
  <c r="E66" i="9" s="1"/>
  <c r="AA265" i="8"/>
  <c r="O62" i="9" s="1"/>
  <c r="CE194" i="8"/>
  <c r="CF194" i="8" s="1"/>
  <c r="AA170" i="8"/>
  <c r="O78" i="9" s="1"/>
  <c r="BW60" i="8"/>
  <c r="BX60" i="8" s="1"/>
  <c r="T152" i="8"/>
  <c r="P163" i="8"/>
  <c r="BO67" i="8"/>
  <c r="R339" i="8"/>
  <c r="F97" i="9" s="1"/>
  <c r="R247" i="8"/>
  <c r="AV171" i="8"/>
  <c r="T273" i="8"/>
  <c r="AX515" i="8"/>
  <c r="BW267" i="8"/>
  <c r="Z185" i="8"/>
  <c r="W279" i="8"/>
  <c r="K102" i="9" s="1"/>
  <c r="AX252" i="8"/>
  <c r="BP84" i="8"/>
  <c r="BH338" i="8"/>
  <c r="BO193" i="8"/>
  <c r="BQ193" i="8" s="1"/>
  <c r="Y193" i="8"/>
  <c r="M35" i="9" s="1"/>
  <c r="AX260" i="8"/>
  <c r="CB405" i="8"/>
  <c r="CC405" i="8" s="1"/>
  <c r="Q502" i="8"/>
  <c r="E71" i="9" s="1"/>
  <c r="BN518" i="8"/>
  <c r="BQ518" i="8" s="1"/>
  <c r="B72" i="9"/>
  <c r="AW416" i="8"/>
  <c r="X253" i="8"/>
  <c r="U188" i="8"/>
  <c r="R248" i="8"/>
  <c r="CE407" i="8"/>
  <c r="CF407" i="8" s="1"/>
  <c r="P260" i="8"/>
  <c r="D68" i="9" s="1"/>
  <c r="S253" i="8"/>
  <c r="S277" i="8" s="1"/>
  <c r="AX281" i="8"/>
  <c r="V188" i="8"/>
  <c r="S430" i="8"/>
  <c r="BI403" i="8"/>
  <c r="Q274" i="8"/>
  <c r="BF260" i="8"/>
  <c r="AA277" i="8"/>
  <c r="U339" i="8"/>
  <c r="P167" i="8"/>
  <c r="D29" i="9" s="1"/>
  <c r="S190" i="8"/>
  <c r="G86" i="9" s="1"/>
  <c r="AA267" i="8"/>
  <c r="O88" i="9" s="1"/>
  <c r="BO519" i="8"/>
  <c r="CL504" i="8"/>
  <c r="Z34" i="9" s="1"/>
  <c r="AV412" i="8"/>
  <c r="AV263" i="8"/>
  <c r="CK193" i="8"/>
  <c r="Y35" i="9" s="1"/>
  <c r="BF366" i="8"/>
  <c r="AA276" i="8"/>
  <c r="O38" i="9" s="1"/>
  <c r="BW401" i="8"/>
  <c r="BX401" i="8" s="1"/>
  <c r="CE420" i="8"/>
  <c r="CF420" i="8" s="1"/>
  <c r="BI604" i="8"/>
  <c r="BA407" i="8"/>
  <c r="BE407" i="8" s="1"/>
  <c r="AX504" i="8"/>
  <c r="BJ248" i="8"/>
  <c r="AV366" i="8"/>
  <c r="BW604" i="8"/>
  <c r="BA199" i="8"/>
  <c r="P265" i="8"/>
  <c r="D62" i="9" s="1"/>
  <c r="BW248" i="8"/>
  <c r="BA176" i="8"/>
  <c r="BO336" i="8"/>
  <c r="BQ336" i="8" s="1"/>
  <c r="BI573" i="8"/>
  <c r="BK573" i="8" s="1"/>
  <c r="AA156" i="8"/>
  <c r="Z415" i="8"/>
  <c r="N19" i="9" s="1"/>
  <c r="T272" i="8"/>
  <c r="BW414" i="8"/>
  <c r="BX414" i="8" s="1"/>
  <c r="CE522" i="8"/>
  <c r="CF522" i="8" s="1"/>
  <c r="U169" i="8"/>
  <c r="V247" i="8"/>
  <c r="BJ406" i="8"/>
  <c r="CE155" i="8"/>
  <c r="CF155" i="8" s="1"/>
  <c r="CB196" i="8"/>
  <c r="CC196" i="8" s="1"/>
  <c r="BI258" i="8"/>
  <c r="X518" i="8"/>
  <c r="BF166" i="8"/>
  <c r="AW266" i="8"/>
  <c r="BA281" i="8"/>
  <c r="X337" i="8"/>
  <c r="U417" i="8"/>
  <c r="AB417" i="8" s="1"/>
  <c r="AC417" i="8" s="1"/>
  <c r="AD417" i="8" s="1"/>
  <c r="CI417" i="8" s="1"/>
  <c r="BC514" i="8"/>
  <c r="BE514" i="8" s="1"/>
  <c r="BP416" i="8"/>
  <c r="X402" i="8"/>
  <c r="AX416" i="8"/>
  <c r="Y273" i="8"/>
  <c r="CB497" i="8"/>
  <c r="CC497" i="8" s="1"/>
  <c r="BP423" i="8"/>
  <c r="Z167" i="8"/>
  <c r="N29" i="9" s="1"/>
  <c r="Q401" i="8"/>
  <c r="E59" i="9" s="1"/>
  <c r="R512" i="8"/>
  <c r="F13" i="9" s="1"/>
  <c r="P183" i="8"/>
  <c r="AX366" i="8"/>
  <c r="S416" i="8"/>
  <c r="CB76" i="8"/>
  <c r="CC76" i="8" s="1"/>
  <c r="Z282" i="8"/>
  <c r="N103" i="9" s="1"/>
  <c r="BY405" i="8"/>
  <c r="R187" i="8"/>
  <c r="F57" i="9" s="1"/>
  <c r="BZ425" i="8"/>
  <c r="CA425" i="8" s="1"/>
  <c r="X409" i="8"/>
  <c r="L81" i="9" s="1"/>
  <c r="BY423" i="8"/>
  <c r="BP273" i="8"/>
  <c r="V416" i="8"/>
  <c r="CD426" i="8"/>
  <c r="BN404" i="8"/>
  <c r="Q267" i="8"/>
  <c r="E88" i="9" s="1"/>
  <c r="X425" i="8"/>
  <c r="L112" i="9" s="1"/>
  <c r="Y188" i="8"/>
  <c r="M63" i="9" s="1"/>
  <c r="BI264" i="8"/>
  <c r="V154" i="8"/>
  <c r="X86" i="8"/>
  <c r="AW276" i="8"/>
  <c r="BH194" i="8"/>
  <c r="BL194" i="8" s="1"/>
  <c r="BY87" i="8"/>
  <c r="Z183" i="8"/>
  <c r="BH257" i="8"/>
  <c r="O75" i="8"/>
  <c r="C8" i="9" s="1"/>
  <c r="P200" i="8"/>
  <c r="D75" i="9" s="1"/>
  <c r="AX188" i="8"/>
  <c r="BY147" i="8"/>
  <c r="Z265" i="8"/>
  <c r="N62" i="9" s="1"/>
  <c r="Z273" i="8"/>
  <c r="P338" i="8"/>
  <c r="AA409" i="8"/>
  <c r="O81" i="9" s="1"/>
  <c r="O421" i="8"/>
  <c r="V573" i="8"/>
  <c r="O259" i="8"/>
  <c r="C70" i="9" s="1"/>
  <c r="S417" i="8"/>
  <c r="BW338" i="8"/>
  <c r="BX338" i="8" s="1"/>
  <c r="BI273" i="8"/>
  <c r="CE338" i="8"/>
  <c r="CF338" i="8" s="1"/>
  <c r="T338" i="8"/>
  <c r="Y401" i="8"/>
  <c r="M59" i="9" s="1"/>
  <c r="O266" i="8"/>
  <c r="C107" i="9" s="1"/>
  <c r="X421" i="8"/>
  <c r="X199" i="8"/>
  <c r="L89" i="9" s="1"/>
  <c r="CL502" i="8"/>
  <c r="Z71" i="9" s="1"/>
  <c r="BO65" i="8"/>
  <c r="CB279" i="8"/>
  <c r="BC257" i="8"/>
  <c r="Q169" i="8"/>
  <c r="E15" i="9" s="1"/>
  <c r="AV152" i="8"/>
  <c r="BW51" i="8"/>
  <c r="BX51" i="8" s="1"/>
  <c r="Z156" i="8"/>
  <c r="O419" i="8"/>
  <c r="BY174" i="8"/>
  <c r="Z54" i="8"/>
  <c r="N79" i="9" s="1"/>
  <c r="W63" i="8"/>
  <c r="O45" i="8"/>
  <c r="BI169" i="8"/>
  <c r="BK169" i="8" s="1"/>
  <c r="AX259" i="8"/>
  <c r="CB402" i="8"/>
  <c r="CC402" i="8" s="1"/>
  <c r="AX146" i="8"/>
  <c r="T425" i="8"/>
  <c r="H112" i="9" s="1"/>
  <c r="BN402" i="8"/>
  <c r="V87" i="8"/>
  <c r="T88" i="8"/>
  <c r="H42" i="9" s="1"/>
  <c r="P259" i="8"/>
  <c r="D70" i="9" s="1"/>
  <c r="Z254" i="8"/>
  <c r="W404" i="8"/>
  <c r="K74" i="9" s="1"/>
  <c r="BW336" i="8"/>
  <c r="BX336" i="8" s="1"/>
  <c r="X173" i="8"/>
  <c r="L80" i="9" s="1"/>
  <c r="CE189" i="8"/>
  <c r="CF189" i="8" s="1"/>
  <c r="BJ269" i="8"/>
  <c r="T274" i="8"/>
  <c r="BH512" i="8"/>
  <c r="BN270" i="8"/>
  <c r="BH404" i="8"/>
  <c r="BJ513" i="8"/>
  <c r="BW196" i="8"/>
  <c r="BX196" i="8" s="1"/>
  <c r="Q366" i="8"/>
  <c r="BH406" i="8"/>
  <c r="Q247" i="8"/>
  <c r="W352" i="8"/>
  <c r="K100" i="9" s="1"/>
  <c r="X339" i="8"/>
  <c r="L97" i="9" s="1"/>
  <c r="Q418" i="8"/>
  <c r="BP193" i="8"/>
  <c r="BY413" i="8"/>
  <c r="Y409" i="8"/>
  <c r="M81" i="9" s="1"/>
  <c r="Y573" i="8"/>
  <c r="R191" i="8"/>
  <c r="BI54" i="8"/>
  <c r="BK54" i="8" s="1"/>
  <c r="S177" i="8"/>
  <c r="G110" i="9" s="1"/>
  <c r="O80" i="8"/>
  <c r="BP148" i="8"/>
  <c r="AW169" i="8"/>
  <c r="AY169" i="8" s="1"/>
  <c r="AW193" i="8"/>
  <c r="AY193" i="8" s="1"/>
  <c r="BJ496" i="8"/>
  <c r="AW195" i="8"/>
  <c r="AY195" i="8" s="1"/>
  <c r="Z269" i="8"/>
  <c r="N94" i="9" s="1"/>
  <c r="U197" i="8"/>
  <c r="BJ176" i="8"/>
  <c r="B39" i="9"/>
  <c r="CE339" i="8"/>
  <c r="CF339" i="8" s="1"/>
  <c r="Z246" i="8"/>
  <c r="T506" i="8"/>
  <c r="BN429" i="8"/>
  <c r="BQ429" i="8" s="1"/>
  <c r="BB408" i="8"/>
  <c r="BJ642" i="8"/>
  <c r="CK262" i="8"/>
  <c r="Y67" i="9" s="1"/>
  <c r="R271" i="8"/>
  <c r="F104" i="9" s="1"/>
  <c r="CL339" i="8"/>
  <c r="Z97" i="9" s="1"/>
  <c r="AW259" i="8"/>
  <c r="Q262" i="8"/>
  <c r="E67" i="9" s="1"/>
  <c r="P194" i="8"/>
  <c r="D58" i="9" s="1"/>
  <c r="O187" i="8"/>
  <c r="C57" i="9" s="1"/>
  <c r="BF53" i="8"/>
  <c r="W340" i="8"/>
  <c r="T259" i="8"/>
  <c r="H70" i="9" s="1"/>
  <c r="BO353" i="8"/>
  <c r="BQ353" i="8" s="1"/>
  <c r="W406" i="8"/>
  <c r="K82" i="9" s="1"/>
  <c r="U426" i="8"/>
  <c r="Y429" i="8"/>
  <c r="M10" i="9" s="1"/>
  <c r="Y251" i="8"/>
  <c r="BJ84" i="8"/>
  <c r="W403" i="8"/>
  <c r="K84" i="9" s="1"/>
  <c r="BW271" i="8"/>
  <c r="Q183" i="8"/>
  <c r="T497" i="8"/>
  <c r="H64" i="9" s="1"/>
  <c r="BA200" i="8"/>
  <c r="Q265" i="8"/>
  <c r="E62" i="9" s="1"/>
  <c r="BJ179" i="8"/>
  <c r="AW415" i="8"/>
  <c r="BH405" i="8"/>
  <c r="BH422" i="8"/>
  <c r="BW423" i="8"/>
  <c r="BX423" i="8" s="1"/>
  <c r="BO404" i="8"/>
  <c r="BF280" i="8"/>
  <c r="U517" i="8"/>
  <c r="W267" i="8"/>
  <c r="K88" i="9" s="1"/>
  <c r="CL338" i="8"/>
  <c r="R281" i="8"/>
  <c r="F66" i="9" s="1"/>
  <c r="CE412" i="8"/>
  <c r="CF412" i="8" s="1"/>
  <c r="X267" i="8"/>
  <c r="L88" i="9" s="1"/>
  <c r="W419" i="8"/>
  <c r="BM198" i="8"/>
  <c r="BQ198" i="8" s="1"/>
  <c r="O186" i="8"/>
  <c r="BJ604" i="8"/>
  <c r="BJ340" i="8"/>
  <c r="AW410" i="8"/>
  <c r="AY410" i="8" s="1"/>
  <c r="BH272" i="8"/>
  <c r="CL280" i="8"/>
  <c r="Z28" i="9" s="1"/>
  <c r="AW275" i="8"/>
  <c r="W341" i="8"/>
  <c r="K83" i="9" s="1"/>
  <c r="BI274" i="8"/>
  <c r="BP339" i="8"/>
  <c r="BF497" i="8"/>
  <c r="S565" i="8"/>
  <c r="G43" i="9" s="1"/>
  <c r="T498" i="8"/>
  <c r="H33" i="9" s="1"/>
  <c r="BJ338" i="8"/>
  <c r="Z504" i="8"/>
  <c r="N34" i="9" s="1"/>
  <c r="Q402" i="8"/>
  <c r="V181" i="8"/>
  <c r="CB270" i="8"/>
  <c r="Y278" i="8"/>
  <c r="M91" i="9" s="1"/>
  <c r="R401" i="8"/>
  <c r="F59" i="9" s="1"/>
  <c r="BM155" i="8"/>
  <c r="Z262" i="8"/>
  <c r="N67" i="9" s="1"/>
  <c r="O405" i="8"/>
  <c r="CL512" i="8"/>
  <c r="Z13" i="9" s="1"/>
  <c r="BM502" i="8"/>
  <c r="R177" i="8"/>
  <c r="F110" i="9" s="1"/>
  <c r="BD41" i="8"/>
  <c r="CK44" i="8"/>
  <c r="Y122" i="9" s="1"/>
  <c r="CD88" i="8"/>
  <c r="V194" i="8"/>
  <c r="Q422" i="8"/>
  <c r="BB53" i="8"/>
  <c r="BE53" i="8" s="1"/>
  <c r="CL173" i="8"/>
  <c r="Z80" i="9" s="1"/>
  <c r="AW182" i="8"/>
  <c r="AY182" i="8" s="1"/>
  <c r="Z82" i="8"/>
  <c r="BI38" i="8"/>
  <c r="BK38" i="8" s="1"/>
  <c r="BM150" i="8"/>
  <c r="CL257" i="8"/>
  <c r="Z49" i="9" s="1"/>
  <c r="AV266" i="8"/>
  <c r="U89" i="8"/>
  <c r="AB89" i="8" s="1"/>
  <c r="P77" i="9" s="1"/>
  <c r="CL73" i="8"/>
  <c r="T404" i="8"/>
  <c r="H74" i="9" s="1"/>
  <c r="BN248" i="8"/>
  <c r="S192" i="8"/>
  <c r="AV414" i="8"/>
  <c r="BW182" i="8"/>
  <c r="BX182" i="8" s="1"/>
  <c r="BM194" i="8"/>
  <c r="BN194" i="8"/>
  <c r="CB282" i="8"/>
  <c r="BH268" i="8"/>
  <c r="U415" i="8"/>
  <c r="AA266" i="8"/>
  <c r="O107" i="9" s="1"/>
  <c r="S174" i="8"/>
  <c r="G105" i="9" s="1"/>
  <c r="CK607" i="8"/>
  <c r="CL366" i="8"/>
  <c r="CK338" i="8"/>
  <c r="BJ181" i="8"/>
  <c r="BD261" i="8"/>
  <c r="BA189" i="8"/>
  <c r="T415" i="8"/>
  <c r="H19" i="9" s="1"/>
  <c r="BY419" i="8"/>
  <c r="BF157" i="8"/>
  <c r="BN65" i="8"/>
  <c r="CL184" i="8"/>
  <c r="Z76" i="9" s="1"/>
  <c r="Y79" i="8"/>
  <c r="M55" i="9" s="1"/>
  <c r="S197" i="8"/>
  <c r="AA417" i="8"/>
  <c r="BW147" i="8"/>
  <c r="BX147" i="8" s="1"/>
  <c r="CD155" i="8"/>
  <c r="S162" i="8"/>
  <c r="AV74" i="8"/>
  <c r="AZ74" i="8" s="1"/>
  <c r="Z160" i="8"/>
  <c r="AW516" i="8"/>
  <c r="AY516" i="8" s="1"/>
  <c r="BP421" i="8"/>
  <c r="Q426" i="8"/>
  <c r="E60" i="9" s="1"/>
  <c r="Q258" i="8"/>
  <c r="E61" i="9" s="1"/>
  <c r="BN268" i="8"/>
  <c r="S409" i="8"/>
  <c r="G81" i="9" s="1"/>
  <c r="BY282" i="8"/>
  <c r="CA282" i="8" s="1"/>
  <c r="W281" i="8"/>
  <c r="K66" i="9" s="1"/>
  <c r="Q405" i="8"/>
  <c r="BZ85" i="8"/>
  <c r="CA85" i="8" s="1"/>
  <c r="Y496" i="8"/>
  <c r="M30" i="9" s="1"/>
  <c r="P248" i="8"/>
  <c r="BZ427" i="8"/>
  <c r="CA427" i="8" s="1"/>
  <c r="O182" i="8"/>
  <c r="CB265" i="8"/>
  <c r="W522" i="8"/>
  <c r="K85" i="9" s="1"/>
  <c r="AA183" i="8"/>
  <c r="AX270" i="8"/>
  <c r="P340" i="8"/>
  <c r="BP269" i="8"/>
  <c r="BF91" i="8"/>
  <c r="T39" i="8"/>
  <c r="AX39" i="8"/>
  <c r="W44" i="8"/>
  <c r="K122" i="9" s="1"/>
  <c r="BN416" i="8"/>
  <c r="X405" i="8"/>
  <c r="BJ60" i="8"/>
  <c r="P87" i="8"/>
  <c r="D45" i="9" s="1"/>
  <c r="X257" i="8"/>
  <c r="L49" i="9" s="1"/>
  <c r="O177" i="8"/>
  <c r="C110" i="9" s="1"/>
  <c r="P198" i="8"/>
  <c r="D119" i="9" s="1"/>
  <c r="R338" i="8"/>
  <c r="BN281" i="8"/>
  <c r="B23" i="9"/>
  <c r="BA185" i="8"/>
  <c r="AW81" i="8"/>
  <c r="AY81" i="8" s="1"/>
  <c r="S167" i="8"/>
  <c r="G29" i="9" s="1"/>
  <c r="X171" i="8"/>
  <c r="CK272" i="8"/>
  <c r="U504" i="8"/>
  <c r="BF414" i="8"/>
  <c r="W402" i="8"/>
  <c r="BJ339" i="8"/>
  <c r="BY266" i="8"/>
  <c r="CA266" i="8" s="1"/>
  <c r="S247" i="8"/>
  <c r="BP428" i="8"/>
  <c r="CL429" i="8"/>
  <c r="Z10" i="9" s="1"/>
  <c r="BI418" i="8"/>
  <c r="CK403" i="8"/>
  <c r="Y84" i="9" s="1"/>
  <c r="Q276" i="8"/>
  <c r="E38" i="9" s="1"/>
  <c r="S420" i="8"/>
  <c r="CB157" i="8"/>
  <c r="U65" i="8"/>
  <c r="AB65" i="8" s="1"/>
  <c r="AC65" i="8" s="1"/>
  <c r="AD65" i="8" s="1"/>
  <c r="BT65" i="8" s="1"/>
  <c r="BU65" i="8" s="1"/>
  <c r="CM65" i="8" s="1"/>
  <c r="O68" i="8"/>
  <c r="CE271" i="8"/>
  <c r="W70" i="8"/>
  <c r="BH280" i="8"/>
  <c r="T40" i="8"/>
  <c r="Z76" i="8"/>
  <c r="BF94" i="8"/>
  <c r="AW86" i="8"/>
  <c r="AY86" i="8" s="1"/>
  <c r="R94" i="8"/>
  <c r="F99" i="9" s="1"/>
  <c r="AW152" i="8"/>
  <c r="AY152" i="8" s="1"/>
  <c r="Q253" i="8"/>
  <c r="Q277" i="8" s="1"/>
  <c r="CK89" i="8"/>
  <c r="Y77" i="9" s="1"/>
  <c r="BO194" i="8"/>
  <c r="BQ194" i="8" s="1"/>
  <c r="AV276" i="8"/>
  <c r="T149" i="8"/>
  <c r="H20" i="9" s="1"/>
  <c r="BO90" i="8"/>
  <c r="R265" i="8"/>
  <c r="F62" i="9" s="1"/>
  <c r="BH260" i="8"/>
  <c r="AA251" i="8"/>
  <c r="CD519" i="8"/>
  <c r="BW518" i="8"/>
  <c r="BX518" i="8" s="1"/>
  <c r="O338" i="8"/>
  <c r="BP340" i="8"/>
  <c r="B108" i="9"/>
  <c r="BM161" i="8"/>
  <c r="CD189" i="8"/>
  <c r="AW254" i="8"/>
  <c r="S189" i="8"/>
  <c r="G114" i="9" s="1"/>
  <c r="BF55" i="8"/>
  <c r="BY262" i="8"/>
  <c r="CA262" i="8" s="1"/>
  <c r="O156" i="8"/>
  <c r="S169" i="8"/>
  <c r="G15" i="9" s="1"/>
  <c r="AX90" i="8"/>
  <c r="BP429" i="8"/>
  <c r="X366" i="8"/>
  <c r="P170" i="8"/>
  <c r="D78" i="9" s="1"/>
  <c r="CD87" i="8"/>
  <c r="AX70" i="8"/>
  <c r="BZ52" i="8"/>
  <c r="CA52" i="8" s="1"/>
  <c r="BW170" i="8"/>
  <c r="BX170" i="8" s="1"/>
  <c r="AV168" i="8"/>
  <c r="AZ168" i="8" s="1"/>
  <c r="AX156" i="8"/>
  <c r="P408" i="8"/>
  <c r="D9" i="9" s="1"/>
  <c r="CL179" i="8"/>
  <c r="Z98" i="9" s="1"/>
  <c r="BP405" i="8"/>
  <c r="V259" i="8"/>
  <c r="O271" i="8"/>
  <c r="C104" i="9" s="1"/>
  <c r="AV178" i="8"/>
  <c r="AZ178" i="8" s="1"/>
  <c r="BJ506" i="8"/>
  <c r="W422" i="8"/>
  <c r="BA565" i="8"/>
  <c r="R502" i="8"/>
  <c r="F71" i="9" s="1"/>
  <c r="Q193" i="8"/>
  <c r="E35" i="9" s="1"/>
  <c r="Y189" i="8"/>
  <c r="M114" i="9" s="1"/>
  <c r="BI414" i="8"/>
  <c r="P273" i="8"/>
  <c r="CD414" i="8"/>
  <c r="AV500" i="8"/>
  <c r="AW200" i="8"/>
  <c r="AY200" i="8" s="1"/>
  <c r="BM498" i="8"/>
  <c r="AX264" i="8"/>
  <c r="BH252" i="8"/>
  <c r="AX352" i="8"/>
  <c r="BP274" i="8"/>
  <c r="BQ274" i="8" s="1"/>
  <c r="BP607" i="8"/>
  <c r="BW500" i="8"/>
  <c r="BX500" i="8" s="1"/>
  <c r="Y274" i="8"/>
  <c r="BJ403" i="8"/>
  <c r="R260" i="8"/>
  <c r="F68" i="9" s="1"/>
  <c r="BD414" i="8"/>
  <c r="BH418" i="8"/>
  <c r="BP500" i="8"/>
  <c r="Z409" i="8"/>
  <c r="N81" i="9" s="1"/>
  <c r="BJ264" i="8"/>
  <c r="BW408" i="8"/>
  <c r="BX408" i="8" s="1"/>
  <c r="CB366" i="8"/>
  <c r="AW277" i="8"/>
  <c r="BZ516" i="8"/>
  <c r="CA516" i="8" s="1"/>
  <c r="W248" i="8"/>
  <c r="S185" i="8"/>
  <c r="BJ265" i="8"/>
  <c r="R263" i="8"/>
  <c r="R261" i="8"/>
  <c r="F72" i="9" s="1"/>
  <c r="Z270" i="8"/>
  <c r="T278" i="8"/>
  <c r="H91" i="9" s="1"/>
  <c r="BW405" i="8"/>
  <c r="BX405" i="8" s="1"/>
  <c r="T248" i="8"/>
  <c r="Q601" i="8"/>
  <c r="E14" i="9" s="1"/>
  <c r="X408" i="8"/>
  <c r="L9" i="9" s="1"/>
  <c r="BD260" i="8"/>
  <c r="BF190" i="8"/>
  <c r="O279" i="8"/>
  <c r="C102" i="9" s="1"/>
  <c r="AX274" i="8"/>
  <c r="U263" i="8"/>
  <c r="BM417" i="8"/>
  <c r="BQ417" i="8" s="1"/>
  <c r="O191" i="8"/>
  <c r="AX175" i="8"/>
  <c r="V74" i="8"/>
  <c r="BH261" i="8"/>
  <c r="AA425" i="8"/>
  <c r="O112" i="9" s="1"/>
  <c r="BB513" i="8"/>
  <c r="BF402" i="8"/>
  <c r="CB195" i="8"/>
  <c r="CC195" i="8" s="1"/>
  <c r="BW152" i="8"/>
  <c r="AA402" i="8"/>
  <c r="R196" i="8"/>
  <c r="F26" i="9" s="1"/>
  <c r="U163" i="8"/>
  <c r="Z196" i="8"/>
  <c r="N26" i="9" s="1"/>
  <c r="AV430" i="8"/>
  <c r="BJ514" i="8"/>
  <c r="BI522" i="8"/>
  <c r="CK184" i="8"/>
  <c r="Y76" i="9" s="1"/>
  <c r="B60" i="9"/>
  <c r="BH266" i="8"/>
  <c r="AW405" i="8"/>
  <c r="BO429" i="8"/>
  <c r="AV269" i="8"/>
  <c r="CK504" i="8"/>
  <c r="Y34" i="9" s="1"/>
  <c r="AV271" i="8"/>
  <c r="BW263" i="8"/>
  <c r="AA263" i="8"/>
  <c r="Z352" i="8"/>
  <c r="N100" i="9" s="1"/>
  <c r="BP410" i="8"/>
  <c r="BJ169" i="8"/>
  <c r="AA272" i="8"/>
  <c r="CB512" i="8"/>
  <c r="CC512" i="8" s="1"/>
  <c r="BP156" i="8"/>
  <c r="O413" i="8"/>
  <c r="BI159" i="8"/>
  <c r="BK159" i="8" s="1"/>
  <c r="CB161" i="8"/>
  <c r="CC161" i="8" s="1"/>
  <c r="Z426" i="8"/>
  <c r="N60" i="9" s="1"/>
  <c r="U168" i="8"/>
  <c r="AB168" i="8" s="1"/>
  <c r="P12" i="9" s="1"/>
  <c r="CK353" i="8"/>
  <c r="Y96" i="9" s="1"/>
  <c r="CL573" i="8"/>
  <c r="T181" i="8"/>
  <c r="H108" i="9" s="1"/>
  <c r="BP404" i="8"/>
  <c r="Y337" i="8"/>
  <c r="BY425" i="8"/>
  <c r="Z194" i="8"/>
  <c r="N58" i="9" s="1"/>
  <c r="Z264" i="8"/>
  <c r="N106" i="9" s="1"/>
  <c r="S269" i="8"/>
  <c r="G94" i="9" s="1"/>
  <c r="T566" i="8"/>
  <c r="H69" i="9" s="1"/>
  <c r="BN84" i="8"/>
  <c r="BQ84" i="8" s="1"/>
  <c r="BM601" i="8"/>
  <c r="BQ601" i="8" s="1"/>
  <c r="Y173" i="8"/>
  <c r="M80" i="9" s="1"/>
  <c r="CK276" i="8"/>
  <c r="Y38" i="9" s="1"/>
  <c r="BY280" i="8"/>
  <c r="CA280" i="8" s="1"/>
  <c r="BI268" i="8"/>
  <c r="AW177" i="8"/>
  <c r="AY177" i="8" s="1"/>
  <c r="AX262" i="8"/>
  <c r="Z189" i="8"/>
  <c r="N114" i="9" s="1"/>
  <c r="AX642" i="8"/>
  <c r="BJ254" i="8"/>
  <c r="BM337" i="8"/>
  <c r="S266" i="8"/>
  <c r="G107" i="9" s="1"/>
  <c r="Z412" i="8"/>
  <c r="N50" i="9" s="1"/>
  <c r="BJ196" i="8"/>
  <c r="AW418" i="8"/>
  <c r="CE409" i="8"/>
  <c r="CF409" i="8" s="1"/>
  <c r="CL430" i="8"/>
  <c r="P415" i="8"/>
  <c r="D19" i="9" s="1"/>
  <c r="S408" i="8"/>
  <c r="G9" i="9" s="1"/>
  <c r="AX199" i="8"/>
  <c r="BY414" i="8"/>
  <c r="O179" i="8"/>
  <c r="C98" i="9" s="1"/>
  <c r="R161" i="8"/>
  <c r="BM424" i="8"/>
  <c r="BQ424" i="8" s="1"/>
  <c r="P275" i="8"/>
  <c r="D37" i="9" s="1"/>
  <c r="V404" i="8"/>
  <c r="CK277" i="8"/>
  <c r="W282" i="8"/>
  <c r="K103" i="9" s="1"/>
  <c r="W339" i="8"/>
  <c r="K97" i="9" s="1"/>
  <c r="BF257" i="8"/>
  <c r="CD416" i="8"/>
  <c r="BN193" i="8"/>
  <c r="CL196" i="8"/>
  <c r="Z26" i="9" s="1"/>
  <c r="V180" i="8"/>
  <c r="Q282" i="8"/>
  <c r="E103" i="9" s="1"/>
  <c r="Z266" i="8"/>
  <c r="N107" i="9" s="1"/>
  <c r="R422" i="8"/>
  <c r="Y267" i="8"/>
  <c r="M88" i="9" s="1"/>
  <c r="AV566" i="8"/>
  <c r="AX267" i="8"/>
  <c r="AV247" i="8"/>
  <c r="BJ409" i="8"/>
  <c r="O262" i="8"/>
  <c r="C67" i="9" s="1"/>
  <c r="O403" i="8"/>
  <c r="C84" i="9" s="1"/>
  <c r="BA514" i="8"/>
  <c r="BJ567" i="8"/>
  <c r="BN502" i="8"/>
  <c r="BQ502" i="8" s="1"/>
  <c r="AV408" i="8"/>
  <c r="AA401" i="8"/>
  <c r="O59" i="9" s="1"/>
  <c r="Q565" i="8"/>
  <c r="E43" i="9" s="1"/>
  <c r="AV340" i="8"/>
  <c r="R419" i="8"/>
  <c r="BJ417" i="8"/>
  <c r="Q249" i="8"/>
  <c r="AW413" i="8"/>
  <c r="P168" i="8"/>
  <c r="D12" i="9" s="1"/>
  <c r="BP407" i="8"/>
  <c r="BN197" i="8"/>
  <c r="V272" i="8"/>
  <c r="BB519" i="8"/>
  <c r="BE519" i="8" s="1"/>
  <c r="V275" i="8"/>
  <c r="AX189" i="8"/>
  <c r="X412" i="8"/>
  <c r="L50" i="9" s="1"/>
  <c r="X185" i="8"/>
  <c r="BJ404" i="8"/>
  <c r="W159" i="8"/>
  <c r="S412" i="8"/>
  <c r="G50" i="9" s="1"/>
  <c r="B38" i="9"/>
  <c r="V263" i="8"/>
  <c r="BY422" i="8"/>
  <c r="CK161" i="8"/>
  <c r="P187" i="8"/>
  <c r="D57" i="9" s="1"/>
  <c r="BF407" i="8"/>
  <c r="T186" i="8"/>
  <c r="BD403" i="8"/>
  <c r="CL408" i="8"/>
  <c r="Z9" i="9" s="1"/>
  <c r="U282" i="8"/>
  <c r="AB282" i="8" s="1"/>
  <c r="P103" i="9" s="1"/>
  <c r="BI425" i="8"/>
  <c r="BZ91" i="8"/>
  <c r="AV246" i="8"/>
  <c r="X187" i="8"/>
  <c r="L57" i="9" s="1"/>
  <c r="CE515" i="8"/>
  <c r="CF515" i="8" s="1"/>
  <c r="X266" i="8"/>
  <c r="L107" i="9" s="1"/>
  <c r="BC520" i="8"/>
  <c r="CK601" i="8"/>
  <c r="Y14" i="9" s="1"/>
  <c r="AV506" i="8"/>
  <c r="CL353" i="8"/>
  <c r="Z96" i="9" s="1"/>
  <c r="BW601" i="8"/>
  <c r="BI408" i="8"/>
  <c r="BK408" i="8" s="1"/>
  <c r="O498" i="8"/>
  <c r="C33" i="9" s="1"/>
  <c r="R254" i="8"/>
  <c r="Z279" i="8"/>
  <c r="N102" i="9" s="1"/>
  <c r="Z280" i="8"/>
  <c r="N28" i="9" s="1"/>
  <c r="Y416" i="8"/>
  <c r="V512" i="8"/>
  <c r="CK270" i="8"/>
  <c r="W407" i="8"/>
  <c r="K5" i="9" s="1"/>
  <c r="BM430" i="8"/>
  <c r="BI429" i="8"/>
  <c r="BK429" i="8" s="1"/>
  <c r="BW247" i="8"/>
  <c r="B114" i="9"/>
  <c r="BI265" i="8"/>
  <c r="BN410" i="8"/>
  <c r="BQ410" i="8" s="1"/>
  <c r="S259" i="8"/>
  <c r="G70" i="9" s="1"/>
  <c r="U193" i="8"/>
  <c r="AB193" i="8" s="1"/>
  <c r="P35" i="9" s="1"/>
  <c r="Y163" i="8"/>
  <c r="V341" i="8"/>
  <c r="O265" i="8"/>
  <c r="C62" i="9" s="1"/>
  <c r="BN352" i="8"/>
  <c r="BQ352" i="8" s="1"/>
  <c r="BJ416" i="8"/>
  <c r="BP506" i="8"/>
  <c r="V419" i="8"/>
  <c r="BW425" i="8"/>
  <c r="BX425" i="8" s="1"/>
  <c r="BN428" i="8"/>
  <c r="BF418" i="8"/>
  <c r="CB573" i="8"/>
  <c r="BH262" i="8"/>
  <c r="B50" i="9"/>
  <c r="CL337" i="8"/>
  <c r="BP353" i="8"/>
  <c r="BO426" i="8"/>
  <c r="CB420" i="8"/>
  <c r="CC420" i="8" s="1"/>
  <c r="W413" i="8"/>
  <c r="BJ408" i="8"/>
  <c r="BY267" i="8"/>
  <c r="CA267" i="8" s="1"/>
  <c r="B104" i="9"/>
  <c r="P263" i="8"/>
  <c r="CE502" i="8"/>
  <c r="CF502" i="8" s="1"/>
  <c r="BB417" i="8"/>
  <c r="BM496" i="8"/>
  <c r="CK413" i="8"/>
  <c r="V572" i="8"/>
  <c r="AX192" i="8"/>
  <c r="P197" i="8"/>
  <c r="BW496" i="8"/>
  <c r="BX496" i="8" s="1"/>
  <c r="BW276" i="8"/>
  <c r="CL404" i="8"/>
  <c r="Z74" i="9" s="1"/>
  <c r="BW168" i="8"/>
  <c r="BX168" i="8" s="1"/>
  <c r="U269" i="8"/>
  <c r="W336" i="8"/>
  <c r="R571" i="8"/>
  <c r="F113" i="9" s="1"/>
  <c r="R282" i="8"/>
  <c r="F103" i="9" s="1"/>
  <c r="AX418" i="8"/>
  <c r="BZ498" i="8"/>
  <c r="CA498" i="8" s="1"/>
  <c r="AV341" i="8"/>
  <c r="AZ341" i="8" s="1"/>
  <c r="O281" i="8"/>
  <c r="C66" i="9" s="1"/>
  <c r="V497" i="8"/>
  <c r="CB280" i="8"/>
  <c r="CB248" i="8"/>
  <c r="CB182" i="8"/>
  <c r="CC182" i="8" s="1"/>
  <c r="BH269" i="8"/>
  <c r="BN336" i="8"/>
  <c r="CK517" i="8"/>
  <c r="CD422" i="8"/>
  <c r="BW352" i="8"/>
  <c r="BX352" i="8" s="1"/>
  <c r="W268" i="8"/>
  <c r="K90" i="9" s="1"/>
  <c r="V406" i="8"/>
  <c r="CL419" i="8"/>
  <c r="BH250" i="8"/>
  <c r="Y259" i="8"/>
  <c r="M70" i="9" s="1"/>
  <c r="BC423" i="8"/>
  <c r="BC425" i="8"/>
  <c r="BN567" i="8"/>
  <c r="BQ567" i="8" s="1"/>
  <c r="S506" i="8"/>
  <c r="BY251" i="8"/>
  <c r="CA251" i="8" s="1"/>
  <c r="CK430" i="8"/>
  <c r="AW518" i="8"/>
  <c r="AY518" i="8" s="1"/>
  <c r="U275" i="8"/>
  <c r="AW170" i="8"/>
  <c r="AY170" i="8" s="1"/>
  <c r="BO271" i="8"/>
  <c r="AA336" i="8"/>
  <c r="S428" i="8"/>
  <c r="G27" i="9" s="1"/>
  <c r="AW519" i="8"/>
  <c r="AY519" i="8" s="1"/>
  <c r="W502" i="8"/>
  <c r="K71" i="9" s="1"/>
  <c r="Z274" i="8"/>
  <c r="BD512" i="8"/>
  <c r="AX261" i="8"/>
  <c r="CK497" i="8"/>
  <c r="Y64" i="9" s="1"/>
  <c r="Q407" i="8"/>
  <c r="E5" i="9" s="1"/>
  <c r="BM266" i="8"/>
  <c r="BQ266" i="8" s="1"/>
  <c r="Y187" i="8"/>
  <c r="M57" i="9" s="1"/>
  <c r="BN401" i="8"/>
  <c r="CL420" i="8"/>
  <c r="BY417" i="8"/>
  <c r="BY515" i="8"/>
  <c r="BI519" i="8"/>
  <c r="BK519" i="8" s="1"/>
  <c r="R269" i="8"/>
  <c r="F94" i="9" s="1"/>
  <c r="CB271" i="8"/>
  <c r="Y502" i="8"/>
  <c r="M71" i="9" s="1"/>
  <c r="BC422" i="8"/>
  <c r="BW259" i="8"/>
  <c r="AV281" i="8"/>
  <c r="BH247" i="8"/>
  <c r="W412" i="8"/>
  <c r="K50" i="9" s="1"/>
  <c r="X502" i="8"/>
  <c r="L71" i="9" s="1"/>
  <c r="BH567" i="8"/>
  <c r="Q498" i="8"/>
  <c r="E33" i="9" s="1"/>
  <c r="O520" i="8"/>
  <c r="C17" i="9" s="1"/>
  <c r="B64" i="9"/>
  <c r="W420" i="8"/>
  <c r="AV522" i="8"/>
  <c r="T408" i="8"/>
  <c r="H9" i="9" s="1"/>
  <c r="V421" i="8"/>
  <c r="BN426" i="8"/>
  <c r="AW366" i="8"/>
  <c r="CD412" i="8"/>
  <c r="AA566" i="8"/>
  <c r="O69" i="9" s="1"/>
  <c r="BH519" i="8"/>
  <c r="V281" i="8"/>
  <c r="S413" i="8"/>
  <c r="Q409" i="8"/>
  <c r="E81" i="9" s="1"/>
  <c r="T421" i="8"/>
  <c r="BN424" i="8"/>
  <c r="BA496" i="8"/>
  <c r="BJ429" i="8"/>
  <c r="BN413" i="8"/>
  <c r="BF417" i="8"/>
  <c r="AW601" i="8"/>
  <c r="P425" i="8"/>
  <c r="D112" i="9" s="1"/>
  <c r="CK278" i="8"/>
  <c r="Y91" i="9" s="1"/>
  <c r="AX422" i="8"/>
  <c r="AX423" i="8"/>
  <c r="BI412" i="8"/>
  <c r="BD520" i="8"/>
  <c r="S512" i="8"/>
  <c r="G13" i="9" s="1"/>
  <c r="AA414" i="8"/>
  <c r="O118" i="9" s="1"/>
  <c r="BY430" i="8"/>
  <c r="P498" i="8"/>
  <c r="D33" i="9" s="1"/>
  <c r="Z413" i="8"/>
  <c r="BY516" i="8"/>
  <c r="BI187" i="8"/>
  <c r="BK187" i="8" s="1"/>
  <c r="CL500" i="8"/>
  <c r="Z53" i="9" s="1"/>
  <c r="R198" i="8"/>
  <c r="F119" i="9" s="1"/>
  <c r="S566" i="8"/>
  <c r="G69" i="9" s="1"/>
  <c r="BN573" i="8"/>
  <c r="BQ573" i="8" s="1"/>
  <c r="V571" i="8"/>
  <c r="CL497" i="8"/>
  <c r="Z64" i="9" s="1"/>
  <c r="Q340" i="8"/>
  <c r="AW513" i="8"/>
  <c r="AY513" i="8" s="1"/>
  <c r="Y567" i="8"/>
  <c r="M95" i="9" s="1"/>
  <c r="BO522" i="8"/>
  <c r="BI424" i="8"/>
  <c r="Q263" i="8"/>
  <c r="CL278" i="8"/>
  <c r="Z91" i="9" s="1"/>
  <c r="V515" i="8"/>
  <c r="P566" i="8"/>
  <c r="D69" i="9" s="1"/>
  <c r="BB514" i="8"/>
  <c r="CE429" i="8"/>
  <c r="CF429" i="8" s="1"/>
  <c r="P268" i="8"/>
  <c r="D90" i="9" s="1"/>
  <c r="BI280" i="8"/>
  <c r="BK280" i="8" s="1"/>
  <c r="O572" i="8"/>
  <c r="C101" i="9" s="1"/>
  <c r="AX419" i="8"/>
  <c r="BI601" i="8"/>
  <c r="S520" i="8"/>
  <c r="G17" i="9" s="1"/>
  <c r="X500" i="8"/>
  <c r="L53" i="9" s="1"/>
  <c r="T250" i="8"/>
  <c r="BW515" i="8"/>
  <c r="BX515" i="8" s="1"/>
  <c r="X340" i="8"/>
  <c r="BP279" i="8"/>
  <c r="AW429" i="8"/>
  <c r="AY429" i="8" s="1"/>
  <c r="AX604" i="8"/>
  <c r="Z402" i="8"/>
  <c r="R194" i="8"/>
  <c r="F58" i="9" s="1"/>
  <c r="BH518" i="8"/>
  <c r="AW339" i="8"/>
  <c r="AY339" i="8" s="1"/>
  <c r="BN601" i="8"/>
  <c r="CL176" i="8"/>
  <c r="AV420" i="8"/>
  <c r="CK498" i="8"/>
  <c r="Y33" i="9" s="1"/>
  <c r="CL197" i="8"/>
  <c r="Y412" i="8"/>
  <c r="M50" i="9" s="1"/>
  <c r="X184" i="8"/>
  <c r="L76" i="9" s="1"/>
  <c r="R498" i="8"/>
  <c r="F33" i="9" s="1"/>
  <c r="BI77" i="8"/>
  <c r="BK77" i="8" s="1"/>
  <c r="CL267" i="8"/>
  <c r="Z88" i="9" s="1"/>
  <c r="R336" i="8"/>
  <c r="BW64" i="8"/>
  <c r="BX64" i="8" s="1"/>
  <c r="BC401" i="8"/>
  <c r="CK185" i="8"/>
  <c r="BW406" i="8"/>
  <c r="BX406" i="8" s="1"/>
  <c r="BC416" i="8"/>
  <c r="AV252" i="8"/>
  <c r="O418" i="8"/>
  <c r="V249" i="8"/>
  <c r="V517" i="8"/>
  <c r="BD418" i="8"/>
  <c r="Y519" i="8"/>
  <c r="M48" i="9" s="1"/>
  <c r="BY420" i="8"/>
  <c r="BW512" i="8"/>
  <c r="BX512" i="8" s="1"/>
  <c r="Q268" i="8"/>
  <c r="E90" i="9" s="1"/>
  <c r="BH430" i="8"/>
  <c r="B84" i="9"/>
  <c r="P401" i="8"/>
  <c r="D59" i="9" s="1"/>
  <c r="AX178" i="8"/>
  <c r="BW266" i="8"/>
  <c r="R420" i="8"/>
  <c r="P196" i="8"/>
  <c r="D26" i="9" s="1"/>
  <c r="U427" i="8"/>
  <c r="AB427" i="8" s="1"/>
  <c r="P6" i="9" s="1"/>
  <c r="V514" i="8"/>
  <c r="AA565" i="8"/>
  <c r="O43" i="9" s="1"/>
  <c r="BI272" i="8"/>
  <c r="S199" i="8"/>
  <c r="G89" i="9" s="1"/>
  <c r="BF401" i="8"/>
  <c r="BH337" i="8"/>
  <c r="BM340" i="8"/>
  <c r="BA168" i="8"/>
  <c r="W428" i="8"/>
  <c r="K27" i="9" s="1"/>
  <c r="V146" i="8"/>
  <c r="BC79" i="8"/>
  <c r="BE79" i="8" s="1"/>
  <c r="AX160" i="8"/>
  <c r="W274" i="8"/>
  <c r="V337" i="8"/>
  <c r="BJ282" i="8"/>
  <c r="Q336" i="8"/>
  <c r="AA410" i="8"/>
  <c r="O24" i="9" s="1"/>
  <c r="BW178" i="8"/>
  <c r="BX178" i="8" s="1"/>
  <c r="BW422" i="8"/>
  <c r="BX422" i="8" s="1"/>
  <c r="T192" i="8"/>
  <c r="CD424" i="8"/>
  <c r="T428" i="8"/>
  <c r="H27" i="9" s="1"/>
  <c r="AX417" i="8"/>
  <c r="S352" i="8"/>
  <c r="G100" i="9" s="1"/>
  <c r="AA158" i="8"/>
  <c r="T366" i="8"/>
  <c r="CL417" i="8"/>
  <c r="W520" i="8"/>
  <c r="K17" i="9" s="1"/>
  <c r="CL162" i="8"/>
  <c r="Y276" i="8"/>
  <c r="M38" i="9" s="1"/>
  <c r="BY604" i="8"/>
  <c r="CA604" i="8" s="1"/>
  <c r="AA259" i="8"/>
  <c r="O70" i="9" s="1"/>
  <c r="BW272" i="8"/>
  <c r="AV180" i="8"/>
  <c r="CL180" i="8"/>
  <c r="O496" i="8"/>
  <c r="C30" i="9" s="1"/>
  <c r="AW408" i="8"/>
  <c r="AY408" i="8" s="1"/>
  <c r="BM402" i="8"/>
  <c r="BQ402" i="8" s="1"/>
  <c r="AV571" i="8"/>
  <c r="BW278" i="8"/>
  <c r="W418" i="8"/>
  <c r="BY186" i="8"/>
  <c r="CK264" i="8"/>
  <c r="Y106" i="9" s="1"/>
  <c r="BH414" i="8"/>
  <c r="BH198" i="8"/>
  <c r="Y280" i="8"/>
  <c r="M28" i="9" s="1"/>
  <c r="BD402" i="8"/>
  <c r="R252" i="8"/>
  <c r="R270" i="8" s="1"/>
  <c r="BN412" i="8"/>
  <c r="V415" i="8"/>
  <c r="O516" i="8"/>
  <c r="C115" i="9" s="1"/>
  <c r="BO423" i="8"/>
  <c r="BI423" i="8"/>
  <c r="BD498" i="8"/>
  <c r="BA519" i="8"/>
  <c r="BH159" i="8"/>
  <c r="BL159" i="8" s="1"/>
  <c r="BW275" i="8"/>
  <c r="CD282" i="8"/>
  <c r="CF282" i="8" s="1"/>
  <c r="W415" i="8"/>
  <c r="K19" i="9" s="1"/>
  <c r="O168" i="8"/>
  <c r="C12" i="9" s="1"/>
  <c r="BN267" i="8"/>
  <c r="R341" i="8"/>
  <c r="F83" i="9" s="1"/>
  <c r="O336" i="8"/>
  <c r="CE403" i="8"/>
  <c r="CF403" i="8" s="1"/>
  <c r="U423" i="8"/>
  <c r="P430" i="8"/>
  <c r="V601" i="8"/>
  <c r="B49" i="9"/>
  <c r="O416" i="8"/>
  <c r="AV403" i="8"/>
  <c r="Q415" i="8"/>
  <c r="E19" i="9" s="1"/>
  <c r="V340" i="8"/>
  <c r="S340" i="8"/>
  <c r="BJ421" i="8"/>
  <c r="Z336" i="8"/>
  <c r="CL515" i="8"/>
  <c r="Z16" i="9" s="1"/>
  <c r="S338" i="8"/>
  <c r="R279" i="8"/>
  <c r="F102" i="9" s="1"/>
  <c r="CK421" i="8"/>
  <c r="AV422" i="8"/>
  <c r="BP497" i="8"/>
  <c r="CD421" i="8"/>
  <c r="P506" i="8"/>
  <c r="BY270" i="8"/>
  <c r="CA270" i="8" s="1"/>
  <c r="BI430" i="8"/>
  <c r="BK430" i="8" s="1"/>
  <c r="R572" i="8"/>
  <c r="F101" i="9" s="1"/>
  <c r="BF410" i="8"/>
  <c r="BC417" i="8"/>
  <c r="AX182" i="8"/>
  <c r="CL426" i="8"/>
  <c r="Z60" i="9" s="1"/>
  <c r="CK170" i="8"/>
  <c r="Y78" i="9" s="1"/>
  <c r="CB413" i="8"/>
  <c r="CC413" i="8" s="1"/>
  <c r="AV272" i="8"/>
  <c r="AX340" i="8"/>
  <c r="BH408" i="8"/>
  <c r="BL408" i="8" s="1"/>
  <c r="T156" i="8"/>
  <c r="CL266" i="8"/>
  <c r="Z107" i="9" s="1"/>
  <c r="Q403" i="8"/>
  <c r="E84" i="9" s="1"/>
  <c r="V565" i="8"/>
  <c r="BI282" i="8"/>
  <c r="BK282" i="8" s="1"/>
  <c r="BH278" i="8"/>
  <c r="AX412" i="8"/>
  <c r="CK251" i="8"/>
  <c r="Y403" i="8"/>
  <c r="M84" i="9" s="1"/>
  <c r="Q419" i="8"/>
  <c r="BI341" i="8"/>
  <c r="BK341" i="8" s="1"/>
  <c r="BO406" i="8"/>
  <c r="O199" i="8"/>
  <c r="C89" i="9" s="1"/>
  <c r="BJ271" i="8"/>
  <c r="V407" i="8"/>
  <c r="CD427" i="8"/>
  <c r="BW265" i="8"/>
  <c r="S275" i="8"/>
  <c r="G37" i="9" s="1"/>
  <c r="BH423" i="8"/>
  <c r="CE430" i="8"/>
  <c r="CF430" i="8" s="1"/>
  <c r="BY601" i="8"/>
  <c r="CA601" i="8" s="1"/>
  <c r="BP516" i="8"/>
  <c r="CB565" i="8"/>
  <c r="CL425" i="8"/>
  <c r="Z112" i="9" s="1"/>
  <c r="T418" i="8"/>
  <c r="BW410" i="8"/>
  <c r="BX410" i="8" s="1"/>
  <c r="V190" i="8"/>
  <c r="CK274" i="8"/>
  <c r="BI513" i="8"/>
  <c r="BK513" i="8" s="1"/>
  <c r="B100" i="9"/>
  <c r="CK417" i="8"/>
  <c r="T195" i="8"/>
  <c r="H54" i="9" s="1"/>
  <c r="BP194" i="8"/>
  <c r="BH571" i="8"/>
  <c r="BH271" i="8"/>
  <c r="BM264" i="8"/>
  <c r="BQ264" i="8" s="1"/>
  <c r="BB520" i="8"/>
  <c r="BE520" i="8" s="1"/>
  <c r="BI504" i="8"/>
  <c r="BK504" i="8" s="1"/>
  <c r="V257" i="8"/>
  <c r="U418" i="8"/>
  <c r="S504" i="8"/>
  <c r="G34" i="9" s="1"/>
  <c r="O352" i="8"/>
  <c r="C100" i="9" s="1"/>
  <c r="BD422" i="8"/>
  <c r="P504" i="8"/>
  <c r="D34" i="9" s="1"/>
  <c r="S424" i="8"/>
  <c r="AV249" i="8"/>
  <c r="O415" i="8"/>
  <c r="C19" i="9" s="1"/>
  <c r="CK566" i="8"/>
  <c r="Y69" i="9" s="1"/>
  <c r="CB498" i="8"/>
  <c r="CC498" i="8" s="1"/>
  <c r="W519" i="8"/>
  <c r="K48" i="9" s="1"/>
  <c r="CD572" i="8"/>
  <c r="CF572" i="8" s="1"/>
  <c r="BH340" i="8"/>
  <c r="AV516" i="8"/>
  <c r="X420" i="8"/>
  <c r="AX430" i="8"/>
  <c r="V522" i="8"/>
  <c r="O427" i="8"/>
  <c r="C6" i="9" s="1"/>
  <c r="Z272" i="8"/>
  <c r="BY197" i="8"/>
  <c r="AW279" i="8"/>
  <c r="BO416" i="8"/>
  <c r="BN642" i="8"/>
  <c r="BW566" i="8"/>
  <c r="BC414" i="8"/>
  <c r="O517" i="8"/>
  <c r="O273" i="8"/>
  <c r="V425" i="8"/>
  <c r="AA412" i="8"/>
  <c r="O50" i="9" s="1"/>
  <c r="P512" i="8"/>
  <c r="D13" i="9" s="1"/>
  <c r="BW412" i="8"/>
  <c r="BX412" i="8" s="1"/>
  <c r="O565" i="8"/>
  <c r="C43" i="9" s="1"/>
  <c r="S278" i="8"/>
  <c r="G91" i="9" s="1"/>
  <c r="T265" i="8"/>
  <c r="H62" i="9" s="1"/>
  <c r="BO566" i="8"/>
  <c r="BQ566" i="8" s="1"/>
  <c r="CB516" i="8"/>
  <c r="CC516" i="8" s="1"/>
  <c r="BW504" i="8"/>
  <c r="BX504" i="8" s="1"/>
  <c r="BW407" i="8"/>
  <c r="BX407" i="8" s="1"/>
  <c r="P402" i="8"/>
  <c r="W516" i="8"/>
  <c r="K115" i="9" s="1"/>
  <c r="CK572" i="8"/>
  <c r="Y101" i="9" s="1"/>
  <c r="AX271" i="8"/>
  <c r="BH427" i="8"/>
  <c r="CK522" i="8"/>
  <c r="Y85" i="9" s="1"/>
  <c r="U506" i="8"/>
  <c r="AB506" i="8" s="1"/>
  <c r="AC506" i="8" s="1"/>
  <c r="AD506" i="8" s="1"/>
  <c r="CI506" i="8" s="1"/>
  <c r="CD264" i="8"/>
  <c r="CF264" i="8" s="1"/>
  <c r="BD401" i="8"/>
  <c r="P418" i="8"/>
  <c r="BH498" i="8"/>
  <c r="AV417" i="8"/>
  <c r="Y565" i="8"/>
  <c r="M43" i="9" s="1"/>
  <c r="Y520" i="8"/>
  <c r="M17" i="9" s="1"/>
  <c r="BB430" i="8"/>
  <c r="BE430" i="8" s="1"/>
  <c r="BY264" i="8"/>
  <c r="CA264" i="8" s="1"/>
  <c r="CK571" i="8"/>
  <c r="Y113" i="9" s="1"/>
  <c r="BA183" i="8"/>
  <c r="BI174" i="8"/>
  <c r="BK174" i="8" s="1"/>
  <c r="Z416" i="8"/>
  <c r="AW417" i="8"/>
  <c r="Z513" i="8"/>
  <c r="N116" i="9" s="1"/>
  <c r="CL513" i="8"/>
  <c r="Z116" i="9" s="1"/>
  <c r="R414" i="8"/>
  <c r="F118" i="9" s="1"/>
  <c r="BI506" i="8"/>
  <c r="S514" i="8"/>
  <c r="G39" i="9" s="1"/>
  <c r="AW427" i="8"/>
  <c r="BI498" i="8"/>
  <c r="BK498" i="8" s="1"/>
  <c r="BI417" i="8"/>
  <c r="CB430" i="8"/>
  <c r="CC430" i="8" s="1"/>
  <c r="CB506" i="8"/>
  <c r="CC506" i="8" s="1"/>
  <c r="T519" i="8"/>
  <c r="H48" i="9" s="1"/>
  <c r="AA423" i="8"/>
  <c r="AW409" i="8"/>
  <c r="AY409" i="8" s="1"/>
  <c r="BI413" i="8"/>
  <c r="BO506" i="8"/>
  <c r="AV424" i="8"/>
  <c r="BY260" i="8"/>
  <c r="CA260" i="8" s="1"/>
  <c r="AA198" i="8"/>
  <c r="O119" i="9" s="1"/>
  <c r="AA418" i="8"/>
  <c r="BC409" i="8"/>
  <c r="BE409" i="8" s="1"/>
  <c r="Z200" i="8"/>
  <c r="N75" i="9" s="1"/>
  <c r="T517" i="8"/>
  <c r="AX269" i="8"/>
  <c r="Y601" i="8"/>
  <c r="M14" i="9" s="1"/>
  <c r="Y405" i="8"/>
  <c r="BN415" i="8"/>
  <c r="R412" i="8"/>
  <c r="F50" i="9" s="1"/>
  <c r="CE566" i="8"/>
  <c r="U176" i="8"/>
  <c r="AB176" i="8" s="1"/>
  <c r="AC176" i="8" s="1"/>
  <c r="AD176" i="8" s="1"/>
  <c r="BF194" i="8"/>
  <c r="BM414" i="8"/>
  <c r="BQ414" i="8" s="1"/>
  <c r="O423" i="8"/>
  <c r="CL194" i="8"/>
  <c r="Z58" i="9" s="1"/>
  <c r="AA429" i="8"/>
  <c r="O10" i="9" s="1"/>
  <c r="CK254" i="8"/>
  <c r="B32" i="9"/>
  <c r="BN264" i="8"/>
  <c r="BO156" i="8"/>
  <c r="BJ515" i="8"/>
  <c r="BO418" i="8"/>
  <c r="AW249" i="8"/>
  <c r="BI352" i="8"/>
  <c r="BK352" i="8" s="1"/>
  <c r="BH410" i="8"/>
  <c r="BH496" i="8"/>
  <c r="BL496" i="8" s="1"/>
  <c r="BZ336" i="8"/>
  <c r="CA336" i="8" s="1"/>
  <c r="O428" i="8"/>
  <c r="C27" i="9" s="1"/>
  <c r="BO341" i="8"/>
  <c r="BQ341" i="8" s="1"/>
  <c r="Z423" i="8"/>
  <c r="S406" i="8"/>
  <c r="G82" i="9" s="1"/>
  <c r="AA337" i="8"/>
  <c r="U565" i="8"/>
  <c r="BW429" i="8"/>
  <c r="BX429" i="8" s="1"/>
  <c r="AV427" i="8"/>
  <c r="CK423" i="8"/>
  <c r="CE282" i="8"/>
  <c r="CK514" i="8"/>
  <c r="Y39" i="9" s="1"/>
  <c r="Y415" i="8"/>
  <c r="M19" i="9" s="1"/>
  <c r="B62" i="9"/>
  <c r="AW336" i="8"/>
  <c r="AY336" i="8" s="1"/>
  <c r="BJ182" i="8"/>
  <c r="BM196" i="8"/>
  <c r="BH401" i="8"/>
  <c r="Z277" i="8"/>
  <c r="BJ512" i="8"/>
  <c r="S155" i="8"/>
  <c r="BH366" i="8"/>
  <c r="Y272" i="8"/>
  <c r="BP518" i="8"/>
  <c r="BO414" i="8"/>
  <c r="BB410" i="8"/>
  <c r="BE410" i="8" s="1"/>
  <c r="BZ496" i="8"/>
  <c r="CA496" i="8" s="1"/>
  <c r="BO196" i="8"/>
  <c r="BQ196" i="8" s="1"/>
  <c r="CK402" i="8"/>
  <c r="BF261" i="8"/>
  <c r="BF427" i="8"/>
  <c r="BD567" i="8"/>
  <c r="BW195" i="8"/>
  <c r="BX195" i="8" s="1"/>
  <c r="AV402" i="8"/>
  <c r="Z406" i="8"/>
  <c r="N82" i="9" s="1"/>
  <c r="BH517" i="8"/>
  <c r="AV267" i="8"/>
  <c r="CD417" i="8"/>
  <c r="W338" i="8"/>
  <c r="Z427" i="8"/>
  <c r="N6" i="9" s="1"/>
  <c r="BB515" i="8"/>
  <c r="BO403" i="8"/>
  <c r="BF429" i="8"/>
  <c r="BJ175" i="8"/>
  <c r="AW247" i="8"/>
  <c r="U279" i="8"/>
  <c r="AB279" i="8" s="1"/>
  <c r="P102" i="9" s="1"/>
  <c r="R513" i="8"/>
  <c r="F116" i="9" s="1"/>
  <c r="BD337" i="8"/>
  <c r="Q406" i="8"/>
  <c r="E82" i="9" s="1"/>
  <c r="BY268" i="8"/>
  <c r="CA268" i="8" s="1"/>
  <c r="CE424" i="8"/>
  <c r="CF424" i="8" s="1"/>
  <c r="CD516" i="8"/>
  <c r="Z276" i="8"/>
  <c r="N38" i="9" s="1"/>
  <c r="BY352" i="8"/>
  <c r="V265" i="8"/>
  <c r="U186" i="8"/>
  <c r="AA404" i="8"/>
  <c r="O74" i="9" s="1"/>
  <c r="CK366" i="8"/>
  <c r="AW425" i="8"/>
  <c r="B24" i="9"/>
  <c r="BD515" i="8"/>
  <c r="O276" i="8"/>
  <c r="C38" i="9" s="1"/>
  <c r="B97" i="9"/>
  <c r="BB414" i="8"/>
  <c r="AA279" i="8"/>
  <c r="O102" i="9" s="1"/>
  <c r="BF403" i="8"/>
  <c r="BZ420" i="8"/>
  <c r="CA420" i="8" s="1"/>
  <c r="BD163" i="8"/>
  <c r="X565" i="8"/>
  <c r="L43" i="9" s="1"/>
  <c r="BF352" i="8"/>
  <c r="W512" i="8"/>
  <c r="K13" i="9" s="1"/>
  <c r="Z424" i="8"/>
  <c r="BY412" i="8"/>
  <c r="CD409" i="8"/>
  <c r="R413" i="8"/>
  <c r="T271" i="8"/>
  <c r="H104" i="9" s="1"/>
  <c r="BF412" i="8"/>
  <c r="BB571" i="8"/>
  <c r="AV273" i="8"/>
  <c r="BW418" i="8"/>
  <c r="BX418" i="8" s="1"/>
  <c r="R506" i="8"/>
  <c r="CL517" i="8"/>
  <c r="BM515" i="8"/>
  <c r="Q424" i="8"/>
  <c r="W429" i="8"/>
  <c r="K10" i="9" s="1"/>
  <c r="AV421" i="8"/>
  <c r="V273" i="8"/>
  <c r="BW250" i="8"/>
  <c r="S262" i="8"/>
  <c r="G67" i="9" s="1"/>
  <c r="BJ517" i="8"/>
  <c r="X424" i="8"/>
  <c r="P366" i="8"/>
  <c r="BP278" i="8"/>
  <c r="R416" i="8"/>
  <c r="BM416" i="8"/>
  <c r="BQ416" i="8" s="1"/>
  <c r="BC500" i="8"/>
  <c r="CE419" i="8"/>
  <c r="CF419" i="8" s="1"/>
  <c r="W565" i="8"/>
  <c r="K43" i="9" s="1"/>
  <c r="AA278" i="8"/>
  <c r="O91" i="9" s="1"/>
  <c r="BN408" i="8"/>
  <c r="BP406" i="8"/>
  <c r="BJ498" i="8"/>
  <c r="AX572" i="8"/>
  <c r="CD566" i="8"/>
  <c r="CF566" i="8" s="1"/>
  <c r="Y414" i="8"/>
  <c r="M118" i="9" s="1"/>
  <c r="BN522" i="8"/>
  <c r="Y515" i="8"/>
  <c r="M16" i="9" s="1"/>
  <c r="BP415" i="8"/>
  <c r="BP504" i="8"/>
  <c r="BM572" i="8"/>
  <c r="B116" i="9"/>
  <c r="BJ412" i="8"/>
  <c r="AV416" i="8"/>
  <c r="T573" i="8"/>
  <c r="CE517" i="8"/>
  <c r="CF517" i="8" s="1"/>
  <c r="R407" i="8"/>
  <c r="F5" i="9" s="1"/>
  <c r="R573" i="8"/>
  <c r="O567" i="8"/>
  <c r="C95" i="9" s="1"/>
  <c r="S414" i="8"/>
  <c r="G118" i="9" s="1"/>
  <c r="CK412" i="8"/>
  <c r="Y50" i="9" s="1"/>
  <c r="CK336" i="8"/>
  <c r="CL274" i="8"/>
  <c r="BJ518" i="8"/>
  <c r="R266" i="8"/>
  <c r="F107" i="9" s="1"/>
  <c r="AA406" i="8"/>
  <c r="O82" i="9" s="1"/>
  <c r="CB566" i="8"/>
  <c r="BM500" i="8"/>
  <c r="BA352" i="8"/>
  <c r="B112" i="9"/>
  <c r="AV517" i="8"/>
  <c r="V408" i="8"/>
  <c r="S607" i="8"/>
  <c r="B115" i="9"/>
  <c r="CE353" i="8"/>
  <c r="CF353" i="8" s="1"/>
  <c r="BW571" i="8"/>
  <c r="S336" i="8"/>
  <c r="BY498" i="8"/>
  <c r="BN566" i="8"/>
  <c r="X423" i="8"/>
  <c r="BN337" i="8"/>
  <c r="Z566" i="8"/>
  <c r="N69" i="9" s="1"/>
  <c r="BN420" i="8"/>
  <c r="T257" i="8"/>
  <c r="H49" i="9" s="1"/>
  <c r="Z517" i="8"/>
  <c r="CE425" i="8"/>
  <c r="CF425" i="8" s="1"/>
  <c r="CB281" i="8"/>
  <c r="BJ337" i="8"/>
  <c r="CK263" i="8"/>
  <c r="BD423" i="8"/>
  <c r="BD415" i="8"/>
  <c r="AW419" i="8"/>
  <c r="CB410" i="8"/>
  <c r="CC410" i="8" s="1"/>
  <c r="BH420" i="8"/>
  <c r="BZ414" i="8"/>
  <c r="CA414" i="8" s="1"/>
  <c r="BA502" i="8"/>
  <c r="P522" i="8"/>
  <c r="D85" i="9" s="1"/>
  <c r="BA516" i="8"/>
  <c r="AX425" i="8"/>
  <c r="O425" i="8"/>
  <c r="C112" i="9" s="1"/>
  <c r="BM565" i="8"/>
  <c r="CK419" i="8"/>
  <c r="X419" i="8"/>
  <c r="CD249" i="8"/>
  <c r="CF249" i="8" s="1"/>
  <c r="BI419" i="8"/>
  <c r="X522" i="8"/>
  <c r="L85" i="9" s="1"/>
  <c r="U515" i="8"/>
  <c r="Q517" i="8"/>
  <c r="CD607" i="8"/>
  <c r="CF607" i="8" s="1"/>
  <c r="AW498" i="8"/>
  <c r="AY498" i="8" s="1"/>
  <c r="Y159" i="8"/>
  <c r="CB352" i="8"/>
  <c r="CC352" i="8" s="1"/>
  <c r="P423" i="8"/>
  <c r="AW253" i="8"/>
  <c r="W179" i="8"/>
  <c r="K98" i="9" s="1"/>
  <c r="BW502" i="8"/>
  <c r="BX502" i="8" s="1"/>
  <c r="AW573" i="8"/>
  <c r="AY573" i="8" s="1"/>
  <c r="BY406" i="8"/>
  <c r="BW260" i="8"/>
  <c r="S282" i="8"/>
  <c r="G103" i="9" s="1"/>
  <c r="X516" i="8"/>
  <c r="L115" i="9" s="1"/>
  <c r="BH341" i="8"/>
  <c r="CK418" i="8"/>
  <c r="CL412" i="8"/>
  <c r="Z50" i="9" s="1"/>
  <c r="BY426" i="8"/>
  <c r="O424" i="8"/>
  <c r="AX408" i="8"/>
  <c r="CD163" i="8"/>
  <c r="CF163" i="8" s="1"/>
  <c r="BD425" i="8"/>
  <c r="W191" i="8"/>
  <c r="BY166" i="8"/>
  <c r="BO413" i="8"/>
  <c r="CB604" i="8"/>
  <c r="BF199" i="8"/>
  <c r="CK422" i="8"/>
  <c r="O506" i="8"/>
  <c r="B66" i="9"/>
  <c r="X497" i="8"/>
  <c r="L64" i="9" s="1"/>
  <c r="O261" i="8"/>
  <c r="C72" i="9" s="1"/>
  <c r="T413" i="8"/>
  <c r="BA257" i="8"/>
  <c r="BE257" i="8" s="1"/>
  <c r="CK246" i="8"/>
  <c r="P416" i="8"/>
  <c r="BA512" i="8"/>
  <c r="AA420" i="8"/>
  <c r="BF408" i="8"/>
  <c r="BH429" i="8"/>
  <c r="BL429" i="8" s="1"/>
  <c r="U352" i="8"/>
  <c r="AB352" i="8" s="1"/>
  <c r="P100" i="9" s="1"/>
  <c r="CK162" i="8"/>
  <c r="X186" i="8"/>
  <c r="W278" i="8"/>
  <c r="K91" i="9" s="1"/>
  <c r="CK424" i="8"/>
  <c r="CK407" i="8"/>
  <c r="Y5" i="9" s="1"/>
  <c r="CE198" i="8"/>
  <c r="BI192" i="8"/>
  <c r="BK192" i="8" s="1"/>
  <c r="BJ428" i="8"/>
  <c r="S419" i="8"/>
  <c r="BM421" i="8"/>
  <c r="BQ421" i="8" s="1"/>
  <c r="BJ407" i="8"/>
  <c r="U181" i="8"/>
  <c r="AB181" i="8" s="1"/>
  <c r="AC181" i="8" s="1"/>
  <c r="CB184" i="8"/>
  <c r="CC184" i="8" s="1"/>
  <c r="CB423" i="8"/>
  <c r="CC423" i="8" s="1"/>
  <c r="V426" i="8"/>
  <c r="CE518" i="8"/>
  <c r="CF518" i="8" s="1"/>
  <c r="U413" i="8"/>
  <c r="Y430" i="8"/>
  <c r="P278" i="8"/>
  <c r="D91" i="9" s="1"/>
  <c r="CL413" i="8"/>
  <c r="T403" i="8"/>
  <c r="H84" i="9" s="1"/>
  <c r="BD258" i="8"/>
  <c r="Q264" i="8"/>
  <c r="E106" i="9" s="1"/>
  <c r="BJ405" i="8"/>
  <c r="B78" i="9"/>
  <c r="V409" i="8"/>
  <c r="BB413" i="8"/>
  <c r="BY428" i="8"/>
  <c r="CK409" i="8"/>
  <c r="Y81" i="9" s="1"/>
  <c r="CK496" i="8"/>
  <c r="Y30" i="9" s="1"/>
  <c r="AW517" i="8"/>
  <c r="AY517" i="8" s="1"/>
  <c r="BW415" i="8"/>
  <c r="BX415" i="8" s="1"/>
  <c r="BY281" i="8"/>
  <c r="CA281" i="8" s="1"/>
  <c r="P271" i="8"/>
  <c r="D104" i="9" s="1"/>
  <c r="P184" i="8"/>
  <c r="D76" i="9" s="1"/>
  <c r="BJ251" i="8"/>
  <c r="T406" i="8"/>
  <c r="H82" i="9" s="1"/>
  <c r="AX275" i="8"/>
  <c r="AW402" i="8"/>
  <c r="O274" i="8"/>
  <c r="BB409" i="8"/>
  <c r="BN271" i="8"/>
  <c r="T414" i="8"/>
  <c r="H118" i="9" s="1"/>
  <c r="Q188" i="8"/>
  <c r="E63" i="9" s="1"/>
  <c r="BW258" i="8"/>
  <c r="BI607" i="8"/>
  <c r="BW497" i="8"/>
  <c r="BX497" i="8" s="1"/>
  <c r="T170" i="8"/>
  <c r="H78" i="9" s="1"/>
  <c r="CB406" i="8"/>
  <c r="CC406" i="8" s="1"/>
  <c r="S279" i="8"/>
  <c r="G102" i="9" s="1"/>
  <c r="BI406" i="8"/>
  <c r="BY271" i="8"/>
  <c r="CA271" i="8" s="1"/>
  <c r="BH254" i="8"/>
  <c r="R259" i="8"/>
  <c r="F70" i="9" s="1"/>
  <c r="V414" i="8"/>
  <c r="BD516" i="8"/>
  <c r="AA422" i="8"/>
  <c r="CE604" i="8"/>
  <c r="BC515" i="8"/>
  <c r="BE515" i="8" s="1"/>
  <c r="Z258" i="8"/>
  <c r="N61" i="9" s="1"/>
  <c r="CD413" i="8"/>
  <c r="BI500" i="8"/>
  <c r="BK500" i="8" s="1"/>
  <c r="AW565" i="8"/>
  <c r="AY565" i="8" s="1"/>
  <c r="CK268" i="8"/>
  <c r="Y90" i="9" s="1"/>
  <c r="Y263" i="8"/>
  <c r="BO518" i="8"/>
  <c r="P249" i="8"/>
  <c r="AA178" i="8"/>
  <c r="O51" i="9" s="1"/>
  <c r="O278" i="8"/>
  <c r="C91" i="9" s="1"/>
  <c r="S261" i="8"/>
  <c r="G72" i="9" s="1"/>
  <c r="T269" i="8"/>
  <c r="H94" i="9" s="1"/>
  <c r="R408" i="8"/>
  <c r="F9" i="9" s="1"/>
  <c r="AA253" i="8"/>
  <c r="CK257" i="8"/>
  <c r="Y49" i="9" s="1"/>
  <c r="R352" i="8"/>
  <c r="F100" i="9" s="1"/>
  <c r="B61" i="9"/>
  <c r="CK265" i="8"/>
  <c r="Y62" i="9" s="1"/>
  <c r="CD428" i="8"/>
  <c r="X607" i="8"/>
  <c r="BH281" i="8"/>
  <c r="BN247" i="8"/>
  <c r="BC504" i="8"/>
  <c r="V429" i="8"/>
  <c r="BZ520" i="8"/>
  <c r="CA520" i="8" s="1"/>
  <c r="AX410" i="8"/>
  <c r="BN419" i="8"/>
  <c r="AV336" i="8"/>
  <c r="AZ336" i="8" s="1"/>
  <c r="U184" i="8"/>
  <c r="AB184" i="8" s="1"/>
  <c r="P76" i="9" s="1"/>
  <c r="V417" i="8"/>
  <c r="BB401" i="8"/>
  <c r="BO572" i="8"/>
  <c r="CE410" i="8"/>
  <c r="CF410" i="8" s="1"/>
  <c r="CB426" i="8"/>
  <c r="CC426" i="8" s="1"/>
  <c r="R409" i="8"/>
  <c r="F81" i="9" s="1"/>
  <c r="BC415" i="8"/>
  <c r="BO513" i="8"/>
  <c r="BQ513" i="8" s="1"/>
  <c r="AV513" i="8"/>
  <c r="S500" i="8"/>
  <c r="G53" i="9" s="1"/>
  <c r="X404" i="8"/>
  <c r="L74" i="9" s="1"/>
  <c r="BP409" i="8"/>
  <c r="P573" i="8"/>
  <c r="AA281" i="8"/>
  <c r="O66" i="9" s="1"/>
  <c r="BH188" i="8"/>
  <c r="BL188" i="8" s="1"/>
  <c r="BB498" i="8"/>
  <c r="BM427" i="8"/>
  <c r="BQ427" i="8" s="1"/>
  <c r="B85" i="9"/>
  <c r="T516" i="8"/>
  <c r="H115" i="9" s="1"/>
  <c r="BW403" i="8"/>
  <c r="BX403" i="8" s="1"/>
  <c r="V179" i="8"/>
  <c r="BA410" i="8"/>
  <c r="CB422" i="8"/>
  <c r="CC422" i="8" s="1"/>
  <c r="CE497" i="8"/>
  <c r="CF497" i="8" s="1"/>
  <c r="BI336" i="8"/>
  <c r="BK336" i="8" s="1"/>
  <c r="V402" i="8"/>
  <c r="BH572" i="8"/>
  <c r="Q497" i="8"/>
  <c r="E64" i="9" s="1"/>
  <c r="U403" i="8"/>
  <c r="CK565" i="8"/>
  <c r="Y43" i="9" s="1"/>
  <c r="BP573" i="8"/>
  <c r="CE401" i="8"/>
  <c r="CF401" i="8" s="1"/>
  <c r="BH497" i="8"/>
  <c r="R424" i="8"/>
  <c r="AA341" i="8"/>
  <c r="O83" i="9" s="1"/>
  <c r="P429" i="8"/>
  <c r="D10" i="9" s="1"/>
  <c r="Z410" i="8"/>
  <c r="N24" i="9" s="1"/>
  <c r="BM412" i="8"/>
  <c r="BQ412" i="8" s="1"/>
  <c r="T266" i="8"/>
  <c r="H107" i="9" s="1"/>
  <c r="BW498" i="8"/>
  <c r="BX498" i="8" s="1"/>
  <c r="V607" i="8"/>
  <c r="BY404" i="8"/>
  <c r="BC402" i="8"/>
  <c r="BO496" i="8"/>
  <c r="B95" i="9"/>
  <c r="CB408" i="8"/>
  <c r="CC408" i="8" s="1"/>
  <c r="O402" i="8"/>
  <c r="BW519" i="8"/>
  <c r="BX519" i="8" s="1"/>
  <c r="T182" i="8"/>
  <c r="AW280" i="8"/>
  <c r="AY280" i="8" s="1"/>
  <c r="S421" i="8"/>
  <c r="BB418" i="8"/>
  <c r="CK604" i="8"/>
  <c r="Y4" i="9" s="1"/>
  <c r="AV518" i="8"/>
  <c r="BJ522" i="8"/>
  <c r="Y428" i="8"/>
  <c r="M27" i="9" s="1"/>
  <c r="AV512" i="8"/>
  <c r="BP412" i="8"/>
  <c r="S515" i="8"/>
  <c r="G16" i="9" s="1"/>
  <c r="Q423" i="8"/>
  <c r="R517" i="8"/>
  <c r="AX522" i="8"/>
  <c r="BI427" i="8"/>
  <c r="O407" i="8"/>
  <c r="C5" i="9" s="1"/>
  <c r="R504" i="8"/>
  <c r="F34" i="9" s="1"/>
  <c r="CD341" i="8"/>
  <c r="R418" i="8"/>
  <c r="BO417" i="8"/>
  <c r="AV604" i="8"/>
  <c r="CE418" i="8"/>
  <c r="CF418" i="8" s="1"/>
  <c r="CE427" i="8"/>
  <c r="CF427" i="8" s="1"/>
  <c r="S403" i="8"/>
  <c r="G84" i="9" s="1"/>
  <c r="W506" i="8"/>
  <c r="P571" i="8"/>
  <c r="D113" i="9" s="1"/>
  <c r="CL248" i="8"/>
  <c r="T166" i="8"/>
  <c r="H23" i="9" s="1"/>
  <c r="BM607" i="8"/>
  <c r="BQ607" i="8" s="1"/>
  <c r="T427" i="8"/>
  <c r="H6" i="9" s="1"/>
  <c r="BA500" i="8"/>
  <c r="R273" i="8"/>
  <c r="R518" i="8"/>
  <c r="X401" i="8"/>
  <c r="L59" i="9" s="1"/>
  <c r="BY504" i="8"/>
  <c r="BM604" i="8"/>
  <c r="BQ604" i="8" s="1"/>
  <c r="BI514" i="8"/>
  <c r="BK514" i="8" s="1"/>
  <c r="BO410" i="8"/>
  <c r="W498" i="8"/>
  <c r="K33" i="9" s="1"/>
  <c r="BP413" i="8"/>
  <c r="Q408" i="8"/>
  <c r="E9" i="9" s="1"/>
  <c r="CE506" i="8"/>
  <c r="CF506" i="8" s="1"/>
  <c r="Z430" i="8"/>
  <c r="AA430" i="8"/>
  <c r="U410" i="8"/>
  <c r="CE504" i="8"/>
  <c r="CF504" i="8" s="1"/>
  <c r="AX518" i="8"/>
  <c r="BP571" i="8"/>
  <c r="CB259" i="8"/>
  <c r="BF416" i="8"/>
  <c r="Q275" i="8"/>
  <c r="E37" i="9" s="1"/>
  <c r="CE519" i="8"/>
  <c r="CF519" i="8" s="1"/>
  <c r="BC502" i="8"/>
  <c r="BF601" i="8"/>
  <c r="CL496" i="8"/>
  <c r="Z30" i="9" s="1"/>
  <c r="AW512" i="8"/>
  <c r="AY512" i="8" s="1"/>
  <c r="S410" i="8"/>
  <c r="G24" i="9" s="1"/>
  <c r="BI353" i="8"/>
  <c r="BK353" i="8" s="1"/>
  <c r="CE500" i="8"/>
  <c r="CF500" i="8" s="1"/>
  <c r="BH403" i="8"/>
  <c r="T407" i="8"/>
  <c r="H5" i="9" s="1"/>
  <c r="T279" i="8"/>
  <c r="H102" i="9" s="1"/>
  <c r="S601" i="8"/>
  <c r="G14" i="9" s="1"/>
  <c r="R565" i="8"/>
  <c r="F43" i="9" s="1"/>
  <c r="X429" i="8"/>
  <c r="L10" i="9" s="1"/>
  <c r="AX409" i="8"/>
  <c r="BW424" i="8"/>
  <c r="BX424" i="8" s="1"/>
  <c r="R280" i="8"/>
  <c r="F28" i="9" s="1"/>
  <c r="BH413" i="8"/>
  <c r="U516" i="8"/>
  <c r="BW573" i="8"/>
  <c r="R601" i="8"/>
  <c r="F14" i="9" s="1"/>
  <c r="CE572" i="8"/>
  <c r="CE498" i="8"/>
  <c r="CF498" i="8" s="1"/>
  <c r="AW567" i="8"/>
  <c r="AY567" i="8" s="1"/>
  <c r="CL414" i="8"/>
  <c r="Z118" i="9" s="1"/>
  <c r="BM406" i="8"/>
  <c r="BQ406" i="8" s="1"/>
  <c r="BM341" i="8"/>
  <c r="CL423" i="8"/>
  <c r="AA416" i="8"/>
  <c r="BA504" i="8"/>
  <c r="B17" i="9"/>
  <c r="BY572" i="8"/>
  <c r="CA572" i="8" s="1"/>
  <c r="X426" i="8"/>
  <c r="L60" i="9" s="1"/>
  <c r="BN280" i="8"/>
  <c r="V401" i="8"/>
  <c r="Y522" i="8"/>
  <c r="M85" i="9" s="1"/>
  <c r="BO407" i="8"/>
  <c r="V403" i="8"/>
  <c r="W269" i="8"/>
  <c r="K94" i="9" s="1"/>
  <c r="AX401" i="8"/>
  <c r="Z496" i="8"/>
  <c r="N30" i="9" s="1"/>
  <c r="AV497" i="8"/>
  <c r="BZ423" i="8"/>
  <c r="CA423" i="8" s="1"/>
  <c r="O607" i="8"/>
  <c r="AA601" i="8"/>
  <c r="O14" i="9" s="1"/>
  <c r="CD496" i="8"/>
  <c r="O571" i="8"/>
  <c r="C113" i="9" s="1"/>
  <c r="BN427" i="8"/>
  <c r="CL269" i="8"/>
  <c r="Z94" i="9" s="1"/>
  <c r="X514" i="8"/>
  <c r="L39" i="9" s="1"/>
  <c r="Y341" i="8"/>
  <c r="M83" i="9" s="1"/>
  <c r="U424" i="8"/>
  <c r="AB424" i="8" s="1"/>
  <c r="AC424" i="8" s="1"/>
  <c r="AD424" i="8" s="1"/>
  <c r="CI424" i="8" s="1"/>
  <c r="Y420" i="8"/>
  <c r="AX565" i="8"/>
  <c r="BF607" i="8"/>
  <c r="BH421" i="8"/>
  <c r="BJ419" i="8"/>
  <c r="CB424" i="8"/>
  <c r="CC424" i="8" s="1"/>
  <c r="CD520" i="8"/>
  <c r="BC512" i="8"/>
  <c r="BE512" i="8" s="1"/>
  <c r="CK516" i="8"/>
  <c r="Y115" i="9" s="1"/>
  <c r="P607" i="8"/>
  <c r="Y506" i="8"/>
  <c r="BA513" i="8"/>
  <c r="BJ601" i="8"/>
  <c r="BD573" i="8"/>
  <c r="AX406" i="8"/>
  <c r="BY573" i="8"/>
  <c r="CA573" i="8" s="1"/>
  <c r="AA607" i="8"/>
  <c r="S571" i="8"/>
  <c r="G113" i="9" s="1"/>
  <c r="B102" i="9"/>
  <c r="BJ426" i="8"/>
  <c r="CL260" i="8"/>
  <c r="Z68" i="9" s="1"/>
  <c r="T401" i="8"/>
  <c r="H59" i="9" s="1"/>
  <c r="BJ425" i="8"/>
  <c r="AW642" i="8"/>
  <c r="CB513" i="8"/>
  <c r="CC513" i="8" s="1"/>
  <c r="R515" i="8"/>
  <c r="F16" i="9" s="1"/>
  <c r="CD601" i="8"/>
  <c r="CF601" i="8" s="1"/>
  <c r="AX516" i="8"/>
  <c r="S402" i="8"/>
  <c r="CL506" i="8"/>
  <c r="BM567" i="8"/>
  <c r="BY402" i="8"/>
  <c r="AX566" i="8"/>
  <c r="BN514" i="8"/>
  <c r="Q520" i="8"/>
  <c r="E17" i="9" s="1"/>
  <c r="AV520" i="8"/>
  <c r="AZ520" i="8" s="1"/>
  <c r="CK642" i="8"/>
  <c r="O502" i="8"/>
  <c r="C71" i="9" s="1"/>
  <c r="AV514" i="8"/>
  <c r="CE422" i="8"/>
  <c r="CF422" i="8" s="1"/>
  <c r="AW421" i="8"/>
  <c r="BO604" i="8"/>
  <c r="Z520" i="8"/>
  <c r="N17" i="9" s="1"/>
  <c r="CE423" i="8"/>
  <c r="CF423" i="8" s="1"/>
  <c r="Z428" i="8"/>
  <c r="N27" i="9" s="1"/>
  <c r="BJ565" i="8"/>
  <c r="P497" i="8"/>
  <c r="D64" i="9" s="1"/>
  <c r="Q412" i="8"/>
  <c r="E50" i="9" s="1"/>
  <c r="CB515" i="8"/>
  <c r="CC515" i="8" s="1"/>
  <c r="X183" i="8"/>
  <c r="AW423" i="8"/>
  <c r="U407" i="8"/>
  <c r="AB407" i="8" s="1"/>
  <c r="P5" i="9" s="1"/>
  <c r="CE416" i="8"/>
  <c r="CF416" i="8" s="1"/>
  <c r="BF415" i="8"/>
  <c r="AX407" i="8"/>
  <c r="V262" i="8"/>
  <c r="P413" i="8"/>
  <c r="S513" i="8"/>
  <c r="G116" i="9" s="1"/>
  <c r="AW500" i="8"/>
  <c r="AY500" i="8" s="1"/>
  <c r="CD571" i="8"/>
  <c r="CF571" i="8" s="1"/>
  <c r="AX498" i="8"/>
  <c r="AV280" i="8"/>
  <c r="W427" i="8"/>
  <c r="K6" i="9" s="1"/>
  <c r="CK427" i="8"/>
  <c r="Y6" i="9" s="1"/>
  <c r="BI416" i="8"/>
  <c r="BH601" i="8"/>
  <c r="O430" i="8"/>
  <c r="BN406" i="8"/>
  <c r="AA419" i="8"/>
  <c r="V504" i="8"/>
  <c r="AX429" i="8"/>
  <c r="Q278" i="8"/>
  <c r="E91" i="9" s="1"/>
  <c r="BO415" i="8"/>
  <c r="AV426" i="8"/>
  <c r="BJ502" i="8"/>
  <c r="S405" i="8"/>
  <c r="B6" i="9"/>
  <c r="BO282" i="8"/>
  <c r="X567" i="8"/>
  <c r="L95" i="9" s="1"/>
  <c r="BH565" i="8"/>
  <c r="Q573" i="8"/>
  <c r="Q254" i="8"/>
  <c r="W409" i="8"/>
  <c r="K81" i="9" s="1"/>
  <c r="CL281" i="8"/>
  <c r="Z66" i="9" s="1"/>
  <c r="BO504" i="8"/>
  <c r="BM517" i="8"/>
  <c r="BM418" i="8"/>
  <c r="BQ418" i="8" s="1"/>
  <c r="BY513" i="8"/>
  <c r="O514" i="8"/>
  <c r="C39" i="9" s="1"/>
  <c r="AX413" i="8"/>
  <c r="Z502" i="8"/>
  <c r="N71" i="9" s="1"/>
  <c r="O260" i="8"/>
  <c r="C68" i="9" s="1"/>
  <c r="BO425" i="8"/>
  <c r="BF496" i="8"/>
  <c r="R500" i="8"/>
  <c r="F53" i="9" s="1"/>
  <c r="B10" i="9"/>
  <c r="BB422" i="8"/>
  <c r="Q572" i="8"/>
  <c r="E101" i="9" s="1"/>
  <c r="BM506" i="8"/>
  <c r="BQ506" i="8" s="1"/>
  <c r="T515" i="8"/>
  <c r="H16" i="9" s="1"/>
  <c r="BC427" i="8"/>
  <c r="Q417" i="8"/>
  <c r="BO520" i="8"/>
  <c r="BH419" i="8"/>
  <c r="AW352" i="8"/>
  <c r="AY352" i="8" s="1"/>
  <c r="BC519" i="8"/>
  <c r="BC498" i="8"/>
  <c r="BE498" i="8" s="1"/>
  <c r="BN262" i="8"/>
  <c r="Q567" i="8"/>
  <c r="E95" i="9" s="1"/>
  <c r="CK408" i="8"/>
  <c r="Y9" i="9" s="1"/>
  <c r="CL421" i="8"/>
  <c r="W572" i="8"/>
  <c r="K101" i="9" s="1"/>
  <c r="Z403" i="8"/>
  <c r="N84" i="9" s="1"/>
  <c r="Y275" i="8"/>
  <c r="M37" i="9" s="1"/>
  <c r="V338" i="8"/>
  <c r="BP519" i="8"/>
  <c r="Q410" i="8"/>
  <c r="E24" i="9" s="1"/>
  <c r="X280" i="8"/>
  <c r="L28" i="9" s="1"/>
  <c r="CL410" i="8"/>
  <c r="Z24" i="9" s="1"/>
  <c r="BC412" i="8"/>
  <c r="T572" i="8"/>
  <c r="H101" i="9" s="1"/>
  <c r="R402" i="8"/>
  <c r="V500" i="8"/>
  <c r="Y514" i="8"/>
  <c r="M39" i="9" s="1"/>
  <c r="AX424" i="8"/>
  <c r="X504" i="8"/>
  <c r="L34" i="9" s="1"/>
  <c r="Y572" i="8"/>
  <c r="M101" i="9" s="1"/>
  <c r="AV429" i="8"/>
  <c r="AZ429" i="8" s="1"/>
  <c r="BZ413" i="8"/>
  <c r="CA413" i="8" s="1"/>
  <c r="S518" i="8"/>
  <c r="BF515" i="8"/>
  <c r="O504" i="8"/>
  <c r="C34" i="9" s="1"/>
  <c r="CD512" i="8"/>
  <c r="BN519" i="8"/>
  <c r="BQ519" i="8" s="1"/>
  <c r="P513" i="8"/>
  <c r="D116" i="9" s="1"/>
  <c r="AW502" i="8"/>
  <c r="AY502" i="8" s="1"/>
  <c r="Q571" i="8"/>
  <c r="E113" i="9" s="1"/>
  <c r="CE496" i="8"/>
  <c r="CF496" i="8" s="1"/>
  <c r="BW340" i="8"/>
  <c r="BX340" i="8" s="1"/>
  <c r="BD497" i="8"/>
  <c r="BY565" i="8"/>
  <c r="CA565" i="8" s="1"/>
  <c r="AW607" i="8"/>
  <c r="CD515" i="8"/>
  <c r="BB497" i="8"/>
  <c r="W566" i="8"/>
  <c r="K69" i="9" s="1"/>
  <c r="B99" i="9"/>
  <c r="BJ423" i="8"/>
  <c r="CE565" i="8"/>
  <c r="BZ571" i="8"/>
  <c r="O412" i="8"/>
  <c r="C50" i="9" s="1"/>
  <c r="BP513" i="8"/>
  <c r="BH514" i="8"/>
  <c r="BL514" i="8" s="1"/>
  <c r="T514" i="8"/>
  <c r="H39" i="9" s="1"/>
  <c r="T518" i="8"/>
  <c r="BD514" i="8"/>
  <c r="Q515" i="8"/>
  <c r="E16" i="9" s="1"/>
  <c r="Y504" i="8"/>
  <c r="M34" i="9" s="1"/>
  <c r="Q518" i="8"/>
  <c r="P572" i="8"/>
  <c r="D101" i="9" s="1"/>
  <c r="Z565" i="8"/>
  <c r="N43" i="9" s="1"/>
  <c r="BZ424" i="8"/>
  <c r="CA424" i="8" s="1"/>
  <c r="AV502" i="8"/>
  <c r="U567" i="8"/>
  <c r="U571" i="8"/>
  <c r="AB571" i="8" s="1"/>
  <c r="P113" i="9" s="1"/>
  <c r="Z338" i="8"/>
  <c r="Y279" i="8"/>
  <c r="M102" i="9" s="1"/>
  <c r="CL642" i="8"/>
  <c r="AV572" i="8"/>
  <c r="CK512" i="8"/>
  <c r="Y13" i="9" s="1"/>
  <c r="BD500" i="8"/>
  <c r="S516" i="8"/>
  <c r="G115" i="9" s="1"/>
  <c r="X515" i="8"/>
  <c r="L16" i="9" s="1"/>
  <c r="Z281" i="8"/>
  <c r="N66" i="9" s="1"/>
  <c r="AA274" i="8"/>
  <c r="P565" i="8"/>
  <c r="D43" i="9" s="1"/>
  <c r="V520" i="8"/>
  <c r="CD642" i="8"/>
  <c r="CF642" i="8" s="1"/>
  <c r="BZ607" i="8"/>
  <c r="BJ274" i="8"/>
  <c r="BK274" i="8" s="1"/>
  <c r="T336" i="8"/>
  <c r="S425" i="8"/>
  <c r="G112" i="9" s="1"/>
  <c r="BN500" i="8"/>
  <c r="BQ500" i="8" s="1"/>
  <c r="CK500" i="8"/>
  <c r="Y53" i="9" s="1"/>
  <c r="BM497" i="8"/>
  <c r="U496" i="8"/>
  <c r="P409" i="8"/>
  <c r="D81" i="9" s="1"/>
  <c r="V496" i="8"/>
  <c r="U500" i="8"/>
  <c r="W513" i="8"/>
  <c r="K116" i="9" s="1"/>
  <c r="CB502" i="8"/>
  <c r="CC502" i="8" s="1"/>
  <c r="AX500" i="8"/>
  <c r="CK515" i="8"/>
  <c r="Y16" i="9" s="1"/>
  <c r="BO500" i="8"/>
  <c r="R425" i="8"/>
  <c r="F112" i="9" s="1"/>
  <c r="U518" i="8"/>
  <c r="CK520" i="8"/>
  <c r="Y17" i="9" s="1"/>
  <c r="CL565" i="8"/>
  <c r="Z43" i="9" s="1"/>
  <c r="CL406" i="8"/>
  <c r="Z82" i="9" s="1"/>
  <c r="O426" i="8"/>
  <c r="C60" i="9" s="1"/>
  <c r="BP502" i="8"/>
  <c r="W263" i="8"/>
  <c r="BA282" i="8"/>
  <c r="O269" i="8"/>
  <c r="C94" i="9" s="1"/>
  <c r="V420" i="8"/>
  <c r="X410" i="8"/>
  <c r="L24" i="9" s="1"/>
  <c r="P269" i="8"/>
  <c r="D94" i="9" s="1"/>
  <c r="X512" i="8"/>
  <c r="L13" i="9" s="1"/>
  <c r="BY415" i="8"/>
  <c r="BP261" i="8"/>
  <c r="V339" i="8"/>
  <c r="Z337" i="8"/>
  <c r="AV404" i="8"/>
  <c r="P515" i="8"/>
  <c r="D16" i="9" s="1"/>
  <c r="BB412" i="8"/>
  <c r="B69" i="9"/>
  <c r="Q416" i="8"/>
  <c r="CK280" i="8"/>
  <c r="Y28" i="9" s="1"/>
  <c r="S572" i="8"/>
  <c r="G101" i="9" s="1"/>
  <c r="BA497" i="8"/>
  <c r="R423" i="8"/>
  <c r="BM566" i="8"/>
  <c r="BB429" i="8"/>
  <c r="BE429" i="8" s="1"/>
  <c r="U416" i="8"/>
  <c r="CL572" i="8"/>
  <c r="Z101" i="9" s="1"/>
  <c r="AW497" i="8"/>
  <c r="AY497" i="8" s="1"/>
  <c r="BP420" i="8"/>
  <c r="R519" i="8"/>
  <c r="F48" i="9" s="1"/>
  <c r="BI410" i="8"/>
  <c r="BK410" i="8" s="1"/>
  <c r="BM425" i="8"/>
  <c r="BQ425" i="8" s="1"/>
  <c r="BY410" i="8"/>
  <c r="BY429" i="8"/>
  <c r="Y425" i="8"/>
  <c r="M112" i="9" s="1"/>
  <c r="BI642" i="8"/>
  <c r="CL424" i="8"/>
  <c r="Y517" i="8"/>
  <c r="BW572" i="8"/>
  <c r="CK513" i="8"/>
  <c r="Y116" i="9" s="1"/>
  <c r="T502" i="8"/>
  <c r="H71" i="9" s="1"/>
  <c r="BM516" i="8"/>
  <c r="T601" i="8"/>
  <c r="H14" i="9" s="1"/>
  <c r="Y512" i="8"/>
  <c r="M13" i="9" s="1"/>
  <c r="AA573" i="8"/>
  <c r="R567" i="8"/>
  <c r="F95" i="9" s="1"/>
  <c r="BW428" i="8"/>
  <c r="BX428" i="8" s="1"/>
  <c r="Y423" i="8"/>
  <c r="Q514" i="8"/>
  <c r="E39" i="9" s="1"/>
  <c r="AX512" i="8"/>
  <c r="P514" i="8"/>
  <c r="D39" i="9" s="1"/>
  <c r="B113" i="9"/>
  <c r="BH425" i="8"/>
  <c r="Q513" i="8"/>
  <c r="E116" i="9" s="1"/>
  <c r="O401" i="8"/>
  <c r="C59" i="9" s="1"/>
  <c r="BP425" i="8"/>
  <c r="CK401" i="8"/>
  <c r="Y59" i="9" s="1"/>
  <c r="Z522" i="8"/>
  <c r="N85" i="9" s="1"/>
  <c r="O573" i="8"/>
  <c r="BD416" i="8"/>
  <c r="CB522" i="8"/>
  <c r="CC522" i="8" s="1"/>
  <c r="W567" i="8"/>
  <c r="K95" i="9" s="1"/>
  <c r="O566" i="8"/>
  <c r="C69" i="9" s="1"/>
  <c r="BF604" i="8"/>
  <c r="V566" i="8"/>
  <c r="BA520" i="8"/>
  <c r="AW496" i="8"/>
  <c r="AY496" i="8" s="1"/>
  <c r="BY427" i="8"/>
  <c r="AW572" i="8"/>
  <c r="AY572" i="8" s="1"/>
  <c r="BJ519" i="8"/>
  <c r="BD427" i="8"/>
  <c r="BJ607" i="8"/>
  <c r="X571" i="8"/>
  <c r="L113" i="9" s="1"/>
  <c r="AV407" i="8"/>
  <c r="BI421" i="8"/>
  <c r="AV409" i="8"/>
  <c r="AZ409" i="8" s="1"/>
  <c r="X506" i="8"/>
  <c r="BW417" i="8"/>
  <c r="BX417" i="8" s="1"/>
  <c r="O270" i="8"/>
  <c r="Z405" i="8"/>
  <c r="Q425" i="8"/>
  <c r="E112" i="9" s="1"/>
  <c r="B103" i="9"/>
  <c r="V336" i="8"/>
  <c r="BM419" i="8"/>
  <c r="BQ419" i="8" s="1"/>
  <c r="Q519" i="8"/>
  <c r="E48" i="9" s="1"/>
  <c r="W571" i="8"/>
  <c r="K113" i="9" s="1"/>
  <c r="BP642" i="8"/>
  <c r="BM410" i="8"/>
  <c r="S427" i="8"/>
  <c r="G6" i="9" s="1"/>
  <c r="B43" i="9"/>
  <c r="BW565" i="8"/>
  <c r="BI567" i="8"/>
  <c r="BK567" i="8" s="1"/>
  <c r="BA515" i="8"/>
  <c r="Q413" i="8"/>
  <c r="CD500" i="8"/>
  <c r="BW420" i="8"/>
  <c r="BX420" i="8" s="1"/>
  <c r="R497" i="8"/>
  <c r="F64" i="9" s="1"/>
  <c r="BB504" i="8"/>
  <c r="BE504" i="8" s="1"/>
  <c r="BJ281" i="8"/>
  <c r="W517" i="8"/>
  <c r="R522" i="8"/>
  <c r="F85" i="9" s="1"/>
  <c r="Q516" i="8"/>
  <c r="E115" i="9" s="1"/>
  <c r="X566" i="8"/>
  <c r="L69" i="9" s="1"/>
  <c r="AW514" i="8"/>
  <c r="AY514" i="8" s="1"/>
  <c r="BN572" i="8"/>
  <c r="BQ572" i="8" s="1"/>
  <c r="BZ512" i="8"/>
  <c r="CA512" i="8" s="1"/>
  <c r="CK573" i="8"/>
  <c r="B71" i="9"/>
  <c r="BH522" i="8"/>
  <c r="O601" i="8"/>
  <c r="C14" i="9" s="1"/>
  <c r="Y270" i="8"/>
  <c r="CE601" i="8"/>
  <c r="BI407" i="8"/>
  <c r="BO642" i="8"/>
  <c r="BJ566" i="8"/>
  <c r="BF430" i="8"/>
  <c r="AV573" i="8"/>
  <c r="AX607" i="8"/>
  <c r="V518" i="8"/>
  <c r="CE642" i="8"/>
  <c r="O522" i="8"/>
  <c r="C85" i="9" s="1"/>
  <c r="BM571" i="8"/>
  <c r="U430" i="8"/>
  <c r="X513" i="8"/>
  <c r="L116" i="9" s="1"/>
  <c r="Q500" i="8"/>
  <c r="E53" i="9" s="1"/>
  <c r="CK506" i="8"/>
  <c r="P516" i="8"/>
  <c r="D115" i="9" s="1"/>
  <c r="BW567" i="8"/>
  <c r="AW426" i="8"/>
  <c r="AW422" i="8"/>
  <c r="BW522" i="8"/>
  <c r="BX522" i="8" s="1"/>
  <c r="Z514" i="8"/>
  <c r="N39" i="9" s="1"/>
  <c r="BF516" i="8"/>
  <c r="BZ567" i="8"/>
  <c r="BW513" i="8"/>
  <c r="BX513" i="8" s="1"/>
  <c r="W514" i="8"/>
  <c r="K39" i="9" s="1"/>
  <c r="BZ604" i="8"/>
  <c r="CE513" i="8"/>
  <c r="CF513" i="8" s="1"/>
  <c r="W425" i="8"/>
  <c r="K112" i="9" s="1"/>
  <c r="R415" i="8"/>
  <c r="F19" i="9" s="1"/>
  <c r="AX502" i="8"/>
  <c r="U405" i="8"/>
  <c r="X498" i="8"/>
  <c r="L33" i="9" s="1"/>
  <c r="W430" i="8"/>
  <c r="AX427" i="8"/>
  <c r="BB423" i="8"/>
  <c r="Y500" i="8"/>
  <c r="M53" i="9" s="1"/>
  <c r="AW566" i="8"/>
  <c r="AY566" i="8" s="1"/>
  <c r="X519" i="8"/>
  <c r="L48" i="9" s="1"/>
  <c r="AV601" i="8"/>
  <c r="S517" i="8"/>
  <c r="CK518" i="8"/>
  <c r="BD519" i="8"/>
  <c r="BH513" i="8"/>
  <c r="S497" i="8"/>
  <c r="G64" i="9" s="1"/>
  <c r="BN498" i="8"/>
  <c r="BW516" i="8"/>
  <c r="BX516" i="8" s="1"/>
  <c r="BF565" i="8"/>
  <c r="BH424" i="8"/>
  <c r="BN607" i="8"/>
  <c r="BN512" i="8"/>
  <c r="P280" i="8"/>
  <c r="D28" i="9" s="1"/>
  <c r="U420" i="8"/>
  <c r="AB420" i="8" s="1"/>
  <c r="AC420" i="8" s="1"/>
  <c r="S519" i="8"/>
  <c r="G48" i="9" s="1"/>
  <c r="Z497" i="8"/>
  <c r="N64" i="9" s="1"/>
  <c r="AV567" i="8"/>
  <c r="BH607" i="8"/>
  <c r="Q607" i="8"/>
  <c r="BY567" i="8"/>
  <c r="CA567" i="8" s="1"/>
  <c r="BO565" i="8"/>
  <c r="X262" i="8"/>
  <c r="L67" i="9" s="1"/>
  <c r="B14" i="9"/>
  <c r="BF571" i="8"/>
  <c r="CE514" i="8"/>
  <c r="CF514" i="8" s="1"/>
  <c r="AW281" i="8"/>
  <c r="AY281" i="8" s="1"/>
  <c r="BZ412" i="8"/>
  <c r="CA412" i="8" s="1"/>
  <c r="CE421" i="8"/>
  <c r="CF421" i="8" s="1"/>
  <c r="BD496" i="8"/>
  <c r="Z418" i="8"/>
  <c r="X517" i="8"/>
  <c r="CB517" i="8"/>
  <c r="CC517" i="8" s="1"/>
  <c r="BH516" i="8"/>
  <c r="AA426" i="8"/>
  <c r="O60" i="9" s="1"/>
  <c r="BY520" i="8"/>
  <c r="P520" i="8"/>
  <c r="D17" i="9" s="1"/>
  <c r="CE413" i="8"/>
  <c r="CF413" i="8" s="1"/>
  <c r="U520" i="8"/>
  <c r="AB520" i="8" s="1"/>
  <c r="AC520" i="8" s="1"/>
  <c r="BN571" i="8"/>
  <c r="BZ519" i="8"/>
  <c r="CA519" i="8" s="1"/>
  <c r="B4" i="9"/>
  <c r="U502" i="8"/>
  <c r="AB502" i="8" s="1"/>
  <c r="AC502" i="8" s="1"/>
  <c r="AV515" i="8"/>
  <c r="AZ515" i="8" s="1"/>
  <c r="U421" i="8"/>
  <c r="V279" i="8"/>
  <c r="P500" i="8"/>
  <c r="D53" i="9" s="1"/>
  <c r="W573" i="8"/>
  <c r="CL519" i="8"/>
  <c r="Z48" i="9" s="1"/>
  <c r="BC513" i="8"/>
  <c r="BE513" i="8" s="1"/>
  <c r="AV423" i="8"/>
  <c r="BO607" i="8"/>
  <c r="U429" i="8"/>
  <c r="BZ337" i="8"/>
  <c r="CA337" i="8" s="1"/>
  <c r="BW514" i="8"/>
  <c r="BX514" i="8" s="1"/>
  <c r="CD404" i="8"/>
  <c r="BN496" i="8"/>
  <c r="BQ496" i="8" s="1"/>
  <c r="Y513" i="8"/>
  <c r="M116" i="9" s="1"/>
  <c r="BF520" i="8"/>
  <c r="BB415" i="8"/>
  <c r="Q414" i="8"/>
  <c r="E118" i="9" s="1"/>
  <c r="V424" i="8"/>
  <c r="R514" i="8"/>
  <c r="F39" i="9" s="1"/>
  <c r="BO502" i="8"/>
  <c r="BB500" i="8"/>
  <c r="BE500" i="8" s="1"/>
  <c r="CE571" i="8"/>
  <c r="BI516" i="8"/>
  <c r="BK516" i="8" s="1"/>
  <c r="CB607" i="8"/>
  <c r="BY497" i="8"/>
  <c r="BF504" i="8"/>
  <c r="Z516" i="8"/>
  <c r="N115" i="9" s="1"/>
  <c r="P517" i="8"/>
  <c r="CL514" i="8"/>
  <c r="Z39" i="9" s="1"/>
  <c r="CE607" i="8"/>
  <c r="Z601" i="8"/>
  <c r="N14" i="9" s="1"/>
  <c r="S567" i="8"/>
  <c r="G95" i="9" s="1"/>
  <c r="Z607" i="8"/>
  <c r="T500" i="8"/>
  <c r="H53" i="9" s="1"/>
  <c r="CD522" i="8"/>
  <c r="AX567" i="8"/>
  <c r="CD565" i="8"/>
  <c r="CF565" i="8" s="1"/>
  <c r="BY571" i="8"/>
  <c r="CA571" i="8" s="1"/>
  <c r="U514" i="8"/>
  <c r="B101" i="9"/>
  <c r="AV413" i="8"/>
  <c r="B106" i="9"/>
  <c r="AC264" i="8"/>
  <c r="Q106" i="9" s="1"/>
  <c r="U497" i="8"/>
  <c r="AB497" i="8" s="1"/>
  <c r="P64" i="9" s="1"/>
  <c r="AX426" i="8"/>
  <c r="T513" i="8"/>
  <c r="H116" i="9" s="1"/>
  <c r="CB504" i="8"/>
  <c r="CC504" i="8" s="1"/>
  <c r="U572" i="8"/>
  <c r="BO571" i="8"/>
  <c r="BQ571" i="8" s="1"/>
  <c r="CB642" i="8"/>
  <c r="T430" i="8"/>
  <c r="P518" i="8"/>
  <c r="BJ516" i="8"/>
  <c r="AW520" i="8"/>
  <c r="AY520" i="8" s="1"/>
  <c r="CD567" i="8"/>
  <c r="CF567" i="8" s="1"/>
  <c r="CD604" i="8"/>
  <c r="CF604" i="8" s="1"/>
  <c r="CL428" i="8"/>
  <c r="Z27" i="9" s="1"/>
  <c r="BD504" i="8"/>
  <c r="V427" i="8"/>
  <c r="AX514" i="8"/>
  <c r="CL516" i="8"/>
  <c r="Z115" i="9" s="1"/>
  <c r="CD506" i="8"/>
  <c r="R607" i="8"/>
  <c r="BN430" i="8"/>
  <c r="BQ430" i="8" s="1"/>
  <c r="BM520" i="8"/>
  <c r="BP572" i="8"/>
  <c r="CD518" i="8"/>
  <c r="O518" i="8"/>
  <c r="B33" i="9"/>
  <c r="BN565" i="8"/>
  <c r="BQ565" i="8" s="1"/>
  <c r="Q427" i="8"/>
  <c r="E6" i="9" s="1"/>
  <c r="X572" i="8"/>
  <c r="L101" i="9" s="1"/>
  <c r="CL427" i="8"/>
  <c r="Z6" i="9" s="1"/>
  <c r="BD336" i="8"/>
  <c r="BF513" i="8"/>
  <c r="CB518" i="8"/>
  <c r="CC518" i="8" s="1"/>
  <c r="AW420" i="8"/>
  <c r="BB516" i="8"/>
  <c r="CL415" i="8"/>
  <c r="Z19" i="9" s="1"/>
  <c r="AW522" i="8"/>
  <c r="BN504" i="8"/>
  <c r="BQ504" i="8" s="1"/>
  <c r="O512" i="8"/>
  <c r="C13" i="9" s="1"/>
  <c r="BO567" i="8"/>
  <c r="CE573" i="8"/>
  <c r="CL607" i="8"/>
  <c r="BH604" i="8"/>
  <c r="Z519" i="8"/>
  <c r="N48" i="9" s="1"/>
  <c r="AV519" i="8"/>
  <c r="AZ519" i="8" s="1"/>
  <c r="BM504" i="8"/>
  <c r="AX519" i="8"/>
  <c r="CL601" i="8"/>
  <c r="Z14" i="9" s="1"/>
  <c r="BH500" i="8"/>
  <c r="BL500" i="8" s="1"/>
  <c r="U414" i="8"/>
  <c r="BD572" i="8"/>
  <c r="BJ572" i="8"/>
  <c r="S573" i="8"/>
  <c r="BY566" i="8"/>
  <c r="CA566" i="8" s="1"/>
  <c r="Z429" i="8"/>
  <c r="N10" i="9" s="1"/>
  <c r="X418" i="8"/>
  <c r="V519" i="8"/>
  <c r="AX506" i="8"/>
  <c r="BP418" i="8"/>
  <c r="Q566" i="8"/>
  <c r="E69" i="9" s="1"/>
  <c r="BD502" i="8"/>
  <c r="Y498" i="8"/>
  <c r="M33" i="9" s="1"/>
  <c r="CD517" i="8"/>
  <c r="BY339" i="8"/>
  <c r="BZ566" i="8"/>
  <c r="AV425" i="8"/>
  <c r="CD514" i="8"/>
  <c r="AW407" i="8"/>
  <c r="BN366" i="8"/>
  <c r="AX273" i="8"/>
  <c r="U519" i="8"/>
  <c r="AV642" i="8"/>
  <c r="O513" i="8"/>
  <c r="C116" i="9" s="1"/>
  <c r="P567" i="8"/>
  <c r="D95" i="9" s="1"/>
  <c r="BN604" i="8"/>
  <c r="BP522" i="8"/>
  <c r="AX573" i="8"/>
  <c r="AV607" i="8"/>
  <c r="T423" i="8"/>
  <c r="BC497" i="8"/>
  <c r="BE497" i="8" s="1"/>
  <c r="W518" i="8"/>
  <c r="CK567" i="8"/>
  <c r="Y95" i="9" s="1"/>
  <c r="BM512" i="8"/>
  <c r="BP566" i="8"/>
  <c r="BH504" i="8"/>
  <c r="BL504" i="8" s="1"/>
  <c r="O422" i="8"/>
  <c r="AX601" i="8"/>
  <c r="AX404" i="8"/>
  <c r="CB571" i="8"/>
  <c r="AV565" i="8"/>
  <c r="W607" i="8"/>
  <c r="BJ430" i="8"/>
  <c r="AW604" i="8"/>
  <c r="AA427" i="8"/>
  <c r="O6" i="9" s="1"/>
  <c r="CK340" i="8"/>
  <c r="CB496" i="8"/>
  <c r="CC496" i="8" s="1"/>
  <c r="BH417" i="8"/>
  <c r="BN338" i="8"/>
  <c r="BM518" i="8"/>
  <c r="V513" i="8"/>
  <c r="CE426" i="8"/>
  <c r="CF426" i="8" s="1"/>
  <c r="V506" i="8"/>
  <c r="Z498" i="8"/>
  <c r="N33" i="9" s="1"/>
  <c r="BB566" i="8"/>
  <c r="BM522" i="8"/>
  <c r="BQ522" i="8" s="1"/>
  <c r="CL518" i="8"/>
  <c r="X573" i="8"/>
  <c r="BY607" i="8"/>
  <c r="CA607" i="8" s="1"/>
  <c r="CB601" i="8"/>
  <c r="R520" i="8"/>
  <c r="F17" i="9" s="1"/>
  <c r="CD513" i="8"/>
  <c r="BZ504" i="8"/>
  <c r="CA504" i="8" s="1"/>
  <c r="CE516" i="8"/>
  <c r="CF516" i="8" s="1"/>
  <c r="X520" i="8"/>
  <c r="L17" i="9" s="1"/>
  <c r="BP520" i="8"/>
  <c r="BI566" i="8"/>
  <c r="BK566" i="8" s="1"/>
  <c r="BF566" i="8"/>
  <c r="CB427" i="8"/>
  <c r="CC427" i="8" s="1"/>
  <c r="B13" i="9"/>
  <c r="CB519" i="8"/>
  <c r="CC519" i="8" s="1"/>
  <c r="O404" i="8"/>
  <c r="C74" i="9" s="1"/>
  <c r="BY519" i="8"/>
  <c r="BZ515" i="8"/>
  <c r="CA515" i="8" s="1"/>
  <c r="U513" i="8"/>
  <c r="AB513" i="8" s="1"/>
  <c r="P116" i="9" s="1"/>
  <c r="BI517" i="8"/>
  <c r="BK517" i="8" s="1"/>
  <c r="R428" i="8"/>
  <c r="F27" i="9" s="1"/>
  <c r="U261" i="8"/>
  <c r="AB261" i="8" s="1"/>
  <c r="P72" i="9" s="1"/>
  <c r="CK415" i="8"/>
  <c r="Y19" i="9" s="1"/>
  <c r="P519" i="8"/>
  <c r="D48" i="9" s="1"/>
  <c r="AA428" i="8"/>
  <c r="O27" i="9" s="1"/>
  <c r="CL604" i="8"/>
  <c r="Z4" i="9" s="1"/>
  <c r="W515" i="8"/>
  <c r="K16" i="9" s="1"/>
  <c r="AX414" i="8"/>
  <c r="P601" i="8"/>
  <c r="D14" i="9" s="1"/>
  <c r="BY514" i="8"/>
  <c r="R429" i="8"/>
  <c r="F10" i="9" s="1"/>
  <c r="Y566" i="8"/>
  <c r="M69" i="9" s="1"/>
  <c r="U428" i="8"/>
  <c r="CB572" i="8"/>
  <c r="T520" i="8"/>
  <c r="H17" i="9" s="1"/>
  <c r="BH573" i="8"/>
  <c r="T565" i="8"/>
  <c r="H43" i="9" s="1"/>
  <c r="U566" i="8"/>
  <c r="BB496" i="8"/>
  <c r="BE496" i="8" s="1"/>
  <c r="AV418" i="8"/>
  <c r="Y518" i="8"/>
  <c r="BH642" i="8"/>
  <c r="CL566" i="8"/>
  <c r="Z69" i="9" s="1"/>
  <c r="Z567" i="8"/>
  <c r="N95" i="9" s="1"/>
  <c r="BO516" i="8"/>
  <c r="BQ516" i="8" s="1"/>
  <c r="BH515" i="8"/>
  <c r="BO573" i="8"/>
  <c r="Q512" i="8"/>
  <c r="E13" i="9" s="1"/>
  <c r="P422" i="8"/>
  <c r="AA572" i="8"/>
  <c r="O101" i="9" s="1"/>
  <c r="CD502" i="8"/>
  <c r="T571" i="8"/>
  <c r="H113" i="9" s="1"/>
  <c r="BH566" i="8"/>
  <c r="BY496" i="8"/>
  <c r="BO517" i="8"/>
  <c r="W601" i="8"/>
  <c r="K14" i="9" s="1"/>
  <c r="BY512" i="8"/>
  <c r="X430" i="8"/>
  <c r="BZ502" i="8"/>
  <c r="CA502" i="8" s="1"/>
  <c r="AX513" i="8"/>
  <c r="BI572" i="8"/>
  <c r="BK572" i="8" s="1"/>
  <c r="U601" i="8"/>
  <c r="BW642" i="8"/>
  <c r="CD504" i="8"/>
  <c r="Z573" i="8"/>
  <c r="BB416" i="8"/>
  <c r="U425" i="8"/>
  <c r="AB425" i="8" s="1"/>
  <c r="P112" i="9" s="1"/>
  <c r="X496" i="8"/>
  <c r="L30" i="9" s="1"/>
  <c r="BP604" i="8"/>
  <c r="CD573" i="8"/>
  <c r="CF573" i="8" s="1"/>
  <c r="BN506" i="8"/>
  <c r="B48" i="9"/>
  <c r="R496" i="8"/>
  <c r="F30" i="9" s="1"/>
  <c r="BN259" i="8"/>
  <c r="BY409" i="8"/>
  <c r="BF642" i="8"/>
  <c r="BN515" i="8"/>
  <c r="O500" i="8"/>
  <c r="C53" i="9" s="1"/>
  <c r="T567" i="8"/>
  <c r="H95" i="9" s="1"/>
  <c r="CE567" i="8"/>
  <c r="S496" i="8"/>
  <c r="G30" i="9" s="1"/>
  <c r="AX497" i="8"/>
  <c r="B44" i="9"/>
  <c r="B111" i="9"/>
  <c r="Q522" i="8"/>
  <c r="E85" i="9" s="1"/>
  <c r="BO428" i="8"/>
  <c r="O429" i="8"/>
  <c r="C10" i="9" s="1"/>
  <c r="BM514" i="8"/>
  <c r="CD415" i="8"/>
  <c r="BO427" i="8"/>
  <c r="CB429" i="8"/>
  <c r="CC429" i="8" s="1"/>
  <c r="CL403" i="8"/>
  <c r="Z84" i="9" s="1"/>
  <c r="R566" i="8"/>
  <c r="F69" i="9" s="1"/>
  <c r="BY416" i="8"/>
  <c r="BO601" i="8"/>
  <c r="AW403" i="8"/>
  <c r="AW515" i="8"/>
  <c r="AY515" i="8" s="1"/>
  <c r="CB514" i="8"/>
  <c r="CC514" i="8" s="1"/>
  <c r="T504" i="8"/>
  <c r="H34" i="9" s="1"/>
  <c r="U522" i="8"/>
  <c r="AB522" i="8" s="1"/>
  <c r="P85" i="9" s="1"/>
  <c r="S498" i="8"/>
  <c r="G33" i="9" s="1"/>
  <c r="BJ571" i="8"/>
  <c r="BN513" i="8"/>
  <c r="O515" i="8"/>
  <c r="C16" i="9" s="1"/>
  <c r="BZ500" i="8"/>
  <c r="CA500" i="8" s="1"/>
  <c r="BD413" i="8"/>
  <c r="CK426" i="8"/>
  <c r="Y60" i="9" s="1"/>
  <c r="BH412" i="8"/>
  <c r="CD418" i="8"/>
  <c r="BI571" i="8"/>
  <c r="BK571" i="8" s="1"/>
  <c r="BJ504" i="8"/>
  <c r="BC516" i="8"/>
  <c r="BE516" i="8" s="1"/>
  <c r="S522" i="8"/>
  <c r="G85" i="9" s="1"/>
  <c r="BN517" i="8"/>
  <c r="BQ517" i="8" s="1"/>
  <c r="BI512" i="8"/>
  <c r="BK512" i="8" s="1"/>
  <c r="BI497" i="8"/>
  <c r="BK497" i="8" s="1"/>
  <c r="P496" i="8"/>
  <c r="D30" i="9" s="1"/>
  <c r="BB427" i="8"/>
  <c r="BZ514" i="8"/>
  <c r="CA514" i="8" s="1"/>
  <c r="BH416" i="8"/>
  <c r="BD565" i="8"/>
  <c r="CB520" i="8"/>
  <c r="CC520" i="8" s="1"/>
  <c r="Z571" i="8"/>
  <c r="N113" i="9" s="1"/>
  <c r="BM426" i="8"/>
  <c r="BQ426" i="8" s="1"/>
  <c r="BP601" i="8"/>
  <c r="BN497" i="8"/>
  <c r="V428" i="8"/>
  <c r="CK519" i="8"/>
  <c r="Y48" i="9" s="1"/>
  <c r="BP426" i="8"/>
  <c r="BH502" i="8"/>
  <c r="BL502" i="8" s="1"/>
  <c r="BI518" i="8"/>
  <c r="BK518" i="8" s="1"/>
  <c r="AX517" i="8"/>
  <c r="CD430" i="8"/>
  <c r="AW506" i="8"/>
  <c r="BJ275" i="8"/>
  <c r="BJ277" i="8"/>
  <c r="BJ276" i="8"/>
  <c r="CC601" i="6"/>
  <c r="BK601" i="6"/>
  <c r="AY279" i="8"/>
  <c r="BX279" i="8"/>
  <c r="AY250" i="8"/>
  <c r="BX250" i="8"/>
  <c r="AA49" i="8"/>
  <c r="AA48" i="8"/>
  <c r="BX260" i="8"/>
  <c r="AY260" i="8"/>
  <c r="BX90" i="8"/>
  <c r="AY90" i="8"/>
  <c r="BK253" i="8"/>
  <c r="CC253" i="8"/>
  <c r="BH277" i="8"/>
  <c r="BH275" i="8"/>
  <c r="CC153" i="8"/>
  <c r="BK153" i="8"/>
  <c r="AC282" i="8"/>
  <c r="Q103" i="9" s="1"/>
  <c r="AC172" i="8"/>
  <c r="Q109" i="9" s="1"/>
  <c r="P109" i="9"/>
  <c r="AC425" i="8"/>
  <c r="P108" i="9"/>
  <c r="AC279" i="8"/>
  <c r="Q102" i="9" s="1"/>
  <c r="P71" i="9"/>
  <c r="AC178" i="8"/>
  <c r="Q51" i="9" s="1"/>
  <c r="P51" i="9"/>
  <c r="CI45" i="8"/>
  <c r="AC83" i="8"/>
  <c r="Q22" i="9" s="1"/>
  <c r="AA642" i="8"/>
  <c r="V642" i="8"/>
  <c r="W642" i="8"/>
  <c r="Z642" i="8"/>
  <c r="T642" i="8"/>
  <c r="Q642" i="8"/>
  <c r="U642" i="8"/>
  <c r="X642" i="8"/>
  <c r="Y642" i="8"/>
  <c r="O642" i="8"/>
  <c r="R642" i="8"/>
  <c r="S642" i="8"/>
  <c r="AC89" i="8"/>
  <c r="Q77" i="9" s="1"/>
  <c r="BR341" i="8"/>
  <c r="S83" i="9" s="1"/>
  <c r="CI53" i="8"/>
  <c r="AC427" i="8"/>
  <c r="Q6" i="9" s="1"/>
  <c r="AC39" i="8"/>
  <c r="AD39" i="8" s="1"/>
  <c r="CI39" i="8" s="1"/>
  <c r="AC75" i="8"/>
  <c r="AC497" i="8"/>
  <c r="Q64" i="9" s="1"/>
  <c r="AC571" i="8"/>
  <c r="Q113" i="9" s="1"/>
  <c r="CI84" i="8"/>
  <c r="CG55" i="8"/>
  <c r="CH55" i="8" s="1"/>
  <c r="BT55" i="8"/>
  <c r="BU55" i="8" s="1"/>
  <c r="CM55" i="8" s="1"/>
  <c r="CI55" i="8"/>
  <c r="AC168" i="8"/>
  <c r="Q12" i="9" s="1"/>
  <c r="AC261" i="8"/>
  <c r="AB604" i="8"/>
  <c r="P4" i="9" s="1"/>
  <c r="CI176" i="8"/>
  <c r="BT176" i="8"/>
  <c r="BU176" i="8" s="1"/>
  <c r="CM176" i="8" s="1"/>
  <c r="BT53" i="8"/>
  <c r="BU53" i="8" s="1"/>
  <c r="CM53" i="8" s="1"/>
  <c r="CG506" i="8"/>
  <c r="CH506" i="8" s="1"/>
  <c r="AC341" i="8"/>
  <c r="Q83" i="9" s="1"/>
  <c r="CG78" i="8"/>
  <c r="CH78" i="8" s="1"/>
  <c r="CI49" i="8"/>
  <c r="AC352" i="8"/>
  <c r="Q100" i="9" s="1"/>
  <c r="AC513" i="8"/>
  <c r="AC265" i="8"/>
  <c r="Q62" i="9" s="1"/>
  <c r="M3" i="2"/>
  <c r="P3" i="2"/>
  <c r="AC70" i="8"/>
  <c r="AD70" i="8" s="1"/>
  <c r="BT49" i="8"/>
  <c r="BU49" i="8" s="1"/>
  <c r="CM49" i="8" s="1"/>
  <c r="AC193" i="8"/>
  <c r="Q35" i="9" s="1"/>
  <c r="AD420" i="8"/>
  <c r="AD172" i="8"/>
  <c r="R109" i="9" s="1"/>
  <c r="AD89" i="8"/>
  <c r="R77" i="9" s="1"/>
  <c r="AD282" i="8"/>
  <c r="R103" i="9" s="1"/>
  <c r="AD178" i="8"/>
  <c r="R51" i="9" s="1"/>
  <c r="S112" i="2"/>
  <c r="S45" i="2"/>
  <c r="AA506" i="6"/>
  <c r="AA512" i="6" s="1"/>
  <c r="O13" i="2" s="1"/>
  <c r="AA502" i="6"/>
  <c r="AA519" i="6"/>
  <c r="O117" i="2"/>
  <c r="AA504" i="6"/>
  <c r="BZ467" i="6"/>
  <c r="BY467" i="6"/>
  <c r="BZ472" i="6"/>
  <c r="BY472" i="6"/>
  <c r="BY471" i="6"/>
  <c r="BZ471" i="6"/>
  <c r="BY470" i="6"/>
  <c r="BZ470" i="6"/>
  <c r="BZ468" i="6"/>
  <c r="BY468" i="6"/>
  <c r="BY384" i="6"/>
  <c r="BZ384" i="6"/>
  <c r="BY462" i="6"/>
  <c r="BY389" i="6"/>
  <c r="BY390" i="6"/>
  <c r="BC389" i="6"/>
  <c r="AZ390" i="6"/>
  <c r="BZ389" i="6"/>
  <c r="BA390" i="6"/>
  <c r="BD390" i="6"/>
  <c r="BA389" i="6"/>
  <c r="BC390" i="6"/>
  <c r="BB389" i="6"/>
  <c r="AZ462" i="6"/>
  <c r="BY463" i="6"/>
  <c r="BY464" i="6"/>
  <c r="BY465" i="6"/>
  <c r="BD389" i="6"/>
  <c r="BZ390" i="6"/>
  <c r="BB390" i="6"/>
  <c r="AZ389" i="6"/>
  <c r="BB462" i="6"/>
  <c r="AZ463" i="6"/>
  <c r="BZ350" i="6"/>
  <c r="BZ385" i="6"/>
  <c r="BZ388" i="6"/>
  <c r="BZ392" i="6"/>
  <c r="BZ397" i="6"/>
  <c r="BA464" i="6"/>
  <c r="AZ465" i="6"/>
  <c r="BZ464" i="6"/>
  <c r="BZ363" i="6"/>
  <c r="BZ387" i="6"/>
  <c r="BZ386" i="6"/>
  <c r="BZ393" i="6"/>
  <c r="BZ391" i="6"/>
  <c r="BZ394" i="6"/>
  <c r="BZ395" i="6"/>
  <c r="BA465" i="6"/>
  <c r="BZ465" i="6"/>
  <c r="BD462" i="6"/>
  <c r="BB465" i="6"/>
  <c r="BD465" i="6"/>
  <c r="BB464" i="6"/>
  <c r="BA462" i="6"/>
  <c r="BD463" i="6"/>
  <c r="BC465" i="6"/>
  <c r="BB452" i="6"/>
  <c r="BB454" i="6"/>
  <c r="BB457" i="6"/>
  <c r="BB472" i="6"/>
  <c r="BB474" i="6"/>
  <c r="BB479" i="6"/>
  <c r="BB485" i="6"/>
  <c r="BB469" i="6"/>
  <c r="BB486" i="6"/>
  <c r="BD464" i="6"/>
  <c r="BB453" i="6"/>
  <c r="BB455" i="6"/>
  <c r="BB456" i="6"/>
  <c r="BB458" i="6"/>
  <c r="BB471" i="6"/>
  <c r="BB473" i="6"/>
  <c r="BB459" i="6"/>
  <c r="BB480" i="6"/>
  <c r="BB484" i="6"/>
  <c r="BB467" i="6"/>
  <c r="BB468" i="6"/>
  <c r="BB470" i="6"/>
  <c r="AZ464" i="6"/>
  <c r="BC464" i="6"/>
  <c r="BZ463" i="6"/>
  <c r="BC463" i="6"/>
  <c r="BB463" i="6"/>
  <c r="BA463" i="6"/>
  <c r="BZ462" i="6"/>
  <c r="BC462" i="6"/>
  <c r="BB461" i="6"/>
  <c r="BA397" i="6"/>
  <c r="BZ453" i="6"/>
  <c r="BZ452" i="6"/>
  <c r="BZ455" i="6"/>
  <c r="BZ454" i="6"/>
  <c r="BZ456" i="6"/>
  <c r="BZ457" i="6"/>
  <c r="BZ458" i="6"/>
  <c r="BZ473" i="6"/>
  <c r="BZ474" i="6"/>
  <c r="BZ459" i="6"/>
  <c r="BZ479" i="6"/>
  <c r="BZ480" i="6"/>
  <c r="BZ460" i="6"/>
  <c r="BZ461" i="6"/>
  <c r="BZ484" i="6"/>
  <c r="BZ485" i="6"/>
  <c r="BZ469" i="6"/>
  <c r="BZ486" i="6"/>
  <c r="BZ487" i="6"/>
  <c r="BY396" i="6"/>
  <c r="AZ397" i="6"/>
  <c r="BA350" i="6"/>
  <c r="BA363" i="6"/>
  <c r="BA384" i="6"/>
  <c r="BA385" i="6"/>
  <c r="BA387" i="6"/>
  <c r="BA386" i="6"/>
  <c r="BA393" i="6"/>
  <c r="BA388" i="6"/>
  <c r="BA391" i="6"/>
  <c r="BA392" i="6"/>
  <c r="BA394" i="6"/>
  <c r="BA395" i="6"/>
  <c r="BA396" i="6"/>
  <c r="BY397" i="6"/>
  <c r="BB363" i="6"/>
  <c r="BB385" i="6"/>
  <c r="BB393" i="6"/>
  <c r="BB394" i="6"/>
  <c r="BZ396" i="6"/>
  <c r="BB350" i="6"/>
  <c r="BB384" i="6"/>
  <c r="BB387" i="6"/>
  <c r="BB386" i="6"/>
  <c r="BB388" i="6"/>
  <c r="BB391" i="6"/>
  <c r="BB392" i="6"/>
  <c r="BB395" i="6"/>
  <c r="BB396" i="6"/>
  <c r="BY350" i="6"/>
  <c r="BY363" i="6"/>
  <c r="BY385" i="6"/>
  <c r="BY387" i="6"/>
  <c r="BY386" i="6"/>
  <c r="BY393" i="6"/>
  <c r="BY388" i="6"/>
  <c r="BY391" i="6"/>
  <c r="BY392" i="6"/>
  <c r="BY394" i="6"/>
  <c r="BY395" i="6"/>
  <c r="AZ396" i="6"/>
  <c r="BB397" i="6"/>
  <c r="BB460" i="6"/>
  <c r="BL503" i="6"/>
  <c r="BL507" i="6"/>
  <c r="AZ505" i="6"/>
  <c r="BL508" i="6"/>
  <c r="BL505" i="6"/>
  <c r="AZ507" i="6"/>
  <c r="AZ503" i="6"/>
  <c r="AZ508" i="6"/>
  <c r="AZ452" i="6"/>
  <c r="BD452" i="6"/>
  <c r="AZ455" i="6"/>
  <c r="AZ456" i="6"/>
  <c r="BD456" i="6"/>
  <c r="AZ457" i="6"/>
  <c r="AZ458" i="6"/>
  <c r="BD458" i="6"/>
  <c r="AZ471" i="6"/>
  <c r="AZ473" i="6"/>
  <c r="BD473" i="6"/>
  <c r="AZ474" i="6"/>
  <c r="AZ459" i="6"/>
  <c r="BD459" i="6"/>
  <c r="AZ479" i="6"/>
  <c r="AZ480" i="6"/>
  <c r="BD480" i="6"/>
  <c r="AZ460" i="6"/>
  <c r="BD460" i="6"/>
  <c r="AZ461" i="6"/>
  <c r="BD461" i="6"/>
  <c r="AZ484" i="6"/>
  <c r="BD484" i="6"/>
  <c r="AZ485" i="6"/>
  <c r="BD485" i="6"/>
  <c r="AZ467" i="6"/>
  <c r="BD467" i="6"/>
  <c r="AZ469" i="6"/>
  <c r="BD469" i="6"/>
  <c r="AZ468" i="6"/>
  <c r="BD468" i="6"/>
  <c r="AZ470" i="6"/>
  <c r="BD470" i="6"/>
  <c r="AZ486" i="6"/>
  <c r="BD486" i="6"/>
  <c r="BA453" i="6"/>
  <c r="BA452" i="6"/>
  <c r="BA455" i="6"/>
  <c r="BA454" i="6"/>
  <c r="BA456" i="6"/>
  <c r="BA457" i="6"/>
  <c r="BA458" i="6"/>
  <c r="BA471" i="6"/>
  <c r="BA472" i="6"/>
  <c r="BA473" i="6"/>
  <c r="BA474" i="6"/>
  <c r="BA459" i="6"/>
  <c r="BA479" i="6"/>
  <c r="BA480" i="6"/>
  <c r="BA460" i="6"/>
  <c r="BA461" i="6"/>
  <c r="BA484" i="6"/>
  <c r="BA485" i="6"/>
  <c r="BA467" i="6"/>
  <c r="BA469" i="6"/>
  <c r="BA468" i="6"/>
  <c r="BA470" i="6"/>
  <c r="BA486" i="6"/>
  <c r="AZ453" i="6"/>
  <c r="BD453" i="6"/>
  <c r="BD455" i="6"/>
  <c r="AZ454" i="6"/>
  <c r="BD454" i="6"/>
  <c r="BD457" i="6"/>
  <c r="BD471" i="6"/>
  <c r="AZ472" i="6"/>
  <c r="BD472" i="6"/>
  <c r="BD474" i="6"/>
  <c r="BD479" i="6"/>
  <c r="BY453" i="6"/>
  <c r="BY452" i="6"/>
  <c r="BY455" i="6"/>
  <c r="BY454" i="6"/>
  <c r="BY456" i="6"/>
  <c r="BY457" i="6"/>
  <c r="BY458" i="6"/>
  <c r="BY473" i="6"/>
  <c r="BY474" i="6"/>
  <c r="BY459" i="6"/>
  <c r="BY479" i="6"/>
  <c r="BY480" i="6"/>
  <c r="BY460" i="6"/>
  <c r="BY461" i="6"/>
  <c r="BY484" i="6"/>
  <c r="BY485" i="6"/>
  <c r="BY469" i="6"/>
  <c r="BY486" i="6"/>
  <c r="BY487" i="6"/>
  <c r="AY453" i="6"/>
  <c r="BC453" i="6"/>
  <c r="AY452" i="6"/>
  <c r="BC452" i="6"/>
  <c r="AY455" i="6"/>
  <c r="BC455" i="6"/>
  <c r="AY454" i="6"/>
  <c r="BC454" i="6"/>
  <c r="AY456" i="6"/>
  <c r="BC456" i="6"/>
  <c r="AY457" i="6"/>
  <c r="BC457" i="6"/>
  <c r="AY458" i="6"/>
  <c r="BC458" i="6"/>
  <c r="AY471" i="6"/>
  <c r="BC471" i="6"/>
  <c r="AY472" i="6"/>
  <c r="BC472" i="6"/>
  <c r="AY473" i="6"/>
  <c r="BC473" i="6"/>
  <c r="AY474" i="6"/>
  <c r="BC474" i="6"/>
  <c r="AY459" i="6"/>
  <c r="BC459" i="6"/>
  <c r="AY479" i="6"/>
  <c r="BC479" i="6"/>
  <c r="AY480" i="6"/>
  <c r="BC480" i="6"/>
  <c r="AY460" i="6"/>
  <c r="BC460" i="6"/>
  <c r="AY461" i="6"/>
  <c r="BC461" i="6"/>
  <c r="AY484" i="6"/>
  <c r="BC484" i="6"/>
  <c r="AY485" i="6"/>
  <c r="BC485" i="6"/>
  <c r="AY467" i="6"/>
  <c r="BC467" i="6"/>
  <c r="AY469" i="6"/>
  <c r="BC469" i="6"/>
  <c r="AY468" i="6"/>
  <c r="BC468" i="6"/>
  <c r="AY470" i="6"/>
  <c r="BC470" i="6"/>
  <c r="AY486" i="6"/>
  <c r="BC486" i="6"/>
  <c r="AZ384" i="6"/>
  <c r="BD387" i="6"/>
  <c r="AZ386" i="6"/>
  <c r="BD386" i="6"/>
  <c r="AZ393" i="6"/>
  <c r="AZ394" i="6"/>
  <c r="BD394" i="6"/>
  <c r="AZ395" i="6"/>
  <c r="BD395" i="6"/>
  <c r="AZ392" i="6"/>
  <c r="BD384" i="6"/>
  <c r="AZ385" i="6"/>
  <c r="BD385" i="6"/>
  <c r="AZ387" i="6"/>
  <c r="BD393" i="6"/>
  <c r="AZ388" i="6"/>
  <c r="BD388" i="6"/>
  <c r="AZ391" i="6"/>
  <c r="BD391" i="6"/>
  <c r="BD392" i="6"/>
  <c r="BD396" i="6"/>
  <c r="BD397" i="6"/>
  <c r="AY384" i="6"/>
  <c r="BC384" i="6"/>
  <c r="AY385" i="6"/>
  <c r="BC385" i="6"/>
  <c r="AY387" i="6"/>
  <c r="BC387" i="6"/>
  <c r="AY386" i="6"/>
  <c r="BC386" i="6"/>
  <c r="AY393" i="6"/>
  <c r="BC393" i="6"/>
  <c r="AY388" i="6"/>
  <c r="BC388" i="6"/>
  <c r="AY391" i="6"/>
  <c r="BC391" i="6"/>
  <c r="AY392" i="6"/>
  <c r="BC392" i="6"/>
  <c r="AY394" i="6"/>
  <c r="BC394" i="6"/>
  <c r="AY395" i="6"/>
  <c r="BC395" i="6"/>
  <c r="AY396" i="6"/>
  <c r="BC396" i="6"/>
  <c r="AY397" i="6"/>
  <c r="BC397" i="6"/>
  <c r="AZ363" i="6"/>
  <c r="BD363" i="6"/>
  <c r="AY363" i="6"/>
  <c r="BC363" i="6"/>
  <c r="AZ350" i="6"/>
  <c r="BD350" i="6"/>
  <c r="AY350" i="6"/>
  <c r="BC350" i="6"/>
  <c r="S353" i="8" a="1"/>
  <c r="T353" i="8" a="1"/>
  <c r="Q353" i="8" a="1"/>
  <c r="W353" i="8" a="1"/>
  <c r="Z353" i="8" a="1"/>
  <c r="X353" i="8" a="1"/>
  <c r="R353" i="8" a="1"/>
  <c r="V353" i="8" a="1"/>
  <c r="U353" i="8" a="1"/>
  <c r="P353" i="8" a="1"/>
  <c r="Y353" i="8" a="1"/>
  <c r="O353" i="8" a="1"/>
  <c r="O353" i="8" l="1"/>
  <c r="C96" i="9" s="1"/>
  <c r="Y353" i="8"/>
  <c r="M96" i="9" s="1"/>
  <c r="P353" i="8"/>
  <c r="D96" i="9" s="1"/>
  <c r="U353" i="8"/>
  <c r="V353" i="8"/>
  <c r="R353" i="8"/>
  <c r="F96" i="9" s="1"/>
  <c r="X353" i="8"/>
  <c r="L96" i="9" s="1"/>
  <c r="Z353" i="8"/>
  <c r="N96" i="9" s="1"/>
  <c r="W353" i="8"/>
  <c r="K96" i="9" s="1"/>
  <c r="Q353" i="8"/>
  <c r="E96" i="9" s="1"/>
  <c r="T353" i="8"/>
  <c r="H96" i="9" s="1"/>
  <c r="S353" i="8"/>
  <c r="G96" i="9" s="1"/>
  <c r="Q17" i="9"/>
  <c r="AD520" i="8"/>
  <c r="R17" i="9" s="1"/>
  <c r="Q71" i="9"/>
  <c r="AD502" i="8"/>
  <c r="R71" i="9" s="1"/>
  <c r="Q108" i="9"/>
  <c r="AD181" i="8"/>
  <c r="R108" i="9" s="1"/>
  <c r="BK416" i="8"/>
  <c r="BL416" i="8"/>
  <c r="AY418" i="8"/>
  <c r="AZ418" i="8"/>
  <c r="CC573" i="8"/>
  <c r="BL573" i="8"/>
  <c r="BK417" i="8"/>
  <c r="BL417" i="8"/>
  <c r="AB572" i="8"/>
  <c r="E44" i="9"/>
  <c r="E111" i="9"/>
  <c r="AB496" i="8"/>
  <c r="O44" i="9"/>
  <c r="O111" i="9"/>
  <c r="BK403" i="8"/>
  <c r="BL403" i="8"/>
  <c r="CC281" i="8"/>
  <c r="BL281" i="8"/>
  <c r="BX273" i="8"/>
  <c r="AY273" i="8"/>
  <c r="AZ273" i="8"/>
  <c r="AB565" i="8"/>
  <c r="BL410" i="8"/>
  <c r="AY417" i="8"/>
  <c r="AZ417" i="8"/>
  <c r="BR417" i="8" s="1"/>
  <c r="AZ516" i="8"/>
  <c r="AY422" i="8"/>
  <c r="AZ422" i="8"/>
  <c r="BK414" i="8"/>
  <c r="BL414" i="8"/>
  <c r="AY252" i="8"/>
  <c r="BX252" i="8"/>
  <c r="AZ252" i="8"/>
  <c r="AZ506" i="8"/>
  <c r="AY506" i="8"/>
  <c r="BX269" i="8"/>
  <c r="AY269" i="8"/>
  <c r="AZ269" i="8"/>
  <c r="AZ430" i="8"/>
  <c r="Y111" i="9"/>
  <c r="Y44" i="9"/>
  <c r="BK268" i="8"/>
  <c r="BL268" i="8"/>
  <c r="CC268" i="8"/>
  <c r="BL512" i="8"/>
  <c r="BX152" i="8"/>
  <c r="AZ152" i="8"/>
  <c r="AB169" i="8"/>
  <c r="AY412" i="8"/>
  <c r="AZ412" i="8"/>
  <c r="AZ171" i="8"/>
  <c r="BX278" i="8"/>
  <c r="AY278" i="8"/>
  <c r="AZ278" i="8"/>
  <c r="BK163" i="8"/>
  <c r="CC163" i="8"/>
  <c r="BL163" i="8"/>
  <c r="AB91" i="8"/>
  <c r="AB337" i="8"/>
  <c r="AC337" i="8" s="1"/>
  <c r="AD337" i="8" s="1"/>
  <c r="AB498" i="8"/>
  <c r="AB182" i="8"/>
  <c r="AC182" i="8" s="1"/>
  <c r="AD182" i="8" s="1"/>
  <c r="BX265" i="8"/>
  <c r="AZ265" i="8"/>
  <c r="AY265" i="8"/>
  <c r="AD422" i="8"/>
  <c r="AZ496" i="8"/>
  <c r="BR496" i="8" s="1"/>
  <c r="S30" i="9" s="1"/>
  <c r="AB246" i="8"/>
  <c r="AC246" i="8" s="1"/>
  <c r="AD246" i="8" s="1"/>
  <c r="AZ182" i="8"/>
  <c r="AB406" i="8"/>
  <c r="AB162" i="8"/>
  <c r="AC162" i="8" s="1"/>
  <c r="AD162" i="8" s="1"/>
  <c r="BK258" i="8"/>
  <c r="CC258" i="8"/>
  <c r="BL258" i="8"/>
  <c r="BT84" i="8"/>
  <c r="BU84" i="8" s="1"/>
  <c r="CM84" i="8" s="1"/>
  <c r="BK426" i="8"/>
  <c r="BL426" i="8"/>
  <c r="AZ176" i="8"/>
  <c r="BR176" i="8" s="1"/>
  <c r="Y7" i="9"/>
  <c r="Y120" i="9"/>
  <c r="AZ175" i="8"/>
  <c r="BX160" i="8"/>
  <c r="AZ160" i="8"/>
  <c r="BL182" i="8"/>
  <c r="BK506" i="8"/>
  <c r="BL506" i="8"/>
  <c r="AB271" i="8"/>
  <c r="AZ410" i="8"/>
  <c r="CC270" i="8"/>
  <c r="BL270" i="8"/>
  <c r="BK270" i="8"/>
  <c r="BL282" i="8"/>
  <c r="CC282" i="8"/>
  <c r="AZ193" i="8"/>
  <c r="BX248" i="8"/>
  <c r="AY248" i="8"/>
  <c r="AZ248" i="8"/>
  <c r="AB60" i="8"/>
  <c r="BL167" i="8"/>
  <c r="AB82" i="8"/>
  <c r="AC82" i="8" s="1"/>
  <c r="AD82" i="8" s="1"/>
  <c r="BL170" i="8"/>
  <c r="AY428" i="8"/>
  <c r="AZ428" i="8"/>
  <c r="BL171" i="8"/>
  <c r="AY262" i="8"/>
  <c r="AZ262" i="8"/>
  <c r="BX262" i="8"/>
  <c r="AB340" i="8"/>
  <c r="AC340" i="8" s="1"/>
  <c r="AD340" i="8" s="1"/>
  <c r="BL407" i="8"/>
  <c r="BK407" i="8"/>
  <c r="BL77" i="8"/>
  <c r="BX70" i="8"/>
  <c r="AZ70" i="8"/>
  <c r="AY70" i="8"/>
  <c r="AZ177" i="8"/>
  <c r="AZ83" i="8"/>
  <c r="AZ65" i="8"/>
  <c r="BR65" i="8" s="1"/>
  <c r="AZ162" i="8"/>
  <c r="BR162" i="8" s="1"/>
  <c r="G47" i="9"/>
  <c r="G117" i="9"/>
  <c r="AB249" i="8"/>
  <c r="AC249" i="8" s="1"/>
  <c r="AD249" i="8" s="1"/>
  <c r="AB150" i="8"/>
  <c r="AC150" i="8" s="1"/>
  <c r="AD150" i="8" s="1"/>
  <c r="BX251" i="8"/>
  <c r="AY251" i="8"/>
  <c r="AZ251" i="8"/>
  <c r="BL150" i="8"/>
  <c r="BR150" i="8" s="1"/>
  <c r="AY415" i="8"/>
  <c r="AZ415" i="8"/>
  <c r="AB268" i="8"/>
  <c r="AB191" i="8"/>
  <c r="AC191" i="8" s="1"/>
  <c r="AD191" i="8" s="1"/>
  <c r="AB161" i="8"/>
  <c r="BL149" i="8"/>
  <c r="AB77" i="8"/>
  <c r="BL86" i="8"/>
  <c r="AZ250" i="8"/>
  <c r="CC274" i="8"/>
  <c r="BL274" i="8"/>
  <c r="AB74" i="8"/>
  <c r="AC74" i="8" s="1"/>
  <c r="AD74" i="8" s="1"/>
  <c r="F117" i="9"/>
  <c r="F47" i="9"/>
  <c r="CC566" i="6"/>
  <c r="BL566" i="6"/>
  <c r="AB262" i="8"/>
  <c r="BL175" i="8"/>
  <c r="AZ46" i="8"/>
  <c r="N117" i="9"/>
  <c r="N47" i="9"/>
  <c r="AB185" i="8"/>
  <c r="AC185" i="8" s="1"/>
  <c r="AD185" i="8" s="1"/>
  <c r="BX264" i="8"/>
  <c r="AY264" i="8"/>
  <c r="AZ264" i="8"/>
  <c r="BX82" i="8"/>
  <c r="AZ82" i="8"/>
  <c r="AZ199" i="8"/>
  <c r="BX199" i="8"/>
  <c r="AB177" i="8"/>
  <c r="BL54" i="8"/>
  <c r="BL44" i="8"/>
  <c r="AZ61" i="8"/>
  <c r="AB73" i="8"/>
  <c r="BL51" i="8"/>
  <c r="CC94" i="8"/>
  <c r="BL94" i="8"/>
  <c r="BL186" i="8"/>
  <c r="AB94" i="8"/>
  <c r="AZ146" i="8"/>
  <c r="AB272" i="8"/>
  <c r="AC272" i="8" s="1"/>
  <c r="AD272" i="8" s="1"/>
  <c r="AZ154" i="8"/>
  <c r="BL571" i="6"/>
  <c r="CC571" i="6"/>
  <c r="AZ195" i="8"/>
  <c r="BX163" i="8"/>
  <c r="AZ163" i="8"/>
  <c r="AY163" i="8"/>
  <c r="AZ185" i="8"/>
  <c r="AB419" i="8"/>
  <c r="AC419" i="8" s="1"/>
  <c r="AD419" i="8" s="1"/>
  <c r="AZ192" i="8"/>
  <c r="AB276" i="8"/>
  <c r="AZ84" i="8"/>
  <c r="BX84" i="8"/>
  <c r="AB56" i="8"/>
  <c r="AB402" i="8"/>
  <c r="AC402" i="8" s="1"/>
  <c r="AD402" i="8" s="1"/>
  <c r="AB156" i="8"/>
  <c r="AC156" i="8" s="1"/>
  <c r="AD156" i="8" s="1"/>
  <c r="AB40" i="8"/>
  <c r="AC40" i="8" s="1"/>
  <c r="AD40" i="8" s="1"/>
  <c r="AB148" i="8"/>
  <c r="AC148" i="8" s="1"/>
  <c r="AD148" i="8" s="1"/>
  <c r="AB339" i="6"/>
  <c r="Y47" i="9"/>
  <c r="Y117" i="9"/>
  <c r="AB401" i="8"/>
  <c r="G120" i="9"/>
  <c r="G7" i="9"/>
  <c r="AZ197" i="8"/>
  <c r="AB273" i="8"/>
  <c r="AC273" i="8" s="1"/>
  <c r="AD273" i="8" s="1"/>
  <c r="N120" i="9"/>
  <c r="N7" i="9"/>
  <c r="AZ498" i="8"/>
  <c r="BL177" i="8"/>
  <c r="AB63" i="8"/>
  <c r="AZ339" i="8"/>
  <c r="CG45" i="8"/>
  <c r="CH45" i="8" s="1"/>
  <c r="BT45" i="8"/>
  <c r="BU45" i="8" s="1"/>
  <c r="CM45" i="8" s="1"/>
  <c r="AB196" i="8"/>
  <c r="AY401" i="8"/>
  <c r="AZ401" i="8"/>
  <c r="AB573" i="8"/>
  <c r="AC573" i="8" s="1"/>
  <c r="AD573" i="8" s="1"/>
  <c r="AZ86" i="8"/>
  <c r="AB198" i="8"/>
  <c r="AB412" i="8"/>
  <c r="AB158" i="8"/>
  <c r="AB194" i="8"/>
  <c r="AB64" i="8"/>
  <c r="BK415" i="8"/>
  <c r="BL415" i="8"/>
  <c r="AB154" i="8"/>
  <c r="AC154" i="8" s="1"/>
  <c r="AD154" i="8" s="1"/>
  <c r="AB48" i="8"/>
  <c r="AC48" i="8" s="1"/>
  <c r="AD48" i="8" s="1"/>
  <c r="AY181" i="8"/>
  <c r="AZ181" i="8"/>
  <c r="AA52" i="8"/>
  <c r="O92" i="9" s="1"/>
  <c r="AA53" i="8"/>
  <c r="AB50" i="8"/>
  <c r="AZ50" i="8"/>
  <c r="CC157" i="8"/>
  <c r="BL157" i="8"/>
  <c r="AB274" i="8"/>
  <c r="AC274" i="8" s="1"/>
  <c r="AD274" i="8" s="1"/>
  <c r="AB61" i="8"/>
  <c r="AC61" i="8" s="1"/>
  <c r="AD61" i="8" s="1"/>
  <c r="AB68" i="8"/>
  <c r="AC68" i="8" s="1"/>
  <c r="AD68" i="8" s="1"/>
  <c r="C120" i="9"/>
  <c r="C7" i="9"/>
  <c r="AZ159" i="8"/>
  <c r="AZ188" i="8"/>
  <c r="D120" i="9"/>
  <c r="D7" i="9"/>
  <c r="AB79" i="8"/>
  <c r="AB258" i="8"/>
  <c r="E120" i="9"/>
  <c r="E7" i="9"/>
  <c r="BL154" i="8"/>
  <c r="AZ337" i="8"/>
  <c r="BR337" i="8" s="1"/>
  <c r="AB69" i="8"/>
  <c r="AB257" i="8"/>
  <c r="BL172" i="8"/>
  <c r="AB44" i="8"/>
  <c r="AZ90" i="8"/>
  <c r="BX200" i="8"/>
  <c r="AZ200" i="8"/>
  <c r="AB86" i="8"/>
  <c r="AC86" i="8" s="1"/>
  <c r="AD86" i="8" s="1"/>
  <c r="AZ44" i="8"/>
  <c r="BR44" i="8" s="1"/>
  <c r="S122" i="9" s="1"/>
  <c r="BX268" i="8"/>
  <c r="AZ268" i="8"/>
  <c r="AY268" i="8"/>
  <c r="BL87" i="8"/>
  <c r="AB81" i="8"/>
  <c r="AB601" i="6"/>
  <c r="AB573" i="6"/>
  <c r="CC82" i="8"/>
  <c r="BL82" i="8"/>
  <c r="AB47" i="8"/>
  <c r="K117" i="9"/>
  <c r="K47" i="9"/>
  <c r="AZ55" i="8"/>
  <c r="BR55" i="8" s="1"/>
  <c r="BL153" i="8"/>
  <c r="L47" i="9"/>
  <c r="L117" i="9"/>
  <c r="CC160" i="8"/>
  <c r="BL160" i="8"/>
  <c r="BL89" i="8"/>
  <c r="CC89" i="8"/>
  <c r="AB46" i="8"/>
  <c r="AC46" i="8" s="1"/>
  <c r="AD46" i="8" s="1"/>
  <c r="AZ78" i="8"/>
  <c r="BR78" i="8" s="1"/>
  <c r="BL85" i="8"/>
  <c r="BL79" i="8"/>
  <c r="BR79" i="8" s="1"/>
  <c r="S55" i="9" s="1"/>
  <c r="BL53" i="8"/>
  <c r="BR53" i="8" s="1"/>
  <c r="AB54" i="8"/>
  <c r="AZ41" i="8"/>
  <c r="BQ281" i="8"/>
  <c r="AB175" i="8"/>
  <c r="BL185" i="8"/>
  <c r="AZ189" i="8"/>
  <c r="BX153" i="8"/>
  <c r="AY153" i="8"/>
  <c r="AZ153" i="8"/>
  <c r="AB66" i="8"/>
  <c r="AB151" i="8"/>
  <c r="AC151" i="8" s="1"/>
  <c r="AD151" i="8" s="1"/>
  <c r="AZ73" i="8"/>
  <c r="BL81" i="8"/>
  <c r="AZ151" i="8"/>
  <c r="BL74" i="8"/>
  <c r="BR74" i="8" s="1"/>
  <c r="AB199" i="8"/>
  <c r="AB180" i="8"/>
  <c r="AC180" i="8" s="1"/>
  <c r="AD180" i="8" s="1"/>
  <c r="BL412" i="8"/>
  <c r="BK412" i="8"/>
  <c r="AD571" i="8"/>
  <c r="BX642" i="8"/>
  <c r="AY642" i="8"/>
  <c r="AZ642" i="8"/>
  <c r="AB514" i="8"/>
  <c r="BK424" i="8"/>
  <c r="BL424" i="8"/>
  <c r="AY404" i="8"/>
  <c r="AZ404" i="8"/>
  <c r="AB500" i="8"/>
  <c r="BX572" i="8"/>
  <c r="AZ572" i="8"/>
  <c r="BR572" i="8" s="1"/>
  <c r="S101" i="9" s="1"/>
  <c r="CC565" i="8"/>
  <c r="BL565" i="8"/>
  <c r="C111" i="9"/>
  <c r="C44" i="9"/>
  <c r="CC572" i="8"/>
  <c r="BL572" i="8"/>
  <c r="BL498" i="8"/>
  <c r="AB418" i="8"/>
  <c r="AC418" i="8" s="1"/>
  <c r="AD418" i="8" s="1"/>
  <c r="AZ571" i="8"/>
  <c r="BX571" i="8"/>
  <c r="AY522" i="8"/>
  <c r="AZ522" i="8"/>
  <c r="CC280" i="8"/>
  <c r="BL280" i="8"/>
  <c r="AY414" i="8"/>
  <c r="AZ414" i="8"/>
  <c r="BX366" i="8"/>
  <c r="AY366" i="8"/>
  <c r="AZ366" i="8"/>
  <c r="CC200" i="8"/>
  <c r="BL200" i="8"/>
  <c r="M44" i="9"/>
  <c r="M111" i="9"/>
  <c r="Z117" i="9"/>
  <c r="Z47" i="9"/>
  <c r="M47" i="9"/>
  <c r="M117" i="9"/>
  <c r="AB338" i="8"/>
  <c r="AC338" i="8" s="1"/>
  <c r="AD338" i="8" s="1"/>
  <c r="BX157" i="8"/>
  <c r="AZ157" i="8"/>
  <c r="CC91" i="8"/>
  <c r="BK91" i="8"/>
  <c r="BL91" i="8"/>
  <c r="BL520" i="8"/>
  <c r="BR520" i="8" s="1"/>
  <c r="S17" i="9" s="1"/>
  <c r="AD264" i="8"/>
  <c r="CI78" i="8"/>
  <c r="BT417" i="8"/>
  <c r="BU417" i="8" s="1"/>
  <c r="CM417" i="8" s="1"/>
  <c r="BT506" i="8"/>
  <c r="BU506" i="8" s="1"/>
  <c r="CM506" i="8" s="1"/>
  <c r="CI65" i="8"/>
  <c r="P17" i="9"/>
  <c r="CG417" i="8"/>
  <c r="CH417" i="8" s="1"/>
  <c r="AB601" i="8"/>
  <c r="BL515" i="8"/>
  <c r="CC642" i="8"/>
  <c r="BK642" i="8"/>
  <c r="BL642" i="8"/>
  <c r="AB566" i="8"/>
  <c r="K111" i="9"/>
  <c r="K44" i="9"/>
  <c r="AB519" i="8"/>
  <c r="BK604" i="8"/>
  <c r="BL604" i="8"/>
  <c r="CC604" i="8"/>
  <c r="BL516" i="8"/>
  <c r="BX567" i="8"/>
  <c r="AZ567" i="8"/>
  <c r="BL513" i="8"/>
  <c r="AZ601" i="8"/>
  <c r="AY601" i="8"/>
  <c r="BX601" i="8"/>
  <c r="AB405" i="8"/>
  <c r="AC405" i="8" s="1"/>
  <c r="AD405" i="8" s="1"/>
  <c r="AY407" i="8"/>
  <c r="AZ407" i="8"/>
  <c r="AB416" i="8"/>
  <c r="AC416" i="8" s="1"/>
  <c r="AD416" i="8" s="1"/>
  <c r="AB518" i="8"/>
  <c r="AC518" i="8" s="1"/>
  <c r="AD518" i="8" s="1"/>
  <c r="AB567" i="8"/>
  <c r="AZ514" i="8"/>
  <c r="BR514" i="8" s="1"/>
  <c r="S39" i="9" s="1"/>
  <c r="AB516" i="8"/>
  <c r="AZ518" i="8"/>
  <c r="BR518" i="8" s="1"/>
  <c r="BL420" i="8"/>
  <c r="BK420" i="8"/>
  <c r="AY416" i="8"/>
  <c r="AZ416" i="8"/>
  <c r="BR416" i="8" s="1"/>
  <c r="BX267" i="8"/>
  <c r="AZ267" i="8"/>
  <c r="AY267" i="8"/>
  <c r="AY427" i="8"/>
  <c r="AZ427" i="8"/>
  <c r="BK271" i="8"/>
  <c r="CC271" i="8"/>
  <c r="BL271" i="8"/>
  <c r="BK423" i="8"/>
  <c r="BL423" i="8"/>
  <c r="AY403" i="8"/>
  <c r="AZ403" i="8"/>
  <c r="AY180" i="8"/>
  <c r="AZ180" i="8"/>
  <c r="AY420" i="8"/>
  <c r="AZ420" i="8"/>
  <c r="BR420" i="8" s="1"/>
  <c r="BL518" i="8"/>
  <c r="BL519" i="8"/>
  <c r="BR519" i="8" s="1"/>
  <c r="S48" i="9" s="1"/>
  <c r="CC567" i="8"/>
  <c r="BL567" i="8"/>
  <c r="AZ281" i="8"/>
  <c r="BX281" i="8"/>
  <c r="AB275" i="8"/>
  <c r="AY246" i="8"/>
  <c r="AZ246" i="8"/>
  <c r="BX246" i="8"/>
  <c r="AZ408" i="8"/>
  <c r="AY271" i="8"/>
  <c r="AZ271" i="8"/>
  <c r="BX271" i="8"/>
  <c r="AB163" i="8"/>
  <c r="AC163" i="8" s="1"/>
  <c r="AD163" i="8" s="1"/>
  <c r="BK261" i="8"/>
  <c r="CC261" i="8"/>
  <c r="BL261" i="8"/>
  <c r="BL418" i="8"/>
  <c r="BK418" i="8"/>
  <c r="AB504" i="8"/>
  <c r="BK405" i="8"/>
  <c r="BL405" i="8"/>
  <c r="AB426" i="8"/>
  <c r="BK406" i="8"/>
  <c r="BL406" i="8"/>
  <c r="BK404" i="8"/>
  <c r="BL404" i="8"/>
  <c r="CC257" i="8"/>
  <c r="BL257" i="8"/>
  <c r="BK257" i="8"/>
  <c r="AB339" i="8"/>
  <c r="AB188" i="8"/>
  <c r="BL409" i="8"/>
  <c r="BX282" i="8"/>
  <c r="AZ282" i="8"/>
  <c r="AY258" i="8"/>
  <c r="BX258" i="8"/>
  <c r="AZ258" i="8"/>
  <c r="BR258" i="8" s="1"/>
  <c r="S61" i="9" s="1"/>
  <c r="CC273" i="8"/>
  <c r="BK273" i="8"/>
  <c r="BL273" i="8"/>
  <c r="AY406" i="8"/>
  <c r="AZ406" i="8"/>
  <c r="BR406" i="8" s="1"/>
  <c r="S82" i="9" s="1"/>
  <c r="AY405" i="8"/>
  <c r="AZ405" i="8"/>
  <c r="AZ81" i="8"/>
  <c r="BR81" i="8" s="1"/>
  <c r="S25" i="9" s="1"/>
  <c r="BL168" i="8"/>
  <c r="BR168" i="8" s="1"/>
  <c r="S12" i="9" s="1"/>
  <c r="BL192" i="8"/>
  <c r="M120" i="9"/>
  <c r="M7" i="9"/>
  <c r="AB404" i="8"/>
  <c r="AZ353" i="8"/>
  <c r="AY253" i="8"/>
  <c r="AZ253" i="8"/>
  <c r="BX253" i="8"/>
  <c r="AB171" i="8"/>
  <c r="AC171" i="8" s="1"/>
  <c r="AD171" i="8" s="1"/>
  <c r="BX156" i="8"/>
  <c r="AZ156" i="8"/>
  <c r="AZ187" i="8"/>
  <c r="BL196" i="8"/>
  <c r="AB179" i="8"/>
  <c r="F120" i="9"/>
  <c r="F7" i="9"/>
  <c r="D117" i="9"/>
  <c r="D47" i="9"/>
  <c r="BK264" i="8"/>
  <c r="CC264" i="8"/>
  <c r="BL264" i="8"/>
  <c r="AB248" i="8"/>
  <c r="AC248" i="8" s="1"/>
  <c r="AD248" i="8" s="1"/>
  <c r="BL76" i="8"/>
  <c r="BR76" i="8" s="1"/>
  <c r="BI276" i="8"/>
  <c r="BI277" i="8"/>
  <c r="BL277" i="8" s="1"/>
  <c r="BI275" i="8"/>
  <c r="K7" i="9"/>
  <c r="K120" i="9"/>
  <c r="CC84" i="8"/>
  <c r="BL84" i="8"/>
  <c r="CC246" i="8"/>
  <c r="BL246" i="8"/>
  <c r="BK246" i="8"/>
  <c r="AB512" i="8"/>
  <c r="AB247" i="8"/>
  <c r="AC247" i="8" s="1"/>
  <c r="AD247" i="8" s="1"/>
  <c r="AB51" i="8"/>
  <c r="AC51" i="8" s="1"/>
  <c r="AD51" i="8" s="1"/>
  <c r="BK90" i="8"/>
  <c r="CC90" i="8"/>
  <c r="BL90" i="8"/>
  <c r="AB87" i="8"/>
  <c r="O47" i="9"/>
  <c r="O117" i="9"/>
  <c r="AY419" i="8"/>
  <c r="AZ419" i="8"/>
  <c r="Z45" i="9"/>
  <c r="Z46" i="9"/>
  <c r="CC279" i="8"/>
  <c r="BL279" i="8"/>
  <c r="BK279" i="8"/>
  <c r="AZ66" i="8"/>
  <c r="BR66" i="8" s="1"/>
  <c r="S18" i="9" s="1"/>
  <c r="AY69" i="8"/>
  <c r="BX69" i="8"/>
  <c r="AZ69" i="8"/>
  <c r="AB147" i="8"/>
  <c r="AZ173" i="8"/>
  <c r="AB88" i="8"/>
  <c r="AB250" i="8"/>
  <c r="AC250" i="8" s="1"/>
  <c r="AD250" i="8" s="1"/>
  <c r="BX257" i="8"/>
  <c r="AY257" i="8"/>
  <c r="AZ257" i="8"/>
  <c r="BR257" i="8" s="1"/>
  <c r="S49" i="9" s="1"/>
  <c r="AZ179" i="8"/>
  <c r="AB260" i="8"/>
  <c r="BX261" i="8"/>
  <c r="AY261" i="8"/>
  <c r="AZ261" i="8"/>
  <c r="BL151" i="8"/>
  <c r="AB155" i="8"/>
  <c r="AC155" i="8" s="1"/>
  <c r="AD155" i="8" s="1"/>
  <c r="AB146" i="8"/>
  <c r="AC146" i="8" s="1"/>
  <c r="AD146" i="8" s="1"/>
  <c r="AB409" i="8"/>
  <c r="BL75" i="8"/>
  <c r="BR75" i="8" s="1"/>
  <c r="S8" i="9" s="1"/>
  <c r="AZ410" i="6"/>
  <c r="AZ352" i="8"/>
  <c r="AY198" i="8"/>
  <c r="AZ198" i="8"/>
  <c r="BX198" i="8"/>
  <c r="AB90" i="8"/>
  <c r="AB567" i="6"/>
  <c r="P96" i="2" s="1"/>
  <c r="BL46" i="8"/>
  <c r="BL147" i="8"/>
  <c r="AZ196" i="8"/>
  <c r="BR196" i="8" s="1"/>
  <c r="S26" i="9" s="1"/>
  <c r="AB192" i="8"/>
  <c r="AC192" i="8" s="1"/>
  <c r="AD192" i="8" s="1"/>
  <c r="AB189" i="8"/>
  <c r="H120" i="9"/>
  <c r="H7" i="9"/>
  <c r="BX94" i="8"/>
  <c r="AZ94" i="8"/>
  <c r="BR94" i="8" s="1"/>
  <c r="S99" i="9" s="1"/>
  <c r="AB336" i="8"/>
  <c r="AC336" i="8" s="1"/>
  <c r="AD336" i="8" s="1"/>
  <c r="AB149" i="8"/>
  <c r="AB366" i="8"/>
  <c r="AC366" i="8" s="1"/>
  <c r="AD366" i="8" s="1"/>
  <c r="AB76" i="8"/>
  <c r="AC76" i="8" s="1"/>
  <c r="AD76" i="8" s="1"/>
  <c r="BK267" i="8"/>
  <c r="CC267" i="8"/>
  <c r="BL267" i="8"/>
  <c r="AZ147" i="8"/>
  <c r="U277" i="8"/>
  <c r="AB277" i="8" s="1"/>
  <c r="AC277" i="8" s="1"/>
  <c r="AD277" i="8" s="1"/>
  <c r="CI277" i="8" s="1"/>
  <c r="AB253" i="8"/>
  <c r="AC253" i="8" s="1"/>
  <c r="AD253" i="8" s="1"/>
  <c r="AA44" i="8"/>
  <c r="O122" i="9" s="1"/>
  <c r="AA45" i="8"/>
  <c r="AB183" i="8"/>
  <c r="BL80" i="8"/>
  <c r="BR80" i="8" s="1"/>
  <c r="C47" i="9"/>
  <c r="C117" i="9"/>
  <c r="AZ57" i="8"/>
  <c r="CC248" i="8"/>
  <c r="BL248" i="8"/>
  <c r="BK248" i="8"/>
  <c r="AZ52" i="8"/>
  <c r="BL197" i="8"/>
  <c r="AZ155" i="8"/>
  <c r="BR155" i="8" s="1"/>
  <c r="AZ274" i="8"/>
  <c r="AY274" i="8"/>
  <c r="BX274" i="8"/>
  <c r="AZ279" i="8"/>
  <c r="BR279" i="8" s="1"/>
  <c r="S102" i="9" s="1"/>
  <c r="AZ39" i="8"/>
  <c r="BR39" i="8" s="1"/>
  <c r="AZ172" i="8"/>
  <c r="BR172" i="8" s="1"/>
  <c r="S109" i="9" s="1"/>
  <c r="AZ87" i="8"/>
  <c r="BR87" i="8" s="1"/>
  <c r="S45" i="9" s="1"/>
  <c r="AZ77" i="8"/>
  <c r="BR77" i="8" s="1"/>
  <c r="S56" i="9" s="1"/>
  <c r="AB337" i="6"/>
  <c r="E47" i="9"/>
  <c r="E117" i="9"/>
  <c r="L120" i="9"/>
  <c r="L7" i="9"/>
  <c r="AB80" i="8"/>
  <c r="AC80" i="8" s="1"/>
  <c r="AD80" i="8" s="1"/>
  <c r="AB67" i="8"/>
  <c r="AB408" i="8"/>
  <c r="BK259" i="8"/>
  <c r="CC259" i="8"/>
  <c r="BL259" i="8"/>
  <c r="F111" i="9"/>
  <c r="F44" i="9"/>
  <c r="AY423" i="8"/>
  <c r="AZ423" i="8"/>
  <c r="CC607" i="8"/>
  <c r="BL607" i="8"/>
  <c r="BK607" i="8"/>
  <c r="AB430" i="8"/>
  <c r="AC430" i="8" s="1"/>
  <c r="AD430" i="8" s="1"/>
  <c r="BK419" i="8"/>
  <c r="BL419" i="8"/>
  <c r="BK421" i="8"/>
  <c r="BL421" i="8"/>
  <c r="L44" i="9"/>
  <c r="L111" i="9"/>
  <c r="AB515" i="8"/>
  <c r="AZ517" i="8"/>
  <c r="AY421" i="8"/>
  <c r="AZ421" i="8"/>
  <c r="AY402" i="8"/>
  <c r="AZ402" i="8"/>
  <c r="CC366" i="8"/>
  <c r="BK366" i="8"/>
  <c r="BL366" i="8"/>
  <c r="BL401" i="8"/>
  <c r="BK401" i="8"/>
  <c r="CC247" i="8"/>
  <c r="BK247" i="8"/>
  <c r="BL247" i="8"/>
  <c r="BK262" i="8"/>
  <c r="BL262" i="8"/>
  <c r="CC262" i="8"/>
  <c r="AY247" i="8"/>
  <c r="AZ247" i="8"/>
  <c r="BR247" i="8" s="1"/>
  <c r="BX247" i="8"/>
  <c r="Z7" i="9"/>
  <c r="Z120" i="9"/>
  <c r="BK272" i="8"/>
  <c r="BL272" i="8"/>
  <c r="CC272" i="8"/>
  <c r="AB517" i="8"/>
  <c r="AC517" i="8" s="1"/>
  <c r="AD517" i="8" s="1"/>
  <c r="BK422" i="8"/>
  <c r="BL422" i="8"/>
  <c r="BL352" i="8"/>
  <c r="CC263" i="8"/>
  <c r="BK263" i="8"/>
  <c r="BL263" i="8"/>
  <c r="AB607" i="8"/>
  <c r="AZ148" i="8"/>
  <c r="CG424" i="8"/>
  <c r="CH424" i="8" s="1"/>
  <c r="AC522" i="8"/>
  <c r="AC184" i="8"/>
  <c r="Q76" i="9" s="1"/>
  <c r="AC267" i="8"/>
  <c r="Q88" i="9" s="1"/>
  <c r="AC407" i="8"/>
  <c r="Q5" i="9" s="1"/>
  <c r="CG65" i="8"/>
  <c r="CH65" i="8" s="1"/>
  <c r="BR90" i="8"/>
  <c r="CC566" i="8"/>
  <c r="BL566" i="8"/>
  <c r="AB428" i="8"/>
  <c r="BX565" i="8"/>
  <c r="AZ565" i="8"/>
  <c r="BR565" i="8" s="1"/>
  <c r="S43" i="9" s="1"/>
  <c r="AY607" i="8"/>
  <c r="BX607" i="8"/>
  <c r="AZ607" i="8"/>
  <c r="AY425" i="8"/>
  <c r="AZ425" i="8"/>
  <c r="BR425" i="8" s="1"/>
  <c r="S112" i="9" s="1"/>
  <c r="AB414" i="8"/>
  <c r="Z111" i="9"/>
  <c r="Z44" i="9"/>
  <c r="AY413" i="8"/>
  <c r="AZ413" i="8"/>
  <c r="N44" i="9"/>
  <c r="N111" i="9"/>
  <c r="AB429" i="8"/>
  <c r="AB421" i="8"/>
  <c r="AC421" i="8" s="1"/>
  <c r="AD421" i="8" s="1"/>
  <c r="BX573" i="8"/>
  <c r="AZ573" i="8"/>
  <c r="BR573" i="8" s="1"/>
  <c r="BK522" i="8"/>
  <c r="BL522" i="8"/>
  <c r="BK425" i="8"/>
  <c r="BL425" i="8"/>
  <c r="AZ502" i="8"/>
  <c r="BR502" i="8" s="1"/>
  <c r="S71" i="9" s="1"/>
  <c r="AY426" i="8"/>
  <c r="AZ426" i="8"/>
  <c r="BK601" i="8"/>
  <c r="CC601" i="8"/>
  <c r="BL601" i="8"/>
  <c r="BX280" i="8"/>
  <c r="AZ280" i="8"/>
  <c r="D44" i="9"/>
  <c r="D111" i="9"/>
  <c r="AZ497" i="8"/>
  <c r="BK413" i="8"/>
  <c r="BL413" i="8"/>
  <c r="AB410" i="8"/>
  <c r="AY604" i="8"/>
  <c r="AZ604" i="8"/>
  <c r="BX604" i="8"/>
  <c r="AZ512" i="8"/>
  <c r="BR512" i="8" s="1"/>
  <c r="S13" i="9" s="1"/>
  <c r="BL497" i="8"/>
  <c r="AB403" i="8"/>
  <c r="AZ513" i="8"/>
  <c r="BR513" i="8" s="1"/>
  <c r="S116" i="9" s="1"/>
  <c r="BL254" i="8"/>
  <c r="CC254" i="8"/>
  <c r="BK254" i="8"/>
  <c r="AB413" i="8"/>
  <c r="AC413" i="8" s="1"/>
  <c r="AD413" i="8" s="1"/>
  <c r="G44" i="9"/>
  <c r="G111" i="9"/>
  <c r="AB186" i="8"/>
  <c r="AC186" i="8" s="1"/>
  <c r="AD186" i="8" s="1"/>
  <c r="BL517" i="8"/>
  <c r="AY424" i="8"/>
  <c r="BT424" i="8" s="1"/>
  <c r="BU424" i="8" s="1"/>
  <c r="CM424" i="8" s="1"/>
  <c r="AZ424" i="8"/>
  <c r="BK427" i="8"/>
  <c r="BL427" i="8"/>
  <c r="BX249" i="8"/>
  <c r="AY249" i="8"/>
  <c r="AZ249" i="8"/>
  <c r="CC571" i="8"/>
  <c r="BL571" i="8"/>
  <c r="CC278" i="8"/>
  <c r="BL278" i="8"/>
  <c r="BK278" i="8"/>
  <c r="AZ272" i="8"/>
  <c r="BR272" i="8" s="1"/>
  <c r="AY272" i="8"/>
  <c r="BX272" i="8"/>
  <c r="AB423" i="8"/>
  <c r="AC423" i="8" s="1"/>
  <c r="AD423" i="8" s="1"/>
  <c r="BK198" i="8"/>
  <c r="CC198" i="8"/>
  <c r="BL198" i="8"/>
  <c r="BL430" i="8"/>
  <c r="CC250" i="8"/>
  <c r="BL250" i="8"/>
  <c r="BK250" i="8"/>
  <c r="BK269" i="8"/>
  <c r="BL269" i="8"/>
  <c r="CC269" i="8"/>
  <c r="AB269" i="8"/>
  <c r="AZ340" i="8"/>
  <c r="BR340" i="8" s="1"/>
  <c r="AZ566" i="8"/>
  <c r="BR566" i="8" s="1"/>
  <c r="S69" i="9" s="1"/>
  <c r="BX566" i="8"/>
  <c r="CC266" i="8"/>
  <c r="BL266" i="8"/>
  <c r="BK266" i="8"/>
  <c r="AB263" i="8"/>
  <c r="AC263" i="8" s="1"/>
  <c r="AD263" i="8" s="1"/>
  <c r="BK252" i="8"/>
  <c r="CC252" i="8"/>
  <c r="BL252" i="8"/>
  <c r="AZ500" i="8"/>
  <c r="BR500" i="8" s="1"/>
  <c r="S53" i="9" s="1"/>
  <c r="BK260" i="8"/>
  <c r="BL260" i="8"/>
  <c r="CC260" i="8"/>
  <c r="BX276" i="8"/>
  <c r="AZ276" i="8"/>
  <c r="AY276" i="8"/>
  <c r="AB415" i="8"/>
  <c r="AY266" i="8"/>
  <c r="BX266" i="8"/>
  <c r="AZ266" i="8"/>
  <c r="BR266" i="8" s="1"/>
  <c r="S107" i="9" s="1"/>
  <c r="AB197" i="8"/>
  <c r="AC197" i="8" s="1"/>
  <c r="AD197" i="8" s="1"/>
  <c r="AY263" i="8"/>
  <c r="BX263" i="8"/>
  <c r="AZ263" i="8"/>
  <c r="BR263" i="8" s="1"/>
  <c r="BL195" i="8"/>
  <c r="AB281" i="8"/>
  <c r="AB266" i="8"/>
  <c r="AB190" i="8"/>
  <c r="H117" i="9"/>
  <c r="H47" i="9"/>
  <c r="AB157" i="8"/>
  <c r="AC157" i="8" s="1"/>
  <c r="AD157" i="8" s="1"/>
  <c r="AB152" i="8"/>
  <c r="AC152" i="8" s="1"/>
  <c r="AD152" i="8" s="1"/>
  <c r="AB259" i="8"/>
  <c r="BL48" i="8"/>
  <c r="BR48" i="8" s="1"/>
  <c r="CC156" i="8"/>
  <c r="BL156" i="8"/>
  <c r="BL169" i="8"/>
  <c r="BR169" i="8" s="1"/>
  <c r="S15" i="9" s="1"/>
  <c r="BX270" i="8"/>
  <c r="AY270" i="8"/>
  <c r="AZ270" i="8"/>
  <c r="AZ504" i="8"/>
  <c r="BR504" i="8" s="1"/>
  <c r="S34" i="9" s="1"/>
  <c r="AY259" i="8"/>
  <c r="AZ259" i="8"/>
  <c r="BX259" i="8"/>
  <c r="CC265" i="8"/>
  <c r="BK265" i="8"/>
  <c r="BL265" i="8"/>
  <c r="BK428" i="8"/>
  <c r="BL428" i="8"/>
  <c r="BX277" i="8"/>
  <c r="AY277" i="8"/>
  <c r="AZ277" i="8"/>
  <c r="AB195" i="8"/>
  <c r="BK181" i="8"/>
  <c r="BL181" i="8"/>
  <c r="AB252" i="8"/>
  <c r="AC252" i="8" s="1"/>
  <c r="AD252" i="8" s="1"/>
  <c r="U270" i="8"/>
  <c r="AB270" i="8" s="1"/>
  <c r="AC270" i="8" s="1"/>
  <c r="AD270" i="8" s="1"/>
  <c r="BL180" i="8"/>
  <c r="BK180" i="8"/>
  <c r="BX89" i="8"/>
  <c r="AZ89" i="8"/>
  <c r="BR89" i="8" s="1"/>
  <c r="S77" i="9" s="1"/>
  <c r="BL193" i="8"/>
  <c r="AB170" i="8"/>
  <c r="AB159" i="8"/>
  <c r="AC159" i="8" s="1"/>
  <c r="AD159" i="8" s="1"/>
  <c r="AZ191" i="8"/>
  <c r="BR191" i="8" s="1"/>
  <c r="AB187" i="8"/>
  <c r="CC152" i="8"/>
  <c r="BL152" i="8"/>
  <c r="AB410" i="6"/>
  <c r="AD160" i="8"/>
  <c r="AZ49" i="8"/>
  <c r="BR49" i="8" s="1"/>
  <c r="AB57" i="8"/>
  <c r="AC57" i="8" s="1"/>
  <c r="AD57" i="8" s="1"/>
  <c r="AB251" i="8"/>
  <c r="AC251" i="8" s="1"/>
  <c r="AD251" i="8" s="1"/>
  <c r="BL190" i="8"/>
  <c r="AB62" i="8"/>
  <c r="BL178" i="8"/>
  <c r="BR178" i="8" s="1"/>
  <c r="S51" i="9" s="1"/>
  <c r="AB173" i="8"/>
  <c r="BL83" i="8"/>
  <c r="BX254" i="8"/>
  <c r="CG254" i="8" s="1"/>
  <c r="CH254" i="8" s="1"/>
  <c r="AY254" i="8"/>
  <c r="BT254" i="8" s="1"/>
  <c r="BU254" i="8" s="1"/>
  <c r="CM254" i="8" s="1"/>
  <c r="AZ254" i="8"/>
  <c r="BR254" i="8" s="1"/>
  <c r="BK402" i="8"/>
  <c r="BL402" i="8"/>
  <c r="AZ184" i="8"/>
  <c r="BR184" i="8" s="1"/>
  <c r="S76" i="9" s="1"/>
  <c r="H111" i="9"/>
  <c r="H44" i="9"/>
  <c r="AB200" i="8"/>
  <c r="Y46" i="9"/>
  <c r="Y45" i="9"/>
  <c r="AB278" i="8"/>
  <c r="BL146" i="8"/>
  <c r="AB174" i="8"/>
  <c r="AB38" i="8"/>
  <c r="BL179" i="8"/>
  <c r="BL173" i="8"/>
  <c r="AZ170" i="8"/>
  <c r="BR170" i="8" s="1"/>
  <c r="S78" i="9" s="1"/>
  <c r="BQ280" i="8"/>
  <c r="AB166" i="8"/>
  <c r="BQ282" i="8"/>
  <c r="AY275" i="8"/>
  <c r="AZ275" i="8"/>
  <c r="BX275" i="8"/>
  <c r="O120" i="9"/>
  <c r="O7" i="9"/>
  <c r="AY91" i="8"/>
  <c r="BX91" i="8"/>
  <c r="AZ91" i="8"/>
  <c r="AZ68" i="8"/>
  <c r="BR68" i="8" s="1"/>
  <c r="AZ54" i="8"/>
  <c r="BR54" i="8" s="1"/>
  <c r="S79" i="9" s="1"/>
  <c r="BL73" i="8"/>
  <c r="CC249" i="8"/>
  <c r="BK249" i="8"/>
  <c r="BL249" i="8"/>
  <c r="AZ338" i="8"/>
  <c r="BR338" i="8" s="1"/>
  <c r="AB153" i="8"/>
  <c r="AC153" i="8" s="1"/>
  <c r="AD153" i="8" s="1"/>
  <c r="AZ40" i="8"/>
  <c r="BR40" i="8" s="1"/>
  <c r="BL50" i="8"/>
  <c r="AB167" i="8"/>
  <c r="AB52" i="8"/>
  <c r="CC199" i="8"/>
  <c r="BL199" i="8"/>
  <c r="BL174" i="8"/>
  <c r="AB41" i="8"/>
  <c r="AC41" i="8" s="1"/>
  <c r="AD41" i="8" s="1"/>
  <c r="AZ174" i="8"/>
  <c r="BR174" i="8" s="1"/>
  <c r="S105" i="9" s="1"/>
  <c r="AY601" i="6"/>
  <c r="BX601" i="6"/>
  <c r="AZ601" i="6"/>
  <c r="AZ51" i="8"/>
  <c r="BR51" i="8" s="1"/>
  <c r="AZ190" i="8"/>
  <c r="BR190" i="8" s="1"/>
  <c r="S86" i="9" s="1"/>
  <c r="BL601" i="6"/>
  <c r="AZ194" i="8"/>
  <c r="BR194" i="8" s="1"/>
  <c r="S58" i="9" s="1"/>
  <c r="AB566" i="6"/>
  <c r="BL253" i="8"/>
  <c r="BH276" i="8"/>
  <c r="AB280" i="8"/>
  <c r="CC251" i="8"/>
  <c r="BK251" i="8"/>
  <c r="BL251" i="8"/>
  <c r="AB85" i="8"/>
  <c r="BL148" i="8"/>
  <c r="AZ260" i="8"/>
  <c r="BR260" i="8" s="1"/>
  <c r="S68" i="9" s="1"/>
  <c r="AB353" i="8"/>
  <c r="BR353" i="8" s="1"/>
  <c r="S96" i="9" s="1"/>
  <c r="BK277" i="8"/>
  <c r="CC277" i="8"/>
  <c r="CG277" i="8" s="1"/>
  <c r="CH277" i="8" s="1"/>
  <c r="BK275" i="8"/>
  <c r="BL275" i="8"/>
  <c r="CC275" i="8"/>
  <c r="AD83" i="8"/>
  <c r="R22" i="9" s="1"/>
  <c r="AD279" i="8"/>
  <c r="R102" i="9" s="1"/>
  <c r="AD427" i="8"/>
  <c r="R6" i="9" s="1"/>
  <c r="AD513" i="8"/>
  <c r="R116" i="9" s="1"/>
  <c r="Q116" i="9"/>
  <c r="CI571" i="8"/>
  <c r="X113" i="9" s="1"/>
  <c r="R113" i="9"/>
  <c r="S47" i="9"/>
  <c r="S117" i="9"/>
  <c r="CG264" i="8"/>
  <c r="CH264" i="8" s="1"/>
  <c r="W106" i="9" s="1"/>
  <c r="R106" i="9"/>
  <c r="AD425" i="8"/>
  <c r="Q112" i="9"/>
  <c r="AD261" i="8"/>
  <c r="CI261" i="8" s="1"/>
  <c r="X72" i="9" s="1"/>
  <c r="Q72" i="9"/>
  <c r="AD522" i="8"/>
  <c r="R85" i="9" s="1"/>
  <c r="Q85" i="9"/>
  <c r="AD75" i="8"/>
  <c r="BT75" i="8" s="1"/>
  <c r="Q8" i="9"/>
  <c r="AD193" i="8"/>
  <c r="CI193" i="8" s="1"/>
  <c r="X35" i="9" s="1"/>
  <c r="CG39" i="8"/>
  <c r="CH39" i="8" s="1"/>
  <c r="AD497" i="8"/>
  <c r="R64" i="9" s="1"/>
  <c r="AC604" i="8"/>
  <c r="Q4" i="9" s="1"/>
  <c r="BT39" i="8"/>
  <c r="BU39" i="8" s="1"/>
  <c r="CM39" i="8" s="1"/>
  <c r="AB642" i="8"/>
  <c r="AD267" i="8"/>
  <c r="BR604" i="8"/>
  <c r="S4" i="9" s="1"/>
  <c r="AD265" i="8"/>
  <c r="R62" i="9" s="1"/>
  <c r="AD184" i="8"/>
  <c r="AC353" i="8"/>
  <c r="AD341" i="8"/>
  <c r="R83" i="9" s="1"/>
  <c r="AD407" i="8"/>
  <c r="R5" i="9" s="1"/>
  <c r="AD168" i="8"/>
  <c r="AD352" i="8"/>
  <c r="R100" i="9" s="1"/>
  <c r="S3" i="2"/>
  <c r="CG146" i="8"/>
  <c r="CH146" i="8" s="1"/>
  <c r="CI146" i="8"/>
  <c r="BT146" i="8"/>
  <c r="BU146" i="8" s="1"/>
  <c r="CM146" i="8" s="1"/>
  <c r="CI70" i="8"/>
  <c r="BT70" i="8"/>
  <c r="BU70" i="8" s="1"/>
  <c r="CM70" i="8" s="1"/>
  <c r="CG70" i="8"/>
  <c r="CH70" i="8" s="1"/>
  <c r="CI264" i="8"/>
  <c r="X106" i="9" s="1"/>
  <c r="BT264" i="8"/>
  <c r="BT571" i="8"/>
  <c r="CG571" i="8"/>
  <c r="CH571" i="8" s="1"/>
  <c r="W113" i="9" s="1"/>
  <c r="CG89" i="8"/>
  <c r="CH89" i="8" s="1"/>
  <c r="W77" i="9" s="1"/>
  <c r="CI89" i="8"/>
  <c r="X77" i="9" s="1"/>
  <c r="BT89" i="8"/>
  <c r="T77" i="9" s="1"/>
  <c r="CI181" i="8"/>
  <c r="X108" i="9" s="1"/>
  <c r="CG181" i="8"/>
  <c r="CH181" i="8" s="1"/>
  <c r="W108" i="9" s="1"/>
  <c r="BT181" i="8"/>
  <c r="T108" i="9" s="1"/>
  <c r="BT420" i="8"/>
  <c r="CI420" i="8"/>
  <c r="CG420" i="8"/>
  <c r="CH420" i="8" s="1"/>
  <c r="BT279" i="8"/>
  <c r="T102" i="9" s="1"/>
  <c r="CI279" i="8"/>
  <c r="X102" i="9" s="1"/>
  <c r="CG502" i="8"/>
  <c r="CH502" i="8" s="1"/>
  <c r="W71" i="9" s="1"/>
  <c r="CI502" i="8"/>
  <c r="X71" i="9" s="1"/>
  <c r="BT502" i="8"/>
  <c r="T71" i="9" s="1"/>
  <c r="CI427" i="8"/>
  <c r="X6" i="9" s="1"/>
  <c r="BT427" i="8"/>
  <c r="T6" i="9" s="1"/>
  <c r="CI520" i="8"/>
  <c r="X17" i="9" s="1"/>
  <c r="CG520" i="8"/>
  <c r="CH520" i="8" s="1"/>
  <c r="W17" i="9" s="1"/>
  <c r="BT520" i="8"/>
  <c r="T17" i="9" s="1"/>
  <c r="CI282" i="8"/>
  <c r="X103" i="9" s="1"/>
  <c r="CG282" i="8"/>
  <c r="CH282" i="8" s="1"/>
  <c r="W103" i="9" s="1"/>
  <c r="BT282" i="8"/>
  <c r="T103" i="9" s="1"/>
  <c r="CG178" i="8"/>
  <c r="CH178" i="8" s="1"/>
  <c r="W51" i="9" s="1"/>
  <c r="BT178" i="8"/>
  <c r="T51" i="9" s="1"/>
  <c r="CI178" i="8"/>
  <c r="X51" i="9" s="1"/>
  <c r="CI522" i="8"/>
  <c r="X85" i="9" s="1"/>
  <c r="CG83" i="8"/>
  <c r="CH83" i="8" s="1"/>
  <c r="W22" i="9" s="1"/>
  <c r="CI83" i="8"/>
  <c r="X22" i="9" s="1"/>
  <c r="CI513" i="8"/>
  <c r="X116" i="9" s="1"/>
  <c r="CG513" i="8"/>
  <c r="CH513" i="8" s="1"/>
  <c r="W116" i="9" s="1"/>
  <c r="BT513" i="8"/>
  <c r="T116" i="9" s="1"/>
  <c r="CI172" i="8"/>
  <c r="X109" i="9" s="1"/>
  <c r="CG172" i="8"/>
  <c r="CH172" i="8" s="1"/>
  <c r="W109" i="9" s="1"/>
  <c r="BT172" i="8"/>
  <c r="T109" i="9" s="1"/>
  <c r="AA514" i="6"/>
  <c r="AA518" i="6"/>
  <c r="O14" i="2"/>
  <c r="AC38" i="8" l="1"/>
  <c r="AD38" i="8" s="1"/>
  <c r="BR38" i="8"/>
  <c r="P80" i="9"/>
  <c r="AC173" i="8"/>
  <c r="CI251" i="8"/>
  <c r="CG251" i="8"/>
  <c r="CH251" i="8" s="1"/>
  <c r="BT251" i="8"/>
  <c r="BU251" i="8" s="1"/>
  <c r="CM251" i="8" s="1"/>
  <c r="CG270" i="8"/>
  <c r="CH270" i="8" s="1"/>
  <c r="BT270" i="8"/>
  <c r="BU270" i="8" s="1"/>
  <c r="CM270" i="8" s="1"/>
  <c r="CI270" i="8"/>
  <c r="AC195" i="8"/>
  <c r="P54" i="9"/>
  <c r="P70" i="9"/>
  <c r="AC259" i="8"/>
  <c r="BT197" i="8"/>
  <c r="BU197" i="8" s="1"/>
  <c r="CM197" i="8" s="1"/>
  <c r="CG197" i="8"/>
  <c r="CH197" i="8" s="1"/>
  <c r="CI197" i="8"/>
  <c r="P19" i="9"/>
  <c r="AC415" i="8"/>
  <c r="P24" i="9"/>
  <c r="AC410" i="8"/>
  <c r="BT421" i="8"/>
  <c r="BU421" i="8" s="1"/>
  <c r="CM421" i="8" s="1"/>
  <c r="CG421" i="8"/>
  <c r="CH421" i="8" s="1"/>
  <c r="CI421" i="8"/>
  <c r="BR413" i="8"/>
  <c r="P118" i="9"/>
  <c r="AC414" i="8"/>
  <c r="P27" i="9"/>
  <c r="AC428" i="8"/>
  <c r="P9" i="9"/>
  <c r="AC408" i="8"/>
  <c r="BT366" i="8"/>
  <c r="BU366" i="8" s="1"/>
  <c r="CM366" i="8" s="1"/>
  <c r="CI366" i="8"/>
  <c r="CG366" i="8"/>
  <c r="CH366" i="8" s="1"/>
  <c r="CI192" i="8"/>
  <c r="CG192" i="8"/>
  <c r="CH192" i="8" s="1"/>
  <c r="BT192" i="8"/>
  <c r="BU192" i="8" s="1"/>
  <c r="CM192" i="8" s="1"/>
  <c r="P81" i="9"/>
  <c r="AC409" i="8"/>
  <c r="BR261" i="8"/>
  <c r="S72" i="9" s="1"/>
  <c r="BR179" i="8"/>
  <c r="S98" i="9" s="1"/>
  <c r="CI250" i="8"/>
  <c r="CG250" i="8"/>
  <c r="CH250" i="8" s="1"/>
  <c r="BT250" i="8"/>
  <c r="BU250" i="8" s="1"/>
  <c r="CM250" i="8" s="1"/>
  <c r="BR69" i="8"/>
  <c r="S121" i="9" s="1"/>
  <c r="CI171" i="8"/>
  <c r="CG171" i="8"/>
  <c r="CH171" i="8" s="1"/>
  <c r="BT171" i="8"/>
  <c r="BU171" i="8" s="1"/>
  <c r="CM171" i="8" s="1"/>
  <c r="AC188" i="8"/>
  <c r="P63" i="9"/>
  <c r="P34" i="9"/>
  <c r="AC504" i="8"/>
  <c r="BR271" i="8"/>
  <c r="S104" i="9" s="1"/>
  <c r="BR246" i="8"/>
  <c r="BR281" i="8"/>
  <c r="S66" i="9" s="1"/>
  <c r="BR427" i="8"/>
  <c r="S6" i="9" s="1"/>
  <c r="P95" i="9"/>
  <c r="AC567" i="8"/>
  <c r="BR601" i="8"/>
  <c r="S14" i="9" s="1"/>
  <c r="P48" i="9"/>
  <c r="AC519" i="8"/>
  <c r="P14" i="9"/>
  <c r="AC601" i="8"/>
  <c r="BR571" i="8"/>
  <c r="S113" i="9" s="1"/>
  <c r="BR404" i="8"/>
  <c r="S74" i="9" s="1"/>
  <c r="P39" i="9"/>
  <c r="AC514" i="8"/>
  <c r="P89" i="9"/>
  <c r="AC199" i="8"/>
  <c r="BR73" i="8"/>
  <c r="P52" i="9"/>
  <c r="AC175" i="8"/>
  <c r="BT46" i="8"/>
  <c r="BU46" i="8" s="1"/>
  <c r="CM46" i="8" s="1"/>
  <c r="CG46" i="8"/>
  <c r="CH46" i="8" s="1"/>
  <c r="CI46" i="8"/>
  <c r="P25" i="9"/>
  <c r="AC81" i="8"/>
  <c r="P49" i="9"/>
  <c r="AC257" i="8"/>
  <c r="CI274" i="8"/>
  <c r="CG274" i="8"/>
  <c r="CH274" i="8" s="1"/>
  <c r="BT274" i="8"/>
  <c r="BU274" i="8" s="1"/>
  <c r="CM274" i="8" s="1"/>
  <c r="P93" i="9"/>
  <c r="AC50" i="8"/>
  <c r="AC412" i="8"/>
  <c r="P50" i="9"/>
  <c r="BR401" i="8"/>
  <c r="S59" i="9" s="1"/>
  <c r="BR498" i="8"/>
  <c r="S33" i="9" s="1"/>
  <c r="BR197" i="8"/>
  <c r="BT40" i="8"/>
  <c r="BU40" i="8" s="1"/>
  <c r="CM40" i="8" s="1"/>
  <c r="CG40" i="8"/>
  <c r="CH40" i="8" s="1"/>
  <c r="CI40" i="8"/>
  <c r="CG84" i="8"/>
  <c r="CH84" i="8" s="1"/>
  <c r="CI419" i="8"/>
  <c r="BT419" i="8"/>
  <c r="BU419" i="8" s="1"/>
  <c r="CM419" i="8" s="1"/>
  <c r="CG419" i="8"/>
  <c r="CH419" i="8" s="1"/>
  <c r="BR154" i="8"/>
  <c r="BR186" i="8"/>
  <c r="P120" i="9"/>
  <c r="P7" i="9"/>
  <c r="AC73" i="8"/>
  <c r="P110" i="9"/>
  <c r="AC177" i="8"/>
  <c r="CG185" i="8"/>
  <c r="CH185" i="8" s="1"/>
  <c r="CI185" i="8"/>
  <c r="BT185" i="8"/>
  <c r="BU185" i="8" s="1"/>
  <c r="CM185" i="8" s="1"/>
  <c r="BR149" i="8"/>
  <c r="S20" i="9" s="1"/>
  <c r="BR415" i="8"/>
  <c r="S19" i="9" s="1"/>
  <c r="BR83" i="8"/>
  <c r="S22" i="9" s="1"/>
  <c r="CG340" i="8"/>
  <c r="CH340" i="8" s="1"/>
  <c r="CI340" i="8"/>
  <c r="BT340" i="8"/>
  <c r="BU340" i="8" s="1"/>
  <c r="CM340" i="8" s="1"/>
  <c r="BT82" i="8"/>
  <c r="BU82" i="8" s="1"/>
  <c r="CM82" i="8" s="1"/>
  <c r="CG82" i="8"/>
  <c r="CH82" i="8" s="1"/>
  <c r="CI82" i="8"/>
  <c r="BR410" i="8"/>
  <c r="S24" i="9" s="1"/>
  <c r="CI246" i="8"/>
  <c r="CG246" i="8"/>
  <c r="CH246" i="8" s="1"/>
  <c r="BT246" i="8"/>
  <c r="BU246" i="8" s="1"/>
  <c r="CM246" i="8" s="1"/>
  <c r="BR265" i="8"/>
  <c r="S62" i="9" s="1"/>
  <c r="CI337" i="8"/>
  <c r="CG337" i="8"/>
  <c r="CH337" i="8" s="1"/>
  <c r="BT337" i="8"/>
  <c r="BU337" i="8" s="1"/>
  <c r="CM337" i="8" s="1"/>
  <c r="BR171" i="8"/>
  <c r="BR152" i="8"/>
  <c r="BR430" i="8"/>
  <c r="BR336" i="8"/>
  <c r="P105" i="9"/>
  <c r="AC174" i="8"/>
  <c r="CG57" i="8"/>
  <c r="CH57" i="8" s="1"/>
  <c r="CI57" i="8"/>
  <c r="BT57" i="8"/>
  <c r="BU57" i="8" s="1"/>
  <c r="CM57" i="8" s="1"/>
  <c r="CG159" i="8"/>
  <c r="CH159" i="8" s="1"/>
  <c r="CI159" i="8"/>
  <c r="BT159" i="8"/>
  <c r="BU159" i="8" s="1"/>
  <c r="CM159" i="8" s="1"/>
  <c r="BT252" i="8"/>
  <c r="BU252" i="8" s="1"/>
  <c r="CM252" i="8" s="1"/>
  <c r="CG252" i="8"/>
  <c r="CH252" i="8" s="1"/>
  <c r="CI252" i="8"/>
  <c r="BR270" i="8"/>
  <c r="CG152" i="8"/>
  <c r="CH152" i="8" s="1"/>
  <c r="BT152" i="8"/>
  <c r="BU152" i="8" s="1"/>
  <c r="CM152" i="8" s="1"/>
  <c r="CI152" i="8"/>
  <c r="P86" i="9"/>
  <c r="AC190" i="8"/>
  <c r="CI423" i="8"/>
  <c r="BT423" i="8"/>
  <c r="BU423" i="8" s="1"/>
  <c r="CM423" i="8" s="1"/>
  <c r="CG423" i="8"/>
  <c r="CH423" i="8" s="1"/>
  <c r="CG413" i="8"/>
  <c r="CH413" i="8" s="1"/>
  <c r="CI413" i="8"/>
  <c r="BT413" i="8"/>
  <c r="BU413" i="8" s="1"/>
  <c r="CM413" i="8" s="1"/>
  <c r="P10" i="9"/>
  <c r="AC429" i="8"/>
  <c r="BR429" i="8"/>
  <c r="S10" i="9" s="1"/>
  <c r="BR148" i="8"/>
  <c r="BT517" i="8"/>
  <c r="BU517" i="8" s="1"/>
  <c r="CM517" i="8" s="1"/>
  <c r="CI517" i="8"/>
  <c r="CG517" i="8"/>
  <c r="CH517" i="8" s="1"/>
  <c r="BR402" i="8"/>
  <c r="BR517" i="8"/>
  <c r="CI430" i="8"/>
  <c r="CG430" i="8"/>
  <c r="CH430" i="8" s="1"/>
  <c r="BT430" i="8"/>
  <c r="BU430" i="8" s="1"/>
  <c r="CM430" i="8" s="1"/>
  <c r="BR423" i="8"/>
  <c r="P36" i="9"/>
  <c r="AC67" i="8"/>
  <c r="BR67" i="8"/>
  <c r="S36" i="9" s="1"/>
  <c r="CG253" i="8"/>
  <c r="CH253" i="8" s="1"/>
  <c r="CI253" i="8"/>
  <c r="P20" i="9"/>
  <c r="AC149" i="8"/>
  <c r="P117" i="9"/>
  <c r="AC90" i="8"/>
  <c r="P47" i="9"/>
  <c r="BR352" i="8"/>
  <c r="S100" i="9" s="1"/>
  <c r="P42" i="9"/>
  <c r="BR88" i="8"/>
  <c r="S42" i="9" s="1"/>
  <c r="AC88" i="8"/>
  <c r="BR419" i="8"/>
  <c r="P45" i="9"/>
  <c r="AC87" i="8"/>
  <c r="BT51" i="8"/>
  <c r="BU51" i="8" s="1"/>
  <c r="CM51" i="8" s="1"/>
  <c r="CI51" i="8"/>
  <c r="CG51" i="8"/>
  <c r="CH51" i="8" s="1"/>
  <c r="BR187" i="8"/>
  <c r="S57" i="9" s="1"/>
  <c r="P74" i="9"/>
  <c r="AC404" i="8"/>
  <c r="BR282" i="8"/>
  <c r="S103" i="9" s="1"/>
  <c r="P97" i="9"/>
  <c r="AC339" i="8"/>
  <c r="P60" i="9"/>
  <c r="AC426" i="8"/>
  <c r="BR403" i="8"/>
  <c r="S84" i="9" s="1"/>
  <c r="BT518" i="8"/>
  <c r="BU518" i="8" s="1"/>
  <c r="CM518" i="8" s="1"/>
  <c r="CI518" i="8"/>
  <c r="CG518" i="8"/>
  <c r="CH518" i="8" s="1"/>
  <c r="CI405" i="8"/>
  <c r="BT405" i="8"/>
  <c r="BU405" i="8" s="1"/>
  <c r="CM405" i="8" s="1"/>
  <c r="CG405" i="8"/>
  <c r="CH405" i="8" s="1"/>
  <c r="BT253" i="8"/>
  <c r="BU253" i="8" s="1"/>
  <c r="CM253" i="8" s="1"/>
  <c r="CI338" i="8"/>
  <c r="CG338" i="8"/>
  <c r="CH338" i="8" s="1"/>
  <c r="BT338" i="8"/>
  <c r="BU338" i="8" s="1"/>
  <c r="CM338" i="8" s="1"/>
  <c r="BR414" i="8"/>
  <c r="S118" i="9" s="1"/>
  <c r="BR522" i="8"/>
  <c r="S85" i="9" s="1"/>
  <c r="CG418" i="8"/>
  <c r="CH418" i="8" s="1"/>
  <c r="CI418" i="8"/>
  <c r="BT418" i="8"/>
  <c r="BU418" i="8" s="1"/>
  <c r="CM418" i="8" s="1"/>
  <c r="BT151" i="8"/>
  <c r="BU151" i="8" s="1"/>
  <c r="CM151" i="8" s="1"/>
  <c r="CI151" i="8"/>
  <c r="CG151" i="8"/>
  <c r="CH151" i="8" s="1"/>
  <c r="P121" i="9"/>
  <c r="AC69" i="8"/>
  <c r="CI48" i="8"/>
  <c r="CG48" i="8"/>
  <c r="CH48" i="8" s="1"/>
  <c r="BT48" i="8"/>
  <c r="BU48" i="8" s="1"/>
  <c r="CM48" i="8" s="1"/>
  <c r="P31" i="9"/>
  <c r="BR64" i="8"/>
  <c r="S31" i="9" s="1"/>
  <c r="AC64" i="8"/>
  <c r="P119" i="9"/>
  <c r="AC198" i="8"/>
  <c r="BR339" i="8"/>
  <c r="S97" i="9" s="1"/>
  <c r="CI156" i="8"/>
  <c r="CG156" i="8"/>
  <c r="CH156" i="8" s="1"/>
  <c r="BT156" i="8"/>
  <c r="BU156" i="8" s="1"/>
  <c r="CM156" i="8" s="1"/>
  <c r="BR84" i="8"/>
  <c r="BR185" i="8"/>
  <c r="BR195" i="8"/>
  <c r="S54" i="9" s="1"/>
  <c r="CI272" i="8"/>
  <c r="BT272" i="8"/>
  <c r="BU272" i="8" s="1"/>
  <c r="CM272" i="8" s="1"/>
  <c r="CG272" i="8"/>
  <c r="CH272" i="8" s="1"/>
  <c r="BR61" i="8"/>
  <c r="BR264" i="8"/>
  <c r="S106" i="9" s="1"/>
  <c r="P67" i="9"/>
  <c r="AC262" i="8"/>
  <c r="BR250" i="8"/>
  <c r="AC161" i="8"/>
  <c r="AD161" i="8" s="1"/>
  <c r="BR161" i="8"/>
  <c r="BR177" i="8"/>
  <c r="S110" i="9" s="1"/>
  <c r="BR428" i="8"/>
  <c r="S27" i="9" s="1"/>
  <c r="BR167" i="8"/>
  <c r="S29" i="9" s="1"/>
  <c r="P104" i="9"/>
  <c r="AC271" i="8"/>
  <c r="BR160" i="8"/>
  <c r="BT162" i="8"/>
  <c r="BU162" i="8" s="1"/>
  <c r="CM162" i="8" s="1"/>
  <c r="CI162" i="8"/>
  <c r="CG162" i="8"/>
  <c r="CH162" i="8" s="1"/>
  <c r="P41" i="9"/>
  <c r="AC91" i="8"/>
  <c r="BR278" i="8"/>
  <c r="S91" i="9" s="1"/>
  <c r="BR412" i="8"/>
  <c r="S50" i="9" s="1"/>
  <c r="BR269" i="8"/>
  <c r="S94" i="9" s="1"/>
  <c r="BR506" i="8"/>
  <c r="BR516" i="8"/>
  <c r="S115" i="9" s="1"/>
  <c r="P43" i="9"/>
  <c r="AC565" i="8"/>
  <c r="P96" i="9"/>
  <c r="P21" i="9"/>
  <c r="AC85" i="8"/>
  <c r="AC280" i="8"/>
  <c r="P28" i="9"/>
  <c r="BR601" i="6"/>
  <c r="CI41" i="8"/>
  <c r="BT41" i="8"/>
  <c r="BU41" i="8" s="1"/>
  <c r="CM41" i="8" s="1"/>
  <c r="CG41" i="8"/>
  <c r="CH41" i="8" s="1"/>
  <c r="P92" i="9"/>
  <c r="AC52" i="8"/>
  <c r="BT153" i="8"/>
  <c r="BU153" i="8" s="1"/>
  <c r="CM153" i="8" s="1"/>
  <c r="CG153" i="8"/>
  <c r="CH153" i="8" s="1"/>
  <c r="CI153" i="8"/>
  <c r="BR91" i="8"/>
  <c r="S41" i="9" s="1"/>
  <c r="P75" i="9"/>
  <c r="AC200" i="8"/>
  <c r="P65" i="9"/>
  <c r="BR62" i="8"/>
  <c r="S65" i="9" s="1"/>
  <c r="AC62" i="8"/>
  <c r="P78" i="9"/>
  <c r="AC170" i="8"/>
  <c r="BR259" i="8"/>
  <c r="S70" i="9" s="1"/>
  <c r="BT157" i="8"/>
  <c r="BU157" i="8" s="1"/>
  <c r="CM157" i="8" s="1"/>
  <c r="CI157" i="8"/>
  <c r="CG157" i="8"/>
  <c r="CH157" i="8" s="1"/>
  <c r="P107" i="9"/>
  <c r="AC266" i="8"/>
  <c r="P94" i="9"/>
  <c r="AC269" i="8"/>
  <c r="BR249" i="8"/>
  <c r="CG186" i="8"/>
  <c r="CH186" i="8" s="1"/>
  <c r="BT186" i="8"/>
  <c r="BU186" i="8" s="1"/>
  <c r="CM186" i="8" s="1"/>
  <c r="CI186" i="8"/>
  <c r="AC403" i="8"/>
  <c r="P84" i="9"/>
  <c r="BR280" i="8"/>
  <c r="S28" i="9" s="1"/>
  <c r="P111" i="9"/>
  <c r="AC607" i="8"/>
  <c r="P44" i="9"/>
  <c r="P16" i="9"/>
  <c r="AC515" i="8"/>
  <c r="CI80" i="8"/>
  <c r="CG80" i="8"/>
  <c r="CH80" i="8" s="1"/>
  <c r="BT80" i="8"/>
  <c r="BU80" i="8" s="1"/>
  <c r="CM80" i="8" s="1"/>
  <c r="BR52" i="8"/>
  <c r="S92" i="9" s="1"/>
  <c r="BR57" i="8"/>
  <c r="AC183" i="8"/>
  <c r="AD183" i="8" s="1"/>
  <c r="BR183" i="8"/>
  <c r="BT336" i="8"/>
  <c r="BU336" i="8" s="1"/>
  <c r="CM336" i="8" s="1"/>
  <c r="CG336" i="8"/>
  <c r="CH336" i="8" s="1"/>
  <c r="CI336" i="8"/>
  <c r="BR410" i="6"/>
  <c r="BT155" i="8"/>
  <c r="BU155" i="8" s="1"/>
  <c r="CM155" i="8" s="1"/>
  <c r="CI155" i="8"/>
  <c r="CG155" i="8"/>
  <c r="CH155" i="8" s="1"/>
  <c r="BR173" i="8"/>
  <c r="S80" i="9" s="1"/>
  <c r="CI247" i="8"/>
  <c r="CG247" i="8"/>
  <c r="CH247" i="8" s="1"/>
  <c r="BT247" i="8"/>
  <c r="BU247" i="8" s="1"/>
  <c r="CM247" i="8" s="1"/>
  <c r="BR156" i="8"/>
  <c r="BR253" i="8"/>
  <c r="CI163" i="8"/>
  <c r="CG163" i="8"/>
  <c r="CH163" i="8" s="1"/>
  <c r="BT163" i="8"/>
  <c r="BU163" i="8" s="1"/>
  <c r="CM163" i="8" s="1"/>
  <c r="BR408" i="8"/>
  <c r="S9" i="9" s="1"/>
  <c r="P37" i="9"/>
  <c r="AC275" i="8"/>
  <c r="P115" i="9"/>
  <c r="AC516" i="8"/>
  <c r="CI416" i="8"/>
  <c r="CG416" i="8"/>
  <c r="CH416" i="8" s="1"/>
  <c r="BT416" i="8"/>
  <c r="BU416" i="8" s="1"/>
  <c r="CM416" i="8" s="1"/>
  <c r="BR567" i="8"/>
  <c r="S95" i="9" s="1"/>
  <c r="BR366" i="8"/>
  <c r="BR151" i="8"/>
  <c r="AC66" i="8"/>
  <c r="P18" i="9"/>
  <c r="BR189" i="8"/>
  <c r="S114" i="9" s="1"/>
  <c r="BR41" i="8"/>
  <c r="BR85" i="8"/>
  <c r="S21" i="9" s="1"/>
  <c r="CG86" i="8"/>
  <c r="CH86" i="8" s="1"/>
  <c r="BT86" i="8"/>
  <c r="BU86" i="8" s="1"/>
  <c r="CM86" i="8" s="1"/>
  <c r="CI86" i="8"/>
  <c r="P122" i="9"/>
  <c r="AC44" i="8"/>
  <c r="P61" i="9"/>
  <c r="AC258" i="8"/>
  <c r="BR188" i="8"/>
  <c r="S63" i="9" s="1"/>
  <c r="BT68" i="8"/>
  <c r="BU68" i="8" s="1"/>
  <c r="CM68" i="8" s="1"/>
  <c r="CG68" i="8"/>
  <c r="CH68" i="8" s="1"/>
  <c r="CI68" i="8"/>
  <c r="CI154" i="8"/>
  <c r="CG154" i="8"/>
  <c r="CH154" i="8" s="1"/>
  <c r="BT154" i="8"/>
  <c r="BU154" i="8" s="1"/>
  <c r="CM154" i="8" s="1"/>
  <c r="P58" i="9"/>
  <c r="AC194" i="8"/>
  <c r="BR86" i="8"/>
  <c r="P26" i="9"/>
  <c r="AC196" i="8"/>
  <c r="AC63" i="8"/>
  <c r="AD63" i="8" s="1"/>
  <c r="BR63" i="8"/>
  <c r="BT402" i="8"/>
  <c r="BU402" i="8" s="1"/>
  <c r="CM402" i="8" s="1"/>
  <c r="CG402" i="8"/>
  <c r="CH402" i="8" s="1"/>
  <c r="CI402" i="8"/>
  <c r="P38" i="9"/>
  <c r="AC276" i="8"/>
  <c r="BR146" i="8"/>
  <c r="BR199" i="8"/>
  <c r="S89" i="9" s="1"/>
  <c r="BT74" i="8"/>
  <c r="BU74" i="8" s="1"/>
  <c r="CM74" i="8" s="1"/>
  <c r="CG74" i="8"/>
  <c r="CH74" i="8" s="1"/>
  <c r="CI74" i="8"/>
  <c r="CI191" i="8"/>
  <c r="BT191" i="8"/>
  <c r="BU191" i="8" s="1"/>
  <c r="CM191" i="8" s="1"/>
  <c r="CG191" i="8"/>
  <c r="CH191" i="8" s="1"/>
  <c r="BT150" i="8"/>
  <c r="BU150" i="8" s="1"/>
  <c r="CM150" i="8" s="1"/>
  <c r="CG150" i="8"/>
  <c r="CH150" i="8" s="1"/>
  <c r="CI150" i="8"/>
  <c r="BR262" i="8"/>
  <c r="S67" i="9" s="1"/>
  <c r="P11" i="9"/>
  <c r="BR60" i="8"/>
  <c r="S11" i="9" s="1"/>
  <c r="AC60" i="8"/>
  <c r="BR193" i="8"/>
  <c r="S35" i="9" s="1"/>
  <c r="P82" i="9"/>
  <c r="AC406" i="8"/>
  <c r="CI422" i="8"/>
  <c r="CG422" i="8"/>
  <c r="CH422" i="8" s="1"/>
  <c r="BT422" i="8"/>
  <c r="BU422" i="8" s="1"/>
  <c r="CM422" i="8" s="1"/>
  <c r="CI182" i="8"/>
  <c r="BT182" i="8"/>
  <c r="BU182" i="8" s="1"/>
  <c r="CM182" i="8" s="1"/>
  <c r="CG182" i="8"/>
  <c r="CH182" i="8" s="1"/>
  <c r="BR252" i="8"/>
  <c r="BR273" i="8"/>
  <c r="P101" i="9"/>
  <c r="AC572" i="8"/>
  <c r="BT83" i="8"/>
  <c r="T22" i="9" s="1"/>
  <c r="CG427" i="8"/>
  <c r="CH427" i="8" s="1"/>
  <c r="W6" i="9" s="1"/>
  <c r="CG279" i="8"/>
  <c r="CH279" i="8" s="1"/>
  <c r="W102" i="9" s="1"/>
  <c r="CC276" i="8"/>
  <c r="BK276" i="8"/>
  <c r="P29" i="9"/>
  <c r="AC167" i="8"/>
  <c r="P23" i="9"/>
  <c r="BR166" i="8"/>
  <c r="S23" i="9" s="1"/>
  <c r="AC166" i="8"/>
  <c r="P91" i="9"/>
  <c r="AC278" i="8"/>
  <c r="CI160" i="8"/>
  <c r="CG160" i="8"/>
  <c r="CH160" i="8" s="1"/>
  <c r="BT160" i="8"/>
  <c r="BU160" i="8" s="1"/>
  <c r="CM160" i="8" s="1"/>
  <c r="P57" i="9"/>
  <c r="AC187" i="8"/>
  <c r="P66" i="9"/>
  <c r="AC281" i="8"/>
  <c r="CI263" i="8"/>
  <c r="CG263" i="8"/>
  <c r="CH263" i="8" s="1"/>
  <c r="BT263" i="8"/>
  <c r="BU263" i="8" s="1"/>
  <c r="CM263" i="8" s="1"/>
  <c r="BR424" i="8"/>
  <c r="BR497" i="8"/>
  <c r="S64" i="9" s="1"/>
  <c r="BR426" i="8"/>
  <c r="S60" i="9" s="1"/>
  <c r="BR607" i="8"/>
  <c r="BL276" i="8"/>
  <c r="BR276" i="8" s="1"/>
  <c r="S38" i="9" s="1"/>
  <c r="BR421" i="8"/>
  <c r="BR274" i="8"/>
  <c r="BR147" i="8"/>
  <c r="S32" i="9" s="1"/>
  <c r="BT76" i="8"/>
  <c r="BU76" i="8" s="1"/>
  <c r="CM76" i="8" s="1"/>
  <c r="CI76" i="8"/>
  <c r="CG76" i="8"/>
  <c r="CH76" i="8" s="1"/>
  <c r="P114" i="9"/>
  <c r="AC189" i="8"/>
  <c r="BR198" i="8"/>
  <c r="S119" i="9" s="1"/>
  <c r="AC260" i="8"/>
  <c r="P68" i="9"/>
  <c r="AC147" i="8"/>
  <c r="P32" i="9"/>
  <c r="P13" i="9"/>
  <c r="AC512" i="8"/>
  <c r="CI248" i="8"/>
  <c r="BT248" i="8"/>
  <c r="BU248" i="8" s="1"/>
  <c r="CM248" i="8" s="1"/>
  <c r="CG248" i="8"/>
  <c r="CH248" i="8" s="1"/>
  <c r="P98" i="9"/>
  <c r="AC179" i="8"/>
  <c r="BR405" i="8"/>
  <c r="BR409" i="8"/>
  <c r="S81" i="9" s="1"/>
  <c r="BR180" i="8"/>
  <c r="BR267" i="8"/>
  <c r="S88" i="9" s="1"/>
  <c r="BR407" i="8"/>
  <c r="S5" i="9" s="1"/>
  <c r="P69" i="9"/>
  <c r="AC566" i="8"/>
  <c r="BR515" i="8"/>
  <c r="S16" i="9" s="1"/>
  <c r="BR157" i="8"/>
  <c r="P53" i="9"/>
  <c r="AC500" i="8"/>
  <c r="CG180" i="8"/>
  <c r="CH180" i="8" s="1"/>
  <c r="CI180" i="8"/>
  <c r="BT180" i="8"/>
  <c r="BU180" i="8" s="1"/>
  <c r="CM180" i="8" s="1"/>
  <c r="BR153" i="8"/>
  <c r="P79" i="9"/>
  <c r="AC54" i="8"/>
  <c r="P73" i="9"/>
  <c r="AC47" i="8"/>
  <c r="BR47" i="8"/>
  <c r="S73" i="9" s="1"/>
  <c r="BR268" i="8"/>
  <c r="S90" i="9" s="1"/>
  <c r="BR200" i="8"/>
  <c r="S75" i="9" s="1"/>
  <c r="P55" i="9"/>
  <c r="AC79" i="8"/>
  <c r="BR159" i="8"/>
  <c r="BT61" i="8"/>
  <c r="BU61" i="8" s="1"/>
  <c r="CM61" i="8" s="1"/>
  <c r="CG61" i="8"/>
  <c r="CH61" i="8" s="1"/>
  <c r="CI61" i="8"/>
  <c r="BR50" i="8"/>
  <c r="S93" i="9" s="1"/>
  <c r="BR181" i="8"/>
  <c r="S108" i="9" s="1"/>
  <c r="AC158" i="8"/>
  <c r="AD158" i="8" s="1"/>
  <c r="BR158" i="8"/>
  <c r="CI573" i="8"/>
  <c r="BT573" i="8"/>
  <c r="BU573" i="8" s="1"/>
  <c r="CM573" i="8" s="1"/>
  <c r="CG573" i="8"/>
  <c r="CH573" i="8" s="1"/>
  <c r="CI273" i="8"/>
  <c r="CG273" i="8"/>
  <c r="CH273" i="8" s="1"/>
  <c r="BT273" i="8"/>
  <c r="BU273" i="8" s="1"/>
  <c r="CM273" i="8" s="1"/>
  <c r="P59" i="9"/>
  <c r="AC401" i="8"/>
  <c r="CG148" i="8"/>
  <c r="CH148" i="8" s="1"/>
  <c r="CI148" i="8"/>
  <c r="BT148" i="8"/>
  <c r="BU148" i="8" s="1"/>
  <c r="CM148" i="8" s="1"/>
  <c r="P87" i="9"/>
  <c r="BR56" i="8"/>
  <c r="S87" i="9" s="1"/>
  <c r="AC56" i="8"/>
  <c r="BR192" i="8"/>
  <c r="BR163" i="8"/>
  <c r="P99" i="9"/>
  <c r="AC94" i="8"/>
  <c r="BR82" i="8"/>
  <c r="BR46" i="8"/>
  <c r="P56" i="9"/>
  <c r="AC77" i="8"/>
  <c r="P90" i="9"/>
  <c r="AC268" i="8"/>
  <c r="BR251" i="8"/>
  <c r="CG249" i="8"/>
  <c r="CH249" i="8" s="1"/>
  <c r="CI249" i="8"/>
  <c r="BT249" i="8"/>
  <c r="BU249" i="8" s="1"/>
  <c r="CM249" i="8" s="1"/>
  <c r="BR70" i="8"/>
  <c r="BR248" i="8"/>
  <c r="BR175" i="8"/>
  <c r="S52" i="9" s="1"/>
  <c r="BR182" i="8"/>
  <c r="P33" i="9"/>
  <c r="AC498" i="8"/>
  <c r="P15" i="9"/>
  <c r="AC169" i="8"/>
  <c r="BR422" i="8"/>
  <c r="P30" i="9"/>
  <c r="AC496" i="8"/>
  <c r="BR418" i="8"/>
  <c r="BR275" i="8"/>
  <c r="S37" i="9" s="1"/>
  <c r="BT277" i="8"/>
  <c r="BU277" i="8" s="1"/>
  <c r="CM277" i="8" s="1"/>
  <c r="BR277" i="8"/>
  <c r="CG522" i="8"/>
  <c r="CH522" i="8" s="1"/>
  <c r="W85" i="9" s="1"/>
  <c r="BT522" i="8"/>
  <c r="T85" i="9" s="1"/>
  <c r="CG193" i="8"/>
  <c r="CH193" i="8" s="1"/>
  <c r="W35" i="9" s="1"/>
  <c r="BU264" i="8"/>
  <c r="U106" i="9" s="1"/>
  <c r="T106" i="9"/>
  <c r="R112" i="9"/>
  <c r="CG425" i="8"/>
  <c r="CH425" i="8" s="1"/>
  <c r="W112" i="9" s="1"/>
  <c r="CI425" i="8"/>
  <c r="X112" i="9" s="1"/>
  <c r="BT425" i="8"/>
  <c r="BU571" i="8"/>
  <c r="U113" i="9" s="1"/>
  <c r="T113" i="9"/>
  <c r="CG261" i="8"/>
  <c r="CH261" i="8" s="1"/>
  <c r="W72" i="9" s="1"/>
  <c r="BT184" i="8"/>
  <c r="T76" i="9" s="1"/>
  <c r="R76" i="9"/>
  <c r="BT261" i="8"/>
  <c r="R72" i="9"/>
  <c r="AD353" i="8"/>
  <c r="R96" i="9" s="1"/>
  <c r="Q96" i="9"/>
  <c r="CG267" i="8"/>
  <c r="CH267" i="8" s="1"/>
  <c r="W88" i="9" s="1"/>
  <c r="R88" i="9"/>
  <c r="T8" i="9"/>
  <c r="BU75" i="8"/>
  <c r="U8" i="9" s="1"/>
  <c r="CI75" i="8"/>
  <c r="X8" i="9" s="1"/>
  <c r="R8" i="9"/>
  <c r="CG168" i="8"/>
  <c r="CH168" i="8" s="1"/>
  <c r="W12" i="9" s="1"/>
  <c r="R12" i="9"/>
  <c r="CG75" i="8"/>
  <c r="CH75" i="8" s="1"/>
  <c r="W8" i="9" s="1"/>
  <c r="BT193" i="8"/>
  <c r="R35" i="9"/>
  <c r="CI497" i="8"/>
  <c r="X64" i="9" s="1"/>
  <c r="CG497" i="8"/>
  <c r="CH497" i="8" s="1"/>
  <c r="W64" i="9" s="1"/>
  <c r="CG184" i="8"/>
  <c r="CH184" i="8" s="1"/>
  <c r="W76" i="9" s="1"/>
  <c r="BT497" i="8"/>
  <c r="BT267" i="8"/>
  <c r="T88" i="9" s="1"/>
  <c r="AD604" i="8"/>
  <c r="R4" i="9" s="1"/>
  <c r="AC642" i="8"/>
  <c r="AD642" i="8" s="1"/>
  <c r="BR642" i="8"/>
  <c r="CI265" i="8"/>
  <c r="X62" i="9" s="1"/>
  <c r="CI267" i="8"/>
  <c r="X88" i="9" s="1"/>
  <c r="BT407" i="8"/>
  <c r="T5" i="9" s="1"/>
  <c r="CG265" i="8"/>
  <c r="CH265" i="8" s="1"/>
  <c r="W62" i="9" s="1"/>
  <c r="BT265" i="8"/>
  <c r="CI168" i="8"/>
  <c r="X12" i="9" s="1"/>
  <c r="BT168" i="8"/>
  <c r="CI341" i="8"/>
  <c r="X83" i="9" s="1"/>
  <c r="CI184" i="8"/>
  <c r="X76" i="9" s="1"/>
  <c r="BT341" i="8"/>
  <c r="T83" i="9" s="1"/>
  <c r="CG341" i="8"/>
  <c r="CH341" i="8" s="1"/>
  <c r="W83" i="9" s="1"/>
  <c r="CI407" i="8"/>
  <c r="X5" i="9" s="1"/>
  <c r="CG407" i="8"/>
  <c r="CH407" i="8" s="1"/>
  <c r="W5" i="9" s="1"/>
  <c r="BT352" i="8"/>
  <c r="T100" i="9" s="1"/>
  <c r="CG352" i="8"/>
  <c r="CH352" i="8" s="1"/>
  <c r="W100" i="9" s="1"/>
  <c r="CI352" i="8"/>
  <c r="X100" i="9" s="1"/>
  <c r="BU178" i="8"/>
  <c r="U51" i="9" s="1"/>
  <c r="BU282" i="8"/>
  <c r="U103" i="9" s="1"/>
  <c r="BU89" i="8"/>
  <c r="U77" i="9" s="1"/>
  <c r="BT353" i="8"/>
  <c r="T96" i="9" s="1"/>
  <c r="BU520" i="8"/>
  <c r="U17" i="9" s="1"/>
  <c r="BU427" i="8"/>
  <c r="U6" i="9" s="1"/>
  <c r="CM75" i="8"/>
  <c r="V8" i="9" s="1"/>
  <c r="BU279" i="8"/>
  <c r="U102" i="9" s="1"/>
  <c r="BU172" i="8"/>
  <c r="U109" i="9" s="1"/>
  <c r="BU513" i="8"/>
  <c r="U116" i="9" s="1"/>
  <c r="BU407" i="8"/>
  <c r="U5" i="9" s="1"/>
  <c r="BU83" i="8"/>
  <c r="U22" i="9" s="1"/>
  <c r="BU502" i="8"/>
  <c r="U71" i="9" s="1"/>
  <c r="BU420" i="8"/>
  <c r="BU181" i="8"/>
  <c r="U108" i="9" s="1"/>
  <c r="B70" i="2"/>
  <c r="B14" i="2"/>
  <c r="AA520" i="6"/>
  <c r="O54" i="2"/>
  <c r="H70" i="2"/>
  <c r="N70" i="2"/>
  <c r="C70" i="2"/>
  <c r="E70" i="2"/>
  <c r="O70" i="2"/>
  <c r="O34" i="2"/>
  <c r="BR507" i="6"/>
  <c r="BR508" i="6"/>
  <c r="BR505" i="6"/>
  <c r="BR503" i="6"/>
  <c r="AB443" i="6"/>
  <c r="AB447" i="6"/>
  <c r="AB437" i="6"/>
  <c r="AI341" i="6"/>
  <c r="CC341" i="6"/>
  <c r="AB325" i="6"/>
  <c r="AV334" i="6"/>
  <c r="AW334" i="6"/>
  <c r="AX334" i="6"/>
  <c r="BW334" i="6"/>
  <c r="CB334" i="6"/>
  <c r="BO639" i="6"/>
  <c r="BN639" i="6"/>
  <c r="BM639" i="6"/>
  <c r="BL639" i="6"/>
  <c r="BI639" i="6"/>
  <c r="BH639" i="6"/>
  <c r="BG639" i="6"/>
  <c r="BV637" i="6"/>
  <c r="BO637" i="6"/>
  <c r="BN637" i="6"/>
  <c r="BM637" i="6"/>
  <c r="BL637" i="6"/>
  <c r="BI637" i="6"/>
  <c r="BH637" i="6"/>
  <c r="BG637" i="6"/>
  <c r="BJ637" i="6" s="1"/>
  <c r="AX637" i="6"/>
  <c r="AW637" i="6"/>
  <c r="AV637" i="6"/>
  <c r="CI636" i="6"/>
  <c r="BV636" i="6"/>
  <c r="AX636" i="6"/>
  <c r="AW636" i="6"/>
  <c r="AV636" i="6"/>
  <c r="BV635" i="6"/>
  <c r="AX635" i="6"/>
  <c r="AW635" i="6"/>
  <c r="AV635" i="6"/>
  <c r="BV633" i="6"/>
  <c r="AX633" i="6"/>
  <c r="AW633" i="6"/>
  <c r="AV633" i="6"/>
  <c r="BV632" i="6"/>
  <c r="AX632" i="6"/>
  <c r="AW632" i="6"/>
  <c r="AV632" i="6"/>
  <c r="CI631" i="6"/>
  <c r="BV631" i="6"/>
  <c r="AX631" i="6"/>
  <c r="AW631" i="6"/>
  <c r="AV631" i="6"/>
  <c r="AY631" i="6" s="1"/>
  <c r="BV630" i="6"/>
  <c r="AX630" i="6"/>
  <c r="AW630" i="6"/>
  <c r="AV630" i="6"/>
  <c r="AY630" i="6" s="1"/>
  <c r="BV629" i="6"/>
  <c r="AX629" i="6"/>
  <c r="AW629" i="6"/>
  <c r="AV629" i="6"/>
  <c r="AY629" i="6" s="1"/>
  <c r="BA428" i="6" a="1"/>
  <c r="CK514" i="6" a="1"/>
  <c r="CD422" i="6" a="1"/>
  <c r="AV402" i="6" a="1"/>
  <c r="BJ425" i="6" a="1"/>
  <c r="V421" i="6" a="1"/>
  <c r="BM429" i="6" a="1"/>
  <c r="CL515" i="6" a="1"/>
  <c r="BJ512" i="6" a="1"/>
  <c r="BJ515" i="6" a="1"/>
  <c r="R420" i="6" a="1"/>
  <c r="W519" i="6" a="1"/>
  <c r="CL424" i="6" a="1"/>
  <c r="CK504" i="6" a="1"/>
  <c r="AW497" i="6" a="1"/>
  <c r="CL63" i="6" a="1"/>
  <c r="T518" i="6" a="1"/>
  <c r="CD412" i="6" a="1"/>
  <c r="U424" i="6" a="1"/>
  <c r="AW422" i="6" a="1"/>
  <c r="BI520" i="6" a="1"/>
  <c r="BM502" i="6" a="1"/>
  <c r="CL84" i="6" a="1"/>
  <c r="BH520" i="6" a="1"/>
  <c r="BC430" i="6" a="1"/>
  <c r="CL423" i="6" a="1"/>
  <c r="BF498" i="6" a="1"/>
  <c r="CL193" i="6" a="1"/>
  <c r="BP353" i="6" a="1"/>
  <c r="BW401" i="6" a="1"/>
  <c r="CD414" i="6" a="1"/>
  <c r="BO419" i="6" a="1"/>
  <c r="AX497" i="6" a="1"/>
  <c r="CL341" i="6" a="1"/>
  <c r="T405" i="6" a="1"/>
  <c r="BA516" i="6" a="1"/>
  <c r="O405" i="6" a="1"/>
  <c r="Q425" i="6" a="1"/>
  <c r="BZ430" i="6" a="1"/>
  <c r="BW512" i="6" a="1"/>
  <c r="BY520" i="6" a="1"/>
  <c r="R406" i="6" a="1"/>
  <c r="CL91" i="6" a="1"/>
  <c r="CE405" i="6" a="1"/>
  <c r="CD408" i="6" a="1"/>
  <c r="V341" i="6" a="1"/>
  <c r="BB422" i="6" a="1"/>
  <c r="CL415" i="6" a="1"/>
  <c r="X522" i="6" a="1"/>
  <c r="BI428" i="6" a="1"/>
  <c r="CL168" i="6" a="1"/>
  <c r="BA417" i="6" a="1"/>
  <c r="Q497" i="6" a="1"/>
  <c r="BH430" i="6" a="1"/>
  <c r="V504" i="6" a="1"/>
  <c r="AW428" i="6" a="1"/>
  <c r="BO517" i="6" a="1"/>
  <c r="R413" i="6" a="1"/>
  <c r="AW402" i="6" a="1"/>
  <c r="CL422" i="6" a="1"/>
  <c r="BJ412" i="6" a="1"/>
  <c r="BD428" i="6" a="1"/>
  <c r="X414" i="6" a="1"/>
  <c r="Z405" i="6" a="1"/>
  <c r="BI341" i="6" a="1"/>
  <c r="U506" i="6" a="1"/>
  <c r="AW423" i="6" a="1"/>
  <c r="V407" i="6" a="1"/>
  <c r="AV515" i="6" a="1"/>
  <c r="BJ353" i="6" a="1"/>
  <c r="CK517" i="6" a="1"/>
  <c r="BF422" i="6" a="1"/>
  <c r="CL407" i="6" a="1"/>
  <c r="BP422" i="6" a="1"/>
  <c r="W415" i="6" a="1"/>
  <c r="BN500" i="6" a="1"/>
  <c r="O514" i="6" a="1"/>
  <c r="R415" i="6" a="1"/>
  <c r="Y422" i="6" a="1"/>
  <c r="AW401" i="6" a="1"/>
  <c r="CB414" i="6" a="1"/>
  <c r="BO418" i="6" a="1"/>
  <c r="CB513" i="6" a="1"/>
  <c r="Y500" i="6" a="1"/>
  <c r="U420" i="6" a="1"/>
  <c r="Y419" i="6" a="1"/>
  <c r="CE423" i="6" a="1"/>
  <c r="BJ496" i="6" a="1"/>
  <c r="BW406" i="6" a="1"/>
  <c r="Z409" i="6" a="1"/>
  <c r="CL514" i="6" a="1"/>
  <c r="CB498" i="6" a="1"/>
  <c r="CD504" i="6" a="1"/>
  <c r="BI518" i="6" a="1"/>
  <c r="BF423" i="6" a="1"/>
  <c r="S496" i="6" a="1"/>
  <c r="CL418" i="6" a="1"/>
  <c r="BJ506" i="6" a="1"/>
  <c r="BP426" i="6" a="1"/>
  <c r="AW518" i="6" a="1"/>
  <c r="BZ498" i="6" a="1"/>
  <c r="BY506" i="6" a="1"/>
  <c r="BD514" i="6" a="1"/>
  <c r="BI515" i="6" a="1"/>
  <c r="AV430" i="6" a="1"/>
  <c r="AV428" i="6" a="1"/>
  <c r="BH407" i="6" a="1"/>
  <c r="CK401" i="6" a="1"/>
  <c r="BO422" i="6" a="1"/>
  <c r="AA352" i="6" a="1"/>
  <c r="CE413" i="6" a="1"/>
  <c r="Y416" i="6" a="1"/>
  <c r="X424" i="6" a="1"/>
  <c r="BZ415" i="6" a="1"/>
  <c r="BB506" i="6" a="1"/>
  <c r="N405" i="6"/>
  <c r="BF518" i="6" a="1"/>
  <c r="AW502" i="6" a="1"/>
  <c r="BM420" i="6" a="1"/>
  <c r="CB416" i="6" a="1"/>
  <c r="CL61" i="6" a="1"/>
  <c r="CB409" i="6" a="1"/>
  <c r="BP515" i="6" a="1"/>
  <c r="BO407" i="6" a="1"/>
  <c r="N406" i="6"/>
  <c r="BY416" i="6" a="1"/>
  <c r="P409" i="6" a="1"/>
  <c r="BA506" i="6" a="1"/>
  <c r="BH425" i="6" a="1"/>
  <c r="Y428" i="6" a="1"/>
  <c r="BZ502" i="6" a="1"/>
  <c r="CL156" i="6" a="1"/>
  <c r="AX422" i="6" a="1"/>
  <c r="BC421" i="6" a="1"/>
  <c r="S424" i="6" a="1"/>
  <c r="CE502" i="6" a="1"/>
  <c r="BO341" i="6" a="1"/>
  <c r="CK515" i="6" a="1"/>
  <c r="CL94" i="6" a="1"/>
  <c r="BP414" i="6" a="1"/>
  <c r="T341" i="6" a="1"/>
  <c r="AX402" i="6" a="1"/>
  <c r="BC416" i="6" a="1"/>
  <c r="R513" i="6" a="1"/>
  <c r="CB514" i="6" a="1"/>
  <c r="BI430" i="6" a="1"/>
  <c r="W522" i="6" a="1"/>
  <c r="CL44" i="6" a="1"/>
  <c r="BW496" i="6" a="1"/>
  <c r="T496" i="6" a="1"/>
  <c r="CE515" i="6" a="1"/>
  <c r="Z520" i="6" a="1"/>
  <c r="BY422" i="6" a="1"/>
  <c r="BW407" i="6" a="1"/>
  <c r="O407" i="6" a="1"/>
  <c r="BC429" i="6" a="1"/>
  <c r="AX413" i="6" a="1"/>
  <c r="P500" i="6" a="1"/>
  <c r="BI427" i="6" a="1"/>
  <c r="W520" i="6" a="1"/>
  <c r="CK520" i="6" a="1"/>
  <c r="BF512" i="6" a="1"/>
  <c r="CL147" i="6" a="1"/>
  <c r="Q414" i="6" a="1"/>
  <c r="CE522" i="6" a="1"/>
  <c r="V413" i="6" a="1"/>
  <c r="Q502" i="6" a="1"/>
  <c r="BC420" i="6" a="1"/>
  <c r="BB515" i="6" a="1"/>
  <c r="BA404" i="6" a="1"/>
  <c r="Z341" i="6" a="1"/>
  <c r="BY430" i="6" a="1"/>
  <c r="CE500" i="6" a="1"/>
  <c r="CB353" i="6" a="1"/>
  <c r="AX409" i="6" a="1"/>
  <c r="BB500" i="6" a="1"/>
  <c r="BM341" i="6" a="1"/>
  <c r="CB428" i="6" a="1"/>
  <c r="BM401" i="6" a="1"/>
  <c r="BC522" i="6" a="1"/>
  <c r="BI514" i="6" a="1"/>
  <c r="AV522" i="6" a="1"/>
  <c r="T415" i="6" a="1"/>
  <c r="S500" i="6" a="1"/>
  <c r="AX518" i="6" a="1"/>
  <c r="CD428" i="6" a="1"/>
  <c r="BZ425" i="6" a="1"/>
  <c r="S415" i="6" a="1"/>
  <c r="BJ407" i="6" a="1"/>
  <c r="P518" i="6" a="1"/>
  <c r="BP412" i="6" a="1"/>
  <c r="T413" i="6" a="1"/>
  <c r="BJ520" i="6" a="1"/>
  <c r="N419" i="6"/>
  <c r="BH417" i="6" a="1"/>
  <c r="BO515" i="6" a="1"/>
  <c r="BF419" i="6" a="1"/>
  <c r="T519" i="6" a="1"/>
  <c r="Q420" i="6" a="1"/>
  <c r="O522" i="6" a="1"/>
  <c r="BB522" i="6" a="1"/>
  <c r="AV502" i="6" a="1"/>
  <c r="BH498" i="6" a="1"/>
  <c r="BH419" i="6" a="1"/>
  <c r="CE430" i="6" a="1"/>
  <c r="V417" i="6" a="1"/>
  <c r="CL199" i="6" a="1"/>
  <c r="BZ420" i="6" a="1"/>
  <c r="N515" i="6"/>
  <c r="BP401" i="6" a="1"/>
  <c r="CD496" i="6" a="1"/>
  <c r="W408" i="6" a="1"/>
  <c r="AW419" i="6" a="1"/>
  <c r="X407" i="6" a="1"/>
  <c r="BO518" i="6" a="1"/>
  <c r="BM414" i="6" a="1"/>
  <c r="T422" i="6" a="1"/>
  <c r="BY428" i="6" a="1"/>
  <c r="Z418" i="6" a="1"/>
  <c r="BI424" i="6" a="1"/>
  <c r="CL55" i="6" a="1"/>
  <c r="AX407" i="6" a="1"/>
  <c r="Q408" i="6" a="1"/>
  <c r="BW427" i="6" a="1"/>
  <c r="BY409" i="6" a="1"/>
  <c r="BF522" i="6" a="1"/>
  <c r="BP424" i="6" a="1"/>
  <c r="S502" i="6" a="1"/>
  <c r="W513" i="6" a="1"/>
  <c r="U403" i="6" a="1"/>
  <c r="BC404" i="6" a="1"/>
  <c r="X427" i="6" a="1"/>
  <c r="BI498" i="6" a="1"/>
  <c r="CK419" i="6" a="1"/>
  <c r="CL85" i="6" a="1"/>
  <c r="P506" i="6" a="1"/>
  <c r="BA513" i="6" a="1"/>
  <c r="X512" i="6" a="1"/>
  <c r="W515" i="6" a="1"/>
  <c r="BF404" i="6" a="1"/>
  <c r="BC497" i="6" a="1"/>
  <c r="O516" i="6" a="1"/>
  <c r="BC406" i="6" a="1"/>
  <c r="CK403" i="6" a="1"/>
  <c r="BJ513" i="6" a="1"/>
  <c r="BI353" i="6" a="1"/>
  <c r="BB517" i="6" a="1"/>
  <c r="CB519" i="6" a="1"/>
  <c r="Z512" i="6" a="1"/>
  <c r="P415" i="6" a="1"/>
  <c r="Z429" i="6" a="1"/>
  <c r="BP520" i="6" a="1"/>
  <c r="BY426" i="6" a="1"/>
  <c r="BY414" i="6" a="1"/>
  <c r="S407" i="6" a="1"/>
  <c r="BH415" i="6" a="1"/>
  <c r="CL62" i="6" a="1"/>
  <c r="BM415" i="6" a="1"/>
  <c r="BM404" i="6" a="1"/>
  <c r="O428" i="6" a="1"/>
  <c r="R417" i="6" a="1"/>
  <c r="BI403" i="6" a="1"/>
  <c r="U426" i="6" a="1"/>
  <c r="Q423" i="6" a="1"/>
  <c r="Z407" i="6" a="1"/>
  <c r="U513" i="6" a="1"/>
  <c r="BJ516" i="6" a="1"/>
  <c r="BB513" i="6" a="1"/>
  <c r="BF409" i="6" a="1"/>
  <c r="Z412" i="6" a="1"/>
  <c r="BN421" i="6" a="1"/>
  <c r="BB405" i="6" a="1"/>
  <c r="BM500" i="6" a="1"/>
  <c r="AX516" i="6" a="1"/>
  <c r="BP516" i="6" a="1"/>
  <c r="Q506" i="6" a="1"/>
  <c r="T408" i="6" a="1"/>
  <c r="X401" i="6" a="1"/>
  <c r="Y407" i="6" a="1"/>
  <c r="CE408" i="6" a="1"/>
  <c r="BO416" i="6" a="1"/>
  <c r="BM408" i="6" a="1"/>
  <c r="BB519" i="6" a="1"/>
  <c r="CL88" i="6" a="1"/>
  <c r="CB401" i="6" a="1"/>
  <c r="AX502" i="6" a="1"/>
  <c r="BN353" i="6" a="1"/>
  <c r="AX429" i="6" a="1"/>
  <c r="P496" i="6" a="1"/>
  <c r="AW421" i="6" a="1"/>
  <c r="BI409" i="6" a="1"/>
  <c r="Z416" i="6" a="1"/>
  <c r="BF506" i="6" a="1"/>
  <c r="BY512" i="6" a="1"/>
  <c r="W424" i="6" a="1"/>
  <c r="BJ502" i="6" a="1"/>
  <c r="BN416" i="6" a="1"/>
  <c r="T502" i="6" a="1"/>
  <c r="AX421" i="6" a="1"/>
  <c r="BO424" i="6" a="1"/>
  <c r="BF502" i="6" a="1"/>
  <c r="CK415" i="6" a="1"/>
  <c r="BJ415" i="6" a="1"/>
  <c r="P519" i="6" a="1"/>
  <c r="BP522" i="6" a="1"/>
  <c r="CD430" i="6" a="1"/>
  <c r="W502" i="6" a="1"/>
  <c r="BC424" i="6" a="1"/>
  <c r="BF514" i="6" a="1"/>
  <c r="BY420" i="6" a="1"/>
  <c r="BD504" i="6" a="1"/>
  <c r="BN420" i="6" a="1"/>
  <c r="CE425" i="6" a="1"/>
  <c r="AW403" i="6" a="1"/>
  <c r="CL39" i="6" a="1"/>
  <c r="CL66" i="6" a="1"/>
  <c r="U413" i="6" a="1"/>
  <c r="BA430" i="6" a="1"/>
  <c r="U408" i="6" a="1"/>
  <c r="BD405" i="6" a="1"/>
  <c r="BM406" i="6" a="1"/>
  <c r="N522" i="6"/>
  <c r="BC403" i="6" a="1"/>
  <c r="BB407" i="6" a="1"/>
  <c r="BZ428" i="6" a="1"/>
  <c r="CL54" i="6" a="1"/>
  <c r="N516" i="6"/>
  <c r="U517" i="6" a="1"/>
  <c r="BC418" i="6" a="1"/>
  <c r="CK426" i="6" a="1"/>
  <c r="BY423" i="6" a="1"/>
  <c r="BM522" i="6" a="1"/>
  <c r="Y423" i="6" a="1"/>
  <c r="Z514" i="6" a="1"/>
  <c r="W498" i="6" a="1"/>
  <c r="R403" i="6" a="1"/>
  <c r="T421" i="6" a="1"/>
  <c r="BH427" i="6" a="1"/>
  <c r="Y414" i="6" a="1"/>
  <c r="CB412" i="6" a="1"/>
  <c r="Q516" i="6" a="1"/>
  <c r="BP418" i="6" a="1"/>
  <c r="BJ429" i="6" a="1"/>
  <c r="BW498" i="6" a="1"/>
  <c r="X408" i="6" a="1"/>
  <c r="BB425" i="6" a="1"/>
  <c r="O515" i="6" a="1"/>
  <c r="P402" i="6" a="1"/>
  <c r="AW417" i="6" a="1"/>
  <c r="BI496" i="6" a="1"/>
  <c r="Z415" i="6" a="1"/>
  <c r="Q406" i="6" a="1"/>
  <c r="CB506" i="6" a="1"/>
  <c r="BN425" i="6" a="1"/>
  <c r="N413" i="6"/>
  <c r="CB408" i="6" a="1"/>
  <c r="CL90" i="6" a="1"/>
  <c r="AX404" i="6" a="1"/>
  <c r="BY518" i="6" a="1"/>
  <c r="BN496" i="6" a="1"/>
  <c r="CE414" i="6" a="1"/>
  <c r="CL73" i="6" a="1"/>
  <c r="CE520" i="6" a="1"/>
  <c r="BI406" i="6" a="1"/>
  <c r="CL154" i="6" a="1"/>
  <c r="AA425" i="6" a="1"/>
  <c r="BH406" i="6" a="1"/>
  <c r="W504" i="6" a="1"/>
  <c r="CB421" i="6" a="1"/>
  <c r="CK497" i="6" a="1"/>
  <c r="P512" i="6" a="1"/>
  <c r="CD514" i="6" a="1"/>
  <c r="BN497" i="6" a="1"/>
  <c r="AW418" i="6" a="1"/>
  <c r="CL496" i="6" a="1"/>
  <c r="CK424" i="6" a="1"/>
  <c r="X420" i="6" a="1"/>
  <c r="Q405" i="6" a="1"/>
  <c r="AW517" i="6" a="1"/>
  <c r="AV415" i="6" a="1"/>
  <c r="BH405" i="6" a="1"/>
  <c r="BH409" i="6" a="1"/>
  <c r="V420" i="6" a="1"/>
  <c r="BH416" i="6" a="1"/>
  <c r="BM512" i="6" a="1"/>
  <c r="BA423" i="6" a="1"/>
  <c r="BJ422" i="6" a="1"/>
  <c r="BH512" i="6" a="1"/>
  <c r="CD417" i="6" a="1"/>
  <c r="BF406" i="6" a="1"/>
  <c r="AX406" i="6" a="1"/>
  <c r="BM421" i="6" a="1"/>
  <c r="R506" i="6" a="1"/>
  <c r="P425" i="6" a="1"/>
  <c r="BC502" i="6" a="1"/>
  <c r="AX424" i="6" a="1"/>
  <c r="BZ404" i="6" a="1"/>
  <c r="BF401" i="6" a="1"/>
  <c r="S409" i="6" a="1"/>
  <c r="AX496" i="6" a="1"/>
  <c r="P401" i="6" a="1"/>
  <c r="BO430" i="6" a="1"/>
  <c r="BJ404" i="6" a="1"/>
  <c r="CL425" i="6" a="1"/>
  <c r="AV414" i="6" a="1"/>
  <c r="CL76" i="6" a="1"/>
  <c r="S412" i="6" a="1"/>
  <c r="BY407" i="6" a="1"/>
  <c r="U427" i="6" a="1"/>
  <c r="CL517" i="6" a="1"/>
  <c r="O502" i="6" a="1"/>
  <c r="CL403" i="6" a="1"/>
  <c r="N415" i="6"/>
  <c r="P520" i="6" a="1"/>
  <c r="X341" i="6" a="1"/>
  <c r="BY504" i="6" a="1"/>
  <c r="BP404" i="6" a="1"/>
  <c r="Z413" i="6" a="1"/>
  <c r="CL159" i="6" a="1"/>
  <c r="CL261" i="6" a="1"/>
  <c r="O404" i="6" a="1"/>
  <c r="Q412" i="6" a="1"/>
  <c r="W500" i="6" a="1"/>
  <c r="U409" i="6" a="1"/>
  <c r="N428" i="6"/>
  <c r="U405" i="6" a="1"/>
  <c r="V403" i="6" a="1"/>
  <c r="CK407" i="6" a="1"/>
  <c r="BN519" i="6" a="1"/>
  <c r="BN413" i="6" a="1"/>
  <c r="BD415" i="6" a="1"/>
  <c r="CE409" i="6" a="1"/>
  <c r="BC515" i="6" a="1"/>
  <c r="Z516" i="6" a="1"/>
  <c r="BD496" i="6" a="1"/>
  <c r="CD517" i="6" a="1"/>
  <c r="BI412" i="6" a="1"/>
  <c r="P413" i="6" a="1"/>
  <c r="Z408" i="6" a="1"/>
  <c r="BF517" i="6" a="1"/>
  <c r="AV418" i="6" a="1"/>
  <c r="BP420" i="6" a="1"/>
  <c r="CD512" i="6" a="1"/>
  <c r="BN498" i="6" a="1"/>
  <c r="Q407" i="6" a="1"/>
  <c r="CD520" i="6" a="1"/>
  <c r="AA407" i="6" a="1"/>
  <c r="BB428" i="6" a="1"/>
  <c r="BO497" i="6" a="1"/>
  <c r="BN428" i="6" a="1"/>
  <c r="S498" i="6" a="1"/>
  <c r="BW522" i="6" a="1"/>
  <c r="P416" i="6" a="1"/>
  <c r="N497" i="6"/>
  <c r="Y341" i="6" a="1"/>
  <c r="BA504" i="6" a="1"/>
  <c r="BW403" i="6" a="1"/>
  <c r="BY519" i="6" a="1"/>
  <c r="BN515" i="6" a="1"/>
  <c r="V512" i="6" a="1"/>
  <c r="CL408" i="6" a="1"/>
  <c r="V520" i="6" a="1"/>
  <c r="BP403" i="6" a="1"/>
  <c r="CL265" i="6" a="1"/>
  <c r="BZ405" i="6" a="1"/>
  <c r="BN414" i="6" a="1"/>
  <c r="BH420" i="6" a="1"/>
  <c r="U516" i="6" a="1"/>
  <c r="BM417" i="6" a="1"/>
  <c r="Z522" i="6" a="1"/>
  <c r="CL38" i="6" a="1"/>
  <c r="AX430" i="6" a="1"/>
  <c r="R429" i="6" a="1"/>
  <c r="CL336" i="6" a="1"/>
  <c r="BD412" i="6" a="1"/>
  <c r="BO417" i="6" a="1"/>
  <c r="BF497" i="6" a="1"/>
  <c r="BD422" i="6" a="1"/>
  <c r="N498" i="6"/>
  <c r="CD498" i="6" a="1"/>
  <c r="BC423" i="6" a="1"/>
  <c r="BF415" i="6" a="1"/>
  <c r="BA429" i="6" a="1"/>
  <c r="O498" i="6" a="1"/>
  <c r="BZ514" i="6" a="1"/>
  <c r="T426" i="6" a="1"/>
  <c r="AW513" i="6" a="1"/>
  <c r="BH496" i="6" a="1"/>
  <c r="BD403" i="6" a="1"/>
  <c r="CE498" i="6" a="1"/>
  <c r="BW415" i="6" a="1"/>
  <c r="R416" i="6" a="1"/>
  <c r="BC413" i="6" a="1"/>
  <c r="BM407" i="6" a="1"/>
  <c r="U401" i="6" a="1"/>
  <c r="BP512" i="6" a="1"/>
  <c r="CB420" i="6" a="1"/>
  <c r="AX417" i="6" a="1"/>
  <c r="Y517" i="6" a="1"/>
  <c r="BY413" i="6" a="1"/>
  <c r="AX515" i="6" a="1"/>
  <c r="BB416" i="6" a="1"/>
  <c r="O341" i="6" a="1"/>
  <c r="Q417" i="6" a="1"/>
  <c r="T498" i="6" a="1"/>
  <c r="BH514" i="6" a="1"/>
  <c r="AX405" i="6" a="1"/>
  <c r="AV416" i="6" a="1"/>
  <c r="BO429" i="6" a="1"/>
  <c r="BO412" i="6" a="1"/>
  <c r="BY421" i="6" a="1"/>
  <c r="O506" i="6" a="1"/>
  <c r="BI516" i="6" a="1"/>
  <c r="AV422" i="6" a="1"/>
  <c r="AW407" i="6" a="1"/>
  <c r="BB516" i="6" a="1"/>
  <c r="BW428" i="6" a="1"/>
  <c r="BA407" i="6" a="1"/>
  <c r="BM422" i="6" a="1"/>
  <c r="BC415" i="6" a="1"/>
  <c r="BC425" i="6" a="1"/>
  <c r="V419" i="6" a="1"/>
  <c r="BF418" i="6" a="1"/>
  <c r="BF405" i="6" a="1"/>
  <c r="Y404" i="6" a="1"/>
  <c r="BI402" i="6" a="1"/>
  <c r="Y426" i="6" a="1"/>
  <c r="CL162" i="6" a="1"/>
  <c r="Z419" i="6" a="1"/>
  <c r="BW430" i="6" a="1"/>
  <c r="CL353" i="6" a="1"/>
  <c r="W413" i="6" a="1"/>
  <c r="V416" i="6" a="1"/>
  <c r="BY418" i="6" a="1"/>
  <c r="R515" i="6" a="1"/>
  <c r="O427" i="6" a="1"/>
  <c r="P517" i="6" a="1"/>
  <c r="BI416" i="6" a="1"/>
  <c r="T512" i="6" a="1"/>
  <c r="W420" i="6" a="1"/>
  <c r="CL512" i="6" a="1"/>
  <c r="CD407" i="6" a="1"/>
  <c r="BW518" i="6" a="1"/>
  <c r="Q422" i="6" a="1"/>
  <c r="BZ418" i="6" a="1"/>
  <c r="W497" i="6" a="1"/>
  <c r="AA404" i="6" a="1"/>
  <c r="BW506" i="6" a="1"/>
  <c r="Z421" i="6" a="1"/>
  <c r="O406" i="6" a="1"/>
  <c r="AX418" i="6" a="1"/>
  <c r="AW504" i="6" a="1"/>
  <c r="P412" i="6" a="1"/>
  <c r="CB424" i="6" a="1"/>
  <c r="BC407" i="6" a="1"/>
  <c r="Y408" i="6" a="1"/>
  <c r="AW405" i="6" a="1"/>
  <c r="BJ428" i="6" a="1"/>
  <c r="CE513" i="6" a="1"/>
  <c r="BH414" i="6" a="1"/>
  <c r="R418" i="6" a="1"/>
  <c r="BN417" i="6" a="1"/>
  <c r="BB518" i="6" a="1"/>
  <c r="BZ522" i="6" a="1"/>
  <c r="BM517" i="6" a="1"/>
  <c r="Y502" i="6" a="1"/>
  <c r="R408" i="6" a="1"/>
  <c r="BZ407" i="6" a="1"/>
  <c r="S419" i="6" a="1"/>
  <c r="BA498" i="6" a="1"/>
  <c r="BY403" i="6" a="1"/>
  <c r="Z504" i="6" a="1"/>
  <c r="Y406" i="6" a="1"/>
  <c r="BP423" i="6" a="1"/>
  <c r="W426" i="6" a="1"/>
  <c r="AX498" i="6" a="1"/>
  <c r="CL87" i="6" a="1"/>
  <c r="U497" i="6" a="1"/>
  <c r="CD402" i="6" a="1"/>
  <c r="BB408" i="6" a="1"/>
  <c r="R517" i="6" a="1"/>
  <c r="CE497" i="6" a="1"/>
  <c r="R419" i="6" a="1"/>
  <c r="CK402" i="6" a="1"/>
  <c r="N429" i="6"/>
  <c r="CL419" i="6" a="1"/>
  <c r="BO512" i="6" a="1"/>
  <c r="BA427" i="6" a="1"/>
  <c r="X405" i="6" a="1"/>
  <c r="CL519" i="6" a="1"/>
  <c r="BI497" i="6" a="1"/>
  <c r="BZ403" i="6" a="1"/>
  <c r="CL194" i="6" a="1"/>
  <c r="CL413" i="6" a="1"/>
  <c r="CL409" i="6" a="1"/>
  <c r="O513" i="6" a="1"/>
  <c r="Y496" i="6" a="1"/>
  <c r="BZ426" i="6" a="1"/>
  <c r="T429" i="6" a="1"/>
  <c r="BF402" i="6" a="1"/>
  <c r="AA402" i="6" a="1"/>
  <c r="BY515" i="6" a="1"/>
  <c r="S504" i="6" a="1"/>
  <c r="S402" i="6" a="1"/>
  <c r="S405" i="6" a="1"/>
  <c r="Y518" i="6" a="1"/>
  <c r="N424" i="6"/>
  <c r="X502" i="6" a="1"/>
  <c r="CE402" i="6" a="1"/>
  <c r="BF407" i="6" a="1"/>
  <c r="W418" i="6" a="1"/>
  <c r="CL169" i="6" a="1"/>
  <c r="BF353" i="6" a="1"/>
  <c r="BB429" i="6" a="1"/>
  <c r="W421" i="6" a="1"/>
  <c r="AV498" i="6" a="1"/>
  <c r="P516" i="6" a="1"/>
  <c r="BI413" i="6" a="1"/>
  <c r="AX517" i="6" a="1"/>
  <c r="BM504" i="6" a="1"/>
  <c r="CD416" i="6" a="1"/>
  <c r="CL352" i="6" a="1"/>
  <c r="BZ520" i="6" a="1"/>
  <c r="P498" i="6" a="1"/>
  <c r="CL48" i="6" a="1"/>
  <c r="S417" i="6" a="1"/>
  <c r="BA422" i="6" a="1"/>
  <c r="O497" i="6" a="1"/>
  <c r="CL276" i="6" a="1"/>
  <c r="T430" i="6" a="1"/>
  <c r="P418" i="6" a="1"/>
  <c r="BC512" i="6" a="1"/>
  <c r="BB406" i="6" a="1"/>
  <c r="O418" i="6" a="1"/>
  <c r="AA417" i="6" a="1"/>
  <c r="X496" i="6" a="1"/>
  <c r="BZ500" i="6" a="1"/>
  <c r="CB496" i="6" a="1"/>
  <c r="CL248" i="6" a="1"/>
  <c r="BA515" i="6" a="1"/>
  <c r="Z519" i="6" a="1"/>
  <c r="BD516" i="6" a="1"/>
  <c r="O500" i="6" a="1"/>
  <c r="CL401" i="6" a="1"/>
  <c r="Y409" i="6" a="1"/>
  <c r="V405" i="6" a="1"/>
  <c r="CB512" i="6" a="1"/>
  <c r="CD420" i="6" a="1"/>
  <c r="BN406" i="6" a="1"/>
  <c r="Y412" i="6" a="1"/>
  <c r="BM416" i="6" a="1"/>
  <c r="W428" i="6" a="1"/>
  <c r="X423" i="6" a="1"/>
  <c r="Q513" i="6" a="1"/>
  <c r="BJ498" i="6" a="1"/>
  <c r="BY417" i="6" a="1"/>
  <c r="Z515" i="6" a="1"/>
  <c r="BY497" i="6" a="1"/>
  <c r="BM419" i="6" a="1"/>
  <c r="Q401" i="6" a="1"/>
  <c r="BZ516" i="6" a="1"/>
  <c r="BZ406" i="6" a="1"/>
  <c r="CL249" i="6" a="1"/>
  <c r="Y516" i="6" a="1"/>
  <c r="BJ522" i="6" a="1"/>
  <c r="BH412" i="6" a="1"/>
  <c r="Z401" i="6" a="1"/>
  <c r="T425" i="6" a="1"/>
  <c r="BF424" i="6" a="1"/>
  <c r="CL506" i="6" a="1"/>
  <c r="BJ427" i="6" a="1"/>
  <c r="N496" i="6"/>
  <c r="BF504" i="6" a="1"/>
  <c r="AW406" i="6" a="1"/>
  <c r="Q416" i="6" a="1"/>
  <c r="BW519" i="6" a="1"/>
  <c r="BJ518" i="6" a="1"/>
  <c r="CL183" i="6" a="1"/>
  <c r="BN341" i="6" a="1"/>
  <c r="BY502" i="6" a="1"/>
  <c r="AX512" i="6" a="1"/>
  <c r="N403" i="6"/>
  <c r="BY404" i="6" a="1"/>
  <c r="CL86" i="6" a="1"/>
  <c r="BO406" i="6" a="1"/>
  <c r="BI422" i="6" a="1"/>
  <c r="BB415" i="6" a="1"/>
  <c r="T419" i="6" a="1"/>
  <c r="BP427" i="6" a="1"/>
  <c r="BH423" i="6" a="1"/>
  <c r="BA415" i="6" a="1"/>
  <c r="BI414" i="6" a="1"/>
  <c r="N412" i="6"/>
  <c r="CK417" i="6" a="1"/>
  <c r="Z498" i="6" a="1"/>
  <c r="BB401" i="6" a="1"/>
  <c r="BF513" i="6" a="1"/>
  <c r="AA427" i="6" a="1"/>
  <c r="CL149" i="6" a="1"/>
  <c r="BZ429" i="6" a="1"/>
  <c r="N416" i="6"/>
  <c r="X426" i="6" a="1"/>
  <c r="AW425" i="6" a="1"/>
  <c r="BO401" i="6" a="1"/>
  <c r="S420" i="6" a="1"/>
  <c r="BH404" i="6" a="1"/>
  <c r="CE519" i="6" a="1"/>
  <c r="W402" i="6" a="1"/>
  <c r="T500" i="6" a="1"/>
  <c r="BH403" i="6" a="1"/>
  <c r="BA502" i="6" a="1"/>
  <c r="BH513" i="6" a="1"/>
  <c r="AV504" i="6" a="1"/>
  <c r="CL412" i="6" a="1"/>
  <c r="AA158" i="6" a="1"/>
  <c r="AV512" i="6" a="1"/>
  <c r="CL148" i="6" a="1"/>
  <c r="CD424" i="6" a="1"/>
  <c r="BB404" i="6" a="1"/>
  <c r="V424" i="6" a="1"/>
  <c r="X497" i="6" a="1"/>
  <c r="BD417" i="6" a="1"/>
  <c r="BN506" i="6" a="1"/>
  <c r="BJ416" i="6" a="1"/>
  <c r="AV423" i="6" a="1"/>
  <c r="BN518" i="6" a="1"/>
  <c r="BB418" i="6" a="1"/>
  <c r="CL197" i="6" a="1"/>
  <c r="U512" i="6" a="1"/>
  <c r="Y512" i="6" a="1"/>
  <c r="CD522" i="6" a="1"/>
  <c r="N338" i="6"/>
  <c r="X518" i="6" a="1"/>
  <c r="BY419" i="6" a="1"/>
  <c r="BZ419" i="6" a="1"/>
  <c r="Z402" i="6" a="1"/>
  <c r="O414" i="6" a="1"/>
  <c r="R430" i="6" a="1"/>
  <c r="R341" i="6" a="1"/>
  <c r="S429" i="6" a="1"/>
  <c r="AA414" i="6" a="1"/>
  <c r="CD423" i="6" a="1"/>
  <c r="BJ500" i="6" a="1"/>
  <c r="R424" i="6" a="1"/>
  <c r="N418" i="6"/>
  <c r="BO425" i="6" a="1"/>
  <c r="BI517" i="6" a="1"/>
  <c r="BM520" i="6" a="1"/>
  <c r="BP428" i="6" a="1"/>
  <c r="BP518" i="6" a="1"/>
  <c r="CL68" i="6" a="1"/>
  <c r="N407" i="6"/>
  <c r="BB497" i="6" a="1"/>
  <c r="N425" i="6"/>
  <c r="AX415" i="6" a="1"/>
  <c r="BP506" i="6" a="1"/>
  <c r="W401" i="6" a="1"/>
  <c r="BC426" i="6" a="1"/>
  <c r="AW424" i="6" a="1"/>
  <c r="BN401" i="6" a="1"/>
  <c r="Z417" i="6" a="1"/>
  <c r="BA518" i="6" a="1"/>
  <c r="Y429" i="6" a="1"/>
  <c r="BO353" i="6" a="1"/>
  <c r="CK513" i="6" a="1"/>
  <c r="CL196" i="6" a="1"/>
  <c r="BD401" i="6" a="1"/>
  <c r="BM513" i="6" a="1"/>
  <c r="AX519" i="6" a="1"/>
  <c r="Y421" i="6" a="1"/>
  <c r="BC428" i="6" a="1"/>
  <c r="CL402" i="6" a="1"/>
  <c r="R500" i="6" a="1"/>
  <c r="AA419" i="6" a="1"/>
  <c r="AW416" i="6" a="1"/>
  <c r="Y420" i="6" a="1"/>
  <c r="AA429" i="6" a="1"/>
  <c r="R423" i="6" a="1"/>
  <c r="X403" i="6" a="1"/>
  <c r="BP496" i="6" a="1"/>
  <c r="BD502" i="6" a="1"/>
  <c r="X417" i="6" a="1"/>
  <c r="BJ409" i="6" a="1"/>
  <c r="X519" i="6" a="1"/>
  <c r="N427" i="6"/>
  <c r="CL57" i="6" a="1"/>
  <c r="AA424" i="6" a="1"/>
  <c r="CD421" i="6" a="1"/>
  <c r="CL518" i="6" a="1"/>
  <c r="CL64" i="6" a="1"/>
  <c r="BD408" i="6" a="1"/>
  <c r="BM403" i="6" a="1"/>
  <c r="U496" i="6" a="1"/>
  <c r="U504" i="6" a="1"/>
  <c r="BW517" i="6" a="1"/>
  <c r="AX426" i="6" a="1"/>
  <c r="BY425" i="6" a="1"/>
  <c r="S514" i="6" a="1"/>
  <c r="AV520" i="6" a="1"/>
  <c r="BO496" i="6" a="1"/>
  <c r="CD497" i="6" a="1"/>
  <c r="CB522" i="6" a="1"/>
  <c r="AW430" i="6" a="1"/>
  <c r="Q404" i="6" a="1"/>
  <c r="V401" i="6" a="1"/>
  <c r="BB520" i="6" a="1"/>
  <c r="BM402" i="6" a="1"/>
  <c r="AW519" i="6" a="1"/>
  <c r="BD414" i="6" a="1"/>
  <c r="T424" i="6" a="1"/>
  <c r="T401" i="6" a="1"/>
  <c r="Q498" i="6" a="1"/>
  <c r="BH497" i="6" a="1"/>
  <c r="AX504" i="6" a="1"/>
  <c r="BO403" i="6" a="1"/>
  <c r="P515" i="6" a="1"/>
  <c r="CE415" i="6" a="1"/>
  <c r="Y519" i="6" a="1"/>
  <c r="Z403" i="6" a="1"/>
  <c r="BC419" i="6" a="1"/>
  <c r="CL272" i="6" a="1"/>
  <c r="V496" i="6" a="1"/>
  <c r="CL184" i="6" a="1"/>
  <c r="BZ497" i="6" a="1"/>
  <c r="BO506" i="6" a="1"/>
  <c r="U415" i="6" a="1"/>
  <c r="CB518" i="6" a="1"/>
  <c r="CL253" i="6" a="1"/>
  <c r="W422" i="6" a="1"/>
  <c r="BD404" i="6" a="1"/>
  <c r="U404" i="6" a="1"/>
  <c r="BM498" i="6" a="1"/>
  <c r="CB504" i="6" a="1"/>
  <c r="BD419" i="6" a="1"/>
  <c r="CL53" i="6" a="1"/>
  <c r="BA419" i="6" a="1"/>
  <c r="BM515" i="6" a="1"/>
  <c r="BW513" i="6" a="1"/>
  <c r="AX522" i="6" a="1"/>
  <c r="BH522" i="6" a="1"/>
  <c r="BZ416" i="6" a="1"/>
  <c r="BP513" i="6" a="1"/>
  <c r="BA420" i="6" a="1"/>
  <c r="BB502" i="6" a="1"/>
  <c r="BW412" i="6" a="1"/>
  <c r="BC408" i="6" a="1"/>
  <c r="BH428" i="6" a="1"/>
  <c r="Z425" i="6" a="1"/>
  <c r="BW419" i="6" a="1"/>
  <c r="BZ414" i="6" a="1"/>
  <c r="BA425" i="6" a="1"/>
  <c r="X500" i="6" a="1"/>
  <c r="CL513" i="6" a="1"/>
  <c r="O402" i="6" a="1"/>
  <c r="CK512" i="6" a="1"/>
  <c r="U428" i="6" a="1"/>
  <c r="AA401" i="6" a="1"/>
  <c r="CL78" i="6" a="1"/>
  <c r="P406" i="6" a="1"/>
  <c r="CK412" i="6" a="1"/>
  <c r="BN419" i="6" a="1"/>
  <c r="Q522" i="6" a="1"/>
  <c r="R414" i="6" a="1"/>
  <c r="BI419" i="6" a="1"/>
  <c r="CE426" i="6" a="1"/>
  <c r="BO415" i="6" a="1"/>
  <c r="Y402" i="6" a="1"/>
  <c r="P497" i="6" a="1"/>
  <c r="BO427" i="6" a="1"/>
  <c r="CL427" i="6" a="1"/>
  <c r="V412" i="6" a="1"/>
  <c r="CL188" i="6" a="1"/>
  <c r="Z506" i="6" a="1"/>
  <c r="CL260" i="6" a="1"/>
  <c r="CL163" i="6" a="1"/>
  <c r="BJ418" i="6" a="1"/>
  <c r="BH422" i="6" a="1"/>
  <c r="CL274" i="6" a="1"/>
  <c r="S515" i="6" a="1"/>
  <c r="BB413" i="6" a="1"/>
  <c r="CL406" i="6" a="1"/>
  <c r="AX414" i="6" a="1"/>
  <c r="BH426" i="6" a="1"/>
  <c r="BF425" i="6" a="1"/>
  <c r="Y424" i="6" a="1"/>
  <c r="BF413" i="6" a="1"/>
  <c r="BB430" i="6" a="1"/>
  <c r="AW413" i="6" a="1"/>
  <c r="CL273" i="6" a="1"/>
  <c r="BM405" i="6" a="1"/>
  <c r="CB520" i="6" a="1"/>
  <c r="BA424" i="6" a="1"/>
  <c r="CD403" i="6" a="1"/>
  <c r="BW515" i="6" a="1"/>
  <c r="AX506" i="6" a="1"/>
  <c r="AA422" i="6" a="1"/>
  <c r="BA519" i="6" a="1"/>
  <c r="AA430" i="6" a="1"/>
  <c r="CL428" i="6" a="1"/>
  <c r="BF430" i="6" a="1"/>
  <c r="AX513" i="6" a="1"/>
  <c r="BB409" i="6" a="1"/>
  <c r="AV421" i="6" a="1"/>
  <c r="BO513" i="6" a="1"/>
  <c r="BH424" i="6" a="1"/>
  <c r="Q415" i="6" a="1"/>
  <c r="BZ504" i="6" a="1"/>
  <c r="BH516" i="6" a="1"/>
  <c r="CL80" i="6" a="1"/>
  <c r="W429" i="6" a="1"/>
  <c r="BM519" i="6" a="1"/>
  <c r="BO519" i="6" a="1"/>
  <c r="BP429" i="6" a="1"/>
  <c r="BI407" i="6" a="1"/>
  <c r="CD500" i="6" a="1"/>
  <c r="BN512" i="6" a="1"/>
  <c r="CL45" i="6" a="1"/>
  <c r="U407" i="6" a="1"/>
  <c r="Z502" i="6" a="1"/>
  <c r="BM428" i="6" a="1"/>
  <c r="BC412" i="6" a="1"/>
  <c r="CE403" i="6" a="1"/>
  <c r="BW500" i="6" a="1"/>
  <c r="T416" i="6" a="1"/>
  <c r="O429" i="6" a="1"/>
  <c r="CE422" i="6" a="1"/>
  <c r="O416" i="6" a="1"/>
  <c r="BI426" i="6" a="1"/>
  <c r="BW404" i="6" a="1"/>
  <c r="U515" i="6" a="1"/>
  <c r="BA500" i="6" a="1"/>
  <c r="BW426" i="6" a="1"/>
  <c r="R516" i="6" a="1"/>
  <c r="BF426" i="6" a="1"/>
  <c r="BO420" i="6" a="1"/>
  <c r="X520" i="6" a="1"/>
  <c r="S404" i="6" a="1"/>
  <c r="R504" i="6" a="1"/>
  <c r="CD406" i="6" a="1"/>
  <c r="CK421" i="6" a="1"/>
  <c r="BY402" i="6" a="1"/>
  <c r="P421" i="6" a="1"/>
  <c r="R407" i="6" a="1"/>
  <c r="BC496" i="6" a="1"/>
  <c r="CK498" i="6" a="1"/>
  <c r="CK420" i="6" a="1"/>
  <c r="CL74" i="6" a="1"/>
  <c r="AV516" i="6" a="1"/>
  <c r="BD413" i="6" a="1"/>
  <c r="CL192" i="6" a="1"/>
  <c r="CB425" i="6" a="1"/>
  <c r="S430" i="6" a="1"/>
  <c r="T404" i="6" a="1"/>
  <c r="CL81" i="6" a="1"/>
  <c r="BB427" i="6" a="1"/>
  <c r="CK496" i="6" a="1"/>
  <c r="CK422" i="6" a="1"/>
  <c r="BA406" i="6" a="1"/>
  <c r="BC506" i="6" a="1"/>
  <c r="BP498" i="6" a="1"/>
  <c r="R402" i="6" a="1"/>
  <c r="P514" i="6" a="1"/>
  <c r="BP405" i="6" a="1"/>
  <c r="BF427" i="6" a="1"/>
  <c r="CL146" i="6" a="1"/>
  <c r="O517" i="6" a="1"/>
  <c r="Y403" i="6" a="1"/>
  <c r="CL416" i="6" a="1"/>
  <c r="O496" i="6" a="1"/>
  <c r="S516" i="6" a="1"/>
  <c r="BH506" i="6" a="1"/>
  <c r="X504" i="6" a="1"/>
  <c r="X428" i="6" a="1"/>
  <c r="BZ513" i="6" a="1"/>
  <c r="BN424" i="6" a="1"/>
  <c r="CD341" i="6" a="1"/>
  <c r="V518" i="6" a="1"/>
  <c r="Q421" i="6" a="1"/>
  <c r="BD425" i="6" a="1"/>
  <c r="N506" i="6"/>
  <c r="BH418" i="6" a="1"/>
  <c r="CL155" i="6" a="1"/>
  <c r="BB417" i="6" a="1"/>
  <c r="P419" i="6" a="1"/>
  <c r="N519" i="6"/>
  <c r="BD427" i="6" a="1"/>
  <c r="AV413" i="6" a="1"/>
  <c r="AA406" i="6" a="1"/>
  <c r="V418" i="6" a="1"/>
  <c r="BY514" i="6" a="1"/>
  <c r="R496" i="6" a="1"/>
  <c r="Q514" i="6" a="1"/>
  <c r="BI506" i="6" a="1"/>
  <c r="Y405" i="6" a="1"/>
  <c r="BO413" i="6" a="1"/>
  <c r="CK500" i="6" a="1"/>
  <c r="W416" i="6" a="1"/>
  <c r="BC518" i="6" a="1"/>
  <c r="CE419" i="6" a="1"/>
  <c r="CK519" i="6" a="1"/>
  <c r="P430" i="6" a="1"/>
  <c r="CB413" i="6" a="1"/>
  <c r="CD413" i="6" a="1"/>
  <c r="W517" i="6" a="1"/>
  <c r="CL60" i="6" a="1"/>
  <c r="CE429" i="6" a="1"/>
  <c r="R519" i="6" a="1"/>
  <c r="P513" i="6" a="1"/>
  <c r="S518" i="6" a="1"/>
  <c r="BO421" i="6" a="1"/>
  <c r="S512" i="6" a="1"/>
  <c r="BY498" i="6" a="1"/>
  <c r="O420" i="6" a="1"/>
  <c r="Q515" i="6" a="1"/>
  <c r="Z518" i="6" a="1"/>
  <c r="CL157" i="6" a="1"/>
  <c r="AV417" i="6" a="1"/>
  <c r="AV496" i="6" a="1"/>
  <c r="P407" i="6" a="1"/>
  <c r="R425" i="6" a="1"/>
  <c r="BH517" i="6" a="1"/>
  <c r="BP413" i="6" a="1"/>
  <c r="BY429" i="6" a="1"/>
  <c r="BM518" i="6" a="1"/>
  <c r="AA421" i="6" a="1"/>
  <c r="BC409" i="6" a="1"/>
  <c r="T506" i="6" a="1"/>
  <c r="U430" i="6" a="1"/>
  <c r="R421" i="6" a="1"/>
  <c r="BW429" i="6" a="1"/>
  <c r="N401" i="6"/>
  <c r="BM418" i="6" a="1"/>
  <c r="AX412" i="6" a="1"/>
  <c r="V426" i="6" a="1"/>
  <c r="AA413" i="6" a="1"/>
  <c r="CB422" i="6" a="1"/>
  <c r="BA421" i="6" a="1"/>
  <c r="AA408" i="6" a="1"/>
  <c r="BJ403" i="6" a="1"/>
  <c r="S421" i="6" a="1"/>
  <c r="CL420" i="6" a="1"/>
  <c r="BA514" i="6" a="1"/>
  <c r="Z420" i="6" a="1"/>
  <c r="N513" i="6"/>
  <c r="BW514" i="6" a="1"/>
  <c r="U419" i="6" a="1"/>
  <c r="BZ422" i="6" a="1"/>
  <c r="U429" i="6" a="1"/>
  <c r="U522" i="6" a="1"/>
  <c r="X422" i="6" a="1"/>
  <c r="BF428" i="6" a="1"/>
  <c r="BO522" i="6" a="1"/>
  <c r="CL275" i="6" a="1"/>
  <c r="AV420" i="6" a="1"/>
  <c r="X430" i="6" a="1"/>
  <c r="BB423" i="6" a="1"/>
  <c r="CK408" i="6" a="1"/>
  <c r="BN418" i="6" a="1"/>
  <c r="BJ401" i="6" a="1"/>
  <c r="BY496" i="6" a="1"/>
  <c r="Q520" i="6" a="1"/>
  <c r="CD519" i="6" a="1"/>
  <c r="AA412" i="6" a="1"/>
  <c r="T428" i="6" a="1"/>
  <c r="AV497" i="6" a="1"/>
  <c r="W425" i="6" a="1"/>
  <c r="W404" i="6" a="1"/>
  <c r="BP421" i="6" a="1"/>
  <c r="CE424" i="6" a="1"/>
  <c r="CL195" i="6" a="1"/>
  <c r="BO409" i="6" a="1"/>
  <c r="BB504" i="6" a="1"/>
  <c r="CD415" i="6" a="1"/>
  <c r="BI512" i="6" a="1"/>
  <c r="BZ401" i="6" a="1"/>
  <c r="BJ419" i="6" a="1"/>
  <c r="BO404" i="6" a="1"/>
  <c r="BM430" i="6" a="1"/>
  <c r="Q409" i="6" a="1"/>
  <c r="BW417" i="6" a="1"/>
  <c r="V522" i="6" a="1"/>
  <c r="BN409" i="6" a="1"/>
  <c r="BW418" i="6" a="1"/>
  <c r="CL52" i="6" a="1"/>
  <c r="BN429" i="6" a="1"/>
  <c r="W406" i="6" a="1"/>
  <c r="BY427" i="6" a="1"/>
  <c r="V402" i="6" a="1"/>
  <c r="BW402" i="6" a="1"/>
  <c r="BB426" i="6" a="1"/>
  <c r="BJ504" i="6" a="1"/>
  <c r="V430" i="6" a="1"/>
  <c r="BJ405" i="6" a="1"/>
  <c r="BO500" i="6" a="1"/>
  <c r="R412" i="6" a="1"/>
  <c r="AW427" i="6" a="1"/>
  <c r="R422" i="6" a="1"/>
  <c r="T514" i="6" a="1"/>
  <c r="Q519" i="6" a="1"/>
  <c r="Z500" i="6" a="1"/>
  <c r="CB402" i="6" a="1"/>
  <c r="BZ427" i="6" a="1"/>
  <c r="CD426" i="6" a="1"/>
  <c r="CB406" i="6" a="1"/>
  <c r="S522" i="6" a="1"/>
  <c r="W412" i="6" a="1"/>
  <c r="AV412" i="6" a="1"/>
  <c r="CL338" i="6" a="1"/>
  <c r="CL41" i="6" a="1"/>
  <c r="Y425" i="6" a="1"/>
  <c r="CK428" i="6" a="1"/>
  <c r="AA341" i="6" a="1"/>
  <c r="AW426" i="6" a="1"/>
  <c r="BN403" i="6" a="1"/>
  <c r="CL421" i="6" a="1"/>
  <c r="BN408" i="6" a="1"/>
  <c r="AV404" i="6" a="1"/>
  <c r="BI519" i="6" a="1"/>
  <c r="S425" i="6" a="1"/>
  <c r="R405" i="6" a="1"/>
  <c r="BF341" i="6" a="1"/>
  <c r="BF429" i="6" a="1"/>
  <c r="CL417" i="6" a="1"/>
  <c r="S422" i="6" a="1"/>
  <c r="T520" i="6" a="1"/>
  <c r="BP407" i="6" a="1"/>
  <c r="CB417" i="6" a="1"/>
  <c r="BW425" i="6" a="1"/>
  <c r="CL167" i="6" a="1"/>
  <c r="BI415" i="6" a="1"/>
  <c r="U423" i="6" a="1"/>
  <c r="U514" i="6" a="1"/>
  <c r="BY522" i="6" a="1"/>
  <c r="AX416" i="6" a="1"/>
  <c r="BD406" i="6" a="1"/>
  <c r="BY412" i="6" a="1"/>
  <c r="CL250" i="6" a="1"/>
  <c r="BH429" i="6" a="1"/>
  <c r="V425" i="6" a="1"/>
  <c r="CL257" i="6" a="1"/>
  <c r="BA409" i="6" a="1"/>
  <c r="CK413" i="6" a="1"/>
  <c r="O423" i="6" a="1"/>
  <c r="CL82" i="6" a="1"/>
  <c r="S513" i="6" a="1"/>
  <c r="BD520" i="6" a="1"/>
  <c r="Y520" i="6" a="1"/>
  <c r="AA416" i="6" a="1"/>
  <c r="O426" i="6" a="1"/>
  <c r="CL429" i="6" a="1"/>
  <c r="CL258" i="6" a="1"/>
  <c r="P341" i="6" a="1"/>
  <c r="CK522" i="6" a="1"/>
  <c r="BB424" i="6" a="1"/>
  <c r="BF420" i="6" a="1"/>
  <c r="BI522" i="6" a="1"/>
  <c r="N414" i="6"/>
  <c r="BC519" i="6" a="1"/>
  <c r="BJ413" i="6" a="1"/>
  <c r="BZ421" i="6" a="1"/>
  <c r="BD517" i="6" a="1"/>
  <c r="BC402" i="6" a="1"/>
  <c r="BM425" i="6" a="1"/>
  <c r="BI417" i="6" a="1"/>
  <c r="BD500" i="6" a="1"/>
  <c r="BC401" i="6" a="1"/>
  <c r="CB516" i="6" a="1"/>
  <c r="N423" i="6"/>
  <c r="X425" i="6" a="1"/>
  <c r="BM424" i="6" a="1"/>
  <c r="AV429" i="6" a="1"/>
  <c r="CL49" i="6" a="1"/>
  <c r="T403" i="6" a="1"/>
  <c r="BC422" i="6" a="1"/>
  <c r="BP406" i="6" a="1"/>
  <c r="AA426" i="6" a="1"/>
  <c r="Q402" i="6" a="1"/>
  <c r="BC498" i="6" a="1"/>
  <c r="CE353" i="6" a="1"/>
  <c r="O421" i="6" a="1"/>
  <c r="V497" i="6" a="1"/>
  <c r="CE404" i="6" a="1"/>
  <c r="Y515" i="6" a="1"/>
  <c r="CE428" i="6" a="1"/>
  <c r="CB426" i="6" a="1"/>
  <c r="P420" i="6" a="1"/>
  <c r="T418" i="6" a="1"/>
  <c r="V500" i="6" a="1"/>
  <c r="S418" i="6" a="1"/>
  <c r="CL160" i="6" a="1"/>
  <c r="X419" i="6" a="1"/>
  <c r="Z426" i="6" a="1"/>
  <c r="BN427" i="6" a="1"/>
  <c r="BM516" i="6" a="1"/>
  <c r="BZ413" i="6" a="1"/>
  <c r="R426" i="6" a="1"/>
  <c r="Q426" i="6" a="1"/>
  <c r="V404" i="6" a="1"/>
  <c r="BH401" i="6" a="1"/>
  <c r="AX514" i="6" a="1"/>
  <c r="CL50" i="6" a="1"/>
  <c r="U417" i="6" a="1"/>
  <c r="CB415" i="6" a="1"/>
  <c r="BN502" i="6" a="1"/>
  <c r="V498" i="6" a="1"/>
  <c r="Z430" i="6" a="1"/>
  <c r="X406" i="6" a="1"/>
  <c r="BO520" i="6" a="1"/>
  <c r="V513" i="6" a="1"/>
  <c r="BJ414" i="6" a="1"/>
  <c r="CB404" i="6" a="1"/>
  <c r="O413" i="6" a="1"/>
  <c r="O518" i="6" a="1"/>
  <c r="U425" i="6" a="1"/>
  <c r="BA512" i="6" a="1"/>
  <c r="BW422" i="6" a="1"/>
  <c r="BC516" i="6" a="1"/>
  <c r="CD401" i="6" a="1"/>
  <c r="CB500" i="6" a="1"/>
  <c r="T497" i="6" a="1"/>
  <c r="BP408" i="6" a="1"/>
  <c r="T517" i="6" a="1"/>
  <c r="BC513" i="6" a="1"/>
  <c r="BZ424" i="6" a="1"/>
  <c r="Q500" i="6" a="1"/>
  <c r="V428" i="6" a="1"/>
  <c r="S401" i="6" a="1"/>
  <c r="AW408" i="6" a="1"/>
  <c r="W417" i="6" a="1"/>
  <c r="Q341" i="6" a="1"/>
  <c r="BY405" i="6" a="1"/>
  <c r="AV514" i="6" a="1"/>
  <c r="BP519" i="6" a="1"/>
  <c r="S517" i="6" a="1"/>
  <c r="CE427" i="6" a="1"/>
  <c r="CB419" i="6" a="1"/>
  <c r="CD429" i="6" a="1"/>
  <c r="BA520" i="6" a="1"/>
  <c r="Z497" i="6" a="1"/>
  <c r="CL520" i="6" a="1"/>
  <c r="AA423" i="6" a="1"/>
  <c r="AW522" i="6" a="1"/>
  <c r="AA428" i="6" a="1"/>
  <c r="X429" i="6" a="1"/>
  <c r="BO423" i="6" a="1"/>
  <c r="W516" i="6" a="1"/>
  <c r="T522" i="6" a="1"/>
  <c r="BP341" i="6" a="1"/>
  <c r="S520" i="6" a="1"/>
  <c r="BM413" i="6" a="1"/>
  <c r="S426" i="6" a="1"/>
  <c r="BO516" i="6" a="1"/>
  <c r="BI418" i="6" a="1"/>
  <c r="BM412" i="6" a="1"/>
  <c r="BA401" i="6" a="1"/>
  <c r="BY517" i="6" a="1"/>
  <c r="CB427" i="6" a="1"/>
  <c r="BC517" i="6" a="1"/>
  <c r="P408" i="6" a="1"/>
  <c r="BN415" i="6" a="1"/>
  <c r="CB423" i="6" a="1"/>
  <c r="S416" i="6" a="1"/>
  <c r="BD497" i="6" a="1"/>
  <c r="V506" i="6" a="1"/>
  <c r="O412" i="6" a="1"/>
  <c r="BI404" i="6" a="1"/>
  <c r="BP415" i="6" a="1"/>
  <c r="BF408" i="6" a="1"/>
  <c r="CE412" i="6" a="1"/>
  <c r="BN520" i="6" a="1"/>
  <c r="CK516" i="6" a="1"/>
  <c r="T504" i="6" a="1"/>
  <c r="BW420" i="6" a="1"/>
  <c r="AX425" i="6" a="1"/>
  <c r="BO405" i="6" a="1"/>
  <c r="AX427" i="6" a="1"/>
  <c r="BB514" i="6" a="1"/>
  <c r="CL79" i="6" a="1"/>
  <c r="BD513" i="6" a="1"/>
  <c r="Y430" i="6" a="1"/>
  <c r="AW415" i="6" a="1"/>
  <c r="Z423" i="6" a="1"/>
  <c r="BH341" i="6" a="1"/>
  <c r="O519" i="6" a="1"/>
  <c r="AX420" i="6" a="1"/>
  <c r="Z414" i="6" a="1"/>
  <c r="W407" i="6" a="1"/>
  <c r="CB403" i="6" a="1"/>
  <c r="O408" i="6" a="1"/>
  <c r="BJ424" i="6" a="1"/>
  <c r="CK405" i="6" a="1"/>
  <c r="BH519" i="6" a="1"/>
  <c r="W409" i="6" a="1"/>
  <c r="N512" i="6"/>
  <c r="BF416" i="6" a="1"/>
  <c r="BW416" i="6" a="1"/>
  <c r="AX408" i="6" a="1"/>
  <c r="CK429" i="6" a="1"/>
  <c r="CL498" i="6" a="1"/>
  <c r="AW514" i="6" a="1"/>
  <c r="BI502" i="6" a="1"/>
  <c r="BH421" i="6" a="1"/>
  <c r="N404" i="6"/>
  <c r="BB420" i="6" a="1"/>
  <c r="T515" i="6" a="1"/>
  <c r="O430" i="6" a="1"/>
  <c r="BA403" i="6" a="1"/>
  <c r="BD522" i="6" a="1"/>
  <c r="AA420" i="6" a="1"/>
  <c r="W419" i="6" a="1"/>
  <c r="BO414" i="6" a="1"/>
  <c r="T402" i="6" a="1"/>
  <c r="BP416" i="6" a="1"/>
  <c r="BN405" i="6" a="1"/>
  <c r="BO402" i="6" a="1"/>
  <c r="CL187" i="6" a="1"/>
  <c r="Y506" i="6" a="1"/>
  <c r="Y497" i="6" a="1"/>
  <c r="BZ512" i="6" a="1"/>
  <c r="BB498" i="6" a="1"/>
  <c r="CE341" i="6" a="1"/>
  <c r="CB502" i="6" a="1"/>
  <c r="AW498" i="6" a="1"/>
  <c r="W341" i="6" a="1"/>
  <c r="BI425" i="6" a="1"/>
  <c r="X412" i="6" a="1"/>
  <c r="R401" i="6" a="1"/>
  <c r="U500" i="6" a="1"/>
  <c r="V406" i="6" a="1"/>
  <c r="BY516" i="6" a="1"/>
  <c r="T409" i="6" a="1"/>
  <c r="AA418" i="6" a="1"/>
  <c r="AW506" i="6" a="1"/>
  <c r="BN426" i="6" a="1"/>
  <c r="CD515" i="6" a="1"/>
  <c r="Y415" i="6" a="1"/>
  <c r="BJ421" i="6" a="1"/>
  <c r="BD420" i="6" a="1"/>
  <c r="BP409" i="6" a="1"/>
  <c r="BW408" i="6" a="1"/>
  <c r="S341" i="6" a="1"/>
  <c r="CL191" i="6" a="1"/>
  <c r="BD416" i="6" a="1"/>
  <c r="BA416" i="6" a="1"/>
  <c r="BC500" i="6" a="1"/>
  <c r="P426" i="6" a="1"/>
  <c r="CL46" i="6" a="1"/>
  <c r="AW404" i="6" a="1"/>
  <c r="AV406" i="6" a="1"/>
  <c r="T513" i="6" a="1"/>
  <c r="Q413" i="6" a="1"/>
  <c r="Q419" i="6" a="1"/>
  <c r="AV401" i="6" a="1"/>
  <c r="BJ514" i="6" a="1"/>
  <c r="BJ519" i="6" a="1"/>
  <c r="R512" i="6" a="1"/>
  <c r="CE420" i="6" a="1"/>
  <c r="CL185" i="6" a="1"/>
  <c r="AW496" i="6" a="1"/>
  <c r="O422" i="6" a="1"/>
  <c r="BA426" i="6" a="1"/>
  <c r="AA409" i="6" a="1"/>
  <c r="CK416" i="6" a="1"/>
  <c r="R498" i="6" a="1"/>
  <c r="BZ506" i="6" a="1"/>
  <c r="BA405" i="6" a="1"/>
  <c r="CE401" i="6" a="1"/>
  <c r="CD404" i="6" a="1"/>
  <c r="CL56" i="6" a="1"/>
  <c r="Y522" i="6" a="1"/>
  <c r="BD518" i="6" a="1"/>
  <c r="BC417" i="6" a="1"/>
  <c r="BB414" i="6" a="1"/>
  <c r="V422" i="6" a="1"/>
  <c r="BZ496" i="6" a="1"/>
  <c r="V516" i="6" a="1"/>
  <c r="AX520" i="6" a="1"/>
  <c r="BJ406" i="6" a="1"/>
  <c r="O409" i="6" a="1"/>
  <c r="BC514" i="6" a="1"/>
  <c r="CK414" i="6" a="1"/>
  <c r="O425" i="6" a="1"/>
  <c r="BP517" i="6" a="1"/>
  <c r="BN517" i="6" a="1"/>
  <c r="CL75" i="6" a="1"/>
  <c r="S428" i="6" a="1"/>
  <c r="AW520" i="6" a="1"/>
  <c r="T427" i="6" a="1"/>
  <c r="BY408" i="6" a="1"/>
  <c r="AW500" i="6" a="1"/>
  <c r="CE407" i="6" a="1"/>
  <c r="CB429" i="6" a="1"/>
  <c r="CL67" i="6" a="1"/>
  <c r="O415" i="6" a="1"/>
  <c r="S497" i="6" a="1"/>
  <c r="S403" i="6" a="1"/>
  <c r="BP502" i="6" a="1"/>
  <c r="BD402" i="6" a="1"/>
  <c r="CK404" i="6" a="1"/>
  <c r="Z422" i="6" a="1"/>
  <c r="BM497" i="6" a="1"/>
  <c r="X517" i="6" a="1"/>
  <c r="R409" i="6" a="1"/>
  <c r="O417" i="6" a="1"/>
  <c r="Q517" i="6" a="1"/>
  <c r="BN522" i="6" a="1"/>
  <c r="BM427" i="6" a="1"/>
  <c r="BN407" i="6" a="1"/>
  <c r="Q418" i="6" a="1"/>
  <c r="BF496" i="6" a="1"/>
  <c r="BW413" i="6" a="1"/>
  <c r="O401" i="6" a="1"/>
  <c r="R514" i="6" a="1"/>
  <c r="U402" i="6" a="1"/>
  <c r="BP419" i="6" a="1"/>
  <c r="O520" i="6" a="1"/>
  <c r="CD405" i="6" a="1"/>
  <c r="BO408" i="6" a="1"/>
  <c r="P403" i="6" a="1"/>
  <c r="BA517" i="6" a="1"/>
  <c r="CE416" i="6" a="1"/>
  <c r="BI429" i="6" a="1"/>
  <c r="X506" i="6" a="1"/>
  <c r="BN430" i="6" a="1"/>
  <c r="AW429" i="6" a="1"/>
  <c r="BW424" i="6" a="1"/>
  <c r="BF412" i="6" a="1"/>
  <c r="T406" i="6" a="1"/>
  <c r="V517" i="6" a="1"/>
  <c r="BM506" i="6" a="1"/>
  <c r="CL277" i="6" a="1"/>
  <c r="BD409" i="6" a="1"/>
  <c r="Y413" i="6" a="1"/>
  <c r="BN412" i="6" a="1"/>
  <c r="V409" i="6" a="1"/>
  <c r="AA415" i="6" a="1"/>
  <c r="BI423" i="6" a="1"/>
  <c r="W518" i="6" a="1"/>
  <c r="BD426" i="6" a="1"/>
  <c r="BB403" i="6" a="1"/>
  <c r="CK425" i="6" a="1"/>
  <c r="AV409" i="6" a="1"/>
  <c r="P423" i="6" a="1"/>
  <c r="Z428" i="6" a="1"/>
  <c r="BJ426" i="6" a="1"/>
  <c r="BW405" i="6" a="1"/>
  <c r="BF520" i="6" a="1"/>
  <c r="BB512" i="6" a="1"/>
  <c r="CB517" i="6" a="1"/>
  <c r="CL65" i="6" a="1"/>
  <c r="P405" i="6" a="1"/>
  <c r="BN422" i="6" a="1"/>
  <c r="S506" i="6" a="1"/>
  <c r="X514" i="6" a="1"/>
  <c r="N520" i="6"/>
  <c r="BA412" i="6" a="1"/>
  <c r="BN514" i="6" a="1"/>
  <c r="BI421" i="6" a="1"/>
  <c r="N402" i="6"/>
  <c r="Q429" i="6" a="1"/>
  <c r="P429" i="6" a="1"/>
  <c r="AV517" i="6" a="1"/>
  <c r="O512" i="6" a="1"/>
  <c r="W506" i="6" a="1"/>
  <c r="X498" i="6" a="1"/>
  <c r="BD498" i="6" a="1"/>
  <c r="X515" i="6" a="1"/>
  <c r="CL366" i="6" a="1"/>
  <c r="BM423" i="6" a="1"/>
  <c r="BZ412" i="6" a="1"/>
  <c r="AV424" i="6" a="1"/>
  <c r="CB418" i="6" a="1"/>
  <c r="CL161" i="6" a="1"/>
  <c r="V414" i="6" a="1"/>
  <c r="X418" i="6" a="1"/>
  <c r="BD407" i="6" a="1"/>
  <c r="S519" i="6" a="1"/>
  <c r="BI500" i="6" a="1"/>
  <c r="CL247" i="6" a="1"/>
  <c r="BH413" i="6" a="1"/>
  <c r="N518" i="6"/>
  <c r="S413" i="6" a="1"/>
  <c r="CL497" i="6" a="1"/>
  <c r="BF417" i="6" a="1"/>
  <c r="BD424" i="6" a="1"/>
  <c r="BW504" i="6" a="1"/>
  <c r="BO428" i="6" a="1"/>
  <c r="BD429" i="6" a="1"/>
  <c r="BO502" i="6" a="1"/>
  <c r="S408" i="6" a="1"/>
  <c r="X513" i="6" a="1"/>
  <c r="Y498" i="6" a="1"/>
  <c r="X415" i="6" a="1"/>
  <c r="Q428" i="6" a="1"/>
  <c r="AV426" i="6" a="1"/>
  <c r="CD506" i="6" a="1"/>
  <c r="S427" i="6" a="1"/>
  <c r="BD430" i="6" a="1"/>
  <c r="Q504" i="6" a="1"/>
  <c r="BJ408" i="6" a="1"/>
  <c r="W405" i="6" a="1"/>
  <c r="CD518" i="6" a="1"/>
  <c r="Q424" i="6" a="1"/>
  <c r="BA418" i="6" a="1"/>
  <c r="U520" i="6" a="1"/>
  <c r="R522" i="6" a="1"/>
  <c r="W423" i="6" a="1"/>
  <c r="BW423" i="6" a="1"/>
  <c r="BF519" i="6" a="1"/>
  <c r="CL414" i="6" a="1"/>
  <c r="AX500" i="6" a="1"/>
  <c r="W512" i="6" a="1"/>
  <c r="U502" i="6" a="1"/>
  <c r="CL190" i="6" a="1"/>
  <c r="W403" i="6" a="1"/>
  <c r="BP500" i="6" a="1"/>
  <c r="BA402" i="6" a="1"/>
  <c r="CL251" i="6" a="1"/>
  <c r="BP430" i="6" a="1"/>
  <c r="BH515" i="6" a="1"/>
  <c r="U498" i="6" a="1"/>
  <c r="P504" i="6" a="1"/>
  <c r="V423" i="6" a="1"/>
  <c r="BP402" i="6" a="1"/>
  <c r="AW420" i="6" a="1"/>
  <c r="BA496" i="6" a="1"/>
  <c r="CL504" i="6" a="1"/>
  <c r="BD418" i="6" a="1"/>
  <c r="Z517" i="6" a="1"/>
  <c r="BJ417" i="6" a="1"/>
  <c r="CL70" i="6" a="1"/>
  <c r="AA403" i="6" a="1"/>
  <c r="CE504" i="6" a="1"/>
  <c r="BB421" i="6" a="1"/>
  <c r="CD409" i="6" a="1"/>
  <c r="W427" i="6" a="1"/>
  <c r="V408" i="6" a="1"/>
  <c r="AV403" i="6" a="1"/>
  <c r="BP497" i="6" a="1"/>
  <c r="CE518" i="6" a="1"/>
  <c r="CL502" i="6" a="1"/>
  <c r="BP504" i="6" a="1"/>
  <c r="V514" i="6" a="1"/>
  <c r="BH500" i="6" a="1"/>
  <c r="U412" i="6" a="1"/>
  <c r="AV408" i="6" a="1"/>
  <c r="U418" i="6" a="1"/>
  <c r="BY406" i="6" a="1"/>
  <c r="U406" i="6" a="1"/>
  <c r="BY513" i="6" a="1"/>
  <c r="N502" i="6"/>
  <c r="P522" i="6" a="1"/>
  <c r="Y417" i="6" a="1"/>
  <c r="U421" i="6" a="1"/>
  <c r="CL280" i="6" a="1"/>
  <c r="BH402" i="6" a="1"/>
  <c r="N517" i="6"/>
  <c r="Z496" i="6" a="1"/>
  <c r="Z424" i="6" a="1"/>
  <c r="CL522" i="6" a="1"/>
  <c r="CD502" i="6" a="1"/>
  <c r="R404" i="6" a="1"/>
  <c r="BA497" i="6" a="1"/>
  <c r="BP417" i="6" a="1"/>
  <c r="BJ497" i="6" a="1"/>
  <c r="U518" i="6" a="1"/>
  <c r="BJ402" i="6" a="1"/>
  <c r="BN516" i="6" a="1"/>
  <c r="R497" i="6" a="1"/>
  <c r="O504" i="6" a="1"/>
  <c r="P424" i="6" a="1"/>
  <c r="V515" i="6" a="1"/>
  <c r="V429" i="6" a="1"/>
  <c r="BJ430" i="6" a="1"/>
  <c r="CE496" i="6" a="1"/>
  <c r="Z404" i="6" a="1"/>
  <c r="CL430" i="6" a="1"/>
  <c r="BA408" i="6" a="1"/>
  <c r="S423" i="6" a="1"/>
  <c r="O403" i="6" a="1"/>
  <c r="BM426" i="6" a="1"/>
  <c r="BM496" i="6" a="1"/>
  <c r="X416" i="6" a="1"/>
  <c r="BF403" i="6" a="1"/>
  <c r="AX423" i="6" a="1"/>
  <c r="Z406" i="6" a="1"/>
  <c r="CK406" i="6" a="1"/>
  <c r="Q496" i="6" a="1"/>
  <c r="AW512" i="6" a="1"/>
  <c r="BM353" i="6" a="1"/>
  <c r="O419" i="6" a="1"/>
  <c r="BD423" i="6" a="1"/>
  <c r="BZ402" i="6" a="1"/>
  <c r="BA522" i="6" a="1"/>
  <c r="BB412" i="6" a="1"/>
  <c r="CK430" i="6" a="1"/>
  <c r="CL69" i="6" a="1"/>
  <c r="U414" i="6" a="1"/>
  <c r="BC427" i="6" a="1"/>
  <c r="BD506" i="6" a="1"/>
  <c r="Z513" i="6" a="1"/>
  <c r="CL259" i="6" a="1"/>
  <c r="BC414" i="6" a="1"/>
  <c r="N500" i="6"/>
  <c r="T417" i="6" a="1"/>
  <c r="U519" i="6" a="1"/>
  <c r="V519" i="6" a="1"/>
  <c r="CB407" i="6" a="1"/>
  <c r="N426" i="6"/>
  <c r="BM514" i="6" a="1"/>
  <c r="BH518" i="6" a="1"/>
  <c r="BW421" i="6" a="1"/>
  <c r="BI408" i="6" a="1"/>
  <c r="CE516" i="6" a="1"/>
  <c r="AV500" i="6" a="1"/>
  <c r="BY424" i="6" a="1"/>
  <c r="N504" i="6"/>
  <c r="BZ409" i="6" a="1"/>
  <c r="BF515" i="6" a="1"/>
  <c r="BN423" i="6" a="1"/>
  <c r="T423" i="6" a="1"/>
  <c r="P414" i="6" a="1"/>
  <c r="BY500" i="6" a="1"/>
  <c r="CL405" i="6" a="1"/>
  <c r="AW516" i="6" a="1"/>
  <c r="BI401" i="6" a="1"/>
  <c r="X404" i="6" a="1"/>
  <c r="BB419" i="6" a="1"/>
  <c r="CK418" i="6" a="1"/>
  <c r="Y418" i="6" a="1"/>
  <c r="AW414" i="6" a="1"/>
  <c r="CB405" i="6" a="1"/>
  <c r="R520" i="6" a="1"/>
  <c r="N420" i="6"/>
  <c r="W514" i="6" a="1"/>
  <c r="AV518" i="6" a="1"/>
  <c r="U341" i="6" a="1"/>
  <c r="BD421" i="6" a="1"/>
  <c r="CB497" i="6" a="1"/>
  <c r="CE418" i="6" a="1"/>
  <c r="BA413" i="6" a="1"/>
  <c r="BZ518" i="6" a="1"/>
  <c r="BD519" i="6" a="1"/>
  <c r="Z427" i="6" a="1"/>
  <c r="R427" i="6" a="1"/>
  <c r="T420" i="6" a="1"/>
  <c r="BW409" i="6" a="1"/>
  <c r="CK423" i="6" a="1"/>
  <c r="AV405" i="6" a="1"/>
  <c r="BB496" i="6" a="1"/>
  <c r="X413" i="6" a="1"/>
  <c r="CB430" i="6" a="1"/>
  <c r="BO504" i="6" a="1"/>
  <c r="CB515" i="6" a="1"/>
  <c r="BC405" i="6" a="1"/>
  <c r="BN513" i="6" a="1"/>
  <c r="Y401" i="6" a="1"/>
  <c r="CL404" i="6" a="1"/>
  <c r="CD418" i="6" a="1"/>
  <c r="R518" i="6" a="1"/>
  <c r="P422" i="6" a="1"/>
  <c r="BH502" i="6" a="1"/>
  <c r="AA405" i="6" a="1"/>
  <c r="CK518" i="6" a="1"/>
  <c r="CD353" i="6" a="1"/>
  <c r="CD419" i="6" a="1"/>
  <c r="AV419" i="6" a="1"/>
  <c r="CD516" i="6" a="1"/>
  <c r="S406" i="6" a="1"/>
  <c r="CL77" i="6" a="1"/>
  <c r="Q512" i="6" a="1"/>
  <c r="BN402" i="6" a="1"/>
  <c r="BD512" i="6" a="1"/>
  <c r="CL47" i="6" a="1"/>
  <c r="N422" i="6"/>
  <c r="BN404" i="6" a="1"/>
  <c r="BH504" i="6" a="1"/>
  <c r="CE417" i="6" a="1"/>
  <c r="AW412" i="6" a="1"/>
  <c r="AW515" i="6" a="1"/>
  <c r="BF516" i="6" a="1"/>
  <c r="AV407" i="6" a="1"/>
  <c r="CL166" i="6" a="1"/>
  <c r="V415" i="6" a="1"/>
  <c r="BJ423" i="6" a="1"/>
  <c r="CK409" i="6" a="1"/>
  <c r="AX419" i="6" a="1"/>
  <c r="V427" i="6" a="1"/>
  <c r="AV506" i="6" a="1"/>
  <c r="CL500" i="6" a="1"/>
  <c r="BW520" i="6" a="1"/>
  <c r="X516" i="6" a="1"/>
  <c r="CK506" i="6" a="1"/>
  <c r="CL263" i="6" a="1"/>
  <c r="O424" i="6" a="1"/>
  <c r="Y513" i="6" a="1"/>
  <c r="CK427" i="6" a="1"/>
  <c r="BI513" i="6" a="1"/>
  <c r="BZ417" i="6" a="1"/>
  <c r="BZ515" i="6" a="1"/>
  <c r="BH408" i="6" a="1"/>
  <c r="CE421" i="6" a="1"/>
  <c r="BW516" i="6" a="1"/>
  <c r="V502" i="6" a="1"/>
  <c r="CL200" i="6" a="1"/>
  <c r="BI420" i="6" a="1"/>
  <c r="CL426" i="6" a="1"/>
  <c r="AV425" i="6" a="1"/>
  <c r="BJ420" i="6" a="1"/>
  <c r="BI504" i="6" a="1"/>
  <c r="Y427" i="6" a="1"/>
  <c r="Q403" i="6" a="1"/>
  <c r="BZ408" i="6" a="1"/>
  <c r="R428" i="6" a="1"/>
  <c r="Q518" i="6" a="1"/>
  <c r="BZ519" i="6" a="1"/>
  <c r="CD427" i="6" a="1"/>
  <c r="BM409" i="6" a="1"/>
  <c r="W430" i="6" a="1"/>
  <c r="AX428" i="6" a="1"/>
  <c r="N421" i="6"/>
  <c r="CE514" i="6" a="1"/>
  <c r="X421" i="6" a="1"/>
  <c r="P417" i="6" a="1"/>
  <c r="W414" i="6" a="1"/>
  <c r="CL516" i="6" a="1"/>
  <c r="BF421" i="6" a="1"/>
  <c r="BO514" i="6" a="1"/>
  <c r="AX403" i="6" a="1"/>
  <c r="BF414" i="6" a="1"/>
  <c r="AV513" i="6" a="1"/>
  <c r="AV427" i="6" a="1"/>
  <c r="CL186" i="6" a="1"/>
  <c r="U416" i="6" a="1"/>
  <c r="BO426" i="6" a="1"/>
  <c r="T414" i="6" a="1"/>
  <c r="N514" i="6"/>
  <c r="BP425" i="6" a="1"/>
  <c r="CE406" i="6" a="1"/>
  <c r="CL340" i="6" a="1"/>
  <c r="BO498" i="6" a="1"/>
  <c r="Q427" i="6" a="1"/>
  <c r="CL51" i="6" a="1"/>
  <c r="BB402" i="6" a="1"/>
  <c r="BJ341" i="6" a="1"/>
  <c r="CK502" i="6" a="1"/>
  <c r="CL40" i="6" a="1"/>
  <c r="Y504" i="6" a="1"/>
  <c r="X409" i="6" a="1"/>
  <c r="X402" i="6" a="1"/>
  <c r="CE517" i="6" a="1"/>
  <c r="BC504" i="6" a="1"/>
  <c r="CL246" i="6" a="1"/>
  <c r="BH353" i="6" a="1"/>
  <c r="BA414" i="6" a="1"/>
  <c r="P404" i="6" a="1"/>
  <c r="CE506" i="6" a="1"/>
  <c r="BN504" i="6" a="1"/>
  <c r="BZ517" i="6" a="1"/>
  <c r="BF500" i="6" a="1"/>
  <c r="CL262" i="6" a="1"/>
  <c r="CL89" i="6" a="1"/>
  <c r="R502" i="6" a="1"/>
  <c r="S414" i="6" a="1"/>
  <c r="CD513" i="6" a="1"/>
  <c r="Y514" i="6" a="1"/>
  <c r="BW497" i="6" a="1"/>
  <c r="BY401" i="6" a="1"/>
  <c r="BY415" i="6" a="1"/>
  <c r="BC520" i="6" a="1"/>
  <c r="N417" i="6"/>
  <c r="T516" i="6" a="1"/>
  <c r="BI405" i="6" a="1"/>
  <c r="T407" i="6" a="1"/>
  <c r="BW502" i="6" a="1"/>
  <c r="T412" i="6" a="1"/>
  <c r="BP514" i="6" a="1"/>
  <c r="AX401" i="6" a="1"/>
  <c r="CD425" i="6" a="1"/>
  <c r="CL83" i="6" a="1"/>
  <c r="BD515" i="6" a="1"/>
  <c r="CL198" i="6" a="1"/>
  <c r="BJ517" i="6" a="1"/>
  <c r="CE512" i="6" a="1"/>
  <c r="U422" i="6" a="1"/>
  <c r="BW414" i="6" a="1"/>
  <c r="AW409" i="6" a="1"/>
  <c r="AV519" i="6" a="1"/>
  <c r="BZ423" i="6" a="1"/>
  <c r="AD496" i="8" l="1"/>
  <c r="Q30" i="9"/>
  <c r="CI158" i="8"/>
  <c r="BT158" i="8"/>
  <c r="BU158" i="8" s="1"/>
  <c r="CG158" i="8"/>
  <c r="CH158" i="8" s="1"/>
  <c r="Q73" i="9"/>
  <c r="AD47" i="8"/>
  <c r="AD500" i="8"/>
  <c r="Q53" i="9"/>
  <c r="Q69" i="9"/>
  <c r="AD566" i="8"/>
  <c r="Q13" i="9"/>
  <c r="AD512" i="8"/>
  <c r="S111" i="9"/>
  <c r="S44" i="9"/>
  <c r="Q23" i="9"/>
  <c r="AD166" i="8"/>
  <c r="AD406" i="8"/>
  <c r="Q82" i="9"/>
  <c r="CG63" i="8"/>
  <c r="CH63" i="8" s="1"/>
  <c r="CI63" i="8"/>
  <c r="BT63" i="8"/>
  <c r="BU63" i="8" s="1"/>
  <c r="CM63" i="8" s="1"/>
  <c r="Q58" i="9"/>
  <c r="AD194" i="8"/>
  <c r="Q18" i="9"/>
  <c r="AD66" i="8"/>
  <c r="AD200" i="8"/>
  <c r="Q75" i="9"/>
  <c r="Q41" i="9"/>
  <c r="AD91" i="8"/>
  <c r="CG161" i="8"/>
  <c r="CH161" i="8" s="1"/>
  <c r="CI161" i="8"/>
  <c r="BT161" i="8"/>
  <c r="BU161" i="8" s="1"/>
  <c r="CM161" i="8" s="1"/>
  <c r="Q119" i="9"/>
  <c r="AD198" i="8"/>
  <c r="Q121" i="9"/>
  <c r="AD69" i="8"/>
  <c r="Q45" i="9"/>
  <c r="AD87" i="8"/>
  <c r="Q47" i="9"/>
  <c r="AD90" i="8"/>
  <c r="Q117" i="9"/>
  <c r="Q10" i="9"/>
  <c r="AD429" i="8"/>
  <c r="Q86" i="9"/>
  <c r="AD190" i="8"/>
  <c r="Q93" i="9"/>
  <c r="AD50" i="8"/>
  <c r="Q52" i="9"/>
  <c r="AD175" i="8"/>
  <c r="AD504" i="8"/>
  <c r="Q34" i="9"/>
  <c r="Q80" i="9"/>
  <c r="AD173" i="8"/>
  <c r="Q33" i="9"/>
  <c r="AD498" i="8"/>
  <c r="Q56" i="9"/>
  <c r="AD77" i="8"/>
  <c r="Q99" i="9"/>
  <c r="AD94" i="8"/>
  <c r="AD56" i="8"/>
  <c r="Q87" i="9"/>
  <c r="Q68" i="9"/>
  <c r="AD260" i="8"/>
  <c r="Q57" i="9"/>
  <c r="AD187" i="8"/>
  <c r="Q26" i="9"/>
  <c r="AD196" i="8"/>
  <c r="Q61" i="9"/>
  <c r="AD258" i="8"/>
  <c r="Q37" i="9"/>
  <c r="AD275" i="8"/>
  <c r="CG183" i="8"/>
  <c r="CH183" i="8" s="1"/>
  <c r="BT183" i="8"/>
  <c r="BU183" i="8" s="1"/>
  <c r="CM183" i="8" s="1"/>
  <c r="CI183" i="8"/>
  <c r="Q107" i="9"/>
  <c r="AD266" i="8"/>
  <c r="Q65" i="9"/>
  <c r="AD62" i="8"/>
  <c r="Q28" i="9"/>
  <c r="AD280" i="8"/>
  <c r="Q43" i="9"/>
  <c r="AD565" i="8"/>
  <c r="Q60" i="9"/>
  <c r="AD426" i="8"/>
  <c r="AD177" i="8"/>
  <c r="Q110" i="9"/>
  <c r="AD257" i="8"/>
  <c r="Q49" i="9"/>
  <c r="Q39" i="9"/>
  <c r="AD514" i="8"/>
  <c r="Q14" i="9"/>
  <c r="AD601" i="8"/>
  <c r="Q81" i="9"/>
  <c r="AD409" i="8"/>
  <c r="AD408" i="8"/>
  <c r="Q9" i="9"/>
  <c r="Q118" i="9"/>
  <c r="AD414" i="8"/>
  <c r="Q19" i="9"/>
  <c r="AD415" i="8"/>
  <c r="Q54" i="9"/>
  <c r="AD195" i="8"/>
  <c r="AD54" i="8"/>
  <c r="Q79" i="9"/>
  <c r="AD278" i="8"/>
  <c r="Q91" i="9"/>
  <c r="AD572" i="8"/>
  <c r="Q101" i="9"/>
  <c r="Q38" i="9"/>
  <c r="AD276" i="8"/>
  <c r="Q111" i="9"/>
  <c r="AD607" i="8"/>
  <c r="Q44" i="9"/>
  <c r="Q84" i="9"/>
  <c r="AD403" i="8"/>
  <c r="Q92" i="9"/>
  <c r="AD52" i="8"/>
  <c r="Q21" i="9"/>
  <c r="AD85" i="8"/>
  <c r="Q104" i="9"/>
  <c r="AD271" i="8"/>
  <c r="Q67" i="9"/>
  <c r="AD262" i="8"/>
  <c r="Q31" i="9"/>
  <c r="AD64" i="8"/>
  <c r="Q74" i="9"/>
  <c r="AD404" i="8"/>
  <c r="AD149" i="8"/>
  <c r="Q20" i="9"/>
  <c r="S120" i="9"/>
  <c r="S7" i="9"/>
  <c r="AD567" i="8"/>
  <c r="Q95" i="9"/>
  <c r="Q70" i="9"/>
  <c r="AD259" i="8"/>
  <c r="Q15" i="9"/>
  <c r="AD169" i="8"/>
  <c r="AD268" i="8"/>
  <c r="Q90" i="9"/>
  <c r="AD401" i="8"/>
  <c r="Q59" i="9"/>
  <c r="Q55" i="9"/>
  <c r="AD79" i="8"/>
  <c r="AD179" i="8"/>
  <c r="Q98" i="9"/>
  <c r="Q32" i="9"/>
  <c r="AD147" i="8"/>
  <c r="Q114" i="9"/>
  <c r="AD189" i="8"/>
  <c r="AD281" i="8"/>
  <c r="Q66" i="9"/>
  <c r="Q29" i="9"/>
  <c r="AD167" i="8"/>
  <c r="Q11" i="9"/>
  <c r="AD60" i="8"/>
  <c r="Q122" i="9"/>
  <c r="AD44" i="8"/>
  <c r="AD516" i="8"/>
  <c r="Q115" i="9"/>
  <c r="Q16" i="9"/>
  <c r="AD515" i="8"/>
  <c r="AD269" i="8"/>
  <c r="Q94" i="9"/>
  <c r="AD170" i="8"/>
  <c r="Q78" i="9"/>
  <c r="Q97" i="9"/>
  <c r="AD339" i="8"/>
  <c r="AD88" i="8"/>
  <c r="Q42" i="9"/>
  <c r="Q36" i="9"/>
  <c r="AD67" i="8"/>
  <c r="Q105" i="9"/>
  <c r="AD174" i="8"/>
  <c r="AD73" i="8"/>
  <c r="Q7" i="9"/>
  <c r="Q120" i="9"/>
  <c r="Q50" i="9"/>
  <c r="AD412" i="8"/>
  <c r="Q25" i="9"/>
  <c r="AD81" i="8"/>
  <c r="Q89" i="9"/>
  <c r="AD199" i="8"/>
  <c r="Q48" i="9"/>
  <c r="AD519" i="8"/>
  <c r="Q63" i="9"/>
  <c r="AD188" i="8"/>
  <c r="Q27" i="9"/>
  <c r="AD428" i="8"/>
  <c r="Q24" i="9"/>
  <c r="AD410" i="8"/>
  <c r="CI38" i="8"/>
  <c r="CG38" i="8"/>
  <c r="CH38" i="8" s="1"/>
  <c r="BT38" i="8"/>
  <c r="BU38" i="8" s="1"/>
  <c r="CM38" i="8" s="1"/>
  <c r="BU267" i="8"/>
  <c r="U88" i="9" s="1"/>
  <c r="CI353" i="8"/>
  <c r="X96" i="9" s="1"/>
  <c r="CM571" i="8"/>
  <c r="V113" i="9" s="1"/>
  <c r="CG353" i="8"/>
  <c r="CH353" i="8" s="1"/>
  <c r="W96" i="9" s="1"/>
  <c r="BU184" i="8"/>
  <c r="U76" i="9" s="1"/>
  <c r="BU522" i="8"/>
  <c r="U85" i="9" s="1"/>
  <c r="T112" i="9"/>
  <c r="BU425" i="8"/>
  <c r="U112" i="9" s="1"/>
  <c r="CM264" i="8"/>
  <c r="V106" i="9" s="1"/>
  <c r="T72" i="9"/>
  <c r="BU261" i="8"/>
  <c r="BU497" i="8"/>
  <c r="T64" i="9"/>
  <c r="BU265" i="8"/>
  <c r="T62" i="9"/>
  <c r="BU168" i="8"/>
  <c r="U12" i="9" s="1"/>
  <c r="T12" i="9"/>
  <c r="T35" i="9"/>
  <c r="BU193" i="8"/>
  <c r="CG604" i="8"/>
  <c r="CH604" i="8" s="1"/>
  <c r="W4" i="9" s="1"/>
  <c r="CI604" i="8"/>
  <c r="X4" i="9" s="1"/>
  <c r="BT604" i="8"/>
  <c r="T4" i="9" s="1"/>
  <c r="CI642" i="8"/>
  <c r="CG642" i="8"/>
  <c r="CH642" i="8" s="1"/>
  <c r="BT642" i="8"/>
  <c r="BU642" i="8" s="1"/>
  <c r="CM642" i="8" s="1"/>
  <c r="BU341" i="8"/>
  <c r="B40" i="2"/>
  <c r="BU352" i="8"/>
  <c r="U100" i="9" s="1"/>
  <c r="CM184" i="8"/>
  <c r="V76" i="9" s="1"/>
  <c r="CM181" i="8"/>
  <c r="V108" i="9" s="1"/>
  <c r="CM420" i="8"/>
  <c r="CM83" i="8"/>
  <c r="V22" i="9" s="1"/>
  <c r="CM407" i="8"/>
  <c r="V5" i="9" s="1"/>
  <c r="CM513" i="8"/>
  <c r="V116" i="9" s="1"/>
  <c r="CM267" i="8"/>
  <c r="V88" i="9" s="1"/>
  <c r="CM279" i="8"/>
  <c r="V102" i="9" s="1"/>
  <c r="CM520" i="8"/>
  <c r="V17" i="9" s="1"/>
  <c r="BU353" i="8"/>
  <c r="U96" i="9" s="1"/>
  <c r="CM282" i="8"/>
  <c r="V103" i="9" s="1"/>
  <c r="CM172" i="8"/>
  <c r="V109" i="9" s="1"/>
  <c r="CM427" i="8"/>
  <c r="V6" i="9" s="1"/>
  <c r="CM178" i="8"/>
  <c r="V51" i="9" s="1"/>
  <c r="CM168" i="8"/>
  <c r="V12" i="9" s="1"/>
  <c r="CM89" i="8"/>
  <c r="V77" i="9" s="1"/>
  <c r="CM502" i="8"/>
  <c r="V71" i="9" s="1"/>
  <c r="CM522" i="8"/>
  <c r="V85" i="9" s="1"/>
  <c r="B16" i="2"/>
  <c r="B5" i="2"/>
  <c r="B9" i="2"/>
  <c r="B19" i="2"/>
  <c r="B10" i="2"/>
  <c r="AA415" i="6"/>
  <c r="BC415" i="6"/>
  <c r="BM496" i="6"/>
  <c r="Y401" i="6"/>
  <c r="BY500" i="6"/>
  <c r="BP496" i="6"/>
  <c r="BP428" i="6"/>
  <c r="CE415" i="6"/>
  <c r="CF415" i="6" s="1"/>
  <c r="BD429" i="6"/>
  <c r="AA406" i="6"/>
  <c r="BF517" i="6"/>
  <c r="BW419" i="6"/>
  <c r="BX419" i="6" s="1"/>
  <c r="Y417" i="6"/>
  <c r="BJ420" i="6"/>
  <c r="BJ407" i="6"/>
  <c r="T407" i="6"/>
  <c r="CE413" i="6"/>
  <c r="CF413" i="6" s="1"/>
  <c r="BF519" i="6"/>
  <c r="R403" i="6"/>
  <c r="AX427" i="6"/>
  <c r="O405" i="6"/>
  <c r="BF402" i="6"/>
  <c r="AX429" i="6"/>
  <c r="R415" i="6"/>
  <c r="AV504" i="6"/>
  <c r="CD417" i="6"/>
  <c r="BM409" i="6"/>
  <c r="Q502" i="6"/>
  <c r="BA413" i="6"/>
  <c r="BE413" i="6" s="1"/>
  <c r="S414" i="6"/>
  <c r="BN430" i="6"/>
  <c r="AA429" i="6"/>
  <c r="V428" i="6"/>
  <c r="BA498" i="6"/>
  <c r="BD403" i="6"/>
  <c r="Q496" i="6"/>
  <c r="O407" i="6"/>
  <c r="AX409" i="6"/>
  <c r="BO430" i="6"/>
  <c r="BY504" i="6"/>
  <c r="BO423" i="6"/>
  <c r="Q506" i="6"/>
  <c r="AX504" i="6"/>
  <c r="BA423" i="6"/>
  <c r="BE423" i="6" s="1"/>
  <c r="Z500" i="6"/>
  <c r="BB405" i="6"/>
  <c r="BF518" i="6"/>
  <c r="R418" i="6"/>
  <c r="BJ418" i="6"/>
  <c r="BD421" i="6"/>
  <c r="BC522" i="6"/>
  <c r="BN497" i="6"/>
  <c r="CD500" i="6"/>
  <c r="BO409" i="6"/>
  <c r="BQ409" i="6" s="1"/>
  <c r="BI498" i="6"/>
  <c r="BK498" i="6" s="1"/>
  <c r="BA420" i="6"/>
  <c r="BE420" i="6" s="1"/>
  <c r="AA427" i="6"/>
  <c r="X405" i="6"/>
  <c r="BC513" i="6"/>
  <c r="BE513" i="6" s="1"/>
  <c r="AW498" i="6"/>
  <c r="AY498" i="6" s="1"/>
  <c r="BO401" i="6"/>
  <c r="BC402" i="6"/>
  <c r="CD427" i="6"/>
  <c r="BF420" i="6"/>
  <c r="CK513" i="6"/>
  <c r="BD520" i="6"/>
  <c r="BI422" i="6"/>
  <c r="BA426" i="6"/>
  <c r="BE426" i="6" s="1"/>
  <c r="AV429" i="6"/>
  <c r="BC422" i="6"/>
  <c r="BA424" i="6"/>
  <c r="BE424" i="6" s="1"/>
  <c r="AX514" i="6"/>
  <c r="CL46" i="6"/>
  <c r="CL248" i="6"/>
  <c r="CL416" i="6"/>
  <c r="CL94" i="6"/>
  <c r="X522" i="6"/>
  <c r="CL166" i="6"/>
  <c r="AX522" i="6"/>
  <c r="P512" i="6"/>
  <c r="U423" i="6"/>
  <c r="V514" i="6"/>
  <c r="CL402" i="6"/>
  <c r="CL49" i="6"/>
  <c r="CL61" i="6"/>
  <c r="BM506" i="6"/>
  <c r="BQ506" i="6" s="1"/>
  <c r="CL160" i="6"/>
  <c r="P516" i="6"/>
  <c r="X512" i="6"/>
  <c r="Q517" i="6"/>
  <c r="BN414" i="6"/>
  <c r="CB416" i="6"/>
  <c r="CC416" i="6" s="1"/>
  <c r="BY415" i="6"/>
  <c r="U418" i="6"/>
  <c r="BW428" i="6"/>
  <c r="BX428" i="6" s="1"/>
  <c r="S403" i="6"/>
  <c r="BD405" i="6"/>
  <c r="BM424" i="6"/>
  <c r="BQ424" i="6" s="1"/>
  <c r="BY406" i="6"/>
  <c r="BF418" i="6"/>
  <c r="B85" i="2"/>
  <c r="BM502" i="6"/>
  <c r="CD402" i="6"/>
  <c r="BO515" i="6"/>
  <c r="BQ515" i="6" s="1"/>
  <c r="BN420" i="6"/>
  <c r="Y426" i="6"/>
  <c r="BJ498" i="6"/>
  <c r="BA418" i="6"/>
  <c r="BE418" i="6" s="1"/>
  <c r="W419" i="6"/>
  <c r="AV498" i="6"/>
  <c r="W427" i="6"/>
  <c r="W504" i="6"/>
  <c r="Z497" i="6"/>
  <c r="BZ430" i="6"/>
  <c r="CA430" i="6" s="1"/>
  <c r="CD413" i="6"/>
  <c r="BW425" i="6"/>
  <c r="BX425" i="6" s="1"/>
  <c r="BY498" i="6"/>
  <c r="U402" i="6"/>
  <c r="S502" i="6"/>
  <c r="R506" i="6"/>
  <c r="Z506" i="6"/>
  <c r="CB421" i="6"/>
  <c r="CC421" i="6" s="1"/>
  <c r="T504" i="6"/>
  <c r="BN418" i="6"/>
  <c r="R406" i="6"/>
  <c r="BZ427" i="6"/>
  <c r="CA427" i="6" s="1"/>
  <c r="BZ419" i="6"/>
  <c r="CA419" i="6" s="1"/>
  <c r="O409" i="6"/>
  <c r="CB353" i="6"/>
  <c r="CC353" i="6" s="1"/>
  <c r="P422" i="6"/>
  <c r="O506" i="6"/>
  <c r="R423" i="6"/>
  <c r="CL274" i="6"/>
  <c r="BJ514" i="6"/>
  <c r="BB517" i="6"/>
  <c r="BE517" i="6" s="1"/>
  <c r="BP420" i="6"/>
  <c r="AV419" i="6"/>
  <c r="AY419" i="6" s="1"/>
  <c r="T429" i="6"/>
  <c r="BI425" i="6"/>
  <c r="U506" i="6"/>
  <c r="AA428" i="6"/>
  <c r="BD517" i="6"/>
  <c r="BY520" i="6"/>
  <c r="BF430" i="6"/>
  <c r="BY512" i="6"/>
  <c r="BB418" i="6"/>
  <c r="V425" i="6"/>
  <c r="BF498" i="6"/>
  <c r="O422" i="6"/>
  <c r="AV502" i="6"/>
  <c r="CE414" i="6"/>
  <c r="CF414" i="6" s="1"/>
  <c r="BC409" i="6"/>
  <c r="BE409" i="6" s="1"/>
  <c r="AX423" i="6"/>
  <c r="AW401" i="6"/>
  <c r="Z406" i="6"/>
  <c r="BC419" i="6"/>
  <c r="P426" i="6"/>
  <c r="CE420" i="6"/>
  <c r="CF420" i="6" s="1"/>
  <c r="AW502" i="6"/>
  <c r="AY502" i="6" s="1"/>
  <c r="BM522" i="6"/>
  <c r="BQ522" i="6" s="1"/>
  <c r="CL147" i="6"/>
  <c r="Z32" i="2" s="1"/>
  <c r="BH522" i="6"/>
  <c r="CK504" i="6"/>
  <c r="CB405" i="6"/>
  <c r="CC405" i="6" s="1"/>
  <c r="CB419" i="6"/>
  <c r="CC419" i="6" s="1"/>
  <c r="Z418" i="6"/>
  <c r="BP404" i="6"/>
  <c r="O419" i="6"/>
  <c r="AV403" i="6"/>
  <c r="AY403" i="6" s="1"/>
  <c r="CB498" i="6"/>
  <c r="CC498" i="6" s="1"/>
  <c r="BY401" i="6"/>
  <c r="BZ500" i="6"/>
  <c r="CA500" i="6" s="1"/>
  <c r="BH422" i="6"/>
  <c r="BF404" i="6"/>
  <c r="BY519" i="6"/>
  <c r="B34" i="2"/>
  <c r="BJ497" i="6"/>
  <c r="BF421" i="6"/>
  <c r="BC404" i="6"/>
  <c r="BD408" i="6"/>
  <c r="BO498" i="6"/>
  <c r="BQ498" i="6" s="1"/>
  <c r="S413" i="6"/>
  <c r="X496" i="6"/>
  <c r="BF422" i="6"/>
  <c r="X418" i="6"/>
  <c r="B35" i="2"/>
  <c r="BH418" i="6"/>
  <c r="BK418" i="6" s="1"/>
  <c r="BB427" i="6"/>
  <c r="AX405" i="6"/>
  <c r="T415" i="6"/>
  <c r="BC416" i="6"/>
  <c r="BB421" i="6"/>
  <c r="BI405" i="6"/>
  <c r="U417" i="6"/>
  <c r="Y404" i="6"/>
  <c r="BP418" i="6"/>
  <c r="BN409" i="6"/>
  <c r="AV413" i="6"/>
  <c r="AY413" i="6" s="1"/>
  <c r="R425" i="6"/>
  <c r="AA418" i="6"/>
  <c r="CE496" i="6"/>
  <c r="CF496" i="6" s="1"/>
  <c r="CK424" i="6"/>
  <c r="V416" i="6"/>
  <c r="Q409" i="6"/>
  <c r="BY514" i="6"/>
  <c r="BF429" i="6"/>
  <c r="AA417" i="6"/>
  <c r="BY518" i="6"/>
  <c r="BF414" i="6"/>
  <c r="CE424" i="6"/>
  <c r="CF424" i="6" s="1"/>
  <c r="Y421" i="6"/>
  <c r="BA401" i="6"/>
  <c r="BE401" i="6" s="1"/>
  <c r="BN405" i="6"/>
  <c r="BC403" i="6"/>
  <c r="P407" i="6"/>
  <c r="BH420" i="6"/>
  <c r="BK420" i="6" s="1"/>
  <c r="BM421" i="6"/>
  <c r="BQ421" i="6" s="1"/>
  <c r="BB417" i="6"/>
  <c r="BY403" i="6"/>
  <c r="BA429" i="6"/>
  <c r="W418" i="6"/>
  <c r="AX418" i="6"/>
  <c r="AW420" i="6"/>
  <c r="AX520" i="6"/>
  <c r="CL66" i="6"/>
  <c r="CL149" i="6"/>
  <c r="CB517" i="6"/>
  <c r="CC517" i="6" s="1"/>
  <c r="CL262" i="6"/>
  <c r="CB506" i="6"/>
  <c r="CC506" i="6" s="1"/>
  <c r="AX517" i="6"/>
  <c r="Z423" i="6"/>
  <c r="CL409" i="6"/>
  <c r="BH506" i="6"/>
  <c r="BK506" i="6" s="1"/>
  <c r="CL73" i="6"/>
  <c r="CK518" i="6"/>
  <c r="BO522" i="6"/>
  <c r="BP423" i="6"/>
  <c r="BA506" i="6"/>
  <c r="BE506" i="6" s="1"/>
  <c r="T418" i="6"/>
  <c r="BJ516" i="6"/>
  <c r="BF416" i="6"/>
  <c r="Q417" i="6"/>
  <c r="S415" i="6"/>
  <c r="BJ403" i="6"/>
  <c r="AW500" i="6"/>
  <c r="AY500" i="6" s="1"/>
  <c r="BP430" i="6"/>
  <c r="B113" i="2"/>
  <c r="BP429" i="6"/>
  <c r="V421" i="6"/>
  <c r="BB519" i="6"/>
  <c r="BE519" i="6" s="1"/>
  <c r="BW426" i="6"/>
  <c r="BX426" i="6" s="1"/>
  <c r="V424" i="6"/>
  <c r="BM422" i="6"/>
  <c r="BQ422" i="6" s="1"/>
  <c r="BD496" i="6"/>
  <c r="BJ496" i="6"/>
  <c r="BZ418" i="6"/>
  <c r="CA418" i="6" s="1"/>
  <c r="X408" i="6"/>
  <c r="BN504" i="6"/>
  <c r="BQ504" i="6" s="1"/>
  <c r="BH424" i="6"/>
  <c r="BD515" i="6"/>
  <c r="CK430" i="6"/>
  <c r="R504" i="6"/>
  <c r="BM353" i="6"/>
  <c r="Z401" i="6"/>
  <c r="BD414" i="6"/>
  <c r="BY418" i="6"/>
  <c r="AA426" i="6"/>
  <c r="T506" i="6"/>
  <c r="X417" i="6"/>
  <c r="P500" i="6"/>
  <c r="CE502" i="6"/>
  <c r="CF502" i="6" s="1"/>
  <c r="R407" i="6"/>
  <c r="CE404" i="6"/>
  <c r="CF404" i="6" s="1"/>
  <c r="S498" i="6"/>
  <c r="CE353" i="6"/>
  <c r="CF353" i="6" s="1"/>
  <c r="Y412" i="6"/>
  <c r="BF428" i="6"/>
  <c r="AX513" i="6"/>
  <c r="CL53" i="6"/>
  <c r="CE518" i="6"/>
  <c r="CF518" i="6" s="1"/>
  <c r="CL430" i="6"/>
  <c r="CL191" i="6"/>
  <c r="CL276" i="6"/>
  <c r="CL87" i="6"/>
  <c r="U427" i="6"/>
  <c r="BD406" i="6"/>
  <c r="T402" i="6"/>
  <c r="CL419" i="6"/>
  <c r="T430" i="6"/>
  <c r="BB425" i="6"/>
  <c r="CB403" i="6"/>
  <c r="CC403" i="6" s="1"/>
  <c r="BC512" i="6"/>
  <c r="BE512" i="6" s="1"/>
  <c r="BH408" i="6"/>
  <c r="T502" i="6"/>
  <c r="Y425" i="6"/>
  <c r="AW422" i="6"/>
  <c r="V401" i="6"/>
  <c r="BW430" i="6"/>
  <c r="BX430" i="6" s="1"/>
  <c r="R430" i="6"/>
  <c r="BW403" i="6"/>
  <c r="BX403" i="6" s="1"/>
  <c r="AW414" i="6"/>
  <c r="BO514" i="6"/>
  <c r="BQ514" i="6" s="1"/>
  <c r="V407" i="6"/>
  <c r="BJ413" i="6"/>
  <c r="BZ423" i="6"/>
  <c r="CA423" i="6" s="1"/>
  <c r="BH412" i="6"/>
  <c r="Q497" i="6"/>
  <c r="Q500" i="6"/>
  <c r="AV408" i="6"/>
  <c r="CL194" i="6"/>
  <c r="BW506" i="6"/>
  <c r="BX506" i="6" s="1"/>
  <c r="O514" i="6"/>
  <c r="C40" i="2" s="1"/>
  <c r="T522" i="6"/>
  <c r="CK412" i="6"/>
  <c r="CK496" i="6"/>
  <c r="Y429" i="6"/>
  <c r="BY427" i="6"/>
  <c r="BY506" i="6"/>
  <c r="O425" i="6"/>
  <c r="BH405" i="6"/>
  <c r="Q418" i="6"/>
  <c r="BA513" i="6"/>
  <c r="BF406" i="6"/>
  <c r="AV426" i="6"/>
  <c r="S427" i="6"/>
  <c r="BN419" i="6"/>
  <c r="R416" i="6"/>
  <c r="BJ417" i="6"/>
  <c r="BF353" i="6"/>
  <c r="BI407" i="6"/>
  <c r="AA412" i="6"/>
  <c r="AV423" i="6"/>
  <c r="AY423" i="6" s="1"/>
  <c r="CD407" i="6"/>
  <c r="BD409" i="6"/>
  <c r="BF419" i="6"/>
  <c r="CE402" i="6"/>
  <c r="CF402" i="6" s="1"/>
  <c r="V417" i="6"/>
  <c r="BD498" i="6"/>
  <c r="CL405" i="6"/>
  <c r="BF425" i="6"/>
  <c r="BO418" i="6"/>
  <c r="CE428" i="6"/>
  <c r="CF428" i="6" s="1"/>
  <c r="W421" i="6"/>
  <c r="O428" i="6"/>
  <c r="BF426" i="6"/>
  <c r="CB408" i="6"/>
  <c r="CC408" i="6" s="1"/>
  <c r="W420" i="6"/>
  <c r="P414" i="6"/>
  <c r="BW415" i="6"/>
  <c r="BX415" i="6" s="1"/>
  <c r="BZ404" i="6"/>
  <c r="CA404" i="6" s="1"/>
  <c r="BB518" i="6"/>
  <c r="BE518" i="6" s="1"/>
  <c r="CD424" i="6"/>
  <c r="X500" i="6"/>
  <c r="BJ430" i="6"/>
  <c r="BD512" i="6"/>
  <c r="CE416" i="6"/>
  <c r="CF416" i="6" s="1"/>
  <c r="BP412" i="6"/>
  <c r="BI504" i="6"/>
  <c r="BK504" i="6" s="1"/>
  <c r="BD413" i="6"/>
  <c r="CD406" i="6"/>
  <c r="CK427" i="6"/>
  <c r="BY502" i="6"/>
  <c r="V409" i="6"/>
  <c r="BM514" i="6"/>
  <c r="BO426" i="6"/>
  <c r="BH497" i="6"/>
  <c r="BW404" i="6"/>
  <c r="BX404" i="6" s="1"/>
  <c r="CB429" i="6"/>
  <c r="CC429" i="6" s="1"/>
  <c r="CD418" i="6"/>
  <c r="T500" i="6"/>
  <c r="P412" i="6"/>
  <c r="BB428" i="6"/>
  <c r="CL502" i="6"/>
  <c r="S496" i="6"/>
  <c r="AX412" i="6"/>
  <c r="CE406" i="6"/>
  <c r="CF406" i="6" s="1"/>
  <c r="BH423" i="6"/>
  <c r="BK423" i="6" s="1"/>
  <c r="CK515" i="6"/>
  <c r="Y16" i="2" s="1"/>
  <c r="CB513" i="6"/>
  <c r="CC513" i="6" s="1"/>
  <c r="Q513" i="6"/>
  <c r="CL198" i="6"/>
  <c r="CL506" i="6"/>
  <c r="V515" i="6"/>
  <c r="AW517" i="6"/>
  <c r="AY517" i="6" s="1"/>
  <c r="BJ423" i="6"/>
  <c r="Z515" i="6"/>
  <c r="N16" i="2" s="1"/>
  <c r="BM519" i="6"/>
  <c r="CL519" i="6"/>
  <c r="CE516" i="6"/>
  <c r="CF516" i="6" s="1"/>
  <c r="BI423" i="6"/>
  <c r="CL265" i="6"/>
  <c r="Y513" i="6"/>
  <c r="Z522" i="6"/>
  <c r="Q423" i="6"/>
  <c r="R514" i="6"/>
  <c r="F40" i="2" s="1"/>
  <c r="X516" i="6"/>
  <c r="CL86" i="6"/>
  <c r="BC428" i="6"/>
  <c r="CD401" i="6"/>
  <c r="AX425" i="6"/>
  <c r="Q426" i="6"/>
  <c r="AV405" i="6"/>
  <c r="BI403" i="6"/>
  <c r="BF413" i="6"/>
  <c r="BJ425" i="6"/>
  <c r="X413" i="6"/>
  <c r="CK418" i="6"/>
  <c r="BB506" i="6"/>
  <c r="T498" i="6"/>
  <c r="T426" i="6"/>
  <c r="CB497" i="6"/>
  <c r="CC497" i="6" s="1"/>
  <c r="AA413" i="6"/>
  <c r="O500" i="6"/>
  <c r="BI415" i="6"/>
  <c r="R401" i="6"/>
  <c r="CK405" i="6"/>
  <c r="AX414" i="6"/>
  <c r="BW420" i="6"/>
  <c r="BX420" i="6" s="1"/>
  <c r="AW424" i="6"/>
  <c r="BM406" i="6"/>
  <c r="BQ406" i="6" s="1"/>
  <c r="BM415" i="6"/>
  <c r="BQ415" i="6" s="1"/>
  <c r="O504" i="6"/>
  <c r="BI516" i="6"/>
  <c r="BK516" i="6" s="1"/>
  <c r="AA403" i="6"/>
  <c r="CE419" i="6"/>
  <c r="CF419" i="6" s="1"/>
  <c r="AW404" i="6"/>
  <c r="AX422" i="6"/>
  <c r="Y504" i="6"/>
  <c r="U401" i="6"/>
  <c r="BJ428" i="6"/>
  <c r="Z429" i="6"/>
  <c r="AX416" i="6"/>
  <c r="P430" i="6"/>
  <c r="Y428" i="6"/>
  <c r="O414" i="6"/>
  <c r="V415" i="6"/>
  <c r="BZ415" i="6"/>
  <c r="CA415" i="6" s="1"/>
  <c r="BC506" i="6"/>
  <c r="CL413" i="6"/>
  <c r="CL75" i="6"/>
  <c r="W513" i="6"/>
  <c r="X426" i="6"/>
  <c r="BI413" i="6"/>
  <c r="O406" i="6"/>
  <c r="AA430" i="6"/>
  <c r="BP415" i="6"/>
  <c r="CL404" i="6"/>
  <c r="U412" i="6"/>
  <c r="BP401" i="6"/>
  <c r="BW423" i="6"/>
  <c r="BX423" i="6" s="1"/>
  <c r="BZ429" i="6"/>
  <c r="CA429" i="6" s="1"/>
  <c r="Z416" i="6"/>
  <c r="T416" i="6"/>
  <c r="CK425" i="6"/>
  <c r="Z420" i="6"/>
  <c r="P419" i="6"/>
  <c r="O418" i="6"/>
  <c r="BP427" i="6"/>
  <c r="BH429" i="6"/>
  <c r="X430" i="6"/>
  <c r="W497" i="6"/>
  <c r="Y409" i="6"/>
  <c r="P420" i="6"/>
  <c r="BN429" i="6"/>
  <c r="BM413" i="6"/>
  <c r="BQ413" i="6" s="1"/>
  <c r="BN403" i="6"/>
  <c r="B117" i="2"/>
  <c r="BO496" i="6"/>
  <c r="CK417" i="6"/>
  <c r="BW427" i="6"/>
  <c r="BX427" i="6" s="1"/>
  <c r="P498" i="6"/>
  <c r="B54" i="2"/>
  <c r="BN496" i="6"/>
  <c r="BQ496" i="6" s="1"/>
  <c r="Y413" i="6"/>
  <c r="BD418" i="6"/>
  <c r="CB407" i="6"/>
  <c r="CC407" i="6" s="1"/>
  <c r="CB424" i="6"/>
  <c r="CC424" i="6" s="1"/>
  <c r="BP406" i="6"/>
  <c r="BN404" i="6"/>
  <c r="BO500" i="6"/>
  <c r="T405" i="6"/>
  <c r="BC430" i="6"/>
  <c r="CD404" i="6"/>
  <c r="BM402" i="6"/>
  <c r="BQ402" i="6" s="1"/>
  <c r="AV422" i="6"/>
  <c r="AY422" i="6" s="1"/>
  <c r="Q428" i="6"/>
  <c r="P496" i="6"/>
  <c r="AW428" i="6"/>
  <c r="V403" i="6"/>
  <c r="Q420" i="6"/>
  <c r="BA416" i="6"/>
  <c r="BE416" i="6" s="1"/>
  <c r="BM404" i="6"/>
  <c r="BQ404" i="6" s="1"/>
  <c r="CE427" i="6"/>
  <c r="CF427" i="6" s="1"/>
  <c r="BN425" i="6"/>
  <c r="BB409" i="6"/>
  <c r="U504" i="6"/>
  <c r="BM423" i="6"/>
  <c r="BQ423" i="6" s="1"/>
  <c r="BY424" i="6"/>
  <c r="BC424" i="6"/>
  <c r="CK423" i="6"/>
  <c r="BC514" i="6"/>
  <c r="BE514" i="6" s="1"/>
  <c r="R421" i="6"/>
  <c r="Y420" i="6"/>
  <c r="BD417" i="6"/>
  <c r="X419" i="6"/>
  <c r="T417" i="6"/>
  <c r="BN426" i="6"/>
  <c r="BZ502" i="6"/>
  <c r="CA502" i="6" s="1"/>
  <c r="O402" i="6"/>
  <c r="BY408" i="6"/>
  <c r="BH430" i="6"/>
  <c r="O429" i="6"/>
  <c r="BC420" i="6"/>
  <c r="CD429" i="6"/>
  <c r="W414" i="6"/>
  <c r="BC516" i="6"/>
  <c r="BE516" i="6" s="1"/>
  <c r="BF504" i="6"/>
  <c r="V427" i="6"/>
  <c r="CD425" i="6"/>
  <c r="BN421" i="6"/>
  <c r="BJ429" i="6"/>
  <c r="BB514" i="6"/>
  <c r="CE421" i="6"/>
  <c r="CF421" i="6" s="1"/>
  <c r="BJ353" i="6"/>
  <c r="CB422" i="6"/>
  <c r="CC422" i="6" s="1"/>
  <c r="BH401" i="6"/>
  <c r="BK401" i="6" s="1"/>
  <c r="Y496" i="6"/>
  <c r="S420" i="6"/>
  <c r="BJ414" i="6"/>
  <c r="O401" i="6"/>
  <c r="BJ513" i="6"/>
  <c r="Z498" i="6"/>
  <c r="BA504" i="6"/>
  <c r="T406" i="6"/>
  <c r="CD498" i="6"/>
  <c r="CK414" i="6"/>
  <c r="O421" i="6"/>
  <c r="T413" i="6"/>
  <c r="BF409" i="6"/>
  <c r="CK512" i="6"/>
  <c r="CL169" i="6"/>
  <c r="CB519" i="6"/>
  <c r="CC519" i="6" s="1"/>
  <c r="T516" i="6"/>
  <c r="S519" i="6"/>
  <c r="BM520" i="6"/>
  <c r="BW512" i="6"/>
  <c r="BX512" i="6" s="1"/>
  <c r="CL249" i="6"/>
  <c r="CL154" i="6"/>
  <c r="Q514" i="6"/>
  <c r="E40" i="2" s="1"/>
  <c r="BM518" i="6"/>
  <c r="O512" i="6"/>
  <c r="T513" i="6"/>
  <c r="H117" i="2" s="1"/>
  <c r="BW520" i="6"/>
  <c r="BX520" i="6" s="1"/>
  <c r="CB514" i="6"/>
  <c r="CC514" i="6" s="1"/>
  <c r="X514" i="6"/>
  <c r="L40" i="2" s="1"/>
  <c r="CL273" i="6"/>
  <c r="CL190" i="6"/>
  <c r="CL277" i="6"/>
  <c r="Y515" i="6"/>
  <c r="M16" i="2" s="1"/>
  <c r="CL500" i="6"/>
  <c r="W402" i="6"/>
  <c r="CD419" i="6"/>
  <c r="V412" i="6"/>
  <c r="CE429" i="6"/>
  <c r="CF429" i="6" s="1"/>
  <c r="CK415" i="6"/>
  <c r="BD420" i="6"/>
  <c r="BO353" i="6"/>
  <c r="BQ353" i="6" s="1"/>
  <c r="CB420" i="6"/>
  <c r="CC420" i="6" s="1"/>
  <c r="BO407" i="6"/>
  <c r="CL497" i="6"/>
  <c r="CD421" i="6"/>
  <c r="S500" i="6"/>
  <c r="Z413" i="6"/>
  <c r="BM416" i="6"/>
  <c r="BQ416" i="6" s="1"/>
  <c r="CB401" i="6"/>
  <c r="CC401" i="6" s="1"/>
  <c r="BH516" i="6"/>
  <c r="AV417" i="6"/>
  <c r="AY417" i="6" s="1"/>
  <c r="AV425" i="6"/>
  <c r="Q412" i="6"/>
  <c r="BD412" i="6"/>
  <c r="Q414" i="6"/>
  <c r="BY422" i="6"/>
  <c r="Q421" i="6"/>
  <c r="BC421" i="6"/>
  <c r="BI428" i="6"/>
  <c r="BO414" i="6"/>
  <c r="AX428" i="6"/>
  <c r="BJ500" i="6"/>
  <c r="AV496" i="6"/>
  <c r="BY497" i="6"/>
  <c r="BI401" i="6"/>
  <c r="BW417" i="6"/>
  <c r="BX417" i="6" s="1"/>
  <c r="U428" i="6"/>
  <c r="P408" i="6"/>
  <c r="CL428" i="6"/>
  <c r="BB496" i="6"/>
  <c r="BE496" i="6" s="1"/>
  <c r="Z428" i="6"/>
  <c r="BP504" i="6"/>
  <c r="BA409" i="6"/>
  <c r="AV513" i="6"/>
  <c r="CL69" i="6"/>
  <c r="CL272" i="6"/>
  <c r="BH498" i="6"/>
  <c r="BO517" i="6"/>
  <c r="BD522" i="6"/>
  <c r="BF403" i="6"/>
  <c r="T408" i="6"/>
  <c r="S408" i="6"/>
  <c r="BD401" i="6"/>
  <c r="AX500" i="6"/>
  <c r="CB417" i="6"/>
  <c r="CC417" i="6" s="1"/>
  <c r="CL420" i="6"/>
  <c r="AA419" i="6"/>
  <c r="X504" i="6"/>
  <c r="BD422" i="6"/>
  <c r="CL504" i="6"/>
  <c r="CD353" i="6"/>
  <c r="BZ517" i="6"/>
  <c r="CA517" i="6" s="1"/>
  <c r="P409" i="6"/>
  <c r="BJ405" i="6"/>
  <c r="T401" i="6"/>
  <c r="Z421" i="6"/>
  <c r="X427" i="6"/>
  <c r="CD497" i="6"/>
  <c r="BH502" i="6"/>
  <c r="BH428" i="6"/>
  <c r="AV518" i="6"/>
  <c r="V519" i="6"/>
  <c r="P515" i="6"/>
  <c r="D16" i="2" s="1"/>
  <c r="CL200" i="6"/>
  <c r="BW515" i="6"/>
  <c r="BX515" i="6" s="1"/>
  <c r="BO518" i="6"/>
  <c r="Z514" i="6"/>
  <c r="N40" i="2" s="1"/>
  <c r="U519" i="6"/>
  <c r="R513" i="6"/>
  <c r="CD522" i="6"/>
  <c r="BH519" i="6"/>
  <c r="BJ512" i="6"/>
  <c r="CL159" i="6"/>
  <c r="CL418" i="6"/>
  <c r="CL40" i="6"/>
  <c r="R519" i="6"/>
  <c r="AW417" i="6"/>
  <c r="B83" i="2"/>
  <c r="CB426" i="6"/>
  <c r="CC426" i="6" s="1"/>
  <c r="R497" i="6"/>
  <c r="CE425" i="6"/>
  <c r="CF425" i="6" s="1"/>
  <c r="X407" i="6"/>
  <c r="BB498" i="6"/>
  <c r="BN423" i="6"/>
  <c r="BN401" i="6"/>
  <c r="AV412" i="6"/>
  <c r="AY412" i="6" s="1"/>
  <c r="CD416" i="6"/>
  <c r="BA421" i="6"/>
  <c r="BE421" i="6" s="1"/>
  <c r="BY513" i="6"/>
  <c r="AA405" i="6"/>
  <c r="BF520" i="6"/>
  <c r="P418" i="6"/>
  <c r="BO429" i="6"/>
  <c r="BO497" i="6"/>
  <c r="BQ497" i="6" s="1"/>
  <c r="Q403" i="6"/>
  <c r="X409" i="6"/>
  <c r="P421" i="6"/>
  <c r="BM498" i="6"/>
  <c r="CK408" i="6"/>
  <c r="BY425" i="6"/>
  <c r="AA408" i="6"/>
  <c r="Z407" i="6"/>
  <c r="S418" i="6"/>
  <c r="BY426" i="6"/>
  <c r="AA402" i="6"/>
  <c r="CK422" i="6"/>
  <c r="CD502" i="6"/>
  <c r="BY412" i="6"/>
  <c r="Z496" i="6"/>
  <c r="BZ428" i="6"/>
  <c r="CA428" i="6" s="1"/>
  <c r="O408" i="6"/>
  <c r="BJ416" i="6"/>
  <c r="BD424" i="6"/>
  <c r="BB420" i="6"/>
  <c r="X497" i="6"/>
  <c r="BM517" i="6"/>
  <c r="BD430" i="6"/>
  <c r="CL406" i="6"/>
  <c r="R496" i="6"/>
  <c r="AW402" i="6"/>
  <c r="R424" i="6"/>
  <c r="U416" i="6"/>
  <c r="BJ502" i="6"/>
  <c r="CE405" i="6"/>
  <c r="CF405" i="6" s="1"/>
  <c r="S409" i="6"/>
  <c r="BC414" i="6"/>
  <c r="Z403" i="6"/>
  <c r="BC425" i="6"/>
  <c r="V420" i="6"/>
  <c r="W425" i="6"/>
  <c r="Z412" i="6"/>
  <c r="BI427" i="6"/>
  <c r="P424" i="6"/>
  <c r="W408" i="6"/>
  <c r="BP513" i="6"/>
  <c r="CK404" i="6"/>
  <c r="BM408" i="6"/>
  <c r="BC401" i="6"/>
  <c r="BZ408" i="6"/>
  <c r="CA408" i="6" s="1"/>
  <c r="V502" i="6"/>
  <c r="AW430" i="6"/>
  <c r="CE504" i="6"/>
  <c r="CF504" i="6" s="1"/>
  <c r="BZ412" i="6"/>
  <c r="CA412" i="6" s="1"/>
  <c r="BH514" i="6"/>
  <c r="CL161" i="6"/>
  <c r="CB522" i="6"/>
  <c r="CC522" i="6" s="1"/>
  <c r="Z516" i="6"/>
  <c r="BW517" i="6"/>
  <c r="BX517" i="6" s="1"/>
  <c r="CE512" i="6"/>
  <c r="CF512" i="6" s="1"/>
  <c r="Y516" i="6"/>
  <c r="CD516" i="6"/>
  <c r="CK520" i="6"/>
  <c r="W518" i="6"/>
  <c r="X423" i="6"/>
  <c r="CL70" i="6"/>
  <c r="O515" i="6"/>
  <c r="C16" i="2" s="1"/>
  <c r="Y423" i="6"/>
  <c r="CL88" i="6"/>
  <c r="CB516" i="6"/>
  <c r="CC516" i="6" s="1"/>
  <c r="V512" i="6"/>
  <c r="CL38" i="6"/>
  <c r="CL407" i="6"/>
  <c r="BF514" i="6"/>
  <c r="CL80" i="6"/>
  <c r="CL47" i="6"/>
  <c r="V513" i="6"/>
  <c r="S514" i="6"/>
  <c r="G40" i="2" s="1"/>
  <c r="CL62" i="6"/>
  <c r="CL63" i="6"/>
  <c r="CE517" i="6"/>
  <c r="CF517" i="6" s="1"/>
  <c r="Y514" i="6"/>
  <c r="M40" i="2" s="1"/>
  <c r="AW514" i="6"/>
  <c r="AY514" i="6" s="1"/>
  <c r="AA423" i="6"/>
  <c r="CL408" i="6"/>
  <c r="AW423" i="6"/>
  <c r="BA425" i="6"/>
  <c r="BE425" i="6" s="1"/>
  <c r="CL424" i="6"/>
  <c r="BO424" i="6"/>
  <c r="W500" i="6"/>
  <c r="BI414" i="6"/>
  <c r="BI416" i="6"/>
  <c r="BO417" i="6"/>
  <c r="Q406" i="6"/>
  <c r="BN498" i="6"/>
  <c r="CE500" i="6"/>
  <c r="CF500" i="6" s="1"/>
  <c r="CD504" i="6"/>
  <c r="BB401" i="6"/>
  <c r="BY402" i="6"/>
  <c r="BM403" i="6"/>
  <c r="BQ403" i="6" s="1"/>
  <c r="T422" i="6"/>
  <c r="BP407" i="6"/>
  <c r="CL422" i="6"/>
  <c r="O412" i="6"/>
  <c r="O502" i="6"/>
  <c r="BO419" i="6"/>
  <c r="BO421" i="6"/>
  <c r="B65" i="2"/>
  <c r="BJ404" i="6"/>
  <c r="BD513" i="6"/>
  <c r="U502" i="6"/>
  <c r="BN428" i="6"/>
  <c r="CB428" i="6"/>
  <c r="CC428" i="6" s="1"/>
  <c r="R429" i="6"/>
  <c r="BB403" i="6"/>
  <c r="CD409" i="6"/>
  <c r="S430" i="6"/>
  <c r="U419" i="6"/>
  <c r="U429" i="6"/>
  <c r="BH416" i="6"/>
  <c r="AW406" i="6"/>
  <c r="Y424" i="6"/>
  <c r="AW415" i="6"/>
  <c r="Y498" i="6"/>
  <c r="AX498" i="6"/>
  <c r="Q416" i="6"/>
  <c r="BM430" i="6"/>
  <c r="V496" i="6"/>
  <c r="AW421" i="6"/>
  <c r="BA502" i="6"/>
  <c r="Q419" i="6"/>
  <c r="AX502" i="6"/>
  <c r="BA522" i="6"/>
  <c r="BE522" i="6" s="1"/>
  <c r="BW412" i="6"/>
  <c r="BX412" i="6" s="1"/>
  <c r="R417" i="6"/>
  <c r="X414" i="6"/>
  <c r="BN407" i="6"/>
  <c r="CK407" i="6"/>
  <c r="Y416" i="6"/>
  <c r="BI409" i="6"/>
  <c r="BK409" i="6" s="1"/>
  <c r="Y402" i="6"/>
  <c r="BJ422" i="6"/>
  <c r="BW421" i="6"/>
  <c r="BX421" i="6" s="1"/>
  <c r="Z402" i="6"/>
  <c r="BM428" i="6"/>
  <c r="BQ428" i="6" s="1"/>
  <c r="BM504" i="6"/>
  <c r="BM512" i="6"/>
  <c r="BF496" i="6"/>
  <c r="BH419" i="6"/>
  <c r="BK419" i="6" s="1"/>
  <c r="S402" i="6"/>
  <c r="CB409" i="6"/>
  <c r="CC409" i="6" s="1"/>
  <c r="U425" i="6"/>
  <c r="AW497" i="6"/>
  <c r="AY497" i="6" s="1"/>
  <c r="X416" i="6"/>
  <c r="R409" i="6"/>
  <c r="CK428" i="6"/>
  <c r="W405" i="6"/>
  <c r="BN402" i="6"/>
  <c r="BB422" i="6"/>
  <c r="BI496" i="6"/>
  <c r="BK496" i="6" s="1"/>
  <c r="U406" i="6"/>
  <c r="BB429" i="6"/>
  <c r="BM497" i="6"/>
  <c r="AW426" i="6"/>
  <c r="BC427" i="6"/>
  <c r="BC423" i="6"/>
  <c r="BO404" i="6"/>
  <c r="BP413" i="6"/>
  <c r="X406" i="6"/>
  <c r="AX403" i="6"/>
  <c r="BZ514" i="6"/>
  <c r="CA514" i="6" s="1"/>
  <c r="BD404" i="6"/>
  <c r="BM419" i="6"/>
  <c r="BQ419" i="6" s="1"/>
  <c r="O498" i="6"/>
  <c r="AX415" i="6"/>
  <c r="AA425" i="6"/>
  <c r="BN353" i="6"/>
  <c r="Q415" i="6"/>
  <c r="BZ422" i="6"/>
  <c r="CA422" i="6" s="1"/>
  <c r="CK420" i="6"/>
  <c r="BB516" i="6"/>
  <c r="BW516" i="6"/>
  <c r="BX516" i="6" s="1"/>
  <c r="BJ519" i="6"/>
  <c r="P514" i="6"/>
  <c r="D40" i="2" s="1"/>
  <c r="CL414" i="6"/>
  <c r="AW513" i="6"/>
  <c r="AY513" i="6" s="1"/>
  <c r="CL520" i="6"/>
  <c r="W516" i="6"/>
  <c r="CL247" i="6"/>
  <c r="BF522" i="6"/>
  <c r="CL258" i="6"/>
  <c r="CL353" i="6"/>
  <c r="CL45" i="6"/>
  <c r="AW516" i="6"/>
  <c r="AY516" i="6" s="1"/>
  <c r="BH518" i="6"/>
  <c r="U420" i="6"/>
  <c r="BF415" i="6"/>
  <c r="BP408" i="6"/>
  <c r="AV497" i="6"/>
  <c r="O424" i="6"/>
  <c r="BI421" i="6"/>
  <c r="BW504" i="6"/>
  <c r="BX504" i="6" s="1"/>
  <c r="AV406" i="6"/>
  <c r="AY406" i="6" s="1"/>
  <c r="BP516" i="6"/>
  <c r="CK426" i="6"/>
  <c r="W413" i="6"/>
  <c r="AW504" i="6"/>
  <c r="AY504" i="6" s="1"/>
  <c r="W422" i="6"/>
  <c r="BI412" i="6"/>
  <c r="S405" i="6"/>
  <c r="T497" i="6"/>
  <c r="U405" i="6"/>
  <c r="CL423" i="6"/>
  <c r="S425" i="6"/>
  <c r="X404" i="6"/>
  <c r="BP512" i="6"/>
  <c r="BH404" i="6"/>
  <c r="BK404" i="6" s="1"/>
  <c r="BP419" i="6"/>
  <c r="BZ424" i="6"/>
  <c r="CA424" i="6" s="1"/>
  <c r="BP417" i="6"/>
  <c r="BA518" i="6"/>
  <c r="BO504" i="6"/>
  <c r="BN417" i="6"/>
  <c r="S419" i="6"/>
  <c r="T421" i="6"/>
  <c r="CB413" i="6"/>
  <c r="CC413" i="6" s="1"/>
  <c r="R498" i="6"/>
  <c r="Y497" i="6"/>
  <c r="AV414" i="6"/>
  <c r="AY414" i="6" s="1"/>
  <c r="BN415" i="6"/>
  <c r="BJ427" i="6"/>
  <c r="BA402" i="6"/>
  <c r="BE402" i="6" s="1"/>
  <c r="V429" i="6"/>
  <c r="BA515" i="6"/>
  <c r="BA496" i="6"/>
  <c r="BC429" i="6"/>
  <c r="AA421" i="6"/>
  <c r="CK413" i="6"/>
  <c r="R414" i="6"/>
  <c r="AA407" i="6"/>
  <c r="W403" i="6"/>
  <c r="BA404" i="6"/>
  <c r="BE404" i="6" s="1"/>
  <c r="V406" i="6"/>
  <c r="Y407" i="6"/>
  <c r="BN516" i="6"/>
  <c r="W424" i="6"/>
  <c r="CD422" i="6"/>
  <c r="T427" i="6"/>
  <c r="W416" i="6"/>
  <c r="BF427" i="6"/>
  <c r="BB416" i="6"/>
  <c r="BC413" i="6"/>
  <c r="BO403" i="6"/>
  <c r="U497" i="6"/>
  <c r="Q504" i="6"/>
  <c r="BA428" i="6"/>
  <c r="BE428" i="6" s="1"/>
  <c r="AV407" i="6"/>
  <c r="BC519" i="6"/>
  <c r="BZ417" i="6"/>
  <c r="CA417" i="6" s="1"/>
  <c r="BM418" i="6"/>
  <c r="BQ418" i="6" s="1"/>
  <c r="Q408" i="6"/>
  <c r="BZ513" i="6"/>
  <c r="CA513" i="6" s="1"/>
  <c r="CE403" i="6"/>
  <c r="CF403" i="6" s="1"/>
  <c r="BM420" i="6"/>
  <c r="BQ420" i="6" s="1"/>
  <c r="P497" i="6"/>
  <c r="BM401" i="6"/>
  <c r="BQ401" i="6" s="1"/>
  <c r="BP515" i="6"/>
  <c r="S406" i="6"/>
  <c r="AX496" i="6"/>
  <c r="Z427" i="6"/>
  <c r="AV418" i="6"/>
  <c r="AY418" i="6" s="1"/>
  <c r="BH500" i="6"/>
  <c r="BY407" i="6"/>
  <c r="BB500" i="6"/>
  <c r="BE500" i="6" s="1"/>
  <c r="BY416" i="6"/>
  <c r="BI408" i="6"/>
  <c r="CK402" i="6"/>
  <c r="O427" i="6"/>
  <c r="BN427" i="6"/>
  <c r="BA430" i="6"/>
  <c r="AW409" i="6"/>
  <c r="AY409" i="6" s="1"/>
  <c r="BC408" i="6"/>
  <c r="P425" i="6"/>
  <c r="Y408" i="6"/>
  <c r="AV401" i="6"/>
  <c r="AY401" i="6" s="1"/>
  <c r="BD407" i="6"/>
  <c r="BZ413" i="6"/>
  <c r="CA413" i="6" s="1"/>
  <c r="BM407" i="6"/>
  <c r="BF405" i="6"/>
  <c r="CE408" i="6"/>
  <c r="CF408" i="6" s="1"/>
  <c r="BD497" i="6"/>
  <c r="AV512" i="6"/>
  <c r="BW522" i="6"/>
  <c r="BX522" i="6" s="1"/>
  <c r="V520" i="6"/>
  <c r="CL257" i="6"/>
  <c r="Y520" i="6"/>
  <c r="CE513" i="6"/>
  <c r="CF513" i="6" s="1"/>
  <c r="AW506" i="6"/>
  <c r="CD518" i="6"/>
  <c r="CL39" i="6"/>
  <c r="S513" i="6"/>
  <c r="CL184" i="6"/>
  <c r="T517" i="6"/>
  <c r="CL199" i="6"/>
  <c r="V518" i="6"/>
  <c r="CD517" i="6"/>
  <c r="AV519" i="6"/>
  <c r="W519" i="6"/>
  <c r="CL56" i="6"/>
  <c r="O517" i="6"/>
  <c r="Y502" i="6"/>
  <c r="BB430" i="6"/>
  <c r="BH403" i="6"/>
  <c r="BA419" i="6"/>
  <c r="BE419" i="6" s="1"/>
  <c r="BO412" i="6"/>
  <c r="Z425" i="6"/>
  <c r="Z504" i="6"/>
  <c r="P417" i="6"/>
  <c r="BY517" i="6"/>
  <c r="BI420" i="6"/>
  <c r="R422" i="6"/>
  <c r="R427" i="6"/>
  <c r="BI424" i="6"/>
  <c r="BZ421" i="6"/>
  <c r="CA421" i="6" s="1"/>
  <c r="W406" i="6"/>
  <c r="BP353" i="6"/>
  <c r="CB415" i="6"/>
  <c r="CC415" i="6" s="1"/>
  <c r="CD412" i="6"/>
  <c r="AV500" i="6"/>
  <c r="CD405" i="6"/>
  <c r="BW497" i="6"/>
  <c r="BX497" i="6" s="1"/>
  <c r="CB412" i="6"/>
  <c r="CC412" i="6" s="1"/>
  <c r="BW500" i="6"/>
  <c r="BX500" i="6" s="1"/>
  <c r="AW416" i="6"/>
  <c r="BB402" i="6"/>
  <c r="BC520" i="6"/>
  <c r="S428" i="6"/>
  <c r="CK516" i="6"/>
  <c r="BF500" i="6"/>
  <c r="BY516" i="6"/>
  <c r="Q424" i="6"/>
  <c r="P504" i="6"/>
  <c r="BN422" i="6"/>
  <c r="BD506" i="6"/>
  <c r="BN517" i="6"/>
  <c r="BQ517" i="6" s="1"/>
  <c r="Y506" i="6"/>
  <c r="BH414" i="6"/>
  <c r="BK414" i="6" s="1"/>
  <c r="CE426" i="6"/>
  <c r="CF426" i="6" s="1"/>
  <c r="BI497" i="6"/>
  <c r="BK497" i="6" s="1"/>
  <c r="BC496" i="6"/>
  <c r="BC498" i="6"/>
  <c r="BE498" i="6" s="1"/>
  <c r="U413" i="6"/>
  <c r="BB512" i="6"/>
  <c r="AX419" i="6"/>
  <c r="CE417" i="6"/>
  <c r="CF417" i="6" s="1"/>
  <c r="CB504" i="6"/>
  <c r="CC504" i="6" s="1"/>
  <c r="BP517" i="6"/>
  <c r="V413" i="6"/>
  <c r="CE497" i="6"/>
  <c r="CF497" i="6" s="1"/>
  <c r="O415" i="6"/>
  <c r="BC518" i="6"/>
  <c r="BO416" i="6"/>
  <c r="BF424" i="6"/>
  <c r="BZ407" i="6"/>
  <c r="CA407" i="6" s="1"/>
  <c r="X498" i="6"/>
  <c r="AV430" i="6"/>
  <c r="BO422" i="6"/>
  <c r="BH407" i="6"/>
  <c r="BY430" i="6"/>
  <c r="BH406" i="6"/>
  <c r="BK406" i="6" s="1"/>
  <c r="BC417" i="6"/>
  <c r="BA520" i="6"/>
  <c r="BW402" i="6"/>
  <c r="BX402" i="6" s="1"/>
  <c r="O417" i="6"/>
  <c r="BP402" i="6"/>
  <c r="BA427" i="6"/>
  <c r="BE427" i="6" s="1"/>
  <c r="AV404" i="6"/>
  <c r="AY404" i="6" s="1"/>
  <c r="BD514" i="6"/>
  <c r="CB502" i="6"/>
  <c r="CC502" i="6" s="1"/>
  <c r="BD504" i="6"/>
  <c r="BJ515" i="6"/>
  <c r="CL403" i="6"/>
  <c r="CL183" i="6"/>
  <c r="CL78" i="6"/>
  <c r="X520" i="6"/>
  <c r="AW519" i="6"/>
  <c r="AY519" i="6" s="1"/>
  <c r="CL163" i="6"/>
  <c r="BI519" i="6"/>
  <c r="BK519" i="6" s="1"/>
  <c r="CL188" i="6"/>
  <c r="CL251" i="6"/>
  <c r="CL76" i="6"/>
  <c r="BF513" i="6"/>
  <c r="BH512" i="6"/>
  <c r="CL187" i="6"/>
  <c r="U517" i="6"/>
  <c r="BJ518" i="6"/>
  <c r="AX512" i="6"/>
  <c r="BJ522" i="6"/>
  <c r="T514" i="6"/>
  <c r="H40" i="2" s="1"/>
  <c r="BO506" i="6"/>
  <c r="BZ519" i="6"/>
  <c r="CA519" i="6" s="1"/>
  <c r="CK429" i="6"/>
  <c r="X506" i="6"/>
  <c r="BZ401" i="6"/>
  <c r="CA401" i="6" s="1"/>
  <c r="BD427" i="6"/>
  <c r="Q429" i="6"/>
  <c r="P406" i="6"/>
  <c r="BW429" i="6"/>
  <c r="BX429" i="6" s="1"/>
  <c r="AX407" i="6"/>
  <c r="BZ506" i="6"/>
  <c r="CA506" i="6" s="1"/>
  <c r="CK406" i="6"/>
  <c r="AX406" i="6"/>
  <c r="U403" i="6"/>
  <c r="BA422" i="6"/>
  <c r="BE422" i="6" s="1"/>
  <c r="BA405" i="6"/>
  <c r="BE405" i="6" s="1"/>
  <c r="BO402" i="6"/>
  <c r="V402" i="6"/>
  <c r="U424" i="6"/>
  <c r="U426" i="6"/>
  <c r="BA414" i="6"/>
  <c r="BE414" i="6" s="1"/>
  <c r="BP405" i="6"/>
  <c r="BF423" i="6"/>
  <c r="V498" i="6"/>
  <c r="Y419" i="6"/>
  <c r="BD519" i="6"/>
  <c r="CK506" i="6"/>
  <c r="CB418" i="6"/>
  <c r="CC418" i="6" s="1"/>
  <c r="AA420" i="6"/>
  <c r="BY428" i="6"/>
  <c r="T404" i="6"/>
  <c r="Q425" i="6"/>
  <c r="S421" i="6"/>
  <c r="AX519" i="6"/>
  <c r="CL352" i="6"/>
  <c r="CL74" i="6"/>
  <c r="O423" i="6"/>
  <c r="Z519" i="6"/>
  <c r="P517" i="6"/>
  <c r="CL82" i="6"/>
  <c r="P522" i="6"/>
  <c r="S423" i="6"/>
  <c r="T519" i="6"/>
  <c r="S517" i="6"/>
  <c r="R522" i="6"/>
  <c r="CD512" i="6"/>
  <c r="BW514" i="6"/>
  <c r="BX514" i="6" s="1"/>
  <c r="CL401" i="6"/>
  <c r="T423" i="6"/>
  <c r="V516" i="6"/>
  <c r="W520" i="6"/>
  <c r="CL50" i="6"/>
  <c r="CL44" i="6"/>
  <c r="P520" i="6"/>
  <c r="AW518" i="6"/>
  <c r="AY518" i="6" s="1"/>
  <c r="CL515" i="6"/>
  <c r="Z16" i="2" s="1"/>
  <c r="CL192" i="6"/>
  <c r="S522" i="6"/>
  <c r="CL338" i="6"/>
  <c r="CL65" i="6"/>
  <c r="CK419" i="6"/>
  <c r="T409" i="6"/>
  <c r="BY496" i="6"/>
  <c r="AW496" i="6"/>
  <c r="AY496" i="6" s="1"/>
  <c r="BA406" i="6"/>
  <c r="BE406" i="6" s="1"/>
  <c r="O426" i="6"/>
  <c r="BM412" i="6"/>
  <c r="BQ412" i="6" s="1"/>
  <c r="BB412" i="6"/>
  <c r="BI418" i="6"/>
  <c r="CK403" i="6"/>
  <c r="CL496" i="6"/>
  <c r="CB404" i="6"/>
  <c r="CC404" i="6" s="1"/>
  <c r="U421" i="6"/>
  <c r="BF407" i="6"/>
  <c r="Q402" i="6"/>
  <c r="CK401" i="6"/>
  <c r="Q405" i="6"/>
  <c r="BJ421" i="6"/>
  <c r="BD500" i="6"/>
  <c r="BC407" i="6"/>
  <c r="T425" i="6"/>
  <c r="V408" i="6"/>
  <c r="AV409" i="6"/>
  <c r="X429" i="6"/>
  <c r="BI517" i="6"/>
  <c r="BK517" i="6" s="1"/>
  <c r="BA517" i="6"/>
  <c r="X415" i="6"/>
  <c r="W498" i="6"/>
  <c r="T424" i="6"/>
  <c r="BN513" i="6"/>
  <c r="T414" i="6"/>
  <c r="Z415" i="6"/>
  <c r="BD419" i="6"/>
  <c r="S417" i="6"/>
  <c r="Z408" i="6"/>
  <c r="BB413" i="6"/>
  <c r="BH402" i="6"/>
  <c r="BK402" i="6" s="1"/>
  <c r="BW418" i="6"/>
  <c r="BX418" i="6" s="1"/>
  <c r="V506" i="6"/>
  <c r="Y418" i="6"/>
  <c r="BH417" i="6"/>
  <c r="Y422" i="6"/>
  <c r="T496" i="6"/>
  <c r="BH513" i="6"/>
  <c r="Z414" i="6"/>
  <c r="T412" i="6"/>
  <c r="BB497" i="6"/>
  <c r="W407" i="6"/>
  <c r="T428" i="6"/>
  <c r="R404" i="6"/>
  <c r="BM513" i="6"/>
  <c r="O416" i="6"/>
  <c r="CB496" i="6"/>
  <c r="CC496" i="6" s="1"/>
  <c r="R402" i="6"/>
  <c r="AX430" i="6"/>
  <c r="W426" i="6"/>
  <c r="V419" i="6"/>
  <c r="BC406" i="6"/>
  <c r="CK421" i="6"/>
  <c r="S424" i="6"/>
  <c r="CK409" i="6"/>
  <c r="BJ517" i="6"/>
  <c r="X412" i="6"/>
  <c r="BO427" i="6"/>
  <c r="AW408" i="6"/>
  <c r="BI513" i="6"/>
  <c r="BK513" i="6" s="1"/>
  <c r="V418" i="6"/>
  <c r="BI500" i="6"/>
  <c r="BK500" i="6" s="1"/>
  <c r="AX424" i="6"/>
  <c r="AV402" i="6"/>
  <c r="BI430" i="6"/>
  <c r="X428" i="6"/>
  <c r="BN412" i="6"/>
  <c r="BW409" i="6"/>
  <c r="BX409" i="6" s="1"/>
  <c r="CB500" i="6"/>
  <c r="CC500" i="6" s="1"/>
  <c r="Q422" i="6"/>
  <c r="CD415" i="6"/>
  <c r="Q427" i="6"/>
  <c r="BP424" i="6"/>
  <c r="Y415" i="6"/>
  <c r="BD516" i="6"/>
  <c r="BF408" i="6"/>
  <c r="S504" i="6"/>
  <c r="BD423" i="6"/>
  <c r="BY423" i="6"/>
  <c r="BF412" i="6"/>
  <c r="CK502" i="6"/>
  <c r="BA497" i="6"/>
  <c r="BP514" i="6"/>
  <c r="BN502" i="6"/>
  <c r="BQ502" i="6" s="1"/>
  <c r="BB404" i="6"/>
  <c r="BP498" i="6"/>
  <c r="BW498" i="6"/>
  <c r="BX498" i="6" s="1"/>
  <c r="V500" i="6"/>
  <c r="BM500" i="6"/>
  <c r="BB504" i="6"/>
  <c r="BE504" i="6" s="1"/>
  <c r="AW522" i="6"/>
  <c r="CL186" i="6"/>
  <c r="CL84" i="6"/>
  <c r="BN519" i="6"/>
  <c r="BQ519" i="6" s="1"/>
  <c r="T520" i="6"/>
  <c r="Y518" i="6"/>
  <c r="T515" i="6"/>
  <c r="H16" i="2" s="1"/>
  <c r="CD515" i="6"/>
  <c r="CD514" i="6"/>
  <c r="BI515" i="6"/>
  <c r="BK515" i="6" s="1"/>
  <c r="CL366" i="6"/>
  <c r="CL57" i="6"/>
  <c r="W423" i="6"/>
  <c r="Q519" i="6"/>
  <c r="Q516" i="6"/>
  <c r="AW512" i="6"/>
  <c r="AY512" i="6" s="1"/>
  <c r="CL412" i="6"/>
  <c r="CL250" i="6"/>
  <c r="CL156" i="6"/>
  <c r="CE515" i="6"/>
  <c r="CF515" i="6" s="1"/>
  <c r="R520" i="6"/>
  <c r="CL253" i="6"/>
  <c r="BF512" i="6"/>
  <c r="CE430" i="6"/>
  <c r="CF430" i="6" s="1"/>
  <c r="BN512" i="6"/>
  <c r="V422" i="6"/>
  <c r="BZ402" i="6"/>
  <c r="CA402" i="6" s="1"/>
  <c r="BO415" i="6"/>
  <c r="S407" i="6"/>
  <c r="CK500" i="6"/>
  <c r="BB408" i="6"/>
  <c r="BZ522" i="6"/>
  <c r="CA522" i="6" s="1"/>
  <c r="Y405" i="6"/>
  <c r="BF401" i="6"/>
  <c r="CK416" i="6"/>
  <c r="O430" i="6"/>
  <c r="Q407" i="6"/>
  <c r="R408" i="6"/>
  <c r="Z426" i="6"/>
  <c r="P401" i="6"/>
  <c r="R420" i="6"/>
  <c r="Q404" i="6"/>
  <c r="BI402" i="6"/>
  <c r="AW413" i="6"/>
  <c r="X403" i="6"/>
  <c r="BP425" i="6"/>
  <c r="AV420" i="6"/>
  <c r="AY420" i="6" s="1"/>
  <c r="BZ515" i="6"/>
  <c r="CA515" i="6" s="1"/>
  <c r="W401" i="6"/>
  <c r="P416" i="6"/>
  <c r="BO408" i="6"/>
  <c r="BM515" i="6"/>
  <c r="X424" i="6"/>
  <c r="BI419" i="6"/>
  <c r="BI406" i="6"/>
  <c r="R502" i="6"/>
  <c r="BJ419" i="6"/>
  <c r="U500" i="6"/>
  <c r="BY429" i="6"/>
  <c r="BZ516" i="6"/>
  <c r="CA516" i="6" s="1"/>
  <c r="X425" i="6"/>
  <c r="BH353" i="6"/>
  <c r="Z502" i="6"/>
  <c r="BB407" i="6"/>
  <c r="Q413" i="6"/>
  <c r="BA403" i="6"/>
  <c r="BE403" i="6" s="1"/>
  <c r="B119" i="2"/>
  <c r="BD415" i="6"/>
  <c r="BP414" i="6"/>
  <c r="S426" i="6"/>
  <c r="AX417" i="6"/>
  <c r="BZ498" i="6"/>
  <c r="CA498" i="6" s="1"/>
  <c r="BJ426" i="6"/>
  <c r="BB513" i="6"/>
  <c r="AA424" i="6"/>
  <c r="V497" i="6"/>
  <c r="W417" i="6"/>
  <c r="BY417" i="6"/>
  <c r="BO516" i="6"/>
  <c r="BQ516" i="6" s="1"/>
  <c r="X420" i="6"/>
  <c r="BB419" i="6"/>
  <c r="BA500" i="6"/>
  <c r="BM427" i="6"/>
  <c r="BQ427" i="6" s="1"/>
  <c r="P429" i="6"/>
  <c r="CB414" i="6"/>
  <c r="CC414" i="6" s="1"/>
  <c r="S497" i="6"/>
  <c r="AX401" i="6"/>
  <c r="BJ408" i="6"/>
  <c r="BJ412" i="6"/>
  <c r="BH409" i="6"/>
  <c r="BA407" i="6"/>
  <c r="O497" i="6"/>
  <c r="BP502" i="6"/>
  <c r="AV517" i="6"/>
  <c r="Q522" i="6"/>
  <c r="R518" i="6"/>
  <c r="CL167" i="6"/>
  <c r="CB520" i="6"/>
  <c r="CC520" i="6" s="1"/>
  <c r="CD423" i="6"/>
  <c r="R515" i="6"/>
  <c r="F16" i="2" s="1"/>
  <c r="B116" i="2"/>
  <c r="CL196" i="6"/>
  <c r="V522" i="6"/>
  <c r="Y512" i="6"/>
  <c r="AX515" i="6"/>
  <c r="X515" i="6"/>
  <c r="L16" i="2" s="1"/>
  <c r="S518" i="6"/>
  <c r="CL195" i="6"/>
  <c r="CL64" i="6"/>
  <c r="CL513" i="6"/>
  <c r="CL415" i="6"/>
  <c r="Q512" i="6"/>
  <c r="Z517" i="6"/>
  <c r="U515" i="6"/>
  <c r="Q518" i="6"/>
  <c r="BW519" i="6"/>
  <c r="BX519" i="6" s="1"/>
  <c r="R517" i="6"/>
  <c r="CL429" i="6"/>
  <c r="BJ506" i="6"/>
  <c r="AV514" i="6"/>
  <c r="CL68" i="6"/>
  <c r="Y517" i="6"/>
  <c r="BW406" i="6"/>
  <c r="BX406" i="6" s="1"/>
  <c r="BN515" i="6"/>
  <c r="AW429" i="6"/>
  <c r="BZ420" i="6"/>
  <c r="CA420" i="6" s="1"/>
  <c r="CE412" i="6"/>
  <c r="CF412" i="6" s="1"/>
  <c r="BD402" i="6"/>
  <c r="BB426" i="6"/>
  <c r="S506" i="6"/>
  <c r="CB425" i="6"/>
  <c r="CC425" i="6" s="1"/>
  <c r="CB402" i="6"/>
  <c r="CC402" i="6" s="1"/>
  <c r="BZ496" i="6"/>
  <c r="CA496" i="6" s="1"/>
  <c r="AX408" i="6"/>
  <c r="BP422" i="6"/>
  <c r="BY404" i="6"/>
  <c r="U404" i="6"/>
  <c r="BF502" i="6"/>
  <c r="CD426" i="6"/>
  <c r="W428" i="6"/>
  <c r="BO513" i="6"/>
  <c r="BQ513" i="6" s="1"/>
  <c r="BW416" i="6"/>
  <c r="BX416" i="6" s="1"/>
  <c r="AX413" i="6"/>
  <c r="BB406" i="6"/>
  <c r="BF417" i="6"/>
  <c r="BZ406" i="6"/>
  <c r="CA406" i="6" s="1"/>
  <c r="P415" i="6"/>
  <c r="BC504" i="6"/>
  <c r="AW425" i="6"/>
  <c r="BI417" i="6"/>
  <c r="R412" i="6"/>
  <c r="P413" i="6"/>
  <c r="CK498" i="6"/>
  <c r="S416" i="6"/>
  <c r="BJ424" i="6"/>
  <c r="Z417" i="6"/>
  <c r="W409" i="6"/>
  <c r="BA516" i="6"/>
  <c r="BO413" i="6"/>
  <c r="Z430" i="6"/>
  <c r="BH517" i="6"/>
  <c r="U498" i="6"/>
  <c r="AX404" i="6"/>
  <c r="BZ518" i="6"/>
  <c r="CA518" i="6" s="1"/>
  <c r="W506" i="6"/>
  <c r="O404" i="6"/>
  <c r="AA401" i="6"/>
  <c r="S422" i="6"/>
  <c r="W430" i="6"/>
  <c r="BM425" i="6"/>
  <c r="BQ425" i="6" s="1"/>
  <c r="U496" i="6"/>
  <c r="AV424" i="6"/>
  <c r="AY424" i="6" s="1"/>
  <c r="AV416" i="6"/>
  <c r="BO512" i="6"/>
  <c r="BQ512" i="6" s="1"/>
  <c r="CE498" i="6"/>
  <c r="CF498" i="6" s="1"/>
  <c r="BJ409" i="6"/>
  <c r="BB502" i="6"/>
  <c r="BE502" i="6" s="1"/>
  <c r="S429" i="6"/>
  <c r="AW427" i="6"/>
  <c r="BC412" i="6"/>
  <c r="BN406" i="6"/>
  <c r="O403" i="6"/>
  <c r="BC515" i="6"/>
  <c r="BE515" i="6" s="1"/>
  <c r="BC500" i="6"/>
  <c r="T419" i="6"/>
  <c r="CE418" i="6"/>
  <c r="CF418" i="6" s="1"/>
  <c r="BN424" i="6"/>
  <c r="CL498" i="6"/>
  <c r="Y403" i="6"/>
  <c r="W412" i="6"/>
  <c r="BA417" i="6"/>
  <c r="BE417" i="6" s="1"/>
  <c r="U407" i="6"/>
  <c r="BW401" i="6"/>
  <c r="BX401" i="6" s="1"/>
  <c r="P402" i="6"/>
  <c r="BY409" i="6"/>
  <c r="BF516" i="6"/>
  <c r="X401" i="6"/>
  <c r="BB423" i="6"/>
  <c r="BN500" i="6"/>
  <c r="BQ500" i="6" s="1"/>
  <c r="BZ520" i="6"/>
  <c r="CA520" i="6" s="1"/>
  <c r="BZ416" i="6"/>
  <c r="CA416" i="6" s="1"/>
  <c r="BP403" i="6"/>
  <c r="CD428" i="6"/>
  <c r="BH415" i="6"/>
  <c r="BK415" i="6" s="1"/>
  <c r="BC405" i="6"/>
  <c r="R500" i="6"/>
  <c r="CD430" i="6"/>
  <c r="CL425" i="6"/>
  <c r="V426" i="6"/>
  <c r="Y414" i="6"/>
  <c r="AX421" i="6"/>
  <c r="Z404" i="6"/>
  <c r="R405" i="6"/>
  <c r="Z424" i="6"/>
  <c r="R413" i="6"/>
  <c r="BP421" i="6"/>
  <c r="BZ405" i="6"/>
  <c r="CA405" i="6" s="1"/>
  <c r="Z409" i="6"/>
  <c r="AV516" i="6"/>
  <c r="CL275" i="6"/>
  <c r="O520" i="6"/>
  <c r="CK519" i="6"/>
  <c r="CL341" i="6"/>
  <c r="O522" i="6"/>
  <c r="AV506" i="6"/>
  <c r="AY506" i="6" s="1"/>
  <c r="CL146" i="6"/>
  <c r="R512" i="6"/>
  <c r="X518" i="6"/>
  <c r="U514" i="6"/>
  <c r="CL193" i="6"/>
  <c r="R516" i="6"/>
  <c r="CL54" i="6"/>
  <c r="Z518" i="6"/>
  <c r="V504" i="6"/>
  <c r="U422" i="6"/>
  <c r="BM405" i="6"/>
  <c r="BQ405" i="6" s="1"/>
  <c r="BH496" i="6"/>
  <c r="AW405" i="6"/>
  <c r="BH425" i="6"/>
  <c r="BK425" i="6" s="1"/>
  <c r="BM429" i="6"/>
  <c r="BO425" i="6"/>
  <c r="BI426" i="6"/>
  <c r="BA408" i="6"/>
  <c r="BC517" i="6"/>
  <c r="U430" i="6"/>
  <c r="BP426" i="6"/>
  <c r="BY414" i="6"/>
  <c r="BI429" i="6"/>
  <c r="CE409" i="6"/>
  <c r="CF409" i="6" s="1"/>
  <c r="Q498" i="6"/>
  <c r="BN416" i="6"/>
  <c r="CK517" i="6"/>
  <c r="BJ406" i="6"/>
  <c r="CD420" i="6"/>
  <c r="BY421" i="6"/>
  <c r="R419" i="6"/>
  <c r="BH421" i="6"/>
  <c r="Z405" i="6"/>
  <c r="BC426" i="6"/>
  <c r="BC418" i="6"/>
  <c r="BA519" i="6"/>
  <c r="O496" i="6"/>
  <c r="X421" i="6"/>
  <c r="CB406" i="6"/>
  <c r="CC406" i="6" s="1"/>
  <c r="BD502" i="6"/>
  <c r="BD416" i="6"/>
  <c r="BZ512" i="6"/>
  <c r="CA512" i="6" s="1"/>
  <c r="BI502" i="6"/>
  <c r="BK502" i="6" s="1"/>
  <c r="BW408" i="6"/>
  <c r="BX408" i="6" s="1"/>
  <c r="BJ401" i="6"/>
  <c r="BY515" i="6"/>
  <c r="BA415" i="6"/>
  <c r="BE415" i="6" s="1"/>
  <c r="BO502" i="6"/>
  <c r="W502" i="6"/>
  <c r="BY419" i="6"/>
  <c r="BB424" i="6"/>
  <c r="BO420" i="6"/>
  <c r="BC502" i="6"/>
  <c r="BY405" i="6"/>
  <c r="BB522" i="6"/>
  <c r="AA414" i="6"/>
  <c r="Q401" i="6"/>
  <c r="BZ403" i="6"/>
  <c r="CA403" i="6" s="1"/>
  <c r="BF515" i="6"/>
  <c r="U414" i="6"/>
  <c r="U415" i="6"/>
  <c r="CD403" i="6"/>
  <c r="BZ426" i="6"/>
  <c r="CA426" i="6" s="1"/>
  <c r="AW418" i="6"/>
  <c r="BP497" i="6"/>
  <c r="BJ504" i="6"/>
  <c r="CD408" i="6"/>
  <c r="AX426" i="6"/>
  <c r="BB415" i="6"/>
  <c r="BH426" i="6"/>
  <c r="BK426" i="6" s="1"/>
  <c r="BY420" i="6"/>
  <c r="BZ414" i="6"/>
  <c r="CA414" i="6" s="1"/>
  <c r="Y430" i="6"/>
  <c r="V404" i="6"/>
  <c r="AX497" i="6"/>
  <c r="BH504" i="6"/>
  <c r="AW403" i="6"/>
  <c r="CD414" i="6"/>
  <c r="B6" i="2"/>
  <c r="V405" i="6"/>
  <c r="P405" i="6"/>
  <c r="AA416" i="6"/>
  <c r="S412" i="6"/>
  <c r="W404" i="6"/>
  <c r="BD518" i="6"/>
  <c r="BZ504" i="6"/>
  <c r="CA504" i="6" s="1"/>
  <c r="S404" i="6"/>
  <c r="AW419" i="6"/>
  <c r="W415" i="6"/>
  <c r="AA409" i="6"/>
  <c r="BC497" i="6"/>
  <c r="BE497" i="6" s="1"/>
  <c r="AX402" i="6"/>
  <c r="BY413" i="6"/>
  <c r="BM414" i="6"/>
  <c r="BQ414" i="6" s="1"/>
  <c r="BA512" i="6"/>
  <c r="BM417" i="6"/>
  <c r="BQ417" i="6" s="1"/>
  <c r="CE401" i="6"/>
  <c r="CF401" i="6" s="1"/>
  <c r="BD428" i="6"/>
  <c r="BH427" i="6"/>
  <c r="BW414" i="6"/>
  <c r="BX414" i="6" s="1"/>
  <c r="Z422" i="6"/>
  <c r="BA514" i="6"/>
  <c r="CE422" i="6"/>
  <c r="CF422" i="6" s="1"/>
  <c r="BP409" i="6"/>
  <c r="V414" i="6"/>
  <c r="AX506" i="6"/>
  <c r="CL185" i="6"/>
  <c r="Y519" i="6"/>
  <c r="U522" i="6"/>
  <c r="W522" i="6"/>
  <c r="O519" i="6"/>
  <c r="BI522" i="6"/>
  <c r="CL427" i="6"/>
  <c r="CL417" i="6"/>
  <c r="O518" i="6"/>
  <c r="CB515" i="6"/>
  <c r="CC515" i="6" s="1"/>
  <c r="U512" i="6"/>
  <c r="CK522" i="6"/>
  <c r="W514" i="6"/>
  <c r="K40" i="2" s="1"/>
  <c r="V517" i="6"/>
  <c r="P513" i="6"/>
  <c r="CL261" i="6"/>
  <c r="CL83" i="6"/>
  <c r="CL89" i="6"/>
  <c r="CL162" i="6"/>
  <c r="BP518" i="6"/>
  <c r="AX420" i="6"/>
  <c r="CL426" i="6"/>
  <c r="BN514" i="6"/>
  <c r="X502" i="6"/>
  <c r="BY522" i="6"/>
  <c r="CB430" i="6"/>
  <c r="CC430" i="6" s="1"/>
  <c r="AW412" i="6"/>
  <c r="BA412" i="6"/>
  <c r="BE412" i="6" s="1"/>
  <c r="T420" i="6"/>
  <c r="Y406" i="6"/>
  <c r="AV421" i="6"/>
  <c r="AY421" i="6" s="1"/>
  <c r="BM516" i="6"/>
  <c r="Y500" i="6"/>
  <c r="T403" i="6"/>
  <c r="BW405" i="6"/>
  <c r="BX405" i="6" s="1"/>
  <c r="X422" i="6"/>
  <c r="CD496" i="6"/>
  <c r="BW496" i="6"/>
  <c r="BX496" i="6" s="1"/>
  <c r="BO428" i="6"/>
  <c r="BW407" i="6"/>
  <c r="BX407" i="6" s="1"/>
  <c r="W429" i="6"/>
  <c r="AW407" i="6"/>
  <c r="BP500" i="6"/>
  <c r="U409" i="6"/>
  <c r="AA422" i="6"/>
  <c r="BZ409" i="6"/>
  <c r="CA409" i="6" s="1"/>
  <c r="AV427" i="6"/>
  <c r="AY427" i="6" s="1"/>
  <c r="CB427" i="6"/>
  <c r="CC427" i="6" s="1"/>
  <c r="BF497" i="6"/>
  <c r="CK497" i="6"/>
  <c r="AV415" i="6"/>
  <c r="AY415" i="6" s="1"/>
  <c r="BH413" i="6"/>
  <c r="BK413" i="6" s="1"/>
  <c r="BZ497" i="6"/>
  <c r="CA497" i="6" s="1"/>
  <c r="AA404" i="6"/>
  <c r="BD426" i="6"/>
  <c r="CL421" i="6"/>
  <c r="X402" i="6"/>
  <c r="O413" i="6"/>
  <c r="O420" i="6"/>
  <c r="BZ425" i="6"/>
  <c r="CA425" i="6" s="1"/>
  <c r="BW502" i="6"/>
  <c r="BX502" i="6" s="1"/>
  <c r="BD425" i="6"/>
  <c r="BB414" i="6"/>
  <c r="BI404" i="6"/>
  <c r="AV428" i="6"/>
  <c r="AY428" i="6" s="1"/>
  <c r="R428" i="6"/>
  <c r="Y427" i="6"/>
  <c r="BW424" i="6"/>
  <c r="BX424" i="6" s="1"/>
  <c r="P403" i="6"/>
  <c r="S401" i="6"/>
  <c r="BM426" i="6"/>
  <c r="BQ426" i="6" s="1"/>
  <c r="BW413" i="6"/>
  <c r="BX413" i="6" s="1"/>
  <c r="BJ402" i="6"/>
  <c r="P506" i="6"/>
  <c r="CE407" i="6"/>
  <c r="CF407" i="6" s="1"/>
  <c r="BO405" i="6"/>
  <c r="BB520" i="6"/>
  <c r="BE520" i="6" s="1"/>
  <c r="BP416" i="6"/>
  <c r="BN408" i="6"/>
  <c r="BJ415" i="6"/>
  <c r="V430" i="6"/>
  <c r="BI353" i="6"/>
  <c r="BK353" i="6" s="1"/>
  <c r="BW422" i="6"/>
  <c r="BX422" i="6" s="1"/>
  <c r="Z419" i="6"/>
  <c r="P404" i="6"/>
  <c r="R426" i="6"/>
  <c r="BN413" i="6"/>
  <c r="BO406" i="6"/>
  <c r="BB515" i="6"/>
  <c r="U408" i="6"/>
  <c r="AW515" i="6"/>
  <c r="AY515" i="6" s="1"/>
  <c r="BW513" i="6"/>
  <c r="BX513" i="6" s="1"/>
  <c r="CL91" i="6"/>
  <c r="P518" i="6"/>
  <c r="CL155" i="6"/>
  <c r="BN522" i="6"/>
  <c r="CB512" i="6"/>
  <c r="CC512" i="6" s="1"/>
  <c r="BI514" i="6"/>
  <c r="BK514" i="6" s="1"/>
  <c r="AX516" i="6"/>
  <c r="CL60" i="6"/>
  <c r="W515" i="6"/>
  <c r="K16" i="2" s="1"/>
  <c r="BI520" i="6"/>
  <c r="BK520" i="6" s="1"/>
  <c r="CL81" i="6"/>
  <c r="CL148" i="6"/>
  <c r="CD506" i="6"/>
  <c r="CE519" i="6"/>
  <c r="CF519" i="6" s="1"/>
  <c r="CE506" i="6"/>
  <c r="CF506" i="6" s="1"/>
  <c r="BW518" i="6"/>
  <c r="BX518" i="6" s="1"/>
  <c r="CL336" i="6"/>
  <c r="CL79" i="6"/>
  <c r="BF506" i="6"/>
  <c r="CL90" i="6"/>
  <c r="BJ520" i="6"/>
  <c r="O513" i="6"/>
  <c r="CL522" i="6"/>
  <c r="CL280" i="6"/>
  <c r="CL77" i="6"/>
  <c r="P519" i="6"/>
  <c r="Z513" i="6"/>
  <c r="U513" i="6"/>
  <c r="Q515" i="6"/>
  <c r="E16" i="2" s="1"/>
  <c r="BO519" i="6"/>
  <c r="CK514" i="6"/>
  <c r="Y40" i="2" s="1"/>
  <c r="CB423" i="6"/>
  <c r="CC423" i="6" s="1"/>
  <c r="P423" i="6"/>
  <c r="BN520" i="6"/>
  <c r="BQ520" i="6" s="1"/>
  <c r="U520" i="6"/>
  <c r="BH515" i="6"/>
  <c r="CL340" i="6"/>
  <c r="V423" i="6"/>
  <c r="BP520" i="6"/>
  <c r="S512" i="6"/>
  <c r="BI512" i="6"/>
  <c r="BK512" i="6" s="1"/>
  <c r="CE520" i="6"/>
  <c r="CF520" i="6" s="1"/>
  <c r="CE423" i="6"/>
  <c r="CF423" i="6" s="1"/>
  <c r="CL263" i="6"/>
  <c r="CD519" i="6"/>
  <c r="X513" i="6"/>
  <c r="Q520" i="6"/>
  <c r="Y522" i="6"/>
  <c r="Z512" i="6"/>
  <c r="W517" i="6"/>
  <c r="CD513" i="6"/>
  <c r="CL514" i="6"/>
  <c r="Z40" i="2" s="1"/>
  <c r="AV522" i="6"/>
  <c r="AY522" i="6" s="1"/>
  <c r="CL246" i="6"/>
  <c r="BI518" i="6"/>
  <c r="BK518" i="6" s="1"/>
  <c r="CL85" i="6"/>
  <c r="CL512" i="6"/>
  <c r="BN506" i="6"/>
  <c r="CL517" i="6"/>
  <c r="U516" i="6"/>
  <c r="BH520" i="6"/>
  <c r="BP519" i="6"/>
  <c r="X517" i="6"/>
  <c r="S516" i="6"/>
  <c r="BN518" i="6"/>
  <c r="BQ518" i="6" s="1"/>
  <c r="AV515" i="6"/>
  <c r="CL197" i="6"/>
  <c r="CL55" i="6"/>
  <c r="CL51" i="6"/>
  <c r="CL52" i="6"/>
  <c r="CL67" i="6"/>
  <c r="CE522" i="6"/>
  <c r="CF522" i="6" s="1"/>
  <c r="CE514" i="6"/>
  <c r="CF514" i="6" s="1"/>
  <c r="O516" i="6"/>
  <c r="AV520" i="6"/>
  <c r="W512" i="6"/>
  <c r="CL260" i="6"/>
  <c r="CL48" i="6"/>
  <c r="CD520" i="6"/>
  <c r="Z520" i="6"/>
  <c r="T512" i="6"/>
  <c r="CL518" i="6"/>
  <c r="X519" i="6"/>
  <c r="BP506" i="6"/>
  <c r="S520" i="6"/>
  <c r="B13" i="2"/>
  <c r="AW520" i="6"/>
  <c r="AY520" i="6" s="1"/>
  <c r="CL259" i="6"/>
  <c r="CL41" i="6"/>
  <c r="CL168" i="6"/>
  <c r="T518" i="6"/>
  <c r="BI506" i="6"/>
  <c r="AX518" i="6"/>
  <c r="CL157" i="6"/>
  <c r="CB518" i="6"/>
  <c r="CC518" i="6" s="1"/>
  <c r="CL516" i="6"/>
  <c r="BO520" i="6"/>
  <c r="S515" i="6"/>
  <c r="G16" i="2" s="1"/>
  <c r="U518" i="6"/>
  <c r="BP522" i="6"/>
  <c r="Z14" i="2"/>
  <c r="N14" i="2"/>
  <c r="M14" i="2"/>
  <c r="D14" i="2"/>
  <c r="G70" i="2"/>
  <c r="L62" i="2"/>
  <c r="L70" i="2"/>
  <c r="F70" i="2"/>
  <c r="L14" i="2"/>
  <c r="C14" i="2"/>
  <c r="E14" i="2"/>
  <c r="K70" i="2"/>
  <c r="D70" i="2"/>
  <c r="Z47" i="2"/>
  <c r="F14" i="2"/>
  <c r="D6" i="2"/>
  <c r="M70" i="2"/>
  <c r="G14" i="2"/>
  <c r="H14" i="2"/>
  <c r="K14" i="2"/>
  <c r="Z98" i="2"/>
  <c r="Z70" i="2"/>
  <c r="Y14" i="2"/>
  <c r="BD334" i="6"/>
  <c r="BA334" i="6"/>
  <c r="BP341" i="6"/>
  <c r="Z341" i="6"/>
  <c r="X341" i="6"/>
  <c r="V341" i="6"/>
  <c r="T341" i="6"/>
  <c r="R341" i="6"/>
  <c r="P341" i="6"/>
  <c r="CD341" i="6"/>
  <c r="BJ341" i="6"/>
  <c r="BH341" i="6"/>
  <c r="BN341" i="6"/>
  <c r="BM341" i="6"/>
  <c r="AA341" i="6"/>
  <c r="Y341" i="6"/>
  <c r="W341" i="6"/>
  <c r="U341" i="6"/>
  <c r="S341" i="6"/>
  <c r="Q341" i="6"/>
  <c r="O341" i="6"/>
  <c r="BO341" i="6"/>
  <c r="BQ341" i="6" s="1"/>
  <c r="CE341" i="6"/>
  <c r="CF341" i="6" s="1"/>
  <c r="BI341" i="6"/>
  <c r="BK341" i="6" s="1"/>
  <c r="BF341" i="6"/>
  <c r="AA352" i="6"/>
  <c r="AA158" i="6"/>
  <c r="CD334" i="6"/>
  <c r="AZ334" i="6"/>
  <c r="BY334" i="6"/>
  <c r="BC334" i="6"/>
  <c r="AY334" i="6"/>
  <c r="BX635" i="6"/>
  <c r="BX636" i="6"/>
  <c r="CE334" i="6"/>
  <c r="BB334" i="6"/>
  <c r="BZ334" i="6"/>
  <c r="BX631" i="6"/>
  <c r="BX629" i="6"/>
  <c r="BB631" i="6"/>
  <c r="BP639" i="6"/>
  <c r="BD633" i="6"/>
  <c r="BD635" i="6"/>
  <c r="BK639" i="6"/>
  <c r="BB629" i="6"/>
  <c r="BY630" i="6"/>
  <c r="BX630" i="6"/>
  <c r="BY629" i="6"/>
  <c r="BB630" i="6"/>
  <c r="BY631" i="6"/>
  <c r="BD637" i="6"/>
  <c r="BA635" i="6"/>
  <c r="BA636" i="6"/>
  <c r="BX633" i="6"/>
  <c r="BA632" i="6"/>
  <c r="BX637" i="6"/>
  <c r="BD629" i="6"/>
  <c r="BC629" i="6"/>
  <c r="BD630" i="6"/>
  <c r="BC630" i="6"/>
  <c r="BD631" i="6"/>
  <c r="BC631" i="6"/>
  <c r="BA633" i="6"/>
  <c r="BD636" i="6"/>
  <c r="BB637" i="6"/>
  <c r="BD632" i="6"/>
  <c r="BX632" i="6"/>
  <c r="BA637" i="6"/>
  <c r="BP637" i="6"/>
  <c r="BB635" i="6"/>
  <c r="BB636" i="6"/>
  <c r="BK637" i="6"/>
  <c r="AZ629" i="6"/>
  <c r="AZ630" i="6"/>
  <c r="AZ631" i="6"/>
  <c r="AY632" i="6"/>
  <c r="BC632" i="6"/>
  <c r="BY632" i="6"/>
  <c r="AY633" i="6"/>
  <c r="BC633" i="6"/>
  <c r="BY633" i="6"/>
  <c r="AY635" i="6"/>
  <c r="BC635" i="6"/>
  <c r="BY635" i="6"/>
  <c r="AY636" i="6"/>
  <c r="BC636" i="6"/>
  <c r="BY636" i="6"/>
  <c r="BY637" i="6"/>
  <c r="BJ639" i="6"/>
  <c r="BB632" i="6"/>
  <c r="BB633" i="6"/>
  <c r="BA629" i="6"/>
  <c r="BA630" i="6"/>
  <c r="BA631" i="6"/>
  <c r="AZ632" i="6"/>
  <c r="AZ633" i="6"/>
  <c r="AZ635" i="6"/>
  <c r="AZ636" i="6"/>
  <c r="AY637" i="6"/>
  <c r="BC637" i="6"/>
  <c r="AZ637" i="6"/>
  <c r="CI67" i="8" l="1"/>
  <c r="X36" i="9" s="1"/>
  <c r="CG67" i="8"/>
  <c r="CH67" i="8" s="1"/>
  <c r="W36" i="9" s="1"/>
  <c r="R36" i="9"/>
  <c r="BT67" i="8"/>
  <c r="R97" i="9"/>
  <c r="BT339" i="8"/>
  <c r="CG339" i="8"/>
  <c r="CH339" i="8" s="1"/>
  <c r="W97" i="9" s="1"/>
  <c r="CI339" i="8"/>
  <c r="X97" i="9" s="1"/>
  <c r="R11" i="9"/>
  <c r="CI60" i="8"/>
  <c r="X11" i="9" s="1"/>
  <c r="BT60" i="8"/>
  <c r="CG60" i="8"/>
  <c r="CH60" i="8" s="1"/>
  <c r="W11" i="9" s="1"/>
  <c r="R32" i="9"/>
  <c r="CG147" i="8"/>
  <c r="CH147" i="8" s="1"/>
  <c r="W32" i="9" s="1"/>
  <c r="CI147" i="8"/>
  <c r="X32" i="9" s="1"/>
  <c r="BT147" i="8"/>
  <c r="R55" i="9"/>
  <c r="CG79" i="8"/>
  <c r="CH79" i="8" s="1"/>
  <c r="W55" i="9" s="1"/>
  <c r="CI79" i="8"/>
  <c r="X55" i="9" s="1"/>
  <c r="BT79" i="8"/>
  <c r="R70" i="9"/>
  <c r="CI259" i="8"/>
  <c r="X70" i="9" s="1"/>
  <c r="CG259" i="8"/>
  <c r="CH259" i="8" s="1"/>
  <c r="W70" i="9" s="1"/>
  <c r="BT259" i="8"/>
  <c r="R74" i="9"/>
  <c r="CG404" i="8"/>
  <c r="CH404" i="8" s="1"/>
  <c r="W74" i="9" s="1"/>
  <c r="BT404" i="8"/>
  <c r="CI404" i="8"/>
  <c r="X74" i="9" s="1"/>
  <c r="BT262" i="8"/>
  <c r="CI262" i="8"/>
  <c r="X67" i="9" s="1"/>
  <c r="CG262" i="8"/>
  <c r="CH262" i="8" s="1"/>
  <c r="W67" i="9" s="1"/>
  <c r="R67" i="9"/>
  <c r="R21" i="9"/>
  <c r="CG85" i="8"/>
  <c r="CH85" i="8" s="1"/>
  <c r="W21" i="9" s="1"/>
  <c r="BT85" i="8"/>
  <c r="CI85" i="8"/>
  <c r="X21" i="9" s="1"/>
  <c r="R84" i="9"/>
  <c r="CG403" i="8"/>
  <c r="CH403" i="8" s="1"/>
  <c r="W84" i="9" s="1"/>
  <c r="BT403" i="8"/>
  <c r="CI403" i="8"/>
  <c r="X84" i="9" s="1"/>
  <c r="CG572" i="8"/>
  <c r="CH572" i="8" s="1"/>
  <c r="W101" i="9" s="1"/>
  <c r="CI572" i="8"/>
  <c r="X101" i="9" s="1"/>
  <c r="BT572" i="8"/>
  <c r="R101" i="9"/>
  <c r="R79" i="9"/>
  <c r="CI54" i="8"/>
  <c r="X79" i="9" s="1"/>
  <c r="CG54" i="8"/>
  <c r="CH54" i="8" s="1"/>
  <c r="W79" i="9" s="1"/>
  <c r="BT54" i="8"/>
  <c r="R9" i="9"/>
  <c r="CG408" i="8"/>
  <c r="CH408" i="8" s="1"/>
  <c r="W9" i="9" s="1"/>
  <c r="BT408" i="8"/>
  <c r="CI408" i="8"/>
  <c r="X9" i="9" s="1"/>
  <c r="R49" i="9"/>
  <c r="CG257" i="8"/>
  <c r="CH257" i="8" s="1"/>
  <c r="W49" i="9" s="1"/>
  <c r="CI257" i="8"/>
  <c r="X49" i="9" s="1"/>
  <c r="BT257" i="8"/>
  <c r="R37" i="9"/>
  <c r="CG275" i="8"/>
  <c r="CH275" i="8" s="1"/>
  <c r="W37" i="9" s="1"/>
  <c r="CI275" i="8"/>
  <c r="X37" i="9" s="1"/>
  <c r="BT275" i="8"/>
  <c r="CI196" i="8"/>
  <c r="X26" i="9" s="1"/>
  <c r="R26" i="9"/>
  <c r="BT196" i="8"/>
  <c r="CG196" i="8"/>
  <c r="CH196" i="8" s="1"/>
  <c r="W26" i="9" s="1"/>
  <c r="R68" i="9"/>
  <c r="BT260" i="8"/>
  <c r="CI260" i="8"/>
  <c r="X68" i="9" s="1"/>
  <c r="CG260" i="8"/>
  <c r="CH260" i="8" s="1"/>
  <c r="W68" i="9" s="1"/>
  <c r="R99" i="9"/>
  <c r="CG94" i="8"/>
  <c r="CH94" i="8" s="1"/>
  <c r="W99" i="9" s="1"/>
  <c r="CI94" i="8"/>
  <c r="X99" i="9" s="1"/>
  <c r="BT94" i="8"/>
  <c r="R33" i="9"/>
  <c r="CI498" i="8"/>
  <c r="X33" i="9" s="1"/>
  <c r="CG498" i="8"/>
  <c r="CH498" i="8" s="1"/>
  <c r="W33" i="9" s="1"/>
  <c r="BT498" i="8"/>
  <c r="R93" i="9"/>
  <c r="CI50" i="8"/>
  <c r="X93" i="9" s="1"/>
  <c r="CG50" i="8"/>
  <c r="CH50" i="8" s="1"/>
  <c r="W93" i="9" s="1"/>
  <c r="BT50" i="8"/>
  <c r="R10" i="9"/>
  <c r="CI429" i="8"/>
  <c r="X10" i="9" s="1"/>
  <c r="BT429" i="8"/>
  <c r="CG429" i="8"/>
  <c r="CH429" i="8" s="1"/>
  <c r="W10" i="9" s="1"/>
  <c r="BT194" i="8"/>
  <c r="CI194" i="8"/>
  <c r="X58" i="9" s="1"/>
  <c r="R58" i="9"/>
  <c r="CG194" i="8"/>
  <c r="CH194" i="8" s="1"/>
  <c r="W58" i="9" s="1"/>
  <c r="R53" i="9"/>
  <c r="BT500" i="8"/>
  <c r="CG500" i="8"/>
  <c r="CH500" i="8" s="1"/>
  <c r="W53" i="9" s="1"/>
  <c r="CI500" i="8"/>
  <c r="X53" i="9" s="1"/>
  <c r="BT410" i="8"/>
  <c r="CG410" i="8"/>
  <c r="CH410" i="8" s="1"/>
  <c r="W24" i="9" s="1"/>
  <c r="R24" i="9"/>
  <c r="CI410" i="8"/>
  <c r="X24" i="9" s="1"/>
  <c r="R63" i="9"/>
  <c r="CI188" i="8"/>
  <c r="X63" i="9" s="1"/>
  <c r="BT188" i="8"/>
  <c r="CG188" i="8"/>
  <c r="CH188" i="8" s="1"/>
  <c r="W63" i="9" s="1"/>
  <c r="R89" i="9"/>
  <c r="BT199" i="8"/>
  <c r="CG199" i="8"/>
  <c r="CH199" i="8" s="1"/>
  <c r="W89" i="9" s="1"/>
  <c r="CI199" i="8"/>
  <c r="X89" i="9" s="1"/>
  <c r="R50" i="9"/>
  <c r="BT412" i="8"/>
  <c r="CI412" i="8"/>
  <c r="X50" i="9" s="1"/>
  <c r="CG412" i="8"/>
  <c r="CH412" i="8" s="1"/>
  <c r="W50" i="9" s="1"/>
  <c r="CG73" i="8"/>
  <c r="CH73" i="8" s="1"/>
  <c r="BT73" i="8"/>
  <c r="CI73" i="8"/>
  <c r="R7" i="9"/>
  <c r="R120" i="9"/>
  <c r="R94" i="9"/>
  <c r="BT269" i="8"/>
  <c r="CG269" i="8"/>
  <c r="CH269" i="8" s="1"/>
  <c r="W94" i="9" s="1"/>
  <c r="CI269" i="8"/>
  <c r="X94" i="9" s="1"/>
  <c r="CI516" i="8"/>
  <c r="X115" i="9" s="1"/>
  <c r="CG516" i="8"/>
  <c r="CH516" i="8" s="1"/>
  <c r="W115" i="9" s="1"/>
  <c r="BT516" i="8"/>
  <c r="R115" i="9"/>
  <c r="R66" i="9"/>
  <c r="CG281" i="8"/>
  <c r="CH281" i="8" s="1"/>
  <c r="W66" i="9" s="1"/>
  <c r="CI281" i="8"/>
  <c r="X66" i="9" s="1"/>
  <c r="BT281" i="8"/>
  <c r="R90" i="9"/>
  <c r="CG268" i="8"/>
  <c r="CH268" i="8" s="1"/>
  <c r="W90" i="9" s="1"/>
  <c r="CI268" i="8"/>
  <c r="X90" i="9" s="1"/>
  <c r="BT268" i="8"/>
  <c r="R38" i="9"/>
  <c r="CI276" i="8"/>
  <c r="X38" i="9" s="1"/>
  <c r="CG276" i="8"/>
  <c r="CH276" i="8" s="1"/>
  <c r="W38" i="9" s="1"/>
  <c r="BT276" i="8"/>
  <c r="R54" i="9"/>
  <c r="CI195" i="8"/>
  <c r="X54" i="9" s="1"/>
  <c r="BT195" i="8"/>
  <c r="CG195" i="8"/>
  <c r="CH195" i="8" s="1"/>
  <c r="W54" i="9" s="1"/>
  <c r="R118" i="9"/>
  <c r="BT414" i="8"/>
  <c r="CI414" i="8"/>
  <c r="X118" i="9" s="1"/>
  <c r="CG414" i="8"/>
  <c r="CH414" i="8" s="1"/>
  <c r="W118" i="9" s="1"/>
  <c r="R81" i="9"/>
  <c r="CI409" i="8"/>
  <c r="X81" i="9" s="1"/>
  <c r="CG409" i="8"/>
  <c r="CH409" i="8" s="1"/>
  <c r="W81" i="9" s="1"/>
  <c r="BT409" i="8"/>
  <c r="CI514" i="8"/>
  <c r="X39" i="9" s="1"/>
  <c r="CG514" i="8"/>
  <c r="CH514" i="8" s="1"/>
  <c r="W39" i="9" s="1"/>
  <c r="BT514" i="8"/>
  <c r="R39" i="9"/>
  <c r="R43" i="9"/>
  <c r="CI565" i="8"/>
  <c r="X43" i="9" s="1"/>
  <c r="CG565" i="8"/>
  <c r="CH565" i="8" s="1"/>
  <c r="W43" i="9" s="1"/>
  <c r="BT565" i="8"/>
  <c r="CI62" i="8"/>
  <c r="X65" i="9" s="1"/>
  <c r="CG62" i="8"/>
  <c r="CH62" i="8" s="1"/>
  <c r="W65" i="9" s="1"/>
  <c r="R65" i="9"/>
  <c r="BT62" i="8"/>
  <c r="R34" i="9"/>
  <c r="BT504" i="8"/>
  <c r="CG504" i="8"/>
  <c r="CH504" i="8" s="1"/>
  <c r="W34" i="9" s="1"/>
  <c r="CI504" i="8"/>
  <c r="X34" i="9" s="1"/>
  <c r="R45" i="9"/>
  <c r="CG87" i="8"/>
  <c r="CH87" i="8" s="1"/>
  <c r="W45" i="9" s="1"/>
  <c r="BT87" i="8"/>
  <c r="CI87" i="8"/>
  <c r="R119" i="9"/>
  <c r="CG198" i="8"/>
  <c r="CH198" i="8" s="1"/>
  <c r="W119" i="9" s="1"/>
  <c r="BT198" i="8"/>
  <c r="CI198" i="8"/>
  <c r="X119" i="9" s="1"/>
  <c r="R75" i="9"/>
  <c r="BT200" i="8"/>
  <c r="CI200" i="8"/>
  <c r="X75" i="9" s="1"/>
  <c r="CG200" i="8"/>
  <c r="CH200" i="8" s="1"/>
  <c r="W75" i="9" s="1"/>
  <c r="R69" i="9"/>
  <c r="CG566" i="8"/>
  <c r="CH566" i="8" s="1"/>
  <c r="W69" i="9" s="1"/>
  <c r="CI566" i="8"/>
  <c r="X69" i="9" s="1"/>
  <c r="BT566" i="8"/>
  <c r="R73" i="9"/>
  <c r="CI47" i="8"/>
  <c r="X73" i="9" s="1"/>
  <c r="CG47" i="8"/>
  <c r="CH47" i="8" s="1"/>
  <c r="W73" i="9" s="1"/>
  <c r="BT47" i="8"/>
  <c r="R105" i="9"/>
  <c r="CI174" i="8"/>
  <c r="X105" i="9" s="1"/>
  <c r="BT174" i="8"/>
  <c r="CG174" i="8"/>
  <c r="CH174" i="8" s="1"/>
  <c r="W105" i="9" s="1"/>
  <c r="R16" i="9"/>
  <c r="CI515" i="8"/>
  <c r="X16" i="9" s="1"/>
  <c r="CG515" i="8"/>
  <c r="CH515" i="8" s="1"/>
  <c r="W16" i="9" s="1"/>
  <c r="BT515" i="8"/>
  <c r="R122" i="9"/>
  <c r="BT44" i="8"/>
  <c r="CG44" i="8"/>
  <c r="CH44" i="8" s="1"/>
  <c r="W122" i="9" s="1"/>
  <c r="CI44" i="8"/>
  <c r="X122" i="9" s="1"/>
  <c r="CG167" i="8"/>
  <c r="CH167" i="8" s="1"/>
  <c r="W29" i="9" s="1"/>
  <c r="R29" i="9"/>
  <c r="CI167" i="8"/>
  <c r="X29" i="9" s="1"/>
  <c r="BT167" i="8"/>
  <c r="CI189" i="8"/>
  <c r="X114" i="9" s="1"/>
  <c r="BT189" i="8"/>
  <c r="CG189" i="8"/>
  <c r="CH189" i="8" s="1"/>
  <c r="W114" i="9" s="1"/>
  <c r="R114" i="9"/>
  <c r="R15" i="9"/>
  <c r="BT169" i="8"/>
  <c r="CG169" i="8"/>
  <c r="CH169" i="8" s="1"/>
  <c r="W15" i="9" s="1"/>
  <c r="CI169" i="8"/>
  <c r="X15" i="9" s="1"/>
  <c r="R31" i="9"/>
  <c r="BT64" i="8"/>
  <c r="CG64" i="8"/>
  <c r="CH64" i="8" s="1"/>
  <c r="W31" i="9" s="1"/>
  <c r="CI64" i="8"/>
  <c r="X31" i="9" s="1"/>
  <c r="R104" i="9"/>
  <c r="CG271" i="8"/>
  <c r="CH271" i="8" s="1"/>
  <c r="W104" i="9" s="1"/>
  <c r="BT271" i="8"/>
  <c r="CI271" i="8"/>
  <c r="X104" i="9" s="1"/>
  <c r="R92" i="9"/>
  <c r="BT52" i="8"/>
  <c r="CG52" i="8"/>
  <c r="CH52" i="8" s="1"/>
  <c r="W92" i="9" s="1"/>
  <c r="CI52" i="8"/>
  <c r="X92" i="9" s="1"/>
  <c r="R91" i="9"/>
  <c r="CI278" i="8"/>
  <c r="X91" i="9" s="1"/>
  <c r="BT278" i="8"/>
  <c r="CG278" i="8"/>
  <c r="CH278" i="8" s="1"/>
  <c r="W91" i="9" s="1"/>
  <c r="BT177" i="8"/>
  <c r="CI177" i="8"/>
  <c r="X110" i="9" s="1"/>
  <c r="CG177" i="8"/>
  <c r="CH177" i="8" s="1"/>
  <c r="W110" i="9" s="1"/>
  <c r="R110" i="9"/>
  <c r="BT258" i="8"/>
  <c r="CG258" i="8"/>
  <c r="CH258" i="8" s="1"/>
  <c r="W61" i="9" s="1"/>
  <c r="CI258" i="8"/>
  <c r="X61" i="9" s="1"/>
  <c r="R61" i="9"/>
  <c r="CG187" i="8"/>
  <c r="CH187" i="8" s="1"/>
  <c r="W57" i="9" s="1"/>
  <c r="CI187" i="8"/>
  <c r="X57" i="9" s="1"/>
  <c r="R57" i="9"/>
  <c r="BT187" i="8"/>
  <c r="R56" i="9"/>
  <c r="CI77" i="8"/>
  <c r="X56" i="9" s="1"/>
  <c r="BT77" i="8"/>
  <c r="CG77" i="8"/>
  <c r="CH77" i="8" s="1"/>
  <c r="W56" i="9" s="1"/>
  <c r="R80" i="9"/>
  <c r="CI173" i="8"/>
  <c r="X80" i="9" s="1"/>
  <c r="BT173" i="8"/>
  <c r="CG173" i="8"/>
  <c r="CH173" i="8" s="1"/>
  <c r="W80" i="9" s="1"/>
  <c r="R52" i="9"/>
  <c r="BT175" i="8"/>
  <c r="CI175" i="8"/>
  <c r="X52" i="9" s="1"/>
  <c r="CG175" i="8"/>
  <c r="CH175" i="8" s="1"/>
  <c r="W52" i="9" s="1"/>
  <c r="R86" i="9"/>
  <c r="CG190" i="8"/>
  <c r="CH190" i="8" s="1"/>
  <c r="W86" i="9" s="1"/>
  <c r="CI190" i="8"/>
  <c r="X86" i="9" s="1"/>
  <c r="BT190" i="8"/>
  <c r="R41" i="9"/>
  <c r="BT91" i="8"/>
  <c r="CI91" i="8"/>
  <c r="X41" i="9" s="1"/>
  <c r="CG91" i="8"/>
  <c r="CH91" i="8" s="1"/>
  <c r="W41" i="9" s="1"/>
  <c r="R18" i="9"/>
  <c r="CG66" i="8"/>
  <c r="CH66" i="8" s="1"/>
  <c r="W18" i="9" s="1"/>
  <c r="BT66" i="8"/>
  <c r="CI66" i="8"/>
  <c r="X18" i="9" s="1"/>
  <c r="R82" i="9"/>
  <c r="BT406" i="8"/>
  <c r="CI406" i="8"/>
  <c r="X82" i="9" s="1"/>
  <c r="CG406" i="8"/>
  <c r="CH406" i="8" s="1"/>
  <c r="W82" i="9" s="1"/>
  <c r="R27" i="9"/>
  <c r="CI428" i="8"/>
  <c r="X27" i="9" s="1"/>
  <c r="BT428" i="8"/>
  <c r="CG428" i="8"/>
  <c r="CH428" i="8" s="1"/>
  <c r="W27" i="9" s="1"/>
  <c r="R48" i="9"/>
  <c r="CI519" i="8"/>
  <c r="X48" i="9" s="1"/>
  <c r="CG519" i="8"/>
  <c r="CH519" i="8" s="1"/>
  <c r="W48" i="9" s="1"/>
  <c r="BT519" i="8"/>
  <c r="CI81" i="8"/>
  <c r="X25" i="9" s="1"/>
  <c r="BT81" i="8"/>
  <c r="R25" i="9"/>
  <c r="CG81" i="8"/>
  <c r="CH81" i="8" s="1"/>
  <c r="W25" i="9" s="1"/>
  <c r="R42" i="9"/>
  <c r="BT88" i="8"/>
  <c r="CI88" i="8"/>
  <c r="X42" i="9" s="1"/>
  <c r="CG88" i="8"/>
  <c r="CH88" i="8" s="1"/>
  <c r="W42" i="9" s="1"/>
  <c r="R78" i="9"/>
  <c r="BT170" i="8"/>
  <c r="CI170" i="8"/>
  <c r="X78" i="9" s="1"/>
  <c r="CG170" i="8"/>
  <c r="CH170" i="8" s="1"/>
  <c r="W78" i="9" s="1"/>
  <c r="R98" i="9"/>
  <c r="BT179" i="8"/>
  <c r="CG179" i="8"/>
  <c r="CH179" i="8" s="1"/>
  <c r="W98" i="9" s="1"/>
  <c r="CI179" i="8"/>
  <c r="X98" i="9" s="1"/>
  <c r="R59" i="9"/>
  <c r="CG401" i="8"/>
  <c r="CH401" i="8" s="1"/>
  <c r="W59" i="9" s="1"/>
  <c r="CI401" i="8"/>
  <c r="X59" i="9" s="1"/>
  <c r="BT401" i="8"/>
  <c r="R95" i="9"/>
  <c r="CI567" i="8"/>
  <c r="X95" i="9" s="1"/>
  <c r="CG567" i="8"/>
  <c r="CH567" i="8" s="1"/>
  <c r="W95" i="9" s="1"/>
  <c r="BT567" i="8"/>
  <c r="R20" i="9"/>
  <c r="CG149" i="8"/>
  <c r="CH149" i="8" s="1"/>
  <c r="W20" i="9" s="1"/>
  <c r="CI149" i="8"/>
  <c r="X20" i="9" s="1"/>
  <c r="BT149" i="8"/>
  <c r="CG607" i="8"/>
  <c r="CH607" i="8" s="1"/>
  <c r="R44" i="9"/>
  <c r="R111" i="9"/>
  <c r="CI607" i="8"/>
  <c r="BT607" i="8"/>
  <c r="R19" i="9"/>
  <c r="CG415" i="8"/>
  <c r="CH415" i="8" s="1"/>
  <c r="W19" i="9" s="1"/>
  <c r="BT415" i="8"/>
  <c r="CI415" i="8"/>
  <c r="X19" i="9" s="1"/>
  <c r="CI601" i="8"/>
  <c r="X14" i="9" s="1"/>
  <c r="CG601" i="8"/>
  <c r="CH601" i="8" s="1"/>
  <c r="W14" i="9" s="1"/>
  <c r="BT601" i="8"/>
  <c r="R14" i="9"/>
  <c r="CI426" i="8"/>
  <c r="X60" i="9" s="1"/>
  <c r="BT426" i="8"/>
  <c r="R60" i="9"/>
  <c r="CG426" i="8"/>
  <c r="CH426" i="8" s="1"/>
  <c r="W60" i="9" s="1"/>
  <c r="R28" i="9"/>
  <c r="BT280" i="8"/>
  <c r="CG280" i="8"/>
  <c r="CH280" i="8" s="1"/>
  <c r="W28" i="9" s="1"/>
  <c r="CI280" i="8"/>
  <c r="X28" i="9" s="1"/>
  <c r="R107" i="9"/>
  <c r="CG266" i="8"/>
  <c r="CH266" i="8" s="1"/>
  <c r="W107" i="9" s="1"/>
  <c r="BT266" i="8"/>
  <c r="CI266" i="8"/>
  <c r="X107" i="9" s="1"/>
  <c r="R87" i="9"/>
  <c r="CG56" i="8"/>
  <c r="CH56" i="8" s="1"/>
  <c r="W87" i="9" s="1"/>
  <c r="CI56" i="8"/>
  <c r="X87" i="9" s="1"/>
  <c r="BT56" i="8"/>
  <c r="R47" i="9"/>
  <c r="CG90" i="8"/>
  <c r="CH90" i="8" s="1"/>
  <c r="BT90" i="8"/>
  <c r="R117" i="9"/>
  <c r="CI90" i="8"/>
  <c r="BT69" i="8"/>
  <c r="CG69" i="8"/>
  <c r="CH69" i="8" s="1"/>
  <c r="W121" i="9" s="1"/>
  <c r="CI69" i="8"/>
  <c r="X121" i="9" s="1"/>
  <c r="R121" i="9"/>
  <c r="CG166" i="8"/>
  <c r="CH166" i="8" s="1"/>
  <c r="W23" i="9" s="1"/>
  <c r="R23" i="9"/>
  <c r="BT166" i="8"/>
  <c r="CI166" i="8"/>
  <c r="X23" i="9" s="1"/>
  <c r="R13" i="9"/>
  <c r="CI512" i="8"/>
  <c r="X13" i="9" s="1"/>
  <c r="CG512" i="8"/>
  <c r="CH512" i="8" s="1"/>
  <c r="W13" i="9" s="1"/>
  <c r="BT512" i="8"/>
  <c r="CI496" i="8"/>
  <c r="X30" i="9" s="1"/>
  <c r="CG496" i="8"/>
  <c r="CH496" i="8" s="1"/>
  <c r="W30" i="9" s="1"/>
  <c r="BT496" i="8"/>
  <c r="R30" i="9"/>
  <c r="CM425" i="8"/>
  <c r="V112" i="9" s="1"/>
  <c r="CM341" i="8"/>
  <c r="V83" i="9" s="1"/>
  <c r="U83" i="9"/>
  <c r="U72" i="9"/>
  <c r="CM261" i="8"/>
  <c r="V72" i="9" s="1"/>
  <c r="CM265" i="8"/>
  <c r="V62" i="9" s="1"/>
  <c r="U62" i="9"/>
  <c r="CM497" i="8"/>
  <c r="V64" i="9" s="1"/>
  <c r="U64" i="9"/>
  <c r="U35" i="9"/>
  <c r="CM193" i="8"/>
  <c r="V35" i="9" s="1"/>
  <c r="BU604" i="8"/>
  <c r="U4" i="9" s="1"/>
  <c r="Z27" i="2"/>
  <c r="CM352" i="8"/>
  <c r="V100" i="9" s="1"/>
  <c r="CM353" i="8"/>
  <c r="V96" i="9" s="1"/>
  <c r="G82" i="2"/>
  <c r="D82" i="2"/>
  <c r="O82" i="2"/>
  <c r="F82" i="2"/>
  <c r="L82" i="2"/>
  <c r="M82" i="2"/>
  <c r="N82" i="2"/>
  <c r="H82" i="2"/>
  <c r="K82" i="2"/>
  <c r="Y82" i="2"/>
  <c r="Z82" i="2"/>
  <c r="E82" i="2"/>
  <c r="C82" i="2"/>
  <c r="L13" i="2"/>
  <c r="Z54" i="2"/>
  <c r="F5" i="2"/>
  <c r="Z123" i="2"/>
  <c r="Z12" i="2"/>
  <c r="C116" i="2"/>
  <c r="Z93" i="2"/>
  <c r="L117" i="2"/>
  <c r="D49" i="2"/>
  <c r="C117" i="2"/>
  <c r="Z56" i="2"/>
  <c r="M83" i="2"/>
  <c r="Z61" i="2"/>
  <c r="Z78" i="2"/>
  <c r="O119" i="2"/>
  <c r="Y34" i="2"/>
  <c r="Z31" i="2"/>
  <c r="Z29" i="2"/>
  <c r="L113" i="2"/>
  <c r="E5" i="2"/>
  <c r="Z51" i="2"/>
  <c r="N119" i="2"/>
  <c r="H113" i="2"/>
  <c r="D86" i="2"/>
  <c r="C19" i="2"/>
  <c r="N113" i="2"/>
  <c r="Z90" i="2"/>
  <c r="G83" i="2"/>
  <c r="H6" i="2"/>
  <c r="Z119" i="2"/>
  <c r="L83" i="2"/>
  <c r="Z43" i="2"/>
  <c r="M116" i="2"/>
  <c r="K113" i="2"/>
  <c r="Z83" i="2"/>
  <c r="Z35" i="2"/>
  <c r="G54" i="2"/>
  <c r="Y13" i="2"/>
  <c r="Y119" i="2"/>
  <c r="N34" i="2"/>
  <c r="C83" i="2"/>
  <c r="Z8" i="2"/>
  <c r="L116" i="2"/>
  <c r="M117" i="2"/>
  <c r="E117" i="2"/>
  <c r="D119" i="2"/>
  <c r="E54" i="2"/>
  <c r="Z46" i="2"/>
  <c r="Z68" i="2"/>
  <c r="D116" i="2"/>
  <c r="D13" i="2"/>
  <c r="F19" i="2"/>
  <c r="H13" i="2"/>
  <c r="Z69" i="2"/>
  <c r="Z13" i="2"/>
  <c r="N13" i="2"/>
  <c r="Z57" i="2"/>
  <c r="Z42" i="2"/>
  <c r="M54" i="2"/>
  <c r="Z22" i="2"/>
  <c r="Z80" i="2"/>
  <c r="Z38" i="2"/>
  <c r="Z113" i="2"/>
  <c r="Z34" i="2"/>
  <c r="E13" i="2"/>
  <c r="Z55" i="2"/>
  <c r="M13" i="2"/>
  <c r="D10" i="2"/>
  <c r="M19" i="2"/>
  <c r="N19" i="2"/>
  <c r="K34" i="2"/>
  <c r="Z94" i="2"/>
  <c r="Z60" i="2"/>
  <c r="E113" i="2"/>
  <c r="Y83" i="2"/>
  <c r="D83" i="2"/>
  <c r="Z50" i="2"/>
  <c r="D113" i="2"/>
  <c r="Z97" i="2"/>
  <c r="K116" i="2"/>
  <c r="O113" i="2"/>
  <c r="L119" i="2"/>
  <c r="M34" i="2"/>
  <c r="Z74" i="2"/>
  <c r="O9" i="2"/>
  <c r="F117" i="2"/>
  <c r="C13" i="2"/>
  <c r="H116" i="2"/>
  <c r="K119" i="2"/>
  <c r="D34" i="2"/>
  <c r="Z75" i="2"/>
  <c r="C119" i="2"/>
  <c r="Z63" i="2"/>
  <c r="C113" i="2"/>
  <c r="M113" i="2"/>
  <c r="Z39" i="2"/>
  <c r="G19" i="2"/>
  <c r="F113" i="2"/>
  <c r="N83" i="2"/>
  <c r="Z116" i="2"/>
  <c r="Z71" i="2"/>
  <c r="K13" i="2"/>
  <c r="G116" i="2"/>
  <c r="Z21" i="2"/>
  <c r="G13" i="2"/>
  <c r="Z28" i="2"/>
  <c r="Z118" i="2"/>
  <c r="Z11" i="2"/>
  <c r="Z73" i="2"/>
  <c r="O5" i="2"/>
  <c r="F116" i="2"/>
  <c r="F13" i="2"/>
  <c r="D19" i="2"/>
  <c r="E116" i="2"/>
  <c r="H119" i="2"/>
  <c r="L19" i="2"/>
  <c r="Z30" i="2"/>
  <c r="Z58" i="2"/>
  <c r="Z85" i="2"/>
  <c r="Y116" i="2"/>
  <c r="F6" i="2"/>
  <c r="Z77" i="2"/>
  <c r="F119" i="2"/>
  <c r="F34" i="2"/>
  <c r="Z62" i="2"/>
  <c r="Z17" i="2"/>
  <c r="Z66" i="2"/>
  <c r="Z76" i="2"/>
  <c r="L35" i="2"/>
  <c r="H83" i="2"/>
  <c r="Y113" i="2"/>
  <c r="H54" i="2"/>
  <c r="Z59" i="2"/>
  <c r="G34" i="2"/>
  <c r="D54" i="2"/>
  <c r="Z7" i="2"/>
  <c r="Z20" i="2"/>
  <c r="H19" i="2"/>
  <c r="Z23" i="2"/>
  <c r="G119" i="2"/>
  <c r="O83" i="2"/>
  <c r="Z37" i="2"/>
  <c r="N117" i="2"/>
  <c r="Z25" i="2"/>
  <c r="D117" i="2"/>
  <c r="K19" i="2"/>
  <c r="E34" i="2"/>
  <c r="Z36" i="2"/>
  <c r="M119" i="2"/>
  <c r="F54" i="2"/>
  <c r="Z117" i="2"/>
  <c r="Z26" i="2"/>
  <c r="Y54" i="2"/>
  <c r="H5" i="2"/>
  <c r="Z64" i="2"/>
  <c r="L34" i="2"/>
  <c r="K83" i="2"/>
  <c r="Z88" i="2"/>
  <c r="G117" i="2"/>
  <c r="G113" i="2"/>
  <c r="E19" i="2"/>
  <c r="C34" i="2"/>
  <c r="E83" i="2"/>
  <c r="K54" i="2"/>
  <c r="N116" i="2"/>
  <c r="Z122" i="2"/>
  <c r="E119" i="2"/>
  <c r="Y19" i="2"/>
  <c r="Z87" i="2"/>
  <c r="Z15" i="2"/>
  <c r="K117" i="2"/>
  <c r="C54" i="2"/>
  <c r="H34" i="2"/>
  <c r="Z120" i="2"/>
  <c r="Z72" i="2"/>
  <c r="Y6" i="2"/>
  <c r="L54" i="2"/>
  <c r="G6" i="2"/>
  <c r="Z18" i="2"/>
  <c r="Z33" i="2"/>
  <c r="F83" i="2"/>
  <c r="Y117" i="2"/>
  <c r="O6" i="2"/>
  <c r="N54" i="2"/>
  <c r="C5" i="2"/>
  <c r="O19" i="2"/>
  <c r="K5" i="2"/>
  <c r="AY407" i="6"/>
  <c r="Y5" i="2"/>
  <c r="BL418" i="6"/>
  <c r="BQ429" i="6"/>
  <c r="N5" i="2"/>
  <c r="AB413" i="6"/>
  <c r="BQ430" i="6"/>
  <c r="BE408" i="6"/>
  <c r="BE407" i="6"/>
  <c r="BE430" i="6"/>
  <c r="BK430" i="6"/>
  <c r="BQ407" i="6"/>
  <c r="BE429" i="6"/>
  <c r="BK429" i="6"/>
  <c r="AY429" i="6"/>
  <c r="BK407" i="6"/>
  <c r="BQ408" i="6"/>
  <c r="BK408" i="6"/>
  <c r="L9" i="2"/>
  <c r="H9" i="2"/>
  <c r="Y9" i="2"/>
  <c r="K9" i="2"/>
  <c r="D9" i="2"/>
  <c r="D5" i="2"/>
  <c r="G9" i="2"/>
  <c r="G5" i="2"/>
  <c r="M5" i="2"/>
  <c r="Z5" i="2"/>
  <c r="L5" i="2"/>
  <c r="M9" i="2"/>
  <c r="F9" i="2"/>
  <c r="C9" i="2"/>
  <c r="N9" i="2"/>
  <c r="E9" i="2"/>
  <c r="Z41" i="2"/>
  <c r="Z9" i="2"/>
  <c r="Z24" i="2"/>
  <c r="Z19" i="2"/>
  <c r="O10" i="2"/>
  <c r="H10" i="2"/>
  <c r="BL498" i="6"/>
  <c r="F10" i="2"/>
  <c r="Y10" i="2"/>
  <c r="G10" i="2"/>
  <c r="Z6" i="2"/>
  <c r="Z10" i="2"/>
  <c r="E6" i="2"/>
  <c r="E10" i="2"/>
  <c r="M6" i="2"/>
  <c r="M10" i="2"/>
  <c r="C6" i="2"/>
  <c r="C10" i="2"/>
  <c r="N6" i="2"/>
  <c r="N10" i="2"/>
  <c r="L6" i="2"/>
  <c r="L10" i="2"/>
  <c r="K6" i="2"/>
  <c r="K10" i="2"/>
  <c r="AB425" i="6"/>
  <c r="BL496" i="6"/>
  <c r="AZ517" i="6"/>
  <c r="BL420" i="6"/>
  <c r="BL429" i="6"/>
  <c r="AZ429" i="6"/>
  <c r="BL430" i="6"/>
  <c r="AZ409" i="6"/>
  <c r="AB403" i="6"/>
  <c r="AZ407" i="6"/>
  <c r="BL423" i="6"/>
  <c r="AZ519" i="6"/>
  <c r="BL516" i="6"/>
  <c r="BL502" i="6"/>
  <c r="AZ502" i="6"/>
  <c r="AZ414" i="6"/>
  <c r="Z48" i="2"/>
  <c r="AZ412" i="6"/>
  <c r="AZ403" i="6"/>
  <c r="AB497" i="6"/>
  <c r="AZ504" i="6"/>
  <c r="BL408" i="6"/>
  <c r="AZ424" i="6"/>
  <c r="AZ515" i="6"/>
  <c r="AB402" i="6"/>
  <c r="AB414" i="6"/>
  <c r="AZ514" i="6"/>
  <c r="AZ420" i="6"/>
  <c r="AB500" i="6"/>
  <c r="BL415" i="6"/>
  <c r="AB401" i="6"/>
  <c r="AB518" i="6"/>
  <c r="AB515" i="6"/>
  <c r="P16" i="2" s="1"/>
  <c r="AB520" i="6"/>
  <c r="BL404" i="6"/>
  <c r="AB409" i="6"/>
  <c r="AB430" i="6"/>
  <c r="AB429" i="6"/>
  <c r="BL519" i="6"/>
  <c r="AB412" i="6"/>
  <c r="BL406" i="6"/>
  <c r="AB419" i="6"/>
  <c r="AB427" i="6"/>
  <c r="AB406" i="6"/>
  <c r="AB408" i="6"/>
  <c r="AZ415" i="6"/>
  <c r="BL402" i="6"/>
  <c r="AB498" i="6"/>
  <c r="AB417" i="6"/>
  <c r="AB422" i="6"/>
  <c r="AB421" i="6"/>
  <c r="AZ506" i="6"/>
  <c r="AZ413" i="6"/>
  <c r="AZ419" i="6"/>
  <c r="AZ418" i="6"/>
  <c r="BL407" i="6"/>
  <c r="AB513" i="6"/>
  <c r="BL426" i="6"/>
  <c r="BL520" i="6"/>
  <c r="AB517" i="6"/>
  <c r="AZ520" i="6"/>
  <c r="AB512" i="6"/>
  <c r="BL515" i="6"/>
  <c r="AZ427" i="6"/>
  <c r="AB506" i="6"/>
  <c r="AB424" i="6"/>
  <c r="AB516" i="6"/>
  <c r="BL512" i="6"/>
  <c r="AZ522" i="6"/>
  <c r="BL504" i="6"/>
  <c r="AB514" i="6"/>
  <c r="P40" i="2" s="1"/>
  <c r="BL517" i="6"/>
  <c r="BL506" i="6"/>
  <c r="BL409" i="6"/>
  <c r="BL353" i="6"/>
  <c r="AB428" i="6"/>
  <c r="BL513" i="6"/>
  <c r="BL518" i="6"/>
  <c r="AZ406" i="6"/>
  <c r="AB423" i="6"/>
  <c r="BL514" i="6"/>
  <c r="AB519" i="6"/>
  <c r="AZ518" i="6"/>
  <c r="BL401" i="6"/>
  <c r="AZ428" i="6"/>
  <c r="AB426" i="6"/>
  <c r="BL413" i="6"/>
  <c r="AZ422" i="6"/>
  <c r="BL522" i="6"/>
  <c r="BL425" i="6"/>
  <c r="AB522" i="6"/>
  <c r="AZ516" i="6"/>
  <c r="AB502" i="6"/>
  <c r="BL500" i="6"/>
  <c r="AZ417" i="6"/>
  <c r="AZ404" i="6"/>
  <c r="AZ498" i="6"/>
  <c r="AB415" i="6"/>
  <c r="BK421" i="6"/>
  <c r="BL421" i="6"/>
  <c r="AY416" i="6"/>
  <c r="AZ416" i="6"/>
  <c r="AB404" i="6"/>
  <c r="AY426" i="6"/>
  <c r="AZ426" i="6"/>
  <c r="BL405" i="6"/>
  <c r="BK405" i="6"/>
  <c r="BK522" i="6"/>
  <c r="AZ401" i="6"/>
  <c r="BL419" i="6"/>
  <c r="AZ423" i="6"/>
  <c r="AZ512" i="6"/>
  <c r="AZ496" i="6"/>
  <c r="AB407" i="6"/>
  <c r="AB420" i="6"/>
  <c r="BK427" i="6"/>
  <c r="BL427" i="6"/>
  <c r="BK416" i="6"/>
  <c r="BL416" i="6"/>
  <c r="BK428" i="6"/>
  <c r="BL428" i="6"/>
  <c r="AY425" i="6"/>
  <c r="AZ425" i="6"/>
  <c r="AY405" i="6"/>
  <c r="AZ405" i="6"/>
  <c r="BL422" i="6"/>
  <c r="BK422" i="6"/>
  <c r="AB418" i="6"/>
  <c r="AZ421" i="6"/>
  <c r="Z121" i="2"/>
  <c r="AB504" i="6"/>
  <c r="BL414" i="6"/>
  <c r="AZ513" i="6"/>
  <c r="AB496" i="6"/>
  <c r="AY402" i="6"/>
  <c r="AZ402" i="6"/>
  <c r="AY430" i="6"/>
  <c r="AZ430" i="6"/>
  <c r="AB405" i="6"/>
  <c r="AB416" i="6"/>
  <c r="BL497" i="6"/>
  <c r="BK412" i="6"/>
  <c r="BL412" i="6"/>
  <c r="BK424" i="6"/>
  <c r="BL424" i="6"/>
  <c r="BK417" i="6"/>
  <c r="BL417" i="6"/>
  <c r="AZ500" i="6"/>
  <c r="BK403" i="6"/>
  <c r="BL403" i="6"/>
  <c r="AZ497" i="6"/>
  <c r="AY408" i="6"/>
  <c r="AZ408" i="6"/>
  <c r="P14" i="2"/>
  <c r="P70" i="2"/>
  <c r="C85" i="2"/>
  <c r="K85" i="2"/>
  <c r="D85" i="2"/>
  <c r="L85" i="2"/>
  <c r="E85" i="2"/>
  <c r="M85" i="2"/>
  <c r="F85" i="2"/>
  <c r="N85" i="2"/>
  <c r="G85" i="2"/>
  <c r="O85" i="2"/>
  <c r="H85" i="2"/>
  <c r="AB341" i="6"/>
  <c r="T121" i="9" l="1"/>
  <c r="BU69" i="8"/>
  <c r="W117" i="9"/>
  <c r="W47" i="9"/>
  <c r="T28" i="9"/>
  <c r="BU280" i="8"/>
  <c r="T60" i="9"/>
  <c r="BU426" i="8"/>
  <c r="T27" i="9"/>
  <c r="BU428" i="8"/>
  <c r="T18" i="9"/>
  <c r="BU66" i="8"/>
  <c r="T80" i="9"/>
  <c r="BU173" i="8"/>
  <c r="T56" i="9"/>
  <c r="BU77" i="8"/>
  <c r="T91" i="9"/>
  <c r="BU278" i="8"/>
  <c r="T104" i="9"/>
  <c r="BU271" i="8"/>
  <c r="T105" i="9"/>
  <c r="BU174" i="8"/>
  <c r="T119" i="9"/>
  <c r="BU198" i="8"/>
  <c r="T45" i="9"/>
  <c r="BU87" i="8"/>
  <c r="T39" i="9"/>
  <c r="BU514" i="8"/>
  <c r="T54" i="9"/>
  <c r="BU195" i="8"/>
  <c r="T115" i="9"/>
  <c r="BU516" i="8"/>
  <c r="T93" i="9"/>
  <c r="BU50" i="8"/>
  <c r="T33" i="9"/>
  <c r="BU498" i="8"/>
  <c r="T99" i="9"/>
  <c r="BU94" i="8"/>
  <c r="T37" i="9"/>
  <c r="BU275" i="8"/>
  <c r="BU257" i="8"/>
  <c r="T49" i="9"/>
  <c r="T79" i="9"/>
  <c r="BU54" i="8"/>
  <c r="T70" i="9"/>
  <c r="BU259" i="8"/>
  <c r="T55" i="9"/>
  <c r="BU79" i="8"/>
  <c r="T32" i="9"/>
  <c r="BU147" i="8"/>
  <c r="T36" i="9"/>
  <c r="BU67" i="8"/>
  <c r="T13" i="9"/>
  <c r="BU512" i="8"/>
  <c r="X117" i="9"/>
  <c r="X47" i="9"/>
  <c r="T98" i="9"/>
  <c r="BU179" i="8"/>
  <c r="T78" i="9"/>
  <c r="BU170" i="8"/>
  <c r="T42" i="9"/>
  <c r="BU88" i="8"/>
  <c r="T25" i="9"/>
  <c r="BU81" i="8"/>
  <c r="T82" i="9"/>
  <c r="BU406" i="8"/>
  <c r="T41" i="9"/>
  <c r="BU91" i="8"/>
  <c r="T52" i="9"/>
  <c r="BU175" i="8"/>
  <c r="T92" i="9"/>
  <c r="BU52" i="8"/>
  <c r="T31" i="9"/>
  <c r="BU64" i="8"/>
  <c r="T15" i="9"/>
  <c r="BU169" i="8"/>
  <c r="T114" i="9"/>
  <c r="BU189" i="8"/>
  <c r="BU44" i="8"/>
  <c r="T122" i="9"/>
  <c r="T75" i="9"/>
  <c r="BU200" i="8"/>
  <c r="T34" i="9"/>
  <c r="BU504" i="8"/>
  <c r="T118" i="9"/>
  <c r="BU414" i="8"/>
  <c r="T94" i="9"/>
  <c r="BU269" i="8"/>
  <c r="X7" i="9"/>
  <c r="X120" i="9"/>
  <c r="T63" i="9"/>
  <c r="BU188" i="8"/>
  <c r="T10" i="9"/>
  <c r="BU429" i="8"/>
  <c r="T26" i="9"/>
  <c r="BU196" i="8"/>
  <c r="T9" i="9"/>
  <c r="BU408" i="8"/>
  <c r="T101" i="9"/>
  <c r="BU572" i="8"/>
  <c r="T84" i="9"/>
  <c r="BU403" i="8"/>
  <c r="T21" i="9"/>
  <c r="BU85" i="8"/>
  <c r="T74" i="9"/>
  <c r="BU404" i="8"/>
  <c r="T11" i="9"/>
  <c r="BU60" i="8"/>
  <c r="BU496" i="8"/>
  <c r="T30" i="9"/>
  <c r="BU166" i="8"/>
  <c r="T23" i="9"/>
  <c r="T87" i="9"/>
  <c r="BU56" i="8"/>
  <c r="T44" i="9"/>
  <c r="BU607" i="8"/>
  <c r="T111" i="9"/>
  <c r="W111" i="9"/>
  <c r="W44" i="9"/>
  <c r="T61" i="9"/>
  <c r="BU258" i="8"/>
  <c r="T110" i="9"/>
  <c r="BU177" i="8"/>
  <c r="T7" i="9"/>
  <c r="BU73" i="8"/>
  <c r="T120" i="9"/>
  <c r="T50" i="9"/>
  <c r="BU412" i="8"/>
  <c r="T89" i="9"/>
  <c r="BU199" i="8"/>
  <c r="T53" i="9"/>
  <c r="BU500" i="8"/>
  <c r="T68" i="9"/>
  <c r="BU260" i="8"/>
  <c r="T97" i="9"/>
  <c r="BU339" i="8"/>
  <c r="T47" i="9"/>
  <c r="BU90" i="8"/>
  <c r="T117" i="9"/>
  <c r="T107" i="9"/>
  <c r="BU266" i="8"/>
  <c r="T14" i="9"/>
  <c r="BU601" i="8"/>
  <c r="T19" i="9"/>
  <c r="BU415" i="8"/>
  <c r="X44" i="9"/>
  <c r="X111" i="9"/>
  <c r="T20" i="9"/>
  <c r="BU149" i="8"/>
  <c r="T95" i="9"/>
  <c r="BU567" i="8"/>
  <c r="T59" i="9"/>
  <c r="BU401" i="8"/>
  <c r="T48" i="9"/>
  <c r="BU519" i="8"/>
  <c r="T86" i="9"/>
  <c r="BU190" i="8"/>
  <c r="T57" i="9"/>
  <c r="BU187" i="8"/>
  <c r="T29" i="9"/>
  <c r="BU167" i="8"/>
  <c r="T16" i="9"/>
  <c r="BU515" i="8"/>
  <c r="T73" i="9"/>
  <c r="BU47" i="8"/>
  <c r="T69" i="9"/>
  <c r="BU566" i="8"/>
  <c r="X46" i="9"/>
  <c r="X45" i="9"/>
  <c r="T65" i="9"/>
  <c r="BU62" i="8"/>
  <c r="T43" i="9"/>
  <c r="BU565" i="8"/>
  <c r="T81" i="9"/>
  <c r="BU409" i="8"/>
  <c r="T38" i="9"/>
  <c r="BU276" i="8"/>
  <c r="T90" i="9"/>
  <c r="BU268" i="8"/>
  <c r="T66" i="9"/>
  <c r="BU281" i="8"/>
  <c r="W120" i="9"/>
  <c r="W7" i="9"/>
  <c r="BU410" i="8"/>
  <c r="T24" i="9"/>
  <c r="T58" i="9"/>
  <c r="BU194" i="8"/>
  <c r="T67" i="9"/>
  <c r="BU262" i="8"/>
  <c r="CM604" i="8"/>
  <c r="V4" i="9" s="1"/>
  <c r="P82" i="2"/>
  <c r="P117" i="2"/>
  <c r="P54" i="2"/>
  <c r="P113" i="2"/>
  <c r="P34" i="2"/>
  <c r="P83" i="2"/>
  <c r="P116" i="2"/>
  <c r="P19" i="2"/>
  <c r="P13" i="2"/>
  <c r="P119" i="2"/>
  <c r="BR429" i="6"/>
  <c r="P5" i="2"/>
  <c r="P9" i="2"/>
  <c r="P6" i="2"/>
  <c r="P10" i="2"/>
  <c r="BR418" i="6"/>
  <c r="BR502" i="6"/>
  <c r="BR414" i="6"/>
  <c r="BR498" i="6"/>
  <c r="BR519" i="6"/>
  <c r="BR515" i="6"/>
  <c r="S16" i="2" s="1"/>
  <c r="BR516" i="6"/>
  <c r="BR419" i="6"/>
  <c r="BR517" i="6"/>
  <c r="BR420" i="6"/>
  <c r="BR506" i="6"/>
  <c r="BR430" i="6"/>
  <c r="BR520" i="6"/>
  <c r="BR415" i="6"/>
  <c r="BR504" i="6"/>
  <c r="BR425" i="6"/>
  <c r="BR423" i="6"/>
  <c r="BR401" i="6"/>
  <c r="BR518" i="6"/>
  <c r="BR413" i="6"/>
  <c r="BR406" i="6"/>
  <c r="BR500" i="6"/>
  <c r="BR409" i="6"/>
  <c r="BR426" i="6"/>
  <c r="BR421" i="6"/>
  <c r="BR497" i="6"/>
  <c r="BR513" i="6"/>
  <c r="BR403" i="6"/>
  <c r="BR404" i="6"/>
  <c r="BR496" i="6"/>
  <c r="BR514" i="6"/>
  <c r="S40" i="2" s="1"/>
  <c r="BR412" i="6"/>
  <c r="BR402" i="6"/>
  <c r="BR428" i="6"/>
  <c r="BR512" i="6"/>
  <c r="BR417" i="6"/>
  <c r="BR522" i="6"/>
  <c r="BR422" i="6"/>
  <c r="BR424" i="6"/>
  <c r="BR427" i="6"/>
  <c r="BR408" i="6"/>
  <c r="BR416" i="6"/>
  <c r="BR405" i="6"/>
  <c r="BR407" i="6"/>
  <c r="S14" i="2"/>
  <c r="P85" i="2"/>
  <c r="AB622" i="6"/>
  <c r="AB623" i="6"/>
  <c r="AB624" i="6"/>
  <c r="AB621" i="6"/>
  <c r="BW555" i="6"/>
  <c r="AX555" i="6"/>
  <c r="AW555" i="6"/>
  <c r="AV555" i="6"/>
  <c r="AB549" i="6"/>
  <c r="AB435" i="6"/>
  <c r="AB381" i="6"/>
  <c r="AB376" i="6"/>
  <c r="AB379" i="6"/>
  <c r="AB380" i="6"/>
  <c r="AB373" i="6"/>
  <c r="CC336" i="6"/>
  <c r="AI336" i="6"/>
  <c r="Z565" i="6" a="1"/>
  <c r="BM642" i="6" a="1"/>
  <c r="V336" i="6" a="1"/>
  <c r="CD642" i="6" a="1"/>
  <c r="BF565" i="6" a="1"/>
  <c r="X336" i="6" a="1"/>
  <c r="BO642" i="6" a="1"/>
  <c r="R336" i="6" a="1"/>
  <c r="BO565" i="6" a="1"/>
  <c r="AX571" i="6" a="1"/>
  <c r="AW567" i="6" a="1"/>
  <c r="BP565" i="6" a="1"/>
  <c r="BM565" i="6" a="1"/>
  <c r="U565" i="6" a="1"/>
  <c r="AW572" i="6" a="1"/>
  <c r="BI565" i="6" a="1"/>
  <c r="P336" i="6" a="1"/>
  <c r="AX566" i="6" a="1"/>
  <c r="AV567" i="6" a="1"/>
  <c r="AV573" i="6" a="1"/>
  <c r="BJ642" i="6" a="1"/>
  <c r="BP261" i="6" a="1"/>
  <c r="V565" i="6" a="1"/>
  <c r="BW567" i="6" a="1"/>
  <c r="AA565" i="6" a="1"/>
  <c r="U336" i="6" a="1"/>
  <c r="CB642" i="6" a="1"/>
  <c r="R565" i="6" a="1"/>
  <c r="X565" i="6" a="1"/>
  <c r="CL565" i="6" a="1"/>
  <c r="AW573" i="6" a="1"/>
  <c r="AA336" i="6" a="1"/>
  <c r="CB565" i="6" a="1"/>
  <c r="Y565" i="6" a="1"/>
  <c r="CE642" i="6" a="1"/>
  <c r="O336" i="6" a="1"/>
  <c r="BW573" i="6" a="1"/>
  <c r="AW566" i="6" a="1"/>
  <c r="AX567" i="6" a="1"/>
  <c r="CK566" i="6" a="1"/>
  <c r="AV572" i="6" a="1"/>
  <c r="AW571" i="6" a="1"/>
  <c r="W565" i="6" a="1"/>
  <c r="O565" i="6" a="1"/>
  <c r="Q565" i="6" a="1"/>
  <c r="T565" i="6" a="1"/>
  <c r="AV571" i="6" a="1"/>
  <c r="BW566" i="6" a="1"/>
  <c r="BI642" i="6" a="1"/>
  <c r="BF642" i="6" a="1"/>
  <c r="P565" i="6" a="1"/>
  <c r="BP642" i="6" a="1"/>
  <c r="CD565" i="6" a="1"/>
  <c r="AX573" i="6" a="1"/>
  <c r="W336" i="6" a="1"/>
  <c r="S565" i="6" a="1"/>
  <c r="BW572" i="6" a="1"/>
  <c r="AX572" i="6" a="1"/>
  <c r="T336" i="6" a="1"/>
  <c r="BN642" i="6" a="1"/>
  <c r="CK571" i="6" a="1"/>
  <c r="AV566" i="6" a="1"/>
  <c r="BW571" i="6" a="1"/>
  <c r="BN565" i="6" a="1"/>
  <c r="CL642" i="6" a="1"/>
  <c r="BH565" i="6" a="1"/>
  <c r="AA642" i="6" a="1"/>
  <c r="S336" i="6" a="1"/>
  <c r="Q336" i="6" a="1"/>
  <c r="Z336" i="6" a="1"/>
  <c r="BF336" i="6" a="1"/>
  <c r="BH642" i="6" a="1"/>
  <c r="BJ565" i="6" a="1"/>
  <c r="CE565" i="6" a="1"/>
  <c r="CM410" i="8" l="1"/>
  <c r="V24" i="9" s="1"/>
  <c r="U24" i="9"/>
  <c r="U97" i="9"/>
  <c r="CM339" i="8"/>
  <c r="V97" i="9" s="1"/>
  <c r="U53" i="9"/>
  <c r="CM500" i="8"/>
  <c r="V53" i="9" s="1"/>
  <c r="U50" i="9"/>
  <c r="CM412" i="8"/>
  <c r="V50" i="9" s="1"/>
  <c r="U111" i="9"/>
  <c r="U44" i="9"/>
  <c r="CM607" i="8"/>
  <c r="CM60" i="8"/>
  <c r="V11" i="9" s="1"/>
  <c r="U11" i="9"/>
  <c r="U21" i="9"/>
  <c r="CM85" i="8"/>
  <c r="V21" i="9" s="1"/>
  <c r="U101" i="9"/>
  <c r="CM572" i="8"/>
  <c r="V101" i="9" s="1"/>
  <c r="U26" i="9"/>
  <c r="CM196" i="8"/>
  <c r="V26" i="9" s="1"/>
  <c r="U63" i="9"/>
  <c r="CM188" i="8"/>
  <c r="V63" i="9" s="1"/>
  <c r="U94" i="9"/>
  <c r="CM269" i="8"/>
  <c r="V94" i="9" s="1"/>
  <c r="U34" i="9"/>
  <c r="CM504" i="8"/>
  <c r="V34" i="9" s="1"/>
  <c r="U15" i="9"/>
  <c r="CM169" i="8"/>
  <c r="V15" i="9" s="1"/>
  <c r="U92" i="9"/>
  <c r="CM52" i="8"/>
  <c r="V92" i="9" s="1"/>
  <c r="U41" i="9"/>
  <c r="CM91" i="8"/>
  <c r="V41" i="9" s="1"/>
  <c r="U25" i="9"/>
  <c r="CM81" i="8"/>
  <c r="V25" i="9" s="1"/>
  <c r="U78" i="9"/>
  <c r="CM170" i="8"/>
  <c r="V78" i="9" s="1"/>
  <c r="CM67" i="8"/>
  <c r="V36" i="9" s="1"/>
  <c r="U36" i="9"/>
  <c r="U55" i="9"/>
  <c r="CM79" i="8"/>
  <c r="V55" i="9" s="1"/>
  <c r="U79" i="9"/>
  <c r="CM54" i="8"/>
  <c r="V79" i="9" s="1"/>
  <c r="U37" i="9"/>
  <c r="CM275" i="8"/>
  <c r="V37" i="9" s="1"/>
  <c r="U33" i="9"/>
  <c r="CM498" i="8"/>
  <c r="V33" i="9" s="1"/>
  <c r="U115" i="9"/>
  <c r="CM516" i="8"/>
  <c r="V115" i="9" s="1"/>
  <c r="U39" i="9"/>
  <c r="CM514" i="8"/>
  <c r="V39" i="9" s="1"/>
  <c r="U119" i="9"/>
  <c r="CM198" i="8"/>
  <c r="V119" i="9" s="1"/>
  <c r="U104" i="9"/>
  <c r="CM271" i="8"/>
  <c r="V104" i="9" s="1"/>
  <c r="U56" i="9"/>
  <c r="CM77" i="8"/>
  <c r="V56" i="9" s="1"/>
  <c r="U18" i="9"/>
  <c r="CM66" i="8"/>
  <c r="V18" i="9" s="1"/>
  <c r="U60" i="9"/>
  <c r="CM426" i="8"/>
  <c r="V60" i="9" s="1"/>
  <c r="U58" i="9"/>
  <c r="CM194" i="8"/>
  <c r="V58" i="9" s="1"/>
  <c r="U90" i="9"/>
  <c r="CM268" i="8"/>
  <c r="V90" i="9" s="1"/>
  <c r="U81" i="9"/>
  <c r="CM409" i="8"/>
  <c r="V81" i="9" s="1"/>
  <c r="U65" i="9"/>
  <c r="CM62" i="8"/>
  <c r="V65" i="9" s="1"/>
  <c r="U69" i="9"/>
  <c r="CM566" i="8"/>
  <c r="V69" i="9" s="1"/>
  <c r="U16" i="9"/>
  <c r="CM515" i="8"/>
  <c r="V16" i="9" s="1"/>
  <c r="U57" i="9"/>
  <c r="CM187" i="8"/>
  <c r="V57" i="9" s="1"/>
  <c r="U48" i="9"/>
  <c r="CM519" i="8"/>
  <c r="V48" i="9" s="1"/>
  <c r="U95" i="9"/>
  <c r="CM567" i="8"/>
  <c r="V95" i="9" s="1"/>
  <c r="U14" i="9"/>
  <c r="CM601" i="8"/>
  <c r="V14" i="9" s="1"/>
  <c r="U110" i="9"/>
  <c r="CM177" i="8"/>
  <c r="V110" i="9" s="1"/>
  <c r="CM166" i="8"/>
  <c r="V23" i="9" s="1"/>
  <c r="U23" i="9"/>
  <c r="U122" i="9"/>
  <c r="CM44" i="8"/>
  <c r="V122" i="9" s="1"/>
  <c r="U117" i="9"/>
  <c r="CM90" i="8"/>
  <c r="U47" i="9"/>
  <c r="U68" i="9"/>
  <c r="CM260" i="8"/>
  <c r="V68" i="9" s="1"/>
  <c r="U89" i="9"/>
  <c r="CM199" i="8"/>
  <c r="V89" i="9" s="1"/>
  <c r="U87" i="9"/>
  <c r="CM56" i="8"/>
  <c r="V87" i="9" s="1"/>
  <c r="U74" i="9"/>
  <c r="CM404" i="8"/>
  <c r="V74" i="9" s="1"/>
  <c r="U84" i="9"/>
  <c r="CM403" i="8"/>
  <c r="V84" i="9" s="1"/>
  <c r="U9" i="9"/>
  <c r="CM408" i="8"/>
  <c r="V9" i="9" s="1"/>
  <c r="U10" i="9"/>
  <c r="CM429" i="8"/>
  <c r="V10" i="9" s="1"/>
  <c r="U118" i="9"/>
  <c r="CM414" i="8"/>
  <c r="V118" i="9" s="1"/>
  <c r="U75" i="9"/>
  <c r="CM200" i="8"/>
  <c r="V75" i="9" s="1"/>
  <c r="U114" i="9"/>
  <c r="CM189" i="8"/>
  <c r="V114" i="9" s="1"/>
  <c r="U31" i="9"/>
  <c r="CM64" i="8"/>
  <c r="V31" i="9" s="1"/>
  <c r="U52" i="9"/>
  <c r="CM175" i="8"/>
  <c r="V52" i="9" s="1"/>
  <c r="U82" i="9"/>
  <c r="CM406" i="8"/>
  <c r="V82" i="9" s="1"/>
  <c r="U42" i="9"/>
  <c r="CM88" i="8"/>
  <c r="V42" i="9" s="1"/>
  <c r="U98" i="9"/>
  <c r="CM179" i="8"/>
  <c r="V98" i="9" s="1"/>
  <c r="U13" i="9"/>
  <c r="CM512" i="8"/>
  <c r="V13" i="9" s="1"/>
  <c r="U32" i="9"/>
  <c r="CM147" i="8"/>
  <c r="V32" i="9" s="1"/>
  <c r="U70" i="9"/>
  <c r="CM259" i="8"/>
  <c r="V70" i="9" s="1"/>
  <c r="U99" i="9"/>
  <c r="CM94" i="8"/>
  <c r="V99" i="9" s="1"/>
  <c r="U93" i="9"/>
  <c r="CM50" i="8"/>
  <c r="V93" i="9" s="1"/>
  <c r="U54" i="9"/>
  <c r="CM195" i="8"/>
  <c r="V54" i="9" s="1"/>
  <c r="U45" i="9"/>
  <c r="CM87" i="8"/>
  <c r="V45" i="9" s="1"/>
  <c r="U105" i="9"/>
  <c r="CM174" i="8"/>
  <c r="V105" i="9" s="1"/>
  <c r="U91" i="9"/>
  <c r="CM278" i="8"/>
  <c r="V91" i="9" s="1"/>
  <c r="U80" i="9"/>
  <c r="CM173" i="8"/>
  <c r="V80" i="9" s="1"/>
  <c r="U27" i="9"/>
  <c r="CM428" i="8"/>
  <c r="V27" i="9" s="1"/>
  <c r="U28" i="9"/>
  <c r="CM280" i="8"/>
  <c r="V28" i="9" s="1"/>
  <c r="U121" i="9"/>
  <c r="CM69" i="8"/>
  <c r="V121" i="9" s="1"/>
  <c r="U67" i="9"/>
  <c r="CM262" i="8"/>
  <c r="V67" i="9" s="1"/>
  <c r="U66" i="9"/>
  <c r="CM281" i="8"/>
  <c r="V66" i="9" s="1"/>
  <c r="U38" i="9"/>
  <c r="CM276" i="8"/>
  <c r="V38" i="9" s="1"/>
  <c r="U43" i="9"/>
  <c r="CM565" i="8"/>
  <c r="V43" i="9" s="1"/>
  <c r="U73" i="9"/>
  <c r="CM47" i="8"/>
  <c r="V73" i="9" s="1"/>
  <c r="U29" i="9"/>
  <c r="CM167" i="8"/>
  <c r="V29" i="9" s="1"/>
  <c r="U86" i="9"/>
  <c r="CM190" i="8"/>
  <c r="V86" i="9" s="1"/>
  <c r="U59" i="9"/>
  <c r="CM401" i="8"/>
  <c r="V59" i="9" s="1"/>
  <c r="U20" i="9"/>
  <c r="CM149" i="8"/>
  <c r="V20" i="9" s="1"/>
  <c r="U19" i="9"/>
  <c r="CM415" i="8"/>
  <c r="V19" i="9" s="1"/>
  <c r="U107" i="9"/>
  <c r="CM266" i="8"/>
  <c r="V107" i="9" s="1"/>
  <c r="U120" i="9"/>
  <c r="CM73" i="8"/>
  <c r="U7" i="9"/>
  <c r="U61" i="9"/>
  <c r="CM258" i="8"/>
  <c r="V61" i="9" s="1"/>
  <c r="CM496" i="8"/>
  <c r="V30" i="9" s="1"/>
  <c r="U30" i="9"/>
  <c r="CM257" i="8"/>
  <c r="V49" i="9" s="1"/>
  <c r="U49" i="9"/>
  <c r="AW567" i="6"/>
  <c r="AY567" i="6" s="1"/>
  <c r="AW573" i="6"/>
  <c r="AY573" i="6" s="1"/>
  <c r="AW572" i="6"/>
  <c r="AY572" i="6" s="1"/>
  <c r="AX573" i="6"/>
  <c r="AX572" i="6"/>
  <c r="AX567" i="6"/>
  <c r="BW567" i="6"/>
  <c r="BW572" i="6"/>
  <c r="BW573" i="6"/>
  <c r="AV567" i="6"/>
  <c r="AV572" i="6"/>
  <c r="AV573" i="6"/>
  <c r="S82" i="2"/>
  <c r="S19" i="2"/>
  <c r="S83" i="2"/>
  <c r="S54" i="2"/>
  <c r="S113" i="2"/>
  <c r="S34" i="2"/>
  <c r="S117" i="2"/>
  <c r="S119" i="2"/>
  <c r="S13" i="2"/>
  <c r="S116" i="2"/>
  <c r="S5" i="2"/>
  <c r="S9" i="2"/>
  <c r="S6" i="2"/>
  <c r="S10" i="2"/>
  <c r="AV571" i="6"/>
  <c r="AV566" i="6"/>
  <c r="CK571" i="6"/>
  <c r="AW571" i="6"/>
  <c r="AY571" i="6" s="1"/>
  <c r="CK566" i="6"/>
  <c r="AW566" i="6"/>
  <c r="AY566" i="6" s="1"/>
  <c r="AX571" i="6"/>
  <c r="AX566" i="6"/>
  <c r="BW571" i="6"/>
  <c r="BW566" i="6"/>
  <c r="BH642" i="6"/>
  <c r="CL642" i="6"/>
  <c r="CB642" i="6"/>
  <c r="CE642" i="6"/>
  <c r="BJ642" i="6"/>
  <c r="BP642" i="6"/>
  <c r="BN642" i="6"/>
  <c r="CD642" i="6"/>
  <c r="CF642" i="6" s="1"/>
  <c r="BO642" i="6"/>
  <c r="BM642" i="6"/>
  <c r="BQ642" i="6" s="1"/>
  <c r="AA642" i="6"/>
  <c r="BI642" i="6"/>
  <c r="BF642" i="6"/>
  <c r="BB555" i="6"/>
  <c r="BY555" i="6"/>
  <c r="BD555" i="6"/>
  <c r="BA555" i="6"/>
  <c r="S565" i="6"/>
  <c r="W565" i="6"/>
  <c r="AA565" i="6"/>
  <c r="BH565" i="6"/>
  <c r="BM565" i="6"/>
  <c r="CB565" i="6"/>
  <c r="CE565" i="6"/>
  <c r="CL565" i="6"/>
  <c r="Q565" i="6"/>
  <c r="U565" i="6"/>
  <c r="Y565" i="6"/>
  <c r="BJ565" i="6"/>
  <c r="BO565" i="6"/>
  <c r="P565" i="6"/>
  <c r="R565" i="6"/>
  <c r="T565" i="6"/>
  <c r="V565" i="6"/>
  <c r="X565" i="6"/>
  <c r="Z565" i="6"/>
  <c r="BF565" i="6"/>
  <c r="BI565" i="6"/>
  <c r="BN565" i="6"/>
  <c r="BP565" i="6"/>
  <c r="O565" i="6"/>
  <c r="CD565" i="6"/>
  <c r="AY555" i="6"/>
  <c r="BC555" i="6"/>
  <c r="BZ555" i="6"/>
  <c r="AZ555" i="6"/>
  <c r="BP261" i="6"/>
  <c r="T336" i="6"/>
  <c r="Z336" i="6"/>
  <c r="BF336" i="6"/>
  <c r="P336" i="6"/>
  <c r="V336" i="6"/>
  <c r="Q336" i="6"/>
  <c r="S336" i="6"/>
  <c r="U336" i="6"/>
  <c r="W336" i="6"/>
  <c r="AA336" i="6"/>
  <c r="R336" i="6"/>
  <c r="X336" i="6"/>
  <c r="O336" i="6"/>
  <c r="BB572" i="6" a="1"/>
  <c r="BZ571" i="6" a="1"/>
  <c r="BB571" i="6" a="1"/>
  <c r="BB567" i="6" a="1"/>
  <c r="CD573" i="6" a="1"/>
  <c r="BA571" i="6" a="1"/>
  <c r="CE572" i="6" a="1"/>
  <c r="CD572" i="6" a="1"/>
  <c r="BZ566" i="6" a="1"/>
  <c r="BC573" i="6" a="1"/>
  <c r="BC567" i="6" a="1"/>
  <c r="CE573" i="6" a="1"/>
  <c r="BA566" i="6" a="1"/>
  <c r="BY566" i="6" a="1"/>
  <c r="BC572" i="6" a="1"/>
  <c r="BA573" i="6" a="1"/>
  <c r="BD573" i="6" a="1"/>
  <c r="CB567" i="6" a="1"/>
  <c r="BZ572" i="6" a="1"/>
  <c r="BD571" i="6" a="1"/>
  <c r="BZ567" i="6" a="1"/>
  <c r="CB572" i="6" a="1"/>
  <c r="BB573" i="6" a="1"/>
  <c r="BY571" i="6" a="1"/>
  <c r="BZ573" i="6" a="1"/>
  <c r="CE567" i="6" a="1"/>
  <c r="BY567" i="6" a="1"/>
  <c r="BC571" i="6" a="1"/>
  <c r="BY573" i="6" a="1"/>
  <c r="BA567" i="6" a="1"/>
  <c r="BC566" i="6" a="1"/>
  <c r="BD572" i="6" a="1"/>
  <c r="BB566" i="6" a="1"/>
  <c r="BY572" i="6" a="1"/>
  <c r="BD567" i="6" a="1"/>
  <c r="CD567" i="6" a="1"/>
  <c r="CB573" i="6" a="1"/>
  <c r="BA572" i="6" a="1"/>
  <c r="BD566" i="6" a="1"/>
  <c r="V120" i="9" l="1"/>
  <c r="V7" i="9"/>
  <c r="V117" i="9"/>
  <c r="V47" i="9"/>
  <c r="V111" i="9"/>
  <c r="V44" i="9"/>
  <c r="BZ567" i="6"/>
  <c r="BZ573" i="6"/>
  <c r="BZ572" i="6"/>
  <c r="BC567" i="6"/>
  <c r="BC572" i="6"/>
  <c r="BC573" i="6"/>
  <c r="BY573" i="6"/>
  <c r="CA573" i="6" s="1"/>
  <c r="BY567" i="6"/>
  <c r="CA567" i="6" s="1"/>
  <c r="BY572" i="6"/>
  <c r="CA572" i="6" s="1"/>
  <c r="BA567" i="6"/>
  <c r="BA572" i="6"/>
  <c r="BA573" i="6"/>
  <c r="BB567" i="6"/>
  <c r="BE567" i="6" s="1"/>
  <c r="BB572" i="6"/>
  <c r="BE572" i="6" s="1"/>
  <c r="BB573" i="6"/>
  <c r="BE573" i="6" s="1"/>
  <c r="BD573" i="6"/>
  <c r="BD567" i="6"/>
  <c r="BD572" i="6"/>
  <c r="BX573" i="6"/>
  <c r="AZ573" i="6"/>
  <c r="BX572" i="6"/>
  <c r="AZ572" i="6"/>
  <c r="AZ567" i="6"/>
  <c r="BX567" i="6"/>
  <c r="Y70" i="2"/>
  <c r="Z44" i="2"/>
  <c r="L65" i="2"/>
  <c r="D65" i="2"/>
  <c r="K65" i="2"/>
  <c r="E65" i="2"/>
  <c r="G65" i="2"/>
  <c r="C65" i="2"/>
  <c r="H65" i="2"/>
  <c r="Z65" i="2"/>
  <c r="Y114" i="2"/>
  <c r="N65" i="2"/>
  <c r="F65" i="2"/>
  <c r="M65" i="2"/>
  <c r="O65" i="2"/>
  <c r="CE573" i="6"/>
  <c r="CE572" i="6"/>
  <c r="CE567" i="6"/>
  <c r="CB572" i="6"/>
  <c r="CB573" i="6"/>
  <c r="CB567" i="6"/>
  <c r="CD573" i="6"/>
  <c r="CF573" i="6" s="1"/>
  <c r="CD572" i="6"/>
  <c r="CF572" i="6" s="1"/>
  <c r="CD567" i="6"/>
  <c r="CF567" i="6" s="1"/>
  <c r="CF565" i="6"/>
  <c r="BA566" i="6"/>
  <c r="BA571" i="6"/>
  <c r="BC566" i="6"/>
  <c r="BE566" i="6" s="1"/>
  <c r="BC571" i="6"/>
  <c r="BE571" i="6" s="1"/>
  <c r="BD566" i="6"/>
  <c r="BD571" i="6"/>
  <c r="BZ571" i="6"/>
  <c r="BZ566" i="6"/>
  <c r="BY571" i="6"/>
  <c r="CA571" i="6" s="1"/>
  <c r="BY566" i="6"/>
  <c r="CA566" i="6" s="1"/>
  <c r="BB566" i="6"/>
  <c r="BB571" i="6"/>
  <c r="BX571" i="6"/>
  <c r="AZ571" i="6"/>
  <c r="BX566" i="6"/>
  <c r="AZ566" i="6"/>
  <c r="BQ565" i="6"/>
  <c r="BQ637" i="6"/>
  <c r="BL642" i="6"/>
  <c r="BK642" i="6"/>
  <c r="CC642" i="6"/>
  <c r="BL565" i="6"/>
  <c r="CC565" i="6"/>
  <c r="BK565" i="6"/>
  <c r="AB565" i="6"/>
  <c r="AB336" i="6"/>
  <c r="P65" i="2" l="1"/>
  <c r="BR571" i="6"/>
  <c r="BR566" i="6"/>
  <c r="AB359" i="6"/>
  <c r="BW349" i="6"/>
  <c r="AX349" i="6"/>
  <c r="AW349" i="6"/>
  <c r="AV349" i="6"/>
  <c r="AB346" i="6"/>
  <c r="BW329" i="6"/>
  <c r="CB329" i="6"/>
  <c r="BW327" i="6"/>
  <c r="CB327" i="6"/>
  <c r="BW328" i="6"/>
  <c r="BW226" i="6"/>
  <c r="AV329" i="6"/>
  <c r="AW329" i="6"/>
  <c r="AX329" i="6"/>
  <c r="AV327" i="6"/>
  <c r="AW327" i="6"/>
  <c r="AX327" i="6"/>
  <c r="AX328" i="6"/>
  <c r="AW328" i="6"/>
  <c r="AV328" i="6"/>
  <c r="CC340" i="6"/>
  <c r="AI340" i="6"/>
  <c r="CC338" i="6"/>
  <c r="AI338" i="6"/>
  <c r="AB324" i="6"/>
  <c r="AB323" i="6"/>
  <c r="V366" i="6" a="1"/>
  <c r="W338" i="6" a="1"/>
  <c r="T352" i="6" a="1"/>
  <c r="N340" i="6"/>
  <c r="O352" i="6" a="1"/>
  <c r="BM352" i="6" a="1"/>
  <c r="S352" i="6" a="1"/>
  <c r="O340" i="6" a="1"/>
  <c r="P340" i="6" a="1"/>
  <c r="S340" i="6" a="1"/>
  <c r="Z338" i="6" a="1"/>
  <c r="P366" i="6" a="1"/>
  <c r="N352" i="6"/>
  <c r="BF340" i="6" a="1"/>
  <c r="AV642" i="6" a="1"/>
  <c r="Y338" i="6" a="1"/>
  <c r="AX642" i="6" a="1"/>
  <c r="BF352" i="6" a="1"/>
  <c r="BH339" i="6" a="1"/>
  <c r="W340" i="6" a="1"/>
  <c r="Q340" i="6" a="1"/>
  <c r="AA366" i="6" a="1"/>
  <c r="BH352" i="6" a="1"/>
  <c r="BW565" i="6" a="1"/>
  <c r="BF338" i="6" a="1"/>
  <c r="V338" i="6" a="1"/>
  <c r="BW642" i="6" a="1"/>
  <c r="AW353" i="6" a="1"/>
  <c r="CK565" i="6" a="1"/>
  <c r="AW565" i="6" a="1"/>
  <c r="Y366" i="6" a="1"/>
  <c r="T338" i="6" a="1"/>
  <c r="CE352" i="6" a="1"/>
  <c r="AA338" i="6" a="1"/>
  <c r="U352" i="6" a="1"/>
  <c r="W366" i="6" a="1"/>
  <c r="Z352" i="6" a="1"/>
  <c r="BJ352" i="6" a="1"/>
  <c r="O338" i="6" a="1"/>
  <c r="CK353" i="6" a="1"/>
  <c r="BJ339" i="6" a="1"/>
  <c r="W352" i="6" a="1"/>
  <c r="CB352" i="6" a="1"/>
  <c r="BI339" i="6" a="1"/>
  <c r="BF366" i="6" a="1"/>
  <c r="R352" i="6" a="1"/>
  <c r="N366" i="6"/>
  <c r="AV353" i="6" a="1"/>
  <c r="Z366" i="6" a="1"/>
  <c r="S366" i="6" a="1"/>
  <c r="Z340" i="6" a="1"/>
  <c r="CK642" i="6" a="1"/>
  <c r="U366" i="6" a="1"/>
  <c r="U340" i="6" a="1"/>
  <c r="R340" i="6" a="1"/>
  <c r="X366" i="6" a="1"/>
  <c r="V340" i="6" a="1"/>
  <c r="Q338" i="6" a="1"/>
  <c r="V352" i="6" a="1"/>
  <c r="CD352" i="6" a="1"/>
  <c r="BO352" i="6" a="1"/>
  <c r="S338" i="6" a="1"/>
  <c r="T366" i="6" a="1"/>
  <c r="AX565" i="6" a="1"/>
  <c r="AX353" i="6" a="1"/>
  <c r="X340" i="6" a="1"/>
  <c r="Q366" i="6" a="1"/>
  <c r="U338" i="6" a="1"/>
  <c r="BP352" i="6" a="1"/>
  <c r="Y340" i="6" a="1"/>
  <c r="AA340" i="6" a="1"/>
  <c r="BW353" i="6" a="1"/>
  <c r="BN352" i="6" a="1"/>
  <c r="AV565" i="6" a="1"/>
  <c r="AW642" i="6" a="1"/>
  <c r="BI352" i="6" a="1"/>
  <c r="Q352" i="6" a="1"/>
  <c r="R338" i="6" a="1"/>
  <c r="X338" i="6" a="1"/>
  <c r="O366" i="6" a="1"/>
  <c r="P338" i="6" a="1"/>
  <c r="R366" i="6" a="1"/>
  <c r="T340" i="6" a="1"/>
  <c r="S70" i="2" l="1"/>
  <c r="S114" i="2"/>
  <c r="BJ339" i="6"/>
  <c r="BI339" i="6"/>
  <c r="BK339" i="6" s="1"/>
  <c r="BH339" i="6"/>
  <c r="AX353" i="6"/>
  <c r="CK353" i="6"/>
  <c r="AW353" i="6"/>
  <c r="AY353" i="6" s="1"/>
  <c r="BW353" i="6"/>
  <c r="BX353" i="6" s="1"/>
  <c r="AV353" i="6"/>
  <c r="AY349" i="6"/>
  <c r="BY328" i="6"/>
  <c r="BZ328" i="6"/>
  <c r="CD328" i="6"/>
  <c r="CE328" i="6"/>
  <c r="CE327" i="6"/>
  <c r="BW642" i="6"/>
  <c r="AW642" i="6"/>
  <c r="AV642" i="6"/>
  <c r="CK642" i="6"/>
  <c r="AX642" i="6"/>
  <c r="AW565" i="6"/>
  <c r="AX565" i="6"/>
  <c r="BW565" i="6"/>
  <c r="CK565" i="6"/>
  <c r="AV565" i="6"/>
  <c r="BA349" i="6"/>
  <c r="BY349" i="6"/>
  <c r="BZ349" i="6"/>
  <c r="AZ349" i="6"/>
  <c r="BC327" i="6"/>
  <c r="BZ329" i="6"/>
  <c r="BB349" i="6"/>
  <c r="O366" i="6"/>
  <c r="S366" i="6"/>
  <c r="U366" i="6"/>
  <c r="W366" i="6"/>
  <c r="Y366" i="6"/>
  <c r="AA366" i="6"/>
  <c r="P366" i="6"/>
  <c r="V366" i="6"/>
  <c r="Q366" i="6"/>
  <c r="R366" i="6"/>
  <c r="T366" i="6"/>
  <c r="X366" i="6"/>
  <c r="Z366" i="6"/>
  <c r="BF366" i="6"/>
  <c r="BD349" i="6"/>
  <c r="CD327" i="6"/>
  <c r="AY327" i="6"/>
  <c r="BD328" i="6"/>
  <c r="CD329" i="6"/>
  <c r="BC349" i="6"/>
  <c r="BB328" i="6"/>
  <c r="AZ327" i="6"/>
  <c r="BY327" i="6"/>
  <c r="BY329" i="6"/>
  <c r="BC328" i="6"/>
  <c r="AY328" i="6"/>
  <c r="BA329" i="6"/>
  <c r="BZ327" i="6"/>
  <c r="CE352" i="6"/>
  <c r="CF352" i="6" s="1"/>
  <c r="Q352" i="6"/>
  <c r="U352" i="6"/>
  <c r="BJ352" i="6"/>
  <c r="CB352" i="6"/>
  <c r="CC352" i="6" s="1"/>
  <c r="R352" i="6"/>
  <c r="T352" i="6"/>
  <c r="V352" i="6"/>
  <c r="Z352" i="6"/>
  <c r="BF352" i="6"/>
  <c r="BI352" i="6"/>
  <c r="BK352" i="6" s="1"/>
  <c r="BN352" i="6"/>
  <c r="BQ352" i="6" s="1"/>
  <c r="BP352" i="6"/>
  <c r="O352" i="6"/>
  <c r="S352" i="6"/>
  <c r="W352" i="6"/>
  <c r="BH352" i="6"/>
  <c r="BM352" i="6"/>
  <c r="BO352" i="6"/>
  <c r="CD352" i="6"/>
  <c r="CE329" i="6"/>
  <c r="BD329" i="6"/>
  <c r="BB327" i="6"/>
  <c r="BC329" i="6"/>
  <c r="AY329" i="6"/>
  <c r="BA327" i="6"/>
  <c r="BB329" i="6"/>
  <c r="AZ329" i="6"/>
  <c r="BD327" i="6"/>
  <c r="BA328" i="6"/>
  <c r="AZ328" i="6"/>
  <c r="R340" i="6"/>
  <c r="V340" i="6"/>
  <c r="Z340" i="6"/>
  <c r="R338" i="6"/>
  <c r="V338" i="6"/>
  <c r="X338" i="6"/>
  <c r="Z338" i="6"/>
  <c r="BF340" i="6"/>
  <c r="P340" i="6"/>
  <c r="T340" i="6"/>
  <c r="X340" i="6"/>
  <c r="P338" i="6"/>
  <c r="T338" i="6"/>
  <c r="BF338" i="6"/>
  <c r="O340" i="6"/>
  <c r="Q340" i="6"/>
  <c r="S340" i="6"/>
  <c r="U340" i="6"/>
  <c r="W340" i="6"/>
  <c r="Y340" i="6"/>
  <c r="AA340" i="6"/>
  <c r="O338" i="6"/>
  <c r="Q338" i="6"/>
  <c r="S338" i="6"/>
  <c r="U338" i="6"/>
  <c r="W338" i="6"/>
  <c r="Y338" i="6"/>
  <c r="AA338" i="6"/>
  <c r="AB315" i="6"/>
  <c r="AB314" i="6"/>
  <c r="AC311" i="6"/>
  <c r="AB311" i="6"/>
  <c r="AC310" i="6"/>
  <c r="AB310" i="6"/>
  <c r="AC309" i="6"/>
  <c r="AB309" i="6"/>
  <c r="AC308" i="6"/>
  <c r="AB308" i="6"/>
  <c r="AC307" i="6"/>
  <c r="AB307" i="6"/>
  <c r="AC306" i="6"/>
  <c r="AB306" i="6"/>
  <c r="AC305" i="6"/>
  <c r="AB305" i="6"/>
  <c r="AC304" i="6"/>
  <c r="AB304" i="6"/>
  <c r="AB298" i="6"/>
  <c r="AB297" i="6"/>
  <c r="AC294" i="6"/>
  <c r="AB294" i="6"/>
  <c r="Z294" i="6"/>
  <c r="X294" i="6"/>
  <c r="V294" i="6"/>
  <c r="AC293" i="6"/>
  <c r="AB293" i="6"/>
  <c r="Z293" i="6"/>
  <c r="X293" i="6"/>
  <c r="V293" i="6"/>
  <c r="AC292" i="6"/>
  <c r="AB292" i="6"/>
  <c r="Z292" i="6"/>
  <c r="X292" i="6"/>
  <c r="W292" i="6"/>
  <c r="V292" i="6"/>
  <c r="AC291" i="6"/>
  <c r="AB291" i="6"/>
  <c r="Z291" i="6"/>
  <c r="X291" i="6"/>
  <c r="W291" i="6"/>
  <c r="V291" i="6"/>
  <c r="AC290" i="6"/>
  <c r="AB290" i="6"/>
  <c r="Z290" i="6"/>
  <c r="X290" i="6"/>
  <c r="W290" i="6"/>
  <c r="V290" i="6"/>
  <c r="AC289" i="6"/>
  <c r="AB289" i="6"/>
  <c r="Z289" i="6"/>
  <c r="X289" i="6"/>
  <c r="W289" i="6"/>
  <c r="V289" i="6"/>
  <c r="S289" i="6"/>
  <c r="AC288" i="6"/>
  <c r="AB288" i="6"/>
  <c r="Z288" i="6"/>
  <c r="X288" i="6"/>
  <c r="W288" i="6"/>
  <c r="V288" i="6"/>
  <c r="S288" i="6"/>
  <c r="AC287" i="6"/>
  <c r="AB287" i="6"/>
  <c r="Z287" i="6"/>
  <c r="S287" i="6"/>
  <c r="BP282" i="6"/>
  <c r="CE277" i="6"/>
  <c r="BZ277" i="6"/>
  <c r="BP277" i="6"/>
  <c r="BO277" i="6"/>
  <c r="BN277" i="6"/>
  <c r="CE276" i="6"/>
  <c r="BZ276" i="6"/>
  <c r="BP276" i="6"/>
  <c r="BO276" i="6"/>
  <c r="BN276" i="6"/>
  <c r="CE275" i="6"/>
  <c r="BZ275" i="6"/>
  <c r="BP275" i="6"/>
  <c r="BO275" i="6"/>
  <c r="BN275" i="6"/>
  <c r="X263" i="6"/>
  <c r="AU243" i="6"/>
  <c r="AT243" i="6"/>
  <c r="AR243" i="6"/>
  <c r="AQ243" i="6"/>
  <c r="AP243" i="6"/>
  <c r="AO243" i="6"/>
  <c r="AN243" i="6"/>
  <c r="AM243" i="6"/>
  <c r="AL243" i="6"/>
  <c r="AK243" i="6"/>
  <c r="AJ243" i="6"/>
  <c r="AI243" i="6"/>
  <c r="AH243" i="6"/>
  <c r="AR242" i="6"/>
  <c r="AQ242" i="6"/>
  <c r="AP242" i="6"/>
  <c r="AO242" i="6"/>
  <c r="AN242" i="6"/>
  <c r="AM242" i="6"/>
  <c r="AL242" i="6"/>
  <c r="AK242" i="6"/>
  <c r="AJ242" i="6"/>
  <c r="AI242" i="6"/>
  <c r="AH242" i="6"/>
  <c r="CB241" i="6"/>
  <c r="AX241" i="6"/>
  <c r="AW241" i="6"/>
  <c r="AV241" i="6"/>
  <c r="BZ241" i="6" s="1"/>
  <c r="BW240" i="6"/>
  <c r="AX240" i="6"/>
  <c r="AW240" i="6"/>
  <c r="AV240" i="6"/>
  <c r="CL239" i="6"/>
  <c r="AX239" i="6"/>
  <c r="AW239" i="6"/>
  <c r="AW243" i="6" s="1"/>
  <c r="AV239" i="6"/>
  <c r="AV243" i="6" s="1"/>
  <c r="CL238" i="6"/>
  <c r="AX238" i="6"/>
  <c r="AW238" i="6"/>
  <c r="AV238" i="6"/>
  <c r="CD238" i="6" s="1"/>
  <c r="CB237" i="6"/>
  <c r="AX237" i="6"/>
  <c r="AW237" i="6"/>
  <c r="AV237" i="6"/>
  <c r="CL235" i="6"/>
  <c r="AX235" i="6"/>
  <c r="AW235" i="6"/>
  <c r="AV235" i="6"/>
  <c r="AX234" i="6"/>
  <c r="AW234" i="6"/>
  <c r="AV234" i="6"/>
  <c r="AX233" i="6"/>
  <c r="AW233" i="6"/>
  <c r="AV233" i="6"/>
  <c r="BY233" i="6" s="1"/>
  <c r="AX232" i="6"/>
  <c r="AW232" i="6"/>
  <c r="AV232" i="6"/>
  <c r="BY232" i="6" s="1"/>
  <c r="AX231" i="6"/>
  <c r="AW231" i="6"/>
  <c r="AV231" i="6"/>
  <c r="AX230" i="6"/>
  <c r="AW230" i="6"/>
  <c r="AV230" i="6"/>
  <c r="BW229" i="6"/>
  <c r="AX229" i="6"/>
  <c r="AW229" i="6"/>
  <c r="AV229" i="6"/>
  <c r="BW228" i="6"/>
  <c r="AX228" i="6"/>
  <c r="AW228" i="6"/>
  <c r="AV228" i="6"/>
  <c r="BW227" i="6"/>
  <c r="AX227" i="6"/>
  <c r="AW227" i="6"/>
  <c r="AV227" i="6"/>
  <c r="CB226" i="6"/>
  <c r="AX226" i="6"/>
  <c r="AW226" i="6"/>
  <c r="AV226" i="6"/>
  <c r="BZ226" i="6" s="1"/>
  <c r="BW225" i="6"/>
  <c r="AX225" i="6"/>
  <c r="AW225" i="6"/>
  <c r="AV225" i="6"/>
  <c r="AY225" i="6" s="1"/>
  <c r="BW224" i="6"/>
  <c r="AX224" i="6"/>
  <c r="AW224" i="6"/>
  <c r="AV224" i="6"/>
  <c r="AY224" i="6" s="1"/>
  <c r="CL223" i="6"/>
  <c r="AX223" i="6"/>
  <c r="AW223" i="6"/>
  <c r="AV223" i="6"/>
  <c r="BW222" i="6"/>
  <c r="AX222" i="6"/>
  <c r="AW222" i="6"/>
  <c r="AV222" i="6"/>
  <c r="BW221" i="6"/>
  <c r="AX221" i="6"/>
  <c r="AW221" i="6"/>
  <c r="AV221" i="6"/>
  <c r="BW220" i="6"/>
  <c r="AX220" i="6"/>
  <c r="AW220" i="6"/>
  <c r="AV220" i="6"/>
  <c r="BW219" i="6"/>
  <c r="AX219" i="6"/>
  <c r="AW219" i="6"/>
  <c r="AV219" i="6"/>
  <c r="BW218" i="6"/>
  <c r="AX218" i="6"/>
  <c r="AW218" i="6"/>
  <c r="AV218" i="6"/>
  <c r="BW217" i="6"/>
  <c r="AX217" i="6"/>
  <c r="AW217" i="6"/>
  <c r="AV217" i="6"/>
  <c r="BW216" i="6"/>
  <c r="AX216" i="6"/>
  <c r="AW216" i="6"/>
  <c r="AV216" i="6"/>
  <c r="AB213" i="6"/>
  <c r="AB212" i="6"/>
  <c r="AB211" i="6"/>
  <c r="AB210" i="6"/>
  <c r="AB209" i="6"/>
  <c r="AB208" i="6"/>
  <c r="AB207" i="6"/>
  <c r="AB206" i="6"/>
  <c r="BV187" i="6"/>
  <c r="BG187" i="6"/>
  <c r="AU187" i="6"/>
  <c r="CK158" i="6" a="1"/>
  <c r="CK158" i="6" s="1"/>
  <c r="CE158" i="6" a="1"/>
  <c r="CE158" i="6" s="1"/>
  <c r="CF158" i="6" s="1"/>
  <c r="CD158" i="6" a="1"/>
  <c r="CD158" i="6" s="1"/>
  <c r="CB158" i="6" a="1"/>
  <c r="CB158" i="6" s="1"/>
  <c r="CC158" i="6" s="1"/>
  <c r="BZ158" i="6" a="1"/>
  <c r="BZ158" i="6" s="1"/>
  <c r="CA158" i="6" s="1"/>
  <c r="BY158" i="6" a="1"/>
  <c r="BY158" i="6" s="1"/>
  <c r="BW158" i="6" a="1"/>
  <c r="BW158" i="6" s="1"/>
  <c r="BX158" i="6" s="1"/>
  <c r="BP158" i="6" a="1"/>
  <c r="BP158" i="6" s="1"/>
  <c r="BQ158" i="6" s="1"/>
  <c r="BO158" i="6" a="1"/>
  <c r="BO158" i="6" s="1"/>
  <c r="BN158" i="6" a="1"/>
  <c r="BN158" i="6" s="1"/>
  <c r="BM158" i="6" a="1"/>
  <c r="BM158" i="6" s="1"/>
  <c r="BJ158" i="6" a="1"/>
  <c r="BJ158" i="6" s="1"/>
  <c r="BK158" i="6" s="1"/>
  <c r="BI158" i="6" a="1"/>
  <c r="BI158" i="6" s="1"/>
  <c r="BH158" i="6" a="1"/>
  <c r="BH158" i="6" s="1"/>
  <c r="BF158" i="6" a="1"/>
  <c r="BF158" i="6" s="1"/>
  <c r="BD158" i="6" a="1"/>
  <c r="BD158" i="6" s="1"/>
  <c r="BE158" i="6" s="1"/>
  <c r="BC158" i="6" a="1"/>
  <c r="BC158" i="6" s="1"/>
  <c r="BB158" i="6" a="1"/>
  <c r="BB158" i="6" s="1"/>
  <c r="BA158" i="6" a="1"/>
  <c r="BA158" i="6" s="1"/>
  <c r="AX158" i="6" a="1"/>
  <c r="AX158" i="6" s="1"/>
  <c r="AY158" i="6" s="1"/>
  <c r="AW158" i="6" a="1"/>
  <c r="AW158" i="6" s="1"/>
  <c r="AV158" i="6" a="1"/>
  <c r="AV158" i="6" s="1"/>
  <c r="AX140" i="6"/>
  <c r="AW140" i="6"/>
  <c r="AV140" i="6"/>
  <c r="CL139" i="6"/>
  <c r="CB139" i="6"/>
  <c r="AX139" i="6"/>
  <c r="AW139" i="6"/>
  <c r="AY139" i="6" s="1"/>
  <c r="AV139" i="6"/>
  <c r="CL138" i="6"/>
  <c r="AX138" i="6"/>
  <c r="AW138" i="6"/>
  <c r="AY138" i="6" s="1"/>
  <c r="BT138" i="6" s="1"/>
  <c r="BU138" i="6" s="1"/>
  <c r="AV138" i="6"/>
  <c r="CD138" i="6" s="1"/>
  <c r="CB137" i="6"/>
  <c r="AX137" i="6"/>
  <c r="AW137" i="6"/>
  <c r="AY137" i="6" s="1"/>
  <c r="BT137" i="6" s="1"/>
  <c r="BU137" i="6" s="1"/>
  <c r="AV137" i="6"/>
  <c r="BZ137" i="6" s="1"/>
  <c r="CB136" i="6"/>
  <c r="AX136" i="6"/>
  <c r="AW136" i="6"/>
  <c r="AY136" i="6" s="1"/>
  <c r="BT136" i="6" s="1"/>
  <c r="BU136" i="6" s="1"/>
  <c r="AV136" i="6"/>
  <c r="BZ136" i="6" s="1"/>
  <c r="CL135" i="6"/>
  <c r="AX135" i="6"/>
  <c r="AW135" i="6"/>
  <c r="AY135" i="6" s="1"/>
  <c r="BT135" i="6" s="1"/>
  <c r="BU135" i="6" s="1"/>
  <c r="AV135" i="6"/>
  <c r="CD135" i="6" s="1"/>
  <c r="BW132" i="6"/>
  <c r="AX132" i="6"/>
  <c r="AW132" i="6"/>
  <c r="AY132" i="6" s="1"/>
  <c r="BT132" i="6" s="1"/>
  <c r="BU132" i="6" s="1"/>
  <c r="AV132" i="6"/>
  <c r="BW131" i="6"/>
  <c r="AX131" i="6"/>
  <c r="AW131" i="6"/>
  <c r="AY131" i="6" s="1"/>
  <c r="AV131" i="6"/>
  <c r="BW130" i="6"/>
  <c r="AX130" i="6"/>
  <c r="AW130" i="6"/>
  <c r="AY130" i="6" s="1"/>
  <c r="BT130" i="6" s="1"/>
  <c r="BU130" i="6" s="1"/>
  <c r="AV130" i="6"/>
  <c r="BW129" i="6"/>
  <c r="AX129" i="6"/>
  <c r="AW129" i="6"/>
  <c r="AY129" i="6" s="1"/>
  <c r="AV129" i="6"/>
  <c r="BW128" i="6"/>
  <c r="AX128" i="6"/>
  <c r="AW128" i="6"/>
  <c r="AY128" i="6" s="1"/>
  <c r="AV128" i="6"/>
  <c r="BW127" i="6"/>
  <c r="AX127" i="6"/>
  <c r="AW127" i="6"/>
  <c r="AY127" i="6" s="1"/>
  <c r="AV127" i="6"/>
  <c r="BW126" i="6"/>
  <c r="AX126" i="6"/>
  <c r="AW126" i="6"/>
  <c r="AY126" i="6" s="1"/>
  <c r="AV126" i="6"/>
  <c r="BW125" i="6"/>
  <c r="AX125" i="6"/>
  <c r="AW125" i="6"/>
  <c r="AY125" i="6" s="1"/>
  <c r="AV125" i="6"/>
  <c r="BW124" i="6"/>
  <c r="AX124" i="6"/>
  <c r="AW124" i="6"/>
  <c r="AY124" i="6" s="1"/>
  <c r="AV124" i="6"/>
  <c r="BW123" i="6"/>
  <c r="AX123" i="6"/>
  <c r="AW123" i="6"/>
  <c r="AY123" i="6" s="1"/>
  <c r="AV123" i="6"/>
  <c r="BW122" i="6"/>
  <c r="AX122" i="6"/>
  <c r="AW122" i="6"/>
  <c r="AY122" i="6" s="1"/>
  <c r="AV122" i="6"/>
  <c r="CL121" i="6"/>
  <c r="AX121" i="6"/>
  <c r="AW121" i="6"/>
  <c r="AV121" i="6"/>
  <c r="BW120" i="6"/>
  <c r="AX120" i="6"/>
  <c r="AW120" i="6"/>
  <c r="AV120" i="6"/>
  <c r="CL119" i="6"/>
  <c r="BW119" i="6"/>
  <c r="AX119" i="6"/>
  <c r="AW119" i="6"/>
  <c r="AV119" i="6"/>
  <c r="CD119" i="6" s="1"/>
  <c r="BW118" i="6"/>
  <c r="AX118" i="6"/>
  <c r="AW118" i="6"/>
  <c r="AV118" i="6"/>
  <c r="CL117" i="6"/>
  <c r="BW117" i="6"/>
  <c r="AX117" i="6"/>
  <c r="AW117" i="6"/>
  <c r="AV117" i="6"/>
  <c r="BW116" i="6"/>
  <c r="AX116" i="6"/>
  <c r="AW116" i="6"/>
  <c r="AV116" i="6"/>
  <c r="BW115" i="6"/>
  <c r="AX115" i="6"/>
  <c r="AW115" i="6"/>
  <c r="AV115" i="6"/>
  <c r="BW114" i="6"/>
  <c r="AX114" i="6"/>
  <c r="AW114" i="6"/>
  <c r="AV114" i="6"/>
  <c r="BW113" i="6"/>
  <c r="AX113" i="6"/>
  <c r="AW113" i="6"/>
  <c r="AY113" i="6" s="1"/>
  <c r="AV113" i="6"/>
  <c r="BW112" i="6"/>
  <c r="AX112" i="6"/>
  <c r="AW112" i="6"/>
  <c r="AY112" i="6" s="1"/>
  <c r="AV112" i="6"/>
  <c r="BW111" i="6"/>
  <c r="AX111" i="6"/>
  <c r="AW111" i="6"/>
  <c r="AY111" i="6" s="1"/>
  <c r="AV111" i="6"/>
  <c r="BW110" i="6"/>
  <c r="AX110" i="6"/>
  <c r="AW110" i="6"/>
  <c r="AV110" i="6"/>
  <c r="AB107" i="6"/>
  <c r="AB106" i="6"/>
  <c r="AB105" i="6"/>
  <c r="AB104" i="6"/>
  <c r="AB103" i="6"/>
  <c r="AB102" i="6"/>
  <c r="AB101" i="6"/>
  <c r="AB100" i="6"/>
  <c r="AP94" i="6"/>
  <c r="AO94" i="6"/>
  <c r="AN94" i="6"/>
  <c r="AM94" i="6"/>
  <c r="AL94" i="6"/>
  <c r="AK94" i="6"/>
  <c r="AJ94" i="6"/>
  <c r="AI94" i="6"/>
  <c r="AH94" i="6"/>
  <c r="AG94" i="6"/>
  <c r="AF94" i="6"/>
  <c r="CK71" i="6" a="1"/>
  <c r="CK71" i="6" s="1"/>
  <c r="CC68" i="6"/>
  <c r="CC67" i="6"/>
  <c r="CC66" i="6"/>
  <c r="CC65" i="6"/>
  <c r="CC64" i="6"/>
  <c r="CC63" i="6"/>
  <c r="CC62" i="6"/>
  <c r="CC61" i="6"/>
  <c r="CC60" i="6"/>
  <c r="AA57" i="6"/>
  <c r="AA56" i="6"/>
  <c r="O88" i="2" s="1"/>
  <c r="AA55" i="6"/>
  <c r="AA54" i="6"/>
  <c r="O80" i="2" s="1"/>
  <c r="AA50" i="6"/>
  <c r="O94" i="2" s="1"/>
  <c r="AA47" i="6"/>
  <c r="O74" i="2" s="1"/>
  <c r="AA46" i="6"/>
  <c r="CC41" i="6"/>
  <c r="CC40" i="6"/>
  <c r="AI40" i="6"/>
  <c r="CC39" i="6"/>
  <c r="AI39" i="6"/>
  <c r="CC38" i="6"/>
  <c r="AI38" i="6"/>
  <c r="AX34" i="6"/>
  <c r="AW34" i="6"/>
  <c r="AY34" i="6" s="1"/>
  <c r="AV34" i="6"/>
  <c r="AB34" i="6"/>
  <c r="BW31" i="6"/>
  <c r="AX31" i="6"/>
  <c r="AW31" i="6"/>
  <c r="AV31" i="6"/>
  <c r="AY31" i="6" s="1"/>
  <c r="BT31" i="6" s="1"/>
  <c r="BU31" i="6" s="1"/>
  <c r="CB30" i="6"/>
  <c r="AX30" i="6"/>
  <c r="AW30" i="6"/>
  <c r="AV30" i="6"/>
  <c r="BW29" i="6"/>
  <c r="AX29" i="6"/>
  <c r="AW29" i="6"/>
  <c r="AV29" i="6"/>
  <c r="BW28" i="6"/>
  <c r="AX28" i="6"/>
  <c r="AW28" i="6"/>
  <c r="AV28" i="6"/>
  <c r="AY28" i="6" s="1"/>
  <c r="BT28" i="6" s="1"/>
  <c r="BU28" i="6" s="1"/>
  <c r="CB27" i="6"/>
  <c r="AX27" i="6"/>
  <c r="AW27" i="6"/>
  <c r="AV27" i="6"/>
  <c r="BZ27" i="6" s="1"/>
  <c r="BW26" i="6"/>
  <c r="AX26" i="6"/>
  <c r="AW26" i="6"/>
  <c r="AV26" i="6"/>
  <c r="BW25" i="6"/>
  <c r="AX25" i="6"/>
  <c r="AW25" i="6"/>
  <c r="AV25" i="6"/>
  <c r="AY25" i="6" s="1"/>
  <c r="BW24" i="6"/>
  <c r="AX24" i="6"/>
  <c r="AW24" i="6"/>
  <c r="AV24" i="6"/>
  <c r="BW23" i="6"/>
  <c r="AX23" i="6"/>
  <c r="AW23" i="6"/>
  <c r="AV23" i="6"/>
  <c r="BW22" i="6"/>
  <c r="AX22" i="6"/>
  <c r="AW22" i="6"/>
  <c r="AV22" i="6"/>
  <c r="BW21" i="6"/>
  <c r="AX21" i="6"/>
  <c r="AW21" i="6"/>
  <c r="AY21" i="6" s="1"/>
  <c r="AV21" i="6"/>
  <c r="BW20" i="6"/>
  <c r="AX20" i="6"/>
  <c r="AW20" i="6"/>
  <c r="AV20" i="6"/>
  <c r="BW19" i="6"/>
  <c r="AX19" i="6"/>
  <c r="AW19" i="6"/>
  <c r="AV19" i="6"/>
  <c r="BW18" i="6"/>
  <c r="AX18" i="6"/>
  <c r="AW18" i="6"/>
  <c r="AV18" i="6"/>
  <c r="BW17" i="6"/>
  <c r="AX17" i="6"/>
  <c r="AW17" i="6"/>
  <c r="AV17" i="6"/>
  <c r="AB14" i="6"/>
  <c r="AB13" i="6"/>
  <c r="AB12" i="6"/>
  <c r="AB11" i="6"/>
  <c r="AC11" i="6" s="1"/>
  <c r="AB10" i="6"/>
  <c r="AB9" i="6"/>
  <c r="AB8" i="6"/>
  <c r="AB7" i="6"/>
  <c r="AC7" i="6" s="1"/>
  <c r="AB6" i="6"/>
  <c r="CL170" i="6" a="1"/>
  <c r="BW339" i="6" a="1"/>
  <c r="CL282" i="6" a="1"/>
  <c r="BH567" i="6" a="1"/>
  <c r="CL152" i="6" a="1"/>
  <c r="BI572" i="6" a="1"/>
  <c r="AW339" i="6" a="1"/>
  <c r="CL270" i="6" a="1"/>
  <c r="BY353" i="6" a="1"/>
  <c r="CL271" i="6" a="1"/>
  <c r="BH573" i="6" a="1"/>
  <c r="BI573" i="6" a="1"/>
  <c r="BN339" i="6" a="1"/>
  <c r="BD353" i="6" a="1"/>
  <c r="CL269" i="6" a="1"/>
  <c r="CK567" i="6" a="1"/>
  <c r="CK337" i="6" a="1"/>
  <c r="CL171" i="6" a="1"/>
  <c r="CL268" i="6" a="1"/>
  <c r="CL267" i="6" a="1"/>
  <c r="CL178" i="6" a="1"/>
  <c r="BO339" i="6" a="1"/>
  <c r="AX337" i="6" a="1"/>
  <c r="CE339" i="6" a="1"/>
  <c r="CL264" i="6" a="1"/>
  <c r="CL172" i="6" a="1"/>
  <c r="AW337" i="6" a="1"/>
  <c r="CL189" i="6" a="1"/>
  <c r="CL179" i="6" a="1"/>
  <c r="CL174" i="6" a="1"/>
  <c r="CK573" i="6" a="1"/>
  <c r="CL177" i="6" a="1"/>
  <c r="CK572" i="6" a="1"/>
  <c r="CL182" i="6" a="1"/>
  <c r="CL252" i="6" a="1"/>
  <c r="CL151" i="6" a="1"/>
  <c r="BA353" i="6" a="1"/>
  <c r="CL175" i="6" a="1"/>
  <c r="CL281" i="6" a="1"/>
  <c r="CL181" i="6" a="1"/>
  <c r="CL180" i="6" a="1"/>
  <c r="BH572" i="6" a="1"/>
  <c r="BC353" i="6" a="1"/>
  <c r="BW337" i="6" a="1"/>
  <c r="BP339" i="6" a="1"/>
  <c r="BM339" i="6" a="1"/>
  <c r="CD339" i="6" a="1"/>
  <c r="CL173" i="6" a="1"/>
  <c r="AX339" i="6" a="1"/>
  <c r="CL278" i="6" a="1"/>
  <c r="CK339" i="6" a="1"/>
  <c r="CL176" i="6" a="1"/>
  <c r="BZ353" i="6" a="1"/>
  <c r="CL153" i="6" a="1"/>
  <c r="CL254" i="6" a="1"/>
  <c r="AV339" i="6" a="1"/>
  <c r="CL150" i="6" a="1"/>
  <c r="AV337" i="6" a="1"/>
  <c r="BB353" i="6" a="1"/>
  <c r="CL266" i="6" a="1"/>
  <c r="BI567" i="6" a="1"/>
  <c r="AC541" i="6" l="1"/>
  <c r="AD541" i="6" s="1"/>
  <c r="AC542" i="6"/>
  <c r="AD542" i="6" s="1"/>
  <c r="AC410" i="6"/>
  <c r="AD410" i="6" s="1"/>
  <c r="CI410" i="6" s="1"/>
  <c r="AC531" i="6"/>
  <c r="AD531" i="6" s="1"/>
  <c r="AC530" i="6"/>
  <c r="AD530" i="6" s="1"/>
  <c r="CI530" i="6" s="1"/>
  <c r="Y65" i="2"/>
  <c r="CE339" i="6"/>
  <c r="CF339" i="6" s="1"/>
  <c r="BO339" i="6"/>
  <c r="BQ339" i="6" s="1"/>
  <c r="BN339" i="6"/>
  <c r="BM339" i="6"/>
  <c r="CD339" i="6"/>
  <c r="BP339" i="6"/>
  <c r="AV337" i="6"/>
  <c r="CK337" i="6"/>
  <c r="AW337" i="6"/>
  <c r="AY337" i="6" s="1"/>
  <c r="AX337" i="6"/>
  <c r="BI573" i="6"/>
  <c r="BK573" i="6" s="1"/>
  <c r="BI572" i="6"/>
  <c r="BK572" i="6" s="1"/>
  <c r="BI567" i="6"/>
  <c r="BK567" i="6" s="1"/>
  <c r="BW337" i="6"/>
  <c r="BX337" i="6" s="1"/>
  <c r="CK573" i="6"/>
  <c r="CK572" i="6"/>
  <c r="BH573" i="6"/>
  <c r="BH572" i="6"/>
  <c r="CK567" i="6"/>
  <c r="BH567" i="6"/>
  <c r="AC339" i="6"/>
  <c r="AC337" i="6"/>
  <c r="AV339" i="6"/>
  <c r="AW339" i="6"/>
  <c r="AY339" i="6" s="1"/>
  <c r="CK339" i="6"/>
  <c r="AX339" i="6"/>
  <c r="BW339" i="6"/>
  <c r="BX339" i="6" s="1"/>
  <c r="AY24" i="6"/>
  <c r="AZ353" i="6"/>
  <c r="BD353" i="6"/>
  <c r="BY353" i="6"/>
  <c r="BC353" i="6"/>
  <c r="BE353" i="6" s="1"/>
  <c r="BB353" i="6"/>
  <c r="BZ353" i="6"/>
  <c r="CA353" i="6" s="1"/>
  <c r="BA353" i="6"/>
  <c r="AC586" i="6"/>
  <c r="AD586" i="6" s="1"/>
  <c r="AC601" i="6"/>
  <c r="Q45" i="2"/>
  <c r="AC580" i="6"/>
  <c r="AD580" i="6" s="1"/>
  <c r="AC583" i="6"/>
  <c r="AD583" i="6" s="1"/>
  <c r="AC573" i="6"/>
  <c r="AD573" i="6" s="1"/>
  <c r="AC567" i="6"/>
  <c r="AC572" i="6"/>
  <c r="AC571" i="6"/>
  <c r="AC566" i="6"/>
  <c r="AC551" i="6"/>
  <c r="AD551" i="6" s="1"/>
  <c r="AC550" i="6"/>
  <c r="AD550" i="6" s="1"/>
  <c r="AC423" i="6"/>
  <c r="AD423" i="6" s="1"/>
  <c r="CI423" i="6" s="1"/>
  <c r="AC436" i="6"/>
  <c r="AD436" i="6" s="1"/>
  <c r="AC441" i="6"/>
  <c r="AD441" i="6" s="1"/>
  <c r="AC442" i="6"/>
  <c r="AD442" i="6" s="1"/>
  <c r="AC438" i="6"/>
  <c r="AD438" i="6" s="1"/>
  <c r="AC439" i="6"/>
  <c r="AD439" i="6" s="1"/>
  <c r="AC440" i="6"/>
  <c r="AD440" i="6" s="1"/>
  <c r="AC444" i="6"/>
  <c r="AD444" i="6" s="1"/>
  <c r="AC446" i="6"/>
  <c r="AD446" i="6" s="1"/>
  <c r="AC445" i="6"/>
  <c r="AD445" i="6" s="1"/>
  <c r="AC517" i="6"/>
  <c r="AD517" i="6" s="1"/>
  <c r="AC515" i="6"/>
  <c r="Q16" i="2" s="1"/>
  <c r="AC518" i="6"/>
  <c r="AD518" i="6" s="1"/>
  <c r="AC520" i="6"/>
  <c r="AC512" i="6"/>
  <c r="AC516" i="6"/>
  <c r="AC514" i="6"/>
  <c r="Q40" i="2" s="1"/>
  <c r="AC519" i="6"/>
  <c r="AC522" i="6"/>
  <c r="AC513" i="6"/>
  <c r="CL174" i="6"/>
  <c r="CL151" i="6"/>
  <c r="CL170" i="6"/>
  <c r="CL281" i="6"/>
  <c r="CL171" i="6"/>
  <c r="CL172" i="6"/>
  <c r="CL173" i="6"/>
  <c r="CL282" i="6"/>
  <c r="CL150" i="6"/>
  <c r="CL152" i="6"/>
  <c r="CL178" i="6"/>
  <c r="CL177" i="6"/>
  <c r="CL176" i="6"/>
  <c r="CL175" i="6"/>
  <c r="CL153" i="6"/>
  <c r="CL182" i="6"/>
  <c r="CL181" i="6"/>
  <c r="CL180" i="6"/>
  <c r="CL179" i="6"/>
  <c r="CL189" i="6"/>
  <c r="CL278" i="6"/>
  <c r="CL254" i="6"/>
  <c r="CL264" i="6"/>
  <c r="CL266" i="6"/>
  <c r="CL268" i="6"/>
  <c r="CL271" i="6"/>
  <c r="CL270" i="6"/>
  <c r="CL269" i="6"/>
  <c r="CL252" i="6"/>
  <c r="CL267" i="6"/>
  <c r="AC408" i="6"/>
  <c r="AC407" i="6"/>
  <c r="AC417" i="6"/>
  <c r="AD417" i="6" s="1"/>
  <c r="AC427" i="6"/>
  <c r="AC412" i="6"/>
  <c r="AC424" i="6"/>
  <c r="AD424" i="6" s="1"/>
  <c r="AC414" i="6"/>
  <c r="AC413" i="6"/>
  <c r="AC420" i="6"/>
  <c r="AC421" i="6"/>
  <c r="AD421" i="6" s="1"/>
  <c r="AC403" i="6"/>
  <c r="AC429" i="6"/>
  <c r="AC416" i="6"/>
  <c r="AD416" i="6" s="1"/>
  <c r="AC428" i="6"/>
  <c r="AD428" i="6" s="1"/>
  <c r="AC402" i="6"/>
  <c r="AD402" i="6" s="1"/>
  <c r="AC404" i="6"/>
  <c r="AC426" i="6"/>
  <c r="AC418" i="6"/>
  <c r="AD418" i="6" s="1"/>
  <c r="AC430" i="6"/>
  <c r="AD430" i="6" s="1"/>
  <c r="AC409" i="6"/>
  <c r="AC425" i="6"/>
  <c r="AC405" i="6"/>
  <c r="AD405" i="6" s="1"/>
  <c r="AC406" i="6"/>
  <c r="AC422" i="6"/>
  <c r="AD422" i="6" s="1"/>
  <c r="AC419" i="6"/>
  <c r="AD419" i="6" s="1"/>
  <c r="AC415" i="6"/>
  <c r="CL243" i="6"/>
  <c r="AC496" i="6"/>
  <c r="AC498" i="6"/>
  <c r="AC497" i="6"/>
  <c r="AC500" i="6"/>
  <c r="AC506" i="6"/>
  <c r="AD506" i="6" s="1"/>
  <c r="AC502" i="6"/>
  <c r="AC401" i="6"/>
  <c r="AC504" i="6"/>
  <c r="AC437" i="6"/>
  <c r="AD437" i="6" s="1"/>
  <c r="AC447" i="6"/>
  <c r="AD447" i="6" s="1"/>
  <c r="AC443" i="6"/>
  <c r="AD443" i="6" s="1"/>
  <c r="AC325" i="6"/>
  <c r="AC341" i="6"/>
  <c r="AY20" i="6"/>
  <c r="AY642" i="6"/>
  <c r="AZ642" i="6"/>
  <c r="BX642" i="6"/>
  <c r="AC624" i="6"/>
  <c r="AD624" i="6" s="1"/>
  <c r="AC623" i="6"/>
  <c r="AD623" i="6" s="1"/>
  <c r="AC621" i="6"/>
  <c r="AD621" i="6" s="1"/>
  <c r="AC622" i="6"/>
  <c r="AD622" i="6" s="1"/>
  <c r="AC435" i="6"/>
  <c r="AD435" i="6" s="1"/>
  <c r="CI435" i="6" s="1"/>
  <c r="AC549" i="6"/>
  <c r="AD549" i="6" s="1"/>
  <c r="CI549" i="6" s="1"/>
  <c r="AC565" i="6"/>
  <c r="BZ237" i="6"/>
  <c r="AY565" i="6"/>
  <c r="BX565" i="6"/>
  <c r="AZ565" i="6"/>
  <c r="BZ130" i="6"/>
  <c r="AC34" i="6"/>
  <c r="AC373" i="6"/>
  <c r="AC380" i="6"/>
  <c r="AC381" i="6"/>
  <c r="AD381" i="6" s="1"/>
  <c r="AC379" i="6"/>
  <c r="AC376" i="6"/>
  <c r="AC336" i="6"/>
  <c r="AD336" i="6" s="1"/>
  <c r="BZ240" i="6"/>
  <c r="AC359" i="6"/>
  <c r="AD359" i="6" s="1"/>
  <c r="CI359" i="6" s="1"/>
  <c r="AB366" i="6"/>
  <c r="AC366" i="6" s="1"/>
  <c r="AD366" i="6" s="1"/>
  <c r="BA31" i="6"/>
  <c r="AC346" i="6"/>
  <c r="AD346" i="6" s="1"/>
  <c r="CI346" i="6" s="1"/>
  <c r="AY30" i="6"/>
  <c r="BT30" i="6" s="1"/>
  <c r="BU30" i="6" s="1"/>
  <c r="AC324" i="6"/>
  <c r="AD324" i="6" s="1"/>
  <c r="BY111" i="6"/>
  <c r="BY118" i="6"/>
  <c r="BZ30" i="6"/>
  <c r="BL352" i="6"/>
  <c r="AB352" i="6"/>
  <c r="BC18" i="6"/>
  <c r="AC323" i="6"/>
  <c r="AD323" i="6" s="1"/>
  <c r="AY17" i="6"/>
  <c r="AB338" i="6"/>
  <c r="AC338" i="6" s="1"/>
  <c r="AD338" i="6" s="1"/>
  <c r="AB340" i="6"/>
  <c r="AC340" i="6" s="1"/>
  <c r="AD340" i="6" s="1"/>
  <c r="BB20" i="6"/>
  <c r="BC26" i="6"/>
  <c r="AZ112" i="6"/>
  <c r="AZ116" i="6"/>
  <c r="BD117" i="6"/>
  <c r="AZ121" i="6"/>
  <c r="BZ20" i="6"/>
  <c r="BC22" i="6"/>
  <c r="BZ24" i="6"/>
  <c r="BZ29" i="6"/>
  <c r="BD217" i="6"/>
  <c r="BD120" i="6"/>
  <c r="AZ222" i="6"/>
  <c r="BY224" i="6"/>
  <c r="BA229" i="6"/>
  <c r="BB24" i="6"/>
  <c r="BI34" i="6"/>
  <c r="BK34" i="6" s="1"/>
  <c r="BD110" i="6"/>
  <c r="BY114" i="6"/>
  <c r="BY115" i="6"/>
  <c r="BD125" i="6"/>
  <c r="CD136" i="6"/>
  <c r="BB218" i="6"/>
  <c r="CD237" i="6"/>
  <c r="BY21" i="6"/>
  <c r="BY25" i="6"/>
  <c r="BY120" i="6"/>
  <c r="AC8" i="6"/>
  <c r="AC12" i="6"/>
  <c r="BA17" i="6"/>
  <c r="BA21" i="6"/>
  <c r="BA25" i="6"/>
  <c r="CD27" i="6"/>
  <c r="BC30" i="6"/>
  <c r="BD112" i="6"/>
  <c r="BY112" i="6"/>
  <c r="BD121" i="6"/>
  <c r="BA126" i="6"/>
  <c r="AZ216" i="6"/>
  <c r="BB226" i="6"/>
  <c r="BB227" i="6"/>
  <c r="BA235" i="6"/>
  <c r="CB242" i="6"/>
  <c r="BZ233" i="6"/>
  <c r="BY237" i="6"/>
  <c r="AC9" i="6"/>
  <c r="AC13" i="6"/>
  <c r="BY28" i="6"/>
  <c r="CE30" i="6"/>
  <c r="BD114" i="6"/>
  <c r="BD115" i="6"/>
  <c r="CE119" i="6"/>
  <c r="BC125" i="6"/>
  <c r="BY127" i="6"/>
  <c r="BY129" i="6"/>
  <c r="AZ218" i="6"/>
  <c r="BD221" i="6"/>
  <c r="BZ225" i="6"/>
  <c r="AZ234" i="6"/>
  <c r="BY17" i="6"/>
  <c r="AC6" i="6"/>
  <c r="AC10" i="6"/>
  <c r="AC14" i="6"/>
  <c r="BA28" i="6"/>
  <c r="BY31" i="6"/>
  <c r="BY110" i="6"/>
  <c r="BD116" i="6"/>
  <c r="BY116" i="6"/>
  <c r="BD128" i="6"/>
  <c r="AZ131" i="6"/>
  <c r="BD132" i="6"/>
  <c r="BY132" i="6"/>
  <c r="BD140" i="6"/>
  <c r="BA220" i="6"/>
  <c r="BA222" i="6"/>
  <c r="AZ227" i="6"/>
  <c r="BD230" i="6"/>
  <c r="BA231" i="6"/>
  <c r="AY233" i="6"/>
  <c r="AY237" i="6"/>
  <c r="BA27" i="6"/>
  <c r="AY27" i="6"/>
  <c r="AZ113" i="6"/>
  <c r="BY113" i="6"/>
  <c r="AY118" i="6"/>
  <c r="BZ118" i="6"/>
  <c r="BA130" i="6"/>
  <c r="BB130" i="6"/>
  <c r="CD137" i="6"/>
  <c r="BA19" i="6"/>
  <c r="AY19" i="6"/>
  <c r="BA23" i="6"/>
  <c r="AY23" i="6"/>
  <c r="BD18" i="6"/>
  <c r="BZ18" i="6"/>
  <c r="BD22" i="6"/>
  <c r="BZ22" i="6"/>
  <c r="BY23" i="6"/>
  <c r="BZ23" i="6"/>
  <c r="BD26" i="6"/>
  <c r="AY26" i="6"/>
  <c r="BZ26" i="6"/>
  <c r="BD111" i="6"/>
  <c r="AY114" i="6"/>
  <c r="AZ114" i="6"/>
  <c r="BY128" i="6"/>
  <c r="BY19" i="6"/>
  <c r="BZ19" i="6"/>
  <c r="BC29" i="6"/>
  <c r="AY110" i="6"/>
  <c r="AZ110" i="6"/>
  <c r="BD113" i="6"/>
  <c r="AZ117" i="6"/>
  <c r="BY117" i="6"/>
  <c r="CE135" i="6"/>
  <c r="BA136" i="6"/>
  <c r="BJ34" i="6"/>
  <c r="BC140" i="6"/>
  <c r="BZ232" i="6"/>
  <c r="BC239" i="6"/>
  <c r="BC243" i="6" s="1"/>
  <c r="BD17" i="6"/>
  <c r="BC17" i="6"/>
  <c r="BA18" i="6"/>
  <c r="BY18" i="6"/>
  <c r="BB19" i="6"/>
  <c r="BD21" i="6"/>
  <c r="BC21" i="6"/>
  <c r="BA22" i="6"/>
  <c r="BY22" i="6"/>
  <c r="BB23" i="6"/>
  <c r="BD25" i="6"/>
  <c r="BC25" i="6"/>
  <c r="BA26" i="6"/>
  <c r="BY26" i="6"/>
  <c r="BB27" i="6"/>
  <c r="BD28" i="6"/>
  <c r="BA29" i="6"/>
  <c r="BY29" i="6"/>
  <c r="BY30" i="6"/>
  <c r="BH34" i="6"/>
  <c r="AZ111" i="6"/>
  <c r="AZ115" i="6"/>
  <c r="BC118" i="6"/>
  <c r="AY119" i="6"/>
  <c r="AZ120" i="6"/>
  <c r="BB122" i="6"/>
  <c r="BB124" i="6"/>
  <c r="CE139" i="6"/>
  <c r="BZ139" i="6"/>
  <c r="BA140" i="6"/>
  <c r="BA216" i="6"/>
  <c r="BB220" i="6"/>
  <c r="BY222" i="6"/>
  <c r="BY225" i="6"/>
  <c r="AY226" i="6"/>
  <c r="CE226" i="6"/>
  <c r="BB229" i="6"/>
  <c r="BB231" i="6"/>
  <c r="BC233" i="6"/>
  <c r="BB234" i="6"/>
  <c r="BB237" i="6"/>
  <c r="BY238" i="6"/>
  <c r="BY239" i="6"/>
  <c r="BY240" i="6"/>
  <c r="CD241" i="6"/>
  <c r="BC238" i="6"/>
  <c r="BD24" i="6"/>
  <c r="BY119" i="6"/>
  <c r="BB125" i="6"/>
  <c r="BD126" i="6"/>
  <c r="BY126" i="6"/>
  <c r="BA128" i="6"/>
  <c r="BA135" i="6"/>
  <c r="BA137" i="6"/>
  <c r="BB140" i="6"/>
  <c r="BB216" i="6"/>
  <c r="BY218" i="6"/>
  <c r="AZ220" i="6"/>
  <c r="BD223" i="6"/>
  <c r="BZ224" i="6"/>
  <c r="BY226" i="6"/>
  <c r="BY227" i="6"/>
  <c r="AZ229" i="6"/>
  <c r="BB238" i="6"/>
  <c r="CE238" i="6"/>
  <c r="BB239" i="6"/>
  <c r="BB243" i="6" s="1"/>
  <c r="CE239" i="6"/>
  <c r="BB240" i="6"/>
  <c r="AX242" i="6"/>
  <c r="AW242" i="6"/>
  <c r="BY216" i="6"/>
  <c r="BC240" i="6"/>
  <c r="BB18" i="6"/>
  <c r="BD20" i="6"/>
  <c r="BC20" i="6"/>
  <c r="BB22" i="6"/>
  <c r="BC24" i="6"/>
  <c r="BB26" i="6"/>
  <c r="BB29" i="6"/>
  <c r="AZ34" i="6"/>
  <c r="AD11" i="6" s="1"/>
  <c r="CI11" i="6" s="1"/>
  <c r="BB17" i="6"/>
  <c r="BZ17" i="6"/>
  <c r="AY18" i="6"/>
  <c r="AZ19" i="6"/>
  <c r="BC19" i="6"/>
  <c r="BA20" i="6"/>
  <c r="BY20" i="6"/>
  <c r="BB21" i="6"/>
  <c r="BZ21" i="6"/>
  <c r="AY22" i="6"/>
  <c r="BD23" i="6"/>
  <c r="BC23" i="6"/>
  <c r="BA24" i="6"/>
  <c r="BY24" i="6"/>
  <c r="BB25" i="6"/>
  <c r="BZ25" i="6"/>
  <c r="BC27" i="6"/>
  <c r="BB28" i="6"/>
  <c r="BZ28" i="6"/>
  <c r="AY29" i="6"/>
  <c r="BT29" i="6" s="1"/>
  <c r="BU29" i="6" s="1"/>
  <c r="BC119" i="6"/>
  <c r="BZ119" i="6"/>
  <c r="AZ122" i="6"/>
  <c r="BD123" i="6"/>
  <c r="BB132" i="6"/>
  <c r="BB135" i="6"/>
  <c r="BB137" i="6"/>
  <c r="CE138" i="6"/>
  <c r="AY140" i="6"/>
  <c r="BA218" i="6"/>
  <c r="BD219" i="6"/>
  <c r="BY220" i="6"/>
  <c r="BB222" i="6"/>
  <c r="BA227" i="6"/>
  <c r="BD228" i="6"/>
  <c r="BY229" i="6"/>
  <c r="BD231" i="6"/>
  <c r="BY231" i="6"/>
  <c r="BB233" i="6"/>
  <c r="BC237" i="6"/>
  <c r="CE237" i="6"/>
  <c r="AY238" i="6"/>
  <c r="BT238" i="6" s="1"/>
  <c r="BU238" i="6" s="1"/>
  <c r="AY239" i="6"/>
  <c r="AY243" i="6" s="1"/>
  <c r="AY240" i="6"/>
  <c r="BT240" i="6" s="1"/>
  <c r="BU240" i="6" s="1"/>
  <c r="BA241" i="6"/>
  <c r="AV242" i="6"/>
  <c r="AY242" i="6" s="1"/>
  <c r="BT242" i="6" s="1"/>
  <c r="BU242" i="6" s="1"/>
  <c r="BC31" i="6"/>
  <c r="BZ31" i="6"/>
  <c r="BD31" i="6"/>
  <c r="BL158" i="6"/>
  <c r="BA30" i="6"/>
  <c r="BD19" i="6"/>
  <c r="AZ23" i="6"/>
  <c r="AZ24" i="6"/>
  <c r="AZ26" i="6"/>
  <c r="AZ27" i="6"/>
  <c r="BD27" i="6"/>
  <c r="AZ29" i="6"/>
  <c r="BD29" i="6"/>
  <c r="BB30" i="6"/>
  <c r="CD30" i="6"/>
  <c r="BB31" i="6"/>
  <c r="BY27" i="6"/>
  <c r="CE27" i="6"/>
  <c r="BC28" i="6"/>
  <c r="AZ17" i="6"/>
  <c r="AZ18" i="6"/>
  <c r="AZ20" i="6"/>
  <c r="AZ21" i="6"/>
  <c r="AZ22" i="6"/>
  <c r="AZ25" i="6"/>
  <c r="BB34" i="6"/>
  <c r="BE34" i="6" s="1"/>
  <c r="BA129" i="6"/>
  <c r="BB129" i="6"/>
  <c r="BA139" i="6"/>
  <c r="BB139" i="6"/>
  <c r="AZ28" i="6"/>
  <c r="AZ30" i="6"/>
  <c r="BD30" i="6"/>
  <c r="AZ31" i="6"/>
  <c r="BA138" i="6"/>
  <c r="BB138" i="6"/>
  <c r="BA127" i="6"/>
  <c r="BB127" i="6"/>
  <c r="BZ123" i="6"/>
  <c r="BC123" i="6"/>
  <c r="BY123" i="6"/>
  <c r="AZ123" i="6"/>
  <c r="AC101" i="6"/>
  <c r="AD101" i="6" s="1"/>
  <c r="CI101" i="6" s="1"/>
  <c r="AC103" i="6"/>
  <c r="AD103" i="6" s="1"/>
  <c r="CI103" i="6" s="1"/>
  <c r="AC105" i="6"/>
  <c r="AD105" i="6" s="1"/>
  <c r="CI105" i="6" s="1"/>
  <c r="AC107" i="6"/>
  <c r="AD107" i="6" s="1"/>
  <c r="CI107" i="6" s="1"/>
  <c r="BA110" i="6"/>
  <c r="BA111" i="6"/>
  <c r="BA112" i="6"/>
  <c r="BA113" i="6"/>
  <c r="BA114" i="6"/>
  <c r="BA115" i="6"/>
  <c r="BA116" i="6"/>
  <c r="BA117" i="6"/>
  <c r="BD118" i="6"/>
  <c r="BA118" i="6"/>
  <c r="BA119" i="6"/>
  <c r="BA120" i="6"/>
  <c r="BA121" i="6"/>
  <c r="AZ125" i="6"/>
  <c r="BB131" i="6"/>
  <c r="BC132" i="6"/>
  <c r="BZ132" i="6"/>
  <c r="AZ132" i="6"/>
  <c r="BZ122" i="6"/>
  <c r="BC122" i="6"/>
  <c r="BY122" i="6"/>
  <c r="BD122" i="6"/>
  <c r="BB123" i="6"/>
  <c r="BZ124" i="6"/>
  <c r="BC124" i="6"/>
  <c r="BY124" i="6"/>
  <c r="AZ124" i="6"/>
  <c r="BD127" i="6"/>
  <c r="BD129" i="6"/>
  <c r="AC100" i="6"/>
  <c r="AD100" i="6" s="1"/>
  <c r="CI100" i="6" s="1"/>
  <c r="AC102" i="6"/>
  <c r="AD102" i="6" s="1"/>
  <c r="CI102" i="6" s="1"/>
  <c r="AC104" i="6"/>
  <c r="AD104" i="6" s="1"/>
  <c r="CI104" i="6" s="1"/>
  <c r="AC106" i="6"/>
  <c r="AD106" i="6" s="1"/>
  <c r="CI106" i="6" s="1"/>
  <c r="BZ110" i="6"/>
  <c r="BC110" i="6"/>
  <c r="BB110" i="6"/>
  <c r="BZ111" i="6"/>
  <c r="BC111" i="6"/>
  <c r="BB111" i="6"/>
  <c r="BZ112" i="6"/>
  <c r="BC112" i="6"/>
  <c r="BB112" i="6"/>
  <c r="BZ113" i="6"/>
  <c r="BC113" i="6"/>
  <c r="BB113" i="6"/>
  <c r="BZ114" i="6"/>
  <c r="BC114" i="6"/>
  <c r="BB114" i="6"/>
  <c r="BZ115" i="6"/>
  <c r="BC115" i="6"/>
  <c r="AY115" i="6"/>
  <c r="BB115" i="6"/>
  <c r="BZ116" i="6"/>
  <c r="BC116" i="6"/>
  <c r="AY116" i="6"/>
  <c r="BB116" i="6"/>
  <c r="BZ117" i="6"/>
  <c r="BC117" i="6"/>
  <c r="AY117" i="6"/>
  <c r="CE117" i="6"/>
  <c r="BB117" i="6"/>
  <c r="CD117" i="6"/>
  <c r="BB118" i="6"/>
  <c r="BB119" i="6"/>
  <c r="BZ120" i="6"/>
  <c r="BC120" i="6"/>
  <c r="AY120" i="6"/>
  <c r="BB120" i="6"/>
  <c r="BC121" i="6"/>
  <c r="AY121" i="6"/>
  <c r="BB121" i="6"/>
  <c r="BD124" i="6"/>
  <c r="BB126" i="6"/>
  <c r="BB128" i="6"/>
  <c r="BZ131" i="6"/>
  <c r="BC131" i="6"/>
  <c r="BY131" i="6"/>
  <c r="BD131" i="6"/>
  <c r="BB136" i="6"/>
  <c r="BA122" i="6"/>
  <c r="BA123" i="6"/>
  <c r="BA124" i="6"/>
  <c r="BA125" i="6"/>
  <c r="BC126" i="6"/>
  <c r="BZ126" i="6"/>
  <c r="BC127" i="6"/>
  <c r="BZ127" i="6"/>
  <c r="BC128" i="6"/>
  <c r="BZ128" i="6"/>
  <c r="BC129" i="6"/>
  <c r="BZ129" i="6"/>
  <c r="BC130" i="6"/>
  <c r="BA131" i="6"/>
  <c r="BA132" i="6"/>
  <c r="BC135" i="6"/>
  <c r="BY135" i="6"/>
  <c r="BC136" i="6"/>
  <c r="BY136" i="6"/>
  <c r="CE136" i="6"/>
  <c r="BC137" i="6"/>
  <c r="BY137" i="6"/>
  <c r="CE137" i="6"/>
  <c r="BC138" i="6"/>
  <c r="BY138" i="6"/>
  <c r="BC139" i="6"/>
  <c r="AZ140" i="6"/>
  <c r="AZ126" i="6"/>
  <c r="AZ127" i="6"/>
  <c r="AZ128" i="6"/>
  <c r="AZ129" i="6"/>
  <c r="AZ130" i="6"/>
  <c r="BD130" i="6"/>
  <c r="BY130" i="6"/>
  <c r="AZ135" i="6"/>
  <c r="BD135" i="6"/>
  <c r="BZ135" i="6"/>
  <c r="AZ136" i="6"/>
  <c r="BD136" i="6"/>
  <c r="AZ137" i="6"/>
  <c r="BD137" i="6"/>
  <c r="AZ138" i="6"/>
  <c r="BD138" i="6"/>
  <c r="BZ138" i="6"/>
  <c r="AZ139" i="6"/>
  <c r="BD139" i="6"/>
  <c r="CD139" i="6"/>
  <c r="AZ118" i="6"/>
  <c r="AZ119" i="6"/>
  <c r="BD119" i="6"/>
  <c r="BY139" i="6"/>
  <c r="AZ158" i="6"/>
  <c r="BA232" i="6"/>
  <c r="BB232" i="6"/>
  <c r="BZ219" i="6"/>
  <c r="BC219" i="6"/>
  <c r="AY219" i="6"/>
  <c r="AZ219" i="6"/>
  <c r="CD223" i="6"/>
  <c r="BC223" i="6"/>
  <c r="AY223" i="6"/>
  <c r="BZ223" i="6"/>
  <c r="BY223" i="6"/>
  <c r="AZ223" i="6"/>
  <c r="CE223" i="6"/>
  <c r="BC230" i="6"/>
  <c r="AY230" i="6"/>
  <c r="BZ230" i="6"/>
  <c r="BY230" i="6"/>
  <c r="AZ230" i="6"/>
  <c r="BA225" i="6"/>
  <c r="BC225" i="6"/>
  <c r="BB225" i="6"/>
  <c r="BZ217" i="6"/>
  <c r="BC217" i="6"/>
  <c r="AY217" i="6"/>
  <c r="AZ217" i="6"/>
  <c r="BZ221" i="6"/>
  <c r="BC221" i="6"/>
  <c r="AY221" i="6"/>
  <c r="AZ221" i="6"/>
  <c r="BZ228" i="6"/>
  <c r="BC228" i="6"/>
  <c r="AY228" i="6"/>
  <c r="AZ228" i="6"/>
  <c r="AC207" i="6"/>
  <c r="AD207" i="6" s="1"/>
  <c r="CI207" i="6" s="1"/>
  <c r="AC209" i="6"/>
  <c r="AD209" i="6" s="1"/>
  <c r="CI209" i="6" s="1"/>
  <c r="AC211" i="6"/>
  <c r="AD211" i="6" s="1"/>
  <c r="CI211" i="6" s="1"/>
  <c r="BA217" i="6"/>
  <c r="BY217" i="6"/>
  <c r="BA219" i="6"/>
  <c r="BY219" i="6"/>
  <c r="BA221" i="6"/>
  <c r="BY221" i="6"/>
  <c r="BA223" i="6"/>
  <c r="BA224" i="6"/>
  <c r="BC224" i="6"/>
  <c r="BD226" i="6"/>
  <c r="BA228" i="6"/>
  <c r="BY228" i="6"/>
  <c r="BB235" i="6"/>
  <c r="BB241" i="6"/>
  <c r="BZ216" i="6"/>
  <c r="BC216" i="6"/>
  <c r="AY216" i="6"/>
  <c r="BD216" i="6"/>
  <c r="BB217" i="6"/>
  <c r="BZ218" i="6"/>
  <c r="BC218" i="6"/>
  <c r="AY218" i="6"/>
  <c r="BD218" i="6"/>
  <c r="BB219" i="6"/>
  <c r="BZ220" i="6"/>
  <c r="BC220" i="6"/>
  <c r="AY220" i="6"/>
  <c r="BD220" i="6"/>
  <c r="BB221" i="6"/>
  <c r="BZ222" i="6"/>
  <c r="BC222" i="6"/>
  <c r="AY222" i="6"/>
  <c r="BD222" i="6"/>
  <c r="BB223" i="6"/>
  <c r="BD225" i="6"/>
  <c r="BZ227" i="6"/>
  <c r="BC227" i="6"/>
  <c r="AY227" i="6"/>
  <c r="BD227" i="6"/>
  <c r="BB228" i="6"/>
  <c r="BZ229" i="6"/>
  <c r="BC229" i="6"/>
  <c r="AY229" i="6"/>
  <c r="BD229" i="6"/>
  <c r="BB230" i="6"/>
  <c r="BD232" i="6"/>
  <c r="BC234" i="6"/>
  <c r="AY234" i="6"/>
  <c r="BZ234" i="6"/>
  <c r="BY234" i="6"/>
  <c r="BD234" i="6"/>
  <c r="AC206" i="6"/>
  <c r="AD206" i="6" s="1"/>
  <c r="CI206" i="6" s="1"/>
  <c r="AC208" i="6"/>
  <c r="AD208" i="6" s="1"/>
  <c r="CI208" i="6" s="1"/>
  <c r="AC210" i="6"/>
  <c r="AD210" i="6" s="1"/>
  <c r="CI210" i="6" s="1"/>
  <c r="AC212" i="6"/>
  <c r="AD212" i="6" s="1"/>
  <c r="CI212" i="6" s="1"/>
  <c r="BD224" i="6"/>
  <c r="BB224" i="6"/>
  <c r="BA226" i="6"/>
  <c r="BC226" i="6"/>
  <c r="BD235" i="6"/>
  <c r="CB277" i="6"/>
  <c r="CB275" i="6"/>
  <c r="CB276" i="6"/>
  <c r="BA230" i="6"/>
  <c r="BZ231" i="6"/>
  <c r="AY232" i="6"/>
  <c r="BC232" i="6"/>
  <c r="AZ233" i="6"/>
  <c r="BD233" i="6"/>
  <c r="BA234" i="6"/>
  <c r="AZ237" i="6"/>
  <c r="BD237" i="6"/>
  <c r="AZ238" i="6"/>
  <c r="BD238" i="6"/>
  <c r="BZ238" i="6"/>
  <c r="AZ239" i="6"/>
  <c r="AZ243" i="6" s="1"/>
  <c r="BD239" i="6"/>
  <c r="BD243" i="6" s="1"/>
  <c r="BZ239" i="6"/>
  <c r="AZ240" i="6"/>
  <c r="BD240" i="6"/>
  <c r="AX243" i="6"/>
  <c r="AZ224" i="6"/>
  <c r="AZ225" i="6"/>
  <c r="AZ226" i="6"/>
  <c r="CD226" i="6"/>
  <c r="AY231" i="6"/>
  <c r="BC231" i="6"/>
  <c r="AZ232" i="6"/>
  <c r="BA233" i="6"/>
  <c r="AY235" i="6"/>
  <c r="BC235" i="6"/>
  <c r="BA237" i="6"/>
  <c r="BA238" i="6"/>
  <c r="BA239" i="6"/>
  <c r="BA243" i="6" s="1"/>
  <c r="CD239" i="6"/>
  <c r="BA240" i="6"/>
  <c r="AY241" i="6"/>
  <c r="BT241" i="6" s="1"/>
  <c r="BU241" i="6" s="1"/>
  <c r="BC241" i="6"/>
  <c r="BY241" i="6"/>
  <c r="CE241" i="6"/>
  <c r="AZ231" i="6"/>
  <c r="AZ235" i="6"/>
  <c r="AZ241" i="6"/>
  <c r="BD241" i="6"/>
  <c r="CL279" i="6" a="1"/>
  <c r="BA337" i="6" a="1"/>
  <c r="BA339" i="6" a="1"/>
  <c r="BY339" i="6" a="1"/>
  <c r="BJ567" i="6" a="1"/>
  <c r="BB337" i="6" a="1"/>
  <c r="BC337" i="6" a="1"/>
  <c r="BY337" i="6" a="1"/>
  <c r="BZ339" i="6" a="1"/>
  <c r="BD339" i="6" a="1"/>
  <c r="BZ337" i="6" a="1"/>
  <c r="BD337" i="6" a="1"/>
  <c r="BJ572" i="6" a="1"/>
  <c r="BB339" i="6" a="1"/>
  <c r="BC339" i="6" a="1"/>
  <c r="BJ573" i="6" a="1"/>
  <c r="CI542" i="6" l="1"/>
  <c r="BT542" i="6"/>
  <c r="BU542" i="6" s="1"/>
  <c r="CG542" i="6"/>
  <c r="CH542" i="6" s="1"/>
  <c r="BT541" i="6"/>
  <c r="BU541" i="6" s="1"/>
  <c r="CI541" i="6"/>
  <c r="CG541" i="6"/>
  <c r="CH541" i="6" s="1"/>
  <c r="CG410" i="6"/>
  <c r="CH410" i="6" s="1"/>
  <c r="BT410" i="6"/>
  <c r="BU410" i="6" s="1"/>
  <c r="Q82" i="2"/>
  <c r="Q19" i="2"/>
  <c r="Z52" i="2"/>
  <c r="Z79" i="2"/>
  <c r="Q3" i="2"/>
  <c r="AD429" i="6"/>
  <c r="BT429" i="6" s="1"/>
  <c r="Z89" i="2"/>
  <c r="Z99" i="2"/>
  <c r="Q9" i="2"/>
  <c r="Q10" i="2"/>
  <c r="AD572" i="6"/>
  <c r="Y96" i="2"/>
  <c r="AC352" i="6"/>
  <c r="Q65" i="2"/>
  <c r="AD341" i="6"/>
  <c r="Q85" i="2"/>
  <c r="AD337" i="6"/>
  <c r="Q96" i="2"/>
  <c r="AD339" i="6"/>
  <c r="BD337" i="6"/>
  <c r="BY337" i="6"/>
  <c r="BZ337" i="6"/>
  <c r="CA337" i="6" s="1"/>
  <c r="BB337" i="6"/>
  <c r="BA337" i="6"/>
  <c r="BC337" i="6"/>
  <c r="BE337" i="6" s="1"/>
  <c r="BJ572" i="6"/>
  <c r="BL572" i="6" s="1"/>
  <c r="BJ573" i="6"/>
  <c r="BL573" i="6" s="1"/>
  <c r="BJ567" i="6"/>
  <c r="BL567" i="6" s="1"/>
  <c r="CC572" i="6"/>
  <c r="CC573" i="6"/>
  <c r="CG573" i="6" s="1"/>
  <c r="CH573" i="6" s="1"/>
  <c r="CC567" i="6"/>
  <c r="AZ337" i="6"/>
  <c r="AZ339" i="6"/>
  <c r="BA339" i="6"/>
  <c r="BC339" i="6"/>
  <c r="BE339" i="6" s="1"/>
  <c r="BZ339" i="6"/>
  <c r="CA339" i="6" s="1"/>
  <c r="BY339" i="6"/>
  <c r="BD339" i="6"/>
  <c r="BB339" i="6"/>
  <c r="AD601" i="6"/>
  <c r="R45" i="2"/>
  <c r="Q112" i="2"/>
  <c r="Z100" i="2"/>
  <c r="AD565" i="6"/>
  <c r="AD566" i="6"/>
  <c r="AD567" i="6"/>
  <c r="AD571" i="6"/>
  <c r="Q114" i="2"/>
  <c r="BT423" i="6"/>
  <c r="BU423" i="6" s="1"/>
  <c r="CI573" i="6"/>
  <c r="CG423" i="6"/>
  <c r="CH423" i="6" s="1"/>
  <c r="Q117" i="2"/>
  <c r="AD513" i="6"/>
  <c r="AD514" i="6"/>
  <c r="R40" i="2" s="1"/>
  <c r="Q6" i="2"/>
  <c r="AD520" i="6"/>
  <c r="CG521" i="6"/>
  <c r="CH521" i="6" s="1"/>
  <c r="CI521" i="6"/>
  <c r="BT521" i="6"/>
  <c r="BU521" i="6" s="1"/>
  <c r="AD522" i="6"/>
  <c r="AD516" i="6"/>
  <c r="Q116" i="2"/>
  <c r="CI518" i="6"/>
  <c r="CG518" i="6"/>
  <c r="CH518" i="6" s="1"/>
  <c r="BT518" i="6"/>
  <c r="BU518" i="6" s="1"/>
  <c r="CI524" i="6"/>
  <c r="CG524" i="6"/>
  <c r="CH524" i="6" s="1"/>
  <c r="BT524" i="6"/>
  <c r="BU524" i="6" s="1"/>
  <c r="CI523" i="6"/>
  <c r="BT523" i="6"/>
  <c r="BU523" i="6" s="1"/>
  <c r="CG523" i="6"/>
  <c r="CH523" i="6" s="1"/>
  <c r="Q13" i="2"/>
  <c r="AD515" i="6"/>
  <c r="R16" i="2" s="1"/>
  <c r="AD34" i="6"/>
  <c r="BU35" i="6" s="1"/>
  <c r="AD519" i="6"/>
  <c r="Q14" i="2"/>
  <c r="AD512" i="6"/>
  <c r="CI517" i="6"/>
  <c r="CG517" i="6"/>
  <c r="CH517" i="6" s="1"/>
  <c r="BT517" i="6"/>
  <c r="BU517" i="6" s="1"/>
  <c r="Z92" i="2"/>
  <c r="Z81" i="2"/>
  <c r="Z109" i="2"/>
  <c r="Z106" i="2"/>
  <c r="Q70" i="2"/>
  <c r="Q83" i="2"/>
  <c r="Z91" i="2"/>
  <c r="Z105" i="2"/>
  <c r="Z53" i="2"/>
  <c r="Z110" i="2"/>
  <c r="Q34" i="2"/>
  <c r="Z95" i="2"/>
  <c r="Z108" i="2"/>
  <c r="Z115" i="2"/>
  <c r="Z101" i="2"/>
  <c r="Z111" i="2"/>
  <c r="Z67" i="2"/>
  <c r="Q113" i="2"/>
  <c r="Z107" i="2"/>
  <c r="Z49" i="2"/>
  <c r="Z86" i="2"/>
  <c r="Z84" i="2"/>
  <c r="AD504" i="6"/>
  <c r="AD502" i="6"/>
  <c r="AD500" i="6"/>
  <c r="AD498" i="6"/>
  <c r="AD497" i="6"/>
  <c r="AD496" i="6"/>
  <c r="Q5" i="2"/>
  <c r="AD427" i="6"/>
  <c r="AD426" i="6"/>
  <c r="AD425" i="6"/>
  <c r="AD420" i="6"/>
  <c r="AD414" i="6"/>
  <c r="Q119" i="2"/>
  <c r="AD415" i="6"/>
  <c r="AD413" i="6"/>
  <c r="CG413" i="6" s="1"/>
  <c r="CH413" i="6" s="1"/>
  <c r="AD412" i="6"/>
  <c r="AD409" i="6"/>
  <c r="AD408" i="6"/>
  <c r="Q54" i="2"/>
  <c r="AD407" i="6"/>
  <c r="AD406" i="6"/>
  <c r="Z104" i="2"/>
  <c r="AD404" i="6"/>
  <c r="AD403" i="6"/>
  <c r="AD401" i="6"/>
  <c r="CI506" i="6"/>
  <c r="BT506" i="6"/>
  <c r="BU506" i="6" s="1"/>
  <c r="CG506" i="6"/>
  <c r="CH506" i="6" s="1"/>
  <c r="CL279" i="6"/>
  <c r="CG405" i="6"/>
  <c r="CH405" i="6" s="1"/>
  <c r="CI405" i="6"/>
  <c r="BT405" i="6"/>
  <c r="BU405" i="6" s="1"/>
  <c r="CI418" i="6"/>
  <c r="CG418" i="6"/>
  <c r="CH418" i="6" s="1"/>
  <c r="BT418" i="6"/>
  <c r="BU418" i="6" s="1"/>
  <c r="CG428" i="6"/>
  <c r="CH428" i="6" s="1"/>
  <c r="BT428" i="6"/>
  <c r="BU428" i="6" s="1"/>
  <c r="CI428" i="6"/>
  <c r="BT421" i="6"/>
  <c r="BU421" i="6" s="1"/>
  <c r="CI421" i="6"/>
  <c r="CG421" i="6"/>
  <c r="CH421" i="6" s="1"/>
  <c r="CG424" i="6"/>
  <c r="CH424" i="6" s="1"/>
  <c r="CI424" i="6"/>
  <c r="BT424" i="6"/>
  <c r="BU424" i="6" s="1"/>
  <c r="CG430" i="6"/>
  <c r="CH430" i="6" s="1"/>
  <c r="BT430" i="6"/>
  <c r="BU430" i="6" s="1"/>
  <c r="CI430" i="6"/>
  <c r="CI402" i="6"/>
  <c r="CG402" i="6"/>
  <c r="CH402" i="6" s="1"/>
  <c r="BT402" i="6"/>
  <c r="BU402" i="6" s="1"/>
  <c r="BT417" i="6"/>
  <c r="BU417" i="6" s="1"/>
  <c r="CI417" i="6"/>
  <c r="CG417" i="6"/>
  <c r="CH417" i="6" s="1"/>
  <c r="CG419" i="6"/>
  <c r="CH419" i="6" s="1"/>
  <c r="CI419" i="6"/>
  <c r="BT419" i="6"/>
  <c r="BU419" i="6" s="1"/>
  <c r="CI416" i="6"/>
  <c r="CG416" i="6"/>
  <c r="CH416" i="6" s="1"/>
  <c r="BT416" i="6"/>
  <c r="BU416" i="6" s="1"/>
  <c r="CG422" i="6"/>
  <c r="CH422" i="6" s="1"/>
  <c r="BT422" i="6"/>
  <c r="BU422" i="6" s="1"/>
  <c r="CI422" i="6"/>
  <c r="CD242" i="6"/>
  <c r="BY275" i="6"/>
  <c r="AD14" i="6"/>
  <c r="CI14" i="6" s="1"/>
  <c r="BT239" i="6"/>
  <c r="BU239" i="6" s="1"/>
  <c r="AD7" i="6"/>
  <c r="CI7" i="6" s="1"/>
  <c r="CI505" i="6"/>
  <c r="BT505" i="6"/>
  <c r="BU505" i="6" s="1"/>
  <c r="CG505" i="6"/>
  <c r="CH505" i="6" s="1"/>
  <c r="CG507" i="6"/>
  <c r="CH507" i="6" s="1"/>
  <c r="CI507" i="6"/>
  <c r="BT507" i="6"/>
  <c r="BU507" i="6" s="1"/>
  <c r="CG508" i="6"/>
  <c r="CH508" i="6" s="1"/>
  <c r="CI508" i="6"/>
  <c r="BT508" i="6"/>
  <c r="BU508" i="6" s="1"/>
  <c r="CG503" i="6"/>
  <c r="CH503" i="6" s="1"/>
  <c r="CI503" i="6"/>
  <c r="BT503" i="6"/>
  <c r="BU503" i="6" s="1"/>
  <c r="BD242" i="6"/>
  <c r="BY276" i="6"/>
  <c r="AD8" i="6"/>
  <c r="CI8" i="6" s="1"/>
  <c r="AD12" i="6"/>
  <c r="CI12" i="6" s="1"/>
  <c r="BC242" i="6"/>
  <c r="BY277" i="6"/>
  <c r="AZ242" i="6"/>
  <c r="BY274" i="6"/>
  <c r="CA274" i="6" s="1"/>
  <c r="AD9" i="6"/>
  <c r="CI9" i="6" s="1"/>
  <c r="AD13" i="6"/>
  <c r="CI13" i="6" s="1"/>
  <c r="BA242" i="6"/>
  <c r="AD6" i="6"/>
  <c r="CI6" i="6" s="1"/>
  <c r="AD10" i="6"/>
  <c r="CI10" i="6" s="1"/>
  <c r="AD325" i="6"/>
  <c r="BT237" i="6"/>
  <c r="BU237" i="6" s="1"/>
  <c r="CI336" i="6"/>
  <c r="AD380" i="6"/>
  <c r="AD376" i="6"/>
  <c r="AD379" i="6"/>
  <c r="AD373" i="6"/>
  <c r="CI366" i="6"/>
  <c r="CI340" i="6"/>
  <c r="CI338" i="6"/>
  <c r="CE242" i="6"/>
  <c r="BL34" i="6"/>
  <c r="BQ34" i="6"/>
  <c r="BT34" i="6" s="1"/>
  <c r="BB242" i="6"/>
  <c r="CD277" i="6"/>
  <c r="CD276" i="6"/>
  <c r="CD275" i="6"/>
  <c r="BM277" i="6"/>
  <c r="BQ277" i="6" s="1"/>
  <c r="BM276" i="6"/>
  <c r="BQ276" i="6" s="1"/>
  <c r="BM275" i="6"/>
  <c r="BQ275" i="6" s="1"/>
  <c r="CG429" i="6" l="1"/>
  <c r="CH429" i="6" s="1"/>
  <c r="R82" i="2"/>
  <c r="CI429" i="6"/>
  <c r="BU429" i="6"/>
  <c r="CI341" i="6"/>
  <c r="R10" i="2"/>
  <c r="R19" i="2"/>
  <c r="R3" i="2"/>
  <c r="BT337" i="6"/>
  <c r="BU337" i="6" s="1"/>
  <c r="R9" i="2"/>
  <c r="CI572" i="6"/>
  <c r="Z103" i="2"/>
  <c r="CG572" i="6"/>
  <c r="CH572" i="6" s="1"/>
  <c r="CG498" i="6"/>
  <c r="CH498" i="6" s="1"/>
  <c r="CG502" i="6"/>
  <c r="CH502" i="6" s="1"/>
  <c r="R114" i="2"/>
  <c r="R96" i="2"/>
  <c r="R65" i="2"/>
  <c r="BT497" i="6"/>
  <c r="CI500" i="6"/>
  <c r="CI504" i="6"/>
  <c r="R85" i="2"/>
  <c r="AD352" i="6"/>
  <c r="CG339" i="6"/>
  <c r="CH339" i="6" s="1"/>
  <c r="CI339" i="6"/>
  <c r="CI337" i="6"/>
  <c r="CG337" i="6"/>
  <c r="CH337" i="6" s="1"/>
  <c r="BR337" i="6"/>
  <c r="CG567" i="6"/>
  <c r="CH567" i="6" s="1"/>
  <c r="BR339" i="6"/>
  <c r="CI497" i="6"/>
  <c r="CI565" i="6"/>
  <c r="CG500" i="6"/>
  <c r="CH500" i="6" s="1"/>
  <c r="CG504" i="6"/>
  <c r="CH504" i="6" s="1"/>
  <c r="BT339" i="6"/>
  <c r="X45" i="2"/>
  <c r="W45" i="2"/>
  <c r="R112" i="2"/>
  <c r="T45" i="2"/>
  <c r="BT601" i="6"/>
  <c r="CG601" i="6"/>
  <c r="CH601" i="6" s="1"/>
  <c r="CI601" i="6"/>
  <c r="CI566" i="6"/>
  <c r="BT566" i="6"/>
  <c r="CG566" i="6"/>
  <c r="CH566" i="6" s="1"/>
  <c r="BT571" i="6"/>
  <c r="CI567" i="6"/>
  <c r="CI571" i="6"/>
  <c r="CG571" i="6"/>
  <c r="CH571" i="6" s="1"/>
  <c r="CI502" i="6"/>
  <c r="BT502" i="6"/>
  <c r="BT496" i="6"/>
  <c r="CG515" i="6"/>
  <c r="CH515" i="6" s="1"/>
  <c r="W16" i="2" s="1"/>
  <c r="R13" i="2"/>
  <c r="BT515" i="6"/>
  <c r="T16" i="2" s="1"/>
  <c r="CI515" i="6"/>
  <c r="X16" i="2" s="1"/>
  <c r="CI516" i="6"/>
  <c r="R116" i="2"/>
  <c r="CG516" i="6"/>
  <c r="CH516" i="6" s="1"/>
  <c r="BT516" i="6"/>
  <c r="BT514" i="6"/>
  <c r="T40" i="2" s="1"/>
  <c r="CG514" i="6"/>
  <c r="CH514" i="6" s="1"/>
  <c r="W40" i="2" s="1"/>
  <c r="CI514" i="6"/>
  <c r="X40" i="2" s="1"/>
  <c r="CG519" i="6"/>
  <c r="CH519" i="6" s="1"/>
  <c r="BT519" i="6"/>
  <c r="CI519" i="6"/>
  <c r="R14" i="2"/>
  <c r="BT512" i="6"/>
  <c r="CI512" i="6"/>
  <c r="CG512" i="6"/>
  <c r="CH512" i="6" s="1"/>
  <c r="CI522" i="6"/>
  <c r="BT522" i="6"/>
  <c r="CG522" i="6"/>
  <c r="CH522" i="6" s="1"/>
  <c r="CG520" i="6"/>
  <c r="CH520" i="6" s="1"/>
  <c r="BT520" i="6"/>
  <c r="R6" i="2"/>
  <c r="CI520" i="6"/>
  <c r="R117" i="2"/>
  <c r="CG513" i="6"/>
  <c r="CH513" i="6" s="1"/>
  <c r="CI513" i="6"/>
  <c r="BT513" i="6"/>
  <c r="CI34" i="6"/>
  <c r="BT500" i="6"/>
  <c r="BT504" i="6"/>
  <c r="R54" i="2"/>
  <c r="BT425" i="6"/>
  <c r="CG426" i="6"/>
  <c r="CH426" i="6" s="1"/>
  <c r="CI407" i="6"/>
  <c r="R119" i="2"/>
  <c r="CG427" i="6"/>
  <c r="CH427" i="6" s="1"/>
  <c r="R5" i="2"/>
  <c r="CI496" i="6"/>
  <c r="BT498" i="6"/>
  <c r="CG496" i="6"/>
  <c r="CH496" i="6" s="1"/>
  <c r="CI498" i="6"/>
  <c r="CG497" i="6"/>
  <c r="CH497" i="6" s="1"/>
  <c r="R83" i="2"/>
  <c r="R70" i="2"/>
  <c r="BT426" i="6"/>
  <c r="CI426" i="6"/>
  <c r="CI427" i="6"/>
  <c r="BT427" i="6"/>
  <c r="BT409" i="6"/>
  <c r="R34" i="2"/>
  <c r="CG425" i="6"/>
  <c r="CH425" i="6" s="1"/>
  <c r="CI425" i="6"/>
  <c r="R113" i="2"/>
  <c r="CG420" i="6"/>
  <c r="CH420" i="6" s="1"/>
  <c r="CI420" i="6"/>
  <c r="BT420" i="6"/>
  <c r="CG414" i="6"/>
  <c r="CH414" i="6" s="1"/>
  <c r="CI414" i="6"/>
  <c r="BT414" i="6"/>
  <c r="CI415" i="6"/>
  <c r="CG407" i="6"/>
  <c r="CH407" i="6" s="1"/>
  <c r="CG412" i="6"/>
  <c r="CH412" i="6" s="1"/>
  <c r="BT415" i="6"/>
  <c r="BT412" i="6"/>
  <c r="CI412" i="6"/>
  <c r="CG415" i="6"/>
  <c r="CH415" i="6" s="1"/>
  <c r="CI413" i="6"/>
  <c r="BT413" i="6"/>
  <c r="CG401" i="6"/>
  <c r="CH401" i="6" s="1"/>
  <c r="CG409" i="6"/>
  <c r="CH409" i="6" s="1"/>
  <c r="CI409" i="6"/>
  <c r="CI408" i="6"/>
  <c r="BT408" i="6"/>
  <c r="CG408" i="6"/>
  <c r="CH408" i="6" s="1"/>
  <c r="BT407" i="6"/>
  <c r="CI406" i="6"/>
  <c r="CG406" i="6"/>
  <c r="CH406" i="6" s="1"/>
  <c r="BT406" i="6"/>
  <c r="Z102" i="2"/>
  <c r="BT401" i="6"/>
  <c r="CI401" i="6"/>
  <c r="CI404" i="6"/>
  <c r="CG404" i="6"/>
  <c r="CH404" i="6" s="1"/>
  <c r="BT404" i="6"/>
  <c r="CI403" i="6"/>
  <c r="BT403" i="6"/>
  <c r="CG403" i="6"/>
  <c r="CH403" i="6" s="1"/>
  <c r="BU34" i="6"/>
  <c r="CM541" i="6" s="1"/>
  <c r="CM542" i="6" l="1"/>
  <c r="CM521" i="6"/>
  <c r="CM410" i="6"/>
  <c r="W82" i="2"/>
  <c r="X82" i="2"/>
  <c r="T82" i="2"/>
  <c r="X19" i="2"/>
  <c r="T10" i="2"/>
  <c r="T3" i="2"/>
  <c r="T19" i="2"/>
  <c r="X10" i="2"/>
  <c r="W10" i="2"/>
  <c r="W3" i="2"/>
  <c r="W19" i="2"/>
  <c r="X3" i="2"/>
  <c r="X85" i="2"/>
  <c r="X9" i="2"/>
  <c r="W9" i="2"/>
  <c r="T9" i="2"/>
  <c r="BU497" i="6"/>
  <c r="X117" i="2"/>
  <c r="X14" i="2"/>
  <c r="W116" i="2"/>
  <c r="BU502" i="6"/>
  <c r="X112" i="2"/>
  <c r="X65" i="2"/>
  <c r="X96" i="2"/>
  <c r="CI352" i="6"/>
  <c r="W117" i="2"/>
  <c r="T114" i="2"/>
  <c r="BU504" i="6"/>
  <c r="W6" i="2"/>
  <c r="X116" i="2"/>
  <c r="W13" i="2"/>
  <c r="W114" i="2"/>
  <c r="BU498" i="6"/>
  <c r="BU425" i="6"/>
  <c r="BU500" i="6"/>
  <c r="X6" i="2"/>
  <c r="W14" i="2"/>
  <c r="X13" i="2"/>
  <c r="X114" i="2"/>
  <c r="W112" i="2"/>
  <c r="W96" i="2"/>
  <c r="BU566" i="6"/>
  <c r="CM337" i="6"/>
  <c r="BU339" i="6"/>
  <c r="T112" i="2"/>
  <c r="U45" i="2"/>
  <c r="BU601" i="6"/>
  <c r="BU571" i="6"/>
  <c r="BU496" i="6"/>
  <c r="BU520" i="6"/>
  <c r="T6" i="2"/>
  <c r="BU522" i="6"/>
  <c r="T14" i="2"/>
  <c r="BU512" i="6"/>
  <c r="CM423" i="6"/>
  <c r="CM523" i="6"/>
  <c r="CM517" i="6"/>
  <c r="BU519" i="6"/>
  <c r="BU514" i="6"/>
  <c r="U40" i="2" s="1"/>
  <c r="BU515" i="6"/>
  <c r="U16" i="2" s="1"/>
  <c r="T13" i="2"/>
  <c r="BU513" i="6"/>
  <c r="T117" i="2"/>
  <c r="CM524" i="6"/>
  <c r="T116" i="2"/>
  <c r="BU516" i="6"/>
  <c r="CM518" i="6"/>
  <c r="X54" i="2"/>
  <c r="BU409" i="6"/>
  <c r="T83" i="2"/>
  <c r="T34" i="2"/>
  <c r="BU414" i="6"/>
  <c r="X5" i="2"/>
  <c r="X113" i="2"/>
  <c r="BU426" i="6"/>
  <c r="W54" i="2"/>
  <c r="X119" i="2"/>
  <c r="W5" i="2"/>
  <c r="W113" i="2"/>
  <c r="W119" i="2"/>
  <c r="T113" i="2"/>
  <c r="BU427" i="6"/>
  <c r="BU406" i="6"/>
  <c r="X83" i="2"/>
  <c r="W83" i="2"/>
  <c r="X70" i="2"/>
  <c r="W70" i="2"/>
  <c r="BU401" i="6"/>
  <c r="T70" i="2"/>
  <c r="T5" i="2"/>
  <c r="BU412" i="6"/>
  <c r="W34" i="2"/>
  <c r="X34" i="2"/>
  <c r="T119" i="2"/>
  <c r="BU420" i="6"/>
  <c r="BU415" i="6"/>
  <c r="BU413" i="6"/>
  <c r="CM413" i="6" s="1"/>
  <c r="BU408" i="6"/>
  <c r="T54" i="2"/>
  <c r="BU407" i="6"/>
  <c r="BU404" i="6"/>
  <c r="BU403" i="6"/>
  <c r="CM506" i="6"/>
  <c r="CM424" i="6"/>
  <c r="CM417" i="6"/>
  <c r="CM418" i="6"/>
  <c r="CM416" i="6"/>
  <c r="CM429" i="6"/>
  <c r="CM402" i="6"/>
  <c r="CM405" i="6"/>
  <c r="CM422" i="6"/>
  <c r="CM430" i="6"/>
  <c r="CM428" i="6"/>
  <c r="CM419" i="6"/>
  <c r="CM421" i="6"/>
  <c r="CM508" i="6"/>
  <c r="CM505" i="6"/>
  <c r="CM507" i="6"/>
  <c r="CM503" i="6"/>
  <c r="U82" i="2" l="1"/>
  <c r="U19" i="2"/>
  <c r="U10" i="2"/>
  <c r="CM497" i="6"/>
  <c r="U3" i="2"/>
  <c r="U9" i="2"/>
  <c r="CM496" i="6"/>
  <c r="CM500" i="6"/>
  <c r="CM425" i="6"/>
  <c r="CM566" i="6"/>
  <c r="CM502" i="6"/>
  <c r="CM498" i="6"/>
  <c r="CM504" i="6"/>
  <c r="U113" i="2"/>
  <c r="CM415" i="6"/>
  <c r="CM426" i="6"/>
  <c r="CM403" i="6"/>
  <c r="CM420" i="6"/>
  <c r="CM407" i="6"/>
  <c r="CM414" i="6"/>
  <c r="CM401" i="6"/>
  <c r="CM406" i="6"/>
  <c r="CM427" i="6"/>
  <c r="CM409" i="6"/>
  <c r="CM412" i="6"/>
  <c r="U114" i="2"/>
  <c r="CM339" i="6"/>
  <c r="CM601" i="6"/>
  <c r="V45" i="2"/>
  <c r="U112" i="2"/>
  <c r="CM571" i="6"/>
  <c r="CM519" i="6"/>
  <c r="CM522" i="6"/>
  <c r="CM515" i="6"/>
  <c r="V16" i="2" s="1"/>
  <c r="U13" i="2"/>
  <c r="CM514" i="6"/>
  <c r="V40" i="2" s="1"/>
  <c r="U14" i="2"/>
  <c r="CM512" i="6"/>
  <c r="CM516" i="6"/>
  <c r="U116" i="2"/>
  <c r="U117" i="2"/>
  <c r="CM513" i="6"/>
  <c r="CM520" i="6"/>
  <c r="U6" i="2"/>
  <c r="B101" i="2"/>
  <c r="B102" i="2"/>
  <c r="E101" i="2"/>
  <c r="L101" i="2"/>
  <c r="U5" i="2"/>
  <c r="U119" i="2"/>
  <c r="U54" i="2"/>
  <c r="H101" i="2"/>
  <c r="N101" i="2"/>
  <c r="U83" i="2"/>
  <c r="U70" i="2"/>
  <c r="U34" i="2"/>
  <c r="CM408" i="6"/>
  <c r="O102" i="2"/>
  <c r="K102" i="2"/>
  <c r="E102" i="2"/>
  <c r="G102" i="2"/>
  <c r="CM404" i="6"/>
  <c r="V82" i="2" l="1"/>
  <c r="V10" i="2"/>
  <c r="V19" i="2"/>
  <c r="V113" i="2"/>
  <c r="V3" i="2"/>
  <c r="V9" i="2"/>
  <c r="V119" i="2"/>
  <c r="V5" i="2"/>
  <c r="V34" i="2"/>
  <c r="V70" i="2"/>
  <c r="V6" i="2"/>
  <c r="V116" i="2"/>
  <c r="V114" i="2"/>
  <c r="V112" i="2"/>
  <c r="V117" i="2"/>
  <c r="V14" i="2"/>
  <c r="V13" i="2"/>
  <c r="F102" i="2"/>
  <c r="M102" i="2"/>
  <c r="H102" i="2"/>
  <c r="L102" i="2"/>
  <c r="Y102" i="2"/>
  <c r="F101" i="2"/>
  <c r="C101" i="2"/>
  <c r="N102" i="2"/>
  <c r="M101" i="2"/>
  <c r="D102" i="2"/>
  <c r="C102" i="2"/>
  <c r="V54" i="2"/>
  <c r="V83" i="2"/>
  <c r="U56" i="3"/>
  <c r="T56" i="3"/>
  <c r="S56" i="3"/>
  <c r="I56" i="3"/>
  <c r="B72" i="2" l="1"/>
  <c r="B24" i="2"/>
  <c r="B47" i="2"/>
  <c r="B41" i="2"/>
  <c r="B17" i="2"/>
  <c r="B84" i="2"/>
  <c r="B86" i="2"/>
  <c r="B61" i="2"/>
  <c r="B58" i="2"/>
  <c r="B51" i="2"/>
  <c r="B30" i="2"/>
  <c r="B44" i="2"/>
  <c r="B49" i="2"/>
  <c r="B60" i="2"/>
  <c r="B75" i="2"/>
  <c r="B33" i="2"/>
  <c r="O47" i="2"/>
  <c r="D81" i="2"/>
  <c r="G17" i="2"/>
  <c r="C41" i="2"/>
  <c r="M35" i="2"/>
  <c r="O86" i="2"/>
  <c r="K75" i="2"/>
  <c r="G60" i="2"/>
  <c r="E75" i="2"/>
  <c r="C98" i="2"/>
  <c r="H75" i="2"/>
  <c r="M51" i="2"/>
  <c r="L44" i="2"/>
  <c r="P102" i="2"/>
  <c r="P101" i="2"/>
  <c r="O97" i="2"/>
  <c r="Q102" i="2"/>
  <c r="Y56" i="3"/>
  <c r="Z56" i="3" s="1"/>
  <c r="P72" i="2" l="1"/>
  <c r="G51" i="2"/>
  <c r="E60" i="2"/>
  <c r="N24" i="2"/>
  <c r="M72" i="2"/>
  <c r="M100" i="2"/>
  <c r="F47" i="2"/>
  <c r="K35" i="2"/>
  <c r="O60" i="2"/>
  <c r="H47" i="2"/>
  <c r="D98" i="2"/>
  <c r="L33" i="2"/>
  <c r="C75" i="2"/>
  <c r="M41" i="2"/>
  <c r="L84" i="2"/>
  <c r="Y35" i="2"/>
  <c r="H24" i="2"/>
  <c r="C47" i="2"/>
  <c r="F86" i="2"/>
  <c r="K60" i="2"/>
  <c r="H61" i="2"/>
  <c r="H84" i="2"/>
  <c r="W65" i="2"/>
  <c r="Y86" i="2"/>
  <c r="L61" i="2"/>
  <c r="C51" i="2"/>
  <c r="N51" i="2"/>
  <c r="N98" i="2"/>
  <c r="N84" i="2"/>
  <c r="Y85" i="2"/>
  <c r="M44" i="2"/>
  <c r="M98" i="2"/>
  <c r="E41" i="2"/>
  <c r="P47" i="2"/>
  <c r="F44" i="2"/>
  <c r="H86" i="2"/>
  <c r="L51" i="2"/>
  <c r="C60" i="2"/>
  <c r="F61" i="2"/>
  <c r="F49" i="2"/>
  <c r="G41" i="2"/>
  <c r="N41" i="2"/>
  <c r="K84" i="2"/>
  <c r="E51" i="2"/>
  <c r="G84" i="2"/>
  <c r="N30" i="2"/>
  <c r="K24" i="2"/>
  <c r="O24" i="2"/>
  <c r="G30" i="2"/>
  <c r="K17" i="2"/>
  <c r="H41" i="2"/>
  <c r="O75" i="2"/>
  <c r="M30" i="2"/>
  <c r="O44" i="2"/>
  <c r="C35" i="2"/>
  <c r="N44" i="2"/>
  <c r="O98" i="2"/>
  <c r="N60" i="2"/>
  <c r="L86" i="2"/>
  <c r="M24" i="2"/>
  <c r="O72" i="2"/>
  <c r="M60" i="2"/>
  <c r="D17" i="2"/>
  <c r="G44" i="2"/>
  <c r="N75" i="2"/>
  <c r="L24" i="2"/>
  <c r="N47" i="2"/>
  <c r="Y44" i="2"/>
  <c r="L75" i="2"/>
  <c r="E44" i="2"/>
  <c r="O17" i="2"/>
  <c r="D84" i="2"/>
  <c r="K49" i="2"/>
  <c r="M75" i="2"/>
  <c r="G72" i="2"/>
  <c r="G47" i="2"/>
  <c r="G98" i="2"/>
  <c r="C61" i="2"/>
  <c r="K98" i="2"/>
  <c r="E72" i="2"/>
  <c r="K101" i="2"/>
  <c r="M86" i="2"/>
  <c r="F84" i="2"/>
  <c r="Y30" i="2"/>
  <c r="L91" i="2"/>
  <c r="D44" i="2"/>
  <c r="Y97" i="2"/>
  <c r="M49" i="2"/>
  <c r="H30" i="2"/>
  <c r="D61" i="2"/>
  <c r="O51" i="2"/>
  <c r="E49" i="2"/>
  <c r="Y24" i="2"/>
  <c r="N17" i="2"/>
  <c r="L98" i="2"/>
  <c r="O61" i="2"/>
  <c r="F72" i="2"/>
  <c r="T85" i="2"/>
  <c r="C44" i="2"/>
  <c r="L47" i="2"/>
  <c r="N72" i="2"/>
  <c r="H17" i="2"/>
  <c r="O41" i="2"/>
  <c r="G49" i="2"/>
  <c r="N49" i="2"/>
  <c r="K44" i="2"/>
  <c r="D41" i="2"/>
  <c r="E84" i="2"/>
  <c r="D30" i="2"/>
  <c r="K61" i="2"/>
  <c r="E17" i="2"/>
  <c r="D60" i="2"/>
  <c r="E61" i="2"/>
  <c r="D47" i="2"/>
  <c r="M17" i="2"/>
  <c r="G101" i="2"/>
  <c r="K41" i="2"/>
  <c r="C72" i="2"/>
  <c r="Y75" i="2"/>
  <c r="C49" i="2"/>
  <c r="H72" i="2"/>
  <c r="N86" i="2"/>
  <c r="K51" i="2"/>
  <c r="E24" i="2"/>
  <c r="F51" i="2"/>
  <c r="D51" i="2"/>
  <c r="F41" i="2"/>
  <c r="Y98" i="2"/>
  <c r="Y61" i="2"/>
  <c r="Y47" i="2"/>
  <c r="O49" i="2"/>
  <c r="K86" i="2"/>
  <c r="H35" i="2"/>
  <c r="O101" i="2"/>
  <c r="F75" i="2"/>
  <c r="G75" i="2"/>
  <c r="L49" i="2"/>
  <c r="K30" i="2"/>
  <c r="O84" i="2"/>
  <c r="L30" i="2"/>
  <c r="C17" i="2"/>
  <c r="H51" i="2"/>
  <c r="G35" i="2"/>
  <c r="D75" i="2"/>
  <c r="L72" i="2"/>
  <c r="F30" i="2"/>
  <c r="Y41" i="2"/>
  <c r="L60" i="2"/>
  <c r="C84" i="2"/>
  <c r="Y51" i="2"/>
  <c r="F35" i="2"/>
  <c r="D24" i="2"/>
  <c r="G58" i="2"/>
  <c r="H44" i="2"/>
  <c r="L41" i="2"/>
  <c r="C30" i="2"/>
  <c r="H49" i="2"/>
  <c r="H98" i="2"/>
  <c r="D52" i="2"/>
  <c r="F24" i="2"/>
  <c r="L39" i="2"/>
  <c r="E86" i="2"/>
  <c r="K47" i="2"/>
  <c r="M47" i="2"/>
  <c r="E30" i="2"/>
  <c r="N61" i="2"/>
  <c r="O35" i="2"/>
  <c r="M61" i="2"/>
  <c r="E98" i="2"/>
  <c r="F17" i="2"/>
  <c r="E47" i="2"/>
  <c r="F60" i="2"/>
  <c r="E35" i="2"/>
  <c r="H60" i="2"/>
  <c r="C24" i="2"/>
  <c r="Y72" i="2"/>
  <c r="G61" i="2"/>
  <c r="Y60" i="2"/>
  <c r="Y17" i="2"/>
  <c r="F98" i="2"/>
  <c r="G24" i="2"/>
  <c r="O58" i="2"/>
  <c r="C86" i="2"/>
  <c r="M84" i="2"/>
  <c r="D72" i="2"/>
  <c r="O30" i="2"/>
  <c r="L17" i="2"/>
  <c r="N35" i="2"/>
  <c r="G86" i="2"/>
  <c r="Y49" i="2"/>
  <c r="D35" i="2"/>
  <c r="K72" i="2"/>
  <c r="P60" i="2"/>
  <c r="P41" i="2"/>
  <c r="Q41" i="2"/>
  <c r="P24" i="2"/>
  <c r="Q35" i="2"/>
  <c r="Q60" i="2"/>
  <c r="Q72" i="2"/>
  <c r="R102" i="2"/>
  <c r="R52" i="3"/>
  <c r="R51" i="3"/>
  <c r="R50" i="3"/>
  <c r="D48" i="3"/>
  <c r="C48" i="3"/>
  <c r="B48" i="3"/>
  <c r="U45" i="3"/>
  <c r="T45" i="3"/>
  <c r="S45" i="3"/>
  <c r="I45" i="3"/>
  <c r="U44" i="3"/>
  <c r="T44" i="3"/>
  <c r="S44" i="3"/>
  <c r="I44" i="3"/>
  <c r="U38" i="3"/>
  <c r="T38" i="3"/>
  <c r="S38" i="3"/>
  <c r="I38" i="3"/>
  <c r="U37" i="3"/>
  <c r="T37" i="3"/>
  <c r="S37" i="3"/>
  <c r="I37" i="3"/>
  <c r="U36" i="3"/>
  <c r="T36" i="3"/>
  <c r="S36" i="3"/>
  <c r="I36" i="3"/>
  <c r="U35" i="3"/>
  <c r="T35" i="3"/>
  <c r="S35" i="3"/>
  <c r="I35" i="3"/>
  <c r="U34" i="3"/>
  <c r="T34" i="3"/>
  <c r="S34" i="3"/>
  <c r="I34" i="3"/>
  <c r="U33" i="3"/>
  <c r="T33" i="3"/>
  <c r="S33" i="3"/>
  <c r="I33" i="3"/>
  <c r="U32" i="3"/>
  <c r="T32" i="3"/>
  <c r="S32" i="3"/>
  <c r="I32" i="3"/>
  <c r="R28" i="3"/>
  <c r="R27" i="3"/>
  <c r="R26" i="3"/>
  <c r="D24" i="3"/>
  <c r="C24" i="3"/>
  <c r="B24" i="3"/>
  <c r="U20" i="3"/>
  <c r="T20" i="3"/>
  <c r="S20" i="3"/>
  <c r="I20" i="3"/>
  <c r="U19" i="3"/>
  <c r="T19" i="3"/>
  <c r="S19" i="3"/>
  <c r="I19" i="3"/>
  <c r="U12" i="3"/>
  <c r="T12" i="3"/>
  <c r="S12" i="3"/>
  <c r="I12" i="3"/>
  <c r="U11" i="3"/>
  <c r="T11" i="3"/>
  <c r="S11" i="3"/>
  <c r="I11" i="3"/>
  <c r="U10" i="3"/>
  <c r="T10" i="3"/>
  <c r="S10" i="3"/>
  <c r="I10" i="3"/>
  <c r="U9" i="3"/>
  <c r="T9" i="3"/>
  <c r="S9" i="3"/>
  <c r="I9" i="3"/>
  <c r="U8" i="3"/>
  <c r="T8" i="3"/>
  <c r="S8" i="3"/>
  <c r="I8" i="3"/>
  <c r="U7" i="3"/>
  <c r="T7" i="3"/>
  <c r="S7" i="3"/>
  <c r="I7" i="3"/>
  <c r="U6" i="3"/>
  <c r="T6" i="3"/>
  <c r="S6" i="3"/>
  <c r="I6" i="3"/>
  <c r="Y8" i="3" l="1"/>
  <c r="Y10" i="3"/>
  <c r="Y19" i="3"/>
  <c r="Y20" i="3"/>
  <c r="Z20" i="3" s="1"/>
  <c r="Y32" i="3"/>
  <c r="Y33" i="3"/>
  <c r="Y34" i="3"/>
  <c r="Y35" i="3"/>
  <c r="Z35" i="3" s="1"/>
  <c r="Y36" i="3"/>
  <c r="Y37" i="3"/>
  <c r="Y38" i="3"/>
  <c r="Z38" i="3" s="1"/>
  <c r="Y44" i="3"/>
  <c r="Z44" i="3" s="1"/>
  <c r="Y45" i="3"/>
  <c r="Z45" i="3" s="1"/>
  <c r="Y7" i="3"/>
  <c r="Y9" i="3"/>
  <c r="Y6" i="3"/>
  <c r="Z6" i="3" s="1"/>
  <c r="Y11" i="3"/>
  <c r="Y12" i="3"/>
  <c r="Z12" i="3" s="1"/>
  <c r="Z37" i="3"/>
  <c r="Z32" i="3"/>
  <c r="P98" i="2"/>
  <c r="P61" i="2"/>
  <c r="P35" i="2"/>
  <c r="S85" i="2"/>
  <c r="S86" i="2"/>
  <c r="S49" i="2"/>
  <c r="S65" i="2"/>
  <c r="W85" i="2"/>
  <c r="R60" i="2"/>
  <c r="R35" i="2"/>
  <c r="Q44" i="2"/>
  <c r="P44" i="2"/>
  <c r="P86" i="2"/>
  <c r="P17" i="2"/>
  <c r="P49" i="2"/>
  <c r="S35" i="2"/>
  <c r="X35" i="2"/>
  <c r="S24" i="2"/>
  <c r="S98" i="2"/>
  <c r="U85" i="2"/>
  <c r="Q47" i="2"/>
  <c r="P84" i="2"/>
  <c r="P30" i="2"/>
  <c r="Q86" i="2"/>
  <c r="P51" i="2"/>
  <c r="T65" i="2"/>
  <c r="P75" i="2"/>
  <c r="R47" i="2"/>
  <c r="R44" i="2"/>
  <c r="R101" i="2"/>
  <c r="R72" i="2"/>
  <c r="X101" i="2"/>
  <c r="X86" i="2"/>
  <c r="W102" i="2"/>
  <c r="X102" i="2"/>
  <c r="Z9" i="3"/>
  <c r="Z11" i="3"/>
  <c r="Z19" i="3"/>
  <c r="Z34" i="3"/>
  <c r="Z36" i="3"/>
  <c r="Z8" i="3"/>
  <c r="Z10" i="3"/>
  <c r="Z7" i="3"/>
  <c r="Z33" i="3"/>
  <c r="S75" i="2" l="1"/>
  <c r="W60" i="2"/>
  <c r="V85" i="2"/>
  <c r="S60" i="2"/>
  <c r="Q98" i="2"/>
  <c r="W35" i="2"/>
  <c r="R86" i="2"/>
  <c r="W47" i="2"/>
  <c r="S30" i="2"/>
  <c r="S47" i="2"/>
  <c r="T60" i="2"/>
  <c r="S17" i="2"/>
  <c r="Q24" i="2"/>
  <c r="Q61" i="2"/>
  <c r="T86" i="2"/>
  <c r="R98" i="2"/>
  <c r="T35" i="2"/>
  <c r="S41" i="2"/>
  <c r="Q49" i="2"/>
  <c r="Q17" i="2"/>
  <c r="Q51" i="2"/>
  <c r="Q84" i="2"/>
  <c r="S51" i="2"/>
  <c r="R41" i="2"/>
  <c r="Q30" i="2"/>
  <c r="Q75" i="2"/>
  <c r="U65" i="2"/>
  <c r="Q101" i="2"/>
  <c r="S61" i="2"/>
  <c r="S72" i="2"/>
  <c r="X60" i="2"/>
  <c r="U35" i="2"/>
  <c r="T47" i="2"/>
  <c r="X47" i="2"/>
  <c r="X72" i="2"/>
  <c r="W72" i="2"/>
  <c r="T72" i="2"/>
  <c r="U86" i="2"/>
  <c r="U60" i="2"/>
  <c r="B27" i="2" l="1"/>
  <c r="W86" i="2"/>
  <c r="X44" i="2"/>
  <c r="R24" i="2"/>
  <c r="V65" i="2"/>
  <c r="W98" i="2"/>
  <c r="X98" i="2"/>
  <c r="R61" i="2"/>
  <c r="T98" i="2"/>
  <c r="R17" i="2"/>
  <c r="R49" i="2"/>
  <c r="R84" i="2"/>
  <c r="R75" i="2"/>
  <c r="X41" i="2"/>
  <c r="R51" i="2"/>
  <c r="R30" i="2"/>
  <c r="T41" i="2"/>
  <c r="W41" i="2"/>
  <c r="V35" i="2"/>
  <c r="U47" i="2"/>
  <c r="U72" i="2"/>
  <c r="V86" i="2"/>
  <c r="V47" i="2"/>
  <c r="V60" i="2"/>
  <c r="E27" i="2" l="1"/>
  <c r="G27" i="2"/>
  <c r="N27" i="2"/>
  <c r="M27" i="2"/>
  <c r="O27" i="2"/>
  <c r="L27" i="2"/>
  <c r="H27" i="2"/>
  <c r="C27" i="2"/>
  <c r="F27" i="2"/>
  <c r="K27" i="2"/>
  <c r="Y27" i="2"/>
  <c r="D27" i="2"/>
  <c r="N32" i="2"/>
  <c r="G32" i="2"/>
  <c r="E32" i="2"/>
  <c r="O32" i="2"/>
  <c r="M32" i="2"/>
  <c r="F32" i="2"/>
  <c r="C32" i="2"/>
  <c r="K32" i="2"/>
  <c r="H32" i="2"/>
  <c r="Y32" i="2"/>
  <c r="D32" i="2"/>
  <c r="X61" i="2"/>
  <c r="X24" i="2"/>
  <c r="W61" i="2"/>
  <c r="T24" i="2"/>
  <c r="W24" i="2"/>
  <c r="T61" i="2"/>
  <c r="U98" i="2"/>
  <c r="T49" i="2"/>
  <c r="X49" i="2"/>
  <c r="X17" i="2"/>
  <c r="T17" i="2"/>
  <c r="W49" i="2"/>
  <c r="W17" i="2"/>
  <c r="W75" i="2"/>
  <c r="U41" i="2"/>
  <c r="X51" i="2"/>
  <c r="T75" i="2"/>
  <c r="X84" i="2"/>
  <c r="W30" i="2"/>
  <c r="X30" i="2"/>
  <c r="W51" i="2"/>
  <c r="T51" i="2"/>
  <c r="X75" i="2"/>
  <c r="T30" i="2"/>
  <c r="V72" i="2"/>
  <c r="BI75" i="6" a="1"/>
  <c r="Q188" i="6" a="1"/>
  <c r="BH177" i="6" a="1"/>
  <c r="BJ156" i="6" a="1"/>
  <c r="CD166" i="6" a="1"/>
  <c r="U192" i="6" a="1"/>
  <c r="BD65" i="6" a="1"/>
  <c r="AV273" i="6" a="1"/>
  <c r="BH195" i="6" a="1"/>
  <c r="CD252" i="6" a="1"/>
  <c r="CD251" i="6" a="1"/>
  <c r="W253" i="6" a="1"/>
  <c r="BC176" i="6" a="1"/>
  <c r="AW251" i="6" a="1"/>
  <c r="BD338" i="6" a="1"/>
  <c r="BN38" i="6" a="1"/>
  <c r="BW171" i="6" a="1"/>
  <c r="BO163" i="6" a="1"/>
  <c r="AA177" i="6" a="1"/>
  <c r="CB86" i="6" a="1"/>
  <c r="R39" i="6" a="1"/>
  <c r="CD200" i="6" a="1"/>
  <c r="S53" i="6" a="1"/>
  <c r="BO76" i="6" a="1"/>
  <c r="Z147" i="6" a="1"/>
  <c r="Y153" i="6" a="1"/>
  <c r="BC155" i="6" a="1"/>
  <c r="BP69" i="6" a="1"/>
  <c r="O155" i="6" a="1"/>
  <c r="R60" i="6" a="1"/>
  <c r="BP41" i="6" a="1"/>
  <c r="P44" i="6" a="1"/>
  <c r="BC182" i="6" a="1"/>
  <c r="BC167" i="6" a="1"/>
  <c r="N53" i="6"/>
  <c r="V265" i="6" a="1"/>
  <c r="BY49" i="6" a="1"/>
  <c r="X191" i="6" a="1"/>
  <c r="Z175" i="6" a="1"/>
  <c r="CE196" i="6" a="1"/>
  <c r="Q199" i="6" a="1"/>
  <c r="AW160" i="6" a="1"/>
  <c r="BY66" i="6" a="1"/>
  <c r="AV266" i="6" a="1"/>
  <c r="Y198" i="6" a="1"/>
  <c r="BO84" i="6" a="1"/>
  <c r="U170" i="6" a="1"/>
  <c r="BP90" i="6" a="1"/>
  <c r="CK266" i="6" a="1"/>
  <c r="AW258" i="6" a="1"/>
  <c r="W159" i="6" a="1"/>
  <c r="CK199" i="6" a="1"/>
  <c r="BJ160" i="6" a="1"/>
  <c r="BD147" i="6" a="1"/>
  <c r="CK75" i="6" a="1"/>
  <c r="BP251" i="6" a="1"/>
  <c r="T174" i="6" a="1"/>
  <c r="V152" i="6" a="1"/>
  <c r="BM180" i="6" a="1"/>
  <c r="CE73" i="6" a="1"/>
  <c r="BJ261" i="6" a="1"/>
  <c r="BI251" i="6" a="1"/>
  <c r="R156" i="6" a="1"/>
  <c r="BW87" i="6" a="1"/>
  <c r="Y276" i="6" a="1"/>
  <c r="T76" i="6" a="1"/>
  <c r="BF76" i="6" a="1"/>
  <c r="N282" i="6"/>
  <c r="CD160" i="6" a="1"/>
  <c r="U172" i="6" a="1"/>
  <c r="BN279" i="6" a="1"/>
  <c r="BF152" i="6" a="1"/>
  <c r="BP83" i="6" a="1"/>
  <c r="BJ173" i="6" a="1"/>
  <c r="AX175" i="6" a="1"/>
  <c r="CE261" i="6" a="1"/>
  <c r="BZ166" i="6" a="1"/>
  <c r="BN65" i="6" a="1"/>
  <c r="AW170" i="6" a="1"/>
  <c r="R260" i="6" a="1"/>
  <c r="BD253" i="6" a="1"/>
  <c r="AW178" i="6" a="1"/>
  <c r="N151" i="6"/>
  <c r="CB48" i="6" a="1"/>
  <c r="BF248" i="6" a="1"/>
  <c r="S161" i="6" a="1"/>
  <c r="BP176" i="6" a="1"/>
  <c r="BZ46" i="6" a="1"/>
  <c r="CE259" i="6" a="1"/>
  <c r="O73" i="6" a="1"/>
  <c r="BO153" i="6" a="1"/>
  <c r="BA279" i="6" a="1"/>
  <c r="U68" i="6" a="1"/>
  <c r="CK53" i="6" a="1"/>
  <c r="BM152" i="6" a="1"/>
  <c r="CB49" i="6" a="1"/>
  <c r="U87" i="6" a="1"/>
  <c r="BZ168" i="6" a="1"/>
  <c r="AV174" i="6" a="1"/>
  <c r="CE155" i="6" a="1"/>
  <c r="BC153" i="6" a="1"/>
  <c r="BN77" i="6" a="1"/>
  <c r="O173" i="6" a="1"/>
  <c r="CK178" i="6" a="1"/>
  <c r="R83" i="6" a="1"/>
  <c r="R194" i="6" a="1"/>
  <c r="AA191" i="6" a="1"/>
  <c r="BD153" i="6" a="1"/>
  <c r="Y61" i="6" a="1"/>
  <c r="AX69" i="6" a="1"/>
  <c r="O250" i="6" a="1"/>
  <c r="S269" i="6" a="1"/>
  <c r="T38" i="6" a="1"/>
  <c r="X159" i="6" a="1"/>
  <c r="BP86" i="6" a="1"/>
  <c r="N268" i="6"/>
  <c r="W263" i="6" a="1"/>
  <c r="BP180" i="6" a="1"/>
  <c r="BF50" i="6" a="1"/>
  <c r="BD258" i="6" a="1"/>
  <c r="X91" i="6" a="1"/>
  <c r="S183" i="6" a="1"/>
  <c r="N40" i="6"/>
  <c r="CB261" i="6" a="1"/>
  <c r="T194" i="6" a="1"/>
  <c r="AW148" i="6" a="1"/>
  <c r="CE250" i="6" a="1"/>
  <c r="BM160" i="6" a="1"/>
  <c r="W82" i="6" a="1"/>
  <c r="T172" i="6" a="1"/>
  <c r="BW168" i="6" a="1"/>
  <c r="O278" i="6" a="1"/>
  <c r="BF253" i="6" a="1"/>
  <c r="U183" i="6" a="1"/>
  <c r="R163" i="6" a="1"/>
  <c r="R179" i="6" a="1"/>
  <c r="CD249" i="6" a="1"/>
  <c r="BM182" i="6" a="1"/>
  <c r="R196" i="6" a="1"/>
  <c r="AV246" i="6" a="1"/>
  <c r="Z45" i="6" a="1"/>
  <c r="BN188" i="6" a="1"/>
  <c r="BJ199" i="6" a="1"/>
  <c r="U160" i="6" a="1"/>
  <c r="BY258" i="6" a="1"/>
  <c r="BM154" i="6" a="1"/>
  <c r="BW166" i="6" a="1"/>
  <c r="X198" i="6" a="1"/>
  <c r="V259" i="6" a="1"/>
  <c r="CK248" i="6" a="1"/>
  <c r="BC196" i="6" a="1"/>
  <c r="W258" i="6" a="1"/>
  <c r="U272" i="6" a="1"/>
  <c r="S170" i="6" a="1"/>
  <c r="BM63" i="6" a="1"/>
  <c r="BN173" i="6" a="1"/>
  <c r="Y265" i="6" a="1"/>
  <c r="U195" i="6" a="1"/>
  <c r="BP263" i="6" a="1"/>
  <c r="BC186" i="6" a="1"/>
  <c r="BY76" i="6" a="1"/>
  <c r="AA38" i="6" a="1"/>
  <c r="S179" i="6" a="1"/>
  <c r="R263" i="6" a="1"/>
  <c r="Z263" i="6" a="1"/>
  <c r="BZ262" i="6" a="1"/>
  <c r="R40" i="6" a="1"/>
  <c r="X157" i="6" a="1"/>
  <c r="AA87" i="6" a="1"/>
  <c r="AW49" i="6" a="1"/>
  <c r="T278" i="6" a="1"/>
  <c r="BH250" i="6" a="1"/>
  <c r="BW366" i="6" a="1"/>
  <c r="AW197" i="6" a="1"/>
  <c r="AX78" i="6" a="1"/>
  <c r="U199" i="6" a="1"/>
  <c r="CK185" i="6" a="1"/>
  <c r="AW83" i="6" a="1"/>
  <c r="BM53" i="6" a="1"/>
  <c r="Z39" i="6" a="1"/>
  <c r="AX254" i="6" a="1"/>
  <c r="BI253" i="6" a="1"/>
  <c r="Q265" i="6" a="1"/>
  <c r="BN171" i="6" a="1"/>
  <c r="BA160" i="6" a="1"/>
  <c r="BM174" i="6" a="1"/>
  <c r="N275" i="6"/>
  <c r="U47" i="6" a="1"/>
  <c r="T200" i="6" a="1"/>
  <c r="BM178" i="6" a="1"/>
  <c r="T168" i="6" a="1"/>
  <c r="CE193" i="6" a="1"/>
  <c r="BM266" i="6" a="1"/>
  <c r="W173" i="6" a="1"/>
  <c r="P155" i="6" a="1"/>
  <c r="CE179" i="6" a="1"/>
  <c r="CE85" i="6" a="1"/>
  <c r="BZ88" i="6" a="1"/>
  <c r="Z74" i="6" a="1"/>
  <c r="Y91" i="6" a="1"/>
  <c r="W155" i="6" a="1"/>
  <c r="N73" i="6"/>
  <c r="O163" i="6" a="1"/>
  <c r="BY183" i="6" a="1"/>
  <c r="BD275" i="6" a="1"/>
  <c r="BI55" i="6" a="1"/>
  <c r="BY279" i="6" a="1"/>
  <c r="Q63" i="6" a="1"/>
  <c r="BY259" i="6" a="1"/>
  <c r="V192" i="6" a="1"/>
  <c r="V193" i="6" a="1"/>
  <c r="X247" i="6" a="1"/>
  <c r="BC251" i="6" a="1"/>
  <c r="U73" i="6" a="1"/>
  <c r="AA173" i="6" a="1"/>
  <c r="CK45" i="6" a="1"/>
  <c r="AA262" i="6" a="1"/>
  <c r="BO87" i="6" a="1"/>
  <c r="AV260" i="6" a="1"/>
  <c r="CE74" i="6" a="1"/>
  <c r="BD246" i="6" a="1"/>
  <c r="BM192" i="6" a="1"/>
  <c r="BY179" i="6" a="1"/>
  <c r="CK77" i="6" a="1"/>
  <c r="Z90" i="6" a="1"/>
  <c r="CE187" i="6" a="1"/>
  <c r="BP185" i="6" a="1"/>
  <c r="AV161" i="6" a="1"/>
  <c r="AX341" i="6" a="1"/>
  <c r="BM171" i="6" a="1"/>
  <c r="CB194" i="6" a="1"/>
  <c r="AA160" i="6" a="1"/>
  <c r="AW338" i="6" a="1"/>
  <c r="CE94" i="6" a="1"/>
  <c r="W146" i="6" a="1"/>
  <c r="BD57" i="6" a="1"/>
  <c r="CK91" i="6" a="1"/>
  <c r="BJ266" i="6" a="1"/>
  <c r="BN248" i="6" a="1"/>
  <c r="BB174" i="6" a="1"/>
  <c r="BA57" i="6" a="1"/>
  <c r="N251" i="6"/>
  <c r="BN189" i="6" a="1"/>
  <c r="Q90" i="6" a="1"/>
  <c r="AX94" i="6" a="1"/>
  <c r="BO197" i="6" a="1"/>
  <c r="AA246" i="6" a="1"/>
  <c r="AV150" i="6" a="1"/>
  <c r="S47" i="6" a="1"/>
  <c r="BY197" i="6" a="1"/>
  <c r="CK261" i="6" a="1"/>
  <c r="T150" i="6" a="1"/>
  <c r="X82" i="6" a="1"/>
  <c r="BM155" i="6" a="1"/>
  <c r="AX54" i="6" a="1"/>
  <c r="BB366" i="6" a="1"/>
  <c r="BH261" i="6" a="1"/>
  <c r="BC278" i="6" a="1"/>
  <c r="S54" i="6" a="1"/>
  <c r="BZ175" i="6" a="1"/>
  <c r="BC94" i="6" a="1"/>
  <c r="N247" i="6"/>
  <c r="BN282" i="6" a="1"/>
  <c r="BJ56" i="6" a="1"/>
  <c r="AX264" i="6" a="1"/>
  <c r="AA266" i="6" a="1"/>
  <c r="BI44" i="6" a="1"/>
  <c r="W154" i="6" a="1"/>
  <c r="N80" i="6"/>
  <c r="BZ265" i="6" a="1"/>
  <c r="N260" i="6"/>
  <c r="CE90" i="6" a="1"/>
  <c r="BA154" i="6" a="1"/>
  <c r="BZ247" i="6" a="1"/>
  <c r="U248" i="6" a="1"/>
  <c r="CE75" i="6" a="1"/>
  <c r="BC61" i="6" a="1"/>
  <c r="BW194" i="6" a="1"/>
  <c r="AX84" i="6" a="1"/>
  <c r="BC258" i="6" a="1"/>
  <c r="BI66" i="6" a="1"/>
  <c r="BM186" i="6" a="1"/>
  <c r="AA194" i="6" a="1"/>
  <c r="Y167" i="6" a="1"/>
  <c r="BH263" i="6" a="1"/>
  <c r="BJ166" i="6" a="1"/>
  <c r="BP157" i="6" a="1"/>
  <c r="CE69" i="6" a="1"/>
  <c r="BM157" i="6" a="1"/>
  <c r="CD279" i="6" a="1"/>
  <c r="AX179" i="6" a="1"/>
  <c r="BM567" i="6" a="1"/>
  <c r="BC62" i="6" a="1"/>
  <c r="BO180" i="6" a="1"/>
  <c r="W64" i="6" a="1"/>
  <c r="O60" i="6" a="1"/>
  <c r="Y62" i="6" a="1"/>
  <c r="BY155" i="6" a="1"/>
  <c r="W79" i="6" a="1"/>
  <c r="BA260" i="6" a="1"/>
  <c r="BW67" i="6" a="1"/>
  <c r="CE183" i="6" a="1"/>
  <c r="BY199" i="6" a="1"/>
  <c r="BO157" i="6" a="1"/>
  <c r="BF273" i="6" a="1"/>
  <c r="BA64" i="6" a="1"/>
  <c r="BW53" i="6" a="1"/>
  <c r="BD264" i="6" a="1"/>
  <c r="CK188" i="6" a="1"/>
  <c r="BM161" i="6" a="1"/>
  <c r="BA172" i="6" a="1"/>
  <c r="P262" i="6" a="1"/>
  <c r="BW254" i="6" a="1"/>
  <c r="N39" i="6"/>
  <c r="BP160" i="6" a="1"/>
  <c r="AW153" i="6" a="1"/>
  <c r="Y264" i="6" a="1"/>
  <c r="BP366" i="6" a="1"/>
  <c r="BI153" i="6" a="1"/>
  <c r="P273" i="6" a="1"/>
  <c r="CK73" i="6" a="1"/>
  <c r="BW149" i="6" a="1"/>
  <c r="BF263" i="6" a="1"/>
  <c r="BP172" i="6" a="1"/>
  <c r="AX168" i="6" a="1"/>
  <c r="CD261" i="6" a="1"/>
  <c r="AA280" i="6" a="1"/>
  <c r="AV91" i="6" a="1"/>
  <c r="AX81" i="6" a="1"/>
  <c r="AA169" i="6" a="1"/>
  <c r="U278" i="6" a="1"/>
  <c r="R61" i="6" a="1"/>
  <c r="AV40" i="6" a="1"/>
  <c r="BN262" i="6" a="1"/>
  <c r="BA73" i="6" a="1"/>
  <c r="BN178" i="6" a="1"/>
  <c r="BI86" i="6" a="1"/>
  <c r="R77" i="6" a="1"/>
  <c r="BZ57" i="6" a="1"/>
  <c r="V168" i="6" a="1"/>
  <c r="CB182" i="6" a="1"/>
  <c r="Y57" i="6" a="1"/>
  <c r="N252" i="6"/>
  <c r="BB181" i="6" a="1"/>
  <c r="BJ146" i="6" a="1"/>
  <c r="BC89" i="6" a="1"/>
  <c r="AV276" i="6" a="1"/>
  <c r="AW68" i="6" a="1"/>
  <c r="BC44" i="6" a="1"/>
  <c r="AA39" i="6" a="1"/>
  <c r="R257" i="6" a="1"/>
  <c r="N81" i="6"/>
  <c r="T156" i="6" a="1"/>
  <c r="BZ250" i="6" a="1"/>
  <c r="CE50" i="6" a="1"/>
  <c r="BW39" i="6" a="1"/>
  <c r="V57" i="6" a="1"/>
  <c r="BW48" i="6" a="1"/>
  <c r="S56" i="6" a="1"/>
  <c r="V154" i="6" a="1"/>
  <c r="N277" i="6"/>
  <c r="BP266" i="6" a="1"/>
  <c r="BP159" i="6" a="1"/>
  <c r="BW45" i="6" a="1"/>
  <c r="CD338" i="6" a="1"/>
  <c r="CK50" i="6" a="1"/>
  <c r="BZ83" i="6" a="1"/>
  <c r="BJ67" i="6" a="1"/>
  <c r="O249" i="6" a="1"/>
  <c r="BC198" i="6" a="1"/>
  <c r="U55" i="6" a="1"/>
  <c r="BJ168" i="6" a="1"/>
  <c r="BB86" i="6" a="1"/>
  <c r="R152" i="6" a="1"/>
  <c r="BI274" i="6" a="1"/>
  <c r="Y64" i="6" a="1"/>
  <c r="Y173" i="6" a="1"/>
  <c r="BB44" i="6" a="1"/>
  <c r="BY87" i="6" a="1"/>
  <c r="BH47" i="6" a="1"/>
  <c r="U246" i="6" a="1"/>
  <c r="CE280" i="6" a="1"/>
  <c r="BN265" i="6" a="1"/>
  <c r="CB259" i="6" a="1"/>
  <c r="AW352" i="6" a="1"/>
  <c r="BJ262" i="6" a="1"/>
  <c r="BJ45" i="6" a="1"/>
  <c r="BF88" i="6" a="1"/>
  <c r="BI272" i="6" a="1"/>
  <c r="AX150" i="6" a="1"/>
  <c r="BO53" i="6" a="1"/>
  <c r="AX52" i="6" a="1"/>
  <c r="W77" i="6" a="1"/>
  <c r="S163" i="6" a="1"/>
  <c r="BN192" i="6" a="1"/>
  <c r="BZ176" i="6" a="1"/>
  <c r="AW252" i="6" a="1"/>
  <c r="AW38" i="6" a="1"/>
  <c r="BF266" i="6" a="1"/>
  <c r="BN47" i="6" a="1"/>
  <c r="BN148" i="6" a="1"/>
  <c r="BC183" i="6" a="1"/>
  <c r="BC77" i="6" a="1"/>
  <c r="BP51" i="6" a="1"/>
  <c r="AV94" i="6" a="1"/>
  <c r="BO38" i="6" a="1"/>
  <c r="S81" i="6" a="1"/>
  <c r="CE52" i="6" a="1"/>
  <c r="BY247" i="6" a="1"/>
  <c r="BA75" i="6" a="1"/>
  <c r="BF94" i="6" a="1"/>
  <c r="BF70" i="6" a="1"/>
  <c r="BZ40" i="6" a="1"/>
  <c r="R44" i="6" a="1"/>
  <c r="BI195" i="6" a="1"/>
  <c r="S264" i="6" a="1"/>
  <c r="BA67" i="6" a="1"/>
  <c r="X40" i="6" a="1"/>
  <c r="CK275" i="6" a="1"/>
  <c r="Y193" i="6" a="1"/>
  <c r="T69" i="6" a="1"/>
  <c r="BJ268" i="6" a="1"/>
  <c r="BY187" i="6" a="1"/>
  <c r="S48" i="6" a="1"/>
  <c r="AA163" i="6" a="1"/>
  <c r="BM146" i="6" a="1"/>
  <c r="O257" i="6" a="1"/>
  <c r="O70" i="6" a="1"/>
  <c r="BN181" i="6" a="1"/>
  <c r="W278" i="6" a="1"/>
  <c r="BD172" i="6" a="1"/>
  <c r="U260" i="6" a="1"/>
  <c r="S86" i="6" a="1"/>
  <c r="O266" i="6" a="1"/>
  <c r="BO147" i="6" a="1"/>
  <c r="AX194" i="6" a="1"/>
  <c r="BO269" i="6" a="1"/>
  <c r="BW60" i="6" a="1"/>
  <c r="BD66" i="6" a="1"/>
  <c r="Z87" i="6" a="1"/>
  <c r="CD265" i="6" a="1"/>
  <c r="T162" i="6" a="1"/>
  <c r="BH167" i="6" a="1"/>
  <c r="CK280" i="6" a="1"/>
  <c r="BZ82" i="6" a="1"/>
  <c r="O39" i="6" a="1"/>
  <c r="CK48" i="6" a="1"/>
  <c r="CD48" i="6" a="1"/>
  <c r="BI51" i="6" a="1"/>
  <c r="V185" i="6" a="1"/>
  <c r="X90" i="6" a="1"/>
  <c r="BJ81" i="6" a="1"/>
  <c r="CK276" i="6" a="1"/>
  <c r="R248" i="6" a="1"/>
  <c r="S181" i="6" a="1"/>
  <c r="BJ366" i="6" a="1"/>
  <c r="U85" i="6" a="1"/>
  <c r="BA182" i="6" a="1"/>
  <c r="CD154" i="6" a="1"/>
  <c r="W65" i="6" a="1"/>
  <c r="Z271" i="6" a="1"/>
  <c r="AX366" i="6" a="1"/>
  <c r="CB167" i="6" a="1"/>
  <c r="AX196" i="6" a="1"/>
  <c r="Z642" i="6" a="1"/>
  <c r="BY148" i="6" a="1"/>
  <c r="X200" i="6" a="1"/>
  <c r="BD54" i="6" a="1"/>
  <c r="BP279" i="6" a="1"/>
  <c r="BF262" i="6" a="1"/>
  <c r="Y68" i="6" a="1"/>
  <c r="Y163" i="6" a="1"/>
  <c r="BA46" i="6" a="1"/>
  <c r="N51" i="6"/>
  <c r="BW253" i="6" a="1"/>
  <c r="BB69" i="6" a="1"/>
  <c r="S82" i="6" a="1"/>
  <c r="BD88" i="6" a="1"/>
  <c r="AV186" i="6" a="1"/>
  <c r="O277" i="6" a="1"/>
  <c r="BI89" i="6" a="1"/>
  <c r="U154" i="6" a="1"/>
  <c r="CD77" i="6" a="1"/>
  <c r="BM68" i="6" a="1"/>
  <c r="BJ157" i="6" a="1"/>
  <c r="S61" i="6" a="1"/>
  <c r="BM94" i="6" a="1"/>
  <c r="BD175" i="6" a="1"/>
  <c r="BI154" i="6" a="1"/>
  <c r="CD259" i="6" a="1"/>
  <c r="BF157" i="6" a="1"/>
  <c r="BY56" i="6" a="1"/>
  <c r="T252" i="6" a="1"/>
  <c r="T251" i="6" a="1"/>
  <c r="BJ80" i="6" a="1"/>
  <c r="BP338" i="6" a="1"/>
  <c r="V80" i="6" a="1"/>
  <c r="Y273" i="6" a="1"/>
  <c r="BD178" i="6" a="1"/>
  <c r="CB281" i="6" a="1"/>
  <c r="BD73" i="6" a="1"/>
  <c r="W194" i="6" a="1"/>
  <c r="BJ61" i="6" a="1"/>
  <c r="CD168" i="6" a="1"/>
  <c r="AX156" i="6" a="1"/>
  <c r="BH282" i="6" a="1"/>
  <c r="AV336" i="6" a="1"/>
  <c r="CE147" i="6" a="1"/>
  <c r="BO282" i="6" a="1"/>
  <c r="AW67" i="6" a="1"/>
  <c r="BD85" i="6" a="1"/>
  <c r="BO259" i="6" a="1"/>
  <c r="X48" i="6" a="1"/>
  <c r="BN50" i="6" a="1"/>
  <c r="R147" i="6" a="1"/>
  <c r="BC268" i="6" a="1"/>
  <c r="BZ565" i="6" a="1"/>
  <c r="AW176" i="6" a="1"/>
  <c r="AA149" i="6" a="1"/>
  <c r="V248" i="6" a="1"/>
  <c r="BB63" i="6" a="1"/>
  <c r="BB169" i="6" a="1"/>
  <c r="U266" i="6" a="1"/>
  <c r="Q87" i="6" a="1"/>
  <c r="AW278" i="6" a="1"/>
  <c r="T88" i="6" a="1"/>
  <c r="CK341" i="6" a="1"/>
  <c r="CB50" i="6" a="1"/>
  <c r="R82" i="6" a="1"/>
  <c r="BB64" i="6" a="1"/>
  <c r="BD642" i="6" a="1"/>
  <c r="W148" i="6" a="1"/>
  <c r="BP265" i="6" a="1"/>
  <c r="BD168" i="6" a="1"/>
  <c r="BP183" i="6" a="1"/>
  <c r="BZ171" i="6" a="1"/>
  <c r="BD193" i="6" a="1"/>
  <c r="BJ260" i="6" a="1"/>
  <c r="BN82" i="6" a="1"/>
  <c r="V151" i="6" a="1"/>
  <c r="Q173" i="6" a="1"/>
  <c r="W266" i="6" a="1"/>
  <c r="BA155" i="6" a="1"/>
  <c r="O179" i="6" a="1"/>
  <c r="BH338" i="6" a="1"/>
  <c r="CD65" i="6" a="1"/>
  <c r="BY150" i="6" a="1"/>
  <c r="W84" i="6" a="1"/>
  <c r="Z77" i="6" a="1"/>
  <c r="X65" i="6" a="1"/>
  <c r="AX260" i="6" a="1"/>
  <c r="AX282" i="6" a="1"/>
  <c r="BF254" i="6" a="1"/>
  <c r="BP161" i="6" a="1"/>
  <c r="S177" i="6" a="1"/>
  <c r="AV338" i="6" a="1"/>
  <c r="CE160" i="6" a="1"/>
  <c r="BN78" i="6" a="1"/>
  <c r="BC87" i="6" a="1"/>
  <c r="BO159" i="6" a="1"/>
  <c r="R47" i="6" a="1"/>
  <c r="P161" i="6" a="1"/>
  <c r="S76" i="6" a="1"/>
  <c r="BZ338" i="6" a="1"/>
  <c r="P159" i="6" a="1"/>
  <c r="BN146" i="6" a="1"/>
  <c r="BO261" i="6" a="1"/>
  <c r="BF194" i="6" a="1"/>
  <c r="BN86" i="6" a="1"/>
  <c r="CK49" i="6" a="1"/>
  <c r="BD40" i="6" a="1"/>
  <c r="AW366" i="6" a="1"/>
  <c r="BY82" i="6" a="1"/>
  <c r="W257" i="6" a="1"/>
  <c r="CB265" i="6" a="1"/>
  <c r="BH157" i="6" a="1"/>
  <c r="BP178" i="6" a="1"/>
  <c r="W260" i="6" a="1"/>
  <c r="CB195" i="6" a="1"/>
  <c r="BH86" i="6" a="1"/>
  <c r="CD173" i="6" a="1"/>
  <c r="BA150" i="6" a="1"/>
  <c r="BD86" i="6" a="1"/>
  <c r="CB168" i="6" a="1"/>
  <c r="BA336" i="6" a="1"/>
  <c r="BA168" i="6" a="1"/>
  <c r="P267" i="6" a="1"/>
  <c r="BB49" i="6" a="1"/>
  <c r="N84" i="6"/>
  <c r="BH178" i="6" a="1"/>
  <c r="BN162" i="6" a="1"/>
  <c r="BP40" i="6" a="1"/>
  <c r="BN250" i="6" a="1"/>
  <c r="T45" i="6" a="1"/>
  <c r="BD249" i="6" a="1"/>
  <c r="CD150" i="6" a="1"/>
  <c r="AV269" i="6" a="1"/>
  <c r="X45" i="6" a="1"/>
  <c r="R149" i="6" a="1"/>
  <c r="X248" i="6" a="1"/>
  <c r="CE186" i="6" a="1"/>
  <c r="Q168" i="6" a="1"/>
  <c r="S147" i="6" a="1"/>
  <c r="Z84" i="6" a="1"/>
  <c r="AV168" i="6" a="1"/>
  <c r="BF246" i="6" a="1"/>
  <c r="AA273" i="6" a="1"/>
  <c r="BO73" i="6" a="1"/>
  <c r="P73" i="6" a="1"/>
  <c r="AA261" i="6" a="1"/>
  <c r="CB94" i="6" a="1"/>
  <c r="AA68" i="6" a="1"/>
  <c r="U45" i="6" a="1"/>
  <c r="BO187" i="6" a="1"/>
  <c r="BZ51" i="6" a="1"/>
  <c r="X193" i="6" a="1"/>
  <c r="CE251" i="6" a="1"/>
  <c r="BF163" i="6" a="1"/>
  <c r="BF282" i="6" a="1"/>
  <c r="Q51" i="6" a="1"/>
  <c r="CK85" i="6" a="1"/>
  <c r="CE159" i="6" a="1"/>
  <c r="T158" i="6" a="1"/>
  <c r="BB38" i="6" a="1"/>
  <c r="R249" i="6" a="1"/>
  <c r="P186" i="6" a="1"/>
  <c r="BN87" i="6" a="1"/>
  <c r="BY257" i="6" a="1"/>
  <c r="BD80" i="6" a="1"/>
  <c r="BF260" i="6" a="1"/>
  <c r="AX46" i="6" a="1"/>
  <c r="P191" i="6" a="1"/>
  <c r="N171" i="6"/>
  <c r="BI167" i="6" a="1"/>
  <c r="BD84" i="6" a="1"/>
  <c r="BD271" i="6" a="1"/>
  <c r="BH83" i="6" a="1"/>
  <c r="BN193" i="6" a="1"/>
  <c r="R170" i="6" a="1"/>
  <c r="BA60" i="6" a="1"/>
  <c r="BN56" i="6" a="1"/>
  <c r="BP62" i="6" a="1"/>
  <c r="Y38" i="6" a="1"/>
  <c r="Z166" i="6" a="1"/>
  <c r="P194" i="6" a="1"/>
  <c r="Y54" i="6" a="1"/>
  <c r="CK157" i="6" a="1"/>
  <c r="P54" i="6" a="1"/>
  <c r="BO266" i="6" a="1"/>
  <c r="Y166" i="6" a="1"/>
  <c r="BJ198" i="6" a="1"/>
  <c r="BP267" i="6" a="1"/>
  <c r="CE177" i="6" a="1"/>
  <c r="AA188" i="6" a="1"/>
  <c r="S45" i="6" a="1"/>
  <c r="AX56" i="6" a="1"/>
  <c r="O62" i="6" a="1"/>
  <c r="BI146" i="6" a="1"/>
  <c r="U86" i="6" a="1"/>
  <c r="V179" i="6" a="1"/>
  <c r="AV70" i="6" a="1"/>
  <c r="BB175" i="6" a="1"/>
  <c r="P265" i="6" a="1"/>
  <c r="BM265" i="6" a="1"/>
  <c r="R87" i="6" a="1"/>
  <c r="Q149" i="6" a="1"/>
  <c r="BD260" i="6" a="1"/>
  <c r="BB151" i="6" a="1"/>
  <c r="BI280" i="6" a="1"/>
  <c r="BM262" i="6" a="1"/>
  <c r="AV50" i="6" a="1"/>
  <c r="S88" i="6" a="1"/>
  <c r="O77" i="6" a="1"/>
  <c r="BN257" i="6" a="1"/>
  <c r="O55" i="6" a="1"/>
  <c r="R247" i="6" a="1"/>
  <c r="R273" i="6" a="1"/>
  <c r="CK198" i="6" a="1"/>
  <c r="BP38" i="6" a="1"/>
  <c r="P281" i="6" a="1"/>
  <c r="V253" i="6" a="1"/>
  <c r="BD82" i="6" a="1"/>
  <c r="BB52" i="6" a="1"/>
  <c r="BA166" i="6" a="1"/>
  <c r="BC76" i="6" a="1"/>
  <c r="BD156" i="6" a="1"/>
  <c r="AW157" i="6" a="1"/>
  <c r="N263" i="6"/>
  <c r="BP49" i="6" a="1"/>
  <c r="AA171" i="6" a="1"/>
  <c r="BI196" i="6" a="1"/>
  <c r="V172" i="6" a="1"/>
  <c r="T196" i="6" a="1"/>
  <c r="BI70" i="6" a="1"/>
  <c r="V44" i="6" a="1"/>
  <c r="AW149" i="6" a="1"/>
  <c r="BY45" i="6" a="1"/>
  <c r="BA94" i="6" a="1"/>
  <c r="U74" i="6" a="1"/>
  <c r="O267" i="6" a="1"/>
  <c r="BI273" i="6" a="1"/>
  <c r="BC163" i="6" a="1"/>
  <c r="U642" i="6" a="1"/>
  <c r="BJ94" i="6" a="1"/>
  <c r="CB150" i="6" a="1"/>
  <c r="P150" i="6" a="1"/>
  <c r="BM45" i="6" a="1"/>
  <c r="X174" i="6" a="1"/>
  <c r="BW82" i="6" a="1"/>
  <c r="BI271" i="6" a="1"/>
  <c r="Q170" i="6" a="1"/>
  <c r="U198" i="6" a="1"/>
  <c r="BO183" i="6" a="1"/>
  <c r="O168" i="6" a="1"/>
  <c r="V250" i="6" a="1"/>
  <c r="BI50" i="6" a="1"/>
  <c r="CD163" i="6" a="1"/>
  <c r="V247" i="6" a="1"/>
  <c r="CD78" i="6" a="1"/>
  <c r="BC188" i="6" a="1"/>
  <c r="Q49" i="6" a="1"/>
  <c r="BP48" i="6" a="1"/>
  <c r="AW180" i="6" a="1"/>
  <c r="BJ90" i="6" a="1"/>
  <c r="BH61" i="6" a="1"/>
  <c r="Y67" i="6" a="1"/>
  <c r="CE260" i="6" a="1"/>
  <c r="V64" i="6" a="1"/>
  <c r="X179" i="6" a="1"/>
  <c r="Z176" i="6" a="1"/>
  <c r="V194" i="6" a="1"/>
  <c r="BO199" i="6" a="1"/>
  <c r="AX151" i="6" a="1"/>
  <c r="CE41" i="6" a="1"/>
  <c r="BY269" i="6" a="1"/>
  <c r="BI189" i="6" a="1"/>
  <c r="W274" i="6" a="1"/>
  <c r="U168" i="6" a="1"/>
  <c r="BA189" i="6" a="1"/>
  <c r="T154" i="6" a="1"/>
  <c r="S55" i="6" a="1"/>
  <c r="BC45" i="6" a="1"/>
  <c r="V180" i="6" a="1"/>
  <c r="X169" i="6" a="1"/>
  <c r="CK195" i="6" a="1"/>
  <c r="BF196" i="6" a="1"/>
  <c r="W186" i="6" a="1"/>
  <c r="BM66" i="6" a="1"/>
  <c r="AA176" i="6" a="1"/>
  <c r="R195" i="6" a="1"/>
  <c r="V74" i="6" a="1"/>
  <c r="Q158" i="6" a="1"/>
  <c r="Z63" i="6" a="1"/>
  <c r="AV352" i="6" a="1"/>
  <c r="BC41" i="6" a="1"/>
  <c r="BY176" i="6" a="1"/>
  <c r="BZ281" i="6" a="1"/>
  <c r="BN267" i="6" a="1"/>
  <c r="AV172" i="6" a="1"/>
  <c r="BA86" i="6" a="1"/>
  <c r="X56" i="6" a="1"/>
  <c r="BW89" i="6" a="1"/>
  <c r="BP278" i="6" a="1"/>
  <c r="AX191" i="6" a="1"/>
  <c r="CD153" i="6" a="1"/>
  <c r="O88" i="6" a="1"/>
  <c r="CK166" i="6" a="1"/>
  <c r="T149" i="6" a="1"/>
  <c r="BD163" i="6" a="1"/>
  <c r="BY262" i="6" a="1"/>
  <c r="Q262" i="6" a="1"/>
  <c r="BY65" i="6" a="1"/>
  <c r="BY265" i="6" a="1"/>
  <c r="BN572" i="6" a="1"/>
  <c r="Z85" i="6" a="1"/>
  <c r="R192" i="6" a="1"/>
  <c r="BF46" i="6" a="1"/>
  <c r="Q191" i="6" a="1"/>
  <c r="BA185" i="6" a="1"/>
  <c r="BC259" i="6" a="1"/>
  <c r="BY157" i="6" a="1"/>
  <c r="CB45" i="6" a="1"/>
  <c r="BZ68" i="6" a="1"/>
  <c r="CD80" i="6" a="1"/>
  <c r="BP45" i="6" a="1"/>
  <c r="BH265" i="6" a="1"/>
  <c r="V198" i="6" a="1"/>
  <c r="T250" i="6" a="1"/>
  <c r="BZ278" i="6" a="1"/>
  <c r="AX188" i="6" a="1"/>
  <c r="BM176" i="6" a="1"/>
  <c r="BJ338" i="6" a="1"/>
  <c r="BP271" i="6" a="1"/>
  <c r="BD248" i="6" a="1"/>
  <c r="BN166" i="6" a="1"/>
  <c r="T64" i="6" a="1"/>
  <c r="BW47" i="6" a="1"/>
  <c r="CE65" i="6" a="1"/>
  <c r="BC47" i="6" a="1"/>
  <c r="BO188" i="6" a="1"/>
  <c r="BD252" i="6" a="1"/>
  <c r="CE258" i="6" a="1"/>
  <c r="BY152" i="6" a="1"/>
  <c r="BY52" i="6" a="1"/>
  <c r="AX267" i="6" a="1"/>
  <c r="AW249" i="6" a="1"/>
  <c r="AX163" i="6" a="1"/>
  <c r="BN66" i="6" a="1"/>
  <c r="AX80" i="6" a="1"/>
  <c r="V191" i="6" a="1"/>
  <c r="BA156" i="6" a="1"/>
  <c r="S267" i="6" a="1"/>
  <c r="W44" i="6" a="1"/>
  <c r="N195" i="6"/>
  <c r="BC166" i="6" a="1"/>
  <c r="BP173" i="6" a="1"/>
  <c r="V53" i="6" a="1"/>
  <c r="BB183" i="6" a="1"/>
  <c r="BN253" i="6" a="1"/>
  <c r="BH260" i="6" a="1"/>
  <c r="AW272" i="6" a="1"/>
  <c r="BO156" i="6" a="1"/>
  <c r="AX62" i="6" a="1"/>
  <c r="BD87" i="6" a="1"/>
  <c r="CD147" i="6" a="1"/>
  <c r="BM168" i="6" a="1"/>
  <c r="BP94" i="6" a="1"/>
  <c r="P190" i="6" a="1"/>
  <c r="BP46" i="6" a="1"/>
  <c r="BD273" i="6" a="1"/>
  <c r="W61" i="6" a="1"/>
  <c r="BZ147" i="6" a="1"/>
  <c r="AA268" i="6" a="1"/>
  <c r="BI336" i="6" a="1"/>
  <c r="P56" i="6" a="1"/>
  <c r="BW79" i="6" a="1"/>
  <c r="AA146" i="6" a="1"/>
  <c r="BW56" i="6" a="1"/>
  <c r="BD45" i="6" a="1"/>
  <c r="Y171" i="6" a="1"/>
  <c r="BP272" i="6" a="1"/>
  <c r="CD260" i="6" a="1"/>
  <c r="BC171" i="6" a="1"/>
  <c r="AV88" i="6" a="1"/>
  <c r="Z82" i="6" a="1"/>
  <c r="BY181" i="6" a="1"/>
  <c r="CK39" i="6" a="1"/>
  <c r="O52" i="6" a="1"/>
  <c r="BJ70" i="6" a="1"/>
  <c r="BJ186" i="6" a="1"/>
  <c r="BA90" i="6" a="1"/>
  <c r="AX162" i="6" a="1"/>
  <c r="R197" i="6" a="1"/>
  <c r="BZ163" i="6" a="1"/>
  <c r="CE46" i="6" a="1"/>
  <c r="W272" i="6" a="1"/>
  <c r="CB268" i="6" a="1"/>
  <c r="CD281" i="6" a="1"/>
  <c r="AW66" i="6" a="1"/>
  <c r="CK268" i="6" a="1"/>
  <c r="BC147" i="6" a="1"/>
  <c r="R151" i="6" a="1"/>
  <c r="BB48" i="6" a="1"/>
  <c r="N94" i="6"/>
  <c r="Z257" i="6" a="1"/>
  <c r="BI62" i="6" a="1"/>
  <c r="O178" i="6" a="1"/>
  <c r="N55" i="6"/>
  <c r="CB189" i="6" a="1"/>
  <c r="BB84" i="6" a="1"/>
  <c r="BN260" i="6" a="1"/>
  <c r="U186" i="6" a="1"/>
  <c r="BI94" i="6" a="1"/>
  <c r="BH87" i="6" a="1"/>
  <c r="V94" i="6" a="1"/>
  <c r="BP253" i="6" a="1"/>
  <c r="BW263" i="6" a="1"/>
  <c r="BO191" i="6" a="1"/>
  <c r="CK52" i="6" a="1"/>
  <c r="BA183" i="6" a="1"/>
  <c r="BW77" i="6" a="1"/>
  <c r="CE190" i="6" a="1"/>
  <c r="BZ85" i="6" a="1"/>
  <c r="CD250" i="6" a="1"/>
  <c r="BI83" i="6" a="1"/>
  <c r="BF276" i="6" a="1"/>
  <c r="AW74" i="6" a="1"/>
  <c r="Y40" i="6" a="1"/>
  <c r="BI91" i="6" a="1"/>
  <c r="AX338" i="6" a="1"/>
  <c r="BN83" i="6" a="1"/>
  <c r="BB54" i="6" a="1"/>
  <c r="AX77" i="6" a="1"/>
  <c r="BA74" i="6" a="1"/>
  <c r="N163" i="6"/>
  <c r="W62" i="6" a="1"/>
  <c r="S185" i="6" a="1"/>
  <c r="Q44" i="6" a="1"/>
  <c r="AV183" i="6" a="1"/>
  <c r="W75" i="6" a="1"/>
  <c r="CD151" i="6" a="1"/>
  <c r="Z192" i="6" a="1"/>
  <c r="CD91" i="6" a="1"/>
  <c r="Z41" i="6" a="1"/>
  <c r="AV259" i="6" a="1"/>
  <c r="BF178" i="6" a="1"/>
  <c r="BW81" i="6" a="1"/>
  <c r="BY192" i="6" a="1"/>
  <c r="BB190" i="6" a="1"/>
  <c r="BH159" i="6" a="1"/>
  <c r="AA257" i="6" a="1"/>
  <c r="R46" i="6" a="1"/>
  <c r="BW40" i="6" a="1"/>
  <c r="BM340" i="6" a="1"/>
  <c r="BM253" i="6" a="1"/>
  <c r="BD46" i="6" a="1"/>
  <c r="BA282" i="6" a="1"/>
  <c r="BA267" i="6" a="1"/>
  <c r="BC74" i="6" a="1"/>
  <c r="U150" i="6" a="1"/>
  <c r="BZ86" i="6" a="1"/>
  <c r="Z168" i="6" a="1"/>
  <c r="BA80" i="6" a="1"/>
  <c r="BM268" i="6" a="1"/>
  <c r="BM40" i="6" a="1"/>
  <c r="X160" i="6" a="1"/>
  <c r="O251" i="6" a="1"/>
  <c r="BP262" i="6" a="1"/>
  <c r="S85" i="6" a="1"/>
  <c r="BB257" i="6" a="1"/>
  <c r="CE156" i="6" a="1"/>
  <c r="BD181" i="6" a="1"/>
  <c r="BZ50" i="6" a="1"/>
  <c r="AA269" i="6" a="1"/>
  <c r="CE176" i="6" a="1"/>
  <c r="BY173" i="6" a="1"/>
  <c r="BI88" i="6" a="1"/>
  <c r="S265" i="6" a="1"/>
  <c r="BB87" i="6" a="1"/>
  <c r="BM172" i="6" a="1"/>
  <c r="CD186" i="6" a="1"/>
  <c r="CK274" i="6" a="1"/>
  <c r="BP200" i="6" a="1"/>
  <c r="BF277" i="6" a="1"/>
  <c r="Z276" i="6" a="1"/>
  <c r="BI267" i="6" a="1"/>
  <c r="CD270" i="6" a="1"/>
  <c r="AX274" i="6" a="1"/>
  <c r="Y180" i="6" a="1"/>
  <c r="BB251" i="6" a="1"/>
  <c r="Y249" i="6" a="1"/>
  <c r="T197" i="6" a="1"/>
  <c r="CE197" i="6" a="1"/>
  <c r="Y170" i="6" a="1"/>
  <c r="U258" i="6" a="1"/>
  <c r="U252" i="6" a="1"/>
  <c r="BJ251" i="6" a="1"/>
  <c r="BN45" i="6" a="1"/>
  <c r="T185" i="6" a="1"/>
  <c r="CD45" i="6" a="1"/>
  <c r="BY266" i="6" a="1"/>
  <c r="BW169" i="6" a="1"/>
  <c r="X176" i="6" a="1"/>
  <c r="AV44" i="6" a="1"/>
  <c r="BM181" i="6" a="1"/>
  <c r="BW352" i="6" a="1"/>
  <c r="BZ199" i="6" a="1"/>
  <c r="O253" i="6" a="1"/>
  <c r="BF197" i="6" a="1"/>
  <c r="N41" i="6"/>
  <c r="Z200" i="6" a="1"/>
  <c r="U162" i="6" a="1"/>
  <c r="V88" i="6" a="1"/>
  <c r="R45" i="6" a="1"/>
  <c r="BJ152" i="6" a="1"/>
  <c r="BH181" i="6" a="1"/>
  <c r="AW159" i="6" a="1"/>
  <c r="O79" i="6" a="1"/>
  <c r="S60" i="6" a="1"/>
  <c r="BO83" i="6" a="1"/>
  <c r="BJ274" i="6" a="1"/>
  <c r="BZ274" i="6" a="1"/>
  <c r="BM151" i="6" a="1"/>
  <c r="P53" i="6" a="1"/>
  <c r="BB182" i="6" a="1"/>
  <c r="W40" i="6" a="1"/>
  <c r="BB180" i="6" a="1"/>
  <c r="Y159" i="6" a="1"/>
  <c r="CB53" i="6" a="1"/>
  <c r="AA153" i="6" a="1"/>
  <c r="X172" i="6" a="1"/>
  <c r="CB185" i="6" a="1"/>
  <c r="BN44" i="6" a="1"/>
  <c r="BY174" i="6" a="1"/>
  <c r="AW277" i="6" a="1"/>
  <c r="U41" i="6" a="1"/>
  <c r="N249" i="6"/>
  <c r="CB47" i="6" a="1"/>
  <c r="R168" i="6" a="1"/>
  <c r="R182" i="6" a="1"/>
  <c r="BD52" i="6" a="1"/>
  <c r="BH78" i="6" a="1"/>
  <c r="N190" i="6"/>
  <c r="Z46" i="6" a="1"/>
  <c r="BW189" i="6" a="1"/>
  <c r="X75" i="6" a="1"/>
  <c r="CK84" i="6" a="1"/>
  <c r="V45" i="6" a="1"/>
  <c r="N279" i="6"/>
  <c r="CD46" i="6" a="1"/>
  <c r="CK51" i="6" a="1"/>
  <c r="T189" i="6" a="1"/>
  <c r="S174" i="6" a="1"/>
  <c r="BZ89" i="6" a="1"/>
  <c r="T182" i="6" a="1"/>
  <c r="BA167" i="6" a="1"/>
  <c r="BC50" i="6" a="1"/>
  <c r="P52" i="6" a="1"/>
  <c r="BW186" i="6" a="1"/>
  <c r="BF87" i="6" a="1"/>
  <c r="BD77" i="6" a="1"/>
  <c r="N62" i="6"/>
  <c r="X260" i="6" a="1"/>
  <c r="R50" i="6" a="1"/>
  <c r="AW341" i="6" a="1"/>
  <c r="BH278" i="6" a="1"/>
  <c r="BY249" i="6" a="1"/>
  <c r="BN151" i="6" a="1"/>
  <c r="S151" i="6" a="1"/>
  <c r="BI57" i="6" a="1"/>
  <c r="R280" i="6" a="1"/>
  <c r="BY246" i="6" a="1"/>
  <c r="CD63" i="6" a="1"/>
  <c r="BA162" i="6" a="1"/>
  <c r="BA259" i="6" a="1"/>
  <c r="W269" i="6" a="1"/>
  <c r="Q247" i="6" a="1"/>
  <c r="P87" i="6" a="1"/>
  <c r="BJ267" i="6" a="1"/>
  <c r="V81" i="6" a="1"/>
  <c r="P248" i="6" a="1"/>
  <c r="BP194" i="6" a="1"/>
  <c r="U155" i="6" a="1"/>
  <c r="R64" i="6" a="1"/>
  <c r="BH170" i="6" a="1"/>
  <c r="W87" i="6" a="1"/>
  <c r="BW152" i="6" a="1"/>
  <c r="S184" i="6" a="1"/>
  <c r="BZ160" i="6" a="1"/>
  <c r="R246" i="6" a="1"/>
  <c r="BB270" i="6" a="1"/>
  <c r="BZ200" i="6" a="1"/>
  <c r="Y279" i="6" a="1"/>
  <c r="BO167" i="6" a="1"/>
  <c r="BO170" i="6" a="1"/>
  <c r="BY44" i="6" a="1"/>
  <c r="BN200" i="6" a="1"/>
  <c r="P94" i="6" a="1"/>
  <c r="BY182" i="6" a="1"/>
  <c r="CK150" i="6" a="1"/>
  <c r="CB198" i="6" a="1"/>
  <c r="BZ261" i="6" a="1"/>
  <c r="N159" i="6"/>
  <c r="CK186" i="6" a="1"/>
  <c r="AX74" i="6" a="1"/>
  <c r="BN264" i="6" a="1"/>
  <c r="BO86" i="6" a="1"/>
  <c r="BD48" i="6" a="1"/>
  <c r="AA274" i="6" a="1"/>
  <c r="V195" i="6" a="1"/>
  <c r="AX195" i="6" a="1"/>
  <c r="Y48" i="6" a="1"/>
  <c r="AW50" i="6" a="1"/>
  <c r="BC260" i="6" a="1"/>
  <c r="AV41" i="6" a="1"/>
  <c r="O272" i="6" a="1"/>
  <c r="BY281" i="6" a="1"/>
  <c r="AX189" i="6" a="1"/>
  <c r="R175" i="6" a="1"/>
  <c r="Z170" i="6" a="1"/>
  <c r="R183" i="6" a="1"/>
  <c r="U70" i="6" a="1"/>
  <c r="AA61" i="6" a="1"/>
  <c r="AA67" i="6" a="1"/>
  <c r="BN187" i="6" a="1"/>
  <c r="Y282" i="6" a="1"/>
  <c r="BP150" i="6" a="1"/>
  <c r="BZ60" i="6" a="1"/>
  <c r="BH79" i="6" a="1"/>
  <c r="AW171" i="6" a="1"/>
  <c r="BM60" i="6" a="1"/>
  <c r="N257" i="6"/>
  <c r="BH65" i="6" a="1"/>
  <c r="BZ66" i="6" a="1"/>
  <c r="BY64" i="6" a="1"/>
  <c r="CK55" i="6" a="1"/>
  <c r="N271" i="6"/>
  <c r="BA274" i="6" a="1"/>
  <c r="BF90" i="6" a="1"/>
  <c r="BF41" i="6" a="1"/>
  <c r="BH88" i="6" a="1"/>
  <c r="X266" i="6" a="1"/>
  <c r="P279" i="6" a="1"/>
  <c r="AA265" i="6" a="1"/>
  <c r="P177" i="6" a="1"/>
  <c r="Z174" i="6" a="1"/>
  <c r="CK190" i="6" a="1"/>
  <c r="X146" i="6" a="1"/>
  <c r="U264" i="6" a="1"/>
  <c r="CK263" i="6" a="1"/>
  <c r="R153" i="6" a="1"/>
  <c r="Q275" i="6" a="1"/>
  <c r="BD177" i="6" a="1"/>
  <c r="AX146" i="6" a="1"/>
  <c r="P76" i="6" a="1"/>
  <c r="BM78" i="6" a="1"/>
  <c r="BO254" i="6" a="1"/>
  <c r="S148" i="6" a="1"/>
  <c r="BZ340" i="6" a="1"/>
  <c r="CE188" i="6" a="1"/>
  <c r="BN259" i="6" a="1"/>
  <c r="BY278" i="6" a="1"/>
  <c r="AW63" i="6" a="1"/>
  <c r="BO146" i="6" a="1"/>
  <c r="BA147" i="6" a="1"/>
  <c r="BM189" i="6" a="1"/>
  <c r="N158" i="6"/>
  <c r="V197" i="6" a="1"/>
  <c r="BJ183" i="6" a="1"/>
  <c r="S68" i="6" a="1"/>
  <c r="BZ183" i="6" a="1"/>
  <c r="BD70" i="6" a="1"/>
  <c r="Q263" i="6" a="1"/>
  <c r="R269" i="6" a="1"/>
  <c r="CK54" i="6" a="1"/>
  <c r="BF54" i="6" a="1"/>
  <c r="Z158" i="6" a="1"/>
  <c r="BC194" i="6" a="1"/>
  <c r="BO249" i="6" a="1"/>
  <c r="AW254" i="6" a="1"/>
  <c r="Q81" i="6" a="1"/>
  <c r="AV54" i="6" a="1"/>
  <c r="P200" i="6" a="1"/>
  <c r="CB44" i="6" a="1"/>
  <c r="W91" i="6" a="1"/>
  <c r="BB187" i="6" a="1"/>
  <c r="CB272" i="6" a="1"/>
  <c r="BH187" i="6" a="1"/>
  <c r="AA148" i="6" a="1"/>
  <c r="BY38" i="6" a="1"/>
  <c r="N162" i="6"/>
  <c r="BP247" i="6" a="1"/>
  <c r="AV340" i="6" a="1"/>
  <c r="T74" i="6" a="1"/>
  <c r="W172" i="6" a="1"/>
  <c r="BI185" i="6" a="1"/>
  <c r="X67" i="6" a="1"/>
  <c r="BO198" i="6" a="1"/>
  <c r="X265" i="6" a="1"/>
  <c r="BW257" i="6" a="1"/>
  <c r="V258" i="6" a="1"/>
  <c r="O38" i="6" a="1"/>
  <c r="BW264" i="6" a="1"/>
  <c r="AA192" i="6" a="1"/>
  <c r="N69" i="6"/>
  <c r="N76" i="6"/>
  <c r="X170" i="6" a="1"/>
  <c r="BO55" i="6" a="1"/>
  <c r="BA40" i="6" a="1"/>
  <c r="Y79" i="6" a="1"/>
  <c r="BM46" i="6" a="1"/>
  <c r="BJ178" i="6" a="1"/>
  <c r="BC191" i="6" a="1"/>
  <c r="BB263" i="6" a="1"/>
  <c r="V73" i="6" a="1"/>
  <c r="W279" i="6" a="1"/>
  <c r="U38" i="6" a="1"/>
  <c r="BW267" i="6" a="1"/>
  <c r="BH94" i="6" a="1"/>
  <c r="T53" i="6" a="1"/>
  <c r="S178" i="6" a="1"/>
  <c r="AV74" i="6" a="1"/>
  <c r="P185" i="6" a="1"/>
  <c r="BB167" i="6" a="1"/>
  <c r="AW94" i="6" a="1"/>
  <c r="BY264" i="6" a="1"/>
  <c r="W185" i="6" a="1"/>
  <c r="N77" i="6"/>
  <c r="U153" i="6" a="1"/>
  <c r="T267" i="6" a="1"/>
  <c r="CK167" i="6" a="1"/>
  <c r="BM150" i="6" a="1"/>
  <c r="BN79" i="6" a="1"/>
  <c r="Z75" i="6" a="1"/>
  <c r="BD277" i="6" a="1"/>
  <c r="Y260" i="6" a="1"/>
  <c r="Q54" i="6" a="1"/>
  <c r="BF73" i="6" a="1"/>
  <c r="X148" i="6" a="1"/>
  <c r="CD246" i="6" a="1"/>
  <c r="O194" i="6" a="1"/>
  <c r="AV83" i="6" a="1"/>
  <c r="Q261" i="6" a="1"/>
  <c r="BB62" i="6" a="1"/>
  <c r="AW65" i="6" a="1"/>
  <c r="BY69" i="6" a="1"/>
  <c r="CB157" i="6" a="1"/>
  <c r="BZ67" i="6" a="1"/>
  <c r="BD197" i="6" a="1"/>
  <c r="BD41" i="6" a="1"/>
  <c r="BY79" i="6" a="1"/>
  <c r="Z40" i="6" a="1"/>
  <c r="U64" i="6" a="1"/>
  <c r="BB73" i="6" a="1"/>
  <c r="O254" i="6" a="1"/>
  <c r="AW69" i="6" a="1"/>
  <c r="CD193" i="6" a="1"/>
  <c r="BD180" i="6" a="1"/>
  <c r="BJ62" i="6" a="1"/>
  <c r="U196" i="6" a="1"/>
  <c r="BD191" i="6" a="1"/>
  <c r="W94" i="6" a="1"/>
  <c r="T62" i="6" a="1"/>
  <c r="BZ253" i="6" a="1"/>
  <c r="BO182" i="6" a="1"/>
  <c r="O148" i="6" a="1"/>
  <c r="U180" i="6" a="1"/>
  <c r="AW82" i="6" a="1"/>
  <c r="BH63" i="6" a="1"/>
  <c r="O81" i="6" a="1"/>
  <c r="Q94" i="6" a="1"/>
  <c r="BP184" i="6" a="1"/>
  <c r="CE194" i="6" a="1"/>
  <c r="AX45" i="6" a="1"/>
  <c r="Z182" i="6" a="1"/>
  <c r="X49" i="6" a="1"/>
  <c r="BN340" i="6" a="1"/>
  <c r="CE70" i="6" a="1"/>
  <c r="BO48" i="6" a="1"/>
  <c r="BI77" i="6" a="1"/>
  <c r="BW280" i="6" a="1"/>
  <c r="BB193" i="6" a="1"/>
  <c r="P158" i="6" a="1"/>
  <c r="CK181" i="6" a="1"/>
  <c r="AX154" i="6" a="1"/>
  <c r="BJ77" i="6" a="1"/>
  <c r="P170" i="6" a="1"/>
  <c r="S52" i="6" a="1"/>
  <c r="CK249" i="6" a="1"/>
  <c r="BD196" i="6" a="1"/>
  <c r="AX265" i="6" a="1"/>
  <c r="BM74" i="6" a="1"/>
  <c r="V55" i="6" a="1"/>
  <c r="CB170" i="6" a="1"/>
  <c r="BI148" i="6" a="1"/>
  <c r="BP85" i="6" a="1"/>
  <c r="Q88" i="6" a="1"/>
  <c r="BF190" i="6" a="1"/>
  <c r="O191" i="6" a="1"/>
  <c r="BM263" i="6" a="1"/>
  <c r="BW199" i="6" a="1"/>
  <c r="Y45" i="6" a="1"/>
  <c r="R84" i="6" a="1"/>
  <c r="BO270" i="6" a="1"/>
  <c r="BB196" i="6" a="1"/>
  <c r="AX147" i="6" a="1"/>
  <c r="BJ181" i="6" a="1"/>
  <c r="S156" i="6" a="1"/>
  <c r="AX259" i="6" a="1"/>
  <c r="BC46" i="6" a="1"/>
  <c r="BB250" i="6" a="1"/>
  <c r="CB264" i="6" a="1"/>
  <c r="R180" i="6" a="1"/>
  <c r="BF173" i="6" a="1"/>
  <c r="R63" i="6" a="1"/>
  <c r="BH199" i="6" a="1"/>
  <c r="CD264" i="6" a="1"/>
  <c r="AW199" i="6" a="1"/>
  <c r="Z91" i="6" a="1"/>
  <c r="BI64" i="6" a="1"/>
  <c r="Y261" i="6" a="1"/>
  <c r="N161" i="6"/>
  <c r="BA276" i="6" a="1"/>
  <c r="AX176" i="6" a="1"/>
  <c r="BB76" i="6" a="1"/>
  <c r="Y158" i="6" a="1"/>
  <c r="P176" i="6" a="1"/>
  <c r="X186" i="6" a="1"/>
  <c r="BY172" i="6" a="1"/>
  <c r="Z282" i="6" a="1"/>
  <c r="CD172" i="6" a="1"/>
  <c r="Z187" i="6" a="1"/>
  <c r="CK175" i="6" a="1"/>
  <c r="BH91" i="6" a="1"/>
  <c r="U271" i="6" a="1"/>
  <c r="BI186" i="6" a="1"/>
  <c r="U53" i="6" a="1"/>
  <c r="N48" i="6"/>
  <c r="V175" i="6" a="1"/>
  <c r="BY75" i="6" a="1"/>
  <c r="Z157" i="6" a="1"/>
  <c r="BW150" i="6" a="1"/>
  <c r="CB54" i="6" a="1"/>
  <c r="BM257" i="6" a="1"/>
  <c r="AW185" i="6" a="1"/>
  <c r="BW57" i="6" a="1"/>
  <c r="BJ271" i="6" a="1"/>
  <c r="X46" i="6" a="1"/>
  <c r="CD268" i="6" a="1"/>
  <c r="CK278" i="6" a="1"/>
  <c r="CK192" i="6" a="1"/>
  <c r="P198" i="6" a="1"/>
  <c r="CD184" i="6" a="1"/>
  <c r="X85" i="6" a="1"/>
  <c r="BH192" i="6" a="1"/>
  <c r="BH77" i="6" a="1"/>
  <c r="BC275" i="6" a="1"/>
  <c r="BD167" i="6" a="1"/>
  <c r="P38" i="6" a="1"/>
  <c r="CE60" i="6" a="1"/>
  <c r="Q66" i="6" a="1"/>
  <c r="AW90" i="6" a="1"/>
  <c r="CD89" i="6" a="1"/>
  <c r="BA79" i="6" a="1"/>
  <c r="BN39" i="6" a="1"/>
  <c r="AX167" i="6" a="1"/>
  <c r="BA280" i="6" a="1"/>
  <c r="CB252" i="6" a="1"/>
  <c r="Q193" i="6" a="1"/>
  <c r="AA248" i="6" a="1"/>
  <c r="Z247" i="6" a="1"/>
  <c r="AV257" i="6" a="1"/>
  <c r="CD159" i="6" a="1"/>
  <c r="BB254" i="6" a="1"/>
  <c r="CD177" i="6" a="1"/>
  <c r="CD79" i="6" a="1"/>
  <c r="BM39" i="6" a="1"/>
  <c r="BP65" i="6" a="1"/>
  <c r="R78" i="6" a="1"/>
  <c r="BZ74" i="6" a="1"/>
  <c r="Z151" i="6" a="1"/>
  <c r="N155" i="6"/>
  <c r="S155" i="6" a="1"/>
  <c r="BA161" i="6" a="1"/>
  <c r="AX273" i="6" a="1"/>
  <c r="BI84" i="6" a="1"/>
  <c r="N79" i="6"/>
  <c r="S276" i="6" a="1"/>
  <c r="AW70" i="6" a="1"/>
  <c r="BP74" i="6" a="1"/>
  <c r="R189" i="6" a="1"/>
  <c r="X62" i="6" a="1"/>
  <c r="BF82" i="6" a="1"/>
  <c r="BN88" i="6" a="1"/>
  <c r="BN258" i="6" a="1"/>
  <c r="CK264" i="6" a="1"/>
  <c r="AW200" i="6" a="1"/>
  <c r="BD247" i="6" a="1"/>
  <c r="W190" i="6" a="1"/>
  <c r="BO152" i="6" a="1"/>
  <c r="O198" i="6" a="1"/>
  <c r="BW62" i="6" a="1"/>
  <c r="BW157" i="6" a="1"/>
  <c r="BW70" i="6" a="1"/>
  <c r="O65" i="6" a="1"/>
  <c r="Z62" i="6" a="1"/>
  <c r="BD190" i="6" a="1"/>
  <c r="BF52" i="6" a="1"/>
  <c r="N166" i="6"/>
  <c r="BI147" i="6" a="1"/>
  <c r="CD75" i="6" a="1"/>
  <c r="BB68" i="6" a="1"/>
  <c r="O275" i="6" a="1"/>
  <c r="AA183" i="6" a="1"/>
  <c r="BW163" i="6" a="1"/>
  <c r="BH269" i="6" a="1"/>
  <c r="BN154" i="6" a="1"/>
  <c r="T187" i="6" a="1"/>
  <c r="BH54" i="6" a="1"/>
  <c r="BY41" i="6" a="1"/>
  <c r="AW57" i="6" a="1"/>
  <c r="AX192" i="6" a="1"/>
  <c r="BB153" i="6" a="1"/>
  <c r="BW155" i="6" a="1"/>
  <c r="BM197" i="6" a="1"/>
  <c r="S171" i="6" a="1"/>
  <c r="N146" i="6"/>
  <c r="Q65" i="6" a="1"/>
  <c r="N46" i="6"/>
  <c r="Z250" i="6" a="1"/>
  <c r="W68" i="6" a="1"/>
  <c r="Q74" i="6" a="1"/>
  <c r="U81" i="6" a="1"/>
  <c r="CE151" i="6" a="1"/>
  <c r="BO91" i="6" a="1"/>
  <c r="Q155" i="6" a="1"/>
  <c r="S87" i="6" a="1"/>
  <c r="Y197" i="6" a="1"/>
  <c r="BO49" i="6" a="1"/>
  <c r="BN169" i="6" a="1"/>
  <c r="BW261" i="6" a="1"/>
  <c r="BD75" i="6" a="1"/>
  <c r="O195" i="6" a="1"/>
  <c r="O51" i="6" a="1"/>
  <c r="Z159" i="6" a="1"/>
  <c r="BO247" i="6" a="1"/>
  <c r="BD63" i="6" a="1"/>
  <c r="W55" i="6" a="1"/>
  <c r="BC280" i="6" a="1"/>
  <c r="BN199" i="6" a="1"/>
  <c r="CB52" i="6" a="1"/>
  <c r="BB41" i="6" a="1"/>
  <c r="BC79" i="6" a="1"/>
  <c r="BB253" i="6" a="1"/>
  <c r="BB268" i="6" a="1"/>
  <c r="BB168" i="6" a="1"/>
  <c r="BB642" i="6" a="1"/>
  <c r="BO262" i="6" a="1"/>
  <c r="AX199" i="6" a="1"/>
  <c r="BM573" i="6" a="1"/>
  <c r="BB336" i="6" a="1"/>
  <c r="Z146" i="6" a="1"/>
  <c r="BA247" i="6" a="1"/>
  <c r="BP196" i="6" a="1"/>
  <c r="O56" i="6" a="1"/>
  <c r="CD170" i="6" a="1"/>
  <c r="W88" i="6" a="1"/>
  <c r="BI41" i="6" a="1"/>
  <c r="BF174" i="6" a="1"/>
  <c r="Y199" i="6" a="1"/>
  <c r="BP60" i="6" a="1"/>
  <c r="BP246" i="6" a="1"/>
  <c r="BF84" i="6" a="1"/>
  <c r="V268" i="6" a="1"/>
  <c r="N70" i="6"/>
  <c r="CD53" i="6" a="1"/>
  <c r="S200" i="6" a="1"/>
  <c r="CD52" i="6" a="1"/>
  <c r="P196" i="6" a="1"/>
  <c r="Y268" i="6" a="1"/>
  <c r="BM264" i="6" a="1"/>
  <c r="CD67" i="6" a="1"/>
  <c r="CB81" i="6" a="1"/>
  <c r="BO338" i="6" a="1"/>
  <c r="BD341" i="6" a="1"/>
  <c r="BH82" i="6" a="1"/>
  <c r="BJ88" i="6" a="1"/>
  <c r="S182" i="6" a="1"/>
  <c r="BA146" i="6" a="1"/>
  <c r="AW48" i="6" a="1"/>
  <c r="AW46" i="6" a="1"/>
  <c r="Y189" i="6" a="1"/>
  <c r="AA80" i="6" a="1"/>
  <c r="BW50" i="6" a="1"/>
  <c r="N182" i="6"/>
  <c r="V146" i="6" a="1"/>
  <c r="AW187" i="6" a="1"/>
  <c r="BF159" i="6" a="1"/>
  <c r="BF193" i="6" a="1"/>
  <c r="AX63" i="6" a="1"/>
  <c r="BD259" i="6" a="1"/>
  <c r="BF279" i="6" a="1"/>
  <c r="BB155" i="6" a="1"/>
  <c r="Z55" i="6" a="1"/>
  <c r="O68" i="6" a="1"/>
  <c r="CB91" i="6" a="1"/>
  <c r="T259" i="6" a="1"/>
  <c r="V271" i="6" a="1"/>
  <c r="BM47" i="6" a="1"/>
  <c r="Y152" i="6" a="1"/>
  <c r="BA338" i="6" a="1"/>
  <c r="V188" i="6" a="1"/>
  <c r="T85" i="6" a="1"/>
  <c r="AA267" i="6" a="1"/>
  <c r="X194" i="6" a="1"/>
  <c r="BH146" i="6" a="1"/>
  <c r="BA78" i="6" a="1"/>
  <c r="BN191" i="6" a="1"/>
  <c r="BF149" i="6" a="1"/>
  <c r="BF69" i="6" a="1"/>
  <c r="O47" i="6" a="1"/>
  <c r="AW183" i="6" a="1"/>
  <c r="R51" i="6" a="1"/>
  <c r="AV60" i="6" a="1"/>
  <c r="V67" i="6" a="1"/>
  <c r="V76" i="6" a="1"/>
  <c r="BZ280" i="6" a="1"/>
  <c r="AX83" i="6" a="1"/>
  <c r="Y39" i="6" a="1"/>
  <c r="T61" i="6" a="1"/>
  <c r="Z261" i="6" a="1"/>
  <c r="N194" i="6"/>
  <c r="BY88" i="6" a="1"/>
  <c r="AA189" i="6" a="1"/>
  <c r="V276" i="6" a="1"/>
  <c r="R70" i="6" a="1"/>
  <c r="BP148" i="6" a="1"/>
  <c r="CB159" i="6" a="1"/>
  <c r="T188" i="6" a="1"/>
  <c r="W246" i="6" a="1"/>
  <c r="CK148" i="6" a="1"/>
  <c r="BH267" i="6" a="1"/>
  <c r="Q184" i="6" a="1"/>
  <c r="X196" i="6" a="1"/>
  <c r="W67" i="6" a="1"/>
  <c r="CD179" i="6" a="1"/>
  <c r="N68" i="6"/>
  <c r="V269" i="6" a="1"/>
  <c r="U275" i="6" a="1"/>
  <c r="BJ174" i="6" a="1"/>
  <c r="BN84" i="6" a="1"/>
  <c r="U159" i="6" a="1"/>
  <c r="BB147" i="6" a="1"/>
  <c r="CB278" i="6" a="1"/>
  <c r="BN57" i="6" a="1"/>
  <c r="P82" i="6" a="1"/>
  <c r="CB57" i="6" a="1"/>
  <c r="R75" i="6" a="1"/>
  <c r="S167" i="6" a="1"/>
  <c r="BY50" i="6" a="1"/>
  <c r="BH249" i="6" a="1"/>
  <c r="BJ41" i="6" a="1"/>
  <c r="Z163" i="6" a="1"/>
  <c r="AW89" i="6" a="1"/>
  <c r="V40" i="6" a="1"/>
  <c r="BO186" i="6" a="1"/>
  <c r="AV249" i="6" a="1"/>
  <c r="R66" i="6" a="1"/>
  <c r="BB282" i="6" a="1"/>
  <c r="BO193" i="6" a="1"/>
  <c r="W187" i="6" a="1"/>
  <c r="BM38" i="6" a="1"/>
  <c r="P55" i="6" a="1"/>
  <c r="U247" i="6" a="1"/>
  <c r="BH200" i="6" a="1"/>
  <c r="CD64" i="6" a="1"/>
  <c r="Y75" i="6" a="1"/>
  <c r="BF250" i="6" a="1"/>
  <c r="BM169" i="6" a="1"/>
  <c r="BP181" i="6" a="1"/>
  <c r="N67" i="6"/>
  <c r="AV163" i="6" a="1"/>
  <c r="BH70" i="6" a="1"/>
  <c r="BO567" i="6" a="1"/>
  <c r="P75" i="6" a="1"/>
  <c r="CK83" i="6" a="1"/>
  <c r="BM185" i="6" a="1"/>
  <c r="AA89" i="6" a="1"/>
  <c r="CK65" i="6" a="1"/>
  <c r="BB277" i="6" a="1"/>
  <c r="R265" i="6" a="1"/>
  <c r="BM73" i="6" a="1"/>
  <c r="BY177" i="6" a="1"/>
  <c r="CK279" i="6" a="1"/>
  <c r="Q79" i="6" a="1"/>
  <c r="N169" i="6"/>
  <c r="BF57" i="6" a="1"/>
  <c r="BB172" i="6" a="1"/>
  <c r="CB248" i="6" a="1"/>
  <c r="R49" i="6" a="1"/>
  <c r="Y157" i="6" a="1"/>
  <c r="N183" i="6"/>
  <c r="BZ259" i="6" a="1"/>
  <c r="Q190" i="6" a="1"/>
  <c r="AA77" i="6" a="1"/>
  <c r="AW250" i="6" a="1"/>
  <c r="BH247" i="6" a="1"/>
  <c r="CE366" i="6" a="1"/>
  <c r="X77" i="6" a="1"/>
  <c r="AX277" i="6" a="1"/>
  <c r="BP156" i="6" a="1"/>
  <c r="BW195" i="6" a="1"/>
  <c r="BM280" i="6" a="1"/>
  <c r="R81" i="6" a="1"/>
  <c r="BZ184" i="6" a="1"/>
  <c r="BI155" i="6" a="1"/>
  <c r="U194" i="6" a="1"/>
  <c r="T263" i="6" a="1"/>
  <c r="BI340" i="6" a="1"/>
  <c r="CD273" i="6" a="1"/>
  <c r="BN246" i="6" a="1"/>
  <c r="BD263" i="6" a="1"/>
  <c r="AW259" i="6" a="1"/>
  <c r="AA70" i="6" a="1"/>
  <c r="BC60" i="6" a="1"/>
  <c r="R62" i="6" a="1"/>
  <c r="CB172" i="6" a="1"/>
  <c r="R259" i="6" a="1"/>
  <c r="BD254" i="6" a="1"/>
  <c r="BZ81" i="6" a="1"/>
  <c r="U54" i="6" a="1"/>
  <c r="P199" i="6" a="1"/>
  <c r="CE265" i="6" a="1"/>
  <c r="X63" i="6" a="1"/>
  <c r="CE199" i="6" a="1"/>
  <c r="BF79" i="6" a="1"/>
  <c r="V189" i="6" a="1"/>
  <c r="BH340" i="6" a="1"/>
  <c r="N261" i="6"/>
  <c r="CD274" i="6" a="1"/>
  <c r="O50" i="6" a="1"/>
  <c r="BI249" i="6" a="1"/>
  <c r="X168" i="6" a="1"/>
  <c r="V83" i="6" a="1"/>
  <c r="S64" i="6" a="1"/>
  <c r="CK182" i="6" a="1"/>
  <c r="CK265" i="6" a="1"/>
  <c r="V87" i="6" a="1"/>
  <c r="CE67" i="6" a="1"/>
  <c r="BD188" i="6" a="1"/>
  <c r="BI170" i="6" a="1"/>
  <c r="CD85" i="6" a="1"/>
  <c r="CK176" i="6" a="1"/>
  <c r="AW168" i="6" a="1"/>
  <c r="BZ77" i="6" a="1"/>
  <c r="BO64" i="6" a="1"/>
  <c r="W152" i="6" a="1"/>
  <c r="Y281" i="6" a="1"/>
  <c r="BZ153" i="6" a="1"/>
  <c r="BW278" i="6" a="1"/>
  <c r="BC175" i="6" a="1"/>
  <c r="CE44" i="6" a="1"/>
  <c r="CB173" i="6" a="1"/>
  <c r="BI82" i="6" a="1"/>
  <c r="Q250" i="6" a="1"/>
  <c r="BJ182" i="6" a="1"/>
  <c r="X76" i="6" a="1"/>
  <c r="CE48" i="6" a="1"/>
  <c r="BB83" i="6" a="1"/>
  <c r="AW260" i="6" a="1"/>
  <c r="BJ47" i="6" a="1"/>
  <c r="BB94" i="6" a="1"/>
  <c r="U174" i="6" a="1"/>
  <c r="BZ263" i="6" a="1"/>
  <c r="AV185" i="6" a="1"/>
  <c r="BZ62" i="6" a="1"/>
  <c r="Q268" i="6" a="1"/>
  <c r="BO177" i="6" a="1"/>
  <c r="CB51" i="6" a="1"/>
  <c r="CD57" i="6" a="1"/>
  <c r="BB74" i="6" a="1"/>
  <c r="BH46" i="6" a="1"/>
  <c r="AV173" i="6" a="1"/>
  <c r="W275" i="6" a="1"/>
  <c r="BB199" i="6" a="1"/>
  <c r="T266" i="6" a="1"/>
  <c r="BH186" i="6" a="1"/>
  <c r="BZ53" i="6" a="1"/>
  <c r="CE273" i="6" a="1"/>
  <c r="BO50" i="6" a="1"/>
  <c r="R89" i="6" a="1"/>
  <c r="BF186" i="6" a="1"/>
  <c r="CD60" i="6" a="1"/>
  <c r="T70" i="6" a="1"/>
  <c r="V153" i="6" a="1"/>
  <c r="V62" i="6" a="1"/>
  <c r="BC64" i="6" a="1"/>
  <c r="BD173" i="6" a="1"/>
  <c r="BA269" i="6" a="1"/>
  <c r="Z249" i="6" a="1"/>
  <c r="BN81" i="6" a="1"/>
  <c r="BJ193" i="6" a="1"/>
  <c r="P266" i="6" a="1"/>
  <c r="U75" i="6" a="1"/>
  <c r="BI268" i="6" a="1"/>
  <c r="Q276" i="6" a="1"/>
  <c r="AW253" i="6" a="1"/>
  <c r="U52" i="6" a="1"/>
  <c r="BM188" i="6" a="1"/>
  <c r="BY191" i="6" a="1"/>
  <c r="BI49" i="6" a="1"/>
  <c r="Z194" i="6" a="1"/>
  <c r="U151" i="6" a="1"/>
  <c r="BP269" i="6" a="1"/>
  <c r="S69" i="6" a="1"/>
  <c r="AX270" i="6" a="1"/>
  <c r="BB272" i="6" a="1"/>
  <c r="BC197" i="6" a="1"/>
  <c r="AW146" i="6" a="1"/>
  <c r="N199" i="6"/>
  <c r="CB271" i="6" a="1"/>
  <c r="Z50" i="6" a="1"/>
  <c r="O40" i="6" a="1"/>
  <c r="BC189" i="6" a="1"/>
  <c r="O86" i="6" a="1"/>
  <c r="N85" i="6"/>
  <c r="BM198" i="6" a="1"/>
  <c r="BC83" i="6" a="1"/>
  <c r="BY51" i="6" a="1"/>
  <c r="Q151" i="6" a="1"/>
  <c r="W57" i="6" a="1"/>
  <c r="S281" i="6" a="1"/>
  <c r="BW170" i="6" a="1"/>
  <c r="CB178" i="6" a="1"/>
  <c r="BZ279" i="6" a="1"/>
  <c r="AX86" i="6" a="1"/>
  <c r="X253" i="6" a="1"/>
  <c r="BY253" i="6" a="1"/>
  <c r="Y63" i="6" a="1"/>
  <c r="P280" i="6" a="1"/>
  <c r="BB53" i="6" a="1"/>
  <c r="CD189" i="6" a="1"/>
  <c r="V174" i="6" a="1"/>
  <c r="BZ260" i="6" a="1"/>
  <c r="AV197" i="6" a="1"/>
  <c r="CK257" i="6" a="1"/>
  <c r="X269" i="6" a="1"/>
  <c r="BH268" i="6" a="1"/>
  <c r="Q73" i="6" a="1"/>
  <c r="AX40" i="6" a="1"/>
  <c r="CK151" i="6" a="1"/>
  <c r="BH253" i="6" a="1"/>
  <c r="BN91" i="6" a="1"/>
  <c r="O67" i="6" a="1"/>
  <c r="AA253" i="6" a="1"/>
  <c r="S83" i="6" a="1"/>
  <c r="BC282" i="6" a="1"/>
  <c r="AV175" i="6" a="1"/>
  <c r="BH57" i="6" a="1"/>
  <c r="BO250" i="6" a="1"/>
  <c r="BY193" i="6" a="1"/>
  <c r="AA275" i="6" a="1"/>
  <c r="BW160" i="6" a="1"/>
  <c r="AW194" i="6" a="1"/>
  <c r="R282" i="6" a="1"/>
  <c r="W281" i="6" a="1"/>
  <c r="X39" i="6" a="1"/>
  <c r="Y146" i="6" a="1"/>
  <c r="CE88" i="6" a="1"/>
  <c r="AA150" i="6" a="1"/>
  <c r="AV57" i="6" a="1"/>
  <c r="W171" i="6" a="1"/>
  <c r="Y280" i="6" a="1"/>
  <c r="BH68" i="6" a="1"/>
  <c r="BP257" i="6" a="1"/>
  <c r="X60" i="6" a="1"/>
  <c r="BF171" i="6" a="1"/>
  <c r="BF85" i="6" a="1"/>
  <c r="BY167" i="6" a="1"/>
  <c r="BN336" i="6" a="1"/>
  <c r="BW192" i="6" a="1"/>
  <c r="AW269" i="6" a="1"/>
  <c r="W179" i="6" a="1"/>
  <c r="P168" i="6" a="1"/>
  <c r="CB155" i="6" a="1"/>
  <c r="BJ190" i="6" a="1"/>
  <c r="BF83" i="6" a="1"/>
  <c r="BF55" i="6" a="1"/>
  <c r="U62" i="6" a="1"/>
  <c r="N250" i="6"/>
  <c r="W280" i="6" a="1"/>
  <c r="BO248" i="6" a="1"/>
  <c r="CD55" i="6" a="1"/>
  <c r="S173" i="6" a="1"/>
  <c r="BD56" i="6" a="1"/>
  <c r="BC54" i="6" a="1"/>
  <c r="BB338" i="6" a="1"/>
  <c r="W181" i="6" a="1"/>
  <c r="AX190" i="6" a="1"/>
  <c r="N254" i="6"/>
  <c r="T163" i="6" a="1"/>
  <c r="BM79" i="6" a="1"/>
  <c r="O85" i="6" a="1"/>
  <c r="P260" i="6" a="1"/>
  <c r="BW340" i="6" a="1"/>
  <c r="CD271" i="6" a="1"/>
  <c r="CE57" i="6" a="1"/>
  <c r="BA47" i="6" a="1"/>
  <c r="AA74" i="6" a="1"/>
  <c r="X642" i="6" a="1"/>
  <c r="BI67" i="6" a="1"/>
  <c r="BI366" i="6" a="1"/>
  <c r="BB262" i="6" a="1"/>
  <c r="BO185" i="6" a="1"/>
  <c r="U189" i="6" a="1"/>
  <c r="BY273" i="6" a="1"/>
  <c r="BJ200" i="6" a="1"/>
  <c r="T257" i="6" a="1"/>
  <c r="T198" i="6" a="1"/>
  <c r="Y246" i="6" a="1"/>
  <c r="BF66" i="6" a="1"/>
  <c r="AX47" i="6" a="1"/>
  <c r="X199" i="6" a="1"/>
  <c r="BC156" i="6" a="1"/>
  <c r="BI188" i="6" a="1"/>
  <c r="O48" i="6" a="1"/>
  <c r="T52" i="6" a="1"/>
  <c r="BW181" i="6" a="1"/>
  <c r="BB46" i="6" a="1"/>
  <c r="BW173" i="6" a="1"/>
  <c r="Z191" i="6" a="1"/>
  <c r="V147" i="6" a="1"/>
  <c r="AA79" i="6" a="1"/>
  <c r="CD196" i="6" a="1"/>
  <c r="AV39" i="6" a="1"/>
  <c r="AA247" i="6" a="1"/>
  <c r="BD352" i="6" a="1"/>
  <c r="BM196" i="6" a="1"/>
  <c r="AW196" i="6" a="1"/>
  <c r="BZ282" i="6" a="1"/>
  <c r="AV200" i="6" a="1"/>
  <c r="AA157" i="6" a="1"/>
  <c r="AW275" i="6" a="1"/>
  <c r="AV179" i="6" a="1"/>
  <c r="W56" i="6" a="1"/>
  <c r="BJ269" i="6" a="1"/>
  <c r="N61" i="6"/>
  <c r="V260" i="6" a="1"/>
  <c r="BN152" i="6" a="1"/>
  <c r="CE282" i="6" a="1"/>
  <c r="BP340" i="6" a="1"/>
  <c r="N50" i="6"/>
  <c r="CE47" i="6" a="1"/>
  <c r="BN263" i="6" a="1"/>
  <c r="BM55" i="6" a="1"/>
  <c r="BN270" i="6" a="1"/>
  <c r="Z52" i="6" a="1"/>
  <c r="AX155" i="6" a="1"/>
  <c r="BJ151" i="6" a="1"/>
  <c r="BI263" i="6" a="1"/>
  <c r="BZ78" i="6" a="1"/>
  <c r="BD152" i="6" a="1"/>
  <c r="AW246" i="6" a="1"/>
  <c r="R91" i="6" a="1"/>
  <c r="BW270" i="6" a="1"/>
  <c r="BP168" i="6" a="1"/>
  <c r="CE89" i="6" a="1"/>
  <c r="N86" i="6"/>
  <c r="CD90" i="6" a="1"/>
  <c r="BI87" i="6" a="1"/>
  <c r="BP198" i="6" a="1"/>
  <c r="P49" i="6" a="1"/>
  <c r="X261" i="6" a="1"/>
  <c r="Q80" i="6" a="1"/>
  <c r="BB50" i="6" a="1"/>
  <c r="AW84" i="6" a="1"/>
  <c r="BN182" i="6" a="1"/>
  <c r="BI175" i="6" a="1"/>
  <c r="P181" i="6" a="1"/>
  <c r="AA279" i="6" a="1"/>
  <c r="Q180" i="6" a="1"/>
  <c r="BH153" i="6" a="1"/>
  <c r="V148" i="6" a="1"/>
  <c r="BD169" i="6" a="1"/>
  <c r="BZ188" i="6" a="1"/>
  <c r="BF252" i="6" a="1"/>
  <c r="P282" i="6" a="1"/>
  <c r="X187" i="6" a="1"/>
  <c r="BW259" i="6" a="1"/>
  <c r="Q176" i="6" a="1"/>
  <c r="T148" i="6" a="1"/>
  <c r="X249" i="6" a="1"/>
  <c r="P272" i="6" a="1"/>
  <c r="BC174" i="6" a="1"/>
  <c r="BH251" i="6" a="1"/>
  <c r="BW153" i="6" a="1"/>
  <c r="P187" i="6" a="1"/>
  <c r="BW61" i="6" a="1"/>
  <c r="T47" i="6" a="1"/>
  <c r="BC253" i="6" a="1"/>
  <c r="BN254" i="6" a="1"/>
  <c r="CD190" i="6" a="1"/>
  <c r="T82" i="6" a="1"/>
  <c r="O177" i="6" a="1"/>
  <c r="V86" i="6" a="1"/>
  <c r="BW41" i="6" a="1"/>
  <c r="BI279" i="6" a="1"/>
  <c r="AW174" i="6" a="1"/>
  <c r="BA195" i="6" a="1"/>
  <c r="BY67" i="6" a="1"/>
  <c r="AV195" i="6" a="1"/>
  <c r="U200" i="6" a="1"/>
  <c r="CK70" i="6" a="1"/>
  <c r="AW336" i="6" a="1"/>
  <c r="N74" i="6"/>
  <c r="CE154" i="6" a="1"/>
  <c r="BD49" i="6" a="1"/>
  <c r="X189" i="6" a="1"/>
  <c r="BC264" i="6" a="1"/>
  <c r="BY565" i="6" a="1"/>
  <c r="BP151" i="6" a="1"/>
  <c r="BZ79" i="6" a="1"/>
  <c r="BC85" i="6" a="1"/>
  <c r="BN89" i="6" a="1"/>
  <c r="BF247" i="6" a="1"/>
  <c r="S149" i="6" a="1"/>
  <c r="BH89" i="6" a="1"/>
  <c r="AV251" i="6" a="1"/>
  <c r="Q183" i="6" a="1"/>
  <c r="BN75" i="6" a="1"/>
  <c r="X50" i="6" a="1"/>
  <c r="CE278" i="6" a="1"/>
  <c r="BZ152" i="6" a="1"/>
  <c r="BM61" i="6" a="1"/>
  <c r="BM62" i="6" a="1"/>
  <c r="BB152" i="6" a="1"/>
  <c r="V264" i="6" a="1"/>
  <c r="BM153" i="6" a="1"/>
  <c r="AV154" i="6" a="1"/>
  <c r="Q194" i="6" a="1"/>
  <c r="BI266" i="6" a="1"/>
  <c r="BF182" i="6" a="1"/>
  <c r="R160" i="6" a="1"/>
  <c r="CB200" i="6" a="1"/>
  <c r="BD74" i="6" a="1"/>
  <c r="BI54" i="6" a="1"/>
  <c r="CB146" i="6" a="1"/>
  <c r="AA250" i="6" a="1"/>
  <c r="N60" i="6"/>
  <c r="X151" i="6" a="1"/>
  <c r="S65" i="6" a="1"/>
  <c r="CB191" i="6" a="1"/>
  <c r="W54" i="6" a="1"/>
  <c r="O260" i="6" a="1"/>
  <c r="BB191" i="6" a="1"/>
  <c r="BC195" i="6" a="1"/>
  <c r="BI261" i="6" a="1"/>
  <c r="BN46" i="6" a="1"/>
  <c r="U191" i="6" a="1"/>
  <c r="BW180" i="6" a="1"/>
  <c r="CK193" i="6" a="1"/>
  <c r="S41" i="6" a="1"/>
  <c r="R276" i="6" a="1"/>
  <c r="BN163" i="6" a="1"/>
  <c r="BW198" i="6" a="1"/>
  <c r="BJ150" i="6" a="1"/>
  <c r="BM267" i="6" a="1"/>
  <c r="BB61" i="6" a="1"/>
  <c r="N38" i="6"/>
  <c r="V642" i="6" a="1"/>
  <c r="CB79" i="6" a="1"/>
  <c r="Q52" i="6" a="1"/>
  <c r="BJ76" i="6" a="1"/>
  <c r="BP82" i="6" a="1"/>
  <c r="BJ91" i="6" a="1"/>
  <c r="BW200" i="6" a="1"/>
  <c r="O279" i="6" a="1"/>
  <c r="X195" i="6" a="1"/>
  <c r="CE268" i="6" a="1"/>
  <c r="BW49" i="6" a="1"/>
  <c r="BC148" i="6" a="1"/>
  <c r="BB200" i="6" a="1"/>
  <c r="Q85" i="6" a="1"/>
  <c r="X53" i="6" a="1"/>
  <c r="BB280" i="6" a="1"/>
  <c r="BC65" i="6" a="1"/>
  <c r="CD50" i="6" a="1"/>
  <c r="U182" i="6" a="1"/>
  <c r="BP175" i="6" a="1"/>
  <c r="BF68" i="6" a="1"/>
  <c r="X275" i="6" a="1"/>
  <c r="BF272" i="6" a="1"/>
  <c r="P47" i="6" a="1"/>
  <c r="AW56" i="6" a="1"/>
  <c r="BC257" i="6" a="1"/>
  <c r="O169" i="6" a="1"/>
  <c r="BC642" i="6" a="1"/>
  <c r="BH190" i="6" a="1"/>
  <c r="BA199" i="6" a="1"/>
  <c r="BZ258" i="6" a="1"/>
  <c r="CK191" i="6" a="1"/>
  <c r="BZ341" i="6" a="1"/>
  <c r="BM191" i="6" a="1"/>
  <c r="CD266" i="6" a="1"/>
  <c r="CE340" i="6" a="1"/>
  <c r="AV78" i="6" a="1"/>
  <c r="AV51" i="6" a="1"/>
  <c r="BO57" i="6" a="1"/>
  <c r="AA180" i="6" a="1"/>
  <c r="BW258" i="6" a="1"/>
  <c r="Z277" i="6" a="1"/>
  <c r="BO56" i="6" a="1"/>
  <c r="BM86" i="6" a="1"/>
  <c r="CE49" i="6" a="1"/>
  <c r="BH166" i="6" a="1"/>
  <c r="BO200" i="6" a="1"/>
  <c r="BD148" i="6" a="1"/>
  <c r="W163" i="6" a="1"/>
  <c r="V85" i="6" a="1"/>
  <c r="AW261" i="6" a="1"/>
  <c r="Q89" i="6" a="1"/>
  <c r="Q76" i="6" a="1"/>
  <c r="CE338" i="6" a="1"/>
  <c r="AX67" i="6" a="1"/>
  <c r="AV38" i="6" a="1"/>
  <c r="BW250" i="6" a="1"/>
  <c r="CB181" i="6" a="1"/>
  <c r="BJ85" i="6" a="1"/>
  <c r="S157" i="6" a="1"/>
  <c r="V173" i="6" a="1"/>
  <c r="S253" i="6" a="1"/>
  <c r="Y148" i="6" a="1"/>
  <c r="BD90" i="6" a="1"/>
  <c r="Q47" i="6" a="1"/>
  <c r="T184" i="6" a="1"/>
  <c r="P246" i="6" a="1"/>
  <c r="BA258" i="6" a="1"/>
  <c r="BB77" i="6" a="1"/>
  <c r="BP73" i="6" a="1"/>
  <c r="BI193" i="6" a="1"/>
  <c r="BZ44" i="6" a="1"/>
  <c r="BI169" i="6" a="1"/>
  <c r="AV151" i="6" a="1"/>
  <c r="BB281" i="6" a="1"/>
  <c r="BW196" i="6" a="1"/>
  <c r="CK338" i="6" a="1"/>
  <c r="CD181" i="6" a="1"/>
  <c r="CK82" i="6" a="1"/>
  <c r="CD161" i="6" a="1"/>
  <c r="CE191" i="6" a="1"/>
  <c r="BZ56" i="6" a="1"/>
  <c r="BW249" i="6" a="1"/>
  <c r="U157" i="6" a="1"/>
  <c r="X68" i="6" a="1"/>
  <c r="AA91" i="6" a="1"/>
  <c r="BP162" i="6" a="1"/>
  <c r="BH67" i="6" a="1"/>
  <c r="BN273" i="6" a="1"/>
  <c r="BM84" i="6" a="1"/>
  <c r="R251" i="6" a="1"/>
  <c r="CK149" i="6" a="1"/>
  <c r="T195" i="6" a="1"/>
  <c r="BM281" i="6" a="1"/>
  <c r="CK253" i="6" a="1"/>
  <c r="Z78" i="6" a="1"/>
  <c r="Z51" i="6" a="1"/>
  <c r="BW91" i="6" a="1"/>
  <c r="P74" i="6" a="1"/>
  <c r="R85" i="6" a="1"/>
  <c r="BB160" i="6" a="1"/>
  <c r="Q246" i="6" a="1"/>
  <c r="BN247" i="6" a="1"/>
  <c r="S77" i="6" a="1"/>
  <c r="BO85" i="6" a="1"/>
  <c r="N47" i="6"/>
  <c r="BN194" i="6" a="1"/>
  <c r="BB66" i="6" a="1"/>
  <c r="BA271" i="6" a="1"/>
  <c r="BC276" i="6" a="1"/>
  <c r="AV47" i="6" a="1"/>
  <c r="BB150" i="6" a="1"/>
  <c r="Q273" i="6" a="1"/>
  <c r="BW159" i="6" a="1"/>
  <c r="T39" i="6" a="1"/>
  <c r="BP167" i="6" a="1"/>
  <c r="BB170" i="6" a="1"/>
  <c r="S84" i="6" a="1"/>
  <c r="V263" i="6" a="1"/>
  <c r="O246" i="6" a="1"/>
  <c r="Y176" i="6" a="1"/>
  <c r="AX41" i="6" a="1"/>
  <c r="BO168" i="6" a="1"/>
  <c r="AA276" i="6" a="1"/>
  <c r="BC70" i="6" a="1"/>
  <c r="N272" i="6"/>
  <c r="U259" i="6" a="1"/>
  <c r="Z248" i="6" a="1"/>
  <c r="BP63" i="6" a="1"/>
  <c r="V63" i="6" a="1"/>
  <c r="Y250" i="6" a="1"/>
  <c r="BP567" i="6" a="1"/>
  <c r="CK271" i="6" a="1"/>
  <c r="Y69" i="6" a="1"/>
  <c r="BI156" i="6" a="1"/>
  <c r="CB260" i="6" a="1"/>
  <c r="Z57" i="6" a="1"/>
  <c r="BZ84" i="6" a="1"/>
  <c r="Y52" i="6" a="1"/>
  <c r="Y41" i="6" a="1"/>
  <c r="CK64" i="6" a="1"/>
  <c r="AV178" i="6" a="1"/>
  <c r="CD269" i="6" a="1"/>
  <c r="BZ64" i="6" a="1"/>
  <c r="BP147" i="6" a="1"/>
  <c r="BW156" i="6" a="1"/>
  <c r="CD86" i="6" a="1"/>
  <c r="R67" i="6" a="1"/>
  <c r="BF275" i="6" a="1"/>
  <c r="BI190" i="6" a="1"/>
  <c r="BZ41" i="6" a="1"/>
  <c r="CK156" i="6" a="1"/>
  <c r="S172" i="6" a="1"/>
  <c r="AV81" i="6" a="1"/>
  <c r="P167" i="6" a="1"/>
  <c r="S146" i="6" a="1"/>
  <c r="CB366" i="6" a="1"/>
  <c r="CB153" i="6" a="1"/>
  <c r="V47" i="6" a="1"/>
  <c r="U94" i="6" a="1"/>
  <c r="AA60" i="6" a="1"/>
  <c r="S251" i="6" a="1"/>
  <c r="O188" i="6" a="1"/>
  <c r="CE167" i="6" a="1"/>
  <c r="T81" i="6" a="1"/>
  <c r="BW273" i="6" a="1"/>
  <c r="P166" i="6" a="1"/>
  <c r="V156" i="6" a="1"/>
  <c r="BC170" i="6" a="1"/>
  <c r="U63" i="6" a="1"/>
  <c r="S73" i="6" a="1"/>
  <c r="BF56" i="6" a="1"/>
  <c r="AX251" i="6" a="1"/>
  <c r="V166" i="6" a="1"/>
  <c r="CB266" i="6" a="1"/>
  <c r="P48" i="6" a="1"/>
  <c r="BI48" i="6" a="1"/>
  <c r="BA68" i="6" a="1"/>
  <c r="CD198" i="6" a="1"/>
  <c r="BO246" i="6" a="1"/>
  <c r="BB185" i="6" a="1"/>
  <c r="BO169" i="6" a="1"/>
  <c r="AA94" i="6" a="1"/>
  <c r="BY62" i="6" a="1"/>
  <c r="CD73" i="6" a="1"/>
  <c r="BP254" i="6" a="1"/>
  <c r="BP44" i="6" a="1"/>
  <c r="BM41" i="6" a="1"/>
  <c r="BY153" i="6" a="1"/>
  <c r="BZ192" i="6" a="1"/>
  <c r="Q86" i="6" a="1"/>
  <c r="O171" i="6" a="1"/>
  <c r="CE68" i="6" a="1"/>
  <c r="CK68" i="6" a="1"/>
  <c r="AW264" i="6" a="1"/>
  <c r="AA196" i="6" a="1"/>
  <c r="Y252" i="6" a="1"/>
  <c r="CB151" i="6" a="1"/>
  <c r="BJ197" i="6" a="1"/>
  <c r="Y172" i="6" a="1"/>
  <c r="CB197" i="6" a="1"/>
  <c r="BF280" i="6" a="1"/>
  <c r="BD51" i="6" a="1"/>
  <c r="BY169" i="6" a="1"/>
  <c r="CB77" i="6" a="1"/>
  <c r="S49" i="6" a="1"/>
  <c r="Z80" i="6" a="1"/>
  <c r="BO573" i="6" a="1"/>
  <c r="N65" i="6"/>
  <c r="N56" i="6"/>
  <c r="BC73" i="6" a="1"/>
  <c r="BA642" i="6" a="1"/>
  <c r="BH148" i="6" a="1"/>
  <c r="S257" i="6" a="1"/>
  <c r="BW248" i="6" a="1"/>
  <c r="W178" i="6" a="1"/>
  <c r="X182" i="6" a="1"/>
  <c r="X155" i="6" a="1"/>
  <c r="W74" i="6" a="1"/>
  <c r="BH176" i="6" a="1"/>
  <c r="CD88" i="6" a="1"/>
  <c r="U181" i="6" a="1"/>
  <c r="W48" i="6" a="1"/>
  <c r="BM259" i="6" a="1"/>
  <c r="BW265" i="6" a="1"/>
  <c r="CE38" i="6" a="1"/>
  <c r="BH264" i="6" a="1"/>
  <c r="BZ149" i="6" a="1"/>
  <c r="BI39" i="6" a="1"/>
  <c r="U263" i="6" a="1"/>
  <c r="O271" i="6" a="1"/>
  <c r="BY54" i="6" a="1"/>
  <c r="T169" i="6" a="1"/>
  <c r="BO184" i="6" a="1"/>
  <c r="BZ65" i="6" a="1"/>
  <c r="CE195" i="6" a="1"/>
  <c r="T181" i="6" a="1"/>
  <c r="CE189" i="6" a="1"/>
  <c r="CB192" i="6" a="1"/>
  <c r="BZ52" i="6" a="1"/>
  <c r="AA281" i="6" a="1"/>
  <c r="X185" i="6" a="1"/>
  <c r="BZ185" i="6" a="1"/>
  <c r="BD157" i="6" a="1"/>
  <c r="Q67" i="6" a="1"/>
  <c r="AW80" i="6" a="1"/>
  <c r="N642" i="6"/>
  <c r="S282" i="6" a="1"/>
  <c r="BI270" i="6" a="1"/>
  <c r="BM187" i="6" a="1"/>
  <c r="BW262" i="6" a="1"/>
  <c r="U177" i="6" a="1"/>
  <c r="V178" i="6" a="1"/>
  <c r="BN172" i="6" a="1"/>
  <c r="BF192" i="6" a="1"/>
  <c r="AV147" i="6" a="1"/>
  <c r="CD366" i="6" a="1"/>
  <c r="P64" i="6" a="1"/>
  <c r="BN68" i="6" a="1"/>
  <c r="BN80" i="6" a="1"/>
  <c r="AA259" i="6" a="1"/>
  <c r="N49" i="6"/>
  <c r="BM50" i="6" a="1"/>
  <c r="BY57" i="6" a="1"/>
  <c r="BA91" i="6" a="1"/>
  <c r="BA190" i="6" a="1"/>
  <c r="CD149" i="6" a="1"/>
  <c r="CK152" i="6" a="1"/>
  <c r="BF251" i="6" a="1"/>
  <c r="BF62" i="6" a="1"/>
  <c r="CD87" i="6" a="1"/>
  <c r="Y81" i="6" a="1"/>
  <c r="BB75" i="6" a="1"/>
  <c r="Z155" i="6" a="1"/>
  <c r="CE77" i="6" a="1"/>
  <c r="T193" i="6" a="1"/>
  <c r="BA180" i="6" a="1"/>
  <c r="N185" i="6"/>
  <c r="CD152" i="6" a="1"/>
  <c r="BC261" i="6" a="1"/>
  <c r="BJ336" i="6" a="1"/>
  <c r="BF198" i="6" a="1"/>
  <c r="BP47" i="6" a="1"/>
  <c r="P84" i="6" a="1"/>
  <c r="W282" i="6" a="1"/>
  <c r="BP75" i="6" a="1"/>
  <c r="Y89" i="6" a="1"/>
  <c r="AV46" i="6" a="1"/>
  <c r="BW46" i="6" a="1"/>
  <c r="P61" i="6" a="1"/>
  <c r="U280" i="6" a="1"/>
  <c r="BO195" i="6" a="1"/>
  <c r="BM70" i="6" a="1"/>
  <c r="AV181" i="6" a="1"/>
  <c r="AW179" i="6" a="1"/>
  <c r="BH180" i="6" a="1"/>
  <c r="Q156" i="6" a="1"/>
  <c r="W169" i="6" a="1"/>
  <c r="W80" i="6" a="1"/>
  <c r="N170" i="6"/>
  <c r="BZ154" i="6" a="1"/>
  <c r="R73" i="6" a="1"/>
  <c r="BN64" i="6" a="1"/>
  <c r="V41" i="6" a="1"/>
  <c r="BY60" i="6" a="1"/>
  <c r="BH280" i="6" a="1"/>
  <c r="BZ252" i="6" a="1"/>
  <c r="BN94" i="6" a="1"/>
  <c r="BC86" i="6" a="1"/>
  <c r="CK281" i="6" a="1"/>
  <c r="AA156" i="6" a="1"/>
  <c r="BF195" i="6" a="1"/>
  <c r="BO82" i="6" a="1"/>
  <c r="Y200" i="6" a="1"/>
  <c r="BM246" i="6" a="1"/>
  <c r="S154" i="6" a="1"/>
  <c r="CB75" i="6" a="1"/>
  <c r="BN185" i="6" a="1"/>
  <c r="BA249" i="6" a="1"/>
  <c r="CD47" i="6" a="1"/>
  <c r="S268" i="6" a="1"/>
  <c r="U149" i="6" a="1"/>
  <c r="BF162" i="6" a="1"/>
  <c r="P146" i="6" a="1"/>
  <c r="W199" i="6" a="1"/>
  <c r="W168" i="6" a="1"/>
  <c r="BN198" i="6" a="1"/>
  <c r="BJ64" i="6" a="1"/>
  <c r="P180" i="6" a="1"/>
  <c r="P269" i="6" a="1"/>
  <c r="BD174" i="6" a="1"/>
  <c r="CB190" i="6" a="1"/>
  <c r="BW64" i="6" a="1"/>
  <c r="BZ193" i="6" a="1"/>
  <c r="Y182" i="6" a="1"/>
  <c r="P40" i="6" a="1"/>
  <c r="AA154" i="6" a="1"/>
  <c r="BD79" i="6" a="1"/>
  <c r="AX271" i="6" a="1"/>
  <c r="W268" i="6" a="1"/>
  <c r="AV190" i="6" a="1"/>
  <c r="BP66" i="6" a="1"/>
  <c r="V252" i="6" a="1"/>
  <c r="BA173" i="6" a="1"/>
  <c r="AW64" i="6" a="1"/>
  <c r="BY160" i="6" a="1"/>
  <c r="BM156" i="6" a="1"/>
  <c r="BW251" i="6" a="1"/>
  <c r="O160" i="6" a="1"/>
  <c r="CD183" i="6" a="1"/>
  <c r="BO192" i="6" a="1"/>
  <c r="BP78" i="6" a="1"/>
  <c r="P45" i="6" a="1"/>
  <c r="Z264" i="6" a="1"/>
  <c r="CE56" i="6" a="1"/>
  <c r="BO89" i="6" a="1"/>
  <c r="AA263" i="6" a="1"/>
  <c r="BH66" i="6" a="1"/>
  <c r="CE150" i="6" a="1"/>
  <c r="S70" i="6" a="1"/>
  <c r="Q251" i="6" a="1"/>
  <c r="Q174" i="6" a="1"/>
  <c r="P88" i="6" a="1"/>
  <c r="BC248" i="6" a="1"/>
  <c r="W196" i="6" a="1"/>
  <c r="BI179" i="6" a="1"/>
  <c r="BJ54" i="6" a="1"/>
  <c r="BA266" i="6" a="1"/>
  <c r="BP64" i="6" a="1"/>
  <c r="BH191" i="6" a="1"/>
  <c r="W53" i="6" a="1"/>
  <c r="Z186" i="6" a="1"/>
  <c r="BB261" i="6" a="1"/>
  <c r="CE54" i="6" a="1"/>
  <c r="CK187" i="6" a="1"/>
  <c r="P184" i="6" a="1"/>
  <c r="X44" i="6" a="1"/>
  <c r="U273" i="6" a="1"/>
  <c r="S261" i="6" a="1"/>
  <c r="S162" i="6" a="1"/>
  <c r="BN74" i="6" a="1"/>
  <c r="AA78" i="6" a="1"/>
  <c r="X83" i="6" a="1"/>
  <c r="P62" i="6" a="1"/>
  <c r="CE91" i="6" a="1"/>
  <c r="V56" i="6" a="1"/>
  <c r="BA49" i="6" a="1"/>
  <c r="CE172" i="6" a="1"/>
  <c r="BO39" i="6" a="1"/>
  <c r="P91" i="6" a="1"/>
  <c r="CB258" i="6" a="1"/>
  <c r="T75" i="6" a="1"/>
  <c r="BA157" i="6" a="1"/>
  <c r="BD198" i="6" a="1"/>
  <c r="Z171" i="6" a="1"/>
  <c r="CB160" i="6" a="1"/>
  <c r="BI278" i="6" a="1"/>
  <c r="Z278" i="6" a="1"/>
  <c r="R200" i="6" a="1"/>
  <c r="Y181" i="6" a="1"/>
  <c r="CD68" i="6" a="1"/>
  <c r="BP191" i="6" a="1"/>
  <c r="CD180" i="6" a="1"/>
  <c r="S274" i="6" a="1"/>
  <c r="BN280" i="6" a="1"/>
  <c r="O199" i="6" a="1"/>
  <c r="BJ48" i="6" a="1"/>
  <c r="BP268" i="6" a="1"/>
  <c r="AV79" i="6" a="1"/>
  <c r="AV191" i="6" a="1"/>
  <c r="Y248" i="6" a="1"/>
  <c r="U89" i="6" a="1"/>
  <c r="BF44" i="6" a="1"/>
  <c r="BF261" i="6" a="1"/>
  <c r="BI73" i="6" a="1"/>
  <c r="BJ167" i="6" a="1"/>
  <c r="U171" i="6" a="1"/>
  <c r="BM269" i="6" a="1"/>
  <c r="BY61" i="6" a="1"/>
  <c r="AX53" i="6" a="1"/>
  <c r="CE53" i="6" a="1"/>
  <c r="W81" i="6" a="1"/>
  <c r="N78" i="6"/>
  <c r="BI191" i="6" a="1"/>
  <c r="U268" i="6" a="1"/>
  <c r="R275" i="6" a="1"/>
  <c r="N181" i="6"/>
  <c r="BD171" i="6" a="1"/>
  <c r="T642" i="6" a="1"/>
  <c r="CB171" i="6" a="1"/>
  <c r="CB78" i="6" a="1"/>
  <c r="CB46" i="6" a="1"/>
  <c r="S252" i="6" a="1"/>
  <c r="CB55" i="6" a="1"/>
  <c r="CD199" i="6" a="1"/>
  <c r="CE66" i="6" a="1"/>
  <c r="CE192" i="6" a="1"/>
  <c r="AX280" i="6" a="1"/>
  <c r="T265" i="6" a="1"/>
  <c r="BI80" i="6" a="1"/>
  <c r="BP197" i="6" a="1"/>
  <c r="W184" i="6" a="1"/>
  <c r="BM82" i="6" a="1"/>
  <c r="AX161" i="6" a="1"/>
  <c r="R266" i="6" a="1"/>
  <c r="P197" i="6" a="1"/>
  <c r="CB180" i="6" a="1"/>
  <c r="BB275" i="6" a="1"/>
  <c r="CK147" i="6" a="1"/>
  <c r="BD261" i="6" a="1"/>
  <c r="AA186" i="6" a="1"/>
  <c r="S160" i="6" a="1"/>
  <c r="AA88" i="6" a="1"/>
  <c r="CB247" i="6" a="1"/>
  <c r="Q280" i="6" a="1"/>
  <c r="CB161" i="6" a="1"/>
  <c r="BO75" i="6" a="1"/>
  <c r="BB154" i="6" a="1"/>
  <c r="BN85" i="6" a="1"/>
  <c r="BH60" i="6" a="1"/>
  <c r="BW274" i="6" a="1"/>
  <c r="CD195" i="6" a="1"/>
  <c r="CE173" i="6" a="1"/>
  <c r="AV73" i="6" a="1"/>
  <c r="O280" i="6" a="1"/>
  <c r="V69" i="6" a="1"/>
  <c r="O49" i="6" a="1"/>
  <c r="Q159" i="6" a="1"/>
  <c r="BW148" i="6" a="1"/>
  <c r="W251" i="6" a="1"/>
  <c r="CD336" i="6" a="1"/>
  <c r="BI150" i="6" a="1"/>
  <c r="Q252" i="6" a="1"/>
  <c r="P275" i="6" a="1"/>
  <c r="W259" i="6" a="1"/>
  <c r="BC187" i="6" a="1"/>
  <c r="BI281" i="6" a="1"/>
  <c r="AA161" i="6" a="1"/>
  <c r="BW68" i="6" a="1"/>
  <c r="X183" i="6" a="1"/>
  <c r="V200" i="6" a="1"/>
  <c r="AX152" i="6" a="1"/>
  <c r="Q169" i="6" a="1"/>
  <c r="BC277" i="6" a="1"/>
  <c r="W264" i="6" a="1"/>
  <c r="CB90" i="6" a="1"/>
  <c r="CE266" i="6" a="1"/>
  <c r="BJ279" i="6" a="1"/>
  <c r="W267" i="6" a="1"/>
  <c r="X267" i="6" a="1"/>
  <c r="O53" i="6" a="1"/>
  <c r="BW146" i="6" a="1"/>
  <c r="BA268" i="6" a="1"/>
  <c r="BZ39" i="6" a="1"/>
  <c r="BO66" i="6" a="1"/>
  <c r="CK80" i="6" a="1"/>
  <c r="O91" i="6" a="1"/>
  <c r="AX173" i="6" a="1"/>
  <c r="AV196" i="6" a="1"/>
  <c r="Z65" i="6" a="1"/>
  <c r="V150" i="6" a="1"/>
  <c r="BB57" i="6" a="1"/>
  <c r="Y277" i="6" a="1"/>
  <c r="BA44" i="6" a="1"/>
  <c r="BO161" i="6" a="1"/>
  <c r="P642" i="6" a="1"/>
  <c r="CB76" i="6" a="1"/>
  <c r="S51" i="6" a="1"/>
  <c r="Q84" i="6" a="1"/>
  <c r="CD41" i="6" a="1"/>
  <c r="AV265" i="6" a="1"/>
  <c r="CK146" i="6" a="1"/>
  <c r="Y195" i="6" a="1"/>
  <c r="AA197" i="6" a="1"/>
  <c r="S79" i="6" a="1"/>
  <c r="BM338" i="6" a="1"/>
  <c r="S40" i="6" a="1"/>
  <c r="BJ258" i="6" a="1"/>
  <c r="BI159" i="6" a="1"/>
  <c r="Y74" i="6" a="1"/>
  <c r="U184" i="6" a="1"/>
  <c r="BF169" i="6" a="1"/>
  <c r="BP39" i="6" a="1"/>
  <c r="Z161" i="6" a="1"/>
  <c r="Y185" i="6" a="1"/>
  <c r="BH149" i="6" a="1"/>
  <c r="S250" i="6" a="1"/>
  <c r="W90" i="6" a="1"/>
  <c r="BZ642" i="6" a="1"/>
  <c r="CB280" i="6" a="1"/>
  <c r="BB267" i="6" a="1"/>
  <c r="CK180" i="6" a="1"/>
  <c r="BM65" i="6" a="1"/>
  <c r="X69" i="6" a="1"/>
  <c r="BO171" i="6" a="1"/>
  <c r="CE166" i="6" a="1"/>
  <c r="BH39" i="6" a="1"/>
  <c r="Q258" i="6" a="1"/>
  <c r="BP70" i="6" a="1"/>
  <c r="V187" i="6" a="1"/>
  <c r="T281" i="6" a="1"/>
  <c r="O263" i="6" a="1"/>
  <c r="CK89" i="6" a="1"/>
  <c r="Z270" i="6" a="1"/>
  <c r="Q281" i="6" a="1"/>
  <c r="CE274" i="6" a="1"/>
  <c r="R169" i="6" a="1"/>
  <c r="V280" i="6" a="1"/>
  <c r="BD179" i="6" a="1"/>
  <c r="Q148" i="6" a="1"/>
  <c r="BD159" i="6" a="1"/>
  <c r="N270" i="6"/>
  <c r="N167" i="6"/>
  <c r="Y44" i="6" a="1"/>
  <c r="AW266" i="6" a="1"/>
  <c r="CD340" i="6" a="1"/>
  <c r="BC68" i="6" a="1"/>
  <c r="AX180" i="6" a="1"/>
  <c r="S247" i="6" a="1"/>
  <c r="AV65" i="6" a="1"/>
  <c r="CE184" i="6" a="1"/>
  <c r="BO340" i="6" a="1"/>
  <c r="AX269" i="6" a="1"/>
  <c r="S278" i="6" a="1"/>
  <c r="BI184" i="6" a="1"/>
  <c r="BA252" i="6" a="1"/>
  <c r="CK247" i="6" a="1"/>
  <c r="AA167" i="6" a="1"/>
  <c r="AV169" i="6" a="1"/>
  <c r="BH163" i="6" a="1"/>
  <c r="BI172" i="6" a="1"/>
  <c r="AV69" i="6" a="1"/>
  <c r="BC67" i="6" a="1"/>
  <c r="CE180" i="6" a="1"/>
  <c r="U50" i="6" a="1"/>
  <c r="X192" i="6" a="1"/>
  <c r="BY159" i="6" a="1"/>
  <c r="R76" i="6" a="1"/>
  <c r="BY185" i="6" a="1"/>
  <c r="AW268" i="6" a="1"/>
  <c r="V196" i="6" a="1"/>
  <c r="AV189" i="6" a="1"/>
  <c r="BI174" i="6" a="1"/>
  <c r="BJ249" i="6" a="1"/>
  <c r="V38" i="6" a="1"/>
  <c r="AW257" i="6" a="1"/>
  <c r="BH272" i="6" a="1"/>
  <c r="BD278" i="6" a="1"/>
  <c r="AA278" i="6" a="1"/>
  <c r="AX51" i="6" a="1"/>
  <c r="BN61" i="6" a="1"/>
  <c r="BY271" i="6" a="1"/>
  <c r="BO572" i="6" a="1"/>
  <c r="CE198" i="6" a="1"/>
  <c r="BO251" i="6" a="1"/>
  <c r="BO173" i="6" a="1"/>
  <c r="Z169" i="6" a="1"/>
  <c r="AW167" i="6" a="1"/>
  <c r="Z156" i="6" a="1"/>
  <c r="U76" i="6" a="1"/>
  <c r="BD62" i="6" a="1"/>
  <c r="BD76" i="6" a="1"/>
  <c r="BH55" i="6" a="1"/>
  <c r="Z267" i="6" a="1"/>
  <c r="BJ69" i="6" a="1"/>
  <c r="BA253" i="6" a="1"/>
  <c r="Y184" i="6" a="1"/>
  <c r="R172" i="6" a="1"/>
  <c r="BB248" i="6" a="1"/>
  <c r="Q62" i="6" a="1"/>
  <c r="N280" i="6"/>
  <c r="X173" i="6" a="1"/>
  <c r="BZ49" i="6" a="1"/>
  <c r="CE178" i="6" a="1"/>
  <c r="BA246" i="6" a="1"/>
  <c r="P83" i="6" a="1"/>
  <c r="AV282" i="6" a="1"/>
  <c r="BY90" i="6" a="1"/>
  <c r="BP199" i="6" a="1"/>
  <c r="BH175" i="6" a="1"/>
  <c r="P162" i="6" a="1"/>
  <c r="BC252" i="6" a="1"/>
  <c r="AX182" i="6" a="1"/>
  <c r="BM336" i="6" a="1"/>
  <c r="BJ176" i="6" a="1"/>
  <c r="BB149" i="6" a="1"/>
  <c r="CE185" i="6" a="1"/>
  <c r="CD54" i="6" a="1"/>
  <c r="BN281" i="6" a="1"/>
  <c r="CK170" i="6" a="1"/>
  <c r="T51" i="6" a="1"/>
  <c r="N253" i="6"/>
  <c r="AV167" i="6" a="1"/>
  <c r="CK258" i="6" a="1"/>
  <c r="BF170" i="6" a="1"/>
  <c r="O61" i="6" a="1"/>
  <c r="W250" i="6" a="1"/>
  <c r="BY146" i="6" a="1"/>
  <c r="BC160" i="6" a="1"/>
  <c r="V60" i="6" a="1"/>
  <c r="AW154" i="6" a="1"/>
  <c r="BN183" i="6" a="1"/>
  <c r="BI151" i="6" a="1"/>
  <c r="AX49" i="6" a="1"/>
  <c r="W265" i="6" a="1"/>
  <c r="Z89" i="6" a="1"/>
  <c r="BP170" i="6" a="1"/>
  <c r="CK173" i="6" a="1"/>
  <c r="BA181" i="6" a="1"/>
  <c r="BP187" i="6" a="1"/>
  <c r="W153" i="6" a="1"/>
  <c r="BW66" i="6" a="1"/>
  <c r="AX186" i="6" a="1"/>
  <c r="W197" i="6" a="1"/>
  <c r="BJ46" i="6" a="1"/>
  <c r="AW152" i="6" a="1"/>
  <c r="BF61" i="6" a="1"/>
  <c r="BD161" i="6" a="1"/>
  <c r="BA87" i="6" a="1"/>
  <c r="BZ246" i="6" a="1"/>
  <c r="X188" i="6" a="1"/>
  <c r="BZ73" i="6" a="1"/>
  <c r="V90" i="6" a="1"/>
  <c r="CE262" i="6" a="1"/>
  <c r="AX200" i="6" a="1"/>
  <c r="CK183" i="6" a="1"/>
  <c r="BC338" i="6" a="1"/>
  <c r="N175" i="6"/>
  <c r="BI81" i="6" a="1"/>
  <c r="BB146" i="6" a="1"/>
  <c r="BJ147" i="6" a="1"/>
  <c r="BY336" i="6" a="1"/>
  <c r="V91" i="6" a="1"/>
  <c r="BJ252" i="6" a="1"/>
  <c r="N87" i="6"/>
  <c r="BA149" i="6" a="1"/>
  <c r="BC177" i="6" a="1"/>
  <c r="BM272" i="6" a="1"/>
  <c r="BO54" i="6" a="1"/>
  <c r="O64" i="6" a="1"/>
  <c r="BW187" i="6" a="1"/>
  <c r="BW183" i="6" a="1"/>
  <c r="BY252" i="6" a="1"/>
  <c r="S176" i="6" a="1"/>
  <c r="W76" i="6" a="1"/>
  <c r="T86" i="6" a="1"/>
  <c r="X280" i="6" a="1"/>
  <c r="W191" i="6" a="1"/>
  <c r="BD270" i="6" a="1"/>
  <c r="BM163" i="6" a="1"/>
  <c r="S642" i="6" a="1"/>
  <c r="BC161" i="6" a="1"/>
  <c r="BA198" i="6" a="1"/>
  <c r="BW44" i="6" a="1"/>
  <c r="CE86" i="6" a="1"/>
  <c r="BO81" i="6" a="1"/>
  <c r="AA40" i="6" a="1"/>
  <c r="P163" i="6" a="1"/>
  <c r="BZ150" i="6" a="1"/>
  <c r="CE174" i="6" a="1"/>
  <c r="T44" i="6" a="1"/>
  <c r="Z262" i="6" a="1"/>
  <c r="CD69" i="6" a="1"/>
  <c r="O46" i="6" a="1"/>
  <c r="BH274" i="6" a="1"/>
  <c r="CK251" i="6" a="1"/>
  <c r="BF146" i="6" a="1"/>
  <c r="BD55" i="6" a="1"/>
  <c r="P261" i="6" a="1"/>
  <c r="Z44" i="6" a="1"/>
  <c r="T258" i="6" a="1"/>
  <c r="N189" i="6"/>
  <c r="U265" i="6" a="1"/>
  <c r="CB186" i="6" a="1"/>
  <c r="CD84" i="6" a="1"/>
  <c r="X190" i="6" a="1"/>
  <c r="AV80" i="6" a="1"/>
  <c r="BJ188" i="6" a="1"/>
  <c r="W85" i="6" a="1"/>
  <c r="AX257" i="6" a="1"/>
  <c r="BB264" i="6" a="1"/>
  <c r="BZ48" i="6" a="1"/>
  <c r="P259" i="6" a="1"/>
  <c r="BW260" i="6" a="1"/>
  <c r="BC262" i="6" a="1"/>
  <c r="BC178" i="6" a="1"/>
  <c r="BW281" i="6" a="1"/>
  <c r="Z188" i="6" a="1"/>
  <c r="BD146" i="6" a="1"/>
  <c r="Y177" i="6" a="1"/>
  <c r="BH188" i="6" a="1"/>
  <c r="O166" i="6" a="1"/>
  <c r="AW151" i="6" a="1"/>
  <c r="BI47" i="6" a="1"/>
  <c r="BA39" i="6" a="1"/>
  <c r="BF267" i="6" a="1"/>
  <c r="CD176" i="6" a="1"/>
  <c r="BP188" i="6" a="1"/>
  <c r="BM148" i="6" a="1"/>
  <c r="BZ336" i="6" a="1"/>
  <c r="N265" i="6"/>
  <c r="W69" i="6" a="1"/>
  <c r="BH183" i="6" a="1"/>
  <c r="R68" i="6" a="1"/>
  <c r="AW262" i="6" a="1"/>
  <c r="BB173" i="6" a="1"/>
  <c r="BY195" i="6" a="1"/>
  <c r="R155" i="6" a="1"/>
  <c r="Q259" i="6" a="1"/>
  <c r="BB189" i="6" a="1"/>
  <c r="R268" i="6" a="1"/>
  <c r="BN73" i="6" a="1"/>
  <c r="R193" i="6" a="1"/>
  <c r="O44" i="6" a="1"/>
  <c r="AV148" i="6" a="1"/>
  <c r="BN51" i="6" a="1"/>
  <c r="BF39" i="6" a="1"/>
  <c r="X54" i="6" a="1"/>
  <c r="X264" i="6" a="1"/>
  <c r="W70" i="6" a="1"/>
  <c r="BM254" i="6" a="1"/>
  <c r="BO52" i="6" a="1"/>
  <c r="X94" i="6" a="1"/>
  <c r="BP250" i="6" a="1"/>
  <c r="Z54" i="6" a="1"/>
  <c r="CB56" i="6" a="1"/>
  <c r="BN160" i="6" a="1"/>
  <c r="T56" i="6" a="1"/>
  <c r="BJ257" i="6" a="1"/>
  <c r="O172" i="6" a="1"/>
  <c r="U78" i="6" a="1"/>
  <c r="U148" i="6" a="1"/>
  <c r="BJ68" i="6" a="1"/>
  <c r="AX79" i="6" a="1"/>
  <c r="R281" i="6" a="1"/>
  <c r="BZ91" i="6" a="1"/>
  <c r="AW55" i="6" a="1"/>
  <c r="BJ170" i="6" a="1"/>
  <c r="S186" i="6" a="1"/>
  <c r="V70" i="6" a="1"/>
  <c r="Y642" i="6" a="1"/>
  <c r="BW63" i="6" a="1"/>
  <c r="BH45" i="6" a="1"/>
  <c r="BI257" i="6" a="1"/>
  <c r="AW186" i="6" a="1"/>
  <c r="BY151" i="6" a="1"/>
  <c r="R53" i="6" a="1"/>
  <c r="V49" i="6" a="1"/>
  <c r="BA186" i="6" a="1"/>
  <c r="BC63" i="6" a="1"/>
  <c r="BW78" i="6" a="1"/>
  <c r="BA48" i="6" a="1"/>
  <c r="BN76" i="6" a="1"/>
  <c r="R253" i="6" a="1"/>
  <c r="BI194" i="6" a="1"/>
  <c r="BC273" i="6" a="1"/>
  <c r="BY175" i="6" a="1"/>
  <c r="AA282" i="6" a="1"/>
  <c r="W50" i="6" a="1"/>
  <c r="Y175" i="6" a="1"/>
  <c r="R187" i="6" a="1"/>
  <c r="AV274" i="6" a="1"/>
  <c r="AW270" i="6" a="1"/>
  <c r="BB246" i="6" a="1"/>
  <c r="AW195" i="6" a="1"/>
  <c r="BW172" i="6" a="1"/>
  <c r="BP572" i="6" a="1"/>
  <c r="AV247" i="6" a="1"/>
  <c r="S189" i="6" a="1"/>
  <c r="BI248" i="6" a="1"/>
  <c r="O184" i="6" a="1"/>
  <c r="BF259" i="6" a="1"/>
  <c r="U84" i="6" a="1"/>
  <c r="BD162" i="6" a="1"/>
  <c r="V68" i="6" a="1"/>
  <c r="BH84" i="6" a="1"/>
  <c r="Q271" i="6" a="1"/>
  <c r="BO253" i="6" a="1"/>
  <c r="CD178" i="6" a="1"/>
  <c r="CB270" i="6" a="1"/>
  <c r="BA54" i="6" a="1"/>
  <c r="P60" i="6" a="1"/>
  <c r="Y154" i="6" a="1"/>
  <c r="AA200" i="6" a="1"/>
  <c r="X271" i="6" a="1"/>
  <c r="BM54" i="6" a="1"/>
  <c r="BW84" i="6" a="1"/>
  <c r="BA153" i="6" a="1"/>
  <c r="CE76" i="6" a="1"/>
  <c r="U276" i="6" a="1"/>
  <c r="X57" i="6" a="1"/>
  <c r="R262" i="6" a="1"/>
  <c r="BO47" i="6" a="1"/>
  <c r="BA270" i="6" a="1"/>
  <c r="BJ180" i="6" a="1"/>
  <c r="CD81" i="6" a="1"/>
  <c r="W52" i="6" a="1"/>
  <c r="AX157" i="6" a="1"/>
  <c r="CE161" i="6" a="1"/>
  <c r="CE84" i="6" a="1"/>
  <c r="BF75" i="6" a="1"/>
  <c r="T152" i="6" a="1"/>
  <c r="AV61" i="6" a="1"/>
  <c r="AX249" i="6" a="1"/>
  <c r="BO150" i="6" a="1"/>
  <c r="BZ63" i="6" a="1"/>
  <c r="Y160" i="6" a="1"/>
  <c r="BH273" i="6" a="1"/>
  <c r="V52" i="6" a="1"/>
  <c r="BM250" i="6" a="1"/>
  <c r="BH62" i="6" a="1"/>
  <c r="BB88" i="6" a="1"/>
  <c r="AV156" i="6" a="1"/>
  <c r="N198" i="6"/>
  <c r="AA76" i="6" a="1"/>
  <c r="AA151" i="6" a="1"/>
  <c r="BI247" i="6" a="1"/>
  <c r="BM195" i="6" a="1"/>
  <c r="BM88" i="6" a="1"/>
  <c r="R174" i="6" a="1"/>
  <c r="BD274" i="6" a="1"/>
  <c r="BY341" i="6" a="1"/>
  <c r="CE170" i="6" a="1"/>
  <c r="T272" i="6" a="1"/>
  <c r="BJ163" i="6" a="1"/>
  <c r="BZ162" i="6" a="1"/>
  <c r="BC250" i="6" a="1"/>
  <c r="CB193" i="6" a="1"/>
  <c r="BC172" i="6" a="1"/>
  <c r="S89" i="6" a="1"/>
  <c r="N150" i="6"/>
  <c r="AX87" i="6" a="1"/>
  <c r="BD160" i="6" a="1"/>
  <c r="BF199" i="6" a="1"/>
  <c r="BO272" i="6" a="1"/>
  <c r="BY196" i="6" a="1"/>
  <c r="N52" i="6"/>
  <c r="AX169" i="6" a="1"/>
  <c r="BM190" i="6" a="1"/>
  <c r="BA251" i="6" a="1"/>
  <c r="BW51" i="6" a="1"/>
  <c r="BY280" i="6" a="1"/>
  <c r="BN168" i="6" a="1"/>
  <c r="AX184" i="6" a="1"/>
  <c r="AX246" i="6" a="1"/>
  <c r="AX268" i="6" a="1"/>
  <c r="R184" i="6" a="1"/>
  <c r="BD565" i="6" a="1"/>
  <c r="U190" i="6" a="1"/>
  <c r="Y179" i="6" a="1"/>
  <c r="CK282" i="6" a="1"/>
  <c r="W149" i="6" a="1"/>
  <c r="Z266" i="6" a="1"/>
  <c r="Q68" i="6" a="1"/>
  <c r="BN156" i="6" a="1"/>
  <c r="BP57" i="6" a="1"/>
  <c r="AW172" i="6" a="1"/>
  <c r="CD39" i="6" a="1"/>
  <c r="O84" i="6" a="1"/>
  <c r="S272" i="6" a="1"/>
  <c r="BA278" i="6" a="1"/>
  <c r="AV277" i="6" a="1"/>
  <c r="CD167" i="6" a="1"/>
  <c r="S152" i="6" a="1"/>
  <c r="Z56" i="6" a="1"/>
  <c r="S259" i="6" a="1"/>
  <c r="BP149" i="6" a="1"/>
  <c r="Q147" i="6" a="1"/>
  <c r="X154" i="6" a="1"/>
  <c r="AV268" i="6" a="1"/>
  <c r="X166" i="6" a="1"/>
  <c r="BB186" i="6" a="1"/>
  <c r="BP174" i="6" a="1"/>
  <c r="V176" i="6" a="1"/>
  <c r="AA152" i="6" a="1"/>
  <c r="BF40" i="6" a="1"/>
  <c r="AA85" i="6" a="1"/>
  <c r="BY198" i="6" a="1"/>
  <c r="S175" i="6" a="1"/>
  <c r="BO151" i="6" a="1"/>
  <c r="BN153" i="6" a="1"/>
  <c r="BF176" i="6" a="1"/>
  <c r="Q187" i="6" a="1"/>
  <c r="BZ55" i="6" a="1"/>
  <c r="U251" i="6" a="1"/>
  <c r="Q198" i="6" a="1"/>
  <c r="AV85" i="6" a="1"/>
  <c r="CD94" i="6" a="1"/>
  <c r="BW74" i="6" a="1"/>
  <c r="BJ44" i="6" a="1"/>
  <c r="AW279" i="6" a="1"/>
  <c r="AV64" i="6" a="1"/>
  <c r="Y169" i="6" a="1"/>
  <c r="P68" i="6" a="1"/>
  <c r="Y267" i="6" a="1"/>
  <c r="U88" i="6" a="1"/>
  <c r="BD266" i="6" a="1"/>
  <c r="BC190" i="6" a="1"/>
  <c r="BM199" i="6" a="1"/>
  <c r="S246" i="6" a="1"/>
  <c r="BH179" i="6" a="1"/>
  <c r="AX281" i="6" a="1"/>
  <c r="AW175" i="6" a="1"/>
  <c r="Q157" i="6" a="1"/>
  <c r="AA172" i="6" a="1"/>
  <c r="Q45" i="6" a="1"/>
  <c r="Y56" i="6" a="1"/>
  <c r="Z246" i="6" a="1"/>
  <c r="BF264" i="6" a="1"/>
  <c r="BM85" i="6" a="1"/>
  <c r="X81" i="6" a="1"/>
  <c r="Y149" i="6" a="1"/>
  <c r="BY39" i="6" a="1"/>
  <c r="CB279" i="6" a="1"/>
  <c r="BB259" i="6" a="1"/>
  <c r="X175" i="6" a="1"/>
  <c r="BW54" i="6" a="1"/>
  <c r="BN195" i="6" a="1"/>
  <c r="AW77" i="6" a="1"/>
  <c r="BJ265" i="6" a="1"/>
  <c r="BI254" i="6" a="1"/>
  <c r="BA55" i="6" a="1"/>
  <c r="O197" i="6" a="1"/>
  <c r="BB194" i="6" a="1"/>
  <c r="Z47" i="6" a="1"/>
  <c r="CK40" i="6" a="1"/>
  <c r="T254" i="6" a="1"/>
  <c r="BH51" i="6" a="1"/>
  <c r="BW38" i="6" a="1"/>
  <c r="W86" i="6" a="1"/>
  <c r="O63" i="6" a="1"/>
  <c r="AV170" i="6" a="1"/>
  <c r="N176" i="6"/>
  <c r="BY47" i="6" a="1"/>
  <c r="O185" i="6" a="1"/>
  <c r="CB246" i="6" a="1"/>
  <c r="CD83" i="6" a="1"/>
  <c r="BB166" i="6" a="1"/>
  <c r="Q50" i="6" a="1"/>
  <c r="BI259" i="6" a="1"/>
  <c r="BJ161" i="6" a="1"/>
  <c r="BW55" i="6" a="1"/>
  <c r="BJ254" i="6" a="1"/>
  <c r="R267" i="6" a="1"/>
  <c r="BY74" i="6" a="1"/>
  <c r="BI176" i="6" a="1"/>
  <c r="BW188" i="6" a="1"/>
  <c r="BP336" i="6" a="1"/>
  <c r="BW175" i="6" a="1"/>
  <c r="AV180" i="6" a="1"/>
  <c r="BA169" i="6" a="1"/>
  <c r="U178" i="6" a="1"/>
  <c r="BB176" i="6" a="1"/>
  <c r="BA264" i="6" a="1"/>
  <c r="N154" i="6"/>
  <c r="BB197" i="6" a="1"/>
  <c r="W41" i="6" a="1"/>
  <c r="U175" i="6" a="1"/>
  <c r="W248" i="6" a="1"/>
  <c r="Z172" i="6" a="1"/>
  <c r="BH161" i="6" a="1"/>
  <c r="O76" i="6" a="1"/>
  <c r="AX89" i="6" a="1"/>
  <c r="W188" i="6" a="1"/>
  <c r="BN177" i="6" a="1"/>
  <c r="T275" i="6" a="1"/>
  <c r="AW281" i="6" a="1"/>
  <c r="W271" i="6" a="1"/>
  <c r="BC162" i="6" a="1"/>
  <c r="BM80" i="6" a="1"/>
  <c r="BO74" i="6" a="1"/>
  <c r="BM67" i="6" a="1"/>
  <c r="BW197" i="6" a="1"/>
  <c r="Y275" i="6" a="1"/>
  <c r="BA188" i="6" a="1"/>
  <c r="V267" i="6" a="1"/>
  <c r="AW192" i="6" a="1"/>
  <c r="BY94" i="6" a="1"/>
  <c r="N63" i="6"/>
  <c r="W63" i="6" a="1"/>
  <c r="T55" i="6" a="1"/>
  <c r="BI74" i="6" a="1"/>
  <c r="X87" i="6" a="1"/>
  <c r="AX278" i="6" a="1"/>
  <c r="N281" i="6"/>
  <c r="BA83" i="6" a="1"/>
  <c r="BJ65" i="6" a="1"/>
  <c r="Y73" i="6" a="1"/>
  <c r="AA84" i="6" a="1"/>
  <c r="BC181" i="6" a="1"/>
  <c r="BW185" i="6" a="1"/>
  <c r="U179" i="6" a="1"/>
  <c r="V184" i="6" a="1"/>
  <c r="BZ157" i="6" a="1"/>
  <c r="BY162" i="6" a="1"/>
  <c r="BM184" i="6" a="1"/>
  <c r="AV254" i="6" a="1"/>
  <c r="CD192" i="6" a="1"/>
  <c r="BB179" i="6" a="1"/>
  <c r="CK252" i="6" a="1"/>
  <c r="BI45" i="6" a="1"/>
  <c r="N157" i="6"/>
  <c r="AX149" i="6" a="1"/>
  <c r="CE61" i="6" a="1"/>
  <c r="BC246" i="6" a="1"/>
  <c r="CK246" i="6" a="1"/>
  <c r="BA273" i="6" a="1"/>
  <c r="R261" i="6" a="1"/>
  <c r="Z67" i="6" a="1"/>
  <c r="CB163" i="6" a="1"/>
  <c r="CD262" i="6" a="1"/>
  <c r="CE263" i="6" a="1"/>
  <c r="S271" i="6" a="1"/>
  <c r="BA192" i="6" a="1"/>
  <c r="BI56" i="6" a="1"/>
  <c r="Y274" i="6" a="1"/>
  <c r="BM173" i="6" a="1"/>
  <c r="BD151" i="6" a="1"/>
  <c r="AV263" i="6" a="1"/>
  <c r="CD257" i="6" a="1"/>
  <c r="CE62" i="6" a="1"/>
  <c r="AA252" i="6" a="1"/>
  <c r="O269" i="6" a="1"/>
  <c r="BP248" i="6" a="1"/>
  <c r="S260" i="6" a="1"/>
  <c r="BA565" i="6" a="1"/>
  <c r="BP155" i="6" a="1"/>
  <c r="S67" i="6" a="1"/>
  <c r="BH194" i="6" a="1"/>
  <c r="S158" i="6" a="1"/>
  <c r="T179" i="6" a="1"/>
  <c r="Y258" i="6" a="1"/>
  <c r="BH64" i="6" a="1"/>
  <c r="BM81" i="6" a="1"/>
  <c r="AX185" i="6" a="1"/>
  <c r="Y151" i="6" a="1"/>
  <c r="T41" i="6" a="1"/>
  <c r="AW75" i="6" a="1"/>
  <c r="U167" i="6" a="1"/>
  <c r="X47" i="6" a="1"/>
  <c r="W73" i="6" a="1"/>
  <c r="P175" i="6" a="1"/>
  <c r="CD175" i="6" a="1"/>
  <c r="BH174" i="6" a="1"/>
  <c r="CB199" i="6" a="1"/>
  <c r="BF91" i="6" a="1"/>
  <c r="Z193" i="6" a="1"/>
  <c r="BJ86" i="6" a="1"/>
  <c r="X181" i="6" a="1"/>
  <c r="BN186" i="6" a="1"/>
  <c r="BC48" i="6" a="1"/>
  <c r="BN366" i="6" a="1"/>
  <c r="U57" i="6" a="1"/>
  <c r="BY154" i="6" a="1"/>
  <c r="U39" i="6" a="1"/>
  <c r="U281" i="6" a="1"/>
  <c r="AA159" i="6" a="1"/>
  <c r="BJ169" i="6" a="1"/>
  <c r="Z83" i="6" a="1"/>
  <c r="BP169" i="6" a="1"/>
  <c r="P153" i="6" a="1"/>
  <c r="BO176" i="6" a="1"/>
  <c r="BW151" i="6" a="1"/>
  <c r="X88" i="6" a="1"/>
  <c r="U82" i="6" a="1"/>
  <c r="BW276" i="6" a="1"/>
  <c r="CD185" i="6" a="1"/>
  <c r="BN249" i="6" a="1"/>
  <c r="AW340" i="6" a="1"/>
  <c r="BF47" i="6" a="1"/>
  <c r="CE269" i="6" a="1"/>
  <c r="BO181" i="6" a="1"/>
  <c r="BZ254" i="6" a="1"/>
  <c r="V170" i="6" a="1"/>
  <c r="P90" i="6" a="1"/>
  <c r="BA171" i="6" a="1"/>
  <c r="BH44" i="6" a="1"/>
  <c r="Y60" i="6" a="1"/>
  <c r="BC154" i="6" a="1"/>
  <c r="CB183" i="6" a="1"/>
  <c r="BY89" i="6" a="1"/>
  <c r="BJ40" i="6" a="1"/>
  <c r="BO41" i="6" a="1"/>
  <c r="N148" i="6"/>
  <c r="BO175" i="6" a="1"/>
  <c r="V75" i="6" a="1"/>
  <c r="BW85" i="6" a="1"/>
  <c r="O66" i="6" a="1"/>
  <c r="CE148" i="6" a="1"/>
  <c r="BW162" i="6" a="1"/>
  <c r="O45" i="6" a="1"/>
  <c r="O78" i="6" a="1"/>
  <c r="AV153" i="6" a="1"/>
  <c r="T178" i="6" a="1"/>
  <c r="BI187" i="6" a="1"/>
  <c r="Y80" i="6" a="1"/>
  <c r="AW76" i="6" a="1"/>
  <c r="BA62" i="6" a="1"/>
  <c r="BJ149" i="6" a="1"/>
  <c r="P148" i="6" a="1"/>
  <c r="Q77" i="6" a="1"/>
  <c r="BW266" i="6" a="1"/>
  <c r="BY270" i="6" a="1"/>
  <c r="CE162" i="6" a="1"/>
  <c r="BW147" i="6" a="1"/>
  <c r="AX181" i="6" a="1"/>
  <c r="Z94" i="6" a="1"/>
  <c r="BF191" i="6" a="1"/>
  <c r="S258" i="6" a="1"/>
  <c r="BY77" i="6" a="1"/>
  <c r="BZ80" i="6" a="1"/>
  <c r="R274" i="6" a="1"/>
  <c r="CE171" i="6" a="1"/>
  <c r="BM252" i="6" a="1"/>
  <c r="BF60" i="6" a="1"/>
  <c r="BD53" i="6" a="1"/>
  <c r="T60" i="6" a="1"/>
  <c r="BN90" i="6" a="1"/>
  <c r="BB274" i="6" a="1"/>
  <c r="T175" i="6" a="1"/>
  <c r="AX39" i="6" a="1"/>
  <c r="Q166" i="6" a="1"/>
  <c r="CB254" i="6" a="1"/>
  <c r="AX263" i="6" a="1"/>
  <c r="BY46" i="6" a="1"/>
  <c r="AW41" i="6" a="1"/>
  <c r="BM147" i="6" a="1"/>
  <c r="CK272" i="6" a="1"/>
  <c r="BO69" i="6" a="1"/>
  <c r="BZ186" i="6" a="1"/>
  <c r="X52" i="6" a="1"/>
  <c r="U187" i="6" a="1"/>
  <c r="Q48" i="6" a="1"/>
  <c r="BH50" i="6" a="1"/>
  <c r="CE157" i="6" a="1"/>
  <c r="CD51" i="6" a="1"/>
  <c r="BB91" i="6" a="1"/>
  <c r="CE39" i="6" a="1"/>
  <c r="BF166" i="6" a="1"/>
  <c r="BH49" i="6" a="1"/>
  <c r="BC57" i="6" a="1"/>
  <c r="BF148" i="6" a="1"/>
  <c r="BO90" i="6" a="1"/>
  <c r="W78" i="6" a="1"/>
  <c r="AX170" i="6" a="1"/>
  <c r="BY70" i="6" a="1"/>
  <c r="AX70" i="6" a="1"/>
  <c r="BZ75" i="6" a="1"/>
  <c r="AW87" i="6" a="1"/>
  <c r="Q267" i="6" a="1"/>
  <c r="CK179" i="6" a="1"/>
  <c r="CK336" i="6" a="1"/>
  <c r="U65" i="6" a="1"/>
  <c r="BZ187" i="6" a="1"/>
  <c r="BH90" i="6" a="1"/>
  <c r="P81" i="6" a="1"/>
  <c r="S153" i="6" a="1"/>
  <c r="AX279" i="6" a="1"/>
  <c r="BA65" i="6" a="1"/>
  <c r="Y174" i="6" a="1"/>
  <c r="R161" i="6" a="1"/>
  <c r="T78" i="6" a="1"/>
  <c r="CK172" i="6" a="1"/>
  <c r="AV279" i="6" a="1"/>
  <c r="O196" i="6" a="1"/>
  <c r="Y272" i="6" a="1"/>
  <c r="BZ249" i="6" a="1"/>
  <c r="BF180" i="6" a="1"/>
  <c r="T159" i="6" a="1"/>
  <c r="BZ38" i="6" a="1"/>
  <c r="N200" i="6"/>
  <c r="BD94" i="6" a="1"/>
  <c r="AA162" i="6" a="1"/>
  <c r="BY68" i="6" a="1"/>
  <c r="BZ148" i="6" a="1"/>
  <c r="R278" i="6" a="1"/>
  <c r="BM248" i="6" a="1"/>
  <c r="BA257" i="6" a="1"/>
  <c r="CB273" i="6" a="1"/>
  <c r="Z198" i="6" a="1"/>
  <c r="BN170" i="6" a="1"/>
  <c r="AX153" i="6" a="1"/>
  <c r="Z190" i="6" a="1"/>
  <c r="BN149" i="6" a="1"/>
  <c r="CE247" i="6" a="1"/>
  <c r="T157" i="6" a="1"/>
  <c r="W183" i="6" a="1"/>
  <c r="AV82" i="6" a="1"/>
  <c r="U166" i="6" a="1"/>
  <c r="BC55" i="6" a="1"/>
  <c r="BC271" i="6" a="1"/>
  <c r="BM149" i="6" a="1"/>
  <c r="BA281" i="6" a="1"/>
  <c r="CK259" i="6" a="1"/>
  <c r="BP270" i="6" a="1"/>
  <c r="N274" i="6"/>
  <c r="AV366" i="6" a="1"/>
  <c r="AV250" i="6" a="1"/>
  <c r="W180" i="6" a="1"/>
  <c r="BI157" i="6" a="1"/>
  <c r="AX272" i="6" a="1"/>
  <c r="BN197" i="6" a="1"/>
  <c r="BC272" i="6" a="1"/>
  <c r="T273" i="6" a="1"/>
  <c r="BH189" i="6" a="1"/>
  <c r="BB157" i="6" a="1"/>
  <c r="BF184" i="6" a="1"/>
  <c r="Y85" i="6" a="1"/>
  <c r="BN174" i="6" a="1"/>
  <c r="Q282" i="6" a="1"/>
  <c r="Q248" i="6" a="1"/>
  <c r="X177" i="6" a="1"/>
  <c r="AW91" i="6" a="1"/>
  <c r="Z184" i="6" a="1"/>
  <c r="AV49" i="6" a="1"/>
  <c r="BY63" i="6" a="1"/>
  <c r="AA178" i="6" a="1"/>
  <c r="X153" i="6" a="1"/>
  <c r="BH248" i="6" a="1"/>
  <c r="CK189" i="6" a="1"/>
  <c r="AA41" i="6" a="1"/>
  <c r="BD185" i="6" a="1"/>
  <c r="BP260" i="6" a="1"/>
  <c r="V282" i="6" a="1"/>
  <c r="BM76" i="6" a="1"/>
  <c r="BY340" i="6" a="1"/>
  <c r="Q60" i="6" a="1"/>
  <c r="O158" i="6" a="1"/>
  <c r="P183" i="6" a="1"/>
  <c r="Y150" i="6" a="1"/>
  <c r="T94" i="6" a="1"/>
  <c r="CK160" i="6" a="1"/>
  <c r="CE55" i="6" a="1"/>
  <c r="BD150" i="6" a="1"/>
  <c r="T171" i="6" a="1"/>
  <c r="W192" i="6" a="1"/>
  <c r="R252" i="6" a="1"/>
  <c r="N192" i="6"/>
  <c r="BH75" i="6" a="1"/>
  <c r="BW252" i="6" a="1"/>
  <c r="Q249" i="6" a="1"/>
  <c r="Y155" i="6" a="1"/>
  <c r="BB65" i="6" a="1"/>
  <c r="BC279" i="6" a="1"/>
  <c r="BO148" i="6" a="1"/>
  <c r="AX336" i="6" a="1"/>
  <c r="U146" i="6" a="1"/>
  <c r="Z265" i="6" a="1"/>
  <c r="O80" i="6" a="1"/>
  <c r="AV270" i="6" a="1"/>
  <c r="Y194" i="6" a="1"/>
  <c r="Z269" i="6" a="1"/>
  <c r="BJ196" i="6" a="1"/>
  <c r="U61" i="6" a="1"/>
  <c r="CB269" i="6" a="1"/>
  <c r="BZ268" i="6" a="1"/>
  <c r="S279" i="6" a="1"/>
  <c r="BA197" i="6" a="1"/>
  <c r="BP190" i="6" a="1"/>
  <c r="BY188" i="6" a="1"/>
  <c r="U250" i="6" a="1"/>
  <c r="U279" i="6" a="1"/>
  <c r="BN272" i="6" a="1"/>
  <c r="U77" i="6" a="1"/>
  <c r="X74" i="6" a="1"/>
  <c r="CK269" i="6" a="1"/>
  <c r="CK57" i="6" a="1"/>
  <c r="AV193" i="6" a="1"/>
  <c r="BO77" i="6" a="1"/>
  <c r="CB89" i="6" a="1"/>
  <c r="BW69" i="6" a="1"/>
  <c r="BP146" i="6" a="1"/>
  <c r="O156" i="6" a="1"/>
  <c r="BJ187" i="6" a="1"/>
  <c r="CK86" i="6" a="1"/>
  <c r="V257" i="6" a="1"/>
  <c r="BJ177" i="6" a="1"/>
  <c r="W176" i="6" a="1"/>
  <c r="BN54" i="6" a="1"/>
  <c r="CE267" i="6" a="1"/>
  <c r="BA250" i="6" a="1"/>
  <c r="Q61" i="6" a="1"/>
  <c r="Q146" i="6" a="1"/>
  <c r="Y186" i="6" a="1"/>
  <c r="S193" i="6" a="1"/>
  <c r="BA148" i="6" a="1"/>
  <c r="S63" i="6" a="1"/>
  <c r="CE146" i="6" a="1"/>
  <c r="X150" i="6" a="1"/>
  <c r="BZ179" i="6" a="1"/>
  <c r="AW189" i="6" a="1"/>
  <c r="BD257" i="6" a="1"/>
  <c r="CB169" i="6" a="1"/>
  <c r="AX91" i="6" a="1"/>
  <c r="S78" i="6" a="1"/>
  <c r="CB148" i="6" a="1"/>
  <c r="Y66" i="6" a="1"/>
  <c r="BP50" i="6" a="1"/>
  <c r="CK78" i="6" a="1"/>
  <c r="BM69" i="6" a="1"/>
  <c r="S275" i="6" a="1"/>
  <c r="BD50" i="6" a="1"/>
  <c r="BB279" i="6" a="1"/>
  <c r="U79" i="6" a="1"/>
  <c r="W66" i="6" a="1"/>
  <c r="BC193" i="6" a="1"/>
  <c r="BI162" i="6" a="1"/>
  <c r="R167" i="6" a="1"/>
  <c r="BO273" i="6" a="1"/>
  <c r="AW273" i="6" a="1"/>
  <c r="BO40" i="6" a="1"/>
  <c r="Y49" i="6" a="1"/>
  <c r="BN184" i="6" a="1"/>
  <c r="BJ148" i="6" a="1"/>
  <c r="AW161" i="6" a="1"/>
  <c r="BF51" i="6" a="1"/>
  <c r="AV278" i="6" a="1"/>
  <c r="P188" i="6" a="1"/>
  <c r="S180" i="6" a="1"/>
  <c r="BW268" i="6" a="1"/>
  <c r="AW182" i="6" a="1"/>
  <c r="BJ74" i="6" a="1"/>
  <c r="BY81" i="6" a="1"/>
  <c r="BA184" i="6" a="1"/>
  <c r="BF86" i="6" a="1"/>
  <c r="BY91" i="6" a="1"/>
  <c r="V84" i="6" a="1"/>
  <c r="BJ185" i="6" a="1"/>
  <c r="BH193" i="6" a="1"/>
  <c r="AW85" i="6" a="1"/>
  <c r="BY161" i="6" a="1"/>
  <c r="BI149" i="6" a="1"/>
  <c r="CK76" i="6" a="1"/>
  <c r="U261" i="6" a="1"/>
  <c r="AW248" i="6" a="1"/>
  <c r="V155" i="6" a="1"/>
  <c r="BW86" i="6" a="1"/>
  <c r="BP192" i="6" a="1"/>
  <c r="BA76" i="6" a="1"/>
  <c r="AV253" i="6" a="1"/>
  <c r="AW60" i="6" a="1"/>
  <c r="BP273" i="6" a="1"/>
  <c r="Z73" i="6" a="1"/>
  <c r="X246" i="6" a="1"/>
  <c r="AX76" i="6" a="1"/>
  <c r="X279" i="6" a="1"/>
  <c r="V199" i="6" a="1"/>
  <c r="Q185" i="6" a="1"/>
  <c r="R191" i="6" a="1"/>
  <c r="BJ250" i="6" a="1"/>
  <c r="BC199" i="6" a="1"/>
  <c r="N262" i="6"/>
  <c r="BC56" i="6" a="1"/>
  <c r="CE270" i="6" a="1"/>
  <c r="BN150" i="6" a="1"/>
  <c r="BD154" i="6" a="1"/>
  <c r="BA70" i="6" a="1"/>
  <c r="BH38" i="6" a="1"/>
  <c r="BA194" i="6" a="1"/>
  <c r="Q253" i="6" a="1"/>
  <c r="BW279" i="6" a="1"/>
  <c r="BO79" i="6" a="1"/>
  <c r="CD258" i="6" a="1"/>
  <c r="Y70" i="6" a="1"/>
  <c r="V46" i="6" a="1"/>
  <c r="N45" i="6"/>
  <c r="BD194" i="6" a="1"/>
  <c r="BD47" i="6" a="1"/>
  <c r="CE281" i="6" a="1"/>
  <c r="U267" i="6" a="1"/>
  <c r="BI178" i="6" a="1"/>
  <c r="BA176" i="6" a="1"/>
  <c r="BF177" i="6" a="1"/>
  <c r="S195" i="6" a="1"/>
  <c r="BH155" i="6" a="1"/>
  <c r="Y82" i="6" a="1"/>
  <c r="X158" i="6" a="1"/>
  <c r="P70" i="6" a="1"/>
  <c r="CE64" i="6" a="1"/>
  <c r="BW178" i="6" a="1"/>
  <c r="AW40" i="6" a="1"/>
  <c r="BD189" i="6" a="1"/>
  <c r="BB340" i="6" a="1"/>
  <c r="BP68" i="6" a="1"/>
  <c r="BO68" i="6" a="1"/>
  <c r="BP91" i="6" a="1"/>
  <c r="Q186" i="6" a="1"/>
  <c r="BD44" i="6" a="1"/>
  <c r="BP61" i="6" a="1"/>
  <c r="V275" i="6" a="1"/>
  <c r="BM260" i="6" a="1"/>
  <c r="AV177" i="6" a="1"/>
  <c r="T91" i="6" a="1"/>
  <c r="X262" i="6" a="1"/>
  <c r="N353" i="6"/>
  <c r="P89" i="6" a="1"/>
  <c r="BP76" i="6" a="1"/>
  <c r="T274" i="6" a="1"/>
  <c r="BF89" i="6" a="1"/>
  <c r="V272" i="6" a="1"/>
  <c r="T54" i="6" a="1"/>
  <c r="BO194" i="6" a="1"/>
  <c r="P69" i="6" a="1"/>
  <c r="CE252" i="6" a="1"/>
  <c r="BN53" i="6" a="1"/>
  <c r="BP55" i="6" a="1"/>
  <c r="BF49" i="6" a="1"/>
  <c r="Z272" i="6" a="1"/>
  <c r="Z273" i="6" a="1"/>
  <c r="V183" i="6" a="1"/>
  <c r="BO267" i="6" a="1"/>
  <c r="CK174" i="6" a="1"/>
  <c r="P78" i="6" a="1"/>
  <c r="CB262" i="6" a="1"/>
  <c r="CE153" i="6" a="1"/>
  <c r="W200" i="6" a="1"/>
  <c r="BJ153" i="6" a="1"/>
  <c r="Y77" i="6" a="1"/>
  <c r="U173" i="6" a="1"/>
  <c r="BB177" i="6" a="1"/>
  <c r="V163" i="6" a="1"/>
  <c r="P189" i="6" a="1"/>
  <c r="BF200" i="6" a="1"/>
  <c r="BW338" i="6" a="1"/>
  <c r="O176" i="6" a="1"/>
  <c r="BO80" i="6" a="1"/>
  <c r="S94" i="6" a="1"/>
  <c r="Z268" i="6" a="1"/>
  <c r="BO265" i="6" a="1"/>
  <c r="P257" i="6" a="1"/>
  <c r="BM258" i="6" a="1"/>
  <c r="U253" i="6" a="1"/>
  <c r="P149" i="6" a="1"/>
  <c r="V82" i="6" a="1"/>
  <c r="BY263" i="6" a="1"/>
  <c r="N89" i="6"/>
  <c r="AA66" i="6" a="1"/>
  <c r="BD250" i="6" a="1"/>
  <c r="BW76" i="6" a="1"/>
  <c r="X41" i="6" a="1"/>
  <c r="BD200" i="6" a="1"/>
  <c r="BI46" i="6" a="1"/>
  <c r="BD268" i="6" a="1"/>
  <c r="BY268" i="6" a="1"/>
  <c r="Z197" i="6" a="1"/>
  <c r="BY248" i="6" a="1"/>
  <c r="CD280" i="6" a="1"/>
  <c r="O75" i="6" a="1"/>
  <c r="X161" i="6" a="1"/>
  <c r="BI183" i="6" a="1"/>
  <c r="AX60" i="6" a="1"/>
  <c r="P195" i="6" a="1"/>
  <c r="AA65" i="6" a="1"/>
  <c r="BH73" i="6" a="1"/>
  <c r="CE264" i="6" a="1"/>
  <c r="CK81" i="6" a="1"/>
  <c r="BJ189" i="6" a="1"/>
  <c r="X73" i="6" a="1"/>
  <c r="BY184" i="6" a="1"/>
  <c r="BB60" i="6" a="1"/>
  <c r="U158" i="6" a="1"/>
  <c r="O90" i="6" a="1"/>
  <c r="Q189" i="6" a="1"/>
  <c r="CB152" i="6" a="1"/>
  <c r="Z178" i="6" a="1"/>
  <c r="T260" i="6" a="1"/>
  <c r="BH366" i="6" a="1"/>
  <c r="T166" i="6" a="1"/>
  <c r="CK340" i="6" a="1"/>
  <c r="Q78" i="6" a="1"/>
  <c r="BW191" i="6" a="1"/>
  <c r="CE271" i="6" a="1"/>
  <c r="W193" i="6" a="1"/>
  <c r="X51" i="6" a="1"/>
  <c r="P63" i="6" a="1"/>
  <c r="W60" i="6" a="1"/>
  <c r="V39" i="6" a="1"/>
  <c r="AV89" i="6" a="1"/>
  <c r="Z260" i="6" a="1"/>
  <c r="CB249" i="6" a="1"/>
  <c r="Q53" i="6" a="1"/>
  <c r="AX262" i="6" a="1"/>
  <c r="BI61" i="6" a="1"/>
  <c r="BJ194" i="6" a="1"/>
  <c r="BM271" i="6" a="1"/>
  <c r="AW147" i="6" a="1"/>
  <c r="W46" i="6" a="1"/>
  <c r="Q200" i="6" a="1"/>
  <c r="AA69" i="6" a="1"/>
  <c r="AA272" i="6" a="1"/>
  <c r="AV281" i="6" a="1"/>
  <c r="R186" i="6" a="1"/>
  <c r="AX90" i="6" a="1"/>
  <c r="AW163" i="6" a="1"/>
  <c r="BF80" i="6" a="1"/>
  <c r="BH266" i="6" a="1"/>
  <c r="AV155" i="6" a="1"/>
  <c r="O259" i="6" a="1"/>
  <c r="O642" i="6" a="1"/>
  <c r="BC247" i="6" a="1"/>
  <c r="CD254" i="6" a="1"/>
  <c r="Y263" i="6" a="1"/>
  <c r="W261" i="6" a="1"/>
  <c r="O265" i="6" a="1"/>
  <c r="CK74" i="6" a="1"/>
  <c r="N82" i="6"/>
  <c r="CB162" i="6" a="1"/>
  <c r="T261" i="6" a="1"/>
  <c r="BC53" i="6" a="1"/>
  <c r="BM91" i="6" a="1"/>
  <c r="U48" i="6" a="1"/>
  <c r="U163" i="6" a="1"/>
  <c r="O282" i="6" a="1"/>
  <c r="S150" i="6" a="1"/>
  <c r="U274" i="6" a="1"/>
  <c r="BI79" i="6" a="1"/>
  <c r="BI168" i="6" a="1"/>
  <c r="CB267" i="6" a="1"/>
  <c r="W51" i="6" a="1"/>
  <c r="CD56" i="6" a="1"/>
  <c r="BH182" i="6" a="1"/>
  <c r="BJ84" i="6" a="1"/>
  <c r="BN155" i="6" a="1"/>
  <c r="CK94" i="6" a="1"/>
  <c r="N90" i="6"/>
  <c r="CB250" i="6" a="1"/>
  <c r="V158" i="6" a="1"/>
  <c r="BB565" i="6" a="1"/>
  <c r="N197" i="6"/>
  <c r="BF168" i="6" a="1"/>
  <c r="N267" i="6"/>
  <c r="AA251" i="6" a="1"/>
  <c r="S249" i="6" a="1"/>
  <c r="X70" i="6" a="1"/>
  <c r="BC75" i="6" a="1"/>
  <c r="O170" i="6" a="1"/>
  <c r="BM282" i="6" a="1"/>
  <c r="CK161" i="6" a="1"/>
  <c r="BJ191" i="6" a="1"/>
  <c r="BY171" i="6" a="1"/>
  <c r="N193" i="6"/>
  <c r="BB198" i="6" a="1"/>
  <c r="BB67" i="6" a="1"/>
  <c r="BC88" i="6" a="1"/>
  <c r="AW247" i="6" a="1"/>
  <c r="BD69" i="6" a="1"/>
  <c r="V89" i="6" a="1"/>
  <c r="CB174" i="6" a="1"/>
  <c r="BF81" i="6" a="1"/>
  <c r="BI197" i="6" a="1"/>
  <c r="CK200" i="6" a="1"/>
  <c r="BB79" i="6" a="1"/>
  <c r="Q167" i="6" a="1"/>
  <c r="BJ247" i="6" a="1"/>
  <c r="CD76" i="6" a="1"/>
  <c r="P252" i="6" a="1"/>
  <c r="AA258" i="6" a="1"/>
  <c r="BZ195" i="6" a="1"/>
  <c r="BH56" i="6" a="1"/>
  <c r="Q274" i="6" a="1"/>
  <c r="BZ189" i="6" a="1"/>
  <c r="W89" i="6" a="1"/>
  <c r="BH81" i="6" a="1"/>
  <c r="R188" i="6" a="1"/>
  <c r="BA50" i="6" a="1"/>
  <c r="BJ175" i="6" a="1"/>
  <c r="BA177" i="6" a="1"/>
  <c r="X78" i="6" a="1"/>
  <c r="BH171" i="6" a="1"/>
  <c r="AV76" i="6" a="1"/>
  <c r="AV188" i="6" a="1"/>
  <c r="BB55" i="6" a="1"/>
  <c r="X282" i="6" a="1"/>
  <c r="Z48" i="6" a="1"/>
  <c r="BO155" i="6" a="1"/>
  <c r="BP52" i="6" a="1"/>
  <c r="CB253" i="6" a="1"/>
  <c r="BH259" i="6" a="1"/>
  <c r="CD40" i="6" a="1"/>
  <c r="BI171" i="6" a="1"/>
  <c r="BD67" i="6" a="1"/>
  <c r="W198" i="6" a="1"/>
  <c r="X156" i="6" a="1"/>
  <c r="BP89" i="6" a="1"/>
  <c r="V159" i="6" a="1"/>
  <c r="N149" i="6"/>
  <c r="Z154" i="6" a="1"/>
  <c r="CD267" i="6" a="1"/>
  <c r="BY156" i="6" a="1"/>
  <c r="BY73" i="6" a="1"/>
  <c r="AW47" i="6" a="1"/>
  <c r="N44" i="6"/>
  <c r="BH85" i="6" a="1"/>
  <c r="AV152" i="6" a="1"/>
  <c r="N258" i="6"/>
  <c r="BO61" i="6" a="1"/>
  <c r="AV252" i="6" a="1"/>
  <c r="P253" i="6" a="1"/>
  <c r="Z152" i="6" a="1"/>
  <c r="AW88" i="6" a="1"/>
  <c r="Z53" i="6" a="1"/>
  <c r="BJ63" i="6" a="1"/>
  <c r="CK44" i="6" a="1"/>
  <c r="BW52" i="6" a="1"/>
  <c r="N178" i="6"/>
  <c r="CB176" i="6" a="1"/>
  <c r="BW246" i="6" a="1"/>
  <c r="Z38" i="6" a="1"/>
  <c r="BF187" i="6" a="1"/>
  <c r="R148" i="6" a="1"/>
  <c r="BJ253" i="6" a="1"/>
  <c r="Z251" i="6" a="1"/>
  <c r="O150" i="6" a="1"/>
  <c r="BP87" i="6" a="1"/>
  <c r="AW280" i="6" a="1"/>
  <c r="O264" i="6" a="1"/>
  <c r="BD89" i="6" a="1"/>
  <c r="Y83" i="6" a="1"/>
  <c r="BZ191" i="6" a="1"/>
  <c r="CK56" i="6" a="1"/>
  <c r="BY80" i="6" a="1"/>
  <c r="AW263" i="6" a="1"/>
  <c r="BH169" i="6" a="1"/>
  <c r="AV48" i="6" a="1"/>
  <c r="BI182" i="6" a="1"/>
  <c r="CE200" i="6" a="1"/>
  <c r="O182" i="6" a="1"/>
  <c r="AA271" i="6" a="1"/>
  <c r="BY86" i="6" a="1"/>
  <c r="T249" i="6" a="1"/>
  <c r="BM44" i="6" a="1"/>
  <c r="AX250" i="6" a="1"/>
  <c r="BD186" i="6" a="1"/>
  <c r="Y257" i="6" a="1"/>
  <c r="BP77" i="6" a="1"/>
  <c r="T183" i="6" a="1"/>
  <c r="BO67" i="6" a="1"/>
  <c r="BH74" i="6" a="1"/>
  <c r="P247" i="6" a="1"/>
  <c r="CD187" i="6" a="1"/>
  <c r="CB274" i="6" a="1"/>
  <c r="N168" i="6"/>
  <c r="P79" i="6" a="1"/>
  <c r="T160" i="6" a="1"/>
  <c r="Y55" i="6" a="1"/>
  <c r="W177" i="6" a="1"/>
  <c r="T90" i="6" a="1"/>
  <c r="W262" i="6" a="1"/>
  <c r="AV56" i="6" a="1"/>
  <c r="CD247" i="6" a="1"/>
  <c r="CD146" i="6" a="1"/>
  <c r="T246" i="6" a="1"/>
  <c r="U257" i="6" a="1"/>
  <c r="BJ57" i="6" a="1"/>
  <c r="CB147" i="6" a="1"/>
  <c r="O161" i="6" a="1"/>
  <c r="BM572" i="6" a="1"/>
  <c r="O82" i="6" a="1"/>
  <c r="BD336" i="6" a="1"/>
  <c r="BW336" i="6" a="1"/>
  <c r="S39" i="6" a="1"/>
  <c r="AA260" i="6" a="1"/>
  <c r="BA61" i="6" a="1"/>
  <c r="CE249" i="6" a="1"/>
  <c r="BC173" i="6" a="1"/>
  <c r="BY254" i="6" a="1"/>
  <c r="S74" i="6" a="1"/>
  <c r="BZ173" i="6" a="1"/>
  <c r="BA63" i="6" a="1"/>
  <c r="CE163" i="6" a="1"/>
  <c r="AX266" i="6" a="1"/>
  <c r="BH162" i="6" a="1"/>
  <c r="BH281" i="6" a="1"/>
  <c r="BN48" i="6" a="1"/>
  <c r="BO166" i="6" a="1"/>
  <c r="BB162" i="6" a="1"/>
  <c r="Q160" i="6" a="1"/>
  <c r="AX193" i="6" a="1"/>
  <c r="BZ76" i="6" a="1"/>
  <c r="P171" i="6" a="1"/>
  <c r="T65" i="6" a="1"/>
  <c r="AX82" i="6" a="1"/>
  <c r="O261" i="6" a="1"/>
  <c r="BZ196" i="6" a="1"/>
  <c r="BJ162" i="6" a="1"/>
  <c r="CB187" i="6" a="1"/>
  <c r="CD66" i="6" a="1"/>
  <c r="BM247" i="6" a="1"/>
  <c r="BH262" i="6" a="1"/>
  <c r="S191" i="6" a="1"/>
  <c r="AV53" i="6" a="1"/>
  <c r="Q70" i="6" a="1"/>
  <c r="BJ184" i="6" a="1"/>
  <c r="R272" i="6" a="1"/>
  <c r="BZ156" i="6" a="1"/>
  <c r="V161" i="6" a="1"/>
  <c r="BM278" i="6" a="1"/>
  <c r="BB278" i="6" a="1"/>
  <c r="BC159" i="6" a="1"/>
  <c r="CD248" i="6" a="1"/>
  <c r="T176" i="6" a="1"/>
  <c r="AV258" i="6" a="1"/>
  <c r="BJ192" i="6" a="1"/>
  <c r="T46" i="6" a="1"/>
  <c r="BI69" i="6" a="1"/>
  <c r="BI160" i="6" a="1"/>
  <c r="BO258" i="6" a="1"/>
  <c r="V149" i="6" a="1"/>
  <c r="BF160" i="6" a="1"/>
  <c r="BB195" i="6" a="1"/>
  <c r="AV280" i="6" a="1"/>
  <c r="S44" i="6" a="1"/>
  <c r="S66" i="6" a="1"/>
  <c r="O69" i="6" a="1"/>
  <c r="R146" i="6" a="1"/>
  <c r="BI264" i="6" a="1"/>
  <c r="CD82" i="6" a="1"/>
  <c r="BJ171" i="6" a="1"/>
  <c r="AV176" i="6" a="1"/>
  <c r="V278" i="6" a="1"/>
  <c r="AV75" i="6" a="1"/>
  <c r="T155" i="6" a="1"/>
  <c r="CK66" i="6" a="1"/>
  <c r="Z69" i="6" a="1"/>
  <c r="BB47" i="6" a="1"/>
  <c r="BI163" i="6" a="1"/>
  <c r="BO252" i="6" a="1"/>
  <c r="W161" i="6" a="1"/>
  <c r="BJ51" i="6" a="1"/>
  <c r="CB156" i="6" a="1"/>
  <c r="BJ87" i="6" a="1"/>
  <c r="BZ167" i="6" a="1"/>
  <c r="BY84" i="6" a="1"/>
  <c r="V169" i="6" a="1"/>
  <c r="Y183" i="6" a="1"/>
  <c r="AA184" i="6" a="1"/>
  <c r="BW193" i="6" a="1"/>
  <c r="X178" i="6" a="1"/>
  <c r="N75" i="6"/>
  <c r="BN40" i="6" a="1"/>
  <c r="R271" i="6" a="1"/>
  <c r="BC179" i="6" a="1"/>
  <c r="BP81" i="6" a="1"/>
  <c r="S50" i="6" a="1"/>
  <c r="X149" i="6" a="1"/>
  <c r="T186" i="6" a="1"/>
  <c r="N156" i="6"/>
  <c r="AA270" i="6" a="1"/>
  <c r="CE83" i="6" a="1"/>
  <c r="CK270" i="6" a="1"/>
  <c r="BM273" i="6" a="1"/>
  <c r="CD191" i="6" a="1"/>
  <c r="BJ83" i="6" a="1"/>
  <c r="BZ178" i="6" a="1"/>
  <c r="BM274" i="6" a="1"/>
  <c r="BO189" i="6" a="1"/>
  <c r="BI282" i="6" a="1"/>
  <c r="BO279" i="6" a="1"/>
  <c r="T79" i="6" a="1"/>
  <c r="BF150" i="6" a="1"/>
  <c r="U161" i="6" a="1"/>
  <c r="Z196" i="6" a="1"/>
  <c r="R54" i="6" a="1"/>
  <c r="X79" i="6" a="1"/>
  <c r="X272" i="6" a="1"/>
  <c r="P169" i="6" a="1"/>
  <c r="BA265" i="6" a="1"/>
  <c r="BO149" i="6" a="1"/>
  <c r="CK67" i="6" a="1"/>
  <c r="BH154" i="6" a="1"/>
  <c r="BH197" i="6" a="1"/>
  <c r="AV248" i="6" a="1"/>
  <c r="Z199" i="6" a="1"/>
  <c r="BM183" i="6" a="1"/>
  <c r="N83" i="6"/>
  <c r="AA82" i="6" a="1"/>
  <c r="CK260" i="6" a="1"/>
  <c r="S188" i="6" a="1"/>
  <c r="BZ172" i="6" a="1"/>
  <c r="AA147" i="6" a="1"/>
  <c r="AA86" i="6" a="1"/>
  <c r="O154" i="6" a="1"/>
  <c r="W156" i="6" a="1"/>
  <c r="R158" i="6" a="1"/>
  <c r="U49" i="6" a="1"/>
  <c r="BZ146" i="6" a="1"/>
  <c r="Q260" i="6" a="1"/>
  <c r="R159" i="6" a="1"/>
  <c r="BJ73" i="6" a="1"/>
  <c r="AX66" i="6" a="1"/>
  <c r="T167" i="6" a="1"/>
  <c r="Y187" i="6" a="1"/>
  <c r="CD188" i="6" a="1"/>
  <c r="BH156" i="6" a="1"/>
  <c r="BI199" i="6" a="1"/>
  <c r="AX160" i="6" a="1"/>
  <c r="T177" i="6" a="1"/>
  <c r="BP280" i="6" a="1"/>
  <c r="CK79" i="6" a="1"/>
  <c r="T253" i="6" a="1"/>
  <c r="BW174" i="6" a="1"/>
  <c r="Z81" i="6" a="1"/>
  <c r="BB161" i="6" a="1"/>
  <c r="BN41" i="6" a="1"/>
  <c r="V66" i="6" a="1"/>
  <c r="CK69" i="6" a="1"/>
  <c r="Z275" i="6" a="1"/>
  <c r="T40" i="6" a="1"/>
  <c r="BJ264" i="6" a="1"/>
  <c r="BB163" i="6" a="1"/>
  <c r="O162" i="6" a="1"/>
  <c r="Y251" i="6" a="1"/>
  <c r="BB171" i="6" a="1"/>
  <c r="T67" i="6" a="1"/>
  <c r="P268" i="6" a="1"/>
  <c r="BB249" i="6" a="1"/>
  <c r="V254" i="6" a="1"/>
  <c r="CE79" i="6" a="1"/>
  <c r="AX50" i="6" a="1"/>
  <c r="BC352" i="6" a="1"/>
  <c r="P151" i="6" a="1"/>
  <c r="BI52" i="6" a="1"/>
  <c r="BC341" i="6" a="1"/>
  <c r="S62" i="6" a="1"/>
  <c r="Q39" i="6" a="1"/>
  <c r="W189" i="6" a="1"/>
  <c r="BP84" i="6" a="1"/>
  <c r="Y253" i="6" a="1"/>
  <c r="Z86" i="6" a="1"/>
  <c r="U40" i="6" a="1"/>
  <c r="Q195" i="6" a="1"/>
  <c r="BI260" i="6" a="1"/>
  <c r="AA264" i="6" a="1"/>
  <c r="BZ181" i="6" a="1"/>
  <c r="BM166" i="6" a="1"/>
  <c r="S198" i="6" a="1"/>
  <c r="BA52" i="6" a="1"/>
  <c r="Q69" i="6" a="1"/>
  <c r="P271" i="6" a="1"/>
  <c r="BA151" i="6" a="1"/>
  <c r="O180" i="6" a="1"/>
  <c r="BI198" i="6" a="1"/>
  <c r="CK197" i="6" a="1"/>
  <c r="S90" i="6" a="1"/>
  <c r="BD267" i="6" a="1"/>
  <c r="X163" i="6" a="1"/>
  <c r="BP573" i="6" a="1"/>
  <c r="BI200" i="6" a="1"/>
  <c r="P154" i="6" a="1"/>
  <c r="O252" i="6" a="1"/>
  <c r="BC69" i="6" a="1"/>
  <c r="AV52" i="6" a="1"/>
  <c r="BZ61" i="6" a="1"/>
  <c r="R250" i="6" a="1"/>
  <c r="V262" i="6" a="1"/>
  <c r="BO45" i="6" a="1"/>
  <c r="BJ52" i="6" a="1"/>
  <c r="P77" i="6" a="1"/>
  <c r="BM87" i="6" a="1"/>
  <c r="AW193" i="6" a="1"/>
  <c r="V279" i="6" a="1"/>
  <c r="BP274" i="6" a="1"/>
  <c r="BJ281" i="6" a="1"/>
  <c r="BZ198" i="6" a="1"/>
  <c r="BH53" i="6" a="1"/>
  <c r="BA248" i="6" a="1"/>
  <c r="X171" i="6" a="1"/>
  <c r="BP179" i="6" a="1"/>
  <c r="BH69" i="6" a="1"/>
  <c r="BO280" i="6" a="1"/>
  <c r="CD171" i="6" a="1"/>
  <c r="CK38" i="6" a="1"/>
  <c r="Z70" i="6" a="1"/>
  <c r="Q91" i="6" a="1"/>
  <c r="N88" i="6"/>
  <c r="O187" i="6" a="1"/>
  <c r="CE181" i="6" a="1"/>
  <c r="Y76" i="6" a="1"/>
  <c r="BW179" i="6" a="1"/>
  <c r="BI192" i="6" a="1"/>
  <c r="AX171" i="6" a="1"/>
  <c r="AV187" i="6" a="1"/>
  <c r="BH184" i="6" a="1"/>
  <c r="T77" i="6" a="1"/>
  <c r="BJ340" i="6" a="1"/>
  <c r="AW173" i="6" a="1"/>
  <c r="S91" i="6" a="1"/>
  <c r="BM179" i="6" a="1"/>
  <c r="O268" i="6" a="1"/>
  <c r="CD278" i="6" a="1"/>
  <c r="AV182" i="6" a="1"/>
  <c r="BF151" i="6" a="1"/>
  <c r="CK62" i="6" a="1"/>
  <c r="BP154" i="6" a="1"/>
  <c r="BD281" i="6" a="1"/>
  <c r="R94" i="6" a="1"/>
  <c r="Z189" i="6" a="1"/>
  <c r="BA159" i="6" a="1"/>
  <c r="R181" i="6" a="1"/>
  <c r="CD162" i="6" a="1"/>
  <c r="Y156" i="6" a="1"/>
  <c r="Q38" i="6" a="1"/>
  <c r="CD197" i="6" a="1"/>
  <c r="AW81" i="6" a="1"/>
  <c r="BD183" i="6" a="1"/>
  <c r="O200" i="6" a="1"/>
  <c r="O175" i="6" a="1"/>
  <c r="Q182" i="6" a="1"/>
  <c r="BW272" i="6" a="1"/>
  <c r="R198" i="6" a="1"/>
  <c r="S197" i="6" a="1"/>
  <c r="BJ60" i="6" a="1"/>
  <c r="T84" i="6" a="1"/>
  <c r="BC192" i="6" a="1"/>
  <c r="BD262" i="6" a="1"/>
  <c r="BM270" i="6" a="1"/>
  <c r="AX352" i="6" a="1"/>
  <c r="P50" i="6" a="1"/>
  <c r="BY261" i="6" a="1"/>
  <c r="R150" i="6" a="1"/>
  <c r="BI246" i="6" a="1"/>
  <c r="BZ159" i="6" a="1"/>
  <c r="BH172" i="6" a="1"/>
  <c r="P179" i="6" a="1"/>
  <c r="BW73" i="6" a="1"/>
  <c r="AA170" i="6" a="1"/>
  <c r="T73" i="6" a="1"/>
  <c r="BB341" i="6" a="1"/>
  <c r="BC270" i="6" a="1"/>
  <c r="BZ47" i="6" a="1"/>
  <c r="BI258" i="6" a="1"/>
  <c r="BZ273" i="6" a="1"/>
  <c r="R38" i="6" a="1"/>
  <c r="T170" i="6" a="1"/>
  <c r="BC80" i="6" a="1"/>
  <c r="BH198" i="6" a="1"/>
  <c r="CD272" i="6" a="1"/>
  <c r="AX55" i="6" a="1"/>
  <c r="T57" i="6" a="1"/>
  <c r="AA155" i="6" a="1"/>
  <c r="N273" i="6"/>
  <c r="AW181" i="6" a="1"/>
  <c r="BD60" i="6" a="1"/>
  <c r="BP153" i="6" a="1"/>
  <c r="N54" i="6"/>
  <c r="BB269" i="6" a="1"/>
  <c r="AW156" i="6" a="1"/>
  <c r="AA75" i="6" a="1"/>
  <c r="CK171" i="6" a="1"/>
  <c r="BY189" i="6" a="1"/>
  <c r="CK250" i="6" a="1"/>
  <c r="X167" i="6" a="1"/>
  <c r="R55" i="6" a="1"/>
  <c r="BZ169" i="6" a="1"/>
  <c r="BD340" i="6" a="1"/>
  <c r="U80" i="6" a="1"/>
  <c r="AX75" i="6" a="1"/>
  <c r="BY163" i="6" a="1"/>
  <c r="V167" i="6" a="1"/>
  <c r="AW282" i="6" a="1"/>
  <c r="R190" i="6" a="1"/>
  <c r="Q55" i="6" a="1"/>
  <c r="BJ280" i="6" a="1"/>
  <c r="AX198" i="6" a="1"/>
  <c r="BH147" i="6" a="1"/>
  <c r="U51" i="6" a="1"/>
  <c r="BA179" i="6" a="1"/>
  <c r="BD195" i="6" a="1"/>
  <c r="N259" i="6"/>
  <c r="S196" i="6" a="1"/>
  <c r="BF268" i="6" a="1"/>
  <c r="BC91" i="6" a="1"/>
  <c r="P80" i="6" a="1"/>
  <c r="BY282" i="6" a="1"/>
  <c r="BM89" i="6" a="1"/>
  <c r="N266" i="6"/>
  <c r="AA185" i="6" a="1"/>
  <c r="BI252" i="6" a="1"/>
  <c r="Q266" i="6" a="1"/>
  <c r="BH196" i="6" a="1"/>
  <c r="Y86" i="6" a="1"/>
  <c r="BB56" i="6" a="1"/>
  <c r="BN67" i="6" a="1"/>
  <c r="R86" i="6" a="1"/>
  <c r="T153" i="6" a="1"/>
  <c r="Q179" i="6" a="1"/>
  <c r="BA174" i="6" a="1"/>
  <c r="O270" i="6" a="1"/>
  <c r="W252" i="6" a="1"/>
  <c r="BN252" i="6" a="1"/>
  <c r="AW52" i="6" a="1"/>
  <c r="BA53" i="6" a="1"/>
  <c r="BZ190" i="6" a="1"/>
  <c r="CK87" i="6" a="1"/>
  <c r="CD182" i="6" a="1"/>
  <c r="BZ87" i="6" a="1"/>
  <c r="BD61" i="6" a="1"/>
  <c r="CK254" i="6" a="1"/>
  <c r="AA73" i="6" a="1"/>
  <c r="W39" i="6" a="1"/>
  <c r="BA262" i="6" a="1"/>
  <c r="BF65" i="6" a="1"/>
  <c r="AA182" i="6" a="1"/>
  <c r="AV264" i="6" a="1"/>
  <c r="O276" i="6" a="1"/>
  <c r="S57" i="6" a="1"/>
  <c r="BO336" i="6" a="1"/>
  <c r="R162" i="6" a="1"/>
  <c r="BN269" i="6" a="1"/>
  <c r="BF175" i="6" a="1"/>
  <c r="BO263" i="6" a="1"/>
  <c r="O262" i="6" a="1"/>
  <c r="CE168" i="6" a="1"/>
  <c r="P264" i="6" a="1"/>
  <c r="BA366" i="6" a="1"/>
  <c r="BF77" i="6" a="1"/>
  <c r="BH150" i="6" a="1"/>
  <c r="BM167" i="6" a="1"/>
  <c r="Y254" i="6" a="1"/>
  <c r="BJ38" i="6" a="1"/>
  <c r="BA263" i="6" a="1"/>
  <c r="BZ352" i="6" a="1"/>
  <c r="W49" i="6" a="1"/>
  <c r="BJ278" i="6" a="1"/>
  <c r="Z61" i="6" a="1"/>
  <c r="BN271" i="6" a="1"/>
  <c r="T147" i="6" a="1"/>
  <c r="O247" i="6" a="1"/>
  <c r="BC39" i="6" a="1"/>
  <c r="T190" i="6" a="1"/>
  <c r="AX166" i="6" a="1"/>
  <c r="Q83" i="6" a="1"/>
  <c r="BD68" i="6" a="1"/>
  <c r="Z167" i="6" a="1"/>
  <c r="Q171" i="6" a="1"/>
  <c r="AA249" i="6" a="1"/>
  <c r="BN180" i="6" a="1"/>
  <c r="BC200" i="6" a="1"/>
  <c r="Z279" i="6" a="1"/>
  <c r="U269" i="6" a="1"/>
  <c r="BN573" i="6" a="1"/>
  <c r="Q75" i="6" a="1"/>
  <c r="CE63" i="6" a="1"/>
  <c r="AX275" i="6" a="1"/>
  <c r="CB177" i="6" a="1"/>
  <c r="BC82" i="6" a="1"/>
  <c r="AA193" i="6" a="1"/>
  <c r="AA277" i="6" a="1"/>
  <c r="N177" i="6"/>
  <c r="BO268" i="6" a="1"/>
  <c r="P51" i="6" a="1"/>
  <c r="BF172" i="6" a="1"/>
  <c r="BB82" i="6" a="1"/>
  <c r="AV66" i="6" a="1"/>
  <c r="BI161" i="6" a="1"/>
  <c r="AX247" i="6" a="1"/>
  <c r="CE279" i="6" a="1"/>
  <c r="BC336" i="6" a="1"/>
  <c r="BN268" i="6" a="1"/>
  <c r="CB83" i="6" a="1"/>
  <c r="BH41" i="6" a="1"/>
  <c r="S266" i="6" a="1"/>
  <c r="BC52" i="6" a="1"/>
  <c r="X281" i="6" a="1"/>
  <c r="AX178" i="6" a="1"/>
  <c r="Y162" i="6" a="1"/>
  <c r="X259" i="6" a="1"/>
  <c r="BB81" i="6" a="1"/>
  <c r="AV149" i="6" a="1"/>
  <c r="BF154" i="6" a="1"/>
  <c r="BI180" i="6" a="1"/>
  <c r="BW177" i="6" a="1"/>
  <c r="Y191" i="6" a="1"/>
  <c r="AW51" i="6" a="1"/>
  <c r="V48" i="6" a="1"/>
  <c r="BH40" i="6" a="1"/>
  <c r="BA152" i="6" a="1"/>
  <c r="BH76" i="6" a="1"/>
  <c r="BW277" i="6" a="1"/>
  <c r="N64" i="6"/>
  <c r="T269" i="6" a="1"/>
  <c r="O167" i="6" a="1"/>
  <c r="AV87" i="6" a="1"/>
  <c r="R74" i="6" a="1"/>
  <c r="T262" i="6" a="1"/>
  <c r="AA62" i="6" a="1"/>
  <c r="V51" i="6" a="1"/>
  <c r="BF281" i="6" a="1"/>
  <c r="Y147" i="6" a="1"/>
  <c r="BJ53" i="6" a="1"/>
  <c r="P193" i="6" a="1"/>
  <c r="BC274" i="6" a="1"/>
  <c r="BZ271" i="6" a="1"/>
  <c r="BO94" i="6" a="1"/>
  <c r="BJ248" i="6" a="1"/>
  <c r="BB188" i="6" a="1"/>
  <c r="O83" i="6" a="1"/>
  <c r="BB156" i="6" a="1"/>
  <c r="BF67" i="6" a="1"/>
  <c r="BD280" i="6" a="1"/>
  <c r="Y47" i="6" a="1"/>
  <c r="N172" i="6"/>
  <c r="P192" i="6" a="1"/>
  <c r="BP186" i="6" a="1"/>
  <c r="BD192" i="6" a="1"/>
  <c r="U90" i="6" a="1"/>
  <c r="BA178" i="6" a="1"/>
  <c r="X251" i="6" a="1"/>
  <c r="CD253" i="6" a="1"/>
  <c r="Q150" i="6" a="1"/>
  <c r="V190" i="6" a="1"/>
  <c r="BJ82" i="6" a="1"/>
  <c r="BF249" i="6" a="1"/>
  <c r="BD38" i="6" a="1"/>
  <c r="CD174" i="6" a="1"/>
  <c r="O193" i="6" a="1"/>
  <c r="Z68" i="6" a="1"/>
  <c r="AW54" i="6" a="1"/>
  <c r="BW190" i="6" a="1"/>
  <c r="AV272" i="6" a="1"/>
  <c r="V249" i="6" a="1"/>
  <c r="BI85" i="6" a="1"/>
  <c r="CK273" i="6" a="1"/>
  <c r="P152" i="6" a="1"/>
  <c r="T66" i="6" a="1"/>
  <c r="U56" i="6" a="1"/>
  <c r="Z185" i="6" a="1"/>
  <c r="BH151" i="6" a="1"/>
  <c r="CE80" i="6" a="1"/>
  <c r="BP166" i="6" a="1"/>
  <c r="T80" i="6" a="1"/>
  <c r="V246" i="6" a="1"/>
  <c r="AW188" i="6" a="1"/>
  <c r="U282" i="6" a="1"/>
  <c r="V78" i="6" a="1"/>
  <c r="BO172" i="6" a="1"/>
  <c r="CE169" i="6" a="1"/>
  <c r="W276" i="6" a="1"/>
  <c r="BC265" i="6" a="1"/>
  <c r="Z281" i="6" a="1"/>
  <c r="CK155" i="6" a="1"/>
  <c r="BY250" i="6" a="1"/>
  <c r="Q181" i="6" a="1"/>
  <c r="BH52" i="6" a="1"/>
  <c r="O273" i="6" a="1"/>
  <c r="U169" i="6" a="1"/>
  <c r="W83" i="6" a="1"/>
  <c r="BJ155" i="6" a="1"/>
  <c r="Z274" i="6" a="1"/>
  <c r="AA190" i="6" a="1"/>
  <c r="BC151" i="6" a="1"/>
  <c r="BP67" i="6" a="1"/>
  <c r="BD176" i="6" a="1"/>
  <c r="BJ273" i="6" a="1"/>
  <c r="AA179" i="6" a="1"/>
  <c r="V266" i="6" a="1"/>
  <c r="BA200" i="6" a="1"/>
  <c r="AA90" i="6" a="1"/>
  <c r="R642" i="6" a="1"/>
  <c r="O157" i="6" a="1"/>
  <c r="AX252" i="6" a="1"/>
  <c r="BZ266" i="6" a="1"/>
  <c r="BA88" i="6" a="1"/>
  <c r="P39" i="6" a="1"/>
  <c r="W167" i="6" a="1"/>
  <c r="BC157" i="6" a="1"/>
  <c r="BJ270" i="6" a="1"/>
  <c r="Y190" i="6" a="1"/>
  <c r="AV162" i="6" a="1"/>
  <c r="AX68" i="6" a="1"/>
  <c r="CD155" i="6" a="1"/>
  <c r="X89" i="6" a="1"/>
  <c r="S75" i="6" a="1"/>
  <c r="BY352" i="6" a="1"/>
  <c r="O57" i="6" a="1"/>
  <c r="R157" i="6" a="1"/>
  <c r="Z148" i="6" a="1"/>
  <c r="N248" i="6"/>
  <c r="O174" i="6" a="1"/>
  <c r="BD64" i="6" a="1"/>
  <c r="BH271" i="6" a="1"/>
  <c r="BY40" i="6" a="1"/>
  <c r="BA196" i="6" a="1"/>
  <c r="BP252" i="6" a="1"/>
  <c r="AA254" i="6" a="1"/>
  <c r="CK159" i="6" a="1"/>
  <c r="AA181" i="6" a="1"/>
  <c r="BC269" i="6" a="1"/>
  <c r="O146" i="6" a="1"/>
  <c r="R56" i="6" a="1"/>
  <c r="T151" i="6" a="1"/>
  <c r="N264" i="6"/>
  <c r="BO264" i="6" a="1"/>
  <c r="Z79" i="6" a="1"/>
  <c r="Y168" i="6" a="1"/>
  <c r="CE81" i="6" a="1"/>
  <c r="BM52" i="6" a="1"/>
  <c r="CD156" i="6" a="1"/>
  <c r="X180" i="6" a="1"/>
  <c r="AW155" i="6" a="1"/>
  <c r="T161" i="6" a="1"/>
  <c r="BI269" i="6" a="1"/>
  <c r="Q40" i="6" a="1"/>
  <c r="Y266" i="6" a="1"/>
  <c r="Q175" i="6" a="1"/>
  <c r="BC281" i="6" a="1"/>
  <c r="BF270" i="6" a="1"/>
  <c r="N188" i="6"/>
  <c r="BZ267" i="6" a="1"/>
  <c r="BM175" i="6" a="1"/>
  <c r="BM64" i="6" a="1"/>
  <c r="BP53" i="6" a="1"/>
  <c r="BF183" i="6" a="1"/>
  <c r="BC81" i="6" a="1"/>
  <c r="R90" i="6" a="1"/>
  <c r="CD282" i="6" a="1"/>
  <c r="W182" i="6" a="1"/>
  <c r="BO271" i="6" a="1"/>
  <c r="AX48" i="6" a="1"/>
  <c r="W38" i="6" a="1"/>
  <c r="CE182" i="6" a="1"/>
  <c r="BI90" i="6" a="1"/>
  <c r="X61" i="6" a="1"/>
  <c r="BI60" i="6" a="1"/>
  <c r="P67" i="6" a="1"/>
  <c r="Z181" i="6" a="1"/>
  <c r="O258" i="6" a="1"/>
  <c r="BC263" i="6" a="1"/>
  <c r="BF161" i="6" a="1"/>
  <c r="BN274" i="6" a="1"/>
  <c r="BF63" i="6" a="1"/>
  <c r="BY55" i="6" a="1"/>
  <c r="BN278" i="6" a="1"/>
  <c r="BM49" i="6" a="1"/>
  <c r="U44" i="6" a="1"/>
  <c r="BH80" i="6" a="1"/>
  <c r="CD61" i="6" a="1"/>
  <c r="BD149" i="6" a="1"/>
  <c r="P46" i="6" a="1"/>
  <c r="Y188" i="6" a="1"/>
  <c r="BZ366" i="6" a="1"/>
  <c r="BA51" i="6" a="1"/>
  <c r="V274" i="6" a="1"/>
  <c r="T264" i="6" a="1"/>
  <c r="Z258" i="6" a="1"/>
  <c r="CD263" i="6" a="1"/>
  <c r="AX174" i="6" a="1"/>
  <c r="Q82" i="6" a="1"/>
  <c r="BZ151" i="6" a="1"/>
  <c r="Y84" i="6" a="1"/>
  <c r="BY260" i="6" a="1"/>
  <c r="BI181" i="6" a="1"/>
  <c r="BM51" i="6" a="1"/>
  <c r="BZ161" i="6" a="1"/>
  <c r="CK46" i="6" a="1"/>
  <c r="Q163" i="6" a="1"/>
  <c r="BI65" i="6" a="1"/>
  <c r="BA163" i="6" a="1"/>
  <c r="Q154" i="6" a="1"/>
  <c r="AV198" i="6" a="1"/>
  <c r="X254" i="6" a="1"/>
  <c r="BF155" i="6" a="1"/>
  <c r="BM170" i="6" a="1"/>
  <c r="R177" i="6" a="1"/>
  <c r="BA82" i="6" a="1"/>
  <c r="BI53" i="6" a="1"/>
  <c r="BW167" i="6" a="1"/>
  <c r="BF153" i="6" a="1"/>
  <c r="O41" i="6" a="1"/>
  <c r="BJ259" i="6" a="1"/>
  <c r="BO62" i="6" a="1"/>
  <c r="BF45" i="6" a="1"/>
  <c r="BH160" i="6" a="1"/>
  <c r="AV55" i="6" a="1"/>
  <c r="BF179" i="6" a="1"/>
  <c r="BC565" i="6" a="1"/>
  <c r="AV86" i="6" a="1"/>
  <c r="BF274" i="6" a="1"/>
  <c r="BZ257" i="6" a="1"/>
  <c r="BI63" i="6" a="1"/>
  <c r="T89" i="6" a="1"/>
  <c r="Q46" i="6" a="1"/>
  <c r="W166" i="6" a="1"/>
  <c r="BO366" i="6" a="1"/>
  <c r="Z179" i="6" a="1"/>
  <c r="BC180" i="6" a="1"/>
  <c r="U197" i="6" a="1"/>
  <c r="N246" i="6"/>
  <c r="BZ69" i="6" a="1"/>
  <c r="T146" i="6" a="1"/>
  <c r="P249" i="6" a="1"/>
  <c r="V160" i="6" a="1"/>
  <c r="Y161" i="6" a="1"/>
  <c r="BO154" i="6" a="1"/>
  <c r="Z153" i="6" a="1"/>
  <c r="BN157" i="6" a="1"/>
  <c r="Z183" i="6" a="1"/>
  <c r="BA77" i="6" a="1"/>
  <c r="X152" i="6" a="1"/>
  <c r="BB247" i="6" a="1"/>
  <c r="T199" i="6" a="1"/>
  <c r="Q56" i="6" a="1"/>
  <c r="BM261" i="6" a="1"/>
  <c r="O54" i="6" a="1"/>
  <c r="BA193" i="6" a="1"/>
  <c r="W249" i="6" a="1"/>
  <c r="BA352" i="6" a="1"/>
  <c r="P278" i="6" a="1"/>
  <c r="AX88" i="6" a="1"/>
  <c r="BA175" i="6" a="1"/>
  <c r="AX148" i="6" a="1"/>
  <c r="BN266" i="6" a="1"/>
  <c r="CB251" i="6" a="1"/>
  <c r="BD251" i="6" a="1"/>
  <c r="BN567" i="6" a="1"/>
  <c r="BO190" i="6" a="1"/>
  <c r="AA199" i="6" a="1"/>
  <c r="BZ180" i="6" a="1"/>
  <c r="CK47" i="6" a="1"/>
  <c r="BC185" i="6" a="1"/>
  <c r="BA56" i="6" a="1"/>
  <c r="O192" i="6" a="1"/>
  <c r="AV341" i="6" a="1"/>
  <c r="BY48" i="6" a="1"/>
  <c r="AX57" i="6" a="1"/>
  <c r="BF271" i="6" a="1"/>
  <c r="O153" i="6" a="1"/>
  <c r="BY166" i="6" a="1"/>
  <c r="BD366" i="6" a="1"/>
  <c r="BC249" i="6" a="1"/>
  <c r="AW265" i="6" a="1"/>
  <c r="BA89" i="6" a="1"/>
  <c r="BP171" i="6" a="1"/>
  <c r="Y87" i="6" a="1"/>
  <c r="Y178" i="6" a="1"/>
  <c r="V61" i="6" a="1"/>
  <c r="BP195" i="6" a="1"/>
  <c r="BJ246" i="6" a="1"/>
  <c r="CK88" i="6" a="1"/>
  <c r="Y247" i="6" a="1"/>
  <c r="BC51" i="6" a="1"/>
  <c r="P41" i="6" a="1"/>
  <c r="BD155" i="6" a="1"/>
  <c r="CE272" i="6" a="1"/>
  <c r="O89" i="6" a="1"/>
  <c r="BB192" i="6" a="1"/>
  <c r="U188" i="6" a="1"/>
  <c r="BN55" i="6" a="1"/>
  <c r="BF269" i="6" a="1"/>
  <c r="AW44" i="6" a="1"/>
  <c r="AX261" i="6" a="1"/>
  <c r="AW271" i="6" a="1"/>
  <c r="BC366" i="6" a="1"/>
  <c r="BH254" i="6" a="1"/>
  <c r="N180" i="6"/>
  <c r="Z195" i="6" a="1"/>
  <c r="BM77" i="6" a="1"/>
  <c r="BF38" i="6" a="1"/>
  <c r="BO196" i="6" a="1"/>
  <c r="BA272" i="6" a="1"/>
  <c r="Z150" i="6" a="1"/>
  <c r="BB265" i="6" a="1"/>
  <c r="BC168" i="6" a="1"/>
  <c r="Z280" i="6" a="1"/>
  <c r="BN147" i="6" a="1"/>
  <c r="BZ90" i="6" a="1"/>
  <c r="CE152" i="6" a="1"/>
  <c r="BO174" i="6" a="1"/>
  <c r="CB85" i="6" a="1"/>
  <c r="BH252" i="6" a="1"/>
  <c r="AW150" i="6" a="1"/>
  <c r="BY85" i="6" a="1"/>
  <c r="AW39" i="6" a="1"/>
  <c r="W642" i="6" a="1"/>
  <c r="BD279" i="6" a="1"/>
  <c r="S38" i="6" a="1"/>
  <c r="AW169" i="6" a="1"/>
  <c r="BA187" i="6" a="1"/>
  <c r="AA83" i="6" a="1"/>
  <c r="BY272" i="6" a="1"/>
  <c r="Y262" i="6" a="1"/>
  <c r="BF74" i="6" a="1"/>
  <c r="R171" i="6" a="1"/>
  <c r="BD282" i="6" a="1"/>
  <c r="V157" i="6" a="1"/>
  <c r="BZ54" i="6" a="1"/>
  <c r="BD170" i="6" a="1"/>
  <c r="BO51" i="6" a="1"/>
  <c r="P254" i="6" a="1"/>
  <c r="AW177" i="6" a="1"/>
  <c r="X252" i="6" a="1"/>
  <c r="AV194" i="6" a="1"/>
  <c r="T49" i="6" a="1"/>
  <c r="BZ70" i="6" a="1"/>
  <c r="AV192" i="6" a="1"/>
  <c r="T68" i="6" a="1"/>
  <c r="U60" i="6" a="1"/>
  <c r="BF167" i="6" a="1"/>
  <c r="BJ195" i="6" a="1"/>
  <c r="W273" i="6" a="1"/>
  <c r="U66" i="6" a="1"/>
  <c r="R88" i="6" a="1"/>
  <c r="BY178" i="6" a="1"/>
  <c r="Q264" i="6" a="1"/>
  <c r="U46" i="6" a="1"/>
  <c r="BI76" i="6" a="1"/>
  <c r="X84" i="6" a="1"/>
  <c r="BO179" i="6" a="1"/>
  <c r="S263" i="6" a="1"/>
  <c r="CB188" i="6" a="1"/>
  <c r="BY170" i="6" a="1"/>
  <c r="CK63" i="6" a="1"/>
  <c r="BN62" i="6" a="1"/>
  <c r="BN159" i="6" a="1"/>
  <c r="U176" i="6" a="1"/>
  <c r="BC38" i="6" a="1"/>
  <c r="BW176" i="6" a="1"/>
  <c r="BA170" i="6" a="1"/>
  <c r="BJ49" i="6" a="1"/>
  <c r="CB179" i="6" a="1"/>
  <c r="BN69" i="6" a="1"/>
  <c r="Y196" i="6" a="1"/>
  <c r="CK163" i="6" a="1"/>
  <c r="BD265" i="6" a="1"/>
  <c r="Z88" i="6" a="1"/>
  <c r="Z60" i="6" a="1"/>
  <c r="BM251" i="6" a="1"/>
  <c r="BA41" i="6" a="1"/>
  <c r="AV267" i="6" a="1"/>
  <c r="BC340" i="6" a="1"/>
  <c r="T247" i="6" a="1"/>
  <c r="U249" i="6" a="1"/>
  <c r="BH279" i="6" a="1"/>
  <c r="BW90" i="6" a="1"/>
  <c r="Q172" i="6" a="1"/>
  <c r="N276" i="6"/>
  <c r="T282" i="6" a="1"/>
  <c r="BY267" i="6" a="1"/>
  <c r="R173" i="6" a="1"/>
  <c r="AX64" i="6" a="1"/>
  <c r="R258" i="6" a="1"/>
  <c r="CK168" i="6" a="1"/>
  <c r="BB273" i="6" a="1"/>
  <c r="Q178" i="6" a="1"/>
  <c r="AW86" i="6" a="1"/>
  <c r="Z160" i="6" a="1"/>
  <c r="T87" i="6" a="1"/>
  <c r="BW269" i="6" a="1"/>
  <c r="BZ248" i="6" a="1"/>
  <c r="BD91" i="6" a="1"/>
  <c r="AW45" i="6" a="1"/>
  <c r="N57" i="6"/>
  <c r="BA191" i="6" a="1"/>
  <c r="W147" i="6" a="1"/>
  <c r="BC169" i="6" a="1"/>
  <c r="BJ79" i="6" a="1"/>
  <c r="BY53" i="6" a="1"/>
  <c r="BD81" i="6" a="1"/>
  <c r="BZ197" i="6" a="1"/>
  <c r="AW276" i="6" a="1"/>
  <c r="BI68" i="6" a="1"/>
  <c r="O274" i="6" a="1"/>
  <c r="BC66" i="6" a="1"/>
  <c r="AW184" i="6" a="1"/>
  <c r="P65" i="6" a="1"/>
  <c r="CK177" i="6" a="1"/>
  <c r="BA84" i="6" a="1"/>
  <c r="AX248" i="6" a="1"/>
  <c r="CK196" i="6" a="1"/>
  <c r="N196" i="6"/>
  <c r="BN49" i="6" a="1"/>
  <c r="CB263" i="6" a="1"/>
  <c r="BY149" i="6" a="1"/>
  <c r="O181" i="6" a="1"/>
  <c r="BY168" i="6" a="1"/>
  <c r="BB276" i="6" a="1"/>
  <c r="T279" i="6" a="1"/>
  <c r="BJ154" i="6" a="1"/>
  <c r="CE246" i="6" a="1"/>
  <c r="BY200" i="6" a="1"/>
  <c r="AX44" i="6" a="1"/>
  <c r="Q57" i="6" a="1"/>
  <c r="AX197" i="6" a="1"/>
  <c r="U67" i="6" a="1"/>
  <c r="CK184" i="6" a="1"/>
  <c r="CD62" i="6" a="1"/>
  <c r="CK267" i="6" a="1"/>
  <c r="BO257" i="6" a="1"/>
  <c r="AV159" i="6" a="1"/>
  <c r="BJ263" i="6" a="1"/>
  <c r="BO70" i="6" a="1"/>
  <c r="P86" i="6" a="1"/>
  <c r="BB159" i="6" a="1"/>
  <c r="P172" i="6" a="1"/>
  <c r="X162" i="6" a="1"/>
  <c r="BA69" i="6" a="1"/>
  <c r="Q197" i="6" a="1"/>
  <c r="S194" i="6" a="1"/>
  <c r="AX253" i="6" a="1"/>
  <c r="P160" i="6" a="1"/>
  <c r="BZ269" i="6" a="1"/>
  <c r="Y269" i="6" a="1"/>
  <c r="CE40" i="6" a="1"/>
  <c r="BZ177" i="6" a="1"/>
  <c r="V261" i="6" a="1"/>
  <c r="CB149" i="6" a="1"/>
  <c r="CD49" i="6" a="1"/>
  <c r="R176" i="6" a="1"/>
  <c r="BH173" i="6" a="1"/>
  <c r="CD194" i="6" a="1"/>
  <c r="U193" i="6" a="1"/>
  <c r="T173" i="6" a="1"/>
  <c r="W150" i="6" a="1"/>
  <c r="BB39" i="6" a="1"/>
  <c r="CB154" i="6" a="1"/>
  <c r="Y90" i="6" a="1"/>
  <c r="BW83" i="6" a="1"/>
  <c r="BM193" i="6" a="1"/>
  <c r="BY366" i="6" a="1"/>
  <c r="BJ179" i="6" a="1"/>
  <c r="BC152" i="6" a="1"/>
  <c r="BM57" i="6" a="1"/>
  <c r="BP281" i="6" a="1"/>
  <c r="N186" i="6"/>
  <c r="BP193" i="6" a="1"/>
  <c r="BP258" i="6" a="1"/>
  <c r="BF53" i="6" a="1"/>
  <c r="S192" i="6" a="1"/>
  <c r="AX85" i="6" a="1"/>
  <c r="BF48" i="6" a="1"/>
  <c r="O87" i="6" a="1"/>
  <c r="BB266" i="6" a="1"/>
  <c r="BA66" i="6" a="1"/>
  <c r="BW65" i="6" a="1"/>
  <c r="CK162" i="6" a="1"/>
  <c r="BB89" i="6" a="1"/>
  <c r="AW274" i="6" a="1"/>
  <c r="Y271" i="6" a="1"/>
  <c r="BO46" i="6" a="1"/>
  <c r="Q177" i="6" a="1"/>
  <c r="BN70" i="6" a="1"/>
  <c r="AV271" i="6" a="1"/>
  <c r="Y192" i="6" a="1"/>
  <c r="BJ159" i="6" a="1"/>
  <c r="BF156" i="6" a="1"/>
  <c r="X86" i="6" a="1"/>
  <c r="BO281" i="6" a="1"/>
  <c r="CE82" i="6" a="1"/>
  <c r="U156" i="6" a="1"/>
  <c r="BO63" i="6" a="1"/>
  <c r="CB84" i="6" a="1"/>
  <c r="BF64" i="6" a="1"/>
  <c r="BI166" i="6" a="1"/>
  <c r="O94" i="6" a="1"/>
  <c r="BA81" i="6" a="1"/>
  <c r="BD182" i="6" a="1"/>
  <c r="BN179" i="6" a="1"/>
  <c r="BC254" i="6" a="1"/>
  <c r="BI152" i="6" a="1"/>
  <c r="BZ272" i="6" a="1"/>
  <c r="Q64" i="6" a="1"/>
  <c r="T83" i="6" a="1"/>
  <c r="AX276" i="6" a="1"/>
  <c r="AX159" i="6" a="1"/>
  <c r="AX258" i="6" a="1"/>
  <c r="BA261" i="6" a="1"/>
  <c r="N152" i="6"/>
  <c r="BW341" i="6" a="1"/>
  <c r="BD269" i="6" a="1"/>
  <c r="CE248" i="6" a="1"/>
  <c r="BB80" i="6" a="1"/>
  <c r="BO178" i="6" a="1"/>
  <c r="BP80" i="6" a="1"/>
  <c r="V65" i="6" a="1"/>
  <c r="BD187" i="6" a="1"/>
  <c r="CE149" i="6" a="1"/>
  <c r="BF257" i="6" a="1"/>
  <c r="BP264" i="6" a="1"/>
  <c r="BF189" i="6" a="1"/>
  <c r="S280" i="6" a="1"/>
  <c r="CK153" i="6" a="1"/>
  <c r="P156" i="6" a="1"/>
  <c r="W47" i="6" a="1"/>
  <c r="BZ94" i="6" a="1"/>
  <c r="Y270" i="6" a="1"/>
  <c r="BC146" i="6" a="1"/>
  <c r="T50" i="6" a="1"/>
  <c r="BF147" i="6" a="1"/>
  <c r="BC84" i="6" a="1"/>
  <c r="T192" i="6" a="1"/>
  <c r="BI177" i="6" a="1"/>
  <c r="BB252" i="6" a="1"/>
  <c r="BJ39" i="6" a="1"/>
  <c r="BB352" i="6" a="1"/>
  <c r="BM75" i="6" a="1"/>
  <c r="BZ170" i="6" a="1"/>
  <c r="BD199" i="6" a="1"/>
  <c r="AA63" i="6" a="1"/>
  <c r="W175" i="6" a="1"/>
  <c r="AX177" i="6" a="1"/>
  <c r="X257" i="6" a="1"/>
  <c r="AX172" i="6" a="1"/>
  <c r="BY190" i="6" a="1"/>
  <c r="V186" i="6" a="1"/>
  <c r="BD78" i="6" a="1"/>
  <c r="BD39" i="6" a="1"/>
  <c r="BH258" i="6" a="1"/>
  <c r="CD38" i="6" a="1"/>
  <c r="BN175" i="6" a="1"/>
  <c r="BH246" i="6" a="1"/>
  <c r="BP79" i="6" a="1"/>
  <c r="P263" i="6" a="1"/>
  <c r="X184" i="6" a="1"/>
  <c r="O189" i="6" a="1"/>
  <c r="P66" i="6" a="1"/>
  <c r="S254" i="6" a="1"/>
  <c r="P85" i="6" a="1"/>
  <c r="W195" i="6" a="1"/>
  <c r="BY194" i="6" a="1"/>
  <c r="BM177" i="6" a="1"/>
  <c r="AV157" i="6" a="1"/>
  <c r="BC150" i="6" a="1"/>
  <c r="T63" i="6" a="1"/>
  <c r="R154" i="6" a="1"/>
  <c r="BM159" i="6" a="1"/>
  <c r="BC90" i="6" a="1"/>
  <c r="BN338" i="6" a="1"/>
  <c r="AX183" i="6" a="1"/>
  <c r="R199" i="6" a="1"/>
  <c r="N174" i="6"/>
  <c r="BO160" i="6" a="1"/>
  <c r="AA64" i="6" a="1"/>
  <c r="BI338" i="6" a="1"/>
  <c r="O159" i="6" a="1"/>
  <c r="BP189" i="6" a="1"/>
  <c r="W247" i="6" a="1"/>
  <c r="BM194" i="6" a="1"/>
  <c r="BH257" i="6" a="1"/>
  <c r="Y50" i="6" a="1"/>
  <c r="AX73" i="6" a="1"/>
  <c r="BW94" i="6" a="1"/>
  <c r="W45" i="6" a="1"/>
  <c r="R254" i="6" a="1"/>
  <c r="BM90" i="6" a="1"/>
  <c r="BI250" i="6" a="1"/>
  <c r="CB184" i="6" a="1"/>
  <c r="BF258" i="6" a="1"/>
  <c r="AV171" i="6" a="1"/>
  <c r="BD83" i="6" a="1"/>
  <c r="AX65" i="6" a="1"/>
  <c r="S166" i="6" a="1"/>
  <c r="Z149" i="6" a="1"/>
  <c r="P157" i="6" a="1"/>
  <c r="AA198" i="6" a="1"/>
  <c r="BD272" i="6" a="1"/>
  <c r="O74" i="6" a="1"/>
  <c r="R185" i="6" a="1"/>
  <c r="BW161" i="6" a="1"/>
  <c r="Q272" i="6" a="1"/>
  <c r="Y259" i="6" a="1"/>
  <c r="V182" i="6" a="1"/>
  <c r="V79" i="6" a="1"/>
  <c r="BB70" i="6" a="1"/>
  <c r="CE336" i="6" a="1"/>
  <c r="BO274" i="6" a="1"/>
  <c r="N179" i="6"/>
  <c r="BI38" i="6" a="1"/>
  <c r="W254" i="6" a="1"/>
  <c r="AV160" i="6" a="1"/>
  <c r="BD166" i="6" a="1"/>
  <c r="U152" i="6" a="1"/>
  <c r="BF278" i="6" a="1"/>
  <c r="CB82" i="6" a="1"/>
  <c r="CE51" i="6" a="1"/>
  <c r="AX340" i="6" a="1"/>
  <c r="BH48" i="6" a="1"/>
  <c r="P57" i="6" a="1"/>
  <c r="Q41" i="6" a="1"/>
  <c r="O151" i="6" a="1"/>
  <c r="BA254" i="6" a="1"/>
  <c r="BF265" i="6" a="1"/>
  <c r="AV63" i="6" a="1"/>
  <c r="BB260" i="6" a="1"/>
  <c r="CK61" i="6" a="1"/>
  <c r="Y53" i="6" a="1"/>
  <c r="N278" i="6"/>
  <c r="Y65" i="6" a="1"/>
  <c r="CK154" i="6" a="1"/>
  <c r="CK60" i="6" a="1"/>
  <c r="AA166" i="6" a="1"/>
  <c r="BB85" i="6" a="1"/>
  <c r="CB257" i="6" a="1"/>
  <c r="O149" i="6" a="1"/>
  <c r="BN190" i="6" a="1"/>
  <c r="CB73" i="6" a="1"/>
  <c r="S168" i="6" a="1"/>
  <c r="T276" i="6" a="1"/>
  <c r="BP259" i="6" a="1"/>
  <c r="BA45" i="6" a="1"/>
  <c r="O190" i="6" a="1"/>
  <c r="BY83" i="6" a="1"/>
  <c r="U83" i="6" a="1"/>
  <c r="Y51" i="6" a="1"/>
  <c r="CB282" i="6" a="1"/>
  <c r="CB196" i="6" a="1"/>
  <c r="BN251" i="6" a="1"/>
  <c r="AA175" i="6" a="1"/>
  <c r="BC78" i="6" a="1"/>
  <c r="BZ251" i="6" a="1"/>
  <c r="BI265" i="6" a="1"/>
  <c r="BZ194" i="6" a="1"/>
  <c r="BC49" i="6" a="1"/>
  <c r="BW182" i="6" a="1"/>
  <c r="X55" i="6" a="1"/>
  <c r="X197" i="6" a="1"/>
  <c r="AV261" i="6" a="1"/>
  <c r="BA277" i="6" a="1"/>
  <c r="P251" i="6" a="1"/>
  <c r="BZ264" i="6" a="1"/>
  <c r="S248" i="6" a="1"/>
  <c r="Z254" i="6" a="1"/>
  <c r="BM56" i="6" a="1"/>
  <c r="Y46" i="6" a="1"/>
  <c r="BF188" i="6" a="1"/>
  <c r="BW282" i="6" a="1"/>
  <c r="R41" i="6" a="1"/>
  <c r="Q254" i="6" a="1"/>
  <c r="Z252" i="6" a="1"/>
  <c r="S169" i="6" a="1"/>
  <c r="N191" i="6"/>
  <c r="V162" i="6" a="1"/>
  <c r="BH152" i="6" a="1"/>
  <c r="S199" i="6" a="1"/>
  <c r="CD44" i="6" a="1"/>
  <c r="BM48" i="6" a="1"/>
  <c r="V251" i="6" a="1"/>
  <c r="BA341" i="6" a="1"/>
  <c r="BZ155" i="6" a="1"/>
  <c r="Q642" i="6" a="1"/>
  <c r="O147" i="6" a="1"/>
  <c r="BC267" i="6" a="1"/>
  <c r="R79" i="6" a="1"/>
  <c r="S46" i="6" a="1"/>
  <c r="Q257" i="6" a="1"/>
  <c r="N269" i="6"/>
  <c r="BA340" i="6" a="1"/>
  <c r="BJ89" i="6" a="1"/>
  <c r="Q152" i="6" a="1"/>
  <c r="N66" i="6"/>
  <c r="P274" i="6" a="1"/>
  <c r="U69" i="6" a="1"/>
  <c r="T48" i="6" a="1"/>
  <c r="CD74" i="6" a="1"/>
  <c r="BZ45" i="6" a="1"/>
  <c r="BJ55" i="6" a="1"/>
  <c r="BY180" i="6" a="1"/>
  <c r="CE257" i="6" a="1"/>
  <c r="V54" i="6" a="1"/>
  <c r="R65" i="6" a="1"/>
  <c r="AW162" i="6" a="1"/>
  <c r="CK277" i="6" a="1"/>
  <c r="BM366" i="6" a="1"/>
  <c r="N91" i="6"/>
  <c r="AV62" i="6" a="1"/>
  <c r="BP249" i="6" a="1"/>
  <c r="BO260" i="6" a="1"/>
  <c r="BB90" i="6" a="1"/>
  <c r="BB40" i="6" a="1"/>
  <c r="CD70" i="6" a="1"/>
  <c r="BF185" i="6" a="1"/>
  <c r="Q196" i="6" a="1"/>
  <c r="AW191" i="6" a="1"/>
  <c r="BY338" i="6" a="1"/>
  <c r="BZ182" i="6" a="1"/>
  <c r="W160" i="6" a="1"/>
  <c r="U262" i="6" a="1"/>
  <c r="AX38" i="6" a="1"/>
  <c r="R178" i="6" a="1"/>
  <c r="X80" i="6" a="1"/>
  <c r="T268" i="6" a="1"/>
  <c r="Q279" i="6" a="1"/>
  <c r="Y78" i="6" a="1"/>
  <c r="CK90" i="6" a="1"/>
  <c r="S273" i="6" a="1"/>
  <c r="BA275" i="6" a="1"/>
  <c r="N160" i="6"/>
  <c r="BJ282" i="6" a="1"/>
  <c r="O248" i="6" a="1"/>
  <c r="X38" i="6" a="1"/>
  <c r="R48" i="6" a="1"/>
  <c r="BJ172" i="6" a="1"/>
  <c r="Z64" i="6" a="1"/>
  <c r="Z253" i="6" a="1"/>
  <c r="O186" i="6" a="1"/>
  <c r="BN52" i="6" a="1"/>
  <c r="BW184" i="6" a="1"/>
  <c r="CB175" i="6" a="1"/>
  <c r="AV184" i="6" a="1"/>
  <c r="BW271" i="6" a="1"/>
  <c r="BP182" i="6" a="1"/>
  <c r="BP56" i="6" a="1"/>
  <c r="BD184" i="6" a="1"/>
  <c r="BM249" i="6" a="1"/>
  <c r="AV146" i="6" a="1"/>
  <c r="BW275" i="6" a="1"/>
  <c r="AW61" i="6" a="1"/>
  <c r="BF181" i="6" a="1"/>
  <c r="BN60" i="6" a="1"/>
  <c r="CD157" i="6" a="1"/>
  <c r="BA85" i="6" a="1"/>
  <c r="V77" i="6" a="1"/>
  <c r="BM162" i="6" a="1"/>
  <c r="BB148" i="6" a="1"/>
  <c r="P276" i="6" a="1"/>
  <c r="Z76" i="6" a="1"/>
  <c r="V177" i="6" a="1"/>
  <c r="BH185" i="6" a="1"/>
  <c r="CE78" i="6" a="1"/>
  <c r="CB87" i="6" a="1"/>
  <c r="AW62" i="6" a="1"/>
  <c r="BD276" i="6" a="1"/>
  <c r="BC266" i="6" a="1"/>
  <c r="AA195" i="6" a="1"/>
  <c r="BC184" i="6" a="1"/>
  <c r="AV262" i="6" a="1"/>
  <c r="AA174" i="6" a="1"/>
  <c r="Z177" i="6" a="1"/>
  <c r="S190" i="6" a="1"/>
  <c r="BB51" i="6" a="1"/>
  <c r="P250" i="6" a="1"/>
  <c r="AV68" i="6" a="1"/>
  <c r="Z66" i="6" a="1"/>
  <c r="CE175" i="6" a="1"/>
  <c r="BO44" i="6" a="1"/>
  <c r="U91" i="6" a="1"/>
  <c r="CK41" i="6" a="1"/>
  <c r="AW53" i="6" a="1"/>
  <c r="Z259" i="6" a="1"/>
  <c r="BZ270" i="6" a="1"/>
  <c r="W170" i="6" a="1"/>
  <c r="BN176" i="6" a="1"/>
  <c r="BI173" i="6" a="1"/>
  <c r="AV166" i="6" a="1"/>
  <c r="AV90" i="6" a="1"/>
  <c r="AV67" i="6" a="1"/>
  <c r="BO78" i="6" a="1"/>
  <c r="AV45" i="6" a="1"/>
  <c r="CE254" i="6" a="1"/>
  <c r="V181" i="6" a="1"/>
  <c r="Y88" i="6" a="1"/>
  <c r="AV84" i="6" a="1"/>
  <c r="BP177" i="6" a="1"/>
  <c r="Q153" i="6" a="1"/>
  <c r="Z49" i="6" a="1"/>
  <c r="BC149" i="6" a="1"/>
  <c r="U147" i="6" a="1"/>
  <c r="AV77" i="6" a="1"/>
  <c r="BW154" i="6" a="1"/>
  <c r="T191" i="6" a="1"/>
  <c r="O152" i="6" a="1"/>
  <c r="BH336" i="6" a="1"/>
  <c r="T180" i="6" a="1"/>
  <c r="CD148" i="6" a="1"/>
  <c r="AW78" i="6" a="1"/>
  <c r="BN261" i="6" a="1"/>
  <c r="BO278" i="6" a="1"/>
  <c r="CE253" i="6" a="1"/>
  <c r="BY147" i="6" a="1"/>
  <c r="BO65" i="6" a="1"/>
  <c r="BY78" i="6" a="1"/>
  <c r="CK352" i="6" a="1"/>
  <c r="AW79" i="6" a="1"/>
  <c r="AA81" i="6" a="1"/>
  <c r="CB166" i="6" a="1"/>
  <c r="BA38" i="6" a="1"/>
  <c r="Z180" i="6" a="1"/>
  <c r="R279" i="6" a="1"/>
  <c r="AW267" i="6" a="1"/>
  <c r="BB184" i="6" a="1"/>
  <c r="P147" i="6" a="1"/>
  <c r="N153" i="6"/>
  <c r="BN167" i="6" a="1"/>
  <c r="U185" i="6" a="1"/>
  <c r="S80" i="6" a="1"/>
  <c r="T248" i="6" a="1"/>
  <c r="R264" i="6" a="1"/>
  <c r="BW75" i="6" a="1"/>
  <c r="R69" i="6" a="1"/>
  <c r="X278" i="6" a="1"/>
  <c r="AW166" i="6" a="1"/>
  <c r="V171" i="6" a="1"/>
  <c r="BB178" i="6" a="1"/>
  <c r="AX61" i="6" a="1"/>
  <c r="R57" i="6" a="1"/>
  <c r="R52" i="6" a="1"/>
  <c r="S262" i="6" a="1"/>
  <c r="Q278" i="6" a="1"/>
  <c r="AX187" i="6" a="1"/>
  <c r="BH270" i="6" a="1"/>
  <c r="BH168" i="6" a="1"/>
  <c r="BM200" i="6" a="1"/>
  <c r="BJ78" i="6" a="1"/>
  <c r="R166" i="6" a="1"/>
  <c r="CE45" i="6" a="1"/>
  <c r="Y278" i="6" a="1"/>
  <c r="BW80" i="6" a="1"/>
  <c r="T280" i="6" a="1"/>
  <c r="BP152" i="6" a="1"/>
  <c r="BP88" i="6" a="1"/>
  <c r="N184" i="6"/>
  <c r="W158" i="6" a="1"/>
  <c r="BB258" i="6" a="1"/>
  <c r="BN161" i="6" a="1"/>
  <c r="P258" i="6" a="1"/>
  <c r="BO162" i="6" a="1"/>
  <c r="BM279" i="6" a="1"/>
  <c r="BP163" i="6" a="1"/>
  <c r="BC40" i="6" a="1"/>
  <c r="BJ272" i="6" a="1"/>
  <c r="BI262" i="6" a="1"/>
  <c r="BY642" i="6" a="1"/>
  <c r="BY186" i="6" a="1"/>
  <c r="AV199" i="6" a="1"/>
  <c r="BO60" i="6" a="1"/>
  <c r="X64" i="6" a="1"/>
  <c r="BY251" i="6" a="1"/>
  <c r="AA168" i="6" a="1"/>
  <c r="X66" i="6" a="1"/>
  <c r="BW247" i="6" a="1"/>
  <c r="O183" i="6" a="1"/>
  <c r="R80" i="6" a="1"/>
  <c r="Q269" i="6" a="1"/>
  <c r="BI78" i="6" a="1"/>
  <c r="P174" i="6" a="1"/>
  <c r="BJ75" i="6" a="1"/>
  <c r="AW198" i="6" a="1"/>
  <c r="AV275" i="6" a="1"/>
  <c r="BJ50" i="6" a="1"/>
  <c r="BB78" i="6" a="1"/>
  <c r="CE87" i="6" a="1"/>
  <c r="V273" i="6" a="1"/>
  <c r="CK194" i="6" a="1"/>
  <c r="BW88" i="6" a="1"/>
  <c r="BB271" i="6" a="1"/>
  <c r="CB80" i="6" a="1"/>
  <c r="S159" i="6" a="1"/>
  <c r="BZ174" i="6" a="1"/>
  <c r="BF78" i="6" a="1"/>
  <c r="BM83" i="6" a="1"/>
  <c r="V50" i="6" a="1"/>
  <c r="BP54" i="6" a="1"/>
  <c r="Z173" i="6" a="1"/>
  <c r="BI40" i="6" a="1"/>
  <c r="CB88" i="6" a="1"/>
  <c r="CK169" i="6" a="1"/>
  <c r="U254" i="6" a="1"/>
  <c r="CB74" i="6" a="1"/>
  <c r="CK366" i="6" a="1"/>
  <c r="O281" i="6" a="1"/>
  <c r="CK262" i="6" a="1"/>
  <c r="T271" i="6" a="1"/>
  <c r="BJ66" i="6" a="1"/>
  <c r="CD169" i="6" a="1"/>
  <c r="N173" i="6"/>
  <c r="BB45" i="6" a="1"/>
  <c r="BN63" i="6" a="1"/>
  <c r="BO88" i="6" a="1"/>
  <c r="V281" i="6" a="1"/>
  <c r="AW73" i="6" a="1"/>
  <c r="BN196" i="6" a="1"/>
  <c r="Q192" i="6" a="1"/>
  <c r="AW190" i="6" a="1"/>
  <c r="AW190" i="6" l="1"/>
  <c r="AY190" i="6" s="1"/>
  <c r="Q192" i="6"/>
  <c r="BN196" i="6"/>
  <c r="AW73" i="6"/>
  <c r="AY73" i="6" s="1"/>
  <c r="V281" i="6"/>
  <c r="BO88" i="6"/>
  <c r="BQ88" i="6" s="1"/>
  <c r="BN63" i="6"/>
  <c r="BB45" i="6"/>
  <c r="B81" i="2"/>
  <c r="CD169" i="6"/>
  <c r="BJ66" i="6"/>
  <c r="T271" i="6"/>
  <c r="H105" i="2" s="1"/>
  <c r="CK262" i="6"/>
  <c r="Y68" i="2" s="1"/>
  <c r="O281" i="6"/>
  <c r="C67" i="2" s="1"/>
  <c r="CK366" i="6"/>
  <c r="CB74" i="6"/>
  <c r="CC74" i="6" s="1"/>
  <c r="U254" i="6"/>
  <c r="CK169" i="6"/>
  <c r="Y15" i="2" s="1"/>
  <c r="CB88" i="6"/>
  <c r="CC88" i="6" s="1"/>
  <c r="BI40" i="6"/>
  <c r="BK40" i="6" s="1"/>
  <c r="Z173" i="6"/>
  <c r="N81" i="2" s="1"/>
  <c r="BP54" i="6"/>
  <c r="V50" i="6"/>
  <c r="BM83" i="6"/>
  <c r="BF78" i="6"/>
  <c r="BZ174" i="6"/>
  <c r="CA174" i="6" s="1"/>
  <c r="S159" i="6"/>
  <c r="CB80" i="6"/>
  <c r="CC80" i="6" s="1"/>
  <c r="BB271" i="6"/>
  <c r="BW88" i="6"/>
  <c r="BX88" i="6" s="1"/>
  <c r="CK194" i="6"/>
  <c r="Y59" i="2" s="1"/>
  <c r="V273" i="6"/>
  <c r="CE87" i="6"/>
  <c r="CF87" i="6" s="1"/>
  <c r="BB78" i="6"/>
  <c r="BE78" i="6" s="1"/>
  <c r="BJ50" i="6"/>
  <c r="AV275" i="6"/>
  <c r="AW198" i="6"/>
  <c r="BJ75" i="6"/>
  <c r="P174" i="6"/>
  <c r="D106" i="2" s="1"/>
  <c r="BI78" i="6"/>
  <c r="BK78" i="6" s="1"/>
  <c r="Q269" i="6"/>
  <c r="E95" i="2" s="1"/>
  <c r="R80" i="6"/>
  <c r="O183" i="6"/>
  <c r="BW247" i="6"/>
  <c r="X66" i="6"/>
  <c r="L18" i="2" s="1"/>
  <c r="AA168" i="6"/>
  <c r="O12" i="2" s="1"/>
  <c r="BY251" i="6"/>
  <c r="CA251" i="6" s="1"/>
  <c r="X64" i="6"/>
  <c r="L31" i="2" s="1"/>
  <c r="BO60" i="6"/>
  <c r="AV199" i="6"/>
  <c r="BY186" i="6"/>
  <c r="BY642" i="6"/>
  <c r="CA642" i="6" s="1"/>
  <c r="BI262" i="6"/>
  <c r="BJ272" i="6"/>
  <c r="BC40" i="6"/>
  <c r="BP163" i="6"/>
  <c r="BM279" i="6"/>
  <c r="BQ279" i="6" s="1"/>
  <c r="BO162" i="6"/>
  <c r="BQ162" i="6" s="1"/>
  <c r="P258" i="6"/>
  <c r="D62" i="2" s="1"/>
  <c r="BN161" i="6"/>
  <c r="BB258" i="6"/>
  <c r="W158" i="6"/>
  <c r="B77" i="2"/>
  <c r="BP88" i="6"/>
  <c r="BP152" i="6"/>
  <c r="T280" i="6"/>
  <c r="H28" i="2" s="1"/>
  <c r="BW80" i="6"/>
  <c r="BX80" i="6" s="1"/>
  <c r="Y278" i="6"/>
  <c r="M92" i="2" s="1"/>
  <c r="CE45" i="6"/>
  <c r="CF45" i="6" s="1"/>
  <c r="R166" i="6"/>
  <c r="F23" i="2" s="1"/>
  <c r="BJ78" i="6"/>
  <c r="BM200" i="6"/>
  <c r="BH168" i="6"/>
  <c r="BH270" i="6"/>
  <c r="AX187" i="6"/>
  <c r="Q278" i="6"/>
  <c r="E92" i="2" s="1"/>
  <c r="S262" i="6"/>
  <c r="G68" i="2" s="1"/>
  <c r="R52" i="6"/>
  <c r="F93" i="2" s="1"/>
  <c r="R57" i="6"/>
  <c r="AX61" i="6"/>
  <c r="BB178" i="6"/>
  <c r="BE178" i="6" s="1"/>
  <c r="V171" i="6"/>
  <c r="AW166" i="6"/>
  <c r="AY166" i="6" s="1"/>
  <c r="X278" i="6"/>
  <c r="L92" i="2" s="1"/>
  <c r="R69" i="6"/>
  <c r="F122" i="2" s="1"/>
  <c r="BW75" i="6"/>
  <c r="BX75" i="6" s="1"/>
  <c r="R264" i="6"/>
  <c r="F107" i="2" s="1"/>
  <c r="T248" i="6"/>
  <c r="S80" i="6"/>
  <c r="U185" i="6"/>
  <c r="BN167" i="6"/>
  <c r="BQ167" i="6" s="1"/>
  <c r="P147" i="6"/>
  <c r="D33" i="2" s="1"/>
  <c r="BB184" i="6"/>
  <c r="AW267" i="6"/>
  <c r="R279" i="6"/>
  <c r="F103" i="2" s="1"/>
  <c r="Z180" i="6"/>
  <c r="BA38" i="6"/>
  <c r="CB166" i="6"/>
  <c r="CC166" i="6" s="1"/>
  <c r="AA81" i="6"/>
  <c r="O25" i="2" s="1"/>
  <c r="AW79" i="6"/>
  <c r="AY79" i="6" s="1"/>
  <c r="CK352" i="6"/>
  <c r="Y101" i="2" s="1"/>
  <c r="BY78" i="6"/>
  <c r="BO65" i="6"/>
  <c r="BY147" i="6"/>
  <c r="CE253" i="6"/>
  <c r="BO278" i="6"/>
  <c r="BN261" i="6"/>
  <c r="AW78" i="6"/>
  <c r="AY78" i="6" s="1"/>
  <c r="CD148" i="6"/>
  <c r="T180" i="6"/>
  <c r="BH336" i="6"/>
  <c r="O152" i="6"/>
  <c r="T191" i="6"/>
  <c r="BW154" i="6"/>
  <c r="BX154" i="6" s="1"/>
  <c r="AV77" i="6"/>
  <c r="U147" i="6"/>
  <c r="BC149" i="6"/>
  <c r="Z49" i="6"/>
  <c r="Q153" i="6"/>
  <c r="BP177" i="6"/>
  <c r="AV84" i="6"/>
  <c r="BX84" i="6" s="1"/>
  <c r="Y88" i="6"/>
  <c r="M43" i="2" s="1"/>
  <c r="V181" i="6"/>
  <c r="CE254" i="6"/>
  <c r="AV45" i="6"/>
  <c r="BO78" i="6"/>
  <c r="AV67" i="6"/>
  <c r="AV90" i="6"/>
  <c r="AV166" i="6"/>
  <c r="BI173" i="6"/>
  <c r="BK173" i="6" s="1"/>
  <c r="BN176" i="6"/>
  <c r="BQ176" i="6" s="1"/>
  <c r="W170" i="6"/>
  <c r="K79" i="2" s="1"/>
  <c r="BZ270" i="6"/>
  <c r="Z259" i="6"/>
  <c r="N71" i="2" s="1"/>
  <c r="AW53" i="6"/>
  <c r="AY53" i="6" s="1"/>
  <c r="CK41" i="6"/>
  <c r="U91" i="6"/>
  <c r="BO44" i="6"/>
  <c r="BQ44" i="6" s="1"/>
  <c r="CE175" i="6"/>
  <c r="CF175" i="6" s="1"/>
  <c r="Z66" i="6"/>
  <c r="N18" i="2" s="1"/>
  <c r="AV68" i="6"/>
  <c r="P250" i="6"/>
  <c r="BB51" i="6"/>
  <c r="BE51" i="6" s="1"/>
  <c r="S190" i="6"/>
  <c r="G87" i="2" s="1"/>
  <c r="Z177" i="6"/>
  <c r="N111" i="2" s="1"/>
  <c r="AA174" i="6"/>
  <c r="O106" i="2" s="1"/>
  <c r="AV262" i="6"/>
  <c r="BC184" i="6"/>
  <c r="BE184" i="6" s="1"/>
  <c r="AA195" i="6"/>
  <c r="O55" i="2" s="1"/>
  <c r="BC266" i="6"/>
  <c r="BD276" i="6"/>
  <c r="AW62" i="6"/>
  <c r="AY62" i="6" s="1"/>
  <c r="CB87" i="6"/>
  <c r="CC87" i="6" s="1"/>
  <c r="CE78" i="6"/>
  <c r="CF78" i="6" s="1"/>
  <c r="BH185" i="6"/>
  <c r="V177" i="6"/>
  <c r="Z76" i="6"/>
  <c r="P276" i="6"/>
  <c r="D39" i="2" s="1"/>
  <c r="BB148" i="6"/>
  <c r="BE148" i="6" s="1"/>
  <c r="BM162" i="6"/>
  <c r="V77" i="6"/>
  <c r="BA85" i="6"/>
  <c r="CD157" i="6"/>
  <c r="CF157" i="6" s="1"/>
  <c r="BN60" i="6"/>
  <c r="BF181" i="6"/>
  <c r="AW61" i="6"/>
  <c r="AY61" i="6" s="1"/>
  <c r="BW275" i="6"/>
  <c r="AV146" i="6"/>
  <c r="BM249" i="6"/>
  <c r="BQ249" i="6" s="1"/>
  <c r="BD184" i="6"/>
  <c r="BP56" i="6"/>
  <c r="BP182" i="6"/>
  <c r="BW271" i="6"/>
  <c r="AV184" i="6"/>
  <c r="CB175" i="6"/>
  <c r="CC175" i="6" s="1"/>
  <c r="BW184" i="6"/>
  <c r="BX184" i="6" s="1"/>
  <c r="BN52" i="6"/>
  <c r="O186" i="6"/>
  <c r="Z253" i="6"/>
  <c r="Z64" i="6"/>
  <c r="N31" i="2" s="1"/>
  <c r="BJ172" i="6"/>
  <c r="R48" i="6"/>
  <c r="X38" i="6"/>
  <c r="O248" i="6"/>
  <c r="BJ282" i="6"/>
  <c r="BA275" i="6"/>
  <c r="BE275" i="6" s="1"/>
  <c r="S273" i="6"/>
  <c r="CK90" i="6"/>
  <c r="Y78" i="6"/>
  <c r="Q279" i="6"/>
  <c r="E103" i="2" s="1"/>
  <c r="T268" i="6"/>
  <c r="H91" i="2" s="1"/>
  <c r="X80" i="6"/>
  <c r="R178" i="6"/>
  <c r="F52" i="2" s="1"/>
  <c r="AX38" i="6"/>
  <c r="U262" i="6"/>
  <c r="W160" i="6"/>
  <c r="BZ182" i="6"/>
  <c r="CA182" i="6" s="1"/>
  <c r="BY338" i="6"/>
  <c r="AW191" i="6"/>
  <c r="AY191" i="6" s="1"/>
  <c r="Q196" i="6"/>
  <c r="E26" i="2" s="1"/>
  <c r="BF185" i="6"/>
  <c r="CD70" i="6"/>
  <c r="CF70" i="6" s="1"/>
  <c r="BB40" i="6"/>
  <c r="BE40" i="6" s="1"/>
  <c r="BB90" i="6"/>
  <c r="BO260" i="6"/>
  <c r="BP249" i="6"/>
  <c r="AV62" i="6"/>
  <c r="B42" i="2"/>
  <c r="BM366" i="6"/>
  <c r="BQ366" i="6" s="1"/>
  <c r="CK277" i="6"/>
  <c r="AW162" i="6"/>
  <c r="AY162" i="6" s="1"/>
  <c r="R65" i="6"/>
  <c r="V54" i="6"/>
  <c r="CE257" i="6"/>
  <c r="BY180" i="6"/>
  <c r="BJ55" i="6"/>
  <c r="BZ45" i="6"/>
  <c r="CA45" i="6" s="1"/>
  <c r="CD74" i="6"/>
  <c r="T48" i="6"/>
  <c r="U69" i="6"/>
  <c r="P274" i="6"/>
  <c r="B18" i="2"/>
  <c r="Q152" i="6"/>
  <c r="BJ89" i="6"/>
  <c r="BA340" i="6"/>
  <c r="B95" i="2"/>
  <c r="Q257" i="6"/>
  <c r="E50" i="2" s="1"/>
  <c r="S46" i="6"/>
  <c r="R79" i="6"/>
  <c r="F56" i="2" s="1"/>
  <c r="BC267" i="6"/>
  <c r="O147" i="6"/>
  <c r="C33" i="2" s="1"/>
  <c r="Q642" i="6"/>
  <c r="BZ155" i="6"/>
  <c r="CA155" i="6" s="1"/>
  <c r="BA341" i="6"/>
  <c r="V251" i="6"/>
  <c r="BM48" i="6"/>
  <c r="CD44" i="6"/>
  <c r="S199" i="6"/>
  <c r="G90" i="2" s="1"/>
  <c r="BH152" i="6"/>
  <c r="V162" i="6"/>
  <c r="S169" i="6"/>
  <c r="G15" i="2" s="1"/>
  <c r="Z252" i="6"/>
  <c r="Q254" i="6"/>
  <c r="R41" i="6"/>
  <c r="BW282" i="6"/>
  <c r="BF188" i="6"/>
  <c r="Y46" i="6"/>
  <c r="BM56" i="6"/>
  <c r="Z254" i="6"/>
  <c r="S248" i="6"/>
  <c r="BZ264" i="6"/>
  <c r="P251" i="6"/>
  <c r="BA277" i="6"/>
  <c r="BE277" i="6" s="1"/>
  <c r="AV261" i="6"/>
  <c r="X197" i="6"/>
  <c r="X55" i="6"/>
  <c r="BW182" i="6"/>
  <c r="BX182" i="6" s="1"/>
  <c r="BC49" i="6"/>
  <c r="BZ194" i="6"/>
  <c r="CA194" i="6" s="1"/>
  <c r="BI265" i="6"/>
  <c r="BZ251" i="6"/>
  <c r="BC78" i="6"/>
  <c r="AA175" i="6"/>
  <c r="O53" i="2" s="1"/>
  <c r="BN251" i="6"/>
  <c r="CB196" i="6"/>
  <c r="CC196" i="6" s="1"/>
  <c r="CB282" i="6"/>
  <c r="Y51" i="6"/>
  <c r="U83" i="6"/>
  <c r="BY83" i="6"/>
  <c r="O190" i="6"/>
  <c r="C87" i="2" s="1"/>
  <c r="BA45" i="6"/>
  <c r="BP259" i="6"/>
  <c r="T276" i="6"/>
  <c r="H39" i="2" s="1"/>
  <c r="S168" i="6"/>
  <c r="G12" i="2" s="1"/>
  <c r="CB73" i="6"/>
  <c r="CC73" i="6" s="1"/>
  <c r="BN190" i="6"/>
  <c r="O149" i="6"/>
  <c r="C20" i="2" s="1"/>
  <c r="CB257" i="6"/>
  <c r="BB85" i="6"/>
  <c r="AA166" i="6"/>
  <c r="O23" i="2" s="1"/>
  <c r="CK60" i="6"/>
  <c r="Y11" i="2" s="1"/>
  <c r="CK154" i="6"/>
  <c r="Y65" i="6"/>
  <c r="B92" i="2"/>
  <c r="Y53" i="6"/>
  <c r="CK61" i="6"/>
  <c r="BB260" i="6"/>
  <c r="AV63" i="6"/>
  <c r="BF265" i="6"/>
  <c r="BA254" i="6"/>
  <c r="BE254" i="6" s="1"/>
  <c r="O151" i="6"/>
  <c r="Q41" i="6"/>
  <c r="P57" i="6"/>
  <c r="BH48" i="6"/>
  <c r="AX340" i="6"/>
  <c r="CE51" i="6"/>
  <c r="CF51" i="6" s="1"/>
  <c r="CB82" i="6"/>
  <c r="BF278" i="6"/>
  <c r="U152" i="6"/>
  <c r="BD166" i="6"/>
  <c r="AV160" i="6"/>
  <c r="W254" i="6"/>
  <c r="BI38" i="6"/>
  <c r="BK38" i="6" s="1"/>
  <c r="B99" i="2"/>
  <c r="BO274" i="6"/>
  <c r="CE336" i="6"/>
  <c r="CF336" i="6" s="1"/>
  <c r="BB70" i="6"/>
  <c r="V79" i="6"/>
  <c r="V182" i="6"/>
  <c r="Y259" i="6"/>
  <c r="M71" i="2" s="1"/>
  <c r="Q272" i="6"/>
  <c r="BW161" i="6"/>
  <c r="BX161" i="6" s="1"/>
  <c r="R185" i="6"/>
  <c r="O74" i="6"/>
  <c r="BD272" i="6"/>
  <c r="AA198" i="6"/>
  <c r="O120" i="2" s="1"/>
  <c r="P157" i="6"/>
  <c r="Z149" i="6"/>
  <c r="N20" i="2" s="1"/>
  <c r="S166" i="6"/>
  <c r="G23" i="2" s="1"/>
  <c r="AX65" i="6"/>
  <c r="BD83" i="6"/>
  <c r="AV171" i="6"/>
  <c r="BF258" i="6"/>
  <c r="CB184" i="6"/>
  <c r="CC184" i="6" s="1"/>
  <c r="BI250" i="6"/>
  <c r="BM90" i="6"/>
  <c r="BQ90" i="6" s="1"/>
  <c r="R254" i="6"/>
  <c r="W45" i="6"/>
  <c r="BW94" i="6"/>
  <c r="AX73" i="6"/>
  <c r="Y50" i="6"/>
  <c r="M94" i="2" s="1"/>
  <c r="BH257" i="6"/>
  <c r="BM194" i="6"/>
  <c r="W247" i="6"/>
  <c r="BP189" i="6"/>
  <c r="O159" i="6"/>
  <c r="BI338" i="6"/>
  <c r="BK338" i="6" s="1"/>
  <c r="AA64" i="6"/>
  <c r="O31" i="2" s="1"/>
  <c r="BO160" i="6"/>
  <c r="B106" i="2"/>
  <c r="R199" i="6"/>
  <c r="F90" i="2" s="1"/>
  <c r="AX183" i="6"/>
  <c r="BN338" i="6"/>
  <c r="BC90" i="6"/>
  <c r="BM159" i="6"/>
  <c r="R154" i="6"/>
  <c r="T63" i="6"/>
  <c r="BC150" i="6"/>
  <c r="AV157" i="6"/>
  <c r="BM177" i="6"/>
  <c r="BY194" i="6"/>
  <c r="W195" i="6"/>
  <c r="K55" i="2" s="1"/>
  <c r="P85" i="6"/>
  <c r="D21" i="2" s="1"/>
  <c r="S254" i="6"/>
  <c r="P66" i="6"/>
  <c r="D18" i="2" s="1"/>
  <c r="O189" i="6"/>
  <c r="C115" i="2" s="1"/>
  <c r="X184" i="6"/>
  <c r="L77" i="2" s="1"/>
  <c r="P263" i="6"/>
  <c r="BP79" i="6"/>
  <c r="BH246" i="6"/>
  <c r="BN175" i="6"/>
  <c r="BQ175" i="6" s="1"/>
  <c r="CD38" i="6"/>
  <c r="BH258" i="6"/>
  <c r="BD39" i="6"/>
  <c r="BD78" i="6"/>
  <c r="V186" i="6"/>
  <c r="BY190" i="6"/>
  <c r="AX172" i="6"/>
  <c r="X257" i="6"/>
  <c r="L50" i="2" s="1"/>
  <c r="AX177" i="6"/>
  <c r="W175" i="6"/>
  <c r="K53" i="2" s="1"/>
  <c r="AA63" i="6"/>
  <c r="BD199" i="6"/>
  <c r="BZ170" i="6"/>
  <c r="CA170" i="6" s="1"/>
  <c r="BM75" i="6"/>
  <c r="BB352" i="6"/>
  <c r="BE352" i="6" s="1"/>
  <c r="BJ39" i="6"/>
  <c r="BB252" i="6"/>
  <c r="BI177" i="6"/>
  <c r="BK177" i="6" s="1"/>
  <c r="T192" i="6"/>
  <c r="BC84" i="6"/>
  <c r="BF147" i="6"/>
  <c r="T50" i="6"/>
  <c r="H94" i="2" s="1"/>
  <c r="BC146" i="6"/>
  <c r="Y270" i="6"/>
  <c r="BZ94" i="6"/>
  <c r="W47" i="6"/>
  <c r="K74" i="2" s="1"/>
  <c r="P156" i="6"/>
  <c r="CK153" i="6"/>
  <c r="S280" i="6"/>
  <c r="G28" i="2" s="1"/>
  <c r="BF189" i="6"/>
  <c r="BP264" i="6"/>
  <c r="BF257" i="6"/>
  <c r="CE149" i="6"/>
  <c r="CF149" i="6" s="1"/>
  <c r="BD187" i="6"/>
  <c r="V65" i="6"/>
  <c r="BP80" i="6"/>
  <c r="BO178" i="6"/>
  <c r="BB80" i="6"/>
  <c r="BE80" i="6" s="1"/>
  <c r="CE248" i="6"/>
  <c r="BD269" i="6"/>
  <c r="BW341" i="6"/>
  <c r="BX341" i="6" s="1"/>
  <c r="BA261" i="6"/>
  <c r="BE261" i="6" s="1"/>
  <c r="AX258" i="6"/>
  <c r="AX159" i="6"/>
  <c r="AX276" i="6"/>
  <c r="T83" i="6"/>
  <c r="H22" i="2" s="1"/>
  <c r="Q64" i="6"/>
  <c r="E31" i="2" s="1"/>
  <c r="BZ272" i="6"/>
  <c r="BI152" i="6"/>
  <c r="BK152" i="6" s="1"/>
  <c r="BC254" i="6"/>
  <c r="BN179" i="6"/>
  <c r="BQ179" i="6" s="1"/>
  <c r="BD182" i="6"/>
  <c r="BA81" i="6"/>
  <c r="O94" i="6"/>
  <c r="C100" i="2" s="1"/>
  <c r="BI166" i="6"/>
  <c r="BK166" i="6" s="1"/>
  <c r="BF64" i="6"/>
  <c r="CB84" i="6"/>
  <c r="BO63" i="6"/>
  <c r="U156" i="6"/>
  <c r="CE82" i="6"/>
  <c r="BO281" i="6"/>
  <c r="X86" i="6"/>
  <c r="BF156" i="6"/>
  <c r="BJ159" i="6"/>
  <c r="Y192" i="6"/>
  <c r="AV271" i="6"/>
  <c r="BN70" i="6"/>
  <c r="Q177" i="6"/>
  <c r="E111" i="2" s="1"/>
  <c r="BO46" i="6"/>
  <c r="BQ46" i="6" s="1"/>
  <c r="Y271" i="6"/>
  <c r="M105" i="2" s="1"/>
  <c r="AW274" i="6"/>
  <c r="BB89" i="6"/>
  <c r="BE89" i="6" s="1"/>
  <c r="CK162" i="6"/>
  <c r="BW65" i="6"/>
  <c r="BX65" i="6" s="1"/>
  <c r="BA66" i="6"/>
  <c r="BB266" i="6"/>
  <c r="O87" i="6"/>
  <c r="C46" i="2" s="1"/>
  <c r="BF48" i="6"/>
  <c r="AX85" i="6"/>
  <c r="S192" i="6"/>
  <c r="BF53" i="6"/>
  <c r="BP258" i="6"/>
  <c r="BP193" i="6"/>
  <c r="BP281" i="6"/>
  <c r="BM57" i="6"/>
  <c r="BC152" i="6"/>
  <c r="BJ179" i="6"/>
  <c r="BY366" i="6"/>
  <c r="CA366" i="6" s="1"/>
  <c r="BM193" i="6"/>
  <c r="BW83" i="6"/>
  <c r="BX83" i="6" s="1"/>
  <c r="Y90" i="6"/>
  <c r="CB154" i="6"/>
  <c r="CC154" i="6" s="1"/>
  <c r="BB39" i="6"/>
  <c r="BE39" i="6" s="1"/>
  <c r="W150" i="6"/>
  <c r="T173" i="6"/>
  <c r="H81" i="2" s="1"/>
  <c r="U193" i="6"/>
  <c r="CD194" i="6"/>
  <c r="BH173" i="6"/>
  <c r="R176" i="6"/>
  <c r="CD49" i="6"/>
  <c r="CB149" i="6"/>
  <c r="CC149" i="6" s="1"/>
  <c r="V261" i="6"/>
  <c r="BZ177" i="6"/>
  <c r="CA177" i="6" s="1"/>
  <c r="CE40" i="6"/>
  <c r="CF40" i="6" s="1"/>
  <c r="Y269" i="6"/>
  <c r="M95" i="2" s="1"/>
  <c r="BZ269" i="6"/>
  <c r="P160" i="6"/>
  <c r="AX253" i="6"/>
  <c r="S194" i="6"/>
  <c r="G59" i="2" s="1"/>
  <c r="Q197" i="6"/>
  <c r="BA69" i="6"/>
  <c r="BE69" i="6" s="1"/>
  <c r="X162" i="6"/>
  <c r="P172" i="6"/>
  <c r="D110" i="2" s="1"/>
  <c r="BB159" i="6"/>
  <c r="P86" i="6"/>
  <c r="BO70" i="6"/>
  <c r="BJ263" i="6"/>
  <c r="AV159" i="6"/>
  <c r="BO257" i="6"/>
  <c r="CK267" i="6"/>
  <c r="Y89" i="2" s="1"/>
  <c r="CD62" i="6"/>
  <c r="CK184" i="6"/>
  <c r="Y77" i="2" s="1"/>
  <c r="U67" i="6"/>
  <c r="AX197" i="6"/>
  <c r="Q57" i="6"/>
  <c r="AX44" i="6"/>
  <c r="BY200" i="6"/>
  <c r="CA200" i="6" s="1"/>
  <c r="CE246" i="6"/>
  <c r="BJ154" i="6"/>
  <c r="T279" i="6"/>
  <c r="H103" i="2" s="1"/>
  <c r="BB276" i="6"/>
  <c r="BY168" i="6"/>
  <c r="O181" i="6"/>
  <c r="C109" i="2" s="1"/>
  <c r="BY149" i="6"/>
  <c r="CB263" i="6"/>
  <c r="BN49" i="6"/>
  <c r="BQ49" i="6" s="1"/>
  <c r="B26" i="2"/>
  <c r="CK196" i="6"/>
  <c r="Y26" i="2" s="1"/>
  <c r="AX248" i="6"/>
  <c r="BA84" i="6"/>
  <c r="CK177" i="6"/>
  <c r="Y111" i="2" s="1"/>
  <c r="P65" i="6"/>
  <c r="AW184" i="6"/>
  <c r="AY184" i="6" s="1"/>
  <c r="BC66" i="6"/>
  <c r="O274" i="6"/>
  <c r="BI68" i="6"/>
  <c r="AW276" i="6"/>
  <c r="BZ197" i="6"/>
  <c r="CA197" i="6" s="1"/>
  <c r="BD81" i="6"/>
  <c r="BY53" i="6"/>
  <c r="BJ79" i="6"/>
  <c r="BC169" i="6"/>
  <c r="W147" i="6"/>
  <c r="K33" i="2" s="1"/>
  <c r="BA191" i="6"/>
  <c r="AW45" i="6"/>
  <c r="AY45" i="6" s="1"/>
  <c r="BD91" i="6"/>
  <c r="BZ248" i="6"/>
  <c r="BW269" i="6"/>
  <c r="T87" i="6"/>
  <c r="H46" i="2" s="1"/>
  <c r="Z160" i="6"/>
  <c r="AW86" i="6"/>
  <c r="AY86" i="6" s="1"/>
  <c r="Q178" i="6"/>
  <c r="E52" i="2" s="1"/>
  <c r="BB273" i="6"/>
  <c r="CK168" i="6"/>
  <c r="Y12" i="2" s="1"/>
  <c r="R258" i="6"/>
  <c r="F62" i="2" s="1"/>
  <c r="AX64" i="6"/>
  <c r="R173" i="6"/>
  <c r="F81" i="2" s="1"/>
  <c r="BY267" i="6"/>
  <c r="CA267" i="6" s="1"/>
  <c r="T282" i="6"/>
  <c r="H104" i="2" s="1"/>
  <c r="B39" i="2"/>
  <c r="Q172" i="6"/>
  <c r="E110" i="2" s="1"/>
  <c r="BW90" i="6"/>
  <c r="BH279" i="6"/>
  <c r="U249" i="6"/>
  <c r="T247" i="6"/>
  <c r="BC340" i="6"/>
  <c r="BE340" i="6" s="1"/>
  <c r="AV267" i="6"/>
  <c r="BA41" i="6"/>
  <c r="BM251" i="6"/>
  <c r="BQ251" i="6" s="1"/>
  <c r="Z60" i="6"/>
  <c r="N11" i="2" s="1"/>
  <c r="Z88" i="6"/>
  <c r="N43" i="2" s="1"/>
  <c r="BD265" i="6"/>
  <c r="CK163" i="6"/>
  <c r="Y196" i="6"/>
  <c r="M26" i="2" s="1"/>
  <c r="BN69" i="6"/>
  <c r="CB179" i="6"/>
  <c r="CC179" i="6" s="1"/>
  <c r="BJ49" i="6"/>
  <c r="BA170" i="6"/>
  <c r="BW176" i="6"/>
  <c r="BX176" i="6" s="1"/>
  <c r="BC38" i="6"/>
  <c r="BE38" i="6" s="1"/>
  <c r="U176" i="6"/>
  <c r="BN159" i="6"/>
  <c r="BN62" i="6"/>
  <c r="CK63" i="6"/>
  <c r="BY170" i="6"/>
  <c r="CB188" i="6"/>
  <c r="CC188" i="6" s="1"/>
  <c r="S263" i="6"/>
  <c r="BO179" i="6"/>
  <c r="X84" i="6"/>
  <c r="BI76" i="6"/>
  <c r="BK76" i="6" s="1"/>
  <c r="U46" i="6"/>
  <c r="Q264" i="6"/>
  <c r="E107" i="2" s="1"/>
  <c r="BY178" i="6"/>
  <c r="R88" i="6"/>
  <c r="F43" i="2" s="1"/>
  <c r="U66" i="6"/>
  <c r="W273" i="6"/>
  <c r="BJ195" i="6"/>
  <c r="BF167" i="6"/>
  <c r="U60" i="6"/>
  <c r="T68" i="6"/>
  <c r="AV192" i="6"/>
  <c r="BZ70" i="6"/>
  <c r="T49" i="6"/>
  <c r="AV194" i="6"/>
  <c r="X252" i="6"/>
  <c r="AW177" i="6"/>
  <c r="AY177" i="6" s="1"/>
  <c r="P254" i="6"/>
  <c r="BO51" i="6"/>
  <c r="BD170" i="6"/>
  <c r="BZ54" i="6"/>
  <c r="CA54" i="6" s="1"/>
  <c r="V157" i="6"/>
  <c r="BD282" i="6"/>
  <c r="R171" i="6"/>
  <c r="BF74" i="6"/>
  <c r="Y262" i="6"/>
  <c r="M68" i="2" s="1"/>
  <c r="BY272" i="6"/>
  <c r="CA272" i="6" s="1"/>
  <c r="AA83" i="6"/>
  <c r="O22" i="2" s="1"/>
  <c r="BA187" i="6"/>
  <c r="AW169" i="6"/>
  <c r="AY169" i="6" s="1"/>
  <c r="S38" i="6"/>
  <c r="BD279" i="6"/>
  <c r="W642" i="6"/>
  <c r="AW39" i="6"/>
  <c r="AY39" i="6" s="1"/>
  <c r="BY85" i="6"/>
  <c r="AW150" i="6"/>
  <c r="AY150" i="6" s="1"/>
  <c r="BH252" i="6"/>
  <c r="CB85" i="6"/>
  <c r="CC85" i="6" s="1"/>
  <c r="BO174" i="6"/>
  <c r="CE152" i="6"/>
  <c r="BZ90" i="6"/>
  <c r="BN147" i="6"/>
  <c r="BQ147" i="6" s="1"/>
  <c r="Z280" i="6"/>
  <c r="N28" i="2" s="1"/>
  <c r="BC168" i="6"/>
  <c r="BB265" i="6"/>
  <c r="Z150" i="6"/>
  <c r="BA272" i="6"/>
  <c r="BE272" i="6" s="1"/>
  <c r="BO196" i="6"/>
  <c r="BQ196" i="6" s="1"/>
  <c r="BF38" i="6"/>
  <c r="BM77" i="6"/>
  <c r="Z195" i="6"/>
  <c r="N55" i="2" s="1"/>
  <c r="BH254" i="6"/>
  <c r="BC366" i="6"/>
  <c r="AW271" i="6"/>
  <c r="AX261" i="6"/>
  <c r="AW44" i="6"/>
  <c r="AY44" i="6" s="1"/>
  <c r="BF269" i="6"/>
  <c r="BN55" i="6"/>
  <c r="BQ55" i="6" s="1"/>
  <c r="U188" i="6"/>
  <c r="BB192" i="6"/>
  <c r="O89" i="6"/>
  <c r="C78" i="2" s="1"/>
  <c r="CE272" i="6"/>
  <c r="BD155" i="6"/>
  <c r="P41" i="6"/>
  <c r="BC51" i="6"/>
  <c r="Y247" i="6"/>
  <c r="CK88" i="6"/>
  <c r="Y43" i="2" s="1"/>
  <c r="BJ246" i="6"/>
  <c r="BP195" i="6"/>
  <c r="V61" i="6"/>
  <c r="Y178" i="6"/>
  <c r="M52" i="2" s="1"/>
  <c r="Y87" i="6"/>
  <c r="M46" i="2" s="1"/>
  <c r="BP171" i="6"/>
  <c r="BA89" i="6"/>
  <c r="AW265" i="6"/>
  <c r="BC249" i="6"/>
  <c r="BD366" i="6"/>
  <c r="BY166" i="6"/>
  <c r="O153" i="6"/>
  <c r="BF271" i="6"/>
  <c r="AX57" i="6"/>
  <c r="BY48" i="6"/>
  <c r="AV341" i="6"/>
  <c r="O192" i="6"/>
  <c r="BA56" i="6"/>
  <c r="BC185" i="6"/>
  <c r="CK47" i="6"/>
  <c r="Y74" i="2" s="1"/>
  <c r="BZ180" i="6"/>
  <c r="CA180" i="6" s="1"/>
  <c r="AA199" i="6"/>
  <c r="O90" i="2" s="1"/>
  <c r="BO190" i="6"/>
  <c r="BQ190" i="6" s="1"/>
  <c r="BN567" i="6"/>
  <c r="BQ567" i="6" s="1"/>
  <c r="BD251" i="6"/>
  <c r="CB251" i="6"/>
  <c r="BN266" i="6"/>
  <c r="AX148" i="6"/>
  <c r="BA175" i="6"/>
  <c r="AX88" i="6"/>
  <c r="P278" i="6"/>
  <c r="D92" i="2" s="1"/>
  <c r="BA352" i="6"/>
  <c r="W249" i="6"/>
  <c r="BA193" i="6"/>
  <c r="O54" i="6"/>
  <c r="C80" i="2" s="1"/>
  <c r="BM261" i="6"/>
  <c r="BQ261" i="6" s="1"/>
  <c r="Q56" i="6"/>
  <c r="E88" i="2" s="1"/>
  <c r="T199" i="6"/>
  <c r="H90" i="2" s="1"/>
  <c r="BB247" i="6"/>
  <c r="X152" i="6"/>
  <c r="BA77" i="6"/>
  <c r="Z183" i="6"/>
  <c r="BN157" i="6"/>
  <c r="BQ157" i="6" s="1"/>
  <c r="Z153" i="6"/>
  <c r="BO154" i="6"/>
  <c r="Y161" i="6"/>
  <c r="V160" i="6"/>
  <c r="P249" i="6"/>
  <c r="T146" i="6"/>
  <c r="BZ69" i="6"/>
  <c r="U197" i="6"/>
  <c r="BC180" i="6"/>
  <c r="Z179" i="6"/>
  <c r="N99" i="2" s="1"/>
  <c r="BO366" i="6"/>
  <c r="W166" i="6"/>
  <c r="K23" i="2" s="1"/>
  <c r="Q46" i="6"/>
  <c r="T89" i="6"/>
  <c r="H78" i="2" s="1"/>
  <c r="BI63" i="6"/>
  <c r="BZ257" i="6"/>
  <c r="BF274" i="6"/>
  <c r="AV86" i="6"/>
  <c r="BC565" i="6"/>
  <c r="BF179" i="6"/>
  <c r="AV55" i="6"/>
  <c r="BH160" i="6"/>
  <c r="BF45" i="6"/>
  <c r="BO62" i="6"/>
  <c r="BJ259" i="6"/>
  <c r="O41" i="6"/>
  <c r="BF153" i="6"/>
  <c r="BW167" i="6"/>
  <c r="BX167" i="6" s="1"/>
  <c r="BI53" i="6"/>
  <c r="BK53" i="6" s="1"/>
  <c r="BA82" i="6"/>
  <c r="R177" i="6"/>
  <c r="F111" i="2" s="1"/>
  <c r="BM170" i="6"/>
  <c r="BF155" i="6"/>
  <c r="X254" i="6"/>
  <c r="AV198" i="6"/>
  <c r="Q154" i="6"/>
  <c r="BA163" i="6"/>
  <c r="BE163" i="6" s="1"/>
  <c r="BI65" i="6"/>
  <c r="Q163" i="6"/>
  <c r="CK46" i="6"/>
  <c r="BZ161" i="6"/>
  <c r="CA161" i="6" s="1"/>
  <c r="BM51" i="6"/>
  <c r="BI181" i="6"/>
  <c r="BY260" i="6"/>
  <c r="CA260" i="6" s="1"/>
  <c r="Y84" i="6"/>
  <c r="BZ151" i="6"/>
  <c r="CA151" i="6" s="1"/>
  <c r="Q82" i="6"/>
  <c r="AX174" i="6"/>
  <c r="CD263" i="6"/>
  <c r="CF263" i="6" s="1"/>
  <c r="Z258" i="6"/>
  <c r="N62" i="2" s="1"/>
  <c r="T264" i="6"/>
  <c r="H107" i="2" s="1"/>
  <c r="V274" i="6"/>
  <c r="BA51" i="6"/>
  <c r="BZ366" i="6"/>
  <c r="Y188" i="6"/>
  <c r="M64" i="2" s="1"/>
  <c r="P46" i="6"/>
  <c r="BD149" i="6"/>
  <c r="CD61" i="6"/>
  <c r="BH80" i="6"/>
  <c r="U44" i="6"/>
  <c r="BM49" i="6"/>
  <c r="BN278" i="6"/>
  <c r="BY55" i="6"/>
  <c r="BF63" i="6"/>
  <c r="BN274" i="6"/>
  <c r="BF161" i="6"/>
  <c r="BC263" i="6"/>
  <c r="O258" i="6"/>
  <c r="C62" i="2" s="1"/>
  <c r="Z181" i="6"/>
  <c r="N109" i="2" s="1"/>
  <c r="P67" i="6"/>
  <c r="D37" i="2" s="1"/>
  <c r="BI60" i="6"/>
  <c r="X61" i="6"/>
  <c r="BI90" i="6"/>
  <c r="CE182" i="6"/>
  <c r="CF182" i="6" s="1"/>
  <c r="W38" i="6"/>
  <c r="AX48" i="6"/>
  <c r="BO271" i="6"/>
  <c r="W182" i="6"/>
  <c r="CD282" i="6"/>
  <c r="CF282" i="6" s="1"/>
  <c r="R90" i="6"/>
  <c r="BC81" i="6"/>
  <c r="BE81" i="6" s="1"/>
  <c r="BF183" i="6"/>
  <c r="BP53" i="6"/>
  <c r="BM64" i="6"/>
  <c r="BM175" i="6"/>
  <c r="BZ267" i="6"/>
  <c r="B64" i="2"/>
  <c r="BF270" i="6"/>
  <c r="BC281" i="6"/>
  <c r="Q175" i="6"/>
  <c r="E53" i="2" s="1"/>
  <c r="Y266" i="6"/>
  <c r="M108" i="2" s="1"/>
  <c r="Q40" i="6"/>
  <c r="BI269" i="6"/>
  <c r="T161" i="6"/>
  <c r="AW155" i="6"/>
  <c r="AY155" i="6" s="1"/>
  <c r="X180" i="6"/>
  <c r="CD156" i="6"/>
  <c r="CF156" i="6" s="1"/>
  <c r="BM52" i="6"/>
  <c r="CE81" i="6"/>
  <c r="CF81" i="6" s="1"/>
  <c r="Y168" i="6"/>
  <c r="M12" i="2" s="1"/>
  <c r="Z79" i="6"/>
  <c r="N56" i="2" s="1"/>
  <c r="BO264" i="6"/>
  <c r="B107" i="2"/>
  <c r="T151" i="6"/>
  <c r="R56" i="6"/>
  <c r="F88" i="2" s="1"/>
  <c r="O146" i="6"/>
  <c r="BC269" i="6"/>
  <c r="AA181" i="6"/>
  <c r="O109" i="2" s="1"/>
  <c r="CK159" i="6"/>
  <c r="AA254" i="6"/>
  <c r="BP252" i="6"/>
  <c r="BA196" i="6"/>
  <c r="BY40" i="6"/>
  <c r="BH271" i="6"/>
  <c r="BD64" i="6"/>
  <c r="O174" i="6"/>
  <c r="C106" i="2" s="1"/>
  <c r="Z148" i="6"/>
  <c r="R157" i="6"/>
  <c r="O57" i="6"/>
  <c r="BY352" i="6"/>
  <c r="S75" i="6"/>
  <c r="G8" i="2" s="1"/>
  <c r="X89" i="6"/>
  <c r="L78" i="2" s="1"/>
  <c r="CD155" i="6"/>
  <c r="AX68" i="6"/>
  <c r="AY68" i="6" s="1"/>
  <c r="AV162" i="6"/>
  <c r="Y190" i="6"/>
  <c r="M87" i="2" s="1"/>
  <c r="BJ270" i="6"/>
  <c r="BC157" i="6"/>
  <c r="W167" i="6"/>
  <c r="K29" i="2" s="1"/>
  <c r="P39" i="6"/>
  <c r="BA88" i="6"/>
  <c r="BZ266" i="6"/>
  <c r="AX252" i="6"/>
  <c r="O157" i="6"/>
  <c r="R642" i="6"/>
  <c r="AA90" i="6"/>
  <c r="BA200" i="6"/>
  <c r="V266" i="6"/>
  <c r="AA179" i="6"/>
  <c r="O99" i="2" s="1"/>
  <c r="BJ273" i="6"/>
  <c r="BD176" i="6"/>
  <c r="BP67" i="6"/>
  <c r="BC151" i="6"/>
  <c r="AA190" i="6"/>
  <c r="O87" i="2" s="1"/>
  <c r="Z274" i="6"/>
  <c r="BJ155" i="6"/>
  <c r="W83" i="6"/>
  <c r="K22" i="2" s="1"/>
  <c r="U169" i="6"/>
  <c r="O273" i="6"/>
  <c r="BH52" i="6"/>
  <c r="Q181" i="6"/>
  <c r="E109" i="2" s="1"/>
  <c r="BY250" i="6"/>
  <c r="CA250" i="6" s="1"/>
  <c r="CK155" i="6"/>
  <c r="Z281" i="6"/>
  <c r="N67" i="2" s="1"/>
  <c r="BC265" i="6"/>
  <c r="W276" i="6"/>
  <c r="K39" i="2" s="1"/>
  <c r="CE169" i="6"/>
  <c r="CF169" i="6" s="1"/>
  <c r="BO172" i="6"/>
  <c r="V78" i="6"/>
  <c r="U282" i="6"/>
  <c r="AW188" i="6"/>
  <c r="AY188" i="6" s="1"/>
  <c r="V246" i="6"/>
  <c r="T80" i="6"/>
  <c r="BP166" i="6"/>
  <c r="CE80" i="6"/>
  <c r="CF80" i="6" s="1"/>
  <c r="BH151" i="6"/>
  <c r="Z185" i="6"/>
  <c r="U56" i="6"/>
  <c r="T66" i="6"/>
  <c r="H18" i="2" s="1"/>
  <c r="P152" i="6"/>
  <c r="CK273" i="6"/>
  <c r="BI85" i="6"/>
  <c r="BK85" i="6" s="1"/>
  <c r="V249" i="6"/>
  <c r="AV272" i="6"/>
  <c r="BW190" i="6"/>
  <c r="BX190" i="6" s="1"/>
  <c r="AW54" i="6"/>
  <c r="AY54" i="6" s="1"/>
  <c r="Z68" i="6"/>
  <c r="O193" i="6"/>
  <c r="C36" i="2" s="1"/>
  <c r="CD174" i="6"/>
  <c r="BD38" i="6"/>
  <c r="BF249" i="6"/>
  <c r="BJ82" i="6"/>
  <c r="V190" i="6"/>
  <c r="Q150" i="6"/>
  <c r="CD253" i="6"/>
  <c r="CF253" i="6" s="1"/>
  <c r="X251" i="6"/>
  <c r="BA178" i="6"/>
  <c r="U90" i="6"/>
  <c r="BD192" i="6"/>
  <c r="BP186" i="6"/>
  <c r="P192" i="6"/>
  <c r="B110" i="2"/>
  <c r="Y47" i="6"/>
  <c r="M74" i="2" s="1"/>
  <c r="BD280" i="6"/>
  <c r="BF67" i="6"/>
  <c r="BB156" i="6"/>
  <c r="BE156" i="6" s="1"/>
  <c r="O83" i="6"/>
  <c r="C22" i="2" s="1"/>
  <c r="BB188" i="6"/>
  <c r="BJ248" i="6"/>
  <c r="BO94" i="6"/>
  <c r="BQ94" i="6" s="1"/>
  <c r="BZ271" i="6"/>
  <c r="BC274" i="6"/>
  <c r="P193" i="6"/>
  <c r="D36" i="2" s="1"/>
  <c r="BJ53" i="6"/>
  <c r="Y147" i="6"/>
  <c r="M33" i="2" s="1"/>
  <c r="BF281" i="6"/>
  <c r="V51" i="6"/>
  <c r="AA62" i="6"/>
  <c r="O66" i="2" s="1"/>
  <c r="T262" i="6"/>
  <c r="H68" i="2" s="1"/>
  <c r="R74" i="6"/>
  <c r="AV87" i="6"/>
  <c r="O167" i="6"/>
  <c r="C29" i="2" s="1"/>
  <c r="T269" i="6"/>
  <c r="H95" i="2" s="1"/>
  <c r="B31" i="2"/>
  <c r="BW277" i="6"/>
  <c r="BH76" i="6"/>
  <c r="BA152" i="6"/>
  <c r="BH40" i="6"/>
  <c r="V48" i="6"/>
  <c r="AW51" i="6"/>
  <c r="AY51" i="6" s="1"/>
  <c r="Y191" i="6"/>
  <c r="BW177" i="6"/>
  <c r="BX177" i="6" s="1"/>
  <c r="BI180" i="6"/>
  <c r="BF154" i="6"/>
  <c r="AV149" i="6"/>
  <c r="BB81" i="6"/>
  <c r="X259" i="6"/>
  <c r="L71" i="2" s="1"/>
  <c r="Y162" i="6"/>
  <c r="AX178" i="6"/>
  <c r="X281" i="6"/>
  <c r="L67" i="2" s="1"/>
  <c r="BC52" i="6"/>
  <c r="BE52" i="6" s="1"/>
  <c r="S266" i="6"/>
  <c r="G108" i="2" s="1"/>
  <c r="BH41" i="6"/>
  <c r="CB83" i="6"/>
  <c r="CC83" i="6" s="1"/>
  <c r="BN268" i="6"/>
  <c r="BC336" i="6"/>
  <c r="BE336" i="6" s="1"/>
  <c r="CE279" i="6"/>
  <c r="AX247" i="6"/>
  <c r="BI161" i="6"/>
  <c r="BK161" i="6" s="1"/>
  <c r="AV66" i="6"/>
  <c r="BB82" i="6"/>
  <c r="BE82" i="6" s="1"/>
  <c r="BF172" i="6"/>
  <c r="P51" i="6"/>
  <c r="BO268" i="6"/>
  <c r="B111" i="2"/>
  <c r="AA277" i="6"/>
  <c r="AA193" i="6"/>
  <c r="O36" i="2" s="1"/>
  <c r="BC82" i="6"/>
  <c r="CB177" i="6"/>
  <c r="CC177" i="6" s="1"/>
  <c r="AX275" i="6"/>
  <c r="CE63" i="6"/>
  <c r="CF63" i="6" s="1"/>
  <c r="Q75" i="6"/>
  <c r="E8" i="2" s="1"/>
  <c r="BN573" i="6"/>
  <c r="BQ573" i="6" s="1"/>
  <c r="U269" i="6"/>
  <c r="Z279" i="6"/>
  <c r="N103" i="2" s="1"/>
  <c r="BC200" i="6"/>
  <c r="BN180" i="6"/>
  <c r="AA249" i="6"/>
  <c r="Q171" i="6"/>
  <c r="Z167" i="6"/>
  <c r="N29" i="2" s="1"/>
  <c r="BD68" i="6"/>
  <c r="BE68" i="6" s="1"/>
  <c r="Q83" i="6"/>
  <c r="E22" i="2" s="1"/>
  <c r="AX166" i="6"/>
  <c r="T190" i="6"/>
  <c r="H87" i="2" s="1"/>
  <c r="BC39" i="6"/>
  <c r="O247" i="6"/>
  <c r="T147" i="6"/>
  <c r="H33" i="2" s="1"/>
  <c r="BN271" i="6"/>
  <c r="Z61" i="6"/>
  <c r="BJ278" i="6"/>
  <c r="W49" i="6"/>
  <c r="BZ352" i="6"/>
  <c r="CA352" i="6" s="1"/>
  <c r="BA263" i="6"/>
  <c r="BE263" i="6" s="1"/>
  <c r="BJ38" i="6"/>
  <c r="Y254" i="6"/>
  <c r="BM167" i="6"/>
  <c r="BH150" i="6"/>
  <c r="BF77" i="6"/>
  <c r="BA366" i="6"/>
  <c r="BE366" i="6" s="1"/>
  <c r="P264" i="6"/>
  <c r="D107" i="2" s="1"/>
  <c r="CE168" i="6"/>
  <c r="CF168" i="6" s="1"/>
  <c r="O262" i="6"/>
  <c r="C68" i="2" s="1"/>
  <c r="BO263" i="6"/>
  <c r="BF175" i="6"/>
  <c r="BN269" i="6"/>
  <c r="R162" i="6"/>
  <c r="BO336" i="6"/>
  <c r="BQ336" i="6" s="1"/>
  <c r="S57" i="6"/>
  <c r="O276" i="6"/>
  <c r="C39" i="2" s="1"/>
  <c r="AV264" i="6"/>
  <c r="AA182" i="6"/>
  <c r="BF65" i="6"/>
  <c r="BA262" i="6"/>
  <c r="BE262" i="6" s="1"/>
  <c r="W39" i="6"/>
  <c r="AA73" i="6"/>
  <c r="CK254" i="6"/>
  <c r="BD61" i="6"/>
  <c r="BZ87" i="6"/>
  <c r="CA87" i="6" s="1"/>
  <c r="CD182" i="6"/>
  <c r="CK87" i="6"/>
  <c r="Y46" i="2" s="1"/>
  <c r="BZ190" i="6"/>
  <c r="CA190" i="6" s="1"/>
  <c r="BA53" i="6"/>
  <c r="AW52" i="6"/>
  <c r="AY52" i="6" s="1"/>
  <c r="BN252" i="6"/>
  <c r="W252" i="6"/>
  <c r="W270" i="6" s="1"/>
  <c r="O270" i="6"/>
  <c r="BA174" i="6"/>
  <c r="Q179" i="6"/>
  <c r="E99" i="2" s="1"/>
  <c r="T153" i="6"/>
  <c r="R86" i="6"/>
  <c r="BN67" i="6"/>
  <c r="BB56" i="6"/>
  <c r="Y86" i="6"/>
  <c r="BH196" i="6"/>
  <c r="Q266" i="6"/>
  <c r="E108" i="2" s="1"/>
  <c r="BI252" i="6"/>
  <c r="AA185" i="6"/>
  <c r="B108" i="2"/>
  <c r="BM89" i="6"/>
  <c r="BY282" i="6"/>
  <c r="CA282" i="6" s="1"/>
  <c r="P80" i="6"/>
  <c r="BC91" i="6"/>
  <c r="BF268" i="6"/>
  <c r="S196" i="6"/>
  <c r="G26" i="2" s="1"/>
  <c r="B71" i="2"/>
  <c r="BD195" i="6"/>
  <c r="BA179" i="6"/>
  <c r="U51" i="6"/>
  <c r="BH147" i="6"/>
  <c r="AX198" i="6"/>
  <c r="BJ280" i="6"/>
  <c r="Q55" i="6"/>
  <c r="R190" i="6"/>
  <c r="F87" i="2" s="1"/>
  <c r="AW282" i="6"/>
  <c r="AY282" i="6" s="1"/>
  <c r="V167" i="6"/>
  <c r="BY163" i="6"/>
  <c r="CA163" i="6" s="1"/>
  <c r="AX75" i="6"/>
  <c r="U80" i="6"/>
  <c r="BD340" i="6"/>
  <c r="BZ169" i="6"/>
  <c r="CA169" i="6" s="1"/>
  <c r="R55" i="6"/>
  <c r="X167" i="6"/>
  <c r="L29" i="2" s="1"/>
  <c r="CK250" i="6"/>
  <c r="BY189" i="6"/>
  <c r="CK171" i="6"/>
  <c r="AA75" i="6"/>
  <c r="O8" i="2" s="1"/>
  <c r="AW156" i="6"/>
  <c r="AY156" i="6" s="1"/>
  <c r="BB269" i="6"/>
  <c r="B80" i="2"/>
  <c r="BP153" i="6"/>
  <c r="BD60" i="6"/>
  <c r="AW181" i="6"/>
  <c r="AA155" i="6"/>
  <c r="T57" i="6"/>
  <c r="AX55" i="6"/>
  <c r="CD272" i="6"/>
  <c r="CF272" i="6" s="1"/>
  <c r="BH198" i="6"/>
  <c r="BC80" i="6"/>
  <c r="T170" i="6"/>
  <c r="H79" i="2" s="1"/>
  <c r="R38" i="6"/>
  <c r="BZ273" i="6"/>
  <c r="BI258" i="6"/>
  <c r="BZ47" i="6"/>
  <c r="CA47" i="6" s="1"/>
  <c r="BC270" i="6"/>
  <c r="BB341" i="6"/>
  <c r="T73" i="6"/>
  <c r="AA170" i="6"/>
  <c r="O79" i="2" s="1"/>
  <c r="BW73" i="6"/>
  <c r="BX73" i="6" s="1"/>
  <c r="P179" i="6"/>
  <c r="D99" i="2" s="1"/>
  <c r="BH172" i="6"/>
  <c r="BZ159" i="6"/>
  <c r="CA159" i="6" s="1"/>
  <c r="BI246" i="6"/>
  <c r="R150" i="6"/>
  <c r="BY261" i="6"/>
  <c r="CA261" i="6" s="1"/>
  <c r="P50" i="6"/>
  <c r="D94" i="2" s="1"/>
  <c r="AX352" i="6"/>
  <c r="BM270" i="6"/>
  <c r="BQ270" i="6" s="1"/>
  <c r="BD262" i="6"/>
  <c r="BC192" i="6"/>
  <c r="BE192" i="6" s="1"/>
  <c r="T84" i="6"/>
  <c r="BJ60" i="6"/>
  <c r="S197" i="6"/>
  <c r="R198" i="6"/>
  <c r="F120" i="2" s="1"/>
  <c r="BW272" i="6"/>
  <c r="Q182" i="6"/>
  <c r="O175" i="6"/>
  <c r="C53" i="2" s="1"/>
  <c r="O200" i="6"/>
  <c r="C76" i="2" s="1"/>
  <c r="BD183" i="6"/>
  <c r="AW81" i="6"/>
  <c r="AY81" i="6" s="1"/>
  <c r="CD197" i="6"/>
  <c r="Q38" i="6"/>
  <c r="Y156" i="6"/>
  <c r="CD162" i="6"/>
  <c r="R181" i="6"/>
  <c r="F109" i="2" s="1"/>
  <c r="BA159" i="6"/>
  <c r="Z189" i="6"/>
  <c r="N115" i="2" s="1"/>
  <c r="R94" i="6"/>
  <c r="F100" i="2" s="1"/>
  <c r="BD281" i="6"/>
  <c r="BP154" i="6"/>
  <c r="CK62" i="6"/>
  <c r="Y66" i="2" s="1"/>
  <c r="BF151" i="6"/>
  <c r="AV182" i="6"/>
  <c r="CD278" i="6"/>
  <c r="CF278" i="6" s="1"/>
  <c r="O268" i="6"/>
  <c r="C91" i="2" s="1"/>
  <c r="BM179" i="6"/>
  <c r="S91" i="6"/>
  <c r="G42" i="2" s="1"/>
  <c r="AW173" i="6"/>
  <c r="AY173" i="6" s="1"/>
  <c r="BJ340" i="6"/>
  <c r="T77" i="6"/>
  <c r="H57" i="2" s="1"/>
  <c r="BH184" i="6"/>
  <c r="AV187" i="6"/>
  <c r="AX171" i="6"/>
  <c r="BI192" i="6"/>
  <c r="BK192" i="6" s="1"/>
  <c r="BW179" i="6"/>
  <c r="BX179" i="6" s="1"/>
  <c r="Y76" i="6"/>
  <c r="CE181" i="6"/>
  <c r="CF181" i="6" s="1"/>
  <c r="O187" i="6"/>
  <c r="C58" i="2" s="1"/>
  <c r="B43" i="2"/>
  <c r="Q91" i="6"/>
  <c r="E42" i="2" s="1"/>
  <c r="Z70" i="6"/>
  <c r="CK38" i="6"/>
  <c r="CD171" i="6"/>
  <c r="BO280" i="6"/>
  <c r="BH69" i="6"/>
  <c r="CC69" i="6" s="1"/>
  <c r="BP179" i="6"/>
  <c r="X171" i="6"/>
  <c r="BA248" i="6"/>
  <c r="BE248" i="6" s="1"/>
  <c r="BH53" i="6"/>
  <c r="BL53" i="6" s="1"/>
  <c r="BZ198" i="6"/>
  <c r="BJ281" i="6"/>
  <c r="BP274" i="6"/>
  <c r="BQ274" i="6" s="1"/>
  <c r="V279" i="6"/>
  <c r="AW193" i="6"/>
  <c r="AY193" i="6" s="1"/>
  <c r="BM87" i="6"/>
  <c r="P77" i="6"/>
  <c r="D57" i="2" s="1"/>
  <c r="BJ52" i="6"/>
  <c r="BO45" i="6"/>
  <c r="BQ45" i="6" s="1"/>
  <c r="V262" i="6"/>
  <c r="R250" i="6"/>
  <c r="BZ61" i="6"/>
  <c r="CA61" i="6" s="1"/>
  <c r="AV52" i="6"/>
  <c r="BC69" i="6"/>
  <c r="O252" i="6"/>
  <c r="P154" i="6"/>
  <c r="BI200" i="6"/>
  <c r="BK200" i="6" s="1"/>
  <c r="BP573" i="6"/>
  <c r="X163" i="6"/>
  <c r="BD267" i="6"/>
  <c r="S90" i="6"/>
  <c r="CK197" i="6"/>
  <c r="BI198" i="6"/>
  <c r="O180" i="6"/>
  <c r="BA151" i="6"/>
  <c r="P271" i="6"/>
  <c r="D105" i="2" s="1"/>
  <c r="Q69" i="6"/>
  <c r="E122" i="2" s="1"/>
  <c r="BA52" i="6"/>
  <c r="S198" i="6"/>
  <c r="G120" i="2" s="1"/>
  <c r="BM166" i="6"/>
  <c r="BZ181" i="6"/>
  <c r="CA181" i="6" s="1"/>
  <c r="AA264" i="6"/>
  <c r="O107" i="2" s="1"/>
  <c r="BI260" i="6"/>
  <c r="Q195" i="6"/>
  <c r="E55" i="2" s="1"/>
  <c r="U40" i="6"/>
  <c r="Z86" i="6"/>
  <c r="Y253" i="6"/>
  <c r="BP84" i="6"/>
  <c r="W189" i="6"/>
  <c r="K115" i="2" s="1"/>
  <c r="Q39" i="6"/>
  <c r="S62" i="6"/>
  <c r="G66" i="2" s="1"/>
  <c r="BC341" i="6"/>
  <c r="BE341" i="6" s="1"/>
  <c r="BI52" i="6"/>
  <c r="BK52" i="6" s="1"/>
  <c r="P151" i="6"/>
  <c r="BC352" i="6"/>
  <c r="AX50" i="6"/>
  <c r="CE79" i="6"/>
  <c r="CF79" i="6" s="1"/>
  <c r="V254" i="6"/>
  <c r="BB249" i="6"/>
  <c r="P268" i="6"/>
  <c r="D91" i="2" s="1"/>
  <c r="T67" i="6"/>
  <c r="H37" i="2" s="1"/>
  <c r="BB171" i="6"/>
  <c r="BE171" i="6" s="1"/>
  <c r="Y251" i="6"/>
  <c r="O162" i="6"/>
  <c r="BB163" i="6"/>
  <c r="BJ264" i="6"/>
  <c r="T40" i="6"/>
  <c r="Z275" i="6"/>
  <c r="N38" i="2" s="1"/>
  <c r="CK69" i="6"/>
  <c r="Y122" i="2" s="1"/>
  <c r="V66" i="6"/>
  <c r="BN41" i="6"/>
  <c r="BB161" i="6"/>
  <c r="Z81" i="6"/>
  <c r="N25" i="2" s="1"/>
  <c r="BW174" i="6"/>
  <c r="BX174" i="6" s="1"/>
  <c r="T253" i="6"/>
  <c r="T277" i="6" s="1"/>
  <c r="CK79" i="6"/>
  <c r="Y56" i="2" s="1"/>
  <c r="BP280" i="6"/>
  <c r="T177" i="6"/>
  <c r="H111" i="2" s="1"/>
  <c r="AX160" i="6"/>
  <c r="BI199" i="6"/>
  <c r="BK199" i="6" s="1"/>
  <c r="BH156" i="6"/>
  <c r="CD188" i="6"/>
  <c r="Y187" i="6"/>
  <c r="M58" i="2" s="1"/>
  <c r="T167" i="6"/>
  <c r="H29" i="2" s="1"/>
  <c r="AX66" i="6"/>
  <c r="BJ73" i="6"/>
  <c r="R159" i="6"/>
  <c r="Q260" i="6"/>
  <c r="E69" i="2" s="1"/>
  <c r="BZ146" i="6"/>
  <c r="CA146" i="6" s="1"/>
  <c r="U49" i="6"/>
  <c r="R158" i="6"/>
  <c r="W156" i="6"/>
  <c r="O154" i="6"/>
  <c r="AA86" i="6"/>
  <c r="AA147" i="6"/>
  <c r="O33" i="2" s="1"/>
  <c r="BZ172" i="6"/>
  <c r="CA172" i="6" s="1"/>
  <c r="S188" i="6"/>
  <c r="G64" i="2" s="1"/>
  <c r="CK260" i="6"/>
  <c r="Y69" i="2" s="1"/>
  <c r="AA82" i="6"/>
  <c r="B22" i="2"/>
  <c r="BM183" i="6"/>
  <c r="Z199" i="6"/>
  <c r="N90" i="2" s="1"/>
  <c r="AV248" i="6"/>
  <c r="BH197" i="6"/>
  <c r="BH154" i="6"/>
  <c r="CK67" i="6"/>
  <c r="Y37" i="2" s="1"/>
  <c r="BO149" i="6"/>
  <c r="BA265" i="6"/>
  <c r="BE265" i="6" s="1"/>
  <c r="P169" i="6"/>
  <c r="D15" i="2" s="1"/>
  <c r="X272" i="6"/>
  <c r="X79" i="6"/>
  <c r="L56" i="2" s="1"/>
  <c r="R54" i="6"/>
  <c r="F80" i="2" s="1"/>
  <c r="Z196" i="6"/>
  <c r="N26" i="2" s="1"/>
  <c r="U161" i="6"/>
  <c r="BF150" i="6"/>
  <c r="T79" i="6"/>
  <c r="H56" i="2" s="1"/>
  <c r="BO279" i="6"/>
  <c r="BI282" i="6"/>
  <c r="BK282" i="6" s="1"/>
  <c r="BO189" i="6"/>
  <c r="BQ189" i="6" s="1"/>
  <c r="BM274" i="6"/>
  <c r="BZ178" i="6"/>
  <c r="CA178" i="6" s="1"/>
  <c r="BJ83" i="6"/>
  <c r="CD191" i="6"/>
  <c r="BM273" i="6"/>
  <c r="BQ273" i="6" s="1"/>
  <c r="CK270" i="6"/>
  <c r="CE83" i="6"/>
  <c r="CF83" i="6" s="1"/>
  <c r="AA270" i="6"/>
  <c r="T186" i="6"/>
  <c r="X149" i="6"/>
  <c r="L20" i="2" s="1"/>
  <c r="S50" i="6"/>
  <c r="G94" i="2" s="1"/>
  <c r="BP81" i="6"/>
  <c r="BC179" i="6"/>
  <c r="R271" i="6"/>
  <c r="F105" i="2" s="1"/>
  <c r="BN40" i="6"/>
  <c r="BQ40" i="6" s="1"/>
  <c r="B8" i="2"/>
  <c r="X178" i="6"/>
  <c r="L52" i="2" s="1"/>
  <c r="BW193" i="6"/>
  <c r="BX193" i="6" s="1"/>
  <c r="AA184" i="6"/>
  <c r="O77" i="2" s="1"/>
  <c r="Y183" i="6"/>
  <c r="V169" i="6"/>
  <c r="BY84" i="6"/>
  <c r="CA84" i="6" s="1"/>
  <c r="BZ167" i="6"/>
  <c r="CA167" i="6" s="1"/>
  <c r="BJ87" i="6"/>
  <c r="CB156" i="6"/>
  <c r="BJ51" i="6"/>
  <c r="W161" i="6"/>
  <c r="BO252" i="6"/>
  <c r="BI163" i="6"/>
  <c r="BB47" i="6"/>
  <c r="Z69" i="6"/>
  <c r="N122" i="2" s="1"/>
  <c r="CK66" i="6"/>
  <c r="Y18" i="2" s="1"/>
  <c r="T155" i="6"/>
  <c r="AV75" i="6"/>
  <c r="V278" i="6"/>
  <c r="AV176" i="6"/>
  <c r="BJ171" i="6"/>
  <c r="CD82" i="6"/>
  <c r="CF82" i="6" s="1"/>
  <c r="BI264" i="6"/>
  <c r="R146" i="6"/>
  <c r="O69" i="6"/>
  <c r="C122" i="2" s="1"/>
  <c r="S66" i="6"/>
  <c r="G18" i="2" s="1"/>
  <c r="S44" i="6"/>
  <c r="G123" i="2" s="1"/>
  <c r="AV280" i="6"/>
  <c r="BB195" i="6"/>
  <c r="BF160" i="6"/>
  <c r="V149" i="6"/>
  <c r="BO258" i="6"/>
  <c r="BI160" i="6"/>
  <c r="BK160" i="6" s="1"/>
  <c r="BI69" i="6"/>
  <c r="T46" i="6"/>
  <c r="BJ192" i="6"/>
  <c r="AV258" i="6"/>
  <c r="T176" i="6"/>
  <c r="CD248" i="6"/>
  <c r="CF248" i="6" s="1"/>
  <c r="BC159" i="6"/>
  <c r="BE159" i="6" s="1"/>
  <c r="BB278" i="6"/>
  <c r="BM278" i="6"/>
  <c r="BQ278" i="6" s="1"/>
  <c r="V161" i="6"/>
  <c r="BZ156" i="6"/>
  <c r="R272" i="6"/>
  <c r="BJ184" i="6"/>
  <c r="Q70" i="6"/>
  <c r="AV53" i="6"/>
  <c r="S191" i="6"/>
  <c r="BH262" i="6"/>
  <c r="BM247" i="6"/>
  <c r="BQ247" i="6" s="1"/>
  <c r="CD66" i="6"/>
  <c r="CB187" i="6"/>
  <c r="CC187" i="6" s="1"/>
  <c r="BJ162" i="6"/>
  <c r="BZ196" i="6"/>
  <c r="CA196" i="6" s="1"/>
  <c r="O261" i="6"/>
  <c r="C73" i="2" s="1"/>
  <c r="AX82" i="6"/>
  <c r="T65" i="6"/>
  <c r="P171" i="6"/>
  <c r="BZ76" i="6"/>
  <c r="CA76" i="6" s="1"/>
  <c r="AX193" i="6"/>
  <c r="Q160" i="6"/>
  <c r="BB162" i="6"/>
  <c r="BO166" i="6"/>
  <c r="BN48" i="6"/>
  <c r="BH281" i="6"/>
  <c r="BH162" i="6"/>
  <c r="AX266" i="6"/>
  <c r="CE163" i="6"/>
  <c r="BA63" i="6"/>
  <c r="BZ173" i="6"/>
  <c r="CA173" i="6" s="1"/>
  <c r="S74" i="6"/>
  <c r="BY254" i="6"/>
  <c r="CA254" i="6" s="1"/>
  <c r="BC173" i="6"/>
  <c r="BE173" i="6" s="1"/>
  <c r="CE249" i="6"/>
  <c r="BA61" i="6"/>
  <c r="AA260" i="6"/>
  <c r="O69" i="2" s="1"/>
  <c r="S39" i="6"/>
  <c r="BW336" i="6"/>
  <c r="BX336" i="6" s="1"/>
  <c r="BD336" i="6"/>
  <c r="O82" i="6"/>
  <c r="BM572" i="6"/>
  <c r="O161" i="6"/>
  <c r="CB147" i="6"/>
  <c r="CC147" i="6" s="1"/>
  <c r="BJ57" i="6"/>
  <c r="U257" i="6"/>
  <c r="T246" i="6"/>
  <c r="CD146" i="6"/>
  <c r="CD247" i="6"/>
  <c r="CF247" i="6" s="1"/>
  <c r="AV56" i="6"/>
  <c r="W262" i="6"/>
  <c r="K68" i="2" s="1"/>
  <c r="T90" i="6"/>
  <c r="W177" i="6"/>
  <c r="K111" i="2" s="1"/>
  <c r="Y55" i="6"/>
  <c r="T160" i="6"/>
  <c r="P79" i="6"/>
  <c r="D56" i="2" s="1"/>
  <c r="B12" i="2"/>
  <c r="CB274" i="6"/>
  <c r="CD187" i="6"/>
  <c r="P247" i="6"/>
  <c r="BH74" i="6"/>
  <c r="BO67" i="6"/>
  <c r="T183" i="6"/>
  <c r="BP77" i="6"/>
  <c r="Y257" i="6"/>
  <c r="M50" i="2" s="1"/>
  <c r="BD186" i="6"/>
  <c r="AX250" i="6"/>
  <c r="BM44" i="6"/>
  <c r="T249" i="6"/>
  <c r="BY86" i="6"/>
  <c r="AA271" i="6"/>
  <c r="O105" i="2" s="1"/>
  <c r="O182" i="6"/>
  <c r="CE200" i="6"/>
  <c r="BI182" i="6"/>
  <c r="BK182" i="6" s="1"/>
  <c r="AV48" i="6"/>
  <c r="BH169" i="6"/>
  <c r="AW263" i="6"/>
  <c r="BY80" i="6"/>
  <c r="CK56" i="6"/>
  <c r="Y88" i="2" s="1"/>
  <c r="BZ191" i="6"/>
  <c r="CA191" i="6" s="1"/>
  <c r="Y83" i="6"/>
  <c r="M22" i="2" s="1"/>
  <c r="BD89" i="6"/>
  <c r="O264" i="6"/>
  <c r="C107" i="2" s="1"/>
  <c r="AW280" i="6"/>
  <c r="AY280" i="6" s="1"/>
  <c r="BP87" i="6"/>
  <c r="O150" i="6"/>
  <c r="Z251" i="6"/>
  <c r="BJ253" i="6"/>
  <c r="R148" i="6"/>
  <c r="BF187" i="6"/>
  <c r="Z38" i="6"/>
  <c r="BW246" i="6"/>
  <c r="CB176" i="6"/>
  <c r="CC176" i="6" s="1"/>
  <c r="B52" i="2"/>
  <c r="BW52" i="6"/>
  <c r="BX52" i="6" s="1"/>
  <c r="CK44" i="6"/>
  <c r="Y123" i="2" s="1"/>
  <c r="BJ63" i="6"/>
  <c r="Z53" i="6"/>
  <c r="AW88" i="6"/>
  <c r="AY88" i="6" s="1"/>
  <c r="Z152" i="6"/>
  <c r="P253" i="6"/>
  <c r="AV252" i="6"/>
  <c r="BO61" i="6"/>
  <c r="B62" i="2"/>
  <c r="AV152" i="6"/>
  <c r="BH85" i="6"/>
  <c r="B123" i="2"/>
  <c r="AW47" i="6"/>
  <c r="AY47" i="6" s="1"/>
  <c r="BY73" i="6"/>
  <c r="BY156" i="6"/>
  <c r="CA156" i="6" s="1"/>
  <c r="CD267" i="6"/>
  <c r="CF267" i="6" s="1"/>
  <c r="Z154" i="6"/>
  <c r="B20" i="2"/>
  <c r="V159" i="6"/>
  <c r="BP89" i="6"/>
  <c r="X156" i="6"/>
  <c r="W198" i="6"/>
  <c r="K120" i="2" s="1"/>
  <c r="BD67" i="6"/>
  <c r="BE67" i="6" s="1"/>
  <c r="BI171" i="6"/>
  <c r="BK171" i="6" s="1"/>
  <c r="CD40" i="6"/>
  <c r="BH259" i="6"/>
  <c r="CB253" i="6"/>
  <c r="BP52" i="6"/>
  <c r="BO155" i="6"/>
  <c r="BQ155" i="6" s="1"/>
  <c r="Z48" i="6"/>
  <c r="X282" i="6"/>
  <c r="L104" i="2" s="1"/>
  <c r="BB55" i="6"/>
  <c r="BE55" i="6" s="1"/>
  <c r="AV188" i="6"/>
  <c r="AV76" i="6"/>
  <c r="BH171" i="6"/>
  <c r="X78" i="6"/>
  <c r="BA177" i="6"/>
  <c r="BJ175" i="6"/>
  <c r="BA50" i="6"/>
  <c r="R188" i="6"/>
  <c r="F64" i="2" s="1"/>
  <c r="BH81" i="6"/>
  <c r="W89" i="6"/>
  <c r="K78" i="2" s="1"/>
  <c r="BZ189" i="6"/>
  <c r="CA189" i="6" s="1"/>
  <c r="Q274" i="6"/>
  <c r="BH56" i="6"/>
  <c r="BZ195" i="6"/>
  <c r="CA195" i="6" s="1"/>
  <c r="AA258" i="6"/>
  <c r="O62" i="2" s="1"/>
  <c r="P252" i="6"/>
  <c r="CD76" i="6"/>
  <c r="BJ247" i="6"/>
  <c r="Q167" i="6"/>
  <c r="E29" i="2" s="1"/>
  <c r="BB79" i="6"/>
  <c r="CK200" i="6"/>
  <c r="Y76" i="2" s="1"/>
  <c r="BI197" i="6"/>
  <c r="BK197" i="6" s="1"/>
  <c r="BF81" i="6"/>
  <c r="CB174" i="6"/>
  <c r="CC174" i="6" s="1"/>
  <c r="V89" i="6"/>
  <c r="BD69" i="6"/>
  <c r="AW247" i="6"/>
  <c r="BC88" i="6"/>
  <c r="BE88" i="6" s="1"/>
  <c r="BB67" i="6"/>
  <c r="BB198" i="6"/>
  <c r="B36" i="2"/>
  <c r="BY171" i="6"/>
  <c r="BJ191" i="6"/>
  <c r="CK161" i="6"/>
  <c r="BM282" i="6"/>
  <c r="O170" i="6"/>
  <c r="C79" i="2" s="1"/>
  <c r="BC75" i="6"/>
  <c r="BE75" i="6" s="1"/>
  <c r="X70" i="6"/>
  <c r="S249" i="6"/>
  <c r="AA251" i="6"/>
  <c r="B89" i="2"/>
  <c r="BF168" i="6"/>
  <c r="BB565" i="6"/>
  <c r="V158" i="6"/>
  <c r="CB250" i="6"/>
  <c r="B48" i="2"/>
  <c r="B118" i="2"/>
  <c r="CK94" i="6"/>
  <c r="Y100" i="2" s="1"/>
  <c r="BN155" i="6"/>
  <c r="BJ84" i="6"/>
  <c r="BH182" i="6"/>
  <c r="CD56" i="6"/>
  <c r="W51" i="6"/>
  <c r="CB267" i="6"/>
  <c r="BI168" i="6"/>
  <c r="BK168" i="6" s="1"/>
  <c r="BI79" i="6"/>
  <c r="BK79" i="6" s="1"/>
  <c r="U274" i="6"/>
  <c r="S150" i="6"/>
  <c r="O282" i="6"/>
  <c r="C104" i="2" s="1"/>
  <c r="U163" i="6"/>
  <c r="U48" i="6"/>
  <c r="BM91" i="6"/>
  <c r="BQ91" i="6" s="1"/>
  <c r="BC53" i="6"/>
  <c r="T261" i="6"/>
  <c r="H73" i="2" s="1"/>
  <c r="CB162" i="6"/>
  <c r="CC162" i="6" s="1"/>
  <c r="CK74" i="6"/>
  <c r="O265" i="6"/>
  <c r="C63" i="2" s="1"/>
  <c r="W261" i="6"/>
  <c r="K73" i="2" s="1"/>
  <c r="Y263" i="6"/>
  <c r="CD254" i="6"/>
  <c r="CF254" i="6" s="1"/>
  <c r="BC247" i="6"/>
  <c r="O642" i="6"/>
  <c r="O259" i="6"/>
  <c r="C71" i="2" s="1"/>
  <c r="AV155" i="6"/>
  <c r="BH266" i="6"/>
  <c r="BF80" i="6"/>
  <c r="AW163" i="6"/>
  <c r="AX90" i="6"/>
  <c r="R186" i="6"/>
  <c r="AV281" i="6"/>
  <c r="AA272" i="6"/>
  <c r="AA69" i="6"/>
  <c r="O122" i="2" s="1"/>
  <c r="Q200" i="6"/>
  <c r="E76" i="2" s="1"/>
  <c r="W46" i="6"/>
  <c r="AW147" i="6"/>
  <c r="AY147" i="6" s="1"/>
  <c r="BM271" i="6"/>
  <c r="BQ271" i="6" s="1"/>
  <c r="BJ194" i="6"/>
  <c r="BI61" i="6"/>
  <c r="AX262" i="6"/>
  <c r="Q53" i="6"/>
  <c r="CB249" i="6"/>
  <c r="Z260" i="6"/>
  <c r="N69" i="2" s="1"/>
  <c r="AV89" i="6"/>
  <c r="V39" i="6"/>
  <c r="W60" i="6"/>
  <c r="K11" i="2" s="1"/>
  <c r="P63" i="6"/>
  <c r="X51" i="6"/>
  <c r="W193" i="6"/>
  <c r="K36" i="2" s="1"/>
  <c r="CE271" i="6"/>
  <c r="BW191" i="6"/>
  <c r="BX191" i="6" s="1"/>
  <c r="Q78" i="6"/>
  <c r="CK340" i="6"/>
  <c r="T166" i="6"/>
  <c r="H23" i="2" s="1"/>
  <c r="BH366" i="6"/>
  <c r="T260" i="6"/>
  <c r="H69" i="2" s="1"/>
  <c r="Z178" i="6"/>
  <c r="N52" i="2" s="1"/>
  <c r="CB152" i="6"/>
  <c r="Q189" i="6"/>
  <c r="E115" i="2" s="1"/>
  <c r="O90" i="6"/>
  <c r="U158" i="6"/>
  <c r="BB60" i="6"/>
  <c r="BY184" i="6"/>
  <c r="X73" i="6"/>
  <c r="BJ189" i="6"/>
  <c r="CK81" i="6"/>
  <c r="Y25" i="2" s="1"/>
  <c r="CE264" i="6"/>
  <c r="BH73" i="6"/>
  <c r="AA65" i="6"/>
  <c r="P195" i="6"/>
  <c r="D55" i="2" s="1"/>
  <c r="AX60" i="6"/>
  <c r="BI183" i="6"/>
  <c r="BK183" i="6" s="1"/>
  <c r="X161" i="6"/>
  <c r="O75" i="6"/>
  <c r="C8" i="2" s="1"/>
  <c r="CD280" i="6"/>
  <c r="CF280" i="6" s="1"/>
  <c r="BY248" i="6"/>
  <c r="CA248" i="6" s="1"/>
  <c r="Z197" i="6"/>
  <c r="BY268" i="6"/>
  <c r="CA268" i="6" s="1"/>
  <c r="BD268" i="6"/>
  <c r="BI46" i="6"/>
  <c r="BK46" i="6" s="1"/>
  <c r="BD200" i="6"/>
  <c r="X41" i="6"/>
  <c r="BW76" i="6"/>
  <c r="BX76" i="6" s="1"/>
  <c r="BD250" i="6"/>
  <c r="AA66" i="6"/>
  <c r="O18" i="2" s="1"/>
  <c r="B78" i="2"/>
  <c r="BY263" i="6"/>
  <c r="CA263" i="6" s="1"/>
  <c r="V82" i="6"/>
  <c r="P149" i="6"/>
  <c r="D20" i="2" s="1"/>
  <c r="U253" i="6"/>
  <c r="BM258" i="6"/>
  <c r="BQ258" i="6" s="1"/>
  <c r="P257" i="6"/>
  <c r="D50" i="2" s="1"/>
  <c r="BO265" i="6"/>
  <c r="Z268" i="6"/>
  <c r="N91" i="2" s="1"/>
  <c r="S94" i="6"/>
  <c r="G100" i="2" s="1"/>
  <c r="BO80" i="6"/>
  <c r="O176" i="6"/>
  <c r="BW338" i="6"/>
  <c r="BX338" i="6" s="1"/>
  <c r="BF200" i="6"/>
  <c r="P189" i="6"/>
  <c r="D115" i="2" s="1"/>
  <c r="V163" i="6"/>
  <c r="BB177" i="6"/>
  <c r="BE177" i="6" s="1"/>
  <c r="U173" i="6"/>
  <c r="Y77" i="6"/>
  <c r="M57" i="2" s="1"/>
  <c r="BJ153" i="6"/>
  <c r="W200" i="6"/>
  <c r="K76" i="2" s="1"/>
  <c r="CE153" i="6"/>
  <c r="CB262" i="6"/>
  <c r="P78" i="6"/>
  <c r="CK174" i="6"/>
  <c r="Y106" i="2" s="1"/>
  <c r="BO267" i="6"/>
  <c r="V183" i="6"/>
  <c r="Z273" i="6"/>
  <c r="Z272" i="6"/>
  <c r="BF49" i="6"/>
  <c r="BP55" i="6"/>
  <c r="BN53" i="6"/>
  <c r="BQ53" i="6" s="1"/>
  <c r="CE252" i="6"/>
  <c r="P69" i="6"/>
  <c r="D122" i="2" s="1"/>
  <c r="BO194" i="6"/>
  <c r="BQ194" i="6" s="1"/>
  <c r="T54" i="6"/>
  <c r="H80" i="2" s="1"/>
  <c r="V272" i="6"/>
  <c r="BF89" i="6"/>
  <c r="T274" i="6"/>
  <c r="BP76" i="6"/>
  <c r="P89" i="6"/>
  <c r="D78" i="2" s="1"/>
  <c r="B97" i="2"/>
  <c r="X262" i="6"/>
  <c r="L68" i="2" s="1"/>
  <c r="T91" i="6"/>
  <c r="H42" i="2" s="1"/>
  <c r="AV177" i="6"/>
  <c r="AZ177" i="6" s="1"/>
  <c r="BM260" i="6"/>
  <c r="BQ260" i="6" s="1"/>
  <c r="V275" i="6"/>
  <c r="BP61" i="6"/>
  <c r="BD44" i="6"/>
  <c r="Q186" i="6"/>
  <c r="BP91" i="6"/>
  <c r="BO68" i="6"/>
  <c r="BP68" i="6"/>
  <c r="BB340" i="6"/>
  <c r="BD189" i="6"/>
  <c r="AW40" i="6"/>
  <c r="AY40" i="6" s="1"/>
  <c r="BW178" i="6"/>
  <c r="BX178" i="6" s="1"/>
  <c r="CE64" i="6"/>
  <c r="CF64" i="6" s="1"/>
  <c r="P70" i="6"/>
  <c r="X158" i="6"/>
  <c r="Y82" i="6"/>
  <c r="BH155" i="6"/>
  <c r="S195" i="6"/>
  <c r="G55" i="2" s="1"/>
  <c r="BF177" i="6"/>
  <c r="BA176" i="6"/>
  <c r="BI178" i="6"/>
  <c r="BK178" i="6" s="1"/>
  <c r="U267" i="6"/>
  <c r="CE281" i="6"/>
  <c r="BD47" i="6"/>
  <c r="BD194" i="6"/>
  <c r="V46" i="6"/>
  <c r="Y70" i="6"/>
  <c r="CD258" i="6"/>
  <c r="CF258" i="6" s="1"/>
  <c r="BO79" i="6"/>
  <c r="BQ79" i="6" s="1"/>
  <c r="BW279" i="6"/>
  <c r="Q253" i="6"/>
  <c r="Q277" i="6" s="1"/>
  <c r="BA194" i="6"/>
  <c r="BH38" i="6"/>
  <c r="BA70" i="6"/>
  <c r="BE70" i="6" s="1"/>
  <c r="BD154" i="6"/>
  <c r="BN150" i="6"/>
  <c r="BQ150" i="6" s="1"/>
  <c r="CE270" i="6"/>
  <c r="BC56" i="6"/>
  <c r="BE56" i="6" s="1"/>
  <c r="B68" i="2"/>
  <c r="BC199" i="6"/>
  <c r="BJ250" i="6"/>
  <c r="R191" i="6"/>
  <c r="Q185" i="6"/>
  <c r="V199" i="6"/>
  <c r="X279" i="6"/>
  <c r="L103" i="2" s="1"/>
  <c r="AX76" i="6"/>
  <c r="X246" i="6"/>
  <c r="Z73" i="6"/>
  <c r="BP273" i="6"/>
  <c r="AW60" i="6"/>
  <c r="AY60" i="6" s="1"/>
  <c r="AV253" i="6"/>
  <c r="BA76" i="6"/>
  <c r="BP192" i="6"/>
  <c r="BW86" i="6"/>
  <c r="BX86" i="6" s="1"/>
  <c r="V155" i="6"/>
  <c r="AW248" i="6"/>
  <c r="U261" i="6"/>
  <c r="CK76" i="6"/>
  <c r="BI149" i="6"/>
  <c r="BK149" i="6" s="1"/>
  <c r="BY161" i="6"/>
  <c r="AW85" i="6"/>
  <c r="AY85" i="6" s="1"/>
  <c r="BH193" i="6"/>
  <c r="BJ185" i="6"/>
  <c r="V84" i="6"/>
  <c r="BY91" i="6"/>
  <c r="CA91" i="6" s="1"/>
  <c r="BF86" i="6"/>
  <c r="BA184" i="6"/>
  <c r="BY81" i="6"/>
  <c r="BJ74" i="6"/>
  <c r="AW182" i="6"/>
  <c r="AY182" i="6" s="1"/>
  <c r="BW268" i="6"/>
  <c r="S180" i="6"/>
  <c r="P188" i="6"/>
  <c r="D64" i="2" s="1"/>
  <c r="AV278" i="6"/>
  <c r="BF51" i="6"/>
  <c r="AW161" i="6"/>
  <c r="AY161" i="6" s="1"/>
  <c r="BJ148" i="6"/>
  <c r="BN184" i="6"/>
  <c r="Y49" i="6"/>
  <c r="BO40" i="6"/>
  <c r="AW273" i="6"/>
  <c r="BO273" i="6"/>
  <c r="R167" i="6"/>
  <c r="F29" i="2" s="1"/>
  <c r="BI162" i="6"/>
  <c r="BK162" i="6" s="1"/>
  <c r="BC193" i="6"/>
  <c r="BE193" i="6" s="1"/>
  <c r="W66" i="6"/>
  <c r="K18" i="2" s="1"/>
  <c r="U79" i="6"/>
  <c r="BB279" i="6"/>
  <c r="BD50" i="6"/>
  <c r="S275" i="6"/>
  <c r="G38" i="2" s="1"/>
  <c r="BM69" i="6"/>
  <c r="CK78" i="6"/>
  <c r="BP50" i="6"/>
  <c r="Y66" i="6"/>
  <c r="M18" i="2" s="1"/>
  <c r="CB148" i="6"/>
  <c r="CC148" i="6" s="1"/>
  <c r="S78" i="6"/>
  <c r="AX91" i="6"/>
  <c r="CB169" i="6"/>
  <c r="CC169" i="6" s="1"/>
  <c r="BD257" i="6"/>
  <c r="AW189" i="6"/>
  <c r="AY189" i="6" s="1"/>
  <c r="BZ179" i="6"/>
  <c r="CA179" i="6" s="1"/>
  <c r="X150" i="6"/>
  <c r="CE146" i="6"/>
  <c r="CF146" i="6" s="1"/>
  <c r="S63" i="6"/>
  <c r="BA148" i="6"/>
  <c r="S193" i="6"/>
  <c r="G36" i="2" s="1"/>
  <c r="Y186" i="6"/>
  <c r="Q146" i="6"/>
  <c r="Q61" i="6"/>
  <c r="BA250" i="6"/>
  <c r="BE250" i="6" s="1"/>
  <c r="CE267" i="6"/>
  <c r="BN54" i="6"/>
  <c r="W176" i="6"/>
  <c r="BJ177" i="6"/>
  <c r="V257" i="6"/>
  <c r="CK86" i="6"/>
  <c r="BJ187" i="6"/>
  <c r="O156" i="6"/>
  <c r="BP146" i="6"/>
  <c r="BW69" i="6"/>
  <c r="CB89" i="6"/>
  <c r="BO77" i="6"/>
  <c r="BQ77" i="6" s="1"/>
  <c r="AV193" i="6"/>
  <c r="AZ193" i="6" s="1"/>
  <c r="CK57" i="6"/>
  <c r="CK269" i="6"/>
  <c r="Y95" i="2" s="1"/>
  <c r="X74" i="6"/>
  <c r="U77" i="6"/>
  <c r="BN272" i="6"/>
  <c r="U279" i="6"/>
  <c r="U250" i="6"/>
  <c r="BY188" i="6"/>
  <c r="BP190" i="6"/>
  <c r="BA197" i="6"/>
  <c r="S279" i="6"/>
  <c r="G103" i="2" s="1"/>
  <c r="BZ268" i="6"/>
  <c r="CB269" i="6"/>
  <c r="U61" i="6"/>
  <c r="BJ196" i="6"/>
  <c r="Z269" i="6"/>
  <c r="N95" i="2" s="1"/>
  <c r="Y194" i="6"/>
  <c r="M59" i="2" s="1"/>
  <c r="AV270" i="6"/>
  <c r="O80" i="6"/>
  <c r="Z265" i="6"/>
  <c r="N63" i="2" s="1"/>
  <c r="U146" i="6"/>
  <c r="AX336" i="6"/>
  <c r="BO148" i="6"/>
  <c r="BC279" i="6"/>
  <c r="BB65" i="6"/>
  <c r="BE65" i="6" s="1"/>
  <c r="Y155" i="6"/>
  <c r="Q249" i="6"/>
  <c r="BW252" i="6"/>
  <c r="BH75" i="6"/>
  <c r="R252" i="6"/>
  <c r="R270" i="6" s="1"/>
  <c r="W192" i="6"/>
  <c r="T171" i="6"/>
  <c r="BD150" i="6"/>
  <c r="CE55" i="6"/>
  <c r="CF55" i="6" s="1"/>
  <c r="CK160" i="6"/>
  <c r="T94" i="6"/>
  <c r="H100" i="2" s="1"/>
  <c r="Y150" i="6"/>
  <c r="P183" i="6"/>
  <c r="O158" i="6"/>
  <c r="Q60" i="6"/>
  <c r="E11" i="2" s="1"/>
  <c r="BY340" i="6"/>
  <c r="BM76" i="6"/>
  <c r="V282" i="6"/>
  <c r="BP260" i="6"/>
  <c r="BD185" i="6"/>
  <c r="AA41" i="6"/>
  <c r="CK189" i="6"/>
  <c r="Y115" i="2" s="1"/>
  <c r="BH248" i="6"/>
  <c r="X153" i="6"/>
  <c r="AA178" i="6"/>
  <c r="O52" i="2" s="1"/>
  <c r="BY63" i="6"/>
  <c r="AV49" i="6"/>
  <c r="Z184" i="6"/>
  <c r="N77" i="2" s="1"/>
  <c r="AW91" i="6"/>
  <c r="X177" i="6"/>
  <c r="L111" i="2" s="1"/>
  <c r="Q248" i="6"/>
  <c r="Q282" i="6"/>
  <c r="E104" i="2" s="1"/>
  <c r="BN174" i="6"/>
  <c r="BQ174" i="6" s="1"/>
  <c r="Y85" i="6"/>
  <c r="M21" i="2" s="1"/>
  <c r="BF184" i="6"/>
  <c r="BB157" i="6"/>
  <c r="BE157" i="6" s="1"/>
  <c r="BH189" i="6"/>
  <c r="T273" i="6"/>
  <c r="BC272" i="6"/>
  <c r="BN197" i="6"/>
  <c r="AX272" i="6"/>
  <c r="BI157" i="6"/>
  <c r="BK157" i="6" s="1"/>
  <c r="W180" i="6"/>
  <c r="AV250" i="6"/>
  <c r="AV366" i="6"/>
  <c r="BP270" i="6"/>
  <c r="CK259" i="6"/>
  <c r="Y71" i="2" s="1"/>
  <c r="BA281" i="6"/>
  <c r="BM149" i="6"/>
  <c r="BC271" i="6"/>
  <c r="BC55" i="6"/>
  <c r="U166" i="6"/>
  <c r="AV82" i="6"/>
  <c r="W183" i="6"/>
  <c r="T157" i="6"/>
  <c r="CE247" i="6"/>
  <c r="BN149" i="6"/>
  <c r="BQ149" i="6" s="1"/>
  <c r="Z190" i="6"/>
  <c r="N87" i="2" s="1"/>
  <c r="AX153" i="6"/>
  <c r="BN170" i="6"/>
  <c r="Z198" i="6"/>
  <c r="N120" i="2" s="1"/>
  <c r="CB273" i="6"/>
  <c r="BA257" i="6"/>
  <c r="BE257" i="6" s="1"/>
  <c r="BM248" i="6"/>
  <c r="BQ248" i="6" s="1"/>
  <c r="R278" i="6"/>
  <c r="F92" i="2" s="1"/>
  <c r="BZ148" i="6"/>
  <c r="CA148" i="6" s="1"/>
  <c r="BY68" i="6"/>
  <c r="AA162" i="6"/>
  <c r="BD94" i="6"/>
  <c r="B76" i="2"/>
  <c r="BZ38" i="6"/>
  <c r="CA38" i="6" s="1"/>
  <c r="T159" i="6"/>
  <c r="BF180" i="6"/>
  <c r="BZ249" i="6"/>
  <c r="Y272" i="6"/>
  <c r="O196" i="6"/>
  <c r="C26" i="2" s="1"/>
  <c r="AV279" i="6"/>
  <c r="CK172" i="6"/>
  <c r="Y110" i="2" s="1"/>
  <c r="T78" i="6"/>
  <c r="R161" i="6"/>
  <c r="Y174" i="6"/>
  <c r="M106" i="2" s="1"/>
  <c r="BA65" i="6"/>
  <c r="AX279" i="6"/>
  <c r="S153" i="6"/>
  <c r="P81" i="6"/>
  <c r="D25" i="2" s="1"/>
  <c r="BH90" i="6"/>
  <c r="BZ187" i="6"/>
  <c r="CA187" i="6" s="1"/>
  <c r="U65" i="6"/>
  <c r="CK336" i="6"/>
  <c r="CK179" i="6"/>
  <c r="Y99" i="2" s="1"/>
  <c r="Q267" i="6"/>
  <c r="E89" i="2" s="1"/>
  <c r="AW87" i="6"/>
  <c r="AY87" i="6" s="1"/>
  <c r="BZ75" i="6"/>
  <c r="CA75" i="6" s="1"/>
  <c r="AX70" i="6"/>
  <c r="BY70" i="6"/>
  <c r="CA70" i="6" s="1"/>
  <c r="AX170" i="6"/>
  <c r="W78" i="6"/>
  <c r="BO90" i="6"/>
  <c r="BF148" i="6"/>
  <c r="BC57" i="6"/>
  <c r="BE57" i="6" s="1"/>
  <c r="BH49" i="6"/>
  <c r="BF166" i="6"/>
  <c r="CE39" i="6"/>
  <c r="CF39" i="6" s="1"/>
  <c r="BB91" i="6"/>
  <c r="CD51" i="6"/>
  <c r="CE157" i="6"/>
  <c r="BH50" i="6"/>
  <c r="Q48" i="6"/>
  <c r="U187" i="6"/>
  <c r="X52" i="6"/>
  <c r="L93" i="2" s="1"/>
  <c r="BZ186" i="6"/>
  <c r="CA186" i="6" s="1"/>
  <c r="BO69" i="6"/>
  <c r="CK272" i="6"/>
  <c r="BM147" i="6"/>
  <c r="AW41" i="6"/>
  <c r="AY41" i="6" s="1"/>
  <c r="BY46" i="6"/>
  <c r="AX263" i="6"/>
  <c r="CB254" i="6"/>
  <c r="Q166" i="6"/>
  <c r="E23" i="2" s="1"/>
  <c r="AX39" i="6"/>
  <c r="T175" i="6"/>
  <c r="H53" i="2" s="1"/>
  <c r="BB274" i="6"/>
  <c r="BN90" i="6"/>
  <c r="T60" i="6"/>
  <c r="H11" i="2" s="1"/>
  <c r="BD53" i="6"/>
  <c r="BF60" i="6"/>
  <c r="BM252" i="6"/>
  <c r="BQ252" i="6" s="1"/>
  <c r="CE171" i="6"/>
  <c r="CF171" i="6" s="1"/>
  <c r="R274" i="6"/>
  <c r="BZ80" i="6"/>
  <c r="CA80" i="6" s="1"/>
  <c r="BY77" i="6"/>
  <c r="S258" i="6"/>
  <c r="G62" i="2" s="1"/>
  <c r="BF191" i="6"/>
  <c r="Z94" i="6"/>
  <c r="N100" i="2" s="1"/>
  <c r="AX181" i="6"/>
  <c r="BW147" i="6"/>
  <c r="BX147" i="6" s="1"/>
  <c r="CE162" i="6"/>
  <c r="CF162" i="6" s="1"/>
  <c r="BY270" i="6"/>
  <c r="CA270" i="6" s="1"/>
  <c r="BW266" i="6"/>
  <c r="Q77" i="6"/>
  <c r="E57" i="2" s="1"/>
  <c r="P148" i="6"/>
  <c r="BJ149" i="6"/>
  <c r="BA62" i="6"/>
  <c r="AW76" i="6"/>
  <c r="AY76" i="6" s="1"/>
  <c r="Y80" i="6"/>
  <c r="BI187" i="6"/>
  <c r="BK187" i="6" s="1"/>
  <c r="T178" i="6"/>
  <c r="H52" i="2" s="1"/>
  <c r="AV153" i="6"/>
  <c r="O78" i="6"/>
  <c r="O45" i="6"/>
  <c r="BW162" i="6"/>
  <c r="BX162" i="6" s="1"/>
  <c r="CE148" i="6"/>
  <c r="CF148" i="6" s="1"/>
  <c r="O66" i="6"/>
  <c r="C18" i="2" s="1"/>
  <c r="BW85" i="6"/>
  <c r="BX85" i="6" s="1"/>
  <c r="V75" i="6"/>
  <c r="BO175" i="6"/>
  <c r="BO41" i="6"/>
  <c r="BQ41" i="6" s="1"/>
  <c r="BJ40" i="6"/>
  <c r="BY89" i="6"/>
  <c r="CA89" i="6" s="1"/>
  <c r="CB183" i="6"/>
  <c r="CC183" i="6" s="1"/>
  <c r="BC154" i="6"/>
  <c r="Y60" i="6"/>
  <c r="M11" i="2" s="1"/>
  <c r="BH44" i="6"/>
  <c r="BA171" i="6"/>
  <c r="P90" i="6"/>
  <c r="V170" i="6"/>
  <c r="BZ254" i="6"/>
  <c r="BO181" i="6"/>
  <c r="CE269" i="6"/>
  <c r="BF47" i="6"/>
  <c r="AW340" i="6"/>
  <c r="AY340" i="6" s="1"/>
  <c r="BN249" i="6"/>
  <c r="CD185" i="6"/>
  <c r="BW276" i="6"/>
  <c r="U82" i="6"/>
  <c r="X88" i="6"/>
  <c r="L43" i="2" s="1"/>
  <c r="BW151" i="6"/>
  <c r="BX151" i="6" s="1"/>
  <c r="BO176" i="6"/>
  <c r="P153" i="6"/>
  <c r="BP169" i="6"/>
  <c r="Z83" i="6"/>
  <c r="N22" i="2" s="1"/>
  <c r="BJ169" i="6"/>
  <c r="AA159" i="6"/>
  <c r="U281" i="6"/>
  <c r="U39" i="6"/>
  <c r="BY154" i="6"/>
  <c r="U57" i="6"/>
  <c r="BN366" i="6"/>
  <c r="BC48" i="6"/>
  <c r="BE48" i="6" s="1"/>
  <c r="BN186" i="6"/>
  <c r="BQ186" i="6" s="1"/>
  <c r="X181" i="6"/>
  <c r="L109" i="2" s="1"/>
  <c r="BJ86" i="6"/>
  <c r="Z193" i="6"/>
  <c r="N36" i="2" s="1"/>
  <c r="BF91" i="6"/>
  <c r="CB199" i="6"/>
  <c r="BH174" i="6"/>
  <c r="CD175" i="6"/>
  <c r="P175" i="6"/>
  <c r="D53" i="2" s="1"/>
  <c r="W73" i="6"/>
  <c r="X47" i="6"/>
  <c r="L74" i="2" s="1"/>
  <c r="U167" i="6"/>
  <c r="AW75" i="6"/>
  <c r="AY75" i="6" s="1"/>
  <c r="T41" i="6"/>
  <c r="Y151" i="6"/>
  <c r="AX185" i="6"/>
  <c r="BM81" i="6"/>
  <c r="BH64" i="6"/>
  <c r="Y258" i="6"/>
  <c r="M62" i="2" s="1"/>
  <c r="T179" i="6"/>
  <c r="H99" i="2" s="1"/>
  <c r="S158" i="6"/>
  <c r="BH194" i="6"/>
  <c r="S67" i="6"/>
  <c r="G37" i="2" s="1"/>
  <c r="BP155" i="6"/>
  <c r="BA565" i="6"/>
  <c r="S260" i="6"/>
  <c r="G69" i="2" s="1"/>
  <c r="BP248" i="6"/>
  <c r="O269" i="6"/>
  <c r="C95" i="2" s="1"/>
  <c r="AA252" i="6"/>
  <c r="CE62" i="6"/>
  <c r="CF62" i="6" s="1"/>
  <c r="CD257" i="6"/>
  <c r="CF257" i="6" s="1"/>
  <c r="AV263" i="6"/>
  <c r="BD151" i="6"/>
  <c r="BM173" i="6"/>
  <c r="Y274" i="6"/>
  <c r="BI56" i="6"/>
  <c r="BK56" i="6" s="1"/>
  <c r="BA192" i="6"/>
  <c r="S271" i="6"/>
  <c r="G105" i="2" s="1"/>
  <c r="CE263" i="6"/>
  <c r="CD262" i="6"/>
  <c r="CF262" i="6" s="1"/>
  <c r="CB163" i="6"/>
  <c r="Z67" i="6"/>
  <c r="N37" i="2" s="1"/>
  <c r="R261" i="6"/>
  <c r="F73" i="2" s="1"/>
  <c r="BA273" i="6"/>
  <c r="BE273" i="6" s="1"/>
  <c r="CK246" i="6"/>
  <c r="BC246" i="6"/>
  <c r="CE61" i="6"/>
  <c r="CF61" i="6" s="1"/>
  <c r="AX149" i="6"/>
  <c r="BI45" i="6"/>
  <c r="BK45" i="6" s="1"/>
  <c r="CK252" i="6"/>
  <c r="BB179" i="6"/>
  <c r="BE179" i="6" s="1"/>
  <c r="CD192" i="6"/>
  <c r="AV254" i="6"/>
  <c r="BM184" i="6"/>
  <c r="BY162" i="6"/>
  <c r="BZ157" i="6"/>
  <c r="V184" i="6"/>
  <c r="U179" i="6"/>
  <c r="BW185" i="6"/>
  <c r="BX185" i="6" s="1"/>
  <c r="BC181" i="6"/>
  <c r="AA84" i="6"/>
  <c r="Y73" i="6"/>
  <c r="BJ65" i="6"/>
  <c r="BA83" i="6"/>
  <c r="B67" i="2"/>
  <c r="AX278" i="6"/>
  <c r="X87" i="6"/>
  <c r="L46" i="2" s="1"/>
  <c r="BI74" i="6"/>
  <c r="BK74" i="6" s="1"/>
  <c r="T55" i="6"/>
  <c r="W63" i="6"/>
  <c r="BY94" i="6"/>
  <c r="CA94" i="6" s="1"/>
  <c r="AW192" i="6"/>
  <c r="AY192" i="6" s="1"/>
  <c r="V267" i="6"/>
  <c r="BA188" i="6"/>
  <c r="Y275" i="6"/>
  <c r="M38" i="2" s="1"/>
  <c r="BW197" i="6"/>
  <c r="BX197" i="6" s="1"/>
  <c r="BM67" i="6"/>
  <c r="BO74" i="6"/>
  <c r="BQ74" i="6" s="1"/>
  <c r="BM80" i="6"/>
  <c r="BC162" i="6"/>
  <c r="BE162" i="6" s="1"/>
  <c r="W271" i="6"/>
  <c r="K105" i="2" s="1"/>
  <c r="AW281" i="6"/>
  <c r="AY281" i="6" s="1"/>
  <c r="T275" i="6"/>
  <c r="H38" i="2" s="1"/>
  <c r="BN177" i="6"/>
  <c r="BQ177" i="6" s="1"/>
  <c r="W188" i="6"/>
  <c r="K64" i="2" s="1"/>
  <c r="AX89" i="6"/>
  <c r="O76" i="6"/>
  <c r="BH161" i="6"/>
  <c r="BL161" i="6" s="1"/>
  <c r="Z172" i="6"/>
  <c r="N110" i="2" s="1"/>
  <c r="W248" i="6"/>
  <c r="U175" i="6"/>
  <c r="W41" i="6"/>
  <c r="BB197" i="6"/>
  <c r="BA264" i="6"/>
  <c r="BE264" i="6" s="1"/>
  <c r="BB176" i="6"/>
  <c r="BE176" i="6" s="1"/>
  <c r="U178" i="6"/>
  <c r="BA169" i="6"/>
  <c r="AV180" i="6"/>
  <c r="BW175" i="6"/>
  <c r="BX175" i="6" s="1"/>
  <c r="BP336" i="6"/>
  <c r="BW188" i="6"/>
  <c r="BX188" i="6" s="1"/>
  <c r="BI176" i="6"/>
  <c r="BK176" i="6" s="1"/>
  <c r="BY74" i="6"/>
  <c r="R267" i="6"/>
  <c r="F89" i="2" s="1"/>
  <c r="BJ254" i="6"/>
  <c r="BW55" i="6"/>
  <c r="BX55" i="6" s="1"/>
  <c r="BJ161" i="6"/>
  <c r="BI259" i="6"/>
  <c r="Q50" i="6"/>
  <c r="E94" i="2" s="1"/>
  <c r="BB166" i="6"/>
  <c r="BE166" i="6" s="1"/>
  <c r="CD83" i="6"/>
  <c r="CB246" i="6"/>
  <c r="O185" i="6"/>
  <c r="BY47" i="6"/>
  <c r="AV170" i="6"/>
  <c r="O63" i="6"/>
  <c r="W86" i="6"/>
  <c r="BW38" i="6"/>
  <c r="BX38" i="6" s="1"/>
  <c r="BH51" i="6"/>
  <c r="T254" i="6"/>
  <c r="CK40" i="6"/>
  <c r="Z47" i="6"/>
  <c r="N74" i="2" s="1"/>
  <c r="BB194" i="6"/>
  <c r="O197" i="6"/>
  <c r="BA55" i="6"/>
  <c r="BI254" i="6"/>
  <c r="BJ265" i="6"/>
  <c r="AW77" i="6"/>
  <c r="AY77" i="6" s="1"/>
  <c r="BN195" i="6"/>
  <c r="BW54" i="6"/>
  <c r="BX54" i="6" s="1"/>
  <c r="X175" i="6"/>
  <c r="L53" i="2" s="1"/>
  <c r="BB259" i="6"/>
  <c r="CB279" i="6"/>
  <c r="BY39" i="6"/>
  <c r="Y149" i="6"/>
  <c r="M20" i="2" s="1"/>
  <c r="X81" i="6"/>
  <c r="L25" i="2" s="1"/>
  <c r="BM85" i="6"/>
  <c r="BF264" i="6"/>
  <c r="Z246" i="6"/>
  <c r="Y56" i="6"/>
  <c r="M88" i="2" s="1"/>
  <c r="Q45" i="6"/>
  <c r="AA172" i="6"/>
  <c r="O110" i="2" s="1"/>
  <c r="Q157" i="6"/>
  <c r="AW175" i="6"/>
  <c r="AY175" i="6" s="1"/>
  <c r="AX281" i="6"/>
  <c r="BH179" i="6"/>
  <c r="S246" i="6"/>
  <c r="BM199" i="6"/>
  <c r="BC190" i="6"/>
  <c r="BE190" i="6" s="1"/>
  <c r="BD266" i="6"/>
  <c r="U88" i="6"/>
  <c r="Y267" i="6"/>
  <c r="M89" i="2" s="1"/>
  <c r="P68" i="6"/>
  <c r="Y169" i="6"/>
  <c r="M15" i="2" s="1"/>
  <c r="AV64" i="6"/>
  <c r="AW279" i="6"/>
  <c r="AZ279" i="6" s="1"/>
  <c r="BJ44" i="6"/>
  <c r="BW74" i="6"/>
  <c r="BX74" i="6" s="1"/>
  <c r="CD94" i="6"/>
  <c r="CF94" i="6" s="1"/>
  <c r="AV85" i="6"/>
  <c r="AZ85" i="6" s="1"/>
  <c r="Q198" i="6"/>
  <c r="E120" i="2" s="1"/>
  <c r="U251" i="6"/>
  <c r="BZ55" i="6"/>
  <c r="CA55" i="6" s="1"/>
  <c r="Q187" i="6"/>
  <c r="E58" i="2" s="1"/>
  <c r="BF176" i="6"/>
  <c r="BN153" i="6"/>
  <c r="BO151" i="6"/>
  <c r="S175" i="6"/>
  <c r="G53" i="2" s="1"/>
  <c r="BY198" i="6"/>
  <c r="CA198" i="6" s="1"/>
  <c r="AA85" i="6"/>
  <c r="O21" i="2" s="1"/>
  <c r="BF40" i="6"/>
  <c r="AA152" i="6"/>
  <c r="V176" i="6"/>
  <c r="BP174" i="6"/>
  <c r="BB186" i="6"/>
  <c r="BE186" i="6" s="1"/>
  <c r="X166" i="6"/>
  <c r="L23" i="2" s="1"/>
  <c r="AV268" i="6"/>
  <c r="X154" i="6"/>
  <c r="Q147" i="6"/>
  <c r="E33" i="2" s="1"/>
  <c r="BP149" i="6"/>
  <c r="S259" i="6"/>
  <c r="G71" i="2" s="1"/>
  <c r="Z56" i="6"/>
  <c r="N88" i="2" s="1"/>
  <c r="S152" i="6"/>
  <c r="CD167" i="6"/>
  <c r="AV277" i="6"/>
  <c r="BA278" i="6"/>
  <c r="BE278" i="6" s="1"/>
  <c r="S272" i="6"/>
  <c r="O84" i="6"/>
  <c r="CD39" i="6"/>
  <c r="AW172" i="6"/>
  <c r="AY172" i="6" s="1"/>
  <c r="BP57" i="6"/>
  <c r="BN156" i="6"/>
  <c r="BQ156" i="6" s="1"/>
  <c r="Q68" i="6"/>
  <c r="Z266" i="6"/>
  <c r="N108" i="2" s="1"/>
  <c r="W149" i="6"/>
  <c r="K20" i="2" s="1"/>
  <c r="CK282" i="6"/>
  <c r="Y104" i="2" s="1"/>
  <c r="Y179" i="6"/>
  <c r="M99" i="2" s="1"/>
  <c r="U190" i="6"/>
  <c r="BD565" i="6"/>
  <c r="R184" i="6"/>
  <c r="F77" i="2" s="1"/>
  <c r="AX268" i="6"/>
  <c r="AX246" i="6"/>
  <c r="AX184" i="6"/>
  <c r="BN168" i="6"/>
  <c r="BQ168" i="6" s="1"/>
  <c r="BY280" i="6"/>
  <c r="CA280" i="6" s="1"/>
  <c r="BW51" i="6"/>
  <c r="BX51" i="6" s="1"/>
  <c r="BA251" i="6"/>
  <c r="BE251" i="6" s="1"/>
  <c r="BM190" i="6"/>
  <c r="AX169" i="6"/>
  <c r="B93" i="2"/>
  <c r="BY196" i="6"/>
  <c r="BO272" i="6"/>
  <c r="BF199" i="6"/>
  <c r="BD160" i="6"/>
  <c r="AX87" i="6"/>
  <c r="S89" i="6"/>
  <c r="G78" i="2" s="1"/>
  <c r="BC172" i="6"/>
  <c r="CB193" i="6"/>
  <c r="CC193" i="6" s="1"/>
  <c r="BC250" i="6"/>
  <c r="BZ162" i="6"/>
  <c r="CA162" i="6" s="1"/>
  <c r="BJ163" i="6"/>
  <c r="T272" i="6"/>
  <c r="CE170" i="6"/>
  <c r="CF170" i="6" s="1"/>
  <c r="BY341" i="6"/>
  <c r="BD274" i="6"/>
  <c r="R174" i="6"/>
  <c r="F106" i="2" s="1"/>
  <c r="BM88" i="6"/>
  <c r="BM195" i="6"/>
  <c r="BI247" i="6"/>
  <c r="AA151" i="6"/>
  <c r="AA76" i="6"/>
  <c r="B120" i="2"/>
  <c r="AV156" i="6"/>
  <c r="BB88" i="6"/>
  <c r="BH62" i="6"/>
  <c r="BM250" i="6"/>
  <c r="BQ250" i="6" s="1"/>
  <c r="V52" i="6"/>
  <c r="BH273" i="6"/>
  <c r="Y160" i="6"/>
  <c r="BZ63" i="6"/>
  <c r="CA63" i="6" s="1"/>
  <c r="BO150" i="6"/>
  <c r="AX249" i="6"/>
  <c r="AV61" i="6"/>
  <c r="AZ61" i="6" s="1"/>
  <c r="T152" i="6"/>
  <c r="BF75" i="6"/>
  <c r="CE84" i="6"/>
  <c r="CE161" i="6"/>
  <c r="CF161" i="6" s="1"/>
  <c r="AX157" i="6"/>
  <c r="W52" i="6"/>
  <c r="K93" i="2" s="1"/>
  <c r="CD81" i="6"/>
  <c r="BJ180" i="6"/>
  <c r="BA270" i="6"/>
  <c r="BE270" i="6" s="1"/>
  <c r="BO47" i="6"/>
  <c r="BQ47" i="6" s="1"/>
  <c r="R262" i="6"/>
  <c r="F68" i="2" s="1"/>
  <c r="X57" i="6"/>
  <c r="U276" i="6"/>
  <c r="CE76" i="6"/>
  <c r="CF76" i="6" s="1"/>
  <c r="BA153" i="6"/>
  <c r="BE153" i="6" s="1"/>
  <c r="BW84" i="6"/>
  <c r="BM54" i="6"/>
  <c r="X271" i="6"/>
  <c r="L105" i="2" s="1"/>
  <c r="AA200" i="6"/>
  <c r="O76" i="2" s="1"/>
  <c r="Y154" i="6"/>
  <c r="P60" i="6"/>
  <c r="D11" i="2" s="1"/>
  <c r="BA54" i="6"/>
  <c r="CB270" i="6"/>
  <c r="CD178" i="6"/>
  <c r="BO253" i="6"/>
  <c r="Q271" i="6"/>
  <c r="E105" i="2" s="1"/>
  <c r="BH84" i="6"/>
  <c r="V68" i="6"/>
  <c r="BD162" i="6"/>
  <c r="U84" i="6"/>
  <c r="BF259" i="6"/>
  <c r="O184" i="6"/>
  <c r="C77" i="2" s="1"/>
  <c r="BI248" i="6"/>
  <c r="S189" i="6"/>
  <c r="G115" i="2" s="1"/>
  <c r="AV247" i="6"/>
  <c r="BP572" i="6"/>
  <c r="BW172" i="6"/>
  <c r="BX172" i="6" s="1"/>
  <c r="AW195" i="6"/>
  <c r="AY195" i="6" s="1"/>
  <c r="BB246" i="6"/>
  <c r="AW270" i="6"/>
  <c r="AV274" i="6"/>
  <c r="R187" i="6"/>
  <c r="F58" i="2" s="1"/>
  <c r="Y175" i="6"/>
  <c r="M53" i="2" s="1"/>
  <c r="W50" i="6"/>
  <c r="K94" i="2" s="1"/>
  <c r="AA282" i="6"/>
  <c r="O104" i="2" s="1"/>
  <c r="BY175" i="6"/>
  <c r="BC273" i="6"/>
  <c r="BI194" i="6"/>
  <c r="BK194" i="6" s="1"/>
  <c r="R253" i="6"/>
  <c r="R277" i="6" s="1"/>
  <c r="BN76" i="6"/>
  <c r="BA48" i="6"/>
  <c r="BW78" i="6"/>
  <c r="BX78" i="6" s="1"/>
  <c r="BC63" i="6"/>
  <c r="BA186" i="6"/>
  <c r="V49" i="6"/>
  <c r="R53" i="6"/>
  <c r="BY151" i="6"/>
  <c r="AW186" i="6"/>
  <c r="AY186" i="6" s="1"/>
  <c r="BI257" i="6"/>
  <c r="BH45" i="6"/>
  <c r="BW63" i="6"/>
  <c r="BX63" i="6" s="1"/>
  <c r="Y642" i="6"/>
  <c r="V70" i="6"/>
  <c r="S186" i="6"/>
  <c r="BJ170" i="6"/>
  <c r="AW55" i="6"/>
  <c r="AY55" i="6" s="1"/>
  <c r="BZ91" i="6"/>
  <c r="R281" i="6"/>
  <c r="F67" i="2" s="1"/>
  <c r="AX79" i="6"/>
  <c r="BJ68" i="6"/>
  <c r="U148" i="6"/>
  <c r="U78" i="6"/>
  <c r="AB78" i="6" s="1"/>
  <c r="AC78" i="6" s="1"/>
  <c r="AD78" i="6" s="1"/>
  <c r="CI78" i="6" s="1"/>
  <c r="O172" i="6"/>
  <c r="C110" i="2" s="1"/>
  <c r="BJ257" i="6"/>
  <c r="T56" i="6"/>
  <c r="H88" i="2" s="1"/>
  <c r="BN160" i="6"/>
  <c r="BQ160" i="6" s="1"/>
  <c r="CB56" i="6"/>
  <c r="CC56" i="6" s="1"/>
  <c r="Z54" i="6"/>
  <c r="N80" i="2" s="1"/>
  <c r="BP250" i="6"/>
  <c r="X94" i="6"/>
  <c r="L100" i="2" s="1"/>
  <c r="BO52" i="6"/>
  <c r="BQ52" i="6" s="1"/>
  <c r="BM254" i="6"/>
  <c r="BQ254" i="6" s="1"/>
  <c r="W70" i="6"/>
  <c r="X264" i="6"/>
  <c r="L107" i="2" s="1"/>
  <c r="X54" i="6"/>
  <c r="L80" i="2" s="1"/>
  <c r="BF39" i="6"/>
  <c r="BN51" i="6"/>
  <c r="BQ51" i="6" s="1"/>
  <c r="AV148" i="6"/>
  <c r="O44" i="6"/>
  <c r="C123" i="2" s="1"/>
  <c r="R193" i="6"/>
  <c r="F36" i="2" s="1"/>
  <c r="BN73" i="6"/>
  <c r="R268" i="6"/>
  <c r="F91" i="2" s="1"/>
  <c r="BB189" i="6"/>
  <c r="Q259" i="6"/>
  <c r="E71" i="2" s="1"/>
  <c r="R155" i="6"/>
  <c r="BY195" i="6"/>
  <c r="BB173" i="6"/>
  <c r="AW262" i="6"/>
  <c r="R68" i="6"/>
  <c r="BH183" i="6"/>
  <c r="W69" i="6"/>
  <c r="K122" i="2" s="1"/>
  <c r="B63" i="2"/>
  <c r="BZ336" i="6"/>
  <c r="CA336" i="6" s="1"/>
  <c r="BM148" i="6"/>
  <c r="BP188" i="6"/>
  <c r="CD176" i="6"/>
  <c r="BF267" i="6"/>
  <c r="BA39" i="6"/>
  <c r="BI47" i="6"/>
  <c r="BK47" i="6" s="1"/>
  <c r="AW151" i="6"/>
  <c r="AY151" i="6" s="1"/>
  <c r="O166" i="6"/>
  <c r="C23" i="2" s="1"/>
  <c r="BH188" i="6"/>
  <c r="Y177" i="6"/>
  <c r="M111" i="2" s="1"/>
  <c r="BD146" i="6"/>
  <c r="Z188" i="6"/>
  <c r="N64" i="2" s="1"/>
  <c r="BW281" i="6"/>
  <c r="BC178" i="6"/>
  <c r="BC262" i="6"/>
  <c r="BW260" i="6"/>
  <c r="P259" i="6"/>
  <c r="D71" i="2" s="1"/>
  <c r="BZ48" i="6"/>
  <c r="CA48" i="6" s="1"/>
  <c r="BB264" i="6"/>
  <c r="AX257" i="6"/>
  <c r="W85" i="6"/>
  <c r="K21" i="2" s="1"/>
  <c r="BJ188" i="6"/>
  <c r="AV80" i="6"/>
  <c r="X190" i="6"/>
  <c r="L87" i="2" s="1"/>
  <c r="CD84" i="6"/>
  <c r="CF84" i="6" s="1"/>
  <c r="CB186" i="6"/>
  <c r="CC186" i="6" s="1"/>
  <c r="U265" i="6"/>
  <c r="B115" i="2"/>
  <c r="T258" i="6"/>
  <c r="H62" i="2" s="1"/>
  <c r="Z44" i="6"/>
  <c r="N123" i="2" s="1"/>
  <c r="P261" i="6"/>
  <c r="D73" i="2" s="1"/>
  <c r="BD55" i="6"/>
  <c r="BF146" i="6"/>
  <c r="CK251" i="6"/>
  <c r="BH274" i="6"/>
  <c r="O46" i="6"/>
  <c r="CD69" i="6"/>
  <c r="CF69" i="6" s="1"/>
  <c r="Z262" i="6"/>
  <c r="N68" i="2" s="1"/>
  <c r="T44" i="6"/>
  <c r="H123" i="2" s="1"/>
  <c r="CE174" i="6"/>
  <c r="CF174" i="6" s="1"/>
  <c r="BZ150" i="6"/>
  <c r="CA150" i="6" s="1"/>
  <c r="P163" i="6"/>
  <c r="AA40" i="6"/>
  <c r="BO81" i="6"/>
  <c r="BQ81" i="6" s="1"/>
  <c r="CE86" i="6"/>
  <c r="CF86" i="6" s="1"/>
  <c r="BW44" i="6"/>
  <c r="BX44" i="6" s="1"/>
  <c r="BA198" i="6"/>
  <c r="BE198" i="6" s="1"/>
  <c r="BC161" i="6"/>
  <c r="BE161" i="6" s="1"/>
  <c r="S642" i="6"/>
  <c r="BM163" i="6"/>
  <c r="BQ163" i="6" s="1"/>
  <c r="BD270" i="6"/>
  <c r="W191" i="6"/>
  <c r="X280" i="6"/>
  <c r="L28" i="2" s="1"/>
  <c r="T86" i="6"/>
  <c r="W76" i="6"/>
  <c r="S176" i="6"/>
  <c r="BY252" i="6"/>
  <c r="CA252" i="6" s="1"/>
  <c r="BW183" i="6"/>
  <c r="BX183" i="6" s="1"/>
  <c r="BW187" i="6"/>
  <c r="BX187" i="6" s="1"/>
  <c r="O64" i="6"/>
  <c r="C31" i="2" s="1"/>
  <c r="BO54" i="6"/>
  <c r="BQ54" i="6" s="1"/>
  <c r="BM272" i="6"/>
  <c r="BQ272" i="6" s="1"/>
  <c r="BC177" i="6"/>
  <c r="BA149" i="6"/>
  <c r="B46" i="2"/>
  <c r="BJ252" i="6"/>
  <c r="V91" i="6"/>
  <c r="BY336" i="6"/>
  <c r="BJ147" i="6"/>
  <c r="BB146" i="6"/>
  <c r="BE146" i="6" s="1"/>
  <c r="BI81" i="6"/>
  <c r="BK81" i="6" s="1"/>
  <c r="B53" i="2"/>
  <c r="BC338" i="6"/>
  <c r="BE338" i="6" s="1"/>
  <c r="CK183" i="6"/>
  <c r="AX200" i="6"/>
  <c r="CE262" i="6"/>
  <c r="V90" i="6"/>
  <c r="BZ73" i="6"/>
  <c r="CA73" i="6" s="1"/>
  <c r="X188" i="6"/>
  <c r="L64" i="2" s="1"/>
  <c r="BZ246" i="6"/>
  <c r="BA87" i="6"/>
  <c r="BD161" i="6"/>
  <c r="BF61" i="6"/>
  <c r="AW152" i="6"/>
  <c r="AY152" i="6" s="1"/>
  <c r="BJ46" i="6"/>
  <c r="W197" i="6"/>
  <c r="AX186" i="6"/>
  <c r="BW66" i="6"/>
  <c r="BX66" i="6" s="1"/>
  <c r="W153" i="6"/>
  <c r="BP187" i="6"/>
  <c r="BA181" i="6"/>
  <c r="BE181" i="6" s="1"/>
  <c r="CK173" i="6"/>
  <c r="Y81" i="2" s="1"/>
  <c r="BP170" i="6"/>
  <c r="Z89" i="6"/>
  <c r="N78" i="2" s="1"/>
  <c r="W265" i="6"/>
  <c r="K63" i="2" s="1"/>
  <c r="AX49" i="6"/>
  <c r="BI151" i="6"/>
  <c r="BK151" i="6" s="1"/>
  <c r="BN183" i="6"/>
  <c r="BQ183" i="6" s="1"/>
  <c r="AW154" i="6"/>
  <c r="AY154" i="6" s="1"/>
  <c r="V60" i="6"/>
  <c r="BC160" i="6"/>
  <c r="BY146" i="6"/>
  <c r="W250" i="6"/>
  <c r="O61" i="6"/>
  <c r="BF170" i="6"/>
  <c r="CK258" i="6"/>
  <c r="Y62" i="2" s="1"/>
  <c r="AV167" i="6"/>
  <c r="T51" i="6"/>
  <c r="CK170" i="6"/>
  <c r="Y79" i="2" s="1"/>
  <c r="BN281" i="6"/>
  <c r="CD54" i="6"/>
  <c r="CE185" i="6"/>
  <c r="CF185" i="6" s="1"/>
  <c r="BB149" i="6"/>
  <c r="BE149" i="6" s="1"/>
  <c r="BJ176" i="6"/>
  <c r="BM336" i="6"/>
  <c r="AX182" i="6"/>
  <c r="BC252" i="6"/>
  <c r="P162" i="6"/>
  <c r="BH175" i="6"/>
  <c r="BL175" i="6" s="1"/>
  <c r="BP199" i="6"/>
  <c r="BY90" i="6"/>
  <c r="CA90" i="6" s="1"/>
  <c r="AV282" i="6"/>
  <c r="P83" i="6"/>
  <c r="D22" i="2" s="1"/>
  <c r="BA246" i="6"/>
  <c r="BE246" i="6" s="1"/>
  <c r="CE178" i="6"/>
  <c r="CF178" i="6" s="1"/>
  <c r="BZ49" i="6"/>
  <c r="CA49" i="6" s="1"/>
  <c r="X173" i="6"/>
  <c r="L81" i="2" s="1"/>
  <c r="B28" i="2"/>
  <c r="Q62" i="6"/>
  <c r="E66" i="2" s="1"/>
  <c r="BB248" i="6"/>
  <c r="R172" i="6"/>
  <c r="F110" i="2" s="1"/>
  <c r="Y184" i="6"/>
  <c r="M77" i="2" s="1"/>
  <c r="BA253" i="6"/>
  <c r="BE253" i="6" s="1"/>
  <c r="BJ69" i="6"/>
  <c r="Z267" i="6"/>
  <c r="N89" i="2" s="1"/>
  <c r="BH55" i="6"/>
  <c r="BD76" i="6"/>
  <c r="BD62" i="6"/>
  <c r="U76" i="6"/>
  <c r="Z156" i="6"/>
  <c r="AW167" i="6"/>
  <c r="AY167" i="6" s="1"/>
  <c r="Z169" i="6"/>
  <c r="N15" i="2" s="1"/>
  <c r="BO173" i="6"/>
  <c r="BQ173" i="6" s="1"/>
  <c r="BO251" i="6"/>
  <c r="CE198" i="6"/>
  <c r="BO572" i="6"/>
  <c r="BY271" i="6"/>
  <c r="CA271" i="6" s="1"/>
  <c r="BN61" i="6"/>
  <c r="AX51" i="6"/>
  <c r="AA278" i="6"/>
  <c r="O92" i="2" s="1"/>
  <c r="BD278" i="6"/>
  <c r="BH272" i="6"/>
  <c r="AW257" i="6"/>
  <c r="V38" i="6"/>
  <c r="BJ249" i="6"/>
  <c r="BI174" i="6"/>
  <c r="BK174" i="6" s="1"/>
  <c r="AV189" i="6"/>
  <c r="V196" i="6"/>
  <c r="AW268" i="6"/>
  <c r="BY185" i="6"/>
  <c r="R76" i="6"/>
  <c r="BY159" i="6"/>
  <c r="X192" i="6"/>
  <c r="U50" i="6"/>
  <c r="AB50" i="6" s="1"/>
  <c r="CE180" i="6"/>
  <c r="CF180" i="6" s="1"/>
  <c r="BC67" i="6"/>
  <c r="AV69" i="6"/>
  <c r="BI172" i="6"/>
  <c r="BK172" i="6" s="1"/>
  <c r="BH163" i="6"/>
  <c r="AV169" i="6"/>
  <c r="AZ169" i="6" s="1"/>
  <c r="AA167" i="6"/>
  <c r="O29" i="2" s="1"/>
  <c r="CK247" i="6"/>
  <c r="BA252" i="6"/>
  <c r="BE252" i="6" s="1"/>
  <c r="BI184" i="6"/>
  <c r="BK184" i="6" s="1"/>
  <c r="S278" i="6"/>
  <c r="G92" i="2" s="1"/>
  <c r="AX269" i="6"/>
  <c r="BO340" i="6"/>
  <c r="BQ340" i="6" s="1"/>
  <c r="CE184" i="6"/>
  <c r="CF184" i="6" s="1"/>
  <c r="AV65" i="6"/>
  <c r="S247" i="6"/>
  <c r="AX180" i="6"/>
  <c r="BC68" i="6"/>
  <c r="CD340" i="6"/>
  <c r="AW266" i="6"/>
  <c r="Y44" i="6"/>
  <c r="M123" i="2" s="1"/>
  <c r="B29" i="2"/>
  <c r="BD159" i="6"/>
  <c r="Q148" i="6"/>
  <c r="BD179" i="6"/>
  <c r="V280" i="6"/>
  <c r="R169" i="6"/>
  <c r="F15" i="2" s="1"/>
  <c r="CE274" i="6"/>
  <c r="Q281" i="6"/>
  <c r="E67" i="2" s="1"/>
  <c r="Z270" i="6"/>
  <c r="CK89" i="6"/>
  <c r="Y78" i="2" s="1"/>
  <c r="O263" i="6"/>
  <c r="T281" i="6"/>
  <c r="H67" i="2" s="1"/>
  <c r="V187" i="6"/>
  <c r="BP70" i="6"/>
  <c r="Q258" i="6"/>
  <c r="E62" i="2" s="1"/>
  <c r="BH39" i="6"/>
  <c r="CE166" i="6"/>
  <c r="CF166" i="6" s="1"/>
  <c r="BO171" i="6"/>
  <c r="X69" i="6"/>
  <c r="L122" i="2" s="1"/>
  <c r="BM65" i="6"/>
  <c r="CK180" i="6"/>
  <c r="BB267" i="6"/>
  <c r="CB280" i="6"/>
  <c r="BZ642" i="6"/>
  <c r="W90" i="6"/>
  <c r="S250" i="6"/>
  <c r="BH149" i="6"/>
  <c r="BL149" i="6" s="1"/>
  <c r="Y185" i="6"/>
  <c r="Z161" i="6"/>
  <c r="BP39" i="6"/>
  <c r="BF169" i="6"/>
  <c r="U184" i="6"/>
  <c r="Y74" i="6"/>
  <c r="BI159" i="6"/>
  <c r="BK159" i="6" s="1"/>
  <c r="BJ258" i="6"/>
  <c r="S40" i="6"/>
  <c r="BM338" i="6"/>
  <c r="S79" i="6"/>
  <c r="G56" i="2" s="1"/>
  <c r="AA197" i="6"/>
  <c r="Y195" i="6"/>
  <c r="M55" i="2" s="1"/>
  <c r="CK146" i="6"/>
  <c r="AV265" i="6"/>
  <c r="CD41" i="6"/>
  <c r="Q84" i="6"/>
  <c r="S51" i="6"/>
  <c r="CB76" i="6"/>
  <c r="CC76" i="6" s="1"/>
  <c r="P642" i="6"/>
  <c r="BO161" i="6"/>
  <c r="BQ161" i="6" s="1"/>
  <c r="BA44" i="6"/>
  <c r="Y277" i="6"/>
  <c r="BB57" i="6"/>
  <c r="V150" i="6"/>
  <c r="Z65" i="6"/>
  <c r="AV196" i="6"/>
  <c r="AX173" i="6"/>
  <c r="O91" i="6"/>
  <c r="C42" i="2" s="1"/>
  <c r="CK80" i="6"/>
  <c r="BO66" i="6"/>
  <c r="BZ39" i="6"/>
  <c r="CA39" i="6" s="1"/>
  <c r="BA268" i="6"/>
  <c r="BE268" i="6" s="1"/>
  <c r="BW146" i="6"/>
  <c r="BX146" i="6" s="1"/>
  <c r="O53" i="6"/>
  <c r="X267" i="6"/>
  <c r="L89" i="2" s="1"/>
  <c r="W267" i="6"/>
  <c r="K89" i="2" s="1"/>
  <c r="BJ279" i="6"/>
  <c r="CE266" i="6"/>
  <c r="CB90" i="6"/>
  <c r="W264" i="6"/>
  <c r="K107" i="2" s="1"/>
  <c r="BC277" i="6"/>
  <c r="Q169" i="6"/>
  <c r="E15" i="2" s="1"/>
  <c r="AX152" i="6"/>
  <c r="V200" i="6"/>
  <c r="X183" i="6"/>
  <c r="BW68" i="6"/>
  <c r="BX68" i="6" s="1"/>
  <c r="AA161" i="6"/>
  <c r="BI281" i="6"/>
  <c r="BK281" i="6" s="1"/>
  <c r="BC187" i="6"/>
  <c r="BE187" i="6" s="1"/>
  <c r="W259" i="6"/>
  <c r="K71" i="2" s="1"/>
  <c r="P275" i="6"/>
  <c r="D38" i="2" s="1"/>
  <c r="Q252" i="6"/>
  <c r="Q270" i="6" s="1"/>
  <c r="BI150" i="6"/>
  <c r="BK150" i="6" s="1"/>
  <c r="CD336" i="6"/>
  <c r="W251" i="6"/>
  <c r="BW148" i="6"/>
  <c r="BX148" i="6" s="1"/>
  <c r="Q159" i="6"/>
  <c r="O49" i="6"/>
  <c r="V69" i="6"/>
  <c r="O280" i="6"/>
  <c r="C28" i="2" s="1"/>
  <c r="AV73" i="6"/>
  <c r="AZ73" i="6" s="1"/>
  <c r="CE173" i="6"/>
  <c r="CF173" i="6" s="1"/>
  <c r="CD195" i="6"/>
  <c r="BW274" i="6"/>
  <c r="BH60" i="6"/>
  <c r="BN85" i="6"/>
  <c r="BB154" i="6"/>
  <c r="BE154" i="6" s="1"/>
  <c r="BO75" i="6"/>
  <c r="BQ75" i="6" s="1"/>
  <c r="CB161" i="6"/>
  <c r="CC161" i="6" s="1"/>
  <c r="Q280" i="6"/>
  <c r="E28" i="2" s="1"/>
  <c r="CB247" i="6"/>
  <c r="AA88" i="6"/>
  <c r="O43" i="2" s="1"/>
  <c r="S160" i="6"/>
  <c r="AA186" i="6"/>
  <c r="BD261" i="6"/>
  <c r="CK147" i="6"/>
  <c r="Y33" i="2" s="1"/>
  <c r="BB275" i="6"/>
  <c r="CB180" i="6"/>
  <c r="CC180" i="6" s="1"/>
  <c r="P197" i="6"/>
  <c r="R266" i="6"/>
  <c r="F108" i="2" s="1"/>
  <c r="AX161" i="6"/>
  <c r="BM82" i="6"/>
  <c r="W184" i="6"/>
  <c r="K77" i="2" s="1"/>
  <c r="BP197" i="6"/>
  <c r="BI80" i="6"/>
  <c r="BK80" i="6" s="1"/>
  <c r="T265" i="6"/>
  <c r="H63" i="2" s="1"/>
  <c r="AX280" i="6"/>
  <c r="CE192" i="6"/>
  <c r="CF192" i="6" s="1"/>
  <c r="CE66" i="6"/>
  <c r="CF66" i="6" s="1"/>
  <c r="CD199" i="6"/>
  <c r="CF199" i="6" s="1"/>
  <c r="CB55" i="6"/>
  <c r="CC55" i="6" s="1"/>
  <c r="S252" i="6"/>
  <c r="S270" i="6" s="1"/>
  <c r="CB46" i="6"/>
  <c r="CC46" i="6" s="1"/>
  <c r="CB78" i="6"/>
  <c r="CC78" i="6" s="1"/>
  <c r="CB171" i="6"/>
  <c r="CC171" i="6" s="1"/>
  <c r="T642" i="6"/>
  <c r="BD171" i="6"/>
  <c r="B109" i="2"/>
  <c r="R275" i="6"/>
  <c r="F38" i="2" s="1"/>
  <c r="U268" i="6"/>
  <c r="BI191" i="6"/>
  <c r="BK191" i="6" s="1"/>
  <c r="W81" i="6"/>
  <c r="K25" i="2" s="1"/>
  <c r="CE53" i="6"/>
  <c r="CF53" i="6" s="1"/>
  <c r="AX53" i="6"/>
  <c r="BY61" i="6"/>
  <c r="BM269" i="6"/>
  <c r="BQ269" i="6" s="1"/>
  <c r="U171" i="6"/>
  <c r="BJ167" i="6"/>
  <c r="BI73" i="6"/>
  <c r="BK73" i="6" s="1"/>
  <c r="BF261" i="6"/>
  <c r="BF44" i="6"/>
  <c r="U89" i="6"/>
  <c r="Y248" i="6"/>
  <c r="AV191" i="6"/>
  <c r="AV79" i="6"/>
  <c r="AZ79" i="6" s="1"/>
  <c r="BP268" i="6"/>
  <c r="BJ48" i="6"/>
  <c r="O199" i="6"/>
  <c r="C90" i="2" s="1"/>
  <c r="BN280" i="6"/>
  <c r="S274" i="6"/>
  <c r="CD180" i="6"/>
  <c r="BP191" i="6"/>
  <c r="CD68" i="6"/>
  <c r="Y181" i="6"/>
  <c r="M109" i="2" s="1"/>
  <c r="R200" i="6"/>
  <c r="F76" i="2" s="1"/>
  <c r="Z278" i="6"/>
  <c r="N92" i="2" s="1"/>
  <c r="BI278" i="6"/>
  <c r="CB160" i="6"/>
  <c r="Z171" i="6"/>
  <c r="BD198" i="6"/>
  <c r="BA157" i="6"/>
  <c r="T75" i="6"/>
  <c r="H8" i="2" s="1"/>
  <c r="CB258" i="6"/>
  <c r="P91" i="6"/>
  <c r="D42" i="2" s="1"/>
  <c r="BO39" i="6"/>
  <c r="CE172" i="6"/>
  <c r="CF172" i="6" s="1"/>
  <c r="BA49" i="6"/>
  <c r="V56" i="6"/>
  <c r="CE91" i="6"/>
  <c r="P62" i="6"/>
  <c r="D66" i="2" s="1"/>
  <c r="X83" i="6"/>
  <c r="L22" i="2" s="1"/>
  <c r="AA78" i="6"/>
  <c r="BN74" i="6"/>
  <c r="S162" i="6"/>
  <c r="S261" i="6"/>
  <c r="G73" i="2" s="1"/>
  <c r="U273" i="6"/>
  <c r="X44" i="6"/>
  <c r="L123" i="2" s="1"/>
  <c r="P184" i="6"/>
  <c r="D77" i="2" s="1"/>
  <c r="CK187" i="6"/>
  <c r="Y58" i="2" s="1"/>
  <c r="CE54" i="6"/>
  <c r="CF54" i="6" s="1"/>
  <c r="BB261" i="6"/>
  <c r="Z186" i="6"/>
  <c r="W53" i="6"/>
  <c r="BH191" i="6"/>
  <c r="BL191" i="6" s="1"/>
  <c r="BP64" i="6"/>
  <c r="BA266" i="6"/>
  <c r="BE266" i="6" s="1"/>
  <c r="BJ54" i="6"/>
  <c r="BI179" i="6"/>
  <c r="BK179" i="6" s="1"/>
  <c r="W196" i="6"/>
  <c r="K26" i="2" s="1"/>
  <c r="BC248" i="6"/>
  <c r="P88" i="6"/>
  <c r="D43" i="2" s="1"/>
  <c r="Q174" i="6"/>
  <c r="E106" i="2" s="1"/>
  <c r="Q251" i="6"/>
  <c r="S70" i="6"/>
  <c r="CE150" i="6"/>
  <c r="CF150" i="6" s="1"/>
  <c r="BH66" i="6"/>
  <c r="AA263" i="6"/>
  <c r="BO89" i="6"/>
  <c r="CE56" i="6"/>
  <c r="CF56" i="6" s="1"/>
  <c r="Z264" i="6"/>
  <c r="N107" i="2" s="1"/>
  <c r="P45" i="6"/>
  <c r="BP78" i="6"/>
  <c r="BO192" i="6"/>
  <c r="BQ192" i="6" s="1"/>
  <c r="CD183" i="6"/>
  <c r="O160" i="6"/>
  <c r="BW251" i="6"/>
  <c r="BM156" i="6"/>
  <c r="BY160" i="6"/>
  <c r="CA160" i="6" s="1"/>
  <c r="AW64" i="6"/>
  <c r="AY64" i="6" s="1"/>
  <c r="BA173" i="6"/>
  <c r="V252" i="6"/>
  <c r="V270" i="6" s="1"/>
  <c r="BP66" i="6"/>
  <c r="AV190" i="6"/>
  <c r="AZ190" i="6" s="1"/>
  <c r="W268" i="6"/>
  <c r="K91" i="2" s="1"/>
  <c r="AX271" i="6"/>
  <c r="BD79" i="6"/>
  <c r="AA154" i="6"/>
  <c r="P40" i="6"/>
  <c r="Y182" i="6"/>
  <c r="BZ193" i="6"/>
  <c r="CA193" i="6" s="1"/>
  <c r="BW64" i="6"/>
  <c r="BX64" i="6" s="1"/>
  <c r="CB190" i="6"/>
  <c r="CC190" i="6" s="1"/>
  <c r="BD174" i="6"/>
  <c r="P269" i="6"/>
  <c r="D95" i="2" s="1"/>
  <c r="P180" i="6"/>
  <c r="BJ64" i="6"/>
  <c r="BN198" i="6"/>
  <c r="W168" i="6"/>
  <c r="K12" i="2" s="1"/>
  <c r="W199" i="6"/>
  <c r="K90" i="2" s="1"/>
  <c r="P146" i="6"/>
  <c r="BF162" i="6"/>
  <c r="U149" i="6"/>
  <c r="S268" i="6"/>
  <c r="G91" i="2" s="1"/>
  <c r="CD47" i="6"/>
  <c r="BA249" i="6"/>
  <c r="BE249" i="6" s="1"/>
  <c r="BN185" i="6"/>
  <c r="BQ185" i="6" s="1"/>
  <c r="CB75" i="6"/>
  <c r="CC75" i="6" s="1"/>
  <c r="S154" i="6"/>
  <c r="BM246" i="6"/>
  <c r="BQ246" i="6" s="1"/>
  <c r="Y200" i="6"/>
  <c r="M76" i="2" s="1"/>
  <c r="BO82" i="6"/>
  <c r="BF195" i="6"/>
  <c r="AA156" i="6"/>
  <c r="CK281" i="6"/>
  <c r="Y67" i="2" s="1"/>
  <c r="BC86" i="6"/>
  <c r="BE86" i="6" s="1"/>
  <c r="BN94" i="6"/>
  <c r="BZ252" i="6"/>
  <c r="BH280" i="6"/>
  <c r="BY60" i="6"/>
  <c r="V41" i="6"/>
  <c r="BN64" i="6"/>
  <c r="R73" i="6"/>
  <c r="BZ154" i="6"/>
  <c r="CA154" i="6" s="1"/>
  <c r="B79" i="2"/>
  <c r="W80" i="6"/>
  <c r="W169" i="6"/>
  <c r="K15" i="2" s="1"/>
  <c r="Q156" i="6"/>
  <c r="BH180" i="6"/>
  <c r="AW179" i="6"/>
  <c r="AY179" i="6" s="1"/>
  <c r="AV181" i="6"/>
  <c r="BM70" i="6"/>
  <c r="BO195" i="6"/>
  <c r="BQ195" i="6" s="1"/>
  <c r="U280" i="6"/>
  <c r="P61" i="6"/>
  <c r="BW46" i="6"/>
  <c r="BX46" i="6" s="1"/>
  <c r="AV46" i="6"/>
  <c r="Y89" i="6"/>
  <c r="M78" i="2" s="1"/>
  <c r="BP75" i="6"/>
  <c r="W282" i="6"/>
  <c r="K104" i="2" s="1"/>
  <c r="P84" i="6"/>
  <c r="BP47" i="6"/>
  <c r="BF198" i="6"/>
  <c r="BJ336" i="6"/>
  <c r="BC261" i="6"/>
  <c r="CD152" i="6"/>
  <c r="CF152" i="6" s="1"/>
  <c r="BA180" i="6"/>
  <c r="BE180" i="6" s="1"/>
  <c r="T193" i="6"/>
  <c r="H36" i="2" s="1"/>
  <c r="CE77" i="6"/>
  <c r="CF77" i="6" s="1"/>
  <c r="Z155" i="6"/>
  <c r="BB75" i="6"/>
  <c r="Y81" i="6"/>
  <c r="M25" i="2" s="1"/>
  <c r="CD87" i="6"/>
  <c r="BF62" i="6"/>
  <c r="BF251" i="6"/>
  <c r="CK152" i="6"/>
  <c r="CD149" i="6"/>
  <c r="BA190" i="6"/>
  <c r="BA91" i="6"/>
  <c r="BE91" i="6" s="1"/>
  <c r="BY57" i="6"/>
  <c r="BM50" i="6"/>
  <c r="AA259" i="6"/>
  <c r="O71" i="2" s="1"/>
  <c r="BN80" i="6"/>
  <c r="BQ80" i="6" s="1"/>
  <c r="BN68" i="6"/>
  <c r="P64" i="6"/>
  <c r="D31" i="2" s="1"/>
  <c r="CD366" i="6"/>
  <c r="CF366" i="6" s="1"/>
  <c r="AV147" i="6"/>
  <c r="BF192" i="6"/>
  <c r="BN172" i="6"/>
  <c r="BQ172" i="6" s="1"/>
  <c r="V178" i="6"/>
  <c r="U177" i="6"/>
  <c r="BW262" i="6"/>
  <c r="BM187" i="6"/>
  <c r="BI270" i="6"/>
  <c r="S282" i="6"/>
  <c r="G104" i="2" s="1"/>
  <c r="AW80" i="6"/>
  <c r="AY80" i="6" s="1"/>
  <c r="Q67" i="6"/>
  <c r="E37" i="2" s="1"/>
  <c r="BD157" i="6"/>
  <c r="BZ185" i="6"/>
  <c r="CA185" i="6" s="1"/>
  <c r="X185" i="6"/>
  <c r="AA281" i="6"/>
  <c r="O67" i="2" s="1"/>
  <c r="BZ52" i="6"/>
  <c r="CA52" i="6" s="1"/>
  <c r="CB192" i="6"/>
  <c r="CC192" i="6" s="1"/>
  <c r="CE189" i="6"/>
  <c r="CF189" i="6" s="1"/>
  <c r="T181" i="6"/>
  <c r="H109" i="2" s="1"/>
  <c r="CE195" i="6"/>
  <c r="CF195" i="6" s="1"/>
  <c r="BZ65" i="6"/>
  <c r="CA65" i="6" s="1"/>
  <c r="BO184" i="6"/>
  <c r="BQ184" i="6" s="1"/>
  <c r="T169" i="6"/>
  <c r="H15" i="2" s="1"/>
  <c r="BY54" i="6"/>
  <c r="O271" i="6"/>
  <c r="C105" i="2" s="1"/>
  <c r="U263" i="6"/>
  <c r="BI39" i="6"/>
  <c r="BK39" i="6" s="1"/>
  <c r="BZ149" i="6"/>
  <c r="CA149" i="6" s="1"/>
  <c r="BH264" i="6"/>
  <c r="CE38" i="6"/>
  <c r="CF38" i="6" s="1"/>
  <c r="BW265" i="6"/>
  <c r="BM259" i="6"/>
  <c r="BQ259" i="6" s="1"/>
  <c r="W48" i="6"/>
  <c r="U181" i="6"/>
  <c r="CD88" i="6"/>
  <c r="BH176" i="6"/>
  <c r="BL176" i="6" s="1"/>
  <c r="W74" i="6"/>
  <c r="X155" i="6"/>
  <c r="X182" i="6"/>
  <c r="W178" i="6"/>
  <c r="K52" i="2" s="1"/>
  <c r="BW248" i="6"/>
  <c r="S257" i="6"/>
  <c r="G50" i="2" s="1"/>
  <c r="BH148" i="6"/>
  <c r="BA642" i="6"/>
  <c r="BE642" i="6" s="1"/>
  <c r="BC73" i="6"/>
  <c r="BE73" i="6" s="1"/>
  <c r="B88" i="2"/>
  <c r="BO573" i="6"/>
  <c r="Z80" i="6"/>
  <c r="S49" i="6"/>
  <c r="CB77" i="6"/>
  <c r="CC77" i="6" s="1"/>
  <c r="BY169" i="6"/>
  <c r="BD51" i="6"/>
  <c r="BF280" i="6"/>
  <c r="CB197" i="6"/>
  <c r="CC197" i="6" s="1"/>
  <c r="Y172" i="6"/>
  <c r="M110" i="2" s="1"/>
  <c r="BJ197" i="6"/>
  <c r="CB151" i="6"/>
  <c r="CC151" i="6" s="1"/>
  <c r="Y252" i="6"/>
  <c r="AA196" i="6"/>
  <c r="O26" i="2" s="1"/>
  <c r="AW264" i="6"/>
  <c r="CK68" i="6"/>
  <c r="CE68" i="6"/>
  <c r="CF68" i="6" s="1"/>
  <c r="O171" i="6"/>
  <c r="Q86" i="6"/>
  <c r="BZ192" i="6"/>
  <c r="CA192" i="6" s="1"/>
  <c r="BY153" i="6"/>
  <c r="CA153" i="6" s="1"/>
  <c r="BM41" i="6"/>
  <c r="BP44" i="6"/>
  <c r="BP254" i="6"/>
  <c r="CD73" i="6"/>
  <c r="BY62" i="6"/>
  <c r="AA94" i="6"/>
  <c r="O100" i="2" s="1"/>
  <c r="BO169" i="6"/>
  <c r="BB185" i="6"/>
  <c r="BE185" i="6" s="1"/>
  <c r="BO246" i="6"/>
  <c r="CD198" i="6"/>
  <c r="CF198" i="6" s="1"/>
  <c r="BA68" i="6"/>
  <c r="BI48" i="6"/>
  <c r="BK48" i="6" s="1"/>
  <c r="P48" i="6"/>
  <c r="CB266" i="6"/>
  <c r="V166" i="6"/>
  <c r="AX251" i="6"/>
  <c r="BF56" i="6"/>
  <c r="S73" i="6"/>
  <c r="U63" i="6"/>
  <c r="BC170" i="6"/>
  <c r="BE170" i="6" s="1"/>
  <c r="V156" i="6"/>
  <c r="P166" i="6"/>
  <c r="D23" i="2" s="1"/>
  <c r="BW273" i="6"/>
  <c r="T81" i="6"/>
  <c r="H25" i="2" s="1"/>
  <c r="CE167" i="6"/>
  <c r="CF167" i="6" s="1"/>
  <c r="O188" i="6"/>
  <c r="C64" i="2" s="1"/>
  <c r="S251" i="6"/>
  <c r="AA60" i="6"/>
  <c r="O11" i="2" s="1"/>
  <c r="U94" i="6"/>
  <c r="V47" i="6"/>
  <c r="CB153" i="6"/>
  <c r="CB366" i="6"/>
  <c r="S146" i="6"/>
  <c r="P167" i="6"/>
  <c r="D29" i="2" s="1"/>
  <c r="AV81" i="6"/>
  <c r="S172" i="6"/>
  <c r="G110" i="2" s="1"/>
  <c r="CK156" i="6"/>
  <c r="BZ41" i="6"/>
  <c r="CA41" i="6" s="1"/>
  <c r="BI190" i="6"/>
  <c r="BK190" i="6" s="1"/>
  <c r="BF275" i="6"/>
  <c r="R67" i="6"/>
  <c r="F37" i="2" s="1"/>
  <c r="CD86" i="6"/>
  <c r="BW156" i="6"/>
  <c r="BP147" i="6"/>
  <c r="BZ64" i="6"/>
  <c r="CA64" i="6" s="1"/>
  <c r="CD269" i="6"/>
  <c r="CF269" i="6" s="1"/>
  <c r="AV178" i="6"/>
  <c r="CK64" i="6"/>
  <c r="Y31" i="2" s="1"/>
  <c r="Y41" i="6"/>
  <c r="Y52" i="6"/>
  <c r="M93" i="2" s="1"/>
  <c r="BZ84" i="6"/>
  <c r="Z57" i="6"/>
  <c r="CB260" i="6"/>
  <c r="BI156" i="6"/>
  <c r="BK156" i="6" s="1"/>
  <c r="Y69" i="6"/>
  <c r="M122" i="2" s="1"/>
  <c r="CK271" i="6"/>
  <c r="Y105" i="2" s="1"/>
  <c r="BP567" i="6"/>
  <c r="Y250" i="6"/>
  <c r="V63" i="6"/>
  <c r="BP63" i="6"/>
  <c r="Z248" i="6"/>
  <c r="U259" i="6"/>
  <c r="AB259" i="6" s="1"/>
  <c r="P71" i="2" s="1"/>
  <c r="BC70" i="6"/>
  <c r="AA276" i="6"/>
  <c r="O39" i="2" s="1"/>
  <c r="BO168" i="6"/>
  <c r="AX41" i="6"/>
  <c r="Y176" i="6"/>
  <c r="O246" i="6"/>
  <c r="V263" i="6"/>
  <c r="S84" i="6"/>
  <c r="BB170" i="6"/>
  <c r="BP167" i="6"/>
  <c r="T39" i="6"/>
  <c r="BW159" i="6"/>
  <c r="BX159" i="6" s="1"/>
  <c r="Q273" i="6"/>
  <c r="BB150" i="6"/>
  <c r="BE150" i="6" s="1"/>
  <c r="AV47" i="6"/>
  <c r="BC276" i="6"/>
  <c r="BA271" i="6"/>
  <c r="BE271" i="6" s="1"/>
  <c r="BB66" i="6"/>
  <c r="BE66" i="6" s="1"/>
  <c r="BN194" i="6"/>
  <c r="B74" i="2"/>
  <c r="BO85" i="6"/>
  <c r="BQ85" i="6" s="1"/>
  <c r="S77" i="6"/>
  <c r="G57" i="2" s="1"/>
  <c r="BN247" i="6"/>
  <c r="Q246" i="6"/>
  <c r="BB160" i="6"/>
  <c r="BE160" i="6" s="1"/>
  <c r="R85" i="6"/>
  <c r="F21" i="2" s="1"/>
  <c r="P74" i="6"/>
  <c r="BW91" i="6"/>
  <c r="Z51" i="6"/>
  <c r="Z78" i="6"/>
  <c r="CK253" i="6"/>
  <c r="BM281" i="6"/>
  <c r="BQ281" i="6" s="1"/>
  <c r="T195" i="6"/>
  <c r="H55" i="2" s="1"/>
  <c r="CK149" i="6"/>
  <c r="Y20" i="2" s="1"/>
  <c r="R251" i="6"/>
  <c r="BM84" i="6"/>
  <c r="BN273" i="6"/>
  <c r="BH67" i="6"/>
  <c r="BP162" i="6"/>
  <c r="AA91" i="6"/>
  <c r="O42" i="2" s="1"/>
  <c r="X68" i="6"/>
  <c r="U157" i="6"/>
  <c r="BW249" i="6"/>
  <c r="BZ56" i="6"/>
  <c r="CA56" i="6" s="1"/>
  <c r="CE191" i="6"/>
  <c r="CF191" i="6" s="1"/>
  <c r="CD161" i="6"/>
  <c r="CK82" i="6"/>
  <c r="CD181" i="6"/>
  <c r="CK338" i="6"/>
  <c r="BW196" i="6"/>
  <c r="BX196" i="6" s="1"/>
  <c r="BB281" i="6"/>
  <c r="BE281" i="6" s="1"/>
  <c r="AV151" i="6"/>
  <c r="BI169" i="6"/>
  <c r="BK169" i="6" s="1"/>
  <c r="BZ44" i="6"/>
  <c r="CA44" i="6" s="1"/>
  <c r="BI193" i="6"/>
  <c r="BK193" i="6" s="1"/>
  <c r="BP73" i="6"/>
  <c r="BB77" i="6"/>
  <c r="BA258" i="6"/>
  <c r="BE258" i="6" s="1"/>
  <c r="P246" i="6"/>
  <c r="T184" i="6"/>
  <c r="H77" i="2" s="1"/>
  <c r="Q47" i="6"/>
  <c r="E74" i="2" s="1"/>
  <c r="BD90" i="6"/>
  <c r="Y148" i="6"/>
  <c r="S253" i="6"/>
  <c r="S277" i="6" s="1"/>
  <c r="V173" i="6"/>
  <c r="S157" i="6"/>
  <c r="BJ85" i="6"/>
  <c r="CB181" i="6"/>
  <c r="CC181" i="6" s="1"/>
  <c r="BW250" i="6"/>
  <c r="AV38" i="6"/>
  <c r="AX67" i="6"/>
  <c r="AY67" i="6" s="1"/>
  <c r="CE338" i="6"/>
  <c r="CF338" i="6" s="1"/>
  <c r="Q76" i="6"/>
  <c r="Q89" i="6"/>
  <c r="E78" i="2" s="1"/>
  <c r="AW261" i="6"/>
  <c r="V85" i="6"/>
  <c r="W163" i="6"/>
  <c r="BD148" i="6"/>
  <c r="BO200" i="6"/>
  <c r="BH166" i="6"/>
  <c r="CE49" i="6"/>
  <c r="CF49" i="6" s="1"/>
  <c r="BM86" i="6"/>
  <c r="BO56" i="6"/>
  <c r="BQ56" i="6" s="1"/>
  <c r="Z277" i="6"/>
  <c r="BW258" i="6"/>
  <c r="AA180" i="6"/>
  <c r="BO57" i="6"/>
  <c r="BQ57" i="6" s="1"/>
  <c r="AV51" i="6"/>
  <c r="AZ51" i="6" s="1"/>
  <c r="AV78" i="6"/>
  <c r="CE340" i="6"/>
  <c r="CF340" i="6" s="1"/>
  <c r="CD266" i="6"/>
  <c r="CF266" i="6" s="1"/>
  <c r="BM191" i="6"/>
  <c r="BZ341" i="6"/>
  <c r="CA341" i="6" s="1"/>
  <c r="CK191" i="6"/>
  <c r="BZ258" i="6"/>
  <c r="BA199" i="6"/>
  <c r="BH190" i="6"/>
  <c r="BL190" i="6" s="1"/>
  <c r="BC642" i="6"/>
  <c r="O169" i="6"/>
  <c r="C15" i="2" s="1"/>
  <c r="BC257" i="6"/>
  <c r="AW56" i="6"/>
  <c r="AY56" i="6" s="1"/>
  <c r="P47" i="6"/>
  <c r="D74" i="2" s="1"/>
  <c r="BF272" i="6"/>
  <c r="X275" i="6"/>
  <c r="L38" i="2" s="1"/>
  <c r="BF68" i="6"/>
  <c r="BP175" i="6"/>
  <c r="U182" i="6"/>
  <c r="CD50" i="6"/>
  <c r="BC65" i="6"/>
  <c r="BB280" i="6"/>
  <c r="BE280" i="6" s="1"/>
  <c r="X53" i="6"/>
  <c r="Q85" i="6"/>
  <c r="E21" i="2" s="1"/>
  <c r="BB200" i="6"/>
  <c r="BE200" i="6" s="1"/>
  <c r="BC148" i="6"/>
  <c r="BW49" i="6"/>
  <c r="BX49" i="6" s="1"/>
  <c r="CE268" i="6"/>
  <c r="X195" i="6"/>
  <c r="L55" i="2" s="1"/>
  <c r="O279" i="6"/>
  <c r="C103" i="2" s="1"/>
  <c r="BW200" i="6"/>
  <c r="BJ91" i="6"/>
  <c r="BP82" i="6"/>
  <c r="BJ76" i="6"/>
  <c r="Q52" i="6"/>
  <c r="E93" i="2" s="1"/>
  <c r="CB79" i="6"/>
  <c r="CC79" i="6" s="1"/>
  <c r="V642" i="6"/>
  <c r="BB61" i="6"/>
  <c r="BM267" i="6"/>
  <c r="BQ267" i="6" s="1"/>
  <c r="BJ150" i="6"/>
  <c r="BW198" i="6"/>
  <c r="BN163" i="6"/>
  <c r="R276" i="6"/>
  <c r="F39" i="2" s="1"/>
  <c r="S41" i="6"/>
  <c r="CK193" i="6"/>
  <c r="Y36" i="2" s="1"/>
  <c r="BW180" i="6"/>
  <c r="BX180" i="6" s="1"/>
  <c r="U191" i="6"/>
  <c r="BN46" i="6"/>
  <c r="BI261" i="6"/>
  <c r="BC195" i="6"/>
  <c r="BE195" i="6" s="1"/>
  <c r="BB191" i="6"/>
  <c r="O260" i="6"/>
  <c r="C69" i="2" s="1"/>
  <c r="W54" i="6"/>
  <c r="K80" i="2" s="1"/>
  <c r="CB191" i="6"/>
  <c r="CC191" i="6" s="1"/>
  <c r="S65" i="6"/>
  <c r="X151" i="6"/>
  <c r="B11" i="2"/>
  <c r="AA250" i="6"/>
  <c r="CB146" i="6"/>
  <c r="CC146" i="6" s="1"/>
  <c r="BI54" i="6"/>
  <c r="BK54" i="6" s="1"/>
  <c r="BD74" i="6"/>
  <c r="CB200" i="6"/>
  <c r="R160" i="6"/>
  <c r="BF182" i="6"/>
  <c r="BI266" i="6"/>
  <c r="Q194" i="6"/>
  <c r="E59" i="2" s="1"/>
  <c r="AV154" i="6"/>
  <c r="BM153" i="6"/>
  <c r="BQ153" i="6" s="1"/>
  <c r="V264" i="6"/>
  <c r="BB152" i="6"/>
  <c r="BE152" i="6" s="1"/>
  <c r="BM62" i="6"/>
  <c r="BM61" i="6"/>
  <c r="BZ152" i="6"/>
  <c r="CE278" i="6"/>
  <c r="X50" i="6"/>
  <c r="L94" i="2" s="1"/>
  <c r="BN75" i="6"/>
  <c r="Q183" i="6"/>
  <c r="AV251" i="6"/>
  <c r="BH89" i="6"/>
  <c r="S149" i="6"/>
  <c r="G20" i="2" s="1"/>
  <c r="BF247" i="6"/>
  <c r="BN89" i="6"/>
  <c r="BQ89" i="6" s="1"/>
  <c r="BC85" i="6"/>
  <c r="BE85" i="6" s="1"/>
  <c r="BZ79" i="6"/>
  <c r="CA79" i="6" s="1"/>
  <c r="BP151" i="6"/>
  <c r="BY565" i="6"/>
  <c r="CA565" i="6" s="1"/>
  <c r="CG565" i="6" s="1"/>
  <c r="CH565" i="6" s="1"/>
  <c r="W44" i="2" s="1"/>
  <c r="BC264" i="6"/>
  <c r="X189" i="6"/>
  <c r="L115" i="2" s="1"/>
  <c r="BD49" i="6"/>
  <c r="CE154" i="6"/>
  <c r="CF154" i="6" s="1"/>
  <c r="AW336" i="6"/>
  <c r="AY336" i="6" s="1"/>
  <c r="CK70" i="6"/>
  <c r="U200" i="6"/>
  <c r="AV195" i="6"/>
  <c r="BY67" i="6"/>
  <c r="BA195" i="6"/>
  <c r="AW174" i="6"/>
  <c r="AY174" i="6" s="1"/>
  <c r="BI279" i="6"/>
  <c r="BW41" i="6"/>
  <c r="BX41" i="6" s="1"/>
  <c r="V86" i="6"/>
  <c r="O177" i="6"/>
  <c r="C111" i="2" s="1"/>
  <c r="T82" i="6"/>
  <c r="CD190" i="6"/>
  <c r="BN254" i="6"/>
  <c r="BC253" i="6"/>
  <c r="T47" i="6"/>
  <c r="H74" i="2" s="1"/>
  <c r="BW61" i="6"/>
  <c r="BX61" i="6" s="1"/>
  <c r="P187" i="6"/>
  <c r="D58" i="2" s="1"/>
  <c r="BW153" i="6"/>
  <c r="BH251" i="6"/>
  <c r="BC174" i="6"/>
  <c r="P272" i="6"/>
  <c r="X249" i="6"/>
  <c r="T148" i="6"/>
  <c r="Q176" i="6"/>
  <c r="BW259" i="6"/>
  <c r="X187" i="6"/>
  <c r="L58" i="2" s="1"/>
  <c r="P282" i="6"/>
  <c r="D104" i="2" s="1"/>
  <c r="BF252" i="6"/>
  <c r="BZ188" i="6"/>
  <c r="CA188" i="6" s="1"/>
  <c r="BD169" i="6"/>
  <c r="V148" i="6"/>
  <c r="BH153" i="6"/>
  <c r="Q180" i="6"/>
  <c r="AA279" i="6"/>
  <c r="O103" i="2" s="1"/>
  <c r="P181" i="6"/>
  <c r="D109" i="2" s="1"/>
  <c r="BI175" i="6"/>
  <c r="BK175" i="6" s="1"/>
  <c r="BN182" i="6"/>
  <c r="BQ182" i="6" s="1"/>
  <c r="AW84" i="6"/>
  <c r="AY84" i="6" s="1"/>
  <c r="BB50" i="6"/>
  <c r="Q80" i="6"/>
  <c r="X261" i="6"/>
  <c r="L73" i="2" s="1"/>
  <c r="P49" i="6"/>
  <c r="BP198" i="6"/>
  <c r="BI87" i="6"/>
  <c r="BK87" i="6" s="1"/>
  <c r="CD90" i="6"/>
  <c r="CF90" i="6" s="1"/>
  <c r="CE89" i="6"/>
  <c r="BP168" i="6"/>
  <c r="BW270" i="6"/>
  <c r="R91" i="6"/>
  <c r="F42" i="2" s="1"/>
  <c r="AW246" i="6"/>
  <c r="BD152" i="6"/>
  <c r="BZ78" i="6"/>
  <c r="CA78" i="6" s="1"/>
  <c r="BI263" i="6"/>
  <c r="BJ151" i="6"/>
  <c r="AX155" i="6"/>
  <c r="Z52" i="6"/>
  <c r="N93" i="2" s="1"/>
  <c r="BN270" i="6"/>
  <c r="BM55" i="6"/>
  <c r="BN263" i="6"/>
  <c r="CE47" i="6"/>
  <c r="CF47" i="6" s="1"/>
  <c r="B94" i="2"/>
  <c r="BP340" i="6"/>
  <c r="CE282" i="6"/>
  <c r="BN152" i="6"/>
  <c r="BQ152" i="6" s="1"/>
  <c r="V260" i="6"/>
  <c r="BJ269" i="6"/>
  <c r="W56" i="6"/>
  <c r="K88" i="2" s="1"/>
  <c r="AV179" i="6"/>
  <c r="AW275" i="6"/>
  <c r="AA157" i="6"/>
  <c r="AV200" i="6"/>
  <c r="BZ282" i="6"/>
  <c r="AW196" i="6"/>
  <c r="AY196" i="6" s="1"/>
  <c r="BM196" i="6"/>
  <c r="BD352" i="6"/>
  <c r="AA247" i="6"/>
  <c r="AV39" i="6"/>
  <c r="AZ39" i="6" s="1"/>
  <c r="CD196" i="6"/>
  <c r="AA79" i="6"/>
  <c r="O56" i="2" s="1"/>
  <c r="V147" i="6"/>
  <c r="Z191" i="6"/>
  <c r="BW173" i="6"/>
  <c r="BX173" i="6" s="1"/>
  <c r="BB46" i="6"/>
  <c r="BW181" i="6"/>
  <c r="BX181" i="6" s="1"/>
  <c r="T52" i="6"/>
  <c r="H93" i="2" s="1"/>
  <c r="O48" i="6"/>
  <c r="BI188" i="6"/>
  <c r="BK188" i="6" s="1"/>
  <c r="BC156" i="6"/>
  <c r="X199" i="6"/>
  <c r="L90" i="2" s="1"/>
  <c r="AX47" i="6"/>
  <c r="BF66" i="6"/>
  <c r="Y246" i="6"/>
  <c r="T198" i="6"/>
  <c r="H120" i="2" s="1"/>
  <c r="T257" i="6"/>
  <c r="H50" i="2" s="1"/>
  <c r="BJ200" i="6"/>
  <c r="BY273" i="6"/>
  <c r="CA273" i="6" s="1"/>
  <c r="U189" i="6"/>
  <c r="BO185" i="6"/>
  <c r="BB262" i="6"/>
  <c r="BI366" i="6"/>
  <c r="BI67" i="6"/>
  <c r="X642" i="6"/>
  <c r="AA74" i="6"/>
  <c r="BA47" i="6"/>
  <c r="CE57" i="6"/>
  <c r="CF57" i="6" s="1"/>
  <c r="CD271" i="6"/>
  <c r="CF271" i="6" s="1"/>
  <c r="BW340" i="6"/>
  <c r="BX340" i="6" s="1"/>
  <c r="P260" i="6"/>
  <c r="D69" i="2" s="1"/>
  <c r="O85" i="6"/>
  <c r="C21" i="2" s="1"/>
  <c r="BM79" i="6"/>
  <c r="T163" i="6"/>
  <c r="AX190" i="6"/>
  <c r="W181" i="6"/>
  <c r="K109" i="2" s="1"/>
  <c r="BB338" i="6"/>
  <c r="BC54" i="6"/>
  <c r="BE54" i="6" s="1"/>
  <c r="BD56" i="6"/>
  <c r="S173" i="6"/>
  <c r="G81" i="2" s="1"/>
  <c r="CD55" i="6"/>
  <c r="BO248" i="6"/>
  <c r="W280" i="6"/>
  <c r="K28" i="2" s="1"/>
  <c r="U62" i="6"/>
  <c r="BF55" i="6"/>
  <c r="BF83" i="6"/>
  <c r="BJ190" i="6"/>
  <c r="CB155" i="6"/>
  <c r="CC155" i="6" s="1"/>
  <c r="P168" i="6"/>
  <c r="D12" i="2" s="1"/>
  <c r="W179" i="6"/>
  <c r="K99" i="2" s="1"/>
  <c r="AW269" i="6"/>
  <c r="BW192" i="6"/>
  <c r="BX192" i="6" s="1"/>
  <c r="BN336" i="6"/>
  <c r="BY167" i="6"/>
  <c r="BF85" i="6"/>
  <c r="BF171" i="6"/>
  <c r="X60" i="6"/>
  <c r="L11" i="2" s="1"/>
  <c r="BP257" i="6"/>
  <c r="BH68" i="6"/>
  <c r="Y280" i="6"/>
  <c r="M28" i="2" s="1"/>
  <c r="W171" i="6"/>
  <c r="AV57" i="6"/>
  <c r="AA150" i="6"/>
  <c r="CE88" i="6"/>
  <c r="CF88" i="6" s="1"/>
  <c r="Y146" i="6"/>
  <c r="X39" i="6"/>
  <c r="W281" i="6"/>
  <c r="K67" i="2" s="1"/>
  <c r="R282" i="6"/>
  <c r="F104" i="2" s="1"/>
  <c r="AW194" i="6"/>
  <c r="AY194" i="6" s="1"/>
  <c r="BW160" i="6"/>
  <c r="AA275" i="6"/>
  <c r="O38" i="2" s="1"/>
  <c r="BY193" i="6"/>
  <c r="BO250" i="6"/>
  <c r="BH57" i="6"/>
  <c r="AV175" i="6"/>
  <c r="BC282" i="6"/>
  <c r="S83" i="6"/>
  <c r="G22" i="2" s="1"/>
  <c r="AA253" i="6"/>
  <c r="O67" i="6"/>
  <c r="C37" i="2" s="1"/>
  <c r="BN91" i="6"/>
  <c r="BH253" i="6"/>
  <c r="CK151" i="6"/>
  <c r="AX40" i="6"/>
  <c r="Q73" i="6"/>
  <c r="BH268" i="6"/>
  <c r="X269" i="6"/>
  <c r="L95" i="2" s="1"/>
  <c r="CK257" i="6"/>
  <c r="Y50" i="2" s="1"/>
  <c r="AV197" i="6"/>
  <c r="BZ260" i="6"/>
  <c r="V174" i="6"/>
  <c r="CD189" i="6"/>
  <c r="BB53" i="6"/>
  <c r="BE53" i="6" s="1"/>
  <c r="P280" i="6"/>
  <c r="D28" i="2" s="1"/>
  <c r="Y63" i="6"/>
  <c r="BY253" i="6"/>
  <c r="CA253" i="6" s="1"/>
  <c r="X253" i="6"/>
  <c r="AX86" i="6"/>
  <c r="BZ279" i="6"/>
  <c r="CB178" i="6"/>
  <c r="CC178" i="6" s="1"/>
  <c r="BW170" i="6"/>
  <c r="BX170" i="6" s="1"/>
  <c r="S281" i="6"/>
  <c r="G67" i="2" s="1"/>
  <c r="W57" i="6"/>
  <c r="Q151" i="6"/>
  <c r="BY51" i="6"/>
  <c r="BC83" i="6"/>
  <c r="BE83" i="6" s="1"/>
  <c r="BM198" i="6"/>
  <c r="BQ198" i="6" s="1"/>
  <c r="B21" i="2"/>
  <c r="O86" i="6"/>
  <c r="BC189" i="6"/>
  <c r="BE189" i="6" s="1"/>
  <c r="O40" i="6"/>
  <c r="Z50" i="6"/>
  <c r="N94" i="2" s="1"/>
  <c r="CB271" i="6"/>
  <c r="B90" i="2"/>
  <c r="AW146" i="6"/>
  <c r="AY146" i="6" s="1"/>
  <c r="BC197" i="6"/>
  <c r="BE197" i="6" s="1"/>
  <c r="BB272" i="6"/>
  <c r="AX270" i="6"/>
  <c r="S69" i="6"/>
  <c r="G122" i="2" s="1"/>
  <c r="BP269" i="6"/>
  <c r="U151" i="6"/>
  <c r="AB151" i="6" s="1"/>
  <c r="AC151" i="6" s="1"/>
  <c r="AD151" i="6" s="1"/>
  <c r="Z194" i="6"/>
  <c r="N59" i="2" s="1"/>
  <c r="BI49" i="6"/>
  <c r="BK49" i="6" s="1"/>
  <c r="BY191" i="6"/>
  <c r="BM188" i="6"/>
  <c r="U52" i="6"/>
  <c r="AW253" i="6"/>
  <c r="Q276" i="6"/>
  <c r="E39" i="2" s="1"/>
  <c r="BI268" i="6"/>
  <c r="U75" i="6"/>
  <c r="P266" i="6"/>
  <c r="D108" i="2" s="1"/>
  <c r="BJ193" i="6"/>
  <c r="BN81" i="6"/>
  <c r="Z249" i="6"/>
  <c r="BA269" i="6"/>
  <c r="BE269" i="6" s="1"/>
  <c r="BD173" i="6"/>
  <c r="BC64" i="6"/>
  <c r="V62" i="6"/>
  <c r="V153" i="6"/>
  <c r="T70" i="6"/>
  <c r="CD60" i="6"/>
  <c r="BF186" i="6"/>
  <c r="R89" i="6"/>
  <c r="F78" i="2" s="1"/>
  <c r="BO50" i="6"/>
  <c r="BQ50" i="6" s="1"/>
  <c r="CE273" i="6"/>
  <c r="BZ53" i="6"/>
  <c r="CA53" i="6" s="1"/>
  <c r="BH186" i="6"/>
  <c r="T266" i="6"/>
  <c r="H108" i="2" s="1"/>
  <c r="BB199" i="6"/>
  <c r="BE199" i="6" s="1"/>
  <c r="W275" i="6"/>
  <c r="K38" i="2" s="1"/>
  <c r="AV173" i="6"/>
  <c r="AZ173" i="6" s="1"/>
  <c r="BH46" i="6"/>
  <c r="BL46" i="6" s="1"/>
  <c r="BB74" i="6"/>
  <c r="CD57" i="6"/>
  <c r="CB51" i="6"/>
  <c r="CC51" i="6" s="1"/>
  <c r="BO177" i="6"/>
  <c r="Q268" i="6"/>
  <c r="E91" i="2" s="1"/>
  <c r="BZ62" i="6"/>
  <c r="CA62" i="6" s="1"/>
  <c r="AV185" i="6"/>
  <c r="AZ185" i="6" s="1"/>
  <c r="BZ263" i="6"/>
  <c r="U174" i="6"/>
  <c r="BB94" i="6"/>
  <c r="BJ47" i="6"/>
  <c r="AW260" i="6"/>
  <c r="BB83" i="6"/>
  <c r="CE48" i="6"/>
  <c r="CF48" i="6" s="1"/>
  <c r="X76" i="6"/>
  <c r="BJ182" i="6"/>
  <c r="Q250" i="6"/>
  <c r="BI82" i="6"/>
  <c r="BK82" i="6" s="1"/>
  <c r="CB173" i="6"/>
  <c r="CC173" i="6" s="1"/>
  <c r="CE44" i="6"/>
  <c r="CF44" i="6" s="1"/>
  <c r="BC175" i="6"/>
  <c r="BW278" i="6"/>
  <c r="BZ153" i="6"/>
  <c r="Y281" i="6"/>
  <c r="M67" i="2" s="1"/>
  <c r="W152" i="6"/>
  <c r="BO64" i="6"/>
  <c r="BZ77" i="6"/>
  <c r="CA77" i="6" s="1"/>
  <c r="AW168" i="6"/>
  <c r="AY168" i="6" s="1"/>
  <c r="CK176" i="6"/>
  <c r="CD85" i="6"/>
  <c r="BI170" i="6"/>
  <c r="BK170" i="6" s="1"/>
  <c r="BD188" i="6"/>
  <c r="CE67" i="6"/>
  <c r="CF67" i="6" s="1"/>
  <c r="V87" i="6"/>
  <c r="CK265" i="6"/>
  <c r="Y63" i="2" s="1"/>
  <c r="CK182" i="6"/>
  <c r="S64" i="6"/>
  <c r="G31" i="2" s="1"/>
  <c r="V83" i="6"/>
  <c r="X168" i="6"/>
  <c r="L12" i="2" s="1"/>
  <c r="BI249" i="6"/>
  <c r="O50" i="6"/>
  <c r="C94" i="2" s="1"/>
  <c r="CD274" i="6"/>
  <c r="CF274" i="6" s="1"/>
  <c r="B73" i="2"/>
  <c r="BH340" i="6"/>
  <c r="V189" i="6"/>
  <c r="BF79" i="6"/>
  <c r="CE199" i="6"/>
  <c r="X63" i="6"/>
  <c r="CE265" i="6"/>
  <c r="P199" i="6"/>
  <c r="D90" i="2" s="1"/>
  <c r="U54" i="6"/>
  <c r="BZ81" i="6"/>
  <c r="CA81" i="6" s="1"/>
  <c r="BD254" i="6"/>
  <c r="R259" i="6"/>
  <c r="F71" i="2" s="1"/>
  <c r="CB172" i="6"/>
  <c r="CC172" i="6" s="1"/>
  <c r="R62" i="6"/>
  <c r="F66" i="2" s="1"/>
  <c r="BC60" i="6"/>
  <c r="BE60" i="6" s="1"/>
  <c r="AA70" i="6"/>
  <c r="AW259" i="6"/>
  <c r="BD263" i="6"/>
  <c r="BN246" i="6"/>
  <c r="CD273" i="6"/>
  <c r="CF273" i="6" s="1"/>
  <c r="BI340" i="6"/>
  <c r="BK340" i="6" s="1"/>
  <c r="T263" i="6"/>
  <c r="U194" i="6"/>
  <c r="BI155" i="6"/>
  <c r="BK155" i="6" s="1"/>
  <c r="BZ184" i="6"/>
  <c r="CA184" i="6" s="1"/>
  <c r="R81" i="6"/>
  <c r="F25" i="2" s="1"/>
  <c r="BM280" i="6"/>
  <c r="BQ280" i="6" s="1"/>
  <c r="BW195" i="6"/>
  <c r="BX195" i="6" s="1"/>
  <c r="BP156" i="6"/>
  <c r="AX277" i="6"/>
  <c r="X77" i="6"/>
  <c r="L57" i="2" s="1"/>
  <c r="CE366" i="6"/>
  <c r="BH247" i="6"/>
  <c r="AW250" i="6"/>
  <c r="AZ250" i="6" s="1"/>
  <c r="AA77" i="6"/>
  <c r="O57" i="2" s="1"/>
  <c r="Q190" i="6"/>
  <c r="E87" i="2" s="1"/>
  <c r="BZ259" i="6"/>
  <c r="Y157" i="6"/>
  <c r="R49" i="6"/>
  <c r="CB248" i="6"/>
  <c r="BB172" i="6"/>
  <c r="BE172" i="6" s="1"/>
  <c r="BF57" i="6"/>
  <c r="B15" i="2"/>
  <c r="Q79" i="6"/>
  <c r="E56" i="2" s="1"/>
  <c r="CK279" i="6"/>
  <c r="Y103" i="2" s="1"/>
  <c r="BY177" i="6"/>
  <c r="BM73" i="6"/>
  <c r="R265" i="6"/>
  <c r="F63" i="2" s="1"/>
  <c r="BB277" i="6"/>
  <c r="CK65" i="6"/>
  <c r="AA89" i="6"/>
  <c r="O78" i="2" s="1"/>
  <c r="BM185" i="6"/>
  <c r="CK83" i="6"/>
  <c r="Y22" i="2" s="1"/>
  <c r="P75" i="6"/>
  <c r="D8" i="2" s="1"/>
  <c r="BO567" i="6"/>
  <c r="BH70" i="6"/>
  <c r="CC70" i="6" s="1"/>
  <c r="AV163" i="6"/>
  <c r="B37" i="2"/>
  <c r="BP181" i="6"/>
  <c r="BM169" i="6"/>
  <c r="BF250" i="6"/>
  <c r="Y75" i="6"/>
  <c r="M8" i="2" s="1"/>
  <c r="CD64" i="6"/>
  <c r="BH200" i="6"/>
  <c r="U247" i="6"/>
  <c r="P55" i="6"/>
  <c r="BM38" i="6"/>
  <c r="W187" i="6"/>
  <c r="K58" i="2" s="1"/>
  <c r="BO193" i="6"/>
  <c r="BQ193" i="6" s="1"/>
  <c r="BB282" i="6"/>
  <c r="BE282" i="6" s="1"/>
  <c r="R66" i="6"/>
  <c r="F18" i="2" s="1"/>
  <c r="AV249" i="6"/>
  <c r="BO186" i="6"/>
  <c r="V40" i="6"/>
  <c r="AW89" i="6"/>
  <c r="AY89" i="6" s="1"/>
  <c r="Z163" i="6"/>
  <c r="BJ41" i="6"/>
  <c r="BH249" i="6"/>
  <c r="BY50" i="6"/>
  <c r="S167" i="6"/>
  <c r="G29" i="2" s="1"/>
  <c r="R75" i="6"/>
  <c r="F8" i="2" s="1"/>
  <c r="CB57" i="6"/>
  <c r="CC57" i="6" s="1"/>
  <c r="P82" i="6"/>
  <c r="BN57" i="6"/>
  <c r="CB278" i="6"/>
  <c r="BB147" i="6"/>
  <c r="BE147" i="6" s="1"/>
  <c r="U159" i="6"/>
  <c r="BN84" i="6"/>
  <c r="BQ84" i="6" s="1"/>
  <c r="BJ174" i="6"/>
  <c r="U275" i="6"/>
  <c r="V269" i="6"/>
  <c r="CD179" i="6"/>
  <c r="W67" i="6"/>
  <c r="K37" i="2" s="1"/>
  <c r="X196" i="6"/>
  <c r="L26" i="2" s="1"/>
  <c r="Q184" i="6"/>
  <c r="E77" i="2" s="1"/>
  <c r="BH267" i="6"/>
  <c r="CK148" i="6"/>
  <c r="W246" i="6"/>
  <c r="T188" i="6"/>
  <c r="H64" i="2" s="1"/>
  <c r="CB159" i="6"/>
  <c r="CC159" i="6" s="1"/>
  <c r="BP148" i="6"/>
  <c r="R70" i="6"/>
  <c r="V276" i="6"/>
  <c r="AA189" i="6"/>
  <c r="O115" i="2" s="1"/>
  <c r="BY88" i="6"/>
  <c r="B59" i="2"/>
  <c r="Z261" i="6"/>
  <c r="N73" i="2" s="1"/>
  <c r="T61" i="6"/>
  <c r="Y39" i="6"/>
  <c r="AX83" i="6"/>
  <c r="BZ280" i="6"/>
  <c r="V76" i="6"/>
  <c r="V67" i="6"/>
  <c r="AV60" i="6"/>
  <c r="AZ60" i="6" s="1"/>
  <c r="R51" i="6"/>
  <c r="AW183" i="6"/>
  <c r="AY183" i="6" s="1"/>
  <c r="O47" i="6"/>
  <c r="C74" i="2" s="1"/>
  <c r="BF69" i="6"/>
  <c r="BF149" i="6"/>
  <c r="BN191" i="6"/>
  <c r="BA78" i="6"/>
  <c r="BH146" i="6"/>
  <c r="X194" i="6"/>
  <c r="L59" i="2" s="1"/>
  <c r="AA267" i="6"/>
  <c r="O89" i="2" s="1"/>
  <c r="T85" i="6"/>
  <c r="H21" i="2" s="1"/>
  <c r="V188" i="6"/>
  <c r="BA338" i="6"/>
  <c r="Y152" i="6"/>
  <c r="BM47" i="6"/>
  <c r="V271" i="6"/>
  <c r="T259" i="6"/>
  <c r="H71" i="2" s="1"/>
  <c r="CB91" i="6"/>
  <c r="O68" i="6"/>
  <c r="Z55" i="6"/>
  <c r="BB155" i="6"/>
  <c r="BF279" i="6"/>
  <c r="BD259" i="6"/>
  <c r="AX63" i="6"/>
  <c r="BF193" i="6"/>
  <c r="BF159" i="6"/>
  <c r="AW187" i="6"/>
  <c r="AY187" i="6" s="1"/>
  <c r="V146" i="6"/>
  <c r="BW50" i="6"/>
  <c r="BX50" i="6" s="1"/>
  <c r="AA80" i="6"/>
  <c r="Y189" i="6"/>
  <c r="M115" i="2" s="1"/>
  <c r="AW46" i="6"/>
  <c r="AY46" i="6" s="1"/>
  <c r="AW48" i="6"/>
  <c r="AY48" i="6" s="1"/>
  <c r="BA146" i="6"/>
  <c r="S182" i="6"/>
  <c r="BJ88" i="6"/>
  <c r="BH82" i="6"/>
  <c r="BD341" i="6"/>
  <c r="BO338" i="6"/>
  <c r="BQ338" i="6" s="1"/>
  <c r="CB81" i="6"/>
  <c r="CC81" i="6" s="1"/>
  <c r="CD67" i="6"/>
  <c r="BM264" i="6"/>
  <c r="BQ264" i="6" s="1"/>
  <c r="Y268" i="6"/>
  <c r="M91" i="2" s="1"/>
  <c r="P196" i="6"/>
  <c r="D26" i="2" s="1"/>
  <c r="CD52" i="6"/>
  <c r="S200" i="6"/>
  <c r="G76" i="2" s="1"/>
  <c r="CD53" i="6"/>
  <c r="V268" i="6"/>
  <c r="BF84" i="6"/>
  <c r="BP246" i="6"/>
  <c r="BP60" i="6"/>
  <c r="Y199" i="6"/>
  <c r="M90" i="2" s="1"/>
  <c r="BF174" i="6"/>
  <c r="BI41" i="6"/>
  <c r="BK41" i="6" s="1"/>
  <c r="W88" i="6"/>
  <c r="K43" i="2" s="1"/>
  <c r="CD170" i="6"/>
  <c r="O56" i="6"/>
  <c r="C88" i="2" s="1"/>
  <c r="BP196" i="6"/>
  <c r="BA247" i="6"/>
  <c r="BE247" i="6" s="1"/>
  <c r="Z146" i="6"/>
  <c r="BB336" i="6"/>
  <c r="BM573" i="6"/>
  <c r="AX199" i="6"/>
  <c r="BO262" i="6"/>
  <c r="BB642" i="6"/>
  <c r="BB168" i="6"/>
  <c r="BE168" i="6" s="1"/>
  <c r="BB268" i="6"/>
  <c r="BB253" i="6"/>
  <c r="BC79" i="6"/>
  <c r="BE79" i="6" s="1"/>
  <c r="BB41" i="6"/>
  <c r="CB52" i="6"/>
  <c r="CC52" i="6" s="1"/>
  <c r="BN199" i="6"/>
  <c r="BQ199" i="6" s="1"/>
  <c r="BC280" i="6"/>
  <c r="W55" i="6"/>
  <c r="BD63" i="6"/>
  <c r="BO247" i="6"/>
  <c r="Z159" i="6"/>
  <c r="O51" i="6"/>
  <c r="O195" i="6"/>
  <c r="C55" i="2" s="1"/>
  <c r="BD75" i="6"/>
  <c r="BW261" i="6"/>
  <c r="BN169" i="6"/>
  <c r="BQ169" i="6" s="1"/>
  <c r="BO49" i="6"/>
  <c r="Y197" i="6"/>
  <c r="S87" i="6"/>
  <c r="G46" i="2" s="1"/>
  <c r="Q155" i="6"/>
  <c r="BO91" i="6"/>
  <c r="CE151" i="6"/>
  <c r="CF151" i="6" s="1"/>
  <c r="U81" i="6"/>
  <c r="Q74" i="6"/>
  <c r="W68" i="6"/>
  <c r="Z250" i="6"/>
  <c r="Q65" i="6"/>
  <c r="S171" i="6"/>
  <c r="BM197" i="6"/>
  <c r="BW155" i="6"/>
  <c r="BX155" i="6" s="1"/>
  <c r="BB153" i="6"/>
  <c r="AX192" i="6"/>
  <c r="AW57" i="6"/>
  <c r="AY57" i="6" s="1"/>
  <c r="BY41" i="6"/>
  <c r="BH54" i="6"/>
  <c r="BL54" i="6" s="1"/>
  <c r="T187" i="6"/>
  <c r="H58" i="2" s="1"/>
  <c r="BN154" i="6"/>
  <c r="BQ154" i="6" s="1"/>
  <c r="BH269" i="6"/>
  <c r="BW163" i="6"/>
  <c r="AA183" i="6"/>
  <c r="O275" i="6"/>
  <c r="C38" i="2" s="1"/>
  <c r="BB68" i="6"/>
  <c r="CD75" i="6"/>
  <c r="BI147" i="6"/>
  <c r="BK147" i="6" s="1"/>
  <c r="B23" i="2"/>
  <c r="BF52" i="6"/>
  <c r="BD190" i="6"/>
  <c r="Z62" i="6"/>
  <c r="N66" i="2" s="1"/>
  <c r="O65" i="6"/>
  <c r="BW70" i="6"/>
  <c r="BW157" i="6"/>
  <c r="BW62" i="6"/>
  <c r="BX62" i="6" s="1"/>
  <c r="O198" i="6"/>
  <c r="C120" i="2" s="1"/>
  <c r="BO152" i="6"/>
  <c r="W190" i="6"/>
  <c r="K87" i="2" s="1"/>
  <c r="BD247" i="6"/>
  <c r="AW200" i="6"/>
  <c r="AY200" i="6" s="1"/>
  <c r="CK264" i="6"/>
  <c r="Y107" i="2" s="1"/>
  <c r="BN258" i="6"/>
  <c r="BN88" i="6"/>
  <c r="BF82" i="6"/>
  <c r="X62" i="6"/>
  <c r="L66" i="2" s="1"/>
  <c r="R189" i="6"/>
  <c r="F115" i="2" s="1"/>
  <c r="BP74" i="6"/>
  <c r="AW70" i="6"/>
  <c r="S276" i="6"/>
  <c r="G39" i="2" s="1"/>
  <c r="B56" i="2"/>
  <c r="BI84" i="6"/>
  <c r="BK84" i="6" s="1"/>
  <c r="AX273" i="6"/>
  <c r="BA161" i="6"/>
  <c r="S155" i="6"/>
  <c r="Z151" i="6"/>
  <c r="BZ74" i="6"/>
  <c r="CA74" i="6" s="1"/>
  <c r="R78" i="6"/>
  <c r="BP65" i="6"/>
  <c r="BM39" i="6"/>
  <c r="CD79" i="6"/>
  <c r="CD177" i="6"/>
  <c r="BB254" i="6"/>
  <c r="CD159" i="6"/>
  <c r="AV257" i="6"/>
  <c r="Z247" i="6"/>
  <c r="AA248" i="6"/>
  <c r="Q193" i="6"/>
  <c r="E36" i="2" s="1"/>
  <c r="CB252" i="6"/>
  <c r="BA280" i="6"/>
  <c r="AX167" i="6"/>
  <c r="BN39" i="6"/>
  <c r="BQ39" i="6" s="1"/>
  <c r="BA79" i="6"/>
  <c r="CD89" i="6"/>
  <c r="CF89" i="6" s="1"/>
  <c r="AW90" i="6"/>
  <c r="Q66" i="6"/>
  <c r="E18" i="2" s="1"/>
  <c r="CE60" i="6"/>
  <c r="CF60" i="6" s="1"/>
  <c r="P38" i="6"/>
  <c r="BD167" i="6"/>
  <c r="BC275" i="6"/>
  <c r="BH77" i="6"/>
  <c r="BH192" i="6"/>
  <c r="BL192" i="6" s="1"/>
  <c r="X85" i="6"/>
  <c r="L21" i="2" s="1"/>
  <c r="CD184" i="6"/>
  <c r="P198" i="6"/>
  <c r="D120" i="2" s="1"/>
  <c r="CK192" i="6"/>
  <c r="CK278" i="6"/>
  <c r="Y92" i="2" s="1"/>
  <c r="CD268" i="6"/>
  <c r="CF268" i="6" s="1"/>
  <c r="X46" i="6"/>
  <c r="BJ271" i="6"/>
  <c r="BW57" i="6"/>
  <c r="BX57" i="6" s="1"/>
  <c r="AW185" i="6"/>
  <c r="AY185" i="6" s="1"/>
  <c r="BM257" i="6"/>
  <c r="BQ257" i="6" s="1"/>
  <c r="CB54" i="6"/>
  <c r="CC54" i="6" s="1"/>
  <c r="BW150" i="6"/>
  <c r="BX150" i="6" s="1"/>
  <c r="Z157" i="6"/>
  <c r="BY75" i="6"/>
  <c r="V175" i="6"/>
  <c r="U53" i="6"/>
  <c r="BI186" i="6"/>
  <c r="BK186" i="6" s="1"/>
  <c r="U271" i="6"/>
  <c r="AB271" i="6" s="1"/>
  <c r="AC271" i="6" s="1"/>
  <c r="AD271" i="6" s="1"/>
  <c r="BH91" i="6"/>
  <c r="CK175" i="6"/>
  <c r="Y53" i="2" s="1"/>
  <c r="Z187" i="6"/>
  <c r="N58" i="2" s="1"/>
  <c r="CD172" i="6"/>
  <c r="Z282" i="6"/>
  <c r="N104" i="2" s="1"/>
  <c r="BY172" i="6"/>
  <c r="X186" i="6"/>
  <c r="P176" i="6"/>
  <c r="Y158" i="6"/>
  <c r="BB76" i="6"/>
  <c r="AX176" i="6"/>
  <c r="BA276" i="6"/>
  <c r="BE276" i="6" s="1"/>
  <c r="Y261" i="6"/>
  <c r="M73" i="2" s="1"/>
  <c r="BI64" i="6"/>
  <c r="Z91" i="6"/>
  <c r="N42" i="2" s="1"/>
  <c r="AW199" i="6"/>
  <c r="AY199" i="6" s="1"/>
  <c r="CD264" i="6"/>
  <c r="CF264" i="6" s="1"/>
  <c r="BH199" i="6"/>
  <c r="R63" i="6"/>
  <c r="BF173" i="6"/>
  <c r="R180" i="6"/>
  <c r="CB264" i="6"/>
  <c r="BB250" i="6"/>
  <c r="BC46" i="6"/>
  <c r="BE46" i="6" s="1"/>
  <c r="AX259" i="6"/>
  <c r="S156" i="6"/>
  <c r="BJ181" i="6"/>
  <c r="AX147" i="6"/>
  <c r="BB196" i="6"/>
  <c r="BO270" i="6"/>
  <c r="R84" i="6"/>
  <c r="Y45" i="6"/>
  <c r="BW199" i="6"/>
  <c r="BM263" i="6"/>
  <c r="BQ263" i="6" s="1"/>
  <c r="O191" i="6"/>
  <c r="BF190" i="6"/>
  <c r="Q88" i="6"/>
  <c r="E43" i="2" s="1"/>
  <c r="BP85" i="6"/>
  <c r="BI148" i="6"/>
  <c r="BK148" i="6" s="1"/>
  <c r="CB170" i="6"/>
  <c r="CC170" i="6" s="1"/>
  <c r="V55" i="6"/>
  <c r="BM74" i="6"/>
  <c r="AX265" i="6"/>
  <c r="BD196" i="6"/>
  <c r="CK249" i="6"/>
  <c r="S52" i="6"/>
  <c r="G93" i="2" s="1"/>
  <c r="P170" i="6"/>
  <c r="D79" i="2" s="1"/>
  <c r="BJ77" i="6"/>
  <c r="AX154" i="6"/>
  <c r="CK181" i="6"/>
  <c r="Y109" i="2" s="1"/>
  <c r="P158" i="6"/>
  <c r="BB193" i="6"/>
  <c r="BW280" i="6"/>
  <c r="BI77" i="6"/>
  <c r="BK77" i="6" s="1"/>
  <c r="BO48" i="6"/>
  <c r="BQ48" i="6" s="1"/>
  <c r="CE70" i="6"/>
  <c r="BN340" i="6"/>
  <c r="X49" i="6"/>
  <c r="Z182" i="6"/>
  <c r="AX45" i="6"/>
  <c r="CE194" i="6"/>
  <c r="CF194" i="6" s="1"/>
  <c r="BP184" i="6"/>
  <c r="Q94" i="6"/>
  <c r="E100" i="2" s="1"/>
  <c r="O81" i="6"/>
  <c r="C25" i="2" s="1"/>
  <c r="BH63" i="6"/>
  <c r="AW82" i="6"/>
  <c r="AY82" i="6" s="1"/>
  <c r="U180" i="6"/>
  <c r="O148" i="6"/>
  <c r="BO182" i="6"/>
  <c r="BZ253" i="6"/>
  <c r="T62" i="6"/>
  <c r="H66" i="2" s="1"/>
  <c r="W94" i="6"/>
  <c r="K100" i="2" s="1"/>
  <c r="BD191" i="6"/>
  <c r="U196" i="6"/>
  <c r="AB196" i="6" s="1"/>
  <c r="P26" i="2" s="1"/>
  <c r="BJ62" i="6"/>
  <c r="BD180" i="6"/>
  <c r="CD193" i="6"/>
  <c r="AW69" i="6"/>
  <c r="O254" i="6"/>
  <c r="BB73" i="6"/>
  <c r="U64" i="6"/>
  <c r="Z40" i="6"/>
  <c r="BY79" i="6"/>
  <c r="BD41" i="6"/>
  <c r="BD197" i="6"/>
  <c r="BZ67" i="6"/>
  <c r="CA67" i="6" s="1"/>
  <c r="CB157" i="6"/>
  <c r="BY69" i="6"/>
  <c r="CA69" i="6" s="1"/>
  <c r="AW65" i="6"/>
  <c r="AY65" i="6" s="1"/>
  <c r="BB62" i="6"/>
  <c r="BE62" i="6" s="1"/>
  <c r="Q261" i="6"/>
  <c r="E73" i="2" s="1"/>
  <c r="AV83" i="6"/>
  <c r="O194" i="6"/>
  <c r="C59" i="2" s="1"/>
  <c r="CD246" i="6"/>
  <c r="CF246" i="6" s="1"/>
  <c r="X148" i="6"/>
  <c r="BF73" i="6"/>
  <c r="Q54" i="6"/>
  <c r="E80" i="2" s="1"/>
  <c r="Y260" i="6"/>
  <c r="M69" i="2" s="1"/>
  <c r="BD277" i="6"/>
  <c r="Z75" i="6"/>
  <c r="N8" i="2" s="1"/>
  <c r="BN79" i="6"/>
  <c r="BM150" i="6"/>
  <c r="CK167" i="6"/>
  <c r="Y29" i="2" s="1"/>
  <c r="T267" i="6"/>
  <c r="H89" i="2" s="1"/>
  <c r="U153" i="6"/>
  <c r="B57" i="2"/>
  <c r="W185" i="6"/>
  <c r="BY264" i="6"/>
  <c r="CA264" i="6" s="1"/>
  <c r="AW94" i="6"/>
  <c r="AY94" i="6" s="1"/>
  <c r="BB167" i="6"/>
  <c r="BE167" i="6" s="1"/>
  <c r="P185" i="6"/>
  <c r="AV74" i="6"/>
  <c r="S178" i="6"/>
  <c r="G52" i="2" s="1"/>
  <c r="T53" i="6"/>
  <c r="BH94" i="6"/>
  <c r="BW267" i="6"/>
  <c r="U38" i="6"/>
  <c r="W279" i="6"/>
  <c r="K103" i="2" s="1"/>
  <c r="V73" i="6"/>
  <c r="BB263" i="6"/>
  <c r="BC191" i="6"/>
  <c r="BE191" i="6" s="1"/>
  <c r="BJ178" i="6"/>
  <c r="BM46" i="6"/>
  <c r="Y79" i="6"/>
  <c r="M56" i="2" s="1"/>
  <c r="BA40" i="6"/>
  <c r="BO55" i="6"/>
  <c r="X170" i="6"/>
  <c r="L79" i="2" s="1"/>
  <c r="B122" i="2"/>
  <c r="AA192" i="6"/>
  <c r="BW264" i="6"/>
  <c r="O38" i="6"/>
  <c r="V258" i="6"/>
  <c r="BW257" i="6"/>
  <c r="X265" i="6"/>
  <c r="L63" i="2" s="1"/>
  <c r="BO198" i="6"/>
  <c r="X67" i="6"/>
  <c r="L37" i="2" s="1"/>
  <c r="BI185" i="6"/>
  <c r="BK185" i="6" s="1"/>
  <c r="W172" i="6"/>
  <c r="K110" i="2" s="1"/>
  <c r="T74" i="6"/>
  <c r="AV340" i="6"/>
  <c r="BP247" i="6"/>
  <c r="BY38" i="6"/>
  <c r="AA148" i="6"/>
  <c r="BH187" i="6"/>
  <c r="BL187" i="6" s="1"/>
  <c r="CB272" i="6"/>
  <c r="BB187" i="6"/>
  <c r="W91" i="6"/>
  <c r="K42" i="2" s="1"/>
  <c r="CB44" i="6"/>
  <c r="CC44" i="6" s="1"/>
  <c r="P200" i="6"/>
  <c r="D76" i="2" s="1"/>
  <c r="AV54" i="6"/>
  <c r="Q81" i="6"/>
  <c r="E25" i="2" s="1"/>
  <c r="AW254" i="6"/>
  <c r="BO249" i="6"/>
  <c r="BC194" i="6"/>
  <c r="BE194" i="6" s="1"/>
  <c r="Z158" i="6"/>
  <c r="BF54" i="6"/>
  <c r="CK54" i="6"/>
  <c r="Y80" i="2" s="1"/>
  <c r="R269" i="6"/>
  <c r="F95" i="2" s="1"/>
  <c r="Q263" i="6"/>
  <c r="BD70" i="6"/>
  <c r="BZ183" i="6"/>
  <c r="CA183" i="6" s="1"/>
  <c r="S68" i="6"/>
  <c r="BJ183" i="6"/>
  <c r="V197" i="6"/>
  <c r="BM189" i="6"/>
  <c r="BA147" i="6"/>
  <c r="BO146" i="6"/>
  <c r="AW63" i="6"/>
  <c r="AY63" i="6" s="1"/>
  <c r="BY278" i="6"/>
  <c r="CA278" i="6" s="1"/>
  <c r="BN259" i="6"/>
  <c r="CE188" i="6"/>
  <c r="CF188" i="6" s="1"/>
  <c r="BZ340" i="6"/>
  <c r="CA340" i="6" s="1"/>
  <c r="S148" i="6"/>
  <c r="BO254" i="6"/>
  <c r="BM78" i="6"/>
  <c r="P76" i="6"/>
  <c r="AX146" i="6"/>
  <c r="BD177" i="6"/>
  <c r="Q275" i="6"/>
  <c r="E38" i="2" s="1"/>
  <c r="R153" i="6"/>
  <c r="CK263" i="6"/>
  <c r="U264" i="6"/>
  <c r="X146" i="6"/>
  <c r="CK190" i="6"/>
  <c r="Y87" i="2" s="1"/>
  <c r="Z174" i="6"/>
  <c r="N106" i="2" s="1"/>
  <c r="P177" i="6"/>
  <c r="D111" i="2" s="1"/>
  <c r="AA265" i="6"/>
  <c r="O63" i="2" s="1"/>
  <c r="P279" i="6"/>
  <c r="D103" i="2" s="1"/>
  <c r="X266" i="6"/>
  <c r="L108" i="2" s="1"/>
  <c r="BH88" i="6"/>
  <c r="BF41" i="6"/>
  <c r="BF90" i="6"/>
  <c r="BA274" i="6"/>
  <c r="BE274" i="6" s="1"/>
  <c r="B105" i="2"/>
  <c r="CK55" i="6"/>
  <c r="BY64" i="6"/>
  <c r="BZ66" i="6"/>
  <c r="CA66" i="6" s="1"/>
  <c r="BH65" i="6"/>
  <c r="B50" i="2"/>
  <c r="BM60" i="6"/>
  <c r="AW171" i="6"/>
  <c r="AY171" i="6" s="1"/>
  <c r="BH79" i="6"/>
  <c r="BL79" i="6" s="1"/>
  <c r="BZ60" i="6"/>
  <c r="CA60" i="6" s="1"/>
  <c r="BP150" i="6"/>
  <c r="Y282" i="6"/>
  <c r="M104" i="2" s="1"/>
  <c r="BN187" i="6"/>
  <c r="AA67" i="6"/>
  <c r="O37" i="2" s="1"/>
  <c r="AA61" i="6"/>
  <c r="U70" i="6"/>
  <c r="AB70" i="6" s="1"/>
  <c r="AC70" i="6" s="1"/>
  <c r="AD70" i="6" s="1"/>
  <c r="R183" i="6"/>
  <c r="Z170" i="6"/>
  <c r="N79" i="2" s="1"/>
  <c r="R175" i="6"/>
  <c r="F53" i="2" s="1"/>
  <c r="AX189" i="6"/>
  <c r="BY281" i="6"/>
  <c r="CA281" i="6" s="1"/>
  <c r="O272" i="6"/>
  <c r="AV41" i="6"/>
  <c r="AZ41" i="6" s="1"/>
  <c r="BC260" i="6"/>
  <c r="AW50" i="6"/>
  <c r="AY50" i="6" s="1"/>
  <c r="Y48" i="6"/>
  <c r="AX195" i="6"/>
  <c r="V195" i="6"/>
  <c r="AA274" i="6"/>
  <c r="BD48" i="6"/>
  <c r="BO86" i="6"/>
  <c r="BQ86" i="6" s="1"/>
  <c r="BN264" i="6"/>
  <c r="AX74" i="6"/>
  <c r="CK186" i="6"/>
  <c r="BZ261" i="6"/>
  <c r="CB198" i="6"/>
  <c r="CK150" i="6"/>
  <c r="BY182" i="6"/>
  <c r="P94" i="6"/>
  <c r="D100" i="2" s="1"/>
  <c r="BN200" i="6"/>
  <c r="BQ200" i="6" s="1"/>
  <c r="BY44" i="6"/>
  <c r="BO170" i="6"/>
  <c r="BQ170" i="6" s="1"/>
  <c r="BO167" i="6"/>
  <c r="Y279" i="6"/>
  <c r="M103" i="2" s="1"/>
  <c r="BZ200" i="6"/>
  <c r="BB270" i="6"/>
  <c r="R246" i="6"/>
  <c r="BZ160" i="6"/>
  <c r="S184" i="6"/>
  <c r="G77" i="2" s="1"/>
  <c r="BW152" i="6"/>
  <c r="W87" i="6"/>
  <c r="K46" i="2" s="1"/>
  <c r="BH170" i="6"/>
  <c r="R64" i="6"/>
  <c r="F31" i="2" s="1"/>
  <c r="U155" i="6"/>
  <c r="BP194" i="6"/>
  <c r="P248" i="6"/>
  <c r="V81" i="6"/>
  <c r="BJ267" i="6"/>
  <c r="P87" i="6"/>
  <c r="D46" i="2" s="1"/>
  <c r="Q247" i="6"/>
  <c r="W269" i="6"/>
  <c r="K95" i="2" s="1"/>
  <c r="BA259" i="6"/>
  <c r="BE259" i="6" s="1"/>
  <c r="BA162" i="6"/>
  <c r="CD63" i="6"/>
  <c r="BY246" i="6"/>
  <c r="CA246" i="6" s="1"/>
  <c r="R280" i="6"/>
  <c r="F28" i="2" s="1"/>
  <c r="BI57" i="6"/>
  <c r="BK57" i="6" s="1"/>
  <c r="S151" i="6"/>
  <c r="BN151" i="6"/>
  <c r="BQ151" i="6" s="1"/>
  <c r="BY249" i="6"/>
  <c r="CA249" i="6" s="1"/>
  <c r="BH278" i="6"/>
  <c r="AW341" i="6"/>
  <c r="AY341" i="6" s="1"/>
  <c r="BT341" i="6" s="1"/>
  <c r="BU341" i="6" s="1"/>
  <c r="CM341" i="6" s="1"/>
  <c r="R50" i="6"/>
  <c r="F94" i="2" s="1"/>
  <c r="X260" i="6"/>
  <c r="L69" i="2" s="1"/>
  <c r="B66" i="2"/>
  <c r="BD77" i="6"/>
  <c r="BF87" i="6"/>
  <c r="BW186" i="6"/>
  <c r="BX186" i="6" s="1"/>
  <c r="P52" i="6"/>
  <c r="D93" i="2" s="1"/>
  <c r="BC50" i="6"/>
  <c r="BE50" i="6" s="1"/>
  <c r="BA167" i="6"/>
  <c r="T182" i="6"/>
  <c r="BZ89" i="6"/>
  <c r="S174" i="6"/>
  <c r="G106" i="2" s="1"/>
  <c r="T189" i="6"/>
  <c r="H115" i="2" s="1"/>
  <c r="CK51" i="6"/>
  <c r="CD46" i="6"/>
  <c r="B103" i="2"/>
  <c r="V45" i="6"/>
  <c r="CK84" i="6"/>
  <c r="X75" i="6"/>
  <c r="L8" i="2" s="1"/>
  <c r="BW189" i="6"/>
  <c r="BX189" i="6" s="1"/>
  <c r="Z46" i="6"/>
  <c r="B87" i="2"/>
  <c r="BH78" i="6"/>
  <c r="BL78" i="6" s="1"/>
  <c r="BD52" i="6"/>
  <c r="R182" i="6"/>
  <c r="R168" i="6"/>
  <c r="F12" i="2" s="1"/>
  <c r="CB47" i="6"/>
  <c r="CC47" i="6" s="1"/>
  <c r="U41" i="6"/>
  <c r="AB41" i="6" s="1"/>
  <c r="AC41" i="6" s="1"/>
  <c r="AD41" i="6" s="1"/>
  <c r="CI41" i="6" s="1"/>
  <c r="AW277" i="6"/>
  <c r="BY174" i="6"/>
  <c r="BN44" i="6"/>
  <c r="CB185" i="6"/>
  <c r="CC185" i="6" s="1"/>
  <c r="X172" i="6"/>
  <c r="L110" i="2" s="1"/>
  <c r="AA153" i="6"/>
  <c r="CB53" i="6"/>
  <c r="CC53" i="6" s="1"/>
  <c r="Y159" i="6"/>
  <c r="BB180" i="6"/>
  <c r="W40" i="6"/>
  <c r="BB182" i="6"/>
  <c r="BE182" i="6" s="1"/>
  <c r="P53" i="6"/>
  <c r="BM151" i="6"/>
  <c r="BZ274" i="6"/>
  <c r="BJ274" i="6"/>
  <c r="BK274" i="6" s="1"/>
  <c r="BO83" i="6"/>
  <c r="BQ83" i="6" s="1"/>
  <c r="S60" i="6"/>
  <c r="G11" i="2" s="1"/>
  <c r="O79" i="6"/>
  <c r="C56" i="2" s="1"/>
  <c r="AW159" i="6"/>
  <c r="AY159" i="6" s="1"/>
  <c r="BH181" i="6"/>
  <c r="BJ152" i="6"/>
  <c r="R45" i="6"/>
  <c r="V88" i="6"/>
  <c r="U162" i="6"/>
  <c r="AB162" i="6" s="1"/>
  <c r="AC162" i="6" s="1"/>
  <c r="AD162" i="6" s="1"/>
  <c r="CG162" i="6" s="1"/>
  <c r="CH162" i="6" s="1"/>
  <c r="Z200" i="6"/>
  <c r="N76" i="2" s="1"/>
  <c r="BF197" i="6"/>
  <c r="O253" i="6"/>
  <c r="BZ199" i="6"/>
  <c r="BW352" i="6"/>
  <c r="BX352" i="6" s="1"/>
  <c r="CG352" i="6" s="1"/>
  <c r="CH352" i="6" s="1"/>
  <c r="W101" i="2" s="1"/>
  <c r="BM181" i="6"/>
  <c r="BQ181" i="6" s="1"/>
  <c r="AV44" i="6"/>
  <c r="AZ44" i="6" s="1"/>
  <c r="X176" i="6"/>
  <c r="BW169" i="6"/>
  <c r="BX169" i="6" s="1"/>
  <c r="BY266" i="6"/>
  <c r="CA266" i="6" s="1"/>
  <c r="CD45" i="6"/>
  <c r="T185" i="6"/>
  <c r="BN45" i="6"/>
  <c r="BJ251" i="6"/>
  <c r="U252" i="6"/>
  <c r="U258" i="6"/>
  <c r="Y170" i="6"/>
  <c r="M79" i="2" s="1"/>
  <c r="CE197" i="6"/>
  <c r="CF197" i="6" s="1"/>
  <c r="T197" i="6"/>
  <c r="Y249" i="6"/>
  <c r="BB251" i="6"/>
  <c r="Y180" i="6"/>
  <c r="AX274" i="6"/>
  <c r="CD270" i="6"/>
  <c r="CF270" i="6" s="1"/>
  <c r="BI267" i="6"/>
  <c r="Z276" i="6"/>
  <c r="N39" i="2" s="1"/>
  <c r="BF277" i="6"/>
  <c r="BP200" i="6"/>
  <c r="CK274" i="6"/>
  <c r="CD186" i="6"/>
  <c r="BM172" i="6"/>
  <c r="BB87" i="6"/>
  <c r="S265" i="6"/>
  <c r="G63" i="2" s="1"/>
  <c r="BI88" i="6"/>
  <c r="BK88" i="6" s="1"/>
  <c r="BY173" i="6"/>
  <c r="CE176" i="6"/>
  <c r="CF176" i="6" s="1"/>
  <c r="AA269" i="6"/>
  <c r="O95" i="2" s="1"/>
  <c r="BZ50" i="6"/>
  <c r="CA50" i="6" s="1"/>
  <c r="BD181" i="6"/>
  <c r="CE156" i="6"/>
  <c r="BB257" i="6"/>
  <c r="S85" i="6"/>
  <c r="G21" i="2" s="1"/>
  <c r="BP262" i="6"/>
  <c r="O251" i="6"/>
  <c r="X160" i="6"/>
  <c r="BM40" i="6"/>
  <c r="BM268" i="6"/>
  <c r="BQ268" i="6" s="1"/>
  <c r="BA80" i="6"/>
  <c r="Z168" i="6"/>
  <c r="N12" i="2" s="1"/>
  <c r="BZ86" i="6"/>
  <c r="CA86" i="6" s="1"/>
  <c r="U150" i="6"/>
  <c r="AB150" i="6" s="1"/>
  <c r="AC150" i="6" s="1"/>
  <c r="BC74" i="6"/>
  <c r="BE74" i="6" s="1"/>
  <c r="BA267" i="6"/>
  <c r="BE267" i="6" s="1"/>
  <c r="BA282" i="6"/>
  <c r="BD46" i="6"/>
  <c r="BM253" i="6"/>
  <c r="BQ253" i="6" s="1"/>
  <c r="BM340" i="6"/>
  <c r="BW40" i="6"/>
  <c r="BX40" i="6" s="1"/>
  <c r="R46" i="6"/>
  <c r="AA257" i="6"/>
  <c r="O50" i="2" s="1"/>
  <c r="BH159" i="6"/>
  <c r="BL159" i="6" s="1"/>
  <c r="BB190" i="6"/>
  <c r="BY192" i="6"/>
  <c r="BW81" i="6"/>
  <c r="BX81" i="6" s="1"/>
  <c r="BF178" i="6"/>
  <c r="AV259" i="6"/>
  <c r="Z41" i="6"/>
  <c r="CD91" i="6"/>
  <c r="CF91" i="6" s="1"/>
  <c r="Z192" i="6"/>
  <c r="CD151" i="6"/>
  <c r="W75" i="6"/>
  <c r="K8" i="2" s="1"/>
  <c r="AV183" i="6"/>
  <c r="Q44" i="6"/>
  <c r="E123" i="2" s="1"/>
  <c r="S185" i="6"/>
  <c r="W62" i="6"/>
  <c r="K66" i="2" s="1"/>
  <c r="BA74" i="6"/>
  <c r="AX77" i="6"/>
  <c r="BB54" i="6"/>
  <c r="BN83" i="6"/>
  <c r="AX338" i="6"/>
  <c r="BI91" i="6"/>
  <c r="Y40" i="6"/>
  <c r="AW74" i="6"/>
  <c r="AY74" i="6" s="1"/>
  <c r="BF276" i="6"/>
  <c r="BI83" i="6"/>
  <c r="BK83" i="6" s="1"/>
  <c r="CD250" i="6"/>
  <c r="CF250" i="6" s="1"/>
  <c r="BZ85" i="6"/>
  <c r="CA85" i="6" s="1"/>
  <c r="CE190" i="6"/>
  <c r="CF190" i="6" s="1"/>
  <c r="BW77" i="6"/>
  <c r="BX77" i="6" s="1"/>
  <c r="BA183" i="6"/>
  <c r="CK52" i="6"/>
  <c r="Y93" i="2" s="1"/>
  <c r="BO191" i="6"/>
  <c r="BQ191" i="6" s="1"/>
  <c r="BW263" i="6"/>
  <c r="BP253" i="6"/>
  <c r="V94" i="6"/>
  <c r="BH87" i="6"/>
  <c r="BL87" i="6" s="1"/>
  <c r="BI94" i="6"/>
  <c r="BK94" i="6" s="1"/>
  <c r="U186" i="6"/>
  <c r="BN260" i="6"/>
  <c r="BB84" i="6"/>
  <c r="BE84" i="6" s="1"/>
  <c r="CB189" i="6"/>
  <c r="CC189" i="6" s="1"/>
  <c r="O178" i="6"/>
  <c r="C52" i="2" s="1"/>
  <c r="BI62" i="6"/>
  <c r="Z257" i="6"/>
  <c r="N50" i="2" s="1"/>
  <c r="B100" i="2"/>
  <c r="BB48" i="6"/>
  <c r="R151" i="6"/>
  <c r="BC147" i="6"/>
  <c r="CK268" i="6"/>
  <c r="Y91" i="2" s="1"/>
  <c r="AW66" i="6"/>
  <c r="AY66" i="6" s="1"/>
  <c r="CD281" i="6"/>
  <c r="CF281" i="6" s="1"/>
  <c r="CB268" i="6"/>
  <c r="W272" i="6"/>
  <c r="CE46" i="6"/>
  <c r="CF46" i="6" s="1"/>
  <c r="BZ163" i="6"/>
  <c r="R197" i="6"/>
  <c r="AX162" i="6"/>
  <c r="BA90" i="6"/>
  <c r="BE90" i="6" s="1"/>
  <c r="BJ186" i="6"/>
  <c r="BJ70" i="6"/>
  <c r="O52" i="6"/>
  <c r="C93" i="2" s="1"/>
  <c r="CK39" i="6"/>
  <c r="BY181" i="6"/>
  <c r="Z82" i="6"/>
  <c r="AV88" i="6"/>
  <c r="AZ88" i="6" s="1"/>
  <c r="BC171" i="6"/>
  <c r="CD260" i="6"/>
  <c r="CF260" i="6" s="1"/>
  <c r="BP272" i="6"/>
  <c r="Y171" i="6"/>
  <c r="BD45" i="6"/>
  <c r="BW56" i="6"/>
  <c r="BX56" i="6" s="1"/>
  <c r="AA146" i="6"/>
  <c r="BW79" i="6"/>
  <c r="BX79" i="6" s="1"/>
  <c r="P56" i="6"/>
  <c r="D88" i="2" s="1"/>
  <c r="BI336" i="6"/>
  <c r="BK336" i="6" s="1"/>
  <c r="AA268" i="6"/>
  <c r="O91" i="2" s="1"/>
  <c r="BZ147" i="6"/>
  <c r="CA147" i="6" s="1"/>
  <c r="W61" i="6"/>
  <c r="BD273" i="6"/>
  <c r="BP46" i="6"/>
  <c r="P190" i="6"/>
  <c r="D87" i="2" s="1"/>
  <c r="BP94" i="6"/>
  <c r="BM168" i="6"/>
  <c r="CD147" i="6"/>
  <c r="BD87" i="6"/>
  <c r="AX62" i="6"/>
  <c r="BO156" i="6"/>
  <c r="AW272" i="6"/>
  <c r="BH260" i="6"/>
  <c r="BN253" i="6"/>
  <c r="BB183" i="6"/>
  <c r="BE183" i="6" s="1"/>
  <c r="V53" i="6"/>
  <c r="BP173" i="6"/>
  <c r="BC166" i="6"/>
  <c r="B55" i="2"/>
  <c r="W44" i="6"/>
  <c r="K123" i="2" s="1"/>
  <c r="S267" i="6"/>
  <c r="G89" i="2" s="1"/>
  <c r="BA156" i="6"/>
  <c r="V191" i="6"/>
  <c r="AX80" i="6"/>
  <c r="BN66" i="6"/>
  <c r="AX163" i="6"/>
  <c r="AW249" i="6"/>
  <c r="AX267" i="6"/>
  <c r="BY52" i="6"/>
  <c r="BY152" i="6"/>
  <c r="CA152" i="6" s="1"/>
  <c r="CE258" i="6"/>
  <c r="BD252" i="6"/>
  <c r="BO188" i="6"/>
  <c r="BQ188" i="6" s="1"/>
  <c r="BC47" i="6"/>
  <c r="BE47" i="6" s="1"/>
  <c r="CE65" i="6"/>
  <c r="CF65" i="6" s="1"/>
  <c r="BW47" i="6"/>
  <c r="BX47" i="6" s="1"/>
  <c r="T64" i="6"/>
  <c r="H31" i="2" s="1"/>
  <c r="BN166" i="6"/>
  <c r="BQ166" i="6" s="1"/>
  <c r="BD248" i="6"/>
  <c r="BP271" i="6"/>
  <c r="BJ338" i="6"/>
  <c r="BM176" i="6"/>
  <c r="AX188" i="6"/>
  <c r="BZ278" i="6"/>
  <c r="T250" i="6"/>
  <c r="V198" i="6"/>
  <c r="BH265" i="6"/>
  <c r="BP45" i="6"/>
  <c r="CD80" i="6"/>
  <c r="BZ68" i="6"/>
  <c r="CA68" i="6" s="1"/>
  <c r="CB45" i="6"/>
  <c r="CC45" i="6" s="1"/>
  <c r="BY157" i="6"/>
  <c r="CA157" i="6" s="1"/>
  <c r="BC259" i="6"/>
  <c r="BA185" i="6"/>
  <c r="Q191" i="6"/>
  <c r="BF46" i="6"/>
  <c r="R192" i="6"/>
  <c r="Z85" i="6"/>
  <c r="N21" i="2" s="1"/>
  <c r="BN572" i="6"/>
  <c r="BQ572" i="6" s="1"/>
  <c r="BY265" i="6"/>
  <c r="CA265" i="6" s="1"/>
  <c r="BY65" i="6"/>
  <c r="Q262" i="6"/>
  <c r="E68" i="2" s="1"/>
  <c r="BY262" i="6"/>
  <c r="CA262" i="6" s="1"/>
  <c r="BD163" i="6"/>
  <c r="T149" i="6"/>
  <c r="H20" i="2" s="1"/>
  <c r="CK166" i="6"/>
  <c r="Y23" i="2" s="1"/>
  <c r="O88" i="6"/>
  <c r="C43" i="2" s="1"/>
  <c r="CD153" i="6"/>
  <c r="CF153" i="6" s="1"/>
  <c r="AX191" i="6"/>
  <c r="AZ191" i="6" s="1"/>
  <c r="BP278" i="6"/>
  <c r="BW89" i="6"/>
  <c r="X56" i="6"/>
  <c r="L88" i="2" s="1"/>
  <c r="BA86" i="6"/>
  <c r="AV172" i="6"/>
  <c r="AZ172" i="6" s="1"/>
  <c r="BN267" i="6"/>
  <c r="BZ281" i="6"/>
  <c r="BY176" i="6"/>
  <c r="BC41" i="6"/>
  <c r="BE41" i="6" s="1"/>
  <c r="BT41" i="6" s="1"/>
  <c r="BU41" i="6" s="1"/>
  <c r="CM41" i="6" s="1"/>
  <c r="AV352" i="6"/>
  <c r="AZ352" i="6" s="1"/>
  <c r="BR352" i="6" s="1"/>
  <c r="S101" i="2" s="1"/>
  <c r="Z63" i="6"/>
  <c r="Q158" i="6"/>
  <c r="V74" i="6"/>
  <c r="R195" i="6"/>
  <c r="F55" i="2" s="1"/>
  <c r="AA176" i="6"/>
  <c r="BM66" i="6"/>
  <c r="W186" i="6"/>
  <c r="BF196" i="6"/>
  <c r="CK195" i="6"/>
  <c r="Y55" i="2" s="1"/>
  <c r="X169" i="6"/>
  <c r="L15" i="2" s="1"/>
  <c r="V180" i="6"/>
  <c r="BC45" i="6"/>
  <c r="BE45" i="6" s="1"/>
  <c r="S55" i="6"/>
  <c r="T154" i="6"/>
  <c r="BA189" i="6"/>
  <c r="U168" i="6"/>
  <c r="AB168" i="6" s="1"/>
  <c r="P12" i="2" s="1"/>
  <c r="W274" i="6"/>
  <c r="BI189" i="6"/>
  <c r="BK189" i="6" s="1"/>
  <c r="BY269" i="6"/>
  <c r="CA269" i="6" s="1"/>
  <c r="CE41" i="6"/>
  <c r="CF41" i="6" s="1"/>
  <c r="CG41" i="6" s="1"/>
  <c r="CH41" i="6" s="1"/>
  <c r="AX151" i="6"/>
  <c r="BO199" i="6"/>
  <c r="V194" i="6"/>
  <c r="Z176" i="6"/>
  <c r="X179" i="6"/>
  <c r="L99" i="2" s="1"/>
  <c r="V64" i="6"/>
  <c r="CE260" i="6"/>
  <c r="Y67" i="6"/>
  <c r="M37" i="2" s="1"/>
  <c r="BH61" i="6"/>
  <c r="BJ90" i="6"/>
  <c r="AW180" i="6"/>
  <c r="BP48" i="6"/>
  <c r="Q49" i="6"/>
  <c r="BC188" i="6"/>
  <c r="BE188" i="6" s="1"/>
  <c r="CD78" i="6"/>
  <c r="V247" i="6"/>
  <c r="CD163" i="6"/>
  <c r="CF163" i="6" s="1"/>
  <c r="BI50" i="6"/>
  <c r="BK50" i="6" s="1"/>
  <c r="V250" i="6"/>
  <c r="O168" i="6"/>
  <c r="C12" i="2" s="1"/>
  <c r="BO183" i="6"/>
  <c r="U198" i="6"/>
  <c r="Q170" i="6"/>
  <c r="E79" i="2" s="1"/>
  <c r="BI271" i="6"/>
  <c r="BW82" i="6"/>
  <c r="X174" i="6"/>
  <c r="L106" i="2" s="1"/>
  <c r="BM45" i="6"/>
  <c r="P150" i="6"/>
  <c r="CB150" i="6"/>
  <c r="CC150" i="6" s="1"/>
  <c r="BJ94" i="6"/>
  <c r="U642" i="6"/>
  <c r="AB642" i="6" s="1"/>
  <c r="AC642" i="6" s="1"/>
  <c r="AD642" i="6" s="1"/>
  <c r="BT642" i="6" s="1"/>
  <c r="BU642" i="6" s="1"/>
  <c r="CM642" i="6" s="1"/>
  <c r="BC163" i="6"/>
  <c r="BI273" i="6"/>
  <c r="O267" i="6"/>
  <c r="C89" i="2" s="1"/>
  <c r="U74" i="6"/>
  <c r="AB74" i="6" s="1"/>
  <c r="AC74" i="6" s="1"/>
  <c r="AD74" i="6" s="1"/>
  <c r="BA94" i="6"/>
  <c r="BY45" i="6"/>
  <c r="AW149" i="6"/>
  <c r="AY149" i="6" s="1"/>
  <c r="V44" i="6"/>
  <c r="BI70" i="6"/>
  <c r="T196" i="6"/>
  <c r="H26" i="2" s="1"/>
  <c r="V172" i="6"/>
  <c r="BI196" i="6"/>
  <c r="BK196" i="6" s="1"/>
  <c r="AA171" i="6"/>
  <c r="BP49" i="6"/>
  <c r="AW157" i="6"/>
  <c r="AY157" i="6" s="1"/>
  <c r="BD156" i="6"/>
  <c r="BC76" i="6"/>
  <c r="BE76" i="6" s="1"/>
  <c r="BA166" i="6"/>
  <c r="BB52" i="6"/>
  <c r="BD82" i="6"/>
  <c r="V253" i="6"/>
  <c r="V277" i="6" s="1"/>
  <c r="P281" i="6"/>
  <c r="D67" i="2" s="1"/>
  <c r="BP38" i="6"/>
  <c r="CK198" i="6"/>
  <c r="Y120" i="2" s="1"/>
  <c r="R273" i="6"/>
  <c r="R247" i="6"/>
  <c r="O55" i="6"/>
  <c r="BN257" i="6"/>
  <c r="O77" i="6"/>
  <c r="C57" i="2" s="1"/>
  <c r="S88" i="6"/>
  <c r="G43" i="2" s="1"/>
  <c r="AV50" i="6"/>
  <c r="AZ50" i="6" s="1"/>
  <c r="BM262" i="6"/>
  <c r="BQ262" i="6" s="1"/>
  <c r="BI280" i="6"/>
  <c r="BK280" i="6" s="1"/>
  <c r="BB151" i="6"/>
  <c r="BE151" i="6" s="1"/>
  <c r="BD260" i="6"/>
  <c r="Q149" i="6"/>
  <c r="E20" i="2" s="1"/>
  <c r="R87" i="6"/>
  <c r="F46" i="2" s="1"/>
  <c r="BM265" i="6"/>
  <c r="BQ265" i="6" s="1"/>
  <c r="P265" i="6"/>
  <c r="D63" i="2" s="1"/>
  <c r="BB175" i="6"/>
  <c r="BE175" i="6" s="1"/>
  <c r="AV70" i="6"/>
  <c r="V179" i="6"/>
  <c r="U86" i="6"/>
  <c r="BI146" i="6"/>
  <c r="BK146" i="6" s="1"/>
  <c r="O62" i="6"/>
  <c r="C66" i="2" s="1"/>
  <c r="AX56" i="6"/>
  <c r="S45" i="6"/>
  <c r="AA188" i="6"/>
  <c r="O64" i="2" s="1"/>
  <c r="CE177" i="6"/>
  <c r="CF177" i="6" s="1"/>
  <c r="BP267" i="6"/>
  <c r="BJ198" i="6"/>
  <c r="Y166" i="6"/>
  <c r="M23" i="2" s="1"/>
  <c r="BO266" i="6"/>
  <c r="P54" i="6"/>
  <c r="D80" i="2" s="1"/>
  <c r="CK157" i="6"/>
  <c r="Y54" i="6"/>
  <c r="M80" i="2" s="1"/>
  <c r="P194" i="6"/>
  <c r="D59" i="2" s="1"/>
  <c r="Z166" i="6"/>
  <c r="N23" i="2" s="1"/>
  <c r="Y38" i="6"/>
  <c r="BP62" i="6"/>
  <c r="BN56" i="6"/>
  <c r="BA60" i="6"/>
  <c r="R170" i="6"/>
  <c r="F79" i="2" s="1"/>
  <c r="BN193" i="6"/>
  <c r="BH83" i="6"/>
  <c r="BL83" i="6" s="1"/>
  <c r="BD271" i="6"/>
  <c r="BD84" i="6"/>
  <c r="BI167" i="6"/>
  <c r="BK167" i="6" s="1"/>
  <c r="P191" i="6"/>
  <c r="AX46" i="6"/>
  <c r="BF260" i="6"/>
  <c r="BD80" i="6"/>
  <c r="BY257" i="6"/>
  <c r="CA257" i="6" s="1"/>
  <c r="BN87" i="6"/>
  <c r="P186" i="6"/>
  <c r="R249" i="6"/>
  <c r="BB38" i="6"/>
  <c r="T158" i="6"/>
  <c r="CE159" i="6"/>
  <c r="CF159" i="6" s="1"/>
  <c r="CK85" i="6"/>
  <c r="Y21" i="2" s="1"/>
  <c r="Q51" i="6"/>
  <c r="BF282" i="6"/>
  <c r="BF163" i="6"/>
  <c r="CE251" i="6"/>
  <c r="X193" i="6"/>
  <c r="L36" i="2" s="1"/>
  <c r="BZ51" i="6"/>
  <c r="CA51" i="6" s="1"/>
  <c r="BO187" i="6"/>
  <c r="BQ187" i="6" s="1"/>
  <c r="U45" i="6"/>
  <c r="AB45" i="6" s="1"/>
  <c r="AC45" i="6" s="1"/>
  <c r="AD45" i="6" s="1"/>
  <c r="AA68" i="6"/>
  <c r="CB94" i="6"/>
  <c r="AA261" i="6"/>
  <c r="O73" i="2" s="1"/>
  <c r="P73" i="6"/>
  <c r="BO73" i="6"/>
  <c r="BQ73" i="6" s="1"/>
  <c r="AA273" i="6"/>
  <c r="BF246" i="6"/>
  <c r="AV168" i="6"/>
  <c r="Z84" i="6"/>
  <c r="S147" i="6"/>
  <c r="G33" i="2" s="1"/>
  <c r="Q168" i="6"/>
  <c r="E12" i="2" s="1"/>
  <c r="CE186" i="6"/>
  <c r="CF186" i="6" s="1"/>
  <c r="X248" i="6"/>
  <c r="R149" i="6"/>
  <c r="F20" i="2" s="1"/>
  <c r="X45" i="6"/>
  <c r="AV269" i="6"/>
  <c r="CD150" i="6"/>
  <c r="BD249" i="6"/>
  <c r="T45" i="6"/>
  <c r="BN250" i="6"/>
  <c r="BP40" i="6"/>
  <c r="BN162" i="6"/>
  <c r="BH178" i="6"/>
  <c r="BL178" i="6" s="1"/>
  <c r="BB49" i="6"/>
  <c r="BE49" i="6" s="1"/>
  <c r="P267" i="6"/>
  <c r="D89" i="2" s="1"/>
  <c r="BA168" i="6"/>
  <c r="BA336" i="6"/>
  <c r="CB168" i="6"/>
  <c r="CC168" i="6" s="1"/>
  <c r="BD86" i="6"/>
  <c r="BA150" i="6"/>
  <c r="CD173" i="6"/>
  <c r="BH86" i="6"/>
  <c r="CB195" i="6"/>
  <c r="CC195" i="6" s="1"/>
  <c r="W260" i="6"/>
  <c r="K69" i="2" s="1"/>
  <c r="BP178" i="6"/>
  <c r="BH157" i="6"/>
  <c r="CB265" i="6"/>
  <c r="W257" i="6"/>
  <c r="K50" i="2" s="1"/>
  <c r="BY82" i="6"/>
  <c r="CA82" i="6" s="1"/>
  <c r="AW366" i="6"/>
  <c r="BD40" i="6"/>
  <c r="CK49" i="6"/>
  <c r="BN86" i="6"/>
  <c r="BF194" i="6"/>
  <c r="BO261" i="6"/>
  <c r="BN146" i="6"/>
  <c r="BQ146" i="6" s="1"/>
  <c r="P159" i="6"/>
  <c r="BZ338" i="6"/>
  <c r="CA338" i="6" s="1"/>
  <c r="S76" i="6"/>
  <c r="P161" i="6"/>
  <c r="R47" i="6"/>
  <c r="F74" i="2" s="1"/>
  <c r="BO159" i="6"/>
  <c r="BQ159" i="6" s="1"/>
  <c r="BC87" i="6"/>
  <c r="BE87" i="6" s="1"/>
  <c r="BN78" i="6"/>
  <c r="BQ78" i="6" s="1"/>
  <c r="CE160" i="6"/>
  <c r="AV338" i="6"/>
  <c r="S177" i="6"/>
  <c r="G111" i="2" s="1"/>
  <c r="BP161" i="6"/>
  <c r="BF254" i="6"/>
  <c r="AX282" i="6"/>
  <c r="AX260" i="6"/>
  <c r="X65" i="6"/>
  <c r="Z77" i="6"/>
  <c r="N57" i="2" s="1"/>
  <c r="W84" i="6"/>
  <c r="BY150" i="6"/>
  <c r="CD65" i="6"/>
  <c r="BH338" i="6"/>
  <c r="O179" i="6"/>
  <c r="C99" i="2" s="1"/>
  <c r="BA155" i="6"/>
  <c r="W266" i="6"/>
  <c r="K108" i="2" s="1"/>
  <c r="Q173" i="6"/>
  <c r="E81" i="2" s="1"/>
  <c r="V151" i="6"/>
  <c r="BN82" i="6"/>
  <c r="BQ82" i="6" s="1"/>
  <c r="BJ260" i="6"/>
  <c r="BD193" i="6"/>
  <c r="BZ171" i="6"/>
  <c r="CA171" i="6" s="1"/>
  <c r="BP183" i="6"/>
  <c r="BD168" i="6"/>
  <c r="BP265" i="6"/>
  <c r="W148" i="6"/>
  <c r="BD642" i="6"/>
  <c r="BB64" i="6"/>
  <c r="BE64" i="6" s="1"/>
  <c r="R82" i="6"/>
  <c r="CB50" i="6"/>
  <c r="CC50" i="6" s="1"/>
  <c r="CK341" i="6"/>
  <c r="Y84" i="2" s="1"/>
  <c r="T88" i="6"/>
  <c r="H43" i="2" s="1"/>
  <c r="AW278" i="6"/>
  <c r="Q87" i="6"/>
  <c r="E46" i="2" s="1"/>
  <c r="U266" i="6"/>
  <c r="AB266" i="6" s="1"/>
  <c r="AC266" i="6" s="1"/>
  <c r="AD266" i="6" s="1"/>
  <c r="BB169" i="6"/>
  <c r="BE169" i="6" s="1"/>
  <c r="BB63" i="6"/>
  <c r="BE63" i="6" s="1"/>
  <c r="V248" i="6"/>
  <c r="AA149" i="6"/>
  <c r="O20" i="2" s="1"/>
  <c r="AW176" i="6"/>
  <c r="AY176" i="6" s="1"/>
  <c r="BZ565" i="6"/>
  <c r="BC268" i="6"/>
  <c r="R147" i="6"/>
  <c r="F33" i="2" s="1"/>
  <c r="BN50" i="6"/>
  <c r="X48" i="6"/>
  <c r="BO259" i="6"/>
  <c r="BD85" i="6"/>
  <c r="AW67" i="6"/>
  <c r="BO282" i="6"/>
  <c r="CE147" i="6"/>
  <c r="CF147" i="6" s="1"/>
  <c r="AV336" i="6"/>
  <c r="AZ336" i="6" s="1"/>
  <c r="BR336" i="6" s="1"/>
  <c r="BH282" i="6"/>
  <c r="AX156" i="6"/>
  <c r="CD168" i="6"/>
  <c r="BJ61" i="6"/>
  <c r="W194" i="6"/>
  <c r="K59" i="2" s="1"/>
  <c r="BD73" i="6"/>
  <c r="CB281" i="6"/>
  <c r="BD178" i="6"/>
  <c r="Y273" i="6"/>
  <c r="V80" i="6"/>
  <c r="BP338" i="6"/>
  <c r="BJ80" i="6"/>
  <c r="T251" i="6"/>
  <c r="T252" i="6"/>
  <c r="T270" i="6" s="1"/>
  <c r="BY56" i="6"/>
  <c r="BF157" i="6"/>
  <c r="CD259" i="6"/>
  <c r="CF259" i="6" s="1"/>
  <c r="BI154" i="6"/>
  <c r="BK154" i="6" s="1"/>
  <c r="BD175" i="6"/>
  <c r="BM94" i="6"/>
  <c r="S61" i="6"/>
  <c r="BJ157" i="6"/>
  <c r="BM68" i="6"/>
  <c r="CD77" i="6"/>
  <c r="U154" i="6"/>
  <c r="BI89" i="6"/>
  <c r="BK89" i="6" s="1"/>
  <c r="O277" i="6"/>
  <c r="AV186" i="6"/>
  <c r="AZ186" i="6" s="1"/>
  <c r="BD88" i="6"/>
  <c r="S82" i="6"/>
  <c r="BB69" i="6"/>
  <c r="BW253" i="6"/>
  <c r="BA46" i="6"/>
  <c r="Y163" i="6"/>
  <c r="Y68" i="6"/>
  <c r="BF262" i="6"/>
  <c r="BP279" i="6"/>
  <c r="BD54" i="6"/>
  <c r="X200" i="6"/>
  <c r="L76" i="2" s="1"/>
  <c r="BY148" i="6"/>
  <c r="Z642" i="6"/>
  <c r="AX196" i="6"/>
  <c r="CB167" i="6"/>
  <c r="CC167" i="6" s="1"/>
  <c r="AX366" i="6"/>
  <c r="Z271" i="6"/>
  <c r="N105" i="2" s="1"/>
  <c r="W65" i="6"/>
  <c r="CD154" i="6"/>
  <c r="BA182" i="6"/>
  <c r="U85" i="6"/>
  <c r="BJ366" i="6"/>
  <c r="S181" i="6"/>
  <c r="G109" i="2" s="1"/>
  <c r="R248" i="6"/>
  <c r="CK276" i="6"/>
  <c r="Y39" i="2" s="1"/>
  <c r="BJ81" i="6"/>
  <c r="X90" i="6"/>
  <c r="V185" i="6"/>
  <c r="BI51" i="6"/>
  <c r="BK51" i="6" s="1"/>
  <c r="CD48" i="6"/>
  <c r="CK48" i="6"/>
  <c r="O39" i="6"/>
  <c r="BZ82" i="6"/>
  <c r="CK280" i="6"/>
  <c r="Y28" i="2" s="1"/>
  <c r="BH167" i="6"/>
  <c r="BL167" i="6" s="1"/>
  <c r="T162" i="6"/>
  <c r="CD265" i="6"/>
  <c r="CF265" i="6" s="1"/>
  <c r="Z87" i="6"/>
  <c r="N46" i="2" s="1"/>
  <c r="BD66" i="6"/>
  <c r="BW60" i="6"/>
  <c r="BX60" i="6" s="1"/>
  <c r="BO269" i="6"/>
  <c r="AX194" i="6"/>
  <c r="BO147" i="6"/>
  <c r="O266" i="6"/>
  <c r="C108" i="2" s="1"/>
  <c r="S86" i="6"/>
  <c r="U260" i="6"/>
  <c r="AB260" i="6" s="1"/>
  <c r="AC260" i="6" s="1"/>
  <c r="BD172" i="6"/>
  <c r="W278" i="6"/>
  <c r="K92" i="2" s="1"/>
  <c r="BN181" i="6"/>
  <c r="O70" i="6"/>
  <c r="O257" i="6"/>
  <c r="C50" i="2" s="1"/>
  <c r="BM146" i="6"/>
  <c r="AA163" i="6"/>
  <c r="S48" i="6"/>
  <c r="BY187" i="6"/>
  <c r="BJ268" i="6"/>
  <c r="T69" i="6"/>
  <c r="H122" i="2" s="1"/>
  <c r="Y193" i="6"/>
  <c r="M36" i="2" s="1"/>
  <c r="CK275" i="6"/>
  <c r="Y38" i="2" s="1"/>
  <c r="X40" i="6"/>
  <c r="BA67" i="6"/>
  <c r="S264" i="6"/>
  <c r="G107" i="2" s="1"/>
  <c r="BI195" i="6"/>
  <c r="BK195" i="6" s="1"/>
  <c r="R44" i="6"/>
  <c r="F123" i="2" s="1"/>
  <c r="BZ40" i="6"/>
  <c r="CA40" i="6" s="1"/>
  <c r="BF70" i="6"/>
  <c r="BF94" i="6"/>
  <c r="BA75" i="6"/>
  <c r="BY247" i="6"/>
  <c r="CA247" i="6" s="1"/>
  <c r="CE52" i="6"/>
  <c r="CF52" i="6" s="1"/>
  <c r="S81" i="6"/>
  <c r="G25" i="2" s="1"/>
  <c r="BO38" i="6"/>
  <c r="BQ38" i="6" s="1"/>
  <c r="AV94" i="6"/>
  <c r="BP51" i="6"/>
  <c r="BC77" i="6"/>
  <c r="BE77" i="6" s="1"/>
  <c r="BC183" i="6"/>
  <c r="BN148" i="6"/>
  <c r="BQ148" i="6" s="1"/>
  <c r="BN47" i="6"/>
  <c r="BF266" i="6"/>
  <c r="AW38" i="6"/>
  <c r="AY38" i="6" s="1"/>
  <c r="AW252" i="6"/>
  <c r="BZ176" i="6"/>
  <c r="CA176" i="6" s="1"/>
  <c r="BN192" i="6"/>
  <c r="S163" i="6"/>
  <c r="W77" i="6"/>
  <c r="K57" i="2" s="1"/>
  <c r="AX52" i="6"/>
  <c r="BO53" i="6"/>
  <c r="AX150" i="6"/>
  <c r="BI272" i="6"/>
  <c r="BF88" i="6"/>
  <c r="BJ45" i="6"/>
  <c r="BJ262" i="6"/>
  <c r="AW352" i="6"/>
  <c r="AY352" i="6" s="1"/>
  <c r="BT352" i="6" s="1"/>
  <c r="T101" i="2" s="1"/>
  <c r="CB259" i="6"/>
  <c r="BN265" i="6"/>
  <c r="CE280" i="6"/>
  <c r="U246" i="6"/>
  <c r="AB246" i="6" s="1"/>
  <c r="AC246" i="6" s="1"/>
  <c r="AD246" i="6" s="1"/>
  <c r="BH47" i="6"/>
  <c r="BL47" i="6" s="1"/>
  <c r="BY87" i="6"/>
  <c r="BB44" i="6"/>
  <c r="Y173" i="6"/>
  <c r="M81" i="2" s="1"/>
  <c r="Y64" i="6"/>
  <c r="M31" i="2" s="1"/>
  <c r="BI274" i="6"/>
  <c r="R152" i="6"/>
  <c r="BB86" i="6"/>
  <c r="BJ168" i="6"/>
  <c r="U55" i="6"/>
  <c r="AB55" i="6" s="1"/>
  <c r="AC55" i="6" s="1"/>
  <c r="AD55" i="6" s="1"/>
  <c r="CI55" i="6" s="1"/>
  <c r="BC198" i="6"/>
  <c r="O249" i="6"/>
  <c r="BJ67" i="6"/>
  <c r="BZ83" i="6"/>
  <c r="CA83" i="6" s="1"/>
  <c r="CK50" i="6"/>
  <c r="Y94" i="2" s="1"/>
  <c r="CD338" i="6"/>
  <c r="BW45" i="6"/>
  <c r="BX45" i="6" s="1"/>
  <c r="BP159" i="6"/>
  <c r="BP266" i="6"/>
  <c r="V154" i="6"/>
  <c r="S56" i="6"/>
  <c r="G88" i="2" s="1"/>
  <c r="BW48" i="6"/>
  <c r="BX48" i="6" s="1"/>
  <c r="V57" i="6"/>
  <c r="BW39" i="6"/>
  <c r="BX39" i="6" s="1"/>
  <c r="CE50" i="6"/>
  <c r="CF50" i="6" s="1"/>
  <c r="BZ250" i="6"/>
  <c r="T156" i="6"/>
  <c r="B25" i="2"/>
  <c r="R257" i="6"/>
  <c r="F50" i="2" s="1"/>
  <c r="AA39" i="6"/>
  <c r="BC44" i="6"/>
  <c r="BE44" i="6" s="1"/>
  <c r="AW68" i="6"/>
  <c r="AV276" i="6"/>
  <c r="BC89" i="6"/>
  <c r="BJ146" i="6"/>
  <c r="BB181" i="6"/>
  <c r="Y57" i="6"/>
  <c r="CB182" i="6"/>
  <c r="CC182" i="6" s="1"/>
  <c r="V168" i="6"/>
  <c r="BZ57" i="6"/>
  <c r="CA57" i="6" s="1"/>
  <c r="R77" i="6"/>
  <c r="F57" i="2" s="1"/>
  <c r="BI86" i="6"/>
  <c r="BK86" i="6" s="1"/>
  <c r="BN178" i="6"/>
  <c r="BQ178" i="6" s="1"/>
  <c r="BA73" i="6"/>
  <c r="BN262" i="6"/>
  <c r="AV40" i="6"/>
  <c r="AZ40" i="6" s="1"/>
  <c r="R61" i="6"/>
  <c r="U278" i="6"/>
  <c r="AA169" i="6"/>
  <c r="O15" i="2" s="1"/>
  <c r="AX81" i="6"/>
  <c r="AV91" i="6"/>
  <c r="AA280" i="6"/>
  <c r="O28" i="2" s="1"/>
  <c r="CD261" i="6"/>
  <c r="CF261" i="6" s="1"/>
  <c r="AX168" i="6"/>
  <c r="BP172" i="6"/>
  <c r="BF263" i="6"/>
  <c r="BW149" i="6"/>
  <c r="BX149" i="6" s="1"/>
  <c r="CK73" i="6"/>
  <c r="P273" i="6"/>
  <c r="BI153" i="6"/>
  <c r="BP366" i="6"/>
  <c r="Y264" i="6"/>
  <c r="M107" i="2" s="1"/>
  <c r="AW153" i="6"/>
  <c r="BP160" i="6"/>
  <c r="BW254" i="6"/>
  <c r="P262" i="6"/>
  <c r="D68" i="2" s="1"/>
  <c r="BA172" i="6"/>
  <c r="BM161" i="6"/>
  <c r="CK188" i="6"/>
  <c r="Y64" i="2" s="1"/>
  <c r="BD264" i="6"/>
  <c r="BW53" i="6"/>
  <c r="BX53" i="6" s="1"/>
  <c r="BA64" i="6"/>
  <c r="BF273" i="6"/>
  <c r="BO157" i="6"/>
  <c r="BY199" i="6"/>
  <c r="CA199" i="6" s="1"/>
  <c r="CE183" i="6"/>
  <c r="CF183" i="6" s="1"/>
  <c r="BW67" i="6"/>
  <c r="BX67" i="6" s="1"/>
  <c r="BA260" i="6"/>
  <c r="BE260" i="6" s="1"/>
  <c r="W79" i="6"/>
  <c r="K56" i="2" s="1"/>
  <c r="BY155" i="6"/>
  <c r="Y62" i="6"/>
  <c r="M66" i="2" s="1"/>
  <c r="O60" i="6"/>
  <c r="C11" i="2" s="1"/>
  <c r="W64" i="6"/>
  <c r="K31" i="2" s="1"/>
  <c r="BO180" i="6"/>
  <c r="BC62" i="6"/>
  <c r="BM567" i="6"/>
  <c r="AX179" i="6"/>
  <c r="CD279" i="6"/>
  <c r="CF279" i="6" s="1"/>
  <c r="BM157" i="6"/>
  <c r="CE69" i="6"/>
  <c r="BP157" i="6"/>
  <c r="BJ166" i="6"/>
  <c r="BH263" i="6"/>
  <c r="Y167" i="6"/>
  <c r="M29" i="2" s="1"/>
  <c r="AA194" i="6"/>
  <c r="O59" i="2" s="1"/>
  <c r="BM186" i="6"/>
  <c r="BI66" i="6"/>
  <c r="BC258" i="6"/>
  <c r="AX84" i="6"/>
  <c r="AZ84" i="6" s="1"/>
  <c r="BW194" i="6"/>
  <c r="BX194" i="6" s="1"/>
  <c r="BC61" i="6"/>
  <c r="BE61" i="6" s="1"/>
  <c r="CE75" i="6"/>
  <c r="CF75" i="6" s="1"/>
  <c r="U248" i="6"/>
  <c r="AB248" i="6" s="1"/>
  <c r="AC248" i="6" s="1"/>
  <c r="AD248" i="6" s="1"/>
  <c r="CI248" i="6" s="1"/>
  <c r="BZ247" i="6"/>
  <c r="BA154" i="6"/>
  <c r="CE90" i="6"/>
  <c r="B69" i="2"/>
  <c r="BZ265" i="6"/>
  <c r="W154" i="6"/>
  <c r="BI44" i="6"/>
  <c r="BK44" i="6" s="1"/>
  <c r="AA266" i="6"/>
  <c r="O108" i="2" s="1"/>
  <c r="AX264" i="6"/>
  <c r="BJ56" i="6"/>
  <c r="BN282" i="6"/>
  <c r="BC94" i="6"/>
  <c r="BE94" i="6" s="1"/>
  <c r="BZ175" i="6"/>
  <c r="CA175" i="6" s="1"/>
  <c r="S54" i="6"/>
  <c r="G80" i="2" s="1"/>
  <c r="BC278" i="6"/>
  <c r="BH261" i="6"/>
  <c r="BB366" i="6"/>
  <c r="AX54" i="6"/>
  <c r="BM155" i="6"/>
  <c r="X82" i="6"/>
  <c r="T150" i="6"/>
  <c r="CK261" i="6"/>
  <c r="Y73" i="2" s="1"/>
  <c r="BY197" i="6"/>
  <c r="S47" i="6"/>
  <c r="G74" i="2" s="1"/>
  <c r="AV150" i="6"/>
  <c r="AA246" i="6"/>
  <c r="BO197" i="6"/>
  <c r="BQ197" i="6" s="1"/>
  <c r="AX94" i="6"/>
  <c r="Q90" i="6"/>
  <c r="BN189" i="6"/>
  <c r="BA57" i="6"/>
  <c r="BB174" i="6"/>
  <c r="BE174" i="6" s="1"/>
  <c r="BN248" i="6"/>
  <c r="BJ266" i="6"/>
  <c r="CK91" i="6"/>
  <c r="Y42" i="2" s="1"/>
  <c r="BD57" i="6"/>
  <c r="W146" i="6"/>
  <c r="CE94" i="6"/>
  <c r="AW338" i="6"/>
  <c r="AY338" i="6" s="1"/>
  <c r="BT338" i="6" s="1"/>
  <c r="BU338" i="6" s="1"/>
  <c r="CM338" i="6" s="1"/>
  <c r="AA160" i="6"/>
  <c r="CB194" i="6"/>
  <c r="CC194" i="6" s="1"/>
  <c r="BM171" i="6"/>
  <c r="AX341" i="6"/>
  <c r="AV161" i="6"/>
  <c r="AZ161" i="6" s="1"/>
  <c r="BP185" i="6"/>
  <c r="CE187" i="6"/>
  <c r="CF187" i="6" s="1"/>
  <c r="Z90" i="6"/>
  <c r="CK77" i="6"/>
  <c r="Y57" i="2" s="1"/>
  <c r="BY179" i="6"/>
  <c r="BM192" i="6"/>
  <c r="BD246" i="6"/>
  <c r="CE74" i="6"/>
  <c r="CF74" i="6" s="1"/>
  <c r="AV260" i="6"/>
  <c r="BO87" i="6"/>
  <c r="BQ87" i="6" s="1"/>
  <c r="AA262" i="6"/>
  <c r="O68" i="2" s="1"/>
  <c r="CK45" i="6"/>
  <c r="AA173" i="6"/>
  <c r="O81" i="2" s="1"/>
  <c r="U73" i="6"/>
  <c r="AB73" i="6" s="1"/>
  <c r="P121" i="2" s="1"/>
  <c r="BC251" i="6"/>
  <c r="X247" i="6"/>
  <c r="V193" i="6"/>
  <c r="V192" i="6"/>
  <c r="BY259" i="6"/>
  <c r="CA259" i="6" s="1"/>
  <c r="Q63" i="6"/>
  <c r="BY279" i="6"/>
  <c r="CA279" i="6" s="1"/>
  <c r="BI55" i="6"/>
  <c r="BK55" i="6" s="1"/>
  <c r="BD275" i="6"/>
  <c r="BY183" i="6"/>
  <c r="O163" i="6"/>
  <c r="B7" i="2"/>
  <c r="B121" i="2"/>
  <c r="W155" i="6"/>
  <c r="Y91" i="6"/>
  <c r="M42" i="2" s="1"/>
  <c r="Z74" i="6"/>
  <c r="BZ88" i="6"/>
  <c r="CA88" i="6" s="1"/>
  <c r="CE85" i="6"/>
  <c r="CF85" i="6" s="1"/>
  <c r="CE179" i="6"/>
  <c r="CF179" i="6" s="1"/>
  <c r="P155" i="6"/>
  <c r="W173" i="6"/>
  <c r="K81" i="2" s="1"/>
  <c r="BM266" i="6"/>
  <c r="BQ266" i="6" s="1"/>
  <c r="CE193" i="6"/>
  <c r="CF193" i="6" s="1"/>
  <c r="T168" i="6"/>
  <c r="H12" i="2" s="1"/>
  <c r="BM178" i="6"/>
  <c r="T200" i="6"/>
  <c r="H76" i="2" s="1"/>
  <c r="U47" i="6"/>
  <c r="B38" i="2"/>
  <c r="BM174" i="6"/>
  <c r="BA160" i="6"/>
  <c r="BN171" i="6"/>
  <c r="BQ171" i="6" s="1"/>
  <c r="Q265" i="6"/>
  <c r="E63" i="2" s="1"/>
  <c r="BI253" i="6"/>
  <c r="AX254" i="6"/>
  <c r="Z39" i="6"/>
  <c r="BM53" i="6"/>
  <c r="AW83" i="6"/>
  <c r="AY83" i="6" s="1"/>
  <c r="CK185" i="6"/>
  <c r="U199" i="6"/>
  <c r="AB199" i="6" s="1"/>
  <c r="P90" i="2" s="1"/>
  <c r="AX78" i="6"/>
  <c r="AW197" i="6"/>
  <c r="AY197" i="6" s="1"/>
  <c r="BW366" i="6"/>
  <c r="BH250" i="6"/>
  <c r="T278" i="6"/>
  <c r="H92" i="2" s="1"/>
  <c r="AW49" i="6"/>
  <c r="AY49" i="6" s="1"/>
  <c r="AA87" i="6"/>
  <c r="O46" i="2" s="1"/>
  <c r="X157" i="6"/>
  <c r="R40" i="6"/>
  <c r="BZ262" i="6"/>
  <c r="Z263" i="6"/>
  <c r="R263" i="6"/>
  <c r="S179" i="6"/>
  <c r="G99" i="2" s="1"/>
  <c r="AA38" i="6"/>
  <c r="AA45" i="6" s="1"/>
  <c r="BY76" i="6"/>
  <c r="BC186" i="6"/>
  <c r="BP263" i="6"/>
  <c r="U195" i="6"/>
  <c r="AB195" i="6" s="1"/>
  <c r="P55" i="2" s="1"/>
  <c r="Y265" i="6"/>
  <c r="M63" i="2" s="1"/>
  <c r="BN173" i="6"/>
  <c r="BM63" i="6"/>
  <c r="S170" i="6"/>
  <c r="G79" i="2" s="1"/>
  <c r="U272" i="6"/>
  <c r="AB272" i="6" s="1"/>
  <c r="AC272" i="6" s="1"/>
  <c r="AD272" i="6" s="1"/>
  <c r="CI272" i="6" s="1"/>
  <c r="W258" i="6"/>
  <c r="K62" i="2" s="1"/>
  <c r="BC196" i="6"/>
  <c r="BE196" i="6" s="1"/>
  <c r="CK248" i="6"/>
  <c r="V259" i="6"/>
  <c r="X198" i="6"/>
  <c r="L120" i="2" s="1"/>
  <c r="BW166" i="6"/>
  <c r="BX166" i="6" s="1"/>
  <c r="BM154" i="6"/>
  <c r="BY258" i="6"/>
  <c r="CA258" i="6" s="1"/>
  <c r="U160" i="6"/>
  <c r="BJ199" i="6"/>
  <c r="BN188" i="6"/>
  <c r="Z45" i="6"/>
  <c r="AV246" i="6"/>
  <c r="R196" i="6"/>
  <c r="F26" i="2" s="1"/>
  <c r="BM182" i="6"/>
  <c r="CD249" i="6"/>
  <c r="CF249" i="6" s="1"/>
  <c r="R179" i="6"/>
  <c r="F99" i="2" s="1"/>
  <c r="R163" i="6"/>
  <c r="U183" i="6"/>
  <c r="AB183" i="6" s="1"/>
  <c r="AC183" i="6" s="1"/>
  <c r="AD183" i="6" s="1"/>
  <c r="CG183" i="6" s="1"/>
  <c r="CH183" i="6" s="1"/>
  <c r="BF253" i="6"/>
  <c r="O278" i="6"/>
  <c r="C92" i="2" s="1"/>
  <c r="BW168" i="6"/>
  <c r="BX168" i="6" s="1"/>
  <c r="T172" i="6"/>
  <c r="H110" i="2" s="1"/>
  <c r="W82" i="6"/>
  <c r="BM160" i="6"/>
  <c r="CE250" i="6"/>
  <c r="AW148" i="6"/>
  <c r="AY148" i="6" s="1"/>
  <c r="T194" i="6"/>
  <c r="H59" i="2" s="1"/>
  <c r="CB261" i="6"/>
  <c r="S183" i="6"/>
  <c r="X91" i="6"/>
  <c r="L42" i="2" s="1"/>
  <c r="BD258" i="6"/>
  <c r="BF50" i="6"/>
  <c r="BP180" i="6"/>
  <c r="W263" i="6"/>
  <c r="B91" i="2"/>
  <c r="BP86" i="6"/>
  <c r="X159" i="6"/>
  <c r="T38" i="6"/>
  <c r="S269" i="6"/>
  <c r="G95" i="2" s="1"/>
  <c r="O250" i="6"/>
  <c r="AX69" i="6"/>
  <c r="Y61" i="6"/>
  <c r="BD153" i="6"/>
  <c r="AA191" i="6"/>
  <c r="R194" i="6"/>
  <c r="F59" i="2" s="1"/>
  <c r="R83" i="6"/>
  <c r="F22" i="2" s="1"/>
  <c r="CK178" i="6"/>
  <c r="Y52" i="2" s="1"/>
  <c r="O173" i="6"/>
  <c r="C81" i="2" s="1"/>
  <c r="BN77" i="6"/>
  <c r="BC153" i="6"/>
  <c r="CE155" i="6"/>
  <c r="CF155" i="6" s="1"/>
  <c r="AV174" i="6"/>
  <c r="AZ174" i="6" s="1"/>
  <c r="BZ168" i="6"/>
  <c r="CA168" i="6" s="1"/>
  <c r="U87" i="6"/>
  <c r="AB87" i="6" s="1"/>
  <c r="P46" i="2" s="1"/>
  <c r="CB49" i="6"/>
  <c r="CC49" i="6" s="1"/>
  <c r="BM152" i="6"/>
  <c r="CK53" i="6"/>
  <c r="U68" i="6"/>
  <c r="AB68" i="6" s="1"/>
  <c r="AC68" i="6" s="1"/>
  <c r="AD68" i="6" s="1"/>
  <c r="CG68" i="6" s="1"/>
  <c r="CH68" i="6" s="1"/>
  <c r="BA279" i="6"/>
  <c r="BE279" i="6" s="1"/>
  <c r="BO153" i="6"/>
  <c r="O73" i="6"/>
  <c r="CE259" i="6"/>
  <c r="BZ46" i="6"/>
  <c r="CA46" i="6" s="1"/>
  <c r="BP176" i="6"/>
  <c r="S161" i="6"/>
  <c r="BF248" i="6"/>
  <c r="CB48" i="6"/>
  <c r="CC48" i="6" s="1"/>
  <c r="AW178" i="6"/>
  <c r="AY178" i="6" s="1"/>
  <c r="BD253" i="6"/>
  <c r="R260" i="6"/>
  <c r="F69" i="2" s="1"/>
  <c r="AW170" i="6"/>
  <c r="AY170" i="6" s="1"/>
  <c r="BN65" i="6"/>
  <c r="BZ166" i="6"/>
  <c r="CA166" i="6" s="1"/>
  <c r="CE261" i="6"/>
  <c r="AX175" i="6"/>
  <c r="BJ173" i="6"/>
  <c r="BP83" i="6"/>
  <c r="BF152" i="6"/>
  <c r="BN279" i="6"/>
  <c r="U172" i="6"/>
  <c r="CD160" i="6"/>
  <c r="CF160" i="6" s="1"/>
  <c r="B104" i="2"/>
  <c r="BF76" i="6"/>
  <c r="T76" i="6"/>
  <c r="Y276" i="6"/>
  <c r="M39" i="2" s="1"/>
  <c r="BW87" i="6"/>
  <c r="BX87" i="6" s="1"/>
  <c r="R156" i="6"/>
  <c r="BI251" i="6"/>
  <c r="BJ261" i="6"/>
  <c r="CE73" i="6"/>
  <c r="CF73" i="6" s="1"/>
  <c r="BM180" i="6"/>
  <c r="BQ180" i="6" s="1"/>
  <c r="V152" i="6"/>
  <c r="T174" i="6"/>
  <c r="H106" i="2" s="1"/>
  <c r="BP251" i="6"/>
  <c r="CK75" i="6"/>
  <c r="Y8" i="2" s="1"/>
  <c r="BD147" i="6"/>
  <c r="BJ160" i="6"/>
  <c r="CK199" i="6"/>
  <c r="Y90" i="2" s="1"/>
  <c r="W159" i="6"/>
  <c r="AW258" i="6"/>
  <c r="CK266" i="6"/>
  <c r="Y108" i="2" s="1"/>
  <c r="BP90" i="6"/>
  <c r="U170" i="6"/>
  <c r="AB170" i="6" s="1"/>
  <c r="P79" i="2" s="1"/>
  <c r="BO84" i="6"/>
  <c r="Y198" i="6"/>
  <c r="M120" i="2" s="1"/>
  <c r="AV266" i="6"/>
  <c r="BY66" i="6"/>
  <c r="AW160" i="6"/>
  <c r="AY160" i="6" s="1"/>
  <c r="Q199" i="6"/>
  <c r="E90" i="2" s="1"/>
  <c r="CE196" i="6"/>
  <c r="CF196" i="6" s="1"/>
  <c r="Z175" i="6"/>
  <c r="N53" i="2" s="1"/>
  <c r="X191" i="6"/>
  <c r="BY49" i="6"/>
  <c r="V265" i="6"/>
  <c r="BC167" i="6"/>
  <c r="BC182" i="6"/>
  <c r="P44" i="6"/>
  <c r="D123" i="2" s="1"/>
  <c r="BP41" i="6"/>
  <c r="R60" i="6"/>
  <c r="F11" i="2" s="1"/>
  <c r="O155" i="6"/>
  <c r="BP69" i="6"/>
  <c r="BC155" i="6"/>
  <c r="BE155" i="6" s="1"/>
  <c r="Y153" i="6"/>
  <c r="Z147" i="6"/>
  <c r="N33" i="2" s="1"/>
  <c r="BO76" i="6"/>
  <c r="BQ76" i="6" s="1"/>
  <c r="S53" i="6"/>
  <c r="CD200" i="6"/>
  <c r="CF200" i="6" s="1"/>
  <c r="R39" i="6"/>
  <c r="CB86" i="6"/>
  <c r="CC86" i="6" s="1"/>
  <c r="AA177" i="6"/>
  <c r="O111" i="2" s="1"/>
  <c r="BO163" i="6"/>
  <c r="BW171" i="6"/>
  <c r="BX171" i="6" s="1"/>
  <c r="BN38" i="6"/>
  <c r="BD338" i="6"/>
  <c r="AW251" i="6"/>
  <c r="BC176" i="6"/>
  <c r="W253" i="6"/>
  <c r="W277" i="6" s="1"/>
  <c r="CD251" i="6"/>
  <c r="CF251" i="6" s="1"/>
  <c r="CD252" i="6"/>
  <c r="CF252" i="6" s="1"/>
  <c r="BH195" i="6"/>
  <c r="AV273" i="6"/>
  <c r="BD65" i="6"/>
  <c r="U192" i="6"/>
  <c r="AB192" i="6" s="1"/>
  <c r="AC192" i="6" s="1"/>
  <c r="AD192" i="6" s="1"/>
  <c r="CI192" i="6" s="1"/>
  <c r="CD166" i="6"/>
  <c r="BJ156" i="6"/>
  <c r="BH177" i="6"/>
  <c r="BL177" i="6" s="1"/>
  <c r="Q188" i="6"/>
  <c r="E64" i="2" s="1"/>
  <c r="BI75" i="6"/>
  <c r="BK75" i="6" s="1"/>
  <c r="AZ341" i="6"/>
  <c r="BR341" i="6" s="1"/>
  <c r="S84" i="2" s="1"/>
  <c r="AZ265" i="6"/>
  <c r="AZ340" i="6"/>
  <c r="BR340" i="6" s="1"/>
  <c r="BK279" i="6"/>
  <c r="CC279" i="6"/>
  <c r="AZ66" i="6"/>
  <c r="BL249" i="6"/>
  <c r="BL151" i="6"/>
  <c r="CC269" i="6"/>
  <c r="BK269" i="6"/>
  <c r="AB86" i="6"/>
  <c r="AC86" i="6" s="1"/>
  <c r="AD86" i="6" s="1"/>
  <c r="CI86" i="6" s="1"/>
  <c r="BL84" i="6"/>
  <c r="CC84" i="6"/>
  <c r="AZ188" i="6"/>
  <c r="BK198" i="6"/>
  <c r="CC198" i="6"/>
  <c r="AZ55" i="6"/>
  <c r="P27" i="2"/>
  <c r="P32" i="2"/>
  <c r="CG45" i="6"/>
  <c r="CH45" i="6" s="1"/>
  <c r="BU352" i="6"/>
  <c r="CM352" i="6" s="1"/>
  <c r="V101" i="2" s="1"/>
  <c r="BT162" i="6"/>
  <c r="BU162" i="6" s="1"/>
  <c r="CM162" i="6" s="1"/>
  <c r="CI162" i="6"/>
  <c r="BT151" i="6"/>
  <c r="BU151" i="6" s="1"/>
  <c r="CM151" i="6" s="1"/>
  <c r="CG151" i="6"/>
  <c r="CH151" i="6" s="1"/>
  <c r="CG55" i="6"/>
  <c r="CH55" i="6" s="1"/>
  <c r="BT55" i="6"/>
  <c r="BU55" i="6" s="1"/>
  <c r="CM55" i="6" s="1"/>
  <c r="CI151" i="6"/>
  <c r="Q105" i="2"/>
  <c r="T84" i="2"/>
  <c r="CI642" i="6"/>
  <c r="CG78" i="6"/>
  <c r="CH78" i="6" s="1"/>
  <c r="CG642" i="6"/>
  <c r="CH642" i="6" s="1"/>
  <c r="BT78" i="6"/>
  <c r="BU78" i="6" s="1"/>
  <c r="CM78" i="6" s="1"/>
  <c r="BR642" i="6"/>
  <c r="AC196" i="6"/>
  <c r="Q26" i="2" s="1"/>
  <c r="AC259" i="6"/>
  <c r="AD259" i="6" s="1"/>
  <c r="CI259" i="6" s="1"/>
  <c r="X71" i="2" s="1"/>
  <c r="CI74" i="6"/>
  <c r="Q108" i="2"/>
  <c r="BT183" i="6"/>
  <c r="BU183" i="6" s="1"/>
  <c r="CM183" i="6" s="1"/>
  <c r="CG74" i="6"/>
  <c r="CH74" i="6" s="1"/>
  <c r="CG86" i="6"/>
  <c r="CH86" i="6" s="1"/>
  <c r="CI70" i="6"/>
  <c r="BR41" i="6"/>
  <c r="AC87" i="6"/>
  <c r="AC199" i="6"/>
  <c r="P105" i="2"/>
  <c r="P108" i="2"/>
  <c r="P7" i="2"/>
  <c r="CI246" i="6"/>
  <c r="CI68" i="6"/>
  <c r="BT68" i="6"/>
  <c r="BU68" i="6" s="1"/>
  <c r="CM68" i="6" s="1"/>
  <c r="P69" i="2"/>
  <c r="P94" i="2"/>
  <c r="AC50" i="6"/>
  <c r="R108" i="2"/>
  <c r="CI266" i="6"/>
  <c r="X108" i="2" s="1"/>
  <c r="CI271" i="6"/>
  <c r="X105" i="2" s="1"/>
  <c r="R105" i="2"/>
  <c r="V98" i="2"/>
  <c r="U24" i="2"/>
  <c r="U61" i="2"/>
  <c r="U17" i="2"/>
  <c r="U49" i="2"/>
  <c r="U84" i="2"/>
  <c r="U30" i="2"/>
  <c r="U51" i="2"/>
  <c r="U75" i="2"/>
  <c r="V41" i="2"/>
  <c r="Y353" i="6" a="1"/>
  <c r="T353" i="6" a="1"/>
  <c r="W353" i="6" a="1"/>
  <c r="V353" i="6" a="1"/>
  <c r="Q353" i="6" a="1"/>
  <c r="R353" i="6" a="1"/>
  <c r="O353" i="6" a="1"/>
  <c r="S353" i="6" a="1"/>
  <c r="P353" i="6" a="1"/>
  <c r="Z353" i="6" a="1"/>
  <c r="U353" i="6" a="1"/>
  <c r="X353" i="6" a="1"/>
  <c r="X353" i="6" l="1"/>
  <c r="L97" i="2" s="1"/>
  <c r="U353" i="6"/>
  <c r="Z353" i="6"/>
  <c r="N97" i="2" s="1"/>
  <c r="P353" i="6"/>
  <c r="D97" i="2" s="1"/>
  <c r="S353" i="6"/>
  <c r="G97" i="2" s="1"/>
  <c r="O353" i="6"/>
  <c r="C97" i="2" s="1"/>
  <c r="R353" i="6"/>
  <c r="F97" i="2" s="1"/>
  <c r="Q353" i="6"/>
  <c r="E97" i="2" s="1"/>
  <c r="V353" i="6"/>
  <c r="W353" i="6"/>
  <c r="K97" i="2" s="1"/>
  <c r="T353" i="6"/>
  <c r="H97" i="2" s="1"/>
  <c r="Y353" i="6"/>
  <c r="M97" i="2" s="1"/>
  <c r="CC261" i="6"/>
  <c r="BK261" i="6"/>
  <c r="BL261" i="6"/>
  <c r="BX91" i="6"/>
  <c r="AZ91" i="6"/>
  <c r="AY91" i="6"/>
  <c r="BX70" i="6"/>
  <c r="CG70" i="6" s="1"/>
  <c r="CH70" i="6" s="1"/>
  <c r="AZ70" i="6"/>
  <c r="BR70" i="6" s="1"/>
  <c r="AY70" i="6"/>
  <c r="BR572" i="6"/>
  <c r="S102" i="2" s="1"/>
  <c r="BT572" i="6"/>
  <c r="BK265" i="6"/>
  <c r="CC265" i="6"/>
  <c r="BL265" i="6"/>
  <c r="BR265" i="6" s="1"/>
  <c r="S63" i="2" s="1"/>
  <c r="AD150" i="6"/>
  <c r="U270" i="6"/>
  <c r="AB270" i="6" s="1"/>
  <c r="AC270" i="6" s="1"/>
  <c r="AD270" i="6" s="1"/>
  <c r="AB252" i="6"/>
  <c r="AC252" i="6" s="1"/>
  <c r="AD252" i="6" s="1"/>
  <c r="BK278" i="6"/>
  <c r="CC278" i="6"/>
  <c r="BL278" i="6"/>
  <c r="AZ74" i="6"/>
  <c r="AZ83" i="6"/>
  <c r="BL77" i="6"/>
  <c r="AY257" i="6"/>
  <c r="BX257" i="6"/>
  <c r="AZ257" i="6"/>
  <c r="AB247" i="6"/>
  <c r="AC247" i="6" s="1"/>
  <c r="AD247" i="6" s="1"/>
  <c r="AY163" i="6"/>
  <c r="AZ163" i="6"/>
  <c r="BX163" i="6"/>
  <c r="CC247" i="6"/>
  <c r="BL247" i="6"/>
  <c r="BK247" i="6"/>
  <c r="AB54" i="6"/>
  <c r="BL186" i="6"/>
  <c r="BL57" i="6"/>
  <c r="AZ57" i="6"/>
  <c r="CG340" i="6"/>
  <c r="CH340" i="6" s="1"/>
  <c r="BX200" i="6"/>
  <c r="AZ200" i="6"/>
  <c r="CC251" i="6"/>
  <c r="BL251" i="6"/>
  <c r="BK251" i="6"/>
  <c r="AZ195" i="6"/>
  <c r="AZ251" i="6"/>
  <c r="AY251" i="6"/>
  <c r="BX251" i="6"/>
  <c r="AZ38" i="6"/>
  <c r="AB157" i="6"/>
  <c r="AC157" i="6" s="1"/>
  <c r="AD157" i="6" s="1"/>
  <c r="AB181" i="6"/>
  <c r="AB263" i="6"/>
  <c r="AC263" i="6" s="1"/>
  <c r="AD263" i="6" s="1"/>
  <c r="AB171" i="6"/>
  <c r="AC171" i="6" s="1"/>
  <c r="AD171" i="6" s="1"/>
  <c r="BK272" i="6"/>
  <c r="CC272" i="6"/>
  <c r="BL272" i="6"/>
  <c r="BL55" i="6"/>
  <c r="AB148" i="6"/>
  <c r="AC148" i="6" s="1"/>
  <c r="AD148" i="6" s="1"/>
  <c r="AY247" i="6"/>
  <c r="BX247" i="6"/>
  <c r="AZ247" i="6"/>
  <c r="CC273" i="6"/>
  <c r="BL273" i="6"/>
  <c r="BK273" i="6"/>
  <c r="AB190" i="6"/>
  <c r="AB251" i="6"/>
  <c r="AC251" i="6" s="1"/>
  <c r="AD251" i="6" s="1"/>
  <c r="BL179" i="6"/>
  <c r="AY180" i="6"/>
  <c r="AZ180" i="6"/>
  <c r="M121" i="2"/>
  <c r="M7" i="2"/>
  <c r="AB179" i="6"/>
  <c r="BL194" i="6"/>
  <c r="K7" i="2"/>
  <c r="K121" i="2"/>
  <c r="AB57" i="6"/>
  <c r="AC57" i="6" s="1"/>
  <c r="AD57" i="6" s="1"/>
  <c r="AB82" i="6"/>
  <c r="AC82" i="6" s="1"/>
  <c r="AD82" i="6" s="1"/>
  <c r="BT340" i="6"/>
  <c r="BU340" i="6" s="1"/>
  <c r="CM340" i="6" s="1"/>
  <c r="BL44" i="6"/>
  <c r="BL50" i="6"/>
  <c r="BR50" i="6" s="1"/>
  <c r="S94" i="2" s="1"/>
  <c r="AZ49" i="6"/>
  <c r="BK248" i="6"/>
  <c r="BL248" i="6"/>
  <c r="CC248" i="6"/>
  <c r="AB77" i="6"/>
  <c r="AB79" i="6"/>
  <c r="BX253" i="6"/>
  <c r="AY253" i="6"/>
  <c r="AZ253" i="6"/>
  <c r="AB158" i="6"/>
  <c r="AZ155" i="6"/>
  <c r="AZ76" i="6"/>
  <c r="CC259" i="6"/>
  <c r="BK259" i="6"/>
  <c r="BL259" i="6"/>
  <c r="BX152" i="6"/>
  <c r="AZ152" i="6"/>
  <c r="BL74" i="6"/>
  <c r="AZ258" i="6"/>
  <c r="AY258" i="6"/>
  <c r="BX258" i="6"/>
  <c r="BL197" i="6"/>
  <c r="BL184" i="6"/>
  <c r="AZ182" i="6"/>
  <c r="BL172" i="6"/>
  <c r="H121" i="2"/>
  <c r="H7" i="2"/>
  <c r="AB80" i="6"/>
  <c r="AC80" i="6" s="1"/>
  <c r="AD80" i="6" s="1"/>
  <c r="BL196" i="6"/>
  <c r="AY264" i="6"/>
  <c r="BX264" i="6"/>
  <c r="AZ264" i="6"/>
  <c r="AB269" i="6"/>
  <c r="BX272" i="6"/>
  <c r="CG272" i="6" s="1"/>
  <c r="CH272" i="6" s="1"/>
  <c r="AZ272" i="6"/>
  <c r="AY272" i="6"/>
  <c r="BL52" i="6"/>
  <c r="CC271" i="6"/>
  <c r="BL271" i="6"/>
  <c r="BK271" i="6"/>
  <c r="CC160" i="6"/>
  <c r="BL160" i="6"/>
  <c r="AZ86" i="6"/>
  <c r="BK254" i="6"/>
  <c r="BL254" i="6"/>
  <c r="CC254" i="6"/>
  <c r="AZ192" i="6"/>
  <c r="BR192" i="6" s="1"/>
  <c r="AB176" i="6"/>
  <c r="AC176" i="6" s="1"/>
  <c r="AD176" i="6" s="1"/>
  <c r="AB67" i="6"/>
  <c r="M118" i="2"/>
  <c r="M48" i="2"/>
  <c r="AB156" i="6"/>
  <c r="AC156" i="6" s="1"/>
  <c r="AD156" i="6" s="1"/>
  <c r="BK246" i="6"/>
  <c r="BL246" i="6"/>
  <c r="CC246" i="6"/>
  <c r="CC257" i="6"/>
  <c r="BL257" i="6"/>
  <c r="BK257" i="6"/>
  <c r="AB83" i="6"/>
  <c r="AB69" i="6"/>
  <c r="Y48" i="2"/>
  <c r="Y118" i="2"/>
  <c r="AZ146" i="6"/>
  <c r="AY90" i="6"/>
  <c r="BX90" i="6"/>
  <c r="AZ90" i="6"/>
  <c r="AB147" i="6"/>
  <c r="BX275" i="6"/>
  <c r="AZ275" i="6"/>
  <c r="AY275" i="6"/>
  <c r="CG192" i="6"/>
  <c r="CH192" i="6" s="1"/>
  <c r="AY266" i="6"/>
  <c r="BT266" i="6" s="1"/>
  <c r="BX266" i="6"/>
  <c r="AZ266" i="6"/>
  <c r="BI276" i="6"/>
  <c r="BI275" i="6"/>
  <c r="BI277" i="6"/>
  <c r="N48" i="2"/>
  <c r="N118" i="2"/>
  <c r="Y7" i="2"/>
  <c r="Y121" i="2"/>
  <c r="AA49" i="6"/>
  <c r="AA51" i="6"/>
  <c r="AA48" i="6"/>
  <c r="L118" i="2"/>
  <c r="L48" i="2"/>
  <c r="AZ338" i="6"/>
  <c r="BR338" i="6" s="1"/>
  <c r="CC157" i="6"/>
  <c r="BL157" i="6"/>
  <c r="BL86" i="6"/>
  <c r="AY269" i="6"/>
  <c r="BX269" i="6"/>
  <c r="AZ269" i="6"/>
  <c r="AZ168" i="6"/>
  <c r="D7" i="2"/>
  <c r="D121" i="2"/>
  <c r="BT45" i="6"/>
  <c r="BU45" i="6" s="1"/>
  <c r="CM45" i="6" s="1"/>
  <c r="BT74" i="6"/>
  <c r="BU74" i="6" s="1"/>
  <c r="CM74" i="6" s="1"/>
  <c r="AB186" i="6"/>
  <c r="AC186" i="6" s="1"/>
  <c r="AD186" i="6" s="1"/>
  <c r="AZ259" i="6"/>
  <c r="BR259" i="6" s="1"/>
  <c r="S71" i="2" s="1"/>
  <c r="AY259" i="6"/>
  <c r="BX259" i="6"/>
  <c r="AB155" i="6"/>
  <c r="AC155" i="6" s="1"/>
  <c r="AD155" i="6" s="1"/>
  <c r="CC94" i="6"/>
  <c r="BL94" i="6"/>
  <c r="AB180" i="6"/>
  <c r="AC180" i="6" s="1"/>
  <c r="AD180" i="6" s="1"/>
  <c r="BK267" i="6"/>
  <c r="CC267" i="6"/>
  <c r="BL267" i="6"/>
  <c r="BX249" i="6"/>
  <c r="AZ249" i="6"/>
  <c r="AY249" i="6"/>
  <c r="CC200" i="6"/>
  <c r="BL200" i="6"/>
  <c r="AB75" i="6"/>
  <c r="AB52" i="6"/>
  <c r="CC268" i="6"/>
  <c r="BL268" i="6"/>
  <c r="BK268" i="6"/>
  <c r="BH275" i="6"/>
  <c r="BH277" i="6"/>
  <c r="BK253" i="6"/>
  <c r="CC253" i="6"/>
  <c r="BL253" i="6"/>
  <c r="BH276" i="6"/>
  <c r="AB200" i="6"/>
  <c r="AZ78" i="6"/>
  <c r="BR78" i="6" s="1"/>
  <c r="AZ178" i="6"/>
  <c r="AZ81" i="6"/>
  <c r="AB63" i="6"/>
  <c r="AC63" i="6" s="1"/>
  <c r="AD63" i="6" s="1"/>
  <c r="CC264" i="6"/>
  <c r="BL264" i="6"/>
  <c r="BK264" i="6"/>
  <c r="AB177" i="6"/>
  <c r="AZ147" i="6"/>
  <c r="AY181" i="6"/>
  <c r="AZ181" i="6"/>
  <c r="F7" i="2"/>
  <c r="F121" i="2"/>
  <c r="CC280" i="6"/>
  <c r="BL280" i="6"/>
  <c r="AB149" i="6"/>
  <c r="AB273" i="6"/>
  <c r="AC273" i="6" s="1"/>
  <c r="AD273" i="6" s="1"/>
  <c r="AZ196" i="6"/>
  <c r="BR196" i="6" s="1"/>
  <c r="S26" i="2" s="1"/>
  <c r="BX265" i="6"/>
  <c r="AY265" i="6"/>
  <c r="AZ65" i="6"/>
  <c r="AY69" i="6"/>
  <c r="AZ69" i="6"/>
  <c r="BX69" i="6"/>
  <c r="AB76" i="6"/>
  <c r="AC76" i="6" s="1"/>
  <c r="AD76" i="6" s="1"/>
  <c r="AZ167" i="6"/>
  <c r="AA52" i="6"/>
  <c r="O93" i="2" s="1"/>
  <c r="AA53" i="6"/>
  <c r="CC274" i="6"/>
  <c r="BL274" i="6"/>
  <c r="AB265" i="6"/>
  <c r="AZ80" i="6"/>
  <c r="AB84" i="6"/>
  <c r="AC84" i="6" s="1"/>
  <c r="AD84" i="6" s="1"/>
  <c r="BX156" i="6"/>
  <c r="AZ156" i="6"/>
  <c r="AZ277" i="6"/>
  <c r="BX277" i="6"/>
  <c r="AY277" i="6"/>
  <c r="AY268" i="6"/>
  <c r="BX268" i="6"/>
  <c r="AZ268" i="6"/>
  <c r="BX254" i="6"/>
  <c r="AY254" i="6"/>
  <c r="AZ254" i="6"/>
  <c r="CC90" i="6"/>
  <c r="BL90" i="6"/>
  <c r="BK90" i="6"/>
  <c r="AB250" i="6"/>
  <c r="AC250" i="6" s="1"/>
  <c r="AD250" i="6" s="1"/>
  <c r="AY278" i="6"/>
  <c r="AZ278" i="6"/>
  <c r="BX278" i="6"/>
  <c r="BL193" i="6"/>
  <c r="AB267" i="6"/>
  <c r="BL73" i="6"/>
  <c r="BR73" i="6" s="1"/>
  <c r="S7" i="2" s="1"/>
  <c r="L121" i="2"/>
  <c r="L7" i="2"/>
  <c r="C118" i="2"/>
  <c r="C48" i="2"/>
  <c r="BX89" i="6"/>
  <c r="AZ89" i="6"/>
  <c r="AB48" i="6"/>
  <c r="AC48" i="6" s="1"/>
  <c r="AD48" i="6" s="1"/>
  <c r="AB274" i="6"/>
  <c r="AC274" i="6" s="1"/>
  <c r="AD274" i="6" s="1"/>
  <c r="BL56" i="6"/>
  <c r="BL81" i="6"/>
  <c r="BJ275" i="6"/>
  <c r="BJ276" i="6"/>
  <c r="BJ277" i="6"/>
  <c r="BL169" i="6"/>
  <c r="H118" i="2"/>
  <c r="H48" i="2"/>
  <c r="AZ53" i="6"/>
  <c r="BX280" i="6"/>
  <c r="AZ280" i="6"/>
  <c r="BR280" i="6" s="1"/>
  <c r="AZ176" i="6"/>
  <c r="BR176" i="6" s="1"/>
  <c r="AY248" i="6"/>
  <c r="BX248" i="6"/>
  <c r="CG248" i="6" s="1"/>
  <c r="CH248" i="6" s="1"/>
  <c r="AZ248" i="6"/>
  <c r="BR248" i="6" s="1"/>
  <c r="G48" i="2"/>
  <c r="G118" i="2"/>
  <c r="AZ52" i="6"/>
  <c r="BR52" i="6" s="1"/>
  <c r="S93" i="2" s="1"/>
  <c r="BL198" i="6"/>
  <c r="BL147" i="6"/>
  <c r="BL150" i="6"/>
  <c r="BR573" i="6"/>
  <c r="BT573" i="6"/>
  <c r="BU573" i="6" s="1"/>
  <c r="CM573" i="6" s="1"/>
  <c r="AZ149" i="6"/>
  <c r="BR149" i="6" s="1"/>
  <c r="S20" i="2" s="1"/>
  <c r="AZ162" i="6"/>
  <c r="BR567" i="6"/>
  <c r="S96" i="2" s="1"/>
  <c r="BT567" i="6"/>
  <c r="AB188" i="6"/>
  <c r="AZ194" i="6"/>
  <c r="AB249" i="6"/>
  <c r="AC249" i="6" s="1"/>
  <c r="AD249" i="6" s="1"/>
  <c r="AZ159" i="6"/>
  <c r="BR159" i="6" s="1"/>
  <c r="BL173" i="6"/>
  <c r="BX271" i="6"/>
  <c r="CG271" i="6" s="1"/>
  <c r="CH271" i="6" s="1"/>
  <c r="W105" i="2" s="1"/>
  <c r="AZ271" i="6"/>
  <c r="BR271" i="6" s="1"/>
  <c r="S105" i="2" s="1"/>
  <c r="AY271" i="6"/>
  <c r="BT271" i="6" s="1"/>
  <c r="CC258" i="6"/>
  <c r="BK258" i="6"/>
  <c r="BL258" i="6"/>
  <c r="AB152" i="6"/>
  <c r="AC152" i="6" s="1"/>
  <c r="AD152" i="6" s="1"/>
  <c r="CC152" i="6"/>
  <c r="BL152" i="6"/>
  <c r="AZ62" i="6"/>
  <c r="AB262" i="6"/>
  <c r="BL185" i="6"/>
  <c r="BX262" i="6"/>
  <c r="AZ262" i="6"/>
  <c r="AY262" i="6"/>
  <c r="AZ67" i="6"/>
  <c r="BR67" i="6" s="1"/>
  <c r="S37" i="2" s="1"/>
  <c r="AZ77" i="6"/>
  <c r="BR77" i="6" s="1"/>
  <c r="S57" i="2" s="1"/>
  <c r="BT192" i="6"/>
  <c r="BU192" i="6" s="1"/>
  <c r="CM192" i="6" s="1"/>
  <c r="BT248" i="6"/>
  <c r="BU248" i="6" s="1"/>
  <c r="CM248" i="6" s="1"/>
  <c r="BT86" i="6"/>
  <c r="BU86" i="6" s="1"/>
  <c r="CM86" i="6" s="1"/>
  <c r="AA44" i="6"/>
  <c r="O123" i="2" s="1"/>
  <c r="AY273" i="6"/>
  <c r="AZ273" i="6"/>
  <c r="BR273" i="6" s="1"/>
  <c r="BX273" i="6"/>
  <c r="BK263" i="6"/>
  <c r="BL263" i="6"/>
  <c r="CC263" i="6"/>
  <c r="BX276" i="6"/>
  <c r="AY276" i="6"/>
  <c r="AZ276" i="6"/>
  <c r="AB198" i="6"/>
  <c r="BL260" i="6"/>
  <c r="CC260" i="6"/>
  <c r="BK260" i="6"/>
  <c r="BL88" i="6"/>
  <c r="AB264" i="6"/>
  <c r="AZ54" i="6"/>
  <c r="BR54" i="6" s="1"/>
  <c r="S80" i="2" s="1"/>
  <c r="CC199" i="6"/>
  <c r="BL199" i="6"/>
  <c r="AB53" i="6"/>
  <c r="AC53" i="6" s="1"/>
  <c r="AD53" i="6" s="1"/>
  <c r="AB81" i="6"/>
  <c r="CC82" i="6"/>
  <c r="BL82" i="6"/>
  <c r="AB159" i="6"/>
  <c r="AC159" i="6" s="1"/>
  <c r="AD159" i="6" s="1"/>
  <c r="AB194" i="6"/>
  <c r="AB174" i="6"/>
  <c r="AZ197" i="6"/>
  <c r="E7" i="2"/>
  <c r="E121" i="2"/>
  <c r="AB62" i="6"/>
  <c r="AB189" i="6"/>
  <c r="BL166" i="6"/>
  <c r="AZ151" i="6"/>
  <c r="BR151" i="6" s="1"/>
  <c r="G121" i="2"/>
  <c r="G7" i="2"/>
  <c r="AB280" i="6"/>
  <c r="K48" i="2"/>
  <c r="K118" i="2"/>
  <c r="BX282" i="6"/>
  <c r="AZ282" i="6"/>
  <c r="AY274" i="6"/>
  <c r="BX274" i="6"/>
  <c r="AZ274" i="6"/>
  <c r="BR274" i="6" s="1"/>
  <c r="AB276" i="6"/>
  <c r="AB178" i="6"/>
  <c r="AY263" i="6"/>
  <c r="BX263" i="6"/>
  <c r="AZ263" i="6"/>
  <c r="AB167" i="6"/>
  <c r="AB39" i="6"/>
  <c r="D118" i="2"/>
  <c r="D48" i="2"/>
  <c r="AB187" i="6"/>
  <c r="BL49" i="6"/>
  <c r="AY279" i="6"/>
  <c r="BX279" i="6"/>
  <c r="BX82" i="6"/>
  <c r="AZ82" i="6"/>
  <c r="BR82" i="6" s="1"/>
  <c r="AZ366" i="6"/>
  <c r="AY366" i="6"/>
  <c r="BX366" i="6"/>
  <c r="BL189" i="6"/>
  <c r="BX270" i="6"/>
  <c r="AZ270" i="6"/>
  <c r="AY270" i="6"/>
  <c r="AB61" i="6"/>
  <c r="AB279" i="6"/>
  <c r="AB261" i="6"/>
  <c r="BL155" i="6"/>
  <c r="AB173" i="6"/>
  <c r="BK366" i="6"/>
  <c r="BL366" i="6"/>
  <c r="CC366" i="6"/>
  <c r="BX281" i="6"/>
  <c r="AZ281" i="6"/>
  <c r="AB163" i="6"/>
  <c r="AC163" i="6" s="1"/>
  <c r="AD163" i="6" s="1"/>
  <c r="AZ48" i="6"/>
  <c r="CG336" i="6"/>
  <c r="CH336" i="6" s="1"/>
  <c r="BL162" i="6"/>
  <c r="AB161" i="6"/>
  <c r="AB49" i="6"/>
  <c r="AC49" i="6" s="1"/>
  <c r="AD49" i="6" s="1"/>
  <c r="AB51" i="6"/>
  <c r="AC51" i="6" s="1"/>
  <c r="AD51" i="6" s="1"/>
  <c r="BL76" i="6"/>
  <c r="AB90" i="6"/>
  <c r="AB56" i="6"/>
  <c r="AB282" i="6"/>
  <c r="AB169" i="6"/>
  <c r="O118" i="2"/>
  <c r="O48" i="2"/>
  <c r="F48" i="2"/>
  <c r="F118" i="2"/>
  <c r="AB44" i="6"/>
  <c r="AB197" i="6"/>
  <c r="AC197" i="6" s="1"/>
  <c r="AD197" i="6" s="1"/>
  <c r="AB60" i="6"/>
  <c r="AB66" i="6"/>
  <c r="AB46" i="6"/>
  <c r="AC46" i="6" s="1"/>
  <c r="AD46" i="6" s="1"/>
  <c r="BX267" i="6"/>
  <c r="AY267" i="6"/>
  <c r="AZ267" i="6"/>
  <c r="BL279" i="6"/>
  <c r="CG341" i="6"/>
  <c r="CH341" i="6" s="1"/>
  <c r="W84" i="2" s="1"/>
  <c r="AZ171" i="6"/>
  <c r="BL48" i="6"/>
  <c r="AY261" i="6"/>
  <c r="BX261" i="6"/>
  <c r="AZ261" i="6"/>
  <c r="BR261" i="6" s="1"/>
  <c r="S73" i="2" s="1"/>
  <c r="AZ184" i="6"/>
  <c r="AB185" i="6"/>
  <c r="AC185" i="6" s="1"/>
  <c r="AD185" i="6" s="1"/>
  <c r="BL270" i="6"/>
  <c r="CC270" i="6"/>
  <c r="BK270" i="6"/>
  <c r="BX199" i="6"/>
  <c r="AZ199" i="6"/>
  <c r="BR199" i="6" s="1"/>
  <c r="S90" i="2" s="1"/>
  <c r="C7" i="2"/>
  <c r="C121" i="2"/>
  <c r="BT272" i="6"/>
  <c r="BU272" i="6" s="1"/>
  <c r="CM272" i="6" s="1"/>
  <c r="AC73" i="6"/>
  <c r="Q7" i="2" s="1"/>
  <c r="AC170" i="6"/>
  <c r="Q79" i="2" s="1"/>
  <c r="AC168" i="6"/>
  <c r="Q12" i="2" s="1"/>
  <c r="CI183" i="6"/>
  <c r="AC195" i="6"/>
  <c r="Q55" i="2" s="1"/>
  <c r="CI45" i="6"/>
  <c r="BR55" i="6"/>
  <c r="CG84" i="6"/>
  <c r="CH84" i="6" s="1"/>
  <c r="AZ63" i="6"/>
  <c r="BR63" i="6" s="1"/>
  <c r="BL195" i="6"/>
  <c r="AB172" i="6"/>
  <c r="BX246" i="6"/>
  <c r="CG246" i="6" s="1"/>
  <c r="CH246" i="6" s="1"/>
  <c r="AZ246" i="6"/>
  <c r="AY246" i="6"/>
  <c r="BT246" i="6" s="1"/>
  <c r="BU246" i="6" s="1"/>
  <c r="CM246" i="6" s="1"/>
  <c r="AB160" i="6"/>
  <c r="AC160" i="6" s="1"/>
  <c r="AD160" i="6" s="1"/>
  <c r="BK250" i="6"/>
  <c r="BL250" i="6"/>
  <c r="CC250" i="6"/>
  <c r="AB47" i="6"/>
  <c r="BX260" i="6"/>
  <c r="AZ260" i="6"/>
  <c r="AY260" i="6"/>
  <c r="E118" i="2"/>
  <c r="E48" i="2"/>
  <c r="AZ150" i="6"/>
  <c r="BR150" i="6" s="1"/>
  <c r="AB278" i="6"/>
  <c r="BX94" i="6"/>
  <c r="AZ94" i="6"/>
  <c r="AB85" i="6"/>
  <c r="AB154" i="6"/>
  <c r="AC154" i="6" s="1"/>
  <c r="AD154" i="6" s="1"/>
  <c r="CC282" i="6"/>
  <c r="BL282" i="6"/>
  <c r="AZ183" i="6"/>
  <c r="AB258" i="6"/>
  <c r="BK181" i="6"/>
  <c r="BL181" i="6"/>
  <c r="BL170" i="6"/>
  <c r="BT70" i="6"/>
  <c r="BU70" i="6" s="1"/>
  <c r="CM70" i="6" s="1"/>
  <c r="AB38" i="6"/>
  <c r="AC38" i="6" s="1"/>
  <c r="AD38" i="6" s="1"/>
  <c r="AB153" i="6"/>
  <c r="AC153" i="6" s="1"/>
  <c r="AD153" i="6" s="1"/>
  <c r="AB64" i="6"/>
  <c r="CC91" i="6"/>
  <c r="BL91" i="6"/>
  <c r="BK91" i="6"/>
  <c r="BL269" i="6"/>
  <c r="BL146" i="6"/>
  <c r="AB275" i="6"/>
  <c r="CC249" i="6"/>
  <c r="BK249" i="6"/>
  <c r="AZ175" i="6"/>
  <c r="AZ179" i="6"/>
  <c r="BR179" i="6" s="1"/>
  <c r="S99" i="2" s="1"/>
  <c r="BL153" i="6"/>
  <c r="CC153" i="6"/>
  <c r="BK153" i="6"/>
  <c r="BT336" i="6"/>
  <c r="BU336" i="6" s="1"/>
  <c r="CM336" i="6" s="1"/>
  <c r="CC89" i="6"/>
  <c r="BL89" i="6"/>
  <c r="AZ154" i="6"/>
  <c r="AB191" i="6"/>
  <c r="AB182" i="6"/>
  <c r="AC182" i="6" s="1"/>
  <c r="AD182" i="6" s="1"/>
  <c r="AZ47" i="6"/>
  <c r="BR47" i="6" s="1"/>
  <c r="S74" i="2" s="1"/>
  <c r="AB94" i="6"/>
  <c r="BL148" i="6"/>
  <c r="AZ46" i="6"/>
  <c r="BR46" i="6" s="1"/>
  <c r="BK180" i="6"/>
  <c r="BL180" i="6"/>
  <c r="AB89" i="6"/>
  <c r="AB268" i="6"/>
  <c r="AB184" i="6"/>
  <c r="BL163" i="6"/>
  <c r="BK163" i="6"/>
  <c r="CC163" i="6"/>
  <c r="AZ189" i="6"/>
  <c r="BR189" i="6" s="1"/>
  <c r="S115" i="2" s="1"/>
  <c r="BL188" i="6"/>
  <c r="BR188" i="6" s="1"/>
  <c r="S64" i="2" s="1"/>
  <c r="BL183" i="6"/>
  <c r="AZ148" i="6"/>
  <c r="BL45" i="6"/>
  <c r="AZ64" i="6"/>
  <c r="BR64" i="6" s="1"/>
  <c r="S31" i="2" s="1"/>
  <c r="AB88" i="6"/>
  <c r="BL51" i="6"/>
  <c r="AZ170" i="6"/>
  <c r="BR170" i="6" s="1"/>
  <c r="S79" i="2" s="1"/>
  <c r="AB175" i="6"/>
  <c r="BL174" i="6"/>
  <c r="BR174" i="6" s="1"/>
  <c r="S106" i="2" s="1"/>
  <c r="AB281" i="6"/>
  <c r="AY153" i="6"/>
  <c r="AZ153" i="6"/>
  <c r="BR153" i="6" s="1"/>
  <c r="BX153" i="6"/>
  <c r="AB65" i="6"/>
  <c r="AC65" i="6" s="1"/>
  <c r="AD65" i="6" s="1"/>
  <c r="AB166" i="6"/>
  <c r="AY250" i="6"/>
  <c r="BX250" i="6"/>
  <c r="BL75" i="6"/>
  <c r="AB146" i="6"/>
  <c r="AC146" i="6" s="1"/>
  <c r="AD146" i="6" s="1"/>
  <c r="N121" i="2"/>
  <c r="N7" i="2"/>
  <c r="CG338" i="6"/>
  <c r="CH338" i="6" s="1"/>
  <c r="U277" i="6"/>
  <c r="AB277" i="6" s="1"/>
  <c r="AC277" i="6" s="1"/>
  <c r="AD277" i="6" s="1"/>
  <c r="CI277" i="6" s="1"/>
  <c r="AB253" i="6"/>
  <c r="AC253" i="6" s="1"/>
  <c r="AD253" i="6" s="1"/>
  <c r="CC266" i="6"/>
  <c r="BL266" i="6"/>
  <c r="BK266" i="6"/>
  <c r="BL182" i="6"/>
  <c r="BE565" i="6"/>
  <c r="BT565" i="6" s="1"/>
  <c r="BR565" i="6"/>
  <c r="S44" i="2" s="1"/>
  <c r="BQ282" i="6"/>
  <c r="BL171" i="6"/>
  <c r="BL85" i="6"/>
  <c r="BR85" i="6" s="1"/>
  <c r="S21" i="2" s="1"/>
  <c r="AY252" i="6"/>
  <c r="AZ252" i="6"/>
  <c r="BX252" i="6"/>
  <c r="AZ56" i="6"/>
  <c r="BR56" i="6" s="1"/>
  <c r="S88" i="2" s="1"/>
  <c r="AB257" i="6"/>
  <c r="CC281" i="6"/>
  <c r="BL281" i="6"/>
  <c r="BK262" i="6"/>
  <c r="CC262" i="6"/>
  <c r="BL262" i="6"/>
  <c r="AZ75" i="6"/>
  <c r="BR75" i="6" s="1"/>
  <c r="S8" i="2" s="1"/>
  <c r="BL154" i="6"/>
  <c r="CC156" i="6"/>
  <c r="BL156" i="6"/>
  <c r="AB40" i="6"/>
  <c r="AZ187" i="6"/>
  <c r="BR187" i="6" s="1"/>
  <c r="S58" i="2" s="1"/>
  <c r="O7" i="2"/>
  <c r="O121" i="2"/>
  <c r="AZ87" i="6"/>
  <c r="BR87" i="6" s="1"/>
  <c r="S46" i="2" s="1"/>
  <c r="BL80" i="6"/>
  <c r="AZ198" i="6"/>
  <c r="AY198" i="6"/>
  <c r="BX198" i="6"/>
  <c r="CC252" i="6"/>
  <c r="BK252" i="6"/>
  <c r="BL252" i="6"/>
  <c r="AB193" i="6"/>
  <c r="BX157" i="6"/>
  <c r="AZ157" i="6"/>
  <c r="BR157" i="6" s="1"/>
  <c r="BX160" i="6"/>
  <c r="AZ160" i="6"/>
  <c r="BR160" i="6" s="1"/>
  <c r="AZ68" i="6"/>
  <c r="BR68" i="6" s="1"/>
  <c r="AB91" i="6"/>
  <c r="AZ166" i="6"/>
  <c r="BR166" i="6" s="1"/>
  <c r="S23" i="2" s="1"/>
  <c r="AZ45" i="6"/>
  <c r="BR45" i="6" s="1"/>
  <c r="BL168" i="6"/>
  <c r="AB254" i="6"/>
  <c r="AC254" i="6" s="1"/>
  <c r="AD254" i="6" s="1"/>
  <c r="Q27" i="2"/>
  <c r="S28" i="2"/>
  <c r="S27" i="2"/>
  <c r="S32" i="2"/>
  <c r="S121" i="2"/>
  <c r="Q32" i="2"/>
  <c r="U101" i="2"/>
  <c r="R71" i="2"/>
  <c r="CG259" i="6"/>
  <c r="CH259" i="6" s="1"/>
  <c r="W71" i="2" s="1"/>
  <c r="BT259" i="6"/>
  <c r="T71" i="2" s="1"/>
  <c r="Q71" i="2"/>
  <c r="AD195" i="6"/>
  <c r="BT195" i="6" s="1"/>
  <c r="AD168" i="6"/>
  <c r="R12" i="2" s="1"/>
  <c r="AD196" i="6"/>
  <c r="AD170" i="6"/>
  <c r="Q46" i="2"/>
  <c r="AD87" i="6"/>
  <c r="Q90" i="2"/>
  <c r="AD199" i="6"/>
  <c r="AD73" i="6"/>
  <c r="Q121" i="2"/>
  <c r="Q94" i="2"/>
  <c r="AD50" i="6"/>
  <c r="AD260" i="6"/>
  <c r="Q69" i="2"/>
  <c r="BU271" i="6"/>
  <c r="T105" i="2"/>
  <c r="V61" i="2"/>
  <c r="V24" i="2"/>
  <c r="V49" i="2"/>
  <c r="V17" i="2"/>
  <c r="V30" i="2"/>
  <c r="V84" i="2"/>
  <c r="V51" i="2"/>
  <c r="V75" i="2"/>
  <c r="BT65" i="6" l="1"/>
  <c r="BU65" i="6" s="1"/>
  <c r="CM65" i="6" s="1"/>
  <c r="CG65" i="6"/>
  <c r="CH65" i="6" s="1"/>
  <c r="CI65" i="6"/>
  <c r="T108" i="2"/>
  <c r="BU266" i="6"/>
  <c r="CI254" i="6"/>
  <c r="CG254" i="6"/>
  <c r="CH254" i="6" s="1"/>
  <c r="BT254" i="6"/>
  <c r="BU254" i="6" s="1"/>
  <c r="CM254" i="6" s="1"/>
  <c r="AC91" i="6"/>
  <c r="P42" i="2"/>
  <c r="BR198" i="6"/>
  <c r="S120" i="2" s="1"/>
  <c r="AC257" i="6"/>
  <c r="P50" i="2"/>
  <c r="P67" i="2"/>
  <c r="AC281" i="6"/>
  <c r="BR51" i="6"/>
  <c r="BR148" i="6"/>
  <c r="AC268" i="6"/>
  <c r="P91" i="2"/>
  <c r="CG182" i="6"/>
  <c r="CH182" i="6" s="1"/>
  <c r="BT182" i="6"/>
  <c r="BU182" i="6" s="1"/>
  <c r="CM182" i="6" s="1"/>
  <c r="CI182" i="6"/>
  <c r="CI153" i="6"/>
  <c r="CG153" i="6"/>
  <c r="CH153" i="6" s="1"/>
  <c r="BT153" i="6"/>
  <c r="BU153" i="6" s="1"/>
  <c r="CM153" i="6" s="1"/>
  <c r="BR94" i="6"/>
  <c r="S100" i="2" s="1"/>
  <c r="CG185" i="6"/>
  <c r="CH185" i="6" s="1"/>
  <c r="BT185" i="6"/>
  <c r="BU185" i="6" s="1"/>
  <c r="CM185" i="6" s="1"/>
  <c r="CI185" i="6"/>
  <c r="BR279" i="6"/>
  <c r="S103" i="2" s="1"/>
  <c r="CG46" i="6"/>
  <c r="CH46" i="6" s="1"/>
  <c r="CI46" i="6"/>
  <c r="BT46" i="6"/>
  <c r="BU46" i="6" s="1"/>
  <c r="CM46" i="6" s="1"/>
  <c r="AC44" i="6"/>
  <c r="P123" i="2"/>
  <c r="AC90" i="6"/>
  <c r="P118" i="2"/>
  <c r="P48" i="2"/>
  <c r="AC161" i="6"/>
  <c r="AD161" i="6" s="1"/>
  <c r="BR161" i="6"/>
  <c r="CI163" i="6"/>
  <c r="BT163" i="6"/>
  <c r="BU163" i="6" s="1"/>
  <c r="CM163" i="6" s="1"/>
  <c r="CG163" i="6"/>
  <c r="CH163" i="6" s="1"/>
  <c r="P73" i="2"/>
  <c r="AC261" i="6"/>
  <c r="BR270" i="6"/>
  <c r="BT366" i="6"/>
  <c r="BU366" i="6" s="1"/>
  <c r="CM366" i="6" s="1"/>
  <c r="BR263" i="6"/>
  <c r="AC276" i="6"/>
  <c r="P39" i="2"/>
  <c r="BR282" i="6"/>
  <c r="S104" i="2" s="1"/>
  <c r="AC280" i="6"/>
  <c r="P28" i="2"/>
  <c r="BT159" i="6"/>
  <c r="BU159" i="6" s="1"/>
  <c r="CM159" i="6" s="1"/>
  <c r="CI159" i="6"/>
  <c r="CG159" i="6"/>
  <c r="CH159" i="6" s="1"/>
  <c r="BT53" i="6"/>
  <c r="BU53" i="6" s="1"/>
  <c r="CM53" i="6" s="1"/>
  <c r="CI53" i="6"/>
  <c r="CG53" i="6"/>
  <c r="CH53" i="6" s="1"/>
  <c r="P107" i="2"/>
  <c r="AC264" i="6"/>
  <c r="BR185" i="6"/>
  <c r="BR173" i="6"/>
  <c r="S81" i="2" s="1"/>
  <c r="BR194" i="6"/>
  <c r="S59" i="2" s="1"/>
  <c r="BR162" i="6"/>
  <c r="BR53" i="6"/>
  <c r="BR156" i="6"/>
  <c r="P63" i="2"/>
  <c r="AC265" i="6"/>
  <c r="BR69" i="6"/>
  <c r="S122" i="2" s="1"/>
  <c r="BR181" i="6"/>
  <c r="S109" i="2" s="1"/>
  <c r="BR81" i="6"/>
  <c r="S25" i="2" s="1"/>
  <c r="BL276" i="6"/>
  <c r="BK276" i="6"/>
  <c r="CC276" i="6"/>
  <c r="BK277" i="6"/>
  <c r="BT277" i="6" s="1"/>
  <c r="BU277" i="6" s="1"/>
  <c r="CM277" i="6" s="1"/>
  <c r="BL277" i="6"/>
  <c r="CC277" i="6"/>
  <c r="CG277" i="6" s="1"/>
  <c r="CH277" i="6" s="1"/>
  <c r="BR269" i="6"/>
  <c r="S95" i="2" s="1"/>
  <c r="CG266" i="6"/>
  <c r="CH266" i="6" s="1"/>
  <c r="W108" i="2" s="1"/>
  <c r="AC67" i="6"/>
  <c r="P37" i="2"/>
  <c r="P95" i="2"/>
  <c r="AC269" i="6"/>
  <c r="BR172" i="6"/>
  <c r="S110" i="2" s="1"/>
  <c r="BR152" i="6"/>
  <c r="BR253" i="6"/>
  <c r="AC77" i="6"/>
  <c r="P57" i="2"/>
  <c r="BR49" i="6"/>
  <c r="CG82" i="6"/>
  <c r="CH82" i="6" s="1"/>
  <c r="CI82" i="6"/>
  <c r="BT82" i="6"/>
  <c r="BU82" i="6" s="1"/>
  <c r="CM82" i="6" s="1"/>
  <c r="BR180" i="6"/>
  <c r="P87" i="2"/>
  <c r="AC190" i="6"/>
  <c r="BR190" i="6"/>
  <c r="S87" i="2" s="1"/>
  <c r="BR247" i="6"/>
  <c r="CG171" i="6"/>
  <c r="CH171" i="6" s="1"/>
  <c r="CI171" i="6"/>
  <c r="BT171" i="6"/>
  <c r="BU171" i="6" s="1"/>
  <c r="CM171" i="6" s="1"/>
  <c r="BR38" i="6"/>
  <c r="BR195" i="6"/>
  <c r="S55" i="2" s="1"/>
  <c r="BR200" i="6"/>
  <c r="S76" i="2" s="1"/>
  <c r="CI270" i="6"/>
  <c r="BT270" i="6"/>
  <c r="BU270" i="6" s="1"/>
  <c r="CM270" i="6" s="1"/>
  <c r="CG270" i="6"/>
  <c r="CH270" i="6" s="1"/>
  <c r="BR84" i="6"/>
  <c r="BU565" i="6"/>
  <c r="T44" i="2"/>
  <c r="P43" i="2"/>
  <c r="AC88" i="6"/>
  <c r="P78" i="2"/>
  <c r="AC89" i="6"/>
  <c r="AC191" i="6"/>
  <c r="AD191" i="6" s="1"/>
  <c r="BR191" i="6"/>
  <c r="P38" i="2"/>
  <c r="AC275" i="6"/>
  <c r="CG38" i="6"/>
  <c r="CH38" i="6" s="1"/>
  <c r="BT38" i="6"/>
  <c r="BU38" i="6" s="1"/>
  <c r="CM38" i="6" s="1"/>
  <c r="CI38" i="6"/>
  <c r="P74" i="2"/>
  <c r="AC47" i="6"/>
  <c r="CI160" i="6"/>
  <c r="CG160" i="6"/>
  <c r="CH160" i="6" s="1"/>
  <c r="BT160" i="6"/>
  <c r="BU160" i="6" s="1"/>
  <c r="CM160" i="6" s="1"/>
  <c r="AC172" i="6"/>
  <c r="P110" i="2"/>
  <c r="BR184" i="6"/>
  <c r="S77" i="2" s="1"/>
  <c r="BR267" i="6"/>
  <c r="S89" i="2" s="1"/>
  <c r="AC66" i="6"/>
  <c r="P18" i="2"/>
  <c r="AC169" i="6"/>
  <c r="P15" i="2"/>
  <c r="BR281" i="6"/>
  <c r="S67" i="2" s="1"/>
  <c r="AC279" i="6"/>
  <c r="P103" i="2"/>
  <c r="BR366" i="6"/>
  <c r="P115" i="2"/>
  <c r="AC189" i="6"/>
  <c r="BR197" i="6"/>
  <c r="BR88" i="6"/>
  <c r="S43" i="2" s="1"/>
  <c r="AC198" i="6"/>
  <c r="P120" i="2"/>
  <c r="AC262" i="6"/>
  <c r="P68" i="2"/>
  <c r="CG152" i="6"/>
  <c r="CH152" i="6" s="1"/>
  <c r="BT152" i="6"/>
  <c r="BU152" i="6" s="1"/>
  <c r="CM152" i="6" s="1"/>
  <c r="CI152" i="6"/>
  <c r="AC188" i="6"/>
  <c r="P64" i="2"/>
  <c r="CI274" i="6"/>
  <c r="BT274" i="6"/>
  <c r="BU274" i="6" s="1"/>
  <c r="CM274" i="6" s="1"/>
  <c r="CG274" i="6"/>
  <c r="CH274" i="6" s="1"/>
  <c r="BR278" i="6"/>
  <c r="S92" i="2" s="1"/>
  <c r="BR167" i="6"/>
  <c r="S29" i="2" s="1"/>
  <c r="BR178" i="6"/>
  <c r="S52" i="2" s="1"/>
  <c r="CC275" i="6"/>
  <c r="BK275" i="6"/>
  <c r="BL275" i="6"/>
  <c r="AC52" i="6"/>
  <c r="P93" i="2"/>
  <c r="P122" i="2"/>
  <c r="AC69" i="6"/>
  <c r="CI156" i="6"/>
  <c r="BT156" i="6"/>
  <c r="BU156" i="6" s="1"/>
  <c r="CM156" i="6" s="1"/>
  <c r="CG156" i="6"/>
  <c r="CH156" i="6" s="1"/>
  <c r="BT176" i="6"/>
  <c r="BU176" i="6" s="1"/>
  <c r="CM176" i="6" s="1"/>
  <c r="CI176" i="6"/>
  <c r="CG176" i="6"/>
  <c r="CH176" i="6" s="1"/>
  <c r="BR264" i="6"/>
  <c r="S107" i="2" s="1"/>
  <c r="CI80" i="6"/>
  <c r="BT80" i="6"/>
  <c r="BU80" i="6" s="1"/>
  <c r="CM80" i="6" s="1"/>
  <c r="CG80" i="6"/>
  <c r="CH80" i="6" s="1"/>
  <c r="BR182" i="6"/>
  <c r="BR76" i="6"/>
  <c r="BT57" i="6"/>
  <c r="BU57" i="6" s="1"/>
  <c r="CM57" i="6" s="1"/>
  <c r="CI57" i="6"/>
  <c r="CG57" i="6"/>
  <c r="CH57" i="6" s="1"/>
  <c r="AC179" i="6"/>
  <c r="P99" i="2"/>
  <c r="CI263" i="6"/>
  <c r="CG263" i="6"/>
  <c r="CH263" i="6" s="1"/>
  <c r="BT263" i="6"/>
  <c r="BU263" i="6" s="1"/>
  <c r="CM263" i="6" s="1"/>
  <c r="BR186" i="6"/>
  <c r="CI247" i="6"/>
  <c r="BT247" i="6"/>
  <c r="BU247" i="6" s="1"/>
  <c r="CM247" i="6" s="1"/>
  <c r="CG247" i="6"/>
  <c r="CH247" i="6" s="1"/>
  <c r="BT150" i="6"/>
  <c r="BU150" i="6" s="1"/>
  <c r="CM150" i="6" s="1"/>
  <c r="CG150" i="6"/>
  <c r="CH150" i="6" s="1"/>
  <c r="CI150" i="6"/>
  <c r="BU572" i="6"/>
  <c r="T102" i="2"/>
  <c r="P36" i="2"/>
  <c r="AC193" i="6"/>
  <c r="AC40" i="6"/>
  <c r="AD40" i="6" s="1"/>
  <c r="BR40" i="6"/>
  <c r="CI253" i="6"/>
  <c r="BT253" i="6"/>
  <c r="BU253" i="6" s="1"/>
  <c r="CM253" i="6" s="1"/>
  <c r="CG253" i="6"/>
  <c r="CH253" i="6" s="1"/>
  <c r="P53" i="2"/>
  <c r="AC175" i="6"/>
  <c r="P100" i="2"/>
  <c r="AC94" i="6"/>
  <c r="BR154" i="6"/>
  <c r="BR175" i="6"/>
  <c r="S53" i="2" s="1"/>
  <c r="P62" i="2"/>
  <c r="AC258" i="6"/>
  <c r="CG154" i="6"/>
  <c r="CH154" i="6" s="1"/>
  <c r="CI154" i="6"/>
  <c r="BT154" i="6"/>
  <c r="BU154" i="6" s="1"/>
  <c r="CM154" i="6" s="1"/>
  <c r="P92" i="2"/>
  <c r="AC278" i="6"/>
  <c r="BR171" i="6"/>
  <c r="AC60" i="6"/>
  <c r="P11" i="2"/>
  <c r="BR60" i="6"/>
  <c r="S11" i="2" s="1"/>
  <c r="AC282" i="6"/>
  <c r="P104" i="2"/>
  <c r="CG51" i="6"/>
  <c r="CH51" i="6" s="1"/>
  <c r="BT51" i="6"/>
  <c r="BU51" i="6" s="1"/>
  <c r="CM51" i="6" s="1"/>
  <c r="CI51" i="6"/>
  <c r="P81" i="2"/>
  <c r="AC173" i="6"/>
  <c r="AC61" i="6"/>
  <c r="AD61" i="6" s="1"/>
  <c r="BR61" i="6"/>
  <c r="AC39" i="6"/>
  <c r="AD39" i="6" s="1"/>
  <c r="AC213" i="6"/>
  <c r="AD213" i="6" s="1"/>
  <c r="BR39" i="6"/>
  <c r="P66" i="2"/>
  <c r="AC62" i="6"/>
  <c r="AC174" i="6"/>
  <c r="P106" i="2"/>
  <c r="BR262" i="6"/>
  <c r="S68" i="2" s="1"/>
  <c r="BR62" i="6"/>
  <c r="S66" i="2" s="1"/>
  <c r="BU567" i="6"/>
  <c r="T96" i="2"/>
  <c r="BT48" i="6"/>
  <c r="BU48" i="6" s="1"/>
  <c r="CM48" i="6" s="1"/>
  <c r="CI48" i="6"/>
  <c r="CG48" i="6"/>
  <c r="CH48" i="6" s="1"/>
  <c r="AC267" i="6"/>
  <c r="P89" i="2"/>
  <c r="BR268" i="6"/>
  <c r="S91" i="2" s="1"/>
  <c r="CI84" i="6"/>
  <c r="BT84" i="6"/>
  <c r="BU84" i="6" s="1"/>
  <c r="CM84" i="6" s="1"/>
  <c r="BT76" i="6"/>
  <c r="BU76" i="6" s="1"/>
  <c r="CM76" i="6" s="1"/>
  <c r="CG76" i="6"/>
  <c r="CH76" i="6" s="1"/>
  <c r="CI76" i="6"/>
  <c r="BR65" i="6"/>
  <c r="BT273" i="6"/>
  <c r="BU273" i="6" s="1"/>
  <c r="CM273" i="6" s="1"/>
  <c r="CI273" i="6"/>
  <c r="CG273" i="6"/>
  <c r="CH273" i="6" s="1"/>
  <c r="BR147" i="6"/>
  <c r="S33" i="2" s="1"/>
  <c r="AC75" i="6"/>
  <c r="P8" i="2"/>
  <c r="BR249" i="6"/>
  <c r="CG155" i="6"/>
  <c r="CH155" i="6" s="1"/>
  <c r="BT155" i="6"/>
  <c r="BU155" i="6" s="1"/>
  <c r="CM155" i="6" s="1"/>
  <c r="CI155" i="6"/>
  <c r="BT186" i="6"/>
  <c r="BU186" i="6" s="1"/>
  <c r="CM186" i="6" s="1"/>
  <c r="CI186" i="6"/>
  <c r="CG186" i="6"/>
  <c r="CH186" i="6" s="1"/>
  <c r="P33" i="2"/>
  <c r="AC147" i="6"/>
  <c r="BR146" i="6"/>
  <c r="AC83" i="6"/>
  <c r="P22" i="2"/>
  <c r="BR86" i="6"/>
  <c r="BR272" i="6"/>
  <c r="BR258" i="6"/>
  <c r="S62" i="2" s="1"/>
  <c r="BR155" i="6"/>
  <c r="BR44" i="6"/>
  <c r="S123" i="2" s="1"/>
  <c r="AC181" i="6"/>
  <c r="P109" i="2"/>
  <c r="AC54" i="6"/>
  <c r="P80" i="2"/>
  <c r="BR257" i="6"/>
  <c r="S50" i="2" s="1"/>
  <c r="BR83" i="6"/>
  <c r="S22" i="2" s="1"/>
  <c r="AB353" i="6"/>
  <c r="BR252" i="6"/>
  <c r="CI146" i="6"/>
  <c r="BT146" i="6"/>
  <c r="BU146" i="6" s="1"/>
  <c r="CM146" i="6" s="1"/>
  <c r="CG146" i="6"/>
  <c r="CH146" i="6" s="1"/>
  <c r="AC166" i="6"/>
  <c r="P23" i="2"/>
  <c r="P77" i="2"/>
  <c r="AC184" i="6"/>
  <c r="P31" i="2"/>
  <c r="AC64" i="6"/>
  <c r="BR183" i="6"/>
  <c r="P21" i="2"/>
  <c r="AC85" i="6"/>
  <c r="BR260" i="6"/>
  <c r="S69" i="2" s="1"/>
  <c r="BR250" i="6"/>
  <c r="BR246" i="6"/>
  <c r="CG197" i="6"/>
  <c r="CH197" i="6" s="1"/>
  <c r="CI197" i="6"/>
  <c r="BT197" i="6"/>
  <c r="BU197" i="6" s="1"/>
  <c r="CM197" i="6" s="1"/>
  <c r="P88" i="2"/>
  <c r="AC56" i="6"/>
  <c r="CI49" i="6"/>
  <c r="CG49" i="6"/>
  <c r="CH49" i="6" s="1"/>
  <c r="BT49" i="6"/>
  <c r="BU49" i="6" s="1"/>
  <c r="CM49" i="6" s="1"/>
  <c r="BR48" i="6"/>
  <c r="CG366" i="6"/>
  <c r="CH366" i="6" s="1"/>
  <c r="AC187" i="6"/>
  <c r="P58" i="2"/>
  <c r="AC167" i="6"/>
  <c r="P29" i="2"/>
  <c r="P52" i="2"/>
  <c r="AC178" i="6"/>
  <c r="AC194" i="6"/>
  <c r="P59" i="2"/>
  <c r="P25" i="2"/>
  <c r="AC81" i="6"/>
  <c r="CI249" i="6"/>
  <c r="BT249" i="6"/>
  <c r="BU249" i="6" s="1"/>
  <c r="CM249" i="6" s="1"/>
  <c r="CG249" i="6"/>
  <c r="CH249" i="6" s="1"/>
  <c r="BR169" i="6"/>
  <c r="S15" i="2" s="1"/>
  <c r="BR89" i="6"/>
  <c r="S78" i="2" s="1"/>
  <c r="BR193" i="6"/>
  <c r="S36" i="2" s="1"/>
  <c r="CI250" i="6"/>
  <c r="BT250" i="6"/>
  <c r="BU250" i="6" s="1"/>
  <c r="CM250" i="6" s="1"/>
  <c r="CG250" i="6"/>
  <c r="CH250" i="6" s="1"/>
  <c r="BR254" i="6"/>
  <c r="BR80" i="6"/>
  <c r="AC149" i="6"/>
  <c r="P20" i="2"/>
  <c r="AC177" i="6"/>
  <c r="P111" i="2"/>
  <c r="BR177" i="6"/>
  <c r="S111" i="2" s="1"/>
  <c r="CI63" i="6"/>
  <c r="BT63" i="6"/>
  <c r="BU63" i="6" s="1"/>
  <c r="CM63" i="6" s="1"/>
  <c r="CG63" i="6"/>
  <c r="CH63" i="6" s="1"/>
  <c r="AC200" i="6"/>
  <c r="P76" i="2"/>
  <c r="CI180" i="6"/>
  <c r="BT180" i="6"/>
  <c r="BU180" i="6" s="1"/>
  <c r="CM180" i="6" s="1"/>
  <c r="CG180" i="6"/>
  <c r="CH180" i="6" s="1"/>
  <c r="BR168" i="6"/>
  <c r="S12" i="2" s="1"/>
  <c r="BR266" i="6"/>
  <c r="S108" i="2" s="1"/>
  <c r="BR90" i="6"/>
  <c r="AC158" i="6"/>
  <c r="AD158" i="6" s="1"/>
  <c r="BR158" i="6"/>
  <c r="BR79" i="6"/>
  <c r="S56" i="2" s="1"/>
  <c r="AC79" i="6"/>
  <c r="P56" i="2"/>
  <c r="CI251" i="6"/>
  <c r="BT251" i="6"/>
  <c r="BU251" i="6" s="1"/>
  <c r="CM251" i="6" s="1"/>
  <c r="CG251" i="6"/>
  <c r="CH251" i="6" s="1"/>
  <c r="CG148" i="6"/>
  <c r="CH148" i="6" s="1"/>
  <c r="BT148" i="6"/>
  <c r="BU148" i="6" s="1"/>
  <c r="CM148" i="6" s="1"/>
  <c r="CI148" i="6"/>
  <c r="CG157" i="6"/>
  <c r="CH157" i="6" s="1"/>
  <c r="CI157" i="6"/>
  <c r="BT157" i="6"/>
  <c r="BU157" i="6" s="1"/>
  <c r="CM157" i="6" s="1"/>
  <c r="BR251" i="6"/>
  <c r="BR57" i="6"/>
  <c r="BR163" i="6"/>
  <c r="BR74" i="6"/>
  <c r="CI252" i="6"/>
  <c r="BT252" i="6"/>
  <c r="BU252" i="6" s="1"/>
  <c r="CM252" i="6" s="1"/>
  <c r="CG252" i="6"/>
  <c r="CH252" i="6" s="1"/>
  <c r="BR91" i="6"/>
  <c r="S42" i="2" s="1"/>
  <c r="BR66" i="6"/>
  <c r="S18" i="2" s="1"/>
  <c r="X27" i="2"/>
  <c r="W27" i="2"/>
  <c r="R27" i="2"/>
  <c r="R32" i="2"/>
  <c r="CI195" i="6"/>
  <c r="X55" i="2" s="1"/>
  <c r="BU259" i="6"/>
  <c r="U71" i="2" s="1"/>
  <c r="R55" i="2"/>
  <c r="CG195" i="6"/>
  <c r="CH195" i="6" s="1"/>
  <c r="W55" i="2" s="1"/>
  <c r="CI168" i="6"/>
  <c r="X12" i="2" s="1"/>
  <c r="CG168" i="6"/>
  <c r="CH168" i="6" s="1"/>
  <c r="W12" i="2" s="1"/>
  <c r="BT168" i="6"/>
  <c r="CI196" i="6"/>
  <c r="X26" i="2" s="1"/>
  <c r="CG196" i="6"/>
  <c r="CH196" i="6" s="1"/>
  <c r="W26" i="2" s="1"/>
  <c r="BT196" i="6"/>
  <c r="R26" i="2"/>
  <c r="R79" i="2"/>
  <c r="CI170" i="6"/>
  <c r="X79" i="2" s="1"/>
  <c r="BT170" i="6"/>
  <c r="CG170" i="6"/>
  <c r="CH170" i="6" s="1"/>
  <c r="W79" i="2" s="1"/>
  <c r="CI87" i="6"/>
  <c r="X46" i="2" s="1"/>
  <c r="BT87" i="6"/>
  <c r="R46" i="2"/>
  <c r="CG87" i="6"/>
  <c r="CH87" i="6" s="1"/>
  <c r="W46" i="2" s="1"/>
  <c r="CG199" i="6"/>
  <c r="CH199" i="6" s="1"/>
  <c r="W90" i="2" s="1"/>
  <c r="R90" i="2"/>
  <c r="BT199" i="6"/>
  <c r="CI199" i="6"/>
  <c r="X90" i="2" s="1"/>
  <c r="R7" i="2"/>
  <c r="CG73" i="6"/>
  <c r="CH73" i="6" s="1"/>
  <c r="CI73" i="6"/>
  <c r="R121" i="2"/>
  <c r="BT73" i="6"/>
  <c r="CG260" i="6"/>
  <c r="CH260" i="6" s="1"/>
  <c r="W69" i="2" s="1"/>
  <c r="R69" i="2"/>
  <c r="BT260" i="6"/>
  <c r="CI260" i="6"/>
  <c r="X69" i="2" s="1"/>
  <c r="CI50" i="6"/>
  <c r="X94" i="2" s="1"/>
  <c r="CG50" i="6"/>
  <c r="CH50" i="6" s="1"/>
  <c r="W94" i="2" s="1"/>
  <c r="BT50" i="6"/>
  <c r="R94" i="2"/>
  <c r="BU195" i="6"/>
  <c r="T55" i="2"/>
  <c r="U105" i="2"/>
  <c r="CM271" i="6"/>
  <c r="V105" i="2" s="1"/>
  <c r="U108" i="2"/>
  <c r="CM266" i="6"/>
  <c r="V108" i="2" s="1"/>
  <c r="AD194" i="6" l="1"/>
  <c r="Q59" i="2"/>
  <c r="AD167" i="6"/>
  <c r="Q29" i="2"/>
  <c r="AD56" i="6"/>
  <c r="Q88" i="2"/>
  <c r="AD85" i="6"/>
  <c r="Q21" i="2"/>
  <c r="AD166" i="6"/>
  <c r="Q23" i="2"/>
  <c r="Q33" i="2"/>
  <c r="AD147" i="6"/>
  <c r="U96" i="2"/>
  <c r="CM567" i="6"/>
  <c r="V96" i="2" s="1"/>
  <c r="Q106" i="2"/>
  <c r="AD174" i="6"/>
  <c r="AD173" i="6"/>
  <c r="Q81" i="2"/>
  <c r="AD258" i="6"/>
  <c r="Q62" i="2"/>
  <c r="AD94" i="6"/>
  <c r="Q100" i="2"/>
  <c r="BT40" i="6"/>
  <c r="BU40" i="6" s="1"/>
  <c r="CM40" i="6" s="1"/>
  <c r="CG40" i="6"/>
  <c r="CH40" i="6" s="1"/>
  <c r="CI40" i="6"/>
  <c r="CM572" i="6"/>
  <c r="V102" i="2" s="1"/>
  <c r="U102" i="2"/>
  <c r="Q99" i="2"/>
  <c r="AD179" i="6"/>
  <c r="AD69" i="6"/>
  <c r="Q122" i="2"/>
  <c r="BR275" i="6"/>
  <c r="S38" i="2" s="1"/>
  <c r="Q115" i="2"/>
  <c r="AD189" i="6"/>
  <c r="AD279" i="6"/>
  <c r="Q103" i="2"/>
  <c r="Q43" i="2"/>
  <c r="AD88" i="6"/>
  <c r="Q87" i="2"/>
  <c r="AD190" i="6"/>
  <c r="Q57" i="2"/>
  <c r="AD77" i="6"/>
  <c r="Q95" i="2"/>
  <c r="AD269" i="6"/>
  <c r="Q28" i="2"/>
  <c r="AD280" i="6"/>
  <c r="AD90" i="6"/>
  <c r="Q48" i="2"/>
  <c r="Q118" i="2"/>
  <c r="AD257" i="6"/>
  <c r="Q50" i="2"/>
  <c r="BT158" i="6"/>
  <c r="BU158" i="6" s="1"/>
  <c r="CG158" i="6"/>
  <c r="CH158" i="6" s="1"/>
  <c r="CI158" i="6"/>
  <c r="Q76" i="2"/>
  <c r="AD200" i="6"/>
  <c r="Q20" i="2"/>
  <c r="AD149" i="6"/>
  <c r="Q25" i="2"/>
  <c r="AD81" i="6"/>
  <c r="AD178" i="6"/>
  <c r="Q52" i="2"/>
  <c r="Q77" i="2"/>
  <c r="AD184" i="6"/>
  <c r="AC353" i="6"/>
  <c r="P97" i="2"/>
  <c r="BR353" i="6"/>
  <c r="S97" i="2" s="1"/>
  <c r="Q80" i="2"/>
  <c r="AD54" i="6"/>
  <c r="Q66" i="2"/>
  <c r="AD62" i="6"/>
  <c r="BT39" i="6"/>
  <c r="BU39" i="6" s="1"/>
  <c r="CM39" i="6" s="1"/>
  <c r="CI39" i="6"/>
  <c r="CG39" i="6"/>
  <c r="CH39" i="6" s="1"/>
  <c r="Q11" i="2"/>
  <c r="AD60" i="6"/>
  <c r="AD193" i="6"/>
  <c r="Q36" i="2"/>
  <c r="Q120" i="2"/>
  <c r="AD198" i="6"/>
  <c r="Q18" i="2"/>
  <c r="AD66" i="6"/>
  <c r="Q110" i="2"/>
  <c r="AD172" i="6"/>
  <c r="AD47" i="6"/>
  <c r="Q74" i="2"/>
  <c r="CG191" i="6"/>
  <c r="CH191" i="6" s="1"/>
  <c r="CI191" i="6"/>
  <c r="BT191" i="6"/>
  <c r="BU191" i="6" s="1"/>
  <c r="CM191" i="6" s="1"/>
  <c r="CG161" i="6"/>
  <c r="CH161" i="6" s="1"/>
  <c r="BT161" i="6"/>
  <c r="BU161" i="6" s="1"/>
  <c r="CM161" i="6" s="1"/>
  <c r="CI161" i="6"/>
  <c r="Q67" i="2"/>
  <c r="AD281" i="6"/>
  <c r="Q56" i="2"/>
  <c r="AD79" i="6"/>
  <c r="S48" i="2"/>
  <c r="S118" i="2"/>
  <c r="AD187" i="6"/>
  <c r="Q58" i="2"/>
  <c r="AD83" i="6"/>
  <c r="Q22" i="2"/>
  <c r="AD75" i="6"/>
  <c r="Q8" i="2"/>
  <c r="AD282" i="6"/>
  <c r="Q104" i="2"/>
  <c r="AD175" i="6"/>
  <c r="Q53" i="2"/>
  <c r="Q64" i="2"/>
  <c r="AD188" i="6"/>
  <c r="Q38" i="2"/>
  <c r="AD275" i="6"/>
  <c r="AD89" i="6"/>
  <c r="Q78" i="2"/>
  <c r="AD44" i="6"/>
  <c r="Q123" i="2"/>
  <c r="Q91" i="2"/>
  <c r="AD268" i="6"/>
  <c r="AD177" i="6"/>
  <c r="Q111" i="2"/>
  <c r="Q31" i="2"/>
  <c r="AD64" i="6"/>
  <c r="AD181" i="6"/>
  <c r="Q109" i="2"/>
  <c r="AD267" i="6"/>
  <c r="Q89" i="2"/>
  <c r="CI61" i="6"/>
  <c r="BT61" i="6"/>
  <c r="BU61" i="6" s="1"/>
  <c r="CM61" i="6" s="1"/>
  <c r="CG61" i="6"/>
  <c r="CH61" i="6" s="1"/>
  <c r="AD278" i="6"/>
  <c r="Q92" i="2"/>
  <c r="AD52" i="6"/>
  <c r="Q93" i="2"/>
  <c r="Q68" i="2"/>
  <c r="AD262" i="6"/>
  <c r="AD169" i="6"/>
  <c r="Q15" i="2"/>
  <c r="CM565" i="6"/>
  <c r="V44" i="2" s="1"/>
  <c r="U44" i="2"/>
  <c r="AD67" i="6"/>
  <c r="Q37" i="2"/>
  <c r="BR277" i="6"/>
  <c r="BR276" i="6"/>
  <c r="S39" i="2" s="1"/>
  <c r="AD265" i="6"/>
  <c r="Q63" i="2"/>
  <c r="Q107" i="2"/>
  <c r="AD264" i="6"/>
  <c r="Q39" i="2"/>
  <c r="AD276" i="6"/>
  <c r="Q73" i="2"/>
  <c r="AD261" i="6"/>
  <c r="AD91" i="6"/>
  <c r="Q42" i="2"/>
  <c r="CM259" i="6"/>
  <c r="V71" i="2" s="1"/>
  <c r="T27" i="2"/>
  <c r="X32" i="2"/>
  <c r="W32" i="2"/>
  <c r="T32" i="2"/>
  <c r="BU168" i="6"/>
  <c r="T12" i="2"/>
  <c r="T26" i="2"/>
  <c r="BU196" i="6"/>
  <c r="T79" i="2"/>
  <c r="BU170" i="6"/>
  <c r="BU87" i="6"/>
  <c r="T46" i="2"/>
  <c r="BU199" i="6"/>
  <c r="T90" i="2"/>
  <c r="X121" i="2"/>
  <c r="X7" i="2"/>
  <c r="W121" i="2"/>
  <c r="W7" i="2"/>
  <c r="T7" i="2"/>
  <c r="BU73" i="6"/>
  <c r="T121" i="2"/>
  <c r="T94" i="2"/>
  <c r="BU50" i="6"/>
  <c r="T69" i="2"/>
  <c r="BU260" i="6"/>
  <c r="U55" i="2"/>
  <c r="CM195" i="6"/>
  <c r="V55" i="2" s="1"/>
  <c r="CI91" i="6" l="1"/>
  <c r="X42" i="2" s="1"/>
  <c r="R42" i="2"/>
  <c r="CG91" i="6"/>
  <c r="CH91" i="6" s="1"/>
  <c r="W42" i="2" s="1"/>
  <c r="BT91" i="6"/>
  <c r="BT265" i="6"/>
  <c r="CI265" i="6"/>
  <c r="X63" i="2" s="1"/>
  <c r="R63" i="2"/>
  <c r="CG265" i="6"/>
  <c r="CH265" i="6" s="1"/>
  <c r="W63" i="2" s="1"/>
  <c r="BT67" i="6"/>
  <c r="CI67" i="6"/>
  <c r="X37" i="2" s="1"/>
  <c r="R37" i="2"/>
  <c r="CG67" i="6"/>
  <c r="CH67" i="6" s="1"/>
  <c r="W37" i="2" s="1"/>
  <c r="CG169" i="6"/>
  <c r="CH169" i="6" s="1"/>
  <c r="W15" i="2" s="1"/>
  <c r="CI169" i="6"/>
  <c r="X15" i="2" s="1"/>
  <c r="BT169" i="6"/>
  <c r="R15" i="2"/>
  <c r="CG52" i="6"/>
  <c r="CH52" i="6" s="1"/>
  <c r="W93" i="2" s="1"/>
  <c r="R93" i="2"/>
  <c r="BT52" i="6"/>
  <c r="CI52" i="6"/>
  <c r="X93" i="2" s="1"/>
  <c r="CI275" i="6"/>
  <c r="X38" i="2" s="1"/>
  <c r="CG275" i="6"/>
  <c r="CH275" i="6" s="1"/>
  <c r="W38" i="2" s="1"/>
  <c r="R38" i="2"/>
  <c r="BT275" i="6"/>
  <c r="BT79" i="6"/>
  <c r="R56" i="2"/>
  <c r="CI79" i="6"/>
  <c r="X56" i="2" s="1"/>
  <c r="CG79" i="6"/>
  <c r="CH79" i="6" s="1"/>
  <c r="W56" i="2" s="1"/>
  <c r="CG172" i="6"/>
  <c r="CH172" i="6" s="1"/>
  <c r="W110" i="2" s="1"/>
  <c r="BT172" i="6"/>
  <c r="R110" i="2"/>
  <c r="CI172" i="6"/>
  <c r="X110" i="2" s="1"/>
  <c r="CI198" i="6"/>
  <c r="X120" i="2" s="1"/>
  <c r="CG198" i="6"/>
  <c r="CH198" i="6" s="1"/>
  <c r="W120" i="2" s="1"/>
  <c r="BT198" i="6"/>
  <c r="R120" i="2"/>
  <c r="CI60" i="6"/>
  <c r="X11" i="2" s="1"/>
  <c r="CG60" i="6"/>
  <c r="CH60" i="6" s="1"/>
  <c r="W11" i="2" s="1"/>
  <c r="R11" i="2"/>
  <c r="BT60" i="6"/>
  <c r="R77" i="2"/>
  <c r="CG184" i="6"/>
  <c r="CH184" i="6" s="1"/>
  <c r="W77" i="2" s="1"/>
  <c r="CI184" i="6"/>
  <c r="X77" i="2" s="1"/>
  <c r="BT184" i="6"/>
  <c r="BT81" i="6"/>
  <c r="CG81" i="6"/>
  <c r="CH81" i="6" s="1"/>
  <c r="W25" i="2" s="1"/>
  <c r="CI81" i="6"/>
  <c r="X25" i="2" s="1"/>
  <c r="R25" i="2"/>
  <c r="R76" i="2"/>
  <c r="CI200" i="6"/>
  <c r="X76" i="2" s="1"/>
  <c r="BT200" i="6"/>
  <c r="CG200" i="6"/>
  <c r="CH200" i="6" s="1"/>
  <c r="W76" i="2" s="1"/>
  <c r="CI269" i="6"/>
  <c r="X95" i="2" s="1"/>
  <c r="BT269" i="6"/>
  <c r="R95" i="2"/>
  <c r="CG269" i="6"/>
  <c r="CH269" i="6" s="1"/>
  <c r="W95" i="2" s="1"/>
  <c r="BT190" i="6"/>
  <c r="CI190" i="6"/>
  <c r="X87" i="2" s="1"/>
  <c r="R87" i="2"/>
  <c r="CG190" i="6"/>
  <c r="CH190" i="6" s="1"/>
  <c r="W87" i="2" s="1"/>
  <c r="CI174" i="6"/>
  <c r="X106" i="2" s="1"/>
  <c r="R106" i="2"/>
  <c r="BT174" i="6"/>
  <c r="CG174" i="6"/>
  <c r="CH174" i="6" s="1"/>
  <c r="W106" i="2" s="1"/>
  <c r="CG147" i="6"/>
  <c r="CH147" i="6" s="1"/>
  <c r="W33" i="2" s="1"/>
  <c r="R33" i="2"/>
  <c r="CI147" i="6"/>
  <c r="X33" i="2" s="1"/>
  <c r="BT147" i="6"/>
  <c r="CG261" i="6"/>
  <c r="CH261" i="6" s="1"/>
  <c r="W73" i="2" s="1"/>
  <c r="BT261" i="6"/>
  <c r="CI261" i="6"/>
  <c r="X73" i="2" s="1"/>
  <c r="R73" i="2"/>
  <c r="BT264" i="6"/>
  <c r="CG264" i="6"/>
  <c r="CH264" i="6" s="1"/>
  <c r="W107" i="2" s="1"/>
  <c r="CI264" i="6"/>
  <c r="X107" i="2" s="1"/>
  <c r="R107" i="2"/>
  <c r="CG262" i="6"/>
  <c r="CH262" i="6" s="1"/>
  <c r="W68" i="2" s="1"/>
  <c r="R68" i="2"/>
  <c r="CI262" i="6"/>
  <c r="X68" i="2" s="1"/>
  <c r="BT262" i="6"/>
  <c r="BT181" i="6"/>
  <c r="CI181" i="6"/>
  <c r="X109" i="2" s="1"/>
  <c r="CG181" i="6"/>
  <c r="CH181" i="6" s="1"/>
  <c r="W109" i="2" s="1"/>
  <c r="R109" i="2"/>
  <c r="CI177" i="6"/>
  <c r="X111" i="2" s="1"/>
  <c r="R111" i="2"/>
  <c r="CG177" i="6"/>
  <c r="CH177" i="6" s="1"/>
  <c r="W111" i="2" s="1"/>
  <c r="BT177" i="6"/>
  <c r="CG44" i="6"/>
  <c r="CH44" i="6" s="1"/>
  <c r="W123" i="2" s="1"/>
  <c r="BT44" i="6"/>
  <c r="R123" i="2"/>
  <c r="CI44" i="6"/>
  <c r="X123" i="2" s="1"/>
  <c r="CI175" i="6"/>
  <c r="X53" i="2" s="1"/>
  <c r="R53" i="2"/>
  <c r="CG175" i="6"/>
  <c r="CH175" i="6" s="1"/>
  <c r="W53" i="2" s="1"/>
  <c r="BT175" i="6"/>
  <c r="R8" i="2"/>
  <c r="BT75" i="6"/>
  <c r="CG75" i="6"/>
  <c r="CH75" i="6" s="1"/>
  <c r="W8" i="2" s="1"/>
  <c r="CI75" i="6"/>
  <c r="X8" i="2" s="1"/>
  <c r="CG187" i="6"/>
  <c r="CH187" i="6" s="1"/>
  <c r="W58" i="2" s="1"/>
  <c r="CI187" i="6"/>
  <c r="X58" i="2" s="1"/>
  <c r="BT187" i="6"/>
  <c r="R58" i="2"/>
  <c r="BT62" i="6"/>
  <c r="CI62" i="6"/>
  <c r="X66" i="2" s="1"/>
  <c r="R66" i="2"/>
  <c r="CG62" i="6"/>
  <c r="CH62" i="6" s="1"/>
  <c r="W66" i="2" s="1"/>
  <c r="R118" i="2"/>
  <c r="R48" i="2"/>
  <c r="CI90" i="6"/>
  <c r="CG90" i="6"/>
  <c r="CH90" i="6" s="1"/>
  <c r="BT90" i="6"/>
  <c r="CG279" i="6"/>
  <c r="CH279" i="6" s="1"/>
  <c r="W103" i="2" s="1"/>
  <c r="BT279" i="6"/>
  <c r="CI279" i="6"/>
  <c r="X103" i="2" s="1"/>
  <c r="R103" i="2"/>
  <c r="BT258" i="6"/>
  <c r="CI258" i="6"/>
  <c r="X62" i="2" s="1"/>
  <c r="R62" i="2"/>
  <c r="CG258" i="6"/>
  <c r="CH258" i="6" s="1"/>
  <c r="W62" i="2" s="1"/>
  <c r="CI85" i="6"/>
  <c r="X21" i="2" s="1"/>
  <c r="BT85" i="6"/>
  <c r="CG85" i="6"/>
  <c r="CH85" i="6" s="1"/>
  <c r="W21" i="2" s="1"/>
  <c r="R21" i="2"/>
  <c r="CI167" i="6"/>
  <c r="X29" i="2" s="1"/>
  <c r="R29" i="2"/>
  <c r="BT167" i="6"/>
  <c r="CG167" i="6"/>
  <c r="CH167" i="6" s="1"/>
  <c r="W29" i="2" s="1"/>
  <c r="CI278" i="6"/>
  <c r="X92" i="2" s="1"/>
  <c r="BT278" i="6"/>
  <c r="R92" i="2"/>
  <c r="CG278" i="6"/>
  <c r="CH278" i="6" s="1"/>
  <c r="W92" i="2" s="1"/>
  <c r="BT64" i="6"/>
  <c r="CG64" i="6"/>
  <c r="CH64" i="6" s="1"/>
  <c r="W31" i="2" s="1"/>
  <c r="R31" i="2"/>
  <c r="CI64" i="6"/>
  <c r="X31" i="2" s="1"/>
  <c r="R91" i="2"/>
  <c r="BT268" i="6"/>
  <c r="CG268" i="6"/>
  <c r="CH268" i="6" s="1"/>
  <c r="W91" i="2" s="1"/>
  <c r="CI268" i="6"/>
  <c r="X91" i="2" s="1"/>
  <c r="R64" i="2"/>
  <c r="BT188" i="6"/>
  <c r="CI188" i="6"/>
  <c r="X64" i="2" s="1"/>
  <c r="CG188" i="6"/>
  <c r="CH188" i="6" s="1"/>
  <c r="W64" i="2" s="1"/>
  <c r="CG281" i="6"/>
  <c r="CH281" i="6" s="1"/>
  <c r="W67" i="2" s="1"/>
  <c r="BT281" i="6"/>
  <c r="R67" i="2"/>
  <c r="CI281" i="6"/>
  <c r="X67" i="2" s="1"/>
  <c r="CI66" i="6"/>
  <c r="X18" i="2" s="1"/>
  <c r="BT66" i="6"/>
  <c r="R18" i="2"/>
  <c r="CG66" i="6"/>
  <c r="CH66" i="6" s="1"/>
  <c r="W18" i="2" s="1"/>
  <c r="R20" i="2"/>
  <c r="CI149" i="6"/>
  <c r="X20" i="2" s="1"/>
  <c r="BT149" i="6"/>
  <c r="CG149" i="6"/>
  <c r="CH149" i="6" s="1"/>
  <c r="W20" i="2" s="1"/>
  <c r="R50" i="2"/>
  <c r="CI257" i="6"/>
  <c r="X50" i="2" s="1"/>
  <c r="BT257" i="6"/>
  <c r="CG257" i="6"/>
  <c r="CH257" i="6" s="1"/>
  <c r="W50" i="2" s="1"/>
  <c r="R28" i="2"/>
  <c r="CI280" i="6"/>
  <c r="X28" i="2" s="1"/>
  <c r="BT280" i="6"/>
  <c r="CG280" i="6"/>
  <c r="CH280" i="6" s="1"/>
  <c r="W28" i="2" s="1"/>
  <c r="BT77" i="6"/>
  <c r="CI77" i="6"/>
  <c r="X57" i="2" s="1"/>
  <c r="CG77" i="6"/>
  <c r="CH77" i="6" s="1"/>
  <c r="W57" i="2" s="1"/>
  <c r="R57" i="2"/>
  <c r="BT88" i="6"/>
  <c r="CG88" i="6"/>
  <c r="CH88" i="6" s="1"/>
  <c r="W43" i="2" s="1"/>
  <c r="R43" i="2"/>
  <c r="CI88" i="6"/>
  <c r="X43" i="2" s="1"/>
  <c r="CI189" i="6"/>
  <c r="X115" i="2" s="1"/>
  <c r="BT189" i="6"/>
  <c r="R115" i="2"/>
  <c r="CG189" i="6"/>
  <c r="CH189" i="6" s="1"/>
  <c r="W115" i="2" s="1"/>
  <c r="BT69" i="6"/>
  <c r="CG69" i="6"/>
  <c r="CH69" i="6" s="1"/>
  <c r="W122" i="2" s="1"/>
  <c r="R122" i="2"/>
  <c r="CI69" i="6"/>
  <c r="X122" i="2" s="1"/>
  <c r="CI276" i="6"/>
  <c r="X39" i="2" s="1"/>
  <c r="BT276" i="6"/>
  <c r="R39" i="2"/>
  <c r="CG276" i="6"/>
  <c r="CH276" i="6" s="1"/>
  <c r="W39" i="2" s="1"/>
  <c r="R89" i="2"/>
  <c r="CI267" i="6"/>
  <c r="X89" i="2" s="1"/>
  <c r="BT267" i="6"/>
  <c r="CG267" i="6"/>
  <c r="CH267" i="6" s="1"/>
  <c r="W89" i="2" s="1"/>
  <c r="CI89" i="6"/>
  <c r="X78" i="2" s="1"/>
  <c r="BT89" i="6"/>
  <c r="R78" i="2"/>
  <c r="CG89" i="6"/>
  <c r="CH89" i="6" s="1"/>
  <c r="W78" i="2" s="1"/>
  <c r="R104" i="2"/>
  <c r="CI282" i="6"/>
  <c r="X104" i="2" s="1"/>
  <c r="CG282" i="6"/>
  <c r="CH282" i="6" s="1"/>
  <c r="W104" i="2" s="1"/>
  <c r="BT282" i="6"/>
  <c r="CG83" i="6"/>
  <c r="CH83" i="6" s="1"/>
  <c r="W22" i="2" s="1"/>
  <c r="R22" i="2"/>
  <c r="CI83" i="6"/>
  <c r="X22" i="2" s="1"/>
  <c r="BT83" i="6"/>
  <c r="R74" i="2"/>
  <c r="CG47" i="6"/>
  <c r="CH47" i="6" s="1"/>
  <c r="W74" i="2" s="1"/>
  <c r="BT47" i="6"/>
  <c r="CI47" i="6"/>
  <c r="X74" i="2" s="1"/>
  <c r="CI193" i="6"/>
  <c r="X36" i="2" s="1"/>
  <c r="BT193" i="6"/>
  <c r="R36" i="2"/>
  <c r="CG193" i="6"/>
  <c r="CH193" i="6" s="1"/>
  <c r="W36" i="2" s="1"/>
  <c r="BT54" i="6"/>
  <c r="R80" i="2"/>
  <c r="CI54" i="6"/>
  <c r="X80" i="2" s="1"/>
  <c r="CG54" i="6"/>
  <c r="CH54" i="6" s="1"/>
  <c r="W80" i="2" s="1"/>
  <c r="Q97" i="2"/>
  <c r="AD353" i="6"/>
  <c r="R52" i="2"/>
  <c r="BT178" i="6"/>
  <c r="CI178" i="6"/>
  <c r="X52" i="2" s="1"/>
  <c r="CG178" i="6"/>
  <c r="CH178" i="6" s="1"/>
  <c r="W52" i="2" s="1"/>
  <c r="R99" i="2"/>
  <c r="CG179" i="6"/>
  <c r="CH179" i="6" s="1"/>
  <c r="W99" i="2" s="1"/>
  <c r="CI179" i="6"/>
  <c r="X99" i="2" s="1"/>
  <c r="BT179" i="6"/>
  <c r="BT94" i="6"/>
  <c r="R100" i="2"/>
  <c r="CG94" i="6"/>
  <c r="CH94" i="6" s="1"/>
  <c r="W100" i="2" s="1"/>
  <c r="CI94" i="6"/>
  <c r="X100" i="2" s="1"/>
  <c r="R81" i="2"/>
  <c r="CG173" i="6"/>
  <c r="CH173" i="6" s="1"/>
  <c r="W81" i="2" s="1"/>
  <c r="BT173" i="6"/>
  <c r="CI173" i="6"/>
  <c r="X81" i="2" s="1"/>
  <c r="BT166" i="6"/>
  <c r="CI166" i="6"/>
  <c r="X23" i="2" s="1"/>
  <c r="CG166" i="6"/>
  <c r="CH166" i="6" s="1"/>
  <c r="W23" i="2" s="1"/>
  <c r="R23" i="2"/>
  <c r="R88" i="2"/>
  <c r="CI56" i="6"/>
  <c r="X88" i="2" s="1"/>
  <c r="CG56" i="6"/>
  <c r="CH56" i="6" s="1"/>
  <c r="W88" i="2" s="1"/>
  <c r="BT56" i="6"/>
  <c r="BT194" i="6"/>
  <c r="R59" i="2"/>
  <c r="CI194" i="6"/>
  <c r="X59" i="2" s="1"/>
  <c r="CG194" i="6"/>
  <c r="CH194" i="6" s="1"/>
  <c r="W59" i="2" s="1"/>
  <c r="U27" i="2"/>
  <c r="U32" i="2"/>
  <c r="U12" i="2"/>
  <c r="CM168" i="6"/>
  <c r="V12" i="2" s="1"/>
  <c r="CM196" i="6"/>
  <c r="V26" i="2" s="1"/>
  <c r="U26" i="2"/>
  <c r="U79" i="2"/>
  <c r="CM170" i="6"/>
  <c r="V79" i="2" s="1"/>
  <c r="CM87" i="6"/>
  <c r="V46" i="2" s="1"/>
  <c r="U46" i="2"/>
  <c r="CM199" i="6"/>
  <c r="V90" i="2" s="1"/>
  <c r="U90" i="2"/>
  <c r="U7" i="2"/>
  <c r="CM73" i="6"/>
  <c r="U121" i="2"/>
  <c r="U94" i="2"/>
  <c r="CM50" i="6"/>
  <c r="V94" i="2" s="1"/>
  <c r="CM260" i="6"/>
  <c r="V69" i="2" s="1"/>
  <c r="U69" i="2"/>
  <c r="BU194" i="6" l="1"/>
  <c r="T59" i="2"/>
  <c r="BU166" i="6"/>
  <c r="T23" i="2"/>
  <c r="BU94" i="6"/>
  <c r="T100" i="2"/>
  <c r="BU47" i="6"/>
  <c r="T74" i="2"/>
  <c r="T89" i="2"/>
  <c r="BU267" i="6"/>
  <c r="BU280" i="6"/>
  <c r="T28" i="2"/>
  <c r="BU257" i="6"/>
  <c r="T50" i="2"/>
  <c r="T20" i="2"/>
  <c r="BU149" i="6"/>
  <c r="T29" i="2"/>
  <c r="BU167" i="6"/>
  <c r="W118" i="2"/>
  <c r="W48" i="2"/>
  <c r="BU175" i="6"/>
  <c r="T53" i="2"/>
  <c r="BU177" i="6"/>
  <c r="T111" i="2"/>
  <c r="BU262" i="6"/>
  <c r="T68" i="2"/>
  <c r="T33" i="2"/>
  <c r="BU147" i="6"/>
  <c r="T77" i="2"/>
  <c r="BU184" i="6"/>
  <c r="BU60" i="6"/>
  <c r="T11" i="2"/>
  <c r="BU275" i="6"/>
  <c r="T38" i="2"/>
  <c r="T42" i="2"/>
  <c r="BU91" i="6"/>
  <c r="T88" i="2"/>
  <c r="BU56" i="6"/>
  <c r="T99" i="2"/>
  <c r="BU179" i="6"/>
  <c r="CG353" i="6"/>
  <c r="CH353" i="6" s="1"/>
  <c r="W97" i="2" s="1"/>
  <c r="BT353" i="6"/>
  <c r="CI353" i="6"/>
  <c r="X97" i="2" s="1"/>
  <c r="R97" i="2"/>
  <c r="BU193" i="6"/>
  <c r="T36" i="2"/>
  <c r="T78" i="2"/>
  <c r="BU89" i="6"/>
  <c r="BU276" i="6"/>
  <c r="T39" i="2"/>
  <c r="T115" i="2"/>
  <c r="BU189" i="6"/>
  <c r="BU66" i="6"/>
  <c r="T18" i="2"/>
  <c r="BU281" i="6"/>
  <c r="T67" i="2"/>
  <c r="T64" i="2"/>
  <c r="BU188" i="6"/>
  <c r="BU268" i="6"/>
  <c r="T91" i="2"/>
  <c r="T92" i="2"/>
  <c r="BU278" i="6"/>
  <c r="BU85" i="6"/>
  <c r="T21" i="2"/>
  <c r="BU279" i="6"/>
  <c r="T103" i="2"/>
  <c r="X48" i="2"/>
  <c r="X118" i="2"/>
  <c r="BU187" i="6"/>
  <c r="T58" i="2"/>
  <c r="BU174" i="6"/>
  <c r="T106" i="2"/>
  <c r="T76" i="2"/>
  <c r="BU200" i="6"/>
  <c r="T120" i="2"/>
  <c r="BU198" i="6"/>
  <c r="BU52" i="6"/>
  <c r="T93" i="2"/>
  <c r="BU169" i="6"/>
  <c r="T15" i="2"/>
  <c r="T81" i="2"/>
  <c r="BU173" i="6"/>
  <c r="T80" i="2"/>
  <c r="BU54" i="6"/>
  <c r="T122" i="2"/>
  <c r="BU69" i="6"/>
  <c r="T43" i="2"/>
  <c r="BU88" i="6"/>
  <c r="BU77" i="6"/>
  <c r="T57" i="2"/>
  <c r="BU64" i="6"/>
  <c r="T31" i="2"/>
  <c r="BU258" i="6"/>
  <c r="T62" i="2"/>
  <c r="T8" i="2"/>
  <c r="BU75" i="6"/>
  <c r="BU44" i="6"/>
  <c r="T123" i="2"/>
  <c r="T73" i="2"/>
  <c r="BU261" i="6"/>
  <c r="BU269" i="6"/>
  <c r="T95" i="2"/>
  <c r="T110" i="2"/>
  <c r="BU172" i="6"/>
  <c r="BU178" i="6"/>
  <c r="T52" i="2"/>
  <c r="BU83" i="6"/>
  <c r="T22" i="2"/>
  <c r="BU282" i="6"/>
  <c r="T104" i="2"/>
  <c r="T118" i="2"/>
  <c r="BU90" i="6"/>
  <c r="T48" i="2"/>
  <c r="T66" i="2"/>
  <c r="BU62" i="6"/>
  <c r="BU181" i="6"/>
  <c r="T109" i="2"/>
  <c r="T107" i="2"/>
  <c r="BU264" i="6"/>
  <c r="T87" i="2"/>
  <c r="BU190" i="6"/>
  <c r="T25" i="2"/>
  <c r="BU81" i="6"/>
  <c r="BU79" i="6"/>
  <c r="T56" i="2"/>
  <c r="T37" i="2"/>
  <c r="BU67" i="6"/>
  <c r="T63" i="2"/>
  <c r="BU265" i="6"/>
  <c r="V27" i="2"/>
  <c r="V32" i="2"/>
  <c r="V121" i="2"/>
  <c r="V7" i="2"/>
  <c r="CM79" i="6" l="1"/>
  <c r="V56" i="2" s="1"/>
  <c r="U56" i="2"/>
  <c r="CM181" i="6"/>
  <c r="V109" i="2" s="1"/>
  <c r="U109" i="2"/>
  <c r="U118" i="2"/>
  <c r="CM90" i="6"/>
  <c r="U48" i="2"/>
  <c r="U110" i="2"/>
  <c r="CM172" i="6"/>
  <c r="V110" i="2" s="1"/>
  <c r="U73" i="2"/>
  <c r="CM261" i="6"/>
  <c r="V73" i="2" s="1"/>
  <c r="U8" i="2"/>
  <c r="CM75" i="6"/>
  <c r="V8" i="2" s="1"/>
  <c r="U43" i="2"/>
  <c r="CM88" i="6"/>
  <c r="V43" i="2" s="1"/>
  <c r="CM54" i="6"/>
  <c r="V80" i="2" s="1"/>
  <c r="U80" i="2"/>
  <c r="U120" i="2"/>
  <c r="CM198" i="6"/>
  <c r="V120" i="2" s="1"/>
  <c r="U115" i="2"/>
  <c r="CM189" i="6"/>
  <c r="V115" i="2" s="1"/>
  <c r="U78" i="2"/>
  <c r="CM89" i="6"/>
  <c r="V78" i="2" s="1"/>
  <c r="U99" i="2"/>
  <c r="CM179" i="6"/>
  <c r="V99" i="2" s="1"/>
  <c r="CM91" i="6"/>
  <c r="V42" i="2" s="1"/>
  <c r="U42" i="2"/>
  <c r="U33" i="2"/>
  <c r="CM147" i="6"/>
  <c r="V33" i="2" s="1"/>
  <c r="CM149" i="6"/>
  <c r="V20" i="2" s="1"/>
  <c r="U20" i="2"/>
  <c r="CM67" i="6"/>
  <c r="V37" i="2" s="1"/>
  <c r="U37" i="2"/>
  <c r="U25" i="2"/>
  <c r="CM81" i="6"/>
  <c r="V25" i="2" s="1"/>
  <c r="CM264" i="6"/>
  <c r="V107" i="2" s="1"/>
  <c r="U107" i="2"/>
  <c r="U66" i="2"/>
  <c r="CM62" i="6"/>
  <c r="V66" i="2" s="1"/>
  <c r="U22" i="2"/>
  <c r="CM83" i="6"/>
  <c r="V22" i="2" s="1"/>
  <c r="CM64" i="6"/>
  <c r="V31" i="2" s="1"/>
  <c r="U31" i="2"/>
  <c r="CM169" i="6"/>
  <c r="V15" i="2" s="1"/>
  <c r="U15" i="2"/>
  <c r="CM174" i="6"/>
  <c r="V106" i="2" s="1"/>
  <c r="U106" i="2"/>
  <c r="CM85" i="6"/>
  <c r="V21" i="2" s="1"/>
  <c r="U21" i="2"/>
  <c r="U91" i="2"/>
  <c r="CM268" i="6"/>
  <c r="V91" i="2" s="1"/>
  <c r="CM281" i="6"/>
  <c r="V67" i="2" s="1"/>
  <c r="U67" i="2"/>
  <c r="U11" i="2"/>
  <c r="CM60" i="6"/>
  <c r="V11" i="2" s="1"/>
  <c r="U111" i="2"/>
  <c r="CM177" i="6"/>
  <c r="V111" i="2" s="1"/>
  <c r="CM280" i="6"/>
  <c r="V28" i="2" s="1"/>
  <c r="U28" i="2"/>
  <c r="CM47" i="6"/>
  <c r="V74" i="2" s="1"/>
  <c r="U74" i="2"/>
  <c r="U23" i="2"/>
  <c r="CM166" i="6"/>
  <c r="V23" i="2" s="1"/>
  <c r="CM69" i="6"/>
  <c r="V122" i="2" s="1"/>
  <c r="U122" i="2"/>
  <c r="U81" i="2"/>
  <c r="CM173" i="6"/>
  <c r="V81" i="2" s="1"/>
  <c r="CM200" i="6"/>
  <c r="V76" i="2" s="1"/>
  <c r="U76" i="2"/>
  <c r="U92" i="2"/>
  <c r="CM278" i="6"/>
  <c r="V92" i="2" s="1"/>
  <c r="U64" i="2"/>
  <c r="CM188" i="6"/>
  <c r="V64" i="2" s="1"/>
  <c r="T97" i="2"/>
  <c r="BU353" i="6"/>
  <c r="U88" i="2"/>
  <c r="CM56" i="6"/>
  <c r="V88" i="2" s="1"/>
  <c r="U77" i="2"/>
  <c r="CM184" i="6"/>
  <c r="V77" i="2" s="1"/>
  <c r="U29" i="2"/>
  <c r="CM167" i="6"/>
  <c r="V29" i="2" s="1"/>
  <c r="CM267" i="6"/>
  <c r="V89" i="2" s="1"/>
  <c r="U89" i="2"/>
  <c r="CM265" i="6"/>
  <c r="V63" i="2" s="1"/>
  <c r="U63" i="2"/>
  <c r="CM190" i="6"/>
  <c r="V87" i="2" s="1"/>
  <c r="U87" i="2"/>
  <c r="CM282" i="6"/>
  <c r="V104" i="2" s="1"/>
  <c r="U104" i="2"/>
  <c r="CM178" i="6"/>
  <c r="V52" i="2" s="1"/>
  <c r="U52" i="2"/>
  <c r="CM269" i="6"/>
  <c r="V95" i="2" s="1"/>
  <c r="U95" i="2"/>
  <c r="CM44" i="6"/>
  <c r="V123" i="2" s="1"/>
  <c r="U123" i="2"/>
  <c r="U62" i="2"/>
  <c r="CM258" i="6"/>
  <c r="V62" i="2" s="1"/>
  <c r="CM77" i="6"/>
  <c r="V57" i="2" s="1"/>
  <c r="U57" i="2"/>
  <c r="CM52" i="6"/>
  <c r="V93" i="2" s="1"/>
  <c r="U93" i="2"/>
  <c r="U58" i="2"/>
  <c r="CM187" i="6"/>
  <c r="V58" i="2" s="1"/>
  <c r="CM279" i="6"/>
  <c r="V103" i="2" s="1"/>
  <c r="U103" i="2"/>
  <c r="CM66" i="6"/>
  <c r="V18" i="2" s="1"/>
  <c r="U18" i="2"/>
  <c r="CM276" i="6"/>
  <c r="V39" i="2" s="1"/>
  <c r="U39" i="2"/>
  <c r="CM193" i="6"/>
  <c r="V36" i="2" s="1"/>
  <c r="U36" i="2"/>
  <c r="CM275" i="6"/>
  <c r="V38" i="2" s="1"/>
  <c r="U38" i="2"/>
  <c r="CM262" i="6"/>
  <c r="V68" i="2" s="1"/>
  <c r="U68" i="2"/>
  <c r="CM175" i="6"/>
  <c r="V53" i="2" s="1"/>
  <c r="U53" i="2"/>
  <c r="CM257" i="6"/>
  <c r="V50" i="2" s="1"/>
  <c r="U50" i="2"/>
  <c r="U100" i="2"/>
  <c r="CM94" i="6"/>
  <c r="V100" i="2" s="1"/>
  <c r="CM194" i="6"/>
  <c r="V59" i="2" s="1"/>
  <c r="U59" i="2"/>
  <c r="U97" i="2" l="1"/>
  <c r="CM353" i="6"/>
  <c r="V97" i="2" s="1"/>
  <c r="V48" i="2"/>
  <c r="V11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The Fancy Man</author>
    <author>tc={7B88B3CB-7DDC-4D83-A422-747CAB34B21C}</author>
    <author>tc={6D5D954B-7E29-43CF-B382-E0ADC93D3768}</author>
  </authors>
  <commentList>
    <comment ref="AB2" authorId="0" shapeId="0" xr:uid="{98FF7B57-72A7-46B6-B5FF-0AF677FDEFDA}">
      <text>
        <r>
          <rPr>
            <sz val="10"/>
            <rFont val="Arial"/>
            <family val="2"/>
          </rPr>
          <t>How likely is it to be where it needs to be to fire at maximum effectiveness</t>
        </r>
      </text>
    </comment>
    <comment ref="AC2" authorId="0" shapeId="0" xr:uid="{55CF0FB5-D4B1-497D-853C-93E3415627E8}">
      <text>
        <r>
          <rPr>
            <sz val="10"/>
            <rFont val="Arial"/>
            <family val="2"/>
          </rPr>
          <t>How well will it avoid incoming fire / get tailed: improving/reducing it’s survivability</t>
        </r>
      </text>
    </comment>
    <comment ref="AD2" authorId="0" shapeId="0" xr:uid="{1DB34C6A-252F-4D74-B87F-3BD26B25EA36}">
      <text>
        <r>
          <rPr>
            <sz val="10"/>
            <rFont val="Arial"/>
            <family val="2"/>
          </rPr>
          <t>How many turns will it survive for?</t>
        </r>
      </text>
    </comment>
    <comment ref="AH2" authorId="0" shapeId="0" xr:uid="{13712D8D-B8B9-40F2-B84C-460F5E6A6765}">
      <text>
        <r>
          <rPr>
            <sz val="10"/>
            <rFont val="Arial"/>
            <family val="2"/>
          </rPr>
          <t xml:space="preserve">Not including limited shot weapons
</t>
        </r>
      </text>
    </comment>
    <comment ref="AI2" authorId="0" shapeId="0" xr:uid="{D5398C4E-6D09-4364-9EC1-8552A1EF15B0}">
      <text>
        <r>
          <rPr>
            <sz val="10"/>
            <rFont val="Arial"/>
            <family val="2"/>
          </rPr>
          <t>Not including limited shot weapons</t>
        </r>
      </text>
    </comment>
    <comment ref="AJ2" authorId="0" shapeId="0" xr:uid="{7803787F-DC35-40E3-9799-DAE94C56A8F3}">
      <text>
        <r>
          <rPr>
            <sz val="10"/>
            <rFont val="Arial"/>
            <family val="2"/>
          </rPr>
          <t>Not including limited shot weapons</t>
        </r>
      </text>
    </comment>
    <comment ref="AV2" authorId="0" shapeId="0" xr:uid="{517BA29E-8D57-4EAA-99FD-469BA6911D58}">
      <text>
        <r>
          <rPr>
            <sz val="10"/>
            <rFont val="Arial"/>
            <family val="2"/>
          </rPr>
          <t xml:space="preserve">Front only. Limited shot weapons separate
</t>
        </r>
      </text>
    </comment>
    <comment ref="AW2" authorId="0" shapeId="0" xr:uid="{BB727CE4-472E-4067-849E-1520A13915B7}">
      <text>
        <r>
          <rPr>
            <sz val="10"/>
            <rFont val="Arial"/>
            <family val="2"/>
          </rPr>
          <t xml:space="preserve">Front only. Limited shot weapons separate
</t>
        </r>
      </text>
    </comment>
    <comment ref="AX2" authorId="0" shapeId="0" xr:uid="{40805BC7-B723-4487-957E-EE0A62BC0BF6}">
      <text>
        <r>
          <rPr>
            <sz val="10"/>
            <rFont val="Arial"/>
            <family val="2"/>
          </rPr>
          <t xml:space="preserve">Front only. Limited shot weapons separate
</t>
        </r>
      </text>
    </comment>
    <comment ref="AY2" authorId="0" shapeId="0" xr:uid="{4288A2E7-8FE4-45D3-A05C-20BB70BBE296}">
      <text>
        <r>
          <rPr>
            <sz val="10"/>
            <rFont val="Arial"/>
            <family val="2"/>
          </rPr>
          <t xml:space="preserve">Damage at Most effective range
</t>
        </r>
      </text>
    </comment>
    <comment ref="AZ2" authorId="0" shapeId="0" xr:uid="{A5BBA17D-1946-4072-B83C-BA9F98DDFAFD}">
      <text>
        <r>
          <rPr>
            <sz val="10"/>
            <rFont val="Arial"/>
            <family val="2"/>
          </rPr>
          <t>Average Damage for each range</t>
        </r>
      </text>
    </comment>
    <comment ref="BF2" authorId="1" shapeId="0" xr:uid="{B3FBDB82-9994-4E87-B427-DBC19EA9009E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Damage caused by non-front-firing weapons at additional targets.</t>
        </r>
      </text>
    </comment>
    <comment ref="BH2" authorId="0" shapeId="0" xr:uid="{3AFB8959-5F5C-4500-8AFD-406EA93BE067}">
      <text>
        <r>
          <rPr>
            <sz val="10"/>
            <rFont val="Arial"/>
            <family val="2"/>
          </rPr>
          <t xml:space="preserve">Front only. Limited shot weapons separate
</t>
        </r>
      </text>
    </comment>
    <comment ref="BI2" authorId="0" shapeId="0" xr:uid="{8F488E0E-2BF1-4A26-B69B-AF226EE8942D}">
      <text>
        <r>
          <rPr>
            <sz val="10"/>
            <rFont val="Arial"/>
            <family val="2"/>
          </rPr>
          <t xml:space="preserve">Front only. Limited shot weapons separate
</t>
        </r>
      </text>
    </comment>
    <comment ref="BJ2" authorId="0" shapeId="0" xr:uid="{10497B4A-2CCB-451F-8BED-BCD502D313D0}">
      <text>
        <r>
          <rPr>
            <sz val="10"/>
            <rFont val="Arial"/>
            <family val="2"/>
          </rPr>
          <t xml:space="preserve">Front only. Limited shot weapons separate
</t>
        </r>
      </text>
    </comment>
    <comment ref="BK2" authorId="0" shapeId="0" xr:uid="{B5465137-1EB0-4C87-B12B-0AC9497A7C05}">
      <text>
        <r>
          <rPr>
            <sz val="10"/>
            <rFont val="Arial"/>
            <family val="2"/>
          </rPr>
          <t xml:space="preserve">Damage at Most effective range
</t>
        </r>
      </text>
    </comment>
    <comment ref="BL2" authorId="0" shapeId="0" xr:uid="{9C00956F-8666-4B3F-8A6E-AD6DBF3DF2D5}">
      <text>
        <r>
          <rPr>
            <sz val="10"/>
            <rFont val="Arial"/>
            <family val="2"/>
          </rPr>
          <t>Average Damage for each range</t>
        </r>
      </text>
    </comment>
    <comment ref="BT2" authorId="0" shapeId="0" xr:uid="{9F7BAD3E-FA97-4FC4-B74C-B530CFD3D8A5}">
      <text>
        <r>
          <rPr>
            <sz val="10"/>
            <rFont val="Arial"/>
            <family val="2"/>
          </rPr>
          <t>How much damage will it dish out before getting taken out</t>
        </r>
      </text>
    </comment>
    <comment ref="CK2" authorId="2" shapeId="0" xr:uid="{7B88B3CB-7DDC-4D83-A422-747CAB34B21C}">
      <text>
        <t>[Threaded comment]
Your version of Excel allows you to read this threaded comment; however, any edits to it will get removed if the file is opened in a newer version of Excel. Learn more: https://go.microsoft.com/fwlink/?linkid=870924
Comment:
    Straffing Run</t>
      </text>
    </comment>
    <comment ref="CL2" authorId="3" shapeId="0" xr:uid="{6D5D954B-7E29-43CF-B382-E0ADC93D3768}">
      <text>
        <t>[Threaded comment]
Your version of Excel allows you to read this threaded comment; however, any edits to it will get removed if the file is opened in a newer version of Excel. Learn more: https://go.microsoft.com/fwlink/?linkid=870924
Comment:
    Bombing Run</t>
      </text>
    </comment>
    <comment ref="CM2" authorId="0" shapeId="0" xr:uid="{AA2B9B87-F8F3-4337-837A-B8F67C9CF99F}">
      <text>
        <r>
          <rPr>
            <sz val="10"/>
            <rFont val="Arial"/>
            <family val="2"/>
          </rPr>
          <t>Does it get it’s points cost back? - a factor of TDO/Point using a ‘standard craft’ as a metric to average 1</t>
        </r>
      </text>
    </comment>
    <comment ref="N11" authorId="1" shapeId="0" xr:uid="{761689D6-4393-4EAF-A9E0-FB5D17133DA1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plus Ion Cannons
</t>
        </r>
      </text>
    </comment>
    <comment ref="P11" authorId="0" shapeId="0" xr:uid="{F3CB2858-7511-42A3-A1B3-E14D227DB537}">
      <text>
        <r>
          <rPr>
            <sz val="10"/>
            <rFont val="Arial"/>
            <family val="2"/>
          </rPr>
          <t xml:space="preserve">=SUM(5+(5*1/3)+(5*1/9)+(5*1/27)+(5*1/81)+(5*1/243)) → 5+5/2 → 7.5
A most conservative estimate (from taking 2 damage at a time is 6
</t>
        </r>
      </text>
    </comment>
    <comment ref="X14" authorId="0" shapeId="0" xr:uid="{7C74684E-9C76-4924-93C4-A8B740ADE143}">
      <text>
        <r>
          <rPr>
            <sz val="10"/>
            <rFont val="Arial"/>
            <family val="2"/>
          </rPr>
          <t>+1 Speed due to Jink</t>
        </r>
      </text>
    </comment>
    <comment ref="Y14" authorId="1" shapeId="0" xr:uid="{3D16029F-3A5B-4461-9F57-781E47E4C7F4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min speed for Jink</t>
        </r>
      </text>
    </comment>
    <comment ref="A24" authorId="0" shapeId="0" xr:uid="{8D434424-1D37-419D-8D82-DEA580AFFAFB}">
      <text>
        <r>
          <rPr>
            <sz val="10"/>
            <rFont val="Arial"/>
            <family val="2"/>
          </rPr>
          <t>Aiming for Medium to long, rather than Medium to Short</t>
        </r>
      </text>
    </comment>
    <comment ref="AY25" authorId="0" shapeId="0" xr:uid="{D0E80EBF-0ED4-41BB-B755-3D4C4D3FEBF1}">
      <text>
        <r>
          <rPr>
            <sz val="10"/>
            <rFont val="Arial"/>
            <family val="2"/>
          </rPr>
          <t>Better at short range</t>
        </r>
      </text>
    </comment>
    <comment ref="AY26" authorId="0" shapeId="0" xr:uid="{96D639BB-516A-4B89-A660-5E11C83ACE79}">
      <text>
        <r>
          <rPr>
            <sz val="10"/>
            <rFont val="Arial"/>
            <family val="2"/>
          </rPr>
          <t>Better at short range</t>
        </r>
      </text>
    </comment>
    <comment ref="AY28" authorId="0" shapeId="0" xr:uid="{72D529B2-CCC9-401F-9C16-1B2775A0DC21}">
      <text>
        <r>
          <rPr>
            <sz val="10"/>
            <rFont val="Arial"/>
            <family val="2"/>
          </rPr>
          <t>Better at short range</t>
        </r>
      </text>
    </comment>
    <comment ref="BT28" authorId="0" shapeId="0" xr:uid="{7C9C95C3-92B7-401B-B299-5475B7D4DADD}">
      <text>
        <r>
          <rPr>
            <sz val="10"/>
            <rFont val="Arial"/>
            <family val="2"/>
          </rPr>
          <t>In 3 turns</t>
        </r>
      </text>
    </comment>
    <comment ref="BU28" authorId="0" shapeId="0" xr:uid="{5057F1CF-7F3D-4E96-B917-035907471DA3}">
      <text>
        <r>
          <rPr>
            <sz val="10"/>
            <rFont val="Arial"/>
            <family val="2"/>
          </rPr>
          <t>In 3 turns</t>
        </r>
      </text>
    </comment>
    <comment ref="BT29" authorId="0" shapeId="0" xr:uid="{A12CC749-1311-4069-90AD-13343A4AF201}">
      <text>
        <r>
          <rPr>
            <sz val="10"/>
            <rFont val="Arial"/>
            <family val="2"/>
          </rPr>
          <t>In 3 turns</t>
        </r>
      </text>
    </comment>
    <comment ref="BU29" authorId="0" shapeId="0" xr:uid="{EF2F1E2C-4D6E-40B7-B708-561E646A74DB}">
      <text>
        <r>
          <rPr>
            <sz val="10"/>
            <rFont val="Arial"/>
            <family val="2"/>
          </rPr>
          <t>In 3 turns</t>
        </r>
      </text>
    </comment>
    <comment ref="BT30" authorId="0" shapeId="0" xr:uid="{99A0E326-0298-4CD9-B93E-78E068581DB7}">
      <text>
        <r>
          <rPr>
            <sz val="10"/>
            <rFont val="Arial"/>
            <family val="2"/>
          </rPr>
          <t>In 3 turns</t>
        </r>
      </text>
    </comment>
    <comment ref="BU30" authorId="0" shapeId="0" xr:uid="{71DB93ED-F007-4656-B077-3889EB1121C6}">
      <text>
        <r>
          <rPr>
            <sz val="10"/>
            <rFont val="Arial"/>
            <family val="2"/>
          </rPr>
          <t>In 3 turns</t>
        </r>
      </text>
    </comment>
    <comment ref="AY31" authorId="0" shapeId="0" xr:uid="{1368FC7C-3C7F-4D35-A991-4BFB0884CFC7}">
      <text>
        <r>
          <rPr>
            <sz val="10"/>
            <rFont val="Arial"/>
            <family val="2"/>
          </rPr>
          <t>Better at short range</t>
        </r>
      </text>
    </comment>
    <comment ref="BT31" authorId="0" shapeId="0" xr:uid="{1708E6F1-34F2-466A-9BED-1BEDB90568A2}">
      <text>
        <r>
          <rPr>
            <sz val="10"/>
            <rFont val="Arial"/>
            <family val="2"/>
          </rPr>
          <t>In 3 turns</t>
        </r>
      </text>
    </comment>
    <comment ref="BU31" authorId="0" shapeId="0" xr:uid="{3C15BB59-547B-4125-A357-723CEF21CBAB}">
      <text>
        <r>
          <rPr>
            <sz val="10"/>
            <rFont val="Arial"/>
            <family val="2"/>
          </rPr>
          <t>In 3 turns</t>
        </r>
      </text>
    </comment>
    <comment ref="AB34" authorId="0" shapeId="0" xr:uid="{443B1ECF-EFAD-4D24-9A01-919907B7712E}">
      <text>
        <r>
          <rPr>
            <sz val="10"/>
            <rFont val="Arial"/>
            <family val="2"/>
          </rPr>
          <t>Calc of =((</t>
        </r>
        <r>
          <rPr>
            <sz val="10"/>
            <color rgb="FF0000FF"/>
            <rFont val="Arial"/>
            <family val="2"/>
          </rPr>
          <t>I31</t>
        </r>
        <r>
          <rPr>
            <sz val="10"/>
            <rFont val="Arial"/>
            <family val="2"/>
          </rPr>
          <t>/8)^J230)*((((</t>
        </r>
        <r>
          <rPr>
            <sz val="10"/>
            <color rgb="FFFF0000"/>
            <rFont val="Arial"/>
            <family val="2"/>
          </rPr>
          <t>L31</t>
        </r>
        <r>
          <rPr>
            <sz val="10"/>
            <rFont val="Arial"/>
            <family val="2"/>
          </rPr>
          <t>-(</t>
        </r>
        <r>
          <rPr>
            <sz val="10"/>
            <color rgb="FFFF00FF"/>
            <rFont val="Arial"/>
            <family val="2"/>
          </rPr>
          <t>M31</t>
        </r>
        <r>
          <rPr>
            <sz val="10"/>
            <rFont val="Arial"/>
            <family val="2"/>
          </rPr>
          <t>-1)/2)/8)^K230)*((</t>
        </r>
        <r>
          <rPr>
            <sz val="10"/>
            <color rgb="FF008000"/>
            <rFont val="Arial"/>
            <family val="2"/>
          </rPr>
          <t>G31</t>
        </r>
        <r>
          <rPr>
            <sz val="10"/>
            <rFont val="Arial"/>
            <family val="2"/>
          </rPr>
          <t xml:space="preserve">/3)^L230)) comes out at 0.783
</t>
        </r>
      </text>
    </comment>
    <comment ref="AI38" authorId="1" shapeId="0" xr:uid="{00B4FF87-AD54-4332-8DDD-E2FB498B5538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no idea what this was for
</t>
        </r>
      </text>
    </comment>
    <comment ref="X94" authorId="1" shapeId="0" xr:uid="{055A54F9-B113-42B2-B3D0-48970B38FB69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max speed for Jink</t>
        </r>
      </text>
    </comment>
    <comment ref="Y94" authorId="1" shapeId="0" xr:uid="{D9C0232D-ED69-4FAC-872C-7EC3C3ED5EA2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max speed for Jink</t>
        </r>
      </text>
    </comment>
    <comment ref="X105" authorId="0" shapeId="0" xr:uid="{95ABFD18-92C3-48DA-8F16-CEE44CEAF7AE}">
      <text>
        <r>
          <rPr>
            <sz val="10"/>
            <rFont val="Arial"/>
            <family val="2"/>
          </rPr>
          <t>+1 Speed due to Jink</t>
        </r>
      </text>
    </comment>
    <comment ref="Y105" authorId="1" shapeId="0" xr:uid="{B06748B3-A10D-4792-8FA8-B9B3012AEE54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min speed for Jink</t>
        </r>
      </text>
    </comment>
    <comment ref="BT130" authorId="0" shapeId="0" xr:uid="{4422A672-59D2-4CB1-BC1B-B4367C9ED745}">
      <text>
        <r>
          <rPr>
            <sz val="10"/>
            <rFont val="Arial"/>
            <family val="2"/>
          </rPr>
          <t>In 3 turns</t>
        </r>
      </text>
    </comment>
    <comment ref="BT132" authorId="0" shapeId="0" xr:uid="{6A07FA09-2F9F-48D0-ABB4-78147F8C764A}">
      <text>
        <r>
          <rPr>
            <sz val="10"/>
            <rFont val="Arial"/>
            <family val="2"/>
          </rPr>
          <t>In 3 turns</t>
        </r>
      </text>
    </comment>
    <comment ref="BT135" authorId="0" shapeId="0" xr:uid="{46A01221-060D-41EF-ACD9-55FCE6C57A90}">
      <text>
        <r>
          <rPr>
            <sz val="10"/>
            <rFont val="Arial"/>
            <family val="2"/>
          </rPr>
          <t>In 3 turns</t>
        </r>
      </text>
    </comment>
    <comment ref="BT136" authorId="0" shapeId="0" xr:uid="{B6BF8BD0-5D11-4425-A7F8-08C6A3FDA101}">
      <text>
        <r>
          <rPr>
            <sz val="10"/>
            <rFont val="Arial"/>
            <family val="2"/>
          </rPr>
          <t>In 3 turns</t>
        </r>
      </text>
    </comment>
    <comment ref="BT137" authorId="0" shapeId="0" xr:uid="{4094949C-9E19-4D9E-AB48-2E346941D62F}">
      <text>
        <r>
          <rPr>
            <sz val="10"/>
            <rFont val="Arial"/>
            <family val="2"/>
          </rPr>
          <t>In 3 turns</t>
        </r>
      </text>
    </comment>
    <comment ref="BT138" authorId="0" shapeId="0" xr:uid="{6C464492-7581-4A70-A6BC-728CBCAF8523}">
      <text>
        <r>
          <rPr>
            <sz val="10"/>
            <rFont val="Arial"/>
            <family val="2"/>
          </rPr>
          <t>In 3 turns</t>
        </r>
      </text>
    </comment>
    <comment ref="CL151" authorId="1" shapeId="0" xr:uid="{D0430931-79B7-4676-93DA-A66794F988E5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incl. re-roll to hit
</t>
        </r>
      </text>
    </comment>
    <comment ref="P173" authorId="0" shapeId="0" xr:uid="{02E41BB6-C889-4E0C-81C0-22ACE4E5BEA1}">
      <text>
        <r>
          <rPr>
            <sz val="10"/>
            <rFont val="Arial"/>
            <family val="2"/>
          </rPr>
          <t>=SUM(5+(5*1/6)+(5*1/36)+(5*1/216)+(5*1/7776))</t>
        </r>
      </text>
    </comment>
    <comment ref="CL174" authorId="1" shapeId="0" xr:uid="{F8719ED1-0B9B-46B1-B330-3539B36917DC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incl. re-roll to hit
</t>
        </r>
      </text>
    </comment>
    <comment ref="P178" authorId="0" shapeId="0" xr:uid="{D48777E3-2D70-426F-806A-FE780BB914D6}">
      <text>
        <r>
          <rPr>
            <sz val="10"/>
            <rFont val="Arial"/>
            <family val="2"/>
          </rPr>
          <t>=SUM(5+(5*1/6)+(5*1/36)+(5*1/216)+(5*1/7776))</t>
        </r>
      </text>
    </comment>
    <comment ref="P182" authorId="0" shapeId="0" xr:uid="{0F5B7B46-6475-42D4-BAE5-82ED7E2A9475}">
      <text>
        <r>
          <rPr>
            <sz val="10"/>
            <rFont val="Arial"/>
            <family val="2"/>
          </rPr>
          <t>=SUM(5+(5*1/6)+(5*1/36)+(5*1/216)+(5*1/7776))</t>
        </r>
      </text>
    </comment>
    <comment ref="BT237" authorId="0" shapeId="0" xr:uid="{9D1268E0-8F47-4363-98B5-AD388AE5D661}">
      <text>
        <r>
          <rPr>
            <sz val="10"/>
            <rFont val="Arial"/>
            <family val="2"/>
          </rPr>
          <t>In 3 turns</t>
        </r>
      </text>
    </comment>
    <comment ref="BT238" authorId="0" shapeId="0" xr:uid="{457D1A94-D942-4208-A6F8-912C78E77C8D}">
      <text>
        <r>
          <rPr>
            <sz val="10"/>
            <rFont val="Arial"/>
            <family val="2"/>
          </rPr>
          <t>In 3 turns</t>
        </r>
      </text>
    </comment>
    <comment ref="BT239" authorId="0" shapeId="0" xr:uid="{CE471A76-B587-48EA-B2FD-BD9FBBC09EFD}">
      <text>
        <r>
          <rPr>
            <sz val="10"/>
            <rFont val="Arial"/>
            <family val="2"/>
          </rPr>
          <t>In 3 turns</t>
        </r>
      </text>
    </comment>
    <comment ref="BT240" authorId="0" shapeId="0" xr:uid="{0CB29DAD-6832-4DD5-B750-44C8662DC77E}">
      <text>
        <r>
          <rPr>
            <sz val="10"/>
            <rFont val="Arial"/>
            <family val="2"/>
          </rPr>
          <t>In 3 turns</t>
        </r>
      </text>
    </comment>
    <comment ref="BT241" authorId="0" shapeId="0" xr:uid="{C92DD34D-B08A-4526-968B-7CD495A42A70}">
      <text>
        <r>
          <rPr>
            <sz val="10"/>
            <rFont val="Arial"/>
            <family val="2"/>
          </rPr>
          <t>In 3 turns</t>
        </r>
      </text>
    </comment>
    <comment ref="BT242" authorId="0" shapeId="0" xr:uid="{2C63CB80-FA3F-4520-82C4-4E3AD43C7AF4}">
      <text>
        <r>
          <rPr>
            <sz val="10"/>
            <rFont val="Arial"/>
            <family val="2"/>
          </rPr>
          <t>In 3 turns</t>
        </r>
      </text>
    </comment>
    <comment ref="BE295" authorId="0" shapeId="0" xr:uid="{7DB67072-7C2E-49D2-9CEF-D6EB39CD0F6E}">
      <text>
        <r>
          <rPr>
            <sz val="10"/>
            <rFont val="Arial"/>
            <family val="2"/>
          </rPr>
          <t>How many times better is out of Arc Shooting at Short compared with Medium compared with long range (probably between 1.5 and 3 : 1 is no better)</t>
        </r>
      </text>
    </comment>
    <comment ref="BF295" authorId="1" shapeId="0" xr:uid="{0270F527-D8A0-4739-92CC-EA3910C48812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Non-Front: Additional Damage caused against secondary aircraft by weapons that don't fire forwards i.e. peak</t>
        </r>
      </text>
    </comment>
    <comment ref="BQ295" authorId="0" shapeId="0" xr:uid="{279F4BBC-B4CE-4C6E-B650-195CBFABBEAA}">
      <text>
        <r>
          <rPr>
            <sz val="10"/>
            <rFont val="Arial"/>
            <family val="2"/>
          </rPr>
          <t>How much of a factor is weapon balance in ease of use?</t>
        </r>
      </text>
    </comment>
    <comment ref="BR295" authorId="0" shapeId="0" xr:uid="{1F8C7FC2-90FA-4A86-984A-FF81B48896D8}">
      <text>
        <r>
          <rPr>
            <sz val="10"/>
            <rFont val="Arial"/>
            <family val="2"/>
          </rPr>
          <t>How much of a factor is Manoeuverability in Ease of use?</t>
        </r>
      </text>
    </comment>
    <comment ref="AB296" authorId="0" shapeId="0" xr:uid="{36A33A94-9AC6-4BBF-94FC-761150816770}">
      <text>
        <r>
          <rPr>
            <sz val="10"/>
            <rFont val="Arial"/>
            <family val="2"/>
          </rPr>
          <t xml:space="preserve">Manouverability factor
</t>
        </r>
      </text>
    </comment>
    <comment ref="BF296" authorId="1" shapeId="0" xr:uid="{BED0D78B-98AD-4C79-BFE7-16D32A42FC32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% of time that an additional aircraft is in a non-front arc, at the same altitude.
</t>
        </r>
      </text>
    </comment>
    <comment ref="BU296" authorId="0" shapeId="0" xr:uid="{0E9A4287-4908-47A3-A495-2BCE88DBC3A5}">
      <text>
        <r>
          <rPr>
            <sz val="10"/>
            <rFont val="Arial"/>
            <family val="2"/>
          </rPr>
          <t>How important is TDO/point compared with the average craft?</t>
        </r>
      </text>
    </comment>
    <comment ref="V303" authorId="0" shapeId="0" xr:uid="{D03643B8-F9C6-425A-B373-BEBBC3EC45D7}">
      <text>
        <r>
          <rPr>
            <sz val="10"/>
            <rFont val="Arial"/>
            <family val="2"/>
          </rPr>
          <t>For offense, Manoeuvre step changes are at 3, and 7, and less so at 5 and 8
4 fills in a few gaps left by 3, 6 is a more efficient 3, 7 is a better 3, 8 lets you be anywhere
For defense, step changes are at 3, 6and 7, and less so at 4</t>
        </r>
      </text>
    </comment>
    <comment ref="X303" authorId="0" shapeId="0" xr:uid="{2A08A6C3-FB5E-4EDB-BB1C-E543A42C6C7B}">
      <text>
        <r>
          <rPr>
            <sz val="10"/>
            <rFont val="Arial"/>
            <family val="2"/>
          </rPr>
          <t xml:space="preserve">There is a step change at speed 5, where one can change 2 alt in a turn
</t>
        </r>
      </text>
    </comment>
    <comment ref="AB313" authorId="0" shapeId="0" xr:uid="{2E041CAD-F3A8-44CA-BEC7-F07F74DFDF98}">
      <text>
        <r>
          <rPr>
            <sz val="10"/>
            <rFont val="Arial"/>
            <family val="2"/>
          </rPr>
          <t xml:space="preserve">Manouverability factor
</t>
        </r>
      </text>
    </comment>
    <comment ref="N336" authorId="1" shapeId="0" xr:uid="{464C9711-678B-4D98-BF9E-9A31A2A7E86B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cost includes lbbcs</t>
        </r>
      </text>
    </comment>
    <comment ref="X336" authorId="1" shapeId="0" xr:uid="{3D6BBD64-A525-4FFC-992C-F388E4EAD609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max speed for Jink</t>
        </r>
      </text>
    </comment>
    <comment ref="Y336" authorId="1" shapeId="0" xr:uid="{4C3F36BD-F311-453A-8CF3-F27E2C087329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minimum speed for Jink
</t>
        </r>
      </text>
    </comment>
    <comment ref="N337" authorId="1" shapeId="0" xr:uid="{7E89CA59-EA46-4FC1-B57D-B80A354C87F2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cost includes lbbcs</t>
        </r>
      </text>
    </comment>
    <comment ref="N338" authorId="1" shapeId="0" xr:uid="{957F09A2-2760-42C1-B409-DD0AD8C4EB8D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cost includes lbbcs</t>
        </r>
      </text>
    </comment>
    <comment ref="X373" authorId="1" shapeId="0" xr:uid="{B04324DB-3C63-45EF-A5A3-CBCA52004102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for Jink</t>
        </r>
      </text>
    </comment>
    <comment ref="Y373" authorId="1" shapeId="0" xr:uid="{755A588C-0558-4C18-B732-2563A896EC09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move for Jink</t>
        </r>
      </text>
    </comment>
    <comment ref="X374" authorId="1" shapeId="0" xr:uid="{C00B1CAE-A132-46DF-8A93-6BFE2EC971AE}">
      <text>
        <r>
          <rPr>
            <b/>
            <sz val="9"/>
            <color indexed="81"/>
            <rFont val="Tahoma"/>
            <family val="2"/>
          </rPr>
          <t xml:space="preserve">The Fancy Man:
</t>
        </r>
        <r>
          <rPr>
            <sz val="9"/>
            <color indexed="81"/>
            <rFont val="Tahoma"/>
            <family val="2"/>
          </rPr>
          <t>for Jink</t>
        </r>
      </text>
    </comment>
    <comment ref="Y374" authorId="1" shapeId="0" xr:uid="{B91C6698-608D-4E3D-934F-6BC8017D70D6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move for Jink</t>
        </r>
      </text>
    </comment>
    <comment ref="X375" authorId="1" shapeId="0" xr:uid="{6FAA3B5B-B31A-4A81-80C0-F376406FE0A0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for Jink</t>
        </r>
      </text>
    </comment>
    <comment ref="Y375" authorId="1" shapeId="0" xr:uid="{85F251D2-A2D1-4934-986F-AE47B62E0A4B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move for Jink</t>
        </r>
      </text>
    </comment>
    <comment ref="X376" authorId="1" shapeId="0" xr:uid="{A43D6EEE-A0AC-4935-97A0-76D2A862207D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for Jink</t>
        </r>
      </text>
    </comment>
    <comment ref="Y376" authorId="1" shapeId="0" xr:uid="{72E4F237-DE6C-4DCA-8AC6-3D7712EE2B8C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move for Jink</t>
        </r>
      </text>
    </comment>
    <comment ref="X377" authorId="1" shapeId="0" xr:uid="{D951AD0F-DADC-4216-AF7C-96AD6ADA8025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for Jink</t>
        </r>
      </text>
    </comment>
    <comment ref="Y377" authorId="1" shapeId="0" xr:uid="{7B77417F-BF9D-4C7A-883B-0B1409A7D580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move for Jink</t>
        </r>
      </text>
    </comment>
    <comment ref="X378" authorId="1" shapeId="0" xr:uid="{7CB49481-0BC5-4DC5-81E7-89EC8AEBA5EA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for Jink</t>
        </r>
      </text>
    </comment>
    <comment ref="Y378" authorId="1" shapeId="0" xr:uid="{CD2793C6-BF2B-4F68-A2E5-387A31BFDEA2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move for Jink</t>
        </r>
      </text>
    </comment>
    <comment ref="P379" authorId="0" shapeId="0" xr:uid="{64D9A772-DF50-4528-B4F2-DD9FAC59FECD}">
      <text>
        <r>
          <rPr>
            <sz val="10"/>
            <rFont val="Arial"/>
            <family val="2"/>
          </rPr>
          <t>5 structure w/ 5+ FNP</t>
        </r>
      </text>
    </comment>
    <comment ref="P380" authorId="0" shapeId="0" xr:uid="{4D0301F1-9F34-45E8-B31F-BC3E9FCEBEDB}">
      <text>
        <r>
          <rPr>
            <sz val="10"/>
            <rFont val="Arial"/>
            <family val="2"/>
          </rPr>
          <t>5 structure w/ 5+ FNP</t>
        </r>
      </text>
    </comment>
    <comment ref="P381" authorId="0" shapeId="0" xr:uid="{EEDB8081-D363-4AC9-BC17-7174A984D360}">
      <text>
        <r>
          <rPr>
            <sz val="10"/>
            <rFont val="Arial"/>
            <family val="2"/>
          </rPr>
          <t>2 structure w/ 5+ FNP</t>
        </r>
      </text>
    </comment>
    <comment ref="X381" authorId="1" shapeId="0" xr:uid="{EC9B9081-3077-4F7E-A56B-9C49775D016E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for Jink</t>
        </r>
      </text>
    </comment>
    <comment ref="Y381" authorId="1" shapeId="0" xr:uid="{9D3BFE0E-7643-4A42-B342-4C95803498BB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move for Jink</t>
        </r>
      </text>
    </comment>
    <comment ref="P382" authorId="0" shapeId="0" xr:uid="{AD65BE68-FC0D-4F23-B107-6784509EC9A5}">
      <text>
        <r>
          <rPr>
            <sz val="10"/>
            <rFont val="Arial"/>
            <family val="2"/>
          </rPr>
          <t>2 structure w/ 5+ FNP</t>
        </r>
      </text>
    </comment>
    <comment ref="X382" authorId="1" shapeId="0" xr:uid="{9E9D0BCB-3B6E-49EA-9772-C2536C8A3DCF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for Jink</t>
        </r>
      </text>
    </comment>
    <comment ref="Y382" authorId="1" shapeId="0" xr:uid="{25043066-9549-419E-B22C-70E53FF194C8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move for Jink</t>
        </r>
      </text>
    </comment>
    <comment ref="A403" authorId="1" shapeId="0" xr:uid="{74C37543-C6EA-4D28-B378-3D11DF203295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Does not include Jin Lyaia's once per game
 ability to re-roll all hit rolls of 1 when targetting an enemy aircraft one alt below</t>
        </r>
      </text>
    </comment>
    <comment ref="A406" authorId="1" shapeId="0" xr:uid="{22EBBE87-2085-4637-AFC4-C833567087A0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Does not include Aleth Neth's once per game ability to get a craft at long range to re-roll all 5s or 6s TH</t>
        </r>
      </text>
    </comment>
    <comment ref="A419" authorId="1" shapeId="0" xr:uid="{73BDEE2C-78FD-4372-A887-2EC4FFC7D4BA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?ability to re-roll hits?
</t>
        </r>
      </text>
    </comment>
    <comment ref="AG462" authorId="1" shapeId="0" xr:uid="{B5C9AAB3-0FCF-451C-B04A-A41F99ED014E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don't use 'Side' in here or fails to add to Front</t>
        </r>
      </text>
    </comment>
    <comment ref="AG463" authorId="1" shapeId="0" xr:uid="{644154F8-3AA4-4D55-BB01-494FFC8841D2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don't use 'Side' in here or fails to add to Front
</t>
        </r>
      </text>
    </comment>
    <comment ref="AG481" authorId="1" shapeId="0" xr:uid="{968569AF-4C2B-41B1-A6E8-F9462C2B9464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don't use 'Side' in here or fails to add to Front</t>
        </r>
      </text>
    </comment>
    <comment ref="AG482" authorId="1" shapeId="0" xr:uid="{80D08ABD-B104-470D-94AD-522F89D36A8B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don't use 'Side' in here or fails to add to Front</t>
        </r>
      </text>
    </comment>
    <comment ref="X580" authorId="1" shapeId="0" xr:uid="{D14E9048-FFC5-43E7-832D-E1D015DE1456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for Jink</t>
        </r>
      </text>
    </comment>
    <comment ref="Y580" authorId="1" shapeId="0" xr:uid="{B5E6DCA1-E720-48BA-B5B9-8C119303CFA3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speed for Jink
</t>
        </r>
      </text>
    </comment>
    <comment ref="X581" authorId="1" shapeId="0" xr:uid="{D8E4AAAA-0F59-469E-8B19-4E97533CA395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for Jink</t>
        </r>
      </text>
    </comment>
    <comment ref="Y581" authorId="1" shapeId="0" xr:uid="{932A6DA4-440D-40C1-BA50-12AF85199CB9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speed for Jink
</t>
        </r>
      </text>
    </comment>
    <comment ref="X583" authorId="1" shapeId="0" xr:uid="{B55172F2-EDCF-4989-ACBF-97F1890BBC16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for Jink</t>
        </r>
      </text>
    </comment>
    <comment ref="Y583" authorId="1" shapeId="0" xr:uid="{8204AFBC-FDC3-46A3-B2A9-3861384EFFBC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speed for Jink
</t>
        </r>
      </text>
    </comment>
    <comment ref="X584" authorId="1" shapeId="0" xr:uid="{938B395B-29A7-4E4A-B2AD-062F4271CC48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for Jink</t>
        </r>
      </text>
    </comment>
    <comment ref="Y584" authorId="1" shapeId="0" xr:uid="{DA5D3C42-E172-4DFB-B476-EF20B268A58E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speed for Jink
</t>
        </r>
      </text>
    </comment>
    <comment ref="X586" authorId="1" shapeId="0" xr:uid="{6A4A8D91-326E-448B-9480-DF5E6FE64409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for Jink</t>
        </r>
      </text>
    </comment>
    <comment ref="Y586" authorId="1" shapeId="0" xr:uid="{2CA340BF-5394-4CC2-814C-1588B7F2E37C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speed for Jink</t>
        </r>
      </text>
    </comment>
    <comment ref="X587" authorId="1" shapeId="0" xr:uid="{5F36C7CD-1149-4FC1-8AC5-CBB0AA12D1E5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for Jink</t>
        </r>
      </text>
    </comment>
    <comment ref="Y587" authorId="1" shapeId="0" xr:uid="{B3E21F7A-2493-423E-8DD6-A8F9CFF37CAE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speed for Jink</t>
        </r>
      </text>
    </comment>
    <comment ref="AH635" authorId="0" shapeId="0" xr:uid="{9D1101ED-129F-4E9F-A098-D6182BA944EA}">
      <text>
        <r>
          <rPr>
            <sz val="10"/>
            <rFont val="Arial"/>
            <family val="2"/>
          </rPr>
          <t>Based on Grot Bomb</t>
        </r>
      </text>
    </comment>
    <comment ref="AI635" authorId="0" shapeId="0" xr:uid="{248BFBB9-CDA4-4CB5-A010-BA3BD89353CA}">
      <text>
        <r>
          <rPr>
            <sz val="10"/>
            <rFont val="Arial"/>
            <family val="2"/>
          </rPr>
          <t>Based on Grot Bomb</t>
        </r>
      </text>
    </comment>
    <comment ref="AJ635" authorId="0" shapeId="0" xr:uid="{439D3AEA-1C34-4082-A2A5-FC27457C2A60}">
      <text>
        <r>
          <rPr>
            <sz val="10"/>
            <rFont val="Arial"/>
            <family val="2"/>
          </rPr>
          <t>Based on Grot Bomb</t>
        </r>
      </text>
    </comment>
    <comment ref="AH637" authorId="0" shapeId="0" xr:uid="{CE7BE1BD-09A1-40F0-B340-2CF0087AC830}">
      <text>
        <r>
          <rPr>
            <sz val="10"/>
            <rFont val="Arial"/>
            <family val="2"/>
          </rPr>
          <t>Based on Grot Bomb</t>
        </r>
      </text>
    </comment>
    <comment ref="AI637" authorId="0" shapeId="0" xr:uid="{D42F6721-5324-449C-9FF8-D9F57447A904}">
      <text>
        <r>
          <rPr>
            <sz val="10"/>
            <rFont val="Arial"/>
            <family val="2"/>
          </rPr>
          <t>Based on Grot Bomb</t>
        </r>
      </text>
    </comment>
    <comment ref="AJ637" authorId="0" shapeId="0" xr:uid="{7A47A04B-B95C-4FB6-BAE5-F67F6C3BAA09}">
      <text>
        <r>
          <rPr>
            <sz val="10"/>
            <rFont val="Arial"/>
            <family val="2"/>
          </rPr>
          <t>Based on Grot Bomb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P2" authorId="0" shapeId="0" xr:uid="{00000000-0006-0000-0100-000004000000}">
      <text>
        <r>
          <rPr>
            <sz val="10"/>
            <rFont val="Arial"/>
            <family val="2"/>
          </rPr>
          <t>How likely is it to be where it needs to be to fire at maximum effectiveness</t>
        </r>
      </text>
    </comment>
    <comment ref="Q2" authorId="0" shapeId="0" xr:uid="{00000000-0006-0000-0100-000006000000}">
      <text>
        <r>
          <rPr>
            <sz val="10"/>
            <rFont val="Arial"/>
            <family val="2"/>
          </rPr>
          <t>How well will it avoid incoming fire / get tailed: improving/reducing it’s survivability</t>
        </r>
      </text>
    </comment>
    <comment ref="R2" authorId="0" shapeId="0" xr:uid="{00000000-0006-0000-0100-000007000000}">
      <text>
        <r>
          <rPr>
            <sz val="10"/>
            <rFont val="Arial"/>
            <family val="2"/>
          </rPr>
          <t>How many turns will it survive for?</t>
        </r>
      </text>
    </comment>
    <comment ref="T2" authorId="0" shapeId="0" xr:uid="{00000000-0006-0000-0100-000019000000}">
      <text>
        <r>
          <rPr>
            <sz val="10"/>
            <rFont val="Arial"/>
            <family val="2"/>
          </rPr>
          <t>How much damage will it dish out before getting taken out</t>
        </r>
      </text>
    </comment>
    <comment ref="V2" authorId="0" shapeId="0" xr:uid="{00000000-0006-0000-0100-00001D000000}">
      <text>
        <r>
          <rPr>
            <sz val="10"/>
            <rFont val="Arial"/>
            <family val="2"/>
          </rPr>
          <t>Does it get it’s points cost back? - a factor of TDO/Point using a ‘standard craft’ as a metric to average 1</t>
        </r>
      </text>
    </comment>
    <comment ref="T7" authorId="0" shapeId="0" xr:uid="{3599ACD9-ECDE-4A64-A60D-E91ABD310EAA}">
      <text>
        <r>
          <rPr>
            <sz val="10"/>
            <rFont val="Arial"/>
            <family val="2"/>
          </rPr>
          <t>Special Calc due to 3 rockets above life expectancy</t>
        </r>
      </text>
    </comment>
    <comment ref="D18" authorId="0" shapeId="0" xr:uid="{00000000-0006-0000-0100-000002000000}">
      <text>
        <r>
          <rPr>
            <sz val="10"/>
            <rFont val="Arial"/>
            <family val="2"/>
          </rPr>
          <t>=SUM(5+(5*1/3)+(5*1/9)+(5*1/27)+(5*1/81)+(5*1/243))
A more conservative estimate (from taking 2 damage at a time is 6.333</t>
        </r>
      </text>
    </comment>
    <comment ref="T48" authorId="0" shapeId="0" xr:uid="{00000000-0006-0000-0100-00001B000000}">
      <text>
        <r>
          <rPr>
            <sz val="10"/>
            <rFont val="Arial"/>
            <family val="2"/>
          </rPr>
          <t>Special Calc due to 3 rockets above life expectancy</t>
        </r>
      </text>
    </comment>
    <comment ref="D49" authorId="0" shapeId="0" xr:uid="{00000000-0006-0000-0100-000003000000}">
      <text>
        <r>
          <rPr>
            <sz val="10"/>
            <rFont val="Arial"/>
            <family val="2"/>
          </rPr>
          <t xml:space="preserve">=SUM(5+(5*1/6)+(5*1/36)+(5*1/216)+(5*1/7776))
</t>
        </r>
      </text>
    </comment>
    <comment ref="P68" authorId="0" shapeId="0" xr:uid="{00000000-0006-0000-0100-000005000000}">
      <text>
        <r>
          <rPr>
            <sz val="10"/>
            <rFont val="Arial"/>
            <family val="2"/>
          </rPr>
          <t>Calc of =((</t>
        </r>
        <r>
          <rPr>
            <sz val="10"/>
            <color rgb="FF0000FF"/>
            <rFont val="Arial"/>
            <family val="2"/>
          </rPr>
          <t>I30</t>
        </r>
        <r>
          <rPr>
            <sz val="10"/>
            <rFont val="Arial"/>
            <family val="2"/>
          </rPr>
          <t>/8)^0.15)*((((</t>
        </r>
        <r>
          <rPr>
            <sz val="10"/>
            <color rgb="FFFF0000"/>
            <rFont val="Arial"/>
            <family val="2"/>
          </rPr>
          <t>L30</t>
        </r>
        <r>
          <rPr>
            <sz val="10"/>
            <rFont val="Arial"/>
            <family val="2"/>
          </rPr>
          <t>-(</t>
        </r>
        <r>
          <rPr>
            <sz val="10"/>
            <color rgb="FFFF00FF"/>
            <rFont val="Arial"/>
            <family val="2"/>
          </rPr>
          <t>M30</t>
        </r>
        <r>
          <rPr>
            <sz val="10"/>
            <rFont val="Arial"/>
            <family val="2"/>
          </rPr>
          <t>-1)/2)/8)^0.25)*((</t>
        </r>
        <r>
          <rPr>
            <sz val="10"/>
            <color rgb="FF008000"/>
            <rFont val="Arial"/>
            <family val="2"/>
          </rPr>
          <t>G30</t>
        </r>
        <r>
          <rPr>
            <sz val="10"/>
            <rFont val="Arial"/>
            <family val="2"/>
          </rPr>
          <t xml:space="preserve">/3)^0.2)) comes out at 0.822
</t>
        </r>
      </text>
    </comment>
    <comment ref="T87" authorId="0" shapeId="0" xr:uid="{00000000-0006-0000-0100-00001C000000}">
      <text>
        <r>
          <rPr>
            <sz val="10"/>
            <rFont val="Arial"/>
            <family val="2"/>
          </rPr>
          <t>Special Calc due to 3 rockets above life expectancy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The Fancy Man</author>
    <author>tc={F355201E-B039-4993-BB5C-536C0C25124F}</author>
    <author>tc={3997717D-88C2-40BB-B7C7-1CE3919C8EC9}</author>
  </authors>
  <commentList>
    <comment ref="AB2" authorId="0" shapeId="0" xr:uid="{7D3F5576-6DF5-4BEC-992F-451A82F5509D}">
      <text>
        <r>
          <rPr>
            <sz val="10"/>
            <rFont val="Arial"/>
            <family val="2"/>
          </rPr>
          <t>How likely is it to be where it needs to be to fire at maximum effectiveness</t>
        </r>
      </text>
    </comment>
    <comment ref="AC2" authorId="0" shapeId="0" xr:uid="{B5500320-A4C1-44BF-90C0-8FC97F28861E}">
      <text>
        <r>
          <rPr>
            <sz val="10"/>
            <rFont val="Arial"/>
            <family val="2"/>
          </rPr>
          <t>How well will it avoid incoming fire / get tailed: improving/reducing it’s survivability</t>
        </r>
      </text>
    </comment>
    <comment ref="AD2" authorId="0" shapeId="0" xr:uid="{BA43D78B-A19E-4D79-9CC9-9D22774C8CD7}">
      <text>
        <r>
          <rPr>
            <sz val="10"/>
            <rFont val="Arial"/>
            <family val="2"/>
          </rPr>
          <t>How many turns will it survive for?</t>
        </r>
      </text>
    </comment>
    <comment ref="AH2" authorId="0" shapeId="0" xr:uid="{789340D0-7506-4E04-94A9-2555DB2A0306}">
      <text>
        <r>
          <rPr>
            <sz val="10"/>
            <rFont val="Arial"/>
            <family val="2"/>
          </rPr>
          <t xml:space="preserve">Not including limited shot weapons
</t>
        </r>
      </text>
    </comment>
    <comment ref="AI2" authorId="0" shapeId="0" xr:uid="{271D95F0-2464-427A-B968-8A222E95C976}">
      <text>
        <r>
          <rPr>
            <sz val="10"/>
            <rFont val="Arial"/>
            <family val="2"/>
          </rPr>
          <t>Not including limited shot weapons</t>
        </r>
      </text>
    </comment>
    <comment ref="AJ2" authorId="0" shapeId="0" xr:uid="{490D9495-9D82-4A82-887A-D085C6BBD2E2}">
      <text>
        <r>
          <rPr>
            <sz val="10"/>
            <rFont val="Arial"/>
            <family val="2"/>
          </rPr>
          <t>Not including limited shot weapons</t>
        </r>
      </text>
    </comment>
    <comment ref="AV2" authorId="0" shapeId="0" xr:uid="{871C983C-A550-47AA-9D5A-87288499D7D3}">
      <text>
        <r>
          <rPr>
            <sz val="10"/>
            <rFont val="Arial"/>
            <family val="2"/>
          </rPr>
          <t xml:space="preserve">Front only. Limited shot weapons separate
</t>
        </r>
      </text>
    </comment>
    <comment ref="AW2" authorId="0" shapeId="0" xr:uid="{CD94A2B0-EEB6-4527-9BBE-80F4563E92FD}">
      <text>
        <r>
          <rPr>
            <sz val="10"/>
            <rFont val="Arial"/>
            <family val="2"/>
          </rPr>
          <t xml:space="preserve">Front only. Limited shot weapons separate
</t>
        </r>
      </text>
    </comment>
    <comment ref="AX2" authorId="0" shapeId="0" xr:uid="{79457B22-B8F7-4F56-9760-29D828F605F2}">
      <text>
        <r>
          <rPr>
            <sz val="10"/>
            <rFont val="Arial"/>
            <family val="2"/>
          </rPr>
          <t xml:space="preserve">Front only. Limited shot weapons separate
</t>
        </r>
      </text>
    </comment>
    <comment ref="AY2" authorId="0" shapeId="0" xr:uid="{AE5E9EB6-9096-45EB-A378-E57D58CAC8F7}">
      <text>
        <r>
          <rPr>
            <sz val="10"/>
            <rFont val="Arial"/>
            <family val="2"/>
          </rPr>
          <t xml:space="preserve">Damage at Most effective range
</t>
        </r>
      </text>
    </comment>
    <comment ref="AZ2" authorId="0" shapeId="0" xr:uid="{C14A6CDD-D5CB-4438-AB96-2A393AA9E781}">
      <text>
        <r>
          <rPr>
            <sz val="10"/>
            <rFont val="Arial"/>
            <family val="2"/>
          </rPr>
          <t>Average Damage for each range</t>
        </r>
      </text>
    </comment>
    <comment ref="BF2" authorId="1" shapeId="0" xr:uid="{3CE6601C-B682-43C0-BBAD-6FCD588E7FD3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Damage caused by non-front-firing weapons at additional targets.</t>
        </r>
      </text>
    </comment>
    <comment ref="BH2" authorId="0" shapeId="0" xr:uid="{03EE5AA4-9BC9-4514-95C5-97F95200CBC6}">
      <text>
        <r>
          <rPr>
            <sz val="10"/>
            <rFont val="Arial"/>
            <family val="2"/>
          </rPr>
          <t xml:space="preserve">Front only. Limited shot weapons separate
</t>
        </r>
      </text>
    </comment>
    <comment ref="BI2" authorId="0" shapeId="0" xr:uid="{CEEE6C36-E704-410F-9E9C-EE015B5E898E}">
      <text>
        <r>
          <rPr>
            <sz val="10"/>
            <rFont val="Arial"/>
            <family val="2"/>
          </rPr>
          <t xml:space="preserve">Front only. Limited shot weapons separate
</t>
        </r>
      </text>
    </comment>
    <comment ref="BJ2" authorId="0" shapeId="0" xr:uid="{C413C2E9-FA24-40A2-A496-BA88B0C5EF13}">
      <text>
        <r>
          <rPr>
            <sz val="10"/>
            <rFont val="Arial"/>
            <family val="2"/>
          </rPr>
          <t xml:space="preserve">Front only. Limited shot weapons separate
</t>
        </r>
      </text>
    </comment>
    <comment ref="BK2" authorId="0" shapeId="0" xr:uid="{FA04CBD6-13C8-4E46-AD2F-D7320CC8C324}">
      <text>
        <r>
          <rPr>
            <sz val="10"/>
            <rFont val="Arial"/>
            <family val="2"/>
          </rPr>
          <t xml:space="preserve">Damage at Most effective range
</t>
        </r>
      </text>
    </comment>
    <comment ref="BL2" authorId="0" shapeId="0" xr:uid="{C4290D77-1675-4F73-9325-DB71C82C4080}">
      <text>
        <r>
          <rPr>
            <sz val="10"/>
            <rFont val="Arial"/>
            <family val="2"/>
          </rPr>
          <t>Average Damage for each range</t>
        </r>
      </text>
    </comment>
    <comment ref="BT2" authorId="0" shapeId="0" xr:uid="{F0A090BA-7070-401B-97DB-0DC7E352334A}">
      <text>
        <r>
          <rPr>
            <sz val="10"/>
            <rFont val="Arial"/>
            <family val="2"/>
          </rPr>
          <t>How much damage will it dish out before getting taken out</t>
        </r>
      </text>
    </comment>
    <comment ref="CK2" authorId="2" shapeId="0" xr:uid="{F355201E-B039-4993-BB5C-536C0C25124F}">
      <text>
        <t>[Threaded comment]
Your version of Excel allows you to read this threaded comment; however, any edits to it will get removed if the file is opened in a newer version of Excel. Learn more: https://go.microsoft.com/fwlink/?linkid=870924
Comment:
    Straffing Run</t>
      </text>
    </comment>
    <comment ref="CL2" authorId="3" shapeId="0" xr:uid="{3997717D-88C2-40BB-B7C7-1CE3919C8EC9}">
      <text>
        <t>[Threaded comment]
Your version of Excel allows you to read this threaded comment; however, any edits to it will get removed if the file is opened in a newer version of Excel. Learn more: https://go.microsoft.com/fwlink/?linkid=870924
Comment:
    Bombing Run</t>
      </text>
    </comment>
    <comment ref="CM2" authorId="0" shapeId="0" xr:uid="{34C99826-97ED-454B-A525-D182DE160789}">
      <text>
        <r>
          <rPr>
            <sz val="10"/>
            <rFont val="Arial"/>
            <family val="2"/>
          </rPr>
          <t>Does it get it’s points cost back? - a factor of TDO/Point using a ‘standard craft’ as a metric to average 1</t>
        </r>
      </text>
    </comment>
    <comment ref="X7" authorId="1" shapeId="0" xr:uid="{9B47C16F-4ECD-4204-8D4E-3E8309245F3B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max speed for ability</t>
        </r>
      </text>
    </comment>
    <comment ref="Y7" authorId="1" shapeId="0" xr:uid="{725315E4-D0C2-4A1D-AA21-518977567716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min for ability like Jink</t>
        </r>
      </text>
    </comment>
    <comment ref="N11" authorId="1" shapeId="0" xr:uid="{6F7DF9FB-F84F-492A-8E5B-47DFFB5546D0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plus Ion Cannons
</t>
        </r>
      </text>
    </comment>
    <comment ref="P11" authorId="0" shapeId="0" xr:uid="{E7DEBAA5-5E96-476E-ABB3-896EF9831432}">
      <text>
        <r>
          <rPr>
            <sz val="10"/>
            <rFont val="Arial"/>
            <family val="2"/>
          </rPr>
          <t xml:space="preserve">=SUM(5+(5*1/3)+(5*1/9)+(5*1/27)+(5*1/81)+(5*1/243)) → 5+5/2 → 7.5
A most conservative estimate (from taking 2 damage at a time is 6
</t>
        </r>
      </text>
    </comment>
    <comment ref="X14" authorId="0" shapeId="0" xr:uid="{91BA33CA-D7AB-4C7C-B312-E49F4390F3BF}">
      <text>
        <r>
          <rPr>
            <sz val="10"/>
            <rFont val="Arial"/>
            <family val="2"/>
          </rPr>
          <t>+1 Speed due to Jink</t>
        </r>
      </text>
    </comment>
    <comment ref="Y14" authorId="1" shapeId="0" xr:uid="{943F0691-64D3-4AE7-A4D5-893088BCB3B4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min speed for Jink</t>
        </r>
      </text>
    </comment>
    <comment ref="A24" authorId="0" shapeId="0" xr:uid="{73F4A1BE-7145-4CD4-A789-1D6DCACFC872}">
      <text>
        <r>
          <rPr>
            <sz val="10"/>
            <rFont val="Arial"/>
            <family val="2"/>
          </rPr>
          <t>Aiming for Medium to long, rather than Medium to Short</t>
        </r>
      </text>
    </comment>
    <comment ref="AY25" authorId="0" shapeId="0" xr:uid="{17A83692-2B84-4353-9C52-5A0D250BDEDB}">
      <text>
        <r>
          <rPr>
            <sz val="10"/>
            <rFont val="Arial"/>
            <family val="2"/>
          </rPr>
          <t>Better at short range</t>
        </r>
      </text>
    </comment>
    <comment ref="AY26" authorId="0" shapeId="0" xr:uid="{118B365A-BFF1-47EF-B9B0-F92F6E7831F7}">
      <text>
        <r>
          <rPr>
            <sz val="10"/>
            <rFont val="Arial"/>
            <family val="2"/>
          </rPr>
          <t>Better at short range</t>
        </r>
      </text>
    </comment>
    <comment ref="AY28" authorId="0" shapeId="0" xr:uid="{9DB60EA6-D137-4634-87B6-F4268EA42AB2}">
      <text>
        <r>
          <rPr>
            <sz val="10"/>
            <rFont val="Arial"/>
            <family val="2"/>
          </rPr>
          <t>Better at short range</t>
        </r>
      </text>
    </comment>
    <comment ref="BT28" authorId="0" shapeId="0" xr:uid="{CCB328B0-A919-4587-835C-2F5BF0887B95}">
      <text>
        <r>
          <rPr>
            <sz val="10"/>
            <rFont val="Arial"/>
            <family val="2"/>
          </rPr>
          <t>In 3 turns</t>
        </r>
      </text>
    </comment>
    <comment ref="BU28" authorId="0" shapeId="0" xr:uid="{7CFB0883-C852-4085-B77F-E3E298B3798A}">
      <text>
        <r>
          <rPr>
            <sz val="10"/>
            <rFont val="Arial"/>
            <family val="2"/>
          </rPr>
          <t>In 3 turns</t>
        </r>
      </text>
    </comment>
    <comment ref="BT29" authorId="0" shapeId="0" xr:uid="{9182CCB2-9EA7-440A-B71E-124A47B0C2AE}">
      <text>
        <r>
          <rPr>
            <sz val="10"/>
            <rFont val="Arial"/>
            <family val="2"/>
          </rPr>
          <t>In 3 turns</t>
        </r>
      </text>
    </comment>
    <comment ref="BU29" authorId="0" shapeId="0" xr:uid="{8C4E46EB-F436-45EC-9E26-24A6A29F57C5}">
      <text>
        <r>
          <rPr>
            <sz val="10"/>
            <rFont val="Arial"/>
            <family val="2"/>
          </rPr>
          <t>In 3 turns</t>
        </r>
      </text>
    </comment>
    <comment ref="BT30" authorId="0" shapeId="0" xr:uid="{EA30D61F-F861-4C62-BE54-CA5D624B8FEB}">
      <text>
        <r>
          <rPr>
            <sz val="10"/>
            <rFont val="Arial"/>
            <family val="2"/>
          </rPr>
          <t>In 3 turns</t>
        </r>
      </text>
    </comment>
    <comment ref="BU30" authorId="0" shapeId="0" xr:uid="{A48696CA-4E78-499D-81A8-BDC0E209A41B}">
      <text>
        <r>
          <rPr>
            <sz val="10"/>
            <rFont val="Arial"/>
            <family val="2"/>
          </rPr>
          <t>In 3 turns</t>
        </r>
      </text>
    </comment>
    <comment ref="AY31" authorId="0" shapeId="0" xr:uid="{40D72D9B-288D-4367-9ADF-4B0FD5054A37}">
      <text>
        <r>
          <rPr>
            <sz val="10"/>
            <rFont val="Arial"/>
            <family val="2"/>
          </rPr>
          <t>Better at short range</t>
        </r>
      </text>
    </comment>
    <comment ref="BT31" authorId="0" shapeId="0" xr:uid="{AE3A7BAB-33C7-46CE-BA4A-5E4515B86605}">
      <text>
        <r>
          <rPr>
            <sz val="10"/>
            <rFont val="Arial"/>
            <family val="2"/>
          </rPr>
          <t>In 3 turns</t>
        </r>
      </text>
    </comment>
    <comment ref="BU31" authorId="0" shapeId="0" xr:uid="{3BB16B6C-9DE0-4750-92D2-2326636C3C77}">
      <text>
        <r>
          <rPr>
            <sz val="10"/>
            <rFont val="Arial"/>
            <family val="2"/>
          </rPr>
          <t>In 3 turns</t>
        </r>
      </text>
    </comment>
    <comment ref="AB34" authorId="0" shapeId="0" xr:uid="{371243B4-FBC2-4C5C-AE2C-F1D32B57E4C0}">
      <text>
        <r>
          <rPr>
            <sz val="10"/>
            <rFont val="Arial"/>
            <family val="2"/>
          </rPr>
          <t>Calc of =((</t>
        </r>
        <r>
          <rPr>
            <sz val="10"/>
            <color rgb="FF0000FF"/>
            <rFont val="Arial"/>
            <family val="2"/>
          </rPr>
          <t>I31</t>
        </r>
        <r>
          <rPr>
            <sz val="10"/>
            <rFont val="Arial"/>
            <family val="2"/>
          </rPr>
          <t>/8)^J230)*((((</t>
        </r>
        <r>
          <rPr>
            <sz val="10"/>
            <color rgb="FFFF0000"/>
            <rFont val="Arial"/>
            <family val="2"/>
          </rPr>
          <t>L31</t>
        </r>
        <r>
          <rPr>
            <sz val="10"/>
            <rFont val="Arial"/>
            <family val="2"/>
          </rPr>
          <t>-(</t>
        </r>
        <r>
          <rPr>
            <sz val="10"/>
            <color rgb="FFFF00FF"/>
            <rFont val="Arial"/>
            <family val="2"/>
          </rPr>
          <t>M31</t>
        </r>
        <r>
          <rPr>
            <sz val="10"/>
            <rFont val="Arial"/>
            <family val="2"/>
          </rPr>
          <t>-1)/2)/8)^K230)*((</t>
        </r>
        <r>
          <rPr>
            <sz val="10"/>
            <color rgb="FF008000"/>
            <rFont val="Arial"/>
            <family val="2"/>
          </rPr>
          <t>G31</t>
        </r>
        <r>
          <rPr>
            <sz val="10"/>
            <rFont val="Arial"/>
            <family val="2"/>
          </rPr>
          <t xml:space="preserve">/3)^L230)) comes out at 0.783
</t>
        </r>
      </text>
    </comment>
    <comment ref="AI38" authorId="1" shapeId="0" xr:uid="{6ACE5D58-3A8F-4107-B41E-FEBBA7776BCD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no idea what this was for
</t>
        </r>
      </text>
    </comment>
    <comment ref="X94" authorId="1" shapeId="0" xr:uid="{CEF859D4-4139-4C3B-9E8E-F820A0EBBC35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max speed for Jink</t>
        </r>
      </text>
    </comment>
    <comment ref="Y94" authorId="1" shapeId="0" xr:uid="{590211FE-2A9E-4982-898D-6CDFCC9FE37C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max speed for Jink</t>
        </r>
      </text>
    </comment>
    <comment ref="X105" authorId="0" shapeId="0" xr:uid="{D9E77490-BB15-443A-80FC-F8A99595205F}">
      <text>
        <r>
          <rPr>
            <sz val="10"/>
            <rFont val="Arial"/>
            <family val="2"/>
          </rPr>
          <t>+1 Speed due to Jink</t>
        </r>
      </text>
    </comment>
    <comment ref="Y105" authorId="1" shapeId="0" xr:uid="{A57A93EC-FDCE-4B23-8BD3-D105B2700EF7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min speed for Jink</t>
        </r>
      </text>
    </comment>
    <comment ref="BT130" authorId="0" shapeId="0" xr:uid="{85F73289-35DF-4209-8165-1ADB064BBCA4}">
      <text>
        <r>
          <rPr>
            <sz val="10"/>
            <rFont val="Arial"/>
            <family val="2"/>
          </rPr>
          <t>In 3 turns</t>
        </r>
      </text>
    </comment>
    <comment ref="BT132" authorId="0" shapeId="0" xr:uid="{C55C29F1-3C68-4015-A106-46CDEFE552C9}">
      <text>
        <r>
          <rPr>
            <sz val="10"/>
            <rFont val="Arial"/>
            <family val="2"/>
          </rPr>
          <t>In 3 turns</t>
        </r>
      </text>
    </comment>
    <comment ref="BT135" authorId="0" shapeId="0" xr:uid="{5908BB31-6197-47B1-B6A0-CCBF3C674C7B}">
      <text>
        <r>
          <rPr>
            <sz val="10"/>
            <rFont val="Arial"/>
            <family val="2"/>
          </rPr>
          <t>In 3 turns</t>
        </r>
      </text>
    </comment>
    <comment ref="BT136" authorId="0" shapeId="0" xr:uid="{BD77846B-0535-4FA3-B3EC-BE43C882B732}">
      <text>
        <r>
          <rPr>
            <sz val="10"/>
            <rFont val="Arial"/>
            <family val="2"/>
          </rPr>
          <t>In 3 turns</t>
        </r>
      </text>
    </comment>
    <comment ref="BT137" authorId="0" shapeId="0" xr:uid="{A2887E7B-317E-4C97-8953-F992833ECD04}">
      <text>
        <r>
          <rPr>
            <sz val="10"/>
            <rFont val="Arial"/>
            <family val="2"/>
          </rPr>
          <t>In 3 turns</t>
        </r>
      </text>
    </comment>
    <comment ref="BT138" authorId="0" shapeId="0" xr:uid="{E0EC29D2-DA9E-4530-88EE-7919F98DE72B}">
      <text>
        <r>
          <rPr>
            <sz val="10"/>
            <rFont val="Arial"/>
            <family val="2"/>
          </rPr>
          <t>In 3 turns</t>
        </r>
      </text>
    </comment>
    <comment ref="CL151" authorId="1" shapeId="0" xr:uid="{5FD1D478-EB72-4D31-BF6C-D073E53AD783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incl. re-roll to hit
</t>
        </r>
      </text>
    </comment>
    <comment ref="P173" authorId="0" shapeId="0" xr:uid="{E09A6716-414B-439F-817C-A08BEF9BF499}">
      <text>
        <r>
          <rPr>
            <sz val="10"/>
            <rFont val="Arial"/>
            <family val="2"/>
          </rPr>
          <t>=SUM(5+(5*1/6)+(5*1/36)+(5*1/216)+(5*1/7776))</t>
        </r>
      </text>
    </comment>
    <comment ref="CL174" authorId="1" shapeId="0" xr:uid="{246B7F77-B484-4469-BAF8-4C7B027524D6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incl. re-roll to hit
</t>
        </r>
      </text>
    </comment>
    <comment ref="P178" authorId="0" shapeId="0" xr:uid="{6E6A134F-C7D1-4ECA-B7C9-5A9B7E8F871F}">
      <text>
        <r>
          <rPr>
            <sz val="10"/>
            <rFont val="Arial"/>
            <family val="2"/>
          </rPr>
          <t>=SUM(5+(5*1/6)+(5*1/36)+(5*1/216)+(5*1/7776))</t>
        </r>
      </text>
    </comment>
    <comment ref="P182" authorId="0" shapeId="0" xr:uid="{6774ED60-461D-4166-8C8B-A0DD7E991764}">
      <text>
        <r>
          <rPr>
            <sz val="10"/>
            <rFont val="Arial"/>
            <family val="2"/>
          </rPr>
          <t>=SUM(5+(5*1/6)+(5*1/36)+(5*1/216)+(5*1/7776))</t>
        </r>
      </text>
    </comment>
    <comment ref="BT237" authorId="0" shapeId="0" xr:uid="{15A80EA8-9C01-4AD0-A26C-722970361660}">
      <text>
        <r>
          <rPr>
            <sz val="10"/>
            <rFont val="Arial"/>
            <family val="2"/>
          </rPr>
          <t>In 3 turns</t>
        </r>
      </text>
    </comment>
    <comment ref="BT238" authorId="0" shapeId="0" xr:uid="{0847522D-CED0-40DA-8F5A-5D85B70DFBFF}">
      <text>
        <r>
          <rPr>
            <sz val="10"/>
            <rFont val="Arial"/>
            <family val="2"/>
          </rPr>
          <t>In 3 turns</t>
        </r>
      </text>
    </comment>
    <comment ref="BT239" authorId="0" shapeId="0" xr:uid="{02B09B6B-E16D-4077-967D-48CE5298345F}">
      <text>
        <r>
          <rPr>
            <sz val="10"/>
            <rFont val="Arial"/>
            <family val="2"/>
          </rPr>
          <t>In 3 turns</t>
        </r>
      </text>
    </comment>
    <comment ref="BT240" authorId="0" shapeId="0" xr:uid="{B42550CC-E545-4F5C-949C-41B8C3D876D4}">
      <text>
        <r>
          <rPr>
            <sz val="10"/>
            <rFont val="Arial"/>
            <family val="2"/>
          </rPr>
          <t>In 3 turns</t>
        </r>
      </text>
    </comment>
    <comment ref="BT241" authorId="0" shapeId="0" xr:uid="{FB2CCF7E-59F7-4DB7-8239-6738E6E42749}">
      <text>
        <r>
          <rPr>
            <sz val="10"/>
            <rFont val="Arial"/>
            <family val="2"/>
          </rPr>
          <t>In 3 turns</t>
        </r>
      </text>
    </comment>
    <comment ref="BT242" authorId="0" shapeId="0" xr:uid="{1EAE26F0-40BA-422C-8BF3-83946A677427}">
      <text>
        <r>
          <rPr>
            <sz val="10"/>
            <rFont val="Arial"/>
            <family val="2"/>
          </rPr>
          <t>In 3 turns</t>
        </r>
      </text>
    </comment>
    <comment ref="BE295" authorId="0" shapeId="0" xr:uid="{EDC7CA64-15A5-4585-80E1-979C52DD2543}">
      <text>
        <r>
          <rPr>
            <sz val="10"/>
            <rFont val="Arial"/>
            <family val="2"/>
          </rPr>
          <t>How many times better is out of Arc Shooting at Short compared with Medium compared with long range (probably between 1.5 and 3 : 1 is no better)</t>
        </r>
      </text>
    </comment>
    <comment ref="BF295" authorId="1" shapeId="0" xr:uid="{DA6BB41B-0873-4F24-BDD2-BD0C92A9B9B3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Non-Front: Additional Damage caused against secondary aircraft by weapons that don't fire forwards i.e. peak</t>
        </r>
      </text>
    </comment>
    <comment ref="BQ295" authorId="0" shapeId="0" xr:uid="{B90A43D9-5347-4EBC-AB35-7E805FAD028B}">
      <text>
        <r>
          <rPr>
            <sz val="10"/>
            <rFont val="Arial"/>
            <family val="2"/>
          </rPr>
          <t>How much of a factor is weapon balance in ease of use?</t>
        </r>
      </text>
    </comment>
    <comment ref="BR295" authorId="0" shapeId="0" xr:uid="{885F2C75-4BC3-410C-967D-FF10A9EE35C0}">
      <text>
        <r>
          <rPr>
            <sz val="10"/>
            <rFont val="Arial"/>
            <family val="2"/>
          </rPr>
          <t>How much of a factor is Manoeuverability in Ease of use?</t>
        </r>
      </text>
    </comment>
    <comment ref="AB296" authorId="0" shapeId="0" xr:uid="{03EDC4EB-9C46-4CFC-964D-63139FD48D51}">
      <text>
        <r>
          <rPr>
            <sz val="10"/>
            <rFont val="Arial"/>
            <family val="2"/>
          </rPr>
          <t xml:space="preserve">Manouverability factor
</t>
        </r>
      </text>
    </comment>
    <comment ref="BF296" authorId="1" shapeId="0" xr:uid="{C35C7C07-E097-4056-88E9-93985C930ECC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% of time that an additional aircraft is in a non-front arc, at the same altitude.
</t>
        </r>
      </text>
    </comment>
    <comment ref="BU296" authorId="0" shapeId="0" xr:uid="{9247F830-BDFC-451B-BB10-53B63FEE8157}">
      <text>
        <r>
          <rPr>
            <sz val="10"/>
            <rFont val="Arial"/>
            <family val="2"/>
          </rPr>
          <t>How important is TDO/point compared with the average craft?</t>
        </r>
      </text>
    </comment>
    <comment ref="V303" authorId="0" shapeId="0" xr:uid="{767E0BB8-D190-4D54-8B0F-0F6337F46F86}">
      <text>
        <r>
          <rPr>
            <sz val="10"/>
            <rFont val="Arial"/>
            <family val="2"/>
          </rPr>
          <t>For offense, Manoeuvre step changes are at 3, and 7, and less so at 5 and 8
4 fills in a few gaps left by 3, 6 is a more efficient 3, 7 is a better 3, 8 lets you be anywhere
For defense, step changes are at 3, 6and 7, and less so at 4</t>
        </r>
      </text>
    </comment>
    <comment ref="X303" authorId="0" shapeId="0" xr:uid="{CF3AE918-6ED7-40CC-8402-924254A8E499}">
      <text>
        <r>
          <rPr>
            <sz val="10"/>
            <rFont val="Arial"/>
            <family val="2"/>
          </rPr>
          <t xml:space="preserve">There is a step change at speed 5, where one can change 2 alt in a turn
</t>
        </r>
      </text>
    </comment>
    <comment ref="AB313" authorId="0" shapeId="0" xr:uid="{DEA11B30-5D72-4616-B6FA-7915B1660B87}">
      <text>
        <r>
          <rPr>
            <sz val="10"/>
            <rFont val="Arial"/>
            <family val="2"/>
          </rPr>
          <t xml:space="preserve">Manouverability factor
</t>
        </r>
      </text>
    </comment>
    <comment ref="N336" authorId="1" shapeId="0" xr:uid="{FC175EF5-AA39-4CBE-8903-A93DE14B085A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cost includes lbbcs</t>
        </r>
      </text>
    </comment>
    <comment ref="X336" authorId="1" shapeId="0" xr:uid="{6F47A72D-B981-4E7B-B509-CA1FD660CE6E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max speed for Jink</t>
        </r>
      </text>
    </comment>
    <comment ref="Y336" authorId="1" shapeId="0" xr:uid="{756A6654-40CE-447F-9DF9-907FBB7B853C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minimum speed for Jink
</t>
        </r>
      </text>
    </comment>
    <comment ref="N337" authorId="1" shapeId="0" xr:uid="{DEE88CC0-BE65-46FA-BAA9-315E0605B131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cost includes lbbcs</t>
        </r>
      </text>
    </comment>
    <comment ref="N338" authorId="1" shapeId="0" xr:uid="{8661C66D-527D-4A75-9E19-F32858AB0CF0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cost includes lbbcs</t>
        </r>
      </text>
    </comment>
    <comment ref="X373" authorId="1" shapeId="0" xr:uid="{52A24AE7-2B63-41CF-AF6A-716DA935DE3D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for Jink</t>
        </r>
      </text>
    </comment>
    <comment ref="Y373" authorId="1" shapeId="0" xr:uid="{32FBCB34-48E5-45CF-B1B6-05B1919CE5E6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move for Jink</t>
        </r>
      </text>
    </comment>
    <comment ref="X374" authorId="1" shapeId="0" xr:uid="{841836BF-3BE9-4ABD-8CA7-1A0DD0DC9494}">
      <text>
        <r>
          <rPr>
            <b/>
            <sz val="9"/>
            <color indexed="81"/>
            <rFont val="Tahoma"/>
            <family val="2"/>
          </rPr>
          <t xml:space="preserve">The Fancy Man:
</t>
        </r>
        <r>
          <rPr>
            <sz val="9"/>
            <color indexed="81"/>
            <rFont val="Tahoma"/>
            <family val="2"/>
          </rPr>
          <t>for Jink</t>
        </r>
      </text>
    </comment>
    <comment ref="Y374" authorId="1" shapeId="0" xr:uid="{0DF76EA9-BEEE-48CD-8AEE-5E713648AA62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move for Jink</t>
        </r>
      </text>
    </comment>
    <comment ref="X375" authorId="1" shapeId="0" xr:uid="{C63CC377-AA42-45C0-99AF-4E9CB6675837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for Jink</t>
        </r>
      </text>
    </comment>
    <comment ref="Y375" authorId="1" shapeId="0" xr:uid="{B11A350B-A3A2-40C5-979F-7E3D6901495E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move for Jink</t>
        </r>
      </text>
    </comment>
    <comment ref="X376" authorId="1" shapeId="0" xr:uid="{35523BA9-3F01-4891-8E9D-1EC54F511299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for Jink</t>
        </r>
      </text>
    </comment>
    <comment ref="Y376" authorId="1" shapeId="0" xr:uid="{EA9B1DD3-1824-4F19-8068-52C413C8AD56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move for Jink</t>
        </r>
      </text>
    </comment>
    <comment ref="X377" authorId="1" shapeId="0" xr:uid="{A9C04863-C8FF-470A-ABBB-355EF8C53F2C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for Jink</t>
        </r>
      </text>
    </comment>
    <comment ref="Y377" authorId="1" shapeId="0" xr:uid="{31F3D240-0D82-4B7B-BF76-84549080D240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move for Jink</t>
        </r>
      </text>
    </comment>
    <comment ref="X378" authorId="1" shapeId="0" xr:uid="{CCBC4E9B-F896-4FA9-ABC9-0F85AEF1CA40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for Jink</t>
        </r>
      </text>
    </comment>
    <comment ref="Y378" authorId="1" shapeId="0" xr:uid="{FFF17C4A-14E4-4C62-A613-EAD2C26669CA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move for Jink</t>
        </r>
      </text>
    </comment>
    <comment ref="P379" authorId="0" shapeId="0" xr:uid="{D04C6371-E3CE-4AFC-9AF1-71EC5C3265D9}">
      <text>
        <r>
          <rPr>
            <sz val="10"/>
            <rFont val="Arial"/>
            <family val="2"/>
          </rPr>
          <t>5 structure w/ 5+ FNP</t>
        </r>
      </text>
    </comment>
    <comment ref="P380" authorId="0" shapeId="0" xr:uid="{170AEEE5-FA53-4370-BD6E-166FB3DF902E}">
      <text>
        <r>
          <rPr>
            <sz val="10"/>
            <rFont val="Arial"/>
            <family val="2"/>
          </rPr>
          <t>5 structure w/ 5+ FNP</t>
        </r>
      </text>
    </comment>
    <comment ref="X381" authorId="1" shapeId="0" xr:uid="{248718DC-79DD-46FD-A3DC-5689FF8B32F4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for Jink</t>
        </r>
      </text>
    </comment>
    <comment ref="Y381" authorId="1" shapeId="0" xr:uid="{FF754911-B4BF-49F0-A964-AD40F39B1794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move for Jink</t>
        </r>
      </text>
    </comment>
    <comment ref="P382" authorId="0" shapeId="0" xr:uid="{F4337672-7D27-4A41-BD77-8457413D1B91}">
      <text>
        <r>
          <rPr>
            <sz val="10"/>
            <rFont val="Arial"/>
            <family val="2"/>
          </rPr>
          <t>2 structure w/ 5+ FNP</t>
        </r>
      </text>
    </comment>
    <comment ref="X382" authorId="1" shapeId="0" xr:uid="{1DDAE741-4D2C-428B-A6AF-A3A42DEDB38C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for Jink</t>
        </r>
      </text>
    </comment>
    <comment ref="Y382" authorId="1" shapeId="0" xr:uid="{FE41F6FD-8DEC-442D-9E5D-1EF69072AB59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move for Jink</t>
        </r>
      </text>
    </comment>
    <comment ref="A403" authorId="1" shapeId="0" xr:uid="{737FBF9E-C322-410E-9FE8-ADDB87835EBD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Does not include Jin Lyaia's once per game
 ability to re-roll all hit rolls of 1 when targetting an enemy aircraft one alt below</t>
        </r>
      </text>
    </comment>
    <comment ref="A406" authorId="1" shapeId="0" xr:uid="{ED01D969-7842-4A41-94B8-E01E0DDD4F60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Does not include Aleth Neth's once per game ability to get a craft at long range to re-roll all 5s or 6s TH</t>
        </r>
      </text>
    </comment>
    <comment ref="A419" authorId="1" shapeId="0" xr:uid="{00CC1BBB-6B58-4B66-9811-68CA30373440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?ability to re-roll hits?
</t>
        </r>
      </text>
    </comment>
    <comment ref="AG462" authorId="1" shapeId="0" xr:uid="{4ED2E40E-C7F3-4E35-B7C8-0B23FBABC41B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don't use 'Side' in here or fails to add to Front</t>
        </r>
      </text>
    </comment>
    <comment ref="AG463" authorId="1" shapeId="0" xr:uid="{DDCCB4B0-705C-4924-AFF6-430C2180227F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don't use 'Side' in here or fails to add to Front
</t>
        </r>
      </text>
    </comment>
    <comment ref="AG481" authorId="1" shapeId="0" xr:uid="{86AF6190-8D0A-414D-84EA-DFD8491C10E1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don't use 'Side' in here or fails to add to Front</t>
        </r>
      </text>
    </comment>
    <comment ref="AG482" authorId="1" shapeId="0" xr:uid="{F2F6DBCA-B0B1-4B8F-8DEA-4E73717E7B4D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don't use 'Side' in here or fails to add to Front</t>
        </r>
      </text>
    </comment>
    <comment ref="X580" authorId="1" shapeId="0" xr:uid="{4923513B-52C3-4DF2-B264-ED49EB6CF66A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for Jink</t>
        </r>
      </text>
    </comment>
    <comment ref="Y580" authorId="1" shapeId="0" xr:uid="{D5A90A1F-933D-4038-A4DB-B2CC40E3DE9D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speed for Jink
</t>
        </r>
      </text>
    </comment>
    <comment ref="X581" authorId="1" shapeId="0" xr:uid="{B93D454E-4E67-47E0-AAF4-737A65767B81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for Jink</t>
        </r>
      </text>
    </comment>
    <comment ref="Y581" authorId="1" shapeId="0" xr:uid="{5DAB7560-143C-418E-A955-05C06871DADA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speed for Jink
</t>
        </r>
      </text>
    </comment>
    <comment ref="X583" authorId="1" shapeId="0" xr:uid="{AD11C966-71E3-4E29-8FDD-A66C6F3F20E6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for Jink</t>
        </r>
      </text>
    </comment>
    <comment ref="Y583" authorId="1" shapeId="0" xr:uid="{62843DA9-FD20-4973-A3A7-C647F535EF35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speed for Jink
</t>
        </r>
      </text>
    </comment>
    <comment ref="X584" authorId="1" shapeId="0" xr:uid="{1C1E8A04-867C-43F7-9415-42A756A16721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for Jink</t>
        </r>
      </text>
    </comment>
    <comment ref="Y584" authorId="1" shapeId="0" xr:uid="{20D0D857-5503-4226-A3C0-F6E60269EAB0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speed for Jink
</t>
        </r>
      </text>
    </comment>
    <comment ref="X586" authorId="1" shapeId="0" xr:uid="{ADDE7D8E-30F7-41BE-87FF-E0F386C7126A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for Jink</t>
        </r>
      </text>
    </comment>
    <comment ref="Y586" authorId="1" shapeId="0" xr:uid="{BDAF4171-6454-4EA7-BBDB-813B453DAE62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speed for Jink</t>
        </r>
      </text>
    </comment>
    <comment ref="X587" authorId="1" shapeId="0" xr:uid="{8E8D9771-684A-461D-8DB0-946A074D6408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+1 for Jink</t>
        </r>
      </text>
    </comment>
    <comment ref="Y587" authorId="1" shapeId="0" xr:uid="{824CCD0F-CDAF-4905-B9D2-7FA7AA79E0EC}">
      <text>
        <r>
          <rPr>
            <b/>
            <sz val="9"/>
            <color indexed="81"/>
            <rFont val="Tahoma"/>
            <family val="2"/>
          </rPr>
          <t>The Fancy Man:</t>
        </r>
        <r>
          <rPr>
            <sz val="9"/>
            <color indexed="81"/>
            <rFont val="Tahoma"/>
            <family val="2"/>
          </rPr>
          <t xml:space="preserve">
-1 to min speed for Jink</t>
        </r>
      </text>
    </comment>
    <comment ref="AH635" authorId="0" shapeId="0" xr:uid="{9C628891-07AE-4330-8F5D-D8896C189A32}">
      <text>
        <r>
          <rPr>
            <sz val="10"/>
            <rFont val="Arial"/>
            <family val="2"/>
          </rPr>
          <t>Based on Grot Bomb</t>
        </r>
      </text>
    </comment>
    <comment ref="AI635" authorId="0" shapeId="0" xr:uid="{ED2C53B5-5CCF-40AB-A30C-FB0F49364E93}">
      <text>
        <r>
          <rPr>
            <sz val="10"/>
            <rFont val="Arial"/>
            <family val="2"/>
          </rPr>
          <t>Based on Grot Bomb</t>
        </r>
      </text>
    </comment>
    <comment ref="AJ635" authorId="0" shapeId="0" xr:uid="{1904E211-D6B9-443E-BD65-98A39EA89568}">
      <text>
        <r>
          <rPr>
            <sz val="10"/>
            <rFont val="Arial"/>
            <family val="2"/>
          </rPr>
          <t>Based on Grot Bomb</t>
        </r>
      </text>
    </comment>
    <comment ref="AH637" authorId="0" shapeId="0" xr:uid="{AD977FDD-A4FC-45A0-83C6-8BECCB25725B}">
      <text>
        <r>
          <rPr>
            <sz val="10"/>
            <rFont val="Arial"/>
            <family val="2"/>
          </rPr>
          <t>Based on Grot Bomb</t>
        </r>
      </text>
    </comment>
    <comment ref="AI637" authorId="0" shapeId="0" xr:uid="{5E69CDC7-0C60-4E73-9CAE-62603641A23A}">
      <text>
        <r>
          <rPr>
            <sz val="10"/>
            <rFont val="Arial"/>
            <family val="2"/>
          </rPr>
          <t>Based on Grot Bomb</t>
        </r>
      </text>
    </comment>
    <comment ref="AJ637" authorId="0" shapeId="0" xr:uid="{C8B80ACA-9846-4B81-81F2-1FDBD8FCA822}">
      <text>
        <r>
          <rPr>
            <sz val="10"/>
            <rFont val="Arial"/>
            <family val="2"/>
          </rPr>
          <t>Based on Grot Bomb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P2" authorId="0" shapeId="0" xr:uid="{61BB7F8E-06E7-499A-8C3A-A4B2A971B095}">
      <text>
        <r>
          <rPr>
            <sz val="10"/>
            <rFont val="Arial"/>
            <family val="2"/>
          </rPr>
          <t>How likely is it to be where it needs to be to fire at maximum effectiveness</t>
        </r>
      </text>
    </comment>
    <comment ref="Q2" authorId="0" shapeId="0" xr:uid="{9533546F-19F2-43F2-AFAD-642C9AABBBD7}">
      <text>
        <r>
          <rPr>
            <sz val="10"/>
            <rFont val="Arial"/>
            <family val="2"/>
          </rPr>
          <t>How well will it avoid incoming fire / get tailed: improving/reducing it’s survivability</t>
        </r>
      </text>
    </comment>
    <comment ref="R2" authorId="0" shapeId="0" xr:uid="{1FC33A68-819D-40E9-BA97-FDB64E7D606A}">
      <text>
        <r>
          <rPr>
            <sz val="10"/>
            <rFont val="Arial"/>
            <family val="2"/>
          </rPr>
          <t>How many turns will it survive for?</t>
        </r>
      </text>
    </comment>
    <comment ref="T2" authorId="0" shapeId="0" xr:uid="{FA3FD6B5-4ED1-4BE0-A8E3-82F4220742D5}">
      <text>
        <r>
          <rPr>
            <sz val="10"/>
            <rFont val="Arial"/>
            <family val="2"/>
          </rPr>
          <t>How much damage will it dish out before getting taken out</t>
        </r>
      </text>
    </comment>
    <comment ref="V2" authorId="0" shapeId="0" xr:uid="{14802E30-1D43-40F0-B6ED-4F55965D12A8}">
      <text>
        <r>
          <rPr>
            <sz val="10"/>
            <rFont val="Arial"/>
            <family val="2"/>
          </rPr>
          <t>Does it get it’s points cost back? - a factor of TDO/Point using a ‘standard craft’ as a metric to average 1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2" authorId="0" shapeId="0" xr:uid="{00000000-0006-0000-0200-000003000000}">
      <text>
        <r>
          <rPr>
            <sz val="10"/>
            <rFont val="Arial"/>
            <family val="2"/>
          </rPr>
          <t>How many turns will it survive for?</t>
        </r>
      </text>
    </comment>
    <comment ref="K2" authorId="0" shapeId="0" xr:uid="{00000000-0006-0000-0200-000004000000}">
      <text>
        <r>
          <rPr>
            <sz val="10"/>
            <rFont val="Arial"/>
            <family val="2"/>
          </rPr>
          <t xml:space="preserve">Not including limited shot weapons
</t>
        </r>
      </text>
    </comment>
    <comment ref="L2" authorId="0" shapeId="0" xr:uid="{00000000-0006-0000-0200-000005000000}">
      <text>
        <r>
          <rPr>
            <sz val="10"/>
            <rFont val="Arial"/>
            <family val="2"/>
          </rPr>
          <t>Not including limited shot weapons</t>
        </r>
      </text>
    </comment>
    <comment ref="M2" authorId="0" shapeId="0" xr:uid="{00000000-0006-0000-0200-000006000000}">
      <text>
        <r>
          <rPr>
            <sz val="10"/>
            <rFont val="Arial"/>
            <family val="2"/>
          </rPr>
          <t>Not including limited shot weapons</t>
        </r>
      </text>
    </comment>
    <comment ref="S2" authorId="0" shapeId="0" xr:uid="{00000000-0006-0000-0200-000007000000}">
      <text>
        <r>
          <rPr>
            <sz val="10"/>
            <rFont val="Arial"/>
            <family val="2"/>
          </rPr>
          <t xml:space="preserve">Front only. Limited shot weapons separate
</t>
        </r>
      </text>
    </comment>
    <comment ref="T2" authorId="0" shapeId="0" xr:uid="{00000000-0006-0000-0200-000008000000}">
      <text>
        <r>
          <rPr>
            <sz val="10"/>
            <rFont val="Arial"/>
            <family val="2"/>
          </rPr>
          <t xml:space="preserve">Front only. Limited shot weapons separate
</t>
        </r>
      </text>
    </comment>
    <comment ref="U2" authorId="0" shapeId="0" xr:uid="{00000000-0006-0000-0200-000009000000}">
      <text>
        <r>
          <rPr>
            <sz val="10"/>
            <rFont val="Arial"/>
            <family val="2"/>
          </rPr>
          <t xml:space="preserve">Front only. Limited shot weapons separate
</t>
        </r>
      </text>
    </comment>
    <comment ref="Y2" authorId="0" shapeId="0" xr:uid="{00000000-0006-0000-0200-00000A000000}">
      <text>
        <r>
          <rPr>
            <sz val="10"/>
            <rFont val="Arial"/>
            <family val="2"/>
          </rPr>
          <t>How much damage will it dish out before getting taken out</t>
        </r>
      </text>
    </comment>
    <comment ref="AA2" authorId="0" shapeId="0" xr:uid="{00000000-0006-0000-0200-00000B000000}">
      <text>
        <r>
          <rPr>
            <sz val="10"/>
            <rFont val="Arial"/>
            <family val="2"/>
          </rPr>
          <t>Does it get it’s points cost back? - a factor of TDO/Point using a ‘standard craft’ as a metric to average 1</t>
        </r>
      </text>
    </comment>
    <comment ref="G37" authorId="0" shapeId="0" xr:uid="{00000000-0006-0000-0200-000002000000}">
      <text>
        <r>
          <rPr>
            <sz val="10"/>
            <rFont val="Arial"/>
            <family val="2"/>
          </rPr>
          <t xml:space="preserve">=SUM(5+(5*1/3)+(5*1/9)+(5*1/27)+(5*1/81)+(5*1/243)) → 5+5/2 → 7.5
A most conservative estimate (from taking 2 damage at a time is 6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<sst xmlns="http://schemas.openxmlformats.org/spreadsheetml/2006/main" count="4089" uniqueCount="683">
  <si>
    <t>Name</t>
  </si>
  <si>
    <t>Frame</t>
  </si>
  <si>
    <t>Weapons</t>
  </si>
  <si>
    <t>Points</t>
  </si>
  <si>
    <t>Class</t>
  </si>
  <si>
    <t>Structure</t>
  </si>
  <si>
    <t>Transport</t>
  </si>
  <si>
    <t>Fuel</t>
  </si>
  <si>
    <t>Throttle</t>
  </si>
  <si>
    <t>Manoevres</t>
  </si>
  <si>
    <t>Handling</t>
  </si>
  <si>
    <t>Speed</t>
  </si>
  <si>
    <t>Max Alt</t>
  </si>
  <si>
    <t>Special Rules</t>
  </si>
  <si>
    <t>Weapon</t>
  </si>
  <si>
    <t>Fire Arc</t>
  </si>
  <si>
    <t>Firepower</t>
  </si>
  <si>
    <t>Damage</t>
  </si>
  <si>
    <t>Ammo</t>
  </si>
  <si>
    <t>ED</t>
  </si>
  <si>
    <t>Special</t>
  </si>
  <si>
    <t>Damage per turn (Unlimited)</t>
  </si>
  <si>
    <t>Damage per turn (Limited A2A)</t>
  </si>
  <si>
    <t>Night Fighting A2A</t>
  </si>
  <si>
    <t>A2G</t>
  </si>
  <si>
    <t>Range</t>
  </si>
  <si>
    <t>Number</t>
  </si>
  <si>
    <t>Top</t>
  </si>
  <si>
    <t>Max</t>
  </si>
  <si>
    <t>Min</t>
  </si>
  <si>
    <t>Man</t>
  </si>
  <si>
    <t>Pos</t>
  </si>
  <si>
    <t>Survive</t>
  </si>
  <si>
    <t>S</t>
  </si>
  <si>
    <t>M</t>
  </si>
  <si>
    <t>L</t>
  </si>
  <si>
    <t>Tail</t>
  </si>
  <si>
    <t>Alts</t>
  </si>
  <si>
    <t>Arcs</t>
  </si>
  <si>
    <t>Best Rng</t>
  </si>
  <si>
    <t>Avg</t>
  </si>
  <si>
    <t>OOP S</t>
  </si>
  <si>
    <t>OOP MS</t>
  </si>
  <si>
    <t>OOP ML</t>
  </si>
  <si>
    <t>OOP L</t>
  </si>
  <si>
    <t>OOP</t>
  </si>
  <si>
    <t>#Ltd</t>
  </si>
  <si>
    <t>Ease %</t>
  </si>
  <si>
    <t>TDO</t>
  </si>
  <si>
    <t>TDO/Point</t>
  </si>
  <si>
    <t>S/M</t>
  </si>
  <si>
    <t>OOP M</t>
  </si>
  <si>
    <t>M Ltd</t>
  </si>
  <si>
    <t>S/M Ltd</t>
  </si>
  <si>
    <t>OOPL S</t>
  </si>
  <si>
    <t>OOPL M</t>
  </si>
  <si>
    <t>SR</t>
  </si>
  <si>
    <t>BR @Alt 1</t>
  </si>
  <si>
    <t>O/A Effectiveness</t>
  </si>
  <si>
    <t>Notes</t>
  </si>
  <si>
    <t>T’au Air Cadre</t>
  </si>
  <si>
    <t>Frames</t>
  </si>
  <si>
    <t>Barracuda</t>
  </si>
  <si>
    <t>Fighter</t>
  </si>
  <si>
    <t>-</t>
  </si>
  <si>
    <t>1-7</t>
  </si>
  <si>
    <t>Rocket Boosters</t>
  </si>
  <si>
    <t>Red Horizon</t>
  </si>
  <si>
    <t>Barracuda w/ Ionic Afterburners</t>
  </si>
  <si>
    <t>Tiger Shark</t>
  </si>
  <si>
    <t>Bomber</t>
  </si>
  <si>
    <t>1-4</t>
  </si>
  <si>
    <t>Tiger Shark w/ Armoured Cockpit</t>
  </si>
  <si>
    <t>Dawn Sword</t>
  </si>
  <si>
    <t>Tiger Shark AX-1-0</t>
  </si>
  <si>
    <t>Tiger Shark AX-1-0 w/ AC</t>
  </si>
  <si>
    <t>Remora</t>
  </si>
  <si>
    <t>Scout</t>
  </si>
  <si>
    <t>Stealth (-1), Jink</t>
  </si>
  <si>
    <t>Swiftstrike Railgun</t>
  </si>
  <si>
    <t>0</t>
  </si>
  <si>
    <t>Front</t>
  </si>
  <si>
    <t>UL</t>
  </si>
  <si>
    <t>Swiftstrike Burst Cannon</t>
  </si>
  <si>
    <t>Ion Cannon</t>
  </si>
  <si>
    <t>Missile Pods</t>
  </si>
  <si>
    <t>Aerial Attack</t>
  </si>
  <si>
    <t>Paired Swiftstrike Railgun</t>
  </si>
  <si>
    <t>Paired Swiftstrike Burst Cannon</t>
  </si>
  <si>
    <t>Paired Ion Cannon</t>
  </si>
  <si>
    <t>Paired Heavy Rail Cannon</t>
  </si>
  <si>
    <t>Paired Heavy Rail Cannon (M)</t>
  </si>
  <si>
    <t>Paired Heavy Plasma Accelerators</t>
  </si>
  <si>
    <t>Paired Heavy Plasma Accelerators (S)</t>
  </si>
  <si>
    <t>Burst Cannon (Remora)</t>
  </si>
  <si>
    <t>Burst Cannon</t>
  </si>
  <si>
    <t>Seeker Missiles (Remora)</t>
  </si>
  <si>
    <t>Seeker Missiles</t>
  </si>
  <si>
    <t>Cyclic Ion Blaster</t>
  </si>
  <si>
    <t>Cyclic Ion Blaster (S)</t>
  </si>
  <si>
    <t>All round, down</t>
  </si>
  <si>
    <t>Long Barrelled Burst Cannon</t>
  </si>
  <si>
    <t>Long Barrelled Burst Cannon (M)</t>
  </si>
  <si>
    <t>Seeker Missile Bay</t>
  </si>
  <si>
    <t>Seeker Missile Bay (M)</t>
  </si>
  <si>
    <t>Defensive Drones</t>
  </si>
  <si>
    <t>Rear</t>
  </si>
  <si>
    <t>Tail Gunner, Aerial Attack</t>
  </si>
  <si>
    <t>Ionic Afterburners</t>
  </si>
  <si>
    <t>damage per turn per 25pts</t>
  </si>
  <si>
    <t>'Average’ craft</t>
  </si>
  <si>
    <t>Twin-linked Lascannon</t>
  </si>
  <si>
    <t>Twin Lascannon</t>
  </si>
  <si>
    <t>MS</t>
  </si>
  <si>
    <t>2x Skystrike Missiles</t>
  </si>
  <si>
    <t>Barracuda Base Craft</t>
  </si>
  <si>
    <t>Barracuda AX-5-2 (railgun)</t>
  </si>
  <si>
    <t>ML</t>
  </si>
  <si>
    <t>Barracuda AX-5-3 (burst)</t>
  </si>
  <si>
    <t>Barracuda AX-5-4 (ion)</t>
  </si>
  <si>
    <t>Barracuda Red Horizon (Kor’La Kae O’Ar) (rail)</t>
  </si>
  <si>
    <t>Barracuda Load outs</t>
  </si>
  <si>
    <t>Barracuda AX-5-2 (railgun) w/ LBBC</t>
  </si>
  <si>
    <t>Barracuda AX-5-2 (railgun) w/ LBBC &amp; Seekers</t>
  </si>
  <si>
    <t>Barracuda AX-5-2 (railgun) w/ LBBC + Ionic Afterburners</t>
  </si>
  <si>
    <t>Barracuda AX-5-2 (railgun) w/ LBBC &amp; Seekers + Ionic Afterburners</t>
  </si>
  <si>
    <t>Barracuda AX-5-3 (burst) w/ LBBC &amp; Seekers</t>
  </si>
  <si>
    <t>Barracuda AX-5-3 (burst) w/ CIB &amp; Seekers</t>
  </si>
  <si>
    <t>Barracuda AX-5-3 (burst) w/ LBBC &amp; Seekers + Ionic Afterburners</t>
  </si>
  <si>
    <t>Barracuda AX-5-3 (burst) w/ CIB &amp; Seekers + Ionic Afterburners</t>
  </si>
  <si>
    <t>Barracuda AX-5-4 (ion) w/ LBBC &amp; Seekers (old faithful)</t>
  </si>
  <si>
    <t>Barracuda AX-5-4 (ion) w/ CIB &amp; Seekers</t>
  </si>
  <si>
    <t>Barracuda AX-5-4 (ion) w/ LBBC &amp; Seekers + Ionic Afterburners</t>
  </si>
  <si>
    <t>Barracuda AX-5-4 (ion) w/ CIB &amp; Seekers + Ionic Afterburners</t>
  </si>
  <si>
    <t>Barracuda Red Horizon (Kor’La Kae O’Ar) (rail) w/ LBBC &amp; Seekers</t>
  </si>
  <si>
    <t>Barracuda Red Horizon (Kor’La Kae O’Ar) (rail) w/ LBBC</t>
  </si>
  <si>
    <t>Tiger Shark Base Craft</t>
  </si>
  <si>
    <t>Tiger Shark AX-1-0-2 (Paired Swiftstrike Railgun)</t>
  </si>
  <si>
    <t>Tiger Shark AX-1-0-2 (Paired Swiftstrike Railgun) w/ AC</t>
  </si>
  <si>
    <t>Tiger Shark AX-1-0-3 (Paired Swiftstrike Burst Cannon)</t>
  </si>
  <si>
    <t>Tiger Shark AX-1-0-3 (Paired Swiftstrike Burst Cannon) w/ AC</t>
  </si>
  <si>
    <t>Tiger Shark AX-1-0-4 (Paired Ion Cannon)</t>
  </si>
  <si>
    <t>Tiger Shark AX-1-0-4 (Paired Ion Cannon) w/ AC</t>
  </si>
  <si>
    <t>Tiger Shark Dawn Sword (Paired Ion Cannon)</t>
  </si>
  <si>
    <t>Tiger Shark AX-1-0 (Paired Heavy Rail Cannon)</t>
  </si>
  <si>
    <t>Tiger Shark AX-1-0 (Paired Heavy Rail Cannon) w/ AC</t>
  </si>
  <si>
    <t>Tiger Shark AX-1-0 (Paired Heavy Plasma Accelerators)</t>
  </si>
  <si>
    <t>Tiger Shark AX-1-0 (Paired Heavy Plasma Accelerators) w/ AC</t>
  </si>
  <si>
    <t>Tiger Shark Load outs</t>
  </si>
  <si>
    <t>Tiger Shark AX-1-0-2 (railgun) w/ LBBC</t>
  </si>
  <si>
    <t>Tiger Shark AX-1-0-2 (railgun) w/ LBBC &amp; Seekers</t>
  </si>
  <si>
    <t>Tiger Shark AX-1-0-2 (railgun) w/ LBBC and AC</t>
  </si>
  <si>
    <t>Tiger Shark AX-1-0-2 (railgun) w/ LBBC, Seekers and AC</t>
  </si>
  <si>
    <t>Tiger Shark AX-1-0-3 (burst) w/ LBBC</t>
  </si>
  <si>
    <t>Tiger Shark AX-1-0-3 (burst) w/ CIB</t>
  </si>
  <si>
    <t>Tiger Shark AX-1-0-3 (burst) w/ LBBC and AC</t>
  </si>
  <si>
    <t>Tiger Shark AX-1-0-3 (burst) w/ CIB and AC</t>
  </si>
  <si>
    <t>Tiger Shark AX-1-0-4 (ion) w/ LBBC</t>
  </si>
  <si>
    <t>Tiger Shark AX-1-0-4 (ion) w/ CIB</t>
  </si>
  <si>
    <t>Tiger Shark AX-1-0-4 (ion) w/ LBBC and AC</t>
  </si>
  <si>
    <t>Tiger Shark AX-1-0-4 (ion) w/ CIB and AC</t>
  </si>
  <si>
    <t>Tiger Shark Dawn Sword (Paired Ion Cannon) w/ LBBC</t>
  </si>
  <si>
    <t>Tiger Shark Dawn Sword (Paired Ion Cannon) w/ LBBC &amp; Seekers</t>
  </si>
  <si>
    <t>Tiger Shark AX-1-0 (Paired Heavy Rail Cannon) w/ LBBC</t>
  </si>
  <si>
    <t>Tiger Shark AX-1-0 (Paired Heavy Rail Cannon) w/ LBBC &amp; AC</t>
  </si>
  <si>
    <t>Tiger Shark AX-1-0 (Paired Heavy Plasma Accelerators) w/ LBBC</t>
  </si>
  <si>
    <t>Tiger Shark AX-1-0 (Paired Heavy Plasma Accelerators) w/ CIB</t>
  </si>
  <si>
    <t>Tiger Shark AX-1-0 (Paired Heavy Plasma Accelerators) w/ CIB &amp; AC</t>
  </si>
  <si>
    <t>Remora (Only build)</t>
  </si>
  <si>
    <t>Imperial Aircraft</t>
  </si>
  <si>
    <t>Thunderbolt</t>
  </si>
  <si>
    <t>1-6</t>
  </si>
  <si>
    <t>Marauder</t>
  </si>
  <si>
    <t>1-3</t>
  </si>
  <si>
    <t>Marauder Destroyer</t>
  </si>
  <si>
    <t>Lightning</t>
  </si>
  <si>
    <t>Valkyrie</t>
  </si>
  <si>
    <t>Vulture</t>
  </si>
  <si>
    <t>1-8</t>
  </si>
  <si>
    <t>Avenger</t>
  </si>
  <si>
    <t>Arvus</t>
  </si>
  <si>
    <t>Jump Troops, Rocket Boosters, Valuable Cargo</t>
  </si>
  <si>
    <t>Quad Autocannon (Thunderbolt)</t>
  </si>
  <si>
    <t>Quad Autocannon</t>
  </si>
  <si>
    <t>Avenger Bolt Cannon (Fury)</t>
  </si>
  <si>
    <t>Avenger Bolt Cannon</t>
  </si>
  <si>
    <t>Lascannon (Marauder)</t>
  </si>
  <si>
    <t>Autocannon (M.Destroyer)</t>
  </si>
  <si>
    <t>Autocannon</t>
  </si>
  <si>
    <t>Dorsal Turret (Marauder / M.Destroyer)</t>
  </si>
  <si>
    <t>Dorsal Turret</t>
  </si>
  <si>
    <t>All Round, Up</t>
  </si>
  <si>
    <t>Bomb Bay (Marauder)</t>
  </si>
  <si>
    <t>Ground Attack</t>
  </si>
  <si>
    <t>Rear Turret (M.Destroyer)</t>
  </si>
  <si>
    <t>Bomb Bay (M.Destroyer)</t>
  </si>
  <si>
    <t>Heavy Bolter Array (M.Col)</t>
  </si>
  <si>
    <t>Colossus Bomb</t>
  </si>
  <si>
    <t>Lascannon (Valkyrie)</t>
  </si>
  <si>
    <t>Twin Multi-lasers (L. Strike)</t>
  </si>
  <si>
    <t>Twin Multi-lasers</t>
  </si>
  <si>
    <t>Multi-laser (Valkyrie)</t>
  </si>
  <si>
    <t>Multi-laser</t>
  </si>
  <si>
    <t>Heavy Bolter (Vulture)</t>
  </si>
  <si>
    <t>Heavy Bolter</t>
  </si>
  <si>
    <t>Avenger Bolt Cannon (Avenger)</t>
  </si>
  <si>
    <t>Heavy Stubber (Avenger)</t>
  </si>
  <si>
    <t>Heavy Stubber</t>
  </si>
  <si>
    <t>Rear, Up</t>
  </si>
  <si>
    <t>Pair of Hellstrike Missiles</t>
  </si>
  <si>
    <t>TB/Marauder/Lightning/Valkyrie/Avenger option (skystrike)</t>
  </si>
  <si>
    <t>Pair of Skystrike Missiles</t>
  </si>
  <si>
    <t>Valkyrie/Vulture option (rocket pods)</t>
  </si>
  <si>
    <t>Twin Rocket Pods</t>
  </si>
  <si>
    <t>Valkyrie option (twin-linked las)</t>
  </si>
  <si>
    <t>TB/Marauder/Vulture/Avenger option (wing bombs)</t>
  </si>
  <si>
    <t>Pair of Wing Bombs</t>
  </si>
  <si>
    <t>Punisher Cannon</t>
  </si>
  <si>
    <t>Vulture option – Skystrike Missile Cradle</t>
  </si>
  <si>
    <t>Skystrike Missile Cradle</t>
  </si>
  <si>
    <t>Vulture option – Hellstrike Missile Cradle</t>
  </si>
  <si>
    <t>Hellstrike Missile Cradle</t>
  </si>
  <si>
    <t>Twin Autocannon</t>
  </si>
  <si>
    <t>(TB/Vulture can take any 2 options, Marauder can take any 4</t>
  </si>
  <si>
    <t xml:space="preserve"> Avenger can take twin las or twin auto + 2 of Missiles/ Bombs</t>
  </si>
  <si>
    <t>Arvus has none, all others can take any 1)</t>
  </si>
  <si>
    <t>Imperial Base Craft</t>
  </si>
  <si>
    <t>Thunderbolt Fury</t>
  </si>
  <si>
    <t>Thunderbolt Fury Wings of Courage (Leoz Answith)</t>
  </si>
  <si>
    <t>Marauder Colossus</t>
  </si>
  <si>
    <t>Avenger Strike</t>
  </si>
  <si>
    <t>Lightning Strike</t>
  </si>
  <si>
    <t>Arvus Lighter</t>
  </si>
  <si>
    <t>Valkyrie (las)</t>
  </si>
  <si>
    <t>Valkyrie (multi)</t>
  </si>
  <si>
    <t>Vendetta (twin las)</t>
  </si>
  <si>
    <t>Imperial Load outs</t>
  </si>
  <si>
    <t>Thunderbolt (no upgrades)</t>
  </si>
  <si>
    <t>Thunderbolt w/ 2x Skystrike</t>
  </si>
  <si>
    <t>Thunderbolt Fury (no upgrades)</t>
  </si>
  <si>
    <t>Thunderbolt Fury w/ 2x Skystrike</t>
  </si>
  <si>
    <t>Marauder w/ 4x Skystrike</t>
  </si>
  <si>
    <t>Marauder w/ 4x Hellstrike</t>
  </si>
  <si>
    <t>Marauder w/ 4x Wing Bombs</t>
  </si>
  <si>
    <t>Marauder w/ 4x Skystrike and Armoured Cockpit</t>
  </si>
  <si>
    <t>Marauder Destroyer w/ 4x Skystrike</t>
  </si>
  <si>
    <t>Marauder Destroyer w/ 4x Hellstrike</t>
  </si>
  <si>
    <t>Marauder Destroyer w/ 4x Wing Bombs</t>
  </si>
  <si>
    <t>Marauder Destroyer w/ 4x Skystrike and Armoured Cockpit</t>
  </si>
  <si>
    <t>Marauder Colossus w/ 4x Skystrike</t>
  </si>
  <si>
    <t>Marauder Colossus w/ 4x Hellstrike</t>
  </si>
  <si>
    <t>Marauder Colossus w/ 4x Wing Bombs</t>
  </si>
  <si>
    <t>Marauder Colossus w/ 4x Skystrike and Armoured Cockpit</t>
  </si>
  <si>
    <t>Avenger Strike w/ Twin Lascannon</t>
  </si>
  <si>
    <t>Avenger Strike w/ Twin Lascannon and 2x Skystrike</t>
  </si>
  <si>
    <t>Avenger Strike w/ Twin Autocannon</t>
  </si>
  <si>
    <t>Avenger Strike w/ Twin Autocannon and 2x Skystrike</t>
  </si>
  <si>
    <t>Lightning w/ 3x Skystrike</t>
  </si>
  <si>
    <t>Lightning w/ 3x Hellstrike</t>
  </si>
  <si>
    <t>Lightning Strike w/ 3x Skystrike</t>
  </si>
  <si>
    <t>Valkyrie (las) w/ Skystrike</t>
  </si>
  <si>
    <t>Valkyrie (las) w/ Rocket Pod</t>
  </si>
  <si>
    <t>Valkyrie (las) w/ twin-linked las</t>
  </si>
  <si>
    <t>Valkyrie (mul) w/ twin-linked las</t>
  </si>
  <si>
    <t>Vendetta w/ Rocket Pod</t>
  </si>
  <si>
    <t>Vendetta w/ twin-linked las</t>
  </si>
  <si>
    <t>Vulture w/ 2x Skystrike Missile Cradles</t>
  </si>
  <si>
    <t>Vulture w/ 2x Hellstrike Missile Cradles</t>
  </si>
  <si>
    <t>Vulture w/ Punisher</t>
  </si>
  <si>
    <t>Vulture w/ 2x Rocket Pods</t>
  </si>
  <si>
    <t>Ork Aircraft</t>
  </si>
  <si>
    <t>Dakkajet</t>
  </si>
  <si>
    <t>1-5</t>
  </si>
  <si>
    <t>Dakkajet Killa Eagul (Da Skymuncha)</t>
  </si>
  <si>
    <t>Dakkajet Vulture (Da Black Barun)</t>
  </si>
  <si>
    <t>Fighta Bommer</t>
  </si>
  <si>
    <t>Eavy Bommer</t>
  </si>
  <si>
    <t>Grot Bommer</t>
  </si>
  <si>
    <t>Mega Bommer</t>
  </si>
  <si>
    <t>1-2</t>
  </si>
  <si>
    <t>Quad Big Shootas</t>
  </si>
  <si>
    <t>Tail Gun</t>
  </si>
  <si>
    <t>Turret Big Shooters</t>
  </si>
  <si>
    <t>Rear, Left, Right, Up</t>
  </si>
  <si>
    <t>Nose Turret</t>
  </si>
  <si>
    <t>All round, Up</t>
  </si>
  <si>
    <t>Port Big Shootas</t>
  </si>
  <si>
    <t>Left Side, Down</t>
  </si>
  <si>
    <t>Starboard Big Shootas</t>
  </si>
  <si>
    <t>Right Side, Down</t>
  </si>
  <si>
    <t>Bombs</t>
  </si>
  <si>
    <t>Port Turret</t>
  </si>
  <si>
    <t>Left Side, Up</t>
  </si>
  <si>
    <t>Starboard Turret</t>
  </si>
  <si>
    <t>Right Side, Up</t>
  </si>
  <si>
    <t>Grot Bombs</t>
  </si>
  <si>
    <t>Front 180</t>
  </si>
  <si>
    <t>Autonomous Weapon</t>
  </si>
  <si>
    <t>Nose Mounted Big Shoota</t>
  </si>
  <si>
    <t>Dorsal-mounted Flak Cannon</t>
  </si>
  <si>
    <t>All round, up</t>
  </si>
  <si>
    <t>Nose Turret (Mega)</t>
  </si>
  <si>
    <t>Port Wing Turret</t>
  </si>
  <si>
    <t>Starboard Wing Turret</t>
  </si>
  <si>
    <t>Right Side Up</t>
  </si>
  <si>
    <t>Port Big Shoota (Mega)</t>
  </si>
  <si>
    <t>Starboard Big Shoota (Mega)</t>
  </si>
  <si>
    <t>Tail Big Shoota</t>
  </si>
  <si>
    <t>Mega Bomb</t>
  </si>
  <si>
    <t>Weapon Option (Rokkits) Dj, FB</t>
  </si>
  <si>
    <t>Pair of Rokkits</t>
  </si>
  <si>
    <t>Weapon Option (Wing Bombs) Dj, FB</t>
  </si>
  <si>
    <t>Weapon Option (Big Bombs) FB, EB</t>
  </si>
  <si>
    <t>Aircraft Upgrade (Kustom Big Shootas) not Aces, replaces 1 option</t>
  </si>
  <si>
    <t>Kustom Big Shootas</t>
  </si>
  <si>
    <t>Grot Bombs (2 extra) GB (takes the Ammo 2 → 4)</t>
  </si>
  <si>
    <t>FB/EB may take 0-3x Rokkits/Wing Bombs, + 0-2x Big Bombs (max 4)</t>
  </si>
  <si>
    <t>Ork Base Craft</t>
  </si>
  <si>
    <t>Fighta Bommer w/ Wazmek Speshul</t>
  </si>
  <si>
    <t>Fighta Bommer Big Burner (Toofkraker)</t>
  </si>
  <si>
    <t>Ork Effective Load outs</t>
  </si>
  <si>
    <t>Dakkajet w/ 2x Rokkits</t>
  </si>
  <si>
    <t>Dakkajet w/ 2x Rokkits and Wazmek Speshul</t>
  </si>
  <si>
    <t>Dakkajet w/ Rokkits and KBS</t>
  </si>
  <si>
    <t>Dakkajet Killa Eagul (Da Skymuncha) w/ 2x Rokkits</t>
  </si>
  <si>
    <t>Dakkajet Vulture (Da Black Barun) w/ 2x Rokkits</t>
  </si>
  <si>
    <t>Fighta Bommer w/ 3x Rokkits</t>
  </si>
  <si>
    <t>Fighta Bommer w/ 3x Rokkits and Wazmek Speshul</t>
  </si>
  <si>
    <t>Fighta Bommer Big Burner (Toofkraker) w/ 3x Rokkits</t>
  </si>
  <si>
    <t>Eavy Bommer w/ 3x Rokkits</t>
  </si>
  <si>
    <t>Eavy Bommer w/ 3x Rokkits and Wazmek Speshul</t>
  </si>
  <si>
    <t>Eavy Bommer w/ 2x Rokkits &amp; KBS</t>
  </si>
  <si>
    <t>Eavy Bommer w/ 2x Rokkits, KBS and Extra Armour</t>
  </si>
  <si>
    <t>Grot Bommer w/ KBS</t>
  </si>
  <si>
    <t>Grot Bommer w/ KBS and Wazmek Speshul</t>
  </si>
  <si>
    <t>Grot Bommer w/ KBS and Extra Armour</t>
  </si>
  <si>
    <t>Grot Bommer w/ 4 Grot Bombs</t>
  </si>
  <si>
    <t>Grot Bommer w/ 4 Grot Bombs and Wazmek Speshul</t>
  </si>
  <si>
    <t>Grot Bommer w/ 4 Grot Bombs and Extra Armour</t>
  </si>
  <si>
    <t>Mega Bommer w/ 2x Pair of Rokkits</t>
  </si>
  <si>
    <t>Ork Looted Thunderbolt w/ 2x Rokkits</t>
  </si>
  <si>
    <t>Ork Looted Marauder w/ 2x Rokkits</t>
  </si>
  <si>
    <t>Calculations for Manoeuvres, Speed, Throttle and Outnumbering</t>
  </si>
  <si>
    <t>Effectiveness Grid</t>
  </si>
  <si>
    <t>Outnumbering</t>
  </si>
  <si>
    <t>Ratio:1</t>
  </si>
  <si>
    <t>#</t>
  </si>
  <si>
    <t>Handle</t>
  </si>
  <si>
    <t>craft pts</t>
  </si>
  <si>
    <t>factor</t>
  </si>
  <si>
    <t>Ease</t>
  </si>
  <si>
    <t>Original Values</t>
  </si>
  <si>
    <t>Out of Arc</t>
  </si>
  <si>
    <t>Weap</t>
  </si>
  <si>
    <t>'^0.415</t>
  </si>
  <si>
    <t>Avg Fighter</t>
  </si>
  <si>
    <t>Avg Bomber</t>
  </si>
  <si>
    <t>Orig</t>
  </si>
  <si>
    <t>Opt</t>
  </si>
  <si>
    <t>Eff Alt</t>
  </si>
  <si>
    <t>Damage per turn</t>
  </si>
  <si>
    <t>relia</t>
  </si>
  <si>
    <t>Ground Defences</t>
  </si>
  <si>
    <t>Hydra</t>
  </si>
  <si>
    <t>Ground Defence</t>
  </si>
  <si>
    <t>All round</t>
  </si>
  <si>
    <t>Manticore</t>
  </si>
  <si>
    <t>Basilisk</t>
  </si>
  <si>
    <t>Flak</t>
  </si>
  <si>
    <t>Eavy Flak</t>
  </si>
  <si>
    <t>Stormfire</t>
  </si>
  <si>
    <t>Stormfury</t>
  </si>
  <si>
    <t>Firestorm</t>
  </si>
  <si>
    <t>Thunderfire Cannon</t>
  </si>
  <si>
    <t>range: min as percentage of max</t>
  </si>
  <si>
    <t>0.04 on .214</t>
  </si>
  <si>
    <t>EA</t>
  </si>
  <si>
    <t>^0.5</t>
  </si>
  <si>
    <t>0.08 on 0.3</t>
  </si>
  <si>
    <t>Match FPR to points</t>
  </si>
  <si>
    <t>Missile Pod (Orca)</t>
  </si>
  <si>
    <t>Manta (orig 96pts)</t>
  </si>
  <si>
    <t>Orca (orig 16pts)</t>
  </si>
  <si>
    <t>Eldar Aircraft</t>
  </si>
  <si>
    <t>Nightwing</t>
  </si>
  <si>
    <t>Phoenix</t>
  </si>
  <si>
    <t>Shuriken Cannons</t>
  </si>
  <si>
    <t>Missile Launcher</t>
  </si>
  <si>
    <t>Eldar Base Craft</t>
  </si>
  <si>
    <t>Alternate Loadouts</t>
  </si>
  <si>
    <t>Phoenix w/ Starcannon (?30?)</t>
  </si>
  <si>
    <t>Vampire Raider w/ Pulsar (36)</t>
  </si>
  <si>
    <t>Harridan</t>
  </si>
  <si>
    <t>Psychic Barrier, Psychic Polot</t>
  </si>
  <si>
    <t>Harpy</t>
  </si>
  <si>
    <t>Hive Crone</t>
  </si>
  <si>
    <t>Hive Tyrant</t>
  </si>
  <si>
    <t>Psychic Barrier, Psychic Pilot</t>
  </si>
  <si>
    <t>Heavy Bio Cannons</t>
  </si>
  <si>
    <t>Giant Scything Talons</t>
  </si>
  <si>
    <t>Melee</t>
  </si>
  <si>
    <t>Venom Shard Cannons (Venom Cannon)</t>
  </si>
  <si>
    <t>Stranglethorn Cannons</t>
  </si>
  <si>
    <t>Scything Talons/Wings</t>
  </si>
  <si>
    <t>Scything Talons</t>
  </si>
  <si>
    <t>Stinger Salvo</t>
  </si>
  <si>
    <t>Bio Acid Breath (Drool Cannon)</t>
  </si>
  <si>
    <t>Rending Claws (Wicked Spur)</t>
  </si>
  <si>
    <t>Tentaclids</t>
  </si>
  <si>
    <t>Gargoyle Brood</t>
  </si>
  <si>
    <t>Spore Mine Cluster</t>
  </si>
  <si>
    <t>Tyranid Base Flying Monstrous Creatures</t>
  </si>
  <si>
    <t>Harpy (SC/SW)</t>
  </si>
  <si>
    <t>Hive Crone (Drool/Tentaclids/SW)</t>
  </si>
  <si>
    <t>Harpy (HVC)</t>
  </si>
  <si>
    <t>A2A</t>
  </si>
  <si>
    <t>OOP S/M</t>
  </si>
  <si>
    <t>OOPL S/M</t>
  </si>
  <si>
    <t>Twin Lascannon (Vendetta)</t>
  </si>
  <si>
    <t>Twin Lascannon (Avenger)</t>
  </si>
  <si>
    <t>Twin Autocannon (Avenger)</t>
  </si>
  <si>
    <t>Missiles and Bombs</t>
  </si>
  <si>
    <t>Twin Lascannon (Thunderbolt/Fury/Lightning)</t>
  </si>
  <si>
    <t>Monolith</t>
  </si>
  <si>
    <t>Punisher Cannon (Vulture – counts as 2 options)</t>
  </si>
  <si>
    <t>Blue Devil (Marauder +1 Handling)</t>
  </si>
  <si>
    <t>Rear Turret (Marauder/Colossus)</t>
  </si>
  <si>
    <t>Marauder (and Colossus)</t>
  </si>
  <si>
    <t>Thunderbolt Executioner (Dagor-Jarni +1 MaxSpeed)</t>
  </si>
  <si>
    <t>Lightning Strike Hellion (Megana Ayce +1 Handling)</t>
  </si>
  <si>
    <t>Vendetta Dust Devil (Dyce Vander +1 Handling/Alt)</t>
  </si>
  <si>
    <t>Avenger Ghost w/ 2x Skystrike (+1 Throttle/Stealth -2)</t>
  </si>
  <si>
    <t>Stealth (-2)</t>
  </si>
  <si>
    <t>Blue Devil (Marauder +1 Handling) w/ 4x Wing Bombs</t>
  </si>
  <si>
    <t>Fighta Bommer w/ 3x Pairs of Wing Bombs and 2x Pairs of Big Bombs</t>
  </si>
  <si>
    <t>Fighta Bommer Big Burner (Toofkraker) w/ 3x Bombs &amp; 2X Big Bombs</t>
  </si>
  <si>
    <t>Eavy Bommer w/ 3x Pairs of Wing Bombs and 2x Pairs of Big Bombs</t>
  </si>
  <si>
    <t>2x2 Pairs of Rockits (just to fit the weapons on the Mega Bommer</t>
  </si>
  <si>
    <t>2x 2 Pairs of Rokkits</t>
  </si>
  <si>
    <t>Mega Bommer w/ 4 Big Bombs &amp; 2x Pairs of Rokkits</t>
  </si>
  <si>
    <t>4 Big Bombs</t>
  </si>
  <si>
    <t>Big Bombs</t>
  </si>
  <si>
    <t>Ork Looted Marauder w/ 2x Wing Bombs &amp; 2x Pair of Big Bombs</t>
  </si>
  <si>
    <t>NF</t>
  </si>
  <si>
    <t>Effectiveness</t>
  </si>
  <si>
    <t>BR @ Alt 1</t>
  </si>
  <si>
    <t>NF TDO/Point</t>
  </si>
  <si>
    <t>Remora Drone</t>
  </si>
  <si>
    <t>TB/Marauder/Lightning/Avenger option (hellstrike)</t>
  </si>
  <si>
    <t>Only target 1 enemy on a turn it fires seeker missiles</t>
  </si>
  <si>
    <t>New/Old Things</t>
  </si>
  <si>
    <t>Chaos Craft</t>
  </si>
  <si>
    <t>Tyranid Monstrous Creatures</t>
  </si>
  <si>
    <t>Manta w/ 2x seekers</t>
  </si>
  <si>
    <t>Ion Cannon Battery (Manta)</t>
  </si>
  <si>
    <t>Orca w/ seekers</t>
  </si>
  <si>
    <t>Aquila Lander</t>
  </si>
  <si>
    <t>Aquila Lander (orig 8pts)</t>
  </si>
  <si>
    <t>Fighta (it’s a Dakkajet)</t>
  </si>
  <si>
    <t>Fighta w/ 2x Rokkits</t>
  </si>
  <si>
    <t>Rocket Boosters, Valuable Cargo</t>
  </si>
  <si>
    <t>Tiger Shark AX-2-2</t>
  </si>
  <si>
    <t>Tiger Shark AX-2-2 (orig 12pts + Remoras)</t>
  </si>
  <si>
    <t>Rocket Boosters, Drone Mothership</t>
  </si>
  <si>
    <t>Ork Air Waaagh</t>
  </si>
  <si>
    <t>Xiphon</t>
  </si>
  <si>
    <t>Storm Eagle</t>
  </si>
  <si>
    <t>Krak Missiles</t>
  </si>
  <si>
    <t>Hunter-killer Missiles</t>
  </si>
  <si>
    <t>Quad Lascannon</t>
  </si>
  <si>
    <t>Dual Krak Missiles</t>
  </si>
  <si>
    <t>Dual Frag Missile Pods</t>
  </si>
  <si>
    <t>Twin-Heavy Bolters</t>
  </si>
  <si>
    <t>Thunderhawk Gunship</t>
  </si>
  <si>
    <t>Thunderhawk Transporter</t>
  </si>
  <si>
    <t>Quad Heavy Bolters</t>
  </si>
  <si>
    <t>Wing Bombs</t>
  </si>
  <si>
    <t>Hellstrike Missiles</t>
  </si>
  <si>
    <t>Adeptus Astartes Craft</t>
  </si>
  <si>
    <t>Storm Raven (placeholder)</t>
  </si>
  <si>
    <t>Stormbird (placeholder)</t>
  </si>
  <si>
    <t>Arvus w/ Autocannon</t>
  </si>
  <si>
    <t>Ceramite reduce XD by 1</t>
  </si>
  <si>
    <t>infernum halo launcher (chaff launcher) ammo 1-3 1pt</t>
  </si>
  <si>
    <t>tech marine 4pts</t>
  </si>
  <si>
    <t>Jink</t>
  </si>
  <si>
    <t>Twin Bright Lances</t>
  </si>
  <si>
    <t>Twin Scatter Lasers</t>
  </si>
  <si>
    <t>Twin Missile Launchers</t>
  </si>
  <si>
    <t>Twin Starcannon</t>
  </si>
  <si>
    <t>Twin Pulse Lasers</t>
  </si>
  <si>
    <t>Nightfire Plasma Missile Array</t>
  </si>
  <si>
    <t>Nightfire Krak Missile Array</t>
  </si>
  <si>
    <t>Dual Hunter Killer Missiles</t>
  </si>
  <si>
    <t>pair of Wing Bombs</t>
  </si>
  <si>
    <t>(Ace placeholder)</t>
  </si>
  <si>
    <t>Left Side</t>
  </si>
  <si>
    <t>Right Side</t>
  </si>
  <si>
    <t>Hellstrike Missile Launchers</t>
  </si>
  <si>
    <t>port Twin Lascannon Turret</t>
  </si>
  <si>
    <t>starboard Twin Lascannon Turret</t>
  </si>
  <si>
    <t>port Twin Autocannon Turret</t>
  </si>
  <si>
    <t>starboard Twin Autocannon Turret</t>
  </si>
  <si>
    <t>Pulsar Platform</t>
  </si>
  <si>
    <t>Night Spinner Platform</t>
  </si>
  <si>
    <t>Dark Fire</t>
  </si>
  <si>
    <t>Icarus Stormcannon Array</t>
  </si>
  <si>
    <t>Skyspear Missile Launcher</t>
  </si>
  <si>
    <t>Fire Raptor</t>
  </si>
  <si>
    <t>Turbo Laser Destructor</t>
  </si>
  <si>
    <t>Front, Up</t>
  </si>
  <si>
    <t>Left-side down</t>
  </si>
  <si>
    <t>Right-side down</t>
  </si>
  <si>
    <t>Crimson Warrior (Nightwing)</t>
  </si>
  <si>
    <t>Shadow Reaver</t>
  </si>
  <si>
    <t>Nightwing w/ Starengines</t>
  </si>
  <si>
    <t>Phoeix w/ Star Engines</t>
  </si>
  <si>
    <t>Nightwing w/ Star Engines</t>
  </si>
  <si>
    <t>Phoenix w/ Star Engines</t>
  </si>
  <si>
    <t>Missile Array</t>
  </si>
  <si>
    <t>Bomb Rack</t>
  </si>
  <si>
    <t>Nightwing w/ Twin Bright Lances</t>
  </si>
  <si>
    <t>Nightwing w/ Twin Missile Launchers</t>
  </si>
  <si>
    <t>Nightwing w/ Twin Scatter Lasers</t>
  </si>
  <si>
    <t>Phoenix w/ Twin Bright Lances</t>
  </si>
  <si>
    <t>Phoenix w/ Twin Pulse Lasers</t>
  </si>
  <si>
    <t>Phoenix w/ Twin Starcannon</t>
  </si>
  <si>
    <t>Phoenix w/ Star Engines, Twin Bright Lances and Nightfire Krak Missile Array</t>
  </si>
  <si>
    <t>Phoenix w/ Star Engines, Twin Pulse Lasers and Nightfire Plasma Missile Array</t>
  </si>
  <si>
    <t>Nightwing w/ Holo-fields and Twin Starcannon (or Scatter Lasers)</t>
  </si>
  <si>
    <t>=SUM(IF($C404&gt;0,IF(INDIRECT(ADDRESS($C404,44))=1,INDIRECT(ADDRESS($C404,79)),0),0), IF($D404&gt;0,IF(INDIRECT(ADDRESS($D404,44))=1,INDIRECT(ADDRESS($D404,79)),0),0), IF($E404&gt;0,IF(INDIRECT(ADDRESS($E404,44))=1,INDIRECT(ADDRESS($E404,79)),0),0), IF($F404&gt;0,IF(INDIRECT(ADDRESS($F404,44))=1,INDIRECT(ADDRESS($F404,79)),0),0), IF($G404&gt;0,IF(INDIRECT(ADDRESS($G404,43))=1,INDIRECT(ADDRESS($G404,78)),0),0), IF($H404&gt;0,IF(INDIRECT(ADDRESS($H404,44))=1,INDIRECT(ADDRESS($H404,78)),0),0), IF($I404&gt;0,IF(INDIRECT(ADDRESS($I404,44))=1,INDIRECT(ADDRESS($I404,78)),0),0), IF($J404&gt;0,IF(INDIRECT(ADDRESS($J404,44))=1,INDIRECT(ADDRESS($J404,78)),0),0), IF($K404&gt;0,IF(INDIRECT(ADDRESS($K404,44))=1,INDIRECT(ADDRESS($K404,78)),0),0), IF($L404&gt;0,IF(INDIRECT(ADDRESS($L404,44))=1,INDIRECT(ADDRESS($L404,78)),0),0), IF($M404&gt;0,IF(INDIRECT(ADDRESS($M404,44))=1,INDIRECT(ADDRESS($M404,78)),0),0))</t>
  </si>
  <si>
    <t>Phoenix w/ Twin Bright Lances and Nightfire Krak Missiles</t>
  </si>
  <si>
    <t>Fire Raptor w/ Armoured Cockpit</t>
  </si>
  <si>
    <t>Thunderhawk Gunship w/ Armoured Cockpit</t>
  </si>
  <si>
    <t>Thunderhawk Gunship w/ Techmarine</t>
  </si>
  <si>
    <t>Thunderhawk Gunship w/ Armoured Cockpit and Techmarine</t>
  </si>
  <si>
    <t>Rotary Frag Missile Launcher</t>
  </si>
  <si>
    <t>Port Twin Autocannon Turret</t>
  </si>
  <si>
    <t>Starboard Twin Autocannon Turret</t>
  </si>
  <si>
    <t>Port Twin Lascannon Turret</t>
  </si>
  <si>
    <t>Starboard Twin Lascannon Turret</t>
  </si>
  <si>
    <t>Port Heavy Bolter Turret (TH)</t>
  </si>
  <si>
    <t>Port Heavy Bolter Turret (FR)</t>
  </si>
  <si>
    <t>Starboard Heavy Bolter Turret (FR)</t>
  </si>
  <si>
    <t>Starboard Heavy Bolter Turret (TH)</t>
  </si>
  <si>
    <t>Port Wing Heavy Bolters</t>
  </si>
  <si>
    <t>Starboard Wing Heavy Bolters</t>
  </si>
  <si>
    <t>Dual Hunter Killer Missiles (SE)</t>
  </si>
  <si>
    <t>Dual Krak Missiles (SE)</t>
  </si>
  <si>
    <t>Krak Missiles (Xi)</t>
  </si>
  <si>
    <t>Hunter-killer Missiles (Xi)</t>
  </si>
  <si>
    <t>The Unkillable Phantom</t>
  </si>
  <si>
    <t>Thunderhawk Transporter (base)</t>
  </si>
  <si>
    <t>Front, Left-side down</t>
  </si>
  <si>
    <t>Port Fore Quad Heavy Bolters</t>
  </si>
  <si>
    <t>Port Aft Quad Heavy Bolters</t>
  </si>
  <si>
    <t>Starboard Aft Quad Heavy Bolters</t>
  </si>
  <si>
    <t>Starboard Fore Quad Heavy Bolters</t>
  </si>
  <si>
    <t>Rear, Right-side down</t>
  </si>
  <si>
    <t>Front, Right down</t>
  </si>
  <si>
    <t>Rear, Left down</t>
  </si>
  <si>
    <t>Left Front</t>
  </si>
  <si>
    <t>Right Front</t>
  </si>
  <si>
    <t>Xiphon w/ Hunter Killers</t>
  </si>
  <si>
    <t>Xiphon w/ Krak</t>
  </si>
  <si>
    <t>The Unkillable Phantom w/ Hunter Killers</t>
  </si>
  <si>
    <t>Storm Eagle w/ Hunter Killers</t>
  </si>
  <si>
    <t>Storm Eagle w/ Krak</t>
  </si>
  <si>
    <t>Fire Raptor w/ Autocannons</t>
  </si>
  <si>
    <t>Fire Raptor w/ Lascannons</t>
  </si>
  <si>
    <t>Fire Raptor w/ Armoured Cockpit (and HBs)</t>
  </si>
  <si>
    <t>Nightwing (no upgrades)</t>
  </si>
  <si>
    <t>Xiphon (no upgrades)</t>
  </si>
  <si>
    <t>The Unkillable Phantom (no upgrades)</t>
  </si>
  <si>
    <t>Storm Eagle (no upgrades)</t>
  </si>
  <si>
    <t>Fire Raptor (no upgrades)</t>
  </si>
  <si>
    <t>Dark Fire (no upgrades)</t>
  </si>
  <si>
    <t>Thunderhawk Gunship (no upgrades)</t>
  </si>
  <si>
    <t>Thunderhawk Transporter (no upgrades)</t>
  </si>
  <si>
    <t>Crimson Warrior (no upgrades)</t>
  </si>
  <si>
    <t>Shadow Reaver (no upgrades)</t>
  </si>
  <si>
    <t>Phoenix (no upgrades)</t>
  </si>
  <si>
    <t>Nightwing w/ Star Engines and Twin Scatter Lasers</t>
  </si>
  <si>
    <t>Nightwing w/ Star Engines and Twin Missile Launchers</t>
  </si>
  <si>
    <t>Phoenix w/ Twin Starcannon and Nightfire Plasma Missile Array</t>
  </si>
  <si>
    <t>Shadow Reaver w/ Twin Starcannon</t>
  </si>
  <si>
    <t>Nightwing w/ Twin Scatter Lasers (or Starcannon)</t>
  </si>
  <si>
    <t>Crimson Warrior w/ Twin Scatter Lasers (or Starcannon)</t>
  </si>
  <si>
    <t>Thunderhawk Gunship w/ Armoured Cockpit and Techmarine (no weapon upgrades)</t>
  </si>
  <si>
    <t>Quad Autocannons</t>
  </si>
  <si>
    <t>Lascannons</t>
  </si>
  <si>
    <t>Hellblade (no upgrades)</t>
  </si>
  <si>
    <t>Hell Talon (no upgrades)</t>
  </si>
  <si>
    <t>Harbinger (no upgrades)</t>
  </si>
  <si>
    <t>Fore Autocannons</t>
  </si>
  <si>
    <t>Port Autocannons</t>
  </si>
  <si>
    <t>Starboard Autocannons</t>
  </si>
  <si>
    <t>Bomb bay (Harbinger)</t>
  </si>
  <si>
    <t>Bombs (Harbinger)</t>
  </si>
  <si>
    <t>Left</t>
  </si>
  <si>
    <t>Right</t>
  </si>
  <si>
    <t>any target hit is destroyed on a 4+</t>
  </si>
  <si>
    <t>Hell Talon w/ Bombs</t>
  </si>
  <si>
    <t>Harbinger w/ extra Bomb Bay</t>
  </si>
  <si>
    <t>Harbinger w/ extra Bombs</t>
  </si>
  <si>
    <t>Twin Lascannons</t>
  </si>
  <si>
    <t>Hell Blade (was 16pts)</t>
  </si>
  <si>
    <t>Hell Talon (was 24pts)</t>
  </si>
  <si>
    <t>Harbinger (was 64 pts)</t>
  </si>
  <si>
    <t>Necron Craft</t>
  </si>
  <si>
    <t>Night Scythe</t>
  </si>
  <si>
    <t>Doom Scythe</t>
  </si>
  <si>
    <t>Night Shroud</t>
  </si>
  <si>
    <t>(Ace)</t>
  </si>
  <si>
    <t>Death Spheres</t>
  </si>
  <si>
    <t>Night Scythe (no upgrades)</t>
  </si>
  <si>
    <t>Doom Scythe (no upgrades)</t>
  </si>
  <si>
    <t>Heavy Death ray</t>
  </si>
  <si>
    <t>Night Shroud (no upgrades)</t>
  </si>
  <si>
    <t>Manta (no upgrades)</t>
  </si>
  <si>
    <t>Orca (no upgrades)</t>
  </si>
  <si>
    <t>Long barelled burst cannon (AX-2-2)</t>
  </si>
  <si>
    <t>Long barelled burst cannon (Remora/AX-2-2)</t>
  </si>
  <si>
    <t>LBBC Turrets (Manta) – Left, Up</t>
  </si>
  <si>
    <t>LBBC Turrets (Manta) – Right, Up</t>
  </si>
  <si>
    <t>LBBC Turrets (Manta) – Left, Down</t>
  </si>
  <si>
    <t>LBBC Turrets (Manta) – Right, Down</t>
  </si>
  <si>
    <t xml:space="preserve">Front 180, up </t>
  </si>
  <si>
    <t xml:space="preserve">Front 180, down </t>
  </si>
  <si>
    <t>LBBC Turrets (Manta) – Front, Up</t>
  </si>
  <si>
    <t>LBBC Turrets (Manta) – Front, Down</t>
  </si>
  <si>
    <t>Left, Rear, Up</t>
  </si>
  <si>
    <t>Right, Rear, Up</t>
  </si>
  <si>
    <t>Left, Rear, Down</t>
  </si>
  <si>
    <t>Right, Rear, Down</t>
  </si>
  <si>
    <t>Remora w/ lbbc and normal seekers</t>
  </si>
  <si>
    <t>Rocket Boosters, Jink</t>
  </si>
  <si>
    <t>Twin Tesla Destructors</t>
  </si>
  <si>
    <t>~Twin Lascannon + Twin Autocannon</t>
  </si>
  <si>
    <t>Nightshade Interceptor</t>
  </si>
  <si>
    <t>Vampire Raider (holofield as standard)</t>
  </si>
  <si>
    <t>Vampire Hunter (holofield as standard)</t>
  </si>
  <si>
    <t>Hemlock Wraithfighter (holofield as standard)</t>
  </si>
  <si>
    <t>Vampire Raider (Holofields)</t>
  </si>
  <si>
    <t>Vampire Hunter (Holofields)</t>
  </si>
  <si>
    <t>Hemlock Wraithfighter (Holofields)</t>
  </si>
  <si>
    <t>Twin Linked Shuriken Cannon</t>
  </si>
  <si>
    <t>Nose-mounted Scatter Laser</t>
  </si>
  <si>
    <t>Twin Linked Pulse Lasers</t>
  </si>
  <si>
    <t>Phoenix Missile Launchers</t>
  </si>
  <si>
    <t>Twin Linked Pulsar</t>
  </si>
  <si>
    <t>Heavy D-scythe</t>
  </si>
  <si>
    <t>reduce Raider Transport to 2</t>
  </si>
  <si>
    <t>Blue Devil (Marauder w/ Gallus Barret +1 Handling + bombing run re-roll 1sTH)</t>
  </si>
  <si>
    <t>Twin Lascannon (Avenger - additional)</t>
  </si>
  <si>
    <t>Vendetta option (twin-linked las) reduce transport to 1</t>
  </si>
  <si>
    <t>Heavy Bolter Array (M.Col/Path)</t>
  </si>
  <si>
    <t>Nightshade Interceptor (no upgrades)</t>
  </si>
  <si>
    <t>Centre-line Pulse Laser</t>
  </si>
  <si>
    <t>Custodes Craft</t>
  </si>
  <si>
    <t>Ares Gunship</t>
  </si>
  <si>
    <t>Orion Gunship</t>
  </si>
  <si>
    <t>Heavy Blaze Cannon</t>
  </si>
  <si>
    <t>Magna-Blaze Cannon</t>
  </si>
  <si>
    <t>Firebomb Clusters</t>
  </si>
  <si>
    <t>Custodes Base Craft</t>
  </si>
  <si>
    <t>Orion Gunship (no upgrades)</t>
  </si>
  <si>
    <t>Ares Gunship (no upgrades)</t>
  </si>
  <si>
    <t>Icarus/Daedalus Stormcannon Array</t>
  </si>
  <si>
    <t>Phoenix w/ Holo-fields and Twin Starcannon</t>
  </si>
  <si>
    <t>Necron Ground Defence (Heart of the Tomb scenario)</t>
  </si>
  <si>
    <t>Vampire Raider w/ Twin Linked Pulse Lasers and Phoenix Missile Launchers (Holofields)</t>
  </si>
  <si>
    <t>Vampire Raider w/ Twin Linked Pulse Lasers (Holofields)</t>
  </si>
  <si>
    <t>Orion Assault Dropship</t>
  </si>
  <si>
    <t>Orion Assault Dropship (no upgrades)</t>
  </si>
  <si>
    <t>Night Scythe w/ Galvanised Nanoswarms</t>
  </si>
  <si>
    <t>Doom Scythe w/ Galvanised Nanoswarms</t>
  </si>
  <si>
    <t>Night Shroud w/ Galvanised Nanoswarms</t>
  </si>
  <si>
    <t>Night Scythe (Galvanised Nanoswarms)</t>
  </si>
  <si>
    <t>Doom Scythe (Galvanised Nanoswarms)</t>
  </si>
  <si>
    <t>Night Shroud (Galvanised Nanoswarms)</t>
  </si>
  <si>
    <t>Fire Raptor (Armoured Cockpit)</t>
  </si>
  <si>
    <t>Storm Eagle (Armoured Cockpit)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</si>
</sst>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0.0000"/>
    <numFmt numFmtId="167" formatCode="dd/mm/yy"/>
    <numFmt numFmtId="168" formatCode="0.0%"/>
  </numFmts>
  <fonts count="23" x14ac:knownFonts="1">
    <font>
      <sz val="10"/>
      <name val="Arial"/>
      <family val="2"/>
    </font>
    <font>
      <b/>
      <sz val="10"/>
      <name val="Arial"/>
      <family val="2"/>
    </font>
    <font>
      <b/>
      <sz val="7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i/>
      <sz val="10"/>
      <color rgb="FF808080"/>
      <name val="Arial"/>
      <family val="2"/>
    </font>
    <font>
      <sz val="10"/>
      <color rgb="FF808080"/>
      <name val="Arial"/>
      <family val="2"/>
    </font>
    <font>
      <sz val="7"/>
      <name val="Arial"/>
      <family val="2"/>
    </font>
    <font>
      <sz val="9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sz val="10"/>
      <color rgb="FFFF00FF"/>
      <name val="Arial"/>
      <family val="2"/>
    </font>
    <font>
      <sz val="10"/>
      <color rgb="FF008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Arial"/>
      <family val="2"/>
    </font>
    <font>
      <b/>
      <i/>
      <sz val="14"/>
      <name val="Arial"/>
      <family val="2"/>
    </font>
    <font>
      <sz val="10"/>
      <color theme="0" tint="-0.249977111117893"/>
      <name val="Arial"/>
      <family val="2"/>
    </font>
    <font>
      <sz val="10"/>
      <color theme="0" tint="-0.14999847407452621"/>
      <name val="Arial"/>
      <family val="2"/>
    </font>
    <font>
      <sz val="10"/>
      <color theme="2" tint="-0.249977111117893"/>
      <name val="Arial"/>
      <family val="2"/>
    </font>
    <font>
      <sz val="10"/>
      <color theme="2" tint="-0.499984740745262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D7"/>
        <bgColor rgb="FFF6F9D4"/>
      </patternFill>
    </fill>
    <fill>
      <patternFill patternType="solid">
        <fgColor rgb="FFFFDBB6"/>
        <bgColor rgb="FFFFD7D7"/>
      </patternFill>
    </fill>
    <fill>
      <patternFill patternType="solid">
        <fgColor rgb="FF800080"/>
        <bgColor rgb="FF800080"/>
      </patternFill>
    </fill>
    <fill>
      <patternFill patternType="solid">
        <fgColor rgb="FFF6F9D4"/>
        <bgColor rgb="FFFFF5CE"/>
      </patternFill>
    </fill>
    <fill>
      <patternFill patternType="solid">
        <fgColor rgb="FFBBE33D"/>
        <bgColor rgb="FF81D41A"/>
      </patternFill>
    </fill>
    <fill>
      <patternFill patternType="solid">
        <fgColor rgb="FF81D41A"/>
        <bgColor rgb="FFBBE33D"/>
      </patternFill>
    </fill>
    <fill>
      <patternFill patternType="solid">
        <fgColor rgb="FFFFFF00"/>
        <bgColor rgb="FFFFFF00"/>
      </patternFill>
    </fill>
    <fill>
      <patternFill patternType="solid">
        <fgColor rgb="FFFFD7D7"/>
        <bgColor rgb="FFFFDBB6"/>
      </patternFill>
    </fill>
    <fill>
      <patternFill patternType="solid">
        <fgColor rgb="FFFFF5CE"/>
        <bgColor rgb="FFF6F9D4"/>
      </patternFill>
    </fill>
    <fill>
      <patternFill patternType="solid">
        <fgColor rgb="FF2A6099"/>
        <bgColor rgb="FF666699"/>
      </patternFill>
    </fill>
    <fill>
      <patternFill patternType="solid">
        <fgColor rgb="FFFFFF00"/>
        <bgColor rgb="FFF6F9D4"/>
      </patternFill>
    </fill>
    <fill>
      <patternFill patternType="solid">
        <fgColor theme="7"/>
        <bgColor rgb="FFF6F9D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rgb="FFF6F9D4"/>
      </patternFill>
    </fill>
    <fill>
      <patternFill patternType="solid">
        <fgColor theme="7" tint="0.79998168889431442"/>
        <bgColor rgb="FFFFF5CE"/>
      </patternFill>
    </fill>
    <fill>
      <patternFill patternType="solid">
        <fgColor theme="7" tint="0.79998168889431442"/>
        <bgColor rgb="FFF6F9D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rgb="FFFFD7D7"/>
      </patternFill>
    </fill>
    <fill>
      <patternFill patternType="solid">
        <fgColor rgb="FFFFFFCC"/>
        <bgColor rgb="FFF6F9D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rgb="FFFFF5CE"/>
      </patternFill>
    </fill>
  </fills>
  <borders count="18">
    <border>
      <left/>
      <right/>
      <top/>
      <bottom/>
      <diagonal/>
    </border>
    <border>
      <left/>
      <right/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/>
  </cellStyleXfs>
  <cellXfs count="28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1" fillId="0" borderId="0" xfId="0" applyNumberFormat="1" applyFont="1"/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1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1" xfId="0" applyBorder="1" applyAlignment="1">
      <alignment horizontal="left" vertical="center"/>
    </xf>
    <xf numFmtId="1" fontId="0" fillId="2" borderId="0" xfId="0" applyNumberFormat="1" applyFill="1" applyAlignment="1">
      <alignment horizontal="center"/>
    </xf>
    <xf numFmtId="0" fontId="0" fillId="0" borderId="2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/>
    <xf numFmtId="164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/>
    <xf numFmtId="164" fontId="0" fillId="0" borderId="0" xfId="0" applyNumberForma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left" vertical="center"/>
    </xf>
    <xf numFmtId="164" fontId="0" fillId="0" borderId="3" xfId="0" applyNumberFormat="1" applyBorder="1"/>
    <xf numFmtId="164" fontId="0" fillId="0" borderId="3" xfId="0" applyNumberFormat="1" applyBorder="1" applyAlignment="1">
      <alignment horizontal="center"/>
    </xf>
    <xf numFmtId="164" fontId="0" fillId="0" borderId="3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/>
    </xf>
    <xf numFmtId="0" fontId="0" fillId="0" borderId="3" xfId="0" applyBorder="1"/>
    <xf numFmtId="164" fontId="0" fillId="0" borderId="5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164" fontId="0" fillId="0" borderId="6" xfId="0" applyNumberFormat="1" applyBorder="1"/>
    <xf numFmtId="164" fontId="0" fillId="0" borderId="6" xfId="0" applyNumberFormat="1" applyBorder="1" applyAlignment="1">
      <alignment horizontal="center"/>
    </xf>
    <xf numFmtId="164" fontId="0" fillId="3" borderId="6" xfId="0" applyNumberFormat="1" applyFill="1" applyBorder="1" applyAlignment="1">
      <alignment horizontal="center" vertical="center"/>
    </xf>
    <xf numFmtId="1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164" fontId="0" fillId="3" borderId="0" xfId="0" applyNumberFormat="1" applyFill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horizontal="center"/>
    </xf>
    <xf numFmtId="164" fontId="0" fillId="4" borderId="0" xfId="0" applyNumberFormat="1" applyFill="1"/>
    <xf numFmtId="164" fontId="0" fillId="2" borderId="0" xfId="0" applyNumberFormat="1" applyFill="1"/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vertical="center"/>
    </xf>
    <xf numFmtId="0" fontId="0" fillId="2" borderId="0" xfId="0" applyFill="1"/>
    <xf numFmtId="164" fontId="0" fillId="4" borderId="4" xfId="0" applyNumberFormat="1" applyFill="1" applyBorder="1"/>
    <xf numFmtId="164" fontId="0" fillId="5" borderId="0" xfId="0" applyNumberFormat="1" applyFill="1" applyAlignment="1">
      <alignment horizontal="center"/>
    </xf>
    <xf numFmtId="0" fontId="0" fillId="2" borderId="8" xfId="0" applyFill="1" applyBorder="1" applyAlignment="1">
      <alignment horizontal="left" vertical="center"/>
    </xf>
    <xf numFmtId="164" fontId="0" fillId="6" borderId="4" xfId="0" applyNumberFormat="1" applyFill="1" applyBorder="1"/>
    <xf numFmtId="164" fontId="0" fillId="2" borderId="4" xfId="0" applyNumberFormat="1" applyFill="1" applyBorder="1"/>
    <xf numFmtId="0" fontId="0" fillId="5" borderId="0" xfId="0" applyFill="1" applyAlignment="1">
      <alignment horizontal="left" vertical="center"/>
    </xf>
    <xf numFmtId="164" fontId="0" fillId="7" borderId="4" xfId="0" applyNumberFormat="1" applyFill="1" applyBorder="1"/>
    <xf numFmtId="0" fontId="0" fillId="2" borderId="0" xfId="0" applyFill="1" applyAlignment="1">
      <alignment horizontal="center" vertical="center"/>
    </xf>
    <xf numFmtId="0" fontId="6" fillId="0" borderId="0" xfId="0" applyFont="1"/>
    <xf numFmtId="0" fontId="0" fillId="2" borderId="9" xfId="0" applyFill="1" applyBorder="1" applyAlignment="1">
      <alignment horizontal="left" vertical="center"/>
    </xf>
    <xf numFmtId="0" fontId="0" fillId="2" borderId="4" xfId="0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/>
    </xf>
    <xf numFmtId="1" fontId="0" fillId="2" borderId="4" xfId="0" applyNumberFormat="1" applyFill="1" applyBorder="1" applyAlignment="1">
      <alignment horizontal="center"/>
    </xf>
    <xf numFmtId="0" fontId="0" fillId="2" borderId="4" xfId="0" applyFill="1" applyBorder="1"/>
    <xf numFmtId="0" fontId="0" fillId="5" borderId="0" xfId="0" applyFill="1" applyAlignment="1">
      <alignment horizontal="center" vertical="center"/>
    </xf>
    <xf numFmtId="1" fontId="0" fillId="5" borderId="0" xfId="0" applyNumberFormat="1" applyFill="1" applyAlignment="1">
      <alignment horizontal="center"/>
    </xf>
    <xf numFmtId="0" fontId="0" fillId="5" borderId="0" xfId="0" applyFill="1"/>
    <xf numFmtId="164" fontId="0" fillId="6" borderId="0" xfId="0" applyNumberFormat="1" applyFill="1"/>
    <xf numFmtId="164" fontId="0" fillId="8" borderId="0" xfId="0" applyNumberFormat="1" applyFill="1" applyAlignment="1">
      <alignment horizontal="center"/>
    </xf>
    <xf numFmtId="1" fontId="0" fillId="0" borderId="0" xfId="0" applyNumberFormat="1" applyAlignment="1">
      <alignment horizontal="center" vertical="center"/>
    </xf>
    <xf numFmtId="164" fontId="0" fillId="9" borderId="0" xfId="0" applyNumberFormat="1" applyFill="1"/>
    <xf numFmtId="164" fontId="5" fillId="0" borderId="0" xfId="0" applyNumberFormat="1" applyFont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0" fontId="0" fillId="0" borderId="0" xfId="0" applyAlignment="1">
      <alignment horizontal="right"/>
    </xf>
    <xf numFmtId="164" fontId="0" fillId="10" borderId="0" xfId="0" applyNumberFormat="1" applyFill="1" applyAlignment="1">
      <alignment horizontal="center"/>
    </xf>
    <xf numFmtId="0" fontId="0" fillId="0" borderId="1" xfId="0" applyBorder="1" applyAlignment="1">
      <alignment horizontal="center"/>
    </xf>
    <xf numFmtId="164" fontId="0" fillId="6" borderId="0" xfId="0" applyNumberFormat="1" applyFill="1" applyAlignment="1">
      <alignment horizontal="right"/>
    </xf>
    <xf numFmtId="164" fontId="0" fillId="9" borderId="0" xfId="0" applyNumberFormat="1" applyFill="1" applyAlignment="1">
      <alignment horizontal="right"/>
    </xf>
    <xf numFmtId="164" fontId="0" fillId="2" borderId="0" xfId="0" applyNumberFormat="1" applyFill="1" applyAlignment="1">
      <alignment horizontal="right"/>
    </xf>
    <xf numFmtId="164" fontId="9" fillId="0" borderId="0" xfId="0" applyNumberFormat="1" applyFont="1" applyAlignment="1">
      <alignment horizontal="center" wrapText="1"/>
    </xf>
    <xf numFmtId="164" fontId="0" fillId="0" borderId="0" xfId="0" applyNumberFormat="1" applyAlignment="1">
      <alignment horizontal="right"/>
    </xf>
    <xf numFmtId="0" fontId="10" fillId="0" borderId="0" xfId="0" applyFont="1" applyAlignment="1">
      <alignment horizontal="center"/>
    </xf>
    <xf numFmtId="0" fontId="0" fillId="0" borderId="11" xfId="0" applyBorder="1" applyAlignment="1">
      <alignment horizontal="center"/>
    </xf>
    <xf numFmtId="0" fontId="10" fillId="0" borderId="8" xfId="0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0" xfId="0" applyAlignment="1">
      <alignment horizontal="left" vertical="center" wrapText="1"/>
    </xf>
    <xf numFmtId="0" fontId="0" fillId="0" borderId="8" xfId="0" applyBorder="1" applyAlignment="1">
      <alignment horizontal="center" vertical="center"/>
    </xf>
    <xf numFmtId="166" fontId="0" fillId="0" borderId="0" xfId="0" applyNumberFormat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7" xfId="0" applyBorder="1"/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9" xfId="0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0" borderId="15" xfId="0" applyBorder="1" applyAlignment="1">
      <alignment horizontal="center"/>
    </xf>
    <xf numFmtId="167" fontId="0" fillId="0" borderId="0" xfId="0" applyNumberFormat="1" applyAlignment="1">
      <alignment horizontal="left"/>
    </xf>
    <xf numFmtId="0" fontId="0" fillId="0" borderId="16" xfId="0" applyBorder="1" applyAlignment="1">
      <alignment horizontal="center"/>
    </xf>
    <xf numFmtId="0" fontId="0" fillId="0" borderId="12" xfId="0" applyBorder="1" applyAlignment="1">
      <alignment horizontal="left"/>
    </xf>
    <xf numFmtId="0" fontId="0" fillId="4" borderId="7" xfId="0" applyFill="1" applyBorder="1" applyAlignment="1">
      <alignment horizontal="center"/>
    </xf>
    <xf numFmtId="0" fontId="0" fillId="4" borderId="7" xfId="0" applyFill="1" applyBorder="1"/>
    <xf numFmtId="0" fontId="0" fillId="4" borderId="13" xfId="0" applyFill="1" applyBorder="1" applyAlignment="1">
      <alignment horizontal="center"/>
    </xf>
    <xf numFmtId="165" fontId="0" fillId="4" borderId="0" xfId="0" applyNumberFormat="1" applyFill="1" applyAlignment="1">
      <alignment horizontal="center"/>
    </xf>
    <xf numFmtId="0" fontId="0" fillId="4" borderId="16" xfId="0" applyFill="1" applyBorder="1" applyAlignment="1">
      <alignment horizontal="center"/>
    </xf>
    <xf numFmtId="164" fontId="0" fillId="4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4" fontId="0" fillId="11" borderId="0" xfId="0" applyNumberFormat="1" applyFill="1"/>
    <xf numFmtId="164" fontId="1" fillId="0" borderId="0" xfId="0" applyNumberFormat="1" applyFont="1" applyAlignment="1">
      <alignment horizontal="right"/>
    </xf>
    <xf numFmtId="0" fontId="0" fillId="2" borderId="8" xfId="0" applyFill="1" applyBorder="1" applyAlignment="1">
      <alignment horizontal="center" vertical="center"/>
    </xf>
    <xf numFmtId="164" fontId="0" fillId="2" borderId="8" xfId="0" applyNumberFormat="1" applyFill="1" applyBorder="1" applyAlignment="1">
      <alignment horizontal="center" vertical="center"/>
    </xf>
    <xf numFmtId="1" fontId="0" fillId="2" borderId="8" xfId="0" applyNumberFormat="1" applyFill="1" applyBorder="1" applyAlignment="1">
      <alignment horizontal="center" vertical="center"/>
    </xf>
    <xf numFmtId="164" fontId="0" fillId="2" borderId="8" xfId="0" applyNumberFormat="1" applyFill="1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164" fontId="0" fillId="0" borderId="2" xfId="0" applyNumberFormat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8" fontId="0" fillId="0" borderId="0" xfId="0" applyNumberFormat="1" applyAlignment="1">
      <alignment horizontal="left" vertical="center"/>
    </xf>
    <xf numFmtId="0" fontId="0" fillId="0" borderId="2" xfId="0" applyBorder="1"/>
    <xf numFmtId="164" fontId="0" fillId="0" borderId="1" xfId="0" applyNumberForma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2" borderId="9" xfId="0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0" fillId="0" borderId="0" xfId="0" quotePrefix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0" fontId="17" fillId="0" borderId="0" xfId="0" applyFont="1" applyAlignment="1">
      <alignment horizontal="left" vertical="center"/>
    </xf>
    <xf numFmtId="0" fontId="0" fillId="0" borderId="0" xfId="0" quotePrefix="1" applyAlignment="1">
      <alignment horizontal="center"/>
    </xf>
    <xf numFmtId="0" fontId="0" fillId="12" borderId="0" xfId="0" applyFill="1" applyAlignment="1">
      <alignment horizontal="left" vertical="center"/>
    </xf>
    <xf numFmtId="0" fontId="0" fillId="12" borderId="0" xfId="0" applyFill="1" applyAlignment="1">
      <alignment horizontal="center" vertical="center"/>
    </xf>
    <xf numFmtId="164" fontId="0" fillId="12" borderId="0" xfId="0" applyNumberFormat="1" applyFill="1" applyAlignment="1">
      <alignment horizontal="center"/>
    </xf>
    <xf numFmtId="164" fontId="0" fillId="12" borderId="0" xfId="0" applyNumberFormat="1" applyFill="1" applyAlignment="1">
      <alignment horizontal="center" vertical="center"/>
    </xf>
    <xf numFmtId="1" fontId="0" fillId="4" borderId="13" xfId="0" applyNumberFormat="1" applyFill="1" applyBorder="1" applyAlignment="1">
      <alignment horizontal="center"/>
    </xf>
    <xf numFmtId="1" fontId="1" fillId="0" borderId="0" xfId="0" applyNumberFormat="1" applyFont="1"/>
    <xf numFmtId="1" fontId="0" fillId="2" borderId="8" xfId="0" applyNumberFormat="1" applyFill="1" applyBorder="1" applyAlignment="1">
      <alignment horizontal="right" vertical="center"/>
    </xf>
    <xf numFmtId="1" fontId="0" fillId="0" borderId="0" xfId="0" applyNumberFormat="1"/>
    <xf numFmtId="164" fontId="0" fillId="13" borderId="0" xfId="0" applyNumberFormat="1" applyFill="1" applyAlignment="1">
      <alignment horizontal="center"/>
    </xf>
    <xf numFmtId="164" fontId="0" fillId="13" borderId="0" xfId="0" applyNumberFormat="1" applyFill="1" applyAlignment="1">
      <alignment horizontal="center" vertical="center"/>
    </xf>
    <xf numFmtId="164" fontId="0" fillId="13" borderId="0" xfId="0" applyNumberFormat="1" applyFill="1"/>
    <xf numFmtId="16" fontId="0" fillId="0" borderId="0" xfId="0" quotePrefix="1" applyNumberFormat="1" applyAlignment="1">
      <alignment horizontal="center" vertical="center"/>
    </xf>
    <xf numFmtId="0" fontId="0" fillId="0" borderId="0" xfId="0" quotePrefix="1" applyAlignment="1">
      <alignment horizontal="left" vertical="center"/>
    </xf>
    <xf numFmtId="1" fontId="0" fillId="0" borderId="1" xfId="0" applyNumberFormat="1" applyBorder="1"/>
    <xf numFmtId="1" fontId="0" fillId="0" borderId="3" xfId="0" applyNumberFormat="1" applyBorder="1"/>
    <xf numFmtId="1" fontId="0" fillId="0" borderId="6" xfId="0" applyNumberFormat="1" applyBorder="1"/>
    <xf numFmtId="1" fontId="0" fillId="2" borderId="0" xfId="0" applyNumberFormat="1" applyFill="1" applyAlignment="1">
      <alignment horizontal="left" vertical="center"/>
    </xf>
    <xf numFmtId="1" fontId="0" fillId="2" borderId="0" xfId="0" applyNumberFormat="1" applyFill="1"/>
    <xf numFmtId="1" fontId="0" fillId="0" borderId="0" xfId="0" applyNumberFormat="1" applyAlignment="1">
      <alignment horizontal="center" vertical="center" wrapText="1"/>
    </xf>
    <xf numFmtId="1" fontId="0" fillId="0" borderId="17" xfId="0" applyNumberFormat="1" applyBorder="1" applyAlignment="1">
      <alignment horizontal="center"/>
    </xf>
    <xf numFmtId="1" fontId="0" fillId="4" borderId="17" xfId="0" applyNumberFormat="1" applyFill="1" applyBorder="1" applyAlignment="1">
      <alignment horizontal="center"/>
    </xf>
    <xf numFmtId="167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left" vertical="center"/>
    </xf>
    <xf numFmtId="165" fontId="0" fillId="2" borderId="0" xfId="0" applyNumberFormat="1" applyFill="1"/>
    <xf numFmtId="0" fontId="18" fillId="0" borderId="0" xfId="0" applyFont="1"/>
    <xf numFmtId="0" fontId="19" fillId="0" borderId="7" xfId="0" applyFont="1" applyBorder="1" applyAlignment="1">
      <alignment horizontal="left" vertical="center"/>
    </xf>
    <xf numFmtId="0" fontId="19" fillId="2" borderId="0" xfId="0" applyFont="1" applyFill="1" applyAlignment="1">
      <alignment horizontal="left" vertical="center"/>
    </xf>
    <xf numFmtId="0" fontId="19" fillId="2" borderId="0" xfId="0" applyFont="1" applyFill="1" applyAlignment="1">
      <alignment horizontal="center" vertical="center"/>
    </xf>
    <xf numFmtId="164" fontId="19" fillId="2" borderId="0" xfId="0" applyNumberFormat="1" applyFont="1" applyFill="1"/>
    <xf numFmtId="0" fontId="19" fillId="0" borderId="0" xfId="0" applyFont="1"/>
    <xf numFmtId="164" fontId="19" fillId="2" borderId="0" xfId="0" applyNumberFormat="1" applyFont="1" applyFill="1" applyAlignment="1">
      <alignment horizontal="center"/>
    </xf>
    <xf numFmtId="164" fontId="19" fillId="2" borderId="0" xfId="0" applyNumberFormat="1" applyFont="1" applyFill="1" applyAlignment="1">
      <alignment horizontal="center" vertical="center"/>
    </xf>
    <xf numFmtId="1" fontId="19" fillId="2" borderId="0" xfId="0" applyNumberFormat="1" applyFont="1" applyFill="1" applyAlignment="1">
      <alignment horizontal="center"/>
    </xf>
    <xf numFmtId="1" fontId="19" fillId="2" borderId="0" xfId="0" applyNumberFormat="1" applyFont="1" applyFill="1"/>
    <xf numFmtId="164" fontId="19" fillId="6" borderId="0" xfId="0" applyNumberFormat="1" applyFont="1" applyFill="1"/>
    <xf numFmtId="0" fontId="19" fillId="2" borderId="0" xfId="0" applyFont="1" applyFill="1"/>
    <xf numFmtId="0" fontId="19" fillId="0" borderId="7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/>
    </xf>
    <xf numFmtId="0" fontId="19" fillId="0" borderId="6" xfId="0" applyFont="1" applyBorder="1" applyAlignment="1">
      <alignment horizontal="left" vertical="center"/>
    </xf>
    <xf numFmtId="164" fontId="19" fillId="0" borderId="6" xfId="0" applyNumberFormat="1" applyFont="1" applyBorder="1"/>
    <xf numFmtId="164" fontId="19" fillId="0" borderId="6" xfId="0" applyNumberFormat="1" applyFont="1" applyBorder="1" applyAlignment="1">
      <alignment horizontal="center"/>
    </xf>
    <xf numFmtId="164" fontId="19" fillId="0" borderId="6" xfId="0" applyNumberFormat="1" applyFont="1" applyBorder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1" fontId="19" fillId="0" borderId="6" xfId="0" applyNumberFormat="1" applyFont="1" applyBorder="1" applyAlignment="1">
      <alignment horizontal="center"/>
    </xf>
    <xf numFmtId="1" fontId="19" fillId="0" borderId="6" xfId="0" applyNumberFormat="1" applyFont="1" applyBorder="1"/>
    <xf numFmtId="0" fontId="19" fillId="0" borderId="6" xfId="0" applyFont="1" applyBorder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0" xfId="0" quotePrefix="1" applyFont="1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horizontal="left" vertical="center"/>
    </xf>
    <xf numFmtId="164" fontId="12" fillId="0" borderId="0" xfId="0" applyNumberFormat="1" applyFont="1"/>
    <xf numFmtId="167" fontId="0" fillId="0" borderId="0" xfId="0" quotePrefix="1" applyNumberFormat="1" applyAlignment="1">
      <alignment horizontal="center" vertical="center"/>
    </xf>
    <xf numFmtId="0" fontId="0" fillId="0" borderId="0" xfId="0" quotePrefix="1"/>
    <xf numFmtId="164" fontId="0" fillId="0" borderId="0" xfId="0" quotePrefix="1" applyNumberFormat="1" applyAlignment="1">
      <alignment horizontal="left"/>
    </xf>
    <xf numFmtId="0" fontId="20" fillId="5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164" fontId="20" fillId="2" borderId="0" xfId="0" applyNumberFormat="1" applyFont="1" applyFill="1"/>
    <xf numFmtId="0" fontId="20" fillId="0" borderId="0" xfId="0" applyFont="1"/>
    <xf numFmtId="0" fontId="20" fillId="2" borderId="0" xfId="0" applyFont="1" applyFill="1" applyAlignment="1">
      <alignment horizontal="left" vertical="center"/>
    </xf>
    <xf numFmtId="164" fontId="20" fillId="2" borderId="0" xfId="0" applyNumberFormat="1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164" fontId="20" fillId="2" borderId="0" xfId="0" applyNumberFormat="1" applyFont="1" applyFill="1" applyAlignment="1">
      <alignment horizontal="center" vertical="center"/>
    </xf>
    <xf numFmtId="1" fontId="20" fillId="2" borderId="0" xfId="0" applyNumberFormat="1" applyFont="1" applyFill="1" applyAlignment="1">
      <alignment horizontal="center"/>
    </xf>
    <xf numFmtId="1" fontId="20" fillId="2" borderId="0" xfId="0" applyNumberFormat="1" applyFont="1" applyFill="1"/>
    <xf numFmtId="0" fontId="20" fillId="2" borderId="0" xfId="0" applyFont="1" applyFill="1"/>
    <xf numFmtId="164" fontId="20" fillId="6" borderId="4" xfId="0" applyNumberFormat="1" applyFont="1" applyFill="1" applyBorder="1"/>
    <xf numFmtId="0" fontId="0" fillId="0" borderId="6" xfId="0" quotePrefix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14" borderId="0" xfId="0" applyFill="1" applyAlignment="1">
      <alignment horizontal="left" vertical="center"/>
    </xf>
    <xf numFmtId="0" fontId="0" fillId="14" borderId="0" xfId="0" applyFill="1" applyAlignment="1">
      <alignment horizontal="center"/>
    </xf>
    <xf numFmtId="164" fontId="0" fillId="15" borderId="8" xfId="0" applyNumberFormat="1" applyFill="1" applyBorder="1" applyAlignment="1">
      <alignment horizontal="right" vertical="center"/>
    </xf>
    <xf numFmtId="0" fontId="21" fillId="5" borderId="0" xfId="0" applyFont="1" applyFill="1" applyAlignment="1">
      <alignment horizontal="left" vertical="center"/>
    </xf>
    <xf numFmtId="164" fontId="0" fillId="0" borderId="0" xfId="0" applyNumberFormat="1" applyAlignment="1">
      <alignment horizontal="left"/>
    </xf>
    <xf numFmtId="164" fontId="21" fillId="2" borderId="8" xfId="0" applyNumberFormat="1" applyFont="1" applyFill="1" applyBorder="1" applyAlignment="1">
      <alignment horizontal="right" vertical="center"/>
    </xf>
    <xf numFmtId="164" fontId="21" fillId="2" borderId="12" xfId="0" applyNumberFormat="1" applyFont="1" applyFill="1" applyBorder="1" applyAlignment="1">
      <alignment horizontal="right" vertical="center"/>
    </xf>
    <xf numFmtId="0" fontId="21" fillId="16" borderId="0" xfId="0" applyFont="1" applyFill="1" applyAlignment="1">
      <alignment horizontal="left" vertical="center"/>
    </xf>
    <xf numFmtId="0" fontId="21" fillId="17" borderId="8" xfId="0" applyFont="1" applyFill="1" applyBorder="1" applyAlignment="1">
      <alignment horizontal="center" vertical="center"/>
    </xf>
    <xf numFmtId="164" fontId="21" fillId="17" borderId="8" xfId="0" applyNumberFormat="1" applyFont="1" applyFill="1" applyBorder="1" applyAlignment="1">
      <alignment horizontal="center" vertical="center"/>
    </xf>
    <xf numFmtId="1" fontId="21" fillId="17" borderId="8" xfId="0" applyNumberFormat="1" applyFont="1" applyFill="1" applyBorder="1" applyAlignment="1">
      <alignment horizontal="center" vertical="center"/>
    </xf>
    <xf numFmtId="164" fontId="21" fillId="17" borderId="8" xfId="0" applyNumberFormat="1" applyFont="1" applyFill="1" applyBorder="1" applyAlignment="1">
      <alignment horizontal="right" vertical="center"/>
    </xf>
    <xf numFmtId="1" fontId="21" fillId="17" borderId="8" xfId="0" applyNumberFormat="1" applyFont="1" applyFill="1" applyBorder="1" applyAlignment="1">
      <alignment horizontal="right" vertical="center"/>
    </xf>
    <xf numFmtId="0" fontId="21" fillId="17" borderId="8" xfId="0" applyFont="1" applyFill="1" applyBorder="1" applyAlignment="1">
      <alignment horizontal="left" vertical="center"/>
    </xf>
    <xf numFmtId="0" fontId="21" fillId="17" borderId="12" xfId="0" applyFont="1" applyFill="1" applyBorder="1" applyAlignment="1">
      <alignment horizontal="left" vertical="center"/>
    </xf>
    <xf numFmtId="0" fontId="21" fillId="17" borderId="12" xfId="0" applyFont="1" applyFill="1" applyBorder="1" applyAlignment="1">
      <alignment horizontal="center" vertical="center"/>
    </xf>
    <xf numFmtId="164" fontId="21" fillId="17" borderId="12" xfId="0" applyNumberFormat="1" applyFont="1" applyFill="1" applyBorder="1" applyAlignment="1">
      <alignment horizontal="center" vertical="center"/>
    </xf>
    <xf numFmtId="1" fontId="21" fillId="17" borderId="12" xfId="0" applyNumberFormat="1" applyFont="1" applyFill="1" applyBorder="1" applyAlignment="1">
      <alignment horizontal="center" vertical="center"/>
    </xf>
    <xf numFmtId="164" fontId="21" fillId="17" borderId="12" xfId="0" applyNumberFormat="1" applyFont="1" applyFill="1" applyBorder="1" applyAlignment="1">
      <alignment horizontal="right" vertical="center"/>
    </xf>
    <xf numFmtId="1" fontId="21" fillId="17" borderId="12" xfId="0" applyNumberFormat="1" applyFont="1" applyFill="1" applyBorder="1" applyAlignment="1">
      <alignment horizontal="right" vertical="center"/>
    </xf>
    <xf numFmtId="0" fontId="0" fillId="14" borderId="0" xfId="0" applyFill="1"/>
    <xf numFmtId="0" fontId="0" fillId="18" borderId="0" xfId="0" applyFill="1"/>
    <xf numFmtId="0" fontId="0" fillId="15" borderId="8" xfId="0" applyFill="1" applyBorder="1" applyAlignment="1">
      <alignment horizontal="center" vertical="center"/>
    </xf>
    <xf numFmtId="164" fontId="0" fillId="15" borderId="8" xfId="0" applyNumberFormat="1" applyFill="1" applyBorder="1" applyAlignment="1">
      <alignment horizontal="center" vertical="center"/>
    </xf>
    <xf numFmtId="1" fontId="0" fillId="15" borderId="8" xfId="0" applyNumberFormat="1" applyFill="1" applyBorder="1" applyAlignment="1">
      <alignment horizontal="center" vertical="center"/>
    </xf>
    <xf numFmtId="1" fontId="0" fillId="15" borderId="8" xfId="0" applyNumberFormat="1" applyFill="1" applyBorder="1" applyAlignment="1">
      <alignment horizontal="right" vertical="center"/>
    </xf>
    <xf numFmtId="0" fontId="0" fillId="19" borderId="8" xfId="0" applyFill="1" applyBorder="1" applyAlignment="1">
      <alignment horizontal="left" vertical="center"/>
    </xf>
    <xf numFmtId="0" fontId="0" fillId="19" borderId="8" xfId="0" applyFill="1" applyBorder="1" applyAlignment="1">
      <alignment horizontal="center" vertical="center"/>
    </xf>
    <xf numFmtId="164" fontId="0" fillId="19" borderId="8" xfId="0" applyNumberFormat="1" applyFill="1" applyBorder="1" applyAlignment="1">
      <alignment horizontal="center" vertical="center"/>
    </xf>
    <xf numFmtId="1" fontId="0" fillId="20" borderId="8" xfId="0" applyNumberFormat="1" applyFill="1" applyBorder="1" applyAlignment="1">
      <alignment horizontal="center" vertical="center"/>
    </xf>
    <xf numFmtId="164" fontId="0" fillId="19" borderId="8" xfId="0" applyNumberFormat="1" applyFill="1" applyBorder="1" applyAlignment="1">
      <alignment horizontal="right" vertical="center"/>
    </xf>
    <xf numFmtId="0" fontId="0" fillId="20" borderId="8" xfId="0" applyFill="1" applyBorder="1" applyAlignment="1">
      <alignment horizontal="center" vertical="center"/>
    </xf>
    <xf numFmtId="164" fontId="0" fillId="20" borderId="8" xfId="0" applyNumberFormat="1" applyFill="1" applyBorder="1" applyAlignment="1">
      <alignment horizontal="center" vertical="center"/>
    </xf>
    <xf numFmtId="164" fontId="0" fillId="20" borderId="8" xfId="0" applyNumberFormat="1" applyFill="1" applyBorder="1" applyAlignment="1">
      <alignment horizontal="right" vertical="center"/>
    </xf>
    <xf numFmtId="1" fontId="0" fillId="20" borderId="8" xfId="0" applyNumberFormat="1" applyFill="1" applyBorder="1" applyAlignment="1">
      <alignment horizontal="right" vertical="center"/>
    </xf>
    <xf numFmtId="0" fontId="21" fillId="21" borderId="0" xfId="0" applyFont="1" applyFill="1"/>
    <xf numFmtId="0" fontId="0" fillId="14" borderId="0" xfId="0" applyFill="1" applyAlignment="1">
      <alignment horizontal="center" vertical="center"/>
    </xf>
    <xf numFmtId="0" fontId="0" fillId="22" borderId="0" xfId="0" applyFill="1" applyAlignment="1">
      <alignment horizontal="left" vertical="center"/>
    </xf>
    <xf numFmtId="0" fontId="21" fillId="0" borderId="0" xfId="0" applyFont="1"/>
    <xf numFmtId="16" fontId="12" fillId="0" borderId="0" xfId="0" quotePrefix="1" applyNumberFormat="1" applyFont="1" applyAlignment="1">
      <alignment horizontal="center" vertical="center"/>
    </xf>
    <xf numFmtId="1" fontId="22" fillId="17" borderId="9" xfId="0" applyNumberFormat="1" applyFont="1" applyFill="1" applyBorder="1" applyAlignment="1">
      <alignment horizontal="right" vertical="center"/>
    </xf>
    <xf numFmtId="164" fontId="22" fillId="2" borderId="9" xfId="0" applyNumberFormat="1" applyFont="1" applyFill="1" applyBorder="1" applyAlignment="1">
      <alignment horizontal="right" vertical="center"/>
    </xf>
    <xf numFmtId="1" fontId="22" fillId="17" borderId="8" xfId="0" applyNumberFormat="1" applyFont="1" applyFill="1" applyBorder="1" applyAlignment="1">
      <alignment horizontal="right" vertical="center"/>
    </xf>
    <xf numFmtId="164" fontId="22" fillId="2" borderId="8" xfId="0" applyNumberFormat="1" applyFont="1" applyFill="1" applyBorder="1" applyAlignment="1">
      <alignment horizontal="right" vertical="center"/>
    </xf>
    <xf numFmtId="0" fontId="22" fillId="16" borderId="0" xfId="0" applyFont="1" applyFill="1" applyAlignment="1">
      <alignment horizontal="left" vertical="center"/>
    </xf>
    <xf numFmtId="0" fontId="22" fillId="17" borderId="8" xfId="0" applyFont="1" applyFill="1" applyBorder="1" applyAlignment="1">
      <alignment horizontal="center" vertical="center"/>
    </xf>
    <xf numFmtId="164" fontId="22" fillId="17" borderId="8" xfId="0" applyNumberFormat="1" applyFont="1" applyFill="1" applyBorder="1" applyAlignment="1">
      <alignment horizontal="center" vertical="center"/>
    </xf>
    <xf numFmtId="1" fontId="22" fillId="17" borderId="8" xfId="0" applyNumberFormat="1" applyFont="1" applyFill="1" applyBorder="1" applyAlignment="1">
      <alignment horizontal="center" vertical="center"/>
    </xf>
    <xf numFmtId="164" fontId="22" fillId="17" borderId="8" xfId="0" applyNumberFormat="1" applyFont="1" applyFill="1" applyBorder="1" applyAlignment="1">
      <alignment horizontal="right" vertical="center"/>
    </xf>
    <xf numFmtId="0" fontId="22" fillId="17" borderId="8" xfId="0" applyFont="1" applyFill="1" applyBorder="1" applyAlignment="1">
      <alignment horizontal="left" vertical="center"/>
    </xf>
    <xf numFmtId="0" fontId="22" fillId="17" borderId="9" xfId="0" applyFont="1" applyFill="1" applyBorder="1" applyAlignment="1">
      <alignment horizontal="center" vertical="center"/>
    </xf>
    <xf numFmtId="164" fontId="22" fillId="17" borderId="9" xfId="0" applyNumberFormat="1" applyFont="1" applyFill="1" applyBorder="1" applyAlignment="1">
      <alignment horizontal="center" vertical="center"/>
    </xf>
    <xf numFmtId="1" fontId="22" fillId="17" borderId="9" xfId="0" applyNumberFormat="1" applyFont="1" applyFill="1" applyBorder="1" applyAlignment="1">
      <alignment horizontal="center" vertical="center"/>
    </xf>
    <xf numFmtId="164" fontId="22" fillId="17" borderId="9" xfId="0" applyNumberFormat="1" applyFont="1" applyFill="1" applyBorder="1" applyAlignment="1">
      <alignment horizontal="right" vertical="center"/>
    </xf>
    <xf numFmtId="0" fontId="22" fillId="17" borderId="12" xfId="0" applyFont="1" applyFill="1" applyBorder="1" applyAlignment="1">
      <alignment horizontal="left" vertical="center"/>
    </xf>
    <xf numFmtId="0" fontId="22" fillId="21" borderId="0" xfId="0" applyFont="1" applyFill="1"/>
    <xf numFmtId="0" fontId="22" fillId="0" borderId="0" xfId="0" applyFont="1"/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6F9D4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E0C2CD"/>
      <rgbColor rgb="FF808080"/>
      <rgbColor rgb="FF9999FF"/>
      <rgbColor rgb="FF993366"/>
      <rgbColor rgb="FFFFFFD7"/>
      <rgbColor rgb="FFDEE6EF"/>
      <rgbColor rgb="FF660066"/>
      <rgbColor rgb="FFFF8080"/>
      <rgbColor rgb="FF2A6099"/>
      <rgbColor rgb="FFFFD7D7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5CE"/>
      <rgbColor rgb="FF99CCFF"/>
      <rgbColor rgb="FFFF99CC"/>
      <rgbColor rgb="FFCC99FF"/>
      <rgbColor rgb="FFFFDBB6"/>
      <rgbColor rgb="FF3366FF"/>
      <rgbColor rgb="FF33CCCC"/>
      <rgbColor rgb="FF81D41A"/>
      <rgbColor rgb="FFBBE33D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Richard Acock" id="{CCFFC2B8-860D-4CDB-9C01-B16C51B028CC}" userId="03f22f4889e67d72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K2" dT="2021-09-08T16:31:42.84" personId="{CCFFC2B8-860D-4CDB-9C01-B16C51B028CC}" id="{7B88B3CB-7DDC-4D83-A422-747CAB34B21C}">
    <text>Straffing Run</text>
  </threadedComment>
  <threadedComment ref="CL2" dT="2021-09-08T16:31:26.31" personId="{CCFFC2B8-860D-4CDB-9C01-B16C51B028CC}" id="{6D5D954B-7E29-43CF-B382-E0ADC93D3768}">
    <text>Bombing Run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K2" dT="2021-09-08T16:31:42.84" personId="{CCFFC2B8-860D-4CDB-9C01-B16C51B028CC}" id="{F355201E-B039-4993-BB5C-536C0C25124F}">
    <text>Straffing Run</text>
  </threadedComment>
  <threadedComment ref="CL2" dT="2021-09-08T16:31:26.31" personId="{CCFFC2B8-860D-4CDB-9C01-B16C51B028CC}" id="{3997717D-88C2-40BB-B7C7-1CE3919C8EC9}">
    <text>Bombing Run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ACC73-1E4A-4243-9201-721BF524391B}">
  <dimension ref="A1:CO650"/>
  <sheetViews>
    <sheetView showZeros="0" tabSelected="1" zoomScale="80" zoomScaleNormal="80" workbookViewId="0">
      <pane xSplit="2" ySplit="2" topLeftCell="C3" activePane="bottomRight" state="frozen"/>
      <selection pane="topRight" activeCell="C1" sqref="C1"/>
      <selection pane="bottomLeft" activeCell="A9" sqref="A9"/>
      <selection pane="bottomRight" activeCell="N634" sqref="N634"/>
    </sheetView>
  </sheetViews>
  <sheetFormatPr defaultColWidth="11.54296875" defaultRowHeight="12.5" x14ac:dyDescent="0.25"/>
  <cols>
    <col min="1" max="1" width="57.1796875" customWidth="1"/>
    <col min="2" max="2" width="7.26953125" style="1" customWidth="1"/>
    <col min="3" max="13" width="5.1796875" style="1" customWidth="1"/>
    <col min="14" max="14" width="9.1796875" style="1" customWidth="1"/>
    <col min="15" max="15" width="10.453125" style="1" customWidth="1"/>
    <col min="16" max="19" width="6.54296875" style="1" customWidth="1"/>
    <col min="20" max="20" width="4.54296875" style="1" customWidth="1"/>
    <col min="21" max="25" width="6.54296875" style="1" customWidth="1"/>
    <col min="26" max="26" width="8" style="1" customWidth="1"/>
    <col min="27" max="27" width="29" style="2" customWidth="1"/>
    <col min="28" max="29" width="7.54296875" style="3" customWidth="1"/>
    <col min="30" max="30" width="9.453125" style="3" customWidth="1"/>
    <col min="31" max="31" width="7.453125" customWidth="1"/>
    <col min="32" max="32" width="32.54296875" customWidth="1"/>
    <col min="33" max="33" width="21.6328125" customWidth="1"/>
    <col min="34" max="36" width="6.453125" style="4" customWidth="1"/>
    <col min="37" max="37" width="8.1796875" style="4" customWidth="1"/>
    <col min="38" max="39" width="6.453125" style="4" customWidth="1"/>
    <col min="40" max="40" width="5.1796875" style="4" customWidth="1"/>
    <col min="41" max="41" width="5.453125" style="4" customWidth="1"/>
    <col min="42" max="45" width="5.54296875" style="4" customWidth="1"/>
    <col min="46" max="46" width="22.7265625" style="4" customWidth="1"/>
    <col min="47" max="47" width="10.1796875" style="1" customWidth="1"/>
    <col min="48" max="54" width="8.1796875" style="4" customWidth="1"/>
    <col min="55" max="58" width="8.81640625" style="4" customWidth="1"/>
    <col min="59" max="59" width="5.1796875" style="16" customWidth="1"/>
    <col min="60" max="64" width="8.1796875" style="1" customWidth="1"/>
    <col min="65" max="68" width="8.81640625" style="1" customWidth="1"/>
    <col min="69" max="69" width="8.1796875" style="1" customWidth="1"/>
    <col min="70" max="70" width="7.54296875" style="151" customWidth="1"/>
    <col min="71" max="71" width="2.1796875" customWidth="1"/>
    <col min="72" max="72" width="10.54296875" style="3" customWidth="1"/>
    <col min="73" max="73" width="12.54296875" style="3" customWidth="1"/>
    <col min="74" max="74" width="8.81640625" style="4" customWidth="1"/>
    <col min="75" max="81" width="8.1796875" style="4" customWidth="1"/>
    <col min="82" max="84" width="8.81640625" style="4" customWidth="1"/>
    <col min="85" max="85" width="10.81640625" style="4" customWidth="1"/>
    <col min="86" max="86" width="14.54296875" style="4" customWidth="1"/>
    <col min="87" max="87" width="7.453125" style="16" customWidth="1"/>
    <col min="88" max="88" width="1.26953125" style="16" customWidth="1"/>
    <col min="89" max="89" width="9" style="16" customWidth="1"/>
    <col min="90" max="90" width="9.81640625" style="4" customWidth="1"/>
    <col min="91" max="91" width="16.81640625" style="3" customWidth="1"/>
  </cols>
  <sheetData>
    <row r="1" spans="1:92" ht="12.75" customHeight="1" x14ac:dyDescent="0.3">
      <c r="A1" s="281" t="s">
        <v>0</v>
      </c>
      <c r="B1" s="282" t="s">
        <v>1</v>
      </c>
      <c r="C1" s="282" t="s">
        <v>2</v>
      </c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 t="s">
        <v>3</v>
      </c>
      <c r="O1" s="282" t="s">
        <v>4</v>
      </c>
      <c r="P1" s="284" t="s">
        <v>5</v>
      </c>
      <c r="Q1" s="285" t="s">
        <v>6</v>
      </c>
      <c r="R1" s="282" t="s">
        <v>7</v>
      </c>
      <c r="S1" s="286" t="s">
        <v>8</v>
      </c>
      <c r="T1" s="285" t="s">
        <v>9</v>
      </c>
      <c r="U1" s="285"/>
      <c r="V1" s="285"/>
      <c r="W1" s="284" t="s">
        <v>10</v>
      </c>
      <c r="X1" s="282" t="s">
        <v>11</v>
      </c>
      <c r="Y1" s="282"/>
      <c r="Z1" s="280" t="s">
        <v>12</v>
      </c>
      <c r="AA1" s="281" t="s">
        <v>13</v>
      </c>
      <c r="AB1" s="7"/>
      <c r="AC1" s="7"/>
      <c r="AD1" s="7"/>
      <c r="AF1" s="281" t="s">
        <v>14</v>
      </c>
      <c r="AG1" s="282" t="s">
        <v>15</v>
      </c>
      <c r="AH1" s="283" t="s">
        <v>16</v>
      </c>
      <c r="AI1" s="283"/>
      <c r="AJ1" s="283"/>
      <c r="AK1" s="282" t="s">
        <v>17</v>
      </c>
      <c r="AL1" s="282" t="s">
        <v>18</v>
      </c>
      <c r="AM1" s="5" t="s">
        <v>19</v>
      </c>
      <c r="AN1" s="5"/>
      <c r="AO1" s="5"/>
      <c r="AP1" s="5"/>
      <c r="AQ1" s="5"/>
      <c r="AR1" s="5"/>
      <c r="AS1" s="5"/>
      <c r="AT1" s="281" t="s">
        <v>20</v>
      </c>
      <c r="AU1" s="5"/>
      <c r="AV1" s="283" t="s">
        <v>21</v>
      </c>
      <c r="AW1" s="283"/>
      <c r="AX1" s="283"/>
      <c r="AY1" s="283"/>
      <c r="AZ1" s="283"/>
      <c r="BA1" s="283"/>
      <c r="BB1" s="283"/>
      <c r="BC1" s="8"/>
      <c r="BD1" s="8"/>
      <c r="BE1" s="8"/>
      <c r="BF1" s="8"/>
      <c r="BG1" s="9"/>
      <c r="BH1" s="283" t="s">
        <v>22</v>
      </c>
      <c r="BI1" s="283"/>
      <c r="BJ1" s="283"/>
      <c r="BK1" s="283"/>
      <c r="BL1" s="283"/>
      <c r="BM1" s="283"/>
      <c r="BN1" s="283"/>
      <c r="BO1" s="283"/>
      <c r="BP1" s="283"/>
      <c r="BQ1" s="283"/>
      <c r="BR1" s="149"/>
      <c r="BS1" s="10"/>
      <c r="BT1" s="7"/>
      <c r="BU1" s="7"/>
      <c r="BV1" s="283" t="s">
        <v>23</v>
      </c>
      <c r="BW1" s="283"/>
      <c r="BX1" s="283"/>
      <c r="BY1" s="283"/>
      <c r="BZ1" s="283"/>
      <c r="CA1" s="283"/>
      <c r="CB1" s="283"/>
      <c r="CC1" s="283"/>
      <c r="CD1" s="283"/>
      <c r="CE1" s="283"/>
      <c r="CF1" s="283"/>
      <c r="CG1" s="283"/>
      <c r="CH1" s="283"/>
      <c r="CI1" s="9"/>
      <c r="CJ1" s="9"/>
      <c r="CK1" s="279" t="s">
        <v>24</v>
      </c>
      <c r="CL1" s="279"/>
      <c r="CM1" s="7"/>
      <c r="CN1" s="10"/>
    </row>
    <row r="2" spans="1:92" ht="13" x14ac:dyDescent="0.3">
      <c r="A2" s="281"/>
      <c r="B2" s="282"/>
      <c r="C2" s="5">
        <v>1</v>
      </c>
      <c r="D2" s="5">
        <v>2</v>
      </c>
      <c r="E2" s="5">
        <v>3</v>
      </c>
      <c r="F2" s="5">
        <v>4</v>
      </c>
      <c r="G2" s="5">
        <v>5</v>
      </c>
      <c r="H2" s="5">
        <v>6</v>
      </c>
      <c r="I2" s="5">
        <v>7</v>
      </c>
      <c r="J2" s="5">
        <v>8</v>
      </c>
      <c r="K2" s="5">
        <v>9</v>
      </c>
      <c r="L2" s="5">
        <v>10</v>
      </c>
      <c r="M2" s="5">
        <v>11</v>
      </c>
      <c r="N2" s="282"/>
      <c r="O2" s="282"/>
      <c r="P2" s="284"/>
      <c r="Q2" s="284"/>
      <c r="R2" s="284"/>
      <c r="S2" s="286"/>
      <c r="T2" s="6" t="s">
        <v>25</v>
      </c>
      <c r="U2" s="6" t="s">
        <v>26</v>
      </c>
      <c r="V2" s="6" t="s">
        <v>27</v>
      </c>
      <c r="W2" s="284"/>
      <c r="X2" s="11" t="s">
        <v>28</v>
      </c>
      <c r="Y2" s="11" t="s">
        <v>29</v>
      </c>
      <c r="Z2" s="280"/>
      <c r="AA2" s="281"/>
      <c r="AB2" s="8" t="s">
        <v>30</v>
      </c>
      <c r="AC2" s="8" t="s">
        <v>31</v>
      </c>
      <c r="AD2" s="8" t="s">
        <v>32</v>
      </c>
      <c r="AF2" s="281"/>
      <c r="AG2" s="282"/>
      <c r="AH2" s="8" t="s">
        <v>33</v>
      </c>
      <c r="AI2" s="8" t="s">
        <v>34</v>
      </c>
      <c r="AJ2" s="8" t="s">
        <v>35</v>
      </c>
      <c r="AK2" s="282"/>
      <c r="AL2" s="282"/>
      <c r="AM2" s="5"/>
      <c r="AN2" s="5" t="s">
        <v>36</v>
      </c>
      <c r="AO2" s="5" t="s">
        <v>37</v>
      </c>
      <c r="AP2" s="5" t="s">
        <v>38</v>
      </c>
      <c r="AQ2" s="5" t="s">
        <v>415</v>
      </c>
      <c r="AR2" s="5" t="s">
        <v>24</v>
      </c>
      <c r="AS2" s="5" t="s">
        <v>443</v>
      </c>
      <c r="AT2" s="281"/>
      <c r="AU2" s="8" t="s">
        <v>39</v>
      </c>
      <c r="AV2" s="8" t="s">
        <v>33</v>
      </c>
      <c r="AW2" s="8" t="s">
        <v>34</v>
      </c>
      <c r="AX2" s="8" t="s">
        <v>35</v>
      </c>
      <c r="AY2" s="8" t="s">
        <v>28</v>
      </c>
      <c r="AZ2" s="8" t="s">
        <v>40</v>
      </c>
      <c r="BA2" s="8" t="s">
        <v>41</v>
      </c>
      <c r="BB2" s="8" t="s">
        <v>42</v>
      </c>
      <c r="BC2" s="8" t="s">
        <v>43</v>
      </c>
      <c r="BD2" s="8" t="s">
        <v>44</v>
      </c>
      <c r="BE2" s="8" t="s">
        <v>45</v>
      </c>
      <c r="BF2" s="8" t="s">
        <v>443</v>
      </c>
      <c r="BG2" s="9" t="s">
        <v>46</v>
      </c>
      <c r="BH2" s="8" t="s">
        <v>33</v>
      </c>
      <c r="BI2" s="8" t="s">
        <v>34</v>
      </c>
      <c r="BJ2" s="8" t="s">
        <v>35</v>
      </c>
      <c r="BK2" s="8" t="s">
        <v>28</v>
      </c>
      <c r="BL2" s="8" t="s">
        <v>40</v>
      </c>
      <c r="BM2" s="8" t="s">
        <v>41</v>
      </c>
      <c r="BN2" s="8" t="s">
        <v>42</v>
      </c>
      <c r="BO2" s="8" t="s">
        <v>43</v>
      </c>
      <c r="BP2" s="8" t="s">
        <v>44</v>
      </c>
      <c r="BQ2" s="8" t="s">
        <v>45</v>
      </c>
      <c r="BR2" s="9" t="s">
        <v>47</v>
      </c>
      <c r="BS2" s="10"/>
      <c r="BT2" s="7" t="s">
        <v>48</v>
      </c>
      <c r="BU2" s="7" t="s">
        <v>49</v>
      </c>
      <c r="BV2" s="8" t="s">
        <v>39</v>
      </c>
      <c r="BW2" s="8" t="s">
        <v>34</v>
      </c>
      <c r="BX2" s="8" t="s">
        <v>50</v>
      </c>
      <c r="BY2" s="8" t="s">
        <v>41</v>
      </c>
      <c r="BZ2" s="8" t="s">
        <v>51</v>
      </c>
      <c r="CA2" s="141" t="s">
        <v>416</v>
      </c>
      <c r="CB2" s="8" t="s">
        <v>52</v>
      </c>
      <c r="CC2" s="8" t="s">
        <v>53</v>
      </c>
      <c r="CD2" s="8" t="s">
        <v>54</v>
      </c>
      <c r="CE2" s="8" t="s">
        <v>55</v>
      </c>
      <c r="CF2" s="141" t="s">
        <v>417</v>
      </c>
      <c r="CG2" s="8" t="s">
        <v>48</v>
      </c>
      <c r="CH2" s="8" t="s">
        <v>49</v>
      </c>
      <c r="CI2" s="9" t="s">
        <v>25</v>
      </c>
      <c r="CJ2" s="9"/>
      <c r="CK2" s="9" t="s">
        <v>56</v>
      </c>
      <c r="CL2" s="8" t="s">
        <v>57</v>
      </c>
      <c r="CM2" s="7" t="s">
        <v>58</v>
      </c>
      <c r="CN2" s="10" t="s">
        <v>59</v>
      </c>
    </row>
    <row r="3" spans="1:92" ht="15.5" x14ac:dyDescent="0.25">
      <c r="A3" s="12" t="s">
        <v>60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">
        <v>0</v>
      </c>
      <c r="O3" s="13"/>
      <c r="P3" s="13"/>
      <c r="Q3" s="13"/>
      <c r="R3" s="13"/>
      <c r="S3" s="14"/>
      <c r="T3" s="13"/>
      <c r="U3" s="13"/>
      <c r="V3" s="13"/>
      <c r="W3" s="13"/>
      <c r="Z3" s="14"/>
      <c r="AA3" s="15"/>
      <c r="AF3" s="15"/>
      <c r="AG3" s="15"/>
    </row>
    <row r="4" spans="1:92" ht="15.5" x14ac:dyDescent="0.25">
      <c r="A4" s="12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"/>
      <c r="O4" s="13"/>
      <c r="P4" s="13"/>
      <c r="Q4" s="13"/>
      <c r="R4" s="13"/>
      <c r="S4" s="14"/>
      <c r="T4" s="13"/>
      <c r="U4" s="13"/>
      <c r="V4" s="13"/>
      <c r="W4" s="13"/>
      <c r="Z4" s="14"/>
      <c r="AA4" s="15"/>
      <c r="AF4" s="15"/>
      <c r="AG4" s="15"/>
    </row>
    <row r="5" spans="1:92" ht="13" x14ac:dyDescent="0.25">
      <c r="A5" s="17" t="s">
        <v>61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"/>
      <c r="O5" s="13"/>
      <c r="P5" s="13"/>
      <c r="Q5" s="13"/>
      <c r="R5" s="13"/>
      <c r="S5" s="14"/>
      <c r="T5" s="13"/>
      <c r="U5" s="13"/>
      <c r="V5" s="13"/>
      <c r="W5" s="13"/>
      <c r="Z5" s="14"/>
      <c r="AA5" s="15"/>
      <c r="AF5" s="15"/>
      <c r="AG5" s="15"/>
    </row>
    <row r="6" spans="1:92" x14ac:dyDescent="0.25">
      <c r="A6" s="18" t="s">
        <v>62</v>
      </c>
      <c r="B6" s="21"/>
      <c r="C6" s="21"/>
      <c r="D6" s="21"/>
      <c r="E6" s="21"/>
      <c r="F6" s="21"/>
      <c r="G6" s="21"/>
      <c r="H6" s="21"/>
      <c r="I6" s="13"/>
      <c r="J6" s="13"/>
      <c r="K6" s="13"/>
      <c r="L6" s="13"/>
      <c r="M6" s="13"/>
      <c r="N6" s="13">
        <v>22</v>
      </c>
      <c r="O6" s="13" t="s">
        <v>63</v>
      </c>
      <c r="P6" s="13">
        <v>2</v>
      </c>
      <c r="Q6" s="13" t="s">
        <v>64</v>
      </c>
      <c r="R6" s="13" t="s">
        <v>64</v>
      </c>
      <c r="S6" s="14">
        <v>2</v>
      </c>
      <c r="T6" s="13" t="s">
        <v>65</v>
      </c>
      <c r="U6" s="13">
        <v>7</v>
      </c>
      <c r="V6" s="13"/>
      <c r="W6" s="13">
        <v>2</v>
      </c>
      <c r="X6" s="1">
        <v>5</v>
      </c>
      <c r="Y6" s="1">
        <v>1</v>
      </c>
      <c r="Z6" s="14">
        <v>5</v>
      </c>
      <c r="AA6" s="15" t="s">
        <v>66</v>
      </c>
      <c r="AB6" s="3">
        <f t="shared" ref="AB6:AB14" si="0">((U6/8)^$V$296)*((((X6-(Y6-1)/2)/8)^$X$296)*((S6/3)^$Z$296))</f>
        <v>0.63547690020788838</v>
      </c>
      <c r="AC6" s="3">
        <f t="shared" ref="AC6:AC14" si="1">SUM(((25/N6)^$Z$296)*(AB6/$AB$34))</f>
        <v>0.88101468093331148</v>
      </c>
      <c r="AD6" s="3">
        <f t="shared" ref="AD6:AD14" si="2">(P6/($AZ$34*(1/AC6)))</f>
        <v>2.2654663223999436</v>
      </c>
      <c r="AF6" s="15"/>
      <c r="AG6" s="15"/>
      <c r="CI6" s="19">
        <f t="shared" ref="CI6:CI14" si="3">AD6*X6</f>
        <v>11.327331611999718</v>
      </c>
      <c r="CJ6" s="19"/>
      <c r="CK6" s="19"/>
    </row>
    <row r="7" spans="1:92" x14ac:dyDescent="0.25">
      <c r="A7" s="15" t="s">
        <v>67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>
        <v>24</v>
      </c>
      <c r="O7" s="13" t="s">
        <v>63</v>
      </c>
      <c r="P7" s="13">
        <v>2</v>
      </c>
      <c r="Q7" s="13" t="s">
        <v>64</v>
      </c>
      <c r="R7" s="13" t="s">
        <v>64</v>
      </c>
      <c r="S7" s="14">
        <v>3</v>
      </c>
      <c r="T7" s="13" t="s">
        <v>65</v>
      </c>
      <c r="U7" s="13">
        <v>7</v>
      </c>
      <c r="V7" s="13"/>
      <c r="W7" s="13">
        <v>2</v>
      </c>
      <c r="X7" s="1">
        <v>5</v>
      </c>
      <c r="Y7" s="1">
        <v>1</v>
      </c>
      <c r="Z7" s="14">
        <v>5</v>
      </c>
      <c r="AA7" s="15" t="s">
        <v>66</v>
      </c>
      <c r="AB7" s="3">
        <f t="shared" si="0"/>
        <v>0.86132730041343208</v>
      </c>
      <c r="AC7" s="3">
        <f t="shared" si="1"/>
        <v>1.1186910641127121</v>
      </c>
      <c r="AD7" s="3">
        <f t="shared" si="2"/>
        <v>2.8766341648612594</v>
      </c>
      <c r="AF7" s="15"/>
      <c r="AG7" s="15"/>
      <c r="CI7" s="19">
        <f t="shared" si="3"/>
        <v>14.383170824306298</v>
      </c>
      <c r="CJ7" s="19"/>
      <c r="CK7" s="19"/>
    </row>
    <row r="8" spans="1:92" x14ac:dyDescent="0.25">
      <c r="A8" s="15" t="s">
        <v>68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>
        <v>24</v>
      </c>
      <c r="O8" s="13" t="s">
        <v>63</v>
      </c>
      <c r="P8" s="13">
        <v>2</v>
      </c>
      <c r="Q8" s="13" t="s">
        <v>64</v>
      </c>
      <c r="R8" s="13" t="s">
        <v>64</v>
      </c>
      <c r="S8" s="14">
        <v>3</v>
      </c>
      <c r="T8" s="13" t="s">
        <v>65</v>
      </c>
      <c r="U8" s="13">
        <v>7</v>
      </c>
      <c r="V8" s="13"/>
      <c r="W8" s="13">
        <v>2</v>
      </c>
      <c r="X8" s="1">
        <v>7</v>
      </c>
      <c r="Y8" s="1">
        <v>1</v>
      </c>
      <c r="Z8" s="14">
        <v>5</v>
      </c>
      <c r="AA8" s="15" t="s">
        <v>66</v>
      </c>
      <c r="AB8" s="3">
        <f t="shared" si="0"/>
        <v>0.94482945198530943</v>
      </c>
      <c r="AC8" s="3">
        <f t="shared" si="1"/>
        <v>1.2271435777539339</v>
      </c>
      <c r="AD8" s="3">
        <f t="shared" si="2"/>
        <v>3.1555120570815443</v>
      </c>
      <c r="AF8" s="15"/>
      <c r="AG8" s="15"/>
      <c r="CI8" s="19">
        <f t="shared" si="3"/>
        <v>22.088584399570809</v>
      </c>
      <c r="CJ8" s="19"/>
      <c r="CK8" s="19"/>
    </row>
    <row r="9" spans="1:92" x14ac:dyDescent="0.25">
      <c r="A9" s="18" t="s">
        <v>69</v>
      </c>
      <c r="B9" s="21"/>
      <c r="C9" s="21"/>
      <c r="D9" s="21"/>
      <c r="E9" s="21"/>
      <c r="F9" s="21"/>
      <c r="G9" s="21"/>
      <c r="H9" s="21"/>
      <c r="I9" s="13"/>
      <c r="J9" s="13"/>
      <c r="K9" s="13"/>
      <c r="L9" s="13"/>
      <c r="M9" s="13"/>
      <c r="N9" s="13">
        <v>24</v>
      </c>
      <c r="O9" s="13" t="s">
        <v>70</v>
      </c>
      <c r="P9" s="13">
        <v>5</v>
      </c>
      <c r="Q9" s="13">
        <v>2</v>
      </c>
      <c r="R9" s="13" t="s">
        <v>64</v>
      </c>
      <c r="S9" s="14">
        <v>2</v>
      </c>
      <c r="T9" s="13" t="s">
        <v>71</v>
      </c>
      <c r="U9" s="13">
        <v>4</v>
      </c>
      <c r="V9" s="13"/>
      <c r="W9" s="13">
        <v>4</v>
      </c>
      <c r="X9" s="1">
        <v>5</v>
      </c>
      <c r="Y9" s="1">
        <v>1</v>
      </c>
      <c r="Z9" s="14">
        <v>5</v>
      </c>
      <c r="AA9" s="15" t="s">
        <v>66</v>
      </c>
      <c r="AB9" s="3">
        <f t="shared" si="0"/>
        <v>0.58431099850748469</v>
      </c>
      <c r="AC9" s="3">
        <f t="shared" si="1"/>
        <v>0.75890255931670192</v>
      </c>
      <c r="AD9" s="3">
        <f t="shared" si="2"/>
        <v>4.8786593098930835</v>
      </c>
      <c r="AF9" s="15"/>
      <c r="AG9" s="15"/>
      <c r="CI9" s="19">
        <f t="shared" si="3"/>
        <v>24.393296549465418</v>
      </c>
      <c r="CJ9" s="19"/>
      <c r="CK9" s="19"/>
    </row>
    <row r="10" spans="1:92" x14ac:dyDescent="0.25">
      <c r="A10" s="18" t="s">
        <v>72</v>
      </c>
      <c r="B10" s="21"/>
      <c r="C10" s="21"/>
      <c r="D10" s="21"/>
      <c r="E10" s="21"/>
      <c r="F10" s="21"/>
      <c r="G10" s="21"/>
      <c r="H10" s="21"/>
      <c r="I10" s="13"/>
      <c r="J10" s="13"/>
      <c r="K10" s="13"/>
      <c r="L10" s="13"/>
      <c r="M10" s="13"/>
      <c r="N10" s="13">
        <v>27</v>
      </c>
      <c r="O10" s="13" t="s">
        <v>70</v>
      </c>
      <c r="P10" s="13">
        <v>6</v>
      </c>
      <c r="Q10" s="13">
        <v>2</v>
      </c>
      <c r="R10" s="13" t="s">
        <v>64</v>
      </c>
      <c r="S10" s="14">
        <v>2</v>
      </c>
      <c r="T10" s="13" t="s">
        <v>71</v>
      </c>
      <c r="U10" s="13">
        <v>4</v>
      </c>
      <c r="V10" s="13"/>
      <c r="W10" s="13">
        <v>4</v>
      </c>
      <c r="X10" s="1">
        <v>5</v>
      </c>
      <c r="Y10" s="1">
        <v>1</v>
      </c>
      <c r="Z10" s="14">
        <v>5</v>
      </c>
      <c r="AA10" s="15" t="s">
        <v>66</v>
      </c>
      <c r="AB10" s="3">
        <f t="shared" si="0"/>
        <v>0.58431099850748469</v>
      </c>
      <c r="AC10" s="3">
        <f t="shared" si="1"/>
        <v>0.69473891427002887</v>
      </c>
      <c r="AD10" s="3">
        <f t="shared" si="2"/>
        <v>5.3594144815116511</v>
      </c>
      <c r="AF10" s="15"/>
      <c r="AG10" s="15"/>
      <c r="CI10" s="19">
        <f t="shared" si="3"/>
        <v>26.797072407558254</v>
      </c>
      <c r="CJ10" s="19"/>
      <c r="CK10" s="19"/>
    </row>
    <row r="11" spans="1:92" x14ac:dyDescent="0.25">
      <c r="A11" s="15" t="s">
        <v>73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>
        <v>26</v>
      </c>
      <c r="O11" s="13" t="s">
        <v>70</v>
      </c>
      <c r="P11" s="13">
        <v>6.33</v>
      </c>
      <c r="Q11" s="13">
        <v>2</v>
      </c>
      <c r="R11" s="13" t="s">
        <v>64</v>
      </c>
      <c r="S11" s="14">
        <v>2</v>
      </c>
      <c r="T11" s="13" t="s">
        <v>71</v>
      </c>
      <c r="U11" s="13">
        <v>4</v>
      </c>
      <c r="V11" s="13"/>
      <c r="W11" s="13">
        <v>4</v>
      </c>
      <c r="X11" s="1">
        <v>5</v>
      </c>
      <c r="Y11" s="1">
        <v>1</v>
      </c>
      <c r="Z11" s="14">
        <v>5</v>
      </c>
      <c r="AA11" s="15" t="s">
        <v>66</v>
      </c>
      <c r="AB11" s="3">
        <f t="shared" si="0"/>
        <v>0.58431099850748469</v>
      </c>
      <c r="AC11" s="3">
        <f t="shared" si="1"/>
        <v>0.71468462255600407</v>
      </c>
      <c r="AD11" s="3">
        <f t="shared" si="2"/>
        <v>5.8165118495736499</v>
      </c>
      <c r="AF11" s="15"/>
      <c r="AG11" s="15"/>
      <c r="CI11" s="19">
        <f t="shared" si="3"/>
        <v>29.08255924786825</v>
      </c>
      <c r="CJ11" s="19"/>
      <c r="CK11" s="19"/>
    </row>
    <row r="12" spans="1:92" x14ac:dyDescent="0.25">
      <c r="A12" s="15" t="s">
        <v>74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>
        <v>28</v>
      </c>
      <c r="O12" s="13" t="s">
        <v>70</v>
      </c>
      <c r="P12" s="13">
        <v>5</v>
      </c>
      <c r="Q12" s="13" t="s">
        <v>64</v>
      </c>
      <c r="R12" s="13" t="s">
        <v>64</v>
      </c>
      <c r="S12" s="14">
        <v>2</v>
      </c>
      <c r="T12" s="13" t="s">
        <v>71</v>
      </c>
      <c r="U12" s="13">
        <v>4</v>
      </c>
      <c r="V12" s="13"/>
      <c r="W12" s="13">
        <v>4</v>
      </c>
      <c r="X12" s="1">
        <v>6</v>
      </c>
      <c r="Y12" s="1">
        <v>1</v>
      </c>
      <c r="Z12" s="14">
        <v>5</v>
      </c>
      <c r="AA12" s="15" t="s">
        <v>66</v>
      </c>
      <c r="AB12" s="3">
        <f t="shared" si="0"/>
        <v>0.6143543020495954</v>
      </c>
      <c r="AC12" s="3">
        <f t="shared" si="1"/>
        <v>0.71080548083976192</v>
      </c>
      <c r="AD12" s="3">
        <f t="shared" si="2"/>
        <v>4.5694638053984695</v>
      </c>
      <c r="AF12" s="15"/>
      <c r="AG12" s="15"/>
      <c r="CI12" s="19">
        <f t="shared" si="3"/>
        <v>27.416782832390815</v>
      </c>
      <c r="CJ12" s="19"/>
      <c r="CK12" s="19"/>
    </row>
    <row r="13" spans="1:92" x14ac:dyDescent="0.25">
      <c r="A13" s="15" t="s">
        <v>75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>
        <v>31</v>
      </c>
      <c r="O13" s="13" t="s">
        <v>70</v>
      </c>
      <c r="P13" s="13">
        <v>6</v>
      </c>
      <c r="Q13" s="13" t="s">
        <v>64</v>
      </c>
      <c r="R13" s="13" t="s">
        <v>64</v>
      </c>
      <c r="S13" s="14">
        <v>2</v>
      </c>
      <c r="T13" s="13" t="s">
        <v>71</v>
      </c>
      <c r="U13" s="13">
        <v>4</v>
      </c>
      <c r="V13" s="13"/>
      <c r="W13" s="13">
        <v>4</v>
      </c>
      <c r="X13" s="1">
        <v>6</v>
      </c>
      <c r="Y13" s="1">
        <v>1</v>
      </c>
      <c r="Z13" s="14">
        <v>5</v>
      </c>
      <c r="AA13" s="15" t="s">
        <v>66</v>
      </c>
      <c r="AB13" s="3">
        <f t="shared" si="0"/>
        <v>0.6143543020495954</v>
      </c>
      <c r="AC13" s="3">
        <f t="shared" si="1"/>
        <v>0.65856405220924663</v>
      </c>
      <c r="AD13" s="3">
        <f t="shared" si="2"/>
        <v>5.0803512598999028</v>
      </c>
      <c r="AF13" s="15"/>
      <c r="AG13" s="15"/>
      <c r="CI13" s="19">
        <f t="shared" si="3"/>
        <v>30.482107559399417</v>
      </c>
      <c r="CJ13" s="19"/>
      <c r="CK13" s="19"/>
    </row>
    <row r="14" spans="1:92" x14ac:dyDescent="0.25">
      <c r="A14" s="20" t="s">
        <v>76</v>
      </c>
      <c r="B14" s="126"/>
      <c r="C14" s="126"/>
      <c r="D14" s="126"/>
      <c r="E14" s="126"/>
      <c r="F14" s="126"/>
      <c r="G14" s="126"/>
      <c r="H14" s="126"/>
      <c r="I14" s="13"/>
      <c r="J14" s="13"/>
      <c r="K14" s="13"/>
      <c r="L14" s="13"/>
      <c r="M14" s="13"/>
      <c r="N14" s="13">
        <v>14</v>
      </c>
      <c r="O14" s="13" t="s">
        <v>77</v>
      </c>
      <c r="P14" s="13">
        <v>1</v>
      </c>
      <c r="Q14" s="13" t="s">
        <v>64</v>
      </c>
      <c r="R14" s="13" t="s">
        <v>64</v>
      </c>
      <c r="S14" s="14">
        <v>2</v>
      </c>
      <c r="T14" s="13" t="s">
        <v>65</v>
      </c>
      <c r="U14" s="13">
        <v>7</v>
      </c>
      <c r="V14" s="13"/>
      <c r="W14" s="13">
        <v>3</v>
      </c>
      <c r="X14" s="1">
        <v>7</v>
      </c>
      <c r="Y14" s="1">
        <v>-1</v>
      </c>
      <c r="Z14" s="14">
        <v>5</v>
      </c>
      <c r="AA14" s="15" t="s">
        <v>78</v>
      </c>
      <c r="AB14" s="3">
        <f t="shared" si="0"/>
        <v>0.72315728178661576</v>
      </c>
      <c r="AC14" s="3">
        <f t="shared" si="1"/>
        <v>1.4071394032851936</v>
      </c>
      <c r="AD14" s="3">
        <f t="shared" si="2"/>
        <v>1.8091792327952492</v>
      </c>
      <c r="AF14" s="15"/>
      <c r="AG14" s="15"/>
      <c r="CI14" s="19">
        <f t="shared" si="3"/>
        <v>12.664254629566745</v>
      </c>
      <c r="CJ14" s="19"/>
      <c r="CK14" s="19"/>
    </row>
    <row r="15" spans="1:92" x14ac:dyDescent="0.25">
      <c r="A15" s="15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4"/>
      <c r="T15" s="13"/>
      <c r="U15" s="13"/>
      <c r="V15" s="13"/>
      <c r="W15" s="13"/>
      <c r="Z15" s="14"/>
      <c r="AA15" s="15"/>
      <c r="AF15" s="15"/>
      <c r="AG15" s="15"/>
    </row>
    <row r="16" spans="1:92" ht="13" x14ac:dyDescent="0.25">
      <c r="A16" s="17" t="s">
        <v>2</v>
      </c>
      <c r="B16" s="135"/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"/>
      <c r="O16" s="13"/>
      <c r="P16" s="13"/>
      <c r="Q16" s="13"/>
      <c r="R16" s="13"/>
      <c r="S16" s="14"/>
      <c r="T16" s="13"/>
      <c r="U16" s="13"/>
      <c r="V16" s="13"/>
      <c r="W16" s="13"/>
      <c r="Z16" s="14"/>
      <c r="AA16" s="15"/>
      <c r="AF16" s="15"/>
      <c r="AG16" s="15"/>
    </row>
    <row r="17" spans="1:92" x14ac:dyDescent="0.25">
      <c r="A17" s="18" t="s">
        <v>79</v>
      </c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 t="s">
        <v>80</v>
      </c>
      <c r="O17" s="21"/>
      <c r="P17" s="21"/>
      <c r="Q17" s="21"/>
      <c r="R17" s="21"/>
      <c r="S17" s="22"/>
      <c r="T17" s="21"/>
      <c r="U17" s="21"/>
      <c r="V17" s="21"/>
      <c r="W17" s="21"/>
      <c r="X17" s="86"/>
      <c r="Y17" s="86"/>
      <c r="Z17" s="22"/>
      <c r="AA17" s="18"/>
      <c r="AB17" s="23"/>
      <c r="AC17" s="23"/>
      <c r="AD17" s="23"/>
      <c r="AF17" s="18" t="s">
        <v>79</v>
      </c>
      <c r="AG17" s="21" t="s">
        <v>81</v>
      </c>
      <c r="AH17" s="21">
        <v>0</v>
      </c>
      <c r="AI17" s="21">
        <v>2</v>
      </c>
      <c r="AJ17" s="21">
        <v>1</v>
      </c>
      <c r="AK17" s="21">
        <v>2</v>
      </c>
      <c r="AL17" s="21" t="s">
        <v>82</v>
      </c>
      <c r="AM17" s="21">
        <v>6</v>
      </c>
      <c r="AN17" s="21">
        <v>0</v>
      </c>
      <c r="AO17" s="21">
        <v>3</v>
      </c>
      <c r="AP17" s="21">
        <v>1</v>
      </c>
      <c r="AQ17" s="21">
        <v>0</v>
      </c>
      <c r="AR17" s="21">
        <v>0</v>
      </c>
      <c r="AS17" s="21"/>
      <c r="AT17" s="18"/>
      <c r="AU17" s="24"/>
      <c r="AV17" s="24">
        <f t="shared" ref="AV17:AV31" si="4">SUM(1/3*AH17*(7-$AK17+7-$AM17)/6)</f>
        <v>0</v>
      </c>
      <c r="AW17" s="24">
        <f t="shared" ref="AW17:AX31" si="5">SUM(1/3*AI17*(7-$AK17+7-$AM17)/6)</f>
        <v>0.66666666666666663</v>
      </c>
      <c r="AX17" s="24">
        <f t="shared" si="5"/>
        <v>0.33333333333333331</v>
      </c>
      <c r="AY17" s="133">
        <f t="shared" ref="AY17:AY24" si="6">AW17</f>
        <v>0.66666666666666663</v>
      </c>
      <c r="AZ17" s="133">
        <f t="shared" ref="AZ17:AZ31" si="7">SUM(AV17:AX17)/3</f>
        <v>0.33333333333333331</v>
      </c>
      <c r="BA17" s="27">
        <f t="shared" ref="BA17:BA31" si="8">(((AX17+AW17*$BE$296)/(1+$BE$296)*AO17/3*2+(((AX17+AW17*$BE$296+AV17*$BE$296^2)/(1+$BE$296+$BE$296^2)*AO17/3*(AP17-1+AN17)/5)*3))/5)</f>
        <v>0.22222222222222218</v>
      </c>
      <c r="BB17" s="27">
        <f t="shared" ref="BB17:BB31" si="9">(((AX17+AV17*$BE$296)/(1+$BE$296)*AO17/3*2+(((AX17+AV17*$BE$296+AW17*$BE$296^2)/(1+$BE$296+$BE$296^2)*AO17/3*(AP17-1+AN17)/5)*3))/5)</f>
        <v>4.4444444444444439E-2</v>
      </c>
      <c r="BC17" s="27">
        <f t="shared" ref="BC17:BC31" si="10">(((AV17+AX17*$BE$296)/(1+$BE$296)*AO17/3*2+(((AV17+AX17*$BE$296+AW17*$BE$296^2)/(1+$BE$296+$BE$296^2)*AO17/3*(AP17-1+AN17)/5)*3))/5)</f>
        <v>8.8888888888888878E-2</v>
      </c>
      <c r="BD17" s="27">
        <f t="shared" ref="BD17:BD31" si="11">(((AV17+AW17*$BE$296)/(1+$BE$296)*AO17/3*2+(((AV17+AW17*$BE$296+AX17*$BE$296^2)/(1+$BE$296+$BE$296^2)*AO17/3*(AP17-1+AN17)/5)*3))/5)</f>
        <v>0.17777777777777776</v>
      </c>
      <c r="BE17" s="27"/>
      <c r="BF17" s="27"/>
      <c r="BG17" s="25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157"/>
      <c r="BS17" s="26"/>
      <c r="BT17" s="26"/>
      <c r="BU17" s="26"/>
      <c r="BV17" s="27"/>
      <c r="BW17" s="27">
        <f t="shared" ref="BW17:BW26" si="12">(1/3*ROUNDUP((AI17/2),0)*(7-$AK17+7-$AM17)/6)</f>
        <v>0.33333333333333331</v>
      </c>
      <c r="BX17" s="27"/>
      <c r="BY17" s="27">
        <f t="shared" ref="BY17:BY31" si="13">((BW17*AO17/3)+(((BW17+AV17*$BE$296) / (1+$BE$296)*AO17/3*(AP17-1+AN17)/5)*2))/3</f>
        <v>0.1111111111111111</v>
      </c>
      <c r="BZ17" s="27">
        <f t="shared" ref="BZ17:BZ31" si="14">((AV17*AO17/3)+(((AV17+BW17*$BE$296) / (1+$BE$296)*AO17/3*(AP17-1+AN17)/5)*2))/3</f>
        <v>0</v>
      </c>
      <c r="CA17" s="27"/>
      <c r="CB17" s="27"/>
      <c r="CC17" s="27"/>
      <c r="CD17" s="27"/>
      <c r="CE17" s="27"/>
      <c r="CF17" s="27"/>
      <c r="CG17" s="27"/>
      <c r="CH17" s="27"/>
      <c r="CI17" s="25"/>
      <c r="CJ17" s="25"/>
      <c r="CK17" s="25"/>
      <c r="CL17" s="27"/>
      <c r="CM17" s="23"/>
      <c r="CN17" s="26"/>
    </row>
    <row r="18" spans="1:92" x14ac:dyDescent="0.25">
      <c r="A18" s="15" t="s">
        <v>83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>
        <v>4</v>
      </c>
      <c r="O18" s="13"/>
      <c r="P18" s="13"/>
      <c r="Q18" s="13"/>
      <c r="R18" s="13"/>
      <c r="S18" s="14"/>
      <c r="T18" s="13"/>
      <c r="U18" s="13"/>
      <c r="V18" s="13"/>
      <c r="W18" s="13"/>
      <c r="Z18" s="14"/>
      <c r="AA18" s="15"/>
      <c r="AF18" s="15" t="s">
        <v>83</v>
      </c>
      <c r="AG18" s="13" t="s">
        <v>81</v>
      </c>
      <c r="AH18" s="13">
        <v>3</v>
      </c>
      <c r="AI18" s="13">
        <v>6</v>
      </c>
      <c r="AJ18" s="13">
        <v>3</v>
      </c>
      <c r="AK18" s="13">
        <v>5</v>
      </c>
      <c r="AL18" s="13" t="s">
        <v>82</v>
      </c>
      <c r="AM18" s="13">
        <v>7</v>
      </c>
      <c r="AN18" s="13">
        <v>0</v>
      </c>
      <c r="AO18" s="13">
        <v>3</v>
      </c>
      <c r="AP18" s="13">
        <v>1</v>
      </c>
      <c r="AQ18" s="13">
        <v>0</v>
      </c>
      <c r="AR18" s="13">
        <v>0</v>
      </c>
      <c r="AS18" s="13"/>
      <c r="AT18" s="15"/>
      <c r="AU18" s="4"/>
      <c r="AV18" s="27">
        <f t="shared" si="4"/>
        <v>0.33333333333333331</v>
      </c>
      <c r="AW18" s="27">
        <f t="shared" si="5"/>
        <v>0.66666666666666663</v>
      </c>
      <c r="AX18" s="27">
        <f t="shared" si="5"/>
        <v>0.33333333333333331</v>
      </c>
      <c r="AY18" s="27">
        <f t="shared" si="6"/>
        <v>0.66666666666666663</v>
      </c>
      <c r="AZ18" s="27">
        <f t="shared" si="7"/>
        <v>0.44444444444444442</v>
      </c>
      <c r="BA18" s="27">
        <f t="shared" si="8"/>
        <v>0.22222222222222218</v>
      </c>
      <c r="BB18" s="27">
        <f t="shared" si="9"/>
        <v>0.13333333333333333</v>
      </c>
      <c r="BC18" s="27">
        <f t="shared" si="10"/>
        <v>0.13333333333333333</v>
      </c>
      <c r="BD18" s="27">
        <f t="shared" si="11"/>
        <v>0.22222222222222218</v>
      </c>
      <c r="BE18" s="27"/>
      <c r="BF18" s="27"/>
      <c r="BH18" s="4"/>
      <c r="BI18" s="4"/>
      <c r="BJ18" s="4"/>
      <c r="BK18" s="4"/>
      <c r="BL18" s="4"/>
      <c r="BM18" s="4"/>
      <c r="BN18" s="4"/>
      <c r="BO18" s="4"/>
      <c r="BP18" s="4"/>
      <c r="BQ18" s="4"/>
      <c r="BT18"/>
      <c r="BU18"/>
      <c r="BV18" s="27"/>
      <c r="BW18" s="27">
        <f t="shared" si="12"/>
        <v>0.33333333333333331</v>
      </c>
      <c r="BX18" s="27"/>
      <c r="BY18" s="27">
        <f t="shared" si="13"/>
        <v>0.1111111111111111</v>
      </c>
      <c r="BZ18" s="27">
        <f t="shared" si="14"/>
        <v>0.1111111111111111</v>
      </c>
      <c r="CA18" s="27"/>
      <c r="CB18" s="27"/>
      <c r="CC18" s="27"/>
      <c r="CD18" s="27"/>
      <c r="CE18" s="27"/>
      <c r="CF18" s="27"/>
      <c r="CG18" s="27"/>
      <c r="CH18" s="27"/>
      <c r="CL18" s="27"/>
    </row>
    <row r="19" spans="1:92" x14ac:dyDescent="0.25">
      <c r="A19" s="15" t="s">
        <v>84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>
        <v>1</v>
      </c>
      <c r="O19" s="13"/>
      <c r="P19" s="13"/>
      <c r="Q19" s="13"/>
      <c r="R19" s="13"/>
      <c r="S19" s="14"/>
      <c r="T19" s="13"/>
      <c r="U19" s="13"/>
      <c r="V19" s="13"/>
      <c r="W19" s="13"/>
      <c r="Z19" s="14"/>
      <c r="AA19" s="15"/>
      <c r="AF19" s="15" t="s">
        <v>84</v>
      </c>
      <c r="AG19" s="13" t="s">
        <v>81</v>
      </c>
      <c r="AH19" s="13">
        <v>1</v>
      </c>
      <c r="AI19" s="13">
        <v>3</v>
      </c>
      <c r="AJ19" s="13">
        <v>1</v>
      </c>
      <c r="AK19" s="13">
        <v>4</v>
      </c>
      <c r="AL19" s="13" t="s">
        <v>82</v>
      </c>
      <c r="AM19" s="13">
        <v>6</v>
      </c>
      <c r="AN19" s="13">
        <v>0</v>
      </c>
      <c r="AO19" s="13">
        <v>3</v>
      </c>
      <c r="AP19" s="13">
        <v>1</v>
      </c>
      <c r="AQ19" s="13">
        <v>0</v>
      </c>
      <c r="AR19" s="13">
        <v>0</v>
      </c>
      <c r="AS19" s="13"/>
      <c r="AT19" s="15"/>
      <c r="AU19" s="4"/>
      <c r="AV19" s="27">
        <f t="shared" si="4"/>
        <v>0.22222222222222221</v>
      </c>
      <c r="AW19" s="27">
        <f t="shared" si="5"/>
        <v>0.66666666666666663</v>
      </c>
      <c r="AX19" s="27">
        <f t="shared" si="5"/>
        <v>0.22222222222222221</v>
      </c>
      <c r="AY19" s="27">
        <f t="shared" si="6"/>
        <v>0.66666666666666663</v>
      </c>
      <c r="AZ19" s="27">
        <f t="shared" si="7"/>
        <v>0.37037037037037041</v>
      </c>
      <c r="BA19" s="27">
        <f t="shared" si="8"/>
        <v>0.2074074074074074</v>
      </c>
      <c r="BB19" s="27">
        <f t="shared" si="9"/>
        <v>8.8888888888888878E-2</v>
      </c>
      <c r="BC19" s="27">
        <f t="shared" si="10"/>
        <v>8.8888888888888878E-2</v>
      </c>
      <c r="BD19" s="27">
        <f t="shared" si="11"/>
        <v>0.2074074074074074</v>
      </c>
      <c r="BE19" s="27"/>
      <c r="BF19" s="27"/>
      <c r="BH19" s="4"/>
      <c r="BI19" s="4"/>
      <c r="BJ19" s="4"/>
      <c r="BK19" s="4"/>
      <c r="BL19" s="4"/>
      <c r="BM19" s="4"/>
      <c r="BN19" s="4"/>
      <c r="BO19" s="4"/>
      <c r="BP19" s="4"/>
      <c r="BQ19" s="4"/>
      <c r="BT19"/>
      <c r="BU19"/>
      <c r="BV19" s="27"/>
      <c r="BW19" s="27">
        <f t="shared" si="12"/>
        <v>0.44444444444444442</v>
      </c>
      <c r="BX19" s="27"/>
      <c r="BY19" s="27">
        <f t="shared" si="13"/>
        <v>0.14814814814814814</v>
      </c>
      <c r="BZ19" s="27">
        <f t="shared" si="14"/>
        <v>7.407407407407407E-2</v>
      </c>
      <c r="CA19" s="27"/>
      <c r="CB19" s="27"/>
      <c r="CC19" s="27"/>
      <c r="CD19" s="27"/>
      <c r="CE19" s="27"/>
      <c r="CF19" s="27"/>
      <c r="CG19" s="27"/>
      <c r="CH19" s="27"/>
      <c r="CL19" s="27"/>
    </row>
    <row r="20" spans="1:92" s="36" customFormat="1" x14ac:dyDescent="0.25">
      <c r="A20" s="31" t="s">
        <v>85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80</v>
      </c>
      <c r="O20" s="28"/>
      <c r="P20" s="28"/>
      <c r="Q20" s="28"/>
      <c r="R20" s="28"/>
      <c r="S20" s="29"/>
      <c r="T20" s="28"/>
      <c r="U20" s="28"/>
      <c r="V20" s="28"/>
      <c r="W20" s="28"/>
      <c r="X20" s="30"/>
      <c r="Y20" s="30"/>
      <c r="Z20" s="29"/>
      <c r="AA20" s="31"/>
      <c r="AB20" s="32"/>
      <c r="AC20" s="32"/>
      <c r="AD20" s="32"/>
      <c r="AE20"/>
      <c r="AF20" s="31" t="s">
        <v>85</v>
      </c>
      <c r="AG20" s="28" t="s">
        <v>81</v>
      </c>
      <c r="AH20" s="28">
        <v>1</v>
      </c>
      <c r="AI20" s="28">
        <v>3</v>
      </c>
      <c r="AJ20" s="28">
        <v>1</v>
      </c>
      <c r="AK20" s="28">
        <v>4</v>
      </c>
      <c r="AL20" s="28" t="s">
        <v>82</v>
      </c>
      <c r="AM20" s="28">
        <v>7</v>
      </c>
      <c r="AN20" s="28">
        <v>0</v>
      </c>
      <c r="AO20" s="28">
        <v>3</v>
      </c>
      <c r="AP20" s="28">
        <v>1</v>
      </c>
      <c r="AQ20" s="28">
        <v>1</v>
      </c>
      <c r="AR20" s="28">
        <v>0</v>
      </c>
      <c r="AS20" s="28"/>
      <c r="AT20" s="31" t="s">
        <v>86</v>
      </c>
      <c r="AU20" s="33"/>
      <c r="AV20" s="34">
        <f t="shared" si="4"/>
        <v>0.16666666666666666</v>
      </c>
      <c r="AW20" s="34">
        <f t="shared" si="5"/>
        <v>0.5</v>
      </c>
      <c r="AX20" s="34">
        <f t="shared" si="5"/>
        <v>0.16666666666666666</v>
      </c>
      <c r="AY20" s="34">
        <f t="shared" si="6"/>
        <v>0.5</v>
      </c>
      <c r="AZ20" s="34">
        <f t="shared" si="7"/>
        <v>0.27777777777777773</v>
      </c>
      <c r="BA20" s="27">
        <f t="shared" si="8"/>
        <v>0.15555555555555556</v>
      </c>
      <c r="BB20" s="27">
        <f t="shared" si="9"/>
        <v>6.6666666666666666E-2</v>
      </c>
      <c r="BC20" s="27">
        <f t="shared" si="10"/>
        <v>6.6666666666666666E-2</v>
      </c>
      <c r="BD20" s="27">
        <f t="shared" si="11"/>
        <v>0.15555555555555556</v>
      </c>
      <c r="BE20" s="27"/>
      <c r="BF20" s="27"/>
      <c r="BG20" s="35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158"/>
      <c r="BV20" s="27"/>
      <c r="BW20" s="27">
        <f t="shared" si="12"/>
        <v>0.33333333333333331</v>
      </c>
      <c r="BX20" s="27"/>
      <c r="BY20" s="27">
        <f t="shared" si="13"/>
        <v>0.1111111111111111</v>
      </c>
      <c r="BZ20" s="27">
        <f t="shared" si="14"/>
        <v>5.5555555555555552E-2</v>
      </c>
      <c r="CA20" s="27"/>
      <c r="CB20" s="27"/>
      <c r="CC20" s="27"/>
      <c r="CD20" s="27"/>
      <c r="CE20" s="27"/>
      <c r="CF20" s="27"/>
      <c r="CG20" s="27"/>
      <c r="CH20" s="27"/>
      <c r="CI20" s="35"/>
      <c r="CJ20" s="35"/>
      <c r="CK20" s="35"/>
      <c r="CL20" s="27"/>
      <c r="CM20" s="32"/>
    </row>
    <row r="21" spans="1:92" x14ac:dyDescent="0.25">
      <c r="A21" s="47" t="s">
        <v>87</v>
      </c>
      <c r="B21" s="48"/>
      <c r="C21" s="48"/>
      <c r="D21" s="48"/>
      <c r="E21" s="48"/>
      <c r="F21" s="48"/>
      <c r="G21" s="48"/>
      <c r="H21" s="48"/>
      <c r="I21" s="13"/>
      <c r="J21" s="13"/>
      <c r="K21" s="13"/>
      <c r="L21" s="13"/>
      <c r="M21" s="13"/>
      <c r="N21" s="140" t="s">
        <v>80</v>
      </c>
      <c r="O21" s="13"/>
      <c r="P21" s="13"/>
      <c r="Q21" s="13"/>
      <c r="R21" s="13"/>
      <c r="S21" s="14"/>
      <c r="T21" s="13"/>
      <c r="U21" s="13"/>
      <c r="V21" s="13"/>
      <c r="W21" s="13"/>
      <c r="Z21" s="14"/>
      <c r="AA21" s="15"/>
      <c r="AF21" s="47" t="s">
        <v>87</v>
      </c>
      <c r="AG21" s="48" t="s">
        <v>81</v>
      </c>
      <c r="AH21" s="48">
        <v>0</v>
      </c>
      <c r="AI21" s="48">
        <v>3</v>
      </c>
      <c r="AJ21" s="48">
        <v>2</v>
      </c>
      <c r="AK21" s="48">
        <v>2</v>
      </c>
      <c r="AL21" s="48" t="s">
        <v>82</v>
      </c>
      <c r="AM21" s="48">
        <v>6</v>
      </c>
      <c r="AN21" s="48">
        <v>0</v>
      </c>
      <c r="AO21" s="48">
        <v>3</v>
      </c>
      <c r="AP21" s="48">
        <v>1</v>
      </c>
      <c r="AQ21" s="48">
        <v>0</v>
      </c>
      <c r="AR21" s="48">
        <v>0</v>
      </c>
      <c r="AS21" s="48"/>
      <c r="AT21" s="47"/>
      <c r="AU21" s="4"/>
      <c r="AV21" s="37">
        <f t="shared" si="4"/>
        <v>0</v>
      </c>
      <c r="AW21" s="37">
        <f t="shared" si="5"/>
        <v>1</v>
      </c>
      <c r="AX21" s="37">
        <f t="shared" si="5"/>
        <v>0.66666666666666663</v>
      </c>
      <c r="AY21" s="38">
        <f t="shared" si="6"/>
        <v>1</v>
      </c>
      <c r="AZ21" s="38">
        <f t="shared" si="7"/>
        <v>0.55555555555555547</v>
      </c>
      <c r="BA21" s="27">
        <f t="shared" si="8"/>
        <v>0.35555555555555551</v>
      </c>
      <c r="BB21" s="27">
        <f t="shared" si="9"/>
        <v>8.8888888888888878E-2</v>
      </c>
      <c r="BC21" s="27">
        <f t="shared" si="10"/>
        <v>0.17777777777777776</v>
      </c>
      <c r="BD21" s="27">
        <f t="shared" si="11"/>
        <v>0.26666666666666666</v>
      </c>
      <c r="BE21" s="27"/>
      <c r="BF21" s="27"/>
      <c r="BH21" s="4"/>
      <c r="BI21" s="4"/>
      <c r="BJ21" s="4"/>
      <c r="BK21" s="4"/>
      <c r="BL21" s="4"/>
      <c r="BM21" s="4"/>
      <c r="BN21" s="4"/>
      <c r="BO21" s="4"/>
      <c r="BP21" s="4"/>
      <c r="BQ21" s="4"/>
      <c r="BT21"/>
      <c r="BU21"/>
      <c r="BV21" s="27"/>
      <c r="BW21" s="27">
        <f t="shared" si="12"/>
        <v>0.66666666666666663</v>
      </c>
      <c r="BX21" s="27"/>
      <c r="BY21" s="27">
        <f t="shared" si="13"/>
        <v>0.22222222222222221</v>
      </c>
      <c r="BZ21" s="27">
        <f t="shared" si="14"/>
        <v>0</v>
      </c>
      <c r="CA21" s="27"/>
      <c r="CB21" s="27"/>
      <c r="CC21" s="27"/>
      <c r="CD21" s="27"/>
      <c r="CE21" s="27"/>
      <c r="CF21" s="27"/>
      <c r="CG21" s="27"/>
      <c r="CH21" s="27"/>
      <c r="CL21" s="27"/>
    </row>
    <row r="22" spans="1:92" x14ac:dyDescent="0.25">
      <c r="A22" s="15" t="s">
        <v>88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>
        <v>8</v>
      </c>
      <c r="O22" s="13"/>
      <c r="P22" s="13"/>
      <c r="Q22" s="13"/>
      <c r="R22" s="13"/>
      <c r="S22" s="14"/>
      <c r="T22" s="13"/>
      <c r="U22" s="13"/>
      <c r="V22" s="13"/>
      <c r="W22" s="13"/>
      <c r="Z22" s="14"/>
      <c r="AA22" s="15"/>
      <c r="AF22" s="15" t="s">
        <v>88</v>
      </c>
      <c r="AG22" s="13" t="s">
        <v>81</v>
      </c>
      <c r="AH22" s="13">
        <v>4</v>
      </c>
      <c r="AI22" s="13">
        <v>9</v>
      </c>
      <c r="AJ22" s="13">
        <v>4</v>
      </c>
      <c r="AK22" s="13">
        <v>5</v>
      </c>
      <c r="AL22" s="13" t="s">
        <v>82</v>
      </c>
      <c r="AM22" s="13">
        <v>7</v>
      </c>
      <c r="AN22" s="13">
        <v>0</v>
      </c>
      <c r="AO22" s="13">
        <v>3</v>
      </c>
      <c r="AP22" s="13">
        <v>1</v>
      </c>
      <c r="AQ22" s="13">
        <v>0</v>
      </c>
      <c r="AR22" s="13">
        <v>0</v>
      </c>
      <c r="AS22" s="13"/>
      <c r="AT22" s="15"/>
      <c r="AU22" s="4"/>
      <c r="AV22" s="27">
        <f t="shared" si="4"/>
        <v>0.44444444444444442</v>
      </c>
      <c r="AW22" s="27">
        <f t="shared" si="5"/>
        <v>1</v>
      </c>
      <c r="AX22" s="27">
        <f t="shared" si="5"/>
        <v>0.44444444444444442</v>
      </c>
      <c r="AY22" s="27">
        <f t="shared" si="6"/>
        <v>1</v>
      </c>
      <c r="AZ22" s="27">
        <f t="shared" si="7"/>
        <v>0.62962962962962965</v>
      </c>
      <c r="BA22" s="27">
        <f t="shared" si="8"/>
        <v>0.32592592592592595</v>
      </c>
      <c r="BB22" s="27">
        <f t="shared" si="9"/>
        <v>0.17777777777777776</v>
      </c>
      <c r="BC22" s="27">
        <f t="shared" si="10"/>
        <v>0.17777777777777776</v>
      </c>
      <c r="BD22" s="27">
        <f t="shared" si="11"/>
        <v>0.32592592592592595</v>
      </c>
      <c r="BE22" s="27"/>
      <c r="BF22" s="27"/>
      <c r="BH22" s="4"/>
      <c r="BI22" s="4"/>
      <c r="BJ22" s="4"/>
      <c r="BK22" s="4"/>
      <c r="BL22" s="4"/>
      <c r="BM22" s="4"/>
      <c r="BN22" s="4"/>
      <c r="BO22" s="4"/>
      <c r="BP22" s="4"/>
      <c r="BQ22" s="4"/>
      <c r="BT22"/>
      <c r="BU22"/>
      <c r="BV22" s="27"/>
      <c r="BW22" s="27">
        <f t="shared" si="12"/>
        <v>0.55555555555555547</v>
      </c>
      <c r="BX22" s="27"/>
      <c r="BY22" s="27">
        <f t="shared" si="13"/>
        <v>0.18518518518518515</v>
      </c>
      <c r="BZ22" s="27">
        <f t="shared" si="14"/>
        <v>0.14814814814814814</v>
      </c>
      <c r="CA22" s="27"/>
      <c r="CB22" s="27"/>
      <c r="CC22" s="27"/>
      <c r="CD22" s="27"/>
      <c r="CE22" s="27"/>
      <c r="CF22" s="27"/>
      <c r="CG22" s="27"/>
      <c r="CH22" s="27"/>
      <c r="CL22" s="27"/>
    </row>
    <row r="23" spans="1:92" x14ac:dyDescent="0.25">
      <c r="A23" s="15" t="s">
        <v>89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>
        <v>2</v>
      </c>
      <c r="O23" s="13"/>
      <c r="P23" s="13"/>
      <c r="Q23" s="13"/>
      <c r="R23" s="13"/>
      <c r="S23" s="14"/>
      <c r="T23" s="13"/>
      <c r="U23" s="13"/>
      <c r="V23" s="13"/>
      <c r="W23" s="13"/>
      <c r="Z23" s="14"/>
      <c r="AA23" s="15"/>
      <c r="AF23" s="15" t="s">
        <v>89</v>
      </c>
      <c r="AG23" s="13" t="s">
        <v>81</v>
      </c>
      <c r="AH23" s="13">
        <v>2</v>
      </c>
      <c r="AI23" s="13">
        <v>4</v>
      </c>
      <c r="AJ23" s="13">
        <v>2</v>
      </c>
      <c r="AK23" s="13">
        <v>4</v>
      </c>
      <c r="AL23" s="13" t="s">
        <v>82</v>
      </c>
      <c r="AM23" s="13">
        <v>6</v>
      </c>
      <c r="AN23" s="13">
        <v>0</v>
      </c>
      <c r="AO23" s="13">
        <v>3</v>
      </c>
      <c r="AP23" s="13">
        <v>1</v>
      </c>
      <c r="AQ23" s="13">
        <v>0</v>
      </c>
      <c r="AR23" s="13">
        <v>0</v>
      </c>
      <c r="AS23" s="13"/>
      <c r="AT23" s="15"/>
      <c r="AU23" s="4"/>
      <c r="AV23" s="27">
        <f t="shared" si="4"/>
        <v>0.44444444444444442</v>
      </c>
      <c r="AW23" s="27">
        <f t="shared" si="5"/>
        <v>0.88888888888888884</v>
      </c>
      <c r="AX23" s="27">
        <f t="shared" si="5"/>
        <v>0.44444444444444442</v>
      </c>
      <c r="AY23" s="27">
        <f t="shared" si="6"/>
        <v>0.88888888888888884</v>
      </c>
      <c r="AZ23" s="27">
        <f t="shared" si="7"/>
        <v>0.59259259259259256</v>
      </c>
      <c r="BA23" s="27">
        <f t="shared" si="8"/>
        <v>0.29629629629629634</v>
      </c>
      <c r="BB23" s="27">
        <f t="shared" si="9"/>
        <v>0.17777777777777776</v>
      </c>
      <c r="BC23" s="27">
        <f t="shared" si="10"/>
        <v>0.17777777777777776</v>
      </c>
      <c r="BD23" s="27">
        <f t="shared" si="11"/>
        <v>0.29629629629629634</v>
      </c>
      <c r="BE23" s="27"/>
      <c r="BF23" s="27"/>
      <c r="BH23" s="4"/>
      <c r="BI23" s="4"/>
      <c r="BJ23" s="4"/>
      <c r="BK23" s="4"/>
      <c r="BL23" s="4"/>
      <c r="BM23" s="4"/>
      <c r="BN23" s="4"/>
      <c r="BO23" s="4"/>
      <c r="BP23" s="4"/>
      <c r="BQ23" s="4"/>
      <c r="BT23"/>
      <c r="BU23"/>
      <c r="BV23" s="27"/>
      <c r="BW23" s="27">
        <f t="shared" si="12"/>
        <v>0.44444444444444442</v>
      </c>
      <c r="BX23" s="27"/>
      <c r="BY23" s="27">
        <f t="shared" si="13"/>
        <v>0.14814814814814814</v>
      </c>
      <c r="BZ23" s="27">
        <f t="shared" si="14"/>
        <v>0.14814814814814814</v>
      </c>
      <c r="CA23" s="27"/>
      <c r="CB23" s="27"/>
      <c r="CC23" s="27"/>
      <c r="CD23" s="27"/>
      <c r="CE23" s="27"/>
      <c r="CF23" s="27"/>
      <c r="CG23" s="27"/>
      <c r="CH23" s="27"/>
      <c r="CL23" s="27"/>
    </row>
    <row r="24" spans="1:92" x14ac:dyDescent="0.25">
      <c r="A24" s="15" t="s">
        <v>90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40" t="s">
        <v>80</v>
      </c>
      <c r="O24" s="13"/>
      <c r="P24" s="13"/>
      <c r="Q24" s="13"/>
      <c r="R24" s="13"/>
      <c r="S24" s="14"/>
      <c r="T24" s="13"/>
      <c r="U24" s="13"/>
      <c r="V24" s="13"/>
      <c r="W24" s="13"/>
      <c r="Z24" s="14"/>
      <c r="AA24" s="15"/>
      <c r="AF24" s="15" t="s">
        <v>91</v>
      </c>
      <c r="AG24" s="13" t="s">
        <v>81</v>
      </c>
      <c r="AH24" s="13">
        <v>0</v>
      </c>
      <c r="AI24" s="13">
        <v>2</v>
      </c>
      <c r="AJ24" s="13">
        <v>3</v>
      </c>
      <c r="AK24" s="13">
        <v>2</v>
      </c>
      <c r="AL24" s="13" t="s">
        <v>82</v>
      </c>
      <c r="AM24" s="13">
        <v>5</v>
      </c>
      <c r="AN24" s="13">
        <v>0</v>
      </c>
      <c r="AO24" s="13">
        <v>3</v>
      </c>
      <c r="AP24" s="13">
        <v>1</v>
      </c>
      <c r="AQ24" s="13">
        <v>0</v>
      </c>
      <c r="AR24" s="13">
        <v>0</v>
      </c>
      <c r="AS24" s="13"/>
      <c r="AT24" s="15"/>
      <c r="AU24" s="4"/>
      <c r="AV24" s="27">
        <f t="shared" si="4"/>
        <v>0</v>
      </c>
      <c r="AW24" s="27">
        <f t="shared" si="5"/>
        <v>0.77777777777777768</v>
      </c>
      <c r="AX24" s="27">
        <f t="shared" si="5"/>
        <v>1.1666666666666667</v>
      </c>
      <c r="AY24" s="27">
        <f t="shared" si="6"/>
        <v>0.77777777777777768</v>
      </c>
      <c r="AZ24" s="27">
        <f t="shared" si="7"/>
        <v>0.64814814814814814</v>
      </c>
      <c r="BA24" s="27">
        <f t="shared" si="8"/>
        <v>0.36296296296296299</v>
      </c>
      <c r="BB24" s="27">
        <f t="shared" si="9"/>
        <v>0.15555555555555556</v>
      </c>
      <c r="BC24" s="27">
        <f t="shared" si="10"/>
        <v>0.31111111111111112</v>
      </c>
      <c r="BD24" s="27">
        <f t="shared" si="11"/>
        <v>0.2074074074074074</v>
      </c>
      <c r="BE24" s="27"/>
      <c r="BF24" s="27"/>
      <c r="BH24" s="4"/>
      <c r="BI24" s="4"/>
      <c r="BJ24" s="4"/>
      <c r="BK24" s="4"/>
      <c r="BL24" s="4"/>
      <c r="BM24" s="4"/>
      <c r="BN24" s="4"/>
      <c r="BO24" s="4"/>
      <c r="BP24" s="4"/>
      <c r="BQ24" s="4"/>
      <c r="BT24"/>
      <c r="BU24"/>
      <c r="BV24" s="27"/>
      <c r="BW24" s="27">
        <f t="shared" si="12"/>
        <v>0.38888888888888884</v>
      </c>
      <c r="BX24" s="27"/>
      <c r="BY24" s="27">
        <f t="shared" si="13"/>
        <v>0.12962962962962962</v>
      </c>
      <c r="BZ24" s="27">
        <f t="shared" si="14"/>
        <v>0</v>
      </c>
      <c r="CA24" s="27"/>
      <c r="CB24" s="27"/>
      <c r="CC24" s="27"/>
      <c r="CD24" s="27"/>
      <c r="CE24" s="27"/>
      <c r="CF24" s="27"/>
      <c r="CG24" s="27"/>
      <c r="CH24" s="27"/>
      <c r="CL24" s="27"/>
    </row>
    <row r="25" spans="1:92" x14ac:dyDescent="0.25">
      <c r="A25" s="39" t="s">
        <v>92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>
        <v>2</v>
      </c>
      <c r="O25" s="40"/>
      <c r="P25" s="40"/>
      <c r="Q25" s="40"/>
      <c r="R25" s="40"/>
      <c r="S25" s="41"/>
      <c r="T25" s="40"/>
      <c r="U25" s="40"/>
      <c r="V25" s="40"/>
      <c r="W25" s="40"/>
      <c r="X25" s="51"/>
      <c r="Y25" s="51"/>
      <c r="Z25" s="41"/>
      <c r="AA25" s="39"/>
      <c r="AB25" s="42"/>
      <c r="AC25" s="42"/>
      <c r="AD25" s="42"/>
      <c r="AF25" s="39" t="s">
        <v>93</v>
      </c>
      <c r="AG25" s="40" t="s">
        <v>81</v>
      </c>
      <c r="AH25" s="40">
        <v>4</v>
      </c>
      <c r="AI25" s="40">
        <v>2</v>
      </c>
      <c r="AJ25" s="40">
        <v>2</v>
      </c>
      <c r="AK25" s="40">
        <v>3</v>
      </c>
      <c r="AL25" s="40" t="s">
        <v>82</v>
      </c>
      <c r="AM25" s="40">
        <v>6</v>
      </c>
      <c r="AN25" s="40">
        <v>0</v>
      </c>
      <c r="AO25" s="40">
        <v>3</v>
      </c>
      <c r="AP25" s="40">
        <v>1</v>
      </c>
      <c r="AQ25" s="40">
        <v>0</v>
      </c>
      <c r="AR25" s="40">
        <v>0</v>
      </c>
      <c r="AS25" s="40"/>
      <c r="AT25" s="39"/>
      <c r="AU25" s="43"/>
      <c r="AV25" s="50">
        <f t="shared" si="4"/>
        <v>1.1111111111111109</v>
      </c>
      <c r="AW25" s="50">
        <f t="shared" si="5"/>
        <v>0.55555555555555547</v>
      </c>
      <c r="AX25" s="50">
        <f t="shared" si="5"/>
        <v>0.55555555555555547</v>
      </c>
      <c r="AY25" s="44">
        <f>AV25</f>
        <v>1.1111111111111109</v>
      </c>
      <c r="AZ25" s="50">
        <f t="shared" si="7"/>
        <v>0.74074074074074059</v>
      </c>
      <c r="BA25" s="27">
        <f t="shared" si="8"/>
        <v>0.22222222222222218</v>
      </c>
      <c r="BB25" s="27">
        <f t="shared" si="9"/>
        <v>0.37037037037037029</v>
      </c>
      <c r="BC25" s="27">
        <f t="shared" si="10"/>
        <v>0.29629629629629622</v>
      </c>
      <c r="BD25" s="27">
        <f t="shared" si="11"/>
        <v>0.29629629629629622</v>
      </c>
      <c r="BE25" s="27"/>
      <c r="BF25" s="27"/>
      <c r="BG25" s="45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159"/>
      <c r="BS25" s="46"/>
      <c r="BT25" s="46"/>
      <c r="BU25" s="46"/>
      <c r="BV25" s="27"/>
      <c r="BW25" s="27">
        <f t="shared" si="12"/>
        <v>0.27777777777777773</v>
      </c>
      <c r="BX25" s="27"/>
      <c r="BY25" s="27">
        <f t="shared" si="13"/>
        <v>9.2592592592592574E-2</v>
      </c>
      <c r="BZ25" s="27">
        <f t="shared" si="14"/>
        <v>0.37037037037037029</v>
      </c>
      <c r="CA25" s="27"/>
      <c r="CB25" s="27"/>
      <c r="CC25" s="27"/>
      <c r="CD25" s="27"/>
      <c r="CE25" s="27"/>
      <c r="CF25" s="27"/>
      <c r="CG25" s="27"/>
      <c r="CH25" s="27"/>
      <c r="CI25" s="45"/>
      <c r="CJ25" s="45"/>
      <c r="CK25" s="45"/>
      <c r="CL25" s="27"/>
      <c r="CM25" s="42"/>
      <c r="CN25" s="46"/>
    </row>
    <row r="26" spans="1:92" x14ac:dyDescent="0.25">
      <c r="A26" s="47" t="s">
        <v>94</v>
      </c>
      <c r="B26" s="48"/>
      <c r="C26" s="48"/>
      <c r="D26" s="48"/>
      <c r="E26" s="48"/>
      <c r="F26" s="48"/>
      <c r="G26" s="48"/>
      <c r="H26" s="48"/>
      <c r="I26" s="13"/>
      <c r="J26" s="13"/>
      <c r="K26" s="13"/>
      <c r="L26" s="13"/>
      <c r="M26" s="13"/>
      <c r="N26" s="140" t="s">
        <v>80</v>
      </c>
      <c r="O26" s="13"/>
      <c r="P26" s="13"/>
      <c r="Q26" s="13"/>
      <c r="R26" s="13"/>
      <c r="S26" s="14"/>
      <c r="T26" s="13"/>
      <c r="U26" s="13"/>
      <c r="V26" s="13"/>
      <c r="W26" s="13"/>
      <c r="Z26" s="14"/>
      <c r="AA26" s="15"/>
      <c r="AF26" s="47" t="s">
        <v>95</v>
      </c>
      <c r="AG26" s="48" t="s">
        <v>81</v>
      </c>
      <c r="AH26" s="48">
        <v>4</v>
      </c>
      <c r="AI26" s="48">
        <v>2</v>
      </c>
      <c r="AJ26" s="48">
        <v>0</v>
      </c>
      <c r="AK26" s="48">
        <v>5</v>
      </c>
      <c r="AL26" s="48" t="s">
        <v>82</v>
      </c>
      <c r="AM26" s="48">
        <v>7</v>
      </c>
      <c r="AN26" s="13">
        <v>0</v>
      </c>
      <c r="AO26" s="13">
        <v>3</v>
      </c>
      <c r="AP26" s="13">
        <v>1</v>
      </c>
      <c r="AQ26" s="13">
        <v>0</v>
      </c>
      <c r="AR26" s="13">
        <v>0</v>
      </c>
      <c r="AS26" s="13"/>
      <c r="AT26" s="15"/>
      <c r="AU26" s="4"/>
      <c r="AV26" s="27">
        <f t="shared" si="4"/>
        <v>0.44444444444444442</v>
      </c>
      <c r="AW26" s="27">
        <f t="shared" si="5"/>
        <v>0.22222222222222221</v>
      </c>
      <c r="AX26" s="27">
        <f t="shared" si="5"/>
        <v>0</v>
      </c>
      <c r="AY26" s="49">
        <f>AV26</f>
        <v>0.44444444444444442</v>
      </c>
      <c r="AZ26" s="27">
        <f t="shared" si="7"/>
        <v>0.22222222222222221</v>
      </c>
      <c r="BA26" s="27">
        <f t="shared" si="8"/>
        <v>5.9259259259259255E-2</v>
      </c>
      <c r="BB26" s="27">
        <f t="shared" si="9"/>
        <v>0.11851851851851851</v>
      </c>
      <c r="BC26" s="27">
        <f t="shared" si="10"/>
        <v>5.9259259259259255E-2</v>
      </c>
      <c r="BD26" s="27">
        <f t="shared" si="11"/>
        <v>0.11851851851851851</v>
      </c>
      <c r="BE26" s="27"/>
      <c r="BF26" s="27"/>
      <c r="BH26" s="4"/>
      <c r="BI26" s="4"/>
      <c r="BJ26" s="4"/>
      <c r="BK26" s="4"/>
      <c r="BL26" s="4"/>
      <c r="BM26" s="4"/>
      <c r="BN26" s="4"/>
      <c r="BO26" s="4"/>
      <c r="BP26" s="4"/>
      <c r="BQ26" s="4"/>
      <c r="BT26"/>
      <c r="BU26"/>
      <c r="BV26" s="27"/>
      <c r="BW26" s="27">
        <f t="shared" si="12"/>
        <v>0.1111111111111111</v>
      </c>
      <c r="BX26" s="27"/>
      <c r="BY26" s="27">
        <f t="shared" si="13"/>
        <v>3.7037037037037035E-2</v>
      </c>
      <c r="BZ26" s="27">
        <f t="shared" si="14"/>
        <v>0.14814814814814814</v>
      </c>
      <c r="CA26" s="27"/>
      <c r="CB26" s="27"/>
      <c r="CC26" s="27"/>
      <c r="CD26" s="27"/>
      <c r="CE26" s="27"/>
      <c r="CF26" s="27"/>
      <c r="CG26" s="27"/>
      <c r="CH26" s="27"/>
      <c r="CL26" s="27"/>
    </row>
    <row r="27" spans="1:92" s="174" customFormat="1" x14ac:dyDescent="0.25">
      <c r="A27" s="170" t="s">
        <v>96</v>
      </c>
      <c r="B27" s="181"/>
      <c r="C27" s="181"/>
      <c r="D27" s="181"/>
      <c r="E27" s="181"/>
      <c r="F27" s="181"/>
      <c r="G27" s="181"/>
      <c r="H27" s="181"/>
      <c r="I27" s="182"/>
      <c r="J27" s="182"/>
      <c r="K27" s="182"/>
      <c r="L27" s="182"/>
      <c r="M27" s="182"/>
      <c r="N27" s="217" t="s">
        <v>80</v>
      </c>
      <c r="O27" s="183"/>
      <c r="P27" s="183"/>
      <c r="Q27" s="183"/>
      <c r="R27" s="183"/>
      <c r="S27" s="184"/>
      <c r="T27" s="183"/>
      <c r="U27" s="183"/>
      <c r="V27" s="183"/>
      <c r="W27" s="183"/>
      <c r="X27" s="185"/>
      <c r="Y27" s="185"/>
      <c r="Z27" s="184"/>
      <c r="AA27" s="186"/>
      <c r="AB27" s="187"/>
      <c r="AC27" s="187"/>
      <c r="AD27" s="187"/>
      <c r="AF27" s="170" t="s">
        <v>97</v>
      </c>
      <c r="AG27" s="181" t="s">
        <v>81</v>
      </c>
      <c r="AH27" s="181">
        <v>1</v>
      </c>
      <c r="AI27" s="181">
        <v>2</v>
      </c>
      <c r="AJ27" s="181">
        <v>1</v>
      </c>
      <c r="AK27" s="181">
        <v>3</v>
      </c>
      <c r="AL27" s="181">
        <v>2</v>
      </c>
      <c r="AM27" s="181">
        <v>6</v>
      </c>
      <c r="AN27" s="183">
        <v>0</v>
      </c>
      <c r="AO27" s="183">
        <v>3</v>
      </c>
      <c r="AP27" s="183">
        <v>1</v>
      </c>
      <c r="AQ27" s="183">
        <v>0</v>
      </c>
      <c r="AR27" s="183">
        <v>0</v>
      </c>
      <c r="AS27" s="183"/>
      <c r="AT27" s="186"/>
      <c r="AU27" s="188"/>
      <c r="AV27" s="189">
        <f t="shared" si="4"/>
        <v>0.27777777777777773</v>
      </c>
      <c r="AW27" s="189">
        <f t="shared" si="5"/>
        <v>0.55555555555555547</v>
      </c>
      <c r="AX27" s="189">
        <f t="shared" si="5"/>
        <v>0.27777777777777773</v>
      </c>
      <c r="AY27" s="189">
        <f>AW27</f>
        <v>0.55555555555555547</v>
      </c>
      <c r="AZ27" s="189">
        <f t="shared" si="7"/>
        <v>0.37037037037037029</v>
      </c>
      <c r="BA27" s="190">
        <f t="shared" si="8"/>
        <v>0.18518518518518515</v>
      </c>
      <c r="BB27" s="190">
        <f t="shared" si="9"/>
        <v>0.11111111111111109</v>
      </c>
      <c r="BC27" s="190">
        <f t="shared" si="10"/>
        <v>0.11111111111111109</v>
      </c>
      <c r="BD27" s="190">
        <f t="shared" si="11"/>
        <v>0.18518518518518515</v>
      </c>
      <c r="BE27" s="190"/>
      <c r="BF27" s="190"/>
      <c r="BG27" s="191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92"/>
      <c r="BS27" s="193"/>
      <c r="BT27" s="193"/>
      <c r="BU27" s="193"/>
      <c r="BV27" s="190"/>
      <c r="BW27" s="190"/>
      <c r="BX27" s="190"/>
      <c r="BY27" s="190">
        <f t="shared" si="13"/>
        <v>0</v>
      </c>
      <c r="BZ27" s="190">
        <f t="shared" si="14"/>
        <v>9.2592592592592574E-2</v>
      </c>
      <c r="CA27" s="190"/>
      <c r="CB27" s="190">
        <f>SUM(1/3*ROUNDUP(AI27/2,0)*(7-$AK27+7-$AM27)/6)</f>
        <v>0.27777777777777773</v>
      </c>
      <c r="CC27" s="190"/>
      <c r="CD27" s="190">
        <f>((CB27*AO27/3)+(((CB27+AV27*$BE$296) / (1+$BE$296)*AO27/3*(AP27-1+AN27)/5)*2))/3</f>
        <v>9.2592592592592574E-2</v>
      </c>
      <c r="CE27" s="190">
        <f>((AV27*AO27/3)+(((AV27+CB27*$BE$296) / (1+$BE$296)*AO27/3*(AP27-1+AN27)/5)*2))/3</f>
        <v>9.2592592592592574E-2</v>
      </c>
      <c r="CF27" s="190"/>
      <c r="CG27" s="190"/>
      <c r="CH27" s="190"/>
      <c r="CI27" s="191"/>
      <c r="CJ27" s="191"/>
      <c r="CK27" s="191"/>
      <c r="CL27" s="190"/>
      <c r="CM27" s="187"/>
      <c r="CN27" s="193"/>
    </row>
    <row r="28" spans="1:92" x14ac:dyDescent="0.25">
      <c r="A28" s="18" t="s">
        <v>98</v>
      </c>
      <c r="B28" s="21"/>
      <c r="C28" s="21"/>
      <c r="D28" s="21"/>
      <c r="E28" s="21"/>
      <c r="F28" s="21"/>
      <c r="G28" s="21"/>
      <c r="H28" s="21"/>
      <c r="I28" s="13"/>
      <c r="J28" s="13"/>
      <c r="K28" s="13"/>
      <c r="L28" s="13"/>
      <c r="M28" s="13"/>
      <c r="N28" s="13">
        <v>3</v>
      </c>
      <c r="O28" s="13"/>
      <c r="P28" s="13"/>
      <c r="Q28" s="13"/>
      <c r="R28" s="13"/>
      <c r="S28" s="14"/>
      <c r="T28" s="13"/>
      <c r="U28" s="13"/>
      <c r="V28" s="13"/>
      <c r="W28" s="13"/>
      <c r="Z28" s="14"/>
      <c r="AA28" s="15"/>
      <c r="AF28" s="18" t="s">
        <v>99</v>
      </c>
      <c r="AG28" s="13" t="s">
        <v>100</v>
      </c>
      <c r="AH28" s="13">
        <v>2</v>
      </c>
      <c r="AI28" s="13">
        <v>1</v>
      </c>
      <c r="AJ28" s="13">
        <v>0</v>
      </c>
      <c r="AK28" s="13">
        <v>4</v>
      </c>
      <c r="AL28" s="13" t="s">
        <v>82</v>
      </c>
      <c r="AM28" s="13">
        <v>7</v>
      </c>
      <c r="AN28" s="13">
        <v>0</v>
      </c>
      <c r="AO28" s="13">
        <v>2</v>
      </c>
      <c r="AP28" s="13">
        <v>6</v>
      </c>
      <c r="AQ28" s="13">
        <v>0</v>
      </c>
      <c r="AR28" s="13">
        <v>0</v>
      </c>
      <c r="AS28" s="13"/>
      <c r="AT28" s="15"/>
      <c r="AU28" s="4"/>
      <c r="AV28" s="27">
        <f t="shared" si="4"/>
        <v>0.33333333333333331</v>
      </c>
      <c r="AW28" s="27">
        <f t="shared" si="5"/>
        <v>0.16666666666666666</v>
      </c>
      <c r="AX28" s="27">
        <f t="shared" si="5"/>
        <v>0</v>
      </c>
      <c r="AY28" s="49">
        <f>AV28</f>
        <v>0.33333333333333331</v>
      </c>
      <c r="AZ28" s="27">
        <f t="shared" si="7"/>
        <v>0.16666666666666666</v>
      </c>
      <c r="BA28" s="27">
        <f t="shared" si="8"/>
        <v>0.12486772486772486</v>
      </c>
      <c r="BB28" s="27">
        <f t="shared" si="9"/>
        <v>0.13544973544973543</v>
      </c>
      <c r="BC28" s="27">
        <f t="shared" si="10"/>
        <v>8.6772486772486765E-2</v>
      </c>
      <c r="BD28" s="27">
        <f t="shared" si="11"/>
        <v>9.7354497354497346E-2</v>
      </c>
      <c r="BE28" s="27"/>
      <c r="BF28" s="27"/>
      <c r="BH28" s="4"/>
      <c r="BI28" s="4"/>
      <c r="BJ28" s="4"/>
      <c r="BK28" s="4"/>
      <c r="BL28" s="4"/>
      <c r="BM28" s="4"/>
      <c r="BN28" s="4"/>
      <c r="BO28" s="4"/>
      <c r="BP28" s="4"/>
      <c r="BQ28" s="4"/>
      <c r="BT28" s="3">
        <f>AY28*3</f>
        <v>1</v>
      </c>
      <c r="BU28" s="3">
        <f>BT28/N28</f>
        <v>0.33333333333333331</v>
      </c>
      <c r="BV28" s="27"/>
      <c r="BW28" s="27">
        <f>(1/3*ROUNDUP((AI28/2),0)*(7-$AK28+7-$AM28)/6)</f>
        <v>0.16666666666666666</v>
      </c>
      <c r="BX28" s="27"/>
      <c r="BY28" s="27">
        <f t="shared" si="13"/>
        <v>0.16049382716049379</v>
      </c>
      <c r="BZ28" s="27">
        <f t="shared" si="14"/>
        <v>0.1728395061728395</v>
      </c>
      <c r="CA28" s="27"/>
      <c r="CB28" s="27"/>
      <c r="CC28" s="27"/>
      <c r="CD28" s="27"/>
      <c r="CE28" s="27"/>
      <c r="CF28" s="27"/>
      <c r="CG28" s="27"/>
      <c r="CH28" s="27"/>
      <c r="CL28" s="27"/>
    </row>
    <row r="29" spans="1:92" x14ac:dyDescent="0.25">
      <c r="A29" s="15" t="s">
        <v>101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>
        <v>3</v>
      </c>
      <c r="O29" s="13"/>
      <c r="P29" s="13"/>
      <c r="Q29" s="13"/>
      <c r="R29" s="13"/>
      <c r="S29" s="14"/>
      <c r="T29" s="13"/>
      <c r="U29" s="13"/>
      <c r="V29" s="13"/>
      <c r="W29" s="13"/>
      <c r="Z29" s="14"/>
      <c r="AA29" s="15"/>
      <c r="AF29" s="15" t="s">
        <v>102</v>
      </c>
      <c r="AG29" s="13" t="s">
        <v>100</v>
      </c>
      <c r="AH29" s="13">
        <v>0</v>
      </c>
      <c r="AI29" s="13">
        <v>3</v>
      </c>
      <c r="AJ29" s="13">
        <v>2</v>
      </c>
      <c r="AK29" s="13">
        <v>5</v>
      </c>
      <c r="AL29" s="13" t="s">
        <v>82</v>
      </c>
      <c r="AM29" s="13">
        <v>7</v>
      </c>
      <c r="AN29" s="13">
        <v>0</v>
      </c>
      <c r="AO29" s="13">
        <v>2</v>
      </c>
      <c r="AP29" s="13">
        <v>6</v>
      </c>
      <c r="AQ29" s="13">
        <v>0</v>
      </c>
      <c r="AR29" s="13">
        <v>0</v>
      </c>
      <c r="AS29" s="13"/>
      <c r="AT29" s="15"/>
      <c r="AU29" s="4"/>
      <c r="AV29" s="27">
        <f t="shared" si="4"/>
        <v>0</v>
      </c>
      <c r="AW29" s="27">
        <f t="shared" si="5"/>
        <v>0.33333333333333331</v>
      </c>
      <c r="AX29" s="27">
        <f t="shared" si="5"/>
        <v>0.22222222222222221</v>
      </c>
      <c r="AY29" s="27">
        <f>AW29</f>
        <v>0.33333333333333331</v>
      </c>
      <c r="AZ29" s="27">
        <f t="shared" si="7"/>
        <v>0.1851851851851852</v>
      </c>
      <c r="BA29" s="27">
        <f t="shared" si="8"/>
        <v>0.12980599647266314</v>
      </c>
      <c r="BB29" s="27">
        <f t="shared" si="9"/>
        <v>0.10864197530864195</v>
      </c>
      <c r="BC29" s="27">
        <f t="shared" si="10"/>
        <v>0.14109347442680775</v>
      </c>
      <c r="BD29" s="27">
        <f t="shared" si="11"/>
        <v>0.14814814814814811</v>
      </c>
      <c r="BE29" s="27"/>
      <c r="BF29" s="27"/>
      <c r="BH29" s="4"/>
      <c r="BI29" s="4"/>
      <c r="BJ29" s="4"/>
      <c r="BK29" s="4"/>
      <c r="BL29" s="4"/>
      <c r="BM29" s="4"/>
      <c r="BN29" s="4"/>
      <c r="BO29" s="4"/>
      <c r="BP29" s="4"/>
      <c r="BQ29" s="4"/>
      <c r="BT29" s="3">
        <f>AY29*3</f>
        <v>1</v>
      </c>
      <c r="BU29" s="3">
        <f>BT29/N29</f>
        <v>0.33333333333333331</v>
      </c>
      <c r="BV29" s="27"/>
      <c r="BW29" s="27">
        <f>(1/3*ROUNDUP((AI29/2),0)*(7-$AK29+7-$AM29)/6)</f>
        <v>0.22222222222222221</v>
      </c>
      <c r="BX29" s="27"/>
      <c r="BY29" s="27">
        <f t="shared" si="13"/>
        <v>8.2304526748971193E-2</v>
      </c>
      <c r="BZ29" s="27">
        <f t="shared" si="14"/>
        <v>6.5843621399176946E-2</v>
      </c>
      <c r="CA29" s="27"/>
      <c r="CB29" s="27"/>
      <c r="CC29" s="27"/>
      <c r="CD29" s="27"/>
      <c r="CE29" s="27"/>
      <c r="CF29" s="27"/>
      <c r="CG29" s="27"/>
      <c r="CH29" s="27"/>
      <c r="CL29" s="27"/>
    </row>
    <row r="30" spans="1:92" x14ac:dyDescent="0.25">
      <c r="A30" s="15" t="s">
        <v>103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>
        <v>2</v>
      </c>
      <c r="O30" s="13"/>
      <c r="P30" s="13"/>
      <c r="Q30" s="13"/>
      <c r="R30" s="13"/>
      <c r="S30" s="14"/>
      <c r="T30" s="13"/>
      <c r="U30" s="13"/>
      <c r="V30" s="13"/>
      <c r="W30" s="13"/>
      <c r="Z30" s="14"/>
      <c r="AA30" s="15"/>
      <c r="AF30" s="15" t="s">
        <v>104</v>
      </c>
      <c r="AG30" s="13" t="s">
        <v>81</v>
      </c>
      <c r="AH30" s="13">
        <v>0</v>
      </c>
      <c r="AI30" s="13">
        <v>2</v>
      </c>
      <c r="AJ30" s="13">
        <v>2</v>
      </c>
      <c r="AK30" s="13">
        <v>3</v>
      </c>
      <c r="AL30" s="13">
        <v>1</v>
      </c>
      <c r="AM30" s="13">
        <v>6</v>
      </c>
      <c r="AN30" s="13">
        <v>0</v>
      </c>
      <c r="AO30" s="13">
        <v>3</v>
      </c>
      <c r="AP30" s="13">
        <v>1</v>
      </c>
      <c r="AQ30" s="13"/>
      <c r="AR30" s="13">
        <v>0</v>
      </c>
      <c r="AS30" s="13"/>
      <c r="AT30" s="156" t="s">
        <v>449</v>
      </c>
      <c r="AU30" s="4"/>
      <c r="AV30" s="27">
        <f t="shared" si="4"/>
        <v>0</v>
      </c>
      <c r="AW30" s="27">
        <f t="shared" si="5"/>
        <v>0.55555555555555547</v>
      </c>
      <c r="AX30" s="27">
        <f t="shared" si="5"/>
        <v>0.55555555555555547</v>
      </c>
      <c r="AY30" s="27">
        <f>AW30</f>
        <v>0.55555555555555547</v>
      </c>
      <c r="AZ30" s="27">
        <f t="shared" si="7"/>
        <v>0.37037037037037029</v>
      </c>
      <c r="BA30" s="27">
        <f t="shared" si="8"/>
        <v>0.22222222222222218</v>
      </c>
      <c r="BB30" s="27">
        <f t="shared" si="9"/>
        <v>7.4074074074074056E-2</v>
      </c>
      <c r="BC30" s="27">
        <f t="shared" si="10"/>
        <v>0.14814814814814811</v>
      </c>
      <c r="BD30" s="27">
        <f t="shared" si="11"/>
        <v>0.14814814814814811</v>
      </c>
      <c r="BE30" s="27"/>
      <c r="BF30" s="27"/>
      <c r="BH30" s="4"/>
      <c r="BI30" s="4"/>
      <c r="BJ30" s="4"/>
      <c r="BK30" s="4"/>
      <c r="BL30" s="4"/>
      <c r="BM30" s="4"/>
      <c r="BN30" s="4"/>
      <c r="BO30" s="4"/>
      <c r="BP30" s="4"/>
      <c r="BQ30" s="4"/>
      <c r="BT30" s="3">
        <f>AY30</f>
        <v>0.55555555555555547</v>
      </c>
      <c r="BU30" s="3">
        <f>BT30/N30</f>
        <v>0.27777777777777773</v>
      </c>
      <c r="BV30" s="27"/>
      <c r="BW30" s="27"/>
      <c r="BX30" s="27"/>
      <c r="BY30" s="27">
        <f t="shared" si="13"/>
        <v>0</v>
      </c>
      <c r="BZ30" s="27">
        <f t="shared" si="14"/>
        <v>0</v>
      </c>
      <c r="CA30" s="27"/>
      <c r="CB30" s="27">
        <f>SUM(1/3*ROUNDUP(AI30/2,0)*(7-$AK30+7-$AM30)/6)</f>
        <v>0.27777777777777773</v>
      </c>
      <c r="CC30" s="27"/>
      <c r="CD30" s="27">
        <f>((CB30*AO30/3)+(((CB30+AV30*$BE$296) / (1+$BE$296)*AO30/3*(AP30-1+AN30)/5)*2))/3</f>
        <v>9.2592592592592574E-2</v>
      </c>
      <c r="CE30" s="27">
        <f>((AV30*AO30/3)+(((AV30+CB30*$BE$296) / (1+$BE$296)*AO30/3*(AP30-1+AN30)/5)*2))/3</f>
        <v>0</v>
      </c>
      <c r="CF30" s="27"/>
      <c r="CG30" s="27"/>
      <c r="CH30" s="27"/>
      <c r="CL30" s="27"/>
    </row>
    <row r="31" spans="1:92" x14ac:dyDescent="0.25">
      <c r="A31" s="39" t="s">
        <v>105</v>
      </c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>
        <v>1</v>
      </c>
      <c r="O31" s="40"/>
      <c r="P31" s="40"/>
      <c r="Q31" s="40"/>
      <c r="R31" s="40"/>
      <c r="S31" s="41"/>
      <c r="T31" s="40"/>
      <c r="U31" s="40"/>
      <c r="V31" s="40"/>
      <c r="W31" s="40"/>
      <c r="X31" s="51"/>
      <c r="Y31" s="51"/>
      <c r="Z31" s="41"/>
      <c r="AA31" s="39"/>
      <c r="AB31" s="42"/>
      <c r="AC31" s="42"/>
      <c r="AD31" s="42"/>
      <c r="AF31" s="39" t="s">
        <v>105</v>
      </c>
      <c r="AG31" s="51" t="s">
        <v>106</v>
      </c>
      <c r="AH31" s="40">
        <v>1</v>
      </c>
      <c r="AI31" s="40">
        <v>1</v>
      </c>
      <c r="AJ31" s="40">
        <v>0</v>
      </c>
      <c r="AK31" s="40">
        <v>6</v>
      </c>
      <c r="AL31" s="40" t="s">
        <v>82</v>
      </c>
      <c r="AM31" s="40">
        <v>7</v>
      </c>
      <c r="AN31" s="40">
        <v>1</v>
      </c>
      <c r="AO31" s="40">
        <v>3</v>
      </c>
      <c r="AP31" s="40">
        <v>1</v>
      </c>
      <c r="AQ31" s="40">
        <v>1</v>
      </c>
      <c r="AR31" s="40">
        <v>0</v>
      </c>
      <c r="AS31" s="40">
        <v>1</v>
      </c>
      <c r="AT31" s="39" t="s">
        <v>107</v>
      </c>
      <c r="AU31" s="43"/>
      <c r="AV31" s="50">
        <f t="shared" si="4"/>
        <v>5.5555555555555552E-2</v>
      </c>
      <c r="AW31" s="50">
        <f t="shared" si="5"/>
        <v>5.5555555555555552E-2</v>
      </c>
      <c r="AX31" s="50">
        <f t="shared" si="5"/>
        <v>0</v>
      </c>
      <c r="AY31" s="44">
        <f>AV31</f>
        <v>5.5555555555555552E-2</v>
      </c>
      <c r="AZ31" s="50">
        <f t="shared" si="7"/>
        <v>3.7037037037037035E-2</v>
      </c>
      <c r="BA31" s="27">
        <f t="shared" si="8"/>
        <v>2.0529100529100529E-2</v>
      </c>
      <c r="BB31" s="27">
        <f t="shared" si="9"/>
        <v>2.0529100529100529E-2</v>
      </c>
      <c r="BC31" s="27">
        <f t="shared" si="10"/>
        <v>1.216931216931217E-2</v>
      </c>
      <c r="BD31" s="27">
        <f t="shared" si="11"/>
        <v>2.507936507936508E-2</v>
      </c>
      <c r="BE31" s="27"/>
      <c r="BF31" s="27"/>
      <c r="BG31" s="45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159"/>
      <c r="BS31" s="46"/>
      <c r="BT31" s="3">
        <f>AY31*3</f>
        <v>0.16666666666666666</v>
      </c>
      <c r="BU31" s="3">
        <f>BT31/N31</f>
        <v>0.16666666666666666</v>
      </c>
      <c r="BV31" s="27"/>
      <c r="BW31" s="27">
        <f>(1/3*ROUNDUP((AI31/2),0)*(7-$AK31+7-$AM31)/6)</f>
        <v>5.5555555555555552E-2</v>
      </c>
      <c r="BX31" s="27"/>
      <c r="BY31" s="27">
        <f t="shared" si="13"/>
        <v>2.5925925925925925E-2</v>
      </c>
      <c r="BZ31" s="27">
        <f t="shared" si="14"/>
        <v>2.5925925925925925E-2</v>
      </c>
      <c r="CA31" s="27"/>
      <c r="CB31" s="27"/>
      <c r="CC31" s="27"/>
      <c r="CD31" s="27"/>
      <c r="CE31" s="27"/>
      <c r="CF31" s="27"/>
      <c r="CG31" s="27"/>
      <c r="CH31" s="27"/>
      <c r="CI31" s="45"/>
      <c r="CJ31" s="45"/>
      <c r="CK31" s="45"/>
      <c r="CL31" s="27"/>
      <c r="CM31" s="42"/>
      <c r="CN31" s="46"/>
    </row>
    <row r="32" spans="1:92" x14ac:dyDescent="0.25">
      <c r="A32" s="15" t="s">
        <v>108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>
        <v>2</v>
      </c>
      <c r="O32" s="13"/>
      <c r="P32" s="13"/>
      <c r="Q32" s="13"/>
      <c r="R32" s="13"/>
      <c r="S32" s="14"/>
      <c r="T32" s="13"/>
      <c r="U32" s="13"/>
      <c r="V32" s="13"/>
      <c r="W32" s="13"/>
      <c r="Z32" s="14"/>
      <c r="AA32" s="15"/>
      <c r="AF32" s="15"/>
      <c r="AG32" s="15"/>
    </row>
    <row r="33" spans="1:92" x14ac:dyDescent="0.25">
      <c r="A33" s="15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4"/>
      <c r="T33" s="13"/>
      <c r="U33" s="13"/>
      <c r="V33" s="13"/>
      <c r="W33" s="13"/>
      <c r="Z33" s="14"/>
      <c r="AA33" s="15"/>
      <c r="AF33" s="15"/>
      <c r="AG33" s="15"/>
      <c r="CN33" t="s">
        <v>109</v>
      </c>
    </row>
    <row r="34" spans="1:92" x14ac:dyDescent="0.25">
      <c r="A34" s="52" t="s">
        <v>110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>
        <v>25</v>
      </c>
      <c r="O34" s="67" t="s">
        <v>63</v>
      </c>
      <c r="P34" s="67">
        <v>2</v>
      </c>
      <c r="Q34" s="67"/>
      <c r="R34" s="67"/>
      <c r="S34" s="53">
        <v>2</v>
      </c>
      <c r="T34" s="67"/>
      <c r="U34" s="67">
        <v>6</v>
      </c>
      <c r="V34" s="67"/>
      <c r="W34" s="67">
        <v>3</v>
      </c>
      <c r="X34" s="54">
        <v>6</v>
      </c>
      <c r="Y34" s="54">
        <v>2</v>
      </c>
      <c r="Z34" s="53">
        <v>4</v>
      </c>
      <c r="AA34" s="52"/>
      <c r="AB34" s="55">
        <f>((U34/8)^$V$296)*((((X34-(Y34-1)/2)/8)^$X$296)*((S34/3)^$S$296))*(((8-W34)/6)^$W$296)</f>
        <v>0.79387955742428784</v>
      </c>
      <c r="AC34" s="56">
        <f>SUM(((25/N34)^0.5)*(AB34/0.75))</f>
        <v>1.058506076565717</v>
      </c>
      <c r="AD34" s="56">
        <f>(P34/($CN$34*(1/AC34)))</f>
        <v>1.8408801331577689</v>
      </c>
      <c r="AF34" s="52" t="s">
        <v>638</v>
      </c>
      <c r="AG34" s="67" t="s">
        <v>81</v>
      </c>
      <c r="AH34" s="67">
        <v>1</v>
      </c>
      <c r="AI34" s="67">
        <v>5</v>
      </c>
      <c r="AJ34" s="67">
        <v>1</v>
      </c>
      <c r="AK34" s="67">
        <v>2</v>
      </c>
      <c r="AL34" s="67" t="s">
        <v>82</v>
      </c>
      <c r="AM34" s="67">
        <v>6</v>
      </c>
      <c r="AN34" s="67">
        <v>0</v>
      </c>
      <c r="AO34" s="67">
        <v>3</v>
      </c>
      <c r="AP34" s="67">
        <v>1</v>
      </c>
      <c r="AQ34" s="67"/>
      <c r="AR34" s="67"/>
      <c r="AS34" s="67"/>
      <c r="AT34" s="52" t="s">
        <v>112</v>
      </c>
      <c r="AU34" s="57" t="s">
        <v>113</v>
      </c>
      <c r="AV34" s="58">
        <f>SUM(1/3*AH34*(7-$AK34+7-$AM34)/6)</f>
        <v>0.33333333333333331</v>
      </c>
      <c r="AW34" s="58">
        <f>SUM(1/3*AI34*(7-$AK34+7-$AM34)/6)</f>
        <v>1.6666666666666667</v>
      </c>
      <c r="AX34" s="58">
        <f>SUM(1/3*AJ34*(7-$AK34+7-$AM34)/6)</f>
        <v>0.33333333333333331</v>
      </c>
      <c r="AY34" s="58">
        <f>IF(AU34="S",AV34,IF(AU34="MS",AW34,IF(AU34="ML",AW34,AX34)))</f>
        <v>1.6666666666666667</v>
      </c>
      <c r="AZ34" s="58">
        <f>SUM(AV34:AX34)/3</f>
        <v>0.77777777777777779</v>
      </c>
      <c r="BA34" s="58"/>
      <c r="BB34" s="27">
        <f>(((AX34+AV34*$BE$296)/(1+$BE$296)*AO34/3*2+(((AX34+AV34*$BE$296+AW34*$BE$296^2)/(1+$BE$296+$BE$296^2)*AO34/3*(AP34-1+AN34)/5)*3))/5)</f>
        <v>0.13333333333333333</v>
      </c>
      <c r="BC34" s="57"/>
      <c r="BD34" s="57"/>
      <c r="BE34" s="57">
        <f>IF(AU34="S",BA34,IF(AU34="MS",BB34,IF(AU34="ML",BC34,BD34)))</f>
        <v>0.13333333333333333</v>
      </c>
      <c r="BF34" s="57"/>
      <c r="BG34" s="19">
        <v>1</v>
      </c>
      <c r="BH34" s="57">
        <f>2*AV136</f>
        <v>0</v>
      </c>
      <c r="BI34" s="57">
        <f>2*AW136</f>
        <v>1.1111111111111109</v>
      </c>
      <c r="BJ34" s="57">
        <f>2*AX136</f>
        <v>1.1111111111111109</v>
      </c>
      <c r="BK34" s="57">
        <f>IF(AU34="S",BH34,IF(AU34="MS",BI34,IF(AU34="ML",BI34,BJ34)))</f>
        <v>1.1111111111111109</v>
      </c>
      <c r="BL34" s="58">
        <f>SUM(BH34:BJ34)/3</f>
        <v>0.74074074074074059</v>
      </c>
      <c r="BM34" s="58"/>
      <c r="BN34" s="58"/>
      <c r="BO34" s="58"/>
      <c r="BP34" s="58"/>
      <c r="BQ34" s="57">
        <f>BB18</f>
        <v>0.13333333333333333</v>
      </c>
      <c r="BR34" s="160" t="s">
        <v>114</v>
      </c>
      <c r="BS34" s="59"/>
      <c r="BT34" s="55">
        <f>IF(AD34&gt;BG34,SUM((((AY34*AB34)+(BB34*(1-AB34)))*AD34)+(((BK34*AB34)+(BQ34*(1-AB34)))*BG34)),SUM((((AY34*AB34)+(BB34*(1-AB34)))*AD34)+(((BK34*AB34)+(BQ34*(1-AB34)))*AD34)))</f>
        <v>3.3958920354889903</v>
      </c>
      <c r="BU34" s="60">
        <f>BT34/N34</f>
        <v>0.13583568141955962</v>
      </c>
      <c r="BV34" s="57" t="s">
        <v>34</v>
      </c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19">
        <f>AD34*X34</f>
        <v>11.045280798946614</v>
      </c>
      <c r="CJ34" s="19"/>
      <c r="CK34" s="19"/>
      <c r="CL34" s="57"/>
      <c r="CM34" s="56">
        <v>1</v>
      </c>
      <c r="CN34" s="55">
        <v>1.1499999999999999</v>
      </c>
    </row>
    <row r="35" spans="1:92" x14ac:dyDescent="0.25">
      <c r="A35" s="15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4"/>
      <c r="T35" s="13"/>
      <c r="U35" s="13"/>
      <c r="V35" s="13"/>
      <c r="W35" s="13"/>
      <c r="Z35" s="14"/>
      <c r="AA35" s="15"/>
      <c r="AF35" s="15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V35" s="27"/>
      <c r="AW35" s="27"/>
      <c r="AX35" s="27"/>
      <c r="AY35" s="27"/>
      <c r="AZ35" s="27"/>
      <c r="BA35" s="27"/>
      <c r="BB35" s="61"/>
      <c r="BC35" s="61"/>
      <c r="BD35" s="61"/>
      <c r="BE35" s="61"/>
      <c r="BF35" s="61"/>
      <c r="BT35" s="3">
        <v>3.6326845033627171</v>
      </c>
      <c r="BU35" s="3">
        <f>BT35/AD34</f>
        <v>1.9733411415176509</v>
      </c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L35" s="61"/>
    </row>
    <row r="36" spans="1:92" x14ac:dyDescent="0.25">
      <c r="A36" s="15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4"/>
      <c r="T36" s="13"/>
      <c r="U36" s="13"/>
      <c r="V36" s="13"/>
      <c r="W36" s="13"/>
      <c r="Z36" s="14"/>
      <c r="AA36" s="15"/>
      <c r="AF36" s="15"/>
      <c r="AG36" s="15"/>
    </row>
    <row r="37" spans="1:92" ht="13" x14ac:dyDescent="0.25">
      <c r="A37" s="17" t="s">
        <v>115</v>
      </c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"/>
      <c r="O37" s="13"/>
      <c r="P37" s="13"/>
      <c r="Q37" s="13"/>
      <c r="R37" s="13"/>
      <c r="S37" s="14"/>
      <c r="T37" s="13"/>
      <c r="U37" s="13"/>
      <c r="V37" s="13"/>
      <c r="W37" s="13"/>
      <c r="Z37" s="14"/>
      <c r="AA37" s="15"/>
      <c r="AF37" s="15"/>
      <c r="AG37" s="15"/>
    </row>
    <row r="38" spans="1:92" x14ac:dyDescent="0.25">
      <c r="A38" s="62" t="s">
        <v>116</v>
      </c>
      <c r="B38" s="122">
        <v>6</v>
      </c>
      <c r="C38" s="122">
        <v>17</v>
      </c>
      <c r="D38" s="122">
        <v>20</v>
      </c>
      <c r="E38" s="122"/>
      <c r="F38" s="122"/>
      <c r="G38" s="122"/>
      <c r="H38" s="122"/>
      <c r="I38" s="67"/>
      <c r="J38" s="67"/>
      <c r="K38" s="67"/>
      <c r="L38" s="67"/>
      <c r="M38" s="67"/>
      <c r="N38" s="67">
        <f ca="1">SUM(INDIRECT(ADDRESS(B38,COLUMN())),IF(C38&gt;0,INDIRECT(ADDRESS(C38,COLUMN())),0),IF(D38&gt;0,INDIRECT(ADDRESS(D38,14)),0),IF(E38&gt;0,INDIRECT(ADDRESS(E38,COLUMN())),0),IF(F38&gt;0,INDIRECT(ADDRESS(F38,COLUMN())),0),IF(G38&gt;0,INDIRECT(ADDRESS(G38,COLUMN())),0),IF(H38&gt;0,INDIRECT(ADDRESS(H38,COLUMN())),0),IF(I38&gt;0,INDIRECT(ADDRESS(I38,COLUMN())),0),IF(J38&gt;0,INDIRECT(ADDRESS(J38,COLUMN())),0),IF(K38&gt;0,INDIRECT(ADDRESS(K38,COLUMN())),0),IF(L38&gt;0,INDIRECT(ADDRESS(L38,COLUMN())),0),IF(M38&gt;0,INDIRECT(ADDRESS(M38,COLUMN())),0))</f>
        <v>22</v>
      </c>
      <c r="O38" s="67" t="str" cm="1">
        <f t="array" aca="1" ref="O38" ca="1">INDIRECT(ADDRESS($B38,COLUMN()))</f>
        <v>Fighter</v>
      </c>
      <c r="P38" s="67" cm="1">
        <f t="array" aca="1" ref="P38" ca="1">INDIRECT(ADDRESS($B38,COLUMN()))</f>
        <v>2</v>
      </c>
      <c r="Q38" s="67" t="str" cm="1">
        <f t="array" aca="1" ref="Q38" ca="1">INDIRECT(ADDRESS($B38,COLUMN()))</f>
        <v>-</v>
      </c>
      <c r="R38" s="67" t="str" cm="1">
        <f t="array" aca="1" ref="R38" ca="1">INDIRECT(ADDRESS($B38,COLUMN()))</f>
        <v>-</v>
      </c>
      <c r="S38" s="67" cm="1">
        <f t="array" aca="1" ref="S38" ca="1">INDIRECT(ADDRESS($B38,COLUMN()))</f>
        <v>2</v>
      </c>
      <c r="T38" s="67" t="str" cm="1">
        <f t="array" aca="1" ref="T38" ca="1">INDIRECT(ADDRESS($B38,COLUMN()))</f>
        <v>1-7</v>
      </c>
      <c r="U38" s="67" cm="1">
        <f t="array" aca="1" ref="U38" ca="1">INDIRECT(ADDRESS($B38,COLUMN()))</f>
        <v>7</v>
      </c>
      <c r="V38" s="67" cm="1">
        <f t="array" aca="1" ref="V38" ca="1">INDIRECT(ADDRESS($B38,COLUMN()))</f>
        <v>0</v>
      </c>
      <c r="W38" s="67" cm="1">
        <f t="array" aca="1" ref="W38" ca="1">INDIRECT(ADDRESS($B38,COLUMN()))</f>
        <v>2</v>
      </c>
      <c r="X38" s="67" cm="1">
        <f t="array" aca="1" ref="X38" ca="1">INDIRECT(ADDRESS($B38,COLUMN()))</f>
        <v>5</v>
      </c>
      <c r="Y38" s="67" cm="1">
        <f t="array" aca="1" ref="Y38" ca="1">INDIRECT(ADDRESS($B38,COLUMN()))</f>
        <v>1</v>
      </c>
      <c r="Z38" s="67" cm="1">
        <f t="array" aca="1" ref="Z38" ca="1">INDIRECT(ADDRESS($B38,COLUMN()))</f>
        <v>5</v>
      </c>
      <c r="AA38" s="67" t="str" cm="1">
        <f t="array" aca="1" ref="AA38" ca="1">INDIRECT(ADDRESS($B38,COLUMN()))</f>
        <v>Rocket Boosters</v>
      </c>
      <c r="AB38" s="56">
        <f ca="1">((U38/8)^$V$296)*((((X38-(Y38-1)/2)/8)^$X$296)*((S38/3)^$S$296))*(((8-W38)/6)^$W$296)</f>
        <v>0.80232854262492292</v>
      </c>
      <c r="AC38" s="56">
        <f ca="1">SUM(((25/N38)^$Z$296)*(AB38/$AB$34))</f>
        <v>1.1123350427893504</v>
      </c>
      <c r="AD38" s="56">
        <f ca="1">(P38/($CN$34*(1/AC38)))</f>
        <v>1.9344957265901748</v>
      </c>
      <c r="AF38" s="52"/>
      <c r="AG38" s="52"/>
      <c r="AH38" s="57"/>
      <c r="AI38" s="57">
        <f>INT(AI28/2+0.5)</f>
        <v>1</v>
      </c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2"/>
      <c r="AU38" s="54" t="s">
        <v>117</v>
      </c>
      <c r="AV38" s="57" cm="1">
        <f t="array" aca="1" ref="AV38" ca="1">SUM(IF($C38&gt;0,IF(AND(INDIRECT(ADDRESS($C38,44))=0,INDIRECT(ADDRESS($C38,38))="UL",ISERROR(SEARCH("Rear",INDIRECT(ADDRESS($C38,33)))),ISERROR(SEARCH("Side",INDIRECT(ADDRESS($C38,33))))),INDIRECT(ADDRESS($C38,COLUMN())),0),0),IF($D38&gt;0,IF(AND(INDIRECT(ADDRESS($D38,44))=0,INDIRECT(ADDRESS($D38,38))="UL",ISERROR(SEARCH("Rear",INDIRECT(ADDRESS($D38,33)))),ISERROR(SEARCH("Side",INDIRECT(ADDRESS($D38,33))))),INDIRECT(ADDRESS($D38,COLUMN())),0),0),IF($E38&gt;0,IF(AND(INDIRECT(ADDRESS($E38,44))=0,INDIRECT(ADDRESS($E38,38))="UL",ISERROR(SEARCH("Rear",INDIRECT(ADDRESS($E38,33)))),ISERROR(SEARCH("Side",INDIRECT(ADDRESS($E38,33))))),INDIRECT(ADDRESS($E38,COLUMN())),0),0),IF($F38&gt;0,IF(AND(INDIRECT(ADDRESS($F38,44))=0,INDIRECT(ADDRESS($F38,38))="UL",ISERROR(SEARCH("Rear",INDIRECT(ADDRESS($F38,33)))),ISERROR(SEARCH("Side",INDIRECT(ADDRESS($F38,33))))),INDIRECT(ADDRESS($F38,COLUMN())),0),0),IF($G38&gt;0,IF(AND(INDIRECT(ADDRESS($G38,44))=0,INDIRECT(ADDRESS($G38,38))="UL",ISERROR(SEARCH("Rear",INDIRECT(ADDRESS($G38,33)))),ISERROR(SEARCH("Side",INDIRECT(ADDRESS($G38,33))))),INDIRECT(ADDRESS($G38,COLUMN())),0),0),IF($H38&gt;0,IF(AND(INDIRECT(ADDRESS($H38,44))=0,INDIRECT(ADDRESS($H38,38))="UL",ISERROR(SEARCH("Rear",INDIRECT(ADDRESS($H38,33)))),ISERROR(SEARCH("Side",INDIRECT(ADDRESS($H38,33))))),INDIRECT(ADDRESS($H38,COLUMN())),0),0),IF($I38&gt;0,IF(AND(INDIRECT(ADDRESS($I38,44))=0,INDIRECT(ADDRESS($I38,38))="UL",ISERROR(SEARCH("Rear",INDIRECT(ADDRESS($I38,33)))),ISERROR(SEARCH("Side",INDIRECT(ADDRESS($I38,33))))),INDIRECT(ADDRESS($I38,COLUMN())),0),0),IF($J38&gt;0,IF(AND(INDIRECT(ADDRESS($J38,44))=0,INDIRECT(ADDRESS($J38,38))="UL",ISERROR(SEARCH("Rear",INDIRECT(ADDRESS($J38,33)))),ISERROR(SEARCH("Side",INDIRECT(ADDRESS($J38,33))))),INDIRECT(ADDRESS($J38,COLUMN())),0),0),IF($K38&gt;0,IF(AND(INDIRECT(ADDRESS($K38,44))=0,INDIRECT(ADDRESS($K38,38))="UL",ISERROR(SEARCH("Rear",INDIRECT(ADDRESS($K38,33)))),ISERROR(SEARCH("Side",INDIRECT(ADDRESS($K38,33))))),INDIRECT(ADDRESS($K38,COLUMN())),0),0),IF($L38&gt;0,IF(AND(INDIRECT(ADDRESS($L38,44))=0,INDIRECT(ADDRESS($L38,38))="UL",ISERROR(SEARCH("Rear",INDIRECT(ADDRESS($L38,33)))),ISERROR(SEARCH("Side",INDIRECT(ADDRESS($L38,33))))),INDIRECT(ADDRESS($L38,COLUMN())),0),0),IF($M38&gt;0,IF(AND(INDIRECT(ADDRESS($M38,44))=0,INDIRECT(ADDRESS($M38,38))="UL",ISERROR(SEARCH("Rear",INDIRECT(ADDRESS($M38,33)))),ISERROR(SEARCH("Side",INDIRECT(ADDRESS($M38,33))))),INDIRECT(ADDRESS($M38,COLUMN())),0),0))</f>
        <v>0.16666666666666666</v>
      </c>
      <c r="AW38" s="57" cm="1">
        <f t="array" aca="1" ref="AW38" ca="1">SUM(IF($C38&gt;0,IF(AND(INDIRECT(ADDRESS($C38,44))=0,INDIRECT(ADDRESS($C38,38))="UL",ISERROR(SEARCH("Rear",INDIRECT(ADDRESS($C38,33)))),ISERROR(SEARCH("Side",INDIRECT(ADDRESS($C38,33))))),INDIRECT(ADDRESS($C38,COLUMN())),0),0),IF($D38&gt;0,IF(AND(INDIRECT(ADDRESS($D38,44))=0,INDIRECT(ADDRESS($D38,38))="UL",ISERROR(SEARCH("Rear",INDIRECT(ADDRESS($D38,33)))),ISERROR(SEARCH("Side",INDIRECT(ADDRESS($D38,33))))),INDIRECT(ADDRESS($D38,COLUMN())),0),0),IF($E38&gt;0,IF(AND(INDIRECT(ADDRESS($E38,44))=0,INDIRECT(ADDRESS($E38,38))="UL",ISERROR(SEARCH("Rear",INDIRECT(ADDRESS($E38,33)))),ISERROR(SEARCH("Side",INDIRECT(ADDRESS($E38,33))))),INDIRECT(ADDRESS($E38,COLUMN())),0),0),IF($F38&gt;0,IF(AND(INDIRECT(ADDRESS($F38,44))=0,INDIRECT(ADDRESS($F38,38))="UL",ISERROR(SEARCH("Rear",INDIRECT(ADDRESS($F38,33)))),ISERROR(SEARCH("Side",INDIRECT(ADDRESS($F38,33))))),INDIRECT(ADDRESS($F38,COLUMN())),0),0),IF($G38&gt;0,IF(AND(INDIRECT(ADDRESS($G38,44))=0,INDIRECT(ADDRESS($G38,38))="UL",ISERROR(SEARCH("Rear",INDIRECT(ADDRESS($G38,33)))),ISERROR(SEARCH("Side",INDIRECT(ADDRESS($G38,33))))),INDIRECT(ADDRESS($G38,COLUMN())),0),0),IF($H38&gt;0,IF(AND(INDIRECT(ADDRESS($H38,44))=0,INDIRECT(ADDRESS($H38,38))="UL",ISERROR(SEARCH("Rear",INDIRECT(ADDRESS($H38,33)))),ISERROR(SEARCH("Side",INDIRECT(ADDRESS($H38,33))))),INDIRECT(ADDRESS($H38,COLUMN())),0),0),IF($I38&gt;0,IF(AND(INDIRECT(ADDRESS($I38,44))=0,INDIRECT(ADDRESS($I38,38))="UL",ISERROR(SEARCH("Rear",INDIRECT(ADDRESS($I38,33)))),ISERROR(SEARCH("Side",INDIRECT(ADDRESS($I38,33))))),INDIRECT(ADDRESS($I38,COLUMN())),0),0),IF($J38&gt;0,IF(AND(INDIRECT(ADDRESS($J38,44))=0,INDIRECT(ADDRESS($J38,38))="UL",ISERROR(SEARCH("Rear",INDIRECT(ADDRESS($J38,33)))),ISERROR(SEARCH("Side",INDIRECT(ADDRESS($J38,33))))),INDIRECT(ADDRESS($J38,COLUMN())),0),0),IF($K38&gt;0,IF(AND(INDIRECT(ADDRESS($K38,44))=0,INDIRECT(ADDRESS($K38,38))="UL",ISERROR(SEARCH("Rear",INDIRECT(ADDRESS($K38,33)))),ISERROR(SEARCH("Side",INDIRECT(ADDRESS($K38,33))))),INDIRECT(ADDRESS($K38,COLUMN())),0),0),IF($L38&gt;0,IF(AND(INDIRECT(ADDRESS($L38,44))=0,INDIRECT(ADDRESS($L38,38))="UL",ISERROR(SEARCH("Rear",INDIRECT(ADDRESS($L38,33)))),ISERROR(SEARCH("Side",INDIRECT(ADDRESS($L38,33))))),INDIRECT(ADDRESS($L38,COLUMN())),0),0),IF($M38&gt;0,IF(AND(INDIRECT(ADDRESS($M38,44))=0,INDIRECT(ADDRESS($M38,38))="UL",ISERROR(SEARCH("Rear",INDIRECT(ADDRESS($M38,33)))),ISERROR(SEARCH("Side",INDIRECT(ADDRESS($M38,33))))),INDIRECT(ADDRESS($M38,COLUMN())),0),0))</f>
        <v>1.1666666666666665</v>
      </c>
      <c r="AX38" s="57" cm="1">
        <f t="array" aca="1" ref="AX38" ca="1">SUM(IF($C38&gt;0,IF(AND(INDIRECT(ADDRESS($C38,44))=0,INDIRECT(ADDRESS($C38,38))="UL",ISERROR(SEARCH("Rear",INDIRECT(ADDRESS($C38,33)))),ISERROR(SEARCH("Side",INDIRECT(ADDRESS($C38,33))))),INDIRECT(ADDRESS($C38,COLUMN())),0),0),IF($D38&gt;0,IF(AND(INDIRECT(ADDRESS($D38,44))=0,INDIRECT(ADDRESS($D38,38))="UL",ISERROR(SEARCH("Rear",INDIRECT(ADDRESS($D38,33)))),ISERROR(SEARCH("Side",INDIRECT(ADDRESS($D38,33))))),INDIRECT(ADDRESS($D38,COLUMN())),0),0),IF($E38&gt;0,IF(AND(INDIRECT(ADDRESS($E38,44))=0,INDIRECT(ADDRESS($E38,38))="UL",ISERROR(SEARCH("Rear",INDIRECT(ADDRESS($E38,33)))),ISERROR(SEARCH("Side",INDIRECT(ADDRESS($E38,33))))),INDIRECT(ADDRESS($E38,COLUMN())),0),0),IF($F38&gt;0,IF(AND(INDIRECT(ADDRESS($F38,44))=0,INDIRECT(ADDRESS($F38,38))="UL",ISERROR(SEARCH("Rear",INDIRECT(ADDRESS($F38,33)))),ISERROR(SEARCH("Side",INDIRECT(ADDRESS($F38,33))))),INDIRECT(ADDRESS($F38,COLUMN())),0),0),IF($G38&gt;0,IF(AND(INDIRECT(ADDRESS($G38,44))=0,INDIRECT(ADDRESS($G38,38))="UL",ISERROR(SEARCH("Rear",INDIRECT(ADDRESS($G38,33)))),ISERROR(SEARCH("Side",INDIRECT(ADDRESS($G38,33))))),INDIRECT(ADDRESS($G38,COLUMN())),0),0),IF($H38&gt;0,IF(AND(INDIRECT(ADDRESS($H38,44))=0,INDIRECT(ADDRESS($H38,38))="UL",ISERROR(SEARCH("Rear",INDIRECT(ADDRESS($H38,33)))),ISERROR(SEARCH("Side",INDIRECT(ADDRESS($H38,33))))),INDIRECT(ADDRESS($H38,COLUMN())),0),0),IF($I38&gt;0,IF(AND(INDIRECT(ADDRESS($I38,44))=0,INDIRECT(ADDRESS($I38,38))="UL",ISERROR(SEARCH("Rear",INDIRECT(ADDRESS($I38,33)))),ISERROR(SEARCH("Side",INDIRECT(ADDRESS($I38,33))))),INDIRECT(ADDRESS($I38,COLUMN())),0),0),IF($J38&gt;0,IF(AND(INDIRECT(ADDRESS($J38,44))=0,INDIRECT(ADDRESS($J38,38))="UL",ISERROR(SEARCH("Rear",INDIRECT(ADDRESS($J38,33)))),ISERROR(SEARCH("Side",INDIRECT(ADDRESS($J38,33))))),INDIRECT(ADDRESS($J38,COLUMN())),0),0),IF($K38&gt;0,IF(AND(INDIRECT(ADDRESS($K38,44))=0,INDIRECT(ADDRESS($K38,38))="UL",ISERROR(SEARCH("Rear",INDIRECT(ADDRESS($K38,33)))),ISERROR(SEARCH("Side",INDIRECT(ADDRESS($K38,33))))),INDIRECT(ADDRESS($K38,COLUMN())),0),0),IF($L38&gt;0,IF(AND(INDIRECT(ADDRESS($L38,44))=0,INDIRECT(ADDRESS($L38,38))="UL",ISERROR(SEARCH("Rear",INDIRECT(ADDRESS($L38,33)))),ISERROR(SEARCH("Side",INDIRECT(ADDRESS($L38,33))))),INDIRECT(ADDRESS($L38,COLUMN())),0),0),IF($M38&gt;0,IF(AND(INDIRECT(ADDRESS($M38,44))=0,INDIRECT(ADDRESS($M38,38))="UL",ISERROR(SEARCH("Rear",INDIRECT(ADDRESS($M38,33)))),ISERROR(SEARCH("Side",INDIRECT(ADDRESS($M38,33))))),INDIRECT(ADDRESS($M38,COLUMN())),0),0))</f>
        <v>0.5</v>
      </c>
      <c r="AY38" s="58">
        <f ca="1">IF(AU38="S",AV38,IF(AU38="MS",AW38,IF(AU38="ML",AW38,AX38)))</f>
        <v>1.1666666666666665</v>
      </c>
      <c r="AZ38" s="58">
        <f ca="1">SUM(AV38:AX38)/3</f>
        <v>0.61111111111111105</v>
      </c>
      <c r="BA38" s="58" cm="1">
        <f t="array" aca="1" ref="BA38" ca="1">SUM(IF($C38&gt;0,IF(AND(INDIRECT(ADDRESS($C38,44))=0,INDIRECT(ADDRESS($C38,38))="UL"),INDIRECT(ADDRESS($C38,COLUMN())),0),0),IF($D38&gt;0,IF(AND(INDIRECT(ADDRESS($D38,44))=0,INDIRECT(ADDRESS($D38,38))="UL"),INDIRECT(ADDRESS($D38,COLUMN())),0),0),IF($E38&gt;0,IF(AND(INDIRECT(ADDRESS($E38,44))=0,INDIRECT(ADDRESS($E38,38))="UL"),INDIRECT(ADDRESS($E38,COLUMN())),0),0),IF($F38&gt;0,IF(AND(INDIRECT(ADDRESS($F38,44))=0,INDIRECT(ADDRESS($F38,38))="UL"),INDIRECT(ADDRESS($F38,COLUMN())),0),0),IF($G38&gt;0,IF(AND(INDIRECT(ADDRESS($G38,44))=0,INDIRECT(ADDRESS($G38,38))="UL"),INDIRECT(ADDRESS($G38,COLUMN())),0),0),IF($H38&gt;0,IF(AND(INDIRECT(ADDRESS($H38,44))=0,INDIRECT(ADDRESS($H38,38))="UL"),INDIRECT(ADDRESS($H38,COLUMN())),0),0),IF($I38&gt;0,IF(AND(INDIRECT(ADDRESS($I38,44))=0,INDIRECT(ADDRESS($I38,38))="UL"),INDIRECT(ADDRESS($I38,COLUMN())),0),0),IF($J38&gt;0,IF(AND(INDIRECT(ADDRESS($J38,44))=0,INDIRECT(ADDRESS($J38,38))="UL"),INDIRECT(ADDRESS($J38,COLUMN())),0),0),IF($K38&gt;0,IF(AND(INDIRECT(ADDRESS($K38,44))=0,INDIRECT(ADDRESS($K38,38))="UL"),INDIRECT(ADDRESS($K38,COLUMN())),0),0),IF($L38&gt;0,IF(AND(INDIRECT(ADDRESS($L38,44))=0,INDIRECT(ADDRESS($L38,38))="UL"),INDIRECT(ADDRESS($L38,COLUMN())),0),0),IF($M38&gt;0,IF(AND(INDIRECT(ADDRESS($M38,44))=0,INDIRECT(ADDRESS($M38,38))="UL"),INDIRECT(ADDRESS($M38,COLUMN())),0),0))</f>
        <v>0.37777777777777777</v>
      </c>
      <c r="BB38" s="58" cm="1">
        <f t="array" aca="1" ref="BB38" ca="1">SUM(IF($C38&gt;0,IF(AND(INDIRECT(ADDRESS($C38,44))=0,INDIRECT(ADDRESS($C38,38))="UL"),INDIRECT(ADDRESS($C38,COLUMN())),0),0),IF($D38&gt;0,IF(AND(INDIRECT(ADDRESS($D38,44))=0,INDIRECT(ADDRESS($D38,38))="UL"),INDIRECT(ADDRESS($D38,COLUMN())),0),0),IF($E38&gt;0,IF(AND(INDIRECT(ADDRESS($E38,44))=0,INDIRECT(ADDRESS($E38,38))="UL"),INDIRECT(ADDRESS($E38,COLUMN())),0),0),IF($F38&gt;0,IF(AND(INDIRECT(ADDRESS($F38,44))=0,INDIRECT(ADDRESS($F38,38))="UL"),INDIRECT(ADDRESS($F38,COLUMN())),0),0),IF($G38&gt;0,IF(AND(INDIRECT(ADDRESS($G38,44))=0,INDIRECT(ADDRESS($G38,38))="UL"),INDIRECT(ADDRESS($G38,COLUMN())),0),0),IF($H38&gt;0,IF(AND(INDIRECT(ADDRESS($H38,44))=0,INDIRECT(ADDRESS($H38,38))="UL"),INDIRECT(ADDRESS($H38,COLUMN())),0),0),IF($I38&gt;0,IF(AND(INDIRECT(ADDRESS($I38,44))=0,INDIRECT(ADDRESS($I38,38))="UL"),INDIRECT(ADDRESS($I38,COLUMN())),0),0),IF($J38&gt;0,IF(AND(INDIRECT(ADDRESS($J38,44))=0,INDIRECT(ADDRESS($J38,38))="UL"),INDIRECT(ADDRESS($J38,COLUMN())),0),0),IF($K38&gt;0,IF(AND(INDIRECT(ADDRESS($K38,44))=0,INDIRECT(ADDRESS($K38,38))="UL"),INDIRECT(ADDRESS($K38,COLUMN())),0),0),IF($L38&gt;0,IF(AND(INDIRECT(ADDRESS($L38,44))=0,INDIRECT(ADDRESS($L38,38))="UL"),INDIRECT(ADDRESS($L38,COLUMN())),0),0),IF($M38&gt;0,IF(AND(INDIRECT(ADDRESS($M38,44))=0,INDIRECT(ADDRESS($M38,38))="UL"),INDIRECT(ADDRESS($M38,COLUMN())),0),0))</f>
        <v>0.1111111111111111</v>
      </c>
      <c r="BC38" s="58" cm="1">
        <f t="array" aca="1" ref="BC38" ca="1">SUM(IF($C38&gt;0,IF(AND(INDIRECT(ADDRESS($C38,44))=0,INDIRECT(ADDRESS($C38,38))="UL"),INDIRECT(ADDRESS($C38,COLUMN())),0),0),IF($D38&gt;0,IF(AND(INDIRECT(ADDRESS($D38,44))=0,INDIRECT(ADDRESS($D38,38))="UL"),INDIRECT(ADDRESS($D38,COLUMN())),0),0),IF($E38&gt;0,IF(AND(INDIRECT(ADDRESS($E38,44))=0,INDIRECT(ADDRESS($E38,38))="UL"),INDIRECT(ADDRESS($E38,COLUMN())),0),0),IF($F38&gt;0,IF(AND(INDIRECT(ADDRESS($F38,44))=0,INDIRECT(ADDRESS($F38,38))="UL"),INDIRECT(ADDRESS($F38,COLUMN())),0),0),IF($G38&gt;0,IF(AND(INDIRECT(ADDRESS($G38,44))=0,INDIRECT(ADDRESS($G38,38))="UL"),INDIRECT(ADDRESS($G38,COLUMN())),0),0),IF($H38&gt;0,IF(AND(INDIRECT(ADDRESS($H38,44))=0,INDIRECT(ADDRESS($H38,38))="UL"),INDIRECT(ADDRESS($H38,COLUMN())),0),0),IF($I38&gt;0,IF(AND(INDIRECT(ADDRESS($I38,44))=0,INDIRECT(ADDRESS($I38,38))="UL"),INDIRECT(ADDRESS($I38,COLUMN())),0),0),IF($J38&gt;0,IF(AND(INDIRECT(ADDRESS($J38,44))=0,INDIRECT(ADDRESS($J38,38))="UL"),INDIRECT(ADDRESS($J38,COLUMN())),0),0),IF($K38&gt;0,IF(AND(INDIRECT(ADDRESS($K38,44))=0,INDIRECT(ADDRESS($K38,38))="UL"),INDIRECT(ADDRESS($K38,COLUMN())),0),0),IF($L38&gt;0,IF(AND(INDIRECT(ADDRESS($L38,44))=0,INDIRECT(ADDRESS($L38,38))="UL"),INDIRECT(ADDRESS($L38,COLUMN())),0),0),IF($M38&gt;0,IF(AND(INDIRECT(ADDRESS($M38,44))=0,INDIRECT(ADDRESS($M38,38))="UL"),INDIRECT(ADDRESS($M38,COLUMN())),0),0))</f>
        <v>0.15555555555555556</v>
      </c>
      <c r="BD38" s="58" cm="1">
        <f t="array" aca="1" ref="BD38" ca="1">SUM(IF($C38&gt;0,IF(AND(INDIRECT(ADDRESS($C38,44))=0,INDIRECT(ADDRESS($C38,38))="UL"),INDIRECT(ADDRESS($C38,COLUMN())),0),0),IF($D38&gt;0,IF(AND(INDIRECT(ADDRESS($D38,44))=0,INDIRECT(ADDRESS($D38,38))="UL"),INDIRECT(ADDRESS($D38,COLUMN())),0),0),IF($E38&gt;0,IF(AND(INDIRECT(ADDRESS($E38,44))=0,INDIRECT(ADDRESS($E38,38))="UL"),INDIRECT(ADDRESS($E38,COLUMN())),0),0),IF($F38&gt;0,IF(AND(INDIRECT(ADDRESS($F38,44))=0,INDIRECT(ADDRESS($F38,38))="UL"),INDIRECT(ADDRESS($F38,COLUMN())),0),0),IF($G38&gt;0,IF(AND(INDIRECT(ADDRESS($G38,44))=0,INDIRECT(ADDRESS($G38,38))="UL"),INDIRECT(ADDRESS($G38,COLUMN())),0),0),IF($H38&gt;0,IF(AND(INDIRECT(ADDRESS($H38,44))=0,INDIRECT(ADDRESS($H38,38))="UL"),INDIRECT(ADDRESS($H38,COLUMN())),0),0),IF($I38&gt;0,IF(AND(INDIRECT(ADDRESS($I38,44))=0,INDIRECT(ADDRESS($I38,38))="UL"),INDIRECT(ADDRESS($I38,COLUMN())),0),0),IF($J38&gt;0,IF(AND(INDIRECT(ADDRESS($J38,44))=0,INDIRECT(ADDRESS($J38,38))="UL"),INDIRECT(ADDRESS($J38,COLUMN())),0),0),IF($K38&gt;0,IF(AND(INDIRECT(ADDRESS($K38,44))=0,INDIRECT(ADDRESS($K38,38))="UL"),INDIRECT(ADDRESS($K38,COLUMN())),0),0),IF($L38&gt;0,IF(AND(INDIRECT(ADDRESS($L38,44))=0,INDIRECT(ADDRESS($L38,38))="UL"),INDIRECT(ADDRESS($L38,COLUMN())),0),0),IF($M38&gt;0,IF(AND(INDIRECT(ADDRESS($M38,44))=0,INDIRECT(ADDRESS($M38,38))="UL"),INDIRECT(ADDRESS($M38,COLUMN())),0),0))</f>
        <v>0.33333333333333331</v>
      </c>
      <c r="BE38" s="57">
        <f ca="1">IF(AU38="S",BA38,IF(AU38="MS",BB38,IF(AU38="ML",BC38,BD38)))</f>
        <v>0.15555555555555556</v>
      </c>
      <c r="BF38" s="57" cm="1">
        <f t="array" aca="1" ref="BF38" ca="1">SUM(IF($C38&gt;0,IF(INDIRECT(ADDRESS($C38,45))=1,INDIRECT(ADDRESS($C38,52))*INDIRECT(ADDRESS($C38,42))/5,0),0), IF($D38&gt;0,IF(INDIRECT(ADDRESS($D38,45))=1,INDIRECT(ADDRESS($D38,52))*INDIRECT(ADDRESS($D38,42))/5,0),0), IF($E38&gt;0,IF(INDIRECT(ADDRESS($E38,45))=1,INDIRECT(ADDRESS($E38,52))*INDIRECT(ADDRESS($E38,42))/5,0),0), IF($F38&gt;0,IF(INDIRECT(ADDRESS($F38,45))=1,INDIRECT(ADDRESS($F38,52))*INDIRECT(ADDRESS($F38,42))/5,0),0), IF($G38&gt;0,IF(INDIRECT(ADDRESS($G38,45))=1,INDIRECT(ADDRESS($G38,52))*INDIRECT(ADDRESS($G38,42))/5,0),0), IF($H38&gt;0,IF(INDIRECT(ADDRESS($H38,45))=1,INDIRECT(ADDRESS($H38,52))*INDIRECT(ADDRESS($H38,42))/5,0),0)
)*$BF$296/100</f>
        <v>0</v>
      </c>
      <c r="BG38" s="19"/>
      <c r="BH38" s="57" cm="1">
        <f t="array" aca="1" ref="BH38" ca="1">SUM(IF($C38&gt;0,IF(AND(INDIRECT(ADDRESS($C38,44))=0,INDIRECT(ADDRESS($C38,38))&lt;&gt;"UL"),INDIRECT(ADDRESS($C38,COLUMN()-12)),0),0), IF($D38&gt;0,IF(AND(INDIRECT(ADDRESS($D38,44))=0,INDIRECT(ADDRESS($D38,38))&lt;&gt;"UL"),INDIRECT(ADDRESS($D38,COLUMN()-12)),0),0), IF($E38&gt;0,IF(AND(INDIRECT(ADDRESS($E38,44))=0,INDIRECT(ADDRESS($E38,38))&lt;&gt;"UL"),INDIRECT(ADDRESS($E38,COLUMN()-12)),0),0), IF($F38&gt;0,IF(AND(INDIRECT(ADDRESS($F38,44))=0,INDIRECT(ADDRESS($F38,38))&lt;&gt;"UL"),INDIRECT(ADDRESS($F38,COLUMN()-12)),0),0), IF($G38&gt;0,IF(AND(INDIRECT(ADDRESS($G38,44))=0,INDIRECT(ADDRESS($G38,38))&lt;&gt;"UL"),INDIRECT(ADDRESS($G38,COLUMN()-12)),0),0), IF($H38&gt;0,IF(AND(INDIRECT(ADDRESS($H38,44))=0,INDIRECT(ADDRESS($H38,38))&lt;&gt;"UL"),INDIRECT(ADDRESS($H38,COLUMN()-12)),0),0), IF($I38&gt;0,IF(AND(INDIRECT(ADDRESS($I38,44))=0,INDIRECT(ADDRESS($I38,38))&lt;&gt;"UL"),INDIRECT(ADDRESS($I38,COLUMN()-12)),0),0), IF($J38&gt;0,IF(AND(INDIRECT(ADDRESS($J38,44))=0,INDIRECT(ADDRESS($J38,38))&lt;&gt;"UL"),INDIRECT(ADDRESS($J38,COLUMN()-12)),0),0), IF($K38&gt;0,IF(AND(INDIRECT(ADDRESS($K38,44))=0,INDIRECT(ADDRESS($K38,38))&lt;&gt;"UL"),INDIRECT(ADDRESS($K38,COLUMN()-12)),0),0), IF($L38&gt;0,IF(AND(INDIRECT(ADDRESS($L38,44))=0,INDIRECT(ADDRESS($L38,38))&lt;&gt;"UL"),INDIRECT(ADDRESS($L38,COLUMN()-12)),0),0), IF($M38&gt;0,IF(AND(INDIRECT(ADDRESS($M38,44))=0,INDIRECT(ADDRESS($M38,38))&lt;&gt;"UL"),INDIRECT(ADDRESS($M38,COLUMN()-12)),0),0))</f>
        <v>0</v>
      </c>
      <c r="BI38" s="57" cm="1">
        <f t="array" aca="1" ref="BI38" ca="1">SUM(IF($C38&gt;0,IF(AND(INDIRECT(ADDRESS($C38,44))=0,INDIRECT(ADDRESS($C38,38))&lt;&gt;"UL"),INDIRECT(ADDRESS($C38,COLUMN()-12)),0),0), IF($D38&gt;0,IF(AND(INDIRECT(ADDRESS($D38,44))=0,INDIRECT(ADDRESS($D38,38))&lt;&gt;"UL"),INDIRECT(ADDRESS($D38,COLUMN()-12)),0),0), IF($E38&gt;0,IF(AND(INDIRECT(ADDRESS($E38,44))=0,INDIRECT(ADDRESS($E38,38))&lt;&gt;"UL"),INDIRECT(ADDRESS($E38,COLUMN()-12)),0),0), IF($F38&gt;0,IF(AND(INDIRECT(ADDRESS($F38,44))=0,INDIRECT(ADDRESS($F38,38))&lt;&gt;"UL"),INDIRECT(ADDRESS($F38,COLUMN()-12)),0),0), IF($G38&gt;0,IF(AND(INDIRECT(ADDRESS($G38,44))=0,INDIRECT(ADDRESS($G38,38))&lt;&gt;"UL"),INDIRECT(ADDRESS($G38,COLUMN()-12)),0),0), IF($H38&gt;0,IF(AND(INDIRECT(ADDRESS($H38,44))=0,INDIRECT(ADDRESS($H38,38))&lt;&gt;"UL"),INDIRECT(ADDRESS($H38,COLUMN()-12)),0),0), IF($I38&gt;0,IF(AND(INDIRECT(ADDRESS($I38,44))=0,INDIRECT(ADDRESS($I38,38))&lt;&gt;"UL"),INDIRECT(ADDRESS($I38,COLUMN()-12)),0),0), IF($J38&gt;0,IF(AND(INDIRECT(ADDRESS($J38,44))=0,INDIRECT(ADDRESS($J38,38))&lt;&gt;"UL"),INDIRECT(ADDRESS($J38,COLUMN()-12)),0),0), IF($K38&gt;0,IF(AND(INDIRECT(ADDRESS($K38,44))=0,INDIRECT(ADDRESS($K38,38))&lt;&gt;"UL"),INDIRECT(ADDRESS($K38,COLUMN()-12)),0),0), IF($L38&gt;0,IF(AND(INDIRECT(ADDRESS($L38,44))=0,INDIRECT(ADDRESS($L38,38))&lt;&gt;"UL"),INDIRECT(ADDRESS($L38,COLUMN()-12)),0),0), IF($M38&gt;0,IF(AND(INDIRECT(ADDRESS($M38,44))=0,INDIRECT(ADDRESS($M38,38))&lt;&gt;"UL"),INDIRECT(ADDRESS($M38,COLUMN()-12)),0),0))</f>
        <v>0</v>
      </c>
      <c r="BJ38" s="57" cm="1">
        <f t="array" aca="1" ref="BJ38" ca="1">SUM(IF($C38&gt;0,IF(AND(INDIRECT(ADDRESS($C38,44))=0,INDIRECT(ADDRESS($C38,38))&lt;&gt;"UL"),INDIRECT(ADDRESS($C38,COLUMN()-12)),0),0), IF($D38&gt;0,IF(AND(INDIRECT(ADDRESS($D38,44))=0,INDIRECT(ADDRESS($D38,38))&lt;&gt;"UL"),INDIRECT(ADDRESS($D38,COLUMN()-12)),0),0), IF($E38&gt;0,IF(AND(INDIRECT(ADDRESS($E38,44))=0,INDIRECT(ADDRESS($E38,38))&lt;&gt;"UL"),INDIRECT(ADDRESS($E38,COLUMN()-12)),0),0), IF($F38&gt;0,IF(AND(INDIRECT(ADDRESS($F38,44))=0,INDIRECT(ADDRESS($F38,38))&lt;&gt;"UL"),INDIRECT(ADDRESS($F38,COLUMN()-12)),0),0), IF($G38&gt;0,IF(AND(INDIRECT(ADDRESS($G38,44))=0,INDIRECT(ADDRESS($G38,38))&lt;&gt;"UL"),INDIRECT(ADDRESS($G38,COLUMN()-12)),0),0), IF($H38&gt;0,IF(AND(INDIRECT(ADDRESS($H38,44))=0,INDIRECT(ADDRESS($H38,38))&lt;&gt;"UL"),INDIRECT(ADDRESS($H38,COLUMN()-12)),0),0), IF($I38&gt;0,IF(AND(INDIRECT(ADDRESS($I38,44))=0,INDIRECT(ADDRESS($I38,38))&lt;&gt;"UL"),INDIRECT(ADDRESS($I38,COLUMN()-12)),0),0), IF($J38&gt;0,IF(AND(INDIRECT(ADDRESS($J38,44))=0,INDIRECT(ADDRESS($J38,38))&lt;&gt;"UL"),INDIRECT(ADDRESS($J38,COLUMN()-12)),0),0), IF($K38&gt;0,IF(AND(INDIRECT(ADDRESS($K38,44))=0,INDIRECT(ADDRESS($K38,38))&lt;&gt;"UL"),INDIRECT(ADDRESS($K38,COLUMN()-12)),0),0), IF($L38&gt;0,IF(AND(INDIRECT(ADDRESS($L38,44))=0,INDIRECT(ADDRESS($L38,38))&lt;&gt;"UL"),INDIRECT(ADDRESS($L38,COLUMN()-12)),0),0), IF($M38&gt;0,IF(AND(INDIRECT(ADDRESS($M38,44))=0,INDIRECT(ADDRESS($M38,38))&lt;&gt;"UL"),INDIRECT(ADDRESS($M38,COLUMN()-12)),0),0))</f>
        <v>0</v>
      </c>
      <c r="BK38" s="57">
        <f ca="1">IF(AU38="S",BH38,IF(AU38="MS",BI38,IF(AU38="ML",BI38,BJ38)))</f>
        <v>0</v>
      </c>
      <c r="BL38" s="57"/>
      <c r="BM38" s="57" cm="1">
        <f t="array" aca="1" ref="BM38" ca="1">SUM(IF($C38&gt;0,IF(AND(INDIRECT(ADDRESS($C38,44))=0,INDIRECT(ADDRESS($C38,38))&lt;&gt;"UL"),INDIRECT(ADDRESS($C38,COLUMN()-12)),0),0), IF($D38&gt;0,IF(AND(INDIRECT(ADDRESS($D38,44))=0,INDIRECT(ADDRESS($D38,38))&lt;&gt;"UL"),INDIRECT(ADDRESS($D38,COLUMN()-12)),0),0), IF($E38&gt;0,IF(AND(INDIRECT(ADDRESS($E38,44))=0,INDIRECT(ADDRESS($E38,38))&lt;&gt;"UL"),INDIRECT(ADDRESS($E38,COLUMN()-12)),0),0), IF($F38&gt;0,IF(AND(INDIRECT(ADDRESS($F38,44))=0,INDIRECT(ADDRESS($F38,38))&lt;&gt;"UL"),INDIRECT(ADDRESS($F38,COLUMN()-12)),0),0), IF($G38&gt;0,IF(AND(INDIRECT(ADDRESS($G38,44))=0,INDIRECT(ADDRESS($G38,38))&lt;&gt;"UL"),INDIRECT(ADDRESS($G38,COLUMN()-12)),0),0), IF($H38&gt;0,IF(AND(INDIRECT(ADDRESS($H38,44))=0,INDIRECT(ADDRESS($H38,38))&lt;&gt;"UL"),INDIRECT(ADDRESS($H38,COLUMN()-12)),0),0), IF($I38&gt;0,IF(AND(INDIRECT(ADDRESS($I38,44))=0,INDIRECT(ADDRESS($I38,38))&lt;&gt;"UL"),INDIRECT(ADDRESS($I38,COLUMN()-12)),0),0), IF($J38&gt;0,IF(AND(INDIRECT(ADDRESS($J38,44))=0,INDIRECT(ADDRESS($J38,38))&lt;&gt;"UL"),INDIRECT(ADDRESS($J38,COLUMN()-12)),0),0), IF($K38&gt;0,IF(AND(INDIRECT(ADDRESS($K38,44))=0,INDIRECT(ADDRESS($K38,38))&lt;&gt;"UL"),INDIRECT(ADDRESS($K38,COLUMN()-11)),0),0), IF($L38&gt;0,IF(AND(INDIRECT(ADDRESS($L38,44))=0,INDIRECT(ADDRESS($L38,38))&lt;&gt;"UL"),INDIRECT(ADDRESS($L38,COLUMN()-11)),0),0), IF($M38&gt;0,IF(AND(INDIRECT(ADDRESS($M38,44))=0,INDIRECT(ADDRESS($M38,38))&lt;&gt;"UL"),INDIRECT(ADDRESS($M38,COLUMN()-11)),0),0))</f>
        <v>0</v>
      </c>
      <c r="BN38" s="57" cm="1">
        <f t="array" aca="1" ref="BN38" ca="1">SUM(IF($C38&gt;0,IF(AND(INDIRECT(ADDRESS($C38,44))=0,INDIRECT(ADDRESS($C38,38))&lt;&gt;"UL"),INDIRECT(ADDRESS($C38,COLUMN()-12)),0),0), IF($D38&gt;0,IF(AND(INDIRECT(ADDRESS($D38,44))=0,INDIRECT(ADDRESS($D38,38))&lt;&gt;"UL"),INDIRECT(ADDRESS($D38,COLUMN()-12)),0),0), IF($E38&gt;0,IF(AND(INDIRECT(ADDRESS($E38,44))=0,INDIRECT(ADDRESS($E38,38))&lt;&gt;"UL"),INDIRECT(ADDRESS($E38,COLUMN()-12)),0),0), IF($F38&gt;0,IF(AND(INDIRECT(ADDRESS($F38,44))=0,INDIRECT(ADDRESS($F38,38))&lt;&gt;"UL"),INDIRECT(ADDRESS($F38,COLUMN()-12)),0),0), IF($G38&gt;0,IF(AND(INDIRECT(ADDRESS($G38,44))=0,INDIRECT(ADDRESS($G38,38))&lt;&gt;"UL"),INDIRECT(ADDRESS($G38,COLUMN()-12)),0),0), IF($H38&gt;0,IF(AND(INDIRECT(ADDRESS($H38,44))=0,INDIRECT(ADDRESS($H38,38))&lt;&gt;"UL"),INDIRECT(ADDRESS($H38,COLUMN()-12)),0),0), IF($I38&gt;0,IF(AND(INDIRECT(ADDRESS($I38,44))=0,INDIRECT(ADDRESS($I38,38))&lt;&gt;"UL"),INDIRECT(ADDRESS($I38,COLUMN()-12)),0),0), IF($J38&gt;0,IF(AND(INDIRECT(ADDRESS($J38,44))=0,INDIRECT(ADDRESS($J38,38))&lt;&gt;"UL"),INDIRECT(ADDRESS($J38,COLUMN()-12)),0),0), IF($K38&gt;0,IF(AND(INDIRECT(ADDRESS($K38,44))=0,INDIRECT(ADDRESS($K38,38))&lt;&gt;"UL"),INDIRECT(ADDRESS($K38,COLUMN()-11)),0),0), IF($L38&gt;0,IF(AND(INDIRECT(ADDRESS($L38,44))=0,INDIRECT(ADDRESS($L38,38))&lt;&gt;"UL"),INDIRECT(ADDRESS($L38,COLUMN()-11)),0),0), IF($M38&gt;0,IF(AND(INDIRECT(ADDRESS($M38,44))=0,INDIRECT(ADDRESS($M38,38))&lt;&gt;"UL"),INDIRECT(ADDRESS($M38,COLUMN()-11)),0),0))</f>
        <v>0</v>
      </c>
      <c r="BO38" s="57" cm="1">
        <f t="array" aca="1" ref="BO38" ca="1">SUM(IF($C38&gt;0,IF(AND(INDIRECT(ADDRESS($C38,44))=0,INDIRECT(ADDRESS($C38,38))&lt;&gt;"UL"),INDIRECT(ADDRESS($C38,COLUMN()-12)),0),0), IF($D38&gt;0,IF(AND(INDIRECT(ADDRESS($D38,44))=0,INDIRECT(ADDRESS($D38,38))&lt;&gt;"UL"),INDIRECT(ADDRESS($D38,COLUMN()-12)),0),0), IF($E38&gt;0,IF(AND(INDIRECT(ADDRESS($E38,44))=0,INDIRECT(ADDRESS($E38,38))&lt;&gt;"UL"),INDIRECT(ADDRESS($E38,COLUMN()-12)),0),0), IF($F38&gt;0,IF(AND(INDIRECT(ADDRESS($F38,44))=0,INDIRECT(ADDRESS($F38,38))&lt;&gt;"UL"),INDIRECT(ADDRESS($F38,COLUMN()-12)),0),0), IF($G38&gt;0,IF(AND(INDIRECT(ADDRESS($G38,44))=0,INDIRECT(ADDRESS($G38,38))&lt;&gt;"UL"),INDIRECT(ADDRESS($G38,COLUMN()-12)),0),0), IF($H38&gt;0,IF(AND(INDIRECT(ADDRESS($H38,44))=0,INDIRECT(ADDRESS($H38,38))&lt;&gt;"UL"),INDIRECT(ADDRESS($H38,COLUMN()-12)),0),0), IF($I38&gt;0,IF(AND(INDIRECT(ADDRESS($I38,44))=0,INDIRECT(ADDRESS($I38,38))&lt;&gt;"UL"),INDIRECT(ADDRESS($I38,COLUMN()-12)),0),0), IF($J38&gt;0,IF(AND(INDIRECT(ADDRESS($J38,44))=0,INDIRECT(ADDRESS($J38,38))&lt;&gt;"UL"),INDIRECT(ADDRESS($J38,COLUMN()-12)),0),0), IF($K38&gt;0,IF(AND(INDIRECT(ADDRESS($K38,44))=0,INDIRECT(ADDRESS($K38,38))&lt;&gt;"UL"),INDIRECT(ADDRESS($K38,COLUMN()-11)),0),0), IF($L38&gt;0,IF(AND(INDIRECT(ADDRESS($L38,44))=0,INDIRECT(ADDRESS($L38,38))&lt;&gt;"UL"),INDIRECT(ADDRESS($L38,COLUMN()-11)),0),0), IF($M38&gt;0,IF(AND(INDIRECT(ADDRESS($M38,44))=0,INDIRECT(ADDRESS($M38,38))&lt;&gt;"UL"),INDIRECT(ADDRESS($M38,COLUMN()-11)),0),0))</f>
        <v>0</v>
      </c>
      <c r="BP38" s="57" cm="1">
        <f t="array" aca="1" ref="BP38" ca="1">SUM(IF($C38&gt;0,IF(AND(INDIRECT(ADDRESS($C38,44))=0,INDIRECT(ADDRESS($C38,38))&lt;&gt;"UL"),INDIRECT(ADDRESS($C38,COLUMN()-12)),0),0), IF($D38&gt;0,IF(AND(INDIRECT(ADDRESS($D38,44))=0,INDIRECT(ADDRESS($D38,38))&lt;&gt;"UL"),INDIRECT(ADDRESS($D38,COLUMN()-12)),0),0), IF($E38&gt;0,IF(AND(INDIRECT(ADDRESS($E38,44))=0,INDIRECT(ADDRESS($E38,38))&lt;&gt;"UL"),INDIRECT(ADDRESS($E38,COLUMN()-12)),0),0), IF($F38&gt;0,IF(AND(INDIRECT(ADDRESS($F38,44))=0,INDIRECT(ADDRESS($F38,38))&lt;&gt;"UL"),INDIRECT(ADDRESS($F38,COLUMN()-12)),0),0), IF($G38&gt;0,IF(AND(INDIRECT(ADDRESS($G38,44))=0,INDIRECT(ADDRESS($G38,38))&lt;&gt;"UL"),INDIRECT(ADDRESS($G38,COLUMN()-12)),0),0), IF($H38&gt;0,IF(AND(INDIRECT(ADDRESS($H38,44))=0,INDIRECT(ADDRESS($H38,38))&lt;&gt;"UL"),INDIRECT(ADDRESS($H38,COLUMN()-12)),0),0), IF($I38&gt;0,IF(AND(INDIRECT(ADDRESS($I38,44))=0,INDIRECT(ADDRESS($I38,38))&lt;&gt;"UL"),INDIRECT(ADDRESS($I38,COLUMN()-12)),0),0), IF($J38&gt;0,IF(AND(INDIRECT(ADDRESS($J38,44))=0,INDIRECT(ADDRESS($J38,38))&lt;&gt;"UL"),INDIRECT(ADDRESS($J38,COLUMN()-12)),0),0), IF($K38&gt;0,IF(AND(INDIRECT(ADDRESS($K38,44))=0,INDIRECT(ADDRESS($K38,38))&lt;&gt;"UL"),INDIRECT(ADDRESS($K38,COLUMN()-11)),0),0), IF($L38&gt;0,IF(AND(INDIRECT(ADDRESS($L38,44))=0,INDIRECT(ADDRESS($L38,38))&lt;&gt;"UL"),INDIRECT(ADDRESS($L38,COLUMN()-11)),0),0), IF($M38&gt;0,IF(AND(INDIRECT(ADDRESS($M38,44))=0,INDIRECT(ADDRESS($M38,38))&lt;&gt;"UL"),INDIRECT(ADDRESS($M38,COLUMN()-11)),0),0))</f>
        <v>0</v>
      </c>
      <c r="BQ38" s="57">
        <f ca="1">IF(AU38="S",BM38,IF(AU38="MS",BN38,IF(AU38="ML",BO38,BP38)))</f>
        <v>0</v>
      </c>
      <c r="BR38" s="161">
        <f ca="1">(((AZ38+BE38+BL38+BQ38)/(AY38+BE38+BK38+BQ38)*AB38^$BR$296)^$BQ$296)*100</f>
        <v>69.99529211335323</v>
      </c>
      <c r="BS38" s="59"/>
      <c r="BT38" s="56">
        <f ca="1">IF(AD38&lt;BG38,((((AY38+BK38)*AB38)+((BE38+BQ38)*(1-AB38))+BF38)*AD38),((((AY38*AB38)+(BE38*(1-AB38))+BF38)*AD38)+(((BK38*AB38)+(BQ38*(1-AB38)))*BG38)))</f>
        <v>1.8702682626880325</v>
      </c>
      <c r="BU38" s="63">
        <f ca="1">BT38/N38</f>
        <v>8.5012193758546933E-2</v>
      </c>
      <c r="BV38" s="57" t="s">
        <v>34</v>
      </c>
      <c r="BW38" s="57" cm="1">
        <f t="array" aca="1" ref="BW38" ca="1">SUM(IF($C38&gt;0,IF(AND(INDIRECT(ADDRESS($C38,44))=0,INDIRECT(ADDRESS($C38,38))="UL",ISERROR(SEARCH("Rear",INDIRECT(ADDRESS($C38,33)))),ISERROR(SEARCH("Side",INDIRECT(ADDRESS($C38,33))))),INDIRECT(ADDRESS($C38,COLUMN())),0),0),IF($D38&gt;0,IF(AND(INDIRECT(ADDRESS($D38,44))=0,INDIRECT(ADDRESS($D38,38))="UL",ISERROR(SEARCH("Rear",INDIRECT(ADDRESS($D38,33)))),ISERROR(SEARCH("Side",INDIRECT(ADDRESS($D38,33))))),INDIRECT(ADDRESS($D38,COLUMN())),0),0),IF($E38&gt;0,IF(AND(INDIRECT(ADDRESS($E38,44))=0,INDIRECT(ADDRESS($E38,38))="UL",ISERROR(SEARCH("Rear",INDIRECT(ADDRESS($E38,33)))),ISERROR(SEARCH("Side",INDIRECT(ADDRESS($E38,33))))),INDIRECT(ADDRESS($E38,COLUMN())),0),0),IF($F38&gt;0,IF(AND(INDIRECT(ADDRESS($F38,44))=0,INDIRECT(ADDRESS($F38,38))="UL",ISERROR(SEARCH("Rear",INDIRECT(ADDRESS($F38,33)))),ISERROR(SEARCH("Side",INDIRECT(ADDRESS($F38,33))))),INDIRECT(ADDRESS($F38,COLUMN())),0),0),IF($G38&gt;0,IF(AND(INDIRECT(ADDRESS($G38,44))=0,INDIRECT(ADDRESS($G38,38))="UL",ISERROR(SEARCH("Rear",INDIRECT(ADDRESS($G38,33)))),ISERROR(SEARCH("Side",INDIRECT(ADDRESS($G38,33))))),INDIRECT(ADDRESS($G38,COLUMN())),0),0),IF($H38&gt;0,IF(AND(INDIRECT(ADDRESS($H38,44))=0,INDIRECT(ADDRESS($H38,38))="UL",ISERROR(SEARCH("Rear",INDIRECT(ADDRESS($H38,33)))),ISERROR(SEARCH("Side",INDIRECT(ADDRESS($H38,33))))),INDIRECT(ADDRESS($H38,COLUMN())),0),0),IF($I38&gt;0,IF(AND(INDIRECT(ADDRESS($I38,44))=0,INDIRECT(ADDRESS($I38,38))="UL",ISERROR(SEARCH("Rear",INDIRECT(ADDRESS($I38,33)))),ISERROR(SEARCH("Side",INDIRECT(ADDRESS($I38,33))))),INDIRECT(ADDRESS($I38,COLUMN())),0),0),IF($J38&gt;0,IF(AND(INDIRECT(ADDRESS($J38,44))=0,INDIRECT(ADDRESS($J38,38))="UL",ISERROR(SEARCH("Rear",INDIRECT(ADDRESS($J38,33)))),ISERROR(SEARCH("Side",INDIRECT(ADDRESS($J38,33))))),INDIRECT(ADDRESS($J38,COLUMN())),0),0),IF($K38&gt;0,IF(AND(INDIRECT(ADDRESS($K38,44))=0,INDIRECT(ADDRESS($K38,38))="UL",ISERROR(SEARCH("Rear",INDIRECT(ADDRESS($K38,33)))),ISERROR(SEARCH("Side",INDIRECT(ADDRESS($K38,33))))),INDIRECT(ADDRESS($K38,COLUMN())),0),0),IF($L38&gt;0,IF(AND(INDIRECT(ADDRESS($L38,44))=0,INDIRECT(ADDRESS($L38,38))="UL",ISERROR(SEARCH("Rear",INDIRECT(ADDRESS($L38,33)))),ISERROR(SEARCH("Side",INDIRECT(ADDRESS($L38,33))))),INDIRECT(ADDRESS($L38,COLUMN())),0),0),IF($M38&gt;0,IF(AND(INDIRECT(ADDRESS($M38,44))=0,INDIRECT(ADDRESS($M38,38))="UL",ISERROR(SEARCH("Rear",INDIRECT(ADDRESS($M38,33)))),ISERROR(SEARCH("Side",INDIRECT(ADDRESS($M38,33))))),INDIRECT(ADDRESS($M38,COLUMN())),0),0))</f>
        <v>0.66666666666666663</v>
      </c>
      <c r="BX38" s="57">
        <f ca="1">IF(BV38="S",AV38,BW38)</f>
        <v>0.66666666666666663</v>
      </c>
      <c r="BY38" s="57" cm="1">
        <f t="array" aca="1" ref="BY38" ca="1">SUM(IF($C38&gt;0,IF(AND(INDIRECT(ADDRESS($C38,44))=0,INDIRECT(ADDRESS($C38,38))="UL"),INDIRECT(ADDRESS($C38,COLUMN())),0),0),IF($D38&gt;0,IF(AND(INDIRECT(ADDRESS($D38,44))=0,INDIRECT(ADDRESS($D38,38))="UL"),INDIRECT(ADDRESS($D38,COLUMN())),0),0),IF($E38&gt;0,IF(AND(INDIRECT(ADDRESS($E38,44))=0,INDIRECT(ADDRESS($E38,38))="UL"),INDIRECT(ADDRESS($E38,COLUMN())),0),0),IF($F38&gt;0,IF(AND(INDIRECT(ADDRESS($F38,44))=0,INDIRECT(ADDRESS($F38,38))="UL"),INDIRECT(ADDRESS($F38,COLUMN())),0),0),IF($G38&gt;0,IF(AND(INDIRECT(ADDRESS($G38,44))=0,INDIRECT(ADDRESS($G38,38))="UL"),INDIRECT(ADDRESS($G38,COLUMN())),0),0),IF($H38&gt;0,IF(AND(INDIRECT(ADDRESS($H38,44))=0,INDIRECT(ADDRESS($H38,38))="UL"),INDIRECT(ADDRESS($H38,COLUMN())),0),0),IF($I38&gt;0,IF(AND(INDIRECT(ADDRESS($I38,44))=0,INDIRECT(ADDRESS($I38,38))="UL"),INDIRECT(ADDRESS($I38,COLUMN())),0),0),IF($J38&gt;0,IF(AND(INDIRECT(ADDRESS($J38,44))=0,INDIRECT(ADDRESS($J38,38))="UL"),INDIRECT(ADDRESS($J38,COLUMN())),0),0),IF($K38&gt;0,IF(AND(INDIRECT(ADDRESS($K38,44))=0,INDIRECT(ADDRESS($K38,38))="UL"),INDIRECT(ADDRESS($K38,COLUMN())),0),0),IF($L38&gt;0,IF(AND(INDIRECT(ADDRESS($L38,44))=0,INDIRECT(ADDRESS($L38,38))="UL"),INDIRECT(ADDRESS($L38,COLUMN())),0),0),IF($M38&gt;0,IF(AND(INDIRECT(ADDRESS($M38,44))=0,INDIRECT(ADDRESS($M38,38))="UL"),INDIRECT(ADDRESS($M38,COLUMN())),0),0))</f>
        <v>0.22222222222222221</v>
      </c>
      <c r="BZ38" s="57" cm="1">
        <f t="array" aca="1" ref="BZ38" ca="1">SUM(IF($C38&gt;0,IF(AND(INDIRECT(ADDRESS($C38,44))=0,INDIRECT(ADDRESS($C38,38))="UL"),INDIRECT(ADDRESS($C38,COLUMN())),0),0),IF($D38&gt;0,IF(AND(INDIRECT(ADDRESS($D38,44))=0,INDIRECT(ADDRESS($D38,38))="UL"),INDIRECT(ADDRESS($D38,COLUMN())),0),0),IF($E38&gt;0,IF(AND(INDIRECT(ADDRESS($E38,44))=0,INDIRECT(ADDRESS($E38,38))="UL"),INDIRECT(ADDRESS($E38,COLUMN())),0),0),IF($F38&gt;0,IF(AND(INDIRECT(ADDRESS($F38,44))=0,INDIRECT(ADDRESS($F38,38))="UL"),INDIRECT(ADDRESS($F38,COLUMN())),0),0),IF($G38&gt;0,IF(AND(INDIRECT(ADDRESS($G38,44))=0,INDIRECT(ADDRESS($G38,38))="UL"),INDIRECT(ADDRESS($G38,COLUMN())),0),0),IF($H38&gt;0,IF(AND(INDIRECT(ADDRESS($H38,44))=0,INDIRECT(ADDRESS($H38,38))="UL"),INDIRECT(ADDRESS($H38,COLUMN())),0),0),IF($I38&gt;0,IF(AND(INDIRECT(ADDRESS($I38,44))=0,INDIRECT(ADDRESS($I38,38))="UL"),INDIRECT(ADDRESS($I38,COLUMN())),0),0),IF($J38&gt;0,IF(AND(INDIRECT(ADDRESS($J38,44))=0,INDIRECT(ADDRESS($J38,38))="UL"),INDIRECT(ADDRESS($J38,COLUMN())),0),0),IF($K38&gt;0,IF(AND(INDIRECT(ADDRESS($K38,44))=0,INDIRECT(ADDRESS($K38,38))="UL"),INDIRECT(ADDRESS($K38,COLUMN())),0),0),IF($L38&gt;0,IF(AND(INDIRECT(ADDRESS($L38,44))=0,INDIRECT(ADDRESS($L38,38))="UL"),INDIRECT(ADDRESS($L38,COLUMN())),0),0),IF($M38&gt;0,IF(AND(INDIRECT(ADDRESS($M38,44))=0,INDIRECT(ADDRESS($M38,38))="UL"),INDIRECT(ADDRESS($M38,COLUMN())),0),0))</f>
        <v>5.5555555555555552E-2</v>
      </c>
      <c r="CA38" s="57">
        <f ca="1">IF(BV38="S",BY38,BZ38)</f>
        <v>5.5555555555555552E-2</v>
      </c>
      <c r="CB38" s="57"/>
      <c r="CC38" s="57">
        <f>IF(BV38="S",BH38,CB38)</f>
        <v>0</v>
      </c>
      <c r="CD38" s="57" cm="1">
        <f t="array" aca="1" ref="CD38" ca="1">SUM(IF($C38&gt;0,IF(AND(INDIRECT(ADDRESS($C38,44))=0,INDIRECT(ADDRESS($C38,38))&lt;&gt;"UL"),INDIRECT(ADDRESS($C38,COLUMN())),0),0),IF($D38&gt;0,IF(AND(INDIRECT(ADDRESS($D38,44))=0,INDIRECT(ADDRESS($D38,38))&lt;&gt;"UL"),INDIRECT(ADDRESS($D38,COLUMN())),0),0),IF($E38&gt;0,IF(AND(INDIRECT(ADDRESS($E38,44))=0,INDIRECT(ADDRESS($E38,38))&lt;&gt;"UL"),INDIRECT(ADDRESS($E38,COLUMN())),0),0),IF($F38&gt;0,IF(AND(INDIRECT(ADDRESS($F38,44))=0,INDIRECT(ADDRESS($F38,38))&lt;&gt;"UL"),INDIRECT(ADDRESS($F38,COLUMN())),0),0),IF($G38&gt;0,IF(AND(INDIRECT(ADDRESS($G38,44))=0,INDIRECT(ADDRESS($G38,38))&lt;&gt;"UL"),INDIRECT(ADDRESS($G38,COLUMN())),0),0),IF($H38&gt;0,IF(AND(INDIRECT(ADDRESS($H38,44))=0,INDIRECT(ADDRESS($H38,38))&lt;&gt;"UL"),INDIRECT(ADDRESS($H38,COLUMN())),0),0),IF($I38&gt;0,IF(AND(INDIRECT(ADDRESS($I38,44))=0,INDIRECT(ADDRESS($I38,38))&lt;&gt;"UL"),INDIRECT(ADDRESS($I38,COLUMN())),0),0),IF($J38&gt;0,IF(AND(INDIRECT(ADDRESS($J38,44))=0,INDIRECT(ADDRESS($J38,38))&lt;&gt;"UL"),INDIRECT(ADDRESS($J38,COLUMN())),0),0),IF($K38&gt;0,IF(AND(INDIRECT(ADDRESS($K38,44))=0,INDIRECT(ADDRESS($K38,38))&lt;&gt;"UL"),INDIRECT(ADDRESS($K38,COLUMN())),0),0),IF($L38&gt;0,IF(AND(INDIRECT(ADDRESS($L38,44))=0,INDIRECT(ADDRESS($L38,38))&lt;&gt;"UL"),INDIRECT(ADDRESS($L38,COLUMN())),0),0),IF($M38&gt;0,IF(AND(INDIRECT(ADDRESS($M38,44))=0,INDIRECT(ADDRESS($M38,38))&lt;&gt;"UL"),INDIRECT(ADDRESS($M38,COLUMN())),0),0))</f>
        <v>0</v>
      </c>
      <c r="CE38" s="57" cm="1">
        <f t="array" aca="1" ref="CE38" ca="1">SUM(IF($C38&gt;0,IF(AND(INDIRECT(ADDRESS($C38,44))=0,INDIRECT(ADDRESS($C38,38))&lt;&gt;"UL"),INDIRECT(ADDRESS($C38,COLUMN())),0),0),IF($D38&gt;0,IF(AND(INDIRECT(ADDRESS($D38,44))=0,INDIRECT(ADDRESS($D38,38))&lt;&gt;"UL"),INDIRECT(ADDRESS($D38,COLUMN())),0),0),IF($E38&gt;0,IF(AND(INDIRECT(ADDRESS($E38,44))=0,INDIRECT(ADDRESS($E38,38))&lt;&gt;"UL"),INDIRECT(ADDRESS($E38,COLUMN())),0),0),IF($F38&gt;0,IF(AND(INDIRECT(ADDRESS($F38,44))=0,INDIRECT(ADDRESS($F38,38))&lt;&gt;"UL"),INDIRECT(ADDRESS($F38,COLUMN())),0),0),IF($G38&gt;0,IF(AND(INDIRECT(ADDRESS($G38,44))=0,INDIRECT(ADDRESS($G38,38))&lt;&gt;"UL"),INDIRECT(ADDRESS($G38,COLUMN())),0),0),IF($H38&gt;0,IF(AND(INDIRECT(ADDRESS($H38,44))=0,INDIRECT(ADDRESS($H38,38))&lt;&gt;"UL"),INDIRECT(ADDRESS($H38,COLUMN())),0),0),IF($I38&gt;0,IF(AND(INDIRECT(ADDRESS($I38,44))=0,INDIRECT(ADDRESS($I38,38))&lt;&gt;"UL"),INDIRECT(ADDRESS($I38,COLUMN())),0),0),IF($J38&gt;0,IF(AND(INDIRECT(ADDRESS($J38,44))=0,INDIRECT(ADDRESS($J38,38))&lt;&gt;"UL"),INDIRECT(ADDRESS($J38,COLUMN())),0),0),IF($K38&gt;0,IF(AND(INDIRECT(ADDRESS($K38,44))=0,INDIRECT(ADDRESS($K38,38))&lt;&gt;"UL"),INDIRECT(ADDRESS($K38,COLUMN())),0),0),IF($L38&gt;0,IF(AND(INDIRECT(ADDRESS($L38,44))=0,INDIRECT(ADDRESS($L38,38))&lt;&gt;"UL"),INDIRECT(ADDRESS($L38,COLUMN())),0),0),IF($M38&gt;0,IF(AND(INDIRECT(ADDRESS($M38,44))=0,INDIRECT(ADDRESS($M38,38))&lt;&gt;"UL"),INDIRECT(ADDRESS($M38,COLUMN())),0),0))</f>
        <v>0</v>
      </c>
      <c r="CF38" s="57">
        <f ca="1">IF(BV38="S",CD38,CE38)</f>
        <v>0</v>
      </c>
      <c r="CG38" s="57">
        <f ca="1">IF(AD38&lt;BG38,((((BX38+CC38)*AB38)+((CA38+CF38)*(1-AB38)))*AD38),((((BX38*AB38)+((CA38)*(1-AB38)))*AD38)+(((CC38*AB38)+((CF38))*(1-AB38)))*BG38))</f>
        <v>1.0559782352173206</v>
      </c>
      <c r="CH38" s="57">
        <f ca="1">CG38/N38</f>
        <v>4.7999010691696389E-2</v>
      </c>
      <c r="CI38" s="19">
        <f ca="1">AD38*X38</f>
        <v>9.6724786329508738</v>
      </c>
      <c r="CJ38" s="19"/>
      <c r="CK38" s="57" cm="1">
        <f t="array" aca="1" ref="CK38" ca="1">IF(AU38="S", SUM(IF($C38&gt;0,IF(INDIRECT(ADDRESS($C38,43))&lt;&gt;1,INDIRECT(ADDRESS($C38,48)),0),0), IF($D38&gt;0,IF(INDIRECT(ADDRESS($D38,43))&lt;&gt;1,INDIRECT(ADDRESS($D38,48)),0),0), IF($E38&gt;0,IF(INDIRECT(ADDRESS($E38,43))&lt;&gt;1,INDIRECT(ADDRESS($E38,48)),0),0), IF($F38&gt;0,IF(INDIRECT(ADDRESS($F38,43))&lt;&gt;1,INDIRECT(ADDRESS($F38,48)),0),0), IF($G38&gt;0,IF(INDIRECT(ADDRESS($G38,43))&lt;&gt;1,INDIRECT(ADDRESS($G38,48)),0),0), IF($H38&gt;0,IF(INDIRECT(ADDRESS($H38,43))&lt;&gt;1,INDIRECT(ADDRESS($H38,48)),0),0), IF($I38&gt;0,IF(INDIRECT(ADDRESS($I38,43))&lt;&gt;1,INDIRECT(ADDRESS($I38,48)),0),0), IF($J38&gt;0,IF(INDIRECT(ADDRESS($J38,43))&lt;&gt;1,INDIRECT(ADDRESS($J38,48)),0),0), IF($K38&gt;0,IF(INDIRECT(ADDRESS($K38,43))&lt;&gt;1,INDIRECT(ADDRESS($K38,48)),0),0), IF($L38&gt;0,IF(INDIRECT(ADDRESS($L38,43))&lt;&gt;1,INDIRECT(ADDRESS($L38,48)),0),0), IF($M38&gt;0,IF(INDIRECT(ADDRESS($M38,43))&lt;&gt;1,INDIRECT(ADDRESS($M38,48)),0),0)), IF(AU38="L",SUM(IF($C38&gt;0,IF(INDIRECT(ADDRESS($C38,43))&lt;&gt;1,INDIRECT(ADDRESS($C38,50)),0),0), IF($D38&gt;0,IF(INDIRECT(ADDRESS($D38,43))&lt;&gt;1,INDIRECT(ADDRESS($D38,50)),0),0), IF($E38&gt;0,IF(INDIRECT(ADDRESS($E38,43))&lt;&gt;1,INDIRECT(ADDRESS($E38,50)),0),0), IF($F38&gt;0,IF(INDIRECT(ADDRESS($F38,43))&lt;&gt;1,INDIRECT(ADDRESS($F38,50)),0),0), IF($G38&gt;0,IF(INDIRECT(ADDRESS($G38,43))&lt;&gt;1,INDIRECT(ADDRESS($G38,50)),0),0), IF($G38&gt;0,IF(INDIRECT(ADDRESS($G38,43))&lt;&gt;1,INDIRECT(ADDRESS($G38,50)),0),0), IF($H38&gt;0,IF(INDIRECT(ADDRESS($H38,43))&lt;&gt;1,INDIRECT(ADDRESS($H38,50)),0),0), IF($I38&gt;0,IF(INDIRECT(ADDRESS($I38,43))&lt;&gt;1,INDIRECT(ADDRESS($I38,50)),0),0), IF($J38&gt;0,IF(INDIRECT(ADDRESS($J38,43))&lt;&gt;1,INDIRECT(ADDRESS($J38,50)),0),0), IF($K38&gt;0,IF(INDIRECT(ADDRESS($K38,43))&lt;&gt;1,INDIRECT(ADDRESS($K38,50)),0),0), IF($L38&gt;0,IF(INDIRECT(ADDRESS($L38,43))&lt;&gt;1,INDIRECT(ADDRESS($L38,50)),0),0), IF($M38&gt;0,IF(INDIRECT(ADDRESS($M38,43))&lt;&gt;1,INDIRECT(ADDRESS($M38,50)),0),0)), SUM(IF($C38&gt;0,IF(INDIRECT(ADDRESS($C38,43))&lt;&gt;1,INDIRECT(ADDRESS($C38,49)),0),0), IF($D38&gt;0,IF(INDIRECT(ADDRESS($D38,43))&lt;&gt;1,INDIRECT(ADDRESS($D38,49)),0),0), IF($E38&gt;0,IF(INDIRECT(ADDRESS($E38,43))&lt;&gt;1,INDIRECT(ADDRESS($E38,49)),0),0), IF($F38&gt;0,IF(INDIRECT(ADDRESS($F38,43))&lt;&gt;1,INDIRECT(ADDRESS($F38,49)),0),0), IF($G38&gt;0,IF(INDIRECT(ADDRESS($G38,43))&lt;&gt;1,INDIRECT(ADDRESS($G38,49)),0),0), IF($G38&gt;0,IF(INDIRECT(ADDRESS($G38,43))&lt;&gt;1,INDIRECT(ADDRESS($G38,49)),0),0), IF($H38&gt;0,IF(INDIRECT(ADDRESS($H38,43))&lt;&gt;1,INDIRECT(ADDRESS($H38,49)),0),0), IF($I38&gt;0,IF(INDIRECT(ADDRESS($I38,43))&lt;&gt;1,INDIRECT(ADDRESS($I38,49)),0),0), IF($J38&gt;0,IF(INDIRECT(ADDRESS($J38,43))&lt;&gt;1,INDIRECT(ADDRESS($J38,49)),0),0), IF($K38&gt;0,IF(INDIRECT(ADDRESS($K38,43))&lt;&gt;1,INDIRECT(ADDRESS($K38,49)),0),0), IF($L38&gt;0,IF(INDIRECT(ADDRESS($L38,43))&lt;&gt;1,INDIRECT(ADDRESS($L38,49)),0),0), IF($M38&gt;0,IF(INDIRECT(ADDRESS($M38,43))&lt;&gt;1,INDIRECT(ADDRESS($M38,49)),0),0))))</f>
        <v>0.66666666666666663</v>
      </c>
      <c r="CL38" s="57" cm="1">
        <f t="array" aca="1" ref="CL38" ca="1">SUM(IF($C38&gt;0,IF(INDIRECT(ADDRESS($C38,44))=1,INDIRECT(ADDRESS($C38,90)),0),0), IF($D38&gt;0,IF(INDIRECT(ADDRESS($D38,44))=1,INDIRECT(ADDRESS($D38,90)),0),0), IF($E38&gt;0,IF(INDIRECT(ADDRESS($E38,44))=1,INDIRECT(ADDRESS($E38,90)),0),0), IF($F38&gt;0,IF(INDIRECT(ADDRESS($F38,44))=1,INDIRECT(ADDRESS($F38,90)),0),0), IF($G38&gt;0,IF(INDIRECT(ADDRESS($G38,44))=1,INDIRECT(ADDRESS($G38,90)),0),0), IF($H38&gt;0,IF(INDIRECT(ADDRESS($H38,44))=1,INDIRECT(ADDRESS($H38,90)),0),0), IF($I38&gt;0,IF(INDIRECT(ADDRESS($I38,44))=1,INDIRECT(ADDRESS($I38,90)),0),0), IF($J38&gt;0,IF(INDIRECT(ADDRESS($J38,44))=1,INDIRECT(ADDRESS($J38,90)),0),0), IF($K38&gt;0,IF(INDIRECT(ADDRESS($K38,44))=1,INDIRECT(ADDRESS($K38,90)),0),0), IF($L38&gt;0,IF(INDIRECT(ADDRESS($L38,44))=1,INDIRECT(ADDRESS($L38,90)),0),0), IF($M38&gt;0,IF(INDIRECT(ADDRESS($M38,44))=1,INDIRECT(ADDRESS($M38,90)),0),0))</f>
        <v>0</v>
      </c>
      <c r="CM38" s="56">
        <f ca="1">((BU38/$BU$34)^$BU$296)</f>
        <v>0.62584582246815768</v>
      </c>
      <c r="CN38" s="59"/>
    </row>
    <row r="39" spans="1:92" x14ac:dyDescent="0.25">
      <c r="A39" s="52" t="s">
        <v>118</v>
      </c>
      <c r="B39" s="67">
        <v>6</v>
      </c>
      <c r="C39" s="67">
        <v>18</v>
      </c>
      <c r="D39" s="67">
        <v>20</v>
      </c>
      <c r="E39" s="67"/>
      <c r="F39" s="67"/>
      <c r="G39" s="67"/>
      <c r="H39" s="67"/>
      <c r="I39" s="67"/>
      <c r="J39" s="67"/>
      <c r="K39" s="67"/>
      <c r="L39" s="67"/>
      <c r="M39" s="67"/>
      <c r="N39" s="67">
        <f ca="1">SUM(INDIRECT(ADDRESS(B39,COLUMN())),IF(C39&gt;0,INDIRECT(ADDRESS(C39,COLUMN())),0),IF(D39&gt;0,INDIRECT(ADDRESS(D39,14)),0),IF(E39&gt;0,INDIRECT(ADDRESS(E39,COLUMN())),0),IF(F39&gt;0,INDIRECT(ADDRESS(F39,COLUMN())),0),IF(G39&gt;0,INDIRECT(ADDRESS(G39,COLUMN())),0),IF(H39&gt;0,INDIRECT(ADDRESS(H39,COLUMN())),0),IF(I39&gt;0,INDIRECT(ADDRESS(I39,COLUMN())),0),IF(J39&gt;0,INDIRECT(ADDRESS(J39,COLUMN())),0),IF(K39&gt;0,INDIRECT(ADDRESS(K39,COLUMN())),0),IF(L39&gt;0,INDIRECT(ADDRESS(L39,COLUMN())),0),IF(M39&gt;0,INDIRECT(ADDRESS(M39,COLUMN())),0))</f>
        <v>26</v>
      </c>
      <c r="O39" s="67" t="str" cm="1">
        <f t="array" aca="1" ref="O39" ca="1">INDIRECT(ADDRESS($B39,COLUMN()))</f>
        <v>Fighter</v>
      </c>
      <c r="P39" s="67" cm="1">
        <f t="array" aca="1" ref="P39" ca="1">INDIRECT(ADDRESS($B39,COLUMN()))</f>
        <v>2</v>
      </c>
      <c r="Q39" s="67" t="str" cm="1">
        <f t="array" aca="1" ref="Q39" ca="1">INDIRECT(ADDRESS($B39,COLUMN()))</f>
        <v>-</v>
      </c>
      <c r="R39" s="67" t="str" cm="1">
        <f t="array" aca="1" ref="R39" ca="1">INDIRECT(ADDRESS($B39,COLUMN()))</f>
        <v>-</v>
      </c>
      <c r="S39" s="67" cm="1">
        <f t="array" aca="1" ref="S39" ca="1">INDIRECT(ADDRESS($B39,COLUMN()))</f>
        <v>2</v>
      </c>
      <c r="T39" s="67" t="str" cm="1">
        <f t="array" aca="1" ref="T39" ca="1">INDIRECT(ADDRESS($B39,COLUMN()))</f>
        <v>1-7</v>
      </c>
      <c r="U39" s="67" cm="1">
        <f t="array" aca="1" ref="U39" ca="1">INDIRECT(ADDRESS($B39,COLUMN()))</f>
        <v>7</v>
      </c>
      <c r="V39" s="67" cm="1">
        <f t="array" aca="1" ref="V39" ca="1">INDIRECT(ADDRESS($B39,COLUMN()))</f>
        <v>0</v>
      </c>
      <c r="W39" s="67" cm="1">
        <f t="array" aca="1" ref="W39" ca="1">INDIRECT(ADDRESS($B39,COLUMN()))</f>
        <v>2</v>
      </c>
      <c r="X39" s="67" cm="1">
        <f t="array" aca="1" ref="X39" ca="1">INDIRECT(ADDRESS($B39,COLUMN()))</f>
        <v>5</v>
      </c>
      <c r="Y39" s="67" cm="1">
        <f t="array" aca="1" ref="Y39" ca="1">INDIRECT(ADDRESS($B39,COLUMN()))</f>
        <v>1</v>
      </c>
      <c r="Z39" s="67" cm="1">
        <f t="array" aca="1" ref="Z39" ca="1">INDIRECT(ADDRESS($B39,COLUMN()))</f>
        <v>5</v>
      </c>
      <c r="AA39" s="67" t="str" cm="1">
        <f t="array" aca="1" ref="AA39" ca="1">INDIRECT(ADDRESS($B39,COLUMN()))</f>
        <v>Rocket Boosters</v>
      </c>
      <c r="AB39" s="56">
        <f ca="1">((U39/8)^$V$296)*((((X39-(Y39-1)/2)/8)^$X$296)*((S39/3)^$S$296))*(((8-W39)/6)^$W$296)</f>
        <v>0.80232854262492292</v>
      </c>
      <c r="AC39" s="56">
        <f ca="1">SUM(((25/N39)^$Z$296)*(AB39/$AB$34))</f>
        <v>0.98134704483824098</v>
      </c>
      <c r="AD39" s="56">
        <f ca="1">(P39/($CN$34*(1/AC39)))</f>
        <v>1.7066905127621583</v>
      </c>
      <c r="AF39" s="52"/>
      <c r="AG39" s="52"/>
      <c r="AH39" s="57"/>
      <c r="AI39" s="57">
        <f>INT(AI29/2+0.5)</f>
        <v>2</v>
      </c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2"/>
      <c r="AU39" s="54" t="s">
        <v>113</v>
      </c>
      <c r="AV39" s="57" cm="1">
        <f t="array" aca="1" ref="AV39" ca="1">SUM(IF($C39&gt;0,IF(AND(INDIRECT(ADDRESS($C39,44))=0,INDIRECT(ADDRESS($C39,38))="UL",ISERROR(SEARCH("Rear",INDIRECT(ADDRESS($C39,33)))),ISERROR(SEARCH("Side",INDIRECT(ADDRESS($C39,33))))),INDIRECT(ADDRESS($C39,COLUMN())),0),0),IF($D39&gt;0,IF(AND(INDIRECT(ADDRESS($D39,44))=0,INDIRECT(ADDRESS($D39,38))="UL",ISERROR(SEARCH("Rear",INDIRECT(ADDRESS($D39,33)))),ISERROR(SEARCH("Side",INDIRECT(ADDRESS($D39,33))))),INDIRECT(ADDRESS($D39,COLUMN())),0),0),IF($E39&gt;0,IF(AND(INDIRECT(ADDRESS($E39,44))=0,INDIRECT(ADDRESS($E39,38))="UL",ISERROR(SEARCH("Rear",INDIRECT(ADDRESS($E39,33)))),ISERROR(SEARCH("Side",INDIRECT(ADDRESS($E39,33))))),INDIRECT(ADDRESS($E39,COLUMN())),0),0),IF($F39&gt;0,IF(AND(INDIRECT(ADDRESS($F39,44))=0,INDIRECT(ADDRESS($F39,38))="UL",ISERROR(SEARCH("Rear",INDIRECT(ADDRESS($F39,33)))),ISERROR(SEARCH("Side",INDIRECT(ADDRESS($F39,33))))),INDIRECT(ADDRESS($F39,COLUMN())),0),0),IF($G39&gt;0,IF(AND(INDIRECT(ADDRESS($G39,44))=0,INDIRECT(ADDRESS($G39,38))="UL",ISERROR(SEARCH("Rear",INDIRECT(ADDRESS($G39,33)))),ISERROR(SEARCH("Side",INDIRECT(ADDRESS($G39,33))))),INDIRECT(ADDRESS($G39,COLUMN())),0),0),IF($H39&gt;0,IF(AND(INDIRECT(ADDRESS($H39,44))=0,INDIRECT(ADDRESS($H39,38))="UL",ISERROR(SEARCH("Rear",INDIRECT(ADDRESS($H39,33)))),ISERROR(SEARCH("Side",INDIRECT(ADDRESS($H39,33))))),INDIRECT(ADDRESS($H39,COLUMN())),0),0),IF($I39&gt;0,IF(AND(INDIRECT(ADDRESS($I39,44))=0,INDIRECT(ADDRESS($I39,38))="UL",ISERROR(SEARCH("Rear",INDIRECT(ADDRESS($I39,33)))),ISERROR(SEARCH("Side",INDIRECT(ADDRESS($I39,33))))),INDIRECT(ADDRESS($I39,COLUMN())),0),0),IF($J39&gt;0,IF(AND(INDIRECT(ADDRESS($J39,44))=0,INDIRECT(ADDRESS($J39,38))="UL",ISERROR(SEARCH("Rear",INDIRECT(ADDRESS($J39,33)))),ISERROR(SEARCH("Side",INDIRECT(ADDRESS($J39,33))))),INDIRECT(ADDRESS($J39,COLUMN())),0),0),IF($K39&gt;0,IF(AND(INDIRECT(ADDRESS($K39,44))=0,INDIRECT(ADDRESS($K39,38))="UL",ISERROR(SEARCH("Rear",INDIRECT(ADDRESS($K39,33)))),ISERROR(SEARCH("Side",INDIRECT(ADDRESS($K39,33))))),INDIRECT(ADDRESS($K39,COLUMN())),0),0),IF($L39&gt;0,IF(AND(INDIRECT(ADDRESS($L39,44))=0,INDIRECT(ADDRESS($L39,38))="UL",ISERROR(SEARCH("Rear",INDIRECT(ADDRESS($L39,33)))),ISERROR(SEARCH("Side",INDIRECT(ADDRESS($L39,33))))),INDIRECT(ADDRESS($L39,COLUMN())),0),0),IF($M39&gt;0,IF(AND(INDIRECT(ADDRESS($M39,44))=0,INDIRECT(ADDRESS($M39,38))="UL",ISERROR(SEARCH("Rear",INDIRECT(ADDRESS($M39,33)))),ISERROR(SEARCH("Side",INDIRECT(ADDRESS($M39,33))))),INDIRECT(ADDRESS($M39,COLUMN())),0),0))</f>
        <v>0.5</v>
      </c>
      <c r="AW39" s="57" cm="1">
        <f t="array" aca="1" ref="AW39" ca="1">SUM(IF($C39&gt;0,IF(AND(INDIRECT(ADDRESS($C39,44))=0,INDIRECT(ADDRESS($C39,38))="UL",ISERROR(SEARCH("Rear",INDIRECT(ADDRESS($C39,33)))),ISERROR(SEARCH("Side",INDIRECT(ADDRESS($C39,33))))),INDIRECT(ADDRESS($C39,COLUMN())),0),0),IF($D39&gt;0,IF(AND(INDIRECT(ADDRESS($D39,44))=0,INDIRECT(ADDRESS($D39,38))="UL",ISERROR(SEARCH("Rear",INDIRECT(ADDRESS($D39,33)))),ISERROR(SEARCH("Side",INDIRECT(ADDRESS($D39,33))))),INDIRECT(ADDRESS($D39,COLUMN())),0),0),IF($E39&gt;0,IF(AND(INDIRECT(ADDRESS($E39,44))=0,INDIRECT(ADDRESS($E39,38))="UL",ISERROR(SEARCH("Rear",INDIRECT(ADDRESS($E39,33)))),ISERROR(SEARCH("Side",INDIRECT(ADDRESS($E39,33))))),INDIRECT(ADDRESS($E39,COLUMN())),0),0),IF($F39&gt;0,IF(AND(INDIRECT(ADDRESS($F39,44))=0,INDIRECT(ADDRESS($F39,38))="UL",ISERROR(SEARCH("Rear",INDIRECT(ADDRESS($F39,33)))),ISERROR(SEARCH("Side",INDIRECT(ADDRESS($F39,33))))),INDIRECT(ADDRESS($F39,COLUMN())),0),0),IF($G39&gt;0,IF(AND(INDIRECT(ADDRESS($G39,44))=0,INDIRECT(ADDRESS($G39,38))="UL",ISERROR(SEARCH("Rear",INDIRECT(ADDRESS($G39,33)))),ISERROR(SEARCH("Side",INDIRECT(ADDRESS($G39,33))))),INDIRECT(ADDRESS($G39,COLUMN())),0),0),IF($H39&gt;0,IF(AND(INDIRECT(ADDRESS($H39,44))=0,INDIRECT(ADDRESS($H39,38))="UL",ISERROR(SEARCH("Rear",INDIRECT(ADDRESS($H39,33)))),ISERROR(SEARCH("Side",INDIRECT(ADDRESS($H39,33))))),INDIRECT(ADDRESS($H39,COLUMN())),0),0),IF($I39&gt;0,IF(AND(INDIRECT(ADDRESS($I39,44))=0,INDIRECT(ADDRESS($I39,38))="UL",ISERROR(SEARCH("Rear",INDIRECT(ADDRESS($I39,33)))),ISERROR(SEARCH("Side",INDIRECT(ADDRESS($I39,33))))),INDIRECT(ADDRESS($I39,COLUMN())),0),0),IF($J39&gt;0,IF(AND(INDIRECT(ADDRESS($J39,44))=0,INDIRECT(ADDRESS($J39,38))="UL",ISERROR(SEARCH("Rear",INDIRECT(ADDRESS($J39,33)))),ISERROR(SEARCH("Side",INDIRECT(ADDRESS($J39,33))))),INDIRECT(ADDRESS($J39,COLUMN())),0),0),IF($K39&gt;0,IF(AND(INDIRECT(ADDRESS($K39,44))=0,INDIRECT(ADDRESS($K39,38))="UL",ISERROR(SEARCH("Rear",INDIRECT(ADDRESS($K39,33)))),ISERROR(SEARCH("Side",INDIRECT(ADDRESS($K39,33))))),INDIRECT(ADDRESS($K39,COLUMN())),0),0),IF($L39&gt;0,IF(AND(INDIRECT(ADDRESS($L39,44))=0,INDIRECT(ADDRESS($L39,38))="UL",ISERROR(SEARCH("Rear",INDIRECT(ADDRESS($L39,33)))),ISERROR(SEARCH("Side",INDIRECT(ADDRESS($L39,33))))),INDIRECT(ADDRESS($L39,COLUMN())),0),0),IF($M39&gt;0,IF(AND(INDIRECT(ADDRESS($M39,44))=0,INDIRECT(ADDRESS($M39,38))="UL",ISERROR(SEARCH("Rear",INDIRECT(ADDRESS($M39,33)))),ISERROR(SEARCH("Side",INDIRECT(ADDRESS($M39,33))))),INDIRECT(ADDRESS($M39,COLUMN())),0),0))</f>
        <v>1.1666666666666665</v>
      </c>
      <c r="AX39" s="57" cm="1">
        <f t="array" aca="1" ref="AX39" ca="1">SUM(IF($C39&gt;0,IF(AND(INDIRECT(ADDRESS($C39,44))=0,INDIRECT(ADDRESS($C39,38))="UL",ISERROR(SEARCH("Rear",INDIRECT(ADDRESS($C39,33)))),ISERROR(SEARCH("Side",INDIRECT(ADDRESS($C39,33))))),INDIRECT(ADDRESS($C39,COLUMN())),0),0),IF($D39&gt;0,IF(AND(INDIRECT(ADDRESS($D39,44))=0,INDIRECT(ADDRESS($D39,38))="UL",ISERROR(SEARCH("Rear",INDIRECT(ADDRESS($D39,33)))),ISERROR(SEARCH("Side",INDIRECT(ADDRESS($D39,33))))),INDIRECT(ADDRESS($D39,COLUMN())),0),0),IF($E39&gt;0,IF(AND(INDIRECT(ADDRESS($E39,44))=0,INDIRECT(ADDRESS($E39,38))="UL",ISERROR(SEARCH("Rear",INDIRECT(ADDRESS($E39,33)))),ISERROR(SEARCH("Side",INDIRECT(ADDRESS($E39,33))))),INDIRECT(ADDRESS($E39,COLUMN())),0),0),IF($F39&gt;0,IF(AND(INDIRECT(ADDRESS($F39,44))=0,INDIRECT(ADDRESS($F39,38))="UL",ISERROR(SEARCH("Rear",INDIRECT(ADDRESS($F39,33)))),ISERROR(SEARCH("Side",INDIRECT(ADDRESS($F39,33))))),INDIRECT(ADDRESS($F39,COLUMN())),0),0),IF($G39&gt;0,IF(AND(INDIRECT(ADDRESS($G39,44))=0,INDIRECT(ADDRESS($G39,38))="UL",ISERROR(SEARCH("Rear",INDIRECT(ADDRESS($G39,33)))),ISERROR(SEARCH("Side",INDIRECT(ADDRESS($G39,33))))),INDIRECT(ADDRESS($G39,COLUMN())),0),0),IF($H39&gt;0,IF(AND(INDIRECT(ADDRESS($H39,44))=0,INDIRECT(ADDRESS($H39,38))="UL",ISERROR(SEARCH("Rear",INDIRECT(ADDRESS($H39,33)))),ISERROR(SEARCH("Side",INDIRECT(ADDRESS($H39,33))))),INDIRECT(ADDRESS($H39,COLUMN())),0),0),IF($I39&gt;0,IF(AND(INDIRECT(ADDRESS($I39,44))=0,INDIRECT(ADDRESS($I39,38))="UL",ISERROR(SEARCH("Rear",INDIRECT(ADDRESS($I39,33)))),ISERROR(SEARCH("Side",INDIRECT(ADDRESS($I39,33))))),INDIRECT(ADDRESS($I39,COLUMN())),0),0),IF($J39&gt;0,IF(AND(INDIRECT(ADDRESS($J39,44))=0,INDIRECT(ADDRESS($J39,38))="UL",ISERROR(SEARCH("Rear",INDIRECT(ADDRESS($J39,33)))),ISERROR(SEARCH("Side",INDIRECT(ADDRESS($J39,33))))),INDIRECT(ADDRESS($J39,COLUMN())),0),0),IF($K39&gt;0,IF(AND(INDIRECT(ADDRESS($K39,44))=0,INDIRECT(ADDRESS($K39,38))="UL",ISERROR(SEARCH("Rear",INDIRECT(ADDRESS($K39,33)))),ISERROR(SEARCH("Side",INDIRECT(ADDRESS($K39,33))))),INDIRECT(ADDRESS($K39,COLUMN())),0),0),IF($L39&gt;0,IF(AND(INDIRECT(ADDRESS($L39,44))=0,INDIRECT(ADDRESS($L39,38))="UL",ISERROR(SEARCH("Rear",INDIRECT(ADDRESS($L39,33)))),ISERROR(SEARCH("Side",INDIRECT(ADDRESS($L39,33))))),INDIRECT(ADDRESS($L39,COLUMN())),0),0),IF($M39&gt;0,IF(AND(INDIRECT(ADDRESS($M39,44))=0,INDIRECT(ADDRESS($M39,38))="UL",ISERROR(SEARCH("Rear",INDIRECT(ADDRESS($M39,33)))),ISERROR(SEARCH("Side",INDIRECT(ADDRESS($M39,33))))),INDIRECT(ADDRESS($M39,COLUMN())),0),0))</f>
        <v>0.5</v>
      </c>
      <c r="AY39" s="58">
        <f ca="1">IF(AU39="S",AV39,IF(AU39="MS",AW39,IF(AU39="ML",AW39,AX39)))</f>
        <v>1.1666666666666665</v>
      </c>
      <c r="AZ39" s="58">
        <f ca="1">SUM(AV39:AX39)/3</f>
        <v>0.72222222222222221</v>
      </c>
      <c r="BA39" s="58" cm="1">
        <f t="array" aca="1" ref="BA39" ca="1">SUM(IF($C39&gt;0,IF(AND(INDIRECT(ADDRESS($C39,44))=0,INDIRECT(ADDRESS($C39,38))="UL"),INDIRECT(ADDRESS($C39,COLUMN())),0),0),IF($D39&gt;0,IF(AND(INDIRECT(ADDRESS($D39,44))=0,INDIRECT(ADDRESS($D39,38))="UL"),INDIRECT(ADDRESS($D39,COLUMN())),0),0),IF($E39&gt;0,IF(AND(INDIRECT(ADDRESS($E39,44))=0,INDIRECT(ADDRESS($E39,38))="UL"),INDIRECT(ADDRESS($E39,COLUMN())),0),0),IF($F39&gt;0,IF(AND(INDIRECT(ADDRESS($F39,44))=0,INDIRECT(ADDRESS($F39,38))="UL"),INDIRECT(ADDRESS($F39,COLUMN())),0),0),IF($G39&gt;0,IF(AND(INDIRECT(ADDRESS($G39,44))=0,INDIRECT(ADDRESS($G39,38))="UL"),INDIRECT(ADDRESS($G39,COLUMN())),0),0),IF($H39&gt;0,IF(AND(INDIRECT(ADDRESS($H39,44))=0,INDIRECT(ADDRESS($H39,38))="UL"),INDIRECT(ADDRESS($H39,COLUMN())),0),0),IF($I39&gt;0,IF(AND(INDIRECT(ADDRESS($I39,44))=0,INDIRECT(ADDRESS($I39,38))="UL"),INDIRECT(ADDRESS($I39,COLUMN())),0),0),IF($J39&gt;0,IF(AND(INDIRECT(ADDRESS($J39,44))=0,INDIRECT(ADDRESS($J39,38))="UL"),INDIRECT(ADDRESS($J39,COLUMN())),0),0),IF($K39&gt;0,IF(AND(INDIRECT(ADDRESS($K39,44))=0,INDIRECT(ADDRESS($K39,38))="UL"),INDIRECT(ADDRESS($K39,COLUMN())),0),0),IF($L39&gt;0,IF(AND(INDIRECT(ADDRESS($L39,44))=0,INDIRECT(ADDRESS($L39,38))="UL"),INDIRECT(ADDRESS($L39,COLUMN())),0),0),IF($M39&gt;0,IF(AND(INDIRECT(ADDRESS($M39,44))=0,INDIRECT(ADDRESS($M39,38))="UL"),INDIRECT(ADDRESS($M39,COLUMN())),0),0))</f>
        <v>0.37777777777777777</v>
      </c>
      <c r="BB39" s="58" cm="1">
        <f t="array" aca="1" ref="BB39" ca="1">SUM(IF($C39&gt;0,IF(AND(INDIRECT(ADDRESS($C39,44))=0,INDIRECT(ADDRESS($C39,38))="UL"),INDIRECT(ADDRESS($C39,COLUMN())),0),0),IF($D39&gt;0,IF(AND(INDIRECT(ADDRESS($D39,44))=0,INDIRECT(ADDRESS($D39,38))="UL"),INDIRECT(ADDRESS($D39,COLUMN())),0),0),IF($E39&gt;0,IF(AND(INDIRECT(ADDRESS($E39,44))=0,INDIRECT(ADDRESS($E39,38))="UL"),INDIRECT(ADDRESS($E39,COLUMN())),0),0),IF($F39&gt;0,IF(AND(INDIRECT(ADDRESS($F39,44))=0,INDIRECT(ADDRESS($F39,38))="UL"),INDIRECT(ADDRESS($F39,COLUMN())),0),0),IF($G39&gt;0,IF(AND(INDIRECT(ADDRESS($G39,44))=0,INDIRECT(ADDRESS($G39,38))="UL"),INDIRECT(ADDRESS($G39,COLUMN())),0),0),IF($H39&gt;0,IF(AND(INDIRECT(ADDRESS($H39,44))=0,INDIRECT(ADDRESS($H39,38))="UL"),INDIRECT(ADDRESS($H39,COLUMN())),0),0),IF($I39&gt;0,IF(AND(INDIRECT(ADDRESS($I39,44))=0,INDIRECT(ADDRESS($I39,38))="UL"),INDIRECT(ADDRESS($I39,COLUMN())),0),0),IF($J39&gt;0,IF(AND(INDIRECT(ADDRESS($J39,44))=0,INDIRECT(ADDRESS($J39,38))="UL"),INDIRECT(ADDRESS($J39,COLUMN())),0),0),IF($K39&gt;0,IF(AND(INDIRECT(ADDRESS($K39,44))=0,INDIRECT(ADDRESS($K39,38))="UL"),INDIRECT(ADDRESS($K39,COLUMN())),0),0),IF($L39&gt;0,IF(AND(INDIRECT(ADDRESS($L39,44))=0,INDIRECT(ADDRESS($L39,38))="UL"),INDIRECT(ADDRESS($L39,COLUMN())),0),0),IF($M39&gt;0,IF(AND(INDIRECT(ADDRESS($M39,44))=0,INDIRECT(ADDRESS($M39,38))="UL"),INDIRECT(ADDRESS($M39,COLUMN())),0),0))</f>
        <v>0.2</v>
      </c>
      <c r="BC39" s="58" cm="1">
        <f t="array" aca="1" ref="BC39" ca="1">SUM(IF($C39&gt;0,IF(AND(INDIRECT(ADDRESS($C39,44))=0,INDIRECT(ADDRESS($C39,38))="UL"),INDIRECT(ADDRESS($C39,COLUMN())),0),0),IF($D39&gt;0,IF(AND(INDIRECT(ADDRESS($D39,44))=0,INDIRECT(ADDRESS($D39,38))="UL"),INDIRECT(ADDRESS($D39,COLUMN())),0),0),IF($E39&gt;0,IF(AND(INDIRECT(ADDRESS($E39,44))=0,INDIRECT(ADDRESS($E39,38))="UL"),INDIRECT(ADDRESS($E39,COLUMN())),0),0),IF($F39&gt;0,IF(AND(INDIRECT(ADDRESS($F39,44))=0,INDIRECT(ADDRESS($F39,38))="UL"),INDIRECT(ADDRESS($F39,COLUMN())),0),0),IF($G39&gt;0,IF(AND(INDIRECT(ADDRESS($G39,44))=0,INDIRECT(ADDRESS($G39,38))="UL"),INDIRECT(ADDRESS($G39,COLUMN())),0),0),IF($H39&gt;0,IF(AND(INDIRECT(ADDRESS($H39,44))=0,INDIRECT(ADDRESS($H39,38))="UL"),INDIRECT(ADDRESS($H39,COLUMN())),0),0),IF($I39&gt;0,IF(AND(INDIRECT(ADDRESS($I39,44))=0,INDIRECT(ADDRESS($I39,38))="UL"),INDIRECT(ADDRESS($I39,COLUMN())),0),0),IF($J39&gt;0,IF(AND(INDIRECT(ADDRESS($J39,44))=0,INDIRECT(ADDRESS($J39,38))="UL"),INDIRECT(ADDRESS($J39,COLUMN())),0),0),IF($K39&gt;0,IF(AND(INDIRECT(ADDRESS($K39,44))=0,INDIRECT(ADDRESS($K39,38))="UL"),INDIRECT(ADDRESS($K39,COLUMN())),0),0),IF($L39&gt;0,IF(AND(INDIRECT(ADDRESS($L39,44))=0,INDIRECT(ADDRESS($L39,38))="UL"),INDIRECT(ADDRESS($L39,COLUMN())),0),0),IF($M39&gt;0,IF(AND(INDIRECT(ADDRESS($M39,44))=0,INDIRECT(ADDRESS($M39,38))="UL"),INDIRECT(ADDRESS($M39,COLUMN())),0),0))</f>
        <v>0.2</v>
      </c>
      <c r="BD39" s="58" cm="1">
        <f t="array" aca="1" ref="BD39" ca="1">SUM(IF($C39&gt;0,IF(AND(INDIRECT(ADDRESS($C39,44))=0,INDIRECT(ADDRESS($C39,38))="UL"),INDIRECT(ADDRESS($C39,COLUMN())),0),0),IF($D39&gt;0,IF(AND(INDIRECT(ADDRESS($D39,44))=0,INDIRECT(ADDRESS($D39,38))="UL"),INDIRECT(ADDRESS($D39,COLUMN())),0),0),IF($E39&gt;0,IF(AND(INDIRECT(ADDRESS($E39,44))=0,INDIRECT(ADDRESS($E39,38))="UL"),INDIRECT(ADDRESS($E39,COLUMN())),0),0),IF($F39&gt;0,IF(AND(INDIRECT(ADDRESS($F39,44))=0,INDIRECT(ADDRESS($F39,38))="UL"),INDIRECT(ADDRESS($F39,COLUMN())),0),0),IF($G39&gt;0,IF(AND(INDIRECT(ADDRESS($G39,44))=0,INDIRECT(ADDRESS($G39,38))="UL"),INDIRECT(ADDRESS($G39,COLUMN())),0),0),IF($H39&gt;0,IF(AND(INDIRECT(ADDRESS($H39,44))=0,INDIRECT(ADDRESS($H39,38))="UL"),INDIRECT(ADDRESS($H39,COLUMN())),0),0),IF($I39&gt;0,IF(AND(INDIRECT(ADDRESS($I39,44))=0,INDIRECT(ADDRESS($I39,38))="UL"),INDIRECT(ADDRESS($I39,COLUMN())),0),0),IF($J39&gt;0,IF(AND(INDIRECT(ADDRESS($J39,44))=0,INDIRECT(ADDRESS($J39,38))="UL"),INDIRECT(ADDRESS($J39,COLUMN())),0),0),IF($K39&gt;0,IF(AND(INDIRECT(ADDRESS($K39,44))=0,INDIRECT(ADDRESS($K39,38))="UL"),INDIRECT(ADDRESS($K39,COLUMN())),0),0),IF($L39&gt;0,IF(AND(INDIRECT(ADDRESS($L39,44))=0,INDIRECT(ADDRESS($L39,38))="UL"),INDIRECT(ADDRESS($L39,COLUMN())),0),0),IF($M39&gt;0,IF(AND(INDIRECT(ADDRESS($M39,44))=0,INDIRECT(ADDRESS($M39,38))="UL"),INDIRECT(ADDRESS($M39,COLUMN())),0),0))</f>
        <v>0.37777777777777777</v>
      </c>
      <c r="BE39" s="57">
        <f ca="1">IF(AU39="S",BA39,IF(AU39="MS",BB39,IF(AU39="ML",BC39,BD39)))</f>
        <v>0.2</v>
      </c>
      <c r="BF39" s="57" cm="1">
        <f t="array" aca="1" ref="BF39" ca="1">SUM(IF($C39&gt;0,IF(INDIRECT(ADDRESS($C39,45))=1,INDIRECT(ADDRESS($C39,52))*INDIRECT(ADDRESS($C39,42))/5,0),0), IF($D39&gt;0,IF(INDIRECT(ADDRESS($D39,45))=1,INDIRECT(ADDRESS($D39,52))*INDIRECT(ADDRESS($D39,42))/5,0),0), IF($E39&gt;0,IF(INDIRECT(ADDRESS($E39,45))=1,INDIRECT(ADDRESS($E39,52))*INDIRECT(ADDRESS($E39,42))/5,0),0), IF($F39&gt;0,IF(INDIRECT(ADDRESS($F39,45))=1,INDIRECT(ADDRESS($F39,52))*INDIRECT(ADDRESS($F39,42))/5,0),0), IF($G39&gt;0,IF(INDIRECT(ADDRESS($G39,45))=1,INDIRECT(ADDRESS($G39,52))*INDIRECT(ADDRESS($G39,42))/5,0),0), IF($H39&gt;0,IF(INDIRECT(ADDRESS($H39,45))=1,INDIRECT(ADDRESS($H39,52))*INDIRECT(ADDRESS($H39,42))/5,0),0)
)*$BF$296/100</f>
        <v>0</v>
      </c>
      <c r="BG39" s="19"/>
      <c r="BH39" s="57" cm="1">
        <f t="array" aca="1" ref="BH39" ca="1">SUM(IF($C39&gt;0,IF(AND(INDIRECT(ADDRESS($C39,44))=0,INDIRECT(ADDRESS($C39,38))&lt;&gt;"UL"),INDIRECT(ADDRESS($C39,COLUMN()-12)),0),0), IF($D39&gt;0,IF(AND(INDIRECT(ADDRESS($D39,44))=0,INDIRECT(ADDRESS($D39,38))&lt;&gt;"UL"),INDIRECT(ADDRESS($D39,COLUMN()-12)),0),0), IF($E39&gt;0,IF(AND(INDIRECT(ADDRESS($E39,44))=0,INDIRECT(ADDRESS($E39,38))&lt;&gt;"UL"),INDIRECT(ADDRESS($E39,COLUMN()-12)),0),0), IF($F39&gt;0,IF(AND(INDIRECT(ADDRESS($F39,44))=0,INDIRECT(ADDRESS($F39,38))&lt;&gt;"UL"),INDIRECT(ADDRESS($F39,COLUMN()-12)),0),0), IF($G39&gt;0,IF(AND(INDIRECT(ADDRESS($G39,44))=0,INDIRECT(ADDRESS($G39,38))&lt;&gt;"UL"),INDIRECT(ADDRESS($G39,COLUMN()-12)),0),0), IF($H39&gt;0,IF(AND(INDIRECT(ADDRESS($H39,44))=0,INDIRECT(ADDRESS($H39,38))&lt;&gt;"UL"),INDIRECT(ADDRESS($H39,COLUMN()-12)),0),0), IF($I39&gt;0,IF(AND(INDIRECT(ADDRESS($I39,44))=0,INDIRECT(ADDRESS($I39,38))&lt;&gt;"UL"),INDIRECT(ADDRESS($I39,COLUMN()-12)),0),0), IF($J39&gt;0,IF(AND(INDIRECT(ADDRESS($J39,44))=0,INDIRECT(ADDRESS($J39,38))&lt;&gt;"UL"),INDIRECT(ADDRESS($J39,COLUMN()-12)),0),0), IF($K39&gt;0,IF(AND(INDIRECT(ADDRESS($K39,44))=0,INDIRECT(ADDRESS($K39,38))&lt;&gt;"UL"),INDIRECT(ADDRESS($K39,COLUMN()-12)),0),0), IF($L39&gt;0,IF(AND(INDIRECT(ADDRESS($L39,44))=0,INDIRECT(ADDRESS($L39,38))&lt;&gt;"UL"),INDIRECT(ADDRESS($L39,COLUMN()-12)),0),0), IF($M39&gt;0,IF(AND(INDIRECT(ADDRESS($M39,44))=0,INDIRECT(ADDRESS($M39,38))&lt;&gt;"UL"),INDIRECT(ADDRESS($M39,COLUMN()-12)),0),0))</f>
        <v>0</v>
      </c>
      <c r="BI39" s="57" cm="1">
        <f t="array" aca="1" ref="BI39" ca="1">SUM(IF($C39&gt;0,IF(AND(INDIRECT(ADDRESS($C39,44))=0,INDIRECT(ADDRESS($C39,38))&lt;&gt;"UL"),INDIRECT(ADDRESS($C39,COLUMN()-12)),0),0), IF($D39&gt;0,IF(AND(INDIRECT(ADDRESS($D39,44))=0,INDIRECT(ADDRESS($D39,38))&lt;&gt;"UL"),INDIRECT(ADDRESS($D39,COLUMN()-12)),0),0), IF($E39&gt;0,IF(AND(INDIRECT(ADDRESS($E39,44))=0,INDIRECT(ADDRESS($E39,38))&lt;&gt;"UL"),INDIRECT(ADDRESS($E39,COLUMN()-12)),0),0), IF($F39&gt;0,IF(AND(INDIRECT(ADDRESS($F39,44))=0,INDIRECT(ADDRESS($F39,38))&lt;&gt;"UL"),INDIRECT(ADDRESS($F39,COLUMN()-12)),0),0), IF($G39&gt;0,IF(AND(INDIRECT(ADDRESS($G39,44))=0,INDIRECT(ADDRESS($G39,38))&lt;&gt;"UL"),INDIRECT(ADDRESS($G39,COLUMN()-12)),0),0), IF($H39&gt;0,IF(AND(INDIRECT(ADDRESS($H39,44))=0,INDIRECT(ADDRESS($H39,38))&lt;&gt;"UL"),INDIRECT(ADDRESS($H39,COLUMN()-12)),0),0), IF($I39&gt;0,IF(AND(INDIRECT(ADDRESS($I39,44))=0,INDIRECT(ADDRESS($I39,38))&lt;&gt;"UL"),INDIRECT(ADDRESS($I39,COLUMN()-12)),0),0), IF($J39&gt;0,IF(AND(INDIRECT(ADDRESS($J39,44))=0,INDIRECT(ADDRESS($J39,38))&lt;&gt;"UL"),INDIRECT(ADDRESS($J39,COLUMN()-12)),0),0), IF($K39&gt;0,IF(AND(INDIRECT(ADDRESS($K39,44))=0,INDIRECT(ADDRESS($K39,38))&lt;&gt;"UL"),INDIRECT(ADDRESS($K39,COLUMN()-12)),0),0), IF($L39&gt;0,IF(AND(INDIRECT(ADDRESS($L39,44))=0,INDIRECT(ADDRESS($L39,38))&lt;&gt;"UL"),INDIRECT(ADDRESS($L39,COLUMN()-12)),0),0), IF($M39&gt;0,IF(AND(INDIRECT(ADDRESS($M39,44))=0,INDIRECT(ADDRESS($M39,38))&lt;&gt;"UL"),INDIRECT(ADDRESS($M39,COLUMN()-12)),0),0))</f>
        <v>0</v>
      </c>
      <c r="BJ39" s="57" cm="1">
        <f t="array" aca="1" ref="BJ39" ca="1">SUM(IF($C39&gt;0,IF(AND(INDIRECT(ADDRESS($C39,44))=0,INDIRECT(ADDRESS($C39,38))&lt;&gt;"UL"),INDIRECT(ADDRESS($C39,COLUMN()-12)),0),0), IF($D39&gt;0,IF(AND(INDIRECT(ADDRESS($D39,44))=0,INDIRECT(ADDRESS($D39,38))&lt;&gt;"UL"),INDIRECT(ADDRESS($D39,COLUMN()-12)),0),0), IF($E39&gt;0,IF(AND(INDIRECT(ADDRESS($E39,44))=0,INDIRECT(ADDRESS($E39,38))&lt;&gt;"UL"),INDIRECT(ADDRESS($E39,COLUMN()-12)),0),0), IF($F39&gt;0,IF(AND(INDIRECT(ADDRESS($F39,44))=0,INDIRECT(ADDRESS($F39,38))&lt;&gt;"UL"),INDIRECT(ADDRESS($F39,COLUMN()-12)),0),0), IF($G39&gt;0,IF(AND(INDIRECT(ADDRESS($G39,44))=0,INDIRECT(ADDRESS($G39,38))&lt;&gt;"UL"),INDIRECT(ADDRESS($G39,COLUMN()-12)),0),0), IF($H39&gt;0,IF(AND(INDIRECT(ADDRESS($H39,44))=0,INDIRECT(ADDRESS($H39,38))&lt;&gt;"UL"),INDIRECT(ADDRESS($H39,COLUMN()-12)),0),0), IF($I39&gt;0,IF(AND(INDIRECT(ADDRESS($I39,44))=0,INDIRECT(ADDRESS($I39,38))&lt;&gt;"UL"),INDIRECT(ADDRESS($I39,COLUMN()-12)),0),0), IF($J39&gt;0,IF(AND(INDIRECT(ADDRESS($J39,44))=0,INDIRECT(ADDRESS($J39,38))&lt;&gt;"UL"),INDIRECT(ADDRESS($J39,COLUMN()-12)),0),0), IF($K39&gt;0,IF(AND(INDIRECT(ADDRESS($K39,44))=0,INDIRECT(ADDRESS($K39,38))&lt;&gt;"UL"),INDIRECT(ADDRESS($K39,COLUMN()-12)),0),0), IF($L39&gt;0,IF(AND(INDIRECT(ADDRESS($L39,44))=0,INDIRECT(ADDRESS($L39,38))&lt;&gt;"UL"),INDIRECT(ADDRESS($L39,COLUMN()-12)),0),0), IF($M39&gt;0,IF(AND(INDIRECT(ADDRESS($M39,44))=0,INDIRECT(ADDRESS($M39,38))&lt;&gt;"UL"),INDIRECT(ADDRESS($M39,COLUMN()-12)),0),0))</f>
        <v>0</v>
      </c>
      <c r="BK39" s="57">
        <f ca="1">IF(AU39="S",BH39,IF(AU39="MS",BI39,IF(AU39="ML",BI39,BJ39)))</f>
        <v>0</v>
      </c>
      <c r="BL39" s="57"/>
      <c r="BM39" s="57" cm="1">
        <f t="array" aca="1" ref="BM39" ca="1">SUM(IF($C39&gt;0,IF(AND(INDIRECT(ADDRESS($C39,44))=0,INDIRECT(ADDRESS($C39,38))&lt;&gt;"UL"),INDIRECT(ADDRESS($C39,COLUMN()-12)),0),0), IF($D39&gt;0,IF(AND(INDIRECT(ADDRESS($D39,44))=0,INDIRECT(ADDRESS($D39,38))&lt;&gt;"UL"),INDIRECT(ADDRESS($D39,COLUMN()-12)),0),0), IF($E39&gt;0,IF(AND(INDIRECT(ADDRESS($E39,44))=0,INDIRECT(ADDRESS($E39,38))&lt;&gt;"UL"),INDIRECT(ADDRESS($E39,COLUMN()-12)),0),0), IF($F39&gt;0,IF(AND(INDIRECT(ADDRESS($F39,44))=0,INDIRECT(ADDRESS($F39,38))&lt;&gt;"UL"),INDIRECT(ADDRESS($F39,COLUMN()-12)),0),0), IF($G39&gt;0,IF(AND(INDIRECT(ADDRESS($G39,44))=0,INDIRECT(ADDRESS($G39,38))&lt;&gt;"UL"),INDIRECT(ADDRESS($G39,COLUMN()-12)),0),0), IF($H39&gt;0,IF(AND(INDIRECT(ADDRESS($H39,44))=0,INDIRECT(ADDRESS($H39,38))&lt;&gt;"UL"),INDIRECT(ADDRESS($H39,COLUMN()-12)),0),0), IF($I39&gt;0,IF(AND(INDIRECT(ADDRESS($I39,44))=0,INDIRECT(ADDRESS($I39,38))&lt;&gt;"UL"),INDIRECT(ADDRESS($I39,COLUMN()-12)),0),0), IF($J39&gt;0,IF(AND(INDIRECT(ADDRESS($J39,44))=0,INDIRECT(ADDRESS($J39,38))&lt;&gt;"UL"),INDIRECT(ADDRESS($J39,COLUMN()-12)),0),0), IF($K39&gt;0,IF(AND(INDIRECT(ADDRESS($K39,44))=0,INDIRECT(ADDRESS($K39,38))&lt;&gt;"UL"),INDIRECT(ADDRESS($K39,COLUMN()-11)),0),0), IF($L39&gt;0,IF(AND(INDIRECT(ADDRESS($L39,44))=0,INDIRECT(ADDRESS($L39,38))&lt;&gt;"UL"),INDIRECT(ADDRESS($L39,COLUMN()-11)),0),0), IF($M39&gt;0,IF(AND(INDIRECT(ADDRESS($M39,44))=0,INDIRECT(ADDRESS($M39,38))&lt;&gt;"UL"),INDIRECT(ADDRESS($M39,COLUMN()-11)),0),0))</f>
        <v>0</v>
      </c>
      <c r="BN39" s="57" cm="1">
        <f t="array" aca="1" ref="BN39" ca="1">SUM(IF($C39&gt;0,IF(AND(INDIRECT(ADDRESS($C39,44))=0,INDIRECT(ADDRESS($C39,38))&lt;&gt;"UL"),INDIRECT(ADDRESS($C39,COLUMN()-12)),0),0), IF($D39&gt;0,IF(AND(INDIRECT(ADDRESS($D39,44))=0,INDIRECT(ADDRESS($D39,38))&lt;&gt;"UL"),INDIRECT(ADDRESS($D39,COLUMN()-12)),0),0), IF($E39&gt;0,IF(AND(INDIRECT(ADDRESS($E39,44))=0,INDIRECT(ADDRESS($E39,38))&lt;&gt;"UL"),INDIRECT(ADDRESS($E39,COLUMN()-12)),0),0), IF($F39&gt;0,IF(AND(INDIRECT(ADDRESS($F39,44))=0,INDIRECT(ADDRESS($F39,38))&lt;&gt;"UL"),INDIRECT(ADDRESS($F39,COLUMN()-12)),0),0), IF($G39&gt;0,IF(AND(INDIRECT(ADDRESS($G39,44))=0,INDIRECT(ADDRESS($G39,38))&lt;&gt;"UL"),INDIRECT(ADDRESS($G39,COLUMN()-12)),0),0), IF($H39&gt;0,IF(AND(INDIRECT(ADDRESS($H39,44))=0,INDIRECT(ADDRESS($H39,38))&lt;&gt;"UL"),INDIRECT(ADDRESS($H39,COLUMN()-12)),0),0), IF($I39&gt;0,IF(AND(INDIRECT(ADDRESS($I39,44))=0,INDIRECT(ADDRESS($I39,38))&lt;&gt;"UL"),INDIRECT(ADDRESS($I39,COLUMN()-12)),0),0), IF($J39&gt;0,IF(AND(INDIRECT(ADDRESS($J39,44))=0,INDIRECT(ADDRESS($J39,38))&lt;&gt;"UL"),INDIRECT(ADDRESS($J39,COLUMN()-12)),0),0), IF($K39&gt;0,IF(AND(INDIRECT(ADDRESS($K39,44))=0,INDIRECT(ADDRESS($K39,38))&lt;&gt;"UL"),INDIRECT(ADDRESS($K39,COLUMN()-11)),0),0), IF($L39&gt;0,IF(AND(INDIRECT(ADDRESS($L39,44))=0,INDIRECT(ADDRESS($L39,38))&lt;&gt;"UL"),INDIRECT(ADDRESS($L39,COLUMN()-11)),0),0), IF($M39&gt;0,IF(AND(INDIRECT(ADDRESS($M39,44))=0,INDIRECT(ADDRESS($M39,38))&lt;&gt;"UL"),INDIRECT(ADDRESS($M39,COLUMN()-11)),0),0))</f>
        <v>0</v>
      </c>
      <c r="BO39" s="57" cm="1">
        <f t="array" aca="1" ref="BO39" ca="1">SUM(IF($C39&gt;0,IF(AND(INDIRECT(ADDRESS($C39,44))=0,INDIRECT(ADDRESS($C39,38))&lt;&gt;"UL"),INDIRECT(ADDRESS($C39,COLUMN()-12)),0),0), IF($D39&gt;0,IF(AND(INDIRECT(ADDRESS($D39,44))=0,INDIRECT(ADDRESS($D39,38))&lt;&gt;"UL"),INDIRECT(ADDRESS($D39,COLUMN()-12)),0),0), IF($E39&gt;0,IF(AND(INDIRECT(ADDRESS($E39,44))=0,INDIRECT(ADDRESS($E39,38))&lt;&gt;"UL"),INDIRECT(ADDRESS($E39,COLUMN()-12)),0),0), IF($F39&gt;0,IF(AND(INDIRECT(ADDRESS($F39,44))=0,INDIRECT(ADDRESS($F39,38))&lt;&gt;"UL"),INDIRECT(ADDRESS($F39,COLUMN()-12)),0),0), IF($G39&gt;0,IF(AND(INDIRECT(ADDRESS($G39,44))=0,INDIRECT(ADDRESS($G39,38))&lt;&gt;"UL"),INDIRECT(ADDRESS($G39,COLUMN()-12)),0),0), IF($H39&gt;0,IF(AND(INDIRECT(ADDRESS($H39,44))=0,INDIRECT(ADDRESS($H39,38))&lt;&gt;"UL"),INDIRECT(ADDRESS($H39,COLUMN()-12)),0),0), IF($I39&gt;0,IF(AND(INDIRECT(ADDRESS($I39,44))=0,INDIRECT(ADDRESS($I39,38))&lt;&gt;"UL"),INDIRECT(ADDRESS($I39,COLUMN()-12)),0),0), IF($J39&gt;0,IF(AND(INDIRECT(ADDRESS($J39,44))=0,INDIRECT(ADDRESS($J39,38))&lt;&gt;"UL"),INDIRECT(ADDRESS($J39,COLUMN()-12)),0),0), IF($K39&gt;0,IF(AND(INDIRECT(ADDRESS($K39,44))=0,INDIRECT(ADDRESS($K39,38))&lt;&gt;"UL"),INDIRECT(ADDRESS($K39,COLUMN()-11)),0),0), IF($L39&gt;0,IF(AND(INDIRECT(ADDRESS($L39,44))=0,INDIRECT(ADDRESS($L39,38))&lt;&gt;"UL"),INDIRECT(ADDRESS($L39,COLUMN()-11)),0),0), IF($M39&gt;0,IF(AND(INDIRECT(ADDRESS($M39,44))=0,INDIRECT(ADDRESS($M39,38))&lt;&gt;"UL"),INDIRECT(ADDRESS($M39,COLUMN()-11)),0),0))</f>
        <v>0</v>
      </c>
      <c r="BP39" s="57" cm="1">
        <f t="array" aca="1" ref="BP39" ca="1">SUM(IF($C39&gt;0,IF(AND(INDIRECT(ADDRESS($C39,44))=0,INDIRECT(ADDRESS($C39,38))&lt;&gt;"UL"),INDIRECT(ADDRESS($C39,COLUMN()-12)),0),0), IF($D39&gt;0,IF(AND(INDIRECT(ADDRESS($D39,44))=0,INDIRECT(ADDRESS($D39,38))&lt;&gt;"UL"),INDIRECT(ADDRESS($D39,COLUMN()-12)),0),0), IF($E39&gt;0,IF(AND(INDIRECT(ADDRESS($E39,44))=0,INDIRECT(ADDRESS($E39,38))&lt;&gt;"UL"),INDIRECT(ADDRESS($E39,COLUMN()-12)),0),0), IF($F39&gt;0,IF(AND(INDIRECT(ADDRESS($F39,44))=0,INDIRECT(ADDRESS($F39,38))&lt;&gt;"UL"),INDIRECT(ADDRESS($F39,COLUMN()-12)),0),0), IF($G39&gt;0,IF(AND(INDIRECT(ADDRESS($G39,44))=0,INDIRECT(ADDRESS($G39,38))&lt;&gt;"UL"),INDIRECT(ADDRESS($G39,COLUMN()-12)),0),0), IF($H39&gt;0,IF(AND(INDIRECT(ADDRESS($H39,44))=0,INDIRECT(ADDRESS($H39,38))&lt;&gt;"UL"),INDIRECT(ADDRESS($H39,COLUMN()-12)),0),0), IF($I39&gt;0,IF(AND(INDIRECT(ADDRESS($I39,44))=0,INDIRECT(ADDRESS($I39,38))&lt;&gt;"UL"),INDIRECT(ADDRESS($I39,COLUMN()-12)),0),0), IF($J39&gt;0,IF(AND(INDIRECT(ADDRESS($J39,44))=0,INDIRECT(ADDRESS($J39,38))&lt;&gt;"UL"),INDIRECT(ADDRESS($J39,COLUMN()-12)),0),0), IF($K39&gt;0,IF(AND(INDIRECT(ADDRESS($K39,44))=0,INDIRECT(ADDRESS($K39,38))&lt;&gt;"UL"),INDIRECT(ADDRESS($K39,COLUMN()-11)),0),0), IF($L39&gt;0,IF(AND(INDIRECT(ADDRESS($L39,44))=0,INDIRECT(ADDRESS($L39,38))&lt;&gt;"UL"),INDIRECT(ADDRESS($L39,COLUMN()-11)),0),0), IF($M39&gt;0,IF(AND(INDIRECT(ADDRESS($M39,44))=0,INDIRECT(ADDRESS($M39,38))&lt;&gt;"UL"),INDIRECT(ADDRESS($M39,COLUMN()-11)),0),0))</f>
        <v>0</v>
      </c>
      <c r="BQ39" s="57">
        <f ca="1">IF(AU39="S",BM39,IF(AU39="MS",BN39,IF(AU39="ML",BO39,BP39)))</f>
        <v>0</v>
      </c>
      <c r="BR39" s="161">
        <f ca="1">(((AZ39+BE39+BL39+BQ39)/(AY39+BE39+BK39+BQ39)*AB39^$BR$296)^$BQ$296)*100</f>
        <v>76.663976371061679</v>
      </c>
      <c r="BS39" s="59"/>
      <c r="BT39" s="56">
        <f ca="1">IF(AD39&lt;BG39,((((AY39+BK39)*AB39)+((BE39+BQ39)*(1-AB39))+BF39)*AD39),((((AY39*AB39)+(BE39*(1-AB39))+BF39)*AD39)+(((BK39*AB39)+(BQ39*(1-AB39)))*BG39)))</f>
        <v>1.665020397308135</v>
      </c>
      <c r="BU39" s="64">
        <f ca="1">BT39/N39</f>
        <v>6.4039246050312887E-2</v>
      </c>
      <c r="BV39" s="57" t="s">
        <v>34</v>
      </c>
      <c r="BW39" s="57" cm="1">
        <f t="array" aca="1" ref="BW39" ca="1">SUM(IF($C39&gt;0,IF(AND(INDIRECT(ADDRESS($C39,44))=0,INDIRECT(ADDRESS($C39,38))="UL",ISERROR(SEARCH("Rear",INDIRECT(ADDRESS($C39,33)))),ISERROR(SEARCH("Side",INDIRECT(ADDRESS($C39,33))))),INDIRECT(ADDRESS($C39,COLUMN())),0),0),IF($D39&gt;0,IF(AND(INDIRECT(ADDRESS($D39,44))=0,INDIRECT(ADDRESS($D39,38))="UL",ISERROR(SEARCH("Rear",INDIRECT(ADDRESS($D39,33)))),ISERROR(SEARCH("Side",INDIRECT(ADDRESS($D39,33))))),INDIRECT(ADDRESS($D39,COLUMN())),0),0),IF($E39&gt;0,IF(AND(INDIRECT(ADDRESS($E39,44))=0,INDIRECT(ADDRESS($E39,38))="UL",ISERROR(SEARCH("Rear",INDIRECT(ADDRESS($E39,33)))),ISERROR(SEARCH("Side",INDIRECT(ADDRESS($E39,33))))),INDIRECT(ADDRESS($E39,COLUMN())),0),0),IF($F39&gt;0,IF(AND(INDIRECT(ADDRESS($F39,44))=0,INDIRECT(ADDRESS($F39,38))="UL",ISERROR(SEARCH("Rear",INDIRECT(ADDRESS($F39,33)))),ISERROR(SEARCH("Side",INDIRECT(ADDRESS($F39,33))))),INDIRECT(ADDRESS($F39,COLUMN())),0),0),IF($G39&gt;0,IF(AND(INDIRECT(ADDRESS($G39,44))=0,INDIRECT(ADDRESS($G39,38))="UL",ISERROR(SEARCH("Rear",INDIRECT(ADDRESS($G39,33)))),ISERROR(SEARCH("Side",INDIRECT(ADDRESS($G39,33))))),INDIRECT(ADDRESS($G39,COLUMN())),0),0),IF($H39&gt;0,IF(AND(INDIRECT(ADDRESS($H39,44))=0,INDIRECT(ADDRESS($H39,38))="UL",ISERROR(SEARCH("Rear",INDIRECT(ADDRESS($H39,33)))),ISERROR(SEARCH("Side",INDIRECT(ADDRESS($H39,33))))),INDIRECT(ADDRESS($H39,COLUMN())),0),0),IF($I39&gt;0,IF(AND(INDIRECT(ADDRESS($I39,44))=0,INDIRECT(ADDRESS($I39,38))="UL",ISERROR(SEARCH("Rear",INDIRECT(ADDRESS($I39,33)))),ISERROR(SEARCH("Side",INDIRECT(ADDRESS($I39,33))))),INDIRECT(ADDRESS($I39,COLUMN())),0),0),IF($J39&gt;0,IF(AND(INDIRECT(ADDRESS($J39,44))=0,INDIRECT(ADDRESS($J39,38))="UL",ISERROR(SEARCH("Rear",INDIRECT(ADDRESS($J39,33)))),ISERROR(SEARCH("Side",INDIRECT(ADDRESS($J39,33))))),INDIRECT(ADDRESS($J39,COLUMN())),0),0),IF($K39&gt;0,IF(AND(INDIRECT(ADDRESS($K39,44))=0,INDIRECT(ADDRESS($K39,38))="UL",ISERROR(SEARCH("Rear",INDIRECT(ADDRESS($K39,33)))),ISERROR(SEARCH("Side",INDIRECT(ADDRESS($K39,33))))),INDIRECT(ADDRESS($K39,COLUMN())),0),0),IF($L39&gt;0,IF(AND(INDIRECT(ADDRESS($L39,44))=0,INDIRECT(ADDRESS($L39,38))="UL",ISERROR(SEARCH("Rear",INDIRECT(ADDRESS($L39,33)))),ISERROR(SEARCH("Side",INDIRECT(ADDRESS($L39,33))))),INDIRECT(ADDRESS($L39,COLUMN())),0),0),IF($M39&gt;0,IF(AND(INDIRECT(ADDRESS($M39,44))=0,INDIRECT(ADDRESS($M39,38))="UL",ISERROR(SEARCH("Rear",INDIRECT(ADDRESS($M39,33)))),ISERROR(SEARCH("Side",INDIRECT(ADDRESS($M39,33))))),INDIRECT(ADDRESS($M39,COLUMN())),0),0))</f>
        <v>0.66666666666666663</v>
      </c>
      <c r="BX39" s="57">
        <f ca="1">IF(BV39="S",AV39,BW39)</f>
        <v>0.66666666666666663</v>
      </c>
      <c r="BY39" s="57" cm="1">
        <f t="array" aca="1" ref="BY39" ca="1">SUM(IF($C39&gt;0,IF(AND(INDIRECT(ADDRESS($C39,44))=0,INDIRECT(ADDRESS($C39,38))="UL"),INDIRECT(ADDRESS($C39,COLUMN())),0),0),IF($D39&gt;0,IF(AND(INDIRECT(ADDRESS($D39,44))=0,INDIRECT(ADDRESS($D39,38))="UL"),INDIRECT(ADDRESS($D39,COLUMN())),0),0),IF($E39&gt;0,IF(AND(INDIRECT(ADDRESS($E39,44))=0,INDIRECT(ADDRESS($E39,38))="UL"),INDIRECT(ADDRESS($E39,COLUMN())),0),0),IF($F39&gt;0,IF(AND(INDIRECT(ADDRESS($F39,44))=0,INDIRECT(ADDRESS($F39,38))="UL"),INDIRECT(ADDRESS($F39,COLUMN())),0),0),IF($G39&gt;0,IF(AND(INDIRECT(ADDRESS($G39,44))=0,INDIRECT(ADDRESS($G39,38))="UL"),INDIRECT(ADDRESS($G39,COLUMN())),0),0),IF($H39&gt;0,IF(AND(INDIRECT(ADDRESS($H39,44))=0,INDIRECT(ADDRESS($H39,38))="UL"),INDIRECT(ADDRESS($H39,COLUMN())),0),0),IF($I39&gt;0,IF(AND(INDIRECT(ADDRESS($I39,44))=0,INDIRECT(ADDRESS($I39,38))="UL"),INDIRECT(ADDRESS($I39,COLUMN())),0),0),IF($J39&gt;0,IF(AND(INDIRECT(ADDRESS($J39,44))=0,INDIRECT(ADDRESS($J39,38))="UL"),INDIRECT(ADDRESS($J39,COLUMN())),0),0),IF($K39&gt;0,IF(AND(INDIRECT(ADDRESS($K39,44))=0,INDIRECT(ADDRESS($K39,38))="UL"),INDIRECT(ADDRESS($K39,COLUMN())),0),0),IF($L39&gt;0,IF(AND(INDIRECT(ADDRESS($L39,44))=0,INDIRECT(ADDRESS($L39,38))="UL"),INDIRECT(ADDRESS($L39,COLUMN())),0),0),IF($M39&gt;0,IF(AND(INDIRECT(ADDRESS($M39,44))=0,INDIRECT(ADDRESS($M39,38))="UL"),INDIRECT(ADDRESS($M39,COLUMN())),0),0))</f>
        <v>0.22222222222222221</v>
      </c>
      <c r="BZ39" s="57" cm="1">
        <f t="array" aca="1" ref="BZ39" ca="1">SUM(IF($C39&gt;0,IF(AND(INDIRECT(ADDRESS($C39,44))=0,INDIRECT(ADDRESS($C39,38))="UL"),INDIRECT(ADDRESS($C39,COLUMN())),0),0),IF($D39&gt;0,IF(AND(INDIRECT(ADDRESS($D39,44))=0,INDIRECT(ADDRESS($D39,38))="UL"),INDIRECT(ADDRESS($D39,COLUMN())),0),0),IF($E39&gt;0,IF(AND(INDIRECT(ADDRESS($E39,44))=0,INDIRECT(ADDRESS($E39,38))="UL"),INDIRECT(ADDRESS($E39,COLUMN())),0),0),IF($F39&gt;0,IF(AND(INDIRECT(ADDRESS($F39,44))=0,INDIRECT(ADDRESS($F39,38))="UL"),INDIRECT(ADDRESS($F39,COLUMN())),0),0),IF($G39&gt;0,IF(AND(INDIRECT(ADDRESS($G39,44))=0,INDIRECT(ADDRESS($G39,38))="UL"),INDIRECT(ADDRESS($G39,COLUMN())),0),0),IF($H39&gt;0,IF(AND(INDIRECT(ADDRESS($H39,44))=0,INDIRECT(ADDRESS($H39,38))="UL"),INDIRECT(ADDRESS($H39,COLUMN())),0),0),IF($I39&gt;0,IF(AND(INDIRECT(ADDRESS($I39,44))=0,INDIRECT(ADDRESS($I39,38))="UL"),INDIRECT(ADDRESS($I39,COLUMN())),0),0),IF($J39&gt;0,IF(AND(INDIRECT(ADDRESS($J39,44))=0,INDIRECT(ADDRESS($J39,38))="UL"),INDIRECT(ADDRESS($J39,COLUMN())),0),0),IF($K39&gt;0,IF(AND(INDIRECT(ADDRESS($K39,44))=0,INDIRECT(ADDRESS($K39,38))="UL"),INDIRECT(ADDRESS($K39,COLUMN())),0),0),IF($L39&gt;0,IF(AND(INDIRECT(ADDRESS($L39,44))=0,INDIRECT(ADDRESS($L39,38))="UL"),INDIRECT(ADDRESS($L39,COLUMN())),0),0),IF($M39&gt;0,IF(AND(INDIRECT(ADDRESS($M39,44))=0,INDIRECT(ADDRESS($M39,38))="UL"),INDIRECT(ADDRESS($M39,COLUMN())),0),0))</f>
        <v>0.16666666666666666</v>
      </c>
      <c r="CA39" s="57">
        <f ca="1">IF(BV39="S",BY39,BZ39)</f>
        <v>0.16666666666666666</v>
      </c>
      <c r="CB39" s="57"/>
      <c r="CC39" s="57">
        <f>IF(BV39="S",BH39,CB39)</f>
        <v>0</v>
      </c>
      <c r="CD39" s="57" cm="1">
        <f t="array" aca="1" ref="CD39" ca="1">SUM(IF($C39&gt;0,IF(AND(INDIRECT(ADDRESS($C39,44))=0,INDIRECT(ADDRESS($C39,38))&lt;&gt;"UL"),INDIRECT(ADDRESS($C39,COLUMN())),0),0),IF($D39&gt;0,IF(AND(INDIRECT(ADDRESS($D39,44))=0,INDIRECT(ADDRESS($D39,38))&lt;&gt;"UL"),INDIRECT(ADDRESS($D39,COLUMN())),0),0),IF($E39&gt;0,IF(AND(INDIRECT(ADDRESS($E39,44))=0,INDIRECT(ADDRESS($E39,38))&lt;&gt;"UL"),INDIRECT(ADDRESS($E39,COLUMN())),0),0),IF($F39&gt;0,IF(AND(INDIRECT(ADDRESS($F39,44))=0,INDIRECT(ADDRESS($F39,38))&lt;&gt;"UL"),INDIRECT(ADDRESS($F39,COLUMN())),0),0),IF($G39&gt;0,IF(AND(INDIRECT(ADDRESS($G39,44))=0,INDIRECT(ADDRESS($G39,38))&lt;&gt;"UL"),INDIRECT(ADDRESS($G39,COLUMN())),0),0),IF($H39&gt;0,IF(AND(INDIRECT(ADDRESS($H39,44))=0,INDIRECT(ADDRESS($H39,38))&lt;&gt;"UL"),INDIRECT(ADDRESS($H39,COLUMN())),0),0),IF($I39&gt;0,IF(AND(INDIRECT(ADDRESS($I39,44))=0,INDIRECT(ADDRESS($I39,38))&lt;&gt;"UL"),INDIRECT(ADDRESS($I39,COLUMN())),0),0),IF($J39&gt;0,IF(AND(INDIRECT(ADDRESS($J39,44))=0,INDIRECT(ADDRESS($J39,38))&lt;&gt;"UL"),INDIRECT(ADDRESS($J39,COLUMN())),0),0),IF($K39&gt;0,IF(AND(INDIRECT(ADDRESS($K39,44))=0,INDIRECT(ADDRESS($K39,38))&lt;&gt;"UL"),INDIRECT(ADDRESS($K39,COLUMN())),0),0),IF($L39&gt;0,IF(AND(INDIRECT(ADDRESS($L39,44))=0,INDIRECT(ADDRESS($L39,38))&lt;&gt;"UL"),INDIRECT(ADDRESS($L39,COLUMN())),0),0),IF($M39&gt;0,IF(AND(INDIRECT(ADDRESS($M39,44))=0,INDIRECT(ADDRESS($M39,38))&lt;&gt;"UL"),INDIRECT(ADDRESS($M39,COLUMN())),0),0))</f>
        <v>0</v>
      </c>
      <c r="CE39" s="57" cm="1">
        <f t="array" aca="1" ref="CE39" ca="1">SUM(IF($C39&gt;0,IF(AND(INDIRECT(ADDRESS($C39,44))=0,INDIRECT(ADDRESS($C39,38))&lt;&gt;"UL"),INDIRECT(ADDRESS($C39,COLUMN())),0),0),IF($D39&gt;0,IF(AND(INDIRECT(ADDRESS($D39,44))=0,INDIRECT(ADDRESS($D39,38))&lt;&gt;"UL"),INDIRECT(ADDRESS($D39,COLUMN())),0),0),IF($E39&gt;0,IF(AND(INDIRECT(ADDRESS($E39,44))=0,INDIRECT(ADDRESS($E39,38))&lt;&gt;"UL"),INDIRECT(ADDRESS($E39,COLUMN())),0),0),IF($F39&gt;0,IF(AND(INDIRECT(ADDRESS($F39,44))=0,INDIRECT(ADDRESS($F39,38))&lt;&gt;"UL"),INDIRECT(ADDRESS($F39,COLUMN())),0),0),IF($G39&gt;0,IF(AND(INDIRECT(ADDRESS($G39,44))=0,INDIRECT(ADDRESS($G39,38))&lt;&gt;"UL"),INDIRECT(ADDRESS($G39,COLUMN())),0),0),IF($H39&gt;0,IF(AND(INDIRECT(ADDRESS($H39,44))=0,INDIRECT(ADDRESS($H39,38))&lt;&gt;"UL"),INDIRECT(ADDRESS($H39,COLUMN())),0),0),IF($I39&gt;0,IF(AND(INDIRECT(ADDRESS($I39,44))=0,INDIRECT(ADDRESS($I39,38))&lt;&gt;"UL"),INDIRECT(ADDRESS($I39,COLUMN())),0),0),IF($J39&gt;0,IF(AND(INDIRECT(ADDRESS($J39,44))=0,INDIRECT(ADDRESS($J39,38))&lt;&gt;"UL"),INDIRECT(ADDRESS($J39,COLUMN())),0),0),IF($K39&gt;0,IF(AND(INDIRECT(ADDRESS($K39,44))=0,INDIRECT(ADDRESS($K39,38))&lt;&gt;"UL"),INDIRECT(ADDRESS($K39,COLUMN())),0),0),IF($L39&gt;0,IF(AND(INDIRECT(ADDRESS($L39,44))=0,INDIRECT(ADDRESS($L39,38))&lt;&gt;"UL"),INDIRECT(ADDRESS($L39,COLUMN())),0),0),IF($M39&gt;0,IF(AND(INDIRECT(ADDRESS($M39,44))=0,INDIRECT(ADDRESS($M39,38))&lt;&gt;"UL"),INDIRECT(ADDRESS($M39,COLUMN())),0),0))</f>
        <v>0</v>
      </c>
      <c r="CF39" s="57">
        <f ca="1">IF(BV39="S",CD39,CE39)</f>
        <v>0</v>
      </c>
      <c r="CG39" s="57">
        <f ca="1">IF(AD39&lt;BG39,((((BX39+CC39)*AB39)+((CA39+CF39)*(1-AB39)))*AD39),((((BX39*AB39)+((CA39)*(1-AB39)))*AD39)+(((CC39*AB39)+((CF39))*(1-AB39)))*BG39))</f>
        <v>0.96911167470181547</v>
      </c>
      <c r="CH39" s="57">
        <f ca="1">CG39/N39</f>
        <v>3.7273525950069823E-2</v>
      </c>
      <c r="CI39" s="19">
        <f ca="1">AD39*X39</f>
        <v>8.5334525638107923</v>
      </c>
      <c r="CJ39" s="19"/>
      <c r="CK39" s="57" cm="1">
        <f t="array" aca="1" ref="CK39" ca="1">IF(AU39="S", SUM(IF($C39&gt;0,IF(INDIRECT(ADDRESS($C39,43))&lt;&gt;1,INDIRECT(ADDRESS($C39,48)),0),0), IF($D39&gt;0,IF(INDIRECT(ADDRESS($D39,43))&lt;&gt;1,INDIRECT(ADDRESS($D39,48)),0),0), IF($E39&gt;0,IF(INDIRECT(ADDRESS($E39,43))&lt;&gt;1,INDIRECT(ADDRESS($E39,48)),0),0), IF($F39&gt;0,IF(INDIRECT(ADDRESS($F39,43))&lt;&gt;1,INDIRECT(ADDRESS($F39,48)),0),0), IF($G39&gt;0,IF(INDIRECT(ADDRESS($G39,43))&lt;&gt;1,INDIRECT(ADDRESS($G39,48)),0),0), IF($H39&gt;0,IF(INDIRECT(ADDRESS($H39,43))&lt;&gt;1,INDIRECT(ADDRESS($H39,48)),0),0), IF($I39&gt;0,IF(INDIRECT(ADDRESS($I39,43))&lt;&gt;1,INDIRECT(ADDRESS($I39,48)),0),0), IF($J39&gt;0,IF(INDIRECT(ADDRESS($J39,43))&lt;&gt;1,INDIRECT(ADDRESS($J39,48)),0),0), IF($K39&gt;0,IF(INDIRECT(ADDRESS($K39,43))&lt;&gt;1,INDIRECT(ADDRESS($K39,48)),0),0), IF($L39&gt;0,IF(INDIRECT(ADDRESS($L39,43))&lt;&gt;1,INDIRECT(ADDRESS($L39,48)),0),0), IF($M39&gt;0,IF(INDIRECT(ADDRESS($M39,43))&lt;&gt;1,INDIRECT(ADDRESS($M39,48)),0),0)), IF(AU39="L",SUM(IF($C39&gt;0,IF(INDIRECT(ADDRESS($C39,43))&lt;&gt;1,INDIRECT(ADDRESS($C39,50)),0),0), IF($D39&gt;0,IF(INDIRECT(ADDRESS($D39,43))&lt;&gt;1,INDIRECT(ADDRESS($D39,50)),0),0), IF($E39&gt;0,IF(INDIRECT(ADDRESS($E39,43))&lt;&gt;1,INDIRECT(ADDRESS($E39,50)),0),0), IF($F39&gt;0,IF(INDIRECT(ADDRESS($F39,43))&lt;&gt;1,INDIRECT(ADDRESS($F39,50)),0),0), IF($G39&gt;0,IF(INDIRECT(ADDRESS($G39,43))&lt;&gt;1,INDIRECT(ADDRESS($G39,50)),0),0), IF($G39&gt;0,IF(INDIRECT(ADDRESS($G39,43))&lt;&gt;1,INDIRECT(ADDRESS($G39,50)),0),0), IF($H39&gt;0,IF(INDIRECT(ADDRESS($H39,43))&lt;&gt;1,INDIRECT(ADDRESS($H39,50)),0),0), IF($I39&gt;0,IF(INDIRECT(ADDRESS($I39,43))&lt;&gt;1,INDIRECT(ADDRESS($I39,50)),0),0), IF($J39&gt;0,IF(INDIRECT(ADDRESS($J39,43))&lt;&gt;1,INDIRECT(ADDRESS($J39,50)),0),0), IF($K39&gt;0,IF(INDIRECT(ADDRESS($K39,43))&lt;&gt;1,INDIRECT(ADDRESS($K39,50)),0),0), IF($L39&gt;0,IF(INDIRECT(ADDRESS($L39,43))&lt;&gt;1,INDIRECT(ADDRESS($L39,50)),0),0), IF($M39&gt;0,IF(INDIRECT(ADDRESS($M39,43))&lt;&gt;1,INDIRECT(ADDRESS($M39,50)),0),0)), SUM(IF($C39&gt;0,IF(INDIRECT(ADDRESS($C39,43))&lt;&gt;1,INDIRECT(ADDRESS($C39,49)),0),0), IF($D39&gt;0,IF(INDIRECT(ADDRESS($D39,43))&lt;&gt;1,INDIRECT(ADDRESS($D39,49)),0),0), IF($E39&gt;0,IF(INDIRECT(ADDRESS($E39,43))&lt;&gt;1,INDIRECT(ADDRESS($E39,49)),0),0), IF($F39&gt;0,IF(INDIRECT(ADDRESS($F39,43))&lt;&gt;1,INDIRECT(ADDRESS($F39,49)),0),0), IF($G39&gt;0,IF(INDIRECT(ADDRESS($G39,43))&lt;&gt;1,INDIRECT(ADDRESS($G39,49)),0),0), IF($G39&gt;0,IF(INDIRECT(ADDRESS($G39,43))&lt;&gt;1,INDIRECT(ADDRESS($G39,49)),0),0), IF($H39&gt;0,IF(INDIRECT(ADDRESS($H39,43))&lt;&gt;1,INDIRECT(ADDRESS($H39,49)),0),0), IF($I39&gt;0,IF(INDIRECT(ADDRESS($I39,43))&lt;&gt;1,INDIRECT(ADDRESS($I39,49)),0),0), IF($J39&gt;0,IF(INDIRECT(ADDRESS($J39,43))&lt;&gt;1,INDIRECT(ADDRESS($J39,49)),0),0), IF($K39&gt;0,IF(INDIRECT(ADDRESS($K39,43))&lt;&gt;1,INDIRECT(ADDRESS($K39,49)),0),0), IF($L39&gt;0,IF(INDIRECT(ADDRESS($L39,43))&lt;&gt;1,INDIRECT(ADDRESS($L39,49)),0),0), IF($M39&gt;0,IF(INDIRECT(ADDRESS($M39,43))&lt;&gt;1,INDIRECT(ADDRESS($M39,49)),0),0))))</f>
        <v>0.66666666666666663</v>
      </c>
      <c r="CL39" s="57" cm="1">
        <f t="array" aca="1" ref="CL39" ca="1">SUM(IF($C39&gt;0,IF(INDIRECT(ADDRESS($C39,44))=1,INDIRECT(ADDRESS($C39,90)),0),0), IF($D39&gt;0,IF(INDIRECT(ADDRESS($D39,44))=1,INDIRECT(ADDRESS($D39,90)),0),0), IF($E39&gt;0,IF(INDIRECT(ADDRESS($E39,44))=1,INDIRECT(ADDRESS($E39,90)),0),0), IF($F39&gt;0,IF(INDIRECT(ADDRESS($F39,44))=1,INDIRECT(ADDRESS($F39,90)),0),0), IF($G39&gt;0,IF(INDIRECT(ADDRESS($G39,44))=1,INDIRECT(ADDRESS($G39,90)),0),0), IF($H39&gt;0,IF(INDIRECT(ADDRESS($H39,44))=1,INDIRECT(ADDRESS($H39,90)),0),0), IF($I39&gt;0,IF(INDIRECT(ADDRESS($I39,44))=1,INDIRECT(ADDRESS($I39,90)),0),0), IF($J39&gt;0,IF(INDIRECT(ADDRESS($J39,44))=1,INDIRECT(ADDRESS($J39,90)),0),0), IF($K39&gt;0,IF(INDIRECT(ADDRESS($K39,44))=1,INDIRECT(ADDRESS($K39,90)),0),0), IF($L39&gt;0,IF(INDIRECT(ADDRESS($L39,44))=1,INDIRECT(ADDRESS($L39,90)),0),0), IF($M39&gt;0,IF(INDIRECT(ADDRESS($M39,44))=1,INDIRECT(ADDRESS($M39,90)),0),0))</f>
        <v>0</v>
      </c>
      <c r="CM39" s="56">
        <f ca="1">((BU39/$BU$34)^$BU$296)</f>
        <v>0.4714464224794736</v>
      </c>
      <c r="CN39" s="59"/>
    </row>
    <row r="40" spans="1:92" x14ac:dyDescent="0.25">
      <c r="A40" s="52" t="s">
        <v>119</v>
      </c>
      <c r="B40" s="67">
        <v>6</v>
      </c>
      <c r="C40" s="67">
        <v>19</v>
      </c>
      <c r="D40" s="67">
        <v>20</v>
      </c>
      <c r="E40" s="67">
        <v>0</v>
      </c>
      <c r="F40" s="67">
        <v>0</v>
      </c>
      <c r="G40" s="67">
        <v>0</v>
      </c>
      <c r="H40" s="67">
        <v>0</v>
      </c>
      <c r="I40" s="67"/>
      <c r="J40" s="67"/>
      <c r="K40" s="67"/>
      <c r="L40" s="67"/>
      <c r="M40" s="67"/>
      <c r="N40" s="67">
        <f ca="1">SUM(INDIRECT(ADDRESS(B40,COLUMN())),IF(C40&gt;0,INDIRECT(ADDRESS(C40,COLUMN())),0),IF(D40&gt;0,INDIRECT(ADDRESS(D40,14)),0),IF(E40&gt;0,INDIRECT(ADDRESS(E40,COLUMN())),0),IF(F40&gt;0,INDIRECT(ADDRESS(F40,COLUMN())),0),IF(G40&gt;0,INDIRECT(ADDRESS(G40,COLUMN())),0),IF(H40&gt;0,INDIRECT(ADDRESS(H40,COLUMN())),0),IF(I40&gt;0,INDIRECT(ADDRESS(I40,COLUMN())),0),IF(J40&gt;0,INDIRECT(ADDRESS(J40,COLUMN())),0),IF(K40&gt;0,INDIRECT(ADDRESS(K40,COLUMN())),0),IF(L40&gt;0,INDIRECT(ADDRESS(L40,COLUMN())),0),IF(M40&gt;0,INDIRECT(ADDRESS(M40,COLUMN())),0))</f>
        <v>23</v>
      </c>
      <c r="O40" s="67" t="str" cm="1">
        <f t="array" aca="1" ref="O40" ca="1">INDIRECT(ADDRESS($B40,COLUMN()))</f>
        <v>Fighter</v>
      </c>
      <c r="P40" s="67" cm="1">
        <f t="array" aca="1" ref="P40" ca="1">INDIRECT(ADDRESS($B40,COLUMN()))</f>
        <v>2</v>
      </c>
      <c r="Q40" s="67" t="str" cm="1">
        <f t="array" aca="1" ref="Q40" ca="1">INDIRECT(ADDRESS($B40,COLUMN()))</f>
        <v>-</v>
      </c>
      <c r="R40" s="67" t="str" cm="1">
        <f t="array" aca="1" ref="R40" ca="1">INDIRECT(ADDRESS($B40,COLUMN()))</f>
        <v>-</v>
      </c>
      <c r="S40" s="67" cm="1">
        <f t="array" aca="1" ref="S40" ca="1">INDIRECT(ADDRESS($B40,COLUMN()))</f>
        <v>2</v>
      </c>
      <c r="T40" s="67" t="str" cm="1">
        <f t="array" aca="1" ref="T40" ca="1">INDIRECT(ADDRESS($B40,COLUMN()))</f>
        <v>1-7</v>
      </c>
      <c r="U40" s="67" cm="1">
        <f t="array" aca="1" ref="U40" ca="1">INDIRECT(ADDRESS($B40,COLUMN()))</f>
        <v>7</v>
      </c>
      <c r="V40" s="67" cm="1">
        <f t="array" aca="1" ref="V40" ca="1">INDIRECT(ADDRESS($B40,COLUMN()))</f>
        <v>0</v>
      </c>
      <c r="W40" s="67" cm="1">
        <f t="array" aca="1" ref="W40" ca="1">INDIRECT(ADDRESS($B40,COLUMN()))</f>
        <v>2</v>
      </c>
      <c r="X40" s="67" cm="1">
        <f t="array" aca="1" ref="X40" ca="1">INDIRECT(ADDRESS($B40,COLUMN()))</f>
        <v>5</v>
      </c>
      <c r="Y40" s="67" cm="1">
        <f t="array" aca="1" ref="Y40" ca="1">INDIRECT(ADDRESS($B40,COLUMN()))</f>
        <v>1</v>
      </c>
      <c r="Z40" s="67" cm="1">
        <f t="array" aca="1" ref="Z40" ca="1">INDIRECT(ADDRESS($B40,COLUMN()))</f>
        <v>5</v>
      </c>
      <c r="AA40" s="67" t="str" cm="1">
        <f t="array" aca="1" ref="AA40" ca="1">INDIRECT(ADDRESS($B40,COLUMN()))</f>
        <v>Rocket Boosters</v>
      </c>
      <c r="AB40" s="56">
        <f ca="1">((U40/8)^$V$296)*((((X40-(Y40-1)/2)/8)^$X$296)*((S40/3)^$S$296))*(((8-W40)/6)^$W$296)</f>
        <v>0.80232854262492292</v>
      </c>
      <c r="AC40" s="56">
        <f ca="1">SUM(((25/N40)^$Z$296)*(AB40/$AB$34))</f>
        <v>1.075862457526914</v>
      </c>
      <c r="AD40" s="56">
        <f ca="1">(P40/($CN$34*(1/AC40)))</f>
        <v>1.871065143525068</v>
      </c>
      <c r="AF40" s="52"/>
      <c r="AG40" s="52"/>
      <c r="AH40" s="57"/>
      <c r="AI40" s="57">
        <f>INT(AI30/2+0.5)</f>
        <v>1</v>
      </c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2"/>
      <c r="AU40" s="54" t="s">
        <v>113</v>
      </c>
      <c r="AV40" s="57" cm="1">
        <f t="array" aca="1" ref="AV40" ca="1">SUM(IF($C40&gt;0,IF(AND(INDIRECT(ADDRESS($C40,44))=0,INDIRECT(ADDRESS($C40,38))="UL",ISERROR(SEARCH("Rear",INDIRECT(ADDRESS($C40,33)))),ISERROR(SEARCH("Side",INDIRECT(ADDRESS($C40,33))))),INDIRECT(ADDRESS($C40,COLUMN())),0),0),IF($D40&gt;0,IF(AND(INDIRECT(ADDRESS($D40,44))=0,INDIRECT(ADDRESS($D40,38))="UL",ISERROR(SEARCH("Rear",INDIRECT(ADDRESS($D40,33)))),ISERROR(SEARCH("Side",INDIRECT(ADDRESS($D40,33))))),INDIRECT(ADDRESS($D40,COLUMN())),0),0),IF($E40&gt;0,IF(AND(INDIRECT(ADDRESS($E40,44))=0,INDIRECT(ADDRESS($E40,38))="UL",ISERROR(SEARCH("Rear",INDIRECT(ADDRESS($E40,33)))),ISERROR(SEARCH("Side",INDIRECT(ADDRESS($E40,33))))),INDIRECT(ADDRESS($E40,COLUMN())),0),0),IF($F40&gt;0,IF(AND(INDIRECT(ADDRESS($F40,44))=0,INDIRECT(ADDRESS($F40,38))="UL",ISERROR(SEARCH("Rear",INDIRECT(ADDRESS($F40,33)))),ISERROR(SEARCH("Side",INDIRECT(ADDRESS($F40,33))))),INDIRECT(ADDRESS($F40,COLUMN())),0),0),IF($G40&gt;0,IF(AND(INDIRECT(ADDRESS($G40,44))=0,INDIRECT(ADDRESS($G40,38))="UL",ISERROR(SEARCH("Rear",INDIRECT(ADDRESS($G40,33)))),ISERROR(SEARCH("Side",INDIRECT(ADDRESS($G40,33))))),INDIRECT(ADDRESS($G40,COLUMN())),0),0),IF($H40&gt;0,IF(AND(INDIRECT(ADDRESS($H40,44))=0,INDIRECT(ADDRESS($H40,38))="UL",ISERROR(SEARCH("Rear",INDIRECT(ADDRESS($H40,33)))),ISERROR(SEARCH("Side",INDIRECT(ADDRESS($H40,33))))),INDIRECT(ADDRESS($H40,COLUMN())),0),0),IF($I40&gt;0,IF(AND(INDIRECT(ADDRESS($I40,44))=0,INDIRECT(ADDRESS($I40,38))="UL",ISERROR(SEARCH("Rear",INDIRECT(ADDRESS($I40,33)))),ISERROR(SEARCH("Side",INDIRECT(ADDRESS($I40,33))))),INDIRECT(ADDRESS($I40,COLUMN())),0),0),IF($J40&gt;0,IF(AND(INDIRECT(ADDRESS($J40,44))=0,INDIRECT(ADDRESS($J40,38))="UL",ISERROR(SEARCH("Rear",INDIRECT(ADDRESS($J40,33)))),ISERROR(SEARCH("Side",INDIRECT(ADDRESS($J40,33))))),INDIRECT(ADDRESS($J40,COLUMN())),0),0),IF($K40&gt;0,IF(AND(INDIRECT(ADDRESS($K40,44))=0,INDIRECT(ADDRESS($K40,38))="UL",ISERROR(SEARCH("Rear",INDIRECT(ADDRESS($K40,33)))),ISERROR(SEARCH("Side",INDIRECT(ADDRESS($K40,33))))),INDIRECT(ADDRESS($K40,COLUMN())),0),0),IF($L40&gt;0,IF(AND(INDIRECT(ADDRESS($L40,44))=0,INDIRECT(ADDRESS($L40,38))="UL",ISERROR(SEARCH("Rear",INDIRECT(ADDRESS($L40,33)))),ISERROR(SEARCH("Side",INDIRECT(ADDRESS($L40,33))))),INDIRECT(ADDRESS($L40,COLUMN())),0),0),IF($M40&gt;0,IF(AND(INDIRECT(ADDRESS($M40,44))=0,INDIRECT(ADDRESS($M40,38))="UL",ISERROR(SEARCH("Rear",INDIRECT(ADDRESS($M40,33)))),ISERROR(SEARCH("Side",INDIRECT(ADDRESS($M40,33))))),INDIRECT(ADDRESS($M40,COLUMN())),0),0))</f>
        <v>0.38888888888888884</v>
      </c>
      <c r="AW40" s="57" cm="1">
        <f t="array" aca="1" ref="AW40" ca="1">SUM(IF($C40&gt;0,IF(AND(INDIRECT(ADDRESS($C40,44))=0,INDIRECT(ADDRESS($C40,38))="UL",ISERROR(SEARCH("Rear",INDIRECT(ADDRESS($C40,33)))),ISERROR(SEARCH("Side",INDIRECT(ADDRESS($C40,33))))),INDIRECT(ADDRESS($C40,COLUMN())),0),0),IF($D40&gt;0,IF(AND(INDIRECT(ADDRESS($D40,44))=0,INDIRECT(ADDRESS($D40,38))="UL",ISERROR(SEARCH("Rear",INDIRECT(ADDRESS($D40,33)))),ISERROR(SEARCH("Side",INDIRECT(ADDRESS($D40,33))))),INDIRECT(ADDRESS($D40,COLUMN())),0),0),IF($E40&gt;0,IF(AND(INDIRECT(ADDRESS($E40,44))=0,INDIRECT(ADDRESS($E40,38))="UL",ISERROR(SEARCH("Rear",INDIRECT(ADDRESS($E40,33)))),ISERROR(SEARCH("Side",INDIRECT(ADDRESS($E40,33))))),INDIRECT(ADDRESS($E40,COLUMN())),0),0),IF($F40&gt;0,IF(AND(INDIRECT(ADDRESS($F40,44))=0,INDIRECT(ADDRESS($F40,38))="UL",ISERROR(SEARCH("Rear",INDIRECT(ADDRESS($F40,33)))),ISERROR(SEARCH("Side",INDIRECT(ADDRESS($F40,33))))),INDIRECT(ADDRESS($F40,COLUMN())),0),0),IF($G40&gt;0,IF(AND(INDIRECT(ADDRESS($G40,44))=0,INDIRECT(ADDRESS($G40,38))="UL",ISERROR(SEARCH("Rear",INDIRECT(ADDRESS($G40,33)))),ISERROR(SEARCH("Side",INDIRECT(ADDRESS($G40,33))))),INDIRECT(ADDRESS($G40,COLUMN())),0),0),IF($H40&gt;0,IF(AND(INDIRECT(ADDRESS($H40,44))=0,INDIRECT(ADDRESS($H40,38))="UL",ISERROR(SEARCH("Rear",INDIRECT(ADDRESS($H40,33)))),ISERROR(SEARCH("Side",INDIRECT(ADDRESS($H40,33))))),INDIRECT(ADDRESS($H40,COLUMN())),0),0),IF($I40&gt;0,IF(AND(INDIRECT(ADDRESS($I40,44))=0,INDIRECT(ADDRESS($I40,38))="UL",ISERROR(SEARCH("Rear",INDIRECT(ADDRESS($I40,33)))),ISERROR(SEARCH("Side",INDIRECT(ADDRESS($I40,33))))),INDIRECT(ADDRESS($I40,COLUMN())),0),0),IF($J40&gt;0,IF(AND(INDIRECT(ADDRESS($J40,44))=0,INDIRECT(ADDRESS($J40,38))="UL",ISERROR(SEARCH("Rear",INDIRECT(ADDRESS($J40,33)))),ISERROR(SEARCH("Side",INDIRECT(ADDRESS($J40,33))))),INDIRECT(ADDRESS($J40,COLUMN())),0),0),IF($K40&gt;0,IF(AND(INDIRECT(ADDRESS($K40,44))=0,INDIRECT(ADDRESS($K40,38))="UL",ISERROR(SEARCH("Rear",INDIRECT(ADDRESS($K40,33)))),ISERROR(SEARCH("Side",INDIRECT(ADDRESS($K40,33))))),INDIRECT(ADDRESS($K40,COLUMN())),0),0),IF($L40&gt;0,IF(AND(INDIRECT(ADDRESS($L40,44))=0,INDIRECT(ADDRESS($L40,38))="UL",ISERROR(SEARCH("Rear",INDIRECT(ADDRESS($L40,33)))),ISERROR(SEARCH("Side",INDIRECT(ADDRESS($L40,33))))),INDIRECT(ADDRESS($L40,COLUMN())),0),0),IF($M40&gt;0,IF(AND(INDIRECT(ADDRESS($M40,44))=0,INDIRECT(ADDRESS($M40,38))="UL",ISERROR(SEARCH("Rear",INDIRECT(ADDRESS($M40,33)))),ISERROR(SEARCH("Side",INDIRECT(ADDRESS($M40,33))))),INDIRECT(ADDRESS($M40,COLUMN())),0),0))</f>
        <v>1.1666666666666665</v>
      </c>
      <c r="AX40" s="57" cm="1">
        <f t="array" aca="1" ref="AX40" ca="1">SUM(IF($C40&gt;0,IF(AND(INDIRECT(ADDRESS($C40,44))=0,INDIRECT(ADDRESS($C40,38))="UL",ISERROR(SEARCH("Rear",INDIRECT(ADDRESS($C40,33)))),ISERROR(SEARCH("Side",INDIRECT(ADDRESS($C40,33))))),INDIRECT(ADDRESS($C40,COLUMN())),0),0),IF($D40&gt;0,IF(AND(INDIRECT(ADDRESS($D40,44))=0,INDIRECT(ADDRESS($D40,38))="UL",ISERROR(SEARCH("Rear",INDIRECT(ADDRESS($D40,33)))),ISERROR(SEARCH("Side",INDIRECT(ADDRESS($D40,33))))),INDIRECT(ADDRESS($D40,COLUMN())),0),0),IF($E40&gt;0,IF(AND(INDIRECT(ADDRESS($E40,44))=0,INDIRECT(ADDRESS($E40,38))="UL",ISERROR(SEARCH("Rear",INDIRECT(ADDRESS($E40,33)))),ISERROR(SEARCH("Side",INDIRECT(ADDRESS($E40,33))))),INDIRECT(ADDRESS($E40,COLUMN())),0),0),IF($F40&gt;0,IF(AND(INDIRECT(ADDRESS($F40,44))=0,INDIRECT(ADDRESS($F40,38))="UL",ISERROR(SEARCH("Rear",INDIRECT(ADDRESS($F40,33)))),ISERROR(SEARCH("Side",INDIRECT(ADDRESS($F40,33))))),INDIRECT(ADDRESS($F40,COLUMN())),0),0),IF($G40&gt;0,IF(AND(INDIRECT(ADDRESS($G40,44))=0,INDIRECT(ADDRESS($G40,38))="UL",ISERROR(SEARCH("Rear",INDIRECT(ADDRESS($G40,33)))),ISERROR(SEARCH("Side",INDIRECT(ADDRESS($G40,33))))),INDIRECT(ADDRESS($G40,COLUMN())),0),0),IF($H40&gt;0,IF(AND(INDIRECT(ADDRESS($H40,44))=0,INDIRECT(ADDRESS($H40,38))="UL",ISERROR(SEARCH("Rear",INDIRECT(ADDRESS($H40,33)))),ISERROR(SEARCH("Side",INDIRECT(ADDRESS($H40,33))))),INDIRECT(ADDRESS($H40,COLUMN())),0),0),IF($I40&gt;0,IF(AND(INDIRECT(ADDRESS($I40,44))=0,INDIRECT(ADDRESS($I40,38))="UL",ISERROR(SEARCH("Rear",INDIRECT(ADDRESS($I40,33)))),ISERROR(SEARCH("Side",INDIRECT(ADDRESS($I40,33))))),INDIRECT(ADDRESS($I40,COLUMN())),0),0),IF($J40&gt;0,IF(AND(INDIRECT(ADDRESS($J40,44))=0,INDIRECT(ADDRESS($J40,38))="UL",ISERROR(SEARCH("Rear",INDIRECT(ADDRESS($J40,33)))),ISERROR(SEARCH("Side",INDIRECT(ADDRESS($J40,33))))),INDIRECT(ADDRESS($J40,COLUMN())),0),0),IF($K40&gt;0,IF(AND(INDIRECT(ADDRESS($K40,44))=0,INDIRECT(ADDRESS($K40,38))="UL",ISERROR(SEARCH("Rear",INDIRECT(ADDRESS($K40,33)))),ISERROR(SEARCH("Side",INDIRECT(ADDRESS($K40,33))))),INDIRECT(ADDRESS($K40,COLUMN())),0),0),IF($L40&gt;0,IF(AND(INDIRECT(ADDRESS($L40,44))=0,INDIRECT(ADDRESS($L40,38))="UL",ISERROR(SEARCH("Rear",INDIRECT(ADDRESS($L40,33)))),ISERROR(SEARCH("Side",INDIRECT(ADDRESS($L40,33))))),INDIRECT(ADDRESS($L40,COLUMN())),0),0),IF($M40&gt;0,IF(AND(INDIRECT(ADDRESS($M40,44))=0,INDIRECT(ADDRESS($M40,38))="UL",ISERROR(SEARCH("Rear",INDIRECT(ADDRESS($M40,33)))),ISERROR(SEARCH("Side",INDIRECT(ADDRESS($M40,33))))),INDIRECT(ADDRESS($M40,COLUMN())),0),0))</f>
        <v>0.38888888888888884</v>
      </c>
      <c r="AY40" s="58">
        <f ca="1">IF(AU40="S",AV40,IF(AU40="MS",AW40,IF(AU40="ML",AW40,AX40)))</f>
        <v>1.1666666666666665</v>
      </c>
      <c r="AZ40" s="58">
        <f ca="1">SUM(AV40:AX40)/3</f>
        <v>0.64814814814814803</v>
      </c>
      <c r="BA40" s="58" cm="1">
        <f t="array" aca="1" ref="BA40" ca="1">SUM(IF($C40&gt;0,IF(AND(INDIRECT(ADDRESS($C40,44))=0,INDIRECT(ADDRESS($C40,38))="UL"),INDIRECT(ADDRESS($C40,COLUMN())),0),0),IF($D40&gt;0,IF(AND(INDIRECT(ADDRESS($D40,44))=0,INDIRECT(ADDRESS($D40,38))="UL"),INDIRECT(ADDRESS($D40,COLUMN())),0),0),IF($E40&gt;0,IF(AND(INDIRECT(ADDRESS($E40,44))=0,INDIRECT(ADDRESS($E40,38))="UL"),INDIRECT(ADDRESS($E40,COLUMN())),0),0),IF($F40&gt;0,IF(AND(INDIRECT(ADDRESS($F40,44))=0,INDIRECT(ADDRESS($F40,38))="UL"),INDIRECT(ADDRESS($F40,COLUMN())),0),0),IF($G40&gt;0,IF(AND(INDIRECT(ADDRESS($G40,44))=0,INDIRECT(ADDRESS($G40,38))="UL"),INDIRECT(ADDRESS($G40,COLUMN())),0),0),IF($H40&gt;0,IF(AND(INDIRECT(ADDRESS($H40,44))=0,INDIRECT(ADDRESS($H40,38))="UL"),INDIRECT(ADDRESS($H40,COLUMN())),0),0),IF($I40&gt;0,IF(AND(INDIRECT(ADDRESS($I40,44))=0,INDIRECT(ADDRESS($I40,38))="UL"),INDIRECT(ADDRESS($I40,COLUMN())),0),0),IF($J40&gt;0,IF(AND(INDIRECT(ADDRESS($J40,44))=0,INDIRECT(ADDRESS($J40,38))="UL"),INDIRECT(ADDRESS($J40,COLUMN())),0),0),IF($K40&gt;0,IF(AND(INDIRECT(ADDRESS($K40,44))=0,INDIRECT(ADDRESS($K40,38))="UL"),INDIRECT(ADDRESS($K40,COLUMN())),0),0),IF($L40&gt;0,IF(AND(INDIRECT(ADDRESS($L40,44))=0,INDIRECT(ADDRESS($L40,38))="UL"),INDIRECT(ADDRESS($L40,COLUMN())),0),0),IF($M40&gt;0,IF(AND(INDIRECT(ADDRESS($M40,44))=0,INDIRECT(ADDRESS($M40,38))="UL"),INDIRECT(ADDRESS($M40,COLUMN())),0),0))</f>
        <v>0.36296296296296293</v>
      </c>
      <c r="BB40" s="58" cm="1">
        <f t="array" aca="1" ref="BB40" ca="1">SUM(IF($C40&gt;0,IF(AND(INDIRECT(ADDRESS($C40,44))=0,INDIRECT(ADDRESS($C40,38))="UL"),INDIRECT(ADDRESS($C40,COLUMN())),0),0),IF($D40&gt;0,IF(AND(INDIRECT(ADDRESS($D40,44))=0,INDIRECT(ADDRESS($D40,38))="UL"),INDIRECT(ADDRESS($D40,COLUMN())),0),0),IF($E40&gt;0,IF(AND(INDIRECT(ADDRESS($E40,44))=0,INDIRECT(ADDRESS($E40,38))="UL"),INDIRECT(ADDRESS($E40,COLUMN())),0),0),IF($F40&gt;0,IF(AND(INDIRECT(ADDRESS($F40,44))=0,INDIRECT(ADDRESS($F40,38))="UL"),INDIRECT(ADDRESS($F40,COLUMN())),0),0),IF($G40&gt;0,IF(AND(INDIRECT(ADDRESS($G40,44))=0,INDIRECT(ADDRESS($G40,38))="UL"),INDIRECT(ADDRESS($G40,COLUMN())),0),0),IF($H40&gt;0,IF(AND(INDIRECT(ADDRESS($H40,44))=0,INDIRECT(ADDRESS($H40,38))="UL"),INDIRECT(ADDRESS($H40,COLUMN())),0),0),IF($I40&gt;0,IF(AND(INDIRECT(ADDRESS($I40,44))=0,INDIRECT(ADDRESS($I40,38))="UL"),INDIRECT(ADDRESS($I40,COLUMN())),0),0),IF($J40&gt;0,IF(AND(INDIRECT(ADDRESS($J40,44))=0,INDIRECT(ADDRESS($J40,38))="UL"),INDIRECT(ADDRESS($J40,COLUMN())),0),0),IF($K40&gt;0,IF(AND(INDIRECT(ADDRESS($K40,44))=0,INDIRECT(ADDRESS($K40,38))="UL"),INDIRECT(ADDRESS($K40,COLUMN())),0),0),IF($L40&gt;0,IF(AND(INDIRECT(ADDRESS($L40,44))=0,INDIRECT(ADDRESS($L40,38))="UL"),INDIRECT(ADDRESS($L40,COLUMN())),0),0),IF($M40&gt;0,IF(AND(INDIRECT(ADDRESS($M40,44))=0,INDIRECT(ADDRESS($M40,38))="UL"),INDIRECT(ADDRESS($M40,COLUMN())),0),0))</f>
        <v>0.15555555555555556</v>
      </c>
      <c r="BC40" s="58" cm="1">
        <f t="array" aca="1" ref="BC40" ca="1">SUM(IF($C40&gt;0,IF(AND(INDIRECT(ADDRESS($C40,44))=0,INDIRECT(ADDRESS($C40,38))="UL"),INDIRECT(ADDRESS($C40,COLUMN())),0),0),IF($D40&gt;0,IF(AND(INDIRECT(ADDRESS($D40,44))=0,INDIRECT(ADDRESS($D40,38))="UL"),INDIRECT(ADDRESS($D40,COLUMN())),0),0),IF($E40&gt;0,IF(AND(INDIRECT(ADDRESS($E40,44))=0,INDIRECT(ADDRESS($E40,38))="UL"),INDIRECT(ADDRESS($E40,COLUMN())),0),0),IF($F40&gt;0,IF(AND(INDIRECT(ADDRESS($F40,44))=0,INDIRECT(ADDRESS($F40,38))="UL"),INDIRECT(ADDRESS($F40,COLUMN())),0),0),IF($G40&gt;0,IF(AND(INDIRECT(ADDRESS($G40,44))=0,INDIRECT(ADDRESS($G40,38))="UL"),INDIRECT(ADDRESS($G40,COLUMN())),0),0),IF($H40&gt;0,IF(AND(INDIRECT(ADDRESS($H40,44))=0,INDIRECT(ADDRESS($H40,38))="UL"),INDIRECT(ADDRESS($H40,COLUMN())),0),0),IF($I40&gt;0,IF(AND(INDIRECT(ADDRESS($I40,44))=0,INDIRECT(ADDRESS($I40,38))="UL"),INDIRECT(ADDRESS($I40,COLUMN())),0),0),IF($J40&gt;0,IF(AND(INDIRECT(ADDRESS($J40,44))=0,INDIRECT(ADDRESS($J40,38))="UL"),INDIRECT(ADDRESS($J40,COLUMN())),0),0),IF($K40&gt;0,IF(AND(INDIRECT(ADDRESS($K40,44))=0,INDIRECT(ADDRESS($K40,38))="UL"),INDIRECT(ADDRESS($K40,COLUMN())),0),0),IF($L40&gt;0,IF(AND(INDIRECT(ADDRESS($L40,44))=0,INDIRECT(ADDRESS($L40,38))="UL"),INDIRECT(ADDRESS($L40,COLUMN())),0),0),IF($M40&gt;0,IF(AND(INDIRECT(ADDRESS($M40,44))=0,INDIRECT(ADDRESS($M40,38))="UL"),INDIRECT(ADDRESS($M40,COLUMN())),0),0))</f>
        <v>0.15555555555555556</v>
      </c>
      <c r="BD40" s="58" cm="1">
        <f t="array" aca="1" ref="BD40" ca="1">SUM(IF($C40&gt;0,IF(AND(INDIRECT(ADDRESS($C40,44))=0,INDIRECT(ADDRESS($C40,38))="UL"),INDIRECT(ADDRESS($C40,COLUMN())),0),0),IF($D40&gt;0,IF(AND(INDIRECT(ADDRESS($D40,44))=0,INDIRECT(ADDRESS($D40,38))="UL"),INDIRECT(ADDRESS($D40,COLUMN())),0),0),IF($E40&gt;0,IF(AND(INDIRECT(ADDRESS($E40,44))=0,INDIRECT(ADDRESS($E40,38))="UL"),INDIRECT(ADDRESS($E40,COLUMN())),0),0),IF($F40&gt;0,IF(AND(INDIRECT(ADDRESS($F40,44))=0,INDIRECT(ADDRESS($F40,38))="UL"),INDIRECT(ADDRESS($F40,COLUMN())),0),0),IF($G40&gt;0,IF(AND(INDIRECT(ADDRESS($G40,44))=0,INDIRECT(ADDRESS($G40,38))="UL"),INDIRECT(ADDRESS($G40,COLUMN())),0),0),IF($H40&gt;0,IF(AND(INDIRECT(ADDRESS($H40,44))=0,INDIRECT(ADDRESS($H40,38))="UL"),INDIRECT(ADDRESS($H40,COLUMN())),0),0),IF($I40&gt;0,IF(AND(INDIRECT(ADDRESS($I40,44))=0,INDIRECT(ADDRESS($I40,38))="UL"),INDIRECT(ADDRESS($I40,COLUMN())),0),0),IF($J40&gt;0,IF(AND(INDIRECT(ADDRESS($J40,44))=0,INDIRECT(ADDRESS($J40,38))="UL"),INDIRECT(ADDRESS($J40,COLUMN())),0),0),IF($K40&gt;0,IF(AND(INDIRECT(ADDRESS($K40,44))=0,INDIRECT(ADDRESS($K40,38))="UL"),INDIRECT(ADDRESS($K40,COLUMN())),0),0),IF($L40&gt;0,IF(AND(INDIRECT(ADDRESS($L40,44))=0,INDIRECT(ADDRESS($L40,38))="UL"),INDIRECT(ADDRESS($L40,COLUMN())),0),0),IF($M40&gt;0,IF(AND(INDIRECT(ADDRESS($M40,44))=0,INDIRECT(ADDRESS($M40,38))="UL"),INDIRECT(ADDRESS($M40,COLUMN())),0),0))</f>
        <v>0.36296296296296293</v>
      </c>
      <c r="BE40" s="57">
        <f ca="1">IF(AU40="S",BA40,IF(AU40="MS",BB40,IF(AU40="ML",BC40,BD40)))</f>
        <v>0.15555555555555556</v>
      </c>
      <c r="BF40" s="57" cm="1">
        <f t="array" aca="1" ref="BF40" ca="1">SUM(IF($C40&gt;0,IF(INDIRECT(ADDRESS($C40,45))=1,INDIRECT(ADDRESS($C40,52))*INDIRECT(ADDRESS($C40,42))/5,0),0), IF($D40&gt;0,IF(INDIRECT(ADDRESS($D40,45))=1,INDIRECT(ADDRESS($D40,52))*INDIRECT(ADDRESS($D40,42))/5,0),0), IF($E40&gt;0,IF(INDIRECT(ADDRESS($E40,45))=1,INDIRECT(ADDRESS($E40,52))*INDIRECT(ADDRESS($E40,42))/5,0),0), IF($F40&gt;0,IF(INDIRECT(ADDRESS($F40,45))=1,INDIRECT(ADDRESS($F40,52))*INDIRECT(ADDRESS($F40,42))/5,0),0), IF($G40&gt;0,IF(INDIRECT(ADDRESS($G40,45))=1,INDIRECT(ADDRESS($G40,52))*INDIRECT(ADDRESS($G40,42))/5,0),0), IF($H40&gt;0,IF(INDIRECT(ADDRESS($H40,45))=1,INDIRECT(ADDRESS($H40,52))*INDIRECT(ADDRESS($H40,42))/5,0),0)
)*$BF$296/100</f>
        <v>0</v>
      </c>
      <c r="BG40" s="19"/>
      <c r="BH40" s="57" cm="1">
        <f t="array" aca="1" ref="BH40" ca="1">SUM(IF($C40&gt;0,IF(AND(INDIRECT(ADDRESS($C40,44))=0,INDIRECT(ADDRESS($C40,38))&lt;&gt;"UL"),INDIRECT(ADDRESS($C40,COLUMN()-12)),0),0), IF($D40&gt;0,IF(AND(INDIRECT(ADDRESS($D40,44))=0,INDIRECT(ADDRESS($D40,38))&lt;&gt;"UL"),INDIRECT(ADDRESS($D40,COLUMN()-12)),0),0), IF($E40&gt;0,IF(AND(INDIRECT(ADDRESS($E40,44))=0,INDIRECT(ADDRESS($E40,38))&lt;&gt;"UL"),INDIRECT(ADDRESS($E40,COLUMN()-12)),0),0), IF($F40&gt;0,IF(AND(INDIRECT(ADDRESS($F40,44))=0,INDIRECT(ADDRESS($F40,38))&lt;&gt;"UL"),INDIRECT(ADDRESS($F40,COLUMN()-12)),0),0), IF($G40&gt;0,IF(AND(INDIRECT(ADDRESS($G40,44))=0,INDIRECT(ADDRESS($G40,38))&lt;&gt;"UL"),INDIRECT(ADDRESS($G40,COLUMN()-12)),0),0), IF($H40&gt;0,IF(AND(INDIRECT(ADDRESS($H40,44))=0,INDIRECT(ADDRESS($H40,38))&lt;&gt;"UL"),INDIRECT(ADDRESS($H40,COLUMN()-12)),0),0), IF($I40&gt;0,IF(AND(INDIRECT(ADDRESS($I40,44))=0,INDIRECT(ADDRESS($I40,38))&lt;&gt;"UL"),INDIRECT(ADDRESS($I40,COLUMN()-12)),0),0), IF($J40&gt;0,IF(AND(INDIRECT(ADDRESS($J40,44))=0,INDIRECT(ADDRESS($J40,38))&lt;&gt;"UL"),INDIRECT(ADDRESS($J40,COLUMN()-12)),0),0), IF($K40&gt;0,IF(AND(INDIRECT(ADDRESS($K40,44))=0,INDIRECT(ADDRESS($K40,38))&lt;&gt;"UL"),INDIRECT(ADDRESS($K40,COLUMN()-12)),0),0), IF($L40&gt;0,IF(AND(INDIRECT(ADDRESS($L40,44))=0,INDIRECT(ADDRESS($L40,38))&lt;&gt;"UL"),INDIRECT(ADDRESS($L40,COLUMN()-12)),0),0), IF($M40&gt;0,IF(AND(INDIRECT(ADDRESS($M40,44))=0,INDIRECT(ADDRESS($M40,38))&lt;&gt;"UL"),INDIRECT(ADDRESS($M40,COLUMN()-12)),0),0))</f>
        <v>0</v>
      </c>
      <c r="BI40" s="57" cm="1">
        <f t="array" aca="1" ref="BI40" ca="1">SUM(IF($C40&gt;0,IF(AND(INDIRECT(ADDRESS($C40,44))=0,INDIRECT(ADDRESS($C40,38))&lt;&gt;"UL"),INDIRECT(ADDRESS($C40,COLUMN()-12)),0),0), IF($D40&gt;0,IF(AND(INDIRECT(ADDRESS($D40,44))=0,INDIRECT(ADDRESS($D40,38))&lt;&gt;"UL"),INDIRECT(ADDRESS($D40,COLUMN()-12)),0),0), IF($E40&gt;0,IF(AND(INDIRECT(ADDRESS($E40,44))=0,INDIRECT(ADDRESS($E40,38))&lt;&gt;"UL"),INDIRECT(ADDRESS($E40,COLUMN()-12)),0),0), IF($F40&gt;0,IF(AND(INDIRECT(ADDRESS($F40,44))=0,INDIRECT(ADDRESS($F40,38))&lt;&gt;"UL"),INDIRECT(ADDRESS($F40,COLUMN()-12)),0),0), IF($G40&gt;0,IF(AND(INDIRECT(ADDRESS($G40,44))=0,INDIRECT(ADDRESS($G40,38))&lt;&gt;"UL"),INDIRECT(ADDRESS($G40,COLUMN()-12)),0),0), IF($H40&gt;0,IF(AND(INDIRECT(ADDRESS($H40,44))=0,INDIRECT(ADDRESS($H40,38))&lt;&gt;"UL"),INDIRECT(ADDRESS($H40,COLUMN()-12)),0),0), IF($I40&gt;0,IF(AND(INDIRECT(ADDRESS($I40,44))=0,INDIRECT(ADDRESS($I40,38))&lt;&gt;"UL"),INDIRECT(ADDRESS($I40,COLUMN()-12)),0),0), IF($J40&gt;0,IF(AND(INDIRECT(ADDRESS($J40,44))=0,INDIRECT(ADDRESS($J40,38))&lt;&gt;"UL"),INDIRECT(ADDRESS($J40,COLUMN()-12)),0),0), IF($K40&gt;0,IF(AND(INDIRECT(ADDRESS($K40,44))=0,INDIRECT(ADDRESS($K40,38))&lt;&gt;"UL"),INDIRECT(ADDRESS($K40,COLUMN()-12)),0),0), IF($L40&gt;0,IF(AND(INDIRECT(ADDRESS($L40,44))=0,INDIRECT(ADDRESS($L40,38))&lt;&gt;"UL"),INDIRECT(ADDRESS($L40,COLUMN()-12)),0),0), IF($M40&gt;0,IF(AND(INDIRECT(ADDRESS($M40,44))=0,INDIRECT(ADDRESS($M40,38))&lt;&gt;"UL"),INDIRECT(ADDRESS($M40,COLUMN()-12)),0),0))</f>
        <v>0</v>
      </c>
      <c r="BJ40" s="57" cm="1">
        <f t="array" aca="1" ref="BJ40" ca="1">SUM(IF($C40&gt;0,IF(AND(INDIRECT(ADDRESS($C40,44))=0,INDIRECT(ADDRESS($C40,38))&lt;&gt;"UL"),INDIRECT(ADDRESS($C40,COLUMN()-12)),0),0), IF($D40&gt;0,IF(AND(INDIRECT(ADDRESS($D40,44))=0,INDIRECT(ADDRESS($D40,38))&lt;&gt;"UL"),INDIRECT(ADDRESS($D40,COLUMN()-12)),0),0), IF($E40&gt;0,IF(AND(INDIRECT(ADDRESS($E40,44))=0,INDIRECT(ADDRESS($E40,38))&lt;&gt;"UL"),INDIRECT(ADDRESS($E40,COLUMN()-12)),0),0), IF($F40&gt;0,IF(AND(INDIRECT(ADDRESS($F40,44))=0,INDIRECT(ADDRESS($F40,38))&lt;&gt;"UL"),INDIRECT(ADDRESS($F40,COLUMN()-12)),0),0), IF($G40&gt;0,IF(AND(INDIRECT(ADDRESS($G40,44))=0,INDIRECT(ADDRESS($G40,38))&lt;&gt;"UL"),INDIRECT(ADDRESS($G40,COLUMN()-12)),0),0), IF($H40&gt;0,IF(AND(INDIRECT(ADDRESS($H40,44))=0,INDIRECT(ADDRESS($H40,38))&lt;&gt;"UL"),INDIRECT(ADDRESS($H40,COLUMN()-12)),0),0), IF($I40&gt;0,IF(AND(INDIRECT(ADDRESS($I40,44))=0,INDIRECT(ADDRESS($I40,38))&lt;&gt;"UL"),INDIRECT(ADDRESS($I40,COLUMN()-12)),0),0), IF($J40&gt;0,IF(AND(INDIRECT(ADDRESS($J40,44))=0,INDIRECT(ADDRESS($J40,38))&lt;&gt;"UL"),INDIRECT(ADDRESS($J40,COLUMN()-12)),0),0), IF($K40&gt;0,IF(AND(INDIRECT(ADDRESS($K40,44))=0,INDIRECT(ADDRESS($K40,38))&lt;&gt;"UL"),INDIRECT(ADDRESS($K40,COLUMN()-12)),0),0), IF($L40&gt;0,IF(AND(INDIRECT(ADDRESS($L40,44))=0,INDIRECT(ADDRESS($L40,38))&lt;&gt;"UL"),INDIRECT(ADDRESS($L40,COLUMN()-12)),0),0), IF($M40&gt;0,IF(AND(INDIRECT(ADDRESS($M40,44))=0,INDIRECT(ADDRESS($M40,38))&lt;&gt;"UL"),INDIRECT(ADDRESS($M40,COLUMN()-12)),0),0))</f>
        <v>0</v>
      </c>
      <c r="BK40" s="57">
        <f ca="1">IF(AU40="S",BH40,IF(AU40="MS",BI40,IF(AU40="ML",BI40,BJ40)))</f>
        <v>0</v>
      </c>
      <c r="BL40" s="57"/>
      <c r="BM40" s="57" cm="1">
        <f t="array" aca="1" ref="BM40" ca="1">SUM(IF($C40&gt;0,IF(AND(INDIRECT(ADDRESS($C40,44))=0,INDIRECT(ADDRESS($C40,38))&lt;&gt;"UL"),INDIRECT(ADDRESS($C40,COLUMN()-12)),0),0), IF($D40&gt;0,IF(AND(INDIRECT(ADDRESS($D40,44))=0,INDIRECT(ADDRESS($D40,38))&lt;&gt;"UL"),INDIRECT(ADDRESS($D40,COLUMN()-12)),0),0), IF($E40&gt;0,IF(AND(INDIRECT(ADDRESS($E40,44))=0,INDIRECT(ADDRESS($E40,38))&lt;&gt;"UL"),INDIRECT(ADDRESS($E40,COLUMN()-12)),0),0), IF($F40&gt;0,IF(AND(INDIRECT(ADDRESS($F40,44))=0,INDIRECT(ADDRESS($F40,38))&lt;&gt;"UL"),INDIRECT(ADDRESS($F40,COLUMN()-12)),0),0), IF($G40&gt;0,IF(AND(INDIRECT(ADDRESS($G40,44))=0,INDIRECT(ADDRESS($G40,38))&lt;&gt;"UL"),INDIRECT(ADDRESS($G40,COLUMN()-12)),0),0), IF($H40&gt;0,IF(AND(INDIRECT(ADDRESS($H40,44))=0,INDIRECT(ADDRESS($H40,38))&lt;&gt;"UL"),INDIRECT(ADDRESS($H40,COLUMN()-12)),0),0), IF($I40&gt;0,IF(AND(INDIRECT(ADDRESS($I40,44))=0,INDIRECT(ADDRESS($I40,38))&lt;&gt;"UL"),INDIRECT(ADDRESS($I40,COLUMN()-12)),0),0), IF($J40&gt;0,IF(AND(INDIRECT(ADDRESS($J40,44))=0,INDIRECT(ADDRESS($J40,38))&lt;&gt;"UL"),INDIRECT(ADDRESS($J40,COLUMN()-12)),0),0), IF($K40&gt;0,IF(AND(INDIRECT(ADDRESS($K40,44))=0,INDIRECT(ADDRESS($K40,38))&lt;&gt;"UL"),INDIRECT(ADDRESS($K40,COLUMN()-11)),0),0), IF($L40&gt;0,IF(AND(INDIRECT(ADDRESS($L40,44))=0,INDIRECT(ADDRESS($L40,38))&lt;&gt;"UL"),INDIRECT(ADDRESS($L40,COLUMN()-11)),0),0), IF($M40&gt;0,IF(AND(INDIRECT(ADDRESS($M40,44))=0,INDIRECT(ADDRESS($M40,38))&lt;&gt;"UL"),INDIRECT(ADDRESS($M40,COLUMN()-11)),0),0))</f>
        <v>0</v>
      </c>
      <c r="BN40" s="57" cm="1">
        <f t="array" aca="1" ref="BN40" ca="1">SUM(IF($C40&gt;0,IF(AND(INDIRECT(ADDRESS($C40,44))=0,INDIRECT(ADDRESS($C40,38))&lt;&gt;"UL"),INDIRECT(ADDRESS($C40,COLUMN()-12)),0),0), IF($D40&gt;0,IF(AND(INDIRECT(ADDRESS($D40,44))=0,INDIRECT(ADDRESS($D40,38))&lt;&gt;"UL"),INDIRECT(ADDRESS($D40,COLUMN()-12)),0),0), IF($E40&gt;0,IF(AND(INDIRECT(ADDRESS($E40,44))=0,INDIRECT(ADDRESS($E40,38))&lt;&gt;"UL"),INDIRECT(ADDRESS($E40,COLUMN()-12)),0),0), IF($F40&gt;0,IF(AND(INDIRECT(ADDRESS($F40,44))=0,INDIRECT(ADDRESS($F40,38))&lt;&gt;"UL"),INDIRECT(ADDRESS($F40,COLUMN()-12)),0),0), IF($G40&gt;0,IF(AND(INDIRECT(ADDRESS($G40,44))=0,INDIRECT(ADDRESS($G40,38))&lt;&gt;"UL"),INDIRECT(ADDRESS($G40,COLUMN()-12)),0),0), IF($H40&gt;0,IF(AND(INDIRECT(ADDRESS($H40,44))=0,INDIRECT(ADDRESS($H40,38))&lt;&gt;"UL"),INDIRECT(ADDRESS($H40,COLUMN()-12)),0),0), IF($I40&gt;0,IF(AND(INDIRECT(ADDRESS($I40,44))=0,INDIRECT(ADDRESS($I40,38))&lt;&gt;"UL"),INDIRECT(ADDRESS($I40,COLUMN()-12)),0),0), IF($J40&gt;0,IF(AND(INDIRECT(ADDRESS($J40,44))=0,INDIRECT(ADDRESS($J40,38))&lt;&gt;"UL"),INDIRECT(ADDRESS($J40,COLUMN()-12)),0),0), IF($K40&gt;0,IF(AND(INDIRECT(ADDRESS($K40,44))=0,INDIRECT(ADDRESS($K40,38))&lt;&gt;"UL"),INDIRECT(ADDRESS($K40,COLUMN()-11)),0),0), IF($L40&gt;0,IF(AND(INDIRECT(ADDRESS($L40,44))=0,INDIRECT(ADDRESS($L40,38))&lt;&gt;"UL"),INDIRECT(ADDRESS($L40,COLUMN()-11)),0),0), IF($M40&gt;0,IF(AND(INDIRECT(ADDRESS($M40,44))=0,INDIRECT(ADDRESS($M40,38))&lt;&gt;"UL"),INDIRECT(ADDRESS($M40,COLUMN()-11)),0),0))</f>
        <v>0</v>
      </c>
      <c r="BO40" s="57" cm="1">
        <f t="array" aca="1" ref="BO40" ca="1">SUM(IF($C40&gt;0,IF(AND(INDIRECT(ADDRESS($C40,44))=0,INDIRECT(ADDRESS($C40,38))&lt;&gt;"UL"),INDIRECT(ADDRESS($C40,COLUMN()-12)),0),0), IF($D40&gt;0,IF(AND(INDIRECT(ADDRESS($D40,44))=0,INDIRECT(ADDRESS($D40,38))&lt;&gt;"UL"),INDIRECT(ADDRESS($D40,COLUMN()-12)),0),0), IF($E40&gt;0,IF(AND(INDIRECT(ADDRESS($E40,44))=0,INDIRECT(ADDRESS($E40,38))&lt;&gt;"UL"),INDIRECT(ADDRESS($E40,COLUMN()-12)),0),0), IF($F40&gt;0,IF(AND(INDIRECT(ADDRESS($F40,44))=0,INDIRECT(ADDRESS($F40,38))&lt;&gt;"UL"),INDIRECT(ADDRESS($F40,COLUMN()-12)),0),0), IF($G40&gt;0,IF(AND(INDIRECT(ADDRESS($G40,44))=0,INDIRECT(ADDRESS($G40,38))&lt;&gt;"UL"),INDIRECT(ADDRESS($G40,COLUMN()-12)),0),0), IF($H40&gt;0,IF(AND(INDIRECT(ADDRESS($H40,44))=0,INDIRECT(ADDRESS($H40,38))&lt;&gt;"UL"),INDIRECT(ADDRESS($H40,COLUMN()-12)),0),0), IF($I40&gt;0,IF(AND(INDIRECT(ADDRESS($I40,44))=0,INDIRECT(ADDRESS($I40,38))&lt;&gt;"UL"),INDIRECT(ADDRESS($I40,COLUMN()-12)),0),0), IF($J40&gt;0,IF(AND(INDIRECT(ADDRESS($J40,44))=0,INDIRECT(ADDRESS($J40,38))&lt;&gt;"UL"),INDIRECT(ADDRESS($J40,COLUMN()-12)),0),0), IF($K40&gt;0,IF(AND(INDIRECT(ADDRESS($K40,44))=0,INDIRECT(ADDRESS($K40,38))&lt;&gt;"UL"),INDIRECT(ADDRESS($K40,COLUMN()-11)),0),0), IF($L40&gt;0,IF(AND(INDIRECT(ADDRESS($L40,44))=0,INDIRECT(ADDRESS($L40,38))&lt;&gt;"UL"),INDIRECT(ADDRESS($L40,COLUMN()-11)),0),0), IF($M40&gt;0,IF(AND(INDIRECT(ADDRESS($M40,44))=0,INDIRECT(ADDRESS($M40,38))&lt;&gt;"UL"),INDIRECT(ADDRESS($M40,COLUMN()-11)),0),0))</f>
        <v>0</v>
      </c>
      <c r="BP40" s="57" cm="1">
        <f t="array" aca="1" ref="BP40" ca="1">SUM(IF($C40&gt;0,IF(AND(INDIRECT(ADDRESS($C40,44))=0,INDIRECT(ADDRESS($C40,38))&lt;&gt;"UL"),INDIRECT(ADDRESS($C40,COLUMN()-12)),0),0), IF($D40&gt;0,IF(AND(INDIRECT(ADDRESS($D40,44))=0,INDIRECT(ADDRESS($D40,38))&lt;&gt;"UL"),INDIRECT(ADDRESS($D40,COLUMN()-12)),0),0), IF($E40&gt;0,IF(AND(INDIRECT(ADDRESS($E40,44))=0,INDIRECT(ADDRESS($E40,38))&lt;&gt;"UL"),INDIRECT(ADDRESS($E40,COLUMN()-12)),0),0), IF($F40&gt;0,IF(AND(INDIRECT(ADDRESS($F40,44))=0,INDIRECT(ADDRESS($F40,38))&lt;&gt;"UL"),INDIRECT(ADDRESS($F40,COLUMN()-12)),0),0), IF($G40&gt;0,IF(AND(INDIRECT(ADDRESS($G40,44))=0,INDIRECT(ADDRESS($G40,38))&lt;&gt;"UL"),INDIRECT(ADDRESS($G40,COLUMN()-12)),0),0), IF($H40&gt;0,IF(AND(INDIRECT(ADDRESS($H40,44))=0,INDIRECT(ADDRESS($H40,38))&lt;&gt;"UL"),INDIRECT(ADDRESS($H40,COLUMN()-12)),0),0), IF($I40&gt;0,IF(AND(INDIRECT(ADDRESS($I40,44))=0,INDIRECT(ADDRESS($I40,38))&lt;&gt;"UL"),INDIRECT(ADDRESS($I40,COLUMN()-12)),0),0), IF($J40&gt;0,IF(AND(INDIRECT(ADDRESS($J40,44))=0,INDIRECT(ADDRESS($J40,38))&lt;&gt;"UL"),INDIRECT(ADDRESS($J40,COLUMN()-12)),0),0), IF($K40&gt;0,IF(AND(INDIRECT(ADDRESS($K40,44))=0,INDIRECT(ADDRESS($K40,38))&lt;&gt;"UL"),INDIRECT(ADDRESS($K40,COLUMN()-11)),0),0), IF($L40&gt;0,IF(AND(INDIRECT(ADDRESS($L40,44))=0,INDIRECT(ADDRESS($L40,38))&lt;&gt;"UL"),INDIRECT(ADDRESS($L40,COLUMN()-11)),0),0), IF($M40&gt;0,IF(AND(INDIRECT(ADDRESS($M40,44))=0,INDIRECT(ADDRESS($M40,38))&lt;&gt;"UL"),INDIRECT(ADDRESS($M40,COLUMN()-11)),0),0))</f>
        <v>0</v>
      </c>
      <c r="BQ40" s="57">
        <f ca="1">IF(AU40="S",BM40,IF(AU40="MS",BN40,IF(AU40="ML",BO40,BP40)))</f>
        <v>0</v>
      </c>
      <c r="BR40" s="161">
        <f ca="1">(((AZ40+BE40+BL40+BQ40)/(AY40+BE40+BK40+BQ40)*AB40^$BR$296)^$BQ$296)*100</f>
        <v>72.00496827314862</v>
      </c>
      <c r="BS40" s="59"/>
      <c r="BT40" s="56">
        <f ca="1">IF(AD40&lt;BG40,((((AY40+BK40)*AB40)+((BE40+BQ40)*(1-AB40))+BF40)*AD40),((((AY40*AB40)+(BE40*(1-AB40))+BF40)*AD40)+(((BK40*AB40)+(BQ40*(1-AB40)))*BG40)))</f>
        <v>1.8089436473064455</v>
      </c>
      <c r="BU40" s="63">
        <f ca="1">BT40/N40</f>
        <v>7.8649723795932408E-2</v>
      </c>
      <c r="BV40" s="57" t="s">
        <v>34</v>
      </c>
      <c r="BW40" s="57" cm="1">
        <f t="array" aca="1" ref="BW40" ca="1">SUM(IF($C40&gt;0,IF(AND(INDIRECT(ADDRESS($C40,44))=0,INDIRECT(ADDRESS($C40,38))="UL",ISERROR(SEARCH("Rear",INDIRECT(ADDRESS($C40,33)))),ISERROR(SEARCH("Side",INDIRECT(ADDRESS($C40,33))))),INDIRECT(ADDRESS($C40,COLUMN())),0),0),IF($D40&gt;0,IF(AND(INDIRECT(ADDRESS($D40,44))=0,INDIRECT(ADDRESS($D40,38))="UL",ISERROR(SEARCH("Rear",INDIRECT(ADDRESS($D40,33)))),ISERROR(SEARCH("Side",INDIRECT(ADDRESS($D40,33))))),INDIRECT(ADDRESS($D40,COLUMN())),0),0),IF($E40&gt;0,IF(AND(INDIRECT(ADDRESS($E40,44))=0,INDIRECT(ADDRESS($E40,38))="UL",ISERROR(SEARCH("Rear",INDIRECT(ADDRESS($E40,33)))),ISERROR(SEARCH("Side",INDIRECT(ADDRESS($E40,33))))),INDIRECT(ADDRESS($E40,COLUMN())),0),0),IF($F40&gt;0,IF(AND(INDIRECT(ADDRESS($F40,44))=0,INDIRECT(ADDRESS($F40,38))="UL",ISERROR(SEARCH("Rear",INDIRECT(ADDRESS($F40,33)))),ISERROR(SEARCH("Side",INDIRECT(ADDRESS($F40,33))))),INDIRECT(ADDRESS($F40,COLUMN())),0),0),IF($G40&gt;0,IF(AND(INDIRECT(ADDRESS($G40,44))=0,INDIRECT(ADDRESS($G40,38))="UL",ISERROR(SEARCH("Rear",INDIRECT(ADDRESS($G40,33)))),ISERROR(SEARCH("Side",INDIRECT(ADDRESS($G40,33))))),INDIRECT(ADDRESS($G40,COLUMN())),0),0),IF($H40&gt;0,IF(AND(INDIRECT(ADDRESS($H40,44))=0,INDIRECT(ADDRESS($H40,38))="UL",ISERROR(SEARCH("Rear",INDIRECT(ADDRESS($H40,33)))),ISERROR(SEARCH("Side",INDIRECT(ADDRESS($H40,33))))),INDIRECT(ADDRESS($H40,COLUMN())),0),0),IF($I40&gt;0,IF(AND(INDIRECT(ADDRESS($I40,44))=0,INDIRECT(ADDRESS($I40,38))="UL",ISERROR(SEARCH("Rear",INDIRECT(ADDRESS($I40,33)))),ISERROR(SEARCH("Side",INDIRECT(ADDRESS($I40,33))))),INDIRECT(ADDRESS($I40,COLUMN())),0),0),IF($J40&gt;0,IF(AND(INDIRECT(ADDRESS($J40,44))=0,INDIRECT(ADDRESS($J40,38))="UL",ISERROR(SEARCH("Rear",INDIRECT(ADDRESS($J40,33)))),ISERROR(SEARCH("Side",INDIRECT(ADDRESS($J40,33))))),INDIRECT(ADDRESS($J40,COLUMN())),0),0),IF($K40&gt;0,IF(AND(INDIRECT(ADDRESS($K40,44))=0,INDIRECT(ADDRESS($K40,38))="UL",ISERROR(SEARCH("Rear",INDIRECT(ADDRESS($K40,33)))),ISERROR(SEARCH("Side",INDIRECT(ADDRESS($K40,33))))),INDIRECT(ADDRESS($K40,COLUMN())),0),0),IF($L40&gt;0,IF(AND(INDIRECT(ADDRESS($L40,44))=0,INDIRECT(ADDRESS($L40,38))="UL",ISERROR(SEARCH("Rear",INDIRECT(ADDRESS($L40,33)))),ISERROR(SEARCH("Side",INDIRECT(ADDRESS($L40,33))))),INDIRECT(ADDRESS($L40,COLUMN())),0),0),IF($M40&gt;0,IF(AND(INDIRECT(ADDRESS($M40,44))=0,INDIRECT(ADDRESS($M40,38))="UL",ISERROR(SEARCH("Rear",INDIRECT(ADDRESS($M40,33)))),ISERROR(SEARCH("Side",INDIRECT(ADDRESS($M40,33))))),INDIRECT(ADDRESS($M40,COLUMN())),0),0))</f>
        <v>0.77777777777777768</v>
      </c>
      <c r="BX40" s="57">
        <f ca="1">IF(BV40="S",AV40,BW40)</f>
        <v>0.77777777777777768</v>
      </c>
      <c r="BY40" s="57" cm="1">
        <f t="array" aca="1" ref="BY40" ca="1">SUM(IF($C40&gt;0,IF(AND(INDIRECT(ADDRESS($C40,44))=0,INDIRECT(ADDRESS($C40,38))="UL"),INDIRECT(ADDRESS($C40,COLUMN())),0),0),IF($D40&gt;0,IF(AND(INDIRECT(ADDRESS($D40,44))=0,INDIRECT(ADDRESS($D40,38))="UL"),INDIRECT(ADDRESS($D40,COLUMN())),0),0),IF($E40&gt;0,IF(AND(INDIRECT(ADDRESS($E40,44))=0,INDIRECT(ADDRESS($E40,38))="UL"),INDIRECT(ADDRESS($E40,COLUMN())),0),0),IF($F40&gt;0,IF(AND(INDIRECT(ADDRESS($F40,44))=0,INDIRECT(ADDRESS($F40,38))="UL"),INDIRECT(ADDRESS($F40,COLUMN())),0),0),IF($G40&gt;0,IF(AND(INDIRECT(ADDRESS($G40,44))=0,INDIRECT(ADDRESS($G40,38))="UL"),INDIRECT(ADDRESS($G40,COLUMN())),0),0),IF($H40&gt;0,IF(AND(INDIRECT(ADDRESS($H40,44))=0,INDIRECT(ADDRESS($H40,38))="UL"),INDIRECT(ADDRESS($H40,COLUMN())),0),0),IF($I40&gt;0,IF(AND(INDIRECT(ADDRESS($I40,44))=0,INDIRECT(ADDRESS($I40,38))="UL"),INDIRECT(ADDRESS($I40,COLUMN())),0),0),IF($J40&gt;0,IF(AND(INDIRECT(ADDRESS($J40,44))=0,INDIRECT(ADDRESS($J40,38))="UL"),INDIRECT(ADDRESS($J40,COLUMN())),0),0),IF($K40&gt;0,IF(AND(INDIRECT(ADDRESS($K40,44))=0,INDIRECT(ADDRESS($K40,38))="UL"),INDIRECT(ADDRESS($K40,COLUMN())),0),0),IF($L40&gt;0,IF(AND(INDIRECT(ADDRESS($L40,44))=0,INDIRECT(ADDRESS($L40,38))="UL"),INDIRECT(ADDRESS($L40,COLUMN())),0),0),IF($M40&gt;0,IF(AND(INDIRECT(ADDRESS($M40,44))=0,INDIRECT(ADDRESS($M40,38))="UL"),INDIRECT(ADDRESS($M40,COLUMN())),0),0))</f>
        <v>0.25925925925925924</v>
      </c>
      <c r="BZ40" s="57" cm="1">
        <f t="array" aca="1" ref="BZ40" ca="1">SUM(IF($C40&gt;0,IF(AND(INDIRECT(ADDRESS($C40,44))=0,INDIRECT(ADDRESS($C40,38))="UL"),INDIRECT(ADDRESS($C40,COLUMN())),0),0),IF($D40&gt;0,IF(AND(INDIRECT(ADDRESS($D40,44))=0,INDIRECT(ADDRESS($D40,38))="UL"),INDIRECT(ADDRESS($D40,COLUMN())),0),0),IF($E40&gt;0,IF(AND(INDIRECT(ADDRESS($E40,44))=0,INDIRECT(ADDRESS($E40,38))="UL"),INDIRECT(ADDRESS($E40,COLUMN())),0),0),IF($F40&gt;0,IF(AND(INDIRECT(ADDRESS($F40,44))=0,INDIRECT(ADDRESS($F40,38))="UL"),INDIRECT(ADDRESS($F40,COLUMN())),0),0),IF($G40&gt;0,IF(AND(INDIRECT(ADDRESS($G40,44))=0,INDIRECT(ADDRESS($G40,38))="UL"),INDIRECT(ADDRESS($G40,COLUMN())),0),0),IF($H40&gt;0,IF(AND(INDIRECT(ADDRESS($H40,44))=0,INDIRECT(ADDRESS($H40,38))="UL"),INDIRECT(ADDRESS($H40,COLUMN())),0),0),IF($I40&gt;0,IF(AND(INDIRECT(ADDRESS($I40,44))=0,INDIRECT(ADDRESS($I40,38))="UL"),INDIRECT(ADDRESS($I40,COLUMN())),0),0),IF($J40&gt;0,IF(AND(INDIRECT(ADDRESS($J40,44))=0,INDIRECT(ADDRESS($J40,38))="UL"),INDIRECT(ADDRESS($J40,COLUMN())),0),0),IF($K40&gt;0,IF(AND(INDIRECT(ADDRESS($K40,44))=0,INDIRECT(ADDRESS($K40,38))="UL"),INDIRECT(ADDRESS($K40,COLUMN())),0),0),IF($L40&gt;0,IF(AND(INDIRECT(ADDRESS($L40,44))=0,INDIRECT(ADDRESS($L40,38))="UL"),INDIRECT(ADDRESS($L40,COLUMN())),0),0),IF($M40&gt;0,IF(AND(INDIRECT(ADDRESS($M40,44))=0,INDIRECT(ADDRESS($M40,38))="UL"),INDIRECT(ADDRESS($M40,COLUMN())),0),0))</f>
        <v>0.12962962962962962</v>
      </c>
      <c r="CA40" s="57">
        <f ca="1">IF(BV40="S",BY40,BZ40)</f>
        <v>0.12962962962962962</v>
      </c>
      <c r="CB40" s="57"/>
      <c r="CC40" s="57">
        <f>IF(BV40="S",BH40,CB40)</f>
        <v>0</v>
      </c>
      <c r="CD40" s="57" cm="1">
        <f t="array" aca="1" ref="CD40" ca="1">SUM(IF($C40&gt;0,IF(AND(INDIRECT(ADDRESS($C40,44))=0,INDIRECT(ADDRESS($C40,38))&lt;&gt;"UL"),INDIRECT(ADDRESS($C40,COLUMN())),0),0),IF($D40&gt;0,IF(AND(INDIRECT(ADDRESS($D40,44))=0,INDIRECT(ADDRESS($D40,38))&lt;&gt;"UL"),INDIRECT(ADDRESS($D40,COLUMN())),0),0),IF($E40&gt;0,IF(AND(INDIRECT(ADDRESS($E40,44))=0,INDIRECT(ADDRESS($E40,38))&lt;&gt;"UL"),INDIRECT(ADDRESS($E40,COLUMN())),0),0),IF($F40&gt;0,IF(AND(INDIRECT(ADDRESS($F40,44))=0,INDIRECT(ADDRESS($F40,38))&lt;&gt;"UL"),INDIRECT(ADDRESS($F40,COLUMN())),0),0),IF($G40&gt;0,IF(AND(INDIRECT(ADDRESS($G40,44))=0,INDIRECT(ADDRESS($G40,38))&lt;&gt;"UL"),INDIRECT(ADDRESS($G40,COLUMN())),0),0),IF($H40&gt;0,IF(AND(INDIRECT(ADDRESS($H40,44))=0,INDIRECT(ADDRESS($H40,38))&lt;&gt;"UL"),INDIRECT(ADDRESS($H40,COLUMN())),0),0),IF($I40&gt;0,IF(AND(INDIRECT(ADDRESS($I40,44))=0,INDIRECT(ADDRESS($I40,38))&lt;&gt;"UL"),INDIRECT(ADDRESS($I40,COLUMN())),0),0),IF($J40&gt;0,IF(AND(INDIRECT(ADDRESS($J40,44))=0,INDIRECT(ADDRESS($J40,38))&lt;&gt;"UL"),INDIRECT(ADDRESS($J40,COLUMN())),0),0),IF($K40&gt;0,IF(AND(INDIRECT(ADDRESS($K40,44))=0,INDIRECT(ADDRESS($K40,38))&lt;&gt;"UL"),INDIRECT(ADDRESS($K40,COLUMN())),0),0),IF($L40&gt;0,IF(AND(INDIRECT(ADDRESS($L40,44))=0,INDIRECT(ADDRESS($L40,38))&lt;&gt;"UL"),INDIRECT(ADDRESS($L40,COLUMN())),0),0),IF($M40&gt;0,IF(AND(INDIRECT(ADDRESS($M40,44))=0,INDIRECT(ADDRESS($M40,38))&lt;&gt;"UL"),INDIRECT(ADDRESS($M40,COLUMN())),0),0))</f>
        <v>0</v>
      </c>
      <c r="CE40" s="57" cm="1">
        <f t="array" aca="1" ref="CE40" ca="1">SUM(IF($C40&gt;0,IF(AND(INDIRECT(ADDRESS($C40,44))=0,INDIRECT(ADDRESS($C40,38))&lt;&gt;"UL"),INDIRECT(ADDRESS($C40,COLUMN())),0),0),IF($D40&gt;0,IF(AND(INDIRECT(ADDRESS($D40,44))=0,INDIRECT(ADDRESS($D40,38))&lt;&gt;"UL"),INDIRECT(ADDRESS($D40,COLUMN())),0),0),IF($E40&gt;0,IF(AND(INDIRECT(ADDRESS($E40,44))=0,INDIRECT(ADDRESS($E40,38))&lt;&gt;"UL"),INDIRECT(ADDRESS($E40,COLUMN())),0),0),IF($F40&gt;0,IF(AND(INDIRECT(ADDRESS($F40,44))=0,INDIRECT(ADDRESS($F40,38))&lt;&gt;"UL"),INDIRECT(ADDRESS($F40,COLUMN())),0),0),IF($G40&gt;0,IF(AND(INDIRECT(ADDRESS($G40,44))=0,INDIRECT(ADDRESS($G40,38))&lt;&gt;"UL"),INDIRECT(ADDRESS($G40,COLUMN())),0),0),IF($H40&gt;0,IF(AND(INDIRECT(ADDRESS($H40,44))=0,INDIRECT(ADDRESS($H40,38))&lt;&gt;"UL"),INDIRECT(ADDRESS($H40,COLUMN())),0),0),IF($I40&gt;0,IF(AND(INDIRECT(ADDRESS($I40,44))=0,INDIRECT(ADDRESS($I40,38))&lt;&gt;"UL"),INDIRECT(ADDRESS($I40,COLUMN())),0),0),IF($J40&gt;0,IF(AND(INDIRECT(ADDRESS($J40,44))=0,INDIRECT(ADDRESS($J40,38))&lt;&gt;"UL"),INDIRECT(ADDRESS($J40,COLUMN())),0),0),IF($K40&gt;0,IF(AND(INDIRECT(ADDRESS($K40,44))=0,INDIRECT(ADDRESS($K40,38))&lt;&gt;"UL"),INDIRECT(ADDRESS($K40,COLUMN())),0),0),IF($L40&gt;0,IF(AND(INDIRECT(ADDRESS($L40,44))=0,INDIRECT(ADDRESS($L40,38))&lt;&gt;"UL"),INDIRECT(ADDRESS($L40,COLUMN())),0),0),IF($M40&gt;0,IF(AND(INDIRECT(ADDRESS($M40,44))=0,INDIRECT(ADDRESS($M40,38))&lt;&gt;"UL"),INDIRECT(ADDRESS($M40,COLUMN())),0),0))</f>
        <v>0</v>
      </c>
      <c r="CF40" s="57">
        <f ca="1">IF(BV40="S",CD40,CE40)</f>
        <v>0</v>
      </c>
      <c r="CG40" s="57">
        <f ca="1">IF(AD40&lt;BG40,((((BX40+CC40)*AB40)+((CA40+CF40)*(1-AB40)))*AD40),((((BX40*AB40)+((CA40)*(1-AB40)))*AD40)+(((CC40*AB40)+((CF40))*(1-AB40)))*BG40))</f>
        <v>1.2155512953018901</v>
      </c>
      <c r="CH40" s="57">
        <f ca="1">CG40/N40</f>
        <v>5.2850056317473484E-2</v>
      </c>
      <c r="CI40" s="19">
        <f ca="1">AD40*X40</f>
        <v>9.355325717625341</v>
      </c>
      <c r="CJ40" s="19"/>
      <c r="CK40" s="57" cm="1">
        <f t="array" aca="1" ref="CK40" ca="1">IF(AU40="S", SUM(IF($C40&gt;0,IF(INDIRECT(ADDRESS($C40,43))&lt;&gt;1,INDIRECT(ADDRESS($C40,48)),0),0), IF($D40&gt;0,IF(INDIRECT(ADDRESS($D40,43))&lt;&gt;1,INDIRECT(ADDRESS($D40,48)),0),0), IF($E40&gt;0,IF(INDIRECT(ADDRESS($E40,43))&lt;&gt;1,INDIRECT(ADDRESS($E40,48)),0),0), IF($F40&gt;0,IF(INDIRECT(ADDRESS($F40,43))&lt;&gt;1,INDIRECT(ADDRESS($F40,48)),0),0), IF($G40&gt;0,IF(INDIRECT(ADDRESS($G40,43))&lt;&gt;1,INDIRECT(ADDRESS($G40,48)),0),0), IF($H40&gt;0,IF(INDIRECT(ADDRESS($H40,43))&lt;&gt;1,INDIRECT(ADDRESS($H40,48)),0),0), IF($I40&gt;0,IF(INDIRECT(ADDRESS($I40,43))&lt;&gt;1,INDIRECT(ADDRESS($I40,48)),0),0), IF($J40&gt;0,IF(INDIRECT(ADDRESS($J40,43))&lt;&gt;1,INDIRECT(ADDRESS($J40,48)),0),0), IF($K40&gt;0,IF(INDIRECT(ADDRESS($K40,43))&lt;&gt;1,INDIRECT(ADDRESS($K40,48)),0),0), IF($L40&gt;0,IF(INDIRECT(ADDRESS($L40,43))&lt;&gt;1,INDIRECT(ADDRESS($L40,48)),0),0), IF($M40&gt;0,IF(INDIRECT(ADDRESS($M40,43))&lt;&gt;1,INDIRECT(ADDRESS($M40,48)),0),0)), IF(AU40="L",SUM(IF($C40&gt;0,IF(INDIRECT(ADDRESS($C40,43))&lt;&gt;1,INDIRECT(ADDRESS($C40,50)),0),0), IF($D40&gt;0,IF(INDIRECT(ADDRESS($D40,43))&lt;&gt;1,INDIRECT(ADDRESS($D40,50)),0),0), IF($E40&gt;0,IF(INDIRECT(ADDRESS($E40,43))&lt;&gt;1,INDIRECT(ADDRESS($E40,50)),0),0), IF($F40&gt;0,IF(INDIRECT(ADDRESS($F40,43))&lt;&gt;1,INDIRECT(ADDRESS($F40,50)),0),0), IF($G40&gt;0,IF(INDIRECT(ADDRESS($G40,43))&lt;&gt;1,INDIRECT(ADDRESS($G40,50)),0),0), IF($G40&gt;0,IF(INDIRECT(ADDRESS($G40,43))&lt;&gt;1,INDIRECT(ADDRESS($G40,50)),0),0), IF($H40&gt;0,IF(INDIRECT(ADDRESS($H40,43))&lt;&gt;1,INDIRECT(ADDRESS($H40,50)),0),0), IF($I40&gt;0,IF(INDIRECT(ADDRESS($I40,43))&lt;&gt;1,INDIRECT(ADDRESS($I40,50)),0),0), IF($J40&gt;0,IF(INDIRECT(ADDRESS($J40,43))&lt;&gt;1,INDIRECT(ADDRESS($J40,50)),0),0), IF($K40&gt;0,IF(INDIRECT(ADDRESS($K40,43))&lt;&gt;1,INDIRECT(ADDRESS($K40,50)),0),0), IF($L40&gt;0,IF(INDIRECT(ADDRESS($L40,43))&lt;&gt;1,INDIRECT(ADDRESS($L40,50)),0),0), IF($M40&gt;0,IF(INDIRECT(ADDRESS($M40,43))&lt;&gt;1,INDIRECT(ADDRESS($M40,50)),0),0)), SUM(IF($C40&gt;0,IF(INDIRECT(ADDRESS($C40,43))&lt;&gt;1,INDIRECT(ADDRESS($C40,49)),0),0), IF($D40&gt;0,IF(INDIRECT(ADDRESS($D40,43))&lt;&gt;1,INDIRECT(ADDRESS($D40,49)),0),0), IF($E40&gt;0,IF(INDIRECT(ADDRESS($E40,43))&lt;&gt;1,INDIRECT(ADDRESS($E40,49)),0),0), IF($F40&gt;0,IF(INDIRECT(ADDRESS($F40,43))&lt;&gt;1,INDIRECT(ADDRESS($F40,49)),0),0), IF($G40&gt;0,IF(INDIRECT(ADDRESS($G40,43))&lt;&gt;1,INDIRECT(ADDRESS($G40,49)),0),0), IF($G40&gt;0,IF(INDIRECT(ADDRESS($G40,43))&lt;&gt;1,INDIRECT(ADDRESS($G40,49)),0),0), IF($H40&gt;0,IF(INDIRECT(ADDRESS($H40,43))&lt;&gt;1,INDIRECT(ADDRESS($H40,49)),0),0), IF($I40&gt;0,IF(INDIRECT(ADDRESS($I40,43))&lt;&gt;1,INDIRECT(ADDRESS($I40,49)),0),0), IF($J40&gt;0,IF(INDIRECT(ADDRESS($J40,43))&lt;&gt;1,INDIRECT(ADDRESS($J40,49)),0),0), IF($K40&gt;0,IF(INDIRECT(ADDRESS($K40,43))&lt;&gt;1,INDIRECT(ADDRESS($K40,49)),0),0), IF($L40&gt;0,IF(INDIRECT(ADDRESS($L40,43))&lt;&gt;1,INDIRECT(ADDRESS($L40,49)),0),0), IF($M40&gt;0,IF(INDIRECT(ADDRESS($M40,43))&lt;&gt;1,INDIRECT(ADDRESS($M40,49)),0),0))))</f>
        <v>0.66666666666666663</v>
      </c>
      <c r="CL40" s="57" cm="1">
        <f t="array" aca="1" ref="CL40" ca="1">SUM(IF($C40&gt;0,IF(INDIRECT(ADDRESS($C40,44))=1,INDIRECT(ADDRESS($C40,90)),0),0), IF($D40&gt;0,IF(INDIRECT(ADDRESS($D40,44))=1,INDIRECT(ADDRESS($D40,90)),0),0), IF($E40&gt;0,IF(INDIRECT(ADDRESS($E40,44))=1,INDIRECT(ADDRESS($E40,90)),0),0), IF($F40&gt;0,IF(INDIRECT(ADDRESS($F40,44))=1,INDIRECT(ADDRESS($F40,90)),0),0), IF($G40&gt;0,IF(INDIRECT(ADDRESS($G40,44))=1,INDIRECT(ADDRESS($G40,90)),0),0), IF($H40&gt;0,IF(INDIRECT(ADDRESS($H40,44))=1,INDIRECT(ADDRESS($H40,90)),0),0), IF($I40&gt;0,IF(INDIRECT(ADDRESS($I40,44))=1,INDIRECT(ADDRESS($I40,90)),0),0), IF($J40&gt;0,IF(INDIRECT(ADDRESS($J40,44))=1,INDIRECT(ADDRESS($J40,90)),0),0), IF($K40&gt;0,IF(INDIRECT(ADDRESS($K40,44))=1,INDIRECT(ADDRESS($K40,90)),0),0), IF($L40&gt;0,IF(INDIRECT(ADDRESS($L40,44))=1,INDIRECT(ADDRESS($L40,90)),0),0), IF($M40&gt;0,IF(INDIRECT(ADDRESS($M40,44))=1,INDIRECT(ADDRESS($M40,90)),0),0))</f>
        <v>0</v>
      </c>
      <c r="CM40" s="56">
        <f ca="1">((BU40/$BU$34)^$BU$296)</f>
        <v>0.57900636249620385</v>
      </c>
      <c r="CN40" s="59"/>
    </row>
    <row r="41" spans="1:92" x14ac:dyDescent="0.25">
      <c r="A41" s="62" t="s">
        <v>120</v>
      </c>
      <c r="B41" s="122">
        <v>7</v>
      </c>
      <c r="C41" s="122">
        <v>17</v>
      </c>
      <c r="D41" s="122">
        <v>20</v>
      </c>
      <c r="E41" s="122"/>
      <c r="F41" s="122"/>
      <c r="G41" s="122"/>
      <c r="H41" s="122"/>
      <c r="I41" s="67"/>
      <c r="J41" s="67"/>
      <c r="K41" s="67"/>
      <c r="L41" s="67"/>
      <c r="M41" s="67"/>
      <c r="N41" s="67">
        <f ca="1">SUM(INDIRECT(ADDRESS(B41,COLUMN())),IF(C41&gt;0,INDIRECT(ADDRESS(C41,COLUMN())),0),IF(D41&gt;0,INDIRECT(ADDRESS(D41,14)),0),IF(E41&gt;0,INDIRECT(ADDRESS(E41,COLUMN())),0),IF(F41&gt;0,INDIRECT(ADDRESS(F41,COLUMN())),0),IF(G41&gt;0,INDIRECT(ADDRESS(G41,COLUMN())),0),IF(H41&gt;0,INDIRECT(ADDRESS(H41,COLUMN())),0),IF(I41&gt;0,INDIRECT(ADDRESS(I41,COLUMN())),0),IF(J41&gt;0,INDIRECT(ADDRESS(J41,COLUMN())),0),IF(K41&gt;0,INDIRECT(ADDRESS(K41,COLUMN())),0),IF(L41&gt;0,INDIRECT(ADDRESS(L41,COLUMN())),0),IF(M41&gt;0,INDIRECT(ADDRESS(M41,COLUMN())),0))</f>
        <v>24</v>
      </c>
      <c r="O41" s="67" t="str" cm="1">
        <f t="array" aca="1" ref="O41" ca="1">INDIRECT(ADDRESS($B41,COLUMN()))</f>
        <v>Fighter</v>
      </c>
      <c r="P41" s="67" cm="1">
        <f t="array" aca="1" ref="P41" ca="1">INDIRECT(ADDRESS($B41,COLUMN()))</f>
        <v>2</v>
      </c>
      <c r="Q41" s="67" t="str" cm="1">
        <f t="array" aca="1" ref="Q41" ca="1">INDIRECT(ADDRESS($B41,COLUMN()))</f>
        <v>-</v>
      </c>
      <c r="R41" s="67" t="str" cm="1">
        <f t="array" aca="1" ref="R41" ca="1">INDIRECT(ADDRESS($B41,COLUMN()))</f>
        <v>-</v>
      </c>
      <c r="S41" s="67" cm="1">
        <f t="array" aca="1" ref="S41" ca="1">INDIRECT(ADDRESS($B41,COLUMN()))</f>
        <v>3</v>
      </c>
      <c r="T41" s="67" t="str" cm="1">
        <f t="array" aca="1" ref="T41" ca="1">INDIRECT(ADDRESS($B41,COLUMN()))</f>
        <v>1-7</v>
      </c>
      <c r="U41" s="67" cm="1">
        <f t="array" aca="1" ref="U41" ca="1">INDIRECT(ADDRESS($B41,COLUMN()))</f>
        <v>7</v>
      </c>
      <c r="V41" s="67" cm="1">
        <f t="array" aca="1" ref="V41" ca="1">INDIRECT(ADDRESS($B41,COLUMN()))</f>
        <v>0</v>
      </c>
      <c r="W41" s="67" cm="1">
        <f t="array" aca="1" ref="W41" ca="1">INDIRECT(ADDRESS($B41,COLUMN()))</f>
        <v>2</v>
      </c>
      <c r="X41" s="67" cm="1">
        <f t="array" aca="1" ref="X41" ca="1">INDIRECT(ADDRESS($B41,COLUMN()))</f>
        <v>5</v>
      </c>
      <c r="Y41" s="67" cm="1">
        <f t="array" aca="1" ref="Y41" ca="1">INDIRECT(ADDRESS($B41,COLUMN()))</f>
        <v>1</v>
      </c>
      <c r="Z41" s="67" cm="1">
        <f t="array" aca="1" ref="Z41" ca="1">INDIRECT(ADDRESS($B41,COLUMN()))</f>
        <v>5</v>
      </c>
      <c r="AA41" s="67" t="str" cm="1">
        <f t="array" aca="1" ref="AA41" ca="1">INDIRECT(ADDRESS($B41,COLUMN()))</f>
        <v>Rocket Boosters</v>
      </c>
      <c r="AB41" s="56">
        <f ca="1">((U41/8)^$V$296)*((((X41-(Y41-1)/2)/8)^$X$296)*((S41/3)^$S$296))*(((8-W41)/6)^$W$296)</f>
        <v>0.86132730041343208</v>
      </c>
      <c r="AC41" s="56">
        <f ca="1">SUM(((25/N41)^$Z$296)*(AB41/$AB$34))</f>
        <v>1.1186910641127121</v>
      </c>
      <c r="AD41" s="56">
        <f ca="1">(P41/($CN$34*(1/AC41)))</f>
        <v>1.9455496767177605</v>
      </c>
      <c r="AF41" s="52"/>
      <c r="AG41" s="52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2"/>
      <c r="AU41" s="54" t="s">
        <v>117</v>
      </c>
      <c r="AV41" s="57" cm="1">
        <f t="array" aca="1" ref="AV41" ca="1">SUM(IF($C41&gt;0,IF(AND(INDIRECT(ADDRESS($C41,44))=0,INDIRECT(ADDRESS($C41,38))="UL",ISERROR(SEARCH("Rear",INDIRECT(ADDRESS($C41,33)))),ISERROR(SEARCH("Side",INDIRECT(ADDRESS($C41,33))))),INDIRECT(ADDRESS($C41,COLUMN())),0),0),IF($D41&gt;0,IF(AND(INDIRECT(ADDRESS($D41,44))=0,INDIRECT(ADDRESS($D41,38))="UL",ISERROR(SEARCH("Rear",INDIRECT(ADDRESS($D41,33)))),ISERROR(SEARCH("Side",INDIRECT(ADDRESS($D41,33))))),INDIRECT(ADDRESS($D41,COLUMN())),0),0),IF($E41&gt;0,IF(AND(INDIRECT(ADDRESS($E41,44))=0,INDIRECT(ADDRESS($E41,38))="UL",ISERROR(SEARCH("Rear",INDIRECT(ADDRESS($E41,33)))),ISERROR(SEARCH("Side",INDIRECT(ADDRESS($E41,33))))),INDIRECT(ADDRESS($E41,COLUMN())),0),0),IF($F41&gt;0,IF(AND(INDIRECT(ADDRESS($F41,44))=0,INDIRECT(ADDRESS($F41,38))="UL",ISERROR(SEARCH("Rear",INDIRECT(ADDRESS($F41,33)))),ISERROR(SEARCH("Side",INDIRECT(ADDRESS($F41,33))))),INDIRECT(ADDRESS($F41,COLUMN())),0),0),IF($G41&gt;0,IF(AND(INDIRECT(ADDRESS($G41,44))=0,INDIRECT(ADDRESS($G41,38))="UL",ISERROR(SEARCH("Rear",INDIRECT(ADDRESS($G41,33)))),ISERROR(SEARCH("Side",INDIRECT(ADDRESS($G41,33))))),INDIRECT(ADDRESS($G41,COLUMN())),0),0),IF($H41&gt;0,IF(AND(INDIRECT(ADDRESS($H41,44))=0,INDIRECT(ADDRESS($H41,38))="UL",ISERROR(SEARCH("Rear",INDIRECT(ADDRESS($H41,33)))),ISERROR(SEARCH("Side",INDIRECT(ADDRESS($H41,33))))),INDIRECT(ADDRESS($H41,COLUMN())),0),0),IF($I41&gt;0,IF(AND(INDIRECT(ADDRESS($I41,44))=0,INDIRECT(ADDRESS($I41,38))="UL",ISERROR(SEARCH("Rear",INDIRECT(ADDRESS($I41,33)))),ISERROR(SEARCH("Side",INDIRECT(ADDRESS($I41,33))))),INDIRECT(ADDRESS($I41,COLUMN())),0),0),IF($J41&gt;0,IF(AND(INDIRECT(ADDRESS($J41,44))=0,INDIRECT(ADDRESS($J41,38))="UL",ISERROR(SEARCH("Rear",INDIRECT(ADDRESS($J41,33)))),ISERROR(SEARCH("Side",INDIRECT(ADDRESS($J41,33))))),INDIRECT(ADDRESS($J41,COLUMN())),0),0),IF($K41&gt;0,IF(AND(INDIRECT(ADDRESS($K41,44))=0,INDIRECT(ADDRESS($K41,38))="UL",ISERROR(SEARCH("Rear",INDIRECT(ADDRESS($K41,33)))),ISERROR(SEARCH("Side",INDIRECT(ADDRESS($K41,33))))),INDIRECT(ADDRESS($K41,COLUMN())),0),0),IF($L41&gt;0,IF(AND(INDIRECT(ADDRESS($L41,44))=0,INDIRECT(ADDRESS($L41,38))="UL",ISERROR(SEARCH("Rear",INDIRECT(ADDRESS($L41,33)))),ISERROR(SEARCH("Side",INDIRECT(ADDRESS($L41,33))))),INDIRECT(ADDRESS($L41,COLUMN())),0),0),IF($M41&gt;0,IF(AND(INDIRECT(ADDRESS($M41,44))=0,INDIRECT(ADDRESS($M41,38))="UL",ISERROR(SEARCH("Rear",INDIRECT(ADDRESS($M41,33)))),ISERROR(SEARCH("Side",INDIRECT(ADDRESS($M41,33))))),INDIRECT(ADDRESS($M41,COLUMN())),0),0))</f>
        <v>0.16666666666666666</v>
      </c>
      <c r="AW41" s="57" cm="1">
        <f t="array" aca="1" ref="AW41" ca="1">SUM(IF($C41&gt;0,IF(AND(INDIRECT(ADDRESS($C41,44))=0,INDIRECT(ADDRESS($C41,38))="UL",ISERROR(SEARCH("Rear",INDIRECT(ADDRESS($C41,33)))),ISERROR(SEARCH("Side",INDIRECT(ADDRESS($C41,33))))),INDIRECT(ADDRESS($C41,COLUMN())),0),0),IF($D41&gt;0,IF(AND(INDIRECT(ADDRESS($D41,44))=0,INDIRECT(ADDRESS($D41,38))="UL",ISERROR(SEARCH("Rear",INDIRECT(ADDRESS($D41,33)))),ISERROR(SEARCH("Side",INDIRECT(ADDRESS($D41,33))))),INDIRECT(ADDRESS($D41,COLUMN())),0),0),IF($E41&gt;0,IF(AND(INDIRECT(ADDRESS($E41,44))=0,INDIRECT(ADDRESS($E41,38))="UL",ISERROR(SEARCH("Rear",INDIRECT(ADDRESS($E41,33)))),ISERROR(SEARCH("Side",INDIRECT(ADDRESS($E41,33))))),INDIRECT(ADDRESS($E41,COLUMN())),0),0),IF($F41&gt;0,IF(AND(INDIRECT(ADDRESS($F41,44))=0,INDIRECT(ADDRESS($F41,38))="UL",ISERROR(SEARCH("Rear",INDIRECT(ADDRESS($F41,33)))),ISERROR(SEARCH("Side",INDIRECT(ADDRESS($F41,33))))),INDIRECT(ADDRESS($F41,COLUMN())),0),0),IF($G41&gt;0,IF(AND(INDIRECT(ADDRESS($G41,44))=0,INDIRECT(ADDRESS($G41,38))="UL",ISERROR(SEARCH("Rear",INDIRECT(ADDRESS($G41,33)))),ISERROR(SEARCH("Side",INDIRECT(ADDRESS($G41,33))))),INDIRECT(ADDRESS($G41,COLUMN())),0),0),IF($H41&gt;0,IF(AND(INDIRECT(ADDRESS($H41,44))=0,INDIRECT(ADDRESS($H41,38))="UL",ISERROR(SEARCH("Rear",INDIRECT(ADDRESS($H41,33)))),ISERROR(SEARCH("Side",INDIRECT(ADDRESS($H41,33))))),INDIRECT(ADDRESS($H41,COLUMN())),0),0),IF($I41&gt;0,IF(AND(INDIRECT(ADDRESS($I41,44))=0,INDIRECT(ADDRESS($I41,38))="UL",ISERROR(SEARCH("Rear",INDIRECT(ADDRESS($I41,33)))),ISERROR(SEARCH("Side",INDIRECT(ADDRESS($I41,33))))),INDIRECT(ADDRESS($I41,COLUMN())),0),0),IF($J41&gt;0,IF(AND(INDIRECT(ADDRESS($J41,44))=0,INDIRECT(ADDRESS($J41,38))="UL",ISERROR(SEARCH("Rear",INDIRECT(ADDRESS($J41,33)))),ISERROR(SEARCH("Side",INDIRECT(ADDRESS($J41,33))))),INDIRECT(ADDRESS($J41,COLUMN())),0),0),IF($K41&gt;0,IF(AND(INDIRECT(ADDRESS($K41,44))=0,INDIRECT(ADDRESS($K41,38))="UL",ISERROR(SEARCH("Rear",INDIRECT(ADDRESS($K41,33)))),ISERROR(SEARCH("Side",INDIRECT(ADDRESS($K41,33))))),INDIRECT(ADDRESS($K41,COLUMN())),0),0),IF($L41&gt;0,IF(AND(INDIRECT(ADDRESS($L41,44))=0,INDIRECT(ADDRESS($L41,38))="UL",ISERROR(SEARCH("Rear",INDIRECT(ADDRESS($L41,33)))),ISERROR(SEARCH("Side",INDIRECT(ADDRESS($L41,33))))),INDIRECT(ADDRESS($L41,COLUMN())),0),0),IF($M41&gt;0,IF(AND(INDIRECT(ADDRESS($M41,44))=0,INDIRECT(ADDRESS($M41,38))="UL",ISERROR(SEARCH("Rear",INDIRECT(ADDRESS($M41,33)))),ISERROR(SEARCH("Side",INDIRECT(ADDRESS($M41,33))))),INDIRECT(ADDRESS($M41,COLUMN())),0),0))</f>
        <v>1.1666666666666665</v>
      </c>
      <c r="AX41" s="57" cm="1">
        <f t="array" aca="1" ref="AX41" ca="1">SUM(IF($C41&gt;0,IF(AND(INDIRECT(ADDRESS($C41,44))=0,INDIRECT(ADDRESS($C41,38))="UL",ISERROR(SEARCH("Rear",INDIRECT(ADDRESS($C41,33)))),ISERROR(SEARCH("Side",INDIRECT(ADDRESS($C41,33))))),INDIRECT(ADDRESS($C41,COLUMN())),0),0),IF($D41&gt;0,IF(AND(INDIRECT(ADDRESS($D41,44))=0,INDIRECT(ADDRESS($D41,38))="UL",ISERROR(SEARCH("Rear",INDIRECT(ADDRESS($D41,33)))),ISERROR(SEARCH("Side",INDIRECT(ADDRESS($D41,33))))),INDIRECT(ADDRESS($D41,COLUMN())),0),0),IF($E41&gt;0,IF(AND(INDIRECT(ADDRESS($E41,44))=0,INDIRECT(ADDRESS($E41,38))="UL",ISERROR(SEARCH("Rear",INDIRECT(ADDRESS($E41,33)))),ISERROR(SEARCH("Side",INDIRECT(ADDRESS($E41,33))))),INDIRECT(ADDRESS($E41,COLUMN())),0),0),IF($F41&gt;0,IF(AND(INDIRECT(ADDRESS($F41,44))=0,INDIRECT(ADDRESS($F41,38))="UL",ISERROR(SEARCH("Rear",INDIRECT(ADDRESS($F41,33)))),ISERROR(SEARCH("Side",INDIRECT(ADDRESS($F41,33))))),INDIRECT(ADDRESS($F41,COLUMN())),0),0),IF($G41&gt;0,IF(AND(INDIRECT(ADDRESS($G41,44))=0,INDIRECT(ADDRESS($G41,38))="UL",ISERROR(SEARCH("Rear",INDIRECT(ADDRESS($G41,33)))),ISERROR(SEARCH("Side",INDIRECT(ADDRESS($G41,33))))),INDIRECT(ADDRESS($G41,COLUMN())),0),0),IF($H41&gt;0,IF(AND(INDIRECT(ADDRESS($H41,44))=0,INDIRECT(ADDRESS($H41,38))="UL",ISERROR(SEARCH("Rear",INDIRECT(ADDRESS($H41,33)))),ISERROR(SEARCH("Side",INDIRECT(ADDRESS($H41,33))))),INDIRECT(ADDRESS($H41,COLUMN())),0),0),IF($I41&gt;0,IF(AND(INDIRECT(ADDRESS($I41,44))=0,INDIRECT(ADDRESS($I41,38))="UL",ISERROR(SEARCH("Rear",INDIRECT(ADDRESS($I41,33)))),ISERROR(SEARCH("Side",INDIRECT(ADDRESS($I41,33))))),INDIRECT(ADDRESS($I41,COLUMN())),0),0),IF($J41&gt;0,IF(AND(INDIRECT(ADDRESS($J41,44))=0,INDIRECT(ADDRESS($J41,38))="UL",ISERROR(SEARCH("Rear",INDIRECT(ADDRESS($J41,33)))),ISERROR(SEARCH("Side",INDIRECT(ADDRESS($J41,33))))),INDIRECT(ADDRESS($J41,COLUMN())),0),0),IF($K41&gt;0,IF(AND(INDIRECT(ADDRESS($K41,44))=0,INDIRECT(ADDRESS($K41,38))="UL",ISERROR(SEARCH("Rear",INDIRECT(ADDRESS($K41,33)))),ISERROR(SEARCH("Side",INDIRECT(ADDRESS($K41,33))))),INDIRECT(ADDRESS($K41,COLUMN())),0),0),IF($L41&gt;0,IF(AND(INDIRECT(ADDRESS($L41,44))=0,INDIRECT(ADDRESS($L41,38))="UL",ISERROR(SEARCH("Rear",INDIRECT(ADDRESS($L41,33)))),ISERROR(SEARCH("Side",INDIRECT(ADDRESS($L41,33))))),INDIRECT(ADDRESS($L41,COLUMN())),0),0),IF($M41&gt;0,IF(AND(INDIRECT(ADDRESS($M41,44))=0,INDIRECT(ADDRESS($M41,38))="UL",ISERROR(SEARCH("Rear",INDIRECT(ADDRESS($M41,33)))),ISERROR(SEARCH("Side",INDIRECT(ADDRESS($M41,33))))),INDIRECT(ADDRESS($M41,COLUMN())),0),0))</f>
        <v>0.5</v>
      </c>
      <c r="AY41" s="58">
        <f ca="1">IF(AU41="S",AV41,IF(AU41="MS",AW41,IF(AU41="ML",AW41,AX41)))</f>
        <v>1.1666666666666665</v>
      </c>
      <c r="AZ41" s="58">
        <f ca="1">SUM(AV41:AX41)/3</f>
        <v>0.61111111111111105</v>
      </c>
      <c r="BA41" s="58" cm="1">
        <f t="array" aca="1" ref="BA41" ca="1">SUM(IF($C41&gt;0,IF(AND(INDIRECT(ADDRESS($C41,44))=0,INDIRECT(ADDRESS($C41,38))="UL"),INDIRECT(ADDRESS($C41,COLUMN())),0),0),IF($D41&gt;0,IF(AND(INDIRECT(ADDRESS($D41,44))=0,INDIRECT(ADDRESS($D41,38))="UL"),INDIRECT(ADDRESS($D41,COLUMN())),0),0),IF($E41&gt;0,IF(AND(INDIRECT(ADDRESS($E41,44))=0,INDIRECT(ADDRESS($E41,38))="UL"),INDIRECT(ADDRESS($E41,COLUMN())),0),0),IF($F41&gt;0,IF(AND(INDIRECT(ADDRESS($F41,44))=0,INDIRECT(ADDRESS($F41,38))="UL"),INDIRECT(ADDRESS($F41,COLUMN())),0),0),IF($G41&gt;0,IF(AND(INDIRECT(ADDRESS($G41,44))=0,INDIRECT(ADDRESS($G41,38))="UL"),INDIRECT(ADDRESS($G41,COLUMN())),0),0),IF($H41&gt;0,IF(AND(INDIRECT(ADDRESS($H41,44))=0,INDIRECT(ADDRESS($H41,38))="UL"),INDIRECT(ADDRESS($H41,COLUMN())),0),0),IF($I41&gt;0,IF(AND(INDIRECT(ADDRESS($I41,44))=0,INDIRECT(ADDRESS($I41,38))="UL"),INDIRECT(ADDRESS($I41,COLUMN())),0),0),IF($J41&gt;0,IF(AND(INDIRECT(ADDRESS($J41,44))=0,INDIRECT(ADDRESS($J41,38))="UL"),INDIRECT(ADDRESS($J41,COLUMN())),0),0),IF($K41&gt;0,IF(AND(INDIRECT(ADDRESS($K41,44))=0,INDIRECT(ADDRESS($K41,38))="UL"),INDIRECT(ADDRESS($K41,COLUMN())),0),0),IF($L41&gt;0,IF(AND(INDIRECT(ADDRESS($L41,44))=0,INDIRECT(ADDRESS($L41,38))="UL"),INDIRECT(ADDRESS($L41,COLUMN())),0),0),IF($M41&gt;0,IF(AND(INDIRECT(ADDRESS($M41,44))=0,INDIRECT(ADDRESS($M41,38))="UL"),INDIRECT(ADDRESS($M41,COLUMN())),0),0))</f>
        <v>0.37777777777777777</v>
      </c>
      <c r="BB41" s="58" cm="1">
        <f t="array" aca="1" ref="BB41" ca="1">SUM(IF($C41&gt;0,IF(AND(INDIRECT(ADDRESS($C41,44))=0,INDIRECT(ADDRESS($C41,38))="UL"),INDIRECT(ADDRESS($C41,COLUMN())),0),0),IF($D41&gt;0,IF(AND(INDIRECT(ADDRESS($D41,44))=0,INDIRECT(ADDRESS($D41,38))="UL"),INDIRECT(ADDRESS($D41,COLUMN())),0),0),IF($E41&gt;0,IF(AND(INDIRECT(ADDRESS($E41,44))=0,INDIRECT(ADDRESS($E41,38))="UL"),INDIRECT(ADDRESS($E41,COLUMN())),0),0),IF($F41&gt;0,IF(AND(INDIRECT(ADDRESS($F41,44))=0,INDIRECT(ADDRESS($F41,38))="UL"),INDIRECT(ADDRESS($F41,COLUMN())),0),0),IF($G41&gt;0,IF(AND(INDIRECT(ADDRESS($G41,44))=0,INDIRECT(ADDRESS($G41,38))="UL"),INDIRECT(ADDRESS($G41,COLUMN())),0),0),IF($H41&gt;0,IF(AND(INDIRECT(ADDRESS($H41,44))=0,INDIRECT(ADDRESS($H41,38))="UL"),INDIRECT(ADDRESS($H41,COLUMN())),0),0),IF($I41&gt;0,IF(AND(INDIRECT(ADDRESS($I41,44))=0,INDIRECT(ADDRESS($I41,38))="UL"),INDIRECT(ADDRESS($I41,COLUMN())),0),0),IF($J41&gt;0,IF(AND(INDIRECT(ADDRESS($J41,44))=0,INDIRECT(ADDRESS($J41,38))="UL"),INDIRECT(ADDRESS($J41,COLUMN())),0),0),IF($K41&gt;0,IF(AND(INDIRECT(ADDRESS($K41,44))=0,INDIRECT(ADDRESS($K41,38))="UL"),INDIRECT(ADDRESS($K41,COLUMN())),0),0),IF($L41&gt;0,IF(AND(INDIRECT(ADDRESS($L41,44))=0,INDIRECT(ADDRESS($L41,38))="UL"),INDIRECT(ADDRESS($L41,COLUMN())),0),0),IF($M41&gt;0,IF(AND(INDIRECT(ADDRESS($M41,44))=0,INDIRECT(ADDRESS($M41,38))="UL"),INDIRECT(ADDRESS($M41,COLUMN())),0),0))</f>
        <v>0.1111111111111111</v>
      </c>
      <c r="BC41" s="58" cm="1">
        <f t="array" aca="1" ref="BC41" ca="1">SUM(IF($C41&gt;0,IF(AND(INDIRECT(ADDRESS($C41,44))=0,INDIRECT(ADDRESS($C41,38))="UL"),INDIRECT(ADDRESS($C41,COLUMN())),0),0),IF($D41&gt;0,IF(AND(INDIRECT(ADDRESS($D41,44))=0,INDIRECT(ADDRESS($D41,38))="UL"),INDIRECT(ADDRESS($D41,COLUMN())),0),0),IF($E41&gt;0,IF(AND(INDIRECT(ADDRESS($E41,44))=0,INDIRECT(ADDRESS($E41,38))="UL"),INDIRECT(ADDRESS($E41,COLUMN())),0),0),IF($F41&gt;0,IF(AND(INDIRECT(ADDRESS($F41,44))=0,INDIRECT(ADDRESS($F41,38))="UL"),INDIRECT(ADDRESS($F41,COLUMN())),0),0),IF($G41&gt;0,IF(AND(INDIRECT(ADDRESS($G41,44))=0,INDIRECT(ADDRESS($G41,38))="UL"),INDIRECT(ADDRESS($G41,COLUMN())),0),0),IF($H41&gt;0,IF(AND(INDIRECT(ADDRESS($H41,44))=0,INDIRECT(ADDRESS($H41,38))="UL"),INDIRECT(ADDRESS($H41,COLUMN())),0),0),IF($I41&gt;0,IF(AND(INDIRECT(ADDRESS($I41,44))=0,INDIRECT(ADDRESS($I41,38))="UL"),INDIRECT(ADDRESS($I41,COLUMN())),0),0),IF($J41&gt;0,IF(AND(INDIRECT(ADDRESS($J41,44))=0,INDIRECT(ADDRESS($J41,38))="UL"),INDIRECT(ADDRESS($J41,COLUMN())),0),0),IF($K41&gt;0,IF(AND(INDIRECT(ADDRESS($K41,44))=0,INDIRECT(ADDRESS($K41,38))="UL"),INDIRECT(ADDRESS($K41,COLUMN())),0),0),IF($L41&gt;0,IF(AND(INDIRECT(ADDRESS($L41,44))=0,INDIRECT(ADDRESS($L41,38))="UL"),INDIRECT(ADDRESS($L41,COLUMN())),0),0),IF($M41&gt;0,IF(AND(INDIRECT(ADDRESS($M41,44))=0,INDIRECT(ADDRESS($M41,38))="UL"),INDIRECT(ADDRESS($M41,COLUMN())),0),0))</f>
        <v>0.15555555555555556</v>
      </c>
      <c r="BD41" s="58" cm="1">
        <f t="array" aca="1" ref="BD41" ca="1">SUM(IF($C41&gt;0,IF(AND(INDIRECT(ADDRESS($C41,44))=0,INDIRECT(ADDRESS($C41,38))="UL"),INDIRECT(ADDRESS($C41,COLUMN())),0),0),IF($D41&gt;0,IF(AND(INDIRECT(ADDRESS($D41,44))=0,INDIRECT(ADDRESS($D41,38))="UL"),INDIRECT(ADDRESS($D41,COLUMN())),0),0),IF($E41&gt;0,IF(AND(INDIRECT(ADDRESS($E41,44))=0,INDIRECT(ADDRESS($E41,38))="UL"),INDIRECT(ADDRESS($E41,COLUMN())),0),0),IF($F41&gt;0,IF(AND(INDIRECT(ADDRESS($F41,44))=0,INDIRECT(ADDRESS($F41,38))="UL"),INDIRECT(ADDRESS($F41,COLUMN())),0),0),IF($G41&gt;0,IF(AND(INDIRECT(ADDRESS($G41,44))=0,INDIRECT(ADDRESS($G41,38))="UL"),INDIRECT(ADDRESS($G41,COLUMN())),0),0),IF($H41&gt;0,IF(AND(INDIRECT(ADDRESS($H41,44))=0,INDIRECT(ADDRESS($H41,38))="UL"),INDIRECT(ADDRESS($H41,COLUMN())),0),0),IF($I41&gt;0,IF(AND(INDIRECT(ADDRESS($I41,44))=0,INDIRECT(ADDRESS($I41,38))="UL"),INDIRECT(ADDRESS($I41,COLUMN())),0),0),IF($J41&gt;0,IF(AND(INDIRECT(ADDRESS($J41,44))=0,INDIRECT(ADDRESS($J41,38))="UL"),INDIRECT(ADDRESS($J41,COLUMN())),0),0),IF($K41&gt;0,IF(AND(INDIRECT(ADDRESS($K41,44))=0,INDIRECT(ADDRESS($K41,38))="UL"),INDIRECT(ADDRESS($K41,COLUMN())),0),0),IF($L41&gt;0,IF(AND(INDIRECT(ADDRESS($L41,44))=0,INDIRECT(ADDRESS($L41,38))="UL"),INDIRECT(ADDRESS($L41,COLUMN())),0),0),IF($M41&gt;0,IF(AND(INDIRECT(ADDRESS($M41,44))=0,INDIRECT(ADDRESS($M41,38))="UL"),INDIRECT(ADDRESS($M41,COLUMN())),0),0))</f>
        <v>0.33333333333333331</v>
      </c>
      <c r="BE41" s="57">
        <f ca="1">IF(AU41="S",BA41,IF(AU41="MS",BB41,IF(AU41="ML",BC41,BD41)))</f>
        <v>0.15555555555555556</v>
      </c>
      <c r="BF41" s="57" cm="1">
        <f t="array" aca="1" ref="BF41" ca="1">SUM(IF($C41&gt;0,IF(INDIRECT(ADDRESS($C41,45))=1,INDIRECT(ADDRESS($C41,52))*INDIRECT(ADDRESS($C41,42))/5,0),0), IF($D41&gt;0,IF(INDIRECT(ADDRESS($D41,45))=1,INDIRECT(ADDRESS($D41,52))*INDIRECT(ADDRESS($D41,42))/5,0),0), IF($E41&gt;0,IF(INDIRECT(ADDRESS($E41,45))=1,INDIRECT(ADDRESS($E41,52))*INDIRECT(ADDRESS($E41,42))/5,0),0), IF($F41&gt;0,IF(INDIRECT(ADDRESS($F41,45))=1,INDIRECT(ADDRESS($F41,52))*INDIRECT(ADDRESS($F41,42))/5,0),0), IF($G41&gt;0,IF(INDIRECT(ADDRESS($G41,45))=1,INDIRECT(ADDRESS($G41,52))*INDIRECT(ADDRESS($G41,42))/5,0),0), IF($H41&gt;0,IF(INDIRECT(ADDRESS($H41,45))=1,INDIRECT(ADDRESS($H41,52))*INDIRECT(ADDRESS($H41,42))/5,0),0)
)*$BF$296/100</f>
        <v>0</v>
      </c>
      <c r="BG41" s="19"/>
      <c r="BH41" s="57" cm="1">
        <f t="array" aca="1" ref="BH41" ca="1">SUM(IF($C41&gt;0,IF(AND(INDIRECT(ADDRESS($C41,44))=0,INDIRECT(ADDRESS($C41,38))&lt;&gt;"UL"),INDIRECT(ADDRESS($C41,COLUMN()-12)),0),0), IF($D41&gt;0,IF(AND(INDIRECT(ADDRESS($D41,44))=0,INDIRECT(ADDRESS($D41,38))&lt;&gt;"UL"),INDIRECT(ADDRESS($D41,COLUMN()-12)),0),0), IF($E41&gt;0,IF(AND(INDIRECT(ADDRESS($E41,44))=0,INDIRECT(ADDRESS($E41,38))&lt;&gt;"UL"),INDIRECT(ADDRESS($E41,COLUMN()-12)),0),0), IF($F41&gt;0,IF(AND(INDIRECT(ADDRESS($F41,44))=0,INDIRECT(ADDRESS($F41,38))&lt;&gt;"UL"),INDIRECT(ADDRESS($F41,COLUMN()-12)),0),0), IF($G41&gt;0,IF(AND(INDIRECT(ADDRESS($G41,44))=0,INDIRECT(ADDRESS($G41,38))&lt;&gt;"UL"),INDIRECT(ADDRESS($G41,COLUMN()-12)),0),0), IF($H41&gt;0,IF(AND(INDIRECT(ADDRESS($H41,44))=0,INDIRECT(ADDRESS($H41,38))&lt;&gt;"UL"),INDIRECT(ADDRESS($H41,COLUMN()-12)),0),0), IF($I41&gt;0,IF(AND(INDIRECT(ADDRESS($I41,44))=0,INDIRECT(ADDRESS($I41,38))&lt;&gt;"UL"),INDIRECT(ADDRESS($I41,COLUMN()-12)),0),0), IF($J41&gt;0,IF(AND(INDIRECT(ADDRESS($J41,44))=0,INDIRECT(ADDRESS($J41,38))&lt;&gt;"UL"),INDIRECT(ADDRESS($J41,COLUMN()-12)),0),0), IF($K41&gt;0,IF(AND(INDIRECT(ADDRESS($K41,44))=0,INDIRECT(ADDRESS($K41,38))&lt;&gt;"UL"),INDIRECT(ADDRESS($K41,COLUMN()-12)),0),0), IF($L41&gt;0,IF(AND(INDIRECT(ADDRESS($L41,44))=0,INDIRECT(ADDRESS($L41,38))&lt;&gt;"UL"),INDIRECT(ADDRESS($L41,COLUMN()-12)),0),0), IF($M41&gt;0,IF(AND(INDIRECT(ADDRESS($M41,44))=0,INDIRECT(ADDRESS($M41,38))&lt;&gt;"UL"),INDIRECT(ADDRESS($M41,COLUMN()-12)),0),0))</f>
        <v>0</v>
      </c>
      <c r="BI41" s="57" cm="1">
        <f t="array" aca="1" ref="BI41" ca="1">SUM(IF($C41&gt;0,IF(AND(INDIRECT(ADDRESS($C41,44))=0,INDIRECT(ADDRESS($C41,38))&lt;&gt;"UL"),INDIRECT(ADDRESS($C41,COLUMN()-12)),0),0), IF($D41&gt;0,IF(AND(INDIRECT(ADDRESS($D41,44))=0,INDIRECT(ADDRESS($D41,38))&lt;&gt;"UL"),INDIRECT(ADDRESS($D41,COLUMN()-12)),0),0), IF($E41&gt;0,IF(AND(INDIRECT(ADDRESS($E41,44))=0,INDIRECT(ADDRESS($E41,38))&lt;&gt;"UL"),INDIRECT(ADDRESS($E41,COLUMN()-12)),0),0), IF($F41&gt;0,IF(AND(INDIRECT(ADDRESS($F41,44))=0,INDIRECT(ADDRESS($F41,38))&lt;&gt;"UL"),INDIRECT(ADDRESS($F41,COLUMN()-12)),0),0), IF($G41&gt;0,IF(AND(INDIRECT(ADDRESS($G41,44))=0,INDIRECT(ADDRESS($G41,38))&lt;&gt;"UL"),INDIRECT(ADDRESS($G41,COLUMN()-12)),0),0), IF($H41&gt;0,IF(AND(INDIRECT(ADDRESS($H41,44))=0,INDIRECT(ADDRESS($H41,38))&lt;&gt;"UL"),INDIRECT(ADDRESS($H41,COLUMN()-12)),0),0), IF($I41&gt;0,IF(AND(INDIRECT(ADDRESS($I41,44))=0,INDIRECT(ADDRESS($I41,38))&lt;&gt;"UL"),INDIRECT(ADDRESS($I41,COLUMN()-12)),0),0), IF($J41&gt;0,IF(AND(INDIRECT(ADDRESS($J41,44))=0,INDIRECT(ADDRESS($J41,38))&lt;&gt;"UL"),INDIRECT(ADDRESS($J41,COLUMN()-12)),0),0), IF($K41&gt;0,IF(AND(INDIRECT(ADDRESS($K41,44))=0,INDIRECT(ADDRESS($K41,38))&lt;&gt;"UL"),INDIRECT(ADDRESS($K41,COLUMN()-12)),0),0), IF($L41&gt;0,IF(AND(INDIRECT(ADDRESS($L41,44))=0,INDIRECT(ADDRESS($L41,38))&lt;&gt;"UL"),INDIRECT(ADDRESS($L41,COLUMN()-12)),0),0), IF($M41&gt;0,IF(AND(INDIRECT(ADDRESS($M41,44))=0,INDIRECT(ADDRESS($M41,38))&lt;&gt;"UL"),INDIRECT(ADDRESS($M41,COLUMN()-12)),0),0))</f>
        <v>0</v>
      </c>
      <c r="BJ41" s="57" cm="1">
        <f t="array" aca="1" ref="BJ41" ca="1">SUM(IF($C41&gt;0,IF(AND(INDIRECT(ADDRESS($C41,44))=0,INDIRECT(ADDRESS($C41,38))&lt;&gt;"UL"),INDIRECT(ADDRESS($C41,COLUMN()-12)),0),0), IF($D41&gt;0,IF(AND(INDIRECT(ADDRESS($D41,44))=0,INDIRECT(ADDRESS($D41,38))&lt;&gt;"UL"),INDIRECT(ADDRESS($D41,COLUMN()-12)),0),0), IF($E41&gt;0,IF(AND(INDIRECT(ADDRESS($E41,44))=0,INDIRECT(ADDRESS($E41,38))&lt;&gt;"UL"),INDIRECT(ADDRESS($E41,COLUMN()-12)),0),0), IF($F41&gt;0,IF(AND(INDIRECT(ADDRESS($F41,44))=0,INDIRECT(ADDRESS($F41,38))&lt;&gt;"UL"),INDIRECT(ADDRESS($F41,COLUMN()-12)),0),0), IF($G41&gt;0,IF(AND(INDIRECT(ADDRESS($G41,44))=0,INDIRECT(ADDRESS($G41,38))&lt;&gt;"UL"),INDIRECT(ADDRESS($G41,COLUMN()-12)),0),0), IF($H41&gt;0,IF(AND(INDIRECT(ADDRESS($H41,44))=0,INDIRECT(ADDRESS($H41,38))&lt;&gt;"UL"),INDIRECT(ADDRESS($H41,COLUMN()-12)),0),0), IF($I41&gt;0,IF(AND(INDIRECT(ADDRESS($I41,44))=0,INDIRECT(ADDRESS($I41,38))&lt;&gt;"UL"),INDIRECT(ADDRESS($I41,COLUMN()-12)),0),0), IF($J41&gt;0,IF(AND(INDIRECT(ADDRESS($J41,44))=0,INDIRECT(ADDRESS($J41,38))&lt;&gt;"UL"),INDIRECT(ADDRESS($J41,COLUMN()-12)),0),0), IF($K41&gt;0,IF(AND(INDIRECT(ADDRESS($K41,44))=0,INDIRECT(ADDRESS($K41,38))&lt;&gt;"UL"),INDIRECT(ADDRESS($K41,COLUMN()-12)),0),0), IF($L41&gt;0,IF(AND(INDIRECT(ADDRESS($L41,44))=0,INDIRECT(ADDRESS($L41,38))&lt;&gt;"UL"),INDIRECT(ADDRESS($L41,COLUMN()-12)),0),0), IF($M41&gt;0,IF(AND(INDIRECT(ADDRESS($M41,44))=0,INDIRECT(ADDRESS($M41,38))&lt;&gt;"UL"),INDIRECT(ADDRESS($M41,COLUMN()-12)),0),0))</f>
        <v>0</v>
      </c>
      <c r="BK41" s="57">
        <f ca="1">IF(AU41="S",BH41,IF(AU41="MS",BI41,IF(AU41="ML",BI41,BJ41)))</f>
        <v>0</v>
      </c>
      <c r="BL41" s="57"/>
      <c r="BM41" s="57" cm="1">
        <f t="array" aca="1" ref="BM41" ca="1">SUM(IF($C41&gt;0,IF(AND(INDIRECT(ADDRESS($C41,44))=0,INDIRECT(ADDRESS($C41,38))&lt;&gt;"UL"),INDIRECT(ADDRESS($C41,COLUMN()-12)),0),0), IF($D41&gt;0,IF(AND(INDIRECT(ADDRESS($D41,44))=0,INDIRECT(ADDRESS($D41,38))&lt;&gt;"UL"),INDIRECT(ADDRESS($D41,COLUMN()-12)),0),0), IF($E41&gt;0,IF(AND(INDIRECT(ADDRESS($E41,44))=0,INDIRECT(ADDRESS($E41,38))&lt;&gt;"UL"),INDIRECT(ADDRESS($E41,COLUMN()-12)),0),0), IF($F41&gt;0,IF(AND(INDIRECT(ADDRESS($F41,44))=0,INDIRECT(ADDRESS($F41,38))&lt;&gt;"UL"),INDIRECT(ADDRESS($F41,COLUMN()-12)),0),0), IF($G41&gt;0,IF(AND(INDIRECT(ADDRESS($G41,44))=0,INDIRECT(ADDRESS($G41,38))&lt;&gt;"UL"),INDIRECT(ADDRESS($G41,COLUMN()-12)),0),0), IF($H41&gt;0,IF(AND(INDIRECT(ADDRESS($H41,44))=0,INDIRECT(ADDRESS($H41,38))&lt;&gt;"UL"),INDIRECT(ADDRESS($H41,COLUMN()-12)),0),0), IF($I41&gt;0,IF(AND(INDIRECT(ADDRESS($I41,44))=0,INDIRECT(ADDRESS($I41,38))&lt;&gt;"UL"),INDIRECT(ADDRESS($I41,COLUMN()-12)),0),0), IF($J41&gt;0,IF(AND(INDIRECT(ADDRESS($J41,44))=0,INDIRECT(ADDRESS($J41,38))&lt;&gt;"UL"),INDIRECT(ADDRESS($J41,COLUMN()-12)),0),0), IF($K41&gt;0,IF(AND(INDIRECT(ADDRESS($K41,44))=0,INDIRECT(ADDRESS($K41,38))&lt;&gt;"UL"),INDIRECT(ADDRESS($K41,COLUMN()-11)),0),0), IF($L41&gt;0,IF(AND(INDIRECT(ADDRESS($L41,44))=0,INDIRECT(ADDRESS($L41,38))&lt;&gt;"UL"),INDIRECT(ADDRESS($L41,COLUMN()-11)),0),0), IF($M41&gt;0,IF(AND(INDIRECT(ADDRESS($M41,44))=0,INDIRECT(ADDRESS($M41,38))&lt;&gt;"UL"),INDIRECT(ADDRESS($M41,COLUMN()-11)),0),0))</f>
        <v>0</v>
      </c>
      <c r="BN41" s="57" cm="1">
        <f t="array" aca="1" ref="BN41" ca="1">SUM(IF($C41&gt;0,IF(AND(INDIRECT(ADDRESS($C41,44))=0,INDIRECT(ADDRESS($C41,38))&lt;&gt;"UL"),INDIRECT(ADDRESS($C41,COLUMN()-12)),0),0), IF($D41&gt;0,IF(AND(INDIRECT(ADDRESS($D41,44))=0,INDIRECT(ADDRESS($D41,38))&lt;&gt;"UL"),INDIRECT(ADDRESS($D41,COLUMN()-12)),0),0), IF($E41&gt;0,IF(AND(INDIRECT(ADDRESS($E41,44))=0,INDIRECT(ADDRESS($E41,38))&lt;&gt;"UL"),INDIRECT(ADDRESS($E41,COLUMN()-12)),0),0), IF($F41&gt;0,IF(AND(INDIRECT(ADDRESS($F41,44))=0,INDIRECT(ADDRESS($F41,38))&lt;&gt;"UL"),INDIRECT(ADDRESS($F41,COLUMN()-12)),0),0), IF($G41&gt;0,IF(AND(INDIRECT(ADDRESS($G41,44))=0,INDIRECT(ADDRESS($G41,38))&lt;&gt;"UL"),INDIRECT(ADDRESS($G41,COLUMN()-12)),0),0), IF($H41&gt;0,IF(AND(INDIRECT(ADDRESS($H41,44))=0,INDIRECT(ADDRESS($H41,38))&lt;&gt;"UL"),INDIRECT(ADDRESS($H41,COLUMN()-12)),0),0), IF($I41&gt;0,IF(AND(INDIRECT(ADDRESS($I41,44))=0,INDIRECT(ADDRESS($I41,38))&lt;&gt;"UL"),INDIRECT(ADDRESS($I41,COLUMN()-12)),0),0), IF($J41&gt;0,IF(AND(INDIRECT(ADDRESS($J41,44))=0,INDIRECT(ADDRESS($J41,38))&lt;&gt;"UL"),INDIRECT(ADDRESS($J41,COLUMN()-12)),0),0), IF($K41&gt;0,IF(AND(INDIRECT(ADDRESS($K41,44))=0,INDIRECT(ADDRESS($K41,38))&lt;&gt;"UL"),INDIRECT(ADDRESS($K41,COLUMN()-11)),0),0), IF($L41&gt;0,IF(AND(INDIRECT(ADDRESS($L41,44))=0,INDIRECT(ADDRESS($L41,38))&lt;&gt;"UL"),INDIRECT(ADDRESS($L41,COLUMN()-11)),0),0), IF($M41&gt;0,IF(AND(INDIRECT(ADDRESS($M41,44))=0,INDIRECT(ADDRESS($M41,38))&lt;&gt;"UL"),INDIRECT(ADDRESS($M41,COLUMN()-11)),0),0))</f>
        <v>0</v>
      </c>
      <c r="BO41" s="57" cm="1">
        <f t="array" aca="1" ref="BO41" ca="1">SUM(IF($C41&gt;0,IF(AND(INDIRECT(ADDRESS($C41,44))=0,INDIRECT(ADDRESS($C41,38))&lt;&gt;"UL"),INDIRECT(ADDRESS($C41,COLUMN()-12)),0),0), IF($D41&gt;0,IF(AND(INDIRECT(ADDRESS($D41,44))=0,INDIRECT(ADDRESS($D41,38))&lt;&gt;"UL"),INDIRECT(ADDRESS($D41,COLUMN()-12)),0),0), IF($E41&gt;0,IF(AND(INDIRECT(ADDRESS($E41,44))=0,INDIRECT(ADDRESS($E41,38))&lt;&gt;"UL"),INDIRECT(ADDRESS($E41,COLUMN()-12)),0),0), IF($F41&gt;0,IF(AND(INDIRECT(ADDRESS($F41,44))=0,INDIRECT(ADDRESS($F41,38))&lt;&gt;"UL"),INDIRECT(ADDRESS($F41,COLUMN()-12)),0),0), IF($G41&gt;0,IF(AND(INDIRECT(ADDRESS($G41,44))=0,INDIRECT(ADDRESS($G41,38))&lt;&gt;"UL"),INDIRECT(ADDRESS($G41,COLUMN()-12)),0),0), IF($H41&gt;0,IF(AND(INDIRECT(ADDRESS($H41,44))=0,INDIRECT(ADDRESS($H41,38))&lt;&gt;"UL"),INDIRECT(ADDRESS($H41,COLUMN()-12)),0),0), IF($I41&gt;0,IF(AND(INDIRECT(ADDRESS($I41,44))=0,INDIRECT(ADDRESS($I41,38))&lt;&gt;"UL"),INDIRECT(ADDRESS($I41,COLUMN()-12)),0),0), IF($J41&gt;0,IF(AND(INDIRECT(ADDRESS($J41,44))=0,INDIRECT(ADDRESS($J41,38))&lt;&gt;"UL"),INDIRECT(ADDRESS($J41,COLUMN()-12)),0),0), IF($K41&gt;0,IF(AND(INDIRECT(ADDRESS($K41,44))=0,INDIRECT(ADDRESS($K41,38))&lt;&gt;"UL"),INDIRECT(ADDRESS($K41,COLUMN()-11)),0),0), IF($L41&gt;0,IF(AND(INDIRECT(ADDRESS($L41,44))=0,INDIRECT(ADDRESS($L41,38))&lt;&gt;"UL"),INDIRECT(ADDRESS($L41,COLUMN()-11)),0),0), IF($M41&gt;0,IF(AND(INDIRECT(ADDRESS($M41,44))=0,INDIRECT(ADDRESS($M41,38))&lt;&gt;"UL"),INDIRECT(ADDRESS($M41,COLUMN()-11)),0),0))</f>
        <v>0</v>
      </c>
      <c r="BP41" s="57" cm="1">
        <f t="array" aca="1" ref="BP41" ca="1">SUM(IF($C41&gt;0,IF(AND(INDIRECT(ADDRESS($C41,44))=0,INDIRECT(ADDRESS($C41,38))&lt;&gt;"UL"),INDIRECT(ADDRESS($C41,COLUMN()-12)),0),0), IF($D41&gt;0,IF(AND(INDIRECT(ADDRESS($D41,44))=0,INDIRECT(ADDRESS($D41,38))&lt;&gt;"UL"),INDIRECT(ADDRESS($D41,COLUMN()-12)),0),0), IF($E41&gt;0,IF(AND(INDIRECT(ADDRESS($E41,44))=0,INDIRECT(ADDRESS($E41,38))&lt;&gt;"UL"),INDIRECT(ADDRESS($E41,COLUMN()-12)),0),0), IF($F41&gt;0,IF(AND(INDIRECT(ADDRESS($F41,44))=0,INDIRECT(ADDRESS($F41,38))&lt;&gt;"UL"),INDIRECT(ADDRESS($F41,COLUMN()-12)),0),0), IF($G41&gt;0,IF(AND(INDIRECT(ADDRESS($G41,44))=0,INDIRECT(ADDRESS($G41,38))&lt;&gt;"UL"),INDIRECT(ADDRESS($G41,COLUMN()-12)),0),0), IF($H41&gt;0,IF(AND(INDIRECT(ADDRESS($H41,44))=0,INDIRECT(ADDRESS($H41,38))&lt;&gt;"UL"),INDIRECT(ADDRESS($H41,COLUMN()-12)),0),0), IF($I41&gt;0,IF(AND(INDIRECT(ADDRESS($I41,44))=0,INDIRECT(ADDRESS($I41,38))&lt;&gt;"UL"),INDIRECT(ADDRESS($I41,COLUMN()-12)),0),0), IF($J41&gt;0,IF(AND(INDIRECT(ADDRESS($J41,44))=0,INDIRECT(ADDRESS($J41,38))&lt;&gt;"UL"),INDIRECT(ADDRESS($J41,COLUMN()-12)),0),0), IF($K41&gt;0,IF(AND(INDIRECT(ADDRESS($K41,44))=0,INDIRECT(ADDRESS($K41,38))&lt;&gt;"UL"),INDIRECT(ADDRESS($K41,COLUMN()-11)),0),0), IF($L41&gt;0,IF(AND(INDIRECT(ADDRESS($L41,44))=0,INDIRECT(ADDRESS($L41,38))&lt;&gt;"UL"),INDIRECT(ADDRESS($L41,COLUMN()-11)),0),0), IF($M41&gt;0,IF(AND(INDIRECT(ADDRESS($M41,44))=0,INDIRECT(ADDRESS($M41,38))&lt;&gt;"UL"),INDIRECT(ADDRESS($M41,COLUMN()-11)),0),0))</f>
        <v>0</v>
      </c>
      <c r="BQ41" s="57">
        <f ca="1">IF(AU41="S",BM41,IF(AU41="MS",BN41,IF(AU41="ML",BO41,BP41)))</f>
        <v>0</v>
      </c>
      <c r="BR41" s="161">
        <f ca="1">(((AZ41+BE41+BL41+BQ41)/(AY41+BE41+BK41+BQ41)*AB41^$BR$296)^$BQ$296)*100</f>
        <v>70.669006580444488</v>
      </c>
      <c r="BS41" s="59"/>
      <c r="BT41" s="56">
        <f ca="1">IF(AD41&lt;BG41,((((AY41+BK41)*AB41)+((BE41+BQ41)*(1-AB41))+BF41)*AD41),((((AY41*AB41)+(BE41*(1-AB41))+BF41)*AD41)+(((BK41*AB41)+(BQ41*(1-AB41)))*BG41)))</f>
        <v>1.9970156122554916</v>
      </c>
      <c r="BU41" s="63">
        <f ca="1">BT41/N41</f>
        <v>8.3208983843978818E-2</v>
      </c>
      <c r="BV41" s="57" t="s">
        <v>34</v>
      </c>
      <c r="BW41" s="57" cm="1">
        <f t="array" aca="1" ref="BW41" ca="1">SUM(IF($C41&gt;0,IF(AND(INDIRECT(ADDRESS($C41,44))=0,INDIRECT(ADDRESS($C41,38))="UL",ISERROR(SEARCH("Rear",INDIRECT(ADDRESS($C41,33)))),ISERROR(SEARCH("Side",INDIRECT(ADDRESS($C41,33))))),INDIRECT(ADDRESS($C41,COLUMN())),0),0),IF($D41&gt;0,IF(AND(INDIRECT(ADDRESS($D41,44))=0,INDIRECT(ADDRESS($D41,38))="UL",ISERROR(SEARCH("Rear",INDIRECT(ADDRESS($D41,33)))),ISERROR(SEARCH("Side",INDIRECT(ADDRESS($D41,33))))),INDIRECT(ADDRESS($D41,COLUMN())),0),0),IF($E41&gt;0,IF(AND(INDIRECT(ADDRESS($E41,44))=0,INDIRECT(ADDRESS($E41,38))="UL",ISERROR(SEARCH("Rear",INDIRECT(ADDRESS($E41,33)))),ISERROR(SEARCH("Side",INDIRECT(ADDRESS($E41,33))))),INDIRECT(ADDRESS($E41,COLUMN())),0),0),IF($F41&gt;0,IF(AND(INDIRECT(ADDRESS($F41,44))=0,INDIRECT(ADDRESS($F41,38))="UL",ISERROR(SEARCH("Rear",INDIRECT(ADDRESS($F41,33)))),ISERROR(SEARCH("Side",INDIRECT(ADDRESS($F41,33))))),INDIRECT(ADDRESS($F41,COLUMN())),0),0),IF($G41&gt;0,IF(AND(INDIRECT(ADDRESS($G41,44))=0,INDIRECT(ADDRESS($G41,38))="UL",ISERROR(SEARCH("Rear",INDIRECT(ADDRESS($G41,33)))),ISERROR(SEARCH("Side",INDIRECT(ADDRESS($G41,33))))),INDIRECT(ADDRESS($G41,COLUMN())),0),0),IF($H41&gt;0,IF(AND(INDIRECT(ADDRESS($H41,44))=0,INDIRECT(ADDRESS($H41,38))="UL",ISERROR(SEARCH("Rear",INDIRECT(ADDRESS($H41,33)))),ISERROR(SEARCH("Side",INDIRECT(ADDRESS($H41,33))))),INDIRECT(ADDRESS($H41,COLUMN())),0),0),IF($I41&gt;0,IF(AND(INDIRECT(ADDRESS($I41,44))=0,INDIRECT(ADDRESS($I41,38))="UL",ISERROR(SEARCH("Rear",INDIRECT(ADDRESS($I41,33)))),ISERROR(SEARCH("Side",INDIRECT(ADDRESS($I41,33))))),INDIRECT(ADDRESS($I41,COLUMN())),0),0),IF($J41&gt;0,IF(AND(INDIRECT(ADDRESS($J41,44))=0,INDIRECT(ADDRESS($J41,38))="UL",ISERROR(SEARCH("Rear",INDIRECT(ADDRESS($J41,33)))),ISERROR(SEARCH("Side",INDIRECT(ADDRESS($J41,33))))),INDIRECT(ADDRESS($J41,COLUMN())),0),0),IF($K41&gt;0,IF(AND(INDIRECT(ADDRESS($K41,44))=0,INDIRECT(ADDRESS($K41,38))="UL",ISERROR(SEARCH("Rear",INDIRECT(ADDRESS($K41,33)))),ISERROR(SEARCH("Side",INDIRECT(ADDRESS($K41,33))))),INDIRECT(ADDRESS($K41,COLUMN())),0),0),IF($L41&gt;0,IF(AND(INDIRECT(ADDRESS($L41,44))=0,INDIRECT(ADDRESS($L41,38))="UL",ISERROR(SEARCH("Rear",INDIRECT(ADDRESS($L41,33)))),ISERROR(SEARCH("Side",INDIRECT(ADDRESS($L41,33))))),INDIRECT(ADDRESS($L41,COLUMN())),0),0),IF($M41&gt;0,IF(AND(INDIRECT(ADDRESS($M41,44))=0,INDIRECT(ADDRESS($M41,38))="UL",ISERROR(SEARCH("Rear",INDIRECT(ADDRESS($M41,33)))),ISERROR(SEARCH("Side",INDIRECT(ADDRESS($M41,33))))),INDIRECT(ADDRESS($M41,COLUMN())),0),0))</f>
        <v>0.66666666666666663</v>
      </c>
      <c r="BX41" s="57">
        <f ca="1">IF(BV41="S",AV41,BW41)</f>
        <v>0.66666666666666663</v>
      </c>
      <c r="BY41" s="57" cm="1">
        <f t="array" aca="1" ref="BY41" ca="1">SUM(IF($C41&gt;0,IF(AND(INDIRECT(ADDRESS($C41,44))=0,INDIRECT(ADDRESS($C41,38))="UL"),INDIRECT(ADDRESS($C41,COLUMN())),0),0),IF($D41&gt;0,IF(AND(INDIRECT(ADDRESS($D41,44))=0,INDIRECT(ADDRESS($D41,38))="UL"),INDIRECT(ADDRESS($D41,COLUMN())),0),0),IF($E41&gt;0,IF(AND(INDIRECT(ADDRESS($E41,44))=0,INDIRECT(ADDRESS($E41,38))="UL"),INDIRECT(ADDRESS($E41,COLUMN())),0),0),IF($F41&gt;0,IF(AND(INDIRECT(ADDRESS($F41,44))=0,INDIRECT(ADDRESS($F41,38))="UL"),INDIRECT(ADDRESS($F41,COLUMN())),0),0),IF($G41&gt;0,IF(AND(INDIRECT(ADDRESS($G41,44))=0,INDIRECT(ADDRESS($G41,38))="UL"),INDIRECT(ADDRESS($G41,COLUMN())),0),0),IF($H41&gt;0,IF(AND(INDIRECT(ADDRESS($H41,44))=0,INDIRECT(ADDRESS($H41,38))="UL"),INDIRECT(ADDRESS($H41,COLUMN())),0),0),IF($I41&gt;0,IF(AND(INDIRECT(ADDRESS($I41,44))=0,INDIRECT(ADDRESS($I41,38))="UL"),INDIRECT(ADDRESS($I41,COLUMN())),0),0),IF($J41&gt;0,IF(AND(INDIRECT(ADDRESS($J41,44))=0,INDIRECT(ADDRESS($J41,38))="UL"),INDIRECT(ADDRESS($J41,COLUMN())),0),0),IF($K41&gt;0,IF(AND(INDIRECT(ADDRESS($K41,44))=0,INDIRECT(ADDRESS($K41,38))="UL"),INDIRECT(ADDRESS($K41,COLUMN())),0),0),IF($L41&gt;0,IF(AND(INDIRECT(ADDRESS($L41,44))=0,INDIRECT(ADDRESS($L41,38))="UL"),INDIRECT(ADDRESS($L41,COLUMN())),0),0),IF($M41&gt;0,IF(AND(INDIRECT(ADDRESS($M41,44))=0,INDIRECT(ADDRESS($M41,38))="UL"),INDIRECT(ADDRESS($M41,COLUMN())),0),0))</f>
        <v>0.22222222222222221</v>
      </c>
      <c r="BZ41" s="57" cm="1">
        <f t="array" aca="1" ref="BZ41" ca="1">SUM(IF($C41&gt;0,IF(AND(INDIRECT(ADDRESS($C41,44))=0,INDIRECT(ADDRESS($C41,38))="UL"),INDIRECT(ADDRESS($C41,COLUMN())),0),0),IF($D41&gt;0,IF(AND(INDIRECT(ADDRESS($D41,44))=0,INDIRECT(ADDRESS($D41,38))="UL"),INDIRECT(ADDRESS($D41,COLUMN())),0),0),IF($E41&gt;0,IF(AND(INDIRECT(ADDRESS($E41,44))=0,INDIRECT(ADDRESS($E41,38))="UL"),INDIRECT(ADDRESS($E41,COLUMN())),0),0),IF($F41&gt;0,IF(AND(INDIRECT(ADDRESS($F41,44))=0,INDIRECT(ADDRESS($F41,38))="UL"),INDIRECT(ADDRESS($F41,COLUMN())),0),0),IF($G41&gt;0,IF(AND(INDIRECT(ADDRESS($G41,44))=0,INDIRECT(ADDRESS($G41,38))="UL"),INDIRECT(ADDRESS($G41,COLUMN())),0),0),IF($H41&gt;0,IF(AND(INDIRECT(ADDRESS($H41,44))=0,INDIRECT(ADDRESS($H41,38))="UL"),INDIRECT(ADDRESS($H41,COLUMN())),0),0),IF($I41&gt;0,IF(AND(INDIRECT(ADDRESS($I41,44))=0,INDIRECT(ADDRESS($I41,38))="UL"),INDIRECT(ADDRESS($I41,COLUMN())),0),0),IF($J41&gt;0,IF(AND(INDIRECT(ADDRESS($J41,44))=0,INDIRECT(ADDRESS($J41,38))="UL"),INDIRECT(ADDRESS($J41,COLUMN())),0),0),IF($K41&gt;0,IF(AND(INDIRECT(ADDRESS($K41,44))=0,INDIRECT(ADDRESS($K41,38))="UL"),INDIRECT(ADDRESS($K41,COLUMN())),0),0),IF($L41&gt;0,IF(AND(INDIRECT(ADDRESS($L41,44))=0,INDIRECT(ADDRESS($L41,38))="UL"),INDIRECT(ADDRESS($L41,COLUMN())),0),0),IF($M41&gt;0,IF(AND(INDIRECT(ADDRESS($M41,44))=0,INDIRECT(ADDRESS($M41,38))="UL"),INDIRECT(ADDRESS($M41,COLUMN())),0),0))</f>
        <v>5.5555555555555552E-2</v>
      </c>
      <c r="CA41" s="57">
        <f ca="1">IF(BV41="S",BY41,BZ41)</f>
        <v>5.5555555555555552E-2</v>
      </c>
      <c r="CB41" s="57"/>
      <c r="CC41" s="57">
        <f>IF(BV41="S",BH41,CB41)</f>
        <v>0</v>
      </c>
      <c r="CD41" s="57" cm="1">
        <f t="array" aca="1" ref="CD41" ca="1">SUM(IF($C41&gt;0,IF(AND(INDIRECT(ADDRESS($C41,44))=0,INDIRECT(ADDRESS($C41,38))&lt;&gt;"UL"),INDIRECT(ADDRESS($C41,COLUMN())),0),0),IF($D41&gt;0,IF(AND(INDIRECT(ADDRESS($D41,44))=0,INDIRECT(ADDRESS($D41,38))&lt;&gt;"UL"),INDIRECT(ADDRESS($D41,COLUMN())),0),0),IF($E41&gt;0,IF(AND(INDIRECT(ADDRESS($E41,44))=0,INDIRECT(ADDRESS($E41,38))&lt;&gt;"UL"),INDIRECT(ADDRESS($E41,COLUMN())),0),0),IF($F41&gt;0,IF(AND(INDIRECT(ADDRESS($F41,44))=0,INDIRECT(ADDRESS($F41,38))&lt;&gt;"UL"),INDIRECT(ADDRESS($F41,COLUMN())),0),0),IF($G41&gt;0,IF(AND(INDIRECT(ADDRESS($G41,44))=0,INDIRECT(ADDRESS($G41,38))&lt;&gt;"UL"),INDIRECT(ADDRESS($G41,COLUMN())),0),0),IF($H41&gt;0,IF(AND(INDIRECT(ADDRESS($H41,44))=0,INDIRECT(ADDRESS($H41,38))&lt;&gt;"UL"),INDIRECT(ADDRESS($H41,COLUMN())),0),0),IF($I41&gt;0,IF(AND(INDIRECT(ADDRESS($I41,44))=0,INDIRECT(ADDRESS($I41,38))&lt;&gt;"UL"),INDIRECT(ADDRESS($I41,COLUMN())),0),0),IF($J41&gt;0,IF(AND(INDIRECT(ADDRESS($J41,44))=0,INDIRECT(ADDRESS($J41,38))&lt;&gt;"UL"),INDIRECT(ADDRESS($J41,COLUMN())),0),0),IF($K41&gt;0,IF(AND(INDIRECT(ADDRESS($K41,44))=0,INDIRECT(ADDRESS($K41,38))&lt;&gt;"UL"),INDIRECT(ADDRESS($K41,COLUMN())),0),0),IF($L41&gt;0,IF(AND(INDIRECT(ADDRESS($L41,44))=0,INDIRECT(ADDRESS($L41,38))&lt;&gt;"UL"),INDIRECT(ADDRESS($L41,COLUMN())),0),0),IF($M41&gt;0,IF(AND(INDIRECT(ADDRESS($M41,44))=0,INDIRECT(ADDRESS($M41,38))&lt;&gt;"UL"),INDIRECT(ADDRESS($M41,COLUMN())),0),0))</f>
        <v>0</v>
      </c>
      <c r="CE41" s="57" cm="1">
        <f t="array" aca="1" ref="CE41" ca="1">SUM(IF($C41&gt;0,IF(AND(INDIRECT(ADDRESS($C41,44))=0,INDIRECT(ADDRESS($C41,38))&lt;&gt;"UL"),INDIRECT(ADDRESS($C41,COLUMN())),0),0),IF($D41&gt;0,IF(AND(INDIRECT(ADDRESS($D41,44))=0,INDIRECT(ADDRESS($D41,38))&lt;&gt;"UL"),INDIRECT(ADDRESS($D41,COLUMN())),0),0),IF($E41&gt;0,IF(AND(INDIRECT(ADDRESS($E41,44))=0,INDIRECT(ADDRESS($E41,38))&lt;&gt;"UL"),INDIRECT(ADDRESS($E41,COLUMN())),0),0),IF($F41&gt;0,IF(AND(INDIRECT(ADDRESS($F41,44))=0,INDIRECT(ADDRESS($F41,38))&lt;&gt;"UL"),INDIRECT(ADDRESS($F41,COLUMN())),0),0),IF($G41&gt;0,IF(AND(INDIRECT(ADDRESS($G41,44))=0,INDIRECT(ADDRESS($G41,38))&lt;&gt;"UL"),INDIRECT(ADDRESS($G41,COLUMN())),0),0),IF($H41&gt;0,IF(AND(INDIRECT(ADDRESS($H41,44))=0,INDIRECT(ADDRESS($H41,38))&lt;&gt;"UL"),INDIRECT(ADDRESS($H41,COLUMN())),0),0),IF($I41&gt;0,IF(AND(INDIRECT(ADDRESS($I41,44))=0,INDIRECT(ADDRESS($I41,38))&lt;&gt;"UL"),INDIRECT(ADDRESS($I41,COLUMN())),0),0),IF($J41&gt;0,IF(AND(INDIRECT(ADDRESS($J41,44))=0,INDIRECT(ADDRESS($J41,38))&lt;&gt;"UL"),INDIRECT(ADDRESS($J41,COLUMN())),0),0),IF($K41&gt;0,IF(AND(INDIRECT(ADDRESS($K41,44))=0,INDIRECT(ADDRESS($K41,38))&lt;&gt;"UL"),INDIRECT(ADDRESS($K41,COLUMN())),0),0),IF($L41&gt;0,IF(AND(INDIRECT(ADDRESS($L41,44))=0,INDIRECT(ADDRESS($L41,38))&lt;&gt;"UL"),INDIRECT(ADDRESS($L41,COLUMN())),0),0),IF($M41&gt;0,IF(AND(INDIRECT(ADDRESS($M41,44))=0,INDIRECT(ADDRESS($M41,38))&lt;&gt;"UL"),INDIRECT(ADDRESS($M41,COLUMN())),0),0))</f>
        <v>0</v>
      </c>
      <c r="CF41" s="57">
        <f ca="1">IF(BV41="S",CD41,CE41)</f>
        <v>0</v>
      </c>
      <c r="CG41" s="57">
        <f ca="1">IF(AD41&lt;BG41,((((BX41+CC41)*AB41)+((CA41+CF41)*(1-AB41)))*AD41),((((BX41*AB41)+((CA41)*(1-AB41)))*AD41)+(((CC41*AB41)+((CF41))*(1-AB41)))*BG41))</f>
        <v>1.1321586242367019</v>
      </c>
      <c r="CH41" s="57">
        <f ca="1">CG41/N41</f>
        <v>4.7173276009862576E-2</v>
      </c>
      <c r="CI41" s="19">
        <f ca="1">AD41*X41</f>
        <v>9.7277483835888017</v>
      </c>
      <c r="CJ41" s="19"/>
      <c r="CK41" s="57" cm="1">
        <f t="array" aca="1" ref="CK41" ca="1">IF(AU41="S", SUM(IF($C41&gt;0,IF(INDIRECT(ADDRESS($C41,43))&lt;&gt;1,INDIRECT(ADDRESS($C41,48)),0),0), IF($D41&gt;0,IF(INDIRECT(ADDRESS($D41,43))&lt;&gt;1,INDIRECT(ADDRESS($D41,48)),0),0), IF($E41&gt;0,IF(INDIRECT(ADDRESS($E41,43))&lt;&gt;1,INDIRECT(ADDRESS($E41,48)),0),0), IF($F41&gt;0,IF(INDIRECT(ADDRESS($F41,43))&lt;&gt;1,INDIRECT(ADDRESS($F41,48)),0),0), IF($G41&gt;0,IF(INDIRECT(ADDRESS($G41,43))&lt;&gt;1,INDIRECT(ADDRESS($G41,48)),0),0), IF($H41&gt;0,IF(INDIRECT(ADDRESS($H41,43))&lt;&gt;1,INDIRECT(ADDRESS($H41,48)),0),0), IF($I41&gt;0,IF(INDIRECT(ADDRESS($I41,43))&lt;&gt;1,INDIRECT(ADDRESS($I41,48)),0),0), IF($J41&gt;0,IF(INDIRECT(ADDRESS($J41,43))&lt;&gt;1,INDIRECT(ADDRESS($J41,48)),0),0), IF($K41&gt;0,IF(INDIRECT(ADDRESS($K41,43))&lt;&gt;1,INDIRECT(ADDRESS($K41,48)),0),0), IF($L41&gt;0,IF(INDIRECT(ADDRESS($L41,43))&lt;&gt;1,INDIRECT(ADDRESS($L41,48)),0),0), IF($M41&gt;0,IF(INDIRECT(ADDRESS($M41,43))&lt;&gt;1,INDIRECT(ADDRESS($M41,48)),0),0)), IF(AU41="L",SUM(IF($C41&gt;0,IF(INDIRECT(ADDRESS($C41,43))&lt;&gt;1,INDIRECT(ADDRESS($C41,50)),0),0), IF($D41&gt;0,IF(INDIRECT(ADDRESS($D41,43))&lt;&gt;1,INDIRECT(ADDRESS($D41,50)),0),0), IF($E41&gt;0,IF(INDIRECT(ADDRESS($E41,43))&lt;&gt;1,INDIRECT(ADDRESS($E41,50)),0),0), IF($F41&gt;0,IF(INDIRECT(ADDRESS($F41,43))&lt;&gt;1,INDIRECT(ADDRESS($F41,50)),0),0), IF($G41&gt;0,IF(INDIRECT(ADDRESS($G41,43))&lt;&gt;1,INDIRECT(ADDRESS($G41,50)),0),0), IF($G41&gt;0,IF(INDIRECT(ADDRESS($G41,43))&lt;&gt;1,INDIRECT(ADDRESS($G41,50)),0),0), IF($H41&gt;0,IF(INDIRECT(ADDRESS($H41,43))&lt;&gt;1,INDIRECT(ADDRESS($H41,50)),0),0), IF($I41&gt;0,IF(INDIRECT(ADDRESS($I41,43))&lt;&gt;1,INDIRECT(ADDRESS($I41,50)),0),0), IF($J41&gt;0,IF(INDIRECT(ADDRESS($J41,43))&lt;&gt;1,INDIRECT(ADDRESS($J41,50)),0),0), IF($K41&gt;0,IF(INDIRECT(ADDRESS($K41,43))&lt;&gt;1,INDIRECT(ADDRESS($K41,50)),0),0), IF($L41&gt;0,IF(INDIRECT(ADDRESS($L41,43))&lt;&gt;1,INDIRECT(ADDRESS($L41,50)),0),0), IF($M41&gt;0,IF(INDIRECT(ADDRESS($M41,43))&lt;&gt;1,INDIRECT(ADDRESS($M41,50)),0),0)), SUM(IF($C41&gt;0,IF(INDIRECT(ADDRESS($C41,43))&lt;&gt;1,INDIRECT(ADDRESS($C41,49)),0),0), IF($D41&gt;0,IF(INDIRECT(ADDRESS($D41,43))&lt;&gt;1,INDIRECT(ADDRESS($D41,49)),0),0), IF($E41&gt;0,IF(INDIRECT(ADDRESS($E41,43))&lt;&gt;1,INDIRECT(ADDRESS($E41,49)),0),0), IF($F41&gt;0,IF(INDIRECT(ADDRESS($F41,43))&lt;&gt;1,INDIRECT(ADDRESS($F41,49)),0),0), IF($G41&gt;0,IF(INDIRECT(ADDRESS($G41,43))&lt;&gt;1,INDIRECT(ADDRESS($G41,49)),0),0), IF($G41&gt;0,IF(INDIRECT(ADDRESS($G41,43))&lt;&gt;1,INDIRECT(ADDRESS($G41,49)),0),0), IF($H41&gt;0,IF(INDIRECT(ADDRESS($H41,43))&lt;&gt;1,INDIRECT(ADDRESS($H41,49)),0),0), IF($I41&gt;0,IF(INDIRECT(ADDRESS($I41,43))&lt;&gt;1,INDIRECT(ADDRESS($I41,49)),0),0), IF($J41&gt;0,IF(INDIRECT(ADDRESS($J41,43))&lt;&gt;1,INDIRECT(ADDRESS($J41,49)),0),0), IF($K41&gt;0,IF(INDIRECT(ADDRESS($K41,43))&lt;&gt;1,INDIRECT(ADDRESS($K41,49)),0),0), IF($L41&gt;0,IF(INDIRECT(ADDRESS($L41,43))&lt;&gt;1,INDIRECT(ADDRESS($L41,49)),0),0), IF($M41&gt;0,IF(INDIRECT(ADDRESS($M41,43))&lt;&gt;1,INDIRECT(ADDRESS($M41,49)),0),0))))</f>
        <v>0.66666666666666663</v>
      </c>
      <c r="CL41" s="57" cm="1">
        <f t="array" aca="1" ref="CL41" ca="1">SUM(IF($C41&gt;0,IF(INDIRECT(ADDRESS($C41,44))=1,INDIRECT(ADDRESS($C41,90)),0),0), IF($D41&gt;0,IF(INDIRECT(ADDRESS($D41,44))=1,INDIRECT(ADDRESS($D41,90)),0),0), IF($E41&gt;0,IF(INDIRECT(ADDRESS($E41,44))=1,INDIRECT(ADDRESS($E41,90)),0),0), IF($F41&gt;0,IF(INDIRECT(ADDRESS($F41,44))=1,INDIRECT(ADDRESS($F41,90)),0),0), IF($G41&gt;0,IF(INDIRECT(ADDRESS($G41,44))=1,INDIRECT(ADDRESS($G41,90)),0),0), IF($H41&gt;0,IF(INDIRECT(ADDRESS($H41,44))=1,INDIRECT(ADDRESS($H41,90)),0),0), IF($I41&gt;0,IF(INDIRECT(ADDRESS($I41,44))=1,INDIRECT(ADDRESS($I41,90)),0),0), IF($J41&gt;0,IF(INDIRECT(ADDRESS($J41,44))=1,INDIRECT(ADDRESS($J41,90)),0),0), IF($K41&gt;0,IF(INDIRECT(ADDRESS($K41,44))=1,INDIRECT(ADDRESS($K41,90)),0),0), IF($L41&gt;0,IF(INDIRECT(ADDRESS($L41,44))=1,INDIRECT(ADDRESS($L41,90)),0),0), IF($M41&gt;0,IF(INDIRECT(ADDRESS($M41,44))=1,INDIRECT(ADDRESS($M41,90)),0),0))</f>
        <v>0</v>
      </c>
      <c r="CM41" s="56">
        <f ca="1">((BU41/$BU$34)^$BU$296)</f>
        <v>0.61257088693042894</v>
      </c>
      <c r="CN41" s="59"/>
    </row>
    <row r="42" spans="1:92" x14ac:dyDescent="0.25">
      <c r="A42" s="15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4"/>
      <c r="T42" s="13"/>
      <c r="U42" s="13"/>
      <c r="V42" s="13"/>
      <c r="W42" s="13"/>
      <c r="Z42" s="14"/>
      <c r="AA42" s="15"/>
      <c r="AF42" s="15"/>
      <c r="AG42" s="15"/>
    </row>
    <row r="43" spans="1:92" ht="13" x14ac:dyDescent="0.25">
      <c r="A43" s="17" t="s">
        <v>121</v>
      </c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"/>
      <c r="O43" s="13"/>
      <c r="P43" s="13"/>
      <c r="Q43" s="13"/>
      <c r="R43" s="13"/>
      <c r="S43" s="14"/>
      <c r="T43" s="13"/>
      <c r="U43" s="13"/>
      <c r="V43" s="13"/>
      <c r="W43" s="13"/>
      <c r="Z43" s="14"/>
      <c r="AA43" s="15"/>
      <c r="AF43" s="15"/>
      <c r="AG43" s="15"/>
      <c r="AU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S43" s="3"/>
      <c r="BT43"/>
      <c r="BU43"/>
    </row>
    <row r="44" spans="1:92" x14ac:dyDescent="0.25">
      <c r="A44" s="62" t="s">
        <v>122</v>
      </c>
      <c r="B44" s="122">
        <v>6</v>
      </c>
      <c r="C44" s="122">
        <v>17</v>
      </c>
      <c r="D44" s="122">
        <v>20</v>
      </c>
      <c r="E44" s="122">
        <v>29</v>
      </c>
      <c r="F44" s="122"/>
      <c r="G44" s="122"/>
      <c r="H44" s="122"/>
      <c r="I44" s="67"/>
      <c r="J44" s="67"/>
      <c r="K44" s="67"/>
      <c r="L44" s="67"/>
      <c r="M44" s="67"/>
      <c r="N44" s="67">
        <f t="shared" ref="N44:N57" ca="1" si="15">SUM(INDIRECT(ADDRESS(B44,COLUMN())),IF(C44&gt;0,INDIRECT(ADDRESS(C44,COLUMN())),0),IF(D44&gt;0,INDIRECT(ADDRESS(D44,14)),0),IF(E44&gt;0,INDIRECT(ADDRESS(E44,COLUMN())),0),IF(F44&gt;0,INDIRECT(ADDRESS(F44,COLUMN())),0),IF(G44&gt;0,INDIRECT(ADDRESS(G44,COLUMN())),0),IF(H44&gt;0,INDIRECT(ADDRESS(H44,COLUMN())),0),IF(I44&gt;0,INDIRECT(ADDRESS(I44,COLUMN())),0),IF(J44&gt;0,INDIRECT(ADDRESS(J44,COLUMN())),0),IF(K44&gt;0,INDIRECT(ADDRESS(K44,COLUMN())),0),IF(L44&gt;0,INDIRECT(ADDRESS(L44,COLUMN())),0),IF(M44&gt;0,INDIRECT(ADDRESS(M44,COLUMN())),0))</f>
        <v>25</v>
      </c>
      <c r="O44" s="67" t="str" cm="1">
        <f t="array" aca="1" ref="O44" ca="1">INDIRECT(ADDRESS($B44,COLUMN()))</f>
        <v>Fighter</v>
      </c>
      <c r="P44" s="67" cm="1">
        <f t="array" aca="1" ref="P44" ca="1">INDIRECT(ADDRESS($B44,COLUMN()))</f>
        <v>2</v>
      </c>
      <c r="Q44" s="67" t="str" cm="1">
        <f t="array" aca="1" ref="Q44" ca="1">INDIRECT(ADDRESS($B44,COLUMN()))</f>
        <v>-</v>
      </c>
      <c r="R44" s="67" t="str" cm="1">
        <f t="array" aca="1" ref="R44" ca="1">INDIRECT(ADDRESS($B44,COLUMN()))</f>
        <v>-</v>
      </c>
      <c r="S44" s="67" cm="1">
        <f t="array" aca="1" ref="S44" ca="1">INDIRECT(ADDRESS($B44,COLUMN()))</f>
        <v>2</v>
      </c>
      <c r="T44" s="67" t="str" cm="1">
        <f t="array" aca="1" ref="T44" ca="1">INDIRECT(ADDRESS($B44,COLUMN()))</f>
        <v>1-7</v>
      </c>
      <c r="U44" s="67" cm="1">
        <f t="array" aca="1" ref="U44" ca="1">INDIRECT(ADDRESS($B44,COLUMN()))</f>
        <v>7</v>
      </c>
      <c r="V44" s="67" cm="1">
        <f t="array" aca="1" ref="V44" ca="1">INDIRECT(ADDRESS($B44,COLUMN()))</f>
        <v>0</v>
      </c>
      <c r="W44" s="67" cm="1">
        <f t="array" aca="1" ref="W44" ca="1">INDIRECT(ADDRESS($B44,COLUMN()))</f>
        <v>2</v>
      </c>
      <c r="X44" s="67" cm="1">
        <f t="array" aca="1" ref="X44" ca="1">INDIRECT(ADDRESS($B44,COLUMN()))</f>
        <v>5</v>
      </c>
      <c r="Y44" s="67" cm="1">
        <f t="array" aca="1" ref="Y44" ca="1">INDIRECT(ADDRESS($B44,COLUMN()))</f>
        <v>1</v>
      </c>
      <c r="Z44" s="67" cm="1">
        <f t="array" aca="1" ref="Z44" ca="1">INDIRECT(ADDRESS($B44,COLUMN()))</f>
        <v>5</v>
      </c>
      <c r="AA44" s="67" t="str">
        <f ca="1">AA38</f>
        <v>Rocket Boosters</v>
      </c>
      <c r="AB44" s="56">
        <f t="shared" ref="AB44:AB57" ca="1" si="16">((U44/8)^$V$296)*((((X44-(Y44-1)/2)/8)^$X$296)*((S44/3)^$S$296))*(((8-W44)/6)^$W$296)</f>
        <v>0.80232854262492292</v>
      </c>
      <c r="AC44" s="56">
        <f t="shared" ref="AC44:AC57" ca="1" si="17">SUM(((25/N44)^$Z$296)*(AB44/$AB$34))</f>
        <v>1.0106426536892417</v>
      </c>
      <c r="AD44" s="56">
        <f t="shared" ref="AD44:AD57" ca="1" si="18">(P44/($CN$34*(1/AC44)))</f>
        <v>1.7576393977204205</v>
      </c>
      <c r="AF44" s="52"/>
      <c r="AG44" s="52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2"/>
      <c r="AU44" s="54" t="s">
        <v>117</v>
      </c>
      <c r="AV44" s="57" cm="1">
        <f t="array" aca="1" ref="AV44" ca="1">SUM(IF($C44&gt;0,IF(AND(INDIRECT(ADDRESS($C44,44))=0,INDIRECT(ADDRESS($C44,38))="UL",ISERROR(SEARCH("Rear",INDIRECT(ADDRESS($C44,33)))),ISERROR(SEARCH("Side",INDIRECT(ADDRESS($C44,33))))),INDIRECT(ADDRESS($C44,COLUMN())),0),0),IF($D44&gt;0,IF(AND(INDIRECT(ADDRESS($D44,44))=0,INDIRECT(ADDRESS($D44,38))="UL",ISERROR(SEARCH("Rear",INDIRECT(ADDRESS($D44,33)))),ISERROR(SEARCH("Side",INDIRECT(ADDRESS($D44,33))))),INDIRECT(ADDRESS($D44,COLUMN())),0),0),IF($E44&gt;0,IF(AND(INDIRECT(ADDRESS($E44,44))=0,INDIRECT(ADDRESS($E44,38))="UL",ISERROR(SEARCH("Rear",INDIRECT(ADDRESS($E44,33)))),ISERROR(SEARCH("Side",INDIRECT(ADDRESS($E44,33))))),INDIRECT(ADDRESS($E44,COLUMN())),0),0),IF($F44&gt;0,IF(AND(INDIRECT(ADDRESS($F44,44))=0,INDIRECT(ADDRESS($F44,38))="UL",ISERROR(SEARCH("Rear",INDIRECT(ADDRESS($F44,33)))),ISERROR(SEARCH("Side",INDIRECT(ADDRESS($F44,33))))),INDIRECT(ADDRESS($F44,COLUMN())),0),0),IF($G44&gt;0,IF(AND(INDIRECT(ADDRESS($G44,44))=0,INDIRECT(ADDRESS($G44,38))="UL",ISERROR(SEARCH("Rear",INDIRECT(ADDRESS($G44,33)))),ISERROR(SEARCH("Side",INDIRECT(ADDRESS($G44,33))))),INDIRECT(ADDRESS($G44,COLUMN())),0),0),IF($H44&gt;0,IF(AND(INDIRECT(ADDRESS($H44,44))=0,INDIRECT(ADDRESS($H44,38))="UL",ISERROR(SEARCH("Rear",INDIRECT(ADDRESS($H44,33)))),ISERROR(SEARCH("Side",INDIRECT(ADDRESS($H44,33))))),INDIRECT(ADDRESS($H44,COLUMN())),0),0),IF($I44&gt;0,IF(AND(INDIRECT(ADDRESS($I44,44))=0,INDIRECT(ADDRESS($I44,38))="UL",ISERROR(SEARCH("Rear",INDIRECT(ADDRESS($I44,33)))),ISERROR(SEARCH("Side",INDIRECT(ADDRESS($I44,33))))),INDIRECT(ADDRESS($I44,COLUMN())),0),0),IF($J44&gt;0,IF(AND(INDIRECT(ADDRESS($J44,44))=0,INDIRECT(ADDRESS($J44,38))="UL",ISERROR(SEARCH("Rear",INDIRECT(ADDRESS($J44,33)))),ISERROR(SEARCH("Side",INDIRECT(ADDRESS($J44,33))))),INDIRECT(ADDRESS($J44,COLUMN())),0),0),IF($K44&gt;0,IF(AND(INDIRECT(ADDRESS($K44,44))=0,INDIRECT(ADDRESS($K44,38))="UL",ISERROR(SEARCH("Rear",INDIRECT(ADDRESS($K44,33)))),ISERROR(SEARCH("Side",INDIRECT(ADDRESS($K44,33))))),INDIRECT(ADDRESS($K44,COLUMN())),0),0),IF($L44&gt;0,IF(AND(INDIRECT(ADDRESS($L44,44))=0,INDIRECT(ADDRESS($L44,38))="UL",ISERROR(SEARCH("Rear",INDIRECT(ADDRESS($L44,33)))),ISERROR(SEARCH("Side",INDIRECT(ADDRESS($L44,33))))),INDIRECT(ADDRESS($L44,COLUMN())),0),0),IF($M44&gt;0,IF(AND(INDIRECT(ADDRESS($M44,44))=0,INDIRECT(ADDRESS($M44,38))="UL",ISERROR(SEARCH("Rear",INDIRECT(ADDRESS($M44,33)))),ISERROR(SEARCH("Side",INDIRECT(ADDRESS($M44,33))))),INDIRECT(ADDRESS($M44,COLUMN())),0),0))</f>
        <v>0.16666666666666666</v>
      </c>
      <c r="AW44" s="57" cm="1">
        <f t="array" aca="1" ref="AW44" ca="1">SUM(IF($C44&gt;0,IF(AND(INDIRECT(ADDRESS($C44,44))=0,INDIRECT(ADDRESS($C44,38))="UL",ISERROR(SEARCH("Rear",INDIRECT(ADDRESS($C44,33)))),ISERROR(SEARCH("Side",INDIRECT(ADDRESS($C44,33))))),INDIRECT(ADDRESS($C44,COLUMN())),0),0),IF($D44&gt;0,IF(AND(INDIRECT(ADDRESS($D44,44))=0,INDIRECT(ADDRESS($D44,38))="UL",ISERROR(SEARCH("Rear",INDIRECT(ADDRESS($D44,33)))),ISERROR(SEARCH("Side",INDIRECT(ADDRESS($D44,33))))),INDIRECT(ADDRESS($D44,COLUMN())),0),0),IF($E44&gt;0,IF(AND(INDIRECT(ADDRESS($E44,44))=0,INDIRECT(ADDRESS($E44,38))="UL",ISERROR(SEARCH("Rear",INDIRECT(ADDRESS($E44,33)))),ISERROR(SEARCH("Side",INDIRECT(ADDRESS($E44,33))))),INDIRECT(ADDRESS($E44,COLUMN())),0),0),IF($F44&gt;0,IF(AND(INDIRECT(ADDRESS($F44,44))=0,INDIRECT(ADDRESS($F44,38))="UL",ISERROR(SEARCH("Rear",INDIRECT(ADDRESS($F44,33)))),ISERROR(SEARCH("Side",INDIRECT(ADDRESS($F44,33))))),INDIRECT(ADDRESS($F44,COLUMN())),0),0),IF($G44&gt;0,IF(AND(INDIRECT(ADDRESS($G44,44))=0,INDIRECT(ADDRESS($G44,38))="UL",ISERROR(SEARCH("Rear",INDIRECT(ADDRESS($G44,33)))),ISERROR(SEARCH("Side",INDIRECT(ADDRESS($G44,33))))),INDIRECT(ADDRESS($G44,COLUMN())),0),0),IF($H44&gt;0,IF(AND(INDIRECT(ADDRESS($H44,44))=0,INDIRECT(ADDRESS($H44,38))="UL",ISERROR(SEARCH("Rear",INDIRECT(ADDRESS($H44,33)))),ISERROR(SEARCH("Side",INDIRECT(ADDRESS($H44,33))))),INDIRECT(ADDRESS($H44,COLUMN())),0),0),IF($I44&gt;0,IF(AND(INDIRECT(ADDRESS($I44,44))=0,INDIRECT(ADDRESS($I44,38))="UL",ISERROR(SEARCH("Rear",INDIRECT(ADDRESS($I44,33)))),ISERROR(SEARCH("Side",INDIRECT(ADDRESS($I44,33))))),INDIRECT(ADDRESS($I44,COLUMN())),0),0),IF($J44&gt;0,IF(AND(INDIRECT(ADDRESS($J44,44))=0,INDIRECT(ADDRESS($J44,38))="UL",ISERROR(SEARCH("Rear",INDIRECT(ADDRESS($J44,33)))),ISERROR(SEARCH("Side",INDIRECT(ADDRESS($J44,33))))),INDIRECT(ADDRESS($J44,COLUMN())),0),0),IF($K44&gt;0,IF(AND(INDIRECT(ADDRESS($K44,44))=0,INDIRECT(ADDRESS($K44,38))="UL",ISERROR(SEARCH("Rear",INDIRECT(ADDRESS($K44,33)))),ISERROR(SEARCH("Side",INDIRECT(ADDRESS($K44,33))))),INDIRECT(ADDRESS($K44,COLUMN())),0),0),IF($L44&gt;0,IF(AND(INDIRECT(ADDRESS($L44,44))=0,INDIRECT(ADDRESS($L44,38))="UL",ISERROR(SEARCH("Rear",INDIRECT(ADDRESS($L44,33)))),ISERROR(SEARCH("Side",INDIRECT(ADDRESS($L44,33))))),INDIRECT(ADDRESS($L44,COLUMN())),0),0),IF($M44&gt;0,IF(AND(INDIRECT(ADDRESS($M44,44))=0,INDIRECT(ADDRESS($M44,38))="UL",ISERROR(SEARCH("Rear",INDIRECT(ADDRESS($M44,33)))),ISERROR(SEARCH("Side",INDIRECT(ADDRESS($M44,33))))),INDIRECT(ADDRESS($M44,COLUMN())),0),0))</f>
        <v>1.4999999999999998</v>
      </c>
      <c r="AX44" s="57" cm="1">
        <f t="array" aca="1" ref="AX44" ca="1">SUM(IF($C44&gt;0,IF(AND(INDIRECT(ADDRESS($C44,44))=0,INDIRECT(ADDRESS($C44,38))="UL",ISERROR(SEARCH("Rear",INDIRECT(ADDRESS($C44,33)))),ISERROR(SEARCH("Side",INDIRECT(ADDRESS($C44,33))))),INDIRECT(ADDRESS($C44,COLUMN())),0),0),IF($D44&gt;0,IF(AND(INDIRECT(ADDRESS($D44,44))=0,INDIRECT(ADDRESS($D44,38))="UL",ISERROR(SEARCH("Rear",INDIRECT(ADDRESS($D44,33)))),ISERROR(SEARCH("Side",INDIRECT(ADDRESS($D44,33))))),INDIRECT(ADDRESS($D44,COLUMN())),0),0),IF($E44&gt;0,IF(AND(INDIRECT(ADDRESS($E44,44))=0,INDIRECT(ADDRESS($E44,38))="UL",ISERROR(SEARCH("Rear",INDIRECT(ADDRESS($E44,33)))),ISERROR(SEARCH("Side",INDIRECT(ADDRESS($E44,33))))),INDIRECT(ADDRESS($E44,COLUMN())),0),0),IF($F44&gt;0,IF(AND(INDIRECT(ADDRESS($F44,44))=0,INDIRECT(ADDRESS($F44,38))="UL",ISERROR(SEARCH("Rear",INDIRECT(ADDRESS($F44,33)))),ISERROR(SEARCH("Side",INDIRECT(ADDRESS($F44,33))))),INDIRECT(ADDRESS($F44,COLUMN())),0),0),IF($G44&gt;0,IF(AND(INDIRECT(ADDRESS($G44,44))=0,INDIRECT(ADDRESS($G44,38))="UL",ISERROR(SEARCH("Rear",INDIRECT(ADDRESS($G44,33)))),ISERROR(SEARCH("Side",INDIRECT(ADDRESS($G44,33))))),INDIRECT(ADDRESS($G44,COLUMN())),0),0),IF($H44&gt;0,IF(AND(INDIRECT(ADDRESS($H44,44))=0,INDIRECT(ADDRESS($H44,38))="UL",ISERROR(SEARCH("Rear",INDIRECT(ADDRESS($H44,33)))),ISERROR(SEARCH("Side",INDIRECT(ADDRESS($H44,33))))),INDIRECT(ADDRESS($H44,COLUMN())),0),0),IF($I44&gt;0,IF(AND(INDIRECT(ADDRESS($I44,44))=0,INDIRECT(ADDRESS($I44,38))="UL",ISERROR(SEARCH("Rear",INDIRECT(ADDRESS($I44,33)))),ISERROR(SEARCH("Side",INDIRECT(ADDRESS($I44,33))))),INDIRECT(ADDRESS($I44,COLUMN())),0),0),IF($J44&gt;0,IF(AND(INDIRECT(ADDRESS($J44,44))=0,INDIRECT(ADDRESS($J44,38))="UL",ISERROR(SEARCH("Rear",INDIRECT(ADDRESS($J44,33)))),ISERROR(SEARCH("Side",INDIRECT(ADDRESS($J44,33))))),INDIRECT(ADDRESS($J44,COLUMN())),0),0),IF($K44&gt;0,IF(AND(INDIRECT(ADDRESS($K44,44))=0,INDIRECT(ADDRESS($K44,38))="UL",ISERROR(SEARCH("Rear",INDIRECT(ADDRESS($K44,33)))),ISERROR(SEARCH("Side",INDIRECT(ADDRESS($K44,33))))),INDIRECT(ADDRESS($K44,COLUMN())),0),0),IF($L44&gt;0,IF(AND(INDIRECT(ADDRESS($L44,44))=0,INDIRECT(ADDRESS($L44,38))="UL",ISERROR(SEARCH("Rear",INDIRECT(ADDRESS($L44,33)))),ISERROR(SEARCH("Side",INDIRECT(ADDRESS($L44,33))))),INDIRECT(ADDRESS($L44,COLUMN())),0),0),IF($M44&gt;0,IF(AND(INDIRECT(ADDRESS($M44,44))=0,INDIRECT(ADDRESS($M44,38))="UL",ISERROR(SEARCH("Rear",INDIRECT(ADDRESS($M44,33)))),ISERROR(SEARCH("Side",INDIRECT(ADDRESS($M44,33))))),INDIRECT(ADDRESS($M44,COLUMN())),0),0))</f>
        <v>0.72222222222222221</v>
      </c>
      <c r="AY44" s="58">
        <f t="shared" ref="AY44:AY57" ca="1" si="19">IF(AU44="S",AV44,IF(AU44="MS",AW44,IF(AU44="ML",AW44,AX44)))</f>
        <v>1.4999999999999998</v>
      </c>
      <c r="AZ44" s="58">
        <f t="shared" ref="AZ44:AZ57" ca="1" si="20">SUM(AV44:AX44)/3</f>
        <v>0.79629629629629628</v>
      </c>
      <c r="BA44" s="58" cm="1">
        <f t="array" aca="1" ref="BA44" ca="1">SUM(IF($C44&gt;0,IF(AND(INDIRECT(ADDRESS($C44,44))=0,INDIRECT(ADDRESS($C44,38))="UL"),INDIRECT(ADDRESS($C44,COLUMN())),0),0),IF($D44&gt;0,IF(AND(INDIRECT(ADDRESS($D44,44))=0,INDIRECT(ADDRESS($D44,38))="UL"),INDIRECT(ADDRESS($D44,COLUMN())),0),0),IF($E44&gt;0,IF(AND(INDIRECT(ADDRESS($E44,44))=0,INDIRECT(ADDRESS($E44,38))="UL"),INDIRECT(ADDRESS($E44,COLUMN())),0),0),IF($F44&gt;0,IF(AND(INDIRECT(ADDRESS($F44,44))=0,INDIRECT(ADDRESS($F44,38))="UL"),INDIRECT(ADDRESS($F44,COLUMN())),0),0),IF($G44&gt;0,IF(AND(INDIRECT(ADDRESS($G44,44))=0,INDIRECT(ADDRESS($G44,38))="UL"),INDIRECT(ADDRESS($G44,COLUMN())),0),0),IF($H44&gt;0,IF(AND(INDIRECT(ADDRESS($H44,44))=0,INDIRECT(ADDRESS($H44,38))="UL"),INDIRECT(ADDRESS($H44,COLUMN())),0),0),IF($I44&gt;0,IF(AND(INDIRECT(ADDRESS($I44,44))=0,INDIRECT(ADDRESS($I44,38))="UL"),INDIRECT(ADDRESS($I44,COLUMN())),0),0),IF($J44&gt;0,IF(AND(INDIRECT(ADDRESS($J44,44))=0,INDIRECT(ADDRESS($J44,38))="UL"),INDIRECT(ADDRESS($J44,COLUMN())),0),0),IF($K44&gt;0,IF(AND(INDIRECT(ADDRESS($K44,44))=0,INDIRECT(ADDRESS($K44,38))="UL"),INDIRECT(ADDRESS($K44,COLUMN())),0),0),IF($L44&gt;0,IF(AND(INDIRECT(ADDRESS($L44,44))=0,INDIRECT(ADDRESS($L44,38))="UL"),INDIRECT(ADDRESS($L44,COLUMN())),0),0),IF($M44&gt;0,IF(AND(INDIRECT(ADDRESS($M44,44))=0,INDIRECT(ADDRESS($M44,38))="UL"),INDIRECT(ADDRESS($M44,COLUMN())),0),0))</f>
        <v>0.50758377425044088</v>
      </c>
      <c r="BB44" s="58" cm="1">
        <f t="array" aca="1" ref="BB44" ca="1">SUM(IF($C44&gt;0,IF(AND(INDIRECT(ADDRESS($C44,44))=0,INDIRECT(ADDRESS($C44,38))="UL"),INDIRECT(ADDRESS($C44,COLUMN())),0),0),IF($D44&gt;0,IF(AND(INDIRECT(ADDRESS($D44,44))=0,INDIRECT(ADDRESS($D44,38))="UL"),INDIRECT(ADDRESS($D44,COLUMN())),0),0),IF($E44&gt;0,IF(AND(INDIRECT(ADDRESS($E44,44))=0,INDIRECT(ADDRESS($E44,38))="UL"),INDIRECT(ADDRESS($E44,COLUMN())),0),0),IF($F44&gt;0,IF(AND(INDIRECT(ADDRESS($F44,44))=0,INDIRECT(ADDRESS($F44,38))="UL"),INDIRECT(ADDRESS($F44,COLUMN())),0),0),IF($G44&gt;0,IF(AND(INDIRECT(ADDRESS($G44,44))=0,INDIRECT(ADDRESS($G44,38))="UL"),INDIRECT(ADDRESS($G44,COLUMN())),0),0),IF($H44&gt;0,IF(AND(INDIRECT(ADDRESS($H44,44))=0,INDIRECT(ADDRESS($H44,38))="UL"),INDIRECT(ADDRESS($H44,COLUMN())),0),0),IF($I44&gt;0,IF(AND(INDIRECT(ADDRESS($I44,44))=0,INDIRECT(ADDRESS($I44,38))="UL"),INDIRECT(ADDRESS($I44,COLUMN())),0),0),IF($J44&gt;0,IF(AND(INDIRECT(ADDRESS($J44,44))=0,INDIRECT(ADDRESS($J44,38))="UL"),INDIRECT(ADDRESS($J44,COLUMN())),0),0),IF($K44&gt;0,IF(AND(INDIRECT(ADDRESS($K44,44))=0,INDIRECT(ADDRESS($K44,38))="UL"),INDIRECT(ADDRESS($K44,COLUMN())),0),0),IF($L44&gt;0,IF(AND(INDIRECT(ADDRESS($L44,44))=0,INDIRECT(ADDRESS($L44,38))="UL"),INDIRECT(ADDRESS($L44,COLUMN())),0),0),IF($M44&gt;0,IF(AND(INDIRECT(ADDRESS($M44,44))=0,INDIRECT(ADDRESS($M44,38))="UL"),INDIRECT(ADDRESS($M44,COLUMN())),0),0))</f>
        <v>0.21975308641975305</v>
      </c>
      <c r="BC44" s="58" cm="1">
        <f t="array" aca="1" ref="BC44" ca="1">SUM(IF($C44&gt;0,IF(AND(INDIRECT(ADDRESS($C44,44))=0,INDIRECT(ADDRESS($C44,38))="UL"),INDIRECT(ADDRESS($C44,COLUMN())),0),0),IF($D44&gt;0,IF(AND(INDIRECT(ADDRESS($D44,44))=0,INDIRECT(ADDRESS($D44,38))="UL"),INDIRECT(ADDRESS($D44,COLUMN())),0),0),IF($E44&gt;0,IF(AND(INDIRECT(ADDRESS($E44,44))=0,INDIRECT(ADDRESS($E44,38))="UL"),INDIRECT(ADDRESS($E44,COLUMN())),0),0),IF($F44&gt;0,IF(AND(INDIRECT(ADDRESS($F44,44))=0,INDIRECT(ADDRESS($F44,38))="UL"),INDIRECT(ADDRESS($F44,COLUMN())),0),0),IF($G44&gt;0,IF(AND(INDIRECT(ADDRESS($G44,44))=0,INDIRECT(ADDRESS($G44,38))="UL"),INDIRECT(ADDRESS($G44,COLUMN())),0),0),IF($H44&gt;0,IF(AND(INDIRECT(ADDRESS($H44,44))=0,INDIRECT(ADDRESS($H44,38))="UL"),INDIRECT(ADDRESS($H44,COLUMN())),0),0),IF($I44&gt;0,IF(AND(INDIRECT(ADDRESS($I44,44))=0,INDIRECT(ADDRESS($I44,38))="UL"),INDIRECT(ADDRESS($I44,COLUMN())),0),0),IF($J44&gt;0,IF(AND(INDIRECT(ADDRESS($J44,44))=0,INDIRECT(ADDRESS($J44,38))="UL"),INDIRECT(ADDRESS($J44,COLUMN())),0),0),IF($K44&gt;0,IF(AND(INDIRECT(ADDRESS($K44,44))=0,INDIRECT(ADDRESS($K44,38))="UL"),INDIRECT(ADDRESS($K44,COLUMN())),0),0),IF($L44&gt;0,IF(AND(INDIRECT(ADDRESS($L44,44))=0,INDIRECT(ADDRESS($L44,38))="UL"),INDIRECT(ADDRESS($L44,COLUMN())),0),0),IF($M44&gt;0,IF(AND(INDIRECT(ADDRESS($M44,44))=0,INDIRECT(ADDRESS($M44,38))="UL"),INDIRECT(ADDRESS($M44,COLUMN())),0),0))</f>
        <v>0.29664902998236331</v>
      </c>
      <c r="BD44" s="58" cm="1">
        <f t="array" aca="1" ref="BD44" ca="1">SUM(IF($C44&gt;0,IF(AND(INDIRECT(ADDRESS($C44,44))=0,INDIRECT(ADDRESS($C44,38))="UL"),INDIRECT(ADDRESS($C44,COLUMN())),0),0),IF($D44&gt;0,IF(AND(INDIRECT(ADDRESS($D44,44))=0,INDIRECT(ADDRESS($D44,38))="UL"),INDIRECT(ADDRESS($D44,COLUMN())),0),0),IF($E44&gt;0,IF(AND(INDIRECT(ADDRESS($E44,44))=0,INDIRECT(ADDRESS($E44,38))="UL"),INDIRECT(ADDRESS($E44,COLUMN())),0),0),IF($F44&gt;0,IF(AND(INDIRECT(ADDRESS($F44,44))=0,INDIRECT(ADDRESS($F44,38))="UL"),INDIRECT(ADDRESS($F44,COLUMN())),0),0),IF($G44&gt;0,IF(AND(INDIRECT(ADDRESS($G44,44))=0,INDIRECT(ADDRESS($G44,38))="UL"),INDIRECT(ADDRESS($G44,COLUMN())),0),0),IF($H44&gt;0,IF(AND(INDIRECT(ADDRESS($H44,44))=0,INDIRECT(ADDRESS($H44,38))="UL"),INDIRECT(ADDRESS($H44,COLUMN())),0),0),IF($I44&gt;0,IF(AND(INDIRECT(ADDRESS($I44,44))=0,INDIRECT(ADDRESS($I44,38))="UL"),INDIRECT(ADDRESS($I44,COLUMN())),0),0),IF($J44&gt;0,IF(AND(INDIRECT(ADDRESS($J44,44))=0,INDIRECT(ADDRESS($J44,38))="UL"),INDIRECT(ADDRESS($J44,COLUMN())),0),0),IF($K44&gt;0,IF(AND(INDIRECT(ADDRESS($K44,44))=0,INDIRECT(ADDRESS($K44,38))="UL"),INDIRECT(ADDRESS($K44,COLUMN())),0),0),IF($L44&gt;0,IF(AND(INDIRECT(ADDRESS($L44,44))=0,INDIRECT(ADDRESS($L44,38))="UL"),INDIRECT(ADDRESS($L44,COLUMN())),0),0),IF($M44&gt;0,IF(AND(INDIRECT(ADDRESS($M44,44))=0,INDIRECT(ADDRESS($M44,38))="UL"),INDIRECT(ADDRESS($M44,COLUMN())),0),0))</f>
        <v>0.4814814814814814</v>
      </c>
      <c r="BE44" s="57">
        <f t="shared" ref="BE44:BE57" ca="1" si="21">IF(AU44="S",BA44,IF(AU44="MS",BB44,IF(AU44="ML",BC44,BD44)))</f>
        <v>0.29664902998236331</v>
      </c>
      <c r="BF44" s="57" cm="1">
        <f t="array" aca="1" ref="BF44" ca="1">SUM(IF($C44&gt;0,IF(INDIRECT(ADDRESS($C44,45))=1,INDIRECT(ADDRESS($C44,52))*INDIRECT(ADDRESS($C44,42))/5,0),0), IF($D44&gt;0,IF(INDIRECT(ADDRESS($D44,45))=1,INDIRECT(ADDRESS($D44,52))*INDIRECT(ADDRESS($D44,42))/5,0),0), IF($E44&gt;0,IF(INDIRECT(ADDRESS($E44,45))=1,INDIRECT(ADDRESS($E44,52))*INDIRECT(ADDRESS($E44,42))/5,0),0), IF($F44&gt;0,IF(INDIRECT(ADDRESS($F44,45))=1,INDIRECT(ADDRESS($F44,52))*INDIRECT(ADDRESS($F44,42))/5,0),0), IF($G44&gt;0,IF(INDIRECT(ADDRESS($G44,45))=1,INDIRECT(ADDRESS($G44,52))*INDIRECT(ADDRESS($G44,42))/5,0),0), IF($H44&gt;0,IF(INDIRECT(ADDRESS($H44,45))=1,INDIRECT(ADDRESS($H44,52))*INDIRECT(ADDRESS($H44,42))/5,0),0)
)*$BF$296/100</f>
        <v>0</v>
      </c>
      <c r="BG44" s="19"/>
      <c r="BH44" s="57" cm="1">
        <f t="array" aca="1" ref="BH44" ca="1">SUM(IF($C44&gt;0,IF(AND(INDIRECT(ADDRESS($C44,44))=0,INDIRECT(ADDRESS($C44,38))&lt;&gt;"UL"),INDIRECT(ADDRESS($C44,COLUMN()-12)),0),0), IF($D44&gt;0,IF(AND(INDIRECT(ADDRESS($D44,44))=0,INDIRECT(ADDRESS($D44,38))&lt;&gt;"UL"),INDIRECT(ADDRESS($D44,COLUMN()-12)),0),0), IF($E44&gt;0,IF(AND(INDIRECT(ADDRESS($E44,44))=0,INDIRECT(ADDRESS($E44,38))&lt;&gt;"UL"),INDIRECT(ADDRESS($E44,COLUMN()-12)),0),0), IF($F44&gt;0,IF(AND(INDIRECT(ADDRESS($F44,44))=0,INDIRECT(ADDRESS($F44,38))&lt;&gt;"UL"),INDIRECT(ADDRESS($F44,COLUMN()-12)),0),0), IF($G44&gt;0,IF(AND(INDIRECT(ADDRESS($G44,44))=0,INDIRECT(ADDRESS($G44,38))&lt;&gt;"UL"),INDIRECT(ADDRESS($G44,COLUMN()-12)),0),0), IF($H44&gt;0,IF(AND(INDIRECT(ADDRESS($H44,44))=0,INDIRECT(ADDRESS($H44,38))&lt;&gt;"UL"),INDIRECT(ADDRESS($H44,COLUMN()-12)),0),0), IF($I44&gt;0,IF(AND(INDIRECT(ADDRESS($I44,44))=0,INDIRECT(ADDRESS($I44,38))&lt;&gt;"UL"),INDIRECT(ADDRESS($I44,COLUMN()-12)),0),0), IF($J44&gt;0,IF(AND(INDIRECT(ADDRESS($J44,44))=0,INDIRECT(ADDRESS($J44,38))&lt;&gt;"UL"),INDIRECT(ADDRESS($J44,COLUMN()-12)),0),0), IF($K44&gt;0,IF(AND(INDIRECT(ADDRESS($K44,44))=0,INDIRECT(ADDRESS($K44,38))&lt;&gt;"UL"),INDIRECT(ADDRESS($K44,COLUMN()-12)),0),0), IF($L44&gt;0,IF(AND(INDIRECT(ADDRESS($L44,44))=0,INDIRECT(ADDRESS($L44,38))&lt;&gt;"UL"),INDIRECT(ADDRESS($L44,COLUMN()-12)),0),0), IF($M44&gt;0,IF(AND(INDIRECT(ADDRESS($M44,44))=0,INDIRECT(ADDRESS($M44,38))&lt;&gt;"UL"),INDIRECT(ADDRESS($M44,COLUMN()-12)),0),0))</f>
        <v>0</v>
      </c>
      <c r="BI44" s="57" cm="1">
        <f t="array" aca="1" ref="BI44" ca="1">SUM(IF($C44&gt;0,IF(AND(INDIRECT(ADDRESS($C44,44))=0,INDIRECT(ADDRESS($C44,38))&lt;&gt;"UL"),INDIRECT(ADDRESS($C44,COLUMN()-12)),0),0), IF($D44&gt;0,IF(AND(INDIRECT(ADDRESS($D44,44))=0,INDIRECT(ADDRESS($D44,38))&lt;&gt;"UL"),INDIRECT(ADDRESS($D44,COLUMN()-12)),0),0), IF($E44&gt;0,IF(AND(INDIRECT(ADDRESS($E44,44))=0,INDIRECT(ADDRESS($E44,38))&lt;&gt;"UL"),INDIRECT(ADDRESS($E44,COLUMN()-12)),0),0), IF($F44&gt;0,IF(AND(INDIRECT(ADDRESS($F44,44))=0,INDIRECT(ADDRESS($F44,38))&lt;&gt;"UL"),INDIRECT(ADDRESS($F44,COLUMN()-12)),0),0), IF($G44&gt;0,IF(AND(INDIRECT(ADDRESS($G44,44))=0,INDIRECT(ADDRESS($G44,38))&lt;&gt;"UL"),INDIRECT(ADDRESS($G44,COLUMN()-12)),0),0), IF($H44&gt;0,IF(AND(INDIRECT(ADDRESS($H44,44))=0,INDIRECT(ADDRESS($H44,38))&lt;&gt;"UL"),INDIRECT(ADDRESS($H44,COLUMN()-12)),0),0), IF($I44&gt;0,IF(AND(INDIRECT(ADDRESS($I44,44))=0,INDIRECT(ADDRESS($I44,38))&lt;&gt;"UL"),INDIRECT(ADDRESS($I44,COLUMN()-12)),0),0), IF($J44&gt;0,IF(AND(INDIRECT(ADDRESS($J44,44))=0,INDIRECT(ADDRESS($J44,38))&lt;&gt;"UL"),INDIRECT(ADDRESS($J44,COLUMN()-12)),0),0), IF($K44&gt;0,IF(AND(INDIRECT(ADDRESS($K44,44))=0,INDIRECT(ADDRESS($K44,38))&lt;&gt;"UL"),INDIRECT(ADDRESS($K44,COLUMN()-12)),0),0), IF($L44&gt;0,IF(AND(INDIRECT(ADDRESS($L44,44))=0,INDIRECT(ADDRESS($L44,38))&lt;&gt;"UL"),INDIRECT(ADDRESS($L44,COLUMN()-12)),0),0), IF($M44&gt;0,IF(AND(INDIRECT(ADDRESS($M44,44))=0,INDIRECT(ADDRESS($M44,38))&lt;&gt;"UL"),INDIRECT(ADDRESS($M44,COLUMN()-12)),0),0))</f>
        <v>0</v>
      </c>
      <c r="BJ44" s="57" cm="1">
        <f t="array" aca="1" ref="BJ44" ca="1">SUM(IF($C44&gt;0,IF(AND(INDIRECT(ADDRESS($C44,44))=0,INDIRECT(ADDRESS($C44,38))&lt;&gt;"UL"),INDIRECT(ADDRESS($C44,COLUMN()-12)),0),0), IF($D44&gt;0,IF(AND(INDIRECT(ADDRESS($D44,44))=0,INDIRECT(ADDRESS($D44,38))&lt;&gt;"UL"),INDIRECT(ADDRESS($D44,COLUMN()-12)),0),0), IF($E44&gt;0,IF(AND(INDIRECT(ADDRESS($E44,44))=0,INDIRECT(ADDRESS($E44,38))&lt;&gt;"UL"),INDIRECT(ADDRESS($E44,COLUMN()-12)),0),0), IF($F44&gt;0,IF(AND(INDIRECT(ADDRESS($F44,44))=0,INDIRECT(ADDRESS($F44,38))&lt;&gt;"UL"),INDIRECT(ADDRESS($F44,COLUMN()-12)),0),0), IF($G44&gt;0,IF(AND(INDIRECT(ADDRESS($G44,44))=0,INDIRECT(ADDRESS($G44,38))&lt;&gt;"UL"),INDIRECT(ADDRESS($G44,COLUMN()-12)),0),0), IF($H44&gt;0,IF(AND(INDIRECT(ADDRESS($H44,44))=0,INDIRECT(ADDRESS($H44,38))&lt;&gt;"UL"),INDIRECT(ADDRESS($H44,COLUMN()-12)),0),0), IF($I44&gt;0,IF(AND(INDIRECT(ADDRESS($I44,44))=0,INDIRECT(ADDRESS($I44,38))&lt;&gt;"UL"),INDIRECT(ADDRESS($I44,COLUMN()-12)),0),0), IF($J44&gt;0,IF(AND(INDIRECT(ADDRESS($J44,44))=0,INDIRECT(ADDRESS($J44,38))&lt;&gt;"UL"),INDIRECT(ADDRESS($J44,COLUMN()-12)),0),0), IF($K44&gt;0,IF(AND(INDIRECT(ADDRESS($K44,44))=0,INDIRECT(ADDRESS($K44,38))&lt;&gt;"UL"),INDIRECT(ADDRESS($K44,COLUMN()-12)),0),0), IF($L44&gt;0,IF(AND(INDIRECT(ADDRESS($L44,44))=0,INDIRECT(ADDRESS($L44,38))&lt;&gt;"UL"),INDIRECT(ADDRESS($L44,COLUMN()-12)),0),0), IF($M44&gt;0,IF(AND(INDIRECT(ADDRESS($M44,44))=0,INDIRECT(ADDRESS($M44,38))&lt;&gt;"UL"),INDIRECT(ADDRESS($M44,COLUMN()-12)),0),0))</f>
        <v>0</v>
      </c>
      <c r="BK44" s="57">
        <f ca="1">IF(AU44="S",BH44,IF(AU44="MS",BI44,IF(AU44="ML",BI44,BJ44)))</f>
        <v>0</v>
      </c>
      <c r="BL44" s="58">
        <f ca="1">SUM(BH44:BJ44)/3</f>
        <v>0</v>
      </c>
      <c r="BM44" s="57" cm="1">
        <f t="array" aca="1" ref="BM44" ca="1">SUM(IF($C44&gt;0,IF(AND(INDIRECT(ADDRESS($C44,44))=0,INDIRECT(ADDRESS($C44,38))&lt;&gt;"UL"),INDIRECT(ADDRESS($C44,COLUMN()-12)),0),0), IF($D44&gt;0,IF(AND(INDIRECT(ADDRESS($D44,44))=0,INDIRECT(ADDRESS($D44,38))&lt;&gt;"UL"),INDIRECT(ADDRESS($D44,COLUMN()-12)),0),0), IF($E44&gt;0,IF(AND(INDIRECT(ADDRESS($E44,44))=0,INDIRECT(ADDRESS($E44,38))&lt;&gt;"UL"),INDIRECT(ADDRESS($E44,COLUMN()-12)),0),0), IF($F44&gt;0,IF(AND(INDIRECT(ADDRESS($F44,44))=0,INDIRECT(ADDRESS($F44,38))&lt;&gt;"UL"),INDIRECT(ADDRESS($F44,COLUMN()-12)),0),0), IF($G44&gt;0,IF(AND(INDIRECT(ADDRESS($G44,44))=0,INDIRECT(ADDRESS($G44,38))&lt;&gt;"UL"),INDIRECT(ADDRESS($G44,COLUMN()-12)),0),0), IF($H44&gt;0,IF(AND(INDIRECT(ADDRESS($H44,44))=0,INDIRECT(ADDRESS($H44,38))&lt;&gt;"UL"),INDIRECT(ADDRESS($H44,COLUMN()-12)),0),0), IF($I44&gt;0,IF(AND(INDIRECT(ADDRESS($I44,44))=0,INDIRECT(ADDRESS($I44,38))&lt;&gt;"UL"),INDIRECT(ADDRESS($I44,COLUMN()-12)),0),0), IF($J44&gt;0,IF(AND(INDIRECT(ADDRESS($J44,44))=0,INDIRECT(ADDRESS($J44,38))&lt;&gt;"UL"),INDIRECT(ADDRESS($J44,COLUMN()-12)),0),0), IF($K44&gt;0,IF(AND(INDIRECT(ADDRESS($K44,44))=0,INDIRECT(ADDRESS($K44,38))&lt;&gt;"UL"),INDIRECT(ADDRESS($K44,COLUMN()-11)),0),0), IF($L44&gt;0,IF(AND(INDIRECT(ADDRESS($L44,44))=0,INDIRECT(ADDRESS($L44,38))&lt;&gt;"UL"),INDIRECT(ADDRESS($L44,COLUMN()-11)),0),0), IF($M44&gt;0,IF(AND(INDIRECT(ADDRESS($M44,44))=0,INDIRECT(ADDRESS($M44,38))&lt;&gt;"UL"),INDIRECT(ADDRESS($M44,COLUMN()-11)),0),0))</f>
        <v>0</v>
      </c>
      <c r="BN44" s="57" cm="1">
        <f t="array" aca="1" ref="BN44" ca="1">SUM(IF($C44&gt;0,IF(AND(INDIRECT(ADDRESS($C44,44))=0,INDIRECT(ADDRESS($C44,38))&lt;&gt;"UL"),INDIRECT(ADDRESS($C44,COLUMN()-12)),0),0), IF($D44&gt;0,IF(AND(INDIRECT(ADDRESS($D44,44))=0,INDIRECT(ADDRESS($D44,38))&lt;&gt;"UL"),INDIRECT(ADDRESS($D44,COLUMN()-12)),0),0), IF($E44&gt;0,IF(AND(INDIRECT(ADDRESS($E44,44))=0,INDIRECT(ADDRESS($E44,38))&lt;&gt;"UL"),INDIRECT(ADDRESS($E44,COLUMN()-12)),0),0), IF($F44&gt;0,IF(AND(INDIRECT(ADDRESS($F44,44))=0,INDIRECT(ADDRESS($F44,38))&lt;&gt;"UL"),INDIRECT(ADDRESS($F44,COLUMN()-12)),0),0), IF($G44&gt;0,IF(AND(INDIRECT(ADDRESS($G44,44))=0,INDIRECT(ADDRESS($G44,38))&lt;&gt;"UL"),INDIRECT(ADDRESS($G44,COLUMN()-12)),0),0), IF($H44&gt;0,IF(AND(INDIRECT(ADDRESS($H44,44))=0,INDIRECT(ADDRESS($H44,38))&lt;&gt;"UL"),INDIRECT(ADDRESS($H44,COLUMN()-12)),0),0), IF($I44&gt;0,IF(AND(INDIRECT(ADDRESS($I44,44))=0,INDIRECT(ADDRESS($I44,38))&lt;&gt;"UL"),INDIRECT(ADDRESS($I44,COLUMN()-12)),0),0), IF($J44&gt;0,IF(AND(INDIRECT(ADDRESS($J44,44))=0,INDIRECT(ADDRESS($J44,38))&lt;&gt;"UL"),INDIRECT(ADDRESS($J44,COLUMN()-12)),0),0), IF($K44&gt;0,IF(AND(INDIRECT(ADDRESS($K44,44))=0,INDIRECT(ADDRESS($K44,38))&lt;&gt;"UL"),INDIRECT(ADDRESS($K44,COLUMN()-11)),0),0), IF($L44&gt;0,IF(AND(INDIRECT(ADDRESS($L44,44))=0,INDIRECT(ADDRESS($L44,38))&lt;&gt;"UL"),INDIRECT(ADDRESS($L44,COLUMN()-11)),0),0), IF($M44&gt;0,IF(AND(INDIRECT(ADDRESS($M44,44))=0,INDIRECT(ADDRESS($M44,38))&lt;&gt;"UL"),INDIRECT(ADDRESS($M44,COLUMN()-11)),0),0))</f>
        <v>0</v>
      </c>
      <c r="BO44" s="57" cm="1">
        <f t="array" aca="1" ref="BO44" ca="1">SUM(IF($C44&gt;0,IF(AND(INDIRECT(ADDRESS($C44,44))=0,INDIRECT(ADDRESS($C44,38))&lt;&gt;"UL"),INDIRECT(ADDRESS($C44,COLUMN()-12)),0),0), IF($D44&gt;0,IF(AND(INDIRECT(ADDRESS($D44,44))=0,INDIRECT(ADDRESS($D44,38))&lt;&gt;"UL"),INDIRECT(ADDRESS($D44,COLUMN()-12)),0),0), IF($E44&gt;0,IF(AND(INDIRECT(ADDRESS($E44,44))=0,INDIRECT(ADDRESS($E44,38))&lt;&gt;"UL"),INDIRECT(ADDRESS($E44,COLUMN()-12)),0),0), IF($F44&gt;0,IF(AND(INDIRECT(ADDRESS($F44,44))=0,INDIRECT(ADDRESS($F44,38))&lt;&gt;"UL"),INDIRECT(ADDRESS($F44,COLUMN()-12)),0),0), IF($G44&gt;0,IF(AND(INDIRECT(ADDRESS($G44,44))=0,INDIRECT(ADDRESS($G44,38))&lt;&gt;"UL"),INDIRECT(ADDRESS($G44,COLUMN()-12)),0),0), IF($H44&gt;0,IF(AND(INDIRECT(ADDRESS($H44,44))=0,INDIRECT(ADDRESS($H44,38))&lt;&gt;"UL"),INDIRECT(ADDRESS($H44,COLUMN()-12)),0),0), IF($I44&gt;0,IF(AND(INDIRECT(ADDRESS($I44,44))=0,INDIRECT(ADDRESS($I44,38))&lt;&gt;"UL"),INDIRECT(ADDRESS($I44,COLUMN()-12)),0),0), IF($J44&gt;0,IF(AND(INDIRECT(ADDRESS($J44,44))=0,INDIRECT(ADDRESS($J44,38))&lt;&gt;"UL"),INDIRECT(ADDRESS($J44,COLUMN()-12)),0),0), IF($K44&gt;0,IF(AND(INDIRECT(ADDRESS($K44,44))=0,INDIRECT(ADDRESS($K44,38))&lt;&gt;"UL"),INDIRECT(ADDRESS($K44,COLUMN()-11)),0),0), IF($L44&gt;0,IF(AND(INDIRECT(ADDRESS($L44,44))=0,INDIRECT(ADDRESS($L44,38))&lt;&gt;"UL"),INDIRECT(ADDRESS($L44,COLUMN()-11)),0),0), IF($M44&gt;0,IF(AND(INDIRECT(ADDRESS($M44,44))=0,INDIRECT(ADDRESS($M44,38))&lt;&gt;"UL"),INDIRECT(ADDRESS($M44,COLUMN()-11)),0),0))</f>
        <v>0</v>
      </c>
      <c r="BP44" s="57" cm="1">
        <f t="array" aca="1" ref="BP44" ca="1">SUM(IF($C44&gt;0,IF(AND(INDIRECT(ADDRESS($C44,44))=0,INDIRECT(ADDRESS($C44,38))&lt;&gt;"UL"),INDIRECT(ADDRESS($C44,COLUMN()-12)),0),0), IF($D44&gt;0,IF(AND(INDIRECT(ADDRESS($D44,44))=0,INDIRECT(ADDRESS($D44,38))&lt;&gt;"UL"),INDIRECT(ADDRESS($D44,COLUMN()-12)),0),0), IF($E44&gt;0,IF(AND(INDIRECT(ADDRESS($E44,44))=0,INDIRECT(ADDRESS($E44,38))&lt;&gt;"UL"),INDIRECT(ADDRESS($E44,COLUMN()-12)),0),0), IF($F44&gt;0,IF(AND(INDIRECT(ADDRESS($F44,44))=0,INDIRECT(ADDRESS($F44,38))&lt;&gt;"UL"),INDIRECT(ADDRESS($F44,COLUMN()-12)),0),0), IF($G44&gt;0,IF(AND(INDIRECT(ADDRESS($G44,44))=0,INDIRECT(ADDRESS($G44,38))&lt;&gt;"UL"),INDIRECT(ADDRESS($G44,COLUMN()-12)),0),0), IF($H44&gt;0,IF(AND(INDIRECT(ADDRESS($H44,44))=0,INDIRECT(ADDRESS($H44,38))&lt;&gt;"UL"),INDIRECT(ADDRESS($H44,COLUMN()-12)),0),0), IF($I44&gt;0,IF(AND(INDIRECT(ADDRESS($I44,44))=0,INDIRECT(ADDRESS($I44,38))&lt;&gt;"UL"),INDIRECT(ADDRESS($I44,COLUMN()-12)),0),0), IF($J44&gt;0,IF(AND(INDIRECT(ADDRESS($J44,44))=0,INDIRECT(ADDRESS($J44,38))&lt;&gt;"UL"),INDIRECT(ADDRESS($J44,COLUMN()-12)),0),0), IF($K44&gt;0,IF(AND(INDIRECT(ADDRESS($K44,44))=0,INDIRECT(ADDRESS($K44,38))&lt;&gt;"UL"),INDIRECT(ADDRESS($K44,COLUMN()-11)),0),0), IF($L44&gt;0,IF(AND(INDIRECT(ADDRESS($L44,44))=0,INDIRECT(ADDRESS($L44,38))&lt;&gt;"UL"),INDIRECT(ADDRESS($L44,COLUMN()-11)),0),0), IF($M44&gt;0,IF(AND(INDIRECT(ADDRESS($M44,44))=0,INDIRECT(ADDRESS($M44,38))&lt;&gt;"UL"),INDIRECT(ADDRESS($M44,COLUMN()-11)),0),0))</f>
        <v>0</v>
      </c>
      <c r="BQ44" s="57">
        <f ca="1">IF(AU44="S",BM44,IF(AU44="MS",BN44,IF(AU44="ML",BO44,BP44)))</f>
        <v>0</v>
      </c>
      <c r="BR44" s="161">
        <f t="shared" ref="BR44:BR57" ca="1" si="22">(((AZ44+BB44+BL44+BQ44)/(AY44+BB44+BK44+BQ44)*AB44^$BR$296)^$BQ$296)*100</f>
        <v>70.787534124614552</v>
      </c>
      <c r="BS44" s="59"/>
      <c r="BT44" s="56">
        <f t="shared" ref="BT44:BT57" ca="1" si="23">IF(AD44&lt;BG44,((((AY44+BK44)*AB44)+((BE44+BQ44)*(1-AB44))+BF44)*AD44),((((AY44*AB44)+(BE44*(1-AB44))+BF44)*AD44)+(((BK44*AB44)+(BQ44*(1-AB44)))*BG44)))</f>
        <v>2.2183726822944054</v>
      </c>
      <c r="BU44" s="63">
        <f t="shared" ref="BU44:BU57" ca="1" si="24">BT44/N44</f>
        <v>8.8734907291776216E-2</v>
      </c>
      <c r="BV44" s="57" t="s">
        <v>34</v>
      </c>
      <c r="BW44" s="57" cm="1">
        <f t="array" aca="1" ref="BW44" ca="1">SUM(IF($C44&gt;0,IF(AND(INDIRECT(ADDRESS($C44,44))=0,INDIRECT(ADDRESS($C44,38))="UL",ISERROR(SEARCH("Rear",INDIRECT(ADDRESS($C44,33)))),ISERROR(SEARCH("Side",INDIRECT(ADDRESS($C44,33))))),INDIRECT(ADDRESS($C44,COLUMN())),0),0),IF($D44&gt;0,IF(AND(INDIRECT(ADDRESS($D44,44))=0,INDIRECT(ADDRESS($D44,38))="UL",ISERROR(SEARCH("Rear",INDIRECT(ADDRESS($D44,33)))),ISERROR(SEARCH("Side",INDIRECT(ADDRESS($D44,33))))),INDIRECT(ADDRESS($D44,COLUMN())),0),0),IF($E44&gt;0,IF(AND(INDIRECT(ADDRESS($E44,44))=0,INDIRECT(ADDRESS($E44,38))="UL",ISERROR(SEARCH("Rear",INDIRECT(ADDRESS($E44,33)))),ISERROR(SEARCH("Side",INDIRECT(ADDRESS($E44,33))))),INDIRECT(ADDRESS($E44,COLUMN())),0),0),IF($F44&gt;0,IF(AND(INDIRECT(ADDRESS($F44,44))=0,INDIRECT(ADDRESS($F44,38))="UL",ISERROR(SEARCH("Rear",INDIRECT(ADDRESS($F44,33)))),ISERROR(SEARCH("Side",INDIRECT(ADDRESS($F44,33))))),INDIRECT(ADDRESS($F44,COLUMN())),0),0),IF($G44&gt;0,IF(AND(INDIRECT(ADDRESS($G44,44))=0,INDIRECT(ADDRESS($G44,38))="UL",ISERROR(SEARCH("Rear",INDIRECT(ADDRESS($G44,33)))),ISERROR(SEARCH("Side",INDIRECT(ADDRESS($G44,33))))),INDIRECT(ADDRESS($G44,COLUMN())),0),0),IF($H44&gt;0,IF(AND(INDIRECT(ADDRESS($H44,44))=0,INDIRECT(ADDRESS($H44,38))="UL",ISERROR(SEARCH("Rear",INDIRECT(ADDRESS($H44,33)))),ISERROR(SEARCH("Side",INDIRECT(ADDRESS($H44,33))))),INDIRECT(ADDRESS($H44,COLUMN())),0),0),IF($I44&gt;0,IF(AND(INDIRECT(ADDRESS($I44,44))=0,INDIRECT(ADDRESS($I44,38))="UL",ISERROR(SEARCH("Rear",INDIRECT(ADDRESS($I44,33)))),ISERROR(SEARCH("Side",INDIRECT(ADDRESS($I44,33))))),INDIRECT(ADDRESS($I44,COLUMN())),0),0),IF($J44&gt;0,IF(AND(INDIRECT(ADDRESS($J44,44))=0,INDIRECT(ADDRESS($J44,38))="UL",ISERROR(SEARCH("Rear",INDIRECT(ADDRESS($J44,33)))),ISERROR(SEARCH("Side",INDIRECT(ADDRESS($J44,33))))),INDIRECT(ADDRESS($J44,COLUMN())),0),0),IF($K44&gt;0,IF(AND(INDIRECT(ADDRESS($K44,44))=0,INDIRECT(ADDRESS($K44,38))="UL",ISERROR(SEARCH("Rear",INDIRECT(ADDRESS($K44,33)))),ISERROR(SEARCH("Side",INDIRECT(ADDRESS($K44,33))))),INDIRECT(ADDRESS($K44,COLUMN())),0),0),IF($L44&gt;0,IF(AND(INDIRECT(ADDRESS($L44,44))=0,INDIRECT(ADDRESS($L44,38))="UL",ISERROR(SEARCH("Rear",INDIRECT(ADDRESS($L44,33)))),ISERROR(SEARCH("Side",INDIRECT(ADDRESS($L44,33))))),INDIRECT(ADDRESS($L44,COLUMN())),0),0),IF($M44&gt;0,IF(AND(INDIRECT(ADDRESS($M44,44))=0,INDIRECT(ADDRESS($M44,38))="UL",ISERROR(SEARCH("Rear",INDIRECT(ADDRESS($M44,33)))),ISERROR(SEARCH("Side",INDIRECT(ADDRESS($M44,33))))),INDIRECT(ADDRESS($M44,COLUMN())),0),0))</f>
        <v>0.88888888888888884</v>
      </c>
      <c r="BX44" s="57">
        <f t="shared" ref="BX44:BX57" ca="1" si="25">IF(BV44="S",AV44,BW44)</f>
        <v>0.88888888888888884</v>
      </c>
      <c r="BY44" s="57" cm="1">
        <f t="array" aca="1" ref="BY44" ca="1">SUM(IF($C44&gt;0,IF(AND(INDIRECT(ADDRESS($C44,44))=0,INDIRECT(ADDRESS($C44,38))="UL"),INDIRECT(ADDRESS($C44,COLUMN())),0),0),IF($D44&gt;0,IF(AND(INDIRECT(ADDRESS($D44,44))=0,INDIRECT(ADDRESS($D44,38))="UL"),INDIRECT(ADDRESS($D44,COLUMN())),0),0),IF($E44&gt;0,IF(AND(INDIRECT(ADDRESS($E44,44))=0,INDIRECT(ADDRESS($E44,38))="UL"),INDIRECT(ADDRESS($E44,COLUMN())),0),0),IF($F44&gt;0,IF(AND(INDIRECT(ADDRESS($F44,44))=0,INDIRECT(ADDRESS($F44,38))="UL"),INDIRECT(ADDRESS($F44,COLUMN())),0),0),IF($G44&gt;0,IF(AND(INDIRECT(ADDRESS($G44,44))=0,INDIRECT(ADDRESS($G44,38))="UL"),INDIRECT(ADDRESS($G44,COLUMN())),0),0),IF($H44&gt;0,IF(AND(INDIRECT(ADDRESS($H44,44))=0,INDIRECT(ADDRESS($H44,38))="UL"),INDIRECT(ADDRESS($H44,COLUMN())),0),0),IF($I44&gt;0,IF(AND(INDIRECT(ADDRESS($I44,44))=0,INDIRECT(ADDRESS($I44,38))="UL"),INDIRECT(ADDRESS($I44,COLUMN())),0),0),IF($J44&gt;0,IF(AND(INDIRECT(ADDRESS($J44,44))=0,INDIRECT(ADDRESS($J44,38))="UL"),INDIRECT(ADDRESS($J44,COLUMN())),0),0),IF($K44&gt;0,IF(AND(INDIRECT(ADDRESS($K44,44))=0,INDIRECT(ADDRESS($K44,38))="UL"),INDIRECT(ADDRESS($K44,COLUMN())),0),0),IF($L44&gt;0,IF(AND(INDIRECT(ADDRESS($L44,44))=0,INDIRECT(ADDRESS($L44,38))="UL"),INDIRECT(ADDRESS($L44,COLUMN())),0),0),IF($M44&gt;0,IF(AND(INDIRECT(ADDRESS($M44,44))=0,INDIRECT(ADDRESS($M44,38))="UL"),INDIRECT(ADDRESS($M44,COLUMN())),0),0))</f>
        <v>0.30452674897119342</v>
      </c>
      <c r="BZ44" s="57" cm="1">
        <f t="array" aca="1" ref="BZ44" ca="1">SUM(IF($C44&gt;0,IF(AND(INDIRECT(ADDRESS($C44,44))=0,INDIRECT(ADDRESS($C44,38))="UL"),INDIRECT(ADDRESS($C44,COLUMN())),0),0),IF($D44&gt;0,IF(AND(INDIRECT(ADDRESS($D44,44))=0,INDIRECT(ADDRESS($D44,38))="UL"),INDIRECT(ADDRESS($D44,COLUMN())),0),0),IF($E44&gt;0,IF(AND(INDIRECT(ADDRESS($E44,44))=0,INDIRECT(ADDRESS($E44,38))="UL"),INDIRECT(ADDRESS($E44,COLUMN())),0),0),IF($F44&gt;0,IF(AND(INDIRECT(ADDRESS($F44,44))=0,INDIRECT(ADDRESS($F44,38))="UL"),INDIRECT(ADDRESS($F44,COLUMN())),0),0),IF($G44&gt;0,IF(AND(INDIRECT(ADDRESS($G44,44))=0,INDIRECT(ADDRESS($G44,38))="UL"),INDIRECT(ADDRESS($G44,COLUMN())),0),0),IF($H44&gt;0,IF(AND(INDIRECT(ADDRESS($H44,44))=0,INDIRECT(ADDRESS($H44,38))="UL"),INDIRECT(ADDRESS($H44,COLUMN())),0),0),IF($I44&gt;0,IF(AND(INDIRECT(ADDRESS($I44,44))=0,INDIRECT(ADDRESS($I44,38))="UL"),INDIRECT(ADDRESS($I44,COLUMN())),0),0),IF($J44&gt;0,IF(AND(INDIRECT(ADDRESS($J44,44))=0,INDIRECT(ADDRESS($J44,38))="UL"),INDIRECT(ADDRESS($J44,COLUMN())),0),0),IF($K44&gt;0,IF(AND(INDIRECT(ADDRESS($K44,44))=0,INDIRECT(ADDRESS($K44,38))="UL"),INDIRECT(ADDRESS($K44,COLUMN())),0),0),IF($L44&gt;0,IF(AND(INDIRECT(ADDRESS($L44,44))=0,INDIRECT(ADDRESS($L44,38))="UL"),INDIRECT(ADDRESS($L44,COLUMN())),0),0),IF($M44&gt;0,IF(AND(INDIRECT(ADDRESS($M44,44))=0,INDIRECT(ADDRESS($M44,38))="UL"),INDIRECT(ADDRESS($M44,COLUMN())),0),0))</f>
        <v>0.1213991769547325</v>
      </c>
      <c r="CA44" s="57">
        <f t="shared" ref="CA44:CA57" ca="1" si="26">IF(BV44="S",BY44,BZ44)</f>
        <v>0.1213991769547325</v>
      </c>
      <c r="CB44" s="57" cm="1">
        <f t="array" aca="1" ref="CB44" ca="1">SUM(IF($C44&gt;0,IF(AND(INDIRECT(ADDRESS($C44,44))=0,INDIRECT(ADDRESS($C44,38))&lt;&gt;"UL"),INDIRECT(ADDRESS($C44,COLUMN())),0),0),IF($D44&gt;0,IF(AND(INDIRECT(ADDRESS($D44,44))=0,INDIRECT(ADDRESS($D44,38))&lt;&gt;"UL"),INDIRECT(ADDRESS($D44,COLUMN())),0),0),IF($E44&gt;0,IF(AND(INDIRECT(ADDRESS($E44,44))=0,INDIRECT(ADDRESS($E44,38))&lt;&gt;"UL"),INDIRECT(ADDRESS($E44,COLUMN())),0),0),IF($F44&gt;0,IF(AND(INDIRECT(ADDRESS($F44,44))=0,INDIRECT(ADDRESS($F44,38))&lt;&gt;"UL"),INDIRECT(ADDRESS($F44,COLUMN())),0),0),IF($G44&gt;0,IF(AND(INDIRECT(ADDRESS($G44,44))=0,INDIRECT(ADDRESS($G44,38))&lt;&gt;"UL"),INDIRECT(ADDRESS($G44,COLUMN())),0),0),IF($H44&gt;0,IF(AND(INDIRECT(ADDRESS($H44,44))=0,INDIRECT(ADDRESS($H44,38))&lt;&gt;"UL"),INDIRECT(ADDRESS($H44,COLUMN())),0),0),IF($I44&gt;0,IF(AND(INDIRECT(ADDRESS($I44,44))=0,INDIRECT(ADDRESS($I44,38))&lt;&gt;"UL"),INDIRECT(ADDRESS($I44,COLUMN())),0),0),IF($J44&gt;0,IF(AND(INDIRECT(ADDRESS($J44,44))=0,INDIRECT(ADDRESS($J44,38))&lt;&gt;"UL"),INDIRECT(ADDRESS($J44,COLUMN())),0),0),IF($K44&gt;0,IF(AND(INDIRECT(ADDRESS($K44,44))=0,INDIRECT(ADDRESS($K44,38))&lt;&gt;"UL"),INDIRECT(ADDRESS($K44,COLUMN())),0),0),IF($L44&gt;0,IF(AND(INDIRECT(ADDRESS($L44,44))=0,INDIRECT(ADDRESS($L44,38))&lt;&gt;"UL"),INDIRECT(ADDRESS($L44,COLUMN())),0),0),IF($M44&gt;0,IF(AND(INDIRECT(ADDRESS($M44,44))=0,INDIRECT(ADDRESS($M44,38))&lt;&gt;"UL"),INDIRECT(ADDRESS($M44,COLUMN())),0),0))</f>
        <v>0</v>
      </c>
      <c r="CC44" s="57">
        <f t="shared" ref="CC44:CC57" ca="1" si="27">IF(BV44="S",BH44,CB44)</f>
        <v>0</v>
      </c>
      <c r="CD44" s="57" cm="1">
        <f t="array" aca="1" ref="CD44" ca="1">SUM(IF($C44&gt;0,IF(AND(INDIRECT(ADDRESS($C44,44))=0,INDIRECT(ADDRESS($C44,38))&lt;&gt;"UL"),INDIRECT(ADDRESS($C44,COLUMN())),0),0),IF($D44&gt;0,IF(AND(INDIRECT(ADDRESS($D44,44))=0,INDIRECT(ADDRESS($D44,38))&lt;&gt;"UL"),INDIRECT(ADDRESS($D44,COLUMN())),0),0),IF($E44&gt;0,IF(AND(INDIRECT(ADDRESS($E44,44))=0,INDIRECT(ADDRESS($E44,38))&lt;&gt;"UL"),INDIRECT(ADDRESS($E44,COLUMN())),0),0),IF($F44&gt;0,IF(AND(INDIRECT(ADDRESS($F44,44))=0,INDIRECT(ADDRESS($F44,38))&lt;&gt;"UL"),INDIRECT(ADDRESS($F44,COLUMN())),0),0),IF($G44&gt;0,IF(AND(INDIRECT(ADDRESS($G44,44))=0,INDIRECT(ADDRESS($G44,38))&lt;&gt;"UL"),INDIRECT(ADDRESS($G44,COLUMN())),0),0),IF($H44&gt;0,IF(AND(INDIRECT(ADDRESS($H44,44))=0,INDIRECT(ADDRESS($H44,38))&lt;&gt;"UL"),INDIRECT(ADDRESS($H44,COLUMN())),0),0),IF($I44&gt;0,IF(AND(INDIRECT(ADDRESS($I44,44))=0,INDIRECT(ADDRESS($I44,38))&lt;&gt;"UL"),INDIRECT(ADDRESS($I44,COLUMN())),0),0),IF($J44&gt;0,IF(AND(INDIRECT(ADDRESS($J44,44))=0,INDIRECT(ADDRESS($J44,38))&lt;&gt;"UL"),INDIRECT(ADDRESS($J44,COLUMN())),0),0),IF($K44&gt;0,IF(AND(INDIRECT(ADDRESS($K44,44))=0,INDIRECT(ADDRESS($K44,38))&lt;&gt;"UL"),INDIRECT(ADDRESS($K44,COLUMN())),0),0),IF($L44&gt;0,IF(AND(INDIRECT(ADDRESS($L44,44))=0,INDIRECT(ADDRESS($L44,38))&lt;&gt;"UL"),INDIRECT(ADDRESS($L44,COLUMN())),0),0),IF($M44&gt;0,IF(AND(INDIRECT(ADDRESS($M44,44))=0,INDIRECT(ADDRESS($M44,38))&lt;&gt;"UL"),INDIRECT(ADDRESS($M44,COLUMN())),0),0))</f>
        <v>0</v>
      </c>
      <c r="CE44" s="57" cm="1">
        <f t="array" aca="1" ref="CE44" ca="1">SUM(IF($C44&gt;0,IF(AND(INDIRECT(ADDRESS($C44,44))=0,INDIRECT(ADDRESS($C44,38))&lt;&gt;"UL"),INDIRECT(ADDRESS($C44,COLUMN())),0),0),IF($D44&gt;0,IF(AND(INDIRECT(ADDRESS($D44,44))=0,INDIRECT(ADDRESS($D44,38))&lt;&gt;"UL"),INDIRECT(ADDRESS($D44,COLUMN())),0),0),IF($E44&gt;0,IF(AND(INDIRECT(ADDRESS($E44,44))=0,INDIRECT(ADDRESS($E44,38))&lt;&gt;"UL"),INDIRECT(ADDRESS($E44,COLUMN())),0),0),IF($F44&gt;0,IF(AND(INDIRECT(ADDRESS($F44,44))=0,INDIRECT(ADDRESS($F44,38))&lt;&gt;"UL"),INDIRECT(ADDRESS($F44,COLUMN())),0),0),IF($G44&gt;0,IF(AND(INDIRECT(ADDRESS($G44,44))=0,INDIRECT(ADDRESS($G44,38))&lt;&gt;"UL"),INDIRECT(ADDRESS($G44,COLUMN())),0),0),IF($H44&gt;0,IF(AND(INDIRECT(ADDRESS($H44,44))=0,INDIRECT(ADDRESS($H44,38))&lt;&gt;"UL"),INDIRECT(ADDRESS($H44,COLUMN())),0),0),IF($I44&gt;0,IF(AND(INDIRECT(ADDRESS($I44,44))=0,INDIRECT(ADDRESS($I44,38))&lt;&gt;"UL"),INDIRECT(ADDRESS($I44,COLUMN())),0),0),IF($J44&gt;0,IF(AND(INDIRECT(ADDRESS($J44,44))=0,INDIRECT(ADDRESS($J44,38))&lt;&gt;"UL"),INDIRECT(ADDRESS($J44,COLUMN())),0),0),IF($K44&gt;0,IF(AND(INDIRECT(ADDRESS($K44,44))=0,INDIRECT(ADDRESS($K44,38))&lt;&gt;"UL"),INDIRECT(ADDRESS($K44,COLUMN())),0),0),IF($L44&gt;0,IF(AND(INDIRECT(ADDRESS($L44,44))=0,INDIRECT(ADDRESS($L44,38))&lt;&gt;"UL"),INDIRECT(ADDRESS($L44,COLUMN())),0),0),IF($M44&gt;0,IF(AND(INDIRECT(ADDRESS($M44,44))=0,INDIRECT(ADDRESS($M44,38))&lt;&gt;"UL"),INDIRECT(ADDRESS($M44,COLUMN())),0),0))</f>
        <v>0</v>
      </c>
      <c r="CF44" s="57">
        <f t="shared" ref="CF44:CF57" ca="1" si="28">IF(BV44="S",CD44,CE44)</f>
        <v>0</v>
      </c>
      <c r="CG44" s="57">
        <f ca="1">IF(AD44&lt;BG44,((((BX44+CC44)*AB44)+((CA44+CF44)*(1-AB44)))*AD44),((((BX44*AB44)+((CA44)*(1-AB44)))*AD44)+(((CC44*AB44)+((CF44))*(1-AB44)))*BG44))</f>
        <v>1.2956932348046875</v>
      </c>
      <c r="CH44" s="57">
        <f t="shared" ref="CH44:CH57" ca="1" si="29">CG44/N44</f>
        <v>5.1827729392187501E-2</v>
      </c>
      <c r="CI44" s="19">
        <f t="shared" ref="CI44:CI57" ca="1" si="30">AD44*X44</f>
        <v>8.7881969886021025</v>
      </c>
      <c r="CJ44" s="19"/>
      <c r="CK44" s="57" cm="1">
        <f t="array" aca="1" ref="CK44" ca="1">IF(AU44="S", SUM(IF($C44&gt;0,IF(INDIRECT(ADDRESS($C44,43))&lt;&gt;1,INDIRECT(ADDRESS($C44,48)),0),0), IF($D44&gt;0,IF(INDIRECT(ADDRESS($D44,43))&lt;&gt;1,INDIRECT(ADDRESS($D44,48)),0),0), IF($E44&gt;0,IF(INDIRECT(ADDRESS($E44,43))&lt;&gt;1,INDIRECT(ADDRESS($E44,48)),0),0), IF($F44&gt;0,IF(INDIRECT(ADDRESS($F44,43))&lt;&gt;1,INDIRECT(ADDRESS($F44,48)),0),0), IF($G44&gt;0,IF(INDIRECT(ADDRESS($G44,43))&lt;&gt;1,INDIRECT(ADDRESS($G44,48)),0),0), IF($H44&gt;0,IF(INDIRECT(ADDRESS($H44,43))&lt;&gt;1,INDIRECT(ADDRESS($H44,48)),0),0), IF($I44&gt;0,IF(INDIRECT(ADDRESS($I44,43))&lt;&gt;1,INDIRECT(ADDRESS($I44,48)),0),0), IF($J44&gt;0,IF(INDIRECT(ADDRESS($J44,43))&lt;&gt;1,INDIRECT(ADDRESS($J44,48)),0),0), IF($K44&gt;0,IF(INDIRECT(ADDRESS($K44,43))&lt;&gt;1,INDIRECT(ADDRESS($K44,48)),0),0), IF($L44&gt;0,IF(INDIRECT(ADDRESS($L44,43))&lt;&gt;1,INDIRECT(ADDRESS($L44,48)),0),0), IF($M44&gt;0,IF(INDIRECT(ADDRESS($M44,43))&lt;&gt;1,INDIRECT(ADDRESS($M44,48)),0),0)), IF(AU44="L",SUM(IF($C44&gt;0,IF(INDIRECT(ADDRESS($C44,43))&lt;&gt;1,INDIRECT(ADDRESS($C44,50)),0),0), IF($D44&gt;0,IF(INDIRECT(ADDRESS($D44,43))&lt;&gt;1,INDIRECT(ADDRESS($D44,50)),0),0), IF($E44&gt;0,IF(INDIRECT(ADDRESS($E44,43))&lt;&gt;1,INDIRECT(ADDRESS($E44,50)),0),0), IF($F44&gt;0,IF(INDIRECT(ADDRESS($F44,43))&lt;&gt;1,INDIRECT(ADDRESS($F44,50)),0),0), IF($G44&gt;0,IF(INDIRECT(ADDRESS($G44,43))&lt;&gt;1,INDIRECT(ADDRESS($G44,50)),0),0), IF($G44&gt;0,IF(INDIRECT(ADDRESS($G44,43))&lt;&gt;1,INDIRECT(ADDRESS($G44,50)),0),0), IF($H44&gt;0,IF(INDIRECT(ADDRESS($H44,43))&lt;&gt;1,INDIRECT(ADDRESS($H44,50)),0),0), IF($I44&gt;0,IF(INDIRECT(ADDRESS($I44,43))&lt;&gt;1,INDIRECT(ADDRESS($I44,50)),0),0), IF($J44&gt;0,IF(INDIRECT(ADDRESS($J44,43))&lt;&gt;1,INDIRECT(ADDRESS($J44,50)),0),0), IF($K44&gt;0,IF(INDIRECT(ADDRESS($K44,43))&lt;&gt;1,INDIRECT(ADDRESS($K44,50)),0),0), IF($L44&gt;0,IF(INDIRECT(ADDRESS($L44,43))&lt;&gt;1,INDIRECT(ADDRESS($L44,50)),0),0), IF($M44&gt;0,IF(INDIRECT(ADDRESS($M44,43))&lt;&gt;1,INDIRECT(ADDRESS($M44,50)),0),0)), SUM(IF($C44&gt;0,IF(INDIRECT(ADDRESS($C44,43))&lt;&gt;1,INDIRECT(ADDRESS($C44,49)),0),0), IF($D44&gt;0,IF(INDIRECT(ADDRESS($D44,43))&lt;&gt;1,INDIRECT(ADDRESS($D44,49)),0),0), IF($E44&gt;0,IF(INDIRECT(ADDRESS($E44,43))&lt;&gt;1,INDIRECT(ADDRESS($E44,49)),0),0), IF($F44&gt;0,IF(INDIRECT(ADDRESS($F44,43))&lt;&gt;1,INDIRECT(ADDRESS($F44,49)),0),0), IF($G44&gt;0,IF(INDIRECT(ADDRESS($G44,43))&lt;&gt;1,INDIRECT(ADDRESS($G44,49)),0),0), IF($G44&gt;0,IF(INDIRECT(ADDRESS($G44,43))&lt;&gt;1,INDIRECT(ADDRESS($G44,49)),0),0), IF($H44&gt;0,IF(INDIRECT(ADDRESS($H44,43))&lt;&gt;1,INDIRECT(ADDRESS($H44,49)),0),0), IF($I44&gt;0,IF(INDIRECT(ADDRESS($I44,43))&lt;&gt;1,INDIRECT(ADDRESS($I44,49)),0),0), IF($J44&gt;0,IF(INDIRECT(ADDRESS($J44,43))&lt;&gt;1,INDIRECT(ADDRESS($J44,49)),0),0), IF($K44&gt;0,IF(INDIRECT(ADDRESS($K44,43))&lt;&gt;1,INDIRECT(ADDRESS($K44,49)),0),0), IF($L44&gt;0,IF(INDIRECT(ADDRESS($L44,43))&lt;&gt;1,INDIRECT(ADDRESS($L44,49)),0),0), IF($M44&gt;0,IF(INDIRECT(ADDRESS($M44,43))&lt;&gt;1,INDIRECT(ADDRESS($M44,49)),0),0))))</f>
        <v>1</v>
      </c>
      <c r="CL44" s="57" cm="1">
        <f t="array" aca="1" ref="CL44" ca="1">SUM(IF($C44&gt;0,IF(INDIRECT(ADDRESS($C44,44))=1,INDIRECT(ADDRESS($C44,90)),0),0), IF($D44&gt;0,IF(INDIRECT(ADDRESS($D44,44))=1,INDIRECT(ADDRESS($D44,90)),0),0), IF($E44&gt;0,IF(INDIRECT(ADDRESS($E44,44))=1,INDIRECT(ADDRESS($E44,90)),0),0), IF($F44&gt;0,IF(INDIRECT(ADDRESS($F44,44))=1,INDIRECT(ADDRESS($F44,90)),0),0), IF($G44&gt;0,IF(INDIRECT(ADDRESS($G44,44))=1,INDIRECT(ADDRESS($G44,90)),0),0), IF($H44&gt;0,IF(INDIRECT(ADDRESS($H44,44))=1,INDIRECT(ADDRESS($H44,90)),0),0), IF($I44&gt;0,IF(INDIRECT(ADDRESS($I44,44))=1,INDIRECT(ADDRESS($I44,90)),0),0), IF($J44&gt;0,IF(INDIRECT(ADDRESS($J44,44))=1,INDIRECT(ADDRESS($J44,90)),0),0), IF($K44&gt;0,IF(INDIRECT(ADDRESS($K44,44))=1,INDIRECT(ADDRESS($K44,90)),0),0), IF($L44&gt;0,IF(INDIRECT(ADDRESS($L44,44))=1,INDIRECT(ADDRESS($L44,90)),0),0), IF($M44&gt;0,IF(INDIRECT(ADDRESS($M44,44))=1,INDIRECT(ADDRESS($M44,90)),0),0))</f>
        <v>0</v>
      </c>
      <c r="CM44" s="56">
        <f t="shared" ref="CM44:CM57" ca="1" si="31">((BU44/$BU$34)^$BU$296)</f>
        <v>0.65325182871279697</v>
      </c>
      <c r="CN44" s="59"/>
    </row>
    <row r="45" spans="1:92" x14ac:dyDescent="0.25">
      <c r="A45" s="62" t="s">
        <v>123</v>
      </c>
      <c r="B45" s="122">
        <v>6</v>
      </c>
      <c r="C45" s="122">
        <v>17</v>
      </c>
      <c r="D45" s="122">
        <v>20</v>
      </c>
      <c r="E45" s="122">
        <v>29</v>
      </c>
      <c r="F45" s="122">
        <v>30</v>
      </c>
      <c r="G45" s="122"/>
      <c r="H45" s="122"/>
      <c r="I45" s="67"/>
      <c r="J45" s="67"/>
      <c r="K45" s="67"/>
      <c r="L45" s="67"/>
      <c r="M45" s="67"/>
      <c r="N45" s="67">
        <f t="shared" ca="1" si="15"/>
        <v>27</v>
      </c>
      <c r="O45" s="67" t="str" cm="1">
        <f t="array" aca="1" ref="O45" ca="1">INDIRECT(ADDRESS($B45,COLUMN()))</f>
        <v>Fighter</v>
      </c>
      <c r="P45" s="67" cm="1">
        <f t="array" aca="1" ref="P45" ca="1">INDIRECT(ADDRESS($B45,COLUMN()))</f>
        <v>2</v>
      </c>
      <c r="Q45" s="67" t="str" cm="1">
        <f t="array" aca="1" ref="Q45" ca="1">INDIRECT(ADDRESS($B45,COLUMN()))</f>
        <v>-</v>
      </c>
      <c r="R45" s="67" t="str" cm="1">
        <f t="array" aca="1" ref="R45" ca="1">INDIRECT(ADDRESS($B45,COLUMN()))</f>
        <v>-</v>
      </c>
      <c r="S45" s="67" cm="1">
        <f t="array" aca="1" ref="S45" ca="1">INDIRECT(ADDRESS($B45,COLUMN()))</f>
        <v>2</v>
      </c>
      <c r="T45" s="67" t="str" cm="1">
        <f t="array" aca="1" ref="T45" ca="1">INDIRECT(ADDRESS($B45,COLUMN()))</f>
        <v>1-7</v>
      </c>
      <c r="U45" s="67" cm="1">
        <f t="array" aca="1" ref="U45" ca="1">INDIRECT(ADDRESS($B45,COLUMN()))</f>
        <v>7</v>
      </c>
      <c r="V45" s="67" cm="1">
        <f t="array" aca="1" ref="V45" ca="1">INDIRECT(ADDRESS($B45,COLUMN()))</f>
        <v>0</v>
      </c>
      <c r="W45" s="67" cm="1">
        <f t="array" aca="1" ref="W45" ca="1">INDIRECT(ADDRESS($B45,COLUMN()))</f>
        <v>2</v>
      </c>
      <c r="X45" s="67" cm="1">
        <f t="array" aca="1" ref="X45" ca="1">INDIRECT(ADDRESS($B45,COLUMN()))</f>
        <v>5</v>
      </c>
      <c r="Y45" s="67" cm="1">
        <f t="array" aca="1" ref="Y45" ca="1">INDIRECT(ADDRESS($B45,COLUMN()))</f>
        <v>1</v>
      </c>
      <c r="Z45" s="67" cm="1">
        <f t="array" aca="1" ref="Z45" ca="1">INDIRECT(ADDRESS($B45,COLUMN()))</f>
        <v>5</v>
      </c>
      <c r="AA45" s="67" t="str">
        <f ca="1">AA38</f>
        <v>Rocket Boosters</v>
      </c>
      <c r="AB45" s="56">
        <f t="shared" ca="1" si="16"/>
        <v>0.80232854262492292</v>
      </c>
      <c r="AC45" s="56">
        <f t="shared" ca="1" si="17"/>
        <v>0.95395921352651636</v>
      </c>
      <c r="AD45" s="56">
        <f t="shared" ca="1" si="18"/>
        <v>1.6590595017852459</v>
      </c>
      <c r="AF45" s="52"/>
      <c r="AG45" s="52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2"/>
      <c r="AU45" s="54" t="s">
        <v>117</v>
      </c>
      <c r="AV45" s="57" cm="1">
        <f t="array" aca="1" ref="AV45" ca="1">SUM(IF($C45&gt;0,IF(AND(INDIRECT(ADDRESS($C45,44))=0,INDIRECT(ADDRESS($C45,38))="UL",ISERROR(SEARCH("Rear",INDIRECT(ADDRESS($C45,33)))),ISERROR(SEARCH("Side",INDIRECT(ADDRESS($C45,33))))),INDIRECT(ADDRESS($C45,COLUMN())),0),0),IF($D45&gt;0,IF(AND(INDIRECT(ADDRESS($D45,44))=0,INDIRECT(ADDRESS($D45,38))="UL",ISERROR(SEARCH("Rear",INDIRECT(ADDRESS($D45,33)))),ISERROR(SEARCH("Side",INDIRECT(ADDRESS($D45,33))))),INDIRECT(ADDRESS($D45,COLUMN())),0),0),IF($E45&gt;0,IF(AND(INDIRECT(ADDRESS($E45,44))=0,INDIRECT(ADDRESS($E45,38))="UL",ISERROR(SEARCH("Rear",INDIRECT(ADDRESS($E45,33)))),ISERROR(SEARCH("Side",INDIRECT(ADDRESS($E45,33))))),INDIRECT(ADDRESS($E45,COLUMN())),0),0),IF($F45&gt;0,IF(AND(INDIRECT(ADDRESS($F45,44))=0,INDIRECT(ADDRESS($F45,38))="UL",ISERROR(SEARCH("Rear",INDIRECT(ADDRESS($F45,33)))),ISERROR(SEARCH("Side",INDIRECT(ADDRESS($F45,33))))),INDIRECT(ADDRESS($F45,COLUMN())),0),0),IF($G45&gt;0,IF(AND(INDIRECT(ADDRESS($G45,44))=0,INDIRECT(ADDRESS($G45,38))="UL",ISERROR(SEARCH("Rear",INDIRECT(ADDRESS($G45,33)))),ISERROR(SEARCH("Side",INDIRECT(ADDRESS($G45,33))))),INDIRECT(ADDRESS($G45,COLUMN())),0),0),IF($H45&gt;0,IF(AND(INDIRECT(ADDRESS($H45,44))=0,INDIRECT(ADDRESS($H45,38))="UL",ISERROR(SEARCH("Rear",INDIRECT(ADDRESS($H45,33)))),ISERROR(SEARCH("Side",INDIRECT(ADDRESS($H45,33))))),INDIRECT(ADDRESS($H45,COLUMN())),0),0),IF($I45&gt;0,IF(AND(INDIRECT(ADDRESS($I45,44))=0,INDIRECT(ADDRESS($I45,38))="UL",ISERROR(SEARCH("Rear",INDIRECT(ADDRESS($I45,33)))),ISERROR(SEARCH("Side",INDIRECT(ADDRESS($I45,33))))),INDIRECT(ADDRESS($I45,COLUMN())),0),0),IF($J45&gt;0,IF(AND(INDIRECT(ADDRESS($J45,44))=0,INDIRECT(ADDRESS($J45,38))="UL",ISERROR(SEARCH("Rear",INDIRECT(ADDRESS($J45,33)))),ISERROR(SEARCH("Side",INDIRECT(ADDRESS($J45,33))))),INDIRECT(ADDRESS($J45,COLUMN())),0),0),IF($K45&gt;0,IF(AND(INDIRECT(ADDRESS($K45,44))=0,INDIRECT(ADDRESS($K45,38))="UL",ISERROR(SEARCH("Rear",INDIRECT(ADDRESS($K45,33)))),ISERROR(SEARCH("Side",INDIRECT(ADDRESS($K45,33))))),INDIRECT(ADDRESS($K45,COLUMN())),0),0),IF($L45&gt;0,IF(AND(INDIRECT(ADDRESS($L45,44))=0,INDIRECT(ADDRESS($L45,38))="UL",ISERROR(SEARCH("Rear",INDIRECT(ADDRESS($L45,33)))),ISERROR(SEARCH("Side",INDIRECT(ADDRESS($L45,33))))),INDIRECT(ADDRESS($L45,COLUMN())),0),0),IF($M45&gt;0,IF(AND(INDIRECT(ADDRESS($M45,44))=0,INDIRECT(ADDRESS($M45,38))="UL",ISERROR(SEARCH("Rear",INDIRECT(ADDRESS($M45,33)))),ISERROR(SEARCH("Side",INDIRECT(ADDRESS($M45,33))))),INDIRECT(ADDRESS($M45,COLUMN())),0),0))</f>
        <v>0.16666666666666666</v>
      </c>
      <c r="AW45" s="57" cm="1">
        <f t="array" aca="1" ref="AW45" ca="1">SUM(IF($C45&gt;0,IF(AND(INDIRECT(ADDRESS($C45,44))=0,INDIRECT(ADDRESS($C45,38))="UL",ISERROR(SEARCH("Rear",INDIRECT(ADDRESS($C45,33)))),ISERROR(SEARCH("Side",INDIRECT(ADDRESS($C45,33))))),INDIRECT(ADDRESS($C45,COLUMN())),0),0),IF($D45&gt;0,IF(AND(INDIRECT(ADDRESS($D45,44))=0,INDIRECT(ADDRESS($D45,38))="UL",ISERROR(SEARCH("Rear",INDIRECT(ADDRESS($D45,33)))),ISERROR(SEARCH("Side",INDIRECT(ADDRESS($D45,33))))),INDIRECT(ADDRESS($D45,COLUMN())),0),0),IF($E45&gt;0,IF(AND(INDIRECT(ADDRESS($E45,44))=0,INDIRECT(ADDRESS($E45,38))="UL",ISERROR(SEARCH("Rear",INDIRECT(ADDRESS($E45,33)))),ISERROR(SEARCH("Side",INDIRECT(ADDRESS($E45,33))))),INDIRECT(ADDRESS($E45,COLUMN())),0),0),IF($F45&gt;0,IF(AND(INDIRECT(ADDRESS($F45,44))=0,INDIRECT(ADDRESS($F45,38))="UL",ISERROR(SEARCH("Rear",INDIRECT(ADDRESS($F45,33)))),ISERROR(SEARCH("Side",INDIRECT(ADDRESS($F45,33))))),INDIRECT(ADDRESS($F45,COLUMN())),0),0),IF($G45&gt;0,IF(AND(INDIRECT(ADDRESS($G45,44))=0,INDIRECT(ADDRESS($G45,38))="UL",ISERROR(SEARCH("Rear",INDIRECT(ADDRESS($G45,33)))),ISERROR(SEARCH("Side",INDIRECT(ADDRESS($G45,33))))),INDIRECT(ADDRESS($G45,COLUMN())),0),0),IF($H45&gt;0,IF(AND(INDIRECT(ADDRESS($H45,44))=0,INDIRECT(ADDRESS($H45,38))="UL",ISERROR(SEARCH("Rear",INDIRECT(ADDRESS($H45,33)))),ISERROR(SEARCH("Side",INDIRECT(ADDRESS($H45,33))))),INDIRECT(ADDRESS($H45,COLUMN())),0),0),IF($I45&gt;0,IF(AND(INDIRECT(ADDRESS($I45,44))=0,INDIRECT(ADDRESS($I45,38))="UL",ISERROR(SEARCH("Rear",INDIRECT(ADDRESS($I45,33)))),ISERROR(SEARCH("Side",INDIRECT(ADDRESS($I45,33))))),INDIRECT(ADDRESS($I45,COLUMN())),0),0),IF($J45&gt;0,IF(AND(INDIRECT(ADDRESS($J45,44))=0,INDIRECT(ADDRESS($J45,38))="UL",ISERROR(SEARCH("Rear",INDIRECT(ADDRESS($J45,33)))),ISERROR(SEARCH("Side",INDIRECT(ADDRESS($J45,33))))),INDIRECT(ADDRESS($J45,COLUMN())),0),0),IF($K45&gt;0,IF(AND(INDIRECT(ADDRESS($K45,44))=0,INDIRECT(ADDRESS($K45,38))="UL",ISERROR(SEARCH("Rear",INDIRECT(ADDRESS($K45,33)))),ISERROR(SEARCH("Side",INDIRECT(ADDRESS($K45,33))))),INDIRECT(ADDRESS($K45,COLUMN())),0),0),IF($L45&gt;0,IF(AND(INDIRECT(ADDRESS($L45,44))=0,INDIRECT(ADDRESS($L45,38))="UL",ISERROR(SEARCH("Rear",INDIRECT(ADDRESS($L45,33)))),ISERROR(SEARCH("Side",INDIRECT(ADDRESS($L45,33))))),INDIRECT(ADDRESS($L45,COLUMN())),0),0),IF($M45&gt;0,IF(AND(INDIRECT(ADDRESS($M45,44))=0,INDIRECT(ADDRESS($M45,38))="UL",ISERROR(SEARCH("Rear",INDIRECT(ADDRESS($M45,33)))),ISERROR(SEARCH("Side",INDIRECT(ADDRESS($M45,33))))),INDIRECT(ADDRESS($M45,COLUMN())),0),0))</f>
        <v>1.4999999999999998</v>
      </c>
      <c r="AX45" s="57" cm="1">
        <f t="array" aca="1" ref="AX45" ca="1">SUM(IF($C45&gt;0,IF(AND(INDIRECT(ADDRESS($C45,44))=0,INDIRECT(ADDRESS($C45,38))="UL",ISERROR(SEARCH("Rear",INDIRECT(ADDRESS($C45,33)))),ISERROR(SEARCH("Side",INDIRECT(ADDRESS($C45,33))))),INDIRECT(ADDRESS($C45,COLUMN())),0),0),IF($D45&gt;0,IF(AND(INDIRECT(ADDRESS($D45,44))=0,INDIRECT(ADDRESS($D45,38))="UL",ISERROR(SEARCH("Rear",INDIRECT(ADDRESS($D45,33)))),ISERROR(SEARCH("Side",INDIRECT(ADDRESS($D45,33))))),INDIRECT(ADDRESS($D45,COLUMN())),0),0),IF($E45&gt;0,IF(AND(INDIRECT(ADDRESS($E45,44))=0,INDIRECT(ADDRESS($E45,38))="UL",ISERROR(SEARCH("Rear",INDIRECT(ADDRESS($E45,33)))),ISERROR(SEARCH("Side",INDIRECT(ADDRESS($E45,33))))),INDIRECT(ADDRESS($E45,COLUMN())),0),0),IF($F45&gt;0,IF(AND(INDIRECT(ADDRESS($F45,44))=0,INDIRECT(ADDRESS($F45,38))="UL",ISERROR(SEARCH("Rear",INDIRECT(ADDRESS($F45,33)))),ISERROR(SEARCH("Side",INDIRECT(ADDRESS($F45,33))))),INDIRECT(ADDRESS($F45,COLUMN())),0),0),IF($G45&gt;0,IF(AND(INDIRECT(ADDRESS($G45,44))=0,INDIRECT(ADDRESS($G45,38))="UL",ISERROR(SEARCH("Rear",INDIRECT(ADDRESS($G45,33)))),ISERROR(SEARCH("Side",INDIRECT(ADDRESS($G45,33))))),INDIRECT(ADDRESS($G45,COLUMN())),0),0),IF($H45&gt;0,IF(AND(INDIRECT(ADDRESS($H45,44))=0,INDIRECT(ADDRESS($H45,38))="UL",ISERROR(SEARCH("Rear",INDIRECT(ADDRESS($H45,33)))),ISERROR(SEARCH("Side",INDIRECT(ADDRESS($H45,33))))),INDIRECT(ADDRESS($H45,COLUMN())),0),0),IF($I45&gt;0,IF(AND(INDIRECT(ADDRESS($I45,44))=0,INDIRECT(ADDRESS($I45,38))="UL",ISERROR(SEARCH("Rear",INDIRECT(ADDRESS($I45,33)))),ISERROR(SEARCH("Side",INDIRECT(ADDRESS($I45,33))))),INDIRECT(ADDRESS($I45,COLUMN())),0),0),IF($J45&gt;0,IF(AND(INDIRECT(ADDRESS($J45,44))=0,INDIRECT(ADDRESS($J45,38))="UL",ISERROR(SEARCH("Rear",INDIRECT(ADDRESS($J45,33)))),ISERROR(SEARCH("Side",INDIRECT(ADDRESS($J45,33))))),INDIRECT(ADDRESS($J45,COLUMN())),0),0),IF($K45&gt;0,IF(AND(INDIRECT(ADDRESS($K45,44))=0,INDIRECT(ADDRESS($K45,38))="UL",ISERROR(SEARCH("Rear",INDIRECT(ADDRESS($K45,33)))),ISERROR(SEARCH("Side",INDIRECT(ADDRESS($K45,33))))),INDIRECT(ADDRESS($K45,COLUMN())),0),0),IF($L45&gt;0,IF(AND(INDIRECT(ADDRESS($L45,44))=0,INDIRECT(ADDRESS($L45,38))="UL",ISERROR(SEARCH("Rear",INDIRECT(ADDRESS($L45,33)))),ISERROR(SEARCH("Side",INDIRECT(ADDRESS($L45,33))))),INDIRECT(ADDRESS($L45,COLUMN())),0),0),IF($M45&gt;0,IF(AND(INDIRECT(ADDRESS($M45,44))=0,INDIRECT(ADDRESS($M45,38))="UL",ISERROR(SEARCH("Rear",INDIRECT(ADDRESS($M45,33)))),ISERROR(SEARCH("Side",INDIRECT(ADDRESS($M45,33))))),INDIRECT(ADDRESS($M45,COLUMN())),0),0))</f>
        <v>0.72222222222222221</v>
      </c>
      <c r="AY45" s="58">
        <f t="shared" ca="1" si="19"/>
        <v>1.4999999999999998</v>
      </c>
      <c r="AZ45" s="58">
        <f t="shared" ca="1" si="20"/>
        <v>0.79629629629629628</v>
      </c>
      <c r="BA45" s="58" cm="1">
        <f t="array" aca="1" ref="BA45" ca="1">SUM(IF($C45&gt;0,IF(AND(INDIRECT(ADDRESS($C45,44))=0,INDIRECT(ADDRESS($C45,38))="UL"),INDIRECT(ADDRESS($C45,COLUMN())),0),0),IF($D45&gt;0,IF(AND(INDIRECT(ADDRESS($D45,44))=0,INDIRECT(ADDRESS($D45,38))="UL"),INDIRECT(ADDRESS($D45,COLUMN())),0),0),IF($E45&gt;0,IF(AND(INDIRECT(ADDRESS($E45,44))=0,INDIRECT(ADDRESS($E45,38))="UL"),INDIRECT(ADDRESS($E45,COLUMN())),0),0),IF($F45&gt;0,IF(AND(INDIRECT(ADDRESS($F45,44))=0,INDIRECT(ADDRESS($F45,38))="UL"),INDIRECT(ADDRESS($F45,COLUMN())),0),0),IF($G45&gt;0,IF(AND(INDIRECT(ADDRESS($G45,44))=0,INDIRECT(ADDRESS($G45,38))="UL"),INDIRECT(ADDRESS($G45,COLUMN())),0),0),IF($H45&gt;0,IF(AND(INDIRECT(ADDRESS($H45,44))=0,INDIRECT(ADDRESS($H45,38))="UL"),INDIRECT(ADDRESS($H45,COLUMN())),0),0),IF($I45&gt;0,IF(AND(INDIRECT(ADDRESS($I45,44))=0,INDIRECT(ADDRESS($I45,38))="UL"),INDIRECT(ADDRESS($I45,COLUMN())),0),0),IF($J45&gt;0,IF(AND(INDIRECT(ADDRESS($J45,44))=0,INDIRECT(ADDRESS($J45,38))="UL"),INDIRECT(ADDRESS($J45,COLUMN())),0),0),IF($K45&gt;0,IF(AND(INDIRECT(ADDRESS($K45,44))=0,INDIRECT(ADDRESS($K45,38))="UL"),INDIRECT(ADDRESS($K45,COLUMN())),0),0),IF($L45&gt;0,IF(AND(INDIRECT(ADDRESS($L45,44))=0,INDIRECT(ADDRESS($L45,38))="UL"),INDIRECT(ADDRESS($L45,COLUMN())),0),0),IF($M45&gt;0,IF(AND(INDIRECT(ADDRESS($M45,44))=0,INDIRECT(ADDRESS($M45,38))="UL"),INDIRECT(ADDRESS($M45,COLUMN())),0),0))</f>
        <v>0.50758377425044088</v>
      </c>
      <c r="BB45" s="58" cm="1">
        <f t="array" aca="1" ref="BB45" ca="1">SUM(IF($C45&gt;0,IF(AND(INDIRECT(ADDRESS($C45,44))=0,INDIRECT(ADDRESS($C45,38))="UL"),INDIRECT(ADDRESS($C45,COLUMN())),0),0),IF($D45&gt;0,IF(AND(INDIRECT(ADDRESS($D45,44))=0,INDIRECT(ADDRESS($D45,38))="UL"),INDIRECT(ADDRESS($D45,COLUMN())),0),0),IF($E45&gt;0,IF(AND(INDIRECT(ADDRESS($E45,44))=0,INDIRECT(ADDRESS($E45,38))="UL"),INDIRECT(ADDRESS($E45,COLUMN())),0),0),IF($F45&gt;0,IF(AND(INDIRECT(ADDRESS($F45,44))=0,INDIRECT(ADDRESS($F45,38))="UL"),INDIRECT(ADDRESS($F45,COLUMN())),0),0),IF($G45&gt;0,IF(AND(INDIRECT(ADDRESS($G45,44))=0,INDIRECT(ADDRESS($G45,38))="UL"),INDIRECT(ADDRESS($G45,COLUMN())),0),0),IF($H45&gt;0,IF(AND(INDIRECT(ADDRESS($H45,44))=0,INDIRECT(ADDRESS($H45,38))="UL"),INDIRECT(ADDRESS($H45,COLUMN())),0),0),IF($I45&gt;0,IF(AND(INDIRECT(ADDRESS($I45,44))=0,INDIRECT(ADDRESS($I45,38))="UL"),INDIRECT(ADDRESS($I45,COLUMN())),0),0),IF($J45&gt;0,IF(AND(INDIRECT(ADDRESS($J45,44))=0,INDIRECT(ADDRESS($J45,38))="UL"),INDIRECT(ADDRESS($J45,COLUMN())),0),0),IF($K45&gt;0,IF(AND(INDIRECT(ADDRESS($K45,44))=0,INDIRECT(ADDRESS($K45,38))="UL"),INDIRECT(ADDRESS($K45,COLUMN())),0),0),IF($L45&gt;0,IF(AND(INDIRECT(ADDRESS($L45,44))=0,INDIRECT(ADDRESS($L45,38))="UL"),INDIRECT(ADDRESS($L45,COLUMN())),0),0),IF($M45&gt;0,IF(AND(INDIRECT(ADDRESS($M45,44))=0,INDIRECT(ADDRESS($M45,38))="UL"),INDIRECT(ADDRESS($M45,COLUMN())),0),0))</f>
        <v>0.21975308641975305</v>
      </c>
      <c r="BC45" s="58" cm="1">
        <f t="array" aca="1" ref="BC45" ca="1">SUM(IF($C45&gt;0,IF(AND(INDIRECT(ADDRESS($C45,44))=0,INDIRECT(ADDRESS($C45,38))="UL"),INDIRECT(ADDRESS($C45,COLUMN())),0),0),IF($D45&gt;0,IF(AND(INDIRECT(ADDRESS($D45,44))=0,INDIRECT(ADDRESS($D45,38))="UL"),INDIRECT(ADDRESS($D45,COLUMN())),0),0),IF($E45&gt;0,IF(AND(INDIRECT(ADDRESS($E45,44))=0,INDIRECT(ADDRESS($E45,38))="UL"),INDIRECT(ADDRESS($E45,COLUMN())),0),0),IF($F45&gt;0,IF(AND(INDIRECT(ADDRESS($F45,44))=0,INDIRECT(ADDRESS($F45,38))="UL"),INDIRECT(ADDRESS($F45,COLUMN())),0),0),IF($G45&gt;0,IF(AND(INDIRECT(ADDRESS($G45,44))=0,INDIRECT(ADDRESS($G45,38))="UL"),INDIRECT(ADDRESS($G45,COLUMN())),0),0),IF($H45&gt;0,IF(AND(INDIRECT(ADDRESS($H45,44))=0,INDIRECT(ADDRESS($H45,38))="UL"),INDIRECT(ADDRESS($H45,COLUMN())),0),0),IF($I45&gt;0,IF(AND(INDIRECT(ADDRESS($I45,44))=0,INDIRECT(ADDRESS($I45,38))="UL"),INDIRECT(ADDRESS($I45,COLUMN())),0),0),IF($J45&gt;0,IF(AND(INDIRECT(ADDRESS($J45,44))=0,INDIRECT(ADDRESS($J45,38))="UL"),INDIRECT(ADDRESS($J45,COLUMN())),0),0),IF($K45&gt;0,IF(AND(INDIRECT(ADDRESS($K45,44))=0,INDIRECT(ADDRESS($K45,38))="UL"),INDIRECT(ADDRESS($K45,COLUMN())),0),0),IF($L45&gt;0,IF(AND(INDIRECT(ADDRESS($L45,44))=0,INDIRECT(ADDRESS($L45,38))="UL"),INDIRECT(ADDRESS($L45,COLUMN())),0),0),IF($M45&gt;0,IF(AND(INDIRECT(ADDRESS($M45,44))=0,INDIRECT(ADDRESS($M45,38))="UL"),INDIRECT(ADDRESS($M45,COLUMN())),0),0))</f>
        <v>0.29664902998236331</v>
      </c>
      <c r="BD45" s="58" cm="1">
        <f t="array" aca="1" ref="BD45" ca="1">SUM(IF($C45&gt;0,IF(AND(INDIRECT(ADDRESS($C45,44))=0,INDIRECT(ADDRESS($C45,38))="UL"),INDIRECT(ADDRESS($C45,COLUMN())),0),0),IF($D45&gt;0,IF(AND(INDIRECT(ADDRESS($D45,44))=0,INDIRECT(ADDRESS($D45,38))="UL"),INDIRECT(ADDRESS($D45,COLUMN())),0),0),IF($E45&gt;0,IF(AND(INDIRECT(ADDRESS($E45,44))=0,INDIRECT(ADDRESS($E45,38))="UL"),INDIRECT(ADDRESS($E45,COLUMN())),0),0),IF($F45&gt;0,IF(AND(INDIRECT(ADDRESS($F45,44))=0,INDIRECT(ADDRESS($F45,38))="UL"),INDIRECT(ADDRESS($F45,COLUMN())),0),0),IF($G45&gt;0,IF(AND(INDIRECT(ADDRESS($G45,44))=0,INDIRECT(ADDRESS($G45,38))="UL"),INDIRECT(ADDRESS($G45,COLUMN())),0),0),IF($H45&gt;0,IF(AND(INDIRECT(ADDRESS($H45,44))=0,INDIRECT(ADDRESS($H45,38))="UL"),INDIRECT(ADDRESS($H45,COLUMN())),0),0),IF($I45&gt;0,IF(AND(INDIRECT(ADDRESS($I45,44))=0,INDIRECT(ADDRESS($I45,38))="UL"),INDIRECT(ADDRESS($I45,COLUMN())),0),0),IF($J45&gt;0,IF(AND(INDIRECT(ADDRESS($J45,44))=0,INDIRECT(ADDRESS($J45,38))="UL"),INDIRECT(ADDRESS($J45,COLUMN())),0),0),IF($K45&gt;0,IF(AND(INDIRECT(ADDRESS($K45,44))=0,INDIRECT(ADDRESS($K45,38))="UL"),INDIRECT(ADDRESS($K45,COLUMN())),0),0),IF($L45&gt;0,IF(AND(INDIRECT(ADDRESS($L45,44))=0,INDIRECT(ADDRESS($L45,38))="UL"),INDIRECT(ADDRESS($L45,COLUMN())),0),0),IF($M45&gt;0,IF(AND(INDIRECT(ADDRESS($M45,44))=0,INDIRECT(ADDRESS($M45,38))="UL"),INDIRECT(ADDRESS($M45,COLUMN())),0),0))</f>
        <v>0.4814814814814814</v>
      </c>
      <c r="BE45" s="57">
        <f t="shared" ca="1" si="21"/>
        <v>0.29664902998236331</v>
      </c>
      <c r="BF45" s="57" cm="1">
        <f t="array" aca="1" ref="BF45" ca="1">SUM(IF($C45&gt;0,IF(INDIRECT(ADDRESS($C45,45))=1,INDIRECT(ADDRESS($C45,52))*INDIRECT(ADDRESS($C45,42))/5,0),0), IF($D45&gt;0,IF(INDIRECT(ADDRESS($D45,45))=1,INDIRECT(ADDRESS($D45,52))*INDIRECT(ADDRESS($D45,42))/5,0),0), IF($E45&gt;0,IF(INDIRECT(ADDRESS($E45,45))=1,INDIRECT(ADDRESS($E45,52))*INDIRECT(ADDRESS($E45,42))/5,0),0), IF($F45&gt;0,IF(INDIRECT(ADDRESS($F45,45))=1,INDIRECT(ADDRESS($F45,52))*INDIRECT(ADDRESS($F45,42))/5,0),0), IF($G45&gt;0,IF(INDIRECT(ADDRESS($G45,45))=1,INDIRECT(ADDRESS($G45,52))*INDIRECT(ADDRESS($G45,42))/5,0),0), IF($H45&gt;0,IF(INDIRECT(ADDRESS($H45,45))=1,INDIRECT(ADDRESS($H45,52))*INDIRECT(ADDRESS($H45,42))/5,0),0)
)*$BF$296/100</f>
        <v>0</v>
      </c>
      <c r="BG45" s="19">
        <v>1</v>
      </c>
      <c r="BH45" s="57" cm="1">
        <f t="array" aca="1" ref="BH45" ca="1">SUM(IF($C45&gt;0,IF(AND(INDIRECT(ADDRESS($C45,44))=0,INDIRECT(ADDRESS($C45,38))&lt;&gt;"UL"),INDIRECT(ADDRESS($C45,COLUMN()-12)),0),0), IF($D45&gt;0,IF(AND(INDIRECT(ADDRESS($D45,44))=0,INDIRECT(ADDRESS($D45,38))&lt;&gt;"UL"),INDIRECT(ADDRESS($D45,COLUMN()-12)),0),0), IF($E45&gt;0,IF(AND(INDIRECT(ADDRESS($E45,44))=0,INDIRECT(ADDRESS($E45,38))&lt;&gt;"UL"),INDIRECT(ADDRESS($E45,COLUMN()-12)),0),0), IF($F45&gt;0,IF(AND(INDIRECT(ADDRESS($F45,44))=0,INDIRECT(ADDRESS($F45,38))&lt;&gt;"UL"),INDIRECT(ADDRESS($F45,COLUMN()-12)),0),0), IF($G45&gt;0,IF(AND(INDIRECT(ADDRESS($G45,44))=0,INDIRECT(ADDRESS($G45,38))&lt;&gt;"UL"),INDIRECT(ADDRESS($G45,COLUMN()-12)),0),0), IF($H45&gt;0,IF(AND(INDIRECT(ADDRESS($H45,44))=0,INDIRECT(ADDRESS($H45,38))&lt;&gt;"UL"),INDIRECT(ADDRESS($H45,COLUMN()-12)),0),0), IF($I45&gt;0,IF(AND(INDIRECT(ADDRESS($I45,44))=0,INDIRECT(ADDRESS($I45,38))&lt;&gt;"UL"),INDIRECT(ADDRESS($I45,COLUMN()-12)),0),0), IF($J45&gt;0,IF(AND(INDIRECT(ADDRESS($J45,44))=0,INDIRECT(ADDRESS($J45,38))&lt;&gt;"UL"),INDIRECT(ADDRESS($J45,COLUMN()-12)),0),0), IF($K45&gt;0,IF(AND(INDIRECT(ADDRESS($K45,44))=0,INDIRECT(ADDRESS($K45,38))&lt;&gt;"UL"),INDIRECT(ADDRESS($K45,COLUMN()-12)),0),0), IF($L45&gt;0,IF(AND(INDIRECT(ADDRESS($L45,44))=0,INDIRECT(ADDRESS($L45,38))&lt;&gt;"UL"),INDIRECT(ADDRESS($L45,COLUMN()-12)),0),0), IF($M45&gt;0,IF(AND(INDIRECT(ADDRESS($M45,44))=0,INDIRECT(ADDRESS($M45,38))&lt;&gt;"UL"),INDIRECT(ADDRESS($M45,COLUMN()-12)),0),0))</f>
        <v>0</v>
      </c>
      <c r="BI45" s="57" cm="1">
        <f t="array" aca="1" ref="BI45" ca="1">SUM(IF($C45&gt;0,IF(AND(INDIRECT(ADDRESS($C45,44))=0,INDIRECT(ADDRESS($C45,38))&lt;&gt;"UL"),INDIRECT(ADDRESS($C45,COLUMN()-12)),0),0), IF($D45&gt;0,IF(AND(INDIRECT(ADDRESS($D45,44))=0,INDIRECT(ADDRESS($D45,38))&lt;&gt;"UL"),INDIRECT(ADDRESS($D45,COLUMN()-12)),0),0), IF($E45&gt;0,IF(AND(INDIRECT(ADDRESS($E45,44))=0,INDIRECT(ADDRESS($E45,38))&lt;&gt;"UL"),INDIRECT(ADDRESS($E45,COLUMN()-12)),0),0), IF($F45&gt;0,IF(AND(INDIRECT(ADDRESS($F45,44))=0,INDIRECT(ADDRESS($F45,38))&lt;&gt;"UL"),INDIRECT(ADDRESS($F45,COLUMN()-12)),0),0), IF($G45&gt;0,IF(AND(INDIRECT(ADDRESS($G45,44))=0,INDIRECT(ADDRESS($G45,38))&lt;&gt;"UL"),INDIRECT(ADDRESS($G45,COLUMN()-12)),0),0), IF($H45&gt;0,IF(AND(INDIRECT(ADDRESS($H45,44))=0,INDIRECT(ADDRESS($H45,38))&lt;&gt;"UL"),INDIRECT(ADDRESS($H45,COLUMN()-12)),0),0), IF($I45&gt;0,IF(AND(INDIRECT(ADDRESS($I45,44))=0,INDIRECT(ADDRESS($I45,38))&lt;&gt;"UL"),INDIRECT(ADDRESS($I45,COLUMN()-12)),0),0), IF($J45&gt;0,IF(AND(INDIRECT(ADDRESS($J45,44))=0,INDIRECT(ADDRESS($J45,38))&lt;&gt;"UL"),INDIRECT(ADDRESS($J45,COLUMN()-12)),0),0), IF($K45&gt;0,IF(AND(INDIRECT(ADDRESS($K45,44))=0,INDIRECT(ADDRESS($K45,38))&lt;&gt;"UL"),INDIRECT(ADDRESS($K45,COLUMN()-12)),0),0), IF($L45&gt;0,IF(AND(INDIRECT(ADDRESS($L45,44))=0,INDIRECT(ADDRESS($L45,38))&lt;&gt;"UL"),INDIRECT(ADDRESS($L45,COLUMN()-12)),0),0), IF($M45&gt;0,IF(AND(INDIRECT(ADDRESS($M45,44))=0,INDIRECT(ADDRESS($M45,38))&lt;&gt;"UL"),INDIRECT(ADDRESS($M45,COLUMN()-12)),0),0))</f>
        <v>0.55555555555555547</v>
      </c>
      <c r="BJ45" s="57" cm="1">
        <f t="array" aca="1" ref="BJ45" ca="1">SUM(IF($C45&gt;0,IF(AND(INDIRECT(ADDRESS($C45,44))=0,INDIRECT(ADDRESS($C45,38))&lt;&gt;"UL"),INDIRECT(ADDRESS($C45,COLUMN()-12)),0),0), IF($D45&gt;0,IF(AND(INDIRECT(ADDRESS($D45,44))=0,INDIRECT(ADDRESS($D45,38))&lt;&gt;"UL"),INDIRECT(ADDRESS($D45,COLUMN()-12)),0),0), IF($E45&gt;0,IF(AND(INDIRECT(ADDRESS($E45,44))=0,INDIRECT(ADDRESS($E45,38))&lt;&gt;"UL"),INDIRECT(ADDRESS($E45,COLUMN()-12)),0),0), IF($F45&gt;0,IF(AND(INDIRECT(ADDRESS($F45,44))=0,INDIRECT(ADDRESS($F45,38))&lt;&gt;"UL"),INDIRECT(ADDRESS($F45,COLUMN()-12)),0),0), IF($G45&gt;0,IF(AND(INDIRECT(ADDRESS($G45,44))=0,INDIRECT(ADDRESS($G45,38))&lt;&gt;"UL"),INDIRECT(ADDRESS($G45,COLUMN()-12)),0),0), IF($H45&gt;0,IF(AND(INDIRECT(ADDRESS($H45,44))=0,INDIRECT(ADDRESS($H45,38))&lt;&gt;"UL"),INDIRECT(ADDRESS($H45,COLUMN()-12)),0),0), IF($I45&gt;0,IF(AND(INDIRECT(ADDRESS($I45,44))=0,INDIRECT(ADDRESS($I45,38))&lt;&gt;"UL"),INDIRECT(ADDRESS($I45,COLUMN()-12)),0),0), IF($J45&gt;0,IF(AND(INDIRECT(ADDRESS($J45,44))=0,INDIRECT(ADDRESS($J45,38))&lt;&gt;"UL"),INDIRECT(ADDRESS($J45,COLUMN()-12)),0),0), IF($K45&gt;0,IF(AND(INDIRECT(ADDRESS($K45,44))=0,INDIRECT(ADDRESS($K45,38))&lt;&gt;"UL"),INDIRECT(ADDRESS($K45,COLUMN()-12)),0),0), IF($L45&gt;0,IF(AND(INDIRECT(ADDRESS($L45,44))=0,INDIRECT(ADDRESS($L45,38))&lt;&gt;"UL"),INDIRECT(ADDRESS($L45,COLUMN()-12)),0),0), IF($M45&gt;0,IF(AND(INDIRECT(ADDRESS($M45,44))=0,INDIRECT(ADDRESS($M45,38))&lt;&gt;"UL"),INDIRECT(ADDRESS($M45,COLUMN()-12)),0),0))</f>
        <v>0.55555555555555547</v>
      </c>
      <c r="BK45" s="57">
        <f ca="1">IF(AU45="S",BH45,IF(AU45="MS",BI45,IF(AU45="ML",BI45,BJ45)))</f>
        <v>0.55555555555555547</v>
      </c>
      <c r="BL45" s="58">
        <f ca="1">SUM(BH45:BJ45)/3</f>
        <v>0.37037037037037029</v>
      </c>
      <c r="BM45" s="57" cm="1">
        <f t="array" aca="1" ref="BM45" ca="1">SUM(IF($C45&gt;0,IF(AND(INDIRECT(ADDRESS($C45,44))=0,INDIRECT(ADDRESS($C45,38))&lt;&gt;"UL"),INDIRECT(ADDRESS($C45,COLUMN()-12)),0),0), IF($D45&gt;0,IF(AND(INDIRECT(ADDRESS($D45,44))=0,INDIRECT(ADDRESS($D45,38))&lt;&gt;"UL"),INDIRECT(ADDRESS($D45,COLUMN()-12)),0),0), IF($E45&gt;0,IF(AND(INDIRECT(ADDRESS($E45,44))=0,INDIRECT(ADDRESS($E45,38))&lt;&gt;"UL"),INDIRECT(ADDRESS($E45,COLUMN()-12)),0),0), IF($F45&gt;0,IF(AND(INDIRECT(ADDRESS($F45,44))=0,INDIRECT(ADDRESS($F45,38))&lt;&gt;"UL"),INDIRECT(ADDRESS($F45,COLUMN()-12)),0),0), IF($G45&gt;0,IF(AND(INDIRECT(ADDRESS($G45,44))=0,INDIRECT(ADDRESS($G45,38))&lt;&gt;"UL"),INDIRECT(ADDRESS($G45,COLUMN()-12)),0),0), IF($H45&gt;0,IF(AND(INDIRECT(ADDRESS($H45,44))=0,INDIRECT(ADDRESS($H45,38))&lt;&gt;"UL"),INDIRECT(ADDRESS($H45,COLUMN()-12)),0),0), IF($I45&gt;0,IF(AND(INDIRECT(ADDRESS($I45,44))=0,INDIRECT(ADDRESS($I45,38))&lt;&gt;"UL"),INDIRECT(ADDRESS($I45,COLUMN()-12)),0),0), IF($J45&gt;0,IF(AND(INDIRECT(ADDRESS($J45,44))=0,INDIRECT(ADDRESS($J45,38))&lt;&gt;"UL"),INDIRECT(ADDRESS($J45,COLUMN()-12)),0),0), IF($K45&gt;0,IF(AND(INDIRECT(ADDRESS($K45,44))=0,INDIRECT(ADDRESS($K45,38))&lt;&gt;"UL"),INDIRECT(ADDRESS($K45,COLUMN()-11)),0),0), IF($L45&gt;0,IF(AND(INDIRECT(ADDRESS($L45,44))=0,INDIRECT(ADDRESS($L45,38))&lt;&gt;"UL"),INDIRECT(ADDRESS($L45,COLUMN()-11)),0),0), IF($M45&gt;0,IF(AND(INDIRECT(ADDRESS($M45,44))=0,INDIRECT(ADDRESS($M45,38))&lt;&gt;"UL"),INDIRECT(ADDRESS($M45,COLUMN()-11)),0),0))</f>
        <v>0.22222222222222218</v>
      </c>
      <c r="BN45" s="57" cm="1">
        <f t="array" aca="1" ref="BN45" ca="1">SUM(IF($C45&gt;0,IF(AND(INDIRECT(ADDRESS($C45,44))=0,INDIRECT(ADDRESS($C45,38))&lt;&gt;"UL"),INDIRECT(ADDRESS($C45,COLUMN()-12)),0),0), IF($D45&gt;0,IF(AND(INDIRECT(ADDRESS($D45,44))=0,INDIRECT(ADDRESS($D45,38))&lt;&gt;"UL"),INDIRECT(ADDRESS($D45,COLUMN()-12)),0),0), IF($E45&gt;0,IF(AND(INDIRECT(ADDRESS($E45,44))=0,INDIRECT(ADDRESS($E45,38))&lt;&gt;"UL"),INDIRECT(ADDRESS($E45,COLUMN()-12)),0),0), IF($F45&gt;0,IF(AND(INDIRECT(ADDRESS($F45,44))=0,INDIRECT(ADDRESS($F45,38))&lt;&gt;"UL"),INDIRECT(ADDRESS($F45,COLUMN()-12)),0),0), IF($G45&gt;0,IF(AND(INDIRECT(ADDRESS($G45,44))=0,INDIRECT(ADDRESS($G45,38))&lt;&gt;"UL"),INDIRECT(ADDRESS($G45,COLUMN()-12)),0),0), IF($H45&gt;0,IF(AND(INDIRECT(ADDRESS($H45,44))=0,INDIRECT(ADDRESS($H45,38))&lt;&gt;"UL"),INDIRECT(ADDRESS($H45,COLUMN()-12)),0),0), IF($I45&gt;0,IF(AND(INDIRECT(ADDRESS($I45,44))=0,INDIRECT(ADDRESS($I45,38))&lt;&gt;"UL"),INDIRECT(ADDRESS($I45,COLUMN()-12)),0),0), IF($J45&gt;0,IF(AND(INDIRECT(ADDRESS($J45,44))=0,INDIRECT(ADDRESS($J45,38))&lt;&gt;"UL"),INDIRECT(ADDRESS($J45,COLUMN()-12)),0),0), IF($K45&gt;0,IF(AND(INDIRECT(ADDRESS($K45,44))=0,INDIRECT(ADDRESS($K45,38))&lt;&gt;"UL"),INDIRECT(ADDRESS($K45,COLUMN()-11)),0),0), IF($L45&gt;0,IF(AND(INDIRECT(ADDRESS($L45,44))=0,INDIRECT(ADDRESS($L45,38))&lt;&gt;"UL"),INDIRECT(ADDRESS($L45,COLUMN()-11)),0),0), IF($M45&gt;0,IF(AND(INDIRECT(ADDRESS($M45,44))=0,INDIRECT(ADDRESS($M45,38))&lt;&gt;"UL"),INDIRECT(ADDRESS($M45,COLUMN()-11)),0),0))</f>
        <v>7.4074074074074056E-2</v>
      </c>
      <c r="BO45" s="57" cm="1">
        <f t="array" aca="1" ref="BO45" ca="1">SUM(IF($C45&gt;0,IF(AND(INDIRECT(ADDRESS($C45,44))=0,INDIRECT(ADDRESS($C45,38))&lt;&gt;"UL"),INDIRECT(ADDRESS($C45,COLUMN()-12)),0),0), IF($D45&gt;0,IF(AND(INDIRECT(ADDRESS($D45,44))=0,INDIRECT(ADDRESS($D45,38))&lt;&gt;"UL"),INDIRECT(ADDRESS($D45,COLUMN()-12)),0),0), IF($E45&gt;0,IF(AND(INDIRECT(ADDRESS($E45,44))=0,INDIRECT(ADDRESS($E45,38))&lt;&gt;"UL"),INDIRECT(ADDRESS($E45,COLUMN()-12)),0),0), IF($F45&gt;0,IF(AND(INDIRECT(ADDRESS($F45,44))=0,INDIRECT(ADDRESS($F45,38))&lt;&gt;"UL"),INDIRECT(ADDRESS($F45,COLUMN()-12)),0),0), IF($G45&gt;0,IF(AND(INDIRECT(ADDRESS($G45,44))=0,INDIRECT(ADDRESS($G45,38))&lt;&gt;"UL"),INDIRECT(ADDRESS($G45,COLUMN()-12)),0),0), IF($H45&gt;0,IF(AND(INDIRECT(ADDRESS($H45,44))=0,INDIRECT(ADDRESS($H45,38))&lt;&gt;"UL"),INDIRECT(ADDRESS($H45,COLUMN()-12)),0),0), IF($I45&gt;0,IF(AND(INDIRECT(ADDRESS($I45,44))=0,INDIRECT(ADDRESS($I45,38))&lt;&gt;"UL"),INDIRECT(ADDRESS($I45,COLUMN()-12)),0),0), IF($J45&gt;0,IF(AND(INDIRECT(ADDRESS($J45,44))=0,INDIRECT(ADDRESS($J45,38))&lt;&gt;"UL"),INDIRECT(ADDRESS($J45,COLUMN()-12)),0),0), IF($K45&gt;0,IF(AND(INDIRECT(ADDRESS($K45,44))=0,INDIRECT(ADDRESS($K45,38))&lt;&gt;"UL"),INDIRECT(ADDRESS($K45,COLUMN()-11)),0),0), IF($L45&gt;0,IF(AND(INDIRECT(ADDRESS($L45,44))=0,INDIRECT(ADDRESS($L45,38))&lt;&gt;"UL"),INDIRECT(ADDRESS($L45,COLUMN()-11)),0),0), IF($M45&gt;0,IF(AND(INDIRECT(ADDRESS($M45,44))=0,INDIRECT(ADDRESS($M45,38))&lt;&gt;"UL"),INDIRECT(ADDRESS($M45,COLUMN()-11)),0),0))</f>
        <v>0.14814814814814811</v>
      </c>
      <c r="BP45" s="57" cm="1">
        <f t="array" aca="1" ref="BP45" ca="1">SUM(IF($C45&gt;0,IF(AND(INDIRECT(ADDRESS($C45,44))=0,INDIRECT(ADDRESS($C45,38))&lt;&gt;"UL"),INDIRECT(ADDRESS($C45,COLUMN()-12)),0),0), IF($D45&gt;0,IF(AND(INDIRECT(ADDRESS($D45,44))=0,INDIRECT(ADDRESS($D45,38))&lt;&gt;"UL"),INDIRECT(ADDRESS($D45,COLUMN()-12)),0),0), IF($E45&gt;0,IF(AND(INDIRECT(ADDRESS($E45,44))=0,INDIRECT(ADDRESS($E45,38))&lt;&gt;"UL"),INDIRECT(ADDRESS($E45,COLUMN()-12)),0),0), IF($F45&gt;0,IF(AND(INDIRECT(ADDRESS($F45,44))=0,INDIRECT(ADDRESS($F45,38))&lt;&gt;"UL"),INDIRECT(ADDRESS($F45,COLUMN()-12)),0),0), IF($G45&gt;0,IF(AND(INDIRECT(ADDRESS($G45,44))=0,INDIRECT(ADDRESS($G45,38))&lt;&gt;"UL"),INDIRECT(ADDRESS($G45,COLUMN()-12)),0),0), IF($H45&gt;0,IF(AND(INDIRECT(ADDRESS($H45,44))=0,INDIRECT(ADDRESS($H45,38))&lt;&gt;"UL"),INDIRECT(ADDRESS($H45,COLUMN()-12)),0),0), IF($I45&gt;0,IF(AND(INDIRECT(ADDRESS($I45,44))=0,INDIRECT(ADDRESS($I45,38))&lt;&gt;"UL"),INDIRECT(ADDRESS($I45,COLUMN()-12)),0),0), IF($J45&gt;0,IF(AND(INDIRECT(ADDRESS($J45,44))=0,INDIRECT(ADDRESS($J45,38))&lt;&gt;"UL"),INDIRECT(ADDRESS($J45,COLUMN()-12)),0),0), IF($K45&gt;0,IF(AND(INDIRECT(ADDRESS($K45,44))=0,INDIRECT(ADDRESS($K45,38))&lt;&gt;"UL"),INDIRECT(ADDRESS($K45,COLUMN()-11)),0),0), IF($L45&gt;0,IF(AND(INDIRECT(ADDRESS($L45,44))=0,INDIRECT(ADDRESS($L45,38))&lt;&gt;"UL"),INDIRECT(ADDRESS($L45,COLUMN()-11)),0),0), IF($M45&gt;0,IF(AND(INDIRECT(ADDRESS($M45,44))=0,INDIRECT(ADDRESS($M45,38))&lt;&gt;"UL"),INDIRECT(ADDRESS($M45,COLUMN()-11)),0),0))</f>
        <v>0.14814814814814811</v>
      </c>
      <c r="BQ45" s="57">
        <f ca="1">IF(AU45="S",BM45,IF(AU45="MS",BN45,IF(AU45="ML",BO45,BP45)))</f>
        <v>0.14814814814814811</v>
      </c>
      <c r="BR45" s="161">
        <f t="shared" ca="1" si="22"/>
        <v>73.793489954228207</v>
      </c>
      <c r="BS45" s="59"/>
      <c r="BT45" s="56">
        <f t="shared" ca="1" si="23"/>
        <v>2.568974594464811</v>
      </c>
      <c r="BU45" s="63">
        <f t="shared" ca="1" si="24"/>
        <v>9.5147207202400413E-2</v>
      </c>
      <c r="BV45" s="57" t="s">
        <v>34</v>
      </c>
      <c r="BW45" s="57" cm="1">
        <f t="array" aca="1" ref="BW45" ca="1">SUM(IF($C45&gt;0,IF(AND(INDIRECT(ADDRESS($C45,44))=0,INDIRECT(ADDRESS($C45,38))="UL",ISERROR(SEARCH("Rear",INDIRECT(ADDRESS($C45,33)))),ISERROR(SEARCH("Side",INDIRECT(ADDRESS($C45,33))))),INDIRECT(ADDRESS($C45,COLUMN())),0),0),IF($D45&gt;0,IF(AND(INDIRECT(ADDRESS($D45,44))=0,INDIRECT(ADDRESS($D45,38))="UL",ISERROR(SEARCH("Rear",INDIRECT(ADDRESS($D45,33)))),ISERROR(SEARCH("Side",INDIRECT(ADDRESS($D45,33))))),INDIRECT(ADDRESS($D45,COLUMN())),0),0),IF($E45&gt;0,IF(AND(INDIRECT(ADDRESS($E45,44))=0,INDIRECT(ADDRESS($E45,38))="UL",ISERROR(SEARCH("Rear",INDIRECT(ADDRESS($E45,33)))),ISERROR(SEARCH("Side",INDIRECT(ADDRESS($E45,33))))),INDIRECT(ADDRESS($E45,COLUMN())),0),0),IF($F45&gt;0,IF(AND(INDIRECT(ADDRESS($F45,44))=0,INDIRECT(ADDRESS($F45,38))="UL",ISERROR(SEARCH("Rear",INDIRECT(ADDRESS($F45,33)))),ISERROR(SEARCH("Side",INDIRECT(ADDRESS($F45,33))))),INDIRECT(ADDRESS($F45,COLUMN())),0),0),IF($G45&gt;0,IF(AND(INDIRECT(ADDRESS($G45,44))=0,INDIRECT(ADDRESS($G45,38))="UL",ISERROR(SEARCH("Rear",INDIRECT(ADDRESS($G45,33)))),ISERROR(SEARCH("Side",INDIRECT(ADDRESS($G45,33))))),INDIRECT(ADDRESS($G45,COLUMN())),0),0),IF($H45&gt;0,IF(AND(INDIRECT(ADDRESS($H45,44))=0,INDIRECT(ADDRESS($H45,38))="UL",ISERROR(SEARCH("Rear",INDIRECT(ADDRESS($H45,33)))),ISERROR(SEARCH("Side",INDIRECT(ADDRESS($H45,33))))),INDIRECT(ADDRESS($H45,COLUMN())),0),0),IF($I45&gt;0,IF(AND(INDIRECT(ADDRESS($I45,44))=0,INDIRECT(ADDRESS($I45,38))="UL",ISERROR(SEARCH("Rear",INDIRECT(ADDRESS($I45,33)))),ISERROR(SEARCH("Side",INDIRECT(ADDRESS($I45,33))))),INDIRECT(ADDRESS($I45,COLUMN())),0),0),IF($J45&gt;0,IF(AND(INDIRECT(ADDRESS($J45,44))=0,INDIRECT(ADDRESS($J45,38))="UL",ISERROR(SEARCH("Rear",INDIRECT(ADDRESS($J45,33)))),ISERROR(SEARCH("Side",INDIRECT(ADDRESS($J45,33))))),INDIRECT(ADDRESS($J45,COLUMN())),0),0),IF($K45&gt;0,IF(AND(INDIRECT(ADDRESS($K45,44))=0,INDIRECT(ADDRESS($K45,38))="UL",ISERROR(SEARCH("Rear",INDIRECT(ADDRESS($K45,33)))),ISERROR(SEARCH("Side",INDIRECT(ADDRESS($K45,33))))),INDIRECT(ADDRESS($K45,COLUMN())),0),0),IF($L45&gt;0,IF(AND(INDIRECT(ADDRESS($L45,44))=0,INDIRECT(ADDRESS($L45,38))="UL",ISERROR(SEARCH("Rear",INDIRECT(ADDRESS($L45,33)))),ISERROR(SEARCH("Side",INDIRECT(ADDRESS($L45,33))))),INDIRECT(ADDRESS($L45,COLUMN())),0),0),IF($M45&gt;0,IF(AND(INDIRECT(ADDRESS($M45,44))=0,INDIRECT(ADDRESS($M45,38))="UL",ISERROR(SEARCH("Rear",INDIRECT(ADDRESS($M45,33)))),ISERROR(SEARCH("Side",INDIRECT(ADDRESS($M45,33))))),INDIRECT(ADDRESS($M45,COLUMN())),0),0))</f>
        <v>0.88888888888888884</v>
      </c>
      <c r="BX45" s="57">
        <f t="shared" ca="1" si="25"/>
        <v>0.88888888888888884</v>
      </c>
      <c r="BY45" s="57" cm="1">
        <f t="array" aca="1" ref="BY45" ca="1">SUM(IF($C45&gt;0,IF(AND(INDIRECT(ADDRESS($C45,44))=0,INDIRECT(ADDRESS($C45,38))="UL"),INDIRECT(ADDRESS($C45,COLUMN())),0),0),IF($D45&gt;0,IF(AND(INDIRECT(ADDRESS($D45,44))=0,INDIRECT(ADDRESS($D45,38))="UL"),INDIRECT(ADDRESS($D45,COLUMN())),0),0),IF($E45&gt;0,IF(AND(INDIRECT(ADDRESS($E45,44))=0,INDIRECT(ADDRESS($E45,38))="UL"),INDIRECT(ADDRESS($E45,COLUMN())),0),0),IF($F45&gt;0,IF(AND(INDIRECT(ADDRESS($F45,44))=0,INDIRECT(ADDRESS($F45,38))="UL"),INDIRECT(ADDRESS($F45,COLUMN())),0),0),IF($G45&gt;0,IF(AND(INDIRECT(ADDRESS($G45,44))=0,INDIRECT(ADDRESS($G45,38))="UL"),INDIRECT(ADDRESS($G45,COLUMN())),0),0),IF($H45&gt;0,IF(AND(INDIRECT(ADDRESS($H45,44))=0,INDIRECT(ADDRESS($H45,38))="UL"),INDIRECT(ADDRESS($H45,COLUMN())),0),0),IF($I45&gt;0,IF(AND(INDIRECT(ADDRESS($I45,44))=0,INDIRECT(ADDRESS($I45,38))="UL"),INDIRECT(ADDRESS($I45,COLUMN())),0),0),IF($J45&gt;0,IF(AND(INDIRECT(ADDRESS($J45,44))=0,INDIRECT(ADDRESS($J45,38))="UL"),INDIRECT(ADDRESS($J45,COLUMN())),0),0),IF($K45&gt;0,IF(AND(INDIRECT(ADDRESS($K45,44))=0,INDIRECT(ADDRESS($K45,38))="UL"),INDIRECT(ADDRESS($K45,COLUMN())),0),0),IF($L45&gt;0,IF(AND(INDIRECT(ADDRESS($L45,44))=0,INDIRECT(ADDRESS($L45,38))="UL"),INDIRECT(ADDRESS($L45,COLUMN())),0),0),IF($M45&gt;0,IF(AND(INDIRECT(ADDRESS($M45,44))=0,INDIRECT(ADDRESS($M45,38))="UL"),INDIRECT(ADDRESS($M45,COLUMN())),0),0))</f>
        <v>0.30452674897119342</v>
      </c>
      <c r="BZ45" s="57" cm="1">
        <f t="array" aca="1" ref="BZ45" ca="1">SUM(IF($C45&gt;0,IF(AND(INDIRECT(ADDRESS($C45,44))=0,INDIRECT(ADDRESS($C45,38))="UL"),INDIRECT(ADDRESS($C45,COLUMN())),0),0),IF($D45&gt;0,IF(AND(INDIRECT(ADDRESS($D45,44))=0,INDIRECT(ADDRESS($D45,38))="UL"),INDIRECT(ADDRESS($D45,COLUMN())),0),0),IF($E45&gt;0,IF(AND(INDIRECT(ADDRESS($E45,44))=0,INDIRECT(ADDRESS($E45,38))="UL"),INDIRECT(ADDRESS($E45,COLUMN())),0),0),IF($F45&gt;0,IF(AND(INDIRECT(ADDRESS($F45,44))=0,INDIRECT(ADDRESS($F45,38))="UL"),INDIRECT(ADDRESS($F45,COLUMN())),0),0),IF($G45&gt;0,IF(AND(INDIRECT(ADDRESS($G45,44))=0,INDIRECT(ADDRESS($G45,38))="UL"),INDIRECT(ADDRESS($G45,COLUMN())),0),0),IF($H45&gt;0,IF(AND(INDIRECT(ADDRESS($H45,44))=0,INDIRECT(ADDRESS($H45,38))="UL"),INDIRECT(ADDRESS($H45,COLUMN())),0),0),IF($I45&gt;0,IF(AND(INDIRECT(ADDRESS($I45,44))=0,INDIRECT(ADDRESS($I45,38))="UL"),INDIRECT(ADDRESS($I45,COLUMN())),0),0),IF($J45&gt;0,IF(AND(INDIRECT(ADDRESS($J45,44))=0,INDIRECT(ADDRESS($J45,38))="UL"),INDIRECT(ADDRESS($J45,COLUMN())),0),0),IF($K45&gt;0,IF(AND(INDIRECT(ADDRESS($K45,44))=0,INDIRECT(ADDRESS($K45,38))="UL"),INDIRECT(ADDRESS($K45,COLUMN())),0),0),IF($L45&gt;0,IF(AND(INDIRECT(ADDRESS($L45,44))=0,INDIRECT(ADDRESS($L45,38))="UL"),INDIRECT(ADDRESS($L45,COLUMN())),0),0),IF($M45&gt;0,IF(AND(INDIRECT(ADDRESS($M45,44))=0,INDIRECT(ADDRESS($M45,38))="UL"),INDIRECT(ADDRESS($M45,COLUMN())),0),0))</f>
        <v>0.1213991769547325</v>
      </c>
      <c r="CA45" s="57">
        <f t="shared" ca="1" si="26"/>
        <v>0.1213991769547325</v>
      </c>
      <c r="CB45" s="57" cm="1">
        <f t="array" aca="1" ref="CB45" ca="1">SUM(IF($C45&gt;0,IF(AND(INDIRECT(ADDRESS($C45,44))=0,INDIRECT(ADDRESS($C45,38))&lt;&gt;"UL"),INDIRECT(ADDRESS($C45,COLUMN())),0),0),IF($D45&gt;0,IF(AND(INDIRECT(ADDRESS($D45,44))=0,INDIRECT(ADDRESS($D45,38))&lt;&gt;"UL"),INDIRECT(ADDRESS($D45,COLUMN())),0),0),IF($E45&gt;0,IF(AND(INDIRECT(ADDRESS($E45,44))=0,INDIRECT(ADDRESS($E45,38))&lt;&gt;"UL"),INDIRECT(ADDRESS($E45,COLUMN())),0),0),IF($F45&gt;0,IF(AND(INDIRECT(ADDRESS($F45,44))=0,INDIRECT(ADDRESS($F45,38))&lt;&gt;"UL"),INDIRECT(ADDRESS($F45,COLUMN())),0),0),IF($G45&gt;0,IF(AND(INDIRECT(ADDRESS($G45,44))=0,INDIRECT(ADDRESS($G45,38))&lt;&gt;"UL"),INDIRECT(ADDRESS($G45,COLUMN())),0),0),IF($H45&gt;0,IF(AND(INDIRECT(ADDRESS($H45,44))=0,INDIRECT(ADDRESS($H45,38))&lt;&gt;"UL"),INDIRECT(ADDRESS($H45,COLUMN())),0),0),IF($I45&gt;0,IF(AND(INDIRECT(ADDRESS($I45,44))=0,INDIRECT(ADDRESS($I45,38))&lt;&gt;"UL"),INDIRECT(ADDRESS($I45,COLUMN())),0),0),IF($J45&gt;0,IF(AND(INDIRECT(ADDRESS($J45,44))=0,INDIRECT(ADDRESS($J45,38))&lt;&gt;"UL"),INDIRECT(ADDRESS($J45,COLUMN())),0),0),IF($K45&gt;0,IF(AND(INDIRECT(ADDRESS($K45,44))=0,INDIRECT(ADDRESS($K45,38))&lt;&gt;"UL"),INDIRECT(ADDRESS($K45,COLUMN())),0),0),IF($L45&gt;0,IF(AND(INDIRECT(ADDRESS($L45,44))=0,INDIRECT(ADDRESS($L45,38))&lt;&gt;"UL"),INDIRECT(ADDRESS($L45,COLUMN())),0),0),IF($M45&gt;0,IF(AND(INDIRECT(ADDRESS($M45,44))=0,INDIRECT(ADDRESS($M45,38))&lt;&gt;"UL"),INDIRECT(ADDRESS($M45,COLUMN())),0),0))</f>
        <v>0.27777777777777773</v>
      </c>
      <c r="CC45" s="57">
        <f t="shared" ca="1" si="27"/>
        <v>0.27777777777777773</v>
      </c>
      <c r="CD45" s="57" cm="1">
        <f t="array" aca="1" ref="CD45" ca="1">SUM(IF($C45&gt;0,IF(AND(INDIRECT(ADDRESS($C45,44))=0,INDIRECT(ADDRESS($C45,38))&lt;&gt;"UL"),INDIRECT(ADDRESS($C45,COLUMN())),0),0),IF($D45&gt;0,IF(AND(INDIRECT(ADDRESS($D45,44))=0,INDIRECT(ADDRESS($D45,38))&lt;&gt;"UL"),INDIRECT(ADDRESS($D45,COLUMN())),0),0),IF($E45&gt;0,IF(AND(INDIRECT(ADDRESS($E45,44))=0,INDIRECT(ADDRESS($E45,38))&lt;&gt;"UL"),INDIRECT(ADDRESS($E45,COLUMN())),0),0),IF($F45&gt;0,IF(AND(INDIRECT(ADDRESS($F45,44))=0,INDIRECT(ADDRESS($F45,38))&lt;&gt;"UL"),INDIRECT(ADDRESS($F45,COLUMN())),0),0),IF($G45&gt;0,IF(AND(INDIRECT(ADDRESS($G45,44))=0,INDIRECT(ADDRESS($G45,38))&lt;&gt;"UL"),INDIRECT(ADDRESS($G45,COLUMN())),0),0),IF($H45&gt;0,IF(AND(INDIRECT(ADDRESS($H45,44))=0,INDIRECT(ADDRESS($H45,38))&lt;&gt;"UL"),INDIRECT(ADDRESS($H45,COLUMN())),0),0),IF($I45&gt;0,IF(AND(INDIRECT(ADDRESS($I45,44))=0,INDIRECT(ADDRESS($I45,38))&lt;&gt;"UL"),INDIRECT(ADDRESS($I45,COLUMN())),0),0),IF($J45&gt;0,IF(AND(INDIRECT(ADDRESS($J45,44))=0,INDIRECT(ADDRESS($J45,38))&lt;&gt;"UL"),INDIRECT(ADDRESS($J45,COLUMN())),0),0),IF($K45&gt;0,IF(AND(INDIRECT(ADDRESS($K45,44))=0,INDIRECT(ADDRESS($K45,38))&lt;&gt;"UL"),INDIRECT(ADDRESS($K45,COLUMN())),0),0),IF($L45&gt;0,IF(AND(INDIRECT(ADDRESS($L45,44))=0,INDIRECT(ADDRESS($L45,38))&lt;&gt;"UL"),INDIRECT(ADDRESS($L45,COLUMN())),0),0),IF($M45&gt;0,IF(AND(INDIRECT(ADDRESS($M45,44))=0,INDIRECT(ADDRESS($M45,38))&lt;&gt;"UL"),INDIRECT(ADDRESS($M45,COLUMN())),0),0))</f>
        <v>9.2592592592592574E-2</v>
      </c>
      <c r="CE45" s="57" cm="1">
        <f t="array" aca="1" ref="CE45" ca="1">SUM(IF($C45&gt;0,IF(AND(INDIRECT(ADDRESS($C45,44))=0,INDIRECT(ADDRESS($C45,38))&lt;&gt;"UL"),INDIRECT(ADDRESS($C45,COLUMN())),0),0),IF($D45&gt;0,IF(AND(INDIRECT(ADDRESS($D45,44))=0,INDIRECT(ADDRESS($D45,38))&lt;&gt;"UL"),INDIRECT(ADDRESS($D45,COLUMN())),0),0),IF($E45&gt;0,IF(AND(INDIRECT(ADDRESS($E45,44))=0,INDIRECT(ADDRESS($E45,38))&lt;&gt;"UL"),INDIRECT(ADDRESS($E45,COLUMN())),0),0),IF($F45&gt;0,IF(AND(INDIRECT(ADDRESS($F45,44))=0,INDIRECT(ADDRESS($F45,38))&lt;&gt;"UL"),INDIRECT(ADDRESS($F45,COLUMN())),0),0),IF($G45&gt;0,IF(AND(INDIRECT(ADDRESS($G45,44))=0,INDIRECT(ADDRESS($G45,38))&lt;&gt;"UL"),INDIRECT(ADDRESS($G45,COLUMN())),0),0),IF($H45&gt;0,IF(AND(INDIRECT(ADDRESS($H45,44))=0,INDIRECT(ADDRESS($H45,38))&lt;&gt;"UL"),INDIRECT(ADDRESS($H45,COLUMN())),0),0),IF($I45&gt;0,IF(AND(INDIRECT(ADDRESS($I45,44))=0,INDIRECT(ADDRESS($I45,38))&lt;&gt;"UL"),INDIRECT(ADDRESS($I45,COLUMN())),0),0),IF($J45&gt;0,IF(AND(INDIRECT(ADDRESS($J45,44))=0,INDIRECT(ADDRESS($J45,38))&lt;&gt;"UL"),INDIRECT(ADDRESS($J45,COLUMN())),0),0),IF($K45&gt;0,IF(AND(INDIRECT(ADDRESS($K45,44))=0,INDIRECT(ADDRESS($K45,38))&lt;&gt;"UL"),INDIRECT(ADDRESS($K45,COLUMN())),0),0),IF($L45&gt;0,IF(AND(INDIRECT(ADDRESS($L45,44))=0,INDIRECT(ADDRESS($L45,38))&lt;&gt;"UL"),INDIRECT(ADDRESS($L45,COLUMN())),0),0),IF($M45&gt;0,IF(AND(INDIRECT(ADDRESS($M45,44))=0,INDIRECT(ADDRESS($M45,38))&lt;&gt;"UL"),INDIRECT(ADDRESS($M45,COLUMN())),0),0))</f>
        <v>0</v>
      </c>
      <c r="CF45" s="57">
        <f t="shared" ca="1" si="28"/>
        <v>0</v>
      </c>
      <c r="CG45" s="57">
        <f ca="1">IF(AD45&lt;BG45,((((BX45+CC45)*AB45)+((CA45+CF45)*(1-AB45)))*AD45),((((BX45*AB45)+((CA45)*(1-AB45)))*AD45)+(((CC45*AB45)+((CF45))*(1-AB45)))*BG45))</f>
        <v>1.445891336108176</v>
      </c>
      <c r="CH45" s="57">
        <f t="shared" ca="1" si="29"/>
        <v>5.3551530966969484E-2</v>
      </c>
      <c r="CI45" s="19">
        <f t="shared" ca="1" si="30"/>
        <v>8.2952975089262289</v>
      </c>
      <c r="CJ45" s="19"/>
      <c r="CK45" s="57" cm="1">
        <f t="array" aca="1" ref="CK45" ca="1">IF(AU45="S", SUM(IF($C45&gt;0,IF(INDIRECT(ADDRESS($C45,43))&lt;&gt;1,INDIRECT(ADDRESS($C45,48)),0),0), IF($D45&gt;0,IF(INDIRECT(ADDRESS($D45,43))&lt;&gt;1,INDIRECT(ADDRESS($D45,48)),0),0), IF($E45&gt;0,IF(INDIRECT(ADDRESS($E45,43))&lt;&gt;1,INDIRECT(ADDRESS($E45,48)),0),0), IF($F45&gt;0,IF(INDIRECT(ADDRESS($F45,43))&lt;&gt;1,INDIRECT(ADDRESS($F45,48)),0),0), IF($G45&gt;0,IF(INDIRECT(ADDRESS($G45,43))&lt;&gt;1,INDIRECT(ADDRESS($G45,48)),0),0), IF($H45&gt;0,IF(INDIRECT(ADDRESS($H45,43))&lt;&gt;1,INDIRECT(ADDRESS($H45,48)),0),0), IF($I45&gt;0,IF(INDIRECT(ADDRESS($I45,43))&lt;&gt;1,INDIRECT(ADDRESS($I45,48)),0),0), IF($J45&gt;0,IF(INDIRECT(ADDRESS($J45,43))&lt;&gt;1,INDIRECT(ADDRESS($J45,48)),0),0), IF($K45&gt;0,IF(INDIRECT(ADDRESS($K45,43))&lt;&gt;1,INDIRECT(ADDRESS($K45,48)),0),0), IF($L45&gt;0,IF(INDIRECT(ADDRESS($L45,43))&lt;&gt;1,INDIRECT(ADDRESS($L45,48)),0),0), IF($M45&gt;0,IF(INDIRECT(ADDRESS($M45,43))&lt;&gt;1,INDIRECT(ADDRESS($M45,48)),0),0)), IF(AU45="L",SUM(IF($C45&gt;0,IF(INDIRECT(ADDRESS($C45,43))&lt;&gt;1,INDIRECT(ADDRESS($C45,50)),0),0), IF($D45&gt;0,IF(INDIRECT(ADDRESS($D45,43))&lt;&gt;1,INDIRECT(ADDRESS($D45,50)),0),0), IF($E45&gt;0,IF(INDIRECT(ADDRESS($E45,43))&lt;&gt;1,INDIRECT(ADDRESS($E45,50)),0),0), IF($F45&gt;0,IF(INDIRECT(ADDRESS($F45,43))&lt;&gt;1,INDIRECT(ADDRESS($F45,50)),0),0), IF($G45&gt;0,IF(INDIRECT(ADDRESS($G45,43))&lt;&gt;1,INDIRECT(ADDRESS($G45,50)),0),0), IF($G45&gt;0,IF(INDIRECT(ADDRESS($G45,43))&lt;&gt;1,INDIRECT(ADDRESS($G45,50)),0),0), IF($H45&gt;0,IF(INDIRECT(ADDRESS($H45,43))&lt;&gt;1,INDIRECT(ADDRESS($H45,50)),0),0), IF($I45&gt;0,IF(INDIRECT(ADDRESS($I45,43))&lt;&gt;1,INDIRECT(ADDRESS($I45,50)),0),0), IF($J45&gt;0,IF(INDIRECT(ADDRESS($J45,43))&lt;&gt;1,INDIRECT(ADDRESS($J45,50)),0),0), IF($K45&gt;0,IF(INDIRECT(ADDRESS($K45,43))&lt;&gt;1,INDIRECT(ADDRESS($K45,50)),0),0), IF($L45&gt;0,IF(INDIRECT(ADDRESS($L45,43))&lt;&gt;1,INDIRECT(ADDRESS($L45,50)),0),0), IF($M45&gt;0,IF(INDIRECT(ADDRESS($M45,43))&lt;&gt;1,INDIRECT(ADDRESS($M45,50)),0),0)), SUM(IF($C45&gt;0,IF(INDIRECT(ADDRESS($C45,43))&lt;&gt;1,INDIRECT(ADDRESS($C45,49)),0),0), IF($D45&gt;0,IF(INDIRECT(ADDRESS($D45,43))&lt;&gt;1,INDIRECT(ADDRESS($D45,49)),0),0), IF($E45&gt;0,IF(INDIRECT(ADDRESS($E45,43))&lt;&gt;1,INDIRECT(ADDRESS($E45,49)),0),0), IF($F45&gt;0,IF(INDIRECT(ADDRESS($F45,43))&lt;&gt;1,INDIRECT(ADDRESS($F45,49)),0),0), IF($G45&gt;0,IF(INDIRECT(ADDRESS($G45,43))&lt;&gt;1,INDIRECT(ADDRESS($G45,49)),0),0), IF($G45&gt;0,IF(INDIRECT(ADDRESS($G45,43))&lt;&gt;1,INDIRECT(ADDRESS($G45,49)),0),0), IF($H45&gt;0,IF(INDIRECT(ADDRESS($H45,43))&lt;&gt;1,INDIRECT(ADDRESS($H45,49)),0),0), IF($I45&gt;0,IF(INDIRECT(ADDRESS($I45,43))&lt;&gt;1,INDIRECT(ADDRESS($I45,49)),0),0), IF($J45&gt;0,IF(INDIRECT(ADDRESS($J45,43))&lt;&gt;1,INDIRECT(ADDRESS($J45,49)),0),0), IF($K45&gt;0,IF(INDIRECT(ADDRESS($K45,43))&lt;&gt;1,INDIRECT(ADDRESS($K45,49)),0),0), IF($L45&gt;0,IF(INDIRECT(ADDRESS($L45,43))&lt;&gt;1,INDIRECT(ADDRESS($L45,49)),0),0), IF($M45&gt;0,IF(INDIRECT(ADDRESS($M45,43))&lt;&gt;1,INDIRECT(ADDRESS($M45,49)),0),0))))</f>
        <v>1.5555555555555554</v>
      </c>
      <c r="CL45" s="57" cm="1">
        <f t="array" aca="1" ref="CL45" ca="1">SUM(IF($C45&gt;0,IF(INDIRECT(ADDRESS($C45,44))=1,INDIRECT(ADDRESS($C45,90)),0),0), IF($D45&gt;0,IF(INDIRECT(ADDRESS($D45,44))=1,INDIRECT(ADDRESS($D45,90)),0),0), IF($E45&gt;0,IF(INDIRECT(ADDRESS($E45,44))=1,INDIRECT(ADDRESS($E45,90)),0),0), IF($F45&gt;0,IF(INDIRECT(ADDRESS($F45,44))=1,INDIRECT(ADDRESS($F45,90)),0),0), IF($G45&gt;0,IF(INDIRECT(ADDRESS($G45,44))=1,INDIRECT(ADDRESS($G45,90)),0),0), IF($H45&gt;0,IF(INDIRECT(ADDRESS($H45,44))=1,INDIRECT(ADDRESS($H45,90)),0),0), IF($I45&gt;0,IF(INDIRECT(ADDRESS($I45,44))=1,INDIRECT(ADDRESS($I45,90)),0),0), IF($J45&gt;0,IF(INDIRECT(ADDRESS($J45,44))=1,INDIRECT(ADDRESS($J45,90)),0),0), IF($K45&gt;0,IF(INDIRECT(ADDRESS($K45,44))=1,INDIRECT(ADDRESS($K45,90)),0),0), IF($L45&gt;0,IF(INDIRECT(ADDRESS($L45,44))=1,INDIRECT(ADDRESS($L45,90)),0),0), IF($M45&gt;0,IF(INDIRECT(ADDRESS($M45,44))=1,INDIRECT(ADDRESS($M45,90)),0),0))</f>
        <v>0</v>
      </c>
      <c r="CM45" s="56">
        <f t="shared" ca="1" si="31"/>
        <v>0.70045812858637979</v>
      </c>
      <c r="CN45" s="59"/>
    </row>
    <row r="46" spans="1:92" x14ac:dyDescent="0.25">
      <c r="A46" s="62" t="s">
        <v>124</v>
      </c>
      <c r="B46" s="122">
        <v>8</v>
      </c>
      <c r="C46" s="122">
        <v>17</v>
      </c>
      <c r="D46" s="122">
        <v>20</v>
      </c>
      <c r="E46" s="122">
        <v>29</v>
      </c>
      <c r="F46" s="122"/>
      <c r="G46" s="122"/>
      <c r="H46" s="122"/>
      <c r="I46" s="67"/>
      <c r="J46" s="67"/>
      <c r="K46" s="67"/>
      <c r="L46" s="67"/>
      <c r="M46" s="67"/>
      <c r="N46" s="67">
        <f t="shared" ca="1" si="15"/>
        <v>27</v>
      </c>
      <c r="O46" s="67" t="str" cm="1">
        <f t="array" aca="1" ref="O46" ca="1">INDIRECT(ADDRESS($B46,COLUMN()))</f>
        <v>Fighter</v>
      </c>
      <c r="P46" s="67" cm="1">
        <f t="array" aca="1" ref="P46" ca="1">INDIRECT(ADDRESS($B46,COLUMN()))</f>
        <v>2</v>
      </c>
      <c r="Q46" s="67" t="str" cm="1">
        <f t="array" aca="1" ref="Q46" ca="1">INDIRECT(ADDRESS($B46,COLUMN()))</f>
        <v>-</v>
      </c>
      <c r="R46" s="67" t="str" cm="1">
        <f t="array" aca="1" ref="R46" ca="1">INDIRECT(ADDRESS($B46,COLUMN()))</f>
        <v>-</v>
      </c>
      <c r="S46" s="67" cm="1">
        <f t="array" aca="1" ref="S46" ca="1">INDIRECT(ADDRESS($B46,COLUMN()))</f>
        <v>3</v>
      </c>
      <c r="T46" s="67" t="str" cm="1">
        <f t="array" aca="1" ref="T46" ca="1">INDIRECT(ADDRESS($B46,COLUMN()))</f>
        <v>1-7</v>
      </c>
      <c r="U46" s="67" cm="1">
        <f t="array" aca="1" ref="U46" ca="1">INDIRECT(ADDRESS($B46,COLUMN()))</f>
        <v>7</v>
      </c>
      <c r="V46" s="67" cm="1">
        <f t="array" aca="1" ref="V46" ca="1">INDIRECT(ADDRESS($B46,COLUMN()))</f>
        <v>0</v>
      </c>
      <c r="W46" s="67" cm="1">
        <f t="array" aca="1" ref="W46" ca="1">INDIRECT(ADDRESS($B46,COLUMN()))</f>
        <v>2</v>
      </c>
      <c r="X46" s="67" cm="1">
        <f t="array" aca="1" ref="X46" ca="1">INDIRECT(ADDRESS($B46,COLUMN()))</f>
        <v>7</v>
      </c>
      <c r="Y46" s="67" cm="1">
        <f t="array" aca="1" ref="Y46" ca="1">INDIRECT(ADDRESS($B46,COLUMN()))</f>
        <v>1</v>
      </c>
      <c r="Z46" s="67" cm="1">
        <f t="array" aca="1" ref="Z46" ca="1">INDIRECT(ADDRESS($B46,COLUMN()))</f>
        <v>5</v>
      </c>
      <c r="AA46" s="67" t="str">
        <f>AA8</f>
        <v>Rocket Boosters</v>
      </c>
      <c r="AB46" s="56">
        <f t="shared" ca="1" si="16"/>
        <v>0.94482945198530943</v>
      </c>
      <c r="AC46" s="56">
        <f t="shared" ca="1" si="17"/>
        <v>1.1233911210285255</v>
      </c>
      <c r="AD46" s="56">
        <f t="shared" ca="1" si="18"/>
        <v>1.9537236887452618</v>
      </c>
      <c r="AF46" s="52"/>
      <c r="AG46" s="52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2"/>
      <c r="AU46" s="54" t="s">
        <v>117</v>
      </c>
      <c r="AV46" s="57" cm="1">
        <f t="array" aca="1" ref="AV46" ca="1">SUM(IF($C46&gt;0,IF(AND(INDIRECT(ADDRESS($C46,44))=0,INDIRECT(ADDRESS($C46,38))="UL",ISERROR(SEARCH("Rear",INDIRECT(ADDRESS($C46,33)))),ISERROR(SEARCH("Side",INDIRECT(ADDRESS($C46,33))))),INDIRECT(ADDRESS($C46,COLUMN())),0),0),IF($D46&gt;0,IF(AND(INDIRECT(ADDRESS($D46,44))=0,INDIRECT(ADDRESS($D46,38))="UL",ISERROR(SEARCH("Rear",INDIRECT(ADDRESS($D46,33)))),ISERROR(SEARCH("Side",INDIRECT(ADDRESS($D46,33))))),INDIRECT(ADDRESS($D46,COLUMN())),0),0),IF($E46&gt;0,IF(AND(INDIRECT(ADDRESS($E46,44))=0,INDIRECT(ADDRESS($E46,38))="UL",ISERROR(SEARCH("Rear",INDIRECT(ADDRESS($E46,33)))),ISERROR(SEARCH("Side",INDIRECT(ADDRESS($E46,33))))),INDIRECT(ADDRESS($E46,COLUMN())),0),0),IF($F46&gt;0,IF(AND(INDIRECT(ADDRESS($F46,44))=0,INDIRECT(ADDRESS($F46,38))="UL",ISERROR(SEARCH("Rear",INDIRECT(ADDRESS($F46,33)))),ISERROR(SEARCH("Side",INDIRECT(ADDRESS($F46,33))))),INDIRECT(ADDRESS($F46,COLUMN())),0),0),IF($G46&gt;0,IF(AND(INDIRECT(ADDRESS($G46,44))=0,INDIRECT(ADDRESS($G46,38))="UL",ISERROR(SEARCH("Rear",INDIRECT(ADDRESS($G46,33)))),ISERROR(SEARCH("Side",INDIRECT(ADDRESS($G46,33))))),INDIRECT(ADDRESS($G46,COLUMN())),0),0),IF($H46&gt;0,IF(AND(INDIRECT(ADDRESS($H46,44))=0,INDIRECT(ADDRESS($H46,38))="UL",ISERROR(SEARCH("Rear",INDIRECT(ADDRESS($H46,33)))),ISERROR(SEARCH("Side",INDIRECT(ADDRESS($H46,33))))),INDIRECT(ADDRESS($H46,COLUMN())),0),0),IF($I46&gt;0,IF(AND(INDIRECT(ADDRESS($I46,44))=0,INDIRECT(ADDRESS($I46,38))="UL",ISERROR(SEARCH("Rear",INDIRECT(ADDRESS($I46,33)))),ISERROR(SEARCH("Side",INDIRECT(ADDRESS($I46,33))))),INDIRECT(ADDRESS($I46,COLUMN())),0),0),IF($J46&gt;0,IF(AND(INDIRECT(ADDRESS($J46,44))=0,INDIRECT(ADDRESS($J46,38))="UL",ISERROR(SEARCH("Rear",INDIRECT(ADDRESS($J46,33)))),ISERROR(SEARCH("Side",INDIRECT(ADDRESS($J46,33))))),INDIRECT(ADDRESS($J46,COLUMN())),0),0),IF($K46&gt;0,IF(AND(INDIRECT(ADDRESS($K46,44))=0,INDIRECT(ADDRESS($K46,38))="UL",ISERROR(SEARCH("Rear",INDIRECT(ADDRESS($K46,33)))),ISERROR(SEARCH("Side",INDIRECT(ADDRESS($K46,33))))),INDIRECT(ADDRESS($K46,COLUMN())),0),0),IF($L46&gt;0,IF(AND(INDIRECT(ADDRESS($L46,44))=0,INDIRECT(ADDRESS($L46,38))="UL",ISERROR(SEARCH("Rear",INDIRECT(ADDRESS($L46,33)))),ISERROR(SEARCH("Side",INDIRECT(ADDRESS($L46,33))))),INDIRECT(ADDRESS($L46,COLUMN())),0),0),IF($M46&gt;0,IF(AND(INDIRECT(ADDRESS($M46,44))=0,INDIRECT(ADDRESS($M46,38))="UL",ISERROR(SEARCH("Rear",INDIRECT(ADDRESS($M46,33)))),ISERROR(SEARCH("Side",INDIRECT(ADDRESS($M46,33))))),INDIRECT(ADDRESS($M46,COLUMN())),0),0))</f>
        <v>0.16666666666666666</v>
      </c>
      <c r="AW46" s="57" cm="1">
        <f t="array" aca="1" ref="AW46" ca="1">SUM(IF($C46&gt;0,IF(AND(INDIRECT(ADDRESS($C46,44))=0,INDIRECT(ADDRESS($C46,38))="UL",ISERROR(SEARCH("Rear",INDIRECT(ADDRESS($C46,33)))),ISERROR(SEARCH("Side",INDIRECT(ADDRESS($C46,33))))),INDIRECT(ADDRESS($C46,COLUMN())),0),0),IF($D46&gt;0,IF(AND(INDIRECT(ADDRESS($D46,44))=0,INDIRECT(ADDRESS($D46,38))="UL",ISERROR(SEARCH("Rear",INDIRECT(ADDRESS($D46,33)))),ISERROR(SEARCH("Side",INDIRECT(ADDRESS($D46,33))))),INDIRECT(ADDRESS($D46,COLUMN())),0),0),IF($E46&gt;0,IF(AND(INDIRECT(ADDRESS($E46,44))=0,INDIRECT(ADDRESS($E46,38))="UL",ISERROR(SEARCH("Rear",INDIRECT(ADDRESS($E46,33)))),ISERROR(SEARCH("Side",INDIRECT(ADDRESS($E46,33))))),INDIRECT(ADDRESS($E46,COLUMN())),0),0),IF($F46&gt;0,IF(AND(INDIRECT(ADDRESS($F46,44))=0,INDIRECT(ADDRESS($F46,38))="UL",ISERROR(SEARCH("Rear",INDIRECT(ADDRESS($F46,33)))),ISERROR(SEARCH("Side",INDIRECT(ADDRESS($F46,33))))),INDIRECT(ADDRESS($F46,COLUMN())),0),0),IF($G46&gt;0,IF(AND(INDIRECT(ADDRESS($G46,44))=0,INDIRECT(ADDRESS($G46,38))="UL",ISERROR(SEARCH("Rear",INDIRECT(ADDRESS($G46,33)))),ISERROR(SEARCH("Side",INDIRECT(ADDRESS($G46,33))))),INDIRECT(ADDRESS($G46,COLUMN())),0),0),IF($H46&gt;0,IF(AND(INDIRECT(ADDRESS($H46,44))=0,INDIRECT(ADDRESS($H46,38))="UL",ISERROR(SEARCH("Rear",INDIRECT(ADDRESS($H46,33)))),ISERROR(SEARCH("Side",INDIRECT(ADDRESS($H46,33))))),INDIRECT(ADDRESS($H46,COLUMN())),0),0),IF($I46&gt;0,IF(AND(INDIRECT(ADDRESS($I46,44))=0,INDIRECT(ADDRESS($I46,38))="UL",ISERROR(SEARCH("Rear",INDIRECT(ADDRESS($I46,33)))),ISERROR(SEARCH("Side",INDIRECT(ADDRESS($I46,33))))),INDIRECT(ADDRESS($I46,COLUMN())),0),0),IF($J46&gt;0,IF(AND(INDIRECT(ADDRESS($J46,44))=0,INDIRECT(ADDRESS($J46,38))="UL",ISERROR(SEARCH("Rear",INDIRECT(ADDRESS($J46,33)))),ISERROR(SEARCH("Side",INDIRECT(ADDRESS($J46,33))))),INDIRECT(ADDRESS($J46,COLUMN())),0),0),IF($K46&gt;0,IF(AND(INDIRECT(ADDRESS($K46,44))=0,INDIRECT(ADDRESS($K46,38))="UL",ISERROR(SEARCH("Rear",INDIRECT(ADDRESS($K46,33)))),ISERROR(SEARCH("Side",INDIRECT(ADDRESS($K46,33))))),INDIRECT(ADDRESS($K46,COLUMN())),0),0),IF($L46&gt;0,IF(AND(INDIRECT(ADDRESS($L46,44))=0,INDIRECT(ADDRESS($L46,38))="UL",ISERROR(SEARCH("Rear",INDIRECT(ADDRESS($L46,33)))),ISERROR(SEARCH("Side",INDIRECT(ADDRESS($L46,33))))),INDIRECT(ADDRESS($L46,COLUMN())),0),0),IF($M46&gt;0,IF(AND(INDIRECT(ADDRESS($M46,44))=0,INDIRECT(ADDRESS($M46,38))="UL",ISERROR(SEARCH("Rear",INDIRECT(ADDRESS($M46,33)))),ISERROR(SEARCH("Side",INDIRECT(ADDRESS($M46,33))))),INDIRECT(ADDRESS($M46,COLUMN())),0),0))</f>
        <v>1.4999999999999998</v>
      </c>
      <c r="AX46" s="57" cm="1">
        <f t="array" aca="1" ref="AX46" ca="1">SUM(IF($C46&gt;0,IF(AND(INDIRECT(ADDRESS($C46,44))=0,INDIRECT(ADDRESS($C46,38))="UL",ISERROR(SEARCH("Rear",INDIRECT(ADDRESS($C46,33)))),ISERROR(SEARCH("Side",INDIRECT(ADDRESS($C46,33))))),INDIRECT(ADDRESS($C46,COLUMN())),0),0),IF($D46&gt;0,IF(AND(INDIRECT(ADDRESS($D46,44))=0,INDIRECT(ADDRESS($D46,38))="UL",ISERROR(SEARCH("Rear",INDIRECT(ADDRESS($D46,33)))),ISERROR(SEARCH("Side",INDIRECT(ADDRESS($D46,33))))),INDIRECT(ADDRESS($D46,COLUMN())),0),0),IF($E46&gt;0,IF(AND(INDIRECT(ADDRESS($E46,44))=0,INDIRECT(ADDRESS($E46,38))="UL",ISERROR(SEARCH("Rear",INDIRECT(ADDRESS($E46,33)))),ISERROR(SEARCH("Side",INDIRECT(ADDRESS($E46,33))))),INDIRECT(ADDRESS($E46,COLUMN())),0),0),IF($F46&gt;0,IF(AND(INDIRECT(ADDRESS($F46,44))=0,INDIRECT(ADDRESS($F46,38))="UL",ISERROR(SEARCH("Rear",INDIRECT(ADDRESS($F46,33)))),ISERROR(SEARCH("Side",INDIRECT(ADDRESS($F46,33))))),INDIRECT(ADDRESS($F46,COLUMN())),0),0),IF($G46&gt;0,IF(AND(INDIRECT(ADDRESS($G46,44))=0,INDIRECT(ADDRESS($G46,38))="UL",ISERROR(SEARCH("Rear",INDIRECT(ADDRESS($G46,33)))),ISERROR(SEARCH("Side",INDIRECT(ADDRESS($G46,33))))),INDIRECT(ADDRESS($G46,COLUMN())),0),0),IF($H46&gt;0,IF(AND(INDIRECT(ADDRESS($H46,44))=0,INDIRECT(ADDRESS($H46,38))="UL",ISERROR(SEARCH("Rear",INDIRECT(ADDRESS($H46,33)))),ISERROR(SEARCH("Side",INDIRECT(ADDRESS($H46,33))))),INDIRECT(ADDRESS($H46,COLUMN())),0),0),IF($I46&gt;0,IF(AND(INDIRECT(ADDRESS($I46,44))=0,INDIRECT(ADDRESS($I46,38))="UL",ISERROR(SEARCH("Rear",INDIRECT(ADDRESS($I46,33)))),ISERROR(SEARCH("Side",INDIRECT(ADDRESS($I46,33))))),INDIRECT(ADDRESS($I46,COLUMN())),0),0),IF($J46&gt;0,IF(AND(INDIRECT(ADDRESS($J46,44))=0,INDIRECT(ADDRESS($J46,38))="UL",ISERROR(SEARCH("Rear",INDIRECT(ADDRESS($J46,33)))),ISERROR(SEARCH("Side",INDIRECT(ADDRESS($J46,33))))),INDIRECT(ADDRESS($J46,COLUMN())),0),0),IF($K46&gt;0,IF(AND(INDIRECT(ADDRESS($K46,44))=0,INDIRECT(ADDRESS($K46,38))="UL",ISERROR(SEARCH("Rear",INDIRECT(ADDRESS($K46,33)))),ISERROR(SEARCH("Side",INDIRECT(ADDRESS($K46,33))))),INDIRECT(ADDRESS($K46,COLUMN())),0),0),IF($L46&gt;0,IF(AND(INDIRECT(ADDRESS($L46,44))=0,INDIRECT(ADDRESS($L46,38))="UL",ISERROR(SEARCH("Rear",INDIRECT(ADDRESS($L46,33)))),ISERROR(SEARCH("Side",INDIRECT(ADDRESS($L46,33))))),INDIRECT(ADDRESS($L46,COLUMN())),0),0),IF($M46&gt;0,IF(AND(INDIRECT(ADDRESS($M46,44))=0,INDIRECT(ADDRESS($M46,38))="UL",ISERROR(SEARCH("Rear",INDIRECT(ADDRESS($M46,33)))),ISERROR(SEARCH("Side",INDIRECT(ADDRESS($M46,33))))),INDIRECT(ADDRESS($M46,COLUMN())),0),0))</f>
        <v>0.72222222222222221</v>
      </c>
      <c r="AY46" s="58">
        <f t="shared" ca="1" si="19"/>
        <v>1.4999999999999998</v>
      </c>
      <c r="AZ46" s="58">
        <f t="shared" ca="1" si="20"/>
        <v>0.79629629629629628</v>
      </c>
      <c r="BA46" s="58" cm="1">
        <f t="array" aca="1" ref="BA46" ca="1">SUM(IF($C46&gt;0,IF(AND(INDIRECT(ADDRESS($C46,44))=0,INDIRECT(ADDRESS($C46,38))="UL"),INDIRECT(ADDRESS($C46,COLUMN())),0),0),IF($D46&gt;0,IF(AND(INDIRECT(ADDRESS($D46,44))=0,INDIRECT(ADDRESS($D46,38))="UL"),INDIRECT(ADDRESS($D46,COLUMN())),0),0),IF($E46&gt;0,IF(AND(INDIRECT(ADDRESS($E46,44))=0,INDIRECT(ADDRESS($E46,38))="UL"),INDIRECT(ADDRESS($E46,COLUMN())),0),0),IF($F46&gt;0,IF(AND(INDIRECT(ADDRESS($F46,44))=0,INDIRECT(ADDRESS($F46,38))="UL"),INDIRECT(ADDRESS($F46,COLUMN())),0),0),IF($G46&gt;0,IF(AND(INDIRECT(ADDRESS($G46,44))=0,INDIRECT(ADDRESS($G46,38))="UL"),INDIRECT(ADDRESS($G46,COLUMN())),0),0),IF($H46&gt;0,IF(AND(INDIRECT(ADDRESS($H46,44))=0,INDIRECT(ADDRESS($H46,38))="UL"),INDIRECT(ADDRESS($H46,COLUMN())),0),0),IF($I46&gt;0,IF(AND(INDIRECT(ADDRESS($I46,44))=0,INDIRECT(ADDRESS($I46,38))="UL"),INDIRECT(ADDRESS($I46,COLUMN())),0),0),IF($J46&gt;0,IF(AND(INDIRECT(ADDRESS($J46,44))=0,INDIRECT(ADDRESS($J46,38))="UL"),INDIRECT(ADDRESS($J46,COLUMN())),0),0),IF($K46&gt;0,IF(AND(INDIRECT(ADDRESS($K46,44))=0,INDIRECT(ADDRESS($K46,38))="UL"),INDIRECT(ADDRESS($K46,COLUMN())),0),0),IF($L46&gt;0,IF(AND(INDIRECT(ADDRESS($L46,44))=0,INDIRECT(ADDRESS($L46,38))="UL"),INDIRECT(ADDRESS($L46,COLUMN())),0),0),IF($M46&gt;0,IF(AND(INDIRECT(ADDRESS($M46,44))=0,INDIRECT(ADDRESS($M46,38))="UL"),INDIRECT(ADDRESS($M46,COLUMN())),0),0))</f>
        <v>0.50758377425044088</v>
      </c>
      <c r="BB46" s="58" cm="1">
        <f t="array" aca="1" ref="BB46" ca="1">SUM(IF($C46&gt;0,IF(AND(INDIRECT(ADDRESS($C46,44))=0,INDIRECT(ADDRESS($C46,38))="UL"),INDIRECT(ADDRESS($C46,COLUMN())),0),0),IF($D46&gt;0,IF(AND(INDIRECT(ADDRESS($D46,44))=0,INDIRECT(ADDRESS($D46,38))="UL"),INDIRECT(ADDRESS($D46,COLUMN())),0),0),IF($E46&gt;0,IF(AND(INDIRECT(ADDRESS($E46,44))=0,INDIRECT(ADDRESS($E46,38))="UL"),INDIRECT(ADDRESS($E46,COLUMN())),0),0),IF($F46&gt;0,IF(AND(INDIRECT(ADDRESS($F46,44))=0,INDIRECT(ADDRESS($F46,38))="UL"),INDIRECT(ADDRESS($F46,COLUMN())),0),0),IF($G46&gt;0,IF(AND(INDIRECT(ADDRESS($G46,44))=0,INDIRECT(ADDRESS($G46,38))="UL"),INDIRECT(ADDRESS($G46,COLUMN())),0),0),IF($H46&gt;0,IF(AND(INDIRECT(ADDRESS($H46,44))=0,INDIRECT(ADDRESS($H46,38))="UL"),INDIRECT(ADDRESS($H46,COLUMN())),0),0),IF($I46&gt;0,IF(AND(INDIRECT(ADDRESS($I46,44))=0,INDIRECT(ADDRESS($I46,38))="UL"),INDIRECT(ADDRESS($I46,COLUMN())),0),0),IF($J46&gt;0,IF(AND(INDIRECT(ADDRESS($J46,44))=0,INDIRECT(ADDRESS($J46,38))="UL"),INDIRECT(ADDRESS($J46,COLUMN())),0),0),IF($K46&gt;0,IF(AND(INDIRECT(ADDRESS($K46,44))=0,INDIRECT(ADDRESS($K46,38))="UL"),INDIRECT(ADDRESS($K46,COLUMN())),0),0),IF($L46&gt;0,IF(AND(INDIRECT(ADDRESS($L46,44))=0,INDIRECT(ADDRESS($L46,38))="UL"),INDIRECT(ADDRESS($L46,COLUMN())),0),0),IF($M46&gt;0,IF(AND(INDIRECT(ADDRESS($M46,44))=0,INDIRECT(ADDRESS($M46,38))="UL"),INDIRECT(ADDRESS($M46,COLUMN())),0),0))</f>
        <v>0.21975308641975305</v>
      </c>
      <c r="BC46" s="58" cm="1">
        <f t="array" aca="1" ref="BC46" ca="1">SUM(IF($C46&gt;0,IF(AND(INDIRECT(ADDRESS($C46,44))=0,INDIRECT(ADDRESS($C46,38))="UL"),INDIRECT(ADDRESS($C46,COLUMN())),0),0),IF($D46&gt;0,IF(AND(INDIRECT(ADDRESS($D46,44))=0,INDIRECT(ADDRESS($D46,38))="UL"),INDIRECT(ADDRESS($D46,COLUMN())),0),0),IF($E46&gt;0,IF(AND(INDIRECT(ADDRESS($E46,44))=0,INDIRECT(ADDRESS($E46,38))="UL"),INDIRECT(ADDRESS($E46,COLUMN())),0),0),IF($F46&gt;0,IF(AND(INDIRECT(ADDRESS($F46,44))=0,INDIRECT(ADDRESS($F46,38))="UL"),INDIRECT(ADDRESS($F46,COLUMN())),0),0),IF($G46&gt;0,IF(AND(INDIRECT(ADDRESS($G46,44))=0,INDIRECT(ADDRESS($G46,38))="UL"),INDIRECT(ADDRESS($G46,COLUMN())),0),0),IF($H46&gt;0,IF(AND(INDIRECT(ADDRESS($H46,44))=0,INDIRECT(ADDRESS($H46,38))="UL"),INDIRECT(ADDRESS($H46,COLUMN())),0),0),IF($I46&gt;0,IF(AND(INDIRECT(ADDRESS($I46,44))=0,INDIRECT(ADDRESS($I46,38))="UL"),INDIRECT(ADDRESS($I46,COLUMN())),0),0),IF($J46&gt;0,IF(AND(INDIRECT(ADDRESS($J46,44))=0,INDIRECT(ADDRESS($J46,38))="UL"),INDIRECT(ADDRESS($J46,COLUMN())),0),0),IF($K46&gt;0,IF(AND(INDIRECT(ADDRESS($K46,44))=0,INDIRECT(ADDRESS($K46,38))="UL"),INDIRECT(ADDRESS($K46,COLUMN())),0),0),IF($L46&gt;0,IF(AND(INDIRECT(ADDRESS($L46,44))=0,INDIRECT(ADDRESS($L46,38))="UL"),INDIRECT(ADDRESS($L46,COLUMN())),0),0),IF($M46&gt;0,IF(AND(INDIRECT(ADDRESS($M46,44))=0,INDIRECT(ADDRESS($M46,38))="UL"),INDIRECT(ADDRESS($M46,COLUMN())),0),0))</f>
        <v>0.29664902998236331</v>
      </c>
      <c r="BD46" s="58" cm="1">
        <f t="array" aca="1" ref="BD46" ca="1">SUM(IF($C46&gt;0,IF(AND(INDIRECT(ADDRESS($C46,44))=0,INDIRECT(ADDRESS($C46,38))="UL"),INDIRECT(ADDRESS($C46,COLUMN())),0),0),IF($D46&gt;0,IF(AND(INDIRECT(ADDRESS($D46,44))=0,INDIRECT(ADDRESS($D46,38))="UL"),INDIRECT(ADDRESS($D46,COLUMN())),0),0),IF($E46&gt;0,IF(AND(INDIRECT(ADDRESS($E46,44))=0,INDIRECT(ADDRESS($E46,38))="UL"),INDIRECT(ADDRESS($E46,COLUMN())),0),0),IF($F46&gt;0,IF(AND(INDIRECT(ADDRESS($F46,44))=0,INDIRECT(ADDRESS($F46,38))="UL"),INDIRECT(ADDRESS($F46,COLUMN())),0),0),IF($G46&gt;0,IF(AND(INDIRECT(ADDRESS($G46,44))=0,INDIRECT(ADDRESS($G46,38))="UL"),INDIRECT(ADDRESS($G46,COLUMN())),0),0),IF($H46&gt;0,IF(AND(INDIRECT(ADDRESS($H46,44))=0,INDIRECT(ADDRESS($H46,38))="UL"),INDIRECT(ADDRESS($H46,COLUMN())),0),0),IF($I46&gt;0,IF(AND(INDIRECT(ADDRESS($I46,44))=0,INDIRECT(ADDRESS($I46,38))="UL"),INDIRECT(ADDRESS($I46,COLUMN())),0),0),IF($J46&gt;0,IF(AND(INDIRECT(ADDRESS($J46,44))=0,INDIRECT(ADDRESS($J46,38))="UL"),INDIRECT(ADDRESS($J46,COLUMN())),0),0),IF($K46&gt;0,IF(AND(INDIRECT(ADDRESS($K46,44))=0,INDIRECT(ADDRESS($K46,38))="UL"),INDIRECT(ADDRESS($K46,COLUMN())),0),0),IF($L46&gt;0,IF(AND(INDIRECT(ADDRESS($L46,44))=0,INDIRECT(ADDRESS($L46,38))="UL"),INDIRECT(ADDRESS($L46,COLUMN())),0),0),IF($M46&gt;0,IF(AND(INDIRECT(ADDRESS($M46,44))=0,INDIRECT(ADDRESS($M46,38))="UL"),INDIRECT(ADDRESS($M46,COLUMN())),0),0))</f>
        <v>0.4814814814814814</v>
      </c>
      <c r="BE46" s="57">
        <f t="shared" ca="1" si="21"/>
        <v>0.29664902998236331</v>
      </c>
      <c r="BF46" s="57" cm="1">
        <f t="array" aca="1" ref="BF46" ca="1">SUM(IF($C46&gt;0,IF(INDIRECT(ADDRESS($C46,45))=1,INDIRECT(ADDRESS($C46,52))*INDIRECT(ADDRESS($C46,42))/5,0),0), IF($D46&gt;0,IF(INDIRECT(ADDRESS($D46,45))=1,INDIRECT(ADDRESS($D46,52))*INDIRECT(ADDRESS($D46,42))/5,0),0), IF($E46&gt;0,IF(INDIRECT(ADDRESS($E46,45))=1,INDIRECT(ADDRESS($E46,52))*INDIRECT(ADDRESS($E46,42))/5,0),0), IF($F46&gt;0,IF(INDIRECT(ADDRESS($F46,45))=1,INDIRECT(ADDRESS($F46,52))*INDIRECT(ADDRESS($F46,42))/5,0),0), IF($G46&gt;0,IF(INDIRECT(ADDRESS($G46,45))=1,INDIRECT(ADDRESS($G46,52))*INDIRECT(ADDRESS($G46,42))/5,0),0), IF($H46&gt;0,IF(INDIRECT(ADDRESS($H46,45))=1,INDIRECT(ADDRESS($H46,52))*INDIRECT(ADDRESS($H46,42))/5,0),0)
)*$BF$296/100</f>
        <v>0</v>
      </c>
      <c r="BG46" s="19"/>
      <c r="BH46" s="57" cm="1">
        <f t="array" aca="1" ref="BH46" ca="1">SUM(IF($C46&gt;0,IF(AND(INDIRECT(ADDRESS($C46,44))=0,INDIRECT(ADDRESS($C46,38))&lt;&gt;"UL"),INDIRECT(ADDRESS($C46,COLUMN()-12)),0),0), IF($D46&gt;0,IF(AND(INDIRECT(ADDRESS($D46,44))=0,INDIRECT(ADDRESS($D46,38))&lt;&gt;"UL"),INDIRECT(ADDRESS($D46,COLUMN()-12)),0),0), IF($E46&gt;0,IF(AND(INDIRECT(ADDRESS($E46,44))=0,INDIRECT(ADDRESS($E46,38))&lt;&gt;"UL"),INDIRECT(ADDRESS($E46,COLUMN()-12)),0),0), IF($F46&gt;0,IF(AND(INDIRECT(ADDRESS($F46,44))=0,INDIRECT(ADDRESS($F46,38))&lt;&gt;"UL"),INDIRECT(ADDRESS($F46,COLUMN()-12)),0),0), IF($G46&gt;0,IF(AND(INDIRECT(ADDRESS($G46,44))=0,INDIRECT(ADDRESS($G46,38))&lt;&gt;"UL"),INDIRECT(ADDRESS($G46,COLUMN()-12)),0),0), IF($H46&gt;0,IF(AND(INDIRECT(ADDRESS($H46,44))=0,INDIRECT(ADDRESS($H46,38))&lt;&gt;"UL"),INDIRECT(ADDRESS($H46,COLUMN()-12)),0),0), IF($I46&gt;0,IF(AND(INDIRECT(ADDRESS($I46,44))=0,INDIRECT(ADDRESS($I46,38))&lt;&gt;"UL"),INDIRECT(ADDRESS($I46,COLUMN()-12)),0),0), IF($J46&gt;0,IF(AND(INDIRECT(ADDRESS($J46,44))=0,INDIRECT(ADDRESS($J46,38))&lt;&gt;"UL"),INDIRECT(ADDRESS($J46,COLUMN()-12)),0),0), IF($K46&gt;0,IF(AND(INDIRECT(ADDRESS($K46,44))=0,INDIRECT(ADDRESS($K46,38))&lt;&gt;"UL"),INDIRECT(ADDRESS($K46,COLUMN()-12)),0),0), IF($L46&gt;0,IF(AND(INDIRECT(ADDRESS($L46,44))=0,INDIRECT(ADDRESS($L46,38))&lt;&gt;"UL"),INDIRECT(ADDRESS($L46,COLUMN()-12)),0),0), IF($M46&gt;0,IF(AND(INDIRECT(ADDRESS($M46,44))=0,INDIRECT(ADDRESS($M46,38))&lt;&gt;"UL"),INDIRECT(ADDRESS($M46,COLUMN()-12)),0),0))</f>
        <v>0</v>
      </c>
      <c r="BI46" s="57" cm="1">
        <f t="array" aca="1" ref="BI46" ca="1">SUM(IF($C46&gt;0,IF(AND(INDIRECT(ADDRESS($C46,44))=0,INDIRECT(ADDRESS($C46,38))&lt;&gt;"UL"),INDIRECT(ADDRESS($C46,COLUMN()-12)),0),0), IF($D46&gt;0,IF(AND(INDIRECT(ADDRESS($D46,44))=0,INDIRECT(ADDRESS($D46,38))&lt;&gt;"UL"),INDIRECT(ADDRESS($D46,COLUMN()-12)),0),0), IF($E46&gt;0,IF(AND(INDIRECT(ADDRESS($E46,44))=0,INDIRECT(ADDRESS($E46,38))&lt;&gt;"UL"),INDIRECT(ADDRESS($E46,COLUMN()-12)),0),0), IF($F46&gt;0,IF(AND(INDIRECT(ADDRESS($F46,44))=0,INDIRECT(ADDRESS($F46,38))&lt;&gt;"UL"),INDIRECT(ADDRESS($F46,COLUMN()-12)),0),0), IF($G46&gt;0,IF(AND(INDIRECT(ADDRESS($G46,44))=0,INDIRECT(ADDRESS($G46,38))&lt;&gt;"UL"),INDIRECT(ADDRESS($G46,COLUMN()-12)),0),0), IF($H46&gt;0,IF(AND(INDIRECT(ADDRESS($H46,44))=0,INDIRECT(ADDRESS($H46,38))&lt;&gt;"UL"),INDIRECT(ADDRESS($H46,COLUMN()-12)),0),0), IF($I46&gt;0,IF(AND(INDIRECT(ADDRESS($I46,44))=0,INDIRECT(ADDRESS($I46,38))&lt;&gt;"UL"),INDIRECT(ADDRESS($I46,COLUMN()-12)),0),0), IF($J46&gt;0,IF(AND(INDIRECT(ADDRESS($J46,44))=0,INDIRECT(ADDRESS($J46,38))&lt;&gt;"UL"),INDIRECT(ADDRESS($J46,COLUMN()-12)),0),0), IF($K46&gt;0,IF(AND(INDIRECT(ADDRESS($K46,44))=0,INDIRECT(ADDRESS($K46,38))&lt;&gt;"UL"),INDIRECT(ADDRESS($K46,COLUMN()-12)),0),0), IF($L46&gt;0,IF(AND(INDIRECT(ADDRESS($L46,44))=0,INDIRECT(ADDRESS($L46,38))&lt;&gt;"UL"),INDIRECT(ADDRESS($L46,COLUMN()-12)),0),0), IF($M46&gt;0,IF(AND(INDIRECT(ADDRESS($M46,44))=0,INDIRECT(ADDRESS($M46,38))&lt;&gt;"UL"),INDIRECT(ADDRESS($M46,COLUMN()-12)),0),0))</f>
        <v>0</v>
      </c>
      <c r="BJ46" s="57" cm="1">
        <f t="array" aca="1" ref="BJ46" ca="1">SUM(IF($C46&gt;0,IF(AND(INDIRECT(ADDRESS($C46,44))=0,INDIRECT(ADDRESS($C46,38))&lt;&gt;"UL"),INDIRECT(ADDRESS($C46,COLUMN()-12)),0),0), IF($D46&gt;0,IF(AND(INDIRECT(ADDRESS($D46,44))=0,INDIRECT(ADDRESS($D46,38))&lt;&gt;"UL"),INDIRECT(ADDRESS($D46,COLUMN()-12)),0),0), IF($E46&gt;0,IF(AND(INDIRECT(ADDRESS($E46,44))=0,INDIRECT(ADDRESS($E46,38))&lt;&gt;"UL"),INDIRECT(ADDRESS($E46,COLUMN()-12)),0),0), IF($F46&gt;0,IF(AND(INDIRECT(ADDRESS($F46,44))=0,INDIRECT(ADDRESS($F46,38))&lt;&gt;"UL"),INDIRECT(ADDRESS($F46,COLUMN()-12)),0),0), IF($G46&gt;0,IF(AND(INDIRECT(ADDRESS($G46,44))=0,INDIRECT(ADDRESS($G46,38))&lt;&gt;"UL"),INDIRECT(ADDRESS($G46,COLUMN()-12)),0),0), IF($H46&gt;0,IF(AND(INDIRECT(ADDRESS($H46,44))=0,INDIRECT(ADDRESS($H46,38))&lt;&gt;"UL"),INDIRECT(ADDRESS($H46,COLUMN()-12)),0),0), IF($I46&gt;0,IF(AND(INDIRECT(ADDRESS($I46,44))=0,INDIRECT(ADDRESS($I46,38))&lt;&gt;"UL"),INDIRECT(ADDRESS($I46,COLUMN()-12)),0),0), IF($J46&gt;0,IF(AND(INDIRECT(ADDRESS($J46,44))=0,INDIRECT(ADDRESS($J46,38))&lt;&gt;"UL"),INDIRECT(ADDRESS($J46,COLUMN()-12)),0),0), IF($K46&gt;0,IF(AND(INDIRECT(ADDRESS($K46,44))=0,INDIRECT(ADDRESS($K46,38))&lt;&gt;"UL"),INDIRECT(ADDRESS($K46,COLUMN()-12)),0),0), IF($L46&gt;0,IF(AND(INDIRECT(ADDRESS($L46,44))=0,INDIRECT(ADDRESS($L46,38))&lt;&gt;"UL"),INDIRECT(ADDRESS($L46,COLUMN()-12)),0),0), IF($M46&gt;0,IF(AND(INDIRECT(ADDRESS($M46,44))=0,INDIRECT(ADDRESS($M46,38))&lt;&gt;"UL"),INDIRECT(ADDRESS($M46,COLUMN()-12)),0),0))</f>
        <v>0</v>
      </c>
      <c r="BK46" s="57">
        <f t="shared" ref="BK46:BK57" ca="1" si="32">IF(AU46="S",BH46,IF(AU46="MS",BI46,IF(AU46="ML",BI46,BJ46)))</f>
        <v>0</v>
      </c>
      <c r="BL46" s="58">
        <f t="shared" ref="BL46:BL57" ca="1" si="33">SUM(BH46:BJ46)/3</f>
        <v>0</v>
      </c>
      <c r="BM46" s="57" cm="1">
        <f t="array" aca="1" ref="BM46" ca="1">SUM(IF($C46&gt;0,IF(AND(INDIRECT(ADDRESS($C46,44))=0,INDIRECT(ADDRESS($C46,38))&lt;&gt;"UL"),INDIRECT(ADDRESS($C46,COLUMN()-12)),0),0), IF($D46&gt;0,IF(AND(INDIRECT(ADDRESS($D46,44))=0,INDIRECT(ADDRESS($D46,38))&lt;&gt;"UL"),INDIRECT(ADDRESS($D46,COLUMN()-12)),0),0), IF($E46&gt;0,IF(AND(INDIRECT(ADDRESS($E46,44))=0,INDIRECT(ADDRESS($E46,38))&lt;&gt;"UL"),INDIRECT(ADDRESS($E46,COLUMN()-12)),0),0), IF($F46&gt;0,IF(AND(INDIRECT(ADDRESS($F46,44))=0,INDIRECT(ADDRESS($F46,38))&lt;&gt;"UL"),INDIRECT(ADDRESS($F46,COLUMN()-12)),0),0), IF($G46&gt;0,IF(AND(INDIRECT(ADDRESS($G46,44))=0,INDIRECT(ADDRESS($G46,38))&lt;&gt;"UL"),INDIRECT(ADDRESS($G46,COLUMN()-12)),0),0), IF($H46&gt;0,IF(AND(INDIRECT(ADDRESS($H46,44))=0,INDIRECT(ADDRESS($H46,38))&lt;&gt;"UL"),INDIRECT(ADDRESS($H46,COLUMN()-12)),0),0), IF($I46&gt;0,IF(AND(INDIRECT(ADDRESS($I46,44))=0,INDIRECT(ADDRESS($I46,38))&lt;&gt;"UL"),INDIRECT(ADDRESS($I46,COLUMN()-12)),0),0), IF($J46&gt;0,IF(AND(INDIRECT(ADDRESS($J46,44))=0,INDIRECT(ADDRESS($J46,38))&lt;&gt;"UL"),INDIRECT(ADDRESS($J46,COLUMN()-12)),0),0), IF($K46&gt;0,IF(AND(INDIRECT(ADDRESS($K46,44))=0,INDIRECT(ADDRESS($K46,38))&lt;&gt;"UL"),INDIRECT(ADDRESS($K46,COLUMN()-11)),0),0), IF($L46&gt;0,IF(AND(INDIRECT(ADDRESS($L46,44))=0,INDIRECT(ADDRESS($L46,38))&lt;&gt;"UL"),INDIRECT(ADDRESS($L46,COLUMN()-11)),0),0), IF($M46&gt;0,IF(AND(INDIRECT(ADDRESS($M46,44))=0,INDIRECT(ADDRESS($M46,38))&lt;&gt;"UL"),INDIRECT(ADDRESS($M46,COLUMN()-11)),0),0))</f>
        <v>0</v>
      </c>
      <c r="BN46" s="57" cm="1">
        <f t="array" aca="1" ref="BN46" ca="1">SUM(IF($C46&gt;0,IF(AND(INDIRECT(ADDRESS($C46,44))=0,INDIRECT(ADDRESS($C46,38))&lt;&gt;"UL"),INDIRECT(ADDRESS($C46,COLUMN()-12)),0),0), IF($D46&gt;0,IF(AND(INDIRECT(ADDRESS($D46,44))=0,INDIRECT(ADDRESS($D46,38))&lt;&gt;"UL"),INDIRECT(ADDRESS($D46,COLUMN()-12)),0),0), IF($E46&gt;0,IF(AND(INDIRECT(ADDRESS($E46,44))=0,INDIRECT(ADDRESS($E46,38))&lt;&gt;"UL"),INDIRECT(ADDRESS($E46,COLUMN()-12)),0),0), IF($F46&gt;0,IF(AND(INDIRECT(ADDRESS($F46,44))=0,INDIRECT(ADDRESS($F46,38))&lt;&gt;"UL"),INDIRECT(ADDRESS($F46,COLUMN()-12)),0),0), IF($G46&gt;0,IF(AND(INDIRECT(ADDRESS($G46,44))=0,INDIRECT(ADDRESS($G46,38))&lt;&gt;"UL"),INDIRECT(ADDRESS($G46,COLUMN()-12)),0),0), IF($H46&gt;0,IF(AND(INDIRECT(ADDRESS($H46,44))=0,INDIRECT(ADDRESS($H46,38))&lt;&gt;"UL"),INDIRECT(ADDRESS($H46,COLUMN()-12)),0),0), IF($I46&gt;0,IF(AND(INDIRECT(ADDRESS($I46,44))=0,INDIRECT(ADDRESS($I46,38))&lt;&gt;"UL"),INDIRECT(ADDRESS($I46,COLUMN()-12)),0),0), IF($J46&gt;0,IF(AND(INDIRECT(ADDRESS($J46,44))=0,INDIRECT(ADDRESS($J46,38))&lt;&gt;"UL"),INDIRECT(ADDRESS($J46,COLUMN()-12)),0),0), IF($K46&gt;0,IF(AND(INDIRECT(ADDRESS($K46,44))=0,INDIRECT(ADDRESS($K46,38))&lt;&gt;"UL"),INDIRECT(ADDRESS($K46,COLUMN()-11)),0),0), IF($L46&gt;0,IF(AND(INDIRECT(ADDRESS($L46,44))=0,INDIRECT(ADDRESS($L46,38))&lt;&gt;"UL"),INDIRECT(ADDRESS($L46,COLUMN()-11)),0),0), IF($M46&gt;0,IF(AND(INDIRECT(ADDRESS($M46,44))=0,INDIRECT(ADDRESS($M46,38))&lt;&gt;"UL"),INDIRECT(ADDRESS($M46,COLUMN()-11)),0),0))</f>
        <v>0</v>
      </c>
      <c r="BO46" s="57" cm="1">
        <f t="array" aca="1" ref="BO46" ca="1">SUM(IF($C46&gt;0,IF(AND(INDIRECT(ADDRESS($C46,44))=0,INDIRECT(ADDRESS($C46,38))&lt;&gt;"UL"),INDIRECT(ADDRESS($C46,COLUMN()-12)),0),0), IF($D46&gt;0,IF(AND(INDIRECT(ADDRESS($D46,44))=0,INDIRECT(ADDRESS($D46,38))&lt;&gt;"UL"),INDIRECT(ADDRESS($D46,COLUMN()-12)),0),0), IF($E46&gt;0,IF(AND(INDIRECT(ADDRESS($E46,44))=0,INDIRECT(ADDRESS($E46,38))&lt;&gt;"UL"),INDIRECT(ADDRESS($E46,COLUMN()-12)),0),0), IF($F46&gt;0,IF(AND(INDIRECT(ADDRESS($F46,44))=0,INDIRECT(ADDRESS($F46,38))&lt;&gt;"UL"),INDIRECT(ADDRESS($F46,COLUMN()-12)),0),0), IF($G46&gt;0,IF(AND(INDIRECT(ADDRESS($G46,44))=0,INDIRECT(ADDRESS($G46,38))&lt;&gt;"UL"),INDIRECT(ADDRESS($G46,COLUMN()-12)),0),0), IF($H46&gt;0,IF(AND(INDIRECT(ADDRESS($H46,44))=0,INDIRECT(ADDRESS($H46,38))&lt;&gt;"UL"),INDIRECT(ADDRESS($H46,COLUMN()-12)),0),0), IF($I46&gt;0,IF(AND(INDIRECT(ADDRESS($I46,44))=0,INDIRECT(ADDRESS($I46,38))&lt;&gt;"UL"),INDIRECT(ADDRESS($I46,COLUMN()-12)),0),0), IF($J46&gt;0,IF(AND(INDIRECT(ADDRESS($J46,44))=0,INDIRECT(ADDRESS($J46,38))&lt;&gt;"UL"),INDIRECT(ADDRESS($J46,COLUMN()-12)),0),0), IF($K46&gt;0,IF(AND(INDIRECT(ADDRESS($K46,44))=0,INDIRECT(ADDRESS($K46,38))&lt;&gt;"UL"),INDIRECT(ADDRESS($K46,COLUMN()-11)),0),0), IF($L46&gt;0,IF(AND(INDIRECT(ADDRESS($L46,44))=0,INDIRECT(ADDRESS($L46,38))&lt;&gt;"UL"),INDIRECT(ADDRESS($L46,COLUMN()-11)),0),0), IF($M46&gt;0,IF(AND(INDIRECT(ADDRESS($M46,44))=0,INDIRECT(ADDRESS($M46,38))&lt;&gt;"UL"),INDIRECT(ADDRESS($M46,COLUMN()-11)),0),0))</f>
        <v>0</v>
      </c>
      <c r="BP46" s="57" cm="1">
        <f t="array" aca="1" ref="BP46" ca="1">SUM(IF($C46&gt;0,IF(AND(INDIRECT(ADDRESS($C46,44))=0,INDIRECT(ADDRESS($C46,38))&lt;&gt;"UL"),INDIRECT(ADDRESS($C46,COLUMN()-12)),0),0), IF($D46&gt;0,IF(AND(INDIRECT(ADDRESS($D46,44))=0,INDIRECT(ADDRESS($D46,38))&lt;&gt;"UL"),INDIRECT(ADDRESS($D46,COLUMN()-12)),0),0), IF($E46&gt;0,IF(AND(INDIRECT(ADDRESS($E46,44))=0,INDIRECT(ADDRESS($E46,38))&lt;&gt;"UL"),INDIRECT(ADDRESS($E46,COLUMN()-12)),0),0), IF($F46&gt;0,IF(AND(INDIRECT(ADDRESS($F46,44))=0,INDIRECT(ADDRESS($F46,38))&lt;&gt;"UL"),INDIRECT(ADDRESS($F46,COLUMN()-12)),0),0), IF($G46&gt;0,IF(AND(INDIRECT(ADDRESS($G46,44))=0,INDIRECT(ADDRESS($G46,38))&lt;&gt;"UL"),INDIRECT(ADDRESS($G46,COLUMN()-12)),0),0), IF($H46&gt;0,IF(AND(INDIRECT(ADDRESS($H46,44))=0,INDIRECT(ADDRESS($H46,38))&lt;&gt;"UL"),INDIRECT(ADDRESS($H46,COLUMN()-12)),0),0), IF($I46&gt;0,IF(AND(INDIRECT(ADDRESS($I46,44))=0,INDIRECT(ADDRESS($I46,38))&lt;&gt;"UL"),INDIRECT(ADDRESS($I46,COLUMN()-12)),0),0), IF($J46&gt;0,IF(AND(INDIRECT(ADDRESS($J46,44))=0,INDIRECT(ADDRESS($J46,38))&lt;&gt;"UL"),INDIRECT(ADDRESS($J46,COLUMN()-12)),0),0), IF($K46&gt;0,IF(AND(INDIRECT(ADDRESS($K46,44))=0,INDIRECT(ADDRESS($K46,38))&lt;&gt;"UL"),INDIRECT(ADDRESS($K46,COLUMN()-11)),0),0), IF($L46&gt;0,IF(AND(INDIRECT(ADDRESS($L46,44))=0,INDIRECT(ADDRESS($L46,38))&lt;&gt;"UL"),INDIRECT(ADDRESS($L46,COLUMN()-11)),0),0), IF($M46&gt;0,IF(AND(INDIRECT(ADDRESS($M46,44))=0,INDIRECT(ADDRESS($M46,38))&lt;&gt;"UL"),INDIRECT(ADDRESS($M46,COLUMN()-11)),0),0))</f>
        <v>0</v>
      </c>
      <c r="BQ46" s="57">
        <f t="shared" ref="BQ46:BQ57" ca="1" si="34">IF(AU46="S",BM46,IF(AU46="MS",BN46,IF(AU46="ML",BO46,BP46)))</f>
        <v>0</v>
      </c>
      <c r="BR46" s="161">
        <f t="shared" ca="1" si="22"/>
        <v>72.367228976556746</v>
      </c>
      <c r="BS46" s="59"/>
      <c r="BT46" s="56">
        <f t="shared" ca="1" si="23"/>
        <v>2.80087873084676</v>
      </c>
      <c r="BU46" s="63">
        <f t="shared" ca="1" si="24"/>
        <v>0.10373624929062074</v>
      </c>
      <c r="BV46" s="57" t="s">
        <v>34</v>
      </c>
      <c r="BW46" s="57" cm="1">
        <f t="array" aca="1" ref="BW46" ca="1">SUM(IF($C46&gt;0,IF(AND(INDIRECT(ADDRESS($C46,44))=0,INDIRECT(ADDRESS($C46,38))="UL",ISERROR(SEARCH("Rear",INDIRECT(ADDRESS($C46,33)))),ISERROR(SEARCH("Side",INDIRECT(ADDRESS($C46,33))))),INDIRECT(ADDRESS($C46,COLUMN())),0),0),IF($D46&gt;0,IF(AND(INDIRECT(ADDRESS($D46,44))=0,INDIRECT(ADDRESS($D46,38))="UL",ISERROR(SEARCH("Rear",INDIRECT(ADDRESS($D46,33)))),ISERROR(SEARCH("Side",INDIRECT(ADDRESS($D46,33))))),INDIRECT(ADDRESS($D46,COLUMN())),0),0),IF($E46&gt;0,IF(AND(INDIRECT(ADDRESS($E46,44))=0,INDIRECT(ADDRESS($E46,38))="UL",ISERROR(SEARCH("Rear",INDIRECT(ADDRESS($E46,33)))),ISERROR(SEARCH("Side",INDIRECT(ADDRESS($E46,33))))),INDIRECT(ADDRESS($E46,COLUMN())),0),0),IF($F46&gt;0,IF(AND(INDIRECT(ADDRESS($F46,44))=0,INDIRECT(ADDRESS($F46,38))="UL",ISERROR(SEARCH("Rear",INDIRECT(ADDRESS($F46,33)))),ISERROR(SEARCH("Side",INDIRECT(ADDRESS($F46,33))))),INDIRECT(ADDRESS($F46,COLUMN())),0),0),IF($G46&gt;0,IF(AND(INDIRECT(ADDRESS($G46,44))=0,INDIRECT(ADDRESS($G46,38))="UL",ISERROR(SEARCH("Rear",INDIRECT(ADDRESS($G46,33)))),ISERROR(SEARCH("Side",INDIRECT(ADDRESS($G46,33))))),INDIRECT(ADDRESS($G46,COLUMN())),0),0),IF($H46&gt;0,IF(AND(INDIRECT(ADDRESS($H46,44))=0,INDIRECT(ADDRESS($H46,38))="UL",ISERROR(SEARCH("Rear",INDIRECT(ADDRESS($H46,33)))),ISERROR(SEARCH("Side",INDIRECT(ADDRESS($H46,33))))),INDIRECT(ADDRESS($H46,COLUMN())),0),0),IF($I46&gt;0,IF(AND(INDIRECT(ADDRESS($I46,44))=0,INDIRECT(ADDRESS($I46,38))="UL",ISERROR(SEARCH("Rear",INDIRECT(ADDRESS($I46,33)))),ISERROR(SEARCH("Side",INDIRECT(ADDRESS($I46,33))))),INDIRECT(ADDRESS($I46,COLUMN())),0),0),IF($J46&gt;0,IF(AND(INDIRECT(ADDRESS($J46,44))=0,INDIRECT(ADDRESS($J46,38))="UL",ISERROR(SEARCH("Rear",INDIRECT(ADDRESS($J46,33)))),ISERROR(SEARCH("Side",INDIRECT(ADDRESS($J46,33))))),INDIRECT(ADDRESS($J46,COLUMN())),0),0),IF($K46&gt;0,IF(AND(INDIRECT(ADDRESS($K46,44))=0,INDIRECT(ADDRESS($K46,38))="UL",ISERROR(SEARCH("Rear",INDIRECT(ADDRESS($K46,33)))),ISERROR(SEARCH("Side",INDIRECT(ADDRESS($K46,33))))),INDIRECT(ADDRESS($K46,COLUMN())),0),0),IF($L46&gt;0,IF(AND(INDIRECT(ADDRESS($L46,44))=0,INDIRECT(ADDRESS($L46,38))="UL",ISERROR(SEARCH("Rear",INDIRECT(ADDRESS($L46,33)))),ISERROR(SEARCH("Side",INDIRECT(ADDRESS($L46,33))))),INDIRECT(ADDRESS($L46,COLUMN())),0),0),IF($M46&gt;0,IF(AND(INDIRECT(ADDRESS($M46,44))=0,INDIRECT(ADDRESS($M46,38))="UL",ISERROR(SEARCH("Rear",INDIRECT(ADDRESS($M46,33)))),ISERROR(SEARCH("Side",INDIRECT(ADDRESS($M46,33))))),INDIRECT(ADDRESS($M46,COLUMN())),0),0))</f>
        <v>0.88888888888888884</v>
      </c>
      <c r="BX46" s="57">
        <f t="shared" ca="1" si="25"/>
        <v>0.88888888888888884</v>
      </c>
      <c r="BY46" s="57" cm="1">
        <f t="array" aca="1" ref="BY46" ca="1">SUM(IF($C46&gt;0,IF(AND(INDIRECT(ADDRESS($C46,44))=0,INDIRECT(ADDRESS($C46,38))="UL"),INDIRECT(ADDRESS($C46,COLUMN())),0),0),IF($D46&gt;0,IF(AND(INDIRECT(ADDRESS($D46,44))=0,INDIRECT(ADDRESS($D46,38))="UL"),INDIRECT(ADDRESS($D46,COLUMN())),0),0),IF($E46&gt;0,IF(AND(INDIRECT(ADDRESS($E46,44))=0,INDIRECT(ADDRESS($E46,38))="UL"),INDIRECT(ADDRESS($E46,COLUMN())),0),0),IF($F46&gt;0,IF(AND(INDIRECT(ADDRESS($F46,44))=0,INDIRECT(ADDRESS($F46,38))="UL"),INDIRECT(ADDRESS($F46,COLUMN())),0),0),IF($G46&gt;0,IF(AND(INDIRECT(ADDRESS($G46,44))=0,INDIRECT(ADDRESS($G46,38))="UL"),INDIRECT(ADDRESS($G46,COLUMN())),0),0),IF($H46&gt;0,IF(AND(INDIRECT(ADDRESS($H46,44))=0,INDIRECT(ADDRESS($H46,38))="UL"),INDIRECT(ADDRESS($H46,COLUMN())),0),0),IF($I46&gt;0,IF(AND(INDIRECT(ADDRESS($I46,44))=0,INDIRECT(ADDRESS($I46,38))="UL"),INDIRECT(ADDRESS($I46,COLUMN())),0),0),IF($J46&gt;0,IF(AND(INDIRECT(ADDRESS($J46,44))=0,INDIRECT(ADDRESS($J46,38))="UL"),INDIRECT(ADDRESS($J46,COLUMN())),0),0),IF($K46&gt;0,IF(AND(INDIRECT(ADDRESS($K46,44))=0,INDIRECT(ADDRESS($K46,38))="UL"),INDIRECT(ADDRESS($K46,COLUMN())),0),0),IF($L46&gt;0,IF(AND(INDIRECT(ADDRESS($L46,44))=0,INDIRECT(ADDRESS($L46,38))="UL"),INDIRECT(ADDRESS($L46,COLUMN())),0),0),IF($M46&gt;0,IF(AND(INDIRECT(ADDRESS($M46,44))=0,INDIRECT(ADDRESS($M46,38))="UL"),INDIRECT(ADDRESS($M46,COLUMN())),0),0))</f>
        <v>0.30452674897119342</v>
      </c>
      <c r="BZ46" s="57" cm="1">
        <f t="array" aca="1" ref="BZ46" ca="1">SUM(IF($C46&gt;0,IF(AND(INDIRECT(ADDRESS($C46,44))=0,INDIRECT(ADDRESS($C46,38))="UL"),INDIRECT(ADDRESS($C46,COLUMN())),0),0),IF($D46&gt;0,IF(AND(INDIRECT(ADDRESS($D46,44))=0,INDIRECT(ADDRESS($D46,38))="UL"),INDIRECT(ADDRESS($D46,COLUMN())),0),0),IF($E46&gt;0,IF(AND(INDIRECT(ADDRESS($E46,44))=0,INDIRECT(ADDRESS($E46,38))="UL"),INDIRECT(ADDRESS($E46,COLUMN())),0),0),IF($F46&gt;0,IF(AND(INDIRECT(ADDRESS($F46,44))=0,INDIRECT(ADDRESS($F46,38))="UL"),INDIRECT(ADDRESS($F46,COLUMN())),0),0),IF($G46&gt;0,IF(AND(INDIRECT(ADDRESS($G46,44))=0,INDIRECT(ADDRESS($G46,38))="UL"),INDIRECT(ADDRESS($G46,COLUMN())),0),0),IF($H46&gt;0,IF(AND(INDIRECT(ADDRESS($H46,44))=0,INDIRECT(ADDRESS($H46,38))="UL"),INDIRECT(ADDRESS($H46,COLUMN())),0),0),IF($I46&gt;0,IF(AND(INDIRECT(ADDRESS($I46,44))=0,INDIRECT(ADDRESS($I46,38))="UL"),INDIRECT(ADDRESS($I46,COLUMN())),0),0),IF($J46&gt;0,IF(AND(INDIRECT(ADDRESS($J46,44))=0,INDIRECT(ADDRESS($J46,38))="UL"),INDIRECT(ADDRESS($J46,COLUMN())),0),0),IF($K46&gt;0,IF(AND(INDIRECT(ADDRESS($K46,44))=0,INDIRECT(ADDRESS($K46,38))="UL"),INDIRECT(ADDRESS($K46,COLUMN())),0),0),IF($L46&gt;0,IF(AND(INDIRECT(ADDRESS($L46,44))=0,INDIRECT(ADDRESS($L46,38))="UL"),INDIRECT(ADDRESS($L46,COLUMN())),0),0),IF($M46&gt;0,IF(AND(INDIRECT(ADDRESS($M46,44))=0,INDIRECT(ADDRESS($M46,38))="UL"),INDIRECT(ADDRESS($M46,COLUMN())),0),0))</f>
        <v>0.1213991769547325</v>
      </c>
      <c r="CA46" s="57">
        <f t="shared" ca="1" si="26"/>
        <v>0.1213991769547325</v>
      </c>
      <c r="CB46" s="57" cm="1">
        <f t="array" aca="1" ref="CB46" ca="1">SUM(IF($C46&gt;0,IF(AND(INDIRECT(ADDRESS($C46,44))=0,INDIRECT(ADDRESS($C46,38))&lt;&gt;"UL"),INDIRECT(ADDRESS($C46,COLUMN())),0),0),IF($D46&gt;0,IF(AND(INDIRECT(ADDRESS($D46,44))=0,INDIRECT(ADDRESS($D46,38))&lt;&gt;"UL"),INDIRECT(ADDRESS($D46,COLUMN())),0),0),IF($E46&gt;0,IF(AND(INDIRECT(ADDRESS($E46,44))=0,INDIRECT(ADDRESS($E46,38))&lt;&gt;"UL"),INDIRECT(ADDRESS($E46,COLUMN())),0),0),IF($F46&gt;0,IF(AND(INDIRECT(ADDRESS($F46,44))=0,INDIRECT(ADDRESS($F46,38))&lt;&gt;"UL"),INDIRECT(ADDRESS($F46,COLUMN())),0),0),IF($G46&gt;0,IF(AND(INDIRECT(ADDRESS($G46,44))=0,INDIRECT(ADDRESS($G46,38))&lt;&gt;"UL"),INDIRECT(ADDRESS($G46,COLUMN())),0),0),IF($H46&gt;0,IF(AND(INDIRECT(ADDRESS($H46,44))=0,INDIRECT(ADDRESS($H46,38))&lt;&gt;"UL"),INDIRECT(ADDRESS($H46,COLUMN())),0),0),IF($I46&gt;0,IF(AND(INDIRECT(ADDRESS($I46,44))=0,INDIRECT(ADDRESS($I46,38))&lt;&gt;"UL"),INDIRECT(ADDRESS($I46,COLUMN())),0),0),IF($J46&gt;0,IF(AND(INDIRECT(ADDRESS($J46,44))=0,INDIRECT(ADDRESS($J46,38))&lt;&gt;"UL"),INDIRECT(ADDRESS($J46,COLUMN())),0),0),IF($K46&gt;0,IF(AND(INDIRECT(ADDRESS($K46,44))=0,INDIRECT(ADDRESS($K46,38))&lt;&gt;"UL"),INDIRECT(ADDRESS($K46,COLUMN())),0),0),IF($L46&gt;0,IF(AND(INDIRECT(ADDRESS($L46,44))=0,INDIRECT(ADDRESS($L46,38))&lt;&gt;"UL"),INDIRECT(ADDRESS($L46,COLUMN())),0),0),IF($M46&gt;0,IF(AND(INDIRECT(ADDRESS($M46,44))=0,INDIRECT(ADDRESS($M46,38))&lt;&gt;"UL"),INDIRECT(ADDRESS($M46,COLUMN())),0),0))</f>
        <v>0</v>
      </c>
      <c r="CC46" s="57">
        <f t="shared" ca="1" si="27"/>
        <v>0</v>
      </c>
      <c r="CD46" s="57" cm="1">
        <f t="array" aca="1" ref="CD46" ca="1">SUM(IF($C46&gt;0,IF(AND(INDIRECT(ADDRESS($C46,44))=0,INDIRECT(ADDRESS($C46,38))&lt;&gt;"UL"),INDIRECT(ADDRESS($C46,COLUMN())),0),0),IF($D46&gt;0,IF(AND(INDIRECT(ADDRESS($D46,44))=0,INDIRECT(ADDRESS($D46,38))&lt;&gt;"UL"),INDIRECT(ADDRESS($D46,COLUMN())),0),0),IF($E46&gt;0,IF(AND(INDIRECT(ADDRESS($E46,44))=0,INDIRECT(ADDRESS($E46,38))&lt;&gt;"UL"),INDIRECT(ADDRESS($E46,COLUMN())),0),0),IF($F46&gt;0,IF(AND(INDIRECT(ADDRESS($F46,44))=0,INDIRECT(ADDRESS($F46,38))&lt;&gt;"UL"),INDIRECT(ADDRESS($F46,COLUMN())),0),0),IF($G46&gt;0,IF(AND(INDIRECT(ADDRESS($G46,44))=0,INDIRECT(ADDRESS($G46,38))&lt;&gt;"UL"),INDIRECT(ADDRESS($G46,COLUMN())),0),0),IF($H46&gt;0,IF(AND(INDIRECT(ADDRESS($H46,44))=0,INDIRECT(ADDRESS($H46,38))&lt;&gt;"UL"),INDIRECT(ADDRESS($H46,COLUMN())),0),0),IF($I46&gt;0,IF(AND(INDIRECT(ADDRESS($I46,44))=0,INDIRECT(ADDRESS($I46,38))&lt;&gt;"UL"),INDIRECT(ADDRESS($I46,COLUMN())),0),0),IF($J46&gt;0,IF(AND(INDIRECT(ADDRESS($J46,44))=0,INDIRECT(ADDRESS($J46,38))&lt;&gt;"UL"),INDIRECT(ADDRESS($J46,COLUMN())),0),0),IF($K46&gt;0,IF(AND(INDIRECT(ADDRESS($K46,44))=0,INDIRECT(ADDRESS($K46,38))&lt;&gt;"UL"),INDIRECT(ADDRESS($K46,COLUMN())),0),0),IF($L46&gt;0,IF(AND(INDIRECT(ADDRESS($L46,44))=0,INDIRECT(ADDRESS($L46,38))&lt;&gt;"UL"),INDIRECT(ADDRESS($L46,COLUMN())),0),0),IF($M46&gt;0,IF(AND(INDIRECT(ADDRESS($M46,44))=0,INDIRECT(ADDRESS($M46,38))&lt;&gt;"UL"),INDIRECT(ADDRESS($M46,COLUMN())),0),0))</f>
        <v>0</v>
      </c>
      <c r="CE46" s="57" cm="1">
        <f t="array" aca="1" ref="CE46" ca="1">SUM(IF($C46&gt;0,IF(AND(INDIRECT(ADDRESS($C46,44))=0,INDIRECT(ADDRESS($C46,38))&lt;&gt;"UL"),INDIRECT(ADDRESS($C46,COLUMN())),0),0),IF($D46&gt;0,IF(AND(INDIRECT(ADDRESS($D46,44))=0,INDIRECT(ADDRESS($D46,38))&lt;&gt;"UL"),INDIRECT(ADDRESS($D46,COLUMN())),0),0),IF($E46&gt;0,IF(AND(INDIRECT(ADDRESS($E46,44))=0,INDIRECT(ADDRESS($E46,38))&lt;&gt;"UL"),INDIRECT(ADDRESS($E46,COLUMN())),0),0),IF($F46&gt;0,IF(AND(INDIRECT(ADDRESS($F46,44))=0,INDIRECT(ADDRESS($F46,38))&lt;&gt;"UL"),INDIRECT(ADDRESS($F46,COLUMN())),0),0),IF($G46&gt;0,IF(AND(INDIRECT(ADDRESS($G46,44))=0,INDIRECT(ADDRESS($G46,38))&lt;&gt;"UL"),INDIRECT(ADDRESS($G46,COLUMN())),0),0),IF($H46&gt;0,IF(AND(INDIRECT(ADDRESS($H46,44))=0,INDIRECT(ADDRESS($H46,38))&lt;&gt;"UL"),INDIRECT(ADDRESS($H46,COLUMN())),0),0),IF($I46&gt;0,IF(AND(INDIRECT(ADDRESS($I46,44))=0,INDIRECT(ADDRESS($I46,38))&lt;&gt;"UL"),INDIRECT(ADDRESS($I46,COLUMN())),0),0),IF($J46&gt;0,IF(AND(INDIRECT(ADDRESS($J46,44))=0,INDIRECT(ADDRESS($J46,38))&lt;&gt;"UL"),INDIRECT(ADDRESS($J46,COLUMN())),0),0),IF($K46&gt;0,IF(AND(INDIRECT(ADDRESS($K46,44))=0,INDIRECT(ADDRESS($K46,38))&lt;&gt;"UL"),INDIRECT(ADDRESS($K46,COLUMN())),0),0),IF($L46&gt;0,IF(AND(INDIRECT(ADDRESS($L46,44))=0,INDIRECT(ADDRESS($L46,38))&lt;&gt;"UL"),INDIRECT(ADDRESS($L46,COLUMN())),0),0),IF($M46&gt;0,IF(AND(INDIRECT(ADDRESS($M46,44))=0,INDIRECT(ADDRESS($M46,38))&lt;&gt;"UL"),INDIRECT(ADDRESS($M46,COLUMN())),0),0))</f>
        <v>0</v>
      </c>
      <c r="CF46" s="57">
        <f t="shared" ca="1" si="28"/>
        <v>0</v>
      </c>
      <c r="CG46" s="57">
        <f t="shared" ref="CG46:CG57" ca="1" si="35">IF(AD46&lt;BG46,((((BX46+CC46)*AB46)+((CA46+CF46)*(1-AB46)))*AD46),((((BX46*AB46)+((CA46)*(1-AB46)))*AD46)+(((CC46*AB46)+((CF46))*(1-AB46)))*BG46))</f>
        <v>1.6539170927666629</v>
      </c>
      <c r="CH46" s="57">
        <f t="shared" ca="1" si="29"/>
        <v>6.1256188620987514E-2</v>
      </c>
      <c r="CI46" s="19">
        <f t="shared" ca="1" si="30"/>
        <v>13.676065821216833</v>
      </c>
      <c r="CJ46" s="19"/>
      <c r="CK46" s="57" cm="1">
        <f t="array" aca="1" ref="CK46" ca="1">IF(AU46="S", SUM(IF($C46&gt;0,IF(INDIRECT(ADDRESS($C46,43))&lt;&gt;1,INDIRECT(ADDRESS($C46,48)),0),0), IF($D46&gt;0,IF(INDIRECT(ADDRESS($D46,43))&lt;&gt;1,INDIRECT(ADDRESS($D46,48)),0),0), IF($E46&gt;0,IF(INDIRECT(ADDRESS($E46,43))&lt;&gt;1,INDIRECT(ADDRESS($E46,48)),0),0), IF($F46&gt;0,IF(INDIRECT(ADDRESS($F46,43))&lt;&gt;1,INDIRECT(ADDRESS($F46,48)),0),0), IF($G46&gt;0,IF(INDIRECT(ADDRESS($G46,43))&lt;&gt;1,INDIRECT(ADDRESS($G46,48)),0),0), IF($H46&gt;0,IF(INDIRECT(ADDRESS($H46,43))&lt;&gt;1,INDIRECT(ADDRESS($H46,48)),0),0), IF($I46&gt;0,IF(INDIRECT(ADDRESS($I46,43))&lt;&gt;1,INDIRECT(ADDRESS($I46,48)),0),0), IF($J46&gt;0,IF(INDIRECT(ADDRESS($J46,43))&lt;&gt;1,INDIRECT(ADDRESS($J46,48)),0),0), IF($K46&gt;0,IF(INDIRECT(ADDRESS($K46,43))&lt;&gt;1,INDIRECT(ADDRESS($K46,48)),0),0), IF($L46&gt;0,IF(INDIRECT(ADDRESS($L46,43))&lt;&gt;1,INDIRECT(ADDRESS($L46,48)),0),0), IF($M46&gt;0,IF(INDIRECT(ADDRESS($M46,43))&lt;&gt;1,INDIRECT(ADDRESS($M46,48)),0),0)), IF(AU46="L",SUM(IF($C46&gt;0,IF(INDIRECT(ADDRESS($C46,43))&lt;&gt;1,INDIRECT(ADDRESS($C46,50)),0),0), IF($D46&gt;0,IF(INDIRECT(ADDRESS($D46,43))&lt;&gt;1,INDIRECT(ADDRESS($D46,50)),0),0), IF($E46&gt;0,IF(INDIRECT(ADDRESS($E46,43))&lt;&gt;1,INDIRECT(ADDRESS($E46,50)),0),0), IF($F46&gt;0,IF(INDIRECT(ADDRESS($F46,43))&lt;&gt;1,INDIRECT(ADDRESS($F46,50)),0),0), IF($G46&gt;0,IF(INDIRECT(ADDRESS($G46,43))&lt;&gt;1,INDIRECT(ADDRESS($G46,50)),0),0), IF($G46&gt;0,IF(INDIRECT(ADDRESS($G46,43))&lt;&gt;1,INDIRECT(ADDRESS($G46,50)),0),0), IF($H46&gt;0,IF(INDIRECT(ADDRESS($H46,43))&lt;&gt;1,INDIRECT(ADDRESS($H46,50)),0),0), IF($I46&gt;0,IF(INDIRECT(ADDRESS($I46,43))&lt;&gt;1,INDIRECT(ADDRESS($I46,50)),0),0), IF($J46&gt;0,IF(INDIRECT(ADDRESS($J46,43))&lt;&gt;1,INDIRECT(ADDRESS($J46,50)),0),0), IF($K46&gt;0,IF(INDIRECT(ADDRESS($K46,43))&lt;&gt;1,INDIRECT(ADDRESS($K46,50)),0),0), IF($L46&gt;0,IF(INDIRECT(ADDRESS($L46,43))&lt;&gt;1,INDIRECT(ADDRESS($L46,50)),0),0), IF($M46&gt;0,IF(INDIRECT(ADDRESS($M46,43))&lt;&gt;1,INDIRECT(ADDRESS($M46,50)),0),0)), SUM(IF($C46&gt;0,IF(INDIRECT(ADDRESS($C46,43))&lt;&gt;1,INDIRECT(ADDRESS($C46,49)),0),0), IF($D46&gt;0,IF(INDIRECT(ADDRESS($D46,43))&lt;&gt;1,INDIRECT(ADDRESS($D46,49)),0),0), IF($E46&gt;0,IF(INDIRECT(ADDRESS($E46,43))&lt;&gt;1,INDIRECT(ADDRESS($E46,49)),0),0), IF($F46&gt;0,IF(INDIRECT(ADDRESS($F46,43))&lt;&gt;1,INDIRECT(ADDRESS($F46,49)),0),0), IF($G46&gt;0,IF(INDIRECT(ADDRESS($G46,43))&lt;&gt;1,INDIRECT(ADDRESS($G46,49)),0),0), IF($G46&gt;0,IF(INDIRECT(ADDRESS($G46,43))&lt;&gt;1,INDIRECT(ADDRESS($G46,49)),0),0), IF($H46&gt;0,IF(INDIRECT(ADDRESS($H46,43))&lt;&gt;1,INDIRECT(ADDRESS($H46,49)),0),0), IF($I46&gt;0,IF(INDIRECT(ADDRESS($I46,43))&lt;&gt;1,INDIRECT(ADDRESS($I46,49)),0),0), IF($J46&gt;0,IF(INDIRECT(ADDRESS($J46,43))&lt;&gt;1,INDIRECT(ADDRESS($J46,49)),0),0), IF($K46&gt;0,IF(INDIRECT(ADDRESS($K46,43))&lt;&gt;1,INDIRECT(ADDRESS($K46,49)),0),0), IF($L46&gt;0,IF(INDIRECT(ADDRESS($L46,43))&lt;&gt;1,INDIRECT(ADDRESS($L46,49)),0),0), IF($M46&gt;0,IF(INDIRECT(ADDRESS($M46,43))&lt;&gt;1,INDIRECT(ADDRESS($M46,49)),0),0))))</f>
        <v>1</v>
      </c>
      <c r="CL46" s="57" cm="1">
        <f t="array" aca="1" ref="CL46" ca="1">SUM(IF($C46&gt;0,IF(INDIRECT(ADDRESS($C46,44))=1,INDIRECT(ADDRESS($C46,90)),0),0), IF($D46&gt;0,IF(INDIRECT(ADDRESS($D46,44))=1,INDIRECT(ADDRESS($D46,90)),0),0), IF($E46&gt;0,IF(INDIRECT(ADDRESS($E46,44))=1,INDIRECT(ADDRESS($E46,90)),0),0), IF($F46&gt;0,IF(INDIRECT(ADDRESS($F46,44))=1,INDIRECT(ADDRESS($F46,90)),0),0), IF($G46&gt;0,IF(INDIRECT(ADDRESS($G46,44))=1,INDIRECT(ADDRESS($G46,90)),0),0), IF($H46&gt;0,IF(INDIRECT(ADDRESS($H46,44))=1,INDIRECT(ADDRESS($H46,90)),0),0), IF($I46&gt;0,IF(INDIRECT(ADDRESS($I46,44))=1,INDIRECT(ADDRESS($I46,90)),0),0), IF($J46&gt;0,IF(INDIRECT(ADDRESS($J46,44))=1,INDIRECT(ADDRESS($J46,90)),0),0), IF($K46&gt;0,IF(INDIRECT(ADDRESS($K46,44))=1,INDIRECT(ADDRESS($K46,90)),0),0), IF($L46&gt;0,IF(INDIRECT(ADDRESS($L46,44))=1,INDIRECT(ADDRESS($L46,90)),0),0), IF($M46&gt;0,IF(INDIRECT(ADDRESS($M46,44))=1,INDIRECT(ADDRESS($M46,90)),0),0))</f>
        <v>0</v>
      </c>
      <c r="CM46" s="56">
        <f t="shared" ca="1" si="31"/>
        <v>0.76368924723252618</v>
      </c>
      <c r="CN46" s="59"/>
    </row>
    <row r="47" spans="1:92" x14ac:dyDescent="0.25">
      <c r="A47" s="62" t="s">
        <v>125</v>
      </c>
      <c r="B47" s="122">
        <v>8</v>
      </c>
      <c r="C47" s="122">
        <v>17</v>
      </c>
      <c r="D47" s="122">
        <v>20</v>
      </c>
      <c r="E47" s="122">
        <v>29</v>
      </c>
      <c r="F47" s="122">
        <v>30</v>
      </c>
      <c r="G47" s="122"/>
      <c r="H47" s="122"/>
      <c r="I47" s="67"/>
      <c r="J47" s="67"/>
      <c r="K47" s="67"/>
      <c r="L47" s="67"/>
      <c r="M47" s="67"/>
      <c r="N47" s="67">
        <f t="shared" ca="1" si="15"/>
        <v>29</v>
      </c>
      <c r="O47" s="67" t="str" cm="1">
        <f t="array" aca="1" ref="O47" ca="1">INDIRECT(ADDRESS($B47,COLUMN()))</f>
        <v>Fighter</v>
      </c>
      <c r="P47" s="67" cm="1">
        <f t="array" aca="1" ref="P47" ca="1">INDIRECT(ADDRESS($B47,COLUMN()))</f>
        <v>2</v>
      </c>
      <c r="Q47" s="67" t="str" cm="1">
        <f t="array" aca="1" ref="Q47" ca="1">INDIRECT(ADDRESS($B47,COLUMN()))</f>
        <v>-</v>
      </c>
      <c r="R47" s="67" t="str" cm="1">
        <f t="array" aca="1" ref="R47" ca="1">INDIRECT(ADDRESS($B47,COLUMN()))</f>
        <v>-</v>
      </c>
      <c r="S47" s="67" cm="1">
        <f t="array" aca="1" ref="S47" ca="1">INDIRECT(ADDRESS($B47,COLUMN()))</f>
        <v>3</v>
      </c>
      <c r="T47" s="67" t="str" cm="1">
        <f t="array" aca="1" ref="T47" ca="1">INDIRECT(ADDRESS($B47,COLUMN()))</f>
        <v>1-7</v>
      </c>
      <c r="U47" s="67" cm="1">
        <f t="array" aca="1" ref="U47" ca="1">INDIRECT(ADDRESS($B47,COLUMN()))</f>
        <v>7</v>
      </c>
      <c r="V47" s="67" cm="1">
        <f t="array" aca="1" ref="V47" ca="1">INDIRECT(ADDRESS($B47,COLUMN()))</f>
        <v>0</v>
      </c>
      <c r="W47" s="67" cm="1">
        <f t="array" aca="1" ref="W47" ca="1">INDIRECT(ADDRESS($B47,COLUMN()))</f>
        <v>2</v>
      </c>
      <c r="X47" s="67" cm="1">
        <f t="array" aca="1" ref="X47" ca="1">INDIRECT(ADDRESS($B47,COLUMN()))</f>
        <v>7</v>
      </c>
      <c r="Y47" s="67" cm="1">
        <f t="array" aca="1" ref="Y47" ca="1">INDIRECT(ADDRESS($B47,COLUMN()))</f>
        <v>1</v>
      </c>
      <c r="Z47" s="67" cm="1">
        <f t="array" aca="1" ref="Z47" ca="1">INDIRECT(ADDRESS($B47,COLUMN()))</f>
        <v>5</v>
      </c>
      <c r="AA47" s="67" t="str">
        <f>AA8</f>
        <v>Rocket Boosters</v>
      </c>
      <c r="AB47" s="56">
        <f t="shared" ca="1" si="16"/>
        <v>0.94482945198530943</v>
      </c>
      <c r="AC47" s="56">
        <f t="shared" ca="1" si="17"/>
        <v>1.0647687872720355</v>
      </c>
      <c r="AD47" s="56">
        <f t="shared" ca="1" si="18"/>
        <v>1.8517718039513662</v>
      </c>
      <c r="AF47" s="52"/>
      <c r="AG47" s="52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2"/>
      <c r="AU47" s="54" t="s">
        <v>117</v>
      </c>
      <c r="AV47" s="57" cm="1">
        <f t="array" aca="1" ref="AV47" ca="1">SUM(IF($C47&gt;0,IF(AND(INDIRECT(ADDRESS($C47,44))=0,INDIRECT(ADDRESS($C47,38))="UL",ISERROR(SEARCH("Rear",INDIRECT(ADDRESS($C47,33)))),ISERROR(SEARCH("Side",INDIRECT(ADDRESS($C47,33))))),INDIRECT(ADDRESS($C47,COLUMN())),0),0),IF($D47&gt;0,IF(AND(INDIRECT(ADDRESS($D47,44))=0,INDIRECT(ADDRESS($D47,38))="UL",ISERROR(SEARCH("Rear",INDIRECT(ADDRESS($D47,33)))),ISERROR(SEARCH("Side",INDIRECT(ADDRESS($D47,33))))),INDIRECT(ADDRESS($D47,COLUMN())),0),0),IF($E47&gt;0,IF(AND(INDIRECT(ADDRESS($E47,44))=0,INDIRECT(ADDRESS($E47,38))="UL",ISERROR(SEARCH("Rear",INDIRECT(ADDRESS($E47,33)))),ISERROR(SEARCH("Side",INDIRECT(ADDRESS($E47,33))))),INDIRECT(ADDRESS($E47,COLUMN())),0),0),IF($F47&gt;0,IF(AND(INDIRECT(ADDRESS($F47,44))=0,INDIRECT(ADDRESS($F47,38))="UL",ISERROR(SEARCH("Rear",INDIRECT(ADDRESS($F47,33)))),ISERROR(SEARCH("Side",INDIRECT(ADDRESS($F47,33))))),INDIRECT(ADDRESS($F47,COLUMN())),0),0),IF($G47&gt;0,IF(AND(INDIRECT(ADDRESS($G47,44))=0,INDIRECT(ADDRESS($G47,38))="UL",ISERROR(SEARCH("Rear",INDIRECT(ADDRESS($G47,33)))),ISERROR(SEARCH("Side",INDIRECT(ADDRESS($G47,33))))),INDIRECT(ADDRESS($G47,COLUMN())),0),0),IF($H47&gt;0,IF(AND(INDIRECT(ADDRESS($H47,44))=0,INDIRECT(ADDRESS($H47,38))="UL",ISERROR(SEARCH("Rear",INDIRECT(ADDRESS($H47,33)))),ISERROR(SEARCH("Side",INDIRECT(ADDRESS($H47,33))))),INDIRECT(ADDRESS($H47,COLUMN())),0),0),IF($I47&gt;0,IF(AND(INDIRECT(ADDRESS($I47,44))=0,INDIRECT(ADDRESS($I47,38))="UL",ISERROR(SEARCH("Rear",INDIRECT(ADDRESS($I47,33)))),ISERROR(SEARCH("Side",INDIRECT(ADDRESS($I47,33))))),INDIRECT(ADDRESS($I47,COLUMN())),0),0),IF($J47&gt;0,IF(AND(INDIRECT(ADDRESS($J47,44))=0,INDIRECT(ADDRESS($J47,38))="UL",ISERROR(SEARCH("Rear",INDIRECT(ADDRESS($J47,33)))),ISERROR(SEARCH("Side",INDIRECT(ADDRESS($J47,33))))),INDIRECT(ADDRESS($J47,COLUMN())),0),0),IF($K47&gt;0,IF(AND(INDIRECT(ADDRESS($K47,44))=0,INDIRECT(ADDRESS($K47,38))="UL",ISERROR(SEARCH("Rear",INDIRECT(ADDRESS($K47,33)))),ISERROR(SEARCH("Side",INDIRECT(ADDRESS($K47,33))))),INDIRECT(ADDRESS($K47,COLUMN())),0),0),IF($L47&gt;0,IF(AND(INDIRECT(ADDRESS($L47,44))=0,INDIRECT(ADDRESS($L47,38))="UL",ISERROR(SEARCH("Rear",INDIRECT(ADDRESS($L47,33)))),ISERROR(SEARCH("Side",INDIRECT(ADDRESS($L47,33))))),INDIRECT(ADDRESS($L47,COLUMN())),0),0),IF($M47&gt;0,IF(AND(INDIRECT(ADDRESS($M47,44))=0,INDIRECT(ADDRESS($M47,38))="UL",ISERROR(SEARCH("Rear",INDIRECT(ADDRESS($M47,33)))),ISERROR(SEARCH("Side",INDIRECT(ADDRESS($M47,33))))),INDIRECT(ADDRESS($M47,COLUMN())),0),0))</f>
        <v>0.16666666666666666</v>
      </c>
      <c r="AW47" s="57" cm="1">
        <f t="array" aca="1" ref="AW47" ca="1">SUM(IF($C47&gt;0,IF(AND(INDIRECT(ADDRESS($C47,44))=0,INDIRECT(ADDRESS($C47,38))="UL",ISERROR(SEARCH("Rear",INDIRECT(ADDRESS($C47,33)))),ISERROR(SEARCH("Side",INDIRECT(ADDRESS($C47,33))))),INDIRECT(ADDRESS($C47,COLUMN())),0),0),IF($D47&gt;0,IF(AND(INDIRECT(ADDRESS($D47,44))=0,INDIRECT(ADDRESS($D47,38))="UL",ISERROR(SEARCH("Rear",INDIRECT(ADDRESS($D47,33)))),ISERROR(SEARCH("Side",INDIRECT(ADDRESS($D47,33))))),INDIRECT(ADDRESS($D47,COLUMN())),0),0),IF($E47&gt;0,IF(AND(INDIRECT(ADDRESS($E47,44))=0,INDIRECT(ADDRESS($E47,38))="UL",ISERROR(SEARCH("Rear",INDIRECT(ADDRESS($E47,33)))),ISERROR(SEARCH("Side",INDIRECT(ADDRESS($E47,33))))),INDIRECT(ADDRESS($E47,COLUMN())),0),0),IF($F47&gt;0,IF(AND(INDIRECT(ADDRESS($F47,44))=0,INDIRECT(ADDRESS($F47,38))="UL",ISERROR(SEARCH("Rear",INDIRECT(ADDRESS($F47,33)))),ISERROR(SEARCH("Side",INDIRECT(ADDRESS($F47,33))))),INDIRECT(ADDRESS($F47,COLUMN())),0),0),IF($G47&gt;0,IF(AND(INDIRECT(ADDRESS($G47,44))=0,INDIRECT(ADDRESS($G47,38))="UL",ISERROR(SEARCH("Rear",INDIRECT(ADDRESS($G47,33)))),ISERROR(SEARCH("Side",INDIRECT(ADDRESS($G47,33))))),INDIRECT(ADDRESS($G47,COLUMN())),0),0),IF($H47&gt;0,IF(AND(INDIRECT(ADDRESS($H47,44))=0,INDIRECT(ADDRESS($H47,38))="UL",ISERROR(SEARCH("Rear",INDIRECT(ADDRESS($H47,33)))),ISERROR(SEARCH("Side",INDIRECT(ADDRESS($H47,33))))),INDIRECT(ADDRESS($H47,COLUMN())),0),0),IF($I47&gt;0,IF(AND(INDIRECT(ADDRESS($I47,44))=0,INDIRECT(ADDRESS($I47,38))="UL",ISERROR(SEARCH("Rear",INDIRECT(ADDRESS($I47,33)))),ISERROR(SEARCH("Side",INDIRECT(ADDRESS($I47,33))))),INDIRECT(ADDRESS($I47,COLUMN())),0),0),IF($J47&gt;0,IF(AND(INDIRECT(ADDRESS($J47,44))=0,INDIRECT(ADDRESS($J47,38))="UL",ISERROR(SEARCH("Rear",INDIRECT(ADDRESS($J47,33)))),ISERROR(SEARCH("Side",INDIRECT(ADDRESS($J47,33))))),INDIRECT(ADDRESS($J47,COLUMN())),0),0),IF($K47&gt;0,IF(AND(INDIRECT(ADDRESS($K47,44))=0,INDIRECT(ADDRESS($K47,38))="UL",ISERROR(SEARCH("Rear",INDIRECT(ADDRESS($K47,33)))),ISERROR(SEARCH("Side",INDIRECT(ADDRESS($K47,33))))),INDIRECT(ADDRESS($K47,COLUMN())),0),0),IF($L47&gt;0,IF(AND(INDIRECT(ADDRESS($L47,44))=0,INDIRECT(ADDRESS($L47,38))="UL",ISERROR(SEARCH("Rear",INDIRECT(ADDRESS($L47,33)))),ISERROR(SEARCH("Side",INDIRECT(ADDRESS($L47,33))))),INDIRECT(ADDRESS($L47,COLUMN())),0),0),IF($M47&gt;0,IF(AND(INDIRECT(ADDRESS($M47,44))=0,INDIRECT(ADDRESS($M47,38))="UL",ISERROR(SEARCH("Rear",INDIRECT(ADDRESS($M47,33)))),ISERROR(SEARCH("Side",INDIRECT(ADDRESS($M47,33))))),INDIRECT(ADDRESS($M47,COLUMN())),0),0))</f>
        <v>1.4999999999999998</v>
      </c>
      <c r="AX47" s="57" cm="1">
        <f t="array" aca="1" ref="AX47" ca="1">SUM(IF($C47&gt;0,IF(AND(INDIRECT(ADDRESS($C47,44))=0,INDIRECT(ADDRESS($C47,38))="UL",ISERROR(SEARCH("Rear",INDIRECT(ADDRESS($C47,33)))),ISERROR(SEARCH("Side",INDIRECT(ADDRESS($C47,33))))),INDIRECT(ADDRESS($C47,COLUMN())),0),0),IF($D47&gt;0,IF(AND(INDIRECT(ADDRESS($D47,44))=0,INDIRECT(ADDRESS($D47,38))="UL",ISERROR(SEARCH("Rear",INDIRECT(ADDRESS($D47,33)))),ISERROR(SEARCH("Side",INDIRECT(ADDRESS($D47,33))))),INDIRECT(ADDRESS($D47,COLUMN())),0),0),IF($E47&gt;0,IF(AND(INDIRECT(ADDRESS($E47,44))=0,INDIRECT(ADDRESS($E47,38))="UL",ISERROR(SEARCH("Rear",INDIRECT(ADDRESS($E47,33)))),ISERROR(SEARCH("Side",INDIRECT(ADDRESS($E47,33))))),INDIRECT(ADDRESS($E47,COLUMN())),0),0),IF($F47&gt;0,IF(AND(INDIRECT(ADDRESS($F47,44))=0,INDIRECT(ADDRESS($F47,38))="UL",ISERROR(SEARCH("Rear",INDIRECT(ADDRESS($F47,33)))),ISERROR(SEARCH("Side",INDIRECT(ADDRESS($F47,33))))),INDIRECT(ADDRESS($F47,COLUMN())),0),0),IF($G47&gt;0,IF(AND(INDIRECT(ADDRESS($G47,44))=0,INDIRECT(ADDRESS($G47,38))="UL",ISERROR(SEARCH("Rear",INDIRECT(ADDRESS($G47,33)))),ISERROR(SEARCH("Side",INDIRECT(ADDRESS($G47,33))))),INDIRECT(ADDRESS($G47,COLUMN())),0),0),IF($H47&gt;0,IF(AND(INDIRECT(ADDRESS($H47,44))=0,INDIRECT(ADDRESS($H47,38))="UL",ISERROR(SEARCH("Rear",INDIRECT(ADDRESS($H47,33)))),ISERROR(SEARCH("Side",INDIRECT(ADDRESS($H47,33))))),INDIRECT(ADDRESS($H47,COLUMN())),0),0),IF($I47&gt;0,IF(AND(INDIRECT(ADDRESS($I47,44))=0,INDIRECT(ADDRESS($I47,38))="UL",ISERROR(SEARCH("Rear",INDIRECT(ADDRESS($I47,33)))),ISERROR(SEARCH("Side",INDIRECT(ADDRESS($I47,33))))),INDIRECT(ADDRESS($I47,COLUMN())),0),0),IF($J47&gt;0,IF(AND(INDIRECT(ADDRESS($J47,44))=0,INDIRECT(ADDRESS($J47,38))="UL",ISERROR(SEARCH("Rear",INDIRECT(ADDRESS($J47,33)))),ISERROR(SEARCH("Side",INDIRECT(ADDRESS($J47,33))))),INDIRECT(ADDRESS($J47,COLUMN())),0),0),IF($K47&gt;0,IF(AND(INDIRECT(ADDRESS($K47,44))=0,INDIRECT(ADDRESS($K47,38))="UL",ISERROR(SEARCH("Rear",INDIRECT(ADDRESS($K47,33)))),ISERROR(SEARCH("Side",INDIRECT(ADDRESS($K47,33))))),INDIRECT(ADDRESS($K47,COLUMN())),0),0),IF($L47&gt;0,IF(AND(INDIRECT(ADDRESS($L47,44))=0,INDIRECT(ADDRESS($L47,38))="UL",ISERROR(SEARCH("Rear",INDIRECT(ADDRESS($L47,33)))),ISERROR(SEARCH("Side",INDIRECT(ADDRESS($L47,33))))),INDIRECT(ADDRESS($L47,COLUMN())),0),0),IF($M47&gt;0,IF(AND(INDIRECT(ADDRESS($M47,44))=0,INDIRECT(ADDRESS($M47,38))="UL",ISERROR(SEARCH("Rear",INDIRECT(ADDRESS($M47,33)))),ISERROR(SEARCH("Side",INDIRECT(ADDRESS($M47,33))))),INDIRECT(ADDRESS($M47,COLUMN())),0),0))</f>
        <v>0.72222222222222221</v>
      </c>
      <c r="AY47" s="58">
        <f t="shared" ca="1" si="19"/>
        <v>1.4999999999999998</v>
      </c>
      <c r="AZ47" s="58">
        <f t="shared" ca="1" si="20"/>
        <v>0.79629629629629628</v>
      </c>
      <c r="BA47" s="58" cm="1">
        <f t="array" aca="1" ref="BA47" ca="1">SUM(IF($C47&gt;0,IF(AND(INDIRECT(ADDRESS($C47,44))=0,INDIRECT(ADDRESS($C47,38))="UL"),INDIRECT(ADDRESS($C47,COLUMN())),0),0),IF($D47&gt;0,IF(AND(INDIRECT(ADDRESS($D47,44))=0,INDIRECT(ADDRESS($D47,38))="UL"),INDIRECT(ADDRESS($D47,COLUMN())),0),0),IF($E47&gt;0,IF(AND(INDIRECT(ADDRESS($E47,44))=0,INDIRECT(ADDRESS($E47,38))="UL"),INDIRECT(ADDRESS($E47,COLUMN())),0),0),IF($F47&gt;0,IF(AND(INDIRECT(ADDRESS($F47,44))=0,INDIRECT(ADDRESS($F47,38))="UL"),INDIRECT(ADDRESS($F47,COLUMN())),0),0),IF($G47&gt;0,IF(AND(INDIRECT(ADDRESS($G47,44))=0,INDIRECT(ADDRESS($G47,38))="UL"),INDIRECT(ADDRESS($G47,COLUMN())),0),0),IF($H47&gt;0,IF(AND(INDIRECT(ADDRESS($H47,44))=0,INDIRECT(ADDRESS($H47,38))="UL"),INDIRECT(ADDRESS($H47,COLUMN())),0),0),IF($I47&gt;0,IF(AND(INDIRECT(ADDRESS($I47,44))=0,INDIRECT(ADDRESS($I47,38))="UL"),INDIRECT(ADDRESS($I47,COLUMN())),0),0),IF($J47&gt;0,IF(AND(INDIRECT(ADDRESS($J47,44))=0,INDIRECT(ADDRESS($J47,38))="UL"),INDIRECT(ADDRESS($J47,COLUMN())),0),0),IF($K47&gt;0,IF(AND(INDIRECT(ADDRESS($K47,44))=0,INDIRECT(ADDRESS($K47,38))="UL"),INDIRECT(ADDRESS($K47,COLUMN())),0),0),IF($L47&gt;0,IF(AND(INDIRECT(ADDRESS($L47,44))=0,INDIRECT(ADDRESS($L47,38))="UL"),INDIRECT(ADDRESS($L47,COLUMN())),0),0),IF($M47&gt;0,IF(AND(INDIRECT(ADDRESS($M47,44))=0,INDIRECT(ADDRESS($M47,38))="UL"),INDIRECT(ADDRESS($M47,COLUMN())),0),0))</f>
        <v>0.50758377425044088</v>
      </c>
      <c r="BB47" s="58" cm="1">
        <f t="array" aca="1" ref="BB47" ca="1">SUM(IF($C47&gt;0,IF(AND(INDIRECT(ADDRESS($C47,44))=0,INDIRECT(ADDRESS($C47,38))="UL"),INDIRECT(ADDRESS($C47,COLUMN())),0),0),IF($D47&gt;0,IF(AND(INDIRECT(ADDRESS($D47,44))=0,INDIRECT(ADDRESS($D47,38))="UL"),INDIRECT(ADDRESS($D47,COLUMN())),0),0),IF($E47&gt;0,IF(AND(INDIRECT(ADDRESS($E47,44))=0,INDIRECT(ADDRESS($E47,38))="UL"),INDIRECT(ADDRESS($E47,COLUMN())),0),0),IF($F47&gt;0,IF(AND(INDIRECT(ADDRESS($F47,44))=0,INDIRECT(ADDRESS($F47,38))="UL"),INDIRECT(ADDRESS($F47,COLUMN())),0),0),IF($G47&gt;0,IF(AND(INDIRECT(ADDRESS($G47,44))=0,INDIRECT(ADDRESS($G47,38))="UL"),INDIRECT(ADDRESS($G47,COLUMN())),0),0),IF($H47&gt;0,IF(AND(INDIRECT(ADDRESS($H47,44))=0,INDIRECT(ADDRESS($H47,38))="UL"),INDIRECT(ADDRESS($H47,COLUMN())),0),0),IF($I47&gt;0,IF(AND(INDIRECT(ADDRESS($I47,44))=0,INDIRECT(ADDRESS($I47,38))="UL"),INDIRECT(ADDRESS($I47,COLUMN())),0),0),IF($J47&gt;0,IF(AND(INDIRECT(ADDRESS($J47,44))=0,INDIRECT(ADDRESS($J47,38))="UL"),INDIRECT(ADDRESS($J47,COLUMN())),0),0),IF($K47&gt;0,IF(AND(INDIRECT(ADDRESS($K47,44))=0,INDIRECT(ADDRESS($K47,38))="UL"),INDIRECT(ADDRESS($K47,COLUMN())),0),0),IF($L47&gt;0,IF(AND(INDIRECT(ADDRESS($L47,44))=0,INDIRECT(ADDRESS($L47,38))="UL"),INDIRECT(ADDRESS($L47,COLUMN())),0),0),IF($M47&gt;0,IF(AND(INDIRECT(ADDRESS($M47,44))=0,INDIRECT(ADDRESS($M47,38))="UL"),INDIRECT(ADDRESS($M47,COLUMN())),0),0))</f>
        <v>0.21975308641975305</v>
      </c>
      <c r="BC47" s="58" cm="1">
        <f t="array" aca="1" ref="BC47" ca="1">SUM(IF($C47&gt;0,IF(AND(INDIRECT(ADDRESS($C47,44))=0,INDIRECT(ADDRESS($C47,38))="UL"),INDIRECT(ADDRESS($C47,COLUMN())),0),0),IF($D47&gt;0,IF(AND(INDIRECT(ADDRESS($D47,44))=0,INDIRECT(ADDRESS($D47,38))="UL"),INDIRECT(ADDRESS($D47,COLUMN())),0),0),IF($E47&gt;0,IF(AND(INDIRECT(ADDRESS($E47,44))=0,INDIRECT(ADDRESS($E47,38))="UL"),INDIRECT(ADDRESS($E47,COLUMN())),0),0),IF($F47&gt;0,IF(AND(INDIRECT(ADDRESS($F47,44))=0,INDIRECT(ADDRESS($F47,38))="UL"),INDIRECT(ADDRESS($F47,COLUMN())),0),0),IF($G47&gt;0,IF(AND(INDIRECT(ADDRESS($G47,44))=0,INDIRECT(ADDRESS($G47,38))="UL"),INDIRECT(ADDRESS($G47,COLUMN())),0),0),IF($H47&gt;0,IF(AND(INDIRECT(ADDRESS($H47,44))=0,INDIRECT(ADDRESS($H47,38))="UL"),INDIRECT(ADDRESS($H47,COLUMN())),0),0),IF($I47&gt;0,IF(AND(INDIRECT(ADDRESS($I47,44))=0,INDIRECT(ADDRESS($I47,38))="UL"),INDIRECT(ADDRESS($I47,COLUMN())),0),0),IF($J47&gt;0,IF(AND(INDIRECT(ADDRESS($J47,44))=0,INDIRECT(ADDRESS($J47,38))="UL"),INDIRECT(ADDRESS($J47,COLUMN())),0),0),IF($K47&gt;0,IF(AND(INDIRECT(ADDRESS($K47,44))=0,INDIRECT(ADDRESS($K47,38))="UL"),INDIRECT(ADDRESS($K47,COLUMN())),0),0),IF($L47&gt;0,IF(AND(INDIRECT(ADDRESS($L47,44))=0,INDIRECT(ADDRESS($L47,38))="UL"),INDIRECT(ADDRESS($L47,COLUMN())),0),0),IF($M47&gt;0,IF(AND(INDIRECT(ADDRESS($M47,44))=0,INDIRECT(ADDRESS($M47,38))="UL"),INDIRECT(ADDRESS($M47,COLUMN())),0),0))</f>
        <v>0.29664902998236331</v>
      </c>
      <c r="BD47" s="58" cm="1">
        <f t="array" aca="1" ref="BD47" ca="1">SUM(IF($C47&gt;0,IF(AND(INDIRECT(ADDRESS($C47,44))=0,INDIRECT(ADDRESS($C47,38))="UL"),INDIRECT(ADDRESS($C47,COLUMN())),0),0),IF($D47&gt;0,IF(AND(INDIRECT(ADDRESS($D47,44))=0,INDIRECT(ADDRESS($D47,38))="UL"),INDIRECT(ADDRESS($D47,COLUMN())),0),0),IF($E47&gt;0,IF(AND(INDIRECT(ADDRESS($E47,44))=0,INDIRECT(ADDRESS($E47,38))="UL"),INDIRECT(ADDRESS($E47,COLUMN())),0),0),IF($F47&gt;0,IF(AND(INDIRECT(ADDRESS($F47,44))=0,INDIRECT(ADDRESS($F47,38))="UL"),INDIRECT(ADDRESS($F47,COLUMN())),0),0),IF($G47&gt;0,IF(AND(INDIRECT(ADDRESS($G47,44))=0,INDIRECT(ADDRESS($G47,38))="UL"),INDIRECT(ADDRESS($G47,COLUMN())),0),0),IF($H47&gt;0,IF(AND(INDIRECT(ADDRESS($H47,44))=0,INDIRECT(ADDRESS($H47,38))="UL"),INDIRECT(ADDRESS($H47,COLUMN())),0),0),IF($I47&gt;0,IF(AND(INDIRECT(ADDRESS($I47,44))=0,INDIRECT(ADDRESS($I47,38))="UL"),INDIRECT(ADDRESS($I47,COLUMN())),0),0),IF($J47&gt;0,IF(AND(INDIRECT(ADDRESS($J47,44))=0,INDIRECT(ADDRESS($J47,38))="UL"),INDIRECT(ADDRESS($J47,COLUMN())),0),0),IF($K47&gt;0,IF(AND(INDIRECT(ADDRESS($K47,44))=0,INDIRECT(ADDRESS($K47,38))="UL"),INDIRECT(ADDRESS($K47,COLUMN())),0),0),IF($L47&gt;0,IF(AND(INDIRECT(ADDRESS($L47,44))=0,INDIRECT(ADDRESS($L47,38))="UL"),INDIRECT(ADDRESS($L47,COLUMN())),0),0),IF($M47&gt;0,IF(AND(INDIRECT(ADDRESS($M47,44))=0,INDIRECT(ADDRESS($M47,38))="UL"),INDIRECT(ADDRESS($M47,COLUMN())),0),0))</f>
        <v>0.4814814814814814</v>
      </c>
      <c r="BE47" s="57">
        <f t="shared" ca="1" si="21"/>
        <v>0.29664902998236331</v>
      </c>
      <c r="BF47" s="57" cm="1">
        <f t="array" aca="1" ref="BF47" ca="1">SUM(IF($C47&gt;0,IF(INDIRECT(ADDRESS($C47,45))=1,INDIRECT(ADDRESS($C47,52))*INDIRECT(ADDRESS($C47,42))/5,0),0), IF($D47&gt;0,IF(INDIRECT(ADDRESS($D47,45))=1,INDIRECT(ADDRESS($D47,52))*INDIRECT(ADDRESS($D47,42))/5,0),0), IF($E47&gt;0,IF(INDIRECT(ADDRESS($E47,45))=1,INDIRECT(ADDRESS($E47,52))*INDIRECT(ADDRESS($E47,42))/5,0),0), IF($F47&gt;0,IF(INDIRECT(ADDRESS($F47,45))=1,INDIRECT(ADDRESS($F47,52))*INDIRECT(ADDRESS($F47,42))/5,0),0), IF($G47&gt;0,IF(INDIRECT(ADDRESS($G47,45))=1,INDIRECT(ADDRESS($G47,52))*INDIRECT(ADDRESS($G47,42))/5,0),0), IF($H47&gt;0,IF(INDIRECT(ADDRESS($H47,45))=1,INDIRECT(ADDRESS($H47,52))*INDIRECT(ADDRESS($H47,42))/5,0),0)
)*$BF$296/100</f>
        <v>0</v>
      </c>
      <c r="BG47" s="19">
        <v>1</v>
      </c>
      <c r="BH47" s="57" cm="1">
        <f t="array" aca="1" ref="BH47" ca="1">SUM(IF($C47&gt;0,IF(AND(INDIRECT(ADDRESS($C47,44))=0,INDIRECT(ADDRESS($C47,38))&lt;&gt;"UL"),INDIRECT(ADDRESS($C47,COLUMN()-12)),0),0), IF($D47&gt;0,IF(AND(INDIRECT(ADDRESS($D47,44))=0,INDIRECT(ADDRESS($D47,38))&lt;&gt;"UL"),INDIRECT(ADDRESS($D47,COLUMN()-12)),0),0), IF($E47&gt;0,IF(AND(INDIRECT(ADDRESS($E47,44))=0,INDIRECT(ADDRESS($E47,38))&lt;&gt;"UL"),INDIRECT(ADDRESS($E47,COLUMN()-12)),0),0), IF($F47&gt;0,IF(AND(INDIRECT(ADDRESS($F47,44))=0,INDIRECT(ADDRESS($F47,38))&lt;&gt;"UL"),INDIRECT(ADDRESS($F47,COLUMN()-12)),0),0), IF($G47&gt;0,IF(AND(INDIRECT(ADDRESS($G47,44))=0,INDIRECT(ADDRESS($G47,38))&lt;&gt;"UL"),INDIRECT(ADDRESS($G47,COLUMN()-12)),0),0), IF($H47&gt;0,IF(AND(INDIRECT(ADDRESS($H47,44))=0,INDIRECT(ADDRESS($H47,38))&lt;&gt;"UL"),INDIRECT(ADDRESS($H47,COLUMN()-12)),0),0), IF($I47&gt;0,IF(AND(INDIRECT(ADDRESS($I47,44))=0,INDIRECT(ADDRESS($I47,38))&lt;&gt;"UL"),INDIRECT(ADDRESS($I47,COLUMN()-12)),0),0), IF($J47&gt;0,IF(AND(INDIRECT(ADDRESS($J47,44))=0,INDIRECT(ADDRESS($J47,38))&lt;&gt;"UL"),INDIRECT(ADDRESS($J47,COLUMN()-12)),0),0), IF($K47&gt;0,IF(AND(INDIRECT(ADDRESS($K47,44))=0,INDIRECT(ADDRESS($K47,38))&lt;&gt;"UL"),INDIRECT(ADDRESS($K47,COLUMN()-12)),0),0), IF($L47&gt;0,IF(AND(INDIRECT(ADDRESS($L47,44))=0,INDIRECT(ADDRESS($L47,38))&lt;&gt;"UL"),INDIRECT(ADDRESS($L47,COLUMN()-12)),0),0), IF($M47&gt;0,IF(AND(INDIRECT(ADDRESS($M47,44))=0,INDIRECT(ADDRESS($M47,38))&lt;&gt;"UL"),INDIRECT(ADDRESS($M47,COLUMN()-12)),0),0))</f>
        <v>0</v>
      </c>
      <c r="BI47" s="57" cm="1">
        <f t="array" aca="1" ref="BI47" ca="1">SUM(IF($C47&gt;0,IF(AND(INDIRECT(ADDRESS($C47,44))=0,INDIRECT(ADDRESS($C47,38))&lt;&gt;"UL"),INDIRECT(ADDRESS($C47,COLUMN()-12)),0),0), IF($D47&gt;0,IF(AND(INDIRECT(ADDRESS($D47,44))=0,INDIRECT(ADDRESS($D47,38))&lt;&gt;"UL"),INDIRECT(ADDRESS($D47,COLUMN()-12)),0),0), IF($E47&gt;0,IF(AND(INDIRECT(ADDRESS($E47,44))=0,INDIRECT(ADDRESS($E47,38))&lt;&gt;"UL"),INDIRECT(ADDRESS($E47,COLUMN()-12)),0),0), IF($F47&gt;0,IF(AND(INDIRECT(ADDRESS($F47,44))=0,INDIRECT(ADDRESS($F47,38))&lt;&gt;"UL"),INDIRECT(ADDRESS($F47,COLUMN()-12)),0),0), IF($G47&gt;0,IF(AND(INDIRECT(ADDRESS($G47,44))=0,INDIRECT(ADDRESS($G47,38))&lt;&gt;"UL"),INDIRECT(ADDRESS($G47,COLUMN()-12)),0),0), IF($H47&gt;0,IF(AND(INDIRECT(ADDRESS($H47,44))=0,INDIRECT(ADDRESS($H47,38))&lt;&gt;"UL"),INDIRECT(ADDRESS($H47,COLUMN()-12)),0),0), IF($I47&gt;0,IF(AND(INDIRECT(ADDRESS($I47,44))=0,INDIRECT(ADDRESS($I47,38))&lt;&gt;"UL"),INDIRECT(ADDRESS($I47,COLUMN()-12)),0),0), IF($J47&gt;0,IF(AND(INDIRECT(ADDRESS($J47,44))=0,INDIRECT(ADDRESS($J47,38))&lt;&gt;"UL"),INDIRECT(ADDRESS($J47,COLUMN()-12)),0),0), IF($K47&gt;0,IF(AND(INDIRECT(ADDRESS($K47,44))=0,INDIRECT(ADDRESS($K47,38))&lt;&gt;"UL"),INDIRECT(ADDRESS($K47,COLUMN()-12)),0),0), IF($L47&gt;0,IF(AND(INDIRECT(ADDRESS($L47,44))=0,INDIRECT(ADDRESS($L47,38))&lt;&gt;"UL"),INDIRECT(ADDRESS($L47,COLUMN()-12)),0),0), IF($M47&gt;0,IF(AND(INDIRECT(ADDRESS($M47,44))=0,INDIRECT(ADDRESS($M47,38))&lt;&gt;"UL"),INDIRECT(ADDRESS($M47,COLUMN()-12)),0),0))</f>
        <v>0.55555555555555547</v>
      </c>
      <c r="BJ47" s="57" cm="1">
        <f t="array" aca="1" ref="BJ47" ca="1">SUM(IF($C47&gt;0,IF(AND(INDIRECT(ADDRESS($C47,44))=0,INDIRECT(ADDRESS($C47,38))&lt;&gt;"UL"),INDIRECT(ADDRESS($C47,COLUMN()-12)),0),0), IF($D47&gt;0,IF(AND(INDIRECT(ADDRESS($D47,44))=0,INDIRECT(ADDRESS($D47,38))&lt;&gt;"UL"),INDIRECT(ADDRESS($D47,COLUMN()-12)),0),0), IF($E47&gt;0,IF(AND(INDIRECT(ADDRESS($E47,44))=0,INDIRECT(ADDRESS($E47,38))&lt;&gt;"UL"),INDIRECT(ADDRESS($E47,COLUMN()-12)),0),0), IF($F47&gt;0,IF(AND(INDIRECT(ADDRESS($F47,44))=0,INDIRECT(ADDRESS($F47,38))&lt;&gt;"UL"),INDIRECT(ADDRESS($F47,COLUMN()-12)),0),0), IF($G47&gt;0,IF(AND(INDIRECT(ADDRESS($G47,44))=0,INDIRECT(ADDRESS($G47,38))&lt;&gt;"UL"),INDIRECT(ADDRESS($G47,COLUMN()-12)),0),0), IF($H47&gt;0,IF(AND(INDIRECT(ADDRESS($H47,44))=0,INDIRECT(ADDRESS($H47,38))&lt;&gt;"UL"),INDIRECT(ADDRESS($H47,COLUMN()-12)),0),0), IF($I47&gt;0,IF(AND(INDIRECT(ADDRESS($I47,44))=0,INDIRECT(ADDRESS($I47,38))&lt;&gt;"UL"),INDIRECT(ADDRESS($I47,COLUMN()-12)),0),0), IF($J47&gt;0,IF(AND(INDIRECT(ADDRESS($J47,44))=0,INDIRECT(ADDRESS($J47,38))&lt;&gt;"UL"),INDIRECT(ADDRESS($J47,COLUMN()-12)),0),0), IF($K47&gt;0,IF(AND(INDIRECT(ADDRESS($K47,44))=0,INDIRECT(ADDRESS($K47,38))&lt;&gt;"UL"),INDIRECT(ADDRESS($K47,COLUMN()-12)),0),0), IF($L47&gt;0,IF(AND(INDIRECT(ADDRESS($L47,44))=0,INDIRECT(ADDRESS($L47,38))&lt;&gt;"UL"),INDIRECT(ADDRESS($L47,COLUMN()-12)),0),0), IF($M47&gt;0,IF(AND(INDIRECT(ADDRESS($M47,44))=0,INDIRECT(ADDRESS($M47,38))&lt;&gt;"UL"),INDIRECT(ADDRESS($M47,COLUMN()-12)),0),0))</f>
        <v>0.55555555555555547</v>
      </c>
      <c r="BK47" s="57">
        <f t="shared" ca="1" si="32"/>
        <v>0.55555555555555547</v>
      </c>
      <c r="BL47" s="58">
        <f t="shared" ca="1" si="33"/>
        <v>0.37037037037037029</v>
      </c>
      <c r="BM47" s="57" cm="1">
        <f t="array" aca="1" ref="BM47" ca="1">SUM(IF($C47&gt;0,IF(AND(INDIRECT(ADDRESS($C47,44))=0,INDIRECT(ADDRESS($C47,38))&lt;&gt;"UL"),INDIRECT(ADDRESS($C47,COLUMN()-12)),0),0), IF($D47&gt;0,IF(AND(INDIRECT(ADDRESS($D47,44))=0,INDIRECT(ADDRESS($D47,38))&lt;&gt;"UL"),INDIRECT(ADDRESS($D47,COLUMN()-12)),0),0), IF($E47&gt;0,IF(AND(INDIRECT(ADDRESS($E47,44))=0,INDIRECT(ADDRESS($E47,38))&lt;&gt;"UL"),INDIRECT(ADDRESS($E47,COLUMN()-12)),0),0), IF($F47&gt;0,IF(AND(INDIRECT(ADDRESS($F47,44))=0,INDIRECT(ADDRESS($F47,38))&lt;&gt;"UL"),INDIRECT(ADDRESS($F47,COLUMN()-12)),0),0), IF($G47&gt;0,IF(AND(INDIRECT(ADDRESS($G47,44))=0,INDIRECT(ADDRESS($G47,38))&lt;&gt;"UL"),INDIRECT(ADDRESS($G47,COLUMN()-12)),0),0), IF($H47&gt;0,IF(AND(INDIRECT(ADDRESS($H47,44))=0,INDIRECT(ADDRESS($H47,38))&lt;&gt;"UL"),INDIRECT(ADDRESS($H47,COLUMN()-12)),0),0), IF($I47&gt;0,IF(AND(INDIRECT(ADDRESS($I47,44))=0,INDIRECT(ADDRESS($I47,38))&lt;&gt;"UL"),INDIRECT(ADDRESS($I47,COLUMN()-12)),0),0), IF($J47&gt;0,IF(AND(INDIRECT(ADDRESS($J47,44))=0,INDIRECT(ADDRESS($J47,38))&lt;&gt;"UL"),INDIRECT(ADDRESS($J47,COLUMN()-12)),0),0), IF($K47&gt;0,IF(AND(INDIRECT(ADDRESS($K47,44))=0,INDIRECT(ADDRESS($K47,38))&lt;&gt;"UL"),INDIRECT(ADDRESS($K47,COLUMN()-11)),0),0), IF($L47&gt;0,IF(AND(INDIRECT(ADDRESS($L47,44))=0,INDIRECT(ADDRESS($L47,38))&lt;&gt;"UL"),INDIRECT(ADDRESS($L47,COLUMN()-11)),0),0), IF($M47&gt;0,IF(AND(INDIRECT(ADDRESS($M47,44))=0,INDIRECT(ADDRESS($M47,38))&lt;&gt;"UL"),INDIRECT(ADDRESS($M47,COLUMN()-11)),0),0))</f>
        <v>0.22222222222222218</v>
      </c>
      <c r="BN47" s="57" cm="1">
        <f t="array" aca="1" ref="BN47" ca="1">SUM(IF($C47&gt;0,IF(AND(INDIRECT(ADDRESS($C47,44))=0,INDIRECT(ADDRESS($C47,38))&lt;&gt;"UL"),INDIRECT(ADDRESS($C47,COLUMN()-12)),0),0), IF($D47&gt;0,IF(AND(INDIRECT(ADDRESS($D47,44))=0,INDIRECT(ADDRESS($D47,38))&lt;&gt;"UL"),INDIRECT(ADDRESS($D47,COLUMN()-12)),0),0), IF($E47&gt;0,IF(AND(INDIRECT(ADDRESS($E47,44))=0,INDIRECT(ADDRESS($E47,38))&lt;&gt;"UL"),INDIRECT(ADDRESS($E47,COLUMN()-12)),0),0), IF($F47&gt;0,IF(AND(INDIRECT(ADDRESS($F47,44))=0,INDIRECT(ADDRESS($F47,38))&lt;&gt;"UL"),INDIRECT(ADDRESS($F47,COLUMN()-12)),0),0), IF($G47&gt;0,IF(AND(INDIRECT(ADDRESS($G47,44))=0,INDIRECT(ADDRESS($G47,38))&lt;&gt;"UL"),INDIRECT(ADDRESS($G47,COLUMN()-12)),0),0), IF($H47&gt;0,IF(AND(INDIRECT(ADDRESS($H47,44))=0,INDIRECT(ADDRESS($H47,38))&lt;&gt;"UL"),INDIRECT(ADDRESS($H47,COLUMN()-12)),0),0), IF($I47&gt;0,IF(AND(INDIRECT(ADDRESS($I47,44))=0,INDIRECT(ADDRESS($I47,38))&lt;&gt;"UL"),INDIRECT(ADDRESS($I47,COLUMN()-12)),0),0), IF($J47&gt;0,IF(AND(INDIRECT(ADDRESS($J47,44))=0,INDIRECT(ADDRESS($J47,38))&lt;&gt;"UL"),INDIRECT(ADDRESS($J47,COLUMN()-12)),0),0), IF($K47&gt;0,IF(AND(INDIRECT(ADDRESS($K47,44))=0,INDIRECT(ADDRESS($K47,38))&lt;&gt;"UL"),INDIRECT(ADDRESS($K47,COLUMN()-11)),0),0), IF($L47&gt;0,IF(AND(INDIRECT(ADDRESS($L47,44))=0,INDIRECT(ADDRESS($L47,38))&lt;&gt;"UL"),INDIRECT(ADDRESS($L47,COLUMN()-11)),0),0), IF($M47&gt;0,IF(AND(INDIRECT(ADDRESS($M47,44))=0,INDIRECT(ADDRESS($M47,38))&lt;&gt;"UL"),INDIRECT(ADDRESS($M47,COLUMN()-11)),0),0))</f>
        <v>7.4074074074074056E-2</v>
      </c>
      <c r="BO47" s="57" cm="1">
        <f t="array" aca="1" ref="BO47" ca="1">SUM(IF($C47&gt;0,IF(AND(INDIRECT(ADDRESS($C47,44))=0,INDIRECT(ADDRESS($C47,38))&lt;&gt;"UL"),INDIRECT(ADDRESS($C47,COLUMN()-12)),0),0), IF($D47&gt;0,IF(AND(INDIRECT(ADDRESS($D47,44))=0,INDIRECT(ADDRESS($D47,38))&lt;&gt;"UL"),INDIRECT(ADDRESS($D47,COLUMN()-12)),0),0), IF($E47&gt;0,IF(AND(INDIRECT(ADDRESS($E47,44))=0,INDIRECT(ADDRESS($E47,38))&lt;&gt;"UL"),INDIRECT(ADDRESS($E47,COLUMN()-12)),0),0), IF($F47&gt;0,IF(AND(INDIRECT(ADDRESS($F47,44))=0,INDIRECT(ADDRESS($F47,38))&lt;&gt;"UL"),INDIRECT(ADDRESS($F47,COLUMN()-12)),0),0), IF($G47&gt;0,IF(AND(INDIRECT(ADDRESS($G47,44))=0,INDIRECT(ADDRESS($G47,38))&lt;&gt;"UL"),INDIRECT(ADDRESS($G47,COLUMN()-12)),0),0), IF($H47&gt;0,IF(AND(INDIRECT(ADDRESS($H47,44))=0,INDIRECT(ADDRESS($H47,38))&lt;&gt;"UL"),INDIRECT(ADDRESS($H47,COLUMN()-12)),0),0), IF($I47&gt;0,IF(AND(INDIRECT(ADDRESS($I47,44))=0,INDIRECT(ADDRESS($I47,38))&lt;&gt;"UL"),INDIRECT(ADDRESS($I47,COLUMN()-12)),0),0), IF($J47&gt;0,IF(AND(INDIRECT(ADDRESS($J47,44))=0,INDIRECT(ADDRESS($J47,38))&lt;&gt;"UL"),INDIRECT(ADDRESS($J47,COLUMN()-12)),0),0), IF($K47&gt;0,IF(AND(INDIRECT(ADDRESS($K47,44))=0,INDIRECT(ADDRESS($K47,38))&lt;&gt;"UL"),INDIRECT(ADDRESS($K47,COLUMN()-11)),0),0), IF($L47&gt;0,IF(AND(INDIRECT(ADDRESS($L47,44))=0,INDIRECT(ADDRESS($L47,38))&lt;&gt;"UL"),INDIRECT(ADDRESS($L47,COLUMN()-11)),0),0), IF($M47&gt;0,IF(AND(INDIRECT(ADDRESS($M47,44))=0,INDIRECT(ADDRESS($M47,38))&lt;&gt;"UL"),INDIRECT(ADDRESS($M47,COLUMN()-11)),0),0))</f>
        <v>0.14814814814814811</v>
      </c>
      <c r="BP47" s="57" cm="1">
        <f t="array" aca="1" ref="BP47" ca="1">SUM(IF($C47&gt;0,IF(AND(INDIRECT(ADDRESS($C47,44))=0,INDIRECT(ADDRESS($C47,38))&lt;&gt;"UL"),INDIRECT(ADDRESS($C47,COLUMN()-12)),0),0), IF($D47&gt;0,IF(AND(INDIRECT(ADDRESS($D47,44))=0,INDIRECT(ADDRESS($D47,38))&lt;&gt;"UL"),INDIRECT(ADDRESS($D47,COLUMN()-12)),0),0), IF($E47&gt;0,IF(AND(INDIRECT(ADDRESS($E47,44))=0,INDIRECT(ADDRESS($E47,38))&lt;&gt;"UL"),INDIRECT(ADDRESS($E47,COLUMN()-12)),0),0), IF($F47&gt;0,IF(AND(INDIRECT(ADDRESS($F47,44))=0,INDIRECT(ADDRESS($F47,38))&lt;&gt;"UL"),INDIRECT(ADDRESS($F47,COLUMN()-12)),0),0), IF($G47&gt;0,IF(AND(INDIRECT(ADDRESS($G47,44))=0,INDIRECT(ADDRESS($G47,38))&lt;&gt;"UL"),INDIRECT(ADDRESS($G47,COLUMN()-12)),0),0), IF($H47&gt;0,IF(AND(INDIRECT(ADDRESS($H47,44))=0,INDIRECT(ADDRESS($H47,38))&lt;&gt;"UL"),INDIRECT(ADDRESS($H47,COLUMN()-12)),0),0), IF($I47&gt;0,IF(AND(INDIRECT(ADDRESS($I47,44))=0,INDIRECT(ADDRESS($I47,38))&lt;&gt;"UL"),INDIRECT(ADDRESS($I47,COLUMN()-12)),0),0), IF($J47&gt;0,IF(AND(INDIRECT(ADDRESS($J47,44))=0,INDIRECT(ADDRESS($J47,38))&lt;&gt;"UL"),INDIRECT(ADDRESS($J47,COLUMN()-12)),0),0), IF($K47&gt;0,IF(AND(INDIRECT(ADDRESS($K47,44))=0,INDIRECT(ADDRESS($K47,38))&lt;&gt;"UL"),INDIRECT(ADDRESS($K47,COLUMN()-11)),0),0), IF($L47&gt;0,IF(AND(INDIRECT(ADDRESS($L47,44))=0,INDIRECT(ADDRESS($L47,38))&lt;&gt;"UL"),INDIRECT(ADDRESS($L47,COLUMN()-11)),0),0), IF($M47&gt;0,IF(AND(INDIRECT(ADDRESS($M47,44))=0,INDIRECT(ADDRESS($M47,38))&lt;&gt;"UL"),INDIRECT(ADDRESS($M47,COLUMN()-11)),0),0))</f>
        <v>0.14814814814814811</v>
      </c>
      <c r="BQ47" s="57">
        <f t="shared" ca="1" si="34"/>
        <v>0.14814814814814811</v>
      </c>
      <c r="BR47" s="161">
        <f t="shared" ca="1" si="22"/>
        <v>75.440265726673246</v>
      </c>
      <c r="BS47" s="59"/>
      <c r="BT47" s="56">
        <f t="shared" ca="1" si="23"/>
        <v>3.1877981072454507</v>
      </c>
      <c r="BU47" s="63">
        <f t="shared" ca="1" si="24"/>
        <v>0.10992407266363623</v>
      </c>
      <c r="BV47" s="57" t="s">
        <v>34</v>
      </c>
      <c r="BW47" s="57" cm="1">
        <f t="array" aca="1" ref="BW47" ca="1">SUM(IF($C47&gt;0,IF(AND(INDIRECT(ADDRESS($C47,44))=0,INDIRECT(ADDRESS($C47,38))="UL",ISERROR(SEARCH("Rear",INDIRECT(ADDRESS($C47,33)))),ISERROR(SEARCH("Side",INDIRECT(ADDRESS($C47,33))))),INDIRECT(ADDRESS($C47,COLUMN())),0),0),IF($D47&gt;0,IF(AND(INDIRECT(ADDRESS($D47,44))=0,INDIRECT(ADDRESS($D47,38))="UL",ISERROR(SEARCH("Rear",INDIRECT(ADDRESS($D47,33)))),ISERROR(SEARCH("Side",INDIRECT(ADDRESS($D47,33))))),INDIRECT(ADDRESS($D47,COLUMN())),0),0),IF($E47&gt;0,IF(AND(INDIRECT(ADDRESS($E47,44))=0,INDIRECT(ADDRESS($E47,38))="UL",ISERROR(SEARCH("Rear",INDIRECT(ADDRESS($E47,33)))),ISERROR(SEARCH("Side",INDIRECT(ADDRESS($E47,33))))),INDIRECT(ADDRESS($E47,COLUMN())),0),0),IF($F47&gt;0,IF(AND(INDIRECT(ADDRESS($F47,44))=0,INDIRECT(ADDRESS($F47,38))="UL",ISERROR(SEARCH("Rear",INDIRECT(ADDRESS($F47,33)))),ISERROR(SEARCH("Side",INDIRECT(ADDRESS($F47,33))))),INDIRECT(ADDRESS($F47,COLUMN())),0),0),IF($G47&gt;0,IF(AND(INDIRECT(ADDRESS($G47,44))=0,INDIRECT(ADDRESS($G47,38))="UL",ISERROR(SEARCH("Rear",INDIRECT(ADDRESS($G47,33)))),ISERROR(SEARCH("Side",INDIRECT(ADDRESS($G47,33))))),INDIRECT(ADDRESS($G47,COLUMN())),0),0),IF($H47&gt;0,IF(AND(INDIRECT(ADDRESS($H47,44))=0,INDIRECT(ADDRESS($H47,38))="UL",ISERROR(SEARCH("Rear",INDIRECT(ADDRESS($H47,33)))),ISERROR(SEARCH("Side",INDIRECT(ADDRESS($H47,33))))),INDIRECT(ADDRESS($H47,COLUMN())),0),0),IF($I47&gt;0,IF(AND(INDIRECT(ADDRESS($I47,44))=0,INDIRECT(ADDRESS($I47,38))="UL",ISERROR(SEARCH("Rear",INDIRECT(ADDRESS($I47,33)))),ISERROR(SEARCH("Side",INDIRECT(ADDRESS($I47,33))))),INDIRECT(ADDRESS($I47,COLUMN())),0),0),IF($J47&gt;0,IF(AND(INDIRECT(ADDRESS($J47,44))=0,INDIRECT(ADDRESS($J47,38))="UL",ISERROR(SEARCH("Rear",INDIRECT(ADDRESS($J47,33)))),ISERROR(SEARCH("Side",INDIRECT(ADDRESS($J47,33))))),INDIRECT(ADDRESS($J47,COLUMN())),0),0),IF($K47&gt;0,IF(AND(INDIRECT(ADDRESS($K47,44))=0,INDIRECT(ADDRESS($K47,38))="UL",ISERROR(SEARCH("Rear",INDIRECT(ADDRESS($K47,33)))),ISERROR(SEARCH("Side",INDIRECT(ADDRESS($K47,33))))),INDIRECT(ADDRESS($K47,COLUMN())),0),0),IF($L47&gt;0,IF(AND(INDIRECT(ADDRESS($L47,44))=0,INDIRECT(ADDRESS($L47,38))="UL",ISERROR(SEARCH("Rear",INDIRECT(ADDRESS($L47,33)))),ISERROR(SEARCH("Side",INDIRECT(ADDRESS($L47,33))))),INDIRECT(ADDRESS($L47,COLUMN())),0),0),IF($M47&gt;0,IF(AND(INDIRECT(ADDRESS($M47,44))=0,INDIRECT(ADDRESS($M47,38))="UL",ISERROR(SEARCH("Rear",INDIRECT(ADDRESS($M47,33)))),ISERROR(SEARCH("Side",INDIRECT(ADDRESS($M47,33))))),INDIRECT(ADDRESS($M47,COLUMN())),0),0))</f>
        <v>0.88888888888888884</v>
      </c>
      <c r="BX47" s="57">
        <f t="shared" ca="1" si="25"/>
        <v>0.88888888888888884</v>
      </c>
      <c r="BY47" s="57" cm="1">
        <f t="array" aca="1" ref="BY47" ca="1">SUM(IF($C47&gt;0,IF(AND(INDIRECT(ADDRESS($C47,44))=0,INDIRECT(ADDRESS($C47,38))="UL"),INDIRECT(ADDRESS($C47,COLUMN())),0),0),IF($D47&gt;0,IF(AND(INDIRECT(ADDRESS($D47,44))=0,INDIRECT(ADDRESS($D47,38))="UL"),INDIRECT(ADDRESS($D47,COLUMN())),0),0),IF($E47&gt;0,IF(AND(INDIRECT(ADDRESS($E47,44))=0,INDIRECT(ADDRESS($E47,38))="UL"),INDIRECT(ADDRESS($E47,COLUMN())),0),0),IF($F47&gt;0,IF(AND(INDIRECT(ADDRESS($F47,44))=0,INDIRECT(ADDRESS($F47,38))="UL"),INDIRECT(ADDRESS($F47,COLUMN())),0),0),IF($G47&gt;0,IF(AND(INDIRECT(ADDRESS($G47,44))=0,INDIRECT(ADDRESS($G47,38))="UL"),INDIRECT(ADDRESS($G47,COLUMN())),0),0),IF($H47&gt;0,IF(AND(INDIRECT(ADDRESS($H47,44))=0,INDIRECT(ADDRESS($H47,38))="UL"),INDIRECT(ADDRESS($H47,COLUMN())),0),0),IF($I47&gt;0,IF(AND(INDIRECT(ADDRESS($I47,44))=0,INDIRECT(ADDRESS($I47,38))="UL"),INDIRECT(ADDRESS($I47,COLUMN())),0),0),IF($J47&gt;0,IF(AND(INDIRECT(ADDRESS($J47,44))=0,INDIRECT(ADDRESS($J47,38))="UL"),INDIRECT(ADDRESS($J47,COLUMN())),0),0),IF($K47&gt;0,IF(AND(INDIRECT(ADDRESS($K47,44))=0,INDIRECT(ADDRESS($K47,38))="UL"),INDIRECT(ADDRESS($K47,COLUMN())),0),0),IF($L47&gt;0,IF(AND(INDIRECT(ADDRESS($L47,44))=0,INDIRECT(ADDRESS($L47,38))="UL"),INDIRECT(ADDRESS($L47,COLUMN())),0),0),IF($M47&gt;0,IF(AND(INDIRECT(ADDRESS($M47,44))=0,INDIRECT(ADDRESS($M47,38))="UL"),INDIRECT(ADDRESS($M47,COLUMN())),0),0))</f>
        <v>0.30452674897119342</v>
      </c>
      <c r="BZ47" s="57" cm="1">
        <f t="array" aca="1" ref="BZ47" ca="1">SUM(IF($C47&gt;0,IF(AND(INDIRECT(ADDRESS($C47,44))=0,INDIRECT(ADDRESS($C47,38))="UL"),INDIRECT(ADDRESS($C47,COLUMN())),0),0),IF($D47&gt;0,IF(AND(INDIRECT(ADDRESS($D47,44))=0,INDIRECT(ADDRESS($D47,38))="UL"),INDIRECT(ADDRESS($D47,COLUMN())),0),0),IF($E47&gt;0,IF(AND(INDIRECT(ADDRESS($E47,44))=0,INDIRECT(ADDRESS($E47,38))="UL"),INDIRECT(ADDRESS($E47,COLUMN())),0),0),IF($F47&gt;0,IF(AND(INDIRECT(ADDRESS($F47,44))=0,INDIRECT(ADDRESS($F47,38))="UL"),INDIRECT(ADDRESS($F47,COLUMN())),0),0),IF($G47&gt;0,IF(AND(INDIRECT(ADDRESS($G47,44))=0,INDIRECT(ADDRESS($G47,38))="UL"),INDIRECT(ADDRESS($G47,COLUMN())),0),0),IF($H47&gt;0,IF(AND(INDIRECT(ADDRESS($H47,44))=0,INDIRECT(ADDRESS($H47,38))="UL"),INDIRECT(ADDRESS($H47,COLUMN())),0),0),IF($I47&gt;0,IF(AND(INDIRECT(ADDRESS($I47,44))=0,INDIRECT(ADDRESS($I47,38))="UL"),INDIRECT(ADDRESS($I47,COLUMN())),0),0),IF($J47&gt;0,IF(AND(INDIRECT(ADDRESS($J47,44))=0,INDIRECT(ADDRESS($J47,38))="UL"),INDIRECT(ADDRESS($J47,COLUMN())),0),0),IF($K47&gt;0,IF(AND(INDIRECT(ADDRESS($K47,44))=0,INDIRECT(ADDRESS($K47,38))="UL"),INDIRECT(ADDRESS($K47,COLUMN())),0),0),IF($L47&gt;0,IF(AND(INDIRECT(ADDRESS($L47,44))=0,INDIRECT(ADDRESS($L47,38))="UL"),INDIRECT(ADDRESS($L47,COLUMN())),0),0),IF($M47&gt;0,IF(AND(INDIRECT(ADDRESS($M47,44))=0,INDIRECT(ADDRESS($M47,38))="UL"),INDIRECT(ADDRESS($M47,COLUMN())),0),0))</f>
        <v>0.1213991769547325</v>
      </c>
      <c r="CA47" s="57">
        <f t="shared" ca="1" si="26"/>
        <v>0.1213991769547325</v>
      </c>
      <c r="CB47" s="57" cm="1">
        <f t="array" aca="1" ref="CB47" ca="1">SUM(IF($C47&gt;0,IF(AND(INDIRECT(ADDRESS($C47,44))=0,INDIRECT(ADDRESS($C47,38))&lt;&gt;"UL"),INDIRECT(ADDRESS($C47,COLUMN())),0),0),IF($D47&gt;0,IF(AND(INDIRECT(ADDRESS($D47,44))=0,INDIRECT(ADDRESS($D47,38))&lt;&gt;"UL"),INDIRECT(ADDRESS($D47,COLUMN())),0),0),IF($E47&gt;0,IF(AND(INDIRECT(ADDRESS($E47,44))=0,INDIRECT(ADDRESS($E47,38))&lt;&gt;"UL"),INDIRECT(ADDRESS($E47,COLUMN())),0),0),IF($F47&gt;0,IF(AND(INDIRECT(ADDRESS($F47,44))=0,INDIRECT(ADDRESS($F47,38))&lt;&gt;"UL"),INDIRECT(ADDRESS($F47,COLUMN())),0),0),IF($G47&gt;0,IF(AND(INDIRECT(ADDRESS($G47,44))=0,INDIRECT(ADDRESS($G47,38))&lt;&gt;"UL"),INDIRECT(ADDRESS($G47,COLUMN())),0),0),IF($H47&gt;0,IF(AND(INDIRECT(ADDRESS($H47,44))=0,INDIRECT(ADDRESS($H47,38))&lt;&gt;"UL"),INDIRECT(ADDRESS($H47,COLUMN())),0),0),IF($I47&gt;0,IF(AND(INDIRECT(ADDRESS($I47,44))=0,INDIRECT(ADDRESS($I47,38))&lt;&gt;"UL"),INDIRECT(ADDRESS($I47,COLUMN())),0),0),IF($J47&gt;0,IF(AND(INDIRECT(ADDRESS($J47,44))=0,INDIRECT(ADDRESS($J47,38))&lt;&gt;"UL"),INDIRECT(ADDRESS($J47,COLUMN())),0),0),IF($K47&gt;0,IF(AND(INDIRECT(ADDRESS($K47,44))=0,INDIRECT(ADDRESS($K47,38))&lt;&gt;"UL"),INDIRECT(ADDRESS($K47,COLUMN())),0),0),IF($L47&gt;0,IF(AND(INDIRECT(ADDRESS($L47,44))=0,INDIRECT(ADDRESS($L47,38))&lt;&gt;"UL"),INDIRECT(ADDRESS($L47,COLUMN())),0),0),IF($M47&gt;0,IF(AND(INDIRECT(ADDRESS($M47,44))=0,INDIRECT(ADDRESS($M47,38))&lt;&gt;"UL"),INDIRECT(ADDRESS($M47,COLUMN())),0),0))</f>
        <v>0.27777777777777773</v>
      </c>
      <c r="CC47" s="57">
        <f t="shared" ca="1" si="27"/>
        <v>0.27777777777777773</v>
      </c>
      <c r="CD47" s="57" cm="1">
        <f t="array" aca="1" ref="CD47" ca="1">SUM(IF($C47&gt;0,IF(AND(INDIRECT(ADDRESS($C47,44))=0,INDIRECT(ADDRESS($C47,38))&lt;&gt;"UL"),INDIRECT(ADDRESS($C47,COLUMN())),0),0),IF($D47&gt;0,IF(AND(INDIRECT(ADDRESS($D47,44))=0,INDIRECT(ADDRESS($D47,38))&lt;&gt;"UL"),INDIRECT(ADDRESS($D47,COLUMN())),0),0),IF($E47&gt;0,IF(AND(INDIRECT(ADDRESS($E47,44))=0,INDIRECT(ADDRESS($E47,38))&lt;&gt;"UL"),INDIRECT(ADDRESS($E47,COLUMN())),0),0),IF($F47&gt;0,IF(AND(INDIRECT(ADDRESS($F47,44))=0,INDIRECT(ADDRESS($F47,38))&lt;&gt;"UL"),INDIRECT(ADDRESS($F47,COLUMN())),0),0),IF($G47&gt;0,IF(AND(INDIRECT(ADDRESS($G47,44))=0,INDIRECT(ADDRESS($G47,38))&lt;&gt;"UL"),INDIRECT(ADDRESS($G47,COLUMN())),0),0),IF($H47&gt;0,IF(AND(INDIRECT(ADDRESS($H47,44))=0,INDIRECT(ADDRESS($H47,38))&lt;&gt;"UL"),INDIRECT(ADDRESS($H47,COLUMN())),0),0),IF($I47&gt;0,IF(AND(INDIRECT(ADDRESS($I47,44))=0,INDIRECT(ADDRESS($I47,38))&lt;&gt;"UL"),INDIRECT(ADDRESS($I47,COLUMN())),0),0),IF($J47&gt;0,IF(AND(INDIRECT(ADDRESS($J47,44))=0,INDIRECT(ADDRESS($J47,38))&lt;&gt;"UL"),INDIRECT(ADDRESS($J47,COLUMN())),0),0),IF($K47&gt;0,IF(AND(INDIRECT(ADDRESS($K47,44))=0,INDIRECT(ADDRESS($K47,38))&lt;&gt;"UL"),INDIRECT(ADDRESS($K47,COLUMN())),0),0),IF($L47&gt;0,IF(AND(INDIRECT(ADDRESS($L47,44))=0,INDIRECT(ADDRESS($L47,38))&lt;&gt;"UL"),INDIRECT(ADDRESS($L47,COLUMN())),0),0),IF($M47&gt;0,IF(AND(INDIRECT(ADDRESS($M47,44))=0,INDIRECT(ADDRESS($M47,38))&lt;&gt;"UL"),INDIRECT(ADDRESS($M47,COLUMN())),0),0))</f>
        <v>9.2592592592592574E-2</v>
      </c>
      <c r="CE47" s="57" cm="1">
        <f t="array" aca="1" ref="CE47" ca="1">SUM(IF($C47&gt;0,IF(AND(INDIRECT(ADDRESS($C47,44))=0,INDIRECT(ADDRESS($C47,38))&lt;&gt;"UL"),INDIRECT(ADDRESS($C47,COLUMN())),0),0),IF($D47&gt;0,IF(AND(INDIRECT(ADDRESS($D47,44))=0,INDIRECT(ADDRESS($D47,38))&lt;&gt;"UL"),INDIRECT(ADDRESS($D47,COLUMN())),0),0),IF($E47&gt;0,IF(AND(INDIRECT(ADDRESS($E47,44))=0,INDIRECT(ADDRESS($E47,38))&lt;&gt;"UL"),INDIRECT(ADDRESS($E47,COLUMN())),0),0),IF($F47&gt;0,IF(AND(INDIRECT(ADDRESS($F47,44))=0,INDIRECT(ADDRESS($F47,38))&lt;&gt;"UL"),INDIRECT(ADDRESS($F47,COLUMN())),0),0),IF($G47&gt;0,IF(AND(INDIRECT(ADDRESS($G47,44))=0,INDIRECT(ADDRESS($G47,38))&lt;&gt;"UL"),INDIRECT(ADDRESS($G47,COLUMN())),0),0),IF($H47&gt;0,IF(AND(INDIRECT(ADDRESS($H47,44))=0,INDIRECT(ADDRESS($H47,38))&lt;&gt;"UL"),INDIRECT(ADDRESS($H47,COLUMN())),0),0),IF($I47&gt;0,IF(AND(INDIRECT(ADDRESS($I47,44))=0,INDIRECT(ADDRESS($I47,38))&lt;&gt;"UL"),INDIRECT(ADDRESS($I47,COLUMN())),0),0),IF($J47&gt;0,IF(AND(INDIRECT(ADDRESS($J47,44))=0,INDIRECT(ADDRESS($J47,38))&lt;&gt;"UL"),INDIRECT(ADDRESS($J47,COLUMN())),0),0),IF($K47&gt;0,IF(AND(INDIRECT(ADDRESS($K47,44))=0,INDIRECT(ADDRESS($K47,38))&lt;&gt;"UL"),INDIRECT(ADDRESS($K47,COLUMN())),0),0),IF($L47&gt;0,IF(AND(INDIRECT(ADDRESS($L47,44))=0,INDIRECT(ADDRESS($L47,38))&lt;&gt;"UL"),INDIRECT(ADDRESS($L47,COLUMN())),0),0),IF($M47&gt;0,IF(AND(INDIRECT(ADDRESS($M47,44))=0,INDIRECT(ADDRESS($M47,38))&lt;&gt;"UL"),INDIRECT(ADDRESS($M47,COLUMN())),0),0))</f>
        <v>0</v>
      </c>
      <c r="CF47" s="57">
        <f t="shared" ca="1" si="28"/>
        <v>0</v>
      </c>
      <c r="CG47" s="57">
        <f t="shared" ca="1" si="35"/>
        <v>1.830062751845978</v>
      </c>
      <c r="CH47" s="57">
        <f t="shared" ca="1" si="29"/>
        <v>6.3105612132619934E-2</v>
      </c>
      <c r="CI47" s="19">
        <f t="shared" ca="1" si="30"/>
        <v>12.962402627659564</v>
      </c>
      <c r="CJ47" s="19"/>
      <c r="CK47" s="57" cm="1">
        <f t="array" aca="1" ref="CK47" ca="1">IF(AU47="S", SUM(IF($C47&gt;0,IF(INDIRECT(ADDRESS($C47,43))&lt;&gt;1,INDIRECT(ADDRESS($C47,48)),0),0), IF($D47&gt;0,IF(INDIRECT(ADDRESS($D47,43))&lt;&gt;1,INDIRECT(ADDRESS($D47,48)),0),0), IF($E47&gt;0,IF(INDIRECT(ADDRESS($E47,43))&lt;&gt;1,INDIRECT(ADDRESS($E47,48)),0),0), IF($F47&gt;0,IF(INDIRECT(ADDRESS($F47,43))&lt;&gt;1,INDIRECT(ADDRESS($F47,48)),0),0), IF($G47&gt;0,IF(INDIRECT(ADDRESS($G47,43))&lt;&gt;1,INDIRECT(ADDRESS($G47,48)),0),0), IF($H47&gt;0,IF(INDIRECT(ADDRESS($H47,43))&lt;&gt;1,INDIRECT(ADDRESS($H47,48)),0),0), IF($I47&gt;0,IF(INDIRECT(ADDRESS($I47,43))&lt;&gt;1,INDIRECT(ADDRESS($I47,48)),0),0), IF($J47&gt;0,IF(INDIRECT(ADDRESS($J47,43))&lt;&gt;1,INDIRECT(ADDRESS($J47,48)),0),0), IF($K47&gt;0,IF(INDIRECT(ADDRESS($K47,43))&lt;&gt;1,INDIRECT(ADDRESS($K47,48)),0),0), IF($L47&gt;0,IF(INDIRECT(ADDRESS($L47,43))&lt;&gt;1,INDIRECT(ADDRESS($L47,48)),0),0), IF($M47&gt;0,IF(INDIRECT(ADDRESS($M47,43))&lt;&gt;1,INDIRECT(ADDRESS($M47,48)),0),0)), IF(AU47="L",SUM(IF($C47&gt;0,IF(INDIRECT(ADDRESS($C47,43))&lt;&gt;1,INDIRECT(ADDRESS($C47,50)),0),0), IF($D47&gt;0,IF(INDIRECT(ADDRESS($D47,43))&lt;&gt;1,INDIRECT(ADDRESS($D47,50)),0),0), IF($E47&gt;0,IF(INDIRECT(ADDRESS($E47,43))&lt;&gt;1,INDIRECT(ADDRESS($E47,50)),0),0), IF($F47&gt;0,IF(INDIRECT(ADDRESS($F47,43))&lt;&gt;1,INDIRECT(ADDRESS($F47,50)),0),0), IF($G47&gt;0,IF(INDIRECT(ADDRESS($G47,43))&lt;&gt;1,INDIRECT(ADDRESS($G47,50)),0),0), IF($G47&gt;0,IF(INDIRECT(ADDRESS($G47,43))&lt;&gt;1,INDIRECT(ADDRESS($G47,50)),0),0), IF($H47&gt;0,IF(INDIRECT(ADDRESS($H47,43))&lt;&gt;1,INDIRECT(ADDRESS($H47,50)),0),0), IF($I47&gt;0,IF(INDIRECT(ADDRESS($I47,43))&lt;&gt;1,INDIRECT(ADDRESS($I47,50)),0),0), IF($J47&gt;0,IF(INDIRECT(ADDRESS($J47,43))&lt;&gt;1,INDIRECT(ADDRESS($J47,50)),0),0), IF($K47&gt;0,IF(INDIRECT(ADDRESS($K47,43))&lt;&gt;1,INDIRECT(ADDRESS($K47,50)),0),0), IF($L47&gt;0,IF(INDIRECT(ADDRESS($L47,43))&lt;&gt;1,INDIRECT(ADDRESS($L47,50)),0),0), IF($M47&gt;0,IF(INDIRECT(ADDRESS($M47,43))&lt;&gt;1,INDIRECT(ADDRESS($M47,50)),0),0)), SUM(IF($C47&gt;0,IF(INDIRECT(ADDRESS($C47,43))&lt;&gt;1,INDIRECT(ADDRESS($C47,49)),0),0), IF($D47&gt;0,IF(INDIRECT(ADDRESS($D47,43))&lt;&gt;1,INDIRECT(ADDRESS($D47,49)),0),0), IF($E47&gt;0,IF(INDIRECT(ADDRESS($E47,43))&lt;&gt;1,INDIRECT(ADDRESS($E47,49)),0),0), IF($F47&gt;0,IF(INDIRECT(ADDRESS($F47,43))&lt;&gt;1,INDIRECT(ADDRESS($F47,49)),0),0), IF($G47&gt;0,IF(INDIRECT(ADDRESS($G47,43))&lt;&gt;1,INDIRECT(ADDRESS($G47,49)),0),0), IF($G47&gt;0,IF(INDIRECT(ADDRESS($G47,43))&lt;&gt;1,INDIRECT(ADDRESS($G47,49)),0),0), IF($H47&gt;0,IF(INDIRECT(ADDRESS($H47,43))&lt;&gt;1,INDIRECT(ADDRESS($H47,49)),0),0), IF($I47&gt;0,IF(INDIRECT(ADDRESS($I47,43))&lt;&gt;1,INDIRECT(ADDRESS($I47,49)),0),0), IF($J47&gt;0,IF(INDIRECT(ADDRESS($J47,43))&lt;&gt;1,INDIRECT(ADDRESS($J47,49)),0),0), IF($K47&gt;0,IF(INDIRECT(ADDRESS($K47,43))&lt;&gt;1,INDIRECT(ADDRESS($K47,49)),0),0), IF($L47&gt;0,IF(INDIRECT(ADDRESS($L47,43))&lt;&gt;1,INDIRECT(ADDRESS($L47,49)),0),0), IF($M47&gt;0,IF(INDIRECT(ADDRESS($M47,43))&lt;&gt;1,INDIRECT(ADDRESS($M47,49)),0),0))))</f>
        <v>1.5555555555555554</v>
      </c>
      <c r="CL47" s="57" cm="1">
        <f t="array" aca="1" ref="CL47" ca="1">SUM(IF($C47&gt;0,IF(INDIRECT(ADDRESS($C47,44))=1,INDIRECT(ADDRESS($C47,90)),0),0), IF($D47&gt;0,IF(INDIRECT(ADDRESS($D47,44))=1,INDIRECT(ADDRESS($D47,90)),0),0), IF($E47&gt;0,IF(INDIRECT(ADDRESS($E47,44))=1,INDIRECT(ADDRESS($E47,90)),0),0), IF($F47&gt;0,IF(INDIRECT(ADDRESS($F47,44))=1,INDIRECT(ADDRESS($F47,90)),0),0), IF($G47&gt;0,IF(INDIRECT(ADDRESS($G47,44))=1,INDIRECT(ADDRESS($G47,90)),0),0), IF($H47&gt;0,IF(INDIRECT(ADDRESS($H47,44))=1,INDIRECT(ADDRESS($H47,90)),0),0), IF($I47&gt;0,IF(INDIRECT(ADDRESS($I47,44))=1,INDIRECT(ADDRESS($I47,90)),0),0), IF($J47&gt;0,IF(INDIRECT(ADDRESS($J47,44))=1,INDIRECT(ADDRESS($J47,90)),0),0), IF($K47&gt;0,IF(INDIRECT(ADDRESS($K47,44))=1,INDIRECT(ADDRESS($K47,90)),0),0), IF($L47&gt;0,IF(INDIRECT(ADDRESS($L47,44))=1,INDIRECT(ADDRESS($L47,90)),0),0), IF($M47&gt;0,IF(INDIRECT(ADDRESS($M47,44))=1,INDIRECT(ADDRESS($M47,90)),0),0))</f>
        <v>0</v>
      </c>
      <c r="CM47" s="56">
        <f t="shared" ca="1" si="31"/>
        <v>0.80924298766618286</v>
      </c>
      <c r="CN47" s="59"/>
    </row>
    <row r="48" spans="1:92" x14ac:dyDescent="0.25">
      <c r="A48" s="62" t="s">
        <v>126</v>
      </c>
      <c r="B48" s="122">
        <v>6</v>
      </c>
      <c r="C48" s="122">
        <v>18</v>
      </c>
      <c r="D48" s="122">
        <v>20</v>
      </c>
      <c r="E48" s="122">
        <v>29</v>
      </c>
      <c r="F48" s="122">
        <v>30</v>
      </c>
      <c r="G48" s="122"/>
      <c r="H48" s="122"/>
      <c r="I48" s="67"/>
      <c r="J48" s="67"/>
      <c r="K48" s="67"/>
      <c r="L48" s="67"/>
      <c r="M48" s="67"/>
      <c r="N48" s="67">
        <f t="shared" ca="1" si="15"/>
        <v>31</v>
      </c>
      <c r="O48" s="67" t="str" cm="1">
        <f t="array" aca="1" ref="O48" ca="1">INDIRECT(ADDRESS($B48,COLUMN()))</f>
        <v>Fighter</v>
      </c>
      <c r="P48" s="67" cm="1">
        <f t="array" aca="1" ref="P48" ca="1">INDIRECT(ADDRESS($B48,COLUMN()))</f>
        <v>2</v>
      </c>
      <c r="Q48" s="67" t="str" cm="1">
        <f t="array" aca="1" ref="Q48" ca="1">INDIRECT(ADDRESS($B48,COLUMN()))</f>
        <v>-</v>
      </c>
      <c r="R48" s="67" t="str" cm="1">
        <f t="array" aca="1" ref="R48" ca="1">INDIRECT(ADDRESS($B48,COLUMN()))</f>
        <v>-</v>
      </c>
      <c r="S48" s="67" cm="1">
        <f t="array" aca="1" ref="S48" ca="1">INDIRECT(ADDRESS($B48,COLUMN()))</f>
        <v>2</v>
      </c>
      <c r="T48" s="67" t="str" cm="1">
        <f t="array" aca="1" ref="T48" ca="1">INDIRECT(ADDRESS($B48,COLUMN()))</f>
        <v>1-7</v>
      </c>
      <c r="U48" s="67" cm="1">
        <f t="array" aca="1" ref="U48" ca="1">INDIRECT(ADDRESS($B48,COLUMN()))</f>
        <v>7</v>
      </c>
      <c r="V48" s="67" cm="1">
        <f t="array" aca="1" ref="V48" ca="1">INDIRECT(ADDRESS($B48,COLUMN()))</f>
        <v>0</v>
      </c>
      <c r="W48" s="67" cm="1">
        <f t="array" aca="1" ref="W48" ca="1">INDIRECT(ADDRESS($B48,COLUMN()))</f>
        <v>2</v>
      </c>
      <c r="X48" s="67" cm="1">
        <f t="array" aca="1" ref="X48" ca="1">INDIRECT(ADDRESS($B48,COLUMN()))</f>
        <v>5</v>
      </c>
      <c r="Y48" s="67" cm="1">
        <f t="array" aca="1" ref="Y48" ca="1">INDIRECT(ADDRESS($B48,COLUMN()))</f>
        <v>1</v>
      </c>
      <c r="Z48" s="67" cm="1">
        <f t="array" aca="1" ref="Z48" ca="1">INDIRECT(ADDRESS($B48,COLUMN()))</f>
        <v>5</v>
      </c>
      <c r="AA48" s="67" t="str">
        <f ca="1">AA39</f>
        <v>Rocket Boosters</v>
      </c>
      <c r="AB48" s="56">
        <f t="shared" ca="1" si="16"/>
        <v>0.80232854262492292</v>
      </c>
      <c r="AC48" s="56">
        <f t="shared" ca="1" si="17"/>
        <v>0.86006516837502878</v>
      </c>
      <c r="AD48" s="56">
        <f t="shared" ca="1" si="18"/>
        <v>1.4957655102174416</v>
      </c>
      <c r="AF48" s="52"/>
      <c r="AG48" s="52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2"/>
      <c r="AU48" s="54" t="s">
        <v>117</v>
      </c>
      <c r="AV48" s="57" cm="1">
        <f t="array" aca="1" ref="AV48" ca="1">SUM(IF($C48&gt;0,IF(AND(INDIRECT(ADDRESS($C48,44))=0,INDIRECT(ADDRESS($C48,38))="UL",ISERROR(SEARCH("Rear",INDIRECT(ADDRESS($C48,33)))),ISERROR(SEARCH("Side",INDIRECT(ADDRESS($C48,33))))),INDIRECT(ADDRESS($C48,COLUMN())),0),0),IF($D48&gt;0,IF(AND(INDIRECT(ADDRESS($D48,44))=0,INDIRECT(ADDRESS($D48,38))="UL",ISERROR(SEARCH("Rear",INDIRECT(ADDRESS($D48,33)))),ISERROR(SEARCH("Side",INDIRECT(ADDRESS($D48,33))))),INDIRECT(ADDRESS($D48,COLUMN())),0),0),IF($E48&gt;0,IF(AND(INDIRECT(ADDRESS($E48,44))=0,INDIRECT(ADDRESS($E48,38))="UL",ISERROR(SEARCH("Rear",INDIRECT(ADDRESS($E48,33)))),ISERROR(SEARCH("Side",INDIRECT(ADDRESS($E48,33))))),INDIRECT(ADDRESS($E48,COLUMN())),0),0),IF($F48&gt;0,IF(AND(INDIRECT(ADDRESS($F48,44))=0,INDIRECT(ADDRESS($F48,38))="UL",ISERROR(SEARCH("Rear",INDIRECT(ADDRESS($F48,33)))),ISERROR(SEARCH("Side",INDIRECT(ADDRESS($F48,33))))),INDIRECT(ADDRESS($F48,COLUMN())),0),0),IF($G48&gt;0,IF(AND(INDIRECT(ADDRESS($G48,44))=0,INDIRECT(ADDRESS($G48,38))="UL",ISERROR(SEARCH("Rear",INDIRECT(ADDRESS($G48,33)))),ISERROR(SEARCH("Side",INDIRECT(ADDRESS($G48,33))))),INDIRECT(ADDRESS($G48,COLUMN())),0),0),IF($H48&gt;0,IF(AND(INDIRECT(ADDRESS($H48,44))=0,INDIRECT(ADDRESS($H48,38))="UL",ISERROR(SEARCH("Rear",INDIRECT(ADDRESS($H48,33)))),ISERROR(SEARCH("Side",INDIRECT(ADDRESS($H48,33))))),INDIRECT(ADDRESS($H48,COLUMN())),0),0),IF($I48&gt;0,IF(AND(INDIRECT(ADDRESS($I48,44))=0,INDIRECT(ADDRESS($I48,38))="UL",ISERROR(SEARCH("Rear",INDIRECT(ADDRESS($I48,33)))),ISERROR(SEARCH("Side",INDIRECT(ADDRESS($I48,33))))),INDIRECT(ADDRESS($I48,COLUMN())),0),0),IF($J48&gt;0,IF(AND(INDIRECT(ADDRESS($J48,44))=0,INDIRECT(ADDRESS($J48,38))="UL",ISERROR(SEARCH("Rear",INDIRECT(ADDRESS($J48,33)))),ISERROR(SEARCH("Side",INDIRECT(ADDRESS($J48,33))))),INDIRECT(ADDRESS($J48,COLUMN())),0),0),IF($K48&gt;0,IF(AND(INDIRECT(ADDRESS($K48,44))=0,INDIRECT(ADDRESS($K48,38))="UL",ISERROR(SEARCH("Rear",INDIRECT(ADDRESS($K48,33)))),ISERROR(SEARCH("Side",INDIRECT(ADDRESS($K48,33))))),INDIRECT(ADDRESS($K48,COLUMN())),0),0),IF($L48&gt;0,IF(AND(INDIRECT(ADDRESS($L48,44))=0,INDIRECT(ADDRESS($L48,38))="UL",ISERROR(SEARCH("Rear",INDIRECT(ADDRESS($L48,33)))),ISERROR(SEARCH("Side",INDIRECT(ADDRESS($L48,33))))),INDIRECT(ADDRESS($L48,COLUMN())),0),0),IF($M48&gt;0,IF(AND(INDIRECT(ADDRESS($M48,44))=0,INDIRECT(ADDRESS($M48,38))="UL",ISERROR(SEARCH("Rear",INDIRECT(ADDRESS($M48,33)))),ISERROR(SEARCH("Side",INDIRECT(ADDRESS($M48,33))))),INDIRECT(ADDRESS($M48,COLUMN())),0),0))</f>
        <v>0.5</v>
      </c>
      <c r="AW48" s="57" cm="1">
        <f t="array" aca="1" ref="AW48" ca="1">SUM(IF($C48&gt;0,IF(AND(INDIRECT(ADDRESS($C48,44))=0,INDIRECT(ADDRESS($C48,38))="UL",ISERROR(SEARCH("Rear",INDIRECT(ADDRESS($C48,33)))),ISERROR(SEARCH("Side",INDIRECT(ADDRESS($C48,33))))),INDIRECT(ADDRESS($C48,COLUMN())),0),0),IF($D48&gt;0,IF(AND(INDIRECT(ADDRESS($D48,44))=0,INDIRECT(ADDRESS($D48,38))="UL",ISERROR(SEARCH("Rear",INDIRECT(ADDRESS($D48,33)))),ISERROR(SEARCH("Side",INDIRECT(ADDRESS($D48,33))))),INDIRECT(ADDRESS($D48,COLUMN())),0),0),IF($E48&gt;0,IF(AND(INDIRECT(ADDRESS($E48,44))=0,INDIRECT(ADDRESS($E48,38))="UL",ISERROR(SEARCH("Rear",INDIRECT(ADDRESS($E48,33)))),ISERROR(SEARCH("Side",INDIRECT(ADDRESS($E48,33))))),INDIRECT(ADDRESS($E48,COLUMN())),0),0),IF($F48&gt;0,IF(AND(INDIRECT(ADDRESS($F48,44))=0,INDIRECT(ADDRESS($F48,38))="UL",ISERROR(SEARCH("Rear",INDIRECT(ADDRESS($F48,33)))),ISERROR(SEARCH("Side",INDIRECT(ADDRESS($F48,33))))),INDIRECT(ADDRESS($F48,COLUMN())),0),0),IF($G48&gt;0,IF(AND(INDIRECT(ADDRESS($G48,44))=0,INDIRECT(ADDRESS($G48,38))="UL",ISERROR(SEARCH("Rear",INDIRECT(ADDRESS($G48,33)))),ISERROR(SEARCH("Side",INDIRECT(ADDRESS($G48,33))))),INDIRECT(ADDRESS($G48,COLUMN())),0),0),IF($H48&gt;0,IF(AND(INDIRECT(ADDRESS($H48,44))=0,INDIRECT(ADDRESS($H48,38))="UL",ISERROR(SEARCH("Rear",INDIRECT(ADDRESS($H48,33)))),ISERROR(SEARCH("Side",INDIRECT(ADDRESS($H48,33))))),INDIRECT(ADDRESS($H48,COLUMN())),0),0),IF($I48&gt;0,IF(AND(INDIRECT(ADDRESS($I48,44))=0,INDIRECT(ADDRESS($I48,38))="UL",ISERROR(SEARCH("Rear",INDIRECT(ADDRESS($I48,33)))),ISERROR(SEARCH("Side",INDIRECT(ADDRESS($I48,33))))),INDIRECT(ADDRESS($I48,COLUMN())),0),0),IF($J48&gt;0,IF(AND(INDIRECT(ADDRESS($J48,44))=0,INDIRECT(ADDRESS($J48,38))="UL",ISERROR(SEARCH("Rear",INDIRECT(ADDRESS($J48,33)))),ISERROR(SEARCH("Side",INDIRECT(ADDRESS($J48,33))))),INDIRECT(ADDRESS($J48,COLUMN())),0),0),IF($K48&gt;0,IF(AND(INDIRECT(ADDRESS($K48,44))=0,INDIRECT(ADDRESS($K48,38))="UL",ISERROR(SEARCH("Rear",INDIRECT(ADDRESS($K48,33)))),ISERROR(SEARCH("Side",INDIRECT(ADDRESS($K48,33))))),INDIRECT(ADDRESS($K48,COLUMN())),0),0),IF($L48&gt;0,IF(AND(INDIRECT(ADDRESS($L48,44))=0,INDIRECT(ADDRESS($L48,38))="UL",ISERROR(SEARCH("Rear",INDIRECT(ADDRESS($L48,33)))),ISERROR(SEARCH("Side",INDIRECT(ADDRESS($L48,33))))),INDIRECT(ADDRESS($L48,COLUMN())),0),0),IF($M48&gt;0,IF(AND(INDIRECT(ADDRESS($M48,44))=0,INDIRECT(ADDRESS($M48,38))="UL",ISERROR(SEARCH("Rear",INDIRECT(ADDRESS($M48,33)))),ISERROR(SEARCH("Side",INDIRECT(ADDRESS($M48,33))))),INDIRECT(ADDRESS($M48,COLUMN())),0),0))</f>
        <v>1.4999999999999998</v>
      </c>
      <c r="AX48" s="57" cm="1">
        <f t="array" aca="1" ref="AX48" ca="1">SUM(IF($C48&gt;0,IF(AND(INDIRECT(ADDRESS($C48,44))=0,INDIRECT(ADDRESS($C48,38))="UL",ISERROR(SEARCH("Rear",INDIRECT(ADDRESS($C48,33)))),ISERROR(SEARCH("Side",INDIRECT(ADDRESS($C48,33))))),INDIRECT(ADDRESS($C48,COLUMN())),0),0),IF($D48&gt;0,IF(AND(INDIRECT(ADDRESS($D48,44))=0,INDIRECT(ADDRESS($D48,38))="UL",ISERROR(SEARCH("Rear",INDIRECT(ADDRESS($D48,33)))),ISERROR(SEARCH("Side",INDIRECT(ADDRESS($D48,33))))),INDIRECT(ADDRESS($D48,COLUMN())),0),0),IF($E48&gt;0,IF(AND(INDIRECT(ADDRESS($E48,44))=0,INDIRECT(ADDRESS($E48,38))="UL",ISERROR(SEARCH("Rear",INDIRECT(ADDRESS($E48,33)))),ISERROR(SEARCH("Side",INDIRECT(ADDRESS($E48,33))))),INDIRECT(ADDRESS($E48,COLUMN())),0),0),IF($F48&gt;0,IF(AND(INDIRECT(ADDRESS($F48,44))=0,INDIRECT(ADDRESS($F48,38))="UL",ISERROR(SEARCH("Rear",INDIRECT(ADDRESS($F48,33)))),ISERROR(SEARCH("Side",INDIRECT(ADDRESS($F48,33))))),INDIRECT(ADDRESS($F48,COLUMN())),0),0),IF($G48&gt;0,IF(AND(INDIRECT(ADDRESS($G48,44))=0,INDIRECT(ADDRESS($G48,38))="UL",ISERROR(SEARCH("Rear",INDIRECT(ADDRESS($G48,33)))),ISERROR(SEARCH("Side",INDIRECT(ADDRESS($G48,33))))),INDIRECT(ADDRESS($G48,COLUMN())),0),0),IF($H48&gt;0,IF(AND(INDIRECT(ADDRESS($H48,44))=0,INDIRECT(ADDRESS($H48,38))="UL",ISERROR(SEARCH("Rear",INDIRECT(ADDRESS($H48,33)))),ISERROR(SEARCH("Side",INDIRECT(ADDRESS($H48,33))))),INDIRECT(ADDRESS($H48,COLUMN())),0),0),IF($I48&gt;0,IF(AND(INDIRECT(ADDRESS($I48,44))=0,INDIRECT(ADDRESS($I48,38))="UL",ISERROR(SEARCH("Rear",INDIRECT(ADDRESS($I48,33)))),ISERROR(SEARCH("Side",INDIRECT(ADDRESS($I48,33))))),INDIRECT(ADDRESS($I48,COLUMN())),0),0),IF($J48&gt;0,IF(AND(INDIRECT(ADDRESS($J48,44))=0,INDIRECT(ADDRESS($J48,38))="UL",ISERROR(SEARCH("Rear",INDIRECT(ADDRESS($J48,33)))),ISERROR(SEARCH("Side",INDIRECT(ADDRESS($J48,33))))),INDIRECT(ADDRESS($J48,COLUMN())),0),0),IF($K48&gt;0,IF(AND(INDIRECT(ADDRESS($K48,44))=0,INDIRECT(ADDRESS($K48,38))="UL",ISERROR(SEARCH("Rear",INDIRECT(ADDRESS($K48,33)))),ISERROR(SEARCH("Side",INDIRECT(ADDRESS($K48,33))))),INDIRECT(ADDRESS($K48,COLUMN())),0),0),IF($L48&gt;0,IF(AND(INDIRECT(ADDRESS($L48,44))=0,INDIRECT(ADDRESS($L48,38))="UL",ISERROR(SEARCH("Rear",INDIRECT(ADDRESS($L48,33)))),ISERROR(SEARCH("Side",INDIRECT(ADDRESS($L48,33))))),INDIRECT(ADDRESS($L48,COLUMN())),0),0),IF($M48&gt;0,IF(AND(INDIRECT(ADDRESS($M48,44))=0,INDIRECT(ADDRESS($M48,38))="UL",ISERROR(SEARCH("Rear",INDIRECT(ADDRESS($M48,33)))),ISERROR(SEARCH("Side",INDIRECT(ADDRESS($M48,33))))),INDIRECT(ADDRESS($M48,COLUMN())),0),0))</f>
        <v>0.72222222222222221</v>
      </c>
      <c r="AY48" s="58">
        <f t="shared" ca="1" si="19"/>
        <v>1.4999999999999998</v>
      </c>
      <c r="AZ48" s="58">
        <f t="shared" ca="1" si="20"/>
        <v>0.90740740740740733</v>
      </c>
      <c r="BA48" s="58" cm="1">
        <f t="array" aca="1" ref="BA48" ca="1">SUM(IF($C48&gt;0,IF(AND(INDIRECT(ADDRESS($C48,44))=0,INDIRECT(ADDRESS($C48,38))="UL"),INDIRECT(ADDRESS($C48,COLUMN())),0),0),IF($D48&gt;0,IF(AND(INDIRECT(ADDRESS($D48,44))=0,INDIRECT(ADDRESS($D48,38))="UL"),INDIRECT(ADDRESS($D48,COLUMN())),0),0),IF($E48&gt;0,IF(AND(INDIRECT(ADDRESS($E48,44))=0,INDIRECT(ADDRESS($E48,38))="UL"),INDIRECT(ADDRESS($E48,COLUMN())),0),0),IF($F48&gt;0,IF(AND(INDIRECT(ADDRESS($F48,44))=0,INDIRECT(ADDRESS($F48,38))="UL"),INDIRECT(ADDRESS($F48,COLUMN())),0),0),IF($G48&gt;0,IF(AND(INDIRECT(ADDRESS($G48,44))=0,INDIRECT(ADDRESS($G48,38))="UL"),INDIRECT(ADDRESS($G48,COLUMN())),0),0),IF($H48&gt;0,IF(AND(INDIRECT(ADDRESS($H48,44))=0,INDIRECT(ADDRESS($H48,38))="UL"),INDIRECT(ADDRESS($H48,COLUMN())),0),0),IF($I48&gt;0,IF(AND(INDIRECT(ADDRESS($I48,44))=0,INDIRECT(ADDRESS($I48,38))="UL"),INDIRECT(ADDRESS($I48,COLUMN())),0),0),IF($J48&gt;0,IF(AND(INDIRECT(ADDRESS($J48,44))=0,INDIRECT(ADDRESS($J48,38))="UL"),INDIRECT(ADDRESS($J48,COLUMN())),0),0),IF($K48&gt;0,IF(AND(INDIRECT(ADDRESS($K48,44))=0,INDIRECT(ADDRESS($K48,38))="UL"),INDIRECT(ADDRESS($K48,COLUMN())),0),0),IF($L48&gt;0,IF(AND(INDIRECT(ADDRESS($L48,44))=0,INDIRECT(ADDRESS($L48,38))="UL"),INDIRECT(ADDRESS($L48,COLUMN())),0),0),IF($M48&gt;0,IF(AND(INDIRECT(ADDRESS($M48,44))=0,INDIRECT(ADDRESS($M48,38))="UL"),INDIRECT(ADDRESS($M48,COLUMN())),0),0))</f>
        <v>0.50758377425044088</v>
      </c>
      <c r="BB48" s="58" cm="1">
        <f t="array" aca="1" ref="BB48" ca="1">SUM(IF($C48&gt;0,IF(AND(INDIRECT(ADDRESS($C48,44))=0,INDIRECT(ADDRESS($C48,38))="UL"),INDIRECT(ADDRESS($C48,COLUMN())),0),0),IF($D48&gt;0,IF(AND(INDIRECT(ADDRESS($D48,44))=0,INDIRECT(ADDRESS($D48,38))="UL"),INDIRECT(ADDRESS($D48,COLUMN())),0),0),IF($E48&gt;0,IF(AND(INDIRECT(ADDRESS($E48,44))=0,INDIRECT(ADDRESS($E48,38))="UL"),INDIRECT(ADDRESS($E48,COLUMN())),0),0),IF($F48&gt;0,IF(AND(INDIRECT(ADDRESS($F48,44))=0,INDIRECT(ADDRESS($F48,38))="UL"),INDIRECT(ADDRESS($F48,COLUMN())),0),0),IF($G48&gt;0,IF(AND(INDIRECT(ADDRESS($G48,44))=0,INDIRECT(ADDRESS($G48,38))="UL"),INDIRECT(ADDRESS($G48,COLUMN())),0),0),IF($H48&gt;0,IF(AND(INDIRECT(ADDRESS($H48,44))=0,INDIRECT(ADDRESS($H48,38))="UL"),INDIRECT(ADDRESS($H48,COLUMN())),0),0),IF($I48&gt;0,IF(AND(INDIRECT(ADDRESS($I48,44))=0,INDIRECT(ADDRESS($I48,38))="UL"),INDIRECT(ADDRESS($I48,COLUMN())),0),0),IF($J48&gt;0,IF(AND(INDIRECT(ADDRESS($J48,44))=0,INDIRECT(ADDRESS($J48,38))="UL"),INDIRECT(ADDRESS($J48,COLUMN())),0),0),IF($K48&gt;0,IF(AND(INDIRECT(ADDRESS($K48,44))=0,INDIRECT(ADDRESS($K48,38))="UL"),INDIRECT(ADDRESS($K48,COLUMN())),0),0),IF($L48&gt;0,IF(AND(INDIRECT(ADDRESS($L48,44))=0,INDIRECT(ADDRESS($L48,38))="UL"),INDIRECT(ADDRESS($L48,COLUMN())),0),0),IF($M48&gt;0,IF(AND(INDIRECT(ADDRESS($M48,44))=0,INDIRECT(ADDRESS($M48,38))="UL"),INDIRECT(ADDRESS($M48,COLUMN())),0),0))</f>
        <v>0.30864197530864196</v>
      </c>
      <c r="BC48" s="58" cm="1">
        <f t="array" aca="1" ref="BC48" ca="1">SUM(IF($C48&gt;0,IF(AND(INDIRECT(ADDRESS($C48,44))=0,INDIRECT(ADDRESS($C48,38))="UL"),INDIRECT(ADDRESS($C48,COLUMN())),0),0),IF($D48&gt;0,IF(AND(INDIRECT(ADDRESS($D48,44))=0,INDIRECT(ADDRESS($D48,38))="UL"),INDIRECT(ADDRESS($D48,COLUMN())),0),0),IF($E48&gt;0,IF(AND(INDIRECT(ADDRESS($E48,44))=0,INDIRECT(ADDRESS($E48,38))="UL"),INDIRECT(ADDRESS($E48,COLUMN())),0),0),IF($F48&gt;0,IF(AND(INDIRECT(ADDRESS($F48,44))=0,INDIRECT(ADDRESS($F48,38))="UL"),INDIRECT(ADDRESS($F48,COLUMN())),0),0),IF($G48&gt;0,IF(AND(INDIRECT(ADDRESS($G48,44))=0,INDIRECT(ADDRESS($G48,38))="UL"),INDIRECT(ADDRESS($G48,COLUMN())),0),0),IF($H48&gt;0,IF(AND(INDIRECT(ADDRESS($H48,44))=0,INDIRECT(ADDRESS($H48,38))="UL"),INDIRECT(ADDRESS($H48,COLUMN())),0),0),IF($I48&gt;0,IF(AND(INDIRECT(ADDRESS($I48,44))=0,INDIRECT(ADDRESS($I48,38))="UL"),INDIRECT(ADDRESS($I48,COLUMN())),0),0),IF($J48&gt;0,IF(AND(INDIRECT(ADDRESS($J48,44))=0,INDIRECT(ADDRESS($J48,38))="UL"),INDIRECT(ADDRESS($J48,COLUMN())),0),0),IF($K48&gt;0,IF(AND(INDIRECT(ADDRESS($K48,44))=0,INDIRECT(ADDRESS($K48,38))="UL"),INDIRECT(ADDRESS($K48,COLUMN())),0),0),IF($L48&gt;0,IF(AND(INDIRECT(ADDRESS($L48,44))=0,INDIRECT(ADDRESS($L48,38))="UL"),INDIRECT(ADDRESS($L48,COLUMN())),0),0),IF($M48&gt;0,IF(AND(INDIRECT(ADDRESS($M48,44))=0,INDIRECT(ADDRESS($M48,38))="UL"),INDIRECT(ADDRESS($M48,COLUMN())),0),0))</f>
        <v>0.34109347442680776</v>
      </c>
      <c r="BD48" s="58" cm="1">
        <f t="array" aca="1" ref="BD48" ca="1">SUM(IF($C48&gt;0,IF(AND(INDIRECT(ADDRESS($C48,44))=0,INDIRECT(ADDRESS($C48,38))="UL"),INDIRECT(ADDRESS($C48,COLUMN())),0),0),IF($D48&gt;0,IF(AND(INDIRECT(ADDRESS($D48,44))=0,INDIRECT(ADDRESS($D48,38))="UL"),INDIRECT(ADDRESS($D48,COLUMN())),0),0),IF($E48&gt;0,IF(AND(INDIRECT(ADDRESS($E48,44))=0,INDIRECT(ADDRESS($E48,38))="UL"),INDIRECT(ADDRESS($E48,COLUMN())),0),0),IF($F48&gt;0,IF(AND(INDIRECT(ADDRESS($F48,44))=0,INDIRECT(ADDRESS($F48,38))="UL"),INDIRECT(ADDRESS($F48,COLUMN())),0),0),IF($G48&gt;0,IF(AND(INDIRECT(ADDRESS($G48,44))=0,INDIRECT(ADDRESS($G48,38))="UL"),INDIRECT(ADDRESS($G48,COLUMN())),0),0),IF($H48&gt;0,IF(AND(INDIRECT(ADDRESS($H48,44))=0,INDIRECT(ADDRESS($H48,38))="UL"),INDIRECT(ADDRESS($H48,COLUMN())),0),0),IF($I48&gt;0,IF(AND(INDIRECT(ADDRESS($I48,44))=0,INDIRECT(ADDRESS($I48,38))="UL"),INDIRECT(ADDRESS($I48,COLUMN())),0),0),IF($J48&gt;0,IF(AND(INDIRECT(ADDRESS($J48,44))=0,INDIRECT(ADDRESS($J48,38))="UL"),INDIRECT(ADDRESS($J48,COLUMN())),0),0),IF($K48&gt;0,IF(AND(INDIRECT(ADDRESS($K48,44))=0,INDIRECT(ADDRESS($K48,38))="UL"),INDIRECT(ADDRESS($K48,COLUMN())),0),0),IF($L48&gt;0,IF(AND(INDIRECT(ADDRESS($L48,44))=0,INDIRECT(ADDRESS($L48,38))="UL"),INDIRECT(ADDRESS($L48,COLUMN())),0),0),IF($M48&gt;0,IF(AND(INDIRECT(ADDRESS($M48,44))=0,INDIRECT(ADDRESS($M48,38))="UL"),INDIRECT(ADDRESS($M48,COLUMN())),0),0))</f>
        <v>0.52592592592592591</v>
      </c>
      <c r="BE48" s="57">
        <f t="shared" ca="1" si="21"/>
        <v>0.34109347442680776</v>
      </c>
      <c r="BF48" s="57" cm="1">
        <f t="array" aca="1" ref="BF48" ca="1">SUM(IF($C48&gt;0,IF(INDIRECT(ADDRESS($C48,45))=1,INDIRECT(ADDRESS($C48,52))*INDIRECT(ADDRESS($C48,42))/5,0),0), IF($D48&gt;0,IF(INDIRECT(ADDRESS($D48,45))=1,INDIRECT(ADDRESS($D48,52))*INDIRECT(ADDRESS($D48,42))/5,0),0), IF($E48&gt;0,IF(INDIRECT(ADDRESS($E48,45))=1,INDIRECT(ADDRESS($E48,52))*INDIRECT(ADDRESS($E48,42))/5,0),0), IF($F48&gt;0,IF(INDIRECT(ADDRESS($F48,45))=1,INDIRECT(ADDRESS($F48,52))*INDIRECT(ADDRESS($F48,42))/5,0),0), IF($G48&gt;0,IF(INDIRECT(ADDRESS($G48,45))=1,INDIRECT(ADDRESS($G48,52))*INDIRECT(ADDRESS($G48,42))/5,0),0), IF($H48&gt;0,IF(INDIRECT(ADDRESS($H48,45))=1,INDIRECT(ADDRESS($H48,52))*INDIRECT(ADDRESS($H48,42))/5,0),0)
)*$BF$296/100</f>
        <v>0</v>
      </c>
      <c r="BG48" s="19">
        <v>1</v>
      </c>
      <c r="BH48" s="57" cm="1">
        <f t="array" aca="1" ref="BH48" ca="1">SUM(IF($C48&gt;0,IF(AND(INDIRECT(ADDRESS($C48,44))=0,INDIRECT(ADDRESS($C48,38))&lt;&gt;"UL"),INDIRECT(ADDRESS($C48,COLUMN()-12)),0),0), IF($D48&gt;0,IF(AND(INDIRECT(ADDRESS($D48,44))=0,INDIRECT(ADDRESS($D48,38))&lt;&gt;"UL"),INDIRECT(ADDRESS($D48,COLUMN()-12)),0),0), IF($E48&gt;0,IF(AND(INDIRECT(ADDRESS($E48,44))=0,INDIRECT(ADDRESS($E48,38))&lt;&gt;"UL"),INDIRECT(ADDRESS($E48,COLUMN()-12)),0),0), IF($F48&gt;0,IF(AND(INDIRECT(ADDRESS($F48,44))=0,INDIRECT(ADDRESS($F48,38))&lt;&gt;"UL"),INDIRECT(ADDRESS($F48,COLUMN()-12)),0),0), IF($G48&gt;0,IF(AND(INDIRECT(ADDRESS($G48,44))=0,INDIRECT(ADDRESS($G48,38))&lt;&gt;"UL"),INDIRECT(ADDRESS($G48,COLUMN()-12)),0),0), IF($H48&gt;0,IF(AND(INDIRECT(ADDRESS($H48,44))=0,INDIRECT(ADDRESS($H48,38))&lt;&gt;"UL"),INDIRECT(ADDRESS($H48,COLUMN()-12)),0),0), IF($I48&gt;0,IF(AND(INDIRECT(ADDRESS($I48,44))=0,INDIRECT(ADDRESS($I48,38))&lt;&gt;"UL"),INDIRECT(ADDRESS($I48,COLUMN()-12)),0),0), IF($J48&gt;0,IF(AND(INDIRECT(ADDRESS($J48,44))=0,INDIRECT(ADDRESS($J48,38))&lt;&gt;"UL"),INDIRECT(ADDRESS($J48,COLUMN()-12)),0),0), IF($K48&gt;0,IF(AND(INDIRECT(ADDRESS($K48,44))=0,INDIRECT(ADDRESS($K48,38))&lt;&gt;"UL"),INDIRECT(ADDRESS($K48,COLUMN()-12)),0),0), IF($L48&gt;0,IF(AND(INDIRECT(ADDRESS($L48,44))=0,INDIRECT(ADDRESS($L48,38))&lt;&gt;"UL"),INDIRECT(ADDRESS($L48,COLUMN()-12)),0),0), IF($M48&gt;0,IF(AND(INDIRECT(ADDRESS($M48,44))=0,INDIRECT(ADDRESS($M48,38))&lt;&gt;"UL"),INDIRECT(ADDRESS($M48,COLUMN()-12)),0),0))</f>
        <v>0</v>
      </c>
      <c r="BI48" s="57" cm="1">
        <f t="array" aca="1" ref="BI48" ca="1">SUM(IF($C48&gt;0,IF(AND(INDIRECT(ADDRESS($C48,44))=0,INDIRECT(ADDRESS($C48,38))&lt;&gt;"UL"),INDIRECT(ADDRESS($C48,COLUMN()-12)),0),0), IF($D48&gt;0,IF(AND(INDIRECT(ADDRESS($D48,44))=0,INDIRECT(ADDRESS($D48,38))&lt;&gt;"UL"),INDIRECT(ADDRESS($D48,COLUMN()-12)),0),0), IF($E48&gt;0,IF(AND(INDIRECT(ADDRESS($E48,44))=0,INDIRECT(ADDRESS($E48,38))&lt;&gt;"UL"),INDIRECT(ADDRESS($E48,COLUMN()-12)),0),0), IF($F48&gt;0,IF(AND(INDIRECT(ADDRESS($F48,44))=0,INDIRECT(ADDRESS($F48,38))&lt;&gt;"UL"),INDIRECT(ADDRESS($F48,COLUMN()-12)),0),0), IF($G48&gt;0,IF(AND(INDIRECT(ADDRESS($G48,44))=0,INDIRECT(ADDRESS($G48,38))&lt;&gt;"UL"),INDIRECT(ADDRESS($G48,COLUMN()-12)),0),0), IF($H48&gt;0,IF(AND(INDIRECT(ADDRESS($H48,44))=0,INDIRECT(ADDRESS($H48,38))&lt;&gt;"UL"),INDIRECT(ADDRESS($H48,COLUMN()-12)),0),0), IF($I48&gt;0,IF(AND(INDIRECT(ADDRESS($I48,44))=0,INDIRECT(ADDRESS($I48,38))&lt;&gt;"UL"),INDIRECT(ADDRESS($I48,COLUMN()-12)),0),0), IF($J48&gt;0,IF(AND(INDIRECT(ADDRESS($J48,44))=0,INDIRECT(ADDRESS($J48,38))&lt;&gt;"UL"),INDIRECT(ADDRESS($J48,COLUMN()-12)),0),0), IF($K48&gt;0,IF(AND(INDIRECT(ADDRESS($K48,44))=0,INDIRECT(ADDRESS($K48,38))&lt;&gt;"UL"),INDIRECT(ADDRESS($K48,COLUMN()-12)),0),0), IF($L48&gt;0,IF(AND(INDIRECT(ADDRESS($L48,44))=0,INDIRECT(ADDRESS($L48,38))&lt;&gt;"UL"),INDIRECT(ADDRESS($L48,COLUMN()-12)),0),0), IF($M48&gt;0,IF(AND(INDIRECT(ADDRESS($M48,44))=0,INDIRECT(ADDRESS($M48,38))&lt;&gt;"UL"),INDIRECT(ADDRESS($M48,COLUMN()-12)),0),0))</f>
        <v>0.55555555555555547</v>
      </c>
      <c r="BJ48" s="57" cm="1">
        <f t="array" aca="1" ref="BJ48" ca="1">SUM(IF($C48&gt;0,IF(AND(INDIRECT(ADDRESS($C48,44))=0,INDIRECT(ADDRESS($C48,38))&lt;&gt;"UL"),INDIRECT(ADDRESS($C48,COLUMN()-12)),0),0), IF($D48&gt;0,IF(AND(INDIRECT(ADDRESS($D48,44))=0,INDIRECT(ADDRESS($D48,38))&lt;&gt;"UL"),INDIRECT(ADDRESS($D48,COLUMN()-12)),0),0), IF($E48&gt;0,IF(AND(INDIRECT(ADDRESS($E48,44))=0,INDIRECT(ADDRESS($E48,38))&lt;&gt;"UL"),INDIRECT(ADDRESS($E48,COLUMN()-12)),0),0), IF($F48&gt;0,IF(AND(INDIRECT(ADDRESS($F48,44))=0,INDIRECT(ADDRESS($F48,38))&lt;&gt;"UL"),INDIRECT(ADDRESS($F48,COLUMN()-12)),0),0), IF($G48&gt;0,IF(AND(INDIRECT(ADDRESS($G48,44))=0,INDIRECT(ADDRESS($G48,38))&lt;&gt;"UL"),INDIRECT(ADDRESS($G48,COLUMN()-12)),0),0), IF($H48&gt;0,IF(AND(INDIRECT(ADDRESS($H48,44))=0,INDIRECT(ADDRESS($H48,38))&lt;&gt;"UL"),INDIRECT(ADDRESS($H48,COLUMN()-12)),0),0), IF($I48&gt;0,IF(AND(INDIRECT(ADDRESS($I48,44))=0,INDIRECT(ADDRESS($I48,38))&lt;&gt;"UL"),INDIRECT(ADDRESS($I48,COLUMN()-12)),0),0), IF($J48&gt;0,IF(AND(INDIRECT(ADDRESS($J48,44))=0,INDIRECT(ADDRESS($J48,38))&lt;&gt;"UL"),INDIRECT(ADDRESS($J48,COLUMN()-12)),0),0), IF($K48&gt;0,IF(AND(INDIRECT(ADDRESS($K48,44))=0,INDIRECT(ADDRESS($K48,38))&lt;&gt;"UL"),INDIRECT(ADDRESS($K48,COLUMN()-12)),0),0), IF($L48&gt;0,IF(AND(INDIRECT(ADDRESS($L48,44))=0,INDIRECT(ADDRESS($L48,38))&lt;&gt;"UL"),INDIRECT(ADDRESS($L48,COLUMN()-12)),0),0), IF($M48&gt;0,IF(AND(INDIRECT(ADDRESS($M48,44))=0,INDIRECT(ADDRESS($M48,38))&lt;&gt;"UL"),INDIRECT(ADDRESS($M48,COLUMN()-12)),0),0))</f>
        <v>0.55555555555555547</v>
      </c>
      <c r="BK48" s="57">
        <f t="shared" ca="1" si="32"/>
        <v>0.55555555555555547</v>
      </c>
      <c r="BL48" s="58">
        <f t="shared" ca="1" si="33"/>
        <v>0.37037037037037029</v>
      </c>
      <c r="BM48" s="57" cm="1">
        <f t="array" aca="1" ref="BM48" ca="1">SUM(IF($C48&gt;0,IF(AND(INDIRECT(ADDRESS($C48,44))=0,INDIRECT(ADDRESS($C48,38))&lt;&gt;"UL"),INDIRECT(ADDRESS($C48,COLUMN()-12)),0),0), IF($D48&gt;0,IF(AND(INDIRECT(ADDRESS($D48,44))=0,INDIRECT(ADDRESS($D48,38))&lt;&gt;"UL"),INDIRECT(ADDRESS($D48,COLUMN()-12)),0),0), IF($E48&gt;0,IF(AND(INDIRECT(ADDRESS($E48,44))=0,INDIRECT(ADDRESS($E48,38))&lt;&gt;"UL"),INDIRECT(ADDRESS($E48,COLUMN()-12)),0),0), IF($F48&gt;0,IF(AND(INDIRECT(ADDRESS($F48,44))=0,INDIRECT(ADDRESS($F48,38))&lt;&gt;"UL"),INDIRECT(ADDRESS($F48,COLUMN()-12)),0),0), IF($G48&gt;0,IF(AND(INDIRECT(ADDRESS($G48,44))=0,INDIRECT(ADDRESS($G48,38))&lt;&gt;"UL"),INDIRECT(ADDRESS($G48,COLUMN()-12)),0),0), IF($H48&gt;0,IF(AND(INDIRECT(ADDRESS($H48,44))=0,INDIRECT(ADDRESS($H48,38))&lt;&gt;"UL"),INDIRECT(ADDRESS($H48,COLUMN()-12)),0),0), IF($I48&gt;0,IF(AND(INDIRECT(ADDRESS($I48,44))=0,INDIRECT(ADDRESS($I48,38))&lt;&gt;"UL"),INDIRECT(ADDRESS($I48,COLUMN()-12)),0),0), IF($J48&gt;0,IF(AND(INDIRECT(ADDRESS($J48,44))=0,INDIRECT(ADDRESS($J48,38))&lt;&gt;"UL"),INDIRECT(ADDRESS($J48,COLUMN()-12)),0),0), IF($K48&gt;0,IF(AND(INDIRECT(ADDRESS($K48,44))=0,INDIRECT(ADDRESS($K48,38))&lt;&gt;"UL"),INDIRECT(ADDRESS($K48,COLUMN()-11)),0),0), IF($L48&gt;0,IF(AND(INDIRECT(ADDRESS($L48,44))=0,INDIRECT(ADDRESS($L48,38))&lt;&gt;"UL"),INDIRECT(ADDRESS($L48,COLUMN()-11)),0),0), IF($M48&gt;0,IF(AND(INDIRECT(ADDRESS($M48,44))=0,INDIRECT(ADDRESS($M48,38))&lt;&gt;"UL"),INDIRECT(ADDRESS($M48,COLUMN()-11)),0),0))</f>
        <v>0.22222222222222218</v>
      </c>
      <c r="BN48" s="57" cm="1">
        <f t="array" aca="1" ref="BN48" ca="1">SUM(IF($C48&gt;0,IF(AND(INDIRECT(ADDRESS($C48,44))=0,INDIRECT(ADDRESS($C48,38))&lt;&gt;"UL"),INDIRECT(ADDRESS($C48,COLUMN()-12)),0),0), IF($D48&gt;0,IF(AND(INDIRECT(ADDRESS($D48,44))=0,INDIRECT(ADDRESS($D48,38))&lt;&gt;"UL"),INDIRECT(ADDRESS($D48,COLUMN()-12)),0),0), IF($E48&gt;0,IF(AND(INDIRECT(ADDRESS($E48,44))=0,INDIRECT(ADDRESS($E48,38))&lt;&gt;"UL"),INDIRECT(ADDRESS($E48,COLUMN()-12)),0),0), IF($F48&gt;0,IF(AND(INDIRECT(ADDRESS($F48,44))=0,INDIRECT(ADDRESS($F48,38))&lt;&gt;"UL"),INDIRECT(ADDRESS($F48,COLUMN()-12)),0),0), IF($G48&gt;0,IF(AND(INDIRECT(ADDRESS($G48,44))=0,INDIRECT(ADDRESS($G48,38))&lt;&gt;"UL"),INDIRECT(ADDRESS($G48,COLUMN()-12)),0),0), IF($H48&gt;0,IF(AND(INDIRECT(ADDRESS($H48,44))=0,INDIRECT(ADDRESS($H48,38))&lt;&gt;"UL"),INDIRECT(ADDRESS($H48,COLUMN()-12)),0),0), IF($I48&gt;0,IF(AND(INDIRECT(ADDRESS($I48,44))=0,INDIRECT(ADDRESS($I48,38))&lt;&gt;"UL"),INDIRECT(ADDRESS($I48,COLUMN()-12)),0),0), IF($J48&gt;0,IF(AND(INDIRECT(ADDRESS($J48,44))=0,INDIRECT(ADDRESS($J48,38))&lt;&gt;"UL"),INDIRECT(ADDRESS($J48,COLUMN()-12)),0),0), IF($K48&gt;0,IF(AND(INDIRECT(ADDRESS($K48,44))=0,INDIRECT(ADDRESS($K48,38))&lt;&gt;"UL"),INDIRECT(ADDRESS($K48,COLUMN()-11)),0),0), IF($L48&gt;0,IF(AND(INDIRECT(ADDRESS($L48,44))=0,INDIRECT(ADDRESS($L48,38))&lt;&gt;"UL"),INDIRECT(ADDRESS($L48,COLUMN()-11)),0),0), IF($M48&gt;0,IF(AND(INDIRECT(ADDRESS($M48,44))=0,INDIRECT(ADDRESS($M48,38))&lt;&gt;"UL"),INDIRECT(ADDRESS($M48,COLUMN()-11)),0),0))</f>
        <v>7.4074074074074056E-2</v>
      </c>
      <c r="BO48" s="57" cm="1">
        <f t="array" aca="1" ref="BO48" ca="1">SUM(IF($C48&gt;0,IF(AND(INDIRECT(ADDRESS($C48,44))=0,INDIRECT(ADDRESS($C48,38))&lt;&gt;"UL"),INDIRECT(ADDRESS($C48,COLUMN()-12)),0),0), IF($D48&gt;0,IF(AND(INDIRECT(ADDRESS($D48,44))=0,INDIRECT(ADDRESS($D48,38))&lt;&gt;"UL"),INDIRECT(ADDRESS($D48,COLUMN()-12)),0),0), IF($E48&gt;0,IF(AND(INDIRECT(ADDRESS($E48,44))=0,INDIRECT(ADDRESS($E48,38))&lt;&gt;"UL"),INDIRECT(ADDRESS($E48,COLUMN()-12)),0),0), IF($F48&gt;0,IF(AND(INDIRECT(ADDRESS($F48,44))=0,INDIRECT(ADDRESS($F48,38))&lt;&gt;"UL"),INDIRECT(ADDRESS($F48,COLUMN()-12)),0),0), IF($G48&gt;0,IF(AND(INDIRECT(ADDRESS($G48,44))=0,INDIRECT(ADDRESS($G48,38))&lt;&gt;"UL"),INDIRECT(ADDRESS($G48,COLUMN()-12)),0),0), IF($H48&gt;0,IF(AND(INDIRECT(ADDRESS($H48,44))=0,INDIRECT(ADDRESS($H48,38))&lt;&gt;"UL"),INDIRECT(ADDRESS($H48,COLUMN()-12)),0),0), IF($I48&gt;0,IF(AND(INDIRECT(ADDRESS($I48,44))=0,INDIRECT(ADDRESS($I48,38))&lt;&gt;"UL"),INDIRECT(ADDRESS($I48,COLUMN()-12)),0),0), IF($J48&gt;0,IF(AND(INDIRECT(ADDRESS($J48,44))=0,INDIRECT(ADDRESS($J48,38))&lt;&gt;"UL"),INDIRECT(ADDRESS($J48,COLUMN()-12)),0),0), IF($K48&gt;0,IF(AND(INDIRECT(ADDRESS($K48,44))=0,INDIRECT(ADDRESS($K48,38))&lt;&gt;"UL"),INDIRECT(ADDRESS($K48,COLUMN()-11)),0),0), IF($L48&gt;0,IF(AND(INDIRECT(ADDRESS($L48,44))=0,INDIRECT(ADDRESS($L48,38))&lt;&gt;"UL"),INDIRECT(ADDRESS($L48,COLUMN()-11)),0),0), IF($M48&gt;0,IF(AND(INDIRECT(ADDRESS($M48,44))=0,INDIRECT(ADDRESS($M48,38))&lt;&gt;"UL"),INDIRECT(ADDRESS($M48,COLUMN()-11)),0),0))</f>
        <v>0.14814814814814811</v>
      </c>
      <c r="BP48" s="57" cm="1">
        <f t="array" aca="1" ref="BP48" ca="1">SUM(IF($C48&gt;0,IF(AND(INDIRECT(ADDRESS($C48,44))=0,INDIRECT(ADDRESS($C48,38))&lt;&gt;"UL"),INDIRECT(ADDRESS($C48,COLUMN()-12)),0),0), IF($D48&gt;0,IF(AND(INDIRECT(ADDRESS($D48,44))=0,INDIRECT(ADDRESS($D48,38))&lt;&gt;"UL"),INDIRECT(ADDRESS($D48,COLUMN()-12)),0),0), IF($E48&gt;0,IF(AND(INDIRECT(ADDRESS($E48,44))=0,INDIRECT(ADDRESS($E48,38))&lt;&gt;"UL"),INDIRECT(ADDRESS($E48,COLUMN()-12)),0),0), IF($F48&gt;0,IF(AND(INDIRECT(ADDRESS($F48,44))=0,INDIRECT(ADDRESS($F48,38))&lt;&gt;"UL"),INDIRECT(ADDRESS($F48,COLUMN()-12)),0),0), IF($G48&gt;0,IF(AND(INDIRECT(ADDRESS($G48,44))=0,INDIRECT(ADDRESS($G48,38))&lt;&gt;"UL"),INDIRECT(ADDRESS($G48,COLUMN()-12)),0),0), IF($H48&gt;0,IF(AND(INDIRECT(ADDRESS($H48,44))=0,INDIRECT(ADDRESS($H48,38))&lt;&gt;"UL"),INDIRECT(ADDRESS($H48,COLUMN()-12)),0),0), IF($I48&gt;0,IF(AND(INDIRECT(ADDRESS($I48,44))=0,INDIRECT(ADDRESS($I48,38))&lt;&gt;"UL"),INDIRECT(ADDRESS($I48,COLUMN()-12)),0),0), IF($J48&gt;0,IF(AND(INDIRECT(ADDRESS($J48,44))=0,INDIRECT(ADDRESS($J48,38))&lt;&gt;"UL"),INDIRECT(ADDRESS($J48,COLUMN()-12)),0),0), IF($K48&gt;0,IF(AND(INDIRECT(ADDRESS($K48,44))=0,INDIRECT(ADDRESS($K48,38))&lt;&gt;"UL"),INDIRECT(ADDRESS($K48,COLUMN()-11)),0),0), IF($L48&gt;0,IF(AND(INDIRECT(ADDRESS($L48,44))=0,INDIRECT(ADDRESS($L48,38))&lt;&gt;"UL"),INDIRECT(ADDRESS($L48,COLUMN()-11)),0),0), IF($M48&gt;0,IF(AND(INDIRECT(ADDRESS($M48,44))=0,INDIRECT(ADDRESS($M48,38))&lt;&gt;"UL"),INDIRECT(ADDRESS($M48,COLUMN()-11)),0),0))</f>
        <v>0.14814814814814811</v>
      </c>
      <c r="BQ48" s="57">
        <f t="shared" ca="1" si="34"/>
        <v>0.14814814814814811</v>
      </c>
      <c r="BR48" s="161">
        <f t="shared" ca="1" si="22"/>
        <v>77.723920544237316</v>
      </c>
      <c r="BS48" s="59"/>
      <c r="BT48" s="56">
        <f t="shared" ca="1" si="23"/>
        <v>2.3760169406365992</v>
      </c>
      <c r="BU48" s="63">
        <f t="shared" ca="1" si="24"/>
        <v>7.6645707762470941E-2</v>
      </c>
      <c r="BV48" s="57" t="s">
        <v>34</v>
      </c>
      <c r="BW48" s="57" cm="1">
        <f t="array" aca="1" ref="BW48" ca="1">SUM(IF($C48&gt;0,IF(AND(INDIRECT(ADDRESS($C48,44))=0,INDIRECT(ADDRESS($C48,38))="UL",ISERROR(SEARCH("Rear",INDIRECT(ADDRESS($C48,33)))),ISERROR(SEARCH("Side",INDIRECT(ADDRESS($C48,33))))),INDIRECT(ADDRESS($C48,COLUMN())),0),0),IF($D48&gt;0,IF(AND(INDIRECT(ADDRESS($D48,44))=0,INDIRECT(ADDRESS($D48,38))="UL",ISERROR(SEARCH("Rear",INDIRECT(ADDRESS($D48,33)))),ISERROR(SEARCH("Side",INDIRECT(ADDRESS($D48,33))))),INDIRECT(ADDRESS($D48,COLUMN())),0),0),IF($E48&gt;0,IF(AND(INDIRECT(ADDRESS($E48,44))=0,INDIRECT(ADDRESS($E48,38))="UL",ISERROR(SEARCH("Rear",INDIRECT(ADDRESS($E48,33)))),ISERROR(SEARCH("Side",INDIRECT(ADDRESS($E48,33))))),INDIRECT(ADDRESS($E48,COLUMN())),0),0),IF($F48&gt;0,IF(AND(INDIRECT(ADDRESS($F48,44))=0,INDIRECT(ADDRESS($F48,38))="UL",ISERROR(SEARCH("Rear",INDIRECT(ADDRESS($F48,33)))),ISERROR(SEARCH("Side",INDIRECT(ADDRESS($F48,33))))),INDIRECT(ADDRESS($F48,COLUMN())),0),0),IF($G48&gt;0,IF(AND(INDIRECT(ADDRESS($G48,44))=0,INDIRECT(ADDRESS($G48,38))="UL",ISERROR(SEARCH("Rear",INDIRECT(ADDRESS($G48,33)))),ISERROR(SEARCH("Side",INDIRECT(ADDRESS($G48,33))))),INDIRECT(ADDRESS($G48,COLUMN())),0),0),IF($H48&gt;0,IF(AND(INDIRECT(ADDRESS($H48,44))=0,INDIRECT(ADDRESS($H48,38))="UL",ISERROR(SEARCH("Rear",INDIRECT(ADDRESS($H48,33)))),ISERROR(SEARCH("Side",INDIRECT(ADDRESS($H48,33))))),INDIRECT(ADDRESS($H48,COLUMN())),0),0),IF($I48&gt;0,IF(AND(INDIRECT(ADDRESS($I48,44))=0,INDIRECT(ADDRESS($I48,38))="UL",ISERROR(SEARCH("Rear",INDIRECT(ADDRESS($I48,33)))),ISERROR(SEARCH("Side",INDIRECT(ADDRESS($I48,33))))),INDIRECT(ADDRESS($I48,COLUMN())),0),0),IF($J48&gt;0,IF(AND(INDIRECT(ADDRESS($J48,44))=0,INDIRECT(ADDRESS($J48,38))="UL",ISERROR(SEARCH("Rear",INDIRECT(ADDRESS($J48,33)))),ISERROR(SEARCH("Side",INDIRECT(ADDRESS($J48,33))))),INDIRECT(ADDRESS($J48,COLUMN())),0),0),IF($K48&gt;0,IF(AND(INDIRECT(ADDRESS($K48,44))=0,INDIRECT(ADDRESS($K48,38))="UL",ISERROR(SEARCH("Rear",INDIRECT(ADDRESS($K48,33)))),ISERROR(SEARCH("Side",INDIRECT(ADDRESS($K48,33))))),INDIRECT(ADDRESS($K48,COLUMN())),0),0),IF($L48&gt;0,IF(AND(INDIRECT(ADDRESS($L48,44))=0,INDIRECT(ADDRESS($L48,38))="UL",ISERROR(SEARCH("Rear",INDIRECT(ADDRESS($L48,33)))),ISERROR(SEARCH("Side",INDIRECT(ADDRESS($L48,33))))),INDIRECT(ADDRESS($L48,COLUMN())),0),0),IF($M48&gt;0,IF(AND(INDIRECT(ADDRESS($M48,44))=0,INDIRECT(ADDRESS($M48,38))="UL",ISERROR(SEARCH("Rear",INDIRECT(ADDRESS($M48,33)))),ISERROR(SEARCH("Side",INDIRECT(ADDRESS($M48,33))))),INDIRECT(ADDRESS($M48,COLUMN())),0),0))</f>
        <v>0.88888888888888884</v>
      </c>
      <c r="BX48" s="57">
        <f t="shared" ca="1" si="25"/>
        <v>0.88888888888888884</v>
      </c>
      <c r="BY48" s="57" cm="1">
        <f t="array" aca="1" ref="BY48" ca="1">SUM(IF($C48&gt;0,IF(AND(INDIRECT(ADDRESS($C48,44))=0,INDIRECT(ADDRESS($C48,38))="UL"),INDIRECT(ADDRESS($C48,COLUMN())),0),0),IF($D48&gt;0,IF(AND(INDIRECT(ADDRESS($D48,44))=0,INDIRECT(ADDRESS($D48,38))="UL"),INDIRECT(ADDRESS($D48,COLUMN())),0),0),IF($E48&gt;0,IF(AND(INDIRECT(ADDRESS($E48,44))=0,INDIRECT(ADDRESS($E48,38))="UL"),INDIRECT(ADDRESS($E48,COLUMN())),0),0),IF($F48&gt;0,IF(AND(INDIRECT(ADDRESS($F48,44))=0,INDIRECT(ADDRESS($F48,38))="UL"),INDIRECT(ADDRESS($F48,COLUMN())),0),0),IF($G48&gt;0,IF(AND(INDIRECT(ADDRESS($G48,44))=0,INDIRECT(ADDRESS($G48,38))="UL"),INDIRECT(ADDRESS($G48,COLUMN())),0),0),IF($H48&gt;0,IF(AND(INDIRECT(ADDRESS($H48,44))=0,INDIRECT(ADDRESS($H48,38))="UL"),INDIRECT(ADDRESS($H48,COLUMN())),0),0),IF($I48&gt;0,IF(AND(INDIRECT(ADDRESS($I48,44))=0,INDIRECT(ADDRESS($I48,38))="UL"),INDIRECT(ADDRESS($I48,COLUMN())),0),0),IF($J48&gt;0,IF(AND(INDIRECT(ADDRESS($J48,44))=0,INDIRECT(ADDRESS($J48,38))="UL"),INDIRECT(ADDRESS($J48,COLUMN())),0),0),IF($K48&gt;0,IF(AND(INDIRECT(ADDRESS($K48,44))=0,INDIRECT(ADDRESS($K48,38))="UL"),INDIRECT(ADDRESS($K48,COLUMN())),0),0),IF($L48&gt;0,IF(AND(INDIRECT(ADDRESS($L48,44))=0,INDIRECT(ADDRESS($L48,38))="UL"),INDIRECT(ADDRESS($L48,COLUMN())),0),0),IF($M48&gt;0,IF(AND(INDIRECT(ADDRESS($M48,44))=0,INDIRECT(ADDRESS($M48,38))="UL"),INDIRECT(ADDRESS($M48,COLUMN())),0),0))</f>
        <v>0.30452674897119342</v>
      </c>
      <c r="BZ48" s="57" cm="1">
        <f t="array" aca="1" ref="BZ48" ca="1">SUM(IF($C48&gt;0,IF(AND(INDIRECT(ADDRESS($C48,44))=0,INDIRECT(ADDRESS($C48,38))="UL"),INDIRECT(ADDRESS($C48,COLUMN())),0),0),IF($D48&gt;0,IF(AND(INDIRECT(ADDRESS($D48,44))=0,INDIRECT(ADDRESS($D48,38))="UL"),INDIRECT(ADDRESS($D48,COLUMN())),0),0),IF($E48&gt;0,IF(AND(INDIRECT(ADDRESS($E48,44))=0,INDIRECT(ADDRESS($E48,38))="UL"),INDIRECT(ADDRESS($E48,COLUMN())),0),0),IF($F48&gt;0,IF(AND(INDIRECT(ADDRESS($F48,44))=0,INDIRECT(ADDRESS($F48,38))="UL"),INDIRECT(ADDRESS($F48,COLUMN())),0),0),IF($G48&gt;0,IF(AND(INDIRECT(ADDRESS($G48,44))=0,INDIRECT(ADDRESS($G48,38))="UL"),INDIRECT(ADDRESS($G48,COLUMN())),0),0),IF($H48&gt;0,IF(AND(INDIRECT(ADDRESS($H48,44))=0,INDIRECT(ADDRESS($H48,38))="UL"),INDIRECT(ADDRESS($H48,COLUMN())),0),0),IF($I48&gt;0,IF(AND(INDIRECT(ADDRESS($I48,44))=0,INDIRECT(ADDRESS($I48,38))="UL"),INDIRECT(ADDRESS($I48,COLUMN())),0),0),IF($J48&gt;0,IF(AND(INDIRECT(ADDRESS($J48,44))=0,INDIRECT(ADDRESS($J48,38))="UL"),INDIRECT(ADDRESS($J48,COLUMN())),0),0),IF($K48&gt;0,IF(AND(INDIRECT(ADDRESS($K48,44))=0,INDIRECT(ADDRESS($K48,38))="UL"),INDIRECT(ADDRESS($K48,COLUMN())),0),0),IF($L48&gt;0,IF(AND(INDIRECT(ADDRESS($L48,44))=0,INDIRECT(ADDRESS($L48,38))="UL"),INDIRECT(ADDRESS($L48,COLUMN())),0),0),IF($M48&gt;0,IF(AND(INDIRECT(ADDRESS($M48,44))=0,INDIRECT(ADDRESS($M48,38))="UL"),INDIRECT(ADDRESS($M48,COLUMN())),0),0))</f>
        <v>0.23251028806584362</v>
      </c>
      <c r="CA48" s="57">
        <f t="shared" ca="1" si="26"/>
        <v>0.23251028806584362</v>
      </c>
      <c r="CB48" s="57" cm="1">
        <f t="array" aca="1" ref="CB48" ca="1">SUM(IF($C48&gt;0,IF(AND(INDIRECT(ADDRESS($C48,44))=0,INDIRECT(ADDRESS($C48,38))&lt;&gt;"UL"),INDIRECT(ADDRESS($C48,COLUMN())),0),0),IF($D48&gt;0,IF(AND(INDIRECT(ADDRESS($D48,44))=0,INDIRECT(ADDRESS($D48,38))&lt;&gt;"UL"),INDIRECT(ADDRESS($D48,COLUMN())),0),0),IF($E48&gt;0,IF(AND(INDIRECT(ADDRESS($E48,44))=0,INDIRECT(ADDRESS($E48,38))&lt;&gt;"UL"),INDIRECT(ADDRESS($E48,COLUMN())),0),0),IF($F48&gt;0,IF(AND(INDIRECT(ADDRESS($F48,44))=0,INDIRECT(ADDRESS($F48,38))&lt;&gt;"UL"),INDIRECT(ADDRESS($F48,COLUMN())),0),0),IF($G48&gt;0,IF(AND(INDIRECT(ADDRESS($G48,44))=0,INDIRECT(ADDRESS($G48,38))&lt;&gt;"UL"),INDIRECT(ADDRESS($G48,COLUMN())),0),0),IF($H48&gt;0,IF(AND(INDIRECT(ADDRESS($H48,44))=0,INDIRECT(ADDRESS($H48,38))&lt;&gt;"UL"),INDIRECT(ADDRESS($H48,COLUMN())),0),0),IF($I48&gt;0,IF(AND(INDIRECT(ADDRESS($I48,44))=0,INDIRECT(ADDRESS($I48,38))&lt;&gt;"UL"),INDIRECT(ADDRESS($I48,COLUMN())),0),0),IF($J48&gt;0,IF(AND(INDIRECT(ADDRESS($J48,44))=0,INDIRECT(ADDRESS($J48,38))&lt;&gt;"UL"),INDIRECT(ADDRESS($J48,COLUMN())),0),0),IF($K48&gt;0,IF(AND(INDIRECT(ADDRESS($K48,44))=0,INDIRECT(ADDRESS($K48,38))&lt;&gt;"UL"),INDIRECT(ADDRESS($K48,COLUMN())),0),0),IF($L48&gt;0,IF(AND(INDIRECT(ADDRESS($L48,44))=0,INDIRECT(ADDRESS($L48,38))&lt;&gt;"UL"),INDIRECT(ADDRESS($L48,COLUMN())),0),0),IF($M48&gt;0,IF(AND(INDIRECT(ADDRESS($M48,44))=0,INDIRECT(ADDRESS($M48,38))&lt;&gt;"UL"),INDIRECT(ADDRESS($M48,COLUMN())),0),0))</f>
        <v>0.27777777777777773</v>
      </c>
      <c r="CC48" s="57">
        <f t="shared" ca="1" si="27"/>
        <v>0.27777777777777773</v>
      </c>
      <c r="CD48" s="57" cm="1">
        <f t="array" aca="1" ref="CD48" ca="1">SUM(IF($C48&gt;0,IF(AND(INDIRECT(ADDRESS($C48,44))=0,INDIRECT(ADDRESS($C48,38))&lt;&gt;"UL"),INDIRECT(ADDRESS($C48,COLUMN())),0),0),IF($D48&gt;0,IF(AND(INDIRECT(ADDRESS($D48,44))=0,INDIRECT(ADDRESS($D48,38))&lt;&gt;"UL"),INDIRECT(ADDRESS($D48,COLUMN())),0),0),IF($E48&gt;0,IF(AND(INDIRECT(ADDRESS($E48,44))=0,INDIRECT(ADDRESS($E48,38))&lt;&gt;"UL"),INDIRECT(ADDRESS($E48,COLUMN())),0),0),IF($F48&gt;0,IF(AND(INDIRECT(ADDRESS($F48,44))=0,INDIRECT(ADDRESS($F48,38))&lt;&gt;"UL"),INDIRECT(ADDRESS($F48,COLUMN())),0),0),IF($G48&gt;0,IF(AND(INDIRECT(ADDRESS($G48,44))=0,INDIRECT(ADDRESS($G48,38))&lt;&gt;"UL"),INDIRECT(ADDRESS($G48,COLUMN())),0),0),IF($H48&gt;0,IF(AND(INDIRECT(ADDRESS($H48,44))=0,INDIRECT(ADDRESS($H48,38))&lt;&gt;"UL"),INDIRECT(ADDRESS($H48,COLUMN())),0),0),IF($I48&gt;0,IF(AND(INDIRECT(ADDRESS($I48,44))=0,INDIRECT(ADDRESS($I48,38))&lt;&gt;"UL"),INDIRECT(ADDRESS($I48,COLUMN())),0),0),IF($J48&gt;0,IF(AND(INDIRECT(ADDRESS($J48,44))=0,INDIRECT(ADDRESS($J48,38))&lt;&gt;"UL"),INDIRECT(ADDRESS($J48,COLUMN())),0),0),IF($K48&gt;0,IF(AND(INDIRECT(ADDRESS($K48,44))=0,INDIRECT(ADDRESS($K48,38))&lt;&gt;"UL"),INDIRECT(ADDRESS($K48,COLUMN())),0),0),IF($L48&gt;0,IF(AND(INDIRECT(ADDRESS($L48,44))=0,INDIRECT(ADDRESS($L48,38))&lt;&gt;"UL"),INDIRECT(ADDRESS($L48,COLUMN())),0),0),IF($M48&gt;0,IF(AND(INDIRECT(ADDRESS($M48,44))=0,INDIRECT(ADDRESS($M48,38))&lt;&gt;"UL"),INDIRECT(ADDRESS($M48,COLUMN())),0),0))</f>
        <v>9.2592592592592574E-2</v>
      </c>
      <c r="CE48" s="57" cm="1">
        <f t="array" aca="1" ref="CE48" ca="1">SUM(IF($C48&gt;0,IF(AND(INDIRECT(ADDRESS($C48,44))=0,INDIRECT(ADDRESS($C48,38))&lt;&gt;"UL"),INDIRECT(ADDRESS($C48,COLUMN())),0),0),IF($D48&gt;0,IF(AND(INDIRECT(ADDRESS($D48,44))=0,INDIRECT(ADDRESS($D48,38))&lt;&gt;"UL"),INDIRECT(ADDRESS($D48,COLUMN())),0),0),IF($E48&gt;0,IF(AND(INDIRECT(ADDRESS($E48,44))=0,INDIRECT(ADDRESS($E48,38))&lt;&gt;"UL"),INDIRECT(ADDRESS($E48,COLUMN())),0),0),IF($F48&gt;0,IF(AND(INDIRECT(ADDRESS($F48,44))=0,INDIRECT(ADDRESS($F48,38))&lt;&gt;"UL"),INDIRECT(ADDRESS($F48,COLUMN())),0),0),IF($G48&gt;0,IF(AND(INDIRECT(ADDRESS($G48,44))=0,INDIRECT(ADDRESS($G48,38))&lt;&gt;"UL"),INDIRECT(ADDRESS($G48,COLUMN())),0),0),IF($H48&gt;0,IF(AND(INDIRECT(ADDRESS($H48,44))=0,INDIRECT(ADDRESS($H48,38))&lt;&gt;"UL"),INDIRECT(ADDRESS($H48,COLUMN())),0),0),IF($I48&gt;0,IF(AND(INDIRECT(ADDRESS($I48,44))=0,INDIRECT(ADDRESS($I48,38))&lt;&gt;"UL"),INDIRECT(ADDRESS($I48,COLUMN())),0),0),IF($J48&gt;0,IF(AND(INDIRECT(ADDRESS($J48,44))=0,INDIRECT(ADDRESS($J48,38))&lt;&gt;"UL"),INDIRECT(ADDRESS($J48,COLUMN())),0),0),IF($K48&gt;0,IF(AND(INDIRECT(ADDRESS($K48,44))=0,INDIRECT(ADDRESS($K48,38))&lt;&gt;"UL"),INDIRECT(ADDRESS($K48,COLUMN())),0),0),IF($L48&gt;0,IF(AND(INDIRECT(ADDRESS($L48,44))=0,INDIRECT(ADDRESS($L48,38))&lt;&gt;"UL"),INDIRECT(ADDRESS($L48,COLUMN())),0),0),IF($M48&gt;0,IF(AND(INDIRECT(ADDRESS($M48,44))=0,INDIRECT(ADDRESS($M48,38))&lt;&gt;"UL"),INDIRECT(ADDRESS($M48,COLUMN())),0),0))</f>
        <v>0</v>
      </c>
      <c r="CF48" s="57">
        <f t="shared" ca="1" si="28"/>
        <v>0</v>
      </c>
      <c r="CG48" s="57">
        <f t="shared" ca="1" si="35"/>
        <v>1.3583668237898294</v>
      </c>
      <c r="CH48" s="57">
        <f t="shared" ca="1" si="29"/>
        <v>4.3818284638381597E-2</v>
      </c>
      <c r="CI48" s="19">
        <f t="shared" ca="1" si="30"/>
        <v>7.4788275510872086</v>
      </c>
      <c r="CJ48" s="19"/>
      <c r="CK48" s="57" cm="1">
        <f t="array" aca="1" ref="CK48" ca="1">IF(AU48="S", SUM(IF($C48&gt;0,IF(INDIRECT(ADDRESS($C48,43))&lt;&gt;1,INDIRECT(ADDRESS($C48,48)),0),0), IF($D48&gt;0,IF(INDIRECT(ADDRESS($D48,43))&lt;&gt;1,INDIRECT(ADDRESS($D48,48)),0),0), IF($E48&gt;0,IF(INDIRECT(ADDRESS($E48,43))&lt;&gt;1,INDIRECT(ADDRESS($E48,48)),0),0), IF($F48&gt;0,IF(INDIRECT(ADDRESS($F48,43))&lt;&gt;1,INDIRECT(ADDRESS($F48,48)),0),0), IF($G48&gt;0,IF(INDIRECT(ADDRESS($G48,43))&lt;&gt;1,INDIRECT(ADDRESS($G48,48)),0),0), IF($H48&gt;0,IF(INDIRECT(ADDRESS($H48,43))&lt;&gt;1,INDIRECT(ADDRESS($H48,48)),0),0), IF($I48&gt;0,IF(INDIRECT(ADDRESS($I48,43))&lt;&gt;1,INDIRECT(ADDRESS($I48,48)),0),0), IF($J48&gt;0,IF(INDIRECT(ADDRESS($J48,43))&lt;&gt;1,INDIRECT(ADDRESS($J48,48)),0),0), IF($K48&gt;0,IF(INDIRECT(ADDRESS($K48,43))&lt;&gt;1,INDIRECT(ADDRESS($K48,48)),0),0), IF($L48&gt;0,IF(INDIRECT(ADDRESS($L48,43))&lt;&gt;1,INDIRECT(ADDRESS($L48,48)),0),0), IF($M48&gt;0,IF(INDIRECT(ADDRESS($M48,43))&lt;&gt;1,INDIRECT(ADDRESS($M48,48)),0),0)), IF(AU48="L",SUM(IF($C48&gt;0,IF(INDIRECT(ADDRESS($C48,43))&lt;&gt;1,INDIRECT(ADDRESS($C48,50)),0),0), IF($D48&gt;0,IF(INDIRECT(ADDRESS($D48,43))&lt;&gt;1,INDIRECT(ADDRESS($D48,50)),0),0), IF($E48&gt;0,IF(INDIRECT(ADDRESS($E48,43))&lt;&gt;1,INDIRECT(ADDRESS($E48,50)),0),0), IF($F48&gt;0,IF(INDIRECT(ADDRESS($F48,43))&lt;&gt;1,INDIRECT(ADDRESS($F48,50)),0),0), IF($G48&gt;0,IF(INDIRECT(ADDRESS($G48,43))&lt;&gt;1,INDIRECT(ADDRESS($G48,50)),0),0), IF($G48&gt;0,IF(INDIRECT(ADDRESS($G48,43))&lt;&gt;1,INDIRECT(ADDRESS($G48,50)),0),0), IF($H48&gt;0,IF(INDIRECT(ADDRESS($H48,43))&lt;&gt;1,INDIRECT(ADDRESS($H48,50)),0),0), IF($I48&gt;0,IF(INDIRECT(ADDRESS($I48,43))&lt;&gt;1,INDIRECT(ADDRESS($I48,50)),0),0), IF($J48&gt;0,IF(INDIRECT(ADDRESS($J48,43))&lt;&gt;1,INDIRECT(ADDRESS($J48,50)),0),0), IF($K48&gt;0,IF(INDIRECT(ADDRESS($K48,43))&lt;&gt;1,INDIRECT(ADDRESS($K48,50)),0),0), IF($L48&gt;0,IF(INDIRECT(ADDRESS($L48,43))&lt;&gt;1,INDIRECT(ADDRESS($L48,50)),0),0), IF($M48&gt;0,IF(INDIRECT(ADDRESS($M48,43))&lt;&gt;1,INDIRECT(ADDRESS($M48,50)),0),0)), SUM(IF($C48&gt;0,IF(INDIRECT(ADDRESS($C48,43))&lt;&gt;1,INDIRECT(ADDRESS($C48,49)),0),0), IF($D48&gt;0,IF(INDIRECT(ADDRESS($D48,43))&lt;&gt;1,INDIRECT(ADDRESS($D48,49)),0),0), IF($E48&gt;0,IF(INDIRECT(ADDRESS($E48,43))&lt;&gt;1,INDIRECT(ADDRESS($E48,49)),0),0), IF($F48&gt;0,IF(INDIRECT(ADDRESS($F48,43))&lt;&gt;1,INDIRECT(ADDRESS($F48,49)),0),0), IF($G48&gt;0,IF(INDIRECT(ADDRESS($G48,43))&lt;&gt;1,INDIRECT(ADDRESS($G48,49)),0),0), IF($G48&gt;0,IF(INDIRECT(ADDRESS($G48,43))&lt;&gt;1,INDIRECT(ADDRESS($G48,49)),0),0), IF($H48&gt;0,IF(INDIRECT(ADDRESS($H48,43))&lt;&gt;1,INDIRECT(ADDRESS($H48,49)),0),0), IF($I48&gt;0,IF(INDIRECT(ADDRESS($I48,43))&lt;&gt;1,INDIRECT(ADDRESS($I48,49)),0),0), IF($J48&gt;0,IF(INDIRECT(ADDRESS($J48,43))&lt;&gt;1,INDIRECT(ADDRESS($J48,49)),0),0), IF($K48&gt;0,IF(INDIRECT(ADDRESS($K48,43))&lt;&gt;1,INDIRECT(ADDRESS($K48,49)),0),0), IF($L48&gt;0,IF(INDIRECT(ADDRESS($L48,43))&lt;&gt;1,INDIRECT(ADDRESS($L48,49)),0),0), IF($M48&gt;0,IF(INDIRECT(ADDRESS($M48,43))&lt;&gt;1,INDIRECT(ADDRESS($M48,49)),0),0))))</f>
        <v>1.5555555555555554</v>
      </c>
      <c r="CL48" s="57" cm="1">
        <f t="array" aca="1" ref="CL48" ca="1">SUM(IF($C48&gt;0,IF(INDIRECT(ADDRESS($C48,44))=1,INDIRECT(ADDRESS($C48,90)),0),0), IF($D48&gt;0,IF(INDIRECT(ADDRESS($D48,44))=1,INDIRECT(ADDRESS($D48,90)),0),0), IF($E48&gt;0,IF(INDIRECT(ADDRESS($E48,44))=1,INDIRECT(ADDRESS($E48,90)),0),0), IF($F48&gt;0,IF(INDIRECT(ADDRESS($F48,44))=1,INDIRECT(ADDRESS($F48,90)),0),0), IF($G48&gt;0,IF(INDIRECT(ADDRESS($G48,44))=1,INDIRECT(ADDRESS($G48,90)),0),0), IF($H48&gt;0,IF(INDIRECT(ADDRESS($H48,44))=1,INDIRECT(ADDRESS($H48,90)),0),0), IF($I48&gt;0,IF(INDIRECT(ADDRESS($I48,44))=1,INDIRECT(ADDRESS($I48,90)),0),0), IF($J48&gt;0,IF(INDIRECT(ADDRESS($J48,44))=1,INDIRECT(ADDRESS($J48,90)),0),0), IF($K48&gt;0,IF(INDIRECT(ADDRESS($K48,44))=1,INDIRECT(ADDRESS($K48,90)),0),0), IF($L48&gt;0,IF(INDIRECT(ADDRESS($L48,44))=1,INDIRECT(ADDRESS($L48,90)),0),0), IF($M48&gt;0,IF(INDIRECT(ADDRESS($M48,44))=1,INDIRECT(ADDRESS($M48,90)),0),0))</f>
        <v>0</v>
      </c>
      <c r="CM48" s="56">
        <f t="shared" ca="1" si="31"/>
        <v>0.56425312525751692</v>
      </c>
      <c r="CN48" s="59"/>
    </row>
    <row r="49" spans="1:92" x14ac:dyDescent="0.25">
      <c r="A49" s="62" t="s">
        <v>127</v>
      </c>
      <c r="B49" s="122">
        <v>6</v>
      </c>
      <c r="C49" s="122">
        <v>18</v>
      </c>
      <c r="D49" s="122">
        <v>20</v>
      </c>
      <c r="E49" s="122">
        <v>28</v>
      </c>
      <c r="F49" s="122">
        <v>30</v>
      </c>
      <c r="G49" s="122"/>
      <c r="H49" s="122"/>
      <c r="I49" s="67"/>
      <c r="J49" s="67"/>
      <c r="K49" s="67"/>
      <c r="L49" s="67"/>
      <c r="M49" s="67"/>
      <c r="N49" s="67">
        <f t="shared" ca="1" si="15"/>
        <v>31</v>
      </c>
      <c r="O49" s="67" t="str" cm="1">
        <f t="array" aca="1" ref="O49" ca="1">INDIRECT(ADDRESS($B49,COLUMN()))</f>
        <v>Fighter</v>
      </c>
      <c r="P49" s="67" cm="1">
        <f t="array" aca="1" ref="P49" ca="1">INDIRECT(ADDRESS($B49,COLUMN()))</f>
        <v>2</v>
      </c>
      <c r="Q49" s="67" t="str" cm="1">
        <f t="array" aca="1" ref="Q49" ca="1">INDIRECT(ADDRESS($B49,COLUMN()))</f>
        <v>-</v>
      </c>
      <c r="R49" s="67" t="str" cm="1">
        <f t="array" aca="1" ref="R49" ca="1">INDIRECT(ADDRESS($B49,COLUMN()))</f>
        <v>-</v>
      </c>
      <c r="S49" s="67" cm="1">
        <f t="array" aca="1" ref="S49" ca="1">INDIRECT(ADDRESS($B49,COLUMN()))</f>
        <v>2</v>
      </c>
      <c r="T49" s="67" t="str" cm="1">
        <f t="array" aca="1" ref="T49" ca="1">INDIRECT(ADDRESS($B49,COLUMN()))</f>
        <v>1-7</v>
      </c>
      <c r="U49" s="67" cm="1">
        <f t="array" aca="1" ref="U49" ca="1">INDIRECT(ADDRESS($B49,COLUMN()))</f>
        <v>7</v>
      </c>
      <c r="V49" s="67" cm="1">
        <f t="array" aca="1" ref="V49" ca="1">INDIRECT(ADDRESS($B49,COLUMN()))</f>
        <v>0</v>
      </c>
      <c r="W49" s="67" cm="1">
        <f t="array" aca="1" ref="W49" ca="1">INDIRECT(ADDRESS($B49,COLUMN()))</f>
        <v>2</v>
      </c>
      <c r="X49" s="67" cm="1">
        <f t="array" aca="1" ref="X49" ca="1">INDIRECT(ADDRESS($B49,COLUMN()))</f>
        <v>5</v>
      </c>
      <c r="Y49" s="67" cm="1">
        <f t="array" aca="1" ref="Y49" ca="1">INDIRECT(ADDRESS($B49,COLUMN()))</f>
        <v>1</v>
      </c>
      <c r="Z49" s="67" cm="1">
        <f t="array" aca="1" ref="Z49" ca="1">INDIRECT(ADDRESS($B49,COLUMN()))</f>
        <v>5</v>
      </c>
      <c r="AA49" s="67" t="str">
        <f ca="1">AA39</f>
        <v>Rocket Boosters</v>
      </c>
      <c r="AB49" s="56">
        <f t="shared" ca="1" si="16"/>
        <v>0.80232854262492292</v>
      </c>
      <c r="AC49" s="56">
        <f t="shared" ca="1" si="17"/>
        <v>0.86006516837502878</v>
      </c>
      <c r="AD49" s="56">
        <f t="shared" ca="1" si="18"/>
        <v>1.4957655102174416</v>
      </c>
      <c r="AF49" s="52"/>
      <c r="AG49" s="52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2"/>
      <c r="AU49" s="54" t="s">
        <v>113</v>
      </c>
      <c r="AV49" s="57" cm="1">
        <f t="array" aca="1" ref="AV49" ca="1">SUM(IF($C49&gt;0,IF(AND(INDIRECT(ADDRESS($C49,44))=0,INDIRECT(ADDRESS($C49,38))="UL",ISERROR(SEARCH("Rear",INDIRECT(ADDRESS($C49,33)))),ISERROR(SEARCH("Side",INDIRECT(ADDRESS($C49,33))))),INDIRECT(ADDRESS($C49,COLUMN())),0),0),IF($D49&gt;0,IF(AND(INDIRECT(ADDRESS($D49,44))=0,INDIRECT(ADDRESS($D49,38))="UL",ISERROR(SEARCH("Rear",INDIRECT(ADDRESS($D49,33)))),ISERROR(SEARCH("Side",INDIRECT(ADDRESS($D49,33))))),INDIRECT(ADDRESS($D49,COLUMN())),0),0),IF($E49&gt;0,IF(AND(INDIRECT(ADDRESS($E49,44))=0,INDIRECT(ADDRESS($E49,38))="UL",ISERROR(SEARCH("Rear",INDIRECT(ADDRESS($E49,33)))),ISERROR(SEARCH("Side",INDIRECT(ADDRESS($E49,33))))),INDIRECT(ADDRESS($E49,COLUMN())),0),0),IF($F49&gt;0,IF(AND(INDIRECT(ADDRESS($F49,44))=0,INDIRECT(ADDRESS($F49,38))="UL",ISERROR(SEARCH("Rear",INDIRECT(ADDRESS($F49,33)))),ISERROR(SEARCH("Side",INDIRECT(ADDRESS($F49,33))))),INDIRECT(ADDRESS($F49,COLUMN())),0),0),IF($G49&gt;0,IF(AND(INDIRECT(ADDRESS($G49,44))=0,INDIRECT(ADDRESS($G49,38))="UL",ISERROR(SEARCH("Rear",INDIRECT(ADDRESS($G49,33)))),ISERROR(SEARCH("Side",INDIRECT(ADDRESS($G49,33))))),INDIRECT(ADDRESS($G49,COLUMN())),0),0),IF($H49&gt;0,IF(AND(INDIRECT(ADDRESS($H49,44))=0,INDIRECT(ADDRESS($H49,38))="UL",ISERROR(SEARCH("Rear",INDIRECT(ADDRESS($H49,33)))),ISERROR(SEARCH("Side",INDIRECT(ADDRESS($H49,33))))),INDIRECT(ADDRESS($H49,COLUMN())),0),0),IF($I49&gt;0,IF(AND(INDIRECT(ADDRESS($I49,44))=0,INDIRECT(ADDRESS($I49,38))="UL",ISERROR(SEARCH("Rear",INDIRECT(ADDRESS($I49,33)))),ISERROR(SEARCH("Side",INDIRECT(ADDRESS($I49,33))))),INDIRECT(ADDRESS($I49,COLUMN())),0),0),IF($J49&gt;0,IF(AND(INDIRECT(ADDRESS($J49,44))=0,INDIRECT(ADDRESS($J49,38))="UL",ISERROR(SEARCH("Rear",INDIRECT(ADDRESS($J49,33)))),ISERROR(SEARCH("Side",INDIRECT(ADDRESS($J49,33))))),INDIRECT(ADDRESS($J49,COLUMN())),0),0),IF($K49&gt;0,IF(AND(INDIRECT(ADDRESS($K49,44))=0,INDIRECT(ADDRESS($K49,38))="UL",ISERROR(SEARCH("Rear",INDIRECT(ADDRESS($K49,33)))),ISERROR(SEARCH("Side",INDIRECT(ADDRESS($K49,33))))),INDIRECT(ADDRESS($K49,COLUMN())),0),0),IF($L49&gt;0,IF(AND(INDIRECT(ADDRESS($L49,44))=0,INDIRECT(ADDRESS($L49,38))="UL",ISERROR(SEARCH("Rear",INDIRECT(ADDRESS($L49,33)))),ISERROR(SEARCH("Side",INDIRECT(ADDRESS($L49,33))))),INDIRECT(ADDRESS($L49,COLUMN())),0),0),IF($M49&gt;0,IF(AND(INDIRECT(ADDRESS($M49,44))=0,INDIRECT(ADDRESS($M49,38))="UL",ISERROR(SEARCH("Rear",INDIRECT(ADDRESS($M49,33)))),ISERROR(SEARCH("Side",INDIRECT(ADDRESS($M49,33))))),INDIRECT(ADDRESS($M49,COLUMN())),0),0))</f>
        <v>0.83333333333333326</v>
      </c>
      <c r="AW49" s="57" cm="1">
        <f t="array" aca="1" ref="AW49" ca="1">SUM(IF($C49&gt;0,IF(AND(INDIRECT(ADDRESS($C49,44))=0,INDIRECT(ADDRESS($C49,38))="UL",ISERROR(SEARCH("Rear",INDIRECT(ADDRESS($C49,33)))),ISERROR(SEARCH("Side",INDIRECT(ADDRESS($C49,33))))),INDIRECT(ADDRESS($C49,COLUMN())),0),0),IF($D49&gt;0,IF(AND(INDIRECT(ADDRESS($D49,44))=0,INDIRECT(ADDRESS($D49,38))="UL",ISERROR(SEARCH("Rear",INDIRECT(ADDRESS($D49,33)))),ISERROR(SEARCH("Side",INDIRECT(ADDRESS($D49,33))))),INDIRECT(ADDRESS($D49,COLUMN())),0),0),IF($E49&gt;0,IF(AND(INDIRECT(ADDRESS($E49,44))=0,INDIRECT(ADDRESS($E49,38))="UL",ISERROR(SEARCH("Rear",INDIRECT(ADDRESS($E49,33)))),ISERROR(SEARCH("Side",INDIRECT(ADDRESS($E49,33))))),INDIRECT(ADDRESS($E49,COLUMN())),0),0),IF($F49&gt;0,IF(AND(INDIRECT(ADDRESS($F49,44))=0,INDIRECT(ADDRESS($F49,38))="UL",ISERROR(SEARCH("Rear",INDIRECT(ADDRESS($F49,33)))),ISERROR(SEARCH("Side",INDIRECT(ADDRESS($F49,33))))),INDIRECT(ADDRESS($F49,COLUMN())),0),0),IF($G49&gt;0,IF(AND(INDIRECT(ADDRESS($G49,44))=0,INDIRECT(ADDRESS($G49,38))="UL",ISERROR(SEARCH("Rear",INDIRECT(ADDRESS($G49,33)))),ISERROR(SEARCH("Side",INDIRECT(ADDRESS($G49,33))))),INDIRECT(ADDRESS($G49,COLUMN())),0),0),IF($H49&gt;0,IF(AND(INDIRECT(ADDRESS($H49,44))=0,INDIRECT(ADDRESS($H49,38))="UL",ISERROR(SEARCH("Rear",INDIRECT(ADDRESS($H49,33)))),ISERROR(SEARCH("Side",INDIRECT(ADDRESS($H49,33))))),INDIRECT(ADDRESS($H49,COLUMN())),0),0),IF($I49&gt;0,IF(AND(INDIRECT(ADDRESS($I49,44))=0,INDIRECT(ADDRESS($I49,38))="UL",ISERROR(SEARCH("Rear",INDIRECT(ADDRESS($I49,33)))),ISERROR(SEARCH("Side",INDIRECT(ADDRESS($I49,33))))),INDIRECT(ADDRESS($I49,COLUMN())),0),0),IF($J49&gt;0,IF(AND(INDIRECT(ADDRESS($J49,44))=0,INDIRECT(ADDRESS($J49,38))="UL",ISERROR(SEARCH("Rear",INDIRECT(ADDRESS($J49,33)))),ISERROR(SEARCH("Side",INDIRECT(ADDRESS($J49,33))))),INDIRECT(ADDRESS($J49,COLUMN())),0),0),IF($K49&gt;0,IF(AND(INDIRECT(ADDRESS($K49,44))=0,INDIRECT(ADDRESS($K49,38))="UL",ISERROR(SEARCH("Rear",INDIRECT(ADDRESS($K49,33)))),ISERROR(SEARCH("Side",INDIRECT(ADDRESS($K49,33))))),INDIRECT(ADDRESS($K49,COLUMN())),0),0),IF($L49&gt;0,IF(AND(INDIRECT(ADDRESS($L49,44))=0,INDIRECT(ADDRESS($L49,38))="UL",ISERROR(SEARCH("Rear",INDIRECT(ADDRESS($L49,33)))),ISERROR(SEARCH("Side",INDIRECT(ADDRESS($L49,33))))),INDIRECT(ADDRESS($L49,COLUMN())),0),0),IF($M49&gt;0,IF(AND(INDIRECT(ADDRESS($M49,44))=0,INDIRECT(ADDRESS($M49,38))="UL",ISERROR(SEARCH("Rear",INDIRECT(ADDRESS($M49,33)))),ISERROR(SEARCH("Side",INDIRECT(ADDRESS($M49,33))))),INDIRECT(ADDRESS($M49,COLUMN())),0),0))</f>
        <v>1.3333333333333333</v>
      </c>
      <c r="AX49" s="57" cm="1">
        <f t="array" aca="1" ref="AX49" ca="1">SUM(IF($C49&gt;0,IF(AND(INDIRECT(ADDRESS($C49,44))=0,INDIRECT(ADDRESS($C49,38))="UL",ISERROR(SEARCH("Rear",INDIRECT(ADDRESS($C49,33)))),ISERROR(SEARCH("Side",INDIRECT(ADDRESS($C49,33))))),INDIRECT(ADDRESS($C49,COLUMN())),0),0),IF($D49&gt;0,IF(AND(INDIRECT(ADDRESS($D49,44))=0,INDIRECT(ADDRESS($D49,38))="UL",ISERROR(SEARCH("Rear",INDIRECT(ADDRESS($D49,33)))),ISERROR(SEARCH("Side",INDIRECT(ADDRESS($D49,33))))),INDIRECT(ADDRESS($D49,COLUMN())),0),0),IF($E49&gt;0,IF(AND(INDIRECT(ADDRESS($E49,44))=0,INDIRECT(ADDRESS($E49,38))="UL",ISERROR(SEARCH("Rear",INDIRECT(ADDRESS($E49,33)))),ISERROR(SEARCH("Side",INDIRECT(ADDRESS($E49,33))))),INDIRECT(ADDRESS($E49,COLUMN())),0),0),IF($F49&gt;0,IF(AND(INDIRECT(ADDRESS($F49,44))=0,INDIRECT(ADDRESS($F49,38))="UL",ISERROR(SEARCH("Rear",INDIRECT(ADDRESS($F49,33)))),ISERROR(SEARCH("Side",INDIRECT(ADDRESS($F49,33))))),INDIRECT(ADDRESS($F49,COLUMN())),0),0),IF($G49&gt;0,IF(AND(INDIRECT(ADDRESS($G49,44))=0,INDIRECT(ADDRESS($G49,38))="UL",ISERROR(SEARCH("Rear",INDIRECT(ADDRESS($G49,33)))),ISERROR(SEARCH("Side",INDIRECT(ADDRESS($G49,33))))),INDIRECT(ADDRESS($G49,COLUMN())),0),0),IF($H49&gt;0,IF(AND(INDIRECT(ADDRESS($H49,44))=0,INDIRECT(ADDRESS($H49,38))="UL",ISERROR(SEARCH("Rear",INDIRECT(ADDRESS($H49,33)))),ISERROR(SEARCH("Side",INDIRECT(ADDRESS($H49,33))))),INDIRECT(ADDRESS($H49,COLUMN())),0),0),IF($I49&gt;0,IF(AND(INDIRECT(ADDRESS($I49,44))=0,INDIRECT(ADDRESS($I49,38))="UL",ISERROR(SEARCH("Rear",INDIRECT(ADDRESS($I49,33)))),ISERROR(SEARCH("Side",INDIRECT(ADDRESS($I49,33))))),INDIRECT(ADDRESS($I49,COLUMN())),0),0),IF($J49&gt;0,IF(AND(INDIRECT(ADDRESS($J49,44))=0,INDIRECT(ADDRESS($J49,38))="UL",ISERROR(SEARCH("Rear",INDIRECT(ADDRESS($J49,33)))),ISERROR(SEARCH("Side",INDIRECT(ADDRESS($J49,33))))),INDIRECT(ADDRESS($J49,COLUMN())),0),0),IF($K49&gt;0,IF(AND(INDIRECT(ADDRESS($K49,44))=0,INDIRECT(ADDRESS($K49,38))="UL",ISERROR(SEARCH("Rear",INDIRECT(ADDRESS($K49,33)))),ISERROR(SEARCH("Side",INDIRECT(ADDRESS($K49,33))))),INDIRECT(ADDRESS($K49,COLUMN())),0),0),IF($L49&gt;0,IF(AND(INDIRECT(ADDRESS($L49,44))=0,INDIRECT(ADDRESS($L49,38))="UL",ISERROR(SEARCH("Rear",INDIRECT(ADDRESS($L49,33)))),ISERROR(SEARCH("Side",INDIRECT(ADDRESS($L49,33))))),INDIRECT(ADDRESS($L49,COLUMN())),0),0),IF($M49&gt;0,IF(AND(INDIRECT(ADDRESS($M49,44))=0,INDIRECT(ADDRESS($M49,38))="UL",ISERROR(SEARCH("Rear",INDIRECT(ADDRESS($M49,33)))),ISERROR(SEARCH("Side",INDIRECT(ADDRESS($M49,33))))),INDIRECT(ADDRESS($M49,COLUMN())),0),0))</f>
        <v>0.5</v>
      </c>
      <c r="AY49" s="58">
        <f t="shared" ca="1" si="19"/>
        <v>1.3333333333333333</v>
      </c>
      <c r="AZ49" s="58">
        <f t="shared" ca="1" si="20"/>
        <v>0.88888888888888884</v>
      </c>
      <c r="BA49" s="58" cm="1">
        <f t="array" aca="1" ref="BA49" ca="1">SUM(IF($C49&gt;0,IF(AND(INDIRECT(ADDRESS($C49,44))=0,INDIRECT(ADDRESS($C49,38))="UL"),INDIRECT(ADDRESS($C49,COLUMN())),0),0),IF($D49&gt;0,IF(AND(INDIRECT(ADDRESS($D49,44))=0,INDIRECT(ADDRESS($D49,38))="UL"),INDIRECT(ADDRESS($D49,COLUMN())),0),0),IF($E49&gt;0,IF(AND(INDIRECT(ADDRESS($E49,44))=0,INDIRECT(ADDRESS($E49,38))="UL"),INDIRECT(ADDRESS($E49,COLUMN())),0),0),IF($F49&gt;0,IF(AND(INDIRECT(ADDRESS($F49,44))=0,INDIRECT(ADDRESS($F49,38))="UL"),INDIRECT(ADDRESS($F49,COLUMN())),0),0),IF($G49&gt;0,IF(AND(INDIRECT(ADDRESS($G49,44))=0,INDIRECT(ADDRESS($G49,38))="UL"),INDIRECT(ADDRESS($G49,COLUMN())),0),0),IF($H49&gt;0,IF(AND(INDIRECT(ADDRESS($H49,44))=0,INDIRECT(ADDRESS($H49,38))="UL"),INDIRECT(ADDRESS($H49,COLUMN())),0),0),IF($I49&gt;0,IF(AND(INDIRECT(ADDRESS($I49,44))=0,INDIRECT(ADDRESS($I49,38))="UL"),INDIRECT(ADDRESS($I49,COLUMN())),0),0),IF($J49&gt;0,IF(AND(INDIRECT(ADDRESS($J49,44))=0,INDIRECT(ADDRESS($J49,38))="UL"),INDIRECT(ADDRESS($J49,COLUMN())),0),0),IF($K49&gt;0,IF(AND(INDIRECT(ADDRESS($K49,44))=0,INDIRECT(ADDRESS($K49,38))="UL"),INDIRECT(ADDRESS($K49,COLUMN())),0),0),IF($L49&gt;0,IF(AND(INDIRECT(ADDRESS($L49,44))=0,INDIRECT(ADDRESS($L49,38))="UL"),INDIRECT(ADDRESS($L49,COLUMN())),0),0),IF($M49&gt;0,IF(AND(INDIRECT(ADDRESS($M49,44))=0,INDIRECT(ADDRESS($M49,38))="UL"),INDIRECT(ADDRESS($M49,COLUMN())),0),0))</f>
        <v>0.50264550264550267</v>
      </c>
      <c r="BB49" s="58" cm="1">
        <f t="array" aca="1" ref="BB49" ca="1">SUM(IF($C49&gt;0,IF(AND(INDIRECT(ADDRESS($C49,44))=0,INDIRECT(ADDRESS($C49,38))="UL"),INDIRECT(ADDRESS($C49,COLUMN())),0),0),IF($D49&gt;0,IF(AND(INDIRECT(ADDRESS($D49,44))=0,INDIRECT(ADDRESS($D49,38))="UL"),INDIRECT(ADDRESS($D49,COLUMN())),0),0),IF($E49&gt;0,IF(AND(INDIRECT(ADDRESS($E49,44))=0,INDIRECT(ADDRESS($E49,38))="UL"),INDIRECT(ADDRESS($E49,COLUMN())),0),0),IF($F49&gt;0,IF(AND(INDIRECT(ADDRESS($F49,44))=0,INDIRECT(ADDRESS($F49,38))="UL"),INDIRECT(ADDRESS($F49,COLUMN())),0),0),IF($G49&gt;0,IF(AND(INDIRECT(ADDRESS($G49,44))=0,INDIRECT(ADDRESS($G49,38))="UL"),INDIRECT(ADDRESS($G49,COLUMN())),0),0),IF($H49&gt;0,IF(AND(INDIRECT(ADDRESS($H49,44))=0,INDIRECT(ADDRESS($H49,38))="UL"),INDIRECT(ADDRESS($H49,COLUMN())),0),0),IF($I49&gt;0,IF(AND(INDIRECT(ADDRESS($I49,44))=0,INDIRECT(ADDRESS($I49,38))="UL"),INDIRECT(ADDRESS($I49,COLUMN())),0),0),IF($J49&gt;0,IF(AND(INDIRECT(ADDRESS($J49,44))=0,INDIRECT(ADDRESS($J49,38))="UL"),INDIRECT(ADDRESS($J49,COLUMN())),0),0),IF($K49&gt;0,IF(AND(INDIRECT(ADDRESS($K49,44))=0,INDIRECT(ADDRESS($K49,38))="UL"),INDIRECT(ADDRESS($K49,COLUMN())),0),0),IF($L49&gt;0,IF(AND(INDIRECT(ADDRESS($L49,44))=0,INDIRECT(ADDRESS($L49,38))="UL"),INDIRECT(ADDRESS($L49,COLUMN())),0),0),IF($M49&gt;0,IF(AND(INDIRECT(ADDRESS($M49,44))=0,INDIRECT(ADDRESS($M49,38))="UL"),INDIRECT(ADDRESS($M49,COLUMN())),0),0))</f>
        <v>0.33544973544973544</v>
      </c>
      <c r="BC49" s="58" cm="1">
        <f t="array" aca="1" ref="BC49" ca="1">SUM(IF($C49&gt;0,IF(AND(INDIRECT(ADDRESS($C49,44))=0,INDIRECT(ADDRESS($C49,38))="UL"),INDIRECT(ADDRESS($C49,COLUMN())),0),0),IF($D49&gt;0,IF(AND(INDIRECT(ADDRESS($D49,44))=0,INDIRECT(ADDRESS($D49,38))="UL"),INDIRECT(ADDRESS($D49,COLUMN())),0),0),IF($E49&gt;0,IF(AND(INDIRECT(ADDRESS($E49,44))=0,INDIRECT(ADDRESS($E49,38))="UL"),INDIRECT(ADDRESS($E49,COLUMN())),0),0),IF($F49&gt;0,IF(AND(INDIRECT(ADDRESS($F49,44))=0,INDIRECT(ADDRESS($F49,38))="UL"),INDIRECT(ADDRESS($F49,COLUMN())),0),0),IF($G49&gt;0,IF(AND(INDIRECT(ADDRESS($G49,44))=0,INDIRECT(ADDRESS($G49,38))="UL"),INDIRECT(ADDRESS($G49,COLUMN())),0),0),IF($H49&gt;0,IF(AND(INDIRECT(ADDRESS($H49,44))=0,INDIRECT(ADDRESS($H49,38))="UL"),INDIRECT(ADDRESS($H49,COLUMN())),0),0),IF($I49&gt;0,IF(AND(INDIRECT(ADDRESS($I49,44))=0,INDIRECT(ADDRESS($I49,38))="UL"),INDIRECT(ADDRESS($I49,COLUMN())),0),0),IF($J49&gt;0,IF(AND(INDIRECT(ADDRESS($J49,44))=0,INDIRECT(ADDRESS($J49,38))="UL"),INDIRECT(ADDRESS($J49,COLUMN())),0),0),IF($K49&gt;0,IF(AND(INDIRECT(ADDRESS($K49,44))=0,INDIRECT(ADDRESS($K49,38))="UL"),INDIRECT(ADDRESS($K49,COLUMN())),0),0),IF($L49&gt;0,IF(AND(INDIRECT(ADDRESS($L49,44))=0,INDIRECT(ADDRESS($L49,38))="UL"),INDIRECT(ADDRESS($L49,COLUMN())),0),0),IF($M49&gt;0,IF(AND(INDIRECT(ADDRESS($M49,44))=0,INDIRECT(ADDRESS($M49,38))="UL"),INDIRECT(ADDRESS($M49,COLUMN())),0),0))</f>
        <v>0.28677248677248679</v>
      </c>
      <c r="BD49" s="58" cm="1">
        <f t="array" aca="1" ref="BD49" ca="1">SUM(IF($C49&gt;0,IF(AND(INDIRECT(ADDRESS($C49,44))=0,INDIRECT(ADDRESS($C49,38))="UL"),INDIRECT(ADDRESS($C49,COLUMN())),0),0),IF($D49&gt;0,IF(AND(INDIRECT(ADDRESS($D49,44))=0,INDIRECT(ADDRESS($D49,38))="UL"),INDIRECT(ADDRESS($D49,COLUMN())),0),0),IF($E49&gt;0,IF(AND(INDIRECT(ADDRESS($E49,44))=0,INDIRECT(ADDRESS($E49,38))="UL"),INDIRECT(ADDRESS($E49,COLUMN())),0),0),IF($F49&gt;0,IF(AND(INDIRECT(ADDRESS($F49,44))=0,INDIRECT(ADDRESS($F49,38))="UL"),INDIRECT(ADDRESS($F49,COLUMN())),0),0),IF($G49&gt;0,IF(AND(INDIRECT(ADDRESS($G49,44))=0,INDIRECT(ADDRESS($G49,38))="UL"),INDIRECT(ADDRESS($G49,COLUMN())),0),0),IF($H49&gt;0,IF(AND(INDIRECT(ADDRESS($H49,44))=0,INDIRECT(ADDRESS($H49,38))="UL"),INDIRECT(ADDRESS($H49,COLUMN())),0),0),IF($I49&gt;0,IF(AND(INDIRECT(ADDRESS($I49,44))=0,INDIRECT(ADDRESS($I49,38))="UL"),INDIRECT(ADDRESS($I49,COLUMN())),0),0),IF($J49&gt;0,IF(AND(INDIRECT(ADDRESS($J49,44))=0,INDIRECT(ADDRESS($J49,38))="UL"),INDIRECT(ADDRESS($J49,COLUMN())),0),0),IF($K49&gt;0,IF(AND(INDIRECT(ADDRESS($K49,44))=0,INDIRECT(ADDRESS($K49,38))="UL"),INDIRECT(ADDRESS($K49,COLUMN())),0),0),IF($L49&gt;0,IF(AND(INDIRECT(ADDRESS($L49,44))=0,INDIRECT(ADDRESS($L49,38))="UL"),INDIRECT(ADDRESS($L49,COLUMN())),0),0),IF($M49&gt;0,IF(AND(INDIRECT(ADDRESS($M49,44))=0,INDIRECT(ADDRESS($M49,38))="UL"),INDIRECT(ADDRESS($M49,COLUMN())),0),0))</f>
        <v>0.47513227513227513</v>
      </c>
      <c r="BE49" s="57">
        <f t="shared" ca="1" si="21"/>
        <v>0.33544973544973544</v>
      </c>
      <c r="BF49" s="57" cm="1">
        <f t="array" aca="1" ref="BF49" ca="1">SUM(IF($C49&gt;0,IF(INDIRECT(ADDRESS($C49,45))=1,INDIRECT(ADDRESS($C49,52))*INDIRECT(ADDRESS($C49,42))/5,0),0), IF($D49&gt;0,IF(INDIRECT(ADDRESS($D49,45))=1,INDIRECT(ADDRESS($D49,52))*INDIRECT(ADDRESS($D49,42))/5,0),0), IF($E49&gt;0,IF(INDIRECT(ADDRESS($E49,45))=1,INDIRECT(ADDRESS($E49,52))*INDIRECT(ADDRESS($E49,42))/5,0),0), IF($F49&gt;0,IF(INDIRECT(ADDRESS($F49,45))=1,INDIRECT(ADDRESS($F49,52))*INDIRECT(ADDRESS($F49,42))/5,0),0), IF($G49&gt;0,IF(INDIRECT(ADDRESS($G49,45))=1,INDIRECT(ADDRESS($G49,52))*INDIRECT(ADDRESS($G49,42))/5,0),0), IF($H49&gt;0,IF(INDIRECT(ADDRESS($H49,45))=1,INDIRECT(ADDRESS($H49,52))*INDIRECT(ADDRESS($H49,42))/5,0),0)
)*$BF$296/100</f>
        <v>0</v>
      </c>
      <c r="BG49" s="19">
        <v>1</v>
      </c>
      <c r="BH49" s="57" cm="1">
        <f t="array" aca="1" ref="BH49" ca="1">SUM(IF($C49&gt;0,IF(AND(INDIRECT(ADDRESS($C49,44))=0,INDIRECT(ADDRESS($C49,38))&lt;&gt;"UL"),INDIRECT(ADDRESS($C49,COLUMN()-12)),0),0), IF($D49&gt;0,IF(AND(INDIRECT(ADDRESS($D49,44))=0,INDIRECT(ADDRESS($D49,38))&lt;&gt;"UL"),INDIRECT(ADDRESS($D49,COLUMN()-12)),0),0), IF($E49&gt;0,IF(AND(INDIRECT(ADDRESS($E49,44))=0,INDIRECT(ADDRESS($E49,38))&lt;&gt;"UL"),INDIRECT(ADDRESS($E49,COLUMN()-12)),0),0), IF($F49&gt;0,IF(AND(INDIRECT(ADDRESS($F49,44))=0,INDIRECT(ADDRESS($F49,38))&lt;&gt;"UL"),INDIRECT(ADDRESS($F49,COLUMN()-12)),0),0), IF($G49&gt;0,IF(AND(INDIRECT(ADDRESS($G49,44))=0,INDIRECT(ADDRESS($G49,38))&lt;&gt;"UL"),INDIRECT(ADDRESS($G49,COLUMN()-12)),0),0), IF($H49&gt;0,IF(AND(INDIRECT(ADDRESS($H49,44))=0,INDIRECT(ADDRESS($H49,38))&lt;&gt;"UL"),INDIRECT(ADDRESS($H49,COLUMN()-12)),0),0), IF($I49&gt;0,IF(AND(INDIRECT(ADDRESS($I49,44))=0,INDIRECT(ADDRESS($I49,38))&lt;&gt;"UL"),INDIRECT(ADDRESS($I49,COLUMN()-12)),0),0), IF($J49&gt;0,IF(AND(INDIRECT(ADDRESS($J49,44))=0,INDIRECT(ADDRESS($J49,38))&lt;&gt;"UL"),INDIRECT(ADDRESS($J49,COLUMN()-12)),0),0), IF($K49&gt;0,IF(AND(INDIRECT(ADDRESS($K49,44))=0,INDIRECT(ADDRESS($K49,38))&lt;&gt;"UL"),INDIRECT(ADDRESS($K49,COLUMN()-12)),0),0), IF($L49&gt;0,IF(AND(INDIRECT(ADDRESS($L49,44))=0,INDIRECT(ADDRESS($L49,38))&lt;&gt;"UL"),INDIRECT(ADDRESS($L49,COLUMN()-12)),0),0), IF($M49&gt;0,IF(AND(INDIRECT(ADDRESS($M49,44))=0,INDIRECT(ADDRESS($M49,38))&lt;&gt;"UL"),INDIRECT(ADDRESS($M49,COLUMN()-12)),0),0))</f>
        <v>0</v>
      </c>
      <c r="BI49" s="57" cm="1">
        <f t="array" aca="1" ref="BI49" ca="1">SUM(IF($C49&gt;0,IF(AND(INDIRECT(ADDRESS($C49,44))=0,INDIRECT(ADDRESS($C49,38))&lt;&gt;"UL"),INDIRECT(ADDRESS($C49,COLUMN()-12)),0),0), IF($D49&gt;0,IF(AND(INDIRECT(ADDRESS($D49,44))=0,INDIRECT(ADDRESS($D49,38))&lt;&gt;"UL"),INDIRECT(ADDRESS($D49,COLUMN()-12)),0),0), IF($E49&gt;0,IF(AND(INDIRECT(ADDRESS($E49,44))=0,INDIRECT(ADDRESS($E49,38))&lt;&gt;"UL"),INDIRECT(ADDRESS($E49,COLUMN()-12)),0),0), IF($F49&gt;0,IF(AND(INDIRECT(ADDRESS($F49,44))=0,INDIRECT(ADDRESS($F49,38))&lt;&gt;"UL"),INDIRECT(ADDRESS($F49,COLUMN()-12)),0),0), IF($G49&gt;0,IF(AND(INDIRECT(ADDRESS($G49,44))=0,INDIRECT(ADDRESS($G49,38))&lt;&gt;"UL"),INDIRECT(ADDRESS($G49,COLUMN()-12)),0),0), IF($H49&gt;0,IF(AND(INDIRECT(ADDRESS($H49,44))=0,INDIRECT(ADDRESS($H49,38))&lt;&gt;"UL"),INDIRECT(ADDRESS($H49,COLUMN()-12)),0),0), IF($I49&gt;0,IF(AND(INDIRECT(ADDRESS($I49,44))=0,INDIRECT(ADDRESS($I49,38))&lt;&gt;"UL"),INDIRECT(ADDRESS($I49,COLUMN()-12)),0),0), IF($J49&gt;0,IF(AND(INDIRECT(ADDRESS($J49,44))=0,INDIRECT(ADDRESS($J49,38))&lt;&gt;"UL"),INDIRECT(ADDRESS($J49,COLUMN()-12)),0),0), IF($K49&gt;0,IF(AND(INDIRECT(ADDRESS($K49,44))=0,INDIRECT(ADDRESS($K49,38))&lt;&gt;"UL"),INDIRECT(ADDRESS($K49,COLUMN()-12)),0),0), IF($L49&gt;0,IF(AND(INDIRECT(ADDRESS($L49,44))=0,INDIRECT(ADDRESS($L49,38))&lt;&gt;"UL"),INDIRECT(ADDRESS($L49,COLUMN()-12)),0),0), IF($M49&gt;0,IF(AND(INDIRECT(ADDRESS($M49,44))=0,INDIRECT(ADDRESS($M49,38))&lt;&gt;"UL"),INDIRECT(ADDRESS($M49,COLUMN()-12)),0),0))</f>
        <v>0.55555555555555547</v>
      </c>
      <c r="BJ49" s="57" cm="1">
        <f t="array" aca="1" ref="BJ49" ca="1">SUM(IF($C49&gt;0,IF(AND(INDIRECT(ADDRESS($C49,44))=0,INDIRECT(ADDRESS($C49,38))&lt;&gt;"UL"),INDIRECT(ADDRESS($C49,COLUMN()-12)),0),0), IF($D49&gt;0,IF(AND(INDIRECT(ADDRESS($D49,44))=0,INDIRECT(ADDRESS($D49,38))&lt;&gt;"UL"),INDIRECT(ADDRESS($D49,COLUMN()-12)),0),0), IF($E49&gt;0,IF(AND(INDIRECT(ADDRESS($E49,44))=0,INDIRECT(ADDRESS($E49,38))&lt;&gt;"UL"),INDIRECT(ADDRESS($E49,COLUMN()-12)),0),0), IF($F49&gt;0,IF(AND(INDIRECT(ADDRESS($F49,44))=0,INDIRECT(ADDRESS($F49,38))&lt;&gt;"UL"),INDIRECT(ADDRESS($F49,COLUMN()-12)),0),0), IF($G49&gt;0,IF(AND(INDIRECT(ADDRESS($G49,44))=0,INDIRECT(ADDRESS($G49,38))&lt;&gt;"UL"),INDIRECT(ADDRESS($G49,COLUMN()-12)),0),0), IF($H49&gt;0,IF(AND(INDIRECT(ADDRESS($H49,44))=0,INDIRECT(ADDRESS($H49,38))&lt;&gt;"UL"),INDIRECT(ADDRESS($H49,COLUMN()-12)),0),0), IF($I49&gt;0,IF(AND(INDIRECT(ADDRESS($I49,44))=0,INDIRECT(ADDRESS($I49,38))&lt;&gt;"UL"),INDIRECT(ADDRESS($I49,COLUMN()-12)),0),0), IF($J49&gt;0,IF(AND(INDIRECT(ADDRESS($J49,44))=0,INDIRECT(ADDRESS($J49,38))&lt;&gt;"UL"),INDIRECT(ADDRESS($J49,COLUMN()-12)),0),0), IF($K49&gt;0,IF(AND(INDIRECT(ADDRESS($K49,44))=0,INDIRECT(ADDRESS($K49,38))&lt;&gt;"UL"),INDIRECT(ADDRESS($K49,COLUMN()-12)),0),0), IF($L49&gt;0,IF(AND(INDIRECT(ADDRESS($L49,44))=0,INDIRECT(ADDRESS($L49,38))&lt;&gt;"UL"),INDIRECT(ADDRESS($L49,COLUMN()-12)),0),0), IF($M49&gt;0,IF(AND(INDIRECT(ADDRESS($M49,44))=0,INDIRECT(ADDRESS($M49,38))&lt;&gt;"UL"),INDIRECT(ADDRESS($M49,COLUMN()-12)),0),0))</f>
        <v>0.55555555555555547</v>
      </c>
      <c r="BK49" s="57">
        <f t="shared" ca="1" si="32"/>
        <v>0.55555555555555547</v>
      </c>
      <c r="BL49" s="58">
        <f t="shared" ca="1" si="33"/>
        <v>0.37037037037037029</v>
      </c>
      <c r="BM49" s="57" cm="1">
        <f t="array" aca="1" ref="BM49" ca="1">SUM(IF($C49&gt;0,IF(AND(INDIRECT(ADDRESS($C49,44))=0,INDIRECT(ADDRESS($C49,38))&lt;&gt;"UL"),INDIRECT(ADDRESS($C49,COLUMN()-12)),0),0), IF($D49&gt;0,IF(AND(INDIRECT(ADDRESS($D49,44))=0,INDIRECT(ADDRESS($D49,38))&lt;&gt;"UL"),INDIRECT(ADDRESS($D49,COLUMN()-12)),0),0), IF($E49&gt;0,IF(AND(INDIRECT(ADDRESS($E49,44))=0,INDIRECT(ADDRESS($E49,38))&lt;&gt;"UL"),INDIRECT(ADDRESS($E49,COLUMN()-12)),0),0), IF($F49&gt;0,IF(AND(INDIRECT(ADDRESS($F49,44))=0,INDIRECT(ADDRESS($F49,38))&lt;&gt;"UL"),INDIRECT(ADDRESS($F49,COLUMN()-12)),0),0), IF($G49&gt;0,IF(AND(INDIRECT(ADDRESS($G49,44))=0,INDIRECT(ADDRESS($G49,38))&lt;&gt;"UL"),INDIRECT(ADDRESS($G49,COLUMN()-12)),0),0), IF($H49&gt;0,IF(AND(INDIRECT(ADDRESS($H49,44))=0,INDIRECT(ADDRESS($H49,38))&lt;&gt;"UL"),INDIRECT(ADDRESS($H49,COLUMN()-12)),0),0), IF($I49&gt;0,IF(AND(INDIRECT(ADDRESS($I49,44))=0,INDIRECT(ADDRESS($I49,38))&lt;&gt;"UL"),INDIRECT(ADDRESS($I49,COLUMN()-12)),0),0), IF($J49&gt;0,IF(AND(INDIRECT(ADDRESS($J49,44))=0,INDIRECT(ADDRESS($J49,38))&lt;&gt;"UL"),INDIRECT(ADDRESS($J49,COLUMN()-12)),0),0), IF($K49&gt;0,IF(AND(INDIRECT(ADDRESS($K49,44))=0,INDIRECT(ADDRESS($K49,38))&lt;&gt;"UL"),INDIRECT(ADDRESS($K49,COLUMN()-11)),0),0), IF($L49&gt;0,IF(AND(INDIRECT(ADDRESS($L49,44))=0,INDIRECT(ADDRESS($L49,38))&lt;&gt;"UL"),INDIRECT(ADDRESS($L49,COLUMN()-11)),0),0), IF($M49&gt;0,IF(AND(INDIRECT(ADDRESS($M49,44))=0,INDIRECT(ADDRESS($M49,38))&lt;&gt;"UL"),INDIRECT(ADDRESS($M49,COLUMN()-11)),0),0))</f>
        <v>0.22222222222222218</v>
      </c>
      <c r="BN49" s="57" cm="1">
        <f t="array" aca="1" ref="BN49" ca="1">SUM(IF($C49&gt;0,IF(AND(INDIRECT(ADDRESS($C49,44))=0,INDIRECT(ADDRESS($C49,38))&lt;&gt;"UL"),INDIRECT(ADDRESS($C49,COLUMN()-12)),0),0), IF($D49&gt;0,IF(AND(INDIRECT(ADDRESS($D49,44))=0,INDIRECT(ADDRESS($D49,38))&lt;&gt;"UL"),INDIRECT(ADDRESS($D49,COLUMN()-12)),0),0), IF($E49&gt;0,IF(AND(INDIRECT(ADDRESS($E49,44))=0,INDIRECT(ADDRESS($E49,38))&lt;&gt;"UL"),INDIRECT(ADDRESS($E49,COLUMN()-12)),0),0), IF($F49&gt;0,IF(AND(INDIRECT(ADDRESS($F49,44))=0,INDIRECT(ADDRESS($F49,38))&lt;&gt;"UL"),INDIRECT(ADDRESS($F49,COLUMN()-12)),0),0), IF($G49&gt;0,IF(AND(INDIRECT(ADDRESS($G49,44))=0,INDIRECT(ADDRESS($G49,38))&lt;&gt;"UL"),INDIRECT(ADDRESS($G49,COLUMN()-12)),0),0), IF($H49&gt;0,IF(AND(INDIRECT(ADDRESS($H49,44))=0,INDIRECT(ADDRESS($H49,38))&lt;&gt;"UL"),INDIRECT(ADDRESS($H49,COLUMN()-12)),0),0), IF($I49&gt;0,IF(AND(INDIRECT(ADDRESS($I49,44))=0,INDIRECT(ADDRESS($I49,38))&lt;&gt;"UL"),INDIRECT(ADDRESS($I49,COLUMN()-12)),0),0), IF($J49&gt;0,IF(AND(INDIRECT(ADDRESS($J49,44))=0,INDIRECT(ADDRESS($J49,38))&lt;&gt;"UL"),INDIRECT(ADDRESS($J49,COLUMN()-12)),0),0), IF($K49&gt;0,IF(AND(INDIRECT(ADDRESS($K49,44))=0,INDIRECT(ADDRESS($K49,38))&lt;&gt;"UL"),INDIRECT(ADDRESS($K49,COLUMN()-11)),0),0), IF($L49&gt;0,IF(AND(INDIRECT(ADDRESS($L49,44))=0,INDIRECT(ADDRESS($L49,38))&lt;&gt;"UL"),INDIRECT(ADDRESS($L49,COLUMN()-11)),0),0), IF($M49&gt;0,IF(AND(INDIRECT(ADDRESS($M49,44))=0,INDIRECT(ADDRESS($M49,38))&lt;&gt;"UL"),INDIRECT(ADDRESS($M49,COLUMN()-11)),0),0))</f>
        <v>7.4074074074074056E-2</v>
      </c>
      <c r="BO49" s="57" cm="1">
        <f t="array" aca="1" ref="BO49" ca="1">SUM(IF($C49&gt;0,IF(AND(INDIRECT(ADDRESS($C49,44))=0,INDIRECT(ADDRESS($C49,38))&lt;&gt;"UL"),INDIRECT(ADDRESS($C49,COLUMN()-12)),0),0), IF($D49&gt;0,IF(AND(INDIRECT(ADDRESS($D49,44))=0,INDIRECT(ADDRESS($D49,38))&lt;&gt;"UL"),INDIRECT(ADDRESS($D49,COLUMN()-12)),0),0), IF($E49&gt;0,IF(AND(INDIRECT(ADDRESS($E49,44))=0,INDIRECT(ADDRESS($E49,38))&lt;&gt;"UL"),INDIRECT(ADDRESS($E49,COLUMN()-12)),0),0), IF($F49&gt;0,IF(AND(INDIRECT(ADDRESS($F49,44))=0,INDIRECT(ADDRESS($F49,38))&lt;&gt;"UL"),INDIRECT(ADDRESS($F49,COLUMN()-12)),0),0), IF($G49&gt;0,IF(AND(INDIRECT(ADDRESS($G49,44))=0,INDIRECT(ADDRESS($G49,38))&lt;&gt;"UL"),INDIRECT(ADDRESS($G49,COLUMN()-12)),0),0), IF($H49&gt;0,IF(AND(INDIRECT(ADDRESS($H49,44))=0,INDIRECT(ADDRESS($H49,38))&lt;&gt;"UL"),INDIRECT(ADDRESS($H49,COLUMN()-12)),0),0), IF($I49&gt;0,IF(AND(INDIRECT(ADDRESS($I49,44))=0,INDIRECT(ADDRESS($I49,38))&lt;&gt;"UL"),INDIRECT(ADDRESS($I49,COLUMN()-12)),0),0), IF($J49&gt;0,IF(AND(INDIRECT(ADDRESS($J49,44))=0,INDIRECT(ADDRESS($J49,38))&lt;&gt;"UL"),INDIRECT(ADDRESS($J49,COLUMN()-12)),0),0), IF($K49&gt;0,IF(AND(INDIRECT(ADDRESS($K49,44))=0,INDIRECT(ADDRESS($K49,38))&lt;&gt;"UL"),INDIRECT(ADDRESS($K49,COLUMN()-11)),0),0), IF($L49&gt;0,IF(AND(INDIRECT(ADDRESS($L49,44))=0,INDIRECT(ADDRESS($L49,38))&lt;&gt;"UL"),INDIRECT(ADDRESS($L49,COLUMN()-11)),0),0), IF($M49&gt;0,IF(AND(INDIRECT(ADDRESS($M49,44))=0,INDIRECT(ADDRESS($M49,38))&lt;&gt;"UL"),INDIRECT(ADDRESS($M49,COLUMN()-11)),0),0))</f>
        <v>0.14814814814814811</v>
      </c>
      <c r="BP49" s="57" cm="1">
        <f t="array" aca="1" ref="BP49" ca="1">SUM(IF($C49&gt;0,IF(AND(INDIRECT(ADDRESS($C49,44))=0,INDIRECT(ADDRESS($C49,38))&lt;&gt;"UL"),INDIRECT(ADDRESS($C49,COLUMN()-12)),0),0), IF($D49&gt;0,IF(AND(INDIRECT(ADDRESS($D49,44))=0,INDIRECT(ADDRESS($D49,38))&lt;&gt;"UL"),INDIRECT(ADDRESS($D49,COLUMN()-12)),0),0), IF($E49&gt;0,IF(AND(INDIRECT(ADDRESS($E49,44))=0,INDIRECT(ADDRESS($E49,38))&lt;&gt;"UL"),INDIRECT(ADDRESS($E49,COLUMN()-12)),0),0), IF($F49&gt;0,IF(AND(INDIRECT(ADDRESS($F49,44))=0,INDIRECT(ADDRESS($F49,38))&lt;&gt;"UL"),INDIRECT(ADDRESS($F49,COLUMN()-12)),0),0), IF($G49&gt;0,IF(AND(INDIRECT(ADDRESS($G49,44))=0,INDIRECT(ADDRESS($G49,38))&lt;&gt;"UL"),INDIRECT(ADDRESS($G49,COLUMN()-12)),0),0), IF($H49&gt;0,IF(AND(INDIRECT(ADDRESS($H49,44))=0,INDIRECT(ADDRESS($H49,38))&lt;&gt;"UL"),INDIRECT(ADDRESS($H49,COLUMN()-12)),0),0), IF($I49&gt;0,IF(AND(INDIRECT(ADDRESS($I49,44))=0,INDIRECT(ADDRESS($I49,38))&lt;&gt;"UL"),INDIRECT(ADDRESS($I49,COLUMN()-12)),0),0), IF($J49&gt;0,IF(AND(INDIRECT(ADDRESS($J49,44))=0,INDIRECT(ADDRESS($J49,38))&lt;&gt;"UL"),INDIRECT(ADDRESS($J49,COLUMN()-12)),0),0), IF($K49&gt;0,IF(AND(INDIRECT(ADDRESS($K49,44))=0,INDIRECT(ADDRESS($K49,38))&lt;&gt;"UL"),INDIRECT(ADDRESS($K49,COLUMN()-11)),0),0), IF($L49&gt;0,IF(AND(INDIRECT(ADDRESS($L49,44))=0,INDIRECT(ADDRESS($L49,38))&lt;&gt;"UL"),INDIRECT(ADDRESS($L49,COLUMN()-11)),0),0), IF($M49&gt;0,IF(AND(INDIRECT(ADDRESS($M49,44))=0,INDIRECT(ADDRESS($M49,38))&lt;&gt;"UL"),INDIRECT(ADDRESS($M49,COLUMN()-11)),0),0))</f>
        <v>0.14814814814814811</v>
      </c>
      <c r="BQ49" s="57">
        <f t="shared" ca="1" si="34"/>
        <v>7.4074074074074056E-2</v>
      </c>
      <c r="BR49" s="161">
        <f t="shared" ca="1" si="22"/>
        <v>80.107038443411184</v>
      </c>
      <c r="BS49" s="59"/>
      <c r="BT49" s="56">
        <f t="shared" ca="1" si="23"/>
        <v>2.1596900316668082</v>
      </c>
      <c r="BU49" s="63">
        <f t="shared" ca="1" si="24"/>
        <v>6.9667420376348654E-2</v>
      </c>
      <c r="BV49" s="57" t="s">
        <v>34</v>
      </c>
      <c r="BW49" s="57" cm="1">
        <f t="array" aca="1" ref="BW49" ca="1">SUM(IF($C49&gt;0,IF(AND(INDIRECT(ADDRESS($C49,44))=0,INDIRECT(ADDRESS($C49,38))="UL",ISERROR(SEARCH("Rear",INDIRECT(ADDRESS($C49,33)))),ISERROR(SEARCH("Side",INDIRECT(ADDRESS($C49,33))))),INDIRECT(ADDRESS($C49,COLUMN())),0),0),IF($D49&gt;0,IF(AND(INDIRECT(ADDRESS($D49,44))=0,INDIRECT(ADDRESS($D49,38))="UL",ISERROR(SEARCH("Rear",INDIRECT(ADDRESS($D49,33)))),ISERROR(SEARCH("Side",INDIRECT(ADDRESS($D49,33))))),INDIRECT(ADDRESS($D49,COLUMN())),0),0),IF($E49&gt;0,IF(AND(INDIRECT(ADDRESS($E49,44))=0,INDIRECT(ADDRESS($E49,38))="UL",ISERROR(SEARCH("Rear",INDIRECT(ADDRESS($E49,33)))),ISERROR(SEARCH("Side",INDIRECT(ADDRESS($E49,33))))),INDIRECT(ADDRESS($E49,COLUMN())),0),0),IF($F49&gt;0,IF(AND(INDIRECT(ADDRESS($F49,44))=0,INDIRECT(ADDRESS($F49,38))="UL",ISERROR(SEARCH("Rear",INDIRECT(ADDRESS($F49,33)))),ISERROR(SEARCH("Side",INDIRECT(ADDRESS($F49,33))))),INDIRECT(ADDRESS($F49,COLUMN())),0),0),IF($G49&gt;0,IF(AND(INDIRECT(ADDRESS($G49,44))=0,INDIRECT(ADDRESS($G49,38))="UL",ISERROR(SEARCH("Rear",INDIRECT(ADDRESS($G49,33)))),ISERROR(SEARCH("Side",INDIRECT(ADDRESS($G49,33))))),INDIRECT(ADDRESS($G49,COLUMN())),0),0),IF($H49&gt;0,IF(AND(INDIRECT(ADDRESS($H49,44))=0,INDIRECT(ADDRESS($H49,38))="UL",ISERROR(SEARCH("Rear",INDIRECT(ADDRESS($H49,33)))),ISERROR(SEARCH("Side",INDIRECT(ADDRESS($H49,33))))),INDIRECT(ADDRESS($H49,COLUMN())),0),0),IF($I49&gt;0,IF(AND(INDIRECT(ADDRESS($I49,44))=0,INDIRECT(ADDRESS($I49,38))="UL",ISERROR(SEARCH("Rear",INDIRECT(ADDRESS($I49,33)))),ISERROR(SEARCH("Side",INDIRECT(ADDRESS($I49,33))))),INDIRECT(ADDRESS($I49,COLUMN())),0),0),IF($J49&gt;0,IF(AND(INDIRECT(ADDRESS($J49,44))=0,INDIRECT(ADDRESS($J49,38))="UL",ISERROR(SEARCH("Rear",INDIRECT(ADDRESS($J49,33)))),ISERROR(SEARCH("Side",INDIRECT(ADDRESS($J49,33))))),INDIRECT(ADDRESS($J49,COLUMN())),0),0),IF($K49&gt;0,IF(AND(INDIRECT(ADDRESS($K49,44))=0,INDIRECT(ADDRESS($K49,38))="UL",ISERROR(SEARCH("Rear",INDIRECT(ADDRESS($K49,33)))),ISERROR(SEARCH("Side",INDIRECT(ADDRESS($K49,33))))),INDIRECT(ADDRESS($K49,COLUMN())),0),0),IF($L49&gt;0,IF(AND(INDIRECT(ADDRESS($L49,44))=0,INDIRECT(ADDRESS($L49,38))="UL",ISERROR(SEARCH("Rear",INDIRECT(ADDRESS($L49,33)))),ISERROR(SEARCH("Side",INDIRECT(ADDRESS($L49,33))))),INDIRECT(ADDRESS($L49,COLUMN())),0),0),IF($M49&gt;0,IF(AND(INDIRECT(ADDRESS($M49,44))=0,INDIRECT(ADDRESS($M49,38))="UL",ISERROR(SEARCH("Rear",INDIRECT(ADDRESS($M49,33)))),ISERROR(SEARCH("Side",INDIRECT(ADDRESS($M49,33))))),INDIRECT(ADDRESS($M49,COLUMN())),0),0))</f>
        <v>0.83333333333333326</v>
      </c>
      <c r="BX49" s="57">
        <f t="shared" ca="1" si="25"/>
        <v>0.83333333333333326</v>
      </c>
      <c r="BY49" s="57" cm="1">
        <f t="array" aca="1" ref="BY49" ca="1">SUM(IF($C49&gt;0,IF(AND(INDIRECT(ADDRESS($C49,44))=0,INDIRECT(ADDRESS($C49,38))="UL"),INDIRECT(ADDRESS($C49,COLUMN())),0),0),IF($D49&gt;0,IF(AND(INDIRECT(ADDRESS($D49,44))=0,INDIRECT(ADDRESS($D49,38))="UL"),INDIRECT(ADDRESS($D49,COLUMN())),0),0),IF($E49&gt;0,IF(AND(INDIRECT(ADDRESS($E49,44))=0,INDIRECT(ADDRESS($E49,38))="UL"),INDIRECT(ADDRESS($E49,COLUMN())),0),0),IF($F49&gt;0,IF(AND(INDIRECT(ADDRESS($F49,44))=0,INDIRECT(ADDRESS($F49,38))="UL"),INDIRECT(ADDRESS($F49,COLUMN())),0),0),IF($G49&gt;0,IF(AND(INDIRECT(ADDRESS($G49,44))=0,INDIRECT(ADDRESS($G49,38))="UL"),INDIRECT(ADDRESS($G49,COLUMN())),0),0),IF($H49&gt;0,IF(AND(INDIRECT(ADDRESS($H49,44))=0,INDIRECT(ADDRESS($H49,38))="UL"),INDIRECT(ADDRESS($H49,COLUMN())),0),0),IF($I49&gt;0,IF(AND(INDIRECT(ADDRESS($I49,44))=0,INDIRECT(ADDRESS($I49,38))="UL"),INDIRECT(ADDRESS($I49,COLUMN())),0),0),IF($J49&gt;0,IF(AND(INDIRECT(ADDRESS($J49,44))=0,INDIRECT(ADDRESS($J49,38))="UL"),INDIRECT(ADDRESS($J49,COLUMN())),0),0),IF($K49&gt;0,IF(AND(INDIRECT(ADDRESS($K49,44))=0,INDIRECT(ADDRESS($K49,38))="UL"),INDIRECT(ADDRESS($K49,COLUMN())),0),0),IF($L49&gt;0,IF(AND(INDIRECT(ADDRESS($L49,44))=0,INDIRECT(ADDRESS($L49,38))="UL"),INDIRECT(ADDRESS($L49,COLUMN())),0),0),IF($M49&gt;0,IF(AND(INDIRECT(ADDRESS($M49,44))=0,INDIRECT(ADDRESS($M49,38))="UL"),INDIRECT(ADDRESS($M49,COLUMN())),0),0))</f>
        <v>0.38271604938271597</v>
      </c>
      <c r="BZ49" s="57" cm="1">
        <f t="array" aca="1" ref="BZ49" ca="1">SUM(IF($C49&gt;0,IF(AND(INDIRECT(ADDRESS($C49,44))=0,INDIRECT(ADDRESS($C49,38))="UL"),INDIRECT(ADDRESS($C49,COLUMN())),0),0),IF($D49&gt;0,IF(AND(INDIRECT(ADDRESS($D49,44))=0,INDIRECT(ADDRESS($D49,38))="UL"),INDIRECT(ADDRESS($D49,COLUMN())),0),0),IF($E49&gt;0,IF(AND(INDIRECT(ADDRESS($E49,44))=0,INDIRECT(ADDRESS($E49,38))="UL"),INDIRECT(ADDRESS($E49,COLUMN())),0),0),IF($F49&gt;0,IF(AND(INDIRECT(ADDRESS($F49,44))=0,INDIRECT(ADDRESS($F49,38))="UL"),INDIRECT(ADDRESS($F49,COLUMN())),0),0),IF($G49&gt;0,IF(AND(INDIRECT(ADDRESS($G49,44))=0,INDIRECT(ADDRESS($G49,38))="UL"),INDIRECT(ADDRESS($G49,COLUMN())),0),0),IF($H49&gt;0,IF(AND(INDIRECT(ADDRESS($H49,44))=0,INDIRECT(ADDRESS($H49,38))="UL"),INDIRECT(ADDRESS($H49,COLUMN())),0),0),IF($I49&gt;0,IF(AND(INDIRECT(ADDRESS($I49,44))=0,INDIRECT(ADDRESS($I49,38))="UL"),INDIRECT(ADDRESS($I49,COLUMN())),0),0),IF($J49&gt;0,IF(AND(INDIRECT(ADDRESS($J49,44))=0,INDIRECT(ADDRESS($J49,38))="UL"),INDIRECT(ADDRESS($J49,COLUMN())),0),0),IF($K49&gt;0,IF(AND(INDIRECT(ADDRESS($K49,44))=0,INDIRECT(ADDRESS($K49,38))="UL"),INDIRECT(ADDRESS($K49,COLUMN())),0),0),IF($L49&gt;0,IF(AND(INDIRECT(ADDRESS($L49,44))=0,INDIRECT(ADDRESS($L49,38))="UL"),INDIRECT(ADDRESS($L49,COLUMN())),0),0),IF($M49&gt;0,IF(AND(INDIRECT(ADDRESS($M49,44))=0,INDIRECT(ADDRESS($M49,38))="UL"),INDIRECT(ADDRESS($M49,COLUMN())),0),0))</f>
        <v>0.33950617283950613</v>
      </c>
      <c r="CA49" s="57">
        <f t="shared" ca="1" si="26"/>
        <v>0.33950617283950613</v>
      </c>
      <c r="CB49" s="57" cm="1">
        <f t="array" aca="1" ref="CB49" ca="1">SUM(IF($C49&gt;0,IF(AND(INDIRECT(ADDRESS($C49,44))=0,INDIRECT(ADDRESS($C49,38))&lt;&gt;"UL"),INDIRECT(ADDRESS($C49,COLUMN())),0),0),IF($D49&gt;0,IF(AND(INDIRECT(ADDRESS($D49,44))=0,INDIRECT(ADDRESS($D49,38))&lt;&gt;"UL"),INDIRECT(ADDRESS($D49,COLUMN())),0),0),IF($E49&gt;0,IF(AND(INDIRECT(ADDRESS($E49,44))=0,INDIRECT(ADDRESS($E49,38))&lt;&gt;"UL"),INDIRECT(ADDRESS($E49,COLUMN())),0),0),IF($F49&gt;0,IF(AND(INDIRECT(ADDRESS($F49,44))=0,INDIRECT(ADDRESS($F49,38))&lt;&gt;"UL"),INDIRECT(ADDRESS($F49,COLUMN())),0),0),IF($G49&gt;0,IF(AND(INDIRECT(ADDRESS($G49,44))=0,INDIRECT(ADDRESS($G49,38))&lt;&gt;"UL"),INDIRECT(ADDRESS($G49,COLUMN())),0),0),IF($H49&gt;0,IF(AND(INDIRECT(ADDRESS($H49,44))=0,INDIRECT(ADDRESS($H49,38))&lt;&gt;"UL"),INDIRECT(ADDRESS($H49,COLUMN())),0),0),IF($I49&gt;0,IF(AND(INDIRECT(ADDRESS($I49,44))=0,INDIRECT(ADDRESS($I49,38))&lt;&gt;"UL"),INDIRECT(ADDRESS($I49,COLUMN())),0),0),IF($J49&gt;0,IF(AND(INDIRECT(ADDRESS($J49,44))=0,INDIRECT(ADDRESS($J49,38))&lt;&gt;"UL"),INDIRECT(ADDRESS($J49,COLUMN())),0),0),IF($K49&gt;0,IF(AND(INDIRECT(ADDRESS($K49,44))=0,INDIRECT(ADDRESS($K49,38))&lt;&gt;"UL"),INDIRECT(ADDRESS($K49,COLUMN())),0),0),IF($L49&gt;0,IF(AND(INDIRECT(ADDRESS($L49,44))=0,INDIRECT(ADDRESS($L49,38))&lt;&gt;"UL"),INDIRECT(ADDRESS($L49,COLUMN())),0),0),IF($M49&gt;0,IF(AND(INDIRECT(ADDRESS($M49,44))=0,INDIRECT(ADDRESS($M49,38))&lt;&gt;"UL"),INDIRECT(ADDRESS($M49,COLUMN())),0),0))</f>
        <v>0.27777777777777773</v>
      </c>
      <c r="CC49" s="57">
        <f t="shared" ca="1" si="27"/>
        <v>0.27777777777777773</v>
      </c>
      <c r="CD49" s="57" cm="1">
        <f t="array" aca="1" ref="CD49" ca="1">SUM(IF($C49&gt;0,IF(AND(INDIRECT(ADDRESS($C49,44))=0,INDIRECT(ADDRESS($C49,38))&lt;&gt;"UL"),INDIRECT(ADDRESS($C49,COLUMN())),0),0),IF($D49&gt;0,IF(AND(INDIRECT(ADDRESS($D49,44))=0,INDIRECT(ADDRESS($D49,38))&lt;&gt;"UL"),INDIRECT(ADDRESS($D49,COLUMN())),0),0),IF($E49&gt;0,IF(AND(INDIRECT(ADDRESS($E49,44))=0,INDIRECT(ADDRESS($E49,38))&lt;&gt;"UL"),INDIRECT(ADDRESS($E49,COLUMN())),0),0),IF($F49&gt;0,IF(AND(INDIRECT(ADDRESS($F49,44))=0,INDIRECT(ADDRESS($F49,38))&lt;&gt;"UL"),INDIRECT(ADDRESS($F49,COLUMN())),0),0),IF($G49&gt;0,IF(AND(INDIRECT(ADDRESS($G49,44))=0,INDIRECT(ADDRESS($G49,38))&lt;&gt;"UL"),INDIRECT(ADDRESS($G49,COLUMN())),0),0),IF($H49&gt;0,IF(AND(INDIRECT(ADDRESS($H49,44))=0,INDIRECT(ADDRESS($H49,38))&lt;&gt;"UL"),INDIRECT(ADDRESS($H49,COLUMN())),0),0),IF($I49&gt;0,IF(AND(INDIRECT(ADDRESS($I49,44))=0,INDIRECT(ADDRESS($I49,38))&lt;&gt;"UL"),INDIRECT(ADDRESS($I49,COLUMN())),0),0),IF($J49&gt;0,IF(AND(INDIRECT(ADDRESS($J49,44))=0,INDIRECT(ADDRESS($J49,38))&lt;&gt;"UL"),INDIRECT(ADDRESS($J49,COLUMN())),0),0),IF($K49&gt;0,IF(AND(INDIRECT(ADDRESS($K49,44))=0,INDIRECT(ADDRESS($K49,38))&lt;&gt;"UL"),INDIRECT(ADDRESS($K49,COLUMN())),0),0),IF($L49&gt;0,IF(AND(INDIRECT(ADDRESS($L49,44))=0,INDIRECT(ADDRESS($L49,38))&lt;&gt;"UL"),INDIRECT(ADDRESS($L49,COLUMN())),0),0),IF($M49&gt;0,IF(AND(INDIRECT(ADDRESS($M49,44))=0,INDIRECT(ADDRESS($M49,38))&lt;&gt;"UL"),INDIRECT(ADDRESS($M49,COLUMN())),0),0))</f>
        <v>9.2592592592592574E-2</v>
      </c>
      <c r="CE49" s="57" cm="1">
        <f t="array" aca="1" ref="CE49" ca="1">SUM(IF($C49&gt;0,IF(AND(INDIRECT(ADDRESS($C49,44))=0,INDIRECT(ADDRESS($C49,38))&lt;&gt;"UL"),INDIRECT(ADDRESS($C49,COLUMN())),0),0),IF($D49&gt;0,IF(AND(INDIRECT(ADDRESS($D49,44))=0,INDIRECT(ADDRESS($D49,38))&lt;&gt;"UL"),INDIRECT(ADDRESS($D49,COLUMN())),0),0),IF($E49&gt;0,IF(AND(INDIRECT(ADDRESS($E49,44))=0,INDIRECT(ADDRESS($E49,38))&lt;&gt;"UL"),INDIRECT(ADDRESS($E49,COLUMN())),0),0),IF($F49&gt;0,IF(AND(INDIRECT(ADDRESS($F49,44))=0,INDIRECT(ADDRESS($F49,38))&lt;&gt;"UL"),INDIRECT(ADDRESS($F49,COLUMN())),0),0),IF($G49&gt;0,IF(AND(INDIRECT(ADDRESS($G49,44))=0,INDIRECT(ADDRESS($G49,38))&lt;&gt;"UL"),INDIRECT(ADDRESS($G49,COLUMN())),0),0),IF($H49&gt;0,IF(AND(INDIRECT(ADDRESS($H49,44))=0,INDIRECT(ADDRESS($H49,38))&lt;&gt;"UL"),INDIRECT(ADDRESS($H49,COLUMN())),0),0),IF($I49&gt;0,IF(AND(INDIRECT(ADDRESS($I49,44))=0,INDIRECT(ADDRESS($I49,38))&lt;&gt;"UL"),INDIRECT(ADDRESS($I49,COLUMN())),0),0),IF($J49&gt;0,IF(AND(INDIRECT(ADDRESS($J49,44))=0,INDIRECT(ADDRESS($J49,38))&lt;&gt;"UL"),INDIRECT(ADDRESS($J49,COLUMN())),0),0),IF($K49&gt;0,IF(AND(INDIRECT(ADDRESS($K49,44))=0,INDIRECT(ADDRESS($K49,38))&lt;&gt;"UL"),INDIRECT(ADDRESS($K49,COLUMN())),0),0),IF($L49&gt;0,IF(AND(INDIRECT(ADDRESS($L49,44))=0,INDIRECT(ADDRESS($L49,38))&lt;&gt;"UL"),INDIRECT(ADDRESS($L49,COLUMN())),0),0),IF($M49&gt;0,IF(AND(INDIRECT(ADDRESS($M49,44))=0,INDIRECT(ADDRESS($M49,38))&lt;&gt;"UL"),INDIRECT(ADDRESS($M49,COLUMN())),0),0))</f>
        <v>0</v>
      </c>
      <c r="CF49" s="57">
        <f t="shared" ca="1" si="28"/>
        <v>0</v>
      </c>
      <c r="CG49" s="57">
        <f t="shared" ca="1" si="35"/>
        <v>1.323330348356738</v>
      </c>
      <c r="CH49" s="57">
        <f t="shared" ca="1" si="29"/>
        <v>4.2688075753443161E-2</v>
      </c>
      <c r="CI49" s="19">
        <f t="shared" ca="1" si="30"/>
        <v>7.4788275510872086</v>
      </c>
      <c r="CJ49" s="19"/>
      <c r="CK49" s="57" cm="1">
        <f t="array" aca="1" ref="CK49" ca="1">IF(AU49="S", SUM(IF($C49&gt;0,IF(INDIRECT(ADDRESS($C49,43))&lt;&gt;1,INDIRECT(ADDRESS($C49,48)),0),0), IF($D49&gt;0,IF(INDIRECT(ADDRESS($D49,43))&lt;&gt;1,INDIRECT(ADDRESS($D49,48)),0),0), IF($E49&gt;0,IF(INDIRECT(ADDRESS($E49,43))&lt;&gt;1,INDIRECT(ADDRESS($E49,48)),0),0), IF($F49&gt;0,IF(INDIRECT(ADDRESS($F49,43))&lt;&gt;1,INDIRECT(ADDRESS($F49,48)),0),0), IF($G49&gt;0,IF(INDIRECT(ADDRESS($G49,43))&lt;&gt;1,INDIRECT(ADDRESS($G49,48)),0),0), IF($H49&gt;0,IF(INDIRECT(ADDRESS($H49,43))&lt;&gt;1,INDIRECT(ADDRESS($H49,48)),0),0), IF($I49&gt;0,IF(INDIRECT(ADDRESS($I49,43))&lt;&gt;1,INDIRECT(ADDRESS($I49,48)),0),0), IF($J49&gt;0,IF(INDIRECT(ADDRESS($J49,43))&lt;&gt;1,INDIRECT(ADDRESS($J49,48)),0),0), IF($K49&gt;0,IF(INDIRECT(ADDRESS($K49,43))&lt;&gt;1,INDIRECT(ADDRESS($K49,48)),0),0), IF($L49&gt;0,IF(INDIRECT(ADDRESS($L49,43))&lt;&gt;1,INDIRECT(ADDRESS($L49,48)),0),0), IF($M49&gt;0,IF(INDIRECT(ADDRESS($M49,43))&lt;&gt;1,INDIRECT(ADDRESS($M49,48)),0),0)), IF(AU49="L",SUM(IF($C49&gt;0,IF(INDIRECT(ADDRESS($C49,43))&lt;&gt;1,INDIRECT(ADDRESS($C49,50)),0),0), IF($D49&gt;0,IF(INDIRECT(ADDRESS($D49,43))&lt;&gt;1,INDIRECT(ADDRESS($D49,50)),0),0), IF($E49&gt;0,IF(INDIRECT(ADDRESS($E49,43))&lt;&gt;1,INDIRECT(ADDRESS($E49,50)),0),0), IF($F49&gt;0,IF(INDIRECT(ADDRESS($F49,43))&lt;&gt;1,INDIRECT(ADDRESS($F49,50)),0),0), IF($G49&gt;0,IF(INDIRECT(ADDRESS($G49,43))&lt;&gt;1,INDIRECT(ADDRESS($G49,50)),0),0), IF($G49&gt;0,IF(INDIRECT(ADDRESS($G49,43))&lt;&gt;1,INDIRECT(ADDRESS($G49,50)),0),0), IF($H49&gt;0,IF(INDIRECT(ADDRESS($H49,43))&lt;&gt;1,INDIRECT(ADDRESS($H49,50)),0),0), IF($I49&gt;0,IF(INDIRECT(ADDRESS($I49,43))&lt;&gt;1,INDIRECT(ADDRESS($I49,50)),0),0), IF($J49&gt;0,IF(INDIRECT(ADDRESS($J49,43))&lt;&gt;1,INDIRECT(ADDRESS($J49,50)),0),0), IF($K49&gt;0,IF(INDIRECT(ADDRESS($K49,43))&lt;&gt;1,INDIRECT(ADDRESS($K49,50)),0),0), IF($L49&gt;0,IF(INDIRECT(ADDRESS($L49,43))&lt;&gt;1,INDIRECT(ADDRESS($L49,50)),0),0), IF($M49&gt;0,IF(INDIRECT(ADDRESS($M49,43))&lt;&gt;1,INDIRECT(ADDRESS($M49,50)),0),0)), SUM(IF($C49&gt;0,IF(INDIRECT(ADDRESS($C49,43))&lt;&gt;1,INDIRECT(ADDRESS($C49,49)),0),0), IF($D49&gt;0,IF(INDIRECT(ADDRESS($D49,43))&lt;&gt;1,INDIRECT(ADDRESS($D49,49)),0),0), IF($E49&gt;0,IF(INDIRECT(ADDRESS($E49,43))&lt;&gt;1,INDIRECT(ADDRESS($E49,49)),0),0), IF($F49&gt;0,IF(INDIRECT(ADDRESS($F49,43))&lt;&gt;1,INDIRECT(ADDRESS($F49,49)),0),0), IF($G49&gt;0,IF(INDIRECT(ADDRESS($G49,43))&lt;&gt;1,INDIRECT(ADDRESS($G49,49)),0),0), IF($G49&gt;0,IF(INDIRECT(ADDRESS($G49,43))&lt;&gt;1,INDIRECT(ADDRESS($G49,49)),0),0), IF($H49&gt;0,IF(INDIRECT(ADDRESS($H49,43))&lt;&gt;1,INDIRECT(ADDRESS($H49,49)),0),0), IF($I49&gt;0,IF(INDIRECT(ADDRESS($I49,43))&lt;&gt;1,INDIRECT(ADDRESS($I49,49)),0),0), IF($J49&gt;0,IF(INDIRECT(ADDRESS($J49,43))&lt;&gt;1,INDIRECT(ADDRESS($J49,49)),0),0), IF($K49&gt;0,IF(INDIRECT(ADDRESS($K49,43))&lt;&gt;1,INDIRECT(ADDRESS($K49,49)),0),0), IF($L49&gt;0,IF(INDIRECT(ADDRESS($L49,43))&lt;&gt;1,INDIRECT(ADDRESS($L49,49)),0),0), IF($M49&gt;0,IF(INDIRECT(ADDRESS($M49,43))&lt;&gt;1,INDIRECT(ADDRESS($M49,49)),0),0))))</f>
        <v>1.3888888888888888</v>
      </c>
      <c r="CL49" s="57" cm="1">
        <f t="array" aca="1" ref="CL49" ca="1">SUM(IF($C49&gt;0,IF(INDIRECT(ADDRESS($C49,44))=1,INDIRECT(ADDRESS($C49,90)),0),0), IF($D49&gt;0,IF(INDIRECT(ADDRESS($D49,44))=1,INDIRECT(ADDRESS($D49,90)),0),0), IF($E49&gt;0,IF(INDIRECT(ADDRESS($E49,44))=1,INDIRECT(ADDRESS($E49,90)),0),0), IF($F49&gt;0,IF(INDIRECT(ADDRESS($F49,44))=1,INDIRECT(ADDRESS($F49,90)),0),0), IF($G49&gt;0,IF(INDIRECT(ADDRESS($G49,44))=1,INDIRECT(ADDRESS($G49,90)),0),0), IF($H49&gt;0,IF(INDIRECT(ADDRESS($H49,44))=1,INDIRECT(ADDRESS($H49,90)),0),0), IF($I49&gt;0,IF(INDIRECT(ADDRESS($I49,44))=1,INDIRECT(ADDRESS($I49,90)),0),0), IF($J49&gt;0,IF(INDIRECT(ADDRESS($J49,44))=1,INDIRECT(ADDRESS($J49,90)),0),0), IF($K49&gt;0,IF(INDIRECT(ADDRESS($K49,44))=1,INDIRECT(ADDRESS($K49,90)),0),0), IF($L49&gt;0,IF(INDIRECT(ADDRESS($L49,44))=1,INDIRECT(ADDRESS($L49,90)),0),0), IF($M49&gt;0,IF(INDIRECT(ADDRESS($M49,44))=1,INDIRECT(ADDRESS($M49,90)),0),0))</f>
        <v>0</v>
      </c>
      <c r="CM49" s="56">
        <f t="shared" ca="1" si="31"/>
        <v>0.51288011845109283</v>
      </c>
      <c r="CN49" s="59"/>
    </row>
    <row r="50" spans="1:92" x14ac:dyDescent="0.25">
      <c r="A50" s="62" t="s">
        <v>128</v>
      </c>
      <c r="B50" s="122">
        <v>8</v>
      </c>
      <c r="C50" s="122">
        <v>18</v>
      </c>
      <c r="D50" s="122">
        <v>20</v>
      </c>
      <c r="E50" s="122">
        <v>29</v>
      </c>
      <c r="F50" s="122">
        <v>30</v>
      </c>
      <c r="G50" s="122"/>
      <c r="H50" s="122"/>
      <c r="I50" s="67"/>
      <c r="J50" s="67"/>
      <c r="K50" s="67"/>
      <c r="L50" s="67"/>
      <c r="M50" s="67"/>
      <c r="N50" s="67">
        <f t="shared" ca="1" si="15"/>
        <v>33</v>
      </c>
      <c r="O50" s="67" t="str" cm="1">
        <f t="array" aca="1" ref="O50" ca="1">INDIRECT(ADDRESS($B50,COLUMN()))</f>
        <v>Fighter</v>
      </c>
      <c r="P50" s="67" cm="1">
        <f t="array" aca="1" ref="P50" ca="1">INDIRECT(ADDRESS($B50,COLUMN()))</f>
        <v>2</v>
      </c>
      <c r="Q50" s="67" t="str" cm="1">
        <f t="array" aca="1" ref="Q50" ca="1">INDIRECT(ADDRESS($B50,COLUMN()))</f>
        <v>-</v>
      </c>
      <c r="R50" s="67" t="str" cm="1">
        <f t="array" aca="1" ref="R50" ca="1">INDIRECT(ADDRESS($B50,COLUMN()))</f>
        <v>-</v>
      </c>
      <c r="S50" s="67" cm="1">
        <f t="array" aca="1" ref="S50" ca="1">INDIRECT(ADDRESS($B50,COLUMN()))</f>
        <v>3</v>
      </c>
      <c r="T50" s="67" t="str" cm="1">
        <f t="array" aca="1" ref="T50" ca="1">INDIRECT(ADDRESS($B50,COLUMN()))</f>
        <v>1-7</v>
      </c>
      <c r="U50" s="67" cm="1">
        <f t="array" aca="1" ref="U50" ca="1">INDIRECT(ADDRESS($B50,COLUMN()))</f>
        <v>7</v>
      </c>
      <c r="V50" s="67" cm="1">
        <f t="array" aca="1" ref="V50" ca="1">INDIRECT(ADDRESS($B50,COLUMN()))</f>
        <v>0</v>
      </c>
      <c r="W50" s="67" cm="1">
        <f t="array" aca="1" ref="W50" ca="1">INDIRECT(ADDRESS($B50,COLUMN()))</f>
        <v>2</v>
      </c>
      <c r="X50" s="67" cm="1">
        <f t="array" aca="1" ref="X50" ca="1">INDIRECT(ADDRESS($B50,COLUMN()))</f>
        <v>7</v>
      </c>
      <c r="Y50" s="67" cm="1">
        <f t="array" aca="1" ref="Y50" ca="1">INDIRECT(ADDRESS($B50,COLUMN()))</f>
        <v>1</v>
      </c>
      <c r="Z50" s="67" cm="1">
        <f t="array" aca="1" ref="Z50" ca="1">INDIRECT(ADDRESS($B50,COLUMN()))</f>
        <v>5</v>
      </c>
      <c r="AA50" s="67" t="str">
        <f>AA8</f>
        <v>Rocket Boosters</v>
      </c>
      <c r="AB50" s="56">
        <f t="shared" ca="1" si="16"/>
        <v>0.94482945198530943</v>
      </c>
      <c r="AC50" s="56">
        <f t="shared" ca="1" si="17"/>
        <v>0.96642544335664449</v>
      </c>
      <c r="AD50" s="56">
        <f t="shared" ca="1" si="18"/>
        <v>1.6807399014898163</v>
      </c>
      <c r="AF50" s="52"/>
      <c r="AG50" s="52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2"/>
      <c r="AU50" s="54" t="s">
        <v>117</v>
      </c>
      <c r="AV50" s="57" cm="1">
        <f t="array" aca="1" ref="AV50" ca="1">SUM(IF($C50&gt;0,IF(AND(INDIRECT(ADDRESS($C50,44))=0,INDIRECT(ADDRESS($C50,38))="UL",ISERROR(SEARCH("Rear",INDIRECT(ADDRESS($C50,33)))),ISERROR(SEARCH("Side",INDIRECT(ADDRESS($C50,33))))),INDIRECT(ADDRESS($C50,COLUMN())),0),0),IF($D50&gt;0,IF(AND(INDIRECT(ADDRESS($D50,44))=0,INDIRECT(ADDRESS($D50,38))="UL",ISERROR(SEARCH("Rear",INDIRECT(ADDRESS($D50,33)))),ISERROR(SEARCH("Side",INDIRECT(ADDRESS($D50,33))))),INDIRECT(ADDRESS($D50,COLUMN())),0),0),IF($E50&gt;0,IF(AND(INDIRECT(ADDRESS($E50,44))=0,INDIRECT(ADDRESS($E50,38))="UL",ISERROR(SEARCH("Rear",INDIRECT(ADDRESS($E50,33)))),ISERROR(SEARCH("Side",INDIRECT(ADDRESS($E50,33))))),INDIRECT(ADDRESS($E50,COLUMN())),0),0),IF($F50&gt;0,IF(AND(INDIRECT(ADDRESS($F50,44))=0,INDIRECT(ADDRESS($F50,38))="UL",ISERROR(SEARCH("Rear",INDIRECT(ADDRESS($F50,33)))),ISERROR(SEARCH("Side",INDIRECT(ADDRESS($F50,33))))),INDIRECT(ADDRESS($F50,COLUMN())),0),0),IF($G50&gt;0,IF(AND(INDIRECT(ADDRESS($G50,44))=0,INDIRECT(ADDRESS($G50,38))="UL",ISERROR(SEARCH("Rear",INDIRECT(ADDRESS($G50,33)))),ISERROR(SEARCH("Side",INDIRECT(ADDRESS($G50,33))))),INDIRECT(ADDRESS($G50,COLUMN())),0),0),IF($H50&gt;0,IF(AND(INDIRECT(ADDRESS($H50,44))=0,INDIRECT(ADDRESS($H50,38))="UL",ISERROR(SEARCH("Rear",INDIRECT(ADDRESS($H50,33)))),ISERROR(SEARCH("Side",INDIRECT(ADDRESS($H50,33))))),INDIRECT(ADDRESS($H50,COLUMN())),0),0),IF($I50&gt;0,IF(AND(INDIRECT(ADDRESS($I50,44))=0,INDIRECT(ADDRESS($I50,38))="UL",ISERROR(SEARCH("Rear",INDIRECT(ADDRESS($I50,33)))),ISERROR(SEARCH("Side",INDIRECT(ADDRESS($I50,33))))),INDIRECT(ADDRESS($I50,COLUMN())),0),0),IF($J50&gt;0,IF(AND(INDIRECT(ADDRESS($J50,44))=0,INDIRECT(ADDRESS($J50,38))="UL",ISERROR(SEARCH("Rear",INDIRECT(ADDRESS($J50,33)))),ISERROR(SEARCH("Side",INDIRECT(ADDRESS($J50,33))))),INDIRECT(ADDRESS($J50,COLUMN())),0),0),IF($K50&gt;0,IF(AND(INDIRECT(ADDRESS($K50,44))=0,INDIRECT(ADDRESS($K50,38))="UL",ISERROR(SEARCH("Rear",INDIRECT(ADDRESS($K50,33)))),ISERROR(SEARCH("Side",INDIRECT(ADDRESS($K50,33))))),INDIRECT(ADDRESS($K50,COLUMN())),0),0),IF($L50&gt;0,IF(AND(INDIRECT(ADDRESS($L50,44))=0,INDIRECT(ADDRESS($L50,38))="UL",ISERROR(SEARCH("Rear",INDIRECT(ADDRESS($L50,33)))),ISERROR(SEARCH("Side",INDIRECT(ADDRESS($L50,33))))),INDIRECT(ADDRESS($L50,COLUMN())),0),0),IF($M50&gt;0,IF(AND(INDIRECT(ADDRESS($M50,44))=0,INDIRECT(ADDRESS($M50,38))="UL",ISERROR(SEARCH("Rear",INDIRECT(ADDRESS($M50,33)))),ISERROR(SEARCH("Side",INDIRECT(ADDRESS($M50,33))))),INDIRECT(ADDRESS($M50,COLUMN())),0),0))</f>
        <v>0.5</v>
      </c>
      <c r="AW50" s="57" cm="1">
        <f t="array" aca="1" ref="AW50" ca="1">SUM(IF($C50&gt;0,IF(AND(INDIRECT(ADDRESS($C50,44))=0,INDIRECT(ADDRESS($C50,38))="UL",ISERROR(SEARCH("Rear",INDIRECT(ADDRESS($C50,33)))),ISERROR(SEARCH("Side",INDIRECT(ADDRESS($C50,33))))),INDIRECT(ADDRESS($C50,COLUMN())),0),0),IF($D50&gt;0,IF(AND(INDIRECT(ADDRESS($D50,44))=0,INDIRECT(ADDRESS($D50,38))="UL",ISERROR(SEARCH("Rear",INDIRECT(ADDRESS($D50,33)))),ISERROR(SEARCH("Side",INDIRECT(ADDRESS($D50,33))))),INDIRECT(ADDRESS($D50,COLUMN())),0),0),IF($E50&gt;0,IF(AND(INDIRECT(ADDRESS($E50,44))=0,INDIRECT(ADDRESS($E50,38))="UL",ISERROR(SEARCH("Rear",INDIRECT(ADDRESS($E50,33)))),ISERROR(SEARCH("Side",INDIRECT(ADDRESS($E50,33))))),INDIRECT(ADDRESS($E50,COLUMN())),0),0),IF($F50&gt;0,IF(AND(INDIRECT(ADDRESS($F50,44))=0,INDIRECT(ADDRESS($F50,38))="UL",ISERROR(SEARCH("Rear",INDIRECT(ADDRESS($F50,33)))),ISERROR(SEARCH("Side",INDIRECT(ADDRESS($F50,33))))),INDIRECT(ADDRESS($F50,COLUMN())),0),0),IF($G50&gt;0,IF(AND(INDIRECT(ADDRESS($G50,44))=0,INDIRECT(ADDRESS($G50,38))="UL",ISERROR(SEARCH("Rear",INDIRECT(ADDRESS($G50,33)))),ISERROR(SEARCH("Side",INDIRECT(ADDRESS($G50,33))))),INDIRECT(ADDRESS($G50,COLUMN())),0),0),IF($H50&gt;0,IF(AND(INDIRECT(ADDRESS($H50,44))=0,INDIRECT(ADDRESS($H50,38))="UL",ISERROR(SEARCH("Rear",INDIRECT(ADDRESS($H50,33)))),ISERROR(SEARCH("Side",INDIRECT(ADDRESS($H50,33))))),INDIRECT(ADDRESS($H50,COLUMN())),0),0),IF($I50&gt;0,IF(AND(INDIRECT(ADDRESS($I50,44))=0,INDIRECT(ADDRESS($I50,38))="UL",ISERROR(SEARCH("Rear",INDIRECT(ADDRESS($I50,33)))),ISERROR(SEARCH("Side",INDIRECT(ADDRESS($I50,33))))),INDIRECT(ADDRESS($I50,COLUMN())),0),0),IF($J50&gt;0,IF(AND(INDIRECT(ADDRESS($J50,44))=0,INDIRECT(ADDRESS($J50,38))="UL",ISERROR(SEARCH("Rear",INDIRECT(ADDRESS($J50,33)))),ISERROR(SEARCH("Side",INDIRECT(ADDRESS($J50,33))))),INDIRECT(ADDRESS($J50,COLUMN())),0),0),IF($K50&gt;0,IF(AND(INDIRECT(ADDRESS($K50,44))=0,INDIRECT(ADDRESS($K50,38))="UL",ISERROR(SEARCH("Rear",INDIRECT(ADDRESS($K50,33)))),ISERROR(SEARCH("Side",INDIRECT(ADDRESS($K50,33))))),INDIRECT(ADDRESS($K50,COLUMN())),0),0),IF($L50&gt;0,IF(AND(INDIRECT(ADDRESS($L50,44))=0,INDIRECT(ADDRESS($L50,38))="UL",ISERROR(SEARCH("Rear",INDIRECT(ADDRESS($L50,33)))),ISERROR(SEARCH("Side",INDIRECT(ADDRESS($L50,33))))),INDIRECT(ADDRESS($L50,COLUMN())),0),0),IF($M50&gt;0,IF(AND(INDIRECT(ADDRESS($M50,44))=0,INDIRECT(ADDRESS($M50,38))="UL",ISERROR(SEARCH("Rear",INDIRECT(ADDRESS($M50,33)))),ISERROR(SEARCH("Side",INDIRECT(ADDRESS($M50,33))))),INDIRECT(ADDRESS($M50,COLUMN())),0),0))</f>
        <v>1.4999999999999998</v>
      </c>
      <c r="AX50" s="57" cm="1">
        <f t="array" aca="1" ref="AX50" ca="1">SUM(IF($C50&gt;0,IF(AND(INDIRECT(ADDRESS($C50,44))=0,INDIRECT(ADDRESS($C50,38))="UL",ISERROR(SEARCH("Rear",INDIRECT(ADDRESS($C50,33)))),ISERROR(SEARCH("Side",INDIRECT(ADDRESS($C50,33))))),INDIRECT(ADDRESS($C50,COLUMN())),0),0),IF($D50&gt;0,IF(AND(INDIRECT(ADDRESS($D50,44))=0,INDIRECT(ADDRESS($D50,38))="UL",ISERROR(SEARCH("Rear",INDIRECT(ADDRESS($D50,33)))),ISERROR(SEARCH("Side",INDIRECT(ADDRESS($D50,33))))),INDIRECT(ADDRESS($D50,COLUMN())),0),0),IF($E50&gt;0,IF(AND(INDIRECT(ADDRESS($E50,44))=0,INDIRECT(ADDRESS($E50,38))="UL",ISERROR(SEARCH("Rear",INDIRECT(ADDRESS($E50,33)))),ISERROR(SEARCH("Side",INDIRECT(ADDRESS($E50,33))))),INDIRECT(ADDRESS($E50,COLUMN())),0),0),IF($F50&gt;0,IF(AND(INDIRECT(ADDRESS($F50,44))=0,INDIRECT(ADDRESS($F50,38))="UL",ISERROR(SEARCH("Rear",INDIRECT(ADDRESS($F50,33)))),ISERROR(SEARCH("Side",INDIRECT(ADDRESS($F50,33))))),INDIRECT(ADDRESS($F50,COLUMN())),0),0),IF($G50&gt;0,IF(AND(INDIRECT(ADDRESS($G50,44))=0,INDIRECT(ADDRESS($G50,38))="UL",ISERROR(SEARCH("Rear",INDIRECT(ADDRESS($G50,33)))),ISERROR(SEARCH("Side",INDIRECT(ADDRESS($G50,33))))),INDIRECT(ADDRESS($G50,COLUMN())),0),0),IF($H50&gt;0,IF(AND(INDIRECT(ADDRESS($H50,44))=0,INDIRECT(ADDRESS($H50,38))="UL",ISERROR(SEARCH("Rear",INDIRECT(ADDRESS($H50,33)))),ISERROR(SEARCH("Side",INDIRECT(ADDRESS($H50,33))))),INDIRECT(ADDRESS($H50,COLUMN())),0),0),IF($I50&gt;0,IF(AND(INDIRECT(ADDRESS($I50,44))=0,INDIRECT(ADDRESS($I50,38))="UL",ISERROR(SEARCH("Rear",INDIRECT(ADDRESS($I50,33)))),ISERROR(SEARCH("Side",INDIRECT(ADDRESS($I50,33))))),INDIRECT(ADDRESS($I50,COLUMN())),0),0),IF($J50&gt;0,IF(AND(INDIRECT(ADDRESS($J50,44))=0,INDIRECT(ADDRESS($J50,38))="UL",ISERROR(SEARCH("Rear",INDIRECT(ADDRESS($J50,33)))),ISERROR(SEARCH("Side",INDIRECT(ADDRESS($J50,33))))),INDIRECT(ADDRESS($J50,COLUMN())),0),0),IF($K50&gt;0,IF(AND(INDIRECT(ADDRESS($K50,44))=0,INDIRECT(ADDRESS($K50,38))="UL",ISERROR(SEARCH("Rear",INDIRECT(ADDRESS($K50,33)))),ISERROR(SEARCH("Side",INDIRECT(ADDRESS($K50,33))))),INDIRECT(ADDRESS($K50,COLUMN())),0),0),IF($L50&gt;0,IF(AND(INDIRECT(ADDRESS($L50,44))=0,INDIRECT(ADDRESS($L50,38))="UL",ISERROR(SEARCH("Rear",INDIRECT(ADDRESS($L50,33)))),ISERROR(SEARCH("Side",INDIRECT(ADDRESS($L50,33))))),INDIRECT(ADDRESS($L50,COLUMN())),0),0),IF($M50&gt;0,IF(AND(INDIRECT(ADDRESS($M50,44))=0,INDIRECT(ADDRESS($M50,38))="UL",ISERROR(SEARCH("Rear",INDIRECT(ADDRESS($M50,33)))),ISERROR(SEARCH("Side",INDIRECT(ADDRESS($M50,33))))),INDIRECT(ADDRESS($M50,COLUMN())),0),0))</f>
        <v>0.72222222222222221</v>
      </c>
      <c r="AY50" s="58">
        <f t="shared" ca="1" si="19"/>
        <v>1.4999999999999998</v>
      </c>
      <c r="AZ50" s="58">
        <f t="shared" ca="1" si="20"/>
        <v>0.90740740740740733</v>
      </c>
      <c r="BA50" s="58" cm="1">
        <f t="array" aca="1" ref="BA50" ca="1">SUM(IF($C50&gt;0,IF(AND(INDIRECT(ADDRESS($C50,44))=0,INDIRECT(ADDRESS($C50,38))="UL"),INDIRECT(ADDRESS($C50,COLUMN())),0),0),IF($D50&gt;0,IF(AND(INDIRECT(ADDRESS($D50,44))=0,INDIRECT(ADDRESS($D50,38))="UL"),INDIRECT(ADDRESS($D50,COLUMN())),0),0),IF($E50&gt;0,IF(AND(INDIRECT(ADDRESS($E50,44))=0,INDIRECT(ADDRESS($E50,38))="UL"),INDIRECT(ADDRESS($E50,COLUMN())),0),0),IF($F50&gt;0,IF(AND(INDIRECT(ADDRESS($F50,44))=0,INDIRECT(ADDRESS($F50,38))="UL"),INDIRECT(ADDRESS($F50,COLUMN())),0),0),IF($G50&gt;0,IF(AND(INDIRECT(ADDRESS($G50,44))=0,INDIRECT(ADDRESS($G50,38))="UL"),INDIRECT(ADDRESS($G50,COLUMN())),0),0),IF($H50&gt;0,IF(AND(INDIRECT(ADDRESS($H50,44))=0,INDIRECT(ADDRESS($H50,38))="UL"),INDIRECT(ADDRESS($H50,COLUMN())),0),0),IF($I50&gt;0,IF(AND(INDIRECT(ADDRESS($I50,44))=0,INDIRECT(ADDRESS($I50,38))="UL"),INDIRECT(ADDRESS($I50,COLUMN())),0),0),IF($J50&gt;0,IF(AND(INDIRECT(ADDRESS($J50,44))=0,INDIRECT(ADDRESS($J50,38))="UL"),INDIRECT(ADDRESS($J50,COLUMN())),0),0),IF($K50&gt;0,IF(AND(INDIRECT(ADDRESS($K50,44))=0,INDIRECT(ADDRESS($K50,38))="UL"),INDIRECT(ADDRESS($K50,COLUMN())),0),0),IF($L50&gt;0,IF(AND(INDIRECT(ADDRESS($L50,44))=0,INDIRECT(ADDRESS($L50,38))="UL"),INDIRECT(ADDRESS($L50,COLUMN())),0),0),IF($M50&gt;0,IF(AND(INDIRECT(ADDRESS($M50,44))=0,INDIRECT(ADDRESS($M50,38))="UL"),INDIRECT(ADDRESS($M50,COLUMN())),0),0))</f>
        <v>0.50758377425044088</v>
      </c>
      <c r="BB50" s="58" cm="1">
        <f t="array" aca="1" ref="BB50" ca="1">SUM(IF($C50&gt;0,IF(AND(INDIRECT(ADDRESS($C50,44))=0,INDIRECT(ADDRESS($C50,38))="UL"),INDIRECT(ADDRESS($C50,COLUMN())),0),0),IF($D50&gt;0,IF(AND(INDIRECT(ADDRESS($D50,44))=0,INDIRECT(ADDRESS($D50,38))="UL"),INDIRECT(ADDRESS($D50,COLUMN())),0),0),IF($E50&gt;0,IF(AND(INDIRECT(ADDRESS($E50,44))=0,INDIRECT(ADDRESS($E50,38))="UL"),INDIRECT(ADDRESS($E50,COLUMN())),0),0),IF($F50&gt;0,IF(AND(INDIRECT(ADDRESS($F50,44))=0,INDIRECT(ADDRESS($F50,38))="UL"),INDIRECT(ADDRESS($F50,COLUMN())),0),0),IF($G50&gt;0,IF(AND(INDIRECT(ADDRESS($G50,44))=0,INDIRECT(ADDRESS($G50,38))="UL"),INDIRECT(ADDRESS($G50,COLUMN())),0),0),IF($H50&gt;0,IF(AND(INDIRECT(ADDRESS($H50,44))=0,INDIRECT(ADDRESS($H50,38))="UL"),INDIRECT(ADDRESS($H50,COLUMN())),0),0),IF($I50&gt;0,IF(AND(INDIRECT(ADDRESS($I50,44))=0,INDIRECT(ADDRESS($I50,38))="UL"),INDIRECT(ADDRESS($I50,COLUMN())),0),0),IF($J50&gt;0,IF(AND(INDIRECT(ADDRESS($J50,44))=0,INDIRECT(ADDRESS($J50,38))="UL"),INDIRECT(ADDRESS($J50,COLUMN())),0),0),IF($K50&gt;0,IF(AND(INDIRECT(ADDRESS($K50,44))=0,INDIRECT(ADDRESS($K50,38))="UL"),INDIRECT(ADDRESS($K50,COLUMN())),0),0),IF($L50&gt;0,IF(AND(INDIRECT(ADDRESS($L50,44))=0,INDIRECT(ADDRESS($L50,38))="UL"),INDIRECT(ADDRESS($L50,COLUMN())),0),0),IF($M50&gt;0,IF(AND(INDIRECT(ADDRESS($M50,44))=0,INDIRECT(ADDRESS($M50,38))="UL"),INDIRECT(ADDRESS($M50,COLUMN())),0),0))</f>
        <v>0.30864197530864196</v>
      </c>
      <c r="BC50" s="58" cm="1">
        <f t="array" aca="1" ref="BC50" ca="1">SUM(IF($C50&gt;0,IF(AND(INDIRECT(ADDRESS($C50,44))=0,INDIRECT(ADDRESS($C50,38))="UL"),INDIRECT(ADDRESS($C50,COLUMN())),0),0),IF($D50&gt;0,IF(AND(INDIRECT(ADDRESS($D50,44))=0,INDIRECT(ADDRESS($D50,38))="UL"),INDIRECT(ADDRESS($D50,COLUMN())),0),0),IF($E50&gt;0,IF(AND(INDIRECT(ADDRESS($E50,44))=0,INDIRECT(ADDRESS($E50,38))="UL"),INDIRECT(ADDRESS($E50,COLUMN())),0),0),IF($F50&gt;0,IF(AND(INDIRECT(ADDRESS($F50,44))=0,INDIRECT(ADDRESS($F50,38))="UL"),INDIRECT(ADDRESS($F50,COLUMN())),0),0),IF($G50&gt;0,IF(AND(INDIRECT(ADDRESS($G50,44))=0,INDIRECT(ADDRESS($G50,38))="UL"),INDIRECT(ADDRESS($G50,COLUMN())),0),0),IF($H50&gt;0,IF(AND(INDIRECT(ADDRESS($H50,44))=0,INDIRECT(ADDRESS($H50,38))="UL"),INDIRECT(ADDRESS($H50,COLUMN())),0),0),IF($I50&gt;0,IF(AND(INDIRECT(ADDRESS($I50,44))=0,INDIRECT(ADDRESS($I50,38))="UL"),INDIRECT(ADDRESS($I50,COLUMN())),0),0),IF($J50&gt;0,IF(AND(INDIRECT(ADDRESS($J50,44))=0,INDIRECT(ADDRESS($J50,38))="UL"),INDIRECT(ADDRESS($J50,COLUMN())),0),0),IF($K50&gt;0,IF(AND(INDIRECT(ADDRESS($K50,44))=0,INDIRECT(ADDRESS($K50,38))="UL"),INDIRECT(ADDRESS($K50,COLUMN())),0),0),IF($L50&gt;0,IF(AND(INDIRECT(ADDRESS($L50,44))=0,INDIRECT(ADDRESS($L50,38))="UL"),INDIRECT(ADDRESS($L50,COLUMN())),0),0),IF($M50&gt;0,IF(AND(INDIRECT(ADDRESS($M50,44))=0,INDIRECT(ADDRESS($M50,38))="UL"),INDIRECT(ADDRESS($M50,COLUMN())),0),0))</f>
        <v>0.34109347442680776</v>
      </c>
      <c r="BD50" s="58" cm="1">
        <f t="array" aca="1" ref="BD50" ca="1">SUM(IF($C50&gt;0,IF(AND(INDIRECT(ADDRESS($C50,44))=0,INDIRECT(ADDRESS($C50,38))="UL"),INDIRECT(ADDRESS($C50,COLUMN())),0),0),IF($D50&gt;0,IF(AND(INDIRECT(ADDRESS($D50,44))=0,INDIRECT(ADDRESS($D50,38))="UL"),INDIRECT(ADDRESS($D50,COLUMN())),0),0),IF($E50&gt;0,IF(AND(INDIRECT(ADDRESS($E50,44))=0,INDIRECT(ADDRESS($E50,38))="UL"),INDIRECT(ADDRESS($E50,COLUMN())),0),0),IF($F50&gt;0,IF(AND(INDIRECT(ADDRESS($F50,44))=0,INDIRECT(ADDRESS($F50,38))="UL"),INDIRECT(ADDRESS($F50,COLUMN())),0),0),IF($G50&gt;0,IF(AND(INDIRECT(ADDRESS($G50,44))=0,INDIRECT(ADDRESS($G50,38))="UL"),INDIRECT(ADDRESS($G50,COLUMN())),0),0),IF($H50&gt;0,IF(AND(INDIRECT(ADDRESS($H50,44))=0,INDIRECT(ADDRESS($H50,38))="UL"),INDIRECT(ADDRESS($H50,COLUMN())),0),0),IF($I50&gt;0,IF(AND(INDIRECT(ADDRESS($I50,44))=0,INDIRECT(ADDRESS($I50,38))="UL"),INDIRECT(ADDRESS($I50,COLUMN())),0),0),IF($J50&gt;0,IF(AND(INDIRECT(ADDRESS($J50,44))=0,INDIRECT(ADDRESS($J50,38))="UL"),INDIRECT(ADDRESS($J50,COLUMN())),0),0),IF($K50&gt;0,IF(AND(INDIRECT(ADDRESS($K50,44))=0,INDIRECT(ADDRESS($K50,38))="UL"),INDIRECT(ADDRESS($K50,COLUMN())),0),0),IF($L50&gt;0,IF(AND(INDIRECT(ADDRESS($L50,44))=0,INDIRECT(ADDRESS($L50,38))="UL"),INDIRECT(ADDRESS($L50,COLUMN())),0),0),IF($M50&gt;0,IF(AND(INDIRECT(ADDRESS($M50,44))=0,INDIRECT(ADDRESS($M50,38))="UL"),INDIRECT(ADDRESS($M50,COLUMN())),0),0))</f>
        <v>0.52592592592592591</v>
      </c>
      <c r="BE50" s="57">
        <f t="shared" ca="1" si="21"/>
        <v>0.34109347442680776</v>
      </c>
      <c r="BF50" s="57" cm="1">
        <f t="array" aca="1" ref="BF50" ca="1">SUM(IF($C50&gt;0,IF(INDIRECT(ADDRESS($C50,45))=1,INDIRECT(ADDRESS($C50,52))*INDIRECT(ADDRESS($C50,42))/5,0),0), IF($D50&gt;0,IF(INDIRECT(ADDRESS($D50,45))=1,INDIRECT(ADDRESS($D50,52))*INDIRECT(ADDRESS($D50,42))/5,0),0), IF($E50&gt;0,IF(INDIRECT(ADDRESS($E50,45))=1,INDIRECT(ADDRESS($E50,52))*INDIRECT(ADDRESS($E50,42))/5,0),0), IF($F50&gt;0,IF(INDIRECT(ADDRESS($F50,45))=1,INDIRECT(ADDRESS($F50,52))*INDIRECT(ADDRESS($F50,42))/5,0),0), IF($G50&gt;0,IF(INDIRECT(ADDRESS($G50,45))=1,INDIRECT(ADDRESS($G50,52))*INDIRECT(ADDRESS($G50,42))/5,0),0), IF($H50&gt;0,IF(INDIRECT(ADDRESS($H50,45))=1,INDIRECT(ADDRESS($H50,52))*INDIRECT(ADDRESS($H50,42))/5,0),0)
)*$BF$296/100</f>
        <v>0</v>
      </c>
      <c r="BG50" s="19">
        <v>1</v>
      </c>
      <c r="BH50" s="57" cm="1">
        <f t="array" aca="1" ref="BH50" ca="1">SUM(IF($C50&gt;0,IF(AND(INDIRECT(ADDRESS($C50,44))=0,INDIRECT(ADDRESS($C50,38))&lt;&gt;"UL"),INDIRECT(ADDRESS($C50,COLUMN()-12)),0),0), IF($D50&gt;0,IF(AND(INDIRECT(ADDRESS($D50,44))=0,INDIRECT(ADDRESS($D50,38))&lt;&gt;"UL"),INDIRECT(ADDRESS($D50,COLUMN()-12)),0),0), IF($E50&gt;0,IF(AND(INDIRECT(ADDRESS($E50,44))=0,INDIRECT(ADDRESS($E50,38))&lt;&gt;"UL"),INDIRECT(ADDRESS($E50,COLUMN()-12)),0),0), IF($F50&gt;0,IF(AND(INDIRECT(ADDRESS($F50,44))=0,INDIRECT(ADDRESS($F50,38))&lt;&gt;"UL"),INDIRECT(ADDRESS($F50,COLUMN()-12)),0),0), IF($G50&gt;0,IF(AND(INDIRECT(ADDRESS($G50,44))=0,INDIRECT(ADDRESS($G50,38))&lt;&gt;"UL"),INDIRECT(ADDRESS($G50,COLUMN()-12)),0),0), IF($H50&gt;0,IF(AND(INDIRECT(ADDRESS($H50,44))=0,INDIRECT(ADDRESS($H50,38))&lt;&gt;"UL"),INDIRECT(ADDRESS($H50,COLUMN()-12)),0),0), IF($I50&gt;0,IF(AND(INDIRECT(ADDRESS($I50,44))=0,INDIRECT(ADDRESS($I50,38))&lt;&gt;"UL"),INDIRECT(ADDRESS($I50,COLUMN()-12)),0),0), IF($J50&gt;0,IF(AND(INDIRECT(ADDRESS($J50,44))=0,INDIRECT(ADDRESS($J50,38))&lt;&gt;"UL"),INDIRECT(ADDRESS($J50,COLUMN()-12)),0),0), IF($K50&gt;0,IF(AND(INDIRECT(ADDRESS($K50,44))=0,INDIRECT(ADDRESS($K50,38))&lt;&gt;"UL"),INDIRECT(ADDRESS($K50,COLUMN()-12)),0),0), IF($L50&gt;0,IF(AND(INDIRECT(ADDRESS($L50,44))=0,INDIRECT(ADDRESS($L50,38))&lt;&gt;"UL"),INDIRECT(ADDRESS($L50,COLUMN()-12)),0),0), IF($M50&gt;0,IF(AND(INDIRECT(ADDRESS($M50,44))=0,INDIRECT(ADDRESS($M50,38))&lt;&gt;"UL"),INDIRECT(ADDRESS($M50,COLUMN()-12)),0),0))</f>
        <v>0</v>
      </c>
      <c r="BI50" s="57" cm="1">
        <f t="array" aca="1" ref="BI50" ca="1">SUM(IF($C50&gt;0,IF(AND(INDIRECT(ADDRESS($C50,44))=0,INDIRECT(ADDRESS($C50,38))&lt;&gt;"UL"),INDIRECT(ADDRESS($C50,COLUMN()-12)),0),0), IF($D50&gt;0,IF(AND(INDIRECT(ADDRESS($D50,44))=0,INDIRECT(ADDRESS($D50,38))&lt;&gt;"UL"),INDIRECT(ADDRESS($D50,COLUMN()-12)),0),0), IF($E50&gt;0,IF(AND(INDIRECT(ADDRESS($E50,44))=0,INDIRECT(ADDRESS($E50,38))&lt;&gt;"UL"),INDIRECT(ADDRESS($E50,COLUMN()-12)),0),0), IF($F50&gt;0,IF(AND(INDIRECT(ADDRESS($F50,44))=0,INDIRECT(ADDRESS($F50,38))&lt;&gt;"UL"),INDIRECT(ADDRESS($F50,COLUMN()-12)),0),0), IF($G50&gt;0,IF(AND(INDIRECT(ADDRESS($G50,44))=0,INDIRECT(ADDRESS($G50,38))&lt;&gt;"UL"),INDIRECT(ADDRESS($G50,COLUMN()-12)),0),0), IF($H50&gt;0,IF(AND(INDIRECT(ADDRESS($H50,44))=0,INDIRECT(ADDRESS($H50,38))&lt;&gt;"UL"),INDIRECT(ADDRESS($H50,COLUMN()-12)),0),0), IF($I50&gt;0,IF(AND(INDIRECT(ADDRESS($I50,44))=0,INDIRECT(ADDRESS($I50,38))&lt;&gt;"UL"),INDIRECT(ADDRESS($I50,COLUMN()-12)),0),0), IF($J50&gt;0,IF(AND(INDIRECT(ADDRESS($J50,44))=0,INDIRECT(ADDRESS($J50,38))&lt;&gt;"UL"),INDIRECT(ADDRESS($J50,COLUMN()-12)),0),0), IF($K50&gt;0,IF(AND(INDIRECT(ADDRESS($K50,44))=0,INDIRECT(ADDRESS($K50,38))&lt;&gt;"UL"),INDIRECT(ADDRESS($K50,COLUMN()-12)),0),0), IF($L50&gt;0,IF(AND(INDIRECT(ADDRESS($L50,44))=0,INDIRECT(ADDRESS($L50,38))&lt;&gt;"UL"),INDIRECT(ADDRESS($L50,COLUMN()-12)),0),0), IF($M50&gt;0,IF(AND(INDIRECT(ADDRESS($M50,44))=0,INDIRECT(ADDRESS($M50,38))&lt;&gt;"UL"),INDIRECT(ADDRESS($M50,COLUMN()-12)),0),0))</f>
        <v>0.55555555555555547</v>
      </c>
      <c r="BJ50" s="57" cm="1">
        <f t="array" aca="1" ref="BJ50" ca="1">SUM(IF($C50&gt;0,IF(AND(INDIRECT(ADDRESS($C50,44))=0,INDIRECT(ADDRESS($C50,38))&lt;&gt;"UL"),INDIRECT(ADDRESS($C50,COLUMN()-12)),0),0), IF($D50&gt;0,IF(AND(INDIRECT(ADDRESS($D50,44))=0,INDIRECT(ADDRESS($D50,38))&lt;&gt;"UL"),INDIRECT(ADDRESS($D50,COLUMN()-12)),0),0), IF($E50&gt;0,IF(AND(INDIRECT(ADDRESS($E50,44))=0,INDIRECT(ADDRESS($E50,38))&lt;&gt;"UL"),INDIRECT(ADDRESS($E50,COLUMN()-12)),0),0), IF($F50&gt;0,IF(AND(INDIRECT(ADDRESS($F50,44))=0,INDIRECT(ADDRESS($F50,38))&lt;&gt;"UL"),INDIRECT(ADDRESS($F50,COLUMN()-12)),0),0), IF($G50&gt;0,IF(AND(INDIRECT(ADDRESS($G50,44))=0,INDIRECT(ADDRESS($G50,38))&lt;&gt;"UL"),INDIRECT(ADDRESS($G50,COLUMN()-12)),0),0), IF($H50&gt;0,IF(AND(INDIRECT(ADDRESS($H50,44))=0,INDIRECT(ADDRESS($H50,38))&lt;&gt;"UL"),INDIRECT(ADDRESS($H50,COLUMN()-12)),0),0), IF($I50&gt;0,IF(AND(INDIRECT(ADDRESS($I50,44))=0,INDIRECT(ADDRESS($I50,38))&lt;&gt;"UL"),INDIRECT(ADDRESS($I50,COLUMN()-12)),0),0), IF($J50&gt;0,IF(AND(INDIRECT(ADDRESS($J50,44))=0,INDIRECT(ADDRESS($J50,38))&lt;&gt;"UL"),INDIRECT(ADDRESS($J50,COLUMN()-12)),0),0), IF($K50&gt;0,IF(AND(INDIRECT(ADDRESS($K50,44))=0,INDIRECT(ADDRESS($K50,38))&lt;&gt;"UL"),INDIRECT(ADDRESS($K50,COLUMN()-12)),0),0), IF($L50&gt;0,IF(AND(INDIRECT(ADDRESS($L50,44))=0,INDIRECT(ADDRESS($L50,38))&lt;&gt;"UL"),INDIRECT(ADDRESS($L50,COLUMN()-12)),0),0), IF($M50&gt;0,IF(AND(INDIRECT(ADDRESS($M50,44))=0,INDIRECT(ADDRESS($M50,38))&lt;&gt;"UL"),INDIRECT(ADDRESS($M50,COLUMN()-12)),0),0))</f>
        <v>0.55555555555555547</v>
      </c>
      <c r="BK50" s="57">
        <f t="shared" ca="1" si="32"/>
        <v>0.55555555555555547</v>
      </c>
      <c r="BL50" s="58">
        <f t="shared" ca="1" si="33"/>
        <v>0.37037037037037029</v>
      </c>
      <c r="BM50" s="57" cm="1">
        <f t="array" aca="1" ref="BM50" ca="1">SUM(IF($C50&gt;0,IF(AND(INDIRECT(ADDRESS($C50,44))=0,INDIRECT(ADDRESS($C50,38))&lt;&gt;"UL"),INDIRECT(ADDRESS($C50,COLUMN()-12)),0),0), IF($D50&gt;0,IF(AND(INDIRECT(ADDRESS($D50,44))=0,INDIRECT(ADDRESS($D50,38))&lt;&gt;"UL"),INDIRECT(ADDRESS($D50,COLUMN()-12)),0),0), IF($E50&gt;0,IF(AND(INDIRECT(ADDRESS($E50,44))=0,INDIRECT(ADDRESS($E50,38))&lt;&gt;"UL"),INDIRECT(ADDRESS($E50,COLUMN()-12)),0),0), IF($F50&gt;0,IF(AND(INDIRECT(ADDRESS($F50,44))=0,INDIRECT(ADDRESS($F50,38))&lt;&gt;"UL"),INDIRECT(ADDRESS($F50,COLUMN()-12)),0),0), IF($G50&gt;0,IF(AND(INDIRECT(ADDRESS($G50,44))=0,INDIRECT(ADDRESS($G50,38))&lt;&gt;"UL"),INDIRECT(ADDRESS($G50,COLUMN()-12)),0),0), IF($H50&gt;0,IF(AND(INDIRECT(ADDRESS($H50,44))=0,INDIRECT(ADDRESS($H50,38))&lt;&gt;"UL"),INDIRECT(ADDRESS($H50,COLUMN()-12)),0),0), IF($I50&gt;0,IF(AND(INDIRECT(ADDRESS($I50,44))=0,INDIRECT(ADDRESS($I50,38))&lt;&gt;"UL"),INDIRECT(ADDRESS($I50,COLUMN()-12)),0),0), IF($J50&gt;0,IF(AND(INDIRECT(ADDRESS($J50,44))=0,INDIRECT(ADDRESS($J50,38))&lt;&gt;"UL"),INDIRECT(ADDRESS($J50,COLUMN()-12)),0),0), IF($K50&gt;0,IF(AND(INDIRECT(ADDRESS($K50,44))=0,INDIRECT(ADDRESS($K50,38))&lt;&gt;"UL"),INDIRECT(ADDRESS($K50,COLUMN()-11)),0),0), IF($L50&gt;0,IF(AND(INDIRECT(ADDRESS($L50,44))=0,INDIRECT(ADDRESS($L50,38))&lt;&gt;"UL"),INDIRECT(ADDRESS($L50,COLUMN()-11)),0),0), IF($M50&gt;0,IF(AND(INDIRECT(ADDRESS($M50,44))=0,INDIRECT(ADDRESS($M50,38))&lt;&gt;"UL"),INDIRECT(ADDRESS($M50,COLUMN()-11)),0),0))</f>
        <v>0.22222222222222218</v>
      </c>
      <c r="BN50" s="57" cm="1">
        <f t="array" aca="1" ref="BN50" ca="1">SUM(IF($C50&gt;0,IF(AND(INDIRECT(ADDRESS($C50,44))=0,INDIRECT(ADDRESS($C50,38))&lt;&gt;"UL"),INDIRECT(ADDRESS($C50,COLUMN()-12)),0),0), IF($D50&gt;0,IF(AND(INDIRECT(ADDRESS($D50,44))=0,INDIRECT(ADDRESS($D50,38))&lt;&gt;"UL"),INDIRECT(ADDRESS($D50,COLUMN()-12)),0),0), IF($E50&gt;0,IF(AND(INDIRECT(ADDRESS($E50,44))=0,INDIRECT(ADDRESS($E50,38))&lt;&gt;"UL"),INDIRECT(ADDRESS($E50,COLUMN()-12)),0),0), IF($F50&gt;0,IF(AND(INDIRECT(ADDRESS($F50,44))=0,INDIRECT(ADDRESS($F50,38))&lt;&gt;"UL"),INDIRECT(ADDRESS($F50,COLUMN()-12)),0),0), IF($G50&gt;0,IF(AND(INDIRECT(ADDRESS($G50,44))=0,INDIRECT(ADDRESS($G50,38))&lt;&gt;"UL"),INDIRECT(ADDRESS($G50,COLUMN()-12)),0),0), IF($H50&gt;0,IF(AND(INDIRECT(ADDRESS($H50,44))=0,INDIRECT(ADDRESS($H50,38))&lt;&gt;"UL"),INDIRECT(ADDRESS($H50,COLUMN()-12)),0),0), IF($I50&gt;0,IF(AND(INDIRECT(ADDRESS($I50,44))=0,INDIRECT(ADDRESS($I50,38))&lt;&gt;"UL"),INDIRECT(ADDRESS($I50,COLUMN()-12)),0),0), IF($J50&gt;0,IF(AND(INDIRECT(ADDRESS($J50,44))=0,INDIRECT(ADDRESS($J50,38))&lt;&gt;"UL"),INDIRECT(ADDRESS($J50,COLUMN()-12)),0),0), IF($K50&gt;0,IF(AND(INDIRECT(ADDRESS($K50,44))=0,INDIRECT(ADDRESS($K50,38))&lt;&gt;"UL"),INDIRECT(ADDRESS($K50,COLUMN()-11)),0),0), IF($L50&gt;0,IF(AND(INDIRECT(ADDRESS($L50,44))=0,INDIRECT(ADDRESS($L50,38))&lt;&gt;"UL"),INDIRECT(ADDRESS($L50,COLUMN()-11)),0),0), IF($M50&gt;0,IF(AND(INDIRECT(ADDRESS($M50,44))=0,INDIRECT(ADDRESS($M50,38))&lt;&gt;"UL"),INDIRECT(ADDRESS($M50,COLUMN()-11)),0),0))</f>
        <v>7.4074074074074056E-2</v>
      </c>
      <c r="BO50" s="57" cm="1">
        <f t="array" aca="1" ref="BO50" ca="1">SUM(IF($C50&gt;0,IF(AND(INDIRECT(ADDRESS($C50,44))=0,INDIRECT(ADDRESS($C50,38))&lt;&gt;"UL"),INDIRECT(ADDRESS($C50,COLUMN()-12)),0),0), IF($D50&gt;0,IF(AND(INDIRECT(ADDRESS($D50,44))=0,INDIRECT(ADDRESS($D50,38))&lt;&gt;"UL"),INDIRECT(ADDRESS($D50,COLUMN()-12)),0),0), IF($E50&gt;0,IF(AND(INDIRECT(ADDRESS($E50,44))=0,INDIRECT(ADDRESS($E50,38))&lt;&gt;"UL"),INDIRECT(ADDRESS($E50,COLUMN()-12)),0),0), IF($F50&gt;0,IF(AND(INDIRECT(ADDRESS($F50,44))=0,INDIRECT(ADDRESS($F50,38))&lt;&gt;"UL"),INDIRECT(ADDRESS($F50,COLUMN()-12)),0),0), IF($G50&gt;0,IF(AND(INDIRECT(ADDRESS($G50,44))=0,INDIRECT(ADDRESS($G50,38))&lt;&gt;"UL"),INDIRECT(ADDRESS($G50,COLUMN()-12)),0),0), IF($H50&gt;0,IF(AND(INDIRECT(ADDRESS($H50,44))=0,INDIRECT(ADDRESS($H50,38))&lt;&gt;"UL"),INDIRECT(ADDRESS($H50,COLUMN()-12)),0),0), IF($I50&gt;0,IF(AND(INDIRECT(ADDRESS($I50,44))=0,INDIRECT(ADDRESS($I50,38))&lt;&gt;"UL"),INDIRECT(ADDRESS($I50,COLUMN()-12)),0),0), IF($J50&gt;0,IF(AND(INDIRECT(ADDRESS($J50,44))=0,INDIRECT(ADDRESS($J50,38))&lt;&gt;"UL"),INDIRECT(ADDRESS($J50,COLUMN()-12)),0),0), IF($K50&gt;0,IF(AND(INDIRECT(ADDRESS($K50,44))=0,INDIRECT(ADDRESS($K50,38))&lt;&gt;"UL"),INDIRECT(ADDRESS($K50,COLUMN()-11)),0),0), IF($L50&gt;0,IF(AND(INDIRECT(ADDRESS($L50,44))=0,INDIRECT(ADDRESS($L50,38))&lt;&gt;"UL"),INDIRECT(ADDRESS($L50,COLUMN()-11)),0),0), IF($M50&gt;0,IF(AND(INDIRECT(ADDRESS($M50,44))=0,INDIRECT(ADDRESS($M50,38))&lt;&gt;"UL"),INDIRECT(ADDRESS($M50,COLUMN()-11)),0),0))</f>
        <v>0.14814814814814811</v>
      </c>
      <c r="BP50" s="57" cm="1">
        <f t="array" aca="1" ref="BP50" ca="1">SUM(IF($C50&gt;0,IF(AND(INDIRECT(ADDRESS($C50,44))=0,INDIRECT(ADDRESS($C50,38))&lt;&gt;"UL"),INDIRECT(ADDRESS($C50,COLUMN()-12)),0),0), IF($D50&gt;0,IF(AND(INDIRECT(ADDRESS($D50,44))=0,INDIRECT(ADDRESS($D50,38))&lt;&gt;"UL"),INDIRECT(ADDRESS($D50,COLUMN()-12)),0),0), IF($E50&gt;0,IF(AND(INDIRECT(ADDRESS($E50,44))=0,INDIRECT(ADDRESS($E50,38))&lt;&gt;"UL"),INDIRECT(ADDRESS($E50,COLUMN()-12)),0),0), IF($F50&gt;0,IF(AND(INDIRECT(ADDRESS($F50,44))=0,INDIRECT(ADDRESS($F50,38))&lt;&gt;"UL"),INDIRECT(ADDRESS($F50,COLUMN()-12)),0),0), IF($G50&gt;0,IF(AND(INDIRECT(ADDRESS($G50,44))=0,INDIRECT(ADDRESS($G50,38))&lt;&gt;"UL"),INDIRECT(ADDRESS($G50,COLUMN()-12)),0),0), IF($H50&gt;0,IF(AND(INDIRECT(ADDRESS($H50,44))=0,INDIRECT(ADDRESS($H50,38))&lt;&gt;"UL"),INDIRECT(ADDRESS($H50,COLUMN()-12)),0),0), IF($I50&gt;0,IF(AND(INDIRECT(ADDRESS($I50,44))=0,INDIRECT(ADDRESS($I50,38))&lt;&gt;"UL"),INDIRECT(ADDRESS($I50,COLUMN()-12)),0),0), IF($J50&gt;0,IF(AND(INDIRECT(ADDRESS($J50,44))=0,INDIRECT(ADDRESS($J50,38))&lt;&gt;"UL"),INDIRECT(ADDRESS($J50,COLUMN()-12)),0),0), IF($K50&gt;0,IF(AND(INDIRECT(ADDRESS($K50,44))=0,INDIRECT(ADDRESS($K50,38))&lt;&gt;"UL"),INDIRECT(ADDRESS($K50,COLUMN()-11)),0),0), IF($L50&gt;0,IF(AND(INDIRECT(ADDRESS($L50,44))=0,INDIRECT(ADDRESS($L50,38))&lt;&gt;"UL"),INDIRECT(ADDRESS($L50,COLUMN()-11)),0),0), IF($M50&gt;0,IF(AND(INDIRECT(ADDRESS($M50,44))=0,INDIRECT(ADDRESS($M50,38))&lt;&gt;"UL"),INDIRECT(ADDRESS($M50,COLUMN()-11)),0),0))</f>
        <v>0.14814814814814811</v>
      </c>
      <c r="BQ50" s="57">
        <f t="shared" ca="1" si="34"/>
        <v>0.14814814814814811</v>
      </c>
      <c r="BR50" s="161">
        <f t="shared" ca="1" si="22"/>
        <v>79.458407819078019</v>
      </c>
      <c r="BS50" s="59"/>
      <c r="BT50" s="56">
        <f t="shared" ca="1" si="23"/>
        <v>2.9467261967698875</v>
      </c>
      <c r="BU50" s="64">
        <f t="shared" ca="1" si="24"/>
        <v>8.9294733235451132E-2</v>
      </c>
      <c r="BV50" s="57" t="s">
        <v>34</v>
      </c>
      <c r="BW50" s="57" cm="1">
        <f t="array" aca="1" ref="BW50" ca="1">SUM(IF($C50&gt;0,IF(AND(INDIRECT(ADDRESS($C50,44))=0,INDIRECT(ADDRESS($C50,38))="UL",ISERROR(SEARCH("Rear",INDIRECT(ADDRESS($C50,33)))),ISERROR(SEARCH("Side",INDIRECT(ADDRESS($C50,33))))),INDIRECT(ADDRESS($C50,COLUMN())),0),0),IF($D50&gt;0,IF(AND(INDIRECT(ADDRESS($D50,44))=0,INDIRECT(ADDRESS($D50,38))="UL",ISERROR(SEARCH("Rear",INDIRECT(ADDRESS($D50,33)))),ISERROR(SEARCH("Side",INDIRECT(ADDRESS($D50,33))))),INDIRECT(ADDRESS($D50,COLUMN())),0),0),IF($E50&gt;0,IF(AND(INDIRECT(ADDRESS($E50,44))=0,INDIRECT(ADDRESS($E50,38))="UL",ISERROR(SEARCH("Rear",INDIRECT(ADDRESS($E50,33)))),ISERROR(SEARCH("Side",INDIRECT(ADDRESS($E50,33))))),INDIRECT(ADDRESS($E50,COLUMN())),0),0),IF($F50&gt;0,IF(AND(INDIRECT(ADDRESS($F50,44))=0,INDIRECT(ADDRESS($F50,38))="UL",ISERROR(SEARCH("Rear",INDIRECT(ADDRESS($F50,33)))),ISERROR(SEARCH("Side",INDIRECT(ADDRESS($F50,33))))),INDIRECT(ADDRESS($F50,COLUMN())),0),0),IF($G50&gt;0,IF(AND(INDIRECT(ADDRESS($G50,44))=0,INDIRECT(ADDRESS($G50,38))="UL",ISERROR(SEARCH("Rear",INDIRECT(ADDRESS($G50,33)))),ISERROR(SEARCH("Side",INDIRECT(ADDRESS($G50,33))))),INDIRECT(ADDRESS($G50,COLUMN())),0),0),IF($H50&gt;0,IF(AND(INDIRECT(ADDRESS($H50,44))=0,INDIRECT(ADDRESS($H50,38))="UL",ISERROR(SEARCH("Rear",INDIRECT(ADDRESS($H50,33)))),ISERROR(SEARCH("Side",INDIRECT(ADDRESS($H50,33))))),INDIRECT(ADDRESS($H50,COLUMN())),0),0),IF($I50&gt;0,IF(AND(INDIRECT(ADDRESS($I50,44))=0,INDIRECT(ADDRESS($I50,38))="UL",ISERROR(SEARCH("Rear",INDIRECT(ADDRESS($I50,33)))),ISERROR(SEARCH("Side",INDIRECT(ADDRESS($I50,33))))),INDIRECT(ADDRESS($I50,COLUMN())),0),0),IF($J50&gt;0,IF(AND(INDIRECT(ADDRESS($J50,44))=0,INDIRECT(ADDRESS($J50,38))="UL",ISERROR(SEARCH("Rear",INDIRECT(ADDRESS($J50,33)))),ISERROR(SEARCH("Side",INDIRECT(ADDRESS($J50,33))))),INDIRECT(ADDRESS($J50,COLUMN())),0),0),IF($K50&gt;0,IF(AND(INDIRECT(ADDRESS($K50,44))=0,INDIRECT(ADDRESS($K50,38))="UL",ISERROR(SEARCH("Rear",INDIRECT(ADDRESS($K50,33)))),ISERROR(SEARCH("Side",INDIRECT(ADDRESS($K50,33))))),INDIRECT(ADDRESS($K50,COLUMN())),0),0),IF($L50&gt;0,IF(AND(INDIRECT(ADDRESS($L50,44))=0,INDIRECT(ADDRESS($L50,38))="UL",ISERROR(SEARCH("Rear",INDIRECT(ADDRESS($L50,33)))),ISERROR(SEARCH("Side",INDIRECT(ADDRESS($L50,33))))),INDIRECT(ADDRESS($L50,COLUMN())),0),0),IF($M50&gt;0,IF(AND(INDIRECT(ADDRESS($M50,44))=0,INDIRECT(ADDRESS($M50,38))="UL",ISERROR(SEARCH("Rear",INDIRECT(ADDRESS($M50,33)))),ISERROR(SEARCH("Side",INDIRECT(ADDRESS($M50,33))))),INDIRECT(ADDRESS($M50,COLUMN())),0),0))</f>
        <v>0.88888888888888884</v>
      </c>
      <c r="BX50" s="57">
        <f t="shared" ca="1" si="25"/>
        <v>0.88888888888888884</v>
      </c>
      <c r="BY50" s="57" cm="1">
        <f t="array" aca="1" ref="BY50" ca="1">SUM(IF($C50&gt;0,IF(AND(INDIRECT(ADDRESS($C50,44))=0,INDIRECT(ADDRESS($C50,38))="UL"),INDIRECT(ADDRESS($C50,COLUMN())),0),0),IF($D50&gt;0,IF(AND(INDIRECT(ADDRESS($D50,44))=0,INDIRECT(ADDRESS($D50,38))="UL"),INDIRECT(ADDRESS($D50,COLUMN())),0),0),IF($E50&gt;0,IF(AND(INDIRECT(ADDRESS($E50,44))=0,INDIRECT(ADDRESS($E50,38))="UL"),INDIRECT(ADDRESS($E50,COLUMN())),0),0),IF($F50&gt;0,IF(AND(INDIRECT(ADDRESS($F50,44))=0,INDIRECT(ADDRESS($F50,38))="UL"),INDIRECT(ADDRESS($F50,COLUMN())),0),0),IF($G50&gt;0,IF(AND(INDIRECT(ADDRESS($G50,44))=0,INDIRECT(ADDRESS($G50,38))="UL"),INDIRECT(ADDRESS($G50,COLUMN())),0),0),IF($H50&gt;0,IF(AND(INDIRECT(ADDRESS($H50,44))=0,INDIRECT(ADDRESS($H50,38))="UL"),INDIRECT(ADDRESS($H50,COLUMN())),0),0),IF($I50&gt;0,IF(AND(INDIRECT(ADDRESS($I50,44))=0,INDIRECT(ADDRESS($I50,38))="UL"),INDIRECT(ADDRESS($I50,COLUMN())),0),0),IF($J50&gt;0,IF(AND(INDIRECT(ADDRESS($J50,44))=0,INDIRECT(ADDRESS($J50,38))="UL"),INDIRECT(ADDRESS($J50,COLUMN())),0),0),IF($K50&gt;0,IF(AND(INDIRECT(ADDRESS($K50,44))=0,INDIRECT(ADDRESS($K50,38))="UL"),INDIRECT(ADDRESS($K50,COLUMN())),0),0),IF($L50&gt;0,IF(AND(INDIRECT(ADDRESS($L50,44))=0,INDIRECT(ADDRESS($L50,38))="UL"),INDIRECT(ADDRESS($L50,COLUMN())),0),0),IF($M50&gt;0,IF(AND(INDIRECT(ADDRESS($M50,44))=0,INDIRECT(ADDRESS($M50,38))="UL"),INDIRECT(ADDRESS($M50,COLUMN())),0),0))</f>
        <v>0.30452674897119342</v>
      </c>
      <c r="BZ50" s="57" cm="1">
        <f t="array" aca="1" ref="BZ50" ca="1">SUM(IF($C50&gt;0,IF(AND(INDIRECT(ADDRESS($C50,44))=0,INDIRECT(ADDRESS($C50,38))="UL"),INDIRECT(ADDRESS($C50,COLUMN())),0),0),IF($D50&gt;0,IF(AND(INDIRECT(ADDRESS($D50,44))=0,INDIRECT(ADDRESS($D50,38))="UL"),INDIRECT(ADDRESS($D50,COLUMN())),0),0),IF($E50&gt;0,IF(AND(INDIRECT(ADDRESS($E50,44))=0,INDIRECT(ADDRESS($E50,38))="UL"),INDIRECT(ADDRESS($E50,COLUMN())),0),0),IF($F50&gt;0,IF(AND(INDIRECT(ADDRESS($F50,44))=0,INDIRECT(ADDRESS($F50,38))="UL"),INDIRECT(ADDRESS($F50,COLUMN())),0),0),IF($G50&gt;0,IF(AND(INDIRECT(ADDRESS($G50,44))=0,INDIRECT(ADDRESS($G50,38))="UL"),INDIRECT(ADDRESS($G50,COLUMN())),0),0),IF($H50&gt;0,IF(AND(INDIRECT(ADDRESS($H50,44))=0,INDIRECT(ADDRESS($H50,38))="UL"),INDIRECT(ADDRESS($H50,COLUMN())),0),0),IF($I50&gt;0,IF(AND(INDIRECT(ADDRESS($I50,44))=0,INDIRECT(ADDRESS($I50,38))="UL"),INDIRECT(ADDRESS($I50,COLUMN())),0),0),IF($J50&gt;0,IF(AND(INDIRECT(ADDRESS($J50,44))=0,INDIRECT(ADDRESS($J50,38))="UL"),INDIRECT(ADDRESS($J50,COLUMN())),0),0),IF($K50&gt;0,IF(AND(INDIRECT(ADDRESS($K50,44))=0,INDIRECT(ADDRESS($K50,38))="UL"),INDIRECT(ADDRESS($K50,COLUMN())),0),0),IF($L50&gt;0,IF(AND(INDIRECT(ADDRESS($L50,44))=0,INDIRECT(ADDRESS($L50,38))="UL"),INDIRECT(ADDRESS($L50,COLUMN())),0),0),IF($M50&gt;0,IF(AND(INDIRECT(ADDRESS($M50,44))=0,INDIRECT(ADDRESS($M50,38))="UL"),INDIRECT(ADDRESS($M50,COLUMN())),0),0))</f>
        <v>0.23251028806584362</v>
      </c>
      <c r="CA50" s="57">
        <f t="shared" ca="1" si="26"/>
        <v>0.23251028806584362</v>
      </c>
      <c r="CB50" s="57" cm="1">
        <f t="array" aca="1" ref="CB50" ca="1">SUM(IF($C50&gt;0,IF(AND(INDIRECT(ADDRESS($C50,44))=0,INDIRECT(ADDRESS($C50,38))&lt;&gt;"UL"),INDIRECT(ADDRESS($C50,COLUMN())),0),0),IF($D50&gt;0,IF(AND(INDIRECT(ADDRESS($D50,44))=0,INDIRECT(ADDRESS($D50,38))&lt;&gt;"UL"),INDIRECT(ADDRESS($D50,COLUMN())),0),0),IF($E50&gt;0,IF(AND(INDIRECT(ADDRESS($E50,44))=0,INDIRECT(ADDRESS($E50,38))&lt;&gt;"UL"),INDIRECT(ADDRESS($E50,COLUMN())),0),0),IF($F50&gt;0,IF(AND(INDIRECT(ADDRESS($F50,44))=0,INDIRECT(ADDRESS($F50,38))&lt;&gt;"UL"),INDIRECT(ADDRESS($F50,COLUMN())),0),0),IF($G50&gt;0,IF(AND(INDIRECT(ADDRESS($G50,44))=0,INDIRECT(ADDRESS($G50,38))&lt;&gt;"UL"),INDIRECT(ADDRESS($G50,COLUMN())),0),0),IF($H50&gt;0,IF(AND(INDIRECT(ADDRESS($H50,44))=0,INDIRECT(ADDRESS($H50,38))&lt;&gt;"UL"),INDIRECT(ADDRESS($H50,COLUMN())),0),0),IF($I50&gt;0,IF(AND(INDIRECT(ADDRESS($I50,44))=0,INDIRECT(ADDRESS($I50,38))&lt;&gt;"UL"),INDIRECT(ADDRESS($I50,COLUMN())),0),0),IF($J50&gt;0,IF(AND(INDIRECT(ADDRESS($J50,44))=0,INDIRECT(ADDRESS($J50,38))&lt;&gt;"UL"),INDIRECT(ADDRESS($J50,COLUMN())),0),0),IF($K50&gt;0,IF(AND(INDIRECT(ADDRESS($K50,44))=0,INDIRECT(ADDRESS($K50,38))&lt;&gt;"UL"),INDIRECT(ADDRESS($K50,COLUMN())),0),0),IF($L50&gt;0,IF(AND(INDIRECT(ADDRESS($L50,44))=0,INDIRECT(ADDRESS($L50,38))&lt;&gt;"UL"),INDIRECT(ADDRESS($L50,COLUMN())),0),0),IF($M50&gt;0,IF(AND(INDIRECT(ADDRESS($M50,44))=0,INDIRECT(ADDRESS($M50,38))&lt;&gt;"UL"),INDIRECT(ADDRESS($M50,COLUMN())),0),0))</f>
        <v>0.27777777777777773</v>
      </c>
      <c r="CC50" s="57">
        <f t="shared" ca="1" si="27"/>
        <v>0.27777777777777773</v>
      </c>
      <c r="CD50" s="57" cm="1">
        <f t="array" aca="1" ref="CD50" ca="1">SUM(IF($C50&gt;0,IF(AND(INDIRECT(ADDRESS($C50,44))=0,INDIRECT(ADDRESS($C50,38))&lt;&gt;"UL"),INDIRECT(ADDRESS($C50,COLUMN())),0),0),IF($D50&gt;0,IF(AND(INDIRECT(ADDRESS($D50,44))=0,INDIRECT(ADDRESS($D50,38))&lt;&gt;"UL"),INDIRECT(ADDRESS($D50,COLUMN())),0),0),IF($E50&gt;0,IF(AND(INDIRECT(ADDRESS($E50,44))=0,INDIRECT(ADDRESS($E50,38))&lt;&gt;"UL"),INDIRECT(ADDRESS($E50,COLUMN())),0),0),IF($F50&gt;0,IF(AND(INDIRECT(ADDRESS($F50,44))=0,INDIRECT(ADDRESS($F50,38))&lt;&gt;"UL"),INDIRECT(ADDRESS($F50,COLUMN())),0),0),IF($G50&gt;0,IF(AND(INDIRECT(ADDRESS($G50,44))=0,INDIRECT(ADDRESS($G50,38))&lt;&gt;"UL"),INDIRECT(ADDRESS($G50,COLUMN())),0),0),IF($H50&gt;0,IF(AND(INDIRECT(ADDRESS($H50,44))=0,INDIRECT(ADDRESS($H50,38))&lt;&gt;"UL"),INDIRECT(ADDRESS($H50,COLUMN())),0),0),IF($I50&gt;0,IF(AND(INDIRECT(ADDRESS($I50,44))=0,INDIRECT(ADDRESS($I50,38))&lt;&gt;"UL"),INDIRECT(ADDRESS($I50,COLUMN())),0),0),IF($J50&gt;0,IF(AND(INDIRECT(ADDRESS($J50,44))=0,INDIRECT(ADDRESS($J50,38))&lt;&gt;"UL"),INDIRECT(ADDRESS($J50,COLUMN())),0),0),IF($K50&gt;0,IF(AND(INDIRECT(ADDRESS($K50,44))=0,INDIRECT(ADDRESS($K50,38))&lt;&gt;"UL"),INDIRECT(ADDRESS($K50,COLUMN())),0),0),IF($L50&gt;0,IF(AND(INDIRECT(ADDRESS($L50,44))=0,INDIRECT(ADDRESS($L50,38))&lt;&gt;"UL"),INDIRECT(ADDRESS($L50,COLUMN())),0),0),IF($M50&gt;0,IF(AND(INDIRECT(ADDRESS($M50,44))=0,INDIRECT(ADDRESS($M50,38))&lt;&gt;"UL"),INDIRECT(ADDRESS($M50,COLUMN())),0),0))</f>
        <v>9.2592592592592574E-2</v>
      </c>
      <c r="CE50" s="57" cm="1">
        <f t="array" aca="1" ref="CE50" ca="1">SUM(IF($C50&gt;0,IF(AND(INDIRECT(ADDRESS($C50,44))=0,INDIRECT(ADDRESS($C50,38))&lt;&gt;"UL"),INDIRECT(ADDRESS($C50,COLUMN())),0),0),IF($D50&gt;0,IF(AND(INDIRECT(ADDRESS($D50,44))=0,INDIRECT(ADDRESS($D50,38))&lt;&gt;"UL"),INDIRECT(ADDRESS($D50,COLUMN())),0),0),IF($E50&gt;0,IF(AND(INDIRECT(ADDRESS($E50,44))=0,INDIRECT(ADDRESS($E50,38))&lt;&gt;"UL"),INDIRECT(ADDRESS($E50,COLUMN())),0),0),IF($F50&gt;0,IF(AND(INDIRECT(ADDRESS($F50,44))=0,INDIRECT(ADDRESS($F50,38))&lt;&gt;"UL"),INDIRECT(ADDRESS($F50,COLUMN())),0),0),IF($G50&gt;0,IF(AND(INDIRECT(ADDRESS($G50,44))=0,INDIRECT(ADDRESS($G50,38))&lt;&gt;"UL"),INDIRECT(ADDRESS($G50,COLUMN())),0),0),IF($H50&gt;0,IF(AND(INDIRECT(ADDRESS($H50,44))=0,INDIRECT(ADDRESS($H50,38))&lt;&gt;"UL"),INDIRECT(ADDRESS($H50,COLUMN())),0),0),IF($I50&gt;0,IF(AND(INDIRECT(ADDRESS($I50,44))=0,INDIRECT(ADDRESS($I50,38))&lt;&gt;"UL"),INDIRECT(ADDRESS($I50,COLUMN())),0),0),IF($J50&gt;0,IF(AND(INDIRECT(ADDRESS($J50,44))=0,INDIRECT(ADDRESS($J50,38))&lt;&gt;"UL"),INDIRECT(ADDRESS($J50,COLUMN())),0),0),IF($K50&gt;0,IF(AND(INDIRECT(ADDRESS($K50,44))=0,INDIRECT(ADDRESS($K50,38))&lt;&gt;"UL"),INDIRECT(ADDRESS($K50,COLUMN())),0),0),IF($L50&gt;0,IF(AND(INDIRECT(ADDRESS($L50,44))=0,INDIRECT(ADDRESS($L50,38))&lt;&gt;"UL"),INDIRECT(ADDRESS($L50,COLUMN())),0),0),IF($M50&gt;0,IF(AND(INDIRECT(ADDRESS($M50,44))=0,INDIRECT(ADDRESS($M50,38))&lt;&gt;"UL"),INDIRECT(ADDRESS($M50,COLUMN())),0),0))</f>
        <v>0</v>
      </c>
      <c r="CF50" s="57">
        <f t="shared" ca="1" si="28"/>
        <v>0</v>
      </c>
      <c r="CG50" s="57">
        <f t="shared" ca="1" si="35"/>
        <v>1.6955794064686021</v>
      </c>
      <c r="CH50" s="57">
        <f t="shared" ca="1" si="29"/>
        <v>5.1381194135412186E-2</v>
      </c>
      <c r="CI50" s="19">
        <f t="shared" ca="1" si="30"/>
        <v>11.765179310428714</v>
      </c>
      <c r="CJ50" s="19"/>
      <c r="CK50" s="57" cm="1">
        <f t="array" aca="1" ref="CK50" ca="1">IF(AU50="S", SUM(IF($C50&gt;0,IF(INDIRECT(ADDRESS($C50,43))&lt;&gt;1,INDIRECT(ADDRESS($C50,48)),0),0), IF($D50&gt;0,IF(INDIRECT(ADDRESS($D50,43))&lt;&gt;1,INDIRECT(ADDRESS($D50,48)),0),0), IF($E50&gt;0,IF(INDIRECT(ADDRESS($E50,43))&lt;&gt;1,INDIRECT(ADDRESS($E50,48)),0),0), IF($F50&gt;0,IF(INDIRECT(ADDRESS($F50,43))&lt;&gt;1,INDIRECT(ADDRESS($F50,48)),0),0), IF($G50&gt;0,IF(INDIRECT(ADDRESS($G50,43))&lt;&gt;1,INDIRECT(ADDRESS($G50,48)),0),0), IF($H50&gt;0,IF(INDIRECT(ADDRESS($H50,43))&lt;&gt;1,INDIRECT(ADDRESS($H50,48)),0),0), IF($I50&gt;0,IF(INDIRECT(ADDRESS($I50,43))&lt;&gt;1,INDIRECT(ADDRESS($I50,48)),0),0), IF($J50&gt;0,IF(INDIRECT(ADDRESS($J50,43))&lt;&gt;1,INDIRECT(ADDRESS($J50,48)),0),0), IF($K50&gt;0,IF(INDIRECT(ADDRESS($K50,43))&lt;&gt;1,INDIRECT(ADDRESS($K50,48)),0),0), IF($L50&gt;0,IF(INDIRECT(ADDRESS($L50,43))&lt;&gt;1,INDIRECT(ADDRESS($L50,48)),0),0), IF($M50&gt;0,IF(INDIRECT(ADDRESS($M50,43))&lt;&gt;1,INDIRECT(ADDRESS($M50,48)),0),0)), IF(AU50="L",SUM(IF($C50&gt;0,IF(INDIRECT(ADDRESS($C50,43))&lt;&gt;1,INDIRECT(ADDRESS($C50,50)),0),0), IF($D50&gt;0,IF(INDIRECT(ADDRESS($D50,43))&lt;&gt;1,INDIRECT(ADDRESS($D50,50)),0),0), IF($E50&gt;0,IF(INDIRECT(ADDRESS($E50,43))&lt;&gt;1,INDIRECT(ADDRESS($E50,50)),0),0), IF($F50&gt;0,IF(INDIRECT(ADDRESS($F50,43))&lt;&gt;1,INDIRECT(ADDRESS($F50,50)),0),0), IF($G50&gt;0,IF(INDIRECT(ADDRESS($G50,43))&lt;&gt;1,INDIRECT(ADDRESS($G50,50)),0),0), IF($G50&gt;0,IF(INDIRECT(ADDRESS($G50,43))&lt;&gt;1,INDIRECT(ADDRESS($G50,50)),0),0), IF($H50&gt;0,IF(INDIRECT(ADDRESS($H50,43))&lt;&gt;1,INDIRECT(ADDRESS($H50,50)),0),0), IF($I50&gt;0,IF(INDIRECT(ADDRESS($I50,43))&lt;&gt;1,INDIRECT(ADDRESS($I50,50)),0),0), IF($J50&gt;0,IF(INDIRECT(ADDRESS($J50,43))&lt;&gt;1,INDIRECT(ADDRESS($J50,50)),0),0), IF($K50&gt;0,IF(INDIRECT(ADDRESS($K50,43))&lt;&gt;1,INDIRECT(ADDRESS($K50,50)),0),0), IF($L50&gt;0,IF(INDIRECT(ADDRESS($L50,43))&lt;&gt;1,INDIRECT(ADDRESS($L50,50)),0),0), IF($M50&gt;0,IF(INDIRECT(ADDRESS($M50,43))&lt;&gt;1,INDIRECT(ADDRESS($M50,50)),0),0)), SUM(IF($C50&gt;0,IF(INDIRECT(ADDRESS($C50,43))&lt;&gt;1,INDIRECT(ADDRESS($C50,49)),0),0), IF($D50&gt;0,IF(INDIRECT(ADDRESS($D50,43))&lt;&gt;1,INDIRECT(ADDRESS($D50,49)),0),0), IF($E50&gt;0,IF(INDIRECT(ADDRESS($E50,43))&lt;&gt;1,INDIRECT(ADDRESS($E50,49)),0),0), IF($F50&gt;0,IF(INDIRECT(ADDRESS($F50,43))&lt;&gt;1,INDIRECT(ADDRESS($F50,49)),0),0), IF($G50&gt;0,IF(INDIRECT(ADDRESS($G50,43))&lt;&gt;1,INDIRECT(ADDRESS($G50,49)),0),0), IF($G50&gt;0,IF(INDIRECT(ADDRESS($G50,43))&lt;&gt;1,INDIRECT(ADDRESS($G50,49)),0),0), IF($H50&gt;0,IF(INDIRECT(ADDRESS($H50,43))&lt;&gt;1,INDIRECT(ADDRESS($H50,49)),0),0), IF($I50&gt;0,IF(INDIRECT(ADDRESS($I50,43))&lt;&gt;1,INDIRECT(ADDRESS($I50,49)),0),0), IF($J50&gt;0,IF(INDIRECT(ADDRESS($J50,43))&lt;&gt;1,INDIRECT(ADDRESS($J50,49)),0),0), IF($K50&gt;0,IF(INDIRECT(ADDRESS($K50,43))&lt;&gt;1,INDIRECT(ADDRESS($K50,49)),0),0), IF($L50&gt;0,IF(INDIRECT(ADDRESS($L50,43))&lt;&gt;1,INDIRECT(ADDRESS($L50,49)),0),0), IF($M50&gt;0,IF(INDIRECT(ADDRESS($M50,43))&lt;&gt;1,INDIRECT(ADDRESS($M50,49)),0),0))))</f>
        <v>1.5555555555555554</v>
      </c>
      <c r="CL50" s="57" cm="1">
        <f t="array" aca="1" ref="CL50" ca="1">SUM(IF($C50&gt;0,IF(INDIRECT(ADDRESS($C50,44))=1,INDIRECT(ADDRESS($C50,90)),0),0), IF($D50&gt;0,IF(INDIRECT(ADDRESS($D50,44))=1,INDIRECT(ADDRESS($D50,90)),0),0), IF($E50&gt;0,IF(INDIRECT(ADDRESS($E50,44))=1,INDIRECT(ADDRESS($E50,90)),0),0), IF($F50&gt;0,IF(INDIRECT(ADDRESS($F50,44))=1,INDIRECT(ADDRESS($F50,90)),0),0), IF($G50&gt;0,IF(INDIRECT(ADDRESS($G50,44))=1,INDIRECT(ADDRESS($G50,90)),0),0), IF($H50&gt;0,IF(INDIRECT(ADDRESS($H50,44))=1,INDIRECT(ADDRESS($H50,90)),0),0), IF($I50&gt;0,IF(INDIRECT(ADDRESS($I50,44))=1,INDIRECT(ADDRESS($I50,90)),0),0), IF($J50&gt;0,IF(INDIRECT(ADDRESS($J50,44))=1,INDIRECT(ADDRESS($J50,90)),0),0), IF($K50&gt;0,IF(INDIRECT(ADDRESS($K50,44))=1,INDIRECT(ADDRESS($K50,90)),0),0), IF($L50&gt;0,IF(INDIRECT(ADDRESS($L50,44))=1,INDIRECT(ADDRESS($L50,90)),0),0), IF($M50&gt;0,IF(INDIRECT(ADDRESS($M50,44))=1,INDIRECT(ADDRESS($M50,90)),0),0))</f>
        <v>0</v>
      </c>
      <c r="CM50" s="56">
        <f t="shared" ca="1" si="31"/>
        <v>0.65737317545928076</v>
      </c>
      <c r="CN50" s="59"/>
    </row>
    <row r="51" spans="1:92" x14ac:dyDescent="0.25">
      <c r="A51" s="62" t="s">
        <v>129</v>
      </c>
      <c r="B51" s="122">
        <v>8</v>
      </c>
      <c r="C51" s="122">
        <v>18</v>
      </c>
      <c r="D51" s="122">
        <v>20</v>
      </c>
      <c r="E51" s="122">
        <v>28</v>
      </c>
      <c r="F51" s="122">
        <v>30</v>
      </c>
      <c r="G51" s="122"/>
      <c r="H51" s="122"/>
      <c r="I51" s="67"/>
      <c r="J51" s="67"/>
      <c r="K51" s="67"/>
      <c r="L51" s="67"/>
      <c r="M51" s="67"/>
      <c r="N51" s="67">
        <f t="shared" ca="1" si="15"/>
        <v>33</v>
      </c>
      <c r="O51" s="67" t="str" cm="1">
        <f t="array" aca="1" ref="O51" ca="1">INDIRECT(ADDRESS($B51,COLUMN()))</f>
        <v>Fighter</v>
      </c>
      <c r="P51" s="67" cm="1">
        <f t="array" aca="1" ref="P51" ca="1">INDIRECT(ADDRESS($B51,COLUMN()))</f>
        <v>2</v>
      </c>
      <c r="Q51" s="67" t="str" cm="1">
        <f t="array" aca="1" ref="Q51" ca="1">INDIRECT(ADDRESS($B51,COLUMN()))</f>
        <v>-</v>
      </c>
      <c r="R51" s="67" t="str" cm="1">
        <f t="array" aca="1" ref="R51" ca="1">INDIRECT(ADDRESS($B51,COLUMN()))</f>
        <v>-</v>
      </c>
      <c r="S51" s="67" cm="1">
        <f t="array" aca="1" ref="S51" ca="1">INDIRECT(ADDRESS($B51,COLUMN()))</f>
        <v>3</v>
      </c>
      <c r="T51" s="67" t="str" cm="1">
        <f t="array" aca="1" ref="T51" ca="1">INDIRECT(ADDRESS($B51,COLUMN()))</f>
        <v>1-7</v>
      </c>
      <c r="U51" s="67" cm="1">
        <f t="array" aca="1" ref="U51" ca="1">INDIRECT(ADDRESS($B51,COLUMN()))</f>
        <v>7</v>
      </c>
      <c r="V51" s="67" cm="1">
        <f t="array" aca="1" ref="V51" ca="1">INDIRECT(ADDRESS($B51,COLUMN()))</f>
        <v>0</v>
      </c>
      <c r="W51" s="67" cm="1">
        <f t="array" aca="1" ref="W51" ca="1">INDIRECT(ADDRESS($B51,COLUMN()))</f>
        <v>2</v>
      </c>
      <c r="X51" s="67" cm="1">
        <f t="array" aca="1" ref="X51" ca="1">INDIRECT(ADDRESS($B51,COLUMN()))</f>
        <v>7</v>
      </c>
      <c r="Y51" s="67" cm="1">
        <f t="array" aca="1" ref="Y51" ca="1">INDIRECT(ADDRESS($B51,COLUMN()))</f>
        <v>1</v>
      </c>
      <c r="Z51" s="67" cm="1">
        <f t="array" aca="1" ref="Z51" ca="1">INDIRECT(ADDRESS($B51,COLUMN()))</f>
        <v>5</v>
      </c>
      <c r="AA51" s="67" t="str">
        <f ca="1">AA39</f>
        <v>Rocket Boosters</v>
      </c>
      <c r="AB51" s="56">
        <f t="shared" ca="1" si="16"/>
        <v>0.94482945198530943</v>
      </c>
      <c r="AC51" s="56">
        <f t="shared" ca="1" si="17"/>
        <v>0.96642544335664449</v>
      </c>
      <c r="AD51" s="56">
        <f t="shared" ca="1" si="18"/>
        <v>1.6807399014898163</v>
      </c>
      <c r="AF51" s="52"/>
      <c r="AG51" s="52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2"/>
      <c r="AU51" s="54" t="s">
        <v>113</v>
      </c>
      <c r="AV51" s="57" cm="1">
        <f t="array" aca="1" ref="AV51" ca="1">SUM(IF($C51&gt;0,IF(AND(INDIRECT(ADDRESS($C51,44))=0,INDIRECT(ADDRESS($C51,38))="UL",ISERROR(SEARCH("Rear",INDIRECT(ADDRESS($C51,33)))),ISERROR(SEARCH("Side",INDIRECT(ADDRESS($C51,33))))),INDIRECT(ADDRESS($C51,COLUMN())),0),0),IF($D51&gt;0,IF(AND(INDIRECT(ADDRESS($D51,44))=0,INDIRECT(ADDRESS($D51,38))="UL",ISERROR(SEARCH("Rear",INDIRECT(ADDRESS($D51,33)))),ISERROR(SEARCH("Side",INDIRECT(ADDRESS($D51,33))))),INDIRECT(ADDRESS($D51,COLUMN())),0),0),IF($E51&gt;0,IF(AND(INDIRECT(ADDRESS($E51,44))=0,INDIRECT(ADDRESS($E51,38))="UL",ISERROR(SEARCH("Rear",INDIRECT(ADDRESS($E51,33)))),ISERROR(SEARCH("Side",INDIRECT(ADDRESS($E51,33))))),INDIRECT(ADDRESS($E51,COLUMN())),0),0),IF($F51&gt;0,IF(AND(INDIRECT(ADDRESS($F51,44))=0,INDIRECT(ADDRESS($F51,38))="UL",ISERROR(SEARCH("Rear",INDIRECT(ADDRESS($F51,33)))),ISERROR(SEARCH("Side",INDIRECT(ADDRESS($F51,33))))),INDIRECT(ADDRESS($F51,COLUMN())),0),0),IF($G51&gt;0,IF(AND(INDIRECT(ADDRESS($G51,44))=0,INDIRECT(ADDRESS($G51,38))="UL",ISERROR(SEARCH("Rear",INDIRECT(ADDRESS($G51,33)))),ISERROR(SEARCH("Side",INDIRECT(ADDRESS($G51,33))))),INDIRECT(ADDRESS($G51,COLUMN())),0),0),IF($H51&gt;0,IF(AND(INDIRECT(ADDRESS($H51,44))=0,INDIRECT(ADDRESS($H51,38))="UL",ISERROR(SEARCH("Rear",INDIRECT(ADDRESS($H51,33)))),ISERROR(SEARCH("Side",INDIRECT(ADDRESS($H51,33))))),INDIRECT(ADDRESS($H51,COLUMN())),0),0),IF($I51&gt;0,IF(AND(INDIRECT(ADDRESS($I51,44))=0,INDIRECT(ADDRESS($I51,38))="UL",ISERROR(SEARCH("Rear",INDIRECT(ADDRESS($I51,33)))),ISERROR(SEARCH("Side",INDIRECT(ADDRESS($I51,33))))),INDIRECT(ADDRESS($I51,COLUMN())),0),0),IF($J51&gt;0,IF(AND(INDIRECT(ADDRESS($J51,44))=0,INDIRECT(ADDRESS($J51,38))="UL",ISERROR(SEARCH("Rear",INDIRECT(ADDRESS($J51,33)))),ISERROR(SEARCH("Side",INDIRECT(ADDRESS($J51,33))))),INDIRECT(ADDRESS($J51,COLUMN())),0),0),IF($K51&gt;0,IF(AND(INDIRECT(ADDRESS($K51,44))=0,INDIRECT(ADDRESS($K51,38))="UL",ISERROR(SEARCH("Rear",INDIRECT(ADDRESS($K51,33)))),ISERROR(SEARCH("Side",INDIRECT(ADDRESS($K51,33))))),INDIRECT(ADDRESS($K51,COLUMN())),0),0),IF($L51&gt;0,IF(AND(INDIRECT(ADDRESS($L51,44))=0,INDIRECT(ADDRESS($L51,38))="UL",ISERROR(SEARCH("Rear",INDIRECT(ADDRESS($L51,33)))),ISERROR(SEARCH("Side",INDIRECT(ADDRESS($L51,33))))),INDIRECT(ADDRESS($L51,COLUMN())),0),0),IF($M51&gt;0,IF(AND(INDIRECT(ADDRESS($M51,44))=0,INDIRECT(ADDRESS($M51,38))="UL",ISERROR(SEARCH("Rear",INDIRECT(ADDRESS($M51,33)))),ISERROR(SEARCH("Side",INDIRECT(ADDRESS($M51,33))))),INDIRECT(ADDRESS($M51,COLUMN())),0),0))</f>
        <v>0.83333333333333326</v>
      </c>
      <c r="AW51" s="57" cm="1">
        <f t="array" aca="1" ref="AW51" ca="1">SUM(IF($C51&gt;0,IF(AND(INDIRECT(ADDRESS($C51,44))=0,INDIRECT(ADDRESS($C51,38))="UL",ISERROR(SEARCH("Rear",INDIRECT(ADDRESS($C51,33)))),ISERROR(SEARCH("Side",INDIRECT(ADDRESS($C51,33))))),INDIRECT(ADDRESS($C51,COLUMN())),0),0),IF($D51&gt;0,IF(AND(INDIRECT(ADDRESS($D51,44))=0,INDIRECT(ADDRESS($D51,38))="UL",ISERROR(SEARCH("Rear",INDIRECT(ADDRESS($D51,33)))),ISERROR(SEARCH("Side",INDIRECT(ADDRESS($D51,33))))),INDIRECT(ADDRESS($D51,COLUMN())),0),0),IF($E51&gt;0,IF(AND(INDIRECT(ADDRESS($E51,44))=0,INDIRECT(ADDRESS($E51,38))="UL",ISERROR(SEARCH("Rear",INDIRECT(ADDRESS($E51,33)))),ISERROR(SEARCH("Side",INDIRECT(ADDRESS($E51,33))))),INDIRECT(ADDRESS($E51,COLUMN())),0),0),IF($F51&gt;0,IF(AND(INDIRECT(ADDRESS($F51,44))=0,INDIRECT(ADDRESS($F51,38))="UL",ISERROR(SEARCH("Rear",INDIRECT(ADDRESS($F51,33)))),ISERROR(SEARCH("Side",INDIRECT(ADDRESS($F51,33))))),INDIRECT(ADDRESS($F51,COLUMN())),0),0),IF($G51&gt;0,IF(AND(INDIRECT(ADDRESS($G51,44))=0,INDIRECT(ADDRESS($G51,38))="UL",ISERROR(SEARCH("Rear",INDIRECT(ADDRESS($G51,33)))),ISERROR(SEARCH("Side",INDIRECT(ADDRESS($G51,33))))),INDIRECT(ADDRESS($G51,COLUMN())),0),0),IF($H51&gt;0,IF(AND(INDIRECT(ADDRESS($H51,44))=0,INDIRECT(ADDRESS($H51,38))="UL",ISERROR(SEARCH("Rear",INDIRECT(ADDRESS($H51,33)))),ISERROR(SEARCH("Side",INDIRECT(ADDRESS($H51,33))))),INDIRECT(ADDRESS($H51,COLUMN())),0),0),IF($I51&gt;0,IF(AND(INDIRECT(ADDRESS($I51,44))=0,INDIRECT(ADDRESS($I51,38))="UL",ISERROR(SEARCH("Rear",INDIRECT(ADDRESS($I51,33)))),ISERROR(SEARCH("Side",INDIRECT(ADDRESS($I51,33))))),INDIRECT(ADDRESS($I51,COLUMN())),0),0),IF($J51&gt;0,IF(AND(INDIRECT(ADDRESS($J51,44))=0,INDIRECT(ADDRESS($J51,38))="UL",ISERROR(SEARCH("Rear",INDIRECT(ADDRESS($J51,33)))),ISERROR(SEARCH("Side",INDIRECT(ADDRESS($J51,33))))),INDIRECT(ADDRESS($J51,COLUMN())),0),0),IF($K51&gt;0,IF(AND(INDIRECT(ADDRESS($K51,44))=0,INDIRECT(ADDRESS($K51,38))="UL",ISERROR(SEARCH("Rear",INDIRECT(ADDRESS($K51,33)))),ISERROR(SEARCH("Side",INDIRECT(ADDRESS($K51,33))))),INDIRECT(ADDRESS($K51,COLUMN())),0),0),IF($L51&gt;0,IF(AND(INDIRECT(ADDRESS($L51,44))=0,INDIRECT(ADDRESS($L51,38))="UL",ISERROR(SEARCH("Rear",INDIRECT(ADDRESS($L51,33)))),ISERROR(SEARCH("Side",INDIRECT(ADDRESS($L51,33))))),INDIRECT(ADDRESS($L51,COLUMN())),0),0),IF($M51&gt;0,IF(AND(INDIRECT(ADDRESS($M51,44))=0,INDIRECT(ADDRESS($M51,38))="UL",ISERROR(SEARCH("Rear",INDIRECT(ADDRESS($M51,33)))),ISERROR(SEARCH("Side",INDIRECT(ADDRESS($M51,33))))),INDIRECT(ADDRESS($M51,COLUMN())),0),0))</f>
        <v>1.3333333333333333</v>
      </c>
      <c r="AX51" s="57" cm="1">
        <f t="array" aca="1" ref="AX51" ca="1">SUM(IF($C51&gt;0,IF(AND(INDIRECT(ADDRESS($C51,44))=0,INDIRECT(ADDRESS($C51,38))="UL",ISERROR(SEARCH("Rear",INDIRECT(ADDRESS($C51,33)))),ISERROR(SEARCH("Side",INDIRECT(ADDRESS($C51,33))))),INDIRECT(ADDRESS($C51,COLUMN())),0),0),IF($D51&gt;0,IF(AND(INDIRECT(ADDRESS($D51,44))=0,INDIRECT(ADDRESS($D51,38))="UL",ISERROR(SEARCH("Rear",INDIRECT(ADDRESS($D51,33)))),ISERROR(SEARCH("Side",INDIRECT(ADDRESS($D51,33))))),INDIRECT(ADDRESS($D51,COLUMN())),0),0),IF($E51&gt;0,IF(AND(INDIRECT(ADDRESS($E51,44))=0,INDIRECT(ADDRESS($E51,38))="UL",ISERROR(SEARCH("Rear",INDIRECT(ADDRESS($E51,33)))),ISERROR(SEARCH("Side",INDIRECT(ADDRESS($E51,33))))),INDIRECT(ADDRESS($E51,COLUMN())),0),0),IF($F51&gt;0,IF(AND(INDIRECT(ADDRESS($F51,44))=0,INDIRECT(ADDRESS($F51,38))="UL",ISERROR(SEARCH("Rear",INDIRECT(ADDRESS($F51,33)))),ISERROR(SEARCH("Side",INDIRECT(ADDRESS($F51,33))))),INDIRECT(ADDRESS($F51,COLUMN())),0),0),IF($G51&gt;0,IF(AND(INDIRECT(ADDRESS($G51,44))=0,INDIRECT(ADDRESS($G51,38))="UL",ISERROR(SEARCH("Rear",INDIRECT(ADDRESS($G51,33)))),ISERROR(SEARCH("Side",INDIRECT(ADDRESS($G51,33))))),INDIRECT(ADDRESS($G51,COLUMN())),0),0),IF($H51&gt;0,IF(AND(INDIRECT(ADDRESS($H51,44))=0,INDIRECT(ADDRESS($H51,38))="UL",ISERROR(SEARCH("Rear",INDIRECT(ADDRESS($H51,33)))),ISERROR(SEARCH("Side",INDIRECT(ADDRESS($H51,33))))),INDIRECT(ADDRESS($H51,COLUMN())),0),0),IF($I51&gt;0,IF(AND(INDIRECT(ADDRESS($I51,44))=0,INDIRECT(ADDRESS($I51,38))="UL",ISERROR(SEARCH("Rear",INDIRECT(ADDRESS($I51,33)))),ISERROR(SEARCH("Side",INDIRECT(ADDRESS($I51,33))))),INDIRECT(ADDRESS($I51,COLUMN())),0),0),IF($J51&gt;0,IF(AND(INDIRECT(ADDRESS($J51,44))=0,INDIRECT(ADDRESS($J51,38))="UL",ISERROR(SEARCH("Rear",INDIRECT(ADDRESS($J51,33)))),ISERROR(SEARCH("Side",INDIRECT(ADDRESS($J51,33))))),INDIRECT(ADDRESS($J51,COLUMN())),0),0),IF($K51&gt;0,IF(AND(INDIRECT(ADDRESS($K51,44))=0,INDIRECT(ADDRESS($K51,38))="UL",ISERROR(SEARCH("Rear",INDIRECT(ADDRESS($K51,33)))),ISERROR(SEARCH("Side",INDIRECT(ADDRESS($K51,33))))),INDIRECT(ADDRESS($K51,COLUMN())),0),0),IF($L51&gt;0,IF(AND(INDIRECT(ADDRESS($L51,44))=0,INDIRECT(ADDRESS($L51,38))="UL",ISERROR(SEARCH("Rear",INDIRECT(ADDRESS($L51,33)))),ISERROR(SEARCH("Side",INDIRECT(ADDRESS($L51,33))))),INDIRECT(ADDRESS($L51,COLUMN())),0),0),IF($M51&gt;0,IF(AND(INDIRECT(ADDRESS($M51,44))=0,INDIRECT(ADDRESS($M51,38))="UL",ISERROR(SEARCH("Rear",INDIRECT(ADDRESS($M51,33)))),ISERROR(SEARCH("Side",INDIRECT(ADDRESS($M51,33))))),INDIRECT(ADDRESS($M51,COLUMN())),0),0))</f>
        <v>0.5</v>
      </c>
      <c r="AY51" s="58">
        <f t="shared" ca="1" si="19"/>
        <v>1.3333333333333333</v>
      </c>
      <c r="AZ51" s="58">
        <f t="shared" ca="1" si="20"/>
        <v>0.88888888888888884</v>
      </c>
      <c r="BA51" s="58" cm="1">
        <f t="array" aca="1" ref="BA51" ca="1">SUM(IF($C51&gt;0,IF(AND(INDIRECT(ADDRESS($C51,44))=0,INDIRECT(ADDRESS($C51,38))="UL"),INDIRECT(ADDRESS($C51,COLUMN())),0),0),IF($D51&gt;0,IF(AND(INDIRECT(ADDRESS($D51,44))=0,INDIRECT(ADDRESS($D51,38))="UL"),INDIRECT(ADDRESS($D51,COLUMN())),0),0),IF($E51&gt;0,IF(AND(INDIRECT(ADDRESS($E51,44))=0,INDIRECT(ADDRESS($E51,38))="UL"),INDIRECT(ADDRESS($E51,COLUMN())),0),0),IF($F51&gt;0,IF(AND(INDIRECT(ADDRESS($F51,44))=0,INDIRECT(ADDRESS($F51,38))="UL"),INDIRECT(ADDRESS($F51,COLUMN())),0),0),IF($G51&gt;0,IF(AND(INDIRECT(ADDRESS($G51,44))=0,INDIRECT(ADDRESS($G51,38))="UL"),INDIRECT(ADDRESS($G51,COLUMN())),0),0),IF($H51&gt;0,IF(AND(INDIRECT(ADDRESS($H51,44))=0,INDIRECT(ADDRESS($H51,38))="UL"),INDIRECT(ADDRESS($H51,COLUMN())),0),0),IF($I51&gt;0,IF(AND(INDIRECT(ADDRESS($I51,44))=0,INDIRECT(ADDRESS($I51,38))="UL"),INDIRECT(ADDRESS($I51,COLUMN())),0),0),IF($J51&gt;0,IF(AND(INDIRECT(ADDRESS($J51,44))=0,INDIRECT(ADDRESS($J51,38))="UL"),INDIRECT(ADDRESS($J51,COLUMN())),0),0),IF($K51&gt;0,IF(AND(INDIRECT(ADDRESS($K51,44))=0,INDIRECT(ADDRESS($K51,38))="UL"),INDIRECT(ADDRESS($K51,COLUMN())),0),0),IF($L51&gt;0,IF(AND(INDIRECT(ADDRESS($L51,44))=0,INDIRECT(ADDRESS($L51,38))="UL"),INDIRECT(ADDRESS($L51,COLUMN())),0),0),IF($M51&gt;0,IF(AND(INDIRECT(ADDRESS($M51,44))=0,INDIRECT(ADDRESS($M51,38))="UL"),INDIRECT(ADDRESS($M51,COLUMN())),0),0))</f>
        <v>0.50264550264550267</v>
      </c>
      <c r="BB51" s="58" cm="1">
        <f t="array" aca="1" ref="BB51" ca="1">SUM(IF($C51&gt;0,IF(AND(INDIRECT(ADDRESS($C51,44))=0,INDIRECT(ADDRESS($C51,38))="UL"),INDIRECT(ADDRESS($C51,COLUMN())),0),0),IF($D51&gt;0,IF(AND(INDIRECT(ADDRESS($D51,44))=0,INDIRECT(ADDRESS($D51,38))="UL"),INDIRECT(ADDRESS($D51,COLUMN())),0),0),IF($E51&gt;0,IF(AND(INDIRECT(ADDRESS($E51,44))=0,INDIRECT(ADDRESS($E51,38))="UL"),INDIRECT(ADDRESS($E51,COLUMN())),0),0),IF($F51&gt;0,IF(AND(INDIRECT(ADDRESS($F51,44))=0,INDIRECT(ADDRESS($F51,38))="UL"),INDIRECT(ADDRESS($F51,COLUMN())),0),0),IF($G51&gt;0,IF(AND(INDIRECT(ADDRESS($G51,44))=0,INDIRECT(ADDRESS($G51,38))="UL"),INDIRECT(ADDRESS($G51,COLUMN())),0),0),IF($H51&gt;0,IF(AND(INDIRECT(ADDRESS($H51,44))=0,INDIRECT(ADDRESS($H51,38))="UL"),INDIRECT(ADDRESS($H51,COLUMN())),0),0),IF($I51&gt;0,IF(AND(INDIRECT(ADDRESS($I51,44))=0,INDIRECT(ADDRESS($I51,38))="UL"),INDIRECT(ADDRESS($I51,COLUMN())),0),0),IF($J51&gt;0,IF(AND(INDIRECT(ADDRESS($J51,44))=0,INDIRECT(ADDRESS($J51,38))="UL"),INDIRECT(ADDRESS($J51,COLUMN())),0),0),IF($K51&gt;0,IF(AND(INDIRECT(ADDRESS($K51,44))=0,INDIRECT(ADDRESS($K51,38))="UL"),INDIRECT(ADDRESS($K51,COLUMN())),0),0),IF($L51&gt;0,IF(AND(INDIRECT(ADDRESS($L51,44))=0,INDIRECT(ADDRESS($L51,38))="UL"),INDIRECT(ADDRESS($L51,COLUMN())),0),0),IF($M51&gt;0,IF(AND(INDIRECT(ADDRESS($M51,44))=0,INDIRECT(ADDRESS($M51,38))="UL"),INDIRECT(ADDRESS($M51,COLUMN())),0),0))</f>
        <v>0.33544973544973544</v>
      </c>
      <c r="BC51" s="58" cm="1">
        <f t="array" aca="1" ref="BC51" ca="1">SUM(IF($C51&gt;0,IF(AND(INDIRECT(ADDRESS($C51,44))=0,INDIRECT(ADDRESS($C51,38))="UL"),INDIRECT(ADDRESS($C51,COLUMN())),0),0),IF($D51&gt;0,IF(AND(INDIRECT(ADDRESS($D51,44))=0,INDIRECT(ADDRESS($D51,38))="UL"),INDIRECT(ADDRESS($D51,COLUMN())),0),0),IF($E51&gt;0,IF(AND(INDIRECT(ADDRESS($E51,44))=0,INDIRECT(ADDRESS($E51,38))="UL"),INDIRECT(ADDRESS($E51,COLUMN())),0),0),IF($F51&gt;0,IF(AND(INDIRECT(ADDRESS($F51,44))=0,INDIRECT(ADDRESS($F51,38))="UL"),INDIRECT(ADDRESS($F51,COLUMN())),0),0),IF($G51&gt;0,IF(AND(INDIRECT(ADDRESS($G51,44))=0,INDIRECT(ADDRESS($G51,38))="UL"),INDIRECT(ADDRESS($G51,COLUMN())),0),0),IF($H51&gt;0,IF(AND(INDIRECT(ADDRESS($H51,44))=0,INDIRECT(ADDRESS($H51,38))="UL"),INDIRECT(ADDRESS($H51,COLUMN())),0),0),IF($I51&gt;0,IF(AND(INDIRECT(ADDRESS($I51,44))=0,INDIRECT(ADDRESS($I51,38))="UL"),INDIRECT(ADDRESS($I51,COLUMN())),0),0),IF($J51&gt;0,IF(AND(INDIRECT(ADDRESS($J51,44))=0,INDIRECT(ADDRESS($J51,38))="UL"),INDIRECT(ADDRESS($J51,COLUMN())),0),0),IF($K51&gt;0,IF(AND(INDIRECT(ADDRESS($K51,44))=0,INDIRECT(ADDRESS($K51,38))="UL"),INDIRECT(ADDRESS($K51,COLUMN())),0),0),IF($L51&gt;0,IF(AND(INDIRECT(ADDRESS($L51,44))=0,INDIRECT(ADDRESS($L51,38))="UL"),INDIRECT(ADDRESS($L51,COLUMN())),0),0),IF($M51&gt;0,IF(AND(INDIRECT(ADDRESS($M51,44))=0,INDIRECT(ADDRESS($M51,38))="UL"),INDIRECT(ADDRESS($M51,COLUMN())),0),0))</f>
        <v>0.28677248677248679</v>
      </c>
      <c r="BD51" s="58" cm="1">
        <f t="array" aca="1" ref="BD51" ca="1">SUM(IF($C51&gt;0,IF(AND(INDIRECT(ADDRESS($C51,44))=0,INDIRECT(ADDRESS($C51,38))="UL"),INDIRECT(ADDRESS($C51,COLUMN())),0),0),IF($D51&gt;0,IF(AND(INDIRECT(ADDRESS($D51,44))=0,INDIRECT(ADDRESS($D51,38))="UL"),INDIRECT(ADDRESS($D51,COLUMN())),0),0),IF($E51&gt;0,IF(AND(INDIRECT(ADDRESS($E51,44))=0,INDIRECT(ADDRESS($E51,38))="UL"),INDIRECT(ADDRESS($E51,COLUMN())),0),0),IF($F51&gt;0,IF(AND(INDIRECT(ADDRESS($F51,44))=0,INDIRECT(ADDRESS($F51,38))="UL"),INDIRECT(ADDRESS($F51,COLUMN())),0),0),IF($G51&gt;0,IF(AND(INDIRECT(ADDRESS($G51,44))=0,INDIRECT(ADDRESS($G51,38))="UL"),INDIRECT(ADDRESS($G51,COLUMN())),0),0),IF($H51&gt;0,IF(AND(INDIRECT(ADDRESS($H51,44))=0,INDIRECT(ADDRESS($H51,38))="UL"),INDIRECT(ADDRESS($H51,COLUMN())),0),0),IF($I51&gt;0,IF(AND(INDIRECT(ADDRESS($I51,44))=0,INDIRECT(ADDRESS($I51,38))="UL"),INDIRECT(ADDRESS($I51,COLUMN())),0),0),IF($J51&gt;0,IF(AND(INDIRECT(ADDRESS($J51,44))=0,INDIRECT(ADDRESS($J51,38))="UL"),INDIRECT(ADDRESS($J51,COLUMN())),0),0),IF($K51&gt;0,IF(AND(INDIRECT(ADDRESS($K51,44))=0,INDIRECT(ADDRESS($K51,38))="UL"),INDIRECT(ADDRESS($K51,COLUMN())),0),0),IF($L51&gt;0,IF(AND(INDIRECT(ADDRESS($L51,44))=0,INDIRECT(ADDRESS($L51,38))="UL"),INDIRECT(ADDRESS($L51,COLUMN())),0),0),IF($M51&gt;0,IF(AND(INDIRECT(ADDRESS($M51,44))=0,INDIRECT(ADDRESS($M51,38))="UL"),INDIRECT(ADDRESS($M51,COLUMN())),0),0))</f>
        <v>0.47513227513227513</v>
      </c>
      <c r="BE51" s="57">
        <f t="shared" ca="1" si="21"/>
        <v>0.33544973544973544</v>
      </c>
      <c r="BF51" s="57" cm="1">
        <f t="array" aca="1" ref="BF51" ca="1">SUM(IF($C51&gt;0,IF(INDIRECT(ADDRESS($C51,45))=1,INDIRECT(ADDRESS($C51,52))*INDIRECT(ADDRESS($C51,42))/5,0),0), IF($D51&gt;0,IF(INDIRECT(ADDRESS($D51,45))=1,INDIRECT(ADDRESS($D51,52))*INDIRECT(ADDRESS($D51,42))/5,0),0), IF($E51&gt;0,IF(INDIRECT(ADDRESS($E51,45))=1,INDIRECT(ADDRESS($E51,52))*INDIRECT(ADDRESS($E51,42))/5,0),0), IF($F51&gt;0,IF(INDIRECT(ADDRESS($F51,45))=1,INDIRECT(ADDRESS($F51,52))*INDIRECT(ADDRESS($F51,42))/5,0),0), IF($G51&gt;0,IF(INDIRECT(ADDRESS($G51,45))=1,INDIRECT(ADDRESS($G51,52))*INDIRECT(ADDRESS($G51,42))/5,0),0), IF($H51&gt;0,IF(INDIRECT(ADDRESS($H51,45))=1,INDIRECT(ADDRESS($H51,52))*INDIRECT(ADDRESS($H51,42))/5,0),0)
)*$BF$296/100</f>
        <v>0</v>
      </c>
      <c r="BG51" s="19">
        <v>1</v>
      </c>
      <c r="BH51" s="57" cm="1">
        <f t="array" aca="1" ref="BH51" ca="1">SUM(IF($C51&gt;0,IF(AND(INDIRECT(ADDRESS($C51,44))=0,INDIRECT(ADDRESS($C51,38))&lt;&gt;"UL"),INDIRECT(ADDRESS($C51,COLUMN()-12)),0),0), IF($D51&gt;0,IF(AND(INDIRECT(ADDRESS($D51,44))=0,INDIRECT(ADDRESS($D51,38))&lt;&gt;"UL"),INDIRECT(ADDRESS($D51,COLUMN()-12)),0),0), IF($E51&gt;0,IF(AND(INDIRECT(ADDRESS($E51,44))=0,INDIRECT(ADDRESS($E51,38))&lt;&gt;"UL"),INDIRECT(ADDRESS($E51,COLUMN()-12)),0),0), IF($F51&gt;0,IF(AND(INDIRECT(ADDRESS($F51,44))=0,INDIRECT(ADDRESS($F51,38))&lt;&gt;"UL"),INDIRECT(ADDRESS($F51,COLUMN()-12)),0),0), IF($G51&gt;0,IF(AND(INDIRECT(ADDRESS($G51,44))=0,INDIRECT(ADDRESS($G51,38))&lt;&gt;"UL"),INDIRECT(ADDRESS($G51,COLUMN()-12)),0),0), IF($H51&gt;0,IF(AND(INDIRECT(ADDRESS($H51,44))=0,INDIRECT(ADDRESS($H51,38))&lt;&gt;"UL"),INDIRECT(ADDRESS($H51,COLUMN()-12)),0),0), IF($I51&gt;0,IF(AND(INDIRECT(ADDRESS($I51,44))=0,INDIRECT(ADDRESS($I51,38))&lt;&gt;"UL"),INDIRECT(ADDRESS($I51,COLUMN()-12)),0),0), IF($J51&gt;0,IF(AND(INDIRECT(ADDRESS($J51,44))=0,INDIRECT(ADDRESS($J51,38))&lt;&gt;"UL"),INDIRECT(ADDRESS($J51,COLUMN()-12)),0),0), IF($K51&gt;0,IF(AND(INDIRECT(ADDRESS($K51,44))=0,INDIRECT(ADDRESS($K51,38))&lt;&gt;"UL"),INDIRECT(ADDRESS($K51,COLUMN()-12)),0),0), IF($L51&gt;0,IF(AND(INDIRECT(ADDRESS($L51,44))=0,INDIRECT(ADDRESS($L51,38))&lt;&gt;"UL"),INDIRECT(ADDRESS($L51,COLUMN()-12)),0),0), IF($M51&gt;0,IF(AND(INDIRECT(ADDRESS($M51,44))=0,INDIRECT(ADDRESS($M51,38))&lt;&gt;"UL"),INDIRECT(ADDRESS($M51,COLUMN()-12)),0),0))</f>
        <v>0</v>
      </c>
      <c r="BI51" s="57" cm="1">
        <f t="array" aca="1" ref="BI51" ca="1">SUM(IF($C51&gt;0,IF(AND(INDIRECT(ADDRESS($C51,44))=0,INDIRECT(ADDRESS($C51,38))&lt;&gt;"UL"),INDIRECT(ADDRESS($C51,COLUMN()-12)),0),0), IF($D51&gt;0,IF(AND(INDIRECT(ADDRESS($D51,44))=0,INDIRECT(ADDRESS($D51,38))&lt;&gt;"UL"),INDIRECT(ADDRESS($D51,COLUMN()-12)),0),0), IF($E51&gt;0,IF(AND(INDIRECT(ADDRESS($E51,44))=0,INDIRECT(ADDRESS($E51,38))&lt;&gt;"UL"),INDIRECT(ADDRESS($E51,COLUMN()-12)),0),0), IF($F51&gt;0,IF(AND(INDIRECT(ADDRESS($F51,44))=0,INDIRECT(ADDRESS($F51,38))&lt;&gt;"UL"),INDIRECT(ADDRESS($F51,COLUMN()-12)),0),0), IF($G51&gt;0,IF(AND(INDIRECT(ADDRESS($G51,44))=0,INDIRECT(ADDRESS($G51,38))&lt;&gt;"UL"),INDIRECT(ADDRESS($G51,COLUMN()-12)),0),0), IF($H51&gt;0,IF(AND(INDIRECT(ADDRESS($H51,44))=0,INDIRECT(ADDRESS($H51,38))&lt;&gt;"UL"),INDIRECT(ADDRESS($H51,COLUMN()-12)),0),0), IF($I51&gt;0,IF(AND(INDIRECT(ADDRESS($I51,44))=0,INDIRECT(ADDRESS($I51,38))&lt;&gt;"UL"),INDIRECT(ADDRESS($I51,COLUMN()-12)),0),0), IF($J51&gt;0,IF(AND(INDIRECT(ADDRESS($J51,44))=0,INDIRECT(ADDRESS($J51,38))&lt;&gt;"UL"),INDIRECT(ADDRESS($J51,COLUMN()-12)),0),0), IF($K51&gt;0,IF(AND(INDIRECT(ADDRESS($K51,44))=0,INDIRECT(ADDRESS($K51,38))&lt;&gt;"UL"),INDIRECT(ADDRESS($K51,COLUMN()-12)),0),0), IF($L51&gt;0,IF(AND(INDIRECT(ADDRESS($L51,44))=0,INDIRECT(ADDRESS($L51,38))&lt;&gt;"UL"),INDIRECT(ADDRESS($L51,COLUMN()-12)),0),0), IF($M51&gt;0,IF(AND(INDIRECT(ADDRESS($M51,44))=0,INDIRECT(ADDRESS($M51,38))&lt;&gt;"UL"),INDIRECT(ADDRESS($M51,COLUMN()-12)),0),0))</f>
        <v>0.55555555555555547</v>
      </c>
      <c r="BJ51" s="57" cm="1">
        <f t="array" aca="1" ref="BJ51" ca="1">SUM(IF($C51&gt;0,IF(AND(INDIRECT(ADDRESS($C51,44))=0,INDIRECT(ADDRESS($C51,38))&lt;&gt;"UL"),INDIRECT(ADDRESS($C51,COLUMN()-12)),0),0), IF($D51&gt;0,IF(AND(INDIRECT(ADDRESS($D51,44))=0,INDIRECT(ADDRESS($D51,38))&lt;&gt;"UL"),INDIRECT(ADDRESS($D51,COLUMN()-12)),0),0), IF($E51&gt;0,IF(AND(INDIRECT(ADDRESS($E51,44))=0,INDIRECT(ADDRESS($E51,38))&lt;&gt;"UL"),INDIRECT(ADDRESS($E51,COLUMN()-12)),0),0), IF($F51&gt;0,IF(AND(INDIRECT(ADDRESS($F51,44))=0,INDIRECT(ADDRESS($F51,38))&lt;&gt;"UL"),INDIRECT(ADDRESS($F51,COLUMN()-12)),0),0), IF($G51&gt;0,IF(AND(INDIRECT(ADDRESS($G51,44))=0,INDIRECT(ADDRESS($G51,38))&lt;&gt;"UL"),INDIRECT(ADDRESS($G51,COLUMN()-12)),0),0), IF($H51&gt;0,IF(AND(INDIRECT(ADDRESS($H51,44))=0,INDIRECT(ADDRESS($H51,38))&lt;&gt;"UL"),INDIRECT(ADDRESS($H51,COLUMN()-12)),0),0), IF($I51&gt;0,IF(AND(INDIRECT(ADDRESS($I51,44))=0,INDIRECT(ADDRESS($I51,38))&lt;&gt;"UL"),INDIRECT(ADDRESS($I51,COLUMN()-12)),0),0), IF($J51&gt;0,IF(AND(INDIRECT(ADDRESS($J51,44))=0,INDIRECT(ADDRESS($J51,38))&lt;&gt;"UL"),INDIRECT(ADDRESS($J51,COLUMN()-12)),0),0), IF($K51&gt;0,IF(AND(INDIRECT(ADDRESS($K51,44))=0,INDIRECT(ADDRESS($K51,38))&lt;&gt;"UL"),INDIRECT(ADDRESS($K51,COLUMN()-12)),0),0), IF($L51&gt;0,IF(AND(INDIRECT(ADDRESS($L51,44))=0,INDIRECT(ADDRESS($L51,38))&lt;&gt;"UL"),INDIRECT(ADDRESS($L51,COLUMN()-12)),0),0), IF($M51&gt;0,IF(AND(INDIRECT(ADDRESS($M51,44))=0,INDIRECT(ADDRESS($M51,38))&lt;&gt;"UL"),INDIRECT(ADDRESS($M51,COLUMN()-12)),0),0))</f>
        <v>0.55555555555555547</v>
      </c>
      <c r="BK51" s="57">
        <f t="shared" ca="1" si="32"/>
        <v>0.55555555555555547</v>
      </c>
      <c r="BL51" s="58">
        <f t="shared" ca="1" si="33"/>
        <v>0.37037037037037029</v>
      </c>
      <c r="BM51" s="57" cm="1">
        <f t="array" aca="1" ref="BM51" ca="1">SUM(IF($C51&gt;0,IF(AND(INDIRECT(ADDRESS($C51,44))=0,INDIRECT(ADDRESS($C51,38))&lt;&gt;"UL"),INDIRECT(ADDRESS($C51,COLUMN()-12)),0),0), IF($D51&gt;0,IF(AND(INDIRECT(ADDRESS($D51,44))=0,INDIRECT(ADDRESS($D51,38))&lt;&gt;"UL"),INDIRECT(ADDRESS($D51,COLUMN()-12)),0),0), IF($E51&gt;0,IF(AND(INDIRECT(ADDRESS($E51,44))=0,INDIRECT(ADDRESS($E51,38))&lt;&gt;"UL"),INDIRECT(ADDRESS($E51,COLUMN()-12)),0),0), IF($F51&gt;0,IF(AND(INDIRECT(ADDRESS($F51,44))=0,INDIRECT(ADDRESS($F51,38))&lt;&gt;"UL"),INDIRECT(ADDRESS($F51,COLUMN()-12)),0),0), IF($G51&gt;0,IF(AND(INDIRECT(ADDRESS($G51,44))=0,INDIRECT(ADDRESS($G51,38))&lt;&gt;"UL"),INDIRECT(ADDRESS($G51,COLUMN()-12)),0),0), IF($H51&gt;0,IF(AND(INDIRECT(ADDRESS($H51,44))=0,INDIRECT(ADDRESS($H51,38))&lt;&gt;"UL"),INDIRECT(ADDRESS($H51,COLUMN()-12)),0),0), IF($I51&gt;0,IF(AND(INDIRECT(ADDRESS($I51,44))=0,INDIRECT(ADDRESS($I51,38))&lt;&gt;"UL"),INDIRECT(ADDRESS($I51,COLUMN()-12)),0),0), IF($J51&gt;0,IF(AND(INDIRECT(ADDRESS($J51,44))=0,INDIRECT(ADDRESS($J51,38))&lt;&gt;"UL"),INDIRECT(ADDRESS($J51,COLUMN()-12)),0),0), IF($K51&gt;0,IF(AND(INDIRECT(ADDRESS($K51,44))=0,INDIRECT(ADDRESS($K51,38))&lt;&gt;"UL"),INDIRECT(ADDRESS($K51,COLUMN()-11)),0),0), IF($L51&gt;0,IF(AND(INDIRECT(ADDRESS($L51,44))=0,INDIRECT(ADDRESS($L51,38))&lt;&gt;"UL"),INDIRECT(ADDRESS($L51,COLUMN()-11)),0),0), IF($M51&gt;0,IF(AND(INDIRECT(ADDRESS($M51,44))=0,INDIRECT(ADDRESS($M51,38))&lt;&gt;"UL"),INDIRECT(ADDRESS($M51,COLUMN()-11)),0),0))</f>
        <v>0.22222222222222218</v>
      </c>
      <c r="BN51" s="57" cm="1">
        <f t="array" aca="1" ref="BN51" ca="1">SUM(IF($C51&gt;0,IF(AND(INDIRECT(ADDRESS($C51,44))=0,INDIRECT(ADDRESS($C51,38))&lt;&gt;"UL"),INDIRECT(ADDRESS($C51,COLUMN()-12)),0),0), IF($D51&gt;0,IF(AND(INDIRECT(ADDRESS($D51,44))=0,INDIRECT(ADDRESS($D51,38))&lt;&gt;"UL"),INDIRECT(ADDRESS($D51,COLUMN()-12)),0),0), IF($E51&gt;0,IF(AND(INDIRECT(ADDRESS($E51,44))=0,INDIRECT(ADDRESS($E51,38))&lt;&gt;"UL"),INDIRECT(ADDRESS($E51,COLUMN()-12)),0),0), IF($F51&gt;0,IF(AND(INDIRECT(ADDRESS($F51,44))=0,INDIRECT(ADDRESS($F51,38))&lt;&gt;"UL"),INDIRECT(ADDRESS($F51,COLUMN()-12)),0),0), IF($G51&gt;0,IF(AND(INDIRECT(ADDRESS($G51,44))=0,INDIRECT(ADDRESS($G51,38))&lt;&gt;"UL"),INDIRECT(ADDRESS($G51,COLUMN()-12)),0),0), IF($H51&gt;0,IF(AND(INDIRECT(ADDRESS($H51,44))=0,INDIRECT(ADDRESS($H51,38))&lt;&gt;"UL"),INDIRECT(ADDRESS($H51,COLUMN()-12)),0),0), IF($I51&gt;0,IF(AND(INDIRECT(ADDRESS($I51,44))=0,INDIRECT(ADDRESS($I51,38))&lt;&gt;"UL"),INDIRECT(ADDRESS($I51,COLUMN()-12)),0),0), IF($J51&gt;0,IF(AND(INDIRECT(ADDRESS($J51,44))=0,INDIRECT(ADDRESS($J51,38))&lt;&gt;"UL"),INDIRECT(ADDRESS($J51,COLUMN()-12)),0),0), IF($K51&gt;0,IF(AND(INDIRECT(ADDRESS($K51,44))=0,INDIRECT(ADDRESS($K51,38))&lt;&gt;"UL"),INDIRECT(ADDRESS($K51,COLUMN()-11)),0),0), IF($L51&gt;0,IF(AND(INDIRECT(ADDRESS($L51,44))=0,INDIRECT(ADDRESS($L51,38))&lt;&gt;"UL"),INDIRECT(ADDRESS($L51,COLUMN()-11)),0),0), IF($M51&gt;0,IF(AND(INDIRECT(ADDRESS($M51,44))=0,INDIRECT(ADDRESS($M51,38))&lt;&gt;"UL"),INDIRECT(ADDRESS($M51,COLUMN()-11)),0),0))</f>
        <v>7.4074074074074056E-2</v>
      </c>
      <c r="BO51" s="57" cm="1">
        <f t="array" aca="1" ref="BO51" ca="1">SUM(IF($C51&gt;0,IF(AND(INDIRECT(ADDRESS($C51,44))=0,INDIRECT(ADDRESS($C51,38))&lt;&gt;"UL"),INDIRECT(ADDRESS($C51,COLUMN()-12)),0),0), IF($D51&gt;0,IF(AND(INDIRECT(ADDRESS($D51,44))=0,INDIRECT(ADDRESS($D51,38))&lt;&gt;"UL"),INDIRECT(ADDRESS($D51,COLUMN()-12)),0),0), IF($E51&gt;0,IF(AND(INDIRECT(ADDRESS($E51,44))=0,INDIRECT(ADDRESS($E51,38))&lt;&gt;"UL"),INDIRECT(ADDRESS($E51,COLUMN()-12)),0),0), IF($F51&gt;0,IF(AND(INDIRECT(ADDRESS($F51,44))=0,INDIRECT(ADDRESS($F51,38))&lt;&gt;"UL"),INDIRECT(ADDRESS($F51,COLUMN()-12)),0),0), IF($G51&gt;0,IF(AND(INDIRECT(ADDRESS($G51,44))=0,INDIRECT(ADDRESS($G51,38))&lt;&gt;"UL"),INDIRECT(ADDRESS($G51,COLUMN()-12)),0),0), IF($H51&gt;0,IF(AND(INDIRECT(ADDRESS($H51,44))=0,INDIRECT(ADDRESS($H51,38))&lt;&gt;"UL"),INDIRECT(ADDRESS($H51,COLUMN()-12)),0),0), IF($I51&gt;0,IF(AND(INDIRECT(ADDRESS($I51,44))=0,INDIRECT(ADDRESS($I51,38))&lt;&gt;"UL"),INDIRECT(ADDRESS($I51,COLUMN()-12)),0),0), IF($J51&gt;0,IF(AND(INDIRECT(ADDRESS($J51,44))=0,INDIRECT(ADDRESS($J51,38))&lt;&gt;"UL"),INDIRECT(ADDRESS($J51,COLUMN()-12)),0),0), IF($K51&gt;0,IF(AND(INDIRECT(ADDRESS($K51,44))=0,INDIRECT(ADDRESS($K51,38))&lt;&gt;"UL"),INDIRECT(ADDRESS($K51,COLUMN()-11)),0),0), IF($L51&gt;0,IF(AND(INDIRECT(ADDRESS($L51,44))=0,INDIRECT(ADDRESS($L51,38))&lt;&gt;"UL"),INDIRECT(ADDRESS($L51,COLUMN()-11)),0),0), IF($M51&gt;0,IF(AND(INDIRECT(ADDRESS($M51,44))=0,INDIRECT(ADDRESS($M51,38))&lt;&gt;"UL"),INDIRECT(ADDRESS($M51,COLUMN()-11)),0),0))</f>
        <v>0.14814814814814811</v>
      </c>
      <c r="BP51" s="57" cm="1">
        <f t="array" aca="1" ref="BP51" ca="1">SUM(IF($C51&gt;0,IF(AND(INDIRECT(ADDRESS($C51,44))=0,INDIRECT(ADDRESS($C51,38))&lt;&gt;"UL"),INDIRECT(ADDRESS($C51,COLUMN()-12)),0),0), IF($D51&gt;0,IF(AND(INDIRECT(ADDRESS($D51,44))=0,INDIRECT(ADDRESS($D51,38))&lt;&gt;"UL"),INDIRECT(ADDRESS($D51,COLUMN()-12)),0),0), IF($E51&gt;0,IF(AND(INDIRECT(ADDRESS($E51,44))=0,INDIRECT(ADDRESS($E51,38))&lt;&gt;"UL"),INDIRECT(ADDRESS($E51,COLUMN()-12)),0),0), IF($F51&gt;0,IF(AND(INDIRECT(ADDRESS($F51,44))=0,INDIRECT(ADDRESS($F51,38))&lt;&gt;"UL"),INDIRECT(ADDRESS($F51,COLUMN()-12)),0),0), IF($G51&gt;0,IF(AND(INDIRECT(ADDRESS($G51,44))=0,INDIRECT(ADDRESS($G51,38))&lt;&gt;"UL"),INDIRECT(ADDRESS($G51,COLUMN()-12)),0),0), IF($H51&gt;0,IF(AND(INDIRECT(ADDRESS($H51,44))=0,INDIRECT(ADDRESS($H51,38))&lt;&gt;"UL"),INDIRECT(ADDRESS($H51,COLUMN()-12)),0),0), IF($I51&gt;0,IF(AND(INDIRECT(ADDRESS($I51,44))=0,INDIRECT(ADDRESS($I51,38))&lt;&gt;"UL"),INDIRECT(ADDRESS($I51,COLUMN()-12)),0),0), IF($J51&gt;0,IF(AND(INDIRECT(ADDRESS($J51,44))=0,INDIRECT(ADDRESS($J51,38))&lt;&gt;"UL"),INDIRECT(ADDRESS($J51,COLUMN()-12)),0),0), IF($K51&gt;0,IF(AND(INDIRECT(ADDRESS($K51,44))=0,INDIRECT(ADDRESS($K51,38))&lt;&gt;"UL"),INDIRECT(ADDRESS($K51,COLUMN()-11)),0),0), IF($L51&gt;0,IF(AND(INDIRECT(ADDRESS($L51,44))=0,INDIRECT(ADDRESS($L51,38))&lt;&gt;"UL"),INDIRECT(ADDRESS($L51,COLUMN()-11)),0),0), IF($M51&gt;0,IF(AND(INDIRECT(ADDRESS($M51,44))=0,INDIRECT(ADDRESS($M51,38))&lt;&gt;"UL"),INDIRECT(ADDRESS($M51,COLUMN()-11)),0),0))</f>
        <v>0.14814814814814811</v>
      </c>
      <c r="BQ51" s="57">
        <f t="shared" ca="1" si="34"/>
        <v>7.4074074074074056E-2</v>
      </c>
      <c r="BR51" s="161">
        <f t="shared" ca="1" si="22"/>
        <v>81.894707385383683</v>
      </c>
      <c r="BS51" s="59"/>
      <c r="BT51" s="56">
        <f t="shared" ca="1" si="23"/>
        <v>2.6774474005893643</v>
      </c>
      <c r="BU51" s="63">
        <f t="shared" ca="1" si="24"/>
        <v>8.1134769714829219E-2</v>
      </c>
      <c r="BV51" s="57" t="s">
        <v>34</v>
      </c>
      <c r="BW51" s="57" cm="1">
        <f t="array" aca="1" ref="BW51" ca="1">SUM(IF($C51&gt;0,IF(AND(INDIRECT(ADDRESS($C51,44))=0,INDIRECT(ADDRESS($C51,38))="UL",ISERROR(SEARCH("Rear",INDIRECT(ADDRESS($C51,33)))),ISERROR(SEARCH("Side",INDIRECT(ADDRESS($C51,33))))),INDIRECT(ADDRESS($C51,COLUMN())),0),0),IF($D51&gt;0,IF(AND(INDIRECT(ADDRESS($D51,44))=0,INDIRECT(ADDRESS($D51,38))="UL",ISERROR(SEARCH("Rear",INDIRECT(ADDRESS($D51,33)))),ISERROR(SEARCH("Side",INDIRECT(ADDRESS($D51,33))))),INDIRECT(ADDRESS($D51,COLUMN())),0),0),IF($E51&gt;0,IF(AND(INDIRECT(ADDRESS($E51,44))=0,INDIRECT(ADDRESS($E51,38))="UL",ISERROR(SEARCH("Rear",INDIRECT(ADDRESS($E51,33)))),ISERROR(SEARCH("Side",INDIRECT(ADDRESS($E51,33))))),INDIRECT(ADDRESS($E51,COLUMN())),0),0),IF($F51&gt;0,IF(AND(INDIRECT(ADDRESS($F51,44))=0,INDIRECT(ADDRESS($F51,38))="UL",ISERROR(SEARCH("Rear",INDIRECT(ADDRESS($F51,33)))),ISERROR(SEARCH("Side",INDIRECT(ADDRESS($F51,33))))),INDIRECT(ADDRESS($F51,COLUMN())),0),0),IF($G51&gt;0,IF(AND(INDIRECT(ADDRESS($G51,44))=0,INDIRECT(ADDRESS($G51,38))="UL",ISERROR(SEARCH("Rear",INDIRECT(ADDRESS($G51,33)))),ISERROR(SEARCH("Side",INDIRECT(ADDRESS($G51,33))))),INDIRECT(ADDRESS($G51,COLUMN())),0),0),IF($H51&gt;0,IF(AND(INDIRECT(ADDRESS($H51,44))=0,INDIRECT(ADDRESS($H51,38))="UL",ISERROR(SEARCH("Rear",INDIRECT(ADDRESS($H51,33)))),ISERROR(SEARCH("Side",INDIRECT(ADDRESS($H51,33))))),INDIRECT(ADDRESS($H51,COLUMN())),0),0),IF($I51&gt;0,IF(AND(INDIRECT(ADDRESS($I51,44))=0,INDIRECT(ADDRESS($I51,38))="UL",ISERROR(SEARCH("Rear",INDIRECT(ADDRESS($I51,33)))),ISERROR(SEARCH("Side",INDIRECT(ADDRESS($I51,33))))),INDIRECT(ADDRESS($I51,COLUMN())),0),0),IF($J51&gt;0,IF(AND(INDIRECT(ADDRESS($J51,44))=0,INDIRECT(ADDRESS($J51,38))="UL",ISERROR(SEARCH("Rear",INDIRECT(ADDRESS($J51,33)))),ISERROR(SEARCH("Side",INDIRECT(ADDRESS($J51,33))))),INDIRECT(ADDRESS($J51,COLUMN())),0),0),IF($K51&gt;0,IF(AND(INDIRECT(ADDRESS($K51,44))=0,INDIRECT(ADDRESS($K51,38))="UL",ISERROR(SEARCH("Rear",INDIRECT(ADDRESS($K51,33)))),ISERROR(SEARCH("Side",INDIRECT(ADDRESS($K51,33))))),INDIRECT(ADDRESS($K51,COLUMN())),0),0),IF($L51&gt;0,IF(AND(INDIRECT(ADDRESS($L51,44))=0,INDIRECT(ADDRESS($L51,38))="UL",ISERROR(SEARCH("Rear",INDIRECT(ADDRESS($L51,33)))),ISERROR(SEARCH("Side",INDIRECT(ADDRESS($L51,33))))),INDIRECT(ADDRESS($L51,COLUMN())),0),0),IF($M51&gt;0,IF(AND(INDIRECT(ADDRESS($M51,44))=0,INDIRECT(ADDRESS($M51,38))="UL",ISERROR(SEARCH("Rear",INDIRECT(ADDRESS($M51,33)))),ISERROR(SEARCH("Side",INDIRECT(ADDRESS($M51,33))))),INDIRECT(ADDRESS($M51,COLUMN())),0),0))</f>
        <v>0.83333333333333326</v>
      </c>
      <c r="BX51" s="57">
        <f t="shared" ca="1" si="25"/>
        <v>0.83333333333333326</v>
      </c>
      <c r="BY51" s="57" cm="1">
        <f t="array" aca="1" ref="BY51" ca="1">SUM(IF($C51&gt;0,IF(AND(INDIRECT(ADDRESS($C51,44))=0,INDIRECT(ADDRESS($C51,38))="UL"),INDIRECT(ADDRESS($C51,COLUMN())),0),0),IF($D51&gt;0,IF(AND(INDIRECT(ADDRESS($D51,44))=0,INDIRECT(ADDRESS($D51,38))="UL"),INDIRECT(ADDRESS($D51,COLUMN())),0),0),IF($E51&gt;0,IF(AND(INDIRECT(ADDRESS($E51,44))=0,INDIRECT(ADDRESS($E51,38))="UL"),INDIRECT(ADDRESS($E51,COLUMN())),0),0),IF($F51&gt;0,IF(AND(INDIRECT(ADDRESS($F51,44))=0,INDIRECT(ADDRESS($F51,38))="UL"),INDIRECT(ADDRESS($F51,COLUMN())),0),0),IF($G51&gt;0,IF(AND(INDIRECT(ADDRESS($G51,44))=0,INDIRECT(ADDRESS($G51,38))="UL"),INDIRECT(ADDRESS($G51,COLUMN())),0),0),IF($H51&gt;0,IF(AND(INDIRECT(ADDRESS($H51,44))=0,INDIRECT(ADDRESS($H51,38))="UL"),INDIRECT(ADDRESS($H51,COLUMN())),0),0),IF($I51&gt;0,IF(AND(INDIRECT(ADDRESS($I51,44))=0,INDIRECT(ADDRESS($I51,38))="UL"),INDIRECT(ADDRESS($I51,COLUMN())),0),0),IF($J51&gt;0,IF(AND(INDIRECT(ADDRESS($J51,44))=0,INDIRECT(ADDRESS($J51,38))="UL"),INDIRECT(ADDRESS($J51,COLUMN())),0),0),IF($K51&gt;0,IF(AND(INDIRECT(ADDRESS($K51,44))=0,INDIRECT(ADDRESS($K51,38))="UL"),INDIRECT(ADDRESS($K51,COLUMN())),0),0),IF($L51&gt;0,IF(AND(INDIRECT(ADDRESS($L51,44))=0,INDIRECT(ADDRESS($L51,38))="UL"),INDIRECT(ADDRESS($L51,COLUMN())),0),0),IF($M51&gt;0,IF(AND(INDIRECT(ADDRESS($M51,44))=0,INDIRECT(ADDRESS($M51,38))="UL"),INDIRECT(ADDRESS($M51,COLUMN())),0),0))</f>
        <v>0.38271604938271597</v>
      </c>
      <c r="BZ51" s="57" cm="1">
        <f t="array" aca="1" ref="BZ51" ca="1">SUM(IF($C51&gt;0,IF(AND(INDIRECT(ADDRESS($C51,44))=0,INDIRECT(ADDRESS($C51,38))="UL"),INDIRECT(ADDRESS($C51,COLUMN())),0),0),IF($D51&gt;0,IF(AND(INDIRECT(ADDRESS($D51,44))=0,INDIRECT(ADDRESS($D51,38))="UL"),INDIRECT(ADDRESS($D51,COLUMN())),0),0),IF($E51&gt;0,IF(AND(INDIRECT(ADDRESS($E51,44))=0,INDIRECT(ADDRESS($E51,38))="UL"),INDIRECT(ADDRESS($E51,COLUMN())),0),0),IF($F51&gt;0,IF(AND(INDIRECT(ADDRESS($F51,44))=0,INDIRECT(ADDRESS($F51,38))="UL"),INDIRECT(ADDRESS($F51,COLUMN())),0),0),IF($G51&gt;0,IF(AND(INDIRECT(ADDRESS($G51,44))=0,INDIRECT(ADDRESS($G51,38))="UL"),INDIRECT(ADDRESS($G51,COLUMN())),0),0),IF($H51&gt;0,IF(AND(INDIRECT(ADDRESS($H51,44))=0,INDIRECT(ADDRESS($H51,38))="UL"),INDIRECT(ADDRESS($H51,COLUMN())),0),0),IF($I51&gt;0,IF(AND(INDIRECT(ADDRESS($I51,44))=0,INDIRECT(ADDRESS($I51,38))="UL"),INDIRECT(ADDRESS($I51,COLUMN())),0),0),IF($J51&gt;0,IF(AND(INDIRECT(ADDRESS($J51,44))=0,INDIRECT(ADDRESS($J51,38))="UL"),INDIRECT(ADDRESS($J51,COLUMN())),0),0),IF($K51&gt;0,IF(AND(INDIRECT(ADDRESS($K51,44))=0,INDIRECT(ADDRESS($K51,38))="UL"),INDIRECT(ADDRESS($K51,COLUMN())),0),0),IF($L51&gt;0,IF(AND(INDIRECT(ADDRESS($L51,44))=0,INDIRECT(ADDRESS($L51,38))="UL"),INDIRECT(ADDRESS($L51,COLUMN())),0),0),IF($M51&gt;0,IF(AND(INDIRECT(ADDRESS($M51,44))=0,INDIRECT(ADDRESS($M51,38))="UL"),INDIRECT(ADDRESS($M51,COLUMN())),0),0))</f>
        <v>0.33950617283950613</v>
      </c>
      <c r="CA51" s="57">
        <f t="shared" ca="1" si="26"/>
        <v>0.33950617283950613</v>
      </c>
      <c r="CB51" s="57" cm="1">
        <f t="array" aca="1" ref="CB51" ca="1">SUM(IF($C51&gt;0,IF(AND(INDIRECT(ADDRESS($C51,44))=0,INDIRECT(ADDRESS($C51,38))&lt;&gt;"UL"),INDIRECT(ADDRESS($C51,COLUMN())),0),0),IF($D51&gt;0,IF(AND(INDIRECT(ADDRESS($D51,44))=0,INDIRECT(ADDRESS($D51,38))&lt;&gt;"UL"),INDIRECT(ADDRESS($D51,COLUMN())),0),0),IF($E51&gt;0,IF(AND(INDIRECT(ADDRESS($E51,44))=0,INDIRECT(ADDRESS($E51,38))&lt;&gt;"UL"),INDIRECT(ADDRESS($E51,COLUMN())),0),0),IF($F51&gt;0,IF(AND(INDIRECT(ADDRESS($F51,44))=0,INDIRECT(ADDRESS($F51,38))&lt;&gt;"UL"),INDIRECT(ADDRESS($F51,COLUMN())),0),0),IF($G51&gt;0,IF(AND(INDIRECT(ADDRESS($G51,44))=0,INDIRECT(ADDRESS($G51,38))&lt;&gt;"UL"),INDIRECT(ADDRESS($G51,COLUMN())),0),0),IF($H51&gt;0,IF(AND(INDIRECT(ADDRESS($H51,44))=0,INDIRECT(ADDRESS($H51,38))&lt;&gt;"UL"),INDIRECT(ADDRESS($H51,COLUMN())),0),0),IF($I51&gt;0,IF(AND(INDIRECT(ADDRESS($I51,44))=0,INDIRECT(ADDRESS($I51,38))&lt;&gt;"UL"),INDIRECT(ADDRESS($I51,COLUMN())),0),0),IF($J51&gt;0,IF(AND(INDIRECT(ADDRESS($J51,44))=0,INDIRECT(ADDRESS($J51,38))&lt;&gt;"UL"),INDIRECT(ADDRESS($J51,COLUMN())),0),0),IF($K51&gt;0,IF(AND(INDIRECT(ADDRESS($K51,44))=0,INDIRECT(ADDRESS($K51,38))&lt;&gt;"UL"),INDIRECT(ADDRESS($K51,COLUMN())),0),0),IF($L51&gt;0,IF(AND(INDIRECT(ADDRESS($L51,44))=0,INDIRECT(ADDRESS($L51,38))&lt;&gt;"UL"),INDIRECT(ADDRESS($L51,COLUMN())),0),0),IF($M51&gt;0,IF(AND(INDIRECT(ADDRESS($M51,44))=0,INDIRECT(ADDRESS($M51,38))&lt;&gt;"UL"),INDIRECT(ADDRESS($M51,COLUMN())),0),0))</f>
        <v>0.27777777777777773</v>
      </c>
      <c r="CC51" s="57">
        <f t="shared" ca="1" si="27"/>
        <v>0.27777777777777773</v>
      </c>
      <c r="CD51" s="57" cm="1">
        <f t="array" aca="1" ref="CD51" ca="1">SUM(IF($C51&gt;0,IF(AND(INDIRECT(ADDRESS($C51,44))=0,INDIRECT(ADDRESS($C51,38))&lt;&gt;"UL"),INDIRECT(ADDRESS($C51,COLUMN())),0),0),IF($D51&gt;0,IF(AND(INDIRECT(ADDRESS($D51,44))=0,INDIRECT(ADDRESS($D51,38))&lt;&gt;"UL"),INDIRECT(ADDRESS($D51,COLUMN())),0),0),IF($E51&gt;0,IF(AND(INDIRECT(ADDRESS($E51,44))=0,INDIRECT(ADDRESS($E51,38))&lt;&gt;"UL"),INDIRECT(ADDRESS($E51,COLUMN())),0),0),IF($F51&gt;0,IF(AND(INDIRECT(ADDRESS($F51,44))=0,INDIRECT(ADDRESS($F51,38))&lt;&gt;"UL"),INDIRECT(ADDRESS($F51,COLUMN())),0),0),IF($G51&gt;0,IF(AND(INDIRECT(ADDRESS($G51,44))=0,INDIRECT(ADDRESS($G51,38))&lt;&gt;"UL"),INDIRECT(ADDRESS($G51,COLUMN())),0),0),IF($H51&gt;0,IF(AND(INDIRECT(ADDRESS($H51,44))=0,INDIRECT(ADDRESS($H51,38))&lt;&gt;"UL"),INDIRECT(ADDRESS($H51,COLUMN())),0),0),IF($I51&gt;0,IF(AND(INDIRECT(ADDRESS($I51,44))=0,INDIRECT(ADDRESS($I51,38))&lt;&gt;"UL"),INDIRECT(ADDRESS($I51,COLUMN())),0),0),IF($J51&gt;0,IF(AND(INDIRECT(ADDRESS($J51,44))=0,INDIRECT(ADDRESS($J51,38))&lt;&gt;"UL"),INDIRECT(ADDRESS($J51,COLUMN())),0),0),IF($K51&gt;0,IF(AND(INDIRECT(ADDRESS($K51,44))=0,INDIRECT(ADDRESS($K51,38))&lt;&gt;"UL"),INDIRECT(ADDRESS($K51,COLUMN())),0),0),IF($L51&gt;0,IF(AND(INDIRECT(ADDRESS($L51,44))=0,INDIRECT(ADDRESS($L51,38))&lt;&gt;"UL"),INDIRECT(ADDRESS($L51,COLUMN())),0),0),IF($M51&gt;0,IF(AND(INDIRECT(ADDRESS($M51,44))=0,INDIRECT(ADDRESS($M51,38))&lt;&gt;"UL"),INDIRECT(ADDRESS($M51,COLUMN())),0),0))</f>
        <v>9.2592592592592574E-2</v>
      </c>
      <c r="CE51" s="57" cm="1">
        <f t="array" aca="1" ref="CE51" ca="1">SUM(IF($C51&gt;0,IF(AND(INDIRECT(ADDRESS($C51,44))=0,INDIRECT(ADDRESS($C51,38))&lt;&gt;"UL"),INDIRECT(ADDRESS($C51,COLUMN())),0),0),IF($D51&gt;0,IF(AND(INDIRECT(ADDRESS($D51,44))=0,INDIRECT(ADDRESS($D51,38))&lt;&gt;"UL"),INDIRECT(ADDRESS($D51,COLUMN())),0),0),IF($E51&gt;0,IF(AND(INDIRECT(ADDRESS($E51,44))=0,INDIRECT(ADDRESS($E51,38))&lt;&gt;"UL"),INDIRECT(ADDRESS($E51,COLUMN())),0),0),IF($F51&gt;0,IF(AND(INDIRECT(ADDRESS($F51,44))=0,INDIRECT(ADDRESS($F51,38))&lt;&gt;"UL"),INDIRECT(ADDRESS($F51,COLUMN())),0),0),IF($G51&gt;0,IF(AND(INDIRECT(ADDRESS($G51,44))=0,INDIRECT(ADDRESS($G51,38))&lt;&gt;"UL"),INDIRECT(ADDRESS($G51,COLUMN())),0),0),IF($H51&gt;0,IF(AND(INDIRECT(ADDRESS($H51,44))=0,INDIRECT(ADDRESS($H51,38))&lt;&gt;"UL"),INDIRECT(ADDRESS($H51,COLUMN())),0),0),IF($I51&gt;0,IF(AND(INDIRECT(ADDRESS($I51,44))=0,INDIRECT(ADDRESS($I51,38))&lt;&gt;"UL"),INDIRECT(ADDRESS($I51,COLUMN())),0),0),IF($J51&gt;0,IF(AND(INDIRECT(ADDRESS($J51,44))=0,INDIRECT(ADDRESS($J51,38))&lt;&gt;"UL"),INDIRECT(ADDRESS($J51,COLUMN())),0),0),IF($K51&gt;0,IF(AND(INDIRECT(ADDRESS($K51,44))=0,INDIRECT(ADDRESS($K51,38))&lt;&gt;"UL"),INDIRECT(ADDRESS($K51,COLUMN())),0),0),IF($L51&gt;0,IF(AND(INDIRECT(ADDRESS($L51,44))=0,INDIRECT(ADDRESS($L51,38))&lt;&gt;"UL"),INDIRECT(ADDRESS($L51,COLUMN())),0),0),IF($M51&gt;0,IF(AND(INDIRECT(ADDRESS($M51,44))=0,INDIRECT(ADDRESS($M51,38))&lt;&gt;"UL"),INDIRECT(ADDRESS($M51,COLUMN())),0),0))</f>
        <v>0</v>
      </c>
      <c r="CF51" s="57">
        <f t="shared" ca="1" si="28"/>
        <v>0</v>
      </c>
      <c r="CG51" s="57">
        <f t="shared" ca="1" si="35"/>
        <v>1.617277930405161</v>
      </c>
      <c r="CH51" s="57">
        <f t="shared" ca="1" si="29"/>
        <v>4.9008422133489729E-2</v>
      </c>
      <c r="CI51" s="19">
        <f t="shared" ca="1" si="30"/>
        <v>11.765179310428714</v>
      </c>
      <c r="CJ51" s="19"/>
      <c r="CK51" s="57" cm="1">
        <f t="array" aca="1" ref="CK51" ca="1">IF(AU51="S", SUM(IF($C51&gt;0,IF(INDIRECT(ADDRESS($C51,43))&lt;&gt;1,INDIRECT(ADDRESS($C51,48)),0),0), IF($D51&gt;0,IF(INDIRECT(ADDRESS($D51,43))&lt;&gt;1,INDIRECT(ADDRESS($D51,48)),0),0), IF($E51&gt;0,IF(INDIRECT(ADDRESS($E51,43))&lt;&gt;1,INDIRECT(ADDRESS($E51,48)),0),0), IF($F51&gt;0,IF(INDIRECT(ADDRESS($F51,43))&lt;&gt;1,INDIRECT(ADDRESS($F51,48)),0),0), IF($G51&gt;0,IF(INDIRECT(ADDRESS($G51,43))&lt;&gt;1,INDIRECT(ADDRESS($G51,48)),0),0), IF($H51&gt;0,IF(INDIRECT(ADDRESS($H51,43))&lt;&gt;1,INDIRECT(ADDRESS($H51,48)),0),0), IF($I51&gt;0,IF(INDIRECT(ADDRESS($I51,43))&lt;&gt;1,INDIRECT(ADDRESS($I51,48)),0),0), IF($J51&gt;0,IF(INDIRECT(ADDRESS($J51,43))&lt;&gt;1,INDIRECT(ADDRESS($J51,48)),0),0), IF($K51&gt;0,IF(INDIRECT(ADDRESS($K51,43))&lt;&gt;1,INDIRECT(ADDRESS($K51,48)),0),0), IF($L51&gt;0,IF(INDIRECT(ADDRESS($L51,43))&lt;&gt;1,INDIRECT(ADDRESS($L51,48)),0),0), IF($M51&gt;0,IF(INDIRECT(ADDRESS($M51,43))&lt;&gt;1,INDIRECT(ADDRESS($M51,48)),0),0)), IF(AU51="L",SUM(IF($C51&gt;0,IF(INDIRECT(ADDRESS($C51,43))&lt;&gt;1,INDIRECT(ADDRESS($C51,50)),0),0), IF($D51&gt;0,IF(INDIRECT(ADDRESS($D51,43))&lt;&gt;1,INDIRECT(ADDRESS($D51,50)),0),0), IF($E51&gt;0,IF(INDIRECT(ADDRESS($E51,43))&lt;&gt;1,INDIRECT(ADDRESS($E51,50)),0),0), IF($F51&gt;0,IF(INDIRECT(ADDRESS($F51,43))&lt;&gt;1,INDIRECT(ADDRESS($F51,50)),0),0), IF($G51&gt;0,IF(INDIRECT(ADDRESS($G51,43))&lt;&gt;1,INDIRECT(ADDRESS($G51,50)),0),0), IF($G51&gt;0,IF(INDIRECT(ADDRESS($G51,43))&lt;&gt;1,INDIRECT(ADDRESS($G51,50)),0),0), IF($H51&gt;0,IF(INDIRECT(ADDRESS($H51,43))&lt;&gt;1,INDIRECT(ADDRESS($H51,50)),0),0), IF($I51&gt;0,IF(INDIRECT(ADDRESS($I51,43))&lt;&gt;1,INDIRECT(ADDRESS($I51,50)),0),0), IF($J51&gt;0,IF(INDIRECT(ADDRESS($J51,43))&lt;&gt;1,INDIRECT(ADDRESS($J51,50)),0),0), IF($K51&gt;0,IF(INDIRECT(ADDRESS($K51,43))&lt;&gt;1,INDIRECT(ADDRESS($K51,50)),0),0), IF($L51&gt;0,IF(INDIRECT(ADDRESS($L51,43))&lt;&gt;1,INDIRECT(ADDRESS($L51,50)),0),0), IF($M51&gt;0,IF(INDIRECT(ADDRESS($M51,43))&lt;&gt;1,INDIRECT(ADDRESS($M51,50)),0),0)), SUM(IF($C51&gt;0,IF(INDIRECT(ADDRESS($C51,43))&lt;&gt;1,INDIRECT(ADDRESS($C51,49)),0),0), IF($D51&gt;0,IF(INDIRECT(ADDRESS($D51,43))&lt;&gt;1,INDIRECT(ADDRESS($D51,49)),0),0), IF($E51&gt;0,IF(INDIRECT(ADDRESS($E51,43))&lt;&gt;1,INDIRECT(ADDRESS($E51,49)),0),0), IF($F51&gt;0,IF(INDIRECT(ADDRESS($F51,43))&lt;&gt;1,INDIRECT(ADDRESS($F51,49)),0),0), IF($G51&gt;0,IF(INDIRECT(ADDRESS($G51,43))&lt;&gt;1,INDIRECT(ADDRESS($G51,49)),0),0), IF($G51&gt;0,IF(INDIRECT(ADDRESS($G51,43))&lt;&gt;1,INDIRECT(ADDRESS($G51,49)),0),0), IF($H51&gt;0,IF(INDIRECT(ADDRESS($H51,43))&lt;&gt;1,INDIRECT(ADDRESS($H51,49)),0),0), IF($I51&gt;0,IF(INDIRECT(ADDRESS($I51,43))&lt;&gt;1,INDIRECT(ADDRESS($I51,49)),0),0), IF($J51&gt;0,IF(INDIRECT(ADDRESS($J51,43))&lt;&gt;1,INDIRECT(ADDRESS($J51,49)),0),0), IF($K51&gt;0,IF(INDIRECT(ADDRESS($K51,43))&lt;&gt;1,INDIRECT(ADDRESS($K51,49)),0),0), IF($L51&gt;0,IF(INDIRECT(ADDRESS($L51,43))&lt;&gt;1,INDIRECT(ADDRESS($L51,49)),0),0), IF($M51&gt;0,IF(INDIRECT(ADDRESS($M51,43))&lt;&gt;1,INDIRECT(ADDRESS($M51,49)),0),0))))</f>
        <v>1.3888888888888888</v>
      </c>
      <c r="CL51" s="57" cm="1">
        <f t="array" aca="1" ref="CL51" ca="1">SUM(IF($C51&gt;0,IF(INDIRECT(ADDRESS($C51,44))=1,INDIRECT(ADDRESS($C51,90)),0),0), IF($D51&gt;0,IF(INDIRECT(ADDRESS($D51,44))=1,INDIRECT(ADDRESS($D51,90)),0),0), IF($E51&gt;0,IF(INDIRECT(ADDRESS($E51,44))=1,INDIRECT(ADDRESS($E51,90)),0),0), IF($F51&gt;0,IF(INDIRECT(ADDRESS($F51,44))=1,INDIRECT(ADDRESS($F51,90)),0),0), IF($G51&gt;0,IF(INDIRECT(ADDRESS($G51,44))=1,INDIRECT(ADDRESS($G51,90)),0),0), IF($H51&gt;0,IF(INDIRECT(ADDRESS($H51,44))=1,INDIRECT(ADDRESS($H51,90)),0),0), IF($I51&gt;0,IF(INDIRECT(ADDRESS($I51,44))=1,INDIRECT(ADDRESS($I51,90)),0),0), IF($J51&gt;0,IF(INDIRECT(ADDRESS($J51,44))=1,INDIRECT(ADDRESS($J51,90)),0),0), IF($K51&gt;0,IF(INDIRECT(ADDRESS($K51,44))=1,INDIRECT(ADDRESS($K51,90)),0),0), IF($L51&gt;0,IF(INDIRECT(ADDRESS($L51,44))=1,INDIRECT(ADDRESS($L51,90)),0),0), IF($M51&gt;0,IF(INDIRECT(ADDRESS($M51,44))=1,INDIRECT(ADDRESS($M51,90)),0),0))</f>
        <v>0</v>
      </c>
      <c r="CM51" s="56">
        <f t="shared" ca="1" si="31"/>
        <v>0.59730086282871353</v>
      </c>
      <c r="CN51" s="59"/>
    </row>
    <row r="52" spans="1:92" x14ac:dyDescent="0.25">
      <c r="A52" s="62" t="s">
        <v>130</v>
      </c>
      <c r="B52" s="122">
        <v>6</v>
      </c>
      <c r="C52" s="122">
        <v>19</v>
      </c>
      <c r="D52" s="122">
        <v>20</v>
      </c>
      <c r="E52" s="122">
        <v>29</v>
      </c>
      <c r="F52" s="122">
        <v>30</v>
      </c>
      <c r="G52" s="122"/>
      <c r="H52" s="122"/>
      <c r="I52" s="67"/>
      <c r="J52" s="67"/>
      <c r="K52" s="67"/>
      <c r="L52" s="67"/>
      <c r="M52" s="67"/>
      <c r="N52" s="67">
        <f t="shared" ca="1" si="15"/>
        <v>28</v>
      </c>
      <c r="O52" s="67" t="str" cm="1">
        <f t="array" aca="1" ref="O52" ca="1">INDIRECT(ADDRESS($B52,COLUMN()))</f>
        <v>Fighter</v>
      </c>
      <c r="P52" s="67" cm="1">
        <f t="array" aca="1" ref="P52" ca="1">INDIRECT(ADDRESS($B52,COLUMN()))</f>
        <v>2</v>
      </c>
      <c r="Q52" s="67" t="str" cm="1">
        <f t="array" aca="1" ref="Q52" ca="1">INDIRECT(ADDRESS($B52,COLUMN()))</f>
        <v>-</v>
      </c>
      <c r="R52" s="67" t="str" cm="1">
        <f t="array" aca="1" ref="R52" ca="1">INDIRECT(ADDRESS($B52,COLUMN()))</f>
        <v>-</v>
      </c>
      <c r="S52" s="67" cm="1">
        <f t="array" aca="1" ref="S52" ca="1">INDIRECT(ADDRESS($B52,COLUMN()))</f>
        <v>2</v>
      </c>
      <c r="T52" s="67" t="str" cm="1">
        <f t="array" aca="1" ref="T52" ca="1">INDIRECT(ADDRESS($B52,COLUMN()))</f>
        <v>1-7</v>
      </c>
      <c r="U52" s="67" cm="1">
        <f t="array" aca="1" ref="U52" ca="1">INDIRECT(ADDRESS($B52,COLUMN()))</f>
        <v>7</v>
      </c>
      <c r="V52" s="67" cm="1">
        <f t="array" aca="1" ref="V52" ca="1">INDIRECT(ADDRESS($B52,COLUMN()))</f>
        <v>0</v>
      </c>
      <c r="W52" s="67" cm="1">
        <f t="array" aca="1" ref="W52" ca="1">INDIRECT(ADDRESS($B52,COLUMN()))</f>
        <v>2</v>
      </c>
      <c r="X52" s="67" cm="1">
        <f t="array" aca="1" ref="X52" ca="1">INDIRECT(ADDRESS($B52,COLUMN()))</f>
        <v>5</v>
      </c>
      <c r="Y52" s="67" cm="1">
        <f t="array" aca="1" ref="Y52" ca="1">INDIRECT(ADDRESS($B52,COLUMN()))</f>
        <v>1</v>
      </c>
      <c r="Z52" s="67" cm="1">
        <f t="array" aca="1" ref="Z52" ca="1">INDIRECT(ADDRESS($B52,COLUMN()))</f>
        <v>5</v>
      </c>
      <c r="AA52" s="67" t="str">
        <f ca="1">AA40</f>
        <v>Rocket Boosters</v>
      </c>
      <c r="AB52" s="56">
        <f t="shared" ca="1" si="16"/>
        <v>0.80232854262492292</v>
      </c>
      <c r="AC52" s="56">
        <f t="shared" ca="1" si="17"/>
        <v>0.92829092858852447</v>
      </c>
      <c r="AD52" s="56">
        <f t="shared" ca="1" si="18"/>
        <v>1.6144190062409121</v>
      </c>
      <c r="AF52" s="52"/>
      <c r="AG52" s="52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2"/>
      <c r="AU52" s="54" t="s">
        <v>117</v>
      </c>
      <c r="AV52" s="57" cm="1">
        <f t="array" aca="1" ref="AV52" ca="1">SUM(IF($C52&gt;0,IF(AND(INDIRECT(ADDRESS($C52,44))=0,INDIRECT(ADDRESS($C52,38))="UL",ISERROR(SEARCH("Rear",INDIRECT(ADDRESS($C52,33)))),ISERROR(SEARCH("Side",INDIRECT(ADDRESS($C52,33))))),INDIRECT(ADDRESS($C52,COLUMN())),0),0),IF($D52&gt;0,IF(AND(INDIRECT(ADDRESS($D52,44))=0,INDIRECT(ADDRESS($D52,38))="UL",ISERROR(SEARCH("Rear",INDIRECT(ADDRESS($D52,33)))),ISERROR(SEARCH("Side",INDIRECT(ADDRESS($D52,33))))),INDIRECT(ADDRESS($D52,COLUMN())),0),0),IF($E52&gt;0,IF(AND(INDIRECT(ADDRESS($E52,44))=0,INDIRECT(ADDRESS($E52,38))="UL",ISERROR(SEARCH("Rear",INDIRECT(ADDRESS($E52,33)))),ISERROR(SEARCH("Side",INDIRECT(ADDRESS($E52,33))))),INDIRECT(ADDRESS($E52,COLUMN())),0),0),IF($F52&gt;0,IF(AND(INDIRECT(ADDRESS($F52,44))=0,INDIRECT(ADDRESS($F52,38))="UL",ISERROR(SEARCH("Rear",INDIRECT(ADDRESS($F52,33)))),ISERROR(SEARCH("Side",INDIRECT(ADDRESS($F52,33))))),INDIRECT(ADDRESS($F52,COLUMN())),0),0),IF($G52&gt;0,IF(AND(INDIRECT(ADDRESS($G52,44))=0,INDIRECT(ADDRESS($G52,38))="UL",ISERROR(SEARCH("Rear",INDIRECT(ADDRESS($G52,33)))),ISERROR(SEARCH("Side",INDIRECT(ADDRESS($G52,33))))),INDIRECT(ADDRESS($G52,COLUMN())),0),0),IF($H52&gt;0,IF(AND(INDIRECT(ADDRESS($H52,44))=0,INDIRECT(ADDRESS($H52,38))="UL",ISERROR(SEARCH("Rear",INDIRECT(ADDRESS($H52,33)))),ISERROR(SEARCH("Side",INDIRECT(ADDRESS($H52,33))))),INDIRECT(ADDRESS($H52,COLUMN())),0),0),IF($I52&gt;0,IF(AND(INDIRECT(ADDRESS($I52,44))=0,INDIRECT(ADDRESS($I52,38))="UL",ISERROR(SEARCH("Rear",INDIRECT(ADDRESS($I52,33)))),ISERROR(SEARCH("Side",INDIRECT(ADDRESS($I52,33))))),INDIRECT(ADDRESS($I52,COLUMN())),0),0),IF($J52&gt;0,IF(AND(INDIRECT(ADDRESS($J52,44))=0,INDIRECT(ADDRESS($J52,38))="UL",ISERROR(SEARCH("Rear",INDIRECT(ADDRESS($J52,33)))),ISERROR(SEARCH("Side",INDIRECT(ADDRESS($J52,33))))),INDIRECT(ADDRESS($J52,COLUMN())),0),0),IF($K52&gt;0,IF(AND(INDIRECT(ADDRESS($K52,44))=0,INDIRECT(ADDRESS($K52,38))="UL",ISERROR(SEARCH("Rear",INDIRECT(ADDRESS($K52,33)))),ISERROR(SEARCH("Side",INDIRECT(ADDRESS($K52,33))))),INDIRECT(ADDRESS($K52,COLUMN())),0),0),IF($L52&gt;0,IF(AND(INDIRECT(ADDRESS($L52,44))=0,INDIRECT(ADDRESS($L52,38))="UL",ISERROR(SEARCH("Rear",INDIRECT(ADDRESS($L52,33)))),ISERROR(SEARCH("Side",INDIRECT(ADDRESS($L52,33))))),INDIRECT(ADDRESS($L52,COLUMN())),0),0),IF($M52&gt;0,IF(AND(INDIRECT(ADDRESS($M52,44))=0,INDIRECT(ADDRESS($M52,38))="UL",ISERROR(SEARCH("Rear",INDIRECT(ADDRESS($M52,33)))),ISERROR(SEARCH("Side",INDIRECT(ADDRESS($M52,33))))),INDIRECT(ADDRESS($M52,COLUMN())),0),0))</f>
        <v>0.38888888888888884</v>
      </c>
      <c r="AW52" s="57" cm="1">
        <f t="array" aca="1" ref="AW52" ca="1">SUM(IF($C52&gt;0,IF(AND(INDIRECT(ADDRESS($C52,44))=0,INDIRECT(ADDRESS($C52,38))="UL",ISERROR(SEARCH("Rear",INDIRECT(ADDRESS($C52,33)))),ISERROR(SEARCH("Side",INDIRECT(ADDRESS($C52,33))))),INDIRECT(ADDRESS($C52,COLUMN())),0),0),IF($D52&gt;0,IF(AND(INDIRECT(ADDRESS($D52,44))=0,INDIRECT(ADDRESS($D52,38))="UL",ISERROR(SEARCH("Rear",INDIRECT(ADDRESS($D52,33)))),ISERROR(SEARCH("Side",INDIRECT(ADDRESS($D52,33))))),INDIRECT(ADDRESS($D52,COLUMN())),0),0),IF($E52&gt;0,IF(AND(INDIRECT(ADDRESS($E52,44))=0,INDIRECT(ADDRESS($E52,38))="UL",ISERROR(SEARCH("Rear",INDIRECT(ADDRESS($E52,33)))),ISERROR(SEARCH("Side",INDIRECT(ADDRESS($E52,33))))),INDIRECT(ADDRESS($E52,COLUMN())),0),0),IF($F52&gt;0,IF(AND(INDIRECT(ADDRESS($F52,44))=0,INDIRECT(ADDRESS($F52,38))="UL",ISERROR(SEARCH("Rear",INDIRECT(ADDRESS($F52,33)))),ISERROR(SEARCH("Side",INDIRECT(ADDRESS($F52,33))))),INDIRECT(ADDRESS($F52,COLUMN())),0),0),IF($G52&gt;0,IF(AND(INDIRECT(ADDRESS($G52,44))=0,INDIRECT(ADDRESS($G52,38))="UL",ISERROR(SEARCH("Rear",INDIRECT(ADDRESS($G52,33)))),ISERROR(SEARCH("Side",INDIRECT(ADDRESS($G52,33))))),INDIRECT(ADDRESS($G52,COLUMN())),0),0),IF($H52&gt;0,IF(AND(INDIRECT(ADDRESS($H52,44))=0,INDIRECT(ADDRESS($H52,38))="UL",ISERROR(SEARCH("Rear",INDIRECT(ADDRESS($H52,33)))),ISERROR(SEARCH("Side",INDIRECT(ADDRESS($H52,33))))),INDIRECT(ADDRESS($H52,COLUMN())),0),0),IF($I52&gt;0,IF(AND(INDIRECT(ADDRESS($I52,44))=0,INDIRECT(ADDRESS($I52,38))="UL",ISERROR(SEARCH("Rear",INDIRECT(ADDRESS($I52,33)))),ISERROR(SEARCH("Side",INDIRECT(ADDRESS($I52,33))))),INDIRECT(ADDRESS($I52,COLUMN())),0),0),IF($J52&gt;0,IF(AND(INDIRECT(ADDRESS($J52,44))=0,INDIRECT(ADDRESS($J52,38))="UL",ISERROR(SEARCH("Rear",INDIRECT(ADDRESS($J52,33)))),ISERROR(SEARCH("Side",INDIRECT(ADDRESS($J52,33))))),INDIRECT(ADDRESS($J52,COLUMN())),0),0),IF($K52&gt;0,IF(AND(INDIRECT(ADDRESS($K52,44))=0,INDIRECT(ADDRESS($K52,38))="UL",ISERROR(SEARCH("Rear",INDIRECT(ADDRESS($K52,33)))),ISERROR(SEARCH("Side",INDIRECT(ADDRESS($K52,33))))),INDIRECT(ADDRESS($K52,COLUMN())),0),0),IF($L52&gt;0,IF(AND(INDIRECT(ADDRESS($L52,44))=0,INDIRECT(ADDRESS($L52,38))="UL",ISERROR(SEARCH("Rear",INDIRECT(ADDRESS($L52,33)))),ISERROR(SEARCH("Side",INDIRECT(ADDRESS($L52,33))))),INDIRECT(ADDRESS($L52,COLUMN())),0),0),IF($M52&gt;0,IF(AND(INDIRECT(ADDRESS($M52,44))=0,INDIRECT(ADDRESS($M52,38))="UL",ISERROR(SEARCH("Rear",INDIRECT(ADDRESS($M52,33)))),ISERROR(SEARCH("Side",INDIRECT(ADDRESS($M52,33))))),INDIRECT(ADDRESS($M52,COLUMN())),0),0))</f>
        <v>1.4999999999999998</v>
      </c>
      <c r="AX52" s="57" cm="1">
        <f t="array" aca="1" ref="AX52" ca="1">SUM(IF($C52&gt;0,IF(AND(INDIRECT(ADDRESS($C52,44))=0,INDIRECT(ADDRESS($C52,38))="UL",ISERROR(SEARCH("Rear",INDIRECT(ADDRESS($C52,33)))),ISERROR(SEARCH("Side",INDIRECT(ADDRESS($C52,33))))),INDIRECT(ADDRESS($C52,COLUMN())),0),0),IF($D52&gt;0,IF(AND(INDIRECT(ADDRESS($D52,44))=0,INDIRECT(ADDRESS($D52,38))="UL",ISERROR(SEARCH("Rear",INDIRECT(ADDRESS($D52,33)))),ISERROR(SEARCH("Side",INDIRECT(ADDRESS($D52,33))))),INDIRECT(ADDRESS($D52,COLUMN())),0),0),IF($E52&gt;0,IF(AND(INDIRECT(ADDRESS($E52,44))=0,INDIRECT(ADDRESS($E52,38))="UL",ISERROR(SEARCH("Rear",INDIRECT(ADDRESS($E52,33)))),ISERROR(SEARCH("Side",INDIRECT(ADDRESS($E52,33))))),INDIRECT(ADDRESS($E52,COLUMN())),0),0),IF($F52&gt;0,IF(AND(INDIRECT(ADDRESS($F52,44))=0,INDIRECT(ADDRESS($F52,38))="UL",ISERROR(SEARCH("Rear",INDIRECT(ADDRESS($F52,33)))),ISERROR(SEARCH("Side",INDIRECT(ADDRESS($F52,33))))),INDIRECT(ADDRESS($F52,COLUMN())),0),0),IF($G52&gt;0,IF(AND(INDIRECT(ADDRESS($G52,44))=0,INDIRECT(ADDRESS($G52,38))="UL",ISERROR(SEARCH("Rear",INDIRECT(ADDRESS($G52,33)))),ISERROR(SEARCH("Side",INDIRECT(ADDRESS($G52,33))))),INDIRECT(ADDRESS($G52,COLUMN())),0),0),IF($H52&gt;0,IF(AND(INDIRECT(ADDRESS($H52,44))=0,INDIRECT(ADDRESS($H52,38))="UL",ISERROR(SEARCH("Rear",INDIRECT(ADDRESS($H52,33)))),ISERROR(SEARCH("Side",INDIRECT(ADDRESS($H52,33))))),INDIRECT(ADDRESS($H52,COLUMN())),0),0),IF($I52&gt;0,IF(AND(INDIRECT(ADDRESS($I52,44))=0,INDIRECT(ADDRESS($I52,38))="UL",ISERROR(SEARCH("Rear",INDIRECT(ADDRESS($I52,33)))),ISERROR(SEARCH("Side",INDIRECT(ADDRESS($I52,33))))),INDIRECT(ADDRESS($I52,COLUMN())),0),0),IF($J52&gt;0,IF(AND(INDIRECT(ADDRESS($J52,44))=0,INDIRECT(ADDRESS($J52,38))="UL",ISERROR(SEARCH("Rear",INDIRECT(ADDRESS($J52,33)))),ISERROR(SEARCH("Side",INDIRECT(ADDRESS($J52,33))))),INDIRECT(ADDRESS($J52,COLUMN())),0),0),IF($K52&gt;0,IF(AND(INDIRECT(ADDRESS($K52,44))=0,INDIRECT(ADDRESS($K52,38))="UL",ISERROR(SEARCH("Rear",INDIRECT(ADDRESS($K52,33)))),ISERROR(SEARCH("Side",INDIRECT(ADDRESS($K52,33))))),INDIRECT(ADDRESS($K52,COLUMN())),0),0),IF($L52&gt;0,IF(AND(INDIRECT(ADDRESS($L52,44))=0,INDIRECT(ADDRESS($L52,38))="UL",ISERROR(SEARCH("Rear",INDIRECT(ADDRESS($L52,33)))),ISERROR(SEARCH("Side",INDIRECT(ADDRESS($L52,33))))),INDIRECT(ADDRESS($L52,COLUMN())),0),0),IF($M52&gt;0,IF(AND(INDIRECT(ADDRESS($M52,44))=0,INDIRECT(ADDRESS($M52,38))="UL",ISERROR(SEARCH("Rear",INDIRECT(ADDRESS($M52,33)))),ISERROR(SEARCH("Side",INDIRECT(ADDRESS($M52,33))))),INDIRECT(ADDRESS($M52,COLUMN())),0),0))</f>
        <v>0.61111111111111105</v>
      </c>
      <c r="AY52" s="58">
        <f t="shared" ca="1" si="19"/>
        <v>1.4999999999999998</v>
      </c>
      <c r="AZ52" s="58">
        <f t="shared" ca="1" si="20"/>
        <v>0.83333333333333315</v>
      </c>
      <c r="BA52" s="58" cm="1">
        <f t="array" aca="1" ref="BA52" ca="1">SUM(IF($C52&gt;0,IF(AND(INDIRECT(ADDRESS($C52,44))=0,INDIRECT(ADDRESS($C52,38))="UL"),INDIRECT(ADDRESS($C52,COLUMN())),0),0),IF($D52&gt;0,IF(AND(INDIRECT(ADDRESS($D52,44))=0,INDIRECT(ADDRESS($D52,38))="UL"),INDIRECT(ADDRESS($D52,COLUMN())),0),0),IF($E52&gt;0,IF(AND(INDIRECT(ADDRESS($E52,44))=0,INDIRECT(ADDRESS($E52,38))="UL"),INDIRECT(ADDRESS($E52,COLUMN())),0),0),IF($F52&gt;0,IF(AND(INDIRECT(ADDRESS($F52,44))=0,INDIRECT(ADDRESS($F52,38))="UL"),INDIRECT(ADDRESS($F52,COLUMN())),0),0),IF($G52&gt;0,IF(AND(INDIRECT(ADDRESS($G52,44))=0,INDIRECT(ADDRESS($G52,38))="UL"),INDIRECT(ADDRESS($G52,COLUMN())),0),0),IF($H52&gt;0,IF(AND(INDIRECT(ADDRESS($H52,44))=0,INDIRECT(ADDRESS($H52,38))="UL"),INDIRECT(ADDRESS($H52,COLUMN())),0),0),IF($I52&gt;0,IF(AND(INDIRECT(ADDRESS($I52,44))=0,INDIRECT(ADDRESS($I52,38))="UL"),INDIRECT(ADDRESS($I52,COLUMN())),0),0),IF($J52&gt;0,IF(AND(INDIRECT(ADDRESS($J52,44))=0,INDIRECT(ADDRESS($J52,38))="UL"),INDIRECT(ADDRESS($J52,COLUMN())),0),0),IF($K52&gt;0,IF(AND(INDIRECT(ADDRESS($K52,44))=0,INDIRECT(ADDRESS($K52,38))="UL"),INDIRECT(ADDRESS($K52,COLUMN())),0),0),IF($L52&gt;0,IF(AND(INDIRECT(ADDRESS($L52,44))=0,INDIRECT(ADDRESS($L52,38))="UL"),INDIRECT(ADDRESS($L52,COLUMN())),0),0),IF($M52&gt;0,IF(AND(INDIRECT(ADDRESS($M52,44))=0,INDIRECT(ADDRESS($M52,38))="UL"),INDIRECT(ADDRESS($M52,COLUMN())),0),0))</f>
        <v>0.49276895943562604</v>
      </c>
      <c r="BB52" s="58" cm="1">
        <f t="array" aca="1" ref="BB52" ca="1">SUM(IF($C52&gt;0,IF(AND(INDIRECT(ADDRESS($C52,44))=0,INDIRECT(ADDRESS($C52,38))="UL"),INDIRECT(ADDRESS($C52,COLUMN())),0),0),IF($D52&gt;0,IF(AND(INDIRECT(ADDRESS($D52,44))=0,INDIRECT(ADDRESS($D52,38))="UL"),INDIRECT(ADDRESS($D52,COLUMN())),0),0),IF($E52&gt;0,IF(AND(INDIRECT(ADDRESS($E52,44))=0,INDIRECT(ADDRESS($E52,38))="UL"),INDIRECT(ADDRESS($E52,COLUMN())),0),0),IF($F52&gt;0,IF(AND(INDIRECT(ADDRESS($F52,44))=0,INDIRECT(ADDRESS($F52,38))="UL"),INDIRECT(ADDRESS($F52,COLUMN())),0),0),IF($G52&gt;0,IF(AND(INDIRECT(ADDRESS($G52,44))=0,INDIRECT(ADDRESS($G52,38))="UL"),INDIRECT(ADDRESS($G52,COLUMN())),0),0),IF($H52&gt;0,IF(AND(INDIRECT(ADDRESS($H52,44))=0,INDIRECT(ADDRESS($H52,38))="UL"),INDIRECT(ADDRESS($H52,COLUMN())),0),0),IF($I52&gt;0,IF(AND(INDIRECT(ADDRESS($I52,44))=0,INDIRECT(ADDRESS($I52,38))="UL"),INDIRECT(ADDRESS($I52,COLUMN())),0),0),IF($J52&gt;0,IF(AND(INDIRECT(ADDRESS($J52,44))=0,INDIRECT(ADDRESS($J52,38))="UL"),INDIRECT(ADDRESS($J52,COLUMN())),0),0),IF($K52&gt;0,IF(AND(INDIRECT(ADDRESS($K52,44))=0,INDIRECT(ADDRESS($K52,38))="UL"),INDIRECT(ADDRESS($K52,COLUMN())),0),0),IF($L52&gt;0,IF(AND(INDIRECT(ADDRESS($L52,44))=0,INDIRECT(ADDRESS($L52,38))="UL"),INDIRECT(ADDRESS($L52,COLUMN())),0),0),IF($M52&gt;0,IF(AND(INDIRECT(ADDRESS($M52,44))=0,INDIRECT(ADDRESS($M52,38))="UL"),INDIRECT(ADDRESS($M52,COLUMN())),0),0))</f>
        <v>0.26419753086419751</v>
      </c>
      <c r="BC52" s="58" cm="1">
        <f t="array" aca="1" ref="BC52" ca="1">SUM(IF($C52&gt;0,IF(AND(INDIRECT(ADDRESS($C52,44))=0,INDIRECT(ADDRESS($C52,38))="UL"),INDIRECT(ADDRESS($C52,COLUMN())),0),0),IF($D52&gt;0,IF(AND(INDIRECT(ADDRESS($D52,44))=0,INDIRECT(ADDRESS($D52,38))="UL"),INDIRECT(ADDRESS($D52,COLUMN())),0),0),IF($E52&gt;0,IF(AND(INDIRECT(ADDRESS($E52,44))=0,INDIRECT(ADDRESS($E52,38))="UL"),INDIRECT(ADDRESS($E52,COLUMN())),0),0),IF($F52&gt;0,IF(AND(INDIRECT(ADDRESS($F52,44))=0,INDIRECT(ADDRESS($F52,38))="UL"),INDIRECT(ADDRESS($F52,COLUMN())),0),0),IF($G52&gt;0,IF(AND(INDIRECT(ADDRESS($G52,44))=0,INDIRECT(ADDRESS($G52,38))="UL"),INDIRECT(ADDRESS($G52,COLUMN())),0),0),IF($H52&gt;0,IF(AND(INDIRECT(ADDRESS($H52,44))=0,INDIRECT(ADDRESS($H52,38))="UL"),INDIRECT(ADDRESS($H52,COLUMN())),0),0),IF($I52&gt;0,IF(AND(INDIRECT(ADDRESS($I52,44))=0,INDIRECT(ADDRESS($I52,38))="UL"),INDIRECT(ADDRESS($I52,COLUMN())),0),0),IF($J52&gt;0,IF(AND(INDIRECT(ADDRESS($J52,44))=0,INDIRECT(ADDRESS($J52,38))="UL"),INDIRECT(ADDRESS($J52,COLUMN())),0),0),IF($K52&gt;0,IF(AND(INDIRECT(ADDRESS($K52,44))=0,INDIRECT(ADDRESS($K52,38))="UL"),INDIRECT(ADDRESS($K52,COLUMN())),0),0),IF($L52&gt;0,IF(AND(INDIRECT(ADDRESS($L52,44))=0,INDIRECT(ADDRESS($L52,38))="UL"),INDIRECT(ADDRESS($L52,COLUMN())),0),0),IF($M52&gt;0,IF(AND(INDIRECT(ADDRESS($M52,44))=0,INDIRECT(ADDRESS($M52,38))="UL"),INDIRECT(ADDRESS($M52,COLUMN())),0),0))</f>
        <v>0.29664902998236331</v>
      </c>
      <c r="BD52" s="58" cm="1">
        <f t="array" aca="1" ref="BD52" ca="1">SUM(IF($C52&gt;0,IF(AND(INDIRECT(ADDRESS($C52,44))=0,INDIRECT(ADDRESS($C52,38))="UL"),INDIRECT(ADDRESS($C52,COLUMN())),0),0),IF($D52&gt;0,IF(AND(INDIRECT(ADDRESS($D52,44))=0,INDIRECT(ADDRESS($D52,38))="UL"),INDIRECT(ADDRESS($D52,COLUMN())),0),0),IF($E52&gt;0,IF(AND(INDIRECT(ADDRESS($E52,44))=0,INDIRECT(ADDRESS($E52,38))="UL"),INDIRECT(ADDRESS($E52,COLUMN())),0),0),IF($F52&gt;0,IF(AND(INDIRECT(ADDRESS($F52,44))=0,INDIRECT(ADDRESS($F52,38))="UL"),INDIRECT(ADDRESS($F52,COLUMN())),0),0),IF($G52&gt;0,IF(AND(INDIRECT(ADDRESS($G52,44))=0,INDIRECT(ADDRESS($G52,38))="UL"),INDIRECT(ADDRESS($G52,COLUMN())),0),0),IF($H52&gt;0,IF(AND(INDIRECT(ADDRESS($H52,44))=0,INDIRECT(ADDRESS($H52,38))="UL"),INDIRECT(ADDRESS($H52,COLUMN())),0),0),IF($I52&gt;0,IF(AND(INDIRECT(ADDRESS($I52,44))=0,INDIRECT(ADDRESS($I52,38))="UL"),INDIRECT(ADDRESS($I52,COLUMN())),0),0),IF($J52&gt;0,IF(AND(INDIRECT(ADDRESS($J52,44))=0,INDIRECT(ADDRESS($J52,38))="UL"),INDIRECT(ADDRESS($J52,COLUMN())),0),0),IF($K52&gt;0,IF(AND(INDIRECT(ADDRESS($K52,44))=0,INDIRECT(ADDRESS($K52,38))="UL"),INDIRECT(ADDRESS($K52,COLUMN())),0),0),IF($L52&gt;0,IF(AND(INDIRECT(ADDRESS($L52,44))=0,INDIRECT(ADDRESS($L52,38))="UL"),INDIRECT(ADDRESS($L52,COLUMN())),0),0),IF($M52&gt;0,IF(AND(INDIRECT(ADDRESS($M52,44))=0,INDIRECT(ADDRESS($M52,38))="UL"),INDIRECT(ADDRESS($M52,COLUMN())),0),0))</f>
        <v>0.51111111111111107</v>
      </c>
      <c r="BE52" s="57">
        <f t="shared" ca="1" si="21"/>
        <v>0.29664902998236331</v>
      </c>
      <c r="BF52" s="57" cm="1">
        <f t="array" aca="1" ref="BF52" ca="1">SUM(IF($C52&gt;0,IF(INDIRECT(ADDRESS($C52,45))=1,INDIRECT(ADDRESS($C52,52))*INDIRECT(ADDRESS($C52,42))/5,0),0), IF($D52&gt;0,IF(INDIRECT(ADDRESS($D52,45))=1,INDIRECT(ADDRESS($D52,52))*INDIRECT(ADDRESS($D52,42))/5,0),0), IF($E52&gt;0,IF(INDIRECT(ADDRESS($E52,45))=1,INDIRECT(ADDRESS($E52,52))*INDIRECT(ADDRESS($E52,42))/5,0),0), IF($F52&gt;0,IF(INDIRECT(ADDRESS($F52,45))=1,INDIRECT(ADDRESS($F52,52))*INDIRECT(ADDRESS($F52,42))/5,0),0), IF($G52&gt;0,IF(INDIRECT(ADDRESS($G52,45))=1,INDIRECT(ADDRESS($G52,52))*INDIRECT(ADDRESS($G52,42))/5,0),0), IF($H52&gt;0,IF(INDIRECT(ADDRESS($H52,45))=1,INDIRECT(ADDRESS($H52,52))*INDIRECT(ADDRESS($H52,42))/5,0),0)
)*$BF$296/100</f>
        <v>0</v>
      </c>
      <c r="BG52" s="19">
        <v>1</v>
      </c>
      <c r="BH52" s="57" cm="1">
        <f t="array" aca="1" ref="BH52" ca="1">SUM(IF($C52&gt;0,IF(AND(INDIRECT(ADDRESS($C52,44))=0,INDIRECT(ADDRESS($C52,38))&lt;&gt;"UL"),INDIRECT(ADDRESS($C52,COLUMN()-12)),0),0), IF($D52&gt;0,IF(AND(INDIRECT(ADDRESS($D52,44))=0,INDIRECT(ADDRESS($D52,38))&lt;&gt;"UL"),INDIRECT(ADDRESS($D52,COLUMN()-12)),0),0), IF($E52&gt;0,IF(AND(INDIRECT(ADDRESS($E52,44))=0,INDIRECT(ADDRESS($E52,38))&lt;&gt;"UL"),INDIRECT(ADDRESS($E52,COLUMN()-12)),0),0), IF($F52&gt;0,IF(AND(INDIRECT(ADDRESS($F52,44))=0,INDIRECT(ADDRESS($F52,38))&lt;&gt;"UL"),INDIRECT(ADDRESS($F52,COLUMN()-12)),0),0), IF($G52&gt;0,IF(AND(INDIRECT(ADDRESS($G52,44))=0,INDIRECT(ADDRESS($G52,38))&lt;&gt;"UL"),INDIRECT(ADDRESS($G52,COLUMN()-12)),0),0), IF($H52&gt;0,IF(AND(INDIRECT(ADDRESS($H52,44))=0,INDIRECT(ADDRESS($H52,38))&lt;&gt;"UL"),INDIRECT(ADDRESS($H52,COLUMN()-12)),0),0), IF($I52&gt;0,IF(AND(INDIRECT(ADDRESS($I52,44))=0,INDIRECT(ADDRESS($I52,38))&lt;&gt;"UL"),INDIRECT(ADDRESS($I52,COLUMN()-12)),0),0), IF($J52&gt;0,IF(AND(INDIRECT(ADDRESS($J52,44))=0,INDIRECT(ADDRESS($J52,38))&lt;&gt;"UL"),INDIRECT(ADDRESS($J52,COLUMN()-12)),0),0), IF($K52&gt;0,IF(AND(INDIRECT(ADDRESS($K52,44))=0,INDIRECT(ADDRESS($K52,38))&lt;&gt;"UL"),INDIRECT(ADDRESS($K52,COLUMN()-12)),0),0), IF($L52&gt;0,IF(AND(INDIRECT(ADDRESS($L52,44))=0,INDIRECT(ADDRESS($L52,38))&lt;&gt;"UL"),INDIRECT(ADDRESS($L52,COLUMN()-12)),0),0), IF($M52&gt;0,IF(AND(INDIRECT(ADDRESS($M52,44))=0,INDIRECT(ADDRESS($M52,38))&lt;&gt;"UL"),INDIRECT(ADDRESS($M52,COLUMN()-12)),0),0))</f>
        <v>0</v>
      </c>
      <c r="BI52" s="57" cm="1">
        <f t="array" aca="1" ref="BI52" ca="1">SUM(IF($C52&gt;0,IF(AND(INDIRECT(ADDRESS($C52,44))=0,INDIRECT(ADDRESS($C52,38))&lt;&gt;"UL"),INDIRECT(ADDRESS($C52,COLUMN()-12)),0),0), IF($D52&gt;0,IF(AND(INDIRECT(ADDRESS($D52,44))=0,INDIRECT(ADDRESS($D52,38))&lt;&gt;"UL"),INDIRECT(ADDRESS($D52,COLUMN()-12)),0),0), IF($E52&gt;0,IF(AND(INDIRECT(ADDRESS($E52,44))=0,INDIRECT(ADDRESS($E52,38))&lt;&gt;"UL"),INDIRECT(ADDRESS($E52,COLUMN()-12)),0),0), IF($F52&gt;0,IF(AND(INDIRECT(ADDRESS($F52,44))=0,INDIRECT(ADDRESS($F52,38))&lt;&gt;"UL"),INDIRECT(ADDRESS($F52,COLUMN()-12)),0),0), IF($G52&gt;0,IF(AND(INDIRECT(ADDRESS($G52,44))=0,INDIRECT(ADDRESS($G52,38))&lt;&gt;"UL"),INDIRECT(ADDRESS($G52,COLUMN()-12)),0),0), IF($H52&gt;0,IF(AND(INDIRECT(ADDRESS($H52,44))=0,INDIRECT(ADDRESS($H52,38))&lt;&gt;"UL"),INDIRECT(ADDRESS($H52,COLUMN()-12)),0),0), IF($I52&gt;0,IF(AND(INDIRECT(ADDRESS($I52,44))=0,INDIRECT(ADDRESS($I52,38))&lt;&gt;"UL"),INDIRECT(ADDRESS($I52,COLUMN()-12)),0),0), IF($J52&gt;0,IF(AND(INDIRECT(ADDRESS($J52,44))=0,INDIRECT(ADDRESS($J52,38))&lt;&gt;"UL"),INDIRECT(ADDRESS($J52,COLUMN()-12)),0),0), IF($K52&gt;0,IF(AND(INDIRECT(ADDRESS($K52,44))=0,INDIRECT(ADDRESS($K52,38))&lt;&gt;"UL"),INDIRECT(ADDRESS($K52,COLUMN()-12)),0),0), IF($L52&gt;0,IF(AND(INDIRECT(ADDRESS($L52,44))=0,INDIRECT(ADDRESS($L52,38))&lt;&gt;"UL"),INDIRECT(ADDRESS($L52,COLUMN()-12)),0),0), IF($M52&gt;0,IF(AND(INDIRECT(ADDRESS($M52,44))=0,INDIRECT(ADDRESS($M52,38))&lt;&gt;"UL"),INDIRECT(ADDRESS($M52,COLUMN()-12)),0),0))</f>
        <v>0.55555555555555547</v>
      </c>
      <c r="BJ52" s="57" cm="1">
        <f t="array" aca="1" ref="BJ52" ca="1">SUM(IF($C52&gt;0,IF(AND(INDIRECT(ADDRESS($C52,44))=0,INDIRECT(ADDRESS($C52,38))&lt;&gt;"UL"),INDIRECT(ADDRESS($C52,COLUMN()-12)),0),0), IF($D52&gt;0,IF(AND(INDIRECT(ADDRESS($D52,44))=0,INDIRECT(ADDRESS($D52,38))&lt;&gt;"UL"),INDIRECT(ADDRESS($D52,COLUMN()-12)),0),0), IF($E52&gt;0,IF(AND(INDIRECT(ADDRESS($E52,44))=0,INDIRECT(ADDRESS($E52,38))&lt;&gt;"UL"),INDIRECT(ADDRESS($E52,COLUMN()-12)),0),0), IF($F52&gt;0,IF(AND(INDIRECT(ADDRESS($F52,44))=0,INDIRECT(ADDRESS($F52,38))&lt;&gt;"UL"),INDIRECT(ADDRESS($F52,COLUMN()-12)),0),0), IF($G52&gt;0,IF(AND(INDIRECT(ADDRESS($G52,44))=0,INDIRECT(ADDRESS($G52,38))&lt;&gt;"UL"),INDIRECT(ADDRESS($G52,COLUMN()-12)),0),0), IF($H52&gt;0,IF(AND(INDIRECT(ADDRESS($H52,44))=0,INDIRECT(ADDRESS($H52,38))&lt;&gt;"UL"),INDIRECT(ADDRESS($H52,COLUMN()-12)),0),0), IF($I52&gt;0,IF(AND(INDIRECT(ADDRESS($I52,44))=0,INDIRECT(ADDRESS($I52,38))&lt;&gt;"UL"),INDIRECT(ADDRESS($I52,COLUMN()-12)),0),0), IF($J52&gt;0,IF(AND(INDIRECT(ADDRESS($J52,44))=0,INDIRECT(ADDRESS($J52,38))&lt;&gt;"UL"),INDIRECT(ADDRESS($J52,COLUMN()-12)),0),0), IF($K52&gt;0,IF(AND(INDIRECT(ADDRESS($K52,44))=0,INDIRECT(ADDRESS($K52,38))&lt;&gt;"UL"),INDIRECT(ADDRESS($K52,COLUMN()-12)),0),0), IF($L52&gt;0,IF(AND(INDIRECT(ADDRESS($L52,44))=0,INDIRECT(ADDRESS($L52,38))&lt;&gt;"UL"),INDIRECT(ADDRESS($L52,COLUMN()-12)),0),0), IF($M52&gt;0,IF(AND(INDIRECT(ADDRESS($M52,44))=0,INDIRECT(ADDRESS($M52,38))&lt;&gt;"UL"),INDIRECT(ADDRESS($M52,COLUMN()-12)),0),0))</f>
        <v>0.55555555555555547</v>
      </c>
      <c r="BK52" s="57">
        <f t="shared" ca="1" si="32"/>
        <v>0.55555555555555547</v>
      </c>
      <c r="BL52" s="58">
        <f t="shared" ca="1" si="33"/>
        <v>0.37037037037037029</v>
      </c>
      <c r="BM52" s="57" cm="1">
        <f t="array" aca="1" ref="BM52" ca="1">SUM(IF($C52&gt;0,IF(AND(INDIRECT(ADDRESS($C52,44))=0,INDIRECT(ADDRESS($C52,38))&lt;&gt;"UL"),INDIRECT(ADDRESS($C52,COLUMN()-12)),0),0), IF($D52&gt;0,IF(AND(INDIRECT(ADDRESS($D52,44))=0,INDIRECT(ADDRESS($D52,38))&lt;&gt;"UL"),INDIRECT(ADDRESS($D52,COLUMN()-12)),0),0), IF($E52&gt;0,IF(AND(INDIRECT(ADDRESS($E52,44))=0,INDIRECT(ADDRESS($E52,38))&lt;&gt;"UL"),INDIRECT(ADDRESS($E52,COLUMN()-12)),0),0), IF($F52&gt;0,IF(AND(INDIRECT(ADDRESS($F52,44))=0,INDIRECT(ADDRESS($F52,38))&lt;&gt;"UL"),INDIRECT(ADDRESS($F52,COLUMN()-12)),0),0), IF($G52&gt;0,IF(AND(INDIRECT(ADDRESS($G52,44))=0,INDIRECT(ADDRESS($G52,38))&lt;&gt;"UL"),INDIRECT(ADDRESS($G52,COLUMN()-12)),0),0), IF($H52&gt;0,IF(AND(INDIRECT(ADDRESS($H52,44))=0,INDIRECT(ADDRESS($H52,38))&lt;&gt;"UL"),INDIRECT(ADDRESS($H52,COLUMN()-12)),0),0), IF($I52&gt;0,IF(AND(INDIRECT(ADDRESS($I52,44))=0,INDIRECT(ADDRESS($I52,38))&lt;&gt;"UL"),INDIRECT(ADDRESS($I52,COLUMN()-12)),0),0), IF($J52&gt;0,IF(AND(INDIRECT(ADDRESS($J52,44))=0,INDIRECT(ADDRESS($J52,38))&lt;&gt;"UL"),INDIRECT(ADDRESS($J52,COLUMN()-12)),0),0), IF($K52&gt;0,IF(AND(INDIRECT(ADDRESS($K52,44))=0,INDIRECT(ADDRESS($K52,38))&lt;&gt;"UL"),INDIRECT(ADDRESS($K52,COLUMN()-11)),0),0), IF($L52&gt;0,IF(AND(INDIRECT(ADDRESS($L52,44))=0,INDIRECT(ADDRESS($L52,38))&lt;&gt;"UL"),INDIRECT(ADDRESS($L52,COLUMN()-11)),0),0), IF($M52&gt;0,IF(AND(INDIRECT(ADDRESS($M52,44))=0,INDIRECT(ADDRESS($M52,38))&lt;&gt;"UL"),INDIRECT(ADDRESS($M52,COLUMN()-11)),0),0))</f>
        <v>0.22222222222222218</v>
      </c>
      <c r="BN52" s="57" cm="1">
        <f t="array" aca="1" ref="BN52" ca="1">SUM(IF($C52&gt;0,IF(AND(INDIRECT(ADDRESS($C52,44))=0,INDIRECT(ADDRESS($C52,38))&lt;&gt;"UL"),INDIRECT(ADDRESS($C52,COLUMN()-12)),0),0), IF($D52&gt;0,IF(AND(INDIRECT(ADDRESS($D52,44))=0,INDIRECT(ADDRESS($D52,38))&lt;&gt;"UL"),INDIRECT(ADDRESS($D52,COLUMN()-12)),0),0), IF($E52&gt;0,IF(AND(INDIRECT(ADDRESS($E52,44))=0,INDIRECT(ADDRESS($E52,38))&lt;&gt;"UL"),INDIRECT(ADDRESS($E52,COLUMN()-12)),0),0), IF($F52&gt;0,IF(AND(INDIRECT(ADDRESS($F52,44))=0,INDIRECT(ADDRESS($F52,38))&lt;&gt;"UL"),INDIRECT(ADDRESS($F52,COLUMN()-12)),0),0), IF($G52&gt;0,IF(AND(INDIRECT(ADDRESS($G52,44))=0,INDIRECT(ADDRESS($G52,38))&lt;&gt;"UL"),INDIRECT(ADDRESS($G52,COLUMN()-12)),0),0), IF($H52&gt;0,IF(AND(INDIRECT(ADDRESS($H52,44))=0,INDIRECT(ADDRESS($H52,38))&lt;&gt;"UL"),INDIRECT(ADDRESS($H52,COLUMN()-12)),0),0), IF($I52&gt;0,IF(AND(INDIRECT(ADDRESS($I52,44))=0,INDIRECT(ADDRESS($I52,38))&lt;&gt;"UL"),INDIRECT(ADDRESS($I52,COLUMN()-12)),0),0), IF($J52&gt;0,IF(AND(INDIRECT(ADDRESS($J52,44))=0,INDIRECT(ADDRESS($J52,38))&lt;&gt;"UL"),INDIRECT(ADDRESS($J52,COLUMN()-12)),0),0), IF($K52&gt;0,IF(AND(INDIRECT(ADDRESS($K52,44))=0,INDIRECT(ADDRESS($K52,38))&lt;&gt;"UL"),INDIRECT(ADDRESS($K52,COLUMN()-11)),0),0), IF($L52&gt;0,IF(AND(INDIRECT(ADDRESS($L52,44))=0,INDIRECT(ADDRESS($L52,38))&lt;&gt;"UL"),INDIRECT(ADDRESS($L52,COLUMN()-11)),0),0), IF($M52&gt;0,IF(AND(INDIRECT(ADDRESS($M52,44))=0,INDIRECT(ADDRESS($M52,38))&lt;&gt;"UL"),INDIRECT(ADDRESS($M52,COLUMN()-11)),0),0))</f>
        <v>7.4074074074074056E-2</v>
      </c>
      <c r="BO52" s="57" cm="1">
        <f t="array" aca="1" ref="BO52" ca="1">SUM(IF($C52&gt;0,IF(AND(INDIRECT(ADDRESS($C52,44))=0,INDIRECT(ADDRESS($C52,38))&lt;&gt;"UL"),INDIRECT(ADDRESS($C52,COLUMN()-12)),0),0), IF($D52&gt;0,IF(AND(INDIRECT(ADDRESS($D52,44))=0,INDIRECT(ADDRESS($D52,38))&lt;&gt;"UL"),INDIRECT(ADDRESS($D52,COLUMN()-12)),0),0), IF($E52&gt;0,IF(AND(INDIRECT(ADDRESS($E52,44))=0,INDIRECT(ADDRESS($E52,38))&lt;&gt;"UL"),INDIRECT(ADDRESS($E52,COLUMN()-12)),0),0), IF($F52&gt;0,IF(AND(INDIRECT(ADDRESS($F52,44))=0,INDIRECT(ADDRESS($F52,38))&lt;&gt;"UL"),INDIRECT(ADDRESS($F52,COLUMN()-12)),0),0), IF($G52&gt;0,IF(AND(INDIRECT(ADDRESS($G52,44))=0,INDIRECT(ADDRESS($G52,38))&lt;&gt;"UL"),INDIRECT(ADDRESS($G52,COLUMN()-12)),0),0), IF($H52&gt;0,IF(AND(INDIRECT(ADDRESS($H52,44))=0,INDIRECT(ADDRESS($H52,38))&lt;&gt;"UL"),INDIRECT(ADDRESS($H52,COLUMN()-12)),0),0), IF($I52&gt;0,IF(AND(INDIRECT(ADDRESS($I52,44))=0,INDIRECT(ADDRESS($I52,38))&lt;&gt;"UL"),INDIRECT(ADDRESS($I52,COLUMN()-12)),0),0), IF($J52&gt;0,IF(AND(INDIRECT(ADDRESS($J52,44))=0,INDIRECT(ADDRESS($J52,38))&lt;&gt;"UL"),INDIRECT(ADDRESS($J52,COLUMN()-12)),0),0), IF($K52&gt;0,IF(AND(INDIRECT(ADDRESS($K52,44))=0,INDIRECT(ADDRESS($K52,38))&lt;&gt;"UL"),INDIRECT(ADDRESS($K52,COLUMN()-11)),0),0), IF($L52&gt;0,IF(AND(INDIRECT(ADDRESS($L52,44))=0,INDIRECT(ADDRESS($L52,38))&lt;&gt;"UL"),INDIRECT(ADDRESS($L52,COLUMN()-11)),0),0), IF($M52&gt;0,IF(AND(INDIRECT(ADDRESS($M52,44))=0,INDIRECT(ADDRESS($M52,38))&lt;&gt;"UL"),INDIRECT(ADDRESS($M52,COLUMN()-11)),0),0))</f>
        <v>0.14814814814814811</v>
      </c>
      <c r="BP52" s="57" cm="1">
        <f t="array" aca="1" ref="BP52" ca="1">SUM(IF($C52&gt;0,IF(AND(INDIRECT(ADDRESS($C52,44))=0,INDIRECT(ADDRESS($C52,38))&lt;&gt;"UL"),INDIRECT(ADDRESS($C52,COLUMN()-12)),0),0), IF($D52&gt;0,IF(AND(INDIRECT(ADDRESS($D52,44))=0,INDIRECT(ADDRESS($D52,38))&lt;&gt;"UL"),INDIRECT(ADDRESS($D52,COLUMN()-12)),0),0), IF($E52&gt;0,IF(AND(INDIRECT(ADDRESS($E52,44))=0,INDIRECT(ADDRESS($E52,38))&lt;&gt;"UL"),INDIRECT(ADDRESS($E52,COLUMN()-12)),0),0), IF($F52&gt;0,IF(AND(INDIRECT(ADDRESS($F52,44))=0,INDIRECT(ADDRESS($F52,38))&lt;&gt;"UL"),INDIRECT(ADDRESS($F52,COLUMN()-12)),0),0), IF($G52&gt;0,IF(AND(INDIRECT(ADDRESS($G52,44))=0,INDIRECT(ADDRESS($G52,38))&lt;&gt;"UL"),INDIRECT(ADDRESS($G52,COLUMN()-12)),0),0), IF($H52&gt;0,IF(AND(INDIRECT(ADDRESS($H52,44))=0,INDIRECT(ADDRESS($H52,38))&lt;&gt;"UL"),INDIRECT(ADDRESS($H52,COLUMN()-12)),0),0), IF($I52&gt;0,IF(AND(INDIRECT(ADDRESS($I52,44))=0,INDIRECT(ADDRESS($I52,38))&lt;&gt;"UL"),INDIRECT(ADDRESS($I52,COLUMN()-12)),0),0), IF($J52&gt;0,IF(AND(INDIRECT(ADDRESS($J52,44))=0,INDIRECT(ADDRESS($J52,38))&lt;&gt;"UL"),INDIRECT(ADDRESS($J52,COLUMN()-12)),0),0), IF($K52&gt;0,IF(AND(INDIRECT(ADDRESS($K52,44))=0,INDIRECT(ADDRESS($K52,38))&lt;&gt;"UL"),INDIRECT(ADDRESS($K52,COLUMN()-11)),0),0), IF($L52&gt;0,IF(AND(INDIRECT(ADDRESS($L52,44))=0,INDIRECT(ADDRESS($L52,38))&lt;&gt;"UL"),INDIRECT(ADDRESS($L52,COLUMN()-11)),0),0), IF($M52&gt;0,IF(AND(INDIRECT(ADDRESS($M52,44))=0,INDIRECT(ADDRESS($M52,38))&lt;&gt;"UL"),INDIRECT(ADDRESS($M52,COLUMN()-11)),0),0))</f>
        <v>0.14814814814814811</v>
      </c>
      <c r="BQ52" s="57">
        <f t="shared" ca="1" si="34"/>
        <v>0.14814814814814811</v>
      </c>
      <c r="BR52" s="161">
        <f t="shared" ca="1" si="22"/>
        <v>75.29457117206853</v>
      </c>
      <c r="BS52" s="59"/>
      <c r="BT52" s="56">
        <f t="shared" ca="1" si="23"/>
        <v>2.5126324027910969</v>
      </c>
      <c r="BU52" s="63">
        <f t="shared" ca="1" si="24"/>
        <v>8.9736871528253465E-2</v>
      </c>
      <c r="BV52" s="57" t="s">
        <v>34</v>
      </c>
      <c r="BW52" s="57" cm="1">
        <f t="array" aca="1" ref="BW52" ca="1">SUM(IF($C52&gt;0,IF(AND(INDIRECT(ADDRESS($C52,44))=0,INDIRECT(ADDRESS($C52,38))="UL",ISERROR(SEARCH("Rear",INDIRECT(ADDRESS($C52,33)))),ISERROR(SEARCH("Side",INDIRECT(ADDRESS($C52,33))))),INDIRECT(ADDRESS($C52,COLUMN())),0),0),IF($D52&gt;0,IF(AND(INDIRECT(ADDRESS($D52,44))=0,INDIRECT(ADDRESS($D52,38))="UL",ISERROR(SEARCH("Rear",INDIRECT(ADDRESS($D52,33)))),ISERROR(SEARCH("Side",INDIRECT(ADDRESS($D52,33))))),INDIRECT(ADDRESS($D52,COLUMN())),0),0),IF($E52&gt;0,IF(AND(INDIRECT(ADDRESS($E52,44))=0,INDIRECT(ADDRESS($E52,38))="UL",ISERROR(SEARCH("Rear",INDIRECT(ADDRESS($E52,33)))),ISERROR(SEARCH("Side",INDIRECT(ADDRESS($E52,33))))),INDIRECT(ADDRESS($E52,COLUMN())),0),0),IF($F52&gt;0,IF(AND(INDIRECT(ADDRESS($F52,44))=0,INDIRECT(ADDRESS($F52,38))="UL",ISERROR(SEARCH("Rear",INDIRECT(ADDRESS($F52,33)))),ISERROR(SEARCH("Side",INDIRECT(ADDRESS($F52,33))))),INDIRECT(ADDRESS($F52,COLUMN())),0),0),IF($G52&gt;0,IF(AND(INDIRECT(ADDRESS($G52,44))=0,INDIRECT(ADDRESS($G52,38))="UL",ISERROR(SEARCH("Rear",INDIRECT(ADDRESS($G52,33)))),ISERROR(SEARCH("Side",INDIRECT(ADDRESS($G52,33))))),INDIRECT(ADDRESS($G52,COLUMN())),0),0),IF($H52&gt;0,IF(AND(INDIRECT(ADDRESS($H52,44))=0,INDIRECT(ADDRESS($H52,38))="UL",ISERROR(SEARCH("Rear",INDIRECT(ADDRESS($H52,33)))),ISERROR(SEARCH("Side",INDIRECT(ADDRESS($H52,33))))),INDIRECT(ADDRESS($H52,COLUMN())),0),0),IF($I52&gt;0,IF(AND(INDIRECT(ADDRESS($I52,44))=0,INDIRECT(ADDRESS($I52,38))="UL",ISERROR(SEARCH("Rear",INDIRECT(ADDRESS($I52,33)))),ISERROR(SEARCH("Side",INDIRECT(ADDRESS($I52,33))))),INDIRECT(ADDRESS($I52,COLUMN())),0),0),IF($J52&gt;0,IF(AND(INDIRECT(ADDRESS($J52,44))=0,INDIRECT(ADDRESS($J52,38))="UL",ISERROR(SEARCH("Rear",INDIRECT(ADDRESS($J52,33)))),ISERROR(SEARCH("Side",INDIRECT(ADDRESS($J52,33))))),INDIRECT(ADDRESS($J52,COLUMN())),0),0),IF($K52&gt;0,IF(AND(INDIRECT(ADDRESS($K52,44))=0,INDIRECT(ADDRESS($K52,38))="UL",ISERROR(SEARCH("Rear",INDIRECT(ADDRESS($K52,33)))),ISERROR(SEARCH("Side",INDIRECT(ADDRESS($K52,33))))),INDIRECT(ADDRESS($K52,COLUMN())),0),0),IF($L52&gt;0,IF(AND(INDIRECT(ADDRESS($L52,44))=0,INDIRECT(ADDRESS($L52,38))="UL",ISERROR(SEARCH("Rear",INDIRECT(ADDRESS($L52,33)))),ISERROR(SEARCH("Side",INDIRECT(ADDRESS($L52,33))))),INDIRECT(ADDRESS($L52,COLUMN())),0),0),IF($M52&gt;0,IF(AND(INDIRECT(ADDRESS($M52,44))=0,INDIRECT(ADDRESS($M52,38))="UL",ISERROR(SEARCH("Rear",INDIRECT(ADDRESS($M52,33)))),ISERROR(SEARCH("Side",INDIRECT(ADDRESS($M52,33))))),INDIRECT(ADDRESS($M52,COLUMN())),0),0))</f>
        <v>0.99999999999999989</v>
      </c>
      <c r="BX52" s="57">
        <f t="shared" ca="1" si="25"/>
        <v>0.99999999999999989</v>
      </c>
      <c r="BY52" s="57" cm="1">
        <f t="array" aca="1" ref="BY52" ca="1">SUM(IF($C52&gt;0,IF(AND(INDIRECT(ADDRESS($C52,44))=0,INDIRECT(ADDRESS($C52,38))="UL"),INDIRECT(ADDRESS($C52,COLUMN())),0),0),IF($D52&gt;0,IF(AND(INDIRECT(ADDRESS($D52,44))=0,INDIRECT(ADDRESS($D52,38))="UL"),INDIRECT(ADDRESS($D52,COLUMN())),0),0),IF($E52&gt;0,IF(AND(INDIRECT(ADDRESS($E52,44))=0,INDIRECT(ADDRESS($E52,38))="UL"),INDIRECT(ADDRESS($E52,COLUMN())),0),0),IF($F52&gt;0,IF(AND(INDIRECT(ADDRESS($F52,44))=0,INDIRECT(ADDRESS($F52,38))="UL"),INDIRECT(ADDRESS($F52,COLUMN())),0),0),IF($G52&gt;0,IF(AND(INDIRECT(ADDRESS($G52,44))=0,INDIRECT(ADDRESS($G52,38))="UL"),INDIRECT(ADDRESS($G52,COLUMN())),0),0),IF($H52&gt;0,IF(AND(INDIRECT(ADDRESS($H52,44))=0,INDIRECT(ADDRESS($H52,38))="UL"),INDIRECT(ADDRESS($H52,COLUMN())),0),0),IF($I52&gt;0,IF(AND(INDIRECT(ADDRESS($I52,44))=0,INDIRECT(ADDRESS($I52,38))="UL"),INDIRECT(ADDRESS($I52,COLUMN())),0),0),IF($J52&gt;0,IF(AND(INDIRECT(ADDRESS($J52,44))=0,INDIRECT(ADDRESS($J52,38))="UL"),INDIRECT(ADDRESS($J52,COLUMN())),0),0),IF($K52&gt;0,IF(AND(INDIRECT(ADDRESS($K52,44))=0,INDIRECT(ADDRESS($K52,38))="UL"),INDIRECT(ADDRESS($K52,COLUMN())),0),0),IF($L52&gt;0,IF(AND(INDIRECT(ADDRESS($L52,44))=0,INDIRECT(ADDRESS($L52,38))="UL"),INDIRECT(ADDRESS($L52,COLUMN())),0),0),IF($M52&gt;0,IF(AND(INDIRECT(ADDRESS($M52,44))=0,INDIRECT(ADDRESS($M52,38))="UL"),INDIRECT(ADDRESS($M52,COLUMN())),0),0))</f>
        <v>0.34156378600823045</v>
      </c>
      <c r="BZ52" s="57" cm="1">
        <f t="array" aca="1" ref="BZ52" ca="1">SUM(IF($C52&gt;0,IF(AND(INDIRECT(ADDRESS($C52,44))=0,INDIRECT(ADDRESS($C52,38))="UL"),INDIRECT(ADDRESS($C52,COLUMN())),0),0),IF($D52&gt;0,IF(AND(INDIRECT(ADDRESS($D52,44))=0,INDIRECT(ADDRESS($D52,38))="UL"),INDIRECT(ADDRESS($D52,COLUMN())),0),0),IF($E52&gt;0,IF(AND(INDIRECT(ADDRESS($E52,44))=0,INDIRECT(ADDRESS($E52,38))="UL"),INDIRECT(ADDRESS($E52,COLUMN())),0),0),IF($F52&gt;0,IF(AND(INDIRECT(ADDRESS($F52,44))=0,INDIRECT(ADDRESS($F52,38))="UL"),INDIRECT(ADDRESS($F52,COLUMN())),0),0),IF($G52&gt;0,IF(AND(INDIRECT(ADDRESS($G52,44))=0,INDIRECT(ADDRESS($G52,38))="UL"),INDIRECT(ADDRESS($G52,COLUMN())),0),0),IF($H52&gt;0,IF(AND(INDIRECT(ADDRESS($H52,44))=0,INDIRECT(ADDRESS($H52,38))="UL"),INDIRECT(ADDRESS($H52,COLUMN())),0),0),IF($I52&gt;0,IF(AND(INDIRECT(ADDRESS($I52,44))=0,INDIRECT(ADDRESS($I52,38))="UL"),INDIRECT(ADDRESS($I52,COLUMN())),0),0),IF($J52&gt;0,IF(AND(INDIRECT(ADDRESS($J52,44))=0,INDIRECT(ADDRESS($J52,38))="UL"),INDIRECT(ADDRESS($J52,COLUMN())),0),0),IF($K52&gt;0,IF(AND(INDIRECT(ADDRESS($K52,44))=0,INDIRECT(ADDRESS($K52,38))="UL"),INDIRECT(ADDRESS($K52,COLUMN())),0),0),IF($L52&gt;0,IF(AND(INDIRECT(ADDRESS($L52,44))=0,INDIRECT(ADDRESS($L52,38))="UL"),INDIRECT(ADDRESS($L52,COLUMN())),0),0),IF($M52&gt;0,IF(AND(INDIRECT(ADDRESS($M52,44))=0,INDIRECT(ADDRESS($M52,38))="UL"),INDIRECT(ADDRESS($M52,COLUMN())),0),0))</f>
        <v>0.19547325102880658</v>
      </c>
      <c r="CA52" s="57">
        <f t="shared" ca="1" si="26"/>
        <v>0.19547325102880658</v>
      </c>
      <c r="CB52" s="57" cm="1">
        <f t="array" aca="1" ref="CB52" ca="1">SUM(IF($C52&gt;0,IF(AND(INDIRECT(ADDRESS($C52,44))=0,INDIRECT(ADDRESS($C52,38))&lt;&gt;"UL"),INDIRECT(ADDRESS($C52,COLUMN())),0),0),IF($D52&gt;0,IF(AND(INDIRECT(ADDRESS($D52,44))=0,INDIRECT(ADDRESS($D52,38))&lt;&gt;"UL"),INDIRECT(ADDRESS($D52,COLUMN())),0),0),IF($E52&gt;0,IF(AND(INDIRECT(ADDRESS($E52,44))=0,INDIRECT(ADDRESS($E52,38))&lt;&gt;"UL"),INDIRECT(ADDRESS($E52,COLUMN())),0),0),IF($F52&gt;0,IF(AND(INDIRECT(ADDRESS($F52,44))=0,INDIRECT(ADDRESS($F52,38))&lt;&gt;"UL"),INDIRECT(ADDRESS($F52,COLUMN())),0),0),IF($G52&gt;0,IF(AND(INDIRECT(ADDRESS($G52,44))=0,INDIRECT(ADDRESS($G52,38))&lt;&gt;"UL"),INDIRECT(ADDRESS($G52,COLUMN())),0),0),IF($H52&gt;0,IF(AND(INDIRECT(ADDRESS($H52,44))=0,INDIRECT(ADDRESS($H52,38))&lt;&gt;"UL"),INDIRECT(ADDRESS($H52,COLUMN())),0),0),IF($I52&gt;0,IF(AND(INDIRECT(ADDRESS($I52,44))=0,INDIRECT(ADDRESS($I52,38))&lt;&gt;"UL"),INDIRECT(ADDRESS($I52,COLUMN())),0),0),IF($J52&gt;0,IF(AND(INDIRECT(ADDRESS($J52,44))=0,INDIRECT(ADDRESS($J52,38))&lt;&gt;"UL"),INDIRECT(ADDRESS($J52,COLUMN())),0),0),IF($K52&gt;0,IF(AND(INDIRECT(ADDRESS($K52,44))=0,INDIRECT(ADDRESS($K52,38))&lt;&gt;"UL"),INDIRECT(ADDRESS($K52,COLUMN())),0),0),IF($L52&gt;0,IF(AND(INDIRECT(ADDRESS($L52,44))=0,INDIRECT(ADDRESS($L52,38))&lt;&gt;"UL"),INDIRECT(ADDRESS($L52,COLUMN())),0),0),IF($M52&gt;0,IF(AND(INDIRECT(ADDRESS($M52,44))=0,INDIRECT(ADDRESS($M52,38))&lt;&gt;"UL"),INDIRECT(ADDRESS($M52,COLUMN())),0),0))</f>
        <v>0.27777777777777773</v>
      </c>
      <c r="CC52" s="57">
        <f t="shared" ca="1" si="27"/>
        <v>0.27777777777777773</v>
      </c>
      <c r="CD52" s="57" cm="1">
        <f t="array" aca="1" ref="CD52" ca="1">SUM(IF($C52&gt;0,IF(AND(INDIRECT(ADDRESS($C52,44))=0,INDIRECT(ADDRESS($C52,38))&lt;&gt;"UL"),INDIRECT(ADDRESS($C52,COLUMN())),0),0),IF($D52&gt;0,IF(AND(INDIRECT(ADDRESS($D52,44))=0,INDIRECT(ADDRESS($D52,38))&lt;&gt;"UL"),INDIRECT(ADDRESS($D52,COLUMN())),0),0),IF($E52&gt;0,IF(AND(INDIRECT(ADDRESS($E52,44))=0,INDIRECT(ADDRESS($E52,38))&lt;&gt;"UL"),INDIRECT(ADDRESS($E52,COLUMN())),0),0),IF($F52&gt;0,IF(AND(INDIRECT(ADDRESS($F52,44))=0,INDIRECT(ADDRESS($F52,38))&lt;&gt;"UL"),INDIRECT(ADDRESS($F52,COLUMN())),0),0),IF($G52&gt;0,IF(AND(INDIRECT(ADDRESS($G52,44))=0,INDIRECT(ADDRESS($G52,38))&lt;&gt;"UL"),INDIRECT(ADDRESS($G52,COLUMN())),0),0),IF($H52&gt;0,IF(AND(INDIRECT(ADDRESS($H52,44))=0,INDIRECT(ADDRESS($H52,38))&lt;&gt;"UL"),INDIRECT(ADDRESS($H52,COLUMN())),0),0),IF($I52&gt;0,IF(AND(INDIRECT(ADDRESS($I52,44))=0,INDIRECT(ADDRESS($I52,38))&lt;&gt;"UL"),INDIRECT(ADDRESS($I52,COLUMN())),0),0),IF($J52&gt;0,IF(AND(INDIRECT(ADDRESS($J52,44))=0,INDIRECT(ADDRESS($J52,38))&lt;&gt;"UL"),INDIRECT(ADDRESS($J52,COLUMN())),0),0),IF($K52&gt;0,IF(AND(INDIRECT(ADDRESS($K52,44))=0,INDIRECT(ADDRESS($K52,38))&lt;&gt;"UL"),INDIRECT(ADDRESS($K52,COLUMN())),0),0),IF($L52&gt;0,IF(AND(INDIRECT(ADDRESS($L52,44))=0,INDIRECT(ADDRESS($L52,38))&lt;&gt;"UL"),INDIRECT(ADDRESS($L52,COLUMN())),0),0),IF($M52&gt;0,IF(AND(INDIRECT(ADDRESS($M52,44))=0,INDIRECT(ADDRESS($M52,38))&lt;&gt;"UL"),INDIRECT(ADDRESS($M52,COLUMN())),0),0))</f>
        <v>9.2592592592592574E-2</v>
      </c>
      <c r="CE52" s="57" cm="1">
        <f t="array" aca="1" ref="CE52" ca="1">SUM(IF($C52&gt;0,IF(AND(INDIRECT(ADDRESS($C52,44))=0,INDIRECT(ADDRESS($C52,38))&lt;&gt;"UL"),INDIRECT(ADDRESS($C52,COLUMN())),0),0),IF($D52&gt;0,IF(AND(INDIRECT(ADDRESS($D52,44))=0,INDIRECT(ADDRESS($D52,38))&lt;&gt;"UL"),INDIRECT(ADDRESS($D52,COLUMN())),0),0),IF($E52&gt;0,IF(AND(INDIRECT(ADDRESS($E52,44))=0,INDIRECT(ADDRESS($E52,38))&lt;&gt;"UL"),INDIRECT(ADDRESS($E52,COLUMN())),0),0),IF($F52&gt;0,IF(AND(INDIRECT(ADDRESS($F52,44))=0,INDIRECT(ADDRESS($F52,38))&lt;&gt;"UL"),INDIRECT(ADDRESS($F52,COLUMN())),0),0),IF($G52&gt;0,IF(AND(INDIRECT(ADDRESS($G52,44))=0,INDIRECT(ADDRESS($G52,38))&lt;&gt;"UL"),INDIRECT(ADDRESS($G52,COLUMN())),0),0),IF($H52&gt;0,IF(AND(INDIRECT(ADDRESS($H52,44))=0,INDIRECT(ADDRESS($H52,38))&lt;&gt;"UL"),INDIRECT(ADDRESS($H52,COLUMN())),0),0),IF($I52&gt;0,IF(AND(INDIRECT(ADDRESS($I52,44))=0,INDIRECT(ADDRESS($I52,38))&lt;&gt;"UL"),INDIRECT(ADDRESS($I52,COLUMN())),0),0),IF($J52&gt;0,IF(AND(INDIRECT(ADDRESS($J52,44))=0,INDIRECT(ADDRESS($J52,38))&lt;&gt;"UL"),INDIRECT(ADDRESS($J52,COLUMN())),0),0),IF($K52&gt;0,IF(AND(INDIRECT(ADDRESS($K52,44))=0,INDIRECT(ADDRESS($K52,38))&lt;&gt;"UL"),INDIRECT(ADDRESS($K52,COLUMN())),0),0),IF($L52&gt;0,IF(AND(INDIRECT(ADDRESS($L52,44))=0,INDIRECT(ADDRESS($L52,38))&lt;&gt;"UL"),INDIRECT(ADDRESS($L52,COLUMN())),0),0),IF($M52&gt;0,IF(AND(INDIRECT(ADDRESS($M52,44))=0,INDIRECT(ADDRESS($M52,38))&lt;&gt;"UL"),INDIRECT(ADDRESS($M52,COLUMN())),0),0))</f>
        <v>0</v>
      </c>
      <c r="CF52" s="57">
        <f t="shared" ca="1" si="28"/>
        <v>0</v>
      </c>
      <c r="CG52" s="57">
        <f t="shared" ca="1" si="35"/>
        <v>1.5805438028732117</v>
      </c>
      <c r="CH52" s="57">
        <f t="shared" ca="1" si="29"/>
        <v>5.6447992959757561E-2</v>
      </c>
      <c r="CI52" s="19">
        <f t="shared" ca="1" si="30"/>
        <v>8.0720950312045598</v>
      </c>
      <c r="CJ52" s="19"/>
      <c r="CK52" s="57" cm="1">
        <f t="array" aca="1" ref="CK52" ca="1">IF(AU52="S", SUM(IF($C52&gt;0,IF(INDIRECT(ADDRESS($C52,43))&lt;&gt;1,INDIRECT(ADDRESS($C52,48)),0),0), IF($D52&gt;0,IF(INDIRECT(ADDRESS($D52,43))&lt;&gt;1,INDIRECT(ADDRESS($D52,48)),0),0), IF($E52&gt;0,IF(INDIRECT(ADDRESS($E52,43))&lt;&gt;1,INDIRECT(ADDRESS($E52,48)),0),0), IF($F52&gt;0,IF(INDIRECT(ADDRESS($F52,43))&lt;&gt;1,INDIRECT(ADDRESS($F52,48)),0),0), IF($G52&gt;0,IF(INDIRECT(ADDRESS($G52,43))&lt;&gt;1,INDIRECT(ADDRESS($G52,48)),0),0), IF($H52&gt;0,IF(INDIRECT(ADDRESS($H52,43))&lt;&gt;1,INDIRECT(ADDRESS($H52,48)),0),0), IF($I52&gt;0,IF(INDIRECT(ADDRESS($I52,43))&lt;&gt;1,INDIRECT(ADDRESS($I52,48)),0),0), IF($J52&gt;0,IF(INDIRECT(ADDRESS($J52,43))&lt;&gt;1,INDIRECT(ADDRESS($J52,48)),0),0), IF($K52&gt;0,IF(INDIRECT(ADDRESS($K52,43))&lt;&gt;1,INDIRECT(ADDRESS($K52,48)),0),0), IF($L52&gt;0,IF(INDIRECT(ADDRESS($L52,43))&lt;&gt;1,INDIRECT(ADDRESS($L52,48)),0),0), IF($M52&gt;0,IF(INDIRECT(ADDRESS($M52,43))&lt;&gt;1,INDIRECT(ADDRESS($M52,48)),0),0)), IF(AU52="L",SUM(IF($C52&gt;0,IF(INDIRECT(ADDRESS($C52,43))&lt;&gt;1,INDIRECT(ADDRESS($C52,50)),0),0), IF($D52&gt;0,IF(INDIRECT(ADDRESS($D52,43))&lt;&gt;1,INDIRECT(ADDRESS($D52,50)),0),0), IF($E52&gt;0,IF(INDIRECT(ADDRESS($E52,43))&lt;&gt;1,INDIRECT(ADDRESS($E52,50)),0),0), IF($F52&gt;0,IF(INDIRECT(ADDRESS($F52,43))&lt;&gt;1,INDIRECT(ADDRESS($F52,50)),0),0), IF($G52&gt;0,IF(INDIRECT(ADDRESS($G52,43))&lt;&gt;1,INDIRECT(ADDRESS($G52,50)),0),0), IF($G52&gt;0,IF(INDIRECT(ADDRESS($G52,43))&lt;&gt;1,INDIRECT(ADDRESS($G52,50)),0),0), IF($H52&gt;0,IF(INDIRECT(ADDRESS($H52,43))&lt;&gt;1,INDIRECT(ADDRESS($H52,50)),0),0), IF($I52&gt;0,IF(INDIRECT(ADDRESS($I52,43))&lt;&gt;1,INDIRECT(ADDRESS($I52,50)),0),0), IF($J52&gt;0,IF(INDIRECT(ADDRESS($J52,43))&lt;&gt;1,INDIRECT(ADDRESS($J52,50)),0),0), IF($K52&gt;0,IF(INDIRECT(ADDRESS($K52,43))&lt;&gt;1,INDIRECT(ADDRESS($K52,50)),0),0), IF($L52&gt;0,IF(INDIRECT(ADDRESS($L52,43))&lt;&gt;1,INDIRECT(ADDRESS($L52,50)),0),0), IF($M52&gt;0,IF(INDIRECT(ADDRESS($M52,43))&lt;&gt;1,INDIRECT(ADDRESS($M52,50)),0),0)), SUM(IF($C52&gt;0,IF(INDIRECT(ADDRESS($C52,43))&lt;&gt;1,INDIRECT(ADDRESS($C52,49)),0),0), IF($D52&gt;0,IF(INDIRECT(ADDRESS($D52,43))&lt;&gt;1,INDIRECT(ADDRESS($D52,49)),0),0), IF($E52&gt;0,IF(INDIRECT(ADDRESS($E52,43))&lt;&gt;1,INDIRECT(ADDRESS($E52,49)),0),0), IF($F52&gt;0,IF(INDIRECT(ADDRESS($F52,43))&lt;&gt;1,INDIRECT(ADDRESS($F52,49)),0),0), IF($G52&gt;0,IF(INDIRECT(ADDRESS($G52,43))&lt;&gt;1,INDIRECT(ADDRESS($G52,49)),0),0), IF($G52&gt;0,IF(INDIRECT(ADDRESS($G52,43))&lt;&gt;1,INDIRECT(ADDRESS($G52,49)),0),0), IF($H52&gt;0,IF(INDIRECT(ADDRESS($H52,43))&lt;&gt;1,INDIRECT(ADDRESS($H52,49)),0),0), IF($I52&gt;0,IF(INDIRECT(ADDRESS($I52,43))&lt;&gt;1,INDIRECT(ADDRESS($I52,49)),0),0), IF($J52&gt;0,IF(INDIRECT(ADDRESS($J52,43))&lt;&gt;1,INDIRECT(ADDRESS($J52,49)),0),0), IF($K52&gt;0,IF(INDIRECT(ADDRESS($K52,43))&lt;&gt;1,INDIRECT(ADDRESS($K52,49)),0),0), IF($L52&gt;0,IF(INDIRECT(ADDRESS($L52,43))&lt;&gt;1,INDIRECT(ADDRESS($L52,49)),0),0), IF($M52&gt;0,IF(INDIRECT(ADDRESS($M52,43))&lt;&gt;1,INDIRECT(ADDRESS($M52,49)),0),0))))</f>
        <v>1.5555555555555554</v>
      </c>
      <c r="CL52" s="57" cm="1">
        <f t="array" aca="1" ref="CL52" ca="1">SUM(IF($C52&gt;0,IF(INDIRECT(ADDRESS($C52,44))=1,INDIRECT(ADDRESS($C52,90)),0),0), IF($D52&gt;0,IF(INDIRECT(ADDRESS($D52,44))=1,INDIRECT(ADDRESS($D52,90)),0),0), IF($E52&gt;0,IF(INDIRECT(ADDRESS($E52,44))=1,INDIRECT(ADDRESS($E52,90)),0),0), IF($F52&gt;0,IF(INDIRECT(ADDRESS($F52,44))=1,INDIRECT(ADDRESS($F52,90)),0),0), IF($G52&gt;0,IF(INDIRECT(ADDRESS($G52,44))=1,INDIRECT(ADDRESS($G52,90)),0),0), IF($H52&gt;0,IF(INDIRECT(ADDRESS($H52,44))=1,INDIRECT(ADDRESS($H52,90)),0),0), IF($I52&gt;0,IF(INDIRECT(ADDRESS($I52,44))=1,INDIRECT(ADDRESS($I52,90)),0),0), IF($J52&gt;0,IF(INDIRECT(ADDRESS($J52,44))=1,INDIRECT(ADDRESS($J52,90)),0),0), IF($K52&gt;0,IF(INDIRECT(ADDRESS($K52,44))=1,INDIRECT(ADDRESS($K52,90)),0),0), IF($L52&gt;0,IF(INDIRECT(ADDRESS($L52,44))=1,INDIRECT(ADDRESS($L52,90)),0),0), IF($M52&gt;0,IF(INDIRECT(ADDRESS($M52,44))=1,INDIRECT(ADDRESS($M52,90)),0),0))</f>
        <v>0</v>
      </c>
      <c r="CM52" s="56">
        <f t="shared" ca="1" si="31"/>
        <v>0.66062812502909729</v>
      </c>
      <c r="CN52" s="59"/>
    </row>
    <row r="53" spans="1:92" x14ac:dyDescent="0.25">
      <c r="A53" s="62" t="s">
        <v>131</v>
      </c>
      <c r="B53" s="122">
        <v>6</v>
      </c>
      <c r="C53" s="122">
        <v>19</v>
      </c>
      <c r="D53" s="122">
        <v>20</v>
      </c>
      <c r="E53" s="122">
        <v>28</v>
      </c>
      <c r="F53" s="122">
        <v>30</v>
      </c>
      <c r="G53" s="122"/>
      <c r="H53" s="122"/>
      <c r="I53" s="67"/>
      <c r="J53" s="67"/>
      <c r="K53" s="67"/>
      <c r="L53" s="67"/>
      <c r="M53" s="67"/>
      <c r="N53" s="67">
        <f t="shared" ca="1" si="15"/>
        <v>28</v>
      </c>
      <c r="O53" s="67" t="str" cm="1">
        <f t="array" aca="1" ref="O53" ca="1">INDIRECT(ADDRESS($B53,COLUMN()))</f>
        <v>Fighter</v>
      </c>
      <c r="P53" s="67" cm="1">
        <f t="array" aca="1" ref="P53" ca="1">INDIRECT(ADDRESS($B53,COLUMN()))</f>
        <v>2</v>
      </c>
      <c r="Q53" s="67" t="str" cm="1">
        <f t="array" aca="1" ref="Q53" ca="1">INDIRECT(ADDRESS($B53,COLUMN()))</f>
        <v>-</v>
      </c>
      <c r="R53" s="67" t="str" cm="1">
        <f t="array" aca="1" ref="R53" ca="1">INDIRECT(ADDRESS($B53,COLUMN()))</f>
        <v>-</v>
      </c>
      <c r="S53" s="67" cm="1">
        <f t="array" aca="1" ref="S53" ca="1">INDIRECT(ADDRESS($B53,COLUMN()))</f>
        <v>2</v>
      </c>
      <c r="T53" s="67" t="str" cm="1">
        <f t="array" aca="1" ref="T53" ca="1">INDIRECT(ADDRESS($B53,COLUMN()))</f>
        <v>1-7</v>
      </c>
      <c r="U53" s="67" cm="1">
        <f t="array" aca="1" ref="U53" ca="1">INDIRECT(ADDRESS($B53,COLUMN()))</f>
        <v>7</v>
      </c>
      <c r="V53" s="67" cm="1">
        <f t="array" aca="1" ref="V53" ca="1">INDIRECT(ADDRESS($B53,COLUMN()))</f>
        <v>0</v>
      </c>
      <c r="W53" s="67" cm="1">
        <f t="array" aca="1" ref="W53" ca="1">INDIRECT(ADDRESS($B53,COLUMN()))</f>
        <v>2</v>
      </c>
      <c r="X53" s="67" cm="1">
        <f t="array" aca="1" ref="X53" ca="1">INDIRECT(ADDRESS($B53,COLUMN()))</f>
        <v>5</v>
      </c>
      <c r="Y53" s="67" cm="1">
        <f t="array" aca="1" ref="Y53" ca="1">INDIRECT(ADDRESS($B53,COLUMN()))</f>
        <v>1</v>
      </c>
      <c r="Z53" s="67" cm="1">
        <f t="array" aca="1" ref="Z53" ca="1">INDIRECT(ADDRESS($B53,COLUMN()))</f>
        <v>5</v>
      </c>
      <c r="AA53" s="67" t="str">
        <f ca="1">AA40</f>
        <v>Rocket Boosters</v>
      </c>
      <c r="AB53" s="56">
        <f t="shared" ca="1" si="16"/>
        <v>0.80232854262492292</v>
      </c>
      <c r="AC53" s="56">
        <f t="shared" ca="1" si="17"/>
        <v>0.92829092858852447</v>
      </c>
      <c r="AD53" s="56">
        <f t="shared" ca="1" si="18"/>
        <v>1.6144190062409121</v>
      </c>
      <c r="AF53" s="52"/>
      <c r="AG53" s="52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2"/>
      <c r="AU53" s="54" t="s">
        <v>113</v>
      </c>
      <c r="AV53" s="57" cm="1">
        <f t="array" aca="1" ref="AV53" ca="1">SUM(IF($C53&gt;0,IF(AND(INDIRECT(ADDRESS($C53,44))=0,INDIRECT(ADDRESS($C53,38))="UL",ISERROR(SEARCH("Rear",INDIRECT(ADDRESS($C53,33)))),ISERROR(SEARCH("Side",INDIRECT(ADDRESS($C53,33))))),INDIRECT(ADDRESS($C53,COLUMN())),0),0),IF($D53&gt;0,IF(AND(INDIRECT(ADDRESS($D53,44))=0,INDIRECT(ADDRESS($D53,38))="UL",ISERROR(SEARCH("Rear",INDIRECT(ADDRESS($D53,33)))),ISERROR(SEARCH("Side",INDIRECT(ADDRESS($D53,33))))),INDIRECT(ADDRESS($D53,COLUMN())),0),0),IF($E53&gt;0,IF(AND(INDIRECT(ADDRESS($E53,44))=0,INDIRECT(ADDRESS($E53,38))="UL",ISERROR(SEARCH("Rear",INDIRECT(ADDRESS($E53,33)))),ISERROR(SEARCH("Side",INDIRECT(ADDRESS($E53,33))))),INDIRECT(ADDRESS($E53,COLUMN())),0),0),IF($F53&gt;0,IF(AND(INDIRECT(ADDRESS($F53,44))=0,INDIRECT(ADDRESS($F53,38))="UL",ISERROR(SEARCH("Rear",INDIRECT(ADDRESS($F53,33)))),ISERROR(SEARCH("Side",INDIRECT(ADDRESS($F53,33))))),INDIRECT(ADDRESS($F53,COLUMN())),0),0),IF($G53&gt;0,IF(AND(INDIRECT(ADDRESS($G53,44))=0,INDIRECT(ADDRESS($G53,38))="UL",ISERROR(SEARCH("Rear",INDIRECT(ADDRESS($G53,33)))),ISERROR(SEARCH("Side",INDIRECT(ADDRESS($G53,33))))),INDIRECT(ADDRESS($G53,COLUMN())),0),0),IF($H53&gt;0,IF(AND(INDIRECT(ADDRESS($H53,44))=0,INDIRECT(ADDRESS($H53,38))="UL",ISERROR(SEARCH("Rear",INDIRECT(ADDRESS($H53,33)))),ISERROR(SEARCH("Side",INDIRECT(ADDRESS($H53,33))))),INDIRECT(ADDRESS($H53,COLUMN())),0),0),IF($I53&gt;0,IF(AND(INDIRECT(ADDRESS($I53,44))=0,INDIRECT(ADDRESS($I53,38))="UL",ISERROR(SEARCH("Rear",INDIRECT(ADDRESS($I53,33)))),ISERROR(SEARCH("Side",INDIRECT(ADDRESS($I53,33))))),INDIRECT(ADDRESS($I53,COLUMN())),0),0),IF($J53&gt;0,IF(AND(INDIRECT(ADDRESS($J53,44))=0,INDIRECT(ADDRESS($J53,38))="UL",ISERROR(SEARCH("Rear",INDIRECT(ADDRESS($J53,33)))),ISERROR(SEARCH("Side",INDIRECT(ADDRESS($J53,33))))),INDIRECT(ADDRESS($J53,COLUMN())),0),0),IF($K53&gt;0,IF(AND(INDIRECT(ADDRESS($K53,44))=0,INDIRECT(ADDRESS($K53,38))="UL",ISERROR(SEARCH("Rear",INDIRECT(ADDRESS($K53,33)))),ISERROR(SEARCH("Side",INDIRECT(ADDRESS($K53,33))))),INDIRECT(ADDRESS($K53,COLUMN())),0),0),IF($L53&gt;0,IF(AND(INDIRECT(ADDRESS($L53,44))=0,INDIRECT(ADDRESS($L53,38))="UL",ISERROR(SEARCH("Rear",INDIRECT(ADDRESS($L53,33)))),ISERROR(SEARCH("Side",INDIRECT(ADDRESS($L53,33))))),INDIRECT(ADDRESS($L53,COLUMN())),0),0),IF($M53&gt;0,IF(AND(INDIRECT(ADDRESS($M53,44))=0,INDIRECT(ADDRESS($M53,38))="UL",ISERROR(SEARCH("Rear",INDIRECT(ADDRESS($M53,33)))),ISERROR(SEARCH("Side",INDIRECT(ADDRESS($M53,33))))),INDIRECT(ADDRESS($M53,COLUMN())),0),0))</f>
        <v>0.7222222222222221</v>
      </c>
      <c r="AW53" s="57" cm="1">
        <f t="array" aca="1" ref="AW53" ca="1">SUM(IF($C53&gt;0,IF(AND(INDIRECT(ADDRESS($C53,44))=0,INDIRECT(ADDRESS($C53,38))="UL",ISERROR(SEARCH("Rear",INDIRECT(ADDRESS($C53,33)))),ISERROR(SEARCH("Side",INDIRECT(ADDRESS($C53,33))))),INDIRECT(ADDRESS($C53,COLUMN())),0),0),IF($D53&gt;0,IF(AND(INDIRECT(ADDRESS($D53,44))=0,INDIRECT(ADDRESS($D53,38))="UL",ISERROR(SEARCH("Rear",INDIRECT(ADDRESS($D53,33)))),ISERROR(SEARCH("Side",INDIRECT(ADDRESS($D53,33))))),INDIRECT(ADDRESS($D53,COLUMN())),0),0),IF($E53&gt;0,IF(AND(INDIRECT(ADDRESS($E53,44))=0,INDIRECT(ADDRESS($E53,38))="UL",ISERROR(SEARCH("Rear",INDIRECT(ADDRESS($E53,33)))),ISERROR(SEARCH("Side",INDIRECT(ADDRESS($E53,33))))),INDIRECT(ADDRESS($E53,COLUMN())),0),0),IF($F53&gt;0,IF(AND(INDIRECT(ADDRESS($F53,44))=0,INDIRECT(ADDRESS($F53,38))="UL",ISERROR(SEARCH("Rear",INDIRECT(ADDRESS($F53,33)))),ISERROR(SEARCH("Side",INDIRECT(ADDRESS($F53,33))))),INDIRECT(ADDRESS($F53,COLUMN())),0),0),IF($G53&gt;0,IF(AND(INDIRECT(ADDRESS($G53,44))=0,INDIRECT(ADDRESS($G53,38))="UL",ISERROR(SEARCH("Rear",INDIRECT(ADDRESS($G53,33)))),ISERROR(SEARCH("Side",INDIRECT(ADDRESS($G53,33))))),INDIRECT(ADDRESS($G53,COLUMN())),0),0),IF($H53&gt;0,IF(AND(INDIRECT(ADDRESS($H53,44))=0,INDIRECT(ADDRESS($H53,38))="UL",ISERROR(SEARCH("Rear",INDIRECT(ADDRESS($H53,33)))),ISERROR(SEARCH("Side",INDIRECT(ADDRESS($H53,33))))),INDIRECT(ADDRESS($H53,COLUMN())),0),0),IF($I53&gt;0,IF(AND(INDIRECT(ADDRESS($I53,44))=0,INDIRECT(ADDRESS($I53,38))="UL",ISERROR(SEARCH("Rear",INDIRECT(ADDRESS($I53,33)))),ISERROR(SEARCH("Side",INDIRECT(ADDRESS($I53,33))))),INDIRECT(ADDRESS($I53,COLUMN())),0),0),IF($J53&gt;0,IF(AND(INDIRECT(ADDRESS($J53,44))=0,INDIRECT(ADDRESS($J53,38))="UL",ISERROR(SEARCH("Rear",INDIRECT(ADDRESS($J53,33)))),ISERROR(SEARCH("Side",INDIRECT(ADDRESS($J53,33))))),INDIRECT(ADDRESS($J53,COLUMN())),0),0),IF($K53&gt;0,IF(AND(INDIRECT(ADDRESS($K53,44))=0,INDIRECT(ADDRESS($K53,38))="UL",ISERROR(SEARCH("Rear",INDIRECT(ADDRESS($K53,33)))),ISERROR(SEARCH("Side",INDIRECT(ADDRESS($K53,33))))),INDIRECT(ADDRESS($K53,COLUMN())),0),0),IF($L53&gt;0,IF(AND(INDIRECT(ADDRESS($L53,44))=0,INDIRECT(ADDRESS($L53,38))="UL",ISERROR(SEARCH("Rear",INDIRECT(ADDRESS($L53,33)))),ISERROR(SEARCH("Side",INDIRECT(ADDRESS($L53,33))))),INDIRECT(ADDRESS($L53,COLUMN())),0),0),IF($M53&gt;0,IF(AND(INDIRECT(ADDRESS($M53,44))=0,INDIRECT(ADDRESS($M53,38))="UL",ISERROR(SEARCH("Rear",INDIRECT(ADDRESS($M53,33)))),ISERROR(SEARCH("Side",INDIRECT(ADDRESS($M53,33))))),INDIRECT(ADDRESS($M53,COLUMN())),0),0))</f>
        <v>1.3333333333333333</v>
      </c>
      <c r="AX53" s="57" cm="1">
        <f t="array" aca="1" ref="AX53" ca="1">SUM(IF($C53&gt;0,IF(AND(INDIRECT(ADDRESS($C53,44))=0,INDIRECT(ADDRESS($C53,38))="UL",ISERROR(SEARCH("Rear",INDIRECT(ADDRESS($C53,33)))),ISERROR(SEARCH("Side",INDIRECT(ADDRESS($C53,33))))),INDIRECT(ADDRESS($C53,COLUMN())),0),0),IF($D53&gt;0,IF(AND(INDIRECT(ADDRESS($D53,44))=0,INDIRECT(ADDRESS($D53,38))="UL",ISERROR(SEARCH("Rear",INDIRECT(ADDRESS($D53,33)))),ISERROR(SEARCH("Side",INDIRECT(ADDRESS($D53,33))))),INDIRECT(ADDRESS($D53,COLUMN())),0),0),IF($E53&gt;0,IF(AND(INDIRECT(ADDRESS($E53,44))=0,INDIRECT(ADDRESS($E53,38))="UL",ISERROR(SEARCH("Rear",INDIRECT(ADDRESS($E53,33)))),ISERROR(SEARCH("Side",INDIRECT(ADDRESS($E53,33))))),INDIRECT(ADDRESS($E53,COLUMN())),0),0),IF($F53&gt;0,IF(AND(INDIRECT(ADDRESS($F53,44))=0,INDIRECT(ADDRESS($F53,38))="UL",ISERROR(SEARCH("Rear",INDIRECT(ADDRESS($F53,33)))),ISERROR(SEARCH("Side",INDIRECT(ADDRESS($F53,33))))),INDIRECT(ADDRESS($F53,COLUMN())),0),0),IF($G53&gt;0,IF(AND(INDIRECT(ADDRESS($G53,44))=0,INDIRECT(ADDRESS($G53,38))="UL",ISERROR(SEARCH("Rear",INDIRECT(ADDRESS($G53,33)))),ISERROR(SEARCH("Side",INDIRECT(ADDRESS($G53,33))))),INDIRECT(ADDRESS($G53,COLUMN())),0),0),IF($H53&gt;0,IF(AND(INDIRECT(ADDRESS($H53,44))=0,INDIRECT(ADDRESS($H53,38))="UL",ISERROR(SEARCH("Rear",INDIRECT(ADDRESS($H53,33)))),ISERROR(SEARCH("Side",INDIRECT(ADDRESS($H53,33))))),INDIRECT(ADDRESS($H53,COLUMN())),0),0),IF($I53&gt;0,IF(AND(INDIRECT(ADDRESS($I53,44))=0,INDIRECT(ADDRESS($I53,38))="UL",ISERROR(SEARCH("Rear",INDIRECT(ADDRESS($I53,33)))),ISERROR(SEARCH("Side",INDIRECT(ADDRESS($I53,33))))),INDIRECT(ADDRESS($I53,COLUMN())),0),0),IF($J53&gt;0,IF(AND(INDIRECT(ADDRESS($J53,44))=0,INDIRECT(ADDRESS($J53,38))="UL",ISERROR(SEARCH("Rear",INDIRECT(ADDRESS($J53,33)))),ISERROR(SEARCH("Side",INDIRECT(ADDRESS($J53,33))))),INDIRECT(ADDRESS($J53,COLUMN())),0),0),IF($K53&gt;0,IF(AND(INDIRECT(ADDRESS($K53,44))=0,INDIRECT(ADDRESS($K53,38))="UL",ISERROR(SEARCH("Rear",INDIRECT(ADDRESS($K53,33)))),ISERROR(SEARCH("Side",INDIRECT(ADDRESS($K53,33))))),INDIRECT(ADDRESS($K53,COLUMN())),0),0),IF($L53&gt;0,IF(AND(INDIRECT(ADDRESS($L53,44))=0,INDIRECT(ADDRESS($L53,38))="UL",ISERROR(SEARCH("Rear",INDIRECT(ADDRESS($L53,33)))),ISERROR(SEARCH("Side",INDIRECT(ADDRESS($L53,33))))),INDIRECT(ADDRESS($L53,COLUMN())),0),0),IF($M53&gt;0,IF(AND(INDIRECT(ADDRESS($M53,44))=0,INDIRECT(ADDRESS($M53,38))="UL",ISERROR(SEARCH("Rear",INDIRECT(ADDRESS($M53,33)))),ISERROR(SEARCH("Side",INDIRECT(ADDRESS($M53,33))))),INDIRECT(ADDRESS($M53,COLUMN())),0),0))</f>
        <v>0.38888888888888884</v>
      </c>
      <c r="AY53" s="58">
        <f t="shared" ca="1" si="19"/>
        <v>1.3333333333333333</v>
      </c>
      <c r="AZ53" s="58">
        <f t="shared" ca="1" si="20"/>
        <v>0.81481481481481477</v>
      </c>
      <c r="BA53" s="58" cm="1">
        <f t="array" aca="1" ref="BA53" ca="1">SUM(IF($C53&gt;0,IF(AND(INDIRECT(ADDRESS($C53,44))=0,INDIRECT(ADDRESS($C53,38))="UL"),INDIRECT(ADDRESS($C53,COLUMN())),0),0),IF($D53&gt;0,IF(AND(INDIRECT(ADDRESS($D53,44))=0,INDIRECT(ADDRESS($D53,38))="UL"),INDIRECT(ADDRESS($D53,COLUMN())),0),0),IF($E53&gt;0,IF(AND(INDIRECT(ADDRESS($E53,44))=0,INDIRECT(ADDRESS($E53,38))="UL"),INDIRECT(ADDRESS($E53,COLUMN())),0),0),IF($F53&gt;0,IF(AND(INDIRECT(ADDRESS($F53,44))=0,INDIRECT(ADDRESS($F53,38))="UL"),INDIRECT(ADDRESS($F53,COLUMN())),0),0),IF($G53&gt;0,IF(AND(INDIRECT(ADDRESS($G53,44))=0,INDIRECT(ADDRESS($G53,38))="UL"),INDIRECT(ADDRESS($G53,COLUMN())),0),0),IF($H53&gt;0,IF(AND(INDIRECT(ADDRESS($H53,44))=0,INDIRECT(ADDRESS($H53,38))="UL"),INDIRECT(ADDRESS($H53,COLUMN())),0),0),IF($I53&gt;0,IF(AND(INDIRECT(ADDRESS($I53,44))=0,INDIRECT(ADDRESS($I53,38))="UL"),INDIRECT(ADDRESS($I53,COLUMN())),0),0),IF($J53&gt;0,IF(AND(INDIRECT(ADDRESS($J53,44))=0,INDIRECT(ADDRESS($J53,38))="UL"),INDIRECT(ADDRESS($J53,COLUMN())),0),0),IF($K53&gt;0,IF(AND(INDIRECT(ADDRESS($K53,44))=0,INDIRECT(ADDRESS($K53,38))="UL"),INDIRECT(ADDRESS($K53,COLUMN())),0),0),IF($L53&gt;0,IF(AND(INDIRECT(ADDRESS($L53,44))=0,INDIRECT(ADDRESS($L53,38))="UL"),INDIRECT(ADDRESS($L53,COLUMN())),0),0),IF($M53&gt;0,IF(AND(INDIRECT(ADDRESS($M53,44))=0,INDIRECT(ADDRESS($M53,38))="UL"),INDIRECT(ADDRESS($M53,COLUMN())),0),0))</f>
        <v>0.48783068783068778</v>
      </c>
      <c r="BB53" s="58" cm="1">
        <f t="array" aca="1" ref="BB53" ca="1">SUM(IF($C53&gt;0,IF(AND(INDIRECT(ADDRESS($C53,44))=0,INDIRECT(ADDRESS($C53,38))="UL"),INDIRECT(ADDRESS($C53,COLUMN())),0),0),IF($D53&gt;0,IF(AND(INDIRECT(ADDRESS($D53,44))=0,INDIRECT(ADDRESS($D53,38))="UL"),INDIRECT(ADDRESS($D53,COLUMN())),0),0),IF($E53&gt;0,IF(AND(INDIRECT(ADDRESS($E53,44))=0,INDIRECT(ADDRESS($E53,38))="UL"),INDIRECT(ADDRESS($E53,COLUMN())),0),0),IF($F53&gt;0,IF(AND(INDIRECT(ADDRESS($F53,44))=0,INDIRECT(ADDRESS($F53,38))="UL"),INDIRECT(ADDRESS($F53,COLUMN())),0),0),IF($G53&gt;0,IF(AND(INDIRECT(ADDRESS($G53,44))=0,INDIRECT(ADDRESS($G53,38))="UL"),INDIRECT(ADDRESS($G53,COLUMN())),0),0),IF($H53&gt;0,IF(AND(INDIRECT(ADDRESS($H53,44))=0,INDIRECT(ADDRESS($H53,38))="UL"),INDIRECT(ADDRESS($H53,COLUMN())),0),0),IF($I53&gt;0,IF(AND(INDIRECT(ADDRESS($I53,44))=0,INDIRECT(ADDRESS($I53,38))="UL"),INDIRECT(ADDRESS($I53,COLUMN())),0),0),IF($J53&gt;0,IF(AND(INDIRECT(ADDRESS($J53,44))=0,INDIRECT(ADDRESS($J53,38))="UL"),INDIRECT(ADDRESS($J53,COLUMN())),0),0),IF($K53&gt;0,IF(AND(INDIRECT(ADDRESS($K53,44))=0,INDIRECT(ADDRESS($K53,38))="UL"),INDIRECT(ADDRESS($K53,COLUMN())),0),0),IF($L53&gt;0,IF(AND(INDIRECT(ADDRESS($L53,44))=0,INDIRECT(ADDRESS($L53,38))="UL"),INDIRECT(ADDRESS($L53,COLUMN())),0),0),IF($M53&gt;0,IF(AND(INDIRECT(ADDRESS($M53,44))=0,INDIRECT(ADDRESS($M53,38))="UL"),INDIRECT(ADDRESS($M53,COLUMN())),0),0))</f>
        <v>0.29100529100529099</v>
      </c>
      <c r="BC53" s="58" cm="1">
        <f t="array" aca="1" ref="BC53" ca="1">SUM(IF($C53&gt;0,IF(AND(INDIRECT(ADDRESS($C53,44))=0,INDIRECT(ADDRESS($C53,38))="UL"),INDIRECT(ADDRESS($C53,COLUMN())),0),0),IF($D53&gt;0,IF(AND(INDIRECT(ADDRESS($D53,44))=0,INDIRECT(ADDRESS($D53,38))="UL"),INDIRECT(ADDRESS($D53,COLUMN())),0),0),IF($E53&gt;0,IF(AND(INDIRECT(ADDRESS($E53,44))=0,INDIRECT(ADDRESS($E53,38))="UL"),INDIRECT(ADDRESS($E53,COLUMN())),0),0),IF($F53&gt;0,IF(AND(INDIRECT(ADDRESS($F53,44))=0,INDIRECT(ADDRESS($F53,38))="UL"),INDIRECT(ADDRESS($F53,COLUMN())),0),0),IF($G53&gt;0,IF(AND(INDIRECT(ADDRESS($G53,44))=0,INDIRECT(ADDRESS($G53,38))="UL"),INDIRECT(ADDRESS($G53,COLUMN())),0),0),IF($H53&gt;0,IF(AND(INDIRECT(ADDRESS($H53,44))=0,INDIRECT(ADDRESS($H53,38))="UL"),INDIRECT(ADDRESS($H53,COLUMN())),0),0),IF($I53&gt;0,IF(AND(INDIRECT(ADDRESS($I53,44))=0,INDIRECT(ADDRESS($I53,38))="UL"),INDIRECT(ADDRESS($I53,COLUMN())),0),0),IF($J53&gt;0,IF(AND(INDIRECT(ADDRESS($J53,44))=0,INDIRECT(ADDRESS($J53,38))="UL"),INDIRECT(ADDRESS($J53,COLUMN())),0),0),IF($K53&gt;0,IF(AND(INDIRECT(ADDRESS($K53,44))=0,INDIRECT(ADDRESS($K53,38))="UL"),INDIRECT(ADDRESS($K53,COLUMN())),0),0),IF($L53&gt;0,IF(AND(INDIRECT(ADDRESS($L53,44))=0,INDIRECT(ADDRESS($L53,38))="UL"),INDIRECT(ADDRESS($L53,COLUMN())),0),0),IF($M53&gt;0,IF(AND(INDIRECT(ADDRESS($M53,44))=0,INDIRECT(ADDRESS($M53,38))="UL"),INDIRECT(ADDRESS($M53,COLUMN())),0),0))</f>
        <v>0.24232804232804234</v>
      </c>
      <c r="BD53" s="58" cm="1">
        <f t="array" aca="1" ref="BD53" ca="1">SUM(IF($C53&gt;0,IF(AND(INDIRECT(ADDRESS($C53,44))=0,INDIRECT(ADDRESS($C53,38))="UL"),INDIRECT(ADDRESS($C53,COLUMN())),0),0),IF($D53&gt;0,IF(AND(INDIRECT(ADDRESS($D53,44))=0,INDIRECT(ADDRESS($D53,38))="UL"),INDIRECT(ADDRESS($D53,COLUMN())),0),0),IF($E53&gt;0,IF(AND(INDIRECT(ADDRESS($E53,44))=0,INDIRECT(ADDRESS($E53,38))="UL"),INDIRECT(ADDRESS($E53,COLUMN())),0),0),IF($F53&gt;0,IF(AND(INDIRECT(ADDRESS($F53,44))=0,INDIRECT(ADDRESS($F53,38))="UL"),INDIRECT(ADDRESS($F53,COLUMN())),0),0),IF($G53&gt;0,IF(AND(INDIRECT(ADDRESS($G53,44))=0,INDIRECT(ADDRESS($G53,38))="UL"),INDIRECT(ADDRESS($G53,COLUMN())),0),0),IF($H53&gt;0,IF(AND(INDIRECT(ADDRESS($H53,44))=0,INDIRECT(ADDRESS($H53,38))="UL"),INDIRECT(ADDRESS($H53,COLUMN())),0),0),IF($I53&gt;0,IF(AND(INDIRECT(ADDRESS($I53,44))=0,INDIRECT(ADDRESS($I53,38))="UL"),INDIRECT(ADDRESS($I53,COLUMN())),0),0),IF($J53&gt;0,IF(AND(INDIRECT(ADDRESS($J53,44))=0,INDIRECT(ADDRESS($J53,38))="UL"),INDIRECT(ADDRESS($J53,COLUMN())),0),0),IF($K53&gt;0,IF(AND(INDIRECT(ADDRESS($K53,44))=0,INDIRECT(ADDRESS($K53,38))="UL"),INDIRECT(ADDRESS($K53,COLUMN())),0),0),IF($L53&gt;0,IF(AND(INDIRECT(ADDRESS($L53,44))=0,INDIRECT(ADDRESS($L53,38))="UL"),INDIRECT(ADDRESS($L53,COLUMN())),0),0),IF($M53&gt;0,IF(AND(INDIRECT(ADDRESS($M53,44))=0,INDIRECT(ADDRESS($M53,38))="UL"),INDIRECT(ADDRESS($M53,COLUMN())),0),0))</f>
        <v>0.46031746031746029</v>
      </c>
      <c r="BE53" s="57">
        <f t="shared" ca="1" si="21"/>
        <v>0.29100529100529099</v>
      </c>
      <c r="BF53" s="57" cm="1">
        <f t="array" aca="1" ref="BF53" ca="1">SUM(IF($C53&gt;0,IF(INDIRECT(ADDRESS($C53,45))=1,INDIRECT(ADDRESS($C53,52))*INDIRECT(ADDRESS($C53,42))/5,0),0), IF($D53&gt;0,IF(INDIRECT(ADDRESS($D53,45))=1,INDIRECT(ADDRESS($D53,52))*INDIRECT(ADDRESS($D53,42))/5,0),0), IF($E53&gt;0,IF(INDIRECT(ADDRESS($E53,45))=1,INDIRECT(ADDRESS($E53,52))*INDIRECT(ADDRESS($E53,42))/5,0),0), IF($F53&gt;0,IF(INDIRECT(ADDRESS($F53,45))=1,INDIRECT(ADDRESS($F53,52))*INDIRECT(ADDRESS($F53,42))/5,0),0), IF($G53&gt;0,IF(INDIRECT(ADDRESS($G53,45))=1,INDIRECT(ADDRESS($G53,52))*INDIRECT(ADDRESS($G53,42))/5,0),0), IF($H53&gt;0,IF(INDIRECT(ADDRESS($H53,45))=1,INDIRECT(ADDRESS($H53,52))*INDIRECT(ADDRESS($H53,42))/5,0),0)
)*$BF$296/100</f>
        <v>0</v>
      </c>
      <c r="BG53" s="19">
        <v>1</v>
      </c>
      <c r="BH53" s="57" cm="1">
        <f t="array" aca="1" ref="BH53" ca="1">SUM(IF($C53&gt;0,IF(AND(INDIRECT(ADDRESS($C53,44))=0,INDIRECT(ADDRESS($C53,38))&lt;&gt;"UL"),INDIRECT(ADDRESS($C53,COLUMN()-12)),0),0), IF($D53&gt;0,IF(AND(INDIRECT(ADDRESS($D53,44))=0,INDIRECT(ADDRESS($D53,38))&lt;&gt;"UL"),INDIRECT(ADDRESS($D53,COLUMN()-12)),0),0), IF($E53&gt;0,IF(AND(INDIRECT(ADDRESS($E53,44))=0,INDIRECT(ADDRESS($E53,38))&lt;&gt;"UL"),INDIRECT(ADDRESS($E53,COLUMN()-12)),0),0), IF($F53&gt;0,IF(AND(INDIRECT(ADDRESS($F53,44))=0,INDIRECT(ADDRESS($F53,38))&lt;&gt;"UL"),INDIRECT(ADDRESS($F53,COLUMN()-12)),0),0), IF($G53&gt;0,IF(AND(INDIRECT(ADDRESS($G53,44))=0,INDIRECT(ADDRESS($G53,38))&lt;&gt;"UL"),INDIRECT(ADDRESS($G53,COLUMN()-12)),0),0), IF($H53&gt;0,IF(AND(INDIRECT(ADDRESS($H53,44))=0,INDIRECT(ADDRESS($H53,38))&lt;&gt;"UL"),INDIRECT(ADDRESS($H53,COLUMN()-12)),0),0), IF($I53&gt;0,IF(AND(INDIRECT(ADDRESS($I53,44))=0,INDIRECT(ADDRESS($I53,38))&lt;&gt;"UL"),INDIRECT(ADDRESS($I53,COLUMN()-12)),0),0), IF($J53&gt;0,IF(AND(INDIRECT(ADDRESS($J53,44))=0,INDIRECT(ADDRESS($J53,38))&lt;&gt;"UL"),INDIRECT(ADDRESS($J53,COLUMN()-12)),0),0), IF($K53&gt;0,IF(AND(INDIRECT(ADDRESS($K53,44))=0,INDIRECT(ADDRESS($K53,38))&lt;&gt;"UL"),INDIRECT(ADDRESS($K53,COLUMN()-12)),0),0), IF($L53&gt;0,IF(AND(INDIRECT(ADDRESS($L53,44))=0,INDIRECT(ADDRESS($L53,38))&lt;&gt;"UL"),INDIRECT(ADDRESS($L53,COLUMN()-12)),0),0), IF($M53&gt;0,IF(AND(INDIRECT(ADDRESS($M53,44))=0,INDIRECT(ADDRESS($M53,38))&lt;&gt;"UL"),INDIRECT(ADDRESS($M53,COLUMN()-12)),0),0))</f>
        <v>0</v>
      </c>
      <c r="BI53" s="57" cm="1">
        <f t="array" aca="1" ref="BI53" ca="1">SUM(IF($C53&gt;0,IF(AND(INDIRECT(ADDRESS($C53,44))=0,INDIRECT(ADDRESS($C53,38))&lt;&gt;"UL"),INDIRECT(ADDRESS($C53,COLUMN()-12)),0),0), IF($D53&gt;0,IF(AND(INDIRECT(ADDRESS($D53,44))=0,INDIRECT(ADDRESS($D53,38))&lt;&gt;"UL"),INDIRECT(ADDRESS($D53,COLUMN()-12)),0),0), IF($E53&gt;0,IF(AND(INDIRECT(ADDRESS($E53,44))=0,INDIRECT(ADDRESS($E53,38))&lt;&gt;"UL"),INDIRECT(ADDRESS($E53,COLUMN()-12)),0),0), IF($F53&gt;0,IF(AND(INDIRECT(ADDRESS($F53,44))=0,INDIRECT(ADDRESS($F53,38))&lt;&gt;"UL"),INDIRECT(ADDRESS($F53,COLUMN()-12)),0),0), IF($G53&gt;0,IF(AND(INDIRECT(ADDRESS($G53,44))=0,INDIRECT(ADDRESS($G53,38))&lt;&gt;"UL"),INDIRECT(ADDRESS($G53,COLUMN()-12)),0),0), IF($H53&gt;0,IF(AND(INDIRECT(ADDRESS($H53,44))=0,INDIRECT(ADDRESS($H53,38))&lt;&gt;"UL"),INDIRECT(ADDRESS($H53,COLUMN()-12)),0),0), IF($I53&gt;0,IF(AND(INDIRECT(ADDRESS($I53,44))=0,INDIRECT(ADDRESS($I53,38))&lt;&gt;"UL"),INDIRECT(ADDRESS($I53,COLUMN()-12)),0),0), IF($J53&gt;0,IF(AND(INDIRECT(ADDRESS($J53,44))=0,INDIRECT(ADDRESS($J53,38))&lt;&gt;"UL"),INDIRECT(ADDRESS($J53,COLUMN()-12)),0),0), IF($K53&gt;0,IF(AND(INDIRECT(ADDRESS($K53,44))=0,INDIRECT(ADDRESS($K53,38))&lt;&gt;"UL"),INDIRECT(ADDRESS($K53,COLUMN()-12)),0),0), IF($L53&gt;0,IF(AND(INDIRECT(ADDRESS($L53,44))=0,INDIRECT(ADDRESS($L53,38))&lt;&gt;"UL"),INDIRECT(ADDRESS($L53,COLUMN()-12)),0),0), IF($M53&gt;0,IF(AND(INDIRECT(ADDRESS($M53,44))=0,INDIRECT(ADDRESS($M53,38))&lt;&gt;"UL"),INDIRECT(ADDRESS($M53,COLUMN()-12)),0),0))</f>
        <v>0.55555555555555547</v>
      </c>
      <c r="BJ53" s="57" cm="1">
        <f t="array" aca="1" ref="BJ53" ca="1">SUM(IF($C53&gt;0,IF(AND(INDIRECT(ADDRESS($C53,44))=0,INDIRECT(ADDRESS($C53,38))&lt;&gt;"UL"),INDIRECT(ADDRESS($C53,COLUMN()-12)),0),0), IF($D53&gt;0,IF(AND(INDIRECT(ADDRESS($D53,44))=0,INDIRECT(ADDRESS($D53,38))&lt;&gt;"UL"),INDIRECT(ADDRESS($D53,COLUMN()-12)),0),0), IF($E53&gt;0,IF(AND(INDIRECT(ADDRESS($E53,44))=0,INDIRECT(ADDRESS($E53,38))&lt;&gt;"UL"),INDIRECT(ADDRESS($E53,COLUMN()-12)),0),0), IF($F53&gt;0,IF(AND(INDIRECT(ADDRESS($F53,44))=0,INDIRECT(ADDRESS($F53,38))&lt;&gt;"UL"),INDIRECT(ADDRESS($F53,COLUMN()-12)),0),0), IF($G53&gt;0,IF(AND(INDIRECT(ADDRESS($G53,44))=0,INDIRECT(ADDRESS($G53,38))&lt;&gt;"UL"),INDIRECT(ADDRESS($G53,COLUMN()-12)),0),0), IF($H53&gt;0,IF(AND(INDIRECT(ADDRESS($H53,44))=0,INDIRECT(ADDRESS($H53,38))&lt;&gt;"UL"),INDIRECT(ADDRESS($H53,COLUMN()-12)),0),0), IF($I53&gt;0,IF(AND(INDIRECT(ADDRESS($I53,44))=0,INDIRECT(ADDRESS($I53,38))&lt;&gt;"UL"),INDIRECT(ADDRESS($I53,COLUMN()-12)),0),0), IF($J53&gt;0,IF(AND(INDIRECT(ADDRESS($J53,44))=0,INDIRECT(ADDRESS($J53,38))&lt;&gt;"UL"),INDIRECT(ADDRESS($J53,COLUMN()-12)),0),0), IF($K53&gt;0,IF(AND(INDIRECT(ADDRESS($K53,44))=0,INDIRECT(ADDRESS($K53,38))&lt;&gt;"UL"),INDIRECT(ADDRESS($K53,COLUMN()-12)),0),0), IF($L53&gt;0,IF(AND(INDIRECT(ADDRESS($L53,44))=0,INDIRECT(ADDRESS($L53,38))&lt;&gt;"UL"),INDIRECT(ADDRESS($L53,COLUMN()-12)),0),0), IF($M53&gt;0,IF(AND(INDIRECT(ADDRESS($M53,44))=0,INDIRECT(ADDRESS($M53,38))&lt;&gt;"UL"),INDIRECT(ADDRESS($M53,COLUMN()-12)),0),0))</f>
        <v>0.55555555555555547</v>
      </c>
      <c r="BK53" s="57">
        <f t="shared" ca="1" si="32"/>
        <v>0.55555555555555547</v>
      </c>
      <c r="BL53" s="58">
        <f t="shared" ca="1" si="33"/>
        <v>0.37037037037037029</v>
      </c>
      <c r="BM53" s="57" cm="1">
        <f t="array" aca="1" ref="BM53" ca="1">SUM(IF($C53&gt;0,IF(AND(INDIRECT(ADDRESS($C53,44))=0,INDIRECT(ADDRESS($C53,38))&lt;&gt;"UL"),INDIRECT(ADDRESS($C53,COLUMN()-12)),0),0), IF($D53&gt;0,IF(AND(INDIRECT(ADDRESS($D53,44))=0,INDIRECT(ADDRESS($D53,38))&lt;&gt;"UL"),INDIRECT(ADDRESS($D53,COLUMN()-12)),0),0), IF($E53&gt;0,IF(AND(INDIRECT(ADDRESS($E53,44))=0,INDIRECT(ADDRESS($E53,38))&lt;&gt;"UL"),INDIRECT(ADDRESS($E53,COLUMN()-12)),0),0), IF($F53&gt;0,IF(AND(INDIRECT(ADDRESS($F53,44))=0,INDIRECT(ADDRESS($F53,38))&lt;&gt;"UL"),INDIRECT(ADDRESS($F53,COLUMN()-12)),0),0), IF($G53&gt;0,IF(AND(INDIRECT(ADDRESS($G53,44))=0,INDIRECT(ADDRESS($G53,38))&lt;&gt;"UL"),INDIRECT(ADDRESS($G53,COLUMN()-12)),0),0), IF($H53&gt;0,IF(AND(INDIRECT(ADDRESS($H53,44))=0,INDIRECT(ADDRESS($H53,38))&lt;&gt;"UL"),INDIRECT(ADDRESS($H53,COLUMN()-12)),0),0), IF($I53&gt;0,IF(AND(INDIRECT(ADDRESS($I53,44))=0,INDIRECT(ADDRESS($I53,38))&lt;&gt;"UL"),INDIRECT(ADDRESS($I53,COLUMN()-12)),0),0), IF($J53&gt;0,IF(AND(INDIRECT(ADDRESS($J53,44))=0,INDIRECT(ADDRESS($J53,38))&lt;&gt;"UL"),INDIRECT(ADDRESS($J53,COLUMN()-12)),0),0), IF($K53&gt;0,IF(AND(INDIRECT(ADDRESS($K53,44))=0,INDIRECT(ADDRESS($K53,38))&lt;&gt;"UL"),INDIRECT(ADDRESS($K53,COLUMN()-11)),0),0), IF($L53&gt;0,IF(AND(INDIRECT(ADDRESS($L53,44))=0,INDIRECT(ADDRESS($L53,38))&lt;&gt;"UL"),INDIRECT(ADDRESS($L53,COLUMN()-11)),0),0), IF($M53&gt;0,IF(AND(INDIRECT(ADDRESS($M53,44))=0,INDIRECT(ADDRESS($M53,38))&lt;&gt;"UL"),INDIRECT(ADDRESS($M53,COLUMN()-11)),0),0))</f>
        <v>0.22222222222222218</v>
      </c>
      <c r="BN53" s="57" cm="1">
        <f t="array" aca="1" ref="BN53" ca="1">SUM(IF($C53&gt;0,IF(AND(INDIRECT(ADDRESS($C53,44))=0,INDIRECT(ADDRESS($C53,38))&lt;&gt;"UL"),INDIRECT(ADDRESS($C53,COLUMN()-12)),0),0), IF($D53&gt;0,IF(AND(INDIRECT(ADDRESS($D53,44))=0,INDIRECT(ADDRESS($D53,38))&lt;&gt;"UL"),INDIRECT(ADDRESS($D53,COLUMN()-12)),0),0), IF($E53&gt;0,IF(AND(INDIRECT(ADDRESS($E53,44))=0,INDIRECT(ADDRESS($E53,38))&lt;&gt;"UL"),INDIRECT(ADDRESS($E53,COLUMN()-12)),0),0), IF($F53&gt;0,IF(AND(INDIRECT(ADDRESS($F53,44))=0,INDIRECT(ADDRESS($F53,38))&lt;&gt;"UL"),INDIRECT(ADDRESS($F53,COLUMN()-12)),0),0), IF($G53&gt;0,IF(AND(INDIRECT(ADDRESS($G53,44))=0,INDIRECT(ADDRESS($G53,38))&lt;&gt;"UL"),INDIRECT(ADDRESS($G53,COLUMN()-12)),0),0), IF($H53&gt;0,IF(AND(INDIRECT(ADDRESS($H53,44))=0,INDIRECT(ADDRESS($H53,38))&lt;&gt;"UL"),INDIRECT(ADDRESS($H53,COLUMN()-12)),0),0), IF($I53&gt;0,IF(AND(INDIRECT(ADDRESS($I53,44))=0,INDIRECT(ADDRESS($I53,38))&lt;&gt;"UL"),INDIRECT(ADDRESS($I53,COLUMN()-12)),0),0), IF($J53&gt;0,IF(AND(INDIRECT(ADDRESS($J53,44))=0,INDIRECT(ADDRESS($J53,38))&lt;&gt;"UL"),INDIRECT(ADDRESS($J53,COLUMN()-12)),0),0), IF($K53&gt;0,IF(AND(INDIRECT(ADDRESS($K53,44))=0,INDIRECT(ADDRESS($K53,38))&lt;&gt;"UL"),INDIRECT(ADDRESS($K53,COLUMN()-11)),0),0), IF($L53&gt;0,IF(AND(INDIRECT(ADDRESS($L53,44))=0,INDIRECT(ADDRESS($L53,38))&lt;&gt;"UL"),INDIRECT(ADDRESS($L53,COLUMN()-11)),0),0), IF($M53&gt;0,IF(AND(INDIRECT(ADDRESS($M53,44))=0,INDIRECT(ADDRESS($M53,38))&lt;&gt;"UL"),INDIRECT(ADDRESS($M53,COLUMN()-11)),0),0))</f>
        <v>7.4074074074074056E-2</v>
      </c>
      <c r="BO53" s="57" cm="1">
        <f t="array" aca="1" ref="BO53" ca="1">SUM(IF($C53&gt;0,IF(AND(INDIRECT(ADDRESS($C53,44))=0,INDIRECT(ADDRESS($C53,38))&lt;&gt;"UL"),INDIRECT(ADDRESS($C53,COLUMN()-12)),0),0), IF($D53&gt;0,IF(AND(INDIRECT(ADDRESS($D53,44))=0,INDIRECT(ADDRESS($D53,38))&lt;&gt;"UL"),INDIRECT(ADDRESS($D53,COLUMN()-12)),0),0), IF($E53&gt;0,IF(AND(INDIRECT(ADDRESS($E53,44))=0,INDIRECT(ADDRESS($E53,38))&lt;&gt;"UL"),INDIRECT(ADDRESS($E53,COLUMN()-12)),0),0), IF($F53&gt;0,IF(AND(INDIRECT(ADDRESS($F53,44))=0,INDIRECT(ADDRESS($F53,38))&lt;&gt;"UL"),INDIRECT(ADDRESS($F53,COLUMN()-12)),0),0), IF($G53&gt;0,IF(AND(INDIRECT(ADDRESS($G53,44))=0,INDIRECT(ADDRESS($G53,38))&lt;&gt;"UL"),INDIRECT(ADDRESS($G53,COLUMN()-12)),0),0), IF($H53&gt;0,IF(AND(INDIRECT(ADDRESS($H53,44))=0,INDIRECT(ADDRESS($H53,38))&lt;&gt;"UL"),INDIRECT(ADDRESS($H53,COLUMN()-12)),0),0), IF($I53&gt;0,IF(AND(INDIRECT(ADDRESS($I53,44))=0,INDIRECT(ADDRESS($I53,38))&lt;&gt;"UL"),INDIRECT(ADDRESS($I53,COLUMN()-12)),0),0), IF($J53&gt;0,IF(AND(INDIRECT(ADDRESS($J53,44))=0,INDIRECT(ADDRESS($J53,38))&lt;&gt;"UL"),INDIRECT(ADDRESS($J53,COLUMN()-12)),0),0), IF($K53&gt;0,IF(AND(INDIRECT(ADDRESS($K53,44))=0,INDIRECT(ADDRESS($K53,38))&lt;&gt;"UL"),INDIRECT(ADDRESS($K53,COLUMN()-11)),0),0), IF($L53&gt;0,IF(AND(INDIRECT(ADDRESS($L53,44))=0,INDIRECT(ADDRESS($L53,38))&lt;&gt;"UL"),INDIRECT(ADDRESS($L53,COLUMN()-11)),0),0), IF($M53&gt;0,IF(AND(INDIRECT(ADDRESS($M53,44))=0,INDIRECT(ADDRESS($M53,38))&lt;&gt;"UL"),INDIRECT(ADDRESS($M53,COLUMN()-11)),0),0))</f>
        <v>0.14814814814814811</v>
      </c>
      <c r="BP53" s="57" cm="1">
        <f t="array" aca="1" ref="BP53" ca="1">SUM(IF($C53&gt;0,IF(AND(INDIRECT(ADDRESS($C53,44))=0,INDIRECT(ADDRESS($C53,38))&lt;&gt;"UL"),INDIRECT(ADDRESS($C53,COLUMN()-12)),0),0), IF($D53&gt;0,IF(AND(INDIRECT(ADDRESS($D53,44))=0,INDIRECT(ADDRESS($D53,38))&lt;&gt;"UL"),INDIRECT(ADDRESS($D53,COLUMN()-12)),0),0), IF($E53&gt;0,IF(AND(INDIRECT(ADDRESS($E53,44))=0,INDIRECT(ADDRESS($E53,38))&lt;&gt;"UL"),INDIRECT(ADDRESS($E53,COLUMN()-12)),0),0), IF($F53&gt;0,IF(AND(INDIRECT(ADDRESS($F53,44))=0,INDIRECT(ADDRESS($F53,38))&lt;&gt;"UL"),INDIRECT(ADDRESS($F53,COLUMN()-12)),0),0), IF($G53&gt;0,IF(AND(INDIRECT(ADDRESS($G53,44))=0,INDIRECT(ADDRESS($G53,38))&lt;&gt;"UL"),INDIRECT(ADDRESS($G53,COLUMN()-12)),0),0), IF($H53&gt;0,IF(AND(INDIRECT(ADDRESS($H53,44))=0,INDIRECT(ADDRESS($H53,38))&lt;&gt;"UL"),INDIRECT(ADDRESS($H53,COLUMN()-12)),0),0), IF($I53&gt;0,IF(AND(INDIRECT(ADDRESS($I53,44))=0,INDIRECT(ADDRESS($I53,38))&lt;&gt;"UL"),INDIRECT(ADDRESS($I53,COLUMN()-12)),0),0), IF($J53&gt;0,IF(AND(INDIRECT(ADDRESS($J53,44))=0,INDIRECT(ADDRESS($J53,38))&lt;&gt;"UL"),INDIRECT(ADDRESS($J53,COLUMN()-12)),0),0), IF($K53&gt;0,IF(AND(INDIRECT(ADDRESS($K53,44))=0,INDIRECT(ADDRESS($K53,38))&lt;&gt;"UL"),INDIRECT(ADDRESS($K53,COLUMN()-11)),0),0), IF($L53&gt;0,IF(AND(INDIRECT(ADDRESS($L53,44))=0,INDIRECT(ADDRESS($L53,38))&lt;&gt;"UL"),INDIRECT(ADDRESS($L53,COLUMN()-11)),0),0), IF($M53&gt;0,IF(AND(INDIRECT(ADDRESS($M53,44))=0,INDIRECT(ADDRESS($M53,38))&lt;&gt;"UL"),INDIRECT(ADDRESS($M53,COLUMN()-11)),0),0))</f>
        <v>0.14814814814814811</v>
      </c>
      <c r="BQ53" s="57">
        <f t="shared" ca="1" si="34"/>
        <v>7.4074074074074056E-2</v>
      </c>
      <c r="BR53" s="161">
        <f t="shared" ca="1" si="22"/>
        <v>77.546529358334269</v>
      </c>
      <c r="BS53" s="59"/>
      <c r="BT53" s="56">
        <f t="shared" ca="1" si="23"/>
        <v>2.2803066088326869</v>
      </c>
      <c r="BU53" s="63">
        <f t="shared" ca="1" si="24"/>
        <v>8.1439521744024537E-2</v>
      </c>
      <c r="BV53" s="57" t="s">
        <v>34</v>
      </c>
      <c r="BW53" s="57" cm="1">
        <f t="array" aca="1" ref="BW53" ca="1">SUM(IF($C53&gt;0,IF(AND(INDIRECT(ADDRESS($C53,44))=0,INDIRECT(ADDRESS($C53,38))="UL",ISERROR(SEARCH("Rear",INDIRECT(ADDRESS($C53,33)))),ISERROR(SEARCH("Side",INDIRECT(ADDRESS($C53,33))))),INDIRECT(ADDRESS($C53,COLUMN())),0),0),IF($D53&gt;0,IF(AND(INDIRECT(ADDRESS($D53,44))=0,INDIRECT(ADDRESS($D53,38))="UL",ISERROR(SEARCH("Rear",INDIRECT(ADDRESS($D53,33)))),ISERROR(SEARCH("Side",INDIRECT(ADDRESS($D53,33))))),INDIRECT(ADDRESS($D53,COLUMN())),0),0),IF($E53&gt;0,IF(AND(INDIRECT(ADDRESS($E53,44))=0,INDIRECT(ADDRESS($E53,38))="UL",ISERROR(SEARCH("Rear",INDIRECT(ADDRESS($E53,33)))),ISERROR(SEARCH("Side",INDIRECT(ADDRESS($E53,33))))),INDIRECT(ADDRESS($E53,COLUMN())),0),0),IF($F53&gt;0,IF(AND(INDIRECT(ADDRESS($F53,44))=0,INDIRECT(ADDRESS($F53,38))="UL",ISERROR(SEARCH("Rear",INDIRECT(ADDRESS($F53,33)))),ISERROR(SEARCH("Side",INDIRECT(ADDRESS($F53,33))))),INDIRECT(ADDRESS($F53,COLUMN())),0),0),IF($G53&gt;0,IF(AND(INDIRECT(ADDRESS($G53,44))=0,INDIRECT(ADDRESS($G53,38))="UL",ISERROR(SEARCH("Rear",INDIRECT(ADDRESS($G53,33)))),ISERROR(SEARCH("Side",INDIRECT(ADDRESS($G53,33))))),INDIRECT(ADDRESS($G53,COLUMN())),0),0),IF($H53&gt;0,IF(AND(INDIRECT(ADDRESS($H53,44))=0,INDIRECT(ADDRESS($H53,38))="UL",ISERROR(SEARCH("Rear",INDIRECT(ADDRESS($H53,33)))),ISERROR(SEARCH("Side",INDIRECT(ADDRESS($H53,33))))),INDIRECT(ADDRESS($H53,COLUMN())),0),0),IF($I53&gt;0,IF(AND(INDIRECT(ADDRESS($I53,44))=0,INDIRECT(ADDRESS($I53,38))="UL",ISERROR(SEARCH("Rear",INDIRECT(ADDRESS($I53,33)))),ISERROR(SEARCH("Side",INDIRECT(ADDRESS($I53,33))))),INDIRECT(ADDRESS($I53,COLUMN())),0),0),IF($J53&gt;0,IF(AND(INDIRECT(ADDRESS($J53,44))=0,INDIRECT(ADDRESS($J53,38))="UL",ISERROR(SEARCH("Rear",INDIRECT(ADDRESS($J53,33)))),ISERROR(SEARCH("Side",INDIRECT(ADDRESS($J53,33))))),INDIRECT(ADDRESS($J53,COLUMN())),0),0),IF($K53&gt;0,IF(AND(INDIRECT(ADDRESS($K53,44))=0,INDIRECT(ADDRESS($K53,38))="UL",ISERROR(SEARCH("Rear",INDIRECT(ADDRESS($K53,33)))),ISERROR(SEARCH("Side",INDIRECT(ADDRESS($K53,33))))),INDIRECT(ADDRESS($K53,COLUMN())),0),0),IF($L53&gt;0,IF(AND(INDIRECT(ADDRESS($L53,44))=0,INDIRECT(ADDRESS($L53,38))="UL",ISERROR(SEARCH("Rear",INDIRECT(ADDRESS($L53,33)))),ISERROR(SEARCH("Side",INDIRECT(ADDRESS($L53,33))))),INDIRECT(ADDRESS($L53,COLUMN())),0),0),IF($M53&gt;0,IF(AND(INDIRECT(ADDRESS($M53,44))=0,INDIRECT(ADDRESS($M53,38))="UL",ISERROR(SEARCH("Rear",INDIRECT(ADDRESS($M53,33)))),ISERROR(SEARCH("Side",INDIRECT(ADDRESS($M53,33))))),INDIRECT(ADDRESS($M53,COLUMN())),0),0))</f>
        <v>0.94444444444444431</v>
      </c>
      <c r="BX53" s="57">
        <f t="shared" ca="1" si="25"/>
        <v>0.94444444444444431</v>
      </c>
      <c r="BY53" s="57" cm="1">
        <f t="array" aca="1" ref="BY53" ca="1">SUM(IF($C53&gt;0,IF(AND(INDIRECT(ADDRESS($C53,44))=0,INDIRECT(ADDRESS($C53,38))="UL"),INDIRECT(ADDRESS($C53,COLUMN())),0),0),IF($D53&gt;0,IF(AND(INDIRECT(ADDRESS($D53,44))=0,INDIRECT(ADDRESS($D53,38))="UL"),INDIRECT(ADDRESS($D53,COLUMN())),0),0),IF($E53&gt;0,IF(AND(INDIRECT(ADDRESS($E53,44))=0,INDIRECT(ADDRESS($E53,38))="UL"),INDIRECT(ADDRESS($E53,COLUMN())),0),0),IF($F53&gt;0,IF(AND(INDIRECT(ADDRESS($F53,44))=0,INDIRECT(ADDRESS($F53,38))="UL"),INDIRECT(ADDRESS($F53,COLUMN())),0),0),IF($G53&gt;0,IF(AND(INDIRECT(ADDRESS($G53,44))=0,INDIRECT(ADDRESS($G53,38))="UL"),INDIRECT(ADDRESS($G53,COLUMN())),0),0),IF($H53&gt;0,IF(AND(INDIRECT(ADDRESS($H53,44))=0,INDIRECT(ADDRESS($H53,38))="UL"),INDIRECT(ADDRESS($H53,COLUMN())),0),0),IF($I53&gt;0,IF(AND(INDIRECT(ADDRESS($I53,44))=0,INDIRECT(ADDRESS($I53,38))="UL"),INDIRECT(ADDRESS($I53,COLUMN())),0),0),IF($J53&gt;0,IF(AND(INDIRECT(ADDRESS($J53,44))=0,INDIRECT(ADDRESS($J53,38))="UL"),INDIRECT(ADDRESS($J53,COLUMN())),0),0),IF($K53&gt;0,IF(AND(INDIRECT(ADDRESS($K53,44))=0,INDIRECT(ADDRESS($K53,38))="UL"),INDIRECT(ADDRESS($K53,COLUMN())),0),0),IF($L53&gt;0,IF(AND(INDIRECT(ADDRESS($L53,44))=0,INDIRECT(ADDRESS($L53,38))="UL"),INDIRECT(ADDRESS($L53,COLUMN())),0),0),IF($M53&gt;0,IF(AND(INDIRECT(ADDRESS($M53,44))=0,INDIRECT(ADDRESS($M53,38))="UL"),INDIRECT(ADDRESS($M53,COLUMN())),0),0))</f>
        <v>0.41975308641975306</v>
      </c>
      <c r="BZ53" s="57" cm="1">
        <f t="array" aca="1" ref="BZ53" ca="1">SUM(IF($C53&gt;0,IF(AND(INDIRECT(ADDRESS($C53,44))=0,INDIRECT(ADDRESS($C53,38))="UL"),INDIRECT(ADDRESS($C53,COLUMN())),0),0),IF($D53&gt;0,IF(AND(INDIRECT(ADDRESS($D53,44))=0,INDIRECT(ADDRESS($D53,38))="UL"),INDIRECT(ADDRESS($D53,COLUMN())),0),0),IF($E53&gt;0,IF(AND(INDIRECT(ADDRESS($E53,44))=0,INDIRECT(ADDRESS($E53,38))="UL"),INDIRECT(ADDRESS($E53,COLUMN())),0),0),IF($F53&gt;0,IF(AND(INDIRECT(ADDRESS($F53,44))=0,INDIRECT(ADDRESS($F53,38))="UL"),INDIRECT(ADDRESS($F53,COLUMN())),0),0),IF($G53&gt;0,IF(AND(INDIRECT(ADDRESS($G53,44))=0,INDIRECT(ADDRESS($G53,38))="UL"),INDIRECT(ADDRESS($G53,COLUMN())),0),0),IF($H53&gt;0,IF(AND(INDIRECT(ADDRESS($H53,44))=0,INDIRECT(ADDRESS($H53,38))="UL"),INDIRECT(ADDRESS($H53,COLUMN())),0),0),IF($I53&gt;0,IF(AND(INDIRECT(ADDRESS($I53,44))=0,INDIRECT(ADDRESS($I53,38))="UL"),INDIRECT(ADDRESS($I53,COLUMN())),0),0),IF($J53&gt;0,IF(AND(INDIRECT(ADDRESS($J53,44))=0,INDIRECT(ADDRESS($J53,38))="UL"),INDIRECT(ADDRESS($J53,COLUMN())),0),0),IF($K53&gt;0,IF(AND(INDIRECT(ADDRESS($K53,44))=0,INDIRECT(ADDRESS($K53,38))="UL"),INDIRECT(ADDRESS($K53,COLUMN())),0),0),IF($L53&gt;0,IF(AND(INDIRECT(ADDRESS($L53,44))=0,INDIRECT(ADDRESS($L53,38))="UL"),INDIRECT(ADDRESS($L53,COLUMN())),0),0),IF($M53&gt;0,IF(AND(INDIRECT(ADDRESS($M53,44))=0,INDIRECT(ADDRESS($M53,38))="UL"),INDIRECT(ADDRESS($M53,COLUMN())),0),0))</f>
        <v>0.30246913580246915</v>
      </c>
      <c r="CA53" s="57">
        <f t="shared" ca="1" si="26"/>
        <v>0.30246913580246915</v>
      </c>
      <c r="CB53" s="57" cm="1">
        <f t="array" aca="1" ref="CB53" ca="1">SUM(IF($C53&gt;0,IF(AND(INDIRECT(ADDRESS($C53,44))=0,INDIRECT(ADDRESS($C53,38))&lt;&gt;"UL"),INDIRECT(ADDRESS($C53,COLUMN())),0),0),IF($D53&gt;0,IF(AND(INDIRECT(ADDRESS($D53,44))=0,INDIRECT(ADDRESS($D53,38))&lt;&gt;"UL"),INDIRECT(ADDRESS($D53,COLUMN())),0),0),IF($E53&gt;0,IF(AND(INDIRECT(ADDRESS($E53,44))=0,INDIRECT(ADDRESS($E53,38))&lt;&gt;"UL"),INDIRECT(ADDRESS($E53,COLUMN())),0),0),IF($F53&gt;0,IF(AND(INDIRECT(ADDRESS($F53,44))=0,INDIRECT(ADDRESS($F53,38))&lt;&gt;"UL"),INDIRECT(ADDRESS($F53,COLUMN())),0),0),IF($G53&gt;0,IF(AND(INDIRECT(ADDRESS($G53,44))=0,INDIRECT(ADDRESS($G53,38))&lt;&gt;"UL"),INDIRECT(ADDRESS($G53,COLUMN())),0),0),IF($H53&gt;0,IF(AND(INDIRECT(ADDRESS($H53,44))=0,INDIRECT(ADDRESS($H53,38))&lt;&gt;"UL"),INDIRECT(ADDRESS($H53,COLUMN())),0),0),IF($I53&gt;0,IF(AND(INDIRECT(ADDRESS($I53,44))=0,INDIRECT(ADDRESS($I53,38))&lt;&gt;"UL"),INDIRECT(ADDRESS($I53,COLUMN())),0),0),IF($J53&gt;0,IF(AND(INDIRECT(ADDRESS($J53,44))=0,INDIRECT(ADDRESS($J53,38))&lt;&gt;"UL"),INDIRECT(ADDRESS($J53,COLUMN())),0),0),IF($K53&gt;0,IF(AND(INDIRECT(ADDRESS($K53,44))=0,INDIRECT(ADDRESS($K53,38))&lt;&gt;"UL"),INDIRECT(ADDRESS($K53,COLUMN())),0),0),IF($L53&gt;0,IF(AND(INDIRECT(ADDRESS($L53,44))=0,INDIRECT(ADDRESS($L53,38))&lt;&gt;"UL"),INDIRECT(ADDRESS($L53,COLUMN())),0),0),IF($M53&gt;0,IF(AND(INDIRECT(ADDRESS($M53,44))=0,INDIRECT(ADDRESS($M53,38))&lt;&gt;"UL"),INDIRECT(ADDRESS($M53,COLUMN())),0),0))</f>
        <v>0.27777777777777773</v>
      </c>
      <c r="CC53" s="57">
        <f t="shared" ca="1" si="27"/>
        <v>0.27777777777777773</v>
      </c>
      <c r="CD53" s="57" cm="1">
        <f t="array" aca="1" ref="CD53" ca="1">SUM(IF($C53&gt;0,IF(AND(INDIRECT(ADDRESS($C53,44))=0,INDIRECT(ADDRESS($C53,38))&lt;&gt;"UL"),INDIRECT(ADDRESS($C53,COLUMN())),0),0),IF($D53&gt;0,IF(AND(INDIRECT(ADDRESS($D53,44))=0,INDIRECT(ADDRESS($D53,38))&lt;&gt;"UL"),INDIRECT(ADDRESS($D53,COLUMN())),0),0),IF($E53&gt;0,IF(AND(INDIRECT(ADDRESS($E53,44))=0,INDIRECT(ADDRESS($E53,38))&lt;&gt;"UL"),INDIRECT(ADDRESS($E53,COLUMN())),0),0),IF($F53&gt;0,IF(AND(INDIRECT(ADDRESS($F53,44))=0,INDIRECT(ADDRESS($F53,38))&lt;&gt;"UL"),INDIRECT(ADDRESS($F53,COLUMN())),0),0),IF($G53&gt;0,IF(AND(INDIRECT(ADDRESS($G53,44))=0,INDIRECT(ADDRESS($G53,38))&lt;&gt;"UL"),INDIRECT(ADDRESS($G53,COLUMN())),0),0),IF($H53&gt;0,IF(AND(INDIRECT(ADDRESS($H53,44))=0,INDIRECT(ADDRESS($H53,38))&lt;&gt;"UL"),INDIRECT(ADDRESS($H53,COLUMN())),0),0),IF($I53&gt;0,IF(AND(INDIRECT(ADDRESS($I53,44))=0,INDIRECT(ADDRESS($I53,38))&lt;&gt;"UL"),INDIRECT(ADDRESS($I53,COLUMN())),0),0),IF($J53&gt;0,IF(AND(INDIRECT(ADDRESS($J53,44))=0,INDIRECT(ADDRESS($J53,38))&lt;&gt;"UL"),INDIRECT(ADDRESS($J53,COLUMN())),0),0),IF($K53&gt;0,IF(AND(INDIRECT(ADDRESS($K53,44))=0,INDIRECT(ADDRESS($K53,38))&lt;&gt;"UL"),INDIRECT(ADDRESS($K53,COLUMN())),0),0),IF($L53&gt;0,IF(AND(INDIRECT(ADDRESS($L53,44))=0,INDIRECT(ADDRESS($L53,38))&lt;&gt;"UL"),INDIRECT(ADDRESS($L53,COLUMN())),0),0),IF($M53&gt;0,IF(AND(INDIRECT(ADDRESS($M53,44))=0,INDIRECT(ADDRESS($M53,38))&lt;&gt;"UL"),INDIRECT(ADDRESS($M53,COLUMN())),0),0))</f>
        <v>9.2592592592592574E-2</v>
      </c>
      <c r="CE53" s="57" cm="1">
        <f t="array" aca="1" ref="CE53" ca="1">SUM(IF($C53&gt;0,IF(AND(INDIRECT(ADDRESS($C53,44))=0,INDIRECT(ADDRESS($C53,38))&lt;&gt;"UL"),INDIRECT(ADDRESS($C53,COLUMN())),0),0),IF($D53&gt;0,IF(AND(INDIRECT(ADDRESS($D53,44))=0,INDIRECT(ADDRESS($D53,38))&lt;&gt;"UL"),INDIRECT(ADDRESS($D53,COLUMN())),0),0),IF($E53&gt;0,IF(AND(INDIRECT(ADDRESS($E53,44))=0,INDIRECT(ADDRESS($E53,38))&lt;&gt;"UL"),INDIRECT(ADDRESS($E53,COLUMN())),0),0),IF($F53&gt;0,IF(AND(INDIRECT(ADDRESS($F53,44))=0,INDIRECT(ADDRESS($F53,38))&lt;&gt;"UL"),INDIRECT(ADDRESS($F53,COLUMN())),0),0),IF($G53&gt;0,IF(AND(INDIRECT(ADDRESS($G53,44))=0,INDIRECT(ADDRESS($G53,38))&lt;&gt;"UL"),INDIRECT(ADDRESS($G53,COLUMN())),0),0),IF($H53&gt;0,IF(AND(INDIRECT(ADDRESS($H53,44))=0,INDIRECT(ADDRESS($H53,38))&lt;&gt;"UL"),INDIRECT(ADDRESS($H53,COLUMN())),0),0),IF($I53&gt;0,IF(AND(INDIRECT(ADDRESS($I53,44))=0,INDIRECT(ADDRESS($I53,38))&lt;&gt;"UL"),INDIRECT(ADDRESS($I53,COLUMN())),0),0),IF($J53&gt;0,IF(AND(INDIRECT(ADDRESS($J53,44))=0,INDIRECT(ADDRESS($J53,38))&lt;&gt;"UL"),INDIRECT(ADDRESS($J53,COLUMN())),0),0),IF($K53&gt;0,IF(AND(INDIRECT(ADDRESS($K53,44))=0,INDIRECT(ADDRESS($K53,38))&lt;&gt;"UL"),INDIRECT(ADDRESS($K53,COLUMN())),0),0),IF($L53&gt;0,IF(AND(INDIRECT(ADDRESS($L53,44))=0,INDIRECT(ADDRESS($L53,38))&lt;&gt;"UL"),INDIRECT(ADDRESS($L53,COLUMN())),0),0),IF($M53&gt;0,IF(AND(INDIRECT(ADDRESS($M53,44))=0,INDIRECT(ADDRESS($M53,38))&lt;&gt;"UL"),INDIRECT(ADDRESS($M53,COLUMN())),0),0))</f>
        <v>0</v>
      </c>
      <c r="CF53" s="57">
        <f t="shared" ca="1" si="28"/>
        <v>0</v>
      </c>
      <c r="CG53" s="57">
        <f t="shared" ca="1" si="35"/>
        <v>1.5427280145932338</v>
      </c>
      <c r="CH53" s="57">
        <f t="shared" ca="1" si="29"/>
        <v>5.5097429092615495E-2</v>
      </c>
      <c r="CI53" s="19">
        <f t="shared" ca="1" si="30"/>
        <v>8.0720950312045598</v>
      </c>
      <c r="CJ53" s="19"/>
      <c r="CK53" s="57" cm="1">
        <f t="array" aca="1" ref="CK53" ca="1">IF(AU53="S", SUM(IF($C53&gt;0,IF(INDIRECT(ADDRESS($C53,43))&lt;&gt;1,INDIRECT(ADDRESS($C53,48)),0),0), IF($D53&gt;0,IF(INDIRECT(ADDRESS($D53,43))&lt;&gt;1,INDIRECT(ADDRESS($D53,48)),0),0), IF($E53&gt;0,IF(INDIRECT(ADDRESS($E53,43))&lt;&gt;1,INDIRECT(ADDRESS($E53,48)),0),0), IF($F53&gt;0,IF(INDIRECT(ADDRESS($F53,43))&lt;&gt;1,INDIRECT(ADDRESS($F53,48)),0),0), IF($G53&gt;0,IF(INDIRECT(ADDRESS($G53,43))&lt;&gt;1,INDIRECT(ADDRESS($G53,48)),0),0), IF($H53&gt;0,IF(INDIRECT(ADDRESS($H53,43))&lt;&gt;1,INDIRECT(ADDRESS($H53,48)),0),0), IF($I53&gt;0,IF(INDIRECT(ADDRESS($I53,43))&lt;&gt;1,INDIRECT(ADDRESS($I53,48)),0),0), IF($J53&gt;0,IF(INDIRECT(ADDRESS($J53,43))&lt;&gt;1,INDIRECT(ADDRESS($J53,48)),0),0), IF($K53&gt;0,IF(INDIRECT(ADDRESS($K53,43))&lt;&gt;1,INDIRECT(ADDRESS($K53,48)),0),0), IF($L53&gt;0,IF(INDIRECT(ADDRESS($L53,43))&lt;&gt;1,INDIRECT(ADDRESS($L53,48)),0),0), IF($M53&gt;0,IF(INDIRECT(ADDRESS($M53,43))&lt;&gt;1,INDIRECT(ADDRESS($M53,48)),0),0)), IF(AU53="L",SUM(IF($C53&gt;0,IF(INDIRECT(ADDRESS($C53,43))&lt;&gt;1,INDIRECT(ADDRESS($C53,50)),0),0), IF($D53&gt;0,IF(INDIRECT(ADDRESS($D53,43))&lt;&gt;1,INDIRECT(ADDRESS($D53,50)),0),0), IF($E53&gt;0,IF(INDIRECT(ADDRESS($E53,43))&lt;&gt;1,INDIRECT(ADDRESS($E53,50)),0),0), IF($F53&gt;0,IF(INDIRECT(ADDRESS($F53,43))&lt;&gt;1,INDIRECT(ADDRESS($F53,50)),0),0), IF($G53&gt;0,IF(INDIRECT(ADDRESS($G53,43))&lt;&gt;1,INDIRECT(ADDRESS($G53,50)),0),0), IF($G53&gt;0,IF(INDIRECT(ADDRESS($G53,43))&lt;&gt;1,INDIRECT(ADDRESS($G53,50)),0),0), IF($H53&gt;0,IF(INDIRECT(ADDRESS($H53,43))&lt;&gt;1,INDIRECT(ADDRESS($H53,50)),0),0), IF($I53&gt;0,IF(INDIRECT(ADDRESS($I53,43))&lt;&gt;1,INDIRECT(ADDRESS($I53,50)),0),0), IF($J53&gt;0,IF(INDIRECT(ADDRESS($J53,43))&lt;&gt;1,INDIRECT(ADDRESS($J53,50)),0),0), IF($K53&gt;0,IF(INDIRECT(ADDRESS($K53,43))&lt;&gt;1,INDIRECT(ADDRESS($K53,50)),0),0), IF($L53&gt;0,IF(INDIRECT(ADDRESS($L53,43))&lt;&gt;1,INDIRECT(ADDRESS($L53,50)),0),0), IF($M53&gt;0,IF(INDIRECT(ADDRESS($M53,43))&lt;&gt;1,INDIRECT(ADDRESS($M53,50)),0),0)), SUM(IF($C53&gt;0,IF(INDIRECT(ADDRESS($C53,43))&lt;&gt;1,INDIRECT(ADDRESS($C53,49)),0),0), IF($D53&gt;0,IF(INDIRECT(ADDRESS($D53,43))&lt;&gt;1,INDIRECT(ADDRESS($D53,49)),0),0), IF($E53&gt;0,IF(INDIRECT(ADDRESS($E53,43))&lt;&gt;1,INDIRECT(ADDRESS($E53,49)),0),0), IF($F53&gt;0,IF(INDIRECT(ADDRESS($F53,43))&lt;&gt;1,INDIRECT(ADDRESS($F53,49)),0),0), IF($G53&gt;0,IF(INDIRECT(ADDRESS($G53,43))&lt;&gt;1,INDIRECT(ADDRESS($G53,49)),0),0), IF($G53&gt;0,IF(INDIRECT(ADDRESS($G53,43))&lt;&gt;1,INDIRECT(ADDRESS($G53,49)),0),0), IF($H53&gt;0,IF(INDIRECT(ADDRESS($H53,43))&lt;&gt;1,INDIRECT(ADDRESS($H53,49)),0),0), IF($I53&gt;0,IF(INDIRECT(ADDRESS($I53,43))&lt;&gt;1,INDIRECT(ADDRESS($I53,49)),0),0), IF($J53&gt;0,IF(INDIRECT(ADDRESS($J53,43))&lt;&gt;1,INDIRECT(ADDRESS($J53,49)),0),0), IF($K53&gt;0,IF(INDIRECT(ADDRESS($K53,43))&lt;&gt;1,INDIRECT(ADDRESS($K53,49)),0),0), IF($L53&gt;0,IF(INDIRECT(ADDRESS($L53,43))&lt;&gt;1,INDIRECT(ADDRESS($L53,49)),0),0), IF($M53&gt;0,IF(INDIRECT(ADDRESS($M53,43))&lt;&gt;1,INDIRECT(ADDRESS($M53,49)),0),0))))</f>
        <v>1.3888888888888888</v>
      </c>
      <c r="CL53" s="57" cm="1">
        <f t="array" aca="1" ref="CL53" ca="1">SUM(IF($C53&gt;0,IF(INDIRECT(ADDRESS($C53,44))=1,INDIRECT(ADDRESS($C53,90)),0),0), IF($D53&gt;0,IF(INDIRECT(ADDRESS($D53,44))=1,INDIRECT(ADDRESS($D53,90)),0),0), IF($E53&gt;0,IF(INDIRECT(ADDRESS($E53,44))=1,INDIRECT(ADDRESS($E53,90)),0),0), IF($F53&gt;0,IF(INDIRECT(ADDRESS($F53,44))=1,INDIRECT(ADDRESS($F53,90)),0),0), IF($G53&gt;0,IF(INDIRECT(ADDRESS($G53,44))=1,INDIRECT(ADDRESS($G53,90)),0),0), IF($H53&gt;0,IF(INDIRECT(ADDRESS($H53,44))=1,INDIRECT(ADDRESS($H53,90)),0),0), IF($I53&gt;0,IF(INDIRECT(ADDRESS($I53,44))=1,INDIRECT(ADDRESS($I53,90)),0),0), IF($J53&gt;0,IF(INDIRECT(ADDRESS($J53,44))=1,INDIRECT(ADDRESS($J53,90)),0),0), IF($K53&gt;0,IF(INDIRECT(ADDRESS($K53,44))=1,INDIRECT(ADDRESS($K53,90)),0),0), IF($L53&gt;0,IF(INDIRECT(ADDRESS($L53,44))=1,INDIRECT(ADDRESS($L53,90)),0),0), IF($M53&gt;0,IF(INDIRECT(ADDRESS($M53,44))=1,INDIRECT(ADDRESS($M53,90)),0),0))</f>
        <v>0</v>
      </c>
      <c r="CM53" s="56">
        <f t="shared" ca="1" si="31"/>
        <v>0.5995443972668707</v>
      </c>
      <c r="CN53" s="59"/>
    </row>
    <row r="54" spans="1:92" x14ac:dyDescent="0.25">
      <c r="A54" s="62" t="s">
        <v>132</v>
      </c>
      <c r="B54" s="122">
        <v>8</v>
      </c>
      <c r="C54" s="122">
        <v>19</v>
      </c>
      <c r="D54" s="122">
        <v>20</v>
      </c>
      <c r="E54" s="122">
        <v>29</v>
      </c>
      <c r="F54" s="122">
        <v>30</v>
      </c>
      <c r="G54" s="122"/>
      <c r="H54" s="122"/>
      <c r="I54" s="67"/>
      <c r="J54" s="67"/>
      <c r="K54" s="67"/>
      <c r="L54" s="67"/>
      <c r="M54" s="67"/>
      <c r="N54" s="67">
        <f t="shared" ca="1" si="15"/>
        <v>30</v>
      </c>
      <c r="O54" s="67" t="str" cm="1">
        <f t="array" aca="1" ref="O54" ca="1">INDIRECT(ADDRESS($B54,COLUMN()))</f>
        <v>Fighter</v>
      </c>
      <c r="P54" s="67" cm="1">
        <f t="array" aca="1" ref="P54" ca="1">INDIRECT(ADDRESS($B54,COLUMN()))</f>
        <v>2</v>
      </c>
      <c r="Q54" s="67" t="str" cm="1">
        <f t="array" aca="1" ref="Q54" ca="1">INDIRECT(ADDRESS($B54,COLUMN()))</f>
        <v>-</v>
      </c>
      <c r="R54" s="67" t="str" cm="1">
        <f t="array" aca="1" ref="R54" ca="1">INDIRECT(ADDRESS($B54,COLUMN()))</f>
        <v>-</v>
      </c>
      <c r="S54" s="67" cm="1">
        <f t="array" aca="1" ref="S54" ca="1">INDIRECT(ADDRESS($B54,COLUMN()))</f>
        <v>3</v>
      </c>
      <c r="T54" s="67" t="str" cm="1">
        <f t="array" aca="1" ref="T54" ca="1">INDIRECT(ADDRESS($B54,COLUMN()))</f>
        <v>1-7</v>
      </c>
      <c r="U54" s="67" cm="1">
        <f t="array" aca="1" ref="U54" ca="1">INDIRECT(ADDRESS($B54,COLUMN()))</f>
        <v>7</v>
      </c>
      <c r="V54" s="67" cm="1">
        <f t="array" aca="1" ref="V54" ca="1">INDIRECT(ADDRESS($B54,COLUMN()))</f>
        <v>0</v>
      </c>
      <c r="W54" s="67" cm="1">
        <f t="array" aca="1" ref="W54" ca="1">INDIRECT(ADDRESS($B54,COLUMN()))</f>
        <v>2</v>
      </c>
      <c r="X54" s="67" cm="1">
        <f t="array" aca="1" ref="X54" ca="1">INDIRECT(ADDRESS($B54,COLUMN()))</f>
        <v>7</v>
      </c>
      <c r="Y54" s="67" cm="1">
        <f t="array" aca="1" ref="Y54" ca="1">INDIRECT(ADDRESS($B54,COLUMN()))</f>
        <v>1</v>
      </c>
      <c r="Z54" s="67" cm="1">
        <f t="array" aca="1" ref="Z54" ca="1">INDIRECT(ADDRESS($B54,COLUMN()))</f>
        <v>5</v>
      </c>
      <c r="AA54" s="67" t="str">
        <f>AA8</f>
        <v>Rocket Boosters</v>
      </c>
      <c r="AB54" s="56">
        <f t="shared" ca="1" si="16"/>
        <v>0.94482945198530943</v>
      </c>
      <c r="AC54" s="56">
        <f t="shared" ca="1" si="17"/>
        <v>1.0380370841861208</v>
      </c>
      <c r="AD54" s="56">
        <f t="shared" ca="1" si="18"/>
        <v>1.8052818855410799</v>
      </c>
      <c r="AF54" s="52"/>
      <c r="AG54" s="52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2"/>
      <c r="AU54" s="54" t="s">
        <v>117</v>
      </c>
      <c r="AV54" s="57" cm="1">
        <f t="array" aca="1" ref="AV54" ca="1">SUM(IF($C54&gt;0,IF(AND(INDIRECT(ADDRESS($C54,44))=0,INDIRECT(ADDRESS($C54,38))="UL",ISERROR(SEARCH("Rear",INDIRECT(ADDRESS($C54,33)))),ISERROR(SEARCH("Side",INDIRECT(ADDRESS($C54,33))))),INDIRECT(ADDRESS($C54,COLUMN())),0),0),IF($D54&gt;0,IF(AND(INDIRECT(ADDRESS($D54,44))=0,INDIRECT(ADDRESS($D54,38))="UL",ISERROR(SEARCH("Rear",INDIRECT(ADDRESS($D54,33)))),ISERROR(SEARCH("Side",INDIRECT(ADDRESS($D54,33))))),INDIRECT(ADDRESS($D54,COLUMN())),0),0),IF($E54&gt;0,IF(AND(INDIRECT(ADDRESS($E54,44))=0,INDIRECT(ADDRESS($E54,38))="UL",ISERROR(SEARCH("Rear",INDIRECT(ADDRESS($E54,33)))),ISERROR(SEARCH("Side",INDIRECT(ADDRESS($E54,33))))),INDIRECT(ADDRESS($E54,COLUMN())),0),0),IF($F54&gt;0,IF(AND(INDIRECT(ADDRESS($F54,44))=0,INDIRECT(ADDRESS($F54,38))="UL",ISERROR(SEARCH("Rear",INDIRECT(ADDRESS($F54,33)))),ISERROR(SEARCH("Side",INDIRECT(ADDRESS($F54,33))))),INDIRECT(ADDRESS($F54,COLUMN())),0),0),IF($G54&gt;0,IF(AND(INDIRECT(ADDRESS($G54,44))=0,INDIRECT(ADDRESS($G54,38))="UL",ISERROR(SEARCH("Rear",INDIRECT(ADDRESS($G54,33)))),ISERROR(SEARCH("Side",INDIRECT(ADDRESS($G54,33))))),INDIRECT(ADDRESS($G54,COLUMN())),0),0),IF($H54&gt;0,IF(AND(INDIRECT(ADDRESS($H54,44))=0,INDIRECT(ADDRESS($H54,38))="UL",ISERROR(SEARCH("Rear",INDIRECT(ADDRESS($H54,33)))),ISERROR(SEARCH("Side",INDIRECT(ADDRESS($H54,33))))),INDIRECT(ADDRESS($H54,COLUMN())),0),0),IF($I54&gt;0,IF(AND(INDIRECT(ADDRESS($I54,44))=0,INDIRECT(ADDRESS($I54,38))="UL",ISERROR(SEARCH("Rear",INDIRECT(ADDRESS($I54,33)))),ISERROR(SEARCH("Side",INDIRECT(ADDRESS($I54,33))))),INDIRECT(ADDRESS($I54,COLUMN())),0),0),IF($J54&gt;0,IF(AND(INDIRECT(ADDRESS($J54,44))=0,INDIRECT(ADDRESS($J54,38))="UL",ISERROR(SEARCH("Rear",INDIRECT(ADDRESS($J54,33)))),ISERROR(SEARCH("Side",INDIRECT(ADDRESS($J54,33))))),INDIRECT(ADDRESS($J54,COLUMN())),0),0),IF($K54&gt;0,IF(AND(INDIRECT(ADDRESS($K54,44))=0,INDIRECT(ADDRESS($K54,38))="UL",ISERROR(SEARCH("Rear",INDIRECT(ADDRESS($K54,33)))),ISERROR(SEARCH("Side",INDIRECT(ADDRESS($K54,33))))),INDIRECT(ADDRESS($K54,COLUMN())),0),0),IF($L54&gt;0,IF(AND(INDIRECT(ADDRESS($L54,44))=0,INDIRECT(ADDRESS($L54,38))="UL",ISERROR(SEARCH("Rear",INDIRECT(ADDRESS($L54,33)))),ISERROR(SEARCH("Side",INDIRECT(ADDRESS($L54,33))))),INDIRECT(ADDRESS($L54,COLUMN())),0),0),IF($M54&gt;0,IF(AND(INDIRECT(ADDRESS($M54,44))=0,INDIRECT(ADDRESS($M54,38))="UL",ISERROR(SEARCH("Rear",INDIRECT(ADDRESS($M54,33)))),ISERROR(SEARCH("Side",INDIRECT(ADDRESS($M54,33))))),INDIRECT(ADDRESS($M54,COLUMN())),0),0))</f>
        <v>0.38888888888888884</v>
      </c>
      <c r="AW54" s="57" cm="1">
        <f t="array" aca="1" ref="AW54" ca="1">SUM(IF($C54&gt;0,IF(AND(INDIRECT(ADDRESS($C54,44))=0,INDIRECT(ADDRESS($C54,38))="UL",ISERROR(SEARCH("Rear",INDIRECT(ADDRESS($C54,33)))),ISERROR(SEARCH("Side",INDIRECT(ADDRESS($C54,33))))),INDIRECT(ADDRESS($C54,COLUMN())),0),0),IF($D54&gt;0,IF(AND(INDIRECT(ADDRESS($D54,44))=0,INDIRECT(ADDRESS($D54,38))="UL",ISERROR(SEARCH("Rear",INDIRECT(ADDRESS($D54,33)))),ISERROR(SEARCH("Side",INDIRECT(ADDRESS($D54,33))))),INDIRECT(ADDRESS($D54,COLUMN())),0),0),IF($E54&gt;0,IF(AND(INDIRECT(ADDRESS($E54,44))=0,INDIRECT(ADDRESS($E54,38))="UL",ISERROR(SEARCH("Rear",INDIRECT(ADDRESS($E54,33)))),ISERROR(SEARCH("Side",INDIRECT(ADDRESS($E54,33))))),INDIRECT(ADDRESS($E54,COLUMN())),0),0),IF($F54&gt;0,IF(AND(INDIRECT(ADDRESS($F54,44))=0,INDIRECT(ADDRESS($F54,38))="UL",ISERROR(SEARCH("Rear",INDIRECT(ADDRESS($F54,33)))),ISERROR(SEARCH("Side",INDIRECT(ADDRESS($F54,33))))),INDIRECT(ADDRESS($F54,COLUMN())),0),0),IF($G54&gt;0,IF(AND(INDIRECT(ADDRESS($G54,44))=0,INDIRECT(ADDRESS($G54,38))="UL",ISERROR(SEARCH("Rear",INDIRECT(ADDRESS($G54,33)))),ISERROR(SEARCH("Side",INDIRECT(ADDRESS($G54,33))))),INDIRECT(ADDRESS($G54,COLUMN())),0),0),IF($H54&gt;0,IF(AND(INDIRECT(ADDRESS($H54,44))=0,INDIRECT(ADDRESS($H54,38))="UL",ISERROR(SEARCH("Rear",INDIRECT(ADDRESS($H54,33)))),ISERROR(SEARCH("Side",INDIRECT(ADDRESS($H54,33))))),INDIRECT(ADDRESS($H54,COLUMN())),0),0),IF($I54&gt;0,IF(AND(INDIRECT(ADDRESS($I54,44))=0,INDIRECT(ADDRESS($I54,38))="UL",ISERROR(SEARCH("Rear",INDIRECT(ADDRESS($I54,33)))),ISERROR(SEARCH("Side",INDIRECT(ADDRESS($I54,33))))),INDIRECT(ADDRESS($I54,COLUMN())),0),0),IF($J54&gt;0,IF(AND(INDIRECT(ADDRESS($J54,44))=0,INDIRECT(ADDRESS($J54,38))="UL",ISERROR(SEARCH("Rear",INDIRECT(ADDRESS($J54,33)))),ISERROR(SEARCH("Side",INDIRECT(ADDRESS($J54,33))))),INDIRECT(ADDRESS($J54,COLUMN())),0),0),IF($K54&gt;0,IF(AND(INDIRECT(ADDRESS($K54,44))=0,INDIRECT(ADDRESS($K54,38))="UL",ISERROR(SEARCH("Rear",INDIRECT(ADDRESS($K54,33)))),ISERROR(SEARCH("Side",INDIRECT(ADDRESS($K54,33))))),INDIRECT(ADDRESS($K54,COLUMN())),0),0),IF($L54&gt;0,IF(AND(INDIRECT(ADDRESS($L54,44))=0,INDIRECT(ADDRESS($L54,38))="UL",ISERROR(SEARCH("Rear",INDIRECT(ADDRESS($L54,33)))),ISERROR(SEARCH("Side",INDIRECT(ADDRESS($L54,33))))),INDIRECT(ADDRESS($L54,COLUMN())),0),0),IF($M54&gt;0,IF(AND(INDIRECT(ADDRESS($M54,44))=0,INDIRECT(ADDRESS($M54,38))="UL",ISERROR(SEARCH("Rear",INDIRECT(ADDRESS($M54,33)))),ISERROR(SEARCH("Side",INDIRECT(ADDRESS($M54,33))))),INDIRECT(ADDRESS($M54,COLUMN())),0),0))</f>
        <v>1.4999999999999998</v>
      </c>
      <c r="AX54" s="57" cm="1">
        <f t="array" aca="1" ref="AX54" ca="1">SUM(IF($C54&gt;0,IF(AND(INDIRECT(ADDRESS($C54,44))=0,INDIRECT(ADDRESS($C54,38))="UL",ISERROR(SEARCH("Rear",INDIRECT(ADDRESS($C54,33)))),ISERROR(SEARCH("Side",INDIRECT(ADDRESS($C54,33))))),INDIRECT(ADDRESS($C54,COLUMN())),0),0),IF($D54&gt;0,IF(AND(INDIRECT(ADDRESS($D54,44))=0,INDIRECT(ADDRESS($D54,38))="UL",ISERROR(SEARCH("Rear",INDIRECT(ADDRESS($D54,33)))),ISERROR(SEARCH("Side",INDIRECT(ADDRESS($D54,33))))),INDIRECT(ADDRESS($D54,COLUMN())),0),0),IF($E54&gt;0,IF(AND(INDIRECT(ADDRESS($E54,44))=0,INDIRECT(ADDRESS($E54,38))="UL",ISERROR(SEARCH("Rear",INDIRECT(ADDRESS($E54,33)))),ISERROR(SEARCH("Side",INDIRECT(ADDRESS($E54,33))))),INDIRECT(ADDRESS($E54,COLUMN())),0),0),IF($F54&gt;0,IF(AND(INDIRECT(ADDRESS($F54,44))=0,INDIRECT(ADDRESS($F54,38))="UL",ISERROR(SEARCH("Rear",INDIRECT(ADDRESS($F54,33)))),ISERROR(SEARCH("Side",INDIRECT(ADDRESS($F54,33))))),INDIRECT(ADDRESS($F54,COLUMN())),0),0),IF($G54&gt;0,IF(AND(INDIRECT(ADDRESS($G54,44))=0,INDIRECT(ADDRESS($G54,38))="UL",ISERROR(SEARCH("Rear",INDIRECT(ADDRESS($G54,33)))),ISERROR(SEARCH("Side",INDIRECT(ADDRESS($G54,33))))),INDIRECT(ADDRESS($G54,COLUMN())),0),0),IF($H54&gt;0,IF(AND(INDIRECT(ADDRESS($H54,44))=0,INDIRECT(ADDRESS($H54,38))="UL",ISERROR(SEARCH("Rear",INDIRECT(ADDRESS($H54,33)))),ISERROR(SEARCH("Side",INDIRECT(ADDRESS($H54,33))))),INDIRECT(ADDRESS($H54,COLUMN())),0),0),IF($I54&gt;0,IF(AND(INDIRECT(ADDRESS($I54,44))=0,INDIRECT(ADDRESS($I54,38))="UL",ISERROR(SEARCH("Rear",INDIRECT(ADDRESS($I54,33)))),ISERROR(SEARCH("Side",INDIRECT(ADDRESS($I54,33))))),INDIRECT(ADDRESS($I54,COLUMN())),0),0),IF($J54&gt;0,IF(AND(INDIRECT(ADDRESS($J54,44))=0,INDIRECT(ADDRESS($J54,38))="UL",ISERROR(SEARCH("Rear",INDIRECT(ADDRESS($J54,33)))),ISERROR(SEARCH("Side",INDIRECT(ADDRESS($J54,33))))),INDIRECT(ADDRESS($J54,COLUMN())),0),0),IF($K54&gt;0,IF(AND(INDIRECT(ADDRESS($K54,44))=0,INDIRECT(ADDRESS($K54,38))="UL",ISERROR(SEARCH("Rear",INDIRECT(ADDRESS($K54,33)))),ISERROR(SEARCH("Side",INDIRECT(ADDRESS($K54,33))))),INDIRECT(ADDRESS($K54,COLUMN())),0),0),IF($L54&gt;0,IF(AND(INDIRECT(ADDRESS($L54,44))=0,INDIRECT(ADDRESS($L54,38))="UL",ISERROR(SEARCH("Rear",INDIRECT(ADDRESS($L54,33)))),ISERROR(SEARCH("Side",INDIRECT(ADDRESS($L54,33))))),INDIRECT(ADDRESS($L54,COLUMN())),0),0),IF($M54&gt;0,IF(AND(INDIRECT(ADDRESS($M54,44))=0,INDIRECT(ADDRESS($M54,38))="UL",ISERROR(SEARCH("Rear",INDIRECT(ADDRESS($M54,33)))),ISERROR(SEARCH("Side",INDIRECT(ADDRESS($M54,33))))),INDIRECT(ADDRESS($M54,COLUMN())),0),0))</f>
        <v>0.61111111111111105</v>
      </c>
      <c r="AY54" s="58">
        <f t="shared" ca="1" si="19"/>
        <v>1.4999999999999998</v>
      </c>
      <c r="AZ54" s="58">
        <f t="shared" ca="1" si="20"/>
        <v>0.83333333333333315</v>
      </c>
      <c r="BA54" s="58" cm="1">
        <f t="array" aca="1" ref="BA54" ca="1">SUM(IF($C54&gt;0,IF(AND(INDIRECT(ADDRESS($C54,44))=0,INDIRECT(ADDRESS($C54,38))="UL"),INDIRECT(ADDRESS($C54,COLUMN())),0),0),IF($D54&gt;0,IF(AND(INDIRECT(ADDRESS($D54,44))=0,INDIRECT(ADDRESS($D54,38))="UL"),INDIRECT(ADDRESS($D54,COLUMN())),0),0),IF($E54&gt;0,IF(AND(INDIRECT(ADDRESS($E54,44))=0,INDIRECT(ADDRESS($E54,38))="UL"),INDIRECT(ADDRESS($E54,COLUMN())),0),0),IF($F54&gt;0,IF(AND(INDIRECT(ADDRESS($F54,44))=0,INDIRECT(ADDRESS($F54,38))="UL"),INDIRECT(ADDRESS($F54,COLUMN())),0),0),IF($G54&gt;0,IF(AND(INDIRECT(ADDRESS($G54,44))=0,INDIRECT(ADDRESS($G54,38))="UL"),INDIRECT(ADDRESS($G54,COLUMN())),0),0),IF($H54&gt;0,IF(AND(INDIRECT(ADDRESS($H54,44))=0,INDIRECT(ADDRESS($H54,38))="UL"),INDIRECT(ADDRESS($H54,COLUMN())),0),0),IF($I54&gt;0,IF(AND(INDIRECT(ADDRESS($I54,44))=0,INDIRECT(ADDRESS($I54,38))="UL"),INDIRECT(ADDRESS($I54,COLUMN())),0),0),IF($J54&gt;0,IF(AND(INDIRECT(ADDRESS($J54,44))=0,INDIRECT(ADDRESS($J54,38))="UL"),INDIRECT(ADDRESS($J54,COLUMN())),0),0),IF($K54&gt;0,IF(AND(INDIRECT(ADDRESS($K54,44))=0,INDIRECT(ADDRESS($K54,38))="UL"),INDIRECT(ADDRESS($K54,COLUMN())),0),0),IF($L54&gt;0,IF(AND(INDIRECT(ADDRESS($L54,44))=0,INDIRECT(ADDRESS($L54,38))="UL"),INDIRECT(ADDRESS($L54,COLUMN())),0),0),IF($M54&gt;0,IF(AND(INDIRECT(ADDRESS($M54,44))=0,INDIRECT(ADDRESS($M54,38))="UL"),INDIRECT(ADDRESS($M54,COLUMN())),0),0))</f>
        <v>0.49276895943562604</v>
      </c>
      <c r="BB54" s="58" cm="1">
        <f t="array" aca="1" ref="BB54" ca="1">SUM(IF($C54&gt;0,IF(AND(INDIRECT(ADDRESS($C54,44))=0,INDIRECT(ADDRESS($C54,38))="UL"),INDIRECT(ADDRESS($C54,COLUMN())),0),0),IF($D54&gt;0,IF(AND(INDIRECT(ADDRESS($D54,44))=0,INDIRECT(ADDRESS($D54,38))="UL"),INDIRECT(ADDRESS($D54,COLUMN())),0),0),IF($E54&gt;0,IF(AND(INDIRECT(ADDRESS($E54,44))=0,INDIRECT(ADDRESS($E54,38))="UL"),INDIRECT(ADDRESS($E54,COLUMN())),0),0),IF($F54&gt;0,IF(AND(INDIRECT(ADDRESS($F54,44))=0,INDIRECT(ADDRESS($F54,38))="UL"),INDIRECT(ADDRESS($F54,COLUMN())),0),0),IF($G54&gt;0,IF(AND(INDIRECT(ADDRESS($G54,44))=0,INDIRECT(ADDRESS($G54,38))="UL"),INDIRECT(ADDRESS($G54,COLUMN())),0),0),IF($H54&gt;0,IF(AND(INDIRECT(ADDRESS($H54,44))=0,INDIRECT(ADDRESS($H54,38))="UL"),INDIRECT(ADDRESS($H54,COLUMN())),0),0),IF($I54&gt;0,IF(AND(INDIRECT(ADDRESS($I54,44))=0,INDIRECT(ADDRESS($I54,38))="UL"),INDIRECT(ADDRESS($I54,COLUMN())),0),0),IF($J54&gt;0,IF(AND(INDIRECT(ADDRESS($J54,44))=0,INDIRECT(ADDRESS($J54,38))="UL"),INDIRECT(ADDRESS($J54,COLUMN())),0),0),IF($K54&gt;0,IF(AND(INDIRECT(ADDRESS($K54,44))=0,INDIRECT(ADDRESS($K54,38))="UL"),INDIRECT(ADDRESS($K54,COLUMN())),0),0),IF($L54&gt;0,IF(AND(INDIRECT(ADDRESS($L54,44))=0,INDIRECT(ADDRESS($L54,38))="UL"),INDIRECT(ADDRESS($L54,COLUMN())),0),0),IF($M54&gt;0,IF(AND(INDIRECT(ADDRESS($M54,44))=0,INDIRECT(ADDRESS($M54,38))="UL"),INDIRECT(ADDRESS($M54,COLUMN())),0),0))</f>
        <v>0.26419753086419751</v>
      </c>
      <c r="BC54" s="58" cm="1">
        <f t="array" aca="1" ref="BC54" ca="1">SUM(IF($C54&gt;0,IF(AND(INDIRECT(ADDRESS($C54,44))=0,INDIRECT(ADDRESS($C54,38))="UL"),INDIRECT(ADDRESS($C54,COLUMN())),0),0),IF($D54&gt;0,IF(AND(INDIRECT(ADDRESS($D54,44))=0,INDIRECT(ADDRESS($D54,38))="UL"),INDIRECT(ADDRESS($D54,COLUMN())),0),0),IF($E54&gt;0,IF(AND(INDIRECT(ADDRESS($E54,44))=0,INDIRECT(ADDRESS($E54,38))="UL"),INDIRECT(ADDRESS($E54,COLUMN())),0),0),IF($F54&gt;0,IF(AND(INDIRECT(ADDRESS($F54,44))=0,INDIRECT(ADDRESS($F54,38))="UL"),INDIRECT(ADDRESS($F54,COLUMN())),0),0),IF($G54&gt;0,IF(AND(INDIRECT(ADDRESS($G54,44))=0,INDIRECT(ADDRESS($G54,38))="UL"),INDIRECT(ADDRESS($G54,COLUMN())),0),0),IF($H54&gt;0,IF(AND(INDIRECT(ADDRESS($H54,44))=0,INDIRECT(ADDRESS($H54,38))="UL"),INDIRECT(ADDRESS($H54,COLUMN())),0),0),IF($I54&gt;0,IF(AND(INDIRECT(ADDRESS($I54,44))=0,INDIRECT(ADDRESS($I54,38))="UL"),INDIRECT(ADDRESS($I54,COLUMN())),0),0),IF($J54&gt;0,IF(AND(INDIRECT(ADDRESS($J54,44))=0,INDIRECT(ADDRESS($J54,38))="UL"),INDIRECT(ADDRESS($J54,COLUMN())),0),0),IF($K54&gt;0,IF(AND(INDIRECT(ADDRESS($K54,44))=0,INDIRECT(ADDRESS($K54,38))="UL"),INDIRECT(ADDRESS($K54,COLUMN())),0),0),IF($L54&gt;0,IF(AND(INDIRECT(ADDRESS($L54,44))=0,INDIRECT(ADDRESS($L54,38))="UL"),INDIRECT(ADDRESS($L54,COLUMN())),0),0),IF($M54&gt;0,IF(AND(INDIRECT(ADDRESS($M54,44))=0,INDIRECT(ADDRESS($M54,38))="UL"),INDIRECT(ADDRESS($M54,COLUMN())),0),0))</f>
        <v>0.29664902998236331</v>
      </c>
      <c r="BD54" s="58" cm="1">
        <f t="array" aca="1" ref="BD54" ca="1">SUM(IF($C54&gt;0,IF(AND(INDIRECT(ADDRESS($C54,44))=0,INDIRECT(ADDRESS($C54,38))="UL"),INDIRECT(ADDRESS($C54,COLUMN())),0),0),IF($D54&gt;0,IF(AND(INDIRECT(ADDRESS($D54,44))=0,INDIRECT(ADDRESS($D54,38))="UL"),INDIRECT(ADDRESS($D54,COLUMN())),0),0),IF($E54&gt;0,IF(AND(INDIRECT(ADDRESS($E54,44))=0,INDIRECT(ADDRESS($E54,38))="UL"),INDIRECT(ADDRESS($E54,COLUMN())),0),0),IF($F54&gt;0,IF(AND(INDIRECT(ADDRESS($F54,44))=0,INDIRECT(ADDRESS($F54,38))="UL"),INDIRECT(ADDRESS($F54,COLUMN())),0),0),IF($G54&gt;0,IF(AND(INDIRECT(ADDRESS($G54,44))=0,INDIRECT(ADDRESS($G54,38))="UL"),INDIRECT(ADDRESS($G54,COLUMN())),0),0),IF($H54&gt;0,IF(AND(INDIRECT(ADDRESS($H54,44))=0,INDIRECT(ADDRESS($H54,38))="UL"),INDIRECT(ADDRESS($H54,COLUMN())),0),0),IF($I54&gt;0,IF(AND(INDIRECT(ADDRESS($I54,44))=0,INDIRECT(ADDRESS($I54,38))="UL"),INDIRECT(ADDRESS($I54,COLUMN())),0),0),IF($J54&gt;0,IF(AND(INDIRECT(ADDRESS($J54,44))=0,INDIRECT(ADDRESS($J54,38))="UL"),INDIRECT(ADDRESS($J54,COLUMN())),0),0),IF($K54&gt;0,IF(AND(INDIRECT(ADDRESS($K54,44))=0,INDIRECT(ADDRESS($K54,38))="UL"),INDIRECT(ADDRESS($K54,COLUMN())),0),0),IF($L54&gt;0,IF(AND(INDIRECT(ADDRESS($L54,44))=0,INDIRECT(ADDRESS($L54,38))="UL"),INDIRECT(ADDRESS($L54,COLUMN())),0),0),IF($M54&gt;0,IF(AND(INDIRECT(ADDRESS($M54,44))=0,INDIRECT(ADDRESS($M54,38))="UL"),INDIRECT(ADDRESS($M54,COLUMN())),0),0))</f>
        <v>0.51111111111111107</v>
      </c>
      <c r="BE54" s="57">
        <f t="shared" ca="1" si="21"/>
        <v>0.29664902998236331</v>
      </c>
      <c r="BF54" s="57" cm="1">
        <f t="array" aca="1" ref="BF54" ca="1">SUM(IF($C54&gt;0,IF(INDIRECT(ADDRESS($C54,45))=1,INDIRECT(ADDRESS($C54,52))*INDIRECT(ADDRESS($C54,42))/5,0),0), IF($D54&gt;0,IF(INDIRECT(ADDRESS($D54,45))=1,INDIRECT(ADDRESS($D54,52))*INDIRECT(ADDRESS($D54,42))/5,0),0), IF($E54&gt;0,IF(INDIRECT(ADDRESS($E54,45))=1,INDIRECT(ADDRESS($E54,52))*INDIRECT(ADDRESS($E54,42))/5,0),0), IF($F54&gt;0,IF(INDIRECT(ADDRESS($F54,45))=1,INDIRECT(ADDRESS($F54,52))*INDIRECT(ADDRESS($F54,42))/5,0),0), IF($G54&gt;0,IF(INDIRECT(ADDRESS($G54,45))=1,INDIRECT(ADDRESS($G54,52))*INDIRECT(ADDRESS($G54,42))/5,0),0), IF($H54&gt;0,IF(INDIRECT(ADDRESS($H54,45))=1,INDIRECT(ADDRESS($H54,52))*INDIRECT(ADDRESS($H54,42))/5,0),0)
)*$BF$296/100</f>
        <v>0</v>
      </c>
      <c r="BG54" s="19">
        <v>1</v>
      </c>
      <c r="BH54" s="57" cm="1">
        <f t="array" aca="1" ref="BH54" ca="1">SUM(IF($C54&gt;0,IF(AND(INDIRECT(ADDRESS($C54,44))=0,INDIRECT(ADDRESS($C54,38))&lt;&gt;"UL"),INDIRECT(ADDRESS($C54,COLUMN()-12)),0),0), IF($D54&gt;0,IF(AND(INDIRECT(ADDRESS($D54,44))=0,INDIRECT(ADDRESS($D54,38))&lt;&gt;"UL"),INDIRECT(ADDRESS($D54,COLUMN()-12)),0),0), IF($E54&gt;0,IF(AND(INDIRECT(ADDRESS($E54,44))=0,INDIRECT(ADDRESS($E54,38))&lt;&gt;"UL"),INDIRECT(ADDRESS($E54,COLUMN()-12)),0),0), IF($F54&gt;0,IF(AND(INDIRECT(ADDRESS($F54,44))=0,INDIRECT(ADDRESS($F54,38))&lt;&gt;"UL"),INDIRECT(ADDRESS($F54,COLUMN()-12)),0),0), IF($G54&gt;0,IF(AND(INDIRECT(ADDRESS($G54,44))=0,INDIRECT(ADDRESS($G54,38))&lt;&gt;"UL"),INDIRECT(ADDRESS($G54,COLUMN()-12)),0),0), IF($H54&gt;0,IF(AND(INDIRECT(ADDRESS($H54,44))=0,INDIRECT(ADDRESS($H54,38))&lt;&gt;"UL"),INDIRECT(ADDRESS($H54,COLUMN()-12)),0),0), IF($I54&gt;0,IF(AND(INDIRECT(ADDRESS($I54,44))=0,INDIRECT(ADDRESS($I54,38))&lt;&gt;"UL"),INDIRECT(ADDRESS($I54,COLUMN()-12)),0),0), IF($J54&gt;0,IF(AND(INDIRECT(ADDRESS($J54,44))=0,INDIRECT(ADDRESS($J54,38))&lt;&gt;"UL"),INDIRECT(ADDRESS($J54,COLUMN()-12)),0),0), IF($K54&gt;0,IF(AND(INDIRECT(ADDRESS($K54,44))=0,INDIRECT(ADDRESS($K54,38))&lt;&gt;"UL"),INDIRECT(ADDRESS($K54,COLUMN()-12)),0),0), IF($L54&gt;0,IF(AND(INDIRECT(ADDRESS($L54,44))=0,INDIRECT(ADDRESS($L54,38))&lt;&gt;"UL"),INDIRECT(ADDRESS($L54,COLUMN()-12)),0),0), IF($M54&gt;0,IF(AND(INDIRECT(ADDRESS($M54,44))=0,INDIRECT(ADDRESS($M54,38))&lt;&gt;"UL"),INDIRECT(ADDRESS($M54,COLUMN()-12)),0),0))</f>
        <v>0</v>
      </c>
      <c r="BI54" s="57" cm="1">
        <f t="array" aca="1" ref="BI54" ca="1">SUM(IF($C54&gt;0,IF(AND(INDIRECT(ADDRESS($C54,44))=0,INDIRECT(ADDRESS($C54,38))&lt;&gt;"UL"),INDIRECT(ADDRESS($C54,COLUMN()-12)),0),0), IF($D54&gt;0,IF(AND(INDIRECT(ADDRESS($D54,44))=0,INDIRECT(ADDRESS($D54,38))&lt;&gt;"UL"),INDIRECT(ADDRESS($D54,COLUMN()-12)),0),0), IF($E54&gt;0,IF(AND(INDIRECT(ADDRESS($E54,44))=0,INDIRECT(ADDRESS($E54,38))&lt;&gt;"UL"),INDIRECT(ADDRESS($E54,COLUMN()-12)),0),0), IF($F54&gt;0,IF(AND(INDIRECT(ADDRESS($F54,44))=0,INDIRECT(ADDRESS($F54,38))&lt;&gt;"UL"),INDIRECT(ADDRESS($F54,COLUMN()-12)),0),0), IF($G54&gt;0,IF(AND(INDIRECT(ADDRESS($G54,44))=0,INDIRECT(ADDRESS($G54,38))&lt;&gt;"UL"),INDIRECT(ADDRESS($G54,COLUMN()-12)),0),0), IF($H54&gt;0,IF(AND(INDIRECT(ADDRESS($H54,44))=0,INDIRECT(ADDRESS($H54,38))&lt;&gt;"UL"),INDIRECT(ADDRESS($H54,COLUMN()-12)),0),0), IF($I54&gt;0,IF(AND(INDIRECT(ADDRESS($I54,44))=0,INDIRECT(ADDRESS($I54,38))&lt;&gt;"UL"),INDIRECT(ADDRESS($I54,COLUMN()-12)),0),0), IF($J54&gt;0,IF(AND(INDIRECT(ADDRESS($J54,44))=0,INDIRECT(ADDRESS($J54,38))&lt;&gt;"UL"),INDIRECT(ADDRESS($J54,COLUMN()-12)),0),0), IF($K54&gt;0,IF(AND(INDIRECT(ADDRESS($K54,44))=0,INDIRECT(ADDRESS($K54,38))&lt;&gt;"UL"),INDIRECT(ADDRESS($K54,COLUMN()-12)),0),0), IF($L54&gt;0,IF(AND(INDIRECT(ADDRESS($L54,44))=0,INDIRECT(ADDRESS($L54,38))&lt;&gt;"UL"),INDIRECT(ADDRESS($L54,COLUMN()-12)),0),0), IF($M54&gt;0,IF(AND(INDIRECT(ADDRESS($M54,44))=0,INDIRECT(ADDRESS($M54,38))&lt;&gt;"UL"),INDIRECT(ADDRESS($M54,COLUMN()-12)),0),0))</f>
        <v>0.55555555555555547</v>
      </c>
      <c r="BJ54" s="57" cm="1">
        <f t="array" aca="1" ref="BJ54" ca="1">SUM(IF($C54&gt;0,IF(AND(INDIRECT(ADDRESS($C54,44))=0,INDIRECT(ADDRESS($C54,38))&lt;&gt;"UL"),INDIRECT(ADDRESS($C54,COLUMN()-12)),0),0), IF($D54&gt;0,IF(AND(INDIRECT(ADDRESS($D54,44))=0,INDIRECT(ADDRESS($D54,38))&lt;&gt;"UL"),INDIRECT(ADDRESS($D54,COLUMN()-12)),0),0), IF($E54&gt;0,IF(AND(INDIRECT(ADDRESS($E54,44))=0,INDIRECT(ADDRESS($E54,38))&lt;&gt;"UL"),INDIRECT(ADDRESS($E54,COLUMN()-12)),0),0), IF($F54&gt;0,IF(AND(INDIRECT(ADDRESS($F54,44))=0,INDIRECT(ADDRESS($F54,38))&lt;&gt;"UL"),INDIRECT(ADDRESS($F54,COLUMN()-12)),0),0), IF($G54&gt;0,IF(AND(INDIRECT(ADDRESS($G54,44))=0,INDIRECT(ADDRESS($G54,38))&lt;&gt;"UL"),INDIRECT(ADDRESS($G54,COLUMN()-12)),0),0), IF($H54&gt;0,IF(AND(INDIRECT(ADDRESS($H54,44))=0,INDIRECT(ADDRESS($H54,38))&lt;&gt;"UL"),INDIRECT(ADDRESS($H54,COLUMN()-12)),0),0), IF($I54&gt;0,IF(AND(INDIRECT(ADDRESS($I54,44))=0,INDIRECT(ADDRESS($I54,38))&lt;&gt;"UL"),INDIRECT(ADDRESS($I54,COLUMN()-12)),0),0), IF($J54&gt;0,IF(AND(INDIRECT(ADDRESS($J54,44))=0,INDIRECT(ADDRESS($J54,38))&lt;&gt;"UL"),INDIRECT(ADDRESS($J54,COLUMN()-12)),0),0), IF($K54&gt;0,IF(AND(INDIRECT(ADDRESS($K54,44))=0,INDIRECT(ADDRESS($K54,38))&lt;&gt;"UL"),INDIRECT(ADDRESS($K54,COLUMN()-12)),0),0), IF($L54&gt;0,IF(AND(INDIRECT(ADDRESS($L54,44))=0,INDIRECT(ADDRESS($L54,38))&lt;&gt;"UL"),INDIRECT(ADDRESS($L54,COLUMN()-12)),0),0), IF($M54&gt;0,IF(AND(INDIRECT(ADDRESS($M54,44))=0,INDIRECT(ADDRESS($M54,38))&lt;&gt;"UL"),INDIRECT(ADDRESS($M54,COLUMN()-12)),0),0))</f>
        <v>0.55555555555555547</v>
      </c>
      <c r="BK54" s="57">
        <f t="shared" ca="1" si="32"/>
        <v>0.55555555555555547</v>
      </c>
      <c r="BL54" s="58">
        <f t="shared" ca="1" si="33"/>
        <v>0.37037037037037029</v>
      </c>
      <c r="BM54" s="57" cm="1">
        <f t="array" aca="1" ref="BM54" ca="1">SUM(IF($C54&gt;0,IF(AND(INDIRECT(ADDRESS($C54,44))=0,INDIRECT(ADDRESS($C54,38))&lt;&gt;"UL"),INDIRECT(ADDRESS($C54,COLUMN()-12)),0),0), IF($D54&gt;0,IF(AND(INDIRECT(ADDRESS($D54,44))=0,INDIRECT(ADDRESS($D54,38))&lt;&gt;"UL"),INDIRECT(ADDRESS($D54,COLUMN()-12)),0),0), IF($E54&gt;0,IF(AND(INDIRECT(ADDRESS($E54,44))=0,INDIRECT(ADDRESS($E54,38))&lt;&gt;"UL"),INDIRECT(ADDRESS($E54,COLUMN()-12)),0),0), IF($F54&gt;0,IF(AND(INDIRECT(ADDRESS($F54,44))=0,INDIRECT(ADDRESS($F54,38))&lt;&gt;"UL"),INDIRECT(ADDRESS($F54,COLUMN()-12)),0),0), IF($G54&gt;0,IF(AND(INDIRECT(ADDRESS($G54,44))=0,INDIRECT(ADDRESS($G54,38))&lt;&gt;"UL"),INDIRECT(ADDRESS($G54,COLUMN()-12)),0),0), IF($H54&gt;0,IF(AND(INDIRECT(ADDRESS($H54,44))=0,INDIRECT(ADDRESS($H54,38))&lt;&gt;"UL"),INDIRECT(ADDRESS($H54,COLUMN()-12)),0),0), IF($I54&gt;0,IF(AND(INDIRECT(ADDRESS($I54,44))=0,INDIRECT(ADDRESS($I54,38))&lt;&gt;"UL"),INDIRECT(ADDRESS($I54,COLUMN()-12)),0),0), IF($J54&gt;0,IF(AND(INDIRECT(ADDRESS($J54,44))=0,INDIRECT(ADDRESS($J54,38))&lt;&gt;"UL"),INDIRECT(ADDRESS($J54,COLUMN()-12)),0),0), IF($K54&gt;0,IF(AND(INDIRECT(ADDRESS($K54,44))=0,INDIRECT(ADDRESS($K54,38))&lt;&gt;"UL"),INDIRECT(ADDRESS($K54,COLUMN()-11)),0),0), IF($L54&gt;0,IF(AND(INDIRECT(ADDRESS($L54,44))=0,INDIRECT(ADDRESS($L54,38))&lt;&gt;"UL"),INDIRECT(ADDRESS($L54,COLUMN()-11)),0),0), IF($M54&gt;0,IF(AND(INDIRECT(ADDRESS($M54,44))=0,INDIRECT(ADDRESS($M54,38))&lt;&gt;"UL"),INDIRECT(ADDRESS($M54,COLUMN()-11)),0),0))</f>
        <v>0.22222222222222218</v>
      </c>
      <c r="BN54" s="57" cm="1">
        <f t="array" aca="1" ref="BN54" ca="1">SUM(IF($C54&gt;0,IF(AND(INDIRECT(ADDRESS($C54,44))=0,INDIRECT(ADDRESS($C54,38))&lt;&gt;"UL"),INDIRECT(ADDRESS($C54,COLUMN()-12)),0),0), IF($D54&gt;0,IF(AND(INDIRECT(ADDRESS($D54,44))=0,INDIRECT(ADDRESS($D54,38))&lt;&gt;"UL"),INDIRECT(ADDRESS($D54,COLUMN()-12)),0),0), IF($E54&gt;0,IF(AND(INDIRECT(ADDRESS($E54,44))=0,INDIRECT(ADDRESS($E54,38))&lt;&gt;"UL"),INDIRECT(ADDRESS($E54,COLUMN()-12)),0),0), IF($F54&gt;0,IF(AND(INDIRECT(ADDRESS($F54,44))=0,INDIRECT(ADDRESS($F54,38))&lt;&gt;"UL"),INDIRECT(ADDRESS($F54,COLUMN()-12)),0),0), IF($G54&gt;0,IF(AND(INDIRECT(ADDRESS($G54,44))=0,INDIRECT(ADDRESS($G54,38))&lt;&gt;"UL"),INDIRECT(ADDRESS($G54,COLUMN()-12)),0),0), IF($H54&gt;0,IF(AND(INDIRECT(ADDRESS($H54,44))=0,INDIRECT(ADDRESS($H54,38))&lt;&gt;"UL"),INDIRECT(ADDRESS($H54,COLUMN()-12)),0),0), IF($I54&gt;0,IF(AND(INDIRECT(ADDRESS($I54,44))=0,INDIRECT(ADDRESS($I54,38))&lt;&gt;"UL"),INDIRECT(ADDRESS($I54,COLUMN()-12)),0),0), IF($J54&gt;0,IF(AND(INDIRECT(ADDRESS($J54,44))=0,INDIRECT(ADDRESS($J54,38))&lt;&gt;"UL"),INDIRECT(ADDRESS($J54,COLUMN()-12)),0),0), IF($K54&gt;0,IF(AND(INDIRECT(ADDRESS($K54,44))=0,INDIRECT(ADDRESS($K54,38))&lt;&gt;"UL"),INDIRECT(ADDRESS($K54,COLUMN()-11)),0),0), IF($L54&gt;0,IF(AND(INDIRECT(ADDRESS($L54,44))=0,INDIRECT(ADDRESS($L54,38))&lt;&gt;"UL"),INDIRECT(ADDRESS($L54,COLUMN()-11)),0),0), IF($M54&gt;0,IF(AND(INDIRECT(ADDRESS($M54,44))=0,INDIRECT(ADDRESS($M54,38))&lt;&gt;"UL"),INDIRECT(ADDRESS($M54,COLUMN()-11)),0),0))</f>
        <v>7.4074074074074056E-2</v>
      </c>
      <c r="BO54" s="57" cm="1">
        <f t="array" aca="1" ref="BO54" ca="1">SUM(IF($C54&gt;0,IF(AND(INDIRECT(ADDRESS($C54,44))=0,INDIRECT(ADDRESS($C54,38))&lt;&gt;"UL"),INDIRECT(ADDRESS($C54,COLUMN()-12)),0),0), IF($D54&gt;0,IF(AND(INDIRECT(ADDRESS($D54,44))=0,INDIRECT(ADDRESS($D54,38))&lt;&gt;"UL"),INDIRECT(ADDRESS($D54,COLUMN()-12)),0),0), IF($E54&gt;0,IF(AND(INDIRECT(ADDRESS($E54,44))=0,INDIRECT(ADDRESS($E54,38))&lt;&gt;"UL"),INDIRECT(ADDRESS($E54,COLUMN()-12)),0),0), IF($F54&gt;0,IF(AND(INDIRECT(ADDRESS($F54,44))=0,INDIRECT(ADDRESS($F54,38))&lt;&gt;"UL"),INDIRECT(ADDRESS($F54,COLUMN()-12)),0),0), IF($G54&gt;0,IF(AND(INDIRECT(ADDRESS($G54,44))=0,INDIRECT(ADDRESS($G54,38))&lt;&gt;"UL"),INDIRECT(ADDRESS($G54,COLUMN()-12)),0),0), IF($H54&gt;0,IF(AND(INDIRECT(ADDRESS($H54,44))=0,INDIRECT(ADDRESS($H54,38))&lt;&gt;"UL"),INDIRECT(ADDRESS($H54,COLUMN()-12)),0),0), IF($I54&gt;0,IF(AND(INDIRECT(ADDRESS($I54,44))=0,INDIRECT(ADDRESS($I54,38))&lt;&gt;"UL"),INDIRECT(ADDRESS($I54,COLUMN()-12)),0),0), IF($J54&gt;0,IF(AND(INDIRECT(ADDRESS($J54,44))=0,INDIRECT(ADDRESS($J54,38))&lt;&gt;"UL"),INDIRECT(ADDRESS($J54,COLUMN()-12)),0),0), IF($K54&gt;0,IF(AND(INDIRECT(ADDRESS($K54,44))=0,INDIRECT(ADDRESS($K54,38))&lt;&gt;"UL"),INDIRECT(ADDRESS($K54,COLUMN()-11)),0),0), IF($L54&gt;0,IF(AND(INDIRECT(ADDRESS($L54,44))=0,INDIRECT(ADDRESS($L54,38))&lt;&gt;"UL"),INDIRECT(ADDRESS($L54,COLUMN()-11)),0),0), IF($M54&gt;0,IF(AND(INDIRECT(ADDRESS($M54,44))=0,INDIRECT(ADDRESS($M54,38))&lt;&gt;"UL"),INDIRECT(ADDRESS($M54,COLUMN()-11)),0),0))</f>
        <v>0.14814814814814811</v>
      </c>
      <c r="BP54" s="57" cm="1">
        <f t="array" aca="1" ref="BP54" ca="1">SUM(IF($C54&gt;0,IF(AND(INDIRECT(ADDRESS($C54,44))=0,INDIRECT(ADDRESS($C54,38))&lt;&gt;"UL"),INDIRECT(ADDRESS($C54,COLUMN()-12)),0),0), IF($D54&gt;0,IF(AND(INDIRECT(ADDRESS($D54,44))=0,INDIRECT(ADDRESS($D54,38))&lt;&gt;"UL"),INDIRECT(ADDRESS($D54,COLUMN()-12)),0),0), IF($E54&gt;0,IF(AND(INDIRECT(ADDRESS($E54,44))=0,INDIRECT(ADDRESS($E54,38))&lt;&gt;"UL"),INDIRECT(ADDRESS($E54,COLUMN()-12)),0),0), IF($F54&gt;0,IF(AND(INDIRECT(ADDRESS($F54,44))=0,INDIRECT(ADDRESS($F54,38))&lt;&gt;"UL"),INDIRECT(ADDRESS($F54,COLUMN()-12)),0),0), IF($G54&gt;0,IF(AND(INDIRECT(ADDRESS($G54,44))=0,INDIRECT(ADDRESS($G54,38))&lt;&gt;"UL"),INDIRECT(ADDRESS($G54,COLUMN()-12)),0),0), IF($H54&gt;0,IF(AND(INDIRECT(ADDRESS($H54,44))=0,INDIRECT(ADDRESS($H54,38))&lt;&gt;"UL"),INDIRECT(ADDRESS($H54,COLUMN()-12)),0),0), IF($I54&gt;0,IF(AND(INDIRECT(ADDRESS($I54,44))=0,INDIRECT(ADDRESS($I54,38))&lt;&gt;"UL"),INDIRECT(ADDRESS($I54,COLUMN()-12)),0),0), IF($J54&gt;0,IF(AND(INDIRECT(ADDRESS($J54,44))=0,INDIRECT(ADDRESS($J54,38))&lt;&gt;"UL"),INDIRECT(ADDRESS($J54,COLUMN()-12)),0),0), IF($K54&gt;0,IF(AND(INDIRECT(ADDRESS($K54,44))=0,INDIRECT(ADDRESS($K54,38))&lt;&gt;"UL"),INDIRECT(ADDRESS($K54,COLUMN()-11)),0),0), IF($L54&gt;0,IF(AND(INDIRECT(ADDRESS($L54,44))=0,INDIRECT(ADDRESS($L54,38))&lt;&gt;"UL"),INDIRECT(ADDRESS($L54,COLUMN()-11)),0),0), IF($M54&gt;0,IF(AND(INDIRECT(ADDRESS($M54,44))=0,INDIRECT(ADDRESS($M54,38))&lt;&gt;"UL"),INDIRECT(ADDRESS($M54,COLUMN()-11)),0),0))</f>
        <v>0.14814814814814811</v>
      </c>
      <c r="BQ54" s="57">
        <f t="shared" ca="1" si="34"/>
        <v>0.14814814814814811</v>
      </c>
      <c r="BR54" s="161">
        <f t="shared" ca="1" si="22"/>
        <v>76.974845078069052</v>
      </c>
      <c r="BS54" s="59"/>
      <c r="BT54" s="56">
        <f t="shared" ca="1" si="23"/>
        <v>3.1211496735778432</v>
      </c>
      <c r="BU54" s="64">
        <f t="shared" ca="1" si="24"/>
        <v>0.10403832245259477</v>
      </c>
      <c r="BV54" s="57" t="s">
        <v>34</v>
      </c>
      <c r="BW54" s="57" cm="1">
        <f t="array" aca="1" ref="BW54" ca="1">SUM(IF($C54&gt;0,IF(AND(INDIRECT(ADDRESS($C54,44))=0,INDIRECT(ADDRESS($C54,38))="UL",ISERROR(SEARCH("Rear",INDIRECT(ADDRESS($C54,33)))),ISERROR(SEARCH("Side",INDIRECT(ADDRESS($C54,33))))),INDIRECT(ADDRESS($C54,COLUMN())),0),0),IF($D54&gt;0,IF(AND(INDIRECT(ADDRESS($D54,44))=0,INDIRECT(ADDRESS($D54,38))="UL",ISERROR(SEARCH("Rear",INDIRECT(ADDRESS($D54,33)))),ISERROR(SEARCH("Side",INDIRECT(ADDRESS($D54,33))))),INDIRECT(ADDRESS($D54,COLUMN())),0),0),IF($E54&gt;0,IF(AND(INDIRECT(ADDRESS($E54,44))=0,INDIRECT(ADDRESS($E54,38))="UL",ISERROR(SEARCH("Rear",INDIRECT(ADDRESS($E54,33)))),ISERROR(SEARCH("Side",INDIRECT(ADDRESS($E54,33))))),INDIRECT(ADDRESS($E54,COLUMN())),0),0),IF($F54&gt;0,IF(AND(INDIRECT(ADDRESS($F54,44))=0,INDIRECT(ADDRESS($F54,38))="UL",ISERROR(SEARCH("Rear",INDIRECT(ADDRESS($F54,33)))),ISERROR(SEARCH("Side",INDIRECT(ADDRESS($F54,33))))),INDIRECT(ADDRESS($F54,COLUMN())),0),0),IF($G54&gt;0,IF(AND(INDIRECT(ADDRESS($G54,44))=0,INDIRECT(ADDRESS($G54,38))="UL",ISERROR(SEARCH("Rear",INDIRECT(ADDRESS($G54,33)))),ISERROR(SEARCH("Side",INDIRECT(ADDRESS($G54,33))))),INDIRECT(ADDRESS($G54,COLUMN())),0),0),IF($H54&gt;0,IF(AND(INDIRECT(ADDRESS($H54,44))=0,INDIRECT(ADDRESS($H54,38))="UL",ISERROR(SEARCH("Rear",INDIRECT(ADDRESS($H54,33)))),ISERROR(SEARCH("Side",INDIRECT(ADDRESS($H54,33))))),INDIRECT(ADDRESS($H54,COLUMN())),0),0),IF($I54&gt;0,IF(AND(INDIRECT(ADDRESS($I54,44))=0,INDIRECT(ADDRESS($I54,38))="UL",ISERROR(SEARCH("Rear",INDIRECT(ADDRESS($I54,33)))),ISERROR(SEARCH("Side",INDIRECT(ADDRESS($I54,33))))),INDIRECT(ADDRESS($I54,COLUMN())),0),0),IF($J54&gt;0,IF(AND(INDIRECT(ADDRESS($J54,44))=0,INDIRECT(ADDRESS($J54,38))="UL",ISERROR(SEARCH("Rear",INDIRECT(ADDRESS($J54,33)))),ISERROR(SEARCH("Side",INDIRECT(ADDRESS($J54,33))))),INDIRECT(ADDRESS($J54,COLUMN())),0),0),IF($K54&gt;0,IF(AND(INDIRECT(ADDRESS($K54,44))=0,INDIRECT(ADDRESS($K54,38))="UL",ISERROR(SEARCH("Rear",INDIRECT(ADDRESS($K54,33)))),ISERROR(SEARCH("Side",INDIRECT(ADDRESS($K54,33))))),INDIRECT(ADDRESS($K54,COLUMN())),0),0),IF($L54&gt;0,IF(AND(INDIRECT(ADDRESS($L54,44))=0,INDIRECT(ADDRESS($L54,38))="UL",ISERROR(SEARCH("Rear",INDIRECT(ADDRESS($L54,33)))),ISERROR(SEARCH("Side",INDIRECT(ADDRESS($L54,33))))),INDIRECT(ADDRESS($L54,COLUMN())),0),0),IF($M54&gt;0,IF(AND(INDIRECT(ADDRESS($M54,44))=0,INDIRECT(ADDRESS($M54,38))="UL",ISERROR(SEARCH("Rear",INDIRECT(ADDRESS($M54,33)))),ISERROR(SEARCH("Side",INDIRECT(ADDRESS($M54,33))))),INDIRECT(ADDRESS($M54,COLUMN())),0),0))</f>
        <v>0.99999999999999989</v>
      </c>
      <c r="BX54" s="57">
        <f t="shared" ca="1" si="25"/>
        <v>0.99999999999999989</v>
      </c>
      <c r="BY54" s="57" cm="1">
        <f t="array" aca="1" ref="BY54" ca="1">SUM(IF($C54&gt;0,IF(AND(INDIRECT(ADDRESS($C54,44))=0,INDIRECT(ADDRESS($C54,38))="UL"),INDIRECT(ADDRESS($C54,COLUMN())),0),0),IF($D54&gt;0,IF(AND(INDIRECT(ADDRESS($D54,44))=0,INDIRECT(ADDRESS($D54,38))="UL"),INDIRECT(ADDRESS($D54,COLUMN())),0),0),IF($E54&gt;0,IF(AND(INDIRECT(ADDRESS($E54,44))=0,INDIRECT(ADDRESS($E54,38))="UL"),INDIRECT(ADDRESS($E54,COLUMN())),0),0),IF($F54&gt;0,IF(AND(INDIRECT(ADDRESS($F54,44))=0,INDIRECT(ADDRESS($F54,38))="UL"),INDIRECT(ADDRESS($F54,COLUMN())),0),0),IF($G54&gt;0,IF(AND(INDIRECT(ADDRESS($G54,44))=0,INDIRECT(ADDRESS($G54,38))="UL"),INDIRECT(ADDRESS($G54,COLUMN())),0),0),IF($H54&gt;0,IF(AND(INDIRECT(ADDRESS($H54,44))=0,INDIRECT(ADDRESS($H54,38))="UL"),INDIRECT(ADDRESS($H54,COLUMN())),0),0),IF($I54&gt;0,IF(AND(INDIRECT(ADDRESS($I54,44))=0,INDIRECT(ADDRESS($I54,38))="UL"),INDIRECT(ADDRESS($I54,COLUMN())),0),0),IF($J54&gt;0,IF(AND(INDIRECT(ADDRESS($J54,44))=0,INDIRECT(ADDRESS($J54,38))="UL"),INDIRECT(ADDRESS($J54,COLUMN())),0),0),IF($K54&gt;0,IF(AND(INDIRECT(ADDRESS($K54,44))=0,INDIRECT(ADDRESS($K54,38))="UL"),INDIRECT(ADDRESS($K54,COLUMN())),0),0),IF($L54&gt;0,IF(AND(INDIRECT(ADDRESS($L54,44))=0,INDIRECT(ADDRESS($L54,38))="UL"),INDIRECT(ADDRESS($L54,COLUMN())),0),0),IF($M54&gt;0,IF(AND(INDIRECT(ADDRESS($M54,44))=0,INDIRECT(ADDRESS($M54,38))="UL"),INDIRECT(ADDRESS($M54,COLUMN())),0),0))</f>
        <v>0.34156378600823045</v>
      </c>
      <c r="BZ54" s="57" cm="1">
        <f t="array" aca="1" ref="BZ54" ca="1">SUM(IF($C54&gt;0,IF(AND(INDIRECT(ADDRESS($C54,44))=0,INDIRECT(ADDRESS($C54,38))="UL"),INDIRECT(ADDRESS($C54,COLUMN())),0),0),IF($D54&gt;0,IF(AND(INDIRECT(ADDRESS($D54,44))=0,INDIRECT(ADDRESS($D54,38))="UL"),INDIRECT(ADDRESS($D54,COLUMN())),0),0),IF($E54&gt;0,IF(AND(INDIRECT(ADDRESS($E54,44))=0,INDIRECT(ADDRESS($E54,38))="UL"),INDIRECT(ADDRESS($E54,COLUMN())),0),0),IF($F54&gt;0,IF(AND(INDIRECT(ADDRESS($F54,44))=0,INDIRECT(ADDRESS($F54,38))="UL"),INDIRECT(ADDRESS($F54,COLUMN())),0),0),IF($G54&gt;0,IF(AND(INDIRECT(ADDRESS($G54,44))=0,INDIRECT(ADDRESS($G54,38))="UL"),INDIRECT(ADDRESS($G54,COLUMN())),0),0),IF($H54&gt;0,IF(AND(INDIRECT(ADDRESS($H54,44))=0,INDIRECT(ADDRESS($H54,38))="UL"),INDIRECT(ADDRESS($H54,COLUMN())),0),0),IF($I54&gt;0,IF(AND(INDIRECT(ADDRESS($I54,44))=0,INDIRECT(ADDRESS($I54,38))="UL"),INDIRECT(ADDRESS($I54,COLUMN())),0),0),IF($J54&gt;0,IF(AND(INDIRECT(ADDRESS($J54,44))=0,INDIRECT(ADDRESS($J54,38))="UL"),INDIRECT(ADDRESS($J54,COLUMN())),0),0),IF($K54&gt;0,IF(AND(INDIRECT(ADDRESS($K54,44))=0,INDIRECT(ADDRESS($K54,38))="UL"),INDIRECT(ADDRESS($K54,COLUMN())),0),0),IF($L54&gt;0,IF(AND(INDIRECT(ADDRESS($L54,44))=0,INDIRECT(ADDRESS($L54,38))="UL"),INDIRECT(ADDRESS($L54,COLUMN())),0),0),IF($M54&gt;0,IF(AND(INDIRECT(ADDRESS($M54,44))=0,INDIRECT(ADDRESS($M54,38))="UL"),INDIRECT(ADDRESS($M54,COLUMN())),0),0))</f>
        <v>0.19547325102880658</v>
      </c>
      <c r="CA54" s="57">
        <f t="shared" ca="1" si="26"/>
        <v>0.19547325102880658</v>
      </c>
      <c r="CB54" s="57" cm="1">
        <f t="array" aca="1" ref="CB54" ca="1">SUM(IF($C54&gt;0,IF(AND(INDIRECT(ADDRESS($C54,44))=0,INDIRECT(ADDRESS($C54,38))&lt;&gt;"UL"),INDIRECT(ADDRESS($C54,COLUMN())),0),0),IF($D54&gt;0,IF(AND(INDIRECT(ADDRESS($D54,44))=0,INDIRECT(ADDRESS($D54,38))&lt;&gt;"UL"),INDIRECT(ADDRESS($D54,COLUMN())),0),0),IF($E54&gt;0,IF(AND(INDIRECT(ADDRESS($E54,44))=0,INDIRECT(ADDRESS($E54,38))&lt;&gt;"UL"),INDIRECT(ADDRESS($E54,COLUMN())),0),0),IF($F54&gt;0,IF(AND(INDIRECT(ADDRESS($F54,44))=0,INDIRECT(ADDRESS($F54,38))&lt;&gt;"UL"),INDIRECT(ADDRESS($F54,COLUMN())),0),0),IF($G54&gt;0,IF(AND(INDIRECT(ADDRESS($G54,44))=0,INDIRECT(ADDRESS($G54,38))&lt;&gt;"UL"),INDIRECT(ADDRESS($G54,COLUMN())),0),0),IF($H54&gt;0,IF(AND(INDIRECT(ADDRESS($H54,44))=0,INDIRECT(ADDRESS($H54,38))&lt;&gt;"UL"),INDIRECT(ADDRESS($H54,COLUMN())),0),0),IF($I54&gt;0,IF(AND(INDIRECT(ADDRESS($I54,44))=0,INDIRECT(ADDRESS($I54,38))&lt;&gt;"UL"),INDIRECT(ADDRESS($I54,COLUMN())),0),0),IF($J54&gt;0,IF(AND(INDIRECT(ADDRESS($J54,44))=0,INDIRECT(ADDRESS($J54,38))&lt;&gt;"UL"),INDIRECT(ADDRESS($J54,COLUMN())),0),0),IF($K54&gt;0,IF(AND(INDIRECT(ADDRESS($K54,44))=0,INDIRECT(ADDRESS($K54,38))&lt;&gt;"UL"),INDIRECT(ADDRESS($K54,COLUMN())),0),0),IF($L54&gt;0,IF(AND(INDIRECT(ADDRESS($L54,44))=0,INDIRECT(ADDRESS($L54,38))&lt;&gt;"UL"),INDIRECT(ADDRESS($L54,COLUMN())),0),0),IF($M54&gt;0,IF(AND(INDIRECT(ADDRESS($M54,44))=0,INDIRECT(ADDRESS($M54,38))&lt;&gt;"UL"),INDIRECT(ADDRESS($M54,COLUMN())),0),0))</f>
        <v>0.27777777777777773</v>
      </c>
      <c r="CC54" s="57">
        <f t="shared" ca="1" si="27"/>
        <v>0.27777777777777773</v>
      </c>
      <c r="CD54" s="57" cm="1">
        <f t="array" aca="1" ref="CD54" ca="1">SUM(IF($C54&gt;0,IF(AND(INDIRECT(ADDRESS($C54,44))=0,INDIRECT(ADDRESS($C54,38))&lt;&gt;"UL"),INDIRECT(ADDRESS($C54,COLUMN())),0),0),IF($D54&gt;0,IF(AND(INDIRECT(ADDRESS($D54,44))=0,INDIRECT(ADDRESS($D54,38))&lt;&gt;"UL"),INDIRECT(ADDRESS($D54,COLUMN())),0),0),IF($E54&gt;0,IF(AND(INDIRECT(ADDRESS($E54,44))=0,INDIRECT(ADDRESS($E54,38))&lt;&gt;"UL"),INDIRECT(ADDRESS($E54,COLUMN())),0),0),IF($F54&gt;0,IF(AND(INDIRECT(ADDRESS($F54,44))=0,INDIRECT(ADDRESS($F54,38))&lt;&gt;"UL"),INDIRECT(ADDRESS($F54,COLUMN())),0),0),IF($G54&gt;0,IF(AND(INDIRECT(ADDRESS($G54,44))=0,INDIRECT(ADDRESS($G54,38))&lt;&gt;"UL"),INDIRECT(ADDRESS($G54,COLUMN())),0),0),IF($H54&gt;0,IF(AND(INDIRECT(ADDRESS($H54,44))=0,INDIRECT(ADDRESS($H54,38))&lt;&gt;"UL"),INDIRECT(ADDRESS($H54,COLUMN())),0),0),IF($I54&gt;0,IF(AND(INDIRECT(ADDRESS($I54,44))=0,INDIRECT(ADDRESS($I54,38))&lt;&gt;"UL"),INDIRECT(ADDRESS($I54,COLUMN())),0),0),IF($J54&gt;0,IF(AND(INDIRECT(ADDRESS($J54,44))=0,INDIRECT(ADDRESS($J54,38))&lt;&gt;"UL"),INDIRECT(ADDRESS($J54,COLUMN())),0),0),IF($K54&gt;0,IF(AND(INDIRECT(ADDRESS($K54,44))=0,INDIRECT(ADDRESS($K54,38))&lt;&gt;"UL"),INDIRECT(ADDRESS($K54,COLUMN())),0),0),IF($L54&gt;0,IF(AND(INDIRECT(ADDRESS($L54,44))=0,INDIRECT(ADDRESS($L54,38))&lt;&gt;"UL"),INDIRECT(ADDRESS($L54,COLUMN())),0),0),IF($M54&gt;0,IF(AND(INDIRECT(ADDRESS($M54,44))=0,INDIRECT(ADDRESS($M54,38))&lt;&gt;"UL"),INDIRECT(ADDRESS($M54,COLUMN())),0),0))</f>
        <v>9.2592592592592574E-2</v>
      </c>
      <c r="CE54" s="57" cm="1">
        <f t="array" aca="1" ref="CE54" ca="1">SUM(IF($C54&gt;0,IF(AND(INDIRECT(ADDRESS($C54,44))=0,INDIRECT(ADDRESS($C54,38))&lt;&gt;"UL"),INDIRECT(ADDRESS($C54,COLUMN())),0),0),IF($D54&gt;0,IF(AND(INDIRECT(ADDRESS($D54,44))=0,INDIRECT(ADDRESS($D54,38))&lt;&gt;"UL"),INDIRECT(ADDRESS($D54,COLUMN())),0),0),IF($E54&gt;0,IF(AND(INDIRECT(ADDRESS($E54,44))=0,INDIRECT(ADDRESS($E54,38))&lt;&gt;"UL"),INDIRECT(ADDRESS($E54,COLUMN())),0),0),IF($F54&gt;0,IF(AND(INDIRECT(ADDRESS($F54,44))=0,INDIRECT(ADDRESS($F54,38))&lt;&gt;"UL"),INDIRECT(ADDRESS($F54,COLUMN())),0),0),IF($G54&gt;0,IF(AND(INDIRECT(ADDRESS($G54,44))=0,INDIRECT(ADDRESS($G54,38))&lt;&gt;"UL"),INDIRECT(ADDRESS($G54,COLUMN())),0),0),IF($H54&gt;0,IF(AND(INDIRECT(ADDRESS($H54,44))=0,INDIRECT(ADDRESS($H54,38))&lt;&gt;"UL"),INDIRECT(ADDRESS($H54,COLUMN())),0),0),IF($I54&gt;0,IF(AND(INDIRECT(ADDRESS($I54,44))=0,INDIRECT(ADDRESS($I54,38))&lt;&gt;"UL"),INDIRECT(ADDRESS($I54,COLUMN())),0),0),IF($J54&gt;0,IF(AND(INDIRECT(ADDRESS($J54,44))=0,INDIRECT(ADDRESS($J54,38))&lt;&gt;"UL"),INDIRECT(ADDRESS($J54,COLUMN())),0),0),IF($K54&gt;0,IF(AND(INDIRECT(ADDRESS($K54,44))=0,INDIRECT(ADDRESS($K54,38))&lt;&gt;"UL"),INDIRECT(ADDRESS($K54,COLUMN())),0),0),IF($L54&gt;0,IF(AND(INDIRECT(ADDRESS($L54,44))=0,INDIRECT(ADDRESS($L54,38))&lt;&gt;"UL"),INDIRECT(ADDRESS($L54,COLUMN())),0),0),IF($M54&gt;0,IF(AND(INDIRECT(ADDRESS($M54,44))=0,INDIRECT(ADDRESS($M54,38))&lt;&gt;"UL"),INDIRECT(ADDRESS($M54,COLUMN())),0),0))</f>
        <v>0</v>
      </c>
      <c r="CF54" s="57">
        <f t="shared" ca="1" si="28"/>
        <v>0</v>
      </c>
      <c r="CG54" s="57">
        <f t="shared" ca="1" si="35"/>
        <v>1.9876049414217696</v>
      </c>
      <c r="CH54" s="57">
        <f t="shared" ca="1" si="29"/>
        <v>6.625349804739232E-2</v>
      </c>
      <c r="CI54" s="19">
        <f t="shared" ca="1" si="30"/>
        <v>12.63697319878756</v>
      </c>
      <c r="CJ54" s="19"/>
      <c r="CK54" s="57" cm="1">
        <f t="array" aca="1" ref="CK54" ca="1">IF(AU54="S", SUM(IF($C54&gt;0,IF(INDIRECT(ADDRESS($C54,43))&lt;&gt;1,INDIRECT(ADDRESS($C54,48)),0),0), IF($D54&gt;0,IF(INDIRECT(ADDRESS($D54,43))&lt;&gt;1,INDIRECT(ADDRESS($D54,48)),0),0), IF($E54&gt;0,IF(INDIRECT(ADDRESS($E54,43))&lt;&gt;1,INDIRECT(ADDRESS($E54,48)),0),0), IF($F54&gt;0,IF(INDIRECT(ADDRESS($F54,43))&lt;&gt;1,INDIRECT(ADDRESS($F54,48)),0),0), IF($G54&gt;0,IF(INDIRECT(ADDRESS($G54,43))&lt;&gt;1,INDIRECT(ADDRESS($G54,48)),0),0), IF($H54&gt;0,IF(INDIRECT(ADDRESS($H54,43))&lt;&gt;1,INDIRECT(ADDRESS($H54,48)),0),0), IF($I54&gt;0,IF(INDIRECT(ADDRESS($I54,43))&lt;&gt;1,INDIRECT(ADDRESS($I54,48)),0),0), IF($J54&gt;0,IF(INDIRECT(ADDRESS($J54,43))&lt;&gt;1,INDIRECT(ADDRESS($J54,48)),0),0), IF($K54&gt;0,IF(INDIRECT(ADDRESS($K54,43))&lt;&gt;1,INDIRECT(ADDRESS($K54,48)),0),0), IF($L54&gt;0,IF(INDIRECT(ADDRESS($L54,43))&lt;&gt;1,INDIRECT(ADDRESS($L54,48)),0),0), IF($M54&gt;0,IF(INDIRECT(ADDRESS($M54,43))&lt;&gt;1,INDIRECT(ADDRESS($M54,48)),0),0)), IF(AU54="L",SUM(IF($C54&gt;0,IF(INDIRECT(ADDRESS($C54,43))&lt;&gt;1,INDIRECT(ADDRESS($C54,50)),0),0), IF($D54&gt;0,IF(INDIRECT(ADDRESS($D54,43))&lt;&gt;1,INDIRECT(ADDRESS($D54,50)),0),0), IF($E54&gt;0,IF(INDIRECT(ADDRESS($E54,43))&lt;&gt;1,INDIRECT(ADDRESS($E54,50)),0),0), IF($F54&gt;0,IF(INDIRECT(ADDRESS($F54,43))&lt;&gt;1,INDIRECT(ADDRESS($F54,50)),0),0), IF($G54&gt;0,IF(INDIRECT(ADDRESS($G54,43))&lt;&gt;1,INDIRECT(ADDRESS($G54,50)),0),0), IF($G54&gt;0,IF(INDIRECT(ADDRESS($G54,43))&lt;&gt;1,INDIRECT(ADDRESS($G54,50)),0),0), IF($H54&gt;0,IF(INDIRECT(ADDRESS($H54,43))&lt;&gt;1,INDIRECT(ADDRESS($H54,50)),0),0), IF($I54&gt;0,IF(INDIRECT(ADDRESS($I54,43))&lt;&gt;1,INDIRECT(ADDRESS($I54,50)),0),0), IF($J54&gt;0,IF(INDIRECT(ADDRESS($J54,43))&lt;&gt;1,INDIRECT(ADDRESS($J54,50)),0),0), IF($K54&gt;0,IF(INDIRECT(ADDRESS($K54,43))&lt;&gt;1,INDIRECT(ADDRESS($K54,50)),0),0), IF($L54&gt;0,IF(INDIRECT(ADDRESS($L54,43))&lt;&gt;1,INDIRECT(ADDRESS($L54,50)),0),0), IF($M54&gt;0,IF(INDIRECT(ADDRESS($M54,43))&lt;&gt;1,INDIRECT(ADDRESS($M54,50)),0),0)), SUM(IF($C54&gt;0,IF(INDIRECT(ADDRESS($C54,43))&lt;&gt;1,INDIRECT(ADDRESS($C54,49)),0),0), IF($D54&gt;0,IF(INDIRECT(ADDRESS($D54,43))&lt;&gt;1,INDIRECT(ADDRESS($D54,49)),0),0), IF($E54&gt;0,IF(INDIRECT(ADDRESS($E54,43))&lt;&gt;1,INDIRECT(ADDRESS($E54,49)),0),0), IF($F54&gt;0,IF(INDIRECT(ADDRESS($F54,43))&lt;&gt;1,INDIRECT(ADDRESS($F54,49)),0),0), IF($G54&gt;0,IF(INDIRECT(ADDRESS($G54,43))&lt;&gt;1,INDIRECT(ADDRESS($G54,49)),0),0), IF($G54&gt;0,IF(INDIRECT(ADDRESS($G54,43))&lt;&gt;1,INDIRECT(ADDRESS($G54,49)),0),0), IF($H54&gt;0,IF(INDIRECT(ADDRESS($H54,43))&lt;&gt;1,INDIRECT(ADDRESS($H54,49)),0),0), IF($I54&gt;0,IF(INDIRECT(ADDRESS($I54,43))&lt;&gt;1,INDIRECT(ADDRESS($I54,49)),0),0), IF($J54&gt;0,IF(INDIRECT(ADDRESS($J54,43))&lt;&gt;1,INDIRECT(ADDRESS($J54,49)),0),0), IF($K54&gt;0,IF(INDIRECT(ADDRESS($K54,43))&lt;&gt;1,INDIRECT(ADDRESS($K54,49)),0),0), IF($L54&gt;0,IF(INDIRECT(ADDRESS($L54,43))&lt;&gt;1,INDIRECT(ADDRESS($L54,49)),0),0), IF($M54&gt;0,IF(INDIRECT(ADDRESS($M54,43))&lt;&gt;1,INDIRECT(ADDRESS($M54,49)),0),0))))</f>
        <v>1.5555555555555554</v>
      </c>
      <c r="CL54" s="57" cm="1">
        <f t="array" aca="1" ref="CL54" ca="1">SUM(IF($C54&gt;0,IF(INDIRECT(ADDRESS($C54,44))=1,INDIRECT(ADDRESS($C54,90)),0),0), IF($D54&gt;0,IF(INDIRECT(ADDRESS($D54,44))=1,INDIRECT(ADDRESS($D54,90)),0),0), IF($E54&gt;0,IF(INDIRECT(ADDRESS($E54,44))=1,INDIRECT(ADDRESS($E54,90)),0),0), IF($F54&gt;0,IF(INDIRECT(ADDRESS($F54,44))=1,INDIRECT(ADDRESS($F54,90)),0),0), IF($G54&gt;0,IF(INDIRECT(ADDRESS($G54,44))=1,INDIRECT(ADDRESS($G54,90)),0),0), IF($H54&gt;0,IF(INDIRECT(ADDRESS($H54,44))=1,INDIRECT(ADDRESS($H54,90)),0),0), IF($I54&gt;0,IF(INDIRECT(ADDRESS($I54,44))=1,INDIRECT(ADDRESS($I54,90)),0),0), IF($J54&gt;0,IF(INDIRECT(ADDRESS($J54,44))=1,INDIRECT(ADDRESS($J54,90)),0),0), IF($K54&gt;0,IF(INDIRECT(ADDRESS($K54,44))=1,INDIRECT(ADDRESS($K54,90)),0),0), IF($L54&gt;0,IF(INDIRECT(ADDRESS($L54,44))=1,INDIRECT(ADDRESS($L54,90)),0),0), IF($M54&gt;0,IF(INDIRECT(ADDRESS($M54,44))=1,INDIRECT(ADDRESS($M54,90)),0),0))</f>
        <v>0</v>
      </c>
      <c r="CM54" s="56">
        <f t="shared" ca="1" si="31"/>
        <v>0.76591306028972295</v>
      </c>
      <c r="CN54" s="59"/>
    </row>
    <row r="55" spans="1:92" x14ac:dyDescent="0.25">
      <c r="A55" s="62" t="s">
        <v>133</v>
      </c>
      <c r="B55" s="122">
        <v>8</v>
      </c>
      <c r="C55" s="122">
        <v>19</v>
      </c>
      <c r="D55" s="122">
        <v>20</v>
      </c>
      <c r="E55" s="122">
        <v>28</v>
      </c>
      <c r="F55" s="122">
        <v>30</v>
      </c>
      <c r="G55" s="122"/>
      <c r="H55" s="122"/>
      <c r="I55" s="67"/>
      <c r="J55" s="67"/>
      <c r="K55" s="67"/>
      <c r="L55" s="67"/>
      <c r="M55" s="67"/>
      <c r="N55" s="67">
        <f t="shared" ca="1" si="15"/>
        <v>30</v>
      </c>
      <c r="O55" s="67" t="str" cm="1">
        <f t="array" aca="1" ref="O55" ca="1">INDIRECT(ADDRESS($B55,COLUMN()))</f>
        <v>Fighter</v>
      </c>
      <c r="P55" s="67" cm="1">
        <f t="array" aca="1" ref="P55" ca="1">INDIRECT(ADDRESS($B55,COLUMN()))</f>
        <v>2</v>
      </c>
      <c r="Q55" s="67" t="str" cm="1">
        <f t="array" aca="1" ref="Q55" ca="1">INDIRECT(ADDRESS($B55,COLUMN()))</f>
        <v>-</v>
      </c>
      <c r="R55" s="67" t="str" cm="1">
        <f t="array" aca="1" ref="R55" ca="1">INDIRECT(ADDRESS($B55,COLUMN()))</f>
        <v>-</v>
      </c>
      <c r="S55" s="67" cm="1">
        <f t="array" aca="1" ref="S55" ca="1">INDIRECT(ADDRESS($B55,COLUMN()))</f>
        <v>3</v>
      </c>
      <c r="T55" s="67" t="str" cm="1">
        <f t="array" aca="1" ref="T55" ca="1">INDIRECT(ADDRESS($B55,COLUMN()))</f>
        <v>1-7</v>
      </c>
      <c r="U55" s="67" cm="1">
        <f t="array" aca="1" ref="U55" ca="1">INDIRECT(ADDRESS($B55,COLUMN()))</f>
        <v>7</v>
      </c>
      <c r="V55" s="67" cm="1">
        <f t="array" aca="1" ref="V55" ca="1">INDIRECT(ADDRESS($B55,COLUMN()))</f>
        <v>0</v>
      </c>
      <c r="W55" s="67" cm="1">
        <f t="array" aca="1" ref="W55" ca="1">INDIRECT(ADDRESS($B55,COLUMN()))</f>
        <v>2</v>
      </c>
      <c r="X55" s="67" cm="1">
        <f t="array" aca="1" ref="X55" ca="1">INDIRECT(ADDRESS($B55,COLUMN()))</f>
        <v>7</v>
      </c>
      <c r="Y55" s="67" cm="1">
        <f t="array" aca="1" ref="Y55" ca="1">INDIRECT(ADDRESS($B55,COLUMN()))</f>
        <v>1</v>
      </c>
      <c r="Z55" s="67" cm="1">
        <f t="array" aca="1" ref="Z55" ca="1">INDIRECT(ADDRESS($B55,COLUMN()))</f>
        <v>5</v>
      </c>
      <c r="AA55" s="67" t="str">
        <f>AA8</f>
        <v>Rocket Boosters</v>
      </c>
      <c r="AB55" s="56">
        <f t="shared" ca="1" si="16"/>
        <v>0.94482945198530943</v>
      </c>
      <c r="AC55" s="56">
        <f t="shared" ca="1" si="17"/>
        <v>1.0380370841861208</v>
      </c>
      <c r="AD55" s="56">
        <f t="shared" ca="1" si="18"/>
        <v>1.8052818855410799</v>
      </c>
      <c r="AF55" s="52"/>
      <c r="AG55" s="52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2"/>
      <c r="AU55" s="54" t="s">
        <v>113</v>
      </c>
      <c r="AV55" s="57" cm="1">
        <f t="array" aca="1" ref="AV55" ca="1">SUM(IF($C55&gt;0,IF(AND(INDIRECT(ADDRESS($C55,44))=0,INDIRECT(ADDRESS($C55,38))="UL",ISERROR(SEARCH("Rear",INDIRECT(ADDRESS($C55,33)))),ISERROR(SEARCH("Side",INDIRECT(ADDRESS($C55,33))))),INDIRECT(ADDRESS($C55,COLUMN())),0),0),IF($D55&gt;0,IF(AND(INDIRECT(ADDRESS($D55,44))=0,INDIRECT(ADDRESS($D55,38))="UL",ISERROR(SEARCH("Rear",INDIRECT(ADDRESS($D55,33)))),ISERROR(SEARCH("Side",INDIRECT(ADDRESS($D55,33))))),INDIRECT(ADDRESS($D55,COLUMN())),0),0),IF($E55&gt;0,IF(AND(INDIRECT(ADDRESS($E55,44))=0,INDIRECT(ADDRESS($E55,38))="UL",ISERROR(SEARCH("Rear",INDIRECT(ADDRESS($E55,33)))),ISERROR(SEARCH("Side",INDIRECT(ADDRESS($E55,33))))),INDIRECT(ADDRESS($E55,COLUMN())),0),0),IF($F55&gt;0,IF(AND(INDIRECT(ADDRESS($F55,44))=0,INDIRECT(ADDRESS($F55,38))="UL",ISERROR(SEARCH("Rear",INDIRECT(ADDRESS($F55,33)))),ISERROR(SEARCH("Side",INDIRECT(ADDRESS($F55,33))))),INDIRECT(ADDRESS($F55,COLUMN())),0),0),IF($G55&gt;0,IF(AND(INDIRECT(ADDRESS($G55,44))=0,INDIRECT(ADDRESS($G55,38))="UL",ISERROR(SEARCH("Rear",INDIRECT(ADDRESS($G55,33)))),ISERROR(SEARCH("Side",INDIRECT(ADDRESS($G55,33))))),INDIRECT(ADDRESS($G55,COLUMN())),0),0),IF($H55&gt;0,IF(AND(INDIRECT(ADDRESS($H55,44))=0,INDIRECT(ADDRESS($H55,38))="UL",ISERROR(SEARCH("Rear",INDIRECT(ADDRESS($H55,33)))),ISERROR(SEARCH("Side",INDIRECT(ADDRESS($H55,33))))),INDIRECT(ADDRESS($H55,COLUMN())),0),0),IF($I55&gt;0,IF(AND(INDIRECT(ADDRESS($I55,44))=0,INDIRECT(ADDRESS($I55,38))="UL",ISERROR(SEARCH("Rear",INDIRECT(ADDRESS($I55,33)))),ISERROR(SEARCH("Side",INDIRECT(ADDRESS($I55,33))))),INDIRECT(ADDRESS($I55,COLUMN())),0),0),IF($J55&gt;0,IF(AND(INDIRECT(ADDRESS($J55,44))=0,INDIRECT(ADDRESS($J55,38))="UL",ISERROR(SEARCH("Rear",INDIRECT(ADDRESS($J55,33)))),ISERROR(SEARCH("Side",INDIRECT(ADDRESS($J55,33))))),INDIRECT(ADDRESS($J55,COLUMN())),0),0),IF($K55&gt;0,IF(AND(INDIRECT(ADDRESS($K55,44))=0,INDIRECT(ADDRESS($K55,38))="UL",ISERROR(SEARCH("Rear",INDIRECT(ADDRESS($K55,33)))),ISERROR(SEARCH("Side",INDIRECT(ADDRESS($K55,33))))),INDIRECT(ADDRESS($K55,COLUMN())),0),0),IF($L55&gt;0,IF(AND(INDIRECT(ADDRESS($L55,44))=0,INDIRECT(ADDRESS($L55,38))="UL",ISERROR(SEARCH("Rear",INDIRECT(ADDRESS($L55,33)))),ISERROR(SEARCH("Side",INDIRECT(ADDRESS($L55,33))))),INDIRECT(ADDRESS($L55,COLUMN())),0),0),IF($M55&gt;0,IF(AND(INDIRECT(ADDRESS($M55,44))=0,INDIRECT(ADDRESS($M55,38))="UL",ISERROR(SEARCH("Rear",INDIRECT(ADDRESS($M55,33)))),ISERROR(SEARCH("Side",INDIRECT(ADDRESS($M55,33))))),INDIRECT(ADDRESS($M55,COLUMN())),0),0))</f>
        <v>0.7222222222222221</v>
      </c>
      <c r="AW55" s="57" cm="1">
        <f t="array" aca="1" ref="AW55" ca="1">SUM(IF($C55&gt;0,IF(AND(INDIRECT(ADDRESS($C55,44))=0,INDIRECT(ADDRESS($C55,38))="UL",ISERROR(SEARCH("Rear",INDIRECT(ADDRESS($C55,33)))),ISERROR(SEARCH("Side",INDIRECT(ADDRESS($C55,33))))),INDIRECT(ADDRESS($C55,COLUMN())),0),0),IF($D55&gt;0,IF(AND(INDIRECT(ADDRESS($D55,44))=0,INDIRECT(ADDRESS($D55,38))="UL",ISERROR(SEARCH("Rear",INDIRECT(ADDRESS($D55,33)))),ISERROR(SEARCH("Side",INDIRECT(ADDRESS($D55,33))))),INDIRECT(ADDRESS($D55,COLUMN())),0),0),IF($E55&gt;0,IF(AND(INDIRECT(ADDRESS($E55,44))=0,INDIRECT(ADDRESS($E55,38))="UL",ISERROR(SEARCH("Rear",INDIRECT(ADDRESS($E55,33)))),ISERROR(SEARCH("Side",INDIRECT(ADDRESS($E55,33))))),INDIRECT(ADDRESS($E55,COLUMN())),0),0),IF($F55&gt;0,IF(AND(INDIRECT(ADDRESS($F55,44))=0,INDIRECT(ADDRESS($F55,38))="UL",ISERROR(SEARCH("Rear",INDIRECT(ADDRESS($F55,33)))),ISERROR(SEARCH("Side",INDIRECT(ADDRESS($F55,33))))),INDIRECT(ADDRESS($F55,COLUMN())),0),0),IF($G55&gt;0,IF(AND(INDIRECT(ADDRESS($G55,44))=0,INDIRECT(ADDRESS($G55,38))="UL",ISERROR(SEARCH("Rear",INDIRECT(ADDRESS($G55,33)))),ISERROR(SEARCH("Side",INDIRECT(ADDRESS($G55,33))))),INDIRECT(ADDRESS($G55,COLUMN())),0),0),IF($H55&gt;0,IF(AND(INDIRECT(ADDRESS($H55,44))=0,INDIRECT(ADDRESS($H55,38))="UL",ISERROR(SEARCH("Rear",INDIRECT(ADDRESS($H55,33)))),ISERROR(SEARCH("Side",INDIRECT(ADDRESS($H55,33))))),INDIRECT(ADDRESS($H55,COLUMN())),0),0),IF($I55&gt;0,IF(AND(INDIRECT(ADDRESS($I55,44))=0,INDIRECT(ADDRESS($I55,38))="UL",ISERROR(SEARCH("Rear",INDIRECT(ADDRESS($I55,33)))),ISERROR(SEARCH("Side",INDIRECT(ADDRESS($I55,33))))),INDIRECT(ADDRESS($I55,COLUMN())),0),0),IF($J55&gt;0,IF(AND(INDIRECT(ADDRESS($J55,44))=0,INDIRECT(ADDRESS($J55,38))="UL",ISERROR(SEARCH("Rear",INDIRECT(ADDRESS($J55,33)))),ISERROR(SEARCH("Side",INDIRECT(ADDRESS($J55,33))))),INDIRECT(ADDRESS($J55,COLUMN())),0),0),IF($K55&gt;0,IF(AND(INDIRECT(ADDRESS($K55,44))=0,INDIRECT(ADDRESS($K55,38))="UL",ISERROR(SEARCH("Rear",INDIRECT(ADDRESS($K55,33)))),ISERROR(SEARCH("Side",INDIRECT(ADDRESS($K55,33))))),INDIRECT(ADDRESS($K55,COLUMN())),0),0),IF($L55&gt;0,IF(AND(INDIRECT(ADDRESS($L55,44))=0,INDIRECT(ADDRESS($L55,38))="UL",ISERROR(SEARCH("Rear",INDIRECT(ADDRESS($L55,33)))),ISERROR(SEARCH("Side",INDIRECT(ADDRESS($L55,33))))),INDIRECT(ADDRESS($L55,COLUMN())),0),0),IF($M55&gt;0,IF(AND(INDIRECT(ADDRESS($M55,44))=0,INDIRECT(ADDRESS($M55,38))="UL",ISERROR(SEARCH("Rear",INDIRECT(ADDRESS($M55,33)))),ISERROR(SEARCH("Side",INDIRECT(ADDRESS($M55,33))))),INDIRECT(ADDRESS($M55,COLUMN())),0),0))</f>
        <v>1.3333333333333333</v>
      </c>
      <c r="AX55" s="57" cm="1">
        <f t="array" aca="1" ref="AX55" ca="1">SUM(IF($C55&gt;0,IF(AND(INDIRECT(ADDRESS($C55,44))=0,INDIRECT(ADDRESS($C55,38))="UL",ISERROR(SEARCH("Rear",INDIRECT(ADDRESS($C55,33)))),ISERROR(SEARCH("Side",INDIRECT(ADDRESS($C55,33))))),INDIRECT(ADDRESS($C55,COLUMN())),0),0),IF($D55&gt;0,IF(AND(INDIRECT(ADDRESS($D55,44))=0,INDIRECT(ADDRESS($D55,38))="UL",ISERROR(SEARCH("Rear",INDIRECT(ADDRESS($D55,33)))),ISERROR(SEARCH("Side",INDIRECT(ADDRESS($D55,33))))),INDIRECT(ADDRESS($D55,COLUMN())),0),0),IF($E55&gt;0,IF(AND(INDIRECT(ADDRESS($E55,44))=0,INDIRECT(ADDRESS($E55,38))="UL",ISERROR(SEARCH("Rear",INDIRECT(ADDRESS($E55,33)))),ISERROR(SEARCH("Side",INDIRECT(ADDRESS($E55,33))))),INDIRECT(ADDRESS($E55,COLUMN())),0),0),IF($F55&gt;0,IF(AND(INDIRECT(ADDRESS($F55,44))=0,INDIRECT(ADDRESS($F55,38))="UL",ISERROR(SEARCH("Rear",INDIRECT(ADDRESS($F55,33)))),ISERROR(SEARCH("Side",INDIRECT(ADDRESS($F55,33))))),INDIRECT(ADDRESS($F55,COLUMN())),0),0),IF($G55&gt;0,IF(AND(INDIRECT(ADDRESS($G55,44))=0,INDIRECT(ADDRESS($G55,38))="UL",ISERROR(SEARCH("Rear",INDIRECT(ADDRESS($G55,33)))),ISERROR(SEARCH("Side",INDIRECT(ADDRESS($G55,33))))),INDIRECT(ADDRESS($G55,COLUMN())),0),0),IF($H55&gt;0,IF(AND(INDIRECT(ADDRESS($H55,44))=0,INDIRECT(ADDRESS($H55,38))="UL",ISERROR(SEARCH("Rear",INDIRECT(ADDRESS($H55,33)))),ISERROR(SEARCH("Side",INDIRECT(ADDRESS($H55,33))))),INDIRECT(ADDRESS($H55,COLUMN())),0),0),IF($I55&gt;0,IF(AND(INDIRECT(ADDRESS($I55,44))=0,INDIRECT(ADDRESS($I55,38))="UL",ISERROR(SEARCH("Rear",INDIRECT(ADDRESS($I55,33)))),ISERROR(SEARCH("Side",INDIRECT(ADDRESS($I55,33))))),INDIRECT(ADDRESS($I55,COLUMN())),0),0),IF($J55&gt;0,IF(AND(INDIRECT(ADDRESS($J55,44))=0,INDIRECT(ADDRESS($J55,38))="UL",ISERROR(SEARCH("Rear",INDIRECT(ADDRESS($J55,33)))),ISERROR(SEARCH("Side",INDIRECT(ADDRESS($J55,33))))),INDIRECT(ADDRESS($J55,COLUMN())),0),0),IF($K55&gt;0,IF(AND(INDIRECT(ADDRESS($K55,44))=0,INDIRECT(ADDRESS($K55,38))="UL",ISERROR(SEARCH("Rear",INDIRECT(ADDRESS($K55,33)))),ISERROR(SEARCH("Side",INDIRECT(ADDRESS($K55,33))))),INDIRECT(ADDRESS($K55,COLUMN())),0),0),IF($L55&gt;0,IF(AND(INDIRECT(ADDRESS($L55,44))=0,INDIRECT(ADDRESS($L55,38))="UL",ISERROR(SEARCH("Rear",INDIRECT(ADDRESS($L55,33)))),ISERROR(SEARCH("Side",INDIRECT(ADDRESS($L55,33))))),INDIRECT(ADDRESS($L55,COLUMN())),0),0),IF($M55&gt;0,IF(AND(INDIRECT(ADDRESS($M55,44))=0,INDIRECT(ADDRESS($M55,38))="UL",ISERROR(SEARCH("Rear",INDIRECT(ADDRESS($M55,33)))),ISERROR(SEARCH("Side",INDIRECT(ADDRESS($M55,33))))),INDIRECT(ADDRESS($M55,COLUMN())),0),0))</f>
        <v>0.38888888888888884</v>
      </c>
      <c r="AY55" s="58">
        <f t="shared" ca="1" si="19"/>
        <v>1.3333333333333333</v>
      </c>
      <c r="AZ55" s="58">
        <f t="shared" ca="1" si="20"/>
        <v>0.81481481481481477</v>
      </c>
      <c r="BA55" s="58" cm="1">
        <f t="array" aca="1" ref="BA55" ca="1">SUM(IF($C55&gt;0,IF(AND(INDIRECT(ADDRESS($C55,44))=0,INDIRECT(ADDRESS($C55,38))="UL"),INDIRECT(ADDRESS($C55,COLUMN())),0),0),IF($D55&gt;0,IF(AND(INDIRECT(ADDRESS($D55,44))=0,INDIRECT(ADDRESS($D55,38))="UL"),INDIRECT(ADDRESS($D55,COLUMN())),0),0),IF($E55&gt;0,IF(AND(INDIRECT(ADDRESS($E55,44))=0,INDIRECT(ADDRESS($E55,38))="UL"),INDIRECT(ADDRESS($E55,COLUMN())),0),0),IF($F55&gt;0,IF(AND(INDIRECT(ADDRESS($F55,44))=0,INDIRECT(ADDRESS($F55,38))="UL"),INDIRECT(ADDRESS($F55,COLUMN())),0),0),IF($G55&gt;0,IF(AND(INDIRECT(ADDRESS($G55,44))=0,INDIRECT(ADDRESS($G55,38))="UL"),INDIRECT(ADDRESS($G55,COLUMN())),0),0),IF($H55&gt;0,IF(AND(INDIRECT(ADDRESS($H55,44))=0,INDIRECT(ADDRESS($H55,38))="UL"),INDIRECT(ADDRESS($H55,COLUMN())),0),0),IF($I55&gt;0,IF(AND(INDIRECT(ADDRESS($I55,44))=0,INDIRECT(ADDRESS($I55,38))="UL"),INDIRECT(ADDRESS($I55,COLUMN())),0),0),IF($J55&gt;0,IF(AND(INDIRECT(ADDRESS($J55,44))=0,INDIRECT(ADDRESS($J55,38))="UL"),INDIRECT(ADDRESS($J55,COLUMN())),0),0),IF($K55&gt;0,IF(AND(INDIRECT(ADDRESS($K55,44))=0,INDIRECT(ADDRESS($K55,38))="UL"),INDIRECT(ADDRESS($K55,COLUMN())),0),0),IF($L55&gt;0,IF(AND(INDIRECT(ADDRESS($L55,44))=0,INDIRECT(ADDRESS($L55,38))="UL"),INDIRECT(ADDRESS($L55,COLUMN())),0),0),IF($M55&gt;0,IF(AND(INDIRECT(ADDRESS($M55,44))=0,INDIRECT(ADDRESS($M55,38))="UL"),INDIRECT(ADDRESS($M55,COLUMN())),0),0))</f>
        <v>0.48783068783068778</v>
      </c>
      <c r="BB55" s="58" cm="1">
        <f t="array" aca="1" ref="BB55" ca="1">SUM(IF($C55&gt;0,IF(AND(INDIRECT(ADDRESS($C55,44))=0,INDIRECT(ADDRESS($C55,38))="UL"),INDIRECT(ADDRESS($C55,COLUMN())),0),0),IF($D55&gt;0,IF(AND(INDIRECT(ADDRESS($D55,44))=0,INDIRECT(ADDRESS($D55,38))="UL"),INDIRECT(ADDRESS($D55,COLUMN())),0),0),IF($E55&gt;0,IF(AND(INDIRECT(ADDRESS($E55,44))=0,INDIRECT(ADDRESS($E55,38))="UL"),INDIRECT(ADDRESS($E55,COLUMN())),0),0),IF($F55&gt;0,IF(AND(INDIRECT(ADDRESS($F55,44))=0,INDIRECT(ADDRESS($F55,38))="UL"),INDIRECT(ADDRESS($F55,COLUMN())),0),0),IF($G55&gt;0,IF(AND(INDIRECT(ADDRESS($G55,44))=0,INDIRECT(ADDRESS($G55,38))="UL"),INDIRECT(ADDRESS($G55,COLUMN())),0),0),IF($H55&gt;0,IF(AND(INDIRECT(ADDRESS($H55,44))=0,INDIRECT(ADDRESS($H55,38))="UL"),INDIRECT(ADDRESS($H55,COLUMN())),0),0),IF($I55&gt;0,IF(AND(INDIRECT(ADDRESS($I55,44))=0,INDIRECT(ADDRESS($I55,38))="UL"),INDIRECT(ADDRESS($I55,COLUMN())),0),0),IF($J55&gt;0,IF(AND(INDIRECT(ADDRESS($J55,44))=0,INDIRECT(ADDRESS($J55,38))="UL"),INDIRECT(ADDRESS($J55,COLUMN())),0),0),IF($K55&gt;0,IF(AND(INDIRECT(ADDRESS($K55,44))=0,INDIRECT(ADDRESS($K55,38))="UL"),INDIRECT(ADDRESS($K55,COLUMN())),0),0),IF($L55&gt;0,IF(AND(INDIRECT(ADDRESS($L55,44))=0,INDIRECT(ADDRESS($L55,38))="UL"),INDIRECT(ADDRESS($L55,COLUMN())),0),0),IF($M55&gt;0,IF(AND(INDIRECT(ADDRESS($M55,44))=0,INDIRECT(ADDRESS($M55,38))="UL"),INDIRECT(ADDRESS($M55,COLUMN())),0),0))</f>
        <v>0.29100529100529099</v>
      </c>
      <c r="BC55" s="58" cm="1">
        <f t="array" aca="1" ref="BC55" ca="1">SUM(IF($C55&gt;0,IF(AND(INDIRECT(ADDRESS($C55,44))=0,INDIRECT(ADDRESS($C55,38))="UL"),INDIRECT(ADDRESS($C55,COLUMN())),0),0),IF($D55&gt;0,IF(AND(INDIRECT(ADDRESS($D55,44))=0,INDIRECT(ADDRESS($D55,38))="UL"),INDIRECT(ADDRESS($D55,COLUMN())),0),0),IF($E55&gt;0,IF(AND(INDIRECT(ADDRESS($E55,44))=0,INDIRECT(ADDRESS($E55,38))="UL"),INDIRECT(ADDRESS($E55,COLUMN())),0),0),IF($F55&gt;0,IF(AND(INDIRECT(ADDRESS($F55,44))=0,INDIRECT(ADDRESS($F55,38))="UL"),INDIRECT(ADDRESS($F55,COLUMN())),0),0),IF($G55&gt;0,IF(AND(INDIRECT(ADDRESS($G55,44))=0,INDIRECT(ADDRESS($G55,38))="UL"),INDIRECT(ADDRESS($G55,COLUMN())),0),0),IF($H55&gt;0,IF(AND(INDIRECT(ADDRESS($H55,44))=0,INDIRECT(ADDRESS($H55,38))="UL"),INDIRECT(ADDRESS($H55,COLUMN())),0),0),IF($I55&gt;0,IF(AND(INDIRECT(ADDRESS($I55,44))=0,INDIRECT(ADDRESS($I55,38))="UL"),INDIRECT(ADDRESS($I55,COLUMN())),0),0),IF($J55&gt;0,IF(AND(INDIRECT(ADDRESS($J55,44))=0,INDIRECT(ADDRESS($J55,38))="UL"),INDIRECT(ADDRESS($J55,COLUMN())),0),0),IF($K55&gt;0,IF(AND(INDIRECT(ADDRESS($K55,44))=0,INDIRECT(ADDRESS($K55,38))="UL"),INDIRECT(ADDRESS($K55,COLUMN())),0),0),IF($L55&gt;0,IF(AND(INDIRECT(ADDRESS($L55,44))=0,INDIRECT(ADDRESS($L55,38))="UL"),INDIRECT(ADDRESS($L55,COLUMN())),0),0),IF($M55&gt;0,IF(AND(INDIRECT(ADDRESS($M55,44))=0,INDIRECT(ADDRESS($M55,38))="UL"),INDIRECT(ADDRESS($M55,COLUMN())),0),0))</f>
        <v>0.24232804232804234</v>
      </c>
      <c r="BD55" s="58" cm="1">
        <f t="array" aca="1" ref="BD55" ca="1">SUM(IF($C55&gt;0,IF(AND(INDIRECT(ADDRESS($C55,44))=0,INDIRECT(ADDRESS($C55,38))="UL"),INDIRECT(ADDRESS($C55,COLUMN())),0),0),IF($D55&gt;0,IF(AND(INDIRECT(ADDRESS($D55,44))=0,INDIRECT(ADDRESS($D55,38))="UL"),INDIRECT(ADDRESS($D55,COLUMN())),0),0),IF($E55&gt;0,IF(AND(INDIRECT(ADDRESS($E55,44))=0,INDIRECT(ADDRESS($E55,38))="UL"),INDIRECT(ADDRESS($E55,COLUMN())),0),0),IF($F55&gt;0,IF(AND(INDIRECT(ADDRESS($F55,44))=0,INDIRECT(ADDRESS($F55,38))="UL"),INDIRECT(ADDRESS($F55,COLUMN())),0),0),IF($G55&gt;0,IF(AND(INDIRECT(ADDRESS($G55,44))=0,INDIRECT(ADDRESS($G55,38))="UL"),INDIRECT(ADDRESS($G55,COLUMN())),0),0),IF($H55&gt;0,IF(AND(INDIRECT(ADDRESS($H55,44))=0,INDIRECT(ADDRESS($H55,38))="UL"),INDIRECT(ADDRESS($H55,COLUMN())),0),0),IF($I55&gt;0,IF(AND(INDIRECT(ADDRESS($I55,44))=0,INDIRECT(ADDRESS($I55,38))="UL"),INDIRECT(ADDRESS($I55,COLUMN())),0),0),IF($J55&gt;0,IF(AND(INDIRECT(ADDRESS($J55,44))=0,INDIRECT(ADDRESS($J55,38))="UL"),INDIRECT(ADDRESS($J55,COLUMN())),0),0),IF($K55&gt;0,IF(AND(INDIRECT(ADDRESS($K55,44))=0,INDIRECT(ADDRESS($K55,38))="UL"),INDIRECT(ADDRESS($K55,COLUMN())),0),0),IF($L55&gt;0,IF(AND(INDIRECT(ADDRESS($L55,44))=0,INDIRECT(ADDRESS($L55,38))="UL"),INDIRECT(ADDRESS($L55,COLUMN())),0),0),IF($M55&gt;0,IF(AND(INDIRECT(ADDRESS($M55,44))=0,INDIRECT(ADDRESS($M55,38))="UL"),INDIRECT(ADDRESS($M55,COLUMN())),0),0))</f>
        <v>0.46031746031746029</v>
      </c>
      <c r="BE55" s="57">
        <f t="shared" ca="1" si="21"/>
        <v>0.29100529100529099</v>
      </c>
      <c r="BF55" s="57" cm="1">
        <f t="array" aca="1" ref="BF55" ca="1">SUM(IF($C55&gt;0,IF(INDIRECT(ADDRESS($C55,45))=1,INDIRECT(ADDRESS($C55,52))*INDIRECT(ADDRESS($C55,42))/5,0),0), IF($D55&gt;0,IF(INDIRECT(ADDRESS($D55,45))=1,INDIRECT(ADDRESS($D55,52))*INDIRECT(ADDRESS($D55,42))/5,0),0), IF($E55&gt;0,IF(INDIRECT(ADDRESS($E55,45))=1,INDIRECT(ADDRESS($E55,52))*INDIRECT(ADDRESS($E55,42))/5,0),0), IF($F55&gt;0,IF(INDIRECT(ADDRESS($F55,45))=1,INDIRECT(ADDRESS($F55,52))*INDIRECT(ADDRESS($F55,42))/5,0),0), IF($G55&gt;0,IF(INDIRECT(ADDRESS($G55,45))=1,INDIRECT(ADDRESS($G55,52))*INDIRECT(ADDRESS($G55,42))/5,0),0), IF($H55&gt;0,IF(INDIRECT(ADDRESS($H55,45))=1,INDIRECT(ADDRESS($H55,52))*INDIRECT(ADDRESS($H55,42))/5,0),0)
)*$BF$296/100</f>
        <v>0</v>
      </c>
      <c r="BG55" s="19">
        <v>1</v>
      </c>
      <c r="BH55" s="57" cm="1">
        <f t="array" aca="1" ref="BH55" ca="1">SUM(IF($C55&gt;0,IF(AND(INDIRECT(ADDRESS($C55,44))=0,INDIRECT(ADDRESS($C55,38))&lt;&gt;"UL"),INDIRECT(ADDRESS($C55,COLUMN()-12)),0),0), IF($D55&gt;0,IF(AND(INDIRECT(ADDRESS($D55,44))=0,INDIRECT(ADDRESS($D55,38))&lt;&gt;"UL"),INDIRECT(ADDRESS($D55,COLUMN()-12)),0),0), IF($E55&gt;0,IF(AND(INDIRECT(ADDRESS($E55,44))=0,INDIRECT(ADDRESS($E55,38))&lt;&gt;"UL"),INDIRECT(ADDRESS($E55,COLUMN()-12)),0),0), IF($F55&gt;0,IF(AND(INDIRECT(ADDRESS($F55,44))=0,INDIRECT(ADDRESS($F55,38))&lt;&gt;"UL"),INDIRECT(ADDRESS($F55,COLUMN()-12)),0),0), IF($G55&gt;0,IF(AND(INDIRECT(ADDRESS($G55,44))=0,INDIRECT(ADDRESS($G55,38))&lt;&gt;"UL"),INDIRECT(ADDRESS($G55,COLUMN()-12)),0),0), IF($H55&gt;0,IF(AND(INDIRECT(ADDRESS($H55,44))=0,INDIRECT(ADDRESS($H55,38))&lt;&gt;"UL"),INDIRECT(ADDRESS($H55,COLUMN()-12)),0),0), IF($I55&gt;0,IF(AND(INDIRECT(ADDRESS($I55,44))=0,INDIRECT(ADDRESS($I55,38))&lt;&gt;"UL"),INDIRECT(ADDRESS($I55,COLUMN()-12)),0),0), IF($J55&gt;0,IF(AND(INDIRECT(ADDRESS($J55,44))=0,INDIRECT(ADDRESS($J55,38))&lt;&gt;"UL"),INDIRECT(ADDRESS($J55,COLUMN()-12)),0),0), IF($K55&gt;0,IF(AND(INDIRECT(ADDRESS($K55,44))=0,INDIRECT(ADDRESS($K55,38))&lt;&gt;"UL"),INDIRECT(ADDRESS($K55,COLUMN()-12)),0),0), IF($L55&gt;0,IF(AND(INDIRECT(ADDRESS($L55,44))=0,INDIRECT(ADDRESS($L55,38))&lt;&gt;"UL"),INDIRECT(ADDRESS($L55,COLUMN()-12)),0),0), IF($M55&gt;0,IF(AND(INDIRECT(ADDRESS($M55,44))=0,INDIRECT(ADDRESS($M55,38))&lt;&gt;"UL"),INDIRECT(ADDRESS($M55,COLUMN()-12)),0),0))</f>
        <v>0</v>
      </c>
      <c r="BI55" s="57" cm="1">
        <f t="array" aca="1" ref="BI55" ca="1">SUM(IF($C55&gt;0,IF(AND(INDIRECT(ADDRESS($C55,44))=0,INDIRECT(ADDRESS($C55,38))&lt;&gt;"UL"),INDIRECT(ADDRESS($C55,COLUMN()-12)),0),0), IF($D55&gt;0,IF(AND(INDIRECT(ADDRESS($D55,44))=0,INDIRECT(ADDRESS($D55,38))&lt;&gt;"UL"),INDIRECT(ADDRESS($D55,COLUMN()-12)),0),0), IF($E55&gt;0,IF(AND(INDIRECT(ADDRESS($E55,44))=0,INDIRECT(ADDRESS($E55,38))&lt;&gt;"UL"),INDIRECT(ADDRESS($E55,COLUMN()-12)),0),0), IF($F55&gt;0,IF(AND(INDIRECT(ADDRESS($F55,44))=0,INDIRECT(ADDRESS($F55,38))&lt;&gt;"UL"),INDIRECT(ADDRESS($F55,COLUMN()-12)),0),0), IF($G55&gt;0,IF(AND(INDIRECT(ADDRESS($G55,44))=0,INDIRECT(ADDRESS($G55,38))&lt;&gt;"UL"),INDIRECT(ADDRESS($G55,COLUMN()-12)),0),0), IF($H55&gt;0,IF(AND(INDIRECT(ADDRESS($H55,44))=0,INDIRECT(ADDRESS($H55,38))&lt;&gt;"UL"),INDIRECT(ADDRESS($H55,COLUMN()-12)),0),0), IF($I55&gt;0,IF(AND(INDIRECT(ADDRESS($I55,44))=0,INDIRECT(ADDRESS($I55,38))&lt;&gt;"UL"),INDIRECT(ADDRESS($I55,COLUMN()-12)),0),0), IF($J55&gt;0,IF(AND(INDIRECT(ADDRESS($J55,44))=0,INDIRECT(ADDRESS($J55,38))&lt;&gt;"UL"),INDIRECT(ADDRESS($J55,COLUMN()-12)),0),0), IF($K55&gt;0,IF(AND(INDIRECT(ADDRESS($K55,44))=0,INDIRECT(ADDRESS($K55,38))&lt;&gt;"UL"),INDIRECT(ADDRESS($K55,COLUMN()-12)),0),0), IF($L55&gt;0,IF(AND(INDIRECT(ADDRESS($L55,44))=0,INDIRECT(ADDRESS($L55,38))&lt;&gt;"UL"),INDIRECT(ADDRESS($L55,COLUMN()-12)),0),0), IF($M55&gt;0,IF(AND(INDIRECT(ADDRESS($M55,44))=0,INDIRECT(ADDRESS($M55,38))&lt;&gt;"UL"),INDIRECT(ADDRESS($M55,COLUMN()-12)),0),0))</f>
        <v>0.55555555555555547</v>
      </c>
      <c r="BJ55" s="57" cm="1">
        <f t="array" aca="1" ref="BJ55" ca="1">SUM(IF($C55&gt;0,IF(AND(INDIRECT(ADDRESS($C55,44))=0,INDIRECT(ADDRESS($C55,38))&lt;&gt;"UL"),INDIRECT(ADDRESS($C55,COLUMN()-12)),0),0), IF($D55&gt;0,IF(AND(INDIRECT(ADDRESS($D55,44))=0,INDIRECT(ADDRESS($D55,38))&lt;&gt;"UL"),INDIRECT(ADDRESS($D55,COLUMN()-12)),0),0), IF($E55&gt;0,IF(AND(INDIRECT(ADDRESS($E55,44))=0,INDIRECT(ADDRESS($E55,38))&lt;&gt;"UL"),INDIRECT(ADDRESS($E55,COLUMN()-12)),0),0), IF($F55&gt;0,IF(AND(INDIRECT(ADDRESS($F55,44))=0,INDIRECT(ADDRESS($F55,38))&lt;&gt;"UL"),INDIRECT(ADDRESS($F55,COLUMN()-12)),0),0), IF($G55&gt;0,IF(AND(INDIRECT(ADDRESS($G55,44))=0,INDIRECT(ADDRESS($G55,38))&lt;&gt;"UL"),INDIRECT(ADDRESS($G55,COLUMN()-12)),0),0), IF($H55&gt;0,IF(AND(INDIRECT(ADDRESS($H55,44))=0,INDIRECT(ADDRESS($H55,38))&lt;&gt;"UL"),INDIRECT(ADDRESS($H55,COLUMN()-12)),0),0), IF($I55&gt;0,IF(AND(INDIRECT(ADDRESS($I55,44))=0,INDIRECT(ADDRESS($I55,38))&lt;&gt;"UL"),INDIRECT(ADDRESS($I55,COLUMN()-12)),0),0), IF($J55&gt;0,IF(AND(INDIRECT(ADDRESS($J55,44))=0,INDIRECT(ADDRESS($J55,38))&lt;&gt;"UL"),INDIRECT(ADDRESS($J55,COLUMN()-12)),0),0), IF($K55&gt;0,IF(AND(INDIRECT(ADDRESS($K55,44))=0,INDIRECT(ADDRESS($K55,38))&lt;&gt;"UL"),INDIRECT(ADDRESS($K55,COLUMN()-12)),0),0), IF($L55&gt;0,IF(AND(INDIRECT(ADDRESS($L55,44))=0,INDIRECT(ADDRESS($L55,38))&lt;&gt;"UL"),INDIRECT(ADDRESS($L55,COLUMN()-12)),0),0), IF($M55&gt;0,IF(AND(INDIRECT(ADDRESS($M55,44))=0,INDIRECT(ADDRESS($M55,38))&lt;&gt;"UL"),INDIRECT(ADDRESS($M55,COLUMN()-12)),0),0))</f>
        <v>0.55555555555555547</v>
      </c>
      <c r="BK55" s="57">
        <f t="shared" ca="1" si="32"/>
        <v>0.55555555555555547</v>
      </c>
      <c r="BL55" s="58">
        <f t="shared" ca="1" si="33"/>
        <v>0.37037037037037029</v>
      </c>
      <c r="BM55" s="57" cm="1">
        <f t="array" aca="1" ref="BM55" ca="1">SUM(IF($C55&gt;0,IF(AND(INDIRECT(ADDRESS($C55,44))=0,INDIRECT(ADDRESS($C55,38))&lt;&gt;"UL"),INDIRECT(ADDRESS($C55,COLUMN()-12)),0),0), IF($D55&gt;0,IF(AND(INDIRECT(ADDRESS($D55,44))=0,INDIRECT(ADDRESS($D55,38))&lt;&gt;"UL"),INDIRECT(ADDRESS($D55,COLUMN()-12)),0),0), IF($E55&gt;0,IF(AND(INDIRECT(ADDRESS($E55,44))=0,INDIRECT(ADDRESS($E55,38))&lt;&gt;"UL"),INDIRECT(ADDRESS($E55,COLUMN()-12)),0),0), IF($F55&gt;0,IF(AND(INDIRECT(ADDRESS($F55,44))=0,INDIRECT(ADDRESS($F55,38))&lt;&gt;"UL"),INDIRECT(ADDRESS($F55,COLUMN()-12)),0),0), IF($G55&gt;0,IF(AND(INDIRECT(ADDRESS($G55,44))=0,INDIRECT(ADDRESS($G55,38))&lt;&gt;"UL"),INDIRECT(ADDRESS($G55,COLUMN()-12)),0),0), IF($H55&gt;0,IF(AND(INDIRECT(ADDRESS($H55,44))=0,INDIRECT(ADDRESS($H55,38))&lt;&gt;"UL"),INDIRECT(ADDRESS($H55,COLUMN()-12)),0),0), IF($I55&gt;0,IF(AND(INDIRECT(ADDRESS($I55,44))=0,INDIRECT(ADDRESS($I55,38))&lt;&gt;"UL"),INDIRECT(ADDRESS($I55,COLUMN()-12)),0),0), IF($J55&gt;0,IF(AND(INDIRECT(ADDRESS($J55,44))=0,INDIRECT(ADDRESS($J55,38))&lt;&gt;"UL"),INDIRECT(ADDRESS($J55,COLUMN()-12)),0),0), IF($K55&gt;0,IF(AND(INDIRECT(ADDRESS($K55,44))=0,INDIRECT(ADDRESS($K55,38))&lt;&gt;"UL"),INDIRECT(ADDRESS($K55,COLUMN()-11)),0),0), IF($L55&gt;0,IF(AND(INDIRECT(ADDRESS($L55,44))=0,INDIRECT(ADDRESS($L55,38))&lt;&gt;"UL"),INDIRECT(ADDRESS($L55,COLUMN()-11)),0),0), IF($M55&gt;0,IF(AND(INDIRECT(ADDRESS($M55,44))=0,INDIRECT(ADDRESS($M55,38))&lt;&gt;"UL"),INDIRECT(ADDRESS($M55,COLUMN()-11)),0),0))</f>
        <v>0.22222222222222218</v>
      </c>
      <c r="BN55" s="57" cm="1">
        <f t="array" aca="1" ref="BN55" ca="1">SUM(IF($C55&gt;0,IF(AND(INDIRECT(ADDRESS($C55,44))=0,INDIRECT(ADDRESS($C55,38))&lt;&gt;"UL"),INDIRECT(ADDRESS($C55,COLUMN()-12)),0),0), IF($D55&gt;0,IF(AND(INDIRECT(ADDRESS($D55,44))=0,INDIRECT(ADDRESS($D55,38))&lt;&gt;"UL"),INDIRECT(ADDRESS($D55,COLUMN()-12)),0),0), IF($E55&gt;0,IF(AND(INDIRECT(ADDRESS($E55,44))=0,INDIRECT(ADDRESS($E55,38))&lt;&gt;"UL"),INDIRECT(ADDRESS($E55,COLUMN()-12)),0),0), IF($F55&gt;0,IF(AND(INDIRECT(ADDRESS($F55,44))=0,INDIRECT(ADDRESS($F55,38))&lt;&gt;"UL"),INDIRECT(ADDRESS($F55,COLUMN()-12)),0),0), IF($G55&gt;0,IF(AND(INDIRECT(ADDRESS($G55,44))=0,INDIRECT(ADDRESS($G55,38))&lt;&gt;"UL"),INDIRECT(ADDRESS($G55,COLUMN()-12)),0),0), IF($H55&gt;0,IF(AND(INDIRECT(ADDRESS($H55,44))=0,INDIRECT(ADDRESS($H55,38))&lt;&gt;"UL"),INDIRECT(ADDRESS($H55,COLUMN()-12)),0),0), IF($I55&gt;0,IF(AND(INDIRECT(ADDRESS($I55,44))=0,INDIRECT(ADDRESS($I55,38))&lt;&gt;"UL"),INDIRECT(ADDRESS($I55,COLUMN()-12)),0),0), IF($J55&gt;0,IF(AND(INDIRECT(ADDRESS($J55,44))=0,INDIRECT(ADDRESS($J55,38))&lt;&gt;"UL"),INDIRECT(ADDRESS($J55,COLUMN()-12)),0),0), IF($K55&gt;0,IF(AND(INDIRECT(ADDRESS($K55,44))=0,INDIRECT(ADDRESS($K55,38))&lt;&gt;"UL"),INDIRECT(ADDRESS($K55,COLUMN()-11)),0),0), IF($L55&gt;0,IF(AND(INDIRECT(ADDRESS($L55,44))=0,INDIRECT(ADDRESS($L55,38))&lt;&gt;"UL"),INDIRECT(ADDRESS($L55,COLUMN()-11)),0),0), IF($M55&gt;0,IF(AND(INDIRECT(ADDRESS($M55,44))=0,INDIRECT(ADDRESS($M55,38))&lt;&gt;"UL"),INDIRECT(ADDRESS($M55,COLUMN()-11)),0),0))</f>
        <v>7.4074074074074056E-2</v>
      </c>
      <c r="BO55" s="57" cm="1">
        <f t="array" aca="1" ref="BO55" ca="1">SUM(IF($C55&gt;0,IF(AND(INDIRECT(ADDRESS($C55,44))=0,INDIRECT(ADDRESS($C55,38))&lt;&gt;"UL"),INDIRECT(ADDRESS($C55,COLUMN()-12)),0),0), IF($D55&gt;0,IF(AND(INDIRECT(ADDRESS($D55,44))=0,INDIRECT(ADDRESS($D55,38))&lt;&gt;"UL"),INDIRECT(ADDRESS($D55,COLUMN()-12)),0),0), IF($E55&gt;0,IF(AND(INDIRECT(ADDRESS($E55,44))=0,INDIRECT(ADDRESS($E55,38))&lt;&gt;"UL"),INDIRECT(ADDRESS($E55,COLUMN()-12)),0),0), IF($F55&gt;0,IF(AND(INDIRECT(ADDRESS($F55,44))=0,INDIRECT(ADDRESS($F55,38))&lt;&gt;"UL"),INDIRECT(ADDRESS($F55,COLUMN()-12)),0),0), IF($G55&gt;0,IF(AND(INDIRECT(ADDRESS($G55,44))=0,INDIRECT(ADDRESS($G55,38))&lt;&gt;"UL"),INDIRECT(ADDRESS($G55,COLUMN()-12)),0),0), IF($H55&gt;0,IF(AND(INDIRECT(ADDRESS($H55,44))=0,INDIRECT(ADDRESS($H55,38))&lt;&gt;"UL"),INDIRECT(ADDRESS($H55,COLUMN()-12)),0),0), IF($I55&gt;0,IF(AND(INDIRECT(ADDRESS($I55,44))=0,INDIRECT(ADDRESS($I55,38))&lt;&gt;"UL"),INDIRECT(ADDRESS($I55,COLUMN()-12)),0),0), IF($J55&gt;0,IF(AND(INDIRECT(ADDRESS($J55,44))=0,INDIRECT(ADDRESS($J55,38))&lt;&gt;"UL"),INDIRECT(ADDRESS($J55,COLUMN()-12)),0),0), IF($K55&gt;0,IF(AND(INDIRECT(ADDRESS($K55,44))=0,INDIRECT(ADDRESS($K55,38))&lt;&gt;"UL"),INDIRECT(ADDRESS($K55,COLUMN()-11)),0),0), IF($L55&gt;0,IF(AND(INDIRECT(ADDRESS($L55,44))=0,INDIRECT(ADDRESS($L55,38))&lt;&gt;"UL"),INDIRECT(ADDRESS($L55,COLUMN()-11)),0),0), IF($M55&gt;0,IF(AND(INDIRECT(ADDRESS($M55,44))=0,INDIRECT(ADDRESS($M55,38))&lt;&gt;"UL"),INDIRECT(ADDRESS($M55,COLUMN()-11)),0),0))</f>
        <v>0.14814814814814811</v>
      </c>
      <c r="BP55" s="57" cm="1">
        <f t="array" aca="1" ref="BP55" ca="1">SUM(IF($C55&gt;0,IF(AND(INDIRECT(ADDRESS($C55,44))=0,INDIRECT(ADDRESS($C55,38))&lt;&gt;"UL"),INDIRECT(ADDRESS($C55,COLUMN()-12)),0),0), IF($D55&gt;0,IF(AND(INDIRECT(ADDRESS($D55,44))=0,INDIRECT(ADDRESS($D55,38))&lt;&gt;"UL"),INDIRECT(ADDRESS($D55,COLUMN()-12)),0),0), IF($E55&gt;0,IF(AND(INDIRECT(ADDRESS($E55,44))=0,INDIRECT(ADDRESS($E55,38))&lt;&gt;"UL"),INDIRECT(ADDRESS($E55,COLUMN()-12)),0),0), IF($F55&gt;0,IF(AND(INDIRECT(ADDRESS($F55,44))=0,INDIRECT(ADDRESS($F55,38))&lt;&gt;"UL"),INDIRECT(ADDRESS($F55,COLUMN()-12)),0),0), IF($G55&gt;0,IF(AND(INDIRECT(ADDRESS($G55,44))=0,INDIRECT(ADDRESS($G55,38))&lt;&gt;"UL"),INDIRECT(ADDRESS($G55,COLUMN()-12)),0),0), IF($H55&gt;0,IF(AND(INDIRECT(ADDRESS($H55,44))=0,INDIRECT(ADDRESS($H55,38))&lt;&gt;"UL"),INDIRECT(ADDRESS($H55,COLUMN()-12)),0),0), IF($I55&gt;0,IF(AND(INDIRECT(ADDRESS($I55,44))=0,INDIRECT(ADDRESS($I55,38))&lt;&gt;"UL"),INDIRECT(ADDRESS($I55,COLUMN()-12)),0),0), IF($J55&gt;0,IF(AND(INDIRECT(ADDRESS($J55,44))=0,INDIRECT(ADDRESS($J55,38))&lt;&gt;"UL"),INDIRECT(ADDRESS($J55,COLUMN()-12)),0),0), IF($K55&gt;0,IF(AND(INDIRECT(ADDRESS($K55,44))=0,INDIRECT(ADDRESS($K55,38))&lt;&gt;"UL"),INDIRECT(ADDRESS($K55,COLUMN()-11)),0),0), IF($L55&gt;0,IF(AND(INDIRECT(ADDRESS($L55,44))=0,INDIRECT(ADDRESS($L55,38))&lt;&gt;"UL"),INDIRECT(ADDRESS($L55,COLUMN()-11)),0),0), IF($M55&gt;0,IF(AND(INDIRECT(ADDRESS($M55,44))=0,INDIRECT(ADDRESS($M55,38))&lt;&gt;"UL"),INDIRECT(ADDRESS($M55,COLUMN()-11)),0),0))</f>
        <v>0.14814814814814811</v>
      </c>
      <c r="BQ55" s="57">
        <f t="shared" ca="1" si="34"/>
        <v>7.4074074074074056E-2</v>
      </c>
      <c r="BR55" s="161">
        <f t="shared" ca="1" si="22"/>
        <v>79.277057970867872</v>
      </c>
      <c r="BS55" s="59"/>
      <c r="BT55" s="56">
        <f t="shared" ca="1" si="23"/>
        <v>2.8322202765639952</v>
      </c>
      <c r="BU55" s="63">
        <f t="shared" ca="1" si="24"/>
        <v>9.4407342552133178E-2</v>
      </c>
      <c r="BV55" s="57" t="s">
        <v>34</v>
      </c>
      <c r="BW55" s="57" cm="1">
        <f t="array" aca="1" ref="BW55" ca="1">SUM(IF($C55&gt;0,IF(AND(INDIRECT(ADDRESS($C55,44))=0,INDIRECT(ADDRESS($C55,38))="UL",ISERROR(SEARCH("Rear",INDIRECT(ADDRESS($C55,33)))),ISERROR(SEARCH("Side",INDIRECT(ADDRESS($C55,33))))),INDIRECT(ADDRESS($C55,COLUMN())),0),0),IF($D55&gt;0,IF(AND(INDIRECT(ADDRESS($D55,44))=0,INDIRECT(ADDRESS($D55,38))="UL",ISERROR(SEARCH("Rear",INDIRECT(ADDRESS($D55,33)))),ISERROR(SEARCH("Side",INDIRECT(ADDRESS($D55,33))))),INDIRECT(ADDRESS($D55,COLUMN())),0),0),IF($E55&gt;0,IF(AND(INDIRECT(ADDRESS($E55,44))=0,INDIRECT(ADDRESS($E55,38))="UL",ISERROR(SEARCH("Rear",INDIRECT(ADDRESS($E55,33)))),ISERROR(SEARCH("Side",INDIRECT(ADDRESS($E55,33))))),INDIRECT(ADDRESS($E55,COLUMN())),0),0),IF($F55&gt;0,IF(AND(INDIRECT(ADDRESS($F55,44))=0,INDIRECT(ADDRESS($F55,38))="UL",ISERROR(SEARCH("Rear",INDIRECT(ADDRESS($F55,33)))),ISERROR(SEARCH("Side",INDIRECT(ADDRESS($F55,33))))),INDIRECT(ADDRESS($F55,COLUMN())),0),0),IF($G55&gt;0,IF(AND(INDIRECT(ADDRESS($G55,44))=0,INDIRECT(ADDRESS($G55,38))="UL",ISERROR(SEARCH("Rear",INDIRECT(ADDRESS($G55,33)))),ISERROR(SEARCH("Side",INDIRECT(ADDRESS($G55,33))))),INDIRECT(ADDRESS($G55,COLUMN())),0),0),IF($H55&gt;0,IF(AND(INDIRECT(ADDRESS($H55,44))=0,INDIRECT(ADDRESS($H55,38))="UL",ISERROR(SEARCH("Rear",INDIRECT(ADDRESS($H55,33)))),ISERROR(SEARCH("Side",INDIRECT(ADDRESS($H55,33))))),INDIRECT(ADDRESS($H55,COLUMN())),0),0),IF($I55&gt;0,IF(AND(INDIRECT(ADDRESS($I55,44))=0,INDIRECT(ADDRESS($I55,38))="UL",ISERROR(SEARCH("Rear",INDIRECT(ADDRESS($I55,33)))),ISERROR(SEARCH("Side",INDIRECT(ADDRESS($I55,33))))),INDIRECT(ADDRESS($I55,COLUMN())),0),0),IF($J55&gt;0,IF(AND(INDIRECT(ADDRESS($J55,44))=0,INDIRECT(ADDRESS($J55,38))="UL",ISERROR(SEARCH("Rear",INDIRECT(ADDRESS($J55,33)))),ISERROR(SEARCH("Side",INDIRECT(ADDRESS($J55,33))))),INDIRECT(ADDRESS($J55,COLUMN())),0),0),IF($K55&gt;0,IF(AND(INDIRECT(ADDRESS($K55,44))=0,INDIRECT(ADDRESS($K55,38))="UL",ISERROR(SEARCH("Rear",INDIRECT(ADDRESS($K55,33)))),ISERROR(SEARCH("Side",INDIRECT(ADDRESS($K55,33))))),INDIRECT(ADDRESS($K55,COLUMN())),0),0),IF($L55&gt;0,IF(AND(INDIRECT(ADDRESS($L55,44))=0,INDIRECT(ADDRESS($L55,38))="UL",ISERROR(SEARCH("Rear",INDIRECT(ADDRESS($L55,33)))),ISERROR(SEARCH("Side",INDIRECT(ADDRESS($L55,33))))),INDIRECT(ADDRESS($L55,COLUMN())),0),0),IF($M55&gt;0,IF(AND(INDIRECT(ADDRESS($M55,44))=0,INDIRECT(ADDRESS($M55,38))="UL",ISERROR(SEARCH("Rear",INDIRECT(ADDRESS($M55,33)))),ISERROR(SEARCH("Side",INDIRECT(ADDRESS($M55,33))))),INDIRECT(ADDRESS($M55,COLUMN())),0),0))</f>
        <v>0.94444444444444431</v>
      </c>
      <c r="BX55" s="57">
        <f t="shared" ca="1" si="25"/>
        <v>0.94444444444444431</v>
      </c>
      <c r="BY55" s="57" cm="1">
        <f t="array" aca="1" ref="BY55" ca="1">SUM(IF($C55&gt;0,IF(AND(INDIRECT(ADDRESS($C55,44))=0,INDIRECT(ADDRESS($C55,38))="UL"),INDIRECT(ADDRESS($C55,COLUMN())),0),0),IF($D55&gt;0,IF(AND(INDIRECT(ADDRESS($D55,44))=0,INDIRECT(ADDRESS($D55,38))="UL"),INDIRECT(ADDRESS($D55,COLUMN())),0),0),IF($E55&gt;0,IF(AND(INDIRECT(ADDRESS($E55,44))=0,INDIRECT(ADDRESS($E55,38))="UL"),INDIRECT(ADDRESS($E55,COLUMN())),0),0),IF($F55&gt;0,IF(AND(INDIRECT(ADDRESS($F55,44))=0,INDIRECT(ADDRESS($F55,38))="UL"),INDIRECT(ADDRESS($F55,COLUMN())),0),0),IF($G55&gt;0,IF(AND(INDIRECT(ADDRESS($G55,44))=0,INDIRECT(ADDRESS($G55,38))="UL"),INDIRECT(ADDRESS($G55,COLUMN())),0),0),IF($H55&gt;0,IF(AND(INDIRECT(ADDRESS($H55,44))=0,INDIRECT(ADDRESS($H55,38))="UL"),INDIRECT(ADDRESS($H55,COLUMN())),0),0),IF($I55&gt;0,IF(AND(INDIRECT(ADDRESS($I55,44))=0,INDIRECT(ADDRESS($I55,38))="UL"),INDIRECT(ADDRESS($I55,COLUMN())),0),0),IF($J55&gt;0,IF(AND(INDIRECT(ADDRESS($J55,44))=0,INDIRECT(ADDRESS($J55,38))="UL"),INDIRECT(ADDRESS($J55,COLUMN())),0),0),IF($K55&gt;0,IF(AND(INDIRECT(ADDRESS($K55,44))=0,INDIRECT(ADDRESS($K55,38))="UL"),INDIRECT(ADDRESS($K55,COLUMN())),0),0),IF($L55&gt;0,IF(AND(INDIRECT(ADDRESS($L55,44))=0,INDIRECT(ADDRESS($L55,38))="UL"),INDIRECT(ADDRESS($L55,COLUMN())),0),0),IF($M55&gt;0,IF(AND(INDIRECT(ADDRESS($M55,44))=0,INDIRECT(ADDRESS($M55,38))="UL"),INDIRECT(ADDRESS($M55,COLUMN())),0),0))</f>
        <v>0.41975308641975306</v>
      </c>
      <c r="BZ55" s="57" cm="1">
        <f t="array" aca="1" ref="BZ55" ca="1">SUM(IF($C55&gt;0,IF(AND(INDIRECT(ADDRESS($C55,44))=0,INDIRECT(ADDRESS($C55,38))="UL"),INDIRECT(ADDRESS($C55,COLUMN())),0),0),IF($D55&gt;0,IF(AND(INDIRECT(ADDRESS($D55,44))=0,INDIRECT(ADDRESS($D55,38))="UL"),INDIRECT(ADDRESS($D55,COLUMN())),0),0),IF($E55&gt;0,IF(AND(INDIRECT(ADDRESS($E55,44))=0,INDIRECT(ADDRESS($E55,38))="UL"),INDIRECT(ADDRESS($E55,COLUMN())),0),0),IF($F55&gt;0,IF(AND(INDIRECT(ADDRESS($F55,44))=0,INDIRECT(ADDRESS($F55,38))="UL"),INDIRECT(ADDRESS($F55,COLUMN())),0),0),IF($G55&gt;0,IF(AND(INDIRECT(ADDRESS($G55,44))=0,INDIRECT(ADDRESS($G55,38))="UL"),INDIRECT(ADDRESS($G55,COLUMN())),0),0),IF($H55&gt;0,IF(AND(INDIRECT(ADDRESS($H55,44))=0,INDIRECT(ADDRESS($H55,38))="UL"),INDIRECT(ADDRESS($H55,COLUMN())),0),0),IF($I55&gt;0,IF(AND(INDIRECT(ADDRESS($I55,44))=0,INDIRECT(ADDRESS($I55,38))="UL"),INDIRECT(ADDRESS($I55,COLUMN())),0),0),IF($J55&gt;0,IF(AND(INDIRECT(ADDRESS($J55,44))=0,INDIRECT(ADDRESS($J55,38))="UL"),INDIRECT(ADDRESS($J55,COLUMN())),0),0),IF($K55&gt;0,IF(AND(INDIRECT(ADDRESS($K55,44))=0,INDIRECT(ADDRESS($K55,38))="UL"),INDIRECT(ADDRESS($K55,COLUMN())),0),0),IF($L55&gt;0,IF(AND(INDIRECT(ADDRESS($L55,44))=0,INDIRECT(ADDRESS($L55,38))="UL"),INDIRECT(ADDRESS($L55,COLUMN())),0),0),IF($M55&gt;0,IF(AND(INDIRECT(ADDRESS($M55,44))=0,INDIRECT(ADDRESS($M55,38))="UL"),INDIRECT(ADDRESS($M55,COLUMN())),0),0))</f>
        <v>0.30246913580246915</v>
      </c>
      <c r="CA55" s="57">
        <f t="shared" ca="1" si="26"/>
        <v>0.30246913580246915</v>
      </c>
      <c r="CB55" s="57" cm="1">
        <f t="array" aca="1" ref="CB55" ca="1">SUM(IF($C55&gt;0,IF(AND(INDIRECT(ADDRESS($C55,44))=0,INDIRECT(ADDRESS($C55,38))&lt;&gt;"UL"),INDIRECT(ADDRESS($C55,COLUMN())),0),0),IF($D55&gt;0,IF(AND(INDIRECT(ADDRESS($D55,44))=0,INDIRECT(ADDRESS($D55,38))&lt;&gt;"UL"),INDIRECT(ADDRESS($D55,COLUMN())),0),0),IF($E55&gt;0,IF(AND(INDIRECT(ADDRESS($E55,44))=0,INDIRECT(ADDRESS($E55,38))&lt;&gt;"UL"),INDIRECT(ADDRESS($E55,COLUMN())),0),0),IF($F55&gt;0,IF(AND(INDIRECT(ADDRESS($F55,44))=0,INDIRECT(ADDRESS($F55,38))&lt;&gt;"UL"),INDIRECT(ADDRESS($F55,COLUMN())),0),0),IF($G55&gt;0,IF(AND(INDIRECT(ADDRESS($G55,44))=0,INDIRECT(ADDRESS($G55,38))&lt;&gt;"UL"),INDIRECT(ADDRESS($G55,COLUMN())),0),0),IF($H55&gt;0,IF(AND(INDIRECT(ADDRESS($H55,44))=0,INDIRECT(ADDRESS($H55,38))&lt;&gt;"UL"),INDIRECT(ADDRESS($H55,COLUMN())),0),0),IF($I55&gt;0,IF(AND(INDIRECT(ADDRESS($I55,44))=0,INDIRECT(ADDRESS($I55,38))&lt;&gt;"UL"),INDIRECT(ADDRESS($I55,COLUMN())),0),0),IF($J55&gt;0,IF(AND(INDIRECT(ADDRESS($J55,44))=0,INDIRECT(ADDRESS($J55,38))&lt;&gt;"UL"),INDIRECT(ADDRESS($J55,COLUMN())),0),0),IF($K55&gt;0,IF(AND(INDIRECT(ADDRESS($K55,44))=0,INDIRECT(ADDRESS($K55,38))&lt;&gt;"UL"),INDIRECT(ADDRESS($K55,COLUMN())),0),0),IF($L55&gt;0,IF(AND(INDIRECT(ADDRESS($L55,44))=0,INDIRECT(ADDRESS($L55,38))&lt;&gt;"UL"),INDIRECT(ADDRESS($L55,COLUMN())),0),0),IF($M55&gt;0,IF(AND(INDIRECT(ADDRESS($M55,44))=0,INDIRECT(ADDRESS($M55,38))&lt;&gt;"UL"),INDIRECT(ADDRESS($M55,COLUMN())),0),0))</f>
        <v>0.27777777777777773</v>
      </c>
      <c r="CC55" s="57">
        <f t="shared" ca="1" si="27"/>
        <v>0.27777777777777773</v>
      </c>
      <c r="CD55" s="57" cm="1">
        <f t="array" aca="1" ref="CD55" ca="1">SUM(IF($C55&gt;0,IF(AND(INDIRECT(ADDRESS($C55,44))=0,INDIRECT(ADDRESS($C55,38))&lt;&gt;"UL"),INDIRECT(ADDRESS($C55,COLUMN())),0),0),IF($D55&gt;0,IF(AND(INDIRECT(ADDRESS($D55,44))=0,INDIRECT(ADDRESS($D55,38))&lt;&gt;"UL"),INDIRECT(ADDRESS($D55,COLUMN())),0),0),IF($E55&gt;0,IF(AND(INDIRECT(ADDRESS($E55,44))=0,INDIRECT(ADDRESS($E55,38))&lt;&gt;"UL"),INDIRECT(ADDRESS($E55,COLUMN())),0),0),IF($F55&gt;0,IF(AND(INDIRECT(ADDRESS($F55,44))=0,INDIRECT(ADDRESS($F55,38))&lt;&gt;"UL"),INDIRECT(ADDRESS($F55,COLUMN())),0),0),IF($G55&gt;0,IF(AND(INDIRECT(ADDRESS($G55,44))=0,INDIRECT(ADDRESS($G55,38))&lt;&gt;"UL"),INDIRECT(ADDRESS($G55,COLUMN())),0),0),IF($H55&gt;0,IF(AND(INDIRECT(ADDRESS($H55,44))=0,INDIRECT(ADDRESS($H55,38))&lt;&gt;"UL"),INDIRECT(ADDRESS($H55,COLUMN())),0),0),IF($I55&gt;0,IF(AND(INDIRECT(ADDRESS($I55,44))=0,INDIRECT(ADDRESS($I55,38))&lt;&gt;"UL"),INDIRECT(ADDRESS($I55,COLUMN())),0),0),IF($J55&gt;0,IF(AND(INDIRECT(ADDRESS($J55,44))=0,INDIRECT(ADDRESS($J55,38))&lt;&gt;"UL"),INDIRECT(ADDRESS($J55,COLUMN())),0),0),IF($K55&gt;0,IF(AND(INDIRECT(ADDRESS($K55,44))=0,INDIRECT(ADDRESS($K55,38))&lt;&gt;"UL"),INDIRECT(ADDRESS($K55,COLUMN())),0),0),IF($L55&gt;0,IF(AND(INDIRECT(ADDRESS($L55,44))=0,INDIRECT(ADDRESS($L55,38))&lt;&gt;"UL"),INDIRECT(ADDRESS($L55,COLUMN())),0),0),IF($M55&gt;0,IF(AND(INDIRECT(ADDRESS($M55,44))=0,INDIRECT(ADDRESS($M55,38))&lt;&gt;"UL"),INDIRECT(ADDRESS($M55,COLUMN())),0),0))</f>
        <v>9.2592592592592574E-2</v>
      </c>
      <c r="CE55" s="57" cm="1">
        <f t="array" aca="1" ref="CE55" ca="1">SUM(IF($C55&gt;0,IF(AND(INDIRECT(ADDRESS($C55,44))=0,INDIRECT(ADDRESS($C55,38))&lt;&gt;"UL"),INDIRECT(ADDRESS($C55,COLUMN())),0),0),IF($D55&gt;0,IF(AND(INDIRECT(ADDRESS($D55,44))=0,INDIRECT(ADDRESS($D55,38))&lt;&gt;"UL"),INDIRECT(ADDRESS($D55,COLUMN())),0),0),IF($E55&gt;0,IF(AND(INDIRECT(ADDRESS($E55,44))=0,INDIRECT(ADDRESS($E55,38))&lt;&gt;"UL"),INDIRECT(ADDRESS($E55,COLUMN())),0),0),IF($F55&gt;0,IF(AND(INDIRECT(ADDRESS($F55,44))=0,INDIRECT(ADDRESS($F55,38))&lt;&gt;"UL"),INDIRECT(ADDRESS($F55,COLUMN())),0),0),IF($G55&gt;0,IF(AND(INDIRECT(ADDRESS($G55,44))=0,INDIRECT(ADDRESS($G55,38))&lt;&gt;"UL"),INDIRECT(ADDRESS($G55,COLUMN())),0),0),IF($H55&gt;0,IF(AND(INDIRECT(ADDRESS($H55,44))=0,INDIRECT(ADDRESS($H55,38))&lt;&gt;"UL"),INDIRECT(ADDRESS($H55,COLUMN())),0),0),IF($I55&gt;0,IF(AND(INDIRECT(ADDRESS($I55,44))=0,INDIRECT(ADDRESS($I55,38))&lt;&gt;"UL"),INDIRECT(ADDRESS($I55,COLUMN())),0),0),IF($J55&gt;0,IF(AND(INDIRECT(ADDRESS($J55,44))=0,INDIRECT(ADDRESS($J55,38))&lt;&gt;"UL"),INDIRECT(ADDRESS($J55,COLUMN())),0),0),IF($K55&gt;0,IF(AND(INDIRECT(ADDRESS($K55,44))=0,INDIRECT(ADDRESS($K55,38))&lt;&gt;"UL"),INDIRECT(ADDRESS($K55,COLUMN())),0),0),IF($L55&gt;0,IF(AND(INDIRECT(ADDRESS($L55,44))=0,INDIRECT(ADDRESS($L55,38))&lt;&gt;"UL"),INDIRECT(ADDRESS($L55,COLUMN())),0),0),IF($M55&gt;0,IF(AND(INDIRECT(ADDRESS($M55,44))=0,INDIRECT(ADDRESS($M55,38))&lt;&gt;"UL"),INDIRECT(ADDRESS($M55,COLUMN())),0),0))</f>
        <v>0</v>
      </c>
      <c r="CF55" s="57">
        <f t="shared" ca="1" si="28"/>
        <v>0</v>
      </c>
      <c r="CG55" s="57">
        <f t="shared" ca="1" si="35"/>
        <v>1.903501365238947</v>
      </c>
      <c r="CH55" s="57">
        <f t="shared" ca="1" si="29"/>
        <v>6.3450045507964903E-2</v>
      </c>
      <c r="CI55" s="19">
        <f t="shared" ca="1" si="30"/>
        <v>12.63697319878756</v>
      </c>
      <c r="CJ55" s="19"/>
      <c r="CK55" s="57" cm="1">
        <f t="array" aca="1" ref="CK55" ca="1">IF(AU55="S", SUM(IF($C55&gt;0,IF(INDIRECT(ADDRESS($C55,43))&lt;&gt;1,INDIRECT(ADDRESS($C55,48)),0),0), IF($D55&gt;0,IF(INDIRECT(ADDRESS($D55,43))&lt;&gt;1,INDIRECT(ADDRESS($D55,48)),0),0), IF($E55&gt;0,IF(INDIRECT(ADDRESS($E55,43))&lt;&gt;1,INDIRECT(ADDRESS($E55,48)),0),0), IF($F55&gt;0,IF(INDIRECT(ADDRESS($F55,43))&lt;&gt;1,INDIRECT(ADDRESS($F55,48)),0),0), IF($G55&gt;0,IF(INDIRECT(ADDRESS($G55,43))&lt;&gt;1,INDIRECT(ADDRESS($G55,48)),0),0), IF($H55&gt;0,IF(INDIRECT(ADDRESS($H55,43))&lt;&gt;1,INDIRECT(ADDRESS($H55,48)),0),0), IF($I55&gt;0,IF(INDIRECT(ADDRESS($I55,43))&lt;&gt;1,INDIRECT(ADDRESS($I55,48)),0),0), IF($J55&gt;0,IF(INDIRECT(ADDRESS($J55,43))&lt;&gt;1,INDIRECT(ADDRESS($J55,48)),0),0), IF($K55&gt;0,IF(INDIRECT(ADDRESS($K55,43))&lt;&gt;1,INDIRECT(ADDRESS($K55,48)),0),0), IF($L55&gt;0,IF(INDIRECT(ADDRESS($L55,43))&lt;&gt;1,INDIRECT(ADDRESS($L55,48)),0),0), IF($M55&gt;0,IF(INDIRECT(ADDRESS($M55,43))&lt;&gt;1,INDIRECT(ADDRESS($M55,48)),0),0)), IF(AU55="L",SUM(IF($C55&gt;0,IF(INDIRECT(ADDRESS($C55,43))&lt;&gt;1,INDIRECT(ADDRESS($C55,50)),0),0), IF($D55&gt;0,IF(INDIRECT(ADDRESS($D55,43))&lt;&gt;1,INDIRECT(ADDRESS($D55,50)),0),0), IF($E55&gt;0,IF(INDIRECT(ADDRESS($E55,43))&lt;&gt;1,INDIRECT(ADDRESS($E55,50)),0),0), IF($F55&gt;0,IF(INDIRECT(ADDRESS($F55,43))&lt;&gt;1,INDIRECT(ADDRESS($F55,50)),0),0), IF($G55&gt;0,IF(INDIRECT(ADDRESS($G55,43))&lt;&gt;1,INDIRECT(ADDRESS($G55,50)),0),0), IF($G55&gt;0,IF(INDIRECT(ADDRESS($G55,43))&lt;&gt;1,INDIRECT(ADDRESS($G55,50)),0),0), IF($H55&gt;0,IF(INDIRECT(ADDRESS($H55,43))&lt;&gt;1,INDIRECT(ADDRESS($H55,50)),0),0), IF($I55&gt;0,IF(INDIRECT(ADDRESS($I55,43))&lt;&gt;1,INDIRECT(ADDRESS($I55,50)),0),0), IF($J55&gt;0,IF(INDIRECT(ADDRESS($J55,43))&lt;&gt;1,INDIRECT(ADDRESS($J55,50)),0),0), IF($K55&gt;0,IF(INDIRECT(ADDRESS($K55,43))&lt;&gt;1,INDIRECT(ADDRESS($K55,50)),0),0), IF($L55&gt;0,IF(INDIRECT(ADDRESS($L55,43))&lt;&gt;1,INDIRECT(ADDRESS($L55,50)),0),0), IF($M55&gt;0,IF(INDIRECT(ADDRESS($M55,43))&lt;&gt;1,INDIRECT(ADDRESS($M55,50)),0),0)), SUM(IF($C55&gt;0,IF(INDIRECT(ADDRESS($C55,43))&lt;&gt;1,INDIRECT(ADDRESS($C55,49)),0),0), IF($D55&gt;0,IF(INDIRECT(ADDRESS($D55,43))&lt;&gt;1,INDIRECT(ADDRESS($D55,49)),0),0), IF($E55&gt;0,IF(INDIRECT(ADDRESS($E55,43))&lt;&gt;1,INDIRECT(ADDRESS($E55,49)),0),0), IF($F55&gt;0,IF(INDIRECT(ADDRESS($F55,43))&lt;&gt;1,INDIRECT(ADDRESS($F55,49)),0),0), IF($G55&gt;0,IF(INDIRECT(ADDRESS($G55,43))&lt;&gt;1,INDIRECT(ADDRESS($G55,49)),0),0), IF($G55&gt;0,IF(INDIRECT(ADDRESS($G55,43))&lt;&gt;1,INDIRECT(ADDRESS($G55,49)),0),0), IF($H55&gt;0,IF(INDIRECT(ADDRESS($H55,43))&lt;&gt;1,INDIRECT(ADDRESS($H55,49)),0),0), IF($I55&gt;0,IF(INDIRECT(ADDRESS($I55,43))&lt;&gt;1,INDIRECT(ADDRESS($I55,49)),0),0), IF($J55&gt;0,IF(INDIRECT(ADDRESS($J55,43))&lt;&gt;1,INDIRECT(ADDRESS($J55,49)),0),0), IF($K55&gt;0,IF(INDIRECT(ADDRESS($K55,43))&lt;&gt;1,INDIRECT(ADDRESS($K55,49)),0),0), IF($L55&gt;0,IF(INDIRECT(ADDRESS($L55,43))&lt;&gt;1,INDIRECT(ADDRESS($L55,49)),0),0), IF($M55&gt;0,IF(INDIRECT(ADDRESS($M55,43))&lt;&gt;1,INDIRECT(ADDRESS($M55,49)),0),0))))</f>
        <v>1.3888888888888888</v>
      </c>
      <c r="CL55" s="57" cm="1">
        <f t="array" aca="1" ref="CL55" ca="1">SUM(IF($C55&gt;0,IF(INDIRECT(ADDRESS($C55,44))=1,INDIRECT(ADDRESS($C55,90)),0),0), IF($D55&gt;0,IF(INDIRECT(ADDRESS($D55,44))=1,INDIRECT(ADDRESS($D55,90)),0),0), IF($E55&gt;0,IF(INDIRECT(ADDRESS($E55,44))=1,INDIRECT(ADDRESS($E55,90)),0),0), IF($F55&gt;0,IF(INDIRECT(ADDRESS($F55,44))=1,INDIRECT(ADDRESS($F55,90)),0),0), IF($G55&gt;0,IF(INDIRECT(ADDRESS($G55,44))=1,INDIRECT(ADDRESS($G55,90)),0),0), IF($H55&gt;0,IF(INDIRECT(ADDRESS($H55,44))=1,INDIRECT(ADDRESS($H55,90)),0),0), IF($I55&gt;0,IF(INDIRECT(ADDRESS($I55,44))=1,INDIRECT(ADDRESS($I55,90)),0),0), IF($J55&gt;0,IF(INDIRECT(ADDRESS($J55,44))=1,INDIRECT(ADDRESS($J55,90)),0),0), IF($K55&gt;0,IF(INDIRECT(ADDRESS($K55,44))=1,INDIRECT(ADDRESS($K55,90)),0),0), IF($L55&gt;0,IF(INDIRECT(ADDRESS($L55,44))=1,INDIRECT(ADDRESS($L55,90)),0),0), IF($M55&gt;0,IF(INDIRECT(ADDRESS($M55,44))=1,INDIRECT(ADDRESS($M55,90)),0),0))</f>
        <v>0</v>
      </c>
      <c r="CM55" s="56">
        <f t="shared" ca="1" si="31"/>
        <v>0.69501136642098094</v>
      </c>
      <c r="CN55" s="59"/>
    </row>
    <row r="56" spans="1:92" x14ac:dyDescent="0.25">
      <c r="A56" s="62" t="s">
        <v>134</v>
      </c>
      <c r="B56" s="122">
        <v>7</v>
      </c>
      <c r="C56" s="122">
        <v>17</v>
      </c>
      <c r="D56" s="122">
        <v>20</v>
      </c>
      <c r="E56" s="122">
        <v>29</v>
      </c>
      <c r="F56" s="122">
        <v>30</v>
      </c>
      <c r="G56" s="122"/>
      <c r="H56" s="122"/>
      <c r="I56" s="67"/>
      <c r="J56" s="67"/>
      <c r="K56" s="67"/>
      <c r="L56" s="67"/>
      <c r="M56" s="67"/>
      <c r="N56" s="67">
        <f t="shared" ca="1" si="15"/>
        <v>29</v>
      </c>
      <c r="O56" s="67" t="str" cm="1">
        <f t="array" aca="1" ref="O56" ca="1">INDIRECT(ADDRESS($B56,COLUMN()))</f>
        <v>Fighter</v>
      </c>
      <c r="P56" s="67" cm="1">
        <f t="array" aca="1" ref="P56" ca="1">INDIRECT(ADDRESS($B56,COLUMN()))</f>
        <v>2</v>
      </c>
      <c r="Q56" s="67" t="str" cm="1">
        <f t="array" aca="1" ref="Q56" ca="1">INDIRECT(ADDRESS($B56,COLUMN()))</f>
        <v>-</v>
      </c>
      <c r="R56" s="67" t="str" cm="1">
        <f t="array" aca="1" ref="R56" ca="1">INDIRECT(ADDRESS($B56,COLUMN()))</f>
        <v>-</v>
      </c>
      <c r="S56" s="67" cm="1">
        <f t="array" aca="1" ref="S56" ca="1">INDIRECT(ADDRESS($B56,COLUMN()))</f>
        <v>3</v>
      </c>
      <c r="T56" s="67" t="str" cm="1">
        <f t="array" aca="1" ref="T56" ca="1">INDIRECT(ADDRESS($B56,COLUMN()))</f>
        <v>1-7</v>
      </c>
      <c r="U56" s="67" cm="1">
        <f t="array" aca="1" ref="U56" ca="1">INDIRECT(ADDRESS($B56,COLUMN()))</f>
        <v>7</v>
      </c>
      <c r="V56" s="67" cm="1">
        <f t="array" aca="1" ref="V56" ca="1">INDIRECT(ADDRESS($B56,COLUMN()))</f>
        <v>0</v>
      </c>
      <c r="W56" s="67" cm="1">
        <f t="array" aca="1" ref="W56" ca="1">INDIRECT(ADDRESS($B56,COLUMN()))</f>
        <v>2</v>
      </c>
      <c r="X56" s="67" cm="1">
        <f t="array" aca="1" ref="X56" ca="1">INDIRECT(ADDRESS($B56,COLUMN()))</f>
        <v>5</v>
      </c>
      <c r="Y56" s="67" cm="1">
        <f t="array" aca="1" ref="Y56" ca="1">INDIRECT(ADDRESS($B56,COLUMN()))</f>
        <v>1</v>
      </c>
      <c r="Z56" s="67" cm="1">
        <f t="array" aca="1" ref="Z56" ca="1">INDIRECT(ADDRESS($B56,COLUMN()))</f>
        <v>5</v>
      </c>
      <c r="AA56" s="67" t="str">
        <f>AA7</f>
        <v>Rocket Boosters</v>
      </c>
      <c r="AB56" s="56">
        <f t="shared" ca="1" si="16"/>
        <v>0.86132730041343208</v>
      </c>
      <c r="AC56" s="56">
        <f t="shared" ca="1" si="17"/>
        <v>0.97066663531543451</v>
      </c>
      <c r="AD56" s="56">
        <f t="shared" ca="1" si="18"/>
        <v>1.6881158875051037</v>
      </c>
      <c r="AF56" s="52"/>
      <c r="AG56" s="52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2"/>
      <c r="AU56" s="54" t="s">
        <v>117</v>
      </c>
      <c r="AV56" s="57" cm="1">
        <f t="array" aca="1" ref="AV56" ca="1">SUM(IF($C56&gt;0,IF(AND(INDIRECT(ADDRESS($C56,44))=0,INDIRECT(ADDRESS($C56,38))="UL",ISERROR(SEARCH("Rear",INDIRECT(ADDRESS($C56,33)))),ISERROR(SEARCH("Side",INDIRECT(ADDRESS($C56,33))))),INDIRECT(ADDRESS($C56,COLUMN())),0),0),IF($D56&gt;0,IF(AND(INDIRECT(ADDRESS($D56,44))=0,INDIRECT(ADDRESS($D56,38))="UL",ISERROR(SEARCH("Rear",INDIRECT(ADDRESS($D56,33)))),ISERROR(SEARCH("Side",INDIRECT(ADDRESS($D56,33))))),INDIRECT(ADDRESS($D56,COLUMN())),0),0),IF($E56&gt;0,IF(AND(INDIRECT(ADDRESS($E56,44))=0,INDIRECT(ADDRESS($E56,38))="UL",ISERROR(SEARCH("Rear",INDIRECT(ADDRESS($E56,33)))),ISERROR(SEARCH("Side",INDIRECT(ADDRESS($E56,33))))),INDIRECT(ADDRESS($E56,COLUMN())),0),0),IF($F56&gt;0,IF(AND(INDIRECT(ADDRESS($F56,44))=0,INDIRECT(ADDRESS($F56,38))="UL",ISERROR(SEARCH("Rear",INDIRECT(ADDRESS($F56,33)))),ISERROR(SEARCH("Side",INDIRECT(ADDRESS($F56,33))))),INDIRECT(ADDRESS($F56,COLUMN())),0),0),IF($G56&gt;0,IF(AND(INDIRECT(ADDRESS($G56,44))=0,INDIRECT(ADDRESS($G56,38))="UL",ISERROR(SEARCH("Rear",INDIRECT(ADDRESS($G56,33)))),ISERROR(SEARCH("Side",INDIRECT(ADDRESS($G56,33))))),INDIRECT(ADDRESS($G56,COLUMN())),0),0),IF($H56&gt;0,IF(AND(INDIRECT(ADDRESS($H56,44))=0,INDIRECT(ADDRESS($H56,38))="UL",ISERROR(SEARCH("Rear",INDIRECT(ADDRESS($H56,33)))),ISERROR(SEARCH("Side",INDIRECT(ADDRESS($H56,33))))),INDIRECT(ADDRESS($H56,COLUMN())),0),0),IF($I56&gt;0,IF(AND(INDIRECT(ADDRESS($I56,44))=0,INDIRECT(ADDRESS($I56,38))="UL",ISERROR(SEARCH("Rear",INDIRECT(ADDRESS($I56,33)))),ISERROR(SEARCH("Side",INDIRECT(ADDRESS($I56,33))))),INDIRECT(ADDRESS($I56,COLUMN())),0),0),IF($J56&gt;0,IF(AND(INDIRECT(ADDRESS($J56,44))=0,INDIRECT(ADDRESS($J56,38))="UL",ISERROR(SEARCH("Rear",INDIRECT(ADDRESS($J56,33)))),ISERROR(SEARCH("Side",INDIRECT(ADDRESS($J56,33))))),INDIRECT(ADDRESS($J56,COLUMN())),0),0),IF($K56&gt;0,IF(AND(INDIRECT(ADDRESS($K56,44))=0,INDIRECT(ADDRESS($K56,38))="UL",ISERROR(SEARCH("Rear",INDIRECT(ADDRESS($K56,33)))),ISERROR(SEARCH("Side",INDIRECT(ADDRESS($K56,33))))),INDIRECT(ADDRESS($K56,COLUMN())),0),0),IF($L56&gt;0,IF(AND(INDIRECT(ADDRESS($L56,44))=0,INDIRECT(ADDRESS($L56,38))="UL",ISERROR(SEARCH("Rear",INDIRECT(ADDRESS($L56,33)))),ISERROR(SEARCH("Side",INDIRECT(ADDRESS($L56,33))))),INDIRECT(ADDRESS($L56,COLUMN())),0),0),IF($M56&gt;0,IF(AND(INDIRECT(ADDRESS($M56,44))=0,INDIRECT(ADDRESS($M56,38))="UL",ISERROR(SEARCH("Rear",INDIRECT(ADDRESS($M56,33)))),ISERROR(SEARCH("Side",INDIRECT(ADDRESS($M56,33))))),INDIRECT(ADDRESS($M56,COLUMN())),0),0))</f>
        <v>0.16666666666666666</v>
      </c>
      <c r="AW56" s="57" cm="1">
        <f t="array" aca="1" ref="AW56" ca="1">SUM(IF($C56&gt;0,IF(AND(INDIRECT(ADDRESS($C56,44))=0,INDIRECT(ADDRESS($C56,38))="UL",ISERROR(SEARCH("Rear",INDIRECT(ADDRESS($C56,33)))),ISERROR(SEARCH("Side",INDIRECT(ADDRESS($C56,33))))),INDIRECT(ADDRESS($C56,COLUMN())),0),0),IF($D56&gt;0,IF(AND(INDIRECT(ADDRESS($D56,44))=0,INDIRECT(ADDRESS($D56,38))="UL",ISERROR(SEARCH("Rear",INDIRECT(ADDRESS($D56,33)))),ISERROR(SEARCH("Side",INDIRECT(ADDRESS($D56,33))))),INDIRECT(ADDRESS($D56,COLUMN())),0),0),IF($E56&gt;0,IF(AND(INDIRECT(ADDRESS($E56,44))=0,INDIRECT(ADDRESS($E56,38))="UL",ISERROR(SEARCH("Rear",INDIRECT(ADDRESS($E56,33)))),ISERROR(SEARCH("Side",INDIRECT(ADDRESS($E56,33))))),INDIRECT(ADDRESS($E56,COLUMN())),0),0),IF($F56&gt;0,IF(AND(INDIRECT(ADDRESS($F56,44))=0,INDIRECT(ADDRESS($F56,38))="UL",ISERROR(SEARCH("Rear",INDIRECT(ADDRESS($F56,33)))),ISERROR(SEARCH("Side",INDIRECT(ADDRESS($F56,33))))),INDIRECT(ADDRESS($F56,COLUMN())),0),0),IF($G56&gt;0,IF(AND(INDIRECT(ADDRESS($G56,44))=0,INDIRECT(ADDRESS($G56,38))="UL",ISERROR(SEARCH("Rear",INDIRECT(ADDRESS($G56,33)))),ISERROR(SEARCH("Side",INDIRECT(ADDRESS($G56,33))))),INDIRECT(ADDRESS($G56,COLUMN())),0),0),IF($H56&gt;0,IF(AND(INDIRECT(ADDRESS($H56,44))=0,INDIRECT(ADDRESS($H56,38))="UL",ISERROR(SEARCH("Rear",INDIRECT(ADDRESS($H56,33)))),ISERROR(SEARCH("Side",INDIRECT(ADDRESS($H56,33))))),INDIRECT(ADDRESS($H56,COLUMN())),0),0),IF($I56&gt;0,IF(AND(INDIRECT(ADDRESS($I56,44))=0,INDIRECT(ADDRESS($I56,38))="UL",ISERROR(SEARCH("Rear",INDIRECT(ADDRESS($I56,33)))),ISERROR(SEARCH("Side",INDIRECT(ADDRESS($I56,33))))),INDIRECT(ADDRESS($I56,COLUMN())),0),0),IF($J56&gt;0,IF(AND(INDIRECT(ADDRESS($J56,44))=0,INDIRECT(ADDRESS($J56,38))="UL",ISERROR(SEARCH("Rear",INDIRECT(ADDRESS($J56,33)))),ISERROR(SEARCH("Side",INDIRECT(ADDRESS($J56,33))))),INDIRECT(ADDRESS($J56,COLUMN())),0),0),IF($K56&gt;0,IF(AND(INDIRECT(ADDRESS($K56,44))=0,INDIRECT(ADDRESS($K56,38))="UL",ISERROR(SEARCH("Rear",INDIRECT(ADDRESS($K56,33)))),ISERROR(SEARCH("Side",INDIRECT(ADDRESS($K56,33))))),INDIRECT(ADDRESS($K56,COLUMN())),0),0),IF($L56&gt;0,IF(AND(INDIRECT(ADDRESS($L56,44))=0,INDIRECT(ADDRESS($L56,38))="UL",ISERROR(SEARCH("Rear",INDIRECT(ADDRESS($L56,33)))),ISERROR(SEARCH("Side",INDIRECT(ADDRESS($L56,33))))),INDIRECT(ADDRESS($L56,COLUMN())),0),0),IF($M56&gt;0,IF(AND(INDIRECT(ADDRESS($M56,44))=0,INDIRECT(ADDRESS($M56,38))="UL",ISERROR(SEARCH("Rear",INDIRECT(ADDRESS($M56,33)))),ISERROR(SEARCH("Side",INDIRECT(ADDRESS($M56,33))))),INDIRECT(ADDRESS($M56,COLUMN())),0),0))</f>
        <v>1.4999999999999998</v>
      </c>
      <c r="AX56" s="57" cm="1">
        <f t="array" aca="1" ref="AX56" ca="1">SUM(IF($C56&gt;0,IF(AND(INDIRECT(ADDRESS($C56,44))=0,INDIRECT(ADDRESS($C56,38))="UL",ISERROR(SEARCH("Rear",INDIRECT(ADDRESS($C56,33)))),ISERROR(SEARCH("Side",INDIRECT(ADDRESS($C56,33))))),INDIRECT(ADDRESS($C56,COLUMN())),0),0),IF($D56&gt;0,IF(AND(INDIRECT(ADDRESS($D56,44))=0,INDIRECT(ADDRESS($D56,38))="UL",ISERROR(SEARCH("Rear",INDIRECT(ADDRESS($D56,33)))),ISERROR(SEARCH("Side",INDIRECT(ADDRESS($D56,33))))),INDIRECT(ADDRESS($D56,COLUMN())),0),0),IF($E56&gt;0,IF(AND(INDIRECT(ADDRESS($E56,44))=0,INDIRECT(ADDRESS($E56,38))="UL",ISERROR(SEARCH("Rear",INDIRECT(ADDRESS($E56,33)))),ISERROR(SEARCH("Side",INDIRECT(ADDRESS($E56,33))))),INDIRECT(ADDRESS($E56,COLUMN())),0),0),IF($F56&gt;0,IF(AND(INDIRECT(ADDRESS($F56,44))=0,INDIRECT(ADDRESS($F56,38))="UL",ISERROR(SEARCH("Rear",INDIRECT(ADDRESS($F56,33)))),ISERROR(SEARCH("Side",INDIRECT(ADDRESS($F56,33))))),INDIRECT(ADDRESS($F56,COLUMN())),0),0),IF($G56&gt;0,IF(AND(INDIRECT(ADDRESS($G56,44))=0,INDIRECT(ADDRESS($G56,38))="UL",ISERROR(SEARCH("Rear",INDIRECT(ADDRESS($G56,33)))),ISERROR(SEARCH("Side",INDIRECT(ADDRESS($G56,33))))),INDIRECT(ADDRESS($G56,COLUMN())),0),0),IF($H56&gt;0,IF(AND(INDIRECT(ADDRESS($H56,44))=0,INDIRECT(ADDRESS($H56,38))="UL",ISERROR(SEARCH("Rear",INDIRECT(ADDRESS($H56,33)))),ISERROR(SEARCH("Side",INDIRECT(ADDRESS($H56,33))))),INDIRECT(ADDRESS($H56,COLUMN())),0),0),IF($I56&gt;0,IF(AND(INDIRECT(ADDRESS($I56,44))=0,INDIRECT(ADDRESS($I56,38))="UL",ISERROR(SEARCH("Rear",INDIRECT(ADDRESS($I56,33)))),ISERROR(SEARCH("Side",INDIRECT(ADDRESS($I56,33))))),INDIRECT(ADDRESS($I56,COLUMN())),0),0),IF($J56&gt;0,IF(AND(INDIRECT(ADDRESS($J56,44))=0,INDIRECT(ADDRESS($J56,38))="UL",ISERROR(SEARCH("Rear",INDIRECT(ADDRESS($J56,33)))),ISERROR(SEARCH("Side",INDIRECT(ADDRESS($J56,33))))),INDIRECT(ADDRESS($J56,COLUMN())),0),0),IF($K56&gt;0,IF(AND(INDIRECT(ADDRESS($K56,44))=0,INDIRECT(ADDRESS($K56,38))="UL",ISERROR(SEARCH("Rear",INDIRECT(ADDRESS($K56,33)))),ISERROR(SEARCH("Side",INDIRECT(ADDRESS($K56,33))))),INDIRECT(ADDRESS($K56,COLUMN())),0),0),IF($L56&gt;0,IF(AND(INDIRECT(ADDRESS($L56,44))=0,INDIRECT(ADDRESS($L56,38))="UL",ISERROR(SEARCH("Rear",INDIRECT(ADDRESS($L56,33)))),ISERROR(SEARCH("Side",INDIRECT(ADDRESS($L56,33))))),INDIRECT(ADDRESS($L56,COLUMN())),0),0),IF($M56&gt;0,IF(AND(INDIRECT(ADDRESS($M56,44))=0,INDIRECT(ADDRESS($M56,38))="UL",ISERROR(SEARCH("Rear",INDIRECT(ADDRESS($M56,33)))),ISERROR(SEARCH("Side",INDIRECT(ADDRESS($M56,33))))),INDIRECT(ADDRESS($M56,COLUMN())),0),0))</f>
        <v>0.72222222222222221</v>
      </c>
      <c r="AY56" s="58">
        <f t="shared" ca="1" si="19"/>
        <v>1.4999999999999998</v>
      </c>
      <c r="AZ56" s="58">
        <f t="shared" ca="1" si="20"/>
        <v>0.79629629629629628</v>
      </c>
      <c r="BA56" s="58" cm="1">
        <f t="array" aca="1" ref="BA56" ca="1">SUM(IF($C56&gt;0,IF(AND(INDIRECT(ADDRESS($C56,44))=0,INDIRECT(ADDRESS($C56,38))="UL"),INDIRECT(ADDRESS($C56,COLUMN())),0),0),IF($D56&gt;0,IF(AND(INDIRECT(ADDRESS($D56,44))=0,INDIRECT(ADDRESS($D56,38))="UL"),INDIRECT(ADDRESS($D56,COLUMN())),0),0),IF($E56&gt;0,IF(AND(INDIRECT(ADDRESS($E56,44))=0,INDIRECT(ADDRESS($E56,38))="UL"),INDIRECT(ADDRESS($E56,COLUMN())),0),0),IF($F56&gt;0,IF(AND(INDIRECT(ADDRESS($F56,44))=0,INDIRECT(ADDRESS($F56,38))="UL"),INDIRECT(ADDRESS($F56,COLUMN())),0),0),IF($G56&gt;0,IF(AND(INDIRECT(ADDRESS($G56,44))=0,INDIRECT(ADDRESS($G56,38))="UL"),INDIRECT(ADDRESS($G56,COLUMN())),0),0),IF($H56&gt;0,IF(AND(INDIRECT(ADDRESS($H56,44))=0,INDIRECT(ADDRESS($H56,38))="UL"),INDIRECT(ADDRESS($H56,COLUMN())),0),0),IF($I56&gt;0,IF(AND(INDIRECT(ADDRESS($I56,44))=0,INDIRECT(ADDRESS($I56,38))="UL"),INDIRECT(ADDRESS($I56,COLUMN())),0),0),IF($J56&gt;0,IF(AND(INDIRECT(ADDRESS($J56,44))=0,INDIRECT(ADDRESS($J56,38))="UL"),INDIRECT(ADDRESS($J56,COLUMN())),0),0),IF($K56&gt;0,IF(AND(INDIRECT(ADDRESS($K56,44))=0,INDIRECT(ADDRESS($K56,38))="UL"),INDIRECT(ADDRESS($K56,COLUMN())),0),0),IF($L56&gt;0,IF(AND(INDIRECT(ADDRESS($L56,44))=0,INDIRECT(ADDRESS($L56,38))="UL"),INDIRECT(ADDRESS($L56,COLUMN())),0),0),IF($M56&gt;0,IF(AND(INDIRECT(ADDRESS($M56,44))=0,INDIRECT(ADDRESS($M56,38))="UL"),INDIRECT(ADDRESS($M56,COLUMN())),0),0))</f>
        <v>0.50758377425044088</v>
      </c>
      <c r="BB56" s="58" cm="1">
        <f t="array" aca="1" ref="BB56" ca="1">SUM(IF($C56&gt;0,IF(AND(INDIRECT(ADDRESS($C56,44))=0,INDIRECT(ADDRESS($C56,38))="UL"),INDIRECT(ADDRESS($C56,COLUMN())),0),0),IF($D56&gt;0,IF(AND(INDIRECT(ADDRESS($D56,44))=0,INDIRECT(ADDRESS($D56,38))="UL"),INDIRECT(ADDRESS($D56,COLUMN())),0),0),IF($E56&gt;0,IF(AND(INDIRECT(ADDRESS($E56,44))=0,INDIRECT(ADDRESS($E56,38))="UL"),INDIRECT(ADDRESS($E56,COLUMN())),0),0),IF($F56&gt;0,IF(AND(INDIRECT(ADDRESS($F56,44))=0,INDIRECT(ADDRESS($F56,38))="UL"),INDIRECT(ADDRESS($F56,COLUMN())),0),0),IF($G56&gt;0,IF(AND(INDIRECT(ADDRESS($G56,44))=0,INDIRECT(ADDRESS($G56,38))="UL"),INDIRECT(ADDRESS($G56,COLUMN())),0),0),IF($H56&gt;0,IF(AND(INDIRECT(ADDRESS($H56,44))=0,INDIRECT(ADDRESS($H56,38))="UL"),INDIRECT(ADDRESS($H56,COLUMN())),0),0),IF($I56&gt;0,IF(AND(INDIRECT(ADDRESS($I56,44))=0,INDIRECT(ADDRESS($I56,38))="UL"),INDIRECT(ADDRESS($I56,COLUMN())),0),0),IF($J56&gt;0,IF(AND(INDIRECT(ADDRESS($J56,44))=0,INDIRECT(ADDRESS($J56,38))="UL"),INDIRECT(ADDRESS($J56,COLUMN())),0),0),IF($K56&gt;0,IF(AND(INDIRECT(ADDRESS($K56,44))=0,INDIRECT(ADDRESS($K56,38))="UL"),INDIRECT(ADDRESS($K56,COLUMN())),0),0),IF($L56&gt;0,IF(AND(INDIRECT(ADDRESS($L56,44))=0,INDIRECT(ADDRESS($L56,38))="UL"),INDIRECT(ADDRESS($L56,COLUMN())),0),0),IF($M56&gt;0,IF(AND(INDIRECT(ADDRESS($M56,44))=0,INDIRECT(ADDRESS($M56,38))="UL"),INDIRECT(ADDRESS($M56,COLUMN())),0),0))</f>
        <v>0.21975308641975305</v>
      </c>
      <c r="BC56" s="58" cm="1">
        <f t="array" aca="1" ref="BC56" ca="1">SUM(IF($C56&gt;0,IF(AND(INDIRECT(ADDRESS($C56,44))=0,INDIRECT(ADDRESS($C56,38))="UL"),INDIRECT(ADDRESS($C56,COLUMN())),0),0),IF($D56&gt;0,IF(AND(INDIRECT(ADDRESS($D56,44))=0,INDIRECT(ADDRESS($D56,38))="UL"),INDIRECT(ADDRESS($D56,COLUMN())),0),0),IF($E56&gt;0,IF(AND(INDIRECT(ADDRESS($E56,44))=0,INDIRECT(ADDRESS($E56,38))="UL"),INDIRECT(ADDRESS($E56,COLUMN())),0),0),IF($F56&gt;0,IF(AND(INDIRECT(ADDRESS($F56,44))=0,INDIRECT(ADDRESS($F56,38))="UL"),INDIRECT(ADDRESS($F56,COLUMN())),0),0),IF($G56&gt;0,IF(AND(INDIRECT(ADDRESS($G56,44))=0,INDIRECT(ADDRESS($G56,38))="UL"),INDIRECT(ADDRESS($G56,COLUMN())),0),0),IF($H56&gt;0,IF(AND(INDIRECT(ADDRESS($H56,44))=0,INDIRECT(ADDRESS($H56,38))="UL"),INDIRECT(ADDRESS($H56,COLUMN())),0),0),IF($I56&gt;0,IF(AND(INDIRECT(ADDRESS($I56,44))=0,INDIRECT(ADDRESS($I56,38))="UL"),INDIRECT(ADDRESS($I56,COLUMN())),0),0),IF($J56&gt;0,IF(AND(INDIRECT(ADDRESS($J56,44))=0,INDIRECT(ADDRESS($J56,38))="UL"),INDIRECT(ADDRESS($J56,COLUMN())),0),0),IF($K56&gt;0,IF(AND(INDIRECT(ADDRESS($K56,44))=0,INDIRECT(ADDRESS($K56,38))="UL"),INDIRECT(ADDRESS($K56,COLUMN())),0),0),IF($L56&gt;0,IF(AND(INDIRECT(ADDRESS($L56,44))=0,INDIRECT(ADDRESS($L56,38))="UL"),INDIRECT(ADDRESS($L56,COLUMN())),0),0),IF($M56&gt;0,IF(AND(INDIRECT(ADDRESS($M56,44))=0,INDIRECT(ADDRESS($M56,38))="UL"),INDIRECT(ADDRESS($M56,COLUMN())),0),0))</f>
        <v>0.29664902998236331</v>
      </c>
      <c r="BD56" s="58" cm="1">
        <f t="array" aca="1" ref="BD56" ca="1">SUM(IF($C56&gt;0,IF(AND(INDIRECT(ADDRESS($C56,44))=0,INDIRECT(ADDRESS($C56,38))="UL"),INDIRECT(ADDRESS($C56,COLUMN())),0),0),IF($D56&gt;0,IF(AND(INDIRECT(ADDRESS($D56,44))=0,INDIRECT(ADDRESS($D56,38))="UL"),INDIRECT(ADDRESS($D56,COLUMN())),0),0),IF($E56&gt;0,IF(AND(INDIRECT(ADDRESS($E56,44))=0,INDIRECT(ADDRESS($E56,38))="UL"),INDIRECT(ADDRESS($E56,COLUMN())),0),0),IF($F56&gt;0,IF(AND(INDIRECT(ADDRESS($F56,44))=0,INDIRECT(ADDRESS($F56,38))="UL"),INDIRECT(ADDRESS($F56,COLUMN())),0),0),IF($G56&gt;0,IF(AND(INDIRECT(ADDRESS($G56,44))=0,INDIRECT(ADDRESS($G56,38))="UL"),INDIRECT(ADDRESS($G56,COLUMN())),0),0),IF($H56&gt;0,IF(AND(INDIRECT(ADDRESS($H56,44))=0,INDIRECT(ADDRESS($H56,38))="UL"),INDIRECT(ADDRESS($H56,COLUMN())),0),0),IF($I56&gt;0,IF(AND(INDIRECT(ADDRESS($I56,44))=0,INDIRECT(ADDRESS($I56,38))="UL"),INDIRECT(ADDRESS($I56,COLUMN())),0),0),IF($J56&gt;0,IF(AND(INDIRECT(ADDRESS($J56,44))=0,INDIRECT(ADDRESS($J56,38))="UL"),INDIRECT(ADDRESS($J56,COLUMN())),0),0),IF($K56&gt;0,IF(AND(INDIRECT(ADDRESS($K56,44))=0,INDIRECT(ADDRESS($K56,38))="UL"),INDIRECT(ADDRESS($K56,COLUMN())),0),0),IF($L56&gt;0,IF(AND(INDIRECT(ADDRESS($L56,44))=0,INDIRECT(ADDRESS($L56,38))="UL"),INDIRECT(ADDRESS($L56,COLUMN())),0),0),IF($M56&gt;0,IF(AND(INDIRECT(ADDRESS($M56,44))=0,INDIRECT(ADDRESS($M56,38))="UL"),INDIRECT(ADDRESS($M56,COLUMN())),0),0))</f>
        <v>0.4814814814814814</v>
      </c>
      <c r="BE56" s="57">
        <f t="shared" ca="1" si="21"/>
        <v>0.29664902998236331</v>
      </c>
      <c r="BF56" s="57" cm="1">
        <f t="array" aca="1" ref="BF56" ca="1">SUM(IF($C56&gt;0,IF(INDIRECT(ADDRESS($C56,45))=1,INDIRECT(ADDRESS($C56,52))*INDIRECT(ADDRESS($C56,42))/5,0),0), IF($D56&gt;0,IF(INDIRECT(ADDRESS($D56,45))=1,INDIRECT(ADDRESS($D56,52))*INDIRECT(ADDRESS($D56,42))/5,0),0), IF($E56&gt;0,IF(INDIRECT(ADDRESS($E56,45))=1,INDIRECT(ADDRESS($E56,52))*INDIRECT(ADDRESS($E56,42))/5,0),0), IF($F56&gt;0,IF(INDIRECT(ADDRESS($F56,45))=1,INDIRECT(ADDRESS($F56,52))*INDIRECT(ADDRESS($F56,42))/5,0),0), IF($G56&gt;0,IF(INDIRECT(ADDRESS($G56,45))=1,INDIRECT(ADDRESS($G56,52))*INDIRECT(ADDRESS($G56,42))/5,0),0), IF($H56&gt;0,IF(INDIRECT(ADDRESS($H56,45))=1,INDIRECT(ADDRESS($H56,52))*INDIRECT(ADDRESS($H56,42))/5,0),0)
)*$BF$296/100</f>
        <v>0</v>
      </c>
      <c r="BG56" s="19">
        <v>1</v>
      </c>
      <c r="BH56" s="57" cm="1">
        <f t="array" aca="1" ref="BH56" ca="1">SUM(IF($C56&gt;0,IF(AND(INDIRECT(ADDRESS($C56,44))=0,INDIRECT(ADDRESS($C56,38))&lt;&gt;"UL"),INDIRECT(ADDRESS($C56,COLUMN()-12)),0),0), IF($D56&gt;0,IF(AND(INDIRECT(ADDRESS($D56,44))=0,INDIRECT(ADDRESS($D56,38))&lt;&gt;"UL"),INDIRECT(ADDRESS($D56,COLUMN()-12)),0),0), IF($E56&gt;0,IF(AND(INDIRECT(ADDRESS($E56,44))=0,INDIRECT(ADDRESS($E56,38))&lt;&gt;"UL"),INDIRECT(ADDRESS($E56,COLUMN()-12)),0),0), IF($F56&gt;0,IF(AND(INDIRECT(ADDRESS($F56,44))=0,INDIRECT(ADDRESS($F56,38))&lt;&gt;"UL"),INDIRECT(ADDRESS($F56,COLUMN()-12)),0),0), IF($G56&gt;0,IF(AND(INDIRECT(ADDRESS($G56,44))=0,INDIRECT(ADDRESS($G56,38))&lt;&gt;"UL"),INDIRECT(ADDRESS($G56,COLUMN()-12)),0),0), IF($H56&gt;0,IF(AND(INDIRECT(ADDRESS($H56,44))=0,INDIRECT(ADDRESS($H56,38))&lt;&gt;"UL"),INDIRECT(ADDRESS($H56,COLUMN()-12)),0),0), IF($I56&gt;0,IF(AND(INDIRECT(ADDRESS($I56,44))=0,INDIRECT(ADDRESS($I56,38))&lt;&gt;"UL"),INDIRECT(ADDRESS($I56,COLUMN()-12)),0),0), IF($J56&gt;0,IF(AND(INDIRECT(ADDRESS($J56,44))=0,INDIRECT(ADDRESS($J56,38))&lt;&gt;"UL"),INDIRECT(ADDRESS($J56,COLUMN()-12)),0),0), IF($K56&gt;0,IF(AND(INDIRECT(ADDRESS($K56,44))=0,INDIRECT(ADDRESS($K56,38))&lt;&gt;"UL"),INDIRECT(ADDRESS($K56,COLUMN()-12)),0),0), IF($L56&gt;0,IF(AND(INDIRECT(ADDRESS($L56,44))=0,INDIRECT(ADDRESS($L56,38))&lt;&gt;"UL"),INDIRECT(ADDRESS($L56,COLUMN()-12)),0),0), IF($M56&gt;0,IF(AND(INDIRECT(ADDRESS($M56,44))=0,INDIRECT(ADDRESS($M56,38))&lt;&gt;"UL"),INDIRECT(ADDRESS($M56,COLUMN()-12)),0),0))</f>
        <v>0</v>
      </c>
      <c r="BI56" s="57" cm="1">
        <f t="array" aca="1" ref="BI56" ca="1">SUM(IF($C56&gt;0,IF(AND(INDIRECT(ADDRESS($C56,44))=0,INDIRECT(ADDRESS($C56,38))&lt;&gt;"UL"),INDIRECT(ADDRESS($C56,COLUMN()-12)),0),0), IF($D56&gt;0,IF(AND(INDIRECT(ADDRESS($D56,44))=0,INDIRECT(ADDRESS($D56,38))&lt;&gt;"UL"),INDIRECT(ADDRESS($D56,COLUMN()-12)),0),0), IF($E56&gt;0,IF(AND(INDIRECT(ADDRESS($E56,44))=0,INDIRECT(ADDRESS($E56,38))&lt;&gt;"UL"),INDIRECT(ADDRESS($E56,COLUMN()-12)),0),0), IF($F56&gt;0,IF(AND(INDIRECT(ADDRESS($F56,44))=0,INDIRECT(ADDRESS($F56,38))&lt;&gt;"UL"),INDIRECT(ADDRESS($F56,COLUMN()-12)),0),0), IF($G56&gt;0,IF(AND(INDIRECT(ADDRESS($G56,44))=0,INDIRECT(ADDRESS($G56,38))&lt;&gt;"UL"),INDIRECT(ADDRESS($G56,COLUMN()-12)),0),0), IF($H56&gt;0,IF(AND(INDIRECT(ADDRESS($H56,44))=0,INDIRECT(ADDRESS($H56,38))&lt;&gt;"UL"),INDIRECT(ADDRESS($H56,COLUMN()-12)),0),0), IF($I56&gt;0,IF(AND(INDIRECT(ADDRESS($I56,44))=0,INDIRECT(ADDRESS($I56,38))&lt;&gt;"UL"),INDIRECT(ADDRESS($I56,COLUMN()-12)),0),0), IF($J56&gt;0,IF(AND(INDIRECT(ADDRESS($J56,44))=0,INDIRECT(ADDRESS($J56,38))&lt;&gt;"UL"),INDIRECT(ADDRESS($J56,COLUMN()-12)),0),0), IF($K56&gt;0,IF(AND(INDIRECT(ADDRESS($K56,44))=0,INDIRECT(ADDRESS($K56,38))&lt;&gt;"UL"),INDIRECT(ADDRESS($K56,COLUMN()-12)),0),0), IF($L56&gt;0,IF(AND(INDIRECT(ADDRESS($L56,44))=0,INDIRECT(ADDRESS($L56,38))&lt;&gt;"UL"),INDIRECT(ADDRESS($L56,COLUMN()-12)),0),0), IF($M56&gt;0,IF(AND(INDIRECT(ADDRESS($M56,44))=0,INDIRECT(ADDRESS($M56,38))&lt;&gt;"UL"),INDIRECT(ADDRESS($M56,COLUMN()-12)),0),0))</f>
        <v>0.55555555555555547</v>
      </c>
      <c r="BJ56" s="57" cm="1">
        <f t="array" aca="1" ref="BJ56" ca="1">SUM(IF($C56&gt;0,IF(AND(INDIRECT(ADDRESS($C56,44))=0,INDIRECT(ADDRESS($C56,38))&lt;&gt;"UL"),INDIRECT(ADDRESS($C56,COLUMN()-12)),0),0), IF($D56&gt;0,IF(AND(INDIRECT(ADDRESS($D56,44))=0,INDIRECT(ADDRESS($D56,38))&lt;&gt;"UL"),INDIRECT(ADDRESS($D56,COLUMN()-12)),0),0), IF($E56&gt;0,IF(AND(INDIRECT(ADDRESS($E56,44))=0,INDIRECT(ADDRESS($E56,38))&lt;&gt;"UL"),INDIRECT(ADDRESS($E56,COLUMN()-12)),0),0), IF($F56&gt;0,IF(AND(INDIRECT(ADDRESS($F56,44))=0,INDIRECT(ADDRESS($F56,38))&lt;&gt;"UL"),INDIRECT(ADDRESS($F56,COLUMN()-12)),0),0), IF($G56&gt;0,IF(AND(INDIRECT(ADDRESS($G56,44))=0,INDIRECT(ADDRESS($G56,38))&lt;&gt;"UL"),INDIRECT(ADDRESS($G56,COLUMN()-12)),0),0), IF($H56&gt;0,IF(AND(INDIRECT(ADDRESS($H56,44))=0,INDIRECT(ADDRESS($H56,38))&lt;&gt;"UL"),INDIRECT(ADDRESS($H56,COLUMN()-12)),0),0), IF($I56&gt;0,IF(AND(INDIRECT(ADDRESS($I56,44))=0,INDIRECT(ADDRESS($I56,38))&lt;&gt;"UL"),INDIRECT(ADDRESS($I56,COLUMN()-12)),0),0), IF($J56&gt;0,IF(AND(INDIRECT(ADDRESS($J56,44))=0,INDIRECT(ADDRESS($J56,38))&lt;&gt;"UL"),INDIRECT(ADDRESS($J56,COLUMN()-12)),0),0), IF($K56&gt;0,IF(AND(INDIRECT(ADDRESS($K56,44))=0,INDIRECT(ADDRESS($K56,38))&lt;&gt;"UL"),INDIRECT(ADDRESS($K56,COLUMN()-12)),0),0), IF($L56&gt;0,IF(AND(INDIRECT(ADDRESS($L56,44))=0,INDIRECT(ADDRESS($L56,38))&lt;&gt;"UL"),INDIRECT(ADDRESS($L56,COLUMN()-12)),0),0), IF($M56&gt;0,IF(AND(INDIRECT(ADDRESS($M56,44))=0,INDIRECT(ADDRESS($M56,38))&lt;&gt;"UL"),INDIRECT(ADDRESS($M56,COLUMN()-12)),0),0))</f>
        <v>0.55555555555555547</v>
      </c>
      <c r="BK56" s="57">
        <f t="shared" ca="1" si="32"/>
        <v>0.55555555555555547</v>
      </c>
      <c r="BL56" s="58">
        <f t="shared" ca="1" si="33"/>
        <v>0.37037037037037029</v>
      </c>
      <c r="BM56" s="57" cm="1">
        <f t="array" aca="1" ref="BM56" ca="1">SUM(IF($C56&gt;0,IF(AND(INDIRECT(ADDRESS($C56,44))=0,INDIRECT(ADDRESS($C56,38))&lt;&gt;"UL"),INDIRECT(ADDRESS($C56,COLUMN()-12)),0),0), IF($D56&gt;0,IF(AND(INDIRECT(ADDRESS($D56,44))=0,INDIRECT(ADDRESS($D56,38))&lt;&gt;"UL"),INDIRECT(ADDRESS($D56,COLUMN()-12)),0),0), IF($E56&gt;0,IF(AND(INDIRECT(ADDRESS($E56,44))=0,INDIRECT(ADDRESS($E56,38))&lt;&gt;"UL"),INDIRECT(ADDRESS($E56,COLUMN()-12)),0),0), IF($F56&gt;0,IF(AND(INDIRECT(ADDRESS($F56,44))=0,INDIRECT(ADDRESS($F56,38))&lt;&gt;"UL"),INDIRECT(ADDRESS($F56,COLUMN()-12)),0),0), IF($G56&gt;0,IF(AND(INDIRECT(ADDRESS($G56,44))=0,INDIRECT(ADDRESS($G56,38))&lt;&gt;"UL"),INDIRECT(ADDRESS($G56,COLUMN()-12)),0),0), IF($H56&gt;0,IF(AND(INDIRECT(ADDRESS($H56,44))=0,INDIRECT(ADDRESS($H56,38))&lt;&gt;"UL"),INDIRECT(ADDRESS($H56,COLUMN()-12)),0),0), IF($I56&gt;0,IF(AND(INDIRECT(ADDRESS($I56,44))=0,INDIRECT(ADDRESS($I56,38))&lt;&gt;"UL"),INDIRECT(ADDRESS($I56,COLUMN()-12)),0),0), IF($J56&gt;0,IF(AND(INDIRECT(ADDRESS($J56,44))=0,INDIRECT(ADDRESS($J56,38))&lt;&gt;"UL"),INDIRECT(ADDRESS($J56,COLUMN()-12)),0),0), IF($K56&gt;0,IF(AND(INDIRECT(ADDRESS($K56,44))=0,INDIRECT(ADDRESS($K56,38))&lt;&gt;"UL"),INDIRECT(ADDRESS($K56,COLUMN()-11)),0),0), IF($L56&gt;0,IF(AND(INDIRECT(ADDRESS($L56,44))=0,INDIRECT(ADDRESS($L56,38))&lt;&gt;"UL"),INDIRECT(ADDRESS($L56,COLUMN()-11)),0),0), IF($M56&gt;0,IF(AND(INDIRECT(ADDRESS($M56,44))=0,INDIRECT(ADDRESS($M56,38))&lt;&gt;"UL"),INDIRECT(ADDRESS($M56,COLUMN()-11)),0),0))</f>
        <v>0.22222222222222218</v>
      </c>
      <c r="BN56" s="57" cm="1">
        <f t="array" aca="1" ref="BN56" ca="1">SUM(IF($C56&gt;0,IF(AND(INDIRECT(ADDRESS($C56,44))=0,INDIRECT(ADDRESS($C56,38))&lt;&gt;"UL"),INDIRECT(ADDRESS($C56,COLUMN()-12)),0),0), IF($D56&gt;0,IF(AND(INDIRECT(ADDRESS($D56,44))=0,INDIRECT(ADDRESS($D56,38))&lt;&gt;"UL"),INDIRECT(ADDRESS($D56,COLUMN()-12)),0),0), IF($E56&gt;0,IF(AND(INDIRECT(ADDRESS($E56,44))=0,INDIRECT(ADDRESS($E56,38))&lt;&gt;"UL"),INDIRECT(ADDRESS($E56,COLUMN()-12)),0),0), IF($F56&gt;0,IF(AND(INDIRECT(ADDRESS($F56,44))=0,INDIRECT(ADDRESS($F56,38))&lt;&gt;"UL"),INDIRECT(ADDRESS($F56,COLUMN()-12)),0),0), IF($G56&gt;0,IF(AND(INDIRECT(ADDRESS($G56,44))=0,INDIRECT(ADDRESS($G56,38))&lt;&gt;"UL"),INDIRECT(ADDRESS($G56,COLUMN()-12)),0),0), IF($H56&gt;0,IF(AND(INDIRECT(ADDRESS($H56,44))=0,INDIRECT(ADDRESS($H56,38))&lt;&gt;"UL"),INDIRECT(ADDRESS($H56,COLUMN()-12)),0),0), IF($I56&gt;0,IF(AND(INDIRECT(ADDRESS($I56,44))=0,INDIRECT(ADDRESS($I56,38))&lt;&gt;"UL"),INDIRECT(ADDRESS($I56,COLUMN()-12)),0),0), IF($J56&gt;0,IF(AND(INDIRECT(ADDRESS($J56,44))=0,INDIRECT(ADDRESS($J56,38))&lt;&gt;"UL"),INDIRECT(ADDRESS($J56,COLUMN()-12)),0),0), IF($K56&gt;0,IF(AND(INDIRECT(ADDRESS($K56,44))=0,INDIRECT(ADDRESS($K56,38))&lt;&gt;"UL"),INDIRECT(ADDRESS($K56,COLUMN()-11)),0),0), IF($L56&gt;0,IF(AND(INDIRECT(ADDRESS($L56,44))=0,INDIRECT(ADDRESS($L56,38))&lt;&gt;"UL"),INDIRECT(ADDRESS($L56,COLUMN()-11)),0),0), IF($M56&gt;0,IF(AND(INDIRECT(ADDRESS($M56,44))=0,INDIRECT(ADDRESS($M56,38))&lt;&gt;"UL"),INDIRECT(ADDRESS($M56,COLUMN()-11)),0),0))</f>
        <v>7.4074074074074056E-2</v>
      </c>
      <c r="BO56" s="57" cm="1">
        <f t="array" aca="1" ref="BO56" ca="1">SUM(IF($C56&gt;0,IF(AND(INDIRECT(ADDRESS($C56,44))=0,INDIRECT(ADDRESS($C56,38))&lt;&gt;"UL"),INDIRECT(ADDRESS($C56,COLUMN()-12)),0),0), IF($D56&gt;0,IF(AND(INDIRECT(ADDRESS($D56,44))=0,INDIRECT(ADDRESS($D56,38))&lt;&gt;"UL"),INDIRECT(ADDRESS($D56,COLUMN()-12)),0),0), IF($E56&gt;0,IF(AND(INDIRECT(ADDRESS($E56,44))=0,INDIRECT(ADDRESS($E56,38))&lt;&gt;"UL"),INDIRECT(ADDRESS($E56,COLUMN()-12)),0),0), IF($F56&gt;0,IF(AND(INDIRECT(ADDRESS($F56,44))=0,INDIRECT(ADDRESS($F56,38))&lt;&gt;"UL"),INDIRECT(ADDRESS($F56,COLUMN()-12)),0),0), IF($G56&gt;0,IF(AND(INDIRECT(ADDRESS($G56,44))=0,INDIRECT(ADDRESS($G56,38))&lt;&gt;"UL"),INDIRECT(ADDRESS($G56,COLUMN()-12)),0),0), IF($H56&gt;0,IF(AND(INDIRECT(ADDRESS($H56,44))=0,INDIRECT(ADDRESS($H56,38))&lt;&gt;"UL"),INDIRECT(ADDRESS($H56,COLUMN()-12)),0),0), IF($I56&gt;0,IF(AND(INDIRECT(ADDRESS($I56,44))=0,INDIRECT(ADDRESS($I56,38))&lt;&gt;"UL"),INDIRECT(ADDRESS($I56,COLUMN()-12)),0),0), IF($J56&gt;0,IF(AND(INDIRECT(ADDRESS($J56,44))=0,INDIRECT(ADDRESS($J56,38))&lt;&gt;"UL"),INDIRECT(ADDRESS($J56,COLUMN()-12)),0),0), IF($K56&gt;0,IF(AND(INDIRECT(ADDRESS($K56,44))=0,INDIRECT(ADDRESS($K56,38))&lt;&gt;"UL"),INDIRECT(ADDRESS($K56,COLUMN()-11)),0),0), IF($L56&gt;0,IF(AND(INDIRECT(ADDRESS($L56,44))=0,INDIRECT(ADDRESS($L56,38))&lt;&gt;"UL"),INDIRECT(ADDRESS($L56,COLUMN()-11)),0),0), IF($M56&gt;0,IF(AND(INDIRECT(ADDRESS($M56,44))=0,INDIRECT(ADDRESS($M56,38))&lt;&gt;"UL"),INDIRECT(ADDRESS($M56,COLUMN()-11)),0),0))</f>
        <v>0.14814814814814811</v>
      </c>
      <c r="BP56" s="57" cm="1">
        <f t="array" aca="1" ref="BP56" ca="1">SUM(IF($C56&gt;0,IF(AND(INDIRECT(ADDRESS($C56,44))=0,INDIRECT(ADDRESS($C56,38))&lt;&gt;"UL"),INDIRECT(ADDRESS($C56,COLUMN()-12)),0),0), IF($D56&gt;0,IF(AND(INDIRECT(ADDRESS($D56,44))=0,INDIRECT(ADDRESS($D56,38))&lt;&gt;"UL"),INDIRECT(ADDRESS($D56,COLUMN()-12)),0),0), IF($E56&gt;0,IF(AND(INDIRECT(ADDRESS($E56,44))=0,INDIRECT(ADDRESS($E56,38))&lt;&gt;"UL"),INDIRECT(ADDRESS($E56,COLUMN()-12)),0),0), IF($F56&gt;0,IF(AND(INDIRECT(ADDRESS($F56,44))=0,INDIRECT(ADDRESS($F56,38))&lt;&gt;"UL"),INDIRECT(ADDRESS($F56,COLUMN()-12)),0),0), IF($G56&gt;0,IF(AND(INDIRECT(ADDRESS($G56,44))=0,INDIRECT(ADDRESS($G56,38))&lt;&gt;"UL"),INDIRECT(ADDRESS($G56,COLUMN()-12)),0),0), IF($H56&gt;0,IF(AND(INDIRECT(ADDRESS($H56,44))=0,INDIRECT(ADDRESS($H56,38))&lt;&gt;"UL"),INDIRECT(ADDRESS($H56,COLUMN()-12)),0),0), IF($I56&gt;0,IF(AND(INDIRECT(ADDRESS($I56,44))=0,INDIRECT(ADDRESS($I56,38))&lt;&gt;"UL"),INDIRECT(ADDRESS($I56,COLUMN()-12)),0),0), IF($J56&gt;0,IF(AND(INDIRECT(ADDRESS($J56,44))=0,INDIRECT(ADDRESS($J56,38))&lt;&gt;"UL"),INDIRECT(ADDRESS($J56,COLUMN()-12)),0),0), IF($K56&gt;0,IF(AND(INDIRECT(ADDRESS($K56,44))=0,INDIRECT(ADDRESS($K56,38))&lt;&gt;"UL"),INDIRECT(ADDRESS($K56,COLUMN()-11)),0),0), IF($L56&gt;0,IF(AND(INDIRECT(ADDRESS($L56,44))=0,INDIRECT(ADDRESS($L56,38))&lt;&gt;"UL"),INDIRECT(ADDRESS($L56,COLUMN()-11)),0),0), IF($M56&gt;0,IF(AND(INDIRECT(ADDRESS($M56,44))=0,INDIRECT(ADDRESS($M56,38))&lt;&gt;"UL"),INDIRECT(ADDRESS($M56,COLUMN()-11)),0),0))</f>
        <v>0.14814814814814811</v>
      </c>
      <c r="BQ56" s="57">
        <f t="shared" ca="1" si="34"/>
        <v>0.14814814814814811</v>
      </c>
      <c r="BR56" s="161">
        <f t="shared" ca="1" si="22"/>
        <v>74.503762606263223</v>
      </c>
      <c r="BS56" s="59"/>
      <c r="BT56" s="56">
        <f t="shared" ca="1" si="23"/>
        <v>2.7495339496996696</v>
      </c>
      <c r="BU56" s="64">
        <f t="shared" ca="1" si="24"/>
        <v>9.4811515506885158E-2</v>
      </c>
      <c r="BV56" s="57" t="s">
        <v>34</v>
      </c>
      <c r="BW56" s="57" cm="1">
        <f t="array" aca="1" ref="BW56" ca="1">SUM(IF($C56&gt;0,IF(AND(INDIRECT(ADDRESS($C56,44))=0,INDIRECT(ADDRESS($C56,38))="UL",ISERROR(SEARCH("Rear",INDIRECT(ADDRESS($C56,33)))),ISERROR(SEARCH("Side",INDIRECT(ADDRESS($C56,33))))),INDIRECT(ADDRESS($C56,COLUMN())),0),0),IF($D56&gt;0,IF(AND(INDIRECT(ADDRESS($D56,44))=0,INDIRECT(ADDRESS($D56,38))="UL",ISERROR(SEARCH("Rear",INDIRECT(ADDRESS($D56,33)))),ISERROR(SEARCH("Side",INDIRECT(ADDRESS($D56,33))))),INDIRECT(ADDRESS($D56,COLUMN())),0),0),IF($E56&gt;0,IF(AND(INDIRECT(ADDRESS($E56,44))=0,INDIRECT(ADDRESS($E56,38))="UL",ISERROR(SEARCH("Rear",INDIRECT(ADDRESS($E56,33)))),ISERROR(SEARCH("Side",INDIRECT(ADDRESS($E56,33))))),INDIRECT(ADDRESS($E56,COLUMN())),0),0),IF($F56&gt;0,IF(AND(INDIRECT(ADDRESS($F56,44))=0,INDIRECT(ADDRESS($F56,38))="UL",ISERROR(SEARCH("Rear",INDIRECT(ADDRESS($F56,33)))),ISERROR(SEARCH("Side",INDIRECT(ADDRESS($F56,33))))),INDIRECT(ADDRESS($F56,COLUMN())),0),0),IF($G56&gt;0,IF(AND(INDIRECT(ADDRESS($G56,44))=0,INDIRECT(ADDRESS($G56,38))="UL",ISERROR(SEARCH("Rear",INDIRECT(ADDRESS($G56,33)))),ISERROR(SEARCH("Side",INDIRECT(ADDRESS($G56,33))))),INDIRECT(ADDRESS($G56,COLUMN())),0),0),IF($H56&gt;0,IF(AND(INDIRECT(ADDRESS($H56,44))=0,INDIRECT(ADDRESS($H56,38))="UL",ISERROR(SEARCH("Rear",INDIRECT(ADDRESS($H56,33)))),ISERROR(SEARCH("Side",INDIRECT(ADDRESS($H56,33))))),INDIRECT(ADDRESS($H56,COLUMN())),0),0),IF($I56&gt;0,IF(AND(INDIRECT(ADDRESS($I56,44))=0,INDIRECT(ADDRESS($I56,38))="UL",ISERROR(SEARCH("Rear",INDIRECT(ADDRESS($I56,33)))),ISERROR(SEARCH("Side",INDIRECT(ADDRESS($I56,33))))),INDIRECT(ADDRESS($I56,COLUMN())),0),0),IF($J56&gt;0,IF(AND(INDIRECT(ADDRESS($J56,44))=0,INDIRECT(ADDRESS($J56,38))="UL",ISERROR(SEARCH("Rear",INDIRECT(ADDRESS($J56,33)))),ISERROR(SEARCH("Side",INDIRECT(ADDRESS($J56,33))))),INDIRECT(ADDRESS($J56,COLUMN())),0),0),IF($K56&gt;0,IF(AND(INDIRECT(ADDRESS($K56,44))=0,INDIRECT(ADDRESS($K56,38))="UL",ISERROR(SEARCH("Rear",INDIRECT(ADDRESS($K56,33)))),ISERROR(SEARCH("Side",INDIRECT(ADDRESS($K56,33))))),INDIRECT(ADDRESS($K56,COLUMN())),0),0),IF($L56&gt;0,IF(AND(INDIRECT(ADDRESS($L56,44))=0,INDIRECT(ADDRESS($L56,38))="UL",ISERROR(SEARCH("Rear",INDIRECT(ADDRESS($L56,33)))),ISERROR(SEARCH("Side",INDIRECT(ADDRESS($L56,33))))),INDIRECT(ADDRESS($L56,COLUMN())),0),0),IF($M56&gt;0,IF(AND(INDIRECT(ADDRESS($M56,44))=0,INDIRECT(ADDRESS($M56,38))="UL",ISERROR(SEARCH("Rear",INDIRECT(ADDRESS($M56,33)))),ISERROR(SEARCH("Side",INDIRECT(ADDRESS($M56,33))))),INDIRECT(ADDRESS($M56,COLUMN())),0),0))</f>
        <v>0.88888888888888884</v>
      </c>
      <c r="BX56" s="57">
        <f t="shared" ca="1" si="25"/>
        <v>0.88888888888888884</v>
      </c>
      <c r="BY56" s="57" cm="1">
        <f t="array" aca="1" ref="BY56" ca="1">SUM(IF($C56&gt;0,IF(AND(INDIRECT(ADDRESS($C56,44))=0,INDIRECT(ADDRESS($C56,38))="UL"),INDIRECT(ADDRESS($C56,COLUMN())),0),0),IF($D56&gt;0,IF(AND(INDIRECT(ADDRESS($D56,44))=0,INDIRECT(ADDRESS($D56,38))="UL"),INDIRECT(ADDRESS($D56,COLUMN())),0),0),IF($E56&gt;0,IF(AND(INDIRECT(ADDRESS($E56,44))=0,INDIRECT(ADDRESS($E56,38))="UL"),INDIRECT(ADDRESS($E56,COLUMN())),0),0),IF($F56&gt;0,IF(AND(INDIRECT(ADDRESS($F56,44))=0,INDIRECT(ADDRESS($F56,38))="UL"),INDIRECT(ADDRESS($F56,COLUMN())),0),0),IF($G56&gt;0,IF(AND(INDIRECT(ADDRESS($G56,44))=0,INDIRECT(ADDRESS($G56,38))="UL"),INDIRECT(ADDRESS($G56,COLUMN())),0),0),IF($H56&gt;0,IF(AND(INDIRECT(ADDRESS($H56,44))=0,INDIRECT(ADDRESS($H56,38))="UL"),INDIRECT(ADDRESS($H56,COLUMN())),0),0),IF($I56&gt;0,IF(AND(INDIRECT(ADDRESS($I56,44))=0,INDIRECT(ADDRESS($I56,38))="UL"),INDIRECT(ADDRESS($I56,COLUMN())),0),0),IF($J56&gt;0,IF(AND(INDIRECT(ADDRESS($J56,44))=0,INDIRECT(ADDRESS($J56,38))="UL"),INDIRECT(ADDRESS($J56,COLUMN())),0),0),IF($K56&gt;0,IF(AND(INDIRECT(ADDRESS($K56,44))=0,INDIRECT(ADDRESS($K56,38))="UL"),INDIRECT(ADDRESS($K56,COLUMN())),0),0),IF($L56&gt;0,IF(AND(INDIRECT(ADDRESS($L56,44))=0,INDIRECT(ADDRESS($L56,38))="UL"),INDIRECT(ADDRESS($L56,COLUMN())),0),0),IF($M56&gt;0,IF(AND(INDIRECT(ADDRESS($M56,44))=0,INDIRECT(ADDRESS($M56,38))="UL"),INDIRECT(ADDRESS($M56,COLUMN())),0),0))</f>
        <v>0.30452674897119342</v>
      </c>
      <c r="BZ56" s="57" cm="1">
        <f t="array" aca="1" ref="BZ56" ca="1">SUM(IF($C56&gt;0,IF(AND(INDIRECT(ADDRESS($C56,44))=0,INDIRECT(ADDRESS($C56,38))="UL"),INDIRECT(ADDRESS($C56,COLUMN())),0),0),IF($D56&gt;0,IF(AND(INDIRECT(ADDRESS($D56,44))=0,INDIRECT(ADDRESS($D56,38))="UL"),INDIRECT(ADDRESS($D56,COLUMN())),0),0),IF($E56&gt;0,IF(AND(INDIRECT(ADDRESS($E56,44))=0,INDIRECT(ADDRESS($E56,38))="UL"),INDIRECT(ADDRESS($E56,COLUMN())),0),0),IF($F56&gt;0,IF(AND(INDIRECT(ADDRESS($F56,44))=0,INDIRECT(ADDRESS($F56,38))="UL"),INDIRECT(ADDRESS($F56,COLUMN())),0),0),IF($G56&gt;0,IF(AND(INDIRECT(ADDRESS($G56,44))=0,INDIRECT(ADDRESS($G56,38))="UL"),INDIRECT(ADDRESS($G56,COLUMN())),0),0),IF($H56&gt;0,IF(AND(INDIRECT(ADDRESS($H56,44))=0,INDIRECT(ADDRESS($H56,38))="UL"),INDIRECT(ADDRESS($H56,COLUMN())),0),0),IF($I56&gt;0,IF(AND(INDIRECT(ADDRESS($I56,44))=0,INDIRECT(ADDRESS($I56,38))="UL"),INDIRECT(ADDRESS($I56,COLUMN())),0),0),IF($J56&gt;0,IF(AND(INDIRECT(ADDRESS($J56,44))=0,INDIRECT(ADDRESS($J56,38))="UL"),INDIRECT(ADDRESS($J56,COLUMN())),0),0),IF($K56&gt;0,IF(AND(INDIRECT(ADDRESS($K56,44))=0,INDIRECT(ADDRESS($K56,38))="UL"),INDIRECT(ADDRESS($K56,COLUMN())),0),0),IF($L56&gt;0,IF(AND(INDIRECT(ADDRESS($L56,44))=0,INDIRECT(ADDRESS($L56,38))="UL"),INDIRECT(ADDRESS($L56,COLUMN())),0),0),IF($M56&gt;0,IF(AND(INDIRECT(ADDRESS($M56,44))=0,INDIRECT(ADDRESS($M56,38))="UL"),INDIRECT(ADDRESS($M56,COLUMN())),0),0))</f>
        <v>0.1213991769547325</v>
      </c>
      <c r="CA56" s="57">
        <f t="shared" ca="1" si="26"/>
        <v>0.1213991769547325</v>
      </c>
      <c r="CB56" s="57" cm="1">
        <f t="array" aca="1" ref="CB56" ca="1">SUM(IF($C56&gt;0,IF(AND(INDIRECT(ADDRESS($C56,44))=0,INDIRECT(ADDRESS($C56,38))&lt;&gt;"UL"),INDIRECT(ADDRESS($C56,COLUMN())),0),0),IF($D56&gt;0,IF(AND(INDIRECT(ADDRESS($D56,44))=0,INDIRECT(ADDRESS($D56,38))&lt;&gt;"UL"),INDIRECT(ADDRESS($D56,COLUMN())),0),0),IF($E56&gt;0,IF(AND(INDIRECT(ADDRESS($E56,44))=0,INDIRECT(ADDRESS($E56,38))&lt;&gt;"UL"),INDIRECT(ADDRESS($E56,COLUMN())),0),0),IF($F56&gt;0,IF(AND(INDIRECT(ADDRESS($F56,44))=0,INDIRECT(ADDRESS($F56,38))&lt;&gt;"UL"),INDIRECT(ADDRESS($F56,COLUMN())),0),0),IF($G56&gt;0,IF(AND(INDIRECT(ADDRESS($G56,44))=0,INDIRECT(ADDRESS($G56,38))&lt;&gt;"UL"),INDIRECT(ADDRESS($G56,COLUMN())),0),0),IF($H56&gt;0,IF(AND(INDIRECT(ADDRESS($H56,44))=0,INDIRECT(ADDRESS($H56,38))&lt;&gt;"UL"),INDIRECT(ADDRESS($H56,COLUMN())),0),0),IF($I56&gt;0,IF(AND(INDIRECT(ADDRESS($I56,44))=0,INDIRECT(ADDRESS($I56,38))&lt;&gt;"UL"),INDIRECT(ADDRESS($I56,COLUMN())),0),0),IF($J56&gt;0,IF(AND(INDIRECT(ADDRESS($J56,44))=0,INDIRECT(ADDRESS($J56,38))&lt;&gt;"UL"),INDIRECT(ADDRESS($J56,COLUMN())),0),0),IF($K56&gt;0,IF(AND(INDIRECT(ADDRESS($K56,44))=0,INDIRECT(ADDRESS($K56,38))&lt;&gt;"UL"),INDIRECT(ADDRESS($K56,COLUMN())),0),0),IF($L56&gt;0,IF(AND(INDIRECT(ADDRESS($L56,44))=0,INDIRECT(ADDRESS($L56,38))&lt;&gt;"UL"),INDIRECT(ADDRESS($L56,COLUMN())),0),0),IF($M56&gt;0,IF(AND(INDIRECT(ADDRESS($M56,44))=0,INDIRECT(ADDRESS($M56,38))&lt;&gt;"UL"),INDIRECT(ADDRESS($M56,COLUMN())),0),0))</f>
        <v>0.27777777777777773</v>
      </c>
      <c r="CC56" s="57">
        <f t="shared" ca="1" si="27"/>
        <v>0.27777777777777773</v>
      </c>
      <c r="CD56" s="57" cm="1">
        <f t="array" aca="1" ref="CD56" ca="1">SUM(IF($C56&gt;0,IF(AND(INDIRECT(ADDRESS($C56,44))=0,INDIRECT(ADDRESS($C56,38))&lt;&gt;"UL"),INDIRECT(ADDRESS($C56,COLUMN())),0),0),IF($D56&gt;0,IF(AND(INDIRECT(ADDRESS($D56,44))=0,INDIRECT(ADDRESS($D56,38))&lt;&gt;"UL"),INDIRECT(ADDRESS($D56,COLUMN())),0),0),IF($E56&gt;0,IF(AND(INDIRECT(ADDRESS($E56,44))=0,INDIRECT(ADDRESS($E56,38))&lt;&gt;"UL"),INDIRECT(ADDRESS($E56,COLUMN())),0),0),IF($F56&gt;0,IF(AND(INDIRECT(ADDRESS($F56,44))=0,INDIRECT(ADDRESS($F56,38))&lt;&gt;"UL"),INDIRECT(ADDRESS($F56,COLUMN())),0),0),IF($G56&gt;0,IF(AND(INDIRECT(ADDRESS($G56,44))=0,INDIRECT(ADDRESS($G56,38))&lt;&gt;"UL"),INDIRECT(ADDRESS($G56,COLUMN())),0),0),IF($H56&gt;0,IF(AND(INDIRECT(ADDRESS($H56,44))=0,INDIRECT(ADDRESS($H56,38))&lt;&gt;"UL"),INDIRECT(ADDRESS($H56,COLUMN())),0),0),IF($I56&gt;0,IF(AND(INDIRECT(ADDRESS($I56,44))=0,INDIRECT(ADDRESS($I56,38))&lt;&gt;"UL"),INDIRECT(ADDRESS($I56,COLUMN())),0),0),IF($J56&gt;0,IF(AND(INDIRECT(ADDRESS($J56,44))=0,INDIRECT(ADDRESS($J56,38))&lt;&gt;"UL"),INDIRECT(ADDRESS($J56,COLUMN())),0),0),IF($K56&gt;0,IF(AND(INDIRECT(ADDRESS($K56,44))=0,INDIRECT(ADDRESS($K56,38))&lt;&gt;"UL"),INDIRECT(ADDRESS($K56,COLUMN())),0),0),IF($L56&gt;0,IF(AND(INDIRECT(ADDRESS($L56,44))=0,INDIRECT(ADDRESS($L56,38))&lt;&gt;"UL"),INDIRECT(ADDRESS($L56,COLUMN())),0),0),IF($M56&gt;0,IF(AND(INDIRECT(ADDRESS($M56,44))=0,INDIRECT(ADDRESS($M56,38))&lt;&gt;"UL"),INDIRECT(ADDRESS($M56,COLUMN())),0),0))</f>
        <v>9.2592592592592574E-2</v>
      </c>
      <c r="CE56" s="57" cm="1">
        <f t="array" aca="1" ref="CE56" ca="1">SUM(IF($C56&gt;0,IF(AND(INDIRECT(ADDRESS($C56,44))=0,INDIRECT(ADDRESS($C56,38))&lt;&gt;"UL"),INDIRECT(ADDRESS($C56,COLUMN())),0),0),IF($D56&gt;0,IF(AND(INDIRECT(ADDRESS($D56,44))=0,INDIRECT(ADDRESS($D56,38))&lt;&gt;"UL"),INDIRECT(ADDRESS($D56,COLUMN())),0),0),IF($E56&gt;0,IF(AND(INDIRECT(ADDRESS($E56,44))=0,INDIRECT(ADDRESS($E56,38))&lt;&gt;"UL"),INDIRECT(ADDRESS($E56,COLUMN())),0),0),IF($F56&gt;0,IF(AND(INDIRECT(ADDRESS($F56,44))=0,INDIRECT(ADDRESS($F56,38))&lt;&gt;"UL"),INDIRECT(ADDRESS($F56,COLUMN())),0),0),IF($G56&gt;0,IF(AND(INDIRECT(ADDRESS($G56,44))=0,INDIRECT(ADDRESS($G56,38))&lt;&gt;"UL"),INDIRECT(ADDRESS($G56,COLUMN())),0),0),IF($H56&gt;0,IF(AND(INDIRECT(ADDRESS($H56,44))=0,INDIRECT(ADDRESS($H56,38))&lt;&gt;"UL"),INDIRECT(ADDRESS($H56,COLUMN())),0),0),IF($I56&gt;0,IF(AND(INDIRECT(ADDRESS($I56,44))=0,INDIRECT(ADDRESS($I56,38))&lt;&gt;"UL"),INDIRECT(ADDRESS($I56,COLUMN())),0),0),IF($J56&gt;0,IF(AND(INDIRECT(ADDRESS($J56,44))=0,INDIRECT(ADDRESS($J56,38))&lt;&gt;"UL"),INDIRECT(ADDRESS($J56,COLUMN())),0),0),IF($K56&gt;0,IF(AND(INDIRECT(ADDRESS($K56,44))=0,INDIRECT(ADDRESS($K56,38))&lt;&gt;"UL"),INDIRECT(ADDRESS($K56,COLUMN())),0),0),IF($L56&gt;0,IF(AND(INDIRECT(ADDRESS($L56,44))=0,INDIRECT(ADDRESS($L56,38))&lt;&gt;"UL"),INDIRECT(ADDRESS($L56,COLUMN())),0),0),IF($M56&gt;0,IF(AND(INDIRECT(ADDRESS($M56,44))=0,INDIRECT(ADDRESS($M56,38))&lt;&gt;"UL"),INDIRECT(ADDRESS($M56,COLUMN())),0),0))</f>
        <v>0</v>
      </c>
      <c r="CF56" s="57">
        <f t="shared" ca="1" si="28"/>
        <v>0</v>
      </c>
      <c r="CG56" s="57">
        <f t="shared" ca="1" si="35"/>
        <v>1.5601390841192353</v>
      </c>
      <c r="CH56" s="57">
        <f t="shared" ca="1" si="29"/>
        <v>5.3797899452387422E-2</v>
      </c>
      <c r="CI56" s="19">
        <f t="shared" ca="1" si="30"/>
        <v>8.4405794375255176</v>
      </c>
      <c r="CJ56" s="19"/>
      <c r="CK56" s="57" cm="1">
        <f t="array" aca="1" ref="CK56" ca="1">IF(AU56="S", SUM(IF($C56&gt;0,IF(INDIRECT(ADDRESS($C56,43))&lt;&gt;1,INDIRECT(ADDRESS($C56,48)),0),0), IF($D56&gt;0,IF(INDIRECT(ADDRESS($D56,43))&lt;&gt;1,INDIRECT(ADDRESS($D56,48)),0),0), IF($E56&gt;0,IF(INDIRECT(ADDRESS($E56,43))&lt;&gt;1,INDIRECT(ADDRESS($E56,48)),0),0), IF($F56&gt;0,IF(INDIRECT(ADDRESS($F56,43))&lt;&gt;1,INDIRECT(ADDRESS($F56,48)),0),0), IF($G56&gt;0,IF(INDIRECT(ADDRESS($G56,43))&lt;&gt;1,INDIRECT(ADDRESS($G56,48)),0),0), IF($H56&gt;0,IF(INDIRECT(ADDRESS($H56,43))&lt;&gt;1,INDIRECT(ADDRESS($H56,48)),0),0), IF($I56&gt;0,IF(INDIRECT(ADDRESS($I56,43))&lt;&gt;1,INDIRECT(ADDRESS($I56,48)),0),0), IF($J56&gt;0,IF(INDIRECT(ADDRESS($J56,43))&lt;&gt;1,INDIRECT(ADDRESS($J56,48)),0),0), IF($K56&gt;0,IF(INDIRECT(ADDRESS($K56,43))&lt;&gt;1,INDIRECT(ADDRESS($K56,48)),0),0), IF($L56&gt;0,IF(INDIRECT(ADDRESS($L56,43))&lt;&gt;1,INDIRECT(ADDRESS($L56,48)),0),0), IF($M56&gt;0,IF(INDIRECT(ADDRESS($M56,43))&lt;&gt;1,INDIRECT(ADDRESS($M56,48)),0),0)), IF(AU56="L",SUM(IF($C56&gt;0,IF(INDIRECT(ADDRESS($C56,43))&lt;&gt;1,INDIRECT(ADDRESS($C56,50)),0),0), IF($D56&gt;0,IF(INDIRECT(ADDRESS($D56,43))&lt;&gt;1,INDIRECT(ADDRESS($D56,50)),0),0), IF($E56&gt;0,IF(INDIRECT(ADDRESS($E56,43))&lt;&gt;1,INDIRECT(ADDRESS($E56,50)),0),0), IF($F56&gt;0,IF(INDIRECT(ADDRESS($F56,43))&lt;&gt;1,INDIRECT(ADDRESS($F56,50)),0),0), IF($G56&gt;0,IF(INDIRECT(ADDRESS($G56,43))&lt;&gt;1,INDIRECT(ADDRESS($G56,50)),0),0), IF($G56&gt;0,IF(INDIRECT(ADDRESS($G56,43))&lt;&gt;1,INDIRECT(ADDRESS($G56,50)),0),0), IF($H56&gt;0,IF(INDIRECT(ADDRESS($H56,43))&lt;&gt;1,INDIRECT(ADDRESS($H56,50)),0),0), IF($I56&gt;0,IF(INDIRECT(ADDRESS($I56,43))&lt;&gt;1,INDIRECT(ADDRESS($I56,50)),0),0), IF($J56&gt;0,IF(INDIRECT(ADDRESS($J56,43))&lt;&gt;1,INDIRECT(ADDRESS($J56,50)),0),0), IF($K56&gt;0,IF(INDIRECT(ADDRESS($K56,43))&lt;&gt;1,INDIRECT(ADDRESS($K56,50)),0),0), IF($L56&gt;0,IF(INDIRECT(ADDRESS($L56,43))&lt;&gt;1,INDIRECT(ADDRESS($L56,50)),0),0), IF($M56&gt;0,IF(INDIRECT(ADDRESS($M56,43))&lt;&gt;1,INDIRECT(ADDRESS($M56,50)),0),0)), SUM(IF($C56&gt;0,IF(INDIRECT(ADDRESS($C56,43))&lt;&gt;1,INDIRECT(ADDRESS($C56,49)),0),0), IF($D56&gt;0,IF(INDIRECT(ADDRESS($D56,43))&lt;&gt;1,INDIRECT(ADDRESS($D56,49)),0),0), IF($E56&gt;0,IF(INDIRECT(ADDRESS($E56,43))&lt;&gt;1,INDIRECT(ADDRESS($E56,49)),0),0), IF($F56&gt;0,IF(INDIRECT(ADDRESS($F56,43))&lt;&gt;1,INDIRECT(ADDRESS($F56,49)),0),0), IF($G56&gt;0,IF(INDIRECT(ADDRESS($G56,43))&lt;&gt;1,INDIRECT(ADDRESS($G56,49)),0),0), IF($G56&gt;0,IF(INDIRECT(ADDRESS($G56,43))&lt;&gt;1,INDIRECT(ADDRESS($G56,49)),0),0), IF($H56&gt;0,IF(INDIRECT(ADDRESS($H56,43))&lt;&gt;1,INDIRECT(ADDRESS($H56,49)),0),0), IF($I56&gt;0,IF(INDIRECT(ADDRESS($I56,43))&lt;&gt;1,INDIRECT(ADDRESS($I56,49)),0),0), IF($J56&gt;0,IF(INDIRECT(ADDRESS($J56,43))&lt;&gt;1,INDIRECT(ADDRESS($J56,49)),0),0), IF($K56&gt;0,IF(INDIRECT(ADDRESS($K56,43))&lt;&gt;1,INDIRECT(ADDRESS($K56,49)),0),0), IF($L56&gt;0,IF(INDIRECT(ADDRESS($L56,43))&lt;&gt;1,INDIRECT(ADDRESS($L56,49)),0),0), IF($M56&gt;0,IF(INDIRECT(ADDRESS($M56,43))&lt;&gt;1,INDIRECT(ADDRESS($M56,49)),0),0))))</f>
        <v>1.5555555555555554</v>
      </c>
      <c r="CL56" s="57" cm="1">
        <f t="array" aca="1" ref="CL56" ca="1">SUM(IF($C56&gt;0,IF(INDIRECT(ADDRESS($C56,44))=1,INDIRECT(ADDRESS($C56,90)),0),0), IF($D56&gt;0,IF(INDIRECT(ADDRESS($D56,44))=1,INDIRECT(ADDRESS($D56,90)),0),0), IF($E56&gt;0,IF(INDIRECT(ADDRESS($E56,44))=1,INDIRECT(ADDRESS($E56,90)),0),0), IF($F56&gt;0,IF(INDIRECT(ADDRESS($F56,44))=1,INDIRECT(ADDRESS($F56,90)),0),0), IF($G56&gt;0,IF(INDIRECT(ADDRESS($G56,44))=1,INDIRECT(ADDRESS($G56,90)),0),0), IF($H56&gt;0,IF(INDIRECT(ADDRESS($H56,44))=1,INDIRECT(ADDRESS($H56,90)),0),0), IF($I56&gt;0,IF(INDIRECT(ADDRESS($I56,44))=1,INDIRECT(ADDRESS($I56,90)),0),0), IF($J56&gt;0,IF(INDIRECT(ADDRESS($J56,44))=1,INDIRECT(ADDRESS($J56,90)),0),0), IF($K56&gt;0,IF(INDIRECT(ADDRESS($K56,44))=1,INDIRECT(ADDRESS($K56,90)),0),0), IF($L56&gt;0,IF(INDIRECT(ADDRESS($L56,44))=1,INDIRECT(ADDRESS($L56,90)),0),0), IF($M56&gt;0,IF(INDIRECT(ADDRESS($M56,44))=1,INDIRECT(ADDRESS($M56,90)),0),0))</f>
        <v>0</v>
      </c>
      <c r="CM56" s="56">
        <f t="shared" ca="1" si="31"/>
        <v>0.69798682140105783</v>
      </c>
      <c r="CN56" s="59"/>
    </row>
    <row r="57" spans="1:92" x14ac:dyDescent="0.25">
      <c r="A57" s="62" t="s">
        <v>135</v>
      </c>
      <c r="B57" s="122">
        <v>7</v>
      </c>
      <c r="C57" s="122">
        <v>17</v>
      </c>
      <c r="D57" s="122">
        <v>20</v>
      </c>
      <c r="E57" s="122">
        <v>29</v>
      </c>
      <c r="F57" s="122"/>
      <c r="G57" s="122"/>
      <c r="H57" s="122"/>
      <c r="I57" s="67"/>
      <c r="J57" s="67"/>
      <c r="K57" s="67"/>
      <c r="L57" s="67"/>
      <c r="M57" s="67"/>
      <c r="N57" s="67">
        <f t="shared" ca="1" si="15"/>
        <v>27</v>
      </c>
      <c r="O57" s="67" t="str" cm="1">
        <f t="array" aca="1" ref="O57" ca="1">INDIRECT(ADDRESS($B57,COLUMN()))</f>
        <v>Fighter</v>
      </c>
      <c r="P57" s="67" cm="1">
        <f t="array" aca="1" ref="P57" ca="1">INDIRECT(ADDRESS($B57,COLUMN()))</f>
        <v>2</v>
      </c>
      <c r="Q57" s="67" t="str" cm="1">
        <f t="array" aca="1" ref="Q57" ca="1">INDIRECT(ADDRESS($B57,COLUMN()))</f>
        <v>-</v>
      </c>
      <c r="R57" s="67" t="str" cm="1">
        <f t="array" aca="1" ref="R57" ca="1">INDIRECT(ADDRESS($B57,COLUMN()))</f>
        <v>-</v>
      </c>
      <c r="S57" s="67" cm="1">
        <f t="array" aca="1" ref="S57" ca="1">INDIRECT(ADDRESS($B57,COLUMN()))</f>
        <v>3</v>
      </c>
      <c r="T57" s="67" t="str" cm="1">
        <f t="array" aca="1" ref="T57" ca="1">INDIRECT(ADDRESS($B57,COLUMN()))</f>
        <v>1-7</v>
      </c>
      <c r="U57" s="67" cm="1">
        <f t="array" aca="1" ref="U57" ca="1">INDIRECT(ADDRESS($B57,COLUMN()))</f>
        <v>7</v>
      </c>
      <c r="V57" s="67" cm="1">
        <f t="array" aca="1" ref="V57" ca="1">INDIRECT(ADDRESS($B57,COLUMN()))</f>
        <v>0</v>
      </c>
      <c r="W57" s="67" cm="1">
        <f t="array" aca="1" ref="W57" ca="1">INDIRECT(ADDRESS($B57,COLUMN()))</f>
        <v>2</v>
      </c>
      <c r="X57" s="67" cm="1">
        <f t="array" aca="1" ref="X57" ca="1">INDIRECT(ADDRESS($B57,COLUMN()))</f>
        <v>5</v>
      </c>
      <c r="Y57" s="67" cm="1">
        <f t="array" aca="1" ref="Y57" ca="1">INDIRECT(ADDRESS($B57,COLUMN()))</f>
        <v>1</v>
      </c>
      <c r="Z57" s="67" cm="1">
        <f t="array" aca="1" ref="Z57" ca="1">INDIRECT(ADDRESS($B57,COLUMN()))</f>
        <v>5</v>
      </c>
      <c r="AA57" s="67" t="str">
        <f>AA7</f>
        <v>Rocket Boosters</v>
      </c>
      <c r="AB57" s="56">
        <f t="shared" ca="1" si="16"/>
        <v>0.86132730041343208</v>
      </c>
      <c r="AC57" s="56">
        <f t="shared" ca="1" si="17"/>
        <v>1.0241080435741579</v>
      </c>
      <c r="AD57" s="56">
        <f t="shared" ca="1" si="18"/>
        <v>1.781057467085492</v>
      </c>
      <c r="AF57" s="52"/>
      <c r="AG57" s="52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2"/>
      <c r="AU57" s="54" t="s">
        <v>117</v>
      </c>
      <c r="AV57" s="57" cm="1">
        <f t="array" aca="1" ref="AV57" ca="1">SUM(IF($C57&gt;0,IF(AND(INDIRECT(ADDRESS($C57,44))=0,INDIRECT(ADDRESS($C57,38))="UL",ISERROR(SEARCH("Rear",INDIRECT(ADDRESS($C57,33)))),ISERROR(SEARCH("Side",INDIRECT(ADDRESS($C57,33))))),INDIRECT(ADDRESS($C57,COLUMN())),0),0),IF($D57&gt;0,IF(AND(INDIRECT(ADDRESS($D57,44))=0,INDIRECT(ADDRESS($D57,38))="UL",ISERROR(SEARCH("Rear",INDIRECT(ADDRESS($D57,33)))),ISERROR(SEARCH("Side",INDIRECT(ADDRESS($D57,33))))),INDIRECT(ADDRESS($D57,COLUMN())),0),0),IF($E57&gt;0,IF(AND(INDIRECT(ADDRESS($E57,44))=0,INDIRECT(ADDRESS($E57,38))="UL",ISERROR(SEARCH("Rear",INDIRECT(ADDRESS($E57,33)))),ISERROR(SEARCH("Side",INDIRECT(ADDRESS($E57,33))))),INDIRECT(ADDRESS($E57,COLUMN())),0),0),IF($F57&gt;0,IF(AND(INDIRECT(ADDRESS($F57,44))=0,INDIRECT(ADDRESS($F57,38))="UL",ISERROR(SEARCH("Rear",INDIRECT(ADDRESS($F57,33)))),ISERROR(SEARCH("Side",INDIRECT(ADDRESS($F57,33))))),INDIRECT(ADDRESS($F57,COLUMN())),0),0),IF($G57&gt;0,IF(AND(INDIRECT(ADDRESS($G57,44))=0,INDIRECT(ADDRESS($G57,38))="UL",ISERROR(SEARCH("Rear",INDIRECT(ADDRESS($G57,33)))),ISERROR(SEARCH("Side",INDIRECT(ADDRESS($G57,33))))),INDIRECT(ADDRESS($G57,COLUMN())),0),0),IF($H57&gt;0,IF(AND(INDIRECT(ADDRESS($H57,44))=0,INDIRECT(ADDRESS($H57,38))="UL",ISERROR(SEARCH("Rear",INDIRECT(ADDRESS($H57,33)))),ISERROR(SEARCH("Side",INDIRECT(ADDRESS($H57,33))))),INDIRECT(ADDRESS($H57,COLUMN())),0),0),IF($I57&gt;0,IF(AND(INDIRECT(ADDRESS($I57,44))=0,INDIRECT(ADDRESS($I57,38))="UL",ISERROR(SEARCH("Rear",INDIRECT(ADDRESS($I57,33)))),ISERROR(SEARCH("Side",INDIRECT(ADDRESS($I57,33))))),INDIRECT(ADDRESS($I57,COLUMN())),0),0),IF($J57&gt;0,IF(AND(INDIRECT(ADDRESS($J57,44))=0,INDIRECT(ADDRESS($J57,38))="UL",ISERROR(SEARCH("Rear",INDIRECT(ADDRESS($J57,33)))),ISERROR(SEARCH("Side",INDIRECT(ADDRESS($J57,33))))),INDIRECT(ADDRESS($J57,COLUMN())),0),0),IF($K57&gt;0,IF(AND(INDIRECT(ADDRESS($K57,44))=0,INDIRECT(ADDRESS($K57,38))="UL",ISERROR(SEARCH("Rear",INDIRECT(ADDRESS($K57,33)))),ISERROR(SEARCH("Side",INDIRECT(ADDRESS($K57,33))))),INDIRECT(ADDRESS($K57,COLUMN())),0),0),IF($L57&gt;0,IF(AND(INDIRECT(ADDRESS($L57,44))=0,INDIRECT(ADDRESS($L57,38))="UL",ISERROR(SEARCH("Rear",INDIRECT(ADDRESS($L57,33)))),ISERROR(SEARCH("Side",INDIRECT(ADDRESS($L57,33))))),INDIRECT(ADDRESS($L57,COLUMN())),0),0),IF($M57&gt;0,IF(AND(INDIRECT(ADDRESS($M57,44))=0,INDIRECT(ADDRESS($M57,38))="UL",ISERROR(SEARCH("Rear",INDIRECT(ADDRESS($M57,33)))),ISERROR(SEARCH("Side",INDIRECT(ADDRESS($M57,33))))),INDIRECT(ADDRESS($M57,COLUMN())),0),0))</f>
        <v>0.16666666666666666</v>
      </c>
      <c r="AW57" s="57" cm="1">
        <f t="array" aca="1" ref="AW57" ca="1">SUM(IF($C57&gt;0,IF(AND(INDIRECT(ADDRESS($C57,44))=0,INDIRECT(ADDRESS($C57,38))="UL",ISERROR(SEARCH("Rear",INDIRECT(ADDRESS($C57,33)))),ISERROR(SEARCH("Side",INDIRECT(ADDRESS($C57,33))))),INDIRECT(ADDRESS($C57,COLUMN())),0),0),IF($D57&gt;0,IF(AND(INDIRECT(ADDRESS($D57,44))=0,INDIRECT(ADDRESS($D57,38))="UL",ISERROR(SEARCH("Rear",INDIRECT(ADDRESS($D57,33)))),ISERROR(SEARCH("Side",INDIRECT(ADDRESS($D57,33))))),INDIRECT(ADDRESS($D57,COLUMN())),0),0),IF($E57&gt;0,IF(AND(INDIRECT(ADDRESS($E57,44))=0,INDIRECT(ADDRESS($E57,38))="UL",ISERROR(SEARCH("Rear",INDIRECT(ADDRESS($E57,33)))),ISERROR(SEARCH("Side",INDIRECT(ADDRESS($E57,33))))),INDIRECT(ADDRESS($E57,COLUMN())),0),0),IF($F57&gt;0,IF(AND(INDIRECT(ADDRESS($F57,44))=0,INDIRECT(ADDRESS($F57,38))="UL",ISERROR(SEARCH("Rear",INDIRECT(ADDRESS($F57,33)))),ISERROR(SEARCH("Side",INDIRECT(ADDRESS($F57,33))))),INDIRECT(ADDRESS($F57,COLUMN())),0),0),IF($G57&gt;0,IF(AND(INDIRECT(ADDRESS($G57,44))=0,INDIRECT(ADDRESS($G57,38))="UL",ISERROR(SEARCH("Rear",INDIRECT(ADDRESS($G57,33)))),ISERROR(SEARCH("Side",INDIRECT(ADDRESS($G57,33))))),INDIRECT(ADDRESS($G57,COLUMN())),0),0),IF($H57&gt;0,IF(AND(INDIRECT(ADDRESS($H57,44))=0,INDIRECT(ADDRESS($H57,38))="UL",ISERROR(SEARCH("Rear",INDIRECT(ADDRESS($H57,33)))),ISERROR(SEARCH("Side",INDIRECT(ADDRESS($H57,33))))),INDIRECT(ADDRESS($H57,COLUMN())),0),0),IF($I57&gt;0,IF(AND(INDIRECT(ADDRESS($I57,44))=0,INDIRECT(ADDRESS($I57,38))="UL",ISERROR(SEARCH("Rear",INDIRECT(ADDRESS($I57,33)))),ISERROR(SEARCH("Side",INDIRECT(ADDRESS($I57,33))))),INDIRECT(ADDRESS($I57,COLUMN())),0),0),IF($J57&gt;0,IF(AND(INDIRECT(ADDRESS($J57,44))=0,INDIRECT(ADDRESS($J57,38))="UL",ISERROR(SEARCH("Rear",INDIRECT(ADDRESS($J57,33)))),ISERROR(SEARCH("Side",INDIRECT(ADDRESS($J57,33))))),INDIRECT(ADDRESS($J57,COLUMN())),0),0),IF($K57&gt;0,IF(AND(INDIRECT(ADDRESS($K57,44))=0,INDIRECT(ADDRESS($K57,38))="UL",ISERROR(SEARCH("Rear",INDIRECT(ADDRESS($K57,33)))),ISERROR(SEARCH("Side",INDIRECT(ADDRESS($K57,33))))),INDIRECT(ADDRESS($K57,COLUMN())),0),0),IF($L57&gt;0,IF(AND(INDIRECT(ADDRESS($L57,44))=0,INDIRECT(ADDRESS($L57,38))="UL",ISERROR(SEARCH("Rear",INDIRECT(ADDRESS($L57,33)))),ISERROR(SEARCH("Side",INDIRECT(ADDRESS($L57,33))))),INDIRECT(ADDRESS($L57,COLUMN())),0),0),IF($M57&gt;0,IF(AND(INDIRECT(ADDRESS($M57,44))=0,INDIRECT(ADDRESS($M57,38))="UL",ISERROR(SEARCH("Rear",INDIRECT(ADDRESS($M57,33)))),ISERROR(SEARCH("Side",INDIRECT(ADDRESS($M57,33))))),INDIRECT(ADDRESS($M57,COLUMN())),0),0))</f>
        <v>1.4999999999999998</v>
      </c>
      <c r="AX57" s="57" cm="1">
        <f t="array" aca="1" ref="AX57" ca="1">SUM(IF($C57&gt;0,IF(AND(INDIRECT(ADDRESS($C57,44))=0,INDIRECT(ADDRESS($C57,38))="UL",ISERROR(SEARCH("Rear",INDIRECT(ADDRESS($C57,33)))),ISERROR(SEARCH("Side",INDIRECT(ADDRESS($C57,33))))),INDIRECT(ADDRESS($C57,COLUMN())),0),0),IF($D57&gt;0,IF(AND(INDIRECT(ADDRESS($D57,44))=0,INDIRECT(ADDRESS($D57,38))="UL",ISERROR(SEARCH("Rear",INDIRECT(ADDRESS($D57,33)))),ISERROR(SEARCH("Side",INDIRECT(ADDRESS($D57,33))))),INDIRECT(ADDRESS($D57,COLUMN())),0),0),IF($E57&gt;0,IF(AND(INDIRECT(ADDRESS($E57,44))=0,INDIRECT(ADDRESS($E57,38))="UL",ISERROR(SEARCH("Rear",INDIRECT(ADDRESS($E57,33)))),ISERROR(SEARCH("Side",INDIRECT(ADDRESS($E57,33))))),INDIRECT(ADDRESS($E57,COLUMN())),0),0),IF($F57&gt;0,IF(AND(INDIRECT(ADDRESS($F57,44))=0,INDIRECT(ADDRESS($F57,38))="UL",ISERROR(SEARCH("Rear",INDIRECT(ADDRESS($F57,33)))),ISERROR(SEARCH("Side",INDIRECT(ADDRESS($F57,33))))),INDIRECT(ADDRESS($F57,COLUMN())),0),0),IF($G57&gt;0,IF(AND(INDIRECT(ADDRESS($G57,44))=0,INDIRECT(ADDRESS($G57,38))="UL",ISERROR(SEARCH("Rear",INDIRECT(ADDRESS($G57,33)))),ISERROR(SEARCH("Side",INDIRECT(ADDRESS($G57,33))))),INDIRECT(ADDRESS($G57,COLUMN())),0),0),IF($H57&gt;0,IF(AND(INDIRECT(ADDRESS($H57,44))=0,INDIRECT(ADDRESS($H57,38))="UL",ISERROR(SEARCH("Rear",INDIRECT(ADDRESS($H57,33)))),ISERROR(SEARCH("Side",INDIRECT(ADDRESS($H57,33))))),INDIRECT(ADDRESS($H57,COLUMN())),0),0),IF($I57&gt;0,IF(AND(INDIRECT(ADDRESS($I57,44))=0,INDIRECT(ADDRESS($I57,38))="UL",ISERROR(SEARCH("Rear",INDIRECT(ADDRESS($I57,33)))),ISERROR(SEARCH("Side",INDIRECT(ADDRESS($I57,33))))),INDIRECT(ADDRESS($I57,COLUMN())),0),0),IF($J57&gt;0,IF(AND(INDIRECT(ADDRESS($J57,44))=0,INDIRECT(ADDRESS($J57,38))="UL",ISERROR(SEARCH("Rear",INDIRECT(ADDRESS($J57,33)))),ISERROR(SEARCH("Side",INDIRECT(ADDRESS($J57,33))))),INDIRECT(ADDRESS($J57,COLUMN())),0),0),IF($K57&gt;0,IF(AND(INDIRECT(ADDRESS($K57,44))=0,INDIRECT(ADDRESS($K57,38))="UL",ISERROR(SEARCH("Rear",INDIRECT(ADDRESS($K57,33)))),ISERROR(SEARCH("Side",INDIRECT(ADDRESS($K57,33))))),INDIRECT(ADDRESS($K57,COLUMN())),0),0),IF($L57&gt;0,IF(AND(INDIRECT(ADDRESS($L57,44))=0,INDIRECT(ADDRESS($L57,38))="UL",ISERROR(SEARCH("Rear",INDIRECT(ADDRESS($L57,33)))),ISERROR(SEARCH("Side",INDIRECT(ADDRESS($L57,33))))),INDIRECT(ADDRESS($L57,COLUMN())),0),0),IF($M57&gt;0,IF(AND(INDIRECT(ADDRESS($M57,44))=0,INDIRECT(ADDRESS($M57,38))="UL",ISERROR(SEARCH("Rear",INDIRECT(ADDRESS($M57,33)))),ISERROR(SEARCH("Side",INDIRECT(ADDRESS($M57,33))))),INDIRECT(ADDRESS($M57,COLUMN())),0),0))</f>
        <v>0.72222222222222221</v>
      </c>
      <c r="AY57" s="58">
        <f t="shared" ca="1" si="19"/>
        <v>1.4999999999999998</v>
      </c>
      <c r="AZ57" s="58">
        <f t="shared" ca="1" si="20"/>
        <v>0.79629629629629628</v>
      </c>
      <c r="BA57" s="58" cm="1">
        <f t="array" aca="1" ref="BA57" ca="1">SUM(IF($C57&gt;0,IF(AND(INDIRECT(ADDRESS($C57,44))=0,INDIRECT(ADDRESS($C57,38))="UL"),INDIRECT(ADDRESS($C57,COLUMN())),0),0),IF($D57&gt;0,IF(AND(INDIRECT(ADDRESS($D57,44))=0,INDIRECT(ADDRESS($D57,38))="UL"),INDIRECT(ADDRESS($D57,COLUMN())),0),0),IF($E57&gt;0,IF(AND(INDIRECT(ADDRESS($E57,44))=0,INDIRECT(ADDRESS($E57,38))="UL"),INDIRECT(ADDRESS($E57,COLUMN())),0),0),IF($F57&gt;0,IF(AND(INDIRECT(ADDRESS($F57,44))=0,INDIRECT(ADDRESS($F57,38))="UL"),INDIRECT(ADDRESS($F57,COLUMN())),0),0),IF($G57&gt;0,IF(AND(INDIRECT(ADDRESS($G57,44))=0,INDIRECT(ADDRESS($G57,38))="UL"),INDIRECT(ADDRESS($G57,COLUMN())),0),0),IF($H57&gt;0,IF(AND(INDIRECT(ADDRESS($H57,44))=0,INDIRECT(ADDRESS($H57,38))="UL"),INDIRECT(ADDRESS($H57,COLUMN())),0),0),IF($I57&gt;0,IF(AND(INDIRECT(ADDRESS($I57,44))=0,INDIRECT(ADDRESS($I57,38))="UL"),INDIRECT(ADDRESS($I57,COLUMN())),0),0),IF($J57&gt;0,IF(AND(INDIRECT(ADDRESS($J57,44))=0,INDIRECT(ADDRESS($J57,38))="UL"),INDIRECT(ADDRESS($J57,COLUMN())),0),0),IF($K57&gt;0,IF(AND(INDIRECT(ADDRESS($K57,44))=0,INDIRECT(ADDRESS($K57,38))="UL"),INDIRECT(ADDRESS($K57,COLUMN())),0),0),IF($L57&gt;0,IF(AND(INDIRECT(ADDRESS($L57,44))=0,INDIRECT(ADDRESS($L57,38))="UL"),INDIRECT(ADDRESS($L57,COLUMN())),0),0),IF($M57&gt;0,IF(AND(INDIRECT(ADDRESS($M57,44))=0,INDIRECT(ADDRESS($M57,38))="UL"),INDIRECT(ADDRESS($M57,COLUMN())),0),0))</f>
        <v>0.50758377425044088</v>
      </c>
      <c r="BB57" s="58" cm="1">
        <f t="array" aca="1" ref="BB57" ca="1">SUM(IF($C57&gt;0,IF(AND(INDIRECT(ADDRESS($C57,44))=0,INDIRECT(ADDRESS($C57,38))="UL"),INDIRECT(ADDRESS($C57,COLUMN())),0),0),IF($D57&gt;0,IF(AND(INDIRECT(ADDRESS($D57,44))=0,INDIRECT(ADDRESS($D57,38))="UL"),INDIRECT(ADDRESS($D57,COLUMN())),0),0),IF($E57&gt;0,IF(AND(INDIRECT(ADDRESS($E57,44))=0,INDIRECT(ADDRESS($E57,38))="UL"),INDIRECT(ADDRESS($E57,COLUMN())),0),0),IF($F57&gt;0,IF(AND(INDIRECT(ADDRESS($F57,44))=0,INDIRECT(ADDRESS($F57,38))="UL"),INDIRECT(ADDRESS($F57,COLUMN())),0),0),IF($G57&gt;0,IF(AND(INDIRECT(ADDRESS($G57,44))=0,INDIRECT(ADDRESS($G57,38))="UL"),INDIRECT(ADDRESS($G57,COLUMN())),0),0),IF($H57&gt;0,IF(AND(INDIRECT(ADDRESS($H57,44))=0,INDIRECT(ADDRESS($H57,38))="UL"),INDIRECT(ADDRESS($H57,COLUMN())),0),0),IF($I57&gt;0,IF(AND(INDIRECT(ADDRESS($I57,44))=0,INDIRECT(ADDRESS($I57,38))="UL"),INDIRECT(ADDRESS($I57,COLUMN())),0),0),IF($J57&gt;0,IF(AND(INDIRECT(ADDRESS($J57,44))=0,INDIRECT(ADDRESS($J57,38))="UL"),INDIRECT(ADDRESS($J57,COLUMN())),0),0),IF($K57&gt;0,IF(AND(INDIRECT(ADDRESS($K57,44))=0,INDIRECT(ADDRESS($K57,38))="UL"),INDIRECT(ADDRESS($K57,COLUMN())),0),0),IF($L57&gt;0,IF(AND(INDIRECT(ADDRESS($L57,44))=0,INDIRECT(ADDRESS($L57,38))="UL"),INDIRECT(ADDRESS($L57,COLUMN())),0),0),IF($M57&gt;0,IF(AND(INDIRECT(ADDRESS($M57,44))=0,INDIRECT(ADDRESS($M57,38))="UL"),INDIRECT(ADDRESS($M57,COLUMN())),0),0))</f>
        <v>0.21975308641975305</v>
      </c>
      <c r="BC57" s="58" cm="1">
        <f t="array" aca="1" ref="BC57" ca="1">SUM(IF($C57&gt;0,IF(AND(INDIRECT(ADDRESS($C57,44))=0,INDIRECT(ADDRESS($C57,38))="UL"),INDIRECT(ADDRESS($C57,COLUMN())),0),0),IF($D57&gt;0,IF(AND(INDIRECT(ADDRESS($D57,44))=0,INDIRECT(ADDRESS($D57,38))="UL"),INDIRECT(ADDRESS($D57,COLUMN())),0),0),IF($E57&gt;0,IF(AND(INDIRECT(ADDRESS($E57,44))=0,INDIRECT(ADDRESS($E57,38))="UL"),INDIRECT(ADDRESS($E57,COLUMN())),0),0),IF($F57&gt;0,IF(AND(INDIRECT(ADDRESS($F57,44))=0,INDIRECT(ADDRESS($F57,38))="UL"),INDIRECT(ADDRESS($F57,COLUMN())),0),0),IF($G57&gt;0,IF(AND(INDIRECT(ADDRESS($G57,44))=0,INDIRECT(ADDRESS($G57,38))="UL"),INDIRECT(ADDRESS($G57,COLUMN())),0),0),IF($H57&gt;0,IF(AND(INDIRECT(ADDRESS($H57,44))=0,INDIRECT(ADDRESS($H57,38))="UL"),INDIRECT(ADDRESS($H57,COLUMN())),0),0),IF($I57&gt;0,IF(AND(INDIRECT(ADDRESS($I57,44))=0,INDIRECT(ADDRESS($I57,38))="UL"),INDIRECT(ADDRESS($I57,COLUMN())),0),0),IF($J57&gt;0,IF(AND(INDIRECT(ADDRESS($J57,44))=0,INDIRECT(ADDRESS($J57,38))="UL"),INDIRECT(ADDRESS($J57,COLUMN())),0),0),IF($K57&gt;0,IF(AND(INDIRECT(ADDRESS($K57,44))=0,INDIRECT(ADDRESS($K57,38))="UL"),INDIRECT(ADDRESS($K57,COLUMN())),0),0),IF($L57&gt;0,IF(AND(INDIRECT(ADDRESS($L57,44))=0,INDIRECT(ADDRESS($L57,38))="UL"),INDIRECT(ADDRESS($L57,COLUMN())),0),0),IF($M57&gt;0,IF(AND(INDIRECT(ADDRESS($M57,44))=0,INDIRECT(ADDRESS($M57,38))="UL"),INDIRECT(ADDRESS($M57,COLUMN())),0),0))</f>
        <v>0.29664902998236331</v>
      </c>
      <c r="BD57" s="58" cm="1">
        <f t="array" aca="1" ref="BD57" ca="1">SUM(IF($C57&gt;0,IF(AND(INDIRECT(ADDRESS($C57,44))=0,INDIRECT(ADDRESS($C57,38))="UL"),INDIRECT(ADDRESS($C57,COLUMN())),0),0),IF($D57&gt;0,IF(AND(INDIRECT(ADDRESS($D57,44))=0,INDIRECT(ADDRESS($D57,38))="UL"),INDIRECT(ADDRESS($D57,COLUMN())),0),0),IF($E57&gt;0,IF(AND(INDIRECT(ADDRESS($E57,44))=0,INDIRECT(ADDRESS($E57,38))="UL"),INDIRECT(ADDRESS($E57,COLUMN())),0),0),IF($F57&gt;0,IF(AND(INDIRECT(ADDRESS($F57,44))=0,INDIRECT(ADDRESS($F57,38))="UL"),INDIRECT(ADDRESS($F57,COLUMN())),0),0),IF($G57&gt;0,IF(AND(INDIRECT(ADDRESS($G57,44))=0,INDIRECT(ADDRESS($G57,38))="UL"),INDIRECT(ADDRESS($G57,COLUMN())),0),0),IF($H57&gt;0,IF(AND(INDIRECT(ADDRESS($H57,44))=0,INDIRECT(ADDRESS($H57,38))="UL"),INDIRECT(ADDRESS($H57,COLUMN())),0),0),IF($I57&gt;0,IF(AND(INDIRECT(ADDRESS($I57,44))=0,INDIRECT(ADDRESS($I57,38))="UL"),INDIRECT(ADDRESS($I57,COLUMN())),0),0),IF($J57&gt;0,IF(AND(INDIRECT(ADDRESS($J57,44))=0,INDIRECT(ADDRESS($J57,38))="UL"),INDIRECT(ADDRESS($J57,COLUMN())),0),0),IF($K57&gt;0,IF(AND(INDIRECT(ADDRESS($K57,44))=0,INDIRECT(ADDRESS($K57,38))="UL"),INDIRECT(ADDRESS($K57,COLUMN())),0),0),IF($L57&gt;0,IF(AND(INDIRECT(ADDRESS($L57,44))=0,INDIRECT(ADDRESS($L57,38))="UL"),INDIRECT(ADDRESS($L57,COLUMN())),0),0),IF($M57&gt;0,IF(AND(INDIRECT(ADDRESS($M57,44))=0,INDIRECT(ADDRESS($M57,38))="UL"),INDIRECT(ADDRESS($M57,COLUMN())),0),0))</f>
        <v>0.4814814814814814</v>
      </c>
      <c r="BE57" s="57">
        <f t="shared" ca="1" si="21"/>
        <v>0.29664902998236331</v>
      </c>
      <c r="BF57" s="57" cm="1">
        <f t="array" aca="1" ref="BF57" ca="1">SUM(IF($C57&gt;0,IF(INDIRECT(ADDRESS($C57,45))=1,INDIRECT(ADDRESS($C57,52))*INDIRECT(ADDRESS($C57,42))/5,0),0), IF($D57&gt;0,IF(INDIRECT(ADDRESS($D57,45))=1,INDIRECT(ADDRESS($D57,52))*INDIRECT(ADDRESS($D57,42))/5,0),0), IF($E57&gt;0,IF(INDIRECT(ADDRESS($E57,45))=1,INDIRECT(ADDRESS($E57,52))*INDIRECT(ADDRESS($E57,42))/5,0),0), IF($F57&gt;0,IF(INDIRECT(ADDRESS($F57,45))=1,INDIRECT(ADDRESS($F57,52))*INDIRECT(ADDRESS($F57,42))/5,0),0), IF($G57&gt;0,IF(INDIRECT(ADDRESS($G57,45))=1,INDIRECT(ADDRESS($G57,52))*INDIRECT(ADDRESS($G57,42))/5,0),0), IF($H57&gt;0,IF(INDIRECT(ADDRESS($H57,45))=1,INDIRECT(ADDRESS($H57,52))*INDIRECT(ADDRESS($H57,42))/5,0),0)
)*$BF$296/100</f>
        <v>0</v>
      </c>
      <c r="BG57" s="19"/>
      <c r="BH57" s="57" cm="1">
        <f t="array" aca="1" ref="BH57" ca="1">SUM(IF($C57&gt;0,IF(AND(INDIRECT(ADDRESS($C57,44))=0,INDIRECT(ADDRESS($C57,38))&lt;&gt;"UL"),INDIRECT(ADDRESS($C57,COLUMN()-12)),0),0), IF($D57&gt;0,IF(AND(INDIRECT(ADDRESS($D57,44))=0,INDIRECT(ADDRESS($D57,38))&lt;&gt;"UL"),INDIRECT(ADDRESS($D57,COLUMN()-12)),0),0), IF($E57&gt;0,IF(AND(INDIRECT(ADDRESS($E57,44))=0,INDIRECT(ADDRESS($E57,38))&lt;&gt;"UL"),INDIRECT(ADDRESS($E57,COLUMN()-12)),0),0), IF($F57&gt;0,IF(AND(INDIRECT(ADDRESS($F57,44))=0,INDIRECT(ADDRESS($F57,38))&lt;&gt;"UL"),INDIRECT(ADDRESS($F57,COLUMN()-12)),0),0), IF($G57&gt;0,IF(AND(INDIRECT(ADDRESS($G57,44))=0,INDIRECT(ADDRESS($G57,38))&lt;&gt;"UL"),INDIRECT(ADDRESS($G57,COLUMN()-12)),0),0), IF($H57&gt;0,IF(AND(INDIRECT(ADDRESS($H57,44))=0,INDIRECT(ADDRESS($H57,38))&lt;&gt;"UL"),INDIRECT(ADDRESS($H57,COLUMN()-12)),0),0), IF($I57&gt;0,IF(AND(INDIRECT(ADDRESS($I57,44))=0,INDIRECT(ADDRESS($I57,38))&lt;&gt;"UL"),INDIRECT(ADDRESS($I57,COLUMN()-12)),0),0), IF($J57&gt;0,IF(AND(INDIRECT(ADDRESS($J57,44))=0,INDIRECT(ADDRESS($J57,38))&lt;&gt;"UL"),INDIRECT(ADDRESS($J57,COLUMN()-12)),0),0), IF($K57&gt;0,IF(AND(INDIRECT(ADDRESS($K57,44))=0,INDIRECT(ADDRESS($K57,38))&lt;&gt;"UL"),INDIRECT(ADDRESS($K57,COLUMN()-12)),0),0), IF($L57&gt;0,IF(AND(INDIRECT(ADDRESS($L57,44))=0,INDIRECT(ADDRESS($L57,38))&lt;&gt;"UL"),INDIRECT(ADDRESS($L57,COLUMN()-12)),0),0), IF($M57&gt;0,IF(AND(INDIRECT(ADDRESS($M57,44))=0,INDIRECT(ADDRESS($M57,38))&lt;&gt;"UL"),INDIRECT(ADDRESS($M57,COLUMN()-12)),0),0))</f>
        <v>0</v>
      </c>
      <c r="BI57" s="57" cm="1">
        <f t="array" aca="1" ref="BI57" ca="1">SUM(IF($C57&gt;0,IF(AND(INDIRECT(ADDRESS($C57,44))=0,INDIRECT(ADDRESS($C57,38))&lt;&gt;"UL"),INDIRECT(ADDRESS($C57,COLUMN()-12)),0),0), IF($D57&gt;0,IF(AND(INDIRECT(ADDRESS($D57,44))=0,INDIRECT(ADDRESS($D57,38))&lt;&gt;"UL"),INDIRECT(ADDRESS($D57,COLUMN()-12)),0),0), IF($E57&gt;0,IF(AND(INDIRECT(ADDRESS($E57,44))=0,INDIRECT(ADDRESS($E57,38))&lt;&gt;"UL"),INDIRECT(ADDRESS($E57,COLUMN()-12)),0),0), IF($F57&gt;0,IF(AND(INDIRECT(ADDRESS($F57,44))=0,INDIRECT(ADDRESS($F57,38))&lt;&gt;"UL"),INDIRECT(ADDRESS($F57,COLUMN()-12)),0),0), IF($G57&gt;0,IF(AND(INDIRECT(ADDRESS($G57,44))=0,INDIRECT(ADDRESS($G57,38))&lt;&gt;"UL"),INDIRECT(ADDRESS($G57,COLUMN()-12)),0),0), IF($H57&gt;0,IF(AND(INDIRECT(ADDRESS($H57,44))=0,INDIRECT(ADDRESS($H57,38))&lt;&gt;"UL"),INDIRECT(ADDRESS($H57,COLUMN()-12)),0),0), IF($I57&gt;0,IF(AND(INDIRECT(ADDRESS($I57,44))=0,INDIRECT(ADDRESS($I57,38))&lt;&gt;"UL"),INDIRECT(ADDRESS($I57,COLUMN()-12)),0),0), IF($J57&gt;0,IF(AND(INDIRECT(ADDRESS($J57,44))=0,INDIRECT(ADDRESS($J57,38))&lt;&gt;"UL"),INDIRECT(ADDRESS($J57,COLUMN()-12)),0),0), IF($K57&gt;0,IF(AND(INDIRECT(ADDRESS($K57,44))=0,INDIRECT(ADDRESS($K57,38))&lt;&gt;"UL"),INDIRECT(ADDRESS($K57,COLUMN()-12)),0),0), IF($L57&gt;0,IF(AND(INDIRECT(ADDRESS($L57,44))=0,INDIRECT(ADDRESS($L57,38))&lt;&gt;"UL"),INDIRECT(ADDRESS($L57,COLUMN()-12)),0),0), IF($M57&gt;0,IF(AND(INDIRECT(ADDRESS($M57,44))=0,INDIRECT(ADDRESS($M57,38))&lt;&gt;"UL"),INDIRECT(ADDRESS($M57,COLUMN()-12)),0),0))</f>
        <v>0</v>
      </c>
      <c r="BJ57" s="57" cm="1">
        <f t="array" aca="1" ref="BJ57" ca="1">SUM(IF($C57&gt;0,IF(AND(INDIRECT(ADDRESS($C57,44))=0,INDIRECT(ADDRESS($C57,38))&lt;&gt;"UL"),INDIRECT(ADDRESS($C57,COLUMN()-12)),0),0), IF($D57&gt;0,IF(AND(INDIRECT(ADDRESS($D57,44))=0,INDIRECT(ADDRESS($D57,38))&lt;&gt;"UL"),INDIRECT(ADDRESS($D57,COLUMN()-12)),0),0), IF($E57&gt;0,IF(AND(INDIRECT(ADDRESS($E57,44))=0,INDIRECT(ADDRESS($E57,38))&lt;&gt;"UL"),INDIRECT(ADDRESS($E57,COLUMN()-12)),0),0), IF($F57&gt;0,IF(AND(INDIRECT(ADDRESS($F57,44))=0,INDIRECT(ADDRESS($F57,38))&lt;&gt;"UL"),INDIRECT(ADDRESS($F57,COLUMN()-12)),0),0), IF($G57&gt;0,IF(AND(INDIRECT(ADDRESS($G57,44))=0,INDIRECT(ADDRESS($G57,38))&lt;&gt;"UL"),INDIRECT(ADDRESS($G57,COLUMN()-12)),0),0), IF($H57&gt;0,IF(AND(INDIRECT(ADDRESS($H57,44))=0,INDIRECT(ADDRESS($H57,38))&lt;&gt;"UL"),INDIRECT(ADDRESS($H57,COLUMN()-12)),0),0), IF($I57&gt;0,IF(AND(INDIRECT(ADDRESS($I57,44))=0,INDIRECT(ADDRESS($I57,38))&lt;&gt;"UL"),INDIRECT(ADDRESS($I57,COLUMN()-12)),0),0), IF($J57&gt;0,IF(AND(INDIRECT(ADDRESS($J57,44))=0,INDIRECT(ADDRESS($J57,38))&lt;&gt;"UL"),INDIRECT(ADDRESS($J57,COLUMN()-12)),0),0), IF($K57&gt;0,IF(AND(INDIRECT(ADDRESS($K57,44))=0,INDIRECT(ADDRESS($K57,38))&lt;&gt;"UL"),INDIRECT(ADDRESS($K57,COLUMN()-12)),0),0), IF($L57&gt;0,IF(AND(INDIRECT(ADDRESS($L57,44))=0,INDIRECT(ADDRESS($L57,38))&lt;&gt;"UL"),INDIRECT(ADDRESS($L57,COLUMN()-12)),0),0), IF($M57&gt;0,IF(AND(INDIRECT(ADDRESS($M57,44))=0,INDIRECT(ADDRESS($M57,38))&lt;&gt;"UL"),INDIRECT(ADDRESS($M57,COLUMN()-12)),0),0))</f>
        <v>0</v>
      </c>
      <c r="BK57" s="57">
        <f t="shared" ca="1" si="32"/>
        <v>0</v>
      </c>
      <c r="BL57" s="58">
        <f t="shared" ca="1" si="33"/>
        <v>0</v>
      </c>
      <c r="BM57" s="57" cm="1">
        <f t="array" aca="1" ref="BM57" ca="1">SUM(IF($C57&gt;0,IF(AND(INDIRECT(ADDRESS($C57,44))=0,INDIRECT(ADDRESS($C57,38))&lt;&gt;"UL"),INDIRECT(ADDRESS($C57,COLUMN()-12)),0),0), IF($D57&gt;0,IF(AND(INDIRECT(ADDRESS($D57,44))=0,INDIRECT(ADDRESS($D57,38))&lt;&gt;"UL"),INDIRECT(ADDRESS($D57,COLUMN()-12)),0),0), IF($E57&gt;0,IF(AND(INDIRECT(ADDRESS($E57,44))=0,INDIRECT(ADDRESS($E57,38))&lt;&gt;"UL"),INDIRECT(ADDRESS($E57,COLUMN()-12)),0),0), IF($F57&gt;0,IF(AND(INDIRECT(ADDRESS($F57,44))=0,INDIRECT(ADDRESS($F57,38))&lt;&gt;"UL"),INDIRECT(ADDRESS($F57,COLUMN()-12)),0),0), IF($G57&gt;0,IF(AND(INDIRECT(ADDRESS($G57,44))=0,INDIRECT(ADDRESS($G57,38))&lt;&gt;"UL"),INDIRECT(ADDRESS($G57,COLUMN()-12)),0),0), IF($H57&gt;0,IF(AND(INDIRECT(ADDRESS($H57,44))=0,INDIRECT(ADDRESS($H57,38))&lt;&gt;"UL"),INDIRECT(ADDRESS($H57,COLUMN()-12)),0),0), IF($I57&gt;0,IF(AND(INDIRECT(ADDRESS($I57,44))=0,INDIRECT(ADDRESS($I57,38))&lt;&gt;"UL"),INDIRECT(ADDRESS($I57,COLUMN()-12)),0),0), IF($J57&gt;0,IF(AND(INDIRECT(ADDRESS($J57,44))=0,INDIRECT(ADDRESS($J57,38))&lt;&gt;"UL"),INDIRECT(ADDRESS($J57,COLUMN()-12)),0),0), IF($K57&gt;0,IF(AND(INDIRECT(ADDRESS($K57,44))=0,INDIRECT(ADDRESS($K57,38))&lt;&gt;"UL"),INDIRECT(ADDRESS($K57,COLUMN()-11)),0),0), IF($L57&gt;0,IF(AND(INDIRECT(ADDRESS($L57,44))=0,INDIRECT(ADDRESS($L57,38))&lt;&gt;"UL"),INDIRECT(ADDRESS($L57,COLUMN()-11)),0),0), IF($M57&gt;0,IF(AND(INDIRECT(ADDRESS($M57,44))=0,INDIRECT(ADDRESS($M57,38))&lt;&gt;"UL"),INDIRECT(ADDRESS($M57,COLUMN()-11)),0),0))</f>
        <v>0</v>
      </c>
      <c r="BN57" s="57" cm="1">
        <f t="array" aca="1" ref="BN57" ca="1">SUM(IF($C57&gt;0,IF(AND(INDIRECT(ADDRESS($C57,44))=0,INDIRECT(ADDRESS($C57,38))&lt;&gt;"UL"),INDIRECT(ADDRESS($C57,COLUMN()-12)),0),0), IF($D57&gt;0,IF(AND(INDIRECT(ADDRESS($D57,44))=0,INDIRECT(ADDRESS($D57,38))&lt;&gt;"UL"),INDIRECT(ADDRESS($D57,COLUMN()-12)),0),0), IF($E57&gt;0,IF(AND(INDIRECT(ADDRESS($E57,44))=0,INDIRECT(ADDRESS($E57,38))&lt;&gt;"UL"),INDIRECT(ADDRESS($E57,COLUMN()-12)),0),0), IF($F57&gt;0,IF(AND(INDIRECT(ADDRESS($F57,44))=0,INDIRECT(ADDRESS($F57,38))&lt;&gt;"UL"),INDIRECT(ADDRESS($F57,COLUMN()-12)),0),0), IF($G57&gt;0,IF(AND(INDIRECT(ADDRESS($G57,44))=0,INDIRECT(ADDRESS($G57,38))&lt;&gt;"UL"),INDIRECT(ADDRESS($G57,COLUMN()-12)),0),0), IF($H57&gt;0,IF(AND(INDIRECT(ADDRESS($H57,44))=0,INDIRECT(ADDRESS($H57,38))&lt;&gt;"UL"),INDIRECT(ADDRESS($H57,COLUMN()-12)),0),0), IF($I57&gt;0,IF(AND(INDIRECT(ADDRESS($I57,44))=0,INDIRECT(ADDRESS($I57,38))&lt;&gt;"UL"),INDIRECT(ADDRESS($I57,COLUMN()-12)),0),0), IF($J57&gt;0,IF(AND(INDIRECT(ADDRESS($J57,44))=0,INDIRECT(ADDRESS($J57,38))&lt;&gt;"UL"),INDIRECT(ADDRESS($J57,COLUMN()-12)),0),0), IF($K57&gt;0,IF(AND(INDIRECT(ADDRESS($K57,44))=0,INDIRECT(ADDRESS($K57,38))&lt;&gt;"UL"),INDIRECT(ADDRESS($K57,COLUMN()-11)),0),0), IF($L57&gt;0,IF(AND(INDIRECT(ADDRESS($L57,44))=0,INDIRECT(ADDRESS($L57,38))&lt;&gt;"UL"),INDIRECT(ADDRESS($L57,COLUMN()-11)),0),0), IF($M57&gt;0,IF(AND(INDIRECT(ADDRESS($M57,44))=0,INDIRECT(ADDRESS($M57,38))&lt;&gt;"UL"),INDIRECT(ADDRESS($M57,COLUMN()-11)),0),0))</f>
        <v>0</v>
      </c>
      <c r="BO57" s="57" cm="1">
        <f t="array" aca="1" ref="BO57" ca="1">SUM(IF($C57&gt;0,IF(AND(INDIRECT(ADDRESS($C57,44))=0,INDIRECT(ADDRESS($C57,38))&lt;&gt;"UL"),INDIRECT(ADDRESS($C57,COLUMN()-12)),0),0), IF($D57&gt;0,IF(AND(INDIRECT(ADDRESS($D57,44))=0,INDIRECT(ADDRESS($D57,38))&lt;&gt;"UL"),INDIRECT(ADDRESS($D57,COLUMN()-12)),0),0), IF($E57&gt;0,IF(AND(INDIRECT(ADDRESS($E57,44))=0,INDIRECT(ADDRESS($E57,38))&lt;&gt;"UL"),INDIRECT(ADDRESS($E57,COLUMN()-12)),0),0), IF($F57&gt;0,IF(AND(INDIRECT(ADDRESS($F57,44))=0,INDIRECT(ADDRESS($F57,38))&lt;&gt;"UL"),INDIRECT(ADDRESS($F57,COLUMN()-12)),0),0), IF($G57&gt;0,IF(AND(INDIRECT(ADDRESS($G57,44))=0,INDIRECT(ADDRESS($G57,38))&lt;&gt;"UL"),INDIRECT(ADDRESS($G57,COLUMN()-12)),0),0), IF($H57&gt;0,IF(AND(INDIRECT(ADDRESS($H57,44))=0,INDIRECT(ADDRESS($H57,38))&lt;&gt;"UL"),INDIRECT(ADDRESS($H57,COLUMN()-12)),0),0), IF($I57&gt;0,IF(AND(INDIRECT(ADDRESS($I57,44))=0,INDIRECT(ADDRESS($I57,38))&lt;&gt;"UL"),INDIRECT(ADDRESS($I57,COLUMN()-12)),0),0), IF($J57&gt;0,IF(AND(INDIRECT(ADDRESS($J57,44))=0,INDIRECT(ADDRESS($J57,38))&lt;&gt;"UL"),INDIRECT(ADDRESS($J57,COLUMN()-12)),0),0), IF($K57&gt;0,IF(AND(INDIRECT(ADDRESS($K57,44))=0,INDIRECT(ADDRESS($K57,38))&lt;&gt;"UL"),INDIRECT(ADDRESS($K57,COLUMN()-11)),0),0), IF($L57&gt;0,IF(AND(INDIRECT(ADDRESS($L57,44))=0,INDIRECT(ADDRESS($L57,38))&lt;&gt;"UL"),INDIRECT(ADDRESS($L57,COLUMN()-11)),0),0), IF($M57&gt;0,IF(AND(INDIRECT(ADDRESS($M57,44))=0,INDIRECT(ADDRESS($M57,38))&lt;&gt;"UL"),INDIRECT(ADDRESS($M57,COLUMN()-11)),0),0))</f>
        <v>0</v>
      </c>
      <c r="BP57" s="57" cm="1">
        <f t="array" aca="1" ref="BP57" ca="1">SUM(IF($C57&gt;0,IF(AND(INDIRECT(ADDRESS($C57,44))=0,INDIRECT(ADDRESS($C57,38))&lt;&gt;"UL"),INDIRECT(ADDRESS($C57,COLUMN()-12)),0),0), IF($D57&gt;0,IF(AND(INDIRECT(ADDRESS($D57,44))=0,INDIRECT(ADDRESS($D57,38))&lt;&gt;"UL"),INDIRECT(ADDRESS($D57,COLUMN()-12)),0),0), IF($E57&gt;0,IF(AND(INDIRECT(ADDRESS($E57,44))=0,INDIRECT(ADDRESS($E57,38))&lt;&gt;"UL"),INDIRECT(ADDRESS($E57,COLUMN()-12)),0),0), IF($F57&gt;0,IF(AND(INDIRECT(ADDRESS($F57,44))=0,INDIRECT(ADDRESS($F57,38))&lt;&gt;"UL"),INDIRECT(ADDRESS($F57,COLUMN()-12)),0),0), IF($G57&gt;0,IF(AND(INDIRECT(ADDRESS($G57,44))=0,INDIRECT(ADDRESS($G57,38))&lt;&gt;"UL"),INDIRECT(ADDRESS($G57,COLUMN()-12)),0),0), IF($H57&gt;0,IF(AND(INDIRECT(ADDRESS($H57,44))=0,INDIRECT(ADDRESS($H57,38))&lt;&gt;"UL"),INDIRECT(ADDRESS($H57,COLUMN()-12)),0),0), IF($I57&gt;0,IF(AND(INDIRECT(ADDRESS($I57,44))=0,INDIRECT(ADDRESS($I57,38))&lt;&gt;"UL"),INDIRECT(ADDRESS($I57,COLUMN()-12)),0),0), IF($J57&gt;0,IF(AND(INDIRECT(ADDRESS($J57,44))=0,INDIRECT(ADDRESS($J57,38))&lt;&gt;"UL"),INDIRECT(ADDRESS($J57,COLUMN()-12)),0),0), IF($K57&gt;0,IF(AND(INDIRECT(ADDRESS($K57,44))=0,INDIRECT(ADDRESS($K57,38))&lt;&gt;"UL"),INDIRECT(ADDRESS($K57,COLUMN()-11)),0),0), IF($L57&gt;0,IF(AND(INDIRECT(ADDRESS($L57,44))=0,INDIRECT(ADDRESS($L57,38))&lt;&gt;"UL"),INDIRECT(ADDRESS($L57,COLUMN()-11)),0),0), IF($M57&gt;0,IF(AND(INDIRECT(ADDRESS($M57,44))=0,INDIRECT(ADDRESS($M57,38))&lt;&gt;"UL"),INDIRECT(ADDRESS($M57,COLUMN()-11)),0),0))</f>
        <v>0</v>
      </c>
      <c r="BQ57" s="57">
        <f t="shared" ca="1" si="34"/>
        <v>0</v>
      </c>
      <c r="BR57" s="161">
        <f t="shared" ca="1" si="22"/>
        <v>71.468874031764841</v>
      </c>
      <c r="BS57" s="59"/>
      <c r="BT57" s="56">
        <f t="shared" ca="1" si="23"/>
        <v>2.3743777079961674</v>
      </c>
      <c r="BU57" s="64">
        <f t="shared" ca="1" si="24"/>
        <v>8.7939915110969158E-2</v>
      </c>
      <c r="BV57" s="57" t="s">
        <v>34</v>
      </c>
      <c r="BW57" s="57" cm="1">
        <f t="array" aca="1" ref="BW57" ca="1">SUM(IF($C57&gt;0,IF(AND(INDIRECT(ADDRESS($C57,44))=0,INDIRECT(ADDRESS($C57,38))="UL",ISERROR(SEARCH("Rear",INDIRECT(ADDRESS($C57,33)))),ISERROR(SEARCH("Side",INDIRECT(ADDRESS($C57,33))))),INDIRECT(ADDRESS($C57,COLUMN())),0),0),IF($D57&gt;0,IF(AND(INDIRECT(ADDRESS($D57,44))=0,INDIRECT(ADDRESS($D57,38))="UL",ISERROR(SEARCH("Rear",INDIRECT(ADDRESS($D57,33)))),ISERROR(SEARCH("Side",INDIRECT(ADDRESS($D57,33))))),INDIRECT(ADDRESS($D57,COLUMN())),0),0),IF($E57&gt;0,IF(AND(INDIRECT(ADDRESS($E57,44))=0,INDIRECT(ADDRESS($E57,38))="UL",ISERROR(SEARCH("Rear",INDIRECT(ADDRESS($E57,33)))),ISERROR(SEARCH("Side",INDIRECT(ADDRESS($E57,33))))),INDIRECT(ADDRESS($E57,COLUMN())),0),0),IF($F57&gt;0,IF(AND(INDIRECT(ADDRESS($F57,44))=0,INDIRECT(ADDRESS($F57,38))="UL",ISERROR(SEARCH("Rear",INDIRECT(ADDRESS($F57,33)))),ISERROR(SEARCH("Side",INDIRECT(ADDRESS($F57,33))))),INDIRECT(ADDRESS($F57,COLUMN())),0),0),IF($G57&gt;0,IF(AND(INDIRECT(ADDRESS($G57,44))=0,INDIRECT(ADDRESS($G57,38))="UL",ISERROR(SEARCH("Rear",INDIRECT(ADDRESS($G57,33)))),ISERROR(SEARCH("Side",INDIRECT(ADDRESS($G57,33))))),INDIRECT(ADDRESS($G57,COLUMN())),0),0),IF($H57&gt;0,IF(AND(INDIRECT(ADDRESS($H57,44))=0,INDIRECT(ADDRESS($H57,38))="UL",ISERROR(SEARCH("Rear",INDIRECT(ADDRESS($H57,33)))),ISERROR(SEARCH("Side",INDIRECT(ADDRESS($H57,33))))),INDIRECT(ADDRESS($H57,COLUMN())),0),0),IF($I57&gt;0,IF(AND(INDIRECT(ADDRESS($I57,44))=0,INDIRECT(ADDRESS($I57,38))="UL",ISERROR(SEARCH("Rear",INDIRECT(ADDRESS($I57,33)))),ISERROR(SEARCH("Side",INDIRECT(ADDRESS($I57,33))))),INDIRECT(ADDRESS($I57,COLUMN())),0),0),IF($J57&gt;0,IF(AND(INDIRECT(ADDRESS($J57,44))=0,INDIRECT(ADDRESS($J57,38))="UL",ISERROR(SEARCH("Rear",INDIRECT(ADDRESS($J57,33)))),ISERROR(SEARCH("Side",INDIRECT(ADDRESS($J57,33))))),INDIRECT(ADDRESS($J57,COLUMN())),0),0),IF($K57&gt;0,IF(AND(INDIRECT(ADDRESS($K57,44))=0,INDIRECT(ADDRESS($K57,38))="UL",ISERROR(SEARCH("Rear",INDIRECT(ADDRESS($K57,33)))),ISERROR(SEARCH("Side",INDIRECT(ADDRESS($K57,33))))),INDIRECT(ADDRESS($K57,COLUMN())),0),0),IF($L57&gt;0,IF(AND(INDIRECT(ADDRESS($L57,44))=0,INDIRECT(ADDRESS($L57,38))="UL",ISERROR(SEARCH("Rear",INDIRECT(ADDRESS($L57,33)))),ISERROR(SEARCH("Side",INDIRECT(ADDRESS($L57,33))))),INDIRECT(ADDRESS($L57,COLUMN())),0),0),IF($M57&gt;0,IF(AND(INDIRECT(ADDRESS($M57,44))=0,INDIRECT(ADDRESS($M57,38))="UL",ISERROR(SEARCH("Rear",INDIRECT(ADDRESS($M57,33)))),ISERROR(SEARCH("Side",INDIRECT(ADDRESS($M57,33))))),INDIRECT(ADDRESS($M57,COLUMN())),0),0))</f>
        <v>0.88888888888888884</v>
      </c>
      <c r="BX57" s="57">
        <f t="shared" ca="1" si="25"/>
        <v>0.88888888888888884</v>
      </c>
      <c r="BY57" s="57" cm="1">
        <f t="array" aca="1" ref="BY57" ca="1">SUM(IF($C57&gt;0,IF(AND(INDIRECT(ADDRESS($C57,44))=0,INDIRECT(ADDRESS($C57,38))="UL"),INDIRECT(ADDRESS($C57,COLUMN())),0),0),IF($D57&gt;0,IF(AND(INDIRECT(ADDRESS($D57,44))=0,INDIRECT(ADDRESS($D57,38))="UL"),INDIRECT(ADDRESS($D57,COLUMN())),0),0),IF($E57&gt;0,IF(AND(INDIRECT(ADDRESS($E57,44))=0,INDIRECT(ADDRESS($E57,38))="UL"),INDIRECT(ADDRESS($E57,COLUMN())),0),0),IF($F57&gt;0,IF(AND(INDIRECT(ADDRESS($F57,44))=0,INDIRECT(ADDRESS($F57,38))="UL"),INDIRECT(ADDRESS($F57,COLUMN())),0),0),IF($G57&gt;0,IF(AND(INDIRECT(ADDRESS($G57,44))=0,INDIRECT(ADDRESS($G57,38))="UL"),INDIRECT(ADDRESS($G57,COLUMN())),0),0),IF($H57&gt;0,IF(AND(INDIRECT(ADDRESS($H57,44))=0,INDIRECT(ADDRESS($H57,38))="UL"),INDIRECT(ADDRESS($H57,COLUMN())),0),0),IF($I57&gt;0,IF(AND(INDIRECT(ADDRESS($I57,44))=0,INDIRECT(ADDRESS($I57,38))="UL"),INDIRECT(ADDRESS($I57,COLUMN())),0),0),IF($J57&gt;0,IF(AND(INDIRECT(ADDRESS($J57,44))=0,INDIRECT(ADDRESS($J57,38))="UL"),INDIRECT(ADDRESS($J57,COLUMN())),0),0),IF($K57&gt;0,IF(AND(INDIRECT(ADDRESS($K57,44))=0,INDIRECT(ADDRESS($K57,38))="UL"),INDIRECT(ADDRESS($K57,COLUMN())),0),0),IF($L57&gt;0,IF(AND(INDIRECT(ADDRESS($L57,44))=0,INDIRECT(ADDRESS($L57,38))="UL"),INDIRECT(ADDRESS($L57,COLUMN())),0),0),IF($M57&gt;0,IF(AND(INDIRECT(ADDRESS($M57,44))=0,INDIRECT(ADDRESS($M57,38))="UL"),INDIRECT(ADDRESS($M57,COLUMN())),0),0))</f>
        <v>0.30452674897119342</v>
      </c>
      <c r="BZ57" s="57" cm="1">
        <f t="array" aca="1" ref="BZ57" ca="1">SUM(IF($C57&gt;0,IF(AND(INDIRECT(ADDRESS($C57,44))=0,INDIRECT(ADDRESS($C57,38))="UL"),INDIRECT(ADDRESS($C57,COLUMN())),0),0),IF($D57&gt;0,IF(AND(INDIRECT(ADDRESS($D57,44))=0,INDIRECT(ADDRESS($D57,38))="UL"),INDIRECT(ADDRESS($D57,COLUMN())),0),0),IF($E57&gt;0,IF(AND(INDIRECT(ADDRESS($E57,44))=0,INDIRECT(ADDRESS($E57,38))="UL"),INDIRECT(ADDRESS($E57,COLUMN())),0),0),IF($F57&gt;0,IF(AND(INDIRECT(ADDRESS($F57,44))=0,INDIRECT(ADDRESS($F57,38))="UL"),INDIRECT(ADDRESS($F57,COLUMN())),0),0),IF($G57&gt;0,IF(AND(INDIRECT(ADDRESS($G57,44))=0,INDIRECT(ADDRESS($G57,38))="UL"),INDIRECT(ADDRESS($G57,COLUMN())),0),0),IF($H57&gt;0,IF(AND(INDIRECT(ADDRESS($H57,44))=0,INDIRECT(ADDRESS($H57,38))="UL"),INDIRECT(ADDRESS($H57,COLUMN())),0),0),IF($I57&gt;0,IF(AND(INDIRECT(ADDRESS($I57,44))=0,INDIRECT(ADDRESS($I57,38))="UL"),INDIRECT(ADDRESS($I57,COLUMN())),0),0),IF($J57&gt;0,IF(AND(INDIRECT(ADDRESS($J57,44))=0,INDIRECT(ADDRESS($J57,38))="UL"),INDIRECT(ADDRESS($J57,COLUMN())),0),0),IF($K57&gt;0,IF(AND(INDIRECT(ADDRESS($K57,44))=0,INDIRECT(ADDRESS($K57,38))="UL"),INDIRECT(ADDRESS($K57,COLUMN())),0),0),IF($L57&gt;0,IF(AND(INDIRECT(ADDRESS($L57,44))=0,INDIRECT(ADDRESS($L57,38))="UL"),INDIRECT(ADDRESS($L57,COLUMN())),0),0),IF($M57&gt;0,IF(AND(INDIRECT(ADDRESS($M57,44))=0,INDIRECT(ADDRESS($M57,38))="UL"),INDIRECT(ADDRESS($M57,COLUMN())),0),0))</f>
        <v>0.1213991769547325</v>
      </c>
      <c r="CA57" s="57">
        <f t="shared" ca="1" si="26"/>
        <v>0.1213991769547325</v>
      </c>
      <c r="CB57" s="57" cm="1">
        <f t="array" aca="1" ref="CB57" ca="1">SUM(IF($C57&gt;0,IF(AND(INDIRECT(ADDRESS($C57,44))=0,INDIRECT(ADDRESS($C57,38))&lt;&gt;"UL"),INDIRECT(ADDRESS($C57,COLUMN())),0),0),IF($D57&gt;0,IF(AND(INDIRECT(ADDRESS($D57,44))=0,INDIRECT(ADDRESS($D57,38))&lt;&gt;"UL"),INDIRECT(ADDRESS($D57,COLUMN())),0),0),IF($E57&gt;0,IF(AND(INDIRECT(ADDRESS($E57,44))=0,INDIRECT(ADDRESS($E57,38))&lt;&gt;"UL"),INDIRECT(ADDRESS($E57,COLUMN())),0),0),IF($F57&gt;0,IF(AND(INDIRECT(ADDRESS($F57,44))=0,INDIRECT(ADDRESS($F57,38))&lt;&gt;"UL"),INDIRECT(ADDRESS($F57,COLUMN())),0),0),IF($G57&gt;0,IF(AND(INDIRECT(ADDRESS($G57,44))=0,INDIRECT(ADDRESS($G57,38))&lt;&gt;"UL"),INDIRECT(ADDRESS($G57,COLUMN())),0),0),IF($H57&gt;0,IF(AND(INDIRECT(ADDRESS($H57,44))=0,INDIRECT(ADDRESS($H57,38))&lt;&gt;"UL"),INDIRECT(ADDRESS($H57,COLUMN())),0),0),IF($I57&gt;0,IF(AND(INDIRECT(ADDRESS($I57,44))=0,INDIRECT(ADDRESS($I57,38))&lt;&gt;"UL"),INDIRECT(ADDRESS($I57,COLUMN())),0),0),IF($J57&gt;0,IF(AND(INDIRECT(ADDRESS($J57,44))=0,INDIRECT(ADDRESS($J57,38))&lt;&gt;"UL"),INDIRECT(ADDRESS($J57,COLUMN())),0),0),IF($K57&gt;0,IF(AND(INDIRECT(ADDRESS($K57,44))=0,INDIRECT(ADDRESS($K57,38))&lt;&gt;"UL"),INDIRECT(ADDRESS($K57,COLUMN())),0),0),IF($L57&gt;0,IF(AND(INDIRECT(ADDRESS($L57,44))=0,INDIRECT(ADDRESS($L57,38))&lt;&gt;"UL"),INDIRECT(ADDRESS($L57,COLUMN())),0),0),IF($M57&gt;0,IF(AND(INDIRECT(ADDRESS($M57,44))=0,INDIRECT(ADDRESS($M57,38))&lt;&gt;"UL"),INDIRECT(ADDRESS($M57,COLUMN())),0),0))</f>
        <v>0</v>
      </c>
      <c r="CC57" s="57">
        <f t="shared" ca="1" si="27"/>
        <v>0</v>
      </c>
      <c r="CD57" s="57" cm="1">
        <f t="array" aca="1" ref="CD57" ca="1">SUM(IF($C57&gt;0,IF(AND(INDIRECT(ADDRESS($C57,44))=0,INDIRECT(ADDRESS($C57,38))&lt;&gt;"UL"),INDIRECT(ADDRESS($C57,COLUMN())),0),0),IF($D57&gt;0,IF(AND(INDIRECT(ADDRESS($D57,44))=0,INDIRECT(ADDRESS($D57,38))&lt;&gt;"UL"),INDIRECT(ADDRESS($D57,COLUMN())),0),0),IF($E57&gt;0,IF(AND(INDIRECT(ADDRESS($E57,44))=0,INDIRECT(ADDRESS($E57,38))&lt;&gt;"UL"),INDIRECT(ADDRESS($E57,COLUMN())),0),0),IF($F57&gt;0,IF(AND(INDIRECT(ADDRESS($F57,44))=0,INDIRECT(ADDRESS($F57,38))&lt;&gt;"UL"),INDIRECT(ADDRESS($F57,COLUMN())),0),0),IF($G57&gt;0,IF(AND(INDIRECT(ADDRESS($G57,44))=0,INDIRECT(ADDRESS($G57,38))&lt;&gt;"UL"),INDIRECT(ADDRESS($G57,COLUMN())),0),0),IF($H57&gt;0,IF(AND(INDIRECT(ADDRESS($H57,44))=0,INDIRECT(ADDRESS($H57,38))&lt;&gt;"UL"),INDIRECT(ADDRESS($H57,COLUMN())),0),0),IF($I57&gt;0,IF(AND(INDIRECT(ADDRESS($I57,44))=0,INDIRECT(ADDRESS($I57,38))&lt;&gt;"UL"),INDIRECT(ADDRESS($I57,COLUMN())),0),0),IF($J57&gt;0,IF(AND(INDIRECT(ADDRESS($J57,44))=0,INDIRECT(ADDRESS($J57,38))&lt;&gt;"UL"),INDIRECT(ADDRESS($J57,COLUMN())),0),0),IF($K57&gt;0,IF(AND(INDIRECT(ADDRESS($K57,44))=0,INDIRECT(ADDRESS($K57,38))&lt;&gt;"UL"),INDIRECT(ADDRESS($K57,COLUMN())),0),0),IF($L57&gt;0,IF(AND(INDIRECT(ADDRESS($L57,44))=0,INDIRECT(ADDRESS($L57,38))&lt;&gt;"UL"),INDIRECT(ADDRESS($L57,COLUMN())),0),0),IF($M57&gt;0,IF(AND(INDIRECT(ADDRESS($M57,44))=0,INDIRECT(ADDRESS($M57,38))&lt;&gt;"UL"),INDIRECT(ADDRESS($M57,COLUMN())),0),0))</f>
        <v>0</v>
      </c>
      <c r="CE57" s="57" cm="1">
        <f t="array" aca="1" ref="CE57" ca="1">SUM(IF($C57&gt;0,IF(AND(INDIRECT(ADDRESS($C57,44))=0,INDIRECT(ADDRESS($C57,38))&lt;&gt;"UL"),INDIRECT(ADDRESS($C57,COLUMN())),0),0),IF($D57&gt;0,IF(AND(INDIRECT(ADDRESS($D57,44))=0,INDIRECT(ADDRESS($D57,38))&lt;&gt;"UL"),INDIRECT(ADDRESS($D57,COLUMN())),0),0),IF($E57&gt;0,IF(AND(INDIRECT(ADDRESS($E57,44))=0,INDIRECT(ADDRESS($E57,38))&lt;&gt;"UL"),INDIRECT(ADDRESS($E57,COLUMN())),0),0),IF($F57&gt;0,IF(AND(INDIRECT(ADDRESS($F57,44))=0,INDIRECT(ADDRESS($F57,38))&lt;&gt;"UL"),INDIRECT(ADDRESS($F57,COLUMN())),0),0),IF($G57&gt;0,IF(AND(INDIRECT(ADDRESS($G57,44))=0,INDIRECT(ADDRESS($G57,38))&lt;&gt;"UL"),INDIRECT(ADDRESS($G57,COLUMN())),0),0),IF($H57&gt;0,IF(AND(INDIRECT(ADDRESS($H57,44))=0,INDIRECT(ADDRESS($H57,38))&lt;&gt;"UL"),INDIRECT(ADDRESS($H57,COLUMN())),0),0),IF($I57&gt;0,IF(AND(INDIRECT(ADDRESS($I57,44))=0,INDIRECT(ADDRESS($I57,38))&lt;&gt;"UL"),INDIRECT(ADDRESS($I57,COLUMN())),0),0),IF($J57&gt;0,IF(AND(INDIRECT(ADDRESS($J57,44))=0,INDIRECT(ADDRESS($J57,38))&lt;&gt;"UL"),INDIRECT(ADDRESS($J57,COLUMN())),0),0),IF($K57&gt;0,IF(AND(INDIRECT(ADDRESS($K57,44))=0,INDIRECT(ADDRESS($K57,38))&lt;&gt;"UL"),INDIRECT(ADDRESS($K57,COLUMN())),0),0),IF($L57&gt;0,IF(AND(INDIRECT(ADDRESS($L57,44))=0,INDIRECT(ADDRESS($L57,38))&lt;&gt;"UL"),INDIRECT(ADDRESS($L57,COLUMN())),0),0),IF($M57&gt;0,IF(AND(INDIRECT(ADDRESS($M57,44))=0,INDIRECT(ADDRESS($M57,38))&lt;&gt;"UL"),INDIRECT(ADDRESS($M57,COLUMN())),0),0))</f>
        <v>0</v>
      </c>
      <c r="CF57" s="57">
        <f t="shared" ca="1" si="28"/>
        <v>0</v>
      </c>
      <c r="CG57" s="57">
        <f t="shared" ca="1" si="35"/>
        <v>1.3936044778194581</v>
      </c>
      <c r="CH57" s="57">
        <f t="shared" ca="1" si="29"/>
        <v>5.161498065997993E-2</v>
      </c>
      <c r="CI57" s="19">
        <f t="shared" ca="1" si="30"/>
        <v>8.9052873354274595</v>
      </c>
      <c r="CJ57" s="19"/>
      <c r="CK57" s="57" cm="1">
        <f t="array" aca="1" ref="CK57" ca="1">IF(AU57="S", SUM(IF($C57&gt;0,IF(INDIRECT(ADDRESS($C57,43))&lt;&gt;1,INDIRECT(ADDRESS($C57,48)),0),0), IF($D57&gt;0,IF(INDIRECT(ADDRESS($D57,43))&lt;&gt;1,INDIRECT(ADDRESS($D57,48)),0),0), IF($E57&gt;0,IF(INDIRECT(ADDRESS($E57,43))&lt;&gt;1,INDIRECT(ADDRESS($E57,48)),0),0), IF($F57&gt;0,IF(INDIRECT(ADDRESS($F57,43))&lt;&gt;1,INDIRECT(ADDRESS($F57,48)),0),0), IF($G57&gt;0,IF(INDIRECT(ADDRESS($G57,43))&lt;&gt;1,INDIRECT(ADDRESS($G57,48)),0),0), IF($H57&gt;0,IF(INDIRECT(ADDRESS($H57,43))&lt;&gt;1,INDIRECT(ADDRESS($H57,48)),0),0), IF($I57&gt;0,IF(INDIRECT(ADDRESS($I57,43))&lt;&gt;1,INDIRECT(ADDRESS($I57,48)),0),0), IF($J57&gt;0,IF(INDIRECT(ADDRESS($J57,43))&lt;&gt;1,INDIRECT(ADDRESS($J57,48)),0),0), IF($K57&gt;0,IF(INDIRECT(ADDRESS($K57,43))&lt;&gt;1,INDIRECT(ADDRESS($K57,48)),0),0), IF($L57&gt;0,IF(INDIRECT(ADDRESS($L57,43))&lt;&gt;1,INDIRECT(ADDRESS($L57,48)),0),0), IF($M57&gt;0,IF(INDIRECT(ADDRESS($M57,43))&lt;&gt;1,INDIRECT(ADDRESS($M57,48)),0),0)), IF(AU57="L",SUM(IF($C57&gt;0,IF(INDIRECT(ADDRESS($C57,43))&lt;&gt;1,INDIRECT(ADDRESS($C57,50)),0),0), IF($D57&gt;0,IF(INDIRECT(ADDRESS($D57,43))&lt;&gt;1,INDIRECT(ADDRESS($D57,50)),0),0), IF($E57&gt;0,IF(INDIRECT(ADDRESS($E57,43))&lt;&gt;1,INDIRECT(ADDRESS($E57,50)),0),0), IF($F57&gt;0,IF(INDIRECT(ADDRESS($F57,43))&lt;&gt;1,INDIRECT(ADDRESS($F57,50)),0),0), IF($G57&gt;0,IF(INDIRECT(ADDRESS($G57,43))&lt;&gt;1,INDIRECT(ADDRESS($G57,50)),0),0), IF($G57&gt;0,IF(INDIRECT(ADDRESS($G57,43))&lt;&gt;1,INDIRECT(ADDRESS($G57,50)),0),0), IF($H57&gt;0,IF(INDIRECT(ADDRESS($H57,43))&lt;&gt;1,INDIRECT(ADDRESS($H57,50)),0),0), IF($I57&gt;0,IF(INDIRECT(ADDRESS($I57,43))&lt;&gt;1,INDIRECT(ADDRESS($I57,50)),0),0), IF($J57&gt;0,IF(INDIRECT(ADDRESS($J57,43))&lt;&gt;1,INDIRECT(ADDRESS($J57,50)),0),0), IF($K57&gt;0,IF(INDIRECT(ADDRESS($K57,43))&lt;&gt;1,INDIRECT(ADDRESS($K57,50)),0),0), IF($L57&gt;0,IF(INDIRECT(ADDRESS($L57,43))&lt;&gt;1,INDIRECT(ADDRESS($L57,50)),0),0), IF($M57&gt;0,IF(INDIRECT(ADDRESS($M57,43))&lt;&gt;1,INDIRECT(ADDRESS($M57,50)),0),0)), SUM(IF($C57&gt;0,IF(INDIRECT(ADDRESS($C57,43))&lt;&gt;1,INDIRECT(ADDRESS($C57,49)),0),0), IF($D57&gt;0,IF(INDIRECT(ADDRESS($D57,43))&lt;&gt;1,INDIRECT(ADDRESS($D57,49)),0),0), IF($E57&gt;0,IF(INDIRECT(ADDRESS($E57,43))&lt;&gt;1,INDIRECT(ADDRESS($E57,49)),0),0), IF($F57&gt;0,IF(INDIRECT(ADDRESS($F57,43))&lt;&gt;1,INDIRECT(ADDRESS($F57,49)),0),0), IF($G57&gt;0,IF(INDIRECT(ADDRESS($G57,43))&lt;&gt;1,INDIRECT(ADDRESS($G57,49)),0),0), IF($G57&gt;0,IF(INDIRECT(ADDRESS($G57,43))&lt;&gt;1,INDIRECT(ADDRESS($G57,49)),0),0), IF($H57&gt;0,IF(INDIRECT(ADDRESS($H57,43))&lt;&gt;1,INDIRECT(ADDRESS($H57,49)),0),0), IF($I57&gt;0,IF(INDIRECT(ADDRESS($I57,43))&lt;&gt;1,INDIRECT(ADDRESS($I57,49)),0),0), IF($J57&gt;0,IF(INDIRECT(ADDRESS($J57,43))&lt;&gt;1,INDIRECT(ADDRESS($J57,49)),0),0), IF($K57&gt;0,IF(INDIRECT(ADDRESS($K57,43))&lt;&gt;1,INDIRECT(ADDRESS($K57,49)),0),0), IF($L57&gt;0,IF(INDIRECT(ADDRESS($L57,43))&lt;&gt;1,INDIRECT(ADDRESS($L57,49)),0),0), IF($M57&gt;0,IF(INDIRECT(ADDRESS($M57,43))&lt;&gt;1,INDIRECT(ADDRESS($M57,49)),0),0))))</f>
        <v>1</v>
      </c>
      <c r="CL57" s="57" cm="1">
        <f t="array" aca="1" ref="CL57" ca="1">SUM(IF($C57&gt;0,IF(INDIRECT(ADDRESS($C57,44))=1,INDIRECT(ADDRESS($C57,90)),0),0), IF($D57&gt;0,IF(INDIRECT(ADDRESS($D57,44))=1,INDIRECT(ADDRESS($D57,90)),0),0), IF($E57&gt;0,IF(INDIRECT(ADDRESS($E57,44))=1,INDIRECT(ADDRESS($E57,90)),0),0), IF($F57&gt;0,IF(INDIRECT(ADDRESS($F57,44))=1,INDIRECT(ADDRESS($F57,90)),0),0), IF($G57&gt;0,IF(INDIRECT(ADDRESS($G57,44))=1,INDIRECT(ADDRESS($G57,90)),0),0), IF($H57&gt;0,IF(INDIRECT(ADDRESS($H57,44))=1,INDIRECT(ADDRESS($H57,90)),0),0), IF($I57&gt;0,IF(INDIRECT(ADDRESS($I57,44))=1,INDIRECT(ADDRESS($I57,90)),0),0), IF($J57&gt;0,IF(INDIRECT(ADDRESS($J57,44))=1,INDIRECT(ADDRESS($J57,90)),0),0), IF($K57&gt;0,IF(INDIRECT(ADDRESS($K57,44))=1,INDIRECT(ADDRESS($K57,90)),0),0), IF($L57&gt;0,IF(INDIRECT(ADDRESS($L57,44))=1,INDIRECT(ADDRESS($L57,90)),0),0), IF($M57&gt;0,IF(INDIRECT(ADDRESS($M57,44))=1,INDIRECT(ADDRESS($M57,90)),0),0))</f>
        <v>0</v>
      </c>
      <c r="CM57" s="56">
        <f t="shared" ca="1" si="31"/>
        <v>0.64739922671235828</v>
      </c>
      <c r="CN57" s="59"/>
    </row>
    <row r="58" spans="1:92" x14ac:dyDescent="0.25">
      <c r="A58" s="15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4"/>
      <c r="T58" s="13"/>
      <c r="U58" s="13"/>
      <c r="V58" s="13"/>
      <c r="W58" s="13"/>
      <c r="Z58" s="14"/>
      <c r="AA58" s="15"/>
      <c r="AF58" s="15"/>
      <c r="AG58" s="15"/>
      <c r="AU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S58" s="3"/>
      <c r="BT58"/>
      <c r="BU58"/>
    </row>
    <row r="59" spans="1:92" ht="13" x14ac:dyDescent="0.25">
      <c r="A59" s="17" t="s">
        <v>136</v>
      </c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"/>
      <c r="O59" s="13"/>
      <c r="P59" s="13"/>
      <c r="Q59" s="13"/>
      <c r="R59" s="13"/>
      <c r="S59" s="14"/>
      <c r="T59" s="13"/>
      <c r="U59" s="13"/>
      <c r="V59" s="13"/>
      <c r="W59" s="13"/>
      <c r="Z59" s="14"/>
      <c r="AA59" s="15"/>
      <c r="AF59" s="15"/>
      <c r="AG59" s="15"/>
      <c r="AU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S59" s="3"/>
      <c r="BT59"/>
      <c r="BU59"/>
    </row>
    <row r="60" spans="1:92" x14ac:dyDescent="0.25">
      <c r="A60" s="62" t="s">
        <v>137</v>
      </c>
      <c r="B60" s="122">
        <v>9</v>
      </c>
      <c r="C60" s="122">
        <v>21</v>
      </c>
      <c r="D60" s="122">
        <v>20</v>
      </c>
      <c r="E60" s="122"/>
      <c r="F60" s="122"/>
      <c r="G60" s="122"/>
      <c r="H60" s="122"/>
      <c r="I60" s="67"/>
      <c r="J60" s="67"/>
      <c r="K60" s="67"/>
      <c r="L60" s="67"/>
      <c r="M60" s="67"/>
      <c r="N60" s="67">
        <f t="shared" ref="N60:N70" ca="1" si="36">SUM(INDIRECT(ADDRESS(B60,COLUMN())),IF(C60&gt;0,INDIRECT(ADDRESS(C60,COLUMN())),0),IF(D60&gt;0,INDIRECT(ADDRESS(D60,14)),0),IF(E60&gt;0,INDIRECT(ADDRESS(E60,COLUMN())),0),IF(F60&gt;0,INDIRECT(ADDRESS(F60,COLUMN())),0),IF(G60&gt;0,INDIRECT(ADDRESS(G60,COLUMN())),0),IF(H60&gt;0,INDIRECT(ADDRESS(H60,COLUMN())),0),IF(I60&gt;0,INDIRECT(ADDRESS(I60,COLUMN())),0),IF(J60&gt;0,INDIRECT(ADDRESS(J60,COLUMN())),0),IF(K60&gt;0,INDIRECT(ADDRESS(K60,COLUMN())),0),IF(L60&gt;0,INDIRECT(ADDRESS(L60,COLUMN())),0),IF(M60&gt;0,INDIRECT(ADDRESS(M60,COLUMN())),0))</f>
        <v>24</v>
      </c>
      <c r="O60" s="67" t="str" cm="1">
        <f t="array" aca="1" ref="O60" ca="1">INDIRECT(ADDRESS($B60,COLUMN()))</f>
        <v>Bomber</v>
      </c>
      <c r="P60" s="67" cm="1">
        <f t="array" aca="1" ref="P60" ca="1">INDIRECT(ADDRESS($B60,COLUMN()))</f>
        <v>5</v>
      </c>
      <c r="Q60" s="67" cm="1">
        <f t="array" aca="1" ref="Q60" ca="1">INDIRECT(ADDRESS($B60,COLUMN()))</f>
        <v>2</v>
      </c>
      <c r="R60" s="67" t="str" cm="1">
        <f t="array" aca="1" ref="R60" ca="1">INDIRECT(ADDRESS($B60,COLUMN()))</f>
        <v>-</v>
      </c>
      <c r="S60" s="67" cm="1">
        <f t="array" aca="1" ref="S60" ca="1">INDIRECT(ADDRESS($B60,COLUMN()))</f>
        <v>2</v>
      </c>
      <c r="T60" s="67" t="str" cm="1">
        <f t="array" aca="1" ref="T60" ca="1">INDIRECT(ADDRESS($B60,COLUMN()))</f>
        <v>1-4</v>
      </c>
      <c r="U60" s="67" cm="1">
        <f t="array" aca="1" ref="U60" ca="1">INDIRECT(ADDRESS($B60,COLUMN()))</f>
        <v>4</v>
      </c>
      <c r="V60" s="67" cm="1">
        <f t="array" aca="1" ref="V60" ca="1">INDIRECT(ADDRESS($B60,COLUMN()))</f>
        <v>0</v>
      </c>
      <c r="W60" s="67" cm="1">
        <f t="array" aca="1" ref="W60" ca="1">INDIRECT(ADDRESS($B60,COLUMN()))</f>
        <v>4</v>
      </c>
      <c r="X60" s="67" cm="1">
        <f t="array" aca="1" ref="X60" ca="1">INDIRECT(ADDRESS($B60,COLUMN()))</f>
        <v>5</v>
      </c>
      <c r="Y60" s="67" cm="1">
        <f t="array" aca="1" ref="Y60" ca="1">INDIRECT(ADDRESS($B60,COLUMN()))</f>
        <v>1</v>
      </c>
      <c r="Z60" s="67" cm="1">
        <f t="array" aca="1" ref="Z60" ca="1">INDIRECT(ADDRESS($B60,COLUMN()))</f>
        <v>5</v>
      </c>
      <c r="AA60" s="67" t="str" cm="1">
        <f t="array" aca="1" ref="AA60" ca="1">INDIRECT(ADDRESS($B60,COLUMN()))</f>
        <v>Rocket Boosters</v>
      </c>
      <c r="AB60" s="56">
        <f t="shared" ref="AB60:AB70" ca="1" si="37">((U60/8)^$V$296)*((((X60-(Y60-1)/2)/8)^$X$296)*((S60/3)^$S$296))*(((8-W60)/6)^$W$296)</f>
        <v>0.71563189871974031</v>
      </c>
      <c r="AC60" s="56">
        <f t="shared" ref="AC60:AC70" ca="1" si="38">SUM(((25/N60)^$Z$296)*(AB60/$AB$34))</f>
        <v>0.92946201740908185</v>
      </c>
      <c r="AD60" s="56">
        <f t="shared" ref="AD60:AD70" ca="1" si="39">(P60/($CN$34*(1/AC60)))</f>
        <v>4.0411392061264424</v>
      </c>
      <c r="AF60" s="52"/>
      <c r="AG60" s="52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2"/>
      <c r="AU60" s="54" t="s">
        <v>117</v>
      </c>
      <c r="AV60" s="57" cm="1">
        <f t="array" aca="1" ref="AV60" ca="1">SUM(IF($C60&gt;0,IF(AND(INDIRECT(ADDRESS($C60,44))=0,INDIRECT(ADDRESS($C60,38))="UL",ISERROR(SEARCH("Rear",INDIRECT(ADDRESS($C60,33)))),ISERROR(SEARCH("Side",INDIRECT(ADDRESS($C60,33))))),INDIRECT(ADDRESS($C60,COLUMN())),0),0),IF($D60&gt;0,IF(AND(INDIRECT(ADDRESS($D60,44))=0,INDIRECT(ADDRESS($D60,38))="UL",ISERROR(SEARCH("Rear",INDIRECT(ADDRESS($D60,33)))),ISERROR(SEARCH("Side",INDIRECT(ADDRESS($D60,33))))),INDIRECT(ADDRESS($D60,COLUMN())),0),0),IF($E60&gt;0,IF(AND(INDIRECT(ADDRESS($E60,44))=0,INDIRECT(ADDRESS($E60,38))="UL",ISERROR(SEARCH("Rear",INDIRECT(ADDRESS($E60,33)))),ISERROR(SEARCH("Side",INDIRECT(ADDRESS($E60,33))))),INDIRECT(ADDRESS($E60,COLUMN())),0),0),IF($F60&gt;0,IF(AND(INDIRECT(ADDRESS($F60,44))=0,INDIRECT(ADDRESS($F60,38))="UL",ISERROR(SEARCH("Rear",INDIRECT(ADDRESS($F60,33)))),ISERROR(SEARCH("Side",INDIRECT(ADDRESS($F60,33))))),INDIRECT(ADDRESS($F60,COLUMN())),0),0),IF($G60&gt;0,IF(AND(INDIRECT(ADDRESS($G60,44))=0,INDIRECT(ADDRESS($G60,38))="UL",ISERROR(SEARCH("Rear",INDIRECT(ADDRESS($G60,33)))),ISERROR(SEARCH("Side",INDIRECT(ADDRESS($G60,33))))),INDIRECT(ADDRESS($G60,COLUMN())),0),0),IF($H60&gt;0,IF(AND(INDIRECT(ADDRESS($H60,44))=0,INDIRECT(ADDRESS($H60,38))="UL",ISERROR(SEARCH("Rear",INDIRECT(ADDRESS($H60,33)))),ISERROR(SEARCH("Side",INDIRECT(ADDRESS($H60,33))))),INDIRECT(ADDRESS($H60,COLUMN())),0),0),IF($I60&gt;0,IF(AND(INDIRECT(ADDRESS($I60,44))=0,INDIRECT(ADDRESS($I60,38))="UL",ISERROR(SEARCH("Rear",INDIRECT(ADDRESS($I60,33)))),ISERROR(SEARCH("Side",INDIRECT(ADDRESS($I60,33))))),INDIRECT(ADDRESS($I60,COLUMN())),0),0),IF($J60&gt;0,IF(AND(INDIRECT(ADDRESS($J60,44))=0,INDIRECT(ADDRESS($J60,38))="UL",ISERROR(SEARCH("Rear",INDIRECT(ADDRESS($J60,33)))),ISERROR(SEARCH("Side",INDIRECT(ADDRESS($J60,33))))),INDIRECT(ADDRESS($J60,COLUMN())),0),0),IF($K60&gt;0,IF(AND(INDIRECT(ADDRESS($K60,44))=0,INDIRECT(ADDRESS($K60,38))="UL",ISERROR(SEARCH("Rear",INDIRECT(ADDRESS($K60,33)))),ISERROR(SEARCH("Side",INDIRECT(ADDRESS($K60,33))))),INDIRECT(ADDRESS($K60,COLUMN())),0),0),IF($L60&gt;0,IF(AND(INDIRECT(ADDRESS($L60,44))=0,INDIRECT(ADDRESS($L60,38))="UL",ISERROR(SEARCH("Rear",INDIRECT(ADDRESS($L60,33)))),ISERROR(SEARCH("Side",INDIRECT(ADDRESS($L60,33))))),INDIRECT(ADDRESS($L60,COLUMN())),0),0),IF($M60&gt;0,IF(AND(INDIRECT(ADDRESS($M60,44))=0,INDIRECT(ADDRESS($M60,38))="UL",ISERROR(SEARCH("Rear",INDIRECT(ADDRESS($M60,33)))),ISERROR(SEARCH("Side",INDIRECT(ADDRESS($M60,33))))),INDIRECT(ADDRESS($M60,COLUMN())),0),0))</f>
        <v>0.16666666666666666</v>
      </c>
      <c r="AW60" s="57" cm="1">
        <f t="array" aca="1" ref="AW60" ca="1">SUM(IF($C60&gt;0,IF(AND(INDIRECT(ADDRESS($C60,44))=0,INDIRECT(ADDRESS($C60,38))="UL",ISERROR(SEARCH("Rear",INDIRECT(ADDRESS($C60,33)))),ISERROR(SEARCH("Side",INDIRECT(ADDRESS($C60,33))))),INDIRECT(ADDRESS($C60,COLUMN())),0),0),IF($D60&gt;0,IF(AND(INDIRECT(ADDRESS($D60,44))=0,INDIRECT(ADDRESS($D60,38))="UL",ISERROR(SEARCH("Rear",INDIRECT(ADDRESS($D60,33)))),ISERROR(SEARCH("Side",INDIRECT(ADDRESS($D60,33))))),INDIRECT(ADDRESS($D60,COLUMN())),0),0),IF($E60&gt;0,IF(AND(INDIRECT(ADDRESS($E60,44))=0,INDIRECT(ADDRESS($E60,38))="UL",ISERROR(SEARCH("Rear",INDIRECT(ADDRESS($E60,33)))),ISERROR(SEARCH("Side",INDIRECT(ADDRESS($E60,33))))),INDIRECT(ADDRESS($E60,COLUMN())),0),0),IF($F60&gt;0,IF(AND(INDIRECT(ADDRESS($F60,44))=0,INDIRECT(ADDRESS($F60,38))="UL",ISERROR(SEARCH("Rear",INDIRECT(ADDRESS($F60,33)))),ISERROR(SEARCH("Side",INDIRECT(ADDRESS($F60,33))))),INDIRECT(ADDRESS($F60,COLUMN())),0),0),IF($G60&gt;0,IF(AND(INDIRECT(ADDRESS($G60,44))=0,INDIRECT(ADDRESS($G60,38))="UL",ISERROR(SEARCH("Rear",INDIRECT(ADDRESS($G60,33)))),ISERROR(SEARCH("Side",INDIRECT(ADDRESS($G60,33))))),INDIRECT(ADDRESS($G60,COLUMN())),0),0),IF($H60&gt;0,IF(AND(INDIRECT(ADDRESS($H60,44))=0,INDIRECT(ADDRESS($H60,38))="UL",ISERROR(SEARCH("Rear",INDIRECT(ADDRESS($H60,33)))),ISERROR(SEARCH("Side",INDIRECT(ADDRESS($H60,33))))),INDIRECT(ADDRESS($H60,COLUMN())),0),0),IF($I60&gt;0,IF(AND(INDIRECT(ADDRESS($I60,44))=0,INDIRECT(ADDRESS($I60,38))="UL",ISERROR(SEARCH("Rear",INDIRECT(ADDRESS($I60,33)))),ISERROR(SEARCH("Side",INDIRECT(ADDRESS($I60,33))))),INDIRECT(ADDRESS($I60,COLUMN())),0),0),IF($J60&gt;0,IF(AND(INDIRECT(ADDRESS($J60,44))=0,INDIRECT(ADDRESS($J60,38))="UL",ISERROR(SEARCH("Rear",INDIRECT(ADDRESS($J60,33)))),ISERROR(SEARCH("Side",INDIRECT(ADDRESS($J60,33))))),INDIRECT(ADDRESS($J60,COLUMN())),0),0),IF($K60&gt;0,IF(AND(INDIRECT(ADDRESS($K60,44))=0,INDIRECT(ADDRESS($K60,38))="UL",ISERROR(SEARCH("Rear",INDIRECT(ADDRESS($K60,33)))),ISERROR(SEARCH("Side",INDIRECT(ADDRESS($K60,33))))),INDIRECT(ADDRESS($K60,COLUMN())),0),0),IF($L60&gt;0,IF(AND(INDIRECT(ADDRESS($L60,44))=0,INDIRECT(ADDRESS($L60,38))="UL",ISERROR(SEARCH("Rear",INDIRECT(ADDRESS($L60,33)))),ISERROR(SEARCH("Side",INDIRECT(ADDRESS($L60,33))))),INDIRECT(ADDRESS($L60,COLUMN())),0),0),IF($M60&gt;0,IF(AND(INDIRECT(ADDRESS($M60,44))=0,INDIRECT(ADDRESS($M60,38))="UL",ISERROR(SEARCH("Rear",INDIRECT(ADDRESS($M60,33)))),ISERROR(SEARCH("Side",INDIRECT(ADDRESS($M60,33))))),INDIRECT(ADDRESS($M60,COLUMN())),0),0))</f>
        <v>1.5</v>
      </c>
      <c r="AX60" s="57" cm="1">
        <f t="array" aca="1" ref="AX60" ca="1">SUM(IF($C60&gt;0,IF(AND(INDIRECT(ADDRESS($C60,44))=0,INDIRECT(ADDRESS($C60,38))="UL",ISERROR(SEARCH("Rear",INDIRECT(ADDRESS($C60,33)))),ISERROR(SEARCH("Side",INDIRECT(ADDRESS($C60,33))))),INDIRECT(ADDRESS($C60,COLUMN())),0),0),IF($D60&gt;0,IF(AND(INDIRECT(ADDRESS($D60,44))=0,INDIRECT(ADDRESS($D60,38))="UL",ISERROR(SEARCH("Rear",INDIRECT(ADDRESS($D60,33)))),ISERROR(SEARCH("Side",INDIRECT(ADDRESS($D60,33))))),INDIRECT(ADDRESS($D60,COLUMN())),0),0),IF($E60&gt;0,IF(AND(INDIRECT(ADDRESS($E60,44))=0,INDIRECT(ADDRESS($E60,38))="UL",ISERROR(SEARCH("Rear",INDIRECT(ADDRESS($E60,33)))),ISERROR(SEARCH("Side",INDIRECT(ADDRESS($E60,33))))),INDIRECT(ADDRESS($E60,COLUMN())),0),0),IF($F60&gt;0,IF(AND(INDIRECT(ADDRESS($F60,44))=0,INDIRECT(ADDRESS($F60,38))="UL",ISERROR(SEARCH("Rear",INDIRECT(ADDRESS($F60,33)))),ISERROR(SEARCH("Side",INDIRECT(ADDRESS($F60,33))))),INDIRECT(ADDRESS($F60,COLUMN())),0),0),IF($G60&gt;0,IF(AND(INDIRECT(ADDRESS($G60,44))=0,INDIRECT(ADDRESS($G60,38))="UL",ISERROR(SEARCH("Rear",INDIRECT(ADDRESS($G60,33)))),ISERROR(SEARCH("Side",INDIRECT(ADDRESS($G60,33))))),INDIRECT(ADDRESS($G60,COLUMN())),0),0),IF($H60&gt;0,IF(AND(INDIRECT(ADDRESS($H60,44))=0,INDIRECT(ADDRESS($H60,38))="UL",ISERROR(SEARCH("Rear",INDIRECT(ADDRESS($H60,33)))),ISERROR(SEARCH("Side",INDIRECT(ADDRESS($H60,33))))),INDIRECT(ADDRESS($H60,COLUMN())),0),0),IF($I60&gt;0,IF(AND(INDIRECT(ADDRESS($I60,44))=0,INDIRECT(ADDRESS($I60,38))="UL",ISERROR(SEARCH("Rear",INDIRECT(ADDRESS($I60,33)))),ISERROR(SEARCH("Side",INDIRECT(ADDRESS($I60,33))))),INDIRECT(ADDRESS($I60,COLUMN())),0),0),IF($J60&gt;0,IF(AND(INDIRECT(ADDRESS($J60,44))=0,INDIRECT(ADDRESS($J60,38))="UL",ISERROR(SEARCH("Rear",INDIRECT(ADDRESS($J60,33)))),ISERROR(SEARCH("Side",INDIRECT(ADDRESS($J60,33))))),INDIRECT(ADDRESS($J60,COLUMN())),0),0),IF($K60&gt;0,IF(AND(INDIRECT(ADDRESS($K60,44))=0,INDIRECT(ADDRESS($K60,38))="UL",ISERROR(SEARCH("Rear",INDIRECT(ADDRESS($K60,33)))),ISERROR(SEARCH("Side",INDIRECT(ADDRESS($K60,33))))),INDIRECT(ADDRESS($K60,COLUMN())),0),0),IF($L60&gt;0,IF(AND(INDIRECT(ADDRESS($L60,44))=0,INDIRECT(ADDRESS($L60,38))="UL",ISERROR(SEARCH("Rear",INDIRECT(ADDRESS($L60,33)))),ISERROR(SEARCH("Side",INDIRECT(ADDRESS($L60,33))))),INDIRECT(ADDRESS($L60,COLUMN())),0),0),IF($M60&gt;0,IF(AND(INDIRECT(ADDRESS($M60,44))=0,INDIRECT(ADDRESS($M60,38))="UL",ISERROR(SEARCH("Rear",INDIRECT(ADDRESS($M60,33)))),ISERROR(SEARCH("Side",INDIRECT(ADDRESS($M60,33))))),INDIRECT(ADDRESS($M60,COLUMN())),0),0))</f>
        <v>0.83333333333333326</v>
      </c>
      <c r="AY60" s="58">
        <f t="shared" ref="AY60:AY70" ca="1" si="40">IF(AU60="S",AV60,IF(AU60="MS",AW60,IF(AU60="ML",AW60,AX60)))</f>
        <v>1.5</v>
      </c>
      <c r="AZ60" s="58">
        <f t="shared" ref="AZ60:AZ70" ca="1" si="41">SUM(AV60:AX60)/3</f>
        <v>0.83333333333333337</v>
      </c>
      <c r="BA60" s="58" cm="1">
        <f t="array" aca="1" ref="BA60" ca="1">SUM(IF($C60&gt;0,IF(AND(INDIRECT(ADDRESS($C60,44))=0,INDIRECT(ADDRESS($C60,38))="UL"),INDIRECT(ADDRESS($C60,COLUMN())),0),0),IF($D60&gt;0,IF(AND(INDIRECT(ADDRESS($D60,44))=0,INDIRECT(ADDRESS($D60,38))="UL"),INDIRECT(ADDRESS($D60,COLUMN())),0),0),IF($E60&gt;0,IF(AND(INDIRECT(ADDRESS($E60,44))=0,INDIRECT(ADDRESS($E60,38))="UL"),INDIRECT(ADDRESS($E60,COLUMN())),0),0),IF($F60&gt;0,IF(AND(INDIRECT(ADDRESS($F60,44))=0,INDIRECT(ADDRESS($F60,38))="UL"),INDIRECT(ADDRESS($F60,COLUMN())),0),0),IF($G60&gt;0,IF(AND(INDIRECT(ADDRESS($G60,44))=0,INDIRECT(ADDRESS($G60,38))="UL"),INDIRECT(ADDRESS($G60,COLUMN())),0),0),IF($H60&gt;0,IF(AND(INDIRECT(ADDRESS($H60,44))=0,INDIRECT(ADDRESS($H60,38))="UL"),INDIRECT(ADDRESS($H60,COLUMN())),0),0),IF($I60&gt;0,IF(AND(INDIRECT(ADDRESS($I60,44))=0,INDIRECT(ADDRESS($I60,38))="UL"),INDIRECT(ADDRESS($I60,COLUMN())),0),0),IF($J60&gt;0,IF(AND(INDIRECT(ADDRESS($J60,44))=0,INDIRECT(ADDRESS($J60,38))="UL"),INDIRECT(ADDRESS($J60,COLUMN())),0),0),IF($K60&gt;0,IF(AND(INDIRECT(ADDRESS($K60,44))=0,INDIRECT(ADDRESS($K60,38))="UL"),INDIRECT(ADDRESS($K60,COLUMN())),0),0),IF($L60&gt;0,IF(AND(INDIRECT(ADDRESS($L60,44))=0,INDIRECT(ADDRESS($L60,38))="UL"),INDIRECT(ADDRESS($L60,COLUMN())),0),0),IF($M60&gt;0,IF(AND(INDIRECT(ADDRESS($M60,44))=0,INDIRECT(ADDRESS($M60,38))="UL"),INDIRECT(ADDRESS($M60,COLUMN())),0),0))</f>
        <v>0.51111111111111107</v>
      </c>
      <c r="BB60" s="58" cm="1">
        <f t="array" aca="1" ref="BB60" ca="1">SUM(IF($C60&gt;0,IF(AND(INDIRECT(ADDRESS($C60,44))=0,INDIRECT(ADDRESS($C60,38))="UL"),INDIRECT(ADDRESS($C60,COLUMN())),0),0),IF($D60&gt;0,IF(AND(INDIRECT(ADDRESS($D60,44))=0,INDIRECT(ADDRESS($D60,38))="UL"),INDIRECT(ADDRESS($D60,COLUMN())),0),0),IF($E60&gt;0,IF(AND(INDIRECT(ADDRESS($E60,44))=0,INDIRECT(ADDRESS($E60,38))="UL"),INDIRECT(ADDRESS($E60,COLUMN())),0),0),IF($F60&gt;0,IF(AND(INDIRECT(ADDRESS($F60,44))=0,INDIRECT(ADDRESS($F60,38))="UL"),INDIRECT(ADDRESS($F60,COLUMN())),0),0),IF($G60&gt;0,IF(AND(INDIRECT(ADDRESS($G60,44))=0,INDIRECT(ADDRESS($G60,38))="UL"),INDIRECT(ADDRESS($G60,COLUMN())),0),0),IF($H60&gt;0,IF(AND(INDIRECT(ADDRESS($H60,44))=0,INDIRECT(ADDRESS($H60,38))="UL"),INDIRECT(ADDRESS($H60,COLUMN())),0),0),IF($I60&gt;0,IF(AND(INDIRECT(ADDRESS($I60,44))=0,INDIRECT(ADDRESS($I60,38))="UL"),INDIRECT(ADDRESS($I60,COLUMN())),0),0),IF($J60&gt;0,IF(AND(INDIRECT(ADDRESS($J60,44))=0,INDIRECT(ADDRESS($J60,38))="UL"),INDIRECT(ADDRESS($J60,COLUMN())),0),0),IF($K60&gt;0,IF(AND(INDIRECT(ADDRESS($K60,44))=0,INDIRECT(ADDRESS($K60,38))="UL"),INDIRECT(ADDRESS($K60,COLUMN())),0),0),IF($L60&gt;0,IF(AND(INDIRECT(ADDRESS($L60,44))=0,INDIRECT(ADDRESS($L60,38))="UL"),INDIRECT(ADDRESS($L60,COLUMN())),0),0),IF($M60&gt;0,IF(AND(INDIRECT(ADDRESS($M60,44))=0,INDIRECT(ADDRESS($M60,38))="UL"),INDIRECT(ADDRESS($M60,COLUMN())),0),0))</f>
        <v>0.15555555555555556</v>
      </c>
      <c r="BC60" s="58" cm="1">
        <f t="array" aca="1" ref="BC60" ca="1">SUM(IF($C60&gt;0,IF(AND(INDIRECT(ADDRESS($C60,44))=0,INDIRECT(ADDRESS($C60,38))="UL"),INDIRECT(ADDRESS($C60,COLUMN())),0),0),IF($D60&gt;0,IF(AND(INDIRECT(ADDRESS($D60,44))=0,INDIRECT(ADDRESS($D60,38))="UL"),INDIRECT(ADDRESS($D60,COLUMN())),0),0),IF($E60&gt;0,IF(AND(INDIRECT(ADDRESS($E60,44))=0,INDIRECT(ADDRESS($E60,38))="UL"),INDIRECT(ADDRESS($E60,COLUMN())),0),0),IF($F60&gt;0,IF(AND(INDIRECT(ADDRESS($F60,44))=0,INDIRECT(ADDRESS($F60,38))="UL"),INDIRECT(ADDRESS($F60,COLUMN())),0),0),IF($G60&gt;0,IF(AND(INDIRECT(ADDRESS($G60,44))=0,INDIRECT(ADDRESS($G60,38))="UL"),INDIRECT(ADDRESS($G60,COLUMN())),0),0),IF($H60&gt;0,IF(AND(INDIRECT(ADDRESS($H60,44))=0,INDIRECT(ADDRESS($H60,38))="UL"),INDIRECT(ADDRESS($H60,COLUMN())),0),0),IF($I60&gt;0,IF(AND(INDIRECT(ADDRESS($I60,44))=0,INDIRECT(ADDRESS($I60,38))="UL"),INDIRECT(ADDRESS($I60,COLUMN())),0),0),IF($J60&gt;0,IF(AND(INDIRECT(ADDRESS($J60,44))=0,INDIRECT(ADDRESS($J60,38))="UL"),INDIRECT(ADDRESS($J60,COLUMN())),0),0),IF($K60&gt;0,IF(AND(INDIRECT(ADDRESS($K60,44))=0,INDIRECT(ADDRESS($K60,38))="UL"),INDIRECT(ADDRESS($K60,COLUMN())),0),0),IF($L60&gt;0,IF(AND(INDIRECT(ADDRESS($L60,44))=0,INDIRECT(ADDRESS($L60,38))="UL"),INDIRECT(ADDRESS($L60,COLUMN())),0),0),IF($M60&gt;0,IF(AND(INDIRECT(ADDRESS($M60,44))=0,INDIRECT(ADDRESS($M60,38))="UL"),INDIRECT(ADDRESS($M60,COLUMN())),0),0))</f>
        <v>0.24444444444444441</v>
      </c>
      <c r="BD60" s="58" cm="1">
        <f t="array" aca="1" ref="BD60" ca="1">SUM(IF($C60&gt;0,IF(AND(INDIRECT(ADDRESS($C60,44))=0,INDIRECT(ADDRESS($C60,38))="UL"),INDIRECT(ADDRESS($C60,COLUMN())),0),0),IF($D60&gt;0,IF(AND(INDIRECT(ADDRESS($D60,44))=0,INDIRECT(ADDRESS($D60,38))="UL"),INDIRECT(ADDRESS($D60,COLUMN())),0),0),IF($E60&gt;0,IF(AND(INDIRECT(ADDRESS($E60,44))=0,INDIRECT(ADDRESS($E60,38))="UL"),INDIRECT(ADDRESS($E60,COLUMN())),0),0),IF($F60&gt;0,IF(AND(INDIRECT(ADDRESS($F60,44))=0,INDIRECT(ADDRESS($F60,38))="UL"),INDIRECT(ADDRESS($F60,COLUMN())),0),0),IF($G60&gt;0,IF(AND(INDIRECT(ADDRESS($G60,44))=0,INDIRECT(ADDRESS($G60,38))="UL"),INDIRECT(ADDRESS($G60,COLUMN())),0),0),IF($H60&gt;0,IF(AND(INDIRECT(ADDRESS($H60,44))=0,INDIRECT(ADDRESS($H60,38))="UL"),INDIRECT(ADDRESS($H60,COLUMN())),0),0),IF($I60&gt;0,IF(AND(INDIRECT(ADDRESS($I60,44))=0,INDIRECT(ADDRESS($I60,38))="UL"),INDIRECT(ADDRESS($I60,COLUMN())),0),0),IF($J60&gt;0,IF(AND(INDIRECT(ADDRESS($J60,44))=0,INDIRECT(ADDRESS($J60,38))="UL"),INDIRECT(ADDRESS($J60,COLUMN())),0),0),IF($K60&gt;0,IF(AND(INDIRECT(ADDRESS($K60,44))=0,INDIRECT(ADDRESS($K60,38))="UL"),INDIRECT(ADDRESS($K60,COLUMN())),0),0),IF($L60&gt;0,IF(AND(INDIRECT(ADDRESS($L60,44))=0,INDIRECT(ADDRESS($L60,38))="UL"),INDIRECT(ADDRESS($L60,COLUMN())),0),0),IF($M60&gt;0,IF(AND(INDIRECT(ADDRESS($M60,44))=0,INDIRECT(ADDRESS($M60,38))="UL"),INDIRECT(ADDRESS($M60,COLUMN())),0),0))</f>
        <v>0.42222222222222222</v>
      </c>
      <c r="BE60" s="57">
        <f t="shared" ref="BE60:BE70" ca="1" si="42">IF(AU60="S",BA60,IF(AU60="MS",BB60,IF(AU60="ML",BC60,BD60)))</f>
        <v>0.24444444444444441</v>
      </c>
      <c r="BF60" s="57" cm="1">
        <f t="array" aca="1" ref="BF60" ca="1">SUM(IF($C60&gt;0,IF(INDIRECT(ADDRESS($C60,45))=1,INDIRECT(ADDRESS($C60,52))*INDIRECT(ADDRESS($C60,42))/5,0),0), IF($D60&gt;0,IF(INDIRECT(ADDRESS($D60,45))=1,INDIRECT(ADDRESS($D60,52))*INDIRECT(ADDRESS($D60,42))/5,0),0), IF($E60&gt;0,IF(INDIRECT(ADDRESS($E60,45))=1,INDIRECT(ADDRESS($E60,52))*INDIRECT(ADDRESS($E60,42))/5,0),0), IF($F60&gt;0,IF(INDIRECT(ADDRESS($F60,45))=1,INDIRECT(ADDRESS($F60,52))*INDIRECT(ADDRESS($F60,42))/5,0),0), IF($G60&gt;0,IF(INDIRECT(ADDRESS($G60,45))=1,INDIRECT(ADDRESS($G60,52))*INDIRECT(ADDRESS($G60,42))/5,0),0), IF($H60&gt;0,IF(INDIRECT(ADDRESS($H60,45))=1,INDIRECT(ADDRESS($H60,52))*INDIRECT(ADDRESS($H60,42))/5,0),0)
)*$BF$296/100</f>
        <v>0</v>
      </c>
      <c r="BG60" s="19"/>
      <c r="BH60" s="57" cm="1">
        <f t="array" aca="1" ref="BH60" ca="1">SUM(IF($C60&gt;0,IF(AND(INDIRECT(ADDRESS($C60,44))=0,INDIRECT(ADDRESS($C60,38))&lt;&gt;"UL"),INDIRECT(ADDRESS($C60,COLUMN()-12)),0),0), IF($D60&gt;0,IF(AND(INDIRECT(ADDRESS($D60,44))=0,INDIRECT(ADDRESS($D60,38))&lt;&gt;"UL"),INDIRECT(ADDRESS($D60,COLUMN()-12)),0),0), IF($E60&gt;0,IF(AND(INDIRECT(ADDRESS($E60,44))=0,INDIRECT(ADDRESS($E60,38))&lt;&gt;"UL"),INDIRECT(ADDRESS($E60,COLUMN()-12)),0),0), IF($F60&gt;0,IF(AND(INDIRECT(ADDRESS($F60,44))=0,INDIRECT(ADDRESS($F60,38))&lt;&gt;"UL"),INDIRECT(ADDRESS($F60,COLUMN()-12)),0),0), IF($G60&gt;0,IF(AND(INDIRECT(ADDRESS($G60,44))=0,INDIRECT(ADDRESS($G60,38))&lt;&gt;"UL"),INDIRECT(ADDRESS($G60,COLUMN()-12)),0),0), IF($H60&gt;0,IF(AND(INDIRECT(ADDRESS($H60,44))=0,INDIRECT(ADDRESS($H60,38))&lt;&gt;"UL"),INDIRECT(ADDRESS($H60,COLUMN()-12)),0),0), IF($I60&gt;0,IF(AND(INDIRECT(ADDRESS($I60,44))=0,INDIRECT(ADDRESS($I60,38))&lt;&gt;"UL"),INDIRECT(ADDRESS($I60,COLUMN()-12)),0),0), IF($J60&gt;0,IF(AND(INDIRECT(ADDRESS($J60,44))=0,INDIRECT(ADDRESS($J60,38))&lt;&gt;"UL"),INDIRECT(ADDRESS($J60,COLUMN()-12)),0),0), IF($K60&gt;0,IF(AND(INDIRECT(ADDRESS($K60,44))=0,INDIRECT(ADDRESS($K60,38))&lt;&gt;"UL"),INDIRECT(ADDRESS($K60,COLUMN()-12)),0),0), IF($L60&gt;0,IF(AND(INDIRECT(ADDRESS($L60,44))=0,INDIRECT(ADDRESS($L60,38))&lt;&gt;"UL"),INDIRECT(ADDRESS($L60,COLUMN()-12)),0),0), IF($M60&gt;0,IF(AND(INDIRECT(ADDRESS($M60,44))=0,INDIRECT(ADDRESS($M60,38))&lt;&gt;"UL"),INDIRECT(ADDRESS($M60,COLUMN()-12)),0),0))</f>
        <v>0</v>
      </c>
      <c r="BI60" s="57" cm="1">
        <f t="array" aca="1" ref="BI60" ca="1">SUM(IF($C60&gt;0,IF(AND(INDIRECT(ADDRESS($C60,44))=0,INDIRECT(ADDRESS($C60,38))&lt;&gt;"UL"),INDIRECT(ADDRESS($C60,COLUMN()-12)),0),0), IF($D60&gt;0,IF(AND(INDIRECT(ADDRESS($D60,44))=0,INDIRECT(ADDRESS($D60,38))&lt;&gt;"UL"),INDIRECT(ADDRESS($D60,COLUMN()-12)),0),0), IF($E60&gt;0,IF(AND(INDIRECT(ADDRESS($E60,44))=0,INDIRECT(ADDRESS($E60,38))&lt;&gt;"UL"),INDIRECT(ADDRESS($E60,COLUMN()-12)),0),0), IF($F60&gt;0,IF(AND(INDIRECT(ADDRESS($F60,44))=0,INDIRECT(ADDRESS($F60,38))&lt;&gt;"UL"),INDIRECT(ADDRESS($F60,COLUMN()-12)),0),0), IF($G60&gt;0,IF(AND(INDIRECT(ADDRESS($G60,44))=0,INDIRECT(ADDRESS($G60,38))&lt;&gt;"UL"),INDIRECT(ADDRESS($G60,COLUMN()-12)),0),0), IF($H60&gt;0,IF(AND(INDIRECT(ADDRESS($H60,44))=0,INDIRECT(ADDRESS($H60,38))&lt;&gt;"UL"),INDIRECT(ADDRESS($H60,COLUMN()-12)),0),0), IF($I60&gt;0,IF(AND(INDIRECT(ADDRESS($I60,44))=0,INDIRECT(ADDRESS($I60,38))&lt;&gt;"UL"),INDIRECT(ADDRESS($I60,COLUMN()-12)),0),0), IF($J60&gt;0,IF(AND(INDIRECT(ADDRESS($J60,44))=0,INDIRECT(ADDRESS($J60,38))&lt;&gt;"UL"),INDIRECT(ADDRESS($J60,COLUMN()-12)),0),0), IF($K60&gt;0,IF(AND(INDIRECT(ADDRESS($K60,44))=0,INDIRECT(ADDRESS($K60,38))&lt;&gt;"UL"),INDIRECT(ADDRESS($K60,COLUMN()-12)),0),0), IF($L60&gt;0,IF(AND(INDIRECT(ADDRESS($L60,44))=0,INDIRECT(ADDRESS($L60,38))&lt;&gt;"UL"),INDIRECT(ADDRESS($L60,COLUMN()-12)),0),0), IF($M60&gt;0,IF(AND(INDIRECT(ADDRESS($M60,44))=0,INDIRECT(ADDRESS($M60,38))&lt;&gt;"UL"),INDIRECT(ADDRESS($M60,COLUMN()-12)),0),0))</f>
        <v>0</v>
      </c>
      <c r="BJ60" s="57" cm="1">
        <f t="array" aca="1" ref="BJ60" ca="1">SUM(IF($C60&gt;0,IF(AND(INDIRECT(ADDRESS($C60,44))=0,INDIRECT(ADDRESS($C60,38))&lt;&gt;"UL"),INDIRECT(ADDRESS($C60,COLUMN()-12)),0),0), IF($D60&gt;0,IF(AND(INDIRECT(ADDRESS($D60,44))=0,INDIRECT(ADDRESS($D60,38))&lt;&gt;"UL"),INDIRECT(ADDRESS($D60,COLUMN()-12)),0),0), IF($E60&gt;0,IF(AND(INDIRECT(ADDRESS($E60,44))=0,INDIRECT(ADDRESS($E60,38))&lt;&gt;"UL"),INDIRECT(ADDRESS($E60,COLUMN()-12)),0),0), IF($F60&gt;0,IF(AND(INDIRECT(ADDRESS($F60,44))=0,INDIRECT(ADDRESS($F60,38))&lt;&gt;"UL"),INDIRECT(ADDRESS($F60,COLUMN()-12)),0),0), IF($G60&gt;0,IF(AND(INDIRECT(ADDRESS($G60,44))=0,INDIRECT(ADDRESS($G60,38))&lt;&gt;"UL"),INDIRECT(ADDRESS($G60,COLUMN()-12)),0),0), IF($H60&gt;0,IF(AND(INDIRECT(ADDRESS($H60,44))=0,INDIRECT(ADDRESS($H60,38))&lt;&gt;"UL"),INDIRECT(ADDRESS($H60,COLUMN()-12)),0),0), IF($I60&gt;0,IF(AND(INDIRECT(ADDRESS($I60,44))=0,INDIRECT(ADDRESS($I60,38))&lt;&gt;"UL"),INDIRECT(ADDRESS($I60,COLUMN()-12)),0),0), IF($J60&gt;0,IF(AND(INDIRECT(ADDRESS($J60,44))=0,INDIRECT(ADDRESS($J60,38))&lt;&gt;"UL"),INDIRECT(ADDRESS($J60,COLUMN()-12)),0),0), IF($K60&gt;0,IF(AND(INDIRECT(ADDRESS($K60,44))=0,INDIRECT(ADDRESS($K60,38))&lt;&gt;"UL"),INDIRECT(ADDRESS($K60,COLUMN()-12)),0),0), IF($L60&gt;0,IF(AND(INDIRECT(ADDRESS($L60,44))=0,INDIRECT(ADDRESS($L60,38))&lt;&gt;"UL"),INDIRECT(ADDRESS($L60,COLUMN()-12)),0),0), IF($M60&gt;0,IF(AND(INDIRECT(ADDRESS($M60,44))=0,INDIRECT(ADDRESS($M60,38))&lt;&gt;"UL"),INDIRECT(ADDRESS($M60,COLUMN()-12)),0),0))</f>
        <v>0</v>
      </c>
      <c r="BK60" s="54"/>
      <c r="BL60" s="54"/>
      <c r="BM60" s="57" cm="1">
        <f t="array" aca="1" ref="BM60" ca="1">SUM(IF($C60&gt;0,IF(AND(INDIRECT(ADDRESS($C60,44))=0,INDIRECT(ADDRESS($C60,38))&lt;&gt;"UL"),INDIRECT(ADDRESS($C60,COLUMN()-12)),0),0), IF($D60&gt;0,IF(AND(INDIRECT(ADDRESS($D60,44))=0,INDIRECT(ADDRESS($D60,38))&lt;&gt;"UL"),INDIRECT(ADDRESS($D60,COLUMN()-12)),0),0), IF($E60&gt;0,IF(AND(INDIRECT(ADDRESS($E60,44))=0,INDIRECT(ADDRESS($E60,38))&lt;&gt;"UL"),INDIRECT(ADDRESS($E60,COLUMN()-12)),0),0), IF($F60&gt;0,IF(AND(INDIRECT(ADDRESS($F60,44))=0,INDIRECT(ADDRESS($F60,38))&lt;&gt;"UL"),INDIRECT(ADDRESS($F60,COLUMN()-12)),0),0), IF($G60&gt;0,IF(AND(INDIRECT(ADDRESS($G60,44))=0,INDIRECT(ADDRESS($G60,38))&lt;&gt;"UL"),INDIRECT(ADDRESS($G60,COLUMN()-12)),0),0), IF($H60&gt;0,IF(AND(INDIRECT(ADDRESS($H60,44))=0,INDIRECT(ADDRESS($H60,38))&lt;&gt;"UL"),INDIRECT(ADDRESS($H60,COLUMN()-12)),0),0), IF($I60&gt;0,IF(AND(INDIRECT(ADDRESS($I60,44))=0,INDIRECT(ADDRESS($I60,38))&lt;&gt;"UL"),INDIRECT(ADDRESS($I60,COLUMN()-12)),0),0), IF($J60&gt;0,IF(AND(INDIRECT(ADDRESS($J60,44))=0,INDIRECT(ADDRESS($J60,38))&lt;&gt;"UL"),INDIRECT(ADDRESS($J60,COLUMN()-12)),0),0), IF($K60&gt;0,IF(AND(INDIRECT(ADDRESS($K60,44))=0,INDIRECT(ADDRESS($K60,38))&lt;&gt;"UL"),INDIRECT(ADDRESS($K60,COLUMN()-11)),0),0), IF($L60&gt;0,IF(AND(INDIRECT(ADDRESS($L60,44))=0,INDIRECT(ADDRESS($L60,38))&lt;&gt;"UL"),INDIRECT(ADDRESS($L60,COLUMN()-11)),0),0), IF($M60&gt;0,IF(AND(INDIRECT(ADDRESS($M60,44))=0,INDIRECT(ADDRESS($M60,38))&lt;&gt;"UL"),INDIRECT(ADDRESS($M60,COLUMN()-11)),0),0))</f>
        <v>0</v>
      </c>
      <c r="BN60" s="57" cm="1">
        <f t="array" aca="1" ref="BN60" ca="1">SUM(IF($C60&gt;0,IF(AND(INDIRECT(ADDRESS($C60,44))=0,INDIRECT(ADDRESS($C60,38))&lt;&gt;"UL"),INDIRECT(ADDRESS($C60,COLUMN()-12)),0),0), IF($D60&gt;0,IF(AND(INDIRECT(ADDRESS($D60,44))=0,INDIRECT(ADDRESS($D60,38))&lt;&gt;"UL"),INDIRECT(ADDRESS($D60,COLUMN()-12)),0),0), IF($E60&gt;0,IF(AND(INDIRECT(ADDRESS($E60,44))=0,INDIRECT(ADDRESS($E60,38))&lt;&gt;"UL"),INDIRECT(ADDRESS($E60,COLUMN()-12)),0),0), IF($F60&gt;0,IF(AND(INDIRECT(ADDRESS($F60,44))=0,INDIRECT(ADDRESS($F60,38))&lt;&gt;"UL"),INDIRECT(ADDRESS($F60,COLUMN()-12)),0),0), IF($G60&gt;0,IF(AND(INDIRECT(ADDRESS($G60,44))=0,INDIRECT(ADDRESS($G60,38))&lt;&gt;"UL"),INDIRECT(ADDRESS($G60,COLUMN()-12)),0),0), IF($H60&gt;0,IF(AND(INDIRECT(ADDRESS($H60,44))=0,INDIRECT(ADDRESS($H60,38))&lt;&gt;"UL"),INDIRECT(ADDRESS($H60,COLUMN()-12)),0),0), IF($I60&gt;0,IF(AND(INDIRECT(ADDRESS($I60,44))=0,INDIRECT(ADDRESS($I60,38))&lt;&gt;"UL"),INDIRECT(ADDRESS($I60,COLUMN()-12)),0),0), IF($J60&gt;0,IF(AND(INDIRECT(ADDRESS($J60,44))=0,INDIRECT(ADDRESS($J60,38))&lt;&gt;"UL"),INDIRECT(ADDRESS($J60,COLUMN()-12)),0),0), IF($K60&gt;0,IF(AND(INDIRECT(ADDRESS($K60,44))=0,INDIRECT(ADDRESS($K60,38))&lt;&gt;"UL"),INDIRECT(ADDRESS($K60,COLUMN()-11)),0),0), IF($L60&gt;0,IF(AND(INDIRECT(ADDRESS($L60,44))=0,INDIRECT(ADDRESS($L60,38))&lt;&gt;"UL"),INDIRECT(ADDRESS($L60,COLUMN()-11)),0),0), IF($M60&gt;0,IF(AND(INDIRECT(ADDRESS($M60,44))=0,INDIRECT(ADDRESS($M60,38))&lt;&gt;"UL"),INDIRECT(ADDRESS($M60,COLUMN()-11)),0),0))</f>
        <v>0</v>
      </c>
      <c r="BO60" s="57" cm="1">
        <f t="array" aca="1" ref="BO60" ca="1">SUM(IF($C60&gt;0,IF(AND(INDIRECT(ADDRESS($C60,44))=0,INDIRECT(ADDRESS($C60,38))&lt;&gt;"UL"),INDIRECT(ADDRESS($C60,COLUMN()-12)),0),0), IF($D60&gt;0,IF(AND(INDIRECT(ADDRESS($D60,44))=0,INDIRECT(ADDRESS($D60,38))&lt;&gt;"UL"),INDIRECT(ADDRESS($D60,COLUMN()-12)),0),0), IF($E60&gt;0,IF(AND(INDIRECT(ADDRESS($E60,44))=0,INDIRECT(ADDRESS($E60,38))&lt;&gt;"UL"),INDIRECT(ADDRESS($E60,COLUMN()-12)),0),0), IF($F60&gt;0,IF(AND(INDIRECT(ADDRESS($F60,44))=0,INDIRECT(ADDRESS($F60,38))&lt;&gt;"UL"),INDIRECT(ADDRESS($F60,COLUMN()-12)),0),0), IF($G60&gt;0,IF(AND(INDIRECT(ADDRESS($G60,44))=0,INDIRECT(ADDRESS($G60,38))&lt;&gt;"UL"),INDIRECT(ADDRESS($G60,COLUMN()-12)),0),0), IF($H60&gt;0,IF(AND(INDIRECT(ADDRESS($H60,44))=0,INDIRECT(ADDRESS($H60,38))&lt;&gt;"UL"),INDIRECT(ADDRESS($H60,COLUMN()-12)),0),0), IF($I60&gt;0,IF(AND(INDIRECT(ADDRESS($I60,44))=0,INDIRECT(ADDRESS($I60,38))&lt;&gt;"UL"),INDIRECT(ADDRESS($I60,COLUMN()-12)),0),0), IF($J60&gt;0,IF(AND(INDIRECT(ADDRESS($J60,44))=0,INDIRECT(ADDRESS($J60,38))&lt;&gt;"UL"),INDIRECT(ADDRESS($J60,COLUMN()-12)),0),0), IF($K60&gt;0,IF(AND(INDIRECT(ADDRESS($K60,44))=0,INDIRECT(ADDRESS($K60,38))&lt;&gt;"UL"),INDIRECT(ADDRESS($K60,COLUMN()-11)),0),0), IF($L60&gt;0,IF(AND(INDIRECT(ADDRESS($L60,44))=0,INDIRECT(ADDRESS($L60,38))&lt;&gt;"UL"),INDIRECT(ADDRESS($L60,COLUMN()-11)),0),0), IF($M60&gt;0,IF(AND(INDIRECT(ADDRESS($M60,44))=0,INDIRECT(ADDRESS($M60,38))&lt;&gt;"UL"),INDIRECT(ADDRESS($M60,COLUMN()-11)),0),0))</f>
        <v>0</v>
      </c>
      <c r="BP60" s="57" cm="1">
        <f t="array" aca="1" ref="BP60" ca="1">SUM(IF($C60&gt;0,IF(AND(INDIRECT(ADDRESS($C60,44))=0,INDIRECT(ADDRESS($C60,38))&lt;&gt;"UL"),INDIRECT(ADDRESS($C60,COLUMN()-12)),0),0), IF($D60&gt;0,IF(AND(INDIRECT(ADDRESS($D60,44))=0,INDIRECT(ADDRESS($D60,38))&lt;&gt;"UL"),INDIRECT(ADDRESS($D60,COLUMN()-12)),0),0), IF($E60&gt;0,IF(AND(INDIRECT(ADDRESS($E60,44))=0,INDIRECT(ADDRESS($E60,38))&lt;&gt;"UL"),INDIRECT(ADDRESS($E60,COLUMN()-12)),0),0), IF($F60&gt;0,IF(AND(INDIRECT(ADDRESS($F60,44))=0,INDIRECT(ADDRESS($F60,38))&lt;&gt;"UL"),INDIRECT(ADDRESS($F60,COLUMN()-12)),0),0), IF($G60&gt;0,IF(AND(INDIRECT(ADDRESS($G60,44))=0,INDIRECT(ADDRESS($G60,38))&lt;&gt;"UL"),INDIRECT(ADDRESS($G60,COLUMN()-12)),0),0), IF($H60&gt;0,IF(AND(INDIRECT(ADDRESS($H60,44))=0,INDIRECT(ADDRESS($H60,38))&lt;&gt;"UL"),INDIRECT(ADDRESS($H60,COLUMN()-12)),0),0), IF($I60&gt;0,IF(AND(INDIRECT(ADDRESS($I60,44))=0,INDIRECT(ADDRESS($I60,38))&lt;&gt;"UL"),INDIRECT(ADDRESS($I60,COLUMN()-12)),0),0), IF($J60&gt;0,IF(AND(INDIRECT(ADDRESS($J60,44))=0,INDIRECT(ADDRESS($J60,38))&lt;&gt;"UL"),INDIRECT(ADDRESS($J60,COLUMN()-12)),0),0), IF($K60&gt;0,IF(AND(INDIRECT(ADDRESS($K60,44))=0,INDIRECT(ADDRESS($K60,38))&lt;&gt;"UL"),INDIRECT(ADDRESS($K60,COLUMN()-11)),0),0), IF($L60&gt;0,IF(AND(INDIRECT(ADDRESS($L60,44))=0,INDIRECT(ADDRESS($L60,38))&lt;&gt;"UL"),INDIRECT(ADDRESS($L60,COLUMN()-11)),0),0), IF($M60&gt;0,IF(AND(INDIRECT(ADDRESS($M60,44))=0,INDIRECT(ADDRESS($M60,38))&lt;&gt;"UL"),INDIRECT(ADDRESS($M60,COLUMN()-11)),0),0))</f>
        <v>0</v>
      </c>
      <c r="BQ60" s="54"/>
      <c r="BR60" s="161">
        <f t="shared" ref="BR60:BR70" ca="1" si="43">(((AZ60+BB60+BL60+BQ60)/(AY60+BB60+BK60+BQ60)*AB60^$BR$296)^$BQ$296)*100</f>
        <v>70.162547812325215</v>
      </c>
      <c r="BS60" s="59"/>
      <c r="BT60" s="56">
        <f t="shared" ref="BT60:BT70" ca="1" si="44">IF(AD60&lt;BG60,((((AY60+BK60)*AB60)+((BE60+BQ60)*(1-AB60))+BF60)*AD60),((((AY60*AB60)+(BE60*(1-AB60))+BF60)*AD60)+(((BK60*AB60)+(BQ60*(1-AB60)))*BG60)))</f>
        <v>4.6188606715756704</v>
      </c>
      <c r="BU60" s="63">
        <f t="shared" ref="BU60:BU70" ca="1" si="45">BT60/N60</f>
        <v>0.1924525279823196</v>
      </c>
      <c r="BV60" s="57" t="s">
        <v>34</v>
      </c>
      <c r="BW60" s="57" cm="1">
        <f t="array" aca="1" ref="BW60" ca="1">SUM(IF($C60&gt;0,IF(AND(INDIRECT(ADDRESS($C60,44))=0,INDIRECT(ADDRESS($C60,38))="UL",ISERROR(SEARCH("Rear",INDIRECT(ADDRESS($C60,33)))),ISERROR(SEARCH("Side",INDIRECT(ADDRESS($C60,33))))),INDIRECT(ADDRESS($C60,COLUMN())),0),0),IF($D60&gt;0,IF(AND(INDIRECT(ADDRESS($D60,44))=0,INDIRECT(ADDRESS($D60,38))="UL",ISERROR(SEARCH("Rear",INDIRECT(ADDRESS($D60,33)))),ISERROR(SEARCH("Side",INDIRECT(ADDRESS($D60,33))))),INDIRECT(ADDRESS($D60,COLUMN())),0),0),IF($E60&gt;0,IF(AND(INDIRECT(ADDRESS($E60,44))=0,INDIRECT(ADDRESS($E60,38))="UL",ISERROR(SEARCH("Rear",INDIRECT(ADDRESS($E60,33)))),ISERROR(SEARCH("Side",INDIRECT(ADDRESS($E60,33))))),INDIRECT(ADDRESS($E60,COLUMN())),0),0),IF($F60&gt;0,IF(AND(INDIRECT(ADDRESS($F60,44))=0,INDIRECT(ADDRESS($F60,38))="UL",ISERROR(SEARCH("Rear",INDIRECT(ADDRESS($F60,33)))),ISERROR(SEARCH("Side",INDIRECT(ADDRESS($F60,33))))),INDIRECT(ADDRESS($F60,COLUMN())),0),0),IF($G60&gt;0,IF(AND(INDIRECT(ADDRESS($G60,44))=0,INDIRECT(ADDRESS($G60,38))="UL",ISERROR(SEARCH("Rear",INDIRECT(ADDRESS($G60,33)))),ISERROR(SEARCH("Side",INDIRECT(ADDRESS($G60,33))))),INDIRECT(ADDRESS($G60,COLUMN())),0),0),IF($H60&gt;0,IF(AND(INDIRECT(ADDRESS($H60,44))=0,INDIRECT(ADDRESS($H60,38))="UL",ISERROR(SEARCH("Rear",INDIRECT(ADDRESS($H60,33)))),ISERROR(SEARCH("Side",INDIRECT(ADDRESS($H60,33))))),INDIRECT(ADDRESS($H60,COLUMN())),0),0),IF($I60&gt;0,IF(AND(INDIRECT(ADDRESS($I60,44))=0,INDIRECT(ADDRESS($I60,38))="UL",ISERROR(SEARCH("Rear",INDIRECT(ADDRESS($I60,33)))),ISERROR(SEARCH("Side",INDIRECT(ADDRESS($I60,33))))),INDIRECT(ADDRESS($I60,COLUMN())),0),0),IF($J60&gt;0,IF(AND(INDIRECT(ADDRESS($J60,44))=0,INDIRECT(ADDRESS($J60,38))="UL",ISERROR(SEARCH("Rear",INDIRECT(ADDRESS($J60,33)))),ISERROR(SEARCH("Side",INDIRECT(ADDRESS($J60,33))))),INDIRECT(ADDRESS($J60,COLUMN())),0),0),IF($K60&gt;0,IF(AND(INDIRECT(ADDRESS($K60,44))=0,INDIRECT(ADDRESS($K60,38))="UL",ISERROR(SEARCH("Rear",INDIRECT(ADDRESS($K60,33)))),ISERROR(SEARCH("Side",INDIRECT(ADDRESS($K60,33))))),INDIRECT(ADDRESS($K60,COLUMN())),0),0),IF($L60&gt;0,IF(AND(INDIRECT(ADDRESS($L60,44))=0,INDIRECT(ADDRESS($L60,38))="UL",ISERROR(SEARCH("Rear",INDIRECT(ADDRESS($L60,33)))),ISERROR(SEARCH("Side",INDIRECT(ADDRESS($L60,33))))),INDIRECT(ADDRESS($L60,COLUMN())),0),0),IF($M60&gt;0,IF(AND(INDIRECT(ADDRESS($M60,44))=0,INDIRECT(ADDRESS($M60,38))="UL",ISERROR(SEARCH("Rear",INDIRECT(ADDRESS($M60,33)))),ISERROR(SEARCH("Side",INDIRECT(ADDRESS($M60,33))))),INDIRECT(ADDRESS($M60,COLUMN())),0),0))</f>
        <v>1</v>
      </c>
      <c r="BX60" s="57">
        <f t="shared" ref="BX60:BX70" ca="1" si="46">IF(BV60="S",AV60,BW60)</f>
        <v>1</v>
      </c>
      <c r="BY60" s="57" cm="1">
        <f t="array" aca="1" ref="BY60" ca="1">SUM(IF($C60&gt;0,IF(AND(INDIRECT(ADDRESS($C60,44))=0,INDIRECT(ADDRESS($C60,38))="UL"),INDIRECT(ADDRESS($C60,COLUMN())),0),0),IF($D60&gt;0,IF(AND(INDIRECT(ADDRESS($D60,44))=0,INDIRECT(ADDRESS($D60,38))="UL"),INDIRECT(ADDRESS($D60,COLUMN())),0),0),IF($E60&gt;0,IF(AND(INDIRECT(ADDRESS($E60,44))=0,INDIRECT(ADDRESS($E60,38))="UL"),INDIRECT(ADDRESS($E60,COLUMN())),0),0),IF($F60&gt;0,IF(AND(INDIRECT(ADDRESS($F60,44))=0,INDIRECT(ADDRESS($F60,38))="UL"),INDIRECT(ADDRESS($F60,COLUMN())),0),0),IF($G60&gt;0,IF(AND(INDIRECT(ADDRESS($G60,44))=0,INDIRECT(ADDRESS($G60,38))="UL"),INDIRECT(ADDRESS($G60,COLUMN())),0),0),IF($H60&gt;0,IF(AND(INDIRECT(ADDRESS($H60,44))=0,INDIRECT(ADDRESS($H60,38))="UL"),INDIRECT(ADDRESS($H60,COLUMN())),0),0),IF($I60&gt;0,IF(AND(INDIRECT(ADDRESS($I60,44))=0,INDIRECT(ADDRESS($I60,38))="UL"),INDIRECT(ADDRESS($I60,COLUMN())),0),0),IF($J60&gt;0,IF(AND(INDIRECT(ADDRESS($J60,44))=0,INDIRECT(ADDRESS($J60,38))="UL"),INDIRECT(ADDRESS($J60,COLUMN())),0),0),IF($K60&gt;0,IF(AND(INDIRECT(ADDRESS($K60,44))=0,INDIRECT(ADDRESS($K60,38))="UL"),INDIRECT(ADDRESS($K60,COLUMN())),0),0),IF($L60&gt;0,IF(AND(INDIRECT(ADDRESS($L60,44))=0,INDIRECT(ADDRESS($L60,38))="UL"),INDIRECT(ADDRESS($L60,COLUMN())),0),0),IF($M60&gt;0,IF(AND(INDIRECT(ADDRESS($M60,44))=0,INDIRECT(ADDRESS($M60,38))="UL"),INDIRECT(ADDRESS($M60,COLUMN())),0),0))</f>
        <v>0.33333333333333331</v>
      </c>
      <c r="BZ60" s="57" cm="1">
        <f t="array" aca="1" ref="BZ60" ca="1">SUM(IF($C60&gt;0,IF(AND(INDIRECT(ADDRESS($C60,44))=0,INDIRECT(ADDRESS($C60,38))="UL"),INDIRECT(ADDRESS($C60,COLUMN())),0),0),IF($D60&gt;0,IF(AND(INDIRECT(ADDRESS($D60,44))=0,INDIRECT(ADDRESS($D60,38))="UL"),INDIRECT(ADDRESS($D60,COLUMN())),0),0),IF($E60&gt;0,IF(AND(INDIRECT(ADDRESS($E60,44))=0,INDIRECT(ADDRESS($E60,38))="UL"),INDIRECT(ADDRESS($E60,COLUMN())),0),0),IF($F60&gt;0,IF(AND(INDIRECT(ADDRESS($F60,44))=0,INDIRECT(ADDRESS($F60,38))="UL"),INDIRECT(ADDRESS($F60,COLUMN())),0),0),IF($G60&gt;0,IF(AND(INDIRECT(ADDRESS($G60,44))=0,INDIRECT(ADDRESS($G60,38))="UL"),INDIRECT(ADDRESS($G60,COLUMN())),0),0),IF($H60&gt;0,IF(AND(INDIRECT(ADDRESS($H60,44))=0,INDIRECT(ADDRESS($H60,38))="UL"),INDIRECT(ADDRESS($H60,COLUMN())),0),0),IF($I60&gt;0,IF(AND(INDIRECT(ADDRESS($I60,44))=0,INDIRECT(ADDRESS($I60,38))="UL"),INDIRECT(ADDRESS($I60,COLUMN())),0),0),IF($J60&gt;0,IF(AND(INDIRECT(ADDRESS($J60,44))=0,INDIRECT(ADDRESS($J60,38))="UL"),INDIRECT(ADDRESS($J60,COLUMN())),0),0),IF($K60&gt;0,IF(AND(INDIRECT(ADDRESS($K60,44))=0,INDIRECT(ADDRESS($K60,38))="UL"),INDIRECT(ADDRESS($K60,COLUMN())),0),0),IF($L60&gt;0,IF(AND(INDIRECT(ADDRESS($L60,44))=0,INDIRECT(ADDRESS($L60,38))="UL"),INDIRECT(ADDRESS($L60,COLUMN())),0),0),IF($M60&gt;0,IF(AND(INDIRECT(ADDRESS($M60,44))=0,INDIRECT(ADDRESS($M60,38))="UL"),INDIRECT(ADDRESS($M60,COLUMN())),0),0))</f>
        <v>5.5555555555555552E-2</v>
      </c>
      <c r="CA60" s="57">
        <f t="shared" ref="CA60:CA70" ca="1" si="47">IF(BV60="S",BY60,BZ60)</f>
        <v>5.5555555555555552E-2</v>
      </c>
      <c r="CB60" s="57"/>
      <c r="CC60" s="57">
        <f t="shared" ref="CC60:CC70" si="48">IF(BV60="S",BH60,CB60)</f>
        <v>0</v>
      </c>
      <c r="CD60" s="57" cm="1">
        <f t="array" aca="1" ref="CD60" ca="1">SUM(IF($C60&gt;0,IF(AND(INDIRECT(ADDRESS($C60,44))=0,INDIRECT(ADDRESS($C60,38))&lt;&gt;"UL"),INDIRECT(ADDRESS($C60,COLUMN())),0),0),IF($D60&gt;0,IF(AND(INDIRECT(ADDRESS($D60,44))=0,INDIRECT(ADDRESS($D60,38))&lt;&gt;"UL"),INDIRECT(ADDRESS($D60,COLUMN())),0),0),IF($E60&gt;0,IF(AND(INDIRECT(ADDRESS($E60,44))=0,INDIRECT(ADDRESS($E60,38))&lt;&gt;"UL"),INDIRECT(ADDRESS($E60,COLUMN())),0),0),IF($F60&gt;0,IF(AND(INDIRECT(ADDRESS($F60,44))=0,INDIRECT(ADDRESS($F60,38))&lt;&gt;"UL"),INDIRECT(ADDRESS($F60,COLUMN())),0),0),IF($G60&gt;0,IF(AND(INDIRECT(ADDRESS($G60,44))=0,INDIRECT(ADDRESS($G60,38))&lt;&gt;"UL"),INDIRECT(ADDRESS($G60,COLUMN())),0),0),IF($H60&gt;0,IF(AND(INDIRECT(ADDRESS($H60,44))=0,INDIRECT(ADDRESS($H60,38))&lt;&gt;"UL"),INDIRECT(ADDRESS($H60,COLUMN())),0),0),IF($I60&gt;0,IF(AND(INDIRECT(ADDRESS($I60,44))=0,INDIRECT(ADDRESS($I60,38))&lt;&gt;"UL"),INDIRECT(ADDRESS($I60,COLUMN())),0),0),IF($J60&gt;0,IF(AND(INDIRECT(ADDRESS($J60,44))=0,INDIRECT(ADDRESS($J60,38))&lt;&gt;"UL"),INDIRECT(ADDRESS($J60,COLUMN())),0),0),IF($K60&gt;0,IF(AND(INDIRECT(ADDRESS($K60,44))=0,INDIRECT(ADDRESS($K60,38))&lt;&gt;"UL"),INDIRECT(ADDRESS($K60,COLUMN())),0),0),IF($L60&gt;0,IF(AND(INDIRECT(ADDRESS($L60,44))=0,INDIRECT(ADDRESS($L60,38))&lt;&gt;"UL"),INDIRECT(ADDRESS($L60,COLUMN())),0),0),IF($M60&gt;0,IF(AND(INDIRECT(ADDRESS($M60,44))=0,INDIRECT(ADDRESS($M60,38))&lt;&gt;"UL"),INDIRECT(ADDRESS($M60,COLUMN())),0),0))</f>
        <v>0</v>
      </c>
      <c r="CE60" s="57" cm="1">
        <f t="array" aca="1" ref="CE60" ca="1">SUM(IF($C60&gt;0,IF(AND(INDIRECT(ADDRESS($C60,44))=0,INDIRECT(ADDRESS($C60,38))&lt;&gt;"UL"),INDIRECT(ADDRESS($C60,COLUMN())),0),0),IF($D60&gt;0,IF(AND(INDIRECT(ADDRESS($D60,44))=0,INDIRECT(ADDRESS($D60,38))&lt;&gt;"UL"),INDIRECT(ADDRESS($D60,COLUMN())),0),0),IF($E60&gt;0,IF(AND(INDIRECT(ADDRESS($E60,44))=0,INDIRECT(ADDRESS($E60,38))&lt;&gt;"UL"),INDIRECT(ADDRESS($E60,COLUMN())),0),0),IF($F60&gt;0,IF(AND(INDIRECT(ADDRESS($F60,44))=0,INDIRECT(ADDRESS($F60,38))&lt;&gt;"UL"),INDIRECT(ADDRESS($F60,COLUMN())),0),0),IF($G60&gt;0,IF(AND(INDIRECT(ADDRESS($G60,44))=0,INDIRECT(ADDRESS($G60,38))&lt;&gt;"UL"),INDIRECT(ADDRESS($G60,COLUMN())),0),0),IF($H60&gt;0,IF(AND(INDIRECT(ADDRESS($H60,44))=0,INDIRECT(ADDRESS($H60,38))&lt;&gt;"UL"),INDIRECT(ADDRESS($H60,COLUMN())),0),0),IF($I60&gt;0,IF(AND(INDIRECT(ADDRESS($I60,44))=0,INDIRECT(ADDRESS($I60,38))&lt;&gt;"UL"),INDIRECT(ADDRESS($I60,COLUMN())),0),0),IF($J60&gt;0,IF(AND(INDIRECT(ADDRESS($J60,44))=0,INDIRECT(ADDRESS($J60,38))&lt;&gt;"UL"),INDIRECT(ADDRESS($J60,COLUMN())),0),0),IF($K60&gt;0,IF(AND(INDIRECT(ADDRESS($K60,44))=0,INDIRECT(ADDRESS($K60,38))&lt;&gt;"UL"),INDIRECT(ADDRESS($K60,COLUMN())),0),0),IF($L60&gt;0,IF(AND(INDIRECT(ADDRESS($L60,44))=0,INDIRECT(ADDRESS($L60,38))&lt;&gt;"UL"),INDIRECT(ADDRESS($L60,COLUMN())),0),0),IF($M60&gt;0,IF(AND(INDIRECT(ADDRESS($M60,44))=0,INDIRECT(ADDRESS($M60,38))&lt;&gt;"UL"),INDIRECT(ADDRESS($M60,COLUMN())),0),0))</f>
        <v>0</v>
      </c>
      <c r="CF60" s="57">
        <f t="shared" ref="CF60:CF70" ca="1" si="49">IF(BV60="S",CD60,CE60)</f>
        <v>0</v>
      </c>
      <c r="CG60" s="57">
        <f t="shared" ref="CG60:CG70" ca="1" si="50">IF(AD60&lt;BG60,((((BX60+CC60)*AB60)+((CA60+CF60)*(1-AB60)))*AD60),((((BX60*AB60)+((CA60)*(1-AB60)))*AD60)+(((CC60*AB60)+((CF60))*(1-AB60)))*BG60))</f>
        <v>2.9558109610185714</v>
      </c>
      <c r="CH60" s="57">
        <f t="shared" ref="CH60:CH70" ca="1" si="51">CG60/N60</f>
        <v>0.12315879004244047</v>
      </c>
      <c r="CI60" s="19">
        <f t="shared" ref="CI60:CI70" ca="1" si="52">AD60*X60</f>
        <v>20.205696030632211</v>
      </c>
      <c r="CJ60" s="19"/>
      <c r="CK60" s="57" cm="1">
        <f t="array" aca="1" ref="CK60" ca="1">IF(AU60="S", SUM(IF($C60&gt;0,IF(INDIRECT(ADDRESS($C60,43))&lt;&gt;1,INDIRECT(ADDRESS($C60,48)),0),0), IF($D60&gt;0,IF(INDIRECT(ADDRESS($D60,43))&lt;&gt;1,INDIRECT(ADDRESS($D60,48)),0),0), IF($E60&gt;0,IF(INDIRECT(ADDRESS($E60,43))&lt;&gt;1,INDIRECT(ADDRESS($E60,48)),0),0), IF($F60&gt;0,IF(INDIRECT(ADDRESS($F60,43))&lt;&gt;1,INDIRECT(ADDRESS($F60,48)),0),0), IF($G60&gt;0,IF(INDIRECT(ADDRESS($G60,43))&lt;&gt;1,INDIRECT(ADDRESS($G60,48)),0),0), IF($H60&gt;0,IF(INDIRECT(ADDRESS($H60,43))&lt;&gt;1,INDIRECT(ADDRESS($H60,48)),0),0), IF($I60&gt;0,IF(INDIRECT(ADDRESS($I60,43))&lt;&gt;1,INDIRECT(ADDRESS($I60,48)),0),0), IF($J60&gt;0,IF(INDIRECT(ADDRESS($J60,43))&lt;&gt;1,INDIRECT(ADDRESS($J60,48)),0),0), IF($K60&gt;0,IF(INDIRECT(ADDRESS($K60,43))&lt;&gt;1,INDIRECT(ADDRESS($K60,48)),0),0), IF($L60&gt;0,IF(INDIRECT(ADDRESS($L60,43))&lt;&gt;1,INDIRECT(ADDRESS($L60,48)),0),0), IF($M60&gt;0,IF(INDIRECT(ADDRESS($M60,43))&lt;&gt;1,INDIRECT(ADDRESS($M60,48)),0),0)), IF(AU60="L",SUM(IF($C60&gt;0,IF(INDIRECT(ADDRESS($C60,43))&lt;&gt;1,INDIRECT(ADDRESS($C60,50)),0),0), IF($D60&gt;0,IF(INDIRECT(ADDRESS($D60,43))&lt;&gt;1,INDIRECT(ADDRESS($D60,50)),0),0), IF($E60&gt;0,IF(INDIRECT(ADDRESS($E60,43))&lt;&gt;1,INDIRECT(ADDRESS($E60,50)),0),0), IF($F60&gt;0,IF(INDIRECT(ADDRESS($F60,43))&lt;&gt;1,INDIRECT(ADDRESS($F60,50)),0),0), IF($G60&gt;0,IF(INDIRECT(ADDRESS($G60,43))&lt;&gt;1,INDIRECT(ADDRESS($G60,50)),0),0), IF($G60&gt;0,IF(INDIRECT(ADDRESS($G60,43))&lt;&gt;1,INDIRECT(ADDRESS($G60,50)),0),0), IF($H60&gt;0,IF(INDIRECT(ADDRESS($H60,43))&lt;&gt;1,INDIRECT(ADDRESS($H60,50)),0),0), IF($I60&gt;0,IF(INDIRECT(ADDRESS($I60,43))&lt;&gt;1,INDIRECT(ADDRESS($I60,50)),0),0), IF($J60&gt;0,IF(INDIRECT(ADDRESS($J60,43))&lt;&gt;1,INDIRECT(ADDRESS($J60,50)),0),0), IF($K60&gt;0,IF(INDIRECT(ADDRESS($K60,43))&lt;&gt;1,INDIRECT(ADDRESS($K60,50)),0),0), IF($L60&gt;0,IF(INDIRECT(ADDRESS($L60,43))&lt;&gt;1,INDIRECT(ADDRESS($L60,50)),0),0), IF($M60&gt;0,IF(INDIRECT(ADDRESS($M60,43))&lt;&gt;1,INDIRECT(ADDRESS($M60,50)),0),0)), SUM(IF($C60&gt;0,IF(INDIRECT(ADDRESS($C60,43))&lt;&gt;1,INDIRECT(ADDRESS($C60,49)),0),0), IF($D60&gt;0,IF(INDIRECT(ADDRESS($D60,43))&lt;&gt;1,INDIRECT(ADDRESS($D60,49)),0),0), IF($E60&gt;0,IF(INDIRECT(ADDRESS($E60,43))&lt;&gt;1,INDIRECT(ADDRESS($E60,49)),0),0), IF($F60&gt;0,IF(INDIRECT(ADDRESS($F60,43))&lt;&gt;1,INDIRECT(ADDRESS($F60,49)),0),0), IF($G60&gt;0,IF(INDIRECT(ADDRESS($G60,43))&lt;&gt;1,INDIRECT(ADDRESS($G60,49)),0),0), IF($G60&gt;0,IF(INDIRECT(ADDRESS($G60,43))&lt;&gt;1,INDIRECT(ADDRESS($G60,49)),0),0), IF($H60&gt;0,IF(INDIRECT(ADDRESS($H60,43))&lt;&gt;1,INDIRECT(ADDRESS($H60,49)),0),0), IF($I60&gt;0,IF(INDIRECT(ADDRESS($I60,43))&lt;&gt;1,INDIRECT(ADDRESS($I60,49)),0),0), IF($J60&gt;0,IF(INDIRECT(ADDRESS($J60,43))&lt;&gt;1,INDIRECT(ADDRESS($J60,49)),0),0), IF($K60&gt;0,IF(INDIRECT(ADDRESS($K60,43))&lt;&gt;1,INDIRECT(ADDRESS($K60,49)),0),0), IF($L60&gt;0,IF(INDIRECT(ADDRESS($L60,43))&lt;&gt;1,INDIRECT(ADDRESS($L60,49)),0),0), IF($M60&gt;0,IF(INDIRECT(ADDRESS($M60,43))&lt;&gt;1,INDIRECT(ADDRESS($M60,49)),0),0))))</f>
        <v>1</v>
      </c>
      <c r="CL60" s="57" cm="1">
        <f t="array" aca="1" ref="CL60" ca="1">SUM(IF($C60&gt;0,IF(INDIRECT(ADDRESS($C60,44))=1,INDIRECT(ADDRESS($C60,90)),0),0), IF($D60&gt;0,IF(INDIRECT(ADDRESS($D60,44))=1,INDIRECT(ADDRESS($D60,90)),0),0), IF($E60&gt;0,IF(INDIRECT(ADDRESS($E60,44))=1,INDIRECT(ADDRESS($E60,90)),0),0), IF($F60&gt;0,IF(INDIRECT(ADDRESS($F60,44))=1,INDIRECT(ADDRESS($F60,90)),0),0), IF($G60&gt;0,IF(INDIRECT(ADDRESS($G60,44))=1,INDIRECT(ADDRESS($G60,90)),0),0), IF($H60&gt;0,IF(INDIRECT(ADDRESS($H60,44))=1,INDIRECT(ADDRESS($H60,90)),0),0), IF($I60&gt;0,IF(INDIRECT(ADDRESS($I60,44))=1,INDIRECT(ADDRESS($I60,90)),0),0), IF($J60&gt;0,IF(INDIRECT(ADDRESS($J60,44))=1,INDIRECT(ADDRESS($J60,90)),0),0), IF($K60&gt;0,IF(INDIRECT(ADDRESS($K60,44))=1,INDIRECT(ADDRESS($K60,90)),0),0), IF($L60&gt;0,IF(INDIRECT(ADDRESS($L60,44))=1,INDIRECT(ADDRESS($L60,90)),0),0), IF($M60&gt;0,IF(INDIRECT(ADDRESS($M60,44))=1,INDIRECT(ADDRESS($M60,90)),0),0))</f>
        <v>0</v>
      </c>
      <c r="CM60" s="56">
        <f t="shared" ref="CM60:CM70" ca="1" si="53">((BU60/$BU$34)^$BU$296)</f>
        <v>1.4168039352479551</v>
      </c>
      <c r="CN60" s="59"/>
    </row>
    <row r="61" spans="1:92" x14ac:dyDescent="0.25">
      <c r="A61" s="62" t="s">
        <v>138</v>
      </c>
      <c r="B61" s="122">
        <v>10</v>
      </c>
      <c r="C61" s="122">
        <v>21</v>
      </c>
      <c r="D61" s="122">
        <v>20</v>
      </c>
      <c r="E61" s="122"/>
      <c r="F61" s="122"/>
      <c r="G61" s="122"/>
      <c r="H61" s="122"/>
      <c r="I61" s="67"/>
      <c r="J61" s="67"/>
      <c r="K61" s="67"/>
      <c r="L61" s="67"/>
      <c r="M61" s="67"/>
      <c r="N61" s="67">
        <f t="shared" ca="1" si="36"/>
        <v>27</v>
      </c>
      <c r="O61" s="67" t="str" cm="1">
        <f t="array" aca="1" ref="O61" ca="1">INDIRECT(ADDRESS($B61,COLUMN()))</f>
        <v>Bomber</v>
      </c>
      <c r="P61" s="67" cm="1">
        <f t="array" aca="1" ref="P61" ca="1">INDIRECT(ADDRESS($B61,COLUMN()))</f>
        <v>6</v>
      </c>
      <c r="Q61" s="67" cm="1">
        <f t="array" aca="1" ref="Q61" ca="1">INDIRECT(ADDRESS($B61,COLUMN()))</f>
        <v>2</v>
      </c>
      <c r="R61" s="67" t="str" cm="1">
        <f t="array" aca="1" ref="R61" ca="1">INDIRECT(ADDRESS($B61,COLUMN()))</f>
        <v>-</v>
      </c>
      <c r="S61" s="67" cm="1">
        <f t="array" aca="1" ref="S61" ca="1">INDIRECT(ADDRESS($B61,COLUMN()))</f>
        <v>2</v>
      </c>
      <c r="T61" s="67" t="str" cm="1">
        <f t="array" aca="1" ref="T61" ca="1">INDIRECT(ADDRESS($B61,COLUMN()))</f>
        <v>1-4</v>
      </c>
      <c r="U61" s="67" cm="1">
        <f t="array" aca="1" ref="U61" ca="1">INDIRECT(ADDRESS($B61,COLUMN()))</f>
        <v>4</v>
      </c>
      <c r="V61" s="67" cm="1">
        <f t="array" aca="1" ref="V61" ca="1">INDIRECT(ADDRESS($B61,COLUMN()))</f>
        <v>0</v>
      </c>
      <c r="W61" s="67" cm="1">
        <f t="array" aca="1" ref="W61" ca="1">INDIRECT(ADDRESS($B61,COLUMN()))</f>
        <v>4</v>
      </c>
      <c r="X61" s="67" cm="1">
        <f t="array" aca="1" ref="X61" ca="1">INDIRECT(ADDRESS($B61,COLUMN()))</f>
        <v>5</v>
      </c>
      <c r="Y61" s="67" cm="1">
        <f t="array" aca="1" ref="Y61" ca="1">INDIRECT(ADDRESS($B61,COLUMN()))</f>
        <v>1</v>
      </c>
      <c r="Z61" s="67" cm="1">
        <f t="array" aca="1" ref="Z61" ca="1">INDIRECT(ADDRESS($B61,COLUMN()))</f>
        <v>5</v>
      </c>
      <c r="AA61" s="67" t="str" cm="1">
        <f t="array" aca="1" ref="AA61" ca="1">INDIRECT(ADDRESS($B61,COLUMN()))</f>
        <v>Rocket Boosters</v>
      </c>
      <c r="AB61" s="56">
        <f t="shared" ca="1" si="37"/>
        <v>0.71563189871974031</v>
      </c>
      <c r="AC61" s="56">
        <f t="shared" ca="1" si="38"/>
        <v>0.85087792220837866</v>
      </c>
      <c r="AD61" s="56">
        <f t="shared" ca="1" si="39"/>
        <v>4.4393630723915409</v>
      </c>
      <c r="AF61" s="52"/>
      <c r="AG61" s="52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2"/>
      <c r="AU61" s="54" t="s">
        <v>117</v>
      </c>
      <c r="AV61" s="57" cm="1">
        <f t="array" aca="1" ref="AV61" ca="1">SUM(IF($C61&gt;0,IF(AND(INDIRECT(ADDRESS($C61,44))=0,INDIRECT(ADDRESS($C61,38))="UL",ISERROR(SEARCH("Rear",INDIRECT(ADDRESS($C61,33)))),ISERROR(SEARCH("Side",INDIRECT(ADDRESS($C61,33))))),INDIRECT(ADDRESS($C61,COLUMN())),0),0),IF($D61&gt;0,IF(AND(INDIRECT(ADDRESS($D61,44))=0,INDIRECT(ADDRESS($D61,38))="UL",ISERROR(SEARCH("Rear",INDIRECT(ADDRESS($D61,33)))),ISERROR(SEARCH("Side",INDIRECT(ADDRESS($D61,33))))),INDIRECT(ADDRESS($D61,COLUMN())),0),0),IF($E61&gt;0,IF(AND(INDIRECT(ADDRESS($E61,44))=0,INDIRECT(ADDRESS($E61,38))="UL",ISERROR(SEARCH("Rear",INDIRECT(ADDRESS($E61,33)))),ISERROR(SEARCH("Side",INDIRECT(ADDRESS($E61,33))))),INDIRECT(ADDRESS($E61,COLUMN())),0),0),IF($F61&gt;0,IF(AND(INDIRECT(ADDRESS($F61,44))=0,INDIRECT(ADDRESS($F61,38))="UL",ISERROR(SEARCH("Rear",INDIRECT(ADDRESS($F61,33)))),ISERROR(SEARCH("Side",INDIRECT(ADDRESS($F61,33))))),INDIRECT(ADDRESS($F61,COLUMN())),0),0),IF($G61&gt;0,IF(AND(INDIRECT(ADDRESS($G61,44))=0,INDIRECT(ADDRESS($G61,38))="UL",ISERROR(SEARCH("Rear",INDIRECT(ADDRESS($G61,33)))),ISERROR(SEARCH("Side",INDIRECT(ADDRESS($G61,33))))),INDIRECT(ADDRESS($G61,COLUMN())),0),0),IF($H61&gt;0,IF(AND(INDIRECT(ADDRESS($H61,44))=0,INDIRECT(ADDRESS($H61,38))="UL",ISERROR(SEARCH("Rear",INDIRECT(ADDRESS($H61,33)))),ISERROR(SEARCH("Side",INDIRECT(ADDRESS($H61,33))))),INDIRECT(ADDRESS($H61,COLUMN())),0),0),IF($I61&gt;0,IF(AND(INDIRECT(ADDRESS($I61,44))=0,INDIRECT(ADDRESS($I61,38))="UL",ISERROR(SEARCH("Rear",INDIRECT(ADDRESS($I61,33)))),ISERROR(SEARCH("Side",INDIRECT(ADDRESS($I61,33))))),INDIRECT(ADDRESS($I61,COLUMN())),0),0),IF($J61&gt;0,IF(AND(INDIRECT(ADDRESS($J61,44))=0,INDIRECT(ADDRESS($J61,38))="UL",ISERROR(SEARCH("Rear",INDIRECT(ADDRESS($J61,33)))),ISERROR(SEARCH("Side",INDIRECT(ADDRESS($J61,33))))),INDIRECT(ADDRESS($J61,COLUMN())),0),0),IF($K61&gt;0,IF(AND(INDIRECT(ADDRESS($K61,44))=0,INDIRECT(ADDRESS($K61,38))="UL",ISERROR(SEARCH("Rear",INDIRECT(ADDRESS($K61,33)))),ISERROR(SEARCH("Side",INDIRECT(ADDRESS($K61,33))))),INDIRECT(ADDRESS($K61,COLUMN())),0),0),IF($L61&gt;0,IF(AND(INDIRECT(ADDRESS($L61,44))=0,INDIRECT(ADDRESS($L61,38))="UL",ISERROR(SEARCH("Rear",INDIRECT(ADDRESS($L61,33)))),ISERROR(SEARCH("Side",INDIRECT(ADDRESS($L61,33))))),INDIRECT(ADDRESS($L61,COLUMN())),0),0),IF($M61&gt;0,IF(AND(INDIRECT(ADDRESS($M61,44))=0,INDIRECT(ADDRESS($M61,38))="UL",ISERROR(SEARCH("Rear",INDIRECT(ADDRESS($M61,33)))),ISERROR(SEARCH("Side",INDIRECT(ADDRESS($M61,33))))),INDIRECT(ADDRESS($M61,COLUMN())),0),0))</f>
        <v>0.16666666666666666</v>
      </c>
      <c r="AW61" s="57" cm="1">
        <f t="array" aca="1" ref="AW61" ca="1">SUM(IF($C61&gt;0,IF(AND(INDIRECT(ADDRESS($C61,44))=0,INDIRECT(ADDRESS($C61,38))="UL",ISERROR(SEARCH("Rear",INDIRECT(ADDRESS($C61,33)))),ISERROR(SEARCH("Side",INDIRECT(ADDRESS($C61,33))))),INDIRECT(ADDRESS($C61,COLUMN())),0),0),IF($D61&gt;0,IF(AND(INDIRECT(ADDRESS($D61,44))=0,INDIRECT(ADDRESS($D61,38))="UL",ISERROR(SEARCH("Rear",INDIRECT(ADDRESS($D61,33)))),ISERROR(SEARCH("Side",INDIRECT(ADDRESS($D61,33))))),INDIRECT(ADDRESS($D61,COLUMN())),0),0),IF($E61&gt;0,IF(AND(INDIRECT(ADDRESS($E61,44))=0,INDIRECT(ADDRESS($E61,38))="UL",ISERROR(SEARCH("Rear",INDIRECT(ADDRESS($E61,33)))),ISERROR(SEARCH("Side",INDIRECT(ADDRESS($E61,33))))),INDIRECT(ADDRESS($E61,COLUMN())),0),0),IF($F61&gt;0,IF(AND(INDIRECT(ADDRESS($F61,44))=0,INDIRECT(ADDRESS($F61,38))="UL",ISERROR(SEARCH("Rear",INDIRECT(ADDRESS($F61,33)))),ISERROR(SEARCH("Side",INDIRECT(ADDRESS($F61,33))))),INDIRECT(ADDRESS($F61,COLUMN())),0),0),IF($G61&gt;0,IF(AND(INDIRECT(ADDRESS($G61,44))=0,INDIRECT(ADDRESS($G61,38))="UL",ISERROR(SEARCH("Rear",INDIRECT(ADDRESS($G61,33)))),ISERROR(SEARCH("Side",INDIRECT(ADDRESS($G61,33))))),INDIRECT(ADDRESS($G61,COLUMN())),0),0),IF($H61&gt;0,IF(AND(INDIRECT(ADDRESS($H61,44))=0,INDIRECT(ADDRESS($H61,38))="UL",ISERROR(SEARCH("Rear",INDIRECT(ADDRESS($H61,33)))),ISERROR(SEARCH("Side",INDIRECT(ADDRESS($H61,33))))),INDIRECT(ADDRESS($H61,COLUMN())),0),0),IF($I61&gt;0,IF(AND(INDIRECT(ADDRESS($I61,44))=0,INDIRECT(ADDRESS($I61,38))="UL",ISERROR(SEARCH("Rear",INDIRECT(ADDRESS($I61,33)))),ISERROR(SEARCH("Side",INDIRECT(ADDRESS($I61,33))))),INDIRECT(ADDRESS($I61,COLUMN())),0),0),IF($J61&gt;0,IF(AND(INDIRECT(ADDRESS($J61,44))=0,INDIRECT(ADDRESS($J61,38))="UL",ISERROR(SEARCH("Rear",INDIRECT(ADDRESS($J61,33)))),ISERROR(SEARCH("Side",INDIRECT(ADDRESS($J61,33))))),INDIRECT(ADDRESS($J61,COLUMN())),0),0),IF($K61&gt;0,IF(AND(INDIRECT(ADDRESS($K61,44))=0,INDIRECT(ADDRESS($K61,38))="UL",ISERROR(SEARCH("Rear",INDIRECT(ADDRESS($K61,33)))),ISERROR(SEARCH("Side",INDIRECT(ADDRESS($K61,33))))),INDIRECT(ADDRESS($K61,COLUMN())),0),0),IF($L61&gt;0,IF(AND(INDIRECT(ADDRESS($L61,44))=0,INDIRECT(ADDRESS($L61,38))="UL",ISERROR(SEARCH("Rear",INDIRECT(ADDRESS($L61,33)))),ISERROR(SEARCH("Side",INDIRECT(ADDRESS($L61,33))))),INDIRECT(ADDRESS($L61,COLUMN())),0),0),IF($M61&gt;0,IF(AND(INDIRECT(ADDRESS($M61,44))=0,INDIRECT(ADDRESS($M61,38))="UL",ISERROR(SEARCH("Rear",INDIRECT(ADDRESS($M61,33)))),ISERROR(SEARCH("Side",INDIRECT(ADDRESS($M61,33))))),INDIRECT(ADDRESS($M61,COLUMN())),0),0))</f>
        <v>1.5</v>
      </c>
      <c r="AX61" s="57" cm="1">
        <f t="array" aca="1" ref="AX61" ca="1">SUM(IF($C61&gt;0,IF(AND(INDIRECT(ADDRESS($C61,44))=0,INDIRECT(ADDRESS($C61,38))="UL",ISERROR(SEARCH("Rear",INDIRECT(ADDRESS($C61,33)))),ISERROR(SEARCH("Side",INDIRECT(ADDRESS($C61,33))))),INDIRECT(ADDRESS($C61,COLUMN())),0),0),IF($D61&gt;0,IF(AND(INDIRECT(ADDRESS($D61,44))=0,INDIRECT(ADDRESS($D61,38))="UL",ISERROR(SEARCH("Rear",INDIRECT(ADDRESS($D61,33)))),ISERROR(SEARCH("Side",INDIRECT(ADDRESS($D61,33))))),INDIRECT(ADDRESS($D61,COLUMN())),0),0),IF($E61&gt;0,IF(AND(INDIRECT(ADDRESS($E61,44))=0,INDIRECT(ADDRESS($E61,38))="UL",ISERROR(SEARCH("Rear",INDIRECT(ADDRESS($E61,33)))),ISERROR(SEARCH("Side",INDIRECT(ADDRESS($E61,33))))),INDIRECT(ADDRESS($E61,COLUMN())),0),0),IF($F61&gt;0,IF(AND(INDIRECT(ADDRESS($F61,44))=0,INDIRECT(ADDRESS($F61,38))="UL",ISERROR(SEARCH("Rear",INDIRECT(ADDRESS($F61,33)))),ISERROR(SEARCH("Side",INDIRECT(ADDRESS($F61,33))))),INDIRECT(ADDRESS($F61,COLUMN())),0),0),IF($G61&gt;0,IF(AND(INDIRECT(ADDRESS($G61,44))=0,INDIRECT(ADDRESS($G61,38))="UL",ISERROR(SEARCH("Rear",INDIRECT(ADDRESS($G61,33)))),ISERROR(SEARCH("Side",INDIRECT(ADDRESS($G61,33))))),INDIRECT(ADDRESS($G61,COLUMN())),0),0),IF($H61&gt;0,IF(AND(INDIRECT(ADDRESS($H61,44))=0,INDIRECT(ADDRESS($H61,38))="UL",ISERROR(SEARCH("Rear",INDIRECT(ADDRESS($H61,33)))),ISERROR(SEARCH("Side",INDIRECT(ADDRESS($H61,33))))),INDIRECT(ADDRESS($H61,COLUMN())),0),0),IF($I61&gt;0,IF(AND(INDIRECT(ADDRESS($I61,44))=0,INDIRECT(ADDRESS($I61,38))="UL",ISERROR(SEARCH("Rear",INDIRECT(ADDRESS($I61,33)))),ISERROR(SEARCH("Side",INDIRECT(ADDRESS($I61,33))))),INDIRECT(ADDRESS($I61,COLUMN())),0),0),IF($J61&gt;0,IF(AND(INDIRECT(ADDRESS($J61,44))=0,INDIRECT(ADDRESS($J61,38))="UL",ISERROR(SEARCH("Rear",INDIRECT(ADDRESS($J61,33)))),ISERROR(SEARCH("Side",INDIRECT(ADDRESS($J61,33))))),INDIRECT(ADDRESS($J61,COLUMN())),0),0),IF($K61&gt;0,IF(AND(INDIRECT(ADDRESS($K61,44))=0,INDIRECT(ADDRESS($K61,38))="UL",ISERROR(SEARCH("Rear",INDIRECT(ADDRESS($K61,33)))),ISERROR(SEARCH("Side",INDIRECT(ADDRESS($K61,33))))),INDIRECT(ADDRESS($K61,COLUMN())),0),0),IF($L61&gt;0,IF(AND(INDIRECT(ADDRESS($L61,44))=0,INDIRECT(ADDRESS($L61,38))="UL",ISERROR(SEARCH("Rear",INDIRECT(ADDRESS($L61,33)))),ISERROR(SEARCH("Side",INDIRECT(ADDRESS($L61,33))))),INDIRECT(ADDRESS($L61,COLUMN())),0),0),IF($M61&gt;0,IF(AND(INDIRECT(ADDRESS($M61,44))=0,INDIRECT(ADDRESS($M61,38))="UL",ISERROR(SEARCH("Rear",INDIRECT(ADDRESS($M61,33)))),ISERROR(SEARCH("Side",INDIRECT(ADDRESS($M61,33))))),INDIRECT(ADDRESS($M61,COLUMN())),0),0))</f>
        <v>0.83333333333333326</v>
      </c>
      <c r="AY61" s="58">
        <f t="shared" ca="1" si="40"/>
        <v>1.5</v>
      </c>
      <c r="AZ61" s="58">
        <f t="shared" ca="1" si="41"/>
        <v>0.83333333333333337</v>
      </c>
      <c r="BA61" s="58" cm="1">
        <f t="array" aca="1" ref="BA61" ca="1">SUM(IF($C61&gt;0,IF(AND(INDIRECT(ADDRESS($C61,44))=0,INDIRECT(ADDRESS($C61,38))="UL"),INDIRECT(ADDRESS($C61,COLUMN())),0),0),IF($D61&gt;0,IF(AND(INDIRECT(ADDRESS($D61,44))=0,INDIRECT(ADDRESS($D61,38))="UL"),INDIRECT(ADDRESS($D61,COLUMN())),0),0),IF($E61&gt;0,IF(AND(INDIRECT(ADDRESS($E61,44))=0,INDIRECT(ADDRESS($E61,38))="UL"),INDIRECT(ADDRESS($E61,COLUMN())),0),0),IF($F61&gt;0,IF(AND(INDIRECT(ADDRESS($F61,44))=0,INDIRECT(ADDRESS($F61,38))="UL"),INDIRECT(ADDRESS($F61,COLUMN())),0),0),IF($G61&gt;0,IF(AND(INDIRECT(ADDRESS($G61,44))=0,INDIRECT(ADDRESS($G61,38))="UL"),INDIRECT(ADDRESS($G61,COLUMN())),0),0),IF($H61&gt;0,IF(AND(INDIRECT(ADDRESS($H61,44))=0,INDIRECT(ADDRESS($H61,38))="UL"),INDIRECT(ADDRESS($H61,COLUMN())),0),0),IF($I61&gt;0,IF(AND(INDIRECT(ADDRESS($I61,44))=0,INDIRECT(ADDRESS($I61,38))="UL"),INDIRECT(ADDRESS($I61,COLUMN())),0),0),IF($J61&gt;0,IF(AND(INDIRECT(ADDRESS($J61,44))=0,INDIRECT(ADDRESS($J61,38))="UL"),INDIRECT(ADDRESS($J61,COLUMN())),0),0),IF($K61&gt;0,IF(AND(INDIRECT(ADDRESS($K61,44))=0,INDIRECT(ADDRESS($K61,38))="UL"),INDIRECT(ADDRESS($K61,COLUMN())),0),0),IF($L61&gt;0,IF(AND(INDIRECT(ADDRESS($L61,44))=0,INDIRECT(ADDRESS($L61,38))="UL"),INDIRECT(ADDRESS($L61,COLUMN())),0),0),IF($M61&gt;0,IF(AND(INDIRECT(ADDRESS($M61,44))=0,INDIRECT(ADDRESS($M61,38))="UL"),INDIRECT(ADDRESS($M61,COLUMN())),0),0))</f>
        <v>0.51111111111111107</v>
      </c>
      <c r="BB61" s="58" cm="1">
        <f t="array" aca="1" ref="BB61" ca="1">SUM(IF($C61&gt;0,IF(AND(INDIRECT(ADDRESS($C61,44))=0,INDIRECT(ADDRESS($C61,38))="UL"),INDIRECT(ADDRESS($C61,COLUMN())),0),0),IF($D61&gt;0,IF(AND(INDIRECT(ADDRESS($D61,44))=0,INDIRECT(ADDRESS($D61,38))="UL"),INDIRECT(ADDRESS($D61,COLUMN())),0),0),IF($E61&gt;0,IF(AND(INDIRECT(ADDRESS($E61,44))=0,INDIRECT(ADDRESS($E61,38))="UL"),INDIRECT(ADDRESS($E61,COLUMN())),0),0),IF($F61&gt;0,IF(AND(INDIRECT(ADDRESS($F61,44))=0,INDIRECT(ADDRESS($F61,38))="UL"),INDIRECT(ADDRESS($F61,COLUMN())),0),0),IF($G61&gt;0,IF(AND(INDIRECT(ADDRESS($G61,44))=0,INDIRECT(ADDRESS($G61,38))="UL"),INDIRECT(ADDRESS($G61,COLUMN())),0),0),IF($H61&gt;0,IF(AND(INDIRECT(ADDRESS($H61,44))=0,INDIRECT(ADDRESS($H61,38))="UL"),INDIRECT(ADDRESS($H61,COLUMN())),0),0),IF($I61&gt;0,IF(AND(INDIRECT(ADDRESS($I61,44))=0,INDIRECT(ADDRESS($I61,38))="UL"),INDIRECT(ADDRESS($I61,COLUMN())),0),0),IF($J61&gt;0,IF(AND(INDIRECT(ADDRESS($J61,44))=0,INDIRECT(ADDRESS($J61,38))="UL"),INDIRECT(ADDRESS($J61,COLUMN())),0),0),IF($K61&gt;0,IF(AND(INDIRECT(ADDRESS($K61,44))=0,INDIRECT(ADDRESS($K61,38))="UL"),INDIRECT(ADDRESS($K61,COLUMN())),0),0),IF($L61&gt;0,IF(AND(INDIRECT(ADDRESS($L61,44))=0,INDIRECT(ADDRESS($L61,38))="UL"),INDIRECT(ADDRESS($L61,COLUMN())),0),0),IF($M61&gt;0,IF(AND(INDIRECT(ADDRESS($M61,44))=0,INDIRECT(ADDRESS($M61,38))="UL"),INDIRECT(ADDRESS($M61,COLUMN())),0),0))</f>
        <v>0.15555555555555556</v>
      </c>
      <c r="BC61" s="58" cm="1">
        <f t="array" aca="1" ref="BC61" ca="1">SUM(IF($C61&gt;0,IF(AND(INDIRECT(ADDRESS($C61,44))=0,INDIRECT(ADDRESS($C61,38))="UL"),INDIRECT(ADDRESS($C61,COLUMN())),0),0),IF($D61&gt;0,IF(AND(INDIRECT(ADDRESS($D61,44))=0,INDIRECT(ADDRESS($D61,38))="UL"),INDIRECT(ADDRESS($D61,COLUMN())),0),0),IF($E61&gt;0,IF(AND(INDIRECT(ADDRESS($E61,44))=0,INDIRECT(ADDRESS($E61,38))="UL"),INDIRECT(ADDRESS($E61,COLUMN())),0),0),IF($F61&gt;0,IF(AND(INDIRECT(ADDRESS($F61,44))=0,INDIRECT(ADDRESS($F61,38))="UL"),INDIRECT(ADDRESS($F61,COLUMN())),0),0),IF($G61&gt;0,IF(AND(INDIRECT(ADDRESS($G61,44))=0,INDIRECT(ADDRESS($G61,38))="UL"),INDIRECT(ADDRESS($G61,COLUMN())),0),0),IF($H61&gt;0,IF(AND(INDIRECT(ADDRESS($H61,44))=0,INDIRECT(ADDRESS($H61,38))="UL"),INDIRECT(ADDRESS($H61,COLUMN())),0),0),IF($I61&gt;0,IF(AND(INDIRECT(ADDRESS($I61,44))=0,INDIRECT(ADDRESS($I61,38))="UL"),INDIRECT(ADDRESS($I61,COLUMN())),0),0),IF($J61&gt;0,IF(AND(INDIRECT(ADDRESS($J61,44))=0,INDIRECT(ADDRESS($J61,38))="UL"),INDIRECT(ADDRESS($J61,COLUMN())),0),0),IF($K61&gt;0,IF(AND(INDIRECT(ADDRESS($K61,44))=0,INDIRECT(ADDRESS($K61,38))="UL"),INDIRECT(ADDRESS($K61,COLUMN())),0),0),IF($L61&gt;0,IF(AND(INDIRECT(ADDRESS($L61,44))=0,INDIRECT(ADDRESS($L61,38))="UL"),INDIRECT(ADDRESS($L61,COLUMN())),0),0),IF($M61&gt;0,IF(AND(INDIRECT(ADDRESS($M61,44))=0,INDIRECT(ADDRESS($M61,38))="UL"),INDIRECT(ADDRESS($M61,COLUMN())),0),0))</f>
        <v>0.24444444444444441</v>
      </c>
      <c r="BD61" s="58" cm="1">
        <f t="array" aca="1" ref="BD61" ca="1">SUM(IF($C61&gt;0,IF(AND(INDIRECT(ADDRESS($C61,44))=0,INDIRECT(ADDRESS($C61,38))="UL"),INDIRECT(ADDRESS($C61,COLUMN())),0),0),IF($D61&gt;0,IF(AND(INDIRECT(ADDRESS($D61,44))=0,INDIRECT(ADDRESS($D61,38))="UL"),INDIRECT(ADDRESS($D61,COLUMN())),0),0),IF($E61&gt;0,IF(AND(INDIRECT(ADDRESS($E61,44))=0,INDIRECT(ADDRESS($E61,38))="UL"),INDIRECT(ADDRESS($E61,COLUMN())),0),0),IF($F61&gt;0,IF(AND(INDIRECT(ADDRESS($F61,44))=0,INDIRECT(ADDRESS($F61,38))="UL"),INDIRECT(ADDRESS($F61,COLUMN())),0),0),IF($G61&gt;0,IF(AND(INDIRECT(ADDRESS($G61,44))=0,INDIRECT(ADDRESS($G61,38))="UL"),INDIRECT(ADDRESS($G61,COLUMN())),0),0),IF($H61&gt;0,IF(AND(INDIRECT(ADDRESS($H61,44))=0,INDIRECT(ADDRESS($H61,38))="UL"),INDIRECT(ADDRESS($H61,COLUMN())),0),0),IF($I61&gt;0,IF(AND(INDIRECT(ADDRESS($I61,44))=0,INDIRECT(ADDRESS($I61,38))="UL"),INDIRECT(ADDRESS($I61,COLUMN())),0),0),IF($J61&gt;0,IF(AND(INDIRECT(ADDRESS($J61,44))=0,INDIRECT(ADDRESS($J61,38))="UL"),INDIRECT(ADDRESS($J61,COLUMN())),0),0),IF($K61&gt;0,IF(AND(INDIRECT(ADDRESS($K61,44))=0,INDIRECT(ADDRESS($K61,38))="UL"),INDIRECT(ADDRESS($K61,COLUMN())),0),0),IF($L61&gt;0,IF(AND(INDIRECT(ADDRESS($L61,44))=0,INDIRECT(ADDRESS($L61,38))="UL"),INDIRECT(ADDRESS($L61,COLUMN())),0),0),IF($M61&gt;0,IF(AND(INDIRECT(ADDRESS($M61,44))=0,INDIRECT(ADDRESS($M61,38))="UL"),INDIRECT(ADDRESS($M61,COLUMN())),0),0))</f>
        <v>0.42222222222222222</v>
      </c>
      <c r="BE61" s="57">
        <f t="shared" ca="1" si="42"/>
        <v>0.24444444444444441</v>
      </c>
      <c r="BF61" s="57" cm="1">
        <f t="array" aca="1" ref="BF61" ca="1">SUM(IF($C61&gt;0,IF(INDIRECT(ADDRESS($C61,45))=1,INDIRECT(ADDRESS($C61,52))*INDIRECT(ADDRESS($C61,42))/5,0),0), IF($D61&gt;0,IF(INDIRECT(ADDRESS($D61,45))=1,INDIRECT(ADDRESS($D61,52))*INDIRECT(ADDRESS($D61,42))/5,0),0), IF($E61&gt;0,IF(INDIRECT(ADDRESS($E61,45))=1,INDIRECT(ADDRESS($E61,52))*INDIRECT(ADDRESS($E61,42))/5,0),0), IF($F61&gt;0,IF(INDIRECT(ADDRESS($F61,45))=1,INDIRECT(ADDRESS($F61,52))*INDIRECT(ADDRESS($F61,42))/5,0),0), IF($G61&gt;0,IF(INDIRECT(ADDRESS($G61,45))=1,INDIRECT(ADDRESS($G61,52))*INDIRECT(ADDRESS($G61,42))/5,0),0), IF($H61&gt;0,IF(INDIRECT(ADDRESS($H61,45))=1,INDIRECT(ADDRESS($H61,52))*INDIRECT(ADDRESS($H61,42))/5,0),0)
)*$BF$296/100</f>
        <v>0</v>
      </c>
      <c r="BG61" s="19"/>
      <c r="BH61" s="57" cm="1">
        <f t="array" aca="1" ref="BH61" ca="1">SUM(IF($C61&gt;0,IF(AND(INDIRECT(ADDRESS($C61,44))=0,INDIRECT(ADDRESS($C61,38))&lt;&gt;"UL"),INDIRECT(ADDRESS($C61,COLUMN()-12)),0),0), IF($D61&gt;0,IF(AND(INDIRECT(ADDRESS($D61,44))=0,INDIRECT(ADDRESS($D61,38))&lt;&gt;"UL"),INDIRECT(ADDRESS($D61,COLUMN()-12)),0),0), IF($E61&gt;0,IF(AND(INDIRECT(ADDRESS($E61,44))=0,INDIRECT(ADDRESS($E61,38))&lt;&gt;"UL"),INDIRECT(ADDRESS($E61,COLUMN()-12)),0),0), IF($F61&gt;0,IF(AND(INDIRECT(ADDRESS($F61,44))=0,INDIRECT(ADDRESS($F61,38))&lt;&gt;"UL"),INDIRECT(ADDRESS($F61,COLUMN()-12)),0),0), IF($G61&gt;0,IF(AND(INDIRECT(ADDRESS($G61,44))=0,INDIRECT(ADDRESS($G61,38))&lt;&gt;"UL"),INDIRECT(ADDRESS($G61,COLUMN()-12)),0),0), IF($H61&gt;0,IF(AND(INDIRECT(ADDRESS($H61,44))=0,INDIRECT(ADDRESS($H61,38))&lt;&gt;"UL"),INDIRECT(ADDRESS($H61,COLUMN()-12)),0),0), IF($I61&gt;0,IF(AND(INDIRECT(ADDRESS($I61,44))=0,INDIRECT(ADDRESS($I61,38))&lt;&gt;"UL"),INDIRECT(ADDRESS($I61,COLUMN()-12)),0),0), IF($J61&gt;0,IF(AND(INDIRECT(ADDRESS($J61,44))=0,INDIRECT(ADDRESS($J61,38))&lt;&gt;"UL"),INDIRECT(ADDRESS($J61,COLUMN()-12)),0),0), IF($K61&gt;0,IF(AND(INDIRECT(ADDRESS($K61,44))=0,INDIRECT(ADDRESS($K61,38))&lt;&gt;"UL"),INDIRECT(ADDRESS($K61,COLUMN()-12)),0),0), IF($L61&gt;0,IF(AND(INDIRECT(ADDRESS($L61,44))=0,INDIRECT(ADDRESS($L61,38))&lt;&gt;"UL"),INDIRECT(ADDRESS($L61,COLUMN()-12)),0),0), IF($M61&gt;0,IF(AND(INDIRECT(ADDRESS($M61,44))=0,INDIRECT(ADDRESS($M61,38))&lt;&gt;"UL"),INDIRECT(ADDRESS($M61,COLUMN()-12)),0),0))</f>
        <v>0</v>
      </c>
      <c r="BI61" s="57" cm="1">
        <f t="array" aca="1" ref="BI61" ca="1">SUM(IF($C61&gt;0,IF(AND(INDIRECT(ADDRESS($C61,44))=0,INDIRECT(ADDRESS($C61,38))&lt;&gt;"UL"),INDIRECT(ADDRESS($C61,COLUMN()-12)),0),0), IF($D61&gt;0,IF(AND(INDIRECT(ADDRESS($D61,44))=0,INDIRECT(ADDRESS($D61,38))&lt;&gt;"UL"),INDIRECT(ADDRESS($D61,COLUMN()-12)),0),0), IF($E61&gt;0,IF(AND(INDIRECT(ADDRESS($E61,44))=0,INDIRECT(ADDRESS($E61,38))&lt;&gt;"UL"),INDIRECT(ADDRESS($E61,COLUMN()-12)),0),0), IF($F61&gt;0,IF(AND(INDIRECT(ADDRESS($F61,44))=0,INDIRECT(ADDRESS($F61,38))&lt;&gt;"UL"),INDIRECT(ADDRESS($F61,COLUMN()-12)),0),0), IF($G61&gt;0,IF(AND(INDIRECT(ADDRESS($G61,44))=0,INDIRECT(ADDRESS($G61,38))&lt;&gt;"UL"),INDIRECT(ADDRESS($G61,COLUMN()-12)),0),0), IF($H61&gt;0,IF(AND(INDIRECT(ADDRESS($H61,44))=0,INDIRECT(ADDRESS($H61,38))&lt;&gt;"UL"),INDIRECT(ADDRESS($H61,COLUMN()-12)),0),0), IF($I61&gt;0,IF(AND(INDIRECT(ADDRESS($I61,44))=0,INDIRECT(ADDRESS($I61,38))&lt;&gt;"UL"),INDIRECT(ADDRESS($I61,COLUMN()-12)),0),0), IF($J61&gt;0,IF(AND(INDIRECT(ADDRESS($J61,44))=0,INDIRECT(ADDRESS($J61,38))&lt;&gt;"UL"),INDIRECT(ADDRESS($J61,COLUMN()-12)),0),0), IF($K61&gt;0,IF(AND(INDIRECT(ADDRESS($K61,44))=0,INDIRECT(ADDRESS($K61,38))&lt;&gt;"UL"),INDIRECT(ADDRESS($K61,COLUMN()-12)),0),0), IF($L61&gt;0,IF(AND(INDIRECT(ADDRESS($L61,44))=0,INDIRECT(ADDRESS($L61,38))&lt;&gt;"UL"),INDIRECT(ADDRESS($L61,COLUMN()-12)),0),0), IF($M61&gt;0,IF(AND(INDIRECT(ADDRESS($M61,44))=0,INDIRECT(ADDRESS($M61,38))&lt;&gt;"UL"),INDIRECT(ADDRESS($M61,COLUMN()-12)),0),0))</f>
        <v>0</v>
      </c>
      <c r="BJ61" s="57" cm="1">
        <f t="array" aca="1" ref="BJ61" ca="1">SUM(IF($C61&gt;0,IF(AND(INDIRECT(ADDRESS($C61,44))=0,INDIRECT(ADDRESS($C61,38))&lt;&gt;"UL"),INDIRECT(ADDRESS($C61,COLUMN()-12)),0),0), IF($D61&gt;0,IF(AND(INDIRECT(ADDRESS($D61,44))=0,INDIRECT(ADDRESS($D61,38))&lt;&gt;"UL"),INDIRECT(ADDRESS($D61,COLUMN()-12)),0),0), IF($E61&gt;0,IF(AND(INDIRECT(ADDRESS($E61,44))=0,INDIRECT(ADDRESS($E61,38))&lt;&gt;"UL"),INDIRECT(ADDRESS($E61,COLUMN()-12)),0),0), IF($F61&gt;0,IF(AND(INDIRECT(ADDRESS($F61,44))=0,INDIRECT(ADDRESS($F61,38))&lt;&gt;"UL"),INDIRECT(ADDRESS($F61,COLUMN()-12)),0),0), IF($G61&gt;0,IF(AND(INDIRECT(ADDRESS($G61,44))=0,INDIRECT(ADDRESS($G61,38))&lt;&gt;"UL"),INDIRECT(ADDRESS($G61,COLUMN()-12)),0),0), IF($H61&gt;0,IF(AND(INDIRECT(ADDRESS($H61,44))=0,INDIRECT(ADDRESS($H61,38))&lt;&gt;"UL"),INDIRECT(ADDRESS($H61,COLUMN()-12)),0),0), IF($I61&gt;0,IF(AND(INDIRECT(ADDRESS($I61,44))=0,INDIRECT(ADDRESS($I61,38))&lt;&gt;"UL"),INDIRECT(ADDRESS($I61,COLUMN()-12)),0),0), IF($J61&gt;0,IF(AND(INDIRECT(ADDRESS($J61,44))=0,INDIRECT(ADDRESS($J61,38))&lt;&gt;"UL"),INDIRECT(ADDRESS($J61,COLUMN()-12)),0),0), IF($K61&gt;0,IF(AND(INDIRECT(ADDRESS($K61,44))=0,INDIRECT(ADDRESS($K61,38))&lt;&gt;"UL"),INDIRECT(ADDRESS($K61,COLUMN()-12)),0),0), IF($L61&gt;0,IF(AND(INDIRECT(ADDRESS($L61,44))=0,INDIRECT(ADDRESS($L61,38))&lt;&gt;"UL"),INDIRECT(ADDRESS($L61,COLUMN()-12)),0),0), IF($M61&gt;0,IF(AND(INDIRECT(ADDRESS($M61,44))=0,INDIRECT(ADDRESS($M61,38))&lt;&gt;"UL"),INDIRECT(ADDRESS($M61,COLUMN()-12)),0),0))</f>
        <v>0</v>
      </c>
      <c r="BK61" s="54"/>
      <c r="BL61" s="54"/>
      <c r="BM61" s="57" cm="1">
        <f t="array" aca="1" ref="BM61" ca="1">SUM(IF($C61&gt;0,IF(AND(INDIRECT(ADDRESS($C61,44))=0,INDIRECT(ADDRESS($C61,38))&lt;&gt;"UL"),INDIRECT(ADDRESS($C61,COLUMN()-12)),0),0), IF($D61&gt;0,IF(AND(INDIRECT(ADDRESS($D61,44))=0,INDIRECT(ADDRESS($D61,38))&lt;&gt;"UL"),INDIRECT(ADDRESS($D61,COLUMN()-12)),0),0), IF($E61&gt;0,IF(AND(INDIRECT(ADDRESS($E61,44))=0,INDIRECT(ADDRESS($E61,38))&lt;&gt;"UL"),INDIRECT(ADDRESS($E61,COLUMN()-12)),0),0), IF($F61&gt;0,IF(AND(INDIRECT(ADDRESS($F61,44))=0,INDIRECT(ADDRESS($F61,38))&lt;&gt;"UL"),INDIRECT(ADDRESS($F61,COLUMN()-12)),0),0), IF($G61&gt;0,IF(AND(INDIRECT(ADDRESS($G61,44))=0,INDIRECT(ADDRESS($G61,38))&lt;&gt;"UL"),INDIRECT(ADDRESS($G61,COLUMN()-12)),0),0), IF($H61&gt;0,IF(AND(INDIRECT(ADDRESS($H61,44))=0,INDIRECT(ADDRESS($H61,38))&lt;&gt;"UL"),INDIRECT(ADDRESS($H61,COLUMN()-12)),0),0), IF($I61&gt;0,IF(AND(INDIRECT(ADDRESS($I61,44))=0,INDIRECT(ADDRESS($I61,38))&lt;&gt;"UL"),INDIRECT(ADDRESS($I61,COLUMN()-12)),0),0), IF($J61&gt;0,IF(AND(INDIRECT(ADDRESS($J61,44))=0,INDIRECT(ADDRESS($J61,38))&lt;&gt;"UL"),INDIRECT(ADDRESS($J61,COLUMN()-12)),0),0), IF($K61&gt;0,IF(AND(INDIRECT(ADDRESS($K61,44))=0,INDIRECT(ADDRESS($K61,38))&lt;&gt;"UL"),INDIRECT(ADDRESS($K61,COLUMN()-11)),0),0), IF($L61&gt;0,IF(AND(INDIRECT(ADDRESS($L61,44))=0,INDIRECT(ADDRESS($L61,38))&lt;&gt;"UL"),INDIRECT(ADDRESS($L61,COLUMN()-11)),0),0), IF($M61&gt;0,IF(AND(INDIRECT(ADDRESS($M61,44))=0,INDIRECT(ADDRESS($M61,38))&lt;&gt;"UL"),INDIRECT(ADDRESS($M61,COLUMN()-11)),0),0))</f>
        <v>0</v>
      </c>
      <c r="BN61" s="57" cm="1">
        <f t="array" aca="1" ref="BN61" ca="1">SUM(IF($C61&gt;0,IF(AND(INDIRECT(ADDRESS($C61,44))=0,INDIRECT(ADDRESS($C61,38))&lt;&gt;"UL"),INDIRECT(ADDRESS($C61,COLUMN()-12)),0),0), IF($D61&gt;0,IF(AND(INDIRECT(ADDRESS($D61,44))=0,INDIRECT(ADDRESS($D61,38))&lt;&gt;"UL"),INDIRECT(ADDRESS($D61,COLUMN()-12)),0),0), IF($E61&gt;0,IF(AND(INDIRECT(ADDRESS($E61,44))=0,INDIRECT(ADDRESS($E61,38))&lt;&gt;"UL"),INDIRECT(ADDRESS($E61,COLUMN()-12)),0),0), IF($F61&gt;0,IF(AND(INDIRECT(ADDRESS($F61,44))=0,INDIRECT(ADDRESS($F61,38))&lt;&gt;"UL"),INDIRECT(ADDRESS($F61,COLUMN()-12)),0),0), IF($G61&gt;0,IF(AND(INDIRECT(ADDRESS($G61,44))=0,INDIRECT(ADDRESS($G61,38))&lt;&gt;"UL"),INDIRECT(ADDRESS($G61,COLUMN()-12)),0),0), IF($H61&gt;0,IF(AND(INDIRECT(ADDRESS($H61,44))=0,INDIRECT(ADDRESS($H61,38))&lt;&gt;"UL"),INDIRECT(ADDRESS($H61,COLUMN()-12)),0),0), IF($I61&gt;0,IF(AND(INDIRECT(ADDRESS($I61,44))=0,INDIRECT(ADDRESS($I61,38))&lt;&gt;"UL"),INDIRECT(ADDRESS($I61,COLUMN()-12)),0),0), IF($J61&gt;0,IF(AND(INDIRECT(ADDRESS($J61,44))=0,INDIRECT(ADDRESS($J61,38))&lt;&gt;"UL"),INDIRECT(ADDRESS($J61,COLUMN()-12)),0),0), IF($K61&gt;0,IF(AND(INDIRECT(ADDRESS($K61,44))=0,INDIRECT(ADDRESS($K61,38))&lt;&gt;"UL"),INDIRECT(ADDRESS($K61,COLUMN()-11)),0),0), IF($L61&gt;0,IF(AND(INDIRECT(ADDRESS($L61,44))=0,INDIRECT(ADDRESS($L61,38))&lt;&gt;"UL"),INDIRECT(ADDRESS($L61,COLUMN()-11)),0),0), IF($M61&gt;0,IF(AND(INDIRECT(ADDRESS($M61,44))=0,INDIRECT(ADDRESS($M61,38))&lt;&gt;"UL"),INDIRECT(ADDRESS($M61,COLUMN()-11)),0),0))</f>
        <v>0</v>
      </c>
      <c r="BO61" s="57" cm="1">
        <f t="array" aca="1" ref="BO61" ca="1">SUM(IF($C61&gt;0,IF(AND(INDIRECT(ADDRESS($C61,44))=0,INDIRECT(ADDRESS($C61,38))&lt;&gt;"UL"),INDIRECT(ADDRESS($C61,COLUMN()-12)),0),0), IF($D61&gt;0,IF(AND(INDIRECT(ADDRESS($D61,44))=0,INDIRECT(ADDRESS($D61,38))&lt;&gt;"UL"),INDIRECT(ADDRESS($D61,COLUMN()-12)),0),0), IF($E61&gt;0,IF(AND(INDIRECT(ADDRESS($E61,44))=0,INDIRECT(ADDRESS($E61,38))&lt;&gt;"UL"),INDIRECT(ADDRESS($E61,COLUMN()-12)),0),0), IF($F61&gt;0,IF(AND(INDIRECT(ADDRESS($F61,44))=0,INDIRECT(ADDRESS($F61,38))&lt;&gt;"UL"),INDIRECT(ADDRESS($F61,COLUMN()-12)),0),0), IF($G61&gt;0,IF(AND(INDIRECT(ADDRESS($G61,44))=0,INDIRECT(ADDRESS($G61,38))&lt;&gt;"UL"),INDIRECT(ADDRESS($G61,COLUMN()-12)),0),0), IF($H61&gt;0,IF(AND(INDIRECT(ADDRESS($H61,44))=0,INDIRECT(ADDRESS($H61,38))&lt;&gt;"UL"),INDIRECT(ADDRESS($H61,COLUMN()-12)),0),0), IF($I61&gt;0,IF(AND(INDIRECT(ADDRESS($I61,44))=0,INDIRECT(ADDRESS($I61,38))&lt;&gt;"UL"),INDIRECT(ADDRESS($I61,COLUMN()-12)),0),0), IF($J61&gt;0,IF(AND(INDIRECT(ADDRESS($J61,44))=0,INDIRECT(ADDRESS($J61,38))&lt;&gt;"UL"),INDIRECT(ADDRESS($J61,COLUMN()-12)),0),0), IF($K61&gt;0,IF(AND(INDIRECT(ADDRESS($K61,44))=0,INDIRECT(ADDRESS($K61,38))&lt;&gt;"UL"),INDIRECT(ADDRESS($K61,COLUMN()-11)),0),0), IF($L61&gt;0,IF(AND(INDIRECT(ADDRESS($L61,44))=0,INDIRECT(ADDRESS($L61,38))&lt;&gt;"UL"),INDIRECT(ADDRESS($L61,COLUMN()-11)),0),0), IF($M61&gt;0,IF(AND(INDIRECT(ADDRESS($M61,44))=0,INDIRECT(ADDRESS($M61,38))&lt;&gt;"UL"),INDIRECT(ADDRESS($M61,COLUMN()-11)),0),0))</f>
        <v>0</v>
      </c>
      <c r="BP61" s="57" cm="1">
        <f t="array" aca="1" ref="BP61" ca="1">SUM(IF($C61&gt;0,IF(AND(INDIRECT(ADDRESS($C61,44))=0,INDIRECT(ADDRESS($C61,38))&lt;&gt;"UL"),INDIRECT(ADDRESS($C61,COLUMN()-12)),0),0), IF($D61&gt;0,IF(AND(INDIRECT(ADDRESS($D61,44))=0,INDIRECT(ADDRESS($D61,38))&lt;&gt;"UL"),INDIRECT(ADDRESS($D61,COLUMN()-12)),0),0), IF($E61&gt;0,IF(AND(INDIRECT(ADDRESS($E61,44))=0,INDIRECT(ADDRESS($E61,38))&lt;&gt;"UL"),INDIRECT(ADDRESS($E61,COLUMN()-12)),0),0), IF($F61&gt;0,IF(AND(INDIRECT(ADDRESS($F61,44))=0,INDIRECT(ADDRESS($F61,38))&lt;&gt;"UL"),INDIRECT(ADDRESS($F61,COLUMN()-12)),0),0), IF($G61&gt;0,IF(AND(INDIRECT(ADDRESS($G61,44))=0,INDIRECT(ADDRESS($G61,38))&lt;&gt;"UL"),INDIRECT(ADDRESS($G61,COLUMN()-12)),0),0), IF($H61&gt;0,IF(AND(INDIRECT(ADDRESS($H61,44))=0,INDIRECT(ADDRESS($H61,38))&lt;&gt;"UL"),INDIRECT(ADDRESS($H61,COLUMN()-12)),0),0), IF($I61&gt;0,IF(AND(INDIRECT(ADDRESS($I61,44))=0,INDIRECT(ADDRESS($I61,38))&lt;&gt;"UL"),INDIRECT(ADDRESS($I61,COLUMN()-12)),0),0), IF($J61&gt;0,IF(AND(INDIRECT(ADDRESS($J61,44))=0,INDIRECT(ADDRESS($J61,38))&lt;&gt;"UL"),INDIRECT(ADDRESS($J61,COLUMN()-12)),0),0), IF($K61&gt;0,IF(AND(INDIRECT(ADDRESS($K61,44))=0,INDIRECT(ADDRESS($K61,38))&lt;&gt;"UL"),INDIRECT(ADDRESS($K61,COLUMN()-11)),0),0), IF($L61&gt;0,IF(AND(INDIRECT(ADDRESS($L61,44))=0,INDIRECT(ADDRESS($L61,38))&lt;&gt;"UL"),INDIRECT(ADDRESS($L61,COLUMN()-11)),0),0), IF($M61&gt;0,IF(AND(INDIRECT(ADDRESS($M61,44))=0,INDIRECT(ADDRESS($M61,38))&lt;&gt;"UL"),INDIRECT(ADDRESS($M61,COLUMN()-11)),0),0))</f>
        <v>0</v>
      </c>
      <c r="BQ61" s="54"/>
      <c r="BR61" s="161">
        <f t="shared" ca="1" si="43"/>
        <v>70.162547812325215</v>
      </c>
      <c r="BS61" s="59"/>
      <c r="BT61" s="56">
        <f t="shared" ca="1" si="44"/>
        <v>5.0740146419180432</v>
      </c>
      <c r="BU61" s="63">
        <f t="shared" ca="1" si="45"/>
        <v>0.18792646821918679</v>
      </c>
      <c r="BV61" s="57" t="s">
        <v>34</v>
      </c>
      <c r="BW61" s="57" cm="1">
        <f t="array" aca="1" ref="BW61" ca="1">SUM(IF($C61&gt;0,IF(AND(INDIRECT(ADDRESS($C61,44))=0,INDIRECT(ADDRESS($C61,38))="UL",ISERROR(SEARCH("Rear",INDIRECT(ADDRESS($C61,33)))),ISERROR(SEARCH("Side",INDIRECT(ADDRESS($C61,33))))),INDIRECT(ADDRESS($C61,COLUMN())),0),0),IF($D61&gt;0,IF(AND(INDIRECT(ADDRESS($D61,44))=0,INDIRECT(ADDRESS($D61,38))="UL",ISERROR(SEARCH("Rear",INDIRECT(ADDRESS($D61,33)))),ISERROR(SEARCH("Side",INDIRECT(ADDRESS($D61,33))))),INDIRECT(ADDRESS($D61,COLUMN())),0),0),IF($E61&gt;0,IF(AND(INDIRECT(ADDRESS($E61,44))=0,INDIRECT(ADDRESS($E61,38))="UL",ISERROR(SEARCH("Rear",INDIRECT(ADDRESS($E61,33)))),ISERROR(SEARCH("Side",INDIRECT(ADDRESS($E61,33))))),INDIRECT(ADDRESS($E61,COLUMN())),0),0),IF($F61&gt;0,IF(AND(INDIRECT(ADDRESS($F61,44))=0,INDIRECT(ADDRESS($F61,38))="UL",ISERROR(SEARCH("Rear",INDIRECT(ADDRESS($F61,33)))),ISERROR(SEARCH("Side",INDIRECT(ADDRESS($F61,33))))),INDIRECT(ADDRESS($F61,COLUMN())),0),0),IF($G61&gt;0,IF(AND(INDIRECT(ADDRESS($G61,44))=0,INDIRECT(ADDRESS($G61,38))="UL",ISERROR(SEARCH("Rear",INDIRECT(ADDRESS($G61,33)))),ISERROR(SEARCH("Side",INDIRECT(ADDRESS($G61,33))))),INDIRECT(ADDRESS($G61,COLUMN())),0),0),IF($H61&gt;0,IF(AND(INDIRECT(ADDRESS($H61,44))=0,INDIRECT(ADDRESS($H61,38))="UL",ISERROR(SEARCH("Rear",INDIRECT(ADDRESS($H61,33)))),ISERROR(SEARCH("Side",INDIRECT(ADDRESS($H61,33))))),INDIRECT(ADDRESS($H61,COLUMN())),0),0),IF($I61&gt;0,IF(AND(INDIRECT(ADDRESS($I61,44))=0,INDIRECT(ADDRESS($I61,38))="UL",ISERROR(SEARCH("Rear",INDIRECT(ADDRESS($I61,33)))),ISERROR(SEARCH("Side",INDIRECT(ADDRESS($I61,33))))),INDIRECT(ADDRESS($I61,COLUMN())),0),0),IF($J61&gt;0,IF(AND(INDIRECT(ADDRESS($J61,44))=0,INDIRECT(ADDRESS($J61,38))="UL",ISERROR(SEARCH("Rear",INDIRECT(ADDRESS($J61,33)))),ISERROR(SEARCH("Side",INDIRECT(ADDRESS($J61,33))))),INDIRECT(ADDRESS($J61,COLUMN())),0),0),IF($K61&gt;0,IF(AND(INDIRECT(ADDRESS($K61,44))=0,INDIRECT(ADDRESS($K61,38))="UL",ISERROR(SEARCH("Rear",INDIRECT(ADDRESS($K61,33)))),ISERROR(SEARCH("Side",INDIRECT(ADDRESS($K61,33))))),INDIRECT(ADDRESS($K61,COLUMN())),0),0),IF($L61&gt;0,IF(AND(INDIRECT(ADDRESS($L61,44))=0,INDIRECT(ADDRESS($L61,38))="UL",ISERROR(SEARCH("Rear",INDIRECT(ADDRESS($L61,33)))),ISERROR(SEARCH("Side",INDIRECT(ADDRESS($L61,33))))),INDIRECT(ADDRESS($L61,COLUMN())),0),0),IF($M61&gt;0,IF(AND(INDIRECT(ADDRESS($M61,44))=0,INDIRECT(ADDRESS($M61,38))="UL",ISERROR(SEARCH("Rear",INDIRECT(ADDRESS($M61,33)))),ISERROR(SEARCH("Side",INDIRECT(ADDRESS($M61,33))))),INDIRECT(ADDRESS($M61,COLUMN())),0),0))</f>
        <v>1</v>
      </c>
      <c r="BX61" s="57">
        <f t="shared" ca="1" si="46"/>
        <v>1</v>
      </c>
      <c r="BY61" s="57" cm="1">
        <f t="array" aca="1" ref="BY61" ca="1">SUM(IF($C61&gt;0,IF(AND(INDIRECT(ADDRESS($C61,44))=0,INDIRECT(ADDRESS($C61,38))="UL"),INDIRECT(ADDRESS($C61,COLUMN())),0),0),IF($D61&gt;0,IF(AND(INDIRECT(ADDRESS($D61,44))=0,INDIRECT(ADDRESS($D61,38))="UL"),INDIRECT(ADDRESS($D61,COLUMN())),0),0),IF($E61&gt;0,IF(AND(INDIRECT(ADDRESS($E61,44))=0,INDIRECT(ADDRESS($E61,38))="UL"),INDIRECT(ADDRESS($E61,COLUMN())),0),0),IF($F61&gt;0,IF(AND(INDIRECT(ADDRESS($F61,44))=0,INDIRECT(ADDRESS($F61,38))="UL"),INDIRECT(ADDRESS($F61,COLUMN())),0),0),IF($G61&gt;0,IF(AND(INDIRECT(ADDRESS($G61,44))=0,INDIRECT(ADDRESS($G61,38))="UL"),INDIRECT(ADDRESS($G61,COLUMN())),0),0),IF($H61&gt;0,IF(AND(INDIRECT(ADDRESS($H61,44))=0,INDIRECT(ADDRESS($H61,38))="UL"),INDIRECT(ADDRESS($H61,COLUMN())),0),0),IF($I61&gt;0,IF(AND(INDIRECT(ADDRESS($I61,44))=0,INDIRECT(ADDRESS($I61,38))="UL"),INDIRECT(ADDRESS($I61,COLUMN())),0),0),IF($J61&gt;0,IF(AND(INDIRECT(ADDRESS($J61,44))=0,INDIRECT(ADDRESS($J61,38))="UL"),INDIRECT(ADDRESS($J61,COLUMN())),0),0),IF($K61&gt;0,IF(AND(INDIRECT(ADDRESS($K61,44))=0,INDIRECT(ADDRESS($K61,38))="UL"),INDIRECT(ADDRESS($K61,COLUMN())),0),0),IF($L61&gt;0,IF(AND(INDIRECT(ADDRESS($L61,44))=0,INDIRECT(ADDRESS($L61,38))="UL"),INDIRECT(ADDRESS($L61,COLUMN())),0),0),IF($M61&gt;0,IF(AND(INDIRECT(ADDRESS($M61,44))=0,INDIRECT(ADDRESS($M61,38))="UL"),INDIRECT(ADDRESS($M61,COLUMN())),0),0))</f>
        <v>0.33333333333333331</v>
      </c>
      <c r="BZ61" s="57" cm="1">
        <f t="array" aca="1" ref="BZ61" ca="1">SUM(IF($C61&gt;0,IF(AND(INDIRECT(ADDRESS($C61,44))=0,INDIRECT(ADDRESS($C61,38))="UL"),INDIRECT(ADDRESS($C61,COLUMN())),0),0),IF($D61&gt;0,IF(AND(INDIRECT(ADDRESS($D61,44))=0,INDIRECT(ADDRESS($D61,38))="UL"),INDIRECT(ADDRESS($D61,COLUMN())),0),0),IF($E61&gt;0,IF(AND(INDIRECT(ADDRESS($E61,44))=0,INDIRECT(ADDRESS($E61,38))="UL"),INDIRECT(ADDRESS($E61,COLUMN())),0),0),IF($F61&gt;0,IF(AND(INDIRECT(ADDRESS($F61,44))=0,INDIRECT(ADDRESS($F61,38))="UL"),INDIRECT(ADDRESS($F61,COLUMN())),0),0),IF($G61&gt;0,IF(AND(INDIRECT(ADDRESS($G61,44))=0,INDIRECT(ADDRESS($G61,38))="UL"),INDIRECT(ADDRESS($G61,COLUMN())),0),0),IF($H61&gt;0,IF(AND(INDIRECT(ADDRESS($H61,44))=0,INDIRECT(ADDRESS($H61,38))="UL"),INDIRECT(ADDRESS($H61,COLUMN())),0),0),IF($I61&gt;0,IF(AND(INDIRECT(ADDRESS($I61,44))=0,INDIRECT(ADDRESS($I61,38))="UL"),INDIRECT(ADDRESS($I61,COLUMN())),0),0),IF($J61&gt;0,IF(AND(INDIRECT(ADDRESS($J61,44))=0,INDIRECT(ADDRESS($J61,38))="UL"),INDIRECT(ADDRESS($J61,COLUMN())),0),0),IF($K61&gt;0,IF(AND(INDIRECT(ADDRESS($K61,44))=0,INDIRECT(ADDRESS($K61,38))="UL"),INDIRECT(ADDRESS($K61,COLUMN())),0),0),IF($L61&gt;0,IF(AND(INDIRECT(ADDRESS($L61,44))=0,INDIRECT(ADDRESS($L61,38))="UL"),INDIRECT(ADDRESS($L61,COLUMN())),0),0),IF($M61&gt;0,IF(AND(INDIRECT(ADDRESS($M61,44))=0,INDIRECT(ADDRESS($M61,38))="UL"),INDIRECT(ADDRESS($M61,COLUMN())),0),0))</f>
        <v>5.5555555555555552E-2</v>
      </c>
      <c r="CA61" s="57">
        <f t="shared" ca="1" si="47"/>
        <v>5.5555555555555552E-2</v>
      </c>
      <c r="CB61" s="57"/>
      <c r="CC61" s="57">
        <f t="shared" si="48"/>
        <v>0</v>
      </c>
      <c r="CD61" s="57" cm="1">
        <f t="array" aca="1" ref="CD61" ca="1">SUM(IF($C61&gt;0,IF(AND(INDIRECT(ADDRESS($C61,44))=0,INDIRECT(ADDRESS($C61,38))&lt;&gt;"UL"),INDIRECT(ADDRESS($C61,COLUMN())),0),0),IF($D61&gt;0,IF(AND(INDIRECT(ADDRESS($D61,44))=0,INDIRECT(ADDRESS($D61,38))&lt;&gt;"UL"),INDIRECT(ADDRESS($D61,COLUMN())),0),0),IF($E61&gt;0,IF(AND(INDIRECT(ADDRESS($E61,44))=0,INDIRECT(ADDRESS($E61,38))&lt;&gt;"UL"),INDIRECT(ADDRESS($E61,COLUMN())),0),0),IF($F61&gt;0,IF(AND(INDIRECT(ADDRESS($F61,44))=0,INDIRECT(ADDRESS($F61,38))&lt;&gt;"UL"),INDIRECT(ADDRESS($F61,COLUMN())),0),0),IF($G61&gt;0,IF(AND(INDIRECT(ADDRESS($G61,44))=0,INDIRECT(ADDRESS($G61,38))&lt;&gt;"UL"),INDIRECT(ADDRESS($G61,COLUMN())),0),0),IF($H61&gt;0,IF(AND(INDIRECT(ADDRESS($H61,44))=0,INDIRECT(ADDRESS($H61,38))&lt;&gt;"UL"),INDIRECT(ADDRESS($H61,COLUMN())),0),0),IF($I61&gt;0,IF(AND(INDIRECT(ADDRESS($I61,44))=0,INDIRECT(ADDRESS($I61,38))&lt;&gt;"UL"),INDIRECT(ADDRESS($I61,COLUMN())),0),0),IF($J61&gt;0,IF(AND(INDIRECT(ADDRESS($J61,44))=0,INDIRECT(ADDRESS($J61,38))&lt;&gt;"UL"),INDIRECT(ADDRESS($J61,COLUMN())),0),0),IF($K61&gt;0,IF(AND(INDIRECT(ADDRESS($K61,44))=0,INDIRECT(ADDRESS($K61,38))&lt;&gt;"UL"),INDIRECT(ADDRESS($K61,COLUMN())),0),0),IF($L61&gt;0,IF(AND(INDIRECT(ADDRESS($L61,44))=0,INDIRECT(ADDRESS($L61,38))&lt;&gt;"UL"),INDIRECT(ADDRESS($L61,COLUMN())),0),0),IF($M61&gt;0,IF(AND(INDIRECT(ADDRESS($M61,44))=0,INDIRECT(ADDRESS($M61,38))&lt;&gt;"UL"),INDIRECT(ADDRESS($M61,COLUMN())),0),0))</f>
        <v>0</v>
      </c>
      <c r="CE61" s="57" cm="1">
        <f t="array" aca="1" ref="CE61" ca="1">SUM(IF($C61&gt;0,IF(AND(INDIRECT(ADDRESS($C61,44))=0,INDIRECT(ADDRESS($C61,38))&lt;&gt;"UL"),INDIRECT(ADDRESS($C61,COLUMN())),0),0),IF($D61&gt;0,IF(AND(INDIRECT(ADDRESS($D61,44))=0,INDIRECT(ADDRESS($D61,38))&lt;&gt;"UL"),INDIRECT(ADDRESS($D61,COLUMN())),0),0),IF($E61&gt;0,IF(AND(INDIRECT(ADDRESS($E61,44))=0,INDIRECT(ADDRESS($E61,38))&lt;&gt;"UL"),INDIRECT(ADDRESS($E61,COLUMN())),0),0),IF($F61&gt;0,IF(AND(INDIRECT(ADDRESS($F61,44))=0,INDIRECT(ADDRESS($F61,38))&lt;&gt;"UL"),INDIRECT(ADDRESS($F61,COLUMN())),0),0),IF($G61&gt;0,IF(AND(INDIRECT(ADDRESS($G61,44))=0,INDIRECT(ADDRESS($G61,38))&lt;&gt;"UL"),INDIRECT(ADDRESS($G61,COLUMN())),0),0),IF($H61&gt;0,IF(AND(INDIRECT(ADDRESS($H61,44))=0,INDIRECT(ADDRESS($H61,38))&lt;&gt;"UL"),INDIRECT(ADDRESS($H61,COLUMN())),0),0),IF($I61&gt;0,IF(AND(INDIRECT(ADDRESS($I61,44))=0,INDIRECT(ADDRESS($I61,38))&lt;&gt;"UL"),INDIRECT(ADDRESS($I61,COLUMN())),0),0),IF($J61&gt;0,IF(AND(INDIRECT(ADDRESS($J61,44))=0,INDIRECT(ADDRESS($J61,38))&lt;&gt;"UL"),INDIRECT(ADDRESS($J61,COLUMN())),0),0),IF($K61&gt;0,IF(AND(INDIRECT(ADDRESS($K61,44))=0,INDIRECT(ADDRESS($K61,38))&lt;&gt;"UL"),INDIRECT(ADDRESS($K61,COLUMN())),0),0),IF($L61&gt;0,IF(AND(INDIRECT(ADDRESS($L61,44))=0,INDIRECT(ADDRESS($L61,38))&lt;&gt;"UL"),INDIRECT(ADDRESS($L61,COLUMN())),0),0),IF($M61&gt;0,IF(AND(INDIRECT(ADDRESS($M61,44))=0,INDIRECT(ADDRESS($M61,38))&lt;&gt;"UL"),INDIRECT(ADDRESS($M61,COLUMN())),0),0))</f>
        <v>0</v>
      </c>
      <c r="CF61" s="57">
        <f t="shared" ca="1" si="49"/>
        <v>0</v>
      </c>
      <c r="CG61" s="57">
        <f t="shared" ca="1" si="50"/>
        <v>3.2470838939235072</v>
      </c>
      <c r="CH61" s="57">
        <f t="shared" ca="1" si="51"/>
        <v>0.12026236644161138</v>
      </c>
      <c r="CI61" s="19">
        <f t="shared" ca="1" si="52"/>
        <v>22.196815361957704</v>
      </c>
      <c r="CJ61" s="19"/>
      <c r="CK61" s="57" cm="1">
        <f t="array" aca="1" ref="CK61" ca="1">IF(AU61="S", SUM(IF($C61&gt;0,IF(INDIRECT(ADDRESS($C61,43))&lt;&gt;1,INDIRECT(ADDRESS($C61,48)),0),0), IF($D61&gt;0,IF(INDIRECT(ADDRESS($D61,43))&lt;&gt;1,INDIRECT(ADDRESS($D61,48)),0),0), IF($E61&gt;0,IF(INDIRECT(ADDRESS($E61,43))&lt;&gt;1,INDIRECT(ADDRESS($E61,48)),0),0), IF($F61&gt;0,IF(INDIRECT(ADDRESS($F61,43))&lt;&gt;1,INDIRECT(ADDRESS($F61,48)),0),0), IF($G61&gt;0,IF(INDIRECT(ADDRESS($G61,43))&lt;&gt;1,INDIRECT(ADDRESS($G61,48)),0),0), IF($H61&gt;0,IF(INDIRECT(ADDRESS($H61,43))&lt;&gt;1,INDIRECT(ADDRESS($H61,48)),0),0), IF($I61&gt;0,IF(INDIRECT(ADDRESS($I61,43))&lt;&gt;1,INDIRECT(ADDRESS($I61,48)),0),0), IF($J61&gt;0,IF(INDIRECT(ADDRESS($J61,43))&lt;&gt;1,INDIRECT(ADDRESS($J61,48)),0),0), IF($K61&gt;0,IF(INDIRECT(ADDRESS($K61,43))&lt;&gt;1,INDIRECT(ADDRESS($K61,48)),0),0), IF($L61&gt;0,IF(INDIRECT(ADDRESS($L61,43))&lt;&gt;1,INDIRECT(ADDRESS($L61,48)),0),0), IF($M61&gt;0,IF(INDIRECT(ADDRESS($M61,43))&lt;&gt;1,INDIRECT(ADDRESS($M61,48)),0),0)), IF(AU61="L",SUM(IF($C61&gt;0,IF(INDIRECT(ADDRESS($C61,43))&lt;&gt;1,INDIRECT(ADDRESS($C61,50)),0),0), IF($D61&gt;0,IF(INDIRECT(ADDRESS($D61,43))&lt;&gt;1,INDIRECT(ADDRESS($D61,50)),0),0), IF($E61&gt;0,IF(INDIRECT(ADDRESS($E61,43))&lt;&gt;1,INDIRECT(ADDRESS($E61,50)),0),0), IF($F61&gt;0,IF(INDIRECT(ADDRESS($F61,43))&lt;&gt;1,INDIRECT(ADDRESS($F61,50)),0),0), IF($G61&gt;0,IF(INDIRECT(ADDRESS($G61,43))&lt;&gt;1,INDIRECT(ADDRESS($G61,50)),0),0), IF($G61&gt;0,IF(INDIRECT(ADDRESS($G61,43))&lt;&gt;1,INDIRECT(ADDRESS($G61,50)),0),0), IF($H61&gt;0,IF(INDIRECT(ADDRESS($H61,43))&lt;&gt;1,INDIRECT(ADDRESS($H61,50)),0),0), IF($I61&gt;0,IF(INDIRECT(ADDRESS($I61,43))&lt;&gt;1,INDIRECT(ADDRESS($I61,50)),0),0), IF($J61&gt;0,IF(INDIRECT(ADDRESS($J61,43))&lt;&gt;1,INDIRECT(ADDRESS($J61,50)),0),0), IF($K61&gt;0,IF(INDIRECT(ADDRESS($K61,43))&lt;&gt;1,INDIRECT(ADDRESS($K61,50)),0),0), IF($L61&gt;0,IF(INDIRECT(ADDRESS($L61,43))&lt;&gt;1,INDIRECT(ADDRESS($L61,50)),0),0), IF($M61&gt;0,IF(INDIRECT(ADDRESS($M61,43))&lt;&gt;1,INDIRECT(ADDRESS($M61,50)),0),0)), SUM(IF($C61&gt;0,IF(INDIRECT(ADDRESS($C61,43))&lt;&gt;1,INDIRECT(ADDRESS($C61,49)),0),0), IF($D61&gt;0,IF(INDIRECT(ADDRESS($D61,43))&lt;&gt;1,INDIRECT(ADDRESS($D61,49)),0),0), IF($E61&gt;0,IF(INDIRECT(ADDRESS($E61,43))&lt;&gt;1,INDIRECT(ADDRESS($E61,49)),0),0), IF($F61&gt;0,IF(INDIRECT(ADDRESS($F61,43))&lt;&gt;1,INDIRECT(ADDRESS($F61,49)),0),0), IF($G61&gt;0,IF(INDIRECT(ADDRESS($G61,43))&lt;&gt;1,INDIRECT(ADDRESS($G61,49)),0),0), IF($G61&gt;0,IF(INDIRECT(ADDRESS($G61,43))&lt;&gt;1,INDIRECT(ADDRESS($G61,49)),0),0), IF($H61&gt;0,IF(INDIRECT(ADDRESS($H61,43))&lt;&gt;1,INDIRECT(ADDRESS($H61,49)),0),0), IF($I61&gt;0,IF(INDIRECT(ADDRESS($I61,43))&lt;&gt;1,INDIRECT(ADDRESS($I61,49)),0),0), IF($J61&gt;0,IF(INDIRECT(ADDRESS($J61,43))&lt;&gt;1,INDIRECT(ADDRESS($J61,49)),0),0), IF($K61&gt;0,IF(INDIRECT(ADDRESS($K61,43))&lt;&gt;1,INDIRECT(ADDRESS($K61,49)),0),0), IF($L61&gt;0,IF(INDIRECT(ADDRESS($L61,43))&lt;&gt;1,INDIRECT(ADDRESS($L61,49)),0),0), IF($M61&gt;0,IF(INDIRECT(ADDRESS($M61,43))&lt;&gt;1,INDIRECT(ADDRESS($M61,49)),0),0))))</f>
        <v>1</v>
      </c>
      <c r="CL61" s="57" cm="1">
        <f t="array" aca="1" ref="CL61" ca="1">SUM(IF($C61&gt;0,IF(INDIRECT(ADDRESS($C61,44))=1,INDIRECT(ADDRESS($C61,90)),0),0), IF($D61&gt;0,IF(INDIRECT(ADDRESS($D61,44))=1,INDIRECT(ADDRESS($D61,90)),0),0), IF($E61&gt;0,IF(INDIRECT(ADDRESS($E61,44))=1,INDIRECT(ADDRESS($E61,90)),0),0), IF($F61&gt;0,IF(INDIRECT(ADDRESS($F61,44))=1,INDIRECT(ADDRESS($F61,90)),0),0), IF($G61&gt;0,IF(INDIRECT(ADDRESS($G61,44))=1,INDIRECT(ADDRESS($G61,90)),0),0), IF($H61&gt;0,IF(INDIRECT(ADDRESS($H61,44))=1,INDIRECT(ADDRESS($H61,90)),0),0), IF($I61&gt;0,IF(INDIRECT(ADDRESS($I61,44))=1,INDIRECT(ADDRESS($I61,90)),0),0), IF($J61&gt;0,IF(INDIRECT(ADDRESS($J61,44))=1,INDIRECT(ADDRESS($J61,90)),0),0), IF($K61&gt;0,IF(INDIRECT(ADDRESS($K61,44))=1,INDIRECT(ADDRESS($K61,90)),0),0), IF($L61&gt;0,IF(INDIRECT(ADDRESS($L61,44))=1,INDIRECT(ADDRESS($L61,90)),0),0), IF($M61&gt;0,IF(INDIRECT(ADDRESS($M61,44))=1,INDIRECT(ADDRESS($M61,90)),0),0))</f>
        <v>0</v>
      </c>
      <c r="CM61" s="56">
        <f t="shared" ca="1" si="53"/>
        <v>1.3834838258640809</v>
      </c>
      <c r="CN61" s="59"/>
    </row>
    <row r="62" spans="1:92" x14ac:dyDescent="0.25">
      <c r="A62" s="52" t="s">
        <v>139</v>
      </c>
      <c r="B62" s="67">
        <v>9</v>
      </c>
      <c r="C62" s="67">
        <v>22</v>
      </c>
      <c r="D62" s="67">
        <v>20</v>
      </c>
      <c r="E62" s="67"/>
      <c r="F62" s="67"/>
      <c r="G62" s="67"/>
      <c r="H62" s="67"/>
      <c r="I62" s="67"/>
      <c r="J62" s="67"/>
      <c r="K62" s="67"/>
      <c r="L62" s="67"/>
      <c r="M62" s="67"/>
      <c r="N62" s="67">
        <f t="shared" ca="1" si="36"/>
        <v>32</v>
      </c>
      <c r="O62" s="67" t="str" cm="1">
        <f t="array" aca="1" ref="O62" ca="1">INDIRECT(ADDRESS($B62,COLUMN()))</f>
        <v>Bomber</v>
      </c>
      <c r="P62" s="67" cm="1">
        <f t="array" aca="1" ref="P62" ca="1">INDIRECT(ADDRESS($B62,COLUMN()))</f>
        <v>5</v>
      </c>
      <c r="Q62" s="67" cm="1">
        <f t="array" aca="1" ref="Q62" ca="1">INDIRECT(ADDRESS($B62,COLUMN()))</f>
        <v>2</v>
      </c>
      <c r="R62" s="67" t="str" cm="1">
        <f t="array" aca="1" ref="R62" ca="1">INDIRECT(ADDRESS($B62,COLUMN()))</f>
        <v>-</v>
      </c>
      <c r="S62" s="67" cm="1">
        <f t="array" aca="1" ref="S62" ca="1">INDIRECT(ADDRESS($B62,COLUMN()))</f>
        <v>2</v>
      </c>
      <c r="T62" s="67" t="str" cm="1">
        <f t="array" aca="1" ref="T62" ca="1">INDIRECT(ADDRESS($B62,COLUMN()))</f>
        <v>1-4</v>
      </c>
      <c r="U62" s="67" cm="1">
        <f t="array" aca="1" ref="U62" ca="1">INDIRECT(ADDRESS($B62,COLUMN()))</f>
        <v>4</v>
      </c>
      <c r="V62" s="67" cm="1">
        <f t="array" aca="1" ref="V62" ca="1">INDIRECT(ADDRESS($B62,COLUMN()))</f>
        <v>0</v>
      </c>
      <c r="W62" s="67" cm="1">
        <f t="array" aca="1" ref="W62" ca="1">INDIRECT(ADDRESS($B62,COLUMN()))</f>
        <v>4</v>
      </c>
      <c r="X62" s="67" cm="1">
        <f t="array" aca="1" ref="X62" ca="1">INDIRECT(ADDRESS($B62,COLUMN()))</f>
        <v>5</v>
      </c>
      <c r="Y62" s="67" cm="1">
        <f t="array" aca="1" ref="Y62" ca="1">INDIRECT(ADDRESS($B62,COLUMN()))</f>
        <v>1</v>
      </c>
      <c r="Z62" s="67" cm="1">
        <f t="array" aca="1" ref="Z62" ca="1">INDIRECT(ADDRESS($B62,COLUMN()))</f>
        <v>5</v>
      </c>
      <c r="AA62" s="67" t="str" cm="1">
        <f t="array" aca="1" ref="AA62" ca="1">INDIRECT(ADDRESS($B62,COLUMN()))</f>
        <v>Rocket Boosters</v>
      </c>
      <c r="AB62" s="56">
        <f t="shared" ca="1" si="37"/>
        <v>0.71563189871974031</v>
      </c>
      <c r="AC62" s="56">
        <f t="shared" ca="1" si="38"/>
        <v>0.74907895250988654</v>
      </c>
      <c r="AD62" s="56">
        <f t="shared" ca="1" si="39"/>
        <v>3.2568650109125503</v>
      </c>
      <c r="AF62" s="52"/>
      <c r="AG62" s="52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2"/>
      <c r="AU62" s="54" t="s">
        <v>113</v>
      </c>
      <c r="AV62" s="57" cm="1">
        <f t="array" aca="1" ref="AV62" ca="1">SUM(IF($C62&gt;0,IF(AND(INDIRECT(ADDRESS($C62,44))=0,INDIRECT(ADDRESS($C62,38))="UL",ISERROR(SEARCH("Rear",INDIRECT(ADDRESS($C62,33)))),ISERROR(SEARCH("Side",INDIRECT(ADDRESS($C62,33))))),INDIRECT(ADDRESS($C62,COLUMN())),0),0),IF($D62&gt;0,IF(AND(INDIRECT(ADDRESS($D62,44))=0,INDIRECT(ADDRESS($D62,38))="UL",ISERROR(SEARCH("Rear",INDIRECT(ADDRESS($D62,33)))),ISERROR(SEARCH("Side",INDIRECT(ADDRESS($D62,33))))),INDIRECT(ADDRESS($D62,COLUMN())),0),0),IF($E62&gt;0,IF(AND(INDIRECT(ADDRESS($E62,44))=0,INDIRECT(ADDRESS($E62,38))="UL",ISERROR(SEARCH("Rear",INDIRECT(ADDRESS($E62,33)))),ISERROR(SEARCH("Side",INDIRECT(ADDRESS($E62,33))))),INDIRECT(ADDRESS($E62,COLUMN())),0),0),IF($F62&gt;0,IF(AND(INDIRECT(ADDRESS($F62,44))=0,INDIRECT(ADDRESS($F62,38))="UL",ISERROR(SEARCH("Rear",INDIRECT(ADDRESS($F62,33)))),ISERROR(SEARCH("Side",INDIRECT(ADDRESS($F62,33))))),INDIRECT(ADDRESS($F62,COLUMN())),0),0),IF($G62&gt;0,IF(AND(INDIRECT(ADDRESS($G62,44))=0,INDIRECT(ADDRESS($G62,38))="UL",ISERROR(SEARCH("Rear",INDIRECT(ADDRESS($G62,33)))),ISERROR(SEARCH("Side",INDIRECT(ADDRESS($G62,33))))),INDIRECT(ADDRESS($G62,COLUMN())),0),0),IF($H62&gt;0,IF(AND(INDIRECT(ADDRESS($H62,44))=0,INDIRECT(ADDRESS($H62,38))="UL",ISERROR(SEARCH("Rear",INDIRECT(ADDRESS($H62,33)))),ISERROR(SEARCH("Side",INDIRECT(ADDRESS($H62,33))))),INDIRECT(ADDRESS($H62,COLUMN())),0),0),IF($I62&gt;0,IF(AND(INDIRECT(ADDRESS($I62,44))=0,INDIRECT(ADDRESS($I62,38))="UL",ISERROR(SEARCH("Rear",INDIRECT(ADDRESS($I62,33)))),ISERROR(SEARCH("Side",INDIRECT(ADDRESS($I62,33))))),INDIRECT(ADDRESS($I62,COLUMN())),0),0),IF($J62&gt;0,IF(AND(INDIRECT(ADDRESS($J62,44))=0,INDIRECT(ADDRESS($J62,38))="UL",ISERROR(SEARCH("Rear",INDIRECT(ADDRESS($J62,33)))),ISERROR(SEARCH("Side",INDIRECT(ADDRESS($J62,33))))),INDIRECT(ADDRESS($J62,COLUMN())),0),0),IF($K62&gt;0,IF(AND(INDIRECT(ADDRESS($K62,44))=0,INDIRECT(ADDRESS($K62,38))="UL",ISERROR(SEARCH("Rear",INDIRECT(ADDRESS($K62,33)))),ISERROR(SEARCH("Side",INDIRECT(ADDRESS($K62,33))))),INDIRECT(ADDRESS($K62,COLUMN())),0),0),IF($L62&gt;0,IF(AND(INDIRECT(ADDRESS($L62,44))=0,INDIRECT(ADDRESS($L62,38))="UL",ISERROR(SEARCH("Rear",INDIRECT(ADDRESS($L62,33)))),ISERROR(SEARCH("Side",INDIRECT(ADDRESS($L62,33))))),INDIRECT(ADDRESS($L62,COLUMN())),0),0),IF($M62&gt;0,IF(AND(INDIRECT(ADDRESS($M62,44))=0,INDIRECT(ADDRESS($M62,38))="UL",ISERROR(SEARCH("Rear",INDIRECT(ADDRESS($M62,33)))),ISERROR(SEARCH("Side",INDIRECT(ADDRESS($M62,33))))),INDIRECT(ADDRESS($M62,COLUMN())),0),0))</f>
        <v>0.61111111111111105</v>
      </c>
      <c r="AW62" s="57" cm="1">
        <f t="array" aca="1" ref="AW62" ca="1">SUM(IF($C62&gt;0,IF(AND(INDIRECT(ADDRESS($C62,44))=0,INDIRECT(ADDRESS($C62,38))="UL",ISERROR(SEARCH("Rear",INDIRECT(ADDRESS($C62,33)))),ISERROR(SEARCH("Side",INDIRECT(ADDRESS($C62,33))))),INDIRECT(ADDRESS($C62,COLUMN())),0),0),IF($D62&gt;0,IF(AND(INDIRECT(ADDRESS($D62,44))=0,INDIRECT(ADDRESS($D62,38))="UL",ISERROR(SEARCH("Rear",INDIRECT(ADDRESS($D62,33)))),ISERROR(SEARCH("Side",INDIRECT(ADDRESS($D62,33))))),INDIRECT(ADDRESS($D62,COLUMN())),0),0),IF($E62&gt;0,IF(AND(INDIRECT(ADDRESS($E62,44))=0,INDIRECT(ADDRESS($E62,38))="UL",ISERROR(SEARCH("Rear",INDIRECT(ADDRESS($E62,33)))),ISERROR(SEARCH("Side",INDIRECT(ADDRESS($E62,33))))),INDIRECT(ADDRESS($E62,COLUMN())),0),0),IF($F62&gt;0,IF(AND(INDIRECT(ADDRESS($F62,44))=0,INDIRECT(ADDRESS($F62,38))="UL",ISERROR(SEARCH("Rear",INDIRECT(ADDRESS($F62,33)))),ISERROR(SEARCH("Side",INDIRECT(ADDRESS($F62,33))))),INDIRECT(ADDRESS($F62,COLUMN())),0),0),IF($G62&gt;0,IF(AND(INDIRECT(ADDRESS($G62,44))=0,INDIRECT(ADDRESS($G62,38))="UL",ISERROR(SEARCH("Rear",INDIRECT(ADDRESS($G62,33)))),ISERROR(SEARCH("Side",INDIRECT(ADDRESS($G62,33))))),INDIRECT(ADDRESS($G62,COLUMN())),0),0),IF($H62&gt;0,IF(AND(INDIRECT(ADDRESS($H62,44))=0,INDIRECT(ADDRESS($H62,38))="UL",ISERROR(SEARCH("Rear",INDIRECT(ADDRESS($H62,33)))),ISERROR(SEARCH("Side",INDIRECT(ADDRESS($H62,33))))),INDIRECT(ADDRESS($H62,COLUMN())),0),0),IF($I62&gt;0,IF(AND(INDIRECT(ADDRESS($I62,44))=0,INDIRECT(ADDRESS($I62,38))="UL",ISERROR(SEARCH("Rear",INDIRECT(ADDRESS($I62,33)))),ISERROR(SEARCH("Side",INDIRECT(ADDRESS($I62,33))))),INDIRECT(ADDRESS($I62,COLUMN())),0),0),IF($J62&gt;0,IF(AND(INDIRECT(ADDRESS($J62,44))=0,INDIRECT(ADDRESS($J62,38))="UL",ISERROR(SEARCH("Rear",INDIRECT(ADDRESS($J62,33)))),ISERROR(SEARCH("Side",INDIRECT(ADDRESS($J62,33))))),INDIRECT(ADDRESS($J62,COLUMN())),0),0),IF($K62&gt;0,IF(AND(INDIRECT(ADDRESS($K62,44))=0,INDIRECT(ADDRESS($K62,38))="UL",ISERROR(SEARCH("Rear",INDIRECT(ADDRESS($K62,33)))),ISERROR(SEARCH("Side",INDIRECT(ADDRESS($K62,33))))),INDIRECT(ADDRESS($K62,COLUMN())),0),0),IF($L62&gt;0,IF(AND(INDIRECT(ADDRESS($L62,44))=0,INDIRECT(ADDRESS($L62,38))="UL",ISERROR(SEARCH("Rear",INDIRECT(ADDRESS($L62,33)))),ISERROR(SEARCH("Side",INDIRECT(ADDRESS($L62,33))))),INDIRECT(ADDRESS($L62,COLUMN())),0),0),IF($M62&gt;0,IF(AND(INDIRECT(ADDRESS($M62,44))=0,INDIRECT(ADDRESS($M62,38))="UL",ISERROR(SEARCH("Rear",INDIRECT(ADDRESS($M62,33)))),ISERROR(SEARCH("Side",INDIRECT(ADDRESS($M62,33))))),INDIRECT(ADDRESS($M62,COLUMN())),0),0))</f>
        <v>1.5</v>
      </c>
      <c r="AX62" s="57" cm="1">
        <f t="array" aca="1" ref="AX62" ca="1">SUM(IF($C62&gt;0,IF(AND(INDIRECT(ADDRESS($C62,44))=0,INDIRECT(ADDRESS($C62,38))="UL",ISERROR(SEARCH("Rear",INDIRECT(ADDRESS($C62,33)))),ISERROR(SEARCH("Side",INDIRECT(ADDRESS($C62,33))))),INDIRECT(ADDRESS($C62,COLUMN())),0),0),IF($D62&gt;0,IF(AND(INDIRECT(ADDRESS($D62,44))=0,INDIRECT(ADDRESS($D62,38))="UL",ISERROR(SEARCH("Rear",INDIRECT(ADDRESS($D62,33)))),ISERROR(SEARCH("Side",INDIRECT(ADDRESS($D62,33))))),INDIRECT(ADDRESS($D62,COLUMN())),0),0),IF($E62&gt;0,IF(AND(INDIRECT(ADDRESS($E62,44))=0,INDIRECT(ADDRESS($E62,38))="UL",ISERROR(SEARCH("Rear",INDIRECT(ADDRESS($E62,33)))),ISERROR(SEARCH("Side",INDIRECT(ADDRESS($E62,33))))),INDIRECT(ADDRESS($E62,COLUMN())),0),0),IF($F62&gt;0,IF(AND(INDIRECT(ADDRESS($F62,44))=0,INDIRECT(ADDRESS($F62,38))="UL",ISERROR(SEARCH("Rear",INDIRECT(ADDRESS($F62,33)))),ISERROR(SEARCH("Side",INDIRECT(ADDRESS($F62,33))))),INDIRECT(ADDRESS($F62,COLUMN())),0),0),IF($G62&gt;0,IF(AND(INDIRECT(ADDRESS($G62,44))=0,INDIRECT(ADDRESS($G62,38))="UL",ISERROR(SEARCH("Rear",INDIRECT(ADDRESS($G62,33)))),ISERROR(SEARCH("Side",INDIRECT(ADDRESS($G62,33))))),INDIRECT(ADDRESS($G62,COLUMN())),0),0),IF($H62&gt;0,IF(AND(INDIRECT(ADDRESS($H62,44))=0,INDIRECT(ADDRESS($H62,38))="UL",ISERROR(SEARCH("Rear",INDIRECT(ADDRESS($H62,33)))),ISERROR(SEARCH("Side",INDIRECT(ADDRESS($H62,33))))),INDIRECT(ADDRESS($H62,COLUMN())),0),0),IF($I62&gt;0,IF(AND(INDIRECT(ADDRESS($I62,44))=0,INDIRECT(ADDRESS($I62,38))="UL",ISERROR(SEARCH("Rear",INDIRECT(ADDRESS($I62,33)))),ISERROR(SEARCH("Side",INDIRECT(ADDRESS($I62,33))))),INDIRECT(ADDRESS($I62,COLUMN())),0),0),IF($J62&gt;0,IF(AND(INDIRECT(ADDRESS($J62,44))=0,INDIRECT(ADDRESS($J62,38))="UL",ISERROR(SEARCH("Rear",INDIRECT(ADDRESS($J62,33)))),ISERROR(SEARCH("Side",INDIRECT(ADDRESS($J62,33))))),INDIRECT(ADDRESS($J62,COLUMN())),0),0),IF($K62&gt;0,IF(AND(INDIRECT(ADDRESS($K62,44))=0,INDIRECT(ADDRESS($K62,38))="UL",ISERROR(SEARCH("Rear",INDIRECT(ADDRESS($K62,33)))),ISERROR(SEARCH("Side",INDIRECT(ADDRESS($K62,33))))),INDIRECT(ADDRESS($K62,COLUMN())),0),0),IF($L62&gt;0,IF(AND(INDIRECT(ADDRESS($L62,44))=0,INDIRECT(ADDRESS($L62,38))="UL",ISERROR(SEARCH("Rear",INDIRECT(ADDRESS($L62,33)))),ISERROR(SEARCH("Side",INDIRECT(ADDRESS($L62,33))))),INDIRECT(ADDRESS($L62,COLUMN())),0),0),IF($M62&gt;0,IF(AND(INDIRECT(ADDRESS($M62,44))=0,INDIRECT(ADDRESS($M62,38))="UL",ISERROR(SEARCH("Rear",INDIRECT(ADDRESS($M62,33)))),ISERROR(SEARCH("Side",INDIRECT(ADDRESS($M62,33))))),INDIRECT(ADDRESS($M62,COLUMN())),0),0))</f>
        <v>0.61111111111111105</v>
      </c>
      <c r="AY62" s="58">
        <f t="shared" ca="1" si="40"/>
        <v>1.5</v>
      </c>
      <c r="AZ62" s="58">
        <f t="shared" ca="1" si="41"/>
        <v>0.90740740740740744</v>
      </c>
      <c r="BA62" s="58" cm="1">
        <f t="array" aca="1" ref="BA62" ca="1">SUM(IF($C62&gt;0,IF(AND(INDIRECT(ADDRESS($C62,44))=0,INDIRECT(ADDRESS($C62,38))="UL"),INDIRECT(ADDRESS($C62,COLUMN())),0),0),IF($D62&gt;0,IF(AND(INDIRECT(ADDRESS($D62,44))=0,INDIRECT(ADDRESS($D62,38))="UL"),INDIRECT(ADDRESS($D62,COLUMN())),0),0),IF($E62&gt;0,IF(AND(INDIRECT(ADDRESS($E62,44))=0,INDIRECT(ADDRESS($E62,38))="UL"),INDIRECT(ADDRESS($E62,COLUMN())),0),0),IF($F62&gt;0,IF(AND(INDIRECT(ADDRESS($F62,44))=0,INDIRECT(ADDRESS($F62,38))="UL"),INDIRECT(ADDRESS($F62,COLUMN())),0),0),IF($G62&gt;0,IF(AND(INDIRECT(ADDRESS($G62,44))=0,INDIRECT(ADDRESS($G62,38))="UL"),INDIRECT(ADDRESS($G62,COLUMN())),0),0),IF($H62&gt;0,IF(AND(INDIRECT(ADDRESS($H62,44))=0,INDIRECT(ADDRESS($H62,38))="UL"),INDIRECT(ADDRESS($H62,COLUMN())),0),0),IF($I62&gt;0,IF(AND(INDIRECT(ADDRESS($I62,44))=0,INDIRECT(ADDRESS($I62,38))="UL"),INDIRECT(ADDRESS($I62,COLUMN())),0),0),IF($J62&gt;0,IF(AND(INDIRECT(ADDRESS($J62,44))=0,INDIRECT(ADDRESS($J62,38))="UL"),INDIRECT(ADDRESS($J62,COLUMN())),0),0),IF($K62&gt;0,IF(AND(INDIRECT(ADDRESS($K62,44))=0,INDIRECT(ADDRESS($K62,38))="UL"),INDIRECT(ADDRESS($K62,COLUMN())),0),0),IF($L62&gt;0,IF(AND(INDIRECT(ADDRESS($L62,44))=0,INDIRECT(ADDRESS($L62,38))="UL"),INDIRECT(ADDRESS($L62,COLUMN())),0),0),IF($M62&gt;0,IF(AND(INDIRECT(ADDRESS($M62,44))=0,INDIRECT(ADDRESS($M62,38))="UL"),INDIRECT(ADDRESS($M62,COLUMN())),0),0))</f>
        <v>0.48148148148148151</v>
      </c>
      <c r="BB62" s="58" cm="1">
        <f t="array" aca="1" ref="BB62" ca="1">SUM(IF($C62&gt;0,IF(AND(INDIRECT(ADDRESS($C62,44))=0,INDIRECT(ADDRESS($C62,38))="UL"),INDIRECT(ADDRESS($C62,COLUMN())),0),0),IF($D62&gt;0,IF(AND(INDIRECT(ADDRESS($D62,44))=0,INDIRECT(ADDRESS($D62,38))="UL"),INDIRECT(ADDRESS($D62,COLUMN())),0),0),IF($E62&gt;0,IF(AND(INDIRECT(ADDRESS($E62,44))=0,INDIRECT(ADDRESS($E62,38))="UL"),INDIRECT(ADDRESS($E62,COLUMN())),0),0),IF($F62&gt;0,IF(AND(INDIRECT(ADDRESS($F62,44))=0,INDIRECT(ADDRESS($F62,38))="UL"),INDIRECT(ADDRESS($F62,COLUMN())),0),0),IF($G62&gt;0,IF(AND(INDIRECT(ADDRESS($G62,44))=0,INDIRECT(ADDRESS($G62,38))="UL"),INDIRECT(ADDRESS($G62,COLUMN())),0),0),IF($H62&gt;0,IF(AND(INDIRECT(ADDRESS($H62,44))=0,INDIRECT(ADDRESS($H62,38))="UL"),INDIRECT(ADDRESS($H62,COLUMN())),0),0),IF($I62&gt;0,IF(AND(INDIRECT(ADDRESS($I62,44))=0,INDIRECT(ADDRESS($I62,38))="UL"),INDIRECT(ADDRESS($I62,COLUMN())),0),0),IF($J62&gt;0,IF(AND(INDIRECT(ADDRESS($J62,44))=0,INDIRECT(ADDRESS($J62,38))="UL"),INDIRECT(ADDRESS($J62,COLUMN())),0),0),IF($K62&gt;0,IF(AND(INDIRECT(ADDRESS($K62,44))=0,INDIRECT(ADDRESS($K62,38))="UL"),INDIRECT(ADDRESS($K62,COLUMN())),0),0),IF($L62&gt;0,IF(AND(INDIRECT(ADDRESS($L62,44))=0,INDIRECT(ADDRESS($L62,38))="UL"),INDIRECT(ADDRESS($L62,COLUMN())),0),0),IF($M62&gt;0,IF(AND(INDIRECT(ADDRESS($M62,44))=0,INDIRECT(ADDRESS($M62,38))="UL"),INDIRECT(ADDRESS($M62,COLUMN())),0),0))</f>
        <v>0.24444444444444441</v>
      </c>
      <c r="BC62" s="58" cm="1">
        <f t="array" aca="1" ref="BC62" ca="1">SUM(IF($C62&gt;0,IF(AND(INDIRECT(ADDRESS($C62,44))=0,INDIRECT(ADDRESS($C62,38))="UL"),INDIRECT(ADDRESS($C62,COLUMN())),0),0),IF($D62&gt;0,IF(AND(INDIRECT(ADDRESS($D62,44))=0,INDIRECT(ADDRESS($D62,38))="UL"),INDIRECT(ADDRESS($D62,COLUMN())),0),0),IF($E62&gt;0,IF(AND(INDIRECT(ADDRESS($E62,44))=0,INDIRECT(ADDRESS($E62,38))="UL"),INDIRECT(ADDRESS($E62,COLUMN())),0),0),IF($F62&gt;0,IF(AND(INDIRECT(ADDRESS($F62,44))=0,INDIRECT(ADDRESS($F62,38))="UL"),INDIRECT(ADDRESS($F62,COLUMN())),0),0),IF($G62&gt;0,IF(AND(INDIRECT(ADDRESS($G62,44))=0,INDIRECT(ADDRESS($G62,38))="UL"),INDIRECT(ADDRESS($G62,COLUMN())),0),0),IF($H62&gt;0,IF(AND(INDIRECT(ADDRESS($H62,44))=0,INDIRECT(ADDRESS($H62,38))="UL"),INDIRECT(ADDRESS($H62,COLUMN())),0),0),IF($I62&gt;0,IF(AND(INDIRECT(ADDRESS($I62,44))=0,INDIRECT(ADDRESS($I62,38))="UL"),INDIRECT(ADDRESS($I62,COLUMN())),0),0),IF($J62&gt;0,IF(AND(INDIRECT(ADDRESS($J62,44))=0,INDIRECT(ADDRESS($J62,38))="UL"),INDIRECT(ADDRESS($J62,COLUMN())),0),0),IF($K62&gt;0,IF(AND(INDIRECT(ADDRESS($K62,44))=0,INDIRECT(ADDRESS($K62,38))="UL"),INDIRECT(ADDRESS($K62,COLUMN())),0),0),IF($L62&gt;0,IF(AND(INDIRECT(ADDRESS($L62,44))=0,INDIRECT(ADDRESS($L62,38))="UL"),INDIRECT(ADDRESS($L62,COLUMN())),0),0),IF($M62&gt;0,IF(AND(INDIRECT(ADDRESS($M62,44))=0,INDIRECT(ADDRESS($M62,38))="UL"),INDIRECT(ADDRESS($M62,COLUMN())),0),0))</f>
        <v>0.24444444444444441</v>
      </c>
      <c r="BD62" s="58" cm="1">
        <f t="array" aca="1" ref="BD62" ca="1">SUM(IF($C62&gt;0,IF(AND(INDIRECT(ADDRESS($C62,44))=0,INDIRECT(ADDRESS($C62,38))="UL"),INDIRECT(ADDRESS($C62,COLUMN())),0),0),IF($D62&gt;0,IF(AND(INDIRECT(ADDRESS($D62,44))=0,INDIRECT(ADDRESS($D62,38))="UL"),INDIRECT(ADDRESS($D62,COLUMN())),0),0),IF($E62&gt;0,IF(AND(INDIRECT(ADDRESS($E62,44))=0,INDIRECT(ADDRESS($E62,38))="UL"),INDIRECT(ADDRESS($E62,COLUMN())),0),0),IF($F62&gt;0,IF(AND(INDIRECT(ADDRESS($F62,44))=0,INDIRECT(ADDRESS($F62,38))="UL"),INDIRECT(ADDRESS($F62,COLUMN())),0),0),IF($G62&gt;0,IF(AND(INDIRECT(ADDRESS($G62,44))=0,INDIRECT(ADDRESS($G62,38))="UL"),INDIRECT(ADDRESS($G62,COLUMN())),0),0),IF($H62&gt;0,IF(AND(INDIRECT(ADDRESS($H62,44))=0,INDIRECT(ADDRESS($H62,38))="UL"),INDIRECT(ADDRESS($H62,COLUMN())),0),0),IF($I62&gt;0,IF(AND(INDIRECT(ADDRESS($I62,44))=0,INDIRECT(ADDRESS($I62,38))="UL"),INDIRECT(ADDRESS($I62,COLUMN())),0),0),IF($J62&gt;0,IF(AND(INDIRECT(ADDRESS($J62,44))=0,INDIRECT(ADDRESS($J62,38))="UL"),INDIRECT(ADDRESS($J62,COLUMN())),0),0),IF($K62&gt;0,IF(AND(INDIRECT(ADDRESS($K62,44))=0,INDIRECT(ADDRESS($K62,38))="UL"),INDIRECT(ADDRESS($K62,COLUMN())),0),0),IF($L62&gt;0,IF(AND(INDIRECT(ADDRESS($L62,44))=0,INDIRECT(ADDRESS($L62,38))="UL"),INDIRECT(ADDRESS($L62,COLUMN())),0),0),IF($M62&gt;0,IF(AND(INDIRECT(ADDRESS($M62,44))=0,INDIRECT(ADDRESS($M62,38))="UL"),INDIRECT(ADDRESS($M62,COLUMN())),0),0))</f>
        <v>0.48148148148148151</v>
      </c>
      <c r="BE62" s="57">
        <f t="shared" ca="1" si="42"/>
        <v>0.24444444444444441</v>
      </c>
      <c r="BF62" s="57" cm="1">
        <f t="array" aca="1" ref="BF62" ca="1">SUM(IF($C62&gt;0,IF(INDIRECT(ADDRESS($C62,45))=1,INDIRECT(ADDRESS($C62,52))*INDIRECT(ADDRESS($C62,42))/5,0),0), IF($D62&gt;0,IF(INDIRECT(ADDRESS($D62,45))=1,INDIRECT(ADDRESS($D62,52))*INDIRECT(ADDRESS($D62,42))/5,0),0), IF($E62&gt;0,IF(INDIRECT(ADDRESS($E62,45))=1,INDIRECT(ADDRESS($E62,52))*INDIRECT(ADDRESS($E62,42))/5,0),0), IF($F62&gt;0,IF(INDIRECT(ADDRESS($F62,45))=1,INDIRECT(ADDRESS($F62,52))*INDIRECT(ADDRESS($F62,42))/5,0),0), IF($G62&gt;0,IF(INDIRECT(ADDRESS($G62,45))=1,INDIRECT(ADDRESS($G62,52))*INDIRECT(ADDRESS($G62,42))/5,0),0), IF($H62&gt;0,IF(INDIRECT(ADDRESS($H62,45))=1,INDIRECT(ADDRESS($H62,52))*INDIRECT(ADDRESS($H62,42))/5,0),0)
)*$BF$296/100</f>
        <v>0</v>
      </c>
      <c r="BG62" s="19"/>
      <c r="BH62" s="57" cm="1">
        <f t="array" aca="1" ref="BH62" ca="1">SUM(IF($C62&gt;0,IF(AND(INDIRECT(ADDRESS($C62,44))=0,INDIRECT(ADDRESS($C62,38))&lt;&gt;"UL"),INDIRECT(ADDRESS($C62,COLUMN()-12)),0),0), IF($D62&gt;0,IF(AND(INDIRECT(ADDRESS($D62,44))=0,INDIRECT(ADDRESS($D62,38))&lt;&gt;"UL"),INDIRECT(ADDRESS($D62,COLUMN()-12)),0),0), IF($E62&gt;0,IF(AND(INDIRECT(ADDRESS($E62,44))=0,INDIRECT(ADDRESS($E62,38))&lt;&gt;"UL"),INDIRECT(ADDRESS($E62,COLUMN()-12)),0),0), IF($F62&gt;0,IF(AND(INDIRECT(ADDRESS($F62,44))=0,INDIRECT(ADDRESS($F62,38))&lt;&gt;"UL"),INDIRECT(ADDRESS($F62,COLUMN()-12)),0),0), IF($G62&gt;0,IF(AND(INDIRECT(ADDRESS($G62,44))=0,INDIRECT(ADDRESS($G62,38))&lt;&gt;"UL"),INDIRECT(ADDRESS($G62,COLUMN()-12)),0),0), IF($H62&gt;0,IF(AND(INDIRECT(ADDRESS($H62,44))=0,INDIRECT(ADDRESS($H62,38))&lt;&gt;"UL"),INDIRECT(ADDRESS($H62,COLUMN()-12)),0),0), IF($I62&gt;0,IF(AND(INDIRECT(ADDRESS($I62,44))=0,INDIRECT(ADDRESS($I62,38))&lt;&gt;"UL"),INDIRECT(ADDRESS($I62,COLUMN()-12)),0),0), IF($J62&gt;0,IF(AND(INDIRECT(ADDRESS($J62,44))=0,INDIRECT(ADDRESS($J62,38))&lt;&gt;"UL"),INDIRECT(ADDRESS($J62,COLUMN()-12)),0),0), IF($K62&gt;0,IF(AND(INDIRECT(ADDRESS($K62,44))=0,INDIRECT(ADDRESS($K62,38))&lt;&gt;"UL"),INDIRECT(ADDRESS($K62,COLUMN()-12)),0),0), IF($L62&gt;0,IF(AND(INDIRECT(ADDRESS($L62,44))=0,INDIRECT(ADDRESS($L62,38))&lt;&gt;"UL"),INDIRECT(ADDRESS($L62,COLUMN()-12)),0),0), IF($M62&gt;0,IF(AND(INDIRECT(ADDRESS($M62,44))=0,INDIRECT(ADDRESS($M62,38))&lt;&gt;"UL"),INDIRECT(ADDRESS($M62,COLUMN()-12)),0),0))</f>
        <v>0</v>
      </c>
      <c r="BI62" s="57" cm="1">
        <f t="array" aca="1" ref="BI62" ca="1">SUM(IF($C62&gt;0,IF(AND(INDIRECT(ADDRESS($C62,44))=0,INDIRECT(ADDRESS($C62,38))&lt;&gt;"UL"),INDIRECT(ADDRESS($C62,COLUMN()-12)),0),0), IF($D62&gt;0,IF(AND(INDIRECT(ADDRESS($D62,44))=0,INDIRECT(ADDRESS($D62,38))&lt;&gt;"UL"),INDIRECT(ADDRESS($D62,COLUMN()-12)),0),0), IF($E62&gt;0,IF(AND(INDIRECT(ADDRESS($E62,44))=0,INDIRECT(ADDRESS($E62,38))&lt;&gt;"UL"),INDIRECT(ADDRESS($E62,COLUMN()-12)),0),0), IF($F62&gt;0,IF(AND(INDIRECT(ADDRESS($F62,44))=0,INDIRECT(ADDRESS($F62,38))&lt;&gt;"UL"),INDIRECT(ADDRESS($F62,COLUMN()-12)),0),0), IF($G62&gt;0,IF(AND(INDIRECT(ADDRESS($G62,44))=0,INDIRECT(ADDRESS($G62,38))&lt;&gt;"UL"),INDIRECT(ADDRESS($G62,COLUMN()-12)),0),0), IF($H62&gt;0,IF(AND(INDIRECT(ADDRESS($H62,44))=0,INDIRECT(ADDRESS($H62,38))&lt;&gt;"UL"),INDIRECT(ADDRESS($H62,COLUMN()-12)),0),0), IF($I62&gt;0,IF(AND(INDIRECT(ADDRESS($I62,44))=0,INDIRECT(ADDRESS($I62,38))&lt;&gt;"UL"),INDIRECT(ADDRESS($I62,COLUMN()-12)),0),0), IF($J62&gt;0,IF(AND(INDIRECT(ADDRESS($J62,44))=0,INDIRECT(ADDRESS($J62,38))&lt;&gt;"UL"),INDIRECT(ADDRESS($J62,COLUMN()-12)),0),0), IF($K62&gt;0,IF(AND(INDIRECT(ADDRESS($K62,44))=0,INDIRECT(ADDRESS($K62,38))&lt;&gt;"UL"),INDIRECT(ADDRESS($K62,COLUMN()-12)),0),0), IF($L62&gt;0,IF(AND(INDIRECT(ADDRESS($L62,44))=0,INDIRECT(ADDRESS($L62,38))&lt;&gt;"UL"),INDIRECT(ADDRESS($L62,COLUMN()-12)),0),0), IF($M62&gt;0,IF(AND(INDIRECT(ADDRESS($M62,44))=0,INDIRECT(ADDRESS($M62,38))&lt;&gt;"UL"),INDIRECT(ADDRESS($M62,COLUMN()-12)),0),0))</f>
        <v>0</v>
      </c>
      <c r="BJ62" s="57" cm="1">
        <f t="array" aca="1" ref="BJ62" ca="1">SUM(IF($C62&gt;0,IF(AND(INDIRECT(ADDRESS($C62,44))=0,INDIRECT(ADDRESS($C62,38))&lt;&gt;"UL"),INDIRECT(ADDRESS($C62,COLUMN()-12)),0),0), IF($D62&gt;0,IF(AND(INDIRECT(ADDRESS($D62,44))=0,INDIRECT(ADDRESS($D62,38))&lt;&gt;"UL"),INDIRECT(ADDRESS($D62,COLUMN()-12)),0),0), IF($E62&gt;0,IF(AND(INDIRECT(ADDRESS($E62,44))=0,INDIRECT(ADDRESS($E62,38))&lt;&gt;"UL"),INDIRECT(ADDRESS($E62,COLUMN()-12)),0),0), IF($F62&gt;0,IF(AND(INDIRECT(ADDRESS($F62,44))=0,INDIRECT(ADDRESS($F62,38))&lt;&gt;"UL"),INDIRECT(ADDRESS($F62,COLUMN()-12)),0),0), IF($G62&gt;0,IF(AND(INDIRECT(ADDRESS($G62,44))=0,INDIRECT(ADDRESS($G62,38))&lt;&gt;"UL"),INDIRECT(ADDRESS($G62,COLUMN()-12)),0),0), IF($H62&gt;0,IF(AND(INDIRECT(ADDRESS($H62,44))=0,INDIRECT(ADDRESS($H62,38))&lt;&gt;"UL"),INDIRECT(ADDRESS($H62,COLUMN()-12)),0),0), IF($I62&gt;0,IF(AND(INDIRECT(ADDRESS($I62,44))=0,INDIRECT(ADDRESS($I62,38))&lt;&gt;"UL"),INDIRECT(ADDRESS($I62,COLUMN()-12)),0),0), IF($J62&gt;0,IF(AND(INDIRECT(ADDRESS($J62,44))=0,INDIRECT(ADDRESS($J62,38))&lt;&gt;"UL"),INDIRECT(ADDRESS($J62,COLUMN()-12)),0),0), IF($K62&gt;0,IF(AND(INDIRECT(ADDRESS($K62,44))=0,INDIRECT(ADDRESS($K62,38))&lt;&gt;"UL"),INDIRECT(ADDRESS($K62,COLUMN()-12)),0),0), IF($L62&gt;0,IF(AND(INDIRECT(ADDRESS($L62,44))=0,INDIRECT(ADDRESS($L62,38))&lt;&gt;"UL"),INDIRECT(ADDRESS($L62,COLUMN()-12)),0),0), IF($M62&gt;0,IF(AND(INDIRECT(ADDRESS($M62,44))=0,INDIRECT(ADDRESS($M62,38))&lt;&gt;"UL"),INDIRECT(ADDRESS($M62,COLUMN()-12)),0),0))</f>
        <v>0</v>
      </c>
      <c r="BK62" s="57"/>
      <c r="BL62" s="57"/>
      <c r="BM62" s="57" cm="1">
        <f t="array" aca="1" ref="BM62" ca="1">SUM(IF($C62&gt;0,IF(AND(INDIRECT(ADDRESS($C62,44))=0,INDIRECT(ADDRESS($C62,38))&lt;&gt;"UL"),INDIRECT(ADDRESS($C62,COLUMN()-12)),0),0), IF($D62&gt;0,IF(AND(INDIRECT(ADDRESS($D62,44))=0,INDIRECT(ADDRESS($D62,38))&lt;&gt;"UL"),INDIRECT(ADDRESS($D62,COLUMN()-12)),0),0), IF($E62&gt;0,IF(AND(INDIRECT(ADDRESS($E62,44))=0,INDIRECT(ADDRESS($E62,38))&lt;&gt;"UL"),INDIRECT(ADDRESS($E62,COLUMN()-12)),0),0), IF($F62&gt;0,IF(AND(INDIRECT(ADDRESS($F62,44))=0,INDIRECT(ADDRESS($F62,38))&lt;&gt;"UL"),INDIRECT(ADDRESS($F62,COLUMN()-12)),0),0), IF($G62&gt;0,IF(AND(INDIRECT(ADDRESS($G62,44))=0,INDIRECT(ADDRESS($G62,38))&lt;&gt;"UL"),INDIRECT(ADDRESS($G62,COLUMN()-12)),0),0), IF($H62&gt;0,IF(AND(INDIRECT(ADDRESS($H62,44))=0,INDIRECT(ADDRESS($H62,38))&lt;&gt;"UL"),INDIRECT(ADDRESS($H62,COLUMN()-12)),0),0), IF($I62&gt;0,IF(AND(INDIRECT(ADDRESS($I62,44))=0,INDIRECT(ADDRESS($I62,38))&lt;&gt;"UL"),INDIRECT(ADDRESS($I62,COLUMN()-12)),0),0), IF($J62&gt;0,IF(AND(INDIRECT(ADDRESS($J62,44))=0,INDIRECT(ADDRESS($J62,38))&lt;&gt;"UL"),INDIRECT(ADDRESS($J62,COLUMN()-12)),0),0), IF($K62&gt;0,IF(AND(INDIRECT(ADDRESS($K62,44))=0,INDIRECT(ADDRESS($K62,38))&lt;&gt;"UL"),INDIRECT(ADDRESS($K62,COLUMN()-11)),0),0), IF($L62&gt;0,IF(AND(INDIRECT(ADDRESS($L62,44))=0,INDIRECT(ADDRESS($L62,38))&lt;&gt;"UL"),INDIRECT(ADDRESS($L62,COLUMN()-11)),0),0), IF($M62&gt;0,IF(AND(INDIRECT(ADDRESS($M62,44))=0,INDIRECT(ADDRESS($M62,38))&lt;&gt;"UL"),INDIRECT(ADDRESS($M62,COLUMN()-11)),0),0))</f>
        <v>0</v>
      </c>
      <c r="BN62" s="57" cm="1">
        <f t="array" aca="1" ref="BN62" ca="1">SUM(IF($C62&gt;0,IF(AND(INDIRECT(ADDRESS($C62,44))=0,INDIRECT(ADDRESS($C62,38))&lt;&gt;"UL"),INDIRECT(ADDRESS($C62,COLUMN()-12)),0),0), IF($D62&gt;0,IF(AND(INDIRECT(ADDRESS($D62,44))=0,INDIRECT(ADDRESS($D62,38))&lt;&gt;"UL"),INDIRECT(ADDRESS($D62,COLUMN()-12)),0),0), IF($E62&gt;0,IF(AND(INDIRECT(ADDRESS($E62,44))=0,INDIRECT(ADDRESS($E62,38))&lt;&gt;"UL"),INDIRECT(ADDRESS($E62,COLUMN()-12)),0),0), IF($F62&gt;0,IF(AND(INDIRECT(ADDRESS($F62,44))=0,INDIRECT(ADDRESS($F62,38))&lt;&gt;"UL"),INDIRECT(ADDRESS($F62,COLUMN()-12)),0),0), IF($G62&gt;0,IF(AND(INDIRECT(ADDRESS($G62,44))=0,INDIRECT(ADDRESS($G62,38))&lt;&gt;"UL"),INDIRECT(ADDRESS($G62,COLUMN()-12)),0),0), IF($H62&gt;0,IF(AND(INDIRECT(ADDRESS($H62,44))=0,INDIRECT(ADDRESS($H62,38))&lt;&gt;"UL"),INDIRECT(ADDRESS($H62,COLUMN()-12)),0),0), IF($I62&gt;0,IF(AND(INDIRECT(ADDRESS($I62,44))=0,INDIRECT(ADDRESS($I62,38))&lt;&gt;"UL"),INDIRECT(ADDRESS($I62,COLUMN()-12)),0),0), IF($J62&gt;0,IF(AND(INDIRECT(ADDRESS($J62,44))=0,INDIRECT(ADDRESS($J62,38))&lt;&gt;"UL"),INDIRECT(ADDRESS($J62,COLUMN()-12)),0),0), IF($K62&gt;0,IF(AND(INDIRECT(ADDRESS($K62,44))=0,INDIRECT(ADDRESS($K62,38))&lt;&gt;"UL"),INDIRECT(ADDRESS($K62,COLUMN()-11)),0),0), IF($L62&gt;0,IF(AND(INDIRECT(ADDRESS($L62,44))=0,INDIRECT(ADDRESS($L62,38))&lt;&gt;"UL"),INDIRECT(ADDRESS($L62,COLUMN()-11)),0),0), IF($M62&gt;0,IF(AND(INDIRECT(ADDRESS($M62,44))=0,INDIRECT(ADDRESS($M62,38))&lt;&gt;"UL"),INDIRECT(ADDRESS($M62,COLUMN()-11)),0),0))</f>
        <v>0</v>
      </c>
      <c r="BO62" s="57" cm="1">
        <f t="array" aca="1" ref="BO62" ca="1">SUM(IF($C62&gt;0,IF(AND(INDIRECT(ADDRESS($C62,44))=0,INDIRECT(ADDRESS($C62,38))&lt;&gt;"UL"),INDIRECT(ADDRESS($C62,COLUMN()-12)),0),0), IF($D62&gt;0,IF(AND(INDIRECT(ADDRESS($D62,44))=0,INDIRECT(ADDRESS($D62,38))&lt;&gt;"UL"),INDIRECT(ADDRESS($D62,COLUMN()-12)),0),0), IF($E62&gt;0,IF(AND(INDIRECT(ADDRESS($E62,44))=0,INDIRECT(ADDRESS($E62,38))&lt;&gt;"UL"),INDIRECT(ADDRESS($E62,COLUMN()-12)),0),0), IF($F62&gt;0,IF(AND(INDIRECT(ADDRESS($F62,44))=0,INDIRECT(ADDRESS($F62,38))&lt;&gt;"UL"),INDIRECT(ADDRESS($F62,COLUMN()-12)),0),0), IF($G62&gt;0,IF(AND(INDIRECT(ADDRESS($G62,44))=0,INDIRECT(ADDRESS($G62,38))&lt;&gt;"UL"),INDIRECT(ADDRESS($G62,COLUMN()-12)),0),0), IF($H62&gt;0,IF(AND(INDIRECT(ADDRESS($H62,44))=0,INDIRECT(ADDRESS($H62,38))&lt;&gt;"UL"),INDIRECT(ADDRESS($H62,COLUMN()-12)),0),0), IF($I62&gt;0,IF(AND(INDIRECT(ADDRESS($I62,44))=0,INDIRECT(ADDRESS($I62,38))&lt;&gt;"UL"),INDIRECT(ADDRESS($I62,COLUMN()-12)),0),0), IF($J62&gt;0,IF(AND(INDIRECT(ADDRESS($J62,44))=0,INDIRECT(ADDRESS($J62,38))&lt;&gt;"UL"),INDIRECT(ADDRESS($J62,COLUMN()-12)),0),0), IF($K62&gt;0,IF(AND(INDIRECT(ADDRESS($K62,44))=0,INDIRECT(ADDRESS($K62,38))&lt;&gt;"UL"),INDIRECT(ADDRESS($K62,COLUMN()-11)),0),0), IF($L62&gt;0,IF(AND(INDIRECT(ADDRESS($L62,44))=0,INDIRECT(ADDRESS($L62,38))&lt;&gt;"UL"),INDIRECT(ADDRESS($L62,COLUMN()-11)),0),0), IF($M62&gt;0,IF(AND(INDIRECT(ADDRESS($M62,44))=0,INDIRECT(ADDRESS($M62,38))&lt;&gt;"UL"),INDIRECT(ADDRESS($M62,COLUMN()-11)),0),0))</f>
        <v>0</v>
      </c>
      <c r="BP62" s="57" cm="1">
        <f t="array" aca="1" ref="BP62" ca="1">SUM(IF($C62&gt;0,IF(AND(INDIRECT(ADDRESS($C62,44))=0,INDIRECT(ADDRESS($C62,38))&lt;&gt;"UL"),INDIRECT(ADDRESS($C62,COLUMN()-12)),0),0), IF($D62&gt;0,IF(AND(INDIRECT(ADDRESS($D62,44))=0,INDIRECT(ADDRESS($D62,38))&lt;&gt;"UL"),INDIRECT(ADDRESS($D62,COLUMN()-12)),0),0), IF($E62&gt;0,IF(AND(INDIRECT(ADDRESS($E62,44))=0,INDIRECT(ADDRESS($E62,38))&lt;&gt;"UL"),INDIRECT(ADDRESS($E62,COLUMN()-12)),0),0), IF($F62&gt;0,IF(AND(INDIRECT(ADDRESS($F62,44))=0,INDIRECT(ADDRESS($F62,38))&lt;&gt;"UL"),INDIRECT(ADDRESS($F62,COLUMN()-12)),0),0), IF($G62&gt;0,IF(AND(INDIRECT(ADDRESS($G62,44))=0,INDIRECT(ADDRESS($G62,38))&lt;&gt;"UL"),INDIRECT(ADDRESS($G62,COLUMN()-12)),0),0), IF($H62&gt;0,IF(AND(INDIRECT(ADDRESS($H62,44))=0,INDIRECT(ADDRESS($H62,38))&lt;&gt;"UL"),INDIRECT(ADDRESS($H62,COLUMN()-12)),0),0), IF($I62&gt;0,IF(AND(INDIRECT(ADDRESS($I62,44))=0,INDIRECT(ADDRESS($I62,38))&lt;&gt;"UL"),INDIRECT(ADDRESS($I62,COLUMN()-12)),0),0), IF($J62&gt;0,IF(AND(INDIRECT(ADDRESS($J62,44))=0,INDIRECT(ADDRESS($J62,38))&lt;&gt;"UL"),INDIRECT(ADDRESS($J62,COLUMN()-12)),0),0), IF($K62&gt;0,IF(AND(INDIRECT(ADDRESS($K62,44))=0,INDIRECT(ADDRESS($K62,38))&lt;&gt;"UL"),INDIRECT(ADDRESS($K62,COLUMN()-11)),0),0), IF($L62&gt;0,IF(AND(INDIRECT(ADDRESS($L62,44))=0,INDIRECT(ADDRESS($L62,38))&lt;&gt;"UL"),INDIRECT(ADDRESS($L62,COLUMN()-11)),0),0), IF($M62&gt;0,IF(AND(INDIRECT(ADDRESS($M62,44))=0,INDIRECT(ADDRESS($M62,38))&lt;&gt;"UL"),INDIRECT(ADDRESS($M62,COLUMN()-11)),0),0))</f>
        <v>0</v>
      </c>
      <c r="BQ62" s="57"/>
      <c r="BR62" s="161">
        <f t="shared" ca="1" si="43"/>
        <v>74.512098959827156</v>
      </c>
      <c r="BS62" s="56"/>
      <c r="BT62" s="56">
        <f t="shared" ca="1" si="44"/>
        <v>3.7224665977181308</v>
      </c>
      <c r="BU62" s="64">
        <f t="shared" ca="1" si="45"/>
        <v>0.11632708117869159</v>
      </c>
      <c r="BV62" s="57" t="s">
        <v>34</v>
      </c>
      <c r="BW62" s="57" cm="1">
        <f t="array" aca="1" ref="BW62" ca="1">SUM(IF($C62&gt;0,IF(AND(INDIRECT(ADDRESS($C62,44))=0,INDIRECT(ADDRESS($C62,38))="UL",ISERROR(SEARCH("Rear",INDIRECT(ADDRESS($C62,33)))),ISERROR(SEARCH("Side",INDIRECT(ADDRESS($C62,33))))),INDIRECT(ADDRESS($C62,COLUMN())),0),0),IF($D62&gt;0,IF(AND(INDIRECT(ADDRESS($D62,44))=0,INDIRECT(ADDRESS($D62,38))="UL",ISERROR(SEARCH("Rear",INDIRECT(ADDRESS($D62,33)))),ISERROR(SEARCH("Side",INDIRECT(ADDRESS($D62,33))))),INDIRECT(ADDRESS($D62,COLUMN())),0),0),IF($E62&gt;0,IF(AND(INDIRECT(ADDRESS($E62,44))=0,INDIRECT(ADDRESS($E62,38))="UL",ISERROR(SEARCH("Rear",INDIRECT(ADDRESS($E62,33)))),ISERROR(SEARCH("Side",INDIRECT(ADDRESS($E62,33))))),INDIRECT(ADDRESS($E62,COLUMN())),0),0),IF($F62&gt;0,IF(AND(INDIRECT(ADDRESS($F62,44))=0,INDIRECT(ADDRESS($F62,38))="UL",ISERROR(SEARCH("Rear",INDIRECT(ADDRESS($F62,33)))),ISERROR(SEARCH("Side",INDIRECT(ADDRESS($F62,33))))),INDIRECT(ADDRESS($F62,COLUMN())),0),0),IF($G62&gt;0,IF(AND(INDIRECT(ADDRESS($G62,44))=0,INDIRECT(ADDRESS($G62,38))="UL",ISERROR(SEARCH("Rear",INDIRECT(ADDRESS($G62,33)))),ISERROR(SEARCH("Side",INDIRECT(ADDRESS($G62,33))))),INDIRECT(ADDRESS($G62,COLUMN())),0),0),IF($H62&gt;0,IF(AND(INDIRECT(ADDRESS($H62,44))=0,INDIRECT(ADDRESS($H62,38))="UL",ISERROR(SEARCH("Rear",INDIRECT(ADDRESS($H62,33)))),ISERROR(SEARCH("Side",INDIRECT(ADDRESS($H62,33))))),INDIRECT(ADDRESS($H62,COLUMN())),0),0),IF($I62&gt;0,IF(AND(INDIRECT(ADDRESS($I62,44))=0,INDIRECT(ADDRESS($I62,38))="UL",ISERROR(SEARCH("Rear",INDIRECT(ADDRESS($I62,33)))),ISERROR(SEARCH("Side",INDIRECT(ADDRESS($I62,33))))),INDIRECT(ADDRESS($I62,COLUMN())),0),0),IF($J62&gt;0,IF(AND(INDIRECT(ADDRESS($J62,44))=0,INDIRECT(ADDRESS($J62,38))="UL",ISERROR(SEARCH("Rear",INDIRECT(ADDRESS($J62,33)))),ISERROR(SEARCH("Side",INDIRECT(ADDRESS($J62,33))))),INDIRECT(ADDRESS($J62,COLUMN())),0),0),IF($K62&gt;0,IF(AND(INDIRECT(ADDRESS($K62,44))=0,INDIRECT(ADDRESS($K62,38))="UL",ISERROR(SEARCH("Rear",INDIRECT(ADDRESS($K62,33)))),ISERROR(SEARCH("Side",INDIRECT(ADDRESS($K62,33))))),INDIRECT(ADDRESS($K62,COLUMN())),0),0),IF($L62&gt;0,IF(AND(INDIRECT(ADDRESS($L62,44))=0,INDIRECT(ADDRESS($L62,38))="UL",ISERROR(SEARCH("Rear",INDIRECT(ADDRESS($L62,33)))),ISERROR(SEARCH("Side",INDIRECT(ADDRESS($L62,33))))),INDIRECT(ADDRESS($L62,COLUMN())),0),0),IF($M62&gt;0,IF(AND(INDIRECT(ADDRESS($M62,44))=0,INDIRECT(ADDRESS($M62,38))="UL",ISERROR(SEARCH("Rear",INDIRECT(ADDRESS($M62,33)))),ISERROR(SEARCH("Side",INDIRECT(ADDRESS($M62,33))))),INDIRECT(ADDRESS($M62,COLUMN())),0),0))</f>
        <v>0.88888888888888884</v>
      </c>
      <c r="BX62" s="57">
        <f t="shared" ca="1" si="46"/>
        <v>0.88888888888888884</v>
      </c>
      <c r="BY62" s="57" cm="1">
        <f t="array" aca="1" ref="BY62" ca="1">SUM(IF($C62&gt;0,IF(AND(INDIRECT(ADDRESS($C62,44))=0,INDIRECT(ADDRESS($C62,38))="UL"),INDIRECT(ADDRESS($C62,COLUMN())),0),0),IF($D62&gt;0,IF(AND(INDIRECT(ADDRESS($D62,44))=0,INDIRECT(ADDRESS($D62,38))="UL"),INDIRECT(ADDRESS($D62,COLUMN())),0),0),IF($E62&gt;0,IF(AND(INDIRECT(ADDRESS($E62,44))=0,INDIRECT(ADDRESS($E62,38))="UL"),INDIRECT(ADDRESS($E62,COLUMN())),0),0),IF($F62&gt;0,IF(AND(INDIRECT(ADDRESS($F62,44))=0,INDIRECT(ADDRESS($F62,38))="UL"),INDIRECT(ADDRESS($F62,COLUMN())),0),0),IF($G62&gt;0,IF(AND(INDIRECT(ADDRESS($G62,44))=0,INDIRECT(ADDRESS($G62,38))="UL"),INDIRECT(ADDRESS($G62,COLUMN())),0),0),IF($H62&gt;0,IF(AND(INDIRECT(ADDRESS($H62,44))=0,INDIRECT(ADDRESS($H62,38))="UL"),INDIRECT(ADDRESS($H62,COLUMN())),0),0),IF($I62&gt;0,IF(AND(INDIRECT(ADDRESS($I62,44))=0,INDIRECT(ADDRESS($I62,38))="UL"),INDIRECT(ADDRESS($I62,COLUMN())),0),0),IF($J62&gt;0,IF(AND(INDIRECT(ADDRESS($J62,44))=0,INDIRECT(ADDRESS($J62,38))="UL"),INDIRECT(ADDRESS($J62,COLUMN())),0),0),IF($K62&gt;0,IF(AND(INDIRECT(ADDRESS($K62,44))=0,INDIRECT(ADDRESS($K62,38))="UL"),INDIRECT(ADDRESS($K62,COLUMN())),0),0),IF($L62&gt;0,IF(AND(INDIRECT(ADDRESS($L62,44))=0,INDIRECT(ADDRESS($L62,38))="UL"),INDIRECT(ADDRESS($L62,COLUMN())),0),0),IF($M62&gt;0,IF(AND(INDIRECT(ADDRESS($M62,44))=0,INDIRECT(ADDRESS($M62,38))="UL"),INDIRECT(ADDRESS($M62,COLUMN())),0),0))</f>
        <v>0.29629629629629628</v>
      </c>
      <c r="BZ62" s="57" cm="1">
        <f t="array" aca="1" ref="BZ62" ca="1">SUM(IF($C62&gt;0,IF(AND(INDIRECT(ADDRESS($C62,44))=0,INDIRECT(ADDRESS($C62,38))="UL"),INDIRECT(ADDRESS($C62,COLUMN())),0),0),IF($D62&gt;0,IF(AND(INDIRECT(ADDRESS($D62,44))=0,INDIRECT(ADDRESS($D62,38))="UL"),INDIRECT(ADDRESS($D62,COLUMN())),0),0),IF($E62&gt;0,IF(AND(INDIRECT(ADDRESS($E62,44))=0,INDIRECT(ADDRESS($E62,38))="UL"),INDIRECT(ADDRESS($E62,COLUMN())),0),0),IF($F62&gt;0,IF(AND(INDIRECT(ADDRESS($F62,44))=0,INDIRECT(ADDRESS($F62,38))="UL"),INDIRECT(ADDRESS($F62,COLUMN())),0),0),IF($G62&gt;0,IF(AND(INDIRECT(ADDRESS($G62,44))=0,INDIRECT(ADDRESS($G62,38))="UL"),INDIRECT(ADDRESS($G62,COLUMN())),0),0),IF($H62&gt;0,IF(AND(INDIRECT(ADDRESS($H62,44))=0,INDIRECT(ADDRESS($H62,38))="UL"),INDIRECT(ADDRESS($H62,COLUMN())),0),0),IF($I62&gt;0,IF(AND(INDIRECT(ADDRESS($I62,44))=0,INDIRECT(ADDRESS($I62,38))="UL"),INDIRECT(ADDRESS($I62,COLUMN())),0),0),IF($J62&gt;0,IF(AND(INDIRECT(ADDRESS($J62,44))=0,INDIRECT(ADDRESS($J62,38))="UL"),INDIRECT(ADDRESS($J62,COLUMN())),0),0),IF($K62&gt;0,IF(AND(INDIRECT(ADDRESS($K62,44))=0,INDIRECT(ADDRESS($K62,38))="UL"),INDIRECT(ADDRESS($K62,COLUMN())),0),0),IF($L62&gt;0,IF(AND(INDIRECT(ADDRESS($L62,44))=0,INDIRECT(ADDRESS($L62,38))="UL"),INDIRECT(ADDRESS($L62,COLUMN())),0),0),IF($M62&gt;0,IF(AND(INDIRECT(ADDRESS($M62,44))=0,INDIRECT(ADDRESS($M62,38))="UL"),INDIRECT(ADDRESS($M62,COLUMN())),0),0))</f>
        <v>0.20370370370370369</v>
      </c>
      <c r="CA62" s="57">
        <f t="shared" ca="1" si="47"/>
        <v>0.20370370370370369</v>
      </c>
      <c r="CB62" s="57"/>
      <c r="CC62" s="57">
        <f t="shared" si="48"/>
        <v>0</v>
      </c>
      <c r="CD62" s="57" cm="1">
        <f t="array" aca="1" ref="CD62" ca="1">SUM(IF($C62&gt;0,IF(AND(INDIRECT(ADDRESS($C62,44))=0,INDIRECT(ADDRESS($C62,38))&lt;&gt;"UL"),INDIRECT(ADDRESS($C62,COLUMN())),0),0),IF($D62&gt;0,IF(AND(INDIRECT(ADDRESS($D62,44))=0,INDIRECT(ADDRESS($D62,38))&lt;&gt;"UL"),INDIRECT(ADDRESS($D62,COLUMN())),0),0),IF($E62&gt;0,IF(AND(INDIRECT(ADDRESS($E62,44))=0,INDIRECT(ADDRESS($E62,38))&lt;&gt;"UL"),INDIRECT(ADDRESS($E62,COLUMN())),0),0),IF($F62&gt;0,IF(AND(INDIRECT(ADDRESS($F62,44))=0,INDIRECT(ADDRESS($F62,38))&lt;&gt;"UL"),INDIRECT(ADDRESS($F62,COLUMN())),0),0),IF($G62&gt;0,IF(AND(INDIRECT(ADDRESS($G62,44))=0,INDIRECT(ADDRESS($G62,38))&lt;&gt;"UL"),INDIRECT(ADDRESS($G62,COLUMN())),0),0),IF($H62&gt;0,IF(AND(INDIRECT(ADDRESS($H62,44))=0,INDIRECT(ADDRESS($H62,38))&lt;&gt;"UL"),INDIRECT(ADDRESS($H62,COLUMN())),0),0),IF($I62&gt;0,IF(AND(INDIRECT(ADDRESS($I62,44))=0,INDIRECT(ADDRESS($I62,38))&lt;&gt;"UL"),INDIRECT(ADDRESS($I62,COLUMN())),0),0),IF($J62&gt;0,IF(AND(INDIRECT(ADDRESS($J62,44))=0,INDIRECT(ADDRESS($J62,38))&lt;&gt;"UL"),INDIRECT(ADDRESS($J62,COLUMN())),0),0),IF($K62&gt;0,IF(AND(INDIRECT(ADDRESS($K62,44))=0,INDIRECT(ADDRESS($K62,38))&lt;&gt;"UL"),INDIRECT(ADDRESS($K62,COLUMN())),0),0),IF($L62&gt;0,IF(AND(INDIRECT(ADDRESS($L62,44))=0,INDIRECT(ADDRESS($L62,38))&lt;&gt;"UL"),INDIRECT(ADDRESS($L62,COLUMN())),0),0),IF($M62&gt;0,IF(AND(INDIRECT(ADDRESS($M62,44))=0,INDIRECT(ADDRESS($M62,38))&lt;&gt;"UL"),INDIRECT(ADDRESS($M62,COLUMN())),0),0))</f>
        <v>0</v>
      </c>
      <c r="CE62" s="57" cm="1">
        <f t="array" aca="1" ref="CE62" ca="1">SUM(IF($C62&gt;0,IF(AND(INDIRECT(ADDRESS($C62,44))=0,INDIRECT(ADDRESS($C62,38))&lt;&gt;"UL"),INDIRECT(ADDRESS($C62,COLUMN())),0),0),IF($D62&gt;0,IF(AND(INDIRECT(ADDRESS($D62,44))=0,INDIRECT(ADDRESS($D62,38))&lt;&gt;"UL"),INDIRECT(ADDRESS($D62,COLUMN())),0),0),IF($E62&gt;0,IF(AND(INDIRECT(ADDRESS($E62,44))=0,INDIRECT(ADDRESS($E62,38))&lt;&gt;"UL"),INDIRECT(ADDRESS($E62,COLUMN())),0),0),IF($F62&gt;0,IF(AND(INDIRECT(ADDRESS($F62,44))=0,INDIRECT(ADDRESS($F62,38))&lt;&gt;"UL"),INDIRECT(ADDRESS($F62,COLUMN())),0),0),IF($G62&gt;0,IF(AND(INDIRECT(ADDRESS($G62,44))=0,INDIRECT(ADDRESS($G62,38))&lt;&gt;"UL"),INDIRECT(ADDRESS($G62,COLUMN())),0),0),IF($H62&gt;0,IF(AND(INDIRECT(ADDRESS($H62,44))=0,INDIRECT(ADDRESS($H62,38))&lt;&gt;"UL"),INDIRECT(ADDRESS($H62,COLUMN())),0),0),IF($I62&gt;0,IF(AND(INDIRECT(ADDRESS($I62,44))=0,INDIRECT(ADDRESS($I62,38))&lt;&gt;"UL"),INDIRECT(ADDRESS($I62,COLUMN())),0),0),IF($J62&gt;0,IF(AND(INDIRECT(ADDRESS($J62,44))=0,INDIRECT(ADDRESS($J62,38))&lt;&gt;"UL"),INDIRECT(ADDRESS($J62,COLUMN())),0),0),IF($K62&gt;0,IF(AND(INDIRECT(ADDRESS($K62,44))=0,INDIRECT(ADDRESS($K62,38))&lt;&gt;"UL"),INDIRECT(ADDRESS($K62,COLUMN())),0),0),IF($L62&gt;0,IF(AND(INDIRECT(ADDRESS($L62,44))=0,INDIRECT(ADDRESS($L62,38))&lt;&gt;"UL"),INDIRECT(ADDRESS($L62,COLUMN())),0),0),IF($M62&gt;0,IF(AND(INDIRECT(ADDRESS($M62,44))=0,INDIRECT(ADDRESS($M62,38))&lt;&gt;"UL"),INDIRECT(ADDRESS($M62,COLUMN())),0),0))</f>
        <v>0</v>
      </c>
      <c r="CF62" s="57">
        <f t="shared" ca="1" si="49"/>
        <v>0</v>
      </c>
      <c r="CG62" s="57">
        <f t="shared" ca="1" si="50"/>
        <v>2.2604078761197739</v>
      </c>
      <c r="CH62" s="57">
        <f t="shared" ca="1" si="51"/>
        <v>7.0637746128742934E-2</v>
      </c>
      <c r="CI62" s="19">
        <f t="shared" ca="1" si="52"/>
        <v>16.28432505456275</v>
      </c>
      <c r="CJ62" s="19"/>
      <c r="CK62" s="57" cm="1">
        <f t="array" aca="1" ref="CK62" ca="1">IF(AU62="S", SUM(IF($C62&gt;0,IF(INDIRECT(ADDRESS($C62,43))&lt;&gt;1,INDIRECT(ADDRESS($C62,48)),0),0), IF($D62&gt;0,IF(INDIRECT(ADDRESS($D62,43))&lt;&gt;1,INDIRECT(ADDRESS($D62,48)),0),0), IF($E62&gt;0,IF(INDIRECT(ADDRESS($E62,43))&lt;&gt;1,INDIRECT(ADDRESS($E62,48)),0),0), IF($F62&gt;0,IF(INDIRECT(ADDRESS($F62,43))&lt;&gt;1,INDIRECT(ADDRESS($F62,48)),0),0), IF($G62&gt;0,IF(INDIRECT(ADDRESS($G62,43))&lt;&gt;1,INDIRECT(ADDRESS($G62,48)),0),0), IF($H62&gt;0,IF(INDIRECT(ADDRESS($H62,43))&lt;&gt;1,INDIRECT(ADDRESS($H62,48)),0),0), IF($I62&gt;0,IF(INDIRECT(ADDRESS($I62,43))&lt;&gt;1,INDIRECT(ADDRESS($I62,48)),0),0), IF($J62&gt;0,IF(INDIRECT(ADDRESS($J62,43))&lt;&gt;1,INDIRECT(ADDRESS($J62,48)),0),0), IF($K62&gt;0,IF(INDIRECT(ADDRESS($K62,43))&lt;&gt;1,INDIRECT(ADDRESS($K62,48)),0),0), IF($L62&gt;0,IF(INDIRECT(ADDRESS($L62,43))&lt;&gt;1,INDIRECT(ADDRESS($L62,48)),0),0), IF($M62&gt;0,IF(INDIRECT(ADDRESS($M62,43))&lt;&gt;1,INDIRECT(ADDRESS($M62,48)),0),0)), IF(AU62="L",SUM(IF($C62&gt;0,IF(INDIRECT(ADDRESS($C62,43))&lt;&gt;1,INDIRECT(ADDRESS($C62,50)),0),0), IF($D62&gt;0,IF(INDIRECT(ADDRESS($D62,43))&lt;&gt;1,INDIRECT(ADDRESS($D62,50)),0),0), IF($E62&gt;0,IF(INDIRECT(ADDRESS($E62,43))&lt;&gt;1,INDIRECT(ADDRESS($E62,50)),0),0), IF($F62&gt;0,IF(INDIRECT(ADDRESS($F62,43))&lt;&gt;1,INDIRECT(ADDRESS($F62,50)),0),0), IF($G62&gt;0,IF(INDIRECT(ADDRESS($G62,43))&lt;&gt;1,INDIRECT(ADDRESS($G62,50)),0),0), IF($G62&gt;0,IF(INDIRECT(ADDRESS($G62,43))&lt;&gt;1,INDIRECT(ADDRESS($G62,50)),0),0), IF($H62&gt;0,IF(INDIRECT(ADDRESS($H62,43))&lt;&gt;1,INDIRECT(ADDRESS($H62,50)),0),0), IF($I62&gt;0,IF(INDIRECT(ADDRESS($I62,43))&lt;&gt;1,INDIRECT(ADDRESS($I62,50)),0),0), IF($J62&gt;0,IF(INDIRECT(ADDRESS($J62,43))&lt;&gt;1,INDIRECT(ADDRESS($J62,50)),0),0), IF($K62&gt;0,IF(INDIRECT(ADDRESS($K62,43))&lt;&gt;1,INDIRECT(ADDRESS($K62,50)),0),0), IF($L62&gt;0,IF(INDIRECT(ADDRESS($L62,43))&lt;&gt;1,INDIRECT(ADDRESS($L62,50)),0),0), IF($M62&gt;0,IF(INDIRECT(ADDRESS($M62,43))&lt;&gt;1,INDIRECT(ADDRESS($M62,50)),0),0)), SUM(IF($C62&gt;0,IF(INDIRECT(ADDRESS($C62,43))&lt;&gt;1,INDIRECT(ADDRESS($C62,49)),0),0), IF($D62&gt;0,IF(INDIRECT(ADDRESS($D62,43))&lt;&gt;1,INDIRECT(ADDRESS($D62,49)),0),0), IF($E62&gt;0,IF(INDIRECT(ADDRESS($E62,43))&lt;&gt;1,INDIRECT(ADDRESS($E62,49)),0),0), IF($F62&gt;0,IF(INDIRECT(ADDRESS($F62,43))&lt;&gt;1,INDIRECT(ADDRESS($F62,49)),0),0), IF($G62&gt;0,IF(INDIRECT(ADDRESS($G62,43))&lt;&gt;1,INDIRECT(ADDRESS($G62,49)),0),0), IF($G62&gt;0,IF(INDIRECT(ADDRESS($G62,43))&lt;&gt;1,INDIRECT(ADDRESS($G62,49)),0),0), IF($H62&gt;0,IF(INDIRECT(ADDRESS($H62,43))&lt;&gt;1,INDIRECT(ADDRESS($H62,49)),0),0), IF($I62&gt;0,IF(INDIRECT(ADDRESS($I62,43))&lt;&gt;1,INDIRECT(ADDRESS($I62,49)),0),0), IF($J62&gt;0,IF(INDIRECT(ADDRESS($J62,43))&lt;&gt;1,INDIRECT(ADDRESS($J62,49)),0),0), IF($K62&gt;0,IF(INDIRECT(ADDRESS($K62,43))&lt;&gt;1,INDIRECT(ADDRESS($K62,49)),0),0), IF($L62&gt;0,IF(INDIRECT(ADDRESS($L62,43))&lt;&gt;1,INDIRECT(ADDRESS($L62,49)),0),0), IF($M62&gt;0,IF(INDIRECT(ADDRESS($M62,43))&lt;&gt;1,INDIRECT(ADDRESS($M62,49)),0),0))))</f>
        <v>1</v>
      </c>
      <c r="CL62" s="57" cm="1">
        <f t="array" aca="1" ref="CL62" ca="1">SUM(IF($C62&gt;0,IF(INDIRECT(ADDRESS($C62,44))=1,INDIRECT(ADDRESS($C62,90)),0),0), IF($D62&gt;0,IF(INDIRECT(ADDRESS($D62,44))=1,INDIRECT(ADDRESS($D62,90)),0),0), IF($E62&gt;0,IF(INDIRECT(ADDRESS($E62,44))=1,INDIRECT(ADDRESS($E62,90)),0),0), IF($F62&gt;0,IF(INDIRECT(ADDRESS($F62,44))=1,INDIRECT(ADDRESS($F62,90)),0),0), IF($G62&gt;0,IF(INDIRECT(ADDRESS($G62,44))=1,INDIRECT(ADDRESS($G62,90)),0),0), IF($H62&gt;0,IF(INDIRECT(ADDRESS($H62,44))=1,INDIRECT(ADDRESS($H62,90)),0),0), IF($I62&gt;0,IF(INDIRECT(ADDRESS($I62,44))=1,INDIRECT(ADDRESS($I62,90)),0),0), IF($J62&gt;0,IF(INDIRECT(ADDRESS($J62,44))=1,INDIRECT(ADDRESS($J62,90)),0),0), IF($K62&gt;0,IF(INDIRECT(ADDRESS($K62,44))=1,INDIRECT(ADDRESS($K62,90)),0),0), IF($L62&gt;0,IF(INDIRECT(ADDRESS($L62,44))=1,INDIRECT(ADDRESS($L62,90)),0),0), IF($M62&gt;0,IF(INDIRECT(ADDRESS($M62,44))=1,INDIRECT(ADDRESS($M62,90)),0),0))</f>
        <v>0</v>
      </c>
      <c r="CM62" s="56">
        <f t="shared" ca="1" si="53"/>
        <v>0.85638088581003058</v>
      </c>
      <c r="CN62" s="59"/>
    </row>
    <row r="63" spans="1:92" x14ac:dyDescent="0.25">
      <c r="A63" s="52" t="s">
        <v>140</v>
      </c>
      <c r="B63" s="67">
        <v>10</v>
      </c>
      <c r="C63" s="67">
        <v>22</v>
      </c>
      <c r="D63" s="67">
        <v>20</v>
      </c>
      <c r="E63" s="67"/>
      <c r="F63" s="67"/>
      <c r="G63" s="67"/>
      <c r="H63" s="67"/>
      <c r="I63" s="67"/>
      <c r="J63" s="67"/>
      <c r="K63" s="67"/>
      <c r="L63" s="67"/>
      <c r="M63" s="67"/>
      <c r="N63" s="67">
        <f t="shared" ca="1" si="36"/>
        <v>35</v>
      </c>
      <c r="O63" s="67" t="str" cm="1">
        <f t="array" aca="1" ref="O63" ca="1">INDIRECT(ADDRESS($B63,COLUMN()))</f>
        <v>Bomber</v>
      </c>
      <c r="P63" s="67" cm="1">
        <f t="array" aca="1" ref="P63" ca="1">INDIRECT(ADDRESS($B63,COLUMN()))</f>
        <v>6</v>
      </c>
      <c r="Q63" s="67" cm="1">
        <f t="array" aca="1" ref="Q63" ca="1">INDIRECT(ADDRESS($B63,COLUMN()))</f>
        <v>2</v>
      </c>
      <c r="R63" s="67" t="str" cm="1">
        <f t="array" aca="1" ref="R63" ca="1">INDIRECT(ADDRESS($B63,COLUMN()))</f>
        <v>-</v>
      </c>
      <c r="S63" s="67" cm="1">
        <f t="array" aca="1" ref="S63" ca="1">INDIRECT(ADDRESS($B63,COLUMN()))</f>
        <v>2</v>
      </c>
      <c r="T63" s="67" t="str" cm="1">
        <f t="array" aca="1" ref="T63" ca="1">INDIRECT(ADDRESS($B63,COLUMN()))</f>
        <v>1-4</v>
      </c>
      <c r="U63" s="67" cm="1">
        <f t="array" aca="1" ref="U63" ca="1">INDIRECT(ADDRESS($B63,COLUMN()))</f>
        <v>4</v>
      </c>
      <c r="V63" s="67" cm="1">
        <f t="array" aca="1" ref="V63" ca="1">INDIRECT(ADDRESS($B63,COLUMN()))</f>
        <v>0</v>
      </c>
      <c r="W63" s="67" cm="1">
        <f t="array" aca="1" ref="W63" ca="1">INDIRECT(ADDRESS($B63,COLUMN()))</f>
        <v>4</v>
      </c>
      <c r="X63" s="67" cm="1">
        <f t="array" aca="1" ref="X63" ca="1">INDIRECT(ADDRESS($B63,COLUMN()))</f>
        <v>5</v>
      </c>
      <c r="Y63" s="67" cm="1">
        <f t="array" aca="1" ref="Y63" ca="1">INDIRECT(ADDRESS($B63,COLUMN()))</f>
        <v>1</v>
      </c>
      <c r="Z63" s="67" cm="1">
        <f t="array" aca="1" ref="Z63" ca="1">INDIRECT(ADDRESS($B63,COLUMN()))</f>
        <v>5</v>
      </c>
      <c r="AA63" s="67" t="str" cm="1">
        <f t="array" aca="1" ref="AA63" ca="1">INDIRECT(ADDRESS($B63,COLUMN()))</f>
        <v>Rocket Boosters</v>
      </c>
      <c r="AB63" s="56">
        <f t="shared" ca="1" si="37"/>
        <v>0.71563189871974031</v>
      </c>
      <c r="AC63" s="56">
        <f t="shared" ca="1" si="38"/>
        <v>0.70038856192652033</v>
      </c>
      <c r="AD63" s="56">
        <f t="shared" ca="1" si="39"/>
        <v>3.6542011926601061</v>
      </c>
      <c r="AF63" s="52"/>
      <c r="AG63" s="52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2"/>
      <c r="AU63" s="54" t="s">
        <v>113</v>
      </c>
      <c r="AV63" s="57" cm="1">
        <f t="array" aca="1" ref="AV63" ca="1">SUM(IF($C63&gt;0,IF(AND(INDIRECT(ADDRESS($C63,44))=0,INDIRECT(ADDRESS($C63,38))="UL",ISERROR(SEARCH("Rear",INDIRECT(ADDRESS($C63,33)))),ISERROR(SEARCH("Side",INDIRECT(ADDRESS($C63,33))))),INDIRECT(ADDRESS($C63,COLUMN())),0),0),IF($D63&gt;0,IF(AND(INDIRECT(ADDRESS($D63,44))=0,INDIRECT(ADDRESS($D63,38))="UL",ISERROR(SEARCH("Rear",INDIRECT(ADDRESS($D63,33)))),ISERROR(SEARCH("Side",INDIRECT(ADDRESS($D63,33))))),INDIRECT(ADDRESS($D63,COLUMN())),0),0),IF($E63&gt;0,IF(AND(INDIRECT(ADDRESS($E63,44))=0,INDIRECT(ADDRESS($E63,38))="UL",ISERROR(SEARCH("Rear",INDIRECT(ADDRESS($E63,33)))),ISERROR(SEARCH("Side",INDIRECT(ADDRESS($E63,33))))),INDIRECT(ADDRESS($E63,COLUMN())),0),0),IF($F63&gt;0,IF(AND(INDIRECT(ADDRESS($F63,44))=0,INDIRECT(ADDRESS($F63,38))="UL",ISERROR(SEARCH("Rear",INDIRECT(ADDRESS($F63,33)))),ISERROR(SEARCH("Side",INDIRECT(ADDRESS($F63,33))))),INDIRECT(ADDRESS($F63,COLUMN())),0),0),IF($G63&gt;0,IF(AND(INDIRECT(ADDRESS($G63,44))=0,INDIRECT(ADDRESS($G63,38))="UL",ISERROR(SEARCH("Rear",INDIRECT(ADDRESS($G63,33)))),ISERROR(SEARCH("Side",INDIRECT(ADDRESS($G63,33))))),INDIRECT(ADDRESS($G63,COLUMN())),0),0),IF($H63&gt;0,IF(AND(INDIRECT(ADDRESS($H63,44))=0,INDIRECT(ADDRESS($H63,38))="UL",ISERROR(SEARCH("Rear",INDIRECT(ADDRESS($H63,33)))),ISERROR(SEARCH("Side",INDIRECT(ADDRESS($H63,33))))),INDIRECT(ADDRESS($H63,COLUMN())),0),0),IF($I63&gt;0,IF(AND(INDIRECT(ADDRESS($I63,44))=0,INDIRECT(ADDRESS($I63,38))="UL",ISERROR(SEARCH("Rear",INDIRECT(ADDRESS($I63,33)))),ISERROR(SEARCH("Side",INDIRECT(ADDRESS($I63,33))))),INDIRECT(ADDRESS($I63,COLUMN())),0),0),IF($J63&gt;0,IF(AND(INDIRECT(ADDRESS($J63,44))=0,INDIRECT(ADDRESS($J63,38))="UL",ISERROR(SEARCH("Rear",INDIRECT(ADDRESS($J63,33)))),ISERROR(SEARCH("Side",INDIRECT(ADDRESS($J63,33))))),INDIRECT(ADDRESS($J63,COLUMN())),0),0),IF($K63&gt;0,IF(AND(INDIRECT(ADDRESS($K63,44))=0,INDIRECT(ADDRESS($K63,38))="UL",ISERROR(SEARCH("Rear",INDIRECT(ADDRESS($K63,33)))),ISERROR(SEARCH("Side",INDIRECT(ADDRESS($K63,33))))),INDIRECT(ADDRESS($K63,COLUMN())),0),0),IF($L63&gt;0,IF(AND(INDIRECT(ADDRESS($L63,44))=0,INDIRECT(ADDRESS($L63,38))="UL",ISERROR(SEARCH("Rear",INDIRECT(ADDRESS($L63,33)))),ISERROR(SEARCH("Side",INDIRECT(ADDRESS($L63,33))))),INDIRECT(ADDRESS($L63,COLUMN())),0),0),IF($M63&gt;0,IF(AND(INDIRECT(ADDRESS($M63,44))=0,INDIRECT(ADDRESS($M63,38))="UL",ISERROR(SEARCH("Rear",INDIRECT(ADDRESS($M63,33)))),ISERROR(SEARCH("Side",INDIRECT(ADDRESS($M63,33))))),INDIRECT(ADDRESS($M63,COLUMN())),0),0))</f>
        <v>0.61111111111111105</v>
      </c>
      <c r="AW63" s="57" cm="1">
        <f t="array" aca="1" ref="AW63" ca="1">SUM(IF($C63&gt;0,IF(AND(INDIRECT(ADDRESS($C63,44))=0,INDIRECT(ADDRESS($C63,38))="UL",ISERROR(SEARCH("Rear",INDIRECT(ADDRESS($C63,33)))),ISERROR(SEARCH("Side",INDIRECT(ADDRESS($C63,33))))),INDIRECT(ADDRESS($C63,COLUMN())),0),0),IF($D63&gt;0,IF(AND(INDIRECT(ADDRESS($D63,44))=0,INDIRECT(ADDRESS($D63,38))="UL",ISERROR(SEARCH("Rear",INDIRECT(ADDRESS($D63,33)))),ISERROR(SEARCH("Side",INDIRECT(ADDRESS($D63,33))))),INDIRECT(ADDRESS($D63,COLUMN())),0),0),IF($E63&gt;0,IF(AND(INDIRECT(ADDRESS($E63,44))=0,INDIRECT(ADDRESS($E63,38))="UL",ISERROR(SEARCH("Rear",INDIRECT(ADDRESS($E63,33)))),ISERROR(SEARCH("Side",INDIRECT(ADDRESS($E63,33))))),INDIRECT(ADDRESS($E63,COLUMN())),0),0),IF($F63&gt;0,IF(AND(INDIRECT(ADDRESS($F63,44))=0,INDIRECT(ADDRESS($F63,38))="UL",ISERROR(SEARCH("Rear",INDIRECT(ADDRESS($F63,33)))),ISERROR(SEARCH("Side",INDIRECT(ADDRESS($F63,33))))),INDIRECT(ADDRESS($F63,COLUMN())),0),0),IF($G63&gt;0,IF(AND(INDIRECT(ADDRESS($G63,44))=0,INDIRECT(ADDRESS($G63,38))="UL",ISERROR(SEARCH("Rear",INDIRECT(ADDRESS($G63,33)))),ISERROR(SEARCH("Side",INDIRECT(ADDRESS($G63,33))))),INDIRECT(ADDRESS($G63,COLUMN())),0),0),IF($H63&gt;0,IF(AND(INDIRECT(ADDRESS($H63,44))=0,INDIRECT(ADDRESS($H63,38))="UL",ISERROR(SEARCH("Rear",INDIRECT(ADDRESS($H63,33)))),ISERROR(SEARCH("Side",INDIRECT(ADDRESS($H63,33))))),INDIRECT(ADDRESS($H63,COLUMN())),0),0),IF($I63&gt;0,IF(AND(INDIRECT(ADDRESS($I63,44))=0,INDIRECT(ADDRESS($I63,38))="UL",ISERROR(SEARCH("Rear",INDIRECT(ADDRESS($I63,33)))),ISERROR(SEARCH("Side",INDIRECT(ADDRESS($I63,33))))),INDIRECT(ADDRESS($I63,COLUMN())),0),0),IF($J63&gt;0,IF(AND(INDIRECT(ADDRESS($J63,44))=0,INDIRECT(ADDRESS($J63,38))="UL",ISERROR(SEARCH("Rear",INDIRECT(ADDRESS($J63,33)))),ISERROR(SEARCH("Side",INDIRECT(ADDRESS($J63,33))))),INDIRECT(ADDRESS($J63,COLUMN())),0),0),IF($K63&gt;0,IF(AND(INDIRECT(ADDRESS($K63,44))=0,INDIRECT(ADDRESS($K63,38))="UL",ISERROR(SEARCH("Rear",INDIRECT(ADDRESS($K63,33)))),ISERROR(SEARCH("Side",INDIRECT(ADDRESS($K63,33))))),INDIRECT(ADDRESS($K63,COLUMN())),0),0),IF($L63&gt;0,IF(AND(INDIRECT(ADDRESS($L63,44))=0,INDIRECT(ADDRESS($L63,38))="UL",ISERROR(SEARCH("Rear",INDIRECT(ADDRESS($L63,33)))),ISERROR(SEARCH("Side",INDIRECT(ADDRESS($L63,33))))),INDIRECT(ADDRESS($L63,COLUMN())),0),0),IF($M63&gt;0,IF(AND(INDIRECT(ADDRESS($M63,44))=0,INDIRECT(ADDRESS($M63,38))="UL",ISERROR(SEARCH("Rear",INDIRECT(ADDRESS($M63,33)))),ISERROR(SEARCH("Side",INDIRECT(ADDRESS($M63,33))))),INDIRECT(ADDRESS($M63,COLUMN())),0),0))</f>
        <v>1.5</v>
      </c>
      <c r="AX63" s="57" cm="1">
        <f t="array" aca="1" ref="AX63" ca="1">SUM(IF($C63&gt;0,IF(AND(INDIRECT(ADDRESS($C63,44))=0,INDIRECT(ADDRESS($C63,38))="UL",ISERROR(SEARCH("Rear",INDIRECT(ADDRESS($C63,33)))),ISERROR(SEARCH("Side",INDIRECT(ADDRESS($C63,33))))),INDIRECT(ADDRESS($C63,COLUMN())),0),0),IF($D63&gt;0,IF(AND(INDIRECT(ADDRESS($D63,44))=0,INDIRECT(ADDRESS($D63,38))="UL",ISERROR(SEARCH("Rear",INDIRECT(ADDRESS($D63,33)))),ISERROR(SEARCH("Side",INDIRECT(ADDRESS($D63,33))))),INDIRECT(ADDRESS($D63,COLUMN())),0),0),IF($E63&gt;0,IF(AND(INDIRECT(ADDRESS($E63,44))=0,INDIRECT(ADDRESS($E63,38))="UL",ISERROR(SEARCH("Rear",INDIRECT(ADDRESS($E63,33)))),ISERROR(SEARCH("Side",INDIRECT(ADDRESS($E63,33))))),INDIRECT(ADDRESS($E63,COLUMN())),0),0),IF($F63&gt;0,IF(AND(INDIRECT(ADDRESS($F63,44))=0,INDIRECT(ADDRESS($F63,38))="UL",ISERROR(SEARCH("Rear",INDIRECT(ADDRESS($F63,33)))),ISERROR(SEARCH("Side",INDIRECT(ADDRESS($F63,33))))),INDIRECT(ADDRESS($F63,COLUMN())),0),0),IF($G63&gt;0,IF(AND(INDIRECT(ADDRESS($G63,44))=0,INDIRECT(ADDRESS($G63,38))="UL",ISERROR(SEARCH("Rear",INDIRECT(ADDRESS($G63,33)))),ISERROR(SEARCH("Side",INDIRECT(ADDRESS($G63,33))))),INDIRECT(ADDRESS($G63,COLUMN())),0),0),IF($H63&gt;0,IF(AND(INDIRECT(ADDRESS($H63,44))=0,INDIRECT(ADDRESS($H63,38))="UL",ISERROR(SEARCH("Rear",INDIRECT(ADDRESS($H63,33)))),ISERROR(SEARCH("Side",INDIRECT(ADDRESS($H63,33))))),INDIRECT(ADDRESS($H63,COLUMN())),0),0),IF($I63&gt;0,IF(AND(INDIRECT(ADDRESS($I63,44))=0,INDIRECT(ADDRESS($I63,38))="UL",ISERROR(SEARCH("Rear",INDIRECT(ADDRESS($I63,33)))),ISERROR(SEARCH("Side",INDIRECT(ADDRESS($I63,33))))),INDIRECT(ADDRESS($I63,COLUMN())),0),0),IF($J63&gt;0,IF(AND(INDIRECT(ADDRESS($J63,44))=0,INDIRECT(ADDRESS($J63,38))="UL",ISERROR(SEARCH("Rear",INDIRECT(ADDRESS($J63,33)))),ISERROR(SEARCH("Side",INDIRECT(ADDRESS($J63,33))))),INDIRECT(ADDRESS($J63,COLUMN())),0),0),IF($K63&gt;0,IF(AND(INDIRECT(ADDRESS($K63,44))=0,INDIRECT(ADDRESS($K63,38))="UL",ISERROR(SEARCH("Rear",INDIRECT(ADDRESS($K63,33)))),ISERROR(SEARCH("Side",INDIRECT(ADDRESS($K63,33))))),INDIRECT(ADDRESS($K63,COLUMN())),0),0),IF($L63&gt;0,IF(AND(INDIRECT(ADDRESS($L63,44))=0,INDIRECT(ADDRESS($L63,38))="UL",ISERROR(SEARCH("Rear",INDIRECT(ADDRESS($L63,33)))),ISERROR(SEARCH("Side",INDIRECT(ADDRESS($L63,33))))),INDIRECT(ADDRESS($L63,COLUMN())),0),0),IF($M63&gt;0,IF(AND(INDIRECT(ADDRESS($M63,44))=0,INDIRECT(ADDRESS($M63,38))="UL",ISERROR(SEARCH("Rear",INDIRECT(ADDRESS($M63,33)))),ISERROR(SEARCH("Side",INDIRECT(ADDRESS($M63,33))))),INDIRECT(ADDRESS($M63,COLUMN())),0),0))</f>
        <v>0.61111111111111105</v>
      </c>
      <c r="AY63" s="58">
        <f t="shared" ca="1" si="40"/>
        <v>1.5</v>
      </c>
      <c r="AZ63" s="58">
        <f t="shared" ca="1" si="41"/>
        <v>0.90740740740740744</v>
      </c>
      <c r="BA63" s="58" cm="1">
        <f t="array" aca="1" ref="BA63" ca="1">SUM(IF($C63&gt;0,IF(AND(INDIRECT(ADDRESS($C63,44))=0,INDIRECT(ADDRESS($C63,38))="UL"),INDIRECT(ADDRESS($C63,COLUMN())),0),0),IF($D63&gt;0,IF(AND(INDIRECT(ADDRESS($D63,44))=0,INDIRECT(ADDRESS($D63,38))="UL"),INDIRECT(ADDRESS($D63,COLUMN())),0),0),IF($E63&gt;0,IF(AND(INDIRECT(ADDRESS($E63,44))=0,INDIRECT(ADDRESS($E63,38))="UL"),INDIRECT(ADDRESS($E63,COLUMN())),0),0),IF($F63&gt;0,IF(AND(INDIRECT(ADDRESS($F63,44))=0,INDIRECT(ADDRESS($F63,38))="UL"),INDIRECT(ADDRESS($F63,COLUMN())),0),0),IF($G63&gt;0,IF(AND(INDIRECT(ADDRESS($G63,44))=0,INDIRECT(ADDRESS($G63,38))="UL"),INDIRECT(ADDRESS($G63,COLUMN())),0),0),IF($H63&gt;0,IF(AND(INDIRECT(ADDRESS($H63,44))=0,INDIRECT(ADDRESS($H63,38))="UL"),INDIRECT(ADDRESS($H63,COLUMN())),0),0),IF($I63&gt;0,IF(AND(INDIRECT(ADDRESS($I63,44))=0,INDIRECT(ADDRESS($I63,38))="UL"),INDIRECT(ADDRESS($I63,COLUMN())),0),0),IF($J63&gt;0,IF(AND(INDIRECT(ADDRESS($J63,44))=0,INDIRECT(ADDRESS($J63,38))="UL"),INDIRECT(ADDRESS($J63,COLUMN())),0),0),IF($K63&gt;0,IF(AND(INDIRECT(ADDRESS($K63,44))=0,INDIRECT(ADDRESS($K63,38))="UL"),INDIRECT(ADDRESS($K63,COLUMN())),0),0),IF($L63&gt;0,IF(AND(INDIRECT(ADDRESS($L63,44))=0,INDIRECT(ADDRESS($L63,38))="UL"),INDIRECT(ADDRESS($L63,COLUMN())),0),0),IF($M63&gt;0,IF(AND(INDIRECT(ADDRESS($M63,44))=0,INDIRECT(ADDRESS($M63,38))="UL"),INDIRECT(ADDRESS($M63,COLUMN())),0),0))</f>
        <v>0.48148148148148151</v>
      </c>
      <c r="BB63" s="58" cm="1">
        <f t="array" aca="1" ref="BB63" ca="1">SUM(IF($C63&gt;0,IF(AND(INDIRECT(ADDRESS($C63,44))=0,INDIRECT(ADDRESS($C63,38))="UL"),INDIRECT(ADDRESS($C63,COLUMN())),0),0),IF($D63&gt;0,IF(AND(INDIRECT(ADDRESS($D63,44))=0,INDIRECT(ADDRESS($D63,38))="UL"),INDIRECT(ADDRESS($D63,COLUMN())),0),0),IF($E63&gt;0,IF(AND(INDIRECT(ADDRESS($E63,44))=0,INDIRECT(ADDRESS($E63,38))="UL"),INDIRECT(ADDRESS($E63,COLUMN())),0),0),IF($F63&gt;0,IF(AND(INDIRECT(ADDRESS($F63,44))=0,INDIRECT(ADDRESS($F63,38))="UL"),INDIRECT(ADDRESS($F63,COLUMN())),0),0),IF($G63&gt;0,IF(AND(INDIRECT(ADDRESS($G63,44))=0,INDIRECT(ADDRESS($G63,38))="UL"),INDIRECT(ADDRESS($G63,COLUMN())),0),0),IF($H63&gt;0,IF(AND(INDIRECT(ADDRESS($H63,44))=0,INDIRECT(ADDRESS($H63,38))="UL"),INDIRECT(ADDRESS($H63,COLUMN())),0),0),IF($I63&gt;0,IF(AND(INDIRECT(ADDRESS($I63,44))=0,INDIRECT(ADDRESS($I63,38))="UL"),INDIRECT(ADDRESS($I63,COLUMN())),0),0),IF($J63&gt;0,IF(AND(INDIRECT(ADDRESS($J63,44))=0,INDIRECT(ADDRESS($J63,38))="UL"),INDIRECT(ADDRESS($J63,COLUMN())),0),0),IF($K63&gt;0,IF(AND(INDIRECT(ADDRESS($K63,44))=0,INDIRECT(ADDRESS($K63,38))="UL"),INDIRECT(ADDRESS($K63,COLUMN())),0),0),IF($L63&gt;0,IF(AND(INDIRECT(ADDRESS($L63,44))=0,INDIRECT(ADDRESS($L63,38))="UL"),INDIRECT(ADDRESS($L63,COLUMN())),0),0),IF($M63&gt;0,IF(AND(INDIRECT(ADDRESS($M63,44))=0,INDIRECT(ADDRESS($M63,38))="UL"),INDIRECT(ADDRESS($M63,COLUMN())),0),0))</f>
        <v>0.24444444444444441</v>
      </c>
      <c r="BC63" s="58" cm="1">
        <f t="array" aca="1" ref="BC63" ca="1">SUM(IF($C63&gt;0,IF(AND(INDIRECT(ADDRESS($C63,44))=0,INDIRECT(ADDRESS($C63,38))="UL"),INDIRECT(ADDRESS($C63,COLUMN())),0),0),IF($D63&gt;0,IF(AND(INDIRECT(ADDRESS($D63,44))=0,INDIRECT(ADDRESS($D63,38))="UL"),INDIRECT(ADDRESS($D63,COLUMN())),0),0),IF($E63&gt;0,IF(AND(INDIRECT(ADDRESS($E63,44))=0,INDIRECT(ADDRESS($E63,38))="UL"),INDIRECT(ADDRESS($E63,COLUMN())),0),0),IF($F63&gt;0,IF(AND(INDIRECT(ADDRESS($F63,44))=0,INDIRECT(ADDRESS($F63,38))="UL"),INDIRECT(ADDRESS($F63,COLUMN())),0),0),IF($G63&gt;0,IF(AND(INDIRECT(ADDRESS($G63,44))=0,INDIRECT(ADDRESS($G63,38))="UL"),INDIRECT(ADDRESS($G63,COLUMN())),0),0),IF($H63&gt;0,IF(AND(INDIRECT(ADDRESS($H63,44))=0,INDIRECT(ADDRESS($H63,38))="UL"),INDIRECT(ADDRESS($H63,COLUMN())),0),0),IF($I63&gt;0,IF(AND(INDIRECT(ADDRESS($I63,44))=0,INDIRECT(ADDRESS($I63,38))="UL"),INDIRECT(ADDRESS($I63,COLUMN())),0),0),IF($J63&gt;0,IF(AND(INDIRECT(ADDRESS($J63,44))=0,INDIRECT(ADDRESS($J63,38))="UL"),INDIRECT(ADDRESS($J63,COLUMN())),0),0),IF($K63&gt;0,IF(AND(INDIRECT(ADDRESS($K63,44))=0,INDIRECT(ADDRESS($K63,38))="UL"),INDIRECT(ADDRESS($K63,COLUMN())),0),0),IF($L63&gt;0,IF(AND(INDIRECT(ADDRESS($L63,44))=0,INDIRECT(ADDRESS($L63,38))="UL"),INDIRECT(ADDRESS($L63,COLUMN())),0),0),IF($M63&gt;0,IF(AND(INDIRECT(ADDRESS($M63,44))=0,INDIRECT(ADDRESS($M63,38))="UL"),INDIRECT(ADDRESS($M63,COLUMN())),0),0))</f>
        <v>0.24444444444444441</v>
      </c>
      <c r="BD63" s="58" cm="1">
        <f t="array" aca="1" ref="BD63" ca="1">SUM(IF($C63&gt;0,IF(AND(INDIRECT(ADDRESS($C63,44))=0,INDIRECT(ADDRESS($C63,38))="UL"),INDIRECT(ADDRESS($C63,COLUMN())),0),0),IF($D63&gt;0,IF(AND(INDIRECT(ADDRESS($D63,44))=0,INDIRECT(ADDRESS($D63,38))="UL"),INDIRECT(ADDRESS($D63,COLUMN())),0),0),IF($E63&gt;0,IF(AND(INDIRECT(ADDRESS($E63,44))=0,INDIRECT(ADDRESS($E63,38))="UL"),INDIRECT(ADDRESS($E63,COLUMN())),0),0),IF($F63&gt;0,IF(AND(INDIRECT(ADDRESS($F63,44))=0,INDIRECT(ADDRESS($F63,38))="UL"),INDIRECT(ADDRESS($F63,COLUMN())),0),0),IF($G63&gt;0,IF(AND(INDIRECT(ADDRESS($G63,44))=0,INDIRECT(ADDRESS($G63,38))="UL"),INDIRECT(ADDRESS($G63,COLUMN())),0),0),IF($H63&gt;0,IF(AND(INDIRECT(ADDRESS($H63,44))=0,INDIRECT(ADDRESS($H63,38))="UL"),INDIRECT(ADDRESS($H63,COLUMN())),0),0),IF($I63&gt;0,IF(AND(INDIRECT(ADDRESS($I63,44))=0,INDIRECT(ADDRESS($I63,38))="UL"),INDIRECT(ADDRESS($I63,COLUMN())),0),0),IF($J63&gt;0,IF(AND(INDIRECT(ADDRESS($J63,44))=0,INDIRECT(ADDRESS($J63,38))="UL"),INDIRECT(ADDRESS($J63,COLUMN())),0),0),IF($K63&gt;0,IF(AND(INDIRECT(ADDRESS($K63,44))=0,INDIRECT(ADDRESS($K63,38))="UL"),INDIRECT(ADDRESS($K63,COLUMN())),0),0),IF($L63&gt;0,IF(AND(INDIRECT(ADDRESS($L63,44))=0,INDIRECT(ADDRESS($L63,38))="UL"),INDIRECT(ADDRESS($L63,COLUMN())),0),0),IF($M63&gt;0,IF(AND(INDIRECT(ADDRESS($M63,44))=0,INDIRECT(ADDRESS($M63,38))="UL"),INDIRECT(ADDRESS($M63,COLUMN())),0),0))</f>
        <v>0.48148148148148151</v>
      </c>
      <c r="BE63" s="57">
        <f t="shared" ca="1" si="42"/>
        <v>0.24444444444444441</v>
      </c>
      <c r="BF63" s="57" cm="1">
        <f t="array" aca="1" ref="BF63" ca="1">SUM(IF($C63&gt;0,IF(INDIRECT(ADDRESS($C63,45))=1,INDIRECT(ADDRESS($C63,52))*INDIRECT(ADDRESS($C63,42))/5,0),0), IF($D63&gt;0,IF(INDIRECT(ADDRESS($D63,45))=1,INDIRECT(ADDRESS($D63,52))*INDIRECT(ADDRESS($D63,42))/5,0),0), IF($E63&gt;0,IF(INDIRECT(ADDRESS($E63,45))=1,INDIRECT(ADDRESS($E63,52))*INDIRECT(ADDRESS($E63,42))/5,0),0), IF($F63&gt;0,IF(INDIRECT(ADDRESS($F63,45))=1,INDIRECT(ADDRESS($F63,52))*INDIRECT(ADDRESS($F63,42))/5,0),0), IF($G63&gt;0,IF(INDIRECT(ADDRESS($G63,45))=1,INDIRECT(ADDRESS($G63,52))*INDIRECT(ADDRESS($G63,42))/5,0),0), IF($H63&gt;0,IF(INDIRECT(ADDRESS($H63,45))=1,INDIRECT(ADDRESS($H63,52))*INDIRECT(ADDRESS($H63,42))/5,0),0)
)*$BF$296/100</f>
        <v>0</v>
      </c>
      <c r="BG63" s="19"/>
      <c r="BH63" s="57" cm="1">
        <f t="array" aca="1" ref="BH63" ca="1">SUM(IF($C63&gt;0,IF(AND(INDIRECT(ADDRESS($C63,44))=0,INDIRECT(ADDRESS($C63,38))&lt;&gt;"UL"),INDIRECT(ADDRESS($C63,COLUMN()-12)),0),0), IF($D63&gt;0,IF(AND(INDIRECT(ADDRESS($D63,44))=0,INDIRECT(ADDRESS($D63,38))&lt;&gt;"UL"),INDIRECT(ADDRESS($D63,COLUMN()-12)),0),0), IF($E63&gt;0,IF(AND(INDIRECT(ADDRESS($E63,44))=0,INDIRECT(ADDRESS($E63,38))&lt;&gt;"UL"),INDIRECT(ADDRESS($E63,COLUMN()-12)),0),0), IF($F63&gt;0,IF(AND(INDIRECT(ADDRESS($F63,44))=0,INDIRECT(ADDRESS($F63,38))&lt;&gt;"UL"),INDIRECT(ADDRESS($F63,COLUMN()-12)),0),0), IF($G63&gt;0,IF(AND(INDIRECT(ADDRESS($G63,44))=0,INDIRECT(ADDRESS($G63,38))&lt;&gt;"UL"),INDIRECT(ADDRESS($G63,COLUMN()-12)),0),0), IF($H63&gt;0,IF(AND(INDIRECT(ADDRESS($H63,44))=0,INDIRECT(ADDRESS($H63,38))&lt;&gt;"UL"),INDIRECT(ADDRESS($H63,COLUMN()-12)),0),0), IF($I63&gt;0,IF(AND(INDIRECT(ADDRESS($I63,44))=0,INDIRECT(ADDRESS($I63,38))&lt;&gt;"UL"),INDIRECT(ADDRESS($I63,COLUMN()-12)),0),0), IF($J63&gt;0,IF(AND(INDIRECT(ADDRESS($J63,44))=0,INDIRECT(ADDRESS($J63,38))&lt;&gt;"UL"),INDIRECT(ADDRESS($J63,COLUMN()-12)),0),0), IF($K63&gt;0,IF(AND(INDIRECT(ADDRESS($K63,44))=0,INDIRECT(ADDRESS($K63,38))&lt;&gt;"UL"),INDIRECT(ADDRESS($K63,COLUMN()-12)),0),0), IF($L63&gt;0,IF(AND(INDIRECT(ADDRESS($L63,44))=0,INDIRECT(ADDRESS($L63,38))&lt;&gt;"UL"),INDIRECT(ADDRESS($L63,COLUMN()-12)),0),0), IF($M63&gt;0,IF(AND(INDIRECT(ADDRESS($M63,44))=0,INDIRECT(ADDRESS($M63,38))&lt;&gt;"UL"),INDIRECT(ADDRESS($M63,COLUMN()-12)),0),0))</f>
        <v>0</v>
      </c>
      <c r="BI63" s="57" cm="1">
        <f t="array" aca="1" ref="BI63" ca="1">SUM(IF($C63&gt;0,IF(AND(INDIRECT(ADDRESS($C63,44))=0,INDIRECT(ADDRESS($C63,38))&lt;&gt;"UL"),INDIRECT(ADDRESS($C63,COLUMN()-12)),0),0), IF($D63&gt;0,IF(AND(INDIRECT(ADDRESS($D63,44))=0,INDIRECT(ADDRESS($D63,38))&lt;&gt;"UL"),INDIRECT(ADDRESS($D63,COLUMN()-12)),0),0), IF($E63&gt;0,IF(AND(INDIRECT(ADDRESS($E63,44))=0,INDIRECT(ADDRESS($E63,38))&lt;&gt;"UL"),INDIRECT(ADDRESS($E63,COLUMN()-12)),0),0), IF($F63&gt;0,IF(AND(INDIRECT(ADDRESS($F63,44))=0,INDIRECT(ADDRESS($F63,38))&lt;&gt;"UL"),INDIRECT(ADDRESS($F63,COLUMN()-12)),0),0), IF($G63&gt;0,IF(AND(INDIRECT(ADDRESS($G63,44))=0,INDIRECT(ADDRESS($G63,38))&lt;&gt;"UL"),INDIRECT(ADDRESS($G63,COLUMN()-12)),0),0), IF($H63&gt;0,IF(AND(INDIRECT(ADDRESS($H63,44))=0,INDIRECT(ADDRESS($H63,38))&lt;&gt;"UL"),INDIRECT(ADDRESS($H63,COLUMN()-12)),0),0), IF($I63&gt;0,IF(AND(INDIRECT(ADDRESS($I63,44))=0,INDIRECT(ADDRESS($I63,38))&lt;&gt;"UL"),INDIRECT(ADDRESS($I63,COLUMN()-12)),0),0), IF($J63&gt;0,IF(AND(INDIRECT(ADDRESS($J63,44))=0,INDIRECT(ADDRESS($J63,38))&lt;&gt;"UL"),INDIRECT(ADDRESS($J63,COLUMN()-12)),0),0), IF($K63&gt;0,IF(AND(INDIRECT(ADDRESS($K63,44))=0,INDIRECT(ADDRESS($K63,38))&lt;&gt;"UL"),INDIRECT(ADDRESS($K63,COLUMN()-12)),0),0), IF($L63&gt;0,IF(AND(INDIRECT(ADDRESS($L63,44))=0,INDIRECT(ADDRESS($L63,38))&lt;&gt;"UL"),INDIRECT(ADDRESS($L63,COLUMN()-12)),0),0), IF($M63&gt;0,IF(AND(INDIRECT(ADDRESS($M63,44))=0,INDIRECT(ADDRESS($M63,38))&lt;&gt;"UL"),INDIRECT(ADDRESS($M63,COLUMN()-12)),0),0))</f>
        <v>0</v>
      </c>
      <c r="BJ63" s="57" cm="1">
        <f t="array" aca="1" ref="BJ63" ca="1">SUM(IF($C63&gt;0,IF(AND(INDIRECT(ADDRESS($C63,44))=0,INDIRECT(ADDRESS($C63,38))&lt;&gt;"UL"),INDIRECT(ADDRESS($C63,COLUMN()-12)),0),0), IF($D63&gt;0,IF(AND(INDIRECT(ADDRESS($D63,44))=0,INDIRECT(ADDRESS($D63,38))&lt;&gt;"UL"),INDIRECT(ADDRESS($D63,COLUMN()-12)),0),0), IF($E63&gt;0,IF(AND(INDIRECT(ADDRESS($E63,44))=0,INDIRECT(ADDRESS($E63,38))&lt;&gt;"UL"),INDIRECT(ADDRESS($E63,COLUMN()-12)),0),0), IF($F63&gt;0,IF(AND(INDIRECT(ADDRESS($F63,44))=0,INDIRECT(ADDRESS($F63,38))&lt;&gt;"UL"),INDIRECT(ADDRESS($F63,COLUMN()-12)),0),0), IF($G63&gt;0,IF(AND(INDIRECT(ADDRESS($G63,44))=0,INDIRECT(ADDRESS($G63,38))&lt;&gt;"UL"),INDIRECT(ADDRESS($G63,COLUMN()-12)),0),0), IF($H63&gt;0,IF(AND(INDIRECT(ADDRESS($H63,44))=0,INDIRECT(ADDRESS($H63,38))&lt;&gt;"UL"),INDIRECT(ADDRESS($H63,COLUMN()-12)),0),0), IF($I63&gt;0,IF(AND(INDIRECT(ADDRESS($I63,44))=0,INDIRECT(ADDRESS($I63,38))&lt;&gt;"UL"),INDIRECT(ADDRESS($I63,COLUMN()-12)),0),0), IF($J63&gt;0,IF(AND(INDIRECT(ADDRESS($J63,44))=0,INDIRECT(ADDRESS($J63,38))&lt;&gt;"UL"),INDIRECT(ADDRESS($J63,COLUMN()-12)),0),0), IF($K63&gt;0,IF(AND(INDIRECT(ADDRESS($K63,44))=0,INDIRECT(ADDRESS($K63,38))&lt;&gt;"UL"),INDIRECT(ADDRESS($K63,COLUMN()-12)),0),0), IF($L63&gt;0,IF(AND(INDIRECT(ADDRESS($L63,44))=0,INDIRECT(ADDRESS($L63,38))&lt;&gt;"UL"),INDIRECT(ADDRESS($L63,COLUMN()-12)),0),0), IF($M63&gt;0,IF(AND(INDIRECT(ADDRESS($M63,44))=0,INDIRECT(ADDRESS($M63,38))&lt;&gt;"UL"),INDIRECT(ADDRESS($M63,COLUMN()-12)),0),0))</f>
        <v>0</v>
      </c>
      <c r="BK63" s="57"/>
      <c r="BL63" s="57"/>
      <c r="BM63" s="57" cm="1">
        <f t="array" aca="1" ref="BM63" ca="1">SUM(IF($C63&gt;0,IF(AND(INDIRECT(ADDRESS($C63,44))=0,INDIRECT(ADDRESS($C63,38))&lt;&gt;"UL"),INDIRECT(ADDRESS($C63,COLUMN()-12)),0),0), IF($D63&gt;0,IF(AND(INDIRECT(ADDRESS($D63,44))=0,INDIRECT(ADDRESS($D63,38))&lt;&gt;"UL"),INDIRECT(ADDRESS($D63,COLUMN()-12)),0),0), IF($E63&gt;0,IF(AND(INDIRECT(ADDRESS($E63,44))=0,INDIRECT(ADDRESS($E63,38))&lt;&gt;"UL"),INDIRECT(ADDRESS($E63,COLUMN()-12)),0),0), IF($F63&gt;0,IF(AND(INDIRECT(ADDRESS($F63,44))=0,INDIRECT(ADDRESS($F63,38))&lt;&gt;"UL"),INDIRECT(ADDRESS($F63,COLUMN()-12)),0),0), IF($G63&gt;0,IF(AND(INDIRECT(ADDRESS($G63,44))=0,INDIRECT(ADDRESS($G63,38))&lt;&gt;"UL"),INDIRECT(ADDRESS($G63,COLUMN()-12)),0),0), IF($H63&gt;0,IF(AND(INDIRECT(ADDRESS($H63,44))=0,INDIRECT(ADDRESS($H63,38))&lt;&gt;"UL"),INDIRECT(ADDRESS($H63,COLUMN()-12)),0),0), IF($I63&gt;0,IF(AND(INDIRECT(ADDRESS($I63,44))=0,INDIRECT(ADDRESS($I63,38))&lt;&gt;"UL"),INDIRECT(ADDRESS($I63,COLUMN()-12)),0),0), IF($J63&gt;0,IF(AND(INDIRECT(ADDRESS($J63,44))=0,INDIRECT(ADDRESS($J63,38))&lt;&gt;"UL"),INDIRECT(ADDRESS($J63,COLUMN()-12)),0),0), IF($K63&gt;0,IF(AND(INDIRECT(ADDRESS($K63,44))=0,INDIRECT(ADDRESS($K63,38))&lt;&gt;"UL"),INDIRECT(ADDRESS($K63,COLUMN()-11)),0),0), IF($L63&gt;0,IF(AND(INDIRECT(ADDRESS($L63,44))=0,INDIRECT(ADDRESS($L63,38))&lt;&gt;"UL"),INDIRECT(ADDRESS($L63,COLUMN()-11)),0),0), IF($M63&gt;0,IF(AND(INDIRECT(ADDRESS($M63,44))=0,INDIRECT(ADDRESS($M63,38))&lt;&gt;"UL"),INDIRECT(ADDRESS($M63,COLUMN()-11)),0),0))</f>
        <v>0</v>
      </c>
      <c r="BN63" s="57" cm="1">
        <f t="array" aca="1" ref="BN63" ca="1">SUM(IF($C63&gt;0,IF(AND(INDIRECT(ADDRESS($C63,44))=0,INDIRECT(ADDRESS($C63,38))&lt;&gt;"UL"),INDIRECT(ADDRESS($C63,COLUMN()-12)),0),0), IF($D63&gt;0,IF(AND(INDIRECT(ADDRESS($D63,44))=0,INDIRECT(ADDRESS($D63,38))&lt;&gt;"UL"),INDIRECT(ADDRESS($D63,COLUMN()-12)),0),0), IF($E63&gt;0,IF(AND(INDIRECT(ADDRESS($E63,44))=0,INDIRECT(ADDRESS($E63,38))&lt;&gt;"UL"),INDIRECT(ADDRESS($E63,COLUMN()-12)),0),0), IF($F63&gt;0,IF(AND(INDIRECT(ADDRESS($F63,44))=0,INDIRECT(ADDRESS($F63,38))&lt;&gt;"UL"),INDIRECT(ADDRESS($F63,COLUMN()-12)),0),0), IF($G63&gt;0,IF(AND(INDIRECT(ADDRESS($G63,44))=0,INDIRECT(ADDRESS($G63,38))&lt;&gt;"UL"),INDIRECT(ADDRESS($G63,COLUMN()-12)),0),0), IF($H63&gt;0,IF(AND(INDIRECT(ADDRESS($H63,44))=0,INDIRECT(ADDRESS($H63,38))&lt;&gt;"UL"),INDIRECT(ADDRESS($H63,COLUMN()-12)),0),0), IF($I63&gt;0,IF(AND(INDIRECT(ADDRESS($I63,44))=0,INDIRECT(ADDRESS($I63,38))&lt;&gt;"UL"),INDIRECT(ADDRESS($I63,COLUMN()-12)),0),0), IF($J63&gt;0,IF(AND(INDIRECT(ADDRESS($J63,44))=0,INDIRECT(ADDRESS($J63,38))&lt;&gt;"UL"),INDIRECT(ADDRESS($J63,COLUMN()-12)),0),0), IF($K63&gt;0,IF(AND(INDIRECT(ADDRESS($K63,44))=0,INDIRECT(ADDRESS($K63,38))&lt;&gt;"UL"),INDIRECT(ADDRESS($K63,COLUMN()-11)),0),0), IF($L63&gt;0,IF(AND(INDIRECT(ADDRESS($L63,44))=0,INDIRECT(ADDRESS($L63,38))&lt;&gt;"UL"),INDIRECT(ADDRESS($L63,COLUMN()-11)),0),0), IF($M63&gt;0,IF(AND(INDIRECT(ADDRESS($M63,44))=0,INDIRECT(ADDRESS($M63,38))&lt;&gt;"UL"),INDIRECT(ADDRESS($M63,COLUMN()-11)),0),0))</f>
        <v>0</v>
      </c>
      <c r="BO63" s="57" cm="1">
        <f t="array" aca="1" ref="BO63" ca="1">SUM(IF($C63&gt;0,IF(AND(INDIRECT(ADDRESS($C63,44))=0,INDIRECT(ADDRESS($C63,38))&lt;&gt;"UL"),INDIRECT(ADDRESS($C63,COLUMN()-12)),0),0), IF($D63&gt;0,IF(AND(INDIRECT(ADDRESS($D63,44))=0,INDIRECT(ADDRESS($D63,38))&lt;&gt;"UL"),INDIRECT(ADDRESS($D63,COLUMN()-12)),0),0), IF($E63&gt;0,IF(AND(INDIRECT(ADDRESS($E63,44))=0,INDIRECT(ADDRESS($E63,38))&lt;&gt;"UL"),INDIRECT(ADDRESS($E63,COLUMN()-12)),0),0), IF($F63&gt;0,IF(AND(INDIRECT(ADDRESS($F63,44))=0,INDIRECT(ADDRESS($F63,38))&lt;&gt;"UL"),INDIRECT(ADDRESS($F63,COLUMN()-12)),0),0), IF($G63&gt;0,IF(AND(INDIRECT(ADDRESS($G63,44))=0,INDIRECT(ADDRESS($G63,38))&lt;&gt;"UL"),INDIRECT(ADDRESS($G63,COLUMN()-12)),0),0), IF($H63&gt;0,IF(AND(INDIRECT(ADDRESS($H63,44))=0,INDIRECT(ADDRESS($H63,38))&lt;&gt;"UL"),INDIRECT(ADDRESS($H63,COLUMN()-12)),0),0), IF($I63&gt;0,IF(AND(INDIRECT(ADDRESS($I63,44))=0,INDIRECT(ADDRESS($I63,38))&lt;&gt;"UL"),INDIRECT(ADDRESS($I63,COLUMN()-12)),0),0), IF($J63&gt;0,IF(AND(INDIRECT(ADDRESS($J63,44))=0,INDIRECT(ADDRESS($J63,38))&lt;&gt;"UL"),INDIRECT(ADDRESS($J63,COLUMN()-12)),0),0), IF($K63&gt;0,IF(AND(INDIRECT(ADDRESS($K63,44))=0,INDIRECT(ADDRESS($K63,38))&lt;&gt;"UL"),INDIRECT(ADDRESS($K63,COLUMN()-11)),0),0), IF($L63&gt;0,IF(AND(INDIRECT(ADDRESS($L63,44))=0,INDIRECT(ADDRESS($L63,38))&lt;&gt;"UL"),INDIRECT(ADDRESS($L63,COLUMN()-11)),0),0), IF($M63&gt;0,IF(AND(INDIRECT(ADDRESS($M63,44))=0,INDIRECT(ADDRESS($M63,38))&lt;&gt;"UL"),INDIRECT(ADDRESS($M63,COLUMN()-11)),0),0))</f>
        <v>0</v>
      </c>
      <c r="BP63" s="57" cm="1">
        <f t="array" aca="1" ref="BP63" ca="1">SUM(IF($C63&gt;0,IF(AND(INDIRECT(ADDRESS($C63,44))=0,INDIRECT(ADDRESS($C63,38))&lt;&gt;"UL"),INDIRECT(ADDRESS($C63,COLUMN()-12)),0),0), IF($D63&gt;0,IF(AND(INDIRECT(ADDRESS($D63,44))=0,INDIRECT(ADDRESS($D63,38))&lt;&gt;"UL"),INDIRECT(ADDRESS($D63,COLUMN()-12)),0),0), IF($E63&gt;0,IF(AND(INDIRECT(ADDRESS($E63,44))=0,INDIRECT(ADDRESS($E63,38))&lt;&gt;"UL"),INDIRECT(ADDRESS($E63,COLUMN()-12)),0),0), IF($F63&gt;0,IF(AND(INDIRECT(ADDRESS($F63,44))=0,INDIRECT(ADDRESS($F63,38))&lt;&gt;"UL"),INDIRECT(ADDRESS($F63,COLUMN()-12)),0),0), IF($G63&gt;0,IF(AND(INDIRECT(ADDRESS($G63,44))=0,INDIRECT(ADDRESS($G63,38))&lt;&gt;"UL"),INDIRECT(ADDRESS($G63,COLUMN()-12)),0),0), IF($H63&gt;0,IF(AND(INDIRECT(ADDRESS($H63,44))=0,INDIRECT(ADDRESS($H63,38))&lt;&gt;"UL"),INDIRECT(ADDRESS($H63,COLUMN()-12)),0),0), IF($I63&gt;0,IF(AND(INDIRECT(ADDRESS($I63,44))=0,INDIRECT(ADDRESS($I63,38))&lt;&gt;"UL"),INDIRECT(ADDRESS($I63,COLUMN()-12)),0),0), IF($J63&gt;0,IF(AND(INDIRECT(ADDRESS($J63,44))=0,INDIRECT(ADDRESS($J63,38))&lt;&gt;"UL"),INDIRECT(ADDRESS($J63,COLUMN()-12)),0),0), IF($K63&gt;0,IF(AND(INDIRECT(ADDRESS($K63,44))=0,INDIRECT(ADDRESS($K63,38))&lt;&gt;"UL"),INDIRECT(ADDRESS($K63,COLUMN()-11)),0),0), IF($L63&gt;0,IF(AND(INDIRECT(ADDRESS($L63,44))=0,INDIRECT(ADDRESS($L63,38))&lt;&gt;"UL"),INDIRECT(ADDRESS($L63,COLUMN()-11)),0),0), IF($M63&gt;0,IF(AND(INDIRECT(ADDRESS($M63,44))=0,INDIRECT(ADDRESS($M63,38))&lt;&gt;"UL"),INDIRECT(ADDRESS($M63,COLUMN()-11)),0),0))</f>
        <v>0</v>
      </c>
      <c r="BQ63" s="57"/>
      <c r="BR63" s="161">
        <f t="shared" ca="1" si="43"/>
        <v>74.512098959827156</v>
      </c>
      <c r="BS63" s="56"/>
      <c r="BT63" s="56">
        <f t="shared" ca="1" si="44"/>
        <v>4.1766059801194029</v>
      </c>
      <c r="BU63" s="64">
        <f t="shared" ca="1" si="45"/>
        <v>0.11933159943198295</v>
      </c>
      <c r="BV63" s="57" t="s">
        <v>34</v>
      </c>
      <c r="BW63" s="57" cm="1">
        <f t="array" aca="1" ref="BW63" ca="1">SUM(IF($C63&gt;0,IF(AND(INDIRECT(ADDRESS($C63,44))=0,INDIRECT(ADDRESS($C63,38))="UL",ISERROR(SEARCH("Rear",INDIRECT(ADDRESS($C63,33)))),ISERROR(SEARCH("Side",INDIRECT(ADDRESS($C63,33))))),INDIRECT(ADDRESS($C63,COLUMN())),0),0),IF($D63&gt;0,IF(AND(INDIRECT(ADDRESS($D63,44))=0,INDIRECT(ADDRESS($D63,38))="UL",ISERROR(SEARCH("Rear",INDIRECT(ADDRESS($D63,33)))),ISERROR(SEARCH("Side",INDIRECT(ADDRESS($D63,33))))),INDIRECT(ADDRESS($D63,COLUMN())),0),0),IF($E63&gt;0,IF(AND(INDIRECT(ADDRESS($E63,44))=0,INDIRECT(ADDRESS($E63,38))="UL",ISERROR(SEARCH("Rear",INDIRECT(ADDRESS($E63,33)))),ISERROR(SEARCH("Side",INDIRECT(ADDRESS($E63,33))))),INDIRECT(ADDRESS($E63,COLUMN())),0),0),IF($F63&gt;0,IF(AND(INDIRECT(ADDRESS($F63,44))=0,INDIRECT(ADDRESS($F63,38))="UL",ISERROR(SEARCH("Rear",INDIRECT(ADDRESS($F63,33)))),ISERROR(SEARCH("Side",INDIRECT(ADDRESS($F63,33))))),INDIRECT(ADDRESS($F63,COLUMN())),0),0),IF($G63&gt;0,IF(AND(INDIRECT(ADDRESS($G63,44))=0,INDIRECT(ADDRESS($G63,38))="UL",ISERROR(SEARCH("Rear",INDIRECT(ADDRESS($G63,33)))),ISERROR(SEARCH("Side",INDIRECT(ADDRESS($G63,33))))),INDIRECT(ADDRESS($G63,COLUMN())),0),0),IF($H63&gt;0,IF(AND(INDIRECT(ADDRESS($H63,44))=0,INDIRECT(ADDRESS($H63,38))="UL",ISERROR(SEARCH("Rear",INDIRECT(ADDRESS($H63,33)))),ISERROR(SEARCH("Side",INDIRECT(ADDRESS($H63,33))))),INDIRECT(ADDRESS($H63,COLUMN())),0),0),IF($I63&gt;0,IF(AND(INDIRECT(ADDRESS($I63,44))=0,INDIRECT(ADDRESS($I63,38))="UL",ISERROR(SEARCH("Rear",INDIRECT(ADDRESS($I63,33)))),ISERROR(SEARCH("Side",INDIRECT(ADDRESS($I63,33))))),INDIRECT(ADDRESS($I63,COLUMN())),0),0),IF($J63&gt;0,IF(AND(INDIRECT(ADDRESS($J63,44))=0,INDIRECT(ADDRESS($J63,38))="UL",ISERROR(SEARCH("Rear",INDIRECT(ADDRESS($J63,33)))),ISERROR(SEARCH("Side",INDIRECT(ADDRESS($J63,33))))),INDIRECT(ADDRESS($J63,COLUMN())),0),0),IF($K63&gt;0,IF(AND(INDIRECT(ADDRESS($K63,44))=0,INDIRECT(ADDRESS($K63,38))="UL",ISERROR(SEARCH("Rear",INDIRECT(ADDRESS($K63,33)))),ISERROR(SEARCH("Side",INDIRECT(ADDRESS($K63,33))))),INDIRECT(ADDRESS($K63,COLUMN())),0),0),IF($L63&gt;0,IF(AND(INDIRECT(ADDRESS($L63,44))=0,INDIRECT(ADDRESS($L63,38))="UL",ISERROR(SEARCH("Rear",INDIRECT(ADDRESS($L63,33)))),ISERROR(SEARCH("Side",INDIRECT(ADDRESS($L63,33))))),INDIRECT(ADDRESS($L63,COLUMN())),0),0),IF($M63&gt;0,IF(AND(INDIRECT(ADDRESS($M63,44))=0,INDIRECT(ADDRESS($M63,38))="UL",ISERROR(SEARCH("Rear",INDIRECT(ADDRESS($M63,33)))),ISERROR(SEARCH("Side",INDIRECT(ADDRESS($M63,33))))),INDIRECT(ADDRESS($M63,COLUMN())),0),0))</f>
        <v>0.88888888888888884</v>
      </c>
      <c r="BX63" s="57">
        <f t="shared" ca="1" si="46"/>
        <v>0.88888888888888884</v>
      </c>
      <c r="BY63" s="57" cm="1">
        <f t="array" aca="1" ref="BY63" ca="1">SUM(IF($C63&gt;0,IF(AND(INDIRECT(ADDRESS($C63,44))=0,INDIRECT(ADDRESS($C63,38))="UL"),INDIRECT(ADDRESS($C63,COLUMN())),0),0),IF($D63&gt;0,IF(AND(INDIRECT(ADDRESS($D63,44))=0,INDIRECT(ADDRESS($D63,38))="UL"),INDIRECT(ADDRESS($D63,COLUMN())),0),0),IF($E63&gt;0,IF(AND(INDIRECT(ADDRESS($E63,44))=0,INDIRECT(ADDRESS($E63,38))="UL"),INDIRECT(ADDRESS($E63,COLUMN())),0),0),IF($F63&gt;0,IF(AND(INDIRECT(ADDRESS($F63,44))=0,INDIRECT(ADDRESS($F63,38))="UL"),INDIRECT(ADDRESS($F63,COLUMN())),0),0),IF($G63&gt;0,IF(AND(INDIRECT(ADDRESS($G63,44))=0,INDIRECT(ADDRESS($G63,38))="UL"),INDIRECT(ADDRESS($G63,COLUMN())),0),0),IF($H63&gt;0,IF(AND(INDIRECT(ADDRESS($H63,44))=0,INDIRECT(ADDRESS($H63,38))="UL"),INDIRECT(ADDRESS($H63,COLUMN())),0),0),IF($I63&gt;0,IF(AND(INDIRECT(ADDRESS($I63,44))=0,INDIRECT(ADDRESS($I63,38))="UL"),INDIRECT(ADDRESS($I63,COLUMN())),0),0),IF($J63&gt;0,IF(AND(INDIRECT(ADDRESS($J63,44))=0,INDIRECT(ADDRESS($J63,38))="UL"),INDIRECT(ADDRESS($J63,COLUMN())),0),0),IF($K63&gt;0,IF(AND(INDIRECT(ADDRESS($K63,44))=0,INDIRECT(ADDRESS($K63,38))="UL"),INDIRECT(ADDRESS($K63,COLUMN())),0),0),IF($L63&gt;0,IF(AND(INDIRECT(ADDRESS($L63,44))=0,INDIRECT(ADDRESS($L63,38))="UL"),INDIRECT(ADDRESS($L63,COLUMN())),0),0),IF($M63&gt;0,IF(AND(INDIRECT(ADDRESS($M63,44))=0,INDIRECT(ADDRESS($M63,38))="UL"),INDIRECT(ADDRESS($M63,COLUMN())),0),0))</f>
        <v>0.29629629629629628</v>
      </c>
      <c r="BZ63" s="57" cm="1">
        <f t="array" aca="1" ref="BZ63" ca="1">SUM(IF($C63&gt;0,IF(AND(INDIRECT(ADDRESS($C63,44))=0,INDIRECT(ADDRESS($C63,38))="UL"),INDIRECT(ADDRESS($C63,COLUMN())),0),0),IF($D63&gt;0,IF(AND(INDIRECT(ADDRESS($D63,44))=0,INDIRECT(ADDRESS($D63,38))="UL"),INDIRECT(ADDRESS($D63,COLUMN())),0),0),IF($E63&gt;0,IF(AND(INDIRECT(ADDRESS($E63,44))=0,INDIRECT(ADDRESS($E63,38))="UL"),INDIRECT(ADDRESS($E63,COLUMN())),0),0),IF($F63&gt;0,IF(AND(INDIRECT(ADDRESS($F63,44))=0,INDIRECT(ADDRESS($F63,38))="UL"),INDIRECT(ADDRESS($F63,COLUMN())),0),0),IF($G63&gt;0,IF(AND(INDIRECT(ADDRESS($G63,44))=0,INDIRECT(ADDRESS($G63,38))="UL"),INDIRECT(ADDRESS($G63,COLUMN())),0),0),IF($H63&gt;0,IF(AND(INDIRECT(ADDRESS($H63,44))=0,INDIRECT(ADDRESS($H63,38))="UL"),INDIRECT(ADDRESS($H63,COLUMN())),0),0),IF($I63&gt;0,IF(AND(INDIRECT(ADDRESS($I63,44))=0,INDIRECT(ADDRESS($I63,38))="UL"),INDIRECT(ADDRESS($I63,COLUMN())),0),0),IF($J63&gt;0,IF(AND(INDIRECT(ADDRESS($J63,44))=0,INDIRECT(ADDRESS($J63,38))="UL"),INDIRECT(ADDRESS($J63,COLUMN())),0),0),IF($K63&gt;0,IF(AND(INDIRECT(ADDRESS($K63,44))=0,INDIRECT(ADDRESS($K63,38))="UL"),INDIRECT(ADDRESS($K63,COLUMN())),0),0),IF($L63&gt;0,IF(AND(INDIRECT(ADDRESS($L63,44))=0,INDIRECT(ADDRESS($L63,38))="UL"),INDIRECT(ADDRESS($L63,COLUMN())),0),0),IF($M63&gt;0,IF(AND(INDIRECT(ADDRESS($M63,44))=0,INDIRECT(ADDRESS($M63,38))="UL"),INDIRECT(ADDRESS($M63,COLUMN())),0),0))</f>
        <v>0.20370370370370369</v>
      </c>
      <c r="CA63" s="57">
        <f t="shared" ca="1" si="47"/>
        <v>0.20370370370370369</v>
      </c>
      <c r="CB63" s="57"/>
      <c r="CC63" s="57">
        <f t="shared" si="48"/>
        <v>0</v>
      </c>
      <c r="CD63" s="57" cm="1">
        <f t="array" aca="1" ref="CD63" ca="1">SUM(IF($C63&gt;0,IF(AND(INDIRECT(ADDRESS($C63,44))=0,INDIRECT(ADDRESS($C63,38))&lt;&gt;"UL"),INDIRECT(ADDRESS($C63,COLUMN())),0),0),IF($D63&gt;0,IF(AND(INDIRECT(ADDRESS($D63,44))=0,INDIRECT(ADDRESS($D63,38))&lt;&gt;"UL"),INDIRECT(ADDRESS($D63,COLUMN())),0),0),IF($E63&gt;0,IF(AND(INDIRECT(ADDRESS($E63,44))=0,INDIRECT(ADDRESS($E63,38))&lt;&gt;"UL"),INDIRECT(ADDRESS($E63,COLUMN())),0),0),IF($F63&gt;0,IF(AND(INDIRECT(ADDRESS($F63,44))=0,INDIRECT(ADDRESS($F63,38))&lt;&gt;"UL"),INDIRECT(ADDRESS($F63,COLUMN())),0),0),IF($G63&gt;0,IF(AND(INDIRECT(ADDRESS($G63,44))=0,INDIRECT(ADDRESS($G63,38))&lt;&gt;"UL"),INDIRECT(ADDRESS($G63,COLUMN())),0),0),IF($H63&gt;0,IF(AND(INDIRECT(ADDRESS($H63,44))=0,INDIRECT(ADDRESS($H63,38))&lt;&gt;"UL"),INDIRECT(ADDRESS($H63,COLUMN())),0),0),IF($I63&gt;0,IF(AND(INDIRECT(ADDRESS($I63,44))=0,INDIRECT(ADDRESS($I63,38))&lt;&gt;"UL"),INDIRECT(ADDRESS($I63,COLUMN())),0),0),IF($J63&gt;0,IF(AND(INDIRECT(ADDRESS($J63,44))=0,INDIRECT(ADDRESS($J63,38))&lt;&gt;"UL"),INDIRECT(ADDRESS($J63,COLUMN())),0),0),IF($K63&gt;0,IF(AND(INDIRECT(ADDRESS($K63,44))=0,INDIRECT(ADDRESS($K63,38))&lt;&gt;"UL"),INDIRECT(ADDRESS($K63,COLUMN())),0),0),IF($L63&gt;0,IF(AND(INDIRECT(ADDRESS($L63,44))=0,INDIRECT(ADDRESS($L63,38))&lt;&gt;"UL"),INDIRECT(ADDRESS($L63,COLUMN())),0),0),IF($M63&gt;0,IF(AND(INDIRECT(ADDRESS($M63,44))=0,INDIRECT(ADDRESS($M63,38))&lt;&gt;"UL"),INDIRECT(ADDRESS($M63,COLUMN())),0),0))</f>
        <v>0</v>
      </c>
      <c r="CE63" s="57" cm="1">
        <f t="array" aca="1" ref="CE63" ca="1">SUM(IF($C63&gt;0,IF(AND(INDIRECT(ADDRESS($C63,44))=0,INDIRECT(ADDRESS($C63,38))&lt;&gt;"UL"),INDIRECT(ADDRESS($C63,COLUMN())),0),0),IF($D63&gt;0,IF(AND(INDIRECT(ADDRESS($D63,44))=0,INDIRECT(ADDRESS($D63,38))&lt;&gt;"UL"),INDIRECT(ADDRESS($D63,COLUMN())),0),0),IF($E63&gt;0,IF(AND(INDIRECT(ADDRESS($E63,44))=0,INDIRECT(ADDRESS($E63,38))&lt;&gt;"UL"),INDIRECT(ADDRESS($E63,COLUMN())),0),0),IF($F63&gt;0,IF(AND(INDIRECT(ADDRESS($F63,44))=0,INDIRECT(ADDRESS($F63,38))&lt;&gt;"UL"),INDIRECT(ADDRESS($F63,COLUMN())),0),0),IF($G63&gt;0,IF(AND(INDIRECT(ADDRESS($G63,44))=0,INDIRECT(ADDRESS($G63,38))&lt;&gt;"UL"),INDIRECT(ADDRESS($G63,COLUMN())),0),0),IF($H63&gt;0,IF(AND(INDIRECT(ADDRESS($H63,44))=0,INDIRECT(ADDRESS($H63,38))&lt;&gt;"UL"),INDIRECT(ADDRESS($H63,COLUMN())),0),0),IF($I63&gt;0,IF(AND(INDIRECT(ADDRESS($I63,44))=0,INDIRECT(ADDRESS($I63,38))&lt;&gt;"UL"),INDIRECT(ADDRESS($I63,COLUMN())),0),0),IF($J63&gt;0,IF(AND(INDIRECT(ADDRESS($J63,44))=0,INDIRECT(ADDRESS($J63,38))&lt;&gt;"UL"),INDIRECT(ADDRESS($J63,COLUMN())),0),0),IF($K63&gt;0,IF(AND(INDIRECT(ADDRESS($K63,44))=0,INDIRECT(ADDRESS($K63,38))&lt;&gt;"UL"),INDIRECT(ADDRESS($K63,COLUMN())),0),0),IF($L63&gt;0,IF(AND(INDIRECT(ADDRESS($L63,44))=0,INDIRECT(ADDRESS($L63,38))&lt;&gt;"UL"),INDIRECT(ADDRESS($L63,COLUMN())),0),0),IF($M63&gt;0,IF(AND(INDIRECT(ADDRESS($M63,44))=0,INDIRECT(ADDRESS($M63,38))&lt;&gt;"UL"),INDIRECT(ADDRESS($M63,COLUMN())),0),0))</f>
        <v>0</v>
      </c>
      <c r="CF63" s="57">
        <f t="shared" ca="1" si="49"/>
        <v>0</v>
      </c>
      <c r="CG63" s="57">
        <f t="shared" ca="1" si="50"/>
        <v>2.5361767003357585</v>
      </c>
      <c r="CH63" s="57">
        <f t="shared" ca="1" si="51"/>
        <v>7.2462191438164528E-2</v>
      </c>
      <c r="CI63" s="19">
        <f t="shared" ca="1" si="52"/>
        <v>18.271005963300532</v>
      </c>
      <c r="CJ63" s="19"/>
      <c r="CK63" s="57" cm="1">
        <f t="array" aca="1" ref="CK63" ca="1">IF(AU63="S", SUM(IF($C63&gt;0,IF(INDIRECT(ADDRESS($C63,43))&lt;&gt;1,INDIRECT(ADDRESS($C63,48)),0),0), IF($D63&gt;0,IF(INDIRECT(ADDRESS($D63,43))&lt;&gt;1,INDIRECT(ADDRESS($D63,48)),0),0), IF($E63&gt;0,IF(INDIRECT(ADDRESS($E63,43))&lt;&gt;1,INDIRECT(ADDRESS($E63,48)),0),0), IF($F63&gt;0,IF(INDIRECT(ADDRESS($F63,43))&lt;&gt;1,INDIRECT(ADDRESS($F63,48)),0),0), IF($G63&gt;0,IF(INDIRECT(ADDRESS($G63,43))&lt;&gt;1,INDIRECT(ADDRESS($G63,48)),0),0), IF($H63&gt;0,IF(INDIRECT(ADDRESS($H63,43))&lt;&gt;1,INDIRECT(ADDRESS($H63,48)),0),0), IF($I63&gt;0,IF(INDIRECT(ADDRESS($I63,43))&lt;&gt;1,INDIRECT(ADDRESS($I63,48)),0),0), IF($J63&gt;0,IF(INDIRECT(ADDRESS($J63,43))&lt;&gt;1,INDIRECT(ADDRESS($J63,48)),0),0), IF($K63&gt;0,IF(INDIRECT(ADDRESS($K63,43))&lt;&gt;1,INDIRECT(ADDRESS($K63,48)),0),0), IF($L63&gt;0,IF(INDIRECT(ADDRESS($L63,43))&lt;&gt;1,INDIRECT(ADDRESS($L63,48)),0),0), IF($M63&gt;0,IF(INDIRECT(ADDRESS($M63,43))&lt;&gt;1,INDIRECT(ADDRESS($M63,48)),0),0)), IF(AU63="L",SUM(IF($C63&gt;0,IF(INDIRECT(ADDRESS($C63,43))&lt;&gt;1,INDIRECT(ADDRESS($C63,50)),0),0), IF($D63&gt;0,IF(INDIRECT(ADDRESS($D63,43))&lt;&gt;1,INDIRECT(ADDRESS($D63,50)),0),0), IF($E63&gt;0,IF(INDIRECT(ADDRESS($E63,43))&lt;&gt;1,INDIRECT(ADDRESS($E63,50)),0),0), IF($F63&gt;0,IF(INDIRECT(ADDRESS($F63,43))&lt;&gt;1,INDIRECT(ADDRESS($F63,50)),0),0), IF($G63&gt;0,IF(INDIRECT(ADDRESS($G63,43))&lt;&gt;1,INDIRECT(ADDRESS($G63,50)),0),0), IF($G63&gt;0,IF(INDIRECT(ADDRESS($G63,43))&lt;&gt;1,INDIRECT(ADDRESS($G63,50)),0),0), IF($H63&gt;0,IF(INDIRECT(ADDRESS($H63,43))&lt;&gt;1,INDIRECT(ADDRESS($H63,50)),0),0), IF($I63&gt;0,IF(INDIRECT(ADDRESS($I63,43))&lt;&gt;1,INDIRECT(ADDRESS($I63,50)),0),0), IF($J63&gt;0,IF(INDIRECT(ADDRESS($J63,43))&lt;&gt;1,INDIRECT(ADDRESS($J63,50)),0),0), IF($K63&gt;0,IF(INDIRECT(ADDRESS($K63,43))&lt;&gt;1,INDIRECT(ADDRESS($K63,50)),0),0), IF($L63&gt;0,IF(INDIRECT(ADDRESS($L63,43))&lt;&gt;1,INDIRECT(ADDRESS($L63,50)),0),0), IF($M63&gt;0,IF(INDIRECT(ADDRESS($M63,43))&lt;&gt;1,INDIRECT(ADDRESS($M63,50)),0),0)), SUM(IF($C63&gt;0,IF(INDIRECT(ADDRESS($C63,43))&lt;&gt;1,INDIRECT(ADDRESS($C63,49)),0),0), IF($D63&gt;0,IF(INDIRECT(ADDRESS($D63,43))&lt;&gt;1,INDIRECT(ADDRESS($D63,49)),0),0), IF($E63&gt;0,IF(INDIRECT(ADDRESS($E63,43))&lt;&gt;1,INDIRECT(ADDRESS($E63,49)),0),0), IF($F63&gt;0,IF(INDIRECT(ADDRESS($F63,43))&lt;&gt;1,INDIRECT(ADDRESS($F63,49)),0),0), IF($G63&gt;0,IF(INDIRECT(ADDRESS($G63,43))&lt;&gt;1,INDIRECT(ADDRESS($G63,49)),0),0), IF($G63&gt;0,IF(INDIRECT(ADDRESS($G63,43))&lt;&gt;1,INDIRECT(ADDRESS($G63,49)),0),0), IF($H63&gt;0,IF(INDIRECT(ADDRESS($H63,43))&lt;&gt;1,INDIRECT(ADDRESS($H63,49)),0),0), IF($I63&gt;0,IF(INDIRECT(ADDRESS($I63,43))&lt;&gt;1,INDIRECT(ADDRESS($I63,49)),0),0), IF($J63&gt;0,IF(INDIRECT(ADDRESS($J63,43))&lt;&gt;1,INDIRECT(ADDRESS($J63,49)),0),0), IF($K63&gt;0,IF(INDIRECT(ADDRESS($K63,43))&lt;&gt;1,INDIRECT(ADDRESS($K63,49)),0),0), IF($L63&gt;0,IF(INDIRECT(ADDRESS($L63,43))&lt;&gt;1,INDIRECT(ADDRESS($L63,49)),0),0), IF($M63&gt;0,IF(INDIRECT(ADDRESS($M63,43))&lt;&gt;1,INDIRECT(ADDRESS($M63,49)),0),0))))</f>
        <v>1</v>
      </c>
      <c r="CL63" s="57" cm="1">
        <f t="array" aca="1" ref="CL63" ca="1">SUM(IF($C63&gt;0,IF(INDIRECT(ADDRESS($C63,44))=1,INDIRECT(ADDRESS($C63,90)),0),0), IF($D63&gt;0,IF(INDIRECT(ADDRESS($D63,44))=1,INDIRECT(ADDRESS($D63,90)),0),0), IF($E63&gt;0,IF(INDIRECT(ADDRESS($E63,44))=1,INDIRECT(ADDRESS($E63,90)),0),0), IF($F63&gt;0,IF(INDIRECT(ADDRESS($F63,44))=1,INDIRECT(ADDRESS($F63,90)),0),0), IF($G63&gt;0,IF(INDIRECT(ADDRESS($G63,44))=1,INDIRECT(ADDRESS($G63,90)),0),0), IF($H63&gt;0,IF(INDIRECT(ADDRESS($H63,44))=1,INDIRECT(ADDRESS($H63,90)),0),0), IF($I63&gt;0,IF(INDIRECT(ADDRESS($I63,44))=1,INDIRECT(ADDRESS($I63,90)),0),0), IF($J63&gt;0,IF(INDIRECT(ADDRESS($J63,44))=1,INDIRECT(ADDRESS($J63,90)),0),0), IF($K63&gt;0,IF(INDIRECT(ADDRESS($K63,44))=1,INDIRECT(ADDRESS($K63,90)),0),0), IF($L63&gt;0,IF(INDIRECT(ADDRESS($L63,44))=1,INDIRECT(ADDRESS($L63,90)),0),0), IF($M63&gt;0,IF(INDIRECT(ADDRESS($M63,44))=1,INDIRECT(ADDRESS($M63,90)),0),0))</f>
        <v>0</v>
      </c>
      <c r="CM63" s="56">
        <f t="shared" ca="1" si="53"/>
        <v>0.8784996562383337</v>
      </c>
      <c r="CN63" s="59"/>
    </row>
    <row r="64" spans="1:92" x14ac:dyDescent="0.25">
      <c r="A64" s="52" t="s">
        <v>141</v>
      </c>
      <c r="B64" s="67">
        <v>9</v>
      </c>
      <c r="C64" s="67">
        <v>23</v>
      </c>
      <c r="D64" s="67">
        <v>20</v>
      </c>
      <c r="E64" s="67"/>
      <c r="F64" s="67"/>
      <c r="G64" s="67"/>
      <c r="H64" s="67"/>
      <c r="I64" s="67"/>
      <c r="J64" s="67"/>
      <c r="K64" s="67"/>
      <c r="L64" s="67"/>
      <c r="M64" s="67"/>
      <c r="N64" s="67">
        <f t="shared" ca="1" si="36"/>
        <v>26</v>
      </c>
      <c r="O64" s="67" t="str" cm="1">
        <f t="array" aca="1" ref="O64" ca="1">INDIRECT(ADDRESS($B64,COLUMN()))</f>
        <v>Bomber</v>
      </c>
      <c r="P64" s="67" cm="1">
        <f t="array" aca="1" ref="P64" ca="1">INDIRECT(ADDRESS($B64,COLUMN()))</f>
        <v>5</v>
      </c>
      <c r="Q64" s="67" cm="1">
        <f t="array" aca="1" ref="Q64" ca="1">INDIRECT(ADDRESS($B64,COLUMN()))</f>
        <v>2</v>
      </c>
      <c r="R64" s="67" t="str" cm="1">
        <f t="array" aca="1" ref="R64" ca="1">INDIRECT(ADDRESS($B64,COLUMN()))</f>
        <v>-</v>
      </c>
      <c r="S64" s="67" cm="1">
        <f t="array" aca="1" ref="S64" ca="1">INDIRECT(ADDRESS($B64,COLUMN()))</f>
        <v>2</v>
      </c>
      <c r="T64" s="67" t="str" cm="1">
        <f t="array" aca="1" ref="T64" ca="1">INDIRECT(ADDRESS($B64,COLUMN()))</f>
        <v>1-4</v>
      </c>
      <c r="U64" s="67" cm="1">
        <f t="array" aca="1" ref="U64" ca="1">INDIRECT(ADDRESS($B64,COLUMN()))</f>
        <v>4</v>
      </c>
      <c r="V64" s="67" cm="1">
        <f t="array" aca="1" ref="V64" ca="1">INDIRECT(ADDRESS($B64,COLUMN()))</f>
        <v>0</v>
      </c>
      <c r="W64" s="67" cm="1">
        <f t="array" aca="1" ref="W64" ca="1">INDIRECT(ADDRESS($B64,COLUMN()))</f>
        <v>4</v>
      </c>
      <c r="X64" s="67" cm="1">
        <f t="array" aca="1" ref="X64" ca="1">INDIRECT(ADDRESS($B64,COLUMN()))</f>
        <v>5</v>
      </c>
      <c r="Y64" s="67" cm="1">
        <f t="array" aca="1" ref="Y64" ca="1">INDIRECT(ADDRESS($B64,COLUMN()))</f>
        <v>1</v>
      </c>
      <c r="Z64" s="67" cm="1">
        <f t="array" aca="1" ref="Z64" ca="1">INDIRECT(ADDRESS($B64,COLUMN()))</f>
        <v>5</v>
      </c>
      <c r="AA64" s="67" t="str" cm="1">
        <f t="array" aca="1" ref="AA64" ca="1">INDIRECT(ADDRESS($B64,COLUMN()))</f>
        <v>Rocket Boosters</v>
      </c>
      <c r="AB64" s="56">
        <f t="shared" ca="1" si="37"/>
        <v>0.71563189871974031</v>
      </c>
      <c r="AC64" s="56">
        <f t="shared" ca="1" si="38"/>
        <v>0.87530632613789949</v>
      </c>
      <c r="AD64" s="56">
        <f t="shared" ca="1" si="39"/>
        <v>3.8056796788604323</v>
      </c>
      <c r="AF64" s="52"/>
      <c r="AG64" s="52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65"/>
      <c r="AU64" s="54" t="s">
        <v>113</v>
      </c>
      <c r="AV64" s="57" cm="1">
        <f t="array" aca="1" ref="AV64" ca="1">SUM(IF($C64&gt;0,IF(AND(INDIRECT(ADDRESS($C64,44))=0,INDIRECT(ADDRESS($C64,38))="UL",ISERROR(SEARCH("Rear",INDIRECT(ADDRESS($C64,33)))),ISERROR(SEARCH("Side",INDIRECT(ADDRESS($C64,33))))),INDIRECT(ADDRESS($C64,COLUMN())),0),0),IF($D64&gt;0,IF(AND(INDIRECT(ADDRESS($D64,44))=0,INDIRECT(ADDRESS($D64,38))="UL",ISERROR(SEARCH("Rear",INDIRECT(ADDRESS($D64,33)))),ISERROR(SEARCH("Side",INDIRECT(ADDRESS($D64,33))))),INDIRECT(ADDRESS($D64,COLUMN())),0),0),IF($E64&gt;0,IF(AND(INDIRECT(ADDRESS($E64,44))=0,INDIRECT(ADDRESS($E64,38))="UL",ISERROR(SEARCH("Rear",INDIRECT(ADDRESS($E64,33)))),ISERROR(SEARCH("Side",INDIRECT(ADDRESS($E64,33))))),INDIRECT(ADDRESS($E64,COLUMN())),0),0),IF($F64&gt;0,IF(AND(INDIRECT(ADDRESS($F64,44))=0,INDIRECT(ADDRESS($F64,38))="UL",ISERROR(SEARCH("Rear",INDIRECT(ADDRESS($F64,33)))),ISERROR(SEARCH("Side",INDIRECT(ADDRESS($F64,33))))),INDIRECT(ADDRESS($F64,COLUMN())),0),0),IF($G64&gt;0,IF(AND(INDIRECT(ADDRESS($G64,44))=0,INDIRECT(ADDRESS($G64,38))="UL",ISERROR(SEARCH("Rear",INDIRECT(ADDRESS($G64,33)))),ISERROR(SEARCH("Side",INDIRECT(ADDRESS($G64,33))))),INDIRECT(ADDRESS($G64,COLUMN())),0),0),IF($H64&gt;0,IF(AND(INDIRECT(ADDRESS($H64,44))=0,INDIRECT(ADDRESS($H64,38))="UL",ISERROR(SEARCH("Rear",INDIRECT(ADDRESS($H64,33)))),ISERROR(SEARCH("Side",INDIRECT(ADDRESS($H64,33))))),INDIRECT(ADDRESS($H64,COLUMN())),0),0),IF($I64&gt;0,IF(AND(INDIRECT(ADDRESS($I64,44))=0,INDIRECT(ADDRESS($I64,38))="UL",ISERROR(SEARCH("Rear",INDIRECT(ADDRESS($I64,33)))),ISERROR(SEARCH("Side",INDIRECT(ADDRESS($I64,33))))),INDIRECT(ADDRESS($I64,COLUMN())),0),0),IF($J64&gt;0,IF(AND(INDIRECT(ADDRESS($J64,44))=0,INDIRECT(ADDRESS($J64,38))="UL",ISERROR(SEARCH("Rear",INDIRECT(ADDRESS($J64,33)))),ISERROR(SEARCH("Side",INDIRECT(ADDRESS($J64,33))))),INDIRECT(ADDRESS($J64,COLUMN())),0),0),IF($K64&gt;0,IF(AND(INDIRECT(ADDRESS($K64,44))=0,INDIRECT(ADDRESS($K64,38))="UL",ISERROR(SEARCH("Rear",INDIRECT(ADDRESS($K64,33)))),ISERROR(SEARCH("Side",INDIRECT(ADDRESS($K64,33))))),INDIRECT(ADDRESS($K64,COLUMN())),0),0),IF($L64&gt;0,IF(AND(INDIRECT(ADDRESS($L64,44))=0,INDIRECT(ADDRESS($L64,38))="UL",ISERROR(SEARCH("Rear",INDIRECT(ADDRESS($L64,33)))),ISERROR(SEARCH("Side",INDIRECT(ADDRESS($L64,33))))),INDIRECT(ADDRESS($L64,COLUMN())),0),0),IF($M64&gt;0,IF(AND(INDIRECT(ADDRESS($M64,44))=0,INDIRECT(ADDRESS($M64,38))="UL",ISERROR(SEARCH("Rear",INDIRECT(ADDRESS($M64,33)))),ISERROR(SEARCH("Side",INDIRECT(ADDRESS($M64,33))))),INDIRECT(ADDRESS($M64,COLUMN())),0),0))</f>
        <v>0.61111111111111105</v>
      </c>
      <c r="AW64" s="57" cm="1">
        <f t="array" aca="1" ref="AW64" ca="1">SUM(IF($C64&gt;0,IF(AND(INDIRECT(ADDRESS($C64,44))=0,INDIRECT(ADDRESS($C64,38))="UL",ISERROR(SEARCH("Rear",INDIRECT(ADDRESS($C64,33)))),ISERROR(SEARCH("Side",INDIRECT(ADDRESS($C64,33))))),INDIRECT(ADDRESS($C64,COLUMN())),0),0),IF($D64&gt;0,IF(AND(INDIRECT(ADDRESS($D64,44))=0,INDIRECT(ADDRESS($D64,38))="UL",ISERROR(SEARCH("Rear",INDIRECT(ADDRESS($D64,33)))),ISERROR(SEARCH("Side",INDIRECT(ADDRESS($D64,33))))),INDIRECT(ADDRESS($D64,COLUMN())),0),0),IF($E64&gt;0,IF(AND(INDIRECT(ADDRESS($E64,44))=0,INDIRECT(ADDRESS($E64,38))="UL",ISERROR(SEARCH("Rear",INDIRECT(ADDRESS($E64,33)))),ISERROR(SEARCH("Side",INDIRECT(ADDRESS($E64,33))))),INDIRECT(ADDRESS($E64,COLUMN())),0),0),IF($F64&gt;0,IF(AND(INDIRECT(ADDRESS($F64,44))=0,INDIRECT(ADDRESS($F64,38))="UL",ISERROR(SEARCH("Rear",INDIRECT(ADDRESS($F64,33)))),ISERROR(SEARCH("Side",INDIRECT(ADDRESS($F64,33))))),INDIRECT(ADDRESS($F64,COLUMN())),0),0),IF($G64&gt;0,IF(AND(INDIRECT(ADDRESS($G64,44))=0,INDIRECT(ADDRESS($G64,38))="UL",ISERROR(SEARCH("Rear",INDIRECT(ADDRESS($G64,33)))),ISERROR(SEARCH("Side",INDIRECT(ADDRESS($G64,33))))),INDIRECT(ADDRESS($G64,COLUMN())),0),0),IF($H64&gt;0,IF(AND(INDIRECT(ADDRESS($H64,44))=0,INDIRECT(ADDRESS($H64,38))="UL",ISERROR(SEARCH("Rear",INDIRECT(ADDRESS($H64,33)))),ISERROR(SEARCH("Side",INDIRECT(ADDRESS($H64,33))))),INDIRECT(ADDRESS($H64,COLUMN())),0),0),IF($I64&gt;0,IF(AND(INDIRECT(ADDRESS($I64,44))=0,INDIRECT(ADDRESS($I64,38))="UL",ISERROR(SEARCH("Rear",INDIRECT(ADDRESS($I64,33)))),ISERROR(SEARCH("Side",INDIRECT(ADDRESS($I64,33))))),INDIRECT(ADDRESS($I64,COLUMN())),0),0),IF($J64&gt;0,IF(AND(INDIRECT(ADDRESS($J64,44))=0,INDIRECT(ADDRESS($J64,38))="UL",ISERROR(SEARCH("Rear",INDIRECT(ADDRESS($J64,33)))),ISERROR(SEARCH("Side",INDIRECT(ADDRESS($J64,33))))),INDIRECT(ADDRESS($J64,COLUMN())),0),0),IF($K64&gt;0,IF(AND(INDIRECT(ADDRESS($K64,44))=0,INDIRECT(ADDRESS($K64,38))="UL",ISERROR(SEARCH("Rear",INDIRECT(ADDRESS($K64,33)))),ISERROR(SEARCH("Side",INDIRECT(ADDRESS($K64,33))))),INDIRECT(ADDRESS($K64,COLUMN())),0),0),IF($L64&gt;0,IF(AND(INDIRECT(ADDRESS($L64,44))=0,INDIRECT(ADDRESS($L64,38))="UL",ISERROR(SEARCH("Rear",INDIRECT(ADDRESS($L64,33)))),ISERROR(SEARCH("Side",INDIRECT(ADDRESS($L64,33))))),INDIRECT(ADDRESS($L64,COLUMN())),0),0),IF($M64&gt;0,IF(AND(INDIRECT(ADDRESS($M64,44))=0,INDIRECT(ADDRESS($M64,38))="UL",ISERROR(SEARCH("Rear",INDIRECT(ADDRESS($M64,33)))),ISERROR(SEARCH("Side",INDIRECT(ADDRESS($M64,33))))),INDIRECT(ADDRESS($M64,COLUMN())),0),0))</f>
        <v>1.3888888888888888</v>
      </c>
      <c r="AX64" s="57" cm="1">
        <f t="array" aca="1" ref="AX64" ca="1">SUM(IF($C64&gt;0,IF(AND(INDIRECT(ADDRESS($C64,44))=0,INDIRECT(ADDRESS($C64,38))="UL",ISERROR(SEARCH("Rear",INDIRECT(ADDRESS($C64,33)))),ISERROR(SEARCH("Side",INDIRECT(ADDRESS($C64,33))))),INDIRECT(ADDRESS($C64,COLUMN())),0),0),IF($D64&gt;0,IF(AND(INDIRECT(ADDRESS($D64,44))=0,INDIRECT(ADDRESS($D64,38))="UL",ISERROR(SEARCH("Rear",INDIRECT(ADDRESS($D64,33)))),ISERROR(SEARCH("Side",INDIRECT(ADDRESS($D64,33))))),INDIRECT(ADDRESS($D64,COLUMN())),0),0),IF($E64&gt;0,IF(AND(INDIRECT(ADDRESS($E64,44))=0,INDIRECT(ADDRESS($E64,38))="UL",ISERROR(SEARCH("Rear",INDIRECT(ADDRESS($E64,33)))),ISERROR(SEARCH("Side",INDIRECT(ADDRESS($E64,33))))),INDIRECT(ADDRESS($E64,COLUMN())),0),0),IF($F64&gt;0,IF(AND(INDIRECT(ADDRESS($F64,44))=0,INDIRECT(ADDRESS($F64,38))="UL",ISERROR(SEARCH("Rear",INDIRECT(ADDRESS($F64,33)))),ISERROR(SEARCH("Side",INDIRECT(ADDRESS($F64,33))))),INDIRECT(ADDRESS($F64,COLUMN())),0),0),IF($G64&gt;0,IF(AND(INDIRECT(ADDRESS($G64,44))=0,INDIRECT(ADDRESS($G64,38))="UL",ISERROR(SEARCH("Rear",INDIRECT(ADDRESS($G64,33)))),ISERROR(SEARCH("Side",INDIRECT(ADDRESS($G64,33))))),INDIRECT(ADDRESS($G64,COLUMN())),0),0),IF($H64&gt;0,IF(AND(INDIRECT(ADDRESS($H64,44))=0,INDIRECT(ADDRESS($H64,38))="UL",ISERROR(SEARCH("Rear",INDIRECT(ADDRESS($H64,33)))),ISERROR(SEARCH("Side",INDIRECT(ADDRESS($H64,33))))),INDIRECT(ADDRESS($H64,COLUMN())),0),0),IF($I64&gt;0,IF(AND(INDIRECT(ADDRESS($I64,44))=0,INDIRECT(ADDRESS($I64,38))="UL",ISERROR(SEARCH("Rear",INDIRECT(ADDRESS($I64,33)))),ISERROR(SEARCH("Side",INDIRECT(ADDRESS($I64,33))))),INDIRECT(ADDRESS($I64,COLUMN())),0),0),IF($J64&gt;0,IF(AND(INDIRECT(ADDRESS($J64,44))=0,INDIRECT(ADDRESS($J64,38))="UL",ISERROR(SEARCH("Rear",INDIRECT(ADDRESS($J64,33)))),ISERROR(SEARCH("Side",INDIRECT(ADDRESS($J64,33))))),INDIRECT(ADDRESS($J64,COLUMN())),0),0),IF($K64&gt;0,IF(AND(INDIRECT(ADDRESS($K64,44))=0,INDIRECT(ADDRESS($K64,38))="UL",ISERROR(SEARCH("Rear",INDIRECT(ADDRESS($K64,33)))),ISERROR(SEARCH("Side",INDIRECT(ADDRESS($K64,33))))),INDIRECT(ADDRESS($K64,COLUMN())),0),0),IF($L64&gt;0,IF(AND(INDIRECT(ADDRESS($L64,44))=0,INDIRECT(ADDRESS($L64,38))="UL",ISERROR(SEARCH("Rear",INDIRECT(ADDRESS($L64,33)))),ISERROR(SEARCH("Side",INDIRECT(ADDRESS($L64,33))))),INDIRECT(ADDRESS($L64,COLUMN())),0),0),IF($M64&gt;0,IF(AND(INDIRECT(ADDRESS($M64,44))=0,INDIRECT(ADDRESS($M64,38))="UL",ISERROR(SEARCH("Rear",INDIRECT(ADDRESS($M64,33)))),ISERROR(SEARCH("Side",INDIRECT(ADDRESS($M64,33))))),INDIRECT(ADDRESS($M64,COLUMN())),0),0))</f>
        <v>0.61111111111111105</v>
      </c>
      <c r="AY64" s="58">
        <f t="shared" ca="1" si="40"/>
        <v>1.3888888888888888</v>
      </c>
      <c r="AZ64" s="58">
        <f t="shared" ca="1" si="41"/>
        <v>0.87037037037037035</v>
      </c>
      <c r="BA64" s="58" cm="1">
        <f t="array" aca="1" ref="BA64" ca="1">SUM(IF($C64&gt;0,IF(AND(INDIRECT(ADDRESS($C64,44))=0,INDIRECT(ADDRESS($C64,38))="UL"),INDIRECT(ADDRESS($C64,COLUMN())),0),0),IF($D64&gt;0,IF(AND(INDIRECT(ADDRESS($D64,44))=0,INDIRECT(ADDRESS($D64,38))="UL"),INDIRECT(ADDRESS($D64,COLUMN())),0),0),IF($E64&gt;0,IF(AND(INDIRECT(ADDRESS($E64,44))=0,INDIRECT(ADDRESS($E64,38))="UL"),INDIRECT(ADDRESS($E64,COLUMN())),0),0),IF($F64&gt;0,IF(AND(INDIRECT(ADDRESS($F64,44))=0,INDIRECT(ADDRESS($F64,38))="UL"),INDIRECT(ADDRESS($F64,COLUMN())),0),0),IF($G64&gt;0,IF(AND(INDIRECT(ADDRESS($G64,44))=0,INDIRECT(ADDRESS($G64,38))="UL"),INDIRECT(ADDRESS($G64,COLUMN())),0),0),IF($H64&gt;0,IF(AND(INDIRECT(ADDRESS($H64,44))=0,INDIRECT(ADDRESS($H64,38))="UL"),INDIRECT(ADDRESS($H64,COLUMN())),0),0),IF($I64&gt;0,IF(AND(INDIRECT(ADDRESS($I64,44))=0,INDIRECT(ADDRESS($I64,38))="UL"),INDIRECT(ADDRESS($I64,COLUMN())),0),0),IF($J64&gt;0,IF(AND(INDIRECT(ADDRESS($J64,44))=0,INDIRECT(ADDRESS($J64,38))="UL"),INDIRECT(ADDRESS($J64,COLUMN())),0),0),IF($K64&gt;0,IF(AND(INDIRECT(ADDRESS($K64,44))=0,INDIRECT(ADDRESS($K64,38))="UL"),INDIRECT(ADDRESS($K64,COLUMN())),0),0),IF($L64&gt;0,IF(AND(INDIRECT(ADDRESS($L64,44))=0,INDIRECT(ADDRESS($L64,38))="UL"),INDIRECT(ADDRESS($L64,COLUMN())),0),0),IF($M64&gt;0,IF(AND(INDIRECT(ADDRESS($M64,44))=0,INDIRECT(ADDRESS($M64,38))="UL"),INDIRECT(ADDRESS($M64,COLUMN())),0),0))</f>
        <v>0.45185185185185189</v>
      </c>
      <c r="BB64" s="58" cm="1">
        <f t="array" aca="1" ref="BB64" ca="1">SUM(IF($C64&gt;0,IF(AND(INDIRECT(ADDRESS($C64,44))=0,INDIRECT(ADDRESS($C64,38))="UL"),INDIRECT(ADDRESS($C64,COLUMN())),0),0),IF($D64&gt;0,IF(AND(INDIRECT(ADDRESS($D64,44))=0,INDIRECT(ADDRESS($D64,38))="UL"),INDIRECT(ADDRESS($D64,COLUMN())),0),0),IF($E64&gt;0,IF(AND(INDIRECT(ADDRESS($E64,44))=0,INDIRECT(ADDRESS($E64,38))="UL"),INDIRECT(ADDRESS($E64,COLUMN())),0),0),IF($F64&gt;0,IF(AND(INDIRECT(ADDRESS($F64,44))=0,INDIRECT(ADDRESS($F64,38))="UL"),INDIRECT(ADDRESS($F64,COLUMN())),0),0),IF($G64&gt;0,IF(AND(INDIRECT(ADDRESS($G64,44))=0,INDIRECT(ADDRESS($G64,38))="UL"),INDIRECT(ADDRESS($G64,COLUMN())),0),0),IF($H64&gt;0,IF(AND(INDIRECT(ADDRESS($H64,44))=0,INDIRECT(ADDRESS($H64,38))="UL"),INDIRECT(ADDRESS($H64,COLUMN())),0),0),IF($I64&gt;0,IF(AND(INDIRECT(ADDRESS($I64,44))=0,INDIRECT(ADDRESS($I64,38))="UL"),INDIRECT(ADDRESS($I64,COLUMN())),0),0),IF($J64&gt;0,IF(AND(INDIRECT(ADDRESS($J64,44))=0,INDIRECT(ADDRESS($J64,38))="UL"),INDIRECT(ADDRESS($J64,COLUMN())),0),0),IF($K64&gt;0,IF(AND(INDIRECT(ADDRESS($K64,44))=0,INDIRECT(ADDRESS($K64,38))="UL"),INDIRECT(ADDRESS($K64,COLUMN())),0),0),IF($L64&gt;0,IF(AND(INDIRECT(ADDRESS($L64,44))=0,INDIRECT(ADDRESS($L64,38))="UL"),INDIRECT(ADDRESS($L64,COLUMN())),0),0),IF($M64&gt;0,IF(AND(INDIRECT(ADDRESS($M64,44))=0,INDIRECT(ADDRESS($M64,38))="UL"),INDIRECT(ADDRESS($M64,COLUMN())),0),0))</f>
        <v>0.24444444444444441</v>
      </c>
      <c r="BC64" s="58" cm="1">
        <f t="array" aca="1" ref="BC64" ca="1">SUM(IF($C64&gt;0,IF(AND(INDIRECT(ADDRESS($C64,44))=0,INDIRECT(ADDRESS($C64,38))="UL"),INDIRECT(ADDRESS($C64,COLUMN())),0),0),IF($D64&gt;0,IF(AND(INDIRECT(ADDRESS($D64,44))=0,INDIRECT(ADDRESS($D64,38))="UL"),INDIRECT(ADDRESS($D64,COLUMN())),0),0),IF($E64&gt;0,IF(AND(INDIRECT(ADDRESS($E64,44))=0,INDIRECT(ADDRESS($E64,38))="UL"),INDIRECT(ADDRESS($E64,COLUMN())),0),0),IF($F64&gt;0,IF(AND(INDIRECT(ADDRESS($F64,44))=0,INDIRECT(ADDRESS($F64,38))="UL"),INDIRECT(ADDRESS($F64,COLUMN())),0),0),IF($G64&gt;0,IF(AND(INDIRECT(ADDRESS($G64,44))=0,INDIRECT(ADDRESS($G64,38))="UL"),INDIRECT(ADDRESS($G64,COLUMN())),0),0),IF($H64&gt;0,IF(AND(INDIRECT(ADDRESS($H64,44))=0,INDIRECT(ADDRESS($H64,38))="UL"),INDIRECT(ADDRESS($H64,COLUMN())),0),0),IF($I64&gt;0,IF(AND(INDIRECT(ADDRESS($I64,44))=0,INDIRECT(ADDRESS($I64,38))="UL"),INDIRECT(ADDRESS($I64,COLUMN())),0),0),IF($J64&gt;0,IF(AND(INDIRECT(ADDRESS($J64,44))=0,INDIRECT(ADDRESS($J64,38))="UL"),INDIRECT(ADDRESS($J64,COLUMN())),0),0),IF($K64&gt;0,IF(AND(INDIRECT(ADDRESS($K64,44))=0,INDIRECT(ADDRESS($K64,38))="UL"),INDIRECT(ADDRESS($K64,COLUMN())),0),0),IF($L64&gt;0,IF(AND(INDIRECT(ADDRESS($L64,44))=0,INDIRECT(ADDRESS($L64,38))="UL"),INDIRECT(ADDRESS($L64,COLUMN())),0),0),IF($M64&gt;0,IF(AND(INDIRECT(ADDRESS($M64,44))=0,INDIRECT(ADDRESS($M64,38))="UL"),INDIRECT(ADDRESS($M64,COLUMN())),0),0))</f>
        <v>0.24444444444444441</v>
      </c>
      <c r="BD64" s="58" cm="1">
        <f t="array" aca="1" ref="BD64" ca="1">SUM(IF($C64&gt;0,IF(AND(INDIRECT(ADDRESS($C64,44))=0,INDIRECT(ADDRESS($C64,38))="UL"),INDIRECT(ADDRESS($C64,COLUMN())),0),0),IF($D64&gt;0,IF(AND(INDIRECT(ADDRESS($D64,44))=0,INDIRECT(ADDRESS($D64,38))="UL"),INDIRECT(ADDRESS($D64,COLUMN())),0),0),IF($E64&gt;0,IF(AND(INDIRECT(ADDRESS($E64,44))=0,INDIRECT(ADDRESS($E64,38))="UL"),INDIRECT(ADDRESS($E64,COLUMN())),0),0),IF($F64&gt;0,IF(AND(INDIRECT(ADDRESS($F64,44))=0,INDIRECT(ADDRESS($F64,38))="UL"),INDIRECT(ADDRESS($F64,COLUMN())),0),0),IF($G64&gt;0,IF(AND(INDIRECT(ADDRESS($G64,44))=0,INDIRECT(ADDRESS($G64,38))="UL"),INDIRECT(ADDRESS($G64,COLUMN())),0),0),IF($H64&gt;0,IF(AND(INDIRECT(ADDRESS($H64,44))=0,INDIRECT(ADDRESS($H64,38))="UL"),INDIRECT(ADDRESS($H64,COLUMN())),0),0),IF($I64&gt;0,IF(AND(INDIRECT(ADDRESS($I64,44))=0,INDIRECT(ADDRESS($I64,38))="UL"),INDIRECT(ADDRESS($I64,COLUMN())),0),0),IF($J64&gt;0,IF(AND(INDIRECT(ADDRESS($J64,44))=0,INDIRECT(ADDRESS($J64,38))="UL"),INDIRECT(ADDRESS($J64,COLUMN())),0),0),IF($K64&gt;0,IF(AND(INDIRECT(ADDRESS($K64,44))=0,INDIRECT(ADDRESS($K64,38))="UL"),INDIRECT(ADDRESS($K64,COLUMN())),0),0),IF($L64&gt;0,IF(AND(INDIRECT(ADDRESS($L64,44))=0,INDIRECT(ADDRESS($L64,38))="UL"),INDIRECT(ADDRESS($L64,COLUMN())),0),0),IF($M64&gt;0,IF(AND(INDIRECT(ADDRESS($M64,44))=0,INDIRECT(ADDRESS($M64,38))="UL"),INDIRECT(ADDRESS($M64,COLUMN())),0),0))</f>
        <v>0.45185185185185189</v>
      </c>
      <c r="BE64" s="57">
        <f t="shared" ca="1" si="42"/>
        <v>0.24444444444444441</v>
      </c>
      <c r="BF64" s="57" cm="1">
        <f t="array" aca="1" ref="BF64" ca="1">SUM(IF($C64&gt;0,IF(INDIRECT(ADDRESS($C64,45))=1,INDIRECT(ADDRESS($C64,52))*INDIRECT(ADDRESS($C64,42))/5,0),0), IF($D64&gt;0,IF(INDIRECT(ADDRESS($D64,45))=1,INDIRECT(ADDRESS($D64,52))*INDIRECT(ADDRESS($D64,42))/5,0),0), IF($E64&gt;0,IF(INDIRECT(ADDRESS($E64,45))=1,INDIRECT(ADDRESS($E64,52))*INDIRECT(ADDRESS($E64,42))/5,0),0), IF($F64&gt;0,IF(INDIRECT(ADDRESS($F64,45))=1,INDIRECT(ADDRESS($F64,52))*INDIRECT(ADDRESS($F64,42))/5,0),0), IF($G64&gt;0,IF(INDIRECT(ADDRESS($G64,45))=1,INDIRECT(ADDRESS($G64,52))*INDIRECT(ADDRESS($G64,42))/5,0),0), IF($H64&gt;0,IF(INDIRECT(ADDRESS($H64,45))=1,INDIRECT(ADDRESS($H64,52))*INDIRECT(ADDRESS($H64,42))/5,0),0)
)*$BF$296/100</f>
        <v>0</v>
      </c>
      <c r="BG64" s="19"/>
      <c r="BH64" s="57" cm="1">
        <f t="array" aca="1" ref="BH64" ca="1">SUM(IF($C64&gt;0,IF(AND(INDIRECT(ADDRESS($C64,44))=0,INDIRECT(ADDRESS($C64,38))&lt;&gt;"UL"),INDIRECT(ADDRESS($C64,COLUMN()-12)),0),0), IF($D64&gt;0,IF(AND(INDIRECT(ADDRESS($D64,44))=0,INDIRECT(ADDRESS($D64,38))&lt;&gt;"UL"),INDIRECT(ADDRESS($D64,COLUMN()-12)),0),0), IF($E64&gt;0,IF(AND(INDIRECT(ADDRESS($E64,44))=0,INDIRECT(ADDRESS($E64,38))&lt;&gt;"UL"),INDIRECT(ADDRESS($E64,COLUMN()-12)),0),0), IF($F64&gt;0,IF(AND(INDIRECT(ADDRESS($F64,44))=0,INDIRECT(ADDRESS($F64,38))&lt;&gt;"UL"),INDIRECT(ADDRESS($F64,COLUMN()-12)),0),0), IF($G64&gt;0,IF(AND(INDIRECT(ADDRESS($G64,44))=0,INDIRECT(ADDRESS($G64,38))&lt;&gt;"UL"),INDIRECT(ADDRESS($G64,COLUMN()-12)),0),0), IF($H64&gt;0,IF(AND(INDIRECT(ADDRESS($H64,44))=0,INDIRECT(ADDRESS($H64,38))&lt;&gt;"UL"),INDIRECT(ADDRESS($H64,COLUMN()-12)),0),0), IF($I64&gt;0,IF(AND(INDIRECT(ADDRESS($I64,44))=0,INDIRECT(ADDRESS($I64,38))&lt;&gt;"UL"),INDIRECT(ADDRESS($I64,COLUMN()-12)),0),0), IF($J64&gt;0,IF(AND(INDIRECT(ADDRESS($J64,44))=0,INDIRECT(ADDRESS($J64,38))&lt;&gt;"UL"),INDIRECT(ADDRESS($J64,COLUMN()-12)),0),0), IF($K64&gt;0,IF(AND(INDIRECT(ADDRESS($K64,44))=0,INDIRECT(ADDRESS($K64,38))&lt;&gt;"UL"),INDIRECT(ADDRESS($K64,COLUMN()-12)),0),0), IF($L64&gt;0,IF(AND(INDIRECT(ADDRESS($L64,44))=0,INDIRECT(ADDRESS($L64,38))&lt;&gt;"UL"),INDIRECT(ADDRESS($L64,COLUMN()-12)),0),0), IF($M64&gt;0,IF(AND(INDIRECT(ADDRESS($M64,44))=0,INDIRECT(ADDRESS($M64,38))&lt;&gt;"UL"),INDIRECT(ADDRESS($M64,COLUMN()-12)),0),0))</f>
        <v>0</v>
      </c>
      <c r="BI64" s="57" cm="1">
        <f t="array" aca="1" ref="BI64" ca="1">SUM(IF($C64&gt;0,IF(AND(INDIRECT(ADDRESS($C64,44))=0,INDIRECT(ADDRESS($C64,38))&lt;&gt;"UL"),INDIRECT(ADDRESS($C64,COLUMN()-12)),0),0), IF($D64&gt;0,IF(AND(INDIRECT(ADDRESS($D64,44))=0,INDIRECT(ADDRESS($D64,38))&lt;&gt;"UL"),INDIRECT(ADDRESS($D64,COLUMN()-12)),0),0), IF($E64&gt;0,IF(AND(INDIRECT(ADDRESS($E64,44))=0,INDIRECT(ADDRESS($E64,38))&lt;&gt;"UL"),INDIRECT(ADDRESS($E64,COLUMN()-12)),0),0), IF($F64&gt;0,IF(AND(INDIRECT(ADDRESS($F64,44))=0,INDIRECT(ADDRESS($F64,38))&lt;&gt;"UL"),INDIRECT(ADDRESS($F64,COLUMN()-12)),0),0), IF($G64&gt;0,IF(AND(INDIRECT(ADDRESS($G64,44))=0,INDIRECT(ADDRESS($G64,38))&lt;&gt;"UL"),INDIRECT(ADDRESS($G64,COLUMN()-12)),0),0), IF($H64&gt;0,IF(AND(INDIRECT(ADDRESS($H64,44))=0,INDIRECT(ADDRESS($H64,38))&lt;&gt;"UL"),INDIRECT(ADDRESS($H64,COLUMN()-12)),0),0), IF($I64&gt;0,IF(AND(INDIRECT(ADDRESS($I64,44))=0,INDIRECT(ADDRESS($I64,38))&lt;&gt;"UL"),INDIRECT(ADDRESS($I64,COLUMN()-12)),0),0), IF($J64&gt;0,IF(AND(INDIRECT(ADDRESS($J64,44))=0,INDIRECT(ADDRESS($J64,38))&lt;&gt;"UL"),INDIRECT(ADDRESS($J64,COLUMN()-12)),0),0), IF($K64&gt;0,IF(AND(INDIRECT(ADDRESS($K64,44))=0,INDIRECT(ADDRESS($K64,38))&lt;&gt;"UL"),INDIRECT(ADDRESS($K64,COLUMN()-12)),0),0), IF($L64&gt;0,IF(AND(INDIRECT(ADDRESS($L64,44))=0,INDIRECT(ADDRESS($L64,38))&lt;&gt;"UL"),INDIRECT(ADDRESS($L64,COLUMN()-12)),0),0), IF($M64&gt;0,IF(AND(INDIRECT(ADDRESS($M64,44))=0,INDIRECT(ADDRESS($M64,38))&lt;&gt;"UL"),INDIRECT(ADDRESS($M64,COLUMN()-12)),0),0))</f>
        <v>0</v>
      </c>
      <c r="BJ64" s="57" cm="1">
        <f t="array" aca="1" ref="BJ64" ca="1">SUM(IF($C64&gt;0,IF(AND(INDIRECT(ADDRESS($C64,44))=0,INDIRECT(ADDRESS($C64,38))&lt;&gt;"UL"),INDIRECT(ADDRESS($C64,COLUMN()-12)),0),0), IF($D64&gt;0,IF(AND(INDIRECT(ADDRESS($D64,44))=0,INDIRECT(ADDRESS($D64,38))&lt;&gt;"UL"),INDIRECT(ADDRESS($D64,COLUMN()-12)),0),0), IF($E64&gt;0,IF(AND(INDIRECT(ADDRESS($E64,44))=0,INDIRECT(ADDRESS($E64,38))&lt;&gt;"UL"),INDIRECT(ADDRESS($E64,COLUMN()-12)),0),0), IF($F64&gt;0,IF(AND(INDIRECT(ADDRESS($F64,44))=0,INDIRECT(ADDRESS($F64,38))&lt;&gt;"UL"),INDIRECT(ADDRESS($F64,COLUMN()-12)),0),0), IF($G64&gt;0,IF(AND(INDIRECT(ADDRESS($G64,44))=0,INDIRECT(ADDRESS($G64,38))&lt;&gt;"UL"),INDIRECT(ADDRESS($G64,COLUMN()-12)),0),0), IF($H64&gt;0,IF(AND(INDIRECT(ADDRESS($H64,44))=0,INDIRECT(ADDRESS($H64,38))&lt;&gt;"UL"),INDIRECT(ADDRESS($H64,COLUMN()-12)),0),0), IF($I64&gt;0,IF(AND(INDIRECT(ADDRESS($I64,44))=0,INDIRECT(ADDRESS($I64,38))&lt;&gt;"UL"),INDIRECT(ADDRESS($I64,COLUMN()-12)),0),0), IF($J64&gt;0,IF(AND(INDIRECT(ADDRESS($J64,44))=0,INDIRECT(ADDRESS($J64,38))&lt;&gt;"UL"),INDIRECT(ADDRESS($J64,COLUMN()-12)),0),0), IF($K64&gt;0,IF(AND(INDIRECT(ADDRESS($K64,44))=0,INDIRECT(ADDRESS($K64,38))&lt;&gt;"UL"),INDIRECT(ADDRESS($K64,COLUMN()-12)),0),0), IF($L64&gt;0,IF(AND(INDIRECT(ADDRESS($L64,44))=0,INDIRECT(ADDRESS($L64,38))&lt;&gt;"UL"),INDIRECT(ADDRESS($L64,COLUMN()-12)),0),0), IF($M64&gt;0,IF(AND(INDIRECT(ADDRESS($M64,44))=0,INDIRECT(ADDRESS($M64,38))&lt;&gt;"UL"),INDIRECT(ADDRESS($M64,COLUMN()-12)),0),0))</f>
        <v>0</v>
      </c>
      <c r="BK64" s="57"/>
      <c r="BL64" s="57"/>
      <c r="BM64" s="57" cm="1">
        <f t="array" aca="1" ref="BM64" ca="1">SUM(IF($C64&gt;0,IF(AND(INDIRECT(ADDRESS($C64,44))=0,INDIRECT(ADDRESS($C64,38))&lt;&gt;"UL"),INDIRECT(ADDRESS($C64,COLUMN()-12)),0),0), IF($D64&gt;0,IF(AND(INDIRECT(ADDRESS($D64,44))=0,INDIRECT(ADDRESS($D64,38))&lt;&gt;"UL"),INDIRECT(ADDRESS($D64,COLUMN()-12)),0),0), IF($E64&gt;0,IF(AND(INDIRECT(ADDRESS($E64,44))=0,INDIRECT(ADDRESS($E64,38))&lt;&gt;"UL"),INDIRECT(ADDRESS($E64,COLUMN()-12)),0),0), IF($F64&gt;0,IF(AND(INDIRECT(ADDRESS($F64,44))=0,INDIRECT(ADDRESS($F64,38))&lt;&gt;"UL"),INDIRECT(ADDRESS($F64,COLUMN()-12)),0),0), IF($G64&gt;0,IF(AND(INDIRECT(ADDRESS($G64,44))=0,INDIRECT(ADDRESS($G64,38))&lt;&gt;"UL"),INDIRECT(ADDRESS($G64,COLUMN()-12)),0),0), IF($H64&gt;0,IF(AND(INDIRECT(ADDRESS($H64,44))=0,INDIRECT(ADDRESS($H64,38))&lt;&gt;"UL"),INDIRECT(ADDRESS($H64,COLUMN()-12)),0),0), IF($I64&gt;0,IF(AND(INDIRECT(ADDRESS($I64,44))=0,INDIRECT(ADDRESS($I64,38))&lt;&gt;"UL"),INDIRECT(ADDRESS($I64,COLUMN()-12)),0),0), IF($J64&gt;0,IF(AND(INDIRECT(ADDRESS($J64,44))=0,INDIRECT(ADDRESS($J64,38))&lt;&gt;"UL"),INDIRECT(ADDRESS($J64,COLUMN()-12)),0),0), IF($K64&gt;0,IF(AND(INDIRECT(ADDRESS($K64,44))=0,INDIRECT(ADDRESS($K64,38))&lt;&gt;"UL"),INDIRECT(ADDRESS($K64,COLUMN()-11)),0),0), IF($L64&gt;0,IF(AND(INDIRECT(ADDRESS($L64,44))=0,INDIRECT(ADDRESS($L64,38))&lt;&gt;"UL"),INDIRECT(ADDRESS($L64,COLUMN()-11)),0),0), IF($M64&gt;0,IF(AND(INDIRECT(ADDRESS($M64,44))=0,INDIRECT(ADDRESS($M64,38))&lt;&gt;"UL"),INDIRECT(ADDRESS($M64,COLUMN()-11)),0),0))</f>
        <v>0</v>
      </c>
      <c r="BN64" s="57" cm="1">
        <f t="array" aca="1" ref="BN64" ca="1">SUM(IF($C64&gt;0,IF(AND(INDIRECT(ADDRESS($C64,44))=0,INDIRECT(ADDRESS($C64,38))&lt;&gt;"UL"),INDIRECT(ADDRESS($C64,COLUMN()-12)),0),0), IF($D64&gt;0,IF(AND(INDIRECT(ADDRESS($D64,44))=0,INDIRECT(ADDRESS($D64,38))&lt;&gt;"UL"),INDIRECT(ADDRESS($D64,COLUMN()-12)),0),0), IF($E64&gt;0,IF(AND(INDIRECT(ADDRESS($E64,44))=0,INDIRECT(ADDRESS($E64,38))&lt;&gt;"UL"),INDIRECT(ADDRESS($E64,COLUMN()-12)),0),0), IF($F64&gt;0,IF(AND(INDIRECT(ADDRESS($F64,44))=0,INDIRECT(ADDRESS($F64,38))&lt;&gt;"UL"),INDIRECT(ADDRESS($F64,COLUMN()-12)),0),0), IF($G64&gt;0,IF(AND(INDIRECT(ADDRESS($G64,44))=0,INDIRECT(ADDRESS($G64,38))&lt;&gt;"UL"),INDIRECT(ADDRESS($G64,COLUMN()-12)),0),0), IF($H64&gt;0,IF(AND(INDIRECT(ADDRESS($H64,44))=0,INDIRECT(ADDRESS($H64,38))&lt;&gt;"UL"),INDIRECT(ADDRESS($H64,COLUMN()-12)),0),0), IF($I64&gt;0,IF(AND(INDIRECT(ADDRESS($I64,44))=0,INDIRECT(ADDRESS($I64,38))&lt;&gt;"UL"),INDIRECT(ADDRESS($I64,COLUMN()-12)),0),0), IF($J64&gt;0,IF(AND(INDIRECT(ADDRESS($J64,44))=0,INDIRECT(ADDRESS($J64,38))&lt;&gt;"UL"),INDIRECT(ADDRESS($J64,COLUMN()-12)),0),0), IF($K64&gt;0,IF(AND(INDIRECT(ADDRESS($K64,44))=0,INDIRECT(ADDRESS($K64,38))&lt;&gt;"UL"),INDIRECT(ADDRESS($K64,COLUMN()-11)),0),0), IF($L64&gt;0,IF(AND(INDIRECT(ADDRESS($L64,44))=0,INDIRECT(ADDRESS($L64,38))&lt;&gt;"UL"),INDIRECT(ADDRESS($L64,COLUMN()-11)),0),0), IF($M64&gt;0,IF(AND(INDIRECT(ADDRESS($M64,44))=0,INDIRECT(ADDRESS($M64,38))&lt;&gt;"UL"),INDIRECT(ADDRESS($M64,COLUMN()-11)),0),0))</f>
        <v>0</v>
      </c>
      <c r="BO64" s="57" cm="1">
        <f t="array" aca="1" ref="BO64" ca="1">SUM(IF($C64&gt;0,IF(AND(INDIRECT(ADDRESS($C64,44))=0,INDIRECT(ADDRESS($C64,38))&lt;&gt;"UL"),INDIRECT(ADDRESS($C64,COLUMN()-12)),0),0), IF($D64&gt;0,IF(AND(INDIRECT(ADDRESS($D64,44))=0,INDIRECT(ADDRESS($D64,38))&lt;&gt;"UL"),INDIRECT(ADDRESS($D64,COLUMN()-12)),0),0), IF($E64&gt;0,IF(AND(INDIRECT(ADDRESS($E64,44))=0,INDIRECT(ADDRESS($E64,38))&lt;&gt;"UL"),INDIRECT(ADDRESS($E64,COLUMN()-12)),0),0), IF($F64&gt;0,IF(AND(INDIRECT(ADDRESS($F64,44))=0,INDIRECT(ADDRESS($F64,38))&lt;&gt;"UL"),INDIRECT(ADDRESS($F64,COLUMN()-12)),0),0), IF($G64&gt;0,IF(AND(INDIRECT(ADDRESS($G64,44))=0,INDIRECT(ADDRESS($G64,38))&lt;&gt;"UL"),INDIRECT(ADDRESS($G64,COLUMN()-12)),0),0), IF($H64&gt;0,IF(AND(INDIRECT(ADDRESS($H64,44))=0,INDIRECT(ADDRESS($H64,38))&lt;&gt;"UL"),INDIRECT(ADDRESS($H64,COLUMN()-12)),0),0), IF($I64&gt;0,IF(AND(INDIRECT(ADDRESS($I64,44))=0,INDIRECT(ADDRESS($I64,38))&lt;&gt;"UL"),INDIRECT(ADDRESS($I64,COLUMN()-12)),0),0), IF($J64&gt;0,IF(AND(INDIRECT(ADDRESS($J64,44))=0,INDIRECT(ADDRESS($J64,38))&lt;&gt;"UL"),INDIRECT(ADDRESS($J64,COLUMN()-12)),0),0), IF($K64&gt;0,IF(AND(INDIRECT(ADDRESS($K64,44))=0,INDIRECT(ADDRESS($K64,38))&lt;&gt;"UL"),INDIRECT(ADDRESS($K64,COLUMN()-11)),0),0), IF($L64&gt;0,IF(AND(INDIRECT(ADDRESS($L64,44))=0,INDIRECT(ADDRESS($L64,38))&lt;&gt;"UL"),INDIRECT(ADDRESS($L64,COLUMN()-11)),0),0), IF($M64&gt;0,IF(AND(INDIRECT(ADDRESS($M64,44))=0,INDIRECT(ADDRESS($M64,38))&lt;&gt;"UL"),INDIRECT(ADDRESS($M64,COLUMN()-11)),0),0))</f>
        <v>0</v>
      </c>
      <c r="BP64" s="57" cm="1">
        <f t="array" aca="1" ref="BP64" ca="1">SUM(IF($C64&gt;0,IF(AND(INDIRECT(ADDRESS($C64,44))=0,INDIRECT(ADDRESS($C64,38))&lt;&gt;"UL"),INDIRECT(ADDRESS($C64,COLUMN()-12)),0),0), IF($D64&gt;0,IF(AND(INDIRECT(ADDRESS($D64,44))=0,INDIRECT(ADDRESS($D64,38))&lt;&gt;"UL"),INDIRECT(ADDRESS($D64,COLUMN()-12)),0),0), IF($E64&gt;0,IF(AND(INDIRECT(ADDRESS($E64,44))=0,INDIRECT(ADDRESS($E64,38))&lt;&gt;"UL"),INDIRECT(ADDRESS($E64,COLUMN()-12)),0),0), IF($F64&gt;0,IF(AND(INDIRECT(ADDRESS($F64,44))=0,INDIRECT(ADDRESS($F64,38))&lt;&gt;"UL"),INDIRECT(ADDRESS($F64,COLUMN()-12)),0),0), IF($G64&gt;0,IF(AND(INDIRECT(ADDRESS($G64,44))=0,INDIRECT(ADDRESS($G64,38))&lt;&gt;"UL"),INDIRECT(ADDRESS($G64,COLUMN()-12)),0),0), IF($H64&gt;0,IF(AND(INDIRECT(ADDRESS($H64,44))=0,INDIRECT(ADDRESS($H64,38))&lt;&gt;"UL"),INDIRECT(ADDRESS($H64,COLUMN()-12)),0),0), IF($I64&gt;0,IF(AND(INDIRECT(ADDRESS($I64,44))=0,INDIRECT(ADDRESS($I64,38))&lt;&gt;"UL"),INDIRECT(ADDRESS($I64,COLUMN()-12)),0),0), IF($J64&gt;0,IF(AND(INDIRECT(ADDRESS($J64,44))=0,INDIRECT(ADDRESS($J64,38))&lt;&gt;"UL"),INDIRECT(ADDRESS($J64,COLUMN()-12)),0),0), IF($K64&gt;0,IF(AND(INDIRECT(ADDRESS($K64,44))=0,INDIRECT(ADDRESS($K64,38))&lt;&gt;"UL"),INDIRECT(ADDRESS($K64,COLUMN()-11)),0),0), IF($L64&gt;0,IF(AND(INDIRECT(ADDRESS($L64,44))=0,INDIRECT(ADDRESS($L64,38))&lt;&gt;"UL"),INDIRECT(ADDRESS($L64,COLUMN()-11)),0),0), IF($M64&gt;0,IF(AND(INDIRECT(ADDRESS($M64,44))=0,INDIRECT(ADDRESS($M64,38))&lt;&gt;"UL"),INDIRECT(ADDRESS($M64,COLUMN()-11)),0),0))</f>
        <v>0</v>
      </c>
      <c r="BQ64" s="57"/>
      <c r="BR64" s="161">
        <f t="shared" ca="1" si="43"/>
        <v>76.008095703566624</v>
      </c>
      <c r="BS64" s="56"/>
      <c r="BT64" s="56">
        <f t="shared" ca="1" si="44"/>
        <v>4.0471325300959764</v>
      </c>
      <c r="BU64" s="64">
        <f t="shared" ca="1" si="45"/>
        <v>0.15565894346522985</v>
      </c>
      <c r="BV64" s="57" t="s">
        <v>34</v>
      </c>
      <c r="BW64" s="57" cm="1">
        <f t="array" aca="1" ref="BW64" ca="1">SUM(IF($C64&gt;0,IF(AND(INDIRECT(ADDRESS($C64,44))=0,INDIRECT(ADDRESS($C64,38))="UL",ISERROR(SEARCH("Rear",INDIRECT(ADDRESS($C64,33)))),ISERROR(SEARCH("Side",INDIRECT(ADDRESS($C64,33))))),INDIRECT(ADDRESS($C64,COLUMN())),0),0),IF($D64&gt;0,IF(AND(INDIRECT(ADDRESS($D64,44))=0,INDIRECT(ADDRESS($D64,38))="UL",ISERROR(SEARCH("Rear",INDIRECT(ADDRESS($D64,33)))),ISERROR(SEARCH("Side",INDIRECT(ADDRESS($D64,33))))),INDIRECT(ADDRESS($D64,COLUMN())),0),0),IF($E64&gt;0,IF(AND(INDIRECT(ADDRESS($E64,44))=0,INDIRECT(ADDRESS($E64,38))="UL",ISERROR(SEARCH("Rear",INDIRECT(ADDRESS($E64,33)))),ISERROR(SEARCH("Side",INDIRECT(ADDRESS($E64,33))))),INDIRECT(ADDRESS($E64,COLUMN())),0),0),IF($F64&gt;0,IF(AND(INDIRECT(ADDRESS($F64,44))=0,INDIRECT(ADDRESS($F64,38))="UL",ISERROR(SEARCH("Rear",INDIRECT(ADDRESS($F64,33)))),ISERROR(SEARCH("Side",INDIRECT(ADDRESS($F64,33))))),INDIRECT(ADDRESS($F64,COLUMN())),0),0),IF($G64&gt;0,IF(AND(INDIRECT(ADDRESS($G64,44))=0,INDIRECT(ADDRESS($G64,38))="UL",ISERROR(SEARCH("Rear",INDIRECT(ADDRESS($G64,33)))),ISERROR(SEARCH("Side",INDIRECT(ADDRESS($G64,33))))),INDIRECT(ADDRESS($G64,COLUMN())),0),0),IF($H64&gt;0,IF(AND(INDIRECT(ADDRESS($H64,44))=0,INDIRECT(ADDRESS($H64,38))="UL",ISERROR(SEARCH("Rear",INDIRECT(ADDRESS($H64,33)))),ISERROR(SEARCH("Side",INDIRECT(ADDRESS($H64,33))))),INDIRECT(ADDRESS($H64,COLUMN())),0),0),IF($I64&gt;0,IF(AND(INDIRECT(ADDRESS($I64,44))=0,INDIRECT(ADDRESS($I64,38))="UL",ISERROR(SEARCH("Rear",INDIRECT(ADDRESS($I64,33)))),ISERROR(SEARCH("Side",INDIRECT(ADDRESS($I64,33))))),INDIRECT(ADDRESS($I64,COLUMN())),0),0),IF($J64&gt;0,IF(AND(INDIRECT(ADDRESS($J64,44))=0,INDIRECT(ADDRESS($J64,38))="UL",ISERROR(SEARCH("Rear",INDIRECT(ADDRESS($J64,33)))),ISERROR(SEARCH("Side",INDIRECT(ADDRESS($J64,33))))),INDIRECT(ADDRESS($J64,COLUMN())),0),0),IF($K64&gt;0,IF(AND(INDIRECT(ADDRESS($K64,44))=0,INDIRECT(ADDRESS($K64,38))="UL",ISERROR(SEARCH("Rear",INDIRECT(ADDRESS($K64,33)))),ISERROR(SEARCH("Side",INDIRECT(ADDRESS($K64,33))))),INDIRECT(ADDRESS($K64,COLUMN())),0),0),IF($L64&gt;0,IF(AND(INDIRECT(ADDRESS($L64,44))=0,INDIRECT(ADDRESS($L64,38))="UL",ISERROR(SEARCH("Rear",INDIRECT(ADDRESS($L64,33)))),ISERROR(SEARCH("Side",INDIRECT(ADDRESS($L64,33))))),INDIRECT(ADDRESS($L64,COLUMN())),0),0),IF($M64&gt;0,IF(AND(INDIRECT(ADDRESS($M64,44))=0,INDIRECT(ADDRESS($M64,38))="UL",ISERROR(SEARCH("Rear",INDIRECT(ADDRESS($M64,33)))),ISERROR(SEARCH("Side",INDIRECT(ADDRESS($M64,33))))),INDIRECT(ADDRESS($M64,COLUMN())),0),0))</f>
        <v>0.77777777777777768</v>
      </c>
      <c r="BX64" s="57">
        <f t="shared" ca="1" si="46"/>
        <v>0.77777777777777768</v>
      </c>
      <c r="BY64" s="57" cm="1">
        <f t="array" aca="1" ref="BY64" ca="1">SUM(IF($C64&gt;0,IF(AND(INDIRECT(ADDRESS($C64,44))=0,INDIRECT(ADDRESS($C64,38))="UL"),INDIRECT(ADDRESS($C64,COLUMN())),0),0),IF($D64&gt;0,IF(AND(INDIRECT(ADDRESS($D64,44))=0,INDIRECT(ADDRESS($D64,38))="UL"),INDIRECT(ADDRESS($D64,COLUMN())),0),0),IF($E64&gt;0,IF(AND(INDIRECT(ADDRESS($E64,44))=0,INDIRECT(ADDRESS($E64,38))="UL"),INDIRECT(ADDRESS($E64,COLUMN())),0),0),IF($F64&gt;0,IF(AND(INDIRECT(ADDRESS($F64,44))=0,INDIRECT(ADDRESS($F64,38))="UL"),INDIRECT(ADDRESS($F64,COLUMN())),0),0),IF($G64&gt;0,IF(AND(INDIRECT(ADDRESS($G64,44))=0,INDIRECT(ADDRESS($G64,38))="UL"),INDIRECT(ADDRESS($G64,COLUMN())),0),0),IF($H64&gt;0,IF(AND(INDIRECT(ADDRESS($H64,44))=0,INDIRECT(ADDRESS($H64,38))="UL"),INDIRECT(ADDRESS($H64,COLUMN())),0),0),IF($I64&gt;0,IF(AND(INDIRECT(ADDRESS($I64,44))=0,INDIRECT(ADDRESS($I64,38))="UL"),INDIRECT(ADDRESS($I64,COLUMN())),0),0),IF($J64&gt;0,IF(AND(INDIRECT(ADDRESS($J64,44))=0,INDIRECT(ADDRESS($J64,38))="UL"),INDIRECT(ADDRESS($J64,COLUMN())),0),0),IF($K64&gt;0,IF(AND(INDIRECT(ADDRESS($K64,44))=0,INDIRECT(ADDRESS($K64,38))="UL"),INDIRECT(ADDRESS($K64,COLUMN())),0),0),IF($L64&gt;0,IF(AND(INDIRECT(ADDRESS($L64,44))=0,INDIRECT(ADDRESS($L64,38))="UL"),INDIRECT(ADDRESS($L64,COLUMN())),0),0),IF($M64&gt;0,IF(AND(INDIRECT(ADDRESS($M64,44))=0,INDIRECT(ADDRESS($M64,38))="UL"),INDIRECT(ADDRESS($M64,COLUMN())),0),0))</f>
        <v>0.25925925925925924</v>
      </c>
      <c r="BZ64" s="57" cm="1">
        <f t="array" aca="1" ref="BZ64" ca="1">SUM(IF($C64&gt;0,IF(AND(INDIRECT(ADDRESS($C64,44))=0,INDIRECT(ADDRESS($C64,38))="UL"),INDIRECT(ADDRESS($C64,COLUMN())),0),0),IF($D64&gt;0,IF(AND(INDIRECT(ADDRESS($D64,44))=0,INDIRECT(ADDRESS($D64,38))="UL"),INDIRECT(ADDRESS($D64,COLUMN())),0),0),IF($E64&gt;0,IF(AND(INDIRECT(ADDRESS($E64,44))=0,INDIRECT(ADDRESS($E64,38))="UL"),INDIRECT(ADDRESS($E64,COLUMN())),0),0),IF($F64&gt;0,IF(AND(INDIRECT(ADDRESS($F64,44))=0,INDIRECT(ADDRESS($F64,38))="UL"),INDIRECT(ADDRESS($F64,COLUMN())),0),0),IF($G64&gt;0,IF(AND(INDIRECT(ADDRESS($G64,44))=0,INDIRECT(ADDRESS($G64,38))="UL"),INDIRECT(ADDRESS($G64,COLUMN())),0),0),IF($H64&gt;0,IF(AND(INDIRECT(ADDRESS($H64,44))=0,INDIRECT(ADDRESS($H64,38))="UL"),INDIRECT(ADDRESS($H64,COLUMN())),0),0),IF($I64&gt;0,IF(AND(INDIRECT(ADDRESS($I64,44))=0,INDIRECT(ADDRESS($I64,38))="UL"),INDIRECT(ADDRESS($I64,COLUMN())),0),0),IF($J64&gt;0,IF(AND(INDIRECT(ADDRESS($J64,44))=0,INDIRECT(ADDRESS($J64,38))="UL"),INDIRECT(ADDRESS($J64,COLUMN())),0),0),IF($K64&gt;0,IF(AND(INDIRECT(ADDRESS($K64,44))=0,INDIRECT(ADDRESS($K64,38))="UL"),INDIRECT(ADDRESS($K64,COLUMN())),0),0),IF($L64&gt;0,IF(AND(INDIRECT(ADDRESS($L64,44))=0,INDIRECT(ADDRESS($L64,38))="UL"),INDIRECT(ADDRESS($L64,COLUMN())),0),0),IF($M64&gt;0,IF(AND(INDIRECT(ADDRESS($M64,44))=0,INDIRECT(ADDRESS($M64,38))="UL"),INDIRECT(ADDRESS($M64,COLUMN())),0),0))</f>
        <v>0.20370370370370369</v>
      </c>
      <c r="CA64" s="57">
        <f t="shared" ca="1" si="47"/>
        <v>0.20370370370370369</v>
      </c>
      <c r="CB64" s="57"/>
      <c r="CC64" s="57">
        <f t="shared" si="48"/>
        <v>0</v>
      </c>
      <c r="CD64" s="57" cm="1">
        <f t="array" aca="1" ref="CD64" ca="1">SUM(IF($C64&gt;0,IF(AND(INDIRECT(ADDRESS($C64,44))=0,INDIRECT(ADDRESS($C64,38))&lt;&gt;"UL"),INDIRECT(ADDRESS($C64,COLUMN())),0),0),IF($D64&gt;0,IF(AND(INDIRECT(ADDRESS($D64,44))=0,INDIRECT(ADDRESS($D64,38))&lt;&gt;"UL"),INDIRECT(ADDRESS($D64,COLUMN())),0),0),IF($E64&gt;0,IF(AND(INDIRECT(ADDRESS($E64,44))=0,INDIRECT(ADDRESS($E64,38))&lt;&gt;"UL"),INDIRECT(ADDRESS($E64,COLUMN())),0),0),IF($F64&gt;0,IF(AND(INDIRECT(ADDRESS($F64,44))=0,INDIRECT(ADDRESS($F64,38))&lt;&gt;"UL"),INDIRECT(ADDRESS($F64,COLUMN())),0),0),IF($G64&gt;0,IF(AND(INDIRECT(ADDRESS($G64,44))=0,INDIRECT(ADDRESS($G64,38))&lt;&gt;"UL"),INDIRECT(ADDRESS($G64,COLUMN())),0),0),IF($H64&gt;0,IF(AND(INDIRECT(ADDRESS($H64,44))=0,INDIRECT(ADDRESS($H64,38))&lt;&gt;"UL"),INDIRECT(ADDRESS($H64,COLUMN())),0),0),IF($I64&gt;0,IF(AND(INDIRECT(ADDRESS($I64,44))=0,INDIRECT(ADDRESS($I64,38))&lt;&gt;"UL"),INDIRECT(ADDRESS($I64,COLUMN())),0),0),IF($J64&gt;0,IF(AND(INDIRECT(ADDRESS($J64,44))=0,INDIRECT(ADDRESS($J64,38))&lt;&gt;"UL"),INDIRECT(ADDRESS($J64,COLUMN())),0),0),IF($K64&gt;0,IF(AND(INDIRECT(ADDRESS($K64,44))=0,INDIRECT(ADDRESS($K64,38))&lt;&gt;"UL"),INDIRECT(ADDRESS($K64,COLUMN())),0),0),IF($L64&gt;0,IF(AND(INDIRECT(ADDRESS($L64,44))=0,INDIRECT(ADDRESS($L64,38))&lt;&gt;"UL"),INDIRECT(ADDRESS($L64,COLUMN())),0),0),IF($M64&gt;0,IF(AND(INDIRECT(ADDRESS($M64,44))=0,INDIRECT(ADDRESS($M64,38))&lt;&gt;"UL"),INDIRECT(ADDRESS($M64,COLUMN())),0),0))</f>
        <v>0</v>
      </c>
      <c r="CE64" s="57" cm="1">
        <f t="array" aca="1" ref="CE64" ca="1">SUM(IF($C64&gt;0,IF(AND(INDIRECT(ADDRESS($C64,44))=0,INDIRECT(ADDRESS($C64,38))&lt;&gt;"UL"),INDIRECT(ADDRESS($C64,COLUMN())),0),0),IF($D64&gt;0,IF(AND(INDIRECT(ADDRESS($D64,44))=0,INDIRECT(ADDRESS($D64,38))&lt;&gt;"UL"),INDIRECT(ADDRESS($D64,COLUMN())),0),0),IF($E64&gt;0,IF(AND(INDIRECT(ADDRESS($E64,44))=0,INDIRECT(ADDRESS($E64,38))&lt;&gt;"UL"),INDIRECT(ADDRESS($E64,COLUMN())),0),0),IF($F64&gt;0,IF(AND(INDIRECT(ADDRESS($F64,44))=0,INDIRECT(ADDRESS($F64,38))&lt;&gt;"UL"),INDIRECT(ADDRESS($F64,COLUMN())),0),0),IF($G64&gt;0,IF(AND(INDIRECT(ADDRESS($G64,44))=0,INDIRECT(ADDRESS($G64,38))&lt;&gt;"UL"),INDIRECT(ADDRESS($G64,COLUMN())),0),0),IF($H64&gt;0,IF(AND(INDIRECT(ADDRESS($H64,44))=0,INDIRECT(ADDRESS($H64,38))&lt;&gt;"UL"),INDIRECT(ADDRESS($H64,COLUMN())),0),0),IF($I64&gt;0,IF(AND(INDIRECT(ADDRESS($I64,44))=0,INDIRECT(ADDRESS($I64,38))&lt;&gt;"UL"),INDIRECT(ADDRESS($I64,COLUMN())),0),0),IF($J64&gt;0,IF(AND(INDIRECT(ADDRESS($J64,44))=0,INDIRECT(ADDRESS($J64,38))&lt;&gt;"UL"),INDIRECT(ADDRESS($J64,COLUMN())),0),0),IF($K64&gt;0,IF(AND(INDIRECT(ADDRESS($K64,44))=0,INDIRECT(ADDRESS($K64,38))&lt;&gt;"UL"),INDIRECT(ADDRESS($K64,COLUMN())),0),0),IF($L64&gt;0,IF(AND(INDIRECT(ADDRESS($L64,44))=0,INDIRECT(ADDRESS($L64,38))&lt;&gt;"UL"),INDIRECT(ADDRESS($L64,COLUMN())),0),0),IF($M64&gt;0,IF(AND(INDIRECT(ADDRESS($M64,44))=0,INDIRECT(ADDRESS($M64,38))&lt;&gt;"UL"),INDIRECT(ADDRESS($M64,COLUMN())),0),0))</f>
        <v>0</v>
      </c>
      <c r="CF64" s="57">
        <f t="shared" ca="1" si="49"/>
        <v>0</v>
      </c>
      <c r="CG64" s="57">
        <f t="shared" ca="1" si="50"/>
        <v>2.338702138463471</v>
      </c>
      <c r="CH64" s="57">
        <f t="shared" ca="1" si="51"/>
        <v>8.9950082248595034E-2</v>
      </c>
      <c r="CI64" s="19">
        <f t="shared" ca="1" si="52"/>
        <v>19.028398394302162</v>
      </c>
      <c r="CJ64" s="19"/>
      <c r="CK64" s="57" cm="1">
        <f t="array" aca="1" ref="CK64" ca="1">IF(AU64="S", SUM(IF($C64&gt;0,IF(INDIRECT(ADDRESS($C64,43))&lt;&gt;1,INDIRECT(ADDRESS($C64,48)),0),0), IF($D64&gt;0,IF(INDIRECT(ADDRESS($D64,43))&lt;&gt;1,INDIRECT(ADDRESS($D64,48)),0),0), IF($E64&gt;0,IF(INDIRECT(ADDRESS($E64,43))&lt;&gt;1,INDIRECT(ADDRESS($E64,48)),0),0), IF($F64&gt;0,IF(INDIRECT(ADDRESS($F64,43))&lt;&gt;1,INDIRECT(ADDRESS($F64,48)),0),0), IF($G64&gt;0,IF(INDIRECT(ADDRESS($G64,43))&lt;&gt;1,INDIRECT(ADDRESS($G64,48)),0),0), IF($H64&gt;0,IF(INDIRECT(ADDRESS($H64,43))&lt;&gt;1,INDIRECT(ADDRESS($H64,48)),0),0), IF($I64&gt;0,IF(INDIRECT(ADDRESS($I64,43))&lt;&gt;1,INDIRECT(ADDRESS($I64,48)),0),0), IF($J64&gt;0,IF(INDIRECT(ADDRESS($J64,43))&lt;&gt;1,INDIRECT(ADDRESS($J64,48)),0),0), IF($K64&gt;0,IF(INDIRECT(ADDRESS($K64,43))&lt;&gt;1,INDIRECT(ADDRESS($K64,48)),0),0), IF($L64&gt;0,IF(INDIRECT(ADDRESS($L64,43))&lt;&gt;1,INDIRECT(ADDRESS($L64,48)),0),0), IF($M64&gt;0,IF(INDIRECT(ADDRESS($M64,43))&lt;&gt;1,INDIRECT(ADDRESS($M64,48)),0),0)), IF(AU64="L",SUM(IF($C64&gt;0,IF(INDIRECT(ADDRESS($C64,43))&lt;&gt;1,INDIRECT(ADDRESS($C64,50)),0),0), IF($D64&gt;0,IF(INDIRECT(ADDRESS($D64,43))&lt;&gt;1,INDIRECT(ADDRESS($D64,50)),0),0), IF($E64&gt;0,IF(INDIRECT(ADDRESS($E64,43))&lt;&gt;1,INDIRECT(ADDRESS($E64,50)),0),0), IF($F64&gt;0,IF(INDIRECT(ADDRESS($F64,43))&lt;&gt;1,INDIRECT(ADDRESS($F64,50)),0),0), IF($G64&gt;0,IF(INDIRECT(ADDRESS($G64,43))&lt;&gt;1,INDIRECT(ADDRESS($G64,50)),0),0), IF($G64&gt;0,IF(INDIRECT(ADDRESS($G64,43))&lt;&gt;1,INDIRECT(ADDRESS($G64,50)),0),0), IF($H64&gt;0,IF(INDIRECT(ADDRESS($H64,43))&lt;&gt;1,INDIRECT(ADDRESS($H64,50)),0),0), IF($I64&gt;0,IF(INDIRECT(ADDRESS($I64,43))&lt;&gt;1,INDIRECT(ADDRESS($I64,50)),0),0), IF($J64&gt;0,IF(INDIRECT(ADDRESS($J64,43))&lt;&gt;1,INDIRECT(ADDRESS($J64,50)),0),0), IF($K64&gt;0,IF(INDIRECT(ADDRESS($K64,43))&lt;&gt;1,INDIRECT(ADDRESS($K64,50)),0),0), IF($L64&gt;0,IF(INDIRECT(ADDRESS($L64,43))&lt;&gt;1,INDIRECT(ADDRESS($L64,50)),0),0), IF($M64&gt;0,IF(INDIRECT(ADDRESS($M64,43))&lt;&gt;1,INDIRECT(ADDRESS($M64,50)),0),0)), SUM(IF($C64&gt;0,IF(INDIRECT(ADDRESS($C64,43))&lt;&gt;1,INDIRECT(ADDRESS($C64,49)),0),0), IF($D64&gt;0,IF(INDIRECT(ADDRESS($D64,43))&lt;&gt;1,INDIRECT(ADDRESS($D64,49)),0),0), IF($E64&gt;0,IF(INDIRECT(ADDRESS($E64,43))&lt;&gt;1,INDIRECT(ADDRESS($E64,49)),0),0), IF($F64&gt;0,IF(INDIRECT(ADDRESS($F64,43))&lt;&gt;1,INDIRECT(ADDRESS($F64,49)),0),0), IF($G64&gt;0,IF(INDIRECT(ADDRESS($G64,43))&lt;&gt;1,INDIRECT(ADDRESS($G64,49)),0),0), IF($G64&gt;0,IF(INDIRECT(ADDRESS($G64,43))&lt;&gt;1,INDIRECT(ADDRESS($G64,49)),0),0), IF($H64&gt;0,IF(INDIRECT(ADDRESS($H64,43))&lt;&gt;1,INDIRECT(ADDRESS($H64,49)),0),0), IF($I64&gt;0,IF(INDIRECT(ADDRESS($I64,43))&lt;&gt;1,INDIRECT(ADDRESS($I64,49)),0),0), IF($J64&gt;0,IF(INDIRECT(ADDRESS($J64,43))&lt;&gt;1,INDIRECT(ADDRESS($J64,49)),0),0), IF($K64&gt;0,IF(INDIRECT(ADDRESS($K64,43))&lt;&gt;1,INDIRECT(ADDRESS($K64,49)),0),0), IF($L64&gt;0,IF(INDIRECT(ADDRESS($L64,43))&lt;&gt;1,INDIRECT(ADDRESS($L64,49)),0),0), IF($M64&gt;0,IF(INDIRECT(ADDRESS($M64,43))&lt;&gt;1,INDIRECT(ADDRESS($M64,49)),0),0))))</f>
        <v>0.88888888888888884</v>
      </c>
      <c r="CL64" s="57" cm="1">
        <f t="array" aca="1" ref="CL64" ca="1">SUM(IF($C64&gt;0,IF(INDIRECT(ADDRESS($C64,44))=1,INDIRECT(ADDRESS($C64,90)),0),0), IF($D64&gt;0,IF(INDIRECT(ADDRESS($D64,44))=1,INDIRECT(ADDRESS($D64,90)),0),0), IF($E64&gt;0,IF(INDIRECT(ADDRESS($E64,44))=1,INDIRECT(ADDRESS($E64,90)),0),0), IF($F64&gt;0,IF(INDIRECT(ADDRESS($F64,44))=1,INDIRECT(ADDRESS($F64,90)),0),0), IF($G64&gt;0,IF(INDIRECT(ADDRESS($G64,44))=1,INDIRECT(ADDRESS($G64,90)),0),0), IF($H64&gt;0,IF(INDIRECT(ADDRESS($H64,44))=1,INDIRECT(ADDRESS($H64,90)),0),0), IF($I64&gt;0,IF(INDIRECT(ADDRESS($I64,44))=1,INDIRECT(ADDRESS($I64,90)),0),0), IF($J64&gt;0,IF(INDIRECT(ADDRESS($J64,44))=1,INDIRECT(ADDRESS($J64,90)),0),0), IF($K64&gt;0,IF(INDIRECT(ADDRESS($K64,44))=1,INDIRECT(ADDRESS($K64,90)),0),0), IF($L64&gt;0,IF(INDIRECT(ADDRESS($L64,44))=1,INDIRECT(ADDRESS($L64,90)),0),0), IF($M64&gt;0,IF(INDIRECT(ADDRESS($M64,44))=1,INDIRECT(ADDRESS($M64,90)),0),0))</f>
        <v>0</v>
      </c>
      <c r="CM64" s="56">
        <f t="shared" ca="1" si="53"/>
        <v>1.1459356027702436</v>
      </c>
      <c r="CN64" s="59"/>
    </row>
    <row r="65" spans="1:92" x14ac:dyDescent="0.25">
      <c r="A65" s="52" t="s">
        <v>142</v>
      </c>
      <c r="B65" s="67">
        <v>10</v>
      </c>
      <c r="C65" s="67">
        <v>23</v>
      </c>
      <c r="D65" s="67">
        <v>20</v>
      </c>
      <c r="E65" s="67"/>
      <c r="F65" s="67"/>
      <c r="G65" s="67"/>
      <c r="H65" s="67"/>
      <c r="I65" s="67"/>
      <c r="J65" s="67"/>
      <c r="K65" s="67"/>
      <c r="L65" s="67"/>
      <c r="M65" s="67"/>
      <c r="N65" s="67">
        <f t="shared" ca="1" si="36"/>
        <v>29</v>
      </c>
      <c r="O65" s="67" t="str" cm="1">
        <f t="array" aca="1" ref="O65" ca="1">INDIRECT(ADDRESS($B65,COLUMN()))</f>
        <v>Bomber</v>
      </c>
      <c r="P65" s="67" cm="1">
        <f t="array" aca="1" ref="P65" ca="1">INDIRECT(ADDRESS($B65,COLUMN()))</f>
        <v>6</v>
      </c>
      <c r="Q65" s="67" cm="1">
        <f t="array" aca="1" ref="Q65" ca="1">INDIRECT(ADDRESS($B65,COLUMN()))</f>
        <v>2</v>
      </c>
      <c r="R65" s="67" t="str" cm="1">
        <f t="array" aca="1" ref="R65" ca="1">INDIRECT(ADDRESS($B65,COLUMN()))</f>
        <v>-</v>
      </c>
      <c r="S65" s="67" cm="1">
        <f t="array" aca="1" ref="S65" ca="1">INDIRECT(ADDRESS($B65,COLUMN()))</f>
        <v>2</v>
      </c>
      <c r="T65" s="67" t="str" cm="1">
        <f t="array" aca="1" ref="T65" ca="1">INDIRECT(ADDRESS($B65,COLUMN()))</f>
        <v>1-4</v>
      </c>
      <c r="U65" s="67" cm="1">
        <f t="array" aca="1" ref="U65" ca="1">INDIRECT(ADDRESS($B65,COLUMN()))</f>
        <v>4</v>
      </c>
      <c r="V65" s="67" cm="1">
        <f t="array" aca="1" ref="V65" ca="1">INDIRECT(ADDRESS($B65,COLUMN()))</f>
        <v>0</v>
      </c>
      <c r="W65" s="67" cm="1">
        <f t="array" aca="1" ref="W65" ca="1">INDIRECT(ADDRESS($B65,COLUMN()))</f>
        <v>4</v>
      </c>
      <c r="X65" s="67" cm="1">
        <f t="array" aca="1" ref="X65" ca="1">INDIRECT(ADDRESS($B65,COLUMN()))</f>
        <v>5</v>
      </c>
      <c r="Y65" s="67" cm="1">
        <f t="array" aca="1" ref="Y65" ca="1">INDIRECT(ADDRESS($B65,COLUMN()))</f>
        <v>1</v>
      </c>
      <c r="Z65" s="67" cm="1">
        <f t="array" aca="1" ref="Z65" ca="1">INDIRECT(ADDRESS($B65,COLUMN()))</f>
        <v>5</v>
      </c>
      <c r="AA65" s="67" t="str" cm="1">
        <f t="array" aca="1" ref="AA65" ca="1">INDIRECT(ADDRESS($B65,COLUMN()))</f>
        <v>Rocket Boosters</v>
      </c>
      <c r="AB65" s="56">
        <f t="shared" ca="1" si="37"/>
        <v>0.71563189871974031</v>
      </c>
      <c r="AC65" s="56">
        <f t="shared" ca="1" si="38"/>
        <v>0.80647624534977935</v>
      </c>
      <c r="AD65" s="56">
        <f t="shared" ca="1" si="39"/>
        <v>4.2077021496510234</v>
      </c>
      <c r="AF65" s="52"/>
      <c r="AG65" s="52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65"/>
      <c r="AU65" s="54" t="s">
        <v>113</v>
      </c>
      <c r="AV65" s="57" cm="1">
        <f t="array" aca="1" ref="AV65" ca="1">SUM(IF($C65&gt;0,IF(AND(INDIRECT(ADDRESS($C65,44))=0,INDIRECT(ADDRESS($C65,38))="UL",ISERROR(SEARCH("Rear",INDIRECT(ADDRESS($C65,33)))),ISERROR(SEARCH("Side",INDIRECT(ADDRESS($C65,33))))),INDIRECT(ADDRESS($C65,COLUMN())),0),0),IF($D65&gt;0,IF(AND(INDIRECT(ADDRESS($D65,44))=0,INDIRECT(ADDRESS($D65,38))="UL",ISERROR(SEARCH("Rear",INDIRECT(ADDRESS($D65,33)))),ISERROR(SEARCH("Side",INDIRECT(ADDRESS($D65,33))))),INDIRECT(ADDRESS($D65,COLUMN())),0),0),IF($E65&gt;0,IF(AND(INDIRECT(ADDRESS($E65,44))=0,INDIRECT(ADDRESS($E65,38))="UL",ISERROR(SEARCH("Rear",INDIRECT(ADDRESS($E65,33)))),ISERROR(SEARCH("Side",INDIRECT(ADDRESS($E65,33))))),INDIRECT(ADDRESS($E65,COLUMN())),0),0),IF($F65&gt;0,IF(AND(INDIRECT(ADDRESS($F65,44))=0,INDIRECT(ADDRESS($F65,38))="UL",ISERROR(SEARCH("Rear",INDIRECT(ADDRESS($F65,33)))),ISERROR(SEARCH("Side",INDIRECT(ADDRESS($F65,33))))),INDIRECT(ADDRESS($F65,COLUMN())),0),0),IF($G65&gt;0,IF(AND(INDIRECT(ADDRESS($G65,44))=0,INDIRECT(ADDRESS($G65,38))="UL",ISERROR(SEARCH("Rear",INDIRECT(ADDRESS($G65,33)))),ISERROR(SEARCH("Side",INDIRECT(ADDRESS($G65,33))))),INDIRECT(ADDRESS($G65,COLUMN())),0),0),IF($H65&gt;0,IF(AND(INDIRECT(ADDRESS($H65,44))=0,INDIRECT(ADDRESS($H65,38))="UL",ISERROR(SEARCH("Rear",INDIRECT(ADDRESS($H65,33)))),ISERROR(SEARCH("Side",INDIRECT(ADDRESS($H65,33))))),INDIRECT(ADDRESS($H65,COLUMN())),0),0),IF($I65&gt;0,IF(AND(INDIRECT(ADDRESS($I65,44))=0,INDIRECT(ADDRESS($I65,38))="UL",ISERROR(SEARCH("Rear",INDIRECT(ADDRESS($I65,33)))),ISERROR(SEARCH("Side",INDIRECT(ADDRESS($I65,33))))),INDIRECT(ADDRESS($I65,COLUMN())),0),0),IF($J65&gt;0,IF(AND(INDIRECT(ADDRESS($J65,44))=0,INDIRECT(ADDRESS($J65,38))="UL",ISERROR(SEARCH("Rear",INDIRECT(ADDRESS($J65,33)))),ISERROR(SEARCH("Side",INDIRECT(ADDRESS($J65,33))))),INDIRECT(ADDRESS($J65,COLUMN())),0),0),IF($K65&gt;0,IF(AND(INDIRECT(ADDRESS($K65,44))=0,INDIRECT(ADDRESS($K65,38))="UL",ISERROR(SEARCH("Rear",INDIRECT(ADDRESS($K65,33)))),ISERROR(SEARCH("Side",INDIRECT(ADDRESS($K65,33))))),INDIRECT(ADDRESS($K65,COLUMN())),0),0),IF($L65&gt;0,IF(AND(INDIRECT(ADDRESS($L65,44))=0,INDIRECT(ADDRESS($L65,38))="UL",ISERROR(SEARCH("Rear",INDIRECT(ADDRESS($L65,33)))),ISERROR(SEARCH("Side",INDIRECT(ADDRESS($L65,33))))),INDIRECT(ADDRESS($L65,COLUMN())),0),0),IF($M65&gt;0,IF(AND(INDIRECT(ADDRESS($M65,44))=0,INDIRECT(ADDRESS($M65,38))="UL",ISERROR(SEARCH("Rear",INDIRECT(ADDRESS($M65,33)))),ISERROR(SEARCH("Side",INDIRECT(ADDRESS($M65,33))))),INDIRECT(ADDRESS($M65,COLUMN())),0),0))</f>
        <v>0.61111111111111105</v>
      </c>
      <c r="AW65" s="57" cm="1">
        <f t="array" aca="1" ref="AW65" ca="1">SUM(IF($C65&gt;0,IF(AND(INDIRECT(ADDRESS($C65,44))=0,INDIRECT(ADDRESS($C65,38))="UL",ISERROR(SEARCH("Rear",INDIRECT(ADDRESS($C65,33)))),ISERROR(SEARCH("Side",INDIRECT(ADDRESS($C65,33))))),INDIRECT(ADDRESS($C65,COLUMN())),0),0),IF($D65&gt;0,IF(AND(INDIRECT(ADDRESS($D65,44))=0,INDIRECT(ADDRESS($D65,38))="UL",ISERROR(SEARCH("Rear",INDIRECT(ADDRESS($D65,33)))),ISERROR(SEARCH("Side",INDIRECT(ADDRESS($D65,33))))),INDIRECT(ADDRESS($D65,COLUMN())),0),0),IF($E65&gt;0,IF(AND(INDIRECT(ADDRESS($E65,44))=0,INDIRECT(ADDRESS($E65,38))="UL",ISERROR(SEARCH("Rear",INDIRECT(ADDRESS($E65,33)))),ISERROR(SEARCH("Side",INDIRECT(ADDRESS($E65,33))))),INDIRECT(ADDRESS($E65,COLUMN())),0),0),IF($F65&gt;0,IF(AND(INDIRECT(ADDRESS($F65,44))=0,INDIRECT(ADDRESS($F65,38))="UL",ISERROR(SEARCH("Rear",INDIRECT(ADDRESS($F65,33)))),ISERROR(SEARCH("Side",INDIRECT(ADDRESS($F65,33))))),INDIRECT(ADDRESS($F65,COLUMN())),0),0),IF($G65&gt;0,IF(AND(INDIRECT(ADDRESS($G65,44))=0,INDIRECT(ADDRESS($G65,38))="UL",ISERROR(SEARCH("Rear",INDIRECT(ADDRESS($G65,33)))),ISERROR(SEARCH("Side",INDIRECT(ADDRESS($G65,33))))),INDIRECT(ADDRESS($G65,COLUMN())),0),0),IF($H65&gt;0,IF(AND(INDIRECT(ADDRESS($H65,44))=0,INDIRECT(ADDRESS($H65,38))="UL",ISERROR(SEARCH("Rear",INDIRECT(ADDRESS($H65,33)))),ISERROR(SEARCH("Side",INDIRECT(ADDRESS($H65,33))))),INDIRECT(ADDRESS($H65,COLUMN())),0),0),IF($I65&gt;0,IF(AND(INDIRECT(ADDRESS($I65,44))=0,INDIRECT(ADDRESS($I65,38))="UL",ISERROR(SEARCH("Rear",INDIRECT(ADDRESS($I65,33)))),ISERROR(SEARCH("Side",INDIRECT(ADDRESS($I65,33))))),INDIRECT(ADDRESS($I65,COLUMN())),0),0),IF($J65&gt;0,IF(AND(INDIRECT(ADDRESS($J65,44))=0,INDIRECT(ADDRESS($J65,38))="UL",ISERROR(SEARCH("Rear",INDIRECT(ADDRESS($J65,33)))),ISERROR(SEARCH("Side",INDIRECT(ADDRESS($J65,33))))),INDIRECT(ADDRESS($J65,COLUMN())),0),0),IF($K65&gt;0,IF(AND(INDIRECT(ADDRESS($K65,44))=0,INDIRECT(ADDRESS($K65,38))="UL",ISERROR(SEARCH("Rear",INDIRECT(ADDRESS($K65,33)))),ISERROR(SEARCH("Side",INDIRECT(ADDRESS($K65,33))))),INDIRECT(ADDRESS($K65,COLUMN())),0),0),IF($L65&gt;0,IF(AND(INDIRECT(ADDRESS($L65,44))=0,INDIRECT(ADDRESS($L65,38))="UL",ISERROR(SEARCH("Rear",INDIRECT(ADDRESS($L65,33)))),ISERROR(SEARCH("Side",INDIRECT(ADDRESS($L65,33))))),INDIRECT(ADDRESS($L65,COLUMN())),0),0),IF($M65&gt;0,IF(AND(INDIRECT(ADDRESS($M65,44))=0,INDIRECT(ADDRESS($M65,38))="UL",ISERROR(SEARCH("Rear",INDIRECT(ADDRESS($M65,33)))),ISERROR(SEARCH("Side",INDIRECT(ADDRESS($M65,33))))),INDIRECT(ADDRESS($M65,COLUMN())),0),0))</f>
        <v>1.3888888888888888</v>
      </c>
      <c r="AX65" s="57" cm="1">
        <f t="array" aca="1" ref="AX65" ca="1">SUM(IF($C65&gt;0,IF(AND(INDIRECT(ADDRESS($C65,44))=0,INDIRECT(ADDRESS($C65,38))="UL",ISERROR(SEARCH("Rear",INDIRECT(ADDRESS($C65,33)))),ISERROR(SEARCH("Side",INDIRECT(ADDRESS($C65,33))))),INDIRECT(ADDRESS($C65,COLUMN())),0),0),IF($D65&gt;0,IF(AND(INDIRECT(ADDRESS($D65,44))=0,INDIRECT(ADDRESS($D65,38))="UL",ISERROR(SEARCH("Rear",INDIRECT(ADDRESS($D65,33)))),ISERROR(SEARCH("Side",INDIRECT(ADDRESS($D65,33))))),INDIRECT(ADDRESS($D65,COLUMN())),0),0),IF($E65&gt;0,IF(AND(INDIRECT(ADDRESS($E65,44))=0,INDIRECT(ADDRESS($E65,38))="UL",ISERROR(SEARCH("Rear",INDIRECT(ADDRESS($E65,33)))),ISERROR(SEARCH("Side",INDIRECT(ADDRESS($E65,33))))),INDIRECT(ADDRESS($E65,COLUMN())),0),0),IF($F65&gt;0,IF(AND(INDIRECT(ADDRESS($F65,44))=0,INDIRECT(ADDRESS($F65,38))="UL",ISERROR(SEARCH("Rear",INDIRECT(ADDRESS($F65,33)))),ISERROR(SEARCH("Side",INDIRECT(ADDRESS($F65,33))))),INDIRECT(ADDRESS($F65,COLUMN())),0),0),IF($G65&gt;0,IF(AND(INDIRECT(ADDRESS($G65,44))=0,INDIRECT(ADDRESS($G65,38))="UL",ISERROR(SEARCH("Rear",INDIRECT(ADDRESS($G65,33)))),ISERROR(SEARCH("Side",INDIRECT(ADDRESS($G65,33))))),INDIRECT(ADDRESS($G65,COLUMN())),0),0),IF($H65&gt;0,IF(AND(INDIRECT(ADDRESS($H65,44))=0,INDIRECT(ADDRESS($H65,38))="UL",ISERROR(SEARCH("Rear",INDIRECT(ADDRESS($H65,33)))),ISERROR(SEARCH("Side",INDIRECT(ADDRESS($H65,33))))),INDIRECT(ADDRESS($H65,COLUMN())),0),0),IF($I65&gt;0,IF(AND(INDIRECT(ADDRESS($I65,44))=0,INDIRECT(ADDRESS($I65,38))="UL",ISERROR(SEARCH("Rear",INDIRECT(ADDRESS($I65,33)))),ISERROR(SEARCH("Side",INDIRECT(ADDRESS($I65,33))))),INDIRECT(ADDRESS($I65,COLUMN())),0),0),IF($J65&gt;0,IF(AND(INDIRECT(ADDRESS($J65,44))=0,INDIRECT(ADDRESS($J65,38))="UL",ISERROR(SEARCH("Rear",INDIRECT(ADDRESS($J65,33)))),ISERROR(SEARCH("Side",INDIRECT(ADDRESS($J65,33))))),INDIRECT(ADDRESS($J65,COLUMN())),0),0),IF($K65&gt;0,IF(AND(INDIRECT(ADDRESS($K65,44))=0,INDIRECT(ADDRESS($K65,38))="UL",ISERROR(SEARCH("Rear",INDIRECT(ADDRESS($K65,33)))),ISERROR(SEARCH("Side",INDIRECT(ADDRESS($K65,33))))),INDIRECT(ADDRESS($K65,COLUMN())),0),0),IF($L65&gt;0,IF(AND(INDIRECT(ADDRESS($L65,44))=0,INDIRECT(ADDRESS($L65,38))="UL",ISERROR(SEARCH("Rear",INDIRECT(ADDRESS($L65,33)))),ISERROR(SEARCH("Side",INDIRECT(ADDRESS($L65,33))))),INDIRECT(ADDRESS($L65,COLUMN())),0),0),IF($M65&gt;0,IF(AND(INDIRECT(ADDRESS($M65,44))=0,INDIRECT(ADDRESS($M65,38))="UL",ISERROR(SEARCH("Rear",INDIRECT(ADDRESS($M65,33)))),ISERROR(SEARCH("Side",INDIRECT(ADDRESS($M65,33))))),INDIRECT(ADDRESS($M65,COLUMN())),0),0))</f>
        <v>0.61111111111111105</v>
      </c>
      <c r="AY65" s="58">
        <f t="shared" ca="1" si="40"/>
        <v>1.3888888888888888</v>
      </c>
      <c r="AZ65" s="58">
        <f t="shared" ca="1" si="41"/>
        <v>0.87037037037037035</v>
      </c>
      <c r="BA65" s="58" cm="1">
        <f t="array" aca="1" ref="BA65" ca="1">SUM(IF($C65&gt;0,IF(AND(INDIRECT(ADDRESS($C65,44))=0,INDIRECT(ADDRESS($C65,38))="UL"),INDIRECT(ADDRESS($C65,COLUMN())),0),0),IF($D65&gt;0,IF(AND(INDIRECT(ADDRESS($D65,44))=0,INDIRECT(ADDRESS($D65,38))="UL"),INDIRECT(ADDRESS($D65,COLUMN())),0),0),IF($E65&gt;0,IF(AND(INDIRECT(ADDRESS($E65,44))=0,INDIRECT(ADDRESS($E65,38))="UL"),INDIRECT(ADDRESS($E65,COLUMN())),0),0),IF($F65&gt;0,IF(AND(INDIRECT(ADDRESS($F65,44))=0,INDIRECT(ADDRESS($F65,38))="UL"),INDIRECT(ADDRESS($F65,COLUMN())),0),0),IF($G65&gt;0,IF(AND(INDIRECT(ADDRESS($G65,44))=0,INDIRECT(ADDRESS($G65,38))="UL"),INDIRECT(ADDRESS($G65,COLUMN())),0),0),IF($H65&gt;0,IF(AND(INDIRECT(ADDRESS($H65,44))=0,INDIRECT(ADDRESS($H65,38))="UL"),INDIRECT(ADDRESS($H65,COLUMN())),0),0),IF($I65&gt;0,IF(AND(INDIRECT(ADDRESS($I65,44))=0,INDIRECT(ADDRESS($I65,38))="UL"),INDIRECT(ADDRESS($I65,COLUMN())),0),0),IF($J65&gt;0,IF(AND(INDIRECT(ADDRESS($J65,44))=0,INDIRECT(ADDRESS($J65,38))="UL"),INDIRECT(ADDRESS($J65,COLUMN())),0),0),IF($K65&gt;0,IF(AND(INDIRECT(ADDRESS($K65,44))=0,INDIRECT(ADDRESS($K65,38))="UL"),INDIRECT(ADDRESS($K65,COLUMN())),0),0),IF($L65&gt;0,IF(AND(INDIRECT(ADDRESS($L65,44))=0,INDIRECT(ADDRESS($L65,38))="UL"),INDIRECT(ADDRESS($L65,COLUMN())),0),0),IF($M65&gt;0,IF(AND(INDIRECT(ADDRESS($M65,44))=0,INDIRECT(ADDRESS($M65,38))="UL"),INDIRECT(ADDRESS($M65,COLUMN())),0),0))</f>
        <v>0.45185185185185189</v>
      </c>
      <c r="BB65" s="58" cm="1">
        <f t="array" aca="1" ref="BB65" ca="1">SUM(IF($C65&gt;0,IF(AND(INDIRECT(ADDRESS($C65,44))=0,INDIRECT(ADDRESS($C65,38))="UL"),INDIRECT(ADDRESS($C65,COLUMN())),0),0),IF($D65&gt;0,IF(AND(INDIRECT(ADDRESS($D65,44))=0,INDIRECT(ADDRESS($D65,38))="UL"),INDIRECT(ADDRESS($D65,COLUMN())),0),0),IF($E65&gt;0,IF(AND(INDIRECT(ADDRESS($E65,44))=0,INDIRECT(ADDRESS($E65,38))="UL"),INDIRECT(ADDRESS($E65,COLUMN())),0),0),IF($F65&gt;0,IF(AND(INDIRECT(ADDRESS($F65,44))=0,INDIRECT(ADDRESS($F65,38))="UL"),INDIRECT(ADDRESS($F65,COLUMN())),0),0),IF($G65&gt;0,IF(AND(INDIRECT(ADDRESS($G65,44))=0,INDIRECT(ADDRESS($G65,38))="UL"),INDIRECT(ADDRESS($G65,COLUMN())),0),0),IF($H65&gt;0,IF(AND(INDIRECT(ADDRESS($H65,44))=0,INDIRECT(ADDRESS($H65,38))="UL"),INDIRECT(ADDRESS($H65,COLUMN())),0),0),IF($I65&gt;0,IF(AND(INDIRECT(ADDRESS($I65,44))=0,INDIRECT(ADDRESS($I65,38))="UL"),INDIRECT(ADDRESS($I65,COLUMN())),0),0),IF($J65&gt;0,IF(AND(INDIRECT(ADDRESS($J65,44))=0,INDIRECT(ADDRESS($J65,38))="UL"),INDIRECT(ADDRESS($J65,COLUMN())),0),0),IF($K65&gt;0,IF(AND(INDIRECT(ADDRESS($K65,44))=0,INDIRECT(ADDRESS($K65,38))="UL"),INDIRECT(ADDRESS($K65,COLUMN())),0),0),IF($L65&gt;0,IF(AND(INDIRECT(ADDRESS($L65,44))=0,INDIRECT(ADDRESS($L65,38))="UL"),INDIRECT(ADDRESS($L65,COLUMN())),0),0),IF($M65&gt;0,IF(AND(INDIRECT(ADDRESS($M65,44))=0,INDIRECT(ADDRESS($M65,38))="UL"),INDIRECT(ADDRESS($M65,COLUMN())),0),0))</f>
        <v>0.24444444444444441</v>
      </c>
      <c r="BC65" s="58" cm="1">
        <f t="array" aca="1" ref="BC65" ca="1">SUM(IF($C65&gt;0,IF(AND(INDIRECT(ADDRESS($C65,44))=0,INDIRECT(ADDRESS($C65,38))="UL"),INDIRECT(ADDRESS($C65,COLUMN())),0),0),IF($D65&gt;0,IF(AND(INDIRECT(ADDRESS($D65,44))=0,INDIRECT(ADDRESS($D65,38))="UL"),INDIRECT(ADDRESS($D65,COLUMN())),0),0),IF($E65&gt;0,IF(AND(INDIRECT(ADDRESS($E65,44))=0,INDIRECT(ADDRESS($E65,38))="UL"),INDIRECT(ADDRESS($E65,COLUMN())),0),0),IF($F65&gt;0,IF(AND(INDIRECT(ADDRESS($F65,44))=0,INDIRECT(ADDRESS($F65,38))="UL"),INDIRECT(ADDRESS($F65,COLUMN())),0),0),IF($G65&gt;0,IF(AND(INDIRECT(ADDRESS($G65,44))=0,INDIRECT(ADDRESS($G65,38))="UL"),INDIRECT(ADDRESS($G65,COLUMN())),0),0),IF($H65&gt;0,IF(AND(INDIRECT(ADDRESS($H65,44))=0,INDIRECT(ADDRESS($H65,38))="UL"),INDIRECT(ADDRESS($H65,COLUMN())),0),0),IF($I65&gt;0,IF(AND(INDIRECT(ADDRESS($I65,44))=0,INDIRECT(ADDRESS($I65,38))="UL"),INDIRECT(ADDRESS($I65,COLUMN())),0),0),IF($J65&gt;0,IF(AND(INDIRECT(ADDRESS($J65,44))=0,INDIRECT(ADDRESS($J65,38))="UL"),INDIRECT(ADDRESS($J65,COLUMN())),0),0),IF($K65&gt;0,IF(AND(INDIRECT(ADDRESS($K65,44))=0,INDIRECT(ADDRESS($K65,38))="UL"),INDIRECT(ADDRESS($K65,COLUMN())),0),0),IF($L65&gt;0,IF(AND(INDIRECT(ADDRESS($L65,44))=0,INDIRECT(ADDRESS($L65,38))="UL"),INDIRECT(ADDRESS($L65,COLUMN())),0),0),IF($M65&gt;0,IF(AND(INDIRECT(ADDRESS($M65,44))=0,INDIRECT(ADDRESS($M65,38))="UL"),INDIRECT(ADDRESS($M65,COLUMN())),0),0))</f>
        <v>0.24444444444444441</v>
      </c>
      <c r="BD65" s="58" cm="1">
        <f t="array" aca="1" ref="BD65" ca="1">SUM(IF($C65&gt;0,IF(AND(INDIRECT(ADDRESS($C65,44))=0,INDIRECT(ADDRESS($C65,38))="UL"),INDIRECT(ADDRESS($C65,COLUMN())),0),0),IF($D65&gt;0,IF(AND(INDIRECT(ADDRESS($D65,44))=0,INDIRECT(ADDRESS($D65,38))="UL"),INDIRECT(ADDRESS($D65,COLUMN())),0),0),IF($E65&gt;0,IF(AND(INDIRECT(ADDRESS($E65,44))=0,INDIRECT(ADDRESS($E65,38))="UL"),INDIRECT(ADDRESS($E65,COLUMN())),0),0),IF($F65&gt;0,IF(AND(INDIRECT(ADDRESS($F65,44))=0,INDIRECT(ADDRESS($F65,38))="UL"),INDIRECT(ADDRESS($F65,COLUMN())),0),0),IF($G65&gt;0,IF(AND(INDIRECT(ADDRESS($G65,44))=0,INDIRECT(ADDRESS($G65,38))="UL"),INDIRECT(ADDRESS($G65,COLUMN())),0),0),IF($H65&gt;0,IF(AND(INDIRECT(ADDRESS($H65,44))=0,INDIRECT(ADDRESS($H65,38))="UL"),INDIRECT(ADDRESS($H65,COLUMN())),0),0),IF($I65&gt;0,IF(AND(INDIRECT(ADDRESS($I65,44))=0,INDIRECT(ADDRESS($I65,38))="UL"),INDIRECT(ADDRESS($I65,COLUMN())),0),0),IF($J65&gt;0,IF(AND(INDIRECT(ADDRESS($J65,44))=0,INDIRECT(ADDRESS($J65,38))="UL"),INDIRECT(ADDRESS($J65,COLUMN())),0),0),IF($K65&gt;0,IF(AND(INDIRECT(ADDRESS($K65,44))=0,INDIRECT(ADDRESS($K65,38))="UL"),INDIRECT(ADDRESS($K65,COLUMN())),0),0),IF($L65&gt;0,IF(AND(INDIRECT(ADDRESS($L65,44))=0,INDIRECT(ADDRESS($L65,38))="UL"),INDIRECT(ADDRESS($L65,COLUMN())),0),0),IF($M65&gt;0,IF(AND(INDIRECT(ADDRESS($M65,44))=0,INDIRECT(ADDRESS($M65,38))="UL"),INDIRECT(ADDRESS($M65,COLUMN())),0),0))</f>
        <v>0.45185185185185189</v>
      </c>
      <c r="BE65" s="57">
        <f t="shared" ca="1" si="42"/>
        <v>0.24444444444444441</v>
      </c>
      <c r="BF65" s="57" cm="1">
        <f t="array" aca="1" ref="BF65" ca="1">SUM(IF($C65&gt;0,IF(INDIRECT(ADDRESS($C65,45))=1,INDIRECT(ADDRESS($C65,52))*INDIRECT(ADDRESS($C65,42))/5,0),0), IF($D65&gt;0,IF(INDIRECT(ADDRESS($D65,45))=1,INDIRECT(ADDRESS($D65,52))*INDIRECT(ADDRESS($D65,42))/5,0),0), IF($E65&gt;0,IF(INDIRECT(ADDRESS($E65,45))=1,INDIRECT(ADDRESS($E65,52))*INDIRECT(ADDRESS($E65,42))/5,0),0), IF($F65&gt;0,IF(INDIRECT(ADDRESS($F65,45))=1,INDIRECT(ADDRESS($F65,52))*INDIRECT(ADDRESS($F65,42))/5,0),0), IF($G65&gt;0,IF(INDIRECT(ADDRESS($G65,45))=1,INDIRECT(ADDRESS($G65,52))*INDIRECT(ADDRESS($G65,42))/5,0),0), IF($H65&gt;0,IF(INDIRECT(ADDRESS($H65,45))=1,INDIRECT(ADDRESS($H65,52))*INDIRECT(ADDRESS($H65,42))/5,0),0)
)*$BF$296/100</f>
        <v>0</v>
      </c>
      <c r="BG65" s="19"/>
      <c r="BH65" s="57" cm="1">
        <f t="array" aca="1" ref="BH65" ca="1">SUM(IF($C65&gt;0,IF(AND(INDIRECT(ADDRESS($C65,44))=0,INDIRECT(ADDRESS($C65,38))&lt;&gt;"UL"),INDIRECT(ADDRESS($C65,COLUMN()-12)),0),0), IF($D65&gt;0,IF(AND(INDIRECT(ADDRESS($D65,44))=0,INDIRECT(ADDRESS($D65,38))&lt;&gt;"UL"),INDIRECT(ADDRESS($D65,COLUMN()-12)),0),0), IF($E65&gt;0,IF(AND(INDIRECT(ADDRESS($E65,44))=0,INDIRECT(ADDRESS($E65,38))&lt;&gt;"UL"),INDIRECT(ADDRESS($E65,COLUMN()-12)),0),0), IF($F65&gt;0,IF(AND(INDIRECT(ADDRESS($F65,44))=0,INDIRECT(ADDRESS($F65,38))&lt;&gt;"UL"),INDIRECT(ADDRESS($F65,COLUMN()-12)),0),0), IF($G65&gt;0,IF(AND(INDIRECT(ADDRESS($G65,44))=0,INDIRECT(ADDRESS($G65,38))&lt;&gt;"UL"),INDIRECT(ADDRESS($G65,COLUMN()-12)),0),0), IF($H65&gt;0,IF(AND(INDIRECT(ADDRESS($H65,44))=0,INDIRECT(ADDRESS($H65,38))&lt;&gt;"UL"),INDIRECT(ADDRESS($H65,COLUMN()-12)),0),0), IF($I65&gt;0,IF(AND(INDIRECT(ADDRESS($I65,44))=0,INDIRECT(ADDRESS($I65,38))&lt;&gt;"UL"),INDIRECT(ADDRESS($I65,COLUMN()-12)),0),0), IF($J65&gt;0,IF(AND(INDIRECT(ADDRESS($J65,44))=0,INDIRECT(ADDRESS($J65,38))&lt;&gt;"UL"),INDIRECT(ADDRESS($J65,COLUMN()-12)),0),0), IF($K65&gt;0,IF(AND(INDIRECT(ADDRESS($K65,44))=0,INDIRECT(ADDRESS($K65,38))&lt;&gt;"UL"),INDIRECT(ADDRESS($K65,COLUMN()-12)),0),0), IF($L65&gt;0,IF(AND(INDIRECT(ADDRESS($L65,44))=0,INDIRECT(ADDRESS($L65,38))&lt;&gt;"UL"),INDIRECT(ADDRESS($L65,COLUMN()-12)),0),0), IF($M65&gt;0,IF(AND(INDIRECT(ADDRESS($M65,44))=0,INDIRECT(ADDRESS($M65,38))&lt;&gt;"UL"),INDIRECT(ADDRESS($M65,COLUMN()-12)),0),0))</f>
        <v>0</v>
      </c>
      <c r="BI65" s="57" cm="1">
        <f t="array" aca="1" ref="BI65" ca="1">SUM(IF($C65&gt;0,IF(AND(INDIRECT(ADDRESS($C65,44))=0,INDIRECT(ADDRESS($C65,38))&lt;&gt;"UL"),INDIRECT(ADDRESS($C65,COLUMN()-12)),0),0), IF($D65&gt;0,IF(AND(INDIRECT(ADDRESS($D65,44))=0,INDIRECT(ADDRESS($D65,38))&lt;&gt;"UL"),INDIRECT(ADDRESS($D65,COLUMN()-12)),0),0), IF($E65&gt;0,IF(AND(INDIRECT(ADDRESS($E65,44))=0,INDIRECT(ADDRESS($E65,38))&lt;&gt;"UL"),INDIRECT(ADDRESS($E65,COLUMN()-12)),0),0), IF($F65&gt;0,IF(AND(INDIRECT(ADDRESS($F65,44))=0,INDIRECT(ADDRESS($F65,38))&lt;&gt;"UL"),INDIRECT(ADDRESS($F65,COLUMN()-12)),0),0), IF($G65&gt;0,IF(AND(INDIRECT(ADDRESS($G65,44))=0,INDIRECT(ADDRESS($G65,38))&lt;&gt;"UL"),INDIRECT(ADDRESS($G65,COLUMN()-12)),0),0), IF($H65&gt;0,IF(AND(INDIRECT(ADDRESS($H65,44))=0,INDIRECT(ADDRESS($H65,38))&lt;&gt;"UL"),INDIRECT(ADDRESS($H65,COLUMN()-12)),0),0), IF($I65&gt;0,IF(AND(INDIRECT(ADDRESS($I65,44))=0,INDIRECT(ADDRESS($I65,38))&lt;&gt;"UL"),INDIRECT(ADDRESS($I65,COLUMN()-12)),0),0), IF($J65&gt;0,IF(AND(INDIRECT(ADDRESS($J65,44))=0,INDIRECT(ADDRESS($J65,38))&lt;&gt;"UL"),INDIRECT(ADDRESS($J65,COLUMN()-12)),0),0), IF($K65&gt;0,IF(AND(INDIRECT(ADDRESS($K65,44))=0,INDIRECT(ADDRESS($K65,38))&lt;&gt;"UL"),INDIRECT(ADDRESS($K65,COLUMN()-12)),0),0), IF($L65&gt;0,IF(AND(INDIRECT(ADDRESS($L65,44))=0,INDIRECT(ADDRESS($L65,38))&lt;&gt;"UL"),INDIRECT(ADDRESS($L65,COLUMN()-12)),0),0), IF($M65&gt;0,IF(AND(INDIRECT(ADDRESS($M65,44))=0,INDIRECT(ADDRESS($M65,38))&lt;&gt;"UL"),INDIRECT(ADDRESS($M65,COLUMN()-12)),0),0))</f>
        <v>0</v>
      </c>
      <c r="BJ65" s="57" cm="1">
        <f t="array" aca="1" ref="BJ65" ca="1">SUM(IF($C65&gt;0,IF(AND(INDIRECT(ADDRESS($C65,44))=0,INDIRECT(ADDRESS($C65,38))&lt;&gt;"UL"),INDIRECT(ADDRESS($C65,COLUMN()-12)),0),0), IF($D65&gt;0,IF(AND(INDIRECT(ADDRESS($D65,44))=0,INDIRECT(ADDRESS($D65,38))&lt;&gt;"UL"),INDIRECT(ADDRESS($D65,COLUMN()-12)),0),0), IF($E65&gt;0,IF(AND(INDIRECT(ADDRESS($E65,44))=0,INDIRECT(ADDRESS($E65,38))&lt;&gt;"UL"),INDIRECT(ADDRESS($E65,COLUMN()-12)),0),0), IF($F65&gt;0,IF(AND(INDIRECT(ADDRESS($F65,44))=0,INDIRECT(ADDRESS($F65,38))&lt;&gt;"UL"),INDIRECT(ADDRESS($F65,COLUMN()-12)),0),0), IF($G65&gt;0,IF(AND(INDIRECT(ADDRESS($G65,44))=0,INDIRECT(ADDRESS($G65,38))&lt;&gt;"UL"),INDIRECT(ADDRESS($G65,COLUMN()-12)),0),0), IF($H65&gt;0,IF(AND(INDIRECT(ADDRESS($H65,44))=0,INDIRECT(ADDRESS($H65,38))&lt;&gt;"UL"),INDIRECT(ADDRESS($H65,COLUMN()-12)),0),0), IF($I65&gt;0,IF(AND(INDIRECT(ADDRESS($I65,44))=0,INDIRECT(ADDRESS($I65,38))&lt;&gt;"UL"),INDIRECT(ADDRESS($I65,COLUMN()-12)),0),0), IF($J65&gt;0,IF(AND(INDIRECT(ADDRESS($J65,44))=0,INDIRECT(ADDRESS($J65,38))&lt;&gt;"UL"),INDIRECT(ADDRESS($J65,COLUMN()-12)),0),0), IF($K65&gt;0,IF(AND(INDIRECT(ADDRESS($K65,44))=0,INDIRECT(ADDRESS($K65,38))&lt;&gt;"UL"),INDIRECT(ADDRESS($K65,COLUMN()-12)),0),0), IF($L65&gt;0,IF(AND(INDIRECT(ADDRESS($L65,44))=0,INDIRECT(ADDRESS($L65,38))&lt;&gt;"UL"),INDIRECT(ADDRESS($L65,COLUMN()-12)),0),0), IF($M65&gt;0,IF(AND(INDIRECT(ADDRESS($M65,44))=0,INDIRECT(ADDRESS($M65,38))&lt;&gt;"UL"),INDIRECT(ADDRESS($M65,COLUMN()-12)),0),0))</f>
        <v>0</v>
      </c>
      <c r="BK65" s="57"/>
      <c r="BL65" s="57"/>
      <c r="BM65" s="57" cm="1">
        <f t="array" aca="1" ref="BM65" ca="1">SUM(IF($C65&gt;0,IF(AND(INDIRECT(ADDRESS($C65,44))=0,INDIRECT(ADDRESS($C65,38))&lt;&gt;"UL"),INDIRECT(ADDRESS($C65,COLUMN()-12)),0),0), IF($D65&gt;0,IF(AND(INDIRECT(ADDRESS($D65,44))=0,INDIRECT(ADDRESS($D65,38))&lt;&gt;"UL"),INDIRECT(ADDRESS($D65,COLUMN()-12)),0),0), IF($E65&gt;0,IF(AND(INDIRECT(ADDRESS($E65,44))=0,INDIRECT(ADDRESS($E65,38))&lt;&gt;"UL"),INDIRECT(ADDRESS($E65,COLUMN()-12)),0),0), IF($F65&gt;0,IF(AND(INDIRECT(ADDRESS($F65,44))=0,INDIRECT(ADDRESS($F65,38))&lt;&gt;"UL"),INDIRECT(ADDRESS($F65,COLUMN()-12)),0),0), IF($G65&gt;0,IF(AND(INDIRECT(ADDRESS($G65,44))=0,INDIRECT(ADDRESS($G65,38))&lt;&gt;"UL"),INDIRECT(ADDRESS($G65,COLUMN()-12)),0),0), IF($H65&gt;0,IF(AND(INDIRECT(ADDRESS($H65,44))=0,INDIRECT(ADDRESS($H65,38))&lt;&gt;"UL"),INDIRECT(ADDRESS($H65,COLUMN()-12)),0),0), IF($I65&gt;0,IF(AND(INDIRECT(ADDRESS($I65,44))=0,INDIRECT(ADDRESS($I65,38))&lt;&gt;"UL"),INDIRECT(ADDRESS($I65,COLUMN()-12)),0),0), IF($J65&gt;0,IF(AND(INDIRECT(ADDRESS($J65,44))=0,INDIRECT(ADDRESS($J65,38))&lt;&gt;"UL"),INDIRECT(ADDRESS($J65,COLUMN()-12)),0),0), IF($K65&gt;0,IF(AND(INDIRECT(ADDRESS($K65,44))=0,INDIRECT(ADDRESS($K65,38))&lt;&gt;"UL"),INDIRECT(ADDRESS($K65,COLUMN()-11)),0),0), IF($L65&gt;0,IF(AND(INDIRECT(ADDRESS($L65,44))=0,INDIRECT(ADDRESS($L65,38))&lt;&gt;"UL"),INDIRECT(ADDRESS($L65,COLUMN()-11)),0),0), IF($M65&gt;0,IF(AND(INDIRECT(ADDRESS($M65,44))=0,INDIRECT(ADDRESS($M65,38))&lt;&gt;"UL"),INDIRECT(ADDRESS($M65,COLUMN()-11)),0),0))</f>
        <v>0</v>
      </c>
      <c r="BN65" s="57" cm="1">
        <f t="array" aca="1" ref="BN65" ca="1">SUM(IF($C65&gt;0,IF(AND(INDIRECT(ADDRESS($C65,44))=0,INDIRECT(ADDRESS($C65,38))&lt;&gt;"UL"),INDIRECT(ADDRESS($C65,COLUMN()-12)),0),0), IF($D65&gt;0,IF(AND(INDIRECT(ADDRESS($D65,44))=0,INDIRECT(ADDRESS($D65,38))&lt;&gt;"UL"),INDIRECT(ADDRESS($D65,COLUMN()-12)),0),0), IF($E65&gt;0,IF(AND(INDIRECT(ADDRESS($E65,44))=0,INDIRECT(ADDRESS($E65,38))&lt;&gt;"UL"),INDIRECT(ADDRESS($E65,COLUMN()-12)),0),0), IF($F65&gt;0,IF(AND(INDIRECT(ADDRESS($F65,44))=0,INDIRECT(ADDRESS($F65,38))&lt;&gt;"UL"),INDIRECT(ADDRESS($F65,COLUMN()-12)),0),0), IF($G65&gt;0,IF(AND(INDIRECT(ADDRESS($G65,44))=0,INDIRECT(ADDRESS($G65,38))&lt;&gt;"UL"),INDIRECT(ADDRESS($G65,COLUMN()-12)),0),0), IF($H65&gt;0,IF(AND(INDIRECT(ADDRESS($H65,44))=0,INDIRECT(ADDRESS($H65,38))&lt;&gt;"UL"),INDIRECT(ADDRESS($H65,COLUMN()-12)),0),0), IF($I65&gt;0,IF(AND(INDIRECT(ADDRESS($I65,44))=0,INDIRECT(ADDRESS($I65,38))&lt;&gt;"UL"),INDIRECT(ADDRESS($I65,COLUMN()-12)),0),0), IF($J65&gt;0,IF(AND(INDIRECT(ADDRESS($J65,44))=0,INDIRECT(ADDRESS($J65,38))&lt;&gt;"UL"),INDIRECT(ADDRESS($J65,COLUMN()-12)),0),0), IF($K65&gt;0,IF(AND(INDIRECT(ADDRESS($K65,44))=0,INDIRECT(ADDRESS($K65,38))&lt;&gt;"UL"),INDIRECT(ADDRESS($K65,COLUMN()-11)),0),0), IF($L65&gt;0,IF(AND(INDIRECT(ADDRESS($L65,44))=0,INDIRECT(ADDRESS($L65,38))&lt;&gt;"UL"),INDIRECT(ADDRESS($L65,COLUMN()-11)),0),0), IF($M65&gt;0,IF(AND(INDIRECT(ADDRESS($M65,44))=0,INDIRECT(ADDRESS($M65,38))&lt;&gt;"UL"),INDIRECT(ADDRESS($M65,COLUMN()-11)),0),0))</f>
        <v>0</v>
      </c>
      <c r="BO65" s="57" cm="1">
        <f t="array" aca="1" ref="BO65" ca="1">SUM(IF($C65&gt;0,IF(AND(INDIRECT(ADDRESS($C65,44))=0,INDIRECT(ADDRESS($C65,38))&lt;&gt;"UL"),INDIRECT(ADDRESS($C65,COLUMN()-12)),0),0), IF($D65&gt;0,IF(AND(INDIRECT(ADDRESS($D65,44))=0,INDIRECT(ADDRESS($D65,38))&lt;&gt;"UL"),INDIRECT(ADDRESS($D65,COLUMN()-12)),0),0), IF($E65&gt;0,IF(AND(INDIRECT(ADDRESS($E65,44))=0,INDIRECT(ADDRESS($E65,38))&lt;&gt;"UL"),INDIRECT(ADDRESS($E65,COLUMN()-12)),0),0), IF($F65&gt;0,IF(AND(INDIRECT(ADDRESS($F65,44))=0,INDIRECT(ADDRESS($F65,38))&lt;&gt;"UL"),INDIRECT(ADDRESS($F65,COLUMN()-12)),0),0), IF($G65&gt;0,IF(AND(INDIRECT(ADDRESS($G65,44))=0,INDIRECT(ADDRESS($G65,38))&lt;&gt;"UL"),INDIRECT(ADDRESS($G65,COLUMN()-12)),0),0), IF($H65&gt;0,IF(AND(INDIRECT(ADDRESS($H65,44))=0,INDIRECT(ADDRESS($H65,38))&lt;&gt;"UL"),INDIRECT(ADDRESS($H65,COLUMN()-12)),0),0), IF($I65&gt;0,IF(AND(INDIRECT(ADDRESS($I65,44))=0,INDIRECT(ADDRESS($I65,38))&lt;&gt;"UL"),INDIRECT(ADDRESS($I65,COLUMN()-12)),0),0), IF($J65&gt;0,IF(AND(INDIRECT(ADDRESS($J65,44))=0,INDIRECT(ADDRESS($J65,38))&lt;&gt;"UL"),INDIRECT(ADDRESS($J65,COLUMN()-12)),0),0), IF($K65&gt;0,IF(AND(INDIRECT(ADDRESS($K65,44))=0,INDIRECT(ADDRESS($K65,38))&lt;&gt;"UL"),INDIRECT(ADDRESS($K65,COLUMN()-11)),0),0), IF($L65&gt;0,IF(AND(INDIRECT(ADDRESS($L65,44))=0,INDIRECT(ADDRESS($L65,38))&lt;&gt;"UL"),INDIRECT(ADDRESS($L65,COLUMN()-11)),0),0), IF($M65&gt;0,IF(AND(INDIRECT(ADDRESS($M65,44))=0,INDIRECT(ADDRESS($M65,38))&lt;&gt;"UL"),INDIRECT(ADDRESS($M65,COLUMN()-11)),0),0))</f>
        <v>0</v>
      </c>
      <c r="BP65" s="57" cm="1">
        <f t="array" aca="1" ref="BP65" ca="1">SUM(IF($C65&gt;0,IF(AND(INDIRECT(ADDRESS($C65,44))=0,INDIRECT(ADDRESS($C65,38))&lt;&gt;"UL"),INDIRECT(ADDRESS($C65,COLUMN()-12)),0),0), IF($D65&gt;0,IF(AND(INDIRECT(ADDRESS($D65,44))=0,INDIRECT(ADDRESS($D65,38))&lt;&gt;"UL"),INDIRECT(ADDRESS($D65,COLUMN()-12)),0),0), IF($E65&gt;0,IF(AND(INDIRECT(ADDRESS($E65,44))=0,INDIRECT(ADDRESS($E65,38))&lt;&gt;"UL"),INDIRECT(ADDRESS($E65,COLUMN()-12)),0),0), IF($F65&gt;0,IF(AND(INDIRECT(ADDRESS($F65,44))=0,INDIRECT(ADDRESS($F65,38))&lt;&gt;"UL"),INDIRECT(ADDRESS($F65,COLUMN()-12)),0),0), IF($G65&gt;0,IF(AND(INDIRECT(ADDRESS($G65,44))=0,INDIRECT(ADDRESS($G65,38))&lt;&gt;"UL"),INDIRECT(ADDRESS($G65,COLUMN()-12)),0),0), IF($H65&gt;0,IF(AND(INDIRECT(ADDRESS($H65,44))=0,INDIRECT(ADDRESS($H65,38))&lt;&gt;"UL"),INDIRECT(ADDRESS($H65,COLUMN()-12)),0),0), IF($I65&gt;0,IF(AND(INDIRECT(ADDRESS($I65,44))=0,INDIRECT(ADDRESS($I65,38))&lt;&gt;"UL"),INDIRECT(ADDRESS($I65,COLUMN()-12)),0),0), IF($J65&gt;0,IF(AND(INDIRECT(ADDRESS($J65,44))=0,INDIRECT(ADDRESS($J65,38))&lt;&gt;"UL"),INDIRECT(ADDRESS($J65,COLUMN()-12)),0),0), IF($K65&gt;0,IF(AND(INDIRECT(ADDRESS($K65,44))=0,INDIRECT(ADDRESS($K65,38))&lt;&gt;"UL"),INDIRECT(ADDRESS($K65,COLUMN()-11)),0),0), IF($L65&gt;0,IF(AND(INDIRECT(ADDRESS($L65,44))=0,INDIRECT(ADDRESS($L65,38))&lt;&gt;"UL"),INDIRECT(ADDRESS($L65,COLUMN()-11)),0),0), IF($M65&gt;0,IF(AND(INDIRECT(ADDRESS($M65,44))=0,INDIRECT(ADDRESS($M65,38))&lt;&gt;"UL"),INDIRECT(ADDRESS($M65,COLUMN()-11)),0),0))</f>
        <v>0</v>
      </c>
      <c r="BQ65" s="57"/>
      <c r="BR65" s="161">
        <f t="shared" ca="1" si="43"/>
        <v>76.008095703566624</v>
      </c>
      <c r="BS65" s="56"/>
      <c r="BT65" s="56">
        <f t="shared" ca="1" si="44"/>
        <v>4.4746614754257523</v>
      </c>
      <c r="BU65" s="64">
        <f t="shared" ca="1" si="45"/>
        <v>0.15429867156640525</v>
      </c>
      <c r="BV65" s="57" t="s">
        <v>34</v>
      </c>
      <c r="BW65" s="57" cm="1">
        <f t="array" aca="1" ref="BW65" ca="1">SUM(IF($C65&gt;0,IF(AND(INDIRECT(ADDRESS($C65,44))=0,INDIRECT(ADDRESS($C65,38))="UL",ISERROR(SEARCH("Rear",INDIRECT(ADDRESS($C65,33)))),ISERROR(SEARCH("Side",INDIRECT(ADDRESS($C65,33))))),INDIRECT(ADDRESS($C65,COLUMN())),0),0),IF($D65&gt;0,IF(AND(INDIRECT(ADDRESS($D65,44))=0,INDIRECT(ADDRESS($D65,38))="UL",ISERROR(SEARCH("Rear",INDIRECT(ADDRESS($D65,33)))),ISERROR(SEARCH("Side",INDIRECT(ADDRESS($D65,33))))),INDIRECT(ADDRESS($D65,COLUMN())),0),0),IF($E65&gt;0,IF(AND(INDIRECT(ADDRESS($E65,44))=0,INDIRECT(ADDRESS($E65,38))="UL",ISERROR(SEARCH("Rear",INDIRECT(ADDRESS($E65,33)))),ISERROR(SEARCH("Side",INDIRECT(ADDRESS($E65,33))))),INDIRECT(ADDRESS($E65,COLUMN())),0),0),IF($F65&gt;0,IF(AND(INDIRECT(ADDRESS($F65,44))=0,INDIRECT(ADDRESS($F65,38))="UL",ISERROR(SEARCH("Rear",INDIRECT(ADDRESS($F65,33)))),ISERROR(SEARCH("Side",INDIRECT(ADDRESS($F65,33))))),INDIRECT(ADDRESS($F65,COLUMN())),0),0),IF($G65&gt;0,IF(AND(INDIRECT(ADDRESS($G65,44))=0,INDIRECT(ADDRESS($G65,38))="UL",ISERROR(SEARCH("Rear",INDIRECT(ADDRESS($G65,33)))),ISERROR(SEARCH("Side",INDIRECT(ADDRESS($G65,33))))),INDIRECT(ADDRESS($G65,COLUMN())),0),0),IF($H65&gt;0,IF(AND(INDIRECT(ADDRESS($H65,44))=0,INDIRECT(ADDRESS($H65,38))="UL",ISERROR(SEARCH("Rear",INDIRECT(ADDRESS($H65,33)))),ISERROR(SEARCH("Side",INDIRECT(ADDRESS($H65,33))))),INDIRECT(ADDRESS($H65,COLUMN())),0),0),IF($I65&gt;0,IF(AND(INDIRECT(ADDRESS($I65,44))=0,INDIRECT(ADDRESS($I65,38))="UL",ISERROR(SEARCH("Rear",INDIRECT(ADDRESS($I65,33)))),ISERROR(SEARCH("Side",INDIRECT(ADDRESS($I65,33))))),INDIRECT(ADDRESS($I65,COLUMN())),0),0),IF($J65&gt;0,IF(AND(INDIRECT(ADDRESS($J65,44))=0,INDIRECT(ADDRESS($J65,38))="UL",ISERROR(SEARCH("Rear",INDIRECT(ADDRESS($J65,33)))),ISERROR(SEARCH("Side",INDIRECT(ADDRESS($J65,33))))),INDIRECT(ADDRESS($J65,COLUMN())),0),0),IF($K65&gt;0,IF(AND(INDIRECT(ADDRESS($K65,44))=0,INDIRECT(ADDRESS($K65,38))="UL",ISERROR(SEARCH("Rear",INDIRECT(ADDRESS($K65,33)))),ISERROR(SEARCH("Side",INDIRECT(ADDRESS($K65,33))))),INDIRECT(ADDRESS($K65,COLUMN())),0),0),IF($L65&gt;0,IF(AND(INDIRECT(ADDRESS($L65,44))=0,INDIRECT(ADDRESS($L65,38))="UL",ISERROR(SEARCH("Rear",INDIRECT(ADDRESS($L65,33)))),ISERROR(SEARCH("Side",INDIRECT(ADDRESS($L65,33))))),INDIRECT(ADDRESS($L65,COLUMN())),0),0),IF($M65&gt;0,IF(AND(INDIRECT(ADDRESS($M65,44))=0,INDIRECT(ADDRESS($M65,38))="UL",ISERROR(SEARCH("Rear",INDIRECT(ADDRESS($M65,33)))),ISERROR(SEARCH("Side",INDIRECT(ADDRESS($M65,33))))),INDIRECT(ADDRESS($M65,COLUMN())),0),0))</f>
        <v>0.77777777777777768</v>
      </c>
      <c r="BX65" s="57">
        <f t="shared" ca="1" si="46"/>
        <v>0.77777777777777768</v>
      </c>
      <c r="BY65" s="57" cm="1">
        <f t="array" aca="1" ref="BY65" ca="1">SUM(IF($C65&gt;0,IF(AND(INDIRECT(ADDRESS($C65,44))=0,INDIRECT(ADDRESS($C65,38))="UL"),INDIRECT(ADDRESS($C65,COLUMN())),0),0),IF($D65&gt;0,IF(AND(INDIRECT(ADDRESS($D65,44))=0,INDIRECT(ADDRESS($D65,38))="UL"),INDIRECT(ADDRESS($D65,COLUMN())),0),0),IF($E65&gt;0,IF(AND(INDIRECT(ADDRESS($E65,44))=0,INDIRECT(ADDRESS($E65,38))="UL"),INDIRECT(ADDRESS($E65,COLUMN())),0),0),IF($F65&gt;0,IF(AND(INDIRECT(ADDRESS($F65,44))=0,INDIRECT(ADDRESS($F65,38))="UL"),INDIRECT(ADDRESS($F65,COLUMN())),0),0),IF($G65&gt;0,IF(AND(INDIRECT(ADDRESS($G65,44))=0,INDIRECT(ADDRESS($G65,38))="UL"),INDIRECT(ADDRESS($G65,COLUMN())),0),0),IF($H65&gt;0,IF(AND(INDIRECT(ADDRESS($H65,44))=0,INDIRECT(ADDRESS($H65,38))="UL"),INDIRECT(ADDRESS($H65,COLUMN())),0),0),IF($I65&gt;0,IF(AND(INDIRECT(ADDRESS($I65,44))=0,INDIRECT(ADDRESS($I65,38))="UL"),INDIRECT(ADDRESS($I65,COLUMN())),0),0),IF($J65&gt;0,IF(AND(INDIRECT(ADDRESS($J65,44))=0,INDIRECT(ADDRESS($J65,38))="UL"),INDIRECT(ADDRESS($J65,COLUMN())),0),0),IF($K65&gt;0,IF(AND(INDIRECT(ADDRESS($K65,44))=0,INDIRECT(ADDRESS($K65,38))="UL"),INDIRECT(ADDRESS($K65,COLUMN())),0),0),IF($L65&gt;0,IF(AND(INDIRECT(ADDRESS($L65,44))=0,INDIRECT(ADDRESS($L65,38))="UL"),INDIRECT(ADDRESS($L65,COLUMN())),0),0),IF($M65&gt;0,IF(AND(INDIRECT(ADDRESS($M65,44))=0,INDIRECT(ADDRESS($M65,38))="UL"),INDIRECT(ADDRESS($M65,COLUMN())),0),0))</f>
        <v>0.25925925925925924</v>
      </c>
      <c r="BZ65" s="57" cm="1">
        <f t="array" aca="1" ref="BZ65" ca="1">SUM(IF($C65&gt;0,IF(AND(INDIRECT(ADDRESS($C65,44))=0,INDIRECT(ADDRESS($C65,38))="UL"),INDIRECT(ADDRESS($C65,COLUMN())),0),0),IF($D65&gt;0,IF(AND(INDIRECT(ADDRESS($D65,44))=0,INDIRECT(ADDRESS($D65,38))="UL"),INDIRECT(ADDRESS($D65,COLUMN())),0),0),IF($E65&gt;0,IF(AND(INDIRECT(ADDRESS($E65,44))=0,INDIRECT(ADDRESS($E65,38))="UL"),INDIRECT(ADDRESS($E65,COLUMN())),0),0),IF($F65&gt;0,IF(AND(INDIRECT(ADDRESS($F65,44))=0,INDIRECT(ADDRESS($F65,38))="UL"),INDIRECT(ADDRESS($F65,COLUMN())),0),0),IF($G65&gt;0,IF(AND(INDIRECT(ADDRESS($G65,44))=0,INDIRECT(ADDRESS($G65,38))="UL"),INDIRECT(ADDRESS($G65,COLUMN())),0),0),IF($H65&gt;0,IF(AND(INDIRECT(ADDRESS($H65,44))=0,INDIRECT(ADDRESS($H65,38))="UL"),INDIRECT(ADDRESS($H65,COLUMN())),0),0),IF($I65&gt;0,IF(AND(INDIRECT(ADDRESS($I65,44))=0,INDIRECT(ADDRESS($I65,38))="UL"),INDIRECT(ADDRESS($I65,COLUMN())),0),0),IF($J65&gt;0,IF(AND(INDIRECT(ADDRESS($J65,44))=0,INDIRECT(ADDRESS($J65,38))="UL"),INDIRECT(ADDRESS($J65,COLUMN())),0),0),IF($K65&gt;0,IF(AND(INDIRECT(ADDRESS($K65,44))=0,INDIRECT(ADDRESS($K65,38))="UL"),INDIRECT(ADDRESS($K65,COLUMN())),0),0),IF($L65&gt;0,IF(AND(INDIRECT(ADDRESS($L65,44))=0,INDIRECT(ADDRESS($L65,38))="UL"),INDIRECT(ADDRESS($L65,COLUMN())),0),0),IF($M65&gt;0,IF(AND(INDIRECT(ADDRESS($M65,44))=0,INDIRECT(ADDRESS($M65,38))="UL"),INDIRECT(ADDRESS($M65,COLUMN())),0),0))</f>
        <v>0.20370370370370369</v>
      </c>
      <c r="CA65" s="57">
        <f t="shared" ca="1" si="47"/>
        <v>0.20370370370370369</v>
      </c>
      <c r="CB65" s="57"/>
      <c r="CC65" s="57">
        <f t="shared" si="48"/>
        <v>0</v>
      </c>
      <c r="CD65" s="57" cm="1">
        <f t="array" aca="1" ref="CD65" ca="1">SUM(IF($C65&gt;0,IF(AND(INDIRECT(ADDRESS($C65,44))=0,INDIRECT(ADDRESS($C65,38))&lt;&gt;"UL"),INDIRECT(ADDRESS($C65,COLUMN())),0),0),IF($D65&gt;0,IF(AND(INDIRECT(ADDRESS($D65,44))=0,INDIRECT(ADDRESS($D65,38))&lt;&gt;"UL"),INDIRECT(ADDRESS($D65,COLUMN())),0),0),IF($E65&gt;0,IF(AND(INDIRECT(ADDRESS($E65,44))=0,INDIRECT(ADDRESS($E65,38))&lt;&gt;"UL"),INDIRECT(ADDRESS($E65,COLUMN())),0),0),IF($F65&gt;0,IF(AND(INDIRECT(ADDRESS($F65,44))=0,INDIRECT(ADDRESS($F65,38))&lt;&gt;"UL"),INDIRECT(ADDRESS($F65,COLUMN())),0),0),IF($G65&gt;0,IF(AND(INDIRECT(ADDRESS($G65,44))=0,INDIRECT(ADDRESS($G65,38))&lt;&gt;"UL"),INDIRECT(ADDRESS($G65,COLUMN())),0),0),IF($H65&gt;0,IF(AND(INDIRECT(ADDRESS($H65,44))=0,INDIRECT(ADDRESS($H65,38))&lt;&gt;"UL"),INDIRECT(ADDRESS($H65,COLUMN())),0),0),IF($I65&gt;0,IF(AND(INDIRECT(ADDRESS($I65,44))=0,INDIRECT(ADDRESS($I65,38))&lt;&gt;"UL"),INDIRECT(ADDRESS($I65,COLUMN())),0),0),IF($J65&gt;0,IF(AND(INDIRECT(ADDRESS($J65,44))=0,INDIRECT(ADDRESS($J65,38))&lt;&gt;"UL"),INDIRECT(ADDRESS($J65,COLUMN())),0),0),IF($K65&gt;0,IF(AND(INDIRECT(ADDRESS($K65,44))=0,INDIRECT(ADDRESS($K65,38))&lt;&gt;"UL"),INDIRECT(ADDRESS($K65,COLUMN())),0),0),IF($L65&gt;0,IF(AND(INDIRECT(ADDRESS($L65,44))=0,INDIRECT(ADDRESS($L65,38))&lt;&gt;"UL"),INDIRECT(ADDRESS($L65,COLUMN())),0),0),IF($M65&gt;0,IF(AND(INDIRECT(ADDRESS($M65,44))=0,INDIRECT(ADDRESS($M65,38))&lt;&gt;"UL"),INDIRECT(ADDRESS($M65,COLUMN())),0),0))</f>
        <v>0</v>
      </c>
      <c r="CE65" s="57" cm="1">
        <f t="array" aca="1" ref="CE65" ca="1">SUM(IF($C65&gt;0,IF(AND(INDIRECT(ADDRESS($C65,44))=0,INDIRECT(ADDRESS($C65,38))&lt;&gt;"UL"),INDIRECT(ADDRESS($C65,COLUMN())),0),0),IF($D65&gt;0,IF(AND(INDIRECT(ADDRESS($D65,44))=0,INDIRECT(ADDRESS($D65,38))&lt;&gt;"UL"),INDIRECT(ADDRESS($D65,COLUMN())),0),0),IF($E65&gt;0,IF(AND(INDIRECT(ADDRESS($E65,44))=0,INDIRECT(ADDRESS($E65,38))&lt;&gt;"UL"),INDIRECT(ADDRESS($E65,COLUMN())),0),0),IF($F65&gt;0,IF(AND(INDIRECT(ADDRESS($F65,44))=0,INDIRECT(ADDRESS($F65,38))&lt;&gt;"UL"),INDIRECT(ADDRESS($F65,COLUMN())),0),0),IF($G65&gt;0,IF(AND(INDIRECT(ADDRESS($G65,44))=0,INDIRECT(ADDRESS($G65,38))&lt;&gt;"UL"),INDIRECT(ADDRESS($G65,COLUMN())),0),0),IF($H65&gt;0,IF(AND(INDIRECT(ADDRESS($H65,44))=0,INDIRECT(ADDRESS($H65,38))&lt;&gt;"UL"),INDIRECT(ADDRESS($H65,COLUMN())),0),0),IF($I65&gt;0,IF(AND(INDIRECT(ADDRESS($I65,44))=0,INDIRECT(ADDRESS($I65,38))&lt;&gt;"UL"),INDIRECT(ADDRESS($I65,COLUMN())),0),0),IF($J65&gt;0,IF(AND(INDIRECT(ADDRESS($J65,44))=0,INDIRECT(ADDRESS($J65,38))&lt;&gt;"UL"),INDIRECT(ADDRESS($J65,COLUMN())),0),0),IF($K65&gt;0,IF(AND(INDIRECT(ADDRESS($K65,44))=0,INDIRECT(ADDRESS($K65,38))&lt;&gt;"UL"),INDIRECT(ADDRESS($K65,COLUMN())),0),0),IF($L65&gt;0,IF(AND(INDIRECT(ADDRESS($L65,44))=0,INDIRECT(ADDRESS($L65,38))&lt;&gt;"UL"),INDIRECT(ADDRESS($L65,COLUMN())),0),0),IF($M65&gt;0,IF(AND(INDIRECT(ADDRESS($M65,44))=0,INDIRECT(ADDRESS($M65,38))&lt;&gt;"UL"),INDIRECT(ADDRESS($M65,COLUMN())),0),0))</f>
        <v>0</v>
      </c>
      <c r="CF65" s="57">
        <f t="shared" ca="1" si="49"/>
        <v>0</v>
      </c>
      <c r="CG65" s="57">
        <f t="shared" ca="1" si="50"/>
        <v>2.5857567756077775</v>
      </c>
      <c r="CH65" s="57">
        <f t="shared" ca="1" si="51"/>
        <v>8.916402674509577E-2</v>
      </c>
      <c r="CI65" s="19">
        <f t="shared" ca="1" si="52"/>
        <v>21.038510748255117</v>
      </c>
      <c r="CJ65" s="19"/>
      <c r="CK65" s="57" cm="1">
        <f t="array" aca="1" ref="CK65" ca="1">IF(AU65="S", SUM(IF($C65&gt;0,IF(INDIRECT(ADDRESS($C65,43))&lt;&gt;1,INDIRECT(ADDRESS($C65,48)),0),0), IF($D65&gt;0,IF(INDIRECT(ADDRESS($D65,43))&lt;&gt;1,INDIRECT(ADDRESS($D65,48)),0),0), IF($E65&gt;0,IF(INDIRECT(ADDRESS($E65,43))&lt;&gt;1,INDIRECT(ADDRESS($E65,48)),0),0), IF($F65&gt;0,IF(INDIRECT(ADDRESS($F65,43))&lt;&gt;1,INDIRECT(ADDRESS($F65,48)),0),0), IF($G65&gt;0,IF(INDIRECT(ADDRESS($G65,43))&lt;&gt;1,INDIRECT(ADDRESS($G65,48)),0),0), IF($H65&gt;0,IF(INDIRECT(ADDRESS($H65,43))&lt;&gt;1,INDIRECT(ADDRESS($H65,48)),0),0), IF($I65&gt;0,IF(INDIRECT(ADDRESS($I65,43))&lt;&gt;1,INDIRECT(ADDRESS($I65,48)),0),0), IF($J65&gt;0,IF(INDIRECT(ADDRESS($J65,43))&lt;&gt;1,INDIRECT(ADDRESS($J65,48)),0),0), IF($K65&gt;0,IF(INDIRECT(ADDRESS($K65,43))&lt;&gt;1,INDIRECT(ADDRESS($K65,48)),0),0), IF($L65&gt;0,IF(INDIRECT(ADDRESS($L65,43))&lt;&gt;1,INDIRECT(ADDRESS($L65,48)),0),0), IF($M65&gt;0,IF(INDIRECT(ADDRESS($M65,43))&lt;&gt;1,INDIRECT(ADDRESS($M65,48)),0),0)), IF(AU65="L",SUM(IF($C65&gt;0,IF(INDIRECT(ADDRESS($C65,43))&lt;&gt;1,INDIRECT(ADDRESS($C65,50)),0),0), IF($D65&gt;0,IF(INDIRECT(ADDRESS($D65,43))&lt;&gt;1,INDIRECT(ADDRESS($D65,50)),0),0), IF($E65&gt;0,IF(INDIRECT(ADDRESS($E65,43))&lt;&gt;1,INDIRECT(ADDRESS($E65,50)),0),0), IF($F65&gt;0,IF(INDIRECT(ADDRESS($F65,43))&lt;&gt;1,INDIRECT(ADDRESS($F65,50)),0),0), IF($G65&gt;0,IF(INDIRECT(ADDRESS($G65,43))&lt;&gt;1,INDIRECT(ADDRESS($G65,50)),0),0), IF($G65&gt;0,IF(INDIRECT(ADDRESS($G65,43))&lt;&gt;1,INDIRECT(ADDRESS($G65,50)),0),0), IF($H65&gt;0,IF(INDIRECT(ADDRESS($H65,43))&lt;&gt;1,INDIRECT(ADDRESS($H65,50)),0),0), IF($I65&gt;0,IF(INDIRECT(ADDRESS($I65,43))&lt;&gt;1,INDIRECT(ADDRESS($I65,50)),0),0), IF($J65&gt;0,IF(INDIRECT(ADDRESS($J65,43))&lt;&gt;1,INDIRECT(ADDRESS($J65,50)),0),0), IF($K65&gt;0,IF(INDIRECT(ADDRESS($K65,43))&lt;&gt;1,INDIRECT(ADDRESS($K65,50)),0),0), IF($L65&gt;0,IF(INDIRECT(ADDRESS($L65,43))&lt;&gt;1,INDIRECT(ADDRESS($L65,50)),0),0), IF($M65&gt;0,IF(INDIRECT(ADDRESS($M65,43))&lt;&gt;1,INDIRECT(ADDRESS($M65,50)),0),0)), SUM(IF($C65&gt;0,IF(INDIRECT(ADDRESS($C65,43))&lt;&gt;1,INDIRECT(ADDRESS($C65,49)),0),0), IF($D65&gt;0,IF(INDIRECT(ADDRESS($D65,43))&lt;&gt;1,INDIRECT(ADDRESS($D65,49)),0),0), IF($E65&gt;0,IF(INDIRECT(ADDRESS($E65,43))&lt;&gt;1,INDIRECT(ADDRESS($E65,49)),0),0), IF($F65&gt;0,IF(INDIRECT(ADDRESS($F65,43))&lt;&gt;1,INDIRECT(ADDRESS($F65,49)),0),0), IF($G65&gt;0,IF(INDIRECT(ADDRESS($G65,43))&lt;&gt;1,INDIRECT(ADDRESS($G65,49)),0),0), IF($G65&gt;0,IF(INDIRECT(ADDRESS($G65,43))&lt;&gt;1,INDIRECT(ADDRESS($G65,49)),0),0), IF($H65&gt;0,IF(INDIRECT(ADDRESS($H65,43))&lt;&gt;1,INDIRECT(ADDRESS($H65,49)),0),0), IF($I65&gt;0,IF(INDIRECT(ADDRESS($I65,43))&lt;&gt;1,INDIRECT(ADDRESS($I65,49)),0),0), IF($J65&gt;0,IF(INDIRECT(ADDRESS($J65,43))&lt;&gt;1,INDIRECT(ADDRESS($J65,49)),0),0), IF($K65&gt;0,IF(INDIRECT(ADDRESS($K65,43))&lt;&gt;1,INDIRECT(ADDRESS($K65,49)),0),0), IF($L65&gt;0,IF(INDIRECT(ADDRESS($L65,43))&lt;&gt;1,INDIRECT(ADDRESS($L65,49)),0),0), IF($M65&gt;0,IF(INDIRECT(ADDRESS($M65,43))&lt;&gt;1,INDIRECT(ADDRESS($M65,49)),0),0))))</f>
        <v>0.88888888888888884</v>
      </c>
      <c r="CL65" s="57" cm="1">
        <f t="array" aca="1" ref="CL65" ca="1">SUM(IF($C65&gt;0,IF(INDIRECT(ADDRESS($C65,44))=1,INDIRECT(ADDRESS($C65,90)),0),0), IF($D65&gt;0,IF(INDIRECT(ADDRESS($D65,44))=1,INDIRECT(ADDRESS($D65,90)),0),0), IF($E65&gt;0,IF(INDIRECT(ADDRESS($E65,44))=1,INDIRECT(ADDRESS($E65,90)),0),0), IF($F65&gt;0,IF(INDIRECT(ADDRESS($F65,44))=1,INDIRECT(ADDRESS($F65,90)),0),0), IF($G65&gt;0,IF(INDIRECT(ADDRESS($G65,44))=1,INDIRECT(ADDRESS($G65,90)),0),0), IF($H65&gt;0,IF(INDIRECT(ADDRESS($H65,44))=1,INDIRECT(ADDRESS($H65,90)),0),0), IF($I65&gt;0,IF(INDIRECT(ADDRESS($I65,44))=1,INDIRECT(ADDRESS($I65,90)),0),0), IF($J65&gt;0,IF(INDIRECT(ADDRESS($J65,44))=1,INDIRECT(ADDRESS($J65,90)),0),0), IF($K65&gt;0,IF(INDIRECT(ADDRESS($K65,44))=1,INDIRECT(ADDRESS($K65,90)),0),0), IF($L65&gt;0,IF(INDIRECT(ADDRESS($L65,44))=1,INDIRECT(ADDRESS($L65,90)),0),0), IF($M65&gt;0,IF(INDIRECT(ADDRESS($M65,44))=1,INDIRECT(ADDRESS($M65,90)),0),0))</f>
        <v>0</v>
      </c>
      <c r="CM65" s="56">
        <f t="shared" ca="1" si="53"/>
        <v>1.1359215042314137</v>
      </c>
      <c r="CN65" s="59"/>
    </row>
    <row r="66" spans="1:92" x14ac:dyDescent="0.25">
      <c r="A66" s="52" t="s">
        <v>143</v>
      </c>
      <c r="B66" s="67">
        <v>11</v>
      </c>
      <c r="C66" s="67">
        <v>23</v>
      </c>
      <c r="D66" s="67">
        <v>20</v>
      </c>
      <c r="E66" s="67"/>
      <c r="F66" s="67"/>
      <c r="G66" s="67"/>
      <c r="H66" s="67"/>
      <c r="I66" s="67"/>
      <c r="J66" s="67"/>
      <c r="K66" s="67"/>
      <c r="L66" s="67"/>
      <c r="M66" s="67"/>
      <c r="N66" s="67">
        <f t="shared" ca="1" si="36"/>
        <v>28</v>
      </c>
      <c r="O66" s="67" t="str" cm="1">
        <f t="array" aca="1" ref="O66" ca="1">INDIRECT(ADDRESS($B66,COLUMN()))</f>
        <v>Bomber</v>
      </c>
      <c r="P66" s="67" cm="1">
        <f t="array" aca="1" ref="P66" ca="1">INDIRECT(ADDRESS($B66,COLUMN()))</f>
        <v>6.33</v>
      </c>
      <c r="Q66" s="67" cm="1">
        <f t="array" aca="1" ref="Q66" ca="1">INDIRECT(ADDRESS($B66,COLUMN()))</f>
        <v>2</v>
      </c>
      <c r="R66" s="67" t="str" cm="1">
        <f t="array" aca="1" ref="R66" ca="1">INDIRECT(ADDRESS($B66,COLUMN()))</f>
        <v>-</v>
      </c>
      <c r="S66" s="67" cm="1">
        <f t="array" aca="1" ref="S66" ca="1">INDIRECT(ADDRESS($B66,COLUMN()))</f>
        <v>2</v>
      </c>
      <c r="T66" s="67" t="str" cm="1">
        <f t="array" aca="1" ref="T66" ca="1">INDIRECT(ADDRESS($B66,COLUMN()))</f>
        <v>1-4</v>
      </c>
      <c r="U66" s="67" cm="1">
        <f t="array" aca="1" ref="U66" ca="1">INDIRECT(ADDRESS($B66,COLUMN()))</f>
        <v>4</v>
      </c>
      <c r="V66" s="67" cm="1">
        <f t="array" aca="1" ref="V66" ca="1">INDIRECT(ADDRESS($B66,COLUMN()))</f>
        <v>0</v>
      </c>
      <c r="W66" s="67" cm="1">
        <f t="array" aca="1" ref="W66" ca="1">INDIRECT(ADDRESS($B66,COLUMN()))</f>
        <v>4</v>
      </c>
      <c r="X66" s="67" cm="1">
        <f t="array" aca="1" ref="X66" ca="1">INDIRECT(ADDRESS($B66,COLUMN()))</f>
        <v>5</v>
      </c>
      <c r="Y66" s="67" cm="1">
        <f t="array" aca="1" ref="Y66" ca="1">INDIRECT(ADDRESS($B66,COLUMN()))</f>
        <v>1</v>
      </c>
      <c r="Z66" s="67" cm="1">
        <f t="array" aca="1" ref="Z66" ca="1">INDIRECT(ADDRESS($B66,COLUMN()))</f>
        <v>5</v>
      </c>
      <c r="AA66" s="67" t="str" cm="1">
        <f t="array" aca="1" ref="AA66" ca="1">INDIRECT(ADDRESS($B66,COLUMN()))</f>
        <v>Rocket Boosters</v>
      </c>
      <c r="AB66" s="56">
        <f t="shared" ca="1" si="37"/>
        <v>0.71563189871974031</v>
      </c>
      <c r="AC66" s="56">
        <f t="shared" ca="1" si="38"/>
        <v>0.82798325685475971</v>
      </c>
      <c r="AD66" s="56">
        <f t="shared" ca="1" si="39"/>
        <v>4.5575078399048952</v>
      </c>
      <c r="AF66" s="52"/>
      <c r="AG66" s="52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65"/>
      <c r="AU66" s="54" t="s">
        <v>113</v>
      </c>
      <c r="AV66" s="57" cm="1">
        <f t="array" aca="1" ref="AV66" ca="1">SUM(IF($C66&gt;0,IF(AND(INDIRECT(ADDRESS($C66,44))=0,INDIRECT(ADDRESS($C66,38))="UL",ISERROR(SEARCH("Rear",INDIRECT(ADDRESS($C66,33)))),ISERROR(SEARCH("Side",INDIRECT(ADDRESS($C66,33))))),INDIRECT(ADDRESS($C66,COLUMN())),0),0),IF($D66&gt;0,IF(AND(INDIRECT(ADDRESS($D66,44))=0,INDIRECT(ADDRESS($D66,38))="UL",ISERROR(SEARCH("Rear",INDIRECT(ADDRESS($D66,33)))),ISERROR(SEARCH("Side",INDIRECT(ADDRESS($D66,33))))),INDIRECT(ADDRESS($D66,COLUMN())),0),0),IF($E66&gt;0,IF(AND(INDIRECT(ADDRESS($E66,44))=0,INDIRECT(ADDRESS($E66,38))="UL",ISERROR(SEARCH("Rear",INDIRECT(ADDRESS($E66,33)))),ISERROR(SEARCH("Side",INDIRECT(ADDRESS($E66,33))))),INDIRECT(ADDRESS($E66,COLUMN())),0),0),IF($F66&gt;0,IF(AND(INDIRECT(ADDRESS($F66,44))=0,INDIRECT(ADDRESS($F66,38))="UL",ISERROR(SEARCH("Rear",INDIRECT(ADDRESS($F66,33)))),ISERROR(SEARCH("Side",INDIRECT(ADDRESS($F66,33))))),INDIRECT(ADDRESS($F66,COLUMN())),0),0),IF($G66&gt;0,IF(AND(INDIRECT(ADDRESS($G66,44))=0,INDIRECT(ADDRESS($G66,38))="UL",ISERROR(SEARCH("Rear",INDIRECT(ADDRESS($G66,33)))),ISERROR(SEARCH("Side",INDIRECT(ADDRESS($G66,33))))),INDIRECT(ADDRESS($G66,COLUMN())),0),0),IF($H66&gt;0,IF(AND(INDIRECT(ADDRESS($H66,44))=0,INDIRECT(ADDRESS($H66,38))="UL",ISERROR(SEARCH("Rear",INDIRECT(ADDRESS($H66,33)))),ISERROR(SEARCH("Side",INDIRECT(ADDRESS($H66,33))))),INDIRECT(ADDRESS($H66,COLUMN())),0),0),IF($I66&gt;0,IF(AND(INDIRECT(ADDRESS($I66,44))=0,INDIRECT(ADDRESS($I66,38))="UL",ISERROR(SEARCH("Rear",INDIRECT(ADDRESS($I66,33)))),ISERROR(SEARCH("Side",INDIRECT(ADDRESS($I66,33))))),INDIRECT(ADDRESS($I66,COLUMN())),0),0),IF($J66&gt;0,IF(AND(INDIRECT(ADDRESS($J66,44))=0,INDIRECT(ADDRESS($J66,38))="UL",ISERROR(SEARCH("Rear",INDIRECT(ADDRESS($J66,33)))),ISERROR(SEARCH("Side",INDIRECT(ADDRESS($J66,33))))),INDIRECT(ADDRESS($J66,COLUMN())),0),0),IF($K66&gt;0,IF(AND(INDIRECT(ADDRESS($K66,44))=0,INDIRECT(ADDRESS($K66,38))="UL",ISERROR(SEARCH("Rear",INDIRECT(ADDRESS($K66,33)))),ISERROR(SEARCH("Side",INDIRECT(ADDRESS($K66,33))))),INDIRECT(ADDRESS($K66,COLUMN())),0),0),IF($L66&gt;0,IF(AND(INDIRECT(ADDRESS($L66,44))=0,INDIRECT(ADDRESS($L66,38))="UL",ISERROR(SEARCH("Rear",INDIRECT(ADDRESS($L66,33)))),ISERROR(SEARCH("Side",INDIRECT(ADDRESS($L66,33))))),INDIRECT(ADDRESS($L66,COLUMN())),0),0),IF($M66&gt;0,IF(AND(INDIRECT(ADDRESS($M66,44))=0,INDIRECT(ADDRESS($M66,38))="UL",ISERROR(SEARCH("Rear",INDIRECT(ADDRESS($M66,33)))),ISERROR(SEARCH("Side",INDIRECT(ADDRESS($M66,33))))),INDIRECT(ADDRESS($M66,COLUMN())),0),0))</f>
        <v>0.61111111111111105</v>
      </c>
      <c r="AW66" s="57" cm="1">
        <f t="array" aca="1" ref="AW66" ca="1">SUM(IF($C66&gt;0,IF(AND(INDIRECT(ADDRESS($C66,44))=0,INDIRECT(ADDRESS($C66,38))="UL",ISERROR(SEARCH("Rear",INDIRECT(ADDRESS($C66,33)))),ISERROR(SEARCH("Side",INDIRECT(ADDRESS($C66,33))))),INDIRECT(ADDRESS($C66,COLUMN())),0),0),IF($D66&gt;0,IF(AND(INDIRECT(ADDRESS($D66,44))=0,INDIRECT(ADDRESS($D66,38))="UL",ISERROR(SEARCH("Rear",INDIRECT(ADDRESS($D66,33)))),ISERROR(SEARCH("Side",INDIRECT(ADDRESS($D66,33))))),INDIRECT(ADDRESS($D66,COLUMN())),0),0),IF($E66&gt;0,IF(AND(INDIRECT(ADDRESS($E66,44))=0,INDIRECT(ADDRESS($E66,38))="UL",ISERROR(SEARCH("Rear",INDIRECT(ADDRESS($E66,33)))),ISERROR(SEARCH("Side",INDIRECT(ADDRESS($E66,33))))),INDIRECT(ADDRESS($E66,COLUMN())),0),0),IF($F66&gt;0,IF(AND(INDIRECT(ADDRESS($F66,44))=0,INDIRECT(ADDRESS($F66,38))="UL",ISERROR(SEARCH("Rear",INDIRECT(ADDRESS($F66,33)))),ISERROR(SEARCH("Side",INDIRECT(ADDRESS($F66,33))))),INDIRECT(ADDRESS($F66,COLUMN())),0),0),IF($G66&gt;0,IF(AND(INDIRECT(ADDRESS($G66,44))=0,INDIRECT(ADDRESS($G66,38))="UL",ISERROR(SEARCH("Rear",INDIRECT(ADDRESS($G66,33)))),ISERROR(SEARCH("Side",INDIRECT(ADDRESS($G66,33))))),INDIRECT(ADDRESS($G66,COLUMN())),0),0),IF($H66&gt;0,IF(AND(INDIRECT(ADDRESS($H66,44))=0,INDIRECT(ADDRESS($H66,38))="UL",ISERROR(SEARCH("Rear",INDIRECT(ADDRESS($H66,33)))),ISERROR(SEARCH("Side",INDIRECT(ADDRESS($H66,33))))),INDIRECT(ADDRESS($H66,COLUMN())),0),0),IF($I66&gt;0,IF(AND(INDIRECT(ADDRESS($I66,44))=0,INDIRECT(ADDRESS($I66,38))="UL",ISERROR(SEARCH("Rear",INDIRECT(ADDRESS($I66,33)))),ISERROR(SEARCH("Side",INDIRECT(ADDRESS($I66,33))))),INDIRECT(ADDRESS($I66,COLUMN())),0),0),IF($J66&gt;0,IF(AND(INDIRECT(ADDRESS($J66,44))=0,INDIRECT(ADDRESS($J66,38))="UL",ISERROR(SEARCH("Rear",INDIRECT(ADDRESS($J66,33)))),ISERROR(SEARCH("Side",INDIRECT(ADDRESS($J66,33))))),INDIRECT(ADDRESS($J66,COLUMN())),0),0),IF($K66&gt;0,IF(AND(INDIRECT(ADDRESS($K66,44))=0,INDIRECT(ADDRESS($K66,38))="UL",ISERROR(SEARCH("Rear",INDIRECT(ADDRESS($K66,33)))),ISERROR(SEARCH("Side",INDIRECT(ADDRESS($K66,33))))),INDIRECT(ADDRESS($K66,COLUMN())),0),0),IF($L66&gt;0,IF(AND(INDIRECT(ADDRESS($L66,44))=0,INDIRECT(ADDRESS($L66,38))="UL",ISERROR(SEARCH("Rear",INDIRECT(ADDRESS($L66,33)))),ISERROR(SEARCH("Side",INDIRECT(ADDRESS($L66,33))))),INDIRECT(ADDRESS($L66,COLUMN())),0),0),IF($M66&gt;0,IF(AND(INDIRECT(ADDRESS($M66,44))=0,INDIRECT(ADDRESS($M66,38))="UL",ISERROR(SEARCH("Rear",INDIRECT(ADDRESS($M66,33)))),ISERROR(SEARCH("Side",INDIRECT(ADDRESS($M66,33))))),INDIRECT(ADDRESS($M66,COLUMN())),0),0))</f>
        <v>1.3888888888888888</v>
      </c>
      <c r="AX66" s="57" cm="1">
        <f t="array" aca="1" ref="AX66" ca="1">SUM(IF($C66&gt;0,IF(AND(INDIRECT(ADDRESS($C66,44))=0,INDIRECT(ADDRESS($C66,38))="UL",ISERROR(SEARCH("Rear",INDIRECT(ADDRESS($C66,33)))),ISERROR(SEARCH("Side",INDIRECT(ADDRESS($C66,33))))),INDIRECT(ADDRESS($C66,COLUMN())),0),0),IF($D66&gt;0,IF(AND(INDIRECT(ADDRESS($D66,44))=0,INDIRECT(ADDRESS($D66,38))="UL",ISERROR(SEARCH("Rear",INDIRECT(ADDRESS($D66,33)))),ISERROR(SEARCH("Side",INDIRECT(ADDRESS($D66,33))))),INDIRECT(ADDRESS($D66,COLUMN())),0),0),IF($E66&gt;0,IF(AND(INDIRECT(ADDRESS($E66,44))=0,INDIRECT(ADDRESS($E66,38))="UL",ISERROR(SEARCH("Rear",INDIRECT(ADDRESS($E66,33)))),ISERROR(SEARCH("Side",INDIRECT(ADDRESS($E66,33))))),INDIRECT(ADDRESS($E66,COLUMN())),0),0),IF($F66&gt;0,IF(AND(INDIRECT(ADDRESS($F66,44))=0,INDIRECT(ADDRESS($F66,38))="UL",ISERROR(SEARCH("Rear",INDIRECT(ADDRESS($F66,33)))),ISERROR(SEARCH("Side",INDIRECT(ADDRESS($F66,33))))),INDIRECT(ADDRESS($F66,COLUMN())),0),0),IF($G66&gt;0,IF(AND(INDIRECT(ADDRESS($G66,44))=0,INDIRECT(ADDRESS($G66,38))="UL",ISERROR(SEARCH("Rear",INDIRECT(ADDRESS($G66,33)))),ISERROR(SEARCH("Side",INDIRECT(ADDRESS($G66,33))))),INDIRECT(ADDRESS($G66,COLUMN())),0),0),IF($H66&gt;0,IF(AND(INDIRECT(ADDRESS($H66,44))=0,INDIRECT(ADDRESS($H66,38))="UL",ISERROR(SEARCH("Rear",INDIRECT(ADDRESS($H66,33)))),ISERROR(SEARCH("Side",INDIRECT(ADDRESS($H66,33))))),INDIRECT(ADDRESS($H66,COLUMN())),0),0),IF($I66&gt;0,IF(AND(INDIRECT(ADDRESS($I66,44))=0,INDIRECT(ADDRESS($I66,38))="UL",ISERROR(SEARCH("Rear",INDIRECT(ADDRESS($I66,33)))),ISERROR(SEARCH("Side",INDIRECT(ADDRESS($I66,33))))),INDIRECT(ADDRESS($I66,COLUMN())),0),0),IF($J66&gt;0,IF(AND(INDIRECT(ADDRESS($J66,44))=0,INDIRECT(ADDRESS($J66,38))="UL",ISERROR(SEARCH("Rear",INDIRECT(ADDRESS($J66,33)))),ISERROR(SEARCH("Side",INDIRECT(ADDRESS($J66,33))))),INDIRECT(ADDRESS($J66,COLUMN())),0),0),IF($K66&gt;0,IF(AND(INDIRECT(ADDRESS($K66,44))=0,INDIRECT(ADDRESS($K66,38))="UL",ISERROR(SEARCH("Rear",INDIRECT(ADDRESS($K66,33)))),ISERROR(SEARCH("Side",INDIRECT(ADDRESS($K66,33))))),INDIRECT(ADDRESS($K66,COLUMN())),0),0),IF($L66&gt;0,IF(AND(INDIRECT(ADDRESS($L66,44))=0,INDIRECT(ADDRESS($L66,38))="UL",ISERROR(SEARCH("Rear",INDIRECT(ADDRESS($L66,33)))),ISERROR(SEARCH("Side",INDIRECT(ADDRESS($L66,33))))),INDIRECT(ADDRESS($L66,COLUMN())),0),0),IF($M66&gt;0,IF(AND(INDIRECT(ADDRESS($M66,44))=0,INDIRECT(ADDRESS($M66,38))="UL",ISERROR(SEARCH("Rear",INDIRECT(ADDRESS($M66,33)))),ISERROR(SEARCH("Side",INDIRECT(ADDRESS($M66,33))))),INDIRECT(ADDRESS($M66,COLUMN())),0),0))</f>
        <v>0.61111111111111105</v>
      </c>
      <c r="AY66" s="58">
        <f t="shared" ca="1" si="40"/>
        <v>1.3888888888888888</v>
      </c>
      <c r="AZ66" s="58">
        <f t="shared" ca="1" si="41"/>
        <v>0.87037037037037035</v>
      </c>
      <c r="BA66" s="58" cm="1">
        <f t="array" aca="1" ref="BA66" ca="1">SUM(IF($C66&gt;0,IF(AND(INDIRECT(ADDRESS($C66,44))=0,INDIRECT(ADDRESS($C66,38))="UL"),INDIRECT(ADDRESS($C66,COLUMN())),0),0),IF($D66&gt;0,IF(AND(INDIRECT(ADDRESS($D66,44))=0,INDIRECT(ADDRESS($D66,38))="UL"),INDIRECT(ADDRESS($D66,COLUMN())),0),0),IF($E66&gt;0,IF(AND(INDIRECT(ADDRESS($E66,44))=0,INDIRECT(ADDRESS($E66,38))="UL"),INDIRECT(ADDRESS($E66,COLUMN())),0),0),IF($F66&gt;0,IF(AND(INDIRECT(ADDRESS($F66,44))=0,INDIRECT(ADDRESS($F66,38))="UL"),INDIRECT(ADDRESS($F66,COLUMN())),0),0),IF($G66&gt;0,IF(AND(INDIRECT(ADDRESS($G66,44))=0,INDIRECT(ADDRESS($G66,38))="UL"),INDIRECT(ADDRESS($G66,COLUMN())),0),0),IF($H66&gt;0,IF(AND(INDIRECT(ADDRESS($H66,44))=0,INDIRECT(ADDRESS($H66,38))="UL"),INDIRECT(ADDRESS($H66,COLUMN())),0),0),IF($I66&gt;0,IF(AND(INDIRECT(ADDRESS($I66,44))=0,INDIRECT(ADDRESS($I66,38))="UL"),INDIRECT(ADDRESS($I66,COLUMN())),0),0),IF($J66&gt;0,IF(AND(INDIRECT(ADDRESS($J66,44))=0,INDIRECT(ADDRESS($J66,38))="UL"),INDIRECT(ADDRESS($J66,COLUMN())),0),0),IF($K66&gt;0,IF(AND(INDIRECT(ADDRESS($K66,44))=0,INDIRECT(ADDRESS($K66,38))="UL"),INDIRECT(ADDRESS($K66,COLUMN())),0),0),IF($L66&gt;0,IF(AND(INDIRECT(ADDRESS($L66,44))=0,INDIRECT(ADDRESS($L66,38))="UL"),INDIRECT(ADDRESS($L66,COLUMN())),0),0),IF($M66&gt;0,IF(AND(INDIRECT(ADDRESS($M66,44))=0,INDIRECT(ADDRESS($M66,38))="UL"),INDIRECT(ADDRESS($M66,COLUMN())),0),0))</f>
        <v>0.45185185185185189</v>
      </c>
      <c r="BB66" s="58" cm="1">
        <f t="array" aca="1" ref="BB66" ca="1">SUM(IF($C66&gt;0,IF(AND(INDIRECT(ADDRESS($C66,44))=0,INDIRECT(ADDRESS($C66,38))="UL"),INDIRECT(ADDRESS($C66,COLUMN())),0),0),IF($D66&gt;0,IF(AND(INDIRECT(ADDRESS($D66,44))=0,INDIRECT(ADDRESS($D66,38))="UL"),INDIRECT(ADDRESS($D66,COLUMN())),0),0),IF($E66&gt;0,IF(AND(INDIRECT(ADDRESS($E66,44))=0,INDIRECT(ADDRESS($E66,38))="UL"),INDIRECT(ADDRESS($E66,COLUMN())),0),0),IF($F66&gt;0,IF(AND(INDIRECT(ADDRESS($F66,44))=0,INDIRECT(ADDRESS($F66,38))="UL"),INDIRECT(ADDRESS($F66,COLUMN())),0),0),IF($G66&gt;0,IF(AND(INDIRECT(ADDRESS($G66,44))=0,INDIRECT(ADDRESS($G66,38))="UL"),INDIRECT(ADDRESS($G66,COLUMN())),0),0),IF($H66&gt;0,IF(AND(INDIRECT(ADDRESS($H66,44))=0,INDIRECT(ADDRESS($H66,38))="UL"),INDIRECT(ADDRESS($H66,COLUMN())),0),0),IF($I66&gt;0,IF(AND(INDIRECT(ADDRESS($I66,44))=0,INDIRECT(ADDRESS($I66,38))="UL"),INDIRECT(ADDRESS($I66,COLUMN())),0),0),IF($J66&gt;0,IF(AND(INDIRECT(ADDRESS($J66,44))=0,INDIRECT(ADDRESS($J66,38))="UL"),INDIRECT(ADDRESS($J66,COLUMN())),0),0),IF($K66&gt;0,IF(AND(INDIRECT(ADDRESS($K66,44))=0,INDIRECT(ADDRESS($K66,38))="UL"),INDIRECT(ADDRESS($K66,COLUMN())),0),0),IF($L66&gt;0,IF(AND(INDIRECT(ADDRESS($L66,44))=0,INDIRECT(ADDRESS($L66,38))="UL"),INDIRECT(ADDRESS($L66,COLUMN())),0),0),IF($M66&gt;0,IF(AND(INDIRECT(ADDRESS($M66,44))=0,INDIRECT(ADDRESS($M66,38))="UL"),INDIRECT(ADDRESS($M66,COLUMN())),0),0))</f>
        <v>0.24444444444444441</v>
      </c>
      <c r="BC66" s="58" cm="1">
        <f t="array" aca="1" ref="BC66" ca="1">SUM(IF($C66&gt;0,IF(AND(INDIRECT(ADDRESS($C66,44))=0,INDIRECT(ADDRESS($C66,38))="UL"),INDIRECT(ADDRESS($C66,COLUMN())),0),0),IF($D66&gt;0,IF(AND(INDIRECT(ADDRESS($D66,44))=0,INDIRECT(ADDRESS($D66,38))="UL"),INDIRECT(ADDRESS($D66,COLUMN())),0),0),IF($E66&gt;0,IF(AND(INDIRECT(ADDRESS($E66,44))=0,INDIRECT(ADDRESS($E66,38))="UL"),INDIRECT(ADDRESS($E66,COLUMN())),0),0),IF($F66&gt;0,IF(AND(INDIRECT(ADDRESS($F66,44))=0,INDIRECT(ADDRESS($F66,38))="UL"),INDIRECT(ADDRESS($F66,COLUMN())),0),0),IF($G66&gt;0,IF(AND(INDIRECT(ADDRESS($G66,44))=0,INDIRECT(ADDRESS($G66,38))="UL"),INDIRECT(ADDRESS($G66,COLUMN())),0),0),IF($H66&gt;0,IF(AND(INDIRECT(ADDRESS($H66,44))=0,INDIRECT(ADDRESS($H66,38))="UL"),INDIRECT(ADDRESS($H66,COLUMN())),0),0),IF($I66&gt;0,IF(AND(INDIRECT(ADDRESS($I66,44))=0,INDIRECT(ADDRESS($I66,38))="UL"),INDIRECT(ADDRESS($I66,COLUMN())),0),0),IF($J66&gt;0,IF(AND(INDIRECT(ADDRESS($J66,44))=0,INDIRECT(ADDRESS($J66,38))="UL"),INDIRECT(ADDRESS($J66,COLUMN())),0),0),IF($K66&gt;0,IF(AND(INDIRECT(ADDRESS($K66,44))=0,INDIRECT(ADDRESS($K66,38))="UL"),INDIRECT(ADDRESS($K66,COLUMN())),0),0),IF($L66&gt;0,IF(AND(INDIRECT(ADDRESS($L66,44))=0,INDIRECT(ADDRESS($L66,38))="UL"),INDIRECT(ADDRESS($L66,COLUMN())),0),0),IF($M66&gt;0,IF(AND(INDIRECT(ADDRESS($M66,44))=0,INDIRECT(ADDRESS($M66,38))="UL"),INDIRECT(ADDRESS($M66,COLUMN())),0),0))</f>
        <v>0.24444444444444441</v>
      </c>
      <c r="BD66" s="58" cm="1">
        <f t="array" aca="1" ref="BD66" ca="1">SUM(IF($C66&gt;0,IF(AND(INDIRECT(ADDRESS($C66,44))=0,INDIRECT(ADDRESS($C66,38))="UL"),INDIRECT(ADDRESS($C66,COLUMN())),0),0),IF($D66&gt;0,IF(AND(INDIRECT(ADDRESS($D66,44))=0,INDIRECT(ADDRESS($D66,38))="UL"),INDIRECT(ADDRESS($D66,COLUMN())),0),0),IF($E66&gt;0,IF(AND(INDIRECT(ADDRESS($E66,44))=0,INDIRECT(ADDRESS($E66,38))="UL"),INDIRECT(ADDRESS($E66,COLUMN())),0),0),IF($F66&gt;0,IF(AND(INDIRECT(ADDRESS($F66,44))=0,INDIRECT(ADDRESS($F66,38))="UL"),INDIRECT(ADDRESS($F66,COLUMN())),0),0),IF($G66&gt;0,IF(AND(INDIRECT(ADDRESS($G66,44))=0,INDIRECT(ADDRESS($G66,38))="UL"),INDIRECT(ADDRESS($G66,COLUMN())),0),0),IF($H66&gt;0,IF(AND(INDIRECT(ADDRESS($H66,44))=0,INDIRECT(ADDRESS($H66,38))="UL"),INDIRECT(ADDRESS($H66,COLUMN())),0),0),IF($I66&gt;0,IF(AND(INDIRECT(ADDRESS($I66,44))=0,INDIRECT(ADDRESS($I66,38))="UL"),INDIRECT(ADDRESS($I66,COLUMN())),0),0),IF($J66&gt;0,IF(AND(INDIRECT(ADDRESS($J66,44))=0,INDIRECT(ADDRESS($J66,38))="UL"),INDIRECT(ADDRESS($J66,COLUMN())),0),0),IF($K66&gt;0,IF(AND(INDIRECT(ADDRESS($K66,44))=0,INDIRECT(ADDRESS($K66,38))="UL"),INDIRECT(ADDRESS($K66,COLUMN())),0),0),IF($L66&gt;0,IF(AND(INDIRECT(ADDRESS($L66,44))=0,INDIRECT(ADDRESS($L66,38))="UL"),INDIRECT(ADDRESS($L66,COLUMN())),0),0),IF($M66&gt;0,IF(AND(INDIRECT(ADDRESS($M66,44))=0,INDIRECT(ADDRESS($M66,38))="UL"),INDIRECT(ADDRESS($M66,COLUMN())),0),0))</f>
        <v>0.45185185185185189</v>
      </c>
      <c r="BE66" s="57">
        <f t="shared" ca="1" si="42"/>
        <v>0.24444444444444441</v>
      </c>
      <c r="BF66" s="57" cm="1">
        <f t="array" aca="1" ref="BF66" ca="1">SUM(IF($C66&gt;0,IF(INDIRECT(ADDRESS($C66,45))=1,INDIRECT(ADDRESS($C66,52))*INDIRECT(ADDRESS($C66,42))/5,0),0), IF($D66&gt;0,IF(INDIRECT(ADDRESS($D66,45))=1,INDIRECT(ADDRESS($D66,52))*INDIRECT(ADDRESS($D66,42))/5,0),0), IF($E66&gt;0,IF(INDIRECT(ADDRESS($E66,45))=1,INDIRECT(ADDRESS($E66,52))*INDIRECT(ADDRESS($E66,42))/5,0),0), IF($F66&gt;0,IF(INDIRECT(ADDRESS($F66,45))=1,INDIRECT(ADDRESS($F66,52))*INDIRECT(ADDRESS($F66,42))/5,0),0), IF($G66&gt;0,IF(INDIRECT(ADDRESS($G66,45))=1,INDIRECT(ADDRESS($G66,52))*INDIRECT(ADDRESS($G66,42))/5,0),0), IF($H66&gt;0,IF(INDIRECT(ADDRESS($H66,45))=1,INDIRECT(ADDRESS($H66,52))*INDIRECT(ADDRESS($H66,42))/5,0),0)
)*$BF$296/100</f>
        <v>0</v>
      </c>
      <c r="BG66" s="19"/>
      <c r="BH66" s="57" cm="1">
        <f t="array" aca="1" ref="BH66" ca="1">SUM(IF($C66&gt;0,IF(AND(INDIRECT(ADDRESS($C66,44))=0,INDIRECT(ADDRESS($C66,38))&lt;&gt;"UL"),INDIRECT(ADDRESS($C66,COLUMN()-12)),0),0), IF($D66&gt;0,IF(AND(INDIRECT(ADDRESS($D66,44))=0,INDIRECT(ADDRESS($D66,38))&lt;&gt;"UL"),INDIRECT(ADDRESS($D66,COLUMN()-12)),0),0), IF($E66&gt;0,IF(AND(INDIRECT(ADDRESS($E66,44))=0,INDIRECT(ADDRESS($E66,38))&lt;&gt;"UL"),INDIRECT(ADDRESS($E66,COLUMN()-12)),0),0), IF($F66&gt;0,IF(AND(INDIRECT(ADDRESS($F66,44))=0,INDIRECT(ADDRESS($F66,38))&lt;&gt;"UL"),INDIRECT(ADDRESS($F66,COLUMN()-12)),0),0), IF($G66&gt;0,IF(AND(INDIRECT(ADDRESS($G66,44))=0,INDIRECT(ADDRESS($G66,38))&lt;&gt;"UL"),INDIRECT(ADDRESS($G66,COLUMN()-12)),0),0), IF($H66&gt;0,IF(AND(INDIRECT(ADDRESS($H66,44))=0,INDIRECT(ADDRESS($H66,38))&lt;&gt;"UL"),INDIRECT(ADDRESS($H66,COLUMN()-12)),0),0), IF($I66&gt;0,IF(AND(INDIRECT(ADDRESS($I66,44))=0,INDIRECT(ADDRESS($I66,38))&lt;&gt;"UL"),INDIRECT(ADDRESS($I66,COLUMN()-12)),0),0), IF($J66&gt;0,IF(AND(INDIRECT(ADDRESS($J66,44))=0,INDIRECT(ADDRESS($J66,38))&lt;&gt;"UL"),INDIRECT(ADDRESS($J66,COLUMN()-12)),0),0), IF($K66&gt;0,IF(AND(INDIRECT(ADDRESS($K66,44))=0,INDIRECT(ADDRESS($K66,38))&lt;&gt;"UL"),INDIRECT(ADDRESS($K66,COLUMN()-12)),0),0), IF($L66&gt;0,IF(AND(INDIRECT(ADDRESS($L66,44))=0,INDIRECT(ADDRESS($L66,38))&lt;&gt;"UL"),INDIRECT(ADDRESS($L66,COLUMN()-12)),0),0), IF($M66&gt;0,IF(AND(INDIRECT(ADDRESS($M66,44))=0,INDIRECT(ADDRESS($M66,38))&lt;&gt;"UL"),INDIRECT(ADDRESS($M66,COLUMN()-12)),0),0))</f>
        <v>0</v>
      </c>
      <c r="BI66" s="57" cm="1">
        <f t="array" aca="1" ref="BI66" ca="1">SUM(IF($C66&gt;0,IF(AND(INDIRECT(ADDRESS($C66,44))=0,INDIRECT(ADDRESS($C66,38))&lt;&gt;"UL"),INDIRECT(ADDRESS($C66,COLUMN()-12)),0),0), IF($D66&gt;0,IF(AND(INDIRECT(ADDRESS($D66,44))=0,INDIRECT(ADDRESS($D66,38))&lt;&gt;"UL"),INDIRECT(ADDRESS($D66,COLUMN()-12)),0),0), IF($E66&gt;0,IF(AND(INDIRECT(ADDRESS($E66,44))=0,INDIRECT(ADDRESS($E66,38))&lt;&gt;"UL"),INDIRECT(ADDRESS($E66,COLUMN()-12)),0),0), IF($F66&gt;0,IF(AND(INDIRECT(ADDRESS($F66,44))=0,INDIRECT(ADDRESS($F66,38))&lt;&gt;"UL"),INDIRECT(ADDRESS($F66,COLUMN()-12)),0),0), IF($G66&gt;0,IF(AND(INDIRECT(ADDRESS($G66,44))=0,INDIRECT(ADDRESS($G66,38))&lt;&gt;"UL"),INDIRECT(ADDRESS($G66,COLUMN()-12)),0),0), IF($H66&gt;0,IF(AND(INDIRECT(ADDRESS($H66,44))=0,INDIRECT(ADDRESS($H66,38))&lt;&gt;"UL"),INDIRECT(ADDRESS($H66,COLUMN()-12)),0),0), IF($I66&gt;0,IF(AND(INDIRECT(ADDRESS($I66,44))=0,INDIRECT(ADDRESS($I66,38))&lt;&gt;"UL"),INDIRECT(ADDRESS($I66,COLUMN()-12)),0),0), IF($J66&gt;0,IF(AND(INDIRECT(ADDRESS($J66,44))=0,INDIRECT(ADDRESS($J66,38))&lt;&gt;"UL"),INDIRECT(ADDRESS($J66,COLUMN()-12)),0),0), IF($K66&gt;0,IF(AND(INDIRECT(ADDRESS($K66,44))=0,INDIRECT(ADDRESS($K66,38))&lt;&gt;"UL"),INDIRECT(ADDRESS($K66,COLUMN()-12)),0),0), IF($L66&gt;0,IF(AND(INDIRECT(ADDRESS($L66,44))=0,INDIRECT(ADDRESS($L66,38))&lt;&gt;"UL"),INDIRECT(ADDRESS($L66,COLUMN()-12)),0),0), IF($M66&gt;0,IF(AND(INDIRECT(ADDRESS($M66,44))=0,INDIRECT(ADDRESS($M66,38))&lt;&gt;"UL"),INDIRECT(ADDRESS($M66,COLUMN()-12)),0),0))</f>
        <v>0</v>
      </c>
      <c r="BJ66" s="57" cm="1">
        <f t="array" aca="1" ref="BJ66" ca="1">SUM(IF($C66&gt;0,IF(AND(INDIRECT(ADDRESS($C66,44))=0,INDIRECT(ADDRESS($C66,38))&lt;&gt;"UL"),INDIRECT(ADDRESS($C66,COLUMN()-12)),0),0), IF($D66&gt;0,IF(AND(INDIRECT(ADDRESS($D66,44))=0,INDIRECT(ADDRESS($D66,38))&lt;&gt;"UL"),INDIRECT(ADDRESS($D66,COLUMN()-12)),0),0), IF($E66&gt;0,IF(AND(INDIRECT(ADDRESS($E66,44))=0,INDIRECT(ADDRESS($E66,38))&lt;&gt;"UL"),INDIRECT(ADDRESS($E66,COLUMN()-12)),0),0), IF($F66&gt;0,IF(AND(INDIRECT(ADDRESS($F66,44))=0,INDIRECT(ADDRESS($F66,38))&lt;&gt;"UL"),INDIRECT(ADDRESS($F66,COLUMN()-12)),0),0), IF($G66&gt;0,IF(AND(INDIRECT(ADDRESS($G66,44))=0,INDIRECT(ADDRESS($G66,38))&lt;&gt;"UL"),INDIRECT(ADDRESS($G66,COLUMN()-12)),0),0), IF($H66&gt;0,IF(AND(INDIRECT(ADDRESS($H66,44))=0,INDIRECT(ADDRESS($H66,38))&lt;&gt;"UL"),INDIRECT(ADDRESS($H66,COLUMN()-12)),0),0), IF($I66&gt;0,IF(AND(INDIRECT(ADDRESS($I66,44))=0,INDIRECT(ADDRESS($I66,38))&lt;&gt;"UL"),INDIRECT(ADDRESS($I66,COLUMN()-12)),0),0), IF($J66&gt;0,IF(AND(INDIRECT(ADDRESS($J66,44))=0,INDIRECT(ADDRESS($J66,38))&lt;&gt;"UL"),INDIRECT(ADDRESS($J66,COLUMN()-12)),0),0), IF($K66&gt;0,IF(AND(INDIRECT(ADDRESS($K66,44))=0,INDIRECT(ADDRESS($K66,38))&lt;&gt;"UL"),INDIRECT(ADDRESS($K66,COLUMN()-12)),0),0), IF($L66&gt;0,IF(AND(INDIRECT(ADDRESS($L66,44))=0,INDIRECT(ADDRESS($L66,38))&lt;&gt;"UL"),INDIRECT(ADDRESS($L66,COLUMN()-12)),0),0), IF($M66&gt;0,IF(AND(INDIRECT(ADDRESS($M66,44))=0,INDIRECT(ADDRESS($M66,38))&lt;&gt;"UL"),INDIRECT(ADDRESS($M66,COLUMN()-12)),0),0))</f>
        <v>0</v>
      </c>
      <c r="BK66" s="57"/>
      <c r="BL66" s="57"/>
      <c r="BM66" s="57" cm="1">
        <f t="array" aca="1" ref="BM66" ca="1">SUM(IF($C66&gt;0,IF(AND(INDIRECT(ADDRESS($C66,44))=0,INDIRECT(ADDRESS($C66,38))&lt;&gt;"UL"),INDIRECT(ADDRESS($C66,COLUMN()-12)),0),0), IF($D66&gt;0,IF(AND(INDIRECT(ADDRESS($D66,44))=0,INDIRECT(ADDRESS($D66,38))&lt;&gt;"UL"),INDIRECT(ADDRESS($D66,COLUMN()-12)),0),0), IF($E66&gt;0,IF(AND(INDIRECT(ADDRESS($E66,44))=0,INDIRECT(ADDRESS($E66,38))&lt;&gt;"UL"),INDIRECT(ADDRESS($E66,COLUMN()-12)),0),0), IF($F66&gt;0,IF(AND(INDIRECT(ADDRESS($F66,44))=0,INDIRECT(ADDRESS($F66,38))&lt;&gt;"UL"),INDIRECT(ADDRESS($F66,COLUMN()-12)),0),0), IF($G66&gt;0,IF(AND(INDIRECT(ADDRESS($G66,44))=0,INDIRECT(ADDRESS($G66,38))&lt;&gt;"UL"),INDIRECT(ADDRESS($G66,COLUMN()-12)),0),0), IF($H66&gt;0,IF(AND(INDIRECT(ADDRESS($H66,44))=0,INDIRECT(ADDRESS($H66,38))&lt;&gt;"UL"),INDIRECT(ADDRESS($H66,COLUMN()-12)),0),0), IF($I66&gt;0,IF(AND(INDIRECT(ADDRESS($I66,44))=0,INDIRECT(ADDRESS($I66,38))&lt;&gt;"UL"),INDIRECT(ADDRESS($I66,COLUMN()-12)),0),0), IF($J66&gt;0,IF(AND(INDIRECT(ADDRESS($J66,44))=0,INDIRECT(ADDRESS($J66,38))&lt;&gt;"UL"),INDIRECT(ADDRESS($J66,COLUMN()-12)),0),0), IF($K66&gt;0,IF(AND(INDIRECT(ADDRESS($K66,44))=0,INDIRECT(ADDRESS($K66,38))&lt;&gt;"UL"),INDIRECT(ADDRESS($K66,COLUMN()-11)),0),0), IF($L66&gt;0,IF(AND(INDIRECT(ADDRESS($L66,44))=0,INDIRECT(ADDRESS($L66,38))&lt;&gt;"UL"),INDIRECT(ADDRESS($L66,COLUMN()-11)),0),0), IF($M66&gt;0,IF(AND(INDIRECT(ADDRESS($M66,44))=0,INDIRECT(ADDRESS($M66,38))&lt;&gt;"UL"),INDIRECT(ADDRESS($M66,COLUMN()-11)),0),0))</f>
        <v>0</v>
      </c>
      <c r="BN66" s="57" cm="1">
        <f t="array" aca="1" ref="BN66" ca="1">SUM(IF($C66&gt;0,IF(AND(INDIRECT(ADDRESS($C66,44))=0,INDIRECT(ADDRESS($C66,38))&lt;&gt;"UL"),INDIRECT(ADDRESS($C66,COLUMN()-12)),0),0), IF($D66&gt;0,IF(AND(INDIRECT(ADDRESS($D66,44))=0,INDIRECT(ADDRESS($D66,38))&lt;&gt;"UL"),INDIRECT(ADDRESS($D66,COLUMN()-12)),0),0), IF($E66&gt;0,IF(AND(INDIRECT(ADDRESS($E66,44))=0,INDIRECT(ADDRESS($E66,38))&lt;&gt;"UL"),INDIRECT(ADDRESS($E66,COLUMN()-12)),0),0), IF($F66&gt;0,IF(AND(INDIRECT(ADDRESS($F66,44))=0,INDIRECT(ADDRESS($F66,38))&lt;&gt;"UL"),INDIRECT(ADDRESS($F66,COLUMN()-12)),0),0), IF($G66&gt;0,IF(AND(INDIRECT(ADDRESS($G66,44))=0,INDIRECT(ADDRESS($G66,38))&lt;&gt;"UL"),INDIRECT(ADDRESS($G66,COLUMN()-12)),0),0), IF($H66&gt;0,IF(AND(INDIRECT(ADDRESS($H66,44))=0,INDIRECT(ADDRESS($H66,38))&lt;&gt;"UL"),INDIRECT(ADDRESS($H66,COLUMN()-12)),0),0), IF($I66&gt;0,IF(AND(INDIRECT(ADDRESS($I66,44))=0,INDIRECT(ADDRESS($I66,38))&lt;&gt;"UL"),INDIRECT(ADDRESS($I66,COLUMN()-12)),0),0), IF($J66&gt;0,IF(AND(INDIRECT(ADDRESS($J66,44))=0,INDIRECT(ADDRESS($J66,38))&lt;&gt;"UL"),INDIRECT(ADDRESS($J66,COLUMN()-12)),0),0), IF($K66&gt;0,IF(AND(INDIRECT(ADDRESS($K66,44))=0,INDIRECT(ADDRESS($K66,38))&lt;&gt;"UL"),INDIRECT(ADDRESS($K66,COLUMN()-11)),0),0), IF($L66&gt;0,IF(AND(INDIRECT(ADDRESS($L66,44))=0,INDIRECT(ADDRESS($L66,38))&lt;&gt;"UL"),INDIRECT(ADDRESS($L66,COLUMN()-11)),0),0), IF($M66&gt;0,IF(AND(INDIRECT(ADDRESS($M66,44))=0,INDIRECT(ADDRESS($M66,38))&lt;&gt;"UL"),INDIRECT(ADDRESS($M66,COLUMN()-11)),0),0))</f>
        <v>0</v>
      </c>
      <c r="BO66" s="57" cm="1">
        <f t="array" aca="1" ref="BO66" ca="1">SUM(IF($C66&gt;0,IF(AND(INDIRECT(ADDRESS($C66,44))=0,INDIRECT(ADDRESS($C66,38))&lt;&gt;"UL"),INDIRECT(ADDRESS($C66,COLUMN()-12)),0),0), IF($D66&gt;0,IF(AND(INDIRECT(ADDRESS($D66,44))=0,INDIRECT(ADDRESS($D66,38))&lt;&gt;"UL"),INDIRECT(ADDRESS($D66,COLUMN()-12)),0),0), IF($E66&gt;0,IF(AND(INDIRECT(ADDRESS($E66,44))=0,INDIRECT(ADDRESS($E66,38))&lt;&gt;"UL"),INDIRECT(ADDRESS($E66,COLUMN()-12)),0),0), IF($F66&gt;0,IF(AND(INDIRECT(ADDRESS($F66,44))=0,INDIRECT(ADDRESS($F66,38))&lt;&gt;"UL"),INDIRECT(ADDRESS($F66,COLUMN()-12)),0),0), IF($G66&gt;0,IF(AND(INDIRECT(ADDRESS($G66,44))=0,INDIRECT(ADDRESS($G66,38))&lt;&gt;"UL"),INDIRECT(ADDRESS($G66,COLUMN()-12)),0),0), IF($H66&gt;0,IF(AND(INDIRECT(ADDRESS($H66,44))=0,INDIRECT(ADDRESS($H66,38))&lt;&gt;"UL"),INDIRECT(ADDRESS($H66,COLUMN()-12)),0),0), IF($I66&gt;0,IF(AND(INDIRECT(ADDRESS($I66,44))=0,INDIRECT(ADDRESS($I66,38))&lt;&gt;"UL"),INDIRECT(ADDRESS($I66,COLUMN()-12)),0),0), IF($J66&gt;0,IF(AND(INDIRECT(ADDRESS($J66,44))=0,INDIRECT(ADDRESS($J66,38))&lt;&gt;"UL"),INDIRECT(ADDRESS($J66,COLUMN()-12)),0),0), IF($K66&gt;0,IF(AND(INDIRECT(ADDRESS($K66,44))=0,INDIRECT(ADDRESS($K66,38))&lt;&gt;"UL"),INDIRECT(ADDRESS($K66,COLUMN()-11)),0),0), IF($L66&gt;0,IF(AND(INDIRECT(ADDRESS($L66,44))=0,INDIRECT(ADDRESS($L66,38))&lt;&gt;"UL"),INDIRECT(ADDRESS($L66,COLUMN()-11)),0),0), IF($M66&gt;0,IF(AND(INDIRECT(ADDRESS($M66,44))=0,INDIRECT(ADDRESS($M66,38))&lt;&gt;"UL"),INDIRECT(ADDRESS($M66,COLUMN()-11)),0),0))</f>
        <v>0</v>
      </c>
      <c r="BP66" s="57" cm="1">
        <f t="array" aca="1" ref="BP66" ca="1">SUM(IF($C66&gt;0,IF(AND(INDIRECT(ADDRESS($C66,44))=0,INDIRECT(ADDRESS($C66,38))&lt;&gt;"UL"),INDIRECT(ADDRESS($C66,COLUMN()-12)),0),0), IF($D66&gt;0,IF(AND(INDIRECT(ADDRESS($D66,44))=0,INDIRECT(ADDRESS($D66,38))&lt;&gt;"UL"),INDIRECT(ADDRESS($D66,COLUMN()-12)),0),0), IF($E66&gt;0,IF(AND(INDIRECT(ADDRESS($E66,44))=0,INDIRECT(ADDRESS($E66,38))&lt;&gt;"UL"),INDIRECT(ADDRESS($E66,COLUMN()-12)),0),0), IF($F66&gt;0,IF(AND(INDIRECT(ADDRESS($F66,44))=0,INDIRECT(ADDRESS($F66,38))&lt;&gt;"UL"),INDIRECT(ADDRESS($F66,COLUMN()-12)),0),0), IF($G66&gt;0,IF(AND(INDIRECT(ADDRESS($G66,44))=0,INDIRECT(ADDRESS($G66,38))&lt;&gt;"UL"),INDIRECT(ADDRESS($G66,COLUMN()-12)),0),0), IF($H66&gt;0,IF(AND(INDIRECT(ADDRESS($H66,44))=0,INDIRECT(ADDRESS($H66,38))&lt;&gt;"UL"),INDIRECT(ADDRESS($H66,COLUMN()-12)),0),0), IF($I66&gt;0,IF(AND(INDIRECT(ADDRESS($I66,44))=0,INDIRECT(ADDRESS($I66,38))&lt;&gt;"UL"),INDIRECT(ADDRESS($I66,COLUMN()-12)),0),0), IF($J66&gt;0,IF(AND(INDIRECT(ADDRESS($J66,44))=0,INDIRECT(ADDRESS($J66,38))&lt;&gt;"UL"),INDIRECT(ADDRESS($J66,COLUMN()-12)),0),0), IF($K66&gt;0,IF(AND(INDIRECT(ADDRESS($K66,44))=0,INDIRECT(ADDRESS($K66,38))&lt;&gt;"UL"),INDIRECT(ADDRESS($K66,COLUMN()-11)),0),0), IF($L66&gt;0,IF(AND(INDIRECT(ADDRESS($L66,44))=0,INDIRECT(ADDRESS($L66,38))&lt;&gt;"UL"),INDIRECT(ADDRESS($L66,COLUMN()-11)),0),0), IF($M66&gt;0,IF(AND(INDIRECT(ADDRESS($M66,44))=0,INDIRECT(ADDRESS($M66,38))&lt;&gt;"UL"),INDIRECT(ADDRESS($M66,COLUMN()-11)),0),0))</f>
        <v>0</v>
      </c>
      <c r="BQ66" s="57"/>
      <c r="BR66" s="161">
        <f t="shared" ca="1" si="43"/>
        <v>76.008095703566624</v>
      </c>
      <c r="BS66" s="56"/>
      <c r="BT66" s="56">
        <f t="shared" ca="1" si="44"/>
        <v>4.8466607259415078</v>
      </c>
      <c r="BU66" s="63">
        <f t="shared" ca="1" si="45"/>
        <v>0.17309502592648243</v>
      </c>
      <c r="BV66" s="57" t="s">
        <v>34</v>
      </c>
      <c r="BW66" s="57" cm="1">
        <f t="array" aca="1" ref="BW66" ca="1">SUM(IF($C66&gt;0,IF(AND(INDIRECT(ADDRESS($C66,44))=0,INDIRECT(ADDRESS($C66,38))="UL",ISERROR(SEARCH("Rear",INDIRECT(ADDRESS($C66,33)))),ISERROR(SEARCH("Side",INDIRECT(ADDRESS($C66,33))))),INDIRECT(ADDRESS($C66,COLUMN())),0),0),IF($D66&gt;0,IF(AND(INDIRECT(ADDRESS($D66,44))=0,INDIRECT(ADDRESS($D66,38))="UL",ISERROR(SEARCH("Rear",INDIRECT(ADDRESS($D66,33)))),ISERROR(SEARCH("Side",INDIRECT(ADDRESS($D66,33))))),INDIRECT(ADDRESS($D66,COLUMN())),0),0),IF($E66&gt;0,IF(AND(INDIRECT(ADDRESS($E66,44))=0,INDIRECT(ADDRESS($E66,38))="UL",ISERROR(SEARCH("Rear",INDIRECT(ADDRESS($E66,33)))),ISERROR(SEARCH("Side",INDIRECT(ADDRESS($E66,33))))),INDIRECT(ADDRESS($E66,COLUMN())),0),0),IF($F66&gt;0,IF(AND(INDIRECT(ADDRESS($F66,44))=0,INDIRECT(ADDRESS($F66,38))="UL",ISERROR(SEARCH("Rear",INDIRECT(ADDRESS($F66,33)))),ISERROR(SEARCH("Side",INDIRECT(ADDRESS($F66,33))))),INDIRECT(ADDRESS($F66,COLUMN())),0),0),IF($G66&gt;0,IF(AND(INDIRECT(ADDRESS($G66,44))=0,INDIRECT(ADDRESS($G66,38))="UL",ISERROR(SEARCH("Rear",INDIRECT(ADDRESS($G66,33)))),ISERROR(SEARCH("Side",INDIRECT(ADDRESS($G66,33))))),INDIRECT(ADDRESS($G66,COLUMN())),0),0),IF($H66&gt;0,IF(AND(INDIRECT(ADDRESS($H66,44))=0,INDIRECT(ADDRESS($H66,38))="UL",ISERROR(SEARCH("Rear",INDIRECT(ADDRESS($H66,33)))),ISERROR(SEARCH("Side",INDIRECT(ADDRESS($H66,33))))),INDIRECT(ADDRESS($H66,COLUMN())),0),0),IF($I66&gt;0,IF(AND(INDIRECT(ADDRESS($I66,44))=0,INDIRECT(ADDRESS($I66,38))="UL",ISERROR(SEARCH("Rear",INDIRECT(ADDRESS($I66,33)))),ISERROR(SEARCH("Side",INDIRECT(ADDRESS($I66,33))))),INDIRECT(ADDRESS($I66,COLUMN())),0),0),IF($J66&gt;0,IF(AND(INDIRECT(ADDRESS($J66,44))=0,INDIRECT(ADDRESS($J66,38))="UL",ISERROR(SEARCH("Rear",INDIRECT(ADDRESS($J66,33)))),ISERROR(SEARCH("Side",INDIRECT(ADDRESS($J66,33))))),INDIRECT(ADDRESS($J66,COLUMN())),0),0),IF($K66&gt;0,IF(AND(INDIRECT(ADDRESS($K66,44))=0,INDIRECT(ADDRESS($K66,38))="UL",ISERROR(SEARCH("Rear",INDIRECT(ADDRESS($K66,33)))),ISERROR(SEARCH("Side",INDIRECT(ADDRESS($K66,33))))),INDIRECT(ADDRESS($K66,COLUMN())),0),0),IF($L66&gt;0,IF(AND(INDIRECT(ADDRESS($L66,44))=0,INDIRECT(ADDRESS($L66,38))="UL",ISERROR(SEARCH("Rear",INDIRECT(ADDRESS($L66,33)))),ISERROR(SEARCH("Side",INDIRECT(ADDRESS($L66,33))))),INDIRECT(ADDRESS($L66,COLUMN())),0),0),IF($M66&gt;0,IF(AND(INDIRECT(ADDRESS($M66,44))=0,INDIRECT(ADDRESS($M66,38))="UL",ISERROR(SEARCH("Rear",INDIRECT(ADDRESS($M66,33)))),ISERROR(SEARCH("Side",INDIRECT(ADDRESS($M66,33))))),INDIRECT(ADDRESS($M66,COLUMN())),0),0))</f>
        <v>0.77777777777777768</v>
      </c>
      <c r="BX66" s="57">
        <f t="shared" ca="1" si="46"/>
        <v>0.77777777777777768</v>
      </c>
      <c r="BY66" s="57" cm="1">
        <f t="array" aca="1" ref="BY66" ca="1">SUM(IF($C66&gt;0,IF(AND(INDIRECT(ADDRESS($C66,44))=0,INDIRECT(ADDRESS($C66,38))="UL"),INDIRECT(ADDRESS($C66,COLUMN())),0),0),IF($D66&gt;0,IF(AND(INDIRECT(ADDRESS($D66,44))=0,INDIRECT(ADDRESS($D66,38))="UL"),INDIRECT(ADDRESS($D66,COLUMN())),0),0),IF($E66&gt;0,IF(AND(INDIRECT(ADDRESS($E66,44))=0,INDIRECT(ADDRESS($E66,38))="UL"),INDIRECT(ADDRESS($E66,COLUMN())),0),0),IF($F66&gt;0,IF(AND(INDIRECT(ADDRESS($F66,44))=0,INDIRECT(ADDRESS($F66,38))="UL"),INDIRECT(ADDRESS($F66,COLUMN())),0),0),IF($G66&gt;0,IF(AND(INDIRECT(ADDRESS($G66,44))=0,INDIRECT(ADDRESS($G66,38))="UL"),INDIRECT(ADDRESS($G66,COLUMN())),0),0),IF($H66&gt;0,IF(AND(INDIRECT(ADDRESS($H66,44))=0,INDIRECT(ADDRESS($H66,38))="UL"),INDIRECT(ADDRESS($H66,COLUMN())),0),0),IF($I66&gt;0,IF(AND(INDIRECT(ADDRESS($I66,44))=0,INDIRECT(ADDRESS($I66,38))="UL"),INDIRECT(ADDRESS($I66,COLUMN())),0),0),IF($J66&gt;0,IF(AND(INDIRECT(ADDRESS($J66,44))=0,INDIRECT(ADDRESS($J66,38))="UL"),INDIRECT(ADDRESS($J66,COLUMN())),0),0),IF($K66&gt;0,IF(AND(INDIRECT(ADDRESS($K66,44))=0,INDIRECT(ADDRESS($K66,38))="UL"),INDIRECT(ADDRESS($K66,COLUMN())),0),0),IF($L66&gt;0,IF(AND(INDIRECT(ADDRESS($L66,44))=0,INDIRECT(ADDRESS($L66,38))="UL"),INDIRECT(ADDRESS($L66,COLUMN())),0),0),IF($M66&gt;0,IF(AND(INDIRECT(ADDRESS($M66,44))=0,INDIRECT(ADDRESS($M66,38))="UL"),INDIRECT(ADDRESS($M66,COLUMN())),0),0))</f>
        <v>0.25925925925925924</v>
      </c>
      <c r="BZ66" s="57" cm="1">
        <f t="array" aca="1" ref="BZ66" ca="1">SUM(IF($C66&gt;0,IF(AND(INDIRECT(ADDRESS($C66,44))=0,INDIRECT(ADDRESS($C66,38))="UL"),INDIRECT(ADDRESS($C66,COLUMN())),0),0),IF($D66&gt;0,IF(AND(INDIRECT(ADDRESS($D66,44))=0,INDIRECT(ADDRESS($D66,38))="UL"),INDIRECT(ADDRESS($D66,COLUMN())),0),0),IF($E66&gt;0,IF(AND(INDIRECT(ADDRESS($E66,44))=0,INDIRECT(ADDRESS($E66,38))="UL"),INDIRECT(ADDRESS($E66,COLUMN())),0),0),IF($F66&gt;0,IF(AND(INDIRECT(ADDRESS($F66,44))=0,INDIRECT(ADDRESS($F66,38))="UL"),INDIRECT(ADDRESS($F66,COLUMN())),0),0),IF($G66&gt;0,IF(AND(INDIRECT(ADDRESS($G66,44))=0,INDIRECT(ADDRESS($G66,38))="UL"),INDIRECT(ADDRESS($G66,COLUMN())),0),0),IF($H66&gt;0,IF(AND(INDIRECT(ADDRESS($H66,44))=0,INDIRECT(ADDRESS($H66,38))="UL"),INDIRECT(ADDRESS($H66,COLUMN())),0),0),IF($I66&gt;0,IF(AND(INDIRECT(ADDRESS($I66,44))=0,INDIRECT(ADDRESS($I66,38))="UL"),INDIRECT(ADDRESS($I66,COLUMN())),0),0),IF($J66&gt;0,IF(AND(INDIRECT(ADDRESS($J66,44))=0,INDIRECT(ADDRESS($J66,38))="UL"),INDIRECT(ADDRESS($J66,COLUMN())),0),0),IF($K66&gt;0,IF(AND(INDIRECT(ADDRESS($K66,44))=0,INDIRECT(ADDRESS($K66,38))="UL"),INDIRECT(ADDRESS($K66,COLUMN())),0),0),IF($L66&gt;0,IF(AND(INDIRECT(ADDRESS($L66,44))=0,INDIRECT(ADDRESS($L66,38))="UL"),INDIRECT(ADDRESS($L66,COLUMN())),0),0),IF($M66&gt;0,IF(AND(INDIRECT(ADDRESS($M66,44))=0,INDIRECT(ADDRESS($M66,38))="UL"),INDIRECT(ADDRESS($M66,COLUMN())),0),0))</f>
        <v>0.20370370370370369</v>
      </c>
      <c r="CA66" s="57">
        <f t="shared" ca="1" si="47"/>
        <v>0.20370370370370369</v>
      </c>
      <c r="CB66" s="57"/>
      <c r="CC66" s="57">
        <f t="shared" si="48"/>
        <v>0</v>
      </c>
      <c r="CD66" s="57" cm="1">
        <f t="array" aca="1" ref="CD66" ca="1">SUM(IF($C66&gt;0,IF(AND(INDIRECT(ADDRESS($C66,44))=0,INDIRECT(ADDRESS($C66,38))&lt;&gt;"UL"),INDIRECT(ADDRESS($C66,COLUMN())),0),0),IF($D66&gt;0,IF(AND(INDIRECT(ADDRESS($D66,44))=0,INDIRECT(ADDRESS($D66,38))&lt;&gt;"UL"),INDIRECT(ADDRESS($D66,COLUMN())),0),0),IF($E66&gt;0,IF(AND(INDIRECT(ADDRESS($E66,44))=0,INDIRECT(ADDRESS($E66,38))&lt;&gt;"UL"),INDIRECT(ADDRESS($E66,COLUMN())),0),0),IF($F66&gt;0,IF(AND(INDIRECT(ADDRESS($F66,44))=0,INDIRECT(ADDRESS($F66,38))&lt;&gt;"UL"),INDIRECT(ADDRESS($F66,COLUMN())),0),0),IF($G66&gt;0,IF(AND(INDIRECT(ADDRESS($G66,44))=0,INDIRECT(ADDRESS($G66,38))&lt;&gt;"UL"),INDIRECT(ADDRESS($G66,COLUMN())),0),0),IF($H66&gt;0,IF(AND(INDIRECT(ADDRESS($H66,44))=0,INDIRECT(ADDRESS($H66,38))&lt;&gt;"UL"),INDIRECT(ADDRESS($H66,COLUMN())),0),0),IF($I66&gt;0,IF(AND(INDIRECT(ADDRESS($I66,44))=0,INDIRECT(ADDRESS($I66,38))&lt;&gt;"UL"),INDIRECT(ADDRESS($I66,COLUMN())),0),0),IF($J66&gt;0,IF(AND(INDIRECT(ADDRESS($J66,44))=0,INDIRECT(ADDRESS($J66,38))&lt;&gt;"UL"),INDIRECT(ADDRESS($J66,COLUMN())),0),0),IF($K66&gt;0,IF(AND(INDIRECT(ADDRESS($K66,44))=0,INDIRECT(ADDRESS($K66,38))&lt;&gt;"UL"),INDIRECT(ADDRESS($K66,COLUMN())),0),0),IF($L66&gt;0,IF(AND(INDIRECT(ADDRESS($L66,44))=0,INDIRECT(ADDRESS($L66,38))&lt;&gt;"UL"),INDIRECT(ADDRESS($L66,COLUMN())),0),0),IF($M66&gt;0,IF(AND(INDIRECT(ADDRESS($M66,44))=0,INDIRECT(ADDRESS($M66,38))&lt;&gt;"UL"),INDIRECT(ADDRESS($M66,COLUMN())),0),0))</f>
        <v>0</v>
      </c>
      <c r="CE66" s="57" cm="1">
        <f t="array" aca="1" ref="CE66" ca="1">SUM(IF($C66&gt;0,IF(AND(INDIRECT(ADDRESS($C66,44))=0,INDIRECT(ADDRESS($C66,38))&lt;&gt;"UL"),INDIRECT(ADDRESS($C66,COLUMN())),0),0),IF($D66&gt;0,IF(AND(INDIRECT(ADDRESS($D66,44))=0,INDIRECT(ADDRESS($D66,38))&lt;&gt;"UL"),INDIRECT(ADDRESS($D66,COLUMN())),0),0),IF($E66&gt;0,IF(AND(INDIRECT(ADDRESS($E66,44))=0,INDIRECT(ADDRESS($E66,38))&lt;&gt;"UL"),INDIRECT(ADDRESS($E66,COLUMN())),0),0),IF($F66&gt;0,IF(AND(INDIRECT(ADDRESS($F66,44))=0,INDIRECT(ADDRESS($F66,38))&lt;&gt;"UL"),INDIRECT(ADDRESS($F66,COLUMN())),0),0),IF($G66&gt;0,IF(AND(INDIRECT(ADDRESS($G66,44))=0,INDIRECT(ADDRESS($G66,38))&lt;&gt;"UL"),INDIRECT(ADDRESS($G66,COLUMN())),0),0),IF($H66&gt;0,IF(AND(INDIRECT(ADDRESS($H66,44))=0,INDIRECT(ADDRESS($H66,38))&lt;&gt;"UL"),INDIRECT(ADDRESS($H66,COLUMN())),0),0),IF($I66&gt;0,IF(AND(INDIRECT(ADDRESS($I66,44))=0,INDIRECT(ADDRESS($I66,38))&lt;&gt;"UL"),INDIRECT(ADDRESS($I66,COLUMN())),0),0),IF($J66&gt;0,IF(AND(INDIRECT(ADDRESS($J66,44))=0,INDIRECT(ADDRESS($J66,38))&lt;&gt;"UL"),INDIRECT(ADDRESS($J66,COLUMN())),0),0),IF($K66&gt;0,IF(AND(INDIRECT(ADDRESS($K66,44))=0,INDIRECT(ADDRESS($K66,38))&lt;&gt;"UL"),INDIRECT(ADDRESS($K66,COLUMN())),0),0),IF($L66&gt;0,IF(AND(INDIRECT(ADDRESS($L66,44))=0,INDIRECT(ADDRESS($L66,38))&lt;&gt;"UL"),INDIRECT(ADDRESS($L66,COLUMN())),0),0),IF($M66&gt;0,IF(AND(INDIRECT(ADDRESS($M66,44))=0,INDIRECT(ADDRESS($M66,38))&lt;&gt;"UL"),INDIRECT(ADDRESS($M66,COLUMN())),0),0))</f>
        <v>0</v>
      </c>
      <c r="CF66" s="57">
        <f t="shared" ca="1" si="49"/>
        <v>0</v>
      </c>
      <c r="CG66" s="57">
        <f t="shared" ca="1" si="50"/>
        <v>2.8007226647202286</v>
      </c>
      <c r="CH66" s="57">
        <f t="shared" ca="1" si="51"/>
        <v>0.10002580945429387</v>
      </c>
      <c r="CI66" s="19">
        <f t="shared" ca="1" si="52"/>
        <v>22.787539199524474</v>
      </c>
      <c r="CJ66" s="19"/>
      <c r="CK66" s="57" cm="1">
        <f t="array" aca="1" ref="CK66" ca="1">IF(AU66="S", SUM(IF($C66&gt;0,IF(INDIRECT(ADDRESS($C66,43))&lt;&gt;1,INDIRECT(ADDRESS($C66,48)),0),0), IF($D66&gt;0,IF(INDIRECT(ADDRESS($D66,43))&lt;&gt;1,INDIRECT(ADDRESS($D66,48)),0),0), IF($E66&gt;0,IF(INDIRECT(ADDRESS($E66,43))&lt;&gt;1,INDIRECT(ADDRESS($E66,48)),0),0), IF($F66&gt;0,IF(INDIRECT(ADDRESS($F66,43))&lt;&gt;1,INDIRECT(ADDRESS($F66,48)),0),0), IF($G66&gt;0,IF(INDIRECT(ADDRESS($G66,43))&lt;&gt;1,INDIRECT(ADDRESS($G66,48)),0),0), IF($H66&gt;0,IF(INDIRECT(ADDRESS($H66,43))&lt;&gt;1,INDIRECT(ADDRESS($H66,48)),0),0), IF($I66&gt;0,IF(INDIRECT(ADDRESS($I66,43))&lt;&gt;1,INDIRECT(ADDRESS($I66,48)),0),0), IF($J66&gt;0,IF(INDIRECT(ADDRESS($J66,43))&lt;&gt;1,INDIRECT(ADDRESS($J66,48)),0),0), IF($K66&gt;0,IF(INDIRECT(ADDRESS($K66,43))&lt;&gt;1,INDIRECT(ADDRESS($K66,48)),0),0), IF($L66&gt;0,IF(INDIRECT(ADDRESS($L66,43))&lt;&gt;1,INDIRECT(ADDRESS($L66,48)),0),0), IF($M66&gt;0,IF(INDIRECT(ADDRESS($M66,43))&lt;&gt;1,INDIRECT(ADDRESS($M66,48)),0),0)), IF(AU66="L",SUM(IF($C66&gt;0,IF(INDIRECT(ADDRESS($C66,43))&lt;&gt;1,INDIRECT(ADDRESS($C66,50)),0),0), IF($D66&gt;0,IF(INDIRECT(ADDRESS($D66,43))&lt;&gt;1,INDIRECT(ADDRESS($D66,50)),0),0), IF($E66&gt;0,IF(INDIRECT(ADDRESS($E66,43))&lt;&gt;1,INDIRECT(ADDRESS($E66,50)),0),0), IF($F66&gt;0,IF(INDIRECT(ADDRESS($F66,43))&lt;&gt;1,INDIRECT(ADDRESS($F66,50)),0),0), IF($G66&gt;0,IF(INDIRECT(ADDRESS($G66,43))&lt;&gt;1,INDIRECT(ADDRESS($G66,50)),0),0), IF($G66&gt;0,IF(INDIRECT(ADDRESS($G66,43))&lt;&gt;1,INDIRECT(ADDRESS($G66,50)),0),0), IF($H66&gt;0,IF(INDIRECT(ADDRESS($H66,43))&lt;&gt;1,INDIRECT(ADDRESS($H66,50)),0),0), IF($I66&gt;0,IF(INDIRECT(ADDRESS($I66,43))&lt;&gt;1,INDIRECT(ADDRESS($I66,50)),0),0), IF($J66&gt;0,IF(INDIRECT(ADDRESS($J66,43))&lt;&gt;1,INDIRECT(ADDRESS($J66,50)),0),0), IF($K66&gt;0,IF(INDIRECT(ADDRESS($K66,43))&lt;&gt;1,INDIRECT(ADDRESS($K66,50)),0),0), IF($L66&gt;0,IF(INDIRECT(ADDRESS($L66,43))&lt;&gt;1,INDIRECT(ADDRESS($L66,50)),0),0), IF($M66&gt;0,IF(INDIRECT(ADDRESS($M66,43))&lt;&gt;1,INDIRECT(ADDRESS($M66,50)),0),0)), SUM(IF($C66&gt;0,IF(INDIRECT(ADDRESS($C66,43))&lt;&gt;1,INDIRECT(ADDRESS($C66,49)),0),0), IF($D66&gt;0,IF(INDIRECT(ADDRESS($D66,43))&lt;&gt;1,INDIRECT(ADDRESS($D66,49)),0),0), IF($E66&gt;0,IF(INDIRECT(ADDRESS($E66,43))&lt;&gt;1,INDIRECT(ADDRESS($E66,49)),0),0), IF($F66&gt;0,IF(INDIRECT(ADDRESS($F66,43))&lt;&gt;1,INDIRECT(ADDRESS($F66,49)),0),0), IF($G66&gt;0,IF(INDIRECT(ADDRESS($G66,43))&lt;&gt;1,INDIRECT(ADDRESS($G66,49)),0),0), IF($G66&gt;0,IF(INDIRECT(ADDRESS($G66,43))&lt;&gt;1,INDIRECT(ADDRESS($G66,49)),0),0), IF($H66&gt;0,IF(INDIRECT(ADDRESS($H66,43))&lt;&gt;1,INDIRECT(ADDRESS($H66,49)),0),0), IF($I66&gt;0,IF(INDIRECT(ADDRESS($I66,43))&lt;&gt;1,INDIRECT(ADDRESS($I66,49)),0),0), IF($J66&gt;0,IF(INDIRECT(ADDRESS($J66,43))&lt;&gt;1,INDIRECT(ADDRESS($J66,49)),0),0), IF($K66&gt;0,IF(INDIRECT(ADDRESS($K66,43))&lt;&gt;1,INDIRECT(ADDRESS($K66,49)),0),0), IF($L66&gt;0,IF(INDIRECT(ADDRESS($L66,43))&lt;&gt;1,INDIRECT(ADDRESS($L66,49)),0),0), IF($M66&gt;0,IF(INDIRECT(ADDRESS($M66,43))&lt;&gt;1,INDIRECT(ADDRESS($M66,49)),0),0))))</f>
        <v>0.88888888888888884</v>
      </c>
      <c r="CL66" s="57" cm="1">
        <f t="array" aca="1" ref="CL66" ca="1">SUM(IF($C66&gt;0,IF(INDIRECT(ADDRESS($C66,44))=1,INDIRECT(ADDRESS($C66,90)),0),0), IF($D66&gt;0,IF(INDIRECT(ADDRESS($D66,44))=1,INDIRECT(ADDRESS($D66,90)),0),0), IF($E66&gt;0,IF(INDIRECT(ADDRESS($E66,44))=1,INDIRECT(ADDRESS($E66,90)),0),0), IF($F66&gt;0,IF(INDIRECT(ADDRESS($F66,44))=1,INDIRECT(ADDRESS($F66,90)),0),0), IF($G66&gt;0,IF(INDIRECT(ADDRESS($G66,44))=1,INDIRECT(ADDRESS($G66,90)),0),0), IF($H66&gt;0,IF(INDIRECT(ADDRESS($H66,44))=1,INDIRECT(ADDRESS($H66,90)),0),0), IF($I66&gt;0,IF(INDIRECT(ADDRESS($I66,44))=1,INDIRECT(ADDRESS($I66,90)),0),0), IF($J66&gt;0,IF(INDIRECT(ADDRESS($J66,44))=1,INDIRECT(ADDRESS($J66,90)),0),0), IF($K66&gt;0,IF(INDIRECT(ADDRESS($K66,44))=1,INDIRECT(ADDRESS($K66,90)),0),0), IF($L66&gt;0,IF(INDIRECT(ADDRESS($L66,44))=1,INDIRECT(ADDRESS($L66,90)),0),0), IF($M66&gt;0,IF(INDIRECT(ADDRESS($M66,44))=1,INDIRECT(ADDRESS($M66,90)),0),0))</f>
        <v>0</v>
      </c>
      <c r="CM66" s="56">
        <f t="shared" ca="1" si="53"/>
        <v>1.2742971811054475</v>
      </c>
      <c r="CN66" s="59"/>
    </row>
    <row r="67" spans="1:92" x14ac:dyDescent="0.25">
      <c r="A67" s="62" t="s">
        <v>144</v>
      </c>
      <c r="B67" s="122">
        <v>12</v>
      </c>
      <c r="C67" s="122">
        <v>24</v>
      </c>
      <c r="D67" s="122">
        <v>20</v>
      </c>
      <c r="E67" s="122"/>
      <c r="F67" s="122"/>
      <c r="G67" s="122"/>
      <c r="H67" s="122"/>
      <c r="I67" s="67"/>
      <c r="J67" s="67"/>
      <c r="K67" s="67"/>
      <c r="L67" s="67"/>
      <c r="M67" s="67"/>
      <c r="N67" s="67">
        <f t="shared" ca="1" si="36"/>
        <v>28</v>
      </c>
      <c r="O67" s="67" t="str" cm="1">
        <f t="array" aca="1" ref="O67" ca="1">INDIRECT(ADDRESS($B67,COLUMN()))</f>
        <v>Bomber</v>
      </c>
      <c r="P67" s="67" cm="1">
        <f t="array" aca="1" ref="P67" ca="1">INDIRECT(ADDRESS($B67,COLUMN()))</f>
        <v>5</v>
      </c>
      <c r="Q67" s="67" t="str" cm="1">
        <f t="array" aca="1" ref="Q67" ca="1">INDIRECT(ADDRESS($B67,COLUMN()))</f>
        <v>-</v>
      </c>
      <c r="R67" s="67" t="str" cm="1">
        <f t="array" aca="1" ref="R67" ca="1">INDIRECT(ADDRESS($B67,COLUMN()))</f>
        <v>-</v>
      </c>
      <c r="S67" s="67" cm="1">
        <f t="array" aca="1" ref="S67" ca="1">INDIRECT(ADDRESS($B67,COLUMN()))</f>
        <v>2</v>
      </c>
      <c r="T67" s="67" t="str" cm="1">
        <f t="array" aca="1" ref="T67" ca="1">INDIRECT(ADDRESS($B67,COLUMN()))</f>
        <v>1-4</v>
      </c>
      <c r="U67" s="67" cm="1">
        <f t="array" aca="1" ref="U67" ca="1">INDIRECT(ADDRESS($B67,COLUMN()))</f>
        <v>4</v>
      </c>
      <c r="V67" s="67" cm="1">
        <f t="array" aca="1" ref="V67" ca="1">INDIRECT(ADDRESS($B67,COLUMN()))</f>
        <v>0</v>
      </c>
      <c r="W67" s="67" cm="1">
        <f t="array" aca="1" ref="W67" ca="1">INDIRECT(ADDRESS($B67,COLUMN()))</f>
        <v>4</v>
      </c>
      <c r="X67" s="67" cm="1">
        <f t="array" aca="1" ref="X67" ca="1">INDIRECT(ADDRESS($B67,COLUMN()))</f>
        <v>6</v>
      </c>
      <c r="Y67" s="67" cm="1">
        <f t="array" aca="1" ref="Y67" ca="1">INDIRECT(ADDRESS($B67,COLUMN()))</f>
        <v>1</v>
      </c>
      <c r="Z67" s="67" cm="1">
        <f t="array" aca="1" ref="Z67" ca="1">INDIRECT(ADDRESS($B67,COLUMN()))</f>
        <v>5</v>
      </c>
      <c r="AA67" s="67" t="str" cm="1">
        <f t="array" aca="1" ref="AA67" ca="1">INDIRECT(ADDRESS($B67,COLUMN()))</f>
        <v>Rocket Boosters</v>
      </c>
      <c r="AB67" s="56">
        <f t="shared" ca="1" si="37"/>
        <v>0.75242728065260123</v>
      </c>
      <c r="AC67" s="56">
        <f t="shared" ca="1" si="38"/>
        <v>0.87055536721553084</v>
      </c>
      <c r="AD67" s="56">
        <f t="shared" ca="1" si="39"/>
        <v>3.7850233357196994</v>
      </c>
      <c r="AF67" s="52"/>
      <c r="AG67" s="52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65"/>
      <c r="AU67" s="57" t="s">
        <v>35</v>
      </c>
      <c r="AV67" s="57" cm="1">
        <f t="array" aca="1" ref="AV67" ca="1">SUM(IF($C67&gt;0,IF(AND(INDIRECT(ADDRESS($C67,44))=0,INDIRECT(ADDRESS($C67,38))="UL",ISERROR(SEARCH("Rear",INDIRECT(ADDRESS($C67,33)))),ISERROR(SEARCH("Side",INDIRECT(ADDRESS($C67,33))))),INDIRECT(ADDRESS($C67,COLUMN())),0),0),IF($D67&gt;0,IF(AND(INDIRECT(ADDRESS($D67,44))=0,INDIRECT(ADDRESS($D67,38))="UL",ISERROR(SEARCH("Rear",INDIRECT(ADDRESS($D67,33)))),ISERROR(SEARCH("Side",INDIRECT(ADDRESS($D67,33))))),INDIRECT(ADDRESS($D67,COLUMN())),0),0),IF($E67&gt;0,IF(AND(INDIRECT(ADDRESS($E67,44))=0,INDIRECT(ADDRESS($E67,38))="UL",ISERROR(SEARCH("Rear",INDIRECT(ADDRESS($E67,33)))),ISERROR(SEARCH("Side",INDIRECT(ADDRESS($E67,33))))),INDIRECT(ADDRESS($E67,COLUMN())),0),0),IF($F67&gt;0,IF(AND(INDIRECT(ADDRESS($F67,44))=0,INDIRECT(ADDRESS($F67,38))="UL",ISERROR(SEARCH("Rear",INDIRECT(ADDRESS($F67,33)))),ISERROR(SEARCH("Side",INDIRECT(ADDRESS($F67,33))))),INDIRECT(ADDRESS($F67,COLUMN())),0),0),IF($G67&gt;0,IF(AND(INDIRECT(ADDRESS($G67,44))=0,INDIRECT(ADDRESS($G67,38))="UL",ISERROR(SEARCH("Rear",INDIRECT(ADDRESS($G67,33)))),ISERROR(SEARCH("Side",INDIRECT(ADDRESS($G67,33))))),INDIRECT(ADDRESS($G67,COLUMN())),0),0),IF($H67&gt;0,IF(AND(INDIRECT(ADDRESS($H67,44))=0,INDIRECT(ADDRESS($H67,38))="UL",ISERROR(SEARCH("Rear",INDIRECT(ADDRESS($H67,33)))),ISERROR(SEARCH("Side",INDIRECT(ADDRESS($H67,33))))),INDIRECT(ADDRESS($H67,COLUMN())),0),0),IF($I67&gt;0,IF(AND(INDIRECT(ADDRESS($I67,44))=0,INDIRECT(ADDRESS($I67,38))="UL",ISERROR(SEARCH("Rear",INDIRECT(ADDRESS($I67,33)))),ISERROR(SEARCH("Side",INDIRECT(ADDRESS($I67,33))))),INDIRECT(ADDRESS($I67,COLUMN())),0),0),IF($J67&gt;0,IF(AND(INDIRECT(ADDRESS($J67,44))=0,INDIRECT(ADDRESS($J67,38))="UL",ISERROR(SEARCH("Rear",INDIRECT(ADDRESS($J67,33)))),ISERROR(SEARCH("Side",INDIRECT(ADDRESS($J67,33))))),INDIRECT(ADDRESS($J67,COLUMN())),0),0),IF($K67&gt;0,IF(AND(INDIRECT(ADDRESS($K67,44))=0,INDIRECT(ADDRESS($K67,38))="UL",ISERROR(SEARCH("Rear",INDIRECT(ADDRESS($K67,33)))),ISERROR(SEARCH("Side",INDIRECT(ADDRESS($K67,33))))),INDIRECT(ADDRESS($K67,COLUMN())),0),0),IF($L67&gt;0,IF(AND(INDIRECT(ADDRESS($L67,44))=0,INDIRECT(ADDRESS($L67,38))="UL",ISERROR(SEARCH("Rear",INDIRECT(ADDRESS($L67,33)))),ISERROR(SEARCH("Side",INDIRECT(ADDRESS($L67,33))))),INDIRECT(ADDRESS($L67,COLUMN())),0),0),IF($M67&gt;0,IF(AND(INDIRECT(ADDRESS($M67,44))=0,INDIRECT(ADDRESS($M67,38))="UL",ISERROR(SEARCH("Rear",INDIRECT(ADDRESS($M67,33)))),ISERROR(SEARCH("Side",INDIRECT(ADDRESS($M67,33))))),INDIRECT(ADDRESS($M67,COLUMN())),0),0))</f>
        <v>0.16666666666666666</v>
      </c>
      <c r="AW67" s="57" cm="1">
        <f t="array" aca="1" ref="AW67" ca="1">SUM(IF($C67&gt;0,IF(AND(INDIRECT(ADDRESS($C67,44))=0,INDIRECT(ADDRESS($C67,38))="UL",ISERROR(SEARCH("Rear",INDIRECT(ADDRESS($C67,33)))),ISERROR(SEARCH("Side",INDIRECT(ADDRESS($C67,33))))),INDIRECT(ADDRESS($C67,COLUMN())),0),0),IF($D67&gt;0,IF(AND(INDIRECT(ADDRESS($D67,44))=0,INDIRECT(ADDRESS($D67,38))="UL",ISERROR(SEARCH("Rear",INDIRECT(ADDRESS($D67,33)))),ISERROR(SEARCH("Side",INDIRECT(ADDRESS($D67,33))))),INDIRECT(ADDRESS($D67,COLUMN())),0),0),IF($E67&gt;0,IF(AND(INDIRECT(ADDRESS($E67,44))=0,INDIRECT(ADDRESS($E67,38))="UL",ISERROR(SEARCH("Rear",INDIRECT(ADDRESS($E67,33)))),ISERROR(SEARCH("Side",INDIRECT(ADDRESS($E67,33))))),INDIRECT(ADDRESS($E67,COLUMN())),0),0),IF($F67&gt;0,IF(AND(INDIRECT(ADDRESS($F67,44))=0,INDIRECT(ADDRESS($F67,38))="UL",ISERROR(SEARCH("Rear",INDIRECT(ADDRESS($F67,33)))),ISERROR(SEARCH("Side",INDIRECT(ADDRESS($F67,33))))),INDIRECT(ADDRESS($F67,COLUMN())),0),0),IF($G67&gt;0,IF(AND(INDIRECT(ADDRESS($G67,44))=0,INDIRECT(ADDRESS($G67,38))="UL",ISERROR(SEARCH("Rear",INDIRECT(ADDRESS($G67,33)))),ISERROR(SEARCH("Side",INDIRECT(ADDRESS($G67,33))))),INDIRECT(ADDRESS($G67,COLUMN())),0),0),IF($H67&gt;0,IF(AND(INDIRECT(ADDRESS($H67,44))=0,INDIRECT(ADDRESS($H67,38))="UL",ISERROR(SEARCH("Rear",INDIRECT(ADDRESS($H67,33)))),ISERROR(SEARCH("Side",INDIRECT(ADDRESS($H67,33))))),INDIRECT(ADDRESS($H67,COLUMN())),0),0),IF($I67&gt;0,IF(AND(INDIRECT(ADDRESS($I67,44))=0,INDIRECT(ADDRESS($I67,38))="UL",ISERROR(SEARCH("Rear",INDIRECT(ADDRESS($I67,33)))),ISERROR(SEARCH("Side",INDIRECT(ADDRESS($I67,33))))),INDIRECT(ADDRESS($I67,COLUMN())),0),0),IF($J67&gt;0,IF(AND(INDIRECT(ADDRESS($J67,44))=0,INDIRECT(ADDRESS($J67,38))="UL",ISERROR(SEARCH("Rear",INDIRECT(ADDRESS($J67,33)))),ISERROR(SEARCH("Side",INDIRECT(ADDRESS($J67,33))))),INDIRECT(ADDRESS($J67,COLUMN())),0),0),IF($K67&gt;0,IF(AND(INDIRECT(ADDRESS($K67,44))=0,INDIRECT(ADDRESS($K67,38))="UL",ISERROR(SEARCH("Rear",INDIRECT(ADDRESS($K67,33)))),ISERROR(SEARCH("Side",INDIRECT(ADDRESS($K67,33))))),INDIRECT(ADDRESS($K67,COLUMN())),0),0),IF($L67&gt;0,IF(AND(INDIRECT(ADDRESS($L67,44))=0,INDIRECT(ADDRESS($L67,38))="UL",ISERROR(SEARCH("Rear",INDIRECT(ADDRESS($L67,33)))),ISERROR(SEARCH("Side",INDIRECT(ADDRESS($L67,33))))),INDIRECT(ADDRESS($L67,COLUMN())),0),0),IF($M67&gt;0,IF(AND(INDIRECT(ADDRESS($M67,44))=0,INDIRECT(ADDRESS($M67,38))="UL",ISERROR(SEARCH("Rear",INDIRECT(ADDRESS($M67,33)))),ISERROR(SEARCH("Side",INDIRECT(ADDRESS($M67,33))))),INDIRECT(ADDRESS($M67,COLUMN())),0),0))</f>
        <v>1.2777777777777777</v>
      </c>
      <c r="AX67" s="57" cm="1">
        <f t="array" aca="1" ref="AX67" ca="1">SUM(IF($C67&gt;0,IF(AND(INDIRECT(ADDRESS($C67,44))=0,INDIRECT(ADDRESS($C67,38))="UL",ISERROR(SEARCH("Rear",INDIRECT(ADDRESS($C67,33)))),ISERROR(SEARCH("Side",INDIRECT(ADDRESS($C67,33))))),INDIRECT(ADDRESS($C67,COLUMN())),0),0),IF($D67&gt;0,IF(AND(INDIRECT(ADDRESS($D67,44))=0,INDIRECT(ADDRESS($D67,38))="UL",ISERROR(SEARCH("Rear",INDIRECT(ADDRESS($D67,33)))),ISERROR(SEARCH("Side",INDIRECT(ADDRESS($D67,33))))),INDIRECT(ADDRESS($D67,COLUMN())),0),0),IF($E67&gt;0,IF(AND(INDIRECT(ADDRESS($E67,44))=0,INDIRECT(ADDRESS($E67,38))="UL",ISERROR(SEARCH("Rear",INDIRECT(ADDRESS($E67,33)))),ISERROR(SEARCH("Side",INDIRECT(ADDRESS($E67,33))))),INDIRECT(ADDRESS($E67,COLUMN())),0),0),IF($F67&gt;0,IF(AND(INDIRECT(ADDRESS($F67,44))=0,INDIRECT(ADDRESS($F67,38))="UL",ISERROR(SEARCH("Rear",INDIRECT(ADDRESS($F67,33)))),ISERROR(SEARCH("Side",INDIRECT(ADDRESS($F67,33))))),INDIRECT(ADDRESS($F67,COLUMN())),0),0),IF($G67&gt;0,IF(AND(INDIRECT(ADDRESS($G67,44))=0,INDIRECT(ADDRESS($G67,38))="UL",ISERROR(SEARCH("Rear",INDIRECT(ADDRESS($G67,33)))),ISERROR(SEARCH("Side",INDIRECT(ADDRESS($G67,33))))),INDIRECT(ADDRESS($G67,COLUMN())),0),0),IF($H67&gt;0,IF(AND(INDIRECT(ADDRESS($H67,44))=0,INDIRECT(ADDRESS($H67,38))="UL",ISERROR(SEARCH("Rear",INDIRECT(ADDRESS($H67,33)))),ISERROR(SEARCH("Side",INDIRECT(ADDRESS($H67,33))))),INDIRECT(ADDRESS($H67,COLUMN())),0),0),IF($I67&gt;0,IF(AND(INDIRECT(ADDRESS($I67,44))=0,INDIRECT(ADDRESS($I67,38))="UL",ISERROR(SEARCH("Rear",INDIRECT(ADDRESS($I67,33)))),ISERROR(SEARCH("Side",INDIRECT(ADDRESS($I67,33))))),INDIRECT(ADDRESS($I67,COLUMN())),0),0),IF($J67&gt;0,IF(AND(INDIRECT(ADDRESS($J67,44))=0,INDIRECT(ADDRESS($J67,38))="UL",ISERROR(SEARCH("Rear",INDIRECT(ADDRESS($J67,33)))),ISERROR(SEARCH("Side",INDIRECT(ADDRESS($J67,33))))),INDIRECT(ADDRESS($J67,COLUMN())),0),0),IF($K67&gt;0,IF(AND(INDIRECT(ADDRESS($K67,44))=0,INDIRECT(ADDRESS($K67,38))="UL",ISERROR(SEARCH("Rear",INDIRECT(ADDRESS($K67,33)))),ISERROR(SEARCH("Side",INDIRECT(ADDRESS($K67,33))))),INDIRECT(ADDRESS($K67,COLUMN())),0),0),IF($L67&gt;0,IF(AND(INDIRECT(ADDRESS($L67,44))=0,INDIRECT(ADDRESS($L67,38))="UL",ISERROR(SEARCH("Rear",INDIRECT(ADDRESS($L67,33)))),ISERROR(SEARCH("Side",INDIRECT(ADDRESS($L67,33))))),INDIRECT(ADDRESS($L67,COLUMN())),0),0),IF($M67&gt;0,IF(AND(INDIRECT(ADDRESS($M67,44))=0,INDIRECT(ADDRESS($M67,38))="UL",ISERROR(SEARCH("Rear",INDIRECT(ADDRESS($M67,33)))),ISERROR(SEARCH("Side",INDIRECT(ADDRESS($M67,33))))),INDIRECT(ADDRESS($M67,COLUMN())),0),0))</f>
        <v>1.3333333333333335</v>
      </c>
      <c r="AY67" s="58">
        <f t="shared" ca="1" si="40"/>
        <v>1.3333333333333335</v>
      </c>
      <c r="AZ67" s="58">
        <f t="shared" ca="1" si="41"/>
        <v>0.92592592592592593</v>
      </c>
      <c r="BA67" s="58" cm="1">
        <f t="array" aca="1" ref="BA67" ca="1">SUM(IF($C67&gt;0,IF(AND(INDIRECT(ADDRESS($C67,44))=0,INDIRECT(ADDRESS($C67,38))="UL"),INDIRECT(ADDRESS($C67,COLUMN())),0),0),IF($D67&gt;0,IF(AND(INDIRECT(ADDRESS($D67,44))=0,INDIRECT(ADDRESS($D67,38))="UL"),INDIRECT(ADDRESS($D67,COLUMN())),0),0),IF($E67&gt;0,IF(AND(INDIRECT(ADDRESS($E67,44))=0,INDIRECT(ADDRESS($E67,38))="UL"),INDIRECT(ADDRESS($E67,COLUMN())),0),0),IF($F67&gt;0,IF(AND(INDIRECT(ADDRESS($F67,44))=0,INDIRECT(ADDRESS($F67,38))="UL"),INDIRECT(ADDRESS($F67,COLUMN())),0),0),IF($G67&gt;0,IF(AND(INDIRECT(ADDRESS($G67,44))=0,INDIRECT(ADDRESS($G67,38))="UL"),INDIRECT(ADDRESS($G67,COLUMN())),0),0),IF($H67&gt;0,IF(AND(INDIRECT(ADDRESS($H67,44))=0,INDIRECT(ADDRESS($H67,38))="UL"),INDIRECT(ADDRESS($H67,COLUMN())),0),0),IF($I67&gt;0,IF(AND(INDIRECT(ADDRESS($I67,44))=0,INDIRECT(ADDRESS($I67,38))="UL"),INDIRECT(ADDRESS($I67,COLUMN())),0),0),IF($J67&gt;0,IF(AND(INDIRECT(ADDRESS($J67,44))=0,INDIRECT(ADDRESS($J67,38))="UL"),INDIRECT(ADDRESS($J67,COLUMN())),0),0),IF($K67&gt;0,IF(AND(INDIRECT(ADDRESS($K67,44))=0,INDIRECT(ADDRESS($K67,38))="UL"),INDIRECT(ADDRESS($K67,COLUMN())),0),0),IF($L67&gt;0,IF(AND(INDIRECT(ADDRESS($L67,44))=0,INDIRECT(ADDRESS($L67,38))="UL"),INDIRECT(ADDRESS($L67,COLUMN())),0),0),IF($M67&gt;0,IF(AND(INDIRECT(ADDRESS($M67,44))=0,INDIRECT(ADDRESS($M67,38))="UL"),INDIRECT(ADDRESS($M67,COLUMN())),0),0))</f>
        <v>0.5185185185185186</v>
      </c>
      <c r="BB67" s="58" cm="1">
        <f t="array" aca="1" ref="BB67" ca="1">SUM(IF($C67&gt;0,IF(AND(INDIRECT(ADDRESS($C67,44))=0,INDIRECT(ADDRESS($C67,38))="UL"),INDIRECT(ADDRESS($C67,COLUMN())),0),0),IF($D67&gt;0,IF(AND(INDIRECT(ADDRESS($D67,44))=0,INDIRECT(ADDRESS($D67,38))="UL"),INDIRECT(ADDRESS($D67,COLUMN())),0),0),IF($E67&gt;0,IF(AND(INDIRECT(ADDRESS($E67,44))=0,INDIRECT(ADDRESS($E67,38))="UL"),INDIRECT(ADDRESS($E67,COLUMN())),0),0),IF($F67&gt;0,IF(AND(INDIRECT(ADDRESS($F67,44))=0,INDIRECT(ADDRESS($F67,38))="UL"),INDIRECT(ADDRESS($F67,COLUMN())),0),0),IF($G67&gt;0,IF(AND(INDIRECT(ADDRESS($G67,44))=0,INDIRECT(ADDRESS($G67,38))="UL"),INDIRECT(ADDRESS($G67,COLUMN())),0),0),IF($H67&gt;0,IF(AND(INDIRECT(ADDRESS($H67,44))=0,INDIRECT(ADDRESS($H67,38))="UL"),INDIRECT(ADDRESS($H67,COLUMN())),0),0),IF($I67&gt;0,IF(AND(INDIRECT(ADDRESS($I67,44))=0,INDIRECT(ADDRESS($I67,38))="UL"),INDIRECT(ADDRESS($I67,COLUMN())),0),0),IF($J67&gt;0,IF(AND(INDIRECT(ADDRESS($J67,44))=0,INDIRECT(ADDRESS($J67,38))="UL"),INDIRECT(ADDRESS($J67,COLUMN())),0),0),IF($K67&gt;0,IF(AND(INDIRECT(ADDRESS($K67,44))=0,INDIRECT(ADDRESS($K67,38))="UL"),INDIRECT(ADDRESS($K67,COLUMN())),0),0),IF($L67&gt;0,IF(AND(INDIRECT(ADDRESS($L67,44))=0,INDIRECT(ADDRESS($L67,38))="UL"),INDIRECT(ADDRESS($L67,COLUMN())),0),0),IF($M67&gt;0,IF(AND(INDIRECT(ADDRESS($M67,44))=0,INDIRECT(ADDRESS($M67,38))="UL"),INDIRECT(ADDRESS($M67,COLUMN())),0),0))</f>
        <v>0.22222222222222221</v>
      </c>
      <c r="BC67" s="58" cm="1">
        <f t="array" aca="1" ref="BC67" ca="1">SUM(IF($C67&gt;0,IF(AND(INDIRECT(ADDRESS($C67,44))=0,INDIRECT(ADDRESS($C67,38))="UL"),INDIRECT(ADDRESS($C67,COLUMN())),0),0),IF($D67&gt;0,IF(AND(INDIRECT(ADDRESS($D67,44))=0,INDIRECT(ADDRESS($D67,38))="UL"),INDIRECT(ADDRESS($D67,COLUMN())),0),0),IF($E67&gt;0,IF(AND(INDIRECT(ADDRESS($E67,44))=0,INDIRECT(ADDRESS($E67,38))="UL"),INDIRECT(ADDRESS($E67,COLUMN())),0),0),IF($F67&gt;0,IF(AND(INDIRECT(ADDRESS($F67,44))=0,INDIRECT(ADDRESS($F67,38))="UL"),INDIRECT(ADDRESS($F67,COLUMN())),0),0),IF($G67&gt;0,IF(AND(INDIRECT(ADDRESS($G67,44))=0,INDIRECT(ADDRESS($G67,38))="UL"),INDIRECT(ADDRESS($G67,COLUMN())),0),0),IF($H67&gt;0,IF(AND(INDIRECT(ADDRESS($H67,44))=0,INDIRECT(ADDRESS($H67,38))="UL"),INDIRECT(ADDRESS($H67,COLUMN())),0),0),IF($I67&gt;0,IF(AND(INDIRECT(ADDRESS($I67,44))=0,INDIRECT(ADDRESS($I67,38))="UL"),INDIRECT(ADDRESS($I67,COLUMN())),0),0),IF($J67&gt;0,IF(AND(INDIRECT(ADDRESS($J67,44))=0,INDIRECT(ADDRESS($J67,38))="UL"),INDIRECT(ADDRESS($J67,COLUMN())),0),0),IF($K67&gt;0,IF(AND(INDIRECT(ADDRESS($K67,44))=0,INDIRECT(ADDRESS($K67,38))="UL"),INDIRECT(ADDRESS($K67,COLUMN())),0),0),IF($L67&gt;0,IF(AND(INDIRECT(ADDRESS($L67,44))=0,INDIRECT(ADDRESS($L67,38))="UL"),INDIRECT(ADDRESS($L67,COLUMN())),0),0),IF($M67&gt;0,IF(AND(INDIRECT(ADDRESS($M67,44))=0,INDIRECT(ADDRESS($M67,38))="UL"),INDIRECT(ADDRESS($M67,COLUMN())),0),0))</f>
        <v>0.37777777777777777</v>
      </c>
      <c r="BD67" s="58" cm="1">
        <f t="array" aca="1" ref="BD67" ca="1">SUM(IF($C67&gt;0,IF(AND(INDIRECT(ADDRESS($C67,44))=0,INDIRECT(ADDRESS($C67,38))="UL"),INDIRECT(ADDRESS($C67,COLUMN())),0),0),IF($D67&gt;0,IF(AND(INDIRECT(ADDRESS($D67,44))=0,INDIRECT(ADDRESS($D67,38))="UL"),INDIRECT(ADDRESS($D67,COLUMN())),0),0),IF($E67&gt;0,IF(AND(INDIRECT(ADDRESS($E67,44))=0,INDIRECT(ADDRESS($E67,38))="UL"),INDIRECT(ADDRESS($E67,COLUMN())),0),0),IF($F67&gt;0,IF(AND(INDIRECT(ADDRESS($F67,44))=0,INDIRECT(ADDRESS($F67,38))="UL"),INDIRECT(ADDRESS($F67,COLUMN())),0),0),IF($G67&gt;0,IF(AND(INDIRECT(ADDRESS($G67,44))=0,INDIRECT(ADDRESS($G67,38))="UL"),INDIRECT(ADDRESS($G67,COLUMN())),0),0),IF($H67&gt;0,IF(AND(INDIRECT(ADDRESS($H67,44))=0,INDIRECT(ADDRESS($H67,38))="UL"),INDIRECT(ADDRESS($H67,COLUMN())),0),0),IF($I67&gt;0,IF(AND(INDIRECT(ADDRESS($I67,44))=0,INDIRECT(ADDRESS($I67,38))="UL"),INDIRECT(ADDRESS($I67,COLUMN())),0),0),IF($J67&gt;0,IF(AND(INDIRECT(ADDRESS($J67,44))=0,INDIRECT(ADDRESS($J67,38))="UL"),INDIRECT(ADDRESS($J67,COLUMN())),0),0),IF($K67&gt;0,IF(AND(INDIRECT(ADDRESS($K67,44))=0,INDIRECT(ADDRESS($K67,38))="UL"),INDIRECT(ADDRESS($K67,COLUMN())),0),0),IF($L67&gt;0,IF(AND(INDIRECT(ADDRESS($L67,44))=0,INDIRECT(ADDRESS($L67,38))="UL"),INDIRECT(ADDRESS($L67,COLUMN())),0),0),IF($M67&gt;0,IF(AND(INDIRECT(ADDRESS($M67,44))=0,INDIRECT(ADDRESS($M67,38))="UL"),INDIRECT(ADDRESS($M67,COLUMN())),0),0))</f>
        <v>0.36296296296296293</v>
      </c>
      <c r="BE67" s="57">
        <f t="shared" ca="1" si="42"/>
        <v>0.36296296296296293</v>
      </c>
      <c r="BF67" s="57" cm="1">
        <f t="array" aca="1" ref="BF67" ca="1">SUM(IF($C67&gt;0,IF(INDIRECT(ADDRESS($C67,45))=1,INDIRECT(ADDRESS($C67,52))*INDIRECT(ADDRESS($C67,42))/5,0),0), IF($D67&gt;0,IF(INDIRECT(ADDRESS($D67,45))=1,INDIRECT(ADDRESS($D67,52))*INDIRECT(ADDRESS($D67,42))/5,0),0), IF($E67&gt;0,IF(INDIRECT(ADDRESS($E67,45))=1,INDIRECT(ADDRESS($E67,52))*INDIRECT(ADDRESS($E67,42))/5,0),0), IF($F67&gt;0,IF(INDIRECT(ADDRESS($F67,45))=1,INDIRECT(ADDRESS($F67,52))*INDIRECT(ADDRESS($F67,42))/5,0),0), IF($G67&gt;0,IF(INDIRECT(ADDRESS($G67,45))=1,INDIRECT(ADDRESS($G67,52))*INDIRECT(ADDRESS($G67,42))/5,0),0), IF($H67&gt;0,IF(INDIRECT(ADDRESS($H67,45))=1,INDIRECT(ADDRESS($H67,52))*INDIRECT(ADDRESS($H67,42))/5,0),0)
)*$BF$296/100</f>
        <v>0</v>
      </c>
      <c r="BG67" s="19"/>
      <c r="BH67" s="57" cm="1">
        <f t="array" aca="1" ref="BH67" ca="1">SUM(IF($C67&gt;0,IF(AND(INDIRECT(ADDRESS($C67,44))=0,INDIRECT(ADDRESS($C67,38))&lt;&gt;"UL"),INDIRECT(ADDRESS($C67,COLUMN()-12)),0),0), IF($D67&gt;0,IF(AND(INDIRECT(ADDRESS($D67,44))=0,INDIRECT(ADDRESS($D67,38))&lt;&gt;"UL"),INDIRECT(ADDRESS($D67,COLUMN()-12)),0),0), IF($E67&gt;0,IF(AND(INDIRECT(ADDRESS($E67,44))=0,INDIRECT(ADDRESS($E67,38))&lt;&gt;"UL"),INDIRECT(ADDRESS($E67,COLUMN()-12)),0),0), IF($F67&gt;0,IF(AND(INDIRECT(ADDRESS($F67,44))=0,INDIRECT(ADDRESS($F67,38))&lt;&gt;"UL"),INDIRECT(ADDRESS($F67,COLUMN()-12)),0),0), IF($G67&gt;0,IF(AND(INDIRECT(ADDRESS($G67,44))=0,INDIRECT(ADDRESS($G67,38))&lt;&gt;"UL"),INDIRECT(ADDRESS($G67,COLUMN()-12)),0),0), IF($H67&gt;0,IF(AND(INDIRECT(ADDRESS($H67,44))=0,INDIRECT(ADDRESS($H67,38))&lt;&gt;"UL"),INDIRECT(ADDRESS($H67,COLUMN()-12)),0),0), IF($I67&gt;0,IF(AND(INDIRECT(ADDRESS($I67,44))=0,INDIRECT(ADDRESS($I67,38))&lt;&gt;"UL"),INDIRECT(ADDRESS($I67,COLUMN()-12)),0),0), IF($J67&gt;0,IF(AND(INDIRECT(ADDRESS($J67,44))=0,INDIRECT(ADDRESS($J67,38))&lt;&gt;"UL"),INDIRECT(ADDRESS($J67,COLUMN()-12)),0),0), IF($K67&gt;0,IF(AND(INDIRECT(ADDRESS($K67,44))=0,INDIRECT(ADDRESS($K67,38))&lt;&gt;"UL"),INDIRECT(ADDRESS($K67,COLUMN()-12)),0),0), IF($L67&gt;0,IF(AND(INDIRECT(ADDRESS($L67,44))=0,INDIRECT(ADDRESS($L67,38))&lt;&gt;"UL"),INDIRECT(ADDRESS($L67,COLUMN()-12)),0),0), IF($M67&gt;0,IF(AND(INDIRECT(ADDRESS($M67,44))=0,INDIRECT(ADDRESS($M67,38))&lt;&gt;"UL"),INDIRECT(ADDRESS($M67,COLUMN()-12)),0),0))</f>
        <v>0</v>
      </c>
      <c r="BI67" s="57" cm="1">
        <f t="array" aca="1" ref="BI67" ca="1">SUM(IF($C67&gt;0,IF(AND(INDIRECT(ADDRESS($C67,44))=0,INDIRECT(ADDRESS($C67,38))&lt;&gt;"UL"),INDIRECT(ADDRESS($C67,COLUMN()-12)),0),0), IF($D67&gt;0,IF(AND(INDIRECT(ADDRESS($D67,44))=0,INDIRECT(ADDRESS($D67,38))&lt;&gt;"UL"),INDIRECT(ADDRESS($D67,COLUMN()-12)),0),0), IF($E67&gt;0,IF(AND(INDIRECT(ADDRESS($E67,44))=0,INDIRECT(ADDRESS($E67,38))&lt;&gt;"UL"),INDIRECT(ADDRESS($E67,COLUMN()-12)),0),0), IF($F67&gt;0,IF(AND(INDIRECT(ADDRESS($F67,44))=0,INDIRECT(ADDRESS($F67,38))&lt;&gt;"UL"),INDIRECT(ADDRESS($F67,COLUMN()-12)),0),0), IF($G67&gt;0,IF(AND(INDIRECT(ADDRESS($G67,44))=0,INDIRECT(ADDRESS($G67,38))&lt;&gt;"UL"),INDIRECT(ADDRESS($G67,COLUMN()-12)),0),0), IF($H67&gt;0,IF(AND(INDIRECT(ADDRESS($H67,44))=0,INDIRECT(ADDRESS($H67,38))&lt;&gt;"UL"),INDIRECT(ADDRESS($H67,COLUMN()-12)),0),0), IF($I67&gt;0,IF(AND(INDIRECT(ADDRESS($I67,44))=0,INDIRECT(ADDRESS($I67,38))&lt;&gt;"UL"),INDIRECT(ADDRESS($I67,COLUMN()-12)),0),0), IF($J67&gt;0,IF(AND(INDIRECT(ADDRESS($J67,44))=0,INDIRECT(ADDRESS($J67,38))&lt;&gt;"UL"),INDIRECT(ADDRESS($J67,COLUMN()-12)),0),0), IF($K67&gt;0,IF(AND(INDIRECT(ADDRESS($K67,44))=0,INDIRECT(ADDRESS($K67,38))&lt;&gt;"UL"),INDIRECT(ADDRESS($K67,COLUMN()-12)),0),0), IF($L67&gt;0,IF(AND(INDIRECT(ADDRESS($L67,44))=0,INDIRECT(ADDRESS($L67,38))&lt;&gt;"UL"),INDIRECT(ADDRESS($L67,COLUMN()-12)),0),0), IF($M67&gt;0,IF(AND(INDIRECT(ADDRESS($M67,44))=0,INDIRECT(ADDRESS($M67,38))&lt;&gt;"UL"),INDIRECT(ADDRESS($M67,COLUMN()-12)),0),0))</f>
        <v>0</v>
      </c>
      <c r="BJ67" s="57" cm="1">
        <f t="array" aca="1" ref="BJ67" ca="1">SUM(IF($C67&gt;0,IF(AND(INDIRECT(ADDRESS($C67,44))=0,INDIRECT(ADDRESS($C67,38))&lt;&gt;"UL"),INDIRECT(ADDRESS($C67,COLUMN()-12)),0),0), IF($D67&gt;0,IF(AND(INDIRECT(ADDRESS($D67,44))=0,INDIRECT(ADDRESS($D67,38))&lt;&gt;"UL"),INDIRECT(ADDRESS($D67,COLUMN()-12)),0),0), IF($E67&gt;0,IF(AND(INDIRECT(ADDRESS($E67,44))=0,INDIRECT(ADDRESS($E67,38))&lt;&gt;"UL"),INDIRECT(ADDRESS($E67,COLUMN()-12)),0),0), IF($F67&gt;0,IF(AND(INDIRECT(ADDRESS($F67,44))=0,INDIRECT(ADDRESS($F67,38))&lt;&gt;"UL"),INDIRECT(ADDRESS($F67,COLUMN()-12)),0),0), IF($G67&gt;0,IF(AND(INDIRECT(ADDRESS($G67,44))=0,INDIRECT(ADDRESS($G67,38))&lt;&gt;"UL"),INDIRECT(ADDRESS($G67,COLUMN()-12)),0),0), IF($H67&gt;0,IF(AND(INDIRECT(ADDRESS($H67,44))=0,INDIRECT(ADDRESS($H67,38))&lt;&gt;"UL"),INDIRECT(ADDRESS($H67,COLUMN()-12)),0),0), IF($I67&gt;0,IF(AND(INDIRECT(ADDRESS($I67,44))=0,INDIRECT(ADDRESS($I67,38))&lt;&gt;"UL"),INDIRECT(ADDRESS($I67,COLUMN()-12)),0),0), IF($J67&gt;0,IF(AND(INDIRECT(ADDRESS($J67,44))=0,INDIRECT(ADDRESS($J67,38))&lt;&gt;"UL"),INDIRECT(ADDRESS($J67,COLUMN()-12)),0),0), IF($K67&gt;0,IF(AND(INDIRECT(ADDRESS($K67,44))=0,INDIRECT(ADDRESS($K67,38))&lt;&gt;"UL"),INDIRECT(ADDRESS($K67,COLUMN()-12)),0),0), IF($L67&gt;0,IF(AND(INDIRECT(ADDRESS($L67,44))=0,INDIRECT(ADDRESS($L67,38))&lt;&gt;"UL"),INDIRECT(ADDRESS($L67,COLUMN()-12)),0),0), IF($M67&gt;0,IF(AND(INDIRECT(ADDRESS($M67,44))=0,INDIRECT(ADDRESS($M67,38))&lt;&gt;"UL"),INDIRECT(ADDRESS($M67,COLUMN()-12)),0),0))</f>
        <v>0</v>
      </c>
      <c r="BK67" s="57"/>
      <c r="BL67" s="57"/>
      <c r="BM67" s="57" cm="1">
        <f t="array" aca="1" ref="BM67" ca="1">SUM(IF($C67&gt;0,IF(AND(INDIRECT(ADDRESS($C67,44))=0,INDIRECT(ADDRESS($C67,38))&lt;&gt;"UL"),INDIRECT(ADDRESS($C67,COLUMN()-12)),0),0), IF($D67&gt;0,IF(AND(INDIRECT(ADDRESS($D67,44))=0,INDIRECT(ADDRESS($D67,38))&lt;&gt;"UL"),INDIRECT(ADDRESS($D67,COLUMN()-12)),0),0), IF($E67&gt;0,IF(AND(INDIRECT(ADDRESS($E67,44))=0,INDIRECT(ADDRESS($E67,38))&lt;&gt;"UL"),INDIRECT(ADDRESS($E67,COLUMN()-12)),0),0), IF($F67&gt;0,IF(AND(INDIRECT(ADDRESS($F67,44))=0,INDIRECT(ADDRESS($F67,38))&lt;&gt;"UL"),INDIRECT(ADDRESS($F67,COLUMN()-12)),0),0), IF($G67&gt;0,IF(AND(INDIRECT(ADDRESS($G67,44))=0,INDIRECT(ADDRESS($G67,38))&lt;&gt;"UL"),INDIRECT(ADDRESS($G67,COLUMN()-12)),0),0), IF($H67&gt;0,IF(AND(INDIRECT(ADDRESS($H67,44))=0,INDIRECT(ADDRESS($H67,38))&lt;&gt;"UL"),INDIRECT(ADDRESS($H67,COLUMN()-12)),0),0), IF($I67&gt;0,IF(AND(INDIRECT(ADDRESS($I67,44))=0,INDIRECT(ADDRESS($I67,38))&lt;&gt;"UL"),INDIRECT(ADDRESS($I67,COLUMN()-12)),0),0), IF($J67&gt;0,IF(AND(INDIRECT(ADDRESS($J67,44))=0,INDIRECT(ADDRESS($J67,38))&lt;&gt;"UL"),INDIRECT(ADDRESS($J67,COLUMN()-12)),0),0), IF($K67&gt;0,IF(AND(INDIRECT(ADDRESS($K67,44))=0,INDIRECT(ADDRESS($K67,38))&lt;&gt;"UL"),INDIRECT(ADDRESS($K67,COLUMN()-11)),0),0), IF($L67&gt;0,IF(AND(INDIRECT(ADDRESS($L67,44))=0,INDIRECT(ADDRESS($L67,38))&lt;&gt;"UL"),INDIRECT(ADDRESS($L67,COLUMN()-11)),0),0), IF($M67&gt;0,IF(AND(INDIRECT(ADDRESS($M67,44))=0,INDIRECT(ADDRESS($M67,38))&lt;&gt;"UL"),INDIRECT(ADDRESS($M67,COLUMN()-11)),0),0))</f>
        <v>0</v>
      </c>
      <c r="BN67" s="57" cm="1">
        <f t="array" aca="1" ref="BN67" ca="1">SUM(IF($C67&gt;0,IF(AND(INDIRECT(ADDRESS($C67,44))=0,INDIRECT(ADDRESS($C67,38))&lt;&gt;"UL"),INDIRECT(ADDRESS($C67,COLUMN()-12)),0),0), IF($D67&gt;0,IF(AND(INDIRECT(ADDRESS($D67,44))=0,INDIRECT(ADDRESS($D67,38))&lt;&gt;"UL"),INDIRECT(ADDRESS($D67,COLUMN()-12)),0),0), IF($E67&gt;0,IF(AND(INDIRECT(ADDRESS($E67,44))=0,INDIRECT(ADDRESS($E67,38))&lt;&gt;"UL"),INDIRECT(ADDRESS($E67,COLUMN()-12)),0),0), IF($F67&gt;0,IF(AND(INDIRECT(ADDRESS($F67,44))=0,INDIRECT(ADDRESS($F67,38))&lt;&gt;"UL"),INDIRECT(ADDRESS($F67,COLUMN()-12)),0),0), IF($G67&gt;0,IF(AND(INDIRECT(ADDRESS($G67,44))=0,INDIRECT(ADDRESS($G67,38))&lt;&gt;"UL"),INDIRECT(ADDRESS($G67,COLUMN()-12)),0),0), IF($H67&gt;0,IF(AND(INDIRECT(ADDRESS($H67,44))=0,INDIRECT(ADDRESS($H67,38))&lt;&gt;"UL"),INDIRECT(ADDRESS($H67,COLUMN()-12)),0),0), IF($I67&gt;0,IF(AND(INDIRECT(ADDRESS($I67,44))=0,INDIRECT(ADDRESS($I67,38))&lt;&gt;"UL"),INDIRECT(ADDRESS($I67,COLUMN()-12)),0),0), IF($J67&gt;0,IF(AND(INDIRECT(ADDRESS($J67,44))=0,INDIRECT(ADDRESS($J67,38))&lt;&gt;"UL"),INDIRECT(ADDRESS($J67,COLUMN()-12)),0),0), IF($K67&gt;0,IF(AND(INDIRECT(ADDRESS($K67,44))=0,INDIRECT(ADDRESS($K67,38))&lt;&gt;"UL"),INDIRECT(ADDRESS($K67,COLUMN()-11)),0),0), IF($L67&gt;0,IF(AND(INDIRECT(ADDRESS($L67,44))=0,INDIRECT(ADDRESS($L67,38))&lt;&gt;"UL"),INDIRECT(ADDRESS($L67,COLUMN()-11)),0),0), IF($M67&gt;0,IF(AND(INDIRECT(ADDRESS($M67,44))=0,INDIRECT(ADDRESS($M67,38))&lt;&gt;"UL"),INDIRECT(ADDRESS($M67,COLUMN()-11)),0),0))</f>
        <v>0</v>
      </c>
      <c r="BO67" s="57" cm="1">
        <f t="array" aca="1" ref="BO67" ca="1">SUM(IF($C67&gt;0,IF(AND(INDIRECT(ADDRESS($C67,44))=0,INDIRECT(ADDRESS($C67,38))&lt;&gt;"UL"),INDIRECT(ADDRESS($C67,COLUMN()-12)),0),0), IF($D67&gt;0,IF(AND(INDIRECT(ADDRESS($D67,44))=0,INDIRECT(ADDRESS($D67,38))&lt;&gt;"UL"),INDIRECT(ADDRESS($D67,COLUMN()-12)),0),0), IF($E67&gt;0,IF(AND(INDIRECT(ADDRESS($E67,44))=0,INDIRECT(ADDRESS($E67,38))&lt;&gt;"UL"),INDIRECT(ADDRESS($E67,COLUMN()-12)),0),0), IF($F67&gt;0,IF(AND(INDIRECT(ADDRESS($F67,44))=0,INDIRECT(ADDRESS($F67,38))&lt;&gt;"UL"),INDIRECT(ADDRESS($F67,COLUMN()-12)),0),0), IF($G67&gt;0,IF(AND(INDIRECT(ADDRESS($G67,44))=0,INDIRECT(ADDRESS($G67,38))&lt;&gt;"UL"),INDIRECT(ADDRESS($G67,COLUMN()-12)),0),0), IF($H67&gt;0,IF(AND(INDIRECT(ADDRESS($H67,44))=0,INDIRECT(ADDRESS($H67,38))&lt;&gt;"UL"),INDIRECT(ADDRESS($H67,COLUMN()-12)),0),0), IF($I67&gt;0,IF(AND(INDIRECT(ADDRESS($I67,44))=0,INDIRECT(ADDRESS($I67,38))&lt;&gt;"UL"),INDIRECT(ADDRESS($I67,COLUMN()-12)),0),0), IF($J67&gt;0,IF(AND(INDIRECT(ADDRESS($J67,44))=0,INDIRECT(ADDRESS($J67,38))&lt;&gt;"UL"),INDIRECT(ADDRESS($J67,COLUMN()-12)),0),0), IF($K67&gt;0,IF(AND(INDIRECT(ADDRESS($K67,44))=0,INDIRECT(ADDRESS($K67,38))&lt;&gt;"UL"),INDIRECT(ADDRESS($K67,COLUMN()-11)),0),0), IF($L67&gt;0,IF(AND(INDIRECT(ADDRESS($L67,44))=0,INDIRECT(ADDRESS($L67,38))&lt;&gt;"UL"),INDIRECT(ADDRESS($L67,COLUMN()-11)),0),0), IF($M67&gt;0,IF(AND(INDIRECT(ADDRESS($M67,44))=0,INDIRECT(ADDRESS($M67,38))&lt;&gt;"UL"),INDIRECT(ADDRESS($M67,COLUMN()-11)),0),0))</f>
        <v>0</v>
      </c>
      <c r="BP67" s="57" cm="1">
        <f t="array" aca="1" ref="BP67" ca="1">SUM(IF($C67&gt;0,IF(AND(INDIRECT(ADDRESS($C67,44))=0,INDIRECT(ADDRESS($C67,38))&lt;&gt;"UL"),INDIRECT(ADDRESS($C67,COLUMN()-12)),0),0), IF($D67&gt;0,IF(AND(INDIRECT(ADDRESS($D67,44))=0,INDIRECT(ADDRESS($D67,38))&lt;&gt;"UL"),INDIRECT(ADDRESS($D67,COLUMN()-12)),0),0), IF($E67&gt;0,IF(AND(INDIRECT(ADDRESS($E67,44))=0,INDIRECT(ADDRESS($E67,38))&lt;&gt;"UL"),INDIRECT(ADDRESS($E67,COLUMN()-12)),0),0), IF($F67&gt;0,IF(AND(INDIRECT(ADDRESS($F67,44))=0,INDIRECT(ADDRESS($F67,38))&lt;&gt;"UL"),INDIRECT(ADDRESS($F67,COLUMN()-12)),0),0), IF($G67&gt;0,IF(AND(INDIRECT(ADDRESS($G67,44))=0,INDIRECT(ADDRESS($G67,38))&lt;&gt;"UL"),INDIRECT(ADDRESS($G67,COLUMN()-12)),0),0), IF($H67&gt;0,IF(AND(INDIRECT(ADDRESS($H67,44))=0,INDIRECT(ADDRESS($H67,38))&lt;&gt;"UL"),INDIRECT(ADDRESS($H67,COLUMN()-12)),0),0), IF($I67&gt;0,IF(AND(INDIRECT(ADDRESS($I67,44))=0,INDIRECT(ADDRESS($I67,38))&lt;&gt;"UL"),INDIRECT(ADDRESS($I67,COLUMN()-12)),0),0), IF($J67&gt;0,IF(AND(INDIRECT(ADDRESS($J67,44))=0,INDIRECT(ADDRESS($J67,38))&lt;&gt;"UL"),INDIRECT(ADDRESS($J67,COLUMN()-12)),0),0), IF($K67&gt;0,IF(AND(INDIRECT(ADDRESS($K67,44))=0,INDIRECT(ADDRESS($K67,38))&lt;&gt;"UL"),INDIRECT(ADDRESS($K67,COLUMN()-11)),0),0), IF($L67&gt;0,IF(AND(INDIRECT(ADDRESS($L67,44))=0,INDIRECT(ADDRESS($L67,38))&lt;&gt;"UL"),INDIRECT(ADDRESS($L67,COLUMN()-11)),0),0), IF($M67&gt;0,IF(AND(INDIRECT(ADDRESS($M67,44))=0,INDIRECT(ADDRESS($M67,38))&lt;&gt;"UL"),INDIRECT(ADDRESS($M67,COLUMN()-11)),0),0))</f>
        <v>0</v>
      </c>
      <c r="BQ67" s="57"/>
      <c r="BR67" s="161">
        <f t="shared" ca="1" si="43"/>
        <v>80.202915169952689</v>
      </c>
      <c r="BS67" s="56"/>
      <c r="BT67" s="56">
        <f t="shared" ca="1" si="44"/>
        <v>4.1373942541278144</v>
      </c>
      <c r="BU67" s="64">
        <f t="shared" ca="1" si="45"/>
        <v>0.1477640805045648</v>
      </c>
      <c r="BV67" s="57" t="s">
        <v>34</v>
      </c>
      <c r="BW67" s="57" cm="1">
        <f t="array" aca="1" ref="BW67" ca="1">SUM(IF($C67&gt;0,IF(AND(INDIRECT(ADDRESS($C67,44))=0,INDIRECT(ADDRESS($C67,38))="UL",ISERROR(SEARCH("Rear",INDIRECT(ADDRESS($C67,33)))),ISERROR(SEARCH("Side",INDIRECT(ADDRESS($C67,33))))),INDIRECT(ADDRESS($C67,COLUMN())),0),0),IF($D67&gt;0,IF(AND(INDIRECT(ADDRESS($D67,44))=0,INDIRECT(ADDRESS($D67,38))="UL",ISERROR(SEARCH("Rear",INDIRECT(ADDRESS($D67,33)))),ISERROR(SEARCH("Side",INDIRECT(ADDRESS($D67,33))))),INDIRECT(ADDRESS($D67,COLUMN())),0),0),IF($E67&gt;0,IF(AND(INDIRECT(ADDRESS($E67,44))=0,INDIRECT(ADDRESS($E67,38))="UL",ISERROR(SEARCH("Rear",INDIRECT(ADDRESS($E67,33)))),ISERROR(SEARCH("Side",INDIRECT(ADDRESS($E67,33))))),INDIRECT(ADDRESS($E67,COLUMN())),0),0),IF($F67&gt;0,IF(AND(INDIRECT(ADDRESS($F67,44))=0,INDIRECT(ADDRESS($F67,38))="UL",ISERROR(SEARCH("Rear",INDIRECT(ADDRESS($F67,33)))),ISERROR(SEARCH("Side",INDIRECT(ADDRESS($F67,33))))),INDIRECT(ADDRESS($F67,COLUMN())),0),0),IF($G67&gt;0,IF(AND(INDIRECT(ADDRESS($G67,44))=0,INDIRECT(ADDRESS($G67,38))="UL",ISERROR(SEARCH("Rear",INDIRECT(ADDRESS($G67,33)))),ISERROR(SEARCH("Side",INDIRECT(ADDRESS($G67,33))))),INDIRECT(ADDRESS($G67,COLUMN())),0),0),IF($H67&gt;0,IF(AND(INDIRECT(ADDRESS($H67,44))=0,INDIRECT(ADDRESS($H67,38))="UL",ISERROR(SEARCH("Rear",INDIRECT(ADDRESS($H67,33)))),ISERROR(SEARCH("Side",INDIRECT(ADDRESS($H67,33))))),INDIRECT(ADDRESS($H67,COLUMN())),0),0),IF($I67&gt;0,IF(AND(INDIRECT(ADDRESS($I67,44))=0,INDIRECT(ADDRESS($I67,38))="UL",ISERROR(SEARCH("Rear",INDIRECT(ADDRESS($I67,33)))),ISERROR(SEARCH("Side",INDIRECT(ADDRESS($I67,33))))),INDIRECT(ADDRESS($I67,COLUMN())),0),0),IF($J67&gt;0,IF(AND(INDIRECT(ADDRESS($J67,44))=0,INDIRECT(ADDRESS($J67,38))="UL",ISERROR(SEARCH("Rear",INDIRECT(ADDRESS($J67,33)))),ISERROR(SEARCH("Side",INDIRECT(ADDRESS($J67,33))))),INDIRECT(ADDRESS($J67,COLUMN())),0),0),IF($K67&gt;0,IF(AND(INDIRECT(ADDRESS($K67,44))=0,INDIRECT(ADDRESS($K67,38))="UL",ISERROR(SEARCH("Rear",INDIRECT(ADDRESS($K67,33)))),ISERROR(SEARCH("Side",INDIRECT(ADDRESS($K67,33))))),INDIRECT(ADDRESS($K67,COLUMN())),0),0),IF($L67&gt;0,IF(AND(INDIRECT(ADDRESS($L67,44))=0,INDIRECT(ADDRESS($L67,38))="UL",ISERROR(SEARCH("Rear",INDIRECT(ADDRESS($L67,33)))),ISERROR(SEARCH("Side",INDIRECT(ADDRESS($L67,33))))),INDIRECT(ADDRESS($L67,COLUMN())),0),0),IF($M67&gt;0,IF(AND(INDIRECT(ADDRESS($M67,44))=0,INDIRECT(ADDRESS($M67,38))="UL",ISERROR(SEARCH("Rear",INDIRECT(ADDRESS($M67,33)))),ISERROR(SEARCH("Side",INDIRECT(ADDRESS($M67,33))))),INDIRECT(ADDRESS($M67,COLUMN())),0),0))</f>
        <v>0.7222222222222221</v>
      </c>
      <c r="BX67" s="57">
        <f t="shared" ca="1" si="46"/>
        <v>0.7222222222222221</v>
      </c>
      <c r="BY67" s="57" cm="1">
        <f t="array" aca="1" ref="BY67" ca="1">SUM(IF($C67&gt;0,IF(AND(INDIRECT(ADDRESS($C67,44))=0,INDIRECT(ADDRESS($C67,38))="UL"),INDIRECT(ADDRESS($C67,COLUMN())),0),0),IF($D67&gt;0,IF(AND(INDIRECT(ADDRESS($D67,44))=0,INDIRECT(ADDRESS($D67,38))="UL"),INDIRECT(ADDRESS($D67,COLUMN())),0),0),IF($E67&gt;0,IF(AND(INDIRECT(ADDRESS($E67,44))=0,INDIRECT(ADDRESS($E67,38))="UL"),INDIRECT(ADDRESS($E67,COLUMN())),0),0),IF($F67&gt;0,IF(AND(INDIRECT(ADDRESS($F67,44))=0,INDIRECT(ADDRESS($F67,38))="UL"),INDIRECT(ADDRESS($F67,COLUMN())),0),0),IF($G67&gt;0,IF(AND(INDIRECT(ADDRESS($G67,44))=0,INDIRECT(ADDRESS($G67,38))="UL"),INDIRECT(ADDRESS($G67,COLUMN())),0),0),IF($H67&gt;0,IF(AND(INDIRECT(ADDRESS($H67,44))=0,INDIRECT(ADDRESS($H67,38))="UL"),INDIRECT(ADDRESS($H67,COLUMN())),0),0),IF($I67&gt;0,IF(AND(INDIRECT(ADDRESS($I67,44))=0,INDIRECT(ADDRESS($I67,38))="UL"),INDIRECT(ADDRESS($I67,COLUMN())),0),0),IF($J67&gt;0,IF(AND(INDIRECT(ADDRESS($J67,44))=0,INDIRECT(ADDRESS($J67,38))="UL"),INDIRECT(ADDRESS($J67,COLUMN())),0),0),IF($K67&gt;0,IF(AND(INDIRECT(ADDRESS($K67,44))=0,INDIRECT(ADDRESS($K67,38))="UL"),INDIRECT(ADDRESS($K67,COLUMN())),0),0),IF($L67&gt;0,IF(AND(INDIRECT(ADDRESS($L67,44))=0,INDIRECT(ADDRESS($L67,38))="UL"),INDIRECT(ADDRESS($L67,COLUMN())),0),0),IF($M67&gt;0,IF(AND(INDIRECT(ADDRESS($M67,44))=0,INDIRECT(ADDRESS($M67,38))="UL"),INDIRECT(ADDRESS($M67,COLUMN())),0),0))</f>
        <v>0.24074074074074073</v>
      </c>
      <c r="BZ67" s="57" cm="1">
        <f t="array" aca="1" ref="BZ67" ca="1">SUM(IF($C67&gt;0,IF(AND(INDIRECT(ADDRESS($C67,44))=0,INDIRECT(ADDRESS($C67,38))="UL"),INDIRECT(ADDRESS($C67,COLUMN())),0),0),IF($D67&gt;0,IF(AND(INDIRECT(ADDRESS($D67,44))=0,INDIRECT(ADDRESS($D67,38))="UL"),INDIRECT(ADDRESS($D67,COLUMN())),0),0),IF($E67&gt;0,IF(AND(INDIRECT(ADDRESS($E67,44))=0,INDIRECT(ADDRESS($E67,38))="UL"),INDIRECT(ADDRESS($E67,COLUMN())),0),0),IF($F67&gt;0,IF(AND(INDIRECT(ADDRESS($F67,44))=0,INDIRECT(ADDRESS($F67,38))="UL"),INDIRECT(ADDRESS($F67,COLUMN())),0),0),IF($G67&gt;0,IF(AND(INDIRECT(ADDRESS($G67,44))=0,INDIRECT(ADDRESS($G67,38))="UL"),INDIRECT(ADDRESS($G67,COLUMN())),0),0),IF($H67&gt;0,IF(AND(INDIRECT(ADDRESS($H67,44))=0,INDIRECT(ADDRESS($H67,38))="UL"),INDIRECT(ADDRESS($H67,COLUMN())),0),0),IF($I67&gt;0,IF(AND(INDIRECT(ADDRESS($I67,44))=0,INDIRECT(ADDRESS($I67,38))="UL"),INDIRECT(ADDRESS($I67,COLUMN())),0),0),IF($J67&gt;0,IF(AND(INDIRECT(ADDRESS($J67,44))=0,INDIRECT(ADDRESS($J67,38))="UL"),INDIRECT(ADDRESS($J67,COLUMN())),0),0),IF($K67&gt;0,IF(AND(INDIRECT(ADDRESS($K67,44))=0,INDIRECT(ADDRESS($K67,38))="UL"),INDIRECT(ADDRESS($K67,COLUMN())),0),0),IF($L67&gt;0,IF(AND(INDIRECT(ADDRESS($L67,44))=0,INDIRECT(ADDRESS($L67,38))="UL"),INDIRECT(ADDRESS($L67,COLUMN())),0),0),IF($M67&gt;0,IF(AND(INDIRECT(ADDRESS($M67,44))=0,INDIRECT(ADDRESS($M67,38))="UL"),INDIRECT(ADDRESS($M67,COLUMN())),0),0))</f>
        <v>5.5555555555555552E-2</v>
      </c>
      <c r="CA67" s="57">
        <f t="shared" ca="1" si="47"/>
        <v>5.5555555555555552E-2</v>
      </c>
      <c r="CB67" s="57"/>
      <c r="CC67" s="57">
        <f t="shared" si="48"/>
        <v>0</v>
      </c>
      <c r="CD67" s="57" cm="1">
        <f t="array" aca="1" ref="CD67" ca="1">SUM(IF($C67&gt;0,IF(AND(INDIRECT(ADDRESS($C67,44))=0,INDIRECT(ADDRESS($C67,38))&lt;&gt;"UL"),INDIRECT(ADDRESS($C67,COLUMN())),0),0),IF($D67&gt;0,IF(AND(INDIRECT(ADDRESS($D67,44))=0,INDIRECT(ADDRESS($D67,38))&lt;&gt;"UL"),INDIRECT(ADDRESS($D67,COLUMN())),0),0),IF($E67&gt;0,IF(AND(INDIRECT(ADDRESS($E67,44))=0,INDIRECT(ADDRESS($E67,38))&lt;&gt;"UL"),INDIRECT(ADDRESS($E67,COLUMN())),0),0),IF($F67&gt;0,IF(AND(INDIRECT(ADDRESS($F67,44))=0,INDIRECT(ADDRESS($F67,38))&lt;&gt;"UL"),INDIRECT(ADDRESS($F67,COLUMN())),0),0),IF($G67&gt;0,IF(AND(INDIRECT(ADDRESS($G67,44))=0,INDIRECT(ADDRESS($G67,38))&lt;&gt;"UL"),INDIRECT(ADDRESS($G67,COLUMN())),0),0),IF($H67&gt;0,IF(AND(INDIRECT(ADDRESS($H67,44))=0,INDIRECT(ADDRESS($H67,38))&lt;&gt;"UL"),INDIRECT(ADDRESS($H67,COLUMN())),0),0),IF($I67&gt;0,IF(AND(INDIRECT(ADDRESS($I67,44))=0,INDIRECT(ADDRESS($I67,38))&lt;&gt;"UL"),INDIRECT(ADDRESS($I67,COLUMN())),0),0),IF($J67&gt;0,IF(AND(INDIRECT(ADDRESS($J67,44))=0,INDIRECT(ADDRESS($J67,38))&lt;&gt;"UL"),INDIRECT(ADDRESS($J67,COLUMN())),0),0),IF($K67&gt;0,IF(AND(INDIRECT(ADDRESS($K67,44))=0,INDIRECT(ADDRESS($K67,38))&lt;&gt;"UL"),INDIRECT(ADDRESS($K67,COLUMN())),0),0),IF($L67&gt;0,IF(AND(INDIRECT(ADDRESS($L67,44))=0,INDIRECT(ADDRESS($L67,38))&lt;&gt;"UL"),INDIRECT(ADDRESS($L67,COLUMN())),0),0),IF($M67&gt;0,IF(AND(INDIRECT(ADDRESS($M67,44))=0,INDIRECT(ADDRESS($M67,38))&lt;&gt;"UL"),INDIRECT(ADDRESS($M67,COLUMN())),0),0))</f>
        <v>0</v>
      </c>
      <c r="CE67" s="57" cm="1">
        <f t="array" aca="1" ref="CE67" ca="1">SUM(IF($C67&gt;0,IF(AND(INDIRECT(ADDRESS($C67,44))=0,INDIRECT(ADDRESS($C67,38))&lt;&gt;"UL"),INDIRECT(ADDRESS($C67,COLUMN())),0),0),IF($D67&gt;0,IF(AND(INDIRECT(ADDRESS($D67,44))=0,INDIRECT(ADDRESS($D67,38))&lt;&gt;"UL"),INDIRECT(ADDRESS($D67,COLUMN())),0),0),IF($E67&gt;0,IF(AND(INDIRECT(ADDRESS($E67,44))=0,INDIRECT(ADDRESS($E67,38))&lt;&gt;"UL"),INDIRECT(ADDRESS($E67,COLUMN())),0),0),IF($F67&gt;0,IF(AND(INDIRECT(ADDRESS($F67,44))=0,INDIRECT(ADDRESS($F67,38))&lt;&gt;"UL"),INDIRECT(ADDRESS($F67,COLUMN())),0),0),IF($G67&gt;0,IF(AND(INDIRECT(ADDRESS($G67,44))=0,INDIRECT(ADDRESS($G67,38))&lt;&gt;"UL"),INDIRECT(ADDRESS($G67,COLUMN())),0),0),IF($H67&gt;0,IF(AND(INDIRECT(ADDRESS($H67,44))=0,INDIRECT(ADDRESS($H67,38))&lt;&gt;"UL"),INDIRECT(ADDRESS($H67,COLUMN())),0),0),IF($I67&gt;0,IF(AND(INDIRECT(ADDRESS($I67,44))=0,INDIRECT(ADDRESS($I67,38))&lt;&gt;"UL"),INDIRECT(ADDRESS($I67,COLUMN())),0),0),IF($J67&gt;0,IF(AND(INDIRECT(ADDRESS($J67,44))=0,INDIRECT(ADDRESS($J67,38))&lt;&gt;"UL"),INDIRECT(ADDRESS($J67,COLUMN())),0),0),IF($K67&gt;0,IF(AND(INDIRECT(ADDRESS($K67,44))=0,INDIRECT(ADDRESS($K67,38))&lt;&gt;"UL"),INDIRECT(ADDRESS($K67,COLUMN())),0),0),IF($L67&gt;0,IF(AND(INDIRECT(ADDRESS($L67,44))=0,INDIRECT(ADDRESS($L67,38))&lt;&gt;"UL"),INDIRECT(ADDRESS($L67,COLUMN())),0),0),IF($M67&gt;0,IF(AND(INDIRECT(ADDRESS($M67,44))=0,INDIRECT(ADDRESS($M67,38))&lt;&gt;"UL"),INDIRECT(ADDRESS($M67,COLUMN())),0),0))</f>
        <v>0</v>
      </c>
      <c r="CF67" s="57">
        <f t="shared" ca="1" si="49"/>
        <v>0</v>
      </c>
      <c r="CG67" s="57">
        <f t="shared" ca="1" si="50"/>
        <v>2.1089156180081234</v>
      </c>
      <c r="CH67" s="57">
        <f t="shared" ca="1" si="51"/>
        <v>7.5318414928861557E-2</v>
      </c>
      <c r="CI67" s="19">
        <f t="shared" ca="1" si="52"/>
        <v>22.710140014318196</v>
      </c>
      <c r="CJ67" s="19"/>
      <c r="CK67" s="57" cm="1">
        <f t="array" aca="1" ref="CK67" ca="1">IF(AU67="S", SUM(IF($C67&gt;0,IF(INDIRECT(ADDRESS($C67,43))&lt;&gt;1,INDIRECT(ADDRESS($C67,48)),0),0), IF($D67&gt;0,IF(INDIRECT(ADDRESS($D67,43))&lt;&gt;1,INDIRECT(ADDRESS($D67,48)),0),0), IF($E67&gt;0,IF(INDIRECT(ADDRESS($E67,43))&lt;&gt;1,INDIRECT(ADDRESS($E67,48)),0),0), IF($F67&gt;0,IF(INDIRECT(ADDRESS($F67,43))&lt;&gt;1,INDIRECT(ADDRESS($F67,48)),0),0), IF($G67&gt;0,IF(INDIRECT(ADDRESS($G67,43))&lt;&gt;1,INDIRECT(ADDRESS($G67,48)),0),0), IF($H67&gt;0,IF(INDIRECT(ADDRESS($H67,43))&lt;&gt;1,INDIRECT(ADDRESS($H67,48)),0),0), IF($I67&gt;0,IF(INDIRECT(ADDRESS($I67,43))&lt;&gt;1,INDIRECT(ADDRESS($I67,48)),0),0), IF($J67&gt;0,IF(INDIRECT(ADDRESS($J67,43))&lt;&gt;1,INDIRECT(ADDRESS($J67,48)),0),0), IF($K67&gt;0,IF(INDIRECT(ADDRESS($K67,43))&lt;&gt;1,INDIRECT(ADDRESS($K67,48)),0),0), IF($L67&gt;0,IF(INDIRECT(ADDRESS($L67,43))&lt;&gt;1,INDIRECT(ADDRESS($L67,48)),0),0), IF($M67&gt;0,IF(INDIRECT(ADDRESS($M67,43))&lt;&gt;1,INDIRECT(ADDRESS($M67,48)),0),0)), IF(AU67="L",SUM(IF($C67&gt;0,IF(INDIRECT(ADDRESS($C67,43))&lt;&gt;1,INDIRECT(ADDRESS($C67,50)),0),0), IF($D67&gt;0,IF(INDIRECT(ADDRESS($D67,43))&lt;&gt;1,INDIRECT(ADDRESS($D67,50)),0),0), IF($E67&gt;0,IF(INDIRECT(ADDRESS($E67,43))&lt;&gt;1,INDIRECT(ADDRESS($E67,50)),0),0), IF($F67&gt;0,IF(INDIRECT(ADDRESS($F67,43))&lt;&gt;1,INDIRECT(ADDRESS($F67,50)),0),0), IF($G67&gt;0,IF(INDIRECT(ADDRESS($G67,43))&lt;&gt;1,INDIRECT(ADDRESS($G67,50)),0),0), IF($G67&gt;0,IF(INDIRECT(ADDRESS($G67,43))&lt;&gt;1,INDIRECT(ADDRESS($G67,50)),0),0), IF($H67&gt;0,IF(INDIRECT(ADDRESS($H67,43))&lt;&gt;1,INDIRECT(ADDRESS($H67,50)),0),0), IF($I67&gt;0,IF(INDIRECT(ADDRESS($I67,43))&lt;&gt;1,INDIRECT(ADDRESS($I67,50)),0),0), IF($J67&gt;0,IF(INDIRECT(ADDRESS($J67,43))&lt;&gt;1,INDIRECT(ADDRESS($J67,50)),0),0), IF($K67&gt;0,IF(INDIRECT(ADDRESS($K67,43))&lt;&gt;1,INDIRECT(ADDRESS($K67,50)),0),0), IF($L67&gt;0,IF(INDIRECT(ADDRESS($L67,43))&lt;&gt;1,INDIRECT(ADDRESS($L67,50)),0),0), IF($M67&gt;0,IF(INDIRECT(ADDRESS($M67,43))&lt;&gt;1,INDIRECT(ADDRESS($M67,50)),0),0)), SUM(IF($C67&gt;0,IF(INDIRECT(ADDRESS($C67,43))&lt;&gt;1,INDIRECT(ADDRESS($C67,49)),0),0), IF($D67&gt;0,IF(INDIRECT(ADDRESS($D67,43))&lt;&gt;1,INDIRECT(ADDRESS($D67,49)),0),0), IF($E67&gt;0,IF(INDIRECT(ADDRESS($E67,43))&lt;&gt;1,INDIRECT(ADDRESS($E67,49)),0),0), IF($F67&gt;0,IF(INDIRECT(ADDRESS($F67,43))&lt;&gt;1,INDIRECT(ADDRESS($F67,49)),0),0), IF($G67&gt;0,IF(INDIRECT(ADDRESS($G67,43))&lt;&gt;1,INDIRECT(ADDRESS($G67,49)),0),0), IF($G67&gt;0,IF(INDIRECT(ADDRESS($G67,43))&lt;&gt;1,INDIRECT(ADDRESS($G67,49)),0),0), IF($H67&gt;0,IF(INDIRECT(ADDRESS($H67,43))&lt;&gt;1,INDIRECT(ADDRESS($H67,49)),0),0), IF($I67&gt;0,IF(INDIRECT(ADDRESS($I67,43))&lt;&gt;1,INDIRECT(ADDRESS($I67,49)),0),0), IF($J67&gt;0,IF(INDIRECT(ADDRESS($J67,43))&lt;&gt;1,INDIRECT(ADDRESS($J67,49)),0),0), IF($K67&gt;0,IF(INDIRECT(ADDRESS($K67,43))&lt;&gt;1,INDIRECT(ADDRESS($K67,49)),0),0), IF($L67&gt;0,IF(INDIRECT(ADDRESS($L67,43))&lt;&gt;1,INDIRECT(ADDRESS($L67,49)),0),0), IF($M67&gt;0,IF(INDIRECT(ADDRESS($M67,43))&lt;&gt;1,INDIRECT(ADDRESS($M67,49)),0),0))))</f>
        <v>1.1666666666666667</v>
      </c>
      <c r="CL67" s="57" cm="1">
        <f t="array" aca="1" ref="CL67" ca="1">SUM(IF($C67&gt;0,IF(INDIRECT(ADDRESS($C67,44))=1,INDIRECT(ADDRESS($C67,90)),0),0), IF($D67&gt;0,IF(INDIRECT(ADDRESS($D67,44))=1,INDIRECT(ADDRESS($D67,90)),0),0), IF($E67&gt;0,IF(INDIRECT(ADDRESS($E67,44))=1,INDIRECT(ADDRESS($E67,90)),0),0), IF($F67&gt;0,IF(INDIRECT(ADDRESS($F67,44))=1,INDIRECT(ADDRESS($F67,90)),0),0), IF($G67&gt;0,IF(INDIRECT(ADDRESS($G67,44))=1,INDIRECT(ADDRESS($G67,90)),0),0), IF($H67&gt;0,IF(INDIRECT(ADDRESS($H67,44))=1,INDIRECT(ADDRESS($H67,90)),0),0), IF($I67&gt;0,IF(INDIRECT(ADDRESS($I67,44))=1,INDIRECT(ADDRESS($I67,90)),0),0), IF($J67&gt;0,IF(INDIRECT(ADDRESS($J67,44))=1,INDIRECT(ADDRESS($J67,90)),0),0), IF($K67&gt;0,IF(INDIRECT(ADDRESS($K67,44))=1,INDIRECT(ADDRESS($K67,90)),0),0), IF($L67&gt;0,IF(INDIRECT(ADDRESS($L67,44))=1,INDIRECT(ADDRESS($L67,90)),0),0), IF($M67&gt;0,IF(INDIRECT(ADDRESS($M67,44))=1,INDIRECT(ADDRESS($M67,90)),0),0))</f>
        <v>0</v>
      </c>
      <c r="CM67" s="56">
        <f t="shared" ca="1" si="53"/>
        <v>1.0878149169669313</v>
      </c>
      <c r="CN67" s="59"/>
    </row>
    <row r="68" spans="1:92" x14ac:dyDescent="0.25">
      <c r="A68" s="62" t="s">
        <v>145</v>
      </c>
      <c r="B68" s="122">
        <v>13</v>
      </c>
      <c r="C68" s="122">
        <v>24</v>
      </c>
      <c r="D68" s="122">
        <v>20</v>
      </c>
      <c r="E68" s="122"/>
      <c r="F68" s="122"/>
      <c r="G68" s="122"/>
      <c r="H68" s="122"/>
      <c r="I68" s="67"/>
      <c r="J68" s="67"/>
      <c r="K68" s="67"/>
      <c r="L68" s="67"/>
      <c r="M68" s="67"/>
      <c r="N68" s="67">
        <f t="shared" ca="1" si="36"/>
        <v>31</v>
      </c>
      <c r="O68" s="67" t="str" cm="1">
        <f t="array" aca="1" ref="O68" ca="1">INDIRECT(ADDRESS($B68,COLUMN()))</f>
        <v>Bomber</v>
      </c>
      <c r="P68" s="67" cm="1">
        <f t="array" aca="1" ref="P68" ca="1">INDIRECT(ADDRESS($B68,COLUMN()))</f>
        <v>6</v>
      </c>
      <c r="Q68" s="67" t="str" cm="1">
        <f t="array" aca="1" ref="Q68" ca="1">INDIRECT(ADDRESS($B68,COLUMN()))</f>
        <v>-</v>
      </c>
      <c r="R68" s="67" t="str" cm="1">
        <f t="array" aca="1" ref="R68" ca="1">INDIRECT(ADDRESS($B68,COLUMN()))</f>
        <v>-</v>
      </c>
      <c r="S68" s="67" cm="1">
        <f t="array" aca="1" ref="S68" ca="1">INDIRECT(ADDRESS($B68,COLUMN()))</f>
        <v>2</v>
      </c>
      <c r="T68" s="67" t="str" cm="1">
        <f t="array" aca="1" ref="T68" ca="1">INDIRECT(ADDRESS($B68,COLUMN()))</f>
        <v>1-4</v>
      </c>
      <c r="U68" s="67" cm="1">
        <f t="array" aca="1" ref="U68" ca="1">INDIRECT(ADDRESS($B68,COLUMN()))</f>
        <v>4</v>
      </c>
      <c r="V68" s="67" cm="1">
        <f t="array" aca="1" ref="V68" ca="1">INDIRECT(ADDRESS($B68,COLUMN()))</f>
        <v>0</v>
      </c>
      <c r="W68" s="67" cm="1">
        <f t="array" aca="1" ref="W68" ca="1">INDIRECT(ADDRESS($B68,COLUMN()))</f>
        <v>4</v>
      </c>
      <c r="X68" s="67" cm="1">
        <f t="array" aca="1" ref="X68" ca="1">INDIRECT(ADDRESS($B68,COLUMN()))</f>
        <v>6</v>
      </c>
      <c r="Y68" s="67" cm="1">
        <f t="array" aca="1" ref="Y68" ca="1">INDIRECT(ADDRESS($B68,COLUMN()))</f>
        <v>1</v>
      </c>
      <c r="Z68" s="67" cm="1">
        <f t="array" aca="1" ref="Z68" ca="1">INDIRECT(ADDRESS($B68,COLUMN()))</f>
        <v>5</v>
      </c>
      <c r="AA68" s="67" t="str" cm="1">
        <f t="array" aca="1" ref="AA68" ca="1">INDIRECT(ADDRESS($B68,COLUMN()))</f>
        <v>Rocket Boosters</v>
      </c>
      <c r="AB68" s="56">
        <f t="shared" ca="1" si="37"/>
        <v>0.75242728065260123</v>
      </c>
      <c r="AC68" s="56">
        <f t="shared" ca="1" si="38"/>
        <v>0.80657294542613756</v>
      </c>
      <c r="AD68" s="56">
        <f t="shared" ca="1" si="39"/>
        <v>4.2082066717885436</v>
      </c>
      <c r="AF68" s="52"/>
      <c r="AG68" s="52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65"/>
      <c r="AU68" s="57" t="s">
        <v>35</v>
      </c>
      <c r="AV68" s="57" cm="1">
        <f t="array" aca="1" ref="AV68" ca="1">SUM(IF($C68&gt;0,IF(AND(INDIRECT(ADDRESS($C68,44))=0,INDIRECT(ADDRESS($C68,38))="UL",ISERROR(SEARCH("Rear",INDIRECT(ADDRESS($C68,33)))),ISERROR(SEARCH("Side",INDIRECT(ADDRESS($C68,33))))),INDIRECT(ADDRESS($C68,COLUMN())),0),0),IF($D68&gt;0,IF(AND(INDIRECT(ADDRESS($D68,44))=0,INDIRECT(ADDRESS($D68,38))="UL",ISERROR(SEARCH("Rear",INDIRECT(ADDRESS($D68,33)))),ISERROR(SEARCH("Side",INDIRECT(ADDRESS($D68,33))))),INDIRECT(ADDRESS($D68,COLUMN())),0),0),IF($E68&gt;0,IF(AND(INDIRECT(ADDRESS($E68,44))=0,INDIRECT(ADDRESS($E68,38))="UL",ISERROR(SEARCH("Rear",INDIRECT(ADDRESS($E68,33)))),ISERROR(SEARCH("Side",INDIRECT(ADDRESS($E68,33))))),INDIRECT(ADDRESS($E68,COLUMN())),0),0),IF($F68&gt;0,IF(AND(INDIRECT(ADDRESS($F68,44))=0,INDIRECT(ADDRESS($F68,38))="UL",ISERROR(SEARCH("Rear",INDIRECT(ADDRESS($F68,33)))),ISERROR(SEARCH("Side",INDIRECT(ADDRESS($F68,33))))),INDIRECT(ADDRESS($F68,COLUMN())),0),0),IF($G68&gt;0,IF(AND(INDIRECT(ADDRESS($G68,44))=0,INDIRECT(ADDRESS($G68,38))="UL",ISERROR(SEARCH("Rear",INDIRECT(ADDRESS($G68,33)))),ISERROR(SEARCH("Side",INDIRECT(ADDRESS($G68,33))))),INDIRECT(ADDRESS($G68,COLUMN())),0),0),IF($H68&gt;0,IF(AND(INDIRECT(ADDRESS($H68,44))=0,INDIRECT(ADDRESS($H68,38))="UL",ISERROR(SEARCH("Rear",INDIRECT(ADDRESS($H68,33)))),ISERROR(SEARCH("Side",INDIRECT(ADDRESS($H68,33))))),INDIRECT(ADDRESS($H68,COLUMN())),0),0),IF($I68&gt;0,IF(AND(INDIRECT(ADDRESS($I68,44))=0,INDIRECT(ADDRESS($I68,38))="UL",ISERROR(SEARCH("Rear",INDIRECT(ADDRESS($I68,33)))),ISERROR(SEARCH("Side",INDIRECT(ADDRESS($I68,33))))),INDIRECT(ADDRESS($I68,COLUMN())),0),0),IF($J68&gt;0,IF(AND(INDIRECT(ADDRESS($J68,44))=0,INDIRECT(ADDRESS($J68,38))="UL",ISERROR(SEARCH("Rear",INDIRECT(ADDRESS($J68,33)))),ISERROR(SEARCH("Side",INDIRECT(ADDRESS($J68,33))))),INDIRECT(ADDRESS($J68,COLUMN())),0),0),IF($K68&gt;0,IF(AND(INDIRECT(ADDRESS($K68,44))=0,INDIRECT(ADDRESS($K68,38))="UL",ISERROR(SEARCH("Rear",INDIRECT(ADDRESS($K68,33)))),ISERROR(SEARCH("Side",INDIRECT(ADDRESS($K68,33))))),INDIRECT(ADDRESS($K68,COLUMN())),0),0),IF($L68&gt;0,IF(AND(INDIRECT(ADDRESS($L68,44))=0,INDIRECT(ADDRESS($L68,38))="UL",ISERROR(SEARCH("Rear",INDIRECT(ADDRESS($L68,33)))),ISERROR(SEARCH("Side",INDIRECT(ADDRESS($L68,33))))),INDIRECT(ADDRESS($L68,COLUMN())),0),0),IF($M68&gt;0,IF(AND(INDIRECT(ADDRESS($M68,44))=0,INDIRECT(ADDRESS($M68,38))="UL",ISERROR(SEARCH("Rear",INDIRECT(ADDRESS($M68,33)))),ISERROR(SEARCH("Side",INDIRECT(ADDRESS($M68,33))))),INDIRECT(ADDRESS($M68,COLUMN())),0),0))</f>
        <v>0.16666666666666666</v>
      </c>
      <c r="AW68" s="57" cm="1">
        <f t="array" aca="1" ref="AW68" ca="1">SUM(IF($C68&gt;0,IF(AND(INDIRECT(ADDRESS($C68,44))=0,INDIRECT(ADDRESS($C68,38))="UL",ISERROR(SEARCH("Rear",INDIRECT(ADDRESS($C68,33)))),ISERROR(SEARCH("Side",INDIRECT(ADDRESS($C68,33))))),INDIRECT(ADDRESS($C68,COLUMN())),0),0),IF($D68&gt;0,IF(AND(INDIRECT(ADDRESS($D68,44))=0,INDIRECT(ADDRESS($D68,38))="UL",ISERROR(SEARCH("Rear",INDIRECT(ADDRESS($D68,33)))),ISERROR(SEARCH("Side",INDIRECT(ADDRESS($D68,33))))),INDIRECT(ADDRESS($D68,COLUMN())),0),0),IF($E68&gt;0,IF(AND(INDIRECT(ADDRESS($E68,44))=0,INDIRECT(ADDRESS($E68,38))="UL",ISERROR(SEARCH("Rear",INDIRECT(ADDRESS($E68,33)))),ISERROR(SEARCH("Side",INDIRECT(ADDRESS($E68,33))))),INDIRECT(ADDRESS($E68,COLUMN())),0),0),IF($F68&gt;0,IF(AND(INDIRECT(ADDRESS($F68,44))=0,INDIRECT(ADDRESS($F68,38))="UL",ISERROR(SEARCH("Rear",INDIRECT(ADDRESS($F68,33)))),ISERROR(SEARCH("Side",INDIRECT(ADDRESS($F68,33))))),INDIRECT(ADDRESS($F68,COLUMN())),0),0),IF($G68&gt;0,IF(AND(INDIRECT(ADDRESS($G68,44))=0,INDIRECT(ADDRESS($G68,38))="UL",ISERROR(SEARCH("Rear",INDIRECT(ADDRESS($G68,33)))),ISERROR(SEARCH("Side",INDIRECT(ADDRESS($G68,33))))),INDIRECT(ADDRESS($G68,COLUMN())),0),0),IF($H68&gt;0,IF(AND(INDIRECT(ADDRESS($H68,44))=0,INDIRECT(ADDRESS($H68,38))="UL",ISERROR(SEARCH("Rear",INDIRECT(ADDRESS($H68,33)))),ISERROR(SEARCH("Side",INDIRECT(ADDRESS($H68,33))))),INDIRECT(ADDRESS($H68,COLUMN())),0),0),IF($I68&gt;0,IF(AND(INDIRECT(ADDRESS($I68,44))=0,INDIRECT(ADDRESS($I68,38))="UL",ISERROR(SEARCH("Rear",INDIRECT(ADDRESS($I68,33)))),ISERROR(SEARCH("Side",INDIRECT(ADDRESS($I68,33))))),INDIRECT(ADDRESS($I68,COLUMN())),0),0),IF($J68&gt;0,IF(AND(INDIRECT(ADDRESS($J68,44))=0,INDIRECT(ADDRESS($J68,38))="UL",ISERROR(SEARCH("Rear",INDIRECT(ADDRESS($J68,33)))),ISERROR(SEARCH("Side",INDIRECT(ADDRESS($J68,33))))),INDIRECT(ADDRESS($J68,COLUMN())),0),0),IF($K68&gt;0,IF(AND(INDIRECT(ADDRESS($K68,44))=0,INDIRECT(ADDRESS($K68,38))="UL",ISERROR(SEARCH("Rear",INDIRECT(ADDRESS($K68,33)))),ISERROR(SEARCH("Side",INDIRECT(ADDRESS($K68,33))))),INDIRECT(ADDRESS($K68,COLUMN())),0),0),IF($L68&gt;0,IF(AND(INDIRECT(ADDRESS($L68,44))=0,INDIRECT(ADDRESS($L68,38))="UL",ISERROR(SEARCH("Rear",INDIRECT(ADDRESS($L68,33)))),ISERROR(SEARCH("Side",INDIRECT(ADDRESS($L68,33))))),INDIRECT(ADDRESS($L68,COLUMN())),0),0),IF($M68&gt;0,IF(AND(INDIRECT(ADDRESS($M68,44))=0,INDIRECT(ADDRESS($M68,38))="UL",ISERROR(SEARCH("Rear",INDIRECT(ADDRESS($M68,33)))),ISERROR(SEARCH("Side",INDIRECT(ADDRESS($M68,33))))),INDIRECT(ADDRESS($M68,COLUMN())),0),0))</f>
        <v>1.2777777777777777</v>
      </c>
      <c r="AX68" s="57" cm="1">
        <f t="array" aca="1" ref="AX68" ca="1">SUM(IF($C68&gt;0,IF(AND(INDIRECT(ADDRESS($C68,44))=0,INDIRECT(ADDRESS($C68,38))="UL",ISERROR(SEARCH("Rear",INDIRECT(ADDRESS($C68,33)))),ISERROR(SEARCH("Side",INDIRECT(ADDRESS($C68,33))))),INDIRECT(ADDRESS($C68,COLUMN())),0),0),IF($D68&gt;0,IF(AND(INDIRECT(ADDRESS($D68,44))=0,INDIRECT(ADDRESS($D68,38))="UL",ISERROR(SEARCH("Rear",INDIRECT(ADDRESS($D68,33)))),ISERROR(SEARCH("Side",INDIRECT(ADDRESS($D68,33))))),INDIRECT(ADDRESS($D68,COLUMN())),0),0),IF($E68&gt;0,IF(AND(INDIRECT(ADDRESS($E68,44))=0,INDIRECT(ADDRESS($E68,38))="UL",ISERROR(SEARCH("Rear",INDIRECT(ADDRESS($E68,33)))),ISERROR(SEARCH("Side",INDIRECT(ADDRESS($E68,33))))),INDIRECT(ADDRESS($E68,COLUMN())),0),0),IF($F68&gt;0,IF(AND(INDIRECT(ADDRESS($F68,44))=0,INDIRECT(ADDRESS($F68,38))="UL",ISERROR(SEARCH("Rear",INDIRECT(ADDRESS($F68,33)))),ISERROR(SEARCH("Side",INDIRECT(ADDRESS($F68,33))))),INDIRECT(ADDRESS($F68,COLUMN())),0),0),IF($G68&gt;0,IF(AND(INDIRECT(ADDRESS($G68,44))=0,INDIRECT(ADDRESS($G68,38))="UL",ISERROR(SEARCH("Rear",INDIRECT(ADDRESS($G68,33)))),ISERROR(SEARCH("Side",INDIRECT(ADDRESS($G68,33))))),INDIRECT(ADDRESS($G68,COLUMN())),0),0),IF($H68&gt;0,IF(AND(INDIRECT(ADDRESS($H68,44))=0,INDIRECT(ADDRESS($H68,38))="UL",ISERROR(SEARCH("Rear",INDIRECT(ADDRESS($H68,33)))),ISERROR(SEARCH("Side",INDIRECT(ADDRESS($H68,33))))),INDIRECT(ADDRESS($H68,COLUMN())),0),0),IF($I68&gt;0,IF(AND(INDIRECT(ADDRESS($I68,44))=0,INDIRECT(ADDRESS($I68,38))="UL",ISERROR(SEARCH("Rear",INDIRECT(ADDRESS($I68,33)))),ISERROR(SEARCH("Side",INDIRECT(ADDRESS($I68,33))))),INDIRECT(ADDRESS($I68,COLUMN())),0),0),IF($J68&gt;0,IF(AND(INDIRECT(ADDRESS($J68,44))=0,INDIRECT(ADDRESS($J68,38))="UL",ISERROR(SEARCH("Rear",INDIRECT(ADDRESS($J68,33)))),ISERROR(SEARCH("Side",INDIRECT(ADDRESS($J68,33))))),INDIRECT(ADDRESS($J68,COLUMN())),0),0),IF($K68&gt;0,IF(AND(INDIRECT(ADDRESS($K68,44))=0,INDIRECT(ADDRESS($K68,38))="UL",ISERROR(SEARCH("Rear",INDIRECT(ADDRESS($K68,33)))),ISERROR(SEARCH("Side",INDIRECT(ADDRESS($K68,33))))),INDIRECT(ADDRESS($K68,COLUMN())),0),0),IF($L68&gt;0,IF(AND(INDIRECT(ADDRESS($L68,44))=0,INDIRECT(ADDRESS($L68,38))="UL",ISERROR(SEARCH("Rear",INDIRECT(ADDRESS($L68,33)))),ISERROR(SEARCH("Side",INDIRECT(ADDRESS($L68,33))))),INDIRECT(ADDRESS($L68,COLUMN())),0),0),IF($M68&gt;0,IF(AND(INDIRECT(ADDRESS($M68,44))=0,INDIRECT(ADDRESS($M68,38))="UL",ISERROR(SEARCH("Rear",INDIRECT(ADDRESS($M68,33)))),ISERROR(SEARCH("Side",INDIRECT(ADDRESS($M68,33))))),INDIRECT(ADDRESS($M68,COLUMN())),0),0))</f>
        <v>1.3333333333333335</v>
      </c>
      <c r="AY68" s="58">
        <f t="shared" ca="1" si="40"/>
        <v>1.3333333333333335</v>
      </c>
      <c r="AZ68" s="58">
        <f t="shared" ca="1" si="41"/>
        <v>0.92592592592592593</v>
      </c>
      <c r="BA68" s="58" cm="1">
        <f t="array" aca="1" ref="BA68" ca="1">SUM(IF($C68&gt;0,IF(AND(INDIRECT(ADDRESS($C68,44))=0,INDIRECT(ADDRESS($C68,38))="UL"),INDIRECT(ADDRESS($C68,COLUMN())),0),0),IF($D68&gt;0,IF(AND(INDIRECT(ADDRESS($D68,44))=0,INDIRECT(ADDRESS($D68,38))="UL"),INDIRECT(ADDRESS($D68,COLUMN())),0),0),IF($E68&gt;0,IF(AND(INDIRECT(ADDRESS($E68,44))=0,INDIRECT(ADDRESS($E68,38))="UL"),INDIRECT(ADDRESS($E68,COLUMN())),0),0),IF($F68&gt;0,IF(AND(INDIRECT(ADDRESS($F68,44))=0,INDIRECT(ADDRESS($F68,38))="UL"),INDIRECT(ADDRESS($F68,COLUMN())),0),0),IF($G68&gt;0,IF(AND(INDIRECT(ADDRESS($G68,44))=0,INDIRECT(ADDRESS($G68,38))="UL"),INDIRECT(ADDRESS($G68,COLUMN())),0),0),IF($H68&gt;0,IF(AND(INDIRECT(ADDRESS($H68,44))=0,INDIRECT(ADDRESS($H68,38))="UL"),INDIRECT(ADDRESS($H68,COLUMN())),0),0),IF($I68&gt;0,IF(AND(INDIRECT(ADDRESS($I68,44))=0,INDIRECT(ADDRESS($I68,38))="UL"),INDIRECT(ADDRESS($I68,COLUMN())),0),0),IF($J68&gt;0,IF(AND(INDIRECT(ADDRESS($J68,44))=0,INDIRECT(ADDRESS($J68,38))="UL"),INDIRECT(ADDRESS($J68,COLUMN())),0),0),IF($K68&gt;0,IF(AND(INDIRECT(ADDRESS($K68,44))=0,INDIRECT(ADDRESS($K68,38))="UL"),INDIRECT(ADDRESS($K68,COLUMN())),0),0),IF($L68&gt;0,IF(AND(INDIRECT(ADDRESS($L68,44))=0,INDIRECT(ADDRESS($L68,38))="UL"),INDIRECT(ADDRESS($L68,COLUMN())),0),0),IF($M68&gt;0,IF(AND(INDIRECT(ADDRESS($M68,44))=0,INDIRECT(ADDRESS($M68,38))="UL"),INDIRECT(ADDRESS($M68,COLUMN())),0),0))</f>
        <v>0.5185185185185186</v>
      </c>
      <c r="BB68" s="58" cm="1">
        <f t="array" aca="1" ref="BB68" ca="1">SUM(IF($C68&gt;0,IF(AND(INDIRECT(ADDRESS($C68,44))=0,INDIRECT(ADDRESS($C68,38))="UL"),INDIRECT(ADDRESS($C68,COLUMN())),0),0),IF($D68&gt;0,IF(AND(INDIRECT(ADDRESS($D68,44))=0,INDIRECT(ADDRESS($D68,38))="UL"),INDIRECT(ADDRESS($D68,COLUMN())),0),0),IF($E68&gt;0,IF(AND(INDIRECT(ADDRESS($E68,44))=0,INDIRECT(ADDRESS($E68,38))="UL"),INDIRECT(ADDRESS($E68,COLUMN())),0),0),IF($F68&gt;0,IF(AND(INDIRECT(ADDRESS($F68,44))=0,INDIRECT(ADDRESS($F68,38))="UL"),INDIRECT(ADDRESS($F68,COLUMN())),0),0),IF($G68&gt;0,IF(AND(INDIRECT(ADDRESS($G68,44))=0,INDIRECT(ADDRESS($G68,38))="UL"),INDIRECT(ADDRESS($G68,COLUMN())),0),0),IF($H68&gt;0,IF(AND(INDIRECT(ADDRESS($H68,44))=0,INDIRECT(ADDRESS($H68,38))="UL"),INDIRECT(ADDRESS($H68,COLUMN())),0),0),IF($I68&gt;0,IF(AND(INDIRECT(ADDRESS($I68,44))=0,INDIRECT(ADDRESS($I68,38))="UL"),INDIRECT(ADDRESS($I68,COLUMN())),0),0),IF($J68&gt;0,IF(AND(INDIRECT(ADDRESS($J68,44))=0,INDIRECT(ADDRESS($J68,38))="UL"),INDIRECT(ADDRESS($J68,COLUMN())),0),0),IF($K68&gt;0,IF(AND(INDIRECT(ADDRESS($K68,44))=0,INDIRECT(ADDRESS($K68,38))="UL"),INDIRECT(ADDRESS($K68,COLUMN())),0),0),IF($L68&gt;0,IF(AND(INDIRECT(ADDRESS($L68,44))=0,INDIRECT(ADDRESS($L68,38))="UL"),INDIRECT(ADDRESS($L68,COLUMN())),0),0),IF($M68&gt;0,IF(AND(INDIRECT(ADDRESS($M68,44))=0,INDIRECT(ADDRESS($M68,38))="UL"),INDIRECT(ADDRESS($M68,COLUMN())),0),0))</f>
        <v>0.22222222222222221</v>
      </c>
      <c r="BC68" s="58" cm="1">
        <f t="array" aca="1" ref="BC68" ca="1">SUM(IF($C68&gt;0,IF(AND(INDIRECT(ADDRESS($C68,44))=0,INDIRECT(ADDRESS($C68,38))="UL"),INDIRECT(ADDRESS($C68,COLUMN())),0),0),IF($D68&gt;0,IF(AND(INDIRECT(ADDRESS($D68,44))=0,INDIRECT(ADDRESS($D68,38))="UL"),INDIRECT(ADDRESS($D68,COLUMN())),0),0),IF($E68&gt;0,IF(AND(INDIRECT(ADDRESS($E68,44))=0,INDIRECT(ADDRESS($E68,38))="UL"),INDIRECT(ADDRESS($E68,COLUMN())),0),0),IF($F68&gt;0,IF(AND(INDIRECT(ADDRESS($F68,44))=0,INDIRECT(ADDRESS($F68,38))="UL"),INDIRECT(ADDRESS($F68,COLUMN())),0),0),IF($G68&gt;0,IF(AND(INDIRECT(ADDRESS($G68,44))=0,INDIRECT(ADDRESS($G68,38))="UL"),INDIRECT(ADDRESS($G68,COLUMN())),0),0),IF($H68&gt;0,IF(AND(INDIRECT(ADDRESS($H68,44))=0,INDIRECT(ADDRESS($H68,38))="UL"),INDIRECT(ADDRESS($H68,COLUMN())),0),0),IF($I68&gt;0,IF(AND(INDIRECT(ADDRESS($I68,44))=0,INDIRECT(ADDRESS($I68,38))="UL"),INDIRECT(ADDRESS($I68,COLUMN())),0),0),IF($J68&gt;0,IF(AND(INDIRECT(ADDRESS($J68,44))=0,INDIRECT(ADDRESS($J68,38))="UL"),INDIRECT(ADDRESS($J68,COLUMN())),0),0),IF($K68&gt;0,IF(AND(INDIRECT(ADDRESS($K68,44))=0,INDIRECT(ADDRESS($K68,38))="UL"),INDIRECT(ADDRESS($K68,COLUMN())),0),0),IF($L68&gt;0,IF(AND(INDIRECT(ADDRESS($L68,44))=0,INDIRECT(ADDRESS($L68,38))="UL"),INDIRECT(ADDRESS($L68,COLUMN())),0),0),IF($M68&gt;0,IF(AND(INDIRECT(ADDRESS($M68,44))=0,INDIRECT(ADDRESS($M68,38))="UL"),INDIRECT(ADDRESS($M68,COLUMN())),0),0))</f>
        <v>0.37777777777777777</v>
      </c>
      <c r="BD68" s="58" cm="1">
        <f t="array" aca="1" ref="BD68" ca="1">SUM(IF($C68&gt;0,IF(AND(INDIRECT(ADDRESS($C68,44))=0,INDIRECT(ADDRESS($C68,38))="UL"),INDIRECT(ADDRESS($C68,COLUMN())),0),0),IF($D68&gt;0,IF(AND(INDIRECT(ADDRESS($D68,44))=0,INDIRECT(ADDRESS($D68,38))="UL"),INDIRECT(ADDRESS($D68,COLUMN())),0),0),IF($E68&gt;0,IF(AND(INDIRECT(ADDRESS($E68,44))=0,INDIRECT(ADDRESS($E68,38))="UL"),INDIRECT(ADDRESS($E68,COLUMN())),0),0),IF($F68&gt;0,IF(AND(INDIRECT(ADDRESS($F68,44))=0,INDIRECT(ADDRESS($F68,38))="UL"),INDIRECT(ADDRESS($F68,COLUMN())),0),0),IF($G68&gt;0,IF(AND(INDIRECT(ADDRESS($G68,44))=0,INDIRECT(ADDRESS($G68,38))="UL"),INDIRECT(ADDRESS($G68,COLUMN())),0),0),IF($H68&gt;0,IF(AND(INDIRECT(ADDRESS($H68,44))=0,INDIRECT(ADDRESS($H68,38))="UL"),INDIRECT(ADDRESS($H68,COLUMN())),0),0),IF($I68&gt;0,IF(AND(INDIRECT(ADDRESS($I68,44))=0,INDIRECT(ADDRESS($I68,38))="UL"),INDIRECT(ADDRESS($I68,COLUMN())),0),0),IF($J68&gt;0,IF(AND(INDIRECT(ADDRESS($J68,44))=0,INDIRECT(ADDRESS($J68,38))="UL"),INDIRECT(ADDRESS($J68,COLUMN())),0),0),IF($K68&gt;0,IF(AND(INDIRECT(ADDRESS($K68,44))=0,INDIRECT(ADDRESS($K68,38))="UL"),INDIRECT(ADDRESS($K68,COLUMN())),0),0),IF($L68&gt;0,IF(AND(INDIRECT(ADDRESS($L68,44))=0,INDIRECT(ADDRESS($L68,38))="UL"),INDIRECT(ADDRESS($L68,COLUMN())),0),0),IF($M68&gt;0,IF(AND(INDIRECT(ADDRESS($M68,44))=0,INDIRECT(ADDRESS($M68,38))="UL"),INDIRECT(ADDRESS($M68,COLUMN())),0),0))</f>
        <v>0.36296296296296293</v>
      </c>
      <c r="BE68" s="57">
        <f t="shared" ca="1" si="42"/>
        <v>0.36296296296296293</v>
      </c>
      <c r="BF68" s="57" cm="1">
        <f t="array" aca="1" ref="BF68" ca="1">SUM(IF($C68&gt;0,IF(INDIRECT(ADDRESS($C68,45))=1,INDIRECT(ADDRESS($C68,52))*INDIRECT(ADDRESS($C68,42))/5,0),0), IF($D68&gt;0,IF(INDIRECT(ADDRESS($D68,45))=1,INDIRECT(ADDRESS($D68,52))*INDIRECT(ADDRESS($D68,42))/5,0),0), IF($E68&gt;0,IF(INDIRECT(ADDRESS($E68,45))=1,INDIRECT(ADDRESS($E68,52))*INDIRECT(ADDRESS($E68,42))/5,0),0), IF($F68&gt;0,IF(INDIRECT(ADDRESS($F68,45))=1,INDIRECT(ADDRESS($F68,52))*INDIRECT(ADDRESS($F68,42))/5,0),0), IF($G68&gt;0,IF(INDIRECT(ADDRESS($G68,45))=1,INDIRECT(ADDRESS($G68,52))*INDIRECT(ADDRESS($G68,42))/5,0),0), IF($H68&gt;0,IF(INDIRECT(ADDRESS($H68,45))=1,INDIRECT(ADDRESS($H68,52))*INDIRECT(ADDRESS($H68,42))/5,0),0)
)*$BF$296/100</f>
        <v>0</v>
      </c>
      <c r="BG68" s="19"/>
      <c r="BH68" s="57" cm="1">
        <f t="array" aca="1" ref="BH68" ca="1">SUM(IF($C68&gt;0,IF(AND(INDIRECT(ADDRESS($C68,44))=0,INDIRECT(ADDRESS($C68,38))&lt;&gt;"UL"),INDIRECT(ADDRESS($C68,COLUMN()-12)),0),0), IF($D68&gt;0,IF(AND(INDIRECT(ADDRESS($D68,44))=0,INDIRECT(ADDRESS($D68,38))&lt;&gt;"UL"),INDIRECT(ADDRESS($D68,COLUMN()-12)),0),0), IF($E68&gt;0,IF(AND(INDIRECT(ADDRESS($E68,44))=0,INDIRECT(ADDRESS($E68,38))&lt;&gt;"UL"),INDIRECT(ADDRESS($E68,COLUMN()-12)),0),0), IF($F68&gt;0,IF(AND(INDIRECT(ADDRESS($F68,44))=0,INDIRECT(ADDRESS($F68,38))&lt;&gt;"UL"),INDIRECT(ADDRESS($F68,COLUMN()-12)),0),0), IF($G68&gt;0,IF(AND(INDIRECT(ADDRESS($G68,44))=0,INDIRECT(ADDRESS($G68,38))&lt;&gt;"UL"),INDIRECT(ADDRESS($G68,COLUMN()-12)),0),0), IF($H68&gt;0,IF(AND(INDIRECT(ADDRESS($H68,44))=0,INDIRECT(ADDRESS($H68,38))&lt;&gt;"UL"),INDIRECT(ADDRESS($H68,COLUMN()-12)),0),0), IF($I68&gt;0,IF(AND(INDIRECT(ADDRESS($I68,44))=0,INDIRECT(ADDRESS($I68,38))&lt;&gt;"UL"),INDIRECT(ADDRESS($I68,COLUMN()-12)),0),0), IF($J68&gt;0,IF(AND(INDIRECT(ADDRESS($J68,44))=0,INDIRECT(ADDRESS($J68,38))&lt;&gt;"UL"),INDIRECT(ADDRESS($J68,COLUMN()-12)),0),0), IF($K68&gt;0,IF(AND(INDIRECT(ADDRESS($K68,44))=0,INDIRECT(ADDRESS($K68,38))&lt;&gt;"UL"),INDIRECT(ADDRESS($K68,COLUMN()-12)),0),0), IF($L68&gt;0,IF(AND(INDIRECT(ADDRESS($L68,44))=0,INDIRECT(ADDRESS($L68,38))&lt;&gt;"UL"),INDIRECT(ADDRESS($L68,COLUMN()-12)),0),0), IF($M68&gt;0,IF(AND(INDIRECT(ADDRESS($M68,44))=0,INDIRECT(ADDRESS($M68,38))&lt;&gt;"UL"),INDIRECT(ADDRESS($M68,COLUMN()-12)),0),0))</f>
        <v>0</v>
      </c>
      <c r="BI68" s="57" cm="1">
        <f t="array" aca="1" ref="BI68" ca="1">SUM(IF($C68&gt;0,IF(AND(INDIRECT(ADDRESS($C68,44))=0,INDIRECT(ADDRESS($C68,38))&lt;&gt;"UL"),INDIRECT(ADDRESS($C68,COLUMN()-12)),0),0), IF($D68&gt;0,IF(AND(INDIRECT(ADDRESS($D68,44))=0,INDIRECT(ADDRESS($D68,38))&lt;&gt;"UL"),INDIRECT(ADDRESS($D68,COLUMN()-12)),0),0), IF($E68&gt;0,IF(AND(INDIRECT(ADDRESS($E68,44))=0,INDIRECT(ADDRESS($E68,38))&lt;&gt;"UL"),INDIRECT(ADDRESS($E68,COLUMN()-12)),0),0), IF($F68&gt;0,IF(AND(INDIRECT(ADDRESS($F68,44))=0,INDIRECT(ADDRESS($F68,38))&lt;&gt;"UL"),INDIRECT(ADDRESS($F68,COLUMN()-12)),0),0), IF($G68&gt;0,IF(AND(INDIRECT(ADDRESS($G68,44))=0,INDIRECT(ADDRESS($G68,38))&lt;&gt;"UL"),INDIRECT(ADDRESS($G68,COLUMN()-12)),0),0), IF($H68&gt;0,IF(AND(INDIRECT(ADDRESS($H68,44))=0,INDIRECT(ADDRESS($H68,38))&lt;&gt;"UL"),INDIRECT(ADDRESS($H68,COLUMN()-12)),0),0), IF($I68&gt;0,IF(AND(INDIRECT(ADDRESS($I68,44))=0,INDIRECT(ADDRESS($I68,38))&lt;&gt;"UL"),INDIRECT(ADDRESS($I68,COLUMN()-12)),0),0), IF($J68&gt;0,IF(AND(INDIRECT(ADDRESS($J68,44))=0,INDIRECT(ADDRESS($J68,38))&lt;&gt;"UL"),INDIRECT(ADDRESS($J68,COLUMN()-12)),0),0), IF($K68&gt;0,IF(AND(INDIRECT(ADDRESS($K68,44))=0,INDIRECT(ADDRESS($K68,38))&lt;&gt;"UL"),INDIRECT(ADDRESS($K68,COLUMN()-12)),0),0), IF($L68&gt;0,IF(AND(INDIRECT(ADDRESS($L68,44))=0,INDIRECT(ADDRESS($L68,38))&lt;&gt;"UL"),INDIRECT(ADDRESS($L68,COLUMN()-12)),0),0), IF($M68&gt;0,IF(AND(INDIRECT(ADDRESS($M68,44))=0,INDIRECT(ADDRESS($M68,38))&lt;&gt;"UL"),INDIRECT(ADDRESS($M68,COLUMN()-12)),0),0))</f>
        <v>0</v>
      </c>
      <c r="BJ68" s="57" cm="1">
        <f t="array" aca="1" ref="BJ68" ca="1">SUM(IF($C68&gt;0,IF(AND(INDIRECT(ADDRESS($C68,44))=0,INDIRECT(ADDRESS($C68,38))&lt;&gt;"UL"),INDIRECT(ADDRESS($C68,COLUMN()-12)),0),0), IF($D68&gt;0,IF(AND(INDIRECT(ADDRESS($D68,44))=0,INDIRECT(ADDRESS($D68,38))&lt;&gt;"UL"),INDIRECT(ADDRESS($D68,COLUMN()-12)),0),0), IF($E68&gt;0,IF(AND(INDIRECT(ADDRESS($E68,44))=0,INDIRECT(ADDRESS($E68,38))&lt;&gt;"UL"),INDIRECT(ADDRESS($E68,COLUMN()-12)),0),0), IF($F68&gt;0,IF(AND(INDIRECT(ADDRESS($F68,44))=0,INDIRECT(ADDRESS($F68,38))&lt;&gt;"UL"),INDIRECT(ADDRESS($F68,COLUMN()-12)),0),0), IF($G68&gt;0,IF(AND(INDIRECT(ADDRESS($G68,44))=0,INDIRECT(ADDRESS($G68,38))&lt;&gt;"UL"),INDIRECT(ADDRESS($G68,COLUMN()-12)),0),0), IF($H68&gt;0,IF(AND(INDIRECT(ADDRESS($H68,44))=0,INDIRECT(ADDRESS($H68,38))&lt;&gt;"UL"),INDIRECT(ADDRESS($H68,COLUMN()-12)),0),0), IF($I68&gt;0,IF(AND(INDIRECT(ADDRESS($I68,44))=0,INDIRECT(ADDRESS($I68,38))&lt;&gt;"UL"),INDIRECT(ADDRESS($I68,COLUMN()-12)),0),0), IF($J68&gt;0,IF(AND(INDIRECT(ADDRESS($J68,44))=0,INDIRECT(ADDRESS($J68,38))&lt;&gt;"UL"),INDIRECT(ADDRESS($J68,COLUMN()-12)),0),0), IF($K68&gt;0,IF(AND(INDIRECT(ADDRESS($K68,44))=0,INDIRECT(ADDRESS($K68,38))&lt;&gt;"UL"),INDIRECT(ADDRESS($K68,COLUMN()-12)),0),0), IF($L68&gt;0,IF(AND(INDIRECT(ADDRESS($L68,44))=0,INDIRECT(ADDRESS($L68,38))&lt;&gt;"UL"),INDIRECT(ADDRESS($L68,COLUMN()-12)),0),0), IF($M68&gt;0,IF(AND(INDIRECT(ADDRESS($M68,44))=0,INDIRECT(ADDRESS($M68,38))&lt;&gt;"UL"),INDIRECT(ADDRESS($M68,COLUMN()-12)),0),0))</f>
        <v>0</v>
      </c>
      <c r="BK68" s="57"/>
      <c r="BL68" s="57"/>
      <c r="BM68" s="57" cm="1">
        <f t="array" aca="1" ref="BM68" ca="1">SUM(IF($C68&gt;0,IF(AND(INDIRECT(ADDRESS($C68,44))=0,INDIRECT(ADDRESS($C68,38))&lt;&gt;"UL"),INDIRECT(ADDRESS($C68,COLUMN()-12)),0),0), IF($D68&gt;0,IF(AND(INDIRECT(ADDRESS($D68,44))=0,INDIRECT(ADDRESS($D68,38))&lt;&gt;"UL"),INDIRECT(ADDRESS($D68,COLUMN()-12)),0),0), IF($E68&gt;0,IF(AND(INDIRECT(ADDRESS($E68,44))=0,INDIRECT(ADDRESS($E68,38))&lt;&gt;"UL"),INDIRECT(ADDRESS($E68,COLUMN()-12)),0),0), IF($F68&gt;0,IF(AND(INDIRECT(ADDRESS($F68,44))=0,INDIRECT(ADDRESS($F68,38))&lt;&gt;"UL"),INDIRECT(ADDRESS($F68,COLUMN()-12)),0),0), IF($G68&gt;0,IF(AND(INDIRECT(ADDRESS($G68,44))=0,INDIRECT(ADDRESS($G68,38))&lt;&gt;"UL"),INDIRECT(ADDRESS($G68,COLUMN()-12)),0),0), IF($H68&gt;0,IF(AND(INDIRECT(ADDRESS($H68,44))=0,INDIRECT(ADDRESS($H68,38))&lt;&gt;"UL"),INDIRECT(ADDRESS($H68,COLUMN()-12)),0),0), IF($I68&gt;0,IF(AND(INDIRECT(ADDRESS($I68,44))=0,INDIRECT(ADDRESS($I68,38))&lt;&gt;"UL"),INDIRECT(ADDRESS($I68,COLUMN()-12)),0),0), IF($J68&gt;0,IF(AND(INDIRECT(ADDRESS($J68,44))=0,INDIRECT(ADDRESS($J68,38))&lt;&gt;"UL"),INDIRECT(ADDRESS($J68,COLUMN()-12)),0),0), IF($K68&gt;0,IF(AND(INDIRECT(ADDRESS($K68,44))=0,INDIRECT(ADDRESS($K68,38))&lt;&gt;"UL"),INDIRECT(ADDRESS($K68,COLUMN()-11)),0),0), IF($L68&gt;0,IF(AND(INDIRECT(ADDRESS($L68,44))=0,INDIRECT(ADDRESS($L68,38))&lt;&gt;"UL"),INDIRECT(ADDRESS($L68,COLUMN()-11)),0),0), IF($M68&gt;0,IF(AND(INDIRECT(ADDRESS($M68,44))=0,INDIRECT(ADDRESS($M68,38))&lt;&gt;"UL"),INDIRECT(ADDRESS($M68,COLUMN()-11)),0),0))</f>
        <v>0</v>
      </c>
      <c r="BN68" s="57" cm="1">
        <f t="array" aca="1" ref="BN68" ca="1">SUM(IF($C68&gt;0,IF(AND(INDIRECT(ADDRESS($C68,44))=0,INDIRECT(ADDRESS($C68,38))&lt;&gt;"UL"),INDIRECT(ADDRESS($C68,COLUMN()-12)),0),0), IF($D68&gt;0,IF(AND(INDIRECT(ADDRESS($D68,44))=0,INDIRECT(ADDRESS($D68,38))&lt;&gt;"UL"),INDIRECT(ADDRESS($D68,COLUMN()-12)),0),0), IF($E68&gt;0,IF(AND(INDIRECT(ADDRESS($E68,44))=0,INDIRECT(ADDRESS($E68,38))&lt;&gt;"UL"),INDIRECT(ADDRESS($E68,COLUMN()-12)),0),0), IF($F68&gt;0,IF(AND(INDIRECT(ADDRESS($F68,44))=0,INDIRECT(ADDRESS($F68,38))&lt;&gt;"UL"),INDIRECT(ADDRESS($F68,COLUMN()-12)),0),0), IF($G68&gt;0,IF(AND(INDIRECT(ADDRESS($G68,44))=0,INDIRECT(ADDRESS($G68,38))&lt;&gt;"UL"),INDIRECT(ADDRESS($G68,COLUMN()-12)),0),0), IF($H68&gt;0,IF(AND(INDIRECT(ADDRESS($H68,44))=0,INDIRECT(ADDRESS($H68,38))&lt;&gt;"UL"),INDIRECT(ADDRESS($H68,COLUMN()-12)),0),0), IF($I68&gt;0,IF(AND(INDIRECT(ADDRESS($I68,44))=0,INDIRECT(ADDRESS($I68,38))&lt;&gt;"UL"),INDIRECT(ADDRESS($I68,COLUMN()-12)),0),0), IF($J68&gt;0,IF(AND(INDIRECT(ADDRESS($J68,44))=0,INDIRECT(ADDRESS($J68,38))&lt;&gt;"UL"),INDIRECT(ADDRESS($J68,COLUMN()-12)),0),0), IF($K68&gt;0,IF(AND(INDIRECT(ADDRESS($K68,44))=0,INDIRECT(ADDRESS($K68,38))&lt;&gt;"UL"),INDIRECT(ADDRESS($K68,COLUMN()-11)),0),0), IF($L68&gt;0,IF(AND(INDIRECT(ADDRESS($L68,44))=0,INDIRECT(ADDRESS($L68,38))&lt;&gt;"UL"),INDIRECT(ADDRESS($L68,COLUMN()-11)),0),0), IF($M68&gt;0,IF(AND(INDIRECT(ADDRESS($M68,44))=0,INDIRECT(ADDRESS($M68,38))&lt;&gt;"UL"),INDIRECT(ADDRESS($M68,COLUMN()-11)),0),0))</f>
        <v>0</v>
      </c>
      <c r="BO68" s="57" cm="1">
        <f t="array" aca="1" ref="BO68" ca="1">SUM(IF($C68&gt;0,IF(AND(INDIRECT(ADDRESS($C68,44))=0,INDIRECT(ADDRESS($C68,38))&lt;&gt;"UL"),INDIRECT(ADDRESS($C68,COLUMN()-12)),0),0), IF($D68&gt;0,IF(AND(INDIRECT(ADDRESS($D68,44))=0,INDIRECT(ADDRESS($D68,38))&lt;&gt;"UL"),INDIRECT(ADDRESS($D68,COLUMN()-12)),0),0), IF($E68&gt;0,IF(AND(INDIRECT(ADDRESS($E68,44))=0,INDIRECT(ADDRESS($E68,38))&lt;&gt;"UL"),INDIRECT(ADDRESS($E68,COLUMN()-12)),0),0), IF($F68&gt;0,IF(AND(INDIRECT(ADDRESS($F68,44))=0,INDIRECT(ADDRESS($F68,38))&lt;&gt;"UL"),INDIRECT(ADDRESS($F68,COLUMN()-12)),0),0), IF($G68&gt;0,IF(AND(INDIRECT(ADDRESS($G68,44))=0,INDIRECT(ADDRESS($G68,38))&lt;&gt;"UL"),INDIRECT(ADDRESS($G68,COLUMN()-12)),0),0), IF($H68&gt;0,IF(AND(INDIRECT(ADDRESS($H68,44))=0,INDIRECT(ADDRESS($H68,38))&lt;&gt;"UL"),INDIRECT(ADDRESS($H68,COLUMN()-12)),0),0), IF($I68&gt;0,IF(AND(INDIRECT(ADDRESS($I68,44))=0,INDIRECT(ADDRESS($I68,38))&lt;&gt;"UL"),INDIRECT(ADDRESS($I68,COLUMN()-12)),0),0), IF($J68&gt;0,IF(AND(INDIRECT(ADDRESS($J68,44))=0,INDIRECT(ADDRESS($J68,38))&lt;&gt;"UL"),INDIRECT(ADDRESS($J68,COLUMN()-12)),0),0), IF($K68&gt;0,IF(AND(INDIRECT(ADDRESS($K68,44))=0,INDIRECT(ADDRESS($K68,38))&lt;&gt;"UL"),INDIRECT(ADDRESS($K68,COLUMN()-11)),0),0), IF($L68&gt;0,IF(AND(INDIRECT(ADDRESS($L68,44))=0,INDIRECT(ADDRESS($L68,38))&lt;&gt;"UL"),INDIRECT(ADDRESS($L68,COLUMN()-11)),0),0), IF($M68&gt;0,IF(AND(INDIRECT(ADDRESS($M68,44))=0,INDIRECT(ADDRESS($M68,38))&lt;&gt;"UL"),INDIRECT(ADDRESS($M68,COLUMN()-11)),0),0))</f>
        <v>0</v>
      </c>
      <c r="BP68" s="57" cm="1">
        <f t="array" aca="1" ref="BP68" ca="1">SUM(IF($C68&gt;0,IF(AND(INDIRECT(ADDRESS($C68,44))=0,INDIRECT(ADDRESS($C68,38))&lt;&gt;"UL"),INDIRECT(ADDRESS($C68,COLUMN()-12)),0),0), IF($D68&gt;0,IF(AND(INDIRECT(ADDRESS($D68,44))=0,INDIRECT(ADDRESS($D68,38))&lt;&gt;"UL"),INDIRECT(ADDRESS($D68,COLUMN()-12)),0),0), IF($E68&gt;0,IF(AND(INDIRECT(ADDRESS($E68,44))=0,INDIRECT(ADDRESS($E68,38))&lt;&gt;"UL"),INDIRECT(ADDRESS($E68,COLUMN()-12)),0),0), IF($F68&gt;0,IF(AND(INDIRECT(ADDRESS($F68,44))=0,INDIRECT(ADDRESS($F68,38))&lt;&gt;"UL"),INDIRECT(ADDRESS($F68,COLUMN()-12)),0),0), IF($G68&gt;0,IF(AND(INDIRECT(ADDRESS($G68,44))=0,INDIRECT(ADDRESS($G68,38))&lt;&gt;"UL"),INDIRECT(ADDRESS($G68,COLUMN()-12)),0),0), IF($H68&gt;0,IF(AND(INDIRECT(ADDRESS($H68,44))=0,INDIRECT(ADDRESS($H68,38))&lt;&gt;"UL"),INDIRECT(ADDRESS($H68,COLUMN()-12)),0),0), IF($I68&gt;0,IF(AND(INDIRECT(ADDRESS($I68,44))=0,INDIRECT(ADDRESS($I68,38))&lt;&gt;"UL"),INDIRECT(ADDRESS($I68,COLUMN()-12)),0),0), IF($J68&gt;0,IF(AND(INDIRECT(ADDRESS($J68,44))=0,INDIRECT(ADDRESS($J68,38))&lt;&gt;"UL"),INDIRECT(ADDRESS($J68,COLUMN()-12)),0),0), IF($K68&gt;0,IF(AND(INDIRECT(ADDRESS($K68,44))=0,INDIRECT(ADDRESS($K68,38))&lt;&gt;"UL"),INDIRECT(ADDRESS($K68,COLUMN()-11)),0),0), IF($L68&gt;0,IF(AND(INDIRECT(ADDRESS($L68,44))=0,INDIRECT(ADDRESS($L68,38))&lt;&gt;"UL"),INDIRECT(ADDRESS($L68,COLUMN()-11)),0),0), IF($M68&gt;0,IF(AND(INDIRECT(ADDRESS($M68,44))=0,INDIRECT(ADDRESS($M68,38))&lt;&gt;"UL"),INDIRECT(ADDRESS($M68,COLUMN()-11)),0),0))</f>
        <v>0</v>
      </c>
      <c r="BQ68" s="57"/>
      <c r="BR68" s="161">
        <f t="shared" ca="1" si="43"/>
        <v>80.202915169952689</v>
      </c>
      <c r="BS68" s="56"/>
      <c r="BT68" s="56">
        <f t="shared" ca="1" si="44"/>
        <v>4.5999743092018894</v>
      </c>
      <c r="BU68" s="64">
        <f t="shared" ca="1" si="45"/>
        <v>0.14838626803877061</v>
      </c>
      <c r="BV68" s="57" t="s">
        <v>34</v>
      </c>
      <c r="BW68" s="57" cm="1">
        <f t="array" aca="1" ref="BW68" ca="1">SUM(IF($C68&gt;0,IF(AND(INDIRECT(ADDRESS($C68,44))=0,INDIRECT(ADDRESS($C68,38))="UL",ISERROR(SEARCH("Rear",INDIRECT(ADDRESS($C68,33)))),ISERROR(SEARCH("Side",INDIRECT(ADDRESS($C68,33))))),INDIRECT(ADDRESS($C68,COLUMN())),0),0),IF($D68&gt;0,IF(AND(INDIRECT(ADDRESS($D68,44))=0,INDIRECT(ADDRESS($D68,38))="UL",ISERROR(SEARCH("Rear",INDIRECT(ADDRESS($D68,33)))),ISERROR(SEARCH("Side",INDIRECT(ADDRESS($D68,33))))),INDIRECT(ADDRESS($D68,COLUMN())),0),0),IF($E68&gt;0,IF(AND(INDIRECT(ADDRESS($E68,44))=0,INDIRECT(ADDRESS($E68,38))="UL",ISERROR(SEARCH("Rear",INDIRECT(ADDRESS($E68,33)))),ISERROR(SEARCH("Side",INDIRECT(ADDRESS($E68,33))))),INDIRECT(ADDRESS($E68,COLUMN())),0),0),IF($F68&gt;0,IF(AND(INDIRECT(ADDRESS($F68,44))=0,INDIRECT(ADDRESS($F68,38))="UL",ISERROR(SEARCH("Rear",INDIRECT(ADDRESS($F68,33)))),ISERROR(SEARCH("Side",INDIRECT(ADDRESS($F68,33))))),INDIRECT(ADDRESS($F68,COLUMN())),0),0),IF($G68&gt;0,IF(AND(INDIRECT(ADDRESS($G68,44))=0,INDIRECT(ADDRESS($G68,38))="UL",ISERROR(SEARCH("Rear",INDIRECT(ADDRESS($G68,33)))),ISERROR(SEARCH("Side",INDIRECT(ADDRESS($G68,33))))),INDIRECT(ADDRESS($G68,COLUMN())),0),0),IF($H68&gt;0,IF(AND(INDIRECT(ADDRESS($H68,44))=0,INDIRECT(ADDRESS($H68,38))="UL",ISERROR(SEARCH("Rear",INDIRECT(ADDRESS($H68,33)))),ISERROR(SEARCH("Side",INDIRECT(ADDRESS($H68,33))))),INDIRECT(ADDRESS($H68,COLUMN())),0),0),IF($I68&gt;0,IF(AND(INDIRECT(ADDRESS($I68,44))=0,INDIRECT(ADDRESS($I68,38))="UL",ISERROR(SEARCH("Rear",INDIRECT(ADDRESS($I68,33)))),ISERROR(SEARCH("Side",INDIRECT(ADDRESS($I68,33))))),INDIRECT(ADDRESS($I68,COLUMN())),0),0),IF($J68&gt;0,IF(AND(INDIRECT(ADDRESS($J68,44))=0,INDIRECT(ADDRESS($J68,38))="UL",ISERROR(SEARCH("Rear",INDIRECT(ADDRESS($J68,33)))),ISERROR(SEARCH("Side",INDIRECT(ADDRESS($J68,33))))),INDIRECT(ADDRESS($J68,COLUMN())),0),0),IF($K68&gt;0,IF(AND(INDIRECT(ADDRESS($K68,44))=0,INDIRECT(ADDRESS($K68,38))="UL",ISERROR(SEARCH("Rear",INDIRECT(ADDRESS($K68,33)))),ISERROR(SEARCH("Side",INDIRECT(ADDRESS($K68,33))))),INDIRECT(ADDRESS($K68,COLUMN())),0),0),IF($L68&gt;0,IF(AND(INDIRECT(ADDRESS($L68,44))=0,INDIRECT(ADDRESS($L68,38))="UL",ISERROR(SEARCH("Rear",INDIRECT(ADDRESS($L68,33)))),ISERROR(SEARCH("Side",INDIRECT(ADDRESS($L68,33))))),INDIRECT(ADDRESS($L68,COLUMN())),0),0),IF($M68&gt;0,IF(AND(INDIRECT(ADDRESS($M68,44))=0,INDIRECT(ADDRESS($M68,38))="UL",ISERROR(SEARCH("Rear",INDIRECT(ADDRESS($M68,33)))),ISERROR(SEARCH("Side",INDIRECT(ADDRESS($M68,33))))),INDIRECT(ADDRESS($M68,COLUMN())),0),0))</f>
        <v>0.7222222222222221</v>
      </c>
      <c r="BX68" s="57">
        <f t="shared" ca="1" si="46"/>
        <v>0.7222222222222221</v>
      </c>
      <c r="BY68" s="57" cm="1">
        <f t="array" aca="1" ref="BY68" ca="1">SUM(IF($C68&gt;0,IF(AND(INDIRECT(ADDRESS($C68,44))=0,INDIRECT(ADDRESS($C68,38))="UL"),INDIRECT(ADDRESS($C68,COLUMN())),0),0),IF($D68&gt;0,IF(AND(INDIRECT(ADDRESS($D68,44))=0,INDIRECT(ADDRESS($D68,38))="UL"),INDIRECT(ADDRESS($D68,COLUMN())),0),0),IF($E68&gt;0,IF(AND(INDIRECT(ADDRESS($E68,44))=0,INDIRECT(ADDRESS($E68,38))="UL"),INDIRECT(ADDRESS($E68,COLUMN())),0),0),IF($F68&gt;0,IF(AND(INDIRECT(ADDRESS($F68,44))=0,INDIRECT(ADDRESS($F68,38))="UL"),INDIRECT(ADDRESS($F68,COLUMN())),0),0),IF($G68&gt;0,IF(AND(INDIRECT(ADDRESS($G68,44))=0,INDIRECT(ADDRESS($G68,38))="UL"),INDIRECT(ADDRESS($G68,COLUMN())),0),0),IF($H68&gt;0,IF(AND(INDIRECT(ADDRESS($H68,44))=0,INDIRECT(ADDRESS($H68,38))="UL"),INDIRECT(ADDRESS($H68,COLUMN())),0),0),IF($I68&gt;0,IF(AND(INDIRECT(ADDRESS($I68,44))=0,INDIRECT(ADDRESS($I68,38))="UL"),INDIRECT(ADDRESS($I68,COLUMN())),0),0),IF($J68&gt;0,IF(AND(INDIRECT(ADDRESS($J68,44))=0,INDIRECT(ADDRESS($J68,38))="UL"),INDIRECT(ADDRESS($J68,COLUMN())),0),0),IF($K68&gt;0,IF(AND(INDIRECT(ADDRESS($K68,44))=0,INDIRECT(ADDRESS($K68,38))="UL"),INDIRECT(ADDRESS($K68,COLUMN())),0),0),IF($L68&gt;0,IF(AND(INDIRECT(ADDRESS($L68,44))=0,INDIRECT(ADDRESS($L68,38))="UL"),INDIRECT(ADDRESS($L68,COLUMN())),0),0),IF($M68&gt;0,IF(AND(INDIRECT(ADDRESS($M68,44))=0,INDIRECT(ADDRESS($M68,38))="UL"),INDIRECT(ADDRESS($M68,COLUMN())),0),0))</f>
        <v>0.24074074074074073</v>
      </c>
      <c r="BZ68" s="57" cm="1">
        <f t="array" aca="1" ref="BZ68" ca="1">SUM(IF($C68&gt;0,IF(AND(INDIRECT(ADDRESS($C68,44))=0,INDIRECT(ADDRESS($C68,38))="UL"),INDIRECT(ADDRESS($C68,COLUMN())),0),0),IF($D68&gt;0,IF(AND(INDIRECT(ADDRESS($D68,44))=0,INDIRECT(ADDRESS($D68,38))="UL"),INDIRECT(ADDRESS($D68,COLUMN())),0),0),IF($E68&gt;0,IF(AND(INDIRECT(ADDRESS($E68,44))=0,INDIRECT(ADDRESS($E68,38))="UL"),INDIRECT(ADDRESS($E68,COLUMN())),0),0),IF($F68&gt;0,IF(AND(INDIRECT(ADDRESS($F68,44))=0,INDIRECT(ADDRESS($F68,38))="UL"),INDIRECT(ADDRESS($F68,COLUMN())),0),0),IF($G68&gt;0,IF(AND(INDIRECT(ADDRESS($G68,44))=0,INDIRECT(ADDRESS($G68,38))="UL"),INDIRECT(ADDRESS($G68,COLUMN())),0),0),IF($H68&gt;0,IF(AND(INDIRECT(ADDRESS($H68,44))=0,INDIRECT(ADDRESS($H68,38))="UL"),INDIRECT(ADDRESS($H68,COLUMN())),0),0),IF($I68&gt;0,IF(AND(INDIRECT(ADDRESS($I68,44))=0,INDIRECT(ADDRESS($I68,38))="UL"),INDIRECT(ADDRESS($I68,COLUMN())),0),0),IF($J68&gt;0,IF(AND(INDIRECT(ADDRESS($J68,44))=0,INDIRECT(ADDRESS($J68,38))="UL"),INDIRECT(ADDRESS($J68,COLUMN())),0),0),IF($K68&gt;0,IF(AND(INDIRECT(ADDRESS($K68,44))=0,INDIRECT(ADDRESS($K68,38))="UL"),INDIRECT(ADDRESS($K68,COLUMN())),0),0),IF($L68&gt;0,IF(AND(INDIRECT(ADDRESS($L68,44))=0,INDIRECT(ADDRESS($L68,38))="UL"),INDIRECT(ADDRESS($L68,COLUMN())),0),0),IF($M68&gt;0,IF(AND(INDIRECT(ADDRESS($M68,44))=0,INDIRECT(ADDRESS($M68,38))="UL"),INDIRECT(ADDRESS($M68,COLUMN())),0),0))</f>
        <v>5.5555555555555552E-2</v>
      </c>
      <c r="CA68" s="57">
        <f t="shared" ca="1" si="47"/>
        <v>5.5555555555555552E-2</v>
      </c>
      <c r="CB68" s="57"/>
      <c r="CC68" s="57">
        <f t="shared" si="48"/>
        <v>0</v>
      </c>
      <c r="CD68" s="57" cm="1">
        <f t="array" aca="1" ref="CD68" ca="1">SUM(IF($C68&gt;0,IF(AND(INDIRECT(ADDRESS($C68,44))=0,INDIRECT(ADDRESS($C68,38))&lt;&gt;"UL"),INDIRECT(ADDRESS($C68,COLUMN())),0),0),IF($D68&gt;0,IF(AND(INDIRECT(ADDRESS($D68,44))=0,INDIRECT(ADDRESS($D68,38))&lt;&gt;"UL"),INDIRECT(ADDRESS($D68,COLUMN())),0),0),IF($E68&gt;0,IF(AND(INDIRECT(ADDRESS($E68,44))=0,INDIRECT(ADDRESS($E68,38))&lt;&gt;"UL"),INDIRECT(ADDRESS($E68,COLUMN())),0),0),IF($F68&gt;0,IF(AND(INDIRECT(ADDRESS($F68,44))=0,INDIRECT(ADDRESS($F68,38))&lt;&gt;"UL"),INDIRECT(ADDRESS($F68,COLUMN())),0),0),IF($G68&gt;0,IF(AND(INDIRECT(ADDRESS($G68,44))=0,INDIRECT(ADDRESS($G68,38))&lt;&gt;"UL"),INDIRECT(ADDRESS($G68,COLUMN())),0),0),IF($H68&gt;0,IF(AND(INDIRECT(ADDRESS($H68,44))=0,INDIRECT(ADDRESS($H68,38))&lt;&gt;"UL"),INDIRECT(ADDRESS($H68,COLUMN())),0),0),IF($I68&gt;0,IF(AND(INDIRECT(ADDRESS($I68,44))=0,INDIRECT(ADDRESS($I68,38))&lt;&gt;"UL"),INDIRECT(ADDRESS($I68,COLUMN())),0),0),IF($J68&gt;0,IF(AND(INDIRECT(ADDRESS($J68,44))=0,INDIRECT(ADDRESS($J68,38))&lt;&gt;"UL"),INDIRECT(ADDRESS($J68,COLUMN())),0),0),IF($K68&gt;0,IF(AND(INDIRECT(ADDRESS($K68,44))=0,INDIRECT(ADDRESS($K68,38))&lt;&gt;"UL"),INDIRECT(ADDRESS($K68,COLUMN())),0),0),IF($L68&gt;0,IF(AND(INDIRECT(ADDRESS($L68,44))=0,INDIRECT(ADDRESS($L68,38))&lt;&gt;"UL"),INDIRECT(ADDRESS($L68,COLUMN())),0),0),IF($M68&gt;0,IF(AND(INDIRECT(ADDRESS($M68,44))=0,INDIRECT(ADDRESS($M68,38))&lt;&gt;"UL"),INDIRECT(ADDRESS($M68,COLUMN())),0),0))</f>
        <v>0</v>
      </c>
      <c r="CE68" s="57" cm="1">
        <f t="array" aca="1" ref="CE68" ca="1">SUM(IF($C68&gt;0,IF(AND(INDIRECT(ADDRESS($C68,44))=0,INDIRECT(ADDRESS($C68,38))&lt;&gt;"UL"),INDIRECT(ADDRESS($C68,COLUMN())),0),0),IF($D68&gt;0,IF(AND(INDIRECT(ADDRESS($D68,44))=0,INDIRECT(ADDRESS($D68,38))&lt;&gt;"UL"),INDIRECT(ADDRESS($D68,COLUMN())),0),0),IF($E68&gt;0,IF(AND(INDIRECT(ADDRESS($E68,44))=0,INDIRECT(ADDRESS($E68,38))&lt;&gt;"UL"),INDIRECT(ADDRESS($E68,COLUMN())),0),0),IF($F68&gt;0,IF(AND(INDIRECT(ADDRESS($F68,44))=0,INDIRECT(ADDRESS($F68,38))&lt;&gt;"UL"),INDIRECT(ADDRESS($F68,COLUMN())),0),0),IF($G68&gt;0,IF(AND(INDIRECT(ADDRESS($G68,44))=0,INDIRECT(ADDRESS($G68,38))&lt;&gt;"UL"),INDIRECT(ADDRESS($G68,COLUMN())),0),0),IF($H68&gt;0,IF(AND(INDIRECT(ADDRESS($H68,44))=0,INDIRECT(ADDRESS($H68,38))&lt;&gt;"UL"),INDIRECT(ADDRESS($H68,COLUMN())),0),0),IF($I68&gt;0,IF(AND(INDIRECT(ADDRESS($I68,44))=0,INDIRECT(ADDRESS($I68,38))&lt;&gt;"UL"),INDIRECT(ADDRESS($I68,COLUMN())),0),0),IF($J68&gt;0,IF(AND(INDIRECT(ADDRESS($J68,44))=0,INDIRECT(ADDRESS($J68,38))&lt;&gt;"UL"),INDIRECT(ADDRESS($J68,COLUMN())),0),0),IF($K68&gt;0,IF(AND(INDIRECT(ADDRESS($K68,44))=0,INDIRECT(ADDRESS($K68,38))&lt;&gt;"UL"),INDIRECT(ADDRESS($K68,COLUMN())),0),0),IF($L68&gt;0,IF(AND(INDIRECT(ADDRESS($L68,44))=0,INDIRECT(ADDRESS($L68,38))&lt;&gt;"UL"),INDIRECT(ADDRESS($L68,COLUMN())),0),0),IF($M68&gt;0,IF(AND(INDIRECT(ADDRESS($M68,44))=0,INDIRECT(ADDRESS($M68,38))&lt;&gt;"UL"),INDIRECT(ADDRESS($M68,COLUMN())),0),0))</f>
        <v>0</v>
      </c>
      <c r="CF68" s="57">
        <f t="shared" ca="1" si="49"/>
        <v>0</v>
      </c>
      <c r="CG68" s="57">
        <f t="shared" ca="1" si="50"/>
        <v>2.3447022611957991</v>
      </c>
      <c r="CH68" s="57">
        <f t="shared" ca="1" si="51"/>
        <v>7.5635556812767707E-2</v>
      </c>
      <c r="CI68" s="19">
        <f t="shared" ca="1" si="52"/>
        <v>25.249240030731261</v>
      </c>
      <c r="CJ68" s="19"/>
      <c r="CK68" s="57" cm="1">
        <f t="array" aca="1" ref="CK68" ca="1">IF(AU68="S", SUM(IF($C68&gt;0,IF(INDIRECT(ADDRESS($C68,43))&lt;&gt;1,INDIRECT(ADDRESS($C68,48)),0),0), IF($D68&gt;0,IF(INDIRECT(ADDRESS($D68,43))&lt;&gt;1,INDIRECT(ADDRESS($D68,48)),0),0), IF($E68&gt;0,IF(INDIRECT(ADDRESS($E68,43))&lt;&gt;1,INDIRECT(ADDRESS($E68,48)),0),0), IF($F68&gt;0,IF(INDIRECT(ADDRESS($F68,43))&lt;&gt;1,INDIRECT(ADDRESS($F68,48)),0),0), IF($G68&gt;0,IF(INDIRECT(ADDRESS($G68,43))&lt;&gt;1,INDIRECT(ADDRESS($G68,48)),0),0), IF($H68&gt;0,IF(INDIRECT(ADDRESS($H68,43))&lt;&gt;1,INDIRECT(ADDRESS($H68,48)),0),0), IF($I68&gt;0,IF(INDIRECT(ADDRESS($I68,43))&lt;&gt;1,INDIRECT(ADDRESS($I68,48)),0),0), IF($J68&gt;0,IF(INDIRECT(ADDRESS($J68,43))&lt;&gt;1,INDIRECT(ADDRESS($J68,48)),0),0), IF($K68&gt;0,IF(INDIRECT(ADDRESS($K68,43))&lt;&gt;1,INDIRECT(ADDRESS($K68,48)),0),0), IF($L68&gt;0,IF(INDIRECT(ADDRESS($L68,43))&lt;&gt;1,INDIRECT(ADDRESS($L68,48)),0),0), IF($M68&gt;0,IF(INDIRECT(ADDRESS($M68,43))&lt;&gt;1,INDIRECT(ADDRESS($M68,48)),0),0)), IF(AU68="L",SUM(IF($C68&gt;0,IF(INDIRECT(ADDRESS($C68,43))&lt;&gt;1,INDIRECT(ADDRESS($C68,50)),0),0), IF($D68&gt;0,IF(INDIRECT(ADDRESS($D68,43))&lt;&gt;1,INDIRECT(ADDRESS($D68,50)),0),0), IF($E68&gt;0,IF(INDIRECT(ADDRESS($E68,43))&lt;&gt;1,INDIRECT(ADDRESS($E68,50)),0),0), IF($F68&gt;0,IF(INDIRECT(ADDRESS($F68,43))&lt;&gt;1,INDIRECT(ADDRESS($F68,50)),0),0), IF($G68&gt;0,IF(INDIRECT(ADDRESS($G68,43))&lt;&gt;1,INDIRECT(ADDRESS($G68,50)),0),0), IF($G68&gt;0,IF(INDIRECT(ADDRESS($G68,43))&lt;&gt;1,INDIRECT(ADDRESS($G68,50)),0),0), IF($H68&gt;0,IF(INDIRECT(ADDRESS($H68,43))&lt;&gt;1,INDIRECT(ADDRESS($H68,50)),0),0), IF($I68&gt;0,IF(INDIRECT(ADDRESS($I68,43))&lt;&gt;1,INDIRECT(ADDRESS($I68,50)),0),0), IF($J68&gt;0,IF(INDIRECT(ADDRESS($J68,43))&lt;&gt;1,INDIRECT(ADDRESS($J68,50)),0),0), IF($K68&gt;0,IF(INDIRECT(ADDRESS($K68,43))&lt;&gt;1,INDIRECT(ADDRESS($K68,50)),0),0), IF($L68&gt;0,IF(INDIRECT(ADDRESS($L68,43))&lt;&gt;1,INDIRECT(ADDRESS($L68,50)),0),0), IF($M68&gt;0,IF(INDIRECT(ADDRESS($M68,43))&lt;&gt;1,INDIRECT(ADDRESS($M68,50)),0),0)), SUM(IF($C68&gt;0,IF(INDIRECT(ADDRESS($C68,43))&lt;&gt;1,INDIRECT(ADDRESS($C68,49)),0),0), IF($D68&gt;0,IF(INDIRECT(ADDRESS($D68,43))&lt;&gt;1,INDIRECT(ADDRESS($D68,49)),0),0), IF($E68&gt;0,IF(INDIRECT(ADDRESS($E68,43))&lt;&gt;1,INDIRECT(ADDRESS($E68,49)),0),0), IF($F68&gt;0,IF(INDIRECT(ADDRESS($F68,43))&lt;&gt;1,INDIRECT(ADDRESS($F68,49)),0),0), IF($G68&gt;0,IF(INDIRECT(ADDRESS($G68,43))&lt;&gt;1,INDIRECT(ADDRESS($G68,49)),0),0), IF($G68&gt;0,IF(INDIRECT(ADDRESS($G68,43))&lt;&gt;1,INDIRECT(ADDRESS($G68,49)),0),0), IF($H68&gt;0,IF(INDIRECT(ADDRESS($H68,43))&lt;&gt;1,INDIRECT(ADDRESS($H68,49)),0),0), IF($I68&gt;0,IF(INDIRECT(ADDRESS($I68,43))&lt;&gt;1,INDIRECT(ADDRESS($I68,49)),0),0), IF($J68&gt;0,IF(INDIRECT(ADDRESS($J68,43))&lt;&gt;1,INDIRECT(ADDRESS($J68,49)),0),0), IF($K68&gt;0,IF(INDIRECT(ADDRESS($K68,43))&lt;&gt;1,INDIRECT(ADDRESS($K68,49)),0),0), IF($L68&gt;0,IF(INDIRECT(ADDRESS($L68,43))&lt;&gt;1,INDIRECT(ADDRESS($L68,49)),0),0), IF($M68&gt;0,IF(INDIRECT(ADDRESS($M68,43))&lt;&gt;1,INDIRECT(ADDRESS($M68,49)),0),0))))</f>
        <v>1.1666666666666667</v>
      </c>
      <c r="CL68" s="57" cm="1">
        <f t="array" aca="1" ref="CL68" ca="1">SUM(IF($C68&gt;0,IF(INDIRECT(ADDRESS($C68,44))=1,INDIRECT(ADDRESS($C68,90)),0),0), IF($D68&gt;0,IF(INDIRECT(ADDRESS($D68,44))=1,INDIRECT(ADDRESS($D68,90)),0),0), IF($E68&gt;0,IF(INDIRECT(ADDRESS($E68,44))=1,INDIRECT(ADDRESS($E68,90)),0),0), IF($F68&gt;0,IF(INDIRECT(ADDRESS($F68,44))=1,INDIRECT(ADDRESS($F68,90)),0),0), IF($G68&gt;0,IF(INDIRECT(ADDRESS($G68,44))=1,INDIRECT(ADDRESS($G68,90)),0),0), IF($H68&gt;0,IF(INDIRECT(ADDRESS($H68,44))=1,INDIRECT(ADDRESS($H68,90)),0),0), IF($I68&gt;0,IF(INDIRECT(ADDRESS($I68,44))=1,INDIRECT(ADDRESS($I68,90)),0),0), IF($J68&gt;0,IF(INDIRECT(ADDRESS($J68,44))=1,INDIRECT(ADDRESS($J68,90)),0),0), IF($K68&gt;0,IF(INDIRECT(ADDRESS($K68,44))=1,INDIRECT(ADDRESS($K68,90)),0),0), IF($L68&gt;0,IF(INDIRECT(ADDRESS($L68,44))=1,INDIRECT(ADDRESS($L68,90)),0),0), IF($M68&gt;0,IF(INDIRECT(ADDRESS($M68,44))=1,INDIRECT(ADDRESS($M68,90)),0),0))</f>
        <v>0</v>
      </c>
      <c r="CM68" s="56">
        <f t="shared" ca="1" si="53"/>
        <v>1.0923953595112144</v>
      </c>
      <c r="CN68" s="59"/>
    </row>
    <row r="69" spans="1:92" x14ac:dyDescent="0.25">
      <c r="A69" s="62" t="s">
        <v>146</v>
      </c>
      <c r="B69" s="122">
        <v>12</v>
      </c>
      <c r="C69" s="122">
        <v>25</v>
      </c>
      <c r="D69" s="122">
        <v>20</v>
      </c>
      <c r="E69" s="122"/>
      <c r="F69" s="122"/>
      <c r="G69" s="122"/>
      <c r="H69" s="122"/>
      <c r="I69" s="67"/>
      <c r="J69" s="67"/>
      <c r="K69" s="67"/>
      <c r="L69" s="67"/>
      <c r="M69" s="67"/>
      <c r="N69" s="67">
        <f t="shared" ca="1" si="36"/>
        <v>30</v>
      </c>
      <c r="O69" s="67" t="str" cm="1">
        <f t="array" aca="1" ref="O69" ca="1">INDIRECT(ADDRESS($B69,COLUMN()))</f>
        <v>Bomber</v>
      </c>
      <c r="P69" s="67" cm="1">
        <f t="array" aca="1" ref="P69" ca="1">INDIRECT(ADDRESS($B69,COLUMN()))</f>
        <v>5</v>
      </c>
      <c r="Q69" s="67" t="str" cm="1">
        <f t="array" aca="1" ref="Q69" ca="1">INDIRECT(ADDRESS($B69,COLUMN()))</f>
        <v>-</v>
      </c>
      <c r="R69" s="67" t="str" cm="1">
        <f t="array" aca="1" ref="R69" ca="1">INDIRECT(ADDRESS($B69,COLUMN()))</f>
        <v>-</v>
      </c>
      <c r="S69" s="67" cm="1">
        <f t="array" aca="1" ref="S69" ca="1">INDIRECT(ADDRESS($B69,COLUMN()))</f>
        <v>2</v>
      </c>
      <c r="T69" s="67" t="str" cm="1">
        <f t="array" aca="1" ref="T69" ca="1">INDIRECT(ADDRESS($B69,COLUMN()))</f>
        <v>1-4</v>
      </c>
      <c r="U69" s="67" cm="1">
        <f t="array" aca="1" ref="U69" ca="1">INDIRECT(ADDRESS($B69,COLUMN()))</f>
        <v>4</v>
      </c>
      <c r="V69" s="67" cm="1">
        <f t="array" aca="1" ref="V69" ca="1">INDIRECT(ADDRESS($B69,COLUMN()))</f>
        <v>0</v>
      </c>
      <c r="W69" s="67" cm="1">
        <f t="array" aca="1" ref="W69" ca="1">INDIRECT(ADDRESS($B69,COLUMN()))</f>
        <v>4</v>
      </c>
      <c r="X69" s="67" cm="1">
        <f t="array" aca="1" ref="X69" ca="1">INDIRECT(ADDRESS($B69,COLUMN()))</f>
        <v>6</v>
      </c>
      <c r="Y69" s="67" cm="1">
        <f t="array" aca="1" ref="Y69" ca="1">INDIRECT(ADDRESS($B69,COLUMN()))</f>
        <v>1</v>
      </c>
      <c r="Z69" s="67" cm="1">
        <f t="array" aca="1" ref="Z69" ca="1">INDIRECT(ADDRESS($B69,COLUMN()))</f>
        <v>5</v>
      </c>
      <c r="AA69" s="67" t="str" cm="1">
        <f t="array" aca="1" ref="AA69" ca="1">INDIRECT(ADDRESS($B69,COLUMN()))</f>
        <v>Rocket Boosters</v>
      </c>
      <c r="AB69" s="56">
        <f t="shared" ca="1" si="37"/>
        <v>0.75242728065260123</v>
      </c>
      <c r="AC69" s="56">
        <f t="shared" ca="1" si="38"/>
        <v>0.82665439654696782</v>
      </c>
      <c r="AD69" s="56">
        <f t="shared" ca="1" si="39"/>
        <v>3.5941495502042078</v>
      </c>
      <c r="AF69" s="52"/>
      <c r="AG69" s="52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65"/>
      <c r="AU69" s="57" t="s">
        <v>33</v>
      </c>
      <c r="AV69" s="57" cm="1">
        <f t="array" aca="1" ref="AV69" ca="1">SUM(IF($C69&gt;0,IF(AND(INDIRECT(ADDRESS($C69,44))=0,INDIRECT(ADDRESS($C69,38))="UL",ISERROR(SEARCH("Rear",INDIRECT(ADDRESS($C69,33)))),ISERROR(SEARCH("Side",INDIRECT(ADDRESS($C69,33))))),INDIRECT(ADDRESS($C69,COLUMN())),0),0),IF($D69&gt;0,IF(AND(INDIRECT(ADDRESS($D69,44))=0,INDIRECT(ADDRESS($D69,38))="UL",ISERROR(SEARCH("Rear",INDIRECT(ADDRESS($D69,33)))),ISERROR(SEARCH("Side",INDIRECT(ADDRESS($D69,33))))),INDIRECT(ADDRESS($D69,COLUMN())),0),0),IF($E69&gt;0,IF(AND(INDIRECT(ADDRESS($E69,44))=0,INDIRECT(ADDRESS($E69,38))="UL",ISERROR(SEARCH("Rear",INDIRECT(ADDRESS($E69,33)))),ISERROR(SEARCH("Side",INDIRECT(ADDRESS($E69,33))))),INDIRECT(ADDRESS($E69,COLUMN())),0),0),IF($F69&gt;0,IF(AND(INDIRECT(ADDRESS($F69,44))=0,INDIRECT(ADDRESS($F69,38))="UL",ISERROR(SEARCH("Rear",INDIRECT(ADDRESS($F69,33)))),ISERROR(SEARCH("Side",INDIRECT(ADDRESS($F69,33))))),INDIRECT(ADDRESS($F69,COLUMN())),0),0),IF($G69&gt;0,IF(AND(INDIRECT(ADDRESS($G69,44))=0,INDIRECT(ADDRESS($G69,38))="UL",ISERROR(SEARCH("Rear",INDIRECT(ADDRESS($G69,33)))),ISERROR(SEARCH("Side",INDIRECT(ADDRESS($G69,33))))),INDIRECT(ADDRESS($G69,COLUMN())),0),0),IF($H69&gt;0,IF(AND(INDIRECT(ADDRESS($H69,44))=0,INDIRECT(ADDRESS($H69,38))="UL",ISERROR(SEARCH("Rear",INDIRECT(ADDRESS($H69,33)))),ISERROR(SEARCH("Side",INDIRECT(ADDRESS($H69,33))))),INDIRECT(ADDRESS($H69,COLUMN())),0),0),IF($I69&gt;0,IF(AND(INDIRECT(ADDRESS($I69,44))=0,INDIRECT(ADDRESS($I69,38))="UL",ISERROR(SEARCH("Rear",INDIRECT(ADDRESS($I69,33)))),ISERROR(SEARCH("Side",INDIRECT(ADDRESS($I69,33))))),INDIRECT(ADDRESS($I69,COLUMN())),0),0),IF($J69&gt;0,IF(AND(INDIRECT(ADDRESS($J69,44))=0,INDIRECT(ADDRESS($J69,38))="UL",ISERROR(SEARCH("Rear",INDIRECT(ADDRESS($J69,33)))),ISERROR(SEARCH("Side",INDIRECT(ADDRESS($J69,33))))),INDIRECT(ADDRESS($J69,COLUMN())),0),0),IF($K69&gt;0,IF(AND(INDIRECT(ADDRESS($K69,44))=0,INDIRECT(ADDRESS($K69,38))="UL",ISERROR(SEARCH("Rear",INDIRECT(ADDRESS($K69,33)))),ISERROR(SEARCH("Side",INDIRECT(ADDRESS($K69,33))))),INDIRECT(ADDRESS($K69,COLUMN())),0),0),IF($L69&gt;0,IF(AND(INDIRECT(ADDRESS($L69,44))=0,INDIRECT(ADDRESS($L69,38))="UL",ISERROR(SEARCH("Rear",INDIRECT(ADDRESS($L69,33)))),ISERROR(SEARCH("Side",INDIRECT(ADDRESS($L69,33))))),INDIRECT(ADDRESS($L69,COLUMN())),0),0),IF($M69&gt;0,IF(AND(INDIRECT(ADDRESS($M69,44))=0,INDIRECT(ADDRESS($M69,38))="UL",ISERROR(SEARCH("Rear",INDIRECT(ADDRESS($M69,33)))),ISERROR(SEARCH("Side",INDIRECT(ADDRESS($M69,33))))),INDIRECT(ADDRESS($M69,COLUMN())),0),0))</f>
        <v>1.2777777777777777</v>
      </c>
      <c r="AW69" s="57" cm="1">
        <f t="array" aca="1" ref="AW69" ca="1">SUM(IF($C69&gt;0,IF(AND(INDIRECT(ADDRESS($C69,44))=0,INDIRECT(ADDRESS($C69,38))="UL",ISERROR(SEARCH("Rear",INDIRECT(ADDRESS($C69,33)))),ISERROR(SEARCH("Side",INDIRECT(ADDRESS($C69,33))))),INDIRECT(ADDRESS($C69,COLUMN())),0),0),IF($D69&gt;0,IF(AND(INDIRECT(ADDRESS($D69,44))=0,INDIRECT(ADDRESS($D69,38))="UL",ISERROR(SEARCH("Rear",INDIRECT(ADDRESS($D69,33)))),ISERROR(SEARCH("Side",INDIRECT(ADDRESS($D69,33))))),INDIRECT(ADDRESS($D69,COLUMN())),0),0),IF($E69&gt;0,IF(AND(INDIRECT(ADDRESS($E69,44))=0,INDIRECT(ADDRESS($E69,38))="UL",ISERROR(SEARCH("Rear",INDIRECT(ADDRESS($E69,33)))),ISERROR(SEARCH("Side",INDIRECT(ADDRESS($E69,33))))),INDIRECT(ADDRESS($E69,COLUMN())),0),0),IF($F69&gt;0,IF(AND(INDIRECT(ADDRESS($F69,44))=0,INDIRECT(ADDRESS($F69,38))="UL",ISERROR(SEARCH("Rear",INDIRECT(ADDRESS($F69,33)))),ISERROR(SEARCH("Side",INDIRECT(ADDRESS($F69,33))))),INDIRECT(ADDRESS($F69,COLUMN())),0),0),IF($G69&gt;0,IF(AND(INDIRECT(ADDRESS($G69,44))=0,INDIRECT(ADDRESS($G69,38))="UL",ISERROR(SEARCH("Rear",INDIRECT(ADDRESS($G69,33)))),ISERROR(SEARCH("Side",INDIRECT(ADDRESS($G69,33))))),INDIRECT(ADDRESS($G69,COLUMN())),0),0),IF($H69&gt;0,IF(AND(INDIRECT(ADDRESS($H69,44))=0,INDIRECT(ADDRESS($H69,38))="UL",ISERROR(SEARCH("Rear",INDIRECT(ADDRESS($H69,33)))),ISERROR(SEARCH("Side",INDIRECT(ADDRESS($H69,33))))),INDIRECT(ADDRESS($H69,COLUMN())),0),0),IF($I69&gt;0,IF(AND(INDIRECT(ADDRESS($I69,44))=0,INDIRECT(ADDRESS($I69,38))="UL",ISERROR(SEARCH("Rear",INDIRECT(ADDRESS($I69,33)))),ISERROR(SEARCH("Side",INDIRECT(ADDRESS($I69,33))))),INDIRECT(ADDRESS($I69,COLUMN())),0),0),IF($J69&gt;0,IF(AND(INDIRECT(ADDRESS($J69,44))=0,INDIRECT(ADDRESS($J69,38))="UL",ISERROR(SEARCH("Rear",INDIRECT(ADDRESS($J69,33)))),ISERROR(SEARCH("Side",INDIRECT(ADDRESS($J69,33))))),INDIRECT(ADDRESS($J69,COLUMN())),0),0),IF($K69&gt;0,IF(AND(INDIRECT(ADDRESS($K69,44))=0,INDIRECT(ADDRESS($K69,38))="UL",ISERROR(SEARCH("Rear",INDIRECT(ADDRESS($K69,33)))),ISERROR(SEARCH("Side",INDIRECT(ADDRESS($K69,33))))),INDIRECT(ADDRESS($K69,COLUMN())),0),0),IF($L69&gt;0,IF(AND(INDIRECT(ADDRESS($L69,44))=0,INDIRECT(ADDRESS($L69,38))="UL",ISERROR(SEARCH("Rear",INDIRECT(ADDRESS($L69,33)))),ISERROR(SEARCH("Side",INDIRECT(ADDRESS($L69,33))))),INDIRECT(ADDRESS($L69,COLUMN())),0),0),IF($M69&gt;0,IF(AND(INDIRECT(ADDRESS($M69,44))=0,INDIRECT(ADDRESS($M69,38))="UL",ISERROR(SEARCH("Rear",INDIRECT(ADDRESS($M69,33)))),ISERROR(SEARCH("Side",INDIRECT(ADDRESS($M69,33))))),INDIRECT(ADDRESS($M69,COLUMN())),0),0))</f>
        <v>1.0555555555555554</v>
      </c>
      <c r="AX69" s="57" cm="1">
        <f t="array" aca="1" ref="AX69" ca="1">SUM(IF($C69&gt;0,IF(AND(INDIRECT(ADDRESS($C69,44))=0,INDIRECT(ADDRESS($C69,38))="UL",ISERROR(SEARCH("Rear",INDIRECT(ADDRESS($C69,33)))),ISERROR(SEARCH("Side",INDIRECT(ADDRESS($C69,33))))),INDIRECT(ADDRESS($C69,COLUMN())),0),0),IF($D69&gt;0,IF(AND(INDIRECT(ADDRESS($D69,44))=0,INDIRECT(ADDRESS($D69,38))="UL",ISERROR(SEARCH("Rear",INDIRECT(ADDRESS($D69,33)))),ISERROR(SEARCH("Side",INDIRECT(ADDRESS($D69,33))))),INDIRECT(ADDRESS($D69,COLUMN())),0),0),IF($E69&gt;0,IF(AND(INDIRECT(ADDRESS($E69,44))=0,INDIRECT(ADDRESS($E69,38))="UL",ISERROR(SEARCH("Rear",INDIRECT(ADDRESS($E69,33)))),ISERROR(SEARCH("Side",INDIRECT(ADDRESS($E69,33))))),INDIRECT(ADDRESS($E69,COLUMN())),0),0),IF($F69&gt;0,IF(AND(INDIRECT(ADDRESS($F69,44))=0,INDIRECT(ADDRESS($F69,38))="UL",ISERROR(SEARCH("Rear",INDIRECT(ADDRESS($F69,33)))),ISERROR(SEARCH("Side",INDIRECT(ADDRESS($F69,33))))),INDIRECT(ADDRESS($F69,COLUMN())),0),0),IF($G69&gt;0,IF(AND(INDIRECT(ADDRESS($G69,44))=0,INDIRECT(ADDRESS($G69,38))="UL",ISERROR(SEARCH("Rear",INDIRECT(ADDRESS($G69,33)))),ISERROR(SEARCH("Side",INDIRECT(ADDRESS($G69,33))))),INDIRECT(ADDRESS($G69,COLUMN())),0),0),IF($H69&gt;0,IF(AND(INDIRECT(ADDRESS($H69,44))=0,INDIRECT(ADDRESS($H69,38))="UL",ISERROR(SEARCH("Rear",INDIRECT(ADDRESS($H69,33)))),ISERROR(SEARCH("Side",INDIRECT(ADDRESS($H69,33))))),INDIRECT(ADDRESS($H69,COLUMN())),0),0),IF($I69&gt;0,IF(AND(INDIRECT(ADDRESS($I69,44))=0,INDIRECT(ADDRESS($I69,38))="UL",ISERROR(SEARCH("Rear",INDIRECT(ADDRESS($I69,33)))),ISERROR(SEARCH("Side",INDIRECT(ADDRESS($I69,33))))),INDIRECT(ADDRESS($I69,COLUMN())),0),0),IF($J69&gt;0,IF(AND(INDIRECT(ADDRESS($J69,44))=0,INDIRECT(ADDRESS($J69,38))="UL",ISERROR(SEARCH("Rear",INDIRECT(ADDRESS($J69,33)))),ISERROR(SEARCH("Side",INDIRECT(ADDRESS($J69,33))))),INDIRECT(ADDRESS($J69,COLUMN())),0),0),IF($K69&gt;0,IF(AND(INDIRECT(ADDRESS($K69,44))=0,INDIRECT(ADDRESS($K69,38))="UL",ISERROR(SEARCH("Rear",INDIRECT(ADDRESS($K69,33)))),ISERROR(SEARCH("Side",INDIRECT(ADDRESS($K69,33))))),INDIRECT(ADDRESS($K69,COLUMN())),0),0),IF($L69&gt;0,IF(AND(INDIRECT(ADDRESS($L69,44))=0,INDIRECT(ADDRESS($L69,38))="UL",ISERROR(SEARCH("Rear",INDIRECT(ADDRESS($L69,33)))),ISERROR(SEARCH("Side",INDIRECT(ADDRESS($L69,33))))),INDIRECT(ADDRESS($L69,COLUMN())),0),0),IF($M69&gt;0,IF(AND(INDIRECT(ADDRESS($M69,44))=0,INDIRECT(ADDRESS($M69,38))="UL",ISERROR(SEARCH("Rear",INDIRECT(ADDRESS($M69,33)))),ISERROR(SEARCH("Side",INDIRECT(ADDRESS($M69,33))))),INDIRECT(ADDRESS($M69,COLUMN())),0),0))</f>
        <v>0.7222222222222221</v>
      </c>
      <c r="AY69" s="58">
        <f t="shared" ca="1" si="40"/>
        <v>1.2777777777777777</v>
      </c>
      <c r="AZ69" s="58">
        <f t="shared" ca="1" si="41"/>
        <v>1.0185185185185184</v>
      </c>
      <c r="BA69" s="58" cm="1">
        <f t="array" aca="1" ref="BA69" ca="1">SUM(IF($C69&gt;0,IF(AND(INDIRECT(ADDRESS($C69,44))=0,INDIRECT(ADDRESS($C69,38))="UL"),INDIRECT(ADDRESS($C69,COLUMN())),0),0),IF($D69&gt;0,IF(AND(INDIRECT(ADDRESS($D69,44))=0,INDIRECT(ADDRESS($D69,38))="UL"),INDIRECT(ADDRESS($D69,COLUMN())),0),0),IF($E69&gt;0,IF(AND(INDIRECT(ADDRESS($E69,44))=0,INDIRECT(ADDRESS($E69,38))="UL"),INDIRECT(ADDRESS($E69,COLUMN())),0),0),IF($F69&gt;0,IF(AND(INDIRECT(ADDRESS($F69,44))=0,INDIRECT(ADDRESS($F69,38))="UL"),INDIRECT(ADDRESS($F69,COLUMN())),0),0),IF($G69&gt;0,IF(AND(INDIRECT(ADDRESS($G69,44))=0,INDIRECT(ADDRESS($G69,38))="UL"),INDIRECT(ADDRESS($G69,COLUMN())),0),0),IF($H69&gt;0,IF(AND(INDIRECT(ADDRESS($H69,44))=0,INDIRECT(ADDRESS($H69,38))="UL"),INDIRECT(ADDRESS($H69,COLUMN())),0),0),IF($I69&gt;0,IF(AND(INDIRECT(ADDRESS($I69,44))=0,INDIRECT(ADDRESS($I69,38))="UL"),INDIRECT(ADDRESS($I69,COLUMN())),0),0),IF($J69&gt;0,IF(AND(INDIRECT(ADDRESS($J69,44))=0,INDIRECT(ADDRESS($J69,38))="UL"),INDIRECT(ADDRESS($J69,COLUMN())),0),0),IF($K69&gt;0,IF(AND(INDIRECT(ADDRESS($K69,44))=0,INDIRECT(ADDRESS($K69,38))="UL"),INDIRECT(ADDRESS($K69,COLUMN())),0),0),IF($L69&gt;0,IF(AND(INDIRECT(ADDRESS($L69,44))=0,INDIRECT(ADDRESS($L69,38))="UL"),INDIRECT(ADDRESS($L69,COLUMN())),0),0),IF($M69&gt;0,IF(AND(INDIRECT(ADDRESS($M69,44))=0,INDIRECT(ADDRESS($M69,38))="UL"),INDIRECT(ADDRESS($M69,COLUMN())),0),0))</f>
        <v>0.37777777777777777</v>
      </c>
      <c r="BB69" s="58" cm="1">
        <f t="array" aca="1" ref="BB69" ca="1">SUM(IF($C69&gt;0,IF(AND(INDIRECT(ADDRESS($C69,44))=0,INDIRECT(ADDRESS($C69,38))="UL"),INDIRECT(ADDRESS($C69,COLUMN())),0),0),IF($D69&gt;0,IF(AND(INDIRECT(ADDRESS($D69,44))=0,INDIRECT(ADDRESS($D69,38))="UL"),INDIRECT(ADDRESS($D69,COLUMN())),0),0),IF($E69&gt;0,IF(AND(INDIRECT(ADDRESS($E69,44))=0,INDIRECT(ADDRESS($E69,38))="UL"),INDIRECT(ADDRESS($E69,COLUMN())),0),0),IF($F69&gt;0,IF(AND(INDIRECT(ADDRESS($F69,44))=0,INDIRECT(ADDRESS($F69,38))="UL"),INDIRECT(ADDRESS($F69,COLUMN())),0),0),IF($G69&gt;0,IF(AND(INDIRECT(ADDRESS($G69,44))=0,INDIRECT(ADDRESS($G69,38))="UL"),INDIRECT(ADDRESS($G69,COLUMN())),0),0),IF($H69&gt;0,IF(AND(INDIRECT(ADDRESS($H69,44))=0,INDIRECT(ADDRESS($H69,38))="UL"),INDIRECT(ADDRESS($H69,COLUMN())),0),0),IF($I69&gt;0,IF(AND(INDIRECT(ADDRESS($I69,44))=0,INDIRECT(ADDRESS($I69,38))="UL"),INDIRECT(ADDRESS($I69,COLUMN())),0),0),IF($J69&gt;0,IF(AND(INDIRECT(ADDRESS($J69,44))=0,INDIRECT(ADDRESS($J69,38))="UL"),INDIRECT(ADDRESS($J69,COLUMN())),0),0),IF($K69&gt;0,IF(AND(INDIRECT(ADDRESS($K69,44))=0,INDIRECT(ADDRESS($K69,38))="UL"),INDIRECT(ADDRESS($K69,COLUMN())),0),0),IF($L69&gt;0,IF(AND(INDIRECT(ADDRESS($L69,44))=0,INDIRECT(ADDRESS($L69,38))="UL"),INDIRECT(ADDRESS($L69,COLUMN())),0),0),IF($M69&gt;0,IF(AND(INDIRECT(ADDRESS($M69,44))=0,INDIRECT(ADDRESS($M69,38))="UL"),INDIRECT(ADDRESS($M69,COLUMN())),0),0))</f>
        <v>0.43703703703703695</v>
      </c>
      <c r="BC69" s="58" cm="1">
        <f t="array" aca="1" ref="BC69" ca="1">SUM(IF($C69&gt;0,IF(AND(INDIRECT(ADDRESS($C69,44))=0,INDIRECT(ADDRESS($C69,38))="UL"),INDIRECT(ADDRESS($C69,COLUMN())),0),0),IF($D69&gt;0,IF(AND(INDIRECT(ADDRESS($D69,44))=0,INDIRECT(ADDRESS($D69,38))="UL"),INDIRECT(ADDRESS($D69,COLUMN())),0),0),IF($E69&gt;0,IF(AND(INDIRECT(ADDRESS($E69,44))=0,INDIRECT(ADDRESS($E69,38))="UL"),INDIRECT(ADDRESS($E69,COLUMN())),0),0),IF($F69&gt;0,IF(AND(INDIRECT(ADDRESS($F69,44))=0,INDIRECT(ADDRESS($F69,38))="UL"),INDIRECT(ADDRESS($F69,COLUMN())),0),0),IF($G69&gt;0,IF(AND(INDIRECT(ADDRESS($G69,44))=0,INDIRECT(ADDRESS($G69,38))="UL"),INDIRECT(ADDRESS($G69,COLUMN())),0),0),IF($H69&gt;0,IF(AND(INDIRECT(ADDRESS($H69,44))=0,INDIRECT(ADDRESS($H69,38))="UL"),INDIRECT(ADDRESS($H69,COLUMN())),0),0),IF($I69&gt;0,IF(AND(INDIRECT(ADDRESS($I69,44))=0,INDIRECT(ADDRESS($I69,38))="UL"),INDIRECT(ADDRESS($I69,COLUMN())),0),0),IF($J69&gt;0,IF(AND(INDIRECT(ADDRESS($J69,44))=0,INDIRECT(ADDRESS($J69,38))="UL"),INDIRECT(ADDRESS($J69,COLUMN())),0),0),IF($K69&gt;0,IF(AND(INDIRECT(ADDRESS($K69,44))=0,INDIRECT(ADDRESS($K69,38))="UL"),INDIRECT(ADDRESS($K69,COLUMN())),0),0),IF($L69&gt;0,IF(AND(INDIRECT(ADDRESS($L69,44))=0,INDIRECT(ADDRESS($L69,38))="UL"),INDIRECT(ADDRESS($L69,COLUMN())),0),0),IF($M69&gt;0,IF(AND(INDIRECT(ADDRESS($M69,44))=0,INDIRECT(ADDRESS($M69,38))="UL"),INDIRECT(ADDRESS($M69,COLUMN())),0),0))</f>
        <v>0.36296296296296288</v>
      </c>
      <c r="BD69" s="58" cm="1">
        <f t="array" aca="1" ref="BD69" ca="1">SUM(IF($C69&gt;0,IF(AND(INDIRECT(ADDRESS($C69,44))=0,INDIRECT(ADDRESS($C69,38))="UL"),INDIRECT(ADDRESS($C69,COLUMN())),0),0),IF($D69&gt;0,IF(AND(INDIRECT(ADDRESS($D69,44))=0,INDIRECT(ADDRESS($D69,38))="UL"),INDIRECT(ADDRESS($D69,COLUMN())),0),0),IF($E69&gt;0,IF(AND(INDIRECT(ADDRESS($E69,44))=0,INDIRECT(ADDRESS($E69,38))="UL"),INDIRECT(ADDRESS($E69,COLUMN())),0),0),IF($F69&gt;0,IF(AND(INDIRECT(ADDRESS($F69,44))=0,INDIRECT(ADDRESS($F69,38))="UL"),INDIRECT(ADDRESS($F69,COLUMN())),0),0),IF($G69&gt;0,IF(AND(INDIRECT(ADDRESS($G69,44))=0,INDIRECT(ADDRESS($G69,38))="UL"),INDIRECT(ADDRESS($G69,COLUMN())),0),0),IF($H69&gt;0,IF(AND(INDIRECT(ADDRESS($H69,44))=0,INDIRECT(ADDRESS($H69,38))="UL"),INDIRECT(ADDRESS($H69,COLUMN())),0),0),IF($I69&gt;0,IF(AND(INDIRECT(ADDRESS($I69,44))=0,INDIRECT(ADDRESS($I69,38))="UL"),INDIRECT(ADDRESS($I69,COLUMN())),0),0),IF($J69&gt;0,IF(AND(INDIRECT(ADDRESS($J69,44))=0,INDIRECT(ADDRESS($J69,38))="UL"),INDIRECT(ADDRESS($J69,COLUMN())),0),0),IF($K69&gt;0,IF(AND(INDIRECT(ADDRESS($K69,44))=0,INDIRECT(ADDRESS($K69,38))="UL"),INDIRECT(ADDRESS($K69,COLUMN())),0),0),IF($L69&gt;0,IF(AND(INDIRECT(ADDRESS($L69,44))=0,INDIRECT(ADDRESS($L69,38))="UL"),INDIRECT(ADDRESS($L69,COLUMN())),0),0),IF($M69&gt;0,IF(AND(INDIRECT(ADDRESS($M69,44))=0,INDIRECT(ADDRESS($M69,38))="UL"),INDIRECT(ADDRESS($M69,COLUMN())),0),0))</f>
        <v>0.45185185185185178</v>
      </c>
      <c r="BE69" s="57">
        <f t="shared" ca="1" si="42"/>
        <v>0.37777777777777777</v>
      </c>
      <c r="BF69" s="57" cm="1">
        <f t="array" aca="1" ref="BF69" ca="1">SUM(IF($C69&gt;0,IF(INDIRECT(ADDRESS($C69,45))=1,INDIRECT(ADDRESS($C69,52))*INDIRECT(ADDRESS($C69,42))/5,0),0), IF($D69&gt;0,IF(INDIRECT(ADDRESS($D69,45))=1,INDIRECT(ADDRESS($D69,52))*INDIRECT(ADDRESS($D69,42))/5,0),0), IF($E69&gt;0,IF(INDIRECT(ADDRESS($E69,45))=1,INDIRECT(ADDRESS($E69,52))*INDIRECT(ADDRESS($E69,42))/5,0),0), IF($F69&gt;0,IF(INDIRECT(ADDRESS($F69,45))=1,INDIRECT(ADDRESS($F69,52))*INDIRECT(ADDRESS($F69,42))/5,0),0), IF($G69&gt;0,IF(INDIRECT(ADDRESS($G69,45))=1,INDIRECT(ADDRESS($G69,52))*INDIRECT(ADDRESS($G69,42))/5,0),0), IF($H69&gt;0,IF(INDIRECT(ADDRESS($H69,45))=1,INDIRECT(ADDRESS($H69,52))*INDIRECT(ADDRESS($H69,42))/5,0),0)
)*$BF$296/100</f>
        <v>0</v>
      </c>
      <c r="BG69" s="19"/>
      <c r="BH69" s="57" cm="1">
        <f t="array" aca="1" ref="BH69" ca="1">SUM(IF($C69&gt;0,IF(AND(INDIRECT(ADDRESS($C69,44))=0,INDIRECT(ADDRESS($C69,38))&lt;&gt;"UL"),INDIRECT(ADDRESS($C69,COLUMN()-12)),0),0), IF($D69&gt;0,IF(AND(INDIRECT(ADDRESS($D69,44))=0,INDIRECT(ADDRESS($D69,38))&lt;&gt;"UL"),INDIRECT(ADDRESS($D69,COLUMN()-12)),0),0), IF($E69&gt;0,IF(AND(INDIRECT(ADDRESS($E69,44))=0,INDIRECT(ADDRESS($E69,38))&lt;&gt;"UL"),INDIRECT(ADDRESS($E69,COLUMN()-12)),0),0), IF($F69&gt;0,IF(AND(INDIRECT(ADDRESS($F69,44))=0,INDIRECT(ADDRESS($F69,38))&lt;&gt;"UL"),INDIRECT(ADDRESS($F69,COLUMN()-12)),0),0), IF($G69&gt;0,IF(AND(INDIRECT(ADDRESS($G69,44))=0,INDIRECT(ADDRESS($G69,38))&lt;&gt;"UL"),INDIRECT(ADDRESS($G69,COLUMN()-12)),0),0), IF($H69&gt;0,IF(AND(INDIRECT(ADDRESS($H69,44))=0,INDIRECT(ADDRESS($H69,38))&lt;&gt;"UL"),INDIRECT(ADDRESS($H69,COLUMN()-12)),0),0), IF($I69&gt;0,IF(AND(INDIRECT(ADDRESS($I69,44))=0,INDIRECT(ADDRESS($I69,38))&lt;&gt;"UL"),INDIRECT(ADDRESS($I69,COLUMN()-12)),0),0), IF($J69&gt;0,IF(AND(INDIRECT(ADDRESS($J69,44))=0,INDIRECT(ADDRESS($J69,38))&lt;&gt;"UL"),INDIRECT(ADDRESS($J69,COLUMN()-12)),0),0), IF($K69&gt;0,IF(AND(INDIRECT(ADDRESS($K69,44))=0,INDIRECT(ADDRESS($K69,38))&lt;&gt;"UL"),INDIRECT(ADDRESS($K69,COLUMN()-12)),0),0), IF($L69&gt;0,IF(AND(INDIRECT(ADDRESS($L69,44))=0,INDIRECT(ADDRESS($L69,38))&lt;&gt;"UL"),INDIRECT(ADDRESS($L69,COLUMN()-12)),0),0), IF($M69&gt;0,IF(AND(INDIRECT(ADDRESS($M69,44))=0,INDIRECT(ADDRESS($M69,38))&lt;&gt;"UL"),INDIRECT(ADDRESS($M69,COLUMN()-12)),0),0))</f>
        <v>0</v>
      </c>
      <c r="BI69" s="57" cm="1">
        <f t="array" aca="1" ref="BI69" ca="1">SUM(IF($C69&gt;0,IF(AND(INDIRECT(ADDRESS($C69,44))=0,INDIRECT(ADDRESS($C69,38))&lt;&gt;"UL"),INDIRECT(ADDRESS($C69,COLUMN()-12)),0),0), IF($D69&gt;0,IF(AND(INDIRECT(ADDRESS($D69,44))=0,INDIRECT(ADDRESS($D69,38))&lt;&gt;"UL"),INDIRECT(ADDRESS($D69,COLUMN()-12)),0),0), IF($E69&gt;0,IF(AND(INDIRECT(ADDRESS($E69,44))=0,INDIRECT(ADDRESS($E69,38))&lt;&gt;"UL"),INDIRECT(ADDRESS($E69,COLUMN()-12)),0),0), IF($F69&gt;0,IF(AND(INDIRECT(ADDRESS($F69,44))=0,INDIRECT(ADDRESS($F69,38))&lt;&gt;"UL"),INDIRECT(ADDRESS($F69,COLUMN()-12)),0),0), IF($G69&gt;0,IF(AND(INDIRECT(ADDRESS($G69,44))=0,INDIRECT(ADDRESS($G69,38))&lt;&gt;"UL"),INDIRECT(ADDRESS($G69,COLUMN()-12)),0),0), IF($H69&gt;0,IF(AND(INDIRECT(ADDRESS($H69,44))=0,INDIRECT(ADDRESS($H69,38))&lt;&gt;"UL"),INDIRECT(ADDRESS($H69,COLUMN()-12)),0),0), IF($I69&gt;0,IF(AND(INDIRECT(ADDRESS($I69,44))=0,INDIRECT(ADDRESS($I69,38))&lt;&gt;"UL"),INDIRECT(ADDRESS($I69,COLUMN()-12)),0),0), IF($J69&gt;0,IF(AND(INDIRECT(ADDRESS($J69,44))=0,INDIRECT(ADDRESS($J69,38))&lt;&gt;"UL"),INDIRECT(ADDRESS($J69,COLUMN()-12)),0),0), IF($K69&gt;0,IF(AND(INDIRECT(ADDRESS($K69,44))=0,INDIRECT(ADDRESS($K69,38))&lt;&gt;"UL"),INDIRECT(ADDRESS($K69,COLUMN()-12)),0),0), IF($L69&gt;0,IF(AND(INDIRECT(ADDRESS($L69,44))=0,INDIRECT(ADDRESS($L69,38))&lt;&gt;"UL"),INDIRECT(ADDRESS($L69,COLUMN()-12)),0),0), IF($M69&gt;0,IF(AND(INDIRECT(ADDRESS($M69,44))=0,INDIRECT(ADDRESS($M69,38))&lt;&gt;"UL"),INDIRECT(ADDRESS($M69,COLUMN()-12)),0),0))</f>
        <v>0</v>
      </c>
      <c r="BJ69" s="57" cm="1">
        <f t="array" aca="1" ref="BJ69" ca="1">SUM(IF($C69&gt;0,IF(AND(INDIRECT(ADDRESS($C69,44))=0,INDIRECT(ADDRESS($C69,38))&lt;&gt;"UL"),INDIRECT(ADDRESS($C69,COLUMN()-12)),0),0), IF($D69&gt;0,IF(AND(INDIRECT(ADDRESS($D69,44))=0,INDIRECT(ADDRESS($D69,38))&lt;&gt;"UL"),INDIRECT(ADDRESS($D69,COLUMN()-12)),0),0), IF($E69&gt;0,IF(AND(INDIRECT(ADDRESS($E69,44))=0,INDIRECT(ADDRESS($E69,38))&lt;&gt;"UL"),INDIRECT(ADDRESS($E69,COLUMN()-12)),0),0), IF($F69&gt;0,IF(AND(INDIRECT(ADDRESS($F69,44))=0,INDIRECT(ADDRESS($F69,38))&lt;&gt;"UL"),INDIRECT(ADDRESS($F69,COLUMN()-12)),0),0), IF($G69&gt;0,IF(AND(INDIRECT(ADDRESS($G69,44))=0,INDIRECT(ADDRESS($G69,38))&lt;&gt;"UL"),INDIRECT(ADDRESS($G69,COLUMN()-12)),0),0), IF($H69&gt;0,IF(AND(INDIRECT(ADDRESS($H69,44))=0,INDIRECT(ADDRESS($H69,38))&lt;&gt;"UL"),INDIRECT(ADDRESS($H69,COLUMN()-12)),0),0), IF($I69&gt;0,IF(AND(INDIRECT(ADDRESS($I69,44))=0,INDIRECT(ADDRESS($I69,38))&lt;&gt;"UL"),INDIRECT(ADDRESS($I69,COLUMN()-12)),0),0), IF($J69&gt;0,IF(AND(INDIRECT(ADDRESS($J69,44))=0,INDIRECT(ADDRESS($J69,38))&lt;&gt;"UL"),INDIRECT(ADDRESS($J69,COLUMN()-12)),0),0), IF($K69&gt;0,IF(AND(INDIRECT(ADDRESS($K69,44))=0,INDIRECT(ADDRESS($K69,38))&lt;&gt;"UL"),INDIRECT(ADDRESS($K69,COLUMN()-12)),0),0), IF($L69&gt;0,IF(AND(INDIRECT(ADDRESS($L69,44))=0,INDIRECT(ADDRESS($L69,38))&lt;&gt;"UL"),INDIRECT(ADDRESS($L69,COLUMN()-12)),0),0), IF($M69&gt;0,IF(AND(INDIRECT(ADDRESS($M69,44))=0,INDIRECT(ADDRESS($M69,38))&lt;&gt;"UL"),INDIRECT(ADDRESS($M69,COLUMN()-12)),0),0))</f>
        <v>0</v>
      </c>
      <c r="BK69" s="57"/>
      <c r="BL69" s="57"/>
      <c r="BM69" s="57" cm="1">
        <f t="array" aca="1" ref="BM69" ca="1">SUM(IF($C69&gt;0,IF(AND(INDIRECT(ADDRESS($C69,44))=0,INDIRECT(ADDRESS($C69,38))&lt;&gt;"UL"),INDIRECT(ADDRESS($C69,COLUMN()-12)),0),0), IF($D69&gt;0,IF(AND(INDIRECT(ADDRESS($D69,44))=0,INDIRECT(ADDRESS($D69,38))&lt;&gt;"UL"),INDIRECT(ADDRESS($D69,COLUMN()-12)),0),0), IF($E69&gt;0,IF(AND(INDIRECT(ADDRESS($E69,44))=0,INDIRECT(ADDRESS($E69,38))&lt;&gt;"UL"),INDIRECT(ADDRESS($E69,COLUMN()-12)),0),0), IF($F69&gt;0,IF(AND(INDIRECT(ADDRESS($F69,44))=0,INDIRECT(ADDRESS($F69,38))&lt;&gt;"UL"),INDIRECT(ADDRESS($F69,COLUMN()-12)),0),0), IF($G69&gt;0,IF(AND(INDIRECT(ADDRESS($G69,44))=0,INDIRECT(ADDRESS($G69,38))&lt;&gt;"UL"),INDIRECT(ADDRESS($G69,COLUMN()-12)),0),0), IF($H69&gt;0,IF(AND(INDIRECT(ADDRESS($H69,44))=0,INDIRECT(ADDRESS($H69,38))&lt;&gt;"UL"),INDIRECT(ADDRESS($H69,COLUMN()-12)),0),0), IF($I69&gt;0,IF(AND(INDIRECT(ADDRESS($I69,44))=0,INDIRECT(ADDRESS($I69,38))&lt;&gt;"UL"),INDIRECT(ADDRESS($I69,COLUMN()-12)),0),0), IF($J69&gt;0,IF(AND(INDIRECT(ADDRESS($J69,44))=0,INDIRECT(ADDRESS($J69,38))&lt;&gt;"UL"),INDIRECT(ADDRESS($J69,COLUMN()-12)),0),0), IF($K69&gt;0,IF(AND(INDIRECT(ADDRESS($K69,44))=0,INDIRECT(ADDRESS($K69,38))&lt;&gt;"UL"),INDIRECT(ADDRESS($K69,COLUMN()-11)),0),0), IF($L69&gt;0,IF(AND(INDIRECT(ADDRESS($L69,44))=0,INDIRECT(ADDRESS($L69,38))&lt;&gt;"UL"),INDIRECT(ADDRESS($L69,COLUMN()-11)),0),0), IF($M69&gt;0,IF(AND(INDIRECT(ADDRESS($M69,44))=0,INDIRECT(ADDRESS($M69,38))&lt;&gt;"UL"),INDIRECT(ADDRESS($M69,COLUMN()-11)),0),0))</f>
        <v>0</v>
      </c>
      <c r="BN69" s="57" cm="1">
        <f t="array" aca="1" ref="BN69" ca="1">SUM(IF($C69&gt;0,IF(AND(INDIRECT(ADDRESS($C69,44))=0,INDIRECT(ADDRESS($C69,38))&lt;&gt;"UL"),INDIRECT(ADDRESS($C69,COLUMN()-12)),0),0), IF($D69&gt;0,IF(AND(INDIRECT(ADDRESS($D69,44))=0,INDIRECT(ADDRESS($D69,38))&lt;&gt;"UL"),INDIRECT(ADDRESS($D69,COLUMN()-12)),0),0), IF($E69&gt;0,IF(AND(INDIRECT(ADDRESS($E69,44))=0,INDIRECT(ADDRESS($E69,38))&lt;&gt;"UL"),INDIRECT(ADDRESS($E69,COLUMN()-12)),0),0), IF($F69&gt;0,IF(AND(INDIRECT(ADDRESS($F69,44))=0,INDIRECT(ADDRESS($F69,38))&lt;&gt;"UL"),INDIRECT(ADDRESS($F69,COLUMN()-12)),0),0), IF($G69&gt;0,IF(AND(INDIRECT(ADDRESS($G69,44))=0,INDIRECT(ADDRESS($G69,38))&lt;&gt;"UL"),INDIRECT(ADDRESS($G69,COLUMN()-12)),0),0), IF($H69&gt;0,IF(AND(INDIRECT(ADDRESS($H69,44))=0,INDIRECT(ADDRESS($H69,38))&lt;&gt;"UL"),INDIRECT(ADDRESS($H69,COLUMN()-12)),0),0), IF($I69&gt;0,IF(AND(INDIRECT(ADDRESS($I69,44))=0,INDIRECT(ADDRESS($I69,38))&lt;&gt;"UL"),INDIRECT(ADDRESS($I69,COLUMN()-12)),0),0), IF($J69&gt;0,IF(AND(INDIRECT(ADDRESS($J69,44))=0,INDIRECT(ADDRESS($J69,38))&lt;&gt;"UL"),INDIRECT(ADDRESS($J69,COLUMN()-12)),0),0), IF($K69&gt;0,IF(AND(INDIRECT(ADDRESS($K69,44))=0,INDIRECT(ADDRESS($K69,38))&lt;&gt;"UL"),INDIRECT(ADDRESS($K69,COLUMN()-11)),0),0), IF($L69&gt;0,IF(AND(INDIRECT(ADDRESS($L69,44))=0,INDIRECT(ADDRESS($L69,38))&lt;&gt;"UL"),INDIRECT(ADDRESS($L69,COLUMN()-11)),0),0), IF($M69&gt;0,IF(AND(INDIRECT(ADDRESS($M69,44))=0,INDIRECT(ADDRESS($M69,38))&lt;&gt;"UL"),INDIRECT(ADDRESS($M69,COLUMN()-11)),0),0))</f>
        <v>0</v>
      </c>
      <c r="BO69" s="57" cm="1">
        <f t="array" aca="1" ref="BO69" ca="1">SUM(IF($C69&gt;0,IF(AND(INDIRECT(ADDRESS($C69,44))=0,INDIRECT(ADDRESS($C69,38))&lt;&gt;"UL"),INDIRECT(ADDRESS($C69,COLUMN()-12)),0),0), IF($D69&gt;0,IF(AND(INDIRECT(ADDRESS($D69,44))=0,INDIRECT(ADDRESS($D69,38))&lt;&gt;"UL"),INDIRECT(ADDRESS($D69,COLUMN()-12)),0),0), IF($E69&gt;0,IF(AND(INDIRECT(ADDRESS($E69,44))=0,INDIRECT(ADDRESS($E69,38))&lt;&gt;"UL"),INDIRECT(ADDRESS($E69,COLUMN()-12)),0),0), IF($F69&gt;0,IF(AND(INDIRECT(ADDRESS($F69,44))=0,INDIRECT(ADDRESS($F69,38))&lt;&gt;"UL"),INDIRECT(ADDRESS($F69,COLUMN()-12)),0),0), IF($G69&gt;0,IF(AND(INDIRECT(ADDRESS($G69,44))=0,INDIRECT(ADDRESS($G69,38))&lt;&gt;"UL"),INDIRECT(ADDRESS($G69,COLUMN()-12)),0),0), IF($H69&gt;0,IF(AND(INDIRECT(ADDRESS($H69,44))=0,INDIRECT(ADDRESS($H69,38))&lt;&gt;"UL"),INDIRECT(ADDRESS($H69,COLUMN()-12)),0),0), IF($I69&gt;0,IF(AND(INDIRECT(ADDRESS($I69,44))=0,INDIRECT(ADDRESS($I69,38))&lt;&gt;"UL"),INDIRECT(ADDRESS($I69,COLUMN()-12)),0),0), IF($J69&gt;0,IF(AND(INDIRECT(ADDRESS($J69,44))=0,INDIRECT(ADDRESS($J69,38))&lt;&gt;"UL"),INDIRECT(ADDRESS($J69,COLUMN()-12)),0),0), IF($K69&gt;0,IF(AND(INDIRECT(ADDRESS($K69,44))=0,INDIRECT(ADDRESS($K69,38))&lt;&gt;"UL"),INDIRECT(ADDRESS($K69,COLUMN()-11)),0),0), IF($L69&gt;0,IF(AND(INDIRECT(ADDRESS($L69,44))=0,INDIRECT(ADDRESS($L69,38))&lt;&gt;"UL"),INDIRECT(ADDRESS($L69,COLUMN()-11)),0),0), IF($M69&gt;0,IF(AND(INDIRECT(ADDRESS($M69,44))=0,INDIRECT(ADDRESS($M69,38))&lt;&gt;"UL"),INDIRECT(ADDRESS($M69,COLUMN()-11)),0),0))</f>
        <v>0</v>
      </c>
      <c r="BP69" s="57" cm="1">
        <f t="array" aca="1" ref="BP69" ca="1">SUM(IF($C69&gt;0,IF(AND(INDIRECT(ADDRESS($C69,44))=0,INDIRECT(ADDRESS($C69,38))&lt;&gt;"UL"),INDIRECT(ADDRESS($C69,COLUMN()-12)),0),0), IF($D69&gt;0,IF(AND(INDIRECT(ADDRESS($D69,44))=0,INDIRECT(ADDRESS($D69,38))&lt;&gt;"UL"),INDIRECT(ADDRESS($D69,COLUMN()-12)),0),0), IF($E69&gt;0,IF(AND(INDIRECT(ADDRESS($E69,44))=0,INDIRECT(ADDRESS($E69,38))&lt;&gt;"UL"),INDIRECT(ADDRESS($E69,COLUMN()-12)),0),0), IF($F69&gt;0,IF(AND(INDIRECT(ADDRESS($F69,44))=0,INDIRECT(ADDRESS($F69,38))&lt;&gt;"UL"),INDIRECT(ADDRESS($F69,COLUMN()-12)),0),0), IF($G69&gt;0,IF(AND(INDIRECT(ADDRESS($G69,44))=0,INDIRECT(ADDRESS($G69,38))&lt;&gt;"UL"),INDIRECT(ADDRESS($G69,COLUMN()-12)),0),0), IF($H69&gt;0,IF(AND(INDIRECT(ADDRESS($H69,44))=0,INDIRECT(ADDRESS($H69,38))&lt;&gt;"UL"),INDIRECT(ADDRESS($H69,COLUMN()-12)),0),0), IF($I69&gt;0,IF(AND(INDIRECT(ADDRESS($I69,44))=0,INDIRECT(ADDRESS($I69,38))&lt;&gt;"UL"),INDIRECT(ADDRESS($I69,COLUMN()-12)),0),0), IF($J69&gt;0,IF(AND(INDIRECT(ADDRESS($J69,44))=0,INDIRECT(ADDRESS($J69,38))&lt;&gt;"UL"),INDIRECT(ADDRESS($J69,COLUMN()-12)),0),0), IF($K69&gt;0,IF(AND(INDIRECT(ADDRESS($K69,44))=0,INDIRECT(ADDRESS($K69,38))&lt;&gt;"UL"),INDIRECT(ADDRESS($K69,COLUMN()-11)),0),0), IF($L69&gt;0,IF(AND(INDIRECT(ADDRESS($L69,44))=0,INDIRECT(ADDRESS($L69,38))&lt;&gt;"UL"),INDIRECT(ADDRESS($L69,COLUMN()-11)),0),0), IF($M69&gt;0,IF(AND(INDIRECT(ADDRESS($M69,44))=0,INDIRECT(ADDRESS($M69,38))&lt;&gt;"UL"),INDIRECT(ADDRESS($M69,COLUMN()-11)),0),0))</f>
        <v>0</v>
      </c>
      <c r="BQ69" s="57"/>
      <c r="BR69" s="161">
        <f t="shared" ca="1" si="43"/>
        <v>87.218707714314988</v>
      </c>
      <c r="BS69" s="56"/>
      <c r="BT69" s="56">
        <f t="shared" ca="1" si="44"/>
        <v>3.7916923851641746</v>
      </c>
      <c r="BU69" s="64">
        <f t="shared" ca="1" si="45"/>
        <v>0.12638974617213916</v>
      </c>
      <c r="BV69" s="57" t="s">
        <v>33</v>
      </c>
      <c r="BW69" s="57" cm="1">
        <f t="array" aca="1" ref="BW69" ca="1">SUM(IF($C69&gt;0,IF(AND(INDIRECT(ADDRESS($C69,44))=0,INDIRECT(ADDRESS($C69,38))="UL",ISERROR(SEARCH("Rear",INDIRECT(ADDRESS($C69,33)))),ISERROR(SEARCH("Side",INDIRECT(ADDRESS($C69,33))))),INDIRECT(ADDRESS($C69,COLUMN())),0),0),IF($D69&gt;0,IF(AND(INDIRECT(ADDRESS($D69,44))=0,INDIRECT(ADDRESS($D69,38))="UL",ISERROR(SEARCH("Rear",INDIRECT(ADDRESS($D69,33)))),ISERROR(SEARCH("Side",INDIRECT(ADDRESS($D69,33))))),INDIRECT(ADDRESS($D69,COLUMN())),0),0),IF($E69&gt;0,IF(AND(INDIRECT(ADDRESS($E69,44))=0,INDIRECT(ADDRESS($E69,38))="UL",ISERROR(SEARCH("Rear",INDIRECT(ADDRESS($E69,33)))),ISERROR(SEARCH("Side",INDIRECT(ADDRESS($E69,33))))),INDIRECT(ADDRESS($E69,COLUMN())),0),0),IF($F69&gt;0,IF(AND(INDIRECT(ADDRESS($F69,44))=0,INDIRECT(ADDRESS($F69,38))="UL",ISERROR(SEARCH("Rear",INDIRECT(ADDRESS($F69,33)))),ISERROR(SEARCH("Side",INDIRECT(ADDRESS($F69,33))))),INDIRECT(ADDRESS($F69,COLUMN())),0),0),IF($G69&gt;0,IF(AND(INDIRECT(ADDRESS($G69,44))=0,INDIRECT(ADDRESS($G69,38))="UL",ISERROR(SEARCH("Rear",INDIRECT(ADDRESS($G69,33)))),ISERROR(SEARCH("Side",INDIRECT(ADDRESS($G69,33))))),INDIRECT(ADDRESS($G69,COLUMN())),0),0),IF($H69&gt;0,IF(AND(INDIRECT(ADDRESS($H69,44))=0,INDIRECT(ADDRESS($H69,38))="UL",ISERROR(SEARCH("Rear",INDIRECT(ADDRESS($H69,33)))),ISERROR(SEARCH("Side",INDIRECT(ADDRESS($H69,33))))),INDIRECT(ADDRESS($H69,COLUMN())),0),0),IF($I69&gt;0,IF(AND(INDIRECT(ADDRESS($I69,44))=0,INDIRECT(ADDRESS($I69,38))="UL",ISERROR(SEARCH("Rear",INDIRECT(ADDRESS($I69,33)))),ISERROR(SEARCH("Side",INDIRECT(ADDRESS($I69,33))))),INDIRECT(ADDRESS($I69,COLUMN())),0),0),IF($J69&gt;0,IF(AND(INDIRECT(ADDRESS($J69,44))=0,INDIRECT(ADDRESS($J69,38))="UL",ISERROR(SEARCH("Rear",INDIRECT(ADDRESS($J69,33)))),ISERROR(SEARCH("Side",INDIRECT(ADDRESS($J69,33))))),INDIRECT(ADDRESS($J69,COLUMN())),0),0),IF($K69&gt;0,IF(AND(INDIRECT(ADDRESS($K69,44))=0,INDIRECT(ADDRESS($K69,38))="UL",ISERROR(SEARCH("Rear",INDIRECT(ADDRESS($K69,33)))),ISERROR(SEARCH("Side",INDIRECT(ADDRESS($K69,33))))),INDIRECT(ADDRESS($K69,COLUMN())),0),0),IF($L69&gt;0,IF(AND(INDIRECT(ADDRESS($L69,44))=0,INDIRECT(ADDRESS($L69,38))="UL",ISERROR(SEARCH("Rear",INDIRECT(ADDRESS($L69,33)))),ISERROR(SEARCH("Side",INDIRECT(ADDRESS($L69,33))))),INDIRECT(ADDRESS($L69,COLUMN())),0),0),IF($M69&gt;0,IF(AND(INDIRECT(ADDRESS($M69,44))=0,INDIRECT(ADDRESS($M69,38))="UL",ISERROR(SEARCH("Rear",INDIRECT(ADDRESS($M69,33)))),ISERROR(SEARCH("Side",INDIRECT(ADDRESS($M69,33))))),INDIRECT(ADDRESS($M69,COLUMN())),0),0))</f>
        <v>0.61111111111111105</v>
      </c>
      <c r="BX69" s="57">
        <f t="shared" ca="1" si="46"/>
        <v>1.2777777777777777</v>
      </c>
      <c r="BY69" s="57" cm="1">
        <f t="array" aca="1" ref="BY69" ca="1">SUM(IF($C69&gt;0,IF(AND(INDIRECT(ADDRESS($C69,44))=0,INDIRECT(ADDRESS($C69,38))="UL"),INDIRECT(ADDRESS($C69,COLUMN())),0),0),IF($D69&gt;0,IF(AND(INDIRECT(ADDRESS($D69,44))=0,INDIRECT(ADDRESS($D69,38))="UL"),INDIRECT(ADDRESS($D69,COLUMN())),0),0),IF($E69&gt;0,IF(AND(INDIRECT(ADDRESS($E69,44))=0,INDIRECT(ADDRESS($E69,38))="UL"),INDIRECT(ADDRESS($E69,COLUMN())),0),0),IF($F69&gt;0,IF(AND(INDIRECT(ADDRESS($F69,44))=0,INDIRECT(ADDRESS($F69,38))="UL"),INDIRECT(ADDRESS($F69,COLUMN())),0),0),IF($G69&gt;0,IF(AND(INDIRECT(ADDRESS($G69,44))=0,INDIRECT(ADDRESS($G69,38))="UL"),INDIRECT(ADDRESS($G69,COLUMN())),0),0),IF($H69&gt;0,IF(AND(INDIRECT(ADDRESS($H69,44))=0,INDIRECT(ADDRESS($H69,38))="UL"),INDIRECT(ADDRESS($H69,COLUMN())),0),0),IF($I69&gt;0,IF(AND(INDIRECT(ADDRESS($I69,44))=0,INDIRECT(ADDRESS($I69,38))="UL"),INDIRECT(ADDRESS($I69,COLUMN())),0),0),IF($J69&gt;0,IF(AND(INDIRECT(ADDRESS($J69,44))=0,INDIRECT(ADDRESS($J69,38))="UL"),INDIRECT(ADDRESS($J69,COLUMN())),0),0),IF($K69&gt;0,IF(AND(INDIRECT(ADDRESS($K69,44))=0,INDIRECT(ADDRESS($K69,38))="UL"),INDIRECT(ADDRESS($K69,COLUMN())),0),0),IF($L69&gt;0,IF(AND(INDIRECT(ADDRESS($L69,44))=0,INDIRECT(ADDRESS($L69,38))="UL"),INDIRECT(ADDRESS($L69,COLUMN())),0),0),IF($M69&gt;0,IF(AND(INDIRECT(ADDRESS($M69,44))=0,INDIRECT(ADDRESS($M69,38))="UL"),INDIRECT(ADDRESS($M69,COLUMN())),0),0))</f>
        <v>0.20370370370370366</v>
      </c>
      <c r="BZ69" s="57" cm="1">
        <f t="array" aca="1" ref="BZ69" ca="1">SUM(IF($C69&gt;0,IF(AND(INDIRECT(ADDRESS($C69,44))=0,INDIRECT(ADDRESS($C69,38))="UL"),INDIRECT(ADDRESS($C69,COLUMN())),0),0),IF($D69&gt;0,IF(AND(INDIRECT(ADDRESS($D69,44))=0,INDIRECT(ADDRESS($D69,38))="UL"),INDIRECT(ADDRESS($D69,COLUMN())),0),0),IF($E69&gt;0,IF(AND(INDIRECT(ADDRESS($E69,44))=0,INDIRECT(ADDRESS($E69,38))="UL"),INDIRECT(ADDRESS($E69,COLUMN())),0),0),IF($F69&gt;0,IF(AND(INDIRECT(ADDRESS($F69,44))=0,INDIRECT(ADDRESS($F69,38))="UL"),INDIRECT(ADDRESS($F69,COLUMN())),0),0),IF($G69&gt;0,IF(AND(INDIRECT(ADDRESS($G69,44))=0,INDIRECT(ADDRESS($G69,38))="UL"),INDIRECT(ADDRESS($G69,COLUMN())),0),0),IF($H69&gt;0,IF(AND(INDIRECT(ADDRESS($H69,44))=0,INDIRECT(ADDRESS($H69,38))="UL"),INDIRECT(ADDRESS($H69,COLUMN())),0),0),IF($I69&gt;0,IF(AND(INDIRECT(ADDRESS($I69,44))=0,INDIRECT(ADDRESS($I69,38))="UL"),INDIRECT(ADDRESS($I69,COLUMN())),0),0),IF($J69&gt;0,IF(AND(INDIRECT(ADDRESS($J69,44))=0,INDIRECT(ADDRESS($J69,38))="UL"),INDIRECT(ADDRESS($J69,COLUMN())),0),0),IF($K69&gt;0,IF(AND(INDIRECT(ADDRESS($K69,44))=0,INDIRECT(ADDRESS($K69,38))="UL"),INDIRECT(ADDRESS($K69,COLUMN())),0),0),IF($L69&gt;0,IF(AND(INDIRECT(ADDRESS($L69,44))=0,INDIRECT(ADDRESS($L69,38))="UL"),INDIRECT(ADDRESS($L69,COLUMN())),0),0),IF($M69&gt;0,IF(AND(INDIRECT(ADDRESS($M69,44))=0,INDIRECT(ADDRESS($M69,38))="UL"),INDIRECT(ADDRESS($M69,COLUMN())),0),0))</f>
        <v>0.42592592592592582</v>
      </c>
      <c r="CA69" s="57">
        <f t="shared" ca="1" si="47"/>
        <v>0.20370370370370366</v>
      </c>
      <c r="CB69" s="57"/>
      <c r="CC69" s="57">
        <f t="shared" ca="1" si="48"/>
        <v>0</v>
      </c>
      <c r="CD69" s="57" cm="1">
        <f t="array" aca="1" ref="CD69" ca="1">SUM(IF($C69&gt;0,IF(AND(INDIRECT(ADDRESS($C69,44))=0,INDIRECT(ADDRESS($C69,38))&lt;&gt;"UL"),INDIRECT(ADDRESS($C69,COLUMN())),0),0),IF($D69&gt;0,IF(AND(INDIRECT(ADDRESS($D69,44))=0,INDIRECT(ADDRESS($D69,38))&lt;&gt;"UL"),INDIRECT(ADDRESS($D69,COLUMN())),0),0),IF($E69&gt;0,IF(AND(INDIRECT(ADDRESS($E69,44))=0,INDIRECT(ADDRESS($E69,38))&lt;&gt;"UL"),INDIRECT(ADDRESS($E69,COLUMN())),0),0),IF($F69&gt;0,IF(AND(INDIRECT(ADDRESS($F69,44))=0,INDIRECT(ADDRESS($F69,38))&lt;&gt;"UL"),INDIRECT(ADDRESS($F69,COLUMN())),0),0),IF($G69&gt;0,IF(AND(INDIRECT(ADDRESS($G69,44))=0,INDIRECT(ADDRESS($G69,38))&lt;&gt;"UL"),INDIRECT(ADDRESS($G69,COLUMN())),0),0),IF($H69&gt;0,IF(AND(INDIRECT(ADDRESS($H69,44))=0,INDIRECT(ADDRESS($H69,38))&lt;&gt;"UL"),INDIRECT(ADDRESS($H69,COLUMN())),0),0),IF($I69&gt;0,IF(AND(INDIRECT(ADDRESS($I69,44))=0,INDIRECT(ADDRESS($I69,38))&lt;&gt;"UL"),INDIRECT(ADDRESS($I69,COLUMN())),0),0),IF($J69&gt;0,IF(AND(INDIRECT(ADDRESS($J69,44))=0,INDIRECT(ADDRESS($J69,38))&lt;&gt;"UL"),INDIRECT(ADDRESS($J69,COLUMN())),0),0),IF($K69&gt;0,IF(AND(INDIRECT(ADDRESS($K69,44))=0,INDIRECT(ADDRESS($K69,38))&lt;&gt;"UL"),INDIRECT(ADDRESS($K69,COLUMN())),0),0),IF($L69&gt;0,IF(AND(INDIRECT(ADDRESS($L69,44))=0,INDIRECT(ADDRESS($L69,38))&lt;&gt;"UL"),INDIRECT(ADDRESS($L69,COLUMN())),0),0),IF($M69&gt;0,IF(AND(INDIRECT(ADDRESS($M69,44))=0,INDIRECT(ADDRESS($M69,38))&lt;&gt;"UL"),INDIRECT(ADDRESS($M69,COLUMN())),0),0))</f>
        <v>0</v>
      </c>
      <c r="CE69" s="57" cm="1">
        <f t="array" aca="1" ref="CE69" ca="1">SUM(IF($C69&gt;0,IF(AND(INDIRECT(ADDRESS($C69,44))=0,INDIRECT(ADDRESS($C69,38))&lt;&gt;"UL"),INDIRECT(ADDRESS($C69,COLUMN())),0),0),IF($D69&gt;0,IF(AND(INDIRECT(ADDRESS($D69,44))=0,INDIRECT(ADDRESS($D69,38))&lt;&gt;"UL"),INDIRECT(ADDRESS($D69,COLUMN())),0),0),IF($E69&gt;0,IF(AND(INDIRECT(ADDRESS($E69,44))=0,INDIRECT(ADDRESS($E69,38))&lt;&gt;"UL"),INDIRECT(ADDRESS($E69,COLUMN())),0),0),IF($F69&gt;0,IF(AND(INDIRECT(ADDRESS($F69,44))=0,INDIRECT(ADDRESS($F69,38))&lt;&gt;"UL"),INDIRECT(ADDRESS($F69,COLUMN())),0),0),IF($G69&gt;0,IF(AND(INDIRECT(ADDRESS($G69,44))=0,INDIRECT(ADDRESS($G69,38))&lt;&gt;"UL"),INDIRECT(ADDRESS($G69,COLUMN())),0),0),IF($H69&gt;0,IF(AND(INDIRECT(ADDRESS($H69,44))=0,INDIRECT(ADDRESS($H69,38))&lt;&gt;"UL"),INDIRECT(ADDRESS($H69,COLUMN())),0),0),IF($I69&gt;0,IF(AND(INDIRECT(ADDRESS($I69,44))=0,INDIRECT(ADDRESS($I69,38))&lt;&gt;"UL"),INDIRECT(ADDRESS($I69,COLUMN())),0),0),IF($J69&gt;0,IF(AND(INDIRECT(ADDRESS($J69,44))=0,INDIRECT(ADDRESS($J69,38))&lt;&gt;"UL"),INDIRECT(ADDRESS($J69,COLUMN())),0),0),IF($K69&gt;0,IF(AND(INDIRECT(ADDRESS($K69,44))=0,INDIRECT(ADDRESS($K69,38))&lt;&gt;"UL"),INDIRECT(ADDRESS($K69,COLUMN())),0),0),IF($L69&gt;0,IF(AND(INDIRECT(ADDRESS($L69,44))=0,INDIRECT(ADDRESS($L69,38))&lt;&gt;"UL"),INDIRECT(ADDRESS($L69,COLUMN())),0),0),IF($M69&gt;0,IF(AND(INDIRECT(ADDRESS($M69,44))=0,INDIRECT(ADDRESS($M69,38))&lt;&gt;"UL"),INDIRECT(ADDRESS($M69,COLUMN())),0),0))</f>
        <v>0</v>
      </c>
      <c r="CF69" s="57">
        <f t="shared" ca="1" si="49"/>
        <v>0</v>
      </c>
      <c r="CG69" s="57">
        <f t="shared" ca="1" si="50"/>
        <v>3.6367989453100691</v>
      </c>
      <c r="CH69" s="57">
        <f t="shared" ca="1" si="51"/>
        <v>0.12122663151033564</v>
      </c>
      <c r="CI69" s="19">
        <f t="shared" ca="1" si="52"/>
        <v>21.564897301225248</v>
      </c>
      <c r="CJ69" s="19"/>
      <c r="CK69" s="57" cm="1">
        <f t="array" aca="1" ref="CK69" ca="1">IF(AU69="S", SUM(IF($C69&gt;0,IF(INDIRECT(ADDRESS($C69,43))&lt;&gt;1,INDIRECT(ADDRESS($C69,48)),0),0), IF($D69&gt;0,IF(INDIRECT(ADDRESS($D69,43))&lt;&gt;1,INDIRECT(ADDRESS($D69,48)),0),0), IF($E69&gt;0,IF(INDIRECT(ADDRESS($E69,43))&lt;&gt;1,INDIRECT(ADDRESS($E69,48)),0),0), IF($F69&gt;0,IF(INDIRECT(ADDRESS($F69,43))&lt;&gt;1,INDIRECT(ADDRESS($F69,48)),0),0), IF($G69&gt;0,IF(INDIRECT(ADDRESS($G69,43))&lt;&gt;1,INDIRECT(ADDRESS($G69,48)),0),0), IF($H69&gt;0,IF(INDIRECT(ADDRESS($H69,43))&lt;&gt;1,INDIRECT(ADDRESS($H69,48)),0),0), IF($I69&gt;0,IF(INDIRECT(ADDRESS($I69,43))&lt;&gt;1,INDIRECT(ADDRESS($I69,48)),0),0), IF($J69&gt;0,IF(INDIRECT(ADDRESS($J69,43))&lt;&gt;1,INDIRECT(ADDRESS($J69,48)),0),0), IF($K69&gt;0,IF(INDIRECT(ADDRESS($K69,43))&lt;&gt;1,INDIRECT(ADDRESS($K69,48)),0),0), IF($L69&gt;0,IF(INDIRECT(ADDRESS($L69,43))&lt;&gt;1,INDIRECT(ADDRESS($L69,48)),0),0), IF($M69&gt;0,IF(INDIRECT(ADDRESS($M69,43))&lt;&gt;1,INDIRECT(ADDRESS($M69,48)),0),0)), IF(AU69="L",SUM(IF($C69&gt;0,IF(INDIRECT(ADDRESS($C69,43))&lt;&gt;1,INDIRECT(ADDRESS($C69,50)),0),0), IF($D69&gt;0,IF(INDIRECT(ADDRESS($D69,43))&lt;&gt;1,INDIRECT(ADDRESS($D69,50)),0),0), IF($E69&gt;0,IF(INDIRECT(ADDRESS($E69,43))&lt;&gt;1,INDIRECT(ADDRESS($E69,50)),0),0), IF($F69&gt;0,IF(INDIRECT(ADDRESS($F69,43))&lt;&gt;1,INDIRECT(ADDRESS($F69,50)),0),0), IF($G69&gt;0,IF(INDIRECT(ADDRESS($G69,43))&lt;&gt;1,INDIRECT(ADDRESS($G69,50)),0),0), IF($G69&gt;0,IF(INDIRECT(ADDRESS($G69,43))&lt;&gt;1,INDIRECT(ADDRESS($G69,50)),0),0), IF($H69&gt;0,IF(INDIRECT(ADDRESS($H69,43))&lt;&gt;1,INDIRECT(ADDRESS($H69,50)),0),0), IF($I69&gt;0,IF(INDIRECT(ADDRESS($I69,43))&lt;&gt;1,INDIRECT(ADDRESS($I69,50)),0),0), IF($J69&gt;0,IF(INDIRECT(ADDRESS($J69,43))&lt;&gt;1,INDIRECT(ADDRESS($J69,50)),0),0), IF($K69&gt;0,IF(INDIRECT(ADDRESS($K69,43))&lt;&gt;1,INDIRECT(ADDRESS($K69,50)),0),0), IF($L69&gt;0,IF(INDIRECT(ADDRESS($L69,43))&lt;&gt;1,INDIRECT(ADDRESS($L69,50)),0),0), IF($M69&gt;0,IF(INDIRECT(ADDRESS($M69,43))&lt;&gt;1,INDIRECT(ADDRESS($M69,50)),0),0)), SUM(IF($C69&gt;0,IF(INDIRECT(ADDRESS($C69,43))&lt;&gt;1,INDIRECT(ADDRESS($C69,49)),0),0), IF($D69&gt;0,IF(INDIRECT(ADDRESS($D69,43))&lt;&gt;1,INDIRECT(ADDRESS($D69,49)),0),0), IF($E69&gt;0,IF(INDIRECT(ADDRESS($E69,43))&lt;&gt;1,INDIRECT(ADDRESS($E69,49)),0),0), IF($F69&gt;0,IF(INDIRECT(ADDRESS($F69,43))&lt;&gt;1,INDIRECT(ADDRESS($F69,49)),0),0), IF($G69&gt;0,IF(INDIRECT(ADDRESS($G69,43))&lt;&gt;1,INDIRECT(ADDRESS($G69,49)),0),0), IF($G69&gt;0,IF(INDIRECT(ADDRESS($G69,43))&lt;&gt;1,INDIRECT(ADDRESS($G69,49)),0),0), IF($H69&gt;0,IF(INDIRECT(ADDRESS($H69,43))&lt;&gt;1,INDIRECT(ADDRESS($H69,49)),0),0), IF($I69&gt;0,IF(INDIRECT(ADDRESS($I69,43))&lt;&gt;1,INDIRECT(ADDRESS($I69,49)),0),0), IF($J69&gt;0,IF(INDIRECT(ADDRESS($J69,43))&lt;&gt;1,INDIRECT(ADDRESS($J69,49)),0),0), IF($K69&gt;0,IF(INDIRECT(ADDRESS($K69,43))&lt;&gt;1,INDIRECT(ADDRESS($K69,49)),0),0), IF($L69&gt;0,IF(INDIRECT(ADDRESS($L69,43))&lt;&gt;1,INDIRECT(ADDRESS($L69,49)),0),0), IF($M69&gt;0,IF(INDIRECT(ADDRESS($M69,43))&lt;&gt;1,INDIRECT(ADDRESS($M69,49)),0),0))))</f>
        <v>1.1111111111111109</v>
      </c>
      <c r="CL69" s="57" cm="1">
        <f t="array" aca="1" ref="CL69" ca="1">SUM(IF($C69&gt;0,IF(INDIRECT(ADDRESS($C69,44))=1,INDIRECT(ADDRESS($C69,90)),0),0), IF($D69&gt;0,IF(INDIRECT(ADDRESS($D69,44))=1,INDIRECT(ADDRESS($D69,90)),0),0), IF($E69&gt;0,IF(INDIRECT(ADDRESS($E69,44))=1,INDIRECT(ADDRESS($E69,90)),0),0), IF($F69&gt;0,IF(INDIRECT(ADDRESS($F69,44))=1,INDIRECT(ADDRESS($F69,90)),0),0), IF($G69&gt;0,IF(INDIRECT(ADDRESS($G69,44))=1,INDIRECT(ADDRESS($G69,90)),0),0), IF($H69&gt;0,IF(INDIRECT(ADDRESS($H69,44))=1,INDIRECT(ADDRESS($H69,90)),0),0), IF($I69&gt;0,IF(INDIRECT(ADDRESS($I69,44))=1,INDIRECT(ADDRESS($I69,90)),0),0), IF($J69&gt;0,IF(INDIRECT(ADDRESS($J69,44))=1,INDIRECT(ADDRESS($J69,90)),0),0), IF($K69&gt;0,IF(INDIRECT(ADDRESS($K69,44))=1,INDIRECT(ADDRESS($K69,90)),0),0), IF($L69&gt;0,IF(INDIRECT(ADDRESS($L69,44))=1,INDIRECT(ADDRESS($L69,90)),0),0), IF($M69&gt;0,IF(INDIRECT(ADDRESS($M69,44))=1,INDIRECT(ADDRESS($M69,90)),0),0))</f>
        <v>0</v>
      </c>
      <c r="CM69" s="56">
        <f t="shared" ca="1" si="53"/>
        <v>0.93046057450660169</v>
      </c>
      <c r="CN69" s="59"/>
    </row>
    <row r="70" spans="1:92" x14ac:dyDescent="0.25">
      <c r="A70" s="62" t="s">
        <v>147</v>
      </c>
      <c r="B70" s="122">
        <v>13</v>
      </c>
      <c r="C70" s="122">
        <v>25</v>
      </c>
      <c r="D70" s="122">
        <v>20</v>
      </c>
      <c r="E70" s="122"/>
      <c r="F70" s="122"/>
      <c r="G70" s="122"/>
      <c r="H70" s="122"/>
      <c r="I70" s="67"/>
      <c r="J70" s="67"/>
      <c r="K70" s="67"/>
      <c r="L70" s="67"/>
      <c r="M70" s="67"/>
      <c r="N70" s="67">
        <f t="shared" ca="1" si="36"/>
        <v>33</v>
      </c>
      <c r="O70" s="67" t="str" cm="1">
        <f t="array" aca="1" ref="O70" ca="1">INDIRECT(ADDRESS($B70,COLUMN()))</f>
        <v>Bomber</v>
      </c>
      <c r="P70" s="67" cm="1">
        <f t="array" aca="1" ref="P70" ca="1">INDIRECT(ADDRESS($B70,COLUMN()))</f>
        <v>6</v>
      </c>
      <c r="Q70" s="67" t="str" cm="1">
        <f t="array" aca="1" ref="Q70" ca="1">INDIRECT(ADDRESS($B70,COLUMN()))</f>
        <v>-</v>
      </c>
      <c r="R70" s="67" t="str" cm="1">
        <f t="array" aca="1" ref="R70" ca="1">INDIRECT(ADDRESS($B70,COLUMN()))</f>
        <v>-</v>
      </c>
      <c r="S70" s="67" cm="1">
        <f t="array" aca="1" ref="S70" ca="1">INDIRECT(ADDRESS($B70,COLUMN()))</f>
        <v>2</v>
      </c>
      <c r="T70" s="67" t="str" cm="1">
        <f t="array" aca="1" ref="T70" ca="1">INDIRECT(ADDRESS($B70,COLUMN()))</f>
        <v>1-4</v>
      </c>
      <c r="U70" s="67" cm="1">
        <f t="array" aca="1" ref="U70" ca="1">INDIRECT(ADDRESS($B70,COLUMN()))</f>
        <v>4</v>
      </c>
      <c r="V70" s="67" cm="1">
        <f t="array" aca="1" ref="V70" ca="1">INDIRECT(ADDRESS($B70,COLUMN()))</f>
        <v>0</v>
      </c>
      <c r="W70" s="67" cm="1">
        <f t="array" aca="1" ref="W70" ca="1">INDIRECT(ADDRESS($B70,COLUMN()))</f>
        <v>4</v>
      </c>
      <c r="X70" s="67" cm="1">
        <f t="array" aca="1" ref="X70" ca="1">INDIRECT(ADDRESS($B70,COLUMN()))</f>
        <v>6</v>
      </c>
      <c r="Y70" s="67" cm="1">
        <f t="array" aca="1" ref="Y70" ca="1">INDIRECT(ADDRESS($B70,COLUMN()))</f>
        <v>1</v>
      </c>
      <c r="Z70" s="67" cm="1">
        <f t="array" aca="1" ref="Z70" ca="1">INDIRECT(ADDRESS($B70,COLUMN()))</f>
        <v>5</v>
      </c>
      <c r="AA70" s="67" t="str" cm="1">
        <f t="array" aca="1" ref="AA70" ca="1">INDIRECT(ADDRESS($B70,COLUMN()))</f>
        <v>Rocket Boosters</v>
      </c>
      <c r="AB70" s="56">
        <f t="shared" ca="1" si="37"/>
        <v>0.75242728065260123</v>
      </c>
      <c r="AC70" s="56">
        <f t="shared" ca="1" si="38"/>
        <v>0.76962553058690086</v>
      </c>
      <c r="AD70" s="56">
        <f t="shared" ca="1" si="39"/>
        <v>4.0154375508881781</v>
      </c>
      <c r="AF70" s="52"/>
      <c r="AG70" s="52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65"/>
      <c r="AU70" s="57" t="s">
        <v>33</v>
      </c>
      <c r="AV70" s="57" cm="1">
        <f t="array" aca="1" ref="AV70" ca="1">SUM(IF($C70&gt;0,IF(AND(INDIRECT(ADDRESS($C70,44))=0,INDIRECT(ADDRESS($C70,38))="UL",ISERROR(SEARCH("Rear",INDIRECT(ADDRESS($C70,33)))),ISERROR(SEARCH("Side",INDIRECT(ADDRESS($C70,33))))),INDIRECT(ADDRESS($C70,COLUMN())),0),0),IF($D70&gt;0,IF(AND(INDIRECT(ADDRESS($D70,44))=0,INDIRECT(ADDRESS($D70,38))="UL",ISERROR(SEARCH("Rear",INDIRECT(ADDRESS($D70,33)))),ISERROR(SEARCH("Side",INDIRECT(ADDRESS($D70,33))))),INDIRECT(ADDRESS($D70,COLUMN())),0),0),IF($E70&gt;0,IF(AND(INDIRECT(ADDRESS($E70,44))=0,INDIRECT(ADDRESS($E70,38))="UL",ISERROR(SEARCH("Rear",INDIRECT(ADDRESS($E70,33)))),ISERROR(SEARCH("Side",INDIRECT(ADDRESS($E70,33))))),INDIRECT(ADDRESS($E70,COLUMN())),0),0),IF($F70&gt;0,IF(AND(INDIRECT(ADDRESS($F70,44))=0,INDIRECT(ADDRESS($F70,38))="UL",ISERROR(SEARCH("Rear",INDIRECT(ADDRESS($F70,33)))),ISERROR(SEARCH("Side",INDIRECT(ADDRESS($F70,33))))),INDIRECT(ADDRESS($F70,COLUMN())),0),0),IF($G70&gt;0,IF(AND(INDIRECT(ADDRESS($G70,44))=0,INDIRECT(ADDRESS($G70,38))="UL",ISERROR(SEARCH("Rear",INDIRECT(ADDRESS($G70,33)))),ISERROR(SEARCH("Side",INDIRECT(ADDRESS($G70,33))))),INDIRECT(ADDRESS($G70,COLUMN())),0),0),IF($H70&gt;0,IF(AND(INDIRECT(ADDRESS($H70,44))=0,INDIRECT(ADDRESS($H70,38))="UL",ISERROR(SEARCH("Rear",INDIRECT(ADDRESS($H70,33)))),ISERROR(SEARCH("Side",INDIRECT(ADDRESS($H70,33))))),INDIRECT(ADDRESS($H70,COLUMN())),0),0),IF($I70&gt;0,IF(AND(INDIRECT(ADDRESS($I70,44))=0,INDIRECT(ADDRESS($I70,38))="UL",ISERROR(SEARCH("Rear",INDIRECT(ADDRESS($I70,33)))),ISERROR(SEARCH("Side",INDIRECT(ADDRESS($I70,33))))),INDIRECT(ADDRESS($I70,COLUMN())),0),0),IF($J70&gt;0,IF(AND(INDIRECT(ADDRESS($J70,44))=0,INDIRECT(ADDRESS($J70,38))="UL",ISERROR(SEARCH("Rear",INDIRECT(ADDRESS($J70,33)))),ISERROR(SEARCH("Side",INDIRECT(ADDRESS($J70,33))))),INDIRECT(ADDRESS($J70,COLUMN())),0),0),IF($K70&gt;0,IF(AND(INDIRECT(ADDRESS($K70,44))=0,INDIRECT(ADDRESS($K70,38))="UL",ISERROR(SEARCH("Rear",INDIRECT(ADDRESS($K70,33)))),ISERROR(SEARCH("Side",INDIRECT(ADDRESS($K70,33))))),INDIRECT(ADDRESS($K70,COLUMN())),0),0),IF($L70&gt;0,IF(AND(INDIRECT(ADDRESS($L70,44))=0,INDIRECT(ADDRESS($L70,38))="UL",ISERROR(SEARCH("Rear",INDIRECT(ADDRESS($L70,33)))),ISERROR(SEARCH("Side",INDIRECT(ADDRESS($L70,33))))),INDIRECT(ADDRESS($L70,COLUMN())),0),0),IF($M70&gt;0,IF(AND(INDIRECT(ADDRESS($M70,44))=0,INDIRECT(ADDRESS($M70,38))="UL",ISERROR(SEARCH("Rear",INDIRECT(ADDRESS($M70,33)))),ISERROR(SEARCH("Side",INDIRECT(ADDRESS($M70,33))))),INDIRECT(ADDRESS($M70,COLUMN())),0),0))</f>
        <v>1.2777777777777777</v>
      </c>
      <c r="AW70" s="57" cm="1">
        <f t="array" aca="1" ref="AW70" ca="1">SUM(IF($C70&gt;0,IF(AND(INDIRECT(ADDRESS($C70,44))=0,INDIRECT(ADDRESS($C70,38))="UL",ISERROR(SEARCH("Rear",INDIRECT(ADDRESS($C70,33)))),ISERROR(SEARCH("Side",INDIRECT(ADDRESS($C70,33))))),INDIRECT(ADDRESS($C70,COLUMN())),0),0),IF($D70&gt;0,IF(AND(INDIRECT(ADDRESS($D70,44))=0,INDIRECT(ADDRESS($D70,38))="UL",ISERROR(SEARCH("Rear",INDIRECT(ADDRESS($D70,33)))),ISERROR(SEARCH("Side",INDIRECT(ADDRESS($D70,33))))),INDIRECT(ADDRESS($D70,COLUMN())),0),0),IF($E70&gt;0,IF(AND(INDIRECT(ADDRESS($E70,44))=0,INDIRECT(ADDRESS($E70,38))="UL",ISERROR(SEARCH("Rear",INDIRECT(ADDRESS($E70,33)))),ISERROR(SEARCH("Side",INDIRECT(ADDRESS($E70,33))))),INDIRECT(ADDRESS($E70,COLUMN())),0),0),IF($F70&gt;0,IF(AND(INDIRECT(ADDRESS($F70,44))=0,INDIRECT(ADDRESS($F70,38))="UL",ISERROR(SEARCH("Rear",INDIRECT(ADDRESS($F70,33)))),ISERROR(SEARCH("Side",INDIRECT(ADDRESS($F70,33))))),INDIRECT(ADDRESS($F70,COLUMN())),0),0),IF($G70&gt;0,IF(AND(INDIRECT(ADDRESS($G70,44))=0,INDIRECT(ADDRESS($G70,38))="UL",ISERROR(SEARCH("Rear",INDIRECT(ADDRESS($G70,33)))),ISERROR(SEARCH("Side",INDIRECT(ADDRESS($G70,33))))),INDIRECT(ADDRESS($G70,COLUMN())),0),0),IF($H70&gt;0,IF(AND(INDIRECT(ADDRESS($H70,44))=0,INDIRECT(ADDRESS($H70,38))="UL",ISERROR(SEARCH("Rear",INDIRECT(ADDRESS($H70,33)))),ISERROR(SEARCH("Side",INDIRECT(ADDRESS($H70,33))))),INDIRECT(ADDRESS($H70,COLUMN())),0),0),IF($I70&gt;0,IF(AND(INDIRECT(ADDRESS($I70,44))=0,INDIRECT(ADDRESS($I70,38))="UL",ISERROR(SEARCH("Rear",INDIRECT(ADDRESS($I70,33)))),ISERROR(SEARCH("Side",INDIRECT(ADDRESS($I70,33))))),INDIRECT(ADDRESS($I70,COLUMN())),0),0),IF($J70&gt;0,IF(AND(INDIRECT(ADDRESS($J70,44))=0,INDIRECT(ADDRESS($J70,38))="UL",ISERROR(SEARCH("Rear",INDIRECT(ADDRESS($J70,33)))),ISERROR(SEARCH("Side",INDIRECT(ADDRESS($J70,33))))),INDIRECT(ADDRESS($J70,COLUMN())),0),0),IF($K70&gt;0,IF(AND(INDIRECT(ADDRESS($K70,44))=0,INDIRECT(ADDRESS($K70,38))="UL",ISERROR(SEARCH("Rear",INDIRECT(ADDRESS($K70,33)))),ISERROR(SEARCH("Side",INDIRECT(ADDRESS($K70,33))))),INDIRECT(ADDRESS($K70,COLUMN())),0),0),IF($L70&gt;0,IF(AND(INDIRECT(ADDRESS($L70,44))=0,INDIRECT(ADDRESS($L70,38))="UL",ISERROR(SEARCH("Rear",INDIRECT(ADDRESS($L70,33)))),ISERROR(SEARCH("Side",INDIRECT(ADDRESS($L70,33))))),INDIRECT(ADDRESS($L70,COLUMN())),0),0),IF($M70&gt;0,IF(AND(INDIRECT(ADDRESS($M70,44))=0,INDIRECT(ADDRESS($M70,38))="UL",ISERROR(SEARCH("Rear",INDIRECT(ADDRESS($M70,33)))),ISERROR(SEARCH("Side",INDIRECT(ADDRESS($M70,33))))),INDIRECT(ADDRESS($M70,COLUMN())),0),0))</f>
        <v>1.0555555555555554</v>
      </c>
      <c r="AX70" s="57" cm="1">
        <f t="array" aca="1" ref="AX70" ca="1">SUM(IF($C70&gt;0,IF(AND(INDIRECT(ADDRESS($C70,44))=0,INDIRECT(ADDRESS($C70,38))="UL",ISERROR(SEARCH("Rear",INDIRECT(ADDRESS($C70,33)))),ISERROR(SEARCH("Side",INDIRECT(ADDRESS($C70,33))))),INDIRECT(ADDRESS($C70,COLUMN())),0),0),IF($D70&gt;0,IF(AND(INDIRECT(ADDRESS($D70,44))=0,INDIRECT(ADDRESS($D70,38))="UL",ISERROR(SEARCH("Rear",INDIRECT(ADDRESS($D70,33)))),ISERROR(SEARCH("Side",INDIRECT(ADDRESS($D70,33))))),INDIRECT(ADDRESS($D70,COLUMN())),0),0),IF($E70&gt;0,IF(AND(INDIRECT(ADDRESS($E70,44))=0,INDIRECT(ADDRESS($E70,38))="UL",ISERROR(SEARCH("Rear",INDIRECT(ADDRESS($E70,33)))),ISERROR(SEARCH("Side",INDIRECT(ADDRESS($E70,33))))),INDIRECT(ADDRESS($E70,COLUMN())),0),0),IF($F70&gt;0,IF(AND(INDIRECT(ADDRESS($F70,44))=0,INDIRECT(ADDRESS($F70,38))="UL",ISERROR(SEARCH("Rear",INDIRECT(ADDRESS($F70,33)))),ISERROR(SEARCH("Side",INDIRECT(ADDRESS($F70,33))))),INDIRECT(ADDRESS($F70,COLUMN())),0),0),IF($G70&gt;0,IF(AND(INDIRECT(ADDRESS($G70,44))=0,INDIRECT(ADDRESS($G70,38))="UL",ISERROR(SEARCH("Rear",INDIRECT(ADDRESS($G70,33)))),ISERROR(SEARCH("Side",INDIRECT(ADDRESS($G70,33))))),INDIRECT(ADDRESS($G70,COLUMN())),0),0),IF($H70&gt;0,IF(AND(INDIRECT(ADDRESS($H70,44))=0,INDIRECT(ADDRESS($H70,38))="UL",ISERROR(SEARCH("Rear",INDIRECT(ADDRESS($H70,33)))),ISERROR(SEARCH("Side",INDIRECT(ADDRESS($H70,33))))),INDIRECT(ADDRESS($H70,COLUMN())),0),0),IF($I70&gt;0,IF(AND(INDIRECT(ADDRESS($I70,44))=0,INDIRECT(ADDRESS($I70,38))="UL",ISERROR(SEARCH("Rear",INDIRECT(ADDRESS($I70,33)))),ISERROR(SEARCH("Side",INDIRECT(ADDRESS($I70,33))))),INDIRECT(ADDRESS($I70,COLUMN())),0),0),IF($J70&gt;0,IF(AND(INDIRECT(ADDRESS($J70,44))=0,INDIRECT(ADDRESS($J70,38))="UL",ISERROR(SEARCH("Rear",INDIRECT(ADDRESS($J70,33)))),ISERROR(SEARCH("Side",INDIRECT(ADDRESS($J70,33))))),INDIRECT(ADDRESS($J70,COLUMN())),0),0),IF($K70&gt;0,IF(AND(INDIRECT(ADDRESS($K70,44))=0,INDIRECT(ADDRESS($K70,38))="UL",ISERROR(SEARCH("Rear",INDIRECT(ADDRESS($K70,33)))),ISERROR(SEARCH("Side",INDIRECT(ADDRESS($K70,33))))),INDIRECT(ADDRESS($K70,COLUMN())),0),0),IF($L70&gt;0,IF(AND(INDIRECT(ADDRESS($L70,44))=0,INDIRECT(ADDRESS($L70,38))="UL",ISERROR(SEARCH("Rear",INDIRECT(ADDRESS($L70,33)))),ISERROR(SEARCH("Side",INDIRECT(ADDRESS($L70,33))))),INDIRECT(ADDRESS($L70,COLUMN())),0),0),IF($M70&gt;0,IF(AND(INDIRECT(ADDRESS($M70,44))=0,INDIRECT(ADDRESS($M70,38))="UL",ISERROR(SEARCH("Rear",INDIRECT(ADDRESS($M70,33)))),ISERROR(SEARCH("Side",INDIRECT(ADDRESS($M70,33))))),INDIRECT(ADDRESS($M70,COLUMN())),0),0))</f>
        <v>0.7222222222222221</v>
      </c>
      <c r="AY70" s="58">
        <f t="shared" ca="1" si="40"/>
        <v>1.2777777777777777</v>
      </c>
      <c r="AZ70" s="58">
        <f t="shared" ca="1" si="41"/>
        <v>1.0185185185185184</v>
      </c>
      <c r="BA70" s="58" cm="1">
        <f t="array" aca="1" ref="BA70" ca="1">SUM(IF($C70&gt;0,IF(AND(INDIRECT(ADDRESS($C70,44))=0,INDIRECT(ADDRESS($C70,38))="UL"),INDIRECT(ADDRESS($C70,COLUMN())),0),0),IF($D70&gt;0,IF(AND(INDIRECT(ADDRESS($D70,44))=0,INDIRECT(ADDRESS($D70,38))="UL"),INDIRECT(ADDRESS($D70,COLUMN())),0),0),IF($E70&gt;0,IF(AND(INDIRECT(ADDRESS($E70,44))=0,INDIRECT(ADDRESS($E70,38))="UL"),INDIRECT(ADDRESS($E70,COLUMN())),0),0),IF($F70&gt;0,IF(AND(INDIRECT(ADDRESS($F70,44))=0,INDIRECT(ADDRESS($F70,38))="UL"),INDIRECT(ADDRESS($F70,COLUMN())),0),0),IF($G70&gt;0,IF(AND(INDIRECT(ADDRESS($G70,44))=0,INDIRECT(ADDRESS($G70,38))="UL"),INDIRECT(ADDRESS($G70,COLUMN())),0),0),IF($H70&gt;0,IF(AND(INDIRECT(ADDRESS($H70,44))=0,INDIRECT(ADDRESS($H70,38))="UL"),INDIRECT(ADDRESS($H70,COLUMN())),0),0),IF($I70&gt;0,IF(AND(INDIRECT(ADDRESS($I70,44))=0,INDIRECT(ADDRESS($I70,38))="UL"),INDIRECT(ADDRESS($I70,COLUMN())),0),0),IF($J70&gt;0,IF(AND(INDIRECT(ADDRESS($J70,44))=0,INDIRECT(ADDRESS($J70,38))="UL"),INDIRECT(ADDRESS($J70,COLUMN())),0),0),IF($K70&gt;0,IF(AND(INDIRECT(ADDRESS($K70,44))=0,INDIRECT(ADDRESS($K70,38))="UL"),INDIRECT(ADDRESS($K70,COLUMN())),0),0),IF($L70&gt;0,IF(AND(INDIRECT(ADDRESS($L70,44))=0,INDIRECT(ADDRESS($L70,38))="UL"),INDIRECT(ADDRESS($L70,COLUMN())),0),0),IF($M70&gt;0,IF(AND(INDIRECT(ADDRESS($M70,44))=0,INDIRECT(ADDRESS($M70,38))="UL"),INDIRECT(ADDRESS($M70,COLUMN())),0),0))</f>
        <v>0.37777777777777777</v>
      </c>
      <c r="BB70" s="58" cm="1">
        <f t="array" aca="1" ref="BB70" ca="1">SUM(IF($C70&gt;0,IF(AND(INDIRECT(ADDRESS($C70,44))=0,INDIRECT(ADDRESS($C70,38))="UL"),INDIRECT(ADDRESS($C70,COLUMN())),0),0),IF($D70&gt;0,IF(AND(INDIRECT(ADDRESS($D70,44))=0,INDIRECT(ADDRESS($D70,38))="UL"),INDIRECT(ADDRESS($D70,COLUMN())),0),0),IF($E70&gt;0,IF(AND(INDIRECT(ADDRESS($E70,44))=0,INDIRECT(ADDRESS($E70,38))="UL"),INDIRECT(ADDRESS($E70,COLUMN())),0),0),IF($F70&gt;0,IF(AND(INDIRECT(ADDRESS($F70,44))=0,INDIRECT(ADDRESS($F70,38))="UL"),INDIRECT(ADDRESS($F70,COLUMN())),0),0),IF($G70&gt;0,IF(AND(INDIRECT(ADDRESS($G70,44))=0,INDIRECT(ADDRESS($G70,38))="UL"),INDIRECT(ADDRESS($G70,COLUMN())),0),0),IF($H70&gt;0,IF(AND(INDIRECT(ADDRESS($H70,44))=0,INDIRECT(ADDRESS($H70,38))="UL"),INDIRECT(ADDRESS($H70,COLUMN())),0),0),IF($I70&gt;0,IF(AND(INDIRECT(ADDRESS($I70,44))=0,INDIRECT(ADDRESS($I70,38))="UL"),INDIRECT(ADDRESS($I70,COLUMN())),0),0),IF($J70&gt;0,IF(AND(INDIRECT(ADDRESS($J70,44))=0,INDIRECT(ADDRESS($J70,38))="UL"),INDIRECT(ADDRESS($J70,COLUMN())),0),0),IF($K70&gt;0,IF(AND(INDIRECT(ADDRESS($K70,44))=0,INDIRECT(ADDRESS($K70,38))="UL"),INDIRECT(ADDRESS($K70,COLUMN())),0),0),IF($L70&gt;0,IF(AND(INDIRECT(ADDRESS($L70,44))=0,INDIRECT(ADDRESS($L70,38))="UL"),INDIRECT(ADDRESS($L70,COLUMN())),0),0),IF($M70&gt;0,IF(AND(INDIRECT(ADDRESS($M70,44))=0,INDIRECT(ADDRESS($M70,38))="UL"),INDIRECT(ADDRESS($M70,COLUMN())),0),0))</f>
        <v>0.43703703703703695</v>
      </c>
      <c r="BC70" s="58" cm="1">
        <f t="array" aca="1" ref="BC70" ca="1">SUM(IF($C70&gt;0,IF(AND(INDIRECT(ADDRESS($C70,44))=0,INDIRECT(ADDRESS($C70,38))="UL"),INDIRECT(ADDRESS($C70,COLUMN())),0),0),IF($D70&gt;0,IF(AND(INDIRECT(ADDRESS($D70,44))=0,INDIRECT(ADDRESS($D70,38))="UL"),INDIRECT(ADDRESS($D70,COLUMN())),0),0),IF($E70&gt;0,IF(AND(INDIRECT(ADDRESS($E70,44))=0,INDIRECT(ADDRESS($E70,38))="UL"),INDIRECT(ADDRESS($E70,COLUMN())),0),0),IF($F70&gt;0,IF(AND(INDIRECT(ADDRESS($F70,44))=0,INDIRECT(ADDRESS($F70,38))="UL"),INDIRECT(ADDRESS($F70,COLUMN())),0),0),IF($G70&gt;0,IF(AND(INDIRECT(ADDRESS($G70,44))=0,INDIRECT(ADDRESS($G70,38))="UL"),INDIRECT(ADDRESS($G70,COLUMN())),0),0),IF($H70&gt;0,IF(AND(INDIRECT(ADDRESS($H70,44))=0,INDIRECT(ADDRESS($H70,38))="UL"),INDIRECT(ADDRESS($H70,COLUMN())),0),0),IF($I70&gt;0,IF(AND(INDIRECT(ADDRESS($I70,44))=0,INDIRECT(ADDRESS($I70,38))="UL"),INDIRECT(ADDRESS($I70,COLUMN())),0),0),IF($J70&gt;0,IF(AND(INDIRECT(ADDRESS($J70,44))=0,INDIRECT(ADDRESS($J70,38))="UL"),INDIRECT(ADDRESS($J70,COLUMN())),0),0),IF($K70&gt;0,IF(AND(INDIRECT(ADDRESS($K70,44))=0,INDIRECT(ADDRESS($K70,38))="UL"),INDIRECT(ADDRESS($K70,COLUMN())),0),0),IF($L70&gt;0,IF(AND(INDIRECT(ADDRESS($L70,44))=0,INDIRECT(ADDRESS($L70,38))="UL"),INDIRECT(ADDRESS($L70,COLUMN())),0),0),IF($M70&gt;0,IF(AND(INDIRECT(ADDRESS($M70,44))=0,INDIRECT(ADDRESS($M70,38))="UL"),INDIRECT(ADDRESS($M70,COLUMN())),0),0))</f>
        <v>0.36296296296296288</v>
      </c>
      <c r="BD70" s="58" cm="1">
        <f t="array" aca="1" ref="BD70" ca="1">SUM(IF($C70&gt;0,IF(AND(INDIRECT(ADDRESS($C70,44))=0,INDIRECT(ADDRESS($C70,38))="UL"),INDIRECT(ADDRESS($C70,COLUMN())),0),0),IF($D70&gt;0,IF(AND(INDIRECT(ADDRESS($D70,44))=0,INDIRECT(ADDRESS($D70,38))="UL"),INDIRECT(ADDRESS($D70,COLUMN())),0),0),IF($E70&gt;0,IF(AND(INDIRECT(ADDRESS($E70,44))=0,INDIRECT(ADDRESS($E70,38))="UL"),INDIRECT(ADDRESS($E70,COLUMN())),0),0),IF($F70&gt;0,IF(AND(INDIRECT(ADDRESS($F70,44))=0,INDIRECT(ADDRESS($F70,38))="UL"),INDIRECT(ADDRESS($F70,COLUMN())),0),0),IF($G70&gt;0,IF(AND(INDIRECT(ADDRESS($G70,44))=0,INDIRECT(ADDRESS($G70,38))="UL"),INDIRECT(ADDRESS($G70,COLUMN())),0),0),IF($H70&gt;0,IF(AND(INDIRECT(ADDRESS($H70,44))=0,INDIRECT(ADDRESS($H70,38))="UL"),INDIRECT(ADDRESS($H70,COLUMN())),0),0),IF($I70&gt;0,IF(AND(INDIRECT(ADDRESS($I70,44))=0,INDIRECT(ADDRESS($I70,38))="UL"),INDIRECT(ADDRESS($I70,COLUMN())),0),0),IF($J70&gt;0,IF(AND(INDIRECT(ADDRESS($J70,44))=0,INDIRECT(ADDRESS($J70,38))="UL"),INDIRECT(ADDRESS($J70,COLUMN())),0),0),IF($K70&gt;0,IF(AND(INDIRECT(ADDRESS($K70,44))=0,INDIRECT(ADDRESS($K70,38))="UL"),INDIRECT(ADDRESS($K70,COLUMN())),0),0),IF($L70&gt;0,IF(AND(INDIRECT(ADDRESS($L70,44))=0,INDIRECT(ADDRESS($L70,38))="UL"),INDIRECT(ADDRESS($L70,COLUMN())),0),0),IF($M70&gt;0,IF(AND(INDIRECT(ADDRESS($M70,44))=0,INDIRECT(ADDRESS($M70,38))="UL"),INDIRECT(ADDRESS($M70,COLUMN())),0),0))</f>
        <v>0.45185185185185178</v>
      </c>
      <c r="BE70" s="57">
        <f t="shared" ca="1" si="42"/>
        <v>0.37777777777777777</v>
      </c>
      <c r="BF70" s="57" cm="1">
        <f t="array" aca="1" ref="BF70" ca="1">SUM(IF($C70&gt;0,IF(INDIRECT(ADDRESS($C70,45))=1,INDIRECT(ADDRESS($C70,52))*INDIRECT(ADDRESS($C70,42))/5,0),0), IF($D70&gt;0,IF(INDIRECT(ADDRESS($D70,45))=1,INDIRECT(ADDRESS($D70,52))*INDIRECT(ADDRESS($D70,42))/5,0),0), IF($E70&gt;0,IF(INDIRECT(ADDRESS($E70,45))=1,INDIRECT(ADDRESS($E70,52))*INDIRECT(ADDRESS($E70,42))/5,0),0), IF($F70&gt;0,IF(INDIRECT(ADDRESS($F70,45))=1,INDIRECT(ADDRESS($F70,52))*INDIRECT(ADDRESS($F70,42))/5,0),0), IF($G70&gt;0,IF(INDIRECT(ADDRESS($G70,45))=1,INDIRECT(ADDRESS($G70,52))*INDIRECT(ADDRESS($G70,42))/5,0),0), IF($H70&gt;0,IF(INDIRECT(ADDRESS($H70,45))=1,INDIRECT(ADDRESS($H70,52))*INDIRECT(ADDRESS($H70,42))/5,0),0)
)*$BF$296/100</f>
        <v>0</v>
      </c>
      <c r="BG70" s="19"/>
      <c r="BH70" s="57" cm="1">
        <f t="array" aca="1" ref="BH70" ca="1">SUM(IF($C70&gt;0,IF(AND(INDIRECT(ADDRESS($C70,44))=0,INDIRECT(ADDRESS($C70,38))&lt;&gt;"UL"),INDIRECT(ADDRESS($C70,COLUMN()-12)),0),0), IF($D70&gt;0,IF(AND(INDIRECT(ADDRESS($D70,44))=0,INDIRECT(ADDRESS($D70,38))&lt;&gt;"UL"),INDIRECT(ADDRESS($D70,COLUMN()-12)),0),0), IF($E70&gt;0,IF(AND(INDIRECT(ADDRESS($E70,44))=0,INDIRECT(ADDRESS($E70,38))&lt;&gt;"UL"),INDIRECT(ADDRESS($E70,COLUMN()-12)),0),0), IF($F70&gt;0,IF(AND(INDIRECT(ADDRESS($F70,44))=0,INDIRECT(ADDRESS($F70,38))&lt;&gt;"UL"),INDIRECT(ADDRESS($F70,COLUMN()-12)),0),0), IF($G70&gt;0,IF(AND(INDIRECT(ADDRESS($G70,44))=0,INDIRECT(ADDRESS($G70,38))&lt;&gt;"UL"),INDIRECT(ADDRESS($G70,COLUMN()-12)),0),0), IF($H70&gt;0,IF(AND(INDIRECT(ADDRESS($H70,44))=0,INDIRECT(ADDRESS($H70,38))&lt;&gt;"UL"),INDIRECT(ADDRESS($H70,COLUMN()-12)),0),0), IF($I70&gt;0,IF(AND(INDIRECT(ADDRESS($I70,44))=0,INDIRECT(ADDRESS($I70,38))&lt;&gt;"UL"),INDIRECT(ADDRESS($I70,COLUMN()-12)),0),0), IF($J70&gt;0,IF(AND(INDIRECT(ADDRESS($J70,44))=0,INDIRECT(ADDRESS($J70,38))&lt;&gt;"UL"),INDIRECT(ADDRESS($J70,COLUMN()-12)),0),0), IF($K70&gt;0,IF(AND(INDIRECT(ADDRESS($K70,44))=0,INDIRECT(ADDRESS($K70,38))&lt;&gt;"UL"),INDIRECT(ADDRESS($K70,COLUMN()-12)),0),0), IF($L70&gt;0,IF(AND(INDIRECT(ADDRESS($L70,44))=0,INDIRECT(ADDRESS($L70,38))&lt;&gt;"UL"),INDIRECT(ADDRESS($L70,COLUMN()-12)),0),0), IF($M70&gt;0,IF(AND(INDIRECT(ADDRESS($M70,44))=0,INDIRECT(ADDRESS($M70,38))&lt;&gt;"UL"),INDIRECT(ADDRESS($M70,COLUMN()-12)),0),0))</f>
        <v>0</v>
      </c>
      <c r="BI70" s="57" cm="1">
        <f t="array" aca="1" ref="BI70" ca="1">SUM(IF($C70&gt;0,IF(AND(INDIRECT(ADDRESS($C70,44))=0,INDIRECT(ADDRESS($C70,38))&lt;&gt;"UL"),INDIRECT(ADDRESS($C70,COLUMN()-12)),0),0), IF($D70&gt;0,IF(AND(INDIRECT(ADDRESS($D70,44))=0,INDIRECT(ADDRESS($D70,38))&lt;&gt;"UL"),INDIRECT(ADDRESS($D70,COLUMN()-12)),0),0), IF($E70&gt;0,IF(AND(INDIRECT(ADDRESS($E70,44))=0,INDIRECT(ADDRESS($E70,38))&lt;&gt;"UL"),INDIRECT(ADDRESS($E70,COLUMN()-12)),0),0), IF($F70&gt;0,IF(AND(INDIRECT(ADDRESS($F70,44))=0,INDIRECT(ADDRESS($F70,38))&lt;&gt;"UL"),INDIRECT(ADDRESS($F70,COLUMN()-12)),0),0), IF($G70&gt;0,IF(AND(INDIRECT(ADDRESS($G70,44))=0,INDIRECT(ADDRESS($G70,38))&lt;&gt;"UL"),INDIRECT(ADDRESS($G70,COLUMN()-12)),0),0), IF($H70&gt;0,IF(AND(INDIRECT(ADDRESS($H70,44))=0,INDIRECT(ADDRESS($H70,38))&lt;&gt;"UL"),INDIRECT(ADDRESS($H70,COLUMN()-12)),0),0), IF($I70&gt;0,IF(AND(INDIRECT(ADDRESS($I70,44))=0,INDIRECT(ADDRESS($I70,38))&lt;&gt;"UL"),INDIRECT(ADDRESS($I70,COLUMN()-12)),0),0), IF($J70&gt;0,IF(AND(INDIRECT(ADDRESS($J70,44))=0,INDIRECT(ADDRESS($J70,38))&lt;&gt;"UL"),INDIRECT(ADDRESS($J70,COLUMN()-12)),0),0), IF($K70&gt;0,IF(AND(INDIRECT(ADDRESS($K70,44))=0,INDIRECT(ADDRESS($K70,38))&lt;&gt;"UL"),INDIRECT(ADDRESS($K70,COLUMN()-12)),0),0), IF($L70&gt;0,IF(AND(INDIRECT(ADDRESS($L70,44))=0,INDIRECT(ADDRESS($L70,38))&lt;&gt;"UL"),INDIRECT(ADDRESS($L70,COLUMN()-12)),0),0), IF($M70&gt;0,IF(AND(INDIRECT(ADDRESS($M70,44))=0,INDIRECT(ADDRESS($M70,38))&lt;&gt;"UL"),INDIRECT(ADDRESS($M70,COLUMN()-12)),0),0))</f>
        <v>0</v>
      </c>
      <c r="BJ70" s="57" cm="1">
        <f t="array" aca="1" ref="BJ70" ca="1">SUM(IF($C70&gt;0,IF(AND(INDIRECT(ADDRESS($C70,44))=0,INDIRECT(ADDRESS($C70,38))&lt;&gt;"UL"),INDIRECT(ADDRESS($C70,COLUMN()-12)),0),0), IF($D70&gt;0,IF(AND(INDIRECT(ADDRESS($D70,44))=0,INDIRECT(ADDRESS($D70,38))&lt;&gt;"UL"),INDIRECT(ADDRESS($D70,COLUMN()-12)),0),0), IF($E70&gt;0,IF(AND(INDIRECT(ADDRESS($E70,44))=0,INDIRECT(ADDRESS($E70,38))&lt;&gt;"UL"),INDIRECT(ADDRESS($E70,COLUMN()-12)),0),0), IF($F70&gt;0,IF(AND(INDIRECT(ADDRESS($F70,44))=0,INDIRECT(ADDRESS($F70,38))&lt;&gt;"UL"),INDIRECT(ADDRESS($F70,COLUMN()-12)),0),0), IF($G70&gt;0,IF(AND(INDIRECT(ADDRESS($G70,44))=0,INDIRECT(ADDRESS($G70,38))&lt;&gt;"UL"),INDIRECT(ADDRESS($G70,COLUMN()-12)),0),0), IF($H70&gt;0,IF(AND(INDIRECT(ADDRESS($H70,44))=0,INDIRECT(ADDRESS($H70,38))&lt;&gt;"UL"),INDIRECT(ADDRESS($H70,COLUMN()-12)),0),0), IF($I70&gt;0,IF(AND(INDIRECT(ADDRESS($I70,44))=0,INDIRECT(ADDRESS($I70,38))&lt;&gt;"UL"),INDIRECT(ADDRESS($I70,COLUMN()-12)),0),0), IF($J70&gt;0,IF(AND(INDIRECT(ADDRESS($J70,44))=0,INDIRECT(ADDRESS($J70,38))&lt;&gt;"UL"),INDIRECT(ADDRESS($J70,COLUMN()-12)),0),0), IF($K70&gt;0,IF(AND(INDIRECT(ADDRESS($K70,44))=0,INDIRECT(ADDRESS($K70,38))&lt;&gt;"UL"),INDIRECT(ADDRESS($K70,COLUMN()-12)),0),0), IF($L70&gt;0,IF(AND(INDIRECT(ADDRESS($L70,44))=0,INDIRECT(ADDRESS($L70,38))&lt;&gt;"UL"),INDIRECT(ADDRESS($L70,COLUMN()-12)),0),0), IF($M70&gt;0,IF(AND(INDIRECT(ADDRESS($M70,44))=0,INDIRECT(ADDRESS($M70,38))&lt;&gt;"UL"),INDIRECT(ADDRESS($M70,COLUMN()-12)),0),0))</f>
        <v>0</v>
      </c>
      <c r="BK70" s="57"/>
      <c r="BL70" s="57"/>
      <c r="BM70" s="57" cm="1">
        <f t="array" aca="1" ref="BM70" ca="1">SUM(IF($C70&gt;0,IF(AND(INDIRECT(ADDRESS($C70,44))=0,INDIRECT(ADDRESS($C70,38))&lt;&gt;"UL"),INDIRECT(ADDRESS($C70,COLUMN()-12)),0),0), IF($D70&gt;0,IF(AND(INDIRECT(ADDRESS($D70,44))=0,INDIRECT(ADDRESS($D70,38))&lt;&gt;"UL"),INDIRECT(ADDRESS($D70,COLUMN()-12)),0),0), IF($E70&gt;0,IF(AND(INDIRECT(ADDRESS($E70,44))=0,INDIRECT(ADDRESS($E70,38))&lt;&gt;"UL"),INDIRECT(ADDRESS($E70,COLUMN()-12)),0),0), IF($F70&gt;0,IF(AND(INDIRECT(ADDRESS($F70,44))=0,INDIRECT(ADDRESS($F70,38))&lt;&gt;"UL"),INDIRECT(ADDRESS($F70,COLUMN()-12)),0),0), IF($G70&gt;0,IF(AND(INDIRECT(ADDRESS($G70,44))=0,INDIRECT(ADDRESS($G70,38))&lt;&gt;"UL"),INDIRECT(ADDRESS($G70,COLUMN()-12)),0),0), IF($H70&gt;0,IF(AND(INDIRECT(ADDRESS($H70,44))=0,INDIRECT(ADDRESS($H70,38))&lt;&gt;"UL"),INDIRECT(ADDRESS($H70,COLUMN()-12)),0),0), IF($I70&gt;0,IF(AND(INDIRECT(ADDRESS($I70,44))=0,INDIRECT(ADDRESS($I70,38))&lt;&gt;"UL"),INDIRECT(ADDRESS($I70,COLUMN()-12)),0),0), IF($J70&gt;0,IF(AND(INDIRECT(ADDRESS($J70,44))=0,INDIRECT(ADDRESS($J70,38))&lt;&gt;"UL"),INDIRECT(ADDRESS($J70,COLUMN()-12)),0),0), IF($K70&gt;0,IF(AND(INDIRECT(ADDRESS($K70,44))=0,INDIRECT(ADDRESS($K70,38))&lt;&gt;"UL"),INDIRECT(ADDRESS($K70,COLUMN()-11)),0),0), IF($L70&gt;0,IF(AND(INDIRECT(ADDRESS($L70,44))=0,INDIRECT(ADDRESS($L70,38))&lt;&gt;"UL"),INDIRECT(ADDRESS($L70,COLUMN()-11)),0),0), IF($M70&gt;0,IF(AND(INDIRECT(ADDRESS($M70,44))=0,INDIRECT(ADDRESS($M70,38))&lt;&gt;"UL"),INDIRECT(ADDRESS($M70,COLUMN()-11)),0),0))</f>
        <v>0</v>
      </c>
      <c r="BN70" s="57" cm="1">
        <f t="array" aca="1" ref="BN70" ca="1">SUM(IF($C70&gt;0,IF(AND(INDIRECT(ADDRESS($C70,44))=0,INDIRECT(ADDRESS($C70,38))&lt;&gt;"UL"),INDIRECT(ADDRESS($C70,COLUMN()-12)),0),0), IF($D70&gt;0,IF(AND(INDIRECT(ADDRESS($D70,44))=0,INDIRECT(ADDRESS($D70,38))&lt;&gt;"UL"),INDIRECT(ADDRESS($D70,COLUMN()-12)),0),0), IF($E70&gt;0,IF(AND(INDIRECT(ADDRESS($E70,44))=0,INDIRECT(ADDRESS($E70,38))&lt;&gt;"UL"),INDIRECT(ADDRESS($E70,COLUMN()-12)),0),0), IF($F70&gt;0,IF(AND(INDIRECT(ADDRESS($F70,44))=0,INDIRECT(ADDRESS($F70,38))&lt;&gt;"UL"),INDIRECT(ADDRESS($F70,COLUMN()-12)),0),0), IF($G70&gt;0,IF(AND(INDIRECT(ADDRESS($G70,44))=0,INDIRECT(ADDRESS($G70,38))&lt;&gt;"UL"),INDIRECT(ADDRESS($G70,COLUMN()-12)),0),0), IF($H70&gt;0,IF(AND(INDIRECT(ADDRESS($H70,44))=0,INDIRECT(ADDRESS($H70,38))&lt;&gt;"UL"),INDIRECT(ADDRESS($H70,COLUMN()-12)),0),0), IF($I70&gt;0,IF(AND(INDIRECT(ADDRESS($I70,44))=0,INDIRECT(ADDRESS($I70,38))&lt;&gt;"UL"),INDIRECT(ADDRESS($I70,COLUMN()-12)),0),0), IF($J70&gt;0,IF(AND(INDIRECT(ADDRESS($J70,44))=0,INDIRECT(ADDRESS($J70,38))&lt;&gt;"UL"),INDIRECT(ADDRESS($J70,COLUMN()-12)),0),0), IF($K70&gt;0,IF(AND(INDIRECT(ADDRESS($K70,44))=0,INDIRECT(ADDRESS($K70,38))&lt;&gt;"UL"),INDIRECT(ADDRESS($K70,COLUMN()-11)),0),0), IF($L70&gt;0,IF(AND(INDIRECT(ADDRESS($L70,44))=0,INDIRECT(ADDRESS($L70,38))&lt;&gt;"UL"),INDIRECT(ADDRESS($L70,COLUMN()-11)),0),0), IF($M70&gt;0,IF(AND(INDIRECT(ADDRESS($M70,44))=0,INDIRECT(ADDRESS($M70,38))&lt;&gt;"UL"),INDIRECT(ADDRESS($M70,COLUMN()-11)),0),0))</f>
        <v>0</v>
      </c>
      <c r="BO70" s="57" cm="1">
        <f t="array" aca="1" ref="BO70" ca="1">SUM(IF($C70&gt;0,IF(AND(INDIRECT(ADDRESS($C70,44))=0,INDIRECT(ADDRESS($C70,38))&lt;&gt;"UL"),INDIRECT(ADDRESS($C70,COLUMN()-12)),0),0), IF($D70&gt;0,IF(AND(INDIRECT(ADDRESS($D70,44))=0,INDIRECT(ADDRESS($D70,38))&lt;&gt;"UL"),INDIRECT(ADDRESS($D70,COLUMN()-12)),0),0), IF($E70&gt;0,IF(AND(INDIRECT(ADDRESS($E70,44))=0,INDIRECT(ADDRESS($E70,38))&lt;&gt;"UL"),INDIRECT(ADDRESS($E70,COLUMN()-12)),0),0), IF($F70&gt;0,IF(AND(INDIRECT(ADDRESS($F70,44))=0,INDIRECT(ADDRESS($F70,38))&lt;&gt;"UL"),INDIRECT(ADDRESS($F70,COLUMN()-12)),0),0), IF($G70&gt;0,IF(AND(INDIRECT(ADDRESS($G70,44))=0,INDIRECT(ADDRESS($G70,38))&lt;&gt;"UL"),INDIRECT(ADDRESS($G70,COLUMN()-12)),0),0), IF($H70&gt;0,IF(AND(INDIRECT(ADDRESS($H70,44))=0,INDIRECT(ADDRESS($H70,38))&lt;&gt;"UL"),INDIRECT(ADDRESS($H70,COLUMN()-12)),0),0), IF($I70&gt;0,IF(AND(INDIRECT(ADDRESS($I70,44))=0,INDIRECT(ADDRESS($I70,38))&lt;&gt;"UL"),INDIRECT(ADDRESS($I70,COLUMN()-12)),0),0), IF($J70&gt;0,IF(AND(INDIRECT(ADDRESS($J70,44))=0,INDIRECT(ADDRESS($J70,38))&lt;&gt;"UL"),INDIRECT(ADDRESS($J70,COLUMN()-12)),0),0), IF($K70&gt;0,IF(AND(INDIRECT(ADDRESS($K70,44))=0,INDIRECT(ADDRESS($K70,38))&lt;&gt;"UL"),INDIRECT(ADDRESS($K70,COLUMN()-11)),0),0), IF($L70&gt;0,IF(AND(INDIRECT(ADDRESS($L70,44))=0,INDIRECT(ADDRESS($L70,38))&lt;&gt;"UL"),INDIRECT(ADDRESS($L70,COLUMN()-11)),0),0), IF($M70&gt;0,IF(AND(INDIRECT(ADDRESS($M70,44))=0,INDIRECT(ADDRESS($M70,38))&lt;&gt;"UL"),INDIRECT(ADDRESS($M70,COLUMN()-11)),0),0))</f>
        <v>0</v>
      </c>
      <c r="BP70" s="57" cm="1">
        <f t="array" aca="1" ref="BP70" ca="1">SUM(IF($C70&gt;0,IF(AND(INDIRECT(ADDRESS($C70,44))=0,INDIRECT(ADDRESS($C70,38))&lt;&gt;"UL"),INDIRECT(ADDRESS($C70,COLUMN()-12)),0),0), IF($D70&gt;0,IF(AND(INDIRECT(ADDRESS($D70,44))=0,INDIRECT(ADDRESS($D70,38))&lt;&gt;"UL"),INDIRECT(ADDRESS($D70,COLUMN()-12)),0),0), IF($E70&gt;0,IF(AND(INDIRECT(ADDRESS($E70,44))=0,INDIRECT(ADDRESS($E70,38))&lt;&gt;"UL"),INDIRECT(ADDRESS($E70,COLUMN()-12)),0),0), IF($F70&gt;0,IF(AND(INDIRECT(ADDRESS($F70,44))=0,INDIRECT(ADDRESS($F70,38))&lt;&gt;"UL"),INDIRECT(ADDRESS($F70,COLUMN()-12)),0),0), IF($G70&gt;0,IF(AND(INDIRECT(ADDRESS($G70,44))=0,INDIRECT(ADDRESS($G70,38))&lt;&gt;"UL"),INDIRECT(ADDRESS($G70,COLUMN()-12)),0),0), IF($H70&gt;0,IF(AND(INDIRECT(ADDRESS($H70,44))=0,INDIRECT(ADDRESS($H70,38))&lt;&gt;"UL"),INDIRECT(ADDRESS($H70,COLUMN()-12)),0),0), IF($I70&gt;0,IF(AND(INDIRECT(ADDRESS($I70,44))=0,INDIRECT(ADDRESS($I70,38))&lt;&gt;"UL"),INDIRECT(ADDRESS($I70,COLUMN()-12)),0),0), IF($J70&gt;0,IF(AND(INDIRECT(ADDRESS($J70,44))=0,INDIRECT(ADDRESS($J70,38))&lt;&gt;"UL"),INDIRECT(ADDRESS($J70,COLUMN()-12)),0),0), IF($K70&gt;0,IF(AND(INDIRECT(ADDRESS($K70,44))=0,INDIRECT(ADDRESS($K70,38))&lt;&gt;"UL"),INDIRECT(ADDRESS($K70,COLUMN()-11)),0),0), IF($L70&gt;0,IF(AND(INDIRECT(ADDRESS($L70,44))=0,INDIRECT(ADDRESS($L70,38))&lt;&gt;"UL"),INDIRECT(ADDRESS($L70,COLUMN()-11)),0),0), IF($M70&gt;0,IF(AND(INDIRECT(ADDRESS($M70,44))=0,INDIRECT(ADDRESS($M70,38))&lt;&gt;"UL"),INDIRECT(ADDRESS($M70,COLUMN()-11)),0),0))</f>
        <v>0</v>
      </c>
      <c r="BQ70" s="57"/>
      <c r="BR70" s="161">
        <f t="shared" ca="1" si="43"/>
        <v>87.218707714314988</v>
      </c>
      <c r="BS70" s="56"/>
      <c r="BT70" s="56">
        <f t="shared" ca="1" si="44"/>
        <v>4.2361353561205979</v>
      </c>
      <c r="BU70" s="64">
        <f t="shared" ca="1" si="45"/>
        <v>0.12836773806426055</v>
      </c>
      <c r="BV70" s="57" t="s">
        <v>33</v>
      </c>
      <c r="BW70" s="57" cm="1">
        <f t="array" aca="1" ref="BW70" ca="1">SUM(IF($C70&gt;0,IF(AND(INDIRECT(ADDRESS($C70,44))=0,INDIRECT(ADDRESS($C70,38))="UL",ISERROR(SEARCH("Rear",INDIRECT(ADDRESS($C70,33)))),ISERROR(SEARCH("Side",INDIRECT(ADDRESS($C70,33))))),INDIRECT(ADDRESS($C70,COLUMN())),0),0),IF($D70&gt;0,IF(AND(INDIRECT(ADDRESS($D70,44))=0,INDIRECT(ADDRESS($D70,38))="UL",ISERROR(SEARCH("Rear",INDIRECT(ADDRESS($D70,33)))),ISERROR(SEARCH("Side",INDIRECT(ADDRESS($D70,33))))),INDIRECT(ADDRESS($D70,COLUMN())),0),0),IF($E70&gt;0,IF(AND(INDIRECT(ADDRESS($E70,44))=0,INDIRECT(ADDRESS($E70,38))="UL",ISERROR(SEARCH("Rear",INDIRECT(ADDRESS($E70,33)))),ISERROR(SEARCH("Side",INDIRECT(ADDRESS($E70,33))))),INDIRECT(ADDRESS($E70,COLUMN())),0),0),IF($F70&gt;0,IF(AND(INDIRECT(ADDRESS($F70,44))=0,INDIRECT(ADDRESS($F70,38))="UL",ISERROR(SEARCH("Rear",INDIRECT(ADDRESS($F70,33)))),ISERROR(SEARCH("Side",INDIRECT(ADDRESS($F70,33))))),INDIRECT(ADDRESS($F70,COLUMN())),0),0),IF($G70&gt;0,IF(AND(INDIRECT(ADDRESS($G70,44))=0,INDIRECT(ADDRESS($G70,38))="UL",ISERROR(SEARCH("Rear",INDIRECT(ADDRESS($G70,33)))),ISERROR(SEARCH("Side",INDIRECT(ADDRESS($G70,33))))),INDIRECT(ADDRESS($G70,COLUMN())),0),0),IF($H70&gt;0,IF(AND(INDIRECT(ADDRESS($H70,44))=0,INDIRECT(ADDRESS($H70,38))="UL",ISERROR(SEARCH("Rear",INDIRECT(ADDRESS($H70,33)))),ISERROR(SEARCH("Side",INDIRECT(ADDRESS($H70,33))))),INDIRECT(ADDRESS($H70,COLUMN())),0),0),IF($I70&gt;0,IF(AND(INDIRECT(ADDRESS($I70,44))=0,INDIRECT(ADDRESS($I70,38))="UL",ISERROR(SEARCH("Rear",INDIRECT(ADDRESS($I70,33)))),ISERROR(SEARCH("Side",INDIRECT(ADDRESS($I70,33))))),INDIRECT(ADDRESS($I70,COLUMN())),0),0),IF($J70&gt;0,IF(AND(INDIRECT(ADDRESS($J70,44))=0,INDIRECT(ADDRESS($J70,38))="UL",ISERROR(SEARCH("Rear",INDIRECT(ADDRESS($J70,33)))),ISERROR(SEARCH("Side",INDIRECT(ADDRESS($J70,33))))),INDIRECT(ADDRESS($J70,COLUMN())),0),0),IF($K70&gt;0,IF(AND(INDIRECT(ADDRESS($K70,44))=0,INDIRECT(ADDRESS($K70,38))="UL",ISERROR(SEARCH("Rear",INDIRECT(ADDRESS($K70,33)))),ISERROR(SEARCH("Side",INDIRECT(ADDRESS($K70,33))))),INDIRECT(ADDRESS($K70,COLUMN())),0),0),IF($L70&gt;0,IF(AND(INDIRECT(ADDRESS($L70,44))=0,INDIRECT(ADDRESS($L70,38))="UL",ISERROR(SEARCH("Rear",INDIRECT(ADDRESS($L70,33)))),ISERROR(SEARCH("Side",INDIRECT(ADDRESS($L70,33))))),INDIRECT(ADDRESS($L70,COLUMN())),0),0),IF($M70&gt;0,IF(AND(INDIRECT(ADDRESS($M70,44))=0,INDIRECT(ADDRESS($M70,38))="UL",ISERROR(SEARCH("Rear",INDIRECT(ADDRESS($M70,33)))),ISERROR(SEARCH("Side",INDIRECT(ADDRESS($M70,33))))),INDIRECT(ADDRESS($M70,COLUMN())),0),0))</f>
        <v>0.61111111111111105</v>
      </c>
      <c r="BX70" s="57">
        <f t="shared" ca="1" si="46"/>
        <v>1.2777777777777777</v>
      </c>
      <c r="BY70" s="57" cm="1">
        <f t="array" aca="1" ref="BY70" ca="1">SUM(IF($C70&gt;0,IF(AND(INDIRECT(ADDRESS($C70,44))=0,INDIRECT(ADDRESS($C70,38))="UL"),INDIRECT(ADDRESS($C70,COLUMN())),0),0),IF($D70&gt;0,IF(AND(INDIRECT(ADDRESS($D70,44))=0,INDIRECT(ADDRESS($D70,38))="UL"),INDIRECT(ADDRESS($D70,COLUMN())),0),0),IF($E70&gt;0,IF(AND(INDIRECT(ADDRESS($E70,44))=0,INDIRECT(ADDRESS($E70,38))="UL"),INDIRECT(ADDRESS($E70,COLUMN())),0),0),IF($F70&gt;0,IF(AND(INDIRECT(ADDRESS($F70,44))=0,INDIRECT(ADDRESS($F70,38))="UL"),INDIRECT(ADDRESS($F70,COLUMN())),0),0),IF($G70&gt;0,IF(AND(INDIRECT(ADDRESS($G70,44))=0,INDIRECT(ADDRESS($G70,38))="UL"),INDIRECT(ADDRESS($G70,COLUMN())),0),0),IF($H70&gt;0,IF(AND(INDIRECT(ADDRESS($H70,44))=0,INDIRECT(ADDRESS($H70,38))="UL"),INDIRECT(ADDRESS($H70,COLUMN())),0),0),IF($I70&gt;0,IF(AND(INDIRECT(ADDRESS($I70,44))=0,INDIRECT(ADDRESS($I70,38))="UL"),INDIRECT(ADDRESS($I70,COLUMN())),0),0),IF($J70&gt;0,IF(AND(INDIRECT(ADDRESS($J70,44))=0,INDIRECT(ADDRESS($J70,38))="UL"),INDIRECT(ADDRESS($J70,COLUMN())),0),0),IF($K70&gt;0,IF(AND(INDIRECT(ADDRESS($K70,44))=0,INDIRECT(ADDRESS($K70,38))="UL"),INDIRECT(ADDRESS($K70,COLUMN())),0),0),IF($L70&gt;0,IF(AND(INDIRECT(ADDRESS($L70,44))=0,INDIRECT(ADDRESS($L70,38))="UL"),INDIRECT(ADDRESS($L70,COLUMN())),0),0),IF($M70&gt;0,IF(AND(INDIRECT(ADDRESS($M70,44))=0,INDIRECT(ADDRESS($M70,38))="UL"),INDIRECT(ADDRESS($M70,COLUMN())),0),0))</f>
        <v>0.20370370370370366</v>
      </c>
      <c r="BZ70" s="57" cm="1">
        <f t="array" aca="1" ref="BZ70" ca="1">SUM(IF($C70&gt;0,IF(AND(INDIRECT(ADDRESS($C70,44))=0,INDIRECT(ADDRESS($C70,38))="UL"),INDIRECT(ADDRESS($C70,COLUMN())),0),0),IF($D70&gt;0,IF(AND(INDIRECT(ADDRESS($D70,44))=0,INDIRECT(ADDRESS($D70,38))="UL"),INDIRECT(ADDRESS($D70,COLUMN())),0),0),IF($E70&gt;0,IF(AND(INDIRECT(ADDRESS($E70,44))=0,INDIRECT(ADDRESS($E70,38))="UL"),INDIRECT(ADDRESS($E70,COLUMN())),0),0),IF($F70&gt;0,IF(AND(INDIRECT(ADDRESS($F70,44))=0,INDIRECT(ADDRESS($F70,38))="UL"),INDIRECT(ADDRESS($F70,COLUMN())),0),0),IF($G70&gt;0,IF(AND(INDIRECT(ADDRESS($G70,44))=0,INDIRECT(ADDRESS($G70,38))="UL"),INDIRECT(ADDRESS($G70,COLUMN())),0),0),IF($H70&gt;0,IF(AND(INDIRECT(ADDRESS($H70,44))=0,INDIRECT(ADDRESS($H70,38))="UL"),INDIRECT(ADDRESS($H70,COLUMN())),0),0),IF($I70&gt;0,IF(AND(INDIRECT(ADDRESS($I70,44))=0,INDIRECT(ADDRESS($I70,38))="UL"),INDIRECT(ADDRESS($I70,COLUMN())),0),0),IF($J70&gt;0,IF(AND(INDIRECT(ADDRESS($J70,44))=0,INDIRECT(ADDRESS($J70,38))="UL"),INDIRECT(ADDRESS($J70,COLUMN())),0),0),IF($K70&gt;0,IF(AND(INDIRECT(ADDRESS($K70,44))=0,INDIRECT(ADDRESS($K70,38))="UL"),INDIRECT(ADDRESS($K70,COLUMN())),0),0),IF($L70&gt;0,IF(AND(INDIRECT(ADDRESS($L70,44))=0,INDIRECT(ADDRESS($L70,38))="UL"),INDIRECT(ADDRESS($L70,COLUMN())),0),0),IF($M70&gt;0,IF(AND(INDIRECT(ADDRESS($M70,44))=0,INDIRECT(ADDRESS($M70,38))="UL"),INDIRECT(ADDRESS($M70,COLUMN())),0),0))</f>
        <v>0.42592592592592582</v>
      </c>
      <c r="CA70" s="57">
        <f t="shared" ca="1" si="47"/>
        <v>0.20370370370370366</v>
      </c>
      <c r="CB70" s="57"/>
      <c r="CC70" s="57">
        <f t="shared" ca="1" si="48"/>
        <v>0</v>
      </c>
      <c r="CD70" s="57" cm="1">
        <f t="array" aca="1" ref="CD70" ca="1">SUM(IF($C70&gt;0,IF(AND(INDIRECT(ADDRESS($C70,44))=0,INDIRECT(ADDRESS($C70,38))&lt;&gt;"UL"),INDIRECT(ADDRESS($C70,COLUMN())),0),0),IF($D70&gt;0,IF(AND(INDIRECT(ADDRESS($D70,44))=0,INDIRECT(ADDRESS($D70,38))&lt;&gt;"UL"),INDIRECT(ADDRESS($D70,COLUMN())),0),0),IF($E70&gt;0,IF(AND(INDIRECT(ADDRESS($E70,44))=0,INDIRECT(ADDRESS($E70,38))&lt;&gt;"UL"),INDIRECT(ADDRESS($E70,COLUMN())),0),0),IF($F70&gt;0,IF(AND(INDIRECT(ADDRESS($F70,44))=0,INDIRECT(ADDRESS($F70,38))&lt;&gt;"UL"),INDIRECT(ADDRESS($F70,COLUMN())),0),0),IF($G70&gt;0,IF(AND(INDIRECT(ADDRESS($G70,44))=0,INDIRECT(ADDRESS($G70,38))&lt;&gt;"UL"),INDIRECT(ADDRESS($G70,COLUMN())),0),0),IF($H70&gt;0,IF(AND(INDIRECT(ADDRESS($H70,44))=0,INDIRECT(ADDRESS($H70,38))&lt;&gt;"UL"),INDIRECT(ADDRESS($H70,COLUMN())),0),0),IF($I70&gt;0,IF(AND(INDIRECT(ADDRESS($I70,44))=0,INDIRECT(ADDRESS($I70,38))&lt;&gt;"UL"),INDIRECT(ADDRESS($I70,COLUMN())),0),0),IF($J70&gt;0,IF(AND(INDIRECT(ADDRESS($J70,44))=0,INDIRECT(ADDRESS($J70,38))&lt;&gt;"UL"),INDIRECT(ADDRESS($J70,COLUMN())),0),0),IF($K70&gt;0,IF(AND(INDIRECT(ADDRESS($K70,44))=0,INDIRECT(ADDRESS($K70,38))&lt;&gt;"UL"),INDIRECT(ADDRESS($K70,COLUMN())),0),0),IF($L70&gt;0,IF(AND(INDIRECT(ADDRESS($L70,44))=0,INDIRECT(ADDRESS($L70,38))&lt;&gt;"UL"),INDIRECT(ADDRESS($L70,COLUMN())),0),0),IF($M70&gt;0,IF(AND(INDIRECT(ADDRESS($M70,44))=0,INDIRECT(ADDRESS($M70,38))&lt;&gt;"UL"),INDIRECT(ADDRESS($M70,COLUMN())),0),0))</f>
        <v>0</v>
      </c>
      <c r="CE70" s="57" cm="1">
        <f t="array" aca="1" ref="CE70" ca="1">SUM(IF($C70&gt;0,IF(AND(INDIRECT(ADDRESS($C70,44))=0,INDIRECT(ADDRESS($C70,38))&lt;&gt;"UL"),INDIRECT(ADDRESS($C70,COLUMN())),0),0),IF($D70&gt;0,IF(AND(INDIRECT(ADDRESS($D70,44))=0,INDIRECT(ADDRESS($D70,38))&lt;&gt;"UL"),INDIRECT(ADDRESS($D70,COLUMN())),0),0),IF($E70&gt;0,IF(AND(INDIRECT(ADDRESS($E70,44))=0,INDIRECT(ADDRESS($E70,38))&lt;&gt;"UL"),INDIRECT(ADDRESS($E70,COLUMN())),0),0),IF($F70&gt;0,IF(AND(INDIRECT(ADDRESS($F70,44))=0,INDIRECT(ADDRESS($F70,38))&lt;&gt;"UL"),INDIRECT(ADDRESS($F70,COLUMN())),0),0),IF($G70&gt;0,IF(AND(INDIRECT(ADDRESS($G70,44))=0,INDIRECT(ADDRESS($G70,38))&lt;&gt;"UL"),INDIRECT(ADDRESS($G70,COLUMN())),0),0),IF($H70&gt;0,IF(AND(INDIRECT(ADDRESS($H70,44))=0,INDIRECT(ADDRESS($H70,38))&lt;&gt;"UL"),INDIRECT(ADDRESS($H70,COLUMN())),0),0),IF($I70&gt;0,IF(AND(INDIRECT(ADDRESS($I70,44))=0,INDIRECT(ADDRESS($I70,38))&lt;&gt;"UL"),INDIRECT(ADDRESS($I70,COLUMN())),0),0),IF($J70&gt;0,IF(AND(INDIRECT(ADDRESS($J70,44))=0,INDIRECT(ADDRESS($J70,38))&lt;&gt;"UL"),INDIRECT(ADDRESS($J70,COLUMN())),0),0),IF($K70&gt;0,IF(AND(INDIRECT(ADDRESS($K70,44))=0,INDIRECT(ADDRESS($K70,38))&lt;&gt;"UL"),INDIRECT(ADDRESS($K70,COLUMN())),0),0),IF($L70&gt;0,IF(AND(INDIRECT(ADDRESS($L70,44))=0,INDIRECT(ADDRESS($L70,38))&lt;&gt;"UL"),INDIRECT(ADDRESS($L70,COLUMN())),0),0),IF($M70&gt;0,IF(AND(INDIRECT(ADDRESS($M70,44))=0,INDIRECT(ADDRESS($M70,38))&lt;&gt;"UL"),INDIRECT(ADDRESS($M70,COLUMN())),0),0))</f>
        <v>0</v>
      </c>
      <c r="CF70" s="57">
        <f t="shared" ca="1" si="49"/>
        <v>0</v>
      </c>
      <c r="CG70" s="57">
        <f t="shared" ca="1" si="50"/>
        <v>4.0630860920071781</v>
      </c>
      <c r="CH70" s="57">
        <f t="shared" ca="1" si="51"/>
        <v>0.12312382096991449</v>
      </c>
      <c r="CI70" s="19">
        <f t="shared" ca="1" si="52"/>
        <v>24.092625305329069</v>
      </c>
      <c r="CJ70" s="19"/>
      <c r="CK70" s="57" cm="1">
        <f t="array" aca="1" ref="CK70" ca="1">IF(AU70="S", SUM(IF($C70&gt;0,IF(INDIRECT(ADDRESS($C70,43))&lt;&gt;1,INDIRECT(ADDRESS($C70,48)),0),0), IF($D70&gt;0,IF(INDIRECT(ADDRESS($D70,43))&lt;&gt;1,INDIRECT(ADDRESS($D70,48)),0),0), IF($E70&gt;0,IF(INDIRECT(ADDRESS($E70,43))&lt;&gt;1,INDIRECT(ADDRESS($E70,48)),0),0), IF($F70&gt;0,IF(INDIRECT(ADDRESS($F70,43))&lt;&gt;1,INDIRECT(ADDRESS($F70,48)),0),0), IF($G70&gt;0,IF(INDIRECT(ADDRESS($G70,43))&lt;&gt;1,INDIRECT(ADDRESS($G70,48)),0),0), IF($H70&gt;0,IF(INDIRECT(ADDRESS($H70,43))&lt;&gt;1,INDIRECT(ADDRESS($H70,48)),0),0), IF($I70&gt;0,IF(INDIRECT(ADDRESS($I70,43))&lt;&gt;1,INDIRECT(ADDRESS($I70,48)),0),0), IF($J70&gt;0,IF(INDIRECT(ADDRESS($J70,43))&lt;&gt;1,INDIRECT(ADDRESS($J70,48)),0),0), IF($K70&gt;0,IF(INDIRECT(ADDRESS($K70,43))&lt;&gt;1,INDIRECT(ADDRESS($K70,48)),0),0), IF($L70&gt;0,IF(INDIRECT(ADDRESS($L70,43))&lt;&gt;1,INDIRECT(ADDRESS($L70,48)),0),0), IF($M70&gt;0,IF(INDIRECT(ADDRESS($M70,43))&lt;&gt;1,INDIRECT(ADDRESS($M70,48)),0),0)), IF(AU70="L",SUM(IF($C70&gt;0,IF(INDIRECT(ADDRESS($C70,43))&lt;&gt;1,INDIRECT(ADDRESS($C70,50)),0),0), IF($D70&gt;0,IF(INDIRECT(ADDRESS($D70,43))&lt;&gt;1,INDIRECT(ADDRESS($D70,50)),0),0), IF($E70&gt;0,IF(INDIRECT(ADDRESS($E70,43))&lt;&gt;1,INDIRECT(ADDRESS($E70,50)),0),0), IF($F70&gt;0,IF(INDIRECT(ADDRESS($F70,43))&lt;&gt;1,INDIRECT(ADDRESS($F70,50)),0),0), IF($G70&gt;0,IF(INDIRECT(ADDRESS($G70,43))&lt;&gt;1,INDIRECT(ADDRESS($G70,50)),0),0), IF($G70&gt;0,IF(INDIRECT(ADDRESS($G70,43))&lt;&gt;1,INDIRECT(ADDRESS($G70,50)),0),0), IF($H70&gt;0,IF(INDIRECT(ADDRESS($H70,43))&lt;&gt;1,INDIRECT(ADDRESS($H70,50)),0),0), IF($I70&gt;0,IF(INDIRECT(ADDRESS($I70,43))&lt;&gt;1,INDIRECT(ADDRESS($I70,50)),0),0), IF($J70&gt;0,IF(INDIRECT(ADDRESS($J70,43))&lt;&gt;1,INDIRECT(ADDRESS($J70,50)),0),0), IF($K70&gt;0,IF(INDIRECT(ADDRESS($K70,43))&lt;&gt;1,INDIRECT(ADDRESS($K70,50)),0),0), IF($L70&gt;0,IF(INDIRECT(ADDRESS($L70,43))&lt;&gt;1,INDIRECT(ADDRESS($L70,50)),0),0), IF($M70&gt;0,IF(INDIRECT(ADDRESS($M70,43))&lt;&gt;1,INDIRECT(ADDRESS($M70,50)),0),0)), SUM(IF($C70&gt;0,IF(INDIRECT(ADDRESS($C70,43))&lt;&gt;1,INDIRECT(ADDRESS($C70,49)),0),0), IF($D70&gt;0,IF(INDIRECT(ADDRESS($D70,43))&lt;&gt;1,INDIRECT(ADDRESS($D70,49)),0),0), IF($E70&gt;0,IF(INDIRECT(ADDRESS($E70,43))&lt;&gt;1,INDIRECT(ADDRESS($E70,49)),0),0), IF($F70&gt;0,IF(INDIRECT(ADDRESS($F70,43))&lt;&gt;1,INDIRECT(ADDRESS($F70,49)),0),0), IF($G70&gt;0,IF(INDIRECT(ADDRESS($G70,43))&lt;&gt;1,INDIRECT(ADDRESS($G70,49)),0),0), IF($G70&gt;0,IF(INDIRECT(ADDRESS($G70,43))&lt;&gt;1,INDIRECT(ADDRESS($G70,49)),0),0), IF($H70&gt;0,IF(INDIRECT(ADDRESS($H70,43))&lt;&gt;1,INDIRECT(ADDRESS($H70,49)),0),0), IF($I70&gt;0,IF(INDIRECT(ADDRESS($I70,43))&lt;&gt;1,INDIRECT(ADDRESS($I70,49)),0),0), IF($J70&gt;0,IF(INDIRECT(ADDRESS($J70,43))&lt;&gt;1,INDIRECT(ADDRESS($J70,49)),0),0), IF($K70&gt;0,IF(INDIRECT(ADDRESS($K70,43))&lt;&gt;1,INDIRECT(ADDRESS($K70,49)),0),0), IF($L70&gt;0,IF(INDIRECT(ADDRESS($L70,43))&lt;&gt;1,INDIRECT(ADDRESS($L70,49)),0),0), IF($M70&gt;0,IF(INDIRECT(ADDRESS($M70,43))&lt;&gt;1,INDIRECT(ADDRESS($M70,49)),0),0))))</f>
        <v>1.1111111111111109</v>
      </c>
      <c r="CL70" s="57" cm="1">
        <f t="array" aca="1" ref="CL70" ca="1">SUM(IF($C70&gt;0,IF(INDIRECT(ADDRESS($C70,44))=1,INDIRECT(ADDRESS($C70,90)),0),0), IF($D70&gt;0,IF(INDIRECT(ADDRESS($D70,44))=1,INDIRECT(ADDRESS($D70,90)),0),0), IF($E70&gt;0,IF(INDIRECT(ADDRESS($E70,44))=1,INDIRECT(ADDRESS($E70,90)),0),0), IF($F70&gt;0,IF(INDIRECT(ADDRESS($F70,44))=1,INDIRECT(ADDRESS($F70,90)),0),0), IF($G70&gt;0,IF(INDIRECT(ADDRESS($G70,44))=1,INDIRECT(ADDRESS($G70,90)),0),0), IF($H70&gt;0,IF(INDIRECT(ADDRESS($H70,44))=1,INDIRECT(ADDRESS($H70,90)),0),0), IF($I70&gt;0,IF(INDIRECT(ADDRESS($I70,44))=1,INDIRECT(ADDRESS($I70,90)),0),0), IF($J70&gt;0,IF(INDIRECT(ADDRESS($J70,44))=1,INDIRECT(ADDRESS($J70,90)),0),0), IF($K70&gt;0,IF(INDIRECT(ADDRESS($K70,44))=1,INDIRECT(ADDRESS($K70,90)),0),0), IF($L70&gt;0,IF(INDIRECT(ADDRESS($L70,44))=1,INDIRECT(ADDRESS($L70,90)),0),0), IF($M70&gt;0,IF(INDIRECT(ADDRESS($M70,44))=1,INDIRECT(ADDRESS($M70,90)),0),0))</f>
        <v>0</v>
      </c>
      <c r="CM70" s="56">
        <f t="shared" ca="1" si="53"/>
        <v>0.94502222628653354</v>
      </c>
      <c r="CN70" s="59"/>
    </row>
    <row r="71" spans="1:92" x14ac:dyDescent="0.25">
      <c r="A71" s="15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4"/>
      <c r="T71" s="13"/>
      <c r="U71" s="13"/>
      <c r="V71" s="13"/>
      <c r="W71" s="13"/>
      <c r="Z71" s="14"/>
      <c r="AA71" s="15"/>
      <c r="AF71" s="15"/>
      <c r="AG71" s="15"/>
      <c r="AU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S71" s="3"/>
      <c r="BT71"/>
      <c r="BU71"/>
      <c r="CK71" s="57" cm="1">
        <f t="array" aca="1" ref="CK71" ca="1">IF(AU71="S",SUM(IF($C71&gt;0,IF(INDIRECT(ADDRESS($C71,43))&lt;&gt;1,INDIRECT(ADDRESS($C71,47)),0),0),IF($D71&gt;0,IF(INDIRECT(ADDRESS($D71,43))&lt;&gt;1,INDIRECT(ADDRESS($CF41,47)),0),0),IF($E71&gt;0,IF(INDIRECT(ADDRESS($E71,43))&lt;&gt;1,INDIRECT(ADDRESS($E71,47)),0),0),IF($F71&gt;0,IF(INDIRECT(ADDRESS($F71,43))&lt;&gt;1,INDIRECT(ADDRESS($F71,47)),0),0),IF($G71&gt;0,IF(INDIRECT(ADDRESS($G71,43))&lt;&gt;1,INDIRECT(ADDRESS($G71,47)),0),0),IF($G71&gt;0,IF(INDIRECT(ADDRESS($G71,43))&lt;&gt;1,INDIRECT(ADDRESS($G71,47)),0),0),IF($H71&gt;0,IF(INDIRECT(ADDRESS($H71,43))&lt;&gt;1,INDIRECT(ADDRESS($H71,47)),0),0),IF($I71&gt;0,IF(INDIRECT(ADDRESS($I71,43))&lt;&gt;1,INDIRECT(ADDRESS($I71,47)),0),0),IF($J71&gt;0,IF(INDIRECT(ADDRESS($J71,43))&lt;&gt;1,INDIRECT(ADDRESS($J71,47)),0),0),IF($K71&gt;0,IF(INDIRECT(ADDRESS($K71,43))&lt;&gt;1,INDIRECT(ADDRESS($K71,47)),0),0),IF($L71&gt;0,IF(INDIRECT(ADDRESS($L71,43))&lt;&gt;1,INDIRECT(ADDRESS($L71,47)),0),0),IF($M71&gt;0,IF(INDIRECT(ADDRESS($M71,43))&lt;&gt;1,INDIRECT(ADDRESS($M71,47)),0),0)),IF(AU71="L",SUM(IF($C71&gt;0,IF(INDIRECT(ADDRESS($C71,43))&lt;&gt;1,INDIRECT(ADDRESS($C71,49)),0),0),IF($D71&gt;0,IF(INDIRECT(ADDRESS($D71,43))&lt;&gt;1,INDIRECT(ADDRESS($CF41,49)),0),0),IF($E71&gt;0,IF(INDIRECT(ADDRESS($E71,43))&lt;&gt;1,INDIRECT(ADDRESS($E71,49)),0),0),IF($F71&gt;0,IF(INDIRECT(ADDRESS($F71,43))&lt;&gt;1,INDIRECT(ADDRESS($F71,49)),0),0),IF($G71&gt;0,IF(INDIRECT(ADDRESS($G71,43))&lt;&gt;1,INDIRECT(ADDRESS($G71,49)),0),0),IF($G71&gt;0,IF(INDIRECT(ADDRESS($G71,43))&lt;&gt;1,INDIRECT(ADDRESS($G71,49)),0),0),IF($H71&gt;0,IF(INDIRECT(ADDRESS($H71,43))&lt;&gt;1,INDIRECT(ADDRESS($H71,49)),0),0),IF($I71&gt;0,IF(INDIRECT(ADDRESS($I71,43))&lt;&gt;1,INDIRECT(ADDRESS($I71,49)),0),0),IF($J71&gt;0,IF(INDIRECT(ADDRESS($J71,43))&lt;&gt;1,INDIRECT(ADDRESS($J71,49)),0),0),IF($K71&gt;0,IF(INDIRECT(ADDRESS($K71,43))&lt;&gt;1,INDIRECT(ADDRESS($K71,49)),0),0),IF($L71&gt;0,IF(INDIRECT(ADDRESS($L71,43))&lt;&gt;1,INDIRECT(ADDRESS($L71,49)),0),0),IF($M71&gt;0,IF(INDIRECT(ADDRESS($M71,43))&lt;&gt;1,INDIRECT(ADDRESS($M71,49)),0),0)),SUM(IF($C71&gt;0,IF(INDIRECT(ADDRESS($C71,43))&lt;&gt;1,INDIRECT(ADDRESS($C71,48)),0),0),IF($D71&gt;0,IF(INDIRECT(ADDRESS($D71,43))&lt;&gt;1,INDIRECT(ADDRESS($CF41,48)),0),0),IF($E71&gt;0,IF(INDIRECT(ADDRESS($E71,43))&lt;&gt;1,INDIRECT(ADDRESS($E71,48)),0),0),IF($F71&gt;0,IF(INDIRECT(ADDRESS($F71,43))&lt;&gt;1,INDIRECT(ADDRESS($F71,48)),0),0),IF($G71&gt;0,IF(INDIRECT(ADDRESS($G71,43))&lt;&gt;1,INDIRECT(ADDRESS($G71,48)),0),0),IF($G71&gt;0,IF(INDIRECT(ADDRESS($G71,43))&lt;&gt;1,INDIRECT(ADDRESS($G71,48)),0),0),IF($H71&gt;0,IF(INDIRECT(ADDRESS($H71,43))&lt;&gt;1,INDIRECT(ADDRESS($H71,48)),0),0),IF($I71&gt;0,IF(INDIRECT(ADDRESS($I71,43))&lt;&gt;1,INDIRECT(ADDRESS($I71,48)),0),0),IF($J71&gt;0,IF(INDIRECT(ADDRESS($J71,43))&lt;&gt;1,INDIRECT(ADDRESS($J71,48)),0),0),IF($K71&gt;0,IF(INDIRECT(ADDRESS($K71,43))&lt;&gt;1,INDIRECT(ADDRESS($K71,48)),0),0),IF($L71&gt;0,IF(INDIRECT(ADDRESS($L71,43))&lt;&gt;1,INDIRECT(ADDRESS($L71,48)),0),0),IF($M71&gt;0,IF(INDIRECT(ADDRESS($M71,43))&lt;&gt;1,INDIRECT(ADDRESS($M71,48)),0),0))))</f>
        <v>0</v>
      </c>
    </row>
    <row r="72" spans="1:92" ht="13" x14ac:dyDescent="0.25">
      <c r="A72" s="17" t="s">
        <v>148</v>
      </c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"/>
      <c r="O72" s="13"/>
      <c r="P72" s="13"/>
      <c r="Q72" s="13"/>
      <c r="R72" s="13"/>
      <c r="S72" s="14"/>
      <c r="T72" s="13"/>
      <c r="U72" s="13"/>
      <c r="V72" s="13"/>
      <c r="W72" s="13"/>
      <c r="Z72" s="14"/>
      <c r="AA72" s="15"/>
      <c r="AF72" s="15"/>
      <c r="AG72" s="15"/>
      <c r="AU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S72" s="3"/>
      <c r="BT72"/>
      <c r="BU72"/>
    </row>
    <row r="73" spans="1:92" x14ac:dyDescent="0.25">
      <c r="A73" s="62" t="s">
        <v>149</v>
      </c>
      <c r="B73" s="122">
        <v>9</v>
      </c>
      <c r="C73" s="122">
        <v>21</v>
      </c>
      <c r="D73" s="122">
        <v>20</v>
      </c>
      <c r="E73" s="122">
        <v>29</v>
      </c>
      <c r="F73" s="122"/>
      <c r="G73" s="122"/>
      <c r="H73" s="122"/>
      <c r="I73" s="67"/>
      <c r="J73" s="67"/>
      <c r="K73" s="67"/>
      <c r="L73" s="67"/>
      <c r="M73" s="67"/>
      <c r="N73" s="67">
        <f t="shared" ref="N73:N91" ca="1" si="54">SUM(INDIRECT(ADDRESS(B73,COLUMN())),IF(C73&gt;0,INDIRECT(ADDRESS(C73,COLUMN())),0),IF(D73&gt;0,INDIRECT(ADDRESS(D73,14)),0),IF(E73&gt;0,INDIRECT(ADDRESS(E73,COLUMN())),0),IF(F73&gt;0,INDIRECT(ADDRESS(F73,COLUMN())),0),IF(G73&gt;0,INDIRECT(ADDRESS(G73,COLUMN())),0),IF(H73&gt;0,INDIRECT(ADDRESS(H73,COLUMN())),0),IF(I73&gt;0,INDIRECT(ADDRESS(I73,COLUMN())),0),IF(J73&gt;0,INDIRECT(ADDRESS(J73,COLUMN())),0),IF(K73&gt;0,INDIRECT(ADDRESS(K73,COLUMN())),0),IF(L73&gt;0,INDIRECT(ADDRESS(L73,COLUMN())),0),IF(M73&gt;0,INDIRECT(ADDRESS(M73,COLUMN())),0))</f>
        <v>27</v>
      </c>
      <c r="O73" s="67" t="str" cm="1">
        <f t="array" aca="1" ref="O73" ca="1">INDIRECT(ADDRESS($B73,COLUMN()))</f>
        <v>Bomber</v>
      </c>
      <c r="P73" s="67" cm="1">
        <f t="array" aca="1" ref="P73" ca="1">INDIRECT(ADDRESS($B73,COLUMN()))</f>
        <v>5</v>
      </c>
      <c r="Q73" s="67" cm="1">
        <f t="array" aca="1" ref="Q73" ca="1">INDIRECT(ADDRESS($B73,COLUMN()))</f>
        <v>2</v>
      </c>
      <c r="R73" s="67" t="str" cm="1">
        <f t="array" aca="1" ref="R73" ca="1">INDIRECT(ADDRESS($B73,COLUMN()))</f>
        <v>-</v>
      </c>
      <c r="S73" s="67" cm="1">
        <f t="array" aca="1" ref="S73" ca="1">INDIRECT(ADDRESS($B73,COLUMN()))</f>
        <v>2</v>
      </c>
      <c r="T73" s="67" t="str" cm="1">
        <f t="array" aca="1" ref="T73" ca="1">INDIRECT(ADDRESS($B73,COLUMN()))</f>
        <v>1-4</v>
      </c>
      <c r="U73" s="67" cm="1">
        <f t="array" aca="1" ref="U73" ca="1">INDIRECT(ADDRESS($B73,COLUMN()))</f>
        <v>4</v>
      </c>
      <c r="V73" s="67" cm="1">
        <f t="array" aca="1" ref="V73" ca="1">INDIRECT(ADDRESS($B73,COLUMN()))</f>
        <v>0</v>
      </c>
      <c r="W73" s="67" cm="1">
        <f t="array" aca="1" ref="W73" ca="1">INDIRECT(ADDRESS($B73,COLUMN()))</f>
        <v>4</v>
      </c>
      <c r="X73" s="67" cm="1">
        <f t="array" aca="1" ref="X73" ca="1">INDIRECT(ADDRESS($B73,COLUMN()))</f>
        <v>5</v>
      </c>
      <c r="Y73" s="67" cm="1">
        <f t="array" aca="1" ref="Y73" ca="1">INDIRECT(ADDRESS($B73,COLUMN()))</f>
        <v>1</v>
      </c>
      <c r="Z73" s="67" cm="1">
        <f t="array" aca="1" ref="Z73" ca="1">INDIRECT(ADDRESS($B73,COLUMN()))</f>
        <v>5</v>
      </c>
      <c r="AA73" s="67" t="str" cm="1">
        <f t="array" aca="1" ref="AA73" ca="1">INDIRECT(ADDRESS($B73,COLUMN()))</f>
        <v>Rocket Boosters</v>
      </c>
      <c r="AB73" s="56">
        <f t="shared" ref="AB73:AB91" ca="1" si="55">((U73/8)^$V$296)*((((X73-(Y73-1)/2)/8)^$X$296)*((S73/3)^$S$296))*(((8-W73)/6)^$W$296)</f>
        <v>0.71563189871974031</v>
      </c>
      <c r="AC73" s="56">
        <f t="shared" ref="AC73:AC91" ca="1" si="56">SUM(((25/N73)^$Z$296)*(AB73/$AB$34))</f>
        <v>0.85087792220837866</v>
      </c>
      <c r="AD73" s="56">
        <f t="shared" ref="AD73:AD91" ca="1" si="57">(P73/($CN$34*(1/AC73)))</f>
        <v>3.6994692269929508</v>
      </c>
      <c r="AF73" s="52"/>
      <c r="AG73" s="52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65"/>
      <c r="AU73" s="54" t="s">
        <v>117</v>
      </c>
      <c r="AV73" s="57" cm="1">
        <f t="array" aca="1" ref="AV73" ca="1">SUM(IF($C73&gt;0,IF(AND(INDIRECT(ADDRESS($C73,44))=0,INDIRECT(ADDRESS($C73,38))="UL",ISERROR(SEARCH("Rear",INDIRECT(ADDRESS($C73,33)))),ISERROR(SEARCH("Side",INDIRECT(ADDRESS($C73,33))))),INDIRECT(ADDRESS($C73,COLUMN())),0),0),IF($D73&gt;0,IF(AND(INDIRECT(ADDRESS($D73,44))=0,INDIRECT(ADDRESS($D73,38))="UL",ISERROR(SEARCH("Rear",INDIRECT(ADDRESS($D73,33)))),ISERROR(SEARCH("Side",INDIRECT(ADDRESS($D73,33))))),INDIRECT(ADDRESS($D73,COLUMN())),0),0),IF($E73&gt;0,IF(AND(INDIRECT(ADDRESS($E73,44))=0,INDIRECT(ADDRESS($E73,38))="UL",ISERROR(SEARCH("Rear",INDIRECT(ADDRESS($E73,33)))),ISERROR(SEARCH("Side",INDIRECT(ADDRESS($E73,33))))),INDIRECT(ADDRESS($E73,COLUMN())),0),0),IF($F73&gt;0,IF(AND(INDIRECT(ADDRESS($F73,44))=0,INDIRECT(ADDRESS($F73,38))="UL",ISERROR(SEARCH("Rear",INDIRECT(ADDRESS($F73,33)))),ISERROR(SEARCH("Side",INDIRECT(ADDRESS($F73,33))))),INDIRECT(ADDRESS($F73,COLUMN())),0),0),IF($G73&gt;0,IF(AND(INDIRECT(ADDRESS($G73,44))=0,INDIRECT(ADDRESS($G73,38))="UL",ISERROR(SEARCH("Rear",INDIRECT(ADDRESS($G73,33)))),ISERROR(SEARCH("Side",INDIRECT(ADDRESS($G73,33))))),INDIRECT(ADDRESS($G73,COLUMN())),0),0),IF($H73&gt;0,IF(AND(INDIRECT(ADDRESS($H73,44))=0,INDIRECT(ADDRESS($H73,38))="UL",ISERROR(SEARCH("Rear",INDIRECT(ADDRESS($H73,33)))),ISERROR(SEARCH("Side",INDIRECT(ADDRESS($H73,33))))),INDIRECT(ADDRESS($H73,COLUMN())),0),0),IF($I73&gt;0,IF(AND(INDIRECT(ADDRESS($I73,44))=0,INDIRECT(ADDRESS($I73,38))="UL",ISERROR(SEARCH("Rear",INDIRECT(ADDRESS($I73,33)))),ISERROR(SEARCH("Side",INDIRECT(ADDRESS($I73,33))))),INDIRECT(ADDRESS($I73,COLUMN())),0),0),IF($J73&gt;0,IF(AND(INDIRECT(ADDRESS($J73,44))=0,INDIRECT(ADDRESS($J73,38))="UL",ISERROR(SEARCH("Rear",INDIRECT(ADDRESS($J73,33)))),ISERROR(SEARCH("Side",INDIRECT(ADDRESS($J73,33))))),INDIRECT(ADDRESS($J73,COLUMN())),0),0),IF($K73&gt;0,IF(AND(INDIRECT(ADDRESS($K73,44))=0,INDIRECT(ADDRESS($K73,38))="UL",ISERROR(SEARCH("Rear",INDIRECT(ADDRESS($K73,33)))),ISERROR(SEARCH("Side",INDIRECT(ADDRESS($K73,33))))),INDIRECT(ADDRESS($K73,COLUMN())),0),0),IF($L73&gt;0,IF(AND(INDIRECT(ADDRESS($L73,44))=0,INDIRECT(ADDRESS($L73,38))="UL",ISERROR(SEARCH("Rear",INDIRECT(ADDRESS($L73,33)))),ISERROR(SEARCH("Side",INDIRECT(ADDRESS($L73,33))))),INDIRECT(ADDRESS($L73,COLUMN())),0),0),IF($M73&gt;0,IF(AND(INDIRECT(ADDRESS($M73,44))=0,INDIRECT(ADDRESS($M73,38))="UL",ISERROR(SEARCH("Rear",INDIRECT(ADDRESS($M73,33)))),ISERROR(SEARCH("Side",INDIRECT(ADDRESS($M73,33))))),INDIRECT(ADDRESS($M73,COLUMN())),0),0))</f>
        <v>0.16666666666666666</v>
      </c>
      <c r="AW73" s="57" cm="1">
        <f t="array" aca="1" ref="AW73" ca="1">SUM(IF($C73&gt;0,IF(AND(INDIRECT(ADDRESS($C73,44))=0,INDIRECT(ADDRESS($C73,38))="UL",ISERROR(SEARCH("Rear",INDIRECT(ADDRESS($C73,33)))),ISERROR(SEARCH("Side",INDIRECT(ADDRESS($C73,33))))),INDIRECT(ADDRESS($C73,COLUMN())),0),0),IF($D73&gt;0,IF(AND(INDIRECT(ADDRESS($D73,44))=0,INDIRECT(ADDRESS($D73,38))="UL",ISERROR(SEARCH("Rear",INDIRECT(ADDRESS($D73,33)))),ISERROR(SEARCH("Side",INDIRECT(ADDRESS($D73,33))))),INDIRECT(ADDRESS($D73,COLUMN())),0),0),IF($E73&gt;0,IF(AND(INDIRECT(ADDRESS($E73,44))=0,INDIRECT(ADDRESS($E73,38))="UL",ISERROR(SEARCH("Rear",INDIRECT(ADDRESS($E73,33)))),ISERROR(SEARCH("Side",INDIRECT(ADDRESS($E73,33))))),INDIRECT(ADDRESS($E73,COLUMN())),0),0),IF($F73&gt;0,IF(AND(INDIRECT(ADDRESS($F73,44))=0,INDIRECT(ADDRESS($F73,38))="UL",ISERROR(SEARCH("Rear",INDIRECT(ADDRESS($F73,33)))),ISERROR(SEARCH("Side",INDIRECT(ADDRESS($F73,33))))),INDIRECT(ADDRESS($F73,COLUMN())),0),0),IF($G73&gt;0,IF(AND(INDIRECT(ADDRESS($G73,44))=0,INDIRECT(ADDRESS($G73,38))="UL",ISERROR(SEARCH("Rear",INDIRECT(ADDRESS($G73,33)))),ISERROR(SEARCH("Side",INDIRECT(ADDRESS($G73,33))))),INDIRECT(ADDRESS($G73,COLUMN())),0),0),IF($H73&gt;0,IF(AND(INDIRECT(ADDRESS($H73,44))=0,INDIRECT(ADDRESS($H73,38))="UL",ISERROR(SEARCH("Rear",INDIRECT(ADDRESS($H73,33)))),ISERROR(SEARCH("Side",INDIRECT(ADDRESS($H73,33))))),INDIRECT(ADDRESS($H73,COLUMN())),0),0),IF($I73&gt;0,IF(AND(INDIRECT(ADDRESS($I73,44))=0,INDIRECT(ADDRESS($I73,38))="UL",ISERROR(SEARCH("Rear",INDIRECT(ADDRESS($I73,33)))),ISERROR(SEARCH("Side",INDIRECT(ADDRESS($I73,33))))),INDIRECT(ADDRESS($I73,COLUMN())),0),0),IF($J73&gt;0,IF(AND(INDIRECT(ADDRESS($J73,44))=0,INDIRECT(ADDRESS($J73,38))="UL",ISERROR(SEARCH("Rear",INDIRECT(ADDRESS($J73,33)))),ISERROR(SEARCH("Side",INDIRECT(ADDRESS($J73,33))))),INDIRECT(ADDRESS($J73,COLUMN())),0),0),IF($K73&gt;0,IF(AND(INDIRECT(ADDRESS($K73,44))=0,INDIRECT(ADDRESS($K73,38))="UL",ISERROR(SEARCH("Rear",INDIRECT(ADDRESS($K73,33)))),ISERROR(SEARCH("Side",INDIRECT(ADDRESS($K73,33))))),INDIRECT(ADDRESS($K73,COLUMN())),0),0),IF($L73&gt;0,IF(AND(INDIRECT(ADDRESS($L73,44))=0,INDIRECT(ADDRESS($L73,38))="UL",ISERROR(SEARCH("Rear",INDIRECT(ADDRESS($L73,33)))),ISERROR(SEARCH("Side",INDIRECT(ADDRESS($L73,33))))),INDIRECT(ADDRESS($L73,COLUMN())),0),0),IF($M73&gt;0,IF(AND(INDIRECT(ADDRESS($M73,44))=0,INDIRECT(ADDRESS($M73,38))="UL",ISERROR(SEARCH("Rear",INDIRECT(ADDRESS($M73,33)))),ISERROR(SEARCH("Side",INDIRECT(ADDRESS($M73,33))))),INDIRECT(ADDRESS($M73,COLUMN())),0),0))</f>
        <v>1.8333333333333333</v>
      </c>
      <c r="AX73" s="57" cm="1">
        <f t="array" aca="1" ref="AX73" ca="1">SUM(IF($C73&gt;0,IF(AND(INDIRECT(ADDRESS($C73,44))=0,INDIRECT(ADDRESS($C73,38))="UL",ISERROR(SEARCH("Rear",INDIRECT(ADDRESS($C73,33)))),ISERROR(SEARCH("Side",INDIRECT(ADDRESS($C73,33))))),INDIRECT(ADDRESS($C73,COLUMN())),0),0),IF($D73&gt;0,IF(AND(INDIRECT(ADDRESS($D73,44))=0,INDIRECT(ADDRESS($D73,38))="UL",ISERROR(SEARCH("Rear",INDIRECT(ADDRESS($D73,33)))),ISERROR(SEARCH("Side",INDIRECT(ADDRESS($D73,33))))),INDIRECT(ADDRESS($D73,COLUMN())),0),0),IF($E73&gt;0,IF(AND(INDIRECT(ADDRESS($E73,44))=0,INDIRECT(ADDRESS($E73,38))="UL",ISERROR(SEARCH("Rear",INDIRECT(ADDRESS($E73,33)))),ISERROR(SEARCH("Side",INDIRECT(ADDRESS($E73,33))))),INDIRECT(ADDRESS($E73,COLUMN())),0),0),IF($F73&gt;0,IF(AND(INDIRECT(ADDRESS($F73,44))=0,INDIRECT(ADDRESS($F73,38))="UL",ISERROR(SEARCH("Rear",INDIRECT(ADDRESS($F73,33)))),ISERROR(SEARCH("Side",INDIRECT(ADDRESS($F73,33))))),INDIRECT(ADDRESS($F73,COLUMN())),0),0),IF($G73&gt;0,IF(AND(INDIRECT(ADDRESS($G73,44))=0,INDIRECT(ADDRESS($G73,38))="UL",ISERROR(SEARCH("Rear",INDIRECT(ADDRESS($G73,33)))),ISERROR(SEARCH("Side",INDIRECT(ADDRESS($G73,33))))),INDIRECT(ADDRESS($G73,COLUMN())),0),0),IF($H73&gt;0,IF(AND(INDIRECT(ADDRESS($H73,44))=0,INDIRECT(ADDRESS($H73,38))="UL",ISERROR(SEARCH("Rear",INDIRECT(ADDRESS($H73,33)))),ISERROR(SEARCH("Side",INDIRECT(ADDRESS($H73,33))))),INDIRECT(ADDRESS($H73,COLUMN())),0),0),IF($I73&gt;0,IF(AND(INDIRECT(ADDRESS($I73,44))=0,INDIRECT(ADDRESS($I73,38))="UL",ISERROR(SEARCH("Rear",INDIRECT(ADDRESS($I73,33)))),ISERROR(SEARCH("Side",INDIRECT(ADDRESS($I73,33))))),INDIRECT(ADDRESS($I73,COLUMN())),0),0),IF($J73&gt;0,IF(AND(INDIRECT(ADDRESS($J73,44))=0,INDIRECT(ADDRESS($J73,38))="UL",ISERROR(SEARCH("Rear",INDIRECT(ADDRESS($J73,33)))),ISERROR(SEARCH("Side",INDIRECT(ADDRESS($J73,33))))),INDIRECT(ADDRESS($J73,COLUMN())),0),0),IF($K73&gt;0,IF(AND(INDIRECT(ADDRESS($K73,44))=0,INDIRECT(ADDRESS($K73,38))="UL",ISERROR(SEARCH("Rear",INDIRECT(ADDRESS($K73,33)))),ISERROR(SEARCH("Side",INDIRECT(ADDRESS($K73,33))))),INDIRECT(ADDRESS($K73,COLUMN())),0),0),IF($L73&gt;0,IF(AND(INDIRECT(ADDRESS($L73,44))=0,INDIRECT(ADDRESS($L73,38))="UL",ISERROR(SEARCH("Rear",INDIRECT(ADDRESS($L73,33)))),ISERROR(SEARCH("Side",INDIRECT(ADDRESS($L73,33))))),INDIRECT(ADDRESS($L73,COLUMN())),0),0),IF($M73&gt;0,IF(AND(INDIRECT(ADDRESS($M73,44))=0,INDIRECT(ADDRESS($M73,38))="UL",ISERROR(SEARCH("Rear",INDIRECT(ADDRESS($M73,33)))),ISERROR(SEARCH("Side",INDIRECT(ADDRESS($M73,33))))),INDIRECT(ADDRESS($M73,COLUMN())),0),0))</f>
        <v>1.0555555555555554</v>
      </c>
      <c r="AY73" s="58">
        <f t="shared" ref="AY73:AY91" ca="1" si="58">IF(AU73="S",AV73,IF(AU73="MS",AW73,IF(AU73="ML",AW73,AX73)))</f>
        <v>1.8333333333333333</v>
      </c>
      <c r="AZ73" s="58">
        <f t="shared" ref="AZ73:AZ91" ca="1" si="59">SUM(AV73:AX73)/3</f>
        <v>1.0185185185185184</v>
      </c>
      <c r="BA73" s="58" cm="1">
        <f t="array" aca="1" ref="BA73" ca="1">SUM(IF($C73&gt;0,IF(AND(INDIRECT(ADDRESS($C73,44))=0,INDIRECT(ADDRESS($C73,38))="UL"),INDIRECT(ADDRESS($C73,COLUMN())),0),0),IF($D73&gt;0,IF(AND(INDIRECT(ADDRESS($D73,44))=0,INDIRECT(ADDRESS($D73,38))="UL"),INDIRECT(ADDRESS($D73,COLUMN())),0),0),IF($E73&gt;0,IF(AND(INDIRECT(ADDRESS($E73,44))=0,INDIRECT(ADDRESS($E73,38))="UL"),INDIRECT(ADDRESS($E73,COLUMN())),0),0),IF($F73&gt;0,IF(AND(INDIRECT(ADDRESS($F73,44))=0,INDIRECT(ADDRESS($F73,38))="UL"),INDIRECT(ADDRESS($F73,COLUMN())),0),0),IF($G73&gt;0,IF(AND(INDIRECT(ADDRESS($G73,44))=0,INDIRECT(ADDRESS($G73,38))="UL"),INDIRECT(ADDRESS($G73,COLUMN())),0),0),IF($H73&gt;0,IF(AND(INDIRECT(ADDRESS($H73,44))=0,INDIRECT(ADDRESS($H73,38))="UL"),INDIRECT(ADDRESS($H73,COLUMN())),0),0),IF($I73&gt;0,IF(AND(INDIRECT(ADDRESS($I73,44))=0,INDIRECT(ADDRESS($I73,38))="UL"),INDIRECT(ADDRESS($I73,COLUMN())),0),0),IF($J73&gt;0,IF(AND(INDIRECT(ADDRESS($J73,44))=0,INDIRECT(ADDRESS($J73,38))="UL"),INDIRECT(ADDRESS($J73,COLUMN())),0),0),IF($K73&gt;0,IF(AND(INDIRECT(ADDRESS($K73,44))=0,INDIRECT(ADDRESS($K73,38))="UL"),INDIRECT(ADDRESS($K73,COLUMN())),0),0),IF($L73&gt;0,IF(AND(INDIRECT(ADDRESS($L73,44))=0,INDIRECT(ADDRESS($L73,38))="UL"),INDIRECT(ADDRESS($L73,COLUMN())),0),0),IF($M73&gt;0,IF(AND(INDIRECT(ADDRESS($M73,44))=0,INDIRECT(ADDRESS($M73,38))="UL"),INDIRECT(ADDRESS($M73,COLUMN())),0),0))</f>
        <v>0.64091710758377418</v>
      </c>
      <c r="BB73" s="58" cm="1">
        <f t="array" aca="1" ref="BB73" ca="1">SUM(IF($C73&gt;0,IF(AND(INDIRECT(ADDRESS($C73,44))=0,INDIRECT(ADDRESS($C73,38))="UL"),INDIRECT(ADDRESS($C73,COLUMN())),0),0),IF($D73&gt;0,IF(AND(INDIRECT(ADDRESS($D73,44))=0,INDIRECT(ADDRESS($D73,38))="UL"),INDIRECT(ADDRESS($D73,COLUMN())),0),0),IF($E73&gt;0,IF(AND(INDIRECT(ADDRESS($E73,44))=0,INDIRECT(ADDRESS($E73,38))="UL"),INDIRECT(ADDRESS($E73,COLUMN())),0),0),IF($F73&gt;0,IF(AND(INDIRECT(ADDRESS($F73,44))=0,INDIRECT(ADDRESS($F73,38))="UL"),INDIRECT(ADDRESS($F73,COLUMN())),0),0),IF($G73&gt;0,IF(AND(INDIRECT(ADDRESS($G73,44))=0,INDIRECT(ADDRESS($G73,38))="UL"),INDIRECT(ADDRESS($G73,COLUMN())),0),0),IF($H73&gt;0,IF(AND(INDIRECT(ADDRESS($H73,44))=0,INDIRECT(ADDRESS($H73,38))="UL"),INDIRECT(ADDRESS($H73,COLUMN())),0),0),IF($I73&gt;0,IF(AND(INDIRECT(ADDRESS($I73,44))=0,INDIRECT(ADDRESS($I73,38))="UL"),INDIRECT(ADDRESS($I73,COLUMN())),0),0),IF($J73&gt;0,IF(AND(INDIRECT(ADDRESS($J73,44))=0,INDIRECT(ADDRESS($J73,38))="UL"),INDIRECT(ADDRESS($J73,COLUMN())),0),0),IF($K73&gt;0,IF(AND(INDIRECT(ADDRESS($K73,44))=0,INDIRECT(ADDRESS($K73,38))="UL"),INDIRECT(ADDRESS($K73,COLUMN())),0),0),IF($L73&gt;0,IF(AND(INDIRECT(ADDRESS($L73,44))=0,INDIRECT(ADDRESS($L73,38))="UL"),INDIRECT(ADDRESS($L73,COLUMN())),0),0),IF($M73&gt;0,IF(AND(INDIRECT(ADDRESS($M73,44))=0,INDIRECT(ADDRESS($M73,38))="UL"),INDIRECT(ADDRESS($M73,COLUMN())),0),0))</f>
        <v>0.26419753086419751</v>
      </c>
      <c r="BC73" s="58" cm="1">
        <f t="array" aca="1" ref="BC73" ca="1">SUM(IF($C73&gt;0,IF(AND(INDIRECT(ADDRESS($C73,44))=0,INDIRECT(ADDRESS($C73,38))="UL"),INDIRECT(ADDRESS($C73,COLUMN())),0),0),IF($D73&gt;0,IF(AND(INDIRECT(ADDRESS($D73,44))=0,INDIRECT(ADDRESS($D73,38))="UL"),INDIRECT(ADDRESS($D73,COLUMN())),0),0),IF($E73&gt;0,IF(AND(INDIRECT(ADDRESS($E73,44))=0,INDIRECT(ADDRESS($E73,38))="UL"),INDIRECT(ADDRESS($E73,COLUMN())),0),0),IF($F73&gt;0,IF(AND(INDIRECT(ADDRESS($F73,44))=0,INDIRECT(ADDRESS($F73,38))="UL"),INDIRECT(ADDRESS($F73,COLUMN())),0),0),IF($G73&gt;0,IF(AND(INDIRECT(ADDRESS($G73,44))=0,INDIRECT(ADDRESS($G73,38))="UL"),INDIRECT(ADDRESS($G73,COLUMN())),0),0),IF($H73&gt;0,IF(AND(INDIRECT(ADDRESS($H73,44))=0,INDIRECT(ADDRESS($H73,38))="UL"),INDIRECT(ADDRESS($H73,COLUMN())),0),0),IF($I73&gt;0,IF(AND(INDIRECT(ADDRESS($I73,44))=0,INDIRECT(ADDRESS($I73,38))="UL"),INDIRECT(ADDRESS($I73,COLUMN())),0),0),IF($J73&gt;0,IF(AND(INDIRECT(ADDRESS($J73,44))=0,INDIRECT(ADDRESS($J73,38))="UL"),INDIRECT(ADDRESS($J73,COLUMN())),0),0),IF($K73&gt;0,IF(AND(INDIRECT(ADDRESS($K73,44))=0,INDIRECT(ADDRESS($K73,38))="UL"),INDIRECT(ADDRESS($K73,COLUMN())),0),0),IF($L73&gt;0,IF(AND(INDIRECT(ADDRESS($L73,44))=0,INDIRECT(ADDRESS($L73,38))="UL"),INDIRECT(ADDRESS($L73,COLUMN())),0),0),IF($M73&gt;0,IF(AND(INDIRECT(ADDRESS($M73,44))=0,INDIRECT(ADDRESS($M73,38))="UL"),INDIRECT(ADDRESS($M73,COLUMN())),0),0))</f>
        <v>0.38553791887125216</v>
      </c>
      <c r="BD73" s="58" cm="1">
        <f t="array" aca="1" ref="BD73" ca="1">SUM(IF($C73&gt;0,IF(AND(INDIRECT(ADDRESS($C73,44))=0,INDIRECT(ADDRESS($C73,38))="UL"),INDIRECT(ADDRESS($C73,COLUMN())),0),0),IF($D73&gt;0,IF(AND(INDIRECT(ADDRESS($D73,44))=0,INDIRECT(ADDRESS($D73,38))="UL"),INDIRECT(ADDRESS($D73,COLUMN())),0),0),IF($E73&gt;0,IF(AND(INDIRECT(ADDRESS($E73,44))=0,INDIRECT(ADDRESS($E73,38))="UL"),INDIRECT(ADDRESS($E73,COLUMN())),0),0),IF($F73&gt;0,IF(AND(INDIRECT(ADDRESS($F73,44))=0,INDIRECT(ADDRESS($F73,38))="UL"),INDIRECT(ADDRESS($F73,COLUMN())),0),0),IF($G73&gt;0,IF(AND(INDIRECT(ADDRESS($G73,44))=0,INDIRECT(ADDRESS($G73,38))="UL"),INDIRECT(ADDRESS($G73,COLUMN())),0),0),IF($H73&gt;0,IF(AND(INDIRECT(ADDRESS($H73,44))=0,INDIRECT(ADDRESS($H73,38))="UL"),INDIRECT(ADDRESS($H73,COLUMN())),0),0),IF($I73&gt;0,IF(AND(INDIRECT(ADDRESS($I73,44))=0,INDIRECT(ADDRESS($I73,38))="UL"),INDIRECT(ADDRESS($I73,COLUMN())),0),0),IF($J73&gt;0,IF(AND(INDIRECT(ADDRESS($J73,44))=0,INDIRECT(ADDRESS($J73,38))="UL"),INDIRECT(ADDRESS($J73,COLUMN())),0),0),IF($K73&gt;0,IF(AND(INDIRECT(ADDRESS($K73,44))=0,INDIRECT(ADDRESS($K73,38))="UL"),INDIRECT(ADDRESS($K73,COLUMN())),0),0),IF($L73&gt;0,IF(AND(INDIRECT(ADDRESS($L73,44))=0,INDIRECT(ADDRESS($L73,38))="UL"),INDIRECT(ADDRESS($L73,COLUMN())),0),0),IF($M73&gt;0,IF(AND(INDIRECT(ADDRESS($M73,44))=0,INDIRECT(ADDRESS($M73,38))="UL"),INDIRECT(ADDRESS($M73,COLUMN())),0),0))</f>
        <v>0.57037037037037031</v>
      </c>
      <c r="BE73" s="57">
        <f t="shared" ref="BE73:BE91" ca="1" si="60">IF(AU73="S",BA73,IF(AU73="MS",BB73,IF(AU73="ML",BC73,BD73)))</f>
        <v>0.38553791887125216</v>
      </c>
      <c r="BF73" s="57" cm="1">
        <f t="array" aca="1" ref="BF73" ca="1">SUM(IF($C73&gt;0,IF(INDIRECT(ADDRESS($C73,45))=1,INDIRECT(ADDRESS($C73,52))*INDIRECT(ADDRESS($C73,42))/5,0),0), IF($D73&gt;0,IF(INDIRECT(ADDRESS($D73,45))=1,INDIRECT(ADDRESS($D73,52))*INDIRECT(ADDRESS($D73,42))/5,0),0), IF($E73&gt;0,IF(INDIRECT(ADDRESS($E73,45))=1,INDIRECT(ADDRESS($E73,52))*INDIRECT(ADDRESS($E73,42))/5,0),0), IF($F73&gt;0,IF(INDIRECT(ADDRESS($F73,45))=1,INDIRECT(ADDRESS($F73,52))*INDIRECT(ADDRESS($F73,42))/5,0),0), IF($G73&gt;0,IF(INDIRECT(ADDRESS($G73,45))=1,INDIRECT(ADDRESS($G73,52))*INDIRECT(ADDRESS($G73,42))/5,0),0), IF($H73&gt;0,IF(INDIRECT(ADDRESS($H73,45))=1,INDIRECT(ADDRESS($H73,52))*INDIRECT(ADDRESS($H73,42))/5,0),0)
)*$BF$296/100</f>
        <v>0</v>
      </c>
      <c r="BG73" s="19"/>
      <c r="BH73" s="57" cm="1">
        <f t="array" aca="1" ref="BH73" ca="1">SUM(IF($C73&gt;0,IF(AND(INDIRECT(ADDRESS($C73,44))=0,INDIRECT(ADDRESS($C73,38))&lt;&gt;"UL"),INDIRECT(ADDRESS($C73,COLUMN()-12)),0),0), IF($D73&gt;0,IF(AND(INDIRECT(ADDRESS($D73,44))=0,INDIRECT(ADDRESS($D73,38))&lt;&gt;"UL"),INDIRECT(ADDRESS($D73,COLUMN()-12)),0),0), IF($E73&gt;0,IF(AND(INDIRECT(ADDRESS($E73,44))=0,INDIRECT(ADDRESS($E73,38))&lt;&gt;"UL"),INDIRECT(ADDRESS($E73,COLUMN()-12)),0),0), IF($F73&gt;0,IF(AND(INDIRECT(ADDRESS($F73,44))=0,INDIRECT(ADDRESS($F73,38))&lt;&gt;"UL"),INDIRECT(ADDRESS($F73,COLUMN()-12)),0),0), IF($G73&gt;0,IF(AND(INDIRECT(ADDRESS($G73,44))=0,INDIRECT(ADDRESS($G73,38))&lt;&gt;"UL"),INDIRECT(ADDRESS($G73,COLUMN()-12)),0),0), IF($H73&gt;0,IF(AND(INDIRECT(ADDRESS($H73,44))=0,INDIRECT(ADDRESS($H73,38))&lt;&gt;"UL"),INDIRECT(ADDRESS($H73,COLUMN()-12)),0),0), IF($I73&gt;0,IF(AND(INDIRECT(ADDRESS($I73,44))=0,INDIRECT(ADDRESS($I73,38))&lt;&gt;"UL"),INDIRECT(ADDRESS($I73,COLUMN()-12)),0),0), IF($J73&gt;0,IF(AND(INDIRECT(ADDRESS($J73,44))=0,INDIRECT(ADDRESS($J73,38))&lt;&gt;"UL"),INDIRECT(ADDRESS($J73,COLUMN()-12)),0),0), IF($K73&gt;0,IF(AND(INDIRECT(ADDRESS($K73,44))=0,INDIRECT(ADDRESS($K73,38))&lt;&gt;"UL"),INDIRECT(ADDRESS($K73,COLUMN()-12)),0),0), IF($L73&gt;0,IF(AND(INDIRECT(ADDRESS($L73,44))=0,INDIRECT(ADDRESS($L73,38))&lt;&gt;"UL"),INDIRECT(ADDRESS($L73,COLUMN()-12)),0),0), IF($M73&gt;0,IF(AND(INDIRECT(ADDRESS($M73,44))=0,INDIRECT(ADDRESS($M73,38))&lt;&gt;"UL"),INDIRECT(ADDRESS($M73,COLUMN()-12)),0),0))</f>
        <v>0</v>
      </c>
      <c r="BI73" s="57" cm="1">
        <f t="array" aca="1" ref="BI73" ca="1">SUM(IF($C73&gt;0,IF(AND(INDIRECT(ADDRESS($C73,44))=0,INDIRECT(ADDRESS($C73,38))&lt;&gt;"UL"),INDIRECT(ADDRESS($C73,COLUMN()-12)),0),0), IF($D73&gt;0,IF(AND(INDIRECT(ADDRESS($D73,44))=0,INDIRECT(ADDRESS($D73,38))&lt;&gt;"UL"),INDIRECT(ADDRESS($D73,COLUMN()-12)),0),0), IF($E73&gt;0,IF(AND(INDIRECT(ADDRESS($E73,44))=0,INDIRECT(ADDRESS($E73,38))&lt;&gt;"UL"),INDIRECT(ADDRESS($E73,COLUMN()-12)),0),0), IF($F73&gt;0,IF(AND(INDIRECT(ADDRESS($F73,44))=0,INDIRECT(ADDRESS($F73,38))&lt;&gt;"UL"),INDIRECT(ADDRESS($F73,COLUMN()-12)),0),0), IF($G73&gt;0,IF(AND(INDIRECT(ADDRESS($G73,44))=0,INDIRECT(ADDRESS($G73,38))&lt;&gt;"UL"),INDIRECT(ADDRESS($G73,COLUMN()-12)),0),0), IF($H73&gt;0,IF(AND(INDIRECT(ADDRESS($H73,44))=0,INDIRECT(ADDRESS($H73,38))&lt;&gt;"UL"),INDIRECT(ADDRESS($H73,COLUMN()-12)),0),0), IF($I73&gt;0,IF(AND(INDIRECT(ADDRESS($I73,44))=0,INDIRECT(ADDRESS($I73,38))&lt;&gt;"UL"),INDIRECT(ADDRESS($I73,COLUMN()-12)),0),0), IF($J73&gt;0,IF(AND(INDIRECT(ADDRESS($J73,44))=0,INDIRECT(ADDRESS($J73,38))&lt;&gt;"UL"),INDIRECT(ADDRESS($J73,COLUMN()-12)),0),0), IF($K73&gt;0,IF(AND(INDIRECT(ADDRESS($K73,44))=0,INDIRECT(ADDRESS($K73,38))&lt;&gt;"UL"),INDIRECT(ADDRESS($K73,COLUMN()-12)),0),0), IF($L73&gt;0,IF(AND(INDIRECT(ADDRESS($L73,44))=0,INDIRECT(ADDRESS($L73,38))&lt;&gt;"UL"),INDIRECT(ADDRESS($L73,COLUMN()-12)),0),0), IF($M73&gt;0,IF(AND(INDIRECT(ADDRESS($M73,44))=0,INDIRECT(ADDRESS($M73,38))&lt;&gt;"UL"),INDIRECT(ADDRESS($M73,COLUMN()-12)),0),0))</f>
        <v>0</v>
      </c>
      <c r="BJ73" s="57" cm="1">
        <f t="array" aca="1" ref="BJ73" ca="1">SUM(IF($C73&gt;0,IF(AND(INDIRECT(ADDRESS($C73,44))=0,INDIRECT(ADDRESS($C73,38))&lt;&gt;"UL"),INDIRECT(ADDRESS($C73,COLUMN()-12)),0),0), IF($D73&gt;0,IF(AND(INDIRECT(ADDRESS($D73,44))=0,INDIRECT(ADDRESS($D73,38))&lt;&gt;"UL"),INDIRECT(ADDRESS($D73,COLUMN()-12)),0),0), IF($E73&gt;0,IF(AND(INDIRECT(ADDRESS($E73,44))=0,INDIRECT(ADDRESS($E73,38))&lt;&gt;"UL"),INDIRECT(ADDRESS($E73,COLUMN()-12)),0),0), IF($F73&gt;0,IF(AND(INDIRECT(ADDRESS($F73,44))=0,INDIRECT(ADDRESS($F73,38))&lt;&gt;"UL"),INDIRECT(ADDRESS($F73,COLUMN()-12)),0),0), IF($G73&gt;0,IF(AND(INDIRECT(ADDRESS($G73,44))=0,INDIRECT(ADDRESS($G73,38))&lt;&gt;"UL"),INDIRECT(ADDRESS($G73,COLUMN()-12)),0),0), IF($H73&gt;0,IF(AND(INDIRECT(ADDRESS($H73,44))=0,INDIRECT(ADDRESS($H73,38))&lt;&gt;"UL"),INDIRECT(ADDRESS($H73,COLUMN()-12)),0),0), IF($I73&gt;0,IF(AND(INDIRECT(ADDRESS($I73,44))=0,INDIRECT(ADDRESS($I73,38))&lt;&gt;"UL"),INDIRECT(ADDRESS($I73,COLUMN()-12)),0),0), IF($J73&gt;0,IF(AND(INDIRECT(ADDRESS($J73,44))=0,INDIRECT(ADDRESS($J73,38))&lt;&gt;"UL"),INDIRECT(ADDRESS($J73,COLUMN()-12)),0),0), IF($K73&gt;0,IF(AND(INDIRECT(ADDRESS($K73,44))=0,INDIRECT(ADDRESS($K73,38))&lt;&gt;"UL"),INDIRECT(ADDRESS($K73,COLUMN()-12)),0),0), IF($L73&gt;0,IF(AND(INDIRECT(ADDRESS($L73,44))=0,INDIRECT(ADDRESS($L73,38))&lt;&gt;"UL"),INDIRECT(ADDRESS($L73,COLUMN()-12)),0),0), IF($M73&gt;0,IF(AND(INDIRECT(ADDRESS($M73,44))=0,INDIRECT(ADDRESS($M73,38))&lt;&gt;"UL"),INDIRECT(ADDRESS($M73,COLUMN()-12)),0),0))</f>
        <v>0</v>
      </c>
      <c r="BK73" s="57">
        <f t="shared" ref="BK73:BK91" ca="1" si="61">IF(AU73="S",BH73,IF(AU73="MS",BI73,IF(AU73="ML",BI73,BJ73)))</f>
        <v>0</v>
      </c>
      <c r="BL73" s="58">
        <f t="shared" ref="BL73:BL91" ca="1" si="62">SUM(BH73:BJ73)/3</f>
        <v>0</v>
      </c>
      <c r="BM73" s="57" cm="1">
        <f t="array" aca="1" ref="BM73" ca="1">SUM(IF($C73&gt;0,IF(AND(INDIRECT(ADDRESS($C73,44))=0,INDIRECT(ADDRESS($C73,38))&lt;&gt;"UL"),INDIRECT(ADDRESS($C73,COLUMN()-12)),0),0), IF($D73&gt;0,IF(AND(INDIRECT(ADDRESS($D73,44))=0,INDIRECT(ADDRESS($D73,38))&lt;&gt;"UL"),INDIRECT(ADDRESS($D73,COLUMN()-12)),0),0), IF($E73&gt;0,IF(AND(INDIRECT(ADDRESS($E73,44))=0,INDIRECT(ADDRESS($E73,38))&lt;&gt;"UL"),INDIRECT(ADDRESS($E73,COLUMN()-12)),0),0), IF($F73&gt;0,IF(AND(INDIRECT(ADDRESS($F73,44))=0,INDIRECT(ADDRESS($F73,38))&lt;&gt;"UL"),INDIRECT(ADDRESS($F73,COLUMN()-12)),0),0), IF($G73&gt;0,IF(AND(INDIRECT(ADDRESS($G73,44))=0,INDIRECT(ADDRESS($G73,38))&lt;&gt;"UL"),INDIRECT(ADDRESS($G73,COLUMN()-12)),0),0), IF($H73&gt;0,IF(AND(INDIRECT(ADDRESS($H73,44))=0,INDIRECT(ADDRESS($H73,38))&lt;&gt;"UL"),INDIRECT(ADDRESS($H73,COLUMN()-12)),0),0), IF($I73&gt;0,IF(AND(INDIRECT(ADDRESS($I73,44))=0,INDIRECT(ADDRESS($I73,38))&lt;&gt;"UL"),INDIRECT(ADDRESS($I73,COLUMN()-12)),0),0), IF($J73&gt;0,IF(AND(INDIRECT(ADDRESS($J73,44))=0,INDIRECT(ADDRESS($J73,38))&lt;&gt;"UL"),INDIRECT(ADDRESS($J73,COLUMN()-12)),0),0), IF($K73&gt;0,IF(AND(INDIRECT(ADDRESS($K73,44))=0,INDIRECT(ADDRESS($K73,38))&lt;&gt;"UL"),INDIRECT(ADDRESS($K73,COLUMN()-11)),0),0), IF($L73&gt;0,IF(AND(INDIRECT(ADDRESS($L73,44))=0,INDIRECT(ADDRESS($L73,38))&lt;&gt;"UL"),INDIRECT(ADDRESS($L73,COLUMN()-11)),0),0), IF($M73&gt;0,IF(AND(INDIRECT(ADDRESS($M73,44))=0,INDIRECT(ADDRESS($M73,38))&lt;&gt;"UL"),INDIRECT(ADDRESS($M73,COLUMN()-11)),0),0))</f>
        <v>0</v>
      </c>
      <c r="BN73" s="57" cm="1">
        <f t="array" aca="1" ref="BN73" ca="1">SUM(IF($C73&gt;0,IF(AND(INDIRECT(ADDRESS($C73,44))=0,INDIRECT(ADDRESS($C73,38))&lt;&gt;"UL"),INDIRECT(ADDRESS($C73,COLUMN()-12)),0),0), IF($D73&gt;0,IF(AND(INDIRECT(ADDRESS($D73,44))=0,INDIRECT(ADDRESS($D73,38))&lt;&gt;"UL"),INDIRECT(ADDRESS($D73,COLUMN()-12)),0),0), IF($E73&gt;0,IF(AND(INDIRECT(ADDRESS($E73,44))=0,INDIRECT(ADDRESS($E73,38))&lt;&gt;"UL"),INDIRECT(ADDRESS($E73,COLUMN()-12)),0),0), IF($F73&gt;0,IF(AND(INDIRECT(ADDRESS($F73,44))=0,INDIRECT(ADDRESS($F73,38))&lt;&gt;"UL"),INDIRECT(ADDRESS($F73,COLUMN()-12)),0),0), IF($G73&gt;0,IF(AND(INDIRECT(ADDRESS($G73,44))=0,INDIRECT(ADDRESS($G73,38))&lt;&gt;"UL"),INDIRECT(ADDRESS($G73,COLUMN()-12)),0),0), IF($H73&gt;0,IF(AND(INDIRECT(ADDRESS($H73,44))=0,INDIRECT(ADDRESS($H73,38))&lt;&gt;"UL"),INDIRECT(ADDRESS($H73,COLUMN()-12)),0),0), IF($I73&gt;0,IF(AND(INDIRECT(ADDRESS($I73,44))=0,INDIRECT(ADDRESS($I73,38))&lt;&gt;"UL"),INDIRECT(ADDRESS($I73,COLUMN()-12)),0),0), IF($J73&gt;0,IF(AND(INDIRECT(ADDRESS($J73,44))=0,INDIRECT(ADDRESS($J73,38))&lt;&gt;"UL"),INDIRECT(ADDRESS($J73,COLUMN()-12)),0),0), IF($K73&gt;0,IF(AND(INDIRECT(ADDRESS($K73,44))=0,INDIRECT(ADDRESS($K73,38))&lt;&gt;"UL"),INDIRECT(ADDRESS($K73,COLUMN()-11)),0),0), IF($L73&gt;0,IF(AND(INDIRECT(ADDRESS($L73,44))=0,INDIRECT(ADDRESS($L73,38))&lt;&gt;"UL"),INDIRECT(ADDRESS($L73,COLUMN()-11)),0),0), IF($M73&gt;0,IF(AND(INDIRECT(ADDRESS($M73,44))=0,INDIRECT(ADDRESS($M73,38))&lt;&gt;"UL"),INDIRECT(ADDRESS($M73,COLUMN()-11)),0),0))</f>
        <v>0</v>
      </c>
      <c r="BO73" s="57" cm="1">
        <f t="array" aca="1" ref="BO73" ca="1">SUM(IF($C73&gt;0,IF(AND(INDIRECT(ADDRESS($C73,44))=0,INDIRECT(ADDRESS($C73,38))&lt;&gt;"UL"),INDIRECT(ADDRESS($C73,COLUMN()-12)),0),0), IF($D73&gt;0,IF(AND(INDIRECT(ADDRESS($D73,44))=0,INDIRECT(ADDRESS($D73,38))&lt;&gt;"UL"),INDIRECT(ADDRESS($D73,COLUMN()-12)),0),0), IF($E73&gt;0,IF(AND(INDIRECT(ADDRESS($E73,44))=0,INDIRECT(ADDRESS($E73,38))&lt;&gt;"UL"),INDIRECT(ADDRESS($E73,COLUMN()-12)),0),0), IF($F73&gt;0,IF(AND(INDIRECT(ADDRESS($F73,44))=0,INDIRECT(ADDRESS($F73,38))&lt;&gt;"UL"),INDIRECT(ADDRESS($F73,COLUMN()-12)),0),0), IF($G73&gt;0,IF(AND(INDIRECT(ADDRESS($G73,44))=0,INDIRECT(ADDRESS($G73,38))&lt;&gt;"UL"),INDIRECT(ADDRESS($G73,COLUMN()-12)),0),0), IF($H73&gt;0,IF(AND(INDIRECT(ADDRESS($H73,44))=0,INDIRECT(ADDRESS($H73,38))&lt;&gt;"UL"),INDIRECT(ADDRESS($H73,COLUMN()-12)),0),0), IF($I73&gt;0,IF(AND(INDIRECT(ADDRESS($I73,44))=0,INDIRECT(ADDRESS($I73,38))&lt;&gt;"UL"),INDIRECT(ADDRESS($I73,COLUMN()-12)),0),0), IF($J73&gt;0,IF(AND(INDIRECT(ADDRESS($J73,44))=0,INDIRECT(ADDRESS($J73,38))&lt;&gt;"UL"),INDIRECT(ADDRESS($J73,COLUMN()-12)),0),0), IF($K73&gt;0,IF(AND(INDIRECT(ADDRESS($K73,44))=0,INDIRECT(ADDRESS($K73,38))&lt;&gt;"UL"),INDIRECT(ADDRESS($K73,COLUMN()-11)),0),0), IF($L73&gt;0,IF(AND(INDIRECT(ADDRESS($L73,44))=0,INDIRECT(ADDRESS($L73,38))&lt;&gt;"UL"),INDIRECT(ADDRESS($L73,COLUMN()-11)),0),0), IF($M73&gt;0,IF(AND(INDIRECT(ADDRESS($M73,44))=0,INDIRECT(ADDRESS($M73,38))&lt;&gt;"UL"),INDIRECT(ADDRESS($M73,COLUMN()-11)),0),0))</f>
        <v>0</v>
      </c>
      <c r="BP73" s="57" cm="1">
        <f t="array" aca="1" ref="BP73" ca="1">SUM(IF($C73&gt;0,IF(AND(INDIRECT(ADDRESS($C73,44))=0,INDIRECT(ADDRESS($C73,38))&lt;&gt;"UL"),INDIRECT(ADDRESS($C73,COLUMN()-12)),0),0), IF($D73&gt;0,IF(AND(INDIRECT(ADDRESS($D73,44))=0,INDIRECT(ADDRESS($D73,38))&lt;&gt;"UL"),INDIRECT(ADDRESS($D73,COLUMN()-12)),0),0), IF($E73&gt;0,IF(AND(INDIRECT(ADDRESS($E73,44))=0,INDIRECT(ADDRESS($E73,38))&lt;&gt;"UL"),INDIRECT(ADDRESS($E73,COLUMN()-12)),0),0), IF($F73&gt;0,IF(AND(INDIRECT(ADDRESS($F73,44))=0,INDIRECT(ADDRESS($F73,38))&lt;&gt;"UL"),INDIRECT(ADDRESS($F73,COLUMN()-12)),0),0), IF($G73&gt;0,IF(AND(INDIRECT(ADDRESS($G73,44))=0,INDIRECT(ADDRESS($G73,38))&lt;&gt;"UL"),INDIRECT(ADDRESS($G73,COLUMN()-12)),0),0), IF($H73&gt;0,IF(AND(INDIRECT(ADDRESS($H73,44))=0,INDIRECT(ADDRESS($H73,38))&lt;&gt;"UL"),INDIRECT(ADDRESS($H73,COLUMN()-12)),0),0), IF($I73&gt;0,IF(AND(INDIRECT(ADDRESS($I73,44))=0,INDIRECT(ADDRESS($I73,38))&lt;&gt;"UL"),INDIRECT(ADDRESS($I73,COLUMN()-12)),0),0), IF($J73&gt;0,IF(AND(INDIRECT(ADDRESS($J73,44))=0,INDIRECT(ADDRESS($J73,38))&lt;&gt;"UL"),INDIRECT(ADDRESS($J73,COLUMN()-12)),0),0), IF($K73&gt;0,IF(AND(INDIRECT(ADDRESS($K73,44))=0,INDIRECT(ADDRESS($K73,38))&lt;&gt;"UL"),INDIRECT(ADDRESS($K73,COLUMN()-11)),0),0), IF($L73&gt;0,IF(AND(INDIRECT(ADDRESS($L73,44))=0,INDIRECT(ADDRESS($L73,38))&lt;&gt;"UL"),INDIRECT(ADDRESS($L73,COLUMN()-11)),0),0), IF($M73&gt;0,IF(AND(INDIRECT(ADDRESS($M73,44))=0,INDIRECT(ADDRESS($M73,38))&lt;&gt;"UL"),INDIRECT(ADDRESS($M73,COLUMN()-11)),0),0))</f>
        <v>0</v>
      </c>
      <c r="BQ73" s="57">
        <f t="shared" ref="BQ73:BQ91" ca="1" si="63">IF(AU73="S",BM73,IF(AU73="MS",BN73,IF(AU73="ML",BO73,BP73)))</f>
        <v>0</v>
      </c>
      <c r="BR73" s="161">
        <f t="shared" ref="BR73:BR91" ca="1" si="64">(((AZ73+BB73+BL73+BQ73)/(AY73+BB73+BK73+BQ73)*AB73^$BR$296)^$BQ$296)*100</f>
        <v>71.160077016943518</v>
      </c>
      <c r="BS73" s="56"/>
      <c r="BT73" s="56">
        <f t="shared" ref="BT73:BT91" ca="1" si="65">IF(AD73&lt;BG73,((((AY73+BK73)*AB73)+((BE73+BQ73)*(1-AB73))+BF73)*AD73),((((AY73*AB73)+(BE73*(1-AB73))+BF73)*AD73)+(((BK73*AB73)+(BQ73*(1-AB73)))*BG73)))</f>
        <v>5.2592634900653383</v>
      </c>
      <c r="BU73" s="66">
        <f t="shared" ref="BU73:BU91" ca="1" si="66">BT73/N73</f>
        <v>0.1947875366690866</v>
      </c>
      <c r="BV73" s="57" t="s">
        <v>34</v>
      </c>
      <c r="BW73" s="57" cm="1">
        <f t="array" aca="1" ref="BW73" ca="1">SUM(IF($C73&gt;0,IF(AND(INDIRECT(ADDRESS($C73,44))=0,INDIRECT(ADDRESS($C73,38))="UL",ISERROR(SEARCH("Rear",INDIRECT(ADDRESS($C73,33)))),ISERROR(SEARCH("Side",INDIRECT(ADDRESS($C73,33))))),INDIRECT(ADDRESS($C73,COLUMN())),0),0),IF($D73&gt;0,IF(AND(INDIRECT(ADDRESS($D73,44))=0,INDIRECT(ADDRESS($D73,38))="UL",ISERROR(SEARCH("Rear",INDIRECT(ADDRESS($D73,33)))),ISERROR(SEARCH("Side",INDIRECT(ADDRESS($D73,33))))),INDIRECT(ADDRESS($D73,COLUMN())),0),0),IF($E73&gt;0,IF(AND(INDIRECT(ADDRESS($E73,44))=0,INDIRECT(ADDRESS($E73,38))="UL",ISERROR(SEARCH("Rear",INDIRECT(ADDRESS($E73,33)))),ISERROR(SEARCH("Side",INDIRECT(ADDRESS($E73,33))))),INDIRECT(ADDRESS($E73,COLUMN())),0),0),IF($F73&gt;0,IF(AND(INDIRECT(ADDRESS($F73,44))=0,INDIRECT(ADDRESS($F73,38))="UL",ISERROR(SEARCH("Rear",INDIRECT(ADDRESS($F73,33)))),ISERROR(SEARCH("Side",INDIRECT(ADDRESS($F73,33))))),INDIRECT(ADDRESS($F73,COLUMN())),0),0),IF($G73&gt;0,IF(AND(INDIRECT(ADDRESS($G73,44))=0,INDIRECT(ADDRESS($G73,38))="UL",ISERROR(SEARCH("Rear",INDIRECT(ADDRESS($G73,33)))),ISERROR(SEARCH("Side",INDIRECT(ADDRESS($G73,33))))),INDIRECT(ADDRESS($G73,COLUMN())),0),0),IF($H73&gt;0,IF(AND(INDIRECT(ADDRESS($H73,44))=0,INDIRECT(ADDRESS($H73,38))="UL",ISERROR(SEARCH("Rear",INDIRECT(ADDRESS($H73,33)))),ISERROR(SEARCH("Side",INDIRECT(ADDRESS($H73,33))))),INDIRECT(ADDRESS($H73,COLUMN())),0),0),IF($I73&gt;0,IF(AND(INDIRECT(ADDRESS($I73,44))=0,INDIRECT(ADDRESS($I73,38))="UL",ISERROR(SEARCH("Rear",INDIRECT(ADDRESS($I73,33)))),ISERROR(SEARCH("Side",INDIRECT(ADDRESS($I73,33))))),INDIRECT(ADDRESS($I73,COLUMN())),0),0),IF($J73&gt;0,IF(AND(INDIRECT(ADDRESS($J73,44))=0,INDIRECT(ADDRESS($J73,38))="UL",ISERROR(SEARCH("Rear",INDIRECT(ADDRESS($J73,33)))),ISERROR(SEARCH("Side",INDIRECT(ADDRESS($J73,33))))),INDIRECT(ADDRESS($J73,COLUMN())),0),0),IF($K73&gt;0,IF(AND(INDIRECT(ADDRESS($K73,44))=0,INDIRECT(ADDRESS($K73,38))="UL",ISERROR(SEARCH("Rear",INDIRECT(ADDRESS($K73,33)))),ISERROR(SEARCH("Side",INDIRECT(ADDRESS($K73,33))))),INDIRECT(ADDRESS($K73,COLUMN())),0),0),IF($L73&gt;0,IF(AND(INDIRECT(ADDRESS($L73,44))=0,INDIRECT(ADDRESS($L73,38))="UL",ISERROR(SEARCH("Rear",INDIRECT(ADDRESS($L73,33)))),ISERROR(SEARCH("Side",INDIRECT(ADDRESS($L73,33))))),INDIRECT(ADDRESS($L73,COLUMN())),0),0),IF($M73&gt;0,IF(AND(INDIRECT(ADDRESS($M73,44))=0,INDIRECT(ADDRESS($M73,38))="UL",ISERROR(SEARCH("Rear",INDIRECT(ADDRESS($M73,33)))),ISERROR(SEARCH("Side",INDIRECT(ADDRESS($M73,33))))),INDIRECT(ADDRESS($M73,COLUMN())),0),0))</f>
        <v>1.2222222222222223</v>
      </c>
      <c r="BX73" s="57">
        <f t="shared" ref="BX73:BX91" ca="1" si="67">IF(BV73="S",AV73,BW73)</f>
        <v>1.2222222222222223</v>
      </c>
      <c r="BY73" s="57" cm="1">
        <f t="array" aca="1" ref="BY73" ca="1">SUM(IF($C73&gt;0,IF(AND(INDIRECT(ADDRESS($C73,44))=0,INDIRECT(ADDRESS($C73,38))="UL"),INDIRECT(ADDRESS($C73,COLUMN())),0),0),IF($D73&gt;0,IF(AND(INDIRECT(ADDRESS($D73,44))=0,INDIRECT(ADDRESS($D73,38))="UL"),INDIRECT(ADDRESS($D73,COLUMN())),0),0),IF($E73&gt;0,IF(AND(INDIRECT(ADDRESS($E73,44))=0,INDIRECT(ADDRESS($E73,38))="UL"),INDIRECT(ADDRESS($E73,COLUMN())),0),0),IF($F73&gt;0,IF(AND(INDIRECT(ADDRESS($F73,44))=0,INDIRECT(ADDRESS($F73,38))="UL"),INDIRECT(ADDRESS($F73,COLUMN())),0),0),IF($G73&gt;0,IF(AND(INDIRECT(ADDRESS($G73,44))=0,INDIRECT(ADDRESS($G73,38))="UL"),INDIRECT(ADDRESS($G73,COLUMN())),0),0),IF($H73&gt;0,IF(AND(INDIRECT(ADDRESS($H73,44))=0,INDIRECT(ADDRESS($H73,38))="UL"),INDIRECT(ADDRESS($H73,COLUMN())),0),0),IF($I73&gt;0,IF(AND(INDIRECT(ADDRESS($I73,44))=0,INDIRECT(ADDRESS($I73,38))="UL"),INDIRECT(ADDRESS($I73,COLUMN())),0),0),IF($J73&gt;0,IF(AND(INDIRECT(ADDRESS($J73,44))=0,INDIRECT(ADDRESS($J73,38))="UL"),INDIRECT(ADDRESS($J73,COLUMN())),0),0),IF($K73&gt;0,IF(AND(INDIRECT(ADDRESS($K73,44))=0,INDIRECT(ADDRESS($K73,38))="UL"),INDIRECT(ADDRESS($K73,COLUMN())),0),0),IF($L73&gt;0,IF(AND(INDIRECT(ADDRESS($L73,44))=0,INDIRECT(ADDRESS($L73,38))="UL"),INDIRECT(ADDRESS($L73,COLUMN())),0),0),IF($M73&gt;0,IF(AND(INDIRECT(ADDRESS($M73,44))=0,INDIRECT(ADDRESS($M73,38))="UL"),INDIRECT(ADDRESS($M73,COLUMN())),0),0))</f>
        <v>0.41563786008230452</v>
      </c>
      <c r="BZ73" s="57" cm="1">
        <f t="array" aca="1" ref="BZ73" ca="1">SUM(IF($C73&gt;0,IF(AND(INDIRECT(ADDRESS($C73,44))=0,INDIRECT(ADDRESS($C73,38))="UL"),INDIRECT(ADDRESS($C73,COLUMN())),0),0),IF($D73&gt;0,IF(AND(INDIRECT(ADDRESS($D73,44))=0,INDIRECT(ADDRESS($D73,38))="UL"),INDIRECT(ADDRESS($D73,COLUMN())),0),0),IF($E73&gt;0,IF(AND(INDIRECT(ADDRESS($E73,44))=0,INDIRECT(ADDRESS($E73,38))="UL"),INDIRECT(ADDRESS($E73,COLUMN())),0),0),IF($F73&gt;0,IF(AND(INDIRECT(ADDRESS($F73,44))=0,INDIRECT(ADDRESS($F73,38))="UL"),INDIRECT(ADDRESS($F73,COLUMN())),0),0),IF($G73&gt;0,IF(AND(INDIRECT(ADDRESS($G73,44))=0,INDIRECT(ADDRESS($G73,38))="UL"),INDIRECT(ADDRESS($G73,COLUMN())),0),0),IF($H73&gt;0,IF(AND(INDIRECT(ADDRESS($H73,44))=0,INDIRECT(ADDRESS($H73,38))="UL"),INDIRECT(ADDRESS($H73,COLUMN())),0),0),IF($I73&gt;0,IF(AND(INDIRECT(ADDRESS($I73,44))=0,INDIRECT(ADDRESS($I73,38))="UL"),INDIRECT(ADDRESS($I73,COLUMN())),0),0),IF($J73&gt;0,IF(AND(INDIRECT(ADDRESS($J73,44))=0,INDIRECT(ADDRESS($J73,38))="UL"),INDIRECT(ADDRESS($J73,COLUMN())),0),0),IF($K73&gt;0,IF(AND(INDIRECT(ADDRESS($K73,44))=0,INDIRECT(ADDRESS($K73,38))="UL"),INDIRECT(ADDRESS($K73,COLUMN())),0),0),IF($L73&gt;0,IF(AND(INDIRECT(ADDRESS($L73,44))=0,INDIRECT(ADDRESS($L73,38))="UL"),INDIRECT(ADDRESS($L73,COLUMN())),0),0),IF($M73&gt;0,IF(AND(INDIRECT(ADDRESS($M73,44))=0,INDIRECT(ADDRESS($M73,38))="UL"),INDIRECT(ADDRESS($M73,COLUMN())),0),0))</f>
        <v>0.1213991769547325</v>
      </c>
      <c r="CA73" s="57">
        <f t="shared" ref="CA73:CA91" ca="1" si="68">IF(BV73="S",BY73,BZ73)</f>
        <v>0.1213991769547325</v>
      </c>
      <c r="CB73" s="57" cm="1">
        <f t="array" aca="1" ref="CB73" ca="1">SUM(IF($C73&gt;0,IF(AND(INDIRECT(ADDRESS($C73,44))=0,INDIRECT(ADDRESS($C73,38))&lt;&gt;"UL"),INDIRECT(ADDRESS($C73,COLUMN())),0),0),IF($D73&gt;0,IF(AND(INDIRECT(ADDRESS($D73,44))=0,INDIRECT(ADDRESS($D73,38))&lt;&gt;"UL"),INDIRECT(ADDRESS($D73,COLUMN())),0),0),IF($E73&gt;0,IF(AND(INDIRECT(ADDRESS($E73,44))=0,INDIRECT(ADDRESS($E73,38))&lt;&gt;"UL"),INDIRECT(ADDRESS($E73,COLUMN())),0),0),IF($F73&gt;0,IF(AND(INDIRECT(ADDRESS($F73,44))=0,INDIRECT(ADDRESS($F73,38))&lt;&gt;"UL"),INDIRECT(ADDRESS($F73,COLUMN())),0),0),IF($G73&gt;0,IF(AND(INDIRECT(ADDRESS($G73,44))=0,INDIRECT(ADDRESS($G73,38))&lt;&gt;"UL"),INDIRECT(ADDRESS($G73,COLUMN())),0),0),IF($H73&gt;0,IF(AND(INDIRECT(ADDRESS($H73,44))=0,INDIRECT(ADDRESS($H73,38))&lt;&gt;"UL"),INDIRECT(ADDRESS($H73,COLUMN())),0),0),IF($I73&gt;0,IF(AND(INDIRECT(ADDRESS($I73,44))=0,INDIRECT(ADDRESS($I73,38))&lt;&gt;"UL"),INDIRECT(ADDRESS($I73,COLUMN())),0),0),IF($J73&gt;0,IF(AND(INDIRECT(ADDRESS($J73,44))=0,INDIRECT(ADDRESS($J73,38))&lt;&gt;"UL"),INDIRECT(ADDRESS($J73,COLUMN())),0),0),IF($K73&gt;0,IF(AND(INDIRECT(ADDRESS($K73,44))=0,INDIRECT(ADDRESS($K73,38))&lt;&gt;"UL"),INDIRECT(ADDRESS($K73,COLUMN())),0),0),IF($L73&gt;0,IF(AND(INDIRECT(ADDRESS($L73,44))=0,INDIRECT(ADDRESS($L73,38))&lt;&gt;"UL"),INDIRECT(ADDRESS($L73,COLUMN())),0),0),IF($M73&gt;0,IF(AND(INDIRECT(ADDRESS($M73,44))=0,INDIRECT(ADDRESS($M73,38))&lt;&gt;"UL"),INDIRECT(ADDRESS($M73,COLUMN())),0),0))</f>
        <v>0</v>
      </c>
      <c r="CC73" s="57">
        <f t="shared" ref="CC73:CC91" ca="1" si="69">IF(BV73="S",BH73,CB73)</f>
        <v>0</v>
      </c>
      <c r="CD73" s="57" cm="1">
        <f t="array" aca="1" ref="CD73" ca="1">SUM(IF($C73&gt;0,IF(AND(INDIRECT(ADDRESS($C73,44))=0,INDIRECT(ADDRESS($C73,38))&lt;&gt;"UL"),INDIRECT(ADDRESS($C73,COLUMN())),0),0),IF($D73&gt;0,IF(AND(INDIRECT(ADDRESS($D73,44))=0,INDIRECT(ADDRESS($D73,38))&lt;&gt;"UL"),INDIRECT(ADDRESS($D73,COLUMN())),0),0),IF($E73&gt;0,IF(AND(INDIRECT(ADDRESS($E73,44))=0,INDIRECT(ADDRESS($E73,38))&lt;&gt;"UL"),INDIRECT(ADDRESS($E73,COLUMN())),0),0),IF($F73&gt;0,IF(AND(INDIRECT(ADDRESS($F73,44))=0,INDIRECT(ADDRESS($F73,38))&lt;&gt;"UL"),INDIRECT(ADDRESS($F73,COLUMN())),0),0),IF($G73&gt;0,IF(AND(INDIRECT(ADDRESS($G73,44))=0,INDIRECT(ADDRESS($G73,38))&lt;&gt;"UL"),INDIRECT(ADDRESS($G73,COLUMN())),0),0),IF($H73&gt;0,IF(AND(INDIRECT(ADDRESS($H73,44))=0,INDIRECT(ADDRESS($H73,38))&lt;&gt;"UL"),INDIRECT(ADDRESS($H73,COLUMN())),0),0),IF($I73&gt;0,IF(AND(INDIRECT(ADDRESS($I73,44))=0,INDIRECT(ADDRESS($I73,38))&lt;&gt;"UL"),INDIRECT(ADDRESS($I73,COLUMN())),0),0),IF($J73&gt;0,IF(AND(INDIRECT(ADDRESS($J73,44))=0,INDIRECT(ADDRESS($J73,38))&lt;&gt;"UL"),INDIRECT(ADDRESS($J73,COLUMN())),0),0),IF($K73&gt;0,IF(AND(INDIRECT(ADDRESS($K73,44))=0,INDIRECT(ADDRESS($K73,38))&lt;&gt;"UL"),INDIRECT(ADDRESS($K73,COLUMN())),0),0),IF($L73&gt;0,IF(AND(INDIRECT(ADDRESS($L73,44))=0,INDIRECT(ADDRESS($L73,38))&lt;&gt;"UL"),INDIRECT(ADDRESS($L73,COLUMN())),0),0),IF($M73&gt;0,IF(AND(INDIRECT(ADDRESS($M73,44))=0,INDIRECT(ADDRESS($M73,38))&lt;&gt;"UL"),INDIRECT(ADDRESS($M73,COLUMN())),0),0))</f>
        <v>0</v>
      </c>
      <c r="CE73" s="57" cm="1">
        <f t="array" aca="1" ref="CE73" ca="1">SUM(IF($C73&gt;0,IF(AND(INDIRECT(ADDRESS($C73,44))=0,INDIRECT(ADDRESS($C73,38))&lt;&gt;"UL"),INDIRECT(ADDRESS($C73,COLUMN())),0),0),IF($D73&gt;0,IF(AND(INDIRECT(ADDRESS($D73,44))=0,INDIRECT(ADDRESS($D73,38))&lt;&gt;"UL"),INDIRECT(ADDRESS($D73,COLUMN())),0),0),IF($E73&gt;0,IF(AND(INDIRECT(ADDRESS($E73,44))=0,INDIRECT(ADDRESS($E73,38))&lt;&gt;"UL"),INDIRECT(ADDRESS($E73,COLUMN())),0),0),IF($F73&gt;0,IF(AND(INDIRECT(ADDRESS($F73,44))=0,INDIRECT(ADDRESS($F73,38))&lt;&gt;"UL"),INDIRECT(ADDRESS($F73,COLUMN())),0),0),IF($G73&gt;0,IF(AND(INDIRECT(ADDRESS($G73,44))=0,INDIRECT(ADDRESS($G73,38))&lt;&gt;"UL"),INDIRECT(ADDRESS($G73,COLUMN())),0),0),IF($H73&gt;0,IF(AND(INDIRECT(ADDRESS($H73,44))=0,INDIRECT(ADDRESS($H73,38))&lt;&gt;"UL"),INDIRECT(ADDRESS($H73,COLUMN())),0),0),IF($I73&gt;0,IF(AND(INDIRECT(ADDRESS($I73,44))=0,INDIRECT(ADDRESS($I73,38))&lt;&gt;"UL"),INDIRECT(ADDRESS($I73,COLUMN())),0),0),IF($J73&gt;0,IF(AND(INDIRECT(ADDRESS($J73,44))=0,INDIRECT(ADDRESS($J73,38))&lt;&gt;"UL"),INDIRECT(ADDRESS($J73,COLUMN())),0),0),IF($K73&gt;0,IF(AND(INDIRECT(ADDRESS($K73,44))=0,INDIRECT(ADDRESS($K73,38))&lt;&gt;"UL"),INDIRECT(ADDRESS($K73,COLUMN())),0),0),IF($L73&gt;0,IF(AND(INDIRECT(ADDRESS($L73,44))=0,INDIRECT(ADDRESS($L73,38))&lt;&gt;"UL"),INDIRECT(ADDRESS($L73,COLUMN())),0),0),IF($M73&gt;0,IF(AND(INDIRECT(ADDRESS($M73,44))=0,INDIRECT(ADDRESS($M73,38))&lt;&gt;"UL"),INDIRECT(ADDRESS($M73,COLUMN())),0),0))</f>
        <v>0</v>
      </c>
      <c r="CF73" s="57">
        <f t="shared" ref="CF73:CF91" ca="1" si="70">IF(BV73="S",CD73,CE73)</f>
        <v>0</v>
      </c>
      <c r="CG73" s="57">
        <f t="shared" ref="CG73:CG91" ca="1" si="71">IF(AD73&lt;BG73,((((BX73+CC73)*AB73)+((CA73+CF73)*(1-AB73)))*AD73),((((BX73*AB73)+((CA73)*(1-AB73)))*AD73)+(((CC73*AB73)+((CF73))*(1-AB73)))*BG73))</f>
        <v>3.363495503143167</v>
      </c>
      <c r="CH73" s="57">
        <f t="shared" ref="CH73:CH91" ca="1" si="72">CG73/N73</f>
        <v>0.124573907523821</v>
      </c>
      <c r="CI73" s="19">
        <f t="shared" ref="CI73:CI91" ca="1" si="73">AD73*X73</f>
        <v>18.497346134964754</v>
      </c>
      <c r="CJ73" s="19"/>
      <c r="CK73" s="57" cm="1">
        <f t="array" aca="1" ref="CK73" ca="1">IF(AU73="S", SUM(IF($C73&gt;0,IF(INDIRECT(ADDRESS($C73,43))&lt;&gt;1,INDIRECT(ADDRESS($C73,48)),0),0), IF($D73&gt;0,IF(INDIRECT(ADDRESS($D73,43))&lt;&gt;1,INDIRECT(ADDRESS($D73,48)),0),0), IF($E73&gt;0,IF(INDIRECT(ADDRESS($E73,43))&lt;&gt;1,INDIRECT(ADDRESS($E73,48)),0),0), IF($F73&gt;0,IF(INDIRECT(ADDRESS($F73,43))&lt;&gt;1,INDIRECT(ADDRESS($F73,48)),0),0), IF($G73&gt;0,IF(INDIRECT(ADDRESS($G73,43))&lt;&gt;1,INDIRECT(ADDRESS($G73,48)),0),0), IF($H73&gt;0,IF(INDIRECT(ADDRESS($H73,43))&lt;&gt;1,INDIRECT(ADDRESS($H73,48)),0),0), IF($I73&gt;0,IF(INDIRECT(ADDRESS($I73,43))&lt;&gt;1,INDIRECT(ADDRESS($I73,48)),0),0), IF($J73&gt;0,IF(INDIRECT(ADDRESS($J73,43))&lt;&gt;1,INDIRECT(ADDRESS($J73,48)),0),0), IF($K73&gt;0,IF(INDIRECT(ADDRESS($K73,43))&lt;&gt;1,INDIRECT(ADDRESS($K73,48)),0),0), IF($L73&gt;0,IF(INDIRECT(ADDRESS($L73,43))&lt;&gt;1,INDIRECT(ADDRESS($L73,48)),0),0), IF($M73&gt;0,IF(INDIRECT(ADDRESS($M73,43))&lt;&gt;1,INDIRECT(ADDRESS($M73,48)),0),0)), IF(AU73="L",SUM(IF($C73&gt;0,IF(INDIRECT(ADDRESS($C73,43))&lt;&gt;1,INDIRECT(ADDRESS($C73,50)),0),0), IF($D73&gt;0,IF(INDIRECT(ADDRESS($D73,43))&lt;&gt;1,INDIRECT(ADDRESS($D73,50)),0),0), IF($E73&gt;0,IF(INDIRECT(ADDRESS($E73,43))&lt;&gt;1,INDIRECT(ADDRESS($E73,50)),0),0), IF($F73&gt;0,IF(INDIRECT(ADDRESS($F73,43))&lt;&gt;1,INDIRECT(ADDRESS($F73,50)),0),0), IF($G73&gt;0,IF(INDIRECT(ADDRESS($G73,43))&lt;&gt;1,INDIRECT(ADDRESS($G73,50)),0),0), IF($G73&gt;0,IF(INDIRECT(ADDRESS($G73,43))&lt;&gt;1,INDIRECT(ADDRESS($G73,50)),0),0), IF($H73&gt;0,IF(INDIRECT(ADDRESS($H73,43))&lt;&gt;1,INDIRECT(ADDRESS($H73,50)),0),0), IF($I73&gt;0,IF(INDIRECT(ADDRESS($I73,43))&lt;&gt;1,INDIRECT(ADDRESS($I73,50)),0),0), IF($J73&gt;0,IF(INDIRECT(ADDRESS($J73,43))&lt;&gt;1,INDIRECT(ADDRESS($J73,50)),0),0), IF($K73&gt;0,IF(INDIRECT(ADDRESS($K73,43))&lt;&gt;1,INDIRECT(ADDRESS($K73,50)),0),0), IF($L73&gt;0,IF(INDIRECT(ADDRESS($L73,43))&lt;&gt;1,INDIRECT(ADDRESS($L73,50)),0),0), IF($M73&gt;0,IF(INDIRECT(ADDRESS($M73,43))&lt;&gt;1,INDIRECT(ADDRESS($M73,50)),0),0)), SUM(IF($C73&gt;0,IF(INDIRECT(ADDRESS($C73,43))&lt;&gt;1,INDIRECT(ADDRESS($C73,49)),0),0), IF($D73&gt;0,IF(INDIRECT(ADDRESS($D73,43))&lt;&gt;1,INDIRECT(ADDRESS($D73,49)),0),0), IF($E73&gt;0,IF(INDIRECT(ADDRESS($E73,43))&lt;&gt;1,INDIRECT(ADDRESS($E73,49)),0),0), IF($F73&gt;0,IF(INDIRECT(ADDRESS($F73,43))&lt;&gt;1,INDIRECT(ADDRESS($F73,49)),0),0), IF($G73&gt;0,IF(INDIRECT(ADDRESS($G73,43))&lt;&gt;1,INDIRECT(ADDRESS($G73,49)),0),0), IF($G73&gt;0,IF(INDIRECT(ADDRESS($G73,43))&lt;&gt;1,INDIRECT(ADDRESS($G73,49)),0),0), IF($H73&gt;0,IF(INDIRECT(ADDRESS($H73,43))&lt;&gt;1,INDIRECT(ADDRESS($H73,49)),0),0), IF($I73&gt;0,IF(INDIRECT(ADDRESS($I73,43))&lt;&gt;1,INDIRECT(ADDRESS($I73,49)),0),0), IF($J73&gt;0,IF(INDIRECT(ADDRESS($J73,43))&lt;&gt;1,INDIRECT(ADDRESS($J73,49)),0),0), IF($K73&gt;0,IF(INDIRECT(ADDRESS($K73,43))&lt;&gt;1,INDIRECT(ADDRESS($K73,49)),0),0), IF($L73&gt;0,IF(INDIRECT(ADDRESS($L73,43))&lt;&gt;1,INDIRECT(ADDRESS($L73,49)),0),0), IF($M73&gt;0,IF(INDIRECT(ADDRESS($M73,43))&lt;&gt;1,INDIRECT(ADDRESS($M73,49)),0),0))))</f>
        <v>1.3333333333333333</v>
      </c>
      <c r="CL73" s="57" cm="1">
        <f t="array" aca="1" ref="CL73" ca="1">SUM(IF($C73&gt;0,IF(INDIRECT(ADDRESS($C73,44))=1,INDIRECT(ADDRESS($C73,90)),0),0), IF($D73&gt;0,IF(INDIRECT(ADDRESS($D73,44))=1,INDIRECT(ADDRESS($D73,90)),0),0), IF($E73&gt;0,IF(INDIRECT(ADDRESS($E73,44))=1,INDIRECT(ADDRESS($E73,90)),0),0), IF($F73&gt;0,IF(INDIRECT(ADDRESS($F73,44))=1,INDIRECT(ADDRESS($F73,90)),0),0), IF($G73&gt;0,IF(INDIRECT(ADDRESS($G73,44))=1,INDIRECT(ADDRESS($G73,90)),0),0), IF($H73&gt;0,IF(INDIRECT(ADDRESS($H73,44))=1,INDIRECT(ADDRESS($H73,90)),0),0), IF($I73&gt;0,IF(INDIRECT(ADDRESS($I73,44))=1,INDIRECT(ADDRESS($I73,90)),0),0), IF($J73&gt;0,IF(INDIRECT(ADDRESS($J73,44))=1,INDIRECT(ADDRESS($J73,90)),0),0), IF($K73&gt;0,IF(INDIRECT(ADDRESS($K73,44))=1,INDIRECT(ADDRESS($K73,90)),0),0), IF($L73&gt;0,IF(INDIRECT(ADDRESS($L73,44))=1,INDIRECT(ADDRESS($L73,90)),0),0), IF($M73&gt;0,IF(INDIRECT(ADDRESS($M73,44))=1,INDIRECT(ADDRESS($M73,90)),0),0))</f>
        <v>0</v>
      </c>
      <c r="CM73" s="56">
        <f t="shared" ref="CM73:CM91" ca="1" si="74">((BU73/$BU$34)^$BU$296)</f>
        <v>1.4339938860941897</v>
      </c>
      <c r="CN73" s="59"/>
    </row>
    <row r="74" spans="1:92" x14ac:dyDescent="0.25">
      <c r="A74" s="62" t="s">
        <v>150</v>
      </c>
      <c r="B74" s="122">
        <v>9</v>
      </c>
      <c r="C74" s="122">
        <v>21</v>
      </c>
      <c r="D74" s="122">
        <v>20</v>
      </c>
      <c r="E74" s="122">
        <v>29</v>
      </c>
      <c r="F74" s="122">
        <v>30</v>
      </c>
      <c r="G74" s="122"/>
      <c r="H74" s="122"/>
      <c r="I74" s="67"/>
      <c r="J74" s="67"/>
      <c r="K74" s="67"/>
      <c r="L74" s="67"/>
      <c r="M74" s="67"/>
      <c r="N74" s="67">
        <f t="shared" ca="1" si="54"/>
        <v>29</v>
      </c>
      <c r="O74" s="67" t="str" cm="1">
        <f t="array" aca="1" ref="O74" ca="1">INDIRECT(ADDRESS($B74,COLUMN()))</f>
        <v>Bomber</v>
      </c>
      <c r="P74" s="67" cm="1">
        <f t="array" aca="1" ref="P74" ca="1">INDIRECT(ADDRESS($B74,COLUMN()))</f>
        <v>5</v>
      </c>
      <c r="Q74" s="67" cm="1">
        <f t="array" aca="1" ref="Q74" ca="1">INDIRECT(ADDRESS($B74,COLUMN()))</f>
        <v>2</v>
      </c>
      <c r="R74" s="67" t="str" cm="1">
        <f t="array" aca="1" ref="R74" ca="1">INDIRECT(ADDRESS($B74,COLUMN()))</f>
        <v>-</v>
      </c>
      <c r="S74" s="67" cm="1">
        <f t="array" aca="1" ref="S74" ca="1">INDIRECT(ADDRESS($B74,COLUMN()))</f>
        <v>2</v>
      </c>
      <c r="T74" s="67" t="str" cm="1">
        <f t="array" aca="1" ref="T74" ca="1">INDIRECT(ADDRESS($B74,COLUMN()))</f>
        <v>1-4</v>
      </c>
      <c r="U74" s="67" cm="1">
        <f t="array" aca="1" ref="U74" ca="1">INDIRECT(ADDRESS($B74,COLUMN()))</f>
        <v>4</v>
      </c>
      <c r="V74" s="67" cm="1">
        <f t="array" aca="1" ref="V74" ca="1">INDIRECT(ADDRESS($B74,COLUMN()))</f>
        <v>0</v>
      </c>
      <c r="W74" s="67" cm="1">
        <f t="array" aca="1" ref="W74" ca="1">INDIRECT(ADDRESS($B74,COLUMN()))</f>
        <v>4</v>
      </c>
      <c r="X74" s="67" cm="1">
        <f t="array" aca="1" ref="X74" ca="1">INDIRECT(ADDRESS($B74,COLUMN()))</f>
        <v>5</v>
      </c>
      <c r="Y74" s="67" cm="1">
        <f t="array" aca="1" ref="Y74" ca="1">INDIRECT(ADDRESS($B74,COLUMN()))</f>
        <v>1</v>
      </c>
      <c r="Z74" s="67" cm="1">
        <f t="array" aca="1" ref="Z74" ca="1">INDIRECT(ADDRESS($B74,COLUMN()))</f>
        <v>5</v>
      </c>
      <c r="AA74" s="67" t="str" cm="1">
        <f t="array" aca="1" ref="AA74" ca="1">INDIRECT(ADDRESS($B74,COLUMN()))</f>
        <v>Rocket Boosters</v>
      </c>
      <c r="AB74" s="56">
        <f t="shared" ca="1" si="55"/>
        <v>0.71563189871974031</v>
      </c>
      <c r="AC74" s="56">
        <f t="shared" ca="1" si="56"/>
        <v>0.80647624534977935</v>
      </c>
      <c r="AD74" s="56">
        <f t="shared" ca="1" si="57"/>
        <v>3.5064184580425191</v>
      </c>
      <c r="AF74" s="52"/>
      <c r="AG74" s="52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65"/>
      <c r="AU74" s="54" t="s">
        <v>117</v>
      </c>
      <c r="AV74" s="57" cm="1">
        <f t="array" aca="1" ref="AV74" ca="1">SUM(IF($C74&gt;0,IF(AND(INDIRECT(ADDRESS($C74,44))=0,INDIRECT(ADDRESS($C74,38))="UL",ISERROR(SEARCH("Rear",INDIRECT(ADDRESS($C74,33)))),ISERROR(SEARCH("Side",INDIRECT(ADDRESS($C74,33))))),INDIRECT(ADDRESS($C74,COLUMN())),0),0),IF($D74&gt;0,IF(AND(INDIRECT(ADDRESS($D74,44))=0,INDIRECT(ADDRESS($D74,38))="UL",ISERROR(SEARCH("Rear",INDIRECT(ADDRESS($D74,33)))),ISERROR(SEARCH("Side",INDIRECT(ADDRESS($D74,33))))),INDIRECT(ADDRESS($D74,COLUMN())),0),0),IF($E74&gt;0,IF(AND(INDIRECT(ADDRESS($E74,44))=0,INDIRECT(ADDRESS($E74,38))="UL",ISERROR(SEARCH("Rear",INDIRECT(ADDRESS($E74,33)))),ISERROR(SEARCH("Side",INDIRECT(ADDRESS($E74,33))))),INDIRECT(ADDRESS($E74,COLUMN())),0),0),IF($F74&gt;0,IF(AND(INDIRECT(ADDRESS($F74,44))=0,INDIRECT(ADDRESS($F74,38))="UL",ISERROR(SEARCH("Rear",INDIRECT(ADDRESS($F74,33)))),ISERROR(SEARCH("Side",INDIRECT(ADDRESS($F74,33))))),INDIRECT(ADDRESS($F74,COLUMN())),0),0),IF($G74&gt;0,IF(AND(INDIRECT(ADDRESS($G74,44))=0,INDIRECT(ADDRESS($G74,38))="UL",ISERROR(SEARCH("Rear",INDIRECT(ADDRESS($G74,33)))),ISERROR(SEARCH("Side",INDIRECT(ADDRESS($G74,33))))),INDIRECT(ADDRESS($G74,COLUMN())),0),0),IF($H74&gt;0,IF(AND(INDIRECT(ADDRESS($H74,44))=0,INDIRECT(ADDRESS($H74,38))="UL",ISERROR(SEARCH("Rear",INDIRECT(ADDRESS($H74,33)))),ISERROR(SEARCH("Side",INDIRECT(ADDRESS($H74,33))))),INDIRECT(ADDRESS($H74,COLUMN())),0),0),IF($I74&gt;0,IF(AND(INDIRECT(ADDRESS($I74,44))=0,INDIRECT(ADDRESS($I74,38))="UL",ISERROR(SEARCH("Rear",INDIRECT(ADDRESS($I74,33)))),ISERROR(SEARCH("Side",INDIRECT(ADDRESS($I74,33))))),INDIRECT(ADDRESS($I74,COLUMN())),0),0),IF($J74&gt;0,IF(AND(INDIRECT(ADDRESS($J74,44))=0,INDIRECT(ADDRESS($J74,38))="UL",ISERROR(SEARCH("Rear",INDIRECT(ADDRESS($J74,33)))),ISERROR(SEARCH("Side",INDIRECT(ADDRESS($J74,33))))),INDIRECT(ADDRESS($J74,COLUMN())),0),0),IF($K74&gt;0,IF(AND(INDIRECT(ADDRESS($K74,44))=0,INDIRECT(ADDRESS($K74,38))="UL",ISERROR(SEARCH("Rear",INDIRECT(ADDRESS($K74,33)))),ISERROR(SEARCH("Side",INDIRECT(ADDRESS($K74,33))))),INDIRECT(ADDRESS($K74,COLUMN())),0),0),IF($L74&gt;0,IF(AND(INDIRECT(ADDRESS($L74,44))=0,INDIRECT(ADDRESS($L74,38))="UL",ISERROR(SEARCH("Rear",INDIRECT(ADDRESS($L74,33)))),ISERROR(SEARCH("Side",INDIRECT(ADDRESS($L74,33))))),INDIRECT(ADDRESS($L74,COLUMN())),0),0),IF($M74&gt;0,IF(AND(INDIRECT(ADDRESS($M74,44))=0,INDIRECT(ADDRESS($M74,38))="UL",ISERROR(SEARCH("Rear",INDIRECT(ADDRESS($M74,33)))),ISERROR(SEARCH("Side",INDIRECT(ADDRESS($M74,33))))),INDIRECT(ADDRESS($M74,COLUMN())),0),0))</f>
        <v>0.16666666666666666</v>
      </c>
      <c r="AW74" s="57" cm="1">
        <f t="array" aca="1" ref="AW74" ca="1">SUM(IF($C74&gt;0,IF(AND(INDIRECT(ADDRESS($C74,44))=0,INDIRECT(ADDRESS($C74,38))="UL",ISERROR(SEARCH("Rear",INDIRECT(ADDRESS($C74,33)))),ISERROR(SEARCH("Side",INDIRECT(ADDRESS($C74,33))))),INDIRECT(ADDRESS($C74,COLUMN())),0),0),IF($D74&gt;0,IF(AND(INDIRECT(ADDRESS($D74,44))=0,INDIRECT(ADDRESS($D74,38))="UL",ISERROR(SEARCH("Rear",INDIRECT(ADDRESS($D74,33)))),ISERROR(SEARCH("Side",INDIRECT(ADDRESS($D74,33))))),INDIRECT(ADDRESS($D74,COLUMN())),0),0),IF($E74&gt;0,IF(AND(INDIRECT(ADDRESS($E74,44))=0,INDIRECT(ADDRESS($E74,38))="UL",ISERROR(SEARCH("Rear",INDIRECT(ADDRESS($E74,33)))),ISERROR(SEARCH("Side",INDIRECT(ADDRESS($E74,33))))),INDIRECT(ADDRESS($E74,COLUMN())),0),0),IF($F74&gt;0,IF(AND(INDIRECT(ADDRESS($F74,44))=0,INDIRECT(ADDRESS($F74,38))="UL",ISERROR(SEARCH("Rear",INDIRECT(ADDRESS($F74,33)))),ISERROR(SEARCH("Side",INDIRECT(ADDRESS($F74,33))))),INDIRECT(ADDRESS($F74,COLUMN())),0),0),IF($G74&gt;0,IF(AND(INDIRECT(ADDRESS($G74,44))=0,INDIRECT(ADDRESS($G74,38))="UL",ISERROR(SEARCH("Rear",INDIRECT(ADDRESS($G74,33)))),ISERROR(SEARCH("Side",INDIRECT(ADDRESS($G74,33))))),INDIRECT(ADDRESS($G74,COLUMN())),0),0),IF($H74&gt;0,IF(AND(INDIRECT(ADDRESS($H74,44))=0,INDIRECT(ADDRESS($H74,38))="UL",ISERROR(SEARCH("Rear",INDIRECT(ADDRESS($H74,33)))),ISERROR(SEARCH("Side",INDIRECT(ADDRESS($H74,33))))),INDIRECT(ADDRESS($H74,COLUMN())),0),0),IF($I74&gt;0,IF(AND(INDIRECT(ADDRESS($I74,44))=0,INDIRECT(ADDRESS($I74,38))="UL",ISERROR(SEARCH("Rear",INDIRECT(ADDRESS($I74,33)))),ISERROR(SEARCH("Side",INDIRECT(ADDRESS($I74,33))))),INDIRECT(ADDRESS($I74,COLUMN())),0),0),IF($J74&gt;0,IF(AND(INDIRECT(ADDRESS($J74,44))=0,INDIRECT(ADDRESS($J74,38))="UL",ISERROR(SEARCH("Rear",INDIRECT(ADDRESS($J74,33)))),ISERROR(SEARCH("Side",INDIRECT(ADDRESS($J74,33))))),INDIRECT(ADDRESS($J74,COLUMN())),0),0),IF($K74&gt;0,IF(AND(INDIRECT(ADDRESS($K74,44))=0,INDIRECT(ADDRESS($K74,38))="UL",ISERROR(SEARCH("Rear",INDIRECT(ADDRESS($K74,33)))),ISERROR(SEARCH("Side",INDIRECT(ADDRESS($K74,33))))),INDIRECT(ADDRESS($K74,COLUMN())),0),0),IF($L74&gt;0,IF(AND(INDIRECT(ADDRESS($L74,44))=0,INDIRECT(ADDRESS($L74,38))="UL",ISERROR(SEARCH("Rear",INDIRECT(ADDRESS($L74,33)))),ISERROR(SEARCH("Side",INDIRECT(ADDRESS($L74,33))))),INDIRECT(ADDRESS($L74,COLUMN())),0),0),IF($M74&gt;0,IF(AND(INDIRECT(ADDRESS($M74,44))=0,INDIRECT(ADDRESS($M74,38))="UL",ISERROR(SEARCH("Rear",INDIRECT(ADDRESS($M74,33)))),ISERROR(SEARCH("Side",INDIRECT(ADDRESS($M74,33))))),INDIRECT(ADDRESS($M74,COLUMN())),0),0))</f>
        <v>1.8333333333333333</v>
      </c>
      <c r="AX74" s="57" cm="1">
        <f t="array" aca="1" ref="AX74" ca="1">SUM(IF($C74&gt;0,IF(AND(INDIRECT(ADDRESS($C74,44))=0,INDIRECT(ADDRESS($C74,38))="UL",ISERROR(SEARCH("Rear",INDIRECT(ADDRESS($C74,33)))),ISERROR(SEARCH("Side",INDIRECT(ADDRESS($C74,33))))),INDIRECT(ADDRESS($C74,COLUMN())),0),0),IF($D74&gt;0,IF(AND(INDIRECT(ADDRESS($D74,44))=0,INDIRECT(ADDRESS($D74,38))="UL",ISERROR(SEARCH("Rear",INDIRECT(ADDRESS($D74,33)))),ISERROR(SEARCH("Side",INDIRECT(ADDRESS($D74,33))))),INDIRECT(ADDRESS($D74,COLUMN())),0),0),IF($E74&gt;0,IF(AND(INDIRECT(ADDRESS($E74,44))=0,INDIRECT(ADDRESS($E74,38))="UL",ISERROR(SEARCH("Rear",INDIRECT(ADDRESS($E74,33)))),ISERROR(SEARCH("Side",INDIRECT(ADDRESS($E74,33))))),INDIRECT(ADDRESS($E74,COLUMN())),0),0),IF($F74&gt;0,IF(AND(INDIRECT(ADDRESS($F74,44))=0,INDIRECT(ADDRESS($F74,38))="UL",ISERROR(SEARCH("Rear",INDIRECT(ADDRESS($F74,33)))),ISERROR(SEARCH("Side",INDIRECT(ADDRESS($F74,33))))),INDIRECT(ADDRESS($F74,COLUMN())),0),0),IF($G74&gt;0,IF(AND(INDIRECT(ADDRESS($G74,44))=0,INDIRECT(ADDRESS($G74,38))="UL",ISERROR(SEARCH("Rear",INDIRECT(ADDRESS($G74,33)))),ISERROR(SEARCH("Side",INDIRECT(ADDRESS($G74,33))))),INDIRECT(ADDRESS($G74,COLUMN())),0),0),IF($H74&gt;0,IF(AND(INDIRECT(ADDRESS($H74,44))=0,INDIRECT(ADDRESS($H74,38))="UL",ISERROR(SEARCH("Rear",INDIRECT(ADDRESS($H74,33)))),ISERROR(SEARCH("Side",INDIRECT(ADDRESS($H74,33))))),INDIRECT(ADDRESS($H74,COLUMN())),0),0),IF($I74&gt;0,IF(AND(INDIRECT(ADDRESS($I74,44))=0,INDIRECT(ADDRESS($I74,38))="UL",ISERROR(SEARCH("Rear",INDIRECT(ADDRESS($I74,33)))),ISERROR(SEARCH("Side",INDIRECT(ADDRESS($I74,33))))),INDIRECT(ADDRESS($I74,COLUMN())),0),0),IF($J74&gt;0,IF(AND(INDIRECT(ADDRESS($J74,44))=0,INDIRECT(ADDRESS($J74,38))="UL",ISERROR(SEARCH("Rear",INDIRECT(ADDRESS($J74,33)))),ISERROR(SEARCH("Side",INDIRECT(ADDRESS($J74,33))))),INDIRECT(ADDRESS($J74,COLUMN())),0),0),IF($K74&gt;0,IF(AND(INDIRECT(ADDRESS($K74,44))=0,INDIRECT(ADDRESS($K74,38))="UL",ISERROR(SEARCH("Rear",INDIRECT(ADDRESS($K74,33)))),ISERROR(SEARCH("Side",INDIRECT(ADDRESS($K74,33))))),INDIRECT(ADDRESS($K74,COLUMN())),0),0),IF($L74&gt;0,IF(AND(INDIRECT(ADDRESS($L74,44))=0,INDIRECT(ADDRESS($L74,38))="UL",ISERROR(SEARCH("Rear",INDIRECT(ADDRESS($L74,33)))),ISERROR(SEARCH("Side",INDIRECT(ADDRESS($L74,33))))),INDIRECT(ADDRESS($L74,COLUMN())),0),0),IF($M74&gt;0,IF(AND(INDIRECT(ADDRESS($M74,44))=0,INDIRECT(ADDRESS($M74,38))="UL",ISERROR(SEARCH("Rear",INDIRECT(ADDRESS($M74,33)))),ISERROR(SEARCH("Side",INDIRECT(ADDRESS($M74,33))))),INDIRECT(ADDRESS($M74,COLUMN())),0),0))</f>
        <v>1.0555555555555554</v>
      </c>
      <c r="AY74" s="58">
        <f t="shared" ca="1" si="58"/>
        <v>1.8333333333333333</v>
      </c>
      <c r="AZ74" s="58">
        <f t="shared" ca="1" si="59"/>
        <v>1.0185185185185184</v>
      </c>
      <c r="BA74" s="58" cm="1">
        <f t="array" aca="1" ref="BA74" ca="1">SUM(IF($C74&gt;0,IF(AND(INDIRECT(ADDRESS($C74,44))=0,INDIRECT(ADDRESS($C74,38))="UL"),INDIRECT(ADDRESS($C74,COLUMN())),0),0),IF($D74&gt;0,IF(AND(INDIRECT(ADDRESS($D74,44))=0,INDIRECT(ADDRESS($D74,38))="UL"),INDIRECT(ADDRESS($D74,COLUMN())),0),0),IF($E74&gt;0,IF(AND(INDIRECT(ADDRESS($E74,44))=0,INDIRECT(ADDRESS($E74,38))="UL"),INDIRECT(ADDRESS($E74,COLUMN())),0),0),IF($F74&gt;0,IF(AND(INDIRECT(ADDRESS($F74,44))=0,INDIRECT(ADDRESS($F74,38))="UL"),INDIRECT(ADDRESS($F74,COLUMN())),0),0),IF($G74&gt;0,IF(AND(INDIRECT(ADDRESS($G74,44))=0,INDIRECT(ADDRESS($G74,38))="UL"),INDIRECT(ADDRESS($G74,COLUMN())),0),0),IF($H74&gt;0,IF(AND(INDIRECT(ADDRESS($H74,44))=0,INDIRECT(ADDRESS($H74,38))="UL"),INDIRECT(ADDRESS($H74,COLUMN())),0),0),IF($I74&gt;0,IF(AND(INDIRECT(ADDRESS($I74,44))=0,INDIRECT(ADDRESS($I74,38))="UL"),INDIRECT(ADDRESS($I74,COLUMN())),0),0),IF($J74&gt;0,IF(AND(INDIRECT(ADDRESS($J74,44))=0,INDIRECT(ADDRESS($J74,38))="UL"),INDIRECT(ADDRESS($J74,COLUMN())),0),0),IF($K74&gt;0,IF(AND(INDIRECT(ADDRESS($K74,44))=0,INDIRECT(ADDRESS($K74,38))="UL"),INDIRECT(ADDRESS($K74,COLUMN())),0),0),IF($L74&gt;0,IF(AND(INDIRECT(ADDRESS($L74,44))=0,INDIRECT(ADDRESS($L74,38))="UL"),INDIRECT(ADDRESS($L74,COLUMN())),0),0),IF($M74&gt;0,IF(AND(INDIRECT(ADDRESS($M74,44))=0,INDIRECT(ADDRESS($M74,38))="UL"),INDIRECT(ADDRESS($M74,COLUMN())),0),0))</f>
        <v>0.64091710758377418</v>
      </c>
      <c r="BB74" s="58" cm="1">
        <f t="array" aca="1" ref="BB74" ca="1">SUM(IF($C74&gt;0,IF(AND(INDIRECT(ADDRESS($C74,44))=0,INDIRECT(ADDRESS($C74,38))="UL"),INDIRECT(ADDRESS($C74,COLUMN())),0),0),IF($D74&gt;0,IF(AND(INDIRECT(ADDRESS($D74,44))=0,INDIRECT(ADDRESS($D74,38))="UL"),INDIRECT(ADDRESS($D74,COLUMN())),0),0),IF($E74&gt;0,IF(AND(INDIRECT(ADDRESS($E74,44))=0,INDIRECT(ADDRESS($E74,38))="UL"),INDIRECT(ADDRESS($E74,COLUMN())),0),0),IF($F74&gt;0,IF(AND(INDIRECT(ADDRESS($F74,44))=0,INDIRECT(ADDRESS($F74,38))="UL"),INDIRECT(ADDRESS($F74,COLUMN())),0),0),IF($G74&gt;0,IF(AND(INDIRECT(ADDRESS($G74,44))=0,INDIRECT(ADDRESS($G74,38))="UL"),INDIRECT(ADDRESS($G74,COLUMN())),0),0),IF($H74&gt;0,IF(AND(INDIRECT(ADDRESS($H74,44))=0,INDIRECT(ADDRESS($H74,38))="UL"),INDIRECT(ADDRESS($H74,COLUMN())),0),0),IF($I74&gt;0,IF(AND(INDIRECT(ADDRESS($I74,44))=0,INDIRECT(ADDRESS($I74,38))="UL"),INDIRECT(ADDRESS($I74,COLUMN())),0),0),IF($J74&gt;0,IF(AND(INDIRECT(ADDRESS($J74,44))=0,INDIRECT(ADDRESS($J74,38))="UL"),INDIRECT(ADDRESS($J74,COLUMN())),0),0),IF($K74&gt;0,IF(AND(INDIRECT(ADDRESS($K74,44))=0,INDIRECT(ADDRESS($K74,38))="UL"),INDIRECT(ADDRESS($K74,COLUMN())),0),0),IF($L74&gt;0,IF(AND(INDIRECT(ADDRESS($L74,44))=0,INDIRECT(ADDRESS($L74,38))="UL"),INDIRECT(ADDRESS($L74,COLUMN())),0),0),IF($M74&gt;0,IF(AND(INDIRECT(ADDRESS($M74,44))=0,INDIRECT(ADDRESS($M74,38))="UL"),INDIRECT(ADDRESS($M74,COLUMN())),0),0))</f>
        <v>0.26419753086419751</v>
      </c>
      <c r="BC74" s="58" cm="1">
        <f t="array" aca="1" ref="BC74" ca="1">SUM(IF($C74&gt;0,IF(AND(INDIRECT(ADDRESS($C74,44))=0,INDIRECT(ADDRESS($C74,38))="UL"),INDIRECT(ADDRESS($C74,COLUMN())),0),0),IF($D74&gt;0,IF(AND(INDIRECT(ADDRESS($D74,44))=0,INDIRECT(ADDRESS($D74,38))="UL"),INDIRECT(ADDRESS($D74,COLUMN())),0),0),IF($E74&gt;0,IF(AND(INDIRECT(ADDRESS($E74,44))=0,INDIRECT(ADDRESS($E74,38))="UL"),INDIRECT(ADDRESS($E74,COLUMN())),0),0),IF($F74&gt;0,IF(AND(INDIRECT(ADDRESS($F74,44))=0,INDIRECT(ADDRESS($F74,38))="UL"),INDIRECT(ADDRESS($F74,COLUMN())),0),0),IF($G74&gt;0,IF(AND(INDIRECT(ADDRESS($G74,44))=0,INDIRECT(ADDRESS($G74,38))="UL"),INDIRECT(ADDRESS($G74,COLUMN())),0),0),IF($H74&gt;0,IF(AND(INDIRECT(ADDRESS($H74,44))=0,INDIRECT(ADDRESS($H74,38))="UL"),INDIRECT(ADDRESS($H74,COLUMN())),0),0),IF($I74&gt;0,IF(AND(INDIRECT(ADDRESS($I74,44))=0,INDIRECT(ADDRESS($I74,38))="UL"),INDIRECT(ADDRESS($I74,COLUMN())),0),0),IF($J74&gt;0,IF(AND(INDIRECT(ADDRESS($J74,44))=0,INDIRECT(ADDRESS($J74,38))="UL"),INDIRECT(ADDRESS($J74,COLUMN())),0),0),IF($K74&gt;0,IF(AND(INDIRECT(ADDRESS($K74,44))=0,INDIRECT(ADDRESS($K74,38))="UL"),INDIRECT(ADDRESS($K74,COLUMN())),0),0),IF($L74&gt;0,IF(AND(INDIRECT(ADDRESS($L74,44))=0,INDIRECT(ADDRESS($L74,38))="UL"),INDIRECT(ADDRESS($L74,COLUMN())),0),0),IF($M74&gt;0,IF(AND(INDIRECT(ADDRESS($M74,44))=0,INDIRECT(ADDRESS($M74,38))="UL"),INDIRECT(ADDRESS($M74,COLUMN())),0),0))</f>
        <v>0.38553791887125216</v>
      </c>
      <c r="BD74" s="58" cm="1">
        <f t="array" aca="1" ref="BD74" ca="1">SUM(IF($C74&gt;0,IF(AND(INDIRECT(ADDRESS($C74,44))=0,INDIRECT(ADDRESS($C74,38))="UL"),INDIRECT(ADDRESS($C74,COLUMN())),0),0),IF($D74&gt;0,IF(AND(INDIRECT(ADDRESS($D74,44))=0,INDIRECT(ADDRESS($D74,38))="UL"),INDIRECT(ADDRESS($D74,COLUMN())),0),0),IF($E74&gt;0,IF(AND(INDIRECT(ADDRESS($E74,44))=0,INDIRECT(ADDRESS($E74,38))="UL"),INDIRECT(ADDRESS($E74,COLUMN())),0),0),IF($F74&gt;0,IF(AND(INDIRECT(ADDRESS($F74,44))=0,INDIRECT(ADDRESS($F74,38))="UL"),INDIRECT(ADDRESS($F74,COLUMN())),0),0),IF($G74&gt;0,IF(AND(INDIRECT(ADDRESS($G74,44))=0,INDIRECT(ADDRESS($G74,38))="UL"),INDIRECT(ADDRESS($G74,COLUMN())),0),0),IF($H74&gt;0,IF(AND(INDIRECT(ADDRESS($H74,44))=0,INDIRECT(ADDRESS($H74,38))="UL"),INDIRECT(ADDRESS($H74,COLUMN())),0),0),IF($I74&gt;0,IF(AND(INDIRECT(ADDRESS($I74,44))=0,INDIRECT(ADDRESS($I74,38))="UL"),INDIRECT(ADDRESS($I74,COLUMN())),0),0),IF($J74&gt;0,IF(AND(INDIRECT(ADDRESS($J74,44))=0,INDIRECT(ADDRESS($J74,38))="UL"),INDIRECT(ADDRESS($J74,COLUMN())),0),0),IF($K74&gt;0,IF(AND(INDIRECT(ADDRESS($K74,44))=0,INDIRECT(ADDRESS($K74,38))="UL"),INDIRECT(ADDRESS($K74,COLUMN())),0),0),IF($L74&gt;0,IF(AND(INDIRECT(ADDRESS($L74,44))=0,INDIRECT(ADDRESS($L74,38))="UL"),INDIRECT(ADDRESS($L74,COLUMN())),0),0),IF($M74&gt;0,IF(AND(INDIRECT(ADDRESS($M74,44))=0,INDIRECT(ADDRESS($M74,38))="UL"),INDIRECT(ADDRESS($M74,COLUMN())),0),0))</f>
        <v>0.57037037037037031</v>
      </c>
      <c r="BE74" s="57">
        <f t="shared" ca="1" si="60"/>
        <v>0.38553791887125216</v>
      </c>
      <c r="BF74" s="57" cm="1">
        <f t="array" aca="1" ref="BF74" ca="1">SUM(IF($C74&gt;0,IF(INDIRECT(ADDRESS($C74,45))=1,INDIRECT(ADDRESS($C74,52))*INDIRECT(ADDRESS($C74,42))/5,0),0), IF($D74&gt;0,IF(INDIRECT(ADDRESS($D74,45))=1,INDIRECT(ADDRESS($D74,52))*INDIRECT(ADDRESS($D74,42))/5,0),0), IF($E74&gt;0,IF(INDIRECT(ADDRESS($E74,45))=1,INDIRECT(ADDRESS($E74,52))*INDIRECT(ADDRESS($E74,42))/5,0),0), IF($F74&gt;0,IF(INDIRECT(ADDRESS($F74,45))=1,INDIRECT(ADDRESS($F74,52))*INDIRECT(ADDRESS($F74,42))/5,0),0), IF($G74&gt;0,IF(INDIRECT(ADDRESS($G74,45))=1,INDIRECT(ADDRESS($G74,52))*INDIRECT(ADDRESS($G74,42))/5,0),0), IF($H74&gt;0,IF(INDIRECT(ADDRESS($H74,45))=1,INDIRECT(ADDRESS($H74,52))*INDIRECT(ADDRESS($H74,42))/5,0),0)
)*$BF$296/100</f>
        <v>0</v>
      </c>
      <c r="BG74" s="19">
        <v>1</v>
      </c>
      <c r="BH74" s="57" cm="1">
        <f t="array" aca="1" ref="BH74" ca="1">SUM(IF($C74&gt;0,IF(AND(INDIRECT(ADDRESS($C74,44))=0,INDIRECT(ADDRESS($C74,38))&lt;&gt;"UL"),INDIRECT(ADDRESS($C74,COLUMN()-12)),0),0), IF($D74&gt;0,IF(AND(INDIRECT(ADDRESS($D74,44))=0,INDIRECT(ADDRESS($D74,38))&lt;&gt;"UL"),INDIRECT(ADDRESS($D74,COLUMN()-12)),0),0), IF($E74&gt;0,IF(AND(INDIRECT(ADDRESS($E74,44))=0,INDIRECT(ADDRESS($E74,38))&lt;&gt;"UL"),INDIRECT(ADDRESS($E74,COLUMN()-12)),0),0), IF($F74&gt;0,IF(AND(INDIRECT(ADDRESS($F74,44))=0,INDIRECT(ADDRESS($F74,38))&lt;&gt;"UL"),INDIRECT(ADDRESS($F74,COLUMN()-12)),0),0), IF($G74&gt;0,IF(AND(INDIRECT(ADDRESS($G74,44))=0,INDIRECT(ADDRESS($G74,38))&lt;&gt;"UL"),INDIRECT(ADDRESS($G74,COLUMN()-12)),0),0), IF($H74&gt;0,IF(AND(INDIRECT(ADDRESS($H74,44))=0,INDIRECT(ADDRESS($H74,38))&lt;&gt;"UL"),INDIRECT(ADDRESS($H74,COLUMN()-12)),0),0), IF($I74&gt;0,IF(AND(INDIRECT(ADDRESS($I74,44))=0,INDIRECT(ADDRESS($I74,38))&lt;&gt;"UL"),INDIRECT(ADDRESS($I74,COLUMN()-12)),0),0), IF($J74&gt;0,IF(AND(INDIRECT(ADDRESS($J74,44))=0,INDIRECT(ADDRESS($J74,38))&lt;&gt;"UL"),INDIRECT(ADDRESS($J74,COLUMN()-12)),0),0), IF($K74&gt;0,IF(AND(INDIRECT(ADDRESS($K74,44))=0,INDIRECT(ADDRESS($K74,38))&lt;&gt;"UL"),INDIRECT(ADDRESS($K74,COLUMN()-12)),0),0), IF($L74&gt;0,IF(AND(INDIRECT(ADDRESS($L74,44))=0,INDIRECT(ADDRESS($L74,38))&lt;&gt;"UL"),INDIRECT(ADDRESS($L74,COLUMN()-12)),0),0), IF($M74&gt;0,IF(AND(INDIRECT(ADDRESS($M74,44))=0,INDIRECT(ADDRESS($M74,38))&lt;&gt;"UL"),INDIRECT(ADDRESS($M74,COLUMN()-12)),0),0))</f>
        <v>0</v>
      </c>
      <c r="BI74" s="57" cm="1">
        <f t="array" aca="1" ref="BI74" ca="1">SUM(IF($C74&gt;0,IF(AND(INDIRECT(ADDRESS($C74,44))=0,INDIRECT(ADDRESS($C74,38))&lt;&gt;"UL"),INDIRECT(ADDRESS($C74,COLUMN()-12)),0),0), IF($D74&gt;0,IF(AND(INDIRECT(ADDRESS($D74,44))=0,INDIRECT(ADDRESS($D74,38))&lt;&gt;"UL"),INDIRECT(ADDRESS($D74,COLUMN()-12)),0),0), IF($E74&gt;0,IF(AND(INDIRECT(ADDRESS($E74,44))=0,INDIRECT(ADDRESS($E74,38))&lt;&gt;"UL"),INDIRECT(ADDRESS($E74,COLUMN()-12)),0),0), IF($F74&gt;0,IF(AND(INDIRECT(ADDRESS($F74,44))=0,INDIRECT(ADDRESS($F74,38))&lt;&gt;"UL"),INDIRECT(ADDRESS($F74,COLUMN()-12)),0),0), IF($G74&gt;0,IF(AND(INDIRECT(ADDRESS($G74,44))=0,INDIRECT(ADDRESS($G74,38))&lt;&gt;"UL"),INDIRECT(ADDRESS($G74,COLUMN()-12)),0),0), IF($H74&gt;0,IF(AND(INDIRECT(ADDRESS($H74,44))=0,INDIRECT(ADDRESS($H74,38))&lt;&gt;"UL"),INDIRECT(ADDRESS($H74,COLUMN()-12)),0),0), IF($I74&gt;0,IF(AND(INDIRECT(ADDRESS($I74,44))=0,INDIRECT(ADDRESS($I74,38))&lt;&gt;"UL"),INDIRECT(ADDRESS($I74,COLUMN()-12)),0),0), IF($J74&gt;0,IF(AND(INDIRECT(ADDRESS($J74,44))=0,INDIRECT(ADDRESS($J74,38))&lt;&gt;"UL"),INDIRECT(ADDRESS($J74,COLUMN()-12)),0),0), IF($K74&gt;0,IF(AND(INDIRECT(ADDRESS($K74,44))=0,INDIRECT(ADDRESS($K74,38))&lt;&gt;"UL"),INDIRECT(ADDRESS($K74,COLUMN()-12)),0),0), IF($L74&gt;0,IF(AND(INDIRECT(ADDRESS($L74,44))=0,INDIRECT(ADDRESS($L74,38))&lt;&gt;"UL"),INDIRECT(ADDRESS($L74,COLUMN()-12)),0),0), IF($M74&gt;0,IF(AND(INDIRECT(ADDRESS($M74,44))=0,INDIRECT(ADDRESS($M74,38))&lt;&gt;"UL"),INDIRECT(ADDRESS($M74,COLUMN()-12)),0),0))</f>
        <v>0.55555555555555547</v>
      </c>
      <c r="BJ74" s="57" cm="1">
        <f t="array" aca="1" ref="BJ74" ca="1">SUM(IF($C74&gt;0,IF(AND(INDIRECT(ADDRESS($C74,44))=0,INDIRECT(ADDRESS($C74,38))&lt;&gt;"UL"),INDIRECT(ADDRESS($C74,COLUMN()-12)),0),0), IF($D74&gt;0,IF(AND(INDIRECT(ADDRESS($D74,44))=0,INDIRECT(ADDRESS($D74,38))&lt;&gt;"UL"),INDIRECT(ADDRESS($D74,COLUMN()-12)),0),0), IF($E74&gt;0,IF(AND(INDIRECT(ADDRESS($E74,44))=0,INDIRECT(ADDRESS($E74,38))&lt;&gt;"UL"),INDIRECT(ADDRESS($E74,COLUMN()-12)),0),0), IF($F74&gt;0,IF(AND(INDIRECT(ADDRESS($F74,44))=0,INDIRECT(ADDRESS($F74,38))&lt;&gt;"UL"),INDIRECT(ADDRESS($F74,COLUMN()-12)),0),0), IF($G74&gt;0,IF(AND(INDIRECT(ADDRESS($G74,44))=0,INDIRECT(ADDRESS($G74,38))&lt;&gt;"UL"),INDIRECT(ADDRESS($G74,COLUMN()-12)),0),0), IF($H74&gt;0,IF(AND(INDIRECT(ADDRESS($H74,44))=0,INDIRECT(ADDRESS($H74,38))&lt;&gt;"UL"),INDIRECT(ADDRESS($H74,COLUMN()-12)),0),0), IF($I74&gt;0,IF(AND(INDIRECT(ADDRESS($I74,44))=0,INDIRECT(ADDRESS($I74,38))&lt;&gt;"UL"),INDIRECT(ADDRESS($I74,COLUMN()-12)),0),0), IF($J74&gt;0,IF(AND(INDIRECT(ADDRESS($J74,44))=0,INDIRECT(ADDRESS($J74,38))&lt;&gt;"UL"),INDIRECT(ADDRESS($J74,COLUMN()-12)),0),0), IF($K74&gt;0,IF(AND(INDIRECT(ADDRESS($K74,44))=0,INDIRECT(ADDRESS($K74,38))&lt;&gt;"UL"),INDIRECT(ADDRESS($K74,COLUMN()-12)),0),0), IF($L74&gt;0,IF(AND(INDIRECT(ADDRESS($L74,44))=0,INDIRECT(ADDRESS($L74,38))&lt;&gt;"UL"),INDIRECT(ADDRESS($L74,COLUMN()-12)),0),0), IF($M74&gt;0,IF(AND(INDIRECT(ADDRESS($M74,44))=0,INDIRECT(ADDRESS($M74,38))&lt;&gt;"UL"),INDIRECT(ADDRESS($M74,COLUMN()-12)),0),0))</f>
        <v>0.55555555555555547</v>
      </c>
      <c r="BK74" s="57">
        <f t="shared" ca="1" si="61"/>
        <v>0.55555555555555547</v>
      </c>
      <c r="BL74" s="58">
        <f t="shared" ca="1" si="62"/>
        <v>0.37037037037037029</v>
      </c>
      <c r="BM74" s="57" cm="1">
        <f t="array" aca="1" ref="BM74" ca="1">SUM(IF($C74&gt;0,IF(AND(INDIRECT(ADDRESS($C74,44))=0,INDIRECT(ADDRESS($C74,38))&lt;&gt;"UL"),INDIRECT(ADDRESS($C74,COLUMN()-12)),0),0), IF($D74&gt;0,IF(AND(INDIRECT(ADDRESS($D74,44))=0,INDIRECT(ADDRESS($D74,38))&lt;&gt;"UL"),INDIRECT(ADDRESS($D74,COLUMN()-12)),0),0), IF($E74&gt;0,IF(AND(INDIRECT(ADDRESS($E74,44))=0,INDIRECT(ADDRESS($E74,38))&lt;&gt;"UL"),INDIRECT(ADDRESS($E74,COLUMN()-12)),0),0), IF($F74&gt;0,IF(AND(INDIRECT(ADDRESS($F74,44))=0,INDIRECT(ADDRESS($F74,38))&lt;&gt;"UL"),INDIRECT(ADDRESS($F74,COLUMN()-12)),0),0), IF($G74&gt;0,IF(AND(INDIRECT(ADDRESS($G74,44))=0,INDIRECT(ADDRESS($G74,38))&lt;&gt;"UL"),INDIRECT(ADDRESS($G74,COLUMN()-12)),0),0), IF($H74&gt;0,IF(AND(INDIRECT(ADDRESS($H74,44))=0,INDIRECT(ADDRESS($H74,38))&lt;&gt;"UL"),INDIRECT(ADDRESS($H74,COLUMN()-12)),0),0), IF($I74&gt;0,IF(AND(INDIRECT(ADDRESS($I74,44))=0,INDIRECT(ADDRESS($I74,38))&lt;&gt;"UL"),INDIRECT(ADDRESS($I74,COLUMN()-12)),0),0), IF($J74&gt;0,IF(AND(INDIRECT(ADDRESS($J74,44))=0,INDIRECT(ADDRESS($J74,38))&lt;&gt;"UL"),INDIRECT(ADDRESS($J74,COLUMN()-12)),0),0), IF($K74&gt;0,IF(AND(INDIRECT(ADDRESS($K74,44))=0,INDIRECT(ADDRESS($K74,38))&lt;&gt;"UL"),INDIRECT(ADDRESS($K74,COLUMN()-11)),0),0), IF($L74&gt;0,IF(AND(INDIRECT(ADDRESS($L74,44))=0,INDIRECT(ADDRESS($L74,38))&lt;&gt;"UL"),INDIRECT(ADDRESS($L74,COLUMN()-11)),0),0), IF($M74&gt;0,IF(AND(INDIRECT(ADDRESS($M74,44))=0,INDIRECT(ADDRESS($M74,38))&lt;&gt;"UL"),INDIRECT(ADDRESS($M74,COLUMN()-11)),0),0))</f>
        <v>0.22222222222222218</v>
      </c>
      <c r="BN74" s="57" cm="1">
        <f t="array" aca="1" ref="BN74" ca="1">SUM(IF($C74&gt;0,IF(AND(INDIRECT(ADDRESS($C74,44))=0,INDIRECT(ADDRESS($C74,38))&lt;&gt;"UL"),INDIRECT(ADDRESS($C74,COLUMN()-12)),0),0), IF($D74&gt;0,IF(AND(INDIRECT(ADDRESS($D74,44))=0,INDIRECT(ADDRESS($D74,38))&lt;&gt;"UL"),INDIRECT(ADDRESS($D74,COLUMN()-12)),0),0), IF($E74&gt;0,IF(AND(INDIRECT(ADDRESS($E74,44))=0,INDIRECT(ADDRESS($E74,38))&lt;&gt;"UL"),INDIRECT(ADDRESS($E74,COLUMN()-12)),0),0), IF($F74&gt;0,IF(AND(INDIRECT(ADDRESS($F74,44))=0,INDIRECT(ADDRESS($F74,38))&lt;&gt;"UL"),INDIRECT(ADDRESS($F74,COLUMN()-12)),0),0), IF($G74&gt;0,IF(AND(INDIRECT(ADDRESS($G74,44))=0,INDIRECT(ADDRESS($G74,38))&lt;&gt;"UL"),INDIRECT(ADDRESS($G74,COLUMN()-12)),0),0), IF($H74&gt;0,IF(AND(INDIRECT(ADDRESS($H74,44))=0,INDIRECT(ADDRESS($H74,38))&lt;&gt;"UL"),INDIRECT(ADDRESS($H74,COLUMN()-12)),0),0), IF($I74&gt;0,IF(AND(INDIRECT(ADDRESS($I74,44))=0,INDIRECT(ADDRESS($I74,38))&lt;&gt;"UL"),INDIRECT(ADDRESS($I74,COLUMN()-12)),0),0), IF($J74&gt;0,IF(AND(INDIRECT(ADDRESS($J74,44))=0,INDIRECT(ADDRESS($J74,38))&lt;&gt;"UL"),INDIRECT(ADDRESS($J74,COLUMN()-12)),0),0), IF($K74&gt;0,IF(AND(INDIRECT(ADDRESS($K74,44))=0,INDIRECT(ADDRESS($K74,38))&lt;&gt;"UL"),INDIRECT(ADDRESS($K74,COLUMN()-11)),0),0), IF($L74&gt;0,IF(AND(INDIRECT(ADDRESS($L74,44))=0,INDIRECT(ADDRESS($L74,38))&lt;&gt;"UL"),INDIRECT(ADDRESS($L74,COLUMN()-11)),0),0), IF($M74&gt;0,IF(AND(INDIRECT(ADDRESS($M74,44))=0,INDIRECT(ADDRESS($M74,38))&lt;&gt;"UL"),INDIRECT(ADDRESS($M74,COLUMN()-11)),0),0))</f>
        <v>7.4074074074074056E-2</v>
      </c>
      <c r="BO74" s="57" cm="1">
        <f t="array" aca="1" ref="BO74" ca="1">SUM(IF($C74&gt;0,IF(AND(INDIRECT(ADDRESS($C74,44))=0,INDIRECT(ADDRESS($C74,38))&lt;&gt;"UL"),INDIRECT(ADDRESS($C74,COLUMN()-12)),0),0), IF($D74&gt;0,IF(AND(INDIRECT(ADDRESS($D74,44))=0,INDIRECT(ADDRESS($D74,38))&lt;&gt;"UL"),INDIRECT(ADDRESS($D74,COLUMN()-12)),0),0), IF($E74&gt;0,IF(AND(INDIRECT(ADDRESS($E74,44))=0,INDIRECT(ADDRESS($E74,38))&lt;&gt;"UL"),INDIRECT(ADDRESS($E74,COLUMN()-12)),0),0), IF($F74&gt;0,IF(AND(INDIRECT(ADDRESS($F74,44))=0,INDIRECT(ADDRESS($F74,38))&lt;&gt;"UL"),INDIRECT(ADDRESS($F74,COLUMN()-12)),0),0), IF($G74&gt;0,IF(AND(INDIRECT(ADDRESS($G74,44))=0,INDIRECT(ADDRESS($G74,38))&lt;&gt;"UL"),INDIRECT(ADDRESS($G74,COLUMN()-12)),0),0), IF($H74&gt;0,IF(AND(INDIRECT(ADDRESS($H74,44))=0,INDIRECT(ADDRESS($H74,38))&lt;&gt;"UL"),INDIRECT(ADDRESS($H74,COLUMN()-12)),0),0), IF($I74&gt;0,IF(AND(INDIRECT(ADDRESS($I74,44))=0,INDIRECT(ADDRESS($I74,38))&lt;&gt;"UL"),INDIRECT(ADDRESS($I74,COLUMN()-12)),0),0), IF($J74&gt;0,IF(AND(INDIRECT(ADDRESS($J74,44))=0,INDIRECT(ADDRESS($J74,38))&lt;&gt;"UL"),INDIRECT(ADDRESS($J74,COLUMN()-12)),0),0), IF($K74&gt;0,IF(AND(INDIRECT(ADDRESS($K74,44))=0,INDIRECT(ADDRESS($K74,38))&lt;&gt;"UL"),INDIRECT(ADDRESS($K74,COLUMN()-11)),0),0), IF($L74&gt;0,IF(AND(INDIRECT(ADDRESS($L74,44))=0,INDIRECT(ADDRESS($L74,38))&lt;&gt;"UL"),INDIRECT(ADDRESS($L74,COLUMN()-11)),0),0), IF($M74&gt;0,IF(AND(INDIRECT(ADDRESS($M74,44))=0,INDIRECT(ADDRESS($M74,38))&lt;&gt;"UL"),INDIRECT(ADDRESS($M74,COLUMN()-11)),0),0))</f>
        <v>0.14814814814814811</v>
      </c>
      <c r="BP74" s="57" cm="1">
        <f t="array" aca="1" ref="BP74" ca="1">SUM(IF($C74&gt;0,IF(AND(INDIRECT(ADDRESS($C74,44))=0,INDIRECT(ADDRESS($C74,38))&lt;&gt;"UL"),INDIRECT(ADDRESS($C74,COLUMN()-12)),0),0), IF($D74&gt;0,IF(AND(INDIRECT(ADDRESS($D74,44))=0,INDIRECT(ADDRESS($D74,38))&lt;&gt;"UL"),INDIRECT(ADDRESS($D74,COLUMN()-12)),0),0), IF($E74&gt;0,IF(AND(INDIRECT(ADDRESS($E74,44))=0,INDIRECT(ADDRESS($E74,38))&lt;&gt;"UL"),INDIRECT(ADDRESS($E74,COLUMN()-12)),0),0), IF($F74&gt;0,IF(AND(INDIRECT(ADDRESS($F74,44))=0,INDIRECT(ADDRESS($F74,38))&lt;&gt;"UL"),INDIRECT(ADDRESS($F74,COLUMN()-12)),0),0), IF($G74&gt;0,IF(AND(INDIRECT(ADDRESS($G74,44))=0,INDIRECT(ADDRESS($G74,38))&lt;&gt;"UL"),INDIRECT(ADDRESS($G74,COLUMN()-12)),0),0), IF($H74&gt;0,IF(AND(INDIRECT(ADDRESS($H74,44))=0,INDIRECT(ADDRESS($H74,38))&lt;&gt;"UL"),INDIRECT(ADDRESS($H74,COLUMN()-12)),0),0), IF($I74&gt;0,IF(AND(INDIRECT(ADDRESS($I74,44))=0,INDIRECT(ADDRESS($I74,38))&lt;&gt;"UL"),INDIRECT(ADDRESS($I74,COLUMN()-12)),0),0), IF($J74&gt;0,IF(AND(INDIRECT(ADDRESS($J74,44))=0,INDIRECT(ADDRESS($J74,38))&lt;&gt;"UL"),INDIRECT(ADDRESS($J74,COLUMN()-12)),0),0), IF($K74&gt;0,IF(AND(INDIRECT(ADDRESS($K74,44))=0,INDIRECT(ADDRESS($K74,38))&lt;&gt;"UL"),INDIRECT(ADDRESS($K74,COLUMN()-11)),0),0), IF($L74&gt;0,IF(AND(INDIRECT(ADDRESS($L74,44))=0,INDIRECT(ADDRESS($L74,38))&lt;&gt;"UL"),INDIRECT(ADDRESS($L74,COLUMN()-11)),0),0), IF($M74&gt;0,IF(AND(INDIRECT(ADDRESS($M74,44))=0,INDIRECT(ADDRESS($M74,38))&lt;&gt;"UL"),INDIRECT(ADDRESS($M74,COLUMN()-11)),0),0))</f>
        <v>0.14814814814814811</v>
      </c>
      <c r="BQ74" s="57">
        <f t="shared" ca="1" si="63"/>
        <v>0.14814814814814811</v>
      </c>
      <c r="BR74" s="161">
        <f t="shared" ca="1" si="64"/>
        <v>73.335724332961561</v>
      </c>
      <c r="BS74" s="56"/>
      <c r="BT74" s="56">
        <f t="shared" ca="1" si="65"/>
        <v>5.4245192856894775</v>
      </c>
      <c r="BU74" s="63">
        <f t="shared" ca="1" si="66"/>
        <v>0.18705238916170613</v>
      </c>
      <c r="BV74" s="57" t="s">
        <v>34</v>
      </c>
      <c r="BW74" s="57" cm="1">
        <f t="array" aca="1" ref="BW74" ca="1">SUM(IF($C74&gt;0,IF(AND(INDIRECT(ADDRESS($C74,44))=0,INDIRECT(ADDRESS($C74,38))="UL",ISERROR(SEARCH("Rear",INDIRECT(ADDRESS($C74,33)))),ISERROR(SEARCH("Side",INDIRECT(ADDRESS($C74,33))))),INDIRECT(ADDRESS($C74,COLUMN())),0),0),IF($D74&gt;0,IF(AND(INDIRECT(ADDRESS($D74,44))=0,INDIRECT(ADDRESS($D74,38))="UL",ISERROR(SEARCH("Rear",INDIRECT(ADDRESS($D74,33)))),ISERROR(SEARCH("Side",INDIRECT(ADDRESS($D74,33))))),INDIRECT(ADDRESS($D74,COLUMN())),0),0),IF($E74&gt;0,IF(AND(INDIRECT(ADDRESS($E74,44))=0,INDIRECT(ADDRESS($E74,38))="UL",ISERROR(SEARCH("Rear",INDIRECT(ADDRESS($E74,33)))),ISERROR(SEARCH("Side",INDIRECT(ADDRESS($E74,33))))),INDIRECT(ADDRESS($E74,COLUMN())),0),0),IF($F74&gt;0,IF(AND(INDIRECT(ADDRESS($F74,44))=0,INDIRECT(ADDRESS($F74,38))="UL",ISERROR(SEARCH("Rear",INDIRECT(ADDRESS($F74,33)))),ISERROR(SEARCH("Side",INDIRECT(ADDRESS($F74,33))))),INDIRECT(ADDRESS($F74,COLUMN())),0),0),IF($G74&gt;0,IF(AND(INDIRECT(ADDRESS($G74,44))=0,INDIRECT(ADDRESS($G74,38))="UL",ISERROR(SEARCH("Rear",INDIRECT(ADDRESS($G74,33)))),ISERROR(SEARCH("Side",INDIRECT(ADDRESS($G74,33))))),INDIRECT(ADDRESS($G74,COLUMN())),0),0),IF($H74&gt;0,IF(AND(INDIRECT(ADDRESS($H74,44))=0,INDIRECT(ADDRESS($H74,38))="UL",ISERROR(SEARCH("Rear",INDIRECT(ADDRESS($H74,33)))),ISERROR(SEARCH("Side",INDIRECT(ADDRESS($H74,33))))),INDIRECT(ADDRESS($H74,COLUMN())),0),0),IF($I74&gt;0,IF(AND(INDIRECT(ADDRESS($I74,44))=0,INDIRECT(ADDRESS($I74,38))="UL",ISERROR(SEARCH("Rear",INDIRECT(ADDRESS($I74,33)))),ISERROR(SEARCH("Side",INDIRECT(ADDRESS($I74,33))))),INDIRECT(ADDRESS($I74,COLUMN())),0),0),IF($J74&gt;0,IF(AND(INDIRECT(ADDRESS($J74,44))=0,INDIRECT(ADDRESS($J74,38))="UL",ISERROR(SEARCH("Rear",INDIRECT(ADDRESS($J74,33)))),ISERROR(SEARCH("Side",INDIRECT(ADDRESS($J74,33))))),INDIRECT(ADDRESS($J74,COLUMN())),0),0),IF($K74&gt;0,IF(AND(INDIRECT(ADDRESS($K74,44))=0,INDIRECT(ADDRESS($K74,38))="UL",ISERROR(SEARCH("Rear",INDIRECT(ADDRESS($K74,33)))),ISERROR(SEARCH("Side",INDIRECT(ADDRESS($K74,33))))),INDIRECT(ADDRESS($K74,COLUMN())),0),0),IF($L74&gt;0,IF(AND(INDIRECT(ADDRESS($L74,44))=0,INDIRECT(ADDRESS($L74,38))="UL",ISERROR(SEARCH("Rear",INDIRECT(ADDRESS($L74,33)))),ISERROR(SEARCH("Side",INDIRECT(ADDRESS($L74,33))))),INDIRECT(ADDRESS($L74,COLUMN())),0),0),IF($M74&gt;0,IF(AND(INDIRECT(ADDRESS($M74,44))=0,INDIRECT(ADDRESS($M74,38))="UL",ISERROR(SEARCH("Rear",INDIRECT(ADDRESS($M74,33)))),ISERROR(SEARCH("Side",INDIRECT(ADDRESS($M74,33))))),INDIRECT(ADDRESS($M74,COLUMN())),0),0))</f>
        <v>1.2222222222222223</v>
      </c>
      <c r="BX74" s="57">
        <f t="shared" ca="1" si="67"/>
        <v>1.2222222222222223</v>
      </c>
      <c r="BY74" s="57" cm="1">
        <f t="array" aca="1" ref="BY74" ca="1">SUM(IF($C74&gt;0,IF(AND(INDIRECT(ADDRESS($C74,44))=0,INDIRECT(ADDRESS($C74,38))="UL"),INDIRECT(ADDRESS($C74,COLUMN())),0),0),IF($D74&gt;0,IF(AND(INDIRECT(ADDRESS($D74,44))=0,INDIRECT(ADDRESS($D74,38))="UL"),INDIRECT(ADDRESS($D74,COLUMN())),0),0),IF($E74&gt;0,IF(AND(INDIRECT(ADDRESS($E74,44))=0,INDIRECT(ADDRESS($E74,38))="UL"),INDIRECT(ADDRESS($E74,COLUMN())),0),0),IF($F74&gt;0,IF(AND(INDIRECT(ADDRESS($F74,44))=0,INDIRECT(ADDRESS($F74,38))="UL"),INDIRECT(ADDRESS($F74,COLUMN())),0),0),IF($G74&gt;0,IF(AND(INDIRECT(ADDRESS($G74,44))=0,INDIRECT(ADDRESS($G74,38))="UL"),INDIRECT(ADDRESS($G74,COLUMN())),0),0),IF($H74&gt;0,IF(AND(INDIRECT(ADDRESS($H74,44))=0,INDIRECT(ADDRESS($H74,38))="UL"),INDIRECT(ADDRESS($H74,COLUMN())),0),0),IF($I74&gt;0,IF(AND(INDIRECT(ADDRESS($I74,44))=0,INDIRECT(ADDRESS($I74,38))="UL"),INDIRECT(ADDRESS($I74,COLUMN())),0),0),IF($J74&gt;0,IF(AND(INDIRECT(ADDRESS($J74,44))=0,INDIRECT(ADDRESS($J74,38))="UL"),INDIRECT(ADDRESS($J74,COLUMN())),0),0),IF($K74&gt;0,IF(AND(INDIRECT(ADDRESS($K74,44))=0,INDIRECT(ADDRESS($K74,38))="UL"),INDIRECT(ADDRESS($K74,COLUMN())),0),0),IF($L74&gt;0,IF(AND(INDIRECT(ADDRESS($L74,44))=0,INDIRECT(ADDRESS($L74,38))="UL"),INDIRECT(ADDRESS($L74,COLUMN())),0),0),IF($M74&gt;0,IF(AND(INDIRECT(ADDRESS($M74,44))=0,INDIRECT(ADDRESS($M74,38))="UL"),INDIRECT(ADDRESS($M74,COLUMN())),0),0))</f>
        <v>0.41563786008230452</v>
      </c>
      <c r="BZ74" s="57" cm="1">
        <f t="array" aca="1" ref="BZ74" ca="1">SUM(IF($C74&gt;0,IF(AND(INDIRECT(ADDRESS($C74,44))=0,INDIRECT(ADDRESS($C74,38))="UL"),INDIRECT(ADDRESS($C74,COLUMN())),0),0),IF($D74&gt;0,IF(AND(INDIRECT(ADDRESS($D74,44))=0,INDIRECT(ADDRESS($D74,38))="UL"),INDIRECT(ADDRESS($D74,COLUMN())),0),0),IF($E74&gt;0,IF(AND(INDIRECT(ADDRESS($E74,44))=0,INDIRECT(ADDRESS($E74,38))="UL"),INDIRECT(ADDRESS($E74,COLUMN())),0),0),IF($F74&gt;0,IF(AND(INDIRECT(ADDRESS($F74,44))=0,INDIRECT(ADDRESS($F74,38))="UL"),INDIRECT(ADDRESS($F74,COLUMN())),0),0),IF($G74&gt;0,IF(AND(INDIRECT(ADDRESS($G74,44))=0,INDIRECT(ADDRESS($G74,38))="UL"),INDIRECT(ADDRESS($G74,COLUMN())),0),0),IF($H74&gt;0,IF(AND(INDIRECT(ADDRESS($H74,44))=0,INDIRECT(ADDRESS($H74,38))="UL"),INDIRECT(ADDRESS($H74,COLUMN())),0),0),IF($I74&gt;0,IF(AND(INDIRECT(ADDRESS($I74,44))=0,INDIRECT(ADDRESS($I74,38))="UL"),INDIRECT(ADDRESS($I74,COLUMN())),0),0),IF($J74&gt;0,IF(AND(INDIRECT(ADDRESS($J74,44))=0,INDIRECT(ADDRESS($J74,38))="UL"),INDIRECT(ADDRESS($J74,COLUMN())),0),0),IF($K74&gt;0,IF(AND(INDIRECT(ADDRESS($K74,44))=0,INDIRECT(ADDRESS($K74,38))="UL"),INDIRECT(ADDRESS($K74,COLUMN())),0),0),IF($L74&gt;0,IF(AND(INDIRECT(ADDRESS($L74,44))=0,INDIRECT(ADDRESS($L74,38))="UL"),INDIRECT(ADDRESS($L74,COLUMN())),0),0),IF($M74&gt;0,IF(AND(INDIRECT(ADDRESS($M74,44))=0,INDIRECT(ADDRESS($M74,38))="UL"),INDIRECT(ADDRESS($M74,COLUMN())),0),0))</f>
        <v>0.1213991769547325</v>
      </c>
      <c r="CA74" s="57">
        <f t="shared" ca="1" si="68"/>
        <v>0.1213991769547325</v>
      </c>
      <c r="CB74" s="57" cm="1">
        <f t="array" aca="1" ref="CB74" ca="1">SUM(IF($C74&gt;0,IF(AND(INDIRECT(ADDRESS($C74,44))=0,INDIRECT(ADDRESS($C74,38))&lt;&gt;"UL"),INDIRECT(ADDRESS($C74,COLUMN())),0),0),IF($D74&gt;0,IF(AND(INDIRECT(ADDRESS($D74,44))=0,INDIRECT(ADDRESS($D74,38))&lt;&gt;"UL"),INDIRECT(ADDRESS($D74,COLUMN())),0),0),IF($E74&gt;0,IF(AND(INDIRECT(ADDRESS($E74,44))=0,INDIRECT(ADDRESS($E74,38))&lt;&gt;"UL"),INDIRECT(ADDRESS($E74,COLUMN())),0),0),IF($F74&gt;0,IF(AND(INDIRECT(ADDRESS($F74,44))=0,INDIRECT(ADDRESS($F74,38))&lt;&gt;"UL"),INDIRECT(ADDRESS($F74,COLUMN())),0),0),IF($G74&gt;0,IF(AND(INDIRECT(ADDRESS($G74,44))=0,INDIRECT(ADDRESS($G74,38))&lt;&gt;"UL"),INDIRECT(ADDRESS($G74,COLUMN())),0),0),IF($H74&gt;0,IF(AND(INDIRECT(ADDRESS($H74,44))=0,INDIRECT(ADDRESS($H74,38))&lt;&gt;"UL"),INDIRECT(ADDRESS($H74,COLUMN())),0),0),IF($I74&gt;0,IF(AND(INDIRECT(ADDRESS($I74,44))=0,INDIRECT(ADDRESS($I74,38))&lt;&gt;"UL"),INDIRECT(ADDRESS($I74,COLUMN())),0),0),IF($J74&gt;0,IF(AND(INDIRECT(ADDRESS($J74,44))=0,INDIRECT(ADDRESS($J74,38))&lt;&gt;"UL"),INDIRECT(ADDRESS($J74,COLUMN())),0),0),IF($K74&gt;0,IF(AND(INDIRECT(ADDRESS($K74,44))=0,INDIRECT(ADDRESS($K74,38))&lt;&gt;"UL"),INDIRECT(ADDRESS($K74,COLUMN())),0),0),IF($L74&gt;0,IF(AND(INDIRECT(ADDRESS($L74,44))=0,INDIRECT(ADDRESS($L74,38))&lt;&gt;"UL"),INDIRECT(ADDRESS($L74,COLUMN())),0),0),IF($M74&gt;0,IF(AND(INDIRECT(ADDRESS($M74,44))=0,INDIRECT(ADDRESS($M74,38))&lt;&gt;"UL"),INDIRECT(ADDRESS($M74,COLUMN())),0),0))</f>
        <v>0.27777777777777773</v>
      </c>
      <c r="CC74" s="57">
        <f t="shared" ca="1" si="69"/>
        <v>0.27777777777777773</v>
      </c>
      <c r="CD74" s="57" cm="1">
        <f t="array" aca="1" ref="CD74" ca="1">SUM(IF($C74&gt;0,IF(AND(INDIRECT(ADDRESS($C74,44))=0,INDIRECT(ADDRESS($C74,38))&lt;&gt;"UL"),INDIRECT(ADDRESS($C74,COLUMN())),0),0),IF($D74&gt;0,IF(AND(INDIRECT(ADDRESS($D74,44))=0,INDIRECT(ADDRESS($D74,38))&lt;&gt;"UL"),INDIRECT(ADDRESS($D74,COLUMN())),0),0),IF($E74&gt;0,IF(AND(INDIRECT(ADDRESS($E74,44))=0,INDIRECT(ADDRESS($E74,38))&lt;&gt;"UL"),INDIRECT(ADDRESS($E74,COLUMN())),0),0),IF($F74&gt;0,IF(AND(INDIRECT(ADDRESS($F74,44))=0,INDIRECT(ADDRESS($F74,38))&lt;&gt;"UL"),INDIRECT(ADDRESS($F74,COLUMN())),0),0),IF($G74&gt;0,IF(AND(INDIRECT(ADDRESS($G74,44))=0,INDIRECT(ADDRESS($G74,38))&lt;&gt;"UL"),INDIRECT(ADDRESS($G74,COLUMN())),0),0),IF($H74&gt;0,IF(AND(INDIRECT(ADDRESS($H74,44))=0,INDIRECT(ADDRESS($H74,38))&lt;&gt;"UL"),INDIRECT(ADDRESS($H74,COLUMN())),0),0),IF($I74&gt;0,IF(AND(INDIRECT(ADDRESS($I74,44))=0,INDIRECT(ADDRESS($I74,38))&lt;&gt;"UL"),INDIRECT(ADDRESS($I74,COLUMN())),0),0),IF($J74&gt;0,IF(AND(INDIRECT(ADDRESS($J74,44))=0,INDIRECT(ADDRESS($J74,38))&lt;&gt;"UL"),INDIRECT(ADDRESS($J74,COLUMN())),0),0),IF($K74&gt;0,IF(AND(INDIRECT(ADDRESS($K74,44))=0,INDIRECT(ADDRESS($K74,38))&lt;&gt;"UL"),INDIRECT(ADDRESS($K74,COLUMN())),0),0),IF($L74&gt;0,IF(AND(INDIRECT(ADDRESS($L74,44))=0,INDIRECT(ADDRESS($L74,38))&lt;&gt;"UL"),INDIRECT(ADDRESS($L74,COLUMN())),0),0),IF($M74&gt;0,IF(AND(INDIRECT(ADDRESS($M74,44))=0,INDIRECT(ADDRESS($M74,38))&lt;&gt;"UL"),INDIRECT(ADDRESS($M74,COLUMN())),0),0))</f>
        <v>9.2592592592592574E-2</v>
      </c>
      <c r="CE74" s="57" cm="1">
        <f t="array" aca="1" ref="CE74" ca="1">SUM(IF($C74&gt;0,IF(AND(INDIRECT(ADDRESS($C74,44))=0,INDIRECT(ADDRESS($C74,38))&lt;&gt;"UL"),INDIRECT(ADDRESS($C74,COLUMN())),0),0),IF($D74&gt;0,IF(AND(INDIRECT(ADDRESS($D74,44))=0,INDIRECT(ADDRESS($D74,38))&lt;&gt;"UL"),INDIRECT(ADDRESS($D74,COLUMN())),0),0),IF($E74&gt;0,IF(AND(INDIRECT(ADDRESS($E74,44))=0,INDIRECT(ADDRESS($E74,38))&lt;&gt;"UL"),INDIRECT(ADDRESS($E74,COLUMN())),0),0),IF($F74&gt;0,IF(AND(INDIRECT(ADDRESS($F74,44))=0,INDIRECT(ADDRESS($F74,38))&lt;&gt;"UL"),INDIRECT(ADDRESS($F74,COLUMN())),0),0),IF($G74&gt;0,IF(AND(INDIRECT(ADDRESS($G74,44))=0,INDIRECT(ADDRESS($G74,38))&lt;&gt;"UL"),INDIRECT(ADDRESS($G74,COLUMN())),0),0),IF($H74&gt;0,IF(AND(INDIRECT(ADDRESS($H74,44))=0,INDIRECT(ADDRESS($H74,38))&lt;&gt;"UL"),INDIRECT(ADDRESS($H74,COLUMN())),0),0),IF($I74&gt;0,IF(AND(INDIRECT(ADDRESS($I74,44))=0,INDIRECT(ADDRESS($I74,38))&lt;&gt;"UL"),INDIRECT(ADDRESS($I74,COLUMN())),0),0),IF($J74&gt;0,IF(AND(INDIRECT(ADDRESS($J74,44))=0,INDIRECT(ADDRESS($J74,38))&lt;&gt;"UL"),INDIRECT(ADDRESS($J74,COLUMN())),0),0),IF($K74&gt;0,IF(AND(INDIRECT(ADDRESS($K74,44))=0,INDIRECT(ADDRESS($K74,38))&lt;&gt;"UL"),INDIRECT(ADDRESS($K74,COLUMN())),0),0),IF($L74&gt;0,IF(AND(INDIRECT(ADDRESS($L74,44))=0,INDIRECT(ADDRESS($L74,38))&lt;&gt;"UL"),INDIRECT(ADDRESS($L74,COLUMN())),0),0),IF($M74&gt;0,IF(AND(INDIRECT(ADDRESS($M74,44))=0,INDIRECT(ADDRESS($M74,38))&lt;&gt;"UL"),INDIRECT(ADDRESS($M74,COLUMN())),0),0))</f>
        <v>0</v>
      </c>
      <c r="CF74" s="57">
        <f t="shared" ca="1" si="70"/>
        <v>0</v>
      </c>
      <c r="CG74" s="57">
        <f t="shared" ca="1" si="71"/>
        <v>3.3867636136385832</v>
      </c>
      <c r="CH74" s="57">
        <f t="shared" ca="1" si="72"/>
        <v>0.11678495219443391</v>
      </c>
      <c r="CI74" s="19">
        <f t="shared" ca="1" si="73"/>
        <v>17.532092290212596</v>
      </c>
      <c r="CJ74" s="19"/>
      <c r="CK74" s="57" cm="1">
        <f t="array" aca="1" ref="CK74" ca="1">IF(AU74="S", SUM(IF($C74&gt;0,IF(INDIRECT(ADDRESS($C74,43))&lt;&gt;1,INDIRECT(ADDRESS($C74,48)),0),0), IF($D74&gt;0,IF(INDIRECT(ADDRESS($D74,43))&lt;&gt;1,INDIRECT(ADDRESS($D74,48)),0),0), IF($E74&gt;0,IF(INDIRECT(ADDRESS($E74,43))&lt;&gt;1,INDIRECT(ADDRESS($E74,48)),0),0), IF($F74&gt;0,IF(INDIRECT(ADDRESS($F74,43))&lt;&gt;1,INDIRECT(ADDRESS($F74,48)),0),0), IF($G74&gt;0,IF(INDIRECT(ADDRESS($G74,43))&lt;&gt;1,INDIRECT(ADDRESS($G74,48)),0),0), IF($H74&gt;0,IF(INDIRECT(ADDRESS($H74,43))&lt;&gt;1,INDIRECT(ADDRESS($H74,48)),0),0), IF($I74&gt;0,IF(INDIRECT(ADDRESS($I74,43))&lt;&gt;1,INDIRECT(ADDRESS($I74,48)),0),0), IF($J74&gt;0,IF(INDIRECT(ADDRESS($J74,43))&lt;&gt;1,INDIRECT(ADDRESS($J74,48)),0),0), IF($K74&gt;0,IF(INDIRECT(ADDRESS($K74,43))&lt;&gt;1,INDIRECT(ADDRESS($K74,48)),0),0), IF($L74&gt;0,IF(INDIRECT(ADDRESS($L74,43))&lt;&gt;1,INDIRECT(ADDRESS($L74,48)),0),0), IF($M74&gt;0,IF(INDIRECT(ADDRESS($M74,43))&lt;&gt;1,INDIRECT(ADDRESS($M74,48)),0),0)), IF(AU74="L",SUM(IF($C74&gt;0,IF(INDIRECT(ADDRESS($C74,43))&lt;&gt;1,INDIRECT(ADDRESS($C74,50)),0),0), IF($D74&gt;0,IF(INDIRECT(ADDRESS($D74,43))&lt;&gt;1,INDIRECT(ADDRESS($D74,50)),0),0), IF($E74&gt;0,IF(INDIRECT(ADDRESS($E74,43))&lt;&gt;1,INDIRECT(ADDRESS($E74,50)),0),0), IF($F74&gt;0,IF(INDIRECT(ADDRESS($F74,43))&lt;&gt;1,INDIRECT(ADDRESS($F74,50)),0),0), IF($G74&gt;0,IF(INDIRECT(ADDRESS($G74,43))&lt;&gt;1,INDIRECT(ADDRESS($G74,50)),0),0), IF($G74&gt;0,IF(INDIRECT(ADDRESS($G74,43))&lt;&gt;1,INDIRECT(ADDRESS($G74,50)),0),0), IF($H74&gt;0,IF(INDIRECT(ADDRESS($H74,43))&lt;&gt;1,INDIRECT(ADDRESS($H74,50)),0),0), IF($I74&gt;0,IF(INDIRECT(ADDRESS($I74,43))&lt;&gt;1,INDIRECT(ADDRESS($I74,50)),0),0), IF($J74&gt;0,IF(INDIRECT(ADDRESS($J74,43))&lt;&gt;1,INDIRECT(ADDRESS($J74,50)),0),0), IF($K74&gt;0,IF(INDIRECT(ADDRESS($K74,43))&lt;&gt;1,INDIRECT(ADDRESS($K74,50)),0),0), IF($L74&gt;0,IF(INDIRECT(ADDRESS($L74,43))&lt;&gt;1,INDIRECT(ADDRESS($L74,50)),0),0), IF($M74&gt;0,IF(INDIRECT(ADDRESS($M74,43))&lt;&gt;1,INDIRECT(ADDRESS($M74,50)),0),0)), SUM(IF($C74&gt;0,IF(INDIRECT(ADDRESS($C74,43))&lt;&gt;1,INDIRECT(ADDRESS($C74,49)),0),0), IF($D74&gt;0,IF(INDIRECT(ADDRESS($D74,43))&lt;&gt;1,INDIRECT(ADDRESS($D74,49)),0),0), IF($E74&gt;0,IF(INDIRECT(ADDRESS($E74,43))&lt;&gt;1,INDIRECT(ADDRESS($E74,49)),0),0), IF($F74&gt;0,IF(INDIRECT(ADDRESS($F74,43))&lt;&gt;1,INDIRECT(ADDRESS($F74,49)),0),0), IF($G74&gt;0,IF(INDIRECT(ADDRESS($G74,43))&lt;&gt;1,INDIRECT(ADDRESS($G74,49)),0),0), IF($G74&gt;0,IF(INDIRECT(ADDRESS($G74,43))&lt;&gt;1,INDIRECT(ADDRESS($G74,49)),0),0), IF($H74&gt;0,IF(INDIRECT(ADDRESS($H74,43))&lt;&gt;1,INDIRECT(ADDRESS($H74,49)),0),0), IF($I74&gt;0,IF(INDIRECT(ADDRESS($I74,43))&lt;&gt;1,INDIRECT(ADDRESS($I74,49)),0),0), IF($J74&gt;0,IF(INDIRECT(ADDRESS($J74,43))&lt;&gt;1,INDIRECT(ADDRESS($J74,49)),0),0), IF($K74&gt;0,IF(INDIRECT(ADDRESS($K74,43))&lt;&gt;1,INDIRECT(ADDRESS($K74,49)),0),0), IF($L74&gt;0,IF(INDIRECT(ADDRESS($L74,43))&lt;&gt;1,INDIRECT(ADDRESS($L74,49)),0),0), IF($M74&gt;0,IF(INDIRECT(ADDRESS($M74,43))&lt;&gt;1,INDIRECT(ADDRESS($M74,49)),0),0))))</f>
        <v>1.8888888888888888</v>
      </c>
      <c r="CL74" s="57" cm="1">
        <f t="array" aca="1" ref="CL74" ca="1">SUM(IF($C74&gt;0,IF(INDIRECT(ADDRESS($C74,44))=1,INDIRECT(ADDRESS($C74,90)),0),0), IF($D74&gt;0,IF(INDIRECT(ADDRESS($D74,44))=1,INDIRECT(ADDRESS($D74,90)),0),0), IF($E74&gt;0,IF(INDIRECT(ADDRESS($E74,44))=1,INDIRECT(ADDRESS($E74,90)),0),0), IF($F74&gt;0,IF(INDIRECT(ADDRESS($F74,44))=1,INDIRECT(ADDRESS($F74,90)),0),0), IF($G74&gt;0,IF(INDIRECT(ADDRESS($G74,44))=1,INDIRECT(ADDRESS($G74,90)),0),0), IF($H74&gt;0,IF(INDIRECT(ADDRESS($H74,44))=1,INDIRECT(ADDRESS($H74,90)),0),0), IF($I74&gt;0,IF(INDIRECT(ADDRESS($I74,44))=1,INDIRECT(ADDRESS($I74,90)),0),0), IF($J74&gt;0,IF(INDIRECT(ADDRESS($J74,44))=1,INDIRECT(ADDRESS($J74,90)),0),0), IF($K74&gt;0,IF(INDIRECT(ADDRESS($K74,44))=1,INDIRECT(ADDRESS($K74,90)),0),0), IF($L74&gt;0,IF(INDIRECT(ADDRESS($L74,44))=1,INDIRECT(ADDRESS($L74,90)),0),0), IF($M74&gt;0,IF(INDIRECT(ADDRESS($M74,44))=1,INDIRECT(ADDRESS($M74,90)),0),0))</f>
        <v>0</v>
      </c>
      <c r="CM74" s="56">
        <f t="shared" ca="1" si="74"/>
        <v>1.3770489992533845</v>
      </c>
      <c r="CN74" s="59"/>
    </row>
    <row r="75" spans="1:92" x14ac:dyDescent="0.25">
      <c r="A75" s="62" t="s">
        <v>151</v>
      </c>
      <c r="B75" s="122">
        <v>10</v>
      </c>
      <c r="C75" s="122">
        <v>21</v>
      </c>
      <c r="D75" s="122">
        <v>20</v>
      </c>
      <c r="E75" s="122">
        <v>29</v>
      </c>
      <c r="F75" s="122"/>
      <c r="G75" s="122"/>
      <c r="H75" s="122"/>
      <c r="I75" s="67"/>
      <c r="J75" s="67"/>
      <c r="K75" s="67"/>
      <c r="L75" s="67"/>
      <c r="M75" s="67"/>
      <c r="N75" s="67">
        <f t="shared" ca="1" si="54"/>
        <v>30</v>
      </c>
      <c r="O75" s="67" t="str" cm="1">
        <f t="array" aca="1" ref="O75" ca="1">INDIRECT(ADDRESS($B75,COLUMN()))</f>
        <v>Bomber</v>
      </c>
      <c r="P75" s="67" cm="1">
        <f t="array" aca="1" ref="P75" ca="1">INDIRECT(ADDRESS($B75,COLUMN()))</f>
        <v>6</v>
      </c>
      <c r="Q75" s="67" cm="1">
        <f t="array" aca="1" ref="Q75" ca="1">INDIRECT(ADDRESS($B75,COLUMN()))</f>
        <v>2</v>
      </c>
      <c r="R75" s="67" t="str" cm="1">
        <f t="array" aca="1" ref="R75" ca="1">INDIRECT(ADDRESS($B75,COLUMN()))</f>
        <v>-</v>
      </c>
      <c r="S75" s="67" cm="1">
        <f t="array" aca="1" ref="S75" ca="1">INDIRECT(ADDRESS($B75,COLUMN()))</f>
        <v>2</v>
      </c>
      <c r="T75" s="67" t="str" cm="1">
        <f t="array" aca="1" ref="T75" ca="1">INDIRECT(ADDRESS($B75,COLUMN()))</f>
        <v>1-4</v>
      </c>
      <c r="U75" s="67" cm="1">
        <f t="array" aca="1" ref="U75" ca="1">INDIRECT(ADDRESS($B75,COLUMN()))</f>
        <v>4</v>
      </c>
      <c r="V75" s="67" cm="1">
        <f t="array" aca="1" ref="V75" ca="1">INDIRECT(ADDRESS($B75,COLUMN()))</f>
        <v>0</v>
      </c>
      <c r="W75" s="67" cm="1">
        <f t="array" aca="1" ref="W75" ca="1">INDIRECT(ADDRESS($B75,COLUMN()))</f>
        <v>4</v>
      </c>
      <c r="X75" s="67" cm="1">
        <f t="array" aca="1" ref="X75" ca="1">INDIRECT(ADDRESS($B75,COLUMN()))</f>
        <v>5</v>
      </c>
      <c r="Y75" s="67" cm="1">
        <f t="array" aca="1" ref="Y75" ca="1">INDIRECT(ADDRESS($B75,COLUMN()))</f>
        <v>1</v>
      </c>
      <c r="Z75" s="67" cm="1">
        <f t="array" aca="1" ref="Z75" ca="1">INDIRECT(ADDRESS($B75,COLUMN()))</f>
        <v>5</v>
      </c>
      <c r="AA75" s="67" t="str" cm="1">
        <f t="array" aca="1" ref="AA75" ca="1">INDIRECT(ADDRESS($B75,COLUMN()))</f>
        <v>Rocket Boosters</v>
      </c>
      <c r="AB75" s="56">
        <f t="shared" ca="1" si="55"/>
        <v>0.71563189871974031</v>
      </c>
      <c r="AC75" s="56">
        <f t="shared" ca="1" si="56"/>
        <v>0.78622914213428508</v>
      </c>
      <c r="AD75" s="56">
        <f t="shared" ca="1" si="57"/>
        <v>4.1020650893962705</v>
      </c>
      <c r="AF75" s="52"/>
      <c r="AG75" s="52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65"/>
      <c r="AU75" s="54" t="s">
        <v>117</v>
      </c>
      <c r="AV75" s="57" cm="1">
        <f t="array" aca="1" ref="AV75" ca="1">SUM(IF($C75&gt;0,IF(AND(INDIRECT(ADDRESS($C75,44))=0,INDIRECT(ADDRESS($C75,38))="UL",ISERROR(SEARCH("Rear",INDIRECT(ADDRESS($C75,33)))),ISERROR(SEARCH("Side",INDIRECT(ADDRESS($C75,33))))),INDIRECT(ADDRESS($C75,COLUMN())),0),0),IF($D75&gt;0,IF(AND(INDIRECT(ADDRESS($D75,44))=0,INDIRECT(ADDRESS($D75,38))="UL",ISERROR(SEARCH("Rear",INDIRECT(ADDRESS($D75,33)))),ISERROR(SEARCH("Side",INDIRECT(ADDRESS($D75,33))))),INDIRECT(ADDRESS($D75,COLUMN())),0),0),IF($E75&gt;0,IF(AND(INDIRECT(ADDRESS($E75,44))=0,INDIRECT(ADDRESS($E75,38))="UL",ISERROR(SEARCH("Rear",INDIRECT(ADDRESS($E75,33)))),ISERROR(SEARCH("Side",INDIRECT(ADDRESS($E75,33))))),INDIRECT(ADDRESS($E75,COLUMN())),0),0),IF($F75&gt;0,IF(AND(INDIRECT(ADDRESS($F75,44))=0,INDIRECT(ADDRESS($F75,38))="UL",ISERROR(SEARCH("Rear",INDIRECT(ADDRESS($F75,33)))),ISERROR(SEARCH("Side",INDIRECT(ADDRESS($F75,33))))),INDIRECT(ADDRESS($F75,COLUMN())),0),0),IF($G75&gt;0,IF(AND(INDIRECT(ADDRESS($G75,44))=0,INDIRECT(ADDRESS($G75,38))="UL",ISERROR(SEARCH("Rear",INDIRECT(ADDRESS($G75,33)))),ISERROR(SEARCH("Side",INDIRECT(ADDRESS($G75,33))))),INDIRECT(ADDRESS($G75,COLUMN())),0),0),IF($H75&gt;0,IF(AND(INDIRECT(ADDRESS($H75,44))=0,INDIRECT(ADDRESS($H75,38))="UL",ISERROR(SEARCH("Rear",INDIRECT(ADDRESS($H75,33)))),ISERROR(SEARCH("Side",INDIRECT(ADDRESS($H75,33))))),INDIRECT(ADDRESS($H75,COLUMN())),0),0),IF($I75&gt;0,IF(AND(INDIRECT(ADDRESS($I75,44))=0,INDIRECT(ADDRESS($I75,38))="UL",ISERROR(SEARCH("Rear",INDIRECT(ADDRESS($I75,33)))),ISERROR(SEARCH("Side",INDIRECT(ADDRESS($I75,33))))),INDIRECT(ADDRESS($I75,COLUMN())),0),0),IF($J75&gt;0,IF(AND(INDIRECT(ADDRESS($J75,44))=0,INDIRECT(ADDRESS($J75,38))="UL",ISERROR(SEARCH("Rear",INDIRECT(ADDRESS($J75,33)))),ISERROR(SEARCH("Side",INDIRECT(ADDRESS($J75,33))))),INDIRECT(ADDRESS($J75,COLUMN())),0),0),IF($K75&gt;0,IF(AND(INDIRECT(ADDRESS($K75,44))=0,INDIRECT(ADDRESS($K75,38))="UL",ISERROR(SEARCH("Rear",INDIRECT(ADDRESS($K75,33)))),ISERROR(SEARCH("Side",INDIRECT(ADDRESS($K75,33))))),INDIRECT(ADDRESS($K75,COLUMN())),0),0),IF($L75&gt;0,IF(AND(INDIRECT(ADDRESS($L75,44))=0,INDIRECT(ADDRESS($L75,38))="UL",ISERROR(SEARCH("Rear",INDIRECT(ADDRESS($L75,33)))),ISERROR(SEARCH("Side",INDIRECT(ADDRESS($L75,33))))),INDIRECT(ADDRESS($L75,COLUMN())),0),0),IF($M75&gt;0,IF(AND(INDIRECT(ADDRESS($M75,44))=0,INDIRECT(ADDRESS($M75,38))="UL",ISERROR(SEARCH("Rear",INDIRECT(ADDRESS($M75,33)))),ISERROR(SEARCH("Side",INDIRECT(ADDRESS($M75,33))))),INDIRECT(ADDRESS($M75,COLUMN())),0),0))</f>
        <v>0.16666666666666666</v>
      </c>
      <c r="AW75" s="57" cm="1">
        <f t="array" aca="1" ref="AW75" ca="1">SUM(IF($C75&gt;0,IF(AND(INDIRECT(ADDRESS($C75,44))=0,INDIRECT(ADDRESS($C75,38))="UL",ISERROR(SEARCH("Rear",INDIRECT(ADDRESS($C75,33)))),ISERROR(SEARCH("Side",INDIRECT(ADDRESS($C75,33))))),INDIRECT(ADDRESS($C75,COLUMN())),0),0),IF($D75&gt;0,IF(AND(INDIRECT(ADDRESS($D75,44))=0,INDIRECT(ADDRESS($D75,38))="UL",ISERROR(SEARCH("Rear",INDIRECT(ADDRESS($D75,33)))),ISERROR(SEARCH("Side",INDIRECT(ADDRESS($D75,33))))),INDIRECT(ADDRESS($D75,COLUMN())),0),0),IF($E75&gt;0,IF(AND(INDIRECT(ADDRESS($E75,44))=0,INDIRECT(ADDRESS($E75,38))="UL",ISERROR(SEARCH("Rear",INDIRECT(ADDRESS($E75,33)))),ISERROR(SEARCH("Side",INDIRECT(ADDRESS($E75,33))))),INDIRECT(ADDRESS($E75,COLUMN())),0),0),IF($F75&gt;0,IF(AND(INDIRECT(ADDRESS($F75,44))=0,INDIRECT(ADDRESS($F75,38))="UL",ISERROR(SEARCH("Rear",INDIRECT(ADDRESS($F75,33)))),ISERROR(SEARCH("Side",INDIRECT(ADDRESS($F75,33))))),INDIRECT(ADDRESS($F75,COLUMN())),0),0),IF($G75&gt;0,IF(AND(INDIRECT(ADDRESS($G75,44))=0,INDIRECT(ADDRESS($G75,38))="UL",ISERROR(SEARCH("Rear",INDIRECT(ADDRESS($G75,33)))),ISERROR(SEARCH("Side",INDIRECT(ADDRESS($G75,33))))),INDIRECT(ADDRESS($G75,COLUMN())),0),0),IF($H75&gt;0,IF(AND(INDIRECT(ADDRESS($H75,44))=0,INDIRECT(ADDRESS($H75,38))="UL",ISERROR(SEARCH("Rear",INDIRECT(ADDRESS($H75,33)))),ISERROR(SEARCH("Side",INDIRECT(ADDRESS($H75,33))))),INDIRECT(ADDRESS($H75,COLUMN())),0),0),IF($I75&gt;0,IF(AND(INDIRECT(ADDRESS($I75,44))=0,INDIRECT(ADDRESS($I75,38))="UL",ISERROR(SEARCH("Rear",INDIRECT(ADDRESS($I75,33)))),ISERROR(SEARCH("Side",INDIRECT(ADDRESS($I75,33))))),INDIRECT(ADDRESS($I75,COLUMN())),0),0),IF($J75&gt;0,IF(AND(INDIRECT(ADDRESS($J75,44))=0,INDIRECT(ADDRESS($J75,38))="UL",ISERROR(SEARCH("Rear",INDIRECT(ADDRESS($J75,33)))),ISERROR(SEARCH("Side",INDIRECT(ADDRESS($J75,33))))),INDIRECT(ADDRESS($J75,COLUMN())),0),0),IF($K75&gt;0,IF(AND(INDIRECT(ADDRESS($K75,44))=0,INDIRECT(ADDRESS($K75,38))="UL",ISERROR(SEARCH("Rear",INDIRECT(ADDRESS($K75,33)))),ISERROR(SEARCH("Side",INDIRECT(ADDRESS($K75,33))))),INDIRECT(ADDRESS($K75,COLUMN())),0),0),IF($L75&gt;0,IF(AND(INDIRECT(ADDRESS($L75,44))=0,INDIRECT(ADDRESS($L75,38))="UL",ISERROR(SEARCH("Rear",INDIRECT(ADDRESS($L75,33)))),ISERROR(SEARCH("Side",INDIRECT(ADDRESS($L75,33))))),INDIRECT(ADDRESS($L75,COLUMN())),0),0),IF($M75&gt;0,IF(AND(INDIRECT(ADDRESS($M75,44))=0,INDIRECT(ADDRESS($M75,38))="UL",ISERROR(SEARCH("Rear",INDIRECT(ADDRESS($M75,33)))),ISERROR(SEARCH("Side",INDIRECT(ADDRESS($M75,33))))),INDIRECT(ADDRESS($M75,COLUMN())),0),0))</f>
        <v>1.8333333333333333</v>
      </c>
      <c r="AX75" s="57" cm="1">
        <f t="array" aca="1" ref="AX75" ca="1">SUM(IF($C75&gt;0,IF(AND(INDIRECT(ADDRESS($C75,44))=0,INDIRECT(ADDRESS($C75,38))="UL",ISERROR(SEARCH("Rear",INDIRECT(ADDRESS($C75,33)))),ISERROR(SEARCH("Side",INDIRECT(ADDRESS($C75,33))))),INDIRECT(ADDRESS($C75,COLUMN())),0),0),IF($D75&gt;0,IF(AND(INDIRECT(ADDRESS($D75,44))=0,INDIRECT(ADDRESS($D75,38))="UL",ISERROR(SEARCH("Rear",INDIRECT(ADDRESS($D75,33)))),ISERROR(SEARCH("Side",INDIRECT(ADDRESS($D75,33))))),INDIRECT(ADDRESS($D75,COLUMN())),0),0),IF($E75&gt;0,IF(AND(INDIRECT(ADDRESS($E75,44))=0,INDIRECT(ADDRESS($E75,38))="UL",ISERROR(SEARCH("Rear",INDIRECT(ADDRESS($E75,33)))),ISERROR(SEARCH("Side",INDIRECT(ADDRESS($E75,33))))),INDIRECT(ADDRESS($E75,COLUMN())),0),0),IF($F75&gt;0,IF(AND(INDIRECT(ADDRESS($F75,44))=0,INDIRECT(ADDRESS($F75,38))="UL",ISERROR(SEARCH("Rear",INDIRECT(ADDRESS($F75,33)))),ISERROR(SEARCH("Side",INDIRECT(ADDRESS($F75,33))))),INDIRECT(ADDRESS($F75,COLUMN())),0),0),IF($G75&gt;0,IF(AND(INDIRECT(ADDRESS($G75,44))=0,INDIRECT(ADDRESS($G75,38))="UL",ISERROR(SEARCH("Rear",INDIRECT(ADDRESS($G75,33)))),ISERROR(SEARCH("Side",INDIRECT(ADDRESS($G75,33))))),INDIRECT(ADDRESS($G75,COLUMN())),0),0),IF($H75&gt;0,IF(AND(INDIRECT(ADDRESS($H75,44))=0,INDIRECT(ADDRESS($H75,38))="UL",ISERROR(SEARCH("Rear",INDIRECT(ADDRESS($H75,33)))),ISERROR(SEARCH("Side",INDIRECT(ADDRESS($H75,33))))),INDIRECT(ADDRESS($H75,COLUMN())),0),0),IF($I75&gt;0,IF(AND(INDIRECT(ADDRESS($I75,44))=0,INDIRECT(ADDRESS($I75,38))="UL",ISERROR(SEARCH("Rear",INDIRECT(ADDRESS($I75,33)))),ISERROR(SEARCH("Side",INDIRECT(ADDRESS($I75,33))))),INDIRECT(ADDRESS($I75,COLUMN())),0),0),IF($J75&gt;0,IF(AND(INDIRECT(ADDRESS($J75,44))=0,INDIRECT(ADDRESS($J75,38))="UL",ISERROR(SEARCH("Rear",INDIRECT(ADDRESS($J75,33)))),ISERROR(SEARCH("Side",INDIRECT(ADDRESS($J75,33))))),INDIRECT(ADDRESS($J75,COLUMN())),0),0),IF($K75&gt;0,IF(AND(INDIRECT(ADDRESS($K75,44))=0,INDIRECT(ADDRESS($K75,38))="UL",ISERROR(SEARCH("Rear",INDIRECT(ADDRESS($K75,33)))),ISERROR(SEARCH("Side",INDIRECT(ADDRESS($K75,33))))),INDIRECT(ADDRESS($K75,COLUMN())),0),0),IF($L75&gt;0,IF(AND(INDIRECT(ADDRESS($L75,44))=0,INDIRECT(ADDRESS($L75,38))="UL",ISERROR(SEARCH("Rear",INDIRECT(ADDRESS($L75,33)))),ISERROR(SEARCH("Side",INDIRECT(ADDRESS($L75,33))))),INDIRECT(ADDRESS($L75,COLUMN())),0),0),IF($M75&gt;0,IF(AND(INDIRECT(ADDRESS($M75,44))=0,INDIRECT(ADDRESS($M75,38))="UL",ISERROR(SEARCH("Rear",INDIRECT(ADDRESS($M75,33)))),ISERROR(SEARCH("Side",INDIRECT(ADDRESS($M75,33))))),INDIRECT(ADDRESS($M75,COLUMN())),0),0))</f>
        <v>1.0555555555555554</v>
      </c>
      <c r="AY75" s="58">
        <f t="shared" ca="1" si="58"/>
        <v>1.8333333333333333</v>
      </c>
      <c r="AZ75" s="58">
        <f t="shared" ca="1" si="59"/>
        <v>1.0185185185185184</v>
      </c>
      <c r="BA75" s="58" cm="1">
        <f t="array" aca="1" ref="BA75" ca="1">SUM(IF($C75&gt;0,IF(AND(INDIRECT(ADDRESS($C75,44))=0,INDIRECT(ADDRESS($C75,38))="UL"),INDIRECT(ADDRESS($C75,COLUMN())),0),0),IF($D75&gt;0,IF(AND(INDIRECT(ADDRESS($D75,44))=0,INDIRECT(ADDRESS($D75,38))="UL"),INDIRECT(ADDRESS($D75,COLUMN())),0),0),IF($E75&gt;0,IF(AND(INDIRECT(ADDRESS($E75,44))=0,INDIRECT(ADDRESS($E75,38))="UL"),INDIRECT(ADDRESS($E75,COLUMN())),0),0),IF($F75&gt;0,IF(AND(INDIRECT(ADDRESS($F75,44))=0,INDIRECT(ADDRESS($F75,38))="UL"),INDIRECT(ADDRESS($F75,COLUMN())),0),0),IF($G75&gt;0,IF(AND(INDIRECT(ADDRESS($G75,44))=0,INDIRECT(ADDRESS($G75,38))="UL"),INDIRECT(ADDRESS($G75,COLUMN())),0),0),IF($H75&gt;0,IF(AND(INDIRECT(ADDRESS($H75,44))=0,INDIRECT(ADDRESS($H75,38))="UL"),INDIRECT(ADDRESS($H75,COLUMN())),0),0),IF($I75&gt;0,IF(AND(INDIRECT(ADDRESS($I75,44))=0,INDIRECT(ADDRESS($I75,38))="UL"),INDIRECT(ADDRESS($I75,COLUMN())),0),0),IF($J75&gt;0,IF(AND(INDIRECT(ADDRESS($J75,44))=0,INDIRECT(ADDRESS($J75,38))="UL"),INDIRECT(ADDRESS($J75,COLUMN())),0),0),IF($K75&gt;0,IF(AND(INDIRECT(ADDRESS($K75,44))=0,INDIRECT(ADDRESS($K75,38))="UL"),INDIRECT(ADDRESS($K75,COLUMN())),0),0),IF($L75&gt;0,IF(AND(INDIRECT(ADDRESS($L75,44))=0,INDIRECT(ADDRESS($L75,38))="UL"),INDIRECT(ADDRESS($L75,COLUMN())),0),0),IF($M75&gt;0,IF(AND(INDIRECT(ADDRESS($M75,44))=0,INDIRECT(ADDRESS($M75,38))="UL"),INDIRECT(ADDRESS($M75,COLUMN())),0),0))</f>
        <v>0.64091710758377418</v>
      </c>
      <c r="BB75" s="58" cm="1">
        <f t="array" aca="1" ref="BB75" ca="1">SUM(IF($C75&gt;0,IF(AND(INDIRECT(ADDRESS($C75,44))=0,INDIRECT(ADDRESS($C75,38))="UL"),INDIRECT(ADDRESS($C75,COLUMN())),0),0),IF($D75&gt;0,IF(AND(INDIRECT(ADDRESS($D75,44))=0,INDIRECT(ADDRESS($D75,38))="UL"),INDIRECT(ADDRESS($D75,COLUMN())),0),0),IF($E75&gt;0,IF(AND(INDIRECT(ADDRESS($E75,44))=0,INDIRECT(ADDRESS($E75,38))="UL"),INDIRECT(ADDRESS($E75,COLUMN())),0),0),IF($F75&gt;0,IF(AND(INDIRECT(ADDRESS($F75,44))=0,INDIRECT(ADDRESS($F75,38))="UL"),INDIRECT(ADDRESS($F75,COLUMN())),0),0),IF($G75&gt;0,IF(AND(INDIRECT(ADDRESS($G75,44))=0,INDIRECT(ADDRESS($G75,38))="UL"),INDIRECT(ADDRESS($G75,COLUMN())),0),0),IF($H75&gt;0,IF(AND(INDIRECT(ADDRESS($H75,44))=0,INDIRECT(ADDRESS($H75,38))="UL"),INDIRECT(ADDRESS($H75,COLUMN())),0),0),IF($I75&gt;0,IF(AND(INDIRECT(ADDRESS($I75,44))=0,INDIRECT(ADDRESS($I75,38))="UL"),INDIRECT(ADDRESS($I75,COLUMN())),0),0),IF($J75&gt;0,IF(AND(INDIRECT(ADDRESS($J75,44))=0,INDIRECT(ADDRESS($J75,38))="UL"),INDIRECT(ADDRESS($J75,COLUMN())),0),0),IF($K75&gt;0,IF(AND(INDIRECT(ADDRESS($K75,44))=0,INDIRECT(ADDRESS($K75,38))="UL"),INDIRECT(ADDRESS($K75,COLUMN())),0),0),IF($L75&gt;0,IF(AND(INDIRECT(ADDRESS($L75,44))=0,INDIRECT(ADDRESS($L75,38))="UL"),INDIRECT(ADDRESS($L75,COLUMN())),0),0),IF($M75&gt;0,IF(AND(INDIRECT(ADDRESS($M75,44))=0,INDIRECT(ADDRESS($M75,38))="UL"),INDIRECT(ADDRESS($M75,COLUMN())),0),0))</f>
        <v>0.26419753086419751</v>
      </c>
      <c r="BC75" s="58" cm="1">
        <f t="array" aca="1" ref="BC75" ca="1">SUM(IF($C75&gt;0,IF(AND(INDIRECT(ADDRESS($C75,44))=0,INDIRECT(ADDRESS($C75,38))="UL"),INDIRECT(ADDRESS($C75,COLUMN())),0),0),IF($D75&gt;0,IF(AND(INDIRECT(ADDRESS($D75,44))=0,INDIRECT(ADDRESS($D75,38))="UL"),INDIRECT(ADDRESS($D75,COLUMN())),0),0),IF($E75&gt;0,IF(AND(INDIRECT(ADDRESS($E75,44))=0,INDIRECT(ADDRESS($E75,38))="UL"),INDIRECT(ADDRESS($E75,COLUMN())),0),0),IF($F75&gt;0,IF(AND(INDIRECT(ADDRESS($F75,44))=0,INDIRECT(ADDRESS($F75,38))="UL"),INDIRECT(ADDRESS($F75,COLUMN())),0),0),IF($G75&gt;0,IF(AND(INDIRECT(ADDRESS($G75,44))=0,INDIRECT(ADDRESS($G75,38))="UL"),INDIRECT(ADDRESS($G75,COLUMN())),0),0),IF($H75&gt;0,IF(AND(INDIRECT(ADDRESS($H75,44))=0,INDIRECT(ADDRESS($H75,38))="UL"),INDIRECT(ADDRESS($H75,COLUMN())),0),0),IF($I75&gt;0,IF(AND(INDIRECT(ADDRESS($I75,44))=0,INDIRECT(ADDRESS($I75,38))="UL"),INDIRECT(ADDRESS($I75,COLUMN())),0),0),IF($J75&gt;0,IF(AND(INDIRECT(ADDRESS($J75,44))=0,INDIRECT(ADDRESS($J75,38))="UL"),INDIRECT(ADDRESS($J75,COLUMN())),0),0),IF($K75&gt;0,IF(AND(INDIRECT(ADDRESS($K75,44))=0,INDIRECT(ADDRESS($K75,38))="UL"),INDIRECT(ADDRESS($K75,COLUMN())),0),0),IF($L75&gt;0,IF(AND(INDIRECT(ADDRESS($L75,44))=0,INDIRECT(ADDRESS($L75,38))="UL"),INDIRECT(ADDRESS($L75,COLUMN())),0),0),IF($M75&gt;0,IF(AND(INDIRECT(ADDRESS($M75,44))=0,INDIRECT(ADDRESS($M75,38))="UL"),INDIRECT(ADDRESS($M75,COLUMN())),0),0))</f>
        <v>0.38553791887125216</v>
      </c>
      <c r="BD75" s="58" cm="1">
        <f t="array" aca="1" ref="BD75" ca="1">SUM(IF($C75&gt;0,IF(AND(INDIRECT(ADDRESS($C75,44))=0,INDIRECT(ADDRESS($C75,38))="UL"),INDIRECT(ADDRESS($C75,COLUMN())),0),0),IF($D75&gt;0,IF(AND(INDIRECT(ADDRESS($D75,44))=0,INDIRECT(ADDRESS($D75,38))="UL"),INDIRECT(ADDRESS($D75,COLUMN())),0),0),IF($E75&gt;0,IF(AND(INDIRECT(ADDRESS($E75,44))=0,INDIRECT(ADDRESS($E75,38))="UL"),INDIRECT(ADDRESS($E75,COLUMN())),0),0),IF($F75&gt;0,IF(AND(INDIRECT(ADDRESS($F75,44))=0,INDIRECT(ADDRESS($F75,38))="UL"),INDIRECT(ADDRESS($F75,COLUMN())),0),0),IF($G75&gt;0,IF(AND(INDIRECT(ADDRESS($G75,44))=0,INDIRECT(ADDRESS($G75,38))="UL"),INDIRECT(ADDRESS($G75,COLUMN())),0),0),IF($H75&gt;0,IF(AND(INDIRECT(ADDRESS($H75,44))=0,INDIRECT(ADDRESS($H75,38))="UL"),INDIRECT(ADDRESS($H75,COLUMN())),0),0),IF($I75&gt;0,IF(AND(INDIRECT(ADDRESS($I75,44))=0,INDIRECT(ADDRESS($I75,38))="UL"),INDIRECT(ADDRESS($I75,COLUMN())),0),0),IF($J75&gt;0,IF(AND(INDIRECT(ADDRESS($J75,44))=0,INDIRECT(ADDRESS($J75,38))="UL"),INDIRECT(ADDRESS($J75,COLUMN())),0),0),IF($K75&gt;0,IF(AND(INDIRECT(ADDRESS($K75,44))=0,INDIRECT(ADDRESS($K75,38))="UL"),INDIRECT(ADDRESS($K75,COLUMN())),0),0),IF($L75&gt;0,IF(AND(INDIRECT(ADDRESS($L75,44))=0,INDIRECT(ADDRESS($L75,38))="UL"),INDIRECT(ADDRESS($L75,COLUMN())),0),0),IF($M75&gt;0,IF(AND(INDIRECT(ADDRESS($M75,44))=0,INDIRECT(ADDRESS($M75,38))="UL"),INDIRECT(ADDRESS($M75,COLUMN())),0),0))</f>
        <v>0.57037037037037031</v>
      </c>
      <c r="BE75" s="57">
        <f t="shared" ca="1" si="60"/>
        <v>0.38553791887125216</v>
      </c>
      <c r="BF75" s="57" cm="1">
        <f t="array" aca="1" ref="BF75" ca="1">SUM(IF($C75&gt;0,IF(INDIRECT(ADDRESS($C75,45))=1,INDIRECT(ADDRESS($C75,52))*INDIRECT(ADDRESS($C75,42))/5,0),0), IF($D75&gt;0,IF(INDIRECT(ADDRESS($D75,45))=1,INDIRECT(ADDRESS($D75,52))*INDIRECT(ADDRESS($D75,42))/5,0),0), IF($E75&gt;0,IF(INDIRECT(ADDRESS($E75,45))=1,INDIRECT(ADDRESS($E75,52))*INDIRECT(ADDRESS($E75,42))/5,0),0), IF($F75&gt;0,IF(INDIRECT(ADDRESS($F75,45))=1,INDIRECT(ADDRESS($F75,52))*INDIRECT(ADDRESS($F75,42))/5,0),0), IF($G75&gt;0,IF(INDIRECT(ADDRESS($G75,45))=1,INDIRECT(ADDRESS($G75,52))*INDIRECT(ADDRESS($G75,42))/5,0),0), IF($H75&gt;0,IF(INDIRECT(ADDRESS($H75,45))=1,INDIRECT(ADDRESS($H75,52))*INDIRECT(ADDRESS($H75,42))/5,0),0)
)*$BF$296/100</f>
        <v>0</v>
      </c>
      <c r="BG75" s="19"/>
      <c r="BH75" s="57" cm="1">
        <f t="array" aca="1" ref="BH75" ca="1">SUM(IF($C75&gt;0,IF(AND(INDIRECT(ADDRESS($C75,44))=0,INDIRECT(ADDRESS($C75,38))&lt;&gt;"UL"),INDIRECT(ADDRESS($C75,COLUMN()-12)),0),0), IF($D75&gt;0,IF(AND(INDIRECT(ADDRESS($D75,44))=0,INDIRECT(ADDRESS($D75,38))&lt;&gt;"UL"),INDIRECT(ADDRESS($D75,COLUMN()-12)),0),0), IF($E75&gt;0,IF(AND(INDIRECT(ADDRESS($E75,44))=0,INDIRECT(ADDRESS($E75,38))&lt;&gt;"UL"),INDIRECT(ADDRESS($E75,COLUMN()-12)),0),0), IF($F75&gt;0,IF(AND(INDIRECT(ADDRESS($F75,44))=0,INDIRECT(ADDRESS($F75,38))&lt;&gt;"UL"),INDIRECT(ADDRESS($F75,COLUMN()-12)),0),0), IF($G75&gt;0,IF(AND(INDIRECT(ADDRESS($G75,44))=0,INDIRECT(ADDRESS($G75,38))&lt;&gt;"UL"),INDIRECT(ADDRESS($G75,COLUMN()-12)),0),0), IF($H75&gt;0,IF(AND(INDIRECT(ADDRESS($H75,44))=0,INDIRECT(ADDRESS($H75,38))&lt;&gt;"UL"),INDIRECT(ADDRESS($H75,COLUMN()-12)),0),0), IF($I75&gt;0,IF(AND(INDIRECT(ADDRESS($I75,44))=0,INDIRECT(ADDRESS($I75,38))&lt;&gt;"UL"),INDIRECT(ADDRESS($I75,COLUMN()-12)),0),0), IF($J75&gt;0,IF(AND(INDIRECT(ADDRESS($J75,44))=0,INDIRECT(ADDRESS($J75,38))&lt;&gt;"UL"),INDIRECT(ADDRESS($J75,COLUMN()-12)),0),0), IF($K75&gt;0,IF(AND(INDIRECT(ADDRESS($K75,44))=0,INDIRECT(ADDRESS($K75,38))&lt;&gt;"UL"),INDIRECT(ADDRESS($K75,COLUMN()-12)),0),0), IF($L75&gt;0,IF(AND(INDIRECT(ADDRESS($L75,44))=0,INDIRECT(ADDRESS($L75,38))&lt;&gt;"UL"),INDIRECT(ADDRESS($L75,COLUMN()-12)),0),0), IF($M75&gt;0,IF(AND(INDIRECT(ADDRESS($M75,44))=0,INDIRECT(ADDRESS($M75,38))&lt;&gt;"UL"),INDIRECT(ADDRESS($M75,COLUMN()-12)),0),0))</f>
        <v>0</v>
      </c>
      <c r="BI75" s="57" cm="1">
        <f t="array" aca="1" ref="BI75" ca="1">SUM(IF($C75&gt;0,IF(AND(INDIRECT(ADDRESS($C75,44))=0,INDIRECT(ADDRESS($C75,38))&lt;&gt;"UL"),INDIRECT(ADDRESS($C75,COLUMN()-12)),0),0), IF($D75&gt;0,IF(AND(INDIRECT(ADDRESS($D75,44))=0,INDIRECT(ADDRESS($D75,38))&lt;&gt;"UL"),INDIRECT(ADDRESS($D75,COLUMN()-12)),0),0), IF($E75&gt;0,IF(AND(INDIRECT(ADDRESS($E75,44))=0,INDIRECT(ADDRESS($E75,38))&lt;&gt;"UL"),INDIRECT(ADDRESS($E75,COLUMN()-12)),0),0), IF($F75&gt;0,IF(AND(INDIRECT(ADDRESS($F75,44))=0,INDIRECT(ADDRESS($F75,38))&lt;&gt;"UL"),INDIRECT(ADDRESS($F75,COLUMN()-12)),0),0), IF($G75&gt;0,IF(AND(INDIRECT(ADDRESS($G75,44))=0,INDIRECT(ADDRESS($G75,38))&lt;&gt;"UL"),INDIRECT(ADDRESS($G75,COLUMN()-12)),0),0), IF($H75&gt;0,IF(AND(INDIRECT(ADDRESS($H75,44))=0,INDIRECT(ADDRESS($H75,38))&lt;&gt;"UL"),INDIRECT(ADDRESS($H75,COLUMN()-12)),0),0), IF($I75&gt;0,IF(AND(INDIRECT(ADDRESS($I75,44))=0,INDIRECT(ADDRESS($I75,38))&lt;&gt;"UL"),INDIRECT(ADDRESS($I75,COLUMN()-12)),0),0), IF($J75&gt;0,IF(AND(INDIRECT(ADDRESS($J75,44))=0,INDIRECT(ADDRESS($J75,38))&lt;&gt;"UL"),INDIRECT(ADDRESS($J75,COLUMN()-12)),0),0), IF($K75&gt;0,IF(AND(INDIRECT(ADDRESS($K75,44))=0,INDIRECT(ADDRESS($K75,38))&lt;&gt;"UL"),INDIRECT(ADDRESS($K75,COLUMN()-12)),0),0), IF($L75&gt;0,IF(AND(INDIRECT(ADDRESS($L75,44))=0,INDIRECT(ADDRESS($L75,38))&lt;&gt;"UL"),INDIRECT(ADDRESS($L75,COLUMN()-12)),0),0), IF($M75&gt;0,IF(AND(INDIRECT(ADDRESS($M75,44))=0,INDIRECT(ADDRESS($M75,38))&lt;&gt;"UL"),INDIRECT(ADDRESS($M75,COLUMN()-12)),0),0))</f>
        <v>0</v>
      </c>
      <c r="BJ75" s="57" cm="1">
        <f t="array" aca="1" ref="BJ75" ca="1">SUM(IF($C75&gt;0,IF(AND(INDIRECT(ADDRESS($C75,44))=0,INDIRECT(ADDRESS($C75,38))&lt;&gt;"UL"),INDIRECT(ADDRESS($C75,COLUMN()-12)),0),0), IF($D75&gt;0,IF(AND(INDIRECT(ADDRESS($D75,44))=0,INDIRECT(ADDRESS($D75,38))&lt;&gt;"UL"),INDIRECT(ADDRESS($D75,COLUMN()-12)),0),0), IF($E75&gt;0,IF(AND(INDIRECT(ADDRESS($E75,44))=0,INDIRECT(ADDRESS($E75,38))&lt;&gt;"UL"),INDIRECT(ADDRESS($E75,COLUMN()-12)),0),0), IF($F75&gt;0,IF(AND(INDIRECT(ADDRESS($F75,44))=0,INDIRECT(ADDRESS($F75,38))&lt;&gt;"UL"),INDIRECT(ADDRESS($F75,COLUMN()-12)),0),0), IF($G75&gt;0,IF(AND(INDIRECT(ADDRESS($G75,44))=0,INDIRECT(ADDRESS($G75,38))&lt;&gt;"UL"),INDIRECT(ADDRESS($G75,COLUMN()-12)),0),0), IF($H75&gt;0,IF(AND(INDIRECT(ADDRESS($H75,44))=0,INDIRECT(ADDRESS($H75,38))&lt;&gt;"UL"),INDIRECT(ADDRESS($H75,COLUMN()-12)),0),0), IF($I75&gt;0,IF(AND(INDIRECT(ADDRESS($I75,44))=0,INDIRECT(ADDRESS($I75,38))&lt;&gt;"UL"),INDIRECT(ADDRESS($I75,COLUMN()-12)),0),0), IF($J75&gt;0,IF(AND(INDIRECT(ADDRESS($J75,44))=0,INDIRECT(ADDRESS($J75,38))&lt;&gt;"UL"),INDIRECT(ADDRESS($J75,COLUMN()-12)),0),0), IF($K75&gt;0,IF(AND(INDIRECT(ADDRESS($K75,44))=0,INDIRECT(ADDRESS($K75,38))&lt;&gt;"UL"),INDIRECT(ADDRESS($K75,COLUMN()-12)),0),0), IF($L75&gt;0,IF(AND(INDIRECT(ADDRESS($L75,44))=0,INDIRECT(ADDRESS($L75,38))&lt;&gt;"UL"),INDIRECT(ADDRESS($L75,COLUMN()-12)),0),0), IF($M75&gt;0,IF(AND(INDIRECT(ADDRESS($M75,44))=0,INDIRECT(ADDRESS($M75,38))&lt;&gt;"UL"),INDIRECT(ADDRESS($M75,COLUMN()-12)),0),0))</f>
        <v>0</v>
      </c>
      <c r="BK75" s="57">
        <f t="shared" ca="1" si="61"/>
        <v>0</v>
      </c>
      <c r="BL75" s="58">
        <f t="shared" ca="1" si="62"/>
        <v>0</v>
      </c>
      <c r="BM75" s="57" cm="1">
        <f t="array" aca="1" ref="BM75" ca="1">SUM(IF($C75&gt;0,IF(AND(INDIRECT(ADDRESS($C75,44))=0,INDIRECT(ADDRESS($C75,38))&lt;&gt;"UL"),INDIRECT(ADDRESS($C75,COLUMN()-12)),0),0), IF($D75&gt;0,IF(AND(INDIRECT(ADDRESS($D75,44))=0,INDIRECT(ADDRESS($D75,38))&lt;&gt;"UL"),INDIRECT(ADDRESS($D75,COLUMN()-12)),0),0), IF($E75&gt;0,IF(AND(INDIRECT(ADDRESS($E75,44))=0,INDIRECT(ADDRESS($E75,38))&lt;&gt;"UL"),INDIRECT(ADDRESS($E75,COLUMN()-12)),0),0), IF($F75&gt;0,IF(AND(INDIRECT(ADDRESS($F75,44))=0,INDIRECT(ADDRESS($F75,38))&lt;&gt;"UL"),INDIRECT(ADDRESS($F75,COLUMN()-12)),0),0), IF($G75&gt;0,IF(AND(INDIRECT(ADDRESS($G75,44))=0,INDIRECT(ADDRESS($G75,38))&lt;&gt;"UL"),INDIRECT(ADDRESS($G75,COLUMN()-12)),0),0), IF($H75&gt;0,IF(AND(INDIRECT(ADDRESS($H75,44))=0,INDIRECT(ADDRESS($H75,38))&lt;&gt;"UL"),INDIRECT(ADDRESS($H75,COLUMN()-12)),0),0), IF($I75&gt;0,IF(AND(INDIRECT(ADDRESS($I75,44))=0,INDIRECT(ADDRESS($I75,38))&lt;&gt;"UL"),INDIRECT(ADDRESS($I75,COLUMN()-12)),0),0), IF($J75&gt;0,IF(AND(INDIRECT(ADDRESS($J75,44))=0,INDIRECT(ADDRESS($J75,38))&lt;&gt;"UL"),INDIRECT(ADDRESS($J75,COLUMN()-12)),0),0), IF($K75&gt;0,IF(AND(INDIRECT(ADDRESS($K75,44))=0,INDIRECT(ADDRESS($K75,38))&lt;&gt;"UL"),INDIRECT(ADDRESS($K75,COLUMN()-11)),0),0), IF($L75&gt;0,IF(AND(INDIRECT(ADDRESS($L75,44))=0,INDIRECT(ADDRESS($L75,38))&lt;&gt;"UL"),INDIRECT(ADDRESS($L75,COLUMN()-11)),0),0), IF($M75&gt;0,IF(AND(INDIRECT(ADDRESS($M75,44))=0,INDIRECT(ADDRESS($M75,38))&lt;&gt;"UL"),INDIRECT(ADDRESS($M75,COLUMN()-11)),0),0))</f>
        <v>0</v>
      </c>
      <c r="BN75" s="57" cm="1">
        <f t="array" aca="1" ref="BN75" ca="1">SUM(IF($C75&gt;0,IF(AND(INDIRECT(ADDRESS($C75,44))=0,INDIRECT(ADDRESS($C75,38))&lt;&gt;"UL"),INDIRECT(ADDRESS($C75,COLUMN()-12)),0),0), IF($D75&gt;0,IF(AND(INDIRECT(ADDRESS($D75,44))=0,INDIRECT(ADDRESS($D75,38))&lt;&gt;"UL"),INDIRECT(ADDRESS($D75,COLUMN()-12)),0),0), IF($E75&gt;0,IF(AND(INDIRECT(ADDRESS($E75,44))=0,INDIRECT(ADDRESS($E75,38))&lt;&gt;"UL"),INDIRECT(ADDRESS($E75,COLUMN()-12)),0),0), IF($F75&gt;0,IF(AND(INDIRECT(ADDRESS($F75,44))=0,INDIRECT(ADDRESS($F75,38))&lt;&gt;"UL"),INDIRECT(ADDRESS($F75,COLUMN()-12)),0),0), IF($G75&gt;0,IF(AND(INDIRECT(ADDRESS($G75,44))=0,INDIRECT(ADDRESS($G75,38))&lt;&gt;"UL"),INDIRECT(ADDRESS($G75,COLUMN()-12)),0),0), IF($H75&gt;0,IF(AND(INDIRECT(ADDRESS($H75,44))=0,INDIRECT(ADDRESS($H75,38))&lt;&gt;"UL"),INDIRECT(ADDRESS($H75,COLUMN()-12)),0),0), IF($I75&gt;0,IF(AND(INDIRECT(ADDRESS($I75,44))=0,INDIRECT(ADDRESS($I75,38))&lt;&gt;"UL"),INDIRECT(ADDRESS($I75,COLUMN()-12)),0),0), IF($J75&gt;0,IF(AND(INDIRECT(ADDRESS($J75,44))=0,INDIRECT(ADDRESS($J75,38))&lt;&gt;"UL"),INDIRECT(ADDRESS($J75,COLUMN()-12)),0),0), IF($K75&gt;0,IF(AND(INDIRECT(ADDRESS($K75,44))=0,INDIRECT(ADDRESS($K75,38))&lt;&gt;"UL"),INDIRECT(ADDRESS($K75,COLUMN()-11)),0),0), IF($L75&gt;0,IF(AND(INDIRECT(ADDRESS($L75,44))=0,INDIRECT(ADDRESS($L75,38))&lt;&gt;"UL"),INDIRECT(ADDRESS($L75,COLUMN()-11)),0),0), IF($M75&gt;0,IF(AND(INDIRECT(ADDRESS($M75,44))=0,INDIRECT(ADDRESS($M75,38))&lt;&gt;"UL"),INDIRECT(ADDRESS($M75,COLUMN()-11)),0),0))</f>
        <v>0</v>
      </c>
      <c r="BO75" s="57" cm="1">
        <f t="array" aca="1" ref="BO75" ca="1">SUM(IF($C75&gt;0,IF(AND(INDIRECT(ADDRESS($C75,44))=0,INDIRECT(ADDRESS($C75,38))&lt;&gt;"UL"),INDIRECT(ADDRESS($C75,COLUMN()-12)),0),0), IF($D75&gt;0,IF(AND(INDIRECT(ADDRESS($D75,44))=0,INDIRECT(ADDRESS($D75,38))&lt;&gt;"UL"),INDIRECT(ADDRESS($D75,COLUMN()-12)),0),0), IF($E75&gt;0,IF(AND(INDIRECT(ADDRESS($E75,44))=0,INDIRECT(ADDRESS($E75,38))&lt;&gt;"UL"),INDIRECT(ADDRESS($E75,COLUMN()-12)),0),0), IF($F75&gt;0,IF(AND(INDIRECT(ADDRESS($F75,44))=0,INDIRECT(ADDRESS($F75,38))&lt;&gt;"UL"),INDIRECT(ADDRESS($F75,COLUMN()-12)),0),0), IF($G75&gt;0,IF(AND(INDIRECT(ADDRESS($G75,44))=0,INDIRECT(ADDRESS($G75,38))&lt;&gt;"UL"),INDIRECT(ADDRESS($G75,COLUMN()-12)),0),0), IF($H75&gt;0,IF(AND(INDIRECT(ADDRESS($H75,44))=0,INDIRECT(ADDRESS($H75,38))&lt;&gt;"UL"),INDIRECT(ADDRESS($H75,COLUMN()-12)),0),0), IF($I75&gt;0,IF(AND(INDIRECT(ADDRESS($I75,44))=0,INDIRECT(ADDRESS($I75,38))&lt;&gt;"UL"),INDIRECT(ADDRESS($I75,COLUMN()-12)),0),0), IF($J75&gt;0,IF(AND(INDIRECT(ADDRESS($J75,44))=0,INDIRECT(ADDRESS($J75,38))&lt;&gt;"UL"),INDIRECT(ADDRESS($J75,COLUMN()-12)),0),0), IF($K75&gt;0,IF(AND(INDIRECT(ADDRESS($K75,44))=0,INDIRECT(ADDRESS($K75,38))&lt;&gt;"UL"),INDIRECT(ADDRESS($K75,COLUMN()-11)),0),0), IF($L75&gt;0,IF(AND(INDIRECT(ADDRESS($L75,44))=0,INDIRECT(ADDRESS($L75,38))&lt;&gt;"UL"),INDIRECT(ADDRESS($L75,COLUMN()-11)),0),0), IF($M75&gt;0,IF(AND(INDIRECT(ADDRESS($M75,44))=0,INDIRECT(ADDRESS($M75,38))&lt;&gt;"UL"),INDIRECT(ADDRESS($M75,COLUMN()-11)),0),0))</f>
        <v>0</v>
      </c>
      <c r="BP75" s="57" cm="1">
        <f t="array" aca="1" ref="BP75" ca="1">SUM(IF($C75&gt;0,IF(AND(INDIRECT(ADDRESS($C75,44))=0,INDIRECT(ADDRESS($C75,38))&lt;&gt;"UL"),INDIRECT(ADDRESS($C75,COLUMN()-12)),0),0), IF($D75&gt;0,IF(AND(INDIRECT(ADDRESS($D75,44))=0,INDIRECT(ADDRESS($D75,38))&lt;&gt;"UL"),INDIRECT(ADDRESS($D75,COLUMN()-12)),0),0), IF($E75&gt;0,IF(AND(INDIRECT(ADDRESS($E75,44))=0,INDIRECT(ADDRESS($E75,38))&lt;&gt;"UL"),INDIRECT(ADDRESS($E75,COLUMN()-12)),0),0), IF($F75&gt;0,IF(AND(INDIRECT(ADDRESS($F75,44))=0,INDIRECT(ADDRESS($F75,38))&lt;&gt;"UL"),INDIRECT(ADDRESS($F75,COLUMN()-12)),0),0), IF($G75&gt;0,IF(AND(INDIRECT(ADDRESS($G75,44))=0,INDIRECT(ADDRESS($G75,38))&lt;&gt;"UL"),INDIRECT(ADDRESS($G75,COLUMN()-12)),0),0), IF($H75&gt;0,IF(AND(INDIRECT(ADDRESS($H75,44))=0,INDIRECT(ADDRESS($H75,38))&lt;&gt;"UL"),INDIRECT(ADDRESS($H75,COLUMN()-12)),0),0), IF($I75&gt;0,IF(AND(INDIRECT(ADDRESS($I75,44))=0,INDIRECT(ADDRESS($I75,38))&lt;&gt;"UL"),INDIRECT(ADDRESS($I75,COLUMN()-12)),0),0), IF($J75&gt;0,IF(AND(INDIRECT(ADDRESS($J75,44))=0,INDIRECT(ADDRESS($J75,38))&lt;&gt;"UL"),INDIRECT(ADDRESS($J75,COLUMN()-12)),0),0), IF($K75&gt;0,IF(AND(INDIRECT(ADDRESS($K75,44))=0,INDIRECT(ADDRESS($K75,38))&lt;&gt;"UL"),INDIRECT(ADDRESS($K75,COLUMN()-11)),0),0), IF($L75&gt;0,IF(AND(INDIRECT(ADDRESS($L75,44))=0,INDIRECT(ADDRESS($L75,38))&lt;&gt;"UL"),INDIRECT(ADDRESS($L75,COLUMN()-11)),0),0), IF($M75&gt;0,IF(AND(INDIRECT(ADDRESS($M75,44))=0,INDIRECT(ADDRESS($M75,38))&lt;&gt;"UL"),INDIRECT(ADDRESS($M75,COLUMN()-11)),0),0))</f>
        <v>0</v>
      </c>
      <c r="BQ75" s="57">
        <f t="shared" ca="1" si="63"/>
        <v>0</v>
      </c>
      <c r="BR75" s="161">
        <f t="shared" ca="1" si="64"/>
        <v>71.160077016943518</v>
      </c>
      <c r="BS75" s="56"/>
      <c r="BT75" s="56">
        <f t="shared" ca="1" si="65"/>
        <v>5.8316044369611735</v>
      </c>
      <c r="BU75" s="63">
        <f t="shared" ca="1" si="66"/>
        <v>0.19438681456537246</v>
      </c>
      <c r="BV75" s="57" t="s">
        <v>34</v>
      </c>
      <c r="BW75" s="57" cm="1">
        <f t="array" aca="1" ref="BW75" ca="1">SUM(IF($C75&gt;0,IF(AND(INDIRECT(ADDRESS($C75,44))=0,INDIRECT(ADDRESS($C75,38))="UL",ISERROR(SEARCH("Rear",INDIRECT(ADDRESS($C75,33)))),ISERROR(SEARCH("Side",INDIRECT(ADDRESS($C75,33))))),INDIRECT(ADDRESS($C75,COLUMN())),0),0),IF($D75&gt;0,IF(AND(INDIRECT(ADDRESS($D75,44))=0,INDIRECT(ADDRESS($D75,38))="UL",ISERROR(SEARCH("Rear",INDIRECT(ADDRESS($D75,33)))),ISERROR(SEARCH("Side",INDIRECT(ADDRESS($D75,33))))),INDIRECT(ADDRESS($D75,COLUMN())),0),0),IF($E75&gt;0,IF(AND(INDIRECT(ADDRESS($E75,44))=0,INDIRECT(ADDRESS($E75,38))="UL",ISERROR(SEARCH("Rear",INDIRECT(ADDRESS($E75,33)))),ISERROR(SEARCH("Side",INDIRECT(ADDRESS($E75,33))))),INDIRECT(ADDRESS($E75,COLUMN())),0),0),IF($F75&gt;0,IF(AND(INDIRECT(ADDRESS($F75,44))=0,INDIRECT(ADDRESS($F75,38))="UL",ISERROR(SEARCH("Rear",INDIRECT(ADDRESS($F75,33)))),ISERROR(SEARCH("Side",INDIRECT(ADDRESS($F75,33))))),INDIRECT(ADDRESS($F75,COLUMN())),0),0),IF($G75&gt;0,IF(AND(INDIRECT(ADDRESS($G75,44))=0,INDIRECT(ADDRESS($G75,38))="UL",ISERROR(SEARCH("Rear",INDIRECT(ADDRESS($G75,33)))),ISERROR(SEARCH("Side",INDIRECT(ADDRESS($G75,33))))),INDIRECT(ADDRESS($G75,COLUMN())),0),0),IF($H75&gt;0,IF(AND(INDIRECT(ADDRESS($H75,44))=0,INDIRECT(ADDRESS($H75,38))="UL",ISERROR(SEARCH("Rear",INDIRECT(ADDRESS($H75,33)))),ISERROR(SEARCH("Side",INDIRECT(ADDRESS($H75,33))))),INDIRECT(ADDRESS($H75,COLUMN())),0),0),IF($I75&gt;0,IF(AND(INDIRECT(ADDRESS($I75,44))=0,INDIRECT(ADDRESS($I75,38))="UL",ISERROR(SEARCH("Rear",INDIRECT(ADDRESS($I75,33)))),ISERROR(SEARCH("Side",INDIRECT(ADDRESS($I75,33))))),INDIRECT(ADDRESS($I75,COLUMN())),0),0),IF($J75&gt;0,IF(AND(INDIRECT(ADDRESS($J75,44))=0,INDIRECT(ADDRESS($J75,38))="UL",ISERROR(SEARCH("Rear",INDIRECT(ADDRESS($J75,33)))),ISERROR(SEARCH("Side",INDIRECT(ADDRESS($J75,33))))),INDIRECT(ADDRESS($J75,COLUMN())),0),0),IF($K75&gt;0,IF(AND(INDIRECT(ADDRESS($K75,44))=0,INDIRECT(ADDRESS($K75,38))="UL",ISERROR(SEARCH("Rear",INDIRECT(ADDRESS($K75,33)))),ISERROR(SEARCH("Side",INDIRECT(ADDRESS($K75,33))))),INDIRECT(ADDRESS($K75,COLUMN())),0),0),IF($L75&gt;0,IF(AND(INDIRECT(ADDRESS($L75,44))=0,INDIRECT(ADDRESS($L75,38))="UL",ISERROR(SEARCH("Rear",INDIRECT(ADDRESS($L75,33)))),ISERROR(SEARCH("Side",INDIRECT(ADDRESS($L75,33))))),INDIRECT(ADDRESS($L75,COLUMN())),0),0),IF($M75&gt;0,IF(AND(INDIRECT(ADDRESS($M75,44))=0,INDIRECT(ADDRESS($M75,38))="UL",ISERROR(SEARCH("Rear",INDIRECT(ADDRESS($M75,33)))),ISERROR(SEARCH("Side",INDIRECT(ADDRESS($M75,33))))),INDIRECT(ADDRESS($M75,COLUMN())),0),0))</f>
        <v>1.2222222222222223</v>
      </c>
      <c r="BX75" s="57">
        <f t="shared" ca="1" si="67"/>
        <v>1.2222222222222223</v>
      </c>
      <c r="BY75" s="57" cm="1">
        <f t="array" aca="1" ref="BY75" ca="1">SUM(IF($C75&gt;0,IF(AND(INDIRECT(ADDRESS($C75,44))=0,INDIRECT(ADDRESS($C75,38))="UL"),INDIRECT(ADDRESS($C75,COLUMN())),0),0),IF($D75&gt;0,IF(AND(INDIRECT(ADDRESS($D75,44))=0,INDIRECT(ADDRESS($D75,38))="UL"),INDIRECT(ADDRESS($D75,COLUMN())),0),0),IF($E75&gt;0,IF(AND(INDIRECT(ADDRESS($E75,44))=0,INDIRECT(ADDRESS($E75,38))="UL"),INDIRECT(ADDRESS($E75,COLUMN())),0),0),IF($F75&gt;0,IF(AND(INDIRECT(ADDRESS($F75,44))=0,INDIRECT(ADDRESS($F75,38))="UL"),INDIRECT(ADDRESS($F75,COLUMN())),0),0),IF($G75&gt;0,IF(AND(INDIRECT(ADDRESS($G75,44))=0,INDIRECT(ADDRESS($G75,38))="UL"),INDIRECT(ADDRESS($G75,COLUMN())),0),0),IF($H75&gt;0,IF(AND(INDIRECT(ADDRESS($H75,44))=0,INDIRECT(ADDRESS($H75,38))="UL"),INDIRECT(ADDRESS($H75,COLUMN())),0),0),IF($I75&gt;0,IF(AND(INDIRECT(ADDRESS($I75,44))=0,INDIRECT(ADDRESS($I75,38))="UL"),INDIRECT(ADDRESS($I75,COLUMN())),0),0),IF($J75&gt;0,IF(AND(INDIRECT(ADDRESS($J75,44))=0,INDIRECT(ADDRESS($J75,38))="UL"),INDIRECT(ADDRESS($J75,COLUMN())),0),0),IF($K75&gt;0,IF(AND(INDIRECT(ADDRESS($K75,44))=0,INDIRECT(ADDRESS($K75,38))="UL"),INDIRECT(ADDRESS($K75,COLUMN())),0),0),IF($L75&gt;0,IF(AND(INDIRECT(ADDRESS($L75,44))=0,INDIRECT(ADDRESS($L75,38))="UL"),INDIRECT(ADDRESS($L75,COLUMN())),0),0),IF($M75&gt;0,IF(AND(INDIRECT(ADDRESS($M75,44))=0,INDIRECT(ADDRESS($M75,38))="UL"),INDIRECT(ADDRESS($M75,COLUMN())),0),0))</f>
        <v>0.41563786008230452</v>
      </c>
      <c r="BZ75" s="57" cm="1">
        <f t="array" aca="1" ref="BZ75" ca="1">SUM(IF($C75&gt;0,IF(AND(INDIRECT(ADDRESS($C75,44))=0,INDIRECT(ADDRESS($C75,38))="UL"),INDIRECT(ADDRESS($C75,COLUMN())),0),0),IF($D75&gt;0,IF(AND(INDIRECT(ADDRESS($D75,44))=0,INDIRECT(ADDRESS($D75,38))="UL"),INDIRECT(ADDRESS($D75,COLUMN())),0),0),IF($E75&gt;0,IF(AND(INDIRECT(ADDRESS($E75,44))=0,INDIRECT(ADDRESS($E75,38))="UL"),INDIRECT(ADDRESS($E75,COLUMN())),0),0),IF($F75&gt;0,IF(AND(INDIRECT(ADDRESS($F75,44))=0,INDIRECT(ADDRESS($F75,38))="UL"),INDIRECT(ADDRESS($F75,COLUMN())),0),0),IF($G75&gt;0,IF(AND(INDIRECT(ADDRESS($G75,44))=0,INDIRECT(ADDRESS($G75,38))="UL"),INDIRECT(ADDRESS($G75,COLUMN())),0),0),IF($H75&gt;0,IF(AND(INDIRECT(ADDRESS($H75,44))=0,INDIRECT(ADDRESS($H75,38))="UL"),INDIRECT(ADDRESS($H75,COLUMN())),0),0),IF($I75&gt;0,IF(AND(INDIRECT(ADDRESS($I75,44))=0,INDIRECT(ADDRESS($I75,38))="UL"),INDIRECT(ADDRESS($I75,COLUMN())),0),0),IF($J75&gt;0,IF(AND(INDIRECT(ADDRESS($J75,44))=0,INDIRECT(ADDRESS($J75,38))="UL"),INDIRECT(ADDRESS($J75,COLUMN())),0),0),IF($K75&gt;0,IF(AND(INDIRECT(ADDRESS($K75,44))=0,INDIRECT(ADDRESS($K75,38))="UL"),INDIRECT(ADDRESS($K75,COLUMN())),0),0),IF($L75&gt;0,IF(AND(INDIRECT(ADDRESS($L75,44))=0,INDIRECT(ADDRESS($L75,38))="UL"),INDIRECT(ADDRESS($L75,COLUMN())),0),0),IF($M75&gt;0,IF(AND(INDIRECT(ADDRESS($M75,44))=0,INDIRECT(ADDRESS($M75,38))="UL"),INDIRECT(ADDRESS($M75,COLUMN())),0),0))</f>
        <v>0.1213991769547325</v>
      </c>
      <c r="CA75" s="57">
        <f t="shared" ca="1" si="68"/>
        <v>0.1213991769547325</v>
      </c>
      <c r="CB75" s="57" cm="1">
        <f t="array" aca="1" ref="CB75" ca="1">SUM(IF($C75&gt;0,IF(AND(INDIRECT(ADDRESS($C75,44))=0,INDIRECT(ADDRESS($C75,38))&lt;&gt;"UL"),INDIRECT(ADDRESS($C75,COLUMN())),0),0),IF($D75&gt;0,IF(AND(INDIRECT(ADDRESS($D75,44))=0,INDIRECT(ADDRESS($D75,38))&lt;&gt;"UL"),INDIRECT(ADDRESS($D75,COLUMN())),0),0),IF($E75&gt;0,IF(AND(INDIRECT(ADDRESS($E75,44))=0,INDIRECT(ADDRESS($E75,38))&lt;&gt;"UL"),INDIRECT(ADDRESS($E75,COLUMN())),0),0),IF($F75&gt;0,IF(AND(INDIRECT(ADDRESS($F75,44))=0,INDIRECT(ADDRESS($F75,38))&lt;&gt;"UL"),INDIRECT(ADDRESS($F75,COLUMN())),0),0),IF($G75&gt;0,IF(AND(INDIRECT(ADDRESS($G75,44))=0,INDIRECT(ADDRESS($G75,38))&lt;&gt;"UL"),INDIRECT(ADDRESS($G75,COLUMN())),0),0),IF($H75&gt;0,IF(AND(INDIRECT(ADDRESS($H75,44))=0,INDIRECT(ADDRESS($H75,38))&lt;&gt;"UL"),INDIRECT(ADDRESS($H75,COLUMN())),0),0),IF($I75&gt;0,IF(AND(INDIRECT(ADDRESS($I75,44))=0,INDIRECT(ADDRESS($I75,38))&lt;&gt;"UL"),INDIRECT(ADDRESS($I75,COLUMN())),0),0),IF($J75&gt;0,IF(AND(INDIRECT(ADDRESS($J75,44))=0,INDIRECT(ADDRESS($J75,38))&lt;&gt;"UL"),INDIRECT(ADDRESS($J75,COLUMN())),0),0),IF($K75&gt;0,IF(AND(INDIRECT(ADDRESS($K75,44))=0,INDIRECT(ADDRESS($K75,38))&lt;&gt;"UL"),INDIRECT(ADDRESS($K75,COLUMN())),0),0),IF($L75&gt;0,IF(AND(INDIRECT(ADDRESS($L75,44))=0,INDIRECT(ADDRESS($L75,38))&lt;&gt;"UL"),INDIRECT(ADDRESS($L75,COLUMN())),0),0),IF($M75&gt;0,IF(AND(INDIRECT(ADDRESS($M75,44))=0,INDIRECT(ADDRESS($M75,38))&lt;&gt;"UL"),INDIRECT(ADDRESS($M75,COLUMN())),0),0))</f>
        <v>0</v>
      </c>
      <c r="CC75" s="57">
        <f t="shared" ca="1" si="69"/>
        <v>0</v>
      </c>
      <c r="CD75" s="57" cm="1">
        <f t="array" aca="1" ref="CD75" ca="1">SUM(IF($C75&gt;0,IF(AND(INDIRECT(ADDRESS($C75,44))=0,INDIRECT(ADDRESS($C75,38))&lt;&gt;"UL"),INDIRECT(ADDRESS($C75,COLUMN())),0),0),IF($D75&gt;0,IF(AND(INDIRECT(ADDRESS($D75,44))=0,INDIRECT(ADDRESS($D75,38))&lt;&gt;"UL"),INDIRECT(ADDRESS($D75,COLUMN())),0),0),IF($E75&gt;0,IF(AND(INDIRECT(ADDRESS($E75,44))=0,INDIRECT(ADDRESS($E75,38))&lt;&gt;"UL"),INDIRECT(ADDRESS($E75,COLUMN())),0),0),IF($F75&gt;0,IF(AND(INDIRECT(ADDRESS($F75,44))=0,INDIRECT(ADDRESS($F75,38))&lt;&gt;"UL"),INDIRECT(ADDRESS($F75,COLUMN())),0),0),IF($G75&gt;0,IF(AND(INDIRECT(ADDRESS($G75,44))=0,INDIRECT(ADDRESS($G75,38))&lt;&gt;"UL"),INDIRECT(ADDRESS($G75,COLUMN())),0),0),IF($H75&gt;0,IF(AND(INDIRECT(ADDRESS($H75,44))=0,INDIRECT(ADDRESS($H75,38))&lt;&gt;"UL"),INDIRECT(ADDRESS($H75,COLUMN())),0),0),IF($I75&gt;0,IF(AND(INDIRECT(ADDRESS($I75,44))=0,INDIRECT(ADDRESS($I75,38))&lt;&gt;"UL"),INDIRECT(ADDRESS($I75,COLUMN())),0),0),IF($J75&gt;0,IF(AND(INDIRECT(ADDRESS($J75,44))=0,INDIRECT(ADDRESS($J75,38))&lt;&gt;"UL"),INDIRECT(ADDRESS($J75,COLUMN())),0),0),IF($K75&gt;0,IF(AND(INDIRECT(ADDRESS($K75,44))=0,INDIRECT(ADDRESS($K75,38))&lt;&gt;"UL"),INDIRECT(ADDRESS($K75,COLUMN())),0),0),IF($L75&gt;0,IF(AND(INDIRECT(ADDRESS($L75,44))=0,INDIRECT(ADDRESS($L75,38))&lt;&gt;"UL"),INDIRECT(ADDRESS($L75,COLUMN())),0),0),IF($M75&gt;0,IF(AND(INDIRECT(ADDRESS($M75,44))=0,INDIRECT(ADDRESS($M75,38))&lt;&gt;"UL"),INDIRECT(ADDRESS($M75,COLUMN())),0),0))</f>
        <v>0</v>
      </c>
      <c r="CE75" s="57" cm="1">
        <f t="array" aca="1" ref="CE75" ca="1">SUM(IF($C75&gt;0,IF(AND(INDIRECT(ADDRESS($C75,44))=0,INDIRECT(ADDRESS($C75,38))&lt;&gt;"UL"),INDIRECT(ADDRESS($C75,COLUMN())),0),0),IF($D75&gt;0,IF(AND(INDIRECT(ADDRESS($D75,44))=0,INDIRECT(ADDRESS($D75,38))&lt;&gt;"UL"),INDIRECT(ADDRESS($D75,COLUMN())),0),0),IF($E75&gt;0,IF(AND(INDIRECT(ADDRESS($E75,44))=0,INDIRECT(ADDRESS($E75,38))&lt;&gt;"UL"),INDIRECT(ADDRESS($E75,COLUMN())),0),0),IF($F75&gt;0,IF(AND(INDIRECT(ADDRESS($F75,44))=0,INDIRECT(ADDRESS($F75,38))&lt;&gt;"UL"),INDIRECT(ADDRESS($F75,COLUMN())),0),0),IF($G75&gt;0,IF(AND(INDIRECT(ADDRESS($G75,44))=0,INDIRECT(ADDRESS($G75,38))&lt;&gt;"UL"),INDIRECT(ADDRESS($G75,COLUMN())),0),0),IF($H75&gt;0,IF(AND(INDIRECT(ADDRESS($H75,44))=0,INDIRECT(ADDRESS($H75,38))&lt;&gt;"UL"),INDIRECT(ADDRESS($H75,COLUMN())),0),0),IF($I75&gt;0,IF(AND(INDIRECT(ADDRESS($I75,44))=0,INDIRECT(ADDRESS($I75,38))&lt;&gt;"UL"),INDIRECT(ADDRESS($I75,COLUMN())),0),0),IF($J75&gt;0,IF(AND(INDIRECT(ADDRESS($J75,44))=0,INDIRECT(ADDRESS($J75,38))&lt;&gt;"UL"),INDIRECT(ADDRESS($J75,COLUMN())),0),0),IF($K75&gt;0,IF(AND(INDIRECT(ADDRESS($K75,44))=0,INDIRECT(ADDRESS($K75,38))&lt;&gt;"UL"),INDIRECT(ADDRESS($K75,COLUMN())),0),0),IF($L75&gt;0,IF(AND(INDIRECT(ADDRESS($L75,44))=0,INDIRECT(ADDRESS($L75,38))&lt;&gt;"UL"),INDIRECT(ADDRESS($L75,COLUMN())),0),0),IF($M75&gt;0,IF(AND(INDIRECT(ADDRESS($M75,44))=0,INDIRECT(ADDRESS($M75,38))&lt;&gt;"UL"),INDIRECT(ADDRESS($M75,COLUMN())),0),0))</f>
        <v>0</v>
      </c>
      <c r="CF75" s="57">
        <f t="shared" ca="1" si="70"/>
        <v>0</v>
      </c>
      <c r="CG75" s="57">
        <f t="shared" ca="1" si="71"/>
        <v>3.7295289229908817</v>
      </c>
      <c r="CH75" s="57">
        <f t="shared" ca="1" si="72"/>
        <v>0.12431763076636272</v>
      </c>
      <c r="CI75" s="19">
        <f t="shared" ca="1" si="73"/>
        <v>20.510325446981351</v>
      </c>
      <c r="CJ75" s="19"/>
      <c r="CK75" s="57" cm="1">
        <f t="array" aca="1" ref="CK75" ca="1">IF(AU75="S", SUM(IF($C75&gt;0,IF(INDIRECT(ADDRESS($C75,43))&lt;&gt;1,INDIRECT(ADDRESS($C75,48)),0),0), IF($D75&gt;0,IF(INDIRECT(ADDRESS($D75,43))&lt;&gt;1,INDIRECT(ADDRESS($D75,48)),0),0), IF($E75&gt;0,IF(INDIRECT(ADDRESS($E75,43))&lt;&gt;1,INDIRECT(ADDRESS($E75,48)),0),0), IF($F75&gt;0,IF(INDIRECT(ADDRESS($F75,43))&lt;&gt;1,INDIRECT(ADDRESS($F75,48)),0),0), IF($G75&gt;0,IF(INDIRECT(ADDRESS($G75,43))&lt;&gt;1,INDIRECT(ADDRESS($G75,48)),0),0), IF($H75&gt;0,IF(INDIRECT(ADDRESS($H75,43))&lt;&gt;1,INDIRECT(ADDRESS($H75,48)),0),0), IF($I75&gt;0,IF(INDIRECT(ADDRESS($I75,43))&lt;&gt;1,INDIRECT(ADDRESS($I75,48)),0),0), IF($J75&gt;0,IF(INDIRECT(ADDRESS($J75,43))&lt;&gt;1,INDIRECT(ADDRESS($J75,48)),0),0), IF($K75&gt;0,IF(INDIRECT(ADDRESS($K75,43))&lt;&gt;1,INDIRECT(ADDRESS($K75,48)),0),0), IF($L75&gt;0,IF(INDIRECT(ADDRESS($L75,43))&lt;&gt;1,INDIRECT(ADDRESS($L75,48)),0),0), IF($M75&gt;0,IF(INDIRECT(ADDRESS($M75,43))&lt;&gt;1,INDIRECT(ADDRESS($M75,48)),0),0)), IF(AU75="L",SUM(IF($C75&gt;0,IF(INDIRECT(ADDRESS($C75,43))&lt;&gt;1,INDIRECT(ADDRESS($C75,50)),0),0), IF($D75&gt;0,IF(INDIRECT(ADDRESS($D75,43))&lt;&gt;1,INDIRECT(ADDRESS($D75,50)),0),0), IF($E75&gt;0,IF(INDIRECT(ADDRESS($E75,43))&lt;&gt;1,INDIRECT(ADDRESS($E75,50)),0),0), IF($F75&gt;0,IF(INDIRECT(ADDRESS($F75,43))&lt;&gt;1,INDIRECT(ADDRESS($F75,50)),0),0), IF($G75&gt;0,IF(INDIRECT(ADDRESS($G75,43))&lt;&gt;1,INDIRECT(ADDRESS($G75,50)),0),0), IF($G75&gt;0,IF(INDIRECT(ADDRESS($G75,43))&lt;&gt;1,INDIRECT(ADDRESS($G75,50)),0),0), IF($H75&gt;0,IF(INDIRECT(ADDRESS($H75,43))&lt;&gt;1,INDIRECT(ADDRESS($H75,50)),0),0), IF($I75&gt;0,IF(INDIRECT(ADDRESS($I75,43))&lt;&gt;1,INDIRECT(ADDRESS($I75,50)),0),0), IF($J75&gt;0,IF(INDIRECT(ADDRESS($J75,43))&lt;&gt;1,INDIRECT(ADDRESS($J75,50)),0),0), IF($K75&gt;0,IF(INDIRECT(ADDRESS($K75,43))&lt;&gt;1,INDIRECT(ADDRESS($K75,50)),0),0), IF($L75&gt;0,IF(INDIRECT(ADDRESS($L75,43))&lt;&gt;1,INDIRECT(ADDRESS($L75,50)),0),0), IF($M75&gt;0,IF(INDIRECT(ADDRESS($M75,43))&lt;&gt;1,INDIRECT(ADDRESS($M75,50)),0),0)), SUM(IF($C75&gt;0,IF(INDIRECT(ADDRESS($C75,43))&lt;&gt;1,INDIRECT(ADDRESS($C75,49)),0),0), IF($D75&gt;0,IF(INDIRECT(ADDRESS($D75,43))&lt;&gt;1,INDIRECT(ADDRESS($D75,49)),0),0), IF($E75&gt;0,IF(INDIRECT(ADDRESS($E75,43))&lt;&gt;1,INDIRECT(ADDRESS($E75,49)),0),0), IF($F75&gt;0,IF(INDIRECT(ADDRESS($F75,43))&lt;&gt;1,INDIRECT(ADDRESS($F75,49)),0),0), IF($G75&gt;0,IF(INDIRECT(ADDRESS($G75,43))&lt;&gt;1,INDIRECT(ADDRESS($G75,49)),0),0), IF($G75&gt;0,IF(INDIRECT(ADDRESS($G75,43))&lt;&gt;1,INDIRECT(ADDRESS($G75,49)),0),0), IF($H75&gt;0,IF(INDIRECT(ADDRESS($H75,43))&lt;&gt;1,INDIRECT(ADDRESS($H75,49)),0),0), IF($I75&gt;0,IF(INDIRECT(ADDRESS($I75,43))&lt;&gt;1,INDIRECT(ADDRESS($I75,49)),0),0), IF($J75&gt;0,IF(INDIRECT(ADDRESS($J75,43))&lt;&gt;1,INDIRECT(ADDRESS($J75,49)),0),0), IF($K75&gt;0,IF(INDIRECT(ADDRESS($K75,43))&lt;&gt;1,INDIRECT(ADDRESS($K75,49)),0),0), IF($L75&gt;0,IF(INDIRECT(ADDRESS($L75,43))&lt;&gt;1,INDIRECT(ADDRESS($L75,49)),0),0), IF($M75&gt;0,IF(INDIRECT(ADDRESS($M75,43))&lt;&gt;1,INDIRECT(ADDRESS($M75,49)),0),0))))</f>
        <v>1.3333333333333333</v>
      </c>
      <c r="CL75" s="57" cm="1">
        <f t="array" aca="1" ref="CL75" ca="1">SUM(IF($C75&gt;0,IF(INDIRECT(ADDRESS($C75,44))=1,INDIRECT(ADDRESS($C75,90)),0),0), IF($D75&gt;0,IF(INDIRECT(ADDRESS($D75,44))=1,INDIRECT(ADDRESS($D75,90)),0),0), IF($E75&gt;0,IF(INDIRECT(ADDRESS($E75,44))=1,INDIRECT(ADDRESS($E75,90)),0),0), IF($F75&gt;0,IF(INDIRECT(ADDRESS($F75,44))=1,INDIRECT(ADDRESS($F75,90)),0),0), IF($G75&gt;0,IF(INDIRECT(ADDRESS($G75,44))=1,INDIRECT(ADDRESS($G75,90)),0),0), IF($H75&gt;0,IF(INDIRECT(ADDRESS($H75,44))=1,INDIRECT(ADDRESS($H75,90)),0),0), IF($I75&gt;0,IF(INDIRECT(ADDRESS($I75,44))=1,INDIRECT(ADDRESS($I75,90)),0),0), IF($J75&gt;0,IF(INDIRECT(ADDRESS($J75,44))=1,INDIRECT(ADDRESS($J75,90)),0),0), IF($K75&gt;0,IF(INDIRECT(ADDRESS($K75,44))=1,INDIRECT(ADDRESS($K75,90)),0),0), IF($L75&gt;0,IF(INDIRECT(ADDRESS($L75,44))=1,INDIRECT(ADDRESS($L75,90)),0),0), IF($M75&gt;0,IF(INDIRECT(ADDRESS($M75,44))=1,INDIRECT(ADDRESS($M75,90)),0),0))</f>
        <v>0</v>
      </c>
      <c r="CM75" s="56">
        <f t="shared" ca="1" si="74"/>
        <v>1.4310438357132707</v>
      </c>
      <c r="CN75" s="59"/>
    </row>
    <row r="76" spans="1:92" x14ac:dyDescent="0.25">
      <c r="A76" s="62" t="s">
        <v>152</v>
      </c>
      <c r="B76" s="122">
        <v>10</v>
      </c>
      <c r="C76" s="122">
        <v>21</v>
      </c>
      <c r="D76" s="122">
        <v>20</v>
      </c>
      <c r="E76" s="122">
        <v>29</v>
      </c>
      <c r="F76" s="122">
        <v>30</v>
      </c>
      <c r="G76" s="122"/>
      <c r="H76" s="122"/>
      <c r="I76" s="67"/>
      <c r="J76" s="67"/>
      <c r="K76" s="67"/>
      <c r="L76" s="67"/>
      <c r="M76" s="67"/>
      <c r="N76" s="67">
        <f t="shared" ca="1" si="54"/>
        <v>32</v>
      </c>
      <c r="O76" s="67" t="str" cm="1">
        <f t="array" aca="1" ref="O76" ca="1">INDIRECT(ADDRESS($B76,COLUMN()))</f>
        <v>Bomber</v>
      </c>
      <c r="P76" s="67" cm="1">
        <f t="array" aca="1" ref="P76" ca="1">INDIRECT(ADDRESS($B76,COLUMN()))</f>
        <v>6</v>
      </c>
      <c r="Q76" s="67" cm="1">
        <f t="array" aca="1" ref="Q76" ca="1">INDIRECT(ADDRESS($B76,COLUMN()))</f>
        <v>2</v>
      </c>
      <c r="R76" s="67" t="str" cm="1">
        <f t="array" aca="1" ref="R76" ca="1">INDIRECT(ADDRESS($B76,COLUMN()))</f>
        <v>-</v>
      </c>
      <c r="S76" s="67" cm="1">
        <f t="array" aca="1" ref="S76" ca="1">INDIRECT(ADDRESS($B76,COLUMN()))</f>
        <v>2</v>
      </c>
      <c r="T76" s="67" t="str" cm="1">
        <f t="array" aca="1" ref="T76" ca="1">INDIRECT(ADDRESS($B76,COLUMN()))</f>
        <v>1-4</v>
      </c>
      <c r="U76" s="67" cm="1">
        <f t="array" aca="1" ref="U76" ca="1">INDIRECT(ADDRESS($B76,COLUMN()))</f>
        <v>4</v>
      </c>
      <c r="V76" s="67" cm="1">
        <f t="array" aca="1" ref="V76" ca="1">INDIRECT(ADDRESS($B76,COLUMN()))</f>
        <v>0</v>
      </c>
      <c r="W76" s="67" cm="1">
        <f t="array" aca="1" ref="W76" ca="1">INDIRECT(ADDRESS($B76,COLUMN()))</f>
        <v>4</v>
      </c>
      <c r="X76" s="67" cm="1">
        <f t="array" aca="1" ref="X76" ca="1">INDIRECT(ADDRESS($B76,COLUMN()))</f>
        <v>5</v>
      </c>
      <c r="Y76" s="67" cm="1">
        <f t="array" aca="1" ref="Y76" ca="1">INDIRECT(ADDRESS($B76,COLUMN()))</f>
        <v>1</v>
      </c>
      <c r="Z76" s="67" cm="1">
        <f t="array" aca="1" ref="Z76" ca="1">INDIRECT(ADDRESS($B76,COLUMN()))</f>
        <v>5</v>
      </c>
      <c r="AA76" s="67" t="str" cm="1">
        <f t="array" aca="1" ref="AA76" ca="1">INDIRECT(ADDRESS($B76,COLUMN()))</f>
        <v>Rocket Boosters</v>
      </c>
      <c r="AB76" s="56">
        <f t="shared" ca="1" si="55"/>
        <v>0.71563189871974031</v>
      </c>
      <c r="AC76" s="56">
        <f t="shared" ca="1" si="56"/>
        <v>0.74907895250988654</v>
      </c>
      <c r="AD76" s="56">
        <f t="shared" ca="1" si="57"/>
        <v>3.9082380130950605</v>
      </c>
      <c r="AF76" s="52"/>
      <c r="AG76" s="52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65"/>
      <c r="AU76" s="54" t="s">
        <v>117</v>
      </c>
      <c r="AV76" s="57" cm="1">
        <f t="array" aca="1" ref="AV76" ca="1">SUM(IF($C76&gt;0,IF(AND(INDIRECT(ADDRESS($C76,44))=0,INDIRECT(ADDRESS($C76,38))="UL",ISERROR(SEARCH("Rear",INDIRECT(ADDRESS($C76,33)))),ISERROR(SEARCH("Side",INDIRECT(ADDRESS($C76,33))))),INDIRECT(ADDRESS($C76,COLUMN())),0),0),IF($D76&gt;0,IF(AND(INDIRECT(ADDRESS($D76,44))=0,INDIRECT(ADDRESS($D76,38))="UL",ISERROR(SEARCH("Rear",INDIRECT(ADDRESS($D76,33)))),ISERROR(SEARCH("Side",INDIRECT(ADDRESS($D76,33))))),INDIRECT(ADDRESS($D76,COLUMN())),0),0),IF($E76&gt;0,IF(AND(INDIRECT(ADDRESS($E76,44))=0,INDIRECT(ADDRESS($E76,38))="UL",ISERROR(SEARCH("Rear",INDIRECT(ADDRESS($E76,33)))),ISERROR(SEARCH("Side",INDIRECT(ADDRESS($E76,33))))),INDIRECT(ADDRESS($E76,COLUMN())),0),0),IF($F76&gt;0,IF(AND(INDIRECT(ADDRESS($F76,44))=0,INDIRECT(ADDRESS($F76,38))="UL",ISERROR(SEARCH("Rear",INDIRECT(ADDRESS($F76,33)))),ISERROR(SEARCH("Side",INDIRECT(ADDRESS($F76,33))))),INDIRECT(ADDRESS($F76,COLUMN())),0),0),IF($G76&gt;0,IF(AND(INDIRECT(ADDRESS($G76,44))=0,INDIRECT(ADDRESS($G76,38))="UL",ISERROR(SEARCH("Rear",INDIRECT(ADDRESS($G76,33)))),ISERROR(SEARCH("Side",INDIRECT(ADDRESS($G76,33))))),INDIRECT(ADDRESS($G76,COLUMN())),0),0),IF($H76&gt;0,IF(AND(INDIRECT(ADDRESS($H76,44))=0,INDIRECT(ADDRESS($H76,38))="UL",ISERROR(SEARCH("Rear",INDIRECT(ADDRESS($H76,33)))),ISERROR(SEARCH("Side",INDIRECT(ADDRESS($H76,33))))),INDIRECT(ADDRESS($H76,COLUMN())),0),0),IF($I76&gt;0,IF(AND(INDIRECT(ADDRESS($I76,44))=0,INDIRECT(ADDRESS($I76,38))="UL",ISERROR(SEARCH("Rear",INDIRECT(ADDRESS($I76,33)))),ISERROR(SEARCH("Side",INDIRECT(ADDRESS($I76,33))))),INDIRECT(ADDRESS($I76,COLUMN())),0),0),IF($J76&gt;0,IF(AND(INDIRECT(ADDRESS($J76,44))=0,INDIRECT(ADDRESS($J76,38))="UL",ISERROR(SEARCH("Rear",INDIRECT(ADDRESS($J76,33)))),ISERROR(SEARCH("Side",INDIRECT(ADDRESS($J76,33))))),INDIRECT(ADDRESS($J76,COLUMN())),0),0),IF($K76&gt;0,IF(AND(INDIRECT(ADDRESS($K76,44))=0,INDIRECT(ADDRESS($K76,38))="UL",ISERROR(SEARCH("Rear",INDIRECT(ADDRESS($K76,33)))),ISERROR(SEARCH("Side",INDIRECT(ADDRESS($K76,33))))),INDIRECT(ADDRESS($K76,COLUMN())),0),0),IF($L76&gt;0,IF(AND(INDIRECT(ADDRESS($L76,44))=0,INDIRECT(ADDRESS($L76,38))="UL",ISERROR(SEARCH("Rear",INDIRECT(ADDRESS($L76,33)))),ISERROR(SEARCH("Side",INDIRECT(ADDRESS($L76,33))))),INDIRECT(ADDRESS($L76,COLUMN())),0),0),IF($M76&gt;0,IF(AND(INDIRECT(ADDRESS($M76,44))=0,INDIRECT(ADDRESS($M76,38))="UL",ISERROR(SEARCH("Rear",INDIRECT(ADDRESS($M76,33)))),ISERROR(SEARCH("Side",INDIRECT(ADDRESS($M76,33))))),INDIRECT(ADDRESS($M76,COLUMN())),0),0))</f>
        <v>0.16666666666666666</v>
      </c>
      <c r="AW76" s="57" cm="1">
        <f t="array" aca="1" ref="AW76" ca="1">SUM(IF($C76&gt;0,IF(AND(INDIRECT(ADDRESS($C76,44))=0,INDIRECT(ADDRESS($C76,38))="UL",ISERROR(SEARCH("Rear",INDIRECT(ADDRESS($C76,33)))),ISERROR(SEARCH("Side",INDIRECT(ADDRESS($C76,33))))),INDIRECT(ADDRESS($C76,COLUMN())),0),0),IF($D76&gt;0,IF(AND(INDIRECT(ADDRESS($D76,44))=0,INDIRECT(ADDRESS($D76,38))="UL",ISERROR(SEARCH("Rear",INDIRECT(ADDRESS($D76,33)))),ISERROR(SEARCH("Side",INDIRECT(ADDRESS($D76,33))))),INDIRECT(ADDRESS($D76,COLUMN())),0),0),IF($E76&gt;0,IF(AND(INDIRECT(ADDRESS($E76,44))=0,INDIRECT(ADDRESS($E76,38))="UL",ISERROR(SEARCH("Rear",INDIRECT(ADDRESS($E76,33)))),ISERROR(SEARCH("Side",INDIRECT(ADDRESS($E76,33))))),INDIRECT(ADDRESS($E76,COLUMN())),0),0),IF($F76&gt;0,IF(AND(INDIRECT(ADDRESS($F76,44))=0,INDIRECT(ADDRESS($F76,38))="UL",ISERROR(SEARCH("Rear",INDIRECT(ADDRESS($F76,33)))),ISERROR(SEARCH("Side",INDIRECT(ADDRESS($F76,33))))),INDIRECT(ADDRESS($F76,COLUMN())),0),0),IF($G76&gt;0,IF(AND(INDIRECT(ADDRESS($G76,44))=0,INDIRECT(ADDRESS($G76,38))="UL",ISERROR(SEARCH("Rear",INDIRECT(ADDRESS($G76,33)))),ISERROR(SEARCH("Side",INDIRECT(ADDRESS($G76,33))))),INDIRECT(ADDRESS($G76,COLUMN())),0),0),IF($H76&gt;0,IF(AND(INDIRECT(ADDRESS($H76,44))=0,INDIRECT(ADDRESS($H76,38))="UL",ISERROR(SEARCH("Rear",INDIRECT(ADDRESS($H76,33)))),ISERROR(SEARCH("Side",INDIRECT(ADDRESS($H76,33))))),INDIRECT(ADDRESS($H76,COLUMN())),0),0),IF($I76&gt;0,IF(AND(INDIRECT(ADDRESS($I76,44))=0,INDIRECT(ADDRESS($I76,38))="UL",ISERROR(SEARCH("Rear",INDIRECT(ADDRESS($I76,33)))),ISERROR(SEARCH("Side",INDIRECT(ADDRESS($I76,33))))),INDIRECT(ADDRESS($I76,COLUMN())),0),0),IF($J76&gt;0,IF(AND(INDIRECT(ADDRESS($J76,44))=0,INDIRECT(ADDRESS($J76,38))="UL",ISERROR(SEARCH("Rear",INDIRECT(ADDRESS($J76,33)))),ISERROR(SEARCH("Side",INDIRECT(ADDRESS($J76,33))))),INDIRECT(ADDRESS($J76,COLUMN())),0),0),IF($K76&gt;0,IF(AND(INDIRECT(ADDRESS($K76,44))=0,INDIRECT(ADDRESS($K76,38))="UL",ISERROR(SEARCH("Rear",INDIRECT(ADDRESS($K76,33)))),ISERROR(SEARCH("Side",INDIRECT(ADDRESS($K76,33))))),INDIRECT(ADDRESS($K76,COLUMN())),0),0),IF($L76&gt;0,IF(AND(INDIRECT(ADDRESS($L76,44))=0,INDIRECT(ADDRESS($L76,38))="UL",ISERROR(SEARCH("Rear",INDIRECT(ADDRESS($L76,33)))),ISERROR(SEARCH("Side",INDIRECT(ADDRESS($L76,33))))),INDIRECT(ADDRESS($L76,COLUMN())),0),0),IF($M76&gt;0,IF(AND(INDIRECT(ADDRESS($M76,44))=0,INDIRECT(ADDRESS($M76,38))="UL",ISERROR(SEARCH("Rear",INDIRECT(ADDRESS($M76,33)))),ISERROR(SEARCH("Side",INDIRECT(ADDRESS($M76,33))))),INDIRECT(ADDRESS($M76,COLUMN())),0),0))</f>
        <v>1.8333333333333333</v>
      </c>
      <c r="AX76" s="57" cm="1">
        <f t="array" aca="1" ref="AX76" ca="1">SUM(IF($C76&gt;0,IF(AND(INDIRECT(ADDRESS($C76,44))=0,INDIRECT(ADDRESS($C76,38))="UL",ISERROR(SEARCH("Rear",INDIRECT(ADDRESS($C76,33)))),ISERROR(SEARCH("Side",INDIRECT(ADDRESS($C76,33))))),INDIRECT(ADDRESS($C76,COLUMN())),0),0),IF($D76&gt;0,IF(AND(INDIRECT(ADDRESS($D76,44))=0,INDIRECT(ADDRESS($D76,38))="UL",ISERROR(SEARCH("Rear",INDIRECT(ADDRESS($D76,33)))),ISERROR(SEARCH("Side",INDIRECT(ADDRESS($D76,33))))),INDIRECT(ADDRESS($D76,COLUMN())),0),0),IF($E76&gt;0,IF(AND(INDIRECT(ADDRESS($E76,44))=0,INDIRECT(ADDRESS($E76,38))="UL",ISERROR(SEARCH("Rear",INDIRECT(ADDRESS($E76,33)))),ISERROR(SEARCH("Side",INDIRECT(ADDRESS($E76,33))))),INDIRECT(ADDRESS($E76,COLUMN())),0),0),IF($F76&gt;0,IF(AND(INDIRECT(ADDRESS($F76,44))=0,INDIRECT(ADDRESS($F76,38))="UL",ISERROR(SEARCH("Rear",INDIRECT(ADDRESS($F76,33)))),ISERROR(SEARCH("Side",INDIRECT(ADDRESS($F76,33))))),INDIRECT(ADDRESS($F76,COLUMN())),0),0),IF($G76&gt;0,IF(AND(INDIRECT(ADDRESS($G76,44))=0,INDIRECT(ADDRESS($G76,38))="UL",ISERROR(SEARCH("Rear",INDIRECT(ADDRESS($G76,33)))),ISERROR(SEARCH("Side",INDIRECT(ADDRESS($G76,33))))),INDIRECT(ADDRESS($G76,COLUMN())),0),0),IF($H76&gt;0,IF(AND(INDIRECT(ADDRESS($H76,44))=0,INDIRECT(ADDRESS($H76,38))="UL",ISERROR(SEARCH("Rear",INDIRECT(ADDRESS($H76,33)))),ISERROR(SEARCH("Side",INDIRECT(ADDRESS($H76,33))))),INDIRECT(ADDRESS($H76,COLUMN())),0),0),IF($I76&gt;0,IF(AND(INDIRECT(ADDRESS($I76,44))=0,INDIRECT(ADDRESS($I76,38))="UL",ISERROR(SEARCH("Rear",INDIRECT(ADDRESS($I76,33)))),ISERROR(SEARCH("Side",INDIRECT(ADDRESS($I76,33))))),INDIRECT(ADDRESS($I76,COLUMN())),0),0),IF($J76&gt;0,IF(AND(INDIRECT(ADDRESS($J76,44))=0,INDIRECT(ADDRESS($J76,38))="UL",ISERROR(SEARCH("Rear",INDIRECT(ADDRESS($J76,33)))),ISERROR(SEARCH("Side",INDIRECT(ADDRESS($J76,33))))),INDIRECT(ADDRESS($J76,COLUMN())),0),0),IF($K76&gt;0,IF(AND(INDIRECT(ADDRESS($K76,44))=0,INDIRECT(ADDRESS($K76,38))="UL",ISERROR(SEARCH("Rear",INDIRECT(ADDRESS($K76,33)))),ISERROR(SEARCH("Side",INDIRECT(ADDRESS($K76,33))))),INDIRECT(ADDRESS($K76,COLUMN())),0),0),IF($L76&gt;0,IF(AND(INDIRECT(ADDRESS($L76,44))=0,INDIRECT(ADDRESS($L76,38))="UL",ISERROR(SEARCH("Rear",INDIRECT(ADDRESS($L76,33)))),ISERROR(SEARCH("Side",INDIRECT(ADDRESS($L76,33))))),INDIRECT(ADDRESS($L76,COLUMN())),0),0),IF($M76&gt;0,IF(AND(INDIRECT(ADDRESS($M76,44))=0,INDIRECT(ADDRESS($M76,38))="UL",ISERROR(SEARCH("Rear",INDIRECT(ADDRESS($M76,33)))),ISERROR(SEARCH("Side",INDIRECT(ADDRESS($M76,33))))),INDIRECT(ADDRESS($M76,COLUMN())),0),0))</f>
        <v>1.0555555555555554</v>
      </c>
      <c r="AY76" s="58">
        <f t="shared" ca="1" si="58"/>
        <v>1.8333333333333333</v>
      </c>
      <c r="AZ76" s="58">
        <f t="shared" ca="1" si="59"/>
        <v>1.0185185185185184</v>
      </c>
      <c r="BA76" s="58" cm="1">
        <f t="array" aca="1" ref="BA76" ca="1">SUM(IF($C76&gt;0,IF(AND(INDIRECT(ADDRESS($C76,44))=0,INDIRECT(ADDRESS($C76,38))="UL"),INDIRECT(ADDRESS($C76,COLUMN())),0),0),IF($D76&gt;0,IF(AND(INDIRECT(ADDRESS($D76,44))=0,INDIRECT(ADDRESS($D76,38))="UL"),INDIRECT(ADDRESS($D76,COLUMN())),0),0),IF($E76&gt;0,IF(AND(INDIRECT(ADDRESS($E76,44))=0,INDIRECT(ADDRESS($E76,38))="UL"),INDIRECT(ADDRESS($E76,COLUMN())),0),0),IF($F76&gt;0,IF(AND(INDIRECT(ADDRESS($F76,44))=0,INDIRECT(ADDRESS($F76,38))="UL"),INDIRECT(ADDRESS($F76,COLUMN())),0),0),IF($G76&gt;0,IF(AND(INDIRECT(ADDRESS($G76,44))=0,INDIRECT(ADDRESS($G76,38))="UL"),INDIRECT(ADDRESS($G76,COLUMN())),0),0),IF($H76&gt;0,IF(AND(INDIRECT(ADDRESS($H76,44))=0,INDIRECT(ADDRESS($H76,38))="UL"),INDIRECT(ADDRESS($H76,COLUMN())),0),0),IF($I76&gt;0,IF(AND(INDIRECT(ADDRESS($I76,44))=0,INDIRECT(ADDRESS($I76,38))="UL"),INDIRECT(ADDRESS($I76,COLUMN())),0),0),IF($J76&gt;0,IF(AND(INDIRECT(ADDRESS($J76,44))=0,INDIRECT(ADDRESS($J76,38))="UL"),INDIRECT(ADDRESS($J76,COLUMN())),0),0),IF($K76&gt;0,IF(AND(INDIRECT(ADDRESS($K76,44))=0,INDIRECT(ADDRESS($K76,38))="UL"),INDIRECT(ADDRESS($K76,COLUMN())),0),0),IF($L76&gt;0,IF(AND(INDIRECT(ADDRESS($L76,44))=0,INDIRECT(ADDRESS($L76,38))="UL"),INDIRECT(ADDRESS($L76,COLUMN())),0),0),IF($M76&gt;0,IF(AND(INDIRECT(ADDRESS($M76,44))=0,INDIRECT(ADDRESS($M76,38))="UL"),INDIRECT(ADDRESS($M76,COLUMN())),0),0))</f>
        <v>0.64091710758377418</v>
      </c>
      <c r="BB76" s="58" cm="1">
        <f t="array" aca="1" ref="BB76" ca="1">SUM(IF($C76&gt;0,IF(AND(INDIRECT(ADDRESS($C76,44))=0,INDIRECT(ADDRESS($C76,38))="UL"),INDIRECT(ADDRESS($C76,COLUMN())),0),0),IF($D76&gt;0,IF(AND(INDIRECT(ADDRESS($D76,44))=0,INDIRECT(ADDRESS($D76,38))="UL"),INDIRECT(ADDRESS($D76,COLUMN())),0),0),IF($E76&gt;0,IF(AND(INDIRECT(ADDRESS($E76,44))=0,INDIRECT(ADDRESS($E76,38))="UL"),INDIRECT(ADDRESS($E76,COLUMN())),0),0),IF($F76&gt;0,IF(AND(INDIRECT(ADDRESS($F76,44))=0,INDIRECT(ADDRESS($F76,38))="UL"),INDIRECT(ADDRESS($F76,COLUMN())),0),0),IF($G76&gt;0,IF(AND(INDIRECT(ADDRESS($G76,44))=0,INDIRECT(ADDRESS($G76,38))="UL"),INDIRECT(ADDRESS($G76,COLUMN())),0),0),IF($H76&gt;0,IF(AND(INDIRECT(ADDRESS($H76,44))=0,INDIRECT(ADDRESS($H76,38))="UL"),INDIRECT(ADDRESS($H76,COLUMN())),0),0),IF($I76&gt;0,IF(AND(INDIRECT(ADDRESS($I76,44))=0,INDIRECT(ADDRESS($I76,38))="UL"),INDIRECT(ADDRESS($I76,COLUMN())),0),0),IF($J76&gt;0,IF(AND(INDIRECT(ADDRESS($J76,44))=0,INDIRECT(ADDRESS($J76,38))="UL"),INDIRECT(ADDRESS($J76,COLUMN())),0),0),IF($K76&gt;0,IF(AND(INDIRECT(ADDRESS($K76,44))=0,INDIRECT(ADDRESS($K76,38))="UL"),INDIRECT(ADDRESS($K76,COLUMN())),0),0),IF($L76&gt;0,IF(AND(INDIRECT(ADDRESS($L76,44))=0,INDIRECT(ADDRESS($L76,38))="UL"),INDIRECT(ADDRESS($L76,COLUMN())),0),0),IF($M76&gt;0,IF(AND(INDIRECT(ADDRESS($M76,44))=0,INDIRECT(ADDRESS($M76,38))="UL"),INDIRECT(ADDRESS($M76,COLUMN())),0),0))</f>
        <v>0.26419753086419751</v>
      </c>
      <c r="BC76" s="58" cm="1">
        <f t="array" aca="1" ref="BC76" ca="1">SUM(IF($C76&gt;0,IF(AND(INDIRECT(ADDRESS($C76,44))=0,INDIRECT(ADDRESS($C76,38))="UL"),INDIRECT(ADDRESS($C76,COLUMN())),0),0),IF($D76&gt;0,IF(AND(INDIRECT(ADDRESS($D76,44))=0,INDIRECT(ADDRESS($D76,38))="UL"),INDIRECT(ADDRESS($D76,COLUMN())),0),0),IF($E76&gt;0,IF(AND(INDIRECT(ADDRESS($E76,44))=0,INDIRECT(ADDRESS($E76,38))="UL"),INDIRECT(ADDRESS($E76,COLUMN())),0),0),IF($F76&gt;0,IF(AND(INDIRECT(ADDRESS($F76,44))=0,INDIRECT(ADDRESS($F76,38))="UL"),INDIRECT(ADDRESS($F76,COLUMN())),0),0),IF($G76&gt;0,IF(AND(INDIRECT(ADDRESS($G76,44))=0,INDIRECT(ADDRESS($G76,38))="UL"),INDIRECT(ADDRESS($G76,COLUMN())),0),0),IF($H76&gt;0,IF(AND(INDIRECT(ADDRESS($H76,44))=0,INDIRECT(ADDRESS($H76,38))="UL"),INDIRECT(ADDRESS($H76,COLUMN())),0),0),IF($I76&gt;0,IF(AND(INDIRECT(ADDRESS($I76,44))=0,INDIRECT(ADDRESS($I76,38))="UL"),INDIRECT(ADDRESS($I76,COLUMN())),0),0),IF($J76&gt;0,IF(AND(INDIRECT(ADDRESS($J76,44))=0,INDIRECT(ADDRESS($J76,38))="UL"),INDIRECT(ADDRESS($J76,COLUMN())),0),0),IF($K76&gt;0,IF(AND(INDIRECT(ADDRESS($K76,44))=0,INDIRECT(ADDRESS($K76,38))="UL"),INDIRECT(ADDRESS($K76,COLUMN())),0),0),IF($L76&gt;0,IF(AND(INDIRECT(ADDRESS($L76,44))=0,INDIRECT(ADDRESS($L76,38))="UL"),INDIRECT(ADDRESS($L76,COLUMN())),0),0),IF($M76&gt;0,IF(AND(INDIRECT(ADDRESS($M76,44))=0,INDIRECT(ADDRESS($M76,38))="UL"),INDIRECT(ADDRESS($M76,COLUMN())),0),0))</f>
        <v>0.38553791887125216</v>
      </c>
      <c r="BD76" s="58" cm="1">
        <f t="array" aca="1" ref="BD76" ca="1">SUM(IF($C76&gt;0,IF(AND(INDIRECT(ADDRESS($C76,44))=0,INDIRECT(ADDRESS($C76,38))="UL"),INDIRECT(ADDRESS($C76,COLUMN())),0),0),IF($D76&gt;0,IF(AND(INDIRECT(ADDRESS($D76,44))=0,INDIRECT(ADDRESS($D76,38))="UL"),INDIRECT(ADDRESS($D76,COLUMN())),0),0),IF($E76&gt;0,IF(AND(INDIRECT(ADDRESS($E76,44))=0,INDIRECT(ADDRESS($E76,38))="UL"),INDIRECT(ADDRESS($E76,COLUMN())),0),0),IF($F76&gt;0,IF(AND(INDIRECT(ADDRESS($F76,44))=0,INDIRECT(ADDRESS($F76,38))="UL"),INDIRECT(ADDRESS($F76,COLUMN())),0),0),IF($G76&gt;0,IF(AND(INDIRECT(ADDRESS($G76,44))=0,INDIRECT(ADDRESS($G76,38))="UL"),INDIRECT(ADDRESS($G76,COLUMN())),0),0),IF($H76&gt;0,IF(AND(INDIRECT(ADDRESS($H76,44))=0,INDIRECT(ADDRESS($H76,38))="UL"),INDIRECT(ADDRESS($H76,COLUMN())),0),0),IF($I76&gt;0,IF(AND(INDIRECT(ADDRESS($I76,44))=0,INDIRECT(ADDRESS($I76,38))="UL"),INDIRECT(ADDRESS($I76,COLUMN())),0),0),IF($J76&gt;0,IF(AND(INDIRECT(ADDRESS($J76,44))=0,INDIRECT(ADDRESS($J76,38))="UL"),INDIRECT(ADDRESS($J76,COLUMN())),0),0),IF($K76&gt;0,IF(AND(INDIRECT(ADDRESS($K76,44))=0,INDIRECT(ADDRESS($K76,38))="UL"),INDIRECT(ADDRESS($K76,COLUMN())),0),0),IF($L76&gt;0,IF(AND(INDIRECT(ADDRESS($L76,44))=0,INDIRECT(ADDRESS($L76,38))="UL"),INDIRECT(ADDRESS($L76,COLUMN())),0),0),IF($M76&gt;0,IF(AND(INDIRECT(ADDRESS($M76,44))=0,INDIRECT(ADDRESS($M76,38))="UL"),INDIRECT(ADDRESS($M76,COLUMN())),0),0))</f>
        <v>0.57037037037037031</v>
      </c>
      <c r="BE76" s="57">
        <f t="shared" ca="1" si="60"/>
        <v>0.38553791887125216</v>
      </c>
      <c r="BF76" s="57" cm="1">
        <f t="array" aca="1" ref="BF76" ca="1">SUM(IF($C76&gt;0,IF(INDIRECT(ADDRESS($C76,45))=1,INDIRECT(ADDRESS($C76,52))*INDIRECT(ADDRESS($C76,42))/5,0),0), IF($D76&gt;0,IF(INDIRECT(ADDRESS($D76,45))=1,INDIRECT(ADDRESS($D76,52))*INDIRECT(ADDRESS($D76,42))/5,0),0), IF($E76&gt;0,IF(INDIRECT(ADDRESS($E76,45))=1,INDIRECT(ADDRESS($E76,52))*INDIRECT(ADDRESS($E76,42))/5,0),0), IF($F76&gt;0,IF(INDIRECT(ADDRESS($F76,45))=1,INDIRECT(ADDRESS($F76,52))*INDIRECT(ADDRESS($F76,42))/5,0),0), IF($G76&gt;0,IF(INDIRECT(ADDRESS($G76,45))=1,INDIRECT(ADDRESS($G76,52))*INDIRECT(ADDRESS($G76,42))/5,0),0), IF($H76&gt;0,IF(INDIRECT(ADDRESS($H76,45))=1,INDIRECT(ADDRESS($H76,52))*INDIRECT(ADDRESS($H76,42))/5,0),0)
)*$BF$296/100</f>
        <v>0</v>
      </c>
      <c r="BG76" s="19">
        <v>1</v>
      </c>
      <c r="BH76" s="57" cm="1">
        <f t="array" aca="1" ref="BH76" ca="1">SUM(IF($C76&gt;0,IF(AND(INDIRECT(ADDRESS($C76,44))=0,INDIRECT(ADDRESS($C76,38))&lt;&gt;"UL"),INDIRECT(ADDRESS($C76,COLUMN()-12)),0),0), IF($D76&gt;0,IF(AND(INDIRECT(ADDRESS($D76,44))=0,INDIRECT(ADDRESS($D76,38))&lt;&gt;"UL"),INDIRECT(ADDRESS($D76,COLUMN()-12)),0),0), IF($E76&gt;0,IF(AND(INDIRECT(ADDRESS($E76,44))=0,INDIRECT(ADDRESS($E76,38))&lt;&gt;"UL"),INDIRECT(ADDRESS($E76,COLUMN()-12)),0),0), IF($F76&gt;0,IF(AND(INDIRECT(ADDRESS($F76,44))=0,INDIRECT(ADDRESS($F76,38))&lt;&gt;"UL"),INDIRECT(ADDRESS($F76,COLUMN()-12)),0),0), IF($G76&gt;0,IF(AND(INDIRECT(ADDRESS($G76,44))=0,INDIRECT(ADDRESS($G76,38))&lt;&gt;"UL"),INDIRECT(ADDRESS($G76,COLUMN()-12)),0),0), IF($H76&gt;0,IF(AND(INDIRECT(ADDRESS($H76,44))=0,INDIRECT(ADDRESS($H76,38))&lt;&gt;"UL"),INDIRECT(ADDRESS($H76,COLUMN()-12)),0),0), IF($I76&gt;0,IF(AND(INDIRECT(ADDRESS($I76,44))=0,INDIRECT(ADDRESS($I76,38))&lt;&gt;"UL"),INDIRECT(ADDRESS($I76,COLUMN()-12)),0),0), IF($J76&gt;0,IF(AND(INDIRECT(ADDRESS($J76,44))=0,INDIRECT(ADDRESS($J76,38))&lt;&gt;"UL"),INDIRECT(ADDRESS($J76,COLUMN()-12)),0),0), IF($K76&gt;0,IF(AND(INDIRECT(ADDRESS($K76,44))=0,INDIRECT(ADDRESS($K76,38))&lt;&gt;"UL"),INDIRECT(ADDRESS($K76,COLUMN()-12)),0),0), IF($L76&gt;0,IF(AND(INDIRECT(ADDRESS($L76,44))=0,INDIRECT(ADDRESS($L76,38))&lt;&gt;"UL"),INDIRECT(ADDRESS($L76,COLUMN()-12)),0),0), IF($M76&gt;0,IF(AND(INDIRECT(ADDRESS($M76,44))=0,INDIRECT(ADDRESS($M76,38))&lt;&gt;"UL"),INDIRECT(ADDRESS($M76,COLUMN()-12)),0),0))</f>
        <v>0</v>
      </c>
      <c r="BI76" s="57" cm="1">
        <f t="array" aca="1" ref="BI76" ca="1">SUM(IF($C76&gt;0,IF(AND(INDIRECT(ADDRESS($C76,44))=0,INDIRECT(ADDRESS($C76,38))&lt;&gt;"UL"),INDIRECT(ADDRESS($C76,COLUMN()-12)),0),0), IF($D76&gt;0,IF(AND(INDIRECT(ADDRESS($D76,44))=0,INDIRECT(ADDRESS($D76,38))&lt;&gt;"UL"),INDIRECT(ADDRESS($D76,COLUMN()-12)),0),0), IF($E76&gt;0,IF(AND(INDIRECT(ADDRESS($E76,44))=0,INDIRECT(ADDRESS($E76,38))&lt;&gt;"UL"),INDIRECT(ADDRESS($E76,COLUMN()-12)),0),0), IF($F76&gt;0,IF(AND(INDIRECT(ADDRESS($F76,44))=0,INDIRECT(ADDRESS($F76,38))&lt;&gt;"UL"),INDIRECT(ADDRESS($F76,COLUMN()-12)),0),0), IF($G76&gt;0,IF(AND(INDIRECT(ADDRESS($G76,44))=0,INDIRECT(ADDRESS($G76,38))&lt;&gt;"UL"),INDIRECT(ADDRESS($G76,COLUMN()-12)),0),0), IF($H76&gt;0,IF(AND(INDIRECT(ADDRESS($H76,44))=0,INDIRECT(ADDRESS($H76,38))&lt;&gt;"UL"),INDIRECT(ADDRESS($H76,COLUMN()-12)),0),0), IF($I76&gt;0,IF(AND(INDIRECT(ADDRESS($I76,44))=0,INDIRECT(ADDRESS($I76,38))&lt;&gt;"UL"),INDIRECT(ADDRESS($I76,COLUMN()-12)),0),0), IF($J76&gt;0,IF(AND(INDIRECT(ADDRESS($J76,44))=0,INDIRECT(ADDRESS($J76,38))&lt;&gt;"UL"),INDIRECT(ADDRESS($J76,COLUMN()-12)),0),0), IF($K76&gt;0,IF(AND(INDIRECT(ADDRESS($K76,44))=0,INDIRECT(ADDRESS($K76,38))&lt;&gt;"UL"),INDIRECT(ADDRESS($K76,COLUMN()-12)),0),0), IF($L76&gt;0,IF(AND(INDIRECT(ADDRESS($L76,44))=0,INDIRECT(ADDRESS($L76,38))&lt;&gt;"UL"),INDIRECT(ADDRESS($L76,COLUMN()-12)),0),0), IF($M76&gt;0,IF(AND(INDIRECT(ADDRESS($M76,44))=0,INDIRECT(ADDRESS($M76,38))&lt;&gt;"UL"),INDIRECT(ADDRESS($M76,COLUMN()-12)),0),0))</f>
        <v>0.55555555555555547</v>
      </c>
      <c r="BJ76" s="57" cm="1">
        <f t="array" aca="1" ref="BJ76" ca="1">SUM(IF($C76&gt;0,IF(AND(INDIRECT(ADDRESS($C76,44))=0,INDIRECT(ADDRESS($C76,38))&lt;&gt;"UL"),INDIRECT(ADDRESS($C76,COLUMN()-12)),0),0), IF($D76&gt;0,IF(AND(INDIRECT(ADDRESS($D76,44))=0,INDIRECT(ADDRESS($D76,38))&lt;&gt;"UL"),INDIRECT(ADDRESS($D76,COLUMN()-12)),0),0), IF($E76&gt;0,IF(AND(INDIRECT(ADDRESS($E76,44))=0,INDIRECT(ADDRESS($E76,38))&lt;&gt;"UL"),INDIRECT(ADDRESS($E76,COLUMN()-12)),0),0), IF($F76&gt;0,IF(AND(INDIRECT(ADDRESS($F76,44))=0,INDIRECT(ADDRESS($F76,38))&lt;&gt;"UL"),INDIRECT(ADDRESS($F76,COLUMN()-12)),0),0), IF($G76&gt;0,IF(AND(INDIRECT(ADDRESS($G76,44))=0,INDIRECT(ADDRESS($G76,38))&lt;&gt;"UL"),INDIRECT(ADDRESS($G76,COLUMN()-12)),0),0), IF($H76&gt;0,IF(AND(INDIRECT(ADDRESS($H76,44))=0,INDIRECT(ADDRESS($H76,38))&lt;&gt;"UL"),INDIRECT(ADDRESS($H76,COLUMN()-12)),0),0), IF($I76&gt;0,IF(AND(INDIRECT(ADDRESS($I76,44))=0,INDIRECT(ADDRESS($I76,38))&lt;&gt;"UL"),INDIRECT(ADDRESS($I76,COLUMN()-12)),0),0), IF($J76&gt;0,IF(AND(INDIRECT(ADDRESS($J76,44))=0,INDIRECT(ADDRESS($J76,38))&lt;&gt;"UL"),INDIRECT(ADDRESS($J76,COLUMN()-12)),0),0), IF($K76&gt;0,IF(AND(INDIRECT(ADDRESS($K76,44))=0,INDIRECT(ADDRESS($K76,38))&lt;&gt;"UL"),INDIRECT(ADDRESS($K76,COLUMN()-12)),0),0), IF($L76&gt;0,IF(AND(INDIRECT(ADDRESS($L76,44))=0,INDIRECT(ADDRESS($L76,38))&lt;&gt;"UL"),INDIRECT(ADDRESS($L76,COLUMN()-12)),0),0), IF($M76&gt;0,IF(AND(INDIRECT(ADDRESS($M76,44))=0,INDIRECT(ADDRESS($M76,38))&lt;&gt;"UL"),INDIRECT(ADDRESS($M76,COLUMN()-12)),0),0))</f>
        <v>0.55555555555555547</v>
      </c>
      <c r="BK76" s="57">
        <f t="shared" ca="1" si="61"/>
        <v>0.55555555555555547</v>
      </c>
      <c r="BL76" s="58">
        <f t="shared" ca="1" si="62"/>
        <v>0.37037037037037029</v>
      </c>
      <c r="BM76" s="57" cm="1">
        <f t="array" aca="1" ref="BM76" ca="1">SUM(IF($C76&gt;0,IF(AND(INDIRECT(ADDRESS($C76,44))=0,INDIRECT(ADDRESS($C76,38))&lt;&gt;"UL"),INDIRECT(ADDRESS($C76,COLUMN()-12)),0),0), IF($D76&gt;0,IF(AND(INDIRECT(ADDRESS($D76,44))=0,INDIRECT(ADDRESS($D76,38))&lt;&gt;"UL"),INDIRECT(ADDRESS($D76,COLUMN()-12)),0),0), IF($E76&gt;0,IF(AND(INDIRECT(ADDRESS($E76,44))=0,INDIRECT(ADDRESS($E76,38))&lt;&gt;"UL"),INDIRECT(ADDRESS($E76,COLUMN()-12)),0),0), IF($F76&gt;0,IF(AND(INDIRECT(ADDRESS($F76,44))=0,INDIRECT(ADDRESS($F76,38))&lt;&gt;"UL"),INDIRECT(ADDRESS($F76,COLUMN()-12)),0),0), IF($G76&gt;0,IF(AND(INDIRECT(ADDRESS($G76,44))=0,INDIRECT(ADDRESS($G76,38))&lt;&gt;"UL"),INDIRECT(ADDRESS($G76,COLUMN()-12)),0),0), IF($H76&gt;0,IF(AND(INDIRECT(ADDRESS($H76,44))=0,INDIRECT(ADDRESS($H76,38))&lt;&gt;"UL"),INDIRECT(ADDRESS($H76,COLUMN()-12)),0),0), IF($I76&gt;0,IF(AND(INDIRECT(ADDRESS($I76,44))=0,INDIRECT(ADDRESS($I76,38))&lt;&gt;"UL"),INDIRECT(ADDRESS($I76,COLUMN()-12)),0),0), IF($J76&gt;0,IF(AND(INDIRECT(ADDRESS($J76,44))=0,INDIRECT(ADDRESS($J76,38))&lt;&gt;"UL"),INDIRECT(ADDRESS($J76,COLUMN()-12)),0),0), IF($K76&gt;0,IF(AND(INDIRECT(ADDRESS($K76,44))=0,INDIRECT(ADDRESS($K76,38))&lt;&gt;"UL"),INDIRECT(ADDRESS($K76,COLUMN()-11)),0),0), IF($L76&gt;0,IF(AND(INDIRECT(ADDRESS($L76,44))=0,INDIRECT(ADDRESS($L76,38))&lt;&gt;"UL"),INDIRECT(ADDRESS($L76,COLUMN()-11)),0),0), IF($M76&gt;0,IF(AND(INDIRECT(ADDRESS($M76,44))=0,INDIRECT(ADDRESS($M76,38))&lt;&gt;"UL"),INDIRECT(ADDRESS($M76,COLUMN()-11)),0),0))</f>
        <v>0.22222222222222218</v>
      </c>
      <c r="BN76" s="57" cm="1">
        <f t="array" aca="1" ref="BN76" ca="1">SUM(IF($C76&gt;0,IF(AND(INDIRECT(ADDRESS($C76,44))=0,INDIRECT(ADDRESS($C76,38))&lt;&gt;"UL"),INDIRECT(ADDRESS($C76,COLUMN()-12)),0),0), IF($D76&gt;0,IF(AND(INDIRECT(ADDRESS($D76,44))=0,INDIRECT(ADDRESS($D76,38))&lt;&gt;"UL"),INDIRECT(ADDRESS($D76,COLUMN()-12)),0),0), IF($E76&gt;0,IF(AND(INDIRECT(ADDRESS($E76,44))=0,INDIRECT(ADDRESS($E76,38))&lt;&gt;"UL"),INDIRECT(ADDRESS($E76,COLUMN()-12)),0),0), IF($F76&gt;0,IF(AND(INDIRECT(ADDRESS($F76,44))=0,INDIRECT(ADDRESS($F76,38))&lt;&gt;"UL"),INDIRECT(ADDRESS($F76,COLUMN()-12)),0),0), IF($G76&gt;0,IF(AND(INDIRECT(ADDRESS($G76,44))=0,INDIRECT(ADDRESS($G76,38))&lt;&gt;"UL"),INDIRECT(ADDRESS($G76,COLUMN()-12)),0),0), IF($H76&gt;0,IF(AND(INDIRECT(ADDRESS($H76,44))=0,INDIRECT(ADDRESS($H76,38))&lt;&gt;"UL"),INDIRECT(ADDRESS($H76,COLUMN()-12)),0),0), IF($I76&gt;0,IF(AND(INDIRECT(ADDRESS($I76,44))=0,INDIRECT(ADDRESS($I76,38))&lt;&gt;"UL"),INDIRECT(ADDRESS($I76,COLUMN()-12)),0),0), IF($J76&gt;0,IF(AND(INDIRECT(ADDRESS($J76,44))=0,INDIRECT(ADDRESS($J76,38))&lt;&gt;"UL"),INDIRECT(ADDRESS($J76,COLUMN()-12)),0),0), IF($K76&gt;0,IF(AND(INDIRECT(ADDRESS($K76,44))=0,INDIRECT(ADDRESS($K76,38))&lt;&gt;"UL"),INDIRECT(ADDRESS($K76,COLUMN()-11)),0),0), IF($L76&gt;0,IF(AND(INDIRECT(ADDRESS($L76,44))=0,INDIRECT(ADDRESS($L76,38))&lt;&gt;"UL"),INDIRECT(ADDRESS($L76,COLUMN()-11)),0),0), IF($M76&gt;0,IF(AND(INDIRECT(ADDRESS($M76,44))=0,INDIRECT(ADDRESS($M76,38))&lt;&gt;"UL"),INDIRECT(ADDRESS($M76,COLUMN()-11)),0),0))</f>
        <v>7.4074074074074056E-2</v>
      </c>
      <c r="BO76" s="57" cm="1">
        <f t="array" aca="1" ref="BO76" ca="1">SUM(IF($C76&gt;0,IF(AND(INDIRECT(ADDRESS($C76,44))=0,INDIRECT(ADDRESS($C76,38))&lt;&gt;"UL"),INDIRECT(ADDRESS($C76,COLUMN()-12)),0),0), IF($D76&gt;0,IF(AND(INDIRECT(ADDRESS($D76,44))=0,INDIRECT(ADDRESS($D76,38))&lt;&gt;"UL"),INDIRECT(ADDRESS($D76,COLUMN()-12)),0),0), IF($E76&gt;0,IF(AND(INDIRECT(ADDRESS($E76,44))=0,INDIRECT(ADDRESS($E76,38))&lt;&gt;"UL"),INDIRECT(ADDRESS($E76,COLUMN()-12)),0),0), IF($F76&gt;0,IF(AND(INDIRECT(ADDRESS($F76,44))=0,INDIRECT(ADDRESS($F76,38))&lt;&gt;"UL"),INDIRECT(ADDRESS($F76,COLUMN()-12)),0),0), IF($G76&gt;0,IF(AND(INDIRECT(ADDRESS($G76,44))=0,INDIRECT(ADDRESS($G76,38))&lt;&gt;"UL"),INDIRECT(ADDRESS($G76,COLUMN()-12)),0),0), IF($H76&gt;0,IF(AND(INDIRECT(ADDRESS($H76,44))=0,INDIRECT(ADDRESS($H76,38))&lt;&gt;"UL"),INDIRECT(ADDRESS($H76,COLUMN()-12)),0),0), IF($I76&gt;0,IF(AND(INDIRECT(ADDRESS($I76,44))=0,INDIRECT(ADDRESS($I76,38))&lt;&gt;"UL"),INDIRECT(ADDRESS($I76,COLUMN()-12)),0),0), IF($J76&gt;0,IF(AND(INDIRECT(ADDRESS($J76,44))=0,INDIRECT(ADDRESS($J76,38))&lt;&gt;"UL"),INDIRECT(ADDRESS($J76,COLUMN()-12)),0),0), IF($K76&gt;0,IF(AND(INDIRECT(ADDRESS($K76,44))=0,INDIRECT(ADDRESS($K76,38))&lt;&gt;"UL"),INDIRECT(ADDRESS($K76,COLUMN()-11)),0),0), IF($L76&gt;0,IF(AND(INDIRECT(ADDRESS($L76,44))=0,INDIRECT(ADDRESS($L76,38))&lt;&gt;"UL"),INDIRECT(ADDRESS($L76,COLUMN()-11)),0),0), IF($M76&gt;0,IF(AND(INDIRECT(ADDRESS($M76,44))=0,INDIRECT(ADDRESS($M76,38))&lt;&gt;"UL"),INDIRECT(ADDRESS($M76,COLUMN()-11)),0),0))</f>
        <v>0.14814814814814811</v>
      </c>
      <c r="BP76" s="57" cm="1">
        <f t="array" aca="1" ref="BP76" ca="1">SUM(IF($C76&gt;0,IF(AND(INDIRECT(ADDRESS($C76,44))=0,INDIRECT(ADDRESS($C76,38))&lt;&gt;"UL"),INDIRECT(ADDRESS($C76,COLUMN()-12)),0),0), IF($D76&gt;0,IF(AND(INDIRECT(ADDRESS($D76,44))=0,INDIRECT(ADDRESS($D76,38))&lt;&gt;"UL"),INDIRECT(ADDRESS($D76,COLUMN()-12)),0),0), IF($E76&gt;0,IF(AND(INDIRECT(ADDRESS($E76,44))=0,INDIRECT(ADDRESS($E76,38))&lt;&gt;"UL"),INDIRECT(ADDRESS($E76,COLUMN()-12)),0),0), IF($F76&gt;0,IF(AND(INDIRECT(ADDRESS($F76,44))=0,INDIRECT(ADDRESS($F76,38))&lt;&gt;"UL"),INDIRECT(ADDRESS($F76,COLUMN()-12)),0),0), IF($G76&gt;0,IF(AND(INDIRECT(ADDRESS($G76,44))=0,INDIRECT(ADDRESS($G76,38))&lt;&gt;"UL"),INDIRECT(ADDRESS($G76,COLUMN()-12)),0),0), IF($H76&gt;0,IF(AND(INDIRECT(ADDRESS($H76,44))=0,INDIRECT(ADDRESS($H76,38))&lt;&gt;"UL"),INDIRECT(ADDRESS($H76,COLUMN()-12)),0),0), IF($I76&gt;0,IF(AND(INDIRECT(ADDRESS($I76,44))=0,INDIRECT(ADDRESS($I76,38))&lt;&gt;"UL"),INDIRECT(ADDRESS($I76,COLUMN()-12)),0),0), IF($J76&gt;0,IF(AND(INDIRECT(ADDRESS($J76,44))=0,INDIRECT(ADDRESS($J76,38))&lt;&gt;"UL"),INDIRECT(ADDRESS($J76,COLUMN()-12)),0),0), IF($K76&gt;0,IF(AND(INDIRECT(ADDRESS($K76,44))=0,INDIRECT(ADDRESS($K76,38))&lt;&gt;"UL"),INDIRECT(ADDRESS($K76,COLUMN()-11)),0),0), IF($L76&gt;0,IF(AND(INDIRECT(ADDRESS($L76,44))=0,INDIRECT(ADDRESS($L76,38))&lt;&gt;"UL"),INDIRECT(ADDRESS($L76,COLUMN()-11)),0),0), IF($M76&gt;0,IF(AND(INDIRECT(ADDRESS($M76,44))=0,INDIRECT(ADDRESS($M76,38))&lt;&gt;"UL"),INDIRECT(ADDRESS($M76,COLUMN()-11)),0),0))</f>
        <v>0.14814814814814811</v>
      </c>
      <c r="BQ76" s="57">
        <f t="shared" ca="1" si="63"/>
        <v>0.14814814814814811</v>
      </c>
      <c r="BR76" s="161">
        <f t="shared" ca="1" si="64"/>
        <v>73.335724332961561</v>
      </c>
      <c r="BS76" s="56"/>
      <c r="BT76" s="56">
        <f t="shared" ca="1" si="65"/>
        <v>5.995756613483084</v>
      </c>
      <c r="BU76" s="63">
        <f t="shared" ca="1" si="66"/>
        <v>0.18736739417134637</v>
      </c>
      <c r="BV76" s="57" t="s">
        <v>34</v>
      </c>
      <c r="BW76" s="57" cm="1">
        <f t="array" aca="1" ref="BW76" ca="1">SUM(IF($C76&gt;0,IF(AND(INDIRECT(ADDRESS($C76,44))=0,INDIRECT(ADDRESS($C76,38))="UL",ISERROR(SEARCH("Rear",INDIRECT(ADDRESS($C76,33)))),ISERROR(SEARCH("Side",INDIRECT(ADDRESS($C76,33))))),INDIRECT(ADDRESS($C76,COLUMN())),0),0),IF($D76&gt;0,IF(AND(INDIRECT(ADDRESS($D76,44))=0,INDIRECT(ADDRESS($D76,38))="UL",ISERROR(SEARCH("Rear",INDIRECT(ADDRESS($D76,33)))),ISERROR(SEARCH("Side",INDIRECT(ADDRESS($D76,33))))),INDIRECT(ADDRESS($D76,COLUMN())),0),0),IF($E76&gt;0,IF(AND(INDIRECT(ADDRESS($E76,44))=0,INDIRECT(ADDRESS($E76,38))="UL",ISERROR(SEARCH("Rear",INDIRECT(ADDRESS($E76,33)))),ISERROR(SEARCH("Side",INDIRECT(ADDRESS($E76,33))))),INDIRECT(ADDRESS($E76,COLUMN())),0),0),IF($F76&gt;0,IF(AND(INDIRECT(ADDRESS($F76,44))=0,INDIRECT(ADDRESS($F76,38))="UL",ISERROR(SEARCH("Rear",INDIRECT(ADDRESS($F76,33)))),ISERROR(SEARCH("Side",INDIRECT(ADDRESS($F76,33))))),INDIRECT(ADDRESS($F76,COLUMN())),0),0),IF($G76&gt;0,IF(AND(INDIRECT(ADDRESS($G76,44))=0,INDIRECT(ADDRESS($G76,38))="UL",ISERROR(SEARCH("Rear",INDIRECT(ADDRESS($G76,33)))),ISERROR(SEARCH("Side",INDIRECT(ADDRESS($G76,33))))),INDIRECT(ADDRESS($G76,COLUMN())),0),0),IF($H76&gt;0,IF(AND(INDIRECT(ADDRESS($H76,44))=0,INDIRECT(ADDRESS($H76,38))="UL",ISERROR(SEARCH("Rear",INDIRECT(ADDRESS($H76,33)))),ISERROR(SEARCH("Side",INDIRECT(ADDRESS($H76,33))))),INDIRECT(ADDRESS($H76,COLUMN())),0),0),IF($I76&gt;0,IF(AND(INDIRECT(ADDRESS($I76,44))=0,INDIRECT(ADDRESS($I76,38))="UL",ISERROR(SEARCH("Rear",INDIRECT(ADDRESS($I76,33)))),ISERROR(SEARCH("Side",INDIRECT(ADDRESS($I76,33))))),INDIRECT(ADDRESS($I76,COLUMN())),0),0),IF($J76&gt;0,IF(AND(INDIRECT(ADDRESS($J76,44))=0,INDIRECT(ADDRESS($J76,38))="UL",ISERROR(SEARCH("Rear",INDIRECT(ADDRESS($J76,33)))),ISERROR(SEARCH("Side",INDIRECT(ADDRESS($J76,33))))),INDIRECT(ADDRESS($J76,COLUMN())),0),0),IF($K76&gt;0,IF(AND(INDIRECT(ADDRESS($K76,44))=0,INDIRECT(ADDRESS($K76,38))="UL",ISERROR(SEARCH("Rear",INDIRECT(ADDRESS($K76,33)))),ISERROR(SEARCH("Side",INDIRECT(ADDRESS($K76,33))))),INDIRECT(ADDRESS($K76,COLUMN())),0),0),IF($L76&gt;0,IF(AND(INDIRECT(ADDRESS($L76,44))=0,INDIRECT(ADDRESS($L76,38))="UL",ISERROR(SEARCH("Rear",INDIRECT(ADDRESS($L76,33)))),ISERROR(SEARCH("Side",INDIRECT(ADDRESS($L76,33))))),INDIRECT(ADDRESS($L76,COLUMN())),0),0),IF($M76&gt;0,IF(AND(INDIRECT(ADDRESS($M76,44))=0,INDIRECT(ADDRESS($M76,38))="UL",ISERROR(SEARCH("Rear",INDIRECT(ADDRESS($M76,33)))),ISERROR(SEARCH("Side",INDIRECT(ADDRESS($M76,33))))),INDIRECT(ADDRESS($M76,COLUMN())),0),0))</f>
        <v>1.2222222222222223</v>
      </c>
      <c r="BX76" s="57">
        <f t="shared" ca="1" si="67"/>
        <v>1.2222222222222223</v>
      </c>
      <c r="BY76" s="57" cm="1">
        <f t="array" aca="1" ref="BY76" ca="1">SUM(IF($C76&gt;0,IF(AND(INDIRECT(ADDRESS($C76,44))=0,INDIRECT(ADDRESS($C76,38))="UL"),INDIRECT(ADDRESS($C76,COLUMN())),0),0),IF($D76&gt;0,IF(AND(INDIRECT(ADDRESS($D76,44))=0,INDIRECT(ADDRESS($D76,38))="UL"),INDIRECT(ADDRESS($D76,COLUMN())),0),0),IF($E76&gt;0,IF(AND(INDIRECT(ADDRESS($E76,44))=0,INDIRECT(ADDRESS($E76,38))="UL"),INDIRECT(ADDRESS($E76,COLUMN())),0),0),IF($F76&gt;0,IF(AND(INDIRECT(ADDRESS($F76,44))=0,INDIRECT(ADDRESS($F76,38))="UL"),INDIRECT(ADDRESS($F76,COLUMN())),0),0),IF($G76&gt;0,IF(AND(INDIRECT(ADDRESS($G76,44))=0,INDIRECT(ADDRESS($G76,38))="UL"),INDIRECT(ADDRESS($G76,COLUMN())),0),0),IF($H76&gt;0,IF(AND(INDIRECT(ADDRESS($H76,44))=0,INDIRECT(ADDRESS($H76,38))="UL"),INDIRECT(ADDRESS($H76,COLUMN())),0),0),IF($I76&gt;0,IF(AND(INDIRECT(ADDRESS($I76,44))=0,INDIRECT(ADDRESS($I76,38))="UL"),INDIRECT(ADDRESS($I76,COLUMN())),0),0),IF($J76&gt;0,IF(AND(INDIRECT(ADDRESS($J76,44))=0,INDIRECT(ADDRESS($J76,38))="UL"),INDIRECT(ADDRESS($J76,COLUMN())),0),0),IF($K76&gt;0,IF(AND(INDIRECT(ADDRESS($K76,44))=0,INDIRECT(ADDRESS($K76,38))="UL"),INDIRECT(ADDRESS($K76,COLUMN())),0),0),IF($L76&gt;0,IF(AND(INDIRECT(ADDRESS($L76,44))=0,INDIRECT(ADDRESS($L76,38))="UL"),INDIRECT(ADDRESS($L76,COLUMN())),0),0),IF($M76&gt;0,IF(AND(INDIRECT(ADDRESS($M76,44))=0,INDIRECT(ADDRESS($M76,38))="UL"),INDIRECT(ADDRESS($M76,COLUMN())),0),0))</f>
        <v>0.41563786008230452</v>
      </c>
      <c r="BZ76" s="57" cm="1">
        <f t="array" aca="1" ref="BZ76" ca="1">SUM(IF($C76&gt;0,IF(AND(INDIRECT(ADDRESS($C76,44))=0,INDIRECT(ADDRESS($C76,38))="UL"),INDIRECT(ADDRESS($C76,COLUMN())),0),0),IF($D76&gt;0,IF(AND(INDIRECT(ADDRESS($D76,44))=0,INDIRECT(ADDRESS($D76,38))="UL"),INDIRECT(ADDRESS($D76,COLUMN())),0),0),IF($E76&gt;0,IF(AND(INDIRECT(ADDRESS($E76,44))=0,INDIRECT(ADDRESS($E76,38))="UL"),INDIRECT(ADDRESS($E76,COLUMN())),0),0),IF($F76&gt;0,IF(AND(INDIRECT(ADDRESS($F76,44))=0,INDIRECT(ADDRESS($F76,38))="UL"),INDIRECT(ADDRESS($F76,COLUMN())),0),0),IF($G76&gt;0,IF(AND(INDIRECT(ADDRESS($G76,44))=0,INDIRECT(ADDRESS($G76,38))="UL"),INDIRECT(ADDRESS($G76,COLUMN())),0),0),IF($H76&gt;0,IF(AND(INDIRECT(ADDRESS($H76,44))=0,INDIRECT(ADDRESS($H76,38))="UL"),INDIRECT(ADDRESS($H76,COLUMN())),0),0),IF($I76&gt;0,IF(AND(INDIRECT(ADDRESS($I76,44))=0,INDIRECT(ADDRESS($I76,38))="UL"),INDIRECT(ADDRESS($I76,COLUMN())),0),0),IF($J76&gt;0,IF(AND(INDIRECT(ADDRESS($J76,44))=0,INDIRECT(ADDRESS($J76,38))="UL"),INDIRECT(ADDRESS($J76,COLUMN())),0),0),IF($K76&gt;0,IF(AND(INDIRECT(ADDRESS($K76,44))=0,INDIRECT(ADDRESS($K76,38))="UL"),INDIRECT(ADDRESS($K76,COLUMN())),0),0),IF($L76&gt;0,IF(AND(INDIRECT(ADDRESS($L76,44))=0,INDIRECT(ADDRESS($L76,38))="UL"),INDIRECT(ADDRESS($L76,COLUMN())),0),0),IF($M76&gt;0,IF(AND(INDIRECT(ADDRESS($M76,44))=0,INDIRECT(ADDRESS($M76,38))="UL"),INDIRECT(ADDRESS($M76,COLUMN())),0),0))</f>
        <v>0.1213991769547325</v>
      </c>
      <c r="CA76" s="57">
        <f t="shared" ca="1" si="68"/>
        <v>0.1213991769547325</v>
      </c>
      <c r="CB76" s="57" cm="1">
        <f t="array" aca="1" ref="CB76" ca="1">SUM(IF($C76&gt;0,IF(AND(INDIRECT(ADDRESS($C76,44))=0,INDIRECT(ADDRESS($C76,38))&lt;&gt;"UL"),INDIRECT(ADDRESS($C76,COLUMN())),0),0),IF($D76&gt;0,IF(AND(INDIRECT(ADDRESS($D76,44))=0,INDIRECT(ADDRESS($D76,38))&lt;&gt;"UL"),INDIRECT(ADDRESS($D76,COLUMN())),0),0),IF($E76&gt;0,IF(AND(INDIRECT(ADDRESS($E76,44))=0,INDIRECT(ADDRESS($E76,38))&lt;&gt;"UL"),INDIRECT(ADDRESS($E76,COLUMN())),0),0),IF($F76&gt;0,IF(AND(INDIRECT(ADDRESS($F76,44))=0,INDIRECT(ADDRESS($F76,38))&lt;&gt;"UL"),INDIRECT(ADDRESS($F76,COLUMN())),0),0),IF($G76&gt;0,IF(AND(INDIRECT(ADDRESS($G76,44))=0,INDIRECT(ADDRESS($G76,38))&lt;&gt;"UL"),INDIRECT(ADDRESS($G76,COLUMN())),0),0),IF($H76&gt;0,IF(AND(INDIRECT(ADDRESS($H76,44))=0,INDIRECT(ADDRESS($H76,38))&lt;&gt;"UL"),INDIRECT(ADDRESS($H76,COLUMN())),0),0),IF($I76&gt;0,IF(AND(INDIRECT(ADDRESS($I76,44))=0,INDIRECT(ADDRESS($I76,38))&lt;&gt;"UL"),INDIRECT(ADDRESS($I76,COLUMN())),0),0),IF($J76&gt;0,IF(AND(INDIRECT(ADDRESS($J76,44))=0,INDIRECT(ADDRESS($J76,38))&lt;&gt;"UL"),INDIRECT(ADDRESS($J76,COLUMN())),0),0),IF($K76&gt;0,IF(AND(INDIRECT(ADDRESS($K76,44))=0,INDIRECT(ADDRESS($K76,38))&lt;&gt;"UL"),INDIRECT(ADDRESS($K76,COLUMN())),0),0),IF($L76&gt;0,IF(AND(INDIRECT(ADDRESS($L76,44))=0,INDIRECT(ADDRESS($L76,38))&lt;&gt;"UL"),INDIRECT(ADDRESS($L76,COLUMN())),0),0),IF($M76&gt;0,IF(AND(INDIRECT(ADDRESS($M76,44))=0,INDIRECT(ADDRESS($M76,38))&lt;&gt;"UL"),INDIRECT(ADDRESS($M76,COLUMN())),0),0))</f>
        <v>0.27777777777777773</v>
      </c>
      <c r="CC76" s="57">
        <f t="shared" ca="1" si="69"/>
        <v>0.27777777777777773</v>
      </c>
      <c r="CD76" s="57" cm="1">
        <f t="array" aca="1" ref="CD76" ca="1">SUM(IF($C76&gt;0,IF(AND(INDIRECT(ADDRESS($C76,44))=0,INDIRECT(ADDRESS($C76,38))&lt;&gt;"UL"),INDIRECT(ADDRESS($C76,COLUMN())),0),0),IF($D76&gt;0,IF(AND(INDIRECT(ADDRESS($D76,44))=0,INDIRECT(ADDRESS($D76,38))&lt;&gt;"UL"),INDIRECT(ADDRESS($D76,COLUMN())),0),0),IF($E76&gt;0,IF(AND(INDIRECT(ADDRESS($E76,44))=0,INDIRECT(ADDRESS($E76,38))&lt;&gt;"UL"),INDIRECT(ADDRESS($E76,COLUMN())),0),0),IF($F76&gt;0,IF(AND(INDIRECT(ADDRESS($F76,44))=0,INDIRECT(ADDRESS($F76,38))&lt;&gt;"UL"),INDIRECT(ADDRESS($F76,COLUMN())),0),0),IF($G76&gt;0,IF(AND(INDIRECT(ADDRESS($G76,44))=0,INDIRECT(ADDRESS($G76,38))&lt;&gt;"UL"),INDIRECT(ADDRESS($G76,COLUMN())),0),0),IF($H76&gt;0,IF(AND(INDIRECT(ADDRESS($H76,44))=0,INDIRECT(ADDRESS($H76,38))&lt;&gt;"UL"),INDIRECT(ADDRESS($H76,COLUMN())),0),0),IF($I76&gt;0,IF(AND(INDIRECT(ADDRESS($I76,44))=0,INDIRECT(ADDRESS($I76,38))&lt;&gt;"UL"),INDIRECT(ADDRESS($I76,COLUMN())),0),0),IF($J76&gt;0,IF(AND(INDIRECT(ADDRESS($J76,44))=0,INDIRECT(ADDRESS($J76,38))&lt;&gt;"UL"),INDIRECT(ADDRESS($J76,COLUMN())),0),0),IF($K76&gt;0,IF(AND(INDIRECT(ADDRESS($K76,44))=0,INDIRECT(ADDRESS($K76,38))&lt;&gt;"UL"),INDIRECT(ADDRESS($K76,COLUMN())),0),0),IF($L76&gt;0,IF(AND(INDIRECT(ADDRESS($L76,44))=0,INDIRECT(ADDRESS($L76,38))&lt;&gt;"UL"),INDIRECT(ADDRESS($L76,COLUMN())),0),0),IF($M76&gt;0,IF(AND(INDIRECT(ADDRESS($M76,44))=0,INDIRECT(ADDRESS($M76,38))&lt;&gt;"UL"),INDIRECT(ADDRESS($M76,COLUMN())),0),0))</f>
        <v>9.2592592592592574E-2</v>
      </c>
      <c r="CE76" s="57" cm="1">
        <f t="array" aca="1" ref="CE76" ca="1">SUM(IF($C76&gt;0,IF(AND(INDIRECT(ADDRESS($C76,44))=0,INDIRECT(ADDRESS($C76,38))&lt;&gt;"UL"),INDIRECT(ADDRESS($C76,COLUMN())),0),0),IF($D76&gt;0,IF(AND(INDIRECT(ADDRESS($D76,44))=0,INDIRECT(ADDRESS($D76,38))&lt;&gt;"UL"),INDIRECT(ADDRESS($D76,COLUMN())),0),0),IF($E76&gt;0,IF(AND(INDIRECT(ADDRESS($E76,44))=0,INDIRECT(ADDRESS($E76,38))&lt;&gt;"UL"),INDIRECT(ADDRESS($E76,COLUMN())),0),0),IF($F76&gt;0,IF(AND(INDIRECT(ADDRESS($F76,44))=0,INDIRECT(ADDRESS($F76,38))&lt;&gt;"UL"),INDIRECT(ADDRESS($F76,COLUMN())),0),0),IF($G76&gt;0,IF(AND(INDIRECT(ADDRESS($G76,44))=0,INDIRECT(ADDRESS($G76,38))&lt;&gt;"UL"),INDIRECT(ADDRESS($G76,COLUMN())),0),0),IF($H76&gt;0,IF(AND(INDIRECT(ADDRESS($H76,44))=0,INDIRECT(ADDRESS($H76,38))&lt;&gt;"UL"),INDIRECT(ADDRESS($H76,COLUMN())),0),0),IF($I76&gt;0,IF(AND(INDIRECT(ADDRESS($I76,44))=0,INDIRECT(ADDRESS($I76,38))&lt;&gt;"UL"),INDIRECT(ADDRESS($I76,COLUMN())),0),0),IF($J76&gt;0,IF(AND(INDIRECT(ADDRESS($J76,44))=0,INDIRECT(ADDRESS($J76,38))&lt;&gt;"UL"),INDIRECT(ADDRESS($J76,COLUMN())),0),0),IF($K76&gt;0,IF(AND(INDIRECT(ADDRESS($K76,44))=0,INDIRECT(ADDRESS($K76,38))&lt;&gt;"UL"),INDIRECT(ADDRESS($K76,COLUMN())),0),0),IF($L76&gt;0,IF(AND(INDIRECT(ADDRESS($L76,44))=0,INDIRECT(ADDRESS($L76,38))&lt;&gt;"UL"),INDIRECT(ADDRESS($L76,COLUMN())),0),0),IF($M76&gt;0,IF(AND(INDIRECT(ADDRESS($M76,44))=0,INDIRECT(ADDRESS($M76,38))&lt;&gt;"UL"),INDIRECT(ADDRESS($M76,COLUMN())),0),0))</f>
        <v>0</v>
      </c>
      <c r="CF76" s="57">
        <f t="shared" ca="1" si="70"/>
        <v>0</v>
      </c>
      <c r="CG76" s="57">
        <f t="shared" ca="1" si="71"/>
        <v>3.752091227836031</v>
      </c>
      <c r="CH76" s="57">
        <f t="shared" ca="1" si="72"/>
        <v>0.11725285086987597</v>
      </c>
      <c r="CI76" s="19">
        <f t="shared" ca="1" si="73"/>
        <v>19.541190065475302</v>
      </c>
      <c r="CJ76" s="19"/>
      <c r="CK76" s="57" cm="1">
        <f t="array" aca="1" ref="CK76" ca="1">IF(AU76="S", SUM(IF($C76&gt;0,IF(INDIRECT(ADDRESS($C76,43))&lt;&gt;1,INDIRECT(ADDRESS($C76,48)),0),0), IF($D76&gt;0,IF(INDIRECT(ADDRESS($D76,43))&lt;&gt;1,INDIRECT(ADDRESS($D76,48)),0),0), IF($E76&gt;0,IF(INDIRECT(ADDRESS($E76,43))&lt;&gt;1,INDIRECT(ADDRESS($E76,48)),0),0), IF($F76&gt;0,IF(INDIRECT(ADDRESS($F76,43))&lt;&gt;1,INDIRECT(ADDRESS($F76,48)),0),0), IF($G76&gt;0,IF(INDIRECT(ADDRESS($G76,43))&lt;&gt;1,INDIRECT(ADDRESS($G76,48)),0),0), IF($H76&gt;0,IF(INDIRECT(ADDRESS($H76,43))&lt;&gt;1,INDIRECT(ADDRESS($H76,48)),0),0), IF($I76&gt;0,IF(INDIRECT(ADDRESS($I76,43))&lt;&gt;1,INDIRECT(ADDRESS($I76,48)),0),0), IF($J76&gt;0,IF(INDIRECT(ADDRESS($J76,43))&lt;&gt;1,INDIRECT(ADDRESS($J76,48)),0),0), IF($K76&gt;0,IF(INDIRECT(ADDRESS($K76,43))&lt;&gt;1,INDIRECT(ADDRESS($K76,48)),0),0), IF($L76&gt;0,IF(INDIRECT(ADDRESS($L76,43))&lt;&gt;1,INDIRECT(ADDRESS($L76,48)),0),0), IF($M76&gt;0,IF(INDIRECT(ADDRESS($M76,43))&lt;&gt;1,INDIRECT(ADDRESS($M76,48)),0),0)), IF(AU76="L",SUM(IF($C76&gt;0,IF(INDIRECT(ADDRESS($C76,43))&lt;&gt;1,INDIRECT(ADDRESS($C76,50)),0),0), IF($D76&gt;0,IF(INDIRECT(ADDRESS($D76,43))&lt;&gt;1,INDIRECT(ADDRESS($D76,50)),0),0), IF($E76&gt;0,IF(INDIRECT(ADDRESS($E76,43))&lt;&gt;1,INDIRECT(ADDRESS($E76,50)),0),0), IF($F76&gt;0,IF(INDIRECT(ADDRESS($F76,43))&lt;&gt;1,INDIRECT(ADDRESS($F76,50)),0),0), IF($G76&gt;0,IF(INDIRECT(ADDRESS($G76,43))&lt;&gt;1,INDIRECT(ADDRESS($G76,50)),0),0), IF($G76&gt;0,IF(INDIRECT(ADDRESS($G76,43))&lt;&gt;1,INDIRECT(ADDRESS($G76,50)),0),0), IF($H76&gt;0,IF(INDIRECT(ADDRESS($H76,43))&lt;&gt;1,INDIRECT(ADDRESS($H76,50)),0),0), IF($I76&gt;0,IF(INDIRECT(ADDRESS($I76,43))&lt;&gt;1,INDIRECT(ADDRESS($I76,50)),0),0), IF($J76&gt;0,IF(INDIRECT(ADDRESS($J76,43))&lt;&gt;1,INDIRECT(ADDRESS($J76,50)),0),0), IF($K76&gt;0,IF(INDIRECT(ADDRESS($K76,43))&lt;&gt;1,INDIRECT(ADDRESS($K76,50)),0),0), IF($L76&gt;0,IF(INDIRECT(ADDRESS($L76,43))&lt;&gt;1,INDIRECT(ADDRESS($L76,50)),0),0), IF($M76&gt;0,IF(INDIRECT(ADDRESS($M76,43))&lt;&gt;1,INDIRECT(ADDRESS($M76,50)),0),0)), SUM(IF($C76&gt;0,IF(INDIRECT(ADDRESS($C76,43))&lt;&gt;1,INDIRECT(ADDRESS($C76,49)),0),0), IF($D76&gt;0,IF(INDIRECT(ADDRESS($D76,43))&lt;&gt;1,INDIRECT(ADDRESS($D76,49)),0),0), IF($E76&gt;0,IF(INDIRECT(ADDRESS($E76,43))&lt;&gt;1,INDIRECT(ADDRESS($E76,49)),0),0), IF($F76&gt;0,IF(INDIRECT(ADDRESS($F76,43))&lt;&gt;1,INDIRECT(ADDRESS($F76,49)),0),0), IF($G76&gt;0,IF(INDIRECT(ADDRESS($G76,43))&lt;&gt;1,INDIRECT(ADDRESS($G76,49)),0),0), IF($G76&gt;0,IF(INDIRECT(ADDRESS($G76,43))&lt;&gt;1,INDIRECT(ADDRESS($G76,49)),0),0), IF($H76&gt;0,IF(INDIRECT(ADDRESS($H76,43))&lt;&gt;1,INDIRECT(ADDRESS($H76,49)),0),0), IF($I76&gt;0,IF(INDIRECT(ADDRESS($I76,43))&lt;&gt;1,INDIRECT(ADDRESS($I76,49)),0),0), IF($J76&gt;0,IF(INDIRECT(ADDRESS($J76,43))&lt;&gt;1,INDIRECT(ADDRESS($J76,49)),0),0), IF($K76&gt;0,IF(INDIRECT(ADDRESS($K76,43))&lt;&gt;1,INDIRECT(ADDRESS($K76,49)),0),0), IF($L76&gt;0,IF(INDIRECT(ADDRESS($L76,43))&lt;&gt;1,INDIRECT(ADDRESS($L76,49)),0),0), IF($M76&gt;0,IF(INDIRECT(ADDRESS($M76,43))&lt;&gt;1,INDIRECT(ADDRESS($M76,49)),0),0))))</f>
        <v>1.8888888888888888</v>
      </c>
      <c r="CL76" s="57" cm="1">
        <f t="array" aca="1" ref="CL76" ca="1">SUM(IF($C76&gt;0,IF(INDIRECT(ADDRESS($C76,44))=1,INDIRECT(ADDRESS($C76,90)),0),0), IF($D76&gt;0,IF(INDIRECT(ADDRESS($D76,44))=1,INDIRECT(ADDRESS($D76,90)),0),0), IF($E76&gt;0,IF(INDIRECT(ADDRESS($E76,44))=1,INDIRECT(ADDRESS($E76,90)),0),0), IF($F76&gt;0,IF(INDIRECT(ADDRESS($F76,44))=1,INDIRECT(ADDRESS($F76,90)),0),0), IF($G76&gt;0,IF(INDIRECT(ADDRESS($G76,44))=1,INDIRECT(ADDRESS($G76,90)),0),0), IF($H76&gt;0,IF(INDIRECT(ADDRESS($H76,44))=1,INDIRECT(ADDRESS($H76,90)),0),0), IF($I76&gt;0,IF(INDIRECT(ADDRESS($I76,44))=1,INDIRECT(ADDRESS($I76,90)),0),0), IF($J76&gt;0,IF(INDIRECT(ADDRESS($J76,44))=1,INDIRECT(ADDRESS($J76,90)),0),0), IF($K76&gt;0,IF(INDIRECT(ADDRESS($K76,44))=1,INDIRECT(ADDRESS($K76,90)),0),0), IF($L76&gt;0,IF(INDIRECT(ADDRESS($L76,44))=1,INDIRECT(ADDRESS($L76,90)),0),0), IF($M76&gt;0,IF(INDIRECT(ADDRESS($M76,44))=1,INDIRECT(ADDRESS($M76,90)),0),0))</f>
        <v>0</v>
      </c>
      <c r="CM76" s="56">
        <f t="shared" ca="1" si="74"/>
        <v>1.3793680144513667</v>
      </c>
      <c r="CN76" s="59"/>
    </row>
    <row r="77" spans="1:92" x14ac:dyDescent="0.25">
      <c r="A77" s="62" t="s">
        <v>153</v>
      </c>
      <c r="B77" s="122">
        <v>9</v>
      </c>
      <c r="C77" s="122">
        <v>22</v>
      </c>
      <c r="D77" s="122">
        <v>20</v>
      </c>
      <c r="E77" s="122">
        <v>29</v>
      </c>
      <c r="F77" s="122"/>
      <c r="G77" s="122"/>
      <c r="H77" s="122"/>
      <c r="I77" s="67"/>
      <c r="J77" s="67"/>
      <c r="K77" s="67"/>
      <c r="L77" s="67"/>
      <c r="M77" s="67"/>
      <c r="N77" s="67">
        <f t="shared" ca="1" si="54"/>
        <v>35</v>
      </c>
      <c r="O77" s="67" t="str" cm="1">
        <f t="array" aca="1" ref="O77" ca="1">INDIRECT(ADDRESS($B77,COLUMN()))</f>
        <v>Bomber</v>
      </c>
      <c r="P77" s="67" cm="1">
        <f t="array" aca="1" ref="P77" ca="1">INDIRECT(ADDRESS($B77,COLUMN()))</f>
        <v>5</v>
      </c>
      <c r="Q77" s="67" cm="1">
        <f t="array" aca="1" ref="Q77" ca="1">INDIRECT(ADDRESS($B77,COLUMN()))</f>
        <v>2</v>
      </c>
      <c r="R77" s="67" t="str" cm="1">
        <f t="array" aca="1" ref="R77" ca="1">INDIRECT(ADDRESS($B77,COLUMN()))</f>
        <v>-</v>
      </c>
      <c r="S77" s="67" cm="1">
        <f t="array" aca="1" ref="S77" ca="1">INDIRECT(ADDRESS($B77,COLUMN()))</f>
        <v>2</v>
      </c>
      <c r="T77" s="67" t="str" cm="1">
        <f t="array" aca="1" ref="T77" ca="1">INDIRECT(ADDRESS($B77,COLUMN()))</f>
        <v>1-4</v>
      </c>
      <c r="U77" s="67" cm="1">
        <f t="array" aca="1" ref="U77" ca="1">INDIRECT(ADDRESS($B77,COLUMN()))</f>
        <v>4</v>
      </c>
      <c r="V77" s="67" cm="1">
        <f t="array" aca="1" ref="V77" ca="1">INDIRECT(ADDRESS($B77,COLUMN()))</f>
        <v>0</v>
      </c>
      <c r="W77" s="67" cm="1">
        <f t="array" aca="1" ref="W77" ca="1">INDIRECT(ADDRESS($B77,COLUMN()))</f>
        <v>4</v>
      </c>
      <c r="X77" s="67" cm="1">
        <f t="array" aca="1" ref="X77" ca="1">INDIRECT(ADDRESS($B77,COLUMN()))</f>
        <v>5</v>
      </c>
      <c r="Y77" s="67" cm="1">
        <f t="array" aca="1" ref="Y77" ca="1">INDIRECT(ADDRESS($B77,COLUMN()))</f>
        <v>1</v>
      </c>
      <c r="Z77" s="67" cm="1">
        <f t="array" aca="1" ref="Z77" ca="1">INDIRECT(ADDRESS($B77,COLUMN()))</f>
        <v>5</v>
      </c>
      <c r="AA77" s="67" t="str" cm="1">
        <f t="array" aca="1" ref="AA77" ca="1">INDIRECT(ADDRESS($B77,COLUMN()))</f>
        <v>Rocket Boosters</v>
      </c>
      <c r="AB77" s="56">
        <f t="shared" ca="1" si="55"/>
        <v>0.71563189871974031</v>
      </c>
      <c r="AC77" s="56">
        <f t="shared" ca="1" si="56"/>
        <v>0.70038856192652033</v>
      </c>
      <c r="AD77" s="56">
        <f t="shared" ca="1" si="57"/>
        <v>3.0451676605500886</v>
      </c>
      <c r="AF77" s="52"/>
      <c r="AG77" s="52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65"/>
      <c r="AU77" s="54" t="s">
        <v>117</v>
      </c>
      <c r="AV77" s="57" cm="1">
        <f t="array" aca="1" ref="AV77" ca="1">SUM(IF($C77&gt;0,IF(AND(INDIRECT(ADDRESS($C77,44))=0,INDIRECT(ADDRESS($C77,38))="UL",ISERROR(SEARCH("Rear",INDIRECT(ADDRESS($C77,33)))),ISERROR(SEARCH("Side",INDIRECT(ADDRESS($C77,33))))),INDIRECT(ADDRESS($C77,COLUMN())),0),0),IF($D77&gt;0,IF(AND(INDIRECT(ADDRESS($D77,44))=0,INDIRECT(ADDRESS($D77,38))="UL",ISERROR(SEARCH("Rear",INDIRECT(ADDRESS($D77,33)))),ISERROR(SEARCH("Side",INDIRECT(ADDRESS($D77,33))))),INDIRECT(ADDRESS($D77,COLUMN())),0),0),IF($E77&gt;0,IF(AND(INDIRECT(ADDRESS($E77,44))=0,INDIRECT(ADDRESS($E77,38))="UL",ISERROR(SEARCH("Rear",INDIRECT(ADDRESS($E77,33)))),ISERROR(SEARCH("Side",INDIRECT(ADDRESS($E77,33))))),INDIRECT(ADDRESS($E77,COLUMN())),0),0),IF($F77&gt;0,IF(AND(INDIRECT(ADDRESS($F77,44))=0,INDIRECT(ADDRESS($F77,38))="UL",ISERROR(SEARCH("Rear",INDIRECT(ADDRESS($F77,33)))),ISERROR(SEARCH("Side",INDIRECT(ADDRESS($F77,33))))),INDIRECT(ADDRESS($F77,COLUMN())),0),0),IF($G77&gt;0,IF(AND(INDIRECT(ADDRESS($G77,44))=0,INDIRECT(ADDRESS($G77,38))="UL",ISERROR(SEARCH("Rear",INDIRECT(ADDRESS($G77,33)))),ISERROR(SEARCH("Side",INDIRECT(ADDRESS($G77,33))))),INDIRECT(ADDRESS($G77,COLUMN())),0),0),IF($H77&gt;0,IF(AND(INDIRECT(ADDRESS($H77,44))=0,INDIRECT(ADDRESS($H77,38))="UL",ISERROR(SEARCH("Rear",INDIRECT(ADDRESS($H77,33)))),ISERROR(SEARCH("Side",INDIRECT(ADDRESS($H77,33))))),INDIRECT(ADDRESS($H77,COLUMN())),0),0),IF($I77&gt;0,IF(AND(INDIRECT(ADDRESS($I77,44))=0,INDIRECT(ADDRESS($I77,38))="UL",ISERROR(SEARCH("Rear",INDIRECT(ADDRESS($I77,33)))),ISERROR(SEARCH("Side",INDIRECT(ADDRESS($I77,33))))),INDIRECT(ADDRESS($I77,COLUMN())),0),0),IF($J77&gt;0,IF(AND(INDIRECT(ADDRESS($J77,44))=0,INDIRECT(ADDRESS($J77,38))="UL",ISERROR(SEARCH("Rear",INDIRECT(ADDRESS($J77,33)))),ISERROR(SEARCH("Side",INDIRECT(ADDRESS($J77,33))))),INDIRECT(ADDRESS($J77,COLUMN())),0),0),IF($K77&gt;0,IF(AND(INDIRECT(ADDRESS($K77,44))=0,INDIRECT(ADDRESS($K77,38))="UL",ISERROR(SEARCH("Rear",INDIRECT(ADDRESS($K77,33)))),ISERROR(SEARCH("Side",INDIRECT(ADDRESS($K77,33))))),INDIRECT(ADDRESS($K77,COLUMN())),0),0),IF($L77&gt;0,IF(AND(INDIRECT(ADDRESS($L77,44))=0,INDIRECT(ADDRESS($L77,38))="UL",ISERROR(SEARCH("Rear",INDIRECT(ADDRESS($L77,33)))),ISERROR(SEARCH("Side",INDIRECT(ADDRESS($L77,33))))),INDIRECT(ADDRESS($L77,COLUMN())),0),0),IF($M77&gt;0,IF(AND(INDIRECT(ADDRESS($M77,44))=0,INDIRECT(ADDRESS($M77,38))="UL",ISERROR(SEARCH("Rear",INDIRECT(ADDRESS($M77,33)))),ISERROR(SEARCH("Side",INDIRECT(ADDRESS($M77,33))))),INDIRECT(ADDRESS($M77,COLUMN())),0),0))</f>
        <v>0.61111111111111105</v>
      </c>
      <c r="AW77" s="57" cm="1">
        <f t="array" aca="1" ref="AW77" ca="1">SUM(IF($C77&gt;0,IF(AND(INDIRECT(ADDRESS($C77,44))=0,INDIRECT(ADDRESS($C77,38))="UL",ISERROR(SEARCH("Rear",INDIRECT(ADDRESS($C77,33)))),ISERROR(SEARCH("Side",INDIRECT(ADDRESS($C77,33))))),INDIRECT(ADDRESS($C77,COLUMN())),0),0),IF($D77&gt;0,IF(AND(INDIRECT(ADDRESS($D77,44))=0,INDIRECT(ADDRESS($D77,38))="UL",ISERROR(SEARCH("Rear",INDIRECT(ADDRESS($D77,33)))),ISERROR(SEARCH("Side",INDIRECT(ADDRESS($D77,33))))),INDIRECT(ADDRESS($D77,COLUMN())),0),0),IF($E77&gt;0,IF(AND(INDIRECT(ADDRESS($E77,44))=0,INDIRECT(ADDRESS($E77,38))="UL",ISERROR(SEARCH("Rear",INDIRECT(ADDRESS($E77,33)))),ISERROR(SEARCH("Side",INDIRECT(ADDRESS($E77,33))))),INDIRECT(ADDRESS($E77,COLUMN())),0),0),IF($F77&gt;0,IF(AND(INDIRECT(ADDRESS($F77,44))=0,INDIRECT(ADDRESS($F77,38))="UL",ISERROR(SEARCH("Rear",INDIRECT(ADDRESS($F77,33)))),ISERROR(SEARCH("Side",INDIRECT(ADDRESS($F77,33))))),INDIRECT(ADDRESS($F77,COLUMN())),0),0),IF($G77&gt;0,IF(AND(INDIRECT(ADDRESS($G77,44))=0,INDIRECT(ADDRESS($G77,38))="UL",ISERROR(SEARCH("Rear",INDIRECT(ADDRESS($G77,33)))),ISERROR(SEARCH("Side",INDIRECT(ADDRESS($G77,33))))),INDIRECT(ADDRESS($G77,COLUMN())),0),0),IF($H77&gt;0,IF(AND(INDIRECT(ADDRESS($H77,44))=0,INDIRECT(ADDRESS($H77,38))="UL",ISERROR(SEARCH("Rear",INDIRECT(ADDRESS($H77,33)))),ISERROR(SEARCH("Side",INDIRECT(ADDRESS($H77,33))))),INDIRECT(ADDRESS($H77,COLUMN())),0),0),IF($I77&gt;0,IF(AND(INDIRECT(ADDRESS($I77,44))=0,INDIRECT(ADDRESS($I77,38))="UL",ISERROR(SEARCH("Rear",INDIRECT(ADDRESS($I77,33)))),ISERROR(SEARCH("Side",INDIRECT(ADDRESS($I77,33))))),INDIRECT(ADDRESS($I77,COLUMN())),0),0),IF($J77&gt;0,IF(AND(INDIRECT(ADDRESS($J77,44))=0,INDIRECT(ADDRESS($J77,38))="UL",ISERROR(SEARCH("Rear",INDIRECT(ADDRESS($J77,33)))),ISERROR(SEARCH("Side",INDIRECT(ADDRESS($J77,33))))),INDIRECT(ADDRESS($J77,COLUMN())),0),0),IF($K77&gt;0,IF(AND(INDIRECT(ADDRESS($K77,44))=0,INDIRECT(ADDRESS($K77,38))="UL",ISERROR(SEARCH("Rear",INDIRECT(ADDRESS($K77,33)))),ISERROR(SEARCH("Side",INDIRECT(ADDRESS($K77,33))))),INDIRECT(ADDRESS($K77,COLUMN())),0),0),IF($L77&gt;0,IF(AND(INDIRECT(ADDRESS($L77,44))=0,INDIRECT(ADDRESS($L77,38))="UL",ISERROR(SEARCH("Rear",INDIRECT(ADDRESS($L77,33)))),ISERROR(SEARCH("Side",INDIRECT(ADDRESS($L77,33))))),INDIRECT(ADDRESS($L77,COLUMN())),0),0),IF($M77&gt;0,IF(AND(INDIRECT(ADDRESS($M77,44))=0,INDIRECT(ADDRESS($M77,38))="UL",ISERROR(SEARCH("Rear",INDIRECT(ADDRESS($M77,33)))),ISERROR(SEARCH("Side",INDIRECT(ADDRESS($M77,33))))),INDIRECT(ADDRESS($M77,COLUMN())),0),0))</f>
        <v>1.8333333333333333</v>
      </c>
      <c r="AX77" s="57" cm="1">
        <f t="array" aca="1" ref="AX77" ca="1">SUM(IF($C77&gt;0,IF(AND(INDIRECT(ADDRESS($C77,44))=0,INDIRECT(ADDRESS($C77,38))="UL",ISERROR(SEARCH("Rear",INDIRECT(ADDRESS($C77,33)))),ISERROR(SEARCH("Side",INDIRECT(ADDRESS($C77,33))))),INDIRECT(ADDRESS($C77,COLUMN())),0),0),IF($D77&gt;0,IF(AND(INDIRECT(ADDRESS($D77,44))=0,INDIRECT(ADDRESS($D77,38))="UL",ISERROR(SEARCH("Rear",INDIRECT(ADDRESS($D77,33)))),ISERROR(SEARCH("Side",INDIRECT(ADDRESS($D77,33))))),INDIRECT(ADDRESS($D77,COLUMN())),0),0),IF($E77&gt;0,IF(AND(INDIRECT(ADDRESS($E77,44))=0,INDIRECT(ADDRESS($E77,38))="UL",ISERROR(SEARCH("Rear",INDIRECT(ADDRESS($E77,33)))),ISERROR(SEARCH("Side",INDIRECT(ADDRESS($E77,33))))),INDIRECT(ADDRESS($E77,COLUMN())),0),0),IF($F77&gt;0,IF(AND(INDIRECT(ADDRESS($F77,44))=0,INDIRECT(ADDRESS($F77,38))="UL",ISERROR(SEARCH("Rear",INDIRECT(ADDRESS($F77,33)))),ISERROR(SEARCH("Side",INDIRECT(ADDRESS($F77,33))))),INDIRECT(ADDRESS($F77,COLUMN())),0),0),IF($G77&gt;0,IF(AND(INDIRECT(ADDRESS($G77,44))=0,INDIRECT(ADDRESS($G77,38))="UL",ISERROR(SEARCH("Rear",INDIRECT(ADDRESS($G77,33)))),ISERROR(SEARCH("Side",INDIRECT(ADDRESS($G77,33))))),INDIRECT(ADDRESS($G77,COLUMN())),0),0),IF($H77&gt;0,IF(AND(INDIRECT(ADDRESS($H77,44))=0,INDIRECT(ADDRESS($H77,38))="UL",ISERROR(SEARCH("Rear",INDIRECT(ADDRESS($H77,33)))),ISERROR(SEARCH("Side",INDIRECT(ADDRESS($H77,33))))),INDIRECT(ADDRESS($H77,COLUMN())),0),0),IF($I77&gt;0,IF(AND(INDIRECT(ADDRESS($I77,44))=0,INDIRECT(ADDRESS($I77,38))="UL",ISERROR(SEARCH("Rear",INDIRECT(ADDRESS($I77,33)))),ISERROR(SEARCH("Side",INDIRECT(ADDRESS($I77,33))))),INDIRECT(ADDRESS($I77,COLUMN())),0),0),IF($J77&gt;0,IF(AND(INDIRECT(ADDRESS($J77,44))=0,INDIRECT(ADDRESS($J77,38))="UL",ISERROR(SEARCH("Rear",INDIRECT(ADDRESS($J77,33)))),ISERROR(SEARCH("Side",INDIRECT(ADDRESS($J77,33))))),INDIRECT(ADDRESS($J77,COLUMN())),0),0),IF($K77&gt;0,IF(AND(INDIRECT(ADDRESS($K77,44))=0,INDIRECT(ADDRESS($K77,38))="UL",ISERROR(SEARCH("Rear",INDIRECT(ADDRESS($K77,33)))),ISERROR(SEARCH("Side",INDIRECT(ADDRESS($K77,33))))),INDIRECT(ADDRESS($K77,COLUMN())),0),0),IF($L77&gt;0,IF(AND(INDIRECT(ADDRESS($L77,44))=0,INDIRECT(ADDRESS($L77,38))="UL",ISERROR(SEARCH("Rear",INDIRECT(ADDRESS($L77,33)))),ISERROR(SEARCH("Side",INDIRECT(ADDRESS($L77,33))))),INDIRECT(ADDRESS($L77,COLUMN())),0),0),IF($M77&gt;0,IF(AND(INDIRECT(ADDRESS($M77,44))=0,INDIRECT(ADDRESS($M77,38))="UL",ISERROR(SEARCH("Rear",INDIRECT(ADDRESS($M77,33)))),ISERROR(SEARCH("Side",INDIRECT(ADDRESS($M77,33))))),INDIRECT(ADDRESS($M77,COLUMN())),0),0))</f>
        <v>0.83333333333333326</v>
      </c>
      <c r="AY77" s="58">
        <f t="shared" ca="1" si="58"/>
        <v>1.8333333333333333</v>
      </c>
      <c r="AZ77" s="58">
        <f t="shared" ca="1" si="59"/>
        <v>1.0925925925925926</v>
      </c>
      <c r="BA77" s="58" cm="1">
        <f t="array" aca="1" ref="BA77" ca="1">SUM(IF($C77&gt;0,IF(AND(INDIRECT(ADDRESS($C77,44))=0,INDIRECT(ADDRESS($C77,38))="UL"),INDIRECT(ADDRESS($C77,COLUMN())),0),0),IF($D77&gt;0,IF(AND(INDIRECT(ADDRESS($D77,44))=0,INDIRECT(ADDRESS($D77,38))="UL"),INDIRECT(ADDRESS($D77,COLUMN())),0),0),IF($E77&gt;0,IF(AND(INDIRECT(ADDRESS($E77,44))=0,INDIRECT(ADDRESS($E77,38))="UL"),INDIRECT(ADDRESS($E77,COLUMN())),0),0),IF($F77&gt;0,IF(AND(INDIRECT(ADDRESS($F77,44))=0,INDIRECT(ADDRESS($F77,38))="UL"),INDIRECT(ADDRESS($F77,COLUMN())),0),0),IF($G77&gt;0,IF(AND(INDIRECT(ADDRESS($G77,44))=0,INDIRECT(ADDRESS($G77,38))="UL"),INDIRECT(ADDRESS($G77,COLUMN())),0),0),IF($H77&gt;0,IF(AND(INDIRECT(ADDRESS($H77,44))=0,INDIRECT(ADDRESS($H77,38))="UL"),INDIRECT(ADDRESS($H77,COLUMN())),0),0),IF($I77&gt;0,IF(AND(INDIRECT(ADDRESS($I77,44))=0,INDIRECT(ADDRESS($I77,38))="UL"),INDIRECT(ADDRESS($I77,COLUMN())),0),0),IF($J77&gt;0,IF(AND(INDIRECT(ADDRESS($J77,44))=0,INDIRECT(ADDRESS($J77,38))="UL"),INDIRECT(ADDRESS($J77,COLUMN())),0),0),IF($K77&gt;0,IF(AND(INDIRECT(ADDRESS($K77,44))=0,INDIRECT(ADDRESS($K77,38))="UL"),INDIRECT(ADDRESS($K77,COLUMN())),0),0),IF($L77&gt;0,IF(AND(INDIRECT(ADDRESS($L77,44))=0,INDIRECT(ADDRESS($L77,38))="UL"),INDIRECT(ADDRESS($L77,COLUMN())),0),0),IF($M77&gt;0,IF(AND(INDIRECT(ADDRESS($M77,44))=0,INDIRECT(ADDRESS($M77,38))="UL"),INDIRECT(ADDRESS($M77,COLUMN())),0),0))</f>
        <v>0.61128747795414462</v>
      </c>
      <c r="BB77" s="58" cm="1">
        <f t="array" aca="1" ref="BB77" ca="1">SUM(IF($C77&gt;0,IF(AND(INDIRECT(ADDRESS($C77,44))=0,INDIRECT(ADDRESS($C77,38))="UL"),INDIRECT(ADDRESS($C77,COLUMN())),0),0),IF($D77&gt;0,IF(AND(INDIRECT(ADDRESS($D77,44))=0,INDIRECT(ADDRESS($D77,38))="UL"),INDIRECT(ADDRESS($D77,COLUMN())),0),0),IF($E77&gt;0,IF(AND(INDIRECT(ADDRESS($E77,44))=0,INDIRECT(ADDRESS($E77,38))="UL"),INDIRECT(ADDRESS($E77,COLUMN())),0),0),IF($F77&gt;0,IF(AND(INDIRECT(ADDRESS($F77,44))=0,INDIRECT(ADDRESS($F77,38))="UL"),INDIRECT(ADDRESS($F77,COLUMN())),0),0),IF($G77&gt;0,IF(AND(INDIRECT(ADDRESS($G77,44))=0,INDIRECT(ADDRESS($G77,38))="UL"),INDIRECT(ADDRESS($G77,COLUMN())),0),0),IF($H77&gt;0,IF(AND(INDIRECT(ADDRESS($H77,44))=0,INDIRECT(ADDRESS($H77,38))="UL"),INDIRECT(ADDRESS($H77,COLUMN())),0),0),IF($I77&gt;0,IF(AND(INDIRECT(ADDRESS($I77,44))=0,INDIRECT(ADDRESS($I77,38))="UL"),INDIRECT(ADDRESS($I77,COLUMN())),0),0),IF($J77&gt;0,IF(AND(INDIRECT(ADDRESS($J77,44))=0,INDIRECT(ADDRESS($J77,38))="UL"),INDIRECT(ADDRESS($J77,COLUMN())),0),0),IF($K77&gt;0,IF(AND(INDIRECT(ADDRESS($K77,44))=0,INDIRECT(ADDRESS($K77,38))="UL"),INDIRECT(ADDRESS($K77,COLUMN())),0),0),IF($L77&gt;0,IF(AND(INDIRECT(ADDRESS($L77,44))=0,INDIRECT(ADDRESS($L77,38))="UL"),INDIRECT(ADDRESS($L77,COLUMN())),0),0),IF($M77&gt;0,IF(AND(INDIRECT(ADDRESS($M77,44))=0,INDIRECT(ADDRESS($M77,38))="UL"),INDIRECT(ADDRESS($M77,COLUMN())),0),0))</f>
        <v>0.35308641975308636</v>
      </c>
      <c r="BC77" s="58" cm="1">
        <f t="array" aca="1" ref="BC77" ca="1">SUM(IF($C77&gt;0,IF(AND(INDIRECT(ADDRESS($C77,44))=0,INDIRECT(ADDRESS($C77,38))="UL"),INDIRECT(ADDRESS($C77,COLUMN())),0),0),IF($D77&gt;0,IF(AND(INDIRECT(ADDRESS($D77,44))=0,INDIRECT(ADDRESS($D77,38))="UL"),INDIRECT(ADDRESS($D77,COLUMN())),0),0),IF($E77&gt;0,IF(AND(INDIRECT(ADDRESS($E77,44))=0,INDIRECT(ADDRESS($E77,38))="UL"),INDIRECT(ADDRESS($E77,COLUMN())),0),0),IF($F77&gt;0,IF(AND(INDIRECT(ADDRESS($F77,44))=0,INDIRECT(ADDRESS($F77,38))="UL"),INDIRECT(ADDRESS($F77,COLUMN())),0),0),IF($G77&gt;0,IF(AND(INDIRECT(ADDRESS($G77,44))=0,INDIRECT(ADDRESS($G77,38))="UL"),INDIRECT(ADDRESS($G77,COLUMN())),0),0),IF($H77&gt;0,IF(AND(INDIRECT(ADDRESS($H77,44))=0,INDIRECT(ADDRESS($H77,38))="UL"),INDIRECT(ADDRESS($H77,COLUMN())),0),0),IF($I77&gt;0,IF(AND(INDIRECT(ADDRESS($I77,44))=0,INDIRECT(ADDRESS($I77,38))="UL"),INDIRECT(ADDRESS($I77,COLUMN())),0),0),IF($J77&gt;0,IF(AND(INDIRECT(ADDRESS($J77,44))=0,INDIRECT(ADDRESS($J77,38))="UL"),INDIRECT(ADDRESS($J77,COLUMN())),0),0),IF($K77&gt;0,IF(AND(INDIRECT(ADDRESS($K77,44))=0,INDIRECT(ADDRESS($K77,38))="UL"),INDIRECT(ADDRESS($K77,COLUMN())),0),0),IF($L77&gt;0,IF(AND(INDIRECT(ADDRESS($L77,44))=0,INDIRECT(ADDRESS($L77,38))="UL"),INDIRECT(ADDRESS($L77,COLUMN())),0),0),IF($M77&gt;0,IF(AND(INDIRECT(ADDRESS($M77,44))=0,INDIRECT(ADDRESS($M77,38))="UL"),INDIRECT(ADDRESS($M77,COLUMN())),0),0))</f>
        <v>0.38553791887125216</v>
      </c>
      <c r="BD77" s="58" cm="1">
        <f t="array" aca="1" ref="BD77" ca="1">SUM(IF($C77&gt;0,IF(AND(INDIRECT(ADDRESS($C77,44))=0,INDIRECT(ADDRESS($C77,38))="UL"),INDIRECT(ADDRESS($C77,COLUMN())),0),0),IF($D77&gt;0,IF(AND(INDIRECT(ADDRESS($D77,44))=0,INDIRECT(ADDRESS($D77,38))="UL"),INDIRECT(ADDRESS($D77,COLUMN())),0),0),IF($E77&gt;0,IF(AND(INDIRECT(ADDRESS($E77,44))=0,INDIRECT(ADDRESS($E77,38))="UL"),INDIRECT(ADDRESS($E77,COLUMN())),0),0),IF($F77&gt;0,IF(AND(INDIRECT(ADDRESS($F77,44))=0,INDIRECT(ADDRESS($F77,38))="UL"),INDIRECT(ADDRESS($F77,COLUMN())),0),0),IF($G77&gt;0,IF(AND(INDIRECT(ADDRESS($G77,44))=0,INDIRECT(ADDRESS($G77,38))="UL"),INDIRECT(ADDRESS($G77,COLUMN())),0),0),IF($H77&gt;0,IF(AND(INDIRECT(ADDRESS($H77,44))=0,INDIRECT(ADDRESS($H77,38))="UL"),INDIRECT(ADDRESS($H77,COLUMN())),0),0),IF($I77&gt;0,IF(AND(INDIRECT(ADDRESS($I77,44))=0,INDIRECT(ADDRESS($I77,38))="UL"),INDIRECT(ADDRESS($I77,COLUMN())),0),0),IF($J77&gt;0,IF(AND(INDIRECT(ADDRESS($J77,44))=0,INDIRECT(ADDRESS($J77,38))="UL"),INDIRECT(ADDRESS($J77,COLUMN())),0),0),IF($K77&gt;0,IF(AND(INDIRECT(ADDRESS($K77,44))=0,INDIRECT(ADDRESS($K77,38))="UL"),INDIRECT(ADDRESS($K77,COLUMN())),0),0),IF($L77&gt;0,IF(AND(INDIRECT(ADDRESS($L77,44))=0,INDIRECT(ADDRESS($L77,38))="UL"),INDIRECT(ADDRESS($L77,COLUMN())),0),0),IF($M77&gt;0,IF(AND(INDIRECT(ADDRESS($M77,44))=0,INDIRECT(ADDRESS($M77,38))="UL"),INDIRECT(ADDRESS($M77,COLUMN())),0),0))</f>
        <v>0.62962962962962965</v>
      </c>
      <c r="BE77" s="57">
        <f t="shared" ca="1" si="60"/>
        <v>0.38553791887125216</v>
      </c>
      <c r="BF77" s="57" cm="1">
        <f t="array" aca="1" ref="BF77" ca="1">SUM(IF($C77&gt;0,IF(INDIRECT(ADDRESS($C77,45))=1,INDIRECT(ADDRESS($C77,52))*INDIRECT(ADDRESS($C77,42))/5,0),0), IF($D77&gt;0,IF(INDIRECT(ADDRESS($D77,45))=1,INDIRECT(ADDRESS($D77,52))*INDIRECT(ADDRESS($D77,42))/5,0),0), IF($E77&gt;0,IF(INDIRECT(ADDRESS($E77,45))=1,INDIRECT(ADDRESS($E77,52))*INDIRECT(ADDRESS($E77,42))/5,0),0), IF($F77&gt;0,IF(INDIRECT(ADDRESS($F77,45))=1,INDIRECT(ADDRESS($F77,52))*INDIRECT(ADDRESS($F77,42))/5,0),0), IF($G77&gt;0,IF(INDIRECT(ADDRESS($G77,45))=1,INDIRECT(ADDRESS($G77,52))*INDIRECT(ADDRESS($G77,42))/5,0),0), IF($H77&gt;0,IF(INDIRECT(ADDRESS($H77,45))=1,INDIRECT(ADDRESS($H77,52))*INDIRECT(ADDRESS($H77,42))/5,0),0)
)*$BF$296/100</f>
        <v>0</v>
      </c>
      <c r="BG77" s="19"/>
      <c r="BH77" s="57" cm="1">
        <f t="array" aca="1" ref="BH77" ca="1">SUM(IF($C77&gt;0,IF(AND(INDIRECT(ADDRESS($C77,44))=0,INDIRECT(ADDRESS($C77,38))&lt;&gt;"UL"),INDIRECT(ADDRESS($C77,COLUMN()-12)),0),0), IF($D77&gt;0,IF(AND(INDIRECT(ADDRESS($D77,44))=0,INDIRECT(ADDRESS($D77,38))&lt;&gt;"UL"),INDIRECT(ADDRESS($D77,COLUMN()-12)),0),0), IF($E77&gt;0,IF(AND(INDIRECT(ADDRESS($E77,44))=0,INDIRECT(ADDRESS($E77,38))&lt;&gt;"UL"),INDIRECT(ADDRESS($E77,COLUMN()-12)),0),0), IF($F77&gt;0,IF(AND(INDIRECT(ADDRESS($F77,44))=0,INDIRECT(ADDRESS($F77,38))&lt;&gt;"UL"),INDIRECT(ADDRESS($F77,COLUMN()-12)),0),0), IF($G77&gt;0,IF(AND(INDIRECT(ADDRESS($G77,44))=0,INDIRECT(ADDRESS($G77,38))&lt;&gt;"UL"),INDIRECT(ADDRESS($G77,COLUMN()-12)),0),0), IF($H77&gt;0,IF(AND(INDIRECT(ADDRESS($H77,44))=0,INDIRECT(ADDRESS($H77,38))&lt;&gt;"UL"),INDIRECT(ADDRESS($H77,COLUMN()-12)),0),0), IF($I77&gt;0,IF(AND(INDIRECT(ADDRESS($I77,44))=0,INDIRECT(ADDRESS($I77,38))&lt;&gt;"UL"),INDIRECT(ADDRESS($I77,COLUMN()-12)),0),0), IF($J77&gt;0,IF(AND(INDIRECT(ADDRESS($J77,44))=0,INDIRECT(ADDRESS($J77,38))&lt;&gt;"UL"),INDIRECT(ADDRESS($J77,COLUMN()-12)),0),0), IF($K77&gt;0,IF(AND(INDIRECT(ADDRESS($K77,44))=0,INDIRECT(ADDRESS($K77,38))&lt;&gt;"UL"),INDIRECT(ADDRESS($K77,COLUMN()-12)),0),0), IF($L77&gt;0,IF(AND(INDIRECT(ADDRESS($L77,44))=0,INDIRECT(ADDRESS($L77,38))&lt;&gt;"UL"),INDIRECT(ADDRESS($L77,COLUMN()-12)),0),0), IF($M77&gt;0,IF(AND(INDIRECT(ADDRESS($M77,44))=0,INDIRECT(ADDRESS($M77,38))&lt;&gt;"UL"),INDIRECT(ADDRESS($M77,COLUMN()-12)),0),0))</f>
        <v>0</v>
      </c>
      <c r="BI77" s="57" cm="1">
        <f t="array" aca="1" ref="BI77" ca="1">SUM(IF($C77&gt;0,IF(AND(INDIRECT(ADDRESS($C77,44))=0,INDIRECT(ADDRESS($C77,38))&lt;&gt;"UL"),INDIRECT(ADDRESS($C77,COLUMN()-12)),0),0), IF($D77&gt;0,IF(AND(INDIRECT(ADDRESS($D77,44))=0,INDIRECT(ADDRESS($D77,38))&lt;&gt;"UL"),INDIRECT(ADDRESS($D77,COLUMN()-12)),0),0), IF($E77&gt;0,IF(AND(INDIRECT(ADDRESS($E77,44))=0,INDIRECT(ADDRESS($E77,38))&lt;&gt;"UL"),INDIRECT(ADDRESS($E77,COLUMN()-12)),0),0), IF($F77&gt;0,IF(AND(INDIRECT(ADDRESS($F77,44))=0,INDIRECT(ADDRESS($F77,38))&lt;&gt;"UL"),INDIRECT(ADDRESS($F77,COLUMN()-12)),0),0), IF($G77&gt;0,IF(AND(INDIRECT(ADDRESS($G77,44))=0,INDIRECT(ADDRESS($G77,38))&lt;&gt;"UL"),INDIRECT(ADDRESS($G77,COLUMN()-12)),0),0), IF($H77&gt;0,IF(AND(INDIRECT(ADDRESS($H77,44))=0,INDIRECT(ADDRESS($H77,38))&lt;&gt;"UL"),INDIRECT(ADDRESS($H77,COLUMN()-12)),0),0), IF($I77&gt;0,IF(AND(INDIRECT(ADDRESS($I77,44))=0,INDIRECT(ADDRESS($I77,38))&lt;&gt;"UL"),INDIRECT(ADDRESS($I77,COLUMN()-12)),0),0), IF($J77&gt;0,IF(AND(INDIRECT(ADDRESS($J77,44))=0,INDIRECT(ADDRESS($J77,38))&lt;&gt;"UL"),INDIRECT(ADDRESS($J77,COLUMN()-12)),0),0), IF($K77&gt;0,IF(AND(INDIRECT(ADDRESS($K77,44))=0,INDIRECT(ADDRESS($K77,38))&lt;&gt;"UL"),INDIRECT(ADDRESS($K77,COLUMN()-12)),0),0), IF($L77&gt;0,IF(AND(INDIRECT(ADDRESS($L77,44))=0,INDIRECT(ADDRESS($L77,38))&lt;&gt;"UL"),INDIRECT(ADDRESS($L77,COLUMN()-12)),0),0), IF($M77&gt;0,IF(AND(INDIRECT(ADDRESS($M77,44))=0,INDIRECT(ADDRESS($M77,38))&lt;&gt;"UL"),INDIRECT(ADDRESS($M77,COLUMN()-12)),0),0))</f>
        <v>0</v>
      </c>
      <c r="BJ77" s="57" cm="1">
        <f t="array" aca="1" ref="BJ77" ca="1">SUM(IF($C77&gt;0,IF(AND(INDIRECT(ADDRESS($C77,44))=0,INDIRECT(ADDRESS($C77,38))&lt;&gt;"UL"),INDIRECT(ADDRESS($C77,COLUMN()-12)),0),0), IF($D77&gt;0,IF(AND(INDIRECT(ADDRESS($D77,44))=0,INDIRECT(ADDRESS($D77,38))&lt;&gt;"UL"),INDIRECT(ADDRESS($D77,COLUMN()-12)),0),0), IF($E77&gt;0,IF(AND(INDIRECT(ADDRESS($E77,44))=0,INDIRECT(ADDRESS($E77,38))&lt;&gt;"UL"),INDIRECT(ADDRESS($E77,COLUMN()-12)),0),0), IF($F77&gt;0,IF(AND(INDIRECT(ADDRESS($F77,44))=0,INDIRECT(ADDRESS($F77,38))&lt;&gt;"UL"),INDIRECT(ADDRESS($F77,COLUMN()-12)),0),0), IF($G77&gt;0,IF(AND(INDIRECT(ADDRESS($G77,44))=0,INDIRECT(ADDRESS($G77,38))&lt;&gt;"UL"),INDIRECT(ADDRESS($G77,COLUMN()-12)),0),0), IF($H77&gt;0,IF(AND(INDIRECT(ADDRESS($H77,44))=0,INDIRECT(ADDRESS($H77,38))&lt;&gt;"UL"),INDIRECT(ADDRESS($H77,COLUMN()-12)),0),0), IF($I77&gt;0,IF(AND(INDIRECT(ADDRESS($I77,44))=0,INDIRECT(ADDRESS($I77,38))&lt;&gt;"UL"),INDIRECT(ADDRESS($I77,COLUMN()-12)),0),0), IF($J77&gt;0,IF(AND(INDIRECT(ADDRESS($J77,44))=0,INDIRECT(ADDRESS($J77,38))&lt;&gt;"UL"),INDIRECT(ADDRESS($J77,COLUMN()-12)),0),0), IF($K77&gt;0,IF(AND(INDIRECT(ADDRESS($K77,44))=0,INDIRECT(ADDRESS($K77,38))&lt;&gt;"UL"),INDIRECT(ADDRESS($K77,COLUMN()-12)),0),0), IF($L77&gt;0,IF(AND(INDIRECT(ADDRESS($L77,44))=0,INDIRECT(ADDRESS($L77,38))&lt;&gt;"UL"),INDIRECT(ADDRESS($L77,COLUMN()-12)),0),0), IF($M77&gt;0,IF(AND(INDIRECT(ADDRESS($M77,44))=0,INDIRECT(ADDRESS($M77,38))&lt;&gt;"UL"),INDIRECT(ADDRESS($M77,COLUMN()-12)),0),0))</f>
        <v>0</v>
      </c>
      <c r="BK77" s="57">
        <f t="shared" ca="1" si="61"/>
        <v>0</v>
      </c>
      <c r="BL77" s="58">
        <f t="shared" ca="1" si="62"/>
        <v>0</v>
      </c>
      <c r="BM77" s="57" cm="1">
        <f t="array" aca="1" ref="BM77" ca="1">SUM(IF($C77&gt;0,IF(AND(INDIRECT(ADDRESS($C77,44))=0,INDIRECT(ADDRESS($C77,38))&lt;&gt;"UL"),INDIRECT(ADDRESS($C77,COLUMN()-12)),0),0), IF($D77&gt;0,IF(AND(INDIRECT(ADDRESS($D77,44))=0,INDIRECT(ADDRESS($D77,38))&lt;&gt;"UL"),INDIRECT(ADDRESS($D77,COLUMN()-12)),0),0), IF($E77&gt;0,IF(AND(INDIRECT(ADDRESS($E77,44))=0,INDIRECT(ADDRESS($E77,38))&lt;&gt;"UL"),INDIRECT(ADDRESS($E77,COLUMN()-12)),0),0), IF($F77&gt;0,IF(AND(INDIRECT(ADDRESS($F77,44))=0,INDIRECT(ADDRESS($F77,38))&lt;&gt;"UL"),INDIRECT(ADDRESS($F77,COLUMN()-12)),0),0), IF($G77&gt;0,IF(AND(INDIRECT(ADDRESS($G77,44))=0,INDIRECT(ADDRESS($G77,38))&lt;&gt;"UL"),INDIRECT(ADDRESS($G77,COLUMN()-12)),0),0), IF($H77&gt;0,IF(AND(INDIRECT(ADDRESS($H77,44))=0,INDIRECT(ADDRESS($H77,38))&lt;&gt;"UL"),INDIRECT(ADDRESS($H77,COLUMN()-12)),0),0), IF($I77&gt;0,IF(AND(INDIRECT(ADDRESS($I77,44))=0,INDIRECT(ADDRESS($I77,38))&lt;&gt;"UL"),INDIRECT(ADDRESS($I77,COLUMN()-12)),0),0), IF($J77&gt;0,IF(AND(INDIRECT(ADDRESS($J77,44))=0,INDIRECT(ADDRESS($J77,38))&lt;&gt;"UL"),INDIRECT(ADDRESS($J77,COLUMN()-12)),0),0), IF($K77&gt;0,IF(AND(INDIRECT(ADDRESS($K77,44))=0,INDIRECT(ADDRESS($K77,38))&lt;&gt;"UL"),INDIRECT(ADDRESS($K77,COLUMN()-11)),0),0), IF($L77&gt;0,IF(AND(INDIRECT(ADDRESS($L77,44))=0,INDIRECT(ADDRESS($L77,38))&lt;&gt;"UL"),INDIRECT(ADDRESS($L77,COLUMN()-11)),0),0), IF($M77&gt;0,IF(AND(INDIRECT(ADDRESS($M77,44))=0,INDIRECT(ADDRESS($M77,38))&lt;&gt;"UL"),INDIRECT(ADDRESS($M77,COLUMN()-11)),0),0))</f>
        <v>0</v>
      </c>
      <c r="BN77" s="57" cm="1">
        <f t="array" aca="1" ref="BN77" ca="1">SUM(IF($C77&gt;0,IF(AND(INDIRECT(ADDRESS($C77,44))=0,INDIRECT(ADDRESS($C77,38))&lt;&gt;"UL"),INDIRECT(ADDRESS($C77,COLUMN()-12)),0),0), IF($D77&gt;0,IF(AND(INDIRECT(ADDRESS($D77,44))=0,INDIRECT(ADDRESS($D77,38))&lt;&gt;"UL"),INDIRECT(ADDRESS($D77,COLUMN()-12)),0),0), IF($E77&gt;0,IF(AND(INDIRECT(ADDRESS($E77,44))=0,INDIRECT(ADDRESS($E77,38))&lt;&gt;"UL"),INDIRECT(ADDRESS($E77,COLUMN()-12)),0),0), IF($F77&gt;0,IF(AND(INDIRECT(ADDRESS($F77,44))=0,INDIRECT(ADDRESS($F77,38))&lt;&gt;"UL"),INDIRECT(ADDRESS($F77,COLUMN()-12)),0),0), IF($G77&gt;0,IF(AND(INDIRECT(ADDRESS($G77,44))=0,INDIRECT(ADDRESS($G77,38))&lt;&gt;"UL"),INDIRECT(ADDRESS($G77,COLUMN()-12)),0),0), IF($H77&gt;0,IF(AND(INDIRECT(ADDRESS($H77,44))=0,INDIRECT(ADDRESS($H77,38))&lt;&gt;"UL"),INDIRECT(ADDRESS($H77,COLUMN()-12)),0),0), IF($I77&gt;0,IF(AND(INDIRECT(ADDRESS($I77,44))=0,INDIRECT(ADDRESS($I77,38))&lt;&gt;"UL"),INDIRECT(ADDRESS($I77,COLUMN()-12)),0),0), IF($J77&gt;0,IF(AND(INDIRECT(ADDRESS($J77,44))=0,INDIRECT(ADDRESS($J77,38))&lt;&gt;"UL"),INDIRECT(ADDRESS($J77,COLUMN()-12)),0),0), IF($K77&gt;0,IF(AND(INDIRECT(ADDRESS($K77,44))=0,INDIRECT(ADDRESS($K77,38))&lt;&gt;"UL"),INDIRECT(ADDRESS($K77,COLUMN()-11)),0),0), IF($L77&gt;0,IF(AND(INDIRECT(ADDRESS($L77,44))=0,INDIRECT(ADDRESS($L77,38))&lt;&gt;"UL"),INDIRECT(ADDRESS($L77,COLUMN()-11)),0),0), IF($M77&gt;0,IF(AND(INDIRECT(ADDRESS($M77,44))=0,INDIRECT(ADDRESS($M77,38))&lt;&gt;"UL"),INDIRECT(ADDRESS($M77,COLUMN()-11)),0),0))</f>
        <v>0</v>
      </c>
      <c r="BO77" s="57" cm="1">
        <f t="array" aca="1" ref="BO77" ca="1">SUM(IF($C77&gt;0,IF(AND(INDIRECT(ADDRESS($C77,44))=0,INDIRECT(ADDRESS($C77,38))&lt;&gt;"UL"),INDIRECT(ADDRESS($C77,COLUMN()-12)),0),0), IF($D77&gt;0,IF(AND(INDIRECT(ADDRESS($D77,44))=0,INDIRECT(ADDRESS($D77,38))&lt;&gt;"UL"),INDIRECT(ADDRESS($D77,COLUMN()-12)),0),0), IF($E77&gt;0,IF(AND(INDIRECT(ADDRESS($E77,44))=0,INDIRECT(ADDRESS($E77,38))&lt;&gt;"UL"),INDIRECT(ADDRESS($E77,COLUMN()-12)),0),0), IF($F77&gt;0,IF(AND(INDIRECT(ADDRESS($F77,44))=0,INDIRECT(ADDRESS($F77,38))&lt;&gt;"UL"),INDIRECT(ADDRESS($F77,COLUMN()-12)),0),0), IF($G77&gt;0,IF(AND(INDIRECT(ADDRESS($G77,44))=0,INDIRECT(ADDRESS($G77,38))&lt;&gt;"UL"),INDIRECT(ADDRESS($G77,COLUMN()-12)),0),0), IF($H77&gt;0,IF(AND(INDIRECT(ADDRESS($H77,44))=0,INDIRECT(ADDRESS($H77,38))&lt;&gt;"UL"),INDIRECT(ADDRESS($H77,COLUMN()-12)),0),0), IF($I77&gt;0,IF(AND(INDIRECT(ADDRESS($I77,44))=0,INDIRECT(ADDRESS($I77,38))&lt;&gt;"UL"),INDIRECT(ADDRESS($I77,COLUMN()-12)),0),0), IF($J77&gt;0,IF(AND(INDIRECT(ADDRESS($J77,44))=0,INDIRECT(ADDRESS($J77,38))&lt;&gt;"UL"),INDIRECT(ADDRESS($J77,COLUMN()-12)),0),0), IF($K77&gt;0,IF(AND(INDIRECT(ADDRESS($K77,44))=0,INDIRECT(ADDRESS($K77,38))&lt;&gt;"UL"),INDIRECT(ADDRESS($K77,COLUMN()-11)),0),0), IF($L77&gt;0,IF(AND(INDIRECT(ADDRESS($L77,44))=0,INDIRECT(ADDRESS($L77,38))&lt;&gt;"UL"),INDIRECT(ADDRESS($L77,COLUMN()-11)),0),0), IF($M77&gt;0,IF(AND(INDIRECT(ADDRESS($M77,44))=0,INDIRECT(ADDRESS($M77,38))&lt;&gt;"UL"),INDIRECT(ADDRESS($M77,COLUMN()-11)),0),0))</f>
        <v>0</v>
      </c>
      <c r="BP77" s="57" cm="1">
        <f t="array" aca="1" ref="BP77" ca="1">SUM(IF($C77&gt;0,IF(AND(INDIRECT(ADDRESS($C77,44))=0,INDIRECT(ADDRESS($C77,38))&lt;&gt;"UL"),INDIRECT(ADDRESS($C77,COLUMN()-12)),0),0), IF($D77&gt;0,IF(AND(INDIRECT(ADDRESS($D77,44))=0,INDIRECT(ADDRESS($D77,38))&lt;&gt;"UL"),INDIRECT(ADDRESS($D77,COLUMN()-12)),0),0), IF($E77&gt;0,IF(AND(INDIRECT(ADDRESS($E77,44))=0,INDIRECT(ADDRESS($E77,38))&lt;&gt;"UL"),INDIRECT(ADDRESS($E77,COLUMN()-12)),0),0), IF($F77&gt;0,IF(AND(INDIRECT(ADDRESS($F77,44))=0,INDIRECT(ADDRESS($F77,38))&lt;&gt;"UL"),INDIRECT(ADDRESS($F77,COLUMN()-12)),0),0), IF($G77&gt;0,IF(AND(INDIRECT(ADDRESS($G77,44))=0,INDIRECT(ADDRESS($G77,38))&lt;&gt;"UL"),INDIRECT(ADDRESS($G77,COLUMN()-12)),0),0), IF($H77&gt;0,IF(AND(INDIRECT(ADDRESS($H77,44))=0,INDIRECT(ADDRESS($H77,38))&lt;&gt;"UL"),INDIRECT(ADDRESS($H77,COLUMN()-12)),0),0), IF($I77&gt;0,IF(AND(INDIRECT(ADDRESS($I77,44))=0,INDIRECT(ADDRESS($I77,38))&lt;&gt;"UL"),INDIRECT(ADDRESS($I77,COLUMN()-12)),0),0), IF($J77&gt;0,IF(AND(INDIRECT(ADDRESS($J77,44))=0,INDIRECT(ADDRESS($J77,38))&lt;&gt;"UL"),INDIRECT(ADDRESS($J77,COLUMN()-12)),0),0), IF($K77&gt;0,IF(AND(INDIRECT(ADDRESS($K77,44))=0,INDIRECT(ADDRESS($K77,38))&lt;&gt;"UL"),INDIRECT(ADDRESS($K77,COLUMN()-11)),0),0), IF($L77&gt;0,IF(AND(INDIRECT(ADDRESS($L77,44))=0,INDIRECT(ADDRESS($L77,38))&lt;&gt;"UL"),INDIRECT(ADDRESS($L77,COLUMN()-11)),0),0), IF($M77&gt;0,IF(AND(INDIRECT(ADDRESS($M77,44))=0,INDIRECT(ADDRESS($M77,38))&lt;&gt;"UL"),INDIRECT(ADDRESS($M77,COLUMN()-11)),0),0))</f>
        <v>0</v>
      </c>
      <c r="BQ77" s="57">
        <f t="shared" ca="1" si="63"/>
        <v>0</v>
      </c>
      <c r="BR77" s="161">
        <f t="shared" ca="1" si="64"/>
        <v>74.573771650649206</v>
      </c>
      <c r="BS77" s="56"/>
      <c r="BT77" s="56">
        <f t="shared" ca="1" si="65"/>
        <v>4.3290910440351329</v>
      </c>
      <c r="BU77" s="63">
        <f t="shared" ca="1" si="66"/>
        <v>0.12368831554386094</v>
      </c>
      <c r="BV77" s="57" t="s">
        <v>34</v>
      </c>
      <c r="BW77" s="57" cm="1">
        <f t="array" aca="1" ref="BW77" ca="1">SUM(IF($C77&gt;0,IF(AND(INDIRECT(ADDRESS($C77,44))=0,INDIRECT(ADDRESS($C77,38))="UL",ISERROR(SEARCH("Rear",INDIRECT(ADDRESS($C77,33)))),ISERROR(SEARCH("Side",INDIRECT(ADDRESS($C77,33))))),INDIRECT(ADDRESS($C77,COLUMN())),0),0),IF($D77&gt;0,IF(AND(INDIRECT(ADDRESS($D77,44))=0,INDIRECT(ADDRESS($D77,38))="UL",ISERROR(SEARCH("Rear",INDIRECT(ADDRESS($D77,33)))),ISERROR(SEARCH("Side",INDIRECT(ADDRESS($D77,33))))),INDIRECT(ADDRESS($D77,COLUMN())),0),0),IF($E77&gt;0,IF(AND(INDIRECT(ADDRESS($E77,44))=0,INDIRECT(ADDRESS($E77,38))="UL",ISERROR(SEARCH("Rear",INDIRECT(ADDRESS($E77,33)))),ISERROR(SEARCH("Side",INDIRECT(ADDRESS($E77,33))))),INDIRECT(ADDRESS($E77,COLUMN())),0),0),IF($F77&gt;0,IF(AND(INDIRECT(ADDRESS($F77,44))=0,INDIRECT(ADDRESS($F77,38))="UL",ISERROR(SEARCH("Rear",INDIRECT(ADDRESS($F77,33)))),ISERROR(SEARCH("Side",INDIRECT(ADDRESS($F77,33))))),INDIRECT(ADDRESS($F77,COLUMN())),0),0),IF($G77&gt;0,IF(AND(INDIRECT(ADDRESS($G77,44))=0,INDIRECT(ADDRESS($G77,38))="UL",ISERROR(SEARCH("Rear",INDIRECT(ADDRESS($G77,33)))),ISERROR(SEARCH("Side",INDIRECT(ADDRESS($G77,33))))),INDIRECT(ADDRESS($G77,COLUMN())),0),0),IF($H77&gt;0,IF(AND(INDIRECT(ADDRESS($H77,44))=0,INDIRECT(ADDRESS($H77,38))="UL",ISERROR(SEARCH("Rear",INDIRECT(ADDRESS($H77,33)))),ISERROR(SEARCH("Side",INDIRECT(ADDRESS($H77,33))))),INDIRECT(ADDRESS($H77,COLUMN())),0),0),IF($I77&gt;0,IF(AND(INDIRECT(ADDRESS($I77,44))=0,INDIRECT(ADDRESS($I77,38))="UL",ISERROR(SEARCH("Rear",INDIRECT(ADDRESS($I77,33)))),ISERROR(SEARCH("Side",INDIRECT(ADDRESS($I77,33))))),INDIRECT(ADDRESS($I77,COLUMN())),0),0),IF($J77&gt;0,IF(AND(INDIRECT(ADDRESS($J77,44))=0,INDIRECT(ADDRESS($J77,38))="UL",ISERROR(SEARCH("Rear",INDIRECT(ADDRESS($J77,33)))),ISERROR(SEARCH("Side",INDIRECT(ADDRESS($J77,33))))),INDIRECT(ADDRESS($J77,COLUMN())),0),0),IF($K77&gt;0,IF(AND(INDIRECT(ADDRESS($K77,44))=0,INDIRECT(ADDRESS($K77,38))="UL",ISERROR(SEARCH("Rear",INDIRECT(ADDRESS($K77,33)))),ISERROR(SEARCH("Side",INDIRECT(ADDRESS($K77,33))))),INDIRECT(ADDRESS($K77,COLUMN())),0),0),IF($L77&gt;0,IF(AND(INDIRECT(ADDRESS($L77,44))=0,INDIRECT(ADDRESS($L77,38))="UL",ISERROR(SEARCH("Rear",INDIRECT(ADDRESS($L77,33)))),ISERROR(SEARCH("Side",INDIRECT(ADDRESS($L77,33))))),INDIRECT(ADDRESS($L77,COLUMN())),0),0),IF($M77&gt;0,IF(AND(INDIRECT(ADDRESS($M77,44))=0,INDIRECT(ADDRESS($M77,38))="UL",ISERROR(SEARCH("Rear",INDIRECT(ADDRESS($M77,33)))),ISERROR(SEARCH("Side",INDIRECT(ADDRESS($M77,33))))),INDIRECT(ADDRESS($M77,COLUMN())),0),0))</f>
        <v>1.1111111111111112</v>
      </c>
      <c r="BX77" s="57">
        <f t="shared" ca="1" si="67"/>
        <v>1.1111111111111112</v>
      </c>
      <c r="BY77" s="57" cm="1">
        <f t="array" aca="1" ref="BY77" ca="1">SUM(IF($C77&gt;0,IF(AND(INDIRECT(ADDRESS($C77,44))=0,INDIRECT(ADDRESS($C77,38))="UL"),INDIRECT(ADDRESS($C77,COLUMN())),0),0),IF($D77&gt;0,IF(AND(INDIRECT(ADDRESS($D77,44))=0,INDIRECT(ADDRESS($D77,38))="UL"),INDIRECT(ADDRESS($D77,COLUMN())),0),0),IF($E77&gt;0,IF(AND(INDIRECT(ADDRESS($E77,44))=0,INDIRECT(ADDRESS($E77,38))="UL"),INDIRECT(ADDRESS($E77,COLUMN())),0),0),IF($F77&gt;0,IF(AND(INDIRECT(ADDRESS($F77,44))=0,INDIRECT(ADDRESS($F77,38))="UL"),INDIRECT(ADDRESS($F77,COLUMN())),0),0),IF($G77&gt;0,IF(AND(INDIRECT(ADDRESS($G77,44))=0,INDIRECT(ADDRESS($G77,38))="UL"),INDIRECT(ADDRESS($G77,COLUMN())),0),0),IF($H77&gt;0,IF(AND(INDIRECT(ADDRESS($H77,44))=0,INDIRECT(ADDRESS($H77,38))="UL"),INDIRECT(ADDRESS($H77,COLUMN())),0),0),IF($I77&gt;0,IF(AND(INDIRECT(ADDRESS($I77,44))=0,INDIRECT(ADDRESS($I77,38))="UL"),INDIRECT(ADDRESS($I77,COLUMN())),0),0),IF($J77&gt;0,IF(AND(INDIRECT(ADDRESS($J77,44))=0,INDIRECT(ADDRESS($J77,38))="UL"),INDIRECT(ADDRESS($J77,COLUMN())),0),0),IF($K77&gt;0,IF(AND(INDIRECT(ADDRESS($K77,44))=0,INDIRECT(ADDRESS($K77,38))="UL"),INDIRECT(ADDRESS($K77,COLUMN())),0),0),IF($L77&gt;0,IF(AND(INDIRECT(ADDRESS($L77,44))=0,INDIRECT(ADDRESS($L77,38))="UL"),INDIRECT(ADDRESS($L77,COLUMN())),0),0),IF($M77&gt;0,IF(AND(INDIRECT(ADDRESS($M77,44))=0,INDIRECT(ADDRESS($M77,38))="UL"),INDIRECT(ADDRESS($M77,COLUMN())),0),0))</f>
        <v>0.37860082304526749</v>
      </c>
      <c r="BZ77" s="57" cm="1">
        <f t="array" aca="1" ref="BZ77" ca="1">SUM(IF($C77&gt;0,IF(AND(INDIRECT(ADDRESS($C77,44))=0,INDIRECT(ADDRESS($C77,38))="UL"),INDIRECT(ADDRESS($C77,COLUMN())),0),0),IF($D77&gt;0,IF(AND(INDIRECT(ADDRESS($D77,44))=0,INDIRECT(ADDRESS($D77,38))="UL"),INDIRECT(ADDRESS($D77,COLUMN())),0),0),IF($E77&gt;0,IF(AND(INDIRECT(ADDRESS($E77,44))=0,INDIRECT(ADDRESS($E77,38))="UL"),INDIRECT(ADDRESS($E77,COLUMN())),0),0),IF($F77&gt;0,IF(AND(INDIRECT(ADDRESS($F77,44))=0,INDIRECT(ADDRESS($F77,38))="UL"),INDIRECT(ADDRESS($F77,COLUMN())),0),0),IF($G77&gt;0,IF(AND(INDIRECT(ADDRESS($G77,44))=0,INDIRECT(ADDRESS($G77,38))="UL"),INDIRECT(ADDRESS($G77,COLUMN())),0),0),IF($H77&gt;0,IF(AND(INDIRECT(ADDRESS($H77,44))=0,INDIRECT(ADDRESS($H77,38))="UL"),INDIRECT(ADDRESS($H77,COLUMN())),0),0),IF($I77&gt;0,IF(AND(INDIRECT(ADDRESS($I77,44))=0,INDIRECT(ADDRESS($I77,38))="UL"),INDIRECT(ADDRESS($I77,COLUMN())),0),0),IF($J77&gt;0,IF(AND(INDIRECT(ADDRESS($J77,44))=0,INDIRECT(ADDRESS($J77,38))="UL"),INDIRECT(ADDRESS($J77,COLUMN())),0),0),IF($K77&gt;0,IF(AND(INDIRECT(ADDRESS($K77,44))=0,INDIRECT(ADDRESS($K77,38))="UL"),INDIRECT(ADDRESS($K77,COLUMN())),0),0),IF($L77&gt;0,IF(AND(INDIRECT(ADDRESS($L77,44))=0,INDIRECT(ADDRESS($L77,38))="UL"),INDIRECT(ADDRESS($L77,COLUMN())),0),0),IF($M77&gt;0,IF(AND(INDIRECT(ADDRESS($M77,44))=0,INDIRECT(ADDRESS($M77,38))="UL"),INDIRECT(ADDRESS($M77,COLUMN())),0),0))</f>
        <v>0.26954732510288065</v>
      </c>
      <c r="CA77" s="57">
        <f t="shared" ca="1" si="68"/>
        <v>0.26954732510288065</v>
      </c>
      <c r="CB77" s="57" cm="1">
        <f t="array" aca="1" ref="CB77" ca="1">SUM(IF($C77&gt;0,IF(AND(INDIRECT(ADDRESS($C77,44))=0,INDIRECT(ADDRESS($C77,38))&lt;&gt;"UL"),INDIRECT(ADDRESS($C77,COLUMN())),0),0),IF($D77&gt;0,IF(AND(INDIRECT(ADDRESS($D77,44))=0,INDIRECT(ADDRESS($D77,38))&lt;&gt;"UL"),INDIRECT(ADDRESS($D77,COLUMN())),0),0),IF($E77&gt;0,IF(AND(INDIRECT(ADDRESS($E77,44))=0,INDIRECT(ADDRESS($E77,38))&lt;&gt;"UL"),INDIRECT(ADDRESS($E77,COLUMN())),0),0),IF($F77&gt;0,IF(AND(INDIRECT(ADDRESS($F77,44))=0,INDIRECT(ADDRESS($F77,38))&lt;&gt;"UL"),INDIRECT(ADDRESS($F77,COLUMN())),0),0),IF($G77&gt;0,IF(AND(INDIRECT(ADDRESS($G77,44))=0,INDIRECT(ADDRESS($G77,38))&lt;&gt;"UL"),INDIRECT(ADDRESS($G77,COLUMN())),0),0),IF($H77&gt;0,IF(AND(INDIRECT(ADDRESS($H77,44))=0,INDIRECT(ADDRESS($H77,38))&lt;&gt;"UL"),INDIRECT(ADDRESS($H77,COLUMN())),0),0),IF($I77&gt;0,IF(AND(INDIRECT(ADDRESS($I77,44))=0,INDIRECT(ADDRESS($I77,38))&lt;&gt;"UL"),INDIRECT(ADDRESS($I77,COLUMN())),0),0),IF($J77&gt;0,IF(AND(INDIRECT(ADDRESS($J77,44))=0,INDIRECT(ADDRESS($J77,38))&lt;&gt;"UL"),INDIRECT(ADDRESS($J77,COLUMN())),0),0),IF($K77&gt;0,IF(AND(INDIRECT(ADDRESS($K77,44))=0,INDIRECT(ADDRESS($K77,38))&lt;&gt;"UL"),INDIRECT(ADDRESS($K77,COLUMN())),0),0),IF($L77&gt;0,IF(AND(INDIRECT(ADDRESS($L77,44))=0,INDIRECT(ADDRESS($L77,38))&lt;&gt;"UL"),INDIRECT(ADDRESS($L77,COLUMN())),0),0),IF($M77&gt;0,IF(AND(INDIRECT(ADDRESS($M77,44))=0,INDIRECT(ADDRESS($M77,38))&lt;&gt;"UL"),INDIRECT(ADDRESS($M77,COLUMN())),0),0))</f>
        <v>0</v>
      </c>
      <c r="CC77" s="57">
        <f t="shared" ca="1" si="69"/>
        <v>0</v>
      </c>
      <c r="CD77" s="57" cm="1">
        <f t="array" aca="1" ref="CD77" ca="1">SUM(IF($C77&gt;0,IF(AND(INDIRECT(ADDRESS($C77,44))=0,INDIRECT(ADDRESS($C77,38))&lt;&gt;"UL"),INDIRECT(ADDRESS($C77,COLUMN())),0),0),IF($D77&gt;0,IF(AND(INDIRECT(ADDRESS($D77,44))=0,INDIRECT(ADDRESS($D77,38))&lt;&gt;"UL"),INDIRECT(ADDRESS($D77,COLUMN())),0),0),IF($E77&gt;0,IF(AND(INDIRECT(ADDRESS($E77,44))=0,INDIRECT(ADDRESS($E77,38))&lt;&gt;"UL"),INDIRECT(ADDRESS($E77,COLUMN())),0),0),IF($F77&gt;0,IF(AND(INDIRECT(ADDRESS($F77,44))=0,INDIRECT(ADDRESS($F77,38))&lt;&gt;"UL"),INDIRECT(ADDRESS($F77,COLUMN())),0),0),IF($G77&gt;0,IF(AND(INDIRECT(ADDRESS($G77,44))=0,INDIRECT(ADDRESS($G77,38))&lt;&gt;"UL"),INDIRECT(ADDRESS($G77,COLUMN())),0),0),IF($H77&gt;0,IF(AND(INDIRECT(ADDRESS($H77,44))=0,INDIRECT(ADDRESS($H77,38))&lt;&gt;"UL"),INDIRECT(ADDRESS($H77,COLUMN())),0),0),IF($I77&gt;0,IF(AND(INDIRECT(ADDRESS($I77,44))=0,INDIRECT(ADDRESS($I77,38))&lt;&gt;"UL"),INDIRECT(ADDRESS($I77,COLUMN())),0),0),IF($J77&gt;0,IF(AND(INDIRECT(ADDRESS($J77,44))=0,INDIRECT(ADDRESS($J77,38))&lt;&gt;"UL"),INDIRECT(ADDRESS($J77,COLUMN())),0),0),IF($K77&gt;0,IF(AND(INDIRECT(ADDRESS($K77,44))=0,INDIRECT(ADDRESS($K77,38))&lt;&gt;"UL"),INDIRECT(ADDRESS($K77,COLUMN())),0),0),IF($L77&gt;0,IF(AND(INDIRECT(ADDRESS($L77,44))=0,INDIRECT(ADDRESS($L77,38))&lt;&gt;"UL"),INDIRECT(ADDRESS($L77,COLUMN())),0),0),IF($M77&gt;0,IF(AND(INDIRECT(ADDRESS($M77,44))=0,INDIRECT(ADDRESS($M77,38))&lt;&gt;"UL"),INDIRECT(ADDRESS($M77,COLUMN())),0),0))</f>
        <v>0</v>
      </c>
      <c r="CE77" s="57" cm="1">
        <f t="array" aca="1" ref="CE77" ca="1">SUM(IF($C77&gt;0,IF(AND(INDIRECT(ADDRESS($C77,44))=0,INDIRECT(ADDRESS($C77,38))&lt;&gt;"UL"),INDIRECT(ADDRESS($C77,COLUMN())),0),0),IF($D77&gt;0,IF(AND(INDIRECT(ADDRESS($D77,44))=0,INDIRECT(ADDRESS($D77,38))&lt;&gt;"UL"),INDIRECT(ADDRESS($D77,COLUMN())),0),0),IF($E77&gt;0,IF(AND(INDIRECT(ADDRESS($E77,44))=0,INDIRECT(ADDRESS($E77,38))&lt;&gt;"UL"),INDIRECT(ADDRESS($E77,COLUMN())),0),0),IF($F77&gt;0,IF(AND(INDIRECT(ADDRESS($F77,44))=0,INDIRECT(ADDRESS($F77,38))&lt;&gt;"UL"),INDIRECT(ADDRESS($F77,COLUMN())),0),0),IF($G77&gt;0,IF(AND(INDIRECT(ADDRESS($G77,44))=0,INDIRECT(ADDRESS($G77,38))&lt;&gt;"UL"),INDIRECT(ADDRESS($G77,COLUMN())),0),0),IF($H77&gt;0,IF(AND(INDIRECT(ADDRESS($H77,44))=0,INDIRECT(ADDRESS($H77,38))&lt;&gt;"UL"),INDIRECT(ADDRESS($H77,COLUMN())),0),0),IF($I77&gt;0,IF(AND(INDIRECT(ADDRESS($I77,44))=0,INDIRECT(ADDRESS($I77,38))&lt;&gt;"UL"),INDIRECT(ADDRESS($I77,COLUMN())),0),0),IF($J77&gt;0,IF(AND(INDIRECT(ADDRESS($J77,44))=0,INDIRECT(ADDRESS($J77,38))&lt;&gt;"UL"),INDIRECT(ADDRESS($J77,COLUMN())),0),0),IF($K77&gt;0,IF(AND(INDIRECT(ADDRESS($K77,44))=0,INDIRECT(ADDRESS($K77,38))&lt;&gt;"UL"),INDIRECT(ADDRESS($K77,COLUMN())),0),0),IF($L77&gt;0,IF(AND(INDIRECT(ADDRESS($L77,44))=0,INDIRECT(ADDRESS($L77,38))&lt;&gt;"UL"),INDIRECT(ADDRESS($L77,COLUMN())),0),0),IF($M77&gt;0,IF(AND(INDIRECT(ADDRESS($M77,44))=0,INDIRECT(ADDRESS($M77,38))&lt;&gt;"UL"),INDIRECT(ADDRESS($M77,COLUMN())),0),0))</f>
        <v>0</v>
      </c>
      <c r="CF77" s="57">
        <f t="shared" ca="1" si="70"/>
        <v>0</v>
      </c>
      <c r="CG77" s="57">
        <f t="shared" ca="1" si="71"/>
        <v>2.6547686862168312</v>
      </c>
      <c r="CH77" s="57">
        <f t="shared" ca="1" si="72"/>
        <v>7.5850533891909461E-2</v>
      </c>
      <c r="CI77" s="19">
        <f t="shared" ca="1" si="73"/>
        <v>15.225838302750443</v>
      </c>
      <c r="CJ77" s="19"/>
      <c r="CK77" s="57" cm="1">
        <f t="array" aca="1" ref="CK77" ca="1">IF(AU77="S", SUM(IF($C77&gt;0,IF(INDIRECT(ADDRESS($C77,43))&lt;&gt;1,INDIRECT(ADDRESS($C77,48)),0),0), IF($D77&gt;0,IF(INDIRECT(ADDRESS($D77,43))&lt;&gt;1,INDIRECT(ADDRESS($D77,48)),0),0), IF($E77&gt;0,IF(INDIRECT(ADDRESS($E77,43))&lt;&gt;1,INDIRECT(ADDRESS($E77,48)),0),0), IF($F77&gt;0,IF(INDIRECT(ADDRESS($F77,43))&lt;&gt;1,INDIRECT(ADDRESS($F77,48)),0),0), IF($G77&gt;0,IF(INDIRECT(ADDRESS($G77,43))&lt;&gt;1,INDIRECT(ADDRESS($G77,48)),0),0), IF($H77&gt;0,IF(INDIRECT(ADDRESS($H77,43))&lt;&gt;1,INDIRECT(ADDRESS($H77,48)),0),0), IF($I77&gt;0,IF(INDIRECT(ADDRESS($I77,43))&lt;&gt;1,INDIRECT(ADDRESS($I77,48)),0),0), IF($J77&gt;0,IF(INDIRECT(ADDRESS($J77,43))&lt;&gt;1,INDIRECT(ADDRESS($J77,48)),0),0), IF($K77&gt;0,IF(INDIRECT(ADDRESS($K77,43))&lt;&gt;1,INDIRECT(ADDRESS($K77,48)),0),0), IF($L77&gt;0,IF(INDIRECT(ADDRESS($L77,43))&lt;&gt;1,INDIRECT(ADDRESS($L77,48)),0),0), IF($M77&gt;0,IF(INDIRECT(ADDRESS($M77,43))&lt;&gt;1,INDIRECT(ADDRESS($M77,48)),0),0)), IF(AU77="L",SUM(IF($C77&gt;0,IF(INDIRECT(ADDRESS($C77,43))&lt;&gt;1,INDIRECT(ADDRESS($C77,50)),0),0), IF($D77&gt;0,IF(INDIRECT(ADDRESS($D77,43))&lt;&gt;1,INDIRECT(ADDRESS($D77,50)),0),0), IF($E77&gt;0,IF(INDIRECT(ADDRESS($E77,43))&lt;&gt;1,INDIRECT(ADDRESS($E77,50)),0),0), IF($F77&gt;0,IF(INDIRECT(ADDRESS($F77,43))&lt;&gt;1,INDIRECT(ADDRESS($F77,50)),0),0), IF($G77&gt;0,IF(INDIRECT(ADDRESS($G77,43))&lt;&gt;1,INDIRECT(ADDRESS($G77,50)),0),0), IF($G77&gt;0,IF(INDIRECT(ADDRESS($G77,43))&lt;&gt;1,INDIRECT(ADDRESS($G77,50)),0),0), IF($H77&gt;0,IF(INDIRECT(ADDRESS($H77,43))&lt;&gt;1,INDIRECT(ADDRESS($H77,50)),0),0), IF($I77&gt;0,IF(INDIRECT(ADDRESS($I77,43))&lt;&gt;1,INDIRECT(ADDRESS($I77,50)),0),0), IF($J77&gt;0,IF(INDIRECT(ADDRESS($J77,43))&lt;&gt;1,INDIRECT(ADDRESS($J77,50)),0),0), IF($K77&gt;0,IF(INDIRECT(ADDRESS($K77,43))&lt;&gt;1,INDIRECT(ADDRESS($K77,50)),0),0), IF($L77&gt;0,IF(INDIRECT(ADDRESS($L77,43))&lt;&gt;1,INDIRECT(ADDRESS($L77,50)),0),0), IF($M77&gt;0,IF(INDIRECT(ADDRESS($M77,43))&lt;&gt;1,INDIRECT(ADDRESS($M77,50)),0),0)), SUM(IF($C77&gt;0,IF(INDIRECT(ADDRESS($C77,43))&lt;&gt;1,INDIRECT(ADDRESS($C77,49)),0),0), IF($D77&gt;0,IF(INDIRECT(ADDRESS($D77,43))&lt;&gt;1,INDIRECT(ADDRESS($D77,49)),0),0), IF($E77&gt;0,IF(INDIRECT(ADDRESS($E77,43))&lt;&gt;1,INDIRECT(ADDRESS($E77,49)),0),0), IF($F77&gt;0,IF(INDIRECT(ADDRESS($F77,43))&lt;&gt;1,INDIRECT(ADDRESS($F77,49)),0),0), IF($G77&gt;0,IF(INDIRECT(ADDRESS($G77,43))&lt;&gt;1,INDIRECT(ADDRESS($G77,49)),0),0), IF($G77&gt;0,IF(INDIRECT(ADDRESS($G77,43))&lt;&gt;1,INDIRECT(ADDRESS($G77,49)),0),0), IF($H77&gt;0,IF(INDIRECT(ADDRESS($H77,43))&lt;&gt;1,INDIRECT(ADDRESS($H77,49)),0),0), IF($I77&gt;0,IF(INDIRECT(ADDRESS($I77,43))&lt;&gt;1,INDIRECT(ADDRESS($I77,49)),0),0), IF($J77&gt;0,IF(INDIRECT(ADDRESS($J77,43))&lt;&gt;1,INDIRECT(ADDRESS($J77,49)),0),0), IF($K77&gt;0,IF(INDIRECT(ADDRESS($K77,43))&lt;&gt;1,INDIRECT(ADDRESS($K77,49)),0),0), IF($L77&gt;0,IF(INDIRECT(ADDRESS($L77,43))&lt;&gt;1,INDIRECT(ADDRESS($L77,49)),0),0), IF($M77&gt;0,IF(INDIRECT(ADDRESS($M77,43))&lt;&gt;1,INDIRECT(ADDRESS($M77,49)),0),0))))</f>
        <v>1.3333333333333333</v>
      </c>
      <c r="CL77" s="57" cm="1">
        <f t="array" aca="1" ref="CL77" ca="1">SUM(IF($C77&gt;0,IF(INDIRECT(ADDRESS($C77,44))=1,INDIRECT(ADDRESS($C77,90)),0),0), IF($D77&gt;0,IF(INDIRECT(ADDRESS($D77,44))=1,INDIRECT(ADDRESS($D77,90)),0),0), IF($E77&gt;0,IF(INDIRECT(ADDRESS($E77,44))=1,INDIRECT(ADDRESS($E77,90)),0),0), IF($F77&gt;0,IF(INDIRECT(ADDRESS($F77,44))=1,INDIRECT(ADDRESS($F77,90)),0),0), IF($G77&gt;0,IF(INDIRECT(ADDRESS($G77,44))=1,INDIRECT(ADDRESS($G77,90)),0),0), IF($H77&gt;0,IF(INDIRECT(ADDRESS($H77,44))=1,INDIRECT(ADDRESS($H77,90)),0),0), IF($I77&gt;0,IF(INDIRECT(ADDRESS($I77,44))=1,INDIRECT(ADDRESS($I77,90)),0),0), IF($J77&gt;0,IF(INDIRECT(ADDRESS($J77,44))=1,INDIRECT(ADDRESS($J77,90)),0),0), IF($K77&gt;0,IF(INDIRECT(ADDRESS($K77,44))=1,INDIRECT(ADDRESS($K77,90)),0),0), IF($L77&gt;0,IF(INDIRECT(ADDRESS($L77,44))=1,INDIRECT(ADDRESS($L77,90)),0),0), IF($M77&gt;0,IF(INDIRECT(ADDRESS($M77,44))=1,INDIRECT(ADDRESS($M77,90)),0),0))</f>
        <v>0</v>
      </c>
      <c r="CM77" s="56">
        <f t="shared" ca="1" si="74"/>
        <v>0.91057308544594584</v>
      </c>
      <c r="CN77" s="59"/>
    </row>
    <row r="78" spans="1:92" x14ac:dyDescent="0.25">
      <c r="A78" s="62" t="s">
        <v>154</v>
      </c>
      <c r="B78" s="122">
        <v>9</v>
      </c>
      <c r="C78" s="122">
        <v>22</v>
      </c>
      <c r="D78" s="122">
        <v>20</v>
      </c>
      <c r="E78" s="122">
        <v>28</v>
      </c>
      <c r="F78" s="122"/>
      <c r="G78" s="122"/>
      <c r="H78" s="122"/>
      <c r="I78" s="67"/>
      <c r="J78" s="67"/>
      <c r="K78" s="67"/>
      <c r="L78" s="67"/>
      <c r="M78" s="67"/>
      <c r="N78" s="67">
        <f t="shared" ca="1" si="54"/>
        <v>35</v>
      </c>
      <c r="O78" s="67" t="str" cm="1">
        <f t="array" aca="1" ref="O78" ca="1">INDIRECT(ADDRESS($B78,COLUMN()))</f>
        <v>Bomber</v>
      </c>
      <c r="P78" s="67" cm="1">
        <f t="array" aca="1" ref="P78" ca="1">INDIRECT(ADDRESS($B78,COLUMN()))</f>
        <v>5</v>
      </c>
      <c r="Q78" s="67" cm="1">
        <f t="array" aca="1" ref="Q78" ca="1">INDIRECT(ADDRESS($B78,COLUMN()))</f>
        <v>2</v>
      </c>
      <c r="R78" s="67" t="str" cm="1">
        <f t="array" aca="1" ref="R78" ca="1">INDIRECT(ADDRESS($B78,COLUMN()))</f>
        <v>-</v>
      </c>
      <c r="S78" s="67" cm="1">
        <f t="array" aca="1" ref="S78" ca="1">INDIRECT(ADDRESS($B78,COLUMN()))</f>
        <v>2</v>
      </c>
      <c r="T78" s="67" t="str" cm="1">
        <f t="array" aca="1" ref="T78" ca="1">INDIRECT(ADDRESS($B78,COLUMN()))</f>
        <v>1-4</v>
      </c>
      <c r="U78" s="67" cm="1">
        <f t="array" aca="1" ref="U78" ca="1">INDIRECT(ADDRESS($B78,COLUMN()))</f>
        <v>4</v>
      </c>
      <c r="V78" s="67" cm="1">
        <f t="array" aca="1" ref="V78" ca="1">INDIRECT(ADDRESS($B78,COLUMN()))</f>
        <v>0</v>
      </c>
      <c r="W78" s="67" cm="1">
        <f t="array" aca="1" ref="W78" ca="1">INDIRECT(ADDRESS($B78,COLUMN()))</f>
        <v>4</v>
      </c>
      <c r="X78" s="67" cm="1">
        <f t="array" aca="1" ref="X78" ca="1">INDIRECT(ADDRESS($B78,COLUMN()))</f>
        <v>5</v>
      </c>
      <c r="Y78" s="67" cm="1">
        <f t="array" aca="1" ref="Y78" ca="1">INDIRECT(ADDRESS($B78,COLUMN()))</f>
        <v>1</v>
      </c>
      <c r="Z78" s="67" cm="1">
        <f t="array" aca="1" ref="Z78" ca="1">INDIRECT(ADDRESS($B78,COLUMN()))</f>
        <v>5</v>
      </c>
      <c r="AA78" s="67" t="str" cm="1">
        <f t="array" aca="1" ref="AA78" ca="1">INDIRECT(ADDRESS($B78,COLUMN()))</f>
        <v>Rocket Boosters</v>
      </c>
      <c r="AB78" s="56">
        <f t="shared" ca="1" si="55"/>
        <v>0.71563189871974031</v>
      </c>
      <c r="AC78" s="56">
        <f t="shared" ca="1" si="56"/>
        <v>0.70038856192652033</v>
      </c>
      <c r="AD78" s="56">
        <f t="shared" ca="1" si="57"/>
        <v>3.0451676605500886</v>
      </c>
      <c r="AF78" s="52"/>
      <c r="AG78" s="52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65"/>
      <c r="AU78" s="54" t="s">
        <v>113</v>
      </c>
      <c r="AV78" s="57" cm="1">
        <f t="array" aca="1" ref="AV78" ca="1">SUM(IF($C78&gt;0,IF(AND(INDIRECT(ADDRESS($C78,44))=0,INDIRECT(ADDRESS($C78,38))="UL",ISERROR(SEARCH("Rear",INDIRECT(ADDRESS($C78,33)))),ISERROR(SEARCH("Side",INDIRECT(ADDRESS($C78,33))))),INDIRECT(ADDRESS($C78,COLUMN())),0),0),IF($D78&gt;0,IF(AND(INDIRECT(ADDRESS($D78,44))=0,INDIRECT(ADDRESS($D78,38))="UL",ISERROR(SEARCH("Rear",INDIRECT(ADDRESS($D78,33)))),ISERROR(SEARCH("Side",INDIRECT(ADDRESS($D78,33))))),INDIRECT(ADDRESS($D78,COLUMN())),0),0),IF($E78&gt;0,IF(AND(INDIRECT(ADDRESS($E78,44))=0,INDIRECT(ADDRESS($E78,38))="UL",ISERROR(SEARCH("Rear",INDIRECT(ADDRESS($E78,33)))),ISERROR(SEARCH("Side",INDIRECT(ADDRESS($E78,33))))),INDIRECT(ADDRESS($E78,COLUMN())),0),0),IF($F78&gt;0,IF(AND(INDIRECT(ADDRESS($F78,44))=0,INDIRECT(ADDRESS($F78,38))="UL",ISERROR(SEARCH("Rear",INDIRECT(ADDRESS($F78,33)))),ISERROR(SEARCH("Side",INDIRECT(ADDRESS($F78,33))))),INDIRECT(ADDRESS($F78,COLUMN())),0),0),IF($G78&gt;0,IF(AND(INDIRECT(ADDRESS($G78,44))=0,INDIRECT(ADDRESS($G78,38))="UL",ISERROR(SEARCH("Rear",INDIRECT(ADDRESS($G78,33)))),ISERROR(SEARCH("Side",INDIRECT(ADDRESS($G78,33))))),INDIRECT(ADDRESS($G78,COLUMN())),0),0),IF($H78&gt;0,IF(AND(INDIRECT(ADDRESS($H78,44))=0,INDIRECT(ADDRESS($H78,38))="UL",ISERROR(SEARCH("Rear",INDIRECT(ADDRESS($H78,33)))),ISERROR(SEARCH("Side",INDIRECT(ADDRESS($H78,33))))),INDIRECT(ADDRESS($H78,COLUMN())),0),0),IF($I78&gt;0,IF(AND(INDIRECT(ADDRESS($I78,44))=0,INDIRECT(ADDRESS($I78,38))="UL",ISERROR(SEARCH("Rear",INDIRECT(ADDRESS($I78,33)))),ISERROR(SEARCH("Side",INDIRECT(ADDRESS($I78,33))))),INDIRECT(ADDRESS($I78,COLUMN())),0),0),IF($J78&gt;0,IF(AND(INDIRECT(ADDRESS($J78,44))=0,INDIRECT(ADDRESS($J78,38))="UL",ISERROR(SEARCH("Rear",INDIRECT(ADDRESS($J78,33)))),ISERROR(SEARCH("Side",INDIRECT(ADDRESS($J78,33))))),INDIRECT(ADDRESS($J78,COLUMN())),0),0),IF($K78&gt;0,IF(AND(INDIRECT(ADDRESS($K78,44))=0,INDIRECT(ADDRESS($K78,38))="UL",ISERROR(SEARCH("Rear",INDIRECT(ADDRESS($K78,33)))),ISERROR(SEARCH("Side",INDIRECT(ADDRESS($K78,33))))),INDIRECT(ADDRESS($K78,COLUMN())),0),0),IF($L78&gt;0,IF(AND(INDIRECT(ADDRESS($L78,44))=0,INDIRECT(ADDRESS($L78,38))="UL",ISERROR(SEARCH("Rear",INDIRECT(ADDRESS($L78,33)))),ISERROR(SEARCH("Side",INDIRECT(ADDRESS($L78,33))))),INDIRECT(ADDRESS($L78,COLUMN())),0),0),IF($M78&gt;0,IF(AND(INDIRECT(ADDRESS($M78,44))=0,INDIRECT(ADDRESS($M78,38))="UL",ISERROR(SEARCH("Rear",INDIRECT(ADDRESS($M78,33)))),ISERROR(SEARCH("Side",INDIRECT(ADDRESS($M78,33))))),INDIRECT(ADDRESS($M78,COLUMN())),0),0))</f>
        <v>0.94444444444444442</v>
      </c>
      <c r="AW78" s="57" cm="1">
        <f t="array" aca="1" ref="AW78" ca="1">SUM(IF($C78&gt;0,IF(AND(INDIRECT(ADDRESS($C78,44))=0,INDIRECT(ADDRESS($C78,38))="UL",ISERROR(SEARCH("Rear",INDIRECT(ADDRESS($C78,33)))),ISERROR(SEARCH("Side",INDIRECT(ADDRESS($C78,33))))),INDIRECT(ADDRESS($C78,COLUMN())),0),0),IF($D78&gt;0,IF(AND(INDIRECT(ADDRESS($D78,44))=0,INDIRECT(ADDRESS($D78,38))="UL",ISERROR(SEARCH("Rear",INDIRECT(ADDRESS($D78,33)))),ISERROR(SEARCH("Side",INDIRECT(ADDRESS($D78,33))))),INDIRECT(ADDRESS($D78,COLUMN())),0),0),IF($E78&gt;0,IF(AND(INDIRECT(ADDRESS($E78,44))=0,INDIRECT(ADDRESS($E78,38))="UL",ISERROR(SEARCH("Rear",INDIRECT(ADDRESS($E78,33)))),ISERROR(SEARCH("Side",INDIRECT(ADDRESS($E78,33))))),INDIRECT(ADDRESS($E78,COLUMN())),0),0),IF($F78&gt;0,IF(AND(INDIRECT(ADDRESS($F78,44))=0,INDIRECT(ADDRESS($F78,38))="UL",ISERROR(SEARCH("Rear",INDIRECT(ADDRESS($F78,33)))),ISERROR(SEARCH("Side",INDIRECT(ADDRESS($F78,33))))),INDIRECT(ADDRESS($F78,COLUMN())),0),0),IF($G78&gt;0,IF(AND(INDIRECT(ADDRESS($G78,44))=0,INDIRECT(ADDRESS($G78,38))="UL",ISERROR(SEARCH("Rear",INDIRECT(ADDRESS($G78,33)))),ISERROR(SEARCH("Side",INDIRECT(ADDRESS($G78,33))))),INDIRECT(ADDRESS($G78,COLUMN())),0),0),IF($H78&gt;0,IF(AND(INDIRECT(ADDRESS($H78,44))=0,INDIRECT(ADDRESS($H78,38))="UL",ISERROR(SEARCH("Rear",INDIRECT(ADDRESS($H78,33)))),ISERROR(SEARCH("Side",INDIRECT(ADDRESS($H78,33))))),INDIRECT(ADDRESS($H78,COLUMN())),0),0),IF($I78&gt;0,IF(AND(INDIRECT(ADDRESS($I78,44))=0,INDIRECT(ADDRESS($I78,38))="UL",ISERROR(SEARCH("Rear",INDIRECT(ADDRESS($I78,33)))),ISERROR(SEARCH("Side",INDIRECT(ADDRESS($I78,33))))),INDIRECT(ADDRESS($I78,COLUMN())),0),0),IF($J78&gt;0,IF(AND(INDIRECT(ADDRESS($J78,44))=0,INDIRECT(ADDRESS($J78,38))="UL",ISERROR(SEARCH("Rear",INDIRECT(ADDRESS($J78,33)))),ISERROR(SEARCH("Side",INDIRECT(ADDRESS($J78,33))))),INDIRECT(ADDRESS($J78,COLUMN())),0),0),IF($K78&gt;0,IF(AND(INDIRECT(ADDRESS($K78,44))=0,INDIRECT(ADDRESS($K78,38))="UL",ISERROR(SEARCH("Rear",INDIRECT(ADDRESS($K78,33)))),ISERROR(SEARCH("Side",INDIRECT(ADDRESS($K78,33))))),INDIRECT(ADDRESS($K78,COLUMN())),0),0),IF($L78&gt;0,IF(AND(INDIRECT(ADDRESS($L78,44))=0,INDIRECT(ADDRESS($L78,38))="UL",ISERROR(SEARCH("Rear",INDIRECT(ADDRESS($L78,33)))),ISERROR(SEARCH("Side",INDIRECT(ADDRESS($L78,33))))),INDIRECT(ADDRESS($L78,COLUMN())),0),0),IF($M78&gt;0,IF(AND(INDIRECT(ADDRESS($M78,44))=0,INDIRECT(ADDRESS($M78,38))="UL",ISERROR(SEARCH("Rear",INDIRECT(ADDRESS($M78,33)))),ISERROR(SEARCH("Side",INDIRECT(ADDRESS($M78,33))))),INDIRECT(ADDRESS($M78,COLUMN())),0),0))</f>
        <v>1.6666666666666667</v>
      </c>
      <c r="AX78" s="57" cm="1">
        <f t="array" aca="1" ref="AX78" ca="1">SUM(IF($C78&gt;0,IF(AND(INDIRECT(ADDRESS($C78,44))=0,INDIRECT(ADDRESS($C78,38))="UL",ISERROR(SEARCH("Rear",INDIRECT(ADDRESS($C78,33)))),ISERROR(SEARCH("Side",INDIRECT(ADDRESS($C78,33))))),INDIRECT(ADDRESS($C78,COLUMN())),0),0),IF($D78&gt;0,IF(AND(INDIRECT(ADDRESS($D78,44))=0,INDIRECT(ADDRESS($D78,38))="UL",ISERROR(SEARCH("Rear",INDIRECT(ADDRESS($D78,33)))),ISERROR(SEARCH("Side",INDIRECT(ADDRESS($D78,33))))),INDIRECT(ADDRESS($D78,COLUMN())),0),0),IF($E78&gt;0,IF(AND(INDIRECT(ADDRESS($E78,44))=0,INDIRECT(ADDRESS($E78,38))="UL",ISERROR(SEARCH("Rear",INDIRECT(ADDRESS($E78,33)))),ISERROR(SEARCH("Side",INDIRECT(ADDRESS($E78,33))))),INDIRECT(ADDRESS($E78,COLUMN())),0),0),IF($F78&gt;0,IF(AND(INDIRECT(ADDRESS($F78,44))=0,INDIRECT(ADDRESS($F78,38))="UL",ISERROR(SEARCH("Rear",INDIRECT(ADDRESS($F78,33)))),ISERROR(SEARCH("Side",INDIRECT(ADDRESS($F78,33))))),INDIRECT(ADDRESS($F78,COLUMN())),0),0),IF($G78&gt;0,IF(AND(INDIRECT(ADDRESS($G78,44))=0,INDIRECT(ADDRESS($G78,38))="UL",ISERROR(SEARCH("Rear",INDIRECT(ADDRESS($G78,33)))),ISERROR(SEARCH("Side",INDIRECT(ADDRESS($G78,33))))),INDIRECT(ADDRESS($G78,COLUMN())),0),0),IF($H78&gt;0,IF(AND(INDIRECT(ADDRESS($H78,44))=0,INDIRECT(ADDRESS($H78,38))="UL",ISERROR(SEARCH("Rear",INDIRECT(ADDRESS($H78,33)))),ISERROR(SEARCH("Side",INDIRECT(ADDRESS($H78,33))))),INDIRECT(ADDRESS($H78,COLUMN())),0),0),IF($I78&gt;0,IF(AND(INDIRECT(ADDRESS($I78,44))=0,INDIRECT(ADDRESS($I78,38))="UL",ISERROR(SEARCH("Rear",INDIRECT(ADDRESS($I78,33)))),ISERROR(SEARCH("Side",INDIRECT(ADDRESS($I78,33))))),INDIRECT(ADDRESS($I78,COLUMN())),0),0),IF($J78&gt;0,IF(AND(INDIRECT(ADDRESS($J78,44))=0,INDIRECT(ADDRESS($J78,38))="UL",ISERROR(SEARCH("Rear",INDIRECT(ADDRESS($J78,33)))),ISERROR(SEARCH("Side",INDIRECT(ADDRESS($J78,33))))),INDIRECT(ADDRESS($J78,COLUMN())),0),0),IF($K78&gt;0,IF(AND(INDIRECT(ADDRESS($K78,44))=0,INDIRECT(ADDRESS($K78,38))="UL",ISERROR(SEARCH("Rear",INDIRECT(ADDRESS($K78,33)))),ISERROR(SEARCH("Side",INDIRECT(ADDRESS($K78,33))))),INDIRECT(ADDRESS($K78,COLUMN())),0),0),IF($L78&gt;0,IF(AND(INDIRECT(ADDRESS($L78,44))=0,INDIRECT(ADDRESS($L78,38))="UL",ISERROR(SEARCH("Rear",INDIRECT(ADDRESS($L78,33)))),ISERROR(SEARCH("Side",INDIRECT(ADDRESS($L78,33))))),INDIRECT(ADDRESS($L78,COLUMN())),0),0),IF($M78&gt;0,IF(AND(INDIRECT(ADDRESS($M78,44))=0,INDIRECT(ADDRESS($M78,38))="UL",ISERROR(SEARCH("Rear",INDIRECT(ADDRESS($M78,33)))),ISERROR(SEARCH("Side",INDIRECT(ADDRESS($M78,33))))),INDIRECT(ADDRESS($M78,COLUMN())),0),0))</f>
        <v>0.61111111111111105</v>
      </c>
      <c r="AY78" s="58">
        <f t="shared" ca="1" si="58"/>
        <v>1.6666666666666667</v>
      </c>
      <c r="AZ78" s="58">
        <f t="shared" ca="1" si="59"/>
        <v>1.0740740740740742</v>
      </c>
      <c r="BA78" s="58" cm="1">
        <f t="array" aca="1" ref="BA78" ca="1">SUM(IF($C78&gt;0,IF(AND(INDIRECT(ADDRESS($C78,44))=0,INDIRECT(ADDRESS($C78,38))="UL"),INDIRECT(ADDRESS($C78,COLUMN())),0),0),IF($D78&gt;0,IF(AND(INDIRECT(ADDRESS($D78,44))=0,INDIRECT(ADDRESS($D78,38))="UL"),INDIRECT(ADDRESS($D78,COLUMN())),0),0),IF($E78&gt;0,IF(AND(INDIRECT(ADDRESS($E78,44))=0,INDIRECT(ADDRESS($E78,38))="UL"),INDIRECT(ADDRESS($E78,COLUMN())),0),0),IF($F78&gt;0,IF(AND(INDIRECT(ADDRESS($F78,44))=0,INDIRECT(ADDRESS($F78,38))="UL"),INDIRECT(ADDRESS($F78,COLUMN())),0),0),IF($G78&gt;0,IF(AND(INDIRECT(ADDRESS($G78,44))=0,INDIRECT(ADDRESS($G78,38))="UL"),INDIRECT(ADDRESS($G78,COLUMN())),0),0),IF($H78&gt;0,IF(AND(INDIRECT(ADDRESS($H78,44))=0,INDIRECT(ADDRESS($H78,38))="UL"),INDIRECT(ADDRESS($H78,COLUMN())),0),0),IF($I78&gt;0,IF(AND(INDIRECT(ADDRESS($I78,44))=0,INDIRECT(ADDRESS($I78,38))="UL"),INDIRECT(ADDRESS($I78,COLUMN())),0),0),IF($J78&gt;0,IF(AND(INDIRECT(ADDRESS($J78,44))=0,INDIRECT(ADDRESS($J78,38))="UL"),INDIRECT(ADDRESS($J78,COLUMN())),0),0),IF($K78&gt;0,IF(AND(INDIRECT(ADDRESS($K78,44))=0,INDIRECT(ADDRESS($K78,38))="UL"),INDIRECT(ADDRESS($K78,COLUMN())),0),0),IF($L78&gt;0,IF(AND(INDIRECT(ADDRESS($L78,44))=0,INDIRECT(ADDRESS($L78,38))="UL"),INDIRECT(ADDRESS($L78,COLUMN())),0),0),IF($M78&gt;0,IF(AND(INDIRECT(ADDRESS($M78,44))=0,INDIRECT(ADDRESS($M78,38))="UL"),INDIRECT(ADDRESS($M78,COLUMN())),0),0))</f>
        <v>0.60634920634920642</v>
      </c>
      <c r="BB78" s="58" cm="1">
        <f t="array" aca="1" ref="BB78" ca="1">SUM(IF($C78&gt;0,IF(AND(INDIRECT(ADDRESS($C78,44))=0,INDIRECT(ADDRESS($C78,38))="UL"),INDIRECT(ADDRESS($C78,COLUMN())),0),0),IF($D78&gt;0,IF(AND(INDIRECT(ADDRESS($D78,44))=0,INDIRECT(ADDRESS($D78,38))="UL"),INDIRECT(ADDRESS($D78,COLUMN())),0),0),IF($E78&gt;0,IF(AND(INDIRECT(ADDRESS($E78,44))=0,INDIRECT(ADDRESS($E78,38))="UL"),INDIRECT(ADDRESS($E78,COLUMN())),0),0),IF($F78&gt;0,IF(AND(INDIRECT(ADDRESS($F78,44))=0,INDIRECT(ADDRESS($F78,38))="UL"),INDIRECT(ADDRESS($F78,COLUMN())),0),0),IF($G78&gt;0,IF(AND(INDIRECT(ADDRESS($G78,44))=0,INDIRECT(ADDRESS($G78,38))="UL"),INDIRECT(ADDRESS($G78,COLUMN())),0),0),IF($H78&gt;0,IF(AND(INDIRECT(ADDRESS($H78,44))=0,INDIRECT(ADDRESS($H78,38))="UL"),INDIRECT(ADDRESS($H78,COLUMN())),0),0),IF($I78&gt;0,IF(AND(INDIRECT(ADDRESS($I78,44))=0,INDIRECT(ADDRESS($I78,38))="UL"),INDIRECT(ADDRESS($I78,COLUMN())),0),0),IF($J78&gt;0,IF(AND(INDIRECT(ADDRESS($J78,44))=0,INDIRECT(ADDRESS($J78,38))="UL"),INDIRECT(ADDRESS($J78,COLUMN())),0),0),IF($K78&gt;0,IF(AND(INDIRECT(ADDRESS($K78,44))=0,INDIRECT(ADDRESS($K78,38))="UL"),INDIRECT(ADDRESS($K78,COLUMN())),0),0),IF($L78&gt;0,IF(AND(INDIRECT(ADDRESS($L78,44))=0,INDIRECT(ADDRESS($L78,38))="UL"),INDIRECT(ADDRESS($L78,COLUMN())),0),0),IF($M78&gt;0,IF(AND(INDIRECT(ADDRESS($M78,44))=0,INDIRECT(ADDRESS($M78,38))="UL"),INDIRECT(ADDRESS($M78,COLUMN())),0),0))</f>
        <v>0.37989417989417984</v>
      </c>
      <c r="BC78" s="58" cm="1">
        <f t="array" aca="1" ref="BC78" ca="1">SUM(IF($C78&gt;0,IF(AND(INDIRECT(ADDRESS($C78,44))=0,INDIRECT(ADDRESS($C78,38))="UL"),INDIRECT(ADDRESS($C78,COLUMN())),0),0),IF($D78&gt;0,IF(AND(INDIRECT(ADDRESS($D78,44))=0,INDIRECT(ADDRESS($D78,38))="UL"),INDIRECT(ADDRESS($D78,COLUMN())),0),0),IF($E78&gt;0,IF(AND(INDIRECT(ADDRESS($E78,44))=0,INDIRECT(ADDRESS($E78,38))="UL"),INDIRECT(ADDRESS($E78,COLUMN())),0),0),IF($F78&gt;0,IF(AND(INDIRECT(ADDRESS($F78,44))=0,INDIRECT(ADDRESS($F78,38))="UL"),INDIRECT(ADDRESS($F78,COLUMN())),0),0),IF($G78&gt;0,IF(AND(INDIRECT(ADDRESS($G78,44))=0,INDIRECT(ADDRESS($G78,38))="UL"),INDIRECT(ADDRESS($G78,COLUMN())),0),0),IF($H78&gt;0,IF(AND(INDIRECT(ADDRESS($H78,44))=0,INDIRECT(ADDRESS($H78,38))="UL"),INDIRECT(ADDRESS($H78,COLUMN())),0),0),IF($I78&gt;0,IF(AND(INDIRECT(ADDRESS($I78,44))=0,INDIRECT(ADDRESS($I78,38))="UL"),INDIRECT(ADDRESS($I78,COLUMN())),0),0),IF($J78&gt;0,IF(AND(INDIRECT(ADDRESS($J78,44))=0,INDIRECT(ADDRESS($J78,38))="UL"),INDIRECT(ADDRESS($J78,COLUMN())),0),0),IF($K78&gt;0,IF(AND(INDIRECT(ADDRESS($K78,44))=0,INDIRECT(ADDRESS($K78,38))="UL"),INDIRECT(ADDRESS($K78,COLUMN())),0),0),IF($L78&gt;0,IF(AND(INDIRECT(ADDRESS($L78,44))=0,INDIRECT(ADDRESS($L78,38))="UL"),INDIRECT(ADDRESS($L78,COLUMN())),0),0),IF($M78&gt;0,IF(AND(INDIRECT(ADDRESS($M78,44))=0,INDIRECT(ADDRESS($M78,38))="UL"),INDIRECT(ADDRESS($M78,COLUMN())),0),0))</f>
        <v>0.33121693121693119</v>
      </c>
      <c r="BD78" s="58" cm="1">
        <f t="array" aca="1" ref="BD78" ca="1">SUM(IF($C78&gt;0,IF(AND(INDIRECT(ADDRESS($C78,44))=0,INDIRECT(ADDRESS($C78,38))="UL"),INDIRECT(ADDRESS($C78,COLUMN())),0),0),IF($D78&gt;0,IF(AND(INDIRECT(ADDRESS($D78,44))=0,INDIRECT(ADDRESS($D78,38))="UL"),INDIRECT(ADDRESS($D78,COLUMN())),0),0),IF($E78&gt;0,IF(AND(INDIRECT(ADDRESS($E78,44))=0,INDIRECT(ADDRESS($E78,38))="UL"),INDIRECT(ADDRESS($E78,COLUMN())),0),0),IF($F78&gt;0,IF(AND(INDIRECT(ADDRESS($F78,44))=0,INDIRECT(ADDRESS($F78,38))="UL"),INDIRECT(ADDRESS($F78,COLUMN())),0),0),IF($G78&gt;0,IF(AND(INDIRECT(ADDRESS($G78,44))=0,INDIRECT(ADDRESS($G78,38))="UL"),INDIRECT(ADDRESS($G78,COLUMN())),0),0),IF($H78&gt;0,IF(AND(INDIRECT(ADDRESS($H78,44))=0,INDIRECT(ADDRESS($H78,38))="UL"),INDIRECT(ADDRESS($H78,COLUMN())),0),0),IF($I78&gt;0,IF(AND(INDIRECT(ADDRESS($I78,44))=0,INDIRECT(ADDRESS($I78,38))="UL"),INDIRECT(ADDRESS($I78,COLUMN())),0),0),IF($J78&gt;0,IF(AND(INDIRECT(ADDRESS($J78,44))=0,INDIRECT(ADDRESS($J78,38))="UL"),INDIRECT(ADDRESS($J78,COLUMN())),0),0),IF($K78&gt;0,IF(AND(INDIRECT(ADDRESS($K78,44))=0,INDIRECT(ADDRESS($K78,38))="UL"),INDIRECT(ADDRESS($K78,COLUMN())),0),0),IF($L78&gt;0,IF(AND(INDIRECT(ADDRESS($L78,44))=0,INDIRECT(ADDRESS($L78,38))="UL"),INDIRECT(ADDRESS($L78,COLUMN())),0),0),IF($M78&gt;0,IF(AND(INDIRECT(ADDRESS($M78,44))=0,INDIRECT(ADDRESS($M78,38))="UL"),INDIRECT(ADDRESS($M78,COLUMN())),0),0))</f>
        <v>0.57883597883597881</v>
      </c>
      <c r="BE78" s="57">
        <f t="shared" ca="1" si="60"/>
        <v>0.37989417989417984</v>
      </c>
      <c r="BF78" s="57" cm="1">
        <f t="array" aca="1" ref="BF78" ca="1">SUM(IF($C78&gt;0,IF(INDIRECT(ADDRESS($C78,45))=1,INDIRECT(ADDRESS($C78,52))*INDIRECT(ADDRESS($C78,42))/5,0),0), IF($D78&gt;0,IF(INDIRECT(ADDRESS($D78,45))=1,INDIRECT(ADDRESS($D78,52))*INDIRECT(ADDRESS($D78,42))/5,0),0), IF($E78&gt;0,IF(INDIRECT(ADDRESS($E78,45))=1,INDIRECT(ADDRESS($E78,52))*INDIRECT(ADDRESS($E78,42))/5,0),0), IF($F78&gt;0,IF(INDIRECT(ADDRESS($F78,45))=1,INDIRECT(ADDRESS($F78,52))*INDIRECT(ADDRESS($F78,42))/5,0),0), IF($G78&gt;0,IF(INDIRECT(ADDRESS($G78,45))=1,INDIRECT(ADDRESS($G78,52))*INDIRECT(ADDRESS($G78,42))/5,0),0), IF($H78&gt;0,IF(INDIRECT(ADDRESS($H78,45))=1,INDIRECT(ADDRESS($H78,52))*INDIRECT(ADDRESS($H78,42))/5,0),0)
)*$BF$296/100</f>
        <v>0</v>
      </c>
      <c r="BG78" s="19"/>
      <c r="BH78" s="57" cm="1">
        <f t="array" aca="1" ref="BH78" ca="1">SUM(IF($C78&gt;0,IF(AND(INDIRECT(ADDRESS($C78,44))=0,INDIRECT(ADDRESS($C78,38))&lt;&gt;"UL"),INDIRECT(ADDRESS($C78,COLUMN()-12)),0),0), IF($D78&gt;0,IF(AND(INDIRECT(ADDRESS($D78,44))=0,INDIRECT(ADDRESS($D78,38))&lt;&gt;"UL"),INDIRECT(ADDRESS($D78,COLUMN()-12)),0),0), IF($E78&gt;0,IF(AND(INDIRECT(ADDRESS($E78,44))=0,INDIRECT(ADDRESS($E78,38))&lt;&gt;"UL"),INDIRECT(ADDRESS($E78,COLUMN()-12)),0),0), IF($F78&gt;0,IF(AND(INDIRECT(ADDRESS($F78,44))=0,INDIRECT(ADDRESS($F78,38))&lt;&gt;"UL"),INDIRECT(ADDRESS($F78,COLUMN()-12)),0),0), IF($G78&gt;0,IF(AND(INDIRECT(ADDRESS($G78,44))=0,INDIRECT(ADDRESS($G78,38))&lt;&gt;"UL"),INDIRECT(ADDRESS($G78,COLUMN()-12)),0),0), IF($H78&gt;0,IF(AND(INDIRECT(ADDRESS($H78,44))=0,INDIRECT(ADDRESS($H78,38))&lt;&gt;"UL"),INDIRECT(ADDRESS($H78,COLUMN()-12)),0),0), IF($I78&gt;0,IF(AND(INDIRECT(ADDRESS($I78,44))=0,INDIRECT(ADDRESS($I78,38))&lt;&gt;"UL"),INDIRECT(ADDRESS($I78,COLUMN()-12)),0),0), IF($J78&gt;0,IF(AND(INDIRECT(ADDRESS($J78,44))=0,INDIRECT(ADDRESS($J78,38))&lt;&gt;"UL"),INDIRECT(ADDRESS($J78,COLUMN()-12)),0),0), IF($K78&gt;0,IF(AND(INDIRECT(ADDRESS($K78,44))=0,INDIRECT(ADDRESS($K78,38))&lt;&gt;"UL"),INDIRECT(ADDRESS($K78,COLUMN()-12)),0),0), IF($L78&gt;0,IF(AND(INDIRECT(ADDRESS($L78,44))=0,INDIRECT(ADDRESS($L78,38))&lt;&gt;"UL"),INDIRECT(ADDRESS($L78,COLUMN()-12)),0),0), IF($M78&gt;0,IF(AND(INDIRECT(ADDRESS($M78,44))=0,INDIRECT(ADDRESS($M78,38))&lt;&gt;"UL"),INDIRECT(ADDRESS($M78,COLUMN()-12)),0),0))</f>
        <v>0</v>
      </c>
      <c r="BI78" s="57" cm="1">
        <f t="array" aca="1" ref="BI78" ca="1">SUM(IF($C78&gt;0,IF(AND(INDIRECT(ADDRESS($C78,44))=0,INDIRECT(ADDRESS($C78,38))&lt;&gt;"UL"),INDIRECT(ADDRESS($C78,COLUMN()-12)),0),0), IF($D78&gt;0,IF(AND(INDIRECT(ADDRESS($D78,44))=0,INDIRECT(ADDRESS($D78,38))&lt;&gt;"UL"),INDIRECT(ADDRESS($D78,COLUMN()-12)),0),0), IF($E78&gt;0,IF(AND(INDIRECT(ADDRESS($E78,44))=0,INDIRECT(ADDRESS($E78,38))&lt;&gt;"UL"),INDIRECT(ADDRESS($E78,COLUMN()-12)),0),0), IF($F78&gt;0,IF(AND(INDIRECT(ADDRESS($F78,44))=0,INDIRECT(ADDRESS($F78,38))&lt;&gt;"UL"),INDIRECT(ADDRESS($F78,COLUMN()-12)),0),0), IF($G78&gt;0,IF(AND(INDIRECT(ADDRESS($G78,44))=0,INDIRECT(ADDRESS($G78,38))&lt;&gt;"UL"),INDIRECT(ADDRESS($G78,COLUMN()-12)),0),0), IF($H78&gt;0,IF(AND(INDIRECT(ADDRESS($H78,44))=0,INDIRECT(ADDRESS($H78,38))&lt;&gt;"UL"),INDIRECT(ADDRESS($H78,COLUMN()-12)),0),0), IF($I78&gt;0,IF(AND(INDIRECT(ADDRESS($I78,44))=0,INDIRECT(ADDRESS($I78,38))&lt;&gt;"UL"),INDIRECT(ADDRESS($I78,COLUMN()-12)),0),0), IF($J78&gt;0,IF(AND(INDIRECT(ADDRESS($J78,44))=0,INDIRECT(ADDRESS($J78,38))&lt;&gt;"UL"),INDIRECT(ADDRESS($J78,COLUMN()-12)),0),0), IF($K78&gt;0,IF(AND(INDIRECT(ADDRESS($K78,44))=0,INDIRECT(ADDRESS($K78,38))&lt;&gt;"UL"),INDIRECT(ADDRESS($K78,COLUMN()-12)),0),0), IF($L78&gt;0,IF(AND(INDIRECT(ADDRESS($L78,44))=0,INDIRECT(ADDRESS($L78,38))&lt;&gt;"UL"),INDIRECT(ADDRESS($L78,COLUMN()-12)),0),0), IF($M78&gt;0,IF(AND(INDIRECT(ADDRESS($M78,44))=0,INDIRECT(ADDRESS($M78,38))&lt;&gt;"UL"),INDIRECT(ADDRESS($M78,COLUMN()-12)),0),0))</f>
        <v>0</v>
      </c>
      <c r="BJ78" s="57" cm="1">
        <f t="array" aca="1" ref="BJ78" ca="1">SUM(IF($C78&gt;0,IF(AND(INDIRECT(ADDRESS($C78,44))=0,INDIRECT(ADDRESS($C78,38))&lt;&gt;"UL"),INDIRECT(ADDRESS($C78,COLUMN()-12)),0),0), IF($D78&gt;0,IF(AND(INDIRECT(ADDRESS($D78,44))=0,INDIRECT(ADDRESS($D78,38))&lt;&gt;"UL"),INDIRECT(ADDRESS($D78,COLUMN()-12)),0),0), IF($E78&gt;0,IF(AND(INDIRECT(ADDRESS($E78,44))=0,INDIRECT(ADDRESS($E78,38))&lt;&gt;"UL"),INDIRECT(ADDRESS($E78,COLUMN()-12)),0),0), IF($F78&gt;0,IF(AND(INDIRECT(ADDRESS($F78,44))=0,INDIRECT(ADDRESS($F78,38))&lt;&gt;"UL"),INDIRECT(ADDRESS($F78,COLUMN()-12)),0),0), IF($G78&gt;0,IF(AND(INDIRECT(ADDRESS($G78,44))=0,INDIRECT(ADDRESS($G78,38))&lt;&gt;"UL"),INDIRECT(ADDRESS($G78,COLUMN()-12)),0),0), IF($H78&gt;0,IF(AND(INDIRECT(ADDRESS($H78,44))=0,INDIRECT(ADDRESS($H78,38))&lt;&gt;"UL"),INDIRECT(ADDRESS($H78,COLUMN()-12)),0),0), IF($I78&gt;0,IF(AND(INDIRECT(ADDRESS($I78,44))=0,INDIRECT(ADDRESS($I78,38))&lt;&gt;"UL"),INDIRECT(ADDRESS($I78,COLUMN()-12)),0),0), IF($J78&gt;0,IF(AND(INDIRECT(ADDRESS($J78,44))=0,INDIRECT(ADDRESS($J78,38))&lt;&gt;"UL"),INDIRECT(ADDRESS($J78,COLUMN()-12)),0),0), IF($K78&gt;0,IF(AND(INDIRECT(ADDRESS($K78,44))=0,INDIRECT(ADDRESS($K78,38))&lt;&gt;"UL"),INDIRECT(ADDRESS($K78,COLUMN()-12)),0),0), IF($L78&gt;0,IF(AND(INDIRECT(ADDRESS($L78,44))=0,INDIRECT(ADDRESS($L78,38))&lt;&gt;"UL"),INDIRECT(ADDRESS($L78,COLUMN()-12)),0),0), IF($M78&gt;0,IF(AND(INDIRECT(ADDRESS($M78,44))=0,INDIRECT(ADDRESS($M78,38))&lt;&gt;"UL"),INDIRECT(ADDRESS($M78,COLUMN()-12)),0),0))</f>
        <v>0</v>
      </c>
      <c r="BK78" s="57">
        <f t="shared" ca="1" si="61"/>
        <v>0</v>
      </c>
      <c r="BL78" s="58">
        <f t="shared" ca="1" si="62"/>
        <v>0</v>
      </c>
      <c r="BM78" s="57" cm="1">
        <f t="array" aca="1" ref="BM78" ca="1">SUM(IF($C78&gt;0,IF(AND(INDIRECT(ADDRESS($C78,44))=0,INDIRECT(ADDRESS($C78,38))&lt;&gt;"UL"),INDIRECT(ADDRESS($C78,COLUMN()-12)),0),0), IF($D78&gt;0,IF(AND(INDIRECT(ADDRESS($D78,44))=0,INDIRECT(ADDRESS($D78,38))&lt;&gt;"UL"),INDIRECT(ADDRESS($D78,COLUMN()-12)),0),0), IF($E78&gt;0,IF(AND(INDIRECT(ADDRESS($E78,44))=0,INDIRECT(ADDRESS($E78,38))&lt;&gt;"UL"),INDIRECT(ADDRESS($E78,COLUMN()-12)),0),0), IF($F78&gt;0,IF(AND(INDIRECT(ADDRESS($F78,44))=0,INDIRECT(ADDRESS($F78,38))&lt;&gt;"UL"),INDIRECT(ADDRESS($F78,COLUMN()-12)),0),0), IF($G78&gt;0,IF(AND(INDIRECT(ADDRESS($G78,44))=0,INDIRECT(ADDRESS($G78,38))&lt;&gt;"UL"),INDIRECT(ADDRESS($G78,COLUMN()-12)),0),0), IF($H78&gt;0,IF(AND(INDIRECT(ADDRESS($H78,44))=0,INDIRECT(ADDRESS($H78,38))&lt;&gt;"UL"),INDIRECT(ADDRESS($H78,COLUMN()-12)),0),0), IF($I78&gt;0,IF(AND(INDIRECT(ADDRESS($I78,44))=0,INDIRECT(ADDRESS($I78,38))&lt;&gt;"UL"),INDIRECT(ADDRESS($I78,COLUMN()-12)),0),0), IF($J78&gt;0,IF(AND(INDIRECT(ADDRESS($J78,44))=0,INDIRECT(ADDRESS($J78,38))&lt;&gt;"UL"),INDIRECT(ADDRESS($J78,COLUMN()-12)),0),0), IF($K78&gt;0,IF(AND(INDIRECT(ADDRESS($K78,44))=0,INDIRECT(ADDRESS($K78,38))&lt;&gt;"UL"),INDIRECT(ADDRESS($K78,COLUMN()-11)),0),0), IF($L78&gt;0,IF(AND(INDIRECT(ADDRESS($L78,44))=0,INDIRECT(ADDRESS($L78,38))&lt;&gt;"UL"),INDIRECT(ADDRESS($L78,COLUMN()-11)),0),0), IF($M78&gt;0,IF(AND(INDIRECT(ADDRESS($M78,44))=0,INDIRECT(ADDRESS($M78,38))&lt;&gt;"UL"),INDIRECT(ADDRESS($M78,COLUMN()-11)),0),0))</f>
        <v>0</v>
      </c>
      <c r="BN78" s="57" cm="1">
        <f t="array" aca="1" ref="BN78" ca="1">SUM(IF($C78&gt;0,IF(AND(INDIRECT(ADDRESS($C78,44))=0,INDIRECT(ADDRESS($C78,38))&lt;&gt;"UL"),INDIRECT(ADDRESS($C78,COLUMN()-12)),0),0), IF($D78&gt;0,IF(AND(INDIRECT(ADDRESS($D78,44))=0,INDIRECT(ADDRESS($D78,38))&lt;&gt;"UL"),INDIRECT(ADDRESS($D78,COLUMN()-12)),0),0), IF($E78&gt;0,IF(AND(INDIRECT(ADDRESS($E78,44))=0,INDIRECT(ADDRESS($E78,38))&lt;&gt;"UL"),INDIRECT(ADDRESS($E78,COLUMN()-12)),0),0), IF($F78&gt;0,IF(AND(INDIRECT(ADDRESS($F78,44))=0,INDIRECT(ADDRESS($F78,38))&lt;&gt;"UL"),INDIRECT(ADDRESS($F78,COLUMN()-12)),0),0), IF($G78&gt;0,IF(AND(INDIRECT(ADDRESS($G78,44))=0,INDIRECT(ADDRESS($G78,38))&lt;&gt;"UL"),INDIRECT(ADDRESS($G78,COLUMN()-12)),0),0), IF($H78&gt;0,IF(AND(INDIRECT(ADDRESS($H78,44))=0,INDIRECT(ADDRESS($H78,38))&lt;&gt;"UL"),INDIRECT(ADDRESS($H78,COLUMN()-12)),0),0), IF($I78&gt;0,IF(AND(INDIRECT(ADDRESS($I78,44))=0,INDIRECT(ADDRESS($I78,38))&lt;&gt;"UL"),INDIRECT(ADDRESS($I78,COLUMN()-12)),0),0), IF($J78&gt;0,IF(AND(INDIRECT(ADDRESS($J78,44))=0,INDIRECT(ADDRESS($J78,38))&lt;&gt;"UL"),INDIRECT(ADDRESS($J78,COLUMN()-12)),0),0), IF($K78&gt;0,IF(AND(INDIRECT(ADDRESS($K78,44))=0,INDIRECT(ADDRESS($K78,38))&lt;&gt;"UL"),INDIRECT(ADDRESS($K78,COLUMN()-11)),0),0), IF($L78&gt;0,IF(AND(INDIRECT(ADDRESS($L78,44))=0,INDIRECT(ADDRESS($L78,38))&lt;&gt;"UL"),INDIRECT(ADDRESS($L78,COLUMN()-11)),0),0), IF($M78&gt;0,IF(AND(INDIRECT(ADDRESS($M78,44))=0,INDIRECT(ADDRESS($M78,38))&lt;&gt;"UL"),INDIRECT(ADDRESS($M78,COLUMN()-11)),0),0))</f>
        <v>0</v>
      </c>
      <c r="BO78" s="57" cm="1">
        <f t="array" aca="1" ref="BO78" ca="1">SUM(IF($C78&gt;0,IF(AND(INDIRECT(ADDRESS($C78,44))=0,INDIRECT(ADDRESS($C78,38))&lt;&gt;"UL"),INDIRECT(ADDRESS($C78,COLUMN()-12)),0),0), IF($D78&gt;0,IF(AND(INDIRECT(ADDRESS($D78,44))=0,INDIRECT(ADDRESS($D78,38))&lt;&gt;"UL"),INDIRECT(ADDRESS($D78,COLUMN()-12)),0),0), IF($E78&gt;0,IF(AND(INDIRECT(ADDRESS($E78,44))=0,INDIRECT(ADDRESS($E78,38))&lt;&gt;"UL"),INDIRECT(ADDRESS($E78,COLUMN()-12)),0),0), IF($F78&gt;0,IF(AND(INDIRECT(ADDRESS($F78,44))=0,INDIRECT(ADDRESS($F78,38))&lt;&gt;"UL"),INDIRECT(ADDRESS($F78,COLUMN()-12)),0),0), IF($G78&gt;0,IF(AND(INDIRECT(ADDRESS($G78,44))=0,INDIRECT(ADDRESS($G78,38))&lt;&gt;"UL"),INDIRECT(ADDRESS($G78,COLUMN()-12)),0),0), IF($H78&gt;0,IF(AND(INDIRECT(ADDRESS($H78,44))=0,INDIRECT(ADDRESS($H78,38))&lt;&gt;"UL"),INDIRECT(ADDRESS($H78,COLUMN()-12)),0),0), IF($I78&gt;0,IF(AND(INDIRECT(ADDRESS($I78,44))=0,INDIRECT(ADDRESS($I78,38))&lt;&gt;"UL"),INDIRECT(ADDRESS($I78,COLUMN()-12)),0),0), IF($J78&gt;0,IF(AND(INDIRECT(ADDRESS($J78,44))=0,INDIRECT(ADDRESS($J78,38))&lt;&gt;"UL"),INDIRECT(ADDRESS($J78,COLUMN()-12)),0),0), IF($K78&gt;0,IF(AND(INDIRECT(ADDRESS($K78,44))=0,INDIRECT(ADDRESS($K78,38))&lt;&gt;"UL"),INDIRECT(ADDRESS($K78,COLUMN()-11)),0),0), IF($L78&gt;0,IF(AND(INDIRECT(ADDRESS($L78,44))=0,INDIRECT(ADDRESS($L78,38))&lt;&gt;"UL"),INDIRECT(ADDRESS($L78,COLUMN()-11)),0),0), IF($M78&gt;0,IF(AND(INDIRECT(ADDRESS($M78,44))=0,INDIRECT(ADDRESS($M78,38))&lt;&gt;"UL"),INDIRECT(ADDRESS($M78,COLUMN()-11)),0),0))</f>
        <v>0</v>
      </c>
      <c r="BP78" s="57" cm="1">
        <f t="array" aca="1" ref="BP78" ca="1">SUM(IF($C78&gt;0,IF(AND(INDIRECT(ADDRESS($C78,44))=0,INDIRECT(ADDRESS($C78,38))&lt;&gt;"UL"),INDIRECT(ADDRESS($C78,COLUMN()-12)),0),0), IF($D78&gt;0,IF(AND(INDIRECT(ADDRESS($D78,44))=0,INDIRECT(ADDRESS($D78,38))&lt;&gt;"UL"),INDIRECT(ADDRESS($D78,COLUMN()-12)),0),0), IF($E78&gt;0,IF(AND(INDIRECT(ADDRESS($E78,44))=0,INDIRECT(ADDRESS($E78,38))&lt;&gt;"UL"),INDIRECT(ADDRESS($E78,COLUMN()-12)),0),0), IF($F78&gt;0,IF(AND(INDIRECT(ADDRESS($F78,44))=0,INDIRECT(ADDRESS($F78,38))&lt;&gt;"UL"),INDIRECT(ADDRESS($F78,COLUMN()-12)),0),0), IF($G78&gt;0,IF(AND(INDIRECT(ADDRESS($G78,44))=0,INDIRECT(ADDRESS($G78,38))&lt;&gt;"UL"),INDIRECT(ADDRESS($G78,COLUMN()-12)),0),0), IF($H78&gt;0,IF(AND(INDIRECT(ADDRESS($H78,44))=0,INDIRECT(ADDRESS($H78,38))&lt;&gt;"UL"),INDIRECT(ADDRESS($H78,COLUMN()-12)),0),0), IF($I78&gt;0,IF(AND(INDIRECT(ADDRESS($I78,44))=0,INDIRECT(ADDRESS($I78,38))&lt;&gt;"UL"),INDIRECT(ADDRESS($I78,COLUMN()-12)),0),0), IF($J78&gt;0,IF(AND(INDIRECT(ADDRESS($J78,44))=0,INDIRECT(ADDRESS($J78,38))&lt;&gt;"UL"),INDIRECT(ADDRESS($J78,COLUMN()-12)),0),0), IF($K78&gt;0,IF(AND(INDIRECT(ADDRESS($K78,44))=0,INDIRECT(ADDRESS($K78,38))&lt;&gt;"UL"),INDIRECT(ADDRESS($K78,COLUMN()-11)),0),0), IF($L78&gt;0,IF(AND(INDIRECT(ADDRESS($L78,44))=0,INDIRECT(ADDRESS($L78,38))&lt;&gt;"UL"),INDIRECT(ADDRESS($L78,COLUMN()-11)),0),0), IF($M78&gt;0,IF(AND(INDIRECT(ADDRESS($M78,44))=0,INDIRECT(ADDRESS($M78,38))&lt;&gt;"UL"),INDIRECT(ADDRESS($M78,COLUMN()-11)),0),0))</f>
        <v>0</v>
      </c>
      <c r="BQ78" s="57">
        <f t="shared" ca="1" si="63"/>
        <v>0</v>
      </c>
      <c r="BR78" s="161">
        <f t="shared" ca="1" si="64"/>
        <v>77.857645496760597</v>
      </c>
      <c r="BS78" s="56"/>
      <c r="BT78" s="56">
        <f t="shared" ca="1" si="65"/>
        <v>3.9610006706689989</v>
      </c>
      <c r="BU78" s="63">
        <f t="shared" ca="1" si="66"/>
        <v>0.11317144773339997</v>
      </c>
      <c r="BV78" s="57" t="s">
        <v>34</v>
      </c>
      <c r="BW78" s="57" cm="1">
        <f t="array" aca="1" ref="BW78" ca="1">SUM(IF($C78&gt;0,IF(AND(INDIRECT(ADDRESS($C78,44))=0,INDIRECT(ADDRESS($C78,38))="UL",ISERROR(SEARCH("Rear",INDIRECT(ADDRESS($C78,33)))),ISERROR(SEARCH("Side",INDIRECT(ADDRESS($C78,33))))),INDIRECT(ADDRESS($C78,COLUMN())),0),0),IF($D78&gt;0,IF(AND(INDIRECT(ADDRESS($D78,44))=0,INDIRECT(ADDRESS($D78,38))="UL",ISERROR(SEARCH("Rear",INDIRECT(ADDRESS($D78,33)))),ISERROR(SEARCH("Side",INDIRECT(ADDRESS($D78,33))))),INDIRECT(ADDRESS($D78,COLUMN())),0),0),IF($E78&gt;0,IF(AND(INDIRECT(ADDRESS($E78,44))=0,INDIRECT(ADDRESS($E78,38))="UL",ISERROR(SEARCH("Rear",INDIRECT(ADDRESS($E78,33)))),ISERROR(SEARCH("Side",INDIRECT(ADDRESS($E78,33))))),INDIRECT(ADDRESS($E78,COLUMN())),0),0),IF($F78&gt;0,IF(AND(INDIRECT(ADDRESS($F78,44))=0,INDIRECT(ADDRESS($F78,38))="UL",ISERROR(SEARCH("Rear",INDIRECT(ADDRESS($F78,33)))),ISERROR(SEARCH("Side",INDIRECT(ADDRESS($F78,33))))),INDIRECT(ADDRESS($F78,COLUMN())),0),0),IF($G78&gt;0,IF(AND(INDIRECT(ADDRESS($G78,44))=0,INDIRECT(ADDRESS($G78,38))="UL",ISERROR(SEARCH("Rear",INDIRECT(ADDRESS($G78,33)))),ISERROR(SEARCH("Side",INDIRECT(ADDRESS($G78,33))))),INDIRECT(ADDRESS($G78,COLUMN())),0),0),IF($H78&gt;0,IF(AND(INDIRECT(ADDRESS($H78,44))=0,INDIRECT(ADDRESS($H78,38))="UL",ISERROR(SEARCH("Rear",INDIRECT(ADDRESS($H78,33)))),ISERROR(SEARCH("Side",INDIRECT(ADDRESS($H78,33))))),INDIRECT(ADDRESS($H78,COLUMN())),0),0),IF($I78&gt;0,IF(AND(INDIRECT(ADDRESS($I78,44))=0,INDIRECT(ADDRESS($I78,38))="UL",ISERROR(SEARCH("Rear",INDIRECT(ADDRESS($I78,33)))),ISERROR(SEARCH("Side",INDIRECT(ADDRESS($I78,33))))),INDIRECT(ADDRESS($I78,COLUMN())),0),0),IF($J78&gt;0,IF(AND(INDIRECT(ADDRESS($J78,44))=0,INDIRECT(ADDRESS($J78,38))="UL",ISERROR(SEARCH("Rear",INDIRECT(ADDRESS($J78,33)))),ISERROR(SEARCH("Side",INDIRECT(ADDRESS($J78,33))))),INDIRECT(ADDRESS($J78,COLUMN())),0),0),IF($K78&gt;0,IF(AND(INDIRECT(ADDRESS($K78,44))=0,INDIRECT(ADDRESS($K78,38))="UL",ISERROR(SEARCH("Rear",INDIRECT(ADDRESS($K78,33)))),ISERROR(SEARCH("Side",INDIRECT(ADDRESS($K78,33))))),INDIRECT(ADDRESS($K78,COLUMN())),0),0),IF($L78&gt;0,IF(AND(INDIRECT(ADDRESS($L78,44))=0,INDIRECT(ADDRESS($L78,38))="UL",ISERROR(SEARCH("Rear",INDIRECT(ADDRESS($L78,33)))),ISERROR(SEARCH("Side",INDIRECT(ADDRESS($L78,33))))),INDIRECT(ADDRESS($L78,COLUMN())),0),0),IF($M78&gt;0,IF(AND(INDIRECT(ADDRESS($M78,44))=0,INDIRECT(ADDRESS($M78,38))="UL",ISERROR(SEARCH("Rear",INDIRECT(ADDRESS($M78,33)))),ISERROR(SEARCH("Side",INDIRECT(ADDRESS($M78,33))))),INDIRECT(ADDRESS($M78,COLUMN())),0),0))</f>
        <v>1.0555555555555556</v>
      </c>
      <c r="BX78" s="57">
        <f t="shared" ca="1" si="67"/>
        <v>1.0555555555555556</v>
      </c>
      <c r="BY78" s="57" cm="1">
        <f t="array" aca="1" ref="BY78" ca="1">SUM(IF($C78&gt;0,IF(AND(INDIRECT(ADDRESS($C78,44))=0,INDIRECT(ADDRESS($C78,38))="UL"),INDIRECT(ADDRESS($C78,COLUMN())),0),0),IF($D78&gt;0,IF(AND(INDIRECT(ADDRESS($D78,44))=0,INDIRECT(ADDRESS($D78,38))="UL"),INDIRECT(ADDRESS($D78,COLUMN())),0),0),IF($E78&gt;0,IF(AND(INDIRECT(ADDRESS($E78,44))=0,INDIRECT(ADDRESS($E78,38))="UL"),INDIRECT(ADDRESS($E78,COLUMN())),0),0),IF($F78&gt;0,IF(AND(INDIRECT(ADDRESS($F78,44))=0,INDIRECT(ADDRESS($F78,38))="UL"),INDIRECT(ADDRESS($F78,COLUMN())),0),0),IF($G78&gt;0,IF(AND(INDIRECT(ADDRESS($G78,44))=0,INDIRECT(ADDRESS($G78,38))="UL"),INDIRECT(ADDRESS($G78,COLUMN())),0),0),IF($H78&gt;0,IF(AND(INDIRECT(ADDRESS($H78,44))=0,INDIRECT(ADDRESS($H78,38))="UL"),INDIRECT(ADDRESS($H78,COLUMN())),0),0),IF($I78&gt;0,IF(AND(INDIRECT(ADDRESS($I78,44))=0,INDIRECT(ADDRESS($I78,38))="UL"),INDIRECT(ADDRESS($I78,COLUMN())),0),0),IF($J78&gt;0,IF(AND(INDIRECT(ADDRESS($J78,44))=0,INDIRECT(ADDRESS($J78,38))="UL"),INDIRECT(ADDRESS($J78,COLUMN())),0),0),IF($K78&gt;0,IF(AND(INDIRECT(ADDRESS($K78,44))=0,INDIRECT(ADDRESS($K78,38))="UL"),INDIRECT(ADDRESS($K78,COLUMN())),0),0),IF($L78&gt;0,IF(AND(INDIRECT(ADDRESS($L78,44))=0,INDIRECT(ADDRESS($L78,38))="UL"),INDIRECT(ADDRESS($L78,COLUMN())),0),0),IF($M78&gt;0,IF(AND(INDIRECT(ADDRESS($M78,44))=0,INDIRECT(ADDRESS($M78,38))="UL"),INDIRECT(ADDRESS($M78,COLUMN())),0),0))</f>
        <v>0.45679012345679004</v>
      </c>
      <c r="BZ78" s="57" cm="1">
        <f t="array" aca="1" ref="BZ78" ca="1">SUM(IF($C78&gt;0,IF(AND(INDIRECT(ADDRESS($C78,44))=0,INDIRECT(ADDRESS($C78,38))="UL"),INDIRECT(ADDRESS($C78,COLUMN())),0),0),IF($D78&gt;0,IF(AND(INDIRECT(ADDRESS($D78,44))=0,INDIRECT(ADDRESS($D78,38))="UL"),INDIRECT(ADDRESS($D78,COLUMN())),0),0),IF($E78&gt;0,IF(AND(INDIRECT(ADDRESS($E78,44))=0,INDIRECT(ADDRESS($E78,38))="UL"),INDIRECT(ADDRESS($E78,COLUMN())),0),0),IF($F78&gt;0,IF(AND(INDIRECT(ADDRESS($F78,44))=0,INDIRECT(ADDRESS($F78,38))="UL"),INDIRECT(ADDRESS($F78,COLUMN())),0),0),IF($G78&gt;0,IF(AND(INDIRECT(ADDRESS($G78,44))=0,INDIRECT(ADDRESS($G78,38))="UL"),INDIRECT(ADDRESS($G78,COLUMN())),0),0),IF($H78&gt;0,IF(AND(INDIRECT(ADDRESS($H78,44))=0,INDIRECT(ADDRESS($H78,38))="UL"),INDIRECT(ADDRESS($H78,COLUMN())),0),0),IF($I78&gt;0,IF(AND(INDIRECT(ADDRESS($I78,44))=0,INDIRECT(ADDRESS($I78,38))="UL"),INDIRECT(ADDRESS($I78,COLUMN())),0),0),IF($J78&gt;0,IF(AND(INDIRECT(ADDRESS($J78,44))=0,INDIRECT(ADDRESS($J78,38))="UL"),INDIRECT(ADDRESS($J78,COLUMN())),0),0),IF($K78&gt;0,IF(AND(INDIRECT(ADDRESS($K78,44))=0,INDIRECT(ADDRESS($K78,38))="UL"),INDIRECT(ADDRESS($K78,COLUMN())),0),0),IF($L78&gt;0,IF(AND(INDIRECT(ADDRESS($L78,44))=0,INDIRECT(ADDRESS($L78,38))="UL"),INDIRECT(ADDRESS($L78,COLUMN())),0),0),IF($M78&gt;0,IF(AND(INDIRECT(ADDRESS($M78,44))=0,INDIRECT(ADDRESS($M78,38))="UL"),INDIRECT(ADDRESS($M78,COLUMN())),0),0))</f>
        <v>0.37654320987654322</v>
      </c>
      <c r="CA78" s="57">
        <f t="shared" ca="1" si="68"/>
        <v>0.37654320987654322</v>
      </c>
      <c r="CB78" s="57" cm="1">
        <f t="array" aca="1" ref="CB78" ca="1">SUM(IF($C78&gt;0,IF(AND(INDIRECT(ADDRESS($C78,44))=0,INDIRECT(ADDRESS($C78,38))&lt;&gt;"UL"),INDIRECT(ADDRESS($C78,COLUMN())),0),0),IF($D78&gt;0,IF(AND(INDIRECT(ADDRESS($D78,44))=0,INDIRECT(ADDRESS($D78,38))&lt;&gt;"UL"),INDIRECT(ADDRESS($D78,COLUMN())),0),0),IF($E78&gt;0,IF(AND(INDIRECT(ADDRESS($E78,44))=0,INDIRECT(ADDRESS($E78,38))&lt;&gt;"UL"),INDIRECT(ADDRESS($E78,COLUMN())),0),0),IF($F78&gt;0,IF(AND(INDIRECT(ADDRESS($F78,44))=0,INDIRECT(ADDRESS($F78,38))&lt;&gt;"UL"),INDIRECT(ADDRESS($F78,COLUMN())),0),0),IF($G78&gt;0,IF(AND(INDIRECT(ADDRESS($G78,44))=0,INDIRECT(ADDRESS($G78,38))&lt;&gt;"UL"),INDIRECT(ADDRESS($G78,COLUMN())),0),0),IF($H78&gt;0,IF(AND(INDIRECT(ADDRESS($H78,44))=0,INDIRECT(ADDRESS($H78,38))&lt;&gt;"UL"),INDIRECT(ADDRESS($H78,COLUMN())),0),0),IF($I78&gt;0,IF(AND(INDIRECT(ADDRESS($I78,44))=0,INDIRECT(ADDRESS($I78,38))&lt;&gt;"UL"),INDIRECT(ADDRESS($I78,COLUMN())),0),0),IF($J78&gt;0,IF(AND(INDIRECT(ADDRESS($J78,44))=0,INDIRECT(ADDRESS($J78,38))&lt;&gt;"UL"),INDIRECT(ADDRESS($J78,COLUMN())),0),0),IF($K78&gt;0,IF(AND(INDIRECT(ADDRESS($K78,44))=0,INDIRECT(ADDRESS($K78,38))&lt;&gt;"UL"),INDIRECT(ADDRESS($K78,COLUMN())),0),0),IF($L78&gt;0,IF(AND(INDIRECT(ADDRESS($L78,44))=0,INDIRECT(ADDRESS($L78,38))&lt;&gt;"UL"),INDIRECT(ADDRESS($L78,COLUMN())),0),0),IF($M78&gt;0,IF(AND(INDIRECT(ADDRESS($M78,44))=0,INDIRECT(ADDRESS($M78,38))&lt;&gt;"UL"),INDIRECT(ADDRESS($M78,COLUMN())),0),0))</f>
        <v>0</v>
      </c>
      <c r="CC78" s="57">
        <f t="shared" ca="1" si="69"/>
        <v>0</v>
      </c>
      <c r="CD78" s="57" cm="1">
        <f t="array" aca="1" ref="CD78" ca="1">SUM(IF($C78&gt;0,IF(AND(INDIRECT(ADDRESS($C78,44))=0,INDIRECT(ADDRESS($C78,38))&lt;&gt;"UL"),INDIRECT(ADDRESS($C78,COLUMN())),0),0),IF($D78&gt;0,IF(AND(INDIRECT(ADDRESS($D78,44))=0,INDIRECT(ADDRESS($D78,38))&lt;&gt;"UL"),INDIRECT(ADDRESS($D78,COLUMN())),0),0),IF($E78&gt;0,IF(AND(INDIRECT(ADDRESS($E78,44))=0,INDIRECT(ADDRESS($E78,38))&lt;&gt;"UL"),INDIRECT(ADDRESS($E78,COLUMN())),0),0),IF($F78&gt;0,IF(AND(INDIRECT(ADDRESS($F78,44))=0,INDIRECT(ADDRESS($F78,38))&lt;&gt;"UL"),INDIRECT(ADDRESS($F78,COLUMN())),0),0),IF($G78&gt;0,IF(AND(INDIRECT(ADDRESS($G78,44))=0,INDIRECT(ADDRESS($G78,38))&lt;&gt;"UL"),INDIRECT(ADDRESS($G78,COLUMN())),0),0),IF($H78&gt;0,IF(AND(INDIRECT(ADDRESS($H78,44))=0,INDIRECT(ADDRESS($H78,38))&lt;&gt;"UL"),INDIRECT(ADDRESS($H78,COLUMN())),0),0),IF($I78&gt;0,IF(AND(INDIRECT(ADDRESS($I78,44))=0,INDIRECT(ADDRESS($I78,38))&lt;&gt;"UL"),INDIRECT(ADDRESS($I78,COLUMN())),0),0),IF($J78&gt;0,IF(AND(INDIRECT(ADDRESS($J78,44))=0,INDIRECT(ADDRESS($J78,38))&lt;&gt;"UL"),INDIRECT(ADDRESS($J78,COLUMN())),0),0),IF($K78&gt;0,IF(AND(INDIRECT(ADDRESS($K78,44))=0,INDIRECT(ADDRESS($K78,38))&lt;&gt;"UL"),INDIRECT(ADDRESS($K78,COLUMN())),0),0),IF($L78&gt;0,IF(AND(INDIRECT(ADDRESS($L78,44))=0,INDIRECT(ADDRESS($L78,38))&lt;&gt;"UL"),INDIRECT(ADDRESS($L78,COLUMN())),0),0),IF($M78&gt;0,IF(AND(INDIRECT(ADDRESS($M78,44))=0,INDIRECT(ADDRESS($M78,38))&lt;&gt;"UL"),INDIRECT(ADDRESS($M78,COLUMN())),0),0))</f>
        <v>0</v>
      </c>
      <c r="CE78" s="57" cm="1">
        <f t="array" aca="1" ref="CE78" ca="1">SUM(IF($C78&gt;0,IF(AND(INDIRECT(ADDRESS($C78,44))=0,INDIRECT(ADDRESS($C78,38))&lt;&gt;"UL"),INDIRECT(ADDRESS($C78,COLUMN())),0),0),IF($D78&gt;0,IF(AND(INDIRECT(ADDRESS($D78,44))=0,INDIRECT(ADDRESS($D78,38))&lt;&gt;"UL"),INDIRECT(ADDRESS($D78,COLUMN())),0),0),IF($E78&gt;0,IF(AND(INDIRECT(ADDRESS($E78,44))=0,INDIRECT(ADDRESS($E78,38))&lt;&gt;"UL"),INDIRECT(ADDRESS($E78,COLUMN())),0),0),IF($F78&gt;0,IF(AND(INDIRECT(ADDRESS($F78,44))=0,INDIRECT(ADDRESS($F78,38))&lt;&gt;"UL"),INDIRECT(ADDRESS($F78,COLUMN())),0),0),IF($G78&gt;0,IF(AND(INDIRECT(ADDRESS($G78,44))=0,INDIRECT(ADDRESS($G78,38))&lt;&gt;"UL"),INDIRECT(ADDRESS($G78,COLUMN())),0),0),IF($H78&gt;0,IF(AND(INDIRECT(ADDRESS($H78,44))=0,INDIRECT(ADDRESS($H78,38))&lt;&gt;"UL"),INDIRECT(ADDRESS($H78,COLUMN())),0),0),IF($I78&gt;0,IF(AND(INDIRECT(ADDRESS($I78,44))=0,INDIRECT(ADDRESS($I78,38))&lt;&gt;"UL"),INDIRECT(ADDRESS($I78,COLUMN())),0),0),IF($J78&gt;0,IF(AND(INDIRECT(ADDRESS($J78,44))=0,INDIRECT(ADDRESS($J78,38))&lt;&gt;"UL"),INDIRECT(ADDRESS($J78,COLUMN())),0),0),IF($K78&gt;0,IF(AND(INDIRECT(ADDRESS($K78,44))=0,INDIRECT(ADDRESS($K78,38))&lt;&gt;"UL"),INDIRECT(ADDRESS($K78,COLUMN())),0),0),IF($L78&gt;0,IF(AND(INDIRECT(ADDRESS($L78,44))=0,INDIRECT(ADDRESS($L78,38))&lt;&gt;"UL"),INDIRECT(ADDRESS($L78,COLUMN())),0),0),IF($M78&gt;0,IF(AND(INDIRECT(ADDRESS($M78,44))=0,INDIRECT(ADDRESS($M78,38))&lt;&gt;"UL"),INDIRECT(ADDRESS($M78,COLUMN())),0),0))</f>
        <v>0</v>
      </c>
      <c r="CF78" s="57">
        <f t="shared" ca="1" si="70"/>
        <v>0</v>
      </c>
      <c r="CG78" s="57">
        <f t="shared" ca="1" si="71"/>
        <v>2.6263538884314226</v>
      </c>
      <c r="CH78" s="57">
        <f t="shared" ca="1" si="72"/>
        <v>7.5038682526612069E-2</v>
      </c>
      <c r="CI78" s="19">
        <f t="shared" ca="1" si="73"/>
        <v>15.225838302750443</v>
      </c>
      <c r="CJ78" s="19"/>
      <c r="CK78" s="57" cm="1">
        <f t="array" aca="1" ref="CK78" ca="1">IF(AU78="S", SUM(IF($C78&gt;0,IF(INDIRECT(ADDRESS($C78,43))&lt;&gt;1,INDIRECT(ADDRESS($C78,48)),0),0), IF($D78&gt;0,IF(INDIRECT(ADDRESS($D78,43))&lt;&gt;1,INDIRECT(ADDRESS($D78,48)),0),0), IF($E78&gt;0,IF(INDIRECT(ADDRESS($E78,43))&lt;&gt;1,INDIRECT(ADDRESS($E78,48)),0),0), IF($F78&gt;0,IF(INDIRECT(ADDRESS($F78,43))&lt;&gt;1,INDIRECT(ADDRESS($F78,48)),0),0), IF($G78&gt;0,IF(INDIRECT(ADDRESS($G78,43))&lt;&gt;1,INDIRECT(ADDRESS($G78,48)),0),0), IF($H78&gt;0,IF(INDIRECT(ADDRESS($H78,43))&lt;&gt;1,INDIRECT(ADDRESS($H78,48)),0),0), IF($I78&gt;0,IF(INDIRECT(ADDRESS($I78,43))&lt;&gt;1,INDIRECT(ADDRESS($I78,48)),0),0), IF($J78&gt;0,IF(INDIRECT(ADDRESS($J78,43))&lt;&gt;1,INDIRECT(ADDRESS($J78,48)),0),0), IF($K78&gt;0,IF(INDIRECT(ADDRESS($K78,43))&lt;&gt;1,INDIRECT(ADDRESS($K78,48)),0),0), IF($L78&gt;0,IF(INDIRECT(ADDRESS($L78,43))&lt;&gt;1,INDIRECT(ADDRESS($L78,48)),0),0), IF($M78&gt;0,IF(INDIRECT(ADDRESS($M78,43))&lt;&gt;1,INDIRECT(ADDRESS($M78,48)),0),0)), IF(AU78="L",SUM(IF($C78&gt;0,IF(INDIRECT(ADDRESS($C78,43))&lt;&gt;1,INDIRECT(ADDRESS($C78,50)),0),0), IF($D78&gt;0,IF(INDIRECT(ADDRESS($D78,43))&lt;&gt;1,INDIRECT(ADDRESS($D78,50)),0),0), IF($E78&gt;0,IF(INDIRECT(ADDRESS($E78,43))&lt;&gt;1,INDIRECT(ADDRESS($E78,50)),0),0), IF($F78&gt;0,IF(INDIRECT(ADDRESS($F78,43))&lt;&gt;1,INDIRECT(ADDRESS($F78,50)),0),0), IF($G78&gt;0,IF(INDIRECT(ADDRESS($G78,43))&lt;&gt;1,INDIRECT(ADDRESS($G78,50)),0),0), IF($G78&gt;0,IF(INDIRECT(ADDRESS($G78,43))&lt;&gt;1,INDIRECT(ADDRESS($G78,50)),0),0), IF($H78&gt;0,IF(INDIRECT(ADDRESS($H78,43))&lt;&gt;1,INDIRECT(ADDRESS($H78,50)),0),0), IF($I78&gt;0,IF(INDIRECT(ADDRESS($I78,43))&lt;&gt;1,INDIRECT(ADDRESS($I78,50)),0),0), IF($J78&gt;0,IF(INDIRECT(ADDRESS($J78,43))&lt;&gt;1,INDIRECT(ADDRESS($J78,50)),0),0), IF($K78&gt;0,IF(INDIRECT(ADDRESS($K78,43))&lt;&gt;1,INDIRECT(ADDRESS($K78,50)),0),0), IF($L78&gt;0,IF(INDIRECT(ADDRESS($L78,43))&lt;&gt;1,INDIRECT(ADDRESS($L78,50)),0),0), IF($M78&gt;0,IF(INDIRECT(ADDRESS($M78,43))&lt;&gt;1,INDIRECT(ADDRESS($M78,50)),0),0)), SUM(IF($C78&gt;0,IF(INDIRECT(ADDRESS($C78,43))&lt;&gt;1,INDIRECT(ADDRESS($C78,49)),0),0), IF($D78&gt;0,IF(INDIRECT(ADDRESS($D78,43))&lt;&gt;1,INDIRECT(ADDRESS($D78,49)),0),0), IF($E78&gt;0,IF(INDIRECT(ADDRESS($E78,43))&lt;&gt;1,INDIRECT(ADDRESS($E78,49)),0),0), IF($F78&gt;0,IF(INDIRECT(ADDRESS($F78,43))&lt;&gt;1,INDIRECT(ADDRESS($F78,49)),0),0), IF($G78&gt;0,IF(INDIRECT(ADDRESS($G78,43))&lt;&gt;1,INDIRECT(ADDRESS($G78,49)),0),0), IF($G78&gt;0,IF(INDIRECT(ADDRESS($G78,43))&lt;&gt;1,INDIRECT(ADDRESS($G78,49)),0),0), IF($H78&gt;0,IF(INDIRECT(ADDRESS($H78,43))&lt;&gt;1,INDIRECT(ADDRESS($H78,49)),0),0), IF($I78&gt;0,IF(INDIRECT(ADDRESS($I78,43))&lt;&gt;1,INDIRECT(ADDRESS($I78,49)),0),0), IF($J78&gt;0,IF(INDIRECT(ADDRESS($J78,43))&lt;&gt;1,INDIRECT(ADDRESS($J78,49)),0),0), IF($K78&gt;0,IF(INDIRECT(ADDRESS($K78,43))&lt;&gt;1,INDIRECT(ADDRESS($K78,49)),0),0), IF($L78&gt;0,IF(INDIRECT(ADDRESS($L78,43))&lt;&gt;1,INDIRECT(ADDRESS($L78,49)),0),0), IF($M78&gt;0,IF(INDIRECT(ADDRESS($M78,43))&lt;&gt;1,INDIRECT(ADDRESS($M78,49)),0),0))))</f>
        <v>1.1666666666666667</v>
      </c>
      <c r="CL78" s="57" cm="1">
        <f t="array" aca="1" ref="CL78" ca="1">SUM(IF($C78&gt;0,IF(INDIRECT(ADDRESS($C78,44))=1,INDIRECT(ADDRESS($C78,90)),0),0), IF($D78&gt;0,IF(INDIRECT(ADDRESS($D78,44))=1,INDIRECT(ADDRESS($D78,90)),0),0), IF($E78&gt;0,IF(INDIRECT(ADDRESS($E78,44))=1,INDIRECT(ADDRESS($E78,90)),0),0), IF($F78&gt;0,IF(INDIRECT(ADDRESS($F78,44))=1,INDIRECT(ADDRESS($F78,90)),0),0), IF($G78&gt;0,IF(INDIRECT(ADDRESS($G78,44))=1,INDIRECT(ADDRESS($G78,90)),0),0), IF($H78&gt;0,IF(INDIRECT(ADDRESS($H78,44))=1,INDIRECT(ADDRESS($H78,90)),0),0), IF($I78&gt;0,IF(INDIRECT(ADDRESS($I78,44))=1,INDIRECT(ADDRESS($I78,90)),0),0), IF($J78&gt;0,IF(INDIRECT(ADDRESS($J78,44))=1,INDIRECT(ADDRESS($J78,90)),0),0), IF($K78&gt;0,IF(INDIRECT(ADDRESS($K78,44))=1,INDIRECT(ADDRESS($K78,90)),0),0), IF($L78&gt;0,IF(INDIRECT(ADDRESS($L78,44))=1,INDIRECT(ADDRESS($L78,90)),0),0), IF($M78&gt;0,IF(INDIRECT(ADDRESS($M78,44))=1,INDIRECT(ADDRESS($M78,90)),0),0))</f>
        <v>0</v>
      </c>
      <c r="CM78" s="56">
        <f t="shared" ca="1" si="74"/>
        <v>0.83314963013174737</v>
      </c>
      <c r="CN78" s="59"/>
    </row>
    <row r="79" spans="1:92" x14ac:dyDescent="0.25">
      <c r="A79" s="62" t="s">
        <v>155</v>
      </c>
      <c r="B79" s="122">
        <v>10</v>
      </c>
      <c r="C79" s="122">
        <v>22</v>
      </c>
      <c r="D79" s="122">
        <v>20</v>
      </c>
      <c r="E79" s="122">
        <v>29</v>
      </c>
      <c r="F79" s="122"/>
      <c r="G79" s="122"/>
      <c r="H79" s="122"/>
      <c r="I79" s="67"/>
      <c r="J79" s="67"/>
      <c r="K79" s="67"/>
      <c r="L79" s="67"/>
      <c r="M79" s="67"/>
      <c r="N79" s="67">
        <f t="shared" ca="1" si="54"/>
        <v>38</v>
      </c>
      <c r="O79" s="67" t="str" cm="1">
        <f t="array" aca="1" ref="O79" ca="1">INDIRECT(ADDRESS($B79,COLUMN()))</f>
        <v>Bomber</v>
      </c>
      <c r="P79" s="67" cm="1">
        <f t="array" aca="1" ref="P79" ca="1">INDIRECT(ADDRESS($B79,COLUMN()))</f>
        <v>6</v>
      </c>
      <c r="Q79" s="67" cm="1">
        <f t="array" aca="1" ref="Q79" ca="1">INDIRECT(ADDRESS($B79,COLUMN()))</f>
        <v>2</v>
      </c>
      <c r="R79" s="67" t="str" cm="1">
        <f t="array" aca="1" ref="R79" ca="1">INDIRECT(ADDRESS($B79,COLUMN()))</f>
        <v>-</v>
      </c>
      <c r="S79" s="67" cm="1">
        <f t="array" aca="1" ref="S79" ca="1">INDIRECT(ADDRESS($B79,COLUMN()))</f>
        <v>2</v>
      </c>
      <c r="T79" s="67" t="str" cm="1">
        <f t="array" aca="1" ref="T79" ca="1">INDIRECT(ADDRESS($B79,COLUMN()))</f>
        <v>1-4</v>
      </c>
      <c r="U79" s="67" cm="1">
        <f t="array" aca="1" ref="U79" ca="1">INDIRECT(ADDRESS($B79,COLUMN()))</f>
        <v>4</v>
      </c>
      <c r="V79" s="67" cm="1">
        <f t="array" aca="1" ref="V79" ca="1">INDIRECT(ADDRESS($B79,COLUMN()))</f>
        <v>0</v>
      </c>
      <c r="W79" s="67" cm="1">
        <f t="array" aca="1" ref="W79" ca="1">INDIRECT(ADDRESS($B79,COLUMN()))</f>
        <v>4</v>
      </c>
      <c r="X79" s="67" cm="1">
        <f t="array" aca="1" ref="X79" ca="1">INDIRECT(ADDRESS($B79,COLUMN()))</f>
        <v>5</v>
      </c>
      <c r="Y79" s="67" cm="1">
        <f t="array" aca="1" ref="Y79" ca="1">INDIRECT(ADDRESS($B79,COLUMN()))</f>
        <v>1</v>
      </c>
      <c r="Z79" s="67" cm="1">
        <f t="array" aca="1" ref="Z79" ca="1">INDIRECT(ADDRESS($B79,COLUMN()))</f>
        <v>5</v>
      </c>
      <c r="AA79" s="67" t="str" cm="1">
        <f t="array" aca="1" ref="AA79" ca="1">INDIRECT(ADDRESS($B79,COLUMN()))</f>
        <v>Rocket Boosters</v>
      </c>
      <c r="AB79" s="56">
        <f t="shared" ca="1" si="55"/>
        <v>0.71563189871974031</v>
      </c>
      <c r="AC79" s="56">
        <f t="shared" ca="1" si="56"/>
        <v>0.65849484702335637</v>
      </c>
      <c r="AD79" s="56">
        <f t="shared" ca="1" si="57"/>
        <v>3.4356252888175116</v>
      </c>
      <c r="AF79" s="52"/>
      <c r="AG79" s="52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65"/>
      <c r="AU79" s="54" t="s">
        <v>117</v>
      </c>
      <c r="AV79" s="57" cm="1">
        <f t="array" aca="1" ref="AV79" ca="1">SUM(IF($C79&gt;0,IF(AND(INDIRECT(ADDRESS($C79,44))=0,INDIRECT(ADDRESS($C79,38))="UL",ISERROR(SEARCH("Rear",INDIRECT(ADDRESS($C79,33)))),ISERROR(SEARCH("Side",INDIRECT(ADDRESS($C79,33))))),INDIRECT(ADDRESS($C79,COLUMN())),0),0),IF($D79&gt;0,IF(AND(INDIRECT(ADDRESS($D79,44))=0,INDIRECT(ADDRESS($D79,38))="UL",ISERROR(SEARCH("Rear",INDIRECT(ADDRESS($D79,33)))),ISERROR(SEARCH("Side",INDIRECT(ADDRESS($D79,33))))),INDIRECT(ADDRESS($D79,COLUMN())),0),0),IF($E79&gt;0,IF(AND(INDIRECT(ADDRESS($E79,44))=0,INDIRECT(ADDRESS($E79,38))="UL",ISERROR(SEARCH("Rear",INDIRECT(ADDRESS($E79,33)))),ISERROR(SEARCH("Side",INDIRECT(ADDRESS($E79,33))))),INDIRECT(ADDRESS($E79,COLUMN())),0),0),IF($F79&gt;0,IF(AND(INDIRECT(ADDRESS($F79,44))=0,INDIRECT(ADDRESS($F79,38))="UL",ISERROR(SEARCH("Rear",INDIRECT(ADDRESS($F79,33)))),ISERROR(SEARCH("Side",INDIRECT(ADDRESS($F79,33))))),INDIRECT(ADDRESS($F79,COLUMN())),0),0),IF($G79&gt;0,IF(AND(INDIRECT(ADDRESS($G79,44))=0,INDIRECT(ADDRESS($G79,38))="UL",ISERROR(SEARCH("Rear",INDIRECT(ADDRESS($G79,33)))),ISERROR(SEARCH("Side",INDIRECT(ADDRESS($G79,33))))),INDIRECT(ADDRESS($G79,COLUMN())),0),0),IF($H79&gt;0,IF(AND(INDIRECT(ADDRESS($H79,44))=0,INDIRECT(ADDRESS($H79,38))="UL",ISERROR(SEARCH("Rear",INDIRECT(ADDRESS($H79,33)))),ISERROR(SEARCH("Side",INDIRECT(ADDRESS($H79,33))))),INDIRECT(ADDRESS($H79,COLUMN())),0),0),IF($I79&gt;0,IF(AND(INDIRECT(ADDRESS($I79,44))=0,INDIRECT(ADDRESS($I79,38))="UL",ISERROR(SEARCH("Rear",INDIRECT(ADDRESS($I79,33)))),ISERROR(SEARCH("Side",INDIRECT(ADDRESS($I79,33))))),INDIRECT(ADDRESS($I79,COLUMN())),0),0),IF($J79&gt;0,IF(AND(INDIRECT(ADDRESS($J79,44))=0,INDIRECT(ADDRESS($J79,38))="UL",ISERROR(SEARCH("Rear",INDIRECT(ADDRESS($J79,33)))),ISERROR(SEARCH("Side",INDIRECT(ADDRESS($J79,33))))),INDIRECT(ADDRESS($J79,COLUMN())),0),0),IF($K79&gt;0,IF(AND(INDIRECT(ADDRESS($K79,44))=0,INDIRECT(ADDRESS($K79,38))="UL",ISERROR(SEARCH("Rear",INDIRECT(ADDRESS($K79,33)))),ISERROR(SEARCH("Side",INDIRECT(ADDRESS($K79,33))))),INDIRECT(ADDRESS($K79,COLUMN())),0),0),IF($L79&gt;0,IF(AND(INDIRECT(ADDRESS($L79,44))=0,INDIRECT(ADDRESS($L79,38))="UL",ISERROR(SEARCH("Rear",INDIRECT(ADDRESS($L79,33)))),ISERROR(SEARCH("Side",INDIRECT(ADDRESS($L79,33))))),INDIRECT(ADDRESS($L79,COLUMN())),0),0),IF($M79&gt;0,IF(AND(INDIRECT(ADDRESS($M79,44))=0,INDIRECT(ADDRESS($M79,38))="UL",ISERROR(SEARCH("Rear",INDIRECT(ADDRESS($M79,33)))),ISERROR(SEARCH("Side",INDIRECT(ADDRESS($M79,33))))),INDIRECT(ADDRESS($M79,COLUMN())),0),0))</f>
        <v>0.61111111111111105</v>
      </c>
      <c r="AW79" s="57" cm="1">
        <f t="array" aca="1" ref="AW79" ca="1">SUM(IF($C79&gt;0,IF(AND(INDIRECT(ADDRESS($C79,44))=0,INDIRECT(ADDRESS($C79,38))="UL",ISERROR(SEARCH("Rear",INDIRECT(ADDRESS($C79,33)))),ISERROR(SEARCH("Side",INDIRECT(ADDRESS($C79,33))))),INDIRECT(ADDRESS($C79,COLUMN())),0),0),IF($D79&gt;0,IF(AND(INDIRECT(ADDRESS($D79,44))=0,INDIRECT(ADDRESS($D79,38))="UL",ISERROR(SEARCH("Rear",INDIRECT(ADDRESS($D79,33)))),ISERROR(SEARCH("Side",INDIRECT(ADDRESS($D79,33))))),INDIRECT(ADDRESS($D79,COLUMN())),0),0),IF($E79&gt;0,IF(AND(INDIRECT(ADDRESS($E79,44))=0,INDIRECT(ADDRESS($E79,38))="UL",ISERROR(SEARCH("Rear",INDIRECT(ADDRESS($E79,33)))),ISERROR(SEARCH("Side",INDIRECT(ADDRESS($E79,33))))),INDIRECT(ADDRESS($E79,COLUMN())),0),0),IF($F79&gt;0,IF(AND(INDIRECT(ADDRESS($F79,44))=0,INDIRECT(ADDRESS($F79,38))="UL",ISERROR(SEARCH("Rear",INDIRECT(ADDRESS($F79,33)))),ISERROR(SEARCH("Side",INDIRECT(ADDRESS($F79,33))))),INDIRECT(ADDRESS($F79,COLUMN())),0),0),IF($G79&gt;0,IF(AND(INDIRECT(ADDRESS($G79,44))=0,INDIRECT(ADDRESS($G79,38))="UL",ISERROR(SEARCH("Rear",INDIRECT(ADDRESS($G79,33)))),ISERROR(SEARCH("Side",INDIRECT(ADDRESS($G79,33))))),INDIRECT(ADDRESS($G79,COLUMN())),0),0),IF($H79&gt;0,IF(AND(INDIRECT(ADDRESS($H79,44))=0,INDIRECT(ADDRESS($H79,38))="UL",ISERROR(SEARCH("Rear",INDIRECT(ADDRESS($H79,33)))),ISERROR(SEARCH("Side",INDIRECT(ADDRESS($H79,33))))),INDIRECT(ADDRESS($H79,COLUMN())),0),0),IF($I79&gt;0,IF(AND(INDIRECT(ADDRESS($I79,44))=0,INDIRECT(ADDRESS($I79,38))="UL",ISERROR(SEARCH("Rear",INDIRECT(ADDRESS($I79,33)))),ISERROR(SEARCH("Side",INDIRECT(ADDRESS($I79,33))))),INDIRECT(ADDRESS($I79,COLUMN())),0),0),IF($J79&gt;0,IF(AND(INDIRECT(ADDRESS($J79,44))=0,INDIRECT(ADDRESS($J79,38))="UL",ISERROR(SEARCH("Rear",INDIRECT(ADDRESS($J79,33)))),ISERROR(SEARCH("Side",INDIRECT(ADDRESS($J79,33))))),INDIRECT(ADDRESS($J79,COLUMN())),0),0),IF($K79&gt;0,IF(AND(INDIRECT(ADDRESS($K79,44))=0,INDIRECT(ADDRESS($K79,38))="UL",ISERROR(SEARCH("Rear",INDIRECT(ADDRESS($K79,33)))),ISERROR(SEARCH("Side",INDIRECT(ADDRESS($K79,33))))),INDIRECT(ADDRESS($K79,COLUMN())),0),0),IF($L79&gt;0,IF(AND(INDIRECT(ADDRESS($L79,44))=0,INDIRECT(ADDRESS($L79,38))="UL",ISERROR(SEARCH("Rear",INDIRECT(ADDRESS($L79,33)))),ISERROR(SEARCH("Side",INDIRECT(ADDRESS($L79,33))))),INDIRECT(ADDRESS($L79,COLUMN())),0),0),IF($M79&gt;0,IF(AND(INDIRECT(ADDRESS($M79,44))=0,INDIRECT(ADDRESS($M79,38))="UL",ISERROR(SEARCH("Rear",INDIRECT(ADDRESS($M79,33)))),ISERROR(SEARCH("Side",INDIRECT(ADDRESS($M79,33))))),INDIRECT(ADDRESS($M79,COLUMN())),0),0))</f>
        <v>1.8333333333333333</v>
      </c>
      <c r="AX79" s="57" cm="1">
        <f t="array" aca="1" ref="AX79" ca="1">SUM(IF($C79&gt;0,IF(AND(INDIRECT(ADDRESS($C79,44))=0,INDIRECT(ADDRESS($C79,38))="UL",ISERROR(SEARCH("Rear",INDIRECT(ADDRESS($C79,33)))),ISERROR(SEARCH("Side",INDIRECT(ADDRESS($C79,33))))),INDIRECT(ADDRESS($C79,COLUMN())),0),0),IF($D79&gt;0,IF(AND(INDIRECT(ADDRESS($D79,44))=0,INDIRECT(ADDRESS($D79,38))="UL",ISERROR(SEARCH("Rear",INDIRECT(ADDRESS($D79,33)))),ISERROR(SEARCH("Side",INDIRECT(ADDRESS($D79,33))))),INDIRECT(ADDRESS($D79,COLUMN())),0),0),IF($E79&gt;0,IF(AND(INDIRECT(ADDRESS($E79,44))=0,INDIRECT(ADDRESS($E79,38))="UL",ISERROR(SEARCH("Rear",INDIRECT(ADDRESS($E79,33)))),ISERROR(SEARCH("Side",INDIRECT(ADDRESS($E79,33))))),INDIRECT(ADDRESS($E79,COLUMN())),0),0),IF($F79&gt;0,IF(AND(INDIRECT(ADDRESS($F79,44))=0,INDIRECT(ADDRESS($F79,38))="UL",ISERROR(SEARCH("Rear",INDIRECT(ADDRESS($F79,33)))),ISERROR(SEARCH("Side",INDIRECT(ADDRESS($F79,33))))),INDIRECT(ADDRESS($F79,COLUMN())),0),0),IF($G79&gt;0,IF(AND(INDIRECT(ADDRESS($G79,44))=0,INDIRECT(ADDRESS($G79,38))="UL",ISERROR(SEARCH("Rear",INDIRECT(ADDRESS($G79,33)))),ISERROR(SEARCH("Side",INDIRECT(ADDRESS($G79,33))))),INDIRECT(ADDRESS($G79,COLUMN())),0),0),IF($H79&gt;0,IF(AND(INDIRECT(ADDRESS($H79,44))=0,INDIRECT(ADDRESS($H79,38))="UL",ISERROR(SEARCH("Rear",INDIRECT(ADDRESS($H79,33)))),ISERROR(SEARCH("Side",INDIRECT(ADDRESS($H79,33))))),INDIRECT(ADDRESS($H79,COLUMN())),0),0),IF($I79&gt;0,IF(AND(INDIRECT(ADDRESS($I79,44))=0,INDIRECT(ADDRESS($I79,38))="UL",ISERROR(SEARCH("Rear",INDIRECT(ADDRESS($I79,33)))),ISERROR(SEARCH("Side",INDIRECT(ADDRESS($I79,33))))),INDIRECT(ADDRESS($I79,COLUMN())),0),0),IF($J79&gt;0,IF(AND(INDIRECT(ADDRESS($J79,44))=0,INDIRECT(ADDRESS($J79,38))="UL",ISERROR(SEARCH("Rear",INDIRECT(ADDRESS($J79,33)))),ISERROR(SEARCH("Side",INDIRECT(ADDRESS($J79,33))))),INDIRECT(ADDRESS($J79,COLUMN())),0),0),IF($K79&gt;0,IF(AND(INDIRECT(ADDRESS($K79,44))=0,INDIRECT(ADDRESS($K79,38))="UL",ISERROR(SEARCH("Rear",INDIRECT(ADDRESS($K79,33)))),ISERROR(SEARCH("Side",INDIRECT(ADDRESS($K79,33))))),INDIRECT(ADDRESS($K79,COLUMN())),0),0),IF($L79&gt;0,IF(AND(INDIRECT(ADDRESS($L79,44))=0,INDIRECT(ADDRESS($L79,38))="UL",ISERROR(SEARCH("Rear",INDIRECT(ADDRESS($L79,33)))),ISERROR(SEARCH("Side",INDIRECT(ADDRESS($L79,33))))),INDIRECT(ADDRESS($L79,COLUMN())),0),0),IF($M79&gt;0,IF(AND(INDIRECT(ADDRESS($M79,44))=0,INDIRECT(ADDRESS($M79,38))="UL",ISERROR(SEARCH("Rear",INDIRECT(ADDRESS($M79,33)))),ISERROR(SEARCH("Side",INDIRECT(ADDRESS($M79,33))))),INDIRECT(ADDRESS($M79,COLUMN())),0),0))</f>
        <v>0.83333333333333326</v>
      </c>
      <c r="AY79" s="58">
        <f t="shared" ca="1" si="58"/>
        <v>1.8333333333333333</v>
      </c>
      <c r="AZ79" s="58">
        <f t="shared" ca="1" si="59"/>
        <v>1.0925925925925926</v>
      </c>
      <c r="BA79" s="58" cm="1">
        <f t="array" aca="1" ref="BA79" ca="1">SUM(IF($C79&gt;0,IF(AND(INDIRECT(ADDRESS($C79,44))=0,INDIRECT(ADDRESS($C79,38))="UL"),INDIRECT(ADDRESS($C79,COLUMN())),0),0),IF($D79&gt;0,IF(AND(INDIRECT(ADDRESS($D79,44))=0,INDIRECT(ADDRESS($D79,38))="UL"),INDIRECT(ADDRESS($D79,COLUMN())),0),0),IF($E79&gt;0,IF(AND(INDIRECT(ADDRESS($E79,44))=0,INDIRECT(ADDRESS($E79,38))="UL"),INDIRECT(ADDRESS($E79,COLUMN())),0),0),IF($F79&gt;0,IF(AND(INDIRECT(ADDRESS($F79,44))=0,INDIRECT(ADDRESS($F79,38))="UL"),INDIRECT(ADDRESS($F79,COLUMN())),0),0),IF($G79&gt;0,IF(AND(INDIRECT(ADDRESS($G79,44))=0,INDIRECT(ADDRESS($G79,38))="UL"),INDIRECT(ADDRESS($G79,COLUMN())),0),0),IF($H79&gt;0,IF(AND(INDIRECT(ADDRESS($H79,44))=0,INDIRECT(ADDRESS($H79,38))="UL"),INDIRECT(ADDRESS($H79,COLUMN())),0),0),IF($I79&gt;0,IF(AND(INDIRECT(ADDRESS($I79,44))=0,INDIRECT(ADDRESS($I79,38))="UL"),INDIRECT(ADDRESS($I79,COLUMN())),0),0),IF($J79&gt;0,IF(AND(INDIRECT(ADDRESS($J79,44))=0,INDIRECT(ADDRESS($J79,38))="UL"),INDIRECT(ADDRESS($J79,COLUMN())),0),0),IF($K79&gt;0,IF(AND(INDIRECT(ADDRESS($K79,44))=0,INDIRECT(ADDRESS($K79,38))="UL"),INDIRECT(ADDRESS($K79,COLUMN())),0),0),IF($L79&gt;0,IF(AND(INDIRECT(ADDRESS($L79,44))=0,INDIRECT(ADDRESS($L79,38))="UL"),INDIRECT(ADDRESS($L79,COLUMN())),0),0),IF($M79&gt;0,IF(AND(INDIRECT(ADDRESS($M79,44))=0,INDIRECT(ADDRESS($M79,38))="UL"),INDIRECT(ADDRESS($M79,COLUMN())),0),0))</f>
        <v>0.61128747795414462</v>
      </c>
      <c r="BB79" s="58" cm="1">
        <f t="array" aca="1" ref="BB79" ca="1">SUM(IF($C79&gt;0,IF(AND(INDIRECT(ADDRESS($C79,44))=0,INDIRECT(ADDRESS($C79,38))="UL"),INDIRECT(ADDRESS($C79,COLUMN())),0),0),IF($D79&gt;0,IF(AND(INDIRECT(ADDRESS($D79,44))=0,INDIRECT(ADDRESS($D79,38))="UL"),INDIRECT(ADDRESS($D79,COLUMN())),0),0),IF($E79&gt;0,IF(AND(INDIRECT(ADDRESS($E79,44))=0,INDIRECT(ADDRESS($E79,38))="UL"),INDIRECT(ADDRESS($E79,COLUMN())),0),0),IF($F79&gt;0,IF(AND(INDIRECT(ADDRESS($F79,44))=0,INDIRECT(ADDRESS($F79,38))="UL"),INDIRECT(ADDRESS($F79,COLUMN())),0),0),IF($G79&gt;0,IF(AND(INDIRECT(ADDRESS($G79,44))=0,INDIRECT(ADDRESS($G79,38))="UL"),INDIRECT(ADDRESS($G79,COLUMN())),0),0),IF($H79&gt;0,IF(AND(INDIRECT(ADDRESS($H79,44))=0,INDIRECT(ADDRESS($H79,38))="UL"),INDIRECT(ADDRESS($H79,COLUMN())),0),0),IF($I79&gt;0,IF(AND(INDIRECT(ADDRESS($I79,44))=0,INDIRECT(ADDRESS($I79,38))="UL"),INDIRECT(ADDRESS($I79,COLUMN())),0),0),IF($J79&gt;0,IF(AND(INDIRECT(ADDRESS($J79,44))=0,INDIRECT(ADDRESS($J79,38))="UL"),INDIRECT(ADDRESS($J79,COLUMN())),0),0),IF($K79&gt;0,IF(AND(INDIRECT(ADDRESS($K79,44))=0,INDIRECT(ADDRESS($K79,38))="UL"),INDIRECT(ADDRESS($K79,COLUMN())),0),0),IF($L79&gt;0,IF(AND(INDIRECT(ADDRESS($L79,44))=0,INDIRECT(ADDRESS($L79,38))="UL"),INDIRECT(ADDRESS($L79,COLUMN())),0),0),IF($M79&gt;0,IF(AND(INDIRECT(ADDRESS($M79,44))=0,INDIRECT(ADDRESS($M79,38))="UL"),INDIRECT(ADDRESS($M79,COLUMN())),0),0))</f>
        <v>0.35308641975308636</v>
      </c>
      <c r="BC79" s="58" cm="1">
        <f t="array" aca="1" ref="BC79" ca="1">SUM(IF($C79&gt;0,IF(AND(INDIRECT(ADDRESS($C79,44))=0,INDIRECT(ADDRESS($C79,38))="UL"),INDIRECT(ADDRESS($C79,COLUMN())),0),0),IF($D79&gt;0,IF(AND(INDIRECT(ADDRESS($D79,44))=0,INDIRECT(ADDRESS($D79,38))="UL"),INDIRECT(ADDRESS($D79,COLUMN())),0),0),IF($E79&gt;0,IF(AND(INDIRECT(ADDRESS($E79,44))=0,INDIRECT(ADDRESS($E79,38))="UL"),INDIRECT(ADDRESS($E79,COLUMN())),0),0),IF($F79&gt;0,IF(AND(INDIRECT(ADDRESS($F79,44))=0,INDIRECT(ADDRESS($F79,38))="UL"),INDIRECT(ADDRESS($F79,COLUMN())),0),0),IF($G79&gt;0,IF(AND(INDIRECT(ADDRESS($G79,44))=0,INDIRECT(ADDRESS($G79,38))="UL"),INDIRECT(ADDRESS($G79,COLUMN())),0),0),IF($H79&gt;0,IF(AND(INDIRECT(ADDRESS($H79,44))=0,INDIRECT(ADDRESS($H79,38))="UL"),INDIRECT(ADDRESS($H79,COLUMN())),0),0),IF($I79&gt;0,IF(AND(INDIRECT(ADDRESS($I79,44))=0,INDIRECT(ADDRESS($I79,38))="UL"),INDIRECT(ADDRESS($I79,COLUMN())),0),0),IF($J79&gt;0,IF(AND(INDIRECT(ADDRESS($J79,44))=0,INDIRECT(ADDRESS($J79,38))="UL"),INDIRECT(ADDRESS($J79,COLUMN())),0),0),IF($K79&gt;0,IF(AND(INDIRECT(ADDRESS($K79,44))=0,INDIRECT(ADDRESS($K79,38))="UL"),INDIRECT(ADDRESS($K79,COLUMN())),0),0),IF($L79&gt;0,IF(AND(INDIRECT(ADDRESS($L79,44))=0,INDIRECT(ADDRESS($L79,38))="UL"),INDIRECT(ADDRESS($L79,COLUMN())),0),0),IF($M79&gt;0,IF(AND(INDIRECT(ADDRESS($M79,44))=0,INDIRECT(ADDRESS($M79,38))="UL"),INDIRECT(ADDRESS($M79,COLUMN())),0),0))</f>
        <v>0.38553791887125216</v>
      </c>
      <c r="BD79" s="58" cm="1">
        <f t="array" aca="1" ref="BD79" ca="1">SUM(IF($C79&gt;0,IF(AND(INDIRECT(ADDRESS($C79,44))=0,INDIRECT(ADDRESS($C79,38))="UL"),INDIRECT(ADDRESS($C79,COLUMN())),0),0),IF($D79&gt;0,IF(AND(INDIRECT(ADDRESS($D79,44))=0,INDIRECT(ADDRESS($D79,38))="UL"),INDIRECT(ADDRESS($D79,COLUMN())),0),0),IF($E79&gt;0,IF(AND(INDIRECT(ADDRESS($E79,44))=0,INDIRECT(ADDRESS($E79,38))="UL"),INDIRECT(ADDRESS($E79,COLUMN())),0),0),IF($F79&gt;0,IF(AND(INDIRECT(ADDRESS($F79,44))=0,INDIRECT(ADDRESS($F79,38))="UL"),INDIRECT(ADDRESS($F79,COLUMN())),0),0),IF($G79&gt;0,IF(AND(INDIRECT(ADDRESS($G79,44))=0,INDIRECT(ADDRESS($G79,38))="UL"),INDIRECT(ADDRESS($G79,COLUMN())),0),0),IF($H79&gt;0,IF(AND(INDIRECT(ADDRESS($H79,44))=0,INDIRECT(ADDRESS($H79,38))="UL"),INDIRECT(ADDRESS($H79,COLUMN())),0),0),IF($I79&gt;0,IF(AND(INDIRECT(ADDRESS($I79,44))=0,INDIRECT(ADDRESS($I79,38))="UL"),INDIRECT(ADDRESS($I79,COLUMN())),0),0),IF($J79&gt;0,IF(AND(INDIRECT(ADDRESS($J79,44))=0,INDIRECT(ADDRESS($J79,38))="UL"),INDIRECT(ADDRESS($J79,COLUMN())),0),0),IF($K79&gt;0,IF(AND(INDIRECT(ADDRESS($K79,44))=0,INDIRECT(ADDRESS($K79,38))="UL"),INDIRECT(ADDRESS($K79,COLUMN())),0),0),IF($L79&gt;0,IF(AND(INDIRECT(ADDRESS($L79,44))=0,INDIRECT(ADDRESS($L79,38))="UL"),INDIRECT(ADDRESS($L79,COLUMN())),0),0),IF($M79&gt;0,IF(AND(INDIRECT(ADDRESS($M79,44))=0,INDIRECT(ADDRESS($M79,38))="UL"),INDIRECT(ADDRESS($M79,COLUMN())),0),0))</f>
        <v>0.62962962962962965</v>
      </c>
      <c r="BE79" s="57">
        <f t="shared" ca="1" si="60"/>
        <v>0.38553791887125216</v>
      </c>
      <c r="BF79" s="57" cm="1">
        <f t="array" aca="1" ref="BF79" ca="1">SUM(IF($C79&gt;0,IF(INDIRECT(ADDRESS($C79,45))=1,INDIRECT(ADDRESS($C79,52))*INDIRECT(ADDRESS($C79,42))/5,0),0), IF($D79&gt;0,IF(INDIRECT(ADDRESS($D79,45))=1,INDIRECT(ADDRESS($D79,52))*INDIRECT(ADDRESS($D79,42))/5,0),0), IF($E79&gt;0,IF(INDIRECT(ADDRESS($E79,45))=1,INDIRECT(ADDRESS($E79,52))*INDIRECT(ADDRESS($E79,42))/5,0),0), IF($F79&gt;0,IF(INDIRECT(ADDRESS($F79,45))=1,INDIRECT(ADDRESS($F79,52))*INDIRECT(ADDRESS($F79,42))/5,0),0), IF($G79&gt;0,IF(INDIRECT(ADDRESS($G79,45))=1,INDIRECT(ADDRESS($G79,52))*INDIRECT(ADDRESS($G79,42))/5,0),0), IF($H79&gt;0,IF(INDIRECT(ADDRESS($H79,45))=1,INDIRECT(ADDRESS($H79,52))*INDIRECT(ADDRESS($H79,42))/5,0),0)
)*$BF$296/100</f>
        <v>0</v>
      </c>
      <c r="BG79" s="19"/>
      <c r="BH79" s="57" cm="1">
        <f t="array" aca="1" ref="BH79" ca="1">SUM(IF($C79&gt;0,IF(AND(INDIRECT(ADDRESS($C79,44))=0,INDIRECT(ADDRESS($C79,38))&lt;&gt;"UL"),INDIRECT(ADDRESS($C79,COLUMN()-12)),0),0), IF($D79&gt;0,IF(AND(INDIRECT(ADDRESS($D79,44))=0,INDIRECT(ADDRESS($D79,38))&lt;&gt;"UL"),INDIRECT(ADDRESS($D79,COLUMN()-12)),0),0), IF($E79&gt;0,IF(AND(INDIRECT(ADDRESS($E79,44))=0,INDIRECT(ADDRESS($E79,38))&lt;&gt;"UL"),INDIRECT(ADDRESS($E79,COLUMN()-12)),0),0), IF($F79&gt;0,IF(AND(INDIRECT(ADDRESS($F79,44))=0,INDIRECT(ADDRESS($F79,38))&lt;&gt;"UL"),INDIRECT(ADDRESS($F79,COLUMN()-12)),0),0), IF($G79&gt;0,IF(AND(INDIRECT(ADDRESS($G79,44))=0,INDIRECT(ADDRESS($G79,38))&lt;&gt;"UL"),INDIRECT(ADDRESS($G79,COLUMN()-12)),0),0), IF($H79&gt;0,IF(AND(INDIRECT(ADDRESS($H79,44))=0,INDIRECT(ADDRESS($H79,38))&lt;&gt;"UL"),INDIRECT(ADDRESS($H79,COLUMN()-12)),0),0), IF($I79&gt;0,IF(AND(INDIRECT(ADDRESS($I79,44))=0,INDIRECT(ADDRESS($I79,38))&lt;&gt;"UL"),INDIRECT(ADDRESS($I79,COLUMN()-12)),0),0), IF($J79&gt;0,IF(AND(INDIRECT(ADDRESS($J79,44))=0,INDIRECT(ADDRESS($J79,38))&lt;&gt;"UL"),INDIRECT(ADDRESS($J79,COLUMN()-12)),0),0), IF($K79&gt;0,IF(AND(INDIRECT(ADDRESS($K79,44))=0,INDIRECT(ADDRESS($K79,38))&lt;&gt;"UL"),INDIRECT(ADDRESS($K79,COLUMN()-12)),0),0), IF($L79&gt;0,IF(AND(INDIRECT(ADDRESS($L79,44))=0,INDIRECT(ADDRESS($L79,38))&lt;&gt;"UL"),INDIRECT(ADDRESS($L79,COLUMN()-12)),0),0), IF($M79&gt;0,IF(AND(INDIRECT(ADDRESS($M79,44))=0,INDIRECT(ADDRESS($M79,38))&lt;&gt;"UL"),INDIRECT(ADDRESS($M79,COLUMN()-12)),0),0))</f>
        <v>0</v>
      </c>
      <c r="BI79" s="57" cm="1">
        <f t="array" aca="1" ref="BI79" ca="1">SUM(IF($C79&gt;0,IF(AND(INDIRECT(ADDRESS($C79,44))=0,INDIRECT(ADDRESS($C79,38))&lt;&gt;"UL"),INDIRECT(ADDRESS($C79,COLUMN()-12)),0),0), IF($D79&gt;0,IF(AND(INDIRECT(ADDRESS($D79,44))=0,INDIRECT(ADDRESS($D79,38))&lt;&gt;"UL"),INDIRECT(ADDRESS($D79,COLUMN()-12)),0),0), IF($E79&gt;0,IF(AND(INDIRECT(ADDRESS($E79,44))=0,INDIRECT(ADDRESS($E79,38))&lt;&gt;"UL"),INDIRECT(ADDRESS($E79,COLUMN()-12)),0),0), IF($F79&gt;0,IF(AND(INDIRECT(ADDRESS($F79,44))=0,INDIRECT(ADDRESS($F79,38))&lt;&gt;"UL"),INDIRECT(ADDRESS($F79,COLUMN()-12)),0),0), IF($G79&gt;0,IF(AND(INDIRECT(ADDRESS($G79,44))=0,INDIRECT(ADDRESS($G79,38))&lt;&gt;"UL"),INDIRECT(ADDRESS($G79,COLUMN()-12)),0),0), IF($H79&gt;0,IF(AND(INDIRECT(ADDRESS($H79,44))=0,INDIRECT(ADDRESS($H79,38))&lt;&gt;"UL"),INDIRECT(ADDRESS($H79,COLUMN()-12)),0),0), IF($I79&gt;0,IF(AND(INDIRECT(ADDRESS($I79,44))=0,INDIRECT(ADDRESS($I79,38))&lt;&gt;"UL"),INDIRECT(ADDRESS($I79,COLUMN()-12)),0),0), IF($J79&gt;0,IF(AND(INDIRECT(ADDRESS($J79,44))=0,INDIRECT(ADDRESS($J79,38))&lt;&gt;"UL"),INDIRECT(ADDRESS($J79,COLUMN()-12)),0),0), IF($K79&gt;0,IF(AND(INDIRECT(ADDRESS($K79,44))=0,INDIRECT(ADDRESS($K79,38))&lt;&gt;"UL"),INDIRECT(ADDRESS($K79,COLUMN()-12)),0),0), IF($L79&gt;0,IF(AND(INDIRECT(ADDRESS($L79,44))=0,INDIRECT(ADDRESS($L79,38))&lt;&gt;"UL"),INDIRECT(ADDRESS($L79,COLUMN()-12)),0),0), IF($M79&gt;0,IF(AND(INDIRECT(ADDRESS($M79,44))=0,INDIRECT(ADDRESS($M79,38))&lt;&gt;"UL"),INDIRECT(ADDRESS($M79,COLUMN()-12)),0),0))</f>
        <v>0</v>
      </c>
      <c r="BJ79" s="57" cm="1">
        <f t="array" aca="1" ref="BJ79" ca="1">SUM(IF($C79&gt;0,IF(AND(INDIRECT(ADDRESS($C79,44))=0,INDIRECT(ADDRESS($C79,38))&lt;&gt;"UL"),INDIRECT(ADDRESS($C79,COLUMN()-12)),0),0), IF($D79&gt;0,IF(AND(INDIRECT(ADDRESS($D79,44))=0,INDIRECT(ADDRESS($D79,38))&lt;&gt;"UL"),INDIRECT(ADDRESS($D79,COLUMN()-12)),0),0), IF($E79&gt;0,IF(AND(INDIRECT(ADDRESS($E79,44))=0,INDIRECT(ADDRESS($E79,38))&lt;&gt;"UL"),INDIRECT(ADDRESS($E79,COLUMN()-12)),0),0), IF($F79&gt;0,IF(AND(INDIRECT(ADDRESS($F79,44))=0,INDIRECT(ADDRESS($F79,38))&lt;&gt;"UL"),INDIRECT(ADDRESS($F79,COLUMN()-12)),0),0), IF($G79&gt;0,IF(AND(INDIRECT(ADDRESS($G79,44))=0,INDIRECT(ADDRESS($G79,38))&lt;&gt;"UL"),INDIRECT(ADDRESS($G79,COLUMN()-12)),0),0), IF($H79&gt;0,IF(AND(INDIRECT(ADDRESS($H79,44))=0,INDIRECT(ADDRESS($H79,38))&lt;&gt;"UL"),INDIRECT(ADDRESS($H79,COLUMN()-12)),0),0), IF($I79&gt;0,IF(AND(INDIRECT(ADDRESS($I79,44))=0,INDIRECT(ADDRESS($I79,38))&lt;&gt;"UL"),INDIRECT(ADDRESS($I79,COLUMN()-12)),0),0), IF($J79&gt;0,IF(AND(INDIRECT(ADDRESS($J79,44))=0,INDIRECT(ADDRESS($J79,38))&lt;&gt;"UL"),INDIRECT(ADDRESS($J79,COLUMN()-12)),0),0), IF($K79&gt;0,IF(AND(INDIRECT(ADDRESS($K79,44))=0,INDIRECT(ADDRESS($K79,38))&lt;&gt;"UL"),INDIRECT(ADDRESS($K79,COLUMN()-12)),0),0), IF($L79&gt;0,IF(AND(INDIRECT(ADDRESS($L79,44))=0,INDIRECT(ADDRESS($L79,38))&lt;&gt;"UL"),INDIRECT(ADDRESS($L79,COLUMN()-12)),0),0), IF($M79&gt;0,IF(AND(INDIRECT(ADDRESS($M79,44))=0,INDIRECT(ADDRESS($M79,38))&lt;&gt;"UL"),INDIRECT(ADDRESS($M79,COLUMN()-12)),0),0))</f>
        <v>0</v>
      </c>
      <c r="BK79" s="57">
        <f t="shared" ca="1" si="61"/>
        <v>0</v>
      </c>
      <c r="BL79" s="58">
        <f t="shared" ca="1" si="62"/>
        <v>0</v>
      </c>
      <c r="BM79" s="57" cm="1">
        <f t="array" aca="1" ref="BM79" ca="1">SUM(IF($C79&gt;0,IF(AND(INDIRECT(ADDRESS($C79,44))=0,INDIRECT(ADDRESS($C79,38))&lt;&gt;"UL"),INDIRECT(ADDRESS($C79,COLUMN()-12)),0),0), IF($D79&gt;0,IF(AND(INDIRECT(ADDRESS($D79,44))=0,INDIRECT(ADDRESS($D79,38))&lt;&gt;"UL"),INDIRECT(ADDRESS($D79,COLUMN()-12)),0),0), IF($E79&gt;0,IF(AND(INDIRECT(ADDRESS($E79,44))=0,INDIRECT(ADDRESS($E79,38))&lt;&gt;"UL"),INDIRECT(ADDRESS($E79,COLUMN()-12)),0),0), IF($F79&gt;0,IF(AND(INDIRECT(ADDRESS($F79,44))=0,INDIRECT(ADDRESS($F79,38))&lt;&gt;"UL"),INDIRECT(ADDRESS($F79,COLUMN()-12)),0),0), IF($G79&gt;0,IF(AND(INDIRECT(ADDRESS($G79,44))=0,INDIRECT(ADDRESS($G79,38))&lt;&gt;"UL"),INDIRECT(ADDRESS($G79,COLUMN()-12)),0),0), IF($H79&gt;0,IF(AND(INDIRECT(ADDRESS($H79,44))=0,INDIRECT(ADDRESS($H79,38))&lt;&gt;"UL"),INDIRECT(ADDRESS($H79,COLUMN()-12)),0),0), IF($I79&gt;0,IF(AND(INDIRECT(ADDRESS($I79,44))=0,INDIRECT(ADDRESS($I79,38))&lt;&gt;"UL"),INDIRECT(ADDRESS($I79,COLUMN()-12)),0),0), IF($J79&gt;0,IF(AND(INDIRECT(ADDRESS($J79,44))=0,INDIRECT(ADDRESS($J79,38))&lt;&gt;"UL"),INDIRECT(ADDRESS($J79,COLUMN()-12)),0),0), IF($K79&gt;0,IF(AND(INDIRECT(ADDRESS($K79,44))=0,INDIRECT(ADDRESS($K79,38))&lt;&gt;"UL"),INDIRECT(ADDRESS($K79,COLUMN()-11)),0),0), IF($L79&gt;0,IF(AND(INDIRECT(ADDRESS($L79,44))=0,INDIRECT(ADDRESS($L79,38))&lt;&gt;"UL"),INDIRECT(ADDRESS($L79,COLUMN()-11)),0),0), IF($M79&gt;0,IF(AND(INDIRECT(ADDRESS($M79,44))=0,INDIRECT(ADDRESS($M79,38))&lt;&gt;"UL"),INDIRECT(ADDRESS($M79,COLUMN()-11)),0),0))</f>
        <v>0</v>
      </c>
      <c r="BN79" s="57" cm="1">
        <f t="array" aca="1" ref="BN79" ca="1">SUM(IF($C79&gt;0,IF(AND(INDIRECT(ADDRESS($C79,44))=0,INDIRECT(ADDRESS($C79,38))&lt;&gt;"UL"),INDIRECT(ADDRESS($C79,COLUMN()-12)),0),0), IF($D79&gt;0,IF(AND(INDIRECT(ADDRESS($D79,44))=0,INDIRECT(ADDRESS($D79,38))&lt;&gt;"UL"),INDIRECT(ADDRESS($D79,COLUMN()-12)),0),0), IF($E79&gt;0,IF(AND(INDIRECT(ADDRESS($E79,44))=0,INDIRECT(ADDRESS($E79,38))&lt;&gt;"UL"),INDIRECT(ADDRESS($E79,COLUMN()-12)),0),0), IF($F79&gt;0,IF(AND(INDIRECT(ADDRESS($F79,44))=0,INDIRECT(ADDRESS($F79,38))&lt;&gt;"UL"),INDIRECT(ADDRESS($F79,COLUMN()-12)),0),0), IF($G79&gt;0,IF(AND(INDIRECT(ADDRESS($G79,44))=0,INDIRECT(ADDRESS($G79,38))&lt;&gt;"UL"),INDIRECT(ADDRESS($G79,COLUMN()-12)),0),0), IF($H79&gt;0,IF(AND(INDIRECT(ADDRESS($H79,44))=0,INDIRECT(ADDRESS($H79,38))&lt;&gt;"UL"),INDIRECT(ADDRESS($H79,COLUMN()-12)),0),0), IF($I79&gt;0,IF(AND(INDIRECT(ADDRESS($I79,44))=0,INDIRECT(ADDRESS($I79,38))&lt;&gt;"UL"),INDIRECT(ADDRESS($I79,COLUMN()-12)),0),0), IF($J79&gt;0,IF(AND(INDIRECT(ADDRESS($J79,44))=0,INDIRECT(ADDRESS($J79,38))&lt;&gt;"UL"),INDIRECT(ADDRESS($J79,COLUMN()-12)),0),0), IF($K79&gt;0,IF(AND(INDIRECT(ADDRESS($K79,44))=0,INDIRECT(ADDRESS($K79,38))&lt;&gt;"UL"),INDIRECT(ADDRESS($K79,COLUMN()-11)),0),0), IF($L79&gt;0,IF(AND(INDIRECT(ADDRESS($L79,44))=0,INDIRECT(ADDRESS($L79,38))&lt;&gt;"UL"),INDIRECT(ADDRESS($L79,COLUMN()-11)),0),0), IF($M79&gt;0,IF(AND(INDIRECT(ADDRESS($M79,44))=0,INDIRECT(ADDRESS($M79,38))&lt;&gt;"UL"),INDIRECT(ADDRESS($M79,COLUMN()-11)),0),0))</f>
        <v>0</v>
      </c>
      <c r="BO79" s="57" cm="1">
        <f t="array" aca="1" ref="BO79" ca="1">SUM(IF($C79&gt;0,IF(AND(INDIRECT(ADDRESS($C79,44))=0,INDIRECT(ADDRESS($C79,38))&lt;&gt;"UL"),INDIRECT(ADDRESS($C79,COLUMN()-12)),0),0), IF($D79&gt;0,IF(AND(INDIRECT(ADDRESS($D79,44))=0,INDIRECT(ADDRESS($D79,38))&lt;&gt;"UL"),INDIRECT(ADDRESS($D79,COLUMN()-12)),0),0), IF($E79&gt;0,IF(AND(INDIRECT(ADDRESS($E79,44))=0,INDIRECT(ADDRESS($E79,38))&lt;&gt;"UL"),INDIRECT(ADDRESS($E79,COLUMN()-12)),0),0), IF($F79&gt;0,IF(AND(INDIRECT(ADDRESS($F79,44))=0,INDIRECT(ADDRESS($F79,38))&lt;&gt;"UL"),INDIRECT(ADDRESS($F79,COLUMN()-12)),0),0), IF($G79&gt;0,IF(AND(INDIRECT(ADDRESS($G79,44))=0,INDIRECT(ADDRESS($G79,38))&lt;&gt;"UL"),INDIRECT(ADDRESS($G79,COLUMN()-12)),0),0), IF($H79&gt;0,IF(AND(INDIRECT(ADDRESS($H79,44))=0,INDIRECT(ADDRESS($H79,38))&lt;&gt;"UL"),INDIRECT(ADDRESS($H79,COLUMN()-12)),0),0), IF($I79&gt;0,IF(AND(INDIRECT(ADDRESS($I79,44))=0,INDIRECT(ADDRESS($I79,38))&lt;&gt;"UL"),INDIRECT(ADDRESS($I79,COLUMN()-12)),0),0), IF($J79&gt;0,IF(AND(INDIRECT(ADDRESS($J79,44))=0,INDIRECT(ADDRESS($J79,38))&lt;&gt;"UL"),INDIRECT(ADDRESS($J79,COLUMN()-12)),0),0), IF($K79&gt;0,IF(AND(INDIRECT(ADDRESS($K79,44))=0,INDIRECT(ADDRESS($K79,38))&lt;&gt;"UL"),INDIRECT(ADDRESS($K79,COLUMN()-11)),0),0), IF($L79&gt;0,IF(AND(INDIRECT(ADDRESS($L79,44))=0,INDIRECT(ADDRESS($L79,38))&lt;&gt;"UL"),INDIRECT(ADDRESS($L79,COLUMN()-11)),0),0), IF($M79&gt;0,IF(AND(INDIRECT(ADDRESS($M79,44))=0,INDIRECT(ADDRESS($M79,38))&lt;&gt;"UL"),INDIRECT(ADDRESS($M79,COLUMN()-11)),0),0))</f>
        <v>0</v>
      </c>
      <c r="BP79" s="57" cm="1">
        <f t="array" aca="1" ref="BP79" ca="1">SUM(IF($C79&gt;0,IF(AND(INDIRECT(ADDRESS($C79,44))=0,INDIRECT(ADDRESS($C79,38))&lt;&gt;"UL"),INDIRECT(ADDRESS($C79,COLUMN()-12)),0),0), IF($D79&gt;0,IF(AND(INDIRECT(ADDRESS($D79,44))=0,INDIRECT(ADDRESS($D79,38))&lt;&gt;"UL"),INDIRECT(ADDRESS($D79,COLUMN()-12)),0),0), IF($E79&gt;0,IF(AND(INDIRECT(ADDRESS($E79,44))=0,INDIRECT(ADDRESS($E79,38))&lt;&gt;"UL"),INDIRECT(ADDRESS($E79,COLUMN()-12)),0),0), IF($F79&gt;0,IF(AND(INDIRECT(ADDRESS($F79,44))=0,INDIRECT(ADDRESS($F79,38))&lt;&gt;"UL"),INDIRECT(ADDRESS($F79,COLUMN()-12)),0),0), IF($G79&gt;0,IF(AND(INDIRECT(ADDRESS($G79,44))=0,INDIRECT(ADDRESS($G79,38))&lt;&gt;"UL"),INDIRECT(ADDRESS($G79,COLUMN()-12)),0),0), IF($H79&gt;0,IF(AND(INDIRECT(ADDRESS($H79,44))=0,INDIRECT(ADDRESS($H79,38))&lt;&gt;"UL"),INDIRECT(ADDRESS($H79,COLUMN()-12)),0),0), IF($I79&gt;0,IF(AND(INDIRECT(ADDRESS($I79,44))=0,INDIRECT(ADDRESS($I79,38))&lt;&gt;"UL"),INDIRECT(ADDRESS($I79,COLUMN()-12)),0),0), IF($J79&gt;0,IF(AND(INDIRECT(ADDRESS($J79,44))=0,INDIRECT(ADDRESS($J79,38))&lt;&gt;"UL"),INDIRECT(ADDRESS($J79,COLUMN()-12)),0),0), IF($K79&gt;0,IF(AND(INDIRECT(ADDRESS($K79,44))=0,INDIRECT(ADDRESS($K79,38))&lt;&gt;"UL"),INDIRECT(ADDRESS($K79,COLUMN()-11)),0),0), IF($L79&gt;0,IF(AND(INDIRECT(ADDRESS($L79,44))=0,INDIRECT(ADDRESS($L79,38))&lt;&gt;"UL"),INDIRECT(ADDRESS($L79,COLUMN()-11)),0),0), IF($M79&gt;0,IF(AND(INDIRECT(ADDRESS($M79,44))=0,INDIRECT(ADDRESS($M79,38))&lt;&gt;"UL"),INDIRECT(ADDRESS($M79,COLUMN()-11)),0),0))</f>
        <v>0</v>
      </c>
      <c r="BQ79" s="57">
        <f t="shared" ca="1" si="63"/>
        <v>0</v>
      </c>
      <c r="BR79" s="161">
        <f t="shared" ca="1" si="64"/>
        <v>74.573771650649206</v>
      </c>
      <c r="BS79" s="56"/>
      <c r="BT79" s="56">
        <f t="shared" ca="1" si="65"/>
        <v>4.8841759556167688</v>
      </c>
      <c r="BU79" s="63">
        <f t="shared" ca="1" si="66"/>
        <v>0.12853094620044128</v>
      </c>
      <c r="BV79" s="57" t="s">
        <v>34</v>
      </c>
      <c r="BW79" s="57" cm="1">
        <f t="array" aca="1" ref="BW79" ca="1">SUM(IF($C79&gt;0,IF(AND(INDIRECT(ADDRESS($C79,44))=0,INDIRECT(ADDRESS($C79,38))="UL",ISERROR(SEARCH("Rear",INDIRECT(ADDRESS($C79,33)))),ISERROR(SEARCH("Side",INDIRECT(ADDRESS($C79,33))))),INDIRECT(ADDRESS($C79,COLUMN())),0),0),IF($D79&gt;0,IF(AND(INDIRECT(ADDRESS($D79,44))=0,INDIRECT(ADDRESS($D79,38))="UL",ISERROR(SEARCH("Rear",INDIRECT(ADDRESS($D79,33)))),ISERROR(SEARCH("Side",INDIRECT(ADDRESS($D79,33))))),INDIRECT(ADDRESS($D79,COLUMN())),0),0),IF($E79&gt;0,IF(AND(INDIRECT(ADDRESS($E79,44))=0,INDIRECT(ADDRESS($E79,38))="UL",ISERROR(SEARCH("Rear",INDIRECT(ADDRESS($E79,33)))),ISERROR(SEARCH("Side",INDIRECT(ADDRESS($E79,33))))),INDIRECT(ADDRESS($E79,COLUMN())),0),0),IF($F79&gt;0,IF(AND(INDIRECT(ADDRESS($F79,44))=0,INDIRECT(ADDRESS($F79,38))="UL",ISERROR(SEARCH("Rear",INDIRECT(ADDRESS($F79,33)))),ISERROR(SEARCH("Side",INDIRECT(ADDRESS($F79,33))))),INDIRECT(ADDRESS($F79,COLUMN())),0),0),IF($G79&gt;0,IF(AND(INDIRECT(ADDRESS($G79,44))=0,INDIRECT(ADDRESS($G79,38))="UL",ISERROR(SEARCH("Rear",INDIRECT(ADDRESS($G79,33)))),ISERROR(SEARCH("Side",INDIRECT(ADDRESS($G79,33))))),INDIRECT(ADDRESS($G79,COLUMN())),0),0),IF($H79&gt;0,IF(AND(INDIRECT(ADDRESS($H79,44))=0,INDIRECT(ADDRESS($H79,38))="UL",ISERROR(SEARCH("Rear",INDIRECT(ADDRESS($H79,33)))),ISERROR(SEARCH("Side",INDIRECT(ADDRESS($H79,33))))),INDIRECT(ADDRESS($H79,COLUMN())),0),0),IF($I79&gt;0,IF(AND(INDIRECT(ADDRESS($I79,44))=0,INDIRECT(ADDRESS($I79,38))="UL",ISERROR(SEARCH("Rear",INDIRECT(ADDRESS($I79,33)))),ISERROR(SEARCH("Side",INDIRECT(ADDRESS($I79,33))))),INDIRECT(ADDRESS($I79,COLUMN())),0),0),IF($J79&gt;0,IF(AND(INDIRECT(ADDRESS($J79,44))=0,INDIRECT(ADDRESS($J79,38))="UL",ISERROR(SEARCH("Rear",INDIRECT(ADDRESS($J79,33)))),ISERROR(SEARCH("Side",INDIRECT(ADDRESS($J79,33))))),INDIRECT(ADDRESS($J79,COLUMN())),0),0),IF($K79&gt;0,IF(AND(INDIRECT(ADDRESS($K79,44))=0,INDIRECT(ADDRESS($K79,38))="UL",ISERROR(SEARCH("Rear",INDIRECT(ADDRESS($K79,33)))),ISERROR(SEARCH("Side",INDIRECT(ADDRESS($K79,33))))),INDIRECT(ADDRESS($K79,COLUMN())),0),0),IF($L79&gt;0,IF(AND(INDIRECT(ADDRESS($L79,44))=0,INDIRECT(ADDRESS($L79,38))="UL",ISERROR(SEARCH("Rear",INDIRECT(ADDRESS($L79,33)))),ISERROR(SEARCH("Side",INDIRECT(ADDRESS($L79,33))))),INDIRECT(ADDRESS($L79,COLUMN())),0),0),IF($M79&gt;0,IF(AND(INDIRECT(ADDRESS($M79,44))=0,INDIRECT(ADDRESS($M79,38))="UL",ISERROR(SEARCH("Rear",INDIRECT(ADDRESS($M79,33)))),ISERROR(SEARCH("Side",INDIRECT(ADDRESS($M79,33))))),INDIRECT(ADDRESS($M79,COLUMN())),0),0))</f>
        <v>1.1111111111111112</v>
      </c>
      <c r="BX79" s="57">
        <f t="shared" ca="1" si="67"/>
        <v>1.1111111111111112</v>
      </c>
      <c r="BY79" s="57" cm="1">
        <f t="array" aca="1" ref="BY79" ca="1">SUM(IF($C79&gt;0,IF(AND(INDIRECT(ADDRESS($C79,44))=0,INDIRECT(ADDRESS($C79,38))="UL"),INDIRECT(ADDRESS($C79,COLUMN())),0),0),IF($D79&gt;0,IF(AND(INDIRECT(ADDRESS($D79,44))=0,INDIRECT(ADDRESS($D79,38))="UL"),INDIRECT(ADDRESS($D79,COLUMN())),0),0),IF($E79&gt;0,IF(AND(INDIRECT(ADDRESS($E79,44))=0,INDIRECT(ADDRESS($E79,38))="UL"),INDIRECT(ADDRESS($E79,COLUMN())),0),0),IF($F79&gt;0,IF(AND(INDIRECT(ADDRESS($F79,44))=0,INDIRECT(ADDRESS($F79,38))="UL"),INDIRECT(ADDRESS($F79,COLUMN())),0),0),IF($G79&gt;0,IF(AND(INDIRECT(ADDRESS($G79,44))=0,INDIRECT(ADDRESS($G79,38))="UL"),INDIRECT(ADDRESS($G79,COLUMN())),0),0),IF($H79&gt;0,IF(AND(INDIRECT(ADDRESS($H79,44))=0,INDIRECT(ADDRESS($H79,38))="UL"),INDIRECT(ADDRESS($H79,COLUMN())),0),0),IF($I79&gt;0,IF(AND(INDIRECT(ADDRESS($I79,44))=0,INDIRECT(ADDRESS($I79,38))="UL"),INDIRECT(ADDRESS($I79,COLUMN())),0),0),IF($J79&gt;0,IF(AND(INDIRECT(ADDRESS($J79,44))=0,INDIRECT(ADDRESS($J79,38))="UL"),INDIRECT(ADDRESS($J79,COLUMN())),0),0),IF($K79&gt;0,IF(AND(INDIRECT(ADDRESS($K79,44))=0,INDIRECT(ADDRESS($K79,38))="UL"),INDIRECT(ADDRESS($K79,COLUMN())),0),0),IF($L79&gt;0,IF(AND(INDIRECT(ADDRESS($L79,44))=0,INDIRECT(ADDRESS($L79,38))="UL"),INDIRECT(ADDRESS($L79,COLUMN())),0),0),IF($M79&gt;0,IF(AND(INDIRECT(ADDRESS($M79,44))=0,INDIRECT(ADDRESS($M79,38))="UL"),INDIRECT(ADDRESS($M79,COLUMN())),0),0))</f>
        <v>0.37860082304526749</v>
      </c>
      <c r="BZ79" s="57" cm="1">
        <f t="array" aca="1" ref="BZ79" ca="1">SUM(IF($C79&gt;0,IF(AND(INDIRECT(ADDRESS($C79,44))=0,INDIRECT(ADDRESS($C79,38))="UL"),INDIRECT(ADDRESS($C79,COLUMN())),0),0),IF($D79&gt;0,IF(AND(INDIRECT(ADDRESS($D79,44))=0,INDIRECT(ADDRESS($D79,38))="UL"),INDIRECT(ADDRESS($D79,COLUMN())),0),0),IF($E79&gt;0,IF(AND(INDIRECT(ADDRESS($E79,44))=0,INDIRECT(ADDRESS($E79,38))="UL"),INDIRECT(ADDRESS($E79,COLUMN())),0),0),IF($F79&gt;0,IF(AND(INDIRECT(ADDRESS($F79,44))=0,INDIRECT(ADDRESS($F79,38))="UL"),INDIRECT(ADDRESS($F79,COLUMN())),0),0),IF($G79&gt;0,IF(AND(INDIRECT(ADDRESS($G79,44))=0,INDIRECT(ADDRESS($G79,38))="UL"),INDIRECT(ADDRESS($G79,COLUMN())),0),0),IF($H79&gt;0,IF(AND(INDIRECT(ADDRESS($H79,44))=0,INDIRECT(ADDRESS($H79,38))="UL"),INDIRECT(ADDRESS($H79,COLUMN())),0),0),IF($I79&gt;0,IF(AND(INDIRECT(ADDRESS($I79,44))=0,INDIRECT(ADDRESS($I79,38))="UL"),INDIRECT(ADDRESS($I79,COLUMN())),0),0),IF($J79&gt;0,IF(AND(INDIRECT(ADDRESS($J79,44))=0,INDIRECT(ADDRESS($J79,38))="UL"),INDIRECT(ADDRESS($J79,COLUMN())),0),0),IF($K79&gt;0,IF(AND(INDIRECT(ADDRESS($K79,44))=0,INDIRECT(ADDRESS($K79,38))="UL"),INDIRECT(ADDRESS($K79,COLUMN())),0),0),IF($L79&gt;0,IF(AND(INDIRECT(ADDRESS($L79,44))=0,INDIRECT(ADDRESS($L79,38))="UL"),INDIRECT(ADDRESS($L79,COLUMN())),0),0),IF($M79&gt;0,IF(AND(INDIRECT(ADDRESS($M79,44))=0,INDIRECT(ADDRESS($M79,38))="UL"),INDIRECT(ADDRESS($M79,COLUMN())),0),0))</f>
        <v>0.26954732510288065</v>
      </c>
      <c r="CA79" s="57">
        <f t="shared" ca="1" si="68"/>
        <v>0.26954732510288065</v>
      </c>
      <c r="CB79" s="57" cm="1">
        <f t="array" aca="1" ref="CB79" ca="1">SUM(IF($C79&gt;0,IF(AND(INDIRECT(ADDRESS($C79,44))=0,INDIRECT(ADDRESS($C79,38))&lt;&gt;"UL"),INDIRECT(ADDRESS($C79,COLUMN())),0),0),IF($D79&gt;0,IF(AND(INDIRECT(ADDRESS($D79,44))=0,INDIRECT(ADDRESS($D79,38))&lt;&gt;"UL"),INDIRECT(ADDRESS($D79,COLUMN())),0),0),IF($E79&gt;0,IF(AND(INDIRECT(ADDRESS($E79,44))=0,INDIRECT(ADDRESS($E79,38))&lt;&gt;"UL"),INDIRECT(ADDRESS($E79,COLUMN())),0),0),IF($F79&gt;0,IF(AND(INDIRECT(ADDRESS($F79,44))=0,INDIRECT(ADDRESS($F79,38))&lt;&gt;"UL"),INDIRECT(ADDRESS($F79,COLUMN())),0),0),IF($G79&gt;0,IF(AND(INDIRECT(ADDRESS($G79,44))=0,INDIRECT(ADDRESS($G79,38))&lt;&gt;"UL"),INDIRECT(ADDRESS($G79,COLUMN())),0),0),IF($H79&gt;0,IF(AND(INDIRECT(ADDRESS($H79,44))=0,INDIRECT(ADDRESS($H79,38))&lt;&gt;"UL"),INDIRECT(ADDRESS($H79,COLUMN())),0),0),IF($I79&gt;0,IF(AND(INDIRECT(ADDRESS($I79,44))=0,INDIRECT(ADDRESS($I79,38))&lt;&gt;"UL"),INDIRECT(ADDRESS($I79,COLUMN())),0),0),IF($J79&gt;0,IF(AND(INDIRECT(ADDRESS($J79,44))=0,INDIRECT(ADDRESS($J79,38))&lt;&gt;"UL"),INDIRECT(ADDRESS($J79,COLUMN())),0),0),IF($K79&gt;0,IF(AND(INDIRECT(ADDRESS($K79,44))=0,INDIRECT(ADDRESS($K79,38))&lt;&gt;"UL"),INDIRECT(ADDRESS($K79,COLUMN())),0),0),IF($L79&gt;0,IF(AND(INDIRECT(ADDRESS($L79,44))=0,INDIRECT(ADDRESS($L79,38))&lt;&gt;"UL"),INDIRECT(ADDRESS($L79,COLUMN())),0),0),IF($M79&gt;0,IF(AND(INDIRECT(ADDRESS($M79,44))=0,INDIRECT(ADDRESS($M79,38))&lt;&gt;"UL"),INDIRECT(ADDRESS($M79,COLUMN())),0),0))</f>
        <v>0</v>
      </c>
      <c r="CC79" s="57">
        <f t="shared" ca="1" si="69"/>
        <v>0</v>
      </c>
      <c r="CD79" s="57" cm="1">
        <f t="array" aca="1" ref="CD79" ca="1">SUM(IF($C79&gt;0,IF(AND(INDIRECT(ADDRESS($C79,44))=0,INDIRECT(ADDRESS($C79,38))&lt;&gt;"UL"),INDIRECT(ADDRESS($C79,COLUMN())),0),0),IF($D79&gt;0,IF(AND(INDIRECT(ADDRESS($D79,44))=0,INDIRECT(ADDRESS($D79,38))&lt;&gt;"UL"),INDIRECT(ADDRESS($D79,COLUMN())),0),0),IF($E79&gt;0,IF(AND(INDIRECT(ADDRESS($E79,44))=0,INDIRECT(ADDRESS($E79,38))&lt;&gt;"UL"),INDIRECT(ADDRESS($E79,COLUMN())),0),0),IF($F79&gt;0,IF(AND(INDIRECT(ADDRESS($F79,44))=0,INDIRECT(ADDRESS($F79,38))&lt;&gt;"UL"),INDIRECT(ADDRESS($F79,COLUMN())),0),0),IF($G79&gt;0,IF(AND(INDIRECT(ADDRESS($G79,44))=0,INDIRECT(ADDRESS($G79,38))&lt;&gt;"UL"),INDIRECT(ADDRESS($G79,COLUMN())),0),0),IF($H79&gt;0,IF(AND(INDIRECT(ADDRESS($H79,44))=0,INDIRECT(ADDRESS($H79,38))&lt;&gt;"UL"),INDIRECT(ADDRESS($H79,COLUMN())),0),0),IF($I79&gt;0,IF(AND(INDIRECT(ADDRESS($I79,44))=0,INDIRECT(ADDRESS($I79,38))&lt;&gt;"UL"),INDIRECT(ADDRESS($I79,COLUMN())),0),0),IF($J79&gt;0,IF(AND(INDIRECT(ADDRESS($J79,44))=0,INDIRECT(ADDRESS($J79,38))&lt;&gt;"UL"),INDIRECT(ADDRESS($J79,COLUMN())),0),0),IF($K79&gt;0,IF(AND(INDIRECT(ADDRESS($K79,44))=0,INDIRECT(ADDRESS($K79,38))&lt;&gt;"UL"),INDIRECT(ADDRESS($K79,COLUMN())),0),0),IF($L79&gt;0,IF(AND(INDIRECT(ADDRESS($L79,44))=0,INDIRECT(ADDRESS($L79,38))&lt;&gt;"UL"),INDIRECT(ADDRESS($L79,COLUMN())),0),0),IF($M79&gt;0,IF(AND(INDIRECT(ADDRESS($M79,44))=0,INDIRECT(ADDRESS($M79,38))&lt;&gt;"UL"),INDIRECT(ADDRESS($M79,COLUMN())),0),0))</f>
        <v>0</v>
      </c>
      <c r="CE79" s="57" cm="1">
        <f t="array" aca="1" ref="CE79" ca="1">SUM(IF($C79&gt;0,IF(AND(INDIRECT(ADDRESS($C79,44))=0,INDIRECT(ADDRESS($C79,38))&lt;&gt;"UL"),INDIRECT(ADDRESS($C79,COLUMN())),0),0),IF($D79&gt;0,IF(AND(INDIRECT(ADDRESS($D79,44))=0,INDIRECT(ADDRESS($D79,38))&lt;&gt;"UL"),INDIRECT(ADDRESS($D79,COLUMN())),0),0),IF($E79&gt;0,IF(AND(INDIRECT(ADDRESS($E79,44))=0,INDIRECT(ADDRESS($E79,38))&lt;&gt;"UL"),INDIRECT(ADDRESS($E79,COLUMN())),0),0),IF($F79&gt;0,IF(AND(INDIRECT(ADDRESS($F79,44))=0,INDIRECT(ADDRESS($F79,38))&lt;&gt;"UL"),INDIRECT(ADDRESS($F79,COLUMN())),0),0),IF($G79&gt;0,IF(AND(INDIRECT(ADDRESS($G79,44))=0,INDIRECT(ADDRESS($G79,38))&lt;&gt;"UL"),INDIRECT(ADDRESS($G79,COLUMN())),0),0),IF($H79&gt;0,IF(AND(INDIRECT(ADDRESS($H79,44))=0,INDIRECT(ADDRESS($H79,38))&lt;&gt;"UL"),INDIRECT(ADDRESS($H79,COLUMN())),0),0),IF($I79&gt;0,IF(AND(INDIRECT(ADDRESS($I79,44))=0,INDIRECT(ADDRESS($I79,38))&lt;&gt;"UL"),INDIRECT(ADDRESS($I79,COLUMN())),0),0),IF($J79&gt;0,IF(AND(INDIRECT(ADDRESS($J79,44))=0,INDIRECT(ADDRESS($J79,38))&lt;&gt;"UL"),INDIRECT(ADDRESS($J79,COLUMN())),0),0),IF($K79&gt;0,IF(AND(INDIRECT(ADDRESS($K79,44))=0,INDIRECT(ADDRESS($K79,38))&lt;&gt;"UL"),INDIRECT(ADDRESS($K79,COLUMN())),0),0),IF($L79&gt;0,IF(AND(INDIRECT(ADDRESS($L79,44))=0,INDIRECT(ADDRESS($L79,38))&lt;&gt;"UL"),INDIRECT(ADDRESS($L79,COLUMN())),0),0),IF($M79&gt;0,IF(AND(INDIRECT(ADDRESS($M79,44))=0,INDIRECT(ADDRESS($M79,38))&lt;&gt;"UL"),INDIRECT(ADDRESS($M79,COLUMN())),0),0))</f>
        <v>0</v>
      </c>
      <c r="CF79" s="57">
        <f t="shared" ca="1" si="70"/>
        <v>0</v>
      </c>
      <c r="CG79" s="57">
        <f t="shared" ca="1" si="71"/>
        <v>2.9951685591852697</v>
      </c>
      <c r="CH79" s="57">
        <f t="shared" ca="1" si="72"/>
        <v>7.8820225241717626E-2</v>
      </c>
      <c r="CI79" s="19">
        <f t="shared" ca="1" si="73"/>
        <v>17.178126444087557</v>
      </c>
      <c r="CJ79" s="19"/>
      <c r="CK79" s="57" cm="1">
        <f t="array" aca="1" ref="CK79" ca="1">IF(AU79="S", SUM(IF($C79&gt;0,IF(INDIRECT(ADDRESS($C79,43))&lt;&gt;1,INDIRECT(ADDRESS($C79,48)),0),0), IF($D79&gt;0,IF(INDIRECT(ADDRESS($D79,43))&lt;&gt;1,INDIRECT(ADDRESS($D79,48)),0),0), IF($E79&gt;0,IF(INDIRECT(ADDRESS($E79,43))&lt;&gt;1,INDIRECT(ADDRESS($E79,48)),0),0), IF($F79&gt;0,IF(INDIRECT(ADDRESS($F79,43))&lt;&gt;1,INDIRECT(ADDRESS($F79,48)),0),0), IF($G79&gt;0,IF(INDIRECT(ADDRESS($G79,43))&lt;&gt;1,INDIRECT(ADDRESS($G79,48)),0),0), IF($H79&gt;0,IF(INDIRECT(ADDRESS($H79,43))&lt;&gt;1,INDIRECT(ADDRESS($H79,48)),0),0), IF($I79&gt;0,IF(INDIRECT(ADDRESS($I79,43))&lt;&gt;1,INDIRECT(ADDRESS($I79,48)),0),0), IF($J79&gt;0,IF(INDIRECT(ADDRESS($J79,43))&lt;&gt;1,INDIRECT(ADDRESS($J79,48)),0),0), IF($K79&gt;0,IF(INDIRECT(ADDRESS($K79,43))&lt;&gt;1,INDIRECT(ADDRESS($K79,48)),0),0), IF($L79&gt;0,IF(INDIRECT(ADDRESS($L79,43))&lt;&gt;1,INDIRECT(ADDRESS($L79,48)),0),0), IF($M79&gt;0,IF(INDIRECT(ADDRESS($M79,43))&lt;&gt;1,INDIRECT(ADDRESS($M79,48)),0),0)), IF(AU79="L",SUM(IF($C79&gt;0,IF(INDIRECT(ADDRESS($C79,43))&lt;&gt;1,INDIRECT(ADDRESS($C79,50)),0),0), IF($D79&gt;0,IF(INDIRECT(ADDRESS($D79,43))&lt;&gt;1,INDIRECT(ADDRESS($D79,50)),0),0), IF($E79&gt;0,IF(INDIRECT(ADDRESS($E79,43))&lt;&gt;1,INDIRECT(ADDRESS($E79,50)),0),0), IF($F79&gt;0,IF(INDIRECT(ADDRESS($F79,43))&lt;&gt;1,INDIRECT(ADDRESS($F79,50)),0),0), IF($G79&gt;0,IF(INDIRECT(ADDRESS($G79,43))&lt;&gt;1,INDIRECT(ADDRESS($G79,50)),0),0), IF($G79&gt;0,IF(INDIRECT(ADDRESS($G79,43))&lt;&gt;1,INDIRECT(ADDRESS($G79,50)),0),0), IF($H79&gt;0,IF(INDIRECT(ADDRESS($H79,43))&lt;&gt;1,INDIRECT(ADDRESS($H79,50)),0),0), IF($I79&gt;0,IF(INDIRECT(ADDRESS($I79,43))&lt;&gt;1,INDIRECT(ADDRESS($I79,50)),0),0), IF($J79&gt;0,IF(INDIRECT(ADDRESS($J79,43))&lt;&gt;1,INDIRECT(ADDRESS($J79,50)),0),0), IF($K79&gt;0,IF(INDIRECT(ADDRESS($K79,43))&lt;&gt;1,INDIRECT(ADDRESS($K79,50)),0),0), IF($L79&gt;0,IF(INDIRECT(ADDRESS($L79,43))&lt;&gt;1,INDIRECT(ADDRESS($L79,50)),0),0), IF($M79&gt;0,IF(INDIRECT(ADDRESS($M79,43))&lt;&gt;1,INDIRECT(ADDRESS($M79,50)),0),0)), SUM(IF($C79&gt;0,IF(INDIRECT(ADDRESS($C79,43))&lt;&gt;1,INDIRECT(ADDRESS($C79,49)),0),0), IF($D79&gt;0,IF(INDIRECT(ADDRESS($D79,43))&lt;&gt;1,INDIRECT(ADDRESS($D79,49)),0),0), IF($E79&gt;0,IF(INDIRECT(ADDRESS($E79,43))&lt;&gt;1,INDIRECT(ADDRESS($E79,49)),0),0), IF($F79&gt;0,IF(INDIRECT(ADDRESS($F79,43))&lt;&gt;1,INDIRECT(ADDRESS($F79,49)),0),0), IF($G79&gt;0,IF(INDIRECT(ADDRESS($G79,43))&lt;&gt;1,INDIRECT(ADDRESS($G79,49)),0),0), IF($G79&gt;0,IF(INDIRECT(ADDRESS($G79,43))&lt;&gt;1,INDIRECT(ADDRESS($G79,49)),0),0), IF($H79&gt;0,IF(INDIRECT(ADDRESS($H79,43))&lt;&gt;1,INDIRECT(ADDRESS($H79,49)),0),0), IF($I79&gt;0,IF(INDIRECT(ADDRESS($I79,43))&lt;&gt;1,INDIRECT(ADDRESS($I79,49)),0),0), IF($J79&gt;0,IF(INDIRECT(ADDRESS($J79,43))&lt;&gt;1,INDIRECT(ADDRESS($J79,49)),0),0), IF($K79&gt;0,IF(INDIRECT(ADDRESS($K79,43))&lt;&gt;1,INDIRECT(ADDRESS($K79,49)),0),0), IF($L79&gt;0,IF(INDIRECT(ADDRESS($L79,43))&lt;&gt;1,INDIRECT(ADDRESS($L79,49)),0),0), IF($M79&gt;0,IF(INDIRECT(ADDRESS($M79,43))&lt;&gt;1,INDIRECT(ADDRESS($M79,49)),0),0))))</f>
        <v>1.3333333333333333</v>
      </c>
      <c r="CL79" s="57" cm="1">
        <f t="array" aca="1" ref="CL79" ca="1">SUM(IF($C79&gt;0,IF(INDIRECT(ADDRESS($C79,44))=1,INDIRECT(ADDRESS($C79,90)),0),0), IF($D79&gt;0,IF(INDIRECT(ADDRESS($D79,44))=1,INDIRECT(ADDRESS($D79,90)),0),0), IF($E79&gt;0,IF(INDIRECT(ADDRESS($E79,44))=1,INDIRECT(ADDRESS($E79,90)),0),0), IF($F79&gt;0,IF(INDIRECT(ADDRESS($F79,44))=1,INDIRECT(ADDRESS($F79,90)),0),0), IF($G79&gt;0,IF(INDIRECT(ADDRESS($G79,44))=1,INDIRECT(ADDRESS($G79,90)),0),0), IF($H79&gt;0,IF(INDIRECT(ADDRESS($H79,44))=1,INDIRECT(ADDRESS($H79,90)),0),0), IF($I79&gt;0,IF(INDIRECT(ADDRESS($I79,44))=1,INDIRECT(ADDRESS($I79,90)),0),0), IF($J79&gt;0,IF(INDIRECT(ADDRESS($J79,44))=1,INDIRECT(ADDRESS($J79,90)),0),0), IF($K79&gt;0,IF(INDIRECT(ADDRESS($K79,44))=1,INDIRECT(ADDRESS($K79,90)),0),0), IF($L79&gt;0,IF(INDIRECT(ADDRESS($L79,44))=1,INDIRECT(ADDRESS($L79,90)),0),0), IF($M79&gt;0,IF(INDIRECT(ADDRESS($M79,44))=1,INDIRECT(ADDRESS($M79,90)),0),0))</f>
        <v>0</v>
      </c>
      <c r="CM79" s="56">
        <f t="shared" ca="1" si="74"/>
        <v>0.94622373780747637</v>
      </c>
      <c r="CN79" s="59"/>
    </row>
    <row r="80" spans="1:92" x14ac:dyDescent="0.25">
      <c r="A80" s="62" t="s">
        <v>156</v>
      </c>
      <c r="B80" s="122">
        <v>10</v>
      </c>
      <c r="C80" s="122">
        <v>22</v>
      </c>
      <c r="D80" s="122">
        <v>20</v>
      </c>
      <c r="E80" s="122">
        <v>28</v>
      </c>
      <c r="F80" s="122"/>
      <c r="G80" s="122"/>
      <c r="H80" s="122"/>
      <c r="I80" s="67"/>
      <c r="J80" s="67"/>
      <c r="K80" s="67"/>
      <c r="L80" s="67"/>
      <c r="M80" s="67"/>
      <c r="N80" s="67">
        <f t="shared" ca="1" si="54"/>
        <v>38</v>
      </c>
      <c r="O80" s="67" t="str" cm="1">
        <f t="array" aca="1" ref="O80" ca="1">INDIRECT(ADDRESS($B80,COLUMN()))</f>
        <v>Bomber</v>
      </c>
      <c r="P80" s="67" cm="1">
        <f t="array" aca="1" ref="P80" ca="1">INDIRECT(ADDRESS($B80,COLUMN()))</f>
        <v>6</v>
      </c>
      <c r="Q80" s="67" cm="1">
        <f t="array" aca="1" ref="Q80" ca="1">INDIRECT(ADDRESS($B80,COLUMN()))</f>
        <v>2</v>
      </c>
      <c r="R80" s="67" t="str" cm="1">
        <f t="array" aca="1" ref="R80" ca="1">INDIRECT(ADDRESS($B80,COLUMN()))</f>
        <v>-</v>
      </c>
      <c r="S80" s="67" cm="1">
        <f t="array" aca="1" ref="S80" ca="1">INDIRECT(ADDRESS($B80,COLUMN()))</f>
        <v>2</v>
      </c>
      <c r="T80" s="67" t="str" cm="1">
        <f t="array" aca="1" ref="T80" ca="1">INDIRECT(ADDRESS($B80,COLUMN()))</f>
        <v>1-4</v>
      </c>
      <c r="U80" s="67" cm="1">
        <f t="array" aca="1" ref="U80" ca="1">INDIRECT(ADDRESS($B80,COLUMN()))</f>
        <v>4</v>
      </c>
      <c r="V80" s="67" cm="1">
        <f t="array" aca="1" ref="V80" ca="1">INDIRECT(ADDRESS($B80,COLUMN()))</f>
        <v>0</v>
      </c>
      <c r="W80" s="67" cm="1">
        <f t="array" aca="1" ref="W80" ca="1">INDIRECT(ADDRESS($B80,COLUMN()))</f>
        <v>4</v>
      </c>
      <c r="X80" s="67" cm="1">
        <f t="array" aca="1" ref="X80" ca="1">INDIRECT(ADDRESS($B80,COLUMN()))</f>
        <v>5</v>
      </c>
      <c r="Y80" s="67" cm="1">
        <f t="array" aca="1" ref="Y80" ca="1">INDIRECT(ADDRESS($B80,COLUMN()))</f>
        <v>1</v>
      </c>
      <c r="Z80" s="67" cm="1">
        <f t="array" aca="1" ref="Z80" ca="1">INDIRECT(ADDRESS($B80,COLUMN()))</f>
        <v>5</v>
      </c>
      <c r="AA80" s="67" t="str" cm="1">
        <f t="array" aca="1" ref="AA80" ca="1">INDIRECT(ADDRESS($B80,COLUMN()))</f>
        <v>Rocket Boosters</v>
      </c>
      <c r="AB80" s="56">
        <f t="shared" ca="1" si="55"/>
        <v>0.71563189871974031</v>
      </c>
      <c r="AC80" s="56">
        <f t="shared" ca="1" si="56"/>
        <v>0.65849484702335637</v>
      </c>
      <c r="AD80" s="56">
        <f t="shared" ca="1" si="57"/>
        <v>3.4356252888175116</v>
      </c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54" t="s">
        <v>113</v>
      </c>
      <c r="AV80" s="57" cm="1">
        <f t="array" aca="1" ref="AV80" ca="1">SUM(IF($C80&gt;0,IF(AND(INDIRECT(ADDRESS($C80,44))=0,INDIRECT(ADDRESS($C80,38))="UL",ISERROR(SEARCH("Rear",INDIRECT(ADDRESS($C80,33)))),ISERROR(SEARCH("Side",INDIRECT(ADDRESS($C80,33))))),INDIRECT(ADDRESS($C80,COLUMN())),0),0),IF($D80&gt;0,IF(AND(INDIRECT(ADDRESS($D80,44))=0,INDIRECT(ADDRESS($D80,38))="UL",ISERROR(SEARCH("Rear",INDIRECT(ADDRESS($D80,33)))),ISERROR(SEARCH("Side",INDIRECT(ADDRESS($D80,33))))),INDIRECT(ADDRESS($D80,COLUMN())),0),0),IF($E80&gt;0,IF(AND(INDIRECT(ADDRESS($E80,44))=0,INDIRECT(ADDRESS($E80,38))="UL",ISERROR(SEARCH("Rear",INDIRECT(ADDRESS($E80,33)))),ISERROR(SEARCH("Side",INDIRECT(ADDRESS($E80,33))))),INDIRECT(ADDRESS($E80,COLUMN())),0),0),IF($F80&gt;0,IF(AND(INDIRECT(ADDRESS($F80,44))=0,INDIRECT(ADDRESS($F80,38))="UL",ISERROR(SEARCH("Rear",INDIRECT(ADDRESS($F80,33)))),ISERROR(SEARCH("Side",INDIRECT(ADDRESS($F80,33))))),INDIRECT(ADDRESS($F80,COLUMN())),0),0),IF($G80&gt;0,IF(AND(INDIRECT(ADDRESS($G80,44))=0,INDIRECT(ADDRESS($G80,38))="UL",ISERROR(SEARCH("Rear",INDIRECT(ADDRESS($G80,33)))),ISERROR(SEARCH("Side",INDIRECT(ADDRESS($G80,33))))),INDIRECT(ADDRESS($G80,COLUMN())),0),0),IF($H80&gt;0,IF(AND(INDIRECT(ADDRESS($H80,44))=0,INDIRECT(ADDRESS($H80,38))="UL",ISERROR(SEARCH("Rear",INDIRECT(ADDRESS($H80,33)))),ISERROR(SEARCH("Side",INDIRECT(ADDRESS($H80,33))))),INDIRECT(ADDRESS($H80,COLUMN())),0),0),IF($I80&gt;0,IF(AND(INDIRECT(ADDRESS($I80,44))=0,INDIRECT(ADDRESS($I80,38))="UL",ISERROR(SEARCH("Rear",INDIRECT(ADDRESS($I80,33)))),ISERROR(SEARCH("Side",INDIRECT(ADDRESS($I80,33))))),INDIRECT(ADDRESS($I80,COLUMN())),0),0),IF($J80&gt;0,IF(AND(INDIRECT(ADDRESS($J80,44))=0,INDIRECT(ADDRESS($J80,38))="UL",ISERROR(SEARCH("Rear",INDIRECT(ADDRESS($J80,33)))),ISERROR(SEARCH("Side",INDIRECT(ADDRESS($J80,33))))),INDIRECT(ADDRESS($J80,COLUMN())),0),0),IF($K80&gt;0,IF(AND(INDIRECT(ADDRESS($K80,44))=0,INDIRECT(ADDRESS($K80,38))="UL",ISERROR(SEARCH("Rear",INDIRECT(ADDRESS($K80,33)))),ISERROR(SEARCH("Side",INDIRECT(ADDRESS($K80,33))))),INDIRECT(ADDRESS($K80,COLUMN())),0),0),IF($L80&gt;0,IF(AND(INDIRECT(ADDRESS($L80,44))=0,INDIRECT(ADDRESS($L80,38))="UL",ISERROR(SEARCH("Rear",INDIRECT(ADDRESS($L80,33)))),ISERROR(SEARCH("Side",INDIRECT(ADDRESS($L80,33))))),INDIRECT(ADDRESS($L80,COLUMN())),0),0),IF($M80&gt;0,IF(AND(INDIRECT(ADDRESS($M80,44))=0,INDIRECT(ADDRESS($M80,38))="UL",ISERROR(SEARCH("Rear",INDIRECT(ADDRESS($M80,33)))),ISERROR(SEARCH("Side",INDIRECT(ADDRESS($M80,33))))),INDIRECT(ADDRESS($M80,COLUMN())),0),0))</f>
        <v>0.94444444444444442</v>
      </c>
      <c r="AW80" s="57" cm="1">
        <f t="array" aca="1" ref="AW80" ca="1">SUM(IF($C80&gt;0,IF(AND(INDIRECT(ADDRESS($C80,44))=0,INDIRECT(ADDRESS($C80,38))="UL",ISERROR(SEARCH("Rear",INDIRECT(ADDRESS($C80,33)))),ISERROR(SEARCH("Side",INDIRECT(ADDRESS($C80,33))))),INDIRECT(ADDRESS($C80,COLUMN())),0),0),IF($D80&gt;0,IF(AND(INDIRECT(ADDRESS($D80,44))=0,INDIRECT(ADDRESS($D80,38))="UL",ISERROR(SEARCH("Rear",INDIRECT(ADDRESS($D80,33)))),ISERROR(SEARCH("Side",INDIRECT(ADDRESS($D80,33))))),INDIRECT(ADDRESS($D80,COLUMN())),0),0),IF($E80&gt;0,IF(AND(INDIRECT(ADDRESS($E80,44))=0,INDIRECT(ADDRESS($E80,38))="UL",ISERROR(SEARCH("Rear",INDIRECT(ADDRESS($E80,33)))),ISERROR(SEARCH("Side",INDIRECT(ADDRESS($E80,33))))),INDIRECT(ADDRESS($E80,COLUMN())),0),0),IF($F80&gt;0,IF(AND(INDIRECT(ADDRESS($F80,44))=0,INDIRECT(ADDRESS($F80,38))="UL",ISERROR(SEARCH("Rear",INDIRECT(ADDRESS($F80,33)))),ISERROR(SEARCH("Side",INDIRECT(ADDRESS($F80,33))))),INDIRECT(ADDRESS($F80,COLUMN())),0),0),IF($G80&gt;0,IF(AND(INDIRECT(ADDRESS($G80,44))=0,INDIRECT(ADDRESS($G80,38))="UL",ISERROR(SEARCH("Rear",INDIRECT(ADDRESS($G80,33)))),ISERROR(SEARCH("Side",INDIRECT(ADDRESS($G80,33))))),INDIRECT(ADDRESS($G80,COLUMN())),0),0),IF($H80&gt;0,IF(AND(INDIRECT(ADDRESS($H80,44))=0,INDIRECT(ADDRESS($H80,38))="UL",ISERROR(SEARCH("Rear",INDIRECT(ADDRESS($H80,33)))),ISERROR(SEARCH("Side",INDIRECT(ADDRESS($H80,33))))),INDIRECT(ADDRESS($H80,COLUMN())),0),0),IF($I80&gt;0,IF(AND(INDIRECT(ADDRESS($I80,44))=0,INDIRECT(ADDRESS($I80,38))="UL",ISERROR(SEARCH("Rear",INDIRECT(ADDRESS($I80,33)))),ISERROR(SEARCH("Side",INDIRECT(ADDRESS($I80,33))))),INDIRECT(ADDRESS($I80,COLUMN())),0),0),IF($J80&gt;0,IF(AND(INDIRECT(ADDRESS($J80,44))=0,INDIRECT(ADDRESS($J80,38))="UL",ISERROR(SEARCH("Rear",INDIRECT(ADDRESS($J80,33)))),ISERROR(SEARCH("Side",INDIRECT(ADDRESS($J80,33))))),INDIRECT(ADDRESS($J80,COLUMN())),0),0),IF($K80&gt;0,IF(AND(INDIRECT(ADDRESS($K80,44))=0,INDIRECT(ADDRESS($K80,38))="UL",ISERROR(SEARCH("Rear",INDIRECT(ADDRESS($K80,33)))),ISERROR(SEARCH("Side",INDIRECT(ADDRESS($K80,33))))),INDIRECT(ADDRESS($K80,COLUMN())),0),0),IF($L80&gt;0,IF(AND(INDIRECT(ADDRESS($L80,44))=0,INDIRECT(ADDRESS($L80,38))="UL",ISERROR(SEARCH("Rear",INDIRECT(ADDRESS($L80,33)))),ISERROR(SEARCH("Side",INDIRECT(ADDRESS($L80,33))))),INDIRECT(ADDRESS($L80,COLUMN())),0),0),IF($M80&gt;0,IF(AND(INDIRECT(ADDRESS($M80,44))=0,INDIRECT(ADDRESS($M80,38))="UL",ISERROR(SEARCH("Rear",INDIRECT(ADDRESS($M80,33)))),ISERROR(SEARCH("Side",INDIRECT(ADDRESS($M80,33))))),INDIRECT(ADDRESS($M80,COLUMN())),0),0))</f>
        <v>1.6666666666666667</v>
      </c>
      <c r="AX80" s="57" cm="1">
        <f t="array" aca="1" ref="AX80" ca="1">SUM(IF($C80&gt;0,IF(AND(INDIRECT(ADDRESS($C80,44))=0,INDIRECT(ADDRESS($C80,38))="UL",ISERROR(SEARCH("Rear",INDIRECT(ADDRESS($C80,33)))),ISERROR(SEARCH("Side",INDIRECT(ADDRESS($C80,33))))),INDIRECT(ADDRESS($C80,COLUMN())),0),0),IF($D80&gt;0,IF(AND(INDIRECT(ADDRESS($D80,44))=0,INDIRECT(ADDRESS($D80,38))="UL",ISERROR(SEARCH("Rear",INDIRECT(ADDRESS($D80,33)))),ISERROR(SEARCH("Side",INDIRECT(ADDRESS($D80,33))))),INDIRECT(ADDRESS($D80,COLUMN())),0),0),IF($E80&gt;0,IF(AND(INDIRECT(ADDRESS($E80,44))=0,INDIRECT(ADDRESS($E80,38))="UL",ISERROR(SEARCH("Rear",INDIRECT(ADDRESS($E80,33)))),ISERROR(SEARCH("Side",INDIRECT(ADDRESS($E80,33))))),INDIRECT(ADDRESS($E80,COLUMN())),0),0),IF($F80&gt;0,IF(AND(INDIRECT(ADDRESS($F80,44))=0,INDIRECT(ADDRESS($F80,38))="UL",ISERROR(SEARCH("Rear",INDIRECT(ADDRESS($F80,33)))),ISERROR(SEARCH("Side",INDIRECT(ADDRESS($F80,33))))),INDIRECT(ADDRESS($F80,COLUMN())),0),0),IF($G80&gt;0,IF(AND(INDIRECT(ADDRESS($G80,44))=0,INDIRECT(ADDRESS($G80,38))="UL",ISERROR(SEARCH("Rear",INDIRECT(ADDRESS($G80,33)))),ISERROR(SEARCH("Side",INDIRECT(ADDRESS($G80,33))))),INDIRECT(ADDRESS($G80,COLUMN())),0),0),IF($H80&gt;0,IF(AND(INDIRECT(ADDRESS($H80,44))=0,INDIRECT(ADDRESS($H80,38))="UL",ISERROR(SEARCH("Rear",INDIRECT(ADDRESS($H80,33)))),ISERROR(SEARCH("Side",INDIRECT(ADDRESS($H80,33))))),INDIRECT(ADDRESS($H80,COLUMN())),0),0),IF($I80&gt;0,IF(AND(INDIRECT(ADDRESS($I80,44))=0,INDIRECT(ADDRESS($I80,38))="UL",ISERROR(SEARCH("Rear",INDIRECT(ADDRESS($I80,33)))),ISERROR(SEARCH("Side",INDIRECT(ADDRESS($I80,33))))),INDIRECT(ADDRESS($I80,COLUMN())),0),0),IF($J80&gt;0,IF(AND(INDIRECT(ADDRESS($J80,44))=0,INDIRECT(ADDRESS($J80,38))="UL",ISERROR(SEARCH("Rear",INDIRECT(ADDRESS($J80,33)))),ISERROR(SEARCH("Side",INDIRECT(ADDRESS($J80,33))))),INDIRECT(ADDRESS($J80,COLUMN())),0),0),IF($K80&gt;0,IF(AND(INDIRECT(ADDRESS($K80,44))=0,INDIRECT(ADDRESS($K80,38))="UL",ISERROR(SEARCH("Rear",INDIRECT(ADDRESS($K80,33)))),ISERROR(SEARCH("Side",INDIRECT(ADDRESS($K80,33))))),INDIRECT(ADDRESS($K80,COLUMN())),0),0),IF($L80&gt;0,IF(AND(INDIRECT(ADDRESS($L80,44))=0,INDIRECT(ADDRESS($L80,38))="UL",ISERROR(SEARCH("Rear",INDIRECT(ADDRESS($L80,33)))),ISERROR(SEARCH("Side",INDIRECT(ADDRESS($L80,33))))),INDIRECT(ADDRESS($L80,COLUMN())),0),0),IF($M80&gt;0,IF(AND(INDIRECT(ADDRESS($M80,44))=0,INDIRECT(ADDRESS($M80,38))="UL",ISERROR(SEARCH("Rear",INDIRECT(ADDRESS($M80,33)))),ISERROR(SEARCH("Side",INDIRECT(ADDRESS($M80,33))))),INDIRECT(ADDRESS($M80,COLUMN())),0),0))</f>
        <v>0.61111111111111105</v>
      </c>
      <c r="AY80" s="58">
        <f t="shared" ca="1" si="58"/>
        <v>1.6666666666666667</v>
      </c>
      <c r="AZ80" s="58">
        <f t="shared" ca="1" si="59"/>
        <v>1.0740740740740742</v>
      </c>
      <c r="BA80" s="58" cm="1">
        <f t="array" aca="1" ref="BA80" ca="1">SUM(IF($C80&gt;0,IF(AND(INDIRECT(ADDRESS($C80,44))=0,INDIRECT(ADDRESS($C80,38))="UL"),INDIRECT(ADDRESS($C80,COLUMN())),0),0),IF($D80&gt;0,IF(AND(INDIRECT(ADDRESS($D80,44))=0,INDIRECT(ADDRESS($D80,38))="UL"),INDIRECT(ADDRESS($D80,COLUMN())),0),0),IF($E80&gt;0,IF(AND(INDIRECT(ADDRESS($E80,44))=0,INDIRECT(ADDRESS($E80,38))="UL"),INDIRECT(ADDRESS($E80,COLUMN())),0),0),IF($F80&gt;0,IF(AND(INDIRECT(ADDRESS($F80,44))=0,INDIRECT(ADDRESS($F80,38))="UL"),INDIRECT(ADDRESS($F80,COLUMN())),0),0),IF($G80&gt;0,IF(AND(INDIRECT(ADDRESS($G80,44))=0,INDIRECT(ADDRESS($G80,38))="UL"),INDIRECT(ADDRESS($G80,COLUMN())),0),0),IF($H80&gt;0,IF(AND(INDIRECT(ADDRESS($H80,44))=0,INDIRECT(ADDRESS($H80,38))="UL"),INDIRECT(ADDRESS($H80,COLUMN())),0),0),IF($I80&gt;0,IF(AND(INDIRECT(ADDRESS($I80,44))=0,INDIRECT(ADDRESS($I80,38))="UL"),INDIRECT(ADDRESS($I80,COLUMN())),0),0),IF($J80&gt;0,IF(AND(INDIRECT(ADDRESS($J80,44))=0,INDIRECT(ADDRESS($J80,38))="UL"),INDIRECT(ADDRESS($J80,COLUMN())),0),0),IF($K80&gt;0,IF(AND(INDIRECT(ADDRESS($K80,44))=0,INDIRECT(ADDRESS($K80,38))="UL"),INDIRECT(ADDRESS($K80,COLUMN())),0),0),IF($L80&gt;0,IF(AND(INDIRECT(ADDRESS($L80,44))=0,INDIRECT(ADDRESS($L80,38))="UL"),INDIRECT(ADDRESS($L80,COLUMN())),0),0),IF($M80&gt;0,IF(AND(INDIRECT(ADDRESS($M80,44))=0,INDIRECT(ADDRESS($M80,38))="UL"),INDIRECT(ADDRESS($M80,COLUMN())),0),0))</f>
        <v>0.60634920634920642</v>
      </c>
      <c r="BB80" s="58" cm="1">
        <f t="array" aca="1" ref="BB80" ca="1">SUM(IF($C80&gt;0,IF(AND(INDIRECT(ADDRESS($C80,44))=0,INDIRECT(ADDRESS($C80,38))="UL"),INDIRECT(ADDRESS($C80,COLUMN())),0),0),IF($D80&gt;0,IF(AND(INDIRECT(ADDRESS($D80,44))=0,INDIRECT(ADDRESS($D80,38))="UL"),INDIRECT(ADDRESS($D80,COLUMN())),0),0),IF($E80&gt;0,IF(AND(INDIRECT(ADDRESS($E80,44))=0,INDIRECT(ADDRESS($E80,38))="UL"),INDIRECT(ADDRESS($E80,COLUMN())),0),0),IF($F80&gt;0,IF(AND(INDIRECT(ADDRESS($F80,44))=0,INDIRECT(ADDRESS($F80,38))="UL"),INDIRECT(ADDRESS($F80,COLUMN())),0),0),IF($G80&gt;0,IF(AND(INDIRECT(ADDRESS($G80,44))=0,INDIRECT(ADDRESS($G80,38))="UL"),INDIRECT(ADDRESS($G80,COLUMN())),0),0),IF($H80&gt;0,IF(AND(INDIRECT(ADDRESS($H80,44))=0,INDIRECT(ADDRESS($H80,38))="UL"),INDIRECT(ADDRESS($H80,COLUMN())),0),0),IF($I80&gt;0,IF(AND(INDIRECT(ADDRESS($I80,44))=0,INDIRECT(ADDRESS($I80,38))="UL"),INDIRECT(ADDRESS($I80,COLUMN())),0),0),IF($J80&gt;0,IF(AND(INDIRECT(ADDRESS($J80,44))=0,INDIRECT(ADDRESS($J80,38))="UL"),INDIRECT(ADDRESS($J80,COLUMN())),0),0),IF($K80&gt;0,IF(AND(INDIRECT(ADDRESS($K80,44))=0,INDIRECT(ADDRESS($K80,38))="UL"),INDIRECT(ADDRESS($K80,COLUMN())),0),0),IF($L80&gt;0,IF(AND(INDIRECT(ADDRESS($L80,44))=0,INDIRECT(ADDRESS($L80,38))="UL"),INDIRECT(ADDRESS($L80,COLUMN())),0),0),IF($M80&gt;0,IF(AND(INDIRECT(ADDRESS($M80,44))=0,INDIRECT(ADDRESS($M80,38))="UL"),INDIRECT(ADDRESS($M80,COLUMN())),0),0))</f>
        <v>0.37989417989417984</v>
      </c>
      <c r="BC80" s="58" cm="1">
        <f t="array" aca="1" ref="BC80" ca="1">SUM(IF($C80&gt;0,IF(AND(INDIRECT(ADDRESS($C80,44))=0,INDIRECT(ADDRESS($C80,38))="UL"),INDIRECT(ADDRESS($C80,COLUMN())),0),0),IF($D80&gt;0,IF(AND(INDIRECT(ADDRESS($D80,44))=0,INDIRECT(ADDRESS($D80,38))="UL"),INDIRECT(ADDRESS($D80,COLUMN())),0),0),IF($E80&gt;0,IF(AND(INDIRECT(ADDRESS($E80,44))=0,INDIRECT(ADDRESS($E80,38))="UL"),INDIRECT(ADDRESS($E80,COLUMN())),0),0),IF($F80&gt;0,IF(AND(INDIRECT(ADDRESS($F80,44))=0,INDIRECT(ADDRESS($F80,38))="UL"),INDIRECT(ADDRESS($F80,COLUMN())),0),0),IF($G80&gt;0,IF(AND(INDIRECT(ADDRESS($G80,44))=0,INDIRECT(ADDRESS($G80,38))="UL"),INDIRECT(ADDRESS($G80,COLUMN())),0),0),IF($H80&gt;0,IF(AND(INDIRECT(ADDRESS($H80,44))=0,INDIRECT(ADDRESS($H80,38))="UL"),INDIRECT(ADDRESS($H80,COLUMN())),0),0),IF($I80&gt;0,IF(AND(INDIRECT(ADDRESS($I80,44))=0,INDIRECT(ADDRESS($I80,38))="UL"),INDIRECT(ADDRESS($I80,COLUMN())),0),0),IF($J80&gt;0,IF(AND(INDIRECT(ADDRESS($J80,44))=0,INDIRECT(ADDRESS($J80,38))="UL"),INDIRECT(ADDRESS($J80,COLUMN())),0),0),IF($K80&gt;0,IF(AND(INDIRECT(ADDRESS($K80,44))=0,INDIRECT(ADDRESS($K80,38))="UL"),INDIRECT(ADDRESS($K80,COLUMN())),0),0),IF($L80&gt;0,IF(AND(INDIRECT(ADDRESS($L80,44))=0,INDIRECT(ADDRESS($L80,38))="UL"),INDIRECT(ADDRESS($L80,COLUMN())),0),0),IF($M80&gt;0,IF(AND(INDIRECT(ADDRESS($M80,44))=0,INDIRECT(ADDRESS($M80,38))="UL"),INDIRECT(ADDRESS($M80,COLUMN())),0),0))</f>
        <v>0.33121693121693119</v>
      </c>
      <c r="BD80" s="58" cm="1">
        <f t="array" aca="1" ref="BD80" ca="1">SUM(IF($C80&gt;0,IF(AND(INDIRECT(ADDRESS($C80,44))=0,INDIRECT(ADDRESS($C80,38))="UL"),INDIRECT(ADDRESS($C80,COLUMN())),0),0),IF($D80&gt;0,IF(AND(INDIRECT(ADDRESS($D80,44))=0,INDIRECT(ADDRESS($D80,38))="UL"),INDIRECT(ADDRESS($D80,COLUMN())),0),0),IF($E80&gt;0,IF(AND(INDIRECT(ADDRESS($E80,44))=0,INDIRECT(ADDRESS($E80,38))="UL"),INDIRECT(ADDRESS($E80,COLUMN())),0),0),IF($F80&gt;0,IF(AND(INDIRECT(ADDRESS($F80,44))=0,INDIRECT(ADDRESS($F80,38))="UL"),INDIRECT(ADDRESS($F80,COLUMN())),0),0),IF($G80&gt;0,IF(AND(INDIRECT(ADDRESS($G80,44))=0,INDIRECT(ADDRESS($G80,38))="UL"),INDIRECT(ADDRESS($G80,COLUMN())),0),0),IF($H80&gt;0,IF(AND(INDIRECT(ADDRESS($H80,44))=0,INDIRECT(ADDRESS($H80,38))="UL"),INDIRECT(ADDRESS($H80,COLUMN())),0),0),IF($I80&gt;0,IF(AND(INDIRECT(ADDRESS($I80,44))=0,INDIRECT(ADDRESS($I80,38))="UL"),INDIRECT(ADDRESS($I80,COLUMN())),0),0),IF($J80&gt;0,IF(AND(INDIRECT(ADDRESS($J80,44))=0,INDIRECT(ADDRESS($J80,38))="UL"),INDIRECT(ADDRESS($J80,COLUMN())),0),0),IF($K80&gt;0,IF(AND(INDIRECT(ADDRESS($K80,44))=0,INDIRECT(ADDRESS($K80,38))="UL"),INDIRECT(ADDRESS($K80,COLUMN())),0),0),IF($L80&gt;0,IF(AND(INDIRECT(ADDRESS($L80,44))=0,INDIRECT(ADDRESS($L80,38))="UL"),INDIRECT(ADDRESS($L80,COLUMN())),0),0),IF($M80&gt;0,IF(AND(INDIRECT(ADDRESS($M80,44))=0,INDIRECT(ADDRESS($M80,38))="UL"),INDIRECT(ADDRESS($M80,COLUMN())),0),0))</f>
        <v>0.57883597883597881</v>
      </c>
      <c r="BE80" s="57">
        <f t="shared" ca="1" si="60"/>
        <v>0.37989417989417984</v>
      </c>
      <c r="BF80" s="57" cm="1">
        <f t="array" aca="1" ref="BF80" ca="1">SUM(IF($C80&gt;0,IF(INDIRECT(ADDRESS($C80,45))=1,INDIRECT(ADDRESS($C80,52))*INDIRECT(ADDRESS($C80,42))/5,0),0), IF($D80&gt;0,IF(INDIRECT(ADDRESS($D80,45))=1,INDIRECT(ADDRESS($D80,52))*INDIRECT(ADDRESS($D80,42))/5,0),0), IF($E80&gt;0,IF(INDIRECT(ADDRESS($E80,45))=1,INDIRECT(ADDRESS($E80,52))*INDIRECT(ADDRESS($E80,42))/5,0),0), IF($F80&gt;0,IF(INDIRECT(ADDRESS($F80,45))=1,INDIRECT(ADDRESS($F80,52))*INDIRECT(ADDRESS($F80,42))/5,0),0), IF($G80&gt;0,IF(INDIRECT(ADDRESS($G80,45))=1,INDIRECT(ADDRESS($G80,52))*INDIRECT(ADDRESS($G80,42))/5,0),0), IF($H80&gt;0,IF(INDIRECT(ADDRESS($H80,45))=1,INDIRECT(ADDRESS($H80,52))*INDIRECT(ADDRESS($H80,42))/5,0),0)
)*$BF$296/100</f>
        <v>0</v>
      </c>
      <c r="BG80" s="19"/>
      <c r="BH80" s="57" cm="1">
        <f t="array" aca="1" ref="BH80" ca="1">SUM(IF($C80&gt;0,IF(AND(INDIRECT(ADDRESS($C80,44))=0,INDIRECT(ADDRESS($C80,38))&lt;&gt;"UL"),INDIRECT(ADDRESS($C80,COLUMN()-12)),0),0), IF($D80&gt;0,IF(AND(INDIRECT(ADDRESS($D80,44))=0,INDIRECT(ADDRESS($D80,38))&lt;&gt;"UL"),INDIRECT(ADDRESS($D80,COLUMN()-12)),0),0), IF($E80&gt;0,IF(AND(INDIRECT(ADDRESS($E80,44))=0,INDIRECT(ADDRESS($E80,38))&lt;&gt;"UL"),INDIRECT(ADDRESS($E80,COLUMN()-12)),0),0), IF($F80&gt;0,IF(AND(INDIRECT(ADDRESS($F80,44))=0,INDIRECT(ADDRESS($F80,38))&lt;&gt;"UL"),INDIRECT(ADDRESS($F80,COLUMN()-12)),0),0), IF($G80&gt;0,IF(AND(INDIRECT(ADDRESS($G80,44))=0,INDIRECT(ADDRESS($G80,38))&lt;&gt;"UL"),INDIRECT(ADDRESS($G80,COLUMN()-12)),0),0), IF($H80&gt;0,IF(AND(INDIRECT(ADDRESS($H80,44))=0,INDIRECT(ADDRESS($H80,38))&lt;&gt;"UL"),INDIRECT(ADDRESS($H80,COLUMN()-12)),0),0), IF($I80&gt;0,IF(AND(INDIRECT(ADDRESS($I80,44))=0,INDIRECT(ADDRESS($I80,38))&lt;&gt;"UL"),INDIRECT(ADDRESS($I80,COLUMN()-12)),0),0), IF($J80&gt;0,IF(AND(INDIRECT(ADDRESS($J80,44))=0,INDIRECT(ADDRESS($J80,38))&lt;&gt;"UL"),INDIRECT(ADDRESS($J80,COLUMN()-12)),0),0), IF($K80&gt;0,IF(AND(INDIRECT(ADDRESS($K80,44))=0,INDIRECT(ADDRESS($K80,38))&lt;&gt;"UL"),INDIRECT(ADDRESS($K80,COLUMN()-12)),0),0), IF($L80&gt;0,IF(AND(INDIRECT(ADDRESS($L80,44))=0,INDIRECT(ADDRESS($L80,38))&lt;&gt;"UL"),INDIRECT(ADDRESS($L80,COLUMN()-12)),0),0), IF($M80&gt;0,IF(AND(INDIRECT(ADDRESS($M80,44))=0,INDIRECT(ADDRESS($M80,38))&lt;&gt;"UL"),INDIRECT(ADDRESS($M80,COLUMN()-12)),0),0))</f>
        <v>0</v>
      </c>
      <c r="BI80" s="57" cm="1">
        <f t="array" aca="1" ref="BI80" ca="1">SUM(IF($C80&gt;0,IF(AND(INDIRECT(ADDRESS($C80,44))=0,INDIRECT(ADDRESS($C80,38))&lt;&gt;"UL"),INDIRECT(ADDRESS($C80,COLUMN()-12)),0),0), IF($D80&gt;0,IF(AND(INDIRECT(ADDRESS($D80,44))=0,INDIRECT(ADDRESS($D80,38))&lt;&gt;"UL"),INDIRECT(ADDRESS($D80,COLUMN()-12)),0),0), IF($E80&gt;0,IF(AND(INDIRECT(ADDRESS($E80,44))=0,INDIRECT(ADDRESS($E80,38))&lt;&gt;"UL"),INDIRECT(ADDRESS($E80,COLUMN()-12)),0),0), IF($F80&gt;0,IF(AND(INDIRECT(ADDRESS($F80,44))=0,INDIRECT(ADDRESS($F80,38))&lt;&gt;"UL"),INDIRECT(ADDRESS($F80,COLUMN()-12)),0),0), IF($G80&gt;0,IF(AND(INDIRECT(ADDRESS($G80,44))=0,INDIRECT(ADDRESS($G80,38))&lt;&gt;"UL"),INDIRECT(ADDRESS($G80,COLUMN()-12)),0),0), IF($H80&gt;0,IF(AND(INDIRECT(ADDRESS($H80,44))=0,INDIRECT(ADDRESS($H80,38))&lt;&gt;"UL"),INDIRECT(ADDRESS($H80,COLUMN()-12)),0),0), IF($I80&gt;0,IF(AND(INDIRECT(ADDRESS($I80,44))=0,INDIRECT(ADDRESS($I80,38))&lt;&gt;"UL"),INDIRECT(ADDRESS($I80,COLUMN()-12)),0),0), IF($J80&gt;0,IF(AND(INDIRECT(ADDRESS($J80,44))=0,INDIRECT(ADDRESS($J80,38))&lt;&gt;"UL"),INDIRECT(ADDRESS($J80,COLUMN()-12)),0),0), IF($K80&gt;0,IF(AND(INDIRECT(ADDRESS($K80,44))=0,INDIRECT(ADDRESS($K80,38))&lt;&gt;"UL"),INDIRECT(ADDRESS($K80,COLUMN()-12)),0),0), IF($L80&gt;0,IF(AND(INDIRECT(ADDRESS($L80,44))=0,INDIRECT(ADDRESS($L80,38))&lt;&gt;"UL"),INDIRECT(ADDRESS($L80,COLUMN()-12)),0),0), IF($M80&gt;0,IF(AND(INDIRECT(ADDRESS($M80,44))=0,INDIRECT(ADDRESS($M80,38))&lt;&gt;"UL"),INDIRECT(ADDRESS($M80,COLUMN()-12)),0),0))</f>
        <v>0</v>
      </c>
      <c r="BJ80" s="57" cm="1">
        <f t="array" aca="1" ref="BJ80" ca="1">SUM(IF($C80&gt;0,IF(AND(INDIRECT(ADDRESS($C80,44))=0,INDIRECT(ADDRESS($C80,38))&lt;&gt;"UL"),INDIRECT(ADDRESS($C80,COLUMN()-12)),0),0), IF($D80&gt;0,IF(AND(INDIRECT(ADDRESS($D80,44))=0,INDIRECT(ADDRESS($D80,38))&lt;&gt;"UL"),INDIRECT(ADDRESS($D80,COLUMN()-12)),0),0), IF($E80&gt;0,IF(AND(INDIRECT(ADDRESS($E80,44))=0,INDIRECT(ADDRESS($E80,38))&lt;&gt;"UL"),INDIRECT(ADDRESS($E80,COLUMN()-12)),0),0), IF($F80&gt;0,IF(AND(INDIRECT(ADDRESS($F80,44))=0,INDIRECT(ADDRESS($F80,38))&lt;&gt;"UL"),INDIRECT(ADDRESS($F80,COLUMN()-12)),0),0), IF($G80&gt;0,IF(AND(INDIRECT(ADDRESS($G80,44))=0,INDIRECT(ADDRESS($G80,38))&lt;&gt;"UL"),INDIRECT(ADDRESS($G80,COLUMN()-12)),0),0), IF($H80&gt;0,IF(AND(INDIRECT(ADDRESS($H80,44))=0,INDIRECT(ADDRESS($H80,38))&lt;&gt;"UL"),INDIRECT(ADDRESS($H80,COLUMN()-12)),0),0), IF($I80&gt;0,IF(AND(INDIRECT(ADDRESS($I80,44))=0,INDIRECT(ADDRESS($I80,38))&lt;&gt;"UL"),INDIRECT(ADDRESS($I80,COLUMN()-12)),0),0), IF($J80&gt;0,IF(AND(INDIRECT(ADDRESS($J80,44))=0,INDIRECT(ADDRESS($J80,38))&lt;&gt;"UL"),INDIRECT(ADDRESS($J80,COLUMN()-12)),0),0), IF($K80&gt;0,IF(AND(INDIRECT(ADDRESS($K80,44))=0,INDIRECT(ADDRESS($K80,38))&lt;&gt;"UL"),INDIRECT(ADDRESS($K80,COLUMN()-12)),0),0), IF($L80&gt;0,IF(AND(INDIRECT(ADDRESS($L80,44))=0,INDIRECT(ADDRESS($L80,38))&lt;&gt;"UL"),INDIRECT(ADDRESS($L80,COLUMN()-12)),0),0), IF($M80&gt;0,IF(AND(INDIRECT(ADDRESS($M80,44))=0,INDIRECT(ADDRESS($M80,38))&lt;&gt;"UL"),INDIRECT(ADDRESS($M80,COLUMN()-12)),0),0))</f>
        <v>0</v>
      </c>
      <c r="BK80" s="57">
        <f t="shared" ca="1" si="61"/>
        <v>0</v>
      </c>
      <c r="BL80" s="58">
        <f t="shared" ca="1" si="62"/>
        <v>0</v>
      </c>
      <c r="BM80" s="57" cm="1">
        <f t="array" aca="1" ref="BM80" ca="1">SUM(IF($C80&gt;0,IF(AND(INDIRECT(ADDRESS($C80,44))=0,INDIRECT(ADDRESS($C80,38))&lt;&gt;"UL"),INDIRECT(ADDRESS($C80,COLUMN()-12)),0),0), IF($D80&gt;0,IF(AND(INDIRECT(ADDRESS($D80,44))=0,INDIRECT(ADDRESS($D80,38))&lt;&gt;"UL"),INDIRECT(ADDRESS($D80,COLUMN()-12)),0),0), IF($E80&gt;0,IF(AND(INDIRECT(ADDRESS($E80,44))=0,INDIRECT(ADDRESS($E80,38))&lt;&gt;"UL"),INDIRECT(ADDRESS($E80,COLUMN()-12)),0),0), IF($F80&gt;0,IF(AND(INDIRECT(ADDRESS($F80,44))=0,INDIRECT(ADDRESS($F80,38))&lt;&gt;"UL"),INDIRECT(ADDRESS($F80,COLUMN()-12)),0),0), IF($G80&gt;0,IF(AND(INDIRECT(ADDRESS($G80,44))=0,INDIRECT(ADDRESS($G80,38))&lt;&gt;"UL"),INDIRECT(ADDRESS($G80,COLUMN()-12)),0),0), IF($H80&gt;0,IF(AND(INDIRECT(ADDRESS($H80,44))=0,INDIRECT(ADDRESS($H80,38))&lt;&gt;"UL"),INDIRECT(ADDRESS($H80,COLUMN()-12)),0),0), IF($I80&gt;0,IF(AND(INDIRECT(ADDRESS($I80,44))=0,INDIRECT(ADDRESS($I80,38))&lt;&gt;"UL"),INDIRECT(ADDRESS($I80,COLUMN()-12)),0),0), IF($J80&gt;0,IF(AND(INDIRECT(ADDRESS($J80,44))=0,INDIRECT(ADDRESS($J80,38))&lt;&gt;"UL"),INDIRECT(ADDRESS($J80,COLUMN()-12)),0),0), IF($K80&gt;0,IF(AND(INDIRECT(ADDRESS($K80,44))=0,INDIRECT(ADDRESS($K80,38))&lt;&gt;"UL"),INDIRECT(ADDRESS($K80,COLUMN()-11)),0),0), IF($L80&gt;0,IF(AND(INDIRECT(ADDRESS($L80,44))=0,INDIRECT(ADDRESS($L80,38))&lt;&gt;"UL"),INDIRECT(ADDRESS($L80,COLUMN()-11)),0),0), IF($M80&gt;0,IF(AND(INDIRECT(ADDRESS($M80,44))=0,INDIRECT(ADDRESS($M80,38))&lt;&gt;"UL"),INDIRECT(ADDRESS($M80,COLUMN()-11)),0),0))</f>
        <v>0</v>
      </c>
      <c r="BN80" s="57" cm="1">
        <f t="array" aca="1" ref="BN80" ca="1">SUM(IF($C80&gt;0,IF(AND(INDIRECT(ADDRESS($C80,44))=0,INDIRECT(ADDRESS($C80,38))&lt;&gt;"UL"),INDIRECT(ADDRESS($C80,COLUMN()-12)),0),0), IF($D80&gt;0,IF(AND(INDIRECT(ADDRESS($D80,44))=0,INDIRECT(ADDRESS($D80,38))&lt;&gt;"UL"),INDIRECT(ADDRESS($D80,COLUMN()-12)),0),0), IF($E80&gt;0,IF(AND(INDIRECT(ADDRESS($E80,44))=0,INDIRECT(ADDRESS($E80,38))&lt;&gt;"UL"),INDIRECT(ADDRESS($E80,COLUMN()-12)),0),0), IF($F80&gt;0,IF(AND(INDIRECT(ADDRESS($F80,44))=0,INDIRECT(ADDRESS($F80,38))&lt;&gt;"UL"),INDIRECT(ADDRESS($F80,COLUMN()-12)),0),0), IF($G80&gt;0,IF(AND(INDIRECT(ADDRESS($G80,44))=0,INDIRECT(ADDRESS($G80,38))&lt;&gt;"UL"),INDIRECT(ADDRESS($G80,COLUMN()-12)),0),0), IF($H80&gt;0,IF(AND(INDIRECT(ADDRESS($H80,44))=0,INDIRECT(ADDRESS($H80,38))&lt;&gt;"UL"),INDIRECT(ADDRESS($H80,COLUMN()-12)),0),0), IF($I80&gt;0,IF(AND(INDIRECT(ADDRESS($I80,44))=0,INDIRECT(ADDRESS($I80,38))&lt;&gt;"UL"),INDIRECT(ADDRESS($I80,COLUMN()-12)),0),0), IF($J80&gt;0,IF(AND(INDIRECT(ADDRESS($J80,44))=0,INDIRECT(ADDRESS($J80,38))&lt;&gt;"UL"),INDIRECT(ADDRESS($J80,COLUMN()-12)),0),0), IF($K80&gt;0,IF(AND(INDIRECT(ADDRESS($K80,44))=0,INDIRECT(ADDRESS($K80,38))&lt;&gt;"UL"),INDIRECT(ADDRESS($K80,COLUMN()-11)),0),0), IF($L80&gt;0,IF(AND(INDIRECT(ADDRESS($L80,44))=0,INDIRECT(ADDRESS($L80,38))&lt;&gt;"UL"),INDIRECT(ADDRESS($L80,COLUMN()-11)),0),0), IF($M80&gt;0,IF(AND(INDIRECT(ADDRESS($M80,44))=0,INDIRECT(ADDRESS($M80,38))&lt;&gt;"UL"),INDIRECT(ADDRESS($M80,COLUMN()-11)),0),0))</f>
        <v>0</v>
      </c>
      <c r="BO80" s="57" cm="1">
        <f t="array" aca="1" ref="BO80" ca="1">SUM(IF($C80&gt;0,IF(AND(INDIRECT(ADDRESS($C80,44))=0,INDIRECT(ADDRESS($C80,38))&lt;&gt;"UL"),INDIRECT(ADDRESS($C80,COLUMN()-12)),0),0), IF($D80&gt;0,IF(AND(INDIRECT(ADDRESS($D80,44))=0,INDIRECT(ADDRESS($D80,38))&lt;&gt;"UL"),INDIRECT(ADDRESS($D80,COLUMN()-12)),0),0), IF($E80&gt;0,IF(AND(INDIRECT(ADDRESS($E80,44))=0,INDIRECT(ADDRESS($E80,38))&lt;&gt;"UL"),INDIRECT(ADDRESS($E80,COLUMN()-12)),0),0), IF($F80&gt;0,IF(AND(INDIRECT(ADDRESS($F80,44))=0,INDIRECT(ADDRESS($F80,38))&lt;&gt;"UL"),INDIRECT(ADDRESS($F80,COLUMN()-12)),0),0), IF($G80&gt;0,IF(AND(INDIRECT(ADDRESS($G80,44))=0,INDIRECT(ADDRESS($G80,38))&lt;&gt;"UL"),INDIRECT(ADDRESS($G80,COLUMN()-12)),0),0), IF($H80&gt;0,IF(AND(INDIRECT(ADDRESS($H80,44))=0,INDIRECT(ADDRESS($H80,38))&lt;&gt;"UL"),INDIRECT(ADDRESS($H80,COLUMN()-12)),0),0), IF($I80&gt;0,IF(AND(INDIRECT(ADDRESS($I80,44))=0,INDIRECT(ADDRESS($I80,38))&lt;&gt;"UL"),INDIRECT(ADDRESS($I80,COLUMN()-12)),0),0), IF($J80&gt;0,IF(AND(INDIRECT(ADDRESS($J80,44))=0,INDIRECT(ADDRESS($J80,38))&lt;&gt;"UL"),INDIRECT(ADDRESS($J80,COLUMN()-12)),0),0), IF($K80&gt;0,IF(AND(INDIRECT(ADDRESS($K80,44))=0,INDIRECT(ADDRESS($K80,38))&lt;&gt;"UL"),INDIRECT(ADDRESS($K80,COLUMN()-11)),0),0), IF($L80&gt;0,IF(AND(INDIRECT(ADDRESS($L80,44))=0,INDIRECT(ADDRESS($L80,38))&lt;&gt;"UL"),INDIRECT(ADDRESS($L80,COLUMN()-11)),0),0), IF($M80&gt;0,IF(AND(INDIRECT(ADDRESS($M80,44))=0,INDIRECT(ADDRESS($M80,38))&lt;&gt;"UL"),INDIRECT(ADDRESS($M80,COLUMN()-11)),0),0))</f>
        <v>0</v>
      </c>
      <c r="BP80" s="57" cm="1">
        <f t="array" aca="1" ref="BP80" ca="1">SUM(IF($C80&gt;0,IF(AND(INDIRECT(ADDRESS($C80,44))=0,INDIRECT(ADDRESS($C80,38))&lt;&gt;"UL"),INDIRECT(ADDRESS($C80,COLUMN()-12)),0),0), IF($D80&gt;0,IF(AND(INDIRECT(ADDRESS($D80,44))=0,INDIRECT(ADDRESS($D80,38))&lt;&gt;"UL"),INDIRECT(ADDRESS($D80,COLUMN()-12)),0),0), IF($E80&gt;0,IF(AND(INDIRECT(ADDRESS($E80,44))=0,INDIRECT(ADDRESS($E80,38))&lt;&gt;"UL"),INDIRECT(ADDRESS($E80,COLUMN()-12)),0),0), IF($F80&gt;0,IF(AND(INDIRECT(ADDRESS($F80,44))=0,INDIRECT(ADDRESS($F80,38))&lt;&gt;"UL"),INDIRECT(ADDRESS($F80,COLUMN()-12)),0),0), IF($G80&gt;0,IF(AND(INDIRECT(ADDRESS($G80,44))=0,INDIRECT(ADDRESS($G80,38))&lt;&gt;"UL"),INDIRECT(ADDRESS($G80,COLUMN()-12)),0),0), IF($H80&gt;0,IF(AND(INDIRECT(ADDRESS($H80,44))=0,INDIRECT(ADDRESS($H80,38))&lt;&gt;"UL"),INDIRECT(ADDRESS($H80,COLUMN()-12)),0),0), IF($I80&gt;0,IF(AND(INDIRECT(ADDRESS($I80,44))=0,INDIRECT(ADDRESS($I80,38))&lt;&gt;"UL"),INDIRECT(ADDRESS($I80,COLUMN()-12)),0),0), IF($J80&gt;0,IF(AND(INDIRECT(ADDRESS($J80,44))=0,INDIRECT(ADDRESS($J80,38))&lt;&gt;"UL"),INDIRECT(ADDRESS($J80,COLUMN()-12)),0),0), IF($K80&gt;0,IF(AND(INDIRECT(ADDRESS($K80,44))=0,INDIRECT(ADDRESS($K80,38))&lt;&gt;"UL"),INDIRECT(ADDRESS($K80,COLUMN()-11)),0),0), IF($L80&gt;0,IF(AND(INDIRECT(ADDRESS($L80,44))=0,INDIRECT(ADDRESS($L80,38))&lt;&gt;"UL"),INDIRECT(ADDRESS($L80,COLUMN()-11)),0),0), IF($M80&gt;0,IF(AND(INDIRECT(ADDRESS($M80,44))=0,INDIRECT(ADDRESS($M80,38))&lt;&gt;"UL"),INDIRECT(ADDRESS($M80,COLUMN()-11)),0),0))</f>
        <v>0</v>
      </c>
      <c r="BQ80" s="57">
        <f t="shared" ca="1" si="63"/>
        <v>0</v>
      </c>
      <c r="BR80" s="161">
        <f t="shared" ca="1" si="64"/>
        <v>77.857645496760597</v>
      </c>
      <c r="BS80" s="56"/>
      <c r="BT80" s="56">
        <f t="shared" ca="1" si="65"/>
        <v>4.4688882814141184</v>
      </c>
      <c r="BU80" s="63">
        <f t="shared" ca="1" si="66"/>
        <v>0.11760232319510838</v>
      </c>
      <c r="BV80" s="57" t="s">
        <v>34</v>
      </c>
      <c r="BW80" s="57" cm="1">
        <f t="array" aca="1" ref="BW80" ca="1">SUM(IF($C80&gt;0,IF(AND(INDIRECT(ADDRESS($C80,44))=0,INDIRECT(ADDRESS($C80,38))="UL",ISERROR(SEARCH("Rear",INDIRECT(ADDRESS($C80,33)))),ISERROR(SEARCH("Side",INDIRECT(ADDRESS($C80,33))))),INDIRECT(ADDRESS($C80,COLUMN())),0),0),IF($D80&gt;0,IF(AND(INDIRECT(ADDRESS($D80,44))=0,INDIRECT(ADDRESS($D80,38))="UL",ISERROR(SEARCH("Rear",INDIRECT(ADDRESS($D80,33)))),ISERROR(SEARCH("Side",INDIRECT(ADDRESS($D80,33))))),INDIRECT(ADDRESS($D80,COLUMN())),0),0),IF($E80&gt;0,IF(AND(INDIRECT(ADDRESS($E80,44))=0,INDIRECT(ADDRESS($E80,38))="UL",ISERROR(SEARCH("Rear",INDIRECT(ADDRESS($E80,33)))),ISERROR(SEARCH("Side",INDIRECT(ADDRESS($E80,33))))),INDIRECT(ADDRESS($E80,COLUMN())),0),0),IF($F80&gt;0,IF(AND(INDIRECT(ADDRESS($F80,44))=0,INDIRECT(ADDRESS($F80,38))="UL",ISERROR(SEARCH("Rear",INDIRECT(ADDRESS($F80,33)))),ISERROR(SEARCH("Side",INDIRECT(ADDRESS($F80,33))))),INDIRECT(ADDRESS($F80,COLUMN())),0),0),IF($G80&gt;0,IF(AND(INDIRECT(ADDRESS($G80,44))=0,INDIRECT(ADDRESS($G80,38))="UL",ISERROR(SEARCH("Rear",INDIRECT(ADDRESS($G80,33)))),ISERROR(SEARCH("Side",INDIRECT(ADDRESS($G80,33))))),INDIRECT(ADDRESS($G80,COLUMN())),0),0),IF($H80&gt;0,IF(AND(INDIRECT(ADDRESS($H80,44))=0,INDIRECT(ADDRESS($H80,38))="UL",ISERROR(SEARCH("Rear",INDIRECT(ADDRESS($H80,33)))),ISERROR(SEARCH("Side",INDIRECT(ADDRESS($H80,33))))),INDIRECT(ADDRESS($H80,COLUMN())),0),0),IF($I80&gt;0,IF(AND(INDIRECT(ADDRESS($I80,44))=0,INDIRECT(ADDRESS($I80,38))="UL",ISERROR(SEARCH("Rear",INDIRECT(ADDRESS($I80,33)))),ISERROR(SEARCH("Side",INDIRECT(ADDRESS($I80,33))))),INDIRECT(ADDRESS($I80,COLUMN())),0),0),IF($J80&gt;0,IF(AND(INDIRECT(ADDRESS($J80,44))=0,INDIRECT(ADDRESS($J80,38))="UL",ISERROR(SEARCH("Rear",INDIRECT(ADDRESS($J80,33)))),ISERROR(SEARCH("Side",INDIRECT(ADDRESS($J80,33))))),INDIRECT(ADDRESS($J80,COLUMN())),0),0),IF($K80&gt;0,IF(AND(INDIRECT(ADDRESS($K80,44))=0,INDIRECT(ADDRESS($K80,38))="UL",ISERROR(SEARCH("Rear",INDIRECT(ADDRESS($K80,33)))),ISERROR(SEARCH("Side",INDIRECT(ADDRESS($K80,33))))),INDIRECT(ADDRESS($K80,COLUMN())),0),0),IF($L80&gt;0,IF(AND(INDIRECT(ADDRESS($L80,44))=0,INDIRECT(ADDRESS($L80,38))="UL",ISERROR(SEARCH("Rear",INDIRECT(ADDRESS($L80,33)))),ISERROR(SEARCH("Side",INDIRECT(ADDRESS($L80,33))))),INDIRECT(ADDRESS($L80,COLUMN())),0),0),IF($M80&gt;0,IF(AND(INDIRECT(ADDRESS($M80,44))=0,INDIRECT(ADDRESS($M80,38))="UL",ISERROR(SEARCH("Rear",INDIRECT(ADDRESS($M80,33)))),ISERROR(SEARCH("Side",INDIRECT(ADDRESS($M80,33))))),INDIRECT(ADDRESS($M80,COLUMN())),0),0))</f>
        <v>1.0555555555555556</v>
      </c>
      <c r="BX80" s="57">
        <f t="shared" ca="1" si="67"/>
        <v>1.0555555555555556</v>
      </c>
      <c r="BY80" s="57" cm="1">
        <f t="array" aca="1" ref="BY80" ca="1">SUM(IF($C80&gt;0,IF(AND(INDIRECT(ADDRESS($C80,44))=0,INDIRECT(ADDRESS($C80,38))="UL"),INDIRECT(ADDRESS($C80,COLUMN())),0),0),IF($D80&gt;0,IF(AND(INDIRECT(ADDRESS($D80,44))=0,INDIRECT(ADDRESS($D80,38))="UL"),INDIRECT(ADDRESS($D80,COLUMN())),0),0),IF($E80&gt;0,IF(AND(INDIRECT(ADDRESS($E80,44))=0,INDIRECT(ADDRESS($E80,38))="UL"),INDIRECT(ADDRESS($E80,COLUMN())),0),0),IF($F80&gt;0,IF(AND(INDIRECT(ADDRESS($F80,44))=0,INDIRECT(ADDRESS($F80,38))="UL"),INDIRECT(ADDRESS($F80,COLUMN())),0),0),IF($G80&gt;0,IF(AND(INDIRECT(ADDRESS($G80,44))=0,INDIRECT(ADDRESS($G80,38))="UL"),INDIRECT(ADDRESS($G80,COLUMN())),0),0),IF($H80&gt;0,IF(AND(INDIRECT(ADDRESS($H80,44))=0,INDIRECT(ADDRESS($H80,38))="UL"),INDIRECT(ADDRESS($H80,COLUMN())),0),0),IF($I80&gt;0,IF(AND(INDIRECT(ADDRESS($I80,44))=0,INDIRECT(ADDRESS($I80,38))="UL"),INDIRECT(ADDRESS($I80,COLUMN())),0),0),IF($J80&gt;0,IF(AND(INDIRECT(ADDRESS($J80,44))=0,INDIRECT(ADDRESS($J80,38))="UL"),INDIRECT(ADDRESS($J80,COLUMN())),0),0),IF($K80&gt;0,IF(AND(INDIRECT(ADDRESS($K80,44))=0,INDIRECT(ADDRESS($K80,38))="UL"),INDIRECT(ADDRESS($K80,COLUMN())),0),0),IF($L80&gt;0,IF(AND(INDIRECT(ADDRESS($L80,44))=0,INDIRECT(ADDRESS($L80,38))="UL"),INDIRECT(ADDRESS($L80,COLUMN())),0),0),IF($M80&gt;0,IF(AND(INDIRECT(ADDRESS($M80,44))=0,INDIRECT(ADDRESS($M80,38))="UL"),INDIRECT(ADDRESS($M80,COLUMN())),0),0))</f>
        <v>0.45679012345679004</v>
      </c>
      <c r="BZ80" s="57" cm="1">
        <f t="array" aca="1" ref="BZ80" ca="1">SUM(IF($C80&gt;0,IF(AND(INDIRECT(ADDRESS($C80,44))=0,INDIRECT(ADDRESS($C80,38))="UL"),INDIRECT(ADDRESS($C80,COLUMN())),0),0),IF($D80&gt;0,IF(AND(INDIRECT(ADDRESS($D80,44))=0,INDIRECT(ADDRESS($D80,38))="UL"),INDIRECT(ADDRESS($D80,COLUMN())),0),0),IF($E80&gt;0,IF(AND(INDIRECT(ADDRESS($E80,44))=0,INDIRECT(ADDRESS($E80,38))="UL"),INDIRECT(ADDRESS($E80,COLUMN())),0),0),IF($F80&gt;0,IF(AND(INDIRECT(ADDRESS($F80,44))=0,INDIRECT(ADDRESS($F80,38))="UL"),INDIRECT(ADDRESS($F80,COLUMN())),0),0),IF($G80&gt;0,IF(AND(INDIRECT(ADDRESS($G80,44))=0,INDIRECT(ADDRESS($G80,38))="UL"),INDIRECT(ADDRESS($G80,COLUMN())),0),0),IF($H80&gt;0,IF(AND(INDIRECT(ADDRESS($H80,44))=0,INDIRECT(ADDRESS($H80,38))="UL"),INDIRECT(ADDRESS($H80,COLUMN())),0),0),IF($I80&gt;0,IF(AND(INDIRECT(ADDRESS($I80,44))=0,INDIRECT(ADDRESS($I80,38))="UL"),INDIRECT(ADDRESS($I80,COLUMN())),0),0),IF($J80&gt;0,IF(AND(INDIRECT(ADDRESS($J80,44))=0,INDIRECT(ADDRESS($J80,38))="UL"),INDIRECT(ADDRESS($J80,COLUMN())),0),0),IF($K80&gt;0,IF(AND(INDIRECT(ADDRESS($K80,44))=0,INDIRECT(ADDRESS($K80,38))="UL"),INDIRECT(ADDRESS($K80,COLUMN())),0),0),IF($L80&gt;0,IF(AND(INDIRECT(ADDRESS($L80,44))=0,INDIRECT(ADDRESS($L80,38))="UL"),INDIRECT(ADDRESS($L80,COLUMN())),0),0),IF($M80&gt;0,IF(AND(INDIRECT(ADDRESS($M80,44))=0,INDIRECT(ADDRESS($M80,38))="UL"),INDIRECT(ADDRESS($M80,COLUMN())),0),0))</f>
        <v>0.37654320987654322</v>
      </c>
      <c r="CA80" s="57">
        <f t="shared" ca="1" si="68"/>
        <v>0.37654320987654322</v>
      </c>
      <c r="CB80" s="57" cm="1">
        <f t="array" aca="1" ref="CB80" ca="1">SUM(IF($C80&gt;0,IF(AND(INDIRECT(ADDRESS($C80,44))=0,INDIRECT(ADDRESS($C80,38))&lt;&gt;"UL"),INDIRECT(ADDRESS($C80,COLUMN())),0),0),IF($D80&gt;0,IF(AND(INDIRECT(ADDRESS($D80,44))=0,INDIRECT(ADDRESS($D80,38))&lt;&gt;"UL"),INDIRECT(ADDRESS($D80,COLUMN())),0),0),IF($E80&gt;0,IF(AND(INDIRECT(ADDRESS($E80,44))=0,INDIRECT(ADDRESS($E80,38))&lt;&gt;"UL"),INDIRECT(ADDRESS($E80,COLUMN())),0),0),IF($F80&gt;0,IF(AND(INDIRECT(ADDRESS($F80,44))=0,INDIRECT(ADDRESS($F80,38))&lt;&gt;"UL"),INDIRECT(ADDRESS($F80,COLUMN())),0),0),IF($G80&gt;0,IF(AND(INDIRECT(ADDRESS($G80,44))=0,INDIRECT(ADDRESS($G80,38))&lt;&gt;"UL"),INDIRECT(ADDRESS($G80,COLUMN())),0),0),IF($H80&gt;0,IF(AND(INDIRECT(ADDRESS($H80,44))=0,INDIRECT(ADDRESS($H80,38))&lt;&gt;"UL"),INDIRECT(ADDRESS($H80,COLUMN())),0),0),IF($I80&gt;0,IF(AND(INDIRECT(ADDRESS($I80,44))=0,INDIRECT(ADDRESS($I80,38))&lt;&gt;"UL"),INDIRECT(ADDRESS($I80,COLUMN())),0),0),IF($J80&gt;0,IF(AND(INDIRECT(ADDRESS($J80,44))=0,INDIRECT(ADDRESS($J80,38))&lt;&gt;"UL"),INDIRECT(ADDRESS($J80,COLUMN())),0),0),IF($K80&gt;0,IF(AND(INDIRECT(ADDRESS($K80,44))=0,INDIRECT(ADDRESS($K80,38))&lt;&gt;"UL"),INDIRECT(ADDRESS($K80,COLUMN())),0),0),IF($L80&gt;0,IF(AND(INDIRECT(ADDRESS($L80,44))=0,INDIRECT(ADDRESS($L80,38))&lt;&gt;"UL"),INDIRECT(ADDRESS($L80,COLUMN())),0),0),IF($M80&gt;0,IF(AND(INDIRECT(ADDRESS($M80,44))=0,INDIRECT(ADDRESS($M80,38))&lt;&gt;"UL"),INDIRECT(ADDRESS($M80,COLUMN())),0),0))</f>
        <v>0</v>
      </c>
      <c r="CC80" s="57">
        <f t="shared" ca="1" si="69"/>
        <v>0</v>
      </c>
      <c r="CD80" s="57" cm="1">
        <f t="array" aca="1" ref="CD80" ca="1">SUM(IF($C80&gt;0,IF(AND(INDIRECT(ADDRESS($C80,44))=0,INDIRECT(ADDRESS($C80,38))&lt;&gt;"UL"),INDIRECT(ADDRESS($C80,COLUMN())),0),0),IF($D80&gt;0,IF(AND(INDIRECT(ADDRESS($D80,44))=0,INDIRECT(ADDRESS($D80,38))&lt;&gt;"UL"),INDIRECT(ADDRESS($D80,COLUMN())),0),0),IF($E80&gt;0,IF(AND(INDIRECT(ADDRESS($E80,44))=0,INDIRECT(ADDRESS($E80,38))&lt;&gt;"UL"),INDIRECT(ADDRESS($E80,COLUMN())),0),0),IF($F80&gt;0,IF(AND(INDIRECT(ADDRESS($F80,44))=0,INDIRECT(ADDRESS($F80,38))&lt;&gt;"UL"),INDIRECT(ADDRESS($F80,COLUMN())),0),0),IF($G80&gt;0,IF(AND(INDIRECT(ADDRESS($G80,44))=0,INDIRECT(ADDRESS($G80,38))&lt;&gt;"UL"),INDIRECT(ADDRESS($G80,COLUMN())),0),0),IF($H80&gt;0,IF(AND(INDIRECT(ADDRESS($H80,44))=0,INDIRECT(ADDRESS($H80,38))&lt;&gt;"UL"),INDIRECT(ADDRESS($H80,COLUMN())),0),0),IF($I80&gt;0,IF(AND(INDIRECT(ADDRESS($I80,44))=0,INDIRECT(ADDRESS($I80,38))&lt;&gt;"UL"),INDIRECT(ADDRESS($I80,COLUMN())),0),0),IF($J80&gt;0,IF(AND(INDIRECT(ADDRESS($J80,44))=0,INDIRECT(ADDRESS($J80,38))&lt;&gt;"UL"),INDIRECT(ADDRESS($J80,COLUMN())),0),0),IF($K80&gt;0,IF(AND(INDIRECT(ADDRESS($K80,44))=0,INDIRECT(ADDRESS($K80,38))&lt;&gt;"UL"),INDIRECT(ADDRESS($K80,COLUMN())),0),0),IF($L80&gt;0,IF(AND(INDIRECT(ADDRESS($L80,44))=0,INDIRECT(ADDRESS($L80,38))&lt;&gt;"UL"),INDIRECT(ADDRESS($L80,COLUMN())),0),0),IF($M80&gt;0,IF(AND(INDIRECT(ADDRESS($M80,44))=0,INDIRECT(ADDRESS($M80,38))&lt;&gt;"UL"),INDIRECT(ADDRESS($M80,COLUMN())),0),0))</f>
        <v>0</v>
      </c>
      <c r="CE80" s="57" cm="1">
        <f t="array" aca="1" ref="CE80" ca="1">SUM(IF($C80&gt;0,IF(AND(INDIRECT(ADDRESS($C80,44))=0,INDIRECT(ADDRESS($C80,38))&lt;&gt;"UL"),INDIRECT(ADDRESS($C80,COLUMN())),0),0),IF($D80&gt;0,IF(AND(INDIRECT(ADDRESS($D80,44))=0,INDIRECT(ADDRESS($D80,38))&lt;&gt;"UL"),INDIRECT(ADDRESS($D80,COLUMN())),0),0),IF($E80&gt;0,IF(AND(INDIRECT(ADDRESS($E80,44))=0,INDIRECT(ADDRESS($E80,38))&lt;&gt;"UL"),INDIRECT(ADDRESS($E80,COLUMN())),0),0),IF($F80&gt;0,IF(AND(INDIRECT(ADDRESS($F80,44))=0,INDIRECT(ADDRESS($F80,38))&lt;&gt;"UL"),INDIRECT(ADDRESS($F80,COLUMN())),0),0),IF($G80&gt;0,IF(AND(INDIRECT(ADDRESS($G80,44))=0,INDIRECT(ADDRESS($G80,38))&lt;&gt;"UL"),INDIRECT(ADDRESS($G80,COLUMN())),0),0),IF($H80&gt;0,IF(AND(INDIRECT(ADDRESS($H80,44))=0,INDIRECT(ADDRESS($H80,38))&lt;&gt;"UL"),INDIRECT(ADDRESS($H80,COLUMN())),0),0),IF($I80&gt;0,IF(AND(INDIRECT(ADDRESS($I80,44))=0,INDIRECT(ADDRESS($I80,38))&lt;&gt;"UL"),INDIRECT(ADDRESS($I80,COLUMN())),0),0),IF($J80&gt;0,IF(AND(INDIRECT(ADDRESS($J80,44))=0,INDIRECT(ADDRESS($J80,38))&lt;&gt;"UL"),INDIRECT(ADDRESS($J80,COLUMN())),0),0),IF($K80&gt;0,IF(AND(INDIRECT(ADDRESS($K80,44))=0,INDIRECT(ADDRESS($K80,38))&lt;&gt;"UL"),INDIRECT(ADDRESS($K80,COLUMN())),0),0),IF($L80&gt;0,IF(AND(INDIRECT(ADDRESS($L80,44))=0,INDIRECT(ADDRESS($L80,38))&lt;&gt;"UL"),INDIRECT(ADDRESS($L80,COLUMN())),0),0),IF($M80&gt;0,IF(AND(INDIRECT(ADDRESS($M80,44))=0,INDIRECT(ADDRESS($M80,38))&lt;&gt;"UL"),INDIRECT(ADDRESS($M80,COLUMN())),0),0))</f>
        <v>0</v>
      </c>
      <c r="CF80" s="57">
        <f t="shared" ca="1" si="70"/>
        <v>0</v>
      </c>
      <c r="CG80" s="57">
        <f t="shared" ca="1" si="71"/>
        <v>2.9631103578872331</v>
      </c>
      <c r="CH80" s="57">
        <f t="shared" ca="1" si="72"/>
        <v>7.79765883654535E-2</v>
      </c>
      <c r="CI80" s="19">
        <f t="shared" ca="1" si="73"/>
        <v>17.178126444087557</v>
      </c>
      <c r="CJ80" s="19"/>
      <c r="CK80" s="57" cm="1">
        <f t="array" aca="1" ref="CK80" ca="1">IF(AU80="S", SUM(IF($C80&gt;0,IF(INDIRECT(ADDRESS($C80,43))&lt;&gt;1,INDIRECT(ADDRESS($C80,48)),0),0), IF($D80&gt;0,IF(INDIRECT(ADDRESS($D80,43))&lt;&gt;1,INDIRECT(ADDRESS($D80,48)),0),0), IF($E80&gt;0,IF(INDIRECT(ADDRESS($E80,43))&lt;&gt;1,INDIRECT(ADDRESS($E80,48)),0),0), IF($F80&gt;0,IF(INDIRECT(ADDRESS($F80,43))&lt;&gt;1,INDIRECT(ADDRESS($F80,48)),0),0), IF($G80&gt;0,IF(INDIRECT(ADDRESS($G80,43))&lt;&gt;1,INDIRECT(ADDRESS($G80,48)),0),0), IF($H80&gt;0,IF(INDIRECT(ADDRESS($H80,43))&lt;&gt;1,INDIRECT(ADDRESS($H80,48)),0),0), IF($I80&gt;0,IF(INDIRECT(ADDRESS($I80,43))&lt;&gt;1,INDIRECT(ADDRESS($I80,48)),0),0), IF($J80&gt;0,IF(INDIRECT(ADDRESS($J80,43))&lt;&gt;1,INDIRECT(ADDRESS($J80,48)),0),0), IF($K80&gt;0,IF(INDIRECT(ADDRESS($K80,43))&lt;&gt;1,INDIRECT(ADDRESS($K80,48)),0),0), IF($L80&gt;0,IF(INDIRECT(ADDRESS($L80,43))&lt;&gt;1,INDIRECT(ADDRESS($L80,48)),0),0), IF($M80&gt;0,IF(INDIRECT(ADDRESS($M80,43))&lt;&gt;1,INDIRECT(ADDRESS($M80,48)),0),0)), IF(AU80="L",SUM(IF($C80&gt;0,IF(INDIRECT(ADDRESS($C80,43))&lt;&gt;1,INDIRECT(ADDRESS($C80,50)),0),0), IF($D80&gt;0,IF(INDIRECT(ADDRESS($D80,43))&lt;&gt;1,INDIRECT(ADDRESS($D80,50)),0),0), IF($E80&gt;0,IF(INDIRECT(ADDRESS($E80,43))&lt;&gt;1,INDIRECT(ADDRESS($E80,50)),0),0), IF($F80&gt;0,IF(INDIRECT(ADDRESS($F80,43))&lt;&gt;1,INDIRECT(ADDRESS($F80,50)),0),0), IF($G80&gt;0,IF(INDIRECT(ADDRESS($G80,43))&lt;&gt;1,INDIRECT(ADDRESS($G80,50)),0),0), IF($G80&gt;0,IF(INDIRECT(ADDRESS($G80,43))&lt;&gt;1,INDIRECT(ADDRESS($G80,50)),0),0), IF($H80&gt;0,IF(INDIRECT(ADDRESS($H80,43))&lt;&gt;1,INDIRECT(ADDRESS($H80,50)),0),0), IF($I80&gt;0,IF(INDIRECT(ADDRESS($I80,43))&lt;&gt;1,INDIRECT(ADDRESS($I80,50)),0),0), IF($J80&gt;0,IF(INDIRECT(ADDRESS($J80,43))&lt;&gt;1,INDIRECT(ADDRESS($J80,50)),0),0), IF($K80&gt;0,IF(INDIRECT(ADDRESS($K80,43))&lt;&gt;1,INDIRECT(ADDRESS($K80,50)),0),0), IF($L80&gt;0,IF(INDIRECT(ADDRESS($L80,43))&lt;&gt;1,INDIRECT(ADDRESS($L80,50)),0),0), IF($M80&gt;0,IF(INDIRECT(ADDRESS($M80,43))&lt;&gt;1,INDIRECT(ADDRESS($M80,50)),0),0)), SUM(IF($C80&gt;0,IF(INDIRECT(ADDRESS($C80,43))&lt;&gt;1,INDIRECT(ADDRESS($C80,49)),0),0), IF($D80&gt;0,IF(INDIRECT(ADDRESS($D80,43))&lt;&gt;1,INDIRECT(ADDRESS($D80,49)),0),0), IF($E80&gt;0,IF(INDIRECT(ADDRESS($E80,43))&lt;&gt;1,INDIRECT(ADDRESS($E80,49)),0),0), IF($F80&gt;0,IF(INDIRECT(ADDRESS($F80,43))&lt;&gt;1,INDIRECT(ADDRESS($F80,49)),0),0), IF($G80&gt;0,IF(INDIRECT(ADDRESS($G80,43))&lt;&gt;1,INDIRECT(ADDRESS($G80,49)),0),0), IF($G80&gt;0,IF(INDIRECT(ADDRESS($G80,43))&lt;&gt;1,INDIRECT(ADDRESS($G80,49)),0),0), IF($H80&gt;0,IF(INDIRECT(ADDRESS($H80,43))&lt;&gt;1,INDIRECT(ADDRESS($H80,49)),0),0), IF($I80&gt;0,IF(INDIRECT(ADDRESS($I80,43))&lt;&gt;1,INDIRECT(ADDRESS($I80,49)),0),0), IF($J80&gt;0,IF(INDIRECT(ADDRESS($J80,43))&lt;&gt;1,INDIRECT(ADDRESS($J80,49)),0),0), IF($K80&gt;0,IF(INDIRECT(ADDRESS($K80,43))&lt;&gt;1,INDIRECT(ADDRESS($K80,49)),0),0), IF($L80&gt;0,IF(INDIRECT(ADDRESS($L80,43))&lt;&gt;1,INDIRECT(ADDRESS($L80,49)),0),0), IF($M80&gt;0,IF(INDIRECT(ADDRESS($M80,43))&lt;&gt;1,INDIRECT(ADDRESS($M80,49)),0),0))))</f>
        <v>1.1666666666666667</v>
      </c>
      <c r="CL80" s="57" cm="1">
        <f t="array" aca="1" ref="CL80" ca="1">SUM(IF($C80&gt;0,IF(INDIRECT(ADDRESS($C80,44))=1,INDIRECT(ADDRESS($C80,90)),0),0), IF($D80&gt;0,IF(INDIRECT(ADDRESS($D80,44))=1,INDIRECT(ADDRESS($D80,90)),0),0), IF($E80&gt;0,IF(INDIRECT(ADDRESS($E80,44))=1,INDIRECT(ADDRESS($E80,90)),0),0), IF($F80&gt;0,IF(INDIRECT(ADDRESS($F80,44))=1,INDIRECT(ADDRESS($F80,90)),0),0), IF($G80&gt;0,IF(INDIRECT(ADDRESS($G80,44))=1,INDIRECT(ADDRESS($G80,90)),0),0), IF($H80&gt;0,IF(INDIRECT(ADDRESS($H80,44))=1,INDIRECT(ADDRESS($H80,90)),0),0), IF($I80&gt;0,IF(INDIRECT(ADDRESS($I80,44))=1,INDIRECT(ADDRESS($I80,90)),0),0), IF($J80&gt;0,IF(INDIRECT(ADDRESS($J80,44))=1,INDIRECT(ADDRESS($J80,90)),0),0), IF($K80&gt;0,IF(INDIRECT(ADDRESS($K80,44))=1,INDIRECT(ADDRESS($K80,90)),0),0), IF($L80&gt;0,IF(INDIRECT(ADDRESS($L80,44))=1,INDIRECT(ADDRESS($L80,90)),0),0), IF($M80&gt;0,IF(INDIRECT(ADDRESS($M80,44))=1,INDIRECT(ADDRESS($M80,90)),0),0))</f>
        <v>0</v>
      </c>
      <c r="CM80" s="56">
        <f t="shared" ca="1" si="74"/>
        <v>0.86576900830545889</v>
      </c>
      <c r="CN80" s="59"/>
    </row>
    <row r="81" spans="1:92" x14ac:dyDescent="0.25">
      <c r="A81" s="62" t="s">
        <v>157</v>
      </c>
      <c r="B81" s="122">
        <v>9</v>
      </c>
      <c r="C81" s="122">
        <v>23</v>
      </c>
      <c r="D81" s="122">
        <v>20</v>
      </c>
      <c r="E81" s="122">
        <v>29</v>
      </c>
      <c r="F81" s="122"/>
      <c r="G81" s="122"/>
      <c r="H81" s="122"/>
      <c r="I81" s="67"/>
      <c r="J81" s="67"/>
      <c r="K81" s="67"/>
      <c r="L81" s="67"/>
      <c r="M81" s="67"/>
      <c r="N81" s="67">
        <f t="shared" ca="1" si="54"/>
        <v>29</v>
      </c>
      <c r="O81" s="67" t="str" cm="1">
        <f t="array" aca="1" ref="O81" ca="1">INDIRECT(ADDRESS($B81,COLUMN()))</f>
        <v>Bomber</v>
      </c>
      <c r="P81" s="67" cm="1">
        <f t="array" aca="1" ref="P81" ca="1">INDIRECT(ADDRESS($B81,COLUMN()))</f>
        <v>5</v>
      </c>
      <c r="Q81" s="67" cm="1">
        <f t="array" aca="1" ref="Q81" ca="1">INDIRECT(ADDRESS($B81,COLUMN()))</f>
        <v>2</v>
      </c>
      <c r="R81" s="67" t="str" cm="1">
        <f t="array" aca="1" ref="R81" ca="1">INDIRECT(ADDRESS($B81,COLUMN()))</f>
        <v>-</v>
      </c>
      <c r="S81" s="67" cm="1">
        <f t="array" aca="1" ref="S81" ca="1">INDIRECT(ADDRESS($B81,COLUMN()))</f>
        <v>2</v>
      </c>
      <c r="T81" s="67" t="str" cm="1">
        <f t="array" aca="1" ref="T81" ca="1">INDIRECT(ADDRESS($B81,COLUMN()))</f>
        <v>1-4</v>
      </c>
      <c r="U81" s="67" cm="1">
        <f t="array" aca="1" ref="U81" ca="1">INDIRECT(ADDRESS($B81,COLUMN()))</f>
        <v>4</v>
      </c>
      <c r="V81" s="67" cm="1">
        <f t="array" aca="1" ref="V81" ca="1">INDIRECT(ADDRESS($B81,COLUMN()))</f>
        <v>0</v>
      </c>
      <c r="W81" s="67" cm="1">
        <f t="array" aca="1" ref="W81" ca="1">INDIRECT(ADDRESS($B81,COLUMN()))</f>
        <v>4</v>
      </c>
      <c r="X81" s="67" cm="1">
        <f t="array" aca="1" ref="X81" ca="1">INDIRECT(ADDRESS($B81,COLUMN()))</f>
        <v>5</v>
      </c>
      <c r="Y81" s="67" cm="1">
        <f t="array" aca="1" ref="Y81" ca="1">INDIRECT(ADDRESS($B81,COLUMN()))</f>
        <v>1</v>
      </c>
      <c r="Z81" s="67" cm="1">
        <f t="array" aca="1" ref="Z81" ca="1">INDIRECT(ADDRESS($B81,COLUMN()))</f>
        <v>5</v>
      </c>
      <c r="AA81" s="67" t="str" cm="1">
        <f t="array" aca="1" ref="AA81" ca="1">INDIRECT(ADDRESS($B81,COLUMN()))</f>
        <v>Rocket Boosters</v>
      </c>
      <c r="AB81" s="56">
        <f t="shared" ca="1" si="55"/>
        <v>0.71563189871974031</v>
      </c>
      <c r="AC81" s="56">
        <f t="shared" ca="1" si="56"/>
        <v>0.80647624534977935</v>
      </c>
      <c r="AD81" s="56">
        <f t="shared" ca="1" si="57"/>
        <v>3.5064184580425191</v>
      </c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54" t="s">
        <v>117</v>
      </c>
      <c r="AV81" s="57" cm="1">
        <f t="array" aca="1" ref="AV81" ca="1">SUM(IF($C81&gt;0,IF(AND(INDIRECT(ADDRESS($C81,44))=0,INDIRECT(ADDRESS($C81,38))="UL",ISERROR(SEARCH("Rear",INDIRECT(ADDRESS($C81,33)))),ISERROR(SEARCH("Side",INDIRECT(ADDRESS($C81,33))))),INDIRECT(ADDRESS($C81,COLUMN())),0),0),IF($D81&gt;0,IF(AND(INDIRECT(ADDRESS($D81,44))=0,INDIRECT(ADDRESS($D81,38))="UL",ISERROR(SEARCH("Rear",INDIRECT(ADDRESS($D81,33)))),ISERROR(SEARCH("Side",INDIRECT(ADDRESS($D81,33))))),INDIRECT(ADDRESS($D81,COLUMN())),0),0),IF($E81&gt;0,IF(AND(INDIRECT(ADDRESS($E81,44))=0,INDIRECT(ADDRESS($E81,38))="UL",ISERROR(SEARCH("Rear",INDIRECT(ADDRESS($E81,33)))),ISERROR(SEARCH("Side",INDIRECT(ADDRESS($E81,33))))),INDIRECT(ADDRESS($E81,COLUMN())),0),0),IF($F81&gt;0,IF(AND(INDIRECT(ADDRESS($F81,44))=0,INDIRECT(ADDRESS($F81,38))="UL",ISERROR(SEARCH("Rear",INDIRECT(ADDRESS($F81,33)))),ISERROR(SEARCH("Side",INDIRECT(ADDRESS($F81,33))))),INDIRECT(ADDRESS($F81,COLUMN())),0),0),IF($G81&gt;0,IF(AND(INDIRECT(ADDRESS($G81,44))=0,INDIRECT(ADDRESS($G81,38))="UL",ISERROR(SEARCH("Rear",INDIRECT(ADDRESS($G81,33)))),ISERROR(SEARCH("Side",INDIRECT(ADDRESS($G81,33))))),INDIRECT(ADDRESS($G81,COLUMN())),0),0),IF($H81&gt;0,IF(AND(INDIRECT(ADDRESS($H81,44))=0,INDIRECT(ADDRESS($H81,38))="UL",ISERROR(SEARCH("Rear",INDIRECT(ADDRESS($H81,33)))),ISERROR(SEARCH("Side",INDIRECT(ADDRESS($H81,33))))),INDIRECT(ADDRESS($H81,COLUMN())),0),0),IF($I81&gt;0,IF(AND(INDIRECT(ADDRESS($I81,44))=0,INDIRECT(ADDRESS($I81,38))="UL",ISERROR(SEARCH("Rear",INDIRECT(ADDRESS($I81,33)))),ISERROR(SEARCH("Side",INDIRECT(ADDRESS($I81,33))))),INDIRECT(ADDRESS($I81,COLUMN())),0),0),IF($J81&gt;0,IF(AND(INDIRECT(ADDRESS($J81,44))=0,INDIRECT(ADDRESS($J81,38))="UL",ISERROR(SEARCH("Rear",INDIRECT(ADDRESS($J81,33)))),ISERROR(SEARCH("Side",INDIRECT(ADDRESS($J81,33))))),INDIRECT(ADDRESS($J81,COLUMN())),0),0),IF($K81&gt;0,IF(AND(INDIRECT(ADDRESS($K81,44))=0,INDIRECT(ADDRESS($K81,38))="UL",ISERROR(SEARCH("Rear",INDIRECT(ADDRESS($K81,33)))),ISERROR(SEARCH("Side",INDIRECT(ADDRESS($K81,33))))),INDIRECT(ADDRESS($K81,COLUMN())),0),0),IF($L81&gt;0,IF(AND(INDIRECT(ADDRESS($L81,44))=0,INDIRECT(ADDRESS($L81,38))="UL",ISERROR(SEARCH("Rear",INDIRECT(ADDRESS($L81,33)))),ISERROR(SEARCH("Side",INDIRECT(ADDRESS($L81,33))))),INDIRECT(ADDRESS($L81,COLUMN())),0),0),IF($M81&gt;0,IF(AND(INDIRECT(ADDRESS($M81,44))=0,INDIRECT(ADDRESS($M81,38))="UL",ISERROR(SEARCH("Rear",INDIRECT(ADDRESS($M81,33)))),ISERROR(SEARCH("Side",INDIRECT(ADDRESS($M81,33))))),INDIRECT(ADDRESS($M81,COLUMN())),0),0))</f>
        <v>0.61111111111111105</v>
      </c>
      <c r="AW81" s="57" cm="1">
        <f t="array" aca="1" ref="AW81" ca="1">SUM(IF($C81&gt;0,IF(AND(INDIRECT(ADDRESS($C81,44))=0,INDIRECT(ADDRESS($C81,38))="UL",ISERROR(SEARCH("Rear",INDIRECT(ADDRESS($C81,33)))),ISERROR(SEARCH("Side",INDIRECT(ADDRESS($C81,33))))),INDIRECT(ADDRESS($C81,COLUMN())),0),0),IF($D81&gt;0,IF(AND(INDIRECT(ADDRESS($D81,44))=0,INDIRECT(ADDRESS($D81,38))="UL",ISERROR(SEARCH("Rear",INDIRECT(ADDRESS($D81,33)))),ISERROR(SEARCH("Side",INDIRECT(ADDRESS($D81,33))))),INDIRECT(ADDRESS($D81,COLUMN())),0),0),IF($E81&gt;0,IF(AND(INDIRECT(ADDRESS($E81,44))=0,INDIRECT(ADDRESS($E81,38))="UL",ISERROR(SEARCH("Rear",INDIRECT(ADDRESS($E81,33)))),ISERROR(SEARCH("Side",INDIRECT(ADDRESS($E81,33))))),INDIRECT(ADDRESS($E81,COLUMN())),0),0),IF($F81&gt;0,IF(AND(INDIRECT(ADDRESS($F81,44))=0,INDIRECT(ADDRESS($F81,38))="UL",ISERROR(SEARCH("Rear",INDIRECT(ADDRESS($F81,33)))),ISERROR(SEARCH("Side",INDIRECT(ADDRESS($F81,33))))),INDIRECT(ADDRESS($F81,COLUMN())),0),0),IF($G81&gt;0,IF(AND(INDIRECT(ADDRESS($G81,44))=0,INDIRECT(ADDRESS($G81,38))="UL",ISERROR(SEARCH("Rear",INDIRECT(ADDRESS($G81,33)))),ISERROR(SEARCH("Side",INDIRECT(ADDRESS($G81,33))))),INDIRECT(ADDRESS($G81,COLUMN())),0),0),IF($H81&gt;0,IF(AND(INDIRECT(ADDRESS($H81,44))=0,INDIRECT(ADDRESS($H81,38))="UL",ISERROR(SEARCH("Rear",INDIRECT(ADDRESS($H81,33)))),ISERROR(SEARCH("Side",INDIRECT(ADDRESS($H81,33))))),INDIRECT(ADDRESS($H81,COLUMN())),0),0),IF($I81&gt;0,IF(AND(INDIRECT(ADDRESS($I81,44))=0,INDIRECT(ADDRESS($I81,38))="UL",ISERROR(SEARCH("Rear",INDIRECT(ADDRESS($I81,33)))),ISERROR(SEARCH("Side",INDIRECT(ADDRESS($I81,33))))),INDIRECT(ADDRESS($I81,COLUMN())),0),0),IF($J81&gt;0,IF(AND(INDIRECT(ADDRESS($J81,44))=0,INDIRECT(ADDRESS($J81,38))="UL",ISERROR(SEARCH("Rear",INDIRECT(ADDRESS($J81,33)))),ISERROR(SEARCH("Side",INDIRECT(ADDRESS($J81,33))))),INDIRECT(ADDRESS($J81,COLUMN())),0),0),IF($K81&gt;0,IF(AND(INDIRECT(ADDRESS($K81,44))=0,INDIRECT(ADDRESS($K81,38))="UL",ISERROR(SEARCH("Rear",INDIRECT(ADDRESS($K81,33)))),ISERROR(SEARCH("Side",INDIRECT(ADDRESS($K81,33))))),INDIRECT(ADDRESS($K81,COLUMN())),0),0),IF($L81&gt;0,IF(AND(INDIRECT(ADDRESS($L81,44))=0,INDIRECT(ADDRESS($L81,38))="UL",ISERROR(SEARCH("Rear",INDIRECT(ADDRESS($L81,33)))),ISERROR(SEARCH("Side",INDIRECT(ADDRESS($L81,33))))),INDIRECT(ADDRESS($L81,COLUMN())),0),0),IF($M81&gt;0,IF(AND(INDIRECT(ADDRESS($M81,44))=0,INDIRECT(ADDRESS($M81,38))="UL",ISERROR(SEARCH("Rear",INDIRECT(ADDRESS($M81,33)))),ISERROR(SEARCH("Side",INDIRECT(ADDRESS($M81,33))))),INDIRECT(ADDRESS($M81,COLUMN())),0),0))</f>
        <v>1.7222222222222221</v>
      </c>
      <c r="AX81" s="57" cm="1">
        <f t="array" aca="1" ref="AX81" ca="1">SUM(IF($C81&gt;0,IF(AND(INDIRECT(ADDRESS($C81,44))=0,INDIRECT(ADDRESS($C81,38))="UL",ISERROR(SEARCH("Rear",INDIRECT(ADDRESS($C81,33)))),ISERROR(SEARCH("Side",INDIRECT(ADDRESS($C81,33))))),INDIRECT(ADDRESS($C81,COLUMN())),0),0),IF($D81&gt;0,IF(AND(INDIRECT(ADDRESS($D81,44))=0,INDIRECT(ADDRESS($D81,38))="UL",ISERROR(SEARCH("Rear",INDIRECT(ADDRESS($D81,33)))),ISERROR(SEARCH("Side",INDIRECT(ADDRESS($D81,33))))),INDIRECT(ADDRESS($D81,COLUMN())),0),0),IF($E81&gt;0,IF(AND(INDIRECT(ADDRESS($E81,44))=0,INDIRECT(ADDRESS($E81,38))="UL",ISERROR(SEARCH("Rear",INDIRECT(ADDRESS($E81,33)))),ISERROR(SEARCH("Side",INDIRECT(ADDRESS($E81,33))))),INDIRECT(ADDRESS($E81,COLUMN())),0),0),IF($F81&gt;0,IF(AND(INDIRECT(ADDRESS($F81,44))=0,INDIRECT(ADDRESS($F81,38))="UL",ISERROR(SEARCH("Rear",INDIRECT(ADDRESS($F81,33)))),ISERROR(SEARCH("Side",INDIRECT(ADDRESS($F81,33))))),INDIRECT(ADDRESS($F81,COLUMN())),0),0),IF($G81&gt;0,IF(AND(INDIRECT(ADDRESS($G81,44))=0,INDIRECT(ADDRESS($G81,38))="UL",ISERROR(SEARCH("Rear",INDIRECT(ADDRESS($G81,33)))),ISERROR(SEARCH("Side",INDIRECT(ADDRESS($G81,33))))),INDIRECT(ADDRESS($G81,COLUMN())),0),0),IF($H81&gt;0,IF(AND(INDIRECT(ADDRESS($H81,44))=0,INDIRECT(ADDRESS($H81,38))="UL",ISERROR(SEARCH("Rear",INDIRECT(ADDRESS($H81,33)))),ISERROR(SEARCH("Side",INDIRECT(ADDRESS($H81,33))))),INDIRECT(ADDRESS($H81,COLUMN())),0),0),IF($I81&gt;0,IF(AND(INDIRECT(ADDRESS($I81,44))=0,INDIRECT(ADDRESS($I81,38))="UL",ISERROR(SEARCH("Rear",INDIRECT(ADDRESS($I81,33)))),ISERROR(SEARCH("Side",INDIRECT(ADDRESS($I81,33))))),INDIRECT(ADDRESS($I81,COLUMN())),0),0),IF($J81&gt;0,IF(AND(INDIRECT(ADDRESS($J81,44))=0,INDIRECT(ADDRESS($J81,38))="UL",ISERROR(SEARCH("Rear",INDIRECT(ADDRESS($J81,33)))),ISERROR(SEARCH("Side",INDIRECT(ADDRESS($J81,33))))),INDIRECT(ADDRESS($J81,COLUMN())),0),0),IF($K81&gt;0,IF(AND(INDIRECT(ADDRESS($K81,44))=0,INDIRECT(ADDRESS($K81,38))="UL",ISERROR(SEARCH("Rear",INDIRECT(ADDRESS($K81,33)))),ISERROR(SEARCH("Side",INDIRECT(ADDRESS($K81,33))))),INDIRECT(ADDRESS($K81,COLUMN())),0),0),IF($L81&gt;0,IF(AND(INDIRECT(ADDRESS($L81,44))=0,INDIRECT(ADDRESS($L81,38))="UL",ISERROR(SEARCH("Rear",INDIRECT(ADDRESS($L81,33)))),ISERROR(SEARCH("Side",INDIRECT(ADDRESS($L81,33))))),INDIRECT(ADDRESS($L81,COLUMN())),0),0),IF($M81&gt;0,IF(AND(INDIRECT(ADDRESS($M81,44))=0,INDIRECT(ADDRESS($M81,38))="UL",ISERROR(SEARCH("Rear",INDIRECT(ADDRESS($M81,33)))),ISERROR(SEARCH("Side",INDIRECT(ADDRESS($M81,33))))),INDIRECT(ADDRESS($M81,COLUMN())),0),0))</f>
        <v>0.83333333333333326</v>
      </c>
      <c r="AY81" s="58">
        <f t="shared" ca="1" si="58"/>
        <v>1.7222222222222221</v>
      </c>
      <c r="AZ81" s="58">
        <f t="shared" ca="1" si="59"/>
        <v>1.0555555555555554</v>
      </c>
      <c r="BA81" s="58" cm="1">
        <f t="array" aca="1" ref="BA81" ca="1">SUM(IF($C81&gt;0,IF(AND(INDIRECT(ADDRESS($C81,44))=0,INDIRECT(ADDRESS($C81,38))="UL"),INDIRECT(ADDRESS($C81,COLUMN())),0),0),IF($D81&gt;0,IF(AND(INDIRECT(ADDRESS($D81,44))=0,INDIRECT(ADDRESS($D81,38))="UL"),INDIRECT(ADDRESS($D81,COLUMN())),0),0),IF($E81&gt;0,IF(AND(INDIRECT(ADDRESS($E81,44))=0,INDIRECT(ADDRESS($E81,38))="UL"),INDIRECT(ADDRESS($E81,COLUMN())),0),0),IF($F81&gt;0,IF(AND(INDIRECT(ADDRESS($F81,44))=0,INDIRECT(ADDRESS($F81,38))="UL"),INDIRECT(ADDRESS($F81,COLUMN())),0),0),IF($G81&gt;0,IF(AND(INDIRECT(ADDRESS($G81,44))=0,INDIRECT(ADDRESS($G81,38))="UL"),INDIRECT(ADDRESS($G81,COLUMN())),0),0),IF($H81&gt;0,IF(AND(INDIRECT(ADDRESS($H81,44))=0,INDIRECT(ADDRESS($H81,38))="UL"),INDIRECT(ADDRESS($H81,COLUMN())),0),0),IF($I81&gt;0,IF(AND(INDIRECT(ADDRESS($I81,44))=0,INDIRECT(ADDRESS($I81,38))="UL"),INDIRECT(ADDRESS($I81,COLUMN())),0),0),IF($J81&gt;0,IF(AND(INDIRECT(ADDRESS($J81,44))=0,INDIRECT(ADDRESS($J81,38))="UL"),INDIRECT(ADDRESS($J81,COLUMN())),0),0),IF($K81&gt;0,IF(AND(INDIRECT(ADDRESS($K81,44))=0,INDIRECT(ADDRESS($K81,38))="UL"),INDIRECT(ADDRESS($K81,COLUMN())),0),0),IF($L81&gt;0,IF(AND(INDIRECT(ADDRESS($L81,44))=0,INDIRECT(ADDRESS($L81,38))="UL"),INDIRECT(ADDRESS($L81,COLUMN())),0),0),IF($M81&gt;0,IF(AND(INDIRECT(ADDRESS($M81,44))=0,INDIRECT(ADDRESS($M81,38))="UL"),INDIRECT(ADDRESS($M81,COLUMN())),0),0))</f>
        <v>0.58165784832451506</v>
      </c>
      <c r="BB81" s="58" cm="1">
        <f t="array" aca="1" ref="BB81" ca="1">SUM(IF($C81&gt;0,IF(AND(INDIRECT(ADDRESS($C81,44))=0,INDIRECT(ADDRESS($C81,38))="UL"),INDIRECT(ADDRESS($C81,COLUMN())),0),0),IF($D81&gt;0,IF(AND(INDIRECT(ADDRESS($D81,44))=0,INDIRECT(ADDRESS($D81,38))="UL"),INDIRECT(ADDRESS($D81,COLUMN())),0),0),IF($E81&gt;0,IF(AND(INDIRECT(ADDRESS($E81,44))=0,INDIRECT(ADDRESS($E81,38))="UL"),INDIRECT(ADDRESS($E81,COLUMN())),0),0),IF($F81&gt;0,IF(AND(INDIRECT(ADDRESS($F81,44))=0,INDIRECT(ADDRESS($F81,38))="UL"),INDIRECT(ADDRESS($F81,COLUMN())),0),0),IF($G81&gt;0,IF(AND(INDIRECT(ADDRESS($G81,44))=0,INDIRECT(ADDRESS($G81,38))="UL"),INDIRECT(ADDRESS($G81,COLUMN())),0),0),IF($H81&gt;0,IF(AND(INDIRECT(ADDRESS($H81,44))=0,INDIRECT(ADDRESS($H81,38))="UL"),INDIRECT(ADDRESS($H81,COLUMN())),0),0),IF($I81&gt;0,IF(AND(INDIRECT(ADDRESS($I81,44))=0,INDIRECT(ADDRESS($I81,38))="UL"),INDIRECT(ADDRESS($I81,COLUMN())),0),0),IF($J81&gt;0,IF(AND(INDIRECT(ADDRESS($J81,44))=0,INDIRECT(ADDRESS($J81,38))="UL"),INDIRECT(ADDRESS($J81,COLUMN())),0),0),IF($K81&gt;0,IF(AND(INDIRECT(ADDRESS($K81,44))=0,INDIRECT(ADDRESS($K81,38))="UL"),INDIRECT(ADDRESS($K81,COLUMN())),0),0),IF($L81&gt;0,IF(AND(INDIRECT(ADDRESS($L81,44))=0,INDIRECT(ADDRESS($L81,38))="UL"),INDIRECT(ADDRESS($L81,COLUMN())),0),0),IF($M81&gt;0,IF(AND(INDIRECT(ADDRESS($M81,44))=0,INDIRECT(ADDRESS($M81,38))="UL"),INDIRECT(ADDRESS($M81,COLUMN())),0),0))</f>
        <v>0.35308641975308636</v>
      </c>
      <c r="BC81" s="58" cm="1">
        <f t="array" aca="1" ref="BC81" ca="1">SUM(IF($C81&gt;0,IF(AND(INDIRECT(ADDRESS($C81,44))=0,INDIRECT(ADDRESS($C81,38))="UL"),INDIRECT(ADDRESS($C81,COLUMN())),0),0),IF($D81&gt;0,IF(AND(INDIRECT(ADDRESS($D81,44))=0,INDIRECT(ADDRESS($D81,38))="UL"),INDIRECT(ADDRESS($D81,COLUMN())),0),0),IF($E81&gt;0,IF(AND(INDIRECT(ADDRESS($E81,44))=0,INDIRECT(ADDRESS($E81,38))="UL"),INDIRECT(ADDRESS($E81,COLUMN())),0),0),IF($F81&gt;0,IF(AND(INDIRECT(ADDRESS($F81,44))=0,INDIRECT(ADDRESS($F81,38))="UL"),INDIRECT(ADDRESS($F81,COLUMN())),0),0),IF($G81&gt;0,IF(AND(INDIRECT(ADDRESS($G81,44))=0,INDIRECT(ADDRESS($G81,38))="UL"),INDIRECT(ADDRESS($G81,COLUMN())),0),0),IF($H81&gt;0,IF(AND(INDIRECT(ADDRESS($H81,44))=0,INDIRECT(ADDRESS($H81,38))="UL"),INDIRECT(ADDRESS($H81,COLUMN())),0),0),IF($I81&gt;0,IF(AND(INDIRECT(ADDRESS($I81,44))=0,INDIRECT(ADDRESS($I81,38))="UL"),INDIRECT(ADDRESS($I81,COLUMN())),0),0),IF($J81&gt;0,IF(AND(INDIRECT(ADDRESS($J81,44))=0,INDIRECT(ADDRESS($J81,38))="UL"),INDIRECT(ADDRESS($J81,COLUMN())),0),0),IF($K81&gt;0,IF(AND(INDIRECT(ADDRESS($K81,44))=0,INDIRECT(ADDRESS($K81,38))="UL"),INDIRECT(ADDRESS($K81,COLUMN())),0),0),IF($L81&gt;0,IF(AND(INDIRECT(ADDRESS($L81,44))=0,INDIRECT(ADDRESS($L81,38))="UL"),INDIRECT(ADDRESS($L81,COLUMN())),0),0),IF($M81&gt;0,IF(AND(INDIRECT(ADDRESS($M81,44))=0,INDIRECT(ADDRESS($M81,38))="UL"),INDIRECT(ADDRESS($M81,COLUMN())),0),0))</f>
        <v>0.38553791887125216</v>
      </c>
      <c r="BD81" s="58" cm="1">
        <f t="array" aca="1" ref="BD81" ca="1">SUM(IF($C81&gt;0,IF(AND(INDIRECT(ADDRESS($C81,44))=0,INDIRECT(ADDRESS($C81,38))="UL"),INDIRECT(ADDRESS($C81,COLUMN())),0),0),IF($D81&gt;0,IF(AND(INDIRECT(ADDRESS($D81,44))=0,INDIRECT(ADDRESS($D81,38))="UL"),INDIRECT(ADDRESS($D81,COLUMN())),0),0),IF($E81&gt;0,IF(AND(INDIRECT(ADDRESS($E81,44))=0,INDIRECT(ADDRESS($E81,38))="UL"),INDIRECT(ADDRESS($E81,COLUMN())),0),0),IF($F81&gt;0,IF(AND(INDIRECT(ADDRESS($F81,44))=0,INDIRECT(ADDRESS($F81,38))="UL"),INDIRECT(ADDRESS($F81,COLUMN())),0),0),IF($G81&gt;0,IF(AND(INDIRECT(ADDRESS($G81,44))=0,INDIRECT(ADDRESS($G81,38))="UL"),INDIRECT(ADDRESS($G81,COLUMN())),0),0),IF($H81&gt;0,IF(AND(INDIRECT(ADDRESS($H81,44))=0,INDIRECT(ADDRESS($H81,38))="UL"),INDIRECT(ADDRESS($H81,COLUMN())),0),0),IF($I81&gt;0,IF(AND(INDIRECT(ADDRESS($I81,44))=0,INDIRECT(ADDRESS($I81,38))="UL"),INDIRECT(ADDRESS($I81,COLUMN())),0),0),IF($J81&gt;0,IF(AND(INDIRECT(ADDRESS($J81,44))=0,INDIRECT(ADDRESS($J81,38))="UL"),INDIRECT(ADDRESS($J81,COLUMN())),0),0),IF($K81&gt;0,IF(AND(INDIRECT(ADDRESS($K81,44))=0,INDIRECT(ADDRESS($K81,38))="UL"),INDIRECT(ADDRESS($K81,COLUMN())),0),0),IF($L81&gt;0,IF(AND(INDIRECT(ADDRESS($L81,44))=0,INDIRECT(ADDRESS($L81,38))="UL"),INDIRECT(ADDRESS($L81,COLUMN())),0),0),IF($M81&gt;0,IF(AND(INDIRECT(ADDRESS($M81,44))=0,INDIRECT(ADDRESS($M81,38))="UL"),INDIRECT(ADDRESS($M81,COLUMN())),0),0))</f>
        <v>0.6</v>
      </c>
      <c r="BE81" s="57">
        <f t="shared" ca="1" si="60"/>
        <v>0.38553791887125216</v>
      </c>
      <c r="BF81" s="57" cm="1">
        <f t="array" aca="1" ref="BF81" ca="1">SUM(IF($C81&gt;0,IF(INDIRECT(ADDRESS($C81,45))=1,INDIRECT(ADDRESS($C81,52))*INDIRECT(ADDRESS($C81,42))/5,0),0), IF($D81&gt;0,IF(INDIRECT(ADDRESS($D81,45))=1,INDIRECT(ADDRESS($D81,52))*INDIRECT(ADDRESS($D81,42))/5,0),0), IF($E81&gt;0,IF(INDIRECT(ADDRESS($E81,45))=1,INDIRECT(ADDRESS($E81,52))*INDIRECT(ADDRESS($E81,42))/5,0),0), IF($F81&gt;0,IF(INDIRECT(ADDRESS($F81,45))=1,INDIRECT(ADDRESS($F81,52))*INDIRECT(ADDRESS($F81,42))/5,0),0), IF($G81&gt;0,IF(INDIRECT(ADDRESS($G81,45))=1,INDIRECT(ADDRESS($G81,52))*INDIRECT(ADDRESS($G81,42))/5,0),0), IF($H81&gt;0,IF(INDIRECT(ADDRESS($H81,45))=1,INDIRECT(ADDRESS($H81,52))*INDIRECT(ADDRESS($H81,42))/5,0),0)
)*$BF$296/100</f>
        <v>0</v>
      </c>
      <c r="BG81" s="19"/>
      <c r="BH81" s="57" cm="1">
        <f t="array" aca="1" ref="BH81" ca="1">SUM(IF($C81&gt;0,IF(AND(INDIRECT(ADDRESS($C81,44))=0,INDIRECT(ADDRESS($C81,38))&lt;&gt;"UL"),INDIRECT(ADDRESS($C81,COLUMN()-12)),0),0), IF($D81&gt;0,IF(AND(INDIRECT(ADDRESS($D81,44))=0,INDIRECT(ADDRESS($D81,38))&lt;&gt;"UL"),INDIRECT(ADDRESS($D81,COLUMN()-12)),0),0), IF($E81&gt;0,IF(AND(INDIRECT(ADDRESS($E81,44))=0,INDIRECT(ADDRESS($E81,38))&lt;&gt;"UL"),INDIRECT(ADDRESS($E81,COLUMN()-12)),0),0), IF($F81&gt;0,IF(AND(INDIRECT(ADDRESS($F81,44))=0,INDIRECT(ADDRESS($F81,38))&lt;&gt;"UL"),INDIRECT(ADDRESS($F81,COLUMN()-12)),0),0), IF($G81&gt;0,IF(AND(INDIRECT(ADDRESS($G81,44))=0,INDIRECT(ADDRESS($G81,38))&lt;&gt;"UL"),INDIRECT(ADDRESS($G81,COLUMN()-12)),0),0), IF($H81&gt;0,IF(AND(INDIRECT(ADDRESS($H81,44))=0,INDIRECT(ADDRESS($H81,38))&lt;&gt;"UL"),INDIRECT(ADDRESS($H81,COLUMN()-12)),0),0), IF($I81&gt;0,IF(AND(INDIRECT(ADDRESS($I81,44))=0,INDIRECT(ADDRESS($I81,38))&lt;&gt;"UL"),INDIRECT(ADDRESS($I81,COLUMN()-12)),0),0), IF($J81&gt;0,IF(AND(INDIRECT(ADDRESS($J81,44))=0,INDIRECT(ADDRESS($J81,38))&lt;&gt;"UL"),INDIRECT(ADDRESS($J81,COLUMN()-12)),0),0), IF($K81&gt;0,IF(AND(INDIRECT(ADDRESS($K81,44))=0,INDIRECT(ADDRESS($K81,38))&lt;&gt;"UL"),INDIRECT(ADDRESS($K81,COLUMN()-12)),0),0), IF($L81&gt;0,IF(AND(INDIRECT(ADDRESS($L81,44))=0,INDIRECT(ADDRESS($L81,38))&lt;&gt;"UL"),INDIRECT(ADDRESS($L81,COLUMN()-12)),0),0), IF($M81&gt;0,IF(AND(INDIRECT(ADDRESS($M81,44))=0,INDIRECT(ADDRESS($M81,38))&lt;&gt;"UL"),INDIRECT(ADDRESS($M81,COLUMN()-12)),0),0))</f>
        <v>0</v>
      </c>
      <c r="BI81" s="57" cm="1">
        <f t="array" aca="1" ref="BI81" ca="1">SUM(IF($C81&gt;0,IF(AND(INDIRECT(ADDRESS($C81,44))=0,INDIRECT(ADDRESS($C81,38))&lt;&gt;"UL"),INDIRECT(ADDRESS($C81,COLUMN()-12)),0),0), IF($D81&gt;0,IF(AND(INDIRECT(ADDRESS($D81,44))=0,INDIRECT(ADDRESS($D81,38))&lt;&gt;"UL"),INDIRECT(ADDRESS($D81,COLUMN()-12)),0),0), IF($E81&gt;0,IF(AND(INDIRECT(ADDRESS($E81,44))=0,INDIRECT(ADDRESS($E81,38))&lt;&gt;"UL"),INDIRECT(ADDRESS($E81,COLUMN()-12)),0),0), IF($F81&gt;0,IF(AND(INDIRECT(ADDRESS($F81,44))=0,INDIRECT(ADDRESS($F81,38))&lt;&gt;"UL"),INDIRECT(ADDRESS($F81,COLUMN()-12)),0),0), IF($G81&gt;0,IF(AND(INDIRECT(ADDRESS($G81,44))=0,INDIRECT(ADDRESS($G81,38))&lt;&gt;"UL"),INDIRECT(ADDRESS($G81,COLUMN()-12)),0),0), IF($H81&gt;0,IF(AND(INDIRECT(ADDRESS($H81,44))=0,INDIRECT(ADDRESS($H81,38))&lt;&gt;"UL"),INDIRECT(ADDRESS($H81,COLUMN()-12)),0),0), IF($I81&gt;0,IF(AND(INDIRECT(ADDRESS($I81,44))=0,INDIRECT(ADDRESS($I81,38))&lt;&gt;"UL"),INDIRECT(ADDRESS($I81,COLUMN()-12)),0),0), IF($J81&gt;0,IF(AND(INDIRECT(ADDRESS($J81,44))=0,INDIRECT(ADDRESS($J81,38))&lt;&gt;"UL"),INDIRECT(ADDRESS($J81,COLUMN()-12)),0),0), IF($K81&gt;0,IF(AND(INDIRECT(ADDRESS($K81,44))=0,INDIRECT(ADDRESS($K81,38))&lt;&gt;"UL"),INDIRECT(ADDRESS($K81,COLUMN()-12)),0),0), IF($L81&gt;0,IF(AND(INDIRECT(ADDRESS($L81,44))=0,INDIRECT(ADDRESS($L81,38))&lt;&gt;"UL"),INDIRECT(ADDRESS($L81,COLUMN()-12)),0),0), IF($M81&gt;0,IF(AND(INDIRECT(ADDRESS($M81,44))=0,INDIRECT(ADDRESS($M81,38))&lt;&gt;"UL"),INDIRECT(ADDRESS($M81,COLUMN()-12)),0),0))</f>
        <v>0</v>
      </c>
      <c r="BJ81" s="57" cm="1">
        <f t="array" aca="1" ref="BJ81" ca="1">SUM(IF($C81&gt;0,IF(AND(INDIRECT(ADDRESS($C81,44))=0,INDIRECT(ADDRESS($C81,38))&lt;&gt;"UL"),INDIRECT(ADDRESS($C81,COLUMN()-12)),0),0), IF($D81&gt;0,IF(AND(INDIRECT(ADDRESS($D81,44))=0,INDIRECT(ADDRESS($D81,38))&lt;&gt;"UL"),INDIRECT(ADDRESS($D81,COLUMN()-12)),0),0), IF($E81&gt;0,IF(AND(INDIRECT(ADDRESS($E81,44))=0,INDIRECT(ADDRESS($E81,38))&lt;&gt;"UL"),INDIRECT(ADDRESS($E81,COLUMN()-12)),0),0), IF($F81&gt;0,IF(AND(INDIRECT(ADDRESS($F81,44))=0,INDIRECT(ADDRESS($F81,38))&lt;&gt;"UL"),INDIRECT(ADDRESS($F81,COLUMN()-12)),0),0), IF($G81&gt;0,IF(AND(INDIRECT(ADDRESS($G81,44))=0,INDIRECT(ADDRESS($G81,38))&lt;&gt;"UL"),INDIRECT(ADDRESS($G81,COLUMN()-12)),0),0), IF($H81&gt;0,IF(AND(INDIRECT(ADDRESS($H81,44))=0,INDIRECT(ADDRESS($H81,38))&lt;&gt;"UL"),INDIRECT(ADDRESS($H81,COLUMN()-12)),0),0), IF($I81&gt;0,IF(AND(INDIRECT(ADDRESS($I81,44))=0,INDIRECT(ADDRESS($I81,38))&lt;&gt;"UL"),INDIRECT(ADDRESS($I81,COLUMN()-12)),0),0), IF($J81&gt;0,IF(AND(INDIRECT(ADDRESS($J81,44))=0,INDIRECT(ADDRESS($J81,38))&lt;&gt;"UL"),INDIRECT(ADDRESS($J81,COLUMN()-12)),0),0), IF($K81&gt;0,IF(AND(INDIRECT(ADDRESS($K81,44))=0,INDIRECT(ADDRESS($K81,38))&lt;&gt;"UL"),INDIRECT(ADDRESS($K81,COLUMN()-12)),0),0), IF($L81&gt;0,IF(AND(INDIRECT(ADDRESS($L81,44))=0,INDIRECT(ADDRESS($L81,38))&lt;&gt;"UL"),INDIRECT(ADDRESS($L81,COLUMN()-12)),0),0), IF($M81&gt;0,IF(AND(INDIRECT(ADDRESS($M81,44))=0,INDIRECT(ADDRESS($M81,38))&lt;&gt;"UL"),INDIRECT(ADDRESS($M81,COLUMN()-12)),0),0))</f>
        <v>0</v>
      </c>
      <c r="BK81" s="57">
        <f t="shared" ca="1" si="61"/>
        <v>0</v>
      </c>
      <c r="BL81" s="58">
        <f t="shared" ca="1" si="62"/>
        <v>0</v>
      </c>
      <c r="BM81" s="57" cm="1">
        <f t="array" aca="1" ref="BM81" ca="1">SUM(IF($C81&gt;0,IF(AND(INDIRECT(ADDRESS($C81,44))=0,INDIRECT(ADDRESS($C81,38))&lt;&gt;"UL"),INDIRECT(ADDRESS($C81,COLUMN()-12)),0),0), IF($D81&gt;0,IF(AND(INDIRECT(ADDRESS($D81,44))=0,INDIRECT(ADDRESS($D81,38))&lt;&gt;"UL"),INDIRECT(ADDRESS($D81,COLUMN()-12)),0),0), IF($E81&gt;0,IF(AND(INDIRECT(ADDRESS($E81,44))=0,INDIRECT(ADDRESS($E81,38))&lt;&gt;"UL"),INDIRECT(ADDRESS($E81,COLUMN()-12)),0),0), IF($F81&gt;0,IF(AND(INDIRECT(ADDRESS($F81,44))=0,INDIRECT(ADDRESS($F81,38))&lt;&gt;"UL"),INDIRECT(ADDRESS($F81,COLUMN()-12)),0),0), IF($G81&gt;0,IF(AND(INDIRECT(ADDRESS($G81,44))=0,INDIRECT(ADDRESS($G81,38))&lt;&gt;"UL"),INDIRECT(ADDRESS($G81,COLUMN()-12)),0),0), IF($H81&gt;0,IF(AND(INDIRECT(ADDRESS($H81,44))=0,INDIRECT(ADDRESS($H81,38))&lt;&gt;"UL"),INDIRECT(ADDRESS($H81,COLUMN()-12)),0),0), IF($I81&gt;0,IF(AND(INDIRECT(ADDRESS($I81,44))=0,INDIRECT(ADDRESS($I81,38))&lt;&gt;"UL"),INDIRECT(ADDRESS($I81,COLUMN()-12)),0),0), IF($J81&gt;0,IF(AND(INDIRECT(ADDRESS($J81,44))=0,INDIRECT(ADDRESS($J81,38))&lt;&gt;"UL"),INDIRECT(ADDRESS($J81,COLUMN()-12)),0),0), IF($K81&gt;0,IF(AND(INDIRECT(ADDRESS($K81,44))=0,INDIRECT(ADDRESS($K81,38))&lt;&gt;"UL"),INDIRECT(ADDRESS($K81,COLUMN()-11)),0),0), IF($L81&gt;0,IF(AND(INDIRECT(ADDRESS($L81,44))=0,INDIRECT(ADDRESS($L81,38))&lt;&gt;"UL"),INDIRECT(ADDRESS($L81,COLUMN()-11)),0),0), IF($M81&gt;0,IF(AND(INDIRECT(ADDRESS($M81,44))=0,INDIRECT(ADDRESS($M81,38))&lt;&gt;"UL"),INDIRECT(ADDRESS($M81,COLUMN()-11)),0),0))</f>
        <v>0</v>
      </c>
      <c r="BN81" s="57" cm="1">
        <f t="array" aca="1" ref="BN81" ca="1">SUM(IF($C81&gt;0,IF(AND(INDIRECT(ADDRESS($C81,44))=0,INDIRECT(ADDRESS($C81,38))&lt;&gt;"UL"),INDIRECT(ADDRESS($C81,COLUMN()-12)),0),0), IF($D81&gt;0,IF(AND(INDIRECT(ADDRESS($D81,44))=0,INDIRECT(ADDRESS($D81,38))&lt;&gt;"UL"),INDIRECT(ADDRESS($D81,COLUMN()-12)),0),0), IF($E81&gt;0,IF(AND(INDIRECT(ADDRESS($E81,44))=0,INDIRECT(ADDRESS($E81,38))&lt;&gt;"UL"),INDIRECT(ADDRESS($E81,COLUMN()-12)),0),0), IF($F81&gt;0,IF(AND(INDIRECT(ADDRESS($F81,44))=0,INDIRECT(ADDRESS($F81,38))&lt;&gt;"UL"),INDIRECT(ADDRESS($F81,COLUMN()-12)),0),0), IF($G81&gt;0,IF(AND(INDIRECT(ADDRESS($G81,44))=0,INDIRECT(ADDRESS($G81,38))&lt;&gt;"UL"),INDIRECT(ADDRESS($G81,COLUMN()-12)),0),0), IF($H81&gt;0,IF(AND(INDIRECT(ADDRESS($H81,44))=0,INDIRECT(ADDRESS($H81,38))&lt;&gt;"UL"),INDIRECT(ADDRESS($H81,COLUMN()-12)),0),0), IF($I81&gt;0,IF(AND(INDIRECT(ADDRESS($I81,44))=0,INDIRECT(ADDRESS($I81,38))&lt;&gt;"UL"),INDIRECT(ADDRESS($I81,COLUMN()-12)),0),0), IF($J81&gt;0,IF(AND(INDIRECT(ADDRESS($J81,44))=0,INDIRECT(ADDRESS($J81,38))&lt;&gt;"UL"),INDIRECT(ADDRESS($J81,COLUMN()-12)),0),0), IF($K81&gt;0,IF(AND(INDIRECT(ADDRESS($K81,44))=0,INDIRECT(ADDRESS($K81,38))&lt;&gt;"UL"),INDIRECT(ADDRESS($K81,COLUMN()-11)),0),0), IF($L81&gt;0,IF(AND(INDIRECT(ADDRESS($L81,44))=0,INDIRECT(ADDRESS($L81,38))&lt;&gt;"UL"),INDIRECT(ADDRESS($L81,COLUMN()-11)),0),0), IF($M81&gt;0,IF(AND(INDIRECT(ADDRESS($M81,44))=0,INDIRECT(ADDRESS($M81,38))&lt;&gt;"UL"),INDIRECT(ADDRESS($M81,COLUMN()-11)),0),0))</f>
        <v>0</v>
      </c>
      <c r="BO81" s="57" cm="1">
        <f t="array" aca="1" ref="BO81" ca="1">SUM(IF($C81&gt;0,IF(AND(INDIRECT(ADDRESS($C81,44))=0,INDIRECT(ADDRESS($C81,38))&lt;&gt;"UL"),INDIRECT(ADDRESS($C81,COLUMN()-12)),0),0), IF($D81&gt;0,IF(AND(INDIRECT(ADDRESS($D81,44))=0,INDIRECT(ADDRESS($D81,38))&lt;&gt;"UL"),INDIRECT(ADDRESS($D81,COLUMN()-12)),0),0), IF($E81&gt;0,IF(AND(INDIRECT(ADDRESS($E81,44))=0,INDIRECT(ADDRESS($E81,38))&lt;&gt;"UL"),INDIRECT(ADDRESS($E81,COLUMN()-12)),0),0), IF($F81&gt;0,IF(AND(INDIRECT(ADDRESS($F81,44))=0,INDIRECT(ADDRESS($F81,38))&lt;&gt;"UL"),INDIRECT(ADDRESS($F81,COLUMN()-12)),0),0), IF($G81&gt;0,IF(AND(INDIRECT(ADDRESS($G81,44))=0,INDIRECT(ADDRESS($G81,38))&lt;&gt;"UL"),INDIRECT(ADDRESS($G81,COLUMN()-12)),0),0), IF($H81&gt;0,IF(AND(INDIRECT(ADDRESS($H81,44))=0,INDIRECT(ADDRESS($H81,38))&lt;&gt;"UL"),INDIRECT(ADDRESS($H81,COLUMN()-12)),0),0), IF($I81&gt;0,IF(AND(INDIRECT(ADDRESS($I81,44))=0,INDIRECT(ADDRESS($I81,38))&lt;&gt;"UL"),INDIRECT(ADDRESS($I81,COLUMN()-12)),0),0), IF($J81&gt;0,IF(AND(INDIRECT(ADDRESS($J81,44))=0,INDIRECT(ADDRESS($J81,38))&lt;&gt;"UL"),INDIRECT(ADDRESS($J81,COLUMN()-12)),0),0), IF($K81&gt;0,IF(AND(INDIRECT(ADDRESS($K81,44))=0,INDIRECT(ADDRESS($K81,38))&lt;&gt;"UL"),INDIRECT(ADDRESS($K81,COLUMN()-11)),0),0), IF($L81&gt;0,IF(AND(INDIRECT(ADDRESS($L81,44))=0,INDIRECT(ADDRESS($L81,38))&lt;&gt;"UL"),INDIRECT(ADDRESS($L81,COLUMN()-11)),0),0), IF($M81&gt;0,IF(AND(INDIRECT(ADDRESS($M81,44))=0,INDIRECT(ADDRESS($M81,38))&lt;&gt;"UL"),INDIRECT(ADDRESS($M81,COLUMN()-11)),0),0))</f>
        <v>0</v>
      </c>
      <c r="BP81" s="57" cm="1">
        <f t="array" aca="1" ref="BP81" ca="1">SUM(IF($C81&gt;0,IF(AND(INDIRECT(ADDRESS($C81,44))=0,INDIRECT(ADDRESS($C81,38))&lt;&gt;"UL"),INDIRECT(ADDRESS($C81,COLUMN()-12)),0),0), IF($D81&gt;0,IF(AND(INDIRECT(ADDRESS($D81,44))=0,INDIRECT(ADDRESS($D81,38))&lt;&gt;"UL"),INDIRECT(ADDRESS($D81,COLUMN()-12)),0),0), IF($E81&gt;0,IF(AND(INDIRECT(ADDRESS($E81,44))=0,INDIRECT(ADDRESS($E81,38))&lt;&gt;"UL"),INDIRECT(ADDRESS($E81,COLUMN()-12)),0),0), IF($F81&gt;0,IF(AND(INDIRECT(ADDRESS($F81,44))=0,INDIRECT(ADDRESS($F81,38))&lt;&gt;"UL"),INDIRECT(ADDRESS($F81,COLUMN()-12)),0),0), IF($G81&gt;0,IF(AND(INDIRECT(ADDRESS($G81,44))=0,INDIRECT(ADDRESS($G81,38))&lt;&gt;"UL"),INDIRECT(ADDRESS($G81,COLUMN()-12)),0),0), IF($H81&gt;0,IF(AND(INDIRECT(ADDRESS($H81,44))=0,INDIRECT(ADDRESS($H81,38))&lt;&gt;"UL"),INDIRECT(ADDRESS($H81,COLUMN()-12)),0),0), IF($I81&gt;0,IF(AND(INDIRECT(ADDRESS($I81,44))=0,INDIRECT(ADDRESS($I81,38))&lt;&gt;"UL"),INDIRECT(ADDRESS($I81,COLUMN()-12)),0),0), IF($J81&gt;0,IF(AND(INDIRECT(ADDRESS($J81,44))=0,INDIRECT(ADDRESS($J81,38))&lt;&gt;"UL"),INDIRECT(ADDRESS($J81,COLUMN()-12)),0),0), IF($K81&gt;0,IF(AND(INDIRECT(ADDRESS($K81,44))=0,INDIRECT(ADDRESS($K81,38))&lt;&gt;"UL"),INDIRECT(ADDRESS($K81,COLUMN()-11)),0),0), IF($L81&gt;0,IF(AND(INDIRECT(ADDRESS($L81,44))=0,INDIRECT(ADDRESS($L81,38))&lt;&gt;"UL"),INDIRECT(ADDRESS($L81,COLUMN()-11)),0),0), IF($M81&gt;0,IF(AND(INDIRECT(ADDRESS($M81,44))=0,INDIRECT(ADDRESS($M81,38))&lt;&gt;"UL"),INDIRECT(ADDRESS($M81,COLUMN()-11)),0),0))</f>
        <v>0</v>
      </c>
      <c r="BQ81" s="57">
        <f t="shared" ca="1" si="63"/>
        <v>0</v>
      </c>
      <c r="BR81" s="161">
        <f t="shared" ca="1" si="64"/>
        <v>75.755447297296129</v>
      </c>
      <c r="BS81" s="56"/>
      <c r="BT81" s="56">
        <f t="shared" ca="1" si="65"/>
        <v>4.7060057455997777</v>
      </c>
      <c r="BU81" s="63">
        <f t="shared" ca="1" si="66"/>
        <v>0.16227606019309579</v>
      </c>
      <c r="BV81" s="57" t="s">
        <v>34</v>
      </c>
      <c r="BW81" s="57" cm="1">
        <f t="array" aca="1" ref="BW81" ca="1">SUM(IF($C81&gt;0,IF(AND(INDIRECT(ADDRESS($C81,44))=0,INDIRECT(ADDRESS($C81,38))="UL",ISERROR(SEARCH("Rear",INDIRECT(ADDRESS($C81,33)))),ISERROR(SEARCH("Side",INDIRECT(ADDRESS($C81,33))))),INDIRECT(ADDRESS($C81,COLUMN())),0),0),IF($D81&gt;0,IF(AND(INDIRECT(ADDRESS($D81,44))=0,INDIRECT(ADDRESS($D81,38))="UL",ISERROR(SEARCH("Rear",INDIRECT(ADDRESS($D81,33)))),ISERROR(SEARCH("Side",INDIRECT(ADDRESS($D81,33))))),INDIRECT(ADDRESS($D81,COLUMN())),0),0),IF($E81&gt;0,IF(AND(INDIRECT(ADDRESS($E81,44))=0,INDIRECT(ADDRESS($E81,38))="UL",ISERROR(SEARCH("Rear",INDIRECT(ADDRESS($E81,33)))),ISERROR(SEARCH("Side",INDIRECT(ADDRESS($E81,33))))),INDIRECT(ADDRESS($E81,COLUMN())),0),0),IF($F81&gt;0,IF(AND(INDIRECT(ADDRESS($F81,44))=0,INDIRECT(ADDRESS($F81,38))="UL",ISERROR(SEARCH("Rear",INDIRECT(ADDRESS($F81,33)))),ISERROR(SEARCH("Side",INDIRECT(ADDRESS($F81,33))))),INDIRECT(ADDRESS($F81,COLUMN())),0),0),IF($G81&gt;0,IF(AND(INDIRECT(ADDRESS($G81,44))=0,INDIRECT(ADDRESS($G81,38))="UL",ISERROR(SEARCH("Rear",INDIRECT(ADDRESS($G81,33)))),ISERROR(SEARCH("Side",INDIRECT(ADDRESS($G81,33))))),INDIRECT(ADDRESS($G81,COLUMN())),0),0),IF($H81&gt;0,IF(AND(INDIRECT(ADDRESS($H81,44))=0,INDIRECT(ADDRESS($H81,38))="UL",ISERROR(SEARCH("Rear",INDIRECT(ADDRESS($H81,33)))),ISERROR(SEARCH("Side",INDIRECT(ADDRESS($H81,33))))),INDIRECT(ADDRESS($H81,COLUMN())),0),0),IF($I81&gt;0,IF(AND(INDIRECT(ADDRESS($I81,44))=0,INDIRECT(ADDRESS($I81,38))="UL",ISERROR(SEARCH("Rear",INDIRECT(ADDRESS($I81,33)))),ISERROR(SEARCH("Side",INDIRECT(ADDRESS($I81,33))))),INDIRECT(ADDRESS($I81,COLUMN())),0),0),IF($J81&gt;0,IF(AND(INDIRECT(ADDRESS($J81,44))=0,INDIRECT(ADDRESS($J81,38))="UL",ISERROR(SEARCH("Rear",INDIRECT(ADDRESS($J81,33)))),ISERROR(SEARCH("Side",INDIRECT(ADDRESS($J81,33))))),INDIRECT(ADDRESS($J81,COLUMN())),0),0),IF($K81&gt;0,IF(AND(INDIRECT(ADDRESS($K81,44))=0,INDIRECT(ADDRESS($K81,38))="UL",ISERROR(SEARCH("Rear",INDIRECT(ADDRESS($K81,33)))),ISERROR(SEARCH("Side",INDIRECT(ADDRESS($K81,33))))),INDIRECT(ADDRESS($K81,COLUMN())),0),0),IF($L81&gt;0,IF(AND(INDIRECT(ADDRESS($L81,44))=0,INDIRECT(ADDRESS($L81,38))="UL",ISERROR(SEARCH("Rear",INDIRECT(ADDRESS($L81,33)))),ISERROR(SEARCH("Side",INDIRECT(ADDRESS($L81,33))))),INDIRECT(ADDRESS($L81,COLUMN())),0),0),IF($M81&gt;0,IF(AND(INDIRECT(ADDRESS($M81,44))=0,INDIRECT(ADDRESS($M81,38))="UL",ISERROR(SEARCH("Rear",INDIRECT(ADDRESS($M81,33)))),ISERROR(SEARCH("Side",INDIRECT(ADDRESS($M81,33))))),INDIRECT(ADDRESS($M81,COLUMN())),0),0))</f>
        <v>0.99999999999999989</v>
      </c>
      <c r="BX81" s="57">
        <f t="shared" ca="1" si="67"/>
        <v>0.99999999999999989</v>
      </c>
      <c r="BY81" s="57" cm="1">
        <f t="array" aca="1" ref="BY81" ca="1">SUM(IF($C81&gt;0,IF(AND(INDIRECT(ADDRESS($C81,44))=0,INDIRECT(ADDRESS($C81,38))="UL"),INDIRECT(ADDRESS($C81,COLUMN())),0),0),IF($D81&gt;0,IF(AND(INDIRECT(ADDRESS($D81,44))=0,INDIRECT(ADDRESS($D81,38))="UL"),INDIRECT(ADDRESS($D81,COLUMN())),0),0),IF($E81&gt;0,IF(AND(INDIRECT(ADDRESS($E81,44))=0,INDIRECT(ADDRESS($E81,38))="UL"),INDIRECT(ADDRESS($E81,COLUMN())),0),0),IF($F81&gt;0,IF(AND(INDIRECT(ADDRESS($F81,44))=0,INDIRECT(ADDRESS($F81,38))="UL"),INDIRECT(ADDRESS($F81,COLUMN())),0),0),IF($G81&gt;0,IF(AND(INDIRECT(ADDRESS($G81,44))=0,INDIRECT(ADDRESS($G81,38))="UL"),INDIRECT(ADDRESS($G81,COLUMN())),0),0),IF($H81&gt;0,IF(AND(INDIRECT(ADDRESS($H81,44))=0,INDIRECT(ADDRESS($H81,38))="UL"),INDIRECT(ADDRESS($H81,COLUMN())),0),0),IF($I81&gt;0,IF(AND(INDIRECT(ADDRESS($I81,44))=0,INDIRECT(ADDRESS($I81,38))="UL"),INDIRECT(ADDRESS($I81,COLUMN())),0),0),IF($J81&gt;0,IF(AND(INDIRECT(ADDRESS($J81,44))=0,INDIRECT(ADDRESS($J81,38))="UL"),INDIRECT(ADDRESS($J81,COLUMN())),0),0),IF($K81&gt;0,IF(AND(INDIRECT(ADDRESS($K81,44))=0,INDIRECT(ADDRESS($K81,38))="UL"),INDIRECT(ADDRESS($K81,COLUMN())),0),0),IF($L81&gt;0,IF(AND(INDIRECT(ADDRESS($L81,44))=0,INDIRECT(ADDRESS($L81,38))="UL"),INDIRECT(ADDRESS($L81,COLUMN())),0),0),IF($M81&gt;0,IF(AND(INDIRECT(ADDRESS($M81,44))=0,INDIRECT(ADDRESS($M81,38))="UL"),INDIRECT(ADDRESS($M81,COLUMN())),0),0))</f>
        <v>0.34156378600823045</v>
      </c>
      <c r="BZ81" s="57" cm="1">
        <f t="array" aca="1" ref="BZ81" ca="1">SUM(IF($C81&gt;0,IF(AND(INDIRECT(ADDRESS($C81,44))=0,INDIRECT(ADDRESS($C81,38))="UL"),INDIRECT(ADDRESS($C81,COLUMN())),0),0),IF($D81&gt;0,IF(AND(INDIRECT(ADDRESS($D81,44))=0,INDIRECT(ADDRESS($D81,38))="UL"),INDIRECT(ADDRESS($D81,COLUMN())),0),0),IF($E81&gt;0,IF(AND(INDIRECT(ADDRESS($E81,44))=0,INDIRECT(ADDRESS($E81,38))="UL"),INDIRECT(ADDRESS($E81,COLUMN())),0),0),IF($F81&gt;0,IF(AND(INDIRECT(ADDRESS($F81,44))=0,INDIRECT(ADDRESS($F81,38))="UL"),INDIRECT(ADDRESS($F81,COLUMN())),0),0),IF($G81&gt;0,IF(AND(INDIRECT(ADDRESS($G81,44))=0,INDIRECT(ADDRESS($G81,38))="UL"),INDIRECT(ADDRESS($G81,COLUMN())),0),0),IF($H81&gt;0,IF(AND(INDIRECT(ADDRESS($H81,44))=0,INDIRECT(ADDRESS($H81,38))="UL"),INDIRECT(ADDRESS($H81,COLUMN())),0),0),IF($I81&gt;0,IF(AND(INDIRECT(ADDRESS($I81,44))=0,INDIRECT(ADDRESS($I81,38))="UL"),INDIRECT(ADDRESS($I81,COLUMN())),0),0),IF($J81&gt;0,IF(AND(INDIRECT(ADDRESS($J81,44))=0,INDIRECT(ADDRESS($J81,38))="UL"),INDIRECT(ADDRESS($J81,COLUMN())),0),0),IF($K81&gt;0,IF(AND(INDIRECT(ADDRESS($K81,44))=0,INDIRECT(ADDRESS($K81,38))="UL"),INDIRECT(ADDRESS($K81,COLUMN())),0),0),IF($L81&gt;0,IF(AND(INDIRECT(ADDRESS($L81,44))=0,INDIRECT(ADDRESS($L81,38))="UL"),INDIRECT(ADDRESS($L81,COLUMN())),0),0),IF($M81&gt;0,IF(AND(INDIRECT(ADDRESS($M81,44))=0,INDIRECT(ADDRESS($M81,38))="UL"),INDIRECT(ADDRESS($M81,COLUMN())),0),0))</f>
        <v>0.26954732510288065</v>
      </c>
      <c r="CA81" s="57">
        <f t="shared" ca="1" si="68"/>
        <v>0.26954732510288065</v>
      </c>
      <c r="CB81" s="57" cm="1">
        <f t="array" aca="1" ref="CB81" ca="1">SUM(IF($C81&gt;0,IF(AND(INDIRECT(ADDRESS($C81,44))=0,INDIRECT(ADDRESS($C81,38))&lt;&gt;"UL"),INDIRECT(ADDRESS($C81,COLUMN())),0),0),IF($D81&gt;0,IF(AND(INDIRECT(ADDRESS($D81,44))=0,INDIRECT(ADDRESS($D81,38))&lt;&gt;"UL"),INDIRECT(ADDRESS($D81,COLUMN())),0),0),IF($E81&gt;0,IF(AND(INDIRECT(ADDRESS($E81,44))=0,INDIRECT(ADDRESS($E81,38))&lt;&gt;"UL"),INDIRECT(ADDRESS($E81,COLUMN())),0),0),IF($F81&gt;0,IF(AND(INDIRECT(ADDRESS($F81,44))=0,INDIRECT(ADDRESS($F81,38))&lt;&gt;"UL"),INDIRECT(ADDRESS($F81,COLUMN())),0),0),IF($G81&gt;0,IF(AND(INDIRECT(ADDRESS($G81,44))=0,INDIRECT(ADDRESS($G81,38))&lt;&gt;"UL"),INDIRECT(ADDRESS($G81,COLUMN())),0),0),IF($H81&gt;0,IF(AND(INDIRECT(ADDRESS($H81,44))=0,INDIRECT(ADDRESS($H81,38))&lt;&gt;"UL"),INDIRECT(ADDRESS($H81,COLUMN())),0),0),IF($I81&gt;0,IF(AND(INDIRECT(ADDRESS($I81,44))=0,INDIRECT(ADDRESS($I81,38))&lt;&gt;"UL"),INDIRECT(ADDRESS($I81,COLUMN())),0),0),IF($J81&gt;0,IF(AND(INDIRECT(ADDRESS($J81,44))=0,INDIRECT(ADDRESS($J81,38))&lt;&gt;"UL"),INDIRECT(ADDRESS($J81,COLUMN())),0),0),IF($K81&gt;0,IF(AND(INDIRECT(ADDRESS($K81,44))=0,INDIRECT(ADDRESS($K81,38))&lt;&gt;"UL"),INDIRECT(ADDRESS($K81,COLUMN())),0),0),IF($L81&gt;0,IF(AND(INDIRECT(ADDRESS($L81,44))=0,INDIRECT(ADDRESS($L81,38))&lt;&gt;"UL"),INDIRECT(ADDRESS($L81,COLUMN())),0),0),IF($M81&gt;0,IF(AND(INDIRECT(ADDRESS($M81,44))=0,INDIRECT(ADDRESS($M81,38))&lt;&gt;"UL"),INDIRECT(ADDRESS($M81,COLUMN())),0),0))</f>
        <v>0</v>
      </c>
      <c r="CC81" s="57">
        <f t="shared" ca="1" si="69"/>
        <v>0</v>
      </c>
      <c r="CD81" s="57" cm="1">
        <f t="array" aca="1" ref="CD81" ca="1">SUM(IF($C81&gt;0,IF(AND(INDIRECT(ADDRESS($C81,44))=0,INDIRECT(ADDRESS($C81,38))&lt;&gt;"UL"),INDIRECT(ADDRESS($C81,COLUMN())),0),0),IF($D81&gt;0,IF(AND(INDIRECT(ADDRESS($D81,44))=0,INDIRECT(ADDRESS($D81,38))&lt;&gt;"UL"),INDIRECT(ADDRESS($D81,COLUMN())),0),0),IF($E81&gt;0,IF(AND(INDIRECT(ADDRESS($E81,44))=0,INDIRECT(ADDRESS($E81,38))&lt;&gt;"UL"),INDIRECT(ADDRESS($E81,COLUMN())),0),0),IF($F81&gt;0,IF(AND(INDIRECT(ADDRESS($F81,44))=0,INDIRECT(ADDRESS($F81,38))&lt;&gt;"UL"),INDIRECT(ADDRESS($F81,COLUMN())),0),0),IF($G81&gt;0,IF(AND(INDIRECT(ADDRESS($G81,44))=0,INDIRECT(ADDRESS($G81,38))&lt;&gt;"UL"),INDIRECT(ADDRESS($G81,COLUMN())),0),0),IF($H81&gt;0,IF(AND(INDIRECT(ADDRESS($H81,44))=0,INDIRECT(ADDRESS($H81,38))&lt;&gt;"UL"),INDIRECT(ADDRESS($H81,COLUMN())),0),0),IF($I81&gt;0,IF(AND(INDIRECT(ADDRESS($I81,44))=0,INDIRECT(ADDRESS($I81,38))&lt;&gt;"UL"),INDIRECT(ADDRESS($I81,COLUMN())),0),0),IF($J81&gt;0,IF(AND(INDIRECT(ADDRESS($J81,44))=0,INDIRECT(ADDRESS($J81,38))&lt;&gt;"UL"),INDIRECT(ADDRESS($J81,COLUMN())),0),0),IF($K81&gt;0,IF(AND(INDIRECT(ADDRESS($K81,44))=0,INDIRECT(ADDRESS($K81,38))&lt;&gt;"UL"),INDIRECT(ADDRESS($K81,COLUMN())),0),0),IF($L81&gt;0,IF(AND(INDIRECT(ADDRESS($L81,44))=0,INDIRECT(ADDRESS($L81,38))&lt;&gt;"UL"),INDIRECT(ADDRESS($L81,COLUMN())),0),0),IF($M81&gt;0,IF(AND(INDIRECT(ADDRESS($M81,44))=0,INDIRECT(ADDRESS($M81,38))&lt;&gt;"UL"),INDIRECT(ADDRESS($M81,COLUMN())),0),0))</f>
        <v>0</v>
      </c>
      <c r="CE81" s="57" cm="1">
        <f t="array" aca="1" ref="CE81" ca="1">SUM(IF($C81&gt;0,IF(AND(INDIRECT(ADDRESS($C81,44))=0,INDIRECT(ADDRESS($C81,38))&lt;&gt;"UL"),INDIRECT(ADDRESS($C81,COLUMN())),0),0),IF($D81&gt;0,IF(AND(INDIRECT(ADDRESS($D81,44))=0,INDIRECT(ADDRESS($D81,38))&lt;&gt;"UL"),INDIRECT(ADDRESS($D81,COLUMN())),0),0),IF($E81&gt;0,IF(AND(INDIRECT(ADDRESS($E81,44))=0,INDIRECT(ADDRESS($E81,38))&lt;&gt;"UL"),INDIRECT(ADDRESS($E81,COLUMN())),0),0),IF($F81&gt;0,IF(AND(INDIRECT(ADDRESS($F81,44))=0,INDIRECT(ADDRESS($F81,38))&lt;&gt;"UL"),INDIRECT(ADDRESS($F81,COLUMN())),0),0),IF($G81&gt;0,IF(AND(INDIRECT(ADDRESS($G81,44))=0,INDIRECT(ADDRESS($G81,38))&lt;&gt;"UL"),INDIRECT(ADDRESS($G81,COLUMN())),0),0),IF($H81&gt;0,IF(AND(INDIRECT(ADDRESS($H81,44))=0,INDIRECT(ADDRESS($H81,38))&lt;&gt;"UL"),INDIRECT(ADDRESS($H81,COLUMN())),0),0),IF($I81&gt;0,IF(AND(INDIRECT(ADDRESS($I81,44))=0,INDIRECT(ADDRESS($I81,38))&lt;&gt;"UL"),INDIRECT(ADDRESS($I81,COLUMN())),0),0),IF($J81&gt;0,IF(AND(INDIRECT(ADDRESS($J81,44))=0,INDIRECT(ADDRESS($J81,38))&lt;&gt;"UL"),INDIRECT(ADDRESS($J81,COLUMN())),0),0),IF($K81&gt;0,IF(AND(INDIRECT(ADDRESS($K81,44))=0,INDIRECT(ADDRESS($K81,38))&lt;&gt;"UL"),INDIRECT(ADDRESS($K81,COLUMN())),0),0),IF($L81&gt;0,IF(AND(INDIRECT(ADDRESS($L81,44))=0,INDIRECT(ADDRESS($L81,38))&lt;&gt;"UL"),INDIRECT(ADDRESS($L81,COLUMN())),0),0),IF($M81&gt;0,IF(AND(INDIRECT(ADDRESS($M81,44))=0,INDIRECT(ADDRESS($M81,38))&lt;&gt;"UL"),INDIRECT(ADDRESS($M81,COLUMN())),0),0))</f>
        <v>0</v>
      </c>
      <c r="CF81" s="57">
        <f t="shared" ca="1" si="70"/>
        <v>0</v>
      </c>
      <c r="CG81" s="57">
        <f t="shared" ca="1" si="71"/>
        <v>2.7780741915431348</v>
      </c>
      <c r="CH81" s="57">
        <f t="shared" ca="1" si="72"/>
        <v>9.5795661777349481E-2</v>
      </c>
      <c r="CI81" s="19">
        <f t="shared" ca="1" si="73"/>
        <v>17.532092290212596</v>
      </c>
      <c r="CJ81" s="19"/>
      <c r="CK81" s="57" cm="1">
        <f t="array" aca="1" ref="CK81" ca="1">IF(AU81="S", SUM(IF($C81&gt;0,IF(INDIRECT(ADDRESS($C81,43))&lt;&gt;1,INDIRECT(ADDRESS($C81,48)),0),0), IF($D81&gt;0,IF(INDIRECT(ADDRESS($D81,43))&lt;&gt;1,INDIRECT(ADDRESS($D81,48)),0),0), IF($E81&gt;0,IF(INDIRECT(ADDRESS($E81,43))&lt;&gt;1,INDIRECT(ADDRESS($E81,48)),0),0), IF($F81&gt;0,IF(INDIRECT(ADDRESS($F81,43))&lt;&gt;1,INDIRECT(ADDRESS($F81,48)),0),0), IF($G81&gt;0,IF(INDIRECT(ADDRESS($G81,43))&lt;&gt;1,INDIRECT(ADDRESS($G81,48)),0),0), IF($H81&gt;0,IF(INDIRECT(ADDRESS($H81,43))&lt;&gt;1,INDIRECT(ADDRESS($H81,48)),0),0), IF($I81&gt;0,IF(INDIRECT(ADDRESS($I81,43))&lt;&gt;1,INDIRECT(ADDRESS($I81,48)),0),0), IF($J81&gt;0,IF(INDIRECT(ADDRESS($J81,43))&lt;&gt;1,INDIRECT(ADDRESS($J81,48)),0),0), IF($K81&gt;0,IF(INDIRECT(ADDRESS($K81,43))&lt;&gt;1,INDIRECT(ADDRESS($K81,48)),0),0), IF($L81&gt;0,IF(INDIRECT(ADDRESS($L81,43))&lt;&gt;1,INDIRECT(ADDRESS($L81,48)),0),0), IF($M81&gt;0,IF(INDIRECT(ADDRESS($M81,43))&lt;&gt;1,INDIRECT(ADDRESS($M81,48)),0),0)), IF(AU81="L",SUM(IF($C81&gt;0,IF(INDIRECT(ADDRESS($C81,43))&lt;&gt;1,INDIRECT(ADDRESS($C81,50)),0),0), IF($D81&gt;0,IF(INDIRECT(ADDRESS($D81,43))&lt;&gt;1,INDIRECT(ADDRESS($D81,50)),0),0), IF($E81&gt;0,IF(INDIRECT(ADDRESS($E81,43))&lt;&gt;1,INDIRECT(ADDRESS($E81,50)),0),0), IF($F81&gt;0,IF(INDIRECT(ADDRESS($F81,43))&lt;&gt;1,INDIRECT(ADDRESS($F81,50)),0),0), IF($G81&gt;0,IF(INDIRECT(ADDRESS($G81,43))&lt;&gt;1,INDIRECT(ADDRESS($G81,50)),0),0), IF($G81&gt;0,IF(INDIRECT(ADDRESS($G81,43))&lt;&gt;1,INDIRECT(ADDRESS($G81,50)),0),0), IF($H81&gt;0,IF(INDIRECT(ADDRESS($H81,43))&lt;&gt;1,INDIRECT(ADDRESS($H81,50)),0),0), IF($I81&gt;0,IF(INDIRECT(ADDRESS($I81,43))&lt;&gt;1,INDIRECT(ADDRESS($I81,50)),0),0), IF($J81&gt;0,IF(INDIRECT(ADDRESS($J81,43))&lt;&gt;1,INDIRECT(ADDRESS($J81,50)),0),0), IF($K81&gt;0,IF(INDIRECT(ADDRESS($K81,43))&lt;&gt;1,INDIRECT(ADDRESS($K81,50)),0),0), IF($L81&gt;0,IF(INDIRECT(ADDRESS($L81,43))&lt;&gt;1,INDIRECT(ADDRESS($L81,50)),0),0), IF($M81&gt;0,IF(INDIRECT(ADDRESS($M81,43))&lt;&gt;1,INDIRECT(ADDRESS($M81,50)),0),0)), SUM(IF($C81&gt;0,IF(INDIRECT(ADDRESS($C81,43))&lt;&gt;1,INDIRECT(ADDRESS($C81,49)),0),0), IF($D81&gt;0,IF(INDIRECT(ADDRESS($D81,43))&lt;&gt;1,INDIRECT(ADDRESS($D81,49)),0),0), IF($E81&gt;0,IF(INDIRECT(ADDRESS($E81,43))&lt;&gt;1,INDIRECT(ADDRESS($E81,49)),0),0), IF($F81&gt;0,IF(INDIRECT(ADDRESS($F81,43))&lt;&gt;1,INDIRECT(ADDRESS($F81,49)),0),0), IF($G81&gt;0,IF(INDIRECT(ADDRESS($G81,43))&lt;&gt;1,INDIRECT(ADDRESS($G81,49)),0),0), IF($G81&gt;0,IF(INDIRECT(ADDRESS($G81,43))&lt;&gt;1,INDIRECT(ADDRESS($G81,49)),0),0), IF($H81&gt;0,IF(INDIRECT(ADDRESS($H81,43))&lt;&gt;1,INDIRECT(ADDRESS($H81,49)),0),0), IF($I81&gt;0,IF(INDIRECT(ADDRESS($I81,43))&lt;&gt;1,INDIRECT(ADDRESS($I81,49)),0),0), IF($J81&gt;0,IF(INDIRECT(ADDRESS($J81,43))&lt;&gt;1,INDIRECT(ADDRESS($J81,49)),0),0), IF($K81&gt;0,IF(INDIRECT(ADDRESS($K81,43))&lt;&gt;1,INDIRECT(ADDRESS($K81,49)),0),0), IF($L81&gt;0,IF(INDIRECT(ADDRESS($L81,43))&lt;&gt;1,INDIRECT(ADDRESS($L81,49)),0),0), IF($M81&gt;0,IF(INDIRECT(ADDRESS($M81,43))&lt;&gt;1,INDIRECT(ADDRESS($M81,49)),0),0))))</f>
        <v>1.2222222222222221</v>
      </c>
      <c r="CL81" s="57" cm="1">
        <f t="array" aca="1" ref="CL81" ca="1">SUM(IF($C81&gt;0,IF(INDIRECT(ADDRESS($C81,44))=1,INDIRECT(ADDRESS($C81,90)),0),0), IF($D81&gt;0,IF(INDIRECT(ADDRESS($D81,44))=1,INDIRECT(ADDRESS($D81,90)),0),0), IF($E81&gt;0,IF(INDIRECT(ADDRESS($E81,44))=1,INDIRECT(ADDRESS($E81,90)),0),0), IF($F81&gt;0,IF(INDIRECT(ADDRESS($F81,44))=1,INDIRECT(ADDRESS($F81,90)),0),0), IF($G81&gt;0,IF(INDIRECT(ADDRESS($G81,44))=1,INDIRECT(ADDRESS($G81,90)),0),0), IF($H81&gt;0,IF(INDIRECT(ADDRESS($H81,44))=1,INDIRECT(ADDRESS($H81,90)),0),0), IF($I81&gt;0,IF(INDIRECT(ADDRESS($I81,44))=1,INDIRECT(ADDRESS($I81,90)),0),0), IF($J81&gt;0,IF(INDIRECT(ADDRESS($J81,44))=1,INDIRECT(ADDRESS($J81,90)),0),0), IF($K81&gt;0,IF(INDIRECT(ADDRESS($K81,44))=1,INDIRECT(ADDRESS($K81,90)),0),0), IF($L81&gt;0,IF(INDIRECT(ADDRESS($L81,44))=1,INDIRECT(ADDRESS($L81,90)),0),0), IF($M81&gt;0,IF(INDIRECT(ADDRESS($M81,44))=1,INDIRECT(ADDRESS($M81,90)),0),0))</f>
        <v>0</v>
      </c>
      <c r="CM81" s="56">
        <f t="shared" ca="1" si="74"/>
        <v>1.1946497304479888</v>
      </c>
      <c r="CN81" s="59"/>
    </row>
    <row r="82" spans="1:92" x14ac:dyDescent="0.25">
      <c r="A82" s="62" t="s">
        <v>158</v>
      </c>
      <c r="B82" s="122">
        <v>9</v>
      </c>
      <c r="C82" s="122">
        <v>23</v>
      </c>
      <c r="D82" s="122">
        <v>20</v>
      </c>
      <c r="E82" s="122">
        <v>28</v>
      </c>
      <c r="F82" s="122"/>
      <c r="G82" s="122"/>
      <c r="H82" s="122"/>
      <c r="I82" s="67"/>
      <c r="J82" s="67"/>
      <c r="K82" s="67"/>
      <c r="L82" s="67"/>
      <c r="M82" s="67"/>
      <c r="N82" s="67">
        <f t="shared" ca="1" si="54"/>
        <v>29</v>
      </c>
      <c r="O82" s="67" t="str" cm="1">
        <f t="array" aca="1" ref="O82" ca="1">INDIRECT(ADDRESS($B82,COLUMN()))</f>
        <v>Bomber</v>
      </c>
      <c r="P82" s="67" cm="1">
        <f t="array" aca="1" ref="P82" ca="1">INDIRECT(ADDRESS($B82,COLUMN()))</f>
        <v>5</v>
      </c>
      <c r="Q82" s="67" cm="1">
        <f t="array" aca="1" ref="Q82" ca="1">INDIRECT(ADDRESS($B82,COLUMN()))</f>
        <v>2</v>
      </c>
      <c r="R82" s="67" t="str" cm="1">
        <f t="array" aca="1" ref="R82" ca="1">INDIRECT(ADDRESS($B82,COLUMN()))</f>
        <v>-</v>
      </c>
      <c r="S82" s="67" cm="1">
        <f t="array" aca="1" ref="S82" ca="1">INDIRECT(ADDRESS($B82,COLUMN()))</f>
        <v>2</v>
      </c>
      <c r="T82" s="67" t="str" cm="1">
        <f t="array" aca="1" ref="T82" ca="1">INDIRECT(ADDRESS($B82,COLUMN()))</f>
        <v>1-4</v>
      </c>
      <c r="U82" s="67" cm="1">
        <f t="array" aca="1" ref="U82" ca="1">INDIRECT(ADDRESS($B82,COLUMN()))</f>
        <v>4</v>
      </c>
      <c r="V82" s="67" cm="1">
        <f t="array" aca="1" ref="V82" ca="1">INDIRECT(ADDRESS($B82,COLUMN()))</f>
        <v>0</v>
      </c>
      <c r="W82" s="67" cm="1">
        <f t="array" aca="1" ref="W82" ca="1">INDIRECT(ADDRESS($B82,COLUMN()))</f>
        <v>4</v>
      </c>
      <c r="X82" s="67" cm="1">
        <f t="array" aca="1" ref="X82" ca="1">INDIRECT(ADDRESS($B82,COLUMN()))</f>
        <v>5</v>
      </c>
      <c r="Y82" s="67" cm="1">
        <f t="array" aca="1" ref="Y82" ca="1">INDIRECT(ADDRESS($B82,COLUMN()))</f>
        <v>1</v>
      </c>
      <c r="Z82" s="67" cm="1">
        <f t="array" aca="1" ref="Z82" ca="1">INDIRECT(ADDRESS($B82,COLUMN()))</f>
        <v>5</v>
      </c>
      <c r="AA82" s="67" t="str" cm="1">
        <f t="array" aca="1" ref="AA82" ca="1">INDIRECT(ADDRESS($B82,COLUMN()))</f>
        <v>Rocket Boosters</v>
      </c>
      <c r="AB82" s="56">
        <f t="shared" ca="1" si="55"/>
        <v>0.71563189871974031</v>
      </c>
      <c r="AC82" s="56">
        <f t="shared" ca="1" si="56"/>
        <v>0.80647624534977935</v>
      </c>
      <c r="AD82" s="56">
        <f t="shared" ca="1" si="57"/>
        <v>3.5064184580425191</v>
      </c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54" t="s">
        <v>113</v>
      </c>
      <c r="AV82" s="57" cm="1">
        <f t="array" aca="1" ref="AV82" ca="1">SUM(IF($C82&gt;0,IF(AND(INDIRECT(ADDRESS($C82,44))=0,INDIRECT(ADDRESS($C82,38))="UL",ISERROR(SEARCH("Rear",INDIRECT(ADDRESS($C82,33)))),ISERROR(SEARCH("Side",INDIRECT(ADDRESS($C82,33))))),INDIRECT(ADDRESS($C82,COLUMN())),0),0),IF($D82&gt;0,IF(AND(INDIRECT(ADDRESS($D82,44))=0,INDIRECT(ADDRESS($D82,38))="UL",ISERROR(SEARCH("Rear",INDIRECT(ADDRESS($D82,33)))),ISERROR(SEARCH("Side",INDIRECT(ADDRESS($D82,33))))),INDIRECT(ADDRESS($D82,COLUMN())),0),0),IF($E82&gt;0,IF(AND(INDIRECT(ADDRESS($E82,44))=0,INDIRECT(ADDRESS($E82,38))="UL",ISERROR(SEARCH("Rear",INDIRECT(ADDRESS($E82,33)))),ISERROR(SEARCH("Side",INDIRECT(ADDRESS($E82,33))))),INDIRECT(ADDRESS($E82,COLUMN())),0),0),IF($F82&gt;0,IF(AND(INDIRECT(ADDRESS($F82,44))=0,INDIRECT(ADDRESS($F82,38))="UL",ISERROR(SEARCH("Rear",INDIRECT(ADDRESS($F82,33)))),ISERROR(SEARCH("Side",INDIRECT(ADDRESS($F82,33))))),INDIRECT(ADDRESS($F82,COLUMN())),0),0),IF($G82&gt;0,IF(AND(INDIRECT(ADDRESS($G82,44))=0,INDIRECT(ADDRESS($G82,38))="UL",ISERROR(SEARCH("Rear",INDIRECT(ADDRESS($G82,33)))),ISERROR(SEARCH("Side",INDIRECT(ADDRESS($G82,33))))),INDIRECT(ADDRESS($G82,COLUMN())),0),0),IF($H82&gt;0,IF(AND(INDIRECT(ADDRESS($H82,44))=0,INDIRECT(ADDRESS($H82,38))="UL",ISERROR(SEARCH("Rear",INDIRECT(ADDRESS($H82,33)))),ISERROR(SEARCH("Side",INDIRECT(ADDRESS($H82,33))))),INDIRECT(ADDRESS($H82,COLUMN())),0),0),IF($I82&gt;0,IF(AND(INDIRECT(ADDRESS($I82,44))=0,INDIRECT(ADDRESS($I82,38))="UL",ISERROR(SEARCH("Rear",INDIRECT(ADDRESS($I82,33)))),ISERROR(SEARCH("Side",INDIRECT(ADDRESS($I82,33))))),INDIRECT(ADDRESS($I82,COLUMN())),0),0),IF($J82&gt;0,IF(AND(INDIRECT(ADDRESS($J82,44))=0,INDIRECT(ADDRESS($J82,38))="UL",ISERROR(SEARCH("Rear",INDIRECT(ADDRESS($J82,33)))),ISERROR(SEARCH("Side",INDIRECT(ADDRESS($J82,33))))),INDIRECT(ADDRESS($J82,COLUMN())),0),0),IF($K82&gt;0,IF(AND(INDIRECT(ADDRESS($K82,44))=0,INDIRECT(ADDRESS($K82,38))="UL",ISERROR(SEARCH("Rear",INDIRECT(ADDRESS($K82,33)))),ISERROR(SEARCH("Side",INDIRECT(ADDRESS($K82,33))))),INDIRECT(ADDRESS($K82,COLUMN())),0),0),IF($L82&gt;0,IF(AND(INDIRECT(ADDRESS($L82,44))=0,INDIRECT(ADDRESS($L82,38))="UL",ISERROR(SEARCH("Rear",INDIRECT(ADDRESS($L82,33)))),ISERROR(SEARCH("Side",INDIRECT(ADDRESS($L82,33))))),INDIRECT(ADDRESS($L82,COLUMN())),0),0),IF($M82&gt;0,IF(AND(INDIRECT(ADDRESS($M82,44))=0,INDIRECT(ADDRESS($M82,38))="UL",ISERROR(SEARCH("Rear",INDIRECT(ADDRESS($M82,33)))),ISERROR(SEARCH("Side",INDIRECT(ADDRESS($M82,33))))),INDIRECT(ADDRESS($M82,COLUMN())),0),0))</f>
        <v>0.94444444444444442</v>
      </c>
      <c r="AW82" s="57" cm="1">
        <f t="array" aca="1" ref="AW82" ca="1">SUM(IF($C82&gt;0,IF(AND(INDIRECT(ADDRESS($C82,44))=0,INDIRECT(ADDRESS($C82,38))="UL",ISERROR(SEARCH("Rear",INDIRECT(ADDRESS($C82,33)))),ISERROR(SEARCH("Side",INDIRECT(ADDRESS($C82,33))))),INDIRECT(ADDRESS($C82,COLUMN())),0),0),IF($D82&gt;0,IF(AND(INDIRECT(ADDRESS($D82,44))=0,INDIRECT(ADDRESS($D82,38))="UL",ISERROR(SEARCH("Rear",INDIRECT(ADDRESS($D82,33)))),ISERROR(SEARCH("Side",INDIRECT(ADDRESS($D82,33))))),INDIRECT(ADDRESS($D82,COLUMN())),0),0),IF($E82&gt;0,IF(AND(INDIRECT(ADDRESS($E82,44))=0,INDIRECT(ADDRESS($E82,38))="UL",ISERROR(SEARCH("Rear",INDIRECT(ADDRESS($E82,33)))),ISERROR(SEARCH("Side",INDIRECT(ADDRESS($E82,33))))),INDIRECT(ADDRESS($E82,COLUMN())),0),0),IF($F82&gt;0,IF(AND(INDIRECT(ADDRESS($F82,44))=0,INDIRECT(ADDRESS($F82,38))="UL",ISERROR(SEARCH("Rear",INDIRECT(ADDRESS($F82,33)))),ISERROR(SEARCH("Side",INDIRECT(ADDRESS($F82,33))))),INDIRECT(ADDRESS($F82,COLUMN())),0),0),IF($G82&gt;0,IF(AND(INDIRECT(ADDRESS($G82,44))=0,INDIRECT(ADDRESS($G82,38))="UL",ISERROR(SEARCH("Rear",INDIRECT(ADDRESS($G82,33)))),ISERROR(SEARCH("Side",INDIRECT(ADDRESS($G82,33))))),INDIRECT(ADDRESS($G82,COLUMN())),0),0),IF($H82&gt;0,IF(AND(INDIRECT(ADDRESS($H82,44))=0,INDIRECT(ADDRESS($H82,38))="UL",ISERROR(SEARCH("Rear",INDIRECT(ADDRESS($H82,33)))),ISERROR(SEARCH("Side",INDIRECT(ADDRESS($H82,33))))),INDIRECT(ADDRESS($H82,COLUMN())),0),0),IF($I82&gt;0,IF(AND(INDIRECT(ADDRESS($I82,44))=0,INDIRECT(ADDRESS($I82,38))="UL",ISERROR(SEARCH("Rear",INDIRECT(ADDRESS($I82,33)))),ISERROR(SEARCH("Side",INDIRECT(ADDRESS($I82,33))))),INDIRECT(ADDRESS($I82,COLUMN())),0),0),IF($J82&gt;0,IF(AND(INDIRECT(ADDRESS($J82,44))=0,INDIRECT(ADDRESS($J82,38))="UL",ISERROR(SEARCH("Rear",INDIRECT(ADDRESS($J82,33)))),ISERROR(SEARCH("Side",INDIRECT(ADDRESS($J82,33))))),INDIRECT(ADDRESS($J82,COLUMN())),0),0),IF($K82&gt;0,IF(AND(INDIRECT(ADDRESS($K82,44))=0,INDIRECT(ADDRESS($K82,38))="UL",ISERROR(SEARCH("Rear",INDIRECT(ADDRESS($K82,33)))),ISERROR(SEARCH("Side",INDIRECT(ADDRESS($K82,33))))),INDIRECT(ADDRESS($K82,COLUMN())),0),0),IF($L82&gt;0,IF(AND(INDIRECT(ADDRESS($L82,44))=0,INDIRECT(ADDRESS($L82,38))="UL",ISERROR(SEARCH("Rear",INDIRECT(ADDRESS($L82,33)))),ISERROR(SEARCH("Side",INDIRECT(ADDRESS($L82,33))))),INDIRECT(ADDRESS($L82,COLUMN())),0),0),IF($M82&gt;0,IF(AND(INDIRECT(ADDRESS($M82,44))=0,INDIRECT(ADDRESS($M82,38))="UL",ISERROR(SEARCH("Rear",INDIRECT(ADDRESS($M82,33)))),ISERROR(SEARCH("Side",INDIRECT(ADDRESS($M82,33))))),INDIRECT(ADDRESS($M82,COLUMN())),0),0))</f>
        <v>1.5555555555555556</v>
      </c>
      <c r="AX82" s="57" cm="1">
        <f t="array" aca="1" ref="AX82" ca="1">SUM(IF($C82&gt;0,IF(AND(INDIRECT(ADDRESS($C82,44))=0,INDIRECT(ADDRESS($C82,38))="UL",ISERROR(SEARCH("Rear",INDIRECT(ADDRESS($C82,33)))),ISERROR(SEARCH("Side",INDIRECT(ADDRESS($C82,33))))),INDIRECT(ADDRESS($C82,COLUMN())),0),0),IF($D82&gt;0,IF(AND(INDIRECT(ADDRESS($D82,44))=0,INDIRECT(ADDRESS($D82,38))="UL",ISERROR(SEARCH("Rear",INDIRECT(ADDRESS($D82,33)))),ISERROR(SEARCH("Side",INDIRECT(ADDRESS($D82,33))))),INDIRECT(ADDRESS($D82,COLUMN())),0),0),IF($E82&gt;0,IF(AND(INDIRECT(ADDRESS($E82,44))=0,INDIRECT(ADDRESS($E82,38))="UL",ISERROR(SEARCH("Rear",INDIRECT(ADDRESS($E82,33)))),ISERROR(SEARCH("Side",INDIRECT(ADDRESS($E82,33))))),INDIRECT(ADDRESS($E82,COLUMN())),0),0),IF($F82&gt;0,IF(AND(INDIRECT(ADDRESS($F82,44))=0,INDIRECT(ADDRESS($F82,38))="UL",ISERROR(SEARCH("Rear",INDIRECT(ADDRESS($F82,33)))),ISERROR(SEARCH("Side",INDIRECT(ADDRESS($F82,33))))),INDIRECT(ADDRESS($F82,COLUMN())),0),0),IF($G82&gt;0,IF(AND(INDIRECT(ADDRESS($G82,44))=0,INDIRECT(ADDRESS($G82,38))="UL",ISERROR(SEARCH("Rear",INDIRECT(ADDRESS($G82,33)))),ISERROR(SEARCH("Side",INDIRECT(ADDRESS($G82,33))))),INDIRECT(ADDRESS($G82,COLUMN())),0),0),IF($H82&gt;0,IF(AND(INDIRECT(ADDRESS($H82,44))=0,INDIRECT(ADDRESS($H82,38))="UL",ISERROR(SEARCH("Rear",INDIRECT(ADDRESS($H82,33)))),ISERROR(SEARCH("Side",INDIRECT(ADDRESS($H82,33))))),INDIRECT(ADDRESS($H82,COLUMN())),0),0),IF($I82&gt;0,IF(AND(INDIRECT(ADDRESS($I82,44))=0,INDIRECT(ADDRESS($I82,38))="UL",ISERROR(SEARCH("Rear",INDIRECT(ADDRESS($I82,33)))),ISERROR(SEARCH("Side",INDIRECT(ADDRESS($I82,33))))),INDIRECT(ADDRESS($I82,COLUMN())),0),0),IF($J82&gt;0,IF(AND(INDIRECT(ADDRESS($J82,44))=0,INDIRECT(ADDRESS($J82,38))="UL",ISERROR(SEARCH("Rear",INDIRECT(ADDRESS($J82,33)))),ISERROR(SEARCH("Side",INDIRECT(ADDRESS($J82,33))))),INDIRECT(ADDRESS($J82,COLUMN())),0),0),IF($K82&gt;0,IF(AND(INDIRECT(ADDRESS($K82,44))=0,INDIRECT(ADDRESS($K82,38))="UL",ISERROR(SEARCH("Rear",INDIRECT(ADDRESS($K82,33)))),ISERROR(SEARCH("Side",INDIRECT(ADDRESS($K82,33))))),INDIRECT(ADDRESS($K82,COLUMN())),0),0),IF($L82&gt;0,IF(AND(INDIRECT(ADDRESS($L82,44))=0,INDIRECT(ADDRESS($L82,38))="UL",ISERROR(SEARCH("Rear",INDIRECT(ADDRESS($L82,33)))),ISERROR(SEARCH("Side",INDIRECT(ADDRESS($L82,33))))),INDIRECT(ADDRESS($L82,COLUMN())),0),0),IF($M82&gt;0,IF(AND(INDIRECT(ADDRESS($M82,44))=0,INDIRECT(ADDRESS($M82,38))="UL",ISERROR(SEARCH("Rear",INDIRECT(ADDRESS($M82,33)))),ISERROR(SEARCH("Side",INDIRECT(ADDRESS($M82,33))))),INDIRECT(ADDRESS($M82,COLUMN())),0),0))</f>
        <v>0.61111111111111105</v>
      </c>
      <c r="AY82" s="58">
        <f t="shared" ca="1" si="58"/>
        <v>1.5555555555555556</v>
      </c>
      <c r="AZ82" s="58">
        <f t="shared" ca="1" si="59"/>
        <v>1.037037037037037</v>
      </c>
      <c r="BA82" s="58" cm="1">
        <f t="array" aca="1" ref="BA82" ca="1">SUM(IF($C82&gt;0,IF(AND(INDIRECT(ADDRESS($C82,44))=0,INDIRECT(ADDRESS($C82,38))="UL"),INDIRECT(ADDRESS($C82,COLUMN())),0),0),IF($D82&gt;0,IF(AND(INDIRECT(ADDRESS($D82,44))=0,INDIRECT(ADDRESS($D82,38))="UL"),INDIRECT(ADDRESS($D82,COLUMN())),0),0),IF($E82&gt;0,IF(AND(INDIRECT(ADDRESS($E82,44))=0,INDIRECT(ADDRESS($E82,38))="UL"),INDIRECT(ADDRESS($E82,COLUMN())),0),0),IF($F82&gt;0,IF(AND(INDIRECT(ADDRESS($F82,44))=0,INDIRECT(ADDRESS($F82,38))="UL"),INDIRECT(ADDRESS($F82,COLUMN())),0),0),IF($G82&gt;0,IF(AND(INDIRECT(ADDRESS($G82,44))=0,INDIRECT(ADDRESS($G82,38))="UL"),INDIRECT(ADDRESS($G82,COLUMN())),0),0),IF($H82&gt;0,IF(AND(INDIRECT(ADDRESS($H82,44))=0,INDIRECT(ADDRESS($H82,38))="UL"),INDIRECT(ADDRESS($H82,COLUMN())),0),0),IF($I82&gt;0,IF(AND(INDIRECT(ADDRESS($I82,44))=0,INDIRECT(ADDRESS($I82,38))="UL"),INDIRECT(ADDRESS($I82,COLUMN())),0),0),IF($J82&gt;0,IF(AND(INDIRECT(ADDRESS($J82,44))=0,INDIRECT(ADDRESS($J82,38))="UL"),INDIRECT(ADDRESS($J82,COLUMN())),0),0),IF($K82&gt;0,IF(AND(INDIRECT(ADDRESS($K82,44))=0,INDIRECT(ADDRESS($K82,38))="UL"),INDIRECT(ADDRESS($K82,COLUMN())),0),0),IF($L82&gt;0,IF(AND(INDIRECT(ADDRESS($L82,44))=0,INDIRECT(ADDRESS($L82,38))="UL"),INDIRECT(ADDRESS($L82,COLUMN())),0),0),IF($M82&gt;0,IF(AND(INDIRECT(ADDRESS($M82,44))=0,INDIRECT(ADDRESS($M82,38))="UL"),INDIRECT(ADDRESS($M82,COLUMN())),0),0))</f>
        <v>0.57671957671957674</v>
      </c>
      <c r="BB82" s="58" cm="1">
        <f t="array" aca="1" ref="BB82" ca="1">SUM(IF($C82&gt;0,IF(AND(INDIRECT(ADDRESS($C82,44))=0,INDIRECT(ADDRESS($C82,38))="UL"),INDIRECT(ADDRESS($C82,COLUMN())),0),0),IF($D82&gt;0,IF(AND(INDIRECT(ADDRESS($D82,44))=0,INDIRECT(ADDRESS($D82,38))="UL"),INDIRECT(ADDRESS($D82,COLUMN())),0),0),IF($E82&gt;0,IF(AND(INDIRECT(ADDRESS($E82,44))=0,INDIRECT(ADDRESS($E82,38))="UL"),INDIRECT(ADDRESS($E82,COLUMN())),0),0),IF($F82&gt;0,IF(AND(INDIRECT(ADDRESS($F82,44))=0,INDIRECT(ADDRESS($F82,38))="UL"),INDIRECT(ADDRESS($F82,COLUMN())),0),0),IF($G82&gt;0,IF(AND(INDIRECT(ADDRESS($G82,44))=0,INDIRECT(ADDRESS($G82,38))="UL"),INDIRECT(ADDRESS($G82,COLUMN())),0),0),IF($H82&gt;0,IF(AND(INDIRECT(ADDRESS($H82,44))=0,INDIRECT(ADDRESS($H82,38))="UL"),INDIRECT(ADDRESS($H82,COLUMN())),0),0),IF($I82&gt;0,IF(AND(INDIRECT(ADDRESS($I82,44))=0,INDIRECT(ADDRESS($I82,38))="UL"),INDIRECT(ADDRESS($I82,COLUMN())),0),0),IF($J82&gt;0,IF(AND(INDIRECT(ADDRESS($J82,44))=0,INDIRECT(ADDRESS($J82,38))="UL"),INDIRECT(ADDRESS($J82,COLUMN())),0),0),IF($K82&gt;0,IF(AND(INDIRECT(ADDRESS($K82,44))=0,INDIRECT(ADDRESS($K82,38))="UL"),INDIRECT(ADDRESS($K82,COLUMN())),0),0),IF($L82&gt;0,IF(AND(INDIRECT(ADDRESS($L82,44))=0,INDIRECT(ADDRESS($L82,38))="UL"),INDIRECT(ADDRESS($L82,COLUMN())),0),0),IF($M82&gt;0,IF(AND(INDIRECT(ADDRESS($M82,44))=0,INDIRECT(ADDRESS($M82,38))="UL"),INDIRECT(ADDRESS($M82,COLUMN())),0),0))</f>
        <v>0.37989417989417984</v>
      </c>
      <c r="BC82" s="58" cm="1">
        <f t="array" aca="1" ref="BC82" ca="1">SUM(IF($C82&gt;0,IF(AND(INDIRECT(ADDRESS($C82,44))=0,INDIRECT(ADDRESS($C82,38))="UL"),INDIRECT(ADDRESS($C82,COLUMN())),0),0),IF($D82&gt;0,IF(AND(INDIRECT(ADDRESS($D82,44))=0,INDIRECT(ADDRESS($D82,38))="UL"),INDIRECT(ADDRESS($D82,COLUMN())),0),0),IF($E82&gt;0,IF(AND(INDIRECT(ADDRESS($E82,44))=0,INDIRECT(ADDRESS($E82,38))="UL"),INDIRECT(ADDRESS($E82,COLUMN())),0),0),IF($F82&gt;0,IF(AND(INDIRECT(ADDRESS($F82,44))=0,INDIRECT(ADDRESS($F82,38))="UL"),INDIRECT(ADDRESS($F82,COLUMN())),0),0),IF($G82&gt;0,IF(AND(INDIRECT(ADDRESS($G82,44))=0,INDIRECT(ADDRESS($G82,38))="UL"),INDIRECT(ADDRESS($G82,COLUMN())),0),0),IF($H82&gt;0,IF(AND(INDIRECT(ADDRESS($H82,44))=0,INDIRECT(ADDRESS($H82,38))="UL"),INDIRECT(ADDRESS($H82,COLUMN())),0),0),IF($I82&gt;0,IF(AND(INDIRECT(ADDRESS($I82,44))=0,INDIRECT(ADDRESS($I82,38))="UL"),INDIRECT(ADDRESS($I82,COLUMN())),0),0),IF($J82&gt;0,IF(AND(INDIRECT(ADDRESS($J82,44))=0,INDIRECT(ADDRESS($J82,38))="UL"),INDIRECT(ADDRESS($J82,COLUMN())),0),0),IF($K82&gt;0,IF(AND(INDIRECT(ADDRESS($K82,44))=0,INDIRECT(ADDRESS($K82,38))="UL"),INDIRECT(ADDRESS($K82,COLUMN())),0),0),IF($L82&gt;0,IF(AND(INDIRECT(ADDRESS($L82,44))=0,INDIRECT(ADDRESS($L82,38))="UL"),INDIRECT(ADDRESS($L82,COLUMN())),0),0),IF($M82&gt;0,IF(AND(INDIRECT(ADDRESS($M82,44))=0,INDIRECT(ADDRESS($M82,38))="UL"),INDIRECT(ADDRESS($M82,COLUMN())),0),0))</f>
        <v>0.33121693121693119</v>
      </c>
      <c r="BD82" s="58" cm="1">
        <f t="array" aca="1" ref="BD82" ca="1">SUM(IF($C82&gt;0,IF(AND(INDIRECT(ADDRESS($C82,44))=0,INDIRECT(ADDRESS($C82,38))="UL"),INDIRECT(ADDRESS($C82,COLUMN())),0),0),IF($D82&gt;0,IF(AND(INDIRECT(ADDRESS($D82,44))=0,INDIRECT(ADDRESS($D82,38))="UL"),INDIRECT(ADDRESS($D82,COLUMN())),0),0),IF($E82&gt;0,IF(AND(INDIRECT(ADDRESS($E82,44))=0,INDIRECT(ADDRESS($E82,38))="UL"),INDIRECT(ADDRESS($E82,COLUMN())),0),0),IF($F82&gt;0,IF(AND(INDIRECT(ADDRESS($F82,44))=0,INDIRECT(ADDRESS($F82,38))="UL"),INDIRECT(ADDRESS($F82,COLUMN())),0),0),IF($G82&gt;0,IF(AND(INDIRECT(ADDRESS($G82,44))=0,INDIRECT(ADDRESS($G82,38))="UL"),INDIRECT(ADDRESS($G82,COLUMN())),0),0),IF($H82&gt;0,IF(AND(INDIRECT(ADDRESS($H82,44))=0,INDIRECT(ADDRESS($H82,38))="UL"),INDIRECT(ADDRESS($H82,COLUMN())),0),0),IF($I82&gt;0,IF(AND(INDIRECT(ADDRESS($I82,44))=0,INDIRECT(ADDRESS($I82,38))="UL"),INDIRECT(ADDRESS($I82,COLUMN())),0),0),IF($J82&gt;0,IF(AND(INDIRECT(ADDRESS($J82,44))=0,INDIRECT(ADDRESS($J82,38))="UL"),INDIRECT(ADDRESS($J82,COLUMN())),0),0),IF($K82&gt;0,IF(AND(INDIRECT(ADDRESS($K82,44))=0,INDIRECT(ADDRESS($K82,38))="UL"),INDIRECT(ADDRESS($K82,COLUMN())),0),0),IF($L82&gt;0,IF(AND(INDIRECT(ADDRESS($L82,44))=0,INDIRECT(ADDRESS($L82,38))="UL"),INDIRECT(ADDRESS($L82,COLUMN())),0),0),IF($M82&gt;0,IF(AND(INDIRECT(ADDRESS($M82,44))=0,INDIRECT(ADDRESS($M82,38))="UL"),INDIRECT(ADDRESS($M82,COLUMN())),0),0))</f>
        <v>0.54920634920634925</v>
      </c>
      <c r="BE82" s="57">
        <f t="shared" ca="1" si="60"/>
        <v>0.37989417989417984</v>
      </c>
      <c r="BF82" s="57" cm="1">
        <f t="array" aca="1" ref="BF82" ca="1">SUM(IF($C82&gt;0,IF(INDIRECT(ADDRESS($C82,45))=1,INDIRECT(ADDRESS($C82,52))*INDIRECT(ADDRESS($C82,42))/5,0),0), IF($D82&gt;0,IF(INDIRECT(ADDRESS($D82,45))=1,INDIRECT(ADDRESS($D82,52))*INDIRECT(ADDRESS($D82,42))/5,0),0), IF($E82&gt;0,IF(INDIRECT(ADDRESS($E82,45))=1,INDIRECT(ADDRESS($E82,52))*INDIRECT(ADDRESS($E82,42))/5,0),0), IF($F82&gt;0,IF(INDIRECT(ADDRESS($F82,45))=1,INDIRECT(ADDRESS($F82,52))*INDIRECT(ADDRESS($F82,42))/5,0),0), IF($G82&gt;0,IF(INDIRECT(ADDRESS($G82,45))=1,INDIRECT(ADDRESS($G82,52))*INDIRECT(ADDRESS($G82,42))/5,0),0), IF($H82&gt;0,IF(INDIRECT(ADDRESS($H82,45))=1,INDIRECT(ADDRESS($H82,52))*INDIRECT(ADDRESS($H82,42))/5,0),0)
)*$BF$296/100</f>
        <v>0</v>
      </c>
      <c r="BG82" s="19"/>
      <c r="BH82" s="57" cm="1">
        <f t="array" aca="1" ref="BH82" ca="1">SUM(IF($C82&gt;0,IF(AND(INDIRECT(ADDRESS($C82,44))=0,INDIRECT(ADDRESS($C82,38))&lt;&gt;"UL"),INDIRECT(ADDRESS($C82,COLUMN()-12)),0),0), IF($D82&gt;0,IF(AND(INDIRECT(ADDRESS($D82,44))=0,INDIRECT(ADDRESS($D82,38))&lt;&gt;"UL"),INDIRECT(ADDRESS($D82,COLUMN()-12)),0),0), IF($E82&gt;0,IF(AND(INDIRECT(ADDRESS($E82,44))=0,INDIRECT(ADDRESS($E82,38))&lt;&gt;"UL"),INDIRECT(ADDRESS($E82,COLUMN()-12)),0),0), IF($F82&gt;0,IF(AND(INDIRECT(ADDRESS($F82,44))=0,INDIRECT(ADDRESS($F82,38))&lt;&gt;"UL"),INDIRECT(ADDRESS($F82,COLUMN()-12)),0),0), IF($G82&gt;0,IF(AND(INDIRECT(ADDRESS($G82,44))=0,INDIRECT(ADDRESS($G82,38))&lt;&gt;"UL"),INDIRECT(ADDRESS($G82,COLUMN()-12)),0),0), IF($H82&gt;0,IF(AND(INDIRECT(ADDRESS($H82,44))=0,INDIRECT(ADDRESS($H82,38))&lt;&gt;"UL"),INDIRECT(ADDRESS($H82,COLUMN()-12)),0),0), IF($I82&gt;0,IF(AND(INDIRECT(ADDRESS($I82,44))=0,INDIRECT(ADDRESS($I82,38))&lt;&gt;"UL"),INDIRECT(ADDRESS($I82,COLUMN()-12)),0),0), IF($J82&gt;0,IF(AND(INDIRECT(ADDRESS($J82,44))=0,INDIRECT(ADDRESS($J82,38))&lt;&gt;"UL"),INDIRECT(ADDRESS($J82,COLUMN()-12)),0),0), IF($K82&gt;0,IF(AND(INDIRECT(ADDRESS($K82,44))=0,INDIRECT(ADDRESS($K82,38))&lt;&gt;"UL"),INDIRECT(ADDRESS($K82,COLUMN()-12)),0),0), IF($L82&gt;0,IF(AND(INDIRECT(ADDRESS($L82,44))=0,INDIRECT(ADDRESS($L82,38))&lt;&gt;"UL"),INDIRECT(ADDRESS($L82,COLUMN()-12)),0),0), IF($M82&gt;0,IF(AND(INDIRECT(ADDRESS($M82,44))=0,INDIRECT(ADDRESS($M82,38))&lt;&gt;"UL"),INDIRECT(ADDRESS($M82,COLUMN()-12)),0),0))</f>
        <v>0</v>
      </c>
      <c r="BI82" s="57" cm="1">
        <f t="array" aca="1" ref="BI82" ca="1">SUM(IF($C82&gt;0,IF(AND(INDIRECT(ADDRESS($C82,44))=0,INDIRECT(ADDRESS($C82,38))&lt;&gt;"UL"),INDIRECT(ADDRESS($C82,COLUMN()-12)),0),0), IF($D82&gt;0,IF(AND(INDIRECT(ADDRESS($D82,44))=0,INDIRECT(ADDRESS($D82,38))&lt;&gt;"UL"),INDIRECT(ADDRESS($D82,COLUMN()-12)),0),0), IF($E82&gt;0,IF(AND(INDIRECT(ADDRESS($E82,44))=0,INDIRECT(ADDRESS($E82,38))&lt;&gt;"UL"),INDIRECT(ADDRESS($E82,COLUMN()-12)),0),0), IF($F82&gt;0,IF(AND(INDIRECT(ADDRESS($F82,44))=0,INDIRECT(ADDRESS($F82,38))&lt;&gt;"UL"),INDIRECT(ADDRESS($F82,COLUMN()-12)),0),0), IF($G82&gt;0,IF(AND(INDIRECT(ADDRESS($G82,44))=0,INDIRECT(ADDRESS($G82,38))&lt;&gt;"UL"),INDIRECT(ADDRESS($G82,COLUMN()-12)),0),0), IF($H82&gt;0,IF(AND(INDIRECT(ADDRESS($H82,44))=0,INDIRECT(ADDRESS($H82,38))&lt;&gt;"UL"),INDIRECT(ADDRESS($H82,COLUMN()-12)),0),0), IF($I82&gt;0,IF(AND(INDIRECT(ADDRESS($I82,44))=0,INDIRECT(ADDRESS($I82,38))&lt;&gt;"UL"),INDIRECT(ADDRESS($I82,COLUMN()-12)),0),0), IF($J82&gt;0,IF(AND(INDIRECT(ADDRESS($J82,44))=0,INDIRECT(ADDRESS($J82,38))&lt;&gt;"UL"),INDIRECT(ADDRESS($J82,COLUMN()-12)),0),0), IF($K82&gt;0,IF(AND(INDIRECT(ADDRESS($K82,44))=0,INDIRECT(ADDRESS($K82,38))&lt;&gt;"UL"),INDIRECT(ADDRESS($K82,COLUMN()-12)),0),0), IF($L82&gt;0,IF(AND(INDIRECT(ADDRESS($L82,44))=0,INDIRECT(ADDRESS($L82,38))&lt;&gt;"UL"),INDIRECT(ADDRESS($L82,COLUMN()-12)),0),0), IF($M82&gt;0,IF(AND(INDIRECT(ADDRESS($M82,44))=0,INDIRECT(ADDRESS($M82,38))&lt;&gt;"UL"),INDIRECT(ADDRESS($M82,COLUMN()-12)),0),0))</f>
        <v>0</v>
      </c>
      <c r="BJ82" s="57" cm="1">
        <f t="array" aca="1" ref="BJ82" ca="1">SUM(IF($C82&gt;0,IF(AND(INDIRECT(ADDRESS($C82,44))=0,INDIRECT(ADDRESS($C82,38))&lt;&gt;"UL"),INDIRECT(ADDRESS($C82,COLUMN()-12)),0),0), IF($D82&gt;0,IF(AND(INDIRECT(ADDRESS($D82,44))=0,INDIRECT(ADDRESS($D82,38))&lt;&gt;"UL"),INDIRECT(ADDRESS($D82,COLUMN()-12)),0),0), IF($E82&gt;0,IF(AND(INDIRECT(ADDRESS($E82,44))=0,INDIRECT(ADDRESS($E82,38))&lt;&gt;"UL"),INDIRECT(ADDRESS($E82,COLUMN()-12)),0),0), IF($F82&gt;0,IF(AND(INDIRECT(ADDRESS($F82,44))=0,INDIRECT(ADDRESS($F82,38))&lt;&gt;"UL"),INDIRECT(ADDRESS($F82,COLUMN()-12)),0),0), IF($G82&gt;0,IF(AND(INDIRECT(ADDRESS($G82,44))=0,INDIRECT(ADDRESS($G82,38))&lt;&gt;"UL"),INDIRECT(ADDRESS($G82,COLUMN()-12)),0),0), IF($H82&gt;0,IF(AND(INDIRECT(ADDRESS($H82,44))=0,INDIRECT(ADDRESS($H82,38))&lt;&gt;"UL"),INDIRECT(ADDRESS($H82,COLUMN()-12)),0),0), IF($I82&gt;0,IF(AND(INDIRECT(ADDRESS($I82,44))=0,INDIRECT(ADDRESS($I82,38))&lt;&gt;"UL"),INDIRECT(ADDRESS($I82,COLUMN()-12)),0),0), IF($J82&gt;0,IF(AND(INDIRECT(ADDRESS($J82,44))=0,INDIRECT(ADDRESS($J82,38))&lt;&gt;"UL"),INDIRECT(ADDRESS($J82,COLUMN()-12)),0),0), IF($K82&gt;0,IF(AND(INDIRECT(ADDRESS($K82,44))=0,INDIRECT(ADDRESS($K82,38))&lt;&gt;"UL"),INDIRECT(ADDRESS($K82,COLUMN()-12)),0),0), IF($L82&gt;0,IF(AND(INDIRECT(ADDRESS($L82,44))=0,INDIRECT(ADDRESS($L82,38))&lt;&gt;"UL"),INDIRECT(ADDRESS($L82,COLUMN()-12)),0),0), IF($M82&gt;0,IF(AND(INDIRECT(ADDRESS($M82,44))=0,INDIRECT(ADDRESS($M82,38))&lt;&gt;"UL"),INDIRECT(ADDRESS($M82,COLUMN()-12)),0),0))</f>
        <v>0</v>
      </c>
      <c r="BK82" s="57">
        <f t="shared" ca="1" si="61"/>
        <v>0</v>
      </c>
      <c r="BL82" s="58">
        <f t="shared" ca="1" si="62"/>
        <v>0</v>
      </c>
      <c r="BM82" s="57" cm="1">
        <f t="array" aca="1" ref="BM82" ca="1">SUM(IF($C82&gt;0,IF(AND(INDIRECT(ADDRESS($C82,44))=0,INDIRECT(ADDRESS($C82,38))&lt;&gt;"UL"),INDIRECT(ADDRESS($C82,COLUMN()-12)),0),0), IF($D82&gt;0,IF(AND(INDIRECT(ADDRESS($D82,44))=0,INDIRECT(ADDRESS($D82,38))&lt;&gt;"UL"),INDIRECT(ADDRESS($D82,COLUMN()-12)),0),0), IF($E82&gt;0,IF(AND(INDIRECT(ADDRESS($E82,44))=0,INDIRECT(ADDRESS($E82,38))&lt;&gt;"UL"),INDIRECT(ADDRESS($E82,COLUMN()-12)),0),0), IF($F82&gt;0,IF(AND(INDIRECT(ADDRESS($F82,44))=0,INDIRECT(ADDRESS($F82,38))&lt;&gt;"UL"),INDIRECT(ADDRESS($F82,COLUMN()-12)),0),0), IF($G82&gt;0,IF(AND(INDIRECT(ADDRESS($G82,44))=0,INDIRECT(ADDRESS($G82,38))&lt;&gt;"UL"),INDIRECT(ADDRESS($G82,COLUMN()-12)),0),0), IF($H82&gt;0,IF(AND(INDIRECT(ADDRESS($H82,44))=0,INDIRECT(ADDRESS($H82,38))&lt;&gt;"UL"),INDIRECT(ADDRESS($H82,COLUMN()-12)),0),0), IF($I82&gt;0,IF(AND(INDIRECT(ADDRESS($I82,44))=0,INDIRECT(ADDRESS($I82,38))&lt;&gt;"UL"),INDIRECT(ADDRESS($I82,COLUMN()-12)),0),0), IF($J82&gt;0,IF(AND(INDIRECT(ADDRESS($J82,44))=0,INDIRECT(ADDRESS($J82,38))&lt;&gt;"UL"),INDIRECT(ADDRESS($J82,COLUMN()-12)),0),0), IF($K82&gt;0,IF(AND(INDIRECT(ADDRESS($K82,44))=0,INDIRECT(ADDRESS($K82,38))&lt;&gt;"UL"),INDIRECT(ADDRESS($K82,COLUMN()-11)),0),0), IF($L82&gt;0,IF(AND(INDIRECT(ADDRESS($L82,44))=0,INDIRECT(ADDRESS($L82,38))&lt;&gt;"UL"),INDIRECT(ADDRESS($L82,COLUMN()-11)),0),0), IF($M82&gt;0,IF(AND(INDIRECT(ADDRESS($M82,44))=0,INDIRECT(ADDRESS($M82,38))&lt;&gt;"UL"),INDIRECT(ADDRESS($M82,COLUMN()-11)),0),0))</f>
        <v>0</v>
      </c>
      <c r="BN82" s="57" cm="1">
        <f t="array" aca="1" ref="BN82" ca="1">SUM(IF($C82&gt;0,IF(AND(INDIRECT(ADDRESS($C82,44))=0,INDIRECT(ADDRESS($C82,38))&lt;&gt;"UL"),INDIRECT(ADDRESS($C82,COLUMN()-12)),0),0), IF($D82&gt;0,IF(AND(INDIRECT(ADDRESS($D82,44))=0,INDIRECT(ADDRESS($D82,38))&lt;&gt;"UL"),INDIRECT(ADDRESS($D82,COLUMN()-12)),0),0), IF($E82&gt;0,IF(AND(INDIRECT(ADDRESS($E82,44))=0,INDIRECT(ADDRESS($E82,38))&lt;&gt;"UL"),INDIRECT(ADDRESS($E82,COLUMN()-12)),0),0), IF($F82&gt;0,IF(AND(INDIRECT(ADDRESS($F82,44))=0,INDIRECT(ADDRESS($F82,38))&lt;&gt;"UL"),INDIRECT(ADDRESS($F82,COLUMN()-12)),0),0), IF($G82&gt;0,IF(AND(INDIRECT(ADDRESS($G82,44))=0,INDIRECT(ADDRESS($G82,38))&lt;&gt;"UL"),INDIRECT(ADDRESS($G82,COLUMN()-12)),0),0), IF($H82&gt;0,IF(AND(INDIRECT(ADDRESS($H82,44))=0,INDIRECT(ADDRESS($H82,38))&lt;&gt;"UL"),INDIRECT(ADDRESS($H82,COLUMN()-12)),0),0), IF($I82&gt;0,IF(AND(INDIRECT(ADDRESS($I82,44))=0,INDIRECT(ADDRESS($I82,38))&lt;&gt;"UL"),INDIRECT(ADDRESS($I82,COLUMN()-12)),0),0), IF($J82&gt;0,IF(AND(INDIRECT(ADDRESS($J82,44))=0,INDIRECT(ADDRESS($J82,38))&lt;&gt;"UL"),INDIRECT(ADDRESS($J82,COLUMN()-12)),0),0), IF($K82&gt;0,IF(AND(INDIRECT(ADDRESS($K82,44))=0,INDIRECT(ADDRESS($K82,38))&lt;&gt;"UL"),INDIRECT(ADDRESS($K82,COLUMN()-11)),0),0), IF($L82&gt;0,IF(AND(INDIRECT(ADDRESS($L82,44))=0,INDIRECT(ADDRESS($L82,38))&lt;&gt;"UL"),INDIRECT(ADDRESS($L82,COLUMN()-11)),0),0), IF($M82&gt;0,IF(AND(INDIRECT(ADDRESS($M82,44))=0,INDIRECT(ADDRESS($M82,38))&lt;&gt;"UL"),INDIRECT(ADDRESS($M82,COLUMN()-11)),0),0))</f>
        <v>0</v>
      </c>
      <c r="BO82" s="57" cm="1">
        <f t="array" aca="1" ref="BO82" ca="1">SUM(IF($C82&gt;0,IF(AND(INDIRECT(ADDRESS($C82,44))=0,INDIRECT(ADDRESS($C82,38))&lt;&gt;"UL"),INDIRECT(ADDRESS($C82,COLUMN()-12)),0),0), IF($D82&gt;0,IF(AND(INDIRECT(ADDRESS($D82,44))=0,INDIRECT(ADDRESS($D82,38))&lt;&gt;"UL"),INDIRECT(ADDRESS($D82,COLUMN()-12)),0),0), IF($E82&gt;0,IF(AND(INDIRECT(ADDRESS($E82,44))=0,INDIRECT(ADDRESS($E82,38))&lt;&gt;"UL"),INDIRECT(ADDRESS($E82,COLUMN()-12)),0),0), IF($F82&gt;0,IF(AND(INDIRECT(ADDRESS($F82,44))=0,INDIRECT(ADDRESS($F82,38))&lt;&gt;"UL"),INDIRECT(ADDRESS($F82,COLUMN()-12)),0),0), IF($G82&gt;0,IF(AND(INDIRECT(ADDRESS($G82,44))=0,INDIRECT(ADDRESS($G82,38))&lt;&gt;"UL"),INDIRECT(ADDRESS($G82,COLUMN()-12)),0),0), IF($H82&gt;0,IF(AND(INDIRECT(ADDRESS($H82,44))=0,INDIRECT(ADDRESS($H82,38))&lt;&gt;"UL"),INDIRECT(ADDRESS($H82,COLUMN()-12)),0),0), IF($I82&gt;0,IF(AND(INDIRECT(ADDRESS($I82,44))=0,INDIRECT(ADDRESS($I82,38))&lt;&gt;"UL"),INDIRECT(ADDRESS($I82,COLUMN()-12)),0),0), IF($J82&gt;0,IF(AND(INDIRECT(ADDRESS($J82,44))=0,INDIRECT(ADDRESS($J82,38))&lt;&gt;"UL"),INDIRECT(ADDRESS($J82,COLUMN()-12)),0),0), IF($K82&gt;0,IF(AND(INDIRECT(ADDRESS($K82,44))=0,INDIRECT(ADDRESS($K82,38))&lt;&gt;"UL"),INDIRECT(ADDRESS($K82,COLUMN()-11)),0),0), IF($L82&gt;0,IF(AND(INDIRECT(ADDRESS($L82,44))=0,INDIRECT(ADDRESS($L82,38))&lt;&gt;"UL"),INDIRECT(ADDRESS($L82,COLUMN()-11)),0),0), IF($M82&gt;0,IF(AND(INDIRECT(ADDRESS($M82,44))=0,INDIRECT(ADDRESS($M82,38))&lt;&gt;"UL"),INDIRECT(ADDRESS($M82,COLUMN()-11)),0),0))</f>
        <v>0</v>
      </c>
      <c r="BP82" s="57" cm="1">
        <f t="array" aca="1" ref="BP82" ca="1">SUM(IF($C82&gt;0,IF(AND(INDIRECT(ADDRESS($C82,44))=0,INDIRECT(ADDRESS($C82,38))&lt;&gt;"UL"),INDIRECT(ADDRESS($C82,COLUMN()-12)),0),0), IF($D82&gt;0,IF(AND(INDIRECT(ADDRESS($D82,44))=0,INDIRECT(ADDRESS($D82,38))&lt;&gt;"UL"),INDIRECT(ADDRESS($D82,COLUMN()-12)),0),0), IF($E82&gt;0,IF(AND(INDIRECT(ADDRESS($E82,44))=0,INDIRECT(ADDRESS($E82,38))&lt;&gt;"UL"),INDIRECT(ADDRESS($E82,COLUMN()-12)),0),0), IF($F82&gt;0,IF(AND(INDIRECT(ADDRESS($F82,44))=0,INDIRECT(ADDRESS($F82,38))&lt;&gt;"UL"),INDIRECT(ADDRESS($F82,COLUMN()-12)),0),0), IF($G82&gt;0,IF(AND(INDIRECT(ADDRESS($G82,44))=0,INDIRECT(ADDRESS($G82,38))&lt;&gt;"UL"),INDIRECT(ADDRESS($G82,COLUMN()-12)),0),0), IF($H82&gt;0,IF(AND(INDIRECT(ADDRESS($H82,44))=0,INDIRECT(ADDRESS($H82,38))&lt;&gt;"UL"),INDIRECT(ADDRESS($H82,COLUMN()-12)),0),0), IF($I82&gt;0,IF(AND(INDIRECT(ADDRESS($I82,44))=0,INDIRECT(ADDRESS($I82,38))&lt;&gt;"UL"),INDIRECT(ADDRESS($I82,COLUMN()-12)),0),0), IF($J82&gt;0,IF(AND(INDIRECT(ADDRESS($J82,44))=0,INDIRECT(ADDRESS($J82,38))&lt;&gt;"UL"),INDIRECT(ADDRESS($J82,COLUMN()-12)),0),0), IF($K82&gt;0,IF(AND(INDIRECT(ADDRESS($K82,44))=0,INDIRECT(ADDRESS($K82,38))&lt;&gt;"UL"),INDIRECT(ADDRESS($K82,COLUMN()-11)),0),0), IF($L82&gt;0,IF(AND(INDIRECT(ADDRESS($L82,44))=0,INDIRECT(ADDRESS($L82,38))&lt;&gt;"UL"),INDIRECT(ADDRESS($L82,COLUMN()-11)),0),0), IF($M82&gt;0,IF(AND(INDIRECT(ADDRESS($M82,44))=0,INDIRECT(ADDRESS($M82,38))&lt;&gt;"UL"),INDIRECT(ADDRESS($M82,COLUMN()-11)),0),0))</f>
        <v>0</v>
      </c>
      <c r="BQ82" s="57">
        <f t="shared" ca="1" si="63"/>
        <v>0</v>
      </c>
      <c r="BR82" s="161">
        <f t="shared" ca="1" si="64"/>
        <v>79.272623482355414</v>
      </c>
      <c r="BS82" s="56"/>
      <c r="BT82" s="56">
        <f t="shared" ca="1" si="65"/>
        <v>4.2821608138019585</v>
      </c>
      <c r="BU82" s="63">
        <f t="shared" ca="1" si="66"/>
        <v>0.1476607177173089</v>
      </c>
      <c r="BV82" s="57" t="s">
        <v>33</v>
      </c>
      <c r="BW82" s="57" cm="1">
        <f t="array" aca="1" ref="BW82" ca="1">SUM(IF($C82&gt;0,IF(AND(INDIRECT(ADDRESS($C82,44))=0,INDIRECT(ADDRESS($C82,38))="UL",ISERROR(SEARCH("Rear",INDIRECT(ADDRESS($C82,33)))),ISERROR(SEARCH("Side",INDIRECT(ADDRESS($C82,33))))),INDIRECT(ADDRESS($C82,COLUMN())),0),0),IF($D82&gt;0,IF(AND(INDIRECT(ADDRESS($D82,44))=0,INDIRECT(ADDRESS($D82,38))="UL",ISERROR(SEARCH("Rear",INDIRECT(ADDRESS($D82,33)))),ISERROR(SEARCH("Side",INDIRECT(ADDRESS($D82,33))))),INDIRECT(ADDRESS($D82,COLUMN())),0),0),IF($E82&gt;0,IF(AND(INDIRECT(ADDRESS($E82,44))=0,INDIRECT(ADDRESS($E82,38))="UL",ISERROR(SEARCH("Rear",INDIRECT(ADDRESS($E82,33)))),ISERROR(SEARCH("Side",INDIRECT(ADDRESS($E82,33))))),INDIRECT(ADDRESS($E82,COLUMN())),0),0),IF($F82&gt;0,IF(AND(INDIRECT(ADDRESS($F82,44))=0,INDIRECT(ADDRESS($F82,38))="UL",ISERROR(SEARCH("Rear",INDIRECT(ADDRESS($F82,33)))),ISERROR(SEARCH("Side",INDIRECT(ADDRESS($F82,33))))),INDIRECT(ADDRESS($F82,COLUMN())),0),0),IF($G82&gt;0,IF(AND(INDIRECT(ADDRESS($G82,44))=0,INDIRECT(ADDRESS($G82,38))="UL",ISERROR(SEARCH("Rear",INDIRECT(ADDRESS($G82,33)))),ISERROR(SEARCH("Side",INDIRECT(ADDRESS($G82,33))))),INDIRECT(ADDRESS($G82,COLUMN())),0),0),IF($H82&gt;0,IF(AND(INDIRECT(ADDRESS($H82,44))=0,INDIRECT(ADDRESS($H82,38))="UL",ISERROR(SEARCH("Rear",INDIRECT(ADDRESS($H82,33)))),ISERROR(SEARCH("Side",INDIRECT(ADDRESS($H82,33))))),INDIRECT(ADDRESS($H82,COLUMN())),0),0),IF($I82&gt;0,IF(AND(INDIRECT(ADDRESS($I82,44))=0,INDIRECT(ADDRESS($I82,38))="UL",ISERROR(SEARCH("Rear",INDIRECT(ADDRESS($I82,33)))),ISERROR(SEARCH("Side",INDIRECT(ADDRESS($I82,33))))),INDIRECT(ADDRESS($I82,COLUMN())),0),0),IF($J82&gt;0,IF(AND(INDIRECT(ADDRESS($J82,44))=0,INDIRECT(ADDRESS($J82,38))="UL",ISERROR(SEARCH("Rear",INDIRECT(ADDRESS($J82,33)))),ISERROR(SEARCH("Side",INDIRECT(ADDRESS($J82,33))))),INDIRECT(ADDRESS($J82,COLUMN())),0),0),IF($K82&gt;0,IF(AND(INDIRECT(ADDRESS($K82,44))=0,INDIRECT(ADDRESS($K82,38))="UL",ISERROR(SEARCH("Rear",INDIRECT(ADDRESS($K82,33)))),ISERROR(SEARCH("Side",INDIRECT(ADDRESS($K82,33))))),INDIRECT(ADDRESS($K82,COLUMN())),0),0),IF($L82&gt;0,IF(AND(INDIRECT(ADDRESS($L82,44))=0,INDIRECT(ADDRESS($L82,38))="UL",ISERROR(SEARCH("Rear",INDIRECT(ADDRESS($L82,33)))),ISERROR(SEARCH("Side",INDIRECT(ADDRESS($L82,33))))),INDIRECT(ADDRESS($L82,COLUMN())),0),0),IF($M82&gt;0,IF(AND(INDIRECT(ADDRESS($M82,44))=0,INDIRECT(ADDRESS($M82,38))="UL",ISERROR(SEARCH("Rear",INDIRECT(ADDRESS($M82,33)))),ISERROR(SEARCH("Side",INDIRECT(ADDRESS($M82,33))))),INDIRECT(ADDRESS($M82,COLUMN())),0),0))</f>
        <v>0.94444444444444431</v>
      </c>
      <c r="BX82" s="57">
        <f t="shared" ca="1" si="67"/>
        <v>0.94444444444444442</v>
      </c>
      <c r="BY82" s="57" cm="1">
        <f t="array" aca="1" ref="BY82" ca="1">SUM(IF($C82&gt;0,IF(AND(INDIRECT(ADDRESS($C82,44))=0,INDIRECT(ADDRESS($C82,38))="UL"),INDIRECT(ADDRESS($C82,COLUMN())),0),0),IF($D82&gt;0,IF(AND(INDIRECT(ADDRESS($D82,44))=0,INDIRECT(ADDRESS($D82,38))="UL"),INDIRECT(ADDRESS($D82,COLUMN())),0),0),IF($E82&gt;0,IF(AND(INDIRECT(ADDRESS($E82,44))=0,INDIRECT(ADDRESS($E82,38))="UL"),INDIRECT(ADDRESS($E82,COLUMN())),0),0),IF($F82&gt;0,IF(AND(INDIRECT(ADDRESS($F82,44))=0,INDIRECT(ADDRESS($F82,38))="UL"),INDIRECT(ADDRESS($F82,COLUMN())),0),0),IF($G82&gt;0,IF(AND(INDIRECT(ADDRESS($G82,44))=0,INDIRECT(ADDRESS($G82,38))="UL"),INDIRECT(ADDRESS($G82,COLUMN())),0),0),IF($H82&gt;0,IF(AND(INDIRECT(ADDRESS($H82,44))=0,INDIRECT(ADDRESS($H82,38))="UL"),INDIRECT(ADDRESS($H82,COLUMN())),0),0),IF($I82&gt;0,IF(AND(INDIRECT(ADDRESS($I82,44))=0,INDIRECT(ADDRESS($I82,38))="UL"),INDIRECT(ADDRESS($I82,COLUMN())),0),0),IF($J82&gt;0,IF(AND(INDIRECT(ADDRESS($J82,44))=0,INDIRECT(ADDRESS($J82,38))="UL"),INDIRECT(ADDRESS($J82,COLUMN())),0),0),IF($K82&gt;0,IF(AND(INDIRECT(ADDRESS($K82,44))=0,INDIRECT(ADDRESS($K82,38))="UL"),INDIRECT(ADDRESS($K82,COLUMN())),0),0),IF($L82&gt;0,IF(AND(INDIRECT(ADDRESS($L82,44))=0,INDIRECT(ADDRESS($L82,38))="UL"),INDIRECT(ADDRESS($L82,COLUMN())),0),0),IF($M82&gt;0,IF(AND(INDIRECT(ADDRESS($M82,44))=0,INDIRECT(ADDRESS($M82,38))="UL"),INDIRECT(ADDRESS($M82,COLUMN())),0),0))</f>
        <v>0.41975308641975306</v>
      </c>
      <c r="BZ82" s="57" cm="1">
        <f t="array" aca="1" ref="BZ82" ca="1">SUM(IF($C82&gt;0,IF(AND(INDIRECT(ADDRESS($C82,44))=0,INDIRECT(ADDRESS($C82,38))="UL"),INDIRECT(ADDRESS($C82,COLUMN())),0),0),IF($D82&gt;0,IF(AND(INDIRECT(ADDRESS($D82,44))=0,INDIRECT(ADDRESS($D82,38))="UL"),INDIRECT(ADDRESS($D82,COLUMN())),0),0),IF($E82&gt;0,IF(AND(INDIRECT(ADDRESS($E82,44))=0,INDIRECT(ADDRESS($E82,38))="UL"),INDIRECT(ADDRESS($E82,COLUMN())),0),0),IF($F82&gt;0,IF(AND(INDIRECT(ADDRESS($F82,44))=0,INDIRECT(ADDRESS($F82,38))="UL"),INDIRECT(ADDRESS($F82,COLUMN())),0),0),IF($G82&gt;0,IF(AND(INDIRECT(ADDRESS($G82,44))=0,INDIRECT(ADDRESS($G82,38))="UL"),INDIRECT(ADDRESS($G82,COLUMN())),0),0),IF($H82&gt;0,IF(AND(INDIRECT(ADDRESS($H82,44))=0,INDIRECT(ADDRESS($H82,38))="UL"),INDIRECT(ADDRESS($H82,COLUMN())),0),0),IF($I82&gt;0,IF(AND(INDIRECT(ADDRESS($I82,44))=0,INDIRECT(ADDRESS($I82,38))="UL"),INDIRECT(ADDRESS($I82,COLUMN())),0),0),IF($J82&gt;0,IF(AND(INDIRECT(ADDRESS($J82,44))=0,INDIRECT(ADDRESS($J82,38))="UL"),INDIRECT(ADDRESS($J82,COLUMN())),0),0),IF($K82&gt;0,IF(AND(INDIRECT(ADDRESS($K82,44))=0,INDIRECT(ADDRESS($K82,38))="UL"),INDIRECT(ADDRESS($K82,COLUMN())),0),0),IF($L82&gt;0,IF(AND(INDIRECT(ADDRESS($L82,44))=0,INDIRECT(ADDRESS($L82,38))="UL"),INDIRECT(ADDRESS($L82,COLUMN())),0),0),IF($M82&gt;0,IF(AND(INDIRECT(ADDRESS($M82,44))=0,INDIRECT(ADDRESS($M82,38))="UL"),INDIRECT(ADDRESS($M82,COLUMN())),0),0))</f>
        <v>0.37654320987654322</v>
      </c>
      <c r="CA82" s="57">
        <f t="shared" ca="1" si="68"/>
        <v>0.41975308641975306</v>
      </c>
      <c r="CB82" s="57" cm="1">
        <f t="array" aca="1" ref="CB82" ca="1">SUM(IF($C82&gt;0,IF(AND(INDIRECT(ADDRESS($C82,44))=0,INDIRECT(ADDRESS($C82,38))&lt;&gt;"UL"),INDIRECT(ADDRESS($C82,COLUMN())),0),0),IF($D82&gt;0,IF(AND(INDIRECT(ADDRESS($D82,44))=0,INDIRECT(ADDRESS($D82,38))&lt;&gt;"UL"),INDIRECT(ADDRESS($D82,COLUMN())),0),0),IF($E82&gt;0,IF(AND(INDIRECT(ADDRESS($E82,44))=0,INDIRECT(ADDRESS($E82,38))&lt;&gt;"UL"),INDIRECT(ADDRESS($E82,COLUMN())),0),0),IF($F82&gt;0,IF(AND(INDIRECT(ADDRESS($F82,44))=0,INDIRECT(ADDRESS($F82,38))&lt;&gt;"UL"),INDIRECT(ADDRESS($F82,COLUMN())),0),0),IF($G82&gt;0,IF(AND(INDIRECT(ADDRESS($G82,44))=0,INDIRECT(ADDRESS($G82,38))&lt;&gt;"UL"),INDIRECT(ADDRESS($G82,COLUMN())),0),0),IF($H82&gt;0,IF(AND(INDIRECT(ADDRESS($H82,44))=0,INDIRECT(ADDRESS($H82,38))&lt;&gt;"UL"),INDIRECT(ADDRESS($H82,COLUMN())),0),0),IF($I82&gt;0,IF(AND(INDIRECT(ADDRESS($I82,44))=0,INDIRECT(ADDRESS($I82,38))&lt;&gt;"UL"),INDIRECT(ADDRESS($I82,COLUMN())),0),0),IF($J82&gt;0,IF(AND(INDIRECT(ADDRESS($J82,44))=0,INDIRECT(ADDRESS($J82,38))&lt;&gt;"UL"),INDIRECT(ADDRESS($J82,COLUMN())),0),0),IF($K82&gt;0,IF(AND(INDIRECT(ADDRESS($K82,44))=0,INDIRECT(ADDRESS($K82,38))&lt;&gt;"UL"),INDIRECT(ADDRESS($K82,COLUMN())),0),0),IF($L82&gt;0,IF(AND(INDIRECT(ADDRESS($L82,44))=0,INDIRECT(ADDRESS($L82,38))&lt;&gt;"UL"),INDIRECT(ADDRESS($L82,COLUMN())),0),0),IF($M82&gt;0,IF(AND(INDIRECT(ADDRESS($M82,44))=0,INDIRECT(ADDRESS($M82,38))&lt;&gt;"UL"),INDIRECT(ADDRESS($M82,COLUMN())),0),0))</f>
        <v>0</v>
      </c>
      <c r="CC82" s="57">
        <f t="shared" ca="1" si="69"/>
        <v>0</v>
      </c>
      <c r="CD82" s="57" cm="1">
        <f t="array" aca="1" ref="CD82" ca="1">SUM(IF($C82&gt;0,IF(AND(INDIRECT(ADDRESS($C82,44))=0,INDIRECT(ADDRESS($C82,38))&lt;&gt;"UL"),INDIRECT(ADDRESS($C82,COLUMN())),0),0),IF($D82&gt;0,IF(AND(INDIRECT(ADDRESS($D82,44))=0,INDIRECT(ADDRESS($D82,38))&lt;&gt;"UL"),INDIRECT(ADDRESS($D82,COLUMN())),0),0),IF($E82&gt;0,IF(AND(INDIRECT(ADDRESS($E82,44))=0,INDIRECT(ADDRESS($E82,38))&lt;&gt;"UL"),INDIRECT(ADDRESS($E82,COLUMN())),0),0),IF($F82&gt;0,IF(AND(INDIRECT(ADDRESS($F82,44))=0,INDIRECT(ADDRESS($F82,38))&lt;&gt;"UL"),INDIRECT(ADDRESS($F82,COLUMN())),0),0),IF($G82&gt;0,IF(AND(INDIRECT(ADDRESS($G82,44))=0,INDIRECT(ADDRESS($G82,38))&lt;&gt;"UL"),INDIRECT(ADDRESS($G82,COLUMN())),0),0),IF($H82&gt;0,IF(AND(INDIRECT(ADDRESS($H82,44))=0,INDIRECT(ADDRESS($H82,38))&lt;&gt;"UL"),INDIRECT(ADDRESS($H82,COLUMN())),0),0),IF($I82&gt;0,IF(AND(INDIRECT(ADDRESS($I82,44))=0,INDIRECT(ADDRESS($I82,38))&lt;&gt;"UL"),INDIRECT(ADDRESS($I82,COLUMN())),0),0),IF($J82&gt;0,IF(AND(INDIRECT(ADDRESS($J82,44))=0,INDIRECT(ADDRESS($J82,38))&lt;&gt;"UL"),INDIRECT(ADDRESS($J82,COLUMN())),0),0),IF($K82&gt;0,IF(AND(INDIRECT(ADDRESS($K82,44))=0,INDIRECT(ADDRESS($K82,38))&lt;&gt;"UL"),INDIRECT(ADDRESS($K82,COLUMN())),0),0),IF($L82&gt;0,IF(AND(INDIRECT(ADDRESS($L82,44))=0,INDIRECT(ADDRESS($L82,38))&lt;&gt;"UL"),INDIRECT(ADDRESS($L82,COLUMN())),0),0),IF($M82&gt;0,IF(AND(INDIRECT(ADDRESS($M82,44))=0,INDIRECT(ADDRESS($M82,38))&lt;&gt;"UL"),INDIRECT(ADDRESS($M82,COLUMN())),0),0))</f>
        <v>0</v>
      </c>
      <c r="CE82" s="57" cm="1">
        <f t="array" aca="1" ref="CE82" ca="1">SUM(IF($C82&gt;0,IF(AND(INDIRECT(ADDRESS($C82,44))=0,INDIRECT(ADDRESS($C82,38))&lt;&gt;"UL"),INDIRECT(ADDRESS($C82,COLUMN())),0),0),IF($D82&gt;0,IF(AND(INDIRECT(ADDRESS($D82,44))=0,INDIRECT(ADDRESS($D82,38))&lt;&gt;"UL"),INDIRECT(ADDRESS($D82,COLUMN())),0),0),IF($E82&gt;0,IF(AND(INDIRECT(ADDRESS($E82,44))=0,INDIRECT(ADDRESS($E82,38))&lt;&gt;"UL"),INDIRECT(ADDRESS($E82,COLUMN())),0),0),IF($F82&gt;0,IF(AND(INDIRECT(ADDRESS($F82,44))=0,INDIRECT(ADDRESS($F82,38))&lt;&gt;"UL"),INDIRECT(ADDRESS($F82,COLUMN())),0),0),IF($G82&gt;0,IF(AND(INDIRECT(ADDRESS($G82,44))=0,INDIRECT(ADDRESS($G82,38))&lt;&gt;"UL"),INDIRECT(ADDRESS($G82,COLUMN())),0),0),IF($H82&gt;0,IF(AND(INDIRECT(ADDRESS($H82,44))=0,INDIRECT(ADDRESS($H82,38))&lt;&gt;"UL"),INDIRECT(ADDRESS($H82,COLUMN())),0),0),IF($I82&gt;0,IF(AND(INDIRECT(ADDRESS($I82,44))=0,INDIRECT(ADDRESS($I82,38))&lt;&gt;"UL"),INDIRECT(ADDRESS($I82,COLUMN())),0),0),IF($J82&gt;0,IF(AND(INDIRECT(ADDRESS($J82,44))=0,INDIRECT(ADDRESS($J82,38))&lt;&gt;"UL"),INDIRECT(ADDRESS($J82,COLUMN())),0),0),IF($K82&gt;0,IF(AND(INDIRECT(ADDRESS($K82,44))=0,INDIRECT(ADDRESS($K82,38))&lt;&gt;"UL"),INDIRECT(ADDRESS($K82,COLUMN())),0),0),IF($L82&gt;0,IF(AND(INDIRECT(ADDRESS($L82,44))=0,INDIRECT(ADDRESS($L82,38))&lt;&gt;"UL"),INDIRECT(ADDRESS($L82,COLUMN())),0),0),IF($M82&gt;0,IF(AND(INDIRECT(ADDRESS($M82,44))=0,INDIRECT(ADDRESS($M82,38))&lt;&gt;"UL"),INDIRECT(ADDRESS($M82,COLUMN())),0),0))</f>
        <v>0</v>
      </c>
      <c r="CF82" s="57">
        <f t="shared" ca="1" si="70"/>
        <v>0</v>
      </c>
      <c r="CG82" s="57">
        <f t="shared" ca="1" si="71"/>
        <v>2.7884405651102391</v>
      </c>
      <c r="CH82" s="57">
        <f t="shared" ca="1" si="72"/>
        <v>9.6153122934835827E-2</v>
      </c>
      <c r="CI82" s="19">
        <f t="shared" ca="1" si="73"/>
        <v>17.532092290212596</v>
      </c>
      <c r="CJ82" s="19"/>
      <c r="CK82" s="57" cm="1">
        <f t="array" aca="1" ref="CK82" ca="1">IF(AU82="S", SUM(IF($C82&gt;0,IF(INDIRECT(ADDRESS($C82,43))&lt;&gt;1,INDIRECT(ADDRESS($C82,48)),0),0), IF($D82&gt;0,IF(INDIRECT(ADDRESS($D82,43))&lt;&gt;1,INDIRECT(ADDRESS($D82,48)),0),0), IF($E82&gt;0,IF(INDIRECT(ADDRESS($E82,43))&lt;&gt;1,INDIRECT(ADDRESS($E82,48)),0),0), IF($F82&gt;0,IF(INDIRECT(ADDRESS($F82,43))&lt;&gt;1,INDIRECT(ADDRESS($F82,48)),0),0), IF($G82&gt;0,IF(INDIRECT(ADDRESS($G82,43))&lt;&gt;1,INDIRECT(ADDRESS($G82,48)),0),0), IF($H82&gt;0,IF(INDIRECT(ADDRESS($H82,43))&lt;&gt;1,INDIRECT(ADDRESS($H82,48)),0),0), IF($I82&gt;0,IF(INDIRECT(ADDRESS($I82,43))&lt;&gt;1,INDIRECT(ADDRESS($I82,48)),0),0), IF($J82&gt;0,IF(INDIRECT(ADDRESS($J82,43))&lt;&gt;1,INDIRECT(ADDRESS($J82,48)),0),0), IF($K82&gt;0,IF(INDIRECT(ADDRESS($K82,43))&lt;&gt;1,INDIRECT(ADDRESS($K82,48)),0),0), IF($L82&gt;0,IF(INDIRECT(ADDRESS($L82,43))&lt;&gt;1,INDIRECT(ADDRESS($L82,48)),0),0), IF($M82&gt;0,IF(INDIRECT(ADDRESS($M82,43))&lt;&gt;1,INDIRECT(ADDRESS($M82,48)),0),0)), IF(AU82="L",SUM(IF($C82&gt;0,IF(INDIRECT(ADDRESS($C82,43))&lt;&gt;1,INDIRECT(ADDRESS($C82,50)),0),0), IF($D82&gt;0,IF(INDIRECT(ADDRESS($D82,43))&lt;&gt;1,INDIRECT(ADDRESS($D82,50)),0),0), IF($E82&gt;0,IF(INDIRECT(ADDRESS($E82,43))&lt;&gt;1,INDIRECT(ADDRESS($E82,50)),0),0), IF($F82&gt;0,IF(INDIRECT(ADDRESS($F82,43))&lt;&gt;1,INDIRECT(ADDRESS($F82,50)),0),0), IF($G82&gt;0,IF(INDIRECT(ADDRESS($G82,43))&lt;&gt;1,INDIRECT(ADDRESS($G82,50)),0),0), IF($G82&gt;0,IF(INDIRECT(ADDRESS($G82,43))&lt;&gt;1,INDIRECT(ADDRESS($G82,50)),0),0), IF($H82&gt;0,IF(INDIRECT(ADDRESS($H82,43))&lt;&gt;1,INDIRECT(ADDRESS($H82,50)),0),0), IF($I82&gt;0,IF(INDIRECT(ADDRESS($I82,43))&lt;&gt;1,INDIRECT(ADDRESS($I82,50)),0),0), IF($J82&gt;0,IF(INDIRECT(ADDRESS($J82,43))&lt;&gt;1,INDIRECT(ADDRESS($J82,50)),0),0), IF($K82&gt;0,IF(INDIRECT(ADDRESS($K82,43))&lt;&gt;1,INDIRECT(ADDRESS($K82,50)),0),0), IF($L82&gt;0,IF(INDIRECT(ADDRESS($L82,43))&lt;&gt;1,INDIRECT(ADDRESS($L82,50)),0),0), IF($M82&gt;0,IF(INDIRECT(ADDRESS($M82,43))&lt;&gt;1,INDIRECT(ADDRESS($M82,50)),0),0)), SUM(IF($C82&gt;0,IF(INDIRECT(ADDRESS($C82,43))&lt;&gt;1,INDIRECT(ADDRESS($C82,49)),0),0), IF($D82&gt;0,IF(INDIRECT(ADDRESS($D82,43))&lt;&gt;1,INDIRECT(ADDRESS($D82,49)),0),0), IF($E82&gt;0,IF(INDIRECT(ADDRESS($E82,43))&lt;&gt;1,INDIRECT(ADDRESS($E82,49)),0),0), IF($F82&gt;0,IF(INDIRECT(ADDRESS($F82,43))&lt;&gt;1,INDIRECT(ADDRESS($F82,49)),0),0), IF($G82&gt;0,IF(INDIRECT(ADDRESS($G82,43))&lt;&gt;1,INDIRECT(ADDRESS($G82,49)),0),0), IF($G82&gt;0,IF(INDIRECT(ADDRESS($G82,43))&lt;&gt;1,INDIRECT(ADDRESS($G82,49)),0),0), IF($H82&gt;0,IF(INDIRECT(ADDRESS($H82,43))&lt;&gt;1,INDIRECT(ADDRESS($H82,49)),0),0), IF($I82&gt;0,IF(INDIRECT(ADDRESS($I82,43))&lt;&gt;1,INDIRECT(ADDRESS($I82,49)),0),0), IF($J82&gt;0,IF(INDIRECT(ADDRESS($J82,43))&lt;&gt;1,INDIRECT(ADDRESS($J82,49)),0),0), IF($K82&gt;0,IF(INDIRECT(ADDRESS($K82,43))&lt;&gt;1,INDIRECT(ADDRESS($K82,49)),0),0), IF($L82&gt;0,IF(INDIRECT(ADDRESS($L82,43))&lt;&gt;1,INDIRECT(ADDRESS($L82,49)),0),0), IF($M82&gt;0,IF(INDIRECT(ADDRESS($M82,43))&lt;&gt;1,INDIRECT(ADDRESS($M82,49)),0),0))))</f>
        <v>1.0555555555555556</v>
      </c>
      <c r="CL82" s="57" cm="1">
        <f t="array" aca="1" ref="CL82" ca="1">SUM(IF($C82&gt;0,IF(INDIRECT(ADDRESS($C82,44))=1,INDIRECT(ADDRESS($C82,90)),0),0), IF($D82&gt;0,IF(INDIRECT(ADDRESS($D82,44))=1,INDIRECT(ADDRESS($D82,90)),0),0), IF($E82&gt;0,IF(INDIRECT(ADDRESS($E82,44))=1,INDIRECT(ADDRESS($E82,90)),0),0), IF($F82&gt;0,IF(INDIRECT(ADDRESS($F82,44))=1,INDIRECT(ADDRESS($F82,90)),0),0), IF($G82&gt;0,IF(INDIRECT(ADDRESS($G82,44))=1,INDIRECT(ADDRESS($G82,90)),0),0), IF($H82&gt;0,IF(INDIRECT(ADDRESS($H82,44))=1,INDIRECT(ADDRESS($H82,90)),0),0), IF($I82&gt;0,IF(INDIRECT(ADDRESS($I82,44))=1,INDIRECT(ADDRESS($I82,90)),0),0), IF($J82&gt;0,IF(INDIRECT(ADDRESS($J82,44))=1,INDIRECT(ADDRESS($J82,90)),0),0), IF($K82&gt;0,IF(INDIRECT(ADDRESS($K82,44))=1,INDIRECT(ADDRESS($K82,90)),0),0), IF($L82&gt;0,IF(INDIRECT(ADDRESS($L82,44))=1,INDIRECT(ADDRESS($L82,90)),0),0), IF($M82&gt;0,IF(INDIRECT(ADDRESS($M82,44))=1,INDIRECT(ADDRESS($M82,90)),0),0))</f>
        <v>0</v>
      </c>
      <c r="CM82" s="56">
        <f t="shared" ca="1" si="74"/>
        <v>1.0870539770859244</v>
      </c>
      <c r="CN82" s="59"/>
    </row>
    <row r="83" spans="1:92" x14ac:dyDescent="0.25">
      <c r="A83" s="62" t="s">
        <v>159</v>
      </c>
      <c r="B83" s="122">
        <v>10</v>
      </c>
      <c r="C83" s="122">
        <v>23</v>
      </c>
      <c r="D83" s="122">
        <v>20</v>
      </c>
      <c r="E83" s="122">
        <v>29</v>
      </c>
      <c r="F83" s="122"/>
      <c r="G83" s="122"/>
      <c r="H83" s="122"/>
      <c r="I83" s="67"/>
      <c r="J83" s="67"/>
      <c r="K83" s="67"/>
      <c r="L83" s="67"/>
      <c r="M83" s="67"/>
      <c r="N83" s="67">
        <f t="shared" ca="1" si="54"/>
        <v>32</v>
      </c>
      <c r="O83" s="67" t="str" cm="1">
        <f t="array" aca="1" ref="O83" ca="1">INDIRECT(ADDRESS($B83,COLUMN()))</f>
        <v>Bomber</v>
      </c>
      <c r="P83" s="67" cm="1">
        <f t="array" aca="1" ref="P83" ca="1">INDIRECT(ADDRESS($B83,COLUMN()))</f>
        <v>6</v>
      </c>
      <c r="Q83" s="67" cm="1">
        <f t="array" aca="1" ref="Q83" ca="1">INDIRECT(ADDRESS($B83,COLUMN()))</f>
        <v>2</v>
      </c>
      <c r="R83" s="67" t="str" cm="1">
        <f t="array" aca="1" ref="R83" ca="1">INDIRECT(ADDRESS($B83,COLUMN()))</f>
        <v>-</v>
      </c>
      <c r="S83" s="67" cm="1">
        <f t="array" aca="1" ref="S83" ca="1">INDIRECT(ADDRESS($B83,COLUMN()))</f>
        <v>2</v>
      </c>
      <c r="T83" s="67" t="str" cm="1">
        <f t="array" aca="1" ref="T83" ca="1">INDIRECT(ADDRESS($B83,COLUMN()))</f>
        <v>1-4</v>
      </c>
      <c r="U83" s="67" cm="1">
        <f t="array" aca="1" ref="U83" ca="1">INDIRECT(ADDRESS($B83,COLUMN()))</f>
        <v>4</v>
      </c>
      <c r="V83" s="67" cm="1">
        <f t="array" aca="1" ref="V83" ca="1">INDIRECT(ADDRESS($B83,COLUMN()))</f>
        <v>0</v>
      </c>
      <c r="W83" s="67" cm="1">
        <f t="array" aca="1" ref="W83" ca="1">INDIRECT(ADDRESS($B83,COLUMN()))</f>
        <v>4</v>
      </c>
      <c r="X83" s="67" cm="1">
        <f t="array" aca="1" ref="X83" ca="1">INDIRECT(ADDRESS($B83,COLUMN()))</f>
        <v>5</v>
      </c>
      <c r="Y83" s="67" cm="1">
        <f t="array" aca="1" ref="Y83" ca="1">INDIRECT(ADDRESS($B83,COLUMN()))</f>
        <v>1</v>
      </c>
      <c r="Z83" s="67" cm="1">
        <f t="array" aca="1" ref="Z83" ca="1">INDIRECT(ADDRESS($B83,COLUMN()))</f>
        <v>5</v>
      </c>
      <c r="AA83" s="67" t="str" cm="1">
        <f t="array" aca="1" ref="AA83" ca="1">INDIRECT(ADDRESS($B83,COLUMN()))</f>
        <v>Rocket Boosters</v>
      </c>
      <c r="AB83" s="56">
        <f t="shared" ca="1" si="55"/>
        <v>0.71563189871974031</v>
      </c>
      <c r="AC83" s="56">
        <f t="shared" ca="1" si="56"/>
        <v>0.74907895250988654</v>
      </c>
      <c r="AD83" s="56">
        <f t="shared" ca="1" si="57"/>
        <v>3.9082380130950605</v>
      </c>
      <c r="AF83" s="52"/>
      <c r="AG83" s="52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65"/>
      <c r="AU83" s="54" t="s">
        <v>117</v>
      </c>
      <c r="AV83" s="57" cm="1">
        <f t="array" aca="1" ref="AV83" ca="1">SUM(IF($C83&gt;0,IF(AND(INDIRECT(ADDRESS($C83,44))=0,INDIRECT(ADDRESS($C83,38))="UL",ISERROR(SEARCH("Rear",INDIRECT(ADDRESS($C83,33)))),ISERROR(SEARCH("Side",INDIRECT(ADDRESS($C83,33))))),INDIRECT(ADDRESS($C83,COLUMN())),0),0),IF($D83&gt;0,IF(AND(INDIRECT(ADDRESS($D83,44))=0,INDIRECT(ADDRESS($D83,38))="UL",ISERROR(SEARCH("Rear",INDIRECT(ADDRESS($D83,33)))),ISERROR(SEARCH("Side",INDIRECT(ADDRESS($D83,33))))),INDIRECT(ADDRESS($D83,COLUMN())),0),0),IF($E83&gt;0,IF(AND(INDIRECT(ADDRESS($E83,44))=0,INDIRECT(ADDRESS($E83,38))="UL",ISERROR(SEARCH("Rear",INDIRECT(ADDRESS($E83,33)))),ISERROR(SEARCH("Side",INDIRECT(ADDRESS($E83,33))))),INDIRECT(ADDRESS($E83,COLUMN())),0),0),IF($F83&gt;0,IF(AND(INDIRECT(ADDRESS($F83,44))=0,INDIRECT(ADDRESS($F83,38))="UL",ISERROR(SEARCH("Rear",INDIRECT(ADDRESS($F83,33)))),ISERROR(SEARCH("Side",INDIRECT(ADDRESS($F83,33))))),INDIRECT(ADDRESS($F83,COLUMN())),0),0),IF($G83&gt;0,IF(AND(INDIRECT(ADDRESS($G83,44))=0,INDIRECT(ADDRESS($G83,38))="UL",ISERROR(SEARCH("Rear",INDIRECT(ADDRESS($G83,33)))),ISERROR(SEARCH("Side",INDIRECT(ADDRESS($G83,33))))),INDIRECT(ADDRESS($G83,COLUMN())),0),0),IF($H83&gt;0,IF(AND(INDIRECT(ADDRESS($H83,44))=0,INDIRECT(ADDRESS($H83,38))="UL",ISERROR(SEARCH("Rear",INDIRECT(ADDRESS($H83,33)))),ISERROR(SEARCH("Side",INDIRECT(ADDRESS($H83,33))))),INDIRECT(ADDRESS($H83,COLUMN())),0),0),IF($I83&gt;0,IF(AND(INDIRECT(ADDRESS($I83,44))=0,INDIRECT(ADDRESS($I83,38))="UL",ISERROR(SEARCH("Rear",INDIRECT(ADDRESS($I83,33)))),ISERROR(SEARCH("Side",INDIRECT(ADDRESS($I83,33))))),INDIRECT(ADDRESS($I83,COLUMN())),0),0),IF($J83&gt;0,IF(AND(INDIRECT(ADDRESS($J83,44))=0,INDIRECT(ADDRESS($J83,38))="UL",ISERROR(SEARCH("Rear",INDIRECT(ADDRESS($J83,33)))),ISERROR(SEARCH("Side",INDIRECT(ADDRESS($J83,33))))),INDIRECT(ADDRESS($J83,COLUMN())),0),0),IF($K83&gt;0,IF(AND(INDIRECT(ADDRESS($K83,44))=0,INDIRECT(ADDRESS($K83,38))="UL",ISERROR(SEARCH("Rear",INDIRECT(ADDRESS($K83,33)))),ISERROR(SEARCH("Side",INDIRECT(ADDRESS($K83,33))))),INDIRECT(ADDRESS($K83,COLUMN())),0),0),IF($L83&gt;0,IF(AND(INDIRECT(ADDRESS($L83,44))=0,INDIRECT(ADDRESS($L83,38))="UL",ISERROR(SEARCH("Rear",INDIRECT(ADDRESS($L83,33)))),ISERROR(SEARCH("Side",INDIRECT(ADDRESS($L83,33))))),INDIRECT(ADDRESS($L83,COLUMN())),0),0),IF($M83&gt;0,IF(AND(INDIRECT(ADDRESS($M83,44))=0,INDIRECT(ADDRESS($M83,38))="UL",ISERROR(SEARCH("Rear",INDIRECT(ADDRESS($M83,33)))),ISERROR(SEARCH("Side",INDIRECT(ADDRESS($M83,33))))),INDIRECT(ADDRESS($M83,COLUMN())),0),0))</f>
        <v>0.61111111111111105</v>
      </c>
      <c r="AW83" s="57" cm="1">
        <f t="array" aca="1" ref="AW83" ca="1">SUM(IF($C83&gt;0,IF(AND(INDIRECT(ADDRESS($C83,44))=0,INDIRECT(ADDRESS($C83,38))="UL",ISERROR(SEARCH("Rear",INDIRECT(ADDRESS($C83,33)))),ISERROR(SEARCH("Side",INDIRECT(ADDRESS($C83,33))))),INDIRECT(ADDRESS($C83,COLUMN())),0),0),IF($D83&gt;0,IF(AND(INDIRECT(ADDRESS($D83,44))=0,INDIRECT(ADDRESS($D83,38))="UL",ISERROR(SEARCH("Rear",INDIRECT(ADDRESS($D83,33)))),ISERROR(SEARCH("Side",INDIRECT(ADDRESS($D83,33))))),INDIRECT(ADDRESS($D83,COLUMN())),0),0),IF($E83&gt;0,IF(AND(INDIRECT(ADDRESS($E83,44))=0,INDIRECT(ADDRESS($E83,38))="UL",ISERROR(SEARCH("Rear",INDIRECT(ADDRESS($E83,33)))),ISERROR(SEARCH("Side",INDIRECT(ADDRESS($E83,33))))),INDIRECT(ADDRESS($E83,COLUMN())),0),0),IF($F83&gt;0,IF(AND(INDIRECT(ADDRESS($F83,44))=0,INDIRECT(ADDRESS($F83,38))="UL",ISERROR(SEARCH("Rear",INDIRECT(ADDRESS($F83,33)))),ISERROR(SEARCH("Side",INDIRECT(ADDRESS($F83,33))))),INDIRECT(ADDRESS($F83,COLUMN())),0),0),IF($G83&gt;0,IF(AND(INDIRECT(ADDRESS($G83,44))=0,INDIRECT(ADDRESS($G83,38))="UL",ISERROR(SEARCH("Rear",INDIRECT(ADDRESS($G83,33)))),ISERROR(SEARCH("Side",INDIRECT(ADDRESS($G83,33))))),INDIRECT(ADDRESS($G83,COLUMN())),0),0),IF($H83&gt;0,IF(AND(INDIRECT(ADDRESS($H83,44))=0,INDIRECT(ADDRESS($H83,38))="UL",ISERROR(SEARCH("Rear",INDIRECT(ADDRESS($H83,33)))),ISERROR(SEARCH("Side",INDIRECT(ADDRESS($H83,33))))),INDIRECT(ADDRESS($H83,COLUMN())),0),0),IF($I83&gt;0,IF(AND(INDIRECT(ADDRESS($I83,44))=0,INDIRECT(ADDRESS($I83,38))="UL",ISERROR(SEARCH("Rear",INDIRECT(ADDRESS($I83,33)))),ISERROR(SEARCH("Side",INDIRECT(ADDRESS($I83,33))))),INDIRECT(ADDRESS($I83,COLUMN())),0),0),IF($J83&gt;0,IF(AND(INDIRECT(ADDRESS($J83,44))=0,INDIRECT(ADDRESS($J83,38))="UL",ISERROR(SEARCH("Rear",INDIRECT(ADDRESS($J83,33)))),ISERROR(SEARCH("Side",INDIRECT(ADDRESS($J83,33))))),INDIRECT(ADDRESS($J83,COLUMN())),0),0),IF($K83&gt;0,IF(AND(INDIRECT(ADDRESS($K83,44))=0,INDIRECT(ADDRESS($K83,38))="UL",ISERROR(SEARCH("Rear",INDIRECT(ADDRESS($K83,33)))),ISERROR(SEARCH("Side",INDIRECT(ADDRESS($K83,33))))),INDIRECT(ADDRESS($K83,COLUMN())),0),0),IF($L83&gt;0,IF(AND(INDIRECT(ADDRESS($L83,44))=0,INDIRECT(ADDRESS($L83,38))="UL",ISERROR(SEARCH("Rear",INDIRECT(ADDRESS($L83,33)))),ISERROR(SEARCH("Side",INDIRECT(ADDRESS($L83,33))))),INDIRECT(ADDRESS($L83,COLUMN())),0),0),IF($M83&gt;0,IF(AND(INDIRECT(ADDRESS($M83,44))=0,INDIRECT(ADDRESS($M83,38))="UL",ISERROR(SEARCH("Rear",INDIRECT(ADDRESS($M83,33)))),ISERROR(SEARCH("Side",INDIRECT(ADDRESS($M83,33))))),INDIRECT(ADDRESS($M83,COLUMN())),0),0))</f>
        <v>1.7222222222222221</v>
      </c>
      <c r="AX83" s="57" cm="1">
        <f t="array" aca="1" ref="AX83" ca="1">SUM(IF($C83&gt;0,IF(AND(INDIRECT(ADDRESS($C83,44))=0,INDIRECT(ADDRESS($C83,38))="UL",ISERROR(SEARCH("Rear",INDIRECT(ADDRESS($C83,33)))),ISERROR(SEARCH("Side",INDIRECT(ADDRESS($C83,33))))),INDIRECT(ADDRESS($C83,COLUMN())),0),0),IF($D83&gt;0,IF(AND(INDIRECT(ADDRESS($D83,44))=0,INDIRECT(ADDRESS($D83,38))="UL",ISERROR(SEARCH("Rear",INDIRECT(ADDRESS($D83,33)))),ISERROR(SEARCH("Side",INDIRECT(ADDRESS($D83,33))))),INDIRECT(ADDRESS($D83,COLUMN())),0),0),IF($E83&gt;0,IF(AND(INDIRECT(ADDRESS($E83,44))=0,INDIRECT(ADDRESS($E83,38))="UL",ISERROR(SEARCH("Rear",INDIRECT(ADDRESS($E83,33)))),ISERROR(SEARCH("Side",INDIRECT(ADDRESS($E83,33))))),INDIRECT(ADDRESS($E83,COLUMN())),0),0),IF($F83&gt;0,IF(AND(INDIRECT(ADDRESS($F83,44))=0,INDIRECT(ADDRESS($F83,38))="UL",ISERROR(SEARCH("Rear",INDIRECT(ADDRESS($F83,33)))),ISERROR(SEARCH("Side",INDIRECT(ADDRESS($F83,33))))),INDIRECT(ADDRESS($F83,COLUMN())),0),0),IF($G83&gt;0,IF(AND(INDIRECT(ADDRESS($G83,44))=0,INDIRECT(ADDRESS($G83,38))="UL",ISERROR(SEARCH("Rear",INDIRECT(ADDRESS($G83,33)))),ISERROR(SEARCH("Side",INDIRECT(ADDRESS($G83,33))))),INDIRECT(ADDRESS($G83,COLUMN())),0),0),IF($H83&gt;0,IF(AND(INDIRECT(ADDRESS($H83,44))=0,INDIRECT(ADDRESS($H83,38))="UL",ISERROR(SEARCH("Rear",INDIRECT(ADDRESS($H83,33)))),ISERROR(SEARCH("Side",INDIRECT(ADDRESS($H83,33))))),INDIRECT(ADDRESS($H83,COLUMN())),0),0),IF($I83&gt;0,IF(AND(INDIRECT(ADDRESS($I83,44))=0,INDIRECT(ADDRESS($I83,38))="UL",ISERROR(SEARCH("Rear",INDIRECT(ADDRESS($I83,33)))),ISERROR(SEARCH("Side",INDIRECT(ADDRESS($I83,33))))),INDIRECT(ADDRESS($I83,COLUMN())),0),0),IF($J83&gt;0,IF(AND(INDIRECT(ADDRESS($J83,44))=0,INDIRECT(ADDRESS($J83,38))="UL",ISERROR(SEARCH("Rear",INDIRECT(ADDRESS($J83,33)))),ISERROR(SEARCH("Side",INDIRECT(ADDRESS($J83,33))))),INDIRECT(ADDRESS($J83,COLUMN())),0),0),IF($K83&gt;0,IF(AND(INDIRECT(ADDRESS($K83,44))=0,INDIRECT(ADDRESS($K83,38))="UL",ISERROR(SEARCH("Rear",INDIRECT(ADDRESS($K83,33)))),ISERROR(SEARCH("Side",INDIRECT(ADDRESS($K83,33))))),INDIRECT(ADDRESS($K83,COLUMN())),0),0),IF($L83&gt;0,IF(AND(INDIRECT(ADDRESS($L83,44))=0,INDIRECT(ADDRESS($L83,38))="UL",ISERROR(SEARCH("Rear",INDIRECT(ADDRESS($L83,33)))),ISERROR(SEARCH("Side",INDIRECT(ADDRESS($L83,33))))),INDIRECT(ADDRESS($L83,COLUMN())),0),0),IF($M83&gt;0,IF(AND(INDIRECT(ADDRESS($M83,44))=0,INDIRECT(ADDRESS($M83,38))="UL",ISERROR(SEARCH("Rear",INDIRECT(ADDRESS($M83,33)))),ISERROR(SEARCH("Side",INDIRECT(ADDRESS($M83,33))))),INDIRECT(ADDRESS($M83,COLUMN())),0),0))</f>
        <v>0.83333333333333326</v>
      </c>
      <c r="AY83" s="58">
        <f t="shared" ca="1" si="58"/>
        <v>1.7222222222222221</v>
      </c>
      <c r="AZ83" s="58">
        <f t="shared" ca="1" si="59"/>
        <v>1.0555555555555554</v>
      </c>
      <c r="BA83" s="58" cm="1">
        <f t="array" aca="1" ref="BA83" ca="1">SUM(IF($C83&gt;0,IF(AND(INDIRECT(ADDRESS($C83,44))=0,INDIRECT(ADDRESS($C83,38))="UL"),INDIRECT(ADDRESS($C83,COLUMN())),0),0),IF($D83&gt;0,IF(AND(INDIRECT(ADDRESS($D83,44))=0,INDIRECT(ADDRESS($D83,38))="UL"),INDIRECT(ADDRESS($D83,COLUMN())),0),0),IF($E83&gt;0,IF(AND(INDIRECT(ADDRESS($E83,44))=0,INDIRECT(ADDRESS($E83,38))="UL"),INDIRECT(ADDRESS($E83,COLUMN())),0),0),IF($F83&gt;0,IF(AND(INDIRECT(ADDRESS($F83,44))=0,INDIRECT(ADDRESS($F83,38))="UL"),INDIRECT(ADDRESS($F83,COLUMN())),0),0),IF($G83&gt;0,IF(AND(INDIRECT(ADDRESS($G83,44))=0,INDIRECT(ADDRESS($G83,38))="UL"),INDIRECT(ADDRESS($G83,COLUMN())),0),0),IF($H83&gt;0,IF(AND(INDIRECT(ADDRESS($H83,44))=0,INDIRECT(ADDRESS($H83,38))="UL"),INDIRECT(ADDRESS($H83,COLUMN())),0),0),IF($I83&gt;0,IF(AND(INDIRECT(ADDRESS($I83,44))=0,INDIRECT(ADDRESS($I83,38))="UL"),INDIRECT(ADDRESS($I83,COLUMN())),0),0),IF($J83&gt;0,IF(AND(INDIRECT(ADDRESS($J83,44))=0,INDIRECT(ADDRESS($J83,38))="UL"),INDIRECT(ADDRESS($J83,COLUMN())),0),0),IF($K83&gt;0,IF(AND(INDIRECT(ADDRESS($K83,44))=0,INDIRECT(ADDRESS($K83,38))="UL"),INDIRECT(ADDRESS($K83,COLUMN())),0),0),IF($L83&gt;0,IF(AND(INDIRECT(ADDRESS($L83,44))=0,INDIRECT(ADDRESS($L83,38))="UL"),INDIRECT(ADDRESS($L83,COLUMN())),0),0),IF($M83&gt;0,IF(AND(INDIRECT(ADDRESS($M83,44))=0,INDIRECT(ADDRESS($M83,38))="UL"),INDIRECT(ADDRESS($M83,COLUMN())),0),0))</f>
        <v>0.58165784832451506</v>
      </c>
      <c r="BB83" s="58" cm="1">
        <f t="array" aca="1" ref="BB83" ca="1">SUM(IF($C83&gt;0,IF(AND(INDIRECT(ADDRESS($C83,44))=0,INDIRECT(ADDRESS($C83,38))="UL"),INDIRECT(ADDRESS($C83,COLUMN())),0),0),IF($D83&gt;0,IF(AND(INDIRECT(ADDRESS($D83,44))=0,INDIRECT(ADDRESS($D83,38))="UL"),INDIRECT(ADDRESS($D83,COLUMN())),0),0),IF($E83&gt;0,IF(AND(INDIRECT(ADDRESS($E83,44))=0,INDIRECT(ADDRESS($E83,38))="UL"),INDIRECT(ADDRESS($E83,COLUMN())),0),0),IF($F83&gt;0,IF(AND(INDIRECT(ADDRESS($F83,44))=0,INDIRECT(ADDRESS($F83,38))="UL"),INDIRECT(ADDRESS($F83,COLUMN())),0),0),IF($G83&gt;0,IF(AND(INDIRECT(ADDRESS($G83,44))=0,INDIRECT(ADDRESS($G83,38))="UL"),INDIRECT(ADDRESS($G83,COLUMN())),0),0),IF($H83&gt;0,IF(AND(INDIRECT(ADDRESS($H83,44))=0,INDIRECT(ADDRESS($H83,38))="UL"),INDIRECT(ADDRESS($H83,COLUMN())),0),0),IF($I83&gt;0,IF(AND(INDIRECT(ADDRESS($I83,44))=0,INDIRECT(ADDRESS($I83,38))="UL"),INDIRECT(ADDRESS($I83,COLUMN())),0),0),IF($J83&gt;0,IF(AND(INDIRECT(ADDRESS($J83,44))=0,INDIRECT(ADDRESS($J83,38))="UL"),INDIRECT(ADDRESS($J83,COLUMN())),0),0),IF($K83&gt;0,IF(AND(INDIRECT(ADDRESS($K83,44))=0,INDIRECT(ADDRESS($K83,38))="UL"),INDIRECT(ADDRESS($K83,COLUMN())),0),0),IF($L83&gt;0,IF(AND(INDIRECT(ADDRESS($L83,44))=0,INDIRECT(ADDRESS($L83,38))="UL"),INDIRECT(ADDRESS($L83,COLUMN())),0),0),IF($M83&gt;0,IF(AND(INDIRECT(ADDRESS($M83,44))=0,INDIRECT(ADDRESS($M83,38))="UL"),INDIRECT(ADDRESS($M83,COLUMN())),0),0))</f>
        <v>0.35308641975308636</v>
      </c>
      <c r="BC83" s="58" cm="1">
        <f t="array" aca="1" ref="BC83" ca="1">SUM(IF($C83&gt;0,IF(AND(INDIRECT(ADDRESS($C83,44))=0,INDIRECT(ADDRESS($C83,38))="UL"),INDIRECT(ADDRESS($C83,COLUMN())),0),0),IF($D83&gt;0,IF(AND(INDIRECT(ADDRESS($D83,44))=0,INDIRECT(ADDRESS($D83,38))="UL"),INDIRECT(ADDRESS($D83,COLUMN())),0),0),IF($E83&gt;0,IF(AND(INDIRECT(ADDRESS($E83,44))=0,INDIRECT(ADDRESS($E83,38))="UL"),INDIRECT(ADDRESS($E83,COLUMN())),0),0),IF($F83&gt;0,IF(AND(INDIRECT(ADDRESS($F83,44))=0,INDIRECT(ADDRESS($F83,38))="UL"),INDIRECT(ADDRESS($F83,COLUMN())),0),0),IF($G83&gt;0,IF(AND(INDIRECT(ADDRESS($G83,44))=0,INDIRECT(ADDRESS($G83,38))="UL"),INDIRECT(ADDRESS($G83,COLUMN())),0),0),IF($H83&gt;0,IF(AND(INDIRECT(ADDRESS($H83,44))=0,INDIRECT(ADDRESS($H83,38))="UL"),INDIRECT(ADDRESS($H83,COLUMN())),0),0),IF($I83&gt;0,IF(AND(INDIRECT(ADDRESS($I83,44))=0,INDIRECT(ADDRESS($I83,38))="UL"),INDIRECT(ADDRESS($I83,COLUMN())),0),0),IF($J83&gt;0,IF(AND(INDIRECT(ADDRESS($J83,44))=0,INDIRECT(ADDRESS($J83,38))="UL"),INDIRECT(ADDRESS($J83,COLUMN())),0),0),IF($K83&gt;0,IF(AND(INDIRECT(ADDRESS($K83,44))=0,INDIRECT(ADDRESS($K83,38))="UL"),INDIRECT(ADDRESS($K83,COLUMN())),0),0),IF($L83&gt;0,IF(AND(INDIRECT(ADDRESS($L83,44))=0,INDIRECT(ADDRESS($L83,38))="UL"),INDIRECT(ADDRESS($L83,COLUMN())),0),0),IF($M83&gt;0,IF(AND(INDIRECT(ADDRESS($M83,44))=0,INDIRECT(ADDRESS($M83,38))="UL"),INDIRECT(ADDRESS($M83,COLUMN())),0),0))</f>
        <v>0.38553791887125216</v>
      </c>
      <c r="BD83" s="58" cm="1">
        <f t="array" aca="1" ref="BD83" ca="1">SUM(IF($C83&gt;0,IF(AND(INDIRECT(ADDRESS($C83,44))=0,INDIRECT(ADDRESS($C83,38))="UL"),INDIRECT(ADDRESS($C83,COLUMN())),0),0),IF($D83&gt;0,IF(AND(INDIRECT(ADDRESS($D83,44))=0,INDIRECT(ADDRESS($D83,38))="UL"),INDIRECT(ADDRESS($D83,COLUMN())),0),0),IF($E83&gt;0,IF(AND(INDIRECT(ADDRESS($E83,44))=0,INDIRECT(ADDRESS($E83,38))="UL"),INDIRECT(ADDRESS($E83,COLUMN())),0),0),IF($F83&gt;0,IF(AND(INDIRECT(ADDRESS($F83,44))=0,INDIRECT(ADDRESS($F83,38))="UL"),INDIRECT(ADDRESS($F83,COLUMN())),0),0),IF($G83&gt;0,IF(AND(INDIRECT(ADDRESS($G83,44))=0,INDIRECT(ADDRESS($G83,38))="UL"),INDIRECT(ADDRESS($G83,COLUMN())),0),0),IF($H83&gt;0,IF(AND(INDIRECT(ADDRESS($H83,44))=0,INDIRECT(ADDRESS($H83,38))="UL"),INDIRECT(ADDRESS($H83,COLUMN())),0),0),IF($I83&gt;0,IF(AND(INDIRECT(ADDRESS($I83,44))=0,INDIRECT(ADDRESS($I83,38))="UL"),INDIRECT(ADDRESS($I83,COLUMN())),0),0),IF($J83&gt;0,IF(AND(INDIRECT(ADDRESS($J83,44))=0,INDIRECT(ADDRESS($J83,38))="UL"),INDIRECT(ADDRESS($J83,COLUMN())),0),0),IF($K83&gt;0,IF(AND(INDIRECT(ADDRESS($K83,44))=0,INDIRECT(ADDRESS($K83,38))="UL"),INDIRECT(ADDRESS($K83,COLUMN())),0),0),IF($L83&gt;0,IF(AND(INDIRECT(ADDRESS($L83,44))=0,INDIRECT(ADDRESS($L83,38))="UL"),INDIRECT(ADDRESS($L83,COLUMN())),0),0),IF($M83&gt;0,IF(AND(INDIRECT(ADDRESS($M83,44))=0,INDIRECT(ADDRESS($M83,38))="UL"),INDIRECT(ADDRESS($M83,COLUMN())),0),0))</f>
        <v>0.6</v>
      </c>
      <c r="BE83" s="57">
        <f t="shared" ca="1" si="60"/>
        <v>0.38553791887125216</v>
      </c>
      <c r="BF83" s="57" cm="1">
        <f t="array" aca="1" ref="BF83" ca="1">SUM(IF($C83&gt;0,IF(INDIRECT(ADDRESS($C83,45))=1,INDIRECT(ADDRESS($C83,52))*INDIRECT(ADDRESS($C83,42))/5,0),0), IF($D83&gt;0,IF(INDIRECT(ADDRESS($D83,45))=1,INDIRECT(ADDRESS($D83,52))*INDIRECT(ADDRESS($D83,42))/5,0),0), IF($E83&gt;0,IF(INDIRECT(ADDRESS($E83,45))=1,INDIRECT(ADDRESS($E83,52))*INDIRECT(ADDRESS($E83,42))/5,0),0), IF($F83&gt;0,IF(INDIRECT(ADDRESS($F83,45))=1,INDIRECT(ADDRESS($F83,52))*INDIRECT(ADDRESS($F83,42))/5,0),0), IF($G83&gt;0,IF(INDIRECT(ADDRESS($G83,45))=1,INDIRECT(ADDRESS($G83,52))*INDIRECT(ADDRESS($G83,42))/5,0),0), IF($H83&gt;0,IF(INDIRECT(ADDRESS($H83,45))=1,INDIRECT(ADDRESS($H83,52))*INDIRECT(ADDRESS($H83,42))/5,0),0)
)*$BF$296/100</f>
        <v>0</v>
      </c>
      <c r="BG83" s="19"/>
      <c r="BH83" s="57" cm="1">
        <f t="array" aca="1" ref="BH83" ca="1">SUM(IF($C83&gt;0,IF(AND(INDIRECT(ADDRESS($C83,44))=0,INDIRECT(ADDRESS($C83,38))&lt;&gt;"UL"),INDIRECT(ADDRESS($C83,COLUMN()-12)),0),0), IF($D83&gt;0,IF(AND(INDIRECT(ADDRESS($D83,44))=0,INDIRECT(ADDRESS($D83,38))&lt;&gt;"UL"),INDIRECT(ADDRESS($D83,COLUMN()-12)),0),0), IF($E83&gt;0,IF(AND(INDIRECT(ADDRESS($E83,44))=0,INDIRECT(ADDRESS($E83,38))&lt;&gt;"UL"),INDIRECT(ADDRESS($E83,COLUMN()-12)),0),0), IF($F83&gt;0,IF(AND(INDIRECT(ADDRESS($F83,44))=0,INDIRECT(ADDRESS($F83,38))&lt;&gt;"UL"),INDIRECT(ADDRESS($F83,COLUMN()-12)),0),0), IF($G83&gt;0,IF(AND(INDIRECT(ADDRESS($G83,44))=0,INDIRECT(ADDRESS($G83,38))&lt;&gt;"UL"),INDIRECT(ADDRESS($G83,COLUMN()-12)),0),0), IF($H83&gt;0,IF(AND(INDIRECT(ADDRESS($H83,44))=0,INDIRECT(ADDRESS($H83,38))&lt;&gt;"UL"),INDIRECT(ADDRESS($H83,COLUMN()-12)),0),0), IF($I83&gt;0,IF(AND(INDIRECT(ADDRESS($I83,44))=0,INDIRECT(ADDRESS($I83,38))&lt;&gt;"UL"),INDIRECT(ADDRESS($I83,COLUMN()-12)),0),0), IF($J83&gt;0,IF(AND(INDIRECT(ADDRESS($J83,44))=0,INDIRECT(ADDRESS($J83,38))&lt;&gt;"UL"),INDIRECT(ADDRESS($J83,COLUMN()-12)),0),0), IF($K83&gt;0,IF(AND(INDIRECT(ADDRESS($K83,44))=0,INDIRECT(ADDRESS($K83,38))&lt;&gt;"UL"),INDIRECT(ADDRESS($K83,COLUMN()-12)),0),0), IF($L83&gt;0,IF(AND(INDIRECT(ADDRESS($L83,44))=0,INDIRECT(ADDRESS($L83,38))&lt;&gt;"UL"),INDIRECT(ADDRESS($L83,COLUMN()-12)),0),0), IF($M83&gt;0,IF(AND(INDIRECT(ADDRESS($M83,44))=0,INDIRECT(ADDRESS($M83,38))&lt;&gt;"UL"),INDIRECT(ADDRESS($M83,COLUMN()-12)),0),0))</f>
        <v>0</v>
      </c>
      <c r="BI83" s="57" cm="1">
        <f t="array" aca="1" ref="BI83" ca="1">SUM(IF($C83&gt;0,IF(AND(INDIRECT(ADDRESS($C83,44))=0,INDIRECT(ADDRESS($C83,38))&lt;&gt;"UL"),INDIRECT(ADDRESS($C83,COLUMN()-12)),0),0), IF($D83&gt;0,IF(AND(INDIRECT(ADDRESS($D83,44))=0,INDIRECT(ADDRESS($D83,38))&lt;&gt;"UL"),INDIRECT(ADDRESS($D83,COLUMN()-12)),0),0), IF($E83&gt;0,IF(AND(INDIRECT(ADDRESS($E83,44))=0,INDIRECT(ADDRESS($E83,38))&lt;&gt;"UL"),INDIRECT(ADDRESS($E83,COLUMN()-12)),0),0), IF($F83&gt;0,IF(AND(INDIRECT(ADDRESS($F83,44))=0,INDIRECT(ADDRESS($F83,38))&lt;&gt;"UL"),INDIRECT(ADDRESS($F83,COLUMN()-12)),0),0), IF($G83&gt;0,IF(AND(INDIRECT(ADDRESS($G83,44))=0,INDIRECT(ADDRESS($G83,38))&lt;&gt;"UL"),INDIRECT(ADDRESS($G83,COLUMN()-12)),0),0), IF($H83&gt;0,IF(AND(INDIRECT(ADDRESS($H83,44))=0,INDIRECT(ADDRESS($H83,38))&lt;&gt;"UL"),INDIRECT(ADDRESS($H83,COLUMN()-12)),0),0), IF($I83&gt;0,IF(AND(INDIRECT(ADDRESS($I83,44))=0,INDIRECT(ADDRESS($I83,38))&lt;&gt;"UL"),INDIRECT(ADDRESS($I83,COLUMN()-12)),0),0), IF($J83&gt;0,IF(AND(INDIRECT(ADDRESS($J83,44))=0,INDIRECT(ADDRESS($J83,38))&lt;&gt;"UL"),INDIRECT(ADDRESS($J83,COLUMN()-12)),0),0), IF($K83&gt;0,IF(AND(INDIRECT(ADDRESS($K83,44))=0,INDIRECT(ADDRESS($K83,38))&lt;&gt;"UL"),INDIRECT(ADDRESS($K83,COLUMN()-12)),0),0), IF($L83&gt;0,IF(AND(INDIRECT(ADDRESS($L83,44))=0,INDIRECT(ADDRESS($L83,38))&lt;&gt;"UL"),INDIRECT(ADDRESS($L83,COLUMN()-12)),0),0), IF($M83&gt;0,IF(AND(INDIRECT(ADDRESS($M83,44))=0,INDIRECT(ADDRESS($M83,38))&lt;&gt;"UL"),INDIRECT(ADDRESS($M83,COLUMN()-12)),0),0))</f>
        <v>0</v>
      </c>
      <c r="BJ83" s="57" cm="1">
        <f t="array" aca="1" ref="BJ83" ca="1">SUM(IF($C83&gt;0,IF(AND(INDIRECT(ADDRESS($C83,44))=0,INDIRECT(ADDRESS($C83,38))&lt;&gt;"UL"),INDIRECT(ADDRESS($C83,COLUMN()-12)),0),0), IF($D83&gt;0,IF(AND(INDIRECT(ADDRESS($D83,44))=0,INDIRECT(ADDRESS($D83,38))&lt;&gt;"UL"),INDIRECT(ADDRESS($D83,COLUMN()-12)),0),0), IF($E83&gt;0,IF(AND(INDIRECT(ADDRESS($E83,44))=0,INDIRECT(ADDRESS($E83,38))&lt;&gt;"UL"),INDIRECT(ADDRESS($E83,COLUMN()-12)),0),0), IF($F83&gt;0,IF(AND(INDIRECT(ADDRESS($F83,44))=0,INDIRECT(ADDRESS($F83,38))&lt;&gt;"UL"),INDIRECT(ADDRESS($F83,COLUMN()-12)),0),0), IF($G83&gt;0,IF(AND(INDIRECT(ADDRESS($G83,44))=0,INDIRECT(ADDRESS($G83,38))&lt;&gt;"UL"),INDIRECT(ADDRESS($G83,COLUMN()-12)),0),0), IF($H83&gt;0,IF(AND(INDIRECT(ADDRESS($H83,44))=0,INDIRECT(ADDRESS($H83,38))&lt;&gt;"UL"),INDIRECT(ADDRESS($H83,COLUMN()-12)),0),0), IF($I83&gt;0,IF(AND(INDIRECT(ADDRESS($I83,44))=0,INDIRECT(ADDRESS($I83,38))&lt;&gt;"UL"),INDIRECT(ADDRESS($I83,COLUMN()-12)),0),0), IF($J83&gt;0,IF(AND(INDIRECT(ADDRESS($J83,44))=0,INDIRECT(ADDRESS($J83,38))&lt;&gt;"UL"),INDIRECT(ADDRESS($J83,COLUMN()-12)),0),0), IF($K83&gt;0,IF(AND(INDIRECT(ADDRESS($K83,44))=0,INDIRECT(ADDRESS($K83,38))&lt;&gt;"UL"),INDIRECT(ADDRESS($K83,COLUMN()-12)),0),0), IF($L83&gt;0,IF(AND(INDIRECT(ADDRESS($L83,44))=0,INDIRECT(ADDRESS($L83,38))&lt;&gt;"UL"),INDIRECT(ADDRESS($L83,COLUMN()-12)),0),0), IF($M83&gt;0,IF(AND(INDIRECT(ADDRESS($M83,44))=0,INDIRECT(ADDRESS($M83,38))&lt;&gt;"UL"),INDIRECT(ADDRESS($M83,COLUMN()-12)),0),0))</f>
        <v>0</v>
      </c>
      <c r="BK83" s="57">
        <f t="shared" ca="1" si="61"/>
        <v>0</v>
      </c>
      <c r="BL83" s="58">
        <f t="shared" ca="1" si="62"/>
        <v>0</v>
      </c>
      <c r="BM83" s="57" cm="1">
        <f t="array" aca="1" ref="BM83" ca="1">SUM(IF($C83&gt;0,IF(AND(INDIRECT(ADDRESS($C83,44))=0,INDIRECT(ADDRESS($C83,38))&lt;&gt;"UL"),INDIRECT(ADDRESS($C83,COLUMN()-12)),0),0), IF($D83&gt;0,IF(AND(INDIRECT(ADDRESS($D83,44))=0,INDIRECT(ADDRESS($D83,38))&lt;&gt;"UL"),INDIRECT(ADDRESS($D83,COLUMN()-12)),0),0), IF($E83&gt;0,IF(AND(INDIRECT(ADDRESS($E83,44))=0,INDIRECT(ADDRESS($E83,38))&lt;&gt;"UL"),INDIRECT(ADDRESS($E83,COLUMN()-12)),0),0), IF($F83&gt;0,IF(AND(INDIRECT(ADDRESS($F83,44))=0,INDIRECT(ADDRESS($F83,38))&lt;&gt;"UL"),INDIRECT(ADDRESS($F83,COLUMN()-12)),0),0), IF($G83&gt;0,IF(AND(INDIRECT(ADDRESS($G83,44))=0,INDIRECT(ADDRESS($G83,38))&lt;&gt;"UL"),INDIRECT(ADDRESS($G83,COLUMN()-12)),0),0), IF($H83&gt;0,IF(AND(INDIRECT(ADDRESS($H83,44))=0,INDIRECT(ADDRESS($H83,38))&lt;&gt;"UL"),INDIRECT(ADDRESS($H83,COLUMN()-12)),0),0), IF($I83&gt;0,IF(AND(INDIRECT(ADDRESS($I83,44))=0,INDIRECT(ADDRESS($I83,38))&lt;&gt;"UL"),INDIRECT(ADDRESS($I83,COLUMN()-12)),0),0), IF($J83&gt;0,IF(AND(INDIRECT(ADDRESS($J83,44))=0,INDIRECT(ADDRESS($J83,38))&lt;&gt;"UL"),INDIRECT(ADDRESS($J83,COLUMN()-12)),0),0), IF($K83&gt;0,IF(AND(INDIRECT(ADDRESS($K83,44))=0,INDIRECT(ADDRESS($K83,38))&lt;&gt;"UL"),INDIRECT(ADDRESS($K83,COLUMN()-11)),0),0), IF($L83&gt;0,IF(AND(INDIRECT(ADDRESS($L83,44))=0,INDIRECT(ADDRESS($L83,38))&lt;&gt;"UL"),INDIRECT(ADDRESS($L83,COLUMN()-11)),0),0), IF($M83&gt;0,IF(AND(INDIRECT(ADDRESS($M83,44))=0,INDIRECT(ADDRESS($M83,38))&lt;&gt;"UL"),INDIRECT(ADDRESS($M83,COLUMN()-11)),0),0))</f>
        <v>0</v>
      </c>
      <c r="BN83" s="57" cm="1">
        <f t="array" aca="1" ref="BN83" ca="1">SUM(IF($C83&gt;0,IF(AND(INDIRECT(ADDRESS($C83,44))=0,INDIRECT(ADDRESS($C83,38))&lt;&gt;"UL"),INDIRECT(ADDRESS($C83,COLUMN()-12)),0),0), IF($D83&gt;0,IF(AND(INDIRECT(ADDRESS($D83,44))=0,INDIRECT(ADDRESS($D83,38))&lt;&gt;"UL"),INDIRECT(ADDRESS($D83,COLUMN()-12)),0),0), IF($E83&gt;0,IF(AND(INDIRECT(ADDRESS($E83,44))=0,INDIRECT(ADDRESS($E83,38))&lt;&gt;"UL"),INDIRECT(ADDRESS($E83,COLUMN()-12)),0),0), IF($F83&gt;0,IF(AND(INDIRECT(ADDRESS($F83,44))=0,INDIRECT(ADDRESS($F83,38))&lt;&gt;"UL"),INDIRECT(ADDRESS($F83,COLUMN()-12)),0),0), IF($G83&gt;0,IF(AND(INDIRECT(ADDRESS($G83,44))=0,INDIRECT(ADDRESS($G83,38))&lt;&gt;"UL"),INDIRECT(ADDRESS($G83,COLUMN()-12)),0),0), IF($H83&gt;0,IF(AND(INDIRECT(ADDRESS($H83,44))=0,INDIRECT(ADDRESS($H83,38))&lt;&gt;"UL"),INDIRECT(ADDRESS($H83,COLUMN()-12)),0),0), IF($I83&gt;0,IF(AND(INDIRECT(ADDRESS($I83,44))=0,INDIRECT(ADDRESS($I83,38))&lt;&gt;"UL"),INDIRECT(ADDRESS($I83,COLUMN()-12)),0),0), IF($J83&gt;0,IF(AND(INDIRECT(ADDRESS($J83,44))=0,INDIRECT(ADDRESS($J83,38))&lt;&gt;"UL"),INDIRECT(ADDRESS($J83,COLUMN()-12)),0),0), IF($K83&gt;0,IF(AND(INDIRECT(ADDRESS($K83,44))=0,INDIRECT(ADDRESS($K83,38))&lt;&gt;"UL"),INDIRECT(ADDRESS($K83,COLUMN()-11)),0),0), IF($L83&gt;0,IF(AND(INDIRECT(ADDRESS($L83,44))=0,INDIRECT(ADDRESS($L83,38))&lt;&gt;"UL"),INDIRECT(ADDRESS($L83,COLUMN()-11)),0),0), IF($M83&gt;0,IF(AND(INDIRECT(ADDRESS($M83,44))=0,INDIRECT(ADDRESS($M83,38))&lt;&gt;"UL"),INDIRECT(ADDRESS($M83,COLUMN()-11)),0),0))</f>
        <v>0</v>
      </c>
      <c r="BO83" s="57" cm="1">
        <f t="array" aca="1" ref="BO83" ca="1">SUM(IF($C83&gt;0,IF(AND(INDIRECT(ADDRESS($C83,44))=0,INDIRECT(ADDRESS($C83,38))&lt;&gt;"UL"),INDIRECT(ADDRESS($C83,COLUMN()-12)),0),0), IF($D83&gt;0,IF(AND(INDIRECT(ADDRESS($D83,44))=0,INDIRECT(ADDRESS($D83,38))&lt;&gt;"UL"),INDIRECT(ADDRESS($D83,COLUMN()-12)),0),0), IF($E83&gt;0,IF(AND(INDIRECT(ADDRESS($E83,44))=0,INDIRECT(ADDRESS($E83,38))&lt;&gt;"UL"),INDIRECT(ADDRESS($E83,COLUMN()-12)),0),0), IF($F83&gt;0,IF(AND(INDIRECT(ADDRESS($F83,44))=0,INDIRECT(ADDRESS($F83,38))&lt;&gt;"UL"),INDIRECT(ADDRESS($F83,COLUMN()-12)),0),0), IF($G83&gt;0,IF(AND(INDIRECT(ADDRESS($G83,44))=0,INDIRECT(ADDRESS($G83,38))&lt;&gt;"UL"),INDIRECT(ADDRESS($G83,COLUMN()-12)),0),0), IF($H83&gt;0,IF(AND(INDIRECT(ADDRESS($H83,44))=0,INDIRECT(ADDRESS($H83,38))&lt;&gt;"UL"),INDIRECT(ADDRESS($H83,COLUMN()-12)),0),0), IF($I83&gt;0,IF(AND(INDIRECT(ADDRESS($I83,44))=0,INDIRECT(ADDRESS($I83,38))&lt;&gt;"UL"),INDIRECT(ADDRESS($I83,COLUMN()-12)),0),0), IF($J83&gt;0,IF(AND(INDIRECT(ADDRESS($J83,44))=0,INDIRECT(ADDRESS($J83,38))&lt;&gt;"UL"),INDIRECT(ADDRESS($J83,COLUMN()-12)),0),0), IF($K83&gt;0,IF(AND(INDIRECT(ADDRESS($K83,44))=0,INDIRECT(ADDRESS($K83,38))&lt;&gt;"UL"),INDIRECT(ADDRESS($K83,COLUMN()-11)),0),0), IF($L83&gt;0,IF(AND(INDIRECT(ADDRESS($L83,44))=0,INDIRECT(ADDRESS($L83,38))&lt;&gt;"UL"),INDIRECT(ADDRESS($L83,COLUMN()-11)),0),0), IF($M83&gt;0,IF(AND(INDIRECT(ADDRESS($M83,44))=0,INDIRECT(ADDRESS($M83,38))&lt;&gt;"UL"),INDIRECT(ADDRESS($M83,COLUMN()-11)),0),0))</f>
        <v>0</v>
      </c>
      <c r="BP83" s="57" cm="1">
        <f t="array" aca="1" ref="BP83" ca="1">SUM(IF($C83&gt;0,IF(AND(INDIRECT(ADDRESS($C83,44))=0,INDIRECT(ADDRESS($C83,38))&lt;&gt;"UL"),INDIRECT(ADDRESS($C83,COLUMN()-12)),0),0), IF($D83&gt;0,IF(AND(INDIRECT(ADDRESS($D83,44))=0,INDIRECT(ADDRESS($D83,38))&lt;&gt;"UL"),INDIRECT(ADDRESS($D83,COLUMN()-12)),0),0), IF($E83&gt;0,IF(AND(INDIRECT(ADDRESS($E83,44))=0,INDIRECT(ADDRESS($E83,38))&lt;&gt;"UL"),INDIRECT(ADDRESS($E83,COLUMN()-12)),0),0), IF($F83&gt;0,IF(AND(INDIRECT(ADDRESS($F83,44))=0,INDIRECT(ADDRESS($F83,38))&lt;&gt;"UL"),INDIRECT(ADDRESS($F83,COLUMN()-12)),0),0), IF($G83&gt;0,IF(AND(INDIRECT(ADDRESS($G83,44))=0,INDIRECT(ADDRESS($G83,38))&lt;&gt;"UL"),INDIRECT(ADDRESS($G83,COLUMN()-12)),0),0), IF($H83&gt;0,IF(AND(INDIRECT(ADDRESS($H83,44))=0,INDIRECT(ADDRESS($H83,38))&lt;&gt;"UL"),INDIRECT(ADDRESS($H83,COLUMN()-12)),0),0), IF($I83&gt;0,IF(AND(INDIRECT(ADDRESS($I83,44))=0,INDIRECT(ADDRESS($I83,38))&lt;&gt;"UL"),INDIRECT(ADDRESS($I83,COLUMN()-12)),0),0), IF($J83&gt;0,IF(AND(INDIRECT(ADDRESS($J83,44))=0,INDIRECT(ADDRESS($J83,38))&lt;&gt;"UL"),INDIRECT(ADDRESS($J83,COLUMN()-12)),0),0), IF($K83&gt;0,IF(AND(INDIRECT(ADDRESS($K83,44))=0,INDIRECT(ADDRESS($K83,38))&lt;&gt;"UL"),INDIRECT(ADDRESS($K83,COLUMN()-11)),0),0), IF($L83&gt;0,IF(AND(INDIRECT(ADDRESS($L83,44))=0,INDIRECT(ADDRESS($L83,38))&lt;&gt;"UL"),INDIRECT(ADDRESS($L83,COLUMN()-11)),0),0), IF($M83&gt;0,IF(AND(INDIRECT(ADDRESS($M83,44))=0,INDIRECT(ADDRESS($M83,38))&lt;&gt;"UL"),INDIRECT(ADDRESS($M83,COLUMN()-11)),0),0))</f>
        <v>0</v>
      </c>
      <c r="BQ83" s="57">
        <f t="shared" ca="1" si="63"/>
        <v>0</v>
      </c>
      <c r="BR83" s="161">
        <f t="shared" ca="1" si="64"/>
        <v>75.755447297296129</v>
      </c>
      <c r="BS83" s="56"/>
      <c r="BT83" s="56">
        <f t="shared" ca="1" si="65"/>
        <v>5.2452925299350541</v>
      </c>
      <c r="BU83" s="63">
        <f t="shared" ca="1" si="66"/>
        <v>0.16391539156047044</v>
      </c>
      <c r="BV83" s="57" t="s">
        <v>34</v>
      </c>
      <c r="BW83" s="57" cm="1">
        <f t="array" aca="1" ref="BW83" ca="1">SUM(IF($C83&gt;0,IF(AND(INDIRECT(ADDRESS($C83,44))=0,INDIRECT(ADDRESS($C83,38))="UL",ISERROR(SEARCH("Rear",INDIRECT(ADDRESS($C83,33)))),ISERROR(SEARCH("Side",INDIRECT(ADDRESS($C83,33))))),INDIRECT(ADDRESS($C83,COLUMN())),0),0),IF($D83&gt;0,IF(AND(INDIRECT(ADDRESS($D83,44))=0,INDIRECT(ADDRESS($D83,38))="UL",ISERROR(SEARCH("Rear",INDIRECT(ADDRESS($D83,33)))),ISERROR(SEARCH("Side",INDIRECT(ADDRESS($D83,33))))),INDIRECT(ADDRESS($D83,COLUMN())),0),0),IF($E83&gt;0,IF(AND(INDIRECT(ADDRESS($E83,44))=0,INDIRECT(ADDRESS($E83,38))="UL",ISERROR(SEARCH("Rear",INDIRECT(ADDRESS($E83,33)))),ISERROR(SEARCH("Side",INDIRECT(ADDRESS($E83,33))))),INDIRECT(ADDRESS($E83,COLUMN())),0),0),IF($F83&gt;0,IF(AND(INDIRECT(ADDRESS($F83,44))=0,INDIRECT(ADDRESS($F83,38))="UL",ISERROR(SEARCH("Rear",INDIRECT(ADDRESS($F83,33)))),ISERROR(SEARCH("Side",INDIRECT(ADDRESS($F83,33))))),INDIRECT(ADDRESS($F83,COLUMN())),0),0),IF($G83&gt;0,IF(AND(INDIRECT(ADDRESS($G83,44))=0,INDIRECT(ADDRESS($G83,38))="UL",ISERROR(SEARCH("Rear",INDIRECT(ADDRESS($G83,33)))),ISERROR(SEARCH("Side",INDIRECT(ADDRESS($G83,33))))),INDIRECT(ADDRESS($G83,COLUMN())),0),0),IF($H83&gt;0,IF(AND(INDIRECT(ADDRESS($H83,44))=0,INDIRECT(ADDRESS($H83,38))="UL",ISERROR(SEARCH("Rear",INDIRECT(ADDRESS($H83,33)))),ISERROR(SEARCH("Side",INDIRECT(ADDRESS($H83,33))))),INDIRECT(ADDRESS($H83,COLUMN())),0),0),IF($I83&gt;0,IF(AND(INDIRECT(ADDRESS($I83,44))=0,INDIRECT(ADDRESS($I83,38))="UL",ISERROR(SEARCH("Rear",INDIRECT(ADDRESS($I83,33)))),ISERROR(SEARCH("Side",INDIRECT(ADDRESS($I83,33))))),INDIRECT(ADDRESS($I83,COLUMN())),0),0),IF($J83&gt;0,IF(AND(INDIRECT(ADDRESS($J83,44))=0,INDIRECT(ADDRESS($J83,38))="UL",ISERROR(SEARCH("Rear",INDIRECT(ADDRESS($J83,33)))),ISERROR(SEARCH("Side",INDIRECT(ADDRESS($J83,33))))),INDIRECT(ADDRESS($J83,COLUMN())),0),0),IF($K83&gt;0,IF(AND(INDIRECT(ADDRESS($K83,44))=0,INDIRECT(ADDRESS($K83,38))="UL",ISERROR(SEARCH("Rear",INDIRECT(ADDRESS($K83,33)))),ISERROR(SEARCH("Side",INDIRECT(ADDRESS($K83,33))))),INDIRECT(ADDRESS($K83,COLUMN())),0),0),IF($L83&gt;0,IF(AND(INDIRECT(ADDRESS($L83,44))=0,INDIRECT(ADDRESS($L83,38))="UL",ISERROR(SEARCH("Rear",INDIRECT(ADDRESS($L83,33)))),ISERROR(SEARCH("Side",INDIRECT(ADDRESS($L83,33))))),INDIRECT(ADDRESS($L83,COLUMN())),0),0),IF($M83&gt;0,IF(AND(INDIRECT(ADDRESS($M83,44))=0,INDIRECT(ADDRESS($M83,38))="UL",ISERROR(SEARCH("Rear",INDIRECT(ADDRESS($M83,33)))),ISERROR(SEARCH("Side",INDIRECT(ADDRESS($M83,33))))),INDIRECT(ADDRESS($M83,COLUMN())),0),0))</f>
        <v>0.99999999999999989</v>
      </c>
      <c r="BX83" s="57">
        <f t="shared" ca="1" si="67"/>
        <v>0.99999999999999989</v>
      </c>
      <c r="BY83" s="57" cm="1">
        <f t="array" aca="1" ref="BY83" ca="1">SUM(IF($C83&gt;0,IF(AND(INDIRECT(ADDRESS($C83,44))=0,INDIRECT(ADDRESS($C83,38))="UL"),INDIRECT(ADDRESS($C83,COLUMN())),0),0),IF($D83&gt;0,IF(AND(INDIRECT(ADDRESS($D83,44))=0,INDIRECT(ADDRESS($D83,38))="UL"),INDIRECT(ADDRESS($D83,COLUMN())),0),0),IF($E83&gt;0,IF(AND(INDIRECT(ADDRESS($E83,44))=0,INDIRECT(ADDRESS($E83,38))="UL"),INDIRECT(ADDRESS($E83,COLUMN())),0),0),IF($F83&gt;0,IF(AND(INDIRECT(ADDRESS($F83,44))=0,INDIRECT(ADDRESS($F83,38))="UL"),INDIRECT(ADDRESS($F83,COLUMN())),0),0),IF($G83&gt;0,IF(AND(INDIRECT(ADDRESS($G83,44))=0,INDIRECT(ADDRESS($G83,38))="UL"),INDIRECT(ADDRESS($G83,COLUMN())),0),0),IF($H83&gt;0,IF(AND(INDIRECT(ADDRESS($H83,44))=0,INDIRECT(ADDRESS($H83,38))="UL"),INDIRECT(ADDRESS($H83,COLUMN())),0),0),IF($I83&gt;0,IF(AND(INDIRECT(ADDRESS($I83,44))=0,INDIRECT(ADDRESS($I83,38))="UL"),INDIRECT(ADDRESS($I83,COLUMN())),0),0),IF($J83&gt;0,IF(AND(INDIRECT(ADDRESS($J83,44))=0,INDIRECT(ADDRESS($J83,38))="UL"),INDIRECT(ADDRESS($J83,COLUMN())),0),0),IF($K83&gt;0,IF(AND(INDIRECT(ADDRESS($K83,44))=0,INDIRECT(ADDRESS($K83,38))="UL"),INDIRECT(ADDRESS($K83,COLUMN())),0),0),IF($L83&gt;0,IF(AND(INDIRECT(ADDRESS($L83,44))=0,INDIRECT(ADDRESS($L83,38))="UL"),INDIRECT(ADDRESS($L83,COLUMN())),0),0),IF($M83&gt;0,IF(AND(INDIRECT(ADDRESS($M83,44))=0,INDIRECT(ADDRESS($M83,38))="UL"),INDIRECT(ADDRESS($M83,COLUMN())),0),0))</f>
        <v>0.34156378600823045</v>
      </c>
      <c r="BZ83" s="57" cm="1">
        <f t="array" aca="1" ref="BZ83" ca="1">SUM(IF($C83&gt;0,IF(AND(INDIRECT(ADDRESS($C83,44))=0,INDIRECT(ADDRESS($C83,38))="UL"),INDIRECT(ADDRESS($C83,COLUMN())),0),0),IF($D83&gt;0,IF(AND(INDIRECT(ADDRESS($D83,44))=0,INDIRECT(ADDRESS($D83,38))="UL"),INDIRECT(ADDRESS($D83,COLUMN())),0),0),IF($E83&gt;0,IF(AND(INDIRECT(ADDRESS($E83,44))=0,INDIRECT(ADDRESS($E83,38))="UL"),INDIRECT(ADDRESS($E83,COLUMN())),0),0),IF($F83&gt;0,IF(AND(INDIRECT(ADDRESS($F83,44))=0,INDIRECT(ADDRESS($F83,38))="UL"),INDIRECT(ADDRESS($F83,COLUMN())),0),0),IF($G83&gt;0,IF(AND(INDIRECT(ADDRESS($G83,44))=0,INDIRECT(ADDRESS($G83,38))="UL"),INDIRECT(ADDRESS($G83,COLUMN())),0),0),IF($H83&gt;0,IF(AND(INDIRECT(ADDRESS($H83,44))=0,INDIRECT(ADDRESS($H83,38))="UL"),INDIRECT(ADDRESS($H83,COLUMN())),0),0),IF($I83&gt;0,IF(AND(INDIRECT(ADDRESS($I83,44))=0,INDIRECT(ADDRESS($I83,38))="UL"),INDIRECT(ADDRESS($I83,COLUMN())),0),0),IF($J83&gt;0,IF(AND(INDIRECT(ADDRESS($J83,44))=0,INDIRECT(ADDRESS($J83,38))="UL"),INDIRECT(ADDRESS($J83,COLUMN())),0),0),IF($K83&gt;0,IF(AND(INDIRECT(ADDRESS($K83,44))=0,INDIRECT(ADDRESS($K83,38))="UL"),INDIRECT(ADDRESS($K83,COLUMN())),0),0),IF($L83&gt;0,IF(AND(INDIRECT(ADDRESS($L83,44))=0,INDIRECT(ADDRESS($L83,38))="UL"),INDIRECT(ADDRESS($L83,COLUMN())),0),0),IF($M83&gt;0,IF(AND(INDIRECT(ADDRESS($M83,44))=0,INDIRECT(ADDRESS($M83,38))="UL"),INDIRECT(ADDRESS($M83,COLUMN())),0),0))</f>
        <v>0.26954732510288065</v>
      </c>
      <c r="CA83" s="57">
        <f t="shared" ca="1" si="68"/>
        <v>0.26954732510288065</v>
      </c>
      <c r="CB83" s="57" cm="1">
        <f t="array" aca="1" ref="CB83" ca="1">SUM(IF($C83&gt;0,IF(AND(INDIRECT(ADDRESS($C83,44))=0,INDIRECT(ADDRESS($C83,38))&lt;&gt;"UL"),INDIRECT(ADDRESS($C83,COLUMN())),0),0),IF($D83&gt;0,IF(AND(INDIRECT(ADDRESS($D83,44))=0,INDIRECT(ADDRESS($D83,38))&lt;&gt;"UL"),INDIRECT(ADDRESS($D83,COLUMN())),0),0),IF($E83&gt;0,IF(AND(INDIRECT(ADDRESS($E83,44))=0,INDIRECT(ADDRESS($E83,38))&lt;&gt;"UL"),INDIRECT(ADDRESS($E83,COLUMN())),0),0),IF($F83&gt;0,IF(AND(INDIRECT(ADDRESS($F83,44))=0,INDIRECT(ADDRESS($F83,38))&lt;&gt;"UL"),INDIRECT(ADDRESS($F83,COLUMN())),0),0),IF($G83&gt;0,IF(AND(INDIRECT(ADDRESS($G83,44))=0,INDIRECT(ADDRESS($G83,38))&lt;&gt;"UL"),INDIRECT(ADDRESS($G83,COLUMN())),0),0),IF($H83&gt;0,IF(AND(INDIRECT(ADDRESS($H83,44))=0,INDIRECT(ADDRESS($H83,38))&lt;&gt;"UL"),INDIRECT(ADDRESS($H83,COLUMN())),0),0),IF($I83&gt;0,IF(AND(INDIRECT(ADDRESS($I83,44))=0,INDIRECT(ADDRESS($I83,38))&lt;&gt;"UL"),INDIRECT(ADDRESS($I83,COLUMN())),0),0),IF($J83&gt;0,IF(AND(INDIRECT(ADDRESS($J83,44))=0,INDIRECT(ADDRESS($J83,38))&lt;&gt;"UL"),INDIRECT(ADDRESS($J83,COLUMN())),0),0),IF($K83&gt;0,IF(AND(INDIRECT(ADDRESS($K83,44))=0,INDIRECT(ADDRESS($K83,38))&lt;&gt;"UL"),INDIRECT(ADDRESS($K83,COLUMN())),0),0),IF($L83&gt;0,IF(AND(INDIRECT(ADDRESS($L83,44))=0,INDIRECT(ADDRESS($L83,38))&lt;&gt;"UL"),INDIRECT(ADDRESS($L83,COLUMN())),0),0),IF($M83&gt;0,IF(AND(INDIRECT(ADDRESS($M83,44))=0,INDIRECT(ADDRESS($M83,38))&lt;&gt;"UL"),INDIRECT(ADDRESS($M83,COLUMN())),0),0))</f>
        <v>0</v>
      </c>
      <c r="CC83" s="57">
        <f t="shared" ca="1" si="69"/>
        <v>0</v>
      </c>
      <c r="CD83" s="57" cm="1">
        <f t="array" aca="1" ref="CD83" ca="1">SUM(IF($C83&gt;0,IF(AND(INDIRECT(ADDRESS($C83,44))=0,INDIRECT(ADDRESS($C83,38))&lt;&gt;"UL"),INDIRECT(ADDRESS($C83,COLUMN())),0),0),IF($D83&gt;0,IF(AND(INDIRECT(ADDRESS($D83,44))=0,INDIRECT(ADDRESS($D83,38))&lt;&gt;"UL"),INDIRECT(ADDRESS($D83,COLUMN())),0),0),IF($E83&gt;0,IF(AND(INDIRECT(ADDRESS($E83,44))=0,INDIRECT(ADDRESS($E83,38))&lt;&gt;"UL"),INDIRECT(ADDRESS($E83,COLUMN())),0),0),IF($F83&gt;0,IF(AND(INDIRECT(ADDRESS($F83,44))=0,INDIRECT(ADDRESS($F83,38))&lt;&gt;"UL"),INDIRECT(ADDRESS($F83,COLUMN())),0),0),IF($G83&gt;0,IF(AND(INDIRECT(ADDRESS($G83,44))=0,INDIRECT(ADDRESS($G83,38))&lt;&gt;"UL"),INDIRECT(ADDRESS($G83,COLUMN())),0),0),IF($H83&gt;0,IF(AND(INDIRECT(ADDRESS($H83,44))=0,INDIRECT(ADDRESS($H83,38))&lt;&gt;"UL"),INDIRECT(ADDRESS($H83,COLUMN())),0),0),IF($I83&gt;0,IF(AND(INDIRECT(ADDRESS($I83,44))=0,INDIRECT(ADDRESS($I83,38))&lt;&gt;"UL"),INDIRECT(ADDRESS($I83,COLUMN())),0),0),IF($J83&gt;0,IF(AND(INDIRECT(ADDRESS($J83,44))=0,INDIRECT(ADDRESS($J83,38))&lt;&gt;"UL"),INDIRECT(ADDRESS($J83,COLUMN())),0),0),IF($K83&gt;0,IF(AND(INDIRECT(ADDRESS($K83,44))=0,INDIRECT(ADDRESS($K83,38))&lt;&gt;"UL"),INDIRECT(ADDRESS($K83,COLUMN())),0),0),IF($L83&gt;0,IF(AND(INDIRECT(ADDRESS($L83,44))=0,INDIRECT(ADDRESS($L83,38))&lt;&gt;"UL"),INDIRECT(ADDRESS($L83,COLUMN())),0),0),IF($M83&gt;0,IF(AND(INDIRECT(ADDRESS($M83,44))=0,INDIRECT(ADDRESS($M83,38))&lt;&gt;"UL"),INDIRECT(ADDRESS($M83,COLUMN())),0),0))</f>
        <v>0</v>
      </c>
      <c r="CE83" s="57" cm="1">
        <f t="array" aca="1" ref="CE83" ca="1">SUM(IF($C83&gt;0,IF(AND(INDIRECT(ADDRESS($C83,44))=0,INDIRECT(ADDRESS($C83,38))&lt;&gt;"UL"),INDIRECT(ADDRESS($C83,COLUMN())),0),0),IF($D83&gt;0,IF(AND(INDIRECT(ADDRESS($D83,44))=0,INDIRECT(ADDRESS($D83,38))&lt;&gt;"UL"),INDIRECT(ADDRESS($D83,COLUMN())),0),0),IF($E83&gt;0,IF(AND(INDIRECT(ADDRESS($E83,44))=0,INDIRECT(ADDRESS($E83,38))&lt;&gt;"UL"),INDIRECT(ADDRESS($E83,COLUMN())),0),0),IF($F83&gt;0,IF(AND(INDIRECT(ADDRESS($F83,44))=0,INDIRECT(ADDRESS($F83,38))&lt;&gt;"UL"),INDIRECT(ADDRESS($F83,COLUMN())),0),0),IF($G83&gt;0,IF(AND(INDIRECT(ADDRESS($G83,44))=0,INDIRECT(ADDRESS($G83,38))&lt;&gt;"UL"),INDIRECT(ADDRESS($G83,COLUMN())),0),0),IF($H83&gt;0,IF(AND(INDIRECT(ADDRESS($H83,44))=0,INDIRECT(ADDRESS($H83,38))&lt;&gt;"UL"),INDIRECT(ADDRESS($H83,COLUMN())),0),0),IF($I83&gt;0,IF(AND(INDIRECT(ADDRESS($I83,44))=0,INDIRECT(ADDRESS($I83,38))&lt;&gt;"UL"),INDIRECT(ADDRESS($I83,COLUMN())),0),0),IF($J83&gt;0,IF(AND(INDIRECT(ADDRESS($J83,44))=0,INDIRECT(ADDRESS($J83,38))&lt;&gt;"UL"),INDIRECT(ADDRESS($J83,COLUMN())),0),0),IF($K83&gt;0,IF(AND(INDIRECT(ADDRESS($K83,44))=0,INDIRECT(ADDRESS($K83,38))&lt;&gt;"UL"),INDIRECT(ADDRESS($K83,COLUMN())),0),0),IF($L83&gt;0,IF(AND(INDIRECT(ADDRESS($L83,44))=0,INDIRECT(ADDRESS($L83,38))&lt;&gt;"UL"),INDIRECT(ADDRESS($L83,COLUMN())),0),0),IF($M83&gt;0,IF(AND(INDIRECT(ADDRESS($M83,44))=0,INDIRECT(ADDRESS($M83,38))&lt;&gt;"UL"),INDIRECT(ADDRESS($M83,COLUMN())),0),0))</f>
        <v>0</v>
      </c>
      <c r="CF83" s="57">
        <f t="shared" ca="1" si="70"/>
        <v>0</v>
      </c>
      <c r="CG83" s="57">
        <f t="shared" ca="1" si="71"/>
        <v>3.0964288171835621</v>
      </c>
      <c r="CH83" s="57">
        <f t="shared" ca="1" si="72"/>
        <v>9.6763400536986316E-2</v>
      </c>
      <c r="CI83" s="19">
        <f t="shared" ca="1" si="73"/>
        <v>19.541190065475302</v>
      </c>
      <c r="CJ83" s="19"/>
      <c r="CK83" s="57" cm="1">
        <f t="array" aca="1" ref="CK83" ca="1">IF(AU83="S", SUM(IF($C83&gt;0,IF(INDIRECT(ADDRESS($C83,43))&lt;&gt;1,INDIRECT(ADDRESS($C83,48)),0),0), IF($D83&gt;0,IF(INDIRECT(ADDRESS($D83,43))&lt;&gt;1,INDIRECT(ADDRESS($D83,48)),0),0), IF($E83&gt;0,IF(INDIRECT(ADDRESS($E83,43))&lt;&gt;1,INDIRECT(ADDRESS($E83,48)),0),0), IF($F83&gt;0,IF(INDIRECT(ADDRESS($F83,43))&lt;&gt;1,INDIRECT(ADDRESS($F83,48)),0),0), IF($G83&gt;0,IF(INDIRECT(ADDRESS($G83,43))&lt;&gt;1,INDIRECT(ADDRESS($G83,48)),0),0), IF($H83&gt;0,IF(INDIRECT(ADDRESS($H83,43))&lt;&gt;1,INDIRECT(ADDRESS($H83,48)),0),0), IF($I83&gt;0,IF(INDIRECT(ADDRESS($I83,43))&lt;&gt;1,INDIRECT(ADDRESS($I83,48)),0),0), IF($J83&gt;0,IF(INDIRECT(ADDRESS($J83,43))&lt;&gt;1,INDIRECT(ADDRESS($J83,48)),0),0), IF($K83&gt;0,IF(INDIRECT(ADDRESS($K83,43))&lt;&gt;1,INDIRECT(ADDRESS($K83,48)),0),0), IF($L83&gt;0,IF(INDIRECT(ADDRESS($L83,43))&lt;&gt;1,INDIRECT(ADDRESS($L83,48)),0),0), IF($M83&gt;0,IF(INDIRECT(ADDRESS($M83,43))&lt;&gt;1,INDIRECT(ADDRESS($M83,48)),0),0)), IF(AU83="L",SUM(IF($C83&gt;0,IF(INDIRECT(ADDRESS($C83,43))&lt;&gt;1,INDIRECT(ADDRESS($C83,50)),0),0), IF($D83&gt;0,IF(INDIRECT(ADDRESS($D83,43))&lt;&gt;1,INDIRECT(ADDRESS($D83,50)),0),0), IF($E83&gt;0,IF(INDIRECT(ADDRESS($E83,43))&lt;&gt;1,INDIRECT(ADDRESS($E83,50)),0),0), IF($F83&gt;0,IF(INDIRECT(ADDRESS($F83,43))&lt;&gt;1,INDIRECT(ADDRESS($F83,50)),0),0), IF($G83&gt;0,IF(INDIRECT(ADDRESS($G83,43))&lt;&gt;1,INDIRECT(ADDRESS($G83,50)),0),0), IF($G83&gt;0,IF(INDIRECT(ADDRESS($G83,43))&lt;&gt;1,INDIRECT(ADDRESS($G83,50)),0),0), IF($H83&gt;0,IF(INDIRECT(ADDRESS($H83,43))&lt;&gt;1,INDIRECT(ADDRESS($H83,50)),0),0), IF($I83&gt;0,IF(INDIRECT(ADDRESS($I83,43))&lt;&gt;1,INDIRECT(ADDRESS($I83,50)),0),0), IF($J83&gt;0,IF(INDIRECT(ADDRESS($J83,43))&lt;&gt;1,INDIRECT(ADDRESS($J83,50)),0),0), IF($K83&gt;0,IF(INDIRECT(ADDRESS($K83,43))&lt;&gt;1,INDIRECT(ADDRESS($K83,50)),0),0), IF($L83&gt;0,IF(INDIRECT(ADDRESS($L83,43))&lt;&gt;1,INDIRECT(ADDRESS($L83,50)),0),0), IF($M83&gt;0,IF(INDIRECT(ADDRESS($M83,43))&lt;&gt;1,INDIRECT(ADDRESS($M83,50)),0),0)), SUM(IF($C83&gt;0,IF(INDIRECT(ADDRESS($C83,43))&lt;&gt;1,INDIRECT(ADDRESS($C83,49)),0),0), IF($D83&gt;0,IF(INDIRECT(ADDRESS($D83,43))&lt;&gt;1,INDIRECT(ADDRESS($D83,49)),0),0), IF($E83&gt;0,IF(INDIRECT(ADDRESS($E83,43))&lt;&gt;1,INDIRECT(ADDRESS($E83,49)),0),0), IF($F83&gt;0,IF(INDIRECT(ADDRESS($F83,43))&lt;&gt;1,INDIRECT(ADDRESS($F83,49)),0),0), IF($G83&gt;0,IF(INDIRECT(ADDRESS($G83,43))&lt;&gt;1,INDIRECT(ADDRESS($G83,49)),0),0), IF($G83&gt;0,IF(INDIRECT(ADDRESS($G83,43))&lt;&gt;1,INDIRECT(ADDRESS($G83,49)),0),0), IF($H83&gt;0,IF(INDIRECT(ADDRESS($H83,43))&lt;&gt;1,INDIRECT(ADDRESS($H83,49)),0),0), IF($I83&gt;0,IF(INDIRECT(ADDRESS($I83,43))&lt;&gt;1,INDIRECT(ADDRESS($I83,49)),0),0), IF($J83&gt;0,IF(INDIRECT(ADDRESS($J83,43))&lt;&gt;1,INDIRECT(ADDRESS($J83,49)),0),0), IF($K83&gt;0,IF(INDIRECT(ADDRESS($K83,43))&lt;&gt;1,INDIRECT(ADDRESS($K83,49)),0),0), IF($L83&gt;0,IF(INDIRECT(ADDRESS($L83,43))&lt;&gt;1,INDIRECT(ADDRESS($L83,49)),0),0), IF($M83&gt;0,IF(INDIRECT(ADDRESS($M83,43))&lt;&gt;1,INDIRECT(ADDRESS($M83,49)),0),0))))</f>
        <v>1.2222222222222221</v>
      </c>
      <c r="CL83" s="57" cm="1">
        <f t="array" aca="1" ref="CL83" ca="1">SUM(IF($C83&gt;0,IF(INDIRECT(ADDRESS($C83,44))=1,INDIRECT(ADDRESS($C83,90)),0),0), IF($D83&gt;0,IF(INDIRECT(ADDRESS($D83,44))=1,INDIRECT(ADDRESS($D83,90)),0),0), IF($E83&gt;0,IF(INDIRECT(ADDRESS($E83,44))=1,INDIRECT(ADDRESS($E83,90)),0),0), IF($F83&gt;0,IF(INDIRECT(ADDRESS($F83,44))=1,INDIRECT(ADDRESS($F83,90)),0),0), IF($G83&gt;0,IF(INDIRECT(ADDRESS($G83,44))=1,INDIRECT(ADDRESS($G83,90)),0),0), IF($H83&gt;0,IF(INDIRECT(ADDRESS($H83,44))=1,INDIRECT(ADDRESS($H83,90)),0),0), IF($I83&gt;0,IF(INDIRECT(ADDRESS($I83,44))=1,INDIRECT(ADDRESS($I83,90)),0),0), IF($J83&gt;0,IF(INDIRECT(ADDRESS($J83,44))=1,INDIRECT(ADDRESS($J83,90)),0),0), IF($K83&gt;0,IF(INDIRECT(ADDRESS($K83,44))=1,INDIRECT(ADDRESS($K83,90)),0),0), IF($L83&gt;0,IF(INDIRECT(ADDRESS($L83,44))=1,INDIRECT(ADDRESS($L83,90)),0),0), IF($M83&gt;0,IF(INDIRECT(ADDRESS($M83,44))=1,INDIRECT(ADDRESS($M83,90)),0),0))</f>
        <v>0</v>
      </c>
      <c r="CM83" s="56">
        <f t="shared" ca="1" si="74"/>
        <v>1.2067182190088936</v>
      </c>
      <c r="CN83" s="59"/>
    </row>
    <row r="84" spans="1:92" x14ac:dyDescent="0.25">
      <c r="A84" s="62" t="s">
        <v>160</v>
      </c>
      <c r="B84" s="122">
        <v>10</v>
      </c>
      <c r="C84" s="122">
        <v>23</v>
      </c>
      <c r="D84" s="122">
        <v>20</v>
      </c>
      <c r="E84" s="122">
        <v>28</v>
      </c>
      <c r="F84" s="122"/>
      <c r="G84" s="122"/>
      <c r="H84" s="122"/>
      <c r="I84" s="67"/>
      <c r="J84" s="67"/>
      <c r="K84" s="67"/>
      <c r="L84" s="67"/>
      <c r="M84" s="67"/>
      <c r="N84" s="67">
        <f t="shared" ca="1" si="54"/>
        <v>32</v>
      </c>
      <c r="O84" s="67" t="str" cm="1">
        <f t="array" aca="1" ref="O84" ca="1">INDIRECT(ADDRESS($B84,COLUMN()))</f>
        <v>Bomber</v>
      </c>
      <c r="P84" s="67" cm="1">
        <f t="array" aca="1" ref="P84" ca="1">INDIRECT(ADDRESS($B84,COLUMN()))</f>
        <v>6</v>
      </c>
      <c r="Q84" s="67" cm="1">
        <f t="array" aca="1" ref="Q84" ca="1">INDIRECT(ADDRESS($B84,COLUMN()))</f>
        <v>2</v>
      </c>
      <c r="R84" s="67" t="str" cm="1">
        <f t="array" aca="1" ref="R84" ca="1">INDIRECT(ADDRESS($B84,COLUMN()))</f>
        <v>-</v>
      </c>
      <c r="S84" s="67" cm="1">
        <f t="array" aca="1" ref="S84" ca="1">INDIRECT(ADDRESS($B84,COLUMN()))</f>
        <v>2</v>
      </c>
      <c r="T84" s="67" t="str" cm="1">
        <f t="array" aca="1" ref="T84" ca="1">INDIRECT(ADDRESS($B84,COLUMN()))</f>
        <v>1-4</v>
      </c>
      <c r="U84" s="67" cm="1">
        <f t="array" aca="1" ref="U84" ca="1">INDIRECT(ADDRESS($B84,COLUMN()))</f>
        <v>4</v>
      </c>
      <c r="V84" s="67" cm="1">
        <f t="array" aca="1" ref="V84" ca="1">INDIRECT(ADDRESS($B84,COLUMN()))</f>
        <v>0</v>
      </c>
      <c r="W84" s="67" cm="1">
        <f t="array" aca="1" ref="W84" ca="1">INDIRECT(ADDRESS($B84,COLUMN()))</f>
        <v>4</v>
      </c>
      <c r="X84" s="67" cm="1">
        <f t="array" aca="1" ref="X84" ca="1">INDIRECT(ADDRESS($B84,COLUMN()))</f>
        <v>5</v>
      </c>
      <c r="Y84" s="67" cm="1">
        <f t="array" aca="1" ref="Y84" ca="1">INDIRECT(ADDRESS($B84,COLUMN()))</f>
        <v>1</v>
      </c>
      <c r="Z84" s="67" cm="1">
        <f t="array" aca="1" ref="Z84" ca="1">INDIRECT(ADDRESS($B84,COLUMN()))</f>
        <v>5</v>
      </c>
      <c r="AA84" s="67" t="str" cm="1">
        <f t="array" aca="1" ref="AA84" ca="1">INDIRECT(ADDRESS($B84,COLUMN()))</f>
        <v>Rocket Boosters</v>
      </c>
      <c r="AB84" s="56">
        <f t="shared" ca="1" si="55"/>
        <v>0.71563189871974031</v>
      </c>
      <c r="AC84" s="56">
        <f t="shared" ca="1" si="56"/>
        <v>0.74907895250988654</v>
      </c>
      <c r="AD84" s="56">
        <f t="shared" ca="1" si="57"/>
        <v>3.9082380130950605</v>
      </c>
      <c r="AF84" s="52"/>
      <c r="AG84" s="52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65"/>
      <c r="AU84" s="54" t="s">
        <v>113</v>
      </c>
      <c r="AV84" s="57" cm="1">
        <f t="array" aca="1" ref="AV84" ca="1">SUM(IF($C84&gt;0,IF(AND(INDIRECT(ADDRESS($C84,44))=0,INDIRECT(ADDRESS($C84,38))="UL",ISERROR(SEARCH("Rear",INDIRECT(ADDRESS($C84,33)))),ISERROR(SEARCH("Side",INDIRECT(ADDRESS($C84,33))))),INDIRECT(ADDRESS($C84,COLUMN())),0),0),IF($D84&gt;0,IF(AND(INDIRECT(ADDRESS($D84,44))=0,INDIRECT(ADDRESS($D84,38))="UL",ISERROR(SEARCH("Rear",INDIRECT(ADDRESS($D84,33)))),ISERROR(SEARCH("Side",INDIRECT(ADDRESS($D84,33))))),INDIRECT(ADDRESS($D84,COLUMN())),0),0),IF($E84&gt;0,IF(AND(INDIRECT(ADDRESS($E84,44))=0,INDIRECT(ADDRESS($E84,38))="UL",ISERROR(SEARCH("Rear",INDIRECT(ADDRESS($E84,33)))),ISERROR(SEARCH("Side",INDIRECT(ADDRESS($E84,33))))),INDIRECT(ADDRESS($E84,COLUMN())),0),0),IF($F84&gt;0,IF(AND(INDIRECT(ADDRESS($F84,44))=0,INDIRECT(ADDRESS($F84,38))="UL",ISERROR(SEARCH("Rear",INDIRECT(ADDRESS($F84,33)))),ISERROR(SEARCH("Side",INDIRECT(ADDRESS($F84,33))))),INDIRECT(ADDRESS($F84,COLUMN())),0),0),IF($G84&gt;0,IF(AND(INDIRECT(ADDRESS($G84,44))=0,INDIRECT(ADDRESS($G84,38))="UL",ISERROR(SEARCH("Rear",INDIRECT(ADDRESS($G84,33)))),ISERROR(SEARCH("Side",INDIRECT(ADDRESS($G84,33))))),INDIRECT(ADDRESS($G84,COLUMN())),0),0),IF($H84&gt;0,IF(AND(INDIRECT(ADDRESS($H84,44))=0,INDIRECT(ADDRESS($H84,38))="UL",ISERROR(SEARCH("Rear",INDIRECT(ADDRESS($H84,33)))),ISERROR(SEARCH("Side",INDIRECT(ADDRESS($H84,33))))),INDIRECT(ADDRESS($H84,COLUMN())),0),0),IF($I84&gt;0,IF(AND(INDIRECT(ADDRESS($I84,44))=0,INDIRECT(ADDRESS($I84,38))="UL",ISERROR(SEARCH("Rear",INDIRECT(ADDRESS($I84,33)))),ISERROR(SEARCH("Side",INDIRECT(ADDRESS($I84,33))))),INDIRECT(ADDRESS($I84,COLUMN())),0),0),IF($J84&gt;0,IF(AND(INDIRECT(ADDRESS($J84,44))=0,INDIRECT(ADDRESS($J84,38))="UL",ISERROR(SEARCH("Rear",INDIRECT(ADDRESS($J84,33)))),ISERROR(SEARCH("Side",INDIRECT(ADDRESS($J84,33))))),INDIRECT(ADDRESS($J84,COLUMN())),0),0),IF($K84&gt;0,IF(AND(INDIRECT(ADDRESS($K84,44))=0,INDIRECT(ADDRESS($K84,38))="UL",ISERROR(SEARCH("Rear",INDIRECT(ADDRESS($K84,33)))),ISERROR(SEARCH("Side",INDIRECT(ADDRESS($K84,33))))),INDIRECT(ADDRESS($K84,COLUMN())),0),0),IF($L84&gt;0,IF(AND(INDIRECT(ADDRESS($L84,44))=0,INDIRECT(ADDRESS($L84,38))="UL",ISERROR(SEARCH("Rear",INDIRECT(ADDRESS($L84,33)))),ISERROR(SEARCH("Side",INDIRECT(ADDRESS($L84,33))))),INDIRECT(ADDRESS($L84,COLUMN())),0),0),IF($M84&gt;0,IF(AND(INDIRECT(ADDRESS($M84,44))=0,INDIRECT(ADDRESS($M84,38))="UL",ISERROR(SEARCH("Rear",INDIRECT(ADDRESS($M84,33)))),ISERROR(SEARCH("Side",INDIRECT(ADDRESS($M84,33))))),INDIRECT(ADDRESS($M84,COLUMN())),0),0))</f>
        <v>0.94444444444444442</v>
      </c>
      <c r="AW84" s="57" cm="1">
        <f t="array" aca="1" ref="AW84" ca="1">SUM(IF($C84&gt;0,IF(AND(INDIRECT(ADDRESS($C84,44))=0,INDIRECT(ADDRESS($C84,38))="UL",ISERROR(SEARCH("Rear",INDIRECT(ADDRESS($C84,33)))),ISERROR(SEARCH("Side",INDIRECT(ADDRESS($C84,33))))),INDIRECT(ADDRESS($C84,COLUMN())),0),0),IF($D84&gt;0,IF(AND(INDIRECT(ADDRESS($D84,44))=0,INDIRECT(ADDRESS($D84,38))="UL",ISERROR(SEARCH("Rear",INDIRECT(ADDRESS($D84,33)))),ISERROR(SEARCH("Side",INDIRECT(ADDRESS($D84,33))))),INDIRECT(ADDRESS($D84,COLUMN())),0),0),IF($E84&gt;0,IF(AND(INDIRECT(ADDRESS($E84,44))=0,INDIRECT(ADDRESS($E84,38))="UL",ISERROR(SEARCH("Rear",INDIRECT(ADDRESS($E84,33)))),ISERROR(SEARCH("Side",INDIRECT(ADDRESS($E84,33))))),INDIRECT(ADDRESS($E84,COLUMN())),0),0),IF($F84&gt;0,IF(AND(INDIRECT(ADDRESS($F84,44))=0,INDIRECT(ADDRESS($F84,38))="UL",ISERROR(SEARCH("Rear",INDIRECT(ADDRESS($F84,33)))),ISERROR(SEARCH("Side",INDIRECT(ADDRESS($F84,33))))),INDIRECT(ADDRESS($F84,COLUMN())),0),0),IF($G84&gt;0,IF(AND(INDIRECT(ADDRESS($G84,44))=0,INDIRECT(ADDRESS($G84,38))="UL",ISERROR(SEARCH("Rear",INDIRECT(ADDRESS($G84,33)))),ISERROR(SEARCH("Side",INDIRECT(ADDRESS($G84,33))))),INDIRECT(ADDRESS($G84,COLUMN())),0),0),IF($H84&gt;0,IF(AND(INDIRECT(ADDRESS($H84,44))=0,INDIRECT(ADDRESS($H84,38))="UL",ISERROR(SEARCH("Rear",INDIRECT(ADDRESS($H84,33)))),ISERROR(SEARCH("Side",INDIRECT(ADDRESS($H84,33))))),INDIRECT(ADDRESS($H84,COLUMN())),0),0),IF($I84&gt;0,IF(AND(INDIRECT(ADDRESS($I84,44))=0,INDIRECT(ADDRESS($I84,38))="UL",ISERROR(SEARCH("Rear",INDIRECT(ADDRESS($I84,33)))),ISERROR(SEARCH("Side",INDIRECT(ADDRESS($I84,33))))),INDIRECT(ADDRESS($I84,COLUMN())),0),0),IF($J84&gt;0,IF(AND(INDIRECT(ADDRESS($J84,44))=0,INDIRECT(ADDRESS($J84,38))="UL",ISERROR(SEARCH("Rear",INDIRECT(ADDRESS($J84,33)))),ISERROR(SEARCH("Side",INDIRECT(ADDRESS($J84,33))))),INDIRECT(ADDRESS($J84,COLUMN())),0),0),IF($K84&gt;0,IF(AND(INDIRECT(ADDRESS($K84,44))=0,INDIRECT(ADDRESS($K84,38))="UL",ISERROR(SEARCH("Rear",INDIRECT(ADDRESS($K84,33)))),ISERROR(SEARCH("Side",INDIRECT(ADDRESS($K84,33))))),INDIRECT(ADDRESS($K84,COLUMN())),0),0),IF($L84&gt;0,IF(AND(INDIRECT(ADDRESS($L84,44))=0,INDIRECT(ADDRESS($L84,38))="UL",ISERROR(SEARCH("Rear",INDIRECT(ADDRESS($L84,33)))),ISERROR(SEARCH("Side",INDIRECT(ADDRESS($L84,33))))),INDIRECT(ADDRESS($L84,COLUMN())),0),0),IF($M84&gt;0,IF(AND(INDIRECT(ADDRESS($M84,44))=0,INDIRECT(ADDRESS($M84,38))="UL",ISERROR(SEARCH("Rear",INDIRECT(ADDRESS($M84,33)))),ISERROR(SEARCH("Side",INDIRECT(ADDRESS($M84,33))))),INDIRECT(ADDRESS($M84,COLUMN())),0),0))</f>
        <v>1.5555555555555556</v>
      </c>
      <c r="AX84" s="57" cm="1">
        <f t="array" aca="1" ref="AX84" ca="1">SUM(IF($C84&gt;0,IF(AND(INDIRECT(ADDRESS($C84,44))=0,INDIRECT(ADDRESS($C84,38))="UL",ISERROR(SEARCH("Rear",INDIRECT(ADDRESS($C84,33)))),ISERROR(SEARCH("Side",INDIRECT(ADDRESS($C84,33))))),INDIRECT(ADDRESS($C84,COLUMN())),0),0),IF($D84&gt;0,IF(AND(INDIRECT(ADDRESS($D84,44))=0,INDIRECT(ADDRESS($D84,38))="UL",ISERROR(SEARCH("Rear",INDIRECT(ADDRESS($D84,33)))),ISERROR(SEARCH("Side",INDIRECT(ADDRESS($D84,33))))),INDIRECT(ADDRESS($D84,COLUMN())),0),0),IF($E84&gt;0,IF(AND(INDIRECT(ADDRESS($E84,44))=0,INDIRECT(ADDRESS($E84,38))="UL",ISERROR(SEARCH("Rear",INDIRECT(ADDRESS($E84,33)))),ISERROR(SEARCH("Side",INDIRECT(ADDRESS($E84,33))))),INDIRECT(ADDRESS($E84,COLUMN())),0),0),IF($F84&gt;0,IF(AND(INDIRECT(ADDRESS($F84,44))=0,INDIRECT(ADDRESS($F84,38))="UL",ISERROR(SEARCH("Rear",INDIRECT(ADDRESS($F84,33)))),ISERROR(SEARCH("Side",INDIRECT(ADDRESS($F84,33))))),INDIRECT(ADDRESS($F84,COLUMN())),0),0),IF($G84&gt;0,IF(AND(INDIRECT(ADDRESS($G84,44))=0,INDIRECT(ADDRESS($G84,38))="UL",ISERROR(SEARCH("Rear",INDIRECT(ADDRESS($G84,33)))),ISERROR(SEARCH("Side",INDIRECT(ADDRESS($G84,33))))),INDIRECT(ADDRESS($G84,COLUMN())),0),0),IF($H84&gt;0,IF(AND(INDIRECT(ADDRESS($H84,44))=0,INDIRECT(ADDRESS($H84,38))="UL",ISERROR(SEARCH("Rear",INDIRECT(ADDRESS($H84,33)))),ISERROR(SEARCH("Side",INDIRECT(ADDRESS($H84,33))))),INDIRECT(ADDRESS($H84,COLUMN())),0),0),IF($I84&gt;0,IF(AND(INDIRECT(ADDRESS($I84,44))=0,INDIRECT(ADDRESS($I84,38))="UL",ISERROR(SEARCH("Rear",INDIRECT(ADDRESS($I84,33)))),ISERROR(SEARCH("Side",INDIRECT(ADDRESS($I84,33))))),INDIRECT(ADDRESS($I84,COLUMN())),0),0),IF($J84&gt;0,IF(AND(INDIRECT(ADDRESS($J84,44))=0,INDIRECT(ADDRESS($J84,38))="UL",ISERROR(SEARCH("Rear",INDIRECT(ADDRESS($J84,33)))),ISERROR(SEARCH("Side",INDIRECT(ADDRESS($J84,33))))),INDIRECT(ADDRESS($J84,COLUMN())),0),0),IF($K84&gt;0,IF(AND(INDIRECT(ADDRESS($K84,44))=0,INDIRECT(ADDRESS($K84,38))="UL",ISERROR(SEARCH("Rear",INDIRECT(ADDRESS($K84,33)))),ISERROR(SEARCH("Side",INDIRECT(ADDRESS($K84,33))))),INDIRECT(ADDRESS($K84,COLUMN())),0),0),IF($L84&gt;0,IF(AND(INDIRECT(ADDRESS($L84,44))=0,INDIRECT(ADDRESS($L84,38))="UL",ISERROR(SEARCH("Rear",INDIRECT(ADDRESS($L84,33)))),ISERROR(SEARCH("Side",INDIRECT(ADDRESS($L84,33))))),INDIRECT(ADDRESS($L84,COLUMN())),0),0),IF($M84&gt;0,IF(AND(INDIRECT(ADDRESS($M84,44))=0,INDIRECT(ADDRESS($M84,38))="UL",ISERROR(SEARCH("Rear",INDIRECT(ADDRESS($M84,33)))),ISERROR(SEARCH("Side",INDIRECT(ADDRESS($M84,33))))),INDIRECT(ADDRESS($M84,COLUMN())),0),0))</f>
        <v>0.61111111111111105</v>
      </c>
      <c r="AY84" s="58">
        <f t="shared" ca="1" si="58"/>
        <v>1.5555555555555556</v>
      </c>
      <c r="AZ84" s="58">
        <f t="shared" ca="1" si="59"/>
        <v>1.037037037037037</v>
      </c>
      <c r="BA84" s="58" cm="1">
        <f t="array" aca="1" ref="BA84" ca="1">SUM(IF($C84&gt;0,IF(AND(INDIRECT(ADDRESS($C84,44))=0,INDIRECT(ADDRESS($C84,38))="UL"),INDIRECT(ADDRESS($C84,COLUMN())),0),0),IF($D84&gt;0,IF(AND(INDIRECT(ADDRESS($D84,44))=0,INDIRECT(ADDRESS($D84,38))="UL"),INDIRECT(ADDRESS($D84,COLUMN())),0),0),IF($E84&gt;0,IF(AND(INDIRECT(ADDRESS($E84,44))=0,INDIRECT(ADDRESS($E84,38))="UL"),INDIRECT(ADDRESS($E84,COLUMN())),0),0),IF($F84&gt;0,IF(AND(INDIRECT(ADDRESS($F84,44))=0,INDIRECT(ADDRESS($F84,38))="UL"),INDIRECT(ADDRESS($F84,COLUMN())),0),0),IF($G84&gt;0,IF(AND(INDIRECT(ADDRESS($G84,44))=0,INDIRECT(ADDRESS($G84,38))="UL"),INDIRECT(ADDRESS($G84,COLUMN())),0),0),IF($H84&gt;0,IF(AND(INDIRECT(ADDRESS($H84,44))=0,INDIRECT(ADDRESS($H84,38))="UL"),INDIRECT(ADDRESS($H84,COLUMN())),0),0),IF($I84&gt;0,IF(AND(INDIRECT(ADDRESS($I84,44))=0,INDIRECT(ADDRESS($I84,38))="UL"),INDIRECT(ADDRESS($I84,COLUMN())),0),0),IF($J84&gt;0,IF(AND(INDIRECT(ADDRESS($J84,44))=0,INDIRECT(ADDRESS($J84,38))="UL"),INDIRECT(ADDRESS($J84,COLUMN())),0),0),IF($K84&gt;0,IF(AND(INDIRECT(ADDRESS($K84,44))=0,INDIRECT(ADDRESS($K84,38))="UL"),INDIRECT(ADDRESS($K84,COLUMN())),0),0),IF($L84&gt;0,IF(AND(INDIRECT(ADDRESS($L84,44))=0,INDIRECT(ADDRESS($L84,38))="UL"),INDIRECT(ADDRESS($L84,COLUMN())),0),0),IF($M84&gt;0,IF(AND(INDIRECT(ADDRESS($M84,44))=0,INDIRECT(ADDRESS($M84,38))="UL"),INDIRECT(ADDRESS($M84,COLUMN())),0),0))</f>
        <v>0.57671957671957674</v>
      </c>
      <c r="BB84" s="58" cm="1">
        <f t="array" aca="1" ref="BB84" ca="1">SUM(IF($C84&gt;0,IF(AND(INDIRECT(ADDRESS($C84,44))=0,INDIRECT(ADDRESS($C84,38))="UL"),INDIRECT(ADDRESS($C84,COLUMN())),0),0),IF($D84&gt;0,IF(AND(INDIRECT(ADDRESS($D84,44))=0,INDIRECT(ADDRESS($D84,38))="UL"),INDIRECT(ADDRESS($D84,COLUMN())),0),0),IF($E84&gt;0,IF(AND(INDIRECT(ADDRESS($E84,44))=0,INDIRECT(ADDRESS($E84,38))="UL"),INDIRECT(ADDRESS($E84,COLUMN())),0),0),IF($F84&gt;0,IF(AND(INDIRECT(ADDRESS($F84,44))=0,INDIRECT(ADDRESS($F84,38))="UL"),INDIRECT(ADDRESS($F84,COLUMN())),0),0),IF($G84&gt;0,IF(AND(INDIRECT(ADDRESS($G84,44))=0,INDIRECT(ADDRESS($G84,38))="UL"),INDIRECT(ADDRESS($G84,COLUMN())),0),0),IF($H84&gt;0,IF(AND(INDIRECT(ADDRESS($H84,44))=0,INDIRECT(ADDRESS($H84,38))="UL"),INDIRECT(ADDRESS($H84,COLUMN())),0),0),IF($I84&gt;0,IF(AND(INDIRECT(ADDRESS($I84,44))=0,INDIRECT(ADDRESS($I84,38))="UL"),INDIRECT(ADDRESS($I84,COLUMN())),0),0),IF($J84&gt;0,IF(AND(INDIRECT(ADDRESS($J84,44))=0,INDIRECT(ADDRESS($J84,38))="UL"),INDIRECT(ADDRESS($J84,COLUMN())),0),0),IF($K84&gt;0,IF(AND(INDIRECT(ADDRESS($K84,44))=0,INDIRECT(ADDRESS($K84,38))="UL"),INDIRECT(ADDRESS($K84,COLUMN())),0),0),IF($L84&gt;0,IF(AND(INDIRECT(ADDRESS($L84,44))=0,INDIRECT(ADDRESS($L84,38))="UL"),INDIRECT(ADDRESS($L84,COLUMN())),0),0),IF($M84&gt;0,IF(AND(INDIRECT(ADDRESS($M84,44))=0,INDIRECT(ADDRESS($M84,38))="UL"),INDIRECT(ADDRESS($M84,COLUMN())),0),0))</f>
        <v>0.37989417989417984</v>
      </c>
      <c r="BC84" s="58" cm="1">
        <f t="array" aca="1" ref="BC84" ca="1">SUM(IF($C84&gt;0,IF(AND(INDIRECT(ADDRESS($C84,44))=0,INDIRECT(ADDRESS($C84,38))="UL"),INDIRECT(ADDRESS($C84,COLUMN())),0),0),IF($D84&gt;0,IF(AND(INDIRECT(ADDRESS($D84,44))=0,INDIRECT(ADDRESS($D84,38))="UL"),INDIRECT(ADDRESS($D84,COLUMN())),0),0),IF($E84&gt;0,IF(AND(INDIRECT(ADDRESS($E84,44))=0,INDIRECT(ADDRESS($E84,38))="UL"),INDIRECT(ADDRESS($E84,COLUMN())),0),0),IF($F84&gt;0,IF(AND(INDIRECT(ADDRESS($F84,44))=0,INDIRECT(ADDRESS($F84,38))="UL"),INDIRECT(ADDRESS($F84,COLUMN())),0),0),IF($G84&gt;0,IF(AND(INDIRECT(ADDRESS($G84,44))=0,INDIRECT(ADDRESS($G84,38))="UL"),INDIRECT(ADDRESS($G84,COLUMN())),0),0),IF($H84&gt;0,IF(AND(INDIRECT(ADDRESS($H84,44))=0,INDIRECT(ADDRESS($H84,38))="UL"),INDIRECT(ADDRESS($H84,COLUMN())),0),0),IF($I84&gt;0,IF(AND(INDIRECT(ADDRESS($I84,44))=0,INDIRECT(ADDRESS($I84,38))="UL"),INDIRECT(ADDRESS($I84,COLUMN())),0),0),IF($J84&gt;0,IF(AND(INDIRECT(ADDRESS($J84,44))=0,INDIRECT(ADDRESS($J84,38))="UL"),INDIRECT(ADDRESS($J84,COLUMN())),0),0),IF($K84&gt;0,IF(AND(INDIRECT(ADDRESS($K84,44))=0,INDIRECT(ADDRESS($K84,38))="UL"),INDIRECT(ADDRESS($K84,COLUMN())),0),0),IF($L84&gt;0,IF(AND(INDIRECT(ADDRESS($L84,44))=0,INDIRECT(ADDRESS($L84,38))="UL"),INDIRECT(ADDRESS($L84,COLUMN())),0),0),IF($M84&gt;0,IF(AND(INDIRECT(ADDRESS($M84,44))=0,INDIRECT(ADDRESS($M84,38))="UL"),INDIRECT(ADDRESS($M84,COLUMN())),0),0))</f>
        <v>0.33121693121693119</v>
      </c>
      <c r="BD84" s="58" cm="1">
        <f t="array" aca="1" ref="BD84" ca="1">SUM(IF($C84&gt;0,IF(AND(INDIRECT(ADDRESS($C84,44))=0,INDIRECT(ADDRESS($C84,38))="UL"),INDIRECT(ADDRESS($C84,COLUMN())),0),0),IF($D84&gt;0,IF(AND(INDIRECT(ADDRESS($D84,44))=0,INDIRECT(ADDRESS($D84,38))="UL"),INDIRECT(ADDRESS($D84,COLUMN())),0),0),IF($E84&gt;0,IF(AND(INDIRECT(ADDRESS($E84,44))=0,INDIRECT(ADDRESS($E84,38))="UL"),INDIRECT(ADDRESS($E84,COLUMN())),0),0),IF($F84&gt;0,IF(AND(INDIRECT(ADDRESS($F84,44))=0,INDIRECT(ADDRESS($F84,38))="UL"),INDIRECT(ADDRESS($F84,COLUMN())),0),0),IF($G84&gt;0,IF(AND(INDIRECT(ADDRESS($G84,44))=0,INDIRECT(ADDRESS($G84,38))="UL"),INDIRECT(ADDRESS($G84,COLUMN())),0),0),IF($H84&gt;0,IF(AND(INDIRECT(ADDRESS($H84,44))=0,INDIRECT(ADDRESS($H84,38))="UL"),INDIRECT(ADDRESS($H84,COLUMN())),0),0),IF($I84&gt;0,IF(AND(INDIRECT(ADDRESS($I84,44))=0,INDIRECT(ADDRESS($I84,38))="UL"),INDIRECT(ADDRESS($I84,COLUMN())),0),0),IF($J84&gt;0,IF(AND(INDIRECT(ADDRESS($J84,44))=0,INDIRECT(ADDRESS($J84,38))="UL"),INDIRECT(ADDRESS($J84,COLUMN())),0),0),IF($K84&gt;0,IF(AND(INDIRECT(ADDRESS($K84,44))=0,INDIRECT(ADDRESS($K84,38))="UL"),INDIRECT(ADDRESS($K84,COLUMN())),0),0),IF($L84&gt;0,IF(AND(INDIRECT(ADDRESS($L84,44))=0,INDIRECT(ADDRESS($L84,38))="UL"),INDIRECT(ADDRESS($L84,COLUMN())),0),0),IF($M84&gt;0,IF(AND(INDIRECT(ADDRESS($M84,44))=0,INDIRECT(ADDRESS($M84,38))="UL"),INDIRECT(ADDRESS($M84,COLUMN())),0),0))</f>
        <v>0.54920634920634925</v>
      </c>
      <c r="BE84" s="57">
        <f t="shared" ca="1" si="60"/>
        <v>0.37989417989417984</v>
      </c>
      <c r="BF84" s="57" cm="1">
        <f t="array" aca="1" ref="BF84" ca="1">SUM(IF($C84&gt;0,IF(INDIRECT(ADDRESS($C84,45))=1,INDIRECT(ADDRESS($C84,52))*INDIRECT(ADDRESS($C84,42))/5,0),0), IF($D84&gt;0,IF(INDIRECT(ADDRESS($D84,45))=1,INDIRECT(ADDRESS($D84,52))*INDIRECT(ADDRESS($D84,42))/5,0),0), IF($E84&gt;0,IF(INDIRECT(ADDRESS($E84,45))=1,INDIRECT(ADDRESS($E84,52))*INDIRECT(ADDRESS($E84,42))/5,0),0), IF($F84&gt;0,IF(INDIRECT(ADDRESS($F84,45))=1,INDIRECT(ADDRESS($F84,52))*INDIRECT(ADDRESS($F84,42))/5,0),0), IF($G84&gt;0,IF(INDIRECT(ADDRESS($G84,45))=1,INDIRECT(ADDRESS($G84,52))*INDIRECT(ADDRESS($G84,42))/5,0),0), IF($H84&gt;0,IF(INDIRECT(ADDRESS($H84,45))=1,INDIRECT(ADDRESS($H84,52))*INDIRECT(ADDRESS($H84,42))/5,0),0)
)*$BF$296/100</f>
        <v>0</v>
      </c>
      <c r="BG84" s="19"/>
      <c r="BH84" s="57" cm="1">
        <f t="array" aca="1" ref="BH84" ca="1">SUM(IF($C84&gt;0,IF(AND(INDIRECT(ADDRESS($C84,44))=0,INDIRECT(ADDRESS($C84,38))&lt;&gt;"UL"),INDIRECT(ADDRESS($C84,COLUMN()-12)),0),0), IF($D84&gt;0,IF(AND(INDIRECT(ADDRESS($D84,44))=0,INDIRECT(ADDRESS($D84,38))&lt;&gt;"UL"),INDIRECT(ADDRESS($D84,COLUMN()-12)),0),0), IF($E84&gt;0,IF(AND(INDIRECT(ADDRESS($E84,44))=0,INDIRECT(ADDRESS($E84,38))&lt;&gt;"UL"),INDIRECT(ADDRESS($E84,COLUMN()-12)),0),0), IF($F84&gt;0,IF(AND(INDIRECT(ADDRESS($F84,44))=0,INDIRECT(ADDRESS($F84,38))&lt;&gt;"UL"),INDIRECT(ADDRESS($F84,COLUMN()-12)),0),0), IF($G84&gt;0,IF(AND(INDIRECT(ADDRESS($G84,44))=0,INDIRECT(ADDRESS($G84,38))&lt;&gt;"UL"),INDIRECT(ADDRESS($G84,COLUMN()-12)),0),0), IF($H84&gt;0,IF(AND(INDIRECT(ADDRESS($H84,44))=0,INDIRECT(ADDRESS($H84,38))&lt;&gt;"UL"),INDIRECT(ADDRESS($H84,COLUMN()-12)),0),0), IF($I84&gt;0,IF(AND(INDIRECT(ADDRESS($I84,44))=0,INDIRECT(ADDRESS($I84,38))&lt;&gt;"UL"),INDIRECT(ADDRESS($I84,COLUMN()-12)),0),0), IF($J84&gt;0,IF(AND(INDIRECT(ADDRESS($J84,44))=0,INDIRECT(ADDRESS($J84,38))&lt;&gt;"UL"),INDIRECT(ADDRESS($J84,COLUMN()-12)),0),0), IF($K84&gt;0,IF(AND(INDIRECT(ADDRESS($K84,44))=0,INDIRECT(ADDRESS($K84,38))&lt;&gt;"UL"),INDIRECT(ADDRESS($K84,COLUMN()-12)),0),0), IF($L84&gt;0,IF(AND(INDIRECT(ADDRESS($L84,44))=0,INDIRECT(ADDRESS($L84,38))&lt;&gt;"UL"),INDIRECT(ADDRESS($L84,COLUMN()-12)),0),0), IF($M84&gt;0,IF(AND(INDIRECT(ADDRESS($M84,44))=0,INDIRECT(ADDRESS($M84,38))&lt;&gt;"UL"),INDIRECT(ADDRESS($M84,COLUMN()-12)),0),0))</f>
        <v>0</v>
      </c>
      <c r="BI84" s="57" cm="1">
        <f t="array" aca="1" ref="BI84" ca="1">SUM(IF($C84&gt;0,IF(AND(INDIRECT(ADDRESS($C84,44))=0,INDIRECT(ADDRESS($C84,38))&lt;&gt;"UL"),INDIRECT(ADDRESS($C84,COLUMN()-12)),0),0), IF($D84&gt;0,IF(AND(INDIRECT(ADDRESS($D84,44))=0,INDIRECT(ADDRESS($D84,38))&lt;&gt;"UL"),INDIRECT(ADDRESS($D84,COLUMN()-12)),0),0), IF($E84&gt;0,IF(AND(INDIRECT(ADDRESS($E84,44))=0,INDIRECT(ADDRESS($E84,38))&lt;&gt;"UL"),INDIRECT(ADDRESS($E84,COLUMN()-12)),0),0), IF($F84&gt;0,IF(AND(INDIRECT(ADDRESS($F84,44))=0,INDIRECT(ADDRESS($F84,38))&lt;&gt;"UL"),INDIRECT(ADDRESS($F84,COLUMN()-12)),0),0), IF($G84&gt;0,IF(AND(INDIRECT(ADDRESS($G84,44))=0,INDIRECT(ADDRESS($G84,38))&lt;&gt;"UL"),INDIRECT(ADDRESS($G84,COLUMN()-12)),0),0), IF($H84&gt;0,IF(AND(INDIRECT(ADDRESS($H84,44))=0,INDIRECT(ADDRESS($H84,38))&lt;&gt;"UL"),INDIRECT(ADDRESS($H84,COLUMN()-12)),0),0), IF($I84&gt;0,IF(AND(INDIRECT(ADDRESS($I84,44))=0,INDIRECT(ADDRESS($I84,38))&lt;&gt;"UL"),INDIRECT(ADDRESS($I84,COLUMN()-12)),0),0), IF($J84&gt;0,IF(AND(INDIRECT(ADDRESS($J84,44))=0,INDIRECT(ADDRESS($J84,38))&lt;&gt;"UL"),INDIRECT(ADDRESS($J84,COLUMN()-12)),0),0), IF($K84&gt;0,IF(AND(INDIRECT(ADDRESS($K84,44))=0,INDIRECT(ADDRESS($K84,38))&lt;&gt;"UL"),INDIRECT(ADDRESS($K84,COLUMN()-12)),0),0), IF($L84&gt;0,IF(AND(INDIRECT(ADDRESS($L84,44))=0,INDIRECT(ADDRESS($L84,38))&lt;&gt;"UL"),INDIRECT(ADDRESS($L84,COLUMN()-12)),0),0), IF($M84&gt;0,IF(AND(INDIRECT(ADDRESS($M84,44))=0,INDIRECT(ADDRESS($M84,38))&lt;&gt;"UL"),INDIRECT(ADDRESS($M84,COLUMN()-12)),0),0))</f>
        <v>0</v>
      </c>
      <c r="BJ84" s="57" cm="1">
        <f t="array" aca="1" ref="BJ84" ca="1">SUM(IF($C84&gt;0,IF(AND(INDIRECT(ADDRESS($C84,44))=0,INDIRECT(ADDRESS($C84,38))&lt;&gt;"UL"),INDIRECT(ADDRESS($C84,COLUMN()-12)),0),0), IF($D84&gt;0,IF(AND(INDIRECT(ADDRESS($D84,44))=0,INDIRECT(ADDRESS($D84,38))&lt;&gt;"UL"),INDIRECT(ADDRESS($D84,COLUMN()-12)),0),0), IF($E84&gt;0,IF(AND(INDIRECT(ADDRESS($E84,44))=0,INDIRECT(ADDRESS($E84,38))&lt;&gt;"UL"),INDIRECT(ADDRESS($E84,COLUMN()-12)),0),0), IF($F84&gt;0,IF(AND(INDIRECT(ADDRESS($F84,44))=0,INDIRECT(ADDRESS($F84,38))&lt;&gt;"UL"),INDIRECT(ADDRESS($F84,COLUMN()-12)),0),0), IF($G84&gt;0,IF(AND(INDIRECT(ADDRESS($G84,44))=0,INDIRECT(ADDRESS($G84,38))&lt;&gt;"UL"),INDIRECT(ADDRESS($G84,COLUMN()-12)),0),0), IF($H84&gt;0,IF(AND(INDIRECT(ADDRESS($H84,44))=0,INDIRECT(ADDRESS($H84,38))&lt;&gt;"UL"),INDIRECT(ADDRESS($H84,COLUMN()-12)),0),0), IF($I84&gt;0,IF(AND(INDIRECT(ADDRESS($I84,44))=0,INDIRECT(ADDRESS($I84,38))&lt;&gt;"UL"),INDIRECT(ADDRESS($I84,COLUMN()-12)),0),0), IF($J84&gt;0,IF(AND(INDIRECT(ADDRESS($J84,44))=0,INDIRECT(ADDRESS($J84,38))&lt;&gt;"UL"),INDIRECT(ADDRESS($J84,COLUMN()-12)),0),0), IF($K84&gt;0,IF(AND(INDIRECT(ADDRESS($K84,44))=0,INDIRECT(ADDRESS($K84,38))&lt;&gt;"UL"),INDIRECT(ADDRESS($K84,COLUMN()-12)),0),0), IF($L84&gt;0,IF(AND(INDIRECT(ADDRESS($L84,44))=0,INDIRECT(ADDRESS($L84,38))&lt;&gt;"UL"),INDIRECT(ADDRESS($L84,COLUMN()-12)),0),0), IF($M84&gt;0,IF(AND(INDIRECT(ADDRESS($M84,44))=0,INDIRECT(ADDRESS($M84,38))&lt;&gt;"UL"),INDIRECT(ADDRESS($M84,COLUMN()-12)),0),0))</f>
        <v>0</v>
      </c>
      <c r="BK84" s="57">
        <f t="shared" ca="1" si="61"/>
        <v>0</v>
      </c>
      <c r="BL84" s="58">
        <f t="shared" ca="1" si="62"/>
        <v>0</v>
      </c>
      <c r="BM84" s="57" cm="1">
        <f t="array" aca="1" ref="BM84" ca="1">SUM(IF($C84&gt;0,IF(AND(INDIRECT(ADDRESS($C84,44))=0,INDIRECT(ADDRESS($C84,38))&lt;&gt;"UL"),INDIRECT(ADDRESS($C84,COLUMN()-12)),0),0), IF($D84&gt;0,IF(AND(INDIRECT(ADDRESS($D84,44))=0,INDIRECT(ADDRESS($D84,38))&lt;&gt;"UL"),INDIRECT(ADDRESS($D84,COLUMN()-12)),0),0), IF($E84&gt;0,IF(AND(INDIRECT(ADDRESS($E84,44))=0,INDIRECT(ADDRESS($E84,38))&lt;&gt;"UL"),INDIRECT(ADDRESS($E84,COLUMN()-12)),0),0), IF($F84&gt;0,IF(AND(INDIRECT(ADDRESS($F84,44))=0,INDIRECT(ADDRESS($F84,38))&lt;&gt;"UL"),INDIRECT(ADDRESS($F84,COLUMN()-12)),0),0), IF($G84&gt;0,IF(AND(INDIRECT(ADDRESS($G84,44))=0,INDIRECT(ADDRESS($G84,38))&lt;&gt;"UL"),INDIRECT(ADDRESS($G84,COLUMN()-12)),0),0), IF($H84&gt;0,IF(AND(INDIRECT(ADDRESS($H84,44))=0,INDIRECT(ADDRESS($H84,38))&lt;&gt;"UL"),INDIRECT(ADDRESS($H84,COLUMN()-12)),0),0), IF($I84&gt;0,IF(AND(INDIRECT(ADDRESS($I84,44))=0,INDIRECT(ADDRESS($I84,38))&lt;&gt;"UL"),INDIRECT(ADDRESS($I84,COLUMN()-12)),0),0), IF($J84&gt;0,IF(AND(INDIRECT(ADDRESS($J84,44))=0,INDIRECT(ADDRESS($J84,38))&lt;&gt;"UL"),INDIRECT(ADDRESS($J84,COLUMN()-12)),0),0), IF($K84&gt;0,IF(AND(INDIRECT(ADDRESS($K84,44))=0,INDIRECT(ADDRESS($K84,38))&lt;&gt;"UL"),INDIRECT(ADDRESS($K84,COLUMN()-11)),0),0), IF($L84&gt;0,IF(AND(INDIRECT(ADDRESS($L84,44))=0,INDIRECT(ADDRESS($L84,38))&lt;&gt;"UL"),INDIRECT(ADDRESS($L84,COLUMN()-11)),0),0), IF($M84&gt;0,IF(AND(INDIRECT(ADDRESS($M84,44))=0,INDIRECT(ADDRESS($M84,38))&lt;&gt;"UL"),INDIRECT(ADDRESS($M84,COLUMN()-11)),0),0))</f>
        <v>0</v>
      </c>
      <c r="BN84" s="57" cm="1">
        <f t="array" aca="1" ref="BN84" ca="1">SUM(IF($C84&gt;0,IF(AND(INDIRECT(ADDRESS($C84,44))=0,INDIRECT(ADDRESS($C84,38))&lt;&gt;"UL"),INDIRECT(ADDRESS($C84,COLUMN()-12)),0),0), IF($D84&gt;0,IF(AND(INDIRECT(ADDRESS($D84,44))=0,INDIRECT(ADDRESS($D84,38))&lt;&gt;"UL"),INDIRECT(ADDRESS($D84,COLUMN()-12)),0),0), IF($E84&gt;0,IF(AND(INDIRECT(ADDRESS($E84,44))=0,INDIRECT(ADDRESS($E84,38))&lt;&gt;"UL"),INDIRECT(ADDRESS($E84,COLUMN()-12)),0),0), IF($F84&gt;0,IF(AND(INDIRECT(ADDRESS($F84,44))=0,INDIRECT(ADDRESS($F84,38))&lt;&gt;"UL"),INDIRECT(ADDRESS($F84,COLUMN()-12)),0),0), IF($G84&gt;0,IF(AND(INDIRECT(ADDRESS($G84,44))=0,INDIRECT(ADDRESS($G84,38))&lt;&gt;"UL"),INDIRECT(ADDRESS($G84,COLUMN()-12)),0),0), IF($H84&gt;0,IF(AND(INDIRECT(ADDRESS($H84,44))=0,INDIRECT(ADDRESS($H84,38))&lt;&gt;"UL"),INDIRECT(ADDRESS($H84,COLUMN()-12)),0),0), IF($I84&gt;0,IF(AND(INDIRECT(ADDRESS($I84,44))=0,INDIRECT(ADDRESS($I84,38))&lt;&gt;"UL"),INDIRECT(ADDRESS($I84,COLUMN()-12)),0),0), IF($J84&gt;0,IF(AND(INDIRECT(ADDRESS($J84,44))=0,INDIRECT(ADDRESS($J84,38))&lt;&gt;"UL"),INDIRECT(ADDRESS($J84,COLUMN()-12)),0),0), IF($K84&gt;0,IF(AND(INDIRECT(ADDRESS($K84,44))=0,INDIRECT(ADDRESS($K84,38))&lt;&gt;"UL"),INDIRECT(ADDRESS($K84,COLUMN()-11)),0),0), IF($L84&gt;0,IF(AND(INDIRECT(ADDRESS($L84,44))=0,INDIRECT(ADDRESS($L84,38))&lt;&gt;"UL"),INDIRECT(ADDRESS($L84,COLUMN()-11)),0),0), IF($M84&gt;0,IF(AND(INDIRECT(ADDRESS($M84,44))=0,INDIRECT(ADDRESS($M84,38))&lt;&gt;"UL"),INDIRECT(ADDRESS($M84,COLUMN()-11)),0),0))</f>
        <v>0</v>
      </c>
      <c r="BO84" s="57" cm="1">
        <f t="array" aca="1" ref="BO84" ca="1">SUM(IF($C84&gt;0,IF(AND(INDIRECT(ADDRESS($C84,44))=0,INDIRECT(ADDRESS($C84,38))&lt;&gt;"UL"),INDIRECT(ADDRESS($C84,COLUMN()-12)),0),0), IF($D84&gt;0,IF(AND(INDIRECT(ADDRESS($D84,44))=0,INDIRECT(ADDRESS($D84,38))&lt;&gt;"UL"),INDIRECT(ADDRESS($D84,COLUMN()-12)),0),0), IF($E84&gt;0,IF(AND(INDIRECT(ADDRESS($E84,44))=0,INDIRECT(ADDRESS($E84,38))&lt;&gt;"UL"),INDIRECT(ADDRESS($E84,COLUMN()-12)),0),0), IF($F84&gt;0,IF(AND(INDIRECT(ADDRESS($F84,44))=0,INDIRECT(ADDRESS($F84,38))&lt;&gt;"UL"),INDIRECT(ADDRESS($F84,COLUMN()-12)),0),0), IF($G84&gt;0,IF(AND(INDIRECT(ADDRESS($G84,44))=0,INDIRECT(ADDRESS($G84,38))&lt;&gt;"UL"),INDIRECT(ADDRESS($G84,COLUMN()-12)),0),0), IF($H84&gt;0,IF(AND(INDIRECT(ADDRESS($H84,44))=0,INDIRECT(ADDRESS($H84,38))&lt;&gt;"UL"),INDIRECT(ADDRESS($H84,COLUMN()-12)),0),0), IF($I84&gt;0,IF(AND(INDIRECT(ADDRESS($I84,44))=0,INDIRECT(ADDRESS($I84,38))&lt;&gt;"UL"),INDIRECT(ADDRESS($I84,COLUMN()-12)),0),0), IF($J84&gt;0,IF(AND(INDIRECT(ADDRESS($J84,44))=0,INDIRECT(ADDRESS($J84,38))&lt;&gt;"UL"),INDIRECT(ADDRESS($J84,COLUMN()-12)),0),0), IF($K84&gt;0,IF(AND(INDIRECT(ADDRESS($K84,44))=0,INDIRECT(ADDRESS($K84,38))&lt;&gt;"UL"),INDIRECT(ADDRESS($K84,COLUMN()-11)),0),0), IF($L84&gt;0,IF(AND(INDIRECT(ADDRESS($L84,44))=0,INDIRECT(ADDRESS($L84,38))&lt;&gt;"UL"),INDIRECT(ADDRESS($L84,COLUMN()-11)),0),0), IF($M84&gt;0,IF(AND(INDIRECT(ADDRESS($M84,44))=0,INDIRECT(ADDRESS($M84,38))&lt;&gt;"UL"),INDIRECT(ADDRESS($M84,COLUMN()-11)),0),0))</f>
        <v>0</v>
      </c>
      <c r="BP84" s="57" cm="1">
        <f t="array" aca="1" ref="BP84" ca="1">SUM(IF($C84&gt;0,IF(AND(INDIRECT(ADDRESS($C84,44))=0,INDIRECT(ADDRESS($C84,38))&lt;&gt;"UL"),INDIRECT(ADDRESS($C84,COLUMN()-12)),0),0), IF($D84&gt;0,IF(AND(INDIRECT(ADDRESS($D84,44))=0,INDIRECT(ADDRESS($D84,38))&lt;&gt;"UL"),INDIRECT(ADDRESS($D84,COLUMN()-12)),0),0), IF($E84&gt;0,IF(AND(INDIRECT(ADDRESS($E84,44))=0,INDIRECT(ADDRESS($E84,38))&lt;&gt;"UL"),INDIRECT(ADDRESS($E84,COLUMN()-12)),0),0), IF($F84&gt;0,IF(AND(INDIRECT(ADDRESS($F84,44))=0,INDIRECT(ADDRESS($F84,38))&lt;&gt;"UL"),INDIRECT(ADDRESS($F84,COLUMN()-12)),0),0), IF($G84&gt;0,IF(AND(INDIRECT(ADDRESS($G84,44))=0,INDIRECT(ADDRESS($G84,38))&lt;&gt;"UL"),INDIRECT(ADDRESS($G84,COLUMN()-12)),0),0), IF($H84&gt;0,IF(AND(INDIRECT(ADDRESS($H84,44))=0,INDIRECT(ADDRESS($H84,38))&lt;&gt;"UL"),INDIRECT(ADDRESS($H84,COLUMN()-12)),0),0), IF($I84&gt;0,IF(AND(INDIRECT(ADDRESS($I84,44))=0,INDIRECT(ADDRESS($I84,38))&lt;&gt;"UL"),INDIRECT(ADDRESS($I84,COLUMN()-12)),0),0), IF($J84&gt;0,IF(AND(INDIRECT(ADDRESS($J84,44))=0,INDIRECT(ADDRESS($J84,38))&lt;&gt;"UL"),INDIRECT(ADDRESS($J84,COLUMN()-12)),0),0), IF($K84&gt;0,IF(AND(INDIRECT(ADDRESS($K84,44))=0,INDIRECT(ADDRESS($K84,38))&lt;&gt;"UL"),INDIRECT(ADDRESS($K84,COLUMN()-11)),0),0), IF($L84&gt;0,IF(AND(INDIRECT(ADDRESS($L84,44))=0,INDIRECT(ADDRESS($L84,38))&lt;&gt;"UL"),INDIRECT(ADDRESS($L84,COLUMN()-11)),0),0), IF($M84&gt;0,IF(AND(INDIRECT(ADDRESS($M84,44))=0,INDIRECT(ADDRESS($M84,38))&lt;&gt;"UL"),INDIRECT(ADDRESS($M84,COLUMN()-11)),0),0))</f>
        <v>0</v>
      </c>
      <c r="BQ84" s="57">
        <f t="shared" ca="1" si="63"/>
        <v>0</v>
      </c>
      <c r="BR84" s="161">
        <f t="shared" ca="1" si="64"/>
        <v>79.272623482355414</v>
      </c>
      <c r="BS84" s="56"/>
      <c r="BT84" s="56">
        <f t="shared" ca="1" si="65"/>
        <v>4.7728769030122296</v>
      </c>
      <c r="BU84" s="63">
        <f t="shared" ca="1" si="66"/>
        <v>0.14915240321913217</v>
      </c>
      <c r="BV84" s="57" t="s">
        <v>33</v>
      </c>
      <c r="BW84" s="57" cm="1">
        <f t="array" aca="1" ref="BW84" ca="1">SUM(IF($C84&gt;0,IF(AND(INDIRECT(ADDRESS($C84,44))=0,INDIRECT(ADDRESS($C84,38))="UL",ISERROR(SEARCH("Rear",INDIRECT(ADDRESS($C84,33)))),ISERROR(SEARCH("Side",INDIRECT(ADDRESS($C84,33))))),INDIRECT(ADDRESS($C84,COLUMN())),0),0),IF($D84&gt;0,IF(AND(INDIRECT(ADDRESS($D84,44))=0,INDIRECT(ADDRESS($D84,38))="UL",ISERROR(SEARCH("Rear",INDIRECT(ADDRESS($D84,33)))),ISERROR(SEARCH("Side",INDIRECT(ADDRESS($D84,33))))),INDIRECT(ADDRESS($D84,COLUMN())),0),0),IF($E84&gt;0,IF(AND(INDIRECT(ADDRESS($E84,44))=0,INDIRECT(ADDRESS($E84,38))="UL",ISERROR(SEARCH("Rear",INDIRECT(ADDRESS($E84,33)))),ISERROR(SEARCH("Side",INDIRECT(ADDRESS($E84,33))))),INDIRECT(ADDRESS($E84,COLUMN())),0),0),IF($F84&gt;0,IF(AND(INDIRECT(ADDRESS($F84,44))=0,INDIRECT(ADDRESS($F84,38))="UL",ISERROR(SEARCH("Rear",INDIRECT(ADDRESS($F84,33)))),ISERROR(SEARCH("Side",INDIRECT(ADDRESS($F84,33))))),INDIRECT(ADDRESS($F84,COLUMN())),0),0),IF($G84&gt;0,IF(AND(INDIRECT(ADDRESS($G84,44))=0,INDIRECT(ADDRESS($G84,38))="UL",ISERROR(SEARCH("Rear",INDIRECT(ADDRESS($G84,33)))),ISERROR(SEARCH("Side",INDIRECT(ADDRESS($G84,33))))),INDIRECT(ADDRESS($G84,COLUMN())),0),0),IF($H84&gt;0,IF(AND(INDIRECT(ADDRESS($H84,44))=0,INDIRECT(ADDRESS($H84,38))="UL",ISERROR(SEARCH("Rear",INDIRECT(ADDRESS($H84,33)))),ISERROR(SEARCH("Side",INDIRECT(ADDRESS($H84,33))))),INDIRECT(ADDRESS($H84,COLUMN())),0),0),IF($I84&gt;0,IF(AND(INDIRECT(ADDRESS($I84,44))=0,INDIRECT(ADDRESS($I84,38))="UL",ISERROR(SEARCH("Rear",INDIRECT(ADDRESS($I84,33)))),ISERROR(SEARCH("Side",INDIRECT(ADDRESS($I84,33))))),INDIRECT(ADDRESS($I84,COLUMN())),0),0),IF($J84&gt;0,IF(AND(INDIRECT(ADDRESS($J84,44))=0,INDIRECT(ADDRESS($J84,38))="UL",ISERROR(SEARCH("Rear",INDIRECT(ADDRESS($J84,33)))),ISERROR(SEARCH("Side",INDIRECT(ADDRESS($J84,33))))),INDIRECT(ADDRESS($J84,COLUMN())),0),0),IF($K84&gt;0,IF(AND(INDIRECT(ADDRESS($K84,44))=0,INDIRECT(ADDRESS($K84,38))="UL",ISERROR(SEARCH("Rear",INDIRECT(ADDRESS($K84,33)))),ISERROR(SEARCH("Side",INDIRECT(ADDRESS($K84,33))))),INDIRECT(ADDRESS($K84,COLUMN())),0),0),IF($L84&gt;0,IF(AND(INDIRECT(ADDRESS($L84,44))=0,INDIRECT(ADDRESS($L84,38))="UL",ISERROR(SEARCH("Rear",INDIRECT(ADDRESS($L84,33)))),ISERROR(SEARCH("Side",INDIRECT(ADDRESS($L84,33))))),INDIRECT(ADDRESS($L84,COLUMN())),0),0),IF($M84&gt;0,IF(AND(INDIRECT(ADDRESS($M84,44))=0,INDIRECT(ADDRESS($M84,38))="UL",ISERROR(SEARCH("Rear",INDIRECT(ADDRESS($M84,33)))),ISERROR(SEARCH("Side",INDIRECT(ADDRESS($M84,33))))),INDIRECT(ADDRESS($M84,COLUMN())),0),0))</f>
        <v>0.94444444444444431</v>
      </c>
      <c r="BX84" s="57">
        <f t="shared" ca="1" si="67"/>
        <v>0.94444444444444442</v>
      </c>
      <c r="BY84" s="57" cm="1">
        <f t="array" aca="1" ref="BY84" ca="1">SUM(IF($C84&gt;0,IF(AND(INDIRECT(ADDRESS($C84,44))=0,INDIRECT(ADDRESS($C84,38))="UL"),INDIRECT(ADDRESS($C84,COLUMN())),0),0),IF($D84&gt;0,IF(AND(INDIRECT(ADDRESS($D84,44))=0,INDIRECT(ADDRESS($D84,38))="UL"),INDIRECT(ADDRESS($D84,COLUMN())),0),0),IF($E84&gt;0,IF(AND(INDIRECT(ADDRESS($E84,44))=0,INDIRECT(ADDRESS($E84,38))="UL"),INDIRECT(ADDRESS($E84,COLUMN())),0),0),IF($F84&gt;0,IF(AND(INDIRECT(ADDRESS($F84,44))=0,INDIRECT(ADDRESS($F84,38))="UL"),INDIRECT(ADDRESS($F84,COLUMN())),0),0),IF($G84&gt;0,IF(AND(INDIRECT(ADDRESS($G84,44))=0,INDIRECT(ADDRESS($G84,38))="UL"),INDIRECT(ADDRESS($G84,COLUMN())),0),0),IF($H84&gt;0,IF(AND(INDIRECT(ADDRESS($H84,44))=0,INDIRECT(ADDRESS($H84,38))="UL"),INDIRECT(ADDRESS($H84,COLUMN())),0),0),IF($I84&gt;0,IF(AND(INDIRECT(ADDRESS($I84,44))=0,INDIRECT(ADDRESS($I84,38))="UL"),INDIRECT(ADDRESS($I84,COLUMN())),0),0),IF($J84&gt;0,IF(AND(INDIRECT(ADDRESS($J84,44))=0,INDIRECT(ADDRESS($J84,38))="UL"),INDIRECT(ADDRESS($J84,COLUMN())),0),0),IF($K84&gt;0,IF(AND(INDIRECT(ADDRESS($K84,44))=0,INDIRECT(ADDRESS($K84,38))="UL"),INDIRECT(ADDRESS($K84,COLUMN())),0),0),IF($L84&gt;0,IF(AND(INDIRECT(ADDRESS($L84,44))=0,INDIRECT(ADDRESS($L84,38))="UL"),INDIRECT(ADDRESS($L84,COLUMN())),0),0),IF($M84&gt;0,IF(AND(INDIRECT(ADDRESS($M84,44))=0,INDIRECT(ADDRESS($M84,38))="UL"),INDIRECT(ADDRESS($M84,COLUMN())),0),0))</f>
        <v>0.41975308641975306</v>
      </c>
      <c r="BZ84" s="57" cm="1">
        <f t="array" aca="1" ref="BZ84" ca="1">SUM(IF($C84&gt;0,IF(AND(INDIRECT(ADDRESS($C84,44))=0,INDIRECT(ADDRESS($C84,38))="UL"),INDIRECT(ADDRESS($C84,COLUMN())),0),0),IF($D84&gt;0,IF(AND(INDIRECT(ADDRESS($D84,44))=0,INDIRECT(ADDRESS($D84,38))="UL"),INDIRECT(ADDRESS($D84,COLUMN())),0),0),IF($E84&gt;0,IF(AND(INDIRECT(ADDRESS($E84,44))=0,INDIRECT(ADDRESS($E84,38))="UL"),INDIRECT(ADDRESS($E84,COLUMN())),0),0),IF($F84&gt;0,IF(AND(INDIRECT(ADDRESS($F84,44))=0,INDIRECT(ADDRESS($F84,38))="UL"),INDIRECT(ADDRESS($F84,COLUMN())),0),0),IF($G84&gt;0,IF(AND(INDIRECT(ADDRESS($G84,44))=0,INDIRECT(ADDRESS($G84,38))="UL"),INDIRECT(ADDRESS($G84,COLUMN())),0),0),IF($H84&gt;0,IF(AND(INDIRECT(ADDRESS($H84,44))=0,INDIRECT(ADDRESS($H84,38))="UL"),INDIRECT(ADDRESS($H84,COLUMN())),0),0),IF($I84&gt;0,IF(AND(INDIRECT(ADDRESS($I84,44))=0,INDIRECT(ADDRESS($I84,38))="UL"),INDIRECT(ADDRESS($I84,COLUMN())),0),0),IF($J84&gt;0,IF(AND(INDIRECT(ADDRESS($J84,44))=0,INDIRECT(ADDRESS($J84,38))="UL"),INDIRECT(ADDRESS($J84,COLUMN())),0),0),IF($K84&gt;0,IF(AND(INDIRECT(ADDRESS($K84,44))=0,INDIRECT(ADDRESS($K84,38))="UL"),INDIRECT(ADDRESS($K84,COLUMN())),0),0),IF($L84&gt;0,IF(AND(INDIRECT(ADDRESS($L84,44))=0,INDIRECT(ADDRESS($L84,38))="UL"),INDIRECT(ADDRESS($L84,COLUMN())),0),0),IF($M84&gt;0,IF(AND(INDIRECT(ADDRESS($M84,44))=0,INDIRECT(ADDRESS($M84,38))="UL"),INDIRECT(ADDRESS($M84,COLUMN())),0),0))</f>
        <v>0.37654320987654322</v>
      </c>
      <c r="CA84" s="57">
        <f t="shared" ca="1" si="68"/>
        <v>0.41975308641975306</v>
      </c>
      <c r="CB84" s="57" cm="1">
        <f t="array" aca="1" ref="CB84" ca="1">SUM(IF($C84&gt;0,IF(AND(INDIRECT(ADDRESS($C84,44))=0,INDIRECT(ADDRESS($C84,38))&lt;&gt;"UL"),INDIRECT(ADDRESS($C84,COLUMN())),0),0),IF($D84&gt;0,IF(AND(INDIRECT(ADDRESS($D84,44))=0,INDIRECT(ADDRESS($D84,38))&lt;&gt;"UL"),INDIRECT(ADDRESS($D84,COLUMN())),0),0),IF($E84&gt;0,IF(AND(INDIRECT(ADDRESS($E84,44))=0,INDIRECT(ADDRESS($E84,38))&lt;&gt;"UL"),INDIRECT(ADDRESS($E84,COLUMN())),0),0),IF($F84&gt;0,IF(AND(INDIRECT(ADDRESS($F84,44))=0,INDIRECT(ADDRESS($F84,38))&lt;&gt;"UL"),INDIRECT(ADDRESS($F84,COLUMN())),0),0),IF($G84&gt;0,IF(AND(INDIRECT(ADDRESS($G84,44))=0,INDIRECT(ADDRESS($G84,38))&lt;&gt;"UL"),INDIRECT(ADDRESS($G84,COLUMN())),0),0),IF($H84&gt;0,IF(AND(INDIRECT(ADDRESS($H84,44))=0,INDIRECT(ADDRESS($H84,38))&lt;&gt;"UL"),INDIRECT(ADDRESS($H84,COLUMN())),0),0),IF($I84&gt;0,IF(AND(INDIRECT(ADDRESS($I84,44))=0,INDIRECT(ADDRESS($I84,38))&lt;&gt;"UL"),INDIRECT(ADDRESS($I84,COLUMN())),0),0),IF($J84&gt;0,IF(AND(INDIRECT(ADDRESS($J84,44))=0,INDIRECT(ADDRESS($J84,38))&lt;&gt;"UL"),INDIRECT(ADDRESS($J84,COLUMN())),0),0),IF($K84&gt;0,IF(AND(INDIRECT(ADDRESS($K84,44))=0,INDIRECT(ADDRESS($K84,38))&lt;&gt;"UL"),INDIRECT(ADDRESS($K84,COLUMN())),0),0),IF($L84&gt;0,IF(AND(INDIRECT(ADDRESS($L84,44))=0,INDIRECT(ADDRESS($L84,38))&lt;&gt;"UL"),INDIRECT(ADDRESS($L84,COLUMN())),0),0),IF($M84&gt;0,IF(AND(INDIRECT(ADDRESS($M84,44))=0,INDIRECT(ADDRESS($M84,38))&lt;&gt;"UL"),INDIRECT(ADDRESS($M84,COLUMN())),0),0))</f>
        <v>0</v>
      </c>
      <c r="CC84" s="57">
        <f t="shared" ca="1" si="69"/>
        <v>0</v>
      </c>
      <c r="CD84" s="57" cm="1">
        <f t="array" aca="1" ref="CD84" ca="1">SUM(IF($C84&gt;0,IF(AND(INDIRECT(ADDRESS($C84,44))=0,INDIRECT(ADDRESS($C84,38))&lt;&gt;"UL"),INDIRECT(ADDRESS($C84,COLUMN())),0),0),IF($D84&gt;0,IF(AND(INDIRECT(ADDRESS($D84,44))=0,INDIRECT(ADDRESS($D84,38))&lt;&gt;"UL"),INDIRECT(ADDRESS($D84,COLUMN())),0),0),IF($E84&gt;0,IF(AND(INDIRECT(ADDRESS($E84,44))=0,INDIRECT(ADDRESS($E84,38))&lt;&gt;"UL"),INDIRECT(ADDRESS($E84,COLUMN())),0),0),IF($F84&gt;0,IF(AND(INDIRECT(ADDRESS($F84,44))=0,INDIRECT(ADDRESS($F84,38))&lt;&gt;"UL"),INDIRECT(ADDRESS($F84,COLUMN())),0),0),IF($G84&gt;0,IF(AND(INDIRECT(ADDRESS($G84,44))=0,INDIRECT(ADDRESS($G84,38))&lt;&gt;"UL"),INDIRECT(ADDRESS($G84,COLUMN())),0),0),IF($H84&gt;0,IF(AND(INDIRECT(ADDRESS($H84,44))=0,INDIRECT(ADDRESS($H84,38))&lt;&gt;"UL"),INDIRECT(ADDRESS($H84,COLUMN())),0),0),IF($I84&gt;0,IF(AND(INDIRECT(ADDRESS($I84,44))=0,INDIRECT(ADDRESS($I84,38))&lt;&gt;"UL"),INDIRECT(ADDRESS($I84,COLUMN())),0),0),IF($J84&gt;0,IF(AND(INDIRECT(ADDRESS($J84,44))=0,INDIRECT(ADDRESS($J84,38))&lt;&gt;"UL"),INDIRECT(ADDRESS($J84,COLUMN())),0),0),IF($K84&gt;0,IF(AND(INDIRECT(ADDRESS($K84,44))=0,INDIRECT(ADDRESS($K84,38))&lt;&gt;"UL"),INDIRECT(ADDRESS($K84,COLUMN())),0),0),IF($L84&gt;0,IF(AND(INDIRECT(ADDRESS($L84,44))=0,INDIRECT(ADDRESS($L84,38))&lt;&gt;"UL"),INDIRECT(ADDRESS($L84,COLUMN())),0),0),IF($M84&gt;0,IF(AND(INDIRECT(ADDRESS($M84,44))=0,INDIRECT(ADDRESS($M84,38))&lt;&gt;"UL"),INDIRECT(ADDRESS($M84,COLUMN())),0),0))</f>
        <v>0</v>
      </c>
      <c r="CE84" s="57" cm="1">
        <f t="array" aca="1" ref="CE84" ca="1">SUM(IF($C84&gt;0,IF(AND(INDIRECT(ADDRESS($C84,44))=0,INDIRECT(ADDRESS($C84,38))&lt;&gt;"UL"),INDIRECT(ADDRESS($C84,COLUMN())),0),0),IF($D84&gt;0,IF(AND(INDIRECT(ADDRESS($D84,44))=0,INDIRECT(ADDRESS($D84,38))&lt;&gt;"UL"),INDIRECT(ADDRESS($D84,COLUMN())),0),0),IF($E84&gt;0,IF(AND(INDIRECT(ADDRESS($E84,44))=0,INDIRECT(ADDRESS($E84,38))&lt;&gt;"UL"),INDIRECT(ADDRESS($E84,COLUMN())),0),0),IF($F84&gt;0,IF(AND(INDIRECT(ADDRESS($F84,44))=0,INDIRECT(ADDRESS($F84,38))&lt;&gt;"UL"),INDIRECT(ADDRESS($F84,COLUMN())),0),0),IF($G84&gt;0,IF(AND(INDIRECT(ADDRESS($G84,44))=0,INDIRECT(ADDRESS($G84,38))&lt;&gt;"UL"),INDIRECT(ADDRESS($G84,COLUMN())),0),0),IF($H84&gt;0,IF(AND(INDIRECT(ADDRESS($H84,44))=0,INDIRECT(ADDRESS($H84,38))&lt;&gt;"UL"),INDIRECT(ADDRESS($H84,COLUMN())),0),0),IF($I84&gt;0,IF(AND(INDIRECT(ADDRESS($I84,44))=0,INDIRECT(ADDRESS($I84,38))&lt;&gt;"UL"),INDIRECT(ADDRESS($I84,COLUMN())),0),0),IF($J84&gt;0,IF(AND(INDIRECT(ADDRESS($J84,44))=0,INDIRECT(ADDRESS($J84,38))&lt;&gt;"UL"),INDIRECT(ADDRESS($J84,COLUMN())),0),0),IF($K84&gt;0,IF(AND(INDIRECT(ADDRESS($K84,44))=0,INDIRECT(ADDRESS($K84,38))&lt;&gt;"UL"),INDIRECT(ADDRESS($K84,COLUMN())),0),0),IF($L84&gt;0,IF(AND(INDIRECT(ADDRESS($L84,44))=0,INDIRECT(ADDRESS($L84,38))&lt;&gt;"UL"),INDIRECT(ADDRESS($L84,COLUMN())),0),0),IF($M84&gt;0,IF(AND(INDIRECT(ADDRESS($M84,44))=0,INDIRECT(ADDRESS($M84,38))&lt;&gt;"UL"),INDIRECT(ADDRESS($M84,COLUMN())),0),0))</f>
        <v>0</v>
      </c>
      <c r="CF84" s="57">
        <f t="shared" ca="1" si="70"/>
        <v>0</v>
      </c>
      <c r="CG84" s="57">
        <f t="shared" ca="1" si="71"/>
        <v>3.1079831298583591</v>
      </c>
      <c r="CH84" s="57">
        <f t="shared" ca="1" si="72"/>
        <v>9.7124472808073722E-2</v>
      </c>
      <c r="CI84" s="19">
        <f t="shared" ca="1" si="73"/>
        <v>19.541190065475302</v>
      </c>
      <c r="CJ84" s="19"/>
      <c r="CK84" s="57" cm="1">
        <f t="array" aca="1" ref="CK84" ca="1">IF(AU84="S", SUM(IF($C84&gt;0,IF(INDIRECT(ADDRESS($C84,43))&lt;&gt;1,INDIRECT(ADDRESS($C84,48)),0),0), IF($D84&gt;0,IF(INDIRECT(ADDRESS($D84,43))&lt;&gt;1,INDIRECT(ADDRESS($D84,48)),0),0), IF($E84&gt;0,IF(INDIRECT(ADDRESS($E84,43))&lt;&gt;1,INDIRECT(ADDRESS($E84,48)),0),0), IF($F84&gt;0,IF(INDIRECT(ADDRESS($F84,43))&lt;&gt;1,INDIRECT(ADDRESS($F84,48)),0),0), IF($G84&gt;0,IF(INDIRECT(ADDRESS($G84,43))&lt;&gt;1,INDIRECT(ADDRESS($G84,48)),0),0), IF($H84&gt;0,IF(INDIRECT(ADDRESS($H84,43))&lt;&gt;1,INDIRECT(ADDRESS($H84,48)),0),0), IF($I84&gt;0,IF(INDIRECT(ADDRESS($I84,43))&lt;&gt;1,INDIRECT(ADDRESS($I84,48)),0),0), IF($J84&gt;0,IF(INDIRECT(ADDRESS($J84,43))&lt;&gt;1,INDIRECT(ADDRESS($J84,48)),0),0), IF($K84&gt;0,IF(INDIRECT(ADDRESS($K84,43))&lt;&gt;1,INDIRECT(ADDRESS($K84,48)),0),0), IF($L84&gt;0,IF(INDIRECT(ADDRESS($L84,43))&lt;&gt;1,INDIRECT(ADDRESS($L84,48)),0),0), IF($M84&gt;0,IF(INDIRECT(ADDRESS($M84,43))&lt;&gt;1,INDIRECT(ADDRESS($M84,48)),0),0)), IF(AU84="L",SUM(IF($C84&gt;0,IF(INDIRECT(ADDRESS($C84,43))&lt;&gt;1,INDIRECT(ADDRESS($C84,50)),0),0), IF($D84&gt;0,IF(INDIRECT(ADDRESS($D84,43))&lt;&gt;1,INDIRECT(ADDRESS($D84,50)),0),0), IF($E84&gt;0,IF(INDIRECT(ADDRESS($E84,43))&lt;&gt;1,INDIRECT(ADDRESS($E84,50)),0),0), IF($F84&gt;0,IF(INDIRECT(ADDRESS($F84,43))&lt;&gt;1,INDIRECT(ADDRESS($F84,50)),0),0), IF($G84&gt;0,IF(INDIRECT(ADDRESS($G84,43))&lt;&gt;1,INDIRECT(ADDRESS($G84,50)),0),0), IF($G84&gt;0,IF(INDIRECT(ADDRESS($G84,43))&lt;&gt;1,INDIRECT(ADDRESS($G84,50)),0),0), IF($H84&gt;0,IF(INDIRECT(ADDRESS($H84,43))&lt;&gt;1,INDIRECT(ADDRESS($H84,50)),0),0), IF($I84&gt;0,IF(INDIRECT(ADDRESS($I84,43))&lt;&gt;1,INDIRECT(ADDRESS($I84,50)),0),0), IF($J84&gt;0,IF(INDIRECT(ADDRESS($J84,43))&lt;&gt;1,INDIRECT(ADDRESS($J84,50)),0),0), IF($K84&gt;0,IF(INDIRECT(ADDRESS($K84,43))&lt;&gt;1,INDIRECT(ADDRESS($K84,50)),0),0), IF($L84&gt;0,IF(INDIRECT(ADDRESS($L84,43))&lt;&gt;1,INDIRECT(ADDRESS($L84,50)),0),0), IF($M84&gt;0,IF(INDIRECT(ADDRESS($M84,43))&lt;&gt;1,INDIRECT(ADDRESS($M84,50)),0),0)), SUM(IF($C84&gt;0,IF(INDIRECT(ADDRESS($C84,43))&lt;&gt;1,INDIRECT(ADDRESS($C84,49)),0),0), IF($D84&gt;0,IF(INDIRECT(ADDRESS($D84,43))&lt;&gt;1,INDIRECT(ADDRESS($D84,49)),0),0), IF($E84&gt;0,IF(INDIRECT(ADDRESS($E84,43))&lt;&gt;1,INDIRECT(ADDRESS($E84,49)),0),0), IF($F84&gt;0,IF(INDIRECT(ADDRESS($F84,43))&lt;&gt;1,INDIRECT(ADDRESS($F84,49)),0),0), IF($G84&gt;0,IF(INDIRECT(ADDRESS($G84,43))&lt;&gt;1,INDIRECT(ADDRESS($G84,49)),0),0), IF($G84&gt;0,IF(INDIRECT(ADDRESS($G84,43))&lt;&gt;1,INDIRECT(ADDRESS($G84,49)),0),0), IF($H84&gt;0,IF(INDIRECT(ADDRESS($H84,43))&lt;&gt;1,INDIRECT(ADDRESS($H84,49)),0),0), IF($I84&gt;0,IF(INDIRECT(ADDRESS($I84,43))&lt;&gt;1,INDIRECT(ADDRESS($I84,49)),0),0), IF($J84&gt;0,IF(INDIRECT(ADDRESS($J84,43))&lt;&gt;1,INDIRECT(ADDRESS($J84,49)),0),0), IF($K84&gt;0,IF(INDIRECT(ADDRESS($K84,43))&lt;&gt;1,INDIRECT(ADDRESS($K84,49)),0),0), IF($L84&gt;0,IF(INDIRECT(ADDRESS($L84,43))&lt;&gt;1,INDIRECT(ADDRESS($L84,49)),0),0), IF($M84&gt;0,IF(INDIRECT(ADDRESS($M84,43))&lt;&gt;1,INDIRECT(ADDRESS($M84,49)),0),0))))</f>
        <v>1.0555555555555556</v>
      </c>
      <c r="CL84" s="57" cm="1">
        <f t="array" aca="1" ref="CL84" ca="1">SUM(IF($C84&gt;0,IF(INDIRECT(ADDRESS($C84,44))=1,INDIRECT(ADDRESS($C84,90)),0),0), IF($D84&gt;0,IF(INDIRECT(ADDRESS($D84,44))=1,INDIRECT(ADDRESS($D84,90)),0),0), IF($E84&gt;0,IF(INDIRECT(ADDRESS($E84,44))=1,INDIRECT(ADDRESS($E84,90)),0),0), IF($F84&gt;0,IF(INDIRECT(ADDRESS($F84,44))=1,INDIRECT(ADDRESS($F84,90)),0),0), IF($G84&gt;0,IF(INDIRECT(ADDRESS($G84,44))=1,INDIRECT(ADDRESS($G84,90)),0),0), IF($H84&gt;0,IF(INDIRECT(ADDRESS($H84,44))=1,INDIRECT(ADDRESS($H84,90)),0),0), IF($I84&gt;0,IF(INDIRECT(ADDRESS($I84,44))=1,INDIRECT(ADDRESS($I84,90)),0),0), IF($J84&gt;0,IF(INDIRECT(ADDRESS($J84,44))=1,INDIRECT(ADDRESS($J84,90)),0),0), IF($K84&gt;0,IF(INDIRECT(ADDRESS($K84,44))=1,INDIRECT(ADDRESS($K84,90)),0),0), IF($L84&gt;0,IF(INDIRECT(ADDRESS($L84,44))=1,INDIRECT(ADDRESS($L84,90)),0),0), IF($M84&gt;0,IF(INDIRECT(ADDRESS($M84,44))=1,INDIRECT(ADDRESS($M84,90)),0),0))</f>
        <v>0</v>
      </c>
      <c r="CM84" s="56">
        <f t="shared" ca="1" si="74"/>
        <v>1.0980355210089521</v>
      </c>
      <c r="CN84" s="59"/>
    </row>
    <row r="85" spans="1:92" x14ac:dyDescent="0.25">
      <c r="A85" s="52" t="s">
        <v>161</v>
      </c>
      <c r="B85" s="67">
        <v>11</v>
      </c>
      <c r="C85" s="67">
        <v>23</v>
      </c>
      <c r="D85" s="122">
        <v>20</v>
      </c>
      <c r="E85" s="122">
        <v>28</v>
      </c>
      <c r="F85" s="67"/>
      <c r="G85" s="67"/>
      <c r="H85" s="67"/>
      <c r="I85" s="67"/>
      <c r="J85" s="67"/>
      <c r="K85" s="67"/>
      <c r="L85" s="67"/>
      <c r="M85" s="67"/>
      <c r="N85" s="67">
        <f t="shared" ca="1" si="54"/>
        <v>31</v>
      </c>
      <c r="O85" s="67" t="str" cm="1">
        <f t="array" aca="1" ref="O85" ca="1">INDIRECT(ADDRESS($B85,COLUMN()))</f>
        <v>Bomber</v>
      </c>
      <c r="P85" s="67" cm="1">
        <f t="array" aca="1" ref="P85" ca="1">INDIRECT(ADDRESS($B85,COLUMN()))</f>
        <v>6.33</v>
      </c>
      <c r="Q85" s="67" cm="1">
        <f t="array" aca="1" ref="Q85" ca="1">INDIRECT(ADDRESS($B85,COLUMN()))</f>
        <v>2</v>
      </c>
      <c r="R85" s="67" t="str" cm="1">
        <f t="array" aca="1" ref="R85" ca="1">INDIRECT(ADDRESS($B85,COLUMN()))</f>
        <v>-</v>
      </c>
      <c r="S85" s="67" cm="1">
        <f t="array" aca="1" ref="S85" ca="1">INDIRECT(ADDRESS($B85,COLUMN()))</f>
        <v>2</v>
      </c>
      <c r="T85" s="67" t="str" cm="1">
        <f t="array" aca="1" ref="T85" ca="1">INDIRECT(ADDRESS($B85,COLUMN()))</f>
        <v>1-4</v>
      </c>
      <c r="U85" s="67" cm="1">
        <f t="array" aca="1" ref="U85" ca="1">INDIRECT(ADDRESS($B85,COLUMN()))</f>
        <v>4</v>
      </c>
      <c r="V85" s="67" cm="1">
        <f t="array" aca="1" ref="V85" ca="1">INDIRECT(ADDRESS($B85,COLUMN()))</f>
        <v>0</v>
      </c>
      <c r="W85" s="67" cm="1">
        <f t="array" aca="1" ref="W85" ca="1">INDIRECT(ADDRESS($B85,COLUMN()))</f>
        <v>4</v>
      </c>
      <c r="X85" s="67" cm="1">
        <f t="array" aca="1" ref="X85" ca="1">INDIRECT(ADDRESS($B85,COLUMN()))</f>
        <v>5</v>
      </c>
      <c r="Y85" s="67" cm="1">
        <f t="array" aca="1" ref="Y85" ca="1">INDIRECT(ADDRESS($B85,COLUMN()))</f>
        <v>1</v>
      </c>
      <c r="Z85" s="67" cm="1">
        <f t="array" aca="1" ref="Z85" ca="1">INDIRECT(ADDRESS($B85,COLUMN()))</f>
        <v>5</v>
      </c>
      <c r="AA85" s="67" t="str" cm="1">
        <f t="array" aca="1" ref="AA85" ca="1">INDIRECT(ADDRESS($B85,COLUMN()))</f>
        <v>Rocket Boosters</v>
      </c>
      <c r="AB85" s="56">
        <f t="shared" ca="1" si="55"/>
        <v>0.71563189871974031</v>
      </c>
      <c r="AC85" s="56">
        <f t="shared" ca="1" si="56"/>
        <v>0.7671297190216847</v>
      </c>
      <c r="AD85" s="56">
        <f t="shared" ca="1" si="57"/>
        <v>4.2225488012237085</v>
      </c>
      <c r="AF85" s="52"/>
      <c r="AG85" s="52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65"/>
      <c r="AU85" s="57" t="s">
        <v>117</v>
      </c>
      <c r="AV85" s="57" cm="1">
        <f t="array" aca="1" ref="AV85" ca="1">SUM(IF($C85&gt;0,IF(AND(INDIRECT(ADDRESS($C85,44))=0,INDIRECT(ADDRESS($C85,38))="UL",ISERROR(SEARCH("Rear",INDIRECT(ADDRESS($C85,33)))),ISERROR(SEARCH("Side",INDIRECT(ADDRESS($C85,33))))),INDIRECT(ADDRESS($C85,COLUMN())),0),0),IF($D85&gt;0,IF(AND(INDIRECT(ADDRESS($D85,44))=0,INDIRECT(ADDRESS($D85,38))="UL",ISERROR(SEARCH("Rear",INDIRECT(ADDRESS($D85,33)))),ISERROR(SEARCH("Side",INDIRECT(ADDRESS($D85,33))))),INDIRECT(ADDRESS($D85,COLUMN())),0),0),IF($E85&gt;0,IF(AND(INDIRECT(ADDRESS($E85,44))=0,INDIRECT(ADDRESS($E85,38))="UL",ISERROR(SEARCH("Rear",INDIRECT(ADDRESS($E85,33)))),ISERROR(SEARCH("Side",INDIRECT(ADDRESS($E85,33))))),INDIRECT(ADDRESS($E85,COLUMN())),0),0),IF($F85&gt;0,IF(AND(INDIRECT(ADDRESS($F85,44))=0,INDIRECT(ADDRESS($F85,38))="UL",ISERROR(SEARCH("Rear",INDIRECT(ADDRESS($F85,33)))),ISERROR(SEARCH("Side",INDIRECT(ADDRESS($F85,33))))),INDIRECT(ADDRESS($F85,COLUMN())),0),0),IF($G85&gt;0,IF(AND(INDIRECT(ADDRESS($G85,44))=0,INDIRECT(ADDRESS($G85,38))="UL",ISERROR(SEARCH("Rear",INDIRECT(ADDRESS($G85,33)))),ISERROR(SEARCH("Side",INDIRECT(ADDRESS($G85,33))))),INDIRECT(ADDRESS($G85,COLUMN())),0),0),IF($H85&gt;0,IF(AND(INDIRECT(ADDRESS($H85,44))=0,INDIRECT(ADDRESS($H85,38))="UL",ISERROR(SEARCH("Rear",INDIRECT(ADDRESS($H85,33)))),ISERROR(SEARCH("Side",INDIRECT(ADDRESS($H85,33))))),INDIRECT(ADDRESS($H85,COLUMN())),0),0),IF($I85&gt;0,IF(AND(INDIRECT(ADDRESS($I85,44))=0,INDIRECT(ADDRESS($I85,38))="UL",ISERROR(SEARCH("Rear",INDIRECT(ADDRESS($I85,33)))),ISERROR(SEARCH("Side",INDIRECT(ADDRESS($I85,33))))),INDIRECT(ADDRESS($I85,COLUMN())),0),0),IF($J85&gt;0,IF(AND(INDIRECT(ADDRESS($J85,44))=0,INDIRECT(ADDRESS($J85,38))="UL",ISERROR(SEARCH("Rear",INDIRECT(ADDRESS($J85,33)))),ISERROR(SEARCH("Side",INDIRECT(ADDRESS($J85,33))))),INDIRECT(ADDRESS($J85,COLUMN())),0),0),IF($K85&gt;0,IF(AND(INDIRECT(ADDRESS($K85,44))=0,INDIRECT(ADDRESS($K85,38))="UL",ISERROR(SEARCH("Rear",INDIRECT(ADDRESS($K85,33)))),ISERROR(SEARCH("Side",INDIRECT(ADDRESS($K85,33))))),INDIRECT(ADDRESS($K85,COLUMN())),0),0),IF($L85&gt;0,IF(AND(INDIRECT(ADDRESS($L85,44))=0,INDIRECT(ADDRESS($L85,38))="UL",ISERROR(SEARCH("Rear",INDIRECT(ADDRESS($L85,33)))),ISERROR(SEARCH("Side",INDIRECT(ADDRESS($L85,33))))),INDIRECT(ADDRESS($L85,COLUMN())),0),0),IF($M85&gt;0,IF(AND(INDIRECT(ADDRESS($M85,44))=0,INDIRECT(ADDRESS($M85,38))="UL",ISERROR(SEARCH("Rear",INDIRECT(ADDRESS($M85,33)))),ISERROR(SEARCH("Side",INDIRECT(ADDRESS($M85,33))))),INDIRECT(ADDRESS($M85,COLUMN())),0),0))</f>
        <v>0.94444444444444442</v>
      </c>
      <c r="AW85" s="57" cm="1">
        <f t="array" aca="1" ref="AW85" ca="1">SUM(IF($C85&gt;0,IF(AND(INDIRECT(ADDRESS($C85,44))=0,INDIRECT(ADDRESS($C85,38))="UL",ISERROR(SEARCH("Rear",INDIRECT(ADDRESS($C85,33)))),ISERROR(SEARCH("Side",INDIRECT(ADDRESS($C85,33))))),INDIRECT(ADDRESS($C85,COLUMN())),0),0),IF($D85&gt;0,IF(AND(INDIRECT(ADDRESS($D85,44))=0,INDIRECT(ADDRESS($D85,38))="UL",ISERROR(SEARCH("Rear",INDIRECT(ADDRESS($D85,33)))),ISERROR(SEARCH("Side",INDIRECT(ADDRESS($D85,33))))),INDIRECT(ADDRESS($D85,COLUMN())),0),0),IF($E85&gt;0,IF(AND(INDIRECT(ADDRESS($E85,44))=0,INDIRECT(ADDRESS($E85,38))="UL",ISERROR(SEARCH("Rear",INDIRECT(ADDRESS($E85,33)))),ISERROR(SEARCH("Side",INDIRECT(ADDRESS($E85,33))))),INDIRECT(ADDRESS($E85,COLUMN())),0),0),IF($F85&gt;0,IF(AND(INDIRECT(ADDRESS($F85,44))=0,INDIRECT(ADDRESS($F85,38))="UL",ISERROR(SEARCH("Rear",INDIRECT(ADDRESS($F85,33)))),ISERROR(SEARCH("Side",INDIRECT(ADDRESS($F85,33))))),INDIRECT(ADDRESS($F85,COLUMN())),0),0),IF($G85&gt;0,IF(AND(INDIRECT(ADDRESS($G85,44))=0,INDIRECT(ADDRESS($G85,38))="UL",ISERROR(SEARCH("Rear",INDIRECT(ADDRESS($G85,33)))),ISERROR(SEARCH("Side",INDIRECT(ADDRESS($G85,33))))),INDIRECT(ADDRESS($G85,COLUMN())),0),0),IF($H85&gt;0,IF(AND(INDIRECT(ADDRESS($H85,44))=0,INDIRECT(ADDRESS($H85,38))="UL",ISERROR(SEARCH("Rear",INDIRECT(ADDRESS($H85,33)))),ISERROR(SEARCH("Side",INDIRECT(ADDRESS($H85,33))))),INDIRECT(ADDRESS($H85,COLUMN())),0),0),IF($I85&gt;0,IF(AND(INDIRECT(ADDRESS($I85,44))=0,INDIRECT(ADDRESS($I85,38))="UL",ISERROR(SEARCH("Rear",INDIRECT(ADDRESS($I85,33)))),ISERROR(SEARCH("Side",INDIRECT(ADDRESS($I85,33))))),INDIRECT(ADDRESS($I85,COLUMN())),0),0),IF($J85&gt;0,IF(AND(INDIRECT(ADDRESS($J85,44))=0,INDIRECT(ADDRESS($J85,38))="UL",ISERROR(SEARCH("Rear",INDIRECT(ADDRESS($J85,33)))),ISERROR(SEARCH("Side",INDIRECT(ADDRESS($J85,33))))),INDIRECT(ADDRESS($J85,COLUMN())),0),0),IF($K85&gt;0,IF(AND(INDIRECT(ADDRESS($K85,44))=0,INDIRECT(ADDRESS($K85,38))="UL",ISERROR(SEARCH("Rear",INDIRECT(ADDRESS($K85,33)))),ISERROR(SEARCH("Side",INDIRECT(ADDRESS($K85,33))))),INDIRECT(ADDRESS($K85,COLUMN())),0),0),IF($L85&gt;0,IF(AND(INDIRECT(ADDRESS($L85,44))=0,INDIRECT(ADDRESS($L85,38))="UL",ISERROR(SEARCH("Rear",INDIRECT(ADDRESS($L85,33)))),ISERROR(SEARCH("Side",INDIRECT(ADDRESS($L85,33))))),INDIRECT(ADDRESS($L85,COLUMN())),0),0),IF($M85&gt;0,IF(AND(INDIRECT(ADDRESS($M85,44))=0,INDIRECT(ADDRESS($M85,38))="UL",ISERROR(SEARCH("Rear",INDIRECT(ADDRESS($M85,33)))),ISERROR(SEARCH("Side",INDIRECT(ADDRESS($M85,33))))),INDIRECT(ADDRESS($M85,COLUMN())),0),0))</f>
        <v>1.5555555555555556</v>
      </c>
      <c r="AX85" s="57" cm="1">
        <f t="array" aca="1" ref="AX85" ca="1">SUM(IF($C85&gt;0,IF(AND(INDIRECT(ADDRESS($C85,44))=0,INDIRECT(ADDRESS($C85,38))="UL",ISERROR(SEARCH("Rear",INDIRECT(ADDRESS($C85,33)))),ISERROR(SEARCH("Side",INDIRECT(ADDRESS($C85,33))))),INDIRECT(ADDRESS($C85,COLUMN())),0),0),IF($D85&gt;0,IF(AND(INDIRECT(ADDRESS($D85,44))=0,INDIRECT(ADDRESS($D85,38))="UL",ISERROR(SEARCH("Rear",INDIRECT(ADDRESS($D85,33)))),ISERROR(SEARCH("Side",INDIRECT(ADDRESS($D85,33))))),INDIRECT(ADDRESS($D85,COLUMN())),0),0),IF($E85&gt;0,IF(AND(INDIRECT(ADDRESS($E85,44))=0,INDIRECT(ADDRESS($E85,38))="UL",ISERROR(SEARCH("Rear",INDIRECT(ADDRESS($E85,33)))),ISERROR(SEARCH("Side",INDIRECT(ADDRESS($E85,33))))),INDIRECT(ADDRESS($E85,COLUMN())),0),0),IF($F85&gt;0,IF(AND(INDIRECT(ADDRESS($F85,44))=0,INDIRECT(ADDRESS($F85,38))="UL",ISERROR(SEARCH("Rear",INDIRECT(ADDRESS($F85,33)))),ISERROR(SEARCH("Side",INDIRECT(ADDRESS($F85,33))))),INDIRECT(ADDRESS($F85,COLUMN())),0),0),IF($G85&gt;0,IF(AND(INDIRECT(ADDRESS($G85,44))=0,INDIRECT(ADDRESS($G85,38))="UL",ISERROR(SEARCH("Rear",INDIRECT(ADDRESS($G85,33)))),ISERROR(SEARCH("Side",INDIRECT(ADDRESS($G85,33))))),INDIRECT(ADDRESS($G85,COLUMN())),0),0),IF($H85&gt;0,IF(AND(INDIRECT(ADDRESS($H85,44))=0,INDIRECT(ADDRESS($H85,38))="UL",ISERROR(SEARCH("Rear",INDIRECT(ADDRESS($H85,33)))),ISERROR(SEARCH("Side",INDIRECT(ADDRESS($H85,33))))),INDIRECT(ADDRESS($H85,COLUMN())),0),0),IF($I85&gt;0,IF(AND(INDIRECT(ADDRESS($I85,44))=0,INDIRECT(ADDRESS($I85,38))="UL",ISERROR(SEARCH("Rear",INDIRECT(ADDRESS($I85,33)))),ISERROR(SEARCH("Side",INDIRECT(ADDRESS($I85,33))))),INDIRECT(ADDRESS($I85,COLUMN())),0),0),IF($J85&gt;0,IF(AND(INDIRECT(ADDRESS($J85,44))=0,INDIRECT(ADDRESS($J85,38))="UL",ISERROR(SEARCH("Rear",INDIRECT(ADDRESS($J85,33)))),ISERROR(SEARCH("Side",INDIRECT(ADDRESS($J85,33))))),INDIRECT(ADDRESS($J85,COLUMN())),0),0),IF($K85&gt;0,IF(AND(INDIRECT(ADDRESS($K85,44))=0,INDIRECT(ADDRESS($K85,38))="UL",ISERROR(SEARCH("Rear",INDIRECT(ADDRESS($K85,33)))),ISERROR(SEARCH("Side",INDIRECT(ADDRESS($K85,33))))),INDIRECT(ADDRESS($K85,COLUMN())),0),0),IF($L85&gt;0,IF(AND(INDIRECT(ADDRESS($L85,44))=0,INDIRECT(ADDRESS($L85,38))="UL",ISERROR(SEARCH("Rear",INDIRECT(ADDRESS($L85,33)))),ISERROR(SEARCH("Side",INDIRECT(ADDRESS($L85,33))))),INDIRECT(ADDRESS($L85,COLUMN())),0),0),IF($M85&gt;0,IF(AND(INDIRECT(ADDRESS($M85,44))=0,INDIRECT(ADDRESS($M85,38))="UL",ISERROR(SEARCH("Rear",INDIRECT(ADDRESS($M85,33)))),ISERROR(SEARCH("Side",INDIRECT(ADDRESS($M85,33))))),INDIRECT(ADDRESS($M85,COLUMN())),0),0))</f>
        <v>0.61111111111111105</v>
      </c>
      <c r="AY85" s="58">
        <f t="shared" ca="1" si="58"/>
        <v>1.5555555555555556</v>
      </c>
      <c r="AZ85" s="58">
        <f t="shared" ca="1" si="59"/>
        <v>1.037037037037037</v>
      </c>
      <c r="BA85" s="58" cm="1">
        <f t="array" aca="1" ref="BA85" ca="1">SUM(IF($C85&gt;0,IF(AND(INDIRECT(ADDRESS($C85,44))=0,INDIRECT(ADDRESS($C85,38))="UL"),INDIRECT(ADDRESS($C85,COLUMN())),0),0),IF($D85&gt;0,IF(AND(INDIRECT(ADDRESS($D85,44))=0,INDIRECT(ADDRESS($D85,38))="UL"),INDIRECT(ADDRESS($D85,COLUMN())),0),0),IF($E85&gt;0,IF(AND(INDIRECT(ADDRESS($E85,44))=0,INDIRECT(ADDRESS($E85,38))="UL"),INDIRECT(ADDRESS($E85,COLUMN())),0),0),IF($F85&gt;0,IF(AND(INDIRECT(ADDRESS($F85,44))=0,INDIRECT(ADDRESS($F85,38))="UL"),INDIRECT(ADDRESS($F85,COLUMN())),0),0),IF($G85&gt;0,IF(AND(INDIRECT(ADDRESS($G85,44))=0,INDIRECT(ADDRESS($G85,38))="UL"),INDIRECT(ADDRESS($G85,COLUMN())),0),0),IF($H85&gt;0,IF(AND(INDIRECT(ADDRESS($H85,44))=0,INDIRECT(ADDRESS($H85,38))="UL"),INDIRECT(ADDRESS($H85,COLUMN())),0),0),IF($I85&gt;0,IF(AND(INDIRECT(ADDRESS($I85,44))=0,INDIRECT(ADDRESS($I85,38))="UL"),INDIRECT(ADDRESS($I85,COLUMN())),0),0),IF($J85&gt;0,IF(AND(INDIRECT(ADDRESS($J85,44))=0,INDIRECT(ADDRESS($J85,38))="UL"),INDIRECT(ADDRESS($J85,COLUMN())),0),0),IF($K85&gt;0,IF(AND(INDIRECT(ADDRESS($K85,44))=0,INDIRECT(ADDRESS($K85,38))="UL"),INDIRECT(ADDRESS($K85,COLUMN())),0),0),IF($L85&gt;0,IF(AND(INDIRECT(ADDRESS($L85,44))=0,INDIRECT(ADDRESS($L85,38))="UL"),INDIRECT(ADDRESS($L85,COLUMN())),0),0),IF($M85&gt;0,IF(AND(INDIRECT(ADDRESS($M85,44))=0,INDIRECT(ADDRESS($M85,38))="UL"),INDIRECT(ADDRESS($M85,COLUMN())),0),0))</f>
        <v>0.57671957671957674</v>
      </c>
      <c r="BB85" s="58" cm="1">
        <f t="array" aca="1" ref="BB85" ca="1">SUM(IF($C85&gt;0,IF(AND(INDIRECT(ADDRESS($C85,44))=0,INDIRECT(ADDRESS($C85,38))="UL"),INDIRECT(ADDRESS($C85,COLUMN())),0),0),IF($D85&gt;0,IF(AND(INDIRECT(ADDRESS($D85,44))=0,INDIRECT(ADDRESS($D85,38))="UL"),INDIRECT(ADDRESS($D85,COLUMN())),0),0),IF($E85&gt;0,IF(AND(INDIRECT(ADDRESS($E85,44))=0,INDIRECT(ADDRESS($E85,38))="UL"),INDIRECT(ADDRESS($E85,COLUMN())),0),0),IF($F85&gt;0,IF(AND(INDIRECT(ADDRESS($F85,44))=0,INDIRECT(ADDRESS($F85,38))="UL"),INDIRECT(ADDRESS($F85,COLUMN())),0),0),IF($G85&gt;0,IF(AND(INDIRECT(ADDRESS($G85,44))=0,INDIRECT(ADDRESS($G85,38))="UL"),INDIRECT(ADDRESS($G85,COLUMN())),0),0),IF($H85&gt;0,IF(AND(INDIRECT(ADDRESS($H85,44))=0,INDIRECT(ADDRESS($H85,38))="UL"),INDIRECT(ADDRESS($H85,COLUMN())),0),0),IF($I85&gt;0,IF(AND(INDIRECT(ADDRESS($I85,44))=0,INDIRECT(ADDRESS($I85,38))="UL"),INDIRECT(ADDRESS($I85,COLUMN())),0),0),IF($J85&gt;0,IF(AND(INDIRECT(ADDRESS($J85,44))=0,INDIRECT(ADDRESS($J85,38))="UL"),INDIRECT(ADDRESS($J85,COLUMN())),0),0),IF($K85&gt;0,IF(AND(INDIRECT(ADDRESS($K85,44))=0,INDIRECT(ADDRESS($K85,38))="UL"),INDIRECT(ADDRESS($K85,COLUMN())),0),0),IF($L85&gt;0,IF(AND(INDIRECT(ADDRESS($L85,44))=0,INDIRECT(ADDRESS($L85,38))="UL"),INDIRECT(ADDRESS($L85,COLUMN())),0),0),IF($M85&gt;0,IF(AND(INDIRECT(ADDRESS($M85,44))=0,INDIRECT(ADDRESS($M85,38))="UL"),INDIRECT(ADDRESS($M85,COLUMN())),0),0))</f>
        <v>0.37989417989417984</v>
      </c>
      <c r="BC85" s="58" cm="1">
        <f t="array" aca="1" ref="BC85" ca="1">SUM(IF($C85&gt;0,IF(AND(INDIRECT(ADDRESS($C85,44))=0,INDIRECT(ADDRESS($C85,38))="UL"),INDIRECT(ADDRESS($C85,COLUMN())),0),0),IF($D85&gt;0,IF(AND(INDIRECT(ADDRESS($D85,44))=0,INDIRECT(ADDRESS($D85,38))="UL"),INDIRECT(ADDRESS($D85,COLUMN())),0),0),IF($E85&gt;0,IF(AND(INDIRECT(ADDRESS($E85,44))=0,INDIRECT(ADDRESS($E85,38))="UL"),INDIRECT(ADDRESS($E85,COLUMN())),0),0),IF($F85&gt;0,IF(AND(INDIRECT(ADDRESS($F85,44))=0,INDIRECT(ADDRESS($F85,38))="UL"),INDIRECT(ADDRESS($F85,COLUMN())),0),0),IF($G85&gt;0,IF(AND(INDIRECT(ADDRESS($G85,44))=0,INDIRECT(ADDRESS($G85,38))="UL"),INDIRECT(ADDRESS($G85,COLUMN())),0),0),IF($H85&gt;0,IF(AND(INDIRECT(ADDRESS($H85,44))=0,INDIRECT(ADDRESS($H85,38))="UL"),INDIRECT(ADDRESS($H85,COLUMN())),0),0),IF($I85&gt;0,IF(AND(INDIRECT(ADDRESS($I85,44))=0,INDIRECT(ADDRESS($I85,38))="UL"),INDIRECT(ADDRESS($I85,COLUMN())),0),0),IF($J85&gt;0,IF(AND(INDIRECT(ADDRESS($J85,44))=0,INDIRECT(ADDRESS($J85,38))="UL"),INDIRECT(ADDRESS($J85,COLUMN())),0),0),IF($K85&gt;0,IF(AND(INDIRECT(ADDRESS($K85,44))=0,INDIRECT(ADDRESS($K85,38))="UL"),INDIRECT(ADDRESS($K85,COLUMN())),0),0),IF($L85&gt;0,IF(AND(INDIRECT(ADDRESS($L85,44))=0,INDIRECT(ADDRESS($L85,38))="UL"),INDIRECT(ADDRESS($L85,COLUMN())),0),0),IF($M85&gt;0,IF(AND(INDIRECT(ADDRESS($M85,44))=0,INDIRECT(ADDRESS($M85,38))="UL"),INDIRECT(ADDRESS($M85,COLUMN())),0),0))</f>
        <v>0.33121693121693119</v>
      </c>
      <c r="BD85" s="58" cm="1">
        <f t="array" aca="1" ref="BD85" ca="1">SUM(IF($C85&gt;0,IF(AND(INDIRECT(ADDRESS($C85,44))=0,INDIRECT(ADDRESS($C85,38))="UL"),INDIRECT(ADDRESS($C85,COLUMN())),0),0),IF($D85&gt;0,IF(AND(INDIRECT(ADDRESS($D85,44))=0,INDIRECT(ADDRESS($D85,38))="UL"),INDIRECT(ADDRESS($D85,COLUMN())),0),0),IF($E85&gt;0,IF(AND(INDIRECT(ADDRESS($E85,44))=0,INDIRECT(ADDRESS($E85,38))="UL"),INDIRECT(ADDRESS($E85,COLUMN())),0),0),IF($F85&gt;0,IF(AND(INDIRECT(ADDRESS($F85,44))=0,INDIRECT(ADDRESS($F85,38))="UL"),INDIRECT(ADDRESS($F85,COLUMN())),0),0),IF($G85&gt;0,IF(AND(INDIRECT(ADDRESS($G85,44))=0,INDIRECT(ADDRESS($G85,38))="UL"),INDIRECT(ADDRESS($G85,COLUMN())),0),0),IF($H85&gt;0,IF(AND(INDIRECT(ADDRESS($H85,44))=0,INDIRECT(ADDRESS($H85,38))="UL"),INDIRECT(ADDRESS($H85,COLUMN())),0),0),IF($I85&gt;0,IF(AND(INDIRECT(ADDRESS($I85,44))=0,INDIRECT(ADDRESS($I85,38))="UL"),INDIRECT(ADDRESS($I85,COLUMN())),0),0),IF($J85&gt;0,IF(AND(INDIRECT(ADDRESS($J85,44))=0,INDIRECT(ADDRESS($J85,38))="UL"),INDIRECT(ADDRESS($J85,COLUMN())),0),0),IF($K85&gt;0,IF(AND(INDIRECT(ADDRESS($K85,44))=0,INDIRECT(ADDRESS($K85,38))="UL"),INDIRECT(ADDRESS($K85,COLUMN())),0),0),IF($L85&gt;0,IF(AND(INDIRECT(ADDRESS($L85,44))=0,INDIRECT(ADDRESS($L85,38))="UL"),INDIRECT(ADDRESS($L85,COLUMN())),0),0),IF($M85&gt;0,IF(AND(INDIRECT(ADDRESS($M85,44))=0,INDIRECT(ADDRESS($M85,38))="UL"),INDIRECT(ADDRESS($M85,COLUMN())),0),0))</f>
        <v>0.54920634920634925</v>
      </c>
      <c r="BE85" s="57">
        <f t="shared" ca="1" si="60"/>
        <v>0.33121693121693119</v>
      </c>
      <c r="BF85" s="57" cm="1">
        <f t="array" aca="1" ref="BF85" ca="1">SUM(IF($C85&gt;0,IF(INDIRECT(ADDRESS($C85,45))=1,INDIRECT(ADDRESS($C85,52))*INDIRECT(ADDRESS($C85,42))/5,0),0), IF($D85&gt;0,IF(INDIRECT(ADDRESS($D85,45))=1,INDIRECT(ADDRESS($D85,52))*INDIRECT(ADDRESS($D85,42))/5,0),0), IF($E85&gt;0,IF(INDIRECT(ADDRESS($E85,45))=1,INDIRECT(ADDRESS($E85,52))*INDIRECT(ADDRESS($E85,42))/5,0),0), IF($F85&gt;0,IF(INDIRECT(ADDRESS($F85,45))=1,INDIRECT(ADDRESS($F85,52))*INDIRECT(ADDRESS($F85,42))/5,0),0), IF($G85&gt;0,IF(INDIRECT(ADDRESS($G85,45))=1,INDIRECT(ADDRESS($G85,52))*INDIRECT(ADDRESS($G85,42))/5,0),0), IF($H85&gt;0,IF(INDIRECT(ADDRESS($H85,45))=1,INDIRECT(ADDRESS($H85,52))*INDIRECT(ADDRESS($H85,42))/5,0),0)
)*$BF$296/100</f>
        <v>0</v>
      </c>
      <c r="BG85" s="19"/>
      <c r="BH85" s="57" cm="1">
        <f t="array" aca="1" ref="BH85" ca="1">SUM(IF($C85&gt;0,IF(AND(INDIRECT(ADDRESS($C85,44))=0,INDIRECT(ADDRESS($C85,38))&lt;&gt;"UL"),INDIRECT(ADDRESS($C85,COLUMN()-12)),0),0), IF($D85&gt;0,IF(AND(INDIRECT(ADDRESS($D85,44))=0,INDIRECT(ADDRESS($D85,38))&lt;&gt;"UL"),INDIRECT(ADDRESS($D85,COLUMN()-12)),0),0), IF($E85&gt;0,IF(AND(INDIRECT(ADDRESS($E85,44))=0,INDIRECT(ADDRESS($E85,38))&lt;&gt;"UL"),INDIRECT(ADDRESS($E85,COLUMN()-12)),0),0), IF($F85&gt;0,IF(AND(INDIRECT(ADDRESS($F85,44))=0,INDIRECT(ADDRESS($F85,38))&lt;&gt;"UL"),INDIRECT(ADDRESS($F85,COLUMN()-12)),0),0), IF($G85&gt;0,IF(AND(INDIRECT(ADDRESS($G85,44))=0,INDIRECT(ADDRESS($G85,38))&lt;&gt;"UL"),INDIRECT(ADDRESS($G85,COLUMN()-12)),0),0), IF($H85&gt;0,IF(AND(INDIRECT(ADDRESS($H85,44))=0,INDIRECT(ADDRESS($H85,38))&lt;&gt;"UL"),INDIRECT(ADDRESS($H85,COLUMN()-12)),0),0), IF($I85&gt;0,IF(AND(INDIRECT(ADDRESS($I85,44))=0,INDIRECT(ADDRESS($I85,38))&lt;&gt;"UL"),INDIRECT(ADDRESS($I85,COLUMN()-12)),0),0), IF($J85&gt;0,IF(AND(INDIRECT(ADDRESS($J85,44))=0,INDIRECT(ADDRESS($J85,38))&lt;&gt;"UL"),INDIRECT(ADDRESS($J85,COLUMN()-12)),0),0), IF($K85&gt;0,IF(AND(INDIRECT(ADDRESS($K85,44))=0,INDIRECT(ADDRESS($K85,38))&lt;&gt;"UL"),INDIRECT(ADDRESS($K85,COLUMN()-12)),0),0), IF($L85&gt;0,IF(AND(INDIRECT(ADDRESS($L85,44))=0,INDIRECT(ADDRESS($L85,38))&lt;&gt;"UL"),INDIRECT(ADDRESS($L85,COLUMN()-12)),0),0), IF($M85&gt;0,IF(AND(INDIRECT(ADDRESS($M85,44))=0,INDIRECT(ADDRESS($M85,38))&lt;&gt;"UL"),INDIRECT(ADDRESS($M85,COLUMN()-12)),0),0))</f>
        <v>0</v>
      </c>
      <c r="BI85" s="57" cm="1">
        <f t="array" aca="1" ref="BI85" ca="1">SUM(IF($C85&gt;0,IF(AND(INDIRECT(ADDRESS($C85,44))=0,INDIRECT(ADDRESS($C85,38))&lt;&gt;"UL"),INDIRECT(ADDRESS($C85,COLUMN()-12)),0),0), IF($D85&gt;0,IF(AND(INDIRECT(ADDRESS($D85,44))=0,INDIRECT(ADDRESS($D85,38))&lt;&gt;"UL"),INDIRECT(ADDRESS($D85,COLUMN()-12)),0),0), IF($E85&gt;0,IF(AND(INDIRECT(ADDRESS($E85,44))=0,INDIRECT(ADDRESS($E85,38))&lt;&gt;"UL"),INDIRECT(ADDRESS($E85,COLUMN()-12)),0),0), IF($F85&gt;0,IF(AND(INDIRECT(ADDRESS($F85,44))=0,INDIRECT(ADDRESS($F85,38))&lt;&gt;"UL"),INDIRECT(ADDRESS($F85,COLUMN()-12)),0),0), IF($G85&gt;0,IF(AND(INDIRECT(ADDRESS($G85,44))=0,INDIRECT(ADDRESS($G85,38))&lt;&gt;"UL"),INDIRECT(ADDRESS($G85,COLUMN()-12)),0),0), IF($H85&gt;0,IF(AND(INDIRECT(ADDRESS($H85,44))=0,INDIRECT(ADDRESS($H85,38))&lt;&gt;"UL"),INDIRECT(ADDRESS($H85,COLUMN()-12)),0),0), IF($I85&gt;0,IF(AND(INDIRECT(ADDRESS($I85,44))=0,INDIRECT(ADDRESS($I85,38))&lt;&gt;"UL"),INDIRECT(ADDRESS($I85,COLUMN()-12)),0),0), IF($J85&gt;0,IF(AND(INDIRECT(ADDRESS($J85,44))=0,INDIRECT(ADDRESS($J85,38))&lt;&gt;"UL"),INDIRECT(ADDRESS($J85,COLUMN()-12)),0),0), IF($K85&gt;0,IF(AND(INDIRECT(ADDRESS($K85,44))=0,INDIRECT(ADDRESS($K85,38))&lt;&gt;"UL"),INDIRECT(ADDRESS($K85,COLUMN()-12)),0),0), IF($L85&gt;0,IF(AND(INDIRECT(ADDRESS($L85,44))=0,INDIRECT(ADDRESS($L85,38))&lt;&gt;"UL"),INDIRECT(ADDRESS($L85,COLUMN()-12)),0),0), IF($M85&gt;0,IF(AND(INDIRECT(ADDRESS($M85,44))=0,INDIRECT(ADDRESS($M85,38))&lt;&gt;"UL"),INDIRECT(ADDRESS($M85,COLUMN()-12)),0),0))</f>
        <v>0</v>
      </c>
      <c r="BJ85" s="57" cm="1">
        <f t="array" aca="1" ref="BJ85" ca="1">SUM(IF($C85&gt;0,IF(AND(INDIRECT(ADDRESS($C85,44))=0,INDIRECT(ADDRESS($C85,38))&lt;&gt;"UL"),INDIRECT(ADDRESS($C85,COLUMN()-12)),0),0), IF($D85&gt;0,IF(AND(INDIRECT(ADDRESS($D85,44))=0,INDIRECT(ADDRESS($D85,38))&lt;&gt;"UL"),INDIRECT(ADDRESS($D85,COLUMN()-12)),0),0), IF($E85&gt;0,IF(AND(INDIRECT(ADDRESS($E85,44))=0,INDIRECT(ADDRESS($E85,38))&lt;&gt;"UL"),INDIRECT(ADDRESS($E85,COLUMN()-12)),0),0), IF($F85&gt;0,IF(AND(INDIRECT(ADDRESS($F85,44))=0,INDIRECT(ADDRESS($F85,38))&lt;&gt;"UL"),INDIRECT(ADDRESS($F85,COLUMN()-12)),0),0), IF($G85&gt;0,IF(AND(INDIRECT(ADDRESS($G85,44))=0,INDIRECT(ADDRESS($G85,38))&lt;&gt;"UL"),INDIRECT(ADDRESS($G85,COLUMN()-12)),0),0), IF($H85&gt;0,IF(AND(INDIRECT(ADDRESS($H85,44))=0,INDIRECT(ADDRESS($H85,38))&lt;&gt;"UL"),INDIRECT(ADDRESS($H85,COLUMN()-12)),0),0), IF($I85&gt;0,IF(AND(INDIRECT(ADDRESS($I85,44))=0,INDIRECT(ADDRESS($I85,38))&lt;&gt;"UL"),INDIRECT(ADDRESS($I85,COLUMN()-12)),0),0), IF($J85&gt;0,IF(AND(INDIRECT(ADDRESS($J85,44))=0,INDIRECT(ADDRESS($J85,38))&lt;&gt;"UL"),INDIRECT(ADDRESS($J85,COLUMN()-12)),0),0), IF($K85&gt;0,IF(AND(INDIRECT(ADDRESS($K85,44))=0,INDIRECT(ADDRESS($K85,38))&lt;&gt;"UL"),INDIRECT(ADDRESS($K85,COLUMN()-12)),0),0), IF($L85&gt;0,IF(AND(INDIRECT(ADDRESS($L85,44))=0,INDIRECT(ADDRESS($L85,38))&lt;&gt;"UL"),INDIRECT(ADDRESS($L85,COLUMN()-12)),0),0), IF($M85&gt;0,IF(AND(INDIRECT(ADDRESS($M85,44))=0,INDIRECT(ADDRESS($M85,38))&lt;&gt;"UL"),INDIRECT(ADDRESS($M85,COLUMN()-12)),0),0))</f>
        <v>0</v>
      </c>
      <c r="BK85" s="57">
        <f t="shared" ca="1" si="61"/>
        <v>0</v>
      </c>
      <c r="BL85" s="58">
        <f t="shared" ca="1" si="62"/>
        <v>0</v>
      </c>
      <c r="BM85" s="57" cm="1">
        <f t="array" aca="1" ref="BM85" ca="1">SUM(IF($C85&gt;0,IF(AND(INDIRECT(ADDRESS($C85,44))=0,INDIRECT(ADDRESS($C85,38))&lt;&gt;"UL"),INDIRECT(ADDRESS($C85,COLUMN()-12)),0),0), IF($D85&gt;0,IF(AND(INDIRECT(ADDRESS($D85,44))=0,INDIRECT(ADDRESS($D85,38))&lt;&gt;"UL"),INDIRECT(ADDRESS($D85,COLUMN()-12)),0),0), IF($E85&gt;0,IF(AND(INDIRECT(ADDRESS($E85,44))=0,INDIRECT(ADDRESS($E85,38))&lt;&gt;"UL"),INDIRECT(ADDRESS($E85,COLUMN()-12)),0),0), IF($F85&gt;0,IF(AND(INDIRECT(ADDRESS($F85,44))=0,INDIRECT(ADDRESS($F85,38))&lt;&gt;"UL"),INDIRECT(ADDRESS($F85,COLUMN()-12)),0),0), IF($G85&gt;0,IF(AND(INDIRECT(ADDRESS($G85,44))=0,INDIRECT(ADDRESS($G85,38))&lt;&gt;"UL"),INDIRECT(ADDRESS($G85,COLUMN()-12)),0),0), IF($H85&gt;0,IF(AND(INDIRECT(ADDRESS($H85,44))=0,INDIRECT(ADDRESS($H85,38))&lt;&gt;"UL"),INDIRECT(ADDRESS($H85,COLUMN()-12)),0),0), IF($I85&gt;0,IF(AND(INDIRECT(ADDRESS($I85,44))=0,INDIRECT(ADDRESS($I85,38))&lt;&gt;"UL"),INDIRECT(ADDRESS($I85,COLUMN()-12)),0),0), IF($J85&gt;0,IF(AND(INDIRECT(ADDRESS($J85,44))=0,INDIRECT(ADDRESS($J85,38))&lt;&gt;"UL"),INDIRECT(ADDRESS($J85,COLUMN()-12)),0),0), IF($K85&gt;0,IF(AND(INDIRECT(ADDRESS($K85,44))=0,INDIRECT(ADDRESS($K85,38))&lt;&gt;"UL"),INDIRECT(ADDRESS($K85,COLUMN()-11)),0),0), IF($L85&gt;0,IF(AND(INDIRECT(ADDRESS($L85,44))=0,INDIRECT(ADDRESS($L85,38))&lt;&gt;"UL"),INDIRECT(ADDRESS($L85,COLUMN()-11)),0),0), IF($M85&gt;0,IF(AND(INDIRECT(ADDRESS($M85,44))=0,INDIRECT(ADDRESS($M85,38))&lt;&gt;"UL"),INDIRECT(ADDRESS($M85,COLUMN()-11)),0),0))</f>
        <v>0</v>
      </c>
      <c r="BN85" s="57" cm="1">
        <f t="array" aca="1" ref="BN85" ca="1">SUM(IF($C85&gt;0,IF(AND(INDIRECT(ADDRESS($C85,44))=0,INDIRECT(ADDRESS($C85,38))&lt;&gt;"UL"),INDIRECT(ADDRESS($C85,COLUMN()-12)),0),0), IF($D85&gt;0,IF(AND(INDIRECT(ADDRESS($D85,44))=0,INDIRECT(ADDRESS($D85,38))&lt;&gt;"UL"),INDIRECT(ADDRESS($D85,COLUMN()-12)),0),0), IF($E85&gt;0,IF(AND(INDIRECT(ADDRESS($E85,44))=0,INDIRECT(ADDRESS($E85,38))&lt;&gt;"UL"),INDIRECT(ADDRESS($E85,COLUMN()-12)),0),0), IF($F85&gt;0,IF(AND(INDIRECT(ADDRESS($F85,44))=0,INDIRECT(ADDRESS($F85,38))&lt;&gt;"UL"),INDIRECT(ADDRESS($F85,COLUMN()-12)),0),0), IF($G85&gt;0,IF(AND(INDIRECT(ADDRESS($G85,44))=0,INDIRECT(ADDRESS($G85,38))&lt;&gt;"UL"),INDIRECT(ADDRESS($G85,COLUMN()-12)),0),0), IF($H85&gt;0,IF(AND(INDIRECT(ADDRESS($H85,44))=0,INDIRECT(ADDRESS($H85,38))&lt;&gt;"UL"),INDIRECT(ADDRESS($H85,COLUMN()-12)),0),0), IF($I85&gt;0,IF(AND(INDIRECT(ADDRESS($I85,44))=0,INDIRECT(ADDRESS($I85,38))&lt;&gt;"UL"),INDIRECT(ADDRESS($I85,COLUMN()-12)),0),0), IF($J85&gt;0,IF(AND(INDIRECT(ADDRESS($J85,44))=0,INDIRECT(ADDRESS($J85,38))&lt;&gt;"UL"),INDIRECT(ADDRESS($J85,COLUMN()-12)),0),0), IF($K85&gt;0,IF(AND(INDIRECT(ADDRESS($K85,44))=0,INDIRECT(ADDRESS($K85,38))&lt;&gt;"UL"),INDIRECT(ADDRESS($K85,COLUMN()-11)),0),0), IF($L85&gt;0,IF(AND(INDIRECT(ADDRESS($L85,44))=0,INDIRECT(ADDRESS($L85,38))&lt;&gt;"UL"),INDIRECT(ADDRESS($L85,COLUMN()-11)),0),0), IF($M85&gt;0,IF(AND(INDIRECT(ADDRESS($M85,44))=0,INDIRECT(ADDRESS($M85,38))&lt;&gt;"UL"),INDIRECT(ADDRESS($M85,COLUMN()-11)),0),0))</f>
        <v>0</v>
      </c>
      <c r="BO85" s="57" cm="1">
        <f t="array" aca="1" ref="BO85" ca="1">SUM(IF($C85&gt;0,IF(AND(INDIRECT(ADDRESS($C85,44))=0,INDIRECT(ADDRESS($C85,38))&lt;&gt;"UL"),INDIRECT(ADDRESS($C85,COLUMN()-12)),0),0), IF($D85&gt;0,IF(AND(INDIRECT(ADDRESS($D85,44))=0,INDIRECT(ADDRESS($D85,38))&lt;&gt;"UL"),INDIRECT(ADDRESS($D85,COLUMN()-12)),0),0), IF($E85&gt;0,IF(AND(INDIRECT(ADDRESS($E85,44))=0,INDIRECT(ADDRESS($E85,38))&lt;&gt;"UL"),INDIRECT(ADDRESS($E85,COLUMN()-12)),0),0), IF($F85&gt;0,IF(AND(INDIRECT(ADDRESS($F85,44))=0,INDIRECT(ADDRESS($F85,38))&lt;&gt;"UL"),INDIRECT(ADDRESS($F85,COLUMN()-12)),0),0), IF($G85&gt;0,IF(AND(INDIRECT(ADDRESS($G85,44))=0,INDIRECT(ADDRESS($G85,38))&lt;&gt;"UL"),INDIRECT(ADDRESS($G85,COLUMN()-12)),0),0), IF($H85&gt;0,IF(AND(INDIRECT(ADDRESS($H85,44))=0,INDIRECT(ADDRESS($H85,38))&lt;&gt;"UL"),INDIRECT(ADDRESS($H85,COLUMN()-12)),0),0), IF($I85&gt;0,IF(AND(INDIRECT(ADDRESS($I85,44))=0,INDIRECT(ADDRESS($I85,38))&lt;&gt;"UL"),INDIRECT(ADDRESS($I85,COLUMN()-12)),0),0), IF($J85&gt;0,IF(AND(INDIRECT(ADDRESS($J85,44))=0,INDIRECT(ADDRESS($J85,38))&lt;&gt;"UL"),INDIRECT(ADDRESS($J85,COLUMN()-12)),0),0), IF($K85&gt;0,IF(AND(INDIRECT(ADDRESS($K85,44))=0,INDIRECT(ADDRESS($K85,38))&lt;&gt;"UL"),INDIRECT(ADDRESS($K85,COLUMN()-11)),0),0), IF($L85&gt;0,IF(AND(INDIRECT(ADDRESS($L85,44))=0,INDIRECT(ADDRESS($L85,38))&lt;&gt;"UL"),INDIRECT(ADDRESS($L85,COLUMN()-11)),0),0), IF($M85&gt;0,IF(AND(INDIRECT(ADDRESS($M85,44))=0,INDIRECT(ADDRESS($M85,38))&lt;&gt;"UL"),INDIRECT(ADDRESS($M85,COLUMN()-11)),0),0))</f>
        <v>0</v>
      </c>
      <c r="BP85" s="57" cm="1">
        <f t="array" aca="1" ref="BP85" ca="1">SUM(IF($C85&gt;0,IF(AND(INDIRECT(ADDRESS($C85,44))=0,INDIRECT(ADDRESS($C85,38))&lt;&gt;"UL"),INDIRECT(ADDRESS($C85,COLUMN()-12)),0),0), IF($D85&gt;0,IF(AND(INDIRECT(ADDRESS($D85,44))=0,INDIRECT(ADDRESS($D85,38))&lt;&gt;"UL"),INDIRECT(ADDRESS($D85,COLUMN()-12)),0),0), IF($E85&gt;0,IF(AND(INDIRECT(ADDRESS($E85,44))=0,INDIRECT(ADDRESS($E85,38))&lt;&gt;"UL"),INDIRECT(ADDRESS($E85,COLUMN()-12)),0),0), IF($F85&gt;0,IF(AND(INDIRECT(ADDRESS($F85,44))=0,INDIRECT(ADDRESS($F85,38))&lt;&gt;"UL"),INDIRECT(ADDRESS($F85,COLUMN()-12)),0),0), IF($G85&gt;0,IF(AND(INDIRECT(ADDRESS($G85,44))=0,INDIRECT(ADDRESS($G85,38))&lt;&gt;"UL"),INDIRECT(ADDRESS($G85,COLUMN()-12)),0),0), IF($H85&gt;0,IF(AND(INDIRECT(ADDRESS($H85,44))=0,INDIRECT(ADDRESS($H85,38))&lt;&gt;"UL"),INDIRECT(ADDRESS($H85,COLUMN()-12)),0),0), IF($I85&gt;0,IF(AND(INDIRECT(ADDRESS($I85,44))=0,INDIRECT(ADDRESS($I85,38))&lt;&gt;"UL"),INDIRECT(ADDRESS($I85,COLUMN()-12)),0),0), IF($J85&gt;0,IF(AND(INDIRECT(ADDRESS($J85,44))=0,INDIRECT(ADDRESS($J85,38))&lt;&gt;"UL"),INDIRECT(ADDRESS($J85,COLUMN()-12)),0),0), IF($K85&gt;0,IF(AND(INDIRECT(ADDRESS($K85,44))=0,INDIRECT(ADDRESS($K85,38))&lt;&gt;"UL"),INDIRECT(ADDRESS($K85,COLUMN()-11)),0),0), IF($L85&gt;0,IF(AND(INDIRECT(ADDRESS($L85,44))=0,INDIRECT(ADDRESS($L85,38))&lt;&gt;"UL"),INDIRECT(ADDRESS($L85,COLUMN()-11)),0),0), IF($M85&gt;0,IF(AND(INDIRECT(ADDRESS($M85,44))=0,INDIRECT(ADDRESS($M85,38))&lt;&gt;"UL"),INDIRECT(ADDRESS($M85,COLUMN()-11)),0),0))</f>
        <v>0</v>
      </c>
      <c r="BQ85" s="57">
        <f t="shared" ca="1" si="63"/>
        <v>0</v>
      </c>
      <c r="BR85" s="161">
        <f t="shared" ca="1" si="64"/>
        <v>79.272623482355414</v>
      </c>
      <c r="BS85" s="56"/>
      <c r="BT85" s="56">
        <f t="shared" ca="1" si="65"/>
        <v>5.0982746217570103</v>
      </c>
      <c r="BU85" s="66">
        <f t="shared" ca="1" si="66"/>
        <v>0.16446047166958097</v>
      </c>
      <c r="BV85" s="57" t="s">
        <v>34</v>
      </c>
      <c r="BW85" s="57" cm="1">
        <f t="array" aca="1" ref="BW85" ca="1">SUM(IF($C85&gt;0,IF(AND(INDIRECT(ADDRESS($C85,44))=0,INDIRECT(ADDRESS($C85,38))="UL",ISERROR(SEARCH("Rear",INDIRECT(ADDRESS($C85,33)))),ISERROR(SEARCH("Side",INDIRECT(ADDRESS($C85,33))))),INDIRECT(ADDRESS($C85,COLUMN())),0),0),IF($D85&gt;0,IF(AND(INDIRECT(ADDRESS($D85,44))=0,INDIRECT(ADDRESS($D85,38))="UL",ISERROR(SEARCH("Rear",INDIRECT(ADDRESS($D85,33)))),ISERROR(SEARCH("Side",INDIRECT(ADDRESS($D85,33))))),INDIRECT(ADDRESS($D85,COLUMN())),0),0),IF($E85&gt;0,IF(AND(INDIRECT(ADDRESS($E85,44))=0,INDIRECT(ADDRESS($E85,38))="UL",ISERROR(SEARCH("Rear",INDIRECT(ADDRESS($E85,33)))),ISERROR(SEARCH("Side",INDIRECT(ADDRESS($E85,33))))),INDIRECT(ADDRESS($E85,COLUMN())),0),0),IF($F85&gt;0,IF(AND(INDIRECT(ADDRESS($F85,44))=0,INDIRECT(ADDRESS($F85,38))="UL",ISERROR(SEARCH("Rear",INDIRECT(ADDRESS($F85,33)))),ISERROR(SEARCH("Side",INDIRECT(ADDRESS($F85,33))))),INDIRECT(ADDRESS($F85,COLUMN())),0),0),IF($G85&gt;0,IF(AND(INDIRECT(ADDRESS($G85,44))=0,INDIRECT(ADDRESS($G85,38))="UL",ISERROR(SEARCH("Rear",INDIRECT(ADDRESS($G85,33)))),ISERROR(SEARCH("Side",INDIRECT(ADDRESS($G85,33))))),INDIRECT(ADDRESS($G85,COLUMN())),0),0),IF($H85&gt;0,IF(AND(INDIRECT(ADDRESS($H85,44))=0,INDIRECT(ADDRESS($H85,38))="UL",ISERROR(SEARCH("Rear",INDIRECT(ADDRESS($H85,33)))),ISERROR(SEARCH("Side",INDIRECT(ADDRESS($H85,33))))),INDIRECT(ADDRESS($H85,COLUMN())),0),0),IF($I85&gt;0,IF(AND(INDIRECT(ADDRESS($I85,44))=0,INDIRECT(ADDRESS($I85,38))="UL",ISERROR(SEARCH("Rear",INDIRECT(ADDRESS($I85,33)))),ISERROR(SEARCH("Side",INDIRECT(ADDRESS($I85,33))))),INDIRECT(ADDRESS($I85,COLUMN())),0),0),IF($J85&gt;0,IF(AND(INDIRECT(ADDRESS($J85,44))=0,INDIRECT(ADDRESS($J85,38))="UL",ISERROR(SEARCH("Rear",INDIRECT(ADDRESS($J85,33)))),ISERROR(SEARCH("Side",INDIRECT(ADDRESS($J85,33))))),INDIRECT(ADDRESS($J85,COLUMN())),0),0),IF($K85&gt;0,IF(AND(INDIRECT(ADDRESS($K85,44))=0,INDIRECT(ADDRESS($K85,38))="UL",ISERROR(SEARCH("Rear",INDIRECT(ADDRESS($K85,33)))),ISERROR(SEARCH("Side",INDIRECT(ADDRESS($K85,33))))),INDIRECT(ADDRESS($K85,COLUMN())),0),0),IF($L85&gt;0,IF(AND(INDIRECT(ADDRESS($L85,44))=0,INDIRECT(ADDRESS($L85,38))="UL",ISERROR(SEARCH("Rear",INDIRECT(ADDRESS($L85,33)))),ISERROR(SEARCH("Side",INDIRECT(ADDRESS($L85,33))))),INDIRECT(ADDRESS($L85,COLUMN())),0),0),IF($M85&gt;0,IF(AND(INDIRECT(ADDRESS($M85,44))=0,INDIRECT(ADDRESS($M85,38))="UL",ISERROR(SEARCH("Rear",INDIRECT(ADDRESS($M85,33)))),ISERROR(SEARCH("Side",INDIRECT(ADDRESS($M85,33))))),INDIRECT(ADDRESS($M85,COLUMN())),0),0))</f>
        <v>0.94444444444444431</v>
      </c>
      <c r="BX85" s="57">
        <f t="shared" ca="1" si="67"/>
        <v>0.94444444444444431</v>
      </c>
      <c r="BY85" s="57" cm="1">
        <f t="array" aca="1" ref="BY85" ca="1">SUM(IF($C85&gt;0,IF(AND(INDIRECT(ADDRESS($C85,44))=0,INDIRECT(ADDRESS($C85,38))="UL"),INDIRECT(ADDRESS($C85,COLUMN())),0),0),IF($D85&gt;0,IF(AND(INDIRECT(ADDRESS($D85,44))=0,INDIRECT(ADDRESS($D85,38))="UL"),INDIRECT(ADDRESS($D85,COLUMN())),0),0),IF($E85&gt;0,IF(AND(INDIRECT(ADDRESS($E85,44))=0,INDIRECT(ADDRESS($E85,38))="UL"),INDIRECT(ADDRESS($E85,COLUMN())),0),0),IF($F85&gt;0,IF(AND(INDIRECT(ADDRESS($F85,44))=0,INDIRECT(ADDRESS($F85,38))="UL"),INDIRECT(ADDRESS($F85,COLUMN())),0),0),IF($G85&gt;0,IF(AND(INDIRECT(ADDRESS($G85,44))=0,INDIRECT(ADDRESS($G85,38))="UL"),INDIRECT(ADDRESS($G85,COLUMN())),0),0),IF($H85&gt;0,IF(AND(INDIRECT(ADDRESS($H85,44))=0,INDIRECT(ADDRESS($H85,38))="UL"),INDIRECT(ADDRESS($H85,COLUMN())),0),0),IF($I85&gt;0,IF(AND(INDIRECT(ADDRESS($I85,44))=0,INDIRECT(ADDRESS($I85,38))="UL"),INDIRECT(ADDRESS($I85,COLUMN())),0),0),IF($J85&gt;0,IF(AND(INDIRECT(ADDRESS($J85,44))=0,INDIRECT(ADDRESS($J85,38))="UL"),INDIRECT(ADDRESS($J85,COLUMN())),0),0),IF($K85&gt;0,IF(AND(INDIRECT(ADDRESS($K85,44))=0,INDIRECT(ADDRESS($K85,38))="UL"),INDIRECT(ADDRESS($K85,COLUMN())),0),0),IF($L85&gt;0,IF(AND(INDIRECT(ADDRESS($L85,44))=0,INDIRECT(ADDRESS($L85,38))="UL"),INDIRECT(ADDRESS($L85,COLUMN())),0),0),IF($M85&gt;0,IF(AND(INDIRECT(ADDRESS($M85,44))=0,INDIRECT(ADDRESS($M85,38))="UL"),INDIRECT(ADDRESS($M85,COLUMN())),0),0))</f>
        <v>0.41975308641975306</v>
      </c>
      <c r="BZ85" s="57" cm="1">
        <f t="array" aca="1" ref="BZ85" ca="1">SUM(IF($C85&gt;0,IF(AND(INDIRECT(ADDRESS($C85,44))=0,INDIRECT(ADDRESS($C85,38))="UL"),INDIRECT(ADDRESS($C85,COLUMN())),0),0),IF($D85&gt;0,IF(AND(INDIRECT(ADDRESS($D85,44))=0,INDIRECT(ADDRESS($D85,38))="UL"),INDIRECT(ADDRESS($D85,COLUMN())),0),0),IF($E85&gt;0,IF(AND(INDIRECT(ADDRESS($E85,44))=0,INDIRECT(ADDRESS($E85,38))="UL"),INDIRECT(ADDRESS($E85,COLUMN())),0),0),IF($F85&gt;0,IF(AND(INDIRECT(ADDRESS($F85,44))=0,INDIRECT(ADDRESS($F85,38))="UL"),INDIRECT(ADDRESS($F85,COLUMN())),0),0),IF($G85&gt;0,IF(AND(INDIRECT(ADDRESS($G85,44))=0,INDIRECT(ADDRESS($G85,38))="UL"),INDIRECT(ADDRESS($G85,COLUMN())),0),0),IF($H85&gt;0,IF(AND(INDIRECT(ADDRESS($H85,44))=0,INDIRECT(ADDRESS($H85,38))="UL"),INDIRECT(ADDRESS($H85,COLUMN())),0),0),IF($I85&gt;0,IF(AND(INDIRECT(ADDRESS($I85,44))=0,INDIRECT(ADDRESS($I85,38))="UL"),INDIRECT(ADDRESS($I85,COLUMN())),0),0),IF($J85&gt;0,IF(AND(INDIRECT(ADDRESS($J85,44))=0,INDIRECT(ADDRESS($J85,38))="UL"),INDIRECT(ADDRESS($J85,COLUMN())),0),0),IF($K85&gt;0,IF(AND(INDIRECT(ADDRESS($K85,44))=0,INDIRECT(ADDRESS($K85,38))="UL"),INDIRECT(ADDRESS($K85,COLUMN())),0),0),IF($L85&gt;0,IF(AND(INDIRECT(ADDRESS($L85,44))=0,INDIRECT(ADDRESS($L85,38))="UL"),INDIRECT(ADDRESS($L85,COLUMN())),0),0),IF($M85&gt;0,IF(AND(INDIRECT(ADDRESS($M85,44))=0,INDIRECT(ADDRESS($M85,38))="UL"),INDIRECT(ADDRESS($M85,COLUMN())),0),0))</f>
        <v>0.37654320987654322</v>
      </c>
      <c r="CA85" s="57">
        <f t="shared" ca="1" si="68"/>
        <v>0.37654320987654322</v>
      </c>
      <c r="CB85" s="57" cm="1">
        <f t="array" aca="1" ref="CB85" ca="1">SUM(IF($C85&gt;0,IF(AND(INDIRECT(ADDRESS($C85,44))=0,INDIRECT(ADDRESS($C85,38))&lt;&gt;"UL"),INDIRECT(ADDRESS($C85,COLUMN())),0),0),IF($D85&gt;0,IF(AND(INDIRECT(ADDRESS($D85,44))=0,INDIRECT(ADDRESS($D85,38))&lt;&gt;"UL"),INDIRECT(ADDRESS($D85,COLUMN())),0),0),IF($E85&gt;0,IF(AND(INDIRECT(ADDRESS($E85,44))=0,INDIRECT(ADDRESS($E85,38))&lt;&gt;"UL"),INDIRECT(ADDRESS($E85,COLUMN())),0),0),IF($F85&gt;0,IF(AND(INDIRECT(ADDRESS($F85,44))=0,INDIRECT(ADDRESS($F85,38))&lt;&gt;"UL"),INDIRECT(ADDRESS($F85,COLUMN())),0),0),IF($G85&gt;0,IF(AND(INDIRECT(ADDRESS($G85,44))=0,INDIRECT(ADDRESS($G85,38))&lt;&gt;"UL"),INDIRECT(ADDRESS($G85,COLUMN())),0),0),IF($H85&gt;0,IF(AND(INDIRECT(ADDRESS($H85,44))=0,INDIRECT(ADDRESS($H85,38))&lt;&gt;"UL"),INDIRECT(ADDRESS($H85,COLUMN())),0),0),IF($I85&gt;0,IF(AND(INDIRECT(ADDRESS($I85,44))=0,INDIRECT(ADDRESS($I85,38))&lt;&gt;"UL"),INDIRECT(ADDRESS($I85,COLUMN())),0),0),IF($J85&gt;0,IF(AND(INDIRECT(ADDRESS($J85,44))=0,INDIRECT(ADDRESS($J85,38))&lt;&gt;"UL"),INDIRECT(ADDRESS($J85,COLUMN())),0),0),IF($K85&gt;0,IF(AND(INDIRECT(ADDRESS($K85,44))=0,INDIRECT(ADDRESS($K85,38))&lt;&gt;"UL"),INDIRECT(ADDRESS($K85,COLUMN())),0),0),IF($L85&gt;0,IF(AND(INDIRECT(ADDRESS($L85,44))=0,INDIRECT(ADDRESS($L85,38))&lt;&gt;"UL"),INDIRECT(ADDRESS($L85,COLUMN())),0),0),IF($M85&gt;0,IF(AND(INDIRECT(ADDRESS($M85,44))=0,INDIRECT(ADDRESS($M85,38))&lt;&gt;"UL"),INDIRECT(ADDRESS($M85,COLUMN())),0),0))</f>
        <v>0</v>
      </c>
      <c r="CC85" s="57">
        <f t="shared" ca="1" si="69"/>
        <v>0</v>
      </c>
      <c r="CD85" s="57" cm="1">
        <f t="array" aca="1" ref="CD85" ca="1">SUM(IF($C85&gt;0,IF(AND(INDIRECT(ADDRESS($C85,44))=0,INDIRECT(ADDRESS($C85,38))&lt;&gt;"UL"),INDIRECT(ADDRESS($C85,COLUMN())),0),0),IF($D85&gt;0,IF(AND(INDIRECT(ADDRESS($D85,44))=0,INDIRECT(ADDRESS($D85,38))&lt;&gt;"UL"),INDIRECT(ADDRESS($D85,COLUMN())),0),0),IF($E85&gt;0,IF(AND(INDIRECT(ADDRESS($E85,44))=0,INDIRECT(ADDRESS($E85,38))&lt;&gt;"UL"),INDIRECT(ADDRESS($E85,COLUMN())),0),0),IF($F85&gt;0,IF(AND(INDIRECT(ADDRESS($F85,44))=0,INDIRECT(ADDRESS($F85,38))&lt;&gt;"UL"),INDIRECT(ADDRESS($F85,COLUMN())),0),0),IF($G85&gt;0,IF(AND(INDIRECT(ADDRESS($G85,44))=0,INDIRECT(ADDRESS($G85,38))&lt;&gt;"UL"),INDIRECT(ADDRESS($G85,COLUMN())),0),0),IF($H85&gt;0,IF(AND(INDIRECT(ADDRESS($H85,44))=0,INDIRECT(ADDRESS($H85,38))&lt;&gt;"UL"),INDIRECT(ADDRESS($H85,COLUMN())),0),0),IF($I85&gt;0,IF(AND(INDIRECT(ADDRESS($I85,44))=0,INDIRECT(ADDRESS($I85,38))&lt;&gt;"UL"),INDIRECT(ADDRESS($I85,COLUMN())),0),0),IF($J85&gt;0,IF(AND(INDIRECT(ADDRESS($J85,44))=0,INDIRECT(ADDRESS($J85,38))&lt;&gt;"UL"),INDIRECT(ADDRESS($J85,COLUMN())),0),0),IF($K85&gt;0,IF(AND(INDIRECT(ADDRESS($K85,44))=0,INDIRECT(ADDRESS($K85,38))&lt;&gt;"UL"),INDIRECT(ADDRESS($K85,COLUMN())),0),0),IF($L85&gt;0,IF(AND(INDIRECT(ADDRESS($L85,44))=0,INDIRECT(ADDRESS($L85,38))&lt;&gt;"UL"),INDIRECT(ADDRESS($L85,COLUMN())),0),0),IF($M85&gt;0,IF(AND(INDIRECT(ADDRESS($M85,44))=0,INDIRECT(ADDRESS($M85,38))&lt;&gt;"UL"),INDIRECT(ADDRESS($M85,COLUMN())),0),0))</f>
        <v>0</v>
      </c>
      <c r="CE85" s="57" cm="1">
        <f t="array" aca="1" ref="CE85" ca="1">SUM(IF($C85&gt;0,IF(AND(INDIRECT(ADDRESS($C85,44))=0,INDIRECT(ADDRESS($C85,38))&lt;&gt;"UL"),INDIRECT(ADDRESS($C85,COLUMN())),0),0),IF($D85&gt;0,IF(AND(INDIRECT(ADDRESS($D85,44))=0,INDIRECT(ADDRESS($D85,38))&lt;&gt;"UL"),INDIRECT(ADDRESS($D85,COLUMN())),0),0),IF($E85&gt;0,IF(AND(INDIRECT(ADDRESS($E85,44))=0,INDIRECT(ADDRESS($E85,38))&lt;&gt;"UL"),INDIRECT(ADDRESS($E85,COLUMN())),0),0),IF($F85&gt;0,IF(AND(INDIRECT(ADDRESS($F85,44))=0,INDIRECT(ADDRESS($F85,38))&lt;&gt;"UL"),INDIRECT(ADDRESS($F85,COLUMN())),0),0),IF($G85&gt;0,IF(AND(INDIRECT(ADDRESS($G85,44))=0,INDIRECT(ADDRESS($G85,38))&lt;&gt;"UL"),INDIRECT(ADDRESS($G85,COLUMN())),0),0),IF($H85&gt;0,IF(AND(INDIRECT(ADDRESS($H85,44))=0,INDIRECT(ADDRESS($H85,38))&lt;&gt;"UL"),INDIRECT(ADDRESS($H85,COLUMN())),0),0),IF($I85&gt;0,IF(AND(INDIRECT(ADDRESS($I85,44))=0,INDIRECT(ADDRESS($I85,38))&lt;&gt;"UL"),INDIRECT(ADDRESS($I85,COLUMN())),0),0),IF($J85&gt;0,IF(AND(INDIRECT(ADDRESS($J85,44))=0,INDIRECT(ADDRESS($J85,38))&lt;&gt;"UL"),INDIRECT(ADDRESS($J85,COLUMN())),0),0),IF($K85&gt;0,IF(AND(INDIRECT(ADDRESS($K85,44))=0,INDIRECT(ADDRESS($K85,38))&lt;&gt;"UL"),INDIRECT(ADDRESS($K85,COLUMN())),0),0),IF($L85&gt;0,IF(AND(INDIRECT(ADDRESS($L85,44))=0,INDIRECT(ADDRESS($L85,38))&lt;&gt;"UL"),INDIRECT(ADDRESS($L85,COLUMN())),0),0),IF($M85&gt;0,IF(AND(INDIRECT(ADDRESS($M85,44))=0,INDIRECT(ADDRESS($M85,38))&lt;&gt;"UL"),INDIRECT(ADDRESS($M85,COLUMN())),0),0))</f>
        <v>0</v>
      </c>
      <c r="CF85" s="57">
        <f t="shared" ca="1" si="70"/>
        <v>0</v>
      </c>
      <c r="CG85" s="57">
        <f t="shared" ca="1" si="71"/>
        <v>3.3060507009373015</v>
      </c>
      <c r="CH85" s="57">
        <f t="shared" ca="1" si="72"/>
        <v>0.10664679680442908</v>
      </c>
      <c r="CI85" s="19">
        <f t="shared" ca="1" si="73"/>
        <v>21.112744006118543</v>
      </c>
      <c r="CJ85" s="19"/>
      <c r="CK85" s="57" cm="1">
        <f t="array" aca="1" ref="CK85" ca="1">IF(AU85="S", SUM(IF($C85&gt;0,IF(INDIRECT(ADDRESS($C85,43))&lt;&gt;1,INDIRECT(ADDRESS($C85,48)),0),0), IF($D85&gt;0,IF(INDIRECT(ADDRESS($D85,43))&lt;&gt;1,INDIRECT(ADDRESS($D85,48)),0),0), IF($E85&gt;0,IF(INDIRECT(ADDRESS($E85,43))&lt;&gt;1,INDIRECT(ADDRESS($E85,48)),0),0), IF($F85&gt;0,IF(INDIRECT(ADDRESS($F85,43))&lt;&gt;1,INDIRECT(ADDRESS($F85,48)),0),0), IF($G85&gt;0,IF(INDIRECT(ADDRESS($G85,43))&lt;&gt;1,INDIRECT(ADDRESS($G85,48)),0),0), IF($H85&gt;0,IF(INDIRECT(ADDRESS($H85,43))&lt;&gt;1,INDIRECT(ADDRESS($H85,48)),0),0), IF($I85&gt;0,IF(INDIRECT(ADDRESS($I85,43))&lt;&gt;1,INDIRECT(ADDRESS($I85,48)),0),0), IF($J85&gt;0,IF(INDIRECT(ADDRESS($J85,43))&lt;&gt;1,INDIRECT(ADDRESS($J85,48)),0),0), IF($K85&gt;0,IF(INDIRECT(ADDRESS($K85,43))&lt;&gt;1,INDIRECT(ADDRESS($K85,48)),0),0), IF($L85&gt;0,IF(INDIRECT(ADDRESS($L85,43))&lt;&gt;1,INDIRECT(ADDRESS($L85,48)),0),0), IF($M85&gt;0,IF(INDIRECT(ADDRESS($M85,43))&lt;&gt;1,INDIRECT(ADDRESS($M85,48)),0),0)), IF(AU85="L",SUM(IF($C85&gt;0,IF(INDIRECT(ADDRESS($C85,43))&lt;&gt;1,INDIRECT(ADDRESS($C85,50)),0),0), IF($D85&gt;0,IF(INDIRECT(ADDRESS($D85,43))&lt;&gt;1,INDIRECT(ADDRESS($D85,50)),0),0), IF($E85&gt;0,IF(INDIRECT(ADDRESS($E85,43))&lt;&gt;1,INDIRECT(ADDRESS($E85,50)),0),0), IF($F85&gt;0,IF(INDIRECT(ADDRESS($F85,43))&lt;&gt;1,INDIRECT(ADDRESS($F85,50)),0),0), IF($G85&gt;0,IF(INDIRECT(ADDRESS($G85,43))&lt;&gt;1,INDIRECT(ADDRESS($G85,50)),0),0), IF($G85&gt;0,IF(INDIRECT(ADDRESS($G85,43))&lt;&gt;1,INDIRECT(ADDRESS($G85,50)),0),0), IF($H85&gt;0,IF(INDIRECT(ADDRESS($H85,43))&lt;&gt;1,INDIRECT(ADDRESS($H85,50)),0),0), IF($I85&gt;0,IF(INDIRECT(ADDRESS($I85,43))&lt;&gt;1,INDIRECT(ADDRESS($I85,50)),0),0), IF($J85&gt;0,IF(INDIRECT(ADDRESS($J85,43))&lt;&gt;1,INDIRECT(ADDRESS($J85,50)),0),0), IF($K85&gt;0,IF(INDIRECT(ADDRESS($K85,43))&lt;&gt;1,INDIRECT(ADDRESS($K85,50)),0),0), IF($L85&gt;0,IF(INDIRECT(ADDRESS($L85,43))&lt;&gt;1,INDIRECT(ADDRESS($L85,50)),0),0), IF($M85&gt;0,IF(INDIRECT(ADDRESS($M85,43))&lt;&gt;1,INDIRECT(ADDRESS($M85,50)),0),0)), SUM(IF($C85&gt;0,IF(INDIRECT(ADDRESS($C85,43))&lt;&gt;1,INDIRECT(ADDRESS($C85,49)),0),0), IF($D85&gt;0,IF(INDIRECT(ADDRESS($D85,43))&lt;&gt;1,INDIRECT(ADDRESS($D85,49)),0),0), IF($E85&gt;0,IF(INDIRECT(ADDRESS($E85,43))&lt;&gt;1,INDIRECT(ADDRESS($E85,49)),0),0), IF($F85&gt;0,IF(INDIRECT(ADDRESS($F85,43))&lt;&gt;1,INDIRECT(ADDRESS($F85,49)),0),0), IF($G85&gt;0,IF(INDIRECT(ADDRESS($G85,43))&lt;&gt;1,INDIRECT(ADDRESS($G85,49)),0),0), IF($G85&gt;0,IF(INDIRECT(ADDRESS($G85,43))&lt;&gt;1,INDIRECT(ADDRESS($G85,49)),0),0), IF($H85&gt;0,IF(INDIRECT(ADDRESS($H85,43))&lt;&gt;1,INDIRECT(ADDRESS($H85,49)),0),0), IF($I85&gt;0,IF(INDIRECT(ADDRESS($I85,43))&lt;&gt;1,INDIRECT(ADDRESS($I85,49)),0),0), IF($J85&gt;0,IF(INDIRECT(ADDRESS($J85,43))&lt;&gt;1,INDIRECT(ADDRESS($J85,49)),0),0), IF($K85&gt;0,IF(INDIRECT(ADDRESS($K85,43))&lt;&gt;1,INDIRECT(ADDRESS($K85,49)),0),0), IF($L85&gt;0,IF(INDIRECT(ADDRESS($L85,43))&lt;&gt;1,INDIRECT(ADDRESS($L85,49)),0),0), IF($M85&gt;0,IF(INDIRECT(ADDRESS($M85,43))&lt;&gt;1,INDIRECT(ADDRESS($M85,49)),0),0))))</f>
        <v>1.0555555555555556</v>
      </c>
      <c r="CL85" s="57" cm="1">
        <f t="array" aca="1" ref="CL85" ca="1">SUM(IF($C85&gt;0,IF(INDIRECT(ADDRESS($C85,44))=1,INDIRECT(ADDRESS($C85,90)),0),0), IF($D85&gt;0,IF(INDIRECT(ADDRESS($D85,44))=1,INDIRECT(ADDRESS($D85,90)),0),0), IF($E85&gt;0,IF(INDIRECT(ADDRESS($E85,44))=1,INDIRECT(ADDRESS($E85,90)),0),0), IF($F85&gt;0,IF(INDIRECT(ADDRESS($F85,44))=1,INDIRECT(ADDRESS($F85,90)),0),0), IF($G85&gt;0,IF(INDIRECT(ADDRESS($G85,44))=1,INDIRECT(ADDRESS($G85,90)),0),0), IF($H85&gt;0,IF(INDIRECT(ADDRESS($H85,44))=1,INDIRECT(ADDRESS($H85,90)),0),0), IF($I85&gt;0,IF(INDIRECT(ADDRESS($I85,44))=1,INDIRECT(ADDRESS($I85,90)),0),0), IF($J85&gt;0,IF(INDIRECT(ADDRESS($J85,44))=1,INDIRECT(ADDRESS($J85,90)),0),0), IF($K85&gt;0,IF(INDIRECT(ADDRESS($K85,44))=1,INDIRECT(ADDRESS($K85,90)),0),0), IF($L85&gt;0,IF(INDIRECT(ADDRESS($L85,44))=1,INDIRECT(ADDRESS($L85,90)),0),0), IF($M85&gt;0,IF(INDIRECT(ADDRESS($M85,44))=1,INDIRECT(ADDRESS($M85,90)),0),0))</f>
        <v>0</v>
      </c>
      <c r="CM85" s="56">
        <f t="shared" ca="1" si="74"/>
        <v>1.2107310093406689</v>
      </c>
      <c r="CN85" s="59"/>
    </row>
    <row r="86" spans="1:92" x14ac:dyDescent="0.25">
      <c r="A86" s="52" t="s">
        <v>162</v>
      </c>
      <c r="B86" s="67">
        <v>11</v>
      </c>
      <c r="C86" s="67">
        <v>23</v>
      </c>
      <c r="D86" s="122">
        <v>20</v>
      </c>
      <c r="E86" s="122">
        <v>28</v>
      </c>
      <c r="F86" s="122">
        <v>30</v>
      </c>
      <c r="G86" s="67"/>
      <c r="H86" s="67"/>
      <c r="I86" s="67"/>
      <c r="J86" s="67"/>
      <c r="K86" s="67"/>
      <c r="L86" s="67"/>
      <c r="M86" s="67"/>
      <c r="N86" s="67">
        <f t="shared" ca="1" si="54"/>
        <v>33</v>
      </c>
      <c r="O86" s="67" t="str" cm="1">
        <f t="array" aca="1" ref="O86" ca="1">INDIRECT(ADDRESS($B86,COLUMN()))</f>
        <v>Bomber</v>
      </c>
      <c r="P86" s="67" cm="1">
        <f t="array" aca="1" ref="P86" ca="1">INDIRECT(ADDRESS($B86,COLUMN()))</f>
        <v>6.33</v>
      </c>
      <c r="Q86" s="67" cm="1">
        <f t="array" aca="1" ref="Q86" ca="1">INDIRECT(ADDRESS($B86,COLUMN()))</f>
        <v>2</v>
      </c>
      <c r="R86" s="67" t="str" cm="1">
        <f t="array" aca="1" ref="R86" ca="1">INDIRECT(ADDRESS($B86,COLUMN()))</f>
        <v>-</v>
      </c>
      <c r="S86" s="67" cm="1">
        <f t="array" aca="1" ref="S86" ca="1">INDIRECT(ADDRESS($B86,COLUMN()))</f>
        <v>2</v>
      </c>
      <c r="T86" s="67" t="str" cm="1">
        <f t="array" aca="1" ref="T86" ca="1">INDIRECT(ADDRESS($B86,COLUMN()))</f>
        <v>1-4</v>
      </c>
      <c r="U86" s="67" cm="1">
        <f t="array" aca="1" ref="U86" ca="1">INDIRECT(ADDRESS($B86,COLUMN()))</f>
        <v>4</v>
      </c>
      <c r="V86" s="67" cm="1">
        <f t="array" aca="1" ref="V86" ca="1">INDIRECT(ADDRESS($B86,COLUMN()))</f>
        <v>0</v>
      </c>
      <c r="W86" s="67" cm="1">
        <f t="array" aca="1" ref="W86" ca="1">INDIRECT(ADDRESS($B86,COLUMN()))</f>
        <v>4</v>
      </c>
      <c r="X86" s="67" cm="1">
        <f t="array" aca="1" ref="X86" ca="1">INDIRECT(ADDRESS($B86,COLUMN()))</f>
        <v>5</v>
      </c>
      <c r="Y86" s="67" cm="1">
        <f t="array" aca="1" ref="Y86" ca="1">INDIRECT(ADDRESS($B86,COLUMN()))</f>
        <v>1</v>
      </c>
      <c r="Z86" s="67" cm="1">
        <f t="array" aca="1" ref="Z86" ca="1">INDIRECT(ADDRESS($B86,COLUMN()))</f>
        <v>5</v>
      </c>
      <c r="AA86" s="67" t="str" cm="1">
        <f t="array" aca="1" ref="AA86" ca="1">INDIRECT(ADDRESS($B86,COLUMN()))</f>
        <v>Rocket Boosters</v>
      </c>
      <c r="AB86" s="56">
        <f t="shared" ca="1" si="55"/>
        <v>0.71563189871974031</v>
      </c>
      <c r="AC86" s="56">
        <f t="shared" ca="1" si="56"/>
        <v>0.73198911565167391</v>
      </c>
      <c r="AD86" s="56">
        <f t="shared" ca="1" si="57"/>
        <v>4.0291226974566055</v>
      </c>
      <c r="AF86" s="52"/>
      <c r="AG86" s="52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65"/>
      <c r="AU86" s="57" t="s">
        <v>117</v>
      </c>
      <c r="AV86" s="57" cm="1">
        <f t="array" aca="1" ref="AV86" ca="1">SUM(IF($C86&gt;0,IF(AND(INDIRECT(ADDRESS($C86,44))=0,INDIRECT(ADDRESS($C86,38))="UL",ISERROR(SEARCH("Rear",INDIRECT(ADDRESS($C86,33)))),ISERROR(SEARCH("Side",INDIRECT(ADDRESS($C86,33))))),INDIRECT(ADDRESS($C86,COLUMN())),0),0),IF($D86&gt;0,IF(AND(INDIRECT(ADDRESS($D86,44))=0,INDIRECT(ADDRESS($D86,38))="UL",ISERROR(SEARCH("Rear",INDIRECT(ADDRESS($D86,33)))),ISERROR(SEARCH("Side",INDIRECT(ADDRESS($D86,33))))),INDIRECT(ADDRESS($D86,COLUMN())),0),0),IF($E86&gt;0,IF(AND(INDIRECT(ADDRESS($E86,44))=0,INDIRECT(ADDRESS($E86,38))="UL",ISERROR(SEARCH("Rear",INDIRECT(ADDRESS($E86,33)))),ISERROR(SEARCH("Side",INDIRECT(ADDRESS($E86,33))))),INDIRECT(ADDRESS($E86,COLUMN())),0),0),IF($F86&gt;0,IF(AND(INDIRECT(ADDRESS($F86,44))=0,INDIRECT(ADDRESS($F86,38))="UL",ISERROR(SEARCH("Rear",INDIRECT(ADDRESS($F86,33)))),ISERROR(SEARCH("Side",INDIRECT(ADDRESS($F86,33))))),INDIRECT(ADDRESS($F86,COLUMN())),0),0),IF($G86&gt;0,IF(AND(INDIRECT(ADDRESS($G86,44))=0,INDIRECT(ADDRESS($G86,38))="UL",ISERROR(SEARCH("Rear",INDIRECT(ADDRESS($G86,33)))),ISERROR(SEARCH("Side",INDIRECT(ADDRESS($G86,33))))),INDIRECT(ADDRESS($G86,COLUMN())),0),0),IF($H86&gt;0,IF(AND(INDIRECT(ADDRESS($H86,44))=0,INDIRECT(ADDRESS($H86,38))="UL",ISERROR(SEARCH("Rear",INDIRECT(ADDRESS($H86,33)))),ISERROR(SEARCH("Side",INDIRECT(ADDRESS($H86,33))))),INDIRECT(ADDRESS($H86,COLUMN())),0),0),IF($I86&gt;0,IF(AND(INDIRECT(ADDRESS($I86,44))=0,INDIRECT(ADDRESS($I86,38))="UL",ISERROR(SEARCH("Rear",INDIRECT(ADDRESS($I86,33)))),ISERROR(SEARCH("Side",INDIRECT(ADDRESS($I86,33))))),INDIRECT(ADDRESS($I86,COLUMN())),0),0),IF($J86&gt;0,IF(AND(INDIRECT(ADDRESS($J86,44))=0,INDIRECT(ADDRESS($J86,38))="UL",ISERROR(SEARCH("Rear",INDIRECT(ADDRESS($J86,33)))),ISERROR(SEARCH("Side",INDIRECT(ADDRESS($J86,33))))),INDIRECT(ADDRESS($J86,COLUMN())),0),0),IF($K86&gt;0,IF(AND(INDIRECT(ADDRESS($K86,44))=0,INDIRECT(ADDRESS($K86,38))="UL",ISERROR(SEARCH("Rear",INDIRECT(ADDRESS($K86,33)))),ISERROR(SEARCH("Side",INDIRECT(ADDRESS($K86,33))))),INDIRECT(ADDRESS($K86,COLUMN())),0),0),IF($L86&gt;0,IF(AND(INDIRECT(ADDRESS($L86,44))=0,INDIRECT(ADDRESS($L86,38))="UL",ISERROR(SEARCH("Rear",INDIRECT(ADDRESS($L86,33)))),ISERROR(SEARCH("Side",INDIRECT(ADDRESS($L86,33))))),INDIRECT(ADDRESS($L86,COLUMN())),0),0),IF($M86&gt;0,IF(AND(INDIRECT(ADDRESS($M86,44))=0,INDIRECT(ADDRESS($M86,38))="UL",ISERROR(SEARCH("Rear",INDIRECT(ADDRESS($M86,33)))),ISERROR(SEARCH("Side",INDIRECT(ADDRESS($M86,33))))),INDIRECT(ADDRESS($M86,COLUMN())),0),0))</f>
        <v>0.94444444444444442</v>
      </c>
      <c r="AW86" s="57" cm="1">
        <f t="array" aca="1" ref="AW86" ca="1">SUM(IF($C86&gt;0,IF(AND(INDIRECT(ADDRESS($C86,44))=0,INDIRECT(ADDRESS($C86,38))="UL",ISERROR(SEARCH("Rear",INDIRECT(ADDRESS($C86,33)))),ISERROR(SEARCH("Side",INDIRECT(ADDRESS($C86,33))))),INDIRECT(ADDRESS($C86,COLUMN())),0),0),IF($D86&gt;0,IF(AND(INDIRECT(ADDRESS($D86,44))=0,INDIRECT(ADDRESS($D86,38))="UL",ISERROR(SEARCH("Rear",INDIRECT(ADDRESS($D86,33)))),ISERROR(SEARCH("Side",INDIRECT(ADDRESS($D86,33))))),INDIRECT(ADDRESS($D86,COLUMN())),0),0),IF($E86&gt;0,IF(AND(INDIRECT(ADDRESS($E86,44))=0,INDIRECT(ADDRESS($E86,38))="UL",ISERROR(SEARCH("Rear",INDIRECT(ADDRESS($E86,33)))),ISERROR(SEARCH("Side",INDIRECT(ADDRESS($E86,33))))),INDIRECT(ADDRESS($E86,COLUMN())),0),0),IF($F86&gt;0,IF(AND(INDIRECT(ADDRESS($F86,44))=0,INDIRECT(ADDRESS($F86,38))="UL",ISERROR(SEARCH("Rear",INDIRECT(ADDRESS($F86,33)))),ISERROR(SEARCH("Side",INDIRECT(ADDRESS($F86,33))))),INDIRECT(ADDRESS($F86,COLUMN())),0),0),IF($G86&gt;0,IF(AND(INDIRECT(ADDRESS($G86,44))=0,INDIRECT(ADDRESS($G86,38))="UL",ISERROR(SEARCH("Rear",INDIRECT(ADDRESS($G86,33)))),ISERROR(SEARCH("Side",INDIRECT(ADDRESS($G86,33))))),INDIRECT(ADDRESS($G86,COLUMN())),0),0),IF($H86&gt;0,IF(AND(INDIRECT(ADDRESS($H86,44))=0,INDIRECT(ADDRESS($H86,38))="UL",ISERROR(SEARCH("Rear",INDIRECT(ADDRESS($H86,33)))),ISERROR(SEARCH("Side",INDIRECT(ADDRESS($H86,33))))),INDIRECT(ADDRESS($H86,COLUMN())),0),0),IF($I86&gt;0,IF(AND(INDIRECT(ADDRESS($I86,44))=0,INDIRECT(ADDRESS($I86,38))="UL",ISERROR(SEARCH("Rear",INDIRECT(ADDRESS($I86,33)))),ISERROR(SEARCH("Side",INDIRECT(ADDRESS($I86,33))))),INDIRECT(ADDRESS($I86,COLUMN())),0),0),IF($J86&gt;0,IF(AND(INDIRECT(ADDRESS($J86,44))=0,INDIRECT(ADDRESS($J86,38))="UL",ISERROR(SEARCH("Rear",INDIRECT(ADDRESS($J86,33)))),ISERROR(SEARCH("Side",INDIRECT(ADDRESS($J86,33))))),INDIRECT(ADDRESS($J86,COLUMN())),0),0),IF($K86&gt;0,IF(AND(INDIRECT(ADDRESS($K86,44))=0,INDIRECT(ADDRESS($K86,38))="UL",ISERROR(SEARCH("Rear",INDIRECT(ADDRESS($K86,33)))),ISERROR(SEARCH("Side",INDIRECT(ADDRESS($K86,33))))),INDIRECT(ADDRESS($K86,COLUMN())),0),0),IF($L86&gt;0,IF(AND(INDIRECT(ADDRESS($L86,44))=0,INDIRECT(ADDRESS($L86,38))="UL",ISERROR(SEARCH("Rear",INDIRECT(ADDRESS($L86,33)))),ISERROR(SEARCH("Side",INDIRECT(ADDRESS($L86,33))))),INDIRECT(ADDRESS($L86,COLUMN())),0),0),IF($M86&gt;0,IF(AND(INDIRECT(ADDRESS($M86,44))=0,INDIRECT(ADDRESS($M86,38))="UL",ISERROR(SEARCH("Rear",INDIRECT(ADDRESS($M86,33)))),ISERROR(SEARCH("Side",INDIRECT(ADDRESS($M86,33))))),INDIRECT(ADDRESS($M86,COLUMN())),0),0))</f>
        <v>1.5555555555555556</v>
      </c>
      <c r="AX86" s="57" cm="1">
        <f t="array" aca="1" ref="AX86" ca="1">SUM(IF($C86&gt;0,IF(AND(INDIRECT(ADDRESS($C86,44))=0,INDIRECT(ADDRESS($C86,38))="UL",ISERROR(SEARCH("Rear",INDIRECT(ADDRESS($C86,33)))),ISERROR(SEARCH("Side",INDIRECT(ADDRESS($C86,33))))),INDIRECT(ADDRESS($C86,COLUMN())),0),0),IF($D86&gt;0,IF(AND(INDIRECT(ADDRESS($D86,44))=0,INDIRECT(ADDRESS($D86,38))="UL",ISERROR(SEARCH("Rear",INDIRECT(ADDRESS($D86,33)))),ISERROR(SEARCH("Side",INDIRECT(ADDRESS($D86,33))))),INDIRECT(ADDRESS($D86,COLUMN())),0),0),IF($E86&gt;0,IF(AND(INDIRECT(ADDRESS($E86,44))=0,INDIRECT(ADDRESS($E86,38))="UL",ISERROR(SEARCH("Rear",INDIRECT(ADDRESS($E86,33)))),ISERROR(SEARCH("Side",INDIRECT(ADDRESS($E86,33))))),INDIRECT(ADDRESS($E86,COLUMN())),0),0),IF($F86&gt;0,IF(AND(INDIRECT(ADDRESS($F86,44))=0,INDIRECT(ADDRESS($F86,38))="UL",ISERROR(SEARCH("Rear",INDIRECT(ADDRESS($F86,33)))),ISERROR(SEARCH("Side",INDIRECT(ADDRESS($F86,33))))),INDIRECT(ADDRESS($F86,COLUMN())),0),0),IF($G86&gt;0,IF(AND(INDIRECT(ADDRESS($G86,44))=0,INDIRECT(ADDRESS($G86,38))="UL",ISERROR(SEARCH("Rear",INDIRECT(ADDRESS($G86,33)))),ISERROR(SEARCH("Side",INDIRECT(ADDRESS($G86,33))))),INDIRECT(ADDRESS($G86,COLUMN())),0),0),IF($H86&gt;0,IF(AND(INDIRECT(ADDRESS($H86,44))=0,INDIRECT(ADDRESS($H86,38))="UL",ISERROR(SEARCH("Rear",INDIRECT(ADDRESS($H86,33)))),ISERROR(SEARCH("Side",INDIRECT(ADDRESS($H86,33))))),INDIRECT(ADDRESS($H86,COLUMN())),0),0),IF($I86&gt;0,IF(AND(INDIRECT(ADDRESS($I86,44))=0,INDIRECT(ADDRESS($I86,38))="UL",ISERROR(SEARCH("Rear",INDIRECT(ADDRESS($I86,33)))),ISERROR(SEARCH("Side",INDIRECT(ADDRESS($I86,33))))),INDIRECT(ADDRESS($I86,COLUMN())),0),0),IF($J86&gt;0,IF(AND(INDIRECT(ADDRESS($J86,44))=0,INDIRECT(ADDRESS($J86,38))="UL",ISERROR(SEARCH("Rear",INDIRECT(ADDRESS($J86,33)))),ISERROR(SEARCH("Side",INDIRECT(ADDRESS($J86,33))))),INDIRECT(ADDRESS($J86,COLUMN())),0),0),IF($K86&gt;0,IF(AND(INDIRECT(ADDRESS($K86,44))=0,INDIRECT(ADDRESS($K86,38))="UL",ISERROR(SEARCH("Rear",INDIRECT(ADDRESS($K86,33)))),ISERROR(SEARCH("Side",INDIRECT(ADDRESS($K86,33))))),INDIRECT(ADDRESS($K86,COLUMN())),0),0),IF($L86&gt;0,IF(AND(INDIRECT(ADDRESS($L86,44))=0,INDIRECT(ADDRESS($L86,38))="UL",ISERROR(SEARCH("Rear",INDIRECT(ADDRESS($L86,33)))),ISERROR(SEARCH("Side",INDIRECT(ADDRESS($L86,33))))),INDIRECT(ADDRESS($L86,COLUMN())),0),0),IF($M86&gt;0,IF(AND(INDIRECT(ADDRESS($M86,44))=0,INDIRECT(ADDRESS($M86,38))="UL",ISERROR(SEARCH("Rear",INDIRECT(ADDRESS($M86,33)))),ISERROR(SEARCH("Side",INDIRECT(ADDRESS($M86,33))))),INDIRECT(ADDRESS($M86,COLUMN())),0),0))</f>
        <v>0.61111111111111105</v>
      </c>
      <c r="AY86" s="58">
        <f t="shared" ca="1" si="58"/>
        <v>1.5555555555555556</v>
      </c>
      <c r="AZ86" s="58">
        <f t="shared" ca="1" si="59"/>
        <v>1.037037037037037</v>
      </c>
      <c r="BA86" s="58" cm="1">
        <f t="array" aca="1" ref="BA86" ca="1">SUM(IF($C86&gt;0,IF(AND(INDIRECT(ADDRESS($C86,44))=0,INDIRECT(ADDRESS($C86,38))="UL"),INDIRECT(ADDRESS($C86,COLUMN())),0),0),IF($D86&gt;0,IF(AND(INDIRECT(ADDRESS($D86,44))=0,INDIRECT(ADDRESS($D86,38))="UL"),INDIRECT(ADDRESS($D86,COLUMN())),0),0),IF($E86&gt;0,IF(AND(INDIRECT(ADDRESS($E86,44))=0,INDIRECT(ADDRESS($E86,38))="UL"),INDIRECT(ADDRESS($E86,COLUMN())),0),0),IF($F86&gt;0,IF(AND(INDIRECT(ADDRESS($F86,44))=0,INDIRECT(ADDRESS($F86,38))="UL"),INDIRECT(ADDRESS($F86,COLUMN())),0),0),IF($G86&gt;0,IF(AND(INDIRECT(ADDRESS($G86,44))=0,INDIRECT(ADDRESS($G86,38))="UL"),INDIRECT(ADDRESS($G86,COLUMN())),0),0),IF($H86&gt;0,IF(AND(INDIRECT(ADDRESS($H86,44))=0,INDIRECT(ADDRESS($H86,38))="UL"),INDIRECT(ADDRESS($H86,COLUMN())),0),0),IF($I86&gt;0,IF(AND(INDIRECT(ADDRESS($I86,44))=0,INDIRECT(ADDRESS($I86,38))="UL"),INDIRECT(ADDRESS($I86,COLUMN())),0),0),IF($J86&gt;0,IF(AND(INDIRECT(ADDRESS($J86,44))=0,INDIRECT(ADDRESS($J86,38))="UL"),INDIRECT(ADDRESS($J86,COLUMN())),0),0),IF($K86&gt;0,IF(AND(INDIRECT(ADDRESS($K86,44))=0,INDIRECT(ADDRESS($K86,38))="UL"),INDIRECT(ADDRESS($K86,COLUMN())),0),0),IF($L86&gt;0,IF(AND(INDIRECT(ADDRESS($L86,44))=0,INDIRECT(ADDRESS($L86,38))="UL"),INDIRECT(ADDRESS($L86,COLUMN())),0),0),IF($M86&gt;0,IF(AND(INDIRECT(ADDRESS($M86,44))=0,INDIRECT(ADDRESS($M86,38))="UL"),INDIRECT(ADDRESS($M86,COLUMN())),0),0))</f>
        <v>0.57671957671957674</v>
      </c>
      <c r="BB86" s="58" cm="1">
        <f t="array" aca="1" ref="BB86" ca="1">SUM(IF($C86&gt;0,IF(AND(INDIRECT(ADDRESS($C86,44))=0,INDIRECT(ADDRESS($C86,38))="UL"),INDIRECT(ADDRESS($C86,COLUMN())),0),0),IF($D86&gt;0,IF(AND(INDIRECT(ADDRESS($D86,44))=0,INDIRECT(ADDRESS($D86,38))="UL"),INDIRECT(ADDRESS($D86,COLUMN())),0),0),IF($E86&gt;0,IF(AND(INDIRECT(ADDRESS($E86,44))=0,INDIRECT(ADDRESS($E86,38))="UL"),INDIRECT(ADDRESS($E86,COLUMN())),0),0),IF($F86&gt;0,IF(AND(INDIRECT(ADDRESS($F86,44))=0,INDIRECT(ADDRESS($F86,38))="UL"),INDIRECT(ADDRESS($F86,COLUMN())),0),0),IF($G86&gt;0,IF(AND(INDIRECT(ADDRESS($G86,44))=0,INDIRECT(ADDRESS($G86,38))="UL"),INDIRECT(ADDRESS($G86,COLUMN())),0),0),IF($H86&gt;0,IF(AND(INDIRECT(ADDRESS($H86,44))=0,INDIRECT(ADDRESS($H86,38))="UL"),INDIRECT(ADDRESS($H86,COLUMN())),0),0),IF($I86&gt;0,IF(AND(INDIRECT(ADDRESS($I86,44))=0,INDIRECT(ADDRESS($I86,38))="UL"),INDIRECT(ADDRESS($I86,COLUMN())),0),0),IF($J86&gt;0,IF(AND(INDIRECT(ADDRESS($J86,44))=0,INDIRECT(ADDRESS($J86,38))="UL"),INDIRECT(ADDRESS($J86,COLUMN())),0),0),IF($K86&gt;0,IF(AND(INDIRECT(ADDRESS($K86,44))=0,INDIRECT(ADDRESS($K86,38))="UL"),INDIRECT(ADDRESS($K86,COLUMN())),0),0),IF($L86&gt;0,IF(AND(INDIRECT(ADDRESS($L86,44))=0,INDIRECT(ADDRESS($L86,38))="UL"),INDIRECT(ADDRESS($L86,COLUMN())),0),0),IF($M86&gt;0,IF(AND(INDIRECT(ADDRESS($M86,44))=0,INDIRECT(ADDRESS($M86,38))="UL"),INDIRECT(ADDRESS($M86,COLUMN())),0),0))</f>
        <v>0.37989417989417984</v>
      </c>
      <c r="BC86" s="58" cm="1">
        <f t="array" aca="1" ref="BC86" ca="1">SUM(IF($C86&gt;0,IF(AND(INDIRECT(ADDRESS($C86,44))=0,INDIRECT(ADDRESS($C86,38))="UL"),INDIRECT(ADDRESS($C86,COLUMN())),0),0),IF($D86&gt;0,IF(AND(INDIRECT(ADDRESS($D86,44))=0,INDIRECT(ADDRESS($D86,38))="UL"),INDIRECT(ADDRESS($D86,COLUMN())),0),0),IF($E86&gt;0,IF(AND(INDIRECT(ADDRESS($E86,44))=0,INDIRECT(ADDRESS($E86,38))="UL"),INDIRECT(ADDRESS($E86,COLUMN())),0),0),IF($F86&gt;0,IF(AND(INDIRECT(ADDRESS($F86,44))=0,INDIRECT(ADDRESS($F86,38))="UL"),INDIRECT(ADDRESS($F86,COLUMN())),0),0),IF($G86&gt;0,IF(AND(INDIRECT(ADDRESS($G86,44))=0,INDIRECT(ADDRESS($G86,38))="UL"),INDIRECT(ADDRESS($G86,COLUMN())),0),0),IF($H86&gt;0,IF(AND(INDIRECT(ADDRESS($H86,44))=0,INDIRECT(ADDRESS($H86,38))="UL"),INDIRECT(ADDRESS($H86,COLUMN())),0),0),IF($I86&gt;0,IF(AND(INDIRECT(ADDRESS($I86,44))=0,INDIRECT(ADDRESS($I86,38))="UL"),INDIRECT(ADDRESS($I86,COLUMN())),0),0),IF($J86&gt;0,IF(AND(INDIRECT(ADDRESS($J86,44))=0,INDIRECT(ADDRESS($J86,38))="UL"),INDIRECT(ADDRESS($J86,COLUMN())),0),0),IF($K86&gt;0,IF(AND(INDIRECT(ADDRESS($K86,44))=0,INDIRECT(ADDRESS($K86,38))="UL"),INDIRECT(ADDRESS($K86,COLUMN())),0),0),IF($L86&gt;0,IF(AND(INDIRECT(ADDRESS($L86,44))=0,INDIRECT(ADDRESS($L86,38))="UL"),INDIRECT(ADDRESS($L86,COLUMN())),0),0),IF($M86&gt;0,IF(AND(INDIRECT(ADDRESS($M86,44))=0,INDIRECT(ADDRESS($M86,38))="UL"),INDIRECT(ADDRESS($M86,COLUMN())),0),0))</f>
        <v>0.33121693121693119</v>
      </c>
      <c r="BD86" s="58" cm="1">
        <f t="array" aca="1" ref="BD86" ca="1">SUM(IF($C86&gt;0,IF(AND(INDIRECT(ADDRESS($C86,44))=0,INDIRECT(ADDRESS($C86,38))="UL"),INDIRECT(ADDRESS($C86,COLUMN())),0),0),IF($D86&gt;0,IF(AND(INDIRECT(ADDRESS($D86,44))=0,INDIRECT(ADDRESS($D86,38))="UL"),INDIRECT(ADDRESS($D86,COLUMN())),0),0),IF($E86&gt;0,IF(AND(INDIRECT(ADDRESS($E86,44))=0,INDIRECT(ADDRESS($E86,38))="UL"),INDIRECT(ADDRESS($E86,COLUMN())),0),0),IF($F86&gt;0,IF(AND(INDIRECT(ADDRESS($F86,44))=0,INDIRECT(ADDRESS($F86,38))="UL"),INDIRECT(ADDRESS($F86,COLUMN())),0),0),IF($G86&gt;0,IF(AND(INDIRECT(ADDRESS($G86,44))=0,INDIRECT(ADDRESS($G86,38))="UL"),INDIRECT(ADDRESS($G86,COLUMN())),0),0),IF($H86&gt;0,IF(AND(INDIRECT(ADDRESS($H86,44))=0,INDIRECT(ADDRESS($H86,38))="UL"),INDIRECT(ADDRESS($H86,COLUMN())),0),0),IF($I86&gt;0,IF(AND(INDIRECT(ADDRESS($I86,44))=0,INDIRECT(ADDRESS($I86,38))="UL"),INDIRECT(ADDRESS($I86,COLUMN())),0),0),IF($J86&gt;0,IF(AND(INDIRECT(ADDRESS($J86,44))=0,INDIRECT(ADDRESS($J86,38))="UL"),INDIRECT(ADDRESS($J86,COLUMN())),0),0),IF($K86&gt;0,IF(AND(INDIRECT(ADDRESS($K86,44))=0,INDIRECT(ADDRESS($K86,38))="UL"),INDIRECT(ADDRESS($K86,COLUMN())),0),0),IF($L86&gt;0,IF(AND(INDIRECT(ADDRESS($L86,44))=0,INDIRECT(ADDRESS($L86,38))="UL"),INDIRECT(ADDRESS($L86,COLUMN())),0),0),IF($M86&gt;0,IF(AND(INDIRECT(ADDRESS($M86,44))=0,INDIRECT(ADDRESS($M86,38))="UL"),INDIRECT(ADDRESS($M86,COLUMN())),0),0))</f>
        <v>0.54920634920634925</v>
      </c>
      <c r="BE86" s="57">
        <f t="shared" ca="1" si="60"/>
        <v>0.33121693121693119</v>
      </c>
      <c r="BF86" s="57" cm="1">
        <f t="array" aca="1" ref="BF86" ca="1">SUM(IF($C86&gt;0,IF(INDIRECT(ADDRESS($C86,45))=1,INDIRECT(ADDRESS($C86,52))*INDIRECT(ADDRESS($C86,42))/5,0),0), IF($D86&gt;0,IF(INDIRECT(ADDRESS($D86,45))=1,INDIRECT(ADDRESS($D86,52))*INDIRECT(ADDRESS($D86,42))/5,0),0), IF($E86&gt;0,IF(INDIRECT(ADDRESS($E86,45))=1,INDIRECT(ADDRESS($E86,52))*INDIRECT(ADDRESS($E86,42))/5,0),0), IF($F86&gt;0,IF(INDIRECT(ADDRESS($F86,45))=1,INDIRECT(ADDRESS($F86,52))*INDIRECT(ADDRESS($F86,42))/5,0),0), IF($G86&gt;0,IF(INDIRECT(ADDRESS($G86,45))=1,INDIRECT(ADDRESS($G86,52))*INDIRECT(ADDRESS($G86,42))/5,0),0), IF($H86&gt;0,IF(INDIRECT(ADDRESS($H86,45))=1,INDIRECT(ADDRESS($H86,52))*INDIRECT(ADDRESS($H86,42))/5,0),0)
)*$BF$296/100</f>
        <v>0</v>
      </c>
      <c r="BG86" s="19">
        <v>1</v>
      </c>
      <c r="BH86" s="57" cm="1">
        <f t="array" aca="1" ref="BH86" ca="1">SUM(IF($C86&gt;0,IF(AND(INDIRECT(ADDRESS($C86,44))=0,INDIRECT(ADDRESS($C86,38))&lt;&gt;"UL"),INDIRECT(ADDRESS($C86,COLUMN()-12)),0),0), IF($D86&gt;0,IF(AND(INDIRECT(ADDRESS($D86,44))=0,INDIRECT(ADDRESS($D86,38))&lt;&gt;"UL"),INDIRECT(ADDRESS($D86,COLUMN()-12)),0),0), IF($E86&gt;0,IF(AND(INDIRECT(ADDRESS($E86,44))=0,INDIRECT(ADDRESS($E86,38))&lt;&gt;"UL"),INDIRECT(ADDRESS($E86,COLUMN()-12)),0),0), IF($F86&gt;0,IF(AND(INDIRECT(ADDRESS($F86,44))=0,INDIRECT(ADDRESS($F86,38))&lt;&gt;"UL"),INDIRECT(ADDRESS($F86,COLUMN()-12)),0),0), IF($G86&gt;0,IF(AND(INDIRECT(ADDRESS($G86,44))=0,INDIRECT(ADDRESS($G86,38))&lt;&gt;"UL"),INDIRECT(ADDRESS($G86,COLUMN()-12)),0),0), IF($H86&gt;0,IF(AND(INDIRECT(ADDRESS($H86,44))=0,INDIRECT(ADDRESS($H86,38))&lt;&gt;"UL"),INDIRECT(ADDRESS($H86,COLUMN()-12)),0),0), IF($I86&gt;0,IF(AND(INDIRECT(ADDRESS($I86,44))=0,INDIRECT(ADDRESS($I86,38))&lt;&gt;"UL"),INDIRECT(ADDRESS($I86,COLUMN()-12)),0),0), IF($J86&gt;0,IF(AND(INDIRECT(ADDRESS($J86,44))=0,INDIRECT(ADDRESS($J86,38))&lt;&gt;"UL"),INDIRECT(ADDRESS($J86,COLUMN()-12)),0),0), IF($K86&gt;0,IF(AND(INDIRECT(ADDRESS($K86,44))=0,INDIRECT(ADDRESS($K86,38))&lt;&gt;"UL"),INDIRECT(ADDRESS($K86,COLUMN()-12)),0),0), IF($L86&gt;0,IF(AND(INDIRECT(ADDRESS($L86,44))=0,INDIRECT(ADDRESS($L86,38))&lt;&gt;"UL"),INDIRECT(ADDRESS($L86,COLUMN()-12)),0),0), IF($M86&gt;0,IF(AND(INDIRECT(ADDRESS($M86,44))=0,INDIRECT(ADDRESS($M86,38))&lt;&gt;"UL"),INDIRECT(ADDRESS($M86,COLUMN()-12)),0),0))</f>
        <v>0</v>
      </c>
      <c r="BI86" s="57" cm="1">
        <f t="array" aca="1" ref="BI86" ca="1">SUM(IF($C86&gt;0,IF(AND(INDIRECT(ADDRESS($C86,44))=0,INDIRECT(ADDRESS($C86,38))&lt;&gt;"UL"),INDIRECT(ADDRESS($C86,COLUMN()-12)),0),0), IF($D86&gt;0,IF(AND(INDIRECT(ADDRESS($D86,44))=0,INDIRECT(ADDRESS($D86,38))&lt;&gt;"UL"),INDIRECT(ADDRESS($D86,COLUMN()-12)),0),0), IF($E86&gt;0,IF(AND(INDIRECT(ADDRESS($E86,44))=0,INDIRECT(ADDRESS($E86,38))&lt;&gt;"UL"),INDIRECT(ADDRESS($E86,COLUMN()-12)),0),0), IF($F86&gt;0,IF(AND(INDIRECT(ADDRESS($F86,44))=0,INDIRECT(ADDRESS($F86,38))&lt;&gt;"UL"),INDIRECT(ADDRESS($F86,COLUMN()-12)),0),0), IF($G86&gt;0,IF(AND(INDIRECT(ADDRESS($G86,44))=0,INDIRECT(ADDRESS($G86,38))&lt;&gt;"UL"),INDIRECT(ADDRESS($G86,COLUMN()-12)),0),0), IF($H86&gt;0,IF(AND(INDIRECT(ADDRESS($H86,44))=0,INDIRECT(ADDRESS($H86,38))&lt;&gt;"UL"),INDIRECT(ADDRESS($H86,COLUMN()-12)),0),0), IF($I86&gt;0,IF(AND(INDIRECT(ADDRESS($I86,44))=0,INDIRECT(ADDRESS($I86,38))&lt;&gt;"UL"),INDIRECT(ADDRESS($I86,COLUMN()-12)),0),0), IF($J86&gt;0,IF(AND(INDIRECT(ADDRESS($J86,44))=0,INDIRECT(ADDRESS($J86,38))&lt;&gt;"UL"),INDIRECT(ADDRESS($J86,COLUMN()-12)),0),0), IF($K86&gt;0,IF(AND(INDIRECT(ADDRESS($K86,44))=0,INDIRECT(ADDRESS($K86,38))&lt;&gt;"UL"),INDIRECT(ADDRESS($K86,COLUMN()-12)),0),0), IF($L86&gt;0,IF(AND(INDIRECT(ADDRESS($L86,44))=0,INDIRECT(ADDRESS($L86,38))&lt;&gt;"UL"),INDIRECT(ADDRESS($L86,COLUMN()-12)),0),0), IF($M86&gt;0,IF(AND(INDIRECT(ADDRESS($M86,44))=0,INDIRECT(ADDRESS($M86,38))&lt;&gt;"UL"),INDIRECT(ADDRESS($M86,COLUMN()-12)),0),0))</f>
        <v>0.55555555555555547</v>
      </c>
      <c r="BJ86" s="57" cm="1">
        <f t="array" aca="1" ref="BJ86" ca="1">SUM(IF($C86&gt;0,IF(AND(INDIRECT(ADDRESS($C86,44))=0,INDIRECT(ADDRESS($C86,38))&lt;&gt;"UL"),INDIRECT(ADDRESS($C86,COLUMN()-12)),0),0), IF($D86&gt;0,IF(AND(INDIRECT(ADDRESS($D86,44))=0,INDIRECT(ADDRESS($D86,38))&lt;&gt;"UL"),INDIRECT(ADDRESS($D86,COLUMN()-12)),0),0), IF($E86&gt;0,IF(AND(INDIRECT(ADDRESS($E86,44))=0,INDIRECT(ADDRESS($E86,38))&lt;&gt;"UL"),INDIRECT(ADDRESS($E86,COLUMN()-12)),0),0), IF($F86&gt;0,IF(AND(INDIRECT(ADDRESS($F86,44))=0,INDIRECT(ADDRESS($F86,38))&lt;&gt;"UL"),INDIRECT(ADDRESS($F86,COLUMN()-12)),0),0), IF($G86&gt;0,IF(AND(INDIRECT(ADDRESS($G86,44))=0,INDIRECT(ADDRESS($G86,38))&lt;&gt;"UL"),INDIRECT(ADDRESS($G86,COLUMN()-12)),0),0), IF($H86&gt;0,IF(AND(INDIRECT(ADDRESS($H86,44))=0,INDIRECT(ADDRESS($H86,38))&lt;&gt;"UL"),INDIRECT(ADDRESS($H86,COLUMN()-12)),0),0), IF($I86&gt;0,IF(AND(INDIRECT(ADDRESS($I86,44))=0,INDIRECT(ADDRESS($I86,38))&lt;&gt;"UL"),INDIRECT(ADDRESS($I86,COLUMN()-12)),0),0), IF($J86&gt;0,IF(AND(INDIRECT(ADDRESS($J86,44))=0,INDIRECT(ADDRESS($J86,38))&lt;&gt;"UL"),INDIRECT(ADDRESS($J86,COLUMN()-12)),0),0), IF($K86&gt;0,IF(AND(INDIRECT(ADDRESS($K86,44))=0,INDIRECT(ADDRESS($K86,38))&lt;&gt;"UL"),INDIRECT(ADDRESS($K86,COLUMN()-12)),0),0), IF($L86&gt;0,IF(AND(INDIRECT(ADDRESS($L86,44))=0,INDIRECT(ADDRESS($L86,38))&lt;&gt;"UL"),INDIRECT(ADDRESS($L86,COLUMN()-12)),0),0), IF($M86&gt;0,IF(AND(INDIRECT(ADDRESS($M86,44))=0,INDIRECT(ADDRESS($M86,38))&lt;&gt;"UL"),INDIRECT(ADDRESS($M86,COLUMN()-12)),0),0))</f>
        <v>0.55555555555555547</v>
      </c>
      <c r="BK86" s="57">
        <f t="shared" ca="1" si="61"/>
        <v>0.55555555555555547</v>
      </c>
      <c r="BL86" s="58">
        <f t="shared" ca="1" si="62"/>
        <v>0.37037037037037029</v>
      </c>
      <c r="BM86" s="57" cm="1">
        <f t="array" aca="1" ref="BM86" ca="1">SUM(IF($C86&gt;0,IF(AND(INDIRECT(ADDRESS($C86,44))=0,INDIRECT(ADDRESS($C86,38))&lt;&gt;"UL"),INDIRECT(ADDRESS($C86,COLUMN()-12)),0),0), IF($D86&gt;0,IF(AND(INDIRECT(ADDRESS($D86,44))=0,INDIRECT(ADDRESS($D86,38))&lt;&gt;"UL"),INDIRECT(ADDRESS($D86,COLUMN()-12)),0),0), IF($E86&gt;0,IF(AND(INDIRECT(ADDRESS($E86,44))=0,INDIRECT(ADDRESS($E86,38))&lt;&gt;"UL"),INDIRECT(ADDRESS($E86,COLUMN()-12)),0),0), IF($F86&gt;0,IF(AND(INDIRECT(ADDRESS($F86,44))=0,INDIRECT(ADDRESS($F86,38))&lt;&gt;"UL"),INDIRECT(ADDRESS($F86,COLUMN()-12)),0),0), IF($G86&gt;0,IF(AND(INDIRECT(ADDRESS($G86,44))=0,INDIRECT(ADDRESS($G86,38))&lt;&gt;"UL"),INDIRECT(ADDRESS($G86,COLUMN()-12)),0),0), IF($H86&gt;0,IF(AND(INDIRECT(ADDRESS($H86,44))=0,INDIRECT(ADDRESS($H86,38))&lt;&gt;"UL"),INDIRECT(ADDRESS($H86,COLUMN()-12)),0),0), IF($I86&gt;0,IF(AND(INDIRECT(ADDRESS($I86,44))=0,INDIRECT(ADDRESS($I86,38))&lt;&gt;"UL"),INDIRECT(ADDRESS($I86,COLUMN()-12)),0),0), IF($J86&gt;0,IF(AND(INDIRECT(ADDRESS($J86,44))=0,INDIRECT(ADDRESS($J86,38))&lt;&gt;"UL"),INDIRECT(ADDRESS($J86,COLUMN()-12)),0),0), IF($K86&gt;0,IF(AND(INDIRECT(ADDRESS($K86,44))=0,INDIRECT(ADDRESS($K86,38))&lt;&gt;"UL"),INDIRECT(ADDRESS($K86,COLUMN()-11)),0),0), IF($L86&gt;0,IF(AND(INDIRECT(ADDRESS($L86,44))=0,INDIRECT(ADDRESS($L86,38))&lt;&gt;"UL"),INDIRECT(ADDRESS($L86,COLUMN()-11)),0),0), IF($M86&gt;0,IF(AND(INDIRECT(ADDRESS($M86,44))=0,INDIRECT(ADDRESS($M86,38))&lt;&gt;"UL"),INDIRECT(ADDRESS($M86,COLUMN()-11)),0),0))</f>
        <v>0.22222222222222218</v>
      </c>
      <c r="BN86" s="57" cm="1">
        <f t="array" aca="1" ref="BN86" ca="1">SUM(IF($C86&gt;0,IF(AND(INDIRECT(ADDRESS($C86,44))=0,INDIRECT(ADDRESS($C86,38))&lt;&gt;"UL"),INDIRECT(ADDRESS($C86,COLUMN()-12)),0),0), IF($D86&gt;0,IF(AND(INDIRECT(ADDRESS($D86,44))=0,INDIRECT(ADDRESS($D86,38))&lt;&gt;"UL"),INDIRECT(ADDRESS($D86,COLUMN()-12)),0),0), IF($E86&gt;0,IF(AND(INDIRECT(ADDRESS($E86,44))=0,INDIRECT(ADDRESS($E86,38))&lt;&gt;"UL"),INDIRECT(ADDRESS($E86,COLUMN()-12)),0),0), IF($F86&gt;0,IF(AND(INDIRECT(ADDRESS($F86,44))=0,INDIRECT(ADDRESS($F86,38))&lt;&gt;"UL"),INDIRECT(ADDRESS($F86,COLUMN()-12)),0),0), IF($G86&gt;0,IF(AND(INDIRECT(ADDRESS($G86,44))=0,INDIRECT(ADDRESS($G86,38))&lt;&gt;"UL"),INDIRECT(ADDRESS($G86,COLUMN()-12)),0),0), IF($H86&gt;0,IF(AND(INDIRECT(ADDRESS($H86,44))=0,INDIRECT(ADDRESS($H86,38))&lt;&gt;"UL"),INDIRECT(ADDRESS($H86,COLUMN()-12)),0),0), IF($I86&gt;0,IF(AND(INDIRECT(ADDRESS($I86,44))=0,INDIRECT(ADDRESS($I86,38))&lt;&gt;"UL"),INDIRECT(ADDRESS($I86,COLUMN()-12)),0),0), IF($J86&gt;0,IF(AND(INDIRECT(ADDRESS($J86,44))=0,INDIRECT(ADDRESS($J86,38))&lt;&gt;"UL"),INDIRECT(ADDRESS($J86,COLUMN()-12)),0),0), IF($K86&gt;0,IF(AND(INDIRECT(ADDRESS($K86,44))=0,INDIRECT(ADDRESS($K86,38))&lt;&gt;"UL"),INDIRECT(ADDRESS($K86,COLUMN()-11)),0),0), IF($L86&gt;0,IF(AND(INDIRECT(ADDRESS($L86,44))=0,INDIRECT(ADDRESS($L86,38))&lt;&gt;"UL"),INDIRECT(ADDRESS($L86,COLUMN()-11)),0),0), IF($M86&gt;0,IF(AND(INDIRECT(ADDRESS($M86,44))=0,INDIRECT(ADDRESS($M86,38))&lt;&gt;"UL"),INDIRECT(ADDRESS($M86,COLUMN()-11)),0),0))</f>
        <v>7.4074074074074056E-2</v>
      </c>
      <c r="BO86" s="57" cm="1">
        <f t="array" aca="1" ref="BO86" ca="1">SUM(IF($C86&gt;0,IF(AND(INDIRECT(ADDRESS($C86,44))=0,INDIRECT(ADDRESS($C86,38))&lt;&gt;"UL"),INDIRECT(ADDRESS($C86,COLUMN()-12)),0),0), IF($D86&gt;0,IF(AND(INDIRECT(ADDRESS($D86,44))=0,INDIRECT(ADDRESS($D86,38))&lt;&gt;"UL"),INDIRECT(ADDRESS($D86,COLUMN()-12)),0),0), IF($E86&gt;0,IF(AND(INDIRECT(ADDRESS($E86,44))=0,INDIRECT(ADDRESS($E86,38))&lt;&gt;"UL"),INDIRECT(ADDRESS($E86,COLUMN()-12)),0),0), IF($F86&gt;0,IF(AND(INDIRECT(ADDRESS($F86,44))=0,INDIRECT(ADDRESS($F86,38))&lt;&gt;"UL"),INDIRECT(ADDRESS($F86,COLUMN()-12)),0),0), IF($G86&gt;0,IF(AND(INDIRECT(ADDRESS($G86,44))=0,INDIRECT(ADDRESS($G86,38))&lt;&gt;"UL"),INDIRECT(ADDRESS($G86,COLUMN()-12)),0),0), IF($H86&gt;0,IF(AND(INDIRECT(ADDRESS($H86,44))=0,INDIRECT(ADDRESS($H86,38))&lt;&gt;"UL"),INDIRECT(ADDRESS($H86,COLUMN()-12)),0),0), IF($I86&gt;0,IF(AND(INDIRECT(ADDRESS($I86,44))=0,INDIRECT(ADDRESS($I86,38))&lt;&gt;"UL"),INDIRECT(ADDRESS($I86,COLUMN()-12)),0),0), IF($J86&gt;0,IF(AND(INDIRECT(ADDRESS($J86,44))=0,INDIRECT(ADDRESS($J86,38))&lt;&gt;"UL"),INDIRECT(ADDRESS($J86,COLUMN()-12)),0),0), IF($K86&gt;0,IF(AND(INDIRECT(ADDRESS($K86,44))=0,INDIRECT(ADDRESS($K86,38))&lt;&gt;"UL"),INDIRECT(ADDRESS($K86,COLUMN()-11)),0),0), IF($L86&gt;0,IF(AND(INDIRECT(ADDRESS($L86,44))=0,INDIRECT(ADDRESS($L86,38))&lt;&gt;"UL"),INDIRECT(ADDRESS($L86,COLUMN()-11)),0),0), IF($M86&gt;0,IF(AND(INDIRECT(ADDRESS($M86,44))=0,INDIRECT(ADDRESS($M86,38))&lt;&gt;"UL"),INDIRECT(ADDRESS($M86,COLUMN()-11)),0),0))</f>
        <v>0.14814814814814811</v>
      </c>
      <c r="BP86" s="57" cm="1">
        <f t="array" aca="1" ref="BP86" ca="1">SUM(IF($C86&gt;0,IF(AND(INDIRECT(ADDRESS($C86,44))=0,INDIRECT(ADDRESS($C86,38))&lt;&gt;"UL"),INDIRECT(ADDRESS($C86,COLUMN()-12)),0),0), IF($D86&gt;0,IF(AND(INDIRECT(ADDRESS($D86,44))=0,INDIRECT(ADDRESS($D86,38))&lt;&gt;"UL"),INDIRECT(ADDRESS($D86,COLUMN()-12)),0),0), IF($E86&gt;0,IF(AND(INDIRECT(ADDRESS($E86,44))=0,INDIRECT(ADDRESS($E86,38))&lt;&gt;"UL"),INDIRECT(ADDRESS($E86,COLUMN()-12)),0),0), IF($F86&gt;0,IF(AND(INDIRECT(ADDRESS($F86,44))=0,INDIRECT(ADDRESS($F86,38))&lt;&gt;"UL"),INDIRECT(ADDRESS($F86,COLUMN()-12)),0),0), IF($G86&gt;0,IF(AND(INDIRECT(ADDRESS($G86,44))=0,INDIRECT(ADDRESS($G86,38))&lt;&gt;"UL"),INDIRECT(ADDRESS($G86,COLUMN()-12)),0),0), IF($H86&gt;0,IF(AND(INDIRECT(ADDRESS($H86,44))=0,INDIRECT(ADDRESS($H86,38))&lt;&gt;"UL"),INDIRECT(ADDRESS($H86,COLUMN()-12)),0),0), IF($I86&gt;0,IF(AND(INDIRECT(ADDRESS($I86,44))=0,INDIRECT(ADDRESS($I86,38))&lt;&gt;"UL"),INDIRECT(ADDRESS($I86,COLUMN()-12)),0),0), IF($J86&gt;0,IF(AND(INDIRECT(ADDRESS($J86,44))=0,INDIRECT(ADDRESS($J86,38))&lt;&gt;"UL"),INDIRECT(ADDRESS($J86,COLUMN()-12)),0),0), IF($K86&gt;0,IF(AND(INDIRECT(ADDRESS($K86,44))=0,INDIRECT(ADDRESS($K86,38))&lt;&gt;"UL"),INDIRECT(ADDRESS($K86,COLUMN()-11)),0),0), IF($L86&gt;0,IF(AND(INDIRECT(ADDRESS($L86,44))=0,INDIRECT(ADDRESS($L86,38))&lt;&gt;"UL"),INDIRECT(ADDRESS($L86,COLUMN()-11)),0),0), IF($M86&gt;0,IF(AND(INDIRECT(ADDRESS($M86,44))=0,INDIRECT(ADDRESS($M86,38))&lt;&gt;"UL"),INDIRECT(ADDRESS($M86,COLUMN()-11)),0),0))</f>
        <v>0.14814814814814811</v>
      </c>
      <c r="BQ86" s="57">
        <f t="shared" ca="1" si="63"/>
        <v>0.14814814814814811</v>
      </c>
      <c r="BR86" s="161">
        <f t="shared" ca="1" si="64"/>
        <v>79.354847620958253</v>
      </c>
      <c r="BS86" s="56"/>
      <c r="BT86" s="56">
        <f t="shared" ca="1" si="65"/>
        <v>5.3044352396541061</v>
      </c>
      <c r="BU86" s="63">
        <f t="shared" ca="1" si="66"/>
        <v>0.16074046180770019</v>
      </c>
      <c r="BV86" s="57" t="s">
        <v>34</v>
      </c>
      <c r="BW86" s="57" cm="1">
        <f t="array" aca="1" ref="BW86" ca="1">SUM(IF($C86&gt;0,IF(AND(INDIRECT(ADDRESS($C86,44))=0,INDIRECT(ADDRESS($C86,38))="UL",ISERROR(SEARCH("Rear",INDIRECT(ADDRESS($C86,33)))),ISERROR(SEARCH("Side",INDIRECT(ADDRESS($C86,33))))),INDIRECT(ADDRESS($C86,COLUMN())),0),0),IF($D86&gt;0,IF(AND(INDIRECT(ADDRESS($D86,44))=0,INDIRECT(ADDRESS($D86,38))="UL",ISERROR(SEARCH("Rear",INDIRECT(ADDRESS($D86,33)))),ISERROR(SEARCH("Side",INDIRECT(ADDRESS($D86,33))))),INDIRECT(ADDRESS($D86,COLUMN())),0),0),IF($E86&gt;0,IF(AND(INDIRECT(ADDRESS($E86,44))=0,INDIRECT(ADDRESS($E86,38))="UL",ISERROR(SEARCH("Rear",INDIRECT(ADDRESS($E86,33)))),ISERROR(SEARCH("Side",INDIRECT(ADDRESS($E86,33))))),INDIRECT(ADDRESS($E86,COLUMN())),0),0),IF($F86&gt;0,IF(AND(INDIRECT(ADDRESS($F86,44))=0,INDIRECT(ADDRESS($F86,38))="UL",ISERROR(SEARCH("Rear",INDIRECT(ADDRESS($F86,33)))),ISERROR(SEARCH("Side",INDIRECT(ADDRESS($F86,33))))),INDIRECT(ADDRESS($F86,COLUMN())),0),0),IF($G86&gt;0,IF(AND(INDIRECT(ADDRESS($G86,44))=0,INDIRECT(ADDRESS($G86,38))="UL",ISERROR(SEARCH("Rear",INDIRECT(ADDRESS($G86,33)))),ISERROR(SEARCH("Side",INDIRECT(ADDRESS($G86,33))))),INDIRECT(ADDRESS($G86,COLUMN())),0),0),IF($H86&gt;0,IF(AND(INDIRECT(ADDRESS($H86,44))=0,INDIRECT(ADDRESS($H86,38))="UL",ISERROR(SEARCH("Rear",INDIRECT(ADDRESS($H86,33)))),ISERROR(SEARCH("Side",INDIRECT(ADDRESS($H86,33))))),INDIRECT(ADDRESS($H86,COLUMN())),0),0),IF($I86&gt;0,IF(AND(INDIRECT(ADDRESS($I86,44))=0,INDIRECT(ADDRESS($I86,38))="UL",ISERROR(SEARCH("Rear",INDIRECT(ADDRESS($I86,33)))),ISERROR(SEARCH("Side",INDIRECT(ADDRESS($I86,33))))),INDIRECT(ADDRESS($I86,COLUMN())),0),0),IF($J86&gt;0,IF(AND(INDIRECT(ADDRESS($J86,44))=0,INDIRECT(ADDRESS($J86,38))="UL",ISERROR(SEARCH("Rear",INDIRECT(ADDRESS($J86,33)))),ISERROR(SEARCH("Side",INDIRECT(ADDRESS($J86,33))))),INDIRECT(ADDRESS($J86,COLUMN())),0),0),IF($K86&gt;0,IF(AND(INDIRECT(ADDRESS($K86,44))=0,INDIRECT(ADDRESS($K86,38))="UL",ISERROR(SEARCH("Rear",INDIRECT(ADDRESS($K86,33)))),ISERROR(SEARCH("Side",INDIRECT(ADDRESS($K86,33))))),INDIRECT(ADDRESS($K86,COLUMN())),0),0),IF($L86&gt;0,IF(AND(INDIRECT(ADDRESS($L86,44))=0,INDIRECT(ADDRESS($L86,38))="UL",ISERROR(SEARCH("Rear",INDIRECT(ADDRESS($L86,33)))),ISERROR(SEARCH("Side",INDIRECT(ADDRESS($L86,33))))),INDIRECT(ADDRESS($L86,COLUMN())),0),0),IF($M86&gt;0,IF(AND(INDIRECT(ADDRESS($M86,44))=0,INDIRECT(ADDRESS($M86,38))="UL",ISERROR(SEARCH("Rear",INDIRECT(ADDRESS($M86,33)))),ISERROR(SEARCH("Side",INDIRECT(ADDRESS($M86,33))))),INDIRECT(ADDRESS($M86,COLUMN())),0),0))</f>
        <v>0.94444444444444431</v>
      </c>
      <c r="BX86" s="57">
        <f t="shared" ca="1" si="67"/>
        <v>0.94444444444444431</v>
      </c>
      <c r="BY86" s="57" cm="1">
        <f t="array" aca="1" ref="BY86" ca="1">SUM(IF($C86&gt;0,IF(AND(INDIRECT(ADDRESS($C86,44))=0,INDIRECT(ADDRESS($C86,38))="UL"),INDIRECT(ADDRESS($C86,COLUMN())),0),0),IF($D86&gt;0,IF(AND(INDIRECT(ADDRESS($D86,44))=0,INDIRECT(ADDRESS($D86,38))="UL"),INDIRECT(ADDRESS($D86,COLUMN())),0),0),IF($E86&gt;0,IF(AND(INDIRECT(ADDRESS($E86,44))=0,INDIRECT(ADDRESS($E86,38))="UL"),INDIRECT(ADDRESS($E86,COLUMN())),0),0),IF($F86&gt;0,IF(AND(INDIRECT(ADDRESS($F86,44))=0,INDIRECT(ADDRESS($F86,38))="UL"),INDIRECT(ADDRESS($F86,COLUMN())),0),0),IF($G86&gt;0,IF(AND(INDIRECT(ADDRESS($G86,44))=0,INDIRECT(ADDRESS($G86,38))="UL"),INDIRECT(ADDRESS($G86,COLUMN())),0),0),IF($H86&gt;0,IF(AND(INDIRECT(ADDRESS($H86,44))=0,INDIRECT(ADDRESS($H86,38))="UL"),INDIRECT(ADDRESS($H86,COLUMN())),0),0),IF($I86&gt;0,IF(AND(INDIRECT(ADDRESS($I86,44))=0,INDIRECT(ADDRESS($I86,38))="UL"),INDIRECT(ADDRESS($I86,COLUMN())),0),0),IF($J86&gt;0,IF(AND(INDIRECT(ADDRESS($J86,44))=0,INDIRECT(ADDRESS($J86,38))="UL"),INDIRECT(ADDRESS($J86,COLUMN())),0),0),IF($K86&gt;0,IF(AND(INDIRECT(ADDRESS($K86,44))=0,INDIRECT(ADDRESS($K86,38))="UL"),INDIRECT(ADDRESS($K86,COLUMN())),0),0),IF($L86&gt;0,IF(AND(INDIRECT(ADDRESS($L86,44))=0,INDIRECT(ADDRESS($L86,38))="UL"),INDIRECT(ADDRESS($L86,COLUMN())),0),0),IF($M86&gt;0,IF(AND(INDIRECT(ADDRESS($M86,44))=0,INDIRECT(ADDRESS($M86,38))="UL"),INDIRECT(ADDRESS($M86,COLUMN())),0),0))</f>
        <v>0.41975308641975306</v>
      </c>
      <c r="BZ86" s="57" cm="1">
        <f t="array" aca="1" ref="BZ86" ca="1">SUM(IF($C86&gt;0,IF(AND(INDIRECT(ADDRESS($C86,44))=0,INDIRECT(ADDRESS($C86,38))="UL"),INDIRECT(ADDRESS($C86,COLUMN())),0),0),IF($D86&gt;0,IF(AND(INDIRECT(ADDRESS($D86,44))=0,INDIRECT(ADDRESS($D86,38))="UL"),INDIRECT(ADDRESS($D86,COLUMN())),0),0),IF($E86&gt;0,IF(AND(INDIRECT(ADDRESS($E86,44))=0,INDIRECT(ADDRESS($E86,38))="UL"),INDIRECT(ADDRESS($E86,COLUMN())),0),0),IF($F86&gt;0,IF(AND(INDIRECT(ADDRESS($F86,44))=0,INDIRECT(ADDRESS($F86,38))="UL"),INDIRECT(ADDRESS($F86,COLUMN())),0),0),IF($G86&gt;0,IF(AND(INDIRECT(ADDRESS($G86,44))=0,INDIRECT(ADDRESS($G86,38))="UL"),INDIRECT(ADDRESS($G86,COLUMN())),0),0),IF($H86&gt;0,IF(AND(INDIRECT(ADDRESS($H86,44))=0,INDIRECT(ADDRESS($H86,38))="UL"),INDIRECT(ADDRESS($H86,COLUMN())),0),0),IF($I86&gt;0,IF(AND(INDIRECT(ADDRESS($I86,44))=0,INDIRECT(ADDRESS($I86,38))="UL"),INDIRECT(ADDRESS($I86,COLUMN())),0),0),IF($J86&gt;0,IF(AND(INDIRECT(ADDRESS($J86,44))=0,INDIRECT(ADDRESS($J86,38))="UL"),INDIRECT(ADDRESS($J86,COLUMN())),0),0),IF($K86&gt;0,IF(AND(INDIRECT(ADDRESS($K86,44))=0,INDIRECT(ADDRESS($K86,38))="UL"),INDIRECT(ADDRESS($K86,COLUMN())),0),0),IF($L86&gt;0,IF(AND(INDIRECT(ADDRESS($L86,44))=0,INDIRECT(ADDRESS($L86,38))="UL"),INDIRECT(ADDRESS($L86,COLUMN())),0),0),IF($M86&gt;0,IF(AND(INDIRECT(ADDRESS($M86,44))=0,INDIRECT(ADDRESS($M86,38))="UL"),INDIRECT(ADDRESS($M86,COLUMN())),0),0))</f>
        <v>0.37654320987654322</v>
      </c>
      <c r="CA86" s="57">
        <f t="shared" ca="1" si="68"/>
        <v>0.37654320987654322</v>
      </c>
      <c r="CB86" s="57" cm="1">
        <f t="array" aca="1" ref="CB86" ca="1">SUM(IF($C86&gt;0,IF(AND(INDIRECT(ADDRESS($C86,44))=0,INDIRECT(ADDRESS($C86,38))&lt;&gt;"UL"),INDIRECT(ADDRESS($C86,COLUMN())),0),0),IF($D86&gt;0,IF(AND(INDIRECT(ADDRESS($D86,44))=0,INDIRECT(ADDRESS($D86,38))&lt;&gt;"UL"),INDIRECT(ADDRESS($D86,COLUMN())),0),0),IF($E86&gt;0,IF(AND(INDIRECT(ADDRESS($E86,44))=0,INDIRECT(ADDRESS($E86,38))&lt;&gt;"UL"),INDIRECT(ADDRESS($E86,COLUMN())),0),0),IF($F86&gt;0,IF(AND(INDIRECT(ADDRESS($F86,44))=0,INDIRECT(ADDRESS($F86,38))&lt;&gt;"UL"),INDIRECT(ADDRESS($F86,COLUMN())),0),0),IF($G86&gt;0,IF(AND(INDIRECT(ADDRESS($G86,44))=0,INDIRECT(ADDRESS($G86,38))&lt;&gt;"UL"),INDIRECT(ADDRESS($G86,COLUMN())),0),0),IF($H86&gt;0,IF(AND(INDIRECT(ADDRESS($H86,44))=0,INDIRECT(ADDRESS($H86,38))&lt;&gt;"UL"),INDIRECT(ADDRESS($H86,COLUMN())),0),0),IF($I86&gt;0,IF(AND(INDIRECT(ADDRESS($I86,44))=0,INDIRECT(ADDRESS($I86,38))&lt;&gt;"UL"),INDIRECT(ADDRESS($I86,COLUMN())),0),0),IF($J86&gt;0,IF(AND(INDIRECT(ADDRESS($J86,44))=0,INDIRECT(ADDRESS($J86,38))&lt;&gt;"UL"),INDIRECT(ADDRESS($J86,COLUMN())),0),0),IF($K86&gt;0,IF(AND(INDIRECT(ADDRESS($K86,44))=0,INDIRECT(ADDRESS($K86,38))&lt;&gt;"UL"),INDIRECT(ADDRESS($K86,COLUMN())),0),0),IF($L86&gt;0,IF(AND(INDIRECT(ADDRESS($L86,44))=0,INDIRECT(ADDRESS($L86,38))&lt;&gt;"UL"),INDIRECT(ADDRESS($L86,COLUMN())),0),0),IF($M86&gt;0,IF(AND(INDIRECT(ADDRESS($M86,44))=0,INDIRECT(ADDRESS($M86,38))&lt;&gt;"UL"),INDIRECT(ADDRESS($M86,COLUMN())),0),0))</f>
        <v>0.27777777777777773</v>
      </c>
      <c r="CC86" s="57">
        <f t="shared" ca="1" si="69"/>
        <v>0.27777777777777773</v>
      </c>
      <c r="CD86" s="57" cm="1">
        <f t="array" aca="1" ref="CD86" ca="1">SUM(IF($C86&gt;0,IF(AND(INDIRECT(ADDRESS($C86,44))=0,INDIRECT(ADDRESS($C86,38))&lt;&gt;"UL"),INDIRECT(ADDRESS($C86,COLUMN())),0),0),IF($D86&gt;0,IF(AND(INDIRECT(ADDRESS($D86,44))=0,INDIRECT(ADDRESS($D86,38))&lt;&gt;"UL"),INDIRECT(ADDRESS($D86,COLUMN())),0),0),IF($E86&gt;0,IF(AND(INDIRECT(ADDRESS($E86,44))=0,INDIRECT(ADDRESS($E86,38))&lt;&gt;"UL"),INDIRECT(ADDRESS($E86,COLUMN())),0),0),IF($F86&gt;0,IF(AND(INDIRECT(ADDRESS($F86,44))=0,INDIRECT(ADDRESS($F86,38))&lt;&gt;"UL"),INDIRECT(ADDRESS($F86,COLUMN())),0),0),IF($G86&gt;0,IF(AND(INDIRECT(ADDRESS($G86,44))=0,INDIRECT(ADDRESS($G86,38))&lt;&gt;"UL"),INDIRECT(ADDRESS($G86,COLUMN())),0),0),IF($H86&gt;0,IF(AND(INDIRECT(ADDRESS($H86,44))=0,INDIRECT(ADDRESS($H86,38))&lt;&gt;"UL"),INDIRECT(ADDRESS($H86,COLUMN())),0),0),IF($I86&gt;0,IF(AND(INDIRECT(ADDRESS($I86,44))=0,INDIRECT(ADDRESS($I86,38))&lt;&gt;"UL"),INDIRECT(ADDRESS($I86,COLUMN())),0),0),IF($J86&gt;0,IF(AND(INDIRECT(ADDRESS($J86,44))=0,INDIRECT(ADDRESS($J86,38))&lt;&gt;"UL"),INDIRECT(ADDRESS($J86,COLUMN())),0),0),IF($K86&gt;0,IF(AND(INDIRECT(ADDRESS($K86,44))=0,INDIRECT(ADDRESS($K86,38))&lt;&gt;"UL"),INDIRECT(ADDRESS($K86,COLUMN())),0),0),IF($L86&gt;0,IF(AND(INDIRECT(ADDRESS($L86,44))=0,INDIRECT(ADDRESS($L86,38))&lt;&gt;"UL"),INDIRECT(ADDRESS($L86,COLUMN())),0),0),IF($M86&gt;0,IF(AND(INDIRECT(ADDRESS($M86,44))=0,INDIRECT(ADDRESS($M86,38))&lt;&gt;"UL"),INDIRECT(ADDRESS($M86,COLUMN())),0),0))</f>
        <v>9.2592592592592574E-2</v>
      </c>
      <c r="CE86" s="57" cm="1">
        <f t="array" aca="1" ref="CE86" ca="1">SUM(IF($C86&gt;0,IF(AND(INDIRECT(ADDRESS($C86,44))=0,INDIRECT(ADDRESS($C86,38))&lt;&gt;"UL"),INDIRECT(ADDRESS($C86,COLUMN())),0),0),IF($D86&gt;0,IF(AND(INDIRECT(ADDRESS($D86,44))=0,INDIRECT(ADDRESS($D86,38))&lt;&gt;"UL"),INDIRECT(ADDRESS($D86,COLUMN())),0),0),IF($E86&gt;0,IF(AND(INDIRECT(ADDRESS($E86,44))=0,INDIRECT(ADDRESS($E86,38))&lt;&gt;"UL"),INDIRECT(ADDRESS($E86,COLUMN())),0),0),IF($F86&gt;0,IF(AND(INDIRECT(ADDRESS($F86,44))=0,INDIRECT(ADDRESS($F86,38))&lt;&gt;"UL"),INDIRECT(ADDRESS($F86,COLUMN())),0),0),IF($G86&gt;0,IF(AND(INDIRECT(ADDRESS($G86,44))=0,INDIRECT(ADDRESS($G86,38))&lt;&gt;"UL"),INDIRECT(ADDRESS($G86,COLUMN())),0),0),IF($H86&gt;0,IF(AND(INDIRECT(ADDRESS($H86,44))=0,INDIRECT(ADDRESS($H86,38))&lt;&gt;"UL"),INDIRECT(ADDRESS($H86,COLUMN())),0),0),IF($I86&gt;0,IF(AND(INDIRECT(ADDRESS($I86,44))=0,INDIRECT(ADDRESS($I86,38))&lt;&gt;"UL"),INDIRECT(ADDRESS($I86,COLUMN())),0),0),IF($J86&gt;0,IF(AND(INDIRECT(ADDRESS($J86,44))=0,INDIRECT(ADDRESS($J86,38))&lt;&gt;"UL"),INDIRECT(ADDRESS($J86,COLUMN())),0),0),IF($K86&gt;0,IF(AND(INDIRECT(ADDRESS($K86,44))=0,INDIRECT(ADDRESS($K86,38))&lt;&gt;"UL"),INDIRECT(ADDRESS($K86,COLUMN())),0),0),IF($L86&gt;0,IF(AND(INDIRECT(ADDRESS($L86,44))=0,INDIRECT(ADDRESS($L86,38))&lt;&gt;"UL"),INDIRECT(ADDRESS($L86,COLUMN())),0),0),IF($M86&gt;0,IF(AND(INDIRECT(ADDRESS($M86,44))=0,INDIRECT(ADDRESS($M86,38))&lt;&gt;"UL"),INDIRECT(ADDRESS($M86,COLUMN())),0),0))</f>
        <v>0</v>
      </c>
      <c r="CF86" s="57">
        <f t="shared" ca="1" si="70"/>
        <v>0</v>
      </c>
      <c r="CG86" s="57">
        <f t="shared" ca="1" si="71"/>
        <v>3.3533940913182905</v>
      </c>
      <c r="CH86" s="57">
        <f t="shared" ca="1" si="72"/>
        <v>0.10161800276722092</v>
      </c>
      <c r="CI86" s="19">
        <f t="shared" ca="1" si="73"/>
        <v>20.145613487283029</v>
      </c>
      <c r="CJ86" s="19"/>
      <c r="CK86" s="57" cm="1">
        <f t="array" aca="1" ref="CK86" ca="1">IF(AU86="S", SUM(IF($C86&gt;0,IF(INDIRECT(ADDRESS($C86,43))&lt;&gt;1,INDIRECT(ADDRESS($C86,48)),0),0), IF($D86&gt;0,IF(INDIRECT(ADDRESS($D86,43))&lt;&gt;1,INDIRECT(ADDRESS($D86,48)),0),0), IF($E86&gt;0,IF(INDIRECT(ADDRESS($E86,43))&lt;&gt;1,INDIRECT(ADDRESS($E86,48)),0),0), IF($F86&gt;0,IF(INDIRECT(ADDRESS($F86,43))&lt;&gt;1,INDIRECT(ADDRESS($F86,48)),0),0), IF($G86&gt;0,IF(INDIRECT(ADDRESS($G86,43))&lt;&gt;1,INDIRECT(ADDRESS($G86,48)),0),0), IF($H86&gt;0,IF(INDIRECT(ADDRESS($H86,43))&lt;&gt;1,INDIRECT(ADDRESS($H86,48)),0),0), IF($I86&gt;0,IF(INDIRECT(ADDRESS($I86,43))&lt;&gt;1,INDIRECT(ADDRESS($I86,48)),0),0), IF($J86&gt;0,IF(INDIRECT(ADDRESS($J86,43))&lt;&gt;1,INDIRECT(ADDRESS($J86,48)),0),0), IF($K86&gt;0,IF(INDIRECT(ADDRESS($K86,43))&lt;&gt;1,INDIRECT(ADDRESS($K86,48)),0),0), IF($L86&gt;0,IF(INDIRECT(ADDRESS($L86,43))&lt;&gt;1,INDIRECT(ADDRESS($L86,48)),0),0), IF($M86&gt;0,IF(INDIRECT(ADDRESS($M86,43))&lt;&gt;1,INDIRECT(ADDRESS($M86,48)),0),0)), IF(AU86="L",SUM(IF($C86&gt;0,IF(INDIRECT(ADDRESS($C86,43))&lt;&gt;1,INDIRECT(ADDRESS($C86,50)),0),0), IF($D86&gt;0,IF(INDIRECT(ADDRESS($D86,43))&lt;&gt;1,INDIRECT(ADDRESS($D86,50)),0),0), IF($E86&gt;0,IF(INDIRECT(ADDRESS($E86,43))&lt;&gt;1,INDIRECT(ADDRESS($E86,50)),0),0), IF($F86&gt;0,IF(INDIRECT(ADDRESS($F86,43))&lt;&gt;1,INDIRECT(ADDRESS($F86,50)),0),0), IF($G86&gt;0,IF(INDIRECT(ADDRESS($G86,43))&lt;&gt;1,INDIRECT(ADDRESS($G86,50)),0),0), IF($G86&gt;0,IF(INDIRECT(ADDRESS($G86,43))&lt;&gt;1,INDIRECT(ADDRESS($G86,50)),0),0), IF($H86&gt;0,IF(INDIRECT(ADDRESS($H86,43))&lt;&gt;1,INDIRECT(ADDRESS($H86,50)),0),0), IF($I86&gt;0,IF(INDIRECT(ADDRESS($I86,43))&lt;&gt;1,INDIRECT(ADDRESS($I86,50)),0),0), IF($J86&gt;0,IF(INDIRECT(ADDRESS($J86,43))&lt;&gt;1,INDIRECT(ADDRESS($J86,50)),0),0), IF($K86&gt;0,IF(INDIRECT(ADDRESS($K86,43))&lt;&gt;1,INDIRECT(ADDRESS($K86,50)),0),0), IF($L86&gt;0,IF(INDIRECT(ADDRESS($L86,43))&lt;&gt;1,INDIRECT(ADDRESS($L86,50)),0),0), IF($M86&gt;0,IF(INDIRECT(ADDRESS($M86,43))&lt;&gt;1,INDIRECT(ADDRESS($M86,50)),0),0)), SUM(IF($C86&gt;0,IF(INDIRECT(ADDRESS($C86,43))&lt;&gt;1,INDIRECT(ADDRESS($C86,49)),0),0), IF($D86&gt;0,IF(INDIRECT(ADDRESS($D86,43))&lt;&gt;1,INDIRECT(ADDRESS($D86,49)),0),0), IF($E86&gt;0,IF(INDIRECT(ADDRESS($E86,43))&lt;&gt;1,INDIRECT(ADDRESS($E86,49)),0),0), IF($F86&gt;0,IF(INDIRECT(ADDRESS($F86,43))&lt;&gt;1,INDIRECT(ADDRESS($F86,49)),0),0), IF($G86&gt;0,IF(INDIRECT(ADDRESS($G86,43))&lt;&gt;1,INDIRECT(ADDRESS($G86,49)),0),0), IF($G86&gt;0,IF(INDIRECT(ADDRESS($G86,43))&lt;&gt;1,INDIRECT(ADDRESS($G86,49)),0),0), IF($H86&gt;0,IF(INDIRECT(ADDRESS($H86,43))&lt;&gt;1,INDIRECT(ADDRESS($H86,49)),0),0), IF($I86&gt;0,IF(INDIRECT(ADDRESS($I86,43))&lt;&gt;1,INDIRECT(ADDRESS($I86,49)),0),0), IF($J86&gt;0,IF(INDIRECT(ADDRESS($J86,43))&lt;&gt;1,INDIRECT(ADDRESS($J86,49)),0),0), IF($K86&gt;0,IF(INDIRECT(ADDRESS($K86,43))&lt;&gt;1,INDIRECT(ADDRESS($K86,49)),0),0), IF($L86&gt;0,IF(INDIRECT(ADDRESS($L86,43))&lt;&gt;1,INDIRECT(ADDRESS($L86,49)),0),0), IF($M86&gt;0,IF(INDIRECT(ADDRESS($M86,43))&lt;&gt;1,INDIRECT(ADDRESS($M86,49)),0),0))))</f>
        <v>1.6111111111111112</v>
      </c>
      <c r="CL86" s="57" cm="1">
        <f t="array" aca="1" ref="CL86" ca="1">SUM(IF($C86&gt;0,IF(INDIRECT(ADDRESS($C86,44))=1,INDIRECT(ADDRESS($C86,90)),0),0), IF($D86&gt;0,IF(INDIRECT(ADDRESS($D86,44))=1,INDIRECT(ADDRESS($D86,90)),0),0), IF($E86&gt;0,IF(INDIRECT(ADDRESS($E86,44))=1,INDIRECT(ADDRESS($E86,90)),0),0), IF($F86&gt;0,IF(INDIRECT(ADDRESS($F86,44))=1,INDIRECT(ADDRESS($F86,90)),0),0), IF($G86&gt;0,IF(INDIRECT(ADDRESS($G86,44))=1,INDIRECT(ADDRESS($G86,90)),0),0), IF($H86&gt;0,IF(INDIRECT(ADDRESS($H86,44))=1,INDIRECT(ADDRESS($H86,90)),0),0), IF($I86&gt;0,IF(INDIRECT(ADDRESS($I86,44))=1,INDIRECT(ADDRESS($I86,90)),0),0), IF($J86&gt;0,IF(INDIRECT(ADDRESS($J86,44))=1,INDIRECT(ADDRESS($J86,90)),0),0), IF($K86&gt;0,IF(INDIRECT(ADDRESS($K86,44))=1,INDIRECT(ADDRESS($K86,90)),0),0), IF($L86&gt;0,IF(INDIRECT(ADDRESS($L86,44))=1,INDIRECT(ADDRESS($L86,90)),0),0), IF($M86&gt;0,IF(INDIRECT(ADDRESS($M86,44))=1,INDIRECT(ADDRESS($M86,90)),0),0))</f>
        <v>0</v>
      </c>
      <c r="CM86" s="56">
        <f t="shared" ca="1" si="74"/>
        <v>1.183344907080905</v>
      </c>
      <c r="CN86" s="59"/>
    </row>
    <row r="87" spans="1:92" x14ac:dyDescent="0.25">
      <c r="A87" s="62" t="s">
        <v>163</v>
      </c>
      <c r="B87" s="122">
        <v>12</v>
      </c>
      <c r="C87" s="122">
        <v>24</v>
      </c>
      <c r="D87" s="122">
        <v>20</v>
      </c>
      <c r="E87" s="122">
        <v>28</v>
      </c>
      <c r="F87" s="122"/>
      <c r="G87" s="122"/>
      <c r="H87" s="122"/>
      <c r="I87" s="67"/>
      <c r="J87" s="67"/>
      <c r="K87" s="67"/>
      <c r="L87" s="67"/>
      <c r="M87" s="67"/>
      <c r="N87" s="67">
        <f t="shared" ca="1" si="54"/>
        <v>31</v>
      </c>
      <c r="O87" s="67" t="str" cm="1">
        <f t="array" aca="1" ref="O87" ca="1">INDIRECT(ADDRESS($B87,COLUMN()))</f>
        <v>Bomber</v>
      </c>
      <c r="P87" s="67" cm="1">
        <f t="array" aca="1" ref="P87" ca="1">INDIRECT(ADDRESS($B87,COLUMN()))</f>
        <v>5</v>
      </c>
      <c r="Q87" s="67" t="str" cm="1">
        <f t="array" aca="1" ref="Q87" ca="1">INDIRECT(ADDRESS($B87,COLUMN()))</f>
        <v>-</v>
      </c>
      <c r="R87" s="67" t="str" cm="1">
        <f t="array" aca="1" ref="R87" ca="1">INDIRECT(ADDRESS($B87,COLUMN()))</f>
        <v>-</v>
      </c>
      <c r="S87" s="67" cm="1">
        <f t="array" aca="1" ref="S87" ca="1">INDIRECT(ADDRESS($B87,COLUMN()))</f>
        <v>2</v>
      </c>
      <c r="T87" s="67" t="str" cm="1">
        <f t="array" aca="1" ref="T87" ca="1">INDIRECT(ADDRESS($B87,COLUMN()))</f>
        <v>1-4</v>
      </c>
      <c r="U87" s="67" cm="1">
        <f t="array" aca="1" ref="U87" ca="1">INDIRECT(ADDRESS($B87,COLUMN()))</f>
        <v>4</v>
      </c>
      <c r="V87" s="67" cm="1">
        <f t="array" aca="1" ref="V87" ca="1">INDIRECT(ADDRESS($B87,COLUMN()))</f>
        <v>0</v>
      </c>
      <c r="W87" s="67" cm="1">
        <f t="array" aca="1" ref="W87" ca="1">INDIRECT(ADDRESS($B87,COLUMN()))</f>
        <v>4</v>
      </c>
      <c r="X87" s="67" cm="1">
        <f t="array" aca="1" ref="X87" ca="1">INDIRECT(ADDRESS($B87,COLUMN()))</f>
        <v>6</v>
      </c>
      <c r="Y87" s="67" cm="1">
        <f t="array" aca="1" ref="Y87" ca="1">INDIRECT(ADDRESS($B87,COLUMN()))</f>
        <v>1</v>
      </c>
      <c r="Z87" s="67" cm="1">
        <f t="array" aca="1" ref="Z87" ca="1">INDIRECT(ADDRESS($B87,COLUMN()))</f>
        <v>5</v>
      </c>
      <c r="AA87" s="67" t="str" cm="1">
        <f t="array" aca="1" ref="AA87" ca="1">INDIRECT(ADDRESS($B87,COLUMN()))</f>
        <v>Rocket Boosters</v>
      </c>
      <c r="AB87" s="56">
        <f t="shared" ca="1" si="55"/>
        <v>0.75242728065260123</v>
      </c>
      <c r="AC87" s="56">
        <f t="shared" ca="1" si="56"/>
        <v>0.80657294542613756</v>
      </c>
      <c r="AD87" s="56">
        <f t="shared" ca="1" si="57"/>
        <v>3.5068388931571199</v>
      </c>
      <c r="AF87" s="52"/>
      <c r="AG87" s="52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65"/>
      <c r="AU87" s="57" t="s">
        <v>117</v>
      </c>
      <c r="AV87" s="57" cm="1">
        <f t="array" aca="1" ref="AV87" ca="1">SUM(IF($C87&gt;0,IF(AND(INDIRECT(ADDRESS($C87,44))=0,INDIRECT(ADDRESS($C87,38))="UL",ISERROR(SEARCH("Rear",INDIRECT(ADDRESS($C87,33)))),ISERROR(SEARCH("Side",INDIRECT(ADDRESS($C87,33))))),INDIRECT(ADDRESS($C87,COLUMN())),0),0),IF($D87&gt;0,IF(AND(INDIRECT(ADDRESS($D87,44))=0,INDIRECT(ADDRESS($D87,38))="UL",ISERROR(SEARCH("Rear",INDIRECT(ADDRESS($D87,33)))),ISERROR(SEARCH("Side",INDIRECT(ADDRESS($D87,33))))),INDIRECT(ADDRESS($D87,COLUMN())),0),0),IF($E87&gt;0,IF(AND(INDIRECT(ADDRESS($E87,44))=0,INDIRECT(ADDRESS($E87,38))="UL",ISERROR(SEARCH("Rear",INDIRECT(ADDRESS($E87,33)))),ISERROR(SEARCH("Side",INDIRECT(ADDRESS($E87,33))))),INDIRECT(ADDRESS($E87,COLUMN())),0),0),IF($F87&gt;0,IF(AND(INDIRECT(ADDRESS($F87,44))=0,INDIRECT(ADDRESS($F87,38))="UL",ISERROR(SEARCH("Rear",INDIRECT(ADDRESS($F87,33)))),ISERROR(SEARCH("Side",INDIRECT(ADDRESS($F87,33))))),INDIRECT(ADDRESS($F87,COLUMN())),0),0),IF($G87&gt;0,IF(AND(INDIRECT(ADDRESS($G87,44))=0,INDIRECT(ADDRESS($G87,38))="UL",ISERROR(SEARCH("Rear",INDIRECT(ADDRESS($G87,33)))),ISERROR(SEARCH("Side",INDIRECT(ADDRESS($G87,33))))),INDIRECT(ADDRESS($G87,COLUMN())),0),0),IF($H87&gt;0,IF(AND(INDIRECT(ADDRESS($H87,44))=0,INDIRECT(ADDRESS($H87,38))="UL",ISERROR(SEARCH("Rear",INDIRECT(ADDRESS($H87,33)))),ISERROR(SEARCH("Side",INDIRECT(ADDRESS($H87,33))))),INDIRECT(ADDRESS($H87,COLUMN())),0),0),IF($I87&gt;0,IF(AND(INDIRECT(ADDRESS($I87,44))=0,INDIRECT(ADDRESS($I87,38))="UL",ISERROR(SEARCH("Rear",INDIRECT(ADDRESS($I87,33)))),ISERROR(SEARCH("Side",INDIRECT(ADDRESS($I87,33))))),INDIRECT(ADDRESS($I87,COLUMN())),0),0),IF($J87&gt;0,IF(AND(INDIRECT(ADDRESS($J87,44))=0,INDIRECT(ADDRESS($J87,38))="UL",ISERROR(SEARCH("Rear",INDIRECT(ADDRESS($J87,33)))),ISERROR(SEARCH("Side",INDIRECT(ADDRESS($J87,33))))),INDIRECT(ADDRESS($J87,COLUMN())),0),0),IF($K87&gt;0,IF(AND(INDIRECT(ADDRESS($K87,44))=0,INDIRECT(ADDRESS($K87,38))="UL",ISERROR(SEARCH("Rear",INDIRECT(ADDRESS($K87,33)))),ISERROR(SEARCH("Side",INDIRECT(ADDRESS($K87,33))))),INDIRECT(ADDRESS($K87,COLUMN())),0),0),IF($L87&gt;0,IF(AND(INDIRECT(ADDRESS($L87,44))=0,INDIRECT(ADDRESS($L87,38))="UL",ISERROR(SEARCH("Rear",INDIRECT(ADDRESS($L87,33)))),ISERROR(SEARCH("Side",INDIRECT(ADDRESS($L87,33))))),INDIRECT(ADDRESS($L87,COLUMN())),0),0),IF($M87&gt;0,IF(AND(INDIRECT(ADDRESS($M87,44))=0,INDIRECT(ADDRESS($M87,38))="UL",ISERROR(SEARCH("Rear",INDIRECT(ADDRESS($M87,33)))),ISERROR(SEARCH("Side",INDIRECT(ADDRESS($M87,33))))),INDIRECT(ADDRESS($M87,COLUMN())),0),0))</f>
        <v>0.5</v>
      </c>
      <c r="AW87" s="57" cm="1">
        <f t="array" aca="1" ref="AW87" ca="1">SUM(IF($C87&gt;0,IF(AND(INDIRECT(ADDRESS($C87,44))=0,INDIRECT(ADDRESS($C87,38))="UL",ISERROR(SEARCH("Rear",INDIRECT(ADDRESS($C87,33)))),ISERROR(SEARCH("Side",INDIRECT(ADDRESS($C87,33))))),INDIRECT(ADDRESS($C87,COLUMN())),0),0),IF($D87&gt;0,IF(AND(INDIRECT(ADDRESS($D87,44))=0,INDIRECT(ADDRESS($D87,38))="UL",ISERROR(SEARCH("Rear",INDIRECT(ADDRESS($D87,33)))),ISERROR(SEARCH("Side",INDIRECT(ADDRESS($D87,33))))),INDIRECT(ADDRESS($D87,COLUMN())),0),0),IF($E87&gt;0,IF(AND(INDIRECT(ADDRESS($E87,44))=0,INDIRECT(ADDRESS($E87,38))="UL",ISERROR(SEARCH("Rear",INDIRECT(ADDRESS($E87,33)))),ISERROR(SEARCH("Side",INDIRECT(ADDRESS($E87,33))))),INDIRECT(ADDRESS($E87,COLUMN())),0),0),IF($F87&gt;0,IF(AND(INDIRECT(ADDRESS($F87,44))=0,INDIRECT(ADDRESS($F87,38))="UL",ISERROR(SEARCH("Rear",INDIRECT(ADDRESS($F87,33)))),ISERROR(SEARCH("Side",INDIRECT(ADDRESS($F87,33))))),INDIRECT(ADDRESS($F87,COLUMN())),0),0),IF($G87&gt;0,IF(AND(INDIRECT(ADDRESS($G87,44))=0,INDIRECT(ADDRESS($G87,38))="UL",ISERROR(SEARCH("Rear",INDIRECT(ADDRESS($G87,33)))),ISERROR(SEARCH("Side",INDIRECT(ADDRESS($G87,33))))),INDIRECT(ADDRESS($G87,COLUMN())),0),0),IF($H87&gt;0,IF(AND(INDIRECT(ADDRESS($H87,44))=0,INDIRECT(ADDRESS($H87,38))="UL",ISERROR(SEARCH("Rear",INDIRECT(ADDRESS($H87,33)))),ISERROR(SEARCH("Side",INDIRECT(ADDRESS($H87,33))))),INDIRECT(ADDRESS($H87,COLUMN())),0),0),IF($I87&gt;0,IF(AND(INDIRECT(ADDRESS($I87,44))=0,INDIRECT(ADDRESS($I87,38))="UL",ISERROR(SEARCH("Rear",INDIRECT(ADDRESS($I87,33)))),ISERROR(SEARCH("Side",INDIRECT(ADDRESS($I87,33))))),INDIRECT(ADDRESS($I87,COLUMN())),0),0),IF($J87&gt;0,IF(AND(INDIRECT(ADDRESS($J87,44))=0,INDIRECT(ADDRESS($J87,38))="UL",ISERROR(SEARCH("Rear",INDIRECT(ADDRESS($J87,33)))),ISERROR(SEARCH("Side",INDIRECT(ADDRESS($J87,33))))),INDIRECT(ADDRESS($J87,COLUMN())),0),0),IF($K87&gt;0,IF(AND(INDIRECT(ADDRESS($K87,44))=0,INDIRECT(ADDRESS($K87,38))="UL",ISERROR(SEARCH("Rear",INDIRECT(ADDRESS($K87,33)))),ISERROR(SEARCH("Side",INDIRECT(ADDRESS($K87,33))))),INDIRECT(ADDRESS($K87,COLUMN())),0),0),IF($L87&gt;0,IF(AND(INDIRECT(ADDRESS($L87,44))=0,INDIRECT(ADDRESS($L87,38))="UL",ISERROR(SEARCH("Rear",INDIRECT(ADDRESS($L87,33)))),ISERROR(SEARCH("Side",INDIRECT(ADDRESS($L87,33))))),INDIRECT(ADDRESS($L87,COLUMN())),0),0),IF($M87&gt;0,IF(AND(INDIRECT(ADDRESS($M87,44))=0,INDIRECT(ADDRESS($M87,38))="UL",ISERROR(SEARCH("Rear",INDIRECT(ADDRESS($M87,33)))),ISERROR(SEARCH("Side",INDIRECT(ADDRESS($M87,33))))),INDIRECT(ADDRESS($M87,COLUMN())),0),0))</f>
        <v>1.4444444444444444</v>
      </c>
      <c r="AX87" s="57" cm="1">
        <f t="array" aca="1" ref="AX87" ca="1">SUM(IF($C87&gt;0,IF(AND(INDIRECT(ADDRESS($C87,44))=0,INDIRECT(ADDRESS($C87,38))="UL",ISERROR(SEARCH("Rear",INDIRECT(ADDRESS($C87,33)))),ISERROR(SEARCH("Side",INDIRECT(ADDRESS($C87,33))))),INDIRECT(ADDRESS($C87,COLUMN())),0),0),IF($D87&gt;0,IF(AND(INDIRECT(ADDRESS($D87,44))=0,INDIRECT(ADDRESS($D87,38))="UL",ISERROR(SEARCH("Rear",INDIRECT(ADDRESS($D87,33)))),ISERROR(SEARCH("Side",INDIRECT(ADDRESS($D87,33))))),INDIRECT(ADDRESS($D87,COLUMN())),0),0),IF($E87&gt;0,IF(AND(INDIRECT(ADDRESS($E87,44))=0,INDIRECT(ADDRESS($E87,38))="UL",ISERROR(SEARCH("Rear",INDIRECT(ADDRESS($E87,33)))),ISERROR(SEARCH("Side",INDIRECT(ADDRESS($E87,33))))),INDIRECT(ADDRESS($E87,COLUMN())),0),0),IF($F87&gt;0,IF(AND(INDIRECT(ADDRESS($F87,44))=0,INDIRECT(ADDRESS($F87,38))="UL",ISERROR(SEARCH("Rear",INDIRECT(ADDRESS($F87,33)))),ISERROR(SEARCH("Side",INDIRECT(ADDRESS($F87,33))))),INDIRECT(ADDRESS($F87,COLUMN())),0),0),IF($G87&gt;0,IF(AND(INDIRECT(ADDRESS($G87,44))=0,INDIRECT(ADDRESS($G87,38))="UL",ISERROR(SEARCH("Rear",INDIRECT(ADDRESS($G87,33)))),ISERROR(SEARCH("Side",INDIRECT(ADDRESS($G87,33))))),INDIRECT(ADDRESS($G87,COLUMN())),0),0),IF($H87&gt;0,IF(AND(INDIRECT(ADDRESS($H87,44))=0,INDIRECT(ADDRESS($H87,38))="UL",ISERROR(SEARCH("Rear",INDIRECT(ADDRESS($H87,33)))),ISERROR(SEARCH("Side",INDIRECT(ADDRESS($H87,33))))),INDIRECT(ADDRESS($H87,COLUMN())),0),0),IF($I87&gt;0,IF(AND(INDIRECT(ADDRESS($I87,44))=0,INDIRECT(ADDRESS($I87,38))="UL",ISERROR(SEARCH("Rear",INDIRECT(ADDRESS($I87,33)))),ISERROR(SEARCH("Side",INDIRECT(ADDRESS($I87,33))))),INDIRECT(ADDRESS($I87,COLUMN())),0),0),IF($J87&gt;0,IF(AND(INDIRECT(ADDRESS($J87,44))=0,INDIRECT(ADDRESS($J87,38))="UL",ISERROR(SEARCH("Rear",INDIRECT(ADDRESS($J87,33)))),ISERROR(SEARCH("Side",INDIRECT(ADDRESS($J87,33))))),INDIRECT(ADDRESS($J87,COLUMN())),0),0),IF($K87&gt;0,IF(AND(INDIRECT(ADDRESS($K87,44))=0,INDIRECT(ADDRESS($K87,38))="UL",ISERROR(SEARCH("Rear",INDIRECT(ADDRESS($K87,33)))),ISERROR(SEARCH("Side",INDIRECT(ADDRESS($K87,33))))),INDIRECT(ADDRESS($K87,COLUMN())),0),0),IF($L87&gt;0,IF(AND(INDIRECT(ADDRESS($L87,44))=0,INDIRECT(ADDRESS($L87,38))="UL",ISERROR(SEARCH("Rear",INDIRECT(ADDRESS($L87,33)))),ISERROR(SEARCH("Side",INDIRECT(ADDRESS($L87,33))))),INDIRECT(ADDRESS($L87,COLUMN())),0),0),IF($M87&gt;0,IF(AND(INDIRECT(ADDRESS($M87,44))=0,INDIRECT(ADDRESS($M87,38))="UL",ISERROR(SEARCH("Rear",INDIRECT(ADDRESS($M87,33)))),ISERROR(SEARCH("Side",INDIRECT(ADDRESS($M87,33))))),INDIRECT(ADDRESS($M87,COLUMN())),0),0))</f>
        <v>1.3333333333333335</v>
      </c>
      <c r="AY87" s="58">
        <f t="shared" ca="1" si="58"/>
        <v>1.4444444444444444</v>
      </c>
      <c r="AZ87" s="58">
        <f t="shared" ca="1" si="59"/>
        <v>1.0925925925925926</v>
      </c>
      <c r="BA87" s="58" cm="1">
        <f t="array" aca="1" ref="BA87" ca="1">SUM(IF($C87&gt;0,IF(AND(INDIRECT(ADDRESS($C87,44))=0,INDIRECT(ADDRESS($C87,38))="UL"),INDIRECT(ADDRESS($C87,COLUMN())),0),0),IF($D87&gt;0,IF(AND(INDIRECT(ADDRESS($D87,44))=0,INDIRECT(ADDRESS($D87,38))="UL"),INDIRECT(ADDRESS($D87,COLUMN())),0),0),IF($E87&gt;0,IF(AND(INDIRECT(ADDRESS($E87,44))=0,INDIRECT(ADDRESS($E87,38))="UL"),INDIRECT(ADDRESS($E87,COLUMN())),0),0),IF($F87&gt;0,IF(AND(INDIRECT(ADDRESS($F87,44))=0,INDIRECT(ADDRESS($F87,38))="UL"),INDIRECT(ADDRESS($F87,COLUMN())),0),0),IF($G87&gt;0,IF(AND(INDIRECT(ADDRESS($G87,44))=0,INDIRECT(ADDRESS($G87,38))="UL"),INDIRECT(ADDRESS($G87,COLUMN())),0),0),IF($H87&gt;0,IF(AND(INDIRECT(ADDRESS($H87,44))=0,INDIRECT(ADDRESS($H87,38))="UL"),INDIRECT(ADDRESS($H87,COLUMN())),0),0),IF($I87&gt;0,IF(AND(INDIRECT(ADDRESS($I87,44))=0,INDIRECT(ADDRESS($I87,38))="UL"),INDIRECT(ADDRESS($I87,COLUMN())),0),0),IF($J87&gt;0,IF(AND(INDIRECT(ADDRESS($J87,44))=0,INDIRECT(ADDRESS($J87,38))="UL"),INDIRECT(ADDRESS($J87,COLUMN())),0),0),IF($K87&gt;0,IF(AND(INDIRECT(ADDRESS($K87,44))=0,INDIRECT(ADDRESS($K87,38))="UL"),INDIRECT(ADDRESS($K87,COLUMN())),0),0),IF($L87&gt;0,IF(AND(INDIRECT(ADDRESS($L87,44))=0,INDIRECT(ADDRESS($L87,38))="UL"),INDIRECT(ADDRESS($L87,COLUMN())),0),0),IF($M87&gt;0,IF(AND(INDIRECT(ADDRESS($M87,44))=0,INDIRECT(ADDRESS($M87,38))="UL"),INDIRECT(ADDRESS($M87,COLUMN())),0),0))</f>
        <v>0.64338624338624351</v>
      </c>
      <c r="BB87" s="58" cm="1">
        <f t="array" aca="1" ref="BB87" ca="1">SUM(IF($C87&gt;0,IF(AND(INDIRECT(ADDRESS($C87,44))=0,INDIRECT(ADDRESS($C87,38))="UL"),INDIRECT(ADDRESS($C87,COLUMN())),0),0),IF($D87&gt;0,IF(AND(INDIRECT(ADDRESS($D87,44))=0,INDIRECT(ADDRESS($D87,38))="UL"),INDIRECT(ADDRESS($D87,COLUMN())),0),0),IF($E87&gt;0,IF(AND(INDIRECT(ADDRESS($E87,44))=0,INDIRECT(ADDRESS($E87,38))="UL"),INDIRECT(ADDRESS($E87,COLUMN())),0),0),IF($F87&gt;0,IF(AND(INDIRECT(ADDRESS($F87,44))=0,INDIRECT(ADDRESS($F87,38))="UL"),INDIRECT(ADDRESS($F87,COLUMN())),0),0),IF($G87&gt;0,IF(AND(INDIRECT(ADDRESS($G87,44))=0,INDIRECT(ADDRESS($G87,38))="UL"),INDIRECT(ADDRESS($G87,COLUMN())),0),0),IF($H87&gt;0,IF(AND(INDIRECT(ADDRESS($H87,44))=0,INDIRECT(ADDRESS($H87,38))="UL"),INDIRECT(ADDRESS($H87,COLUMN())),0),0),IF($I87&gt;0,IF(AND(INDIRECT(ADDRESS($I87,44))=0,INDIRECT(ADDRESS($I87,38))="UL"),INDIRECT(ADDRESS($I87,COLUMN())),0),0),IF($J87&gt;0,IF(AND(INDIRECT(ADDRESS($J87,44))=0,INDIRECT(ADDRESS($J87,38))="UL"),INDIRECT(ADDRESS($J87,COLUMN())),0),0),IF($K87&gt;0,IF(AND(INDIRECT(ADDRESS($K87,44))=0,INDIRECT(ADDRESS($K87,38))="UL"),INDIRECT(ADDRESS($K87,COLUMN())),0),0),IF($L87&gt;0,IF(AND(INDIRECT(ADDRESS($L87,44))=0,INDIRECT(ADDRESS($L87,38))="UL"),INDIRECT(ADDRESS($L87,COLUMN())),0),0),IF($M87&gt;0,IF(AND(INDIRECT(ADDRESS($M87,44))=0,INDIRECT(ADDRESS($M87,38))="UL"),INDIRECT(ADDRESS($M87,COLUMN())),0),0))</f>
        <v>0.35767195767195764</v>
      </c>
      <c r="BC87" s="58" cm="1">
        <f t="array" aca="1" ref="BC87" ca="1">SUM(IF($C87&gt;0,IF(AND(INDIRECT(ADDRESS($C87,44))=0,INDIRECT(ADDRESS($C87,38))="UL"),INDIRECT(ADDRESS($C87,COLUMN())),0),0),IF($D87&gt;0,IF(AND(INDIRECT(ADDRESS($D87,44))=0,INDIRECT(ADDRESS($D87,38))="UL"),INDIRECT(ADDRESS($D87,COLUMN())),0),0),IF($E87&gt;0,IF(AND(INDIRECT(ADDRESS($E87,44))=0,INDIRECT(ADDRESS($E87,38))="UL"),INDIRECT(ADDRESS($E87,COLUMN())),0),0),IF($F87&gt;0,IF(AND(INDIRECT(ADDRESS($F87,44))=0,INDIRECT(ADDRESS($F87,38))="UL"),INDIRECT(ADDRESS($F87,COLUMN())),0),0),IF($G87&gt;0,IF(AND(INDIRECT(ADDRESS($G87,44))=0,INDIRECT(ADDRESS($G87,38))="UL"),INDIRECT(ADDRESS($G87,COLUMN())),0),0),IF($H87&gt;0,IF(AND(INDIRECT(ADDRESS($H87,44))=0,INDIRECT(ADDRESS($H87,38))="UL"),INDIRECT(ADDRESS($H87,COLUMN())),0),0),IF($I87&gt;0,IF(AND(INDIRECT(ADDRESS($I87,44))=0,INDIRECT(ADDRESS($I87,38))="UL"),INDIRECT(ADDRESS($I87,COLUMN())),0),0),IF($J87&gt;0,IF(AND(INDIRECT(ADDRESS($J87,44))=0,INDIRECT(ADDRESS($J87,38))="UL"),INDIRECT(ADDRESS($J87,COLUMN())),0),0),IF($K87&gt;0,IF(AND(INDIRECT(ADDRESS($K87,44))=0,INDIRECT(ADDRESS($K87,38))="UL"),INDIRECT(ADDRESS($K87,COLUMN())),0),0),IF($L87&gt;0,IF(AND(INDIRECT(ADDRESS($L87,44))=0,INDIRECT(ADDRESS($L87,38))="UL"),INDIRECT(ADDRESS($L87,COLUMN())),0),0),IF($M87&gt;0,IF(AND(INDIRECT(ADDRESS($M87,44))=0,INDIRECT(ADDRESS($M87,38))="UL"),INDIRECT(ADDRESS($M87,COLUMN())),0),0))</f>
        <v>0.46455026455026455</v>
      </c>
      <c r="BD87" s="58" cm="1">
        <f t="array" aca="1" ref="BD87" ca="1">SUM(IF($C87&gt;0,IF(AND(INDIRECT(ADDRESS($C87,44))=0,INDIRECT(ADDRESS($C87,38))="UL"),INDIRECT(ADDRESS($C87,COLUMN())),0),0),IF($D87&gt;0,IF(AND(INDIRECT(ADDRESS($D87,44))=0,INDIRECT(ADDRESS($D87,38))="UL"),INDIRECT(ADDRESS($D87,COLUMN())),0),0),IF($E87&gt;0,IF(AND(INDIRECT(ADDRESS($E87,44))=0,INDIRECT(ADDRESS($E87,38))="UL"),INDIRECT(ADDRESS($E87,COLUMN())),0),0),IF($F87&gt;0,IF(AND(INDIRECT(ADDRESS($F87,44))=0,INDIRECT(ADDRESS($F87,38))="UL"),INDIRECT(ADDRESS($F87,COLUMN())),0),0),IF($G87&gt;0,IF(AND(INDIRECT(ADDRESS($G87,44))=0,INDIRECT(ADDRESS($G87,38))="UL"),INDIRECT(ADDRESS($G87,COLUMN())),0),0),IF($H87&gt;0,IF(AND(INDIRECT(ADDRESS($H87,44))=0,INDIRECT(ADDRESS($H87,38))="UL"),INDIRECT(ADDRESS($H87,COLUMN())),0),0),IF($I87&gt;0,IF(AND(INDIRECT(ADDRESS($I87,44))=0,INDIRECT(ADDRESS($I87,38))="UL"),INDIRECT(ADDRESS($I87,COLUMN())),0),0),IF($J87&gt;0,IF(AND(INDIRECT(ADDRESS($J87,44))=0,INDIRECT(ADDRESS($J87,38))="UL"),INDIRECT(ADDRESS($J87,COLUMN())),0),0),IF($K87&gt;0,IF(AND(INDIRECT(ADDRESS($K87,44))=0,INDIRECT(ADDRESS($K87,38))="UL"),INDIRECT(ADDRESS($K87,COLUMN())),0),0),IF($L87&gt;0,IF(AND(INDIRECT(ADDRESS($L87,44))=0,INDIRECT(ADDRESS($L87,38))="UL"),INDIRECT(ADDRESS($L87,COLUMN())),0),0),IF($M87&gt;0,IF(AND(INDIRECT(ADDRESS($M87,44))=0,INDIRECT(ADDRESS($M87,38))="UL"),INDIRECT(ADDRESS($M87,COLUMN())),0),0))</f>
        <v>0.46031746031746029</v>
      </c>
      <c r="BE87" s="57">
        <f t="shared" ca="1" si="60"/>
        <v>0.46455026455026455</v>
      </c>
      <c r="BF87" s="57" cm="1">
        <f t="array" aca="1" ref="BF87" ca="1">SUM(IF($C87&gt;0,IF(INDIRECT(ADDRESS($C87,45))=1,INDIRECT(ADDRESS($C87,52))*INDIRECT(ADDRESS($C87,42))/5,0),0), IF($D87&gt;0,IF(INDIRECT(ADDRESS($D87,45))=1,INDIRECT(ADDRESS($D87,52))*INDIRECT(ADDRESS($D87,42))/5,0),0), IF($E87&gt;0,IF(INDIRECT(ADDRESS($E87,45))=1,INDIRECT(ADDRESS($E87,52))*INDIRECT(ADDRESS($E87,42))/5,0),0), IF($F87&gt;0,IF(INDIRECT(ADDRESS($F87,45))=1,INDIRECT(ADDRESS($F87,52))*INDIRECT(ADDRESS($F87,42))/5,0),0), IF($G87&gt;0,IF(INDIRECT(ADDRESS($G87,45))=1,INDIRECT(ADDRESS($G87,52))*INDIRECT(ADDRESS($G87,42))/5,0),0), IF($H87&gt;0,IF(INDIRECT(ADDRESS($H87,45))=1,INDIRECT(ADDRESS($H87,52))*INDIRECT(ADDRESS($H87,42))/5,0),0)
)*$BF$296/100</f>
        <v>0</v>
      </c>
      <c r="BG87" s="19"/>
      <c r="BH87" s="57" cm="1">
        <f t="array" aca="1" ref="BH87" ca="1">SUM(IF($C87&gt;0,IF(AND(INDIRECT(ADDRESS($C87,44))=0,INDIRECT(ADDRESS($C87,38))&lt;&gt;"UL"),INDIRECT(ADDRESS($C87,COLUMN()-12)),0),0), IF($D87&gt;0,IF(AND(INDIRECT(ADDRESS($D87,44))=0,INDIRECT(ADDRESS($D87,38))&lt;&gt;"UL"),INDIRECT(ADDRESS($D87,COLUMN()-12)),0),0), IF($E87&gt;0,IF(AND(INDIRECT(ADDRESS($E87,44))=0,INDIRECT(ADDRESS($E87,38))&lt;&gt;"UL"),INDIRECT(ADDRESS($E87,COLUMN()-12)),0),0), IF($F87&gt;0,IF(AND(INDIRECT(ADDRESS($F87,44))=0,INDIRECT(ADDRESS($F87,38))&lt;&gt;"UL"),INDIRECT(ADDRESS($F87,COLUMN()-12)),0),0), IF($G87&gt;0,IF(AND(INDIRECT(ADDRESS($G87,44))=0,INDIRECT(ADDRESS($G87,38))&lt;&gt;"UL"),INDIRECT(ADDRESS($G87,COLUMN()-12)),0),0), IF($H87&gt;0,IF(AND(INDIRECT(ADDRESS($H87,44))=0,INDIRECT(ADDRESS($H87,38))&lt;&gt;"UL"),INDIRECT(ADDRESS($H87,COLUMN()-12)),0),0), IF($I87&gt;0,IF(AND(INDIRECT(ADDRESS($I87,44))=0,INDIRECT(ADDRESS($I87,38))&lt;&gt;"UL"),INDIRECT(ADDRESS($I87,COLUMN()-12)),0),0), IF($J87&gt;0,IF(AND(INDIRECT(ADDRESS($J87,44))=0,INDIRECT(ADDRESS($J87,38))&lt;&gt;"UL"),INDIRECT(ADDRESS($J87,COLUMN()-12)),0),0), IF($K87&gt;0,IF(AND(INDIRECT(ADDRESS($K87,44))=0,INDIRECT(ADDRESS($K87,38))&lt;&gt;"UL"),INDIRECT(ADDRESS($K87,COLUMN()-12)),0),0), IF($L87&gt;0,IF(AND(INDIRECT(ADDRESS($L87,44))=0,INDIRECT(ADDRESS($L87,38))&lt;&gt;"UL"),INDIRECT(ADDRESS($L87,COLUMN()-12)),0),0), IF($M87&gt;0,IF(AND(INDIRECT(ADDRESS($M87,44))=0,INDIRECT(ADDRESS($M87,38))&lt;&gt;"UL"),INDIRECT(ADDRESS($M87,COLUMN()-12)),0),0))</f>
        <v>0</v>
      </c>
      <c r="BI87" s="57" cm="1">
        <f t="array" aca="1" ref="BI87" ca="1">SUM(IF($C87&gt;0,IF(AND(INDIRECT(ADDRESS($C87,44))=0,INDIRECT(ADDRESS($C87,38))&lt;&gt;"UL"),INDIRECT(ADDRESS($C87,COLUMN()-12)),0),0), IF($D87&gt;0,IF(AND(INDIRECT(ADDRESS($D87,44))=0,INDIRECT(ADDRESS($D87,38))&lt;&gt;"UL"),INDIRECT(ADDRESS($D87,COLUMN()-12)),0),0), IF($E87&gt;0,IF(AND(INDIRECT(ADDRESS($E87,44))=0,INDIRECT(ADDRESS($E87,38))&lt;&gt;"UL"),INDIRECT(ADDRESS($E87,COLUMN()-12)),0),0), IF($F87&gt;0,IF(AND(INDIRECT(ADDRESS($F87,44))=0,INDIRECT(ADDRESS($F87,38))&lt;&gt;"UL"),INDIRECT(ADDRESS($F87,COLUMN()-12)),0),0), IF($G87&gt;0,IF(AND(INDIRECT(ADDRESS($G87,44))=0,INDIRECT(ADDRESS($G87,38))&lt;&gt;"UL"),INDIRECT(ADDRESS($G87,COLUMN()-12)),0),0), IF($H87&gt;0,IF(AND(INDIRECT(ADDRESS($H87,44))=0,INDIRECT(ADDRESS($H87,38))&lt;&gt;"UL"),INDIRECT(ADDRESS($H87,COLUMN()-12)),0),0), IF($I87&gt;0,IF(AND(INDIRECT(ADDRESS($I87,44))=0,INDIRECT(ADDRESS($I87,38))&lt;&gt;"UL"),INDIRECT(ADDRESS($I87,COLUMN()-12)),0),0), IF($J87&gt;0,IF(AND(INDIRECT(ADDRESS($J87,44))=0,INDIRECT(ADDRESS($J87,38))&lt;&gt;"UL"),INDIRECT(ADDRESS($J87,COLUMN()-12)),0),0), IF($K87&gt;0,IF(AND(INDIRECT(ADDRESS($K87,44))=0,INDIRECT(ADDRESS($K87,38))&lt;&gt;"UL"),INDIRECT(ADDRESS($K87,COLUMN()-12)),0),0), IF($L87&gt;0,IF(AND(INDIRECT(ADDRESS($L87,44))=0,INDIRECT(ADDRESS($L87,38))&lt;&gt;"UL"),INDIRECT(ADDRESS($L87,COLUMN()-12)),0),0), IF($M87&gt;0,IF(AND(INDIRECT(ADDRESS($M87,44))=0,INDIRECT(ADDRESS($M87,38))&lt;&gt;"UL"),INDIRECT(ADDRESS($M87,COLUMN()-12)),0),0))</f>
        <v>0</v>
      </c>
      <c r="BJ87" s="57" cm="1">
        <f t="array" aca="1" ref="BJ87" ca="1">SUM(IF($C87&gt;0,IF(AND(INDIRECT(ADDRESS($C87,44))=0,INDIRECT(ADDRESS($C87,38))&lt;&gt;"UL"),INDIRECT(ADDRESS($C87,COLUMN()-12)),0),0), IF($D87&gt;0,IF(AND(INDIRECT(ADDRESS($D87,44))=0,INDIRECT(ADDRESS($D87,38))&lt;&gt;"UL"),INDIRECT(ADDRESS($D87,COLUMN()-12)),0),0), IF($E87&gt;0,IF(AND(INDIRECT(ADDRESS($E87,44))=0,INDIRECT(ADDRESS($E87,38))&lt;&gt;"UL"),INDIRECT(ADDRESS($E87,COLUMN()-12)),0),0), IF($F87&gt;0,IF(AND(INDIRECT(ADDRESS($F87,44))=0,INDIRECT(ADDRESS($F87,38))&lt;&gt;"UL"),INDIRECT(ADDRESS($F87,COLUMN()-12)),0),0), IF($G87&gt;0,IF(AND(INDIRECT(ADDRESS($G87,44))=0,INDIRECT(ADDRESS($G87,38))&lt;&gt;"UL"),INDIRECT(ADDRESS($G87,COLUMN()-12)),0),0), IF($H87&gt;0,IF(AND(INDIRECT(ADDRESS($H87,44))=0,INDIRECT(ADDRESS($H87,38))&lt;&gt;"UL"),INDIRECT(ADDRESS($H87,COLUMN()-12)),0),0), IF($I87&gt;0,IF(AND(INDIRECT(ADDRESS($I87,44))=0,INDIRECT(ADDRESS($I87,38))&lt;&gt;"UL"),INDIRECT(ADDRESS($I87,COLUMN()-12)),0),0), IF($J87&gt;0,IF(AND(INDIRECT(ADDRESS($J87,44))=0,INDIRECT(ADDRESS($J87,38))&lt;&gt;"UL"),INDIRECT(ADDRESS($J87,COLUMN()-12)),0),0), IF($K87&gt;0,IF(AND(INDIRECT(ADDRESS($K87,44))=0,INDIRECT(ADDRESS($K87,38))&lt;&gt;"UL"),INDIRECT(ADDRESS($K87,COLUMN()-12)),0),0), IF($L87&gt;0,IF(AND(INDIRECT(ADDRESS($L87,44))=0,INDIRECT(ADDRESS($L87,38))&lt;&gt;"UL"),INDIRECT(ADDRESS($L87,COLUMN()-12)),0),0), IF($M87&gt;0,IF(AND(INDIRECT(ADDRESS($M87,44))=0,INDIRECT(ADDRESS($M87,38))&lt;&gt;"UL"),INDIRECT(ADDRESS($M87,COLUMN()-12)),0),0))</f>
        <v>0</v>
      </c>
      <c r="BK87" s="57">
        <f t="shared" ca="1" si="61"/>
        <v>0</v>
      </c>
      <c r="BL87" s="58">
        <f t="shared" ca="1" si="62"/>
        <v>0</v>
      </c>
      <c r="BM87" s="57" cm="1">
        <f t="array" aca="1" ref="BM87" ca="1">SUM(IF($C87&gt;0,IF(AND(INDIRECT(ADDRESS($C87,44))=0,INDIRECT(ADDRESS($C87,38))&lt;&gt;"UL"),INDIRECT(ADDRESS($C87,COLUMN()-12)),0),0), IF($D87&gt;0,IF(AND(INDIRECT(ADDRESS($D87,44))=0,INDIRECT(ADDRESS($D87,38))&lt;&gt;"UL"),INDIRECT(ADDRESS($D87,COLUMN()-12)),0),0), IF($E87&gt;0,IF(AND(INDIRECT(ADDRESS($E87,44))=0,INDIRECT(ADDRESS($E87,38))&lt;&gt;"UL"),INDIRECT(ADDRESS($E87,COLUMN()-12)),0),0), IF($F87&gt;0,IF(AND(INDIRECT(ADDRESS($F87,44))=0,INDIRECT(ADDRESS($F87,38))&lt;&gt;"UL"),INDIRECT(ADDRESS($F87,COLUMN()-12)),0),0), IF($G87&gt;0,IF(AND(INDIRECT(ADDRESS($G87,44))=0,INDIRECT(ADDRESS($G87,38))&lt;&gt;"UL"),INDIRECT(ADDRESS($G87,COLUMN()-12)),0),0), IF($H87&gt;0,IF(AND(INDIRECT(ADDRESS($H87,44))=0,INDIRECT(ADDRESS($H87,38))&lt;&gt;"UL"),INDIRECT(ADDRESS($H87,COLUMN()-12)),0),0), IF($I87&gt;0,IF(AND(INDIRECT(ADDRESS($I87,44))=0,INDIRECT(ADDRESS($I87,38))&lt;&gt;"UL"),INDIRECT(ADDRESS($I87,COLUMN()-12)),0),0), IF($J87&gt;0,IF(AND(INDIRECT(ADDRESS($J87,44))=0,INDIRECT(ADDRESS($J87,38))&lt;&gt;"UL"),INDIRECT(ADDRESS($J87,COLUMN()-12)),0),0), IF($K87&gt;0,IF(AND(INDIRECT(ADDRESS($K87,44))=0,INDIRECT(ADDRESS($K87,38))&lt;&gt;"UL"),INDIRECT(ADDRESS($K87,COLUMN()-11)),0),0), IF($L87&gt;0,IF(AND(INDIRECT(ADDRESS($L87,44))=0,INDIRECT(ADDRESS($L87,38))&lt;&gt;"UL"),INDIRECT(ADDRESS($L87,COLUMN()-11)),0),0), IF($M87&gt;0,IF(AND(INDIRECT(ADDRESS($M87,44))=0,INDIRECT(ADDRESS($M87,38))&lt;&gt;"UL"),INDIRECT(ADDRESS($M87,COLUMN()-11)),0),0))</f>
        <v>0</v>
      </c>
      <c r="BN87" s="57" cm="1">
        <f t="array" aca="1" ref="BN87" ca="1">SUM(IF($C87&gt;0,IF(AND(INDIRECT(ADDRESS($C87,44))=0,INDIRECT(ADDRESS($C87,38))&lt;&gt;"UL"),INDIRECT(ADDRESS($C87,COLUMN()-12)),0),0), IF($D87&gt;0,IF(AND(INDIRECT(ADDRESS($D87,44))=0,INDIRECT(ADDRESS($D87,38))&lt;&gt;"UL"),INDIRECT(ADDRESS($D87,COLUMN()-12)),0),0), IF($E87&gt;0,IF(AND(INDIRECT(ADDRESS($E87,44))=0,INDIRECT(ADDRESS($E87,38))&lt;&gt;"UL"),INDIRECT(ADDRESS($E87,COLUMN()-12)),0),0), IF($F87&gt;0,IF(AND(INDIRECT(ADDRESS($F87,44))=0,INDIRECT(ADDRESS($F87,38))&lt;&gt;"UL"),INDIRECT(ADDRESS($F87,COLUMN()-12)),0),0), IF($G87&gt;0,IF(AND(INDIRECT(ADDRESS($G87,44))=0,INDIRECT(ADDRESS($G87,38))&lt;&gt;"UL"),INDIRECT(ADDRESS($G87,COLUMN()-12)),0),0), IF($H87&gt;0,IF(AND(INDIRECT(ADDRESS($H87,44))=0,INDIRECT(ADDRESS($H87,38))&lt;&gt;"UL"),INDIRECT(ADDRESS($H87,COLUMN()-12)),0),0), IF($I87&gt;0,IF(AND(INDIRECT(ADDRESS($I87,44))=0,INDIRECT(ADDRESS($I87,38))&lt;&gt;"UL"),INDIRECT(ADDRESS($I87,COLUMN()-12)),0),0), IF($J87&gt;0,IF(AND(INDIRECT(ADDRESS($J87,44))=0,INDIRECT(ADDRESS($J87,38))&lt;&gt;"UL"),INDIRECT(ADDRESS($J87,COLUMN()-12)),0),0), IF($K87&gt;0,IF(AND(INDIRECT(ADDRESS($K87,44))=0,INDIRECT(ADDRESS($K87,38))&lt;&gt;"UL"),INDIRECT(ADDRESS($K87,COLUMN()-11)),0),0), IF($L87&gt;0,IF(AND(INDIRECT(ADDRESS($L87,44))=0,INDIRECT(ADDRESS($L87,38))&lt;&gt;"UL"),INDIRECT(ADDRESS($L87,COLUMN()-11)),0),0), IF($M87&gt;0,IF(AND(INDIRECT(ADDRESS($M87,44))=0,INDIRECT(ADDRESS($M87,38))&lt;&gt;"UL"),INDIRECT(ADDRESS($M87,COLUMN()-11)),0),0))</f>
        <v>0</v>
      </c>
      <c r="BO87" s="57" cm="1">
        <f t="array" aca="1" ref="BO87" ca="1">SUM(IF($C87&gt;0,IF(AND(INDIRECT(ADDRESS($C87,44))=0,INDIRECT(ADDRESS($C87,38))&lt;&gt;"UL"),INDIRECT(ADDRESS($C87,COLUMN()-12)),0),0), IF($D87&gt;0,IF(AND(INDIRECT(ADDRESS($D87,44))=0,INDIRECT(ADDRESS($D87,38))&lt;&gt;"UL"),INDIRECT(ADDRESS($D87,COLUMN()-12)),0),0), IF($E87&gt;0,IF(AND(INDIRECT(ADDRESS($E87,44))=0,INDIRECT(ADDRESS($E87,38))&lt;&gt;"UL"),INDIRECT(ADDRESS($E87,COLUMN()-12)),0),0), IF($F87&gt;0,IF(AND(INDIRECT(ADDRESS($F87,44))=0,INDIRECT(ADDRESS($F87,38))&lt;&gt;"UL"),INDIRECT(ADDRESS($F87,COLUMN()-12)),0),0), IF($G87&gt;0,IF(AND(INDIRECT(ADDRESS($G87,44))=0,INDIRECT(ADDRESS($G87,38))&lt;&gt;"UL"),INDIRECT(ADDRESS($G87,COLUMN()-12)),0),0), IF($H87&gt;0,IF(AND(INDIRECT(ADDRESS($H87,44))=0,INDIRECT(ADDRESS($H87,38))&lt;&gt;"UL"),INDIRECT(ADDRESS($H87,COLUMN()-12)),0),0), IF($I87&gt;0,IF(AND(INDIRECT(ADDRESS($I87,44))=0,INDIRECT(ADDRESS($I87,38))&lt;&gt;"UL"),INDIRECT(ADDRESS($I87,COLUMN()-12)),0),0), IF($J87&gt;0,IF(AND(INDIRECT(ADDRESS($J87,44))=0,INDIRECT(ADDRESS($J87,38))&lt;&gt;"UL"),INDIRECT(ADDRESS($J87,COLUMN()-12)),0),0), IF($K87&gt;0,IF(AND(INDIRECT(ADDRESS($K87,44))=0,INDIRECT(ADDRESS($K87,38))&lt;&gt;"UL"),INDIRECT(ADDRESS($K87,COLUMN()-11)),0),0), IF($L87&gt;0,IF(AND(INDIRECT(ADDRESS($L87,44))=0,INDIRECT(ADDRESS($L87,38))&lt;&gt;"UL"),INDIRECT(ADDRESS($L87,COLUMN()-11)),0),0), IF($M87&gt;0,IF(AND(INDIRECT(ADDRESS($M87,44))=0,INDIRECT(ADDRESS($M87,38))&lt;&gt;"UL"),INDIRECT(ADDRESS($M87,COLUMN()-11)),0),0))</f>
        <v>0</v>
      </c>
      <c r="BP87" s="57" cm="1">
        <f t="array" aca="1" ref="BP87" ca="1">SUM(IF($C87&gt;0,IF(AND(INDIRECT(ADDRESS($C87,44))=0,INDIRECT(ADDRESS($C87,38))&lt;&gt;"UL"),INDIRECT(ADDRESS($C87,COLUMN()-12)),0),0), IF($D87&gt;0,IF(AND(INDIRECT(ADDRESS($D87,44))=0,INDIRECT(ADDRESS($D87,38))&lt;&gt;"UL"),INDIRECT(ADDRESS($D87,COLUMN()-12)),0),0), IF($E87&gt;0,IF(AND(INDIRECT(ADDRESS($E87,44))=0,INDIRECT(ADDRESS($E87,38))&lt;&gt;"UL"),INDIRECT(ADDRESS($E87,COLUMN()-12)),0),0), IF($F87&gt;0,IF(AND(INDIRECT(ADDRESS($F87,44))=0,INDIRECT(ADDRESS($F87,38))&lt;&gt;"UL"),INDIRECT(ADDRESS($F87,COLUMN()-12)),0),0), IF($G87&gt;0,IF(AND(INDIRECT(ADDRESS($G87,44))=0,INDIRECT(ADDRESS($G87,38))&lt;&gt;"UL"),INDIRECT(ADDRESS($G87,COLUMN()-12)),0),0), IF($H87&gt;0,IF(AND(INDIRECT(ADDRESS($H87,44))=0,INDIRECT(ADDRESS($H87,38))&lt;&gt;"UL"),INDIRECT(ADDRESS($H87,COLUMN()-12)),0),0), IF($I87&gt;0,IF(AND(INDIRECT(ADDRESS($I87,44))=0,INDIRECT(ADDRESS($I87,38))&lt;&gt;"UL"),INDIRECT(ADDRESS($I87,COLUMN()-12)),0),0), IF($J87&gt;0,IF(AND(INDIRECT(ADDRESS($J87,44))=0,INDIRECT(ADDRESS($J87,38))&lt;&gt;"UL"),INDIRECT(ADDRESS($J87,COLUMN()-12)),0),0), IF($K87&gt;0,IF(AND(INDIRECT(ADDRESS($K87,44))=0,INDIRECT(ADDRESS($K87,38))&lt;&gt;"UL"),INDIRECT(ADDRESS($K87,COLUMN()-11)),0),0), IF($L87&gt;0,IF(AND(INDIRECT(ADDRESS($L87,44))=0,INDIRECT(ADDRESS($L87,38))&lt;&gt;"UL"),INDIRECT(ADDRESS($L87,COLUMN()-11)),0),0), IF($M87&gt;0,IF(AND(INDIRECT(ADDRESS($M87,44))=0,INDIRECT(ADDRESS($M87,38))&lt;&gt;"UL"),INDIRECT(ADDRESS($M87,COLUMN()-11)),0),0))</f>
        <v>0</v>
      </c>
      <c r="BQ87" s="57">
        <f t="shared" ca="1" si="63"/>
        <v>0</v>
      </c>
      <c r="BR87" s="161">
        <f t="shared" ca="1" si="64"/>
        <v>84.473666968920753</v>
      </c>
      <c r="BS87" s="56"/>
      <c r="BT87" s="56">
        <f t="shared" ca="1" si="65"/>
        <v>4.2146921412784719</v>
      </c>
      <c r="BU87" s="63">
        <f t="shared" ca="1" si="66"/>
        <v>0.13595781100898297</v>
      </c>
      <c r="BV87" s="57" t="s">
        <v>34</v>
      </c>
      <c r="BW87" s="57" cm="1">
        <f t="array" aca="1" ref="BW87" ca="1">SUM(IF($C87&gt;0,IF(AND(INDIRECT(ADDRESS($C87,44))=0,INDIRECT(ADDRESS($C87,38))="UL",ISERROR(SEARCH("Rear",INDIRECT(ADDRESS($C87,33)))),ISERROR(SEARCH("Side",INDIRECT(ADDRESS($C87,33))))),INDIRECT(ADDRESS($C87,COLUMN())),0),0),IF($D87&gt;0,IF(AND(INDIRECT(ADDRESS($D87,44))=0,INDIRECT(ADDRESS($D87,38))="UL",ISERROR(SEARCH("Rear",INDIRECT(ADDRESS($D87,33)))),ISERROR(SEARCH("Side",INDIRECT(ADDRESS($D87,33))))),INDIRECT(ADDRESS($D87,COLUMN())),0),0),IF($E87&gt;0,IF(AND(INDIRECT(ADDRESS($E87,44))=0,INDIRECT(ADDRESS($E87,38))="UL",ISERROR(SEARCH("Rear",INDIRECT(ADDRESS($E87,33)))),ISERROR(SEARCH("Side",INDIRECT(ADDRESS($E87,33))))),INDIRECT(ADDRESS($E87,COLUMN())),0),0),IF($F87&gt;0,IF(AND(INDIRECT(ADDRESS($F87,44))=0,INDIRECT(ADDRESS($F87,38))="UL",ISERROR(SEARCH("Rear",INDIRECT(ADDRESS($F87,33)))),ISERROR(SEARCH("Side",INDIRECT(ADDRESS($F87,33))))),INDIRECT(ADDRESS($F87,COLUMN())),0),0),IF($G87&gt;0,IF(AND(INDIRECT(ADDRESS($G87,44))=0,INDIRECT(ADDRESS($G87,38))="UL",ISERROR(SEARCH("Rear",INDIRECT(ADDRESS($G87,33)))),ISERROR(SEARCH("Side",INDIRECT(ADDRESS($G87,33))))),INDIRECT(ADDRESS($G87,COLUMN())),0),0),IF($H87&gt;0,IF(AND(INDIRECT(ADDRESS($H87,44))=0,INDIRECT(ADDRESS($H87,38))="UL",ISERROR(SEARCH("Rear",INDIRECT(ADDRESS($H87,33)))),ISERROR(SEARCH("Side",INDIRECT(ADDRESS($H87,33))))),INDIRECT(ADDRESS($H87,COLUMN())),0),0),IF($I87&gt;0,IF(AND(INDIRECT(ADDRESS($I87,44))=0,INDIRECT(ADDRESS($I87,38))="UL",ISERROR(SEARCH("Rear",INDIRECT(ADDRESS($I87,33)))),ISERROR(SEARCH("Side",INDIRECT(ADDRESS($I87,33))))),INDIRECT(ADDRESS($I87,COLUMN())),0),0),IF($J87&gt;0,IF(AND(INDIRECT(ADDRESS($J87,44))=0,INDIRECT(ADDRESS($J87,38))="UL",ISERROR(SEARCH("Rear",INDIRECT(ADDRESS($J87,33)))),ISERROR(SEARCH("Side",INDIRECT(ADDRESS($J87,33))))),INDIRECT(ADDRESS($J87,COLUMN())),0),0),IF($K87&gt;0,IF(AND(INDIRECT(ADDRESS($K87,44))=0,INDIRECT(ADDRESS($K87,38))="UL",ISERROR(SEARCH("Rear",INDIRECT(ADDRESS($K87,33)))),ISERROR(SEARCH("Side",INDIRECT(ADDRESS($K87,33))))),INDIRECT(ADDRESS($K87,COLUMN())),0),0),IF($L87&gt;0,IF(AND(INDIRECT(ADDRESS($L87,44))=0,INDIRECT(ADDRESS($L87,38))="UL",ISERROR(SEARCH("Rear",INDIRECT(ADDRESS($L87,33)))),ISERROR(SEARCH("Side",INDIRECT(ADDRESS($L87,33))))),INDIRECT(ADDRESS($L87,COLUMN())),0),0),IF($M87&gt;0,IF(AND(INDIRECT(ADDRESS($M87,44))=0,INDIRECT(ADDRESS($M87,38))="UL",ISERROR(SEARCH("Rear",INDIRECT(ADDRESS($M87,33)))),ISERROR(SEARCH("Side",INDIRECT(ADDRESS($M87,33))))),INDIRECT(ADDRESS($M87,COLUMN())),0),0))</f>
        <v>0.88888888888888873</v>
      </c>
      <c r="BX87" s="57">
        <f t="shared" ca="1" si="67"/>
        <v>0.88888888888888873</v>
      </c>
      <c r="BY87" s="57" cm="1">
        <f t="array" aca="1" ref="BY87" ca="1">SUM(IF($C87&gt;0,IF(AND(INDIRECT(ADDRESS($C87,44))=0,INDIRECT(ADDRESS($C87,38))="UL"),INDIRECT(ADDRESS($C87,COLUMN())),0),0),IF($D87&gt;0,IF(AND(INDIRECT(ADDRESS($D87,44))=0,INDIRECT(ADDRESS($D87,38))="UL"),INDIRECT(ADDRESS($D87,COLUMN())),0),0),IF($E87&gt;0,IF(AND(INDIRECT(ADDRESS($E87,44))=0,INDIRECT(ADDRESS($E87,38))="UL"),INDIRECT(ADDRESS($E87,COLUMN())),0),0),IF($F87&gt;0,IF(AND(INDIRECT(ADDRESS($F87,44))=0,INDIRECT(ADDRESS($F87,38))="UL"),INDIRECT(ADDRESS($F87,COLUMN())),0),0),IF($G87&gt;0,IF(AND(INDIRECT(ADDRESS($G87,44))=0,INDIRECT(ADDRESS($G87,38))="UL"),INDIRECT(ADDRESS($G87,COLUMN())),0),0),IF($H87&gt;0,IF(AND(INDIRECT(ADDRESS($H87,44))=0,INDIRECT(ADDRESS($H87,38))="UL"),INDIRECT(ADDRESS($H87,COLUMN())),0),0),IF($I87&gt;0,IF(AND(INDIRECT(ADDRESS($I87,44))=0,INDIRECT(ADDRESS($I87,38))="UL"),INDIRECT(ADDRESS($I87,COLUMN())),0),0),IF($J87&gt;0,IF(AND(INDIRECT(ADDRESS($J87,44))=0,INDIRECT(ADDRESS($J87,38))="UL"),INDIRECT(ADDRESS($J87,COLUMN())),0),0),IF($K87&gt;0,IF(AND(INDIRECT(ADDRESS($K87,44))=0,INDIRECT(ADDRESS($K87,38))="UL"),INDIRECT(ADDRESS($K87,COLUMN())),0),0),IF($L87&gt;0,IF(AND(INDIRECT(ADDRESS($L87,44))=0,INDIRECT(ADDRESS($L87,38))="UL"),INDIRECT(ADDRESS($L87,COLUMN())),0),0),IF($M87&gt;0,IF(AND(INDIRECT(ADDRESS($M87,44))=0,INDIRECT(ADDRESS($M87,38))="UL"),INDIRECT(ADDRESS($M87,COLUMN())),0),0))</f>
        <v>0.40123456790123452</v>
      </c>
      <c r="BZ87" s="57" cm="1">
        <f t="array" aca="1" ref="BZ87" ca="1">SUM(IF($C87&gt;0,IF(AND(INDIRECT(ADDRESS($C87,44))=0,INDIRECT(ADDRESS($C87,38))="UL"),INDIRECT(ADDRESS($C87,COLUMN())),0),0),IF($D87&gt;0,IF(AND(INDIRECT(ADDRESS($D87,44))=0,INDIRECT(ADDRESS($D87,38))="UL"),INDIRECT(ADDRESS($D87,COLUMN())),0),0),IF($E87&gt;0,IF(AND(INDIRECT(ADDRESS($E87,44))=0,INDIRECT(ADDRESS($E87,38))="UL"),INDIRECT(ADDRESS($E87,COLUMN())),0),0),IF($F87&gt;0,IF(AND(INDIRECT(ADDRESS($F87,44))=0,INDIRECT(ADDRESS($F87,38))="UL"),INDIRECT(ADDRESS($F87,COLUMN())),0),0),IF($G87&gt;0,IF(AND(INDIRECT(ADDRESS($G87,44))=0,INDIRECT(ADDRESS($G87,38))="UL"),INDIRECT(ADDRESS($G87,COLUMN())),0),0),IF($H87&gt;0,IF(AND(INDIRECT(ADDRESS($H87,44))=0,INDIRECT(ADDRESS($H87,38))="UL"),INDIRECT(ADDRESS($H87,COLUMN())),0),0),IF($I87&gt;0,IF(AND(INDIRECT(ADDRESS($I87,44))=0,INDIRECT(ADDRESS($I87,38))="UL"),INDIRECT(ADDRESS($I87,COLUMN())),0),0),IF($J87&gt;0,IF(AND(INDIRECT(ADDRESS($J87,44))=0,INDIRECT(ADDRESS($J87,38))="UL"),INDIRECT(ADDRESS($J87,COLUMN())),0),0),IF($K87&gt;0,IF(AND(INDIRECT(ADDRESS($K87,44))=0,INDIRECT(ADDRESS($K87,38))="UL"),INDIRECT(ADDRESS($K87,COLUMN())),0),0),IF($L87&gt;0,IF(AND(INDIRECT(ADDRESS($L87,44))=0,INDIRECT(ADDRESS($L87,38))="UL"),INDIRECT(ADDRESS($L87,COLUMN())),0),0),IF($M87&gt;0,IF(AND(INDIRECT(ADDRESS($M87,44))=0,INDIRECT(ADDRESS($M87,38))="UL"),INDIRECT(ADDRESS($M87,COLUMN())),0),0))</f>
        <v>0.22839506172839505</v>
      </c>
      <c r="CA87" s="57">
        <f t="shared" ca="1" si="68"/>
        <v>0.22839506172839505</v>
      </c>
      <c r="CB87" s="57" cm="1">
        <f t="array" aca="1" ref="CB87" ca="1">SUM(IF($C87&gt;0,IF(AND(INDIRECT(ADDRESS($C87,44))=0,INDIRECT(ADDRESS($C87,38))&lt;&gt;"UL"),INDIRECT(ADDRESS($C87,COLUMN())),0),0),IF($D87&gt;0,IF(AND(INDIRECT(ADDRESS($D87,44))=0,INDIRECT(ADDRESS($D87,38))&lt;&gt;"UL"),INDIRECT(ADDRESS($D87,COLUMN())),0),0),IF($E87&gt;0,IF(AND(INDIRECT(ADDRESS($E87,44))=0,INDIRECT(ADDRESS($E87,38))&lt;&gt;"UL"),INDIRECT(ADDRESS($E87,COLUMN())),0),0),IF($F87&gt;0,IF(AND(INDIRECT(ADDRESS($F87,44))=0,INDIRECT(ADDRESS($F87,38))&lt;&gt;"UL"),INDIRECT(ADDRESS($F87,COLUMN())),0),0),IF($G87&gt;0,IF(AND(INDIRECT(ADDRESS($G87,44))=0,INDIRECT(ADDRESS($G87,38))&lt;&gt;"UL"),INDIRECT(ADDRESS($G87,COLUMN())),0),0),IF($H87&gt;0,IF(AND(INDIRECT(ADDRESS($H87,44))=0,INDIRECT(ADDRESS($H87,38))&lt;&gt;"UL"),INDIRECT(ADDRESS($H87,COLUMN())),0),0),IF($I87&gt;0,IF(AND(INDIRECT(ADDRESS($I87,44))=0,INDIRECT(ADDRESS($I87,38))&lt;&gt;"UL"),INDIRECT(ADDRESS($I87,COLUMN())),0),0),IF($J87&gt;0,IF(AND(INDIRECT(ADDRESS($J87,44))=0,INDIRECT(ADDRESS($J87,38))&lt;&gt;"UL"),INDIRECT(ADDRESS($J87,COLUMN())),0),0),IF($K87&gt;0,IF(AND(INDIRECT(ADDRESS($K87,44))=0,INDIRECT(ADDRESS($K87,38))&lt;&gt;"UL"),INDIRECT(ADDRESS($K87,COLUMN())),0),0),IF($L87&gt;0,IF(AND(INDIRECT(ADDRESS($L87,44))=0,INDIRECT(ADDRESS($L87,38))&lt;&gt;"UL"),INDIRECT(ADDRESS($L87,COLUMN())),0),0),IF($M87&gt;0,IF(AND(INDIRECT(ADDRESS($M87,44))=0,INDIRECT(ADDRESS($M87,38))&lt;&gt;"UL"),INDIRECT(ADDRESS($M87,COLUMN())),0),0))</f>
        <v>0</v>
      </c>
      <c r="CC87" s="57">
        <f t="shared" ca="1" si="69"/>
        <v>0</v>
      </c>
      <c r="CD87" s="57" cm="1">
        <f t="array" aca="1" ref="CD87" ca="1">SUM(IF($C87&gt;0,IF(AND(INDIRECT(ADDRESS($C87,44))=0,INDIRECT(ADDRESS($C87,38))&lt;&gt;"UL"),INDIRECT(ADDRESS($C87,COLUMN())),0),0),IF($D87&gt;0,IF(AND(INDIRECT(ADDRESS($D87,44))=0,INDIRECT(ADDRESS($D87,38))&lt;&gt;"UL"),INDIRECT(ADDRESS($D87,COLUMN())),0),0),IF($E87&gt;0,IF(AND(INDIRECT(ADDRESS($E87,44))=0,INDIRECT(ADDRESS($E87,38))&lt;&gt;"UL"),INDIRECT(ADDRESS($E87,COLUMN())),0),0),IF($F87&gt;0,IF(AND(INDIRECT(ADDRESS($F87,44))=0,INDIRECT(ADDRESS($F87,38))&lt;&gt;"UL"),INDIRECT(ADDRESS($F87,COLUMN())),0),0),IF($G87&gt;0,IF(AND(INDIRECT(ADDRESS($G87,44))=0,INDIRECT(ADDRESS($G87,38))&lt;&gt;"UL"),INDIRECT(ADDRESS($G87,COLUMN())),0),0),IF($H87&gt;0,IF(AND(INDIRECT(ADDRESS($H87,44))=0,INDIRECT(ADDRESS($H87,38))&lt;&gt;"UL"),INDIRECT(ADDRESS($H87,COLUMN())),0),0),IF($I87&gt;0,IF(AND(INDIRECT(ADDRESS($I87,44))=0,INDIRECT(ADDRESS($I87,38))&lt;&gt;"UL"),INDIRECT(ADDRESS($I87,COLUMN())),0),0),IF($J87&gt;0,IF(AND(INDIRECT(ADDRESS($J87,44))=0,INDIRECT(ADDRESS($J87,38))&lt;&gt;"UL"),INDIRECT(ADDRESS($J87,COLUMN())),0),0),IF($K87&gt;0,IF(AND(INDIRECT(ADDRESS($K87,44))=0,INDIRECT(ADDRESS($K87,38))&lt;&gt;"UL"),INDIRECT(ADDRESS($K87,COLUMN())),0),0),IF($L87&gt;0,IF(AND(INDIRECT(ADDRESS($L87,44))=0,INDIRECT(ADDRESS($L87,38))&lt;&gt;"UL"),INDIRECT(ADDRESS($L87,COLUMN())),0),0),IF($M87&gt;0,IF(AND(INDIRECT(ADDRESS($M87,44))=0,INDIRECT(ADDRESS($M87,38))&lt;&gt;"UL"),INDIRECT(ADDRESS($M87,COLUMN())),0),0))</f>
        <v>0</v>
      </c>
      <c r="CE87" s="57" cm="1">
        <f t="array" aca="1" ref="CE87" ca="1">SUM(IF($C87&gt;0,IF(AND(INDIRECT(ADDRESS($C87,44))=0,INDIRECT(ADDRESS($C87,38))&lt;&gt;"UL"),INDIRECT(ADDRESS($C87,COLUMN())),0),0),IF($D87&gt;0,IF(AND(INDIRECT(ADDRESS($D87,44))=0,INDIRECT(ADDRESS($D87,38))&lt;&gt;"UL"),INDIRECT(ADDRESS($D87,COLUMN())),0),0),IF($E87&gt;0,IF(AND(INDIRECT(ADDRESS($E87,44))=0,INDIRECT(ADDRESS($E87,38))&lt;&gt;"UL"),INDIRECT(ADDRESS($E87,COLUMN())),0),0),IF($F87&gt;0,IF(AND(INDIRECT(ADDRESS($F87,44))=0,INDIRECT(ADDRESS($F87,38))&lt;&gt;"UL"),INDIRECT(ADDRESS($F87,COLUMN())),0),0),IF($G87&gt;0,IF(AND(INDIRECT(ADDRESS($G87,44))=0,INDIRECT(ADDRESS($G87,38))&lt;&gt;"UL"),INDIRECT(ADDRESS($G87,COLUMN())),0),0),IF($H87&gt;0,IF(AND(INDIRECT(ADDRESS($H87,44))=0,INDIRECT(ADDRESS($H87,38))&lt;&gt;"UL"),INDIRECT(ADDRESS($H87,COLUMN())),0),0),IF($I87&gt;0,IF(AND(INDIRECT(ADDRESS($I87,44))=0,INDIRECT(ADDRESS($I87,38))&lt;&gt;"UL"),INDIRECT(ADDRESS($I87,COLUMN())),0),0),IF($J87&gt;0,IF(AND(INDIRECT(ADDRESS($J87,44))=0,INDIRECT(ADDRESS($J87,38))&lt;&gt;"UL"),INDIRECT(ADDRESS($J87,COLUMN())),0),0),IF($K87&gt;0,IF(AND(INDIRECT(ADDRESS($K87,44))=0,INDIRECT(ADDRESS($K87,38))&lt;&gt;"UL"),INDIRECT(ADDRESS($K87,COLUMN())),0),0),IF($L87&gt;0,IF(AND(INDIRECT(ADDRESS($L87,44))=0,INDIRECT(ADDRESS($L87,38))&lt;&gt;"UL"),INDIRECT(ADDRESS($L87,COLUMN())),0),0),IF($M87&gt;0,IF(AND(INDIRECT(ADDRESS($M87,44))=0,INDIRECT(ADDRESS($M87,38))&lt;&gt;"UL"),INDIRECT(ADDRESS($M87,COLUMN())),0),0))</f>
        <v>0</v>
      </c>
      <c r="CF87" s="57">
        <f t="shared" ca="1" si="70"/>
        <v>0</v>
      </c>
      <c r="CG87" s="57">
        <f t="shared" ca="1" si="71"/>
        <v>2.5437509445541191</v>
      </c>
      <c r="CH87" s="57">
        <f t="shared" ca="1" si="72"/>
        <v>8.2056482082390941E-2</v>
      </c>
      <c r="CI87" s="19">
        <f t="shared" ca="1" si="73"/>
        <v>21.04103335894272</v>
      </c>
      <c r="CJ87" s="19"/>
      <c r="CK87" s="57" cm="1">
        <f t="array" aca="1" ref="CK87" ca="1">IF(AU87="S", SUM(IF($C87&gt;0,IF(INDIRECT(ADDRESS($C87,43))&lt;&gt;1,INDIRECT(ADDRESS($C87,48)),0),0), IF($D87&gt;0,IF(INDIRECT(ADDRESS($D87,43))&lt;&gt;1,INDIRECT(ADDRESS($D87,48)),0),0), IF($E87&gt;0,IF(INDIRECT(ADDRESS($E87,43))&lt;&gt;1,INDIRECT(ADDRESS($E87,48)),0),0), IF($F87&gt;0,IF(INDIRECT(ADDRESS($F87,43))&lt;&gt;1,INDIRECT(ADDRESS($F87,48)),0),0), IF($G87&gt;0,IF(INDIRECT(ADDRESS($G87,43))&lt;&gt;1,INDIRECT(ADDRESS($G87,48)),0),0), IF($H87&gt;0,IF(INDIRECT(ADDRESS($H87,43))&lt;&gt;1,INDIRECT(ADDRESS($H87,48)),0),0), IF($I87&gt;0,IF(INDIRECT(ADDRESS($I87,43))&lt;&gt;1,INDIRECT(ADDRESS($I87,48)),0),0), IF($J87&gt;0,IF(INDIRECT(ADDRESS($J87,43))&lt;&gt;1,INDIRECT(ADDRESS($J87,48)),0),0), IF($K87&gt;0,IF(INDIRECT(ADDRESS($K87,43))&lt;&gt;1,INDIRECT(ADDRESS($K87,48)),0),0), IF($L87&gt;0,IF(INDIRECT(ADDRESS($L87,43))&lt;&gt;1,INDIRECT(ADDRESS($L87,48)),0),0), IF($M87&gt;0,IF(INDIRECT(ADDRESS($M87,43))&lt;&gt;1,INDIRECT(ADDRESS($M87,48)),0),0)), IF(AU87="L",SUM(IF($C87&gt;0,IF(INDIRECT(ADDRESS($C87,43))&lt;&gt;1,INDIRECT(ADDRESS($C87,50)),0),0), IF($D87&gt;0,IF(INDIRECT(ADDRESS($D87,43))&lt;&gt;1,INDIRECT(ADDRESS($D87,50)),0),0), IF($E87&gt;0,IF(INDIRECT(ADDRESS($E87,43))&lt;&gt;1,INDIRECT(ADDRESS($E87,50)),0),0), IF($F87&gt;0,IF(INDIRECT(ADDRESS($F87,43))&lt;&gt;1,INDIRECT(ADDRESS($F87,50)),0),0), IF($G87&gt;0,IF(INDIRECT(ADDRESS($G87,43))&lt;&gt;1,INDIRECT(ADDRESS($G87,50)),0),0), IF($G87&gt;0,IF(INDIRECT(ADDRESS($G87,43))&lt;&gt;1,INDIRECT(ADDRESS($G87,50)),0),0), IF($H87&gt;0,IF(INDIRECT(ADDRESS($H87,43))&lt;&gt;1,INDIRECT(ADDRESS($H87,50)),0),0), IF($I87&gt;0,IF(INDIRECT(ADDRESS($I87,43))&lt;&gt;1,INDIRECT(ADDRESS($I87,50)),0),0), IF($J87&gt;0,IF(INDIRECT(ADDRESS($J87,43))&lt;&gt;1,INDIRECT(ADDRESS($J87,50)),0),0), IF($K87&gt;0,IF(INDIRECT(ADDRESS($K87,43))&lt;&gt;1,INDIRECT(ADDRESS($K87,50)),0),0), IF($L87&gt;0,IF(INDIRECT(ADDRESS($L87,43))&lt;&gt;1,INDIRECT(ADDRESS($L87,50)),0),0), IF($M87&gt;0,IF(INDIRECT(ADDRESS($M87,43))&lt;&gt;1,INDIRECT(ADDRESS($M87,50)),0),0)), SUM(IF($C87&gt;0,IF(INDIRECT(ADDRESS($C87,43))&lt;&gt;1,INDIRECT(ADDRESS($C87,49)),0),0), IF($D87&gt;0,IF(INDIRECT(ADDRESS($D87,43))&lt;&gt;1,INDIRECT(ADDRESS($D87,49)),0),0), IF($E87&gt;0,IF(INDIRECT(ADDRESS($E87,43))&lt;&gt;1,INDIRECT(ADDRESS($E87,49)),0),0), IF($F87&gt;0,IF(INDIRECT(ADDRESS($F87,43))&lt;&gt;1,INDIRECT(ADDRESS($F87,49)),0),0), IF($G87&gt;0,IF(INDIRECT(ADDRESS($G87,43))&lt;&gt;1,INDIRECT(ADDRESS($G87,49)),0),0), IF($G87&gt;0,IF(INDIRECT(ADDRESS($G87,43))&lt;&gt;1,INDIRECT(ADDRESS($G87,49)),0),0), IF($H87&gt;0,IF(INDIRECT(ADDRESS($H87,43))&lt;&gt;1,INDIRECT(ADDRESS($H87,49)),0),0), IF($I87&gt;0,IF(INDIRECT(ADDRESS($I87,43))&lt;&gt;1,INDIRECT(ADDRESS($I87,49)),0),0), IF($J87&gt;0,IF(INDIRECT(ADDRESS($J87,43))&lt;&gt;1,INDIRECT(ADDRESS($J87,49)),0),0), IF($K87&gt;0,IF(INDIRECT(ADDRESS($K87,43))&lt;&gt;1,INDIRECT(ADDRESS($K87,49)),0),0), IF($L87&gt;0,IF(INDIRECT(ADDRESS($L87,43))&lt;&gt;1,INDIRECT(ADDRESS($L87,49)),0),0), IF($M87&gt;0,IF(INDIRECT(ADDRESS($M87,43))&lt;&gt;1,INDIRECT(ADDRESS($M87,49)),0),0))))</f>
        <v>0.94444444444444431</v>
      </c>
      <c r="CL87" s="57" cm="1">
        <f t="array" aca="1" ref="CL87" ca="1">SUM(IF($C87&gt;0,IF(INDIRECT(ADDRESS($C87,44))=1,INDIRECT(ADDRESS($C87,90)),0),0), IF($D87&gt;0,IF(INDIRECT(ADDRESS($D87,44))=1,INDIRECT(ADDRESS($D87,90)),0),0), IF($E87&gt;0,IF(INDIRECT(ADDRESS($E87,44))=1,INDIRECT(ADDRESS($E87,90)),0),0), IF($F87&gt;0,IF(INDIRECT(ADDRESS($F87,44))=1,INDIRECT(ADDRESS($F87,90)),0),0), IF($G87&gt;0,IF(INDIRECT(ADDRESS($G87,44))=1,INDIRECT(ADDRESS($G87,90)),0),0), IF($H87&gt;0,IF(INDIRECT(ADDRESS($H87,44))=1,INDIRECT(ADDRESS($H87,90)),0),0), IF($I87&gt;0,IF(INDIRECT(ADDRESS($I87,44))=1,INDIRECT(ADDRESS($I87,90)),0),0), IF($J87&gt;0,IF(INDIRECT(ADDRESS($J87,44))=1,INDIRECT(ADDRESS($J87,90)),0),0), IF($K87&gt;0,IF(INDIRECT(ADDRESS($K87,44))=1,INDIRECT(ADDRESS($K87,90)),0),0), IF($L87&gt;0,IF(INDIRECT(ADDRESS($L87,44))=1,INDIRECT(ADDRESS($L87,90)),0),0), IF($M87&gt;0,IF(INDIRECT(ADDRESS($M87,44))=1,INDIRECT(ADDRESS($M87,90)),0),0))</f>
        <v>0</v>
      </c>
      <c r="CM87" s="56">
        <f t="shared" ca="1" si="74"/>
        <v>1.0008990979994874</v>
      </c>
      <c r="CN87" s="59"/>
    </row>
    <row r="88" spans="1:92" x14ac:dyDescent="0.25">
      <c r="A88" s="62" t="s">
        <v>164</v>
      </c>
      <c r="B88" s="122">
        <v>13</v>
      </c>
      <c r="C88" s="122">
        <v>24</v>
      </c>
      <c r="D88" s="122">
        <v>20</v>
      </c>
      <c r="E88" s="122">
        <v>28</v>
      </c>
      <c r="F88" s="122"/>
      <c r="G88" s="122"/>
      <c r="H88" s="122"/>
      <c r="I88" s="67"/>
      <c r="J88" s="67"/>
      <c r="K88" s="67"/>
      <c r="L88" s="67"/>
      <c r="M88" s="67"/>
      <c r="N88" s="67">
        <f t="shared" ca="1" si="54"/>
        <v>34</v>
      </c>
      <c r="O88" s="67" t="str" cm="1">
        <f t="array" aca="1" ref="O88" ca="1">INDIRECT(ADDRESS($B88,COLUMN()))</f>
        <v>Bomber</v>
      </c>
      <c r="P88" s="67" cm="1">
        <f t="array" aca="1" ref="P88" ca="1">INDIRECT(ADDRESS($B88,COLUMN()))</f>
        <v>6</v>
      </c>
      <c r="Q88" s="67" t="str" cm="1">
        <f t="array" aca="1" ref="Q88" ca="1">INDIRECT(ADDRESS($B88,COLUMN()))</f>
        <v>-</v>
      </c>
      <c r="R88" s="67" t="str" cm="1">
        <f t="array" aca="1" ref="R88" ca="1">INDIRECT(ADDRESS($B88,COLUMN()))</f>
        <v>-</v>
      </c>
      <c r="S88" s="67" cm="1">
        <f t="array" aca="1" ref="S88" ca="1">INDIRECT(ADDRESS($B88,COLUMN()))</f>
        <v>2</v>
      </c>
      <c r="T88" s="67" t="str" cm="1">
        <f t="array" aca="1" ref="T88" ca="1">INDIRECT(ADDRESS($B88,COLUMN()))</f>
        <v>1-4</v>
      </c>
      <c r="U88" s="67" cm="1">
        <f t="array" aca="1" ref="U88" ca="1">INDIRECT(ADDRESS($B88,COLUMN()))</f>
        <v>4</v>
      </c>
      <c r="V88" s="67" cm="1">
        <f t="array" aca="1" ref="V88" ca="1">INDIRECT(ADDRESS($B88,COLUMN()))</f>
        <v>0</v>
      </c>
      <c r="W88" s="67" cm="1">
        <f t="array" aca="1" ref="W88" ca="1">INDIRECT(ADDRESS($B88,COLUMN()))</f>
        <v>4</v>
      </c>
      <c r="X88" s="67" cm="1">
        <f t="array" aca="1" ref="X88" ca="1">INDIRECT(ADDRESS($B88,COLUMN()))</f>
        <v>6</v>
      </c>
      <c r="Y88" s="67" cm="1">
        <f t="array" aca="1" ref="Y88" ca="1">INDIRECT(ADDRESS($B88,COLUMN()))</f>
        <v>1</v>
      </c>
      <c r="Z88" s="67" cm="1">
        <f t="array" aca="1" ref="Z88" ca="1">INDIRECT(ADDRESS($B88,COLUMN()))</f>
        <v>5</v>
      </c>
      <c r="AA88" s="67" t="str" cm="1">
        <f t="array" aca="1" ref="AA88" ca="1">INDIRECT(ADDRESS($B88,COLUMN()))</f>
        <v>Rocket Boosters</v>
      </c>
      <c r="AB88" s="56">
        <f t="shared" ca="1" si="55"/>
        <v>0.75242728065260123</v>
      </c>
      <c r="AC88" s="56">
        <f t="shared" ca="1" si="56"/>
        <v>0.7525853034603972</v>
      </c>
      <c r="AD88" s="56">
        <f t="shared" ca="1" si="57"/>
        <v>3.9265320180542465</v>
      </c>
      <c r="AF88" s="52"/>
      <c r="AG88" s="52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65"/>
      <c r="AU88" s="57" t="s">
        <v>117</v>
      </c>
      <c r="AV88" s="57" cm="1">
        <f t="array" aca="1" ref="AV88" ca="1">SUM(IF($C88&gt;0,IF(AND(INDIRECT(ADDRESS($C88,44))=0,INDIRECT(ADDRESS($C88,38))="UL",ISERROR(SEARCH("Rear",INDIRECT(ADDRESS($C88,33)))),ISERROR(SEARCH("Side",INDIRECT(ADDRESS($C88,33))))),INDIRECT(ADDRESS($C88,COLUMN())),0),0),IF($D88&gt;0,IF(AND(INDIRECT(ADDRESS($D88,44))=0,INDIRECT(ADDRESS($D88,38))="UL",ISERROR(SEARCH("Rear",INDIRECT(ADDRESS($D88,33)))),ISERROR(SEARCH("Side",INDIRECT(ADDRESS($D88,33))))),INDIRECT(ADDRESS($D88,COLUMN())),0),0),IF($E88&gt;0,IF(AND(INDIRECT(ADDRESS($E88,44))=0,INDIRECT(ADDRESS($E88,38))="UL",ISERROR(SEARCH("Rear",INDIRECT(ADDRESS($E88,33)))),ISERROR(SEARCH("Side",INDIRECT(ADDRESS($E88,33))))),INDIRECT(ADDRESS($E88,COLUMN())),0),0),IF($F88&gt;0,IF(AND(INDIRECT(ADDRESS($F88,44))=0,INDIRECT(ADDRESS($F88,38))="UL",ISERROR(SEARCH("Rear",INDIRECT(ADDRESS($F88,33)))),ISERROR(SEARCH("Side",INDIRECT(ADDRESS($F88,33))))),INDIRECT(ADDRESS($F88,COLUMN())),0),0),IF($G88&gt;0,IF(AND(INDIRECT(ADDRESS($G88,44))=0,INDIRECT(ADDRESS($G88,38))="UL",ISERROR(SEARCH("Rear",INDIRECT(ADDRESS($G88,33)))),ISERROR(SEARCH("Side",INDIRECT(ADDRESS($G88,33))))),INDIRECT(ADDRESS($G88,COLUMN())),0),0),IF($H88&gt;0,IF(AND(INDIRECT(ADDRESS($H88,44))=0,INDIRECT(ADDRESS($H88,38))="UL",ISERROR(SEARCH("Rear",INDIRECT(ADDRESS($H88,33)))),ISERROR(SEARCH("Side",INDIRECT(ADDRESS($H88,33))))),INDIRECT(ADDRESS($H88,COLUMN())),0),0),IF($I88&gt;0,IF(AND(INDIRECT(ADDRESS($I88,44))=0,INDIRECT(ADDRESS($I88,38))="UL",ISERROR(SEARCH("Rear",INDIRECT(ADDRESS($I88,33)))),ISERROR(SEARCH("Side",INDIRECT(ADDRESS($I88,33))))),INDIRECT(ADDRESS($I88,COLUMN())),0),0),IF($J88&gt;0,IF(AND(INDIRECT(ADDRESS($J88,44))=0,INDIRECT(ADDRESS($J88,38))="UL",ISERROR(SEARCH("Rear",INDIRECT(ADDRESS($J88,33)))),ISERROR(SEARCH("Side",INDIRECT(ADDRESS($J88,33))))),INDIRECT(ADDRESS($J88,COLUMN())),0),0),IF($K88&gt;0,IF(AND(INDIRECT(ADDRESS($K88,44))=0,INDIRECT(ADDRESS($K88,38))="UL",ISERROR(SEARCH("Rear",INDIRECT(ADDRESS($K88,33)))),ISERROR(SEARCH("Side",INDIRECT(ADDRESS($K88,33))))),INDIRECT(ADDRESS($K88,COLUMN())),0),0),IF($L88&gt;0,IF(AND(INDIRECT(ADDRESS($L88,44))=0,INDIRECT(ADDRESS($L88,38))="UL",ISERROR(SEARCH("Rear",INDIRECT(ADDRESS($L88,33)))),ISERROR(SEARCH("Side",INDIRECT(ADDRESS($L88,33))))),INDIRECT(ADDRESS($L88,COLUMN())),0),0),IF($M88&gt;0,IF(AND(INDIRECT(ADDRESS($M88,44))=0,INDIRECT(ADDRESS($M88,38))="UL",ISERROR(SEARCH("Rear",INDIRECT(ADDRESS($M88,33)))),ISERROR(SEARCH("Side",INDIRECT(ADDRESS($M88,33))))),INDIRECT(ADDRESS($M88,COLUMN())),0),0))</f>
        <v>0.5</v>
      </c>
      <c r="AW88" s="57" cm="1">
        <f t="array" aca="1" ref="AW88" ca="1">SUM(IF($C88&gt;0,IF(AND(INDIRECT(ADDRESS($C88,44))=0,INDIRECT(ADDRESS($C88,38))="UL",ISERROR(SEARCH("Rear",INDIRECT(ADDRESS($C88,33)))),ISERROR(SEARCH("Side",INDIRECT(ADDRESS($C88,33))))),INDIRECT(ADDRESS($C88,COLUMN())),0),0),IF($D88&gt;0,IF(AND(INDIRECT(ADDRESS($D88,44))=0,INDIRECT(ADDRESS($D88,38))="UL",ISERROR(SEARCH("Rear",INDIRECT(ADDRESS($D88,33)))),ISERROR(SEARCH("Side",INDIRECT(ADDRESS($D88,33))))),INDIRECT(ADDRESS($D88,COLUMN())),0),0),IF($E88&gt;0,IF(AND(INDIRECT(ADDRESS($E88,44))=0,INDIRECT(ADDRESS($E88,38))="UL",ISERROR(SEARCH("Rear",INDIRECT(ADDRESS($E88,33)))),ISERROR(SEARCH("Side",INDIRECT(ADDRESS($E88,33))))),INDIRECT(ADDRESS($E88,COLUMN())),0),0),IF($F88&gt;0,IF(AND(INDIRECT(ADDRESS($F88,44))=0,INDIRECT(ADDRESS($F88,38))="UL",ISERROR(SEARCH("Rear",INDIRECT(ADDRESS($F88,33)))),ISERROR(SEARCH("Side",INDIRECT(ADDRESS($F88,33))))),INDIRECT(ADDRESS($F88,COLUMN())),0),0),IF($G88&gt;0,IF(AND(INDIRECT(ADDRESS($G88,44))=0,INDIRECT(ADDRESS($G88,38))="UL",ISERROR(SEARCH("Rear",INDIRECT(ADDRESS($G88,33)))),ISERROR(SEARCH("Side",INDIRECT(ADDRESS($G88,33))))),INDIRECT(ADDRESS($G88,COLUMN())),0),0),IF($H88&gt;0,IF(AND(INDIRECT(ADDRESS($H88,44))=0,INDIRECT(ADDRESS($H88,38))="UL",ISERROR(SEARCH("Rear",INDIRECT(ADDRESS($H88,33)))),ISERROR(SEARCH("Side",INDIRECT(ADDRESS($H88,33))))),INDIRECT(ADDRESS($H88,COLUMN())),0),0),IF($I88&gt;0,IF(AND(INDIRECT(ADDRESS($I88,44))=0,INDIRECT(ADDRESS($I88,38))="UL",ISERROR(SEARCH("Rear",INDIRECT(ADDRESS($I88,33)))),ISERROR(SEARCH("Side",INDIRECT(ADDRESS($I88,33))))),INDIRECT(ADDRESS($I88,COLUMN())),0),0),IF($J88&gt;0,IF(AND(INDIRECT(ADDRESS($J88,44))=0,INDIRECT(ADDRESS($J88,38))="UL",ISERROR(SEARCH("Rear",INDIRECT(ADDRESS($J88,33)))),ISERROR(SEARCH("Side",INDIRECT(ADDRESS($J88,33))))),INDIRECT(ADDRESS($J88,COLUMN())),0),0),IF($K88&gt;0,IF(AND(INDIRECT(ADDRESS($K88,44))=0,INDIRECT(ADDRESS($K88,38))="UL",ISERROR(SEARCH("Rear",INDIRECT(ADDRESS($K88,33)))),ISERROR(SEARCH("Side",INDIRECT(ADDRESS($K88,33))))),INDIRECT(ADDRESS($K88,COLUMN())),0),0),IF($L88&gt;0,IF(AND(INDIRECT(ADDRESS($L88,44))=0,INDIRECT(ADDRESS($L88,38))="UL",ISERROR(SEARCH("Rear",INDIRECT(ADDRESS($L88,33)))),ISERROR(SEARCH("Side",INDIRECT(ADDRESS($L88,33))))),INDIRECT(ADDRESS($L88,COLUMN())),0),0),IF($M88&gt;0,IF(AND(INDIRECT(ADDRESS($M88,44))=0,INDIRECT(ADDRESS($M88,38))="UL",ISERROR(SEARCH("Rear",INDIRECT(ADDRESS($M88,33)))),ISERROR(SEARCH("Side",INDIRECT(ADDRESS($M88,33))))),INDIRECT(ADDRESS($M88,COLUMN())),0),0))</f>
        <v>1.4444444444444444</v>
      </c>
      <c r="AX88" s="57" cm="1">
        <f t="array" aca="1" ref="AX88" ca="1">SUM(IF($C88&gt;0,IF(AND(INDIRECT(ADDRESS($C88,44))=0,INDIRECT(ADDRESS($C88,38))="UL",ISERROR(SEARCH("Rear",INDIRECT(ADDRESS($C88,33)))),ISERROR(SEARCH("Side",INDIRECT(ADDRESS($C88,33))))),INDIRECT(ADDRESS($C88,COLUMN())),0),0),IF($D88&gt;0,IF(AND(INDIRECT(ADDRESS($D88,44))=0,INDIRECT(ADDRESS($D88,38))="UL",ISERROR(SEARCH("Rear",INDIRECT(ADDRESS($D88,33)))),ISERROR(SEARCH("Side",INDIRECT(ADDRESS($D88,33))))),INDIRECT(ADDRESS($D88,COLUMN())),0),0),IF($E88&gt;0,IF(AND(INDIRECT(ADDRESS($E88,44))=0,INDIRECT(ADDRESS($E88,38))="UL",ISERROR(SEARCH("Rear",INDIRECT(ADDRESS($E88,33)))),ISERROR(SEARCH("Side",INDIRECT(ADDRESS($E88,33))))),INDIRECT(ADDRESS($E88,COLUMN())),0),0),IF($F88&gt;0,IF(AND(INDIRECT(ADDRESS($F88,44))=0,INDIRECT(ADDRESS($F88,38))="UL",ISERROR(SEARCH("Rear",INDIRECT(ADDRESS($F88,33)))),ISERROR(SEARCH("Side",INDIRECT(ADDRESS($F88,33))))),INDIRECT(ADDRESS($F88,COLUMN())),0),0),IF($G88&gt;0,IF(AND(INDIRECT(ADDRESS($G88,44))=0,INDIRECT(ADDRESS($G88,38))="UL",ISERROR(SEARCH("Rear",INDIRECT(ADDRESS($G88,33)))),ISERROR(SEARCH("Side",INDIRECT(ADDRESS($G88,33))))),INDIRECT(ADDRESS($G88,COLUMN())),0),0),IF($H88&gt;0,IF(AND(INDIRECT(ADDRESS($H88,44))=0,INDIRECT(ADDRESS($H88,38))="UL",ISERROR(SEARCH("Rear",INDIRECT(ADDRESS($H88,33)))),ISERROR(SEARCH("Side",INDIRECT(ADDRESS($H88,33))))),INDIRECT(ADDRESS($H88,COLUMN())),0),0),IF($I88&gt;0,IF(AND(INDIRECT(ADDRESS($I88,44))=0,INDIRECT(ADDRESS($I88,38))="UL",ISERROR(SEARCH("Rear",INDIRECT(ADDRESS($I88,33)))),ISERROR(SEARCH("Side",INDIRECT(ADDRESS($I88,33))))),INDIRECT(ADDRESS($I88,COLUMN())),0),0),IF($J88&gt;0,IF(AND(INDIRECT(ADDRESS($J88,44))=0,INDIRECT(ADDRESS($J88,38))="UL",ISERROR(SEARCH("Rear",INDIRECT(ADDRESS($J88,33)))),ISERROR(SEARCH("Side",INDIRECT(ADDRESS($J88,33))))),INDIRECT(ADDRESS($J88,COLUMN())),0),0),IF($K88&gt;0,IF(AND(INDIRECT(ADDRESS($K88,44))=0,INDIRECT(ADDRESS($K88,38))="UL",ISERROR(SEARCH("Rear",INDIRECT(ADDRESS($K88,33)))),ISERROR(SEARCH("Side",INDIRECT(ADDRESS($K88,33))))),INDIRECT(ADDRESS($K88,COLUMN())),0),0),IF($L88&gt;0,IF(AND(INDIRECT(ADDRESS($L88,44))=0,INDIRECT(ADDRESS($L88,38))="UL",ISERROR(SEARCH("Rear",INDIRECT(ADDRESS($L88,33)))),ISERROR(SEARCH("Side",INDIRECT(ADDRESS($L88,33))))),INDIRECT(ADDRESS($L88,COLUMN())),0),0),IF($M88&gt;0,IF(AND(INDIRECT(ADDRESS($M88,44))=0,INDIRECT(ADDRESS($M88,38))="UL",ISERROR(SEARCH("Rear",INDIRECT(ADDRESS($M88,33)))),ISERROR(SEARCH("Side",INDIRECT(ADDRESS($M88,33))))),INDIRECT(ADDRESS($M88,COLUMN())),0),0))</f>
        <v>1.3333333333333335</v>
      </c>
      <c r="AY88" s="58">
        <f t="shared" ca="1" si="58"/>
        <v>1.4444444444444444</v>
      </c>
      <c r="AZ88" s="58">
        <f t="shared" ca="1" si="59"/>
        <v>1.0925925925925926</v>
      </c>
      <c r="BA88" s="58" cm="1">
        <f t="array" aca="1" ref="BA88" ca="1">SUM(IF($C88&gt;0,IF(AND(INDIRECT(ADDRESS($C88,44))=0,INDIRECT(ADDRESS($C88,38))="UL"),INDIRECT(ADDRESS($C88,COLUMN())),0),0),IF($D88&gt;0,IF(AND(INDIRECT(ADDRESS($D88,44))=0,INDIRECT(ADDRESS($D88,38))="UL"),INDIRECT(ADDRESS($D88,COLUMN())),0),0),IF($E88&gt;0,IF(AND(INDIRECT(ADDRESS($E88,44))=0,INDIRECT(ADDRESS($E88,38))="UL"),INDIRECT(ADDRESS($E88,COLUMN())),0),0),IF($F88&gt;0,IF(AND(INDIRECT(ADDRESS($F88,44))=0,INDIRECT(ADDRESS($F88,38))="UL"),INDIRECT(ADDRESS($F88,COLUMN())),0),0),IF($G88&gt;0,IF(AND(INDIRECT(ADDRESS($G88,44))=0,INDIRECT(ADDRESS($G88,38))="UL"),INDIRECT(ADDRESS($G88,COLUMN())),0),0),IF($H88&gt;0,IF(AND(INDIRECT(ADDRESS($H88,44))=0,INDIRECT(ADDRESS($H88,38))="UL"),INDIRECT(ADDRESS($H88,COLUMN())),0),0),IF($I88&gt;0,IF(AND(INDIRECT(ADDRESS($I88,44))=0,INDIRECT(ADDRESS($I88,38))="UL"),INDIRECT(ADDRESS($I88,COLUMN())),0),0),IF($J88&gt;0,IF(AND(INDIRECT(ADDRESS($J88,44))=0,INDIRECT(ADDRESS($J88,38))="UL"),INDIRECT(ADDRESS($J88,COLUMN())),0),0),IF($K88&gt;0,IF(AND(INDIRECT(ADDRESS($K88,44))=0,INDIRECT(ADDRESS($K88,38))="UL"),INDIRECT(ADDRESS($K88,COLUMN())),0),0),IF($L88&gt;0,IF(AND(INDIRECT(ADDRESS($L88,44))=0,INDIRECT(ADDRESS($L88,38))="UL"),INDIRECT(ADDRESS($L88,COLUMN())),0),0),IF($M88&gt;0,IF(AND(INDIRECT(ADDRESS($M88,44))=0,INDIRECT(ADDRESS($M88,38))="UL"),INDIRECT(ADDRESS($M88,COLUMN())),0),0))</f>
        <v>0.64338624338624351</v>
      </c>
      <c r="BB88" s="58" cm="1">
        <f t="array" aca="1" ref="BB88" ca="1">SUM(IF($C88&gt;0,IF(AND(INDIRECT(ADDRESS($C88,44))=0,INDIRECT(ADDRESS($C88,38))="UL"),INDIRECT(ADDRESS($C88,COLUMN())),0),0),IF($D88&gt;0,IF(AND(INDIRECT(ADDRESS($D88,44))=0,INDIRECT(ADDRESS($D88,38))="UL"),INDIRECT(ADDRESS($D88,COLUMN())),0),0),IF($E88&gt;0,IF(AND(INDIRECT(ADDRESS($E88,44))=0,INDIRECT(ADDRESS($E88,38))="UL"),INDIRECT(ADDRESS($E88,COLUMN())),0),0),IF($F88&gt;0,IF(AND(INDIRECT(ADDRESS($F88,44))=0,INDIRECT(ADDRESS($F88,38))="UL"),INDIRECT(ADDRESS($F88,COLUMN())),0),0),IF($G88&gt;0,IF(AND(INDIRECT(ADDRESS($G88,44))=0,INDIRECT(ADDRESS($G88,38))="UL"),INDIRECT(ADDRESS($G88,COLUMN())),0),0),IF($H88&gt;0,IF(AND(INDIRECT(ADDRESS($H88,44))=0,INDIRECT(ADDRESS($H88,38))="UL"),INDIRECT(ADDRESS($H88,COLUMN())),0),0),IF($I88&gt;0,IF(AND(INDIRECT(ADDRESS($I88,44))=0,INDIRECT(ADDRESS($I88,38))="UL"),INDIRECT(ADDRESS($I88,COLUMN())),0),0),IF($J88&gt;0,IF(AND(INDIRECT(ADDRESS($J88,44))=0,INDIRECT(ADDRESS($J88,38))="UL"),INDIRECT(ADDRESS($J88,COLUMN())),0),0),IF($K88&gt;0,IF(AND(INDIRECT(ADDRESS($K88,44))=0,INDIRECT(ADDRESS($K88,38))="UL"),INDIRECT(ADDRESS($K88,COLUMN())),0),0),IF($L88&gt;0,IF(AND(INDIRECT(ADDRESS($L88,44))=0,INDIRECT(ADDRESS($L88,38))="UL"),INDIRECT(ADDRESS($L88,COLUMN())),0),0),IF($M88&gt;0,IF(AND(INDIRECT(ADDRESS($M88,44))=0,INDIRECT(ADDRESS($M88,38))="UL"),INDIRECT(ADDRESS($M88,COLUMN())),0),0))</f>
        <v>0.35767195767195764</v>
      </c>
      <c r="BC88" s="58" cm="1">
        <f t="array" aca="1" ref="BC88" ca="1">SUM(IF($C88&gt;0,IF(AND(INDIRECT(ADDRESS($C88,44))=0,INDIRECT(ADDRESS($C88,38))="UL"),INDIRECT(ADDRESS($C88,COLUMN())),0),0),IF($D88&gt;0,IF(AND(INDIRECT(ADDRESS($D88,44))=0,INDIRECT(ADDRESS($D88,38))="UL"),INDIRECT(ADDRESS($D88,COLUMN())),0),0),IF($E88&gt;0,IF(AND(INDIRECT(ADDRESS($E88,44))=0,INDIRECT(ADDRESS($E88,38))="UL"),INDIRECT(ADDRESS($E88,COLUMN())),0),0),IF($F88&gt;0,IF(AND(INDIRECT(ADDRESS($F88,44))=0,INDIRECT(ADDRESS($F88,38))="UL"),INDIRECT(ADDRESS($F88,COLUMN())),0),0),IF($G88&gt;0,IF(AND(INDIRECT(ADDRESS($G88,44))=0,INDIRECT(ADDRESS($G88,38))="UL"),INDIRECT(ADDRESS($G88,COLUMN())),0),0),IF($H88&gt;0,IF(AND(INDIRECT(ADDRESS($H88,44))=0,INDIRECT(ADDRESS($H88,38))="UL"),INDIRECT(ADDRESS($H88,COLUMN())),0),0),IF($I88&gt;0,IF(AND(INDIRECT(ADDRESS($I88,44))=0,INDIRECT(ADDRESS($I88,38))="UL"),INDIRECT(ADDRESS($I88,COLUMN())),0),0),IF($J88&gt;0,IF(AND(INDIRECT(ADDRESS($J88,44))=0,INDIRECT(ADDRESS($J88,38))="UL"),INDIRECT(ADDRESS($J88,COLUMN())),0),0),IF($K88&gt;0,IF(AND(INDIRECT(ADDRESS($K88,44))=0,INDIRECT(ADDRESS($K88,38))="UL"),INDIRECT(ADDRESS($K88,COLUMN())),0),0),IF($L88&gt;0,IF(AND(INDIRECT(ADDRESS($L88,44))=0,INDIRECT(ADDRESS($L88,38))="UL"),INDIRECT(ADDRESS($L88,COLUMN())),0),0),IF($M88&gt;0,IF(AND(INDIRECT(ADDRESS($M88,44))=0,INDIRECT(ADDRESS($M88,38))="UL"),INDIRECT(ADDRESS($M88,COLUMN())),0),0))</f>
        <v>0.46455026455026455</v>
      </c>
      <c r="BD88" s="58" cm="1">
        <f t="array" aca="1" ref="BD88" ca="1">SUM(IF($C88&gt;0,IF(AND(INDIRECT(ADDRESS($C88,44))=0,INDIRECT(ADDRESS($C88,38))="UL"),INDIRECT(ADDRESS($C88,COLUMN())),0),0),IF($D88&gt;0,IF(AND(INDIRECT(ADDRESS($D88,44))=0,INDIRECT(ADDRESS($D88,38))="UL"),INDIRECT(ADDRESS($D88,COLUMN())),0),0),IF($E88&gt;0,IF(AND(INDIRECT(ADDRESS($E88,44))=0,INDIRECT(ADDRESS($E88,38))="UL"),INDIRECT(ADDRESS($E88,COLUMN())),0),0),IF($F88&gt;0,IF(AND(INDIRECT(ADDRESS($F88,44))=0,INDIRECT(ADDRESS($F88,38))="UL"),INDIRECT(ADDRESS($F88,COLUMN())),0),0),IF($G88&gt;0,IF(AND(INDIRECT(ADDRESS($G88,44))=0,INDIRECT(ADDRESS($G88,38))="UL"),INDIRECT(ADDRESS($G88,COLUMN())),0),0),IF($H88&gt;0,IF(AND(INDIRECT(ADDRESS($H88,44))=0,INDIRECT(ADDRESS($H88,38))="UL"),INDIRECT(ADDRESS($H88,COLUMN())),0),0),IF($I88&gt;0,IF(AND(INDIRECT(ADDRESS($I88,44))=0,INDIRECT(ADDRESS($I88,38))="UL"),INDIRECT(ADDRESS($I88,COLUMN())),0),0),IF($J88&gt;0,IF(AND(INDIRECT(ADDRESS($J88,44))=0,INDIRECT(ADDRESS($J88,38))="UL"),INDIRECT(ADDRESS($J88,COLUMN())),0),0),IF($K88&gt;0,IF(AND(INDIRECT(ADDRESS($K88,44))=0,INDIRECT(ADDRESS($K88,38))="UL"),INDIRECT(ADDRESS($K88,COLUMN())),0),0),IF($L88&gt;0,IF(AND(INDIRECT(ADDRESS($L88,44))=0,INDIRECT(ADDRESS($L88,38))="UL"),INDIRECT(ADDRESS($L88,COLUMN())),0),0),IF($M88&gt;0,IF(AND(INDIRECT(ADDRESS($M88,44))=0,INDIRECT(ADDRESS($M88,38))="UL"),INDIRECT(ADDRESS($M88,COLUMN())),0),0))</f>
        <v>0.46031746031746029</v>
      </c>
      <c r="BE88" s="57">
        <f t="shared" ca="1" si="60"/>
        <v>0.46455026455026455</v>
      </c>
      <c r="BF88" s="57" cm="1">
        <f t="array" aca="1" ref="BF88" ca="1">SUM(IF($C88&gt;0,IF(INDIRECT(ADDRESS($C88,45))=1,INDIRECT(ADDRESS($C88,52))*INDIRECT(ADDRESS($C88,42))/5,0),0), IF($D88&gt;0,IF(INDIRECT(ADDRESS($D88,45))=1,INDIRECT(ADDRESS($D88,52))*INDIRECT(ADDRESS($D88,42))/5,0),0), IF($E88&gt;0,IF(INDIRECT(ADDRESS($E88,45))=1,INDIRECT(ADDRESS($E88,52))*INDIRECT(ADDRESS($E88,42))/5,0),0), IF($F88&gt;0,IF(INDIRECT(ADDRESS($F88,45))=1,INDIRECT(ADDRESS($F88,52))*INDIRECT(ADDRESS($F88,42))/5,0),0), IF($G88&gt;0,IF(INDIRECT(ADDRESS($G88,45))=1,INDIRECT(ADDRESS($G88,52))*INDIRECT(ADDRESS($G88,42))/5,0),0), IF($H88&gt;0,IF(INDIRECT(ADDRESS($H88,45))=1,INDIRECT(ADDRESS($H88,52))*INDIRECT(ADDRESS($H88,42))/5,0),0)
)*$BF$296/100</f>
        <v>0</v>
      </c>
      <c r="BG88" s="19"/>
      <c r="BH88" s="57" cm="1">
        <f t="array" aca="1" ref="BH88" ca="1">SUM(IF($C88&gt;0,IF(AND(INDIRECT(ADDRESS($C88,44))=0,INDIRECT(ADDRESS($C88,38))&lt;&gt;"UL"),INDIRECT(ADDRESS($C88,COLUMN()-12)),0),0), IF($D88&gt;0,IF(AND(INDIRECT(ADDRESS($D88,44))=0,INDIRECT(ADDRESS($D88,38))&lt;&gt;"UL"),INDIRECT(ADDRESS($D88,COLUMN()-12)),0),0), IF($E88&gt;0,IF(AND(INDIRECT(ADDRESS($E88,44))=0,INDIRECT(ADDRESS($E88,38))&lt;&gt;"UL"),INDIRECT(ADDRESS($E88,COLUMN()-12)),0),0), IF($F88&gt;0,IF(AND(INDIRECT(ADDRESS($F88,44))=0,INDIRECT(ADDRESS($F88,38))&lt;&gt;"UL"),INDIRECT(ADDRESS($F88,COLUMN()-12)),0),0), IF($G88&gt;0,IF(AND(INDIRECT(ADDRESS($G88,44))=0,INDIRECT(ADDRESS($G88,38))&lt;&gt;"UL"),INDIRECT(ADDRESS($G88,COLUMN()-12)),0),0), IF($H88&gt;0,IF(AND(INDIRECT(ADDRESS($H88,44))=0,INDIRECT(ADDRESS($H88,38))&lt;&gt;"UL"),INDIRECT(ADDRESS($H88,COLUMN()-12)),0),0), IF($I88&gt;0,IF(AND(INDIRECT(ADDRESS($I88,44))=0,INDIRECT(ADDRESS($I88,38))&lt;&gt;"UL"),INDIRECT(ADDRESS($I88,COLUMN()-12)),0),0), IF($J88&gt;0,IF(AND(INDIRECT(ADDRESS($J88,44))=0,INDIRECT(ADDRESS($J88,38))&lt;&gt;"UL"),INDIRECT(ADDRESS($J88,COLUMN()-12)),0),0), IF($K88&gt;0,IF(AND(INDIRECT(ADDRESS($K88,44))=0,INDIRECT(ADDRESS($K88,38))&lt;&gt;"UL"),INDIRECT(ADDRESS($K88,COLUMN()-12)),0),0), IF($L88&gt;0,IF(AND(INDIRECT(ADDRESS($L88,44))=0,INDIRECT(ADDRESS($L88,38))&lt;&gt;"UL"),INDIRECT(ADDRESS($L88,COLUMN()-12)),0),0), IF($M88&gt;0,IF(AND(INDIRECT(ADDRESS($M88,44))=0,INDIRECT(ADDRESS($M88,38))&lt;&gt;"UL"),INDIRECT(ADDRESS($M88,COLUMN()-12)),0),0))</f>
        <v>0</v>
      </c>
      <c r="BI88" s="57" cm="1">
        <f t="array" aca="1" ref="BI88" ca="1">SUM(IF($C88&gt;0,IF(AND(INDIRECT(ADDRESS($C88,44))=0,INDIRECT(ADDRESS($C88,38))&lt;&gt;"UL"),INDIRECT(ADDRESS($C88,COLUMN()-12)),0),0), IF($D88&gt;0,IF(AND(INDIRECT(ADDRESS($D88,44))=0,INDIRECT(ADDRESS($D88,38))&lt;&gt;"UL"),INDIRECT(ADDRESS($D88,COLUMN()-12)),0),0), IF($E88&gt;0,IF(AND(INDIRECT(ADDRESS($E88,44))=0,INDIRECT(ADDRESS($E88,38))&lt;&gt;"UL"),INDIRECT(ADDRESS($E88,COLUMN()-12)),0),0), IF($F88&gt;0,IF(AND(INDIRECT(ADDRESS($F88,44))=0,INDIRECT(ADDRESS($F88,38))&lt;&gt;"UL"),INDIRECT(ADDRESS($F88,COLUMN()-12)),0),0), IF($G88&gt;0,IF(AND(INDIRECT(ADDRESS($G88,44))=0,INDIRECT(ADDRESS($G88,38))&lt;&gt;"UL"),INDIRECT(ADDRESS($G88,COLUMN()-12)),0),0), IF($H88&gt;0,IF(AND(INDIRECT(ADDRESS($H88,44))=0,INDIRECT(ADDRESS($H88,38))&lt;&gt;"UL"),INDIRECT(ADDRESS($H88,COLUMN()-12)),0),0), IF($I88&gt;0,IF(AND(INDIRECT(ADDRESS($I88,44))=0,INDIRECT(ADDRESS($I88,38))&lt;&gt;"UL"),INDIRECT(ADDRESS($I88,COLUMN()-12)),0),0), IF($J88&gt;0,IF(AND(INDIRECT(ADDRESS($J88,44))=0,INDIRECT(ADDRESS($J88,38))&lt;&gt;"UL"),INDIRECT(ADDRESS($J88,COLUMN()-12)),0),0), IF($K88&gt;0,IF(AND(INDIRECT(ADDRESS($K88,44))=0,INDIRECT(ADDRESS($K88,38))&lt;&gt;"UL"),INDIRECT(ADDRESS($K88,COLUMN()-12)),0),0), IF($L88&gt;0,IF(AND(INDIRECT(ADDRESS($L88,44))=0,INDIRECT(ADDRESS($L88,38))&lt;&gt;"UL"),INDIRECT(ADDRESS($L88,COLUMN()-12)),0),0), IF($M88&gt;0,IF(AND(INDIRECT(ADDRESS($M88,44))=0,INDIRECT(ADDRESS($M88,38))&lt;&gt;"UL"),INDIRECT(ADDRESS($M88,COLUMN()-12)),0),0))</f>
        <v>0</v>
      </c>
      <c r="BJ88" s="57" cm="1">
        <f t="array" aca="1" ref="BJ88" ca="1">SUM(IF($C88&gt;0,IF(AND(INDIRECT(ADDRESS($C88,44))=0,INDIRECT(ADDRESS($C88,38))&lt;&gt;"UL"),INDIRECT(ADDRESS($C88,COLUMN()-12)),0),0), IF($D88&gt;0,IF(AND(INDIRECT(ADDRESS($D88,44))=0,INDIRECT(ADDRESS($D88,38))&lt;&gt;"UL"),INDIRECT(ADDRESS($D88,COLUMN()-12)),0),0), IF($E88&gt;0,IF(AND(INDIRECT(ADDRESS($E88,44))=0,INDIRECT(ADDRESS($E88,38))&lt;&gt;"UL"),INDIRECT(ADDRESS($E88,COLUMN()-12)),0),0), IF($F88&gt;0,IF(AND(INDIRECT(ADDRESS($F88,44))=0,INDIRECT(ADDRESS($F88,38))&lt;&gt;"UL"),INDIRECT(ADDRESS($F88,COLUMN()-12)),0),0), IF($G88&gt;0,IF(AND(INDIRECT(ADDRESS($G88,44))=0,INDIRECT(ADDRESS($G88,38))&lt;&gt;"UL"),INDIRECT(ADDRESS($G88,COLUMN()-12)),0),0), IF($H88&gt;0,IF(AND(INDIRECT(ADDRESS($H88,44))=0,INDIRECT(ADDRESS($H88,38))&lt;&gt;"UL"),INDIRECT(ADDRESS($H88,COLUMN()-12)),0),0), IF($I88&gt;0,IF(AND(INDIRECT(ADDRESS($I88,44))=0,INDIRECT(ADDRESS($I88,38))&lt;&gt;"UL"),INDIRECT(ADDRESS($I88,COLUMN()-12)),0),0), IF($J88&gt;0,IF(AND(INDIRECT(ADDRESS($J88,44))=0,INDIRECT(ADDRESS($J88,38))&lt;&gt;"UL"),INDIRECT(ADDRESS($J88,COLUMN()-12)),0),0), IF($K88&gt;0,IF(AND(INDIRECT(ADDRESS($K88,44))=0,INDIRECT(ADDRESS($K88,38))&lt;&gt;"UL"),INDIRECT(ADDRESS($K88,COLUMN()-12)),0),0), IF($L88&gt;0,IF(AND(INDIRECT(ADDRESS($L88,44))=0,INDIRECT(ADDRESS($L88,38))&lt;&gt;"UL"),INDIRECT(ADDRESS($L88,COLUMN()-12)),0),0), IF($M88&gt;0,IF(AND(INDIRECT(ADDRESS($M88,44))=0,INDIRECT(ADDRESS($M88,38))&lt;&gt;"UL"),INDIRECT(ADDRESS($M88,COLUMN()-12)),0),0))</f>
        <v>0</v>
      </c>
      <c r="BK88" s="57">
        <f t="shared" ca="1" si="61"/>
        <v>0</v>
      </c>
      <c r="BL88" s="58">
        <f t="shared" ca="1" si="62"/>
        <v>0</v>
      </c>
      <c r="BM88" s="57" cm="1">
        <f t="array" aca="1" ref="BM88" ca="1">SUM(IF($C88&gt;0,IF(AND(INDIRECT(ADDRESS($C88,44))=0,INDIRECT(ADDRESS($C88,38))&lt;&gt;"UL"),INDIRECT(ADDRESS($C88,COLUMN()-12)),0),0), IF($D88&gt;0,IF(AND(INDIRECT(ADDRESS($D88,44))=0,INDIRECT(ADDRESS($D88,38))&lt;&gt;"UL"),INDIRECT(ADDRESS($D88,COLUMN()-12)),0),0), IF($E88&gt;0,IF(AND(INDIRECT(ADDRESS($E88,44))=0,INDIRECT(ADDRESS($E88,38))&lt;&gt;"UL"),INDIRECT(ADDRESS($E88,COLUMN()-12)),0),0), IF($F88&gt;0,IF(AND(INDIRECT(ADDRESS($F88,44))=0,INDIRECT(ADDRESS($F88,38))&lt;&gt;"UL"),INDIRECT(ADDRESS($F88,COLUMN()-12)),0),0), IF($G88&gt;0,IF(AND(INDIRECT(ADDRESS($G88,44))=0,INDIRECT(ADDRESS($G88,38))&lt;&gt;"UL"),INDIRECT(ADDRESS($G88,COLUMN()-12)),0),0), IF($H88&gt;0,IF(AND(INDIRECT(ADDRESS($H88,44))=0,INDIRECT(ADDRESS($H88,38))&lt;&gt;"UL"),INDIRECT(ADDRESS($H88,COLUMN()-12)),0),0), IF($I88&gt;0,IF(AND(INDIRECT(ADDRESS($I88,44))=0,INDIRECT(ADDRESS($I88,38))&lt;&gt;"UL"),INDIRECT(ADDRESS($I88,COLUMN()-12)),0),0), IF($J88&gt;0,IF(AND(INDIRECT(ADDRESS($J88,44))=0,INDIRECT(ADDRESS($J88,38))&lt;&gt;"UL"),INDIRECT(ADDRESS($J88,COLUMN()-12)),0),0), IF($K88&gt;0,IF(AND(INDIRECT(ADDRESS($K88,44))=0,INDIRECT(ADDRESS($K88,38))&lt;&gt;"UL"),INDIRECT(ADDRESS($K88,COLUMN()-11)),0),0), IF($L88&gt;0,IF(AND(INDIRECT(ADDRESS($L88,44))=0,INDIRECT(ADDRESS($L88,38))&lt;&gt;"UL"),INDIRECT(ADDRESS($L88,COLUMN()-11)),0),0), IF($M88&gt;0,IF(AND(INDIRECT(ADDRESS($M88,44))=0,INDIRECT(ADDRESS($M88,38))&lt;&gt;"UL"),INDIRECT(ADDRESS($M88,COLUMN()-11)),0),0))</f>
        <v>0</v>
      </c>
      <c r="BN88" s="57" cm="1">
        <f t="array" aca="1" ref="BN88" ca="1">SUM(IF($C88&gt;0,IF(AND(INDIRECT(ADDRESS($C88,44))=0,INDIRECT(ADDRESS($C88,38))&lt;&gt;"UL"),INDIRECT(ADDRESS($C88,COLUMN()-12)),0),0), IF($D88&gt;0,IF(AND(INDIRECT(ADDRESS($D88,44))=0,INDIRECT(ADDRESS($D88,38))&lt;&gt;"UL"),INDIRECT(ADDRESS($D88,COLUMN()-12)),0),0), IF($E88&gt;0,IF(AND(INDIRECT(ADDRESS($E88,44))=0,INDIRECT(ADDRESS($E88,38))&lt;&gt;"UL"),INDIRECT(ADDRESS($E88,COLUMN()-12)),0),0), IF($F88&gt;0,IF(AND(INDIRECT(ADDRESS($F88,44))=0,INDIRECT(ADDRESS($F88,38))&lt;&gt;"UL"),INDIRECT(ADDRESS($F88,COLUMN()-12)),0),0), IF($G88&gt;0,IF(AND(INDIRECT(ADDRESS($G88,44))=0,INDIRECT(ADDRESS($G88,38))&lt;&gt;"UL"),INDIRECT(ADDRESS($G88,COLUMN()-12)),0),0), IF($H88&gt;0,IF(AND(INDIRECT(ADDRESS($H88,44))=0,INDIRECT(ADDRESS($H88,38))&lt;&gt;"UL"),INDIRECT(ADDRESS($H88,COLUMN()-12)),0),0), IF($I88&gt;0,IF(AND(INDIRECT(ADDRESS($I88,44))=0,INDIRECT(ADDRESS($I88,38))&lt;&gt;"UL"),INDIRECT(ADDRESS($I88,COLUMN()-12)),0),0), IF($J88&gt;0,IF(AND(INDIRECT(ADDRESS($J88,44))=0,INDIRECT(ADDRESS($J88,38))&lt;&gt;"UL"),INDIRECT(ADDRESS($J88,COLUMN()-12)),0),0), IF($K88&gt;0,IF(AND(INDIRECT(ADDRESS($K88,44))=0,INDIRECT(ADDRESS($K88,38))&lt;&gt;"UL"),INDIRECT(ADDRESS($K88,COLUMN()-11)),0),0), IF($L88&gt;0,IF(AND(INDIRECT(ADDRESS($L88,44))=0,INDIRECT(ADDRESS($L88,38))&lt;&gt;"UL"),INDIRECT(ADDRESS($L88,COLUMN()-11)),0),0), IF($M88&gt;0,IF(AND(INDIRECT(ADDRESS($M88,44))=0,INDIRECT(ADDRESS($M88,38))&lt;&gt;"UL"),INDIRECT(ADDRESS($M88,COLUMN()-11)),0),0))</f>
        <v>0</v>
      </c>
      <c r="BO88" s="57" cm="1">
        <f t="array" aca="1" ref="BO88" ca="1">SUM(IF($C88&gt;0,IF(AND(INDIRECT(ADDRESS($C88,44))=0,INDIRECT(ADDRESS($C88,38))&lt;&gt;"UL"),INDIRECT(ADDRESS($C88,COLUMN()-12)),0),0), IF($D88&gt;0,IF(AND(INDIRECT(ADDRESS($D88,44))=0,INDIRECT(ADDRESS($D88,38))&lt;&gt;"UL"),INDIRECT(ADDRESS($D88,COLUMN()-12)),0),0), IF($E88&gt;0,IF(AND(INDIRECT(ADDRESS($E88,44))=0,INDIRECT(ADDRESS($E88,38))&lt;&gt;"UL"),INDIRECT(ADDRESS($E88,COLUMN()-12)),0),0), IF($F88&gt;0,IF(AND(INDIRECT(ADDRESS($F88,44))=0,INDIRECT(ADDRESS($F88,38))&lt;&gt;"UL"),INDIRECT(ADDRESS($F88,COLUMN()-12)),0),0), IF($G88&gt;0,IF(AND(INDIRECT(ADDRESS($G88,44))=0,INDIRECT(ADDRESS($G88,38))&lt;&gt;"UL"),INDIRECT(ADDRESS($G88,COLUMN()-12)),0),0), IF($H88&gt;0,IF(AND(INDIRECT(ADDRESS($H88,44))=0,INDIRECT(ADDRESS($H88,38))&lt;&gt;"UL"),INDIRECT(ADDRESS($H88,COLUMN()-12)),0),0), IF($I88&gt;0,IF(AND(INDIRECT(ADDRESS($I88,44))=0,INDIRECT(ADDRESS($I88,38))&lt;&gt;"UL"),INDIRECT(ADDRESS($I88,COLUMN()-12)),0),0), IF($J88&gt;0,IF(AND(INDIRECT(ADDRESS($J88,44))=0,INDIRECT(ADDRESS($J88,38))&lt;&gt;"UL"),INDIRECT(ADDRESS($J88,COLUMN()-12)),0),0), IF($K88&gt;0,IF(AND(INDIRECT(ADDRESS($K88,44))=0,INDIRECT(ADDRESS($K88,38))&lt;&gt;"UL"),INDIRECT(ADDRESS($K88,COLUMN()-11)),0),0), IF($L88&gt;0,IF(AND(INDIRECT(ADDRESS($L88,44))=0,INDIRECT(ADDRESS($L88,38))&lt;&gt;"UL"),INDIRECT(ADDRESS($L88,COLUMN()-11)),0),0), IF($M88&gt;0,IF(AND(INDIRECT(ADDRESS($M88,44))=0,INDIRECT(ADDRESS($M88,38))&lt;&gt;"UL"),INDIRECT(ADDRESS($M88,COLUMN()-11)),0),0))</f>
        <v>0</v>
      </c>
      <c r="BP88" s="57" cm="1">
        <f t="array" aca="1" ref="BP88" ca="1">SUM(IF($C88&gt;0,IF(AND(INDIRECT(ADDRESS($C88,44))=0,INDIRECT(ADDRESS($C88,38))&lt;&gt;"UL"),INDIRECT(ADDRESS($C88,COLUMN()-12)),0),0), IF($D88&gt;0,IF(AND(INDIRECT(ADDRESS($D88,44))=0,INDIRECT(ADDRESS($D88,38))&lt;&gt;"UL"),INDIRECT(ADDRESS($D88,COLUMN()-12)),0),0), IF($E88&gt;0,IF(AND(INDIRECT(ADDRESS($E88,44))=0,INDIRECT(ADDRESS($E88,38))&lt;&gt;"UL"),INDIRECT(ADDRESS($E88,COLUMN()-12)),0),0), IF($F88&gt;0,IF(AND(INDIRECT(ADDRESS($F88,44))=0,INDIRECT(ADDRESS($F88,38))&lt;&gt;"UL"),INDIRECT(ADDRESS($F88,COLUMN()-12)),0),0), IF($G88&gt;0,IF(AND(INDIRECT(ADDRESS($G88,44))=0,INDIRECT(ADDRESS($G88,38))&lt;&gt;"UL"),INDIRECT(ADDRESS($G88,COLUMN()-12)),0),0), IF($H88&gt;0,IF(AND(INDIRECT(ADDRESS($H88,44))=0,INDIRECT(ADDRESS($H88,38))&lt;&gt;"UL"),INDIRECT(ADDRESS($H88,COLUMN()-12)),0),0), IF($I88&gt;0,IF(AND(INDIRECT(ADDRESS($I88,44))=0,INDIRECT(ADDRESS($I88,38))&lt;&gt;"UL"),INDIRECT(ADDRESS($I88,COLUMN()-12)),0),0), IF($J88&gt;0,IF(AND(INDIRECT(ADDRESS($J88,44))=0,INDIRECT(ADDRESS($J88,38))&lt;&gt;"UL"),INDIRECT(ADDRESS($J88,COLUMN()-12)),0),0), IF($K88&gt;0,IF(AND(INDIRECT(ADDRESS($K88,44))=0,INDIRECT(ADDRESS($K88,38))&lt;&gt;"UL"),INDIRECT(ADDRESS($K88,COLUMN()-11)),0),0), IF($L88&gt;0,IF(AND(INDIRECT(ADDRESS($L88,44))=0,INDIRECT(ADDRESS($L88,38))&lt;&gt;"UL"),INDIRECT(ADDRESS($L88,COLUMN()-11)),0),0), IF($M88&gt;0,IF(AND(INDIRECT(ADDRESS($M88,44))=0,INDIRECT(ADDRESS($M88,38))&lt;&gt;"UL"),INDIRECT(ADDRESS($M88,COLUMN()-11)),0),0))</f>
        <v>0</v>
      </c>
      <c r="BQ88" s="57">
        <f t="shared" ca="1" si="63"/>
        <v>0</v>
      </c>
      <c r="BR88" s="161">
        <f t="shared" ca="1" si="64"/>
        <v>84.473666968920753</v>
      </c>
      <c r="BS88" s="56"/>
      <c r="BT88" s="56">
        <f t="shared" ca="1" si="65"/>
        <v>4.7191000622423136</v>
      </c>
      <c r="BU88" s="63">
        <f t="shared" ca="1" si="66"/>
        <v>0.13879706065418571</v>
      </c>
      <c r="BV88" s="57" t="s">
        <v>34</v>
      </c>
      <c r="BW88" s="57" cm="1">
        <f t="array" aca="1" ref="BW88" ca="1">SUM(IF($C88&gt;0,IF(AND(INDIRECT(ADDRESS($C88,44))=0,INDIRECT(ADDRESS($C88,38))="UL",ISERROR(SEARCH("Rear",INDIRECT(ADDRESS($C88,33)))),ISERROR(SEARCH("Side",INDIRECT(ADDRESS($C88,33))))),INDIRECT(ADDRESS($C88,COLUMN())),0),0),IF($D88&gt;0,IF(AND(INDIRECT(ADDRESS($D88,44))=0,INDIRECT(ADDRESS($D88,38))="UL",ISERROR(SEARCH("Rear",INDIRECT(ADDRESS($D88,33)))),ISERROR(SEARCH("Side",INDIRECT(ADDRESS($D88,33))))),INDIRECT(ADDRESS($D88,COLUMN())),0),0),IF($E88&gt;0,IF(AND(INDIRECT(ADDRESS($E88,44))=0,INDIRECT(ADDRESS($E88,38))="UL",ISERROR(SEARCH("Rear",INDIRECT(ADDRESS($E88,33)))),ISERROR(SEARCH("Side",INDIRECT(ADDRESS($E88,33))))),INDIRECT(ADDRESS($E88,COLUMN())),0),0),IF($F88&gt;0,IF(AND(INDIRECT(ADDRESS($F88,44))=0,INDIRECT(ADDRESS($F88,38))="UL",ISERROR(SEARCH("Rear",INDIRECT(ADDRESS($F88,33)))),ISERROR(SEARCH("Side",INDIRECT(ADDRESS($F88,33))))),INDIRECT(ADDRESS($F88,COLUMN())),0),0),IF($G88&gt;0,IF(AND(INDIRECT(ADDRESS($G88,44))=0,INDIRECT(ADDRESS($G88,38))="UL",ISERROR(SEARCH("Rear",INDIRECT(ADDRESS($G88,33)))),ISERROR(SEARCH("Side",INDIRECT(ADDRESS($G88,33))))),INDIRECT(ADDRESS($G88,COLUMN())),0),0),IF($H88&gt;0,IF(AND(INDIRECT(ADDRESS($H88,44))=0,INDIRECT(ADDRESS($H88,38))="UL",ISERROR(SEARCH("Rear",INDIRECT(ADDRESS($H88,33)))),ISERROR(SEARCH("Side",INDIRECT(ADDRESS($H88,33))))),INDIRECT(ADDRESS($H88,COLUMN())),0),0),IF($I88&gt;0,IF(AND(INDIRECT(ADDRESS($I88,44))=0,INDIRECT(ADDRESS($I88,38))="UL",ISERROR(SEARCH("Rear",INDIRECT(ADDRESS($I88,33)))),ISERROR(SEARCH("Side",INDIRECT(ADDRESS($I88,33))))),INDIRECT(ADDRESS($I88,COLUMN())),0),0),IF($J88&gt;0,IF(AND(INDIRECT(ADDRESS($J88,44))=0,INDIRECT(ADDRESS($J88,38))="UL",ISERROR(SEARCH("Rear",INDIRECT(ADDRESS($J88,33)))),ISERROR(SEARCH("Side",INDIRECT(ADDRESS($J88,33))))),INDIRECT(ADDRESS($J88,COLUMN())),0),0),IF($K88&gt;0,IF(AND(INDIRECT(ADDRESS($K88,44))=0,INDIRECT(ADDRESS($K88,38))="UL",ISERROR(SEARCH("Rear",INDIRECT(ADDRESS($K88,33)))),ISERROR(SEARCH("Side",INDIRECT(ADDRESS($K88,33))))),INDIRECT(ADDRESS($K88,COLUMN())),0),0),IF($L88&gt;0,IF(AND(INDIRECT(ADDRESS($L88,44))=0,INDIRECT(ADDRESS($L88,38))="UL",ISERROR(SEARCH("Rear",INDIRECT(ADDRESS($L88,33)))),ISERROR(SEARCH("Side",INDIRECT(ADDRESS($L88,33))))),INDIRECT(ADDRESS($L88,COLUMN())),0),0),IF($M88&gt;0,IF(AND(INDIRECT(ADDRESS($M88,44))=0,INDIRECT(ADDRESS($M88,38))="UL",ISERROR(SEARCH("Rear",INDIRECT(ADDRESS($M88,33)))),ISERROR(SEARCH("Side",INDIRECT(ADDRESS($M88,33))))),INDIRECT(ADDRESS($M88,COLUMN())),0),0))</f>
        <v>0.88888888888888873</v>
      </c>
      <c r="BX88" s="57">
        <f t="shared" ca="1" si="67"/>
        <v>0.88888888888888873</v>
      </c>
      <c r="BY88" s="57" cm="1">
        <f t="array" aca="1" ref="BY88" ca="1">SUM(IF($C88&gt;0,IF(AND(INDIRECT(ADDRESS($C88,44))=0,INDIRECT(ADDRESS($C88,38))="UL"),INDIRECT(ADDRESS($C88,COLUMN())),0),0),IF($D88&gt;0,IF(AND(INDIRECT(ADDRESS($D88,44))=0,INDIRECT(ADDRESS($D88,38))="UL"),INDIRECT(ADDRESS($D88,COLUMN())),0),0),IF($E88&gt;0,IF(AND(INDIRECT(ADDRESS($E88,44))=0,INDIRECT(ADDRESS($E88,38))="UL"),INDIRECT(ADDRESS($E88,COLUMN())),0),0),IF($F88&gt;0,IF(AND(INDIRECT(ADDRESS($F88,44))=0,INDIRECT(ADDRESS($F88,38))="UL"),INDIRECT(ADDRESS($F88,COLUMN())),0),0),IF($G88&gt;0,IF(AND(INDIRECT(ADDRESS($G88,44))=0,INDIRECT(ADDRESS($G88,38))="UL"),INDIRECT(ADDRESS($G88,COLUMN())),0),0),IF($H88&gt;0,IF(AND(INDIRECT(ADDRESS($H88,44))=0,INDIRECT(ADDRESS($H88,38))="UL"),INDIRECT(ADDRESS($H88,COLUMN())),0),0),IF($I88&gt;0,IF(AND(INDIRECT(ADDRESS($I88,44))=0,INDIRECT(ADDRESS($I88,38))="UL"),INDIRECT(ADDRESS($I88,COLUMN())),0),0),IF($J88&gt;0,IF(AND(INDIRECT(ADDRESS($J88,44))=0,INDIRECT(ADDRESS($J88,38))="UL"),INDIRECT(ADDRESS($J88,COLUMN())),0),0),IF($K88&gt;0,IF(AND(INDIRECT(ADDRESS($K88,44))=0,INDIRECT(ADDRESS($K88,38))="UL"),INDIRECT(ADDRESS($K88,COLUMN())),0),0),IF($L88&gt;0,IF(AND(INDIRECT(ADDRESS($L88,44))=0,INDIRECT(ADDRESS($L88,38))="UL"),INDIRECT(ADDRESS($L88,COLUMN())),0),0),IF($M88&gt;0,IF(AND(INDIRECT(ADDRESS($M88,44))=0,INDIRECT(ADDRESS($M88,38))="UL"),INDIRECT(ADDRESS($M88,COLUMN())),0),0))</f>
        <v>0.40123456790123452</v>
      </c>
      <c r="BZ88" s="57" cm="1">
        <f t="array" aca="1" ref="BZ88" ca="1">SUM(IF($C88&gt;0,IF(AND(INDIRECT(ADDRESS($C88,44))=0,INDIRECT(ADDRESS($C88,38))="UL"),INDIRECT(ADDRESS($C88,COLUMN())),0),0),IF($D88&gt;0,IF(AND(INDIRECT(ADDRESS($D88,44))=0,INDIRECT(ADDRESS($D88,38))="UL"),INDIRECT(ADDRESS($D88,COLUMN())),0),0),IF($E88&gt;0,IF(AND(INDIRECT(ADDRESS($E88,44))=0,INDIRECT(ADDRESS($E88,38))="UL"),INDIRECT(ADDRESS($E88,COLUMN())),0),0),IF($F88&gt;0,IF(AND(INDIRECT(ADDRESS($F88,44))=0,INDIRECT(ADDRESS($F88,38))="UL"),INDIRECT(ADDRESS($F88,COLUMN())),0),0),IF($G88&gt;0,IF(AND(INDIRECT(ADDRESS($G88,44))=0,INDIRECT(ADDRESS($G88,38))="UL"),INDIRECT(ADDRESS($G88,COLUMN())),0),0),IF($H88&gt;0,IF(AND(INDIRECT(ADDRESS($H88,44))=0,INDIRECT(ADDRESS($H88,38))="UL"),INDIRECT(ADDRESS($H88,COLUMN())),0),0),IF($I88&gt;0,IF(AND(INDIRECT(ADDRESS($I88,44))=0,INDIRECT(ADDRESS($I88,38))="UL"),INDIRECT(ADDRESS($I88,COLUMN())),0),0),IF($J88&gt;0,IF(AND(INDIRECT(ADDRESS($J88,44))=0,INDIRECT(ADDRESS($J88,38))="UL"),INDIRECT(ADDRESS($J88,COLUMN())),0),0),IF($K88&gt;0,IF(AND(INDIRECT(ADDRESS($K88,44))=0,INDIRECT(ADDRESS($K88,38))="UL"),INDIRECT(ADDRESS($K88,COLUMN())),0),0),IF($L88&gt;0,IF(AND(INDIRECT(ADDRESS($L88,44))=0,INDIRECT(ADDRESS($L88,38))="UL"),INDIRECT(ADDRESS($L88,COLUMN())),0),0),IF($M88&gt;0,IF(AND(INDIRECT(ADDRESS($M88,44))=0,INDIRECT(ADDRESS($M88,38))="UL"),INDIRECT(ADDRESS($M88,COLUMN())),0),0))</f>
        <v>0.22839506172839505</v>
      </c>
      <c r="CA88" s="57">
        <f t="shared" ca="1" si="68"/>
        <v>0.22839506172839505</v>
      </c>
      <c r="CB88" s="57" cm="1">
        <f t="array" aca="1" ref="CB88" ca="1">SUM(IF($C88&gt;0,IF(AND(INDIRECT(ADDRESS($C88,44))=0,INDIRECT(ADDRESS($C88,38))&lt;&gt;"UL"),INDIRECT(ADDRESS($C88,COLUMN())),0),0),IF($D88&gt;0,IF(AND(INDIRECT(ADDRESS($D88,44))=0,INDIRECT(ADDRESS($D88,38))&lt;&gt;"UL"),INDIRECT(ADDRESS($D88,COLUMN())),0),0),IF($E88&gt;0,IF(AND(INDIRECT(ADDRESS($E88,44))=0,INDIRECT(ADDRESS($E88,38))&lt;&gt;"UL"),INDIRECT(ADDRESS($E88,COLUMN())),0),0),IF($F88&gt;0,IF(AND(INDIRECT(ADDRESS($F88,44))=0,INDIRECT(ADDRESS($F88,38))&lt;&gt;"UL"),INDIRECT(ADDRESS($F88,COLUMN())),0),0),IF($G88&gt;0,IF(AND(INDIRECT(ADDRESS($G88,44))=0,INDIRECT(ADDRESS($G88,38))&lt;&gt;"UL"),INDIRECT(ADDRESS($G88,COLUMN())),0),0),IF($H88&gt;0,IF(AND(INDIRECT(ADDRESS($H88,44))=0,INDIRECT(ADDRESS($H88,38))&lt;&gt;"UL"),INDIRECT(ADDRESS($H88,COLUMN())),0),0),IF($I88&gt;0,IF(AND(INDIRECT(ADDRESS($I88,44))=0,INDIRECT(ADDRESS($I88,38))&lt;&gt;"UL"),INDIRECT(ADDRESS($I88,COLUMN())),0),0),IF($J88&gt;0,IF(AND(INDIRECT(ADDRESS($J88,44))=0,INDIRECT(ADDRESS($J88,38))&lt;&gt;"UL"),INDIRECT(ADDRESS($J88,COLUMN())),0),0),IF($K88&gt;0,IF(AND(INDIRECT(ADDRESS($K88,44))=0,INDIRECT(ADDRESS($K88,38))&lt;&gt;"UL"),INDIRECT(ADDRESS($K88,COLUMN())),0),0),IF($L88&gt;0,IF(AND(INDIRECT(ADDRESS($L88,44))=0,INDIRECT(ADDRESS($L88,38))&lt;&gt;"UL"),INDIRECT(ADDRESS($L88,COLUMN())),0),0),IF($M88&gt;0,IF(AND(INDIRECT(ADDRESS($M88,44))=0,INDIRECT(ADDRESS($M88,38))&lt;&gt;"UL"),INDIRECT(ADDRESS($M88,COLUMN())),0),0))</f>
        <v>0</v>
      </c>
      <c r="CC88" s="57">
        <f t="shared" ca="1" si="69"/>
        <v>0</v>
      </c>
      <c r="CD88" s="57" cm="1">
        <f t="array" aca="1" ref="CD88" ca="1">SUM(IF($C88&gt;0,IF(AND(INDIRECT(ADDRESS($C88,44))=0,INDIRECT(ADDRESS($C88,38))&lt;&gt;"UL"),INDIRECT(ADDRESS($C88,COLUMN())),0),0),IF($D88&gt;0,IF(AND(INDIRECT(ADDRESS($D88,44))=0,INDIRECT(ADDRESS($D88,38))&lt;&gt;"UL"),INDIRECT(ADDRESS($D88,COLUMN())),0),0),IF($E88&gt;0,IF(AND(INDIRECT(ADDRESS($E88,44))=0,INDIRECT(ADDRESS($E88,38))&lt;&gt;"UL"),INDIRECT(ADDRESS($E88,COLUMN())),0),0),IF($F88&gt;0,IF(AND(INDIRECT(ADDRESS($F88,44))=0,INDIRECT(ADDRESS($F88,38))&lt;&gt;"UL"),INDIRECT(ADDRESS($F88,COLUMN())),0),0),IF($G88&gt;0,IF(AND(INDIRECT(ADDRESS($G88,44))=0,INDIRECT(ADDRESS($G88,38))&lt;&gt;"UL"),INDIRECT(ADDRESS($G88,COLUMN())),0),0),IF($H88&gt;0,IF(AND(INDIRECT(ADDRESS($H88,44))=0,INDIRECT(ADDRESS($H88,38))&lt;&gt;"UL"),INDIRECT(ADDRESS($H88,COLUMN())),0),0),IF($I88&gt;0,IF(AND(INDIRECT(ADDRESS($I88,44))=0,INDIRECT(ADDRESS($I88,38))&lt;&gt;"UL"),INDIRECT(ADDRESS($I88,COLUMN())),0),0),IF($J88&gt;0,IF(AND(INDIRECT(ADDRESS($J88,44))=0,INDIRECT(ADDRESS($J88,38))&lt;&gt;"UL"),INDIRECT(ADDRESS($J88,COLUMN())),0),0),IF($K88&gt;0,IF(AND(INDIRECT(ADDRESS($K88,44))=0,INDIRECT(ADDRESS($K88,38))&lt;&gt;"UL"),INDIRECT(ADDRESS($K88,COLUMN())),0),0),IF($L88&gt;0,IF(AND(INDIRECT(ADDRESS($L88,44))=0,INDIRECT(ADDRESS($L88,38))&lt;&gt;"UL"),INDIRECT(ADDRESS($L88,COLUMN())),0),0),IF($M88&gt;0,IF(AND(INDIRECT(ADDRESS($M88,44))=0,INDIRECT(ADDRESS($M88,38))&lt;&gt;"UL"),INDIRECT(ADDRESS($M88,COLUMN())),0),0))</f>
        <v>0</v>
      </c>
      <c r="CE88" s="57" cm="1">
        <f t="array" aca="1" ref="CE88" ca="1">SUM(IF($C88&gt;0,IF(AND(INDIRECT(ADDRESS($C88,44))=0,INDIRECT(ADDRESS($C88,38))&lt;&gt;"UL"),INDIRECT(ADDRESS($C88,COLUMN())),0),0),IF($D88&gt;0,IF(AND(INDIRECT(ADDRESS($D88,44))=0,INDIRECT(ADDRESS($D88,38))&lt;&gt;"UL"),INDIRECT(ADDRESS($D88,COLUMN())),0),0),IF($E88&gt;0,IF(AND(INDIRECT(ADDRESS($E88,44))=0,INDIRECT(ADDRESS($E88,38))&lt;&gt;"UL"),INDIRECT(ADDRESS($E88,COLUMN())),0),0),IF($F88&gt;0,IF(AND(INDIRECT(ADDRESS($F88,44))=0,INDIRECT(ADDRESS($F88,38))&lt;&gt;"UL"),INDIRECT(ADDRESS($F88,COLUMN())),0),0),IF($G88&gt;0,IF(AND(INDIRECT(ADDRESS($G88,44))=0,INDIRECT(ADDRESS($G88,38))&lt;&gt;"UL"),INDIRECT(ADDRESS($G88,COLUMN())),0),0),IF($H88&gt;0,IF(AND(INDIRECT(ADDRESS($H88,44))=0,INDIRECT(ADDRESS($H88,38))&lt;&gt;"UL"),INDIRECT(ADDRESS($H88,COLUMN())),0),0),IF($I88&gt;0,IF(AND(INDIRECT(ADDRESS($I88,44))=0,INDIRECT(ADDRESS($I88,38))&lt;&gt;"UL"),INDIRECT(ADDRESS($I88,COLUMN())),0),0),IF($J88&gt;0,IF(AND(INDIRECT(ADDRESS($J88,44))=0,INDIRECT(ADDRESS($J88,38))&lt;&gt;"UL"),INDIRECT(ADDRESS($J88,COLUMN())),0),0),IF($K88&gt;0,IF(AND(INDIRECT(ADDRESS($K88,44))=0,INDIRECT(ADDRESS($K88,38))&lt;&gt;"UL"),INDIRECT(ADDRESS($K88,COLUMN())),0),0),IF($L88&gt;0,IF(AND(INDIRECT(ADDRESS($L88,44))=0,INDIRECT(ADDRESS($L88,38))&lt;&gt;"UL"),INDIRECT(ADDRESS($L88,COLUMN())),0),0),IF($M88&gt;0,IF(AND(INDIRECT(ADDRESS($M88,44))=0,INDIRECT(ADDRESS($M88,38))&lt;&gt;"UL"),INDIRECT(ADDRESS($M88,COLUMN())),0),0))</f>
        <v>0</v>
      </c>
      <c r="CF88" s="57">
        <f t="shared" ca="1" si="70"/>
        <v>0</v>
      </c>
      <c r="CG88" s="57">
        <f t="shared" ca="1" si="71"/>
        <v>2.8481831740936991</v>
      </c>
      <c r="CH88" s="57">
        <f t="shared" ca="1" si="72"/>
        <v>8.3770093355697031E-2</v>
      </c>
      <c r="CI88" s="19">
        <f t="shared" ca="1" si="73"/>
        <v>23.55919210832548</v>
      </c>
      <c r="CJ88" s="19"/>
      <c r="CK88" s="57" cm="1">
        <f t="array" aca="1" ref="CK88" ca="1">IF(AU88="S", SUM(IF($C88&gt;0,IF(INDIRECT(ADDRESS($C88,43))&lt;&gt;1,INDIRECT(ADDRESS($C88,48)),0),0), IF($D88&gt;0,IF(INDIRECT(ADDRESS($D88,43))&lt;&gt;1,INDIRECT(ADDRESS($D88,48)),0),0), IF($E88&gt;0,IF(INDIRECT(ADDRESS($E88,43))&lt;&gt;1,INDIRECT(ADDRESS($E88,48)),0),0), IF($F88&gt;0,IF(INDIRECT(ADDRESS($F88,43))&lt;&gt;1,INDIRECT(ADDRESS($F88,48)),0),0), IF($G88&gt;0,IF(INDIRECT(ADDRESS($G88,43))&lt;&gt;1,INDIRECT(ADDRESS($G88,48)),0),0), IF($H88&gt;0,IF(INDIRECT(ADDRESS($H88,43))&lt;&gt;1,INDIRECT(ADDRESS($H88,48)),0),0), IF($I88&gt;0,IF(INDIRECT(ADDRESS($I88,43))&lt;&gt;1,INDIRECT(ADDRESS($I88,48)),0),0), IF($J88&gt;0,IF(INDIRECT(ADDRESS($J88,43))&lt;&gt;1,INDIRECT(ADDRESS($J88,48)),0),0), IF($K88&gt;0,IF(INDIRECT(ADDRESS($K88,43))&lt;&gt;1,INDIRECT(ADDRESS($K88,48)),0),0), IF($L88&gt;0,IF(INDIRECT(ADDRESS($L88,43))&lt;&gt;1,INDIRECT(ADDRESS($L88,48)),0),0), IF($M88&gt;0,IF(INDIRECT(ADDRESS($M88,43))&lt;&gt;1,INDIRECT(ADDRESS($M88,48)),0),0)), IF(AU88="L",SUM(IF($C88&gt;0,IF(INDIRECT(ADDRESS($C88,43))&lt;&gt;1,INDIRECT(ADDRESS($C88,50)),0),0), IF($D88&gt;0,IF(INDIRECT(ADDRESS($D88,43))&lt;&gt;1,INDIRECT(ADDRESS($D88,50)),0),0), IF($E88&gt;0,IF(INDIRECT(ADDRESS($E88,43))&lt;&gt;1,INDIRECT(ADDRESS($E88,50)),0),0), IF($F88&gt;0,IF(INDIRECT(ADDRESS($F88,43))&lt;&gt;1,INDIRECT(ADDRESS($F88,50)),0),0), IF($G88&gt;0,IF(INDIRECT(ADDRESS($G88,43))&lt;&gt;1,INDIRECT(ADDRESS($G88,50)),0),0), IF($G88&gt;0,IF(INDIRECT(ADDRESS($G88,43))&lt;&gt;1,INDIRECT(ADDRESS($G88,50)),0),0), IF($H88&gt;0,IF(INDIRECT(ADDRESS($H88,43))&lt;&gt;1,INDIRECT(ADDRESS($H88,50)),0),0), IF($I88&gt;0,IF(INDIRECT(ADDRESS($I88,43))&lt;&gt;1,INDIRECT(ADDRESS($I88,50)),0),0), IF($J88&gt;0,IF(INDIRECT(ADDRESS($J88,43))&lt;&gt;1,INDIRECT(ADDRESS($J88,50)),0),0), IF($K88&gt;0,IF(INDIRECT(ADDRESS($K88,43))&lt;&gt;1,INDIRECT(ADDRESS($K88,50)),0),0), IF($L88&gt;0,IF(INDIRECT(ADDRESS($L88,43))&lt;&gt;1,INDIRECT(ADDRESS($L88,50)),0),0), IF($M88&gt;0,IF(INDIRECT(ADDRESS($M88,43))&lt;&gt;1,INDIRECT(ADDRESS($M88,50)),0),0)), SUM(IF($C88&gt;0,IF(INDIRECT(ADDRESS($C88,43))&lt;&gt;1,INDIRECT(ADDRESS($C88,49)),0),0), IF($D88&gt;0,IF(INDIRECT(ADDRESS($D88,43))&lt;&gt;1,INDIRECT(ADDRESS($D88,49)),0),0), IF($E88&gt;0,IF(INDIRECT(ADDRESS($E88,43))&lt;&gt;1,INDIRECT(ADDRESS($E88,49)),0),0), IF($F88&gt;0,IF(INDIRECT(ADDRESS($F88,43))&lt;&gt;1,INDIRECT(ADDRESS($F88,49)),0),0), IF($G88&gt;0,IF(INDIRECT(ADDRESS($G88,43))&lt;&gt;1,INDIRECT(ADDRESS($G88,49)),0),0), IF($G88&gt;0,IF(INDIRECT(ADDRESS($G88,43))&lt;&gt;1,INDIRECT(ADDRESS($G88,49)),0),0), IF($H88&gt;0,IF(INDIRECT(ADDRESS($H88,43))&lt;&gt;1,INDIRECT(ADDRESS($H88,49)),0),0), IF($I88&gt;0,IF(INDIRECT(ADDRESS($I88,43))&lt;&gt;1,INDIRECT(ADDRESS($I88,49)),0),0), IF($J88&gt;0,IF(INDIRECT(ADDRESS($J88,43))&lt;&gt;1,INDIRECT(ADDRESS($J88,49)),0),0), IF($K88&gt;0,IF(INDIRECT(ADDRESS($K88,43))&lt;&gt;1,INDIRECT(ADDRESS($K88,49)),0),0), IF($L88&gt;0,IF(INDIRECT(ADDRESS($L88,43))&lt;&gt;1,INDIRECT(ADDRESS($L88,49)),0),0), IF($M88&gt;0,IF(INDIRECT(ADDRESS($M88,43))&lt;&gt;1,INDIRECT(ADDRESS($M88,49)),0),0))))</f>
        <v>0.94444444444444431</v>
      </c>
      <c r="CL88" s="57" cm="1">
        <f t="array" aca="1" ref="CL88" ca="1">SUM(IF($C88&gt;0,IF(INDIRECT(ADDRESS($C88,44))=1,INDIRECT(ADDRESS($C88,90)),0),0), IF($D88&gt;0,IF(INDIRECT(ADDRESS($D88,44))=1,INDIRECT(ADDRESS($D88,90)),0),0), IF($E88&gt;0,IF(INDIRECT(ADDRESS($E88,44))=1,INDIRECT(ADDRESS($E88,90)),0),0), IF($F88&gt;0,IF(INDIRECT(ADDRESS($F88,44))=1,INDIRECT(ADDRESS($F88,90)),0),0), IF($G88&gt;0,IF(INDIRECT(ADDRESS($G88,44))=1,INDIRECT(ADDRESS($G88,90)),0),0), IF($H88&gt;0,IF(INDIRECT(ADDRESS($H88,44))=1,INDIRECT(ADDRESS($H88,90)),0),0), IF($I88&gt;0,IF(INDIRECT(ADDRESS($I88,44))=1,INDIRECT(ADDRESS($I88,90)),0),0), IF($J88&gt;0,IF(INDIRECT(ADDRESS($J88,44))=1,INDIRECT(ADDRESS($J88,90)),0),0), IF($K88&gt;0,IF(INDIRECT(ADDRESS($K88,44))=1,INDIRECT(ADDRESS($K88,90)),0),0), IF($L88&gt;0,IF(INDIRECT(ADDRESS($L88,44))=1,INDIRECT(ADDRESS($L88,90)),0),0), IF($M88&gt;0,IF(INDIRECT(ADDRESS($M88,44))=1,INDIRECT(ADDRESS($M88,90)),0),0))</f>
        <v>0</v>
      </c>
      <c r="CM88" s="56">
        <f t="shared" ca="1" si="74"/>
        <v>1.0218011880507243</v>
      </c>
      <c r="CN88" s="59"/>
    </row>
    <row r="89" spans="1:92" x14ac:dyDescent="0.25">
      <c r="A89" s="62" t="s">
        <v>165</v>
      </c>
      <c r="B89" s="122">
        <v>12</v>
      </c>
      <c r="C89" s="122">
        <v>25</v>
      </c>
      <c r="D89" s="122">
        <v>20</v>
      </c>
      <c r="E89" s="122">
        <v>28</v>
      </c>
      <c r="F89" s="122"/>
      <c r="G89" s="122"/>
      <c r="H89" s="122"/>
      <c r="I89" s="67"/>
      <c r="J89" s="67"/>
      <c r="K89" s="67"/>
      <c r="L89" s="67"/>
      <c r="M89" s="67"/>
      <c r="N89" s="67">
        <f t="shared" ca="1" si="54"/>
        <v>33</v>
      </c>
      <c r="O89" s="67" t="str" cm="1">
        <f t="array" aca="1" ref="O89" ca="1">INDIRECT(ADDRESS($B89,COLUMN()))</f>
        <v>Bomber</v>
      </c>
      <c r="P89" s="67" cm="1">
        <f t="array" aca="1" ref="P89" ca="1">INDIRECT(ADDRESS($B89,COLUMN()))</f>
        <v>5</v>
      </c>
      <c r="Q89" s="67" t="str" cm="1">
        <f t="array" aca="1" ref="Q89" ca="1">INDIRECT(ADDRESS($B89,COLUMN()))</f>
        <v>-</v>
      </c>
      <c r="R89" s="67" t="str" cm="1">
        <f t="array" aca="1" ref="R89" ca="1">INDIRECT(ADDRESS($B89,COLUMN()))</f>
        <v>-</v>
      </c>
      <c r="S89" s="67" cm="1">
        <f t="array" aca="1" ref="S89" ca="1">INDIRECT(ADDRESS($B89,COLUMN()))</f>
        <v>2</v>
      </c>
      <c r="T89" s="67" t="str" cm="1">
        <f t="array" aca="1" ref="T89" ca="1">INDIRECT(ADDRESS($B89,COLUMN()))</f>
        <v>1-4</v>
      </c>
      <c r="U89" s="67" cm="1">
        <f t="array" aca="1" ref="U89" ca="1">INDIRECT(ADDRESS($B89,COLUMN()))</f>
        <v>4</v>
      </c>
      <c r="V89" s="67" cm="1">
        <f t="array" aca="1" ref="V89" ca="1">INDIRECT(ADDRESS($B89,COLUMN()))</f>
        <v>0</v>
      </c>
      <c r="W89" s="67" cm="1">
        <f t="array" aca="1" ref="W89" ca="1">INDIRECT(ADDRESS($B89,COLUMN()))</f>
        <v>4</v>
      </c>
      <c r="X89" s="67" cm="1">
        <f t="array" aca="1" ref="X89" ca="1">INDIRECT(ADDRESS($B89,COLUMN()))</f>
        <v>6</v>
      </c>
      <c r="Y89" s="67" cm="1">
        <f t="array" aca="1" ref="Y89" ca="1">INDIRECT(ADDRESS($B89,COLUMN()))</f>
        <v>1</v>
      </c>
      <c r="Z89" s="67" cm="1">
        <f t="array" aca="1" ref="Z89" ca="1">INDIRECT(ADDRESS($B89,COLUMN()))</f>
        <v>5</v>
      </c>
      <c r="AA89" s="67" t="str" cm="1">
        <f t="array" aca="1" ref="AA89" ca="1">INDIRECT(ADDRESS($B89,COLUMN()))</f>
        <v>Rocket Boosters</v>
      </c>
      <c r="AB89" s="56">
        <f t="shared" ca="1" si="55"/>
        <v>0.75242728065260123</v>
      </c>
      <c r="AC89" s="56">
        <f t="shared" ca="1" si="56"/>
        <v>0.76962553058690086</v>
      </c>
      <c r="AD89" s="56">
        <f t="shared" ca="1" si="57"/>
        <v>3.3461979590734821</v>
      </c>
      <c r="AF89" s="52"/>
      <c r="AG89" s="52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65"/>
      <c r="AU89" s="57" t="s">
        <v>113</v>
      </c>
      <c r="AV89" s="57" cm="1">
        <f t="array" aca="1" ref="AV89" ca="1">SUM(IF($C89&gt;0,IF(AND(INDIRECT(ADDRESS($C89,44))=0,INDIRECT(ADDRESS($C89,38))="UL",ISERROR(SEARCH("Rear",INDIRECT(ADDRESS($C89,33)))),ISERROR(SEARCH("Side",INDIRECT(ADDRESS($C89,33))))),INDIRECT(ADDRESS($C89,COLUMN())),0),0),IF($D89&gt;0,IF(AND(INDIRECT(ADDRESS($D89,44))=0,INDIRECT(ADDRESS($D89,38))="UL",ISERROR(SEARCH("Rear",INDIRECT(ADDRESS($D89,33)))),ISERROR(SEARCH("Side",INDIRECT(ADDRESS($D89,33))))),INDIRECT(ADDRESS($D89,COLUMN())),0),0),IF($E89&gt;0,IF(AND(INDIRECT(ADDRESS($E89,44))=0,INDIRECT(ADDRESS($E89,38))="UL",ISERROR(SEARCH("Rear",INDIRECT(ADDRESS($E89,33)))),ISERROR(SEARCH("Side",INDIRECT(ADDRESS($E89,33))))),INDIRECT(ADDRESS($E89,COLUMN())),0),0),IF($F89&gt;0,IF(AND(INDIRECT(ADDRESS($F89,44))=0,INDIRECT(ADDRESS($F89,38))="UL",ISERROR(SEARCH("Rear",INDIRECT(ADDRESS($F89,33)))),ISERROR(SEARCH("Side",INDIRECT(ADDRESS($F89,33))))),INDIRECT(ADDRESS($F89,COLUMN())),0),0),IF($G89&gt;0,IF(AND(INDIRECT(ADDRESS($G89,44))=0,INDIRECT(ADDRESS($G89,38))="UL",ISERROR(SEARCH("Rear",INDIRECT(ADDRESS($G89,33)))),ISERROR(SEARCH("Side",INDIRECT(ADDRESS($G89,33))))),INDIRECT(ADDRESS($G89,COLUMN())),0),0),IF($H89&gt;0,IF(AND(INDIRECT(ADDRESS($H89,44))=0,INDIRECT(ADDRESS($H89,38))="UL",ISERROR(SEARCH("Rear",INDIRECT(ADDRESS($H89,33)))),ISERROR(SEARCH("Side",INDIRECT(ADDRESS($H89,33))))),INDIRECT(ADDRESS($H89,COLUMN())),0),0),IF($I89&gt;0,IF(AND(INDIRECT(ADDRESS($I89,44))=0,INDIRECT(ADDRESS($I89,38))="UL",ISERROR(SEARCH("Rear",INDIRECT(ADDRESS($I89,33)))),ISERROR(SEARCH("Side",INDIRECT(ADDRESS($I89,33))))),INDIRECT(ADDRESS($I89,COLUMN())),0),0),IF($J89&gt;0,IF(AND(INDIRECT(ADDRESS($J89,44))=0,INDIRECT(ADDRESS($J89,38))="UL",ISERROR(SEARCH("Rear",INDIRECT(ADDRESS($J89,33)))),ISERROR(SEARCH("Side",INDIRECT(ADDRESS($J89,33))))),INDIRECT(ADDRESS($J89,COLUMN())),0),0),IF($K89&gt;0,IF(AND(INDIRECT(ADDRESS($K89,44))=0,INDIRECT(ADDRESS($K89,38))="UL",ISERROR(SEARCH("Rear",INDIRECT(ADDRESS($K89,33)))),ISERROR(SEARCH("Side",INDIRECT(ADDRESS($K89,33))))),INDIRECT(ADDRESS($K89,COLUMN())),0),0),IF($L89&gt;0,IF(AND(INDIRECT(ADDRESS($L89,44))=0,INDIRECT(ADDRESS($L89,38))="UL",ISERROR(SEARCH("Rear",INDIRECT(ADDRESS($L89,33)))),ISERROR(SEARCH("Side",INDIRECT(ADDRESS($L89,33))))),INDIRECT(ADDRESS($L89,COLUMN())),0),0),IF($M89&gt;0,IF(AND(INDIRECT(ADDRESS($M89,44))=0,INDIRECT(ADDRESS($M89,38))="UL",ISERROR(SEARCH("Rear",INDIRECT(ADDRESS($M89,33)))),ISERROR(SEARCH("Side",INDIRECT(ADDRESS($M89,33))))),INDIRECT(ADDRESS($M89,COLUMN())),0),0))</f>
        <v>1.6111111111111109</v>
      </c>
      <c r="AW89" s="57" cm="1">
        <f t="array" aca="1" ref="AW89" ca="1">SUM(IF($C89&gt;0,IF(AND(INDIRECT(ADDRESS($C89,44))=0,INDIRECT(ADDRESS($C89,38))="UL",ISERROR(SEARCH("Rear",INDIRECT(ADDRESS($C89,33)))),ISERROR(SEARCH("Side",INDIRECT(ADDRESS($C89,33))))),INDIRECT(ADDRESS($C89,COLUMN())),0),0),IF($D89&gt;0,IF(AND(INDIRECT(ADDRESS($D89,44))=0,INDIRECT(ADDRESS($D89,38))="UL",ISERROR(SEARCH("Rear",INDIRECT(ADDRESS($D89,33)))),ISERROR(SEARCH("Side",INDIRECT(ADDRESS($D89,33))))),INDIRECT(ADDRESS($D89,COLUMN())),0),0),IF($E89&gt;0,IF(AND(INDIRECT(ADDRESS($E89,44))=0,INDIRECT(ADDRESS($E89,38))="UL",ISERROR(SEARCH("Rear",INDIRECT(ADDRESS($E89,33)))),ISERROR(SEARCH("Side",INDIRECT(ADDRESS($E89,33))))),INDIRECT(ADDRESS($E89,COLUMN())),0),0),IF($F89&gt;0,IF(AND(INDIRECT(ADDRESS($F89,44))=0,INDIRECT(ADDRESS($F89,38))="UL",ISERROR(SEARCH("Rear",INDIRECT(ADDRESS($F89,33)))),ISERROR(SEARCH("Side",INDIRECT(ADDRESS($F89,33))))),INDIRECT(ADDRESS($F89,COLUMN())),0),0),IF($G89&gt;0,IF(AND(INDIRECT(ADDRESS($G89,44))=0,INDIRECT(ADDRESS($G89,38))="UL",ISERROR(SEARCH("Rear",INDIRECT(ADDRESS($G89,33)))),ISERROR(SEARCH("Side",INDIRECT(ADDRESS($G89,33))))),INDIRECT(ADDRESS($G89,COLUMN())),0),0),IF($H89&gt;0,IF(AND(INDIRECT(ADDRESS($H89,44))=0,INDIRECT(ADDRESS($H89,38))="UL",ISERROR(SEARCH("Rear",INDIRECT(ADDRESS($H89,33)))),ISERROR(SEARCH("Side",INDIRECT(ADDRESS($H89,33))))),INDIRECT(ADDRESS($H89,COLUMN())),0),0),IF($I89&gt;0,IF(AND(INDIRECT(ADDRESS($I89,44))=0,INDIRECT(ADDRESS($I89,38))="UL",ISERROR(SEARCH("Rear",INDIRECT(ADDRESS($I89,33)))),ISERROR(SEARCH("Side",INDIRECT(ADDRESS($I89,33))))),INDIRECT(ADDRESS($I89,COLUMN())),0),0),IF($J89&gt;0,IF(AND(INDIRECT(ADDRESS($J89,44))=0,INDIRECT(ADDRESS($J89,38))="UL",ISERROR(SEARCH("Rear",INDIRECT(ADDRESS($J89,33)))),ISERROR(SEARCH("Side",INDIRECT(ADDRESS($J89,33))))),INDIRECT(ADDRESS($J89,COLUMN())),0),0),IF($K89&gt;0,IF(AND(INDIRECT(ADDRESS($K89,44))=0,INDIRECT(ADDRESS($K89,38))="UL",ISERROR(SEARCH("Rear",INDIRECT(ADDRESS($K89,33)))),ISERROR(SEARCH("Side",INDIRECT(ADDRESS($K89,33))))),INDIRECT(ADDRESS($K89,COLUMN())),0),0),IF($L89&gt;0,IF(AND(INDIRECT(ADDRESS($L89,44))=0,INDIRECT(ADDRESS($L89,38))="UL",ISERROR(SEARCH("Rear",INDIRECT(ADDRESS($L89,33)))),ISERROR(SEARCH("Side",INDIRECT(ADDRESS($L89,33))))),INDIRECT(ADDRESS($L89,COLUMN())),0),0),IF($M89&gt;0,IF(AND(INDIRECT(ADDRESS($M89,44))=0,INDIRECT(ADDRESS($M89,38))="UL",ISERROR(SEARCH("Rear",INDIRECT(ADDRESS($M89,33)))),ISERROR(SEARCH("Side",INDIRECT(ADDRESS($M89,33))))),INDIRECT(ADDRESS($M89,COLUMN())),0),0))</f>
        <v>1.2222222222222221</v>
      </c>
      <c r="AX89" s="57" cm="1">
        <f t="array" aca="1" ref="AX89" ca="1">SUM(IF($C89&gt;0,IF(AND(INDIRECT(ADDRESS($C89,44))=0,INDIRECT(ADDRESS($C89,38))="UL",ISERROR(SEARCH("Rear",INDIRECT(ADDRESS($C89,33)))),ISERROR(SEARCH("Side",INDIRECT(ADDRESS($C89,33))))),INDIRECT(ADDRESS($C89,COLUMN())),0),0),IF($D89&gt;0,IF(AND(INDIRECT(ADDRESS($D89,44))=0,INDIRECT(ADDRESS($D89,38))="UL",ISERROR(SEARCH("Rear",INDIRECT(ADDRESS($D89,33)))),ISERROR(SEARCH("Side",INDIRECT(ADDRESS($D89,33))))),INDIRECT(ADDRESS($D89,COLUMN())),0),0),IF($E89&gt;0,IF(AND(INDIRECT(ADDRESS($E89,44))=0,INDIRECT(ADDRESS($E89,38))="UL",ISERROR(SEARCH("Rear",INDIRECT(ADDRESS($E89,33)))),ISERROR(SEARCH("Side",INDIRECT(ADDRESS($E89,33))))),INDIRECT(ADDRESS($E89,COLUMN())),0),0),IF($F89&gt;0,IF(AND(INDIRECT(ADDRESS($F89,44))=0,INDIRECT(ADDRESS($F89,38))="UL",ISERROR(SEARCH("Rear",INDIRECT(ADDRESS($F89,33)))),ISERROR(SEARCH("Side",INDIRECT(ADDRESS($F89,33))))),INDIRECT(ADDRESS($F89,COLUMN())),0),0),IF($G89&gt;0,IF(AND(INDIRECT(ADDRESS($G89,44))=0,INDIRECT(ADDRESS($G89,38))="UL",ISERROR(SEARCH("Rear",INDIRECT(ADDRESS($G89,33)))),ISERROR(SEARCH("Side",INDIRECT(ADDRESS($G89,33))))),INDIRECT(ADDRESS($G89,COLUMN())),0),0),IF($H89&gt;0,IF(AND(INDIRECT(ADDRESS($H89,44))=0,INDIRECT(ADDRESS($H89,38))="UL",ISERROR(SEARCH("Rear",INDIRECT(ADDRESS($H89,33)))),ISERROR(SEARCH("Side",INDIRECT(ADDRESS($H89,33))))),INDIRECT(ADDRESS($H89,COLUMN())),0),0),IF($I89&gt;0,IF(AND(INDIRECT(ADDRESS($I89,44))=0,INDIRECT(ADDRESS($I89,38))="UL",ISERROR(SEARCH("Rear",INDIRECT(ADDRESS($I89,33)))),ISERROR(SEARCH("Side",INDIRECT(ADDRESS($I89,33))))),INDIRECT(ADDRESS($I89,COLUMN())),0),0),IF($J89&gt;0,IF(AND(INDIRECT(ADDRESS($J89,44))=0,INDIRECT(ADDRESS($J89,38))="UL",ISERROR(SEARCH("Rear",INDIRECT(ADDRESS($J89,33)))),ISERROR(SEARCH("Side",INDIRECT(ADDRESS($J89,33))))),INDIRECT(ADDRESS($J89,COLUMN())),0),0),IF($K89&gt;0,IF(AND(INDIRECT(ADDRESS($K89,44))=0,INDIRECT(ADDRESS($K89,38))="UL",ISERROR(SEARCH("Rear",INDIRECT(ADDRESS($K89,33)))),ISERROR(SEARCH("Side",INDIRECT(ADDRESS($K89,33))))),INDIRECT(ADDRESS($K89,COLUMN())),0),0),IF($L89&gt;0,IF(AND(INDIRECT(ADDRESS($L89,44))=0,INDIRECT(ADDRESS($L89,38))="UL",ISERROR(SEARCH("Rear",INDIRECT(ADDRESS($L89,33)))),ISERROR(SEARCH("Side",INDIRECT(ADDRESS($L89,33))))),INDIRECT(ADDRESS($L89,COLUMN())),0),0),IF($M89&gt;0,IF(AND(INDIRECT(ADDRESS($M89,44))=0,INDIRECT(ADDRESS($M89,38))="UL",ISERROR(SEARCH("Rear",INDIRECT(ADDRESS($M89,33)))),ISERROR(SEARCH("Side",INDIRECT(ADDRESS($M89,33))))),INDIRECT(ADDRESS($M89,COLUMN())),0),0))</f>
        <v>0.7222222222222221</v>
      </c>
      <c r="AY89" s="58">
        <f t="shared" ca="1" si="58"/>
        <v>1.2222222222222221</v>
      </c>
      <c r="AZ89" s="58">
        <f t="shared" ca="1" si="59"/>
        <v>1.1851851851851851</v>
      </c>
      <c r="BA89" s="58" cm="1">
        <f t="array" aca="1" ref="BA89" ca="1">SUM(IF($C89&gt;0,IF(AND(INDIRECT(ADDRESS($C89,44))=0,INDIRECT(ADDRESS($C89,38))="UL"),INDIRECT(ADDRESS($C89,COLUMN())),0),0),IF($D89&gt;0,IF(AND(INDIRECT(ADDRESS($D89,44))=0,INDIRECT(ADDRESS($D89,38))="UL"),INDIRECT(ADDRESS($D89,COLUMN())),0),0),IF($E89&gt;0,IF(AND(INDIRECT(ADDRESS($E89,44))=0,INDIRECT(ADDRESS($E89,38))="UL"),INDIRECT(ADDRESS($E89,COLUMN())),0),0),IF($F89&gt;0,IF(AND(INDIRECT(ADDRESS($F89,44))=0,INDIRECT(ADDRESS($F89,38))="UL"),INDIRECT(ADDRESS($F89,COLUMN())),0),0),IF($G89&gt;0,IF(AND(INDIRECT(ADDRESS($G89,44))=0,INDIRECT(ADDRESS($G89,38))="UL"),INDIRECT(ADDRESS($G89,COLUMN())),0),0),IF($H89&gt;0,IF(AND(INDIRECT(ADDRESS($H89,44))=0,INDIRECT(ADDRESS($H89,38))="UL"),INDIRECT(ADDRESS($H89,COLUMN())),0),0),IF($I89&gt;0,IF(AND(INDIRECT(ADDRESS($I89,44))=0,INDIRECT(ADDRESS($I89,38))="UL"),INDIRECT(ADDRESS($I89,COLUMN())),0),0),IF($J89&gt;0,IF(AND(INDIRECT(ADDRESS($J89,44))=0,INDIRECT(ADDRESS($J89,38))="UL"),INDIRECT(ADDRESS($J89,COLUMN())),0),0),IF($K89&gt;0,IF(AND(INDIRECT(ADDRESS($K89,44))=0,INDIRECT(ADDRESS($K89,38))="UL"),INDIRECT(ADDRESS($K89,COLUMN())),0),0),IF($L89&gt;0,IF(AND(INDIRECT(ADDRESS($L89,44))=0,INDIRECT(ADDRESS($L89,38))="UL"),INDIRECT(ADDRESS($L89,COLUMN())),0),0),IF($M89&gt;0,IF(AND(INDIRECT(ADDRESS($M89,44))=0,INDIRECT(ADDRESS($M89,38))="UL"),INDIRECT(ADDRESS($M89,COLUMN())),0),0))</f>
        <v>0.50264550264550267</v>
      </c>
      <c r="BB89" s="58" cm="1">
        <f t="array" aca="1" ref="BB89" ca="1">SUM(IF($C89&gt;0,IF(AND(INDIRECT(ADDRESS($C89,44))=0,INDIRECT(ADDRESS($C89,38))="UL"),INDIRECT(ADDRESS($C89,COLUMN())),0),0),IF($D89&gt;0,IF(AND(INDIRECT(ADDRESS($D89,44))=0,INDIRECT(ADDRESS($D89,38))="UL"),INDIRECT(ADDRESS($D89,COLUMN())),0),0),IF($E89&gt;0,IF(AND(INDIRECT(ADDRESS($E89,44))=0,INDIRECT(ADDRESS($E89,38))="UL"),INDIRECT(ADDRESS($E89,COLUMN())),0),0),IF($F89&gt;0,IF(AND(INDIRECT(ADDRESS($F89,44))=0,INDIRECT(ADDRESS($F89,38))="UL"),INDIRECT(ADDRESS($F89,COLUMN())),0),0),IF($G89&gt;0,IF(AND(INDIRECT(ADDRESS($G89,44))=0,INDIRECT(ADDRESS($G89,38))="UL"),INDIRECT(ADDRESS($G89,COLUMN())),0),0),IF($H89&gt;0,IF(AND(INDIRECT(ADDRESS($H89,44))=0,INDIRECT(ADDRESS($H89,38))="UL"),INDIRECT(ADDRESS($H89,COLUMN())),0),0),IF($I89&gt;0,IF(AND(INDIRECT(ADDRESS($I89,44))=0,INDIRECT(ADDRESS($I89,38))="UL"),INDIRECT(ADDRESS($I89,COLUMN())),0),0),IF($J89&gt;0,IF(AND(INDIRECT(ADDRESS($J89,44))=0,INDIRECT(ADDRESS($J89,38))="UL"),INDIRECT(ADDRESS($J89,COLUMN())),0),0),IF($K89&gt;0,IF(AND(INDIRECT(ADDRESS($K89,44))=0,INDIRECT(ADDRESS($K89,38))="UL"),INDIRECT(ADDRESS($K89,COLUMN())),0),0),IF($L89&gt;0,IF(AND(INDIRECT(ADDRESS($L89,44))=0,INDIRECT(ADDRESS($L89,38))="UL"),INDIRECT(ADDRESS($L89,COLUMN())),0),0),IF($M89&gt;0,IF(AND(INDIRECT(ADDRESS($M89,44))=0,INDIRECT(ADDRESS($M89,38))="UL"),INDIRECT(ADDRESS($M89,COLUMN())),0),0))</f>
        <v>0.57248677248677238</v>
      </c>
      <c r="BC89" s="58" cm="1">
        <f t="array" aca="1" ref="BC89" ca="1">SUM(IF($C89&gt;0,IF(AND(INDIRECT(ADDRESS($C89,44))=0,INDIRECT(ADDRESS($C89,38))="UL"),INDIRECT(ADDRESS($C89,COLUMN())),0),0),IF($D89&gt;0,IF(AND(INDIRECT(ADDRESS($D89,44))=0,INDIRECT(ADDRESS($D89,38))="UL"),INDIRECT(ADDRESS($D89,COLUMN())),0),0),IF($E89&gt;0,IF(AND(INDIRECT(ADDRESS($E89,44))=0,INDIRECT(ADDRESS($E89,38))="UL"),INDIRECT(ADDRESS($E89,COLUMN())),0),0),IF($F89&gt;0,IF(AND(INDIRECT(ADDRESS($F89,44))=0,INDIRECT(ADDRESS($F89,38))="UL"),INDIRECT(ADDRESS($F89,COLUMN())),0),0),IF($G89&gt;0,IF(AND(INDIRECT(ADDRESS($G89,44))=0,INDIRECT(ADDRESS($G89,38))="UL"),INDIRECT(ADDRESS($G89,COLUMN())),0),0),IF($H89&gt;0,IF(AND(INDIRECT(ADDRESS($H89,44))=0,INDIRECT(ADDRESS($H89,38))="UL"),INDIRECT(ADDRESS($H89,COLUMN())),0),0),IF($I89&gt;0,IF(AND(INDIRECT(ADDRESS($I89,44))=0,INDIRECT(ADDRESS($I89,38))="UL"),INDIRECT(ADDRESS($I89,COLUMN())),0),0),IF($J89&gt;0,IF(AND(INDIRECT(ADDRESS($J89,44))=0,INDIRECT(ADDRESS($J89,38))="UL"),INDIRECT(ADDRESS($J89,COLUMN())),0),0),IF($K89&gt;0,IF(AND(INDIRECT(ADDRESS($K89,44))=0,INDIRECT(ADDRESS($K89,38))="UL"),INDIRECT(ADDRESS($K89,COLUMN())),0),0),IF($L89&gt;0,IF(AND(INDIRECT(ADDRESS($L89,44))=0,INDIRECT(ADDRESS($L89,38))="UL"),INDIRECT(ADDRESS($L89,COLUMN())),0),0),IF($M89&gt;0,IF(AND(INDIRECT(ADDRESS($M89,44))=0,INDIRECT(ADDRESS($M89,38))="UL"),INDIRECT(ADDRESS($M89,COLUMN())),0),0))</f>
        <v>0.44973544973544965</v>
      </c>
      <c r="BD89" s="58" cm="1">
        <f t="array" aca="1" ref="BD89" ca="1">SUM(IF($C89&gt;0,IF(AND(INDIRECT(ADDRESS($C89,44))=0,INDIRECT(ADDRESS($C89,38))="UL"),INDIRECT(ADDRESS($C89,COLUMN())),0),0),IF($D89&gt;0,IF(AND(INDIRECT(ADDRESS($D89,44))=0,INDIRECT(ADDRESS($D89,38))="UL"),INDIRECT(ADDRESS($D89,COLUMN())),0),0),IF($E89&gt;0,IF(AND(INDIRECT(ADDRESS($E89,44))=0,INDIRECT(ADDRESS($E89,38))="UL"),INDIRECT(ADDRESS($E89,COLUMN())),0),0),IF($F89&gt;0,IF(AND(INDIRECT(ADDRESS($F89,44))=0,INDIRECT(ADDRESS($F89,38))="UL"),INDIRECT(ADDRESS($F89,COLUMN())),0),0),IF($G89&gt;0,IF(AND(INDIRECT(ADDRESS($G89,44))=0,INDIRECT(ADDRESS($G89,38))="UL"),INDIRECT(ADDRESS($G89,COLUMN())),0),0),IF($H89&gt;0,IF(AND(INDIRECT(ADDRESS($H89,44))=0,INDIRECT(ADDRESS($H89,38))="UL"),INDIRECT(ADDRESS($H89,COLUMN())),0),0),IF($I89&gt;0,IF(AND(INDIRECT(ADDRESS($I89,44))=0,INDIRECT(ADDRESS($I89,38))="UL"),INDIRECT(ADDRESS($I89,COLUMN())),0),0),IF($J89&gt;0,IF(AND(INDIRECT(ADDRESS($J89,44))=0,INDIRECT(ADDRESS($J89,38))="UL"),INDIRECT(ADDRESS($J89,COLUMN())),0),0),IF($K89&gt;0,IF(AND(INDIRECT(ADDRESS($K89,44))=0,INDIRECT(ADDRESS($K89,38))="UL"),INDIRECT(ADDRESS($K89,COLUMN())),0),0),IF($L89&gt;0,IF(AND(INDIRECT(ADDRESS($L89,44))=0,INDIRECT(ADDRESS($L89,38))="UL"),INDIRECT(ADDRESS($L89,COLUMN())),0),0),IF($M89&gt;0,IF(AND(INDIRECT(ADDRESS($M89,44))=0,INDIRECT(ADDRESS($M89,38))="UL"),INDIRECT(ADDRESS($M89,COLUMN())),0),0))</f>
        <v>0.54920634920634914</v>
      </c>
      <c r="BE89" s="57">
        <f t="shared" ca="1" si="60"/>
        <v>0.57248677248677238</v>
      </c>
      <c r="BF89" s="57" cm="1">
        <f t="array" aca="1" ref="BF89" ca="1">SUM(IF($C89&gt;0,IF(INDIRECT(ADDRESS($C89,45))=1,INDIRECT(ADDRESS($C89,52))*INDIRECT(ADDRESS($C89,42))/5,0),0), IF($D89&gt;0,IF(INDIRECT(ADDRESS($D89,45))=1,INDIRECT(ADDRESS($D89,52))*INDIRECT(ADDRESS($D89,42))/5,0),0), IF($E89&gt;0,IF(INDIRECT(ADDRESS($E89,45))=1,INDIRECT(ADDRESS($E89,52))*INDIRECT(ADDRESS($E89,42))/5,0),0), IF($F89&gt;0,IF(INDIRECT(ADDRESS($F89,45))=1,INDIRECT(ADDRESS($F89,52))*INDIRECT(ADDRESS($F89,42))/5,0),0), IF($G89&gt;0,IF(INDIRECT(ADDRESS($G89,45))=1,INDIRECT(ADDRESS($G89,52))*INDIRECT(ADDRESS($G89,42))/5,0),0), IF($H89&gt;0,IF(INDIRECT(ADDRESS($H89,45))=1,INDIRECT(ADDRESS($H89,52))*INDIRECT(ADDRESS($H89,42))/5,0),0)
)*$BF$296/100</f>
        <v>0</v>
      </c>
      <c r="BG89" s="19"/>
      <c r="BH89" s="57" cm="1">
        <f t="array" aca="1" ref="BH89" ca="1">SUM(IF($C89&gt;0,IF(AND(INDIRECT(ADDRESS($C89,44))=0,INDIRECT(ADDRESS($C89,38))&lt;&gt;"UL"),INDIRECT(ADDRESS($C89,COLUMN()-12)),0),0), IF($D89&gt;0,IF(AND(INDIRECT(ADDRESS($D89,44))=0,INDIRECT(ADDRESS($D89,38))&lt;&gt;"UL"),INDIRECT(ADDRESS($D89,COLUMN()-12)),0),0), IF($E89&gt;0,IF(AND(INDIRECT(ADDRESS($E89,44))=0,INDIRECT(ADDRESS($E89,38))&lt;&gt;"UL"),INDIRECT(ADDRESS($E89,COLUMN()-12)),0),0), IF($F89&gt;0,IF(AND(INDIRECT(ADDRESS($F89,44))=0,INDIRECT(ADDRESS($F89,38))&lt;&gt;"UL"),INDIRECT(ADDRESS($F89,COLUMN()-12)),0),0), IF($G89&gt;0,IF(AND(INDIRECT(ADDRESS($G89,44))=0,INDIRECT(ADDRESS($G89,38))&lt;&gt;"UL"),INDIRECT(ADDRESS($G89,COLUMN()-12)),0),0), IF($H89&gt;0,IF(AND(INDIRECT(ADDRESS($H89,44))=0,INDIRECT(ADDRESS($H89,38))&lt;&gt;"UL"),INDIRECT(ADDRESS($H89,COLUMN()-12)),0),0), IF($I89&gt;0,IF(AND(INDIRECT(ADDRESS($I89,44))=0,INDIRECT(ADDRESS($I89,38))&lt;&gt;"UL"),INDIRECT(ADDRESS($I89,COLUMN()-12)),0),0), IF($J89&gt;0,IF(AND(INDIRECT(ADDRESS($J89,44))=0,INDIRECT(ADDRESS($J89,38))&lt;&gt;"UL"),INDIRECT(ADDRESS($J89,COLUMN()-12)),0),0), IF($K89&gt;0,IF(AND(INDIRECT(ADDRESS($K89,44))=0,INDIRECT(ADDRESS($K89,38))&lt;&gt;"UL"),INDIRECT(ADDRESS($K89,COLUMN()-12)),0),0), IF($L89&gt;0,IF(AND(INDIRECT(ADDRESS($L89,44))=0,INDIRECT(ADDRESS($L89,38))&lt;&gt;"UL"),INDIRECT(ADDRESS($L89,COLUMN()-12)),0),0), IF($M89&gt;0,IF(AND(INDIRECT(ADDRESS($M89,44))=0,INDIRECT(ADDRESS($M89,38))&lt;&gt;"UL"),INDIRECT(ADDRESS($M89,COLUMN()-12)),0),0))</f>
        <v>0</v>
      </c>
      <c r="BI89" s="57" cm="1">
        <f t="array" aca="1" ref="BI89" ca="1">SUM(IF($C89&gt;0,IF(AND(INDIRECT(ADDRESS($C89,44))=0,INDIRECT(ADDRESS($C89,38))&lt;&gt;"UL"),INDIRECT(ADDRESS($C89,COLUMN()-12)),0),0), IF($D89&gt;0,IF(AND(INDIRECT(ADDRESS($D89,44))=0,INDIRECT(ADDRESS($D89,38))&lt;&gt;"UL"),INDIRECT(ADDRESS($D89,COLUMN()-12)),0),0), IF($E89&gt;0,IF(AND(INDIRECT(ADDRESS($E89,44))=0,INDIRECT(ADDRESS($E89,38))&lt;&gt;"UL"),INDIRECT(ADDRESS($E89,COLUMN()-12)),0),0), IF($F89&gt;0,IF(AND(INDIRECT(ADDRESS($F89,44))=0,INDIRECT(ADDRESS($F89,38))&lt;&gt;"UL"),INDIRECT(ADDRESS($F89,COLUMN()-12)),0),0), IF($G89&gt;0,IF(AND(INDIRECT(ADDRESS($G89,44))=0,INDIRECT(ADDRESS($G89,38))&lt;&gt;"UL"),INDIRECT(ADDRESS($G89,COLUMN()-12)),0),0), IF($H89&gt;0,IF(AND(INDIRECT(ADDRESS($H89,44))=0,INDIRECT(ADDRESS($H89,38))&lt;&gt;"UL"),INDIRECT(ADDRESS($H89,COLUMN()-12)),0),0), IF($I89&gt;0,IF(AND(INDIRECT(ADDRESS($I89,44))=0,INDIRECT(ADDRESS($I89,38))&lt;&gt;"UL"),INDIRECT(ADDRESS($I89,COLUMN()-12)),0),0), IF($J89&gt;0,IF(AND(INDIRECT(ADDRESS($J89,44))=0,INDIRECT(ADDRESS($J89,38))&lt;&gt;"UL"),INDIRECT(ADDRESS($J89,COLUMN()-12)),0),0), IF($K89&gt;0,IF(AND(INDIRECT(ADDRESS($K89,44))=0,INDIRECT(ADDRESS($K89,38))&lt;&gt;"UL"),INDIRECT(ADDRESS($K89,COLUMN()-12)),0),0), IF($L89&gt;0,IF(AND(INDIRECT(ADDRESS($L89,44))=0,INDIRECT(ADDRESS($L89,38))&lt;&gt;"UL"),INDIRECT(ADDRESS($L89,COLUMN()-12)),0),0), IF($M89&gt;0,IF(AND(INDIRECT(ADDRESS($M89,44))=0,INDIRECT(ADDRESS($M89,38))&lt;&gt;"UL"),INDIRECT(ADDRESS($M89,COLUMN()-12)),0),0))</f>
        <v>0</v>
      </c>
      <c r="BJ89" s="57" cm="1">
        <f t="array" aca="1" ref="BJ89" ca="1">SUM(IF($C89&gt;0,IF(AND(INDIRECT(ADDRESS($C89,44))=0,INDIRECT(ADDRESS($C89,38))&lt;&gt;"UL"),INDIRECT(ADDRESS($C89,COLUMN()-12)),0),0), IF($D89&gt;0,IF(AND(INDIRECT(ADDRESS($D89,44))=0,INDIRECT(ADDRESS($D89,38))&lt;&gt;"UL"),INDIRECT(ADDRESS($D89,COLUMN()-12)),0),0), IF($E89&gt;0,IF(AND(INDIRECT(ADDRESS($E89,44))=0,INDIRECT(ADDRESS($E89,38))&lt;&gt;"UL"),INDIRECT(ADDRESS($E89,COLUMN()-12)),0),0), IF($F89&gt;0,IF(AND(INDIRECT(ADDRESS($F89,44))=0,INDIRECT(ADDRESS($F89,38))&lt;&gt;"UL"),INDIRECT(ADDRESS($F89,COLUMN()-12)),0),0), IF($G89&gt;0,IF(AND(INDIRECT(ADDRESS($G89,44))=0,INDIRECT(ADDRESS($G89,38))&lt;&gt;"UL"),INDIRECT(ADDRESS($G89,COLUMN()-12)),0),0), IF($H89&gt;0,IF(AND(INDIRECT(ADDRESS($H89,44))=0,INDIRECT(ADDRESS($H89,38))&lt;&gt;"UL"),INDIRECT(ADDRESS($H89,COLUMN()-12)),0),0), IF($I89&gt;0,IF(AND(INDIRECT(ADDRESS($I89,44))=0,INDIRECT(ADDRESS($I89,38))&lt;&gt;"UL"),INDIRECT(ADDRESS($I89,COLUMN()-12)),0),0), IF($J89&gt;0,IF(AND(INDIRECT(ADDRESS($J89,44))=0,INDIRECT(ADDRESS($J89,38))&lt;&gt;"UL"),INDIRECT(ADDRESS($J89,COLUMN()-12)),0),0), IF($K89&gt;0,IF(AND(INDIRECT(ADDRESS($K89,44))=0,INDIRECT(ADDRESS($K89,38))&lt;&gt;"UL"),INDIRECT(ADDRESS($K89,COLUMN()-12)),0),0), IF($L89&gt;0,IF(AND(INDIRECT(ADDRESS($L89,44))=0,INDIRECT(ADDRESS($L89,38))&lt;&gt;"UL"),INDIRECT(ADDRESS($L89,COLUMN()-12)),0),0), IF($M89&gt;0,IF(AND(INDIRECT(ADDRESS($M89,44))=0,INDIRECT(ADDRESS($M89,38))&lt;&gt;"UL"),INDIRECT(ADDRESS($M89,COLUMN()-12)),0),0))</f>
        <v>0</v>
      </c>
      <c r="BK89" s="57">
        <f t="shared" ca="1" si="61"/>
        <v>0</v>
      </c>
      <c r="BL89" s="58">
        <f t="shared" ca="1" si="62"/>
        <v>0</v>
      </c>
      <c r="BM89" s="57" cm="1">
        <f t="array" aca="1" ref="BM89" ca="1">SUM(IF($C89&gt;0,IF(AND(INDIRECT(ADDRESS($C89,44))=0,INDIRECT(ADDRESS($C89,38))&lt;&gt;"UL"),INDIRECT(ADDRESS($C89,COLUMN()-12)),0),0), IF($D89&gt;0,IF(AND(INDIRECT(ADDRESS($D89,44))=0,INDIRECT(ADDRESS($D89,38))&lt;&gt;"UL"),INDIRECT(ADDRESS($D89,COLUMN()-12)),0),0), IF($E89&gt;0,IF(AND(INDIRECT(ADDRESS($E89,44))=0,INDIRECT(ADDRESS($E89,38))&lt;&gt;"UL"),INDIRECT(ADDRESS($E89,COLUMN()-12)),0),0), IF($F89&gt;0,IF(AND(INDIRECT(ADDRESS($F89,44))=0,INDIRECT(ADDRESS($F89,38))&lt;&gt;"UL"),INDIRECT(ADDRESS($F89,COLUMN()-12)),0),0), IF($G89&gt;0,IF(AND(INDIRECT(ADDRESS($G89,44))=0,INDIRECT(ADDRESS($G89,38))&lt;&gt;"UL"),INDIRECT(ADDRESS($G89,COLUMN()-12)),0),0), IF($H89&gt;0,IF(AND(INDIRECT(ADDRESS($H89,44))=0,INDIRECT(ADDRESS($H89,38))&lt;&gt;"UL"),INDIRECT(ADDRESS($H89,COLUMN()-12)),0),0), IF($I89&gt;0,IF(AND(INDIRECT(ADDRESS($I89,44))=0,INDIRECT(ADDRESS($I89,38))&lt;&gt;"UL"),INDIRECT(ADDRESS($I89,COLUMN()-12)),0),0), IF($J89&gt;0,IF(AND(INDIRECT(ADDRESS($J89,44))=0,INDIRECT(ADDRESS($J89,38))&lt;&gt;"UL"),INDIRECT(ADDRESS($J89,COLUMN()-12)),0),0), IF($K89&gt;0,IF(AND(INDIRECT(ADDRESS($K89,44))=0,INDIRECT(ADDRESS($K89,38))&lt;&gt;"UL"),INDIRECT(ADDRESS($K89,COLUMN()-11)),0),0), IF($L89&gt;0,IF(AND(INDIRECT(ADDRESS($L89,44))=0,INDIRECT(ADDRESS($L89,38))&lt;&gt;"UL"),INDIRECT(ADDRESS($L89,COLUMN()-11)),0),0), IF($M89&gt;0,IF(AND(INDIRECT(ADDRESS($M89,44))=0,INDIRECT(ADDRESS($M89,38))&lt;&gt;"UL"),INDIRECT(ADDRESS($M89,COLUMN()-11)),0),0))</f>
        <v>0</v>
      </c>
      <c r="BN89" s="57" cm="1">
        <f t="array" aca="1" ref="BN89" ca="1">SUM(IF($C89&gt;0,IF(AND(INDIRECT(ADDRESS($C89,44))=0,INDIRECT(ADDRESS($C89,38))&lt;&gt;"UL"),INDIRECT(ADDRESS($C89,COLUMN()-12)),0),0), IF($D89&gt;0,IF(AND(INDIRECT(ADDRESS($D89,44))=0,INDIRECT(ADDRESS($D89,38))&lt;&gt;"UL"),INDIRECT(ADDRESS($D89,COLUMN()-12)),0),0), IF($E89&gt;0,IF(AND(INDIRECT(ADDRESS($E89,44))=0,INDIRECT(ADDRESS($E89,38))&lt;&gt;"UL"),INDIRECT(ADDRESS($E89,COLUMN()-12)),0),0), IF($F89&gt;0,IF(AND(INDIRECT(ADDRESS($F89,44))=0,INDIRECT(ADDRESS($F89,38))&lt;&gt;"UL"),INDIRECT(ADDRESS($F89,COLUMN()-12)),0),0), IF($G89&gt;0,IF(AND(INDIRECT(ADDRESS($G89,44))=0,INDIRECT(ADDRESS($G89,38))&lt;&gt;"UL"),INDIRECT(ADDRESS($G89,COLUMN()-12)),0),0), IF($H89&gt;0,IF(AND(INDIRECT(ADDRESS($H89,44))=0,INDIRECT(ADDRESS($H89,38))&lt;&gt;"UL"),INDIRECT(ADDRESS($H89,COLUMN()-12)),0),0), IF($I89&gt;0,IF(AND(INDIRECT(ADDRESS($I89,44))=0,INDIRECT(ADDRESS($I89,38))&lt;&gt;"UL"),INDIRECT(ADDRESS($I89,COLUMN()-12)),0),0), IF($J89&gt;0,IF(AND(INDIRECT(ADDRESS($J89,44))=0,INDIRECT(ADDRESS($J89,38))&lt;&gt;"UL"),INDIRECT(ADDRESS($J89,COLUMN()-12)),0),0), IF($K89&gt;0,IF(AND(INDIRECT(ADDRESS($K89,44))=0,INDIRECT(ADDRESS($K89,38))&lt;&gt;"UL"),INDIRECT(ADDRESS($K89,COLUMN()-11)),0),0), IF($L89&gt;0,IF(AND(INDIRECT(ADDRESS($L89,44))=0,INDIRECT(ADDRESS($L89,38))&lt;&gt;"UL"),INDIRECT(ADDRESS($L89,COLUMN()-11)),0),0), IF($M89&gt;0,IF(AND(INDIRECT(ADDRESS($M89,44))=0,INDIRECT(ADDRESS($M89,38))&lt;&gt;"UL"),INDIRECT(ADDRESS($M89,COLUMN()-11)),0),0))</f>
        <v>0</v>
      </c>
      <c r="BO89" s="57" cm="1">
        <f t="array" aca="1" ref="BO89" ca="1">SUM(IF($C89&gt;0,IF(AND(INDIRECT(ADDRESS($C89,44))=0,INDIRECT(ADDRESS($C89,38))&lt;&gt;"UL"),INDIRECT(ADDRESS($C89,COLUMN()-12)),0),0), IF($D89&gt;0,IF(AND(INDIRECT(ADDRESS($D89,44))=0,INDIRECT(ADDRESS($D89,38))&lt;&gt;"UL"),INDIRECT(ADDRESS($D89,COLUMN()-12)),0),0), IF($E89&gt;0,IF(AND(INDIRECT(ADDRESS($E89,44))=0,INDIRECT(ADDRESS($E89,38))&lt;&gt;"UL"),INDIRECT(ADDRESS($E89,COLUMN()-12)),0),0), IF($F89&gt;0,IF(AND(INDIRECT(ADDRESS($F89,44))=0,INDIRECT(ADDRESS($F89,38))&lt;&gt;"UL"),INDIRECT(ADDRESS($F89,COLUMN()-12)),0),0), IF($G89&gt;0,IF(AND(INDIRECT(ADDRESS($G89,44))=0,INDIRECT(ADDRESS($G89,38))&lt;&gt;"UL"),INDIRECT(ADDRESS($G89,COLUMN()-12)),0),0), IF($H89&gt;0,IF(AND(INDIRECT(ADDRESS($H89,44))=0,INDIRECT(ADDRESS($H89,38))&lt;&gt;"UL"),INDIRECT(ADDRESS($H89,COLUMN()-12)),0),0), IF($I89&gt;0,IF(AND(INDIRECT(ADDRESS($I89,44))=0,INDIRECT(ADDRESS($I89,38))&lt;&gt;"UL"),INDIRECT(ADDRESS($I89,COLUMN()-12)),0),0), IF($J89&gt;0,IF(AND(INDIRECT(ADDRESS($J89,44))=0,INDIRECT(ADDRESS($J89,38))&lt;&gt;"UL"),INDIRECT(ADDRESS($J89,COLUMN()-12)),0),0), IF($K89&gt;0,IF(AND(INDIRECT(ADDRESS($K89,44))=0,INDIRECT(ADDRESS($K89,38))&lt;&gt;"UL"),INDIRECT(ADDRESS($K89,COLUMN()-11)),0),0), IF($L89&gt;0,IF(AND(INDIRECT(ADDRESS($L89,44))=0,INDIRECT(ADDRESS($L89,38))&lt;&gt;"UL"),INDIRECT(ADDRESS($L89,COLUMN()-11)),0),0), IF($M89&gt;0,IF(AND(INDIRECT(ADDRESS($M89,44))=0,INDIRECT(ADDRESS($M89,38))&lt;&gt;"UL"),INDIRECT(ADDRESS($M89,COLUMN()-11)),0),0))</f>
        <v>0</v>
      </c>
      <c r="BP89" s="57" cm="1">
        <f t="array" aca="1" ref="BP89" ca="1">SUM(IF($C89&gt;0,IF(AND(INDIRECT(ADDRESS($C89,44))=0,INDIRECT(ADDRESS($C89,38))&lt;&gt;"UL"),INDIRECT(ADDRESS($C89,COLUMN()-12)),0),0), IF($D89&gt;0,IF(AND(INDIRECT(ADDRESS($D89,44))=0,INDIRECT(ADDRESS($D89,38))&lt;&gt;"UL"),INDIRECT(ADDRESS($D89,COLUMN()-12)),0),0), IF($E89&gt;0,IF(AND(INDIRECT(ADDRESS($E89,44))=0,INDIRECT(ADDRESS($E89,38))&lt;&gt;"UL"),INDIRECT(ADDRESS($E89,COLUMN()-12)),0),0), IF($F89&gt;0,IF(AND(INDIRECT(ADDRESS($F89,44))=0,INDIRECT(ADDRESS($F89,38))&lt;&gt;"UL"),INDIRECT(ADDRESS($F89,COLUMN()-12)),0),0), IF($G89&gt;0,IF(AND(INDIRECT(ADDRESS($G89,44))=0,INDIRECT(ADDRESS($G89,38))&lt;&gt;"UL"),INDIRECT(ADDRESS($G89,COLUMN()-12)),0),0), IF($H89&gt;0,IF(AND(INDIRECT(ADDRESS($H89,44))=0,INDIRECT(ADDRESS($H89,38))&lt;&gt;"UL"),INDIRECT(ADDRESS($H89,COLUMN()-12)),0),0), IF($I89&gt;0,IF(AND(INDIRECT(ADDRESS($I89,44))=0,INDIRECT(ADDRESS($I89,38))&lt;&gt;"UL"),INDIRECT(ADDRESS($I89,COLUMN()-12)),0),0), IF($J89&gt;0,IF(AND(INDIRECT(ADDRESS($J89,44))=0,INDIRECT(ADDRESS($J89,38))&lt;&gt;"UL"),INDIRECT(ADDRESS($J89,COLUMN()-12)),0),0), IF($K89&gt;0,IF(AND(INDIRECT(ADDRESS($K89,44))=0,INDIRECT(ADDRESS($K89,38))&lt;&gt;"UL"),INDIRECT(ADDRESS($K89,COLUMN()-11)),0),0), IF($L89&gt;0,IF(AND(INDIRECT(ADDRESS($L89,44))=0,INDIRECT(ADDRESS($L89,38))&lt;&gt;"UL"),INDIRECT(ADDRESS($L89,COLUMN()-11)),0),0), IF($M89&gt;0,IF(AND(INDIRECT(ADDRESS($M89,44))=0,INDIRECT(ADDRESS($M89,38))&lt;&gt;"UL"),INDIRECT(ADDRESS($M89,COLUMN()-11)),0),0))</f>
        <v>0</v>
      </c>
      <c r="BQ89" s="57">
        <f t="shared" ca="1" si="63"/>
        <v>0</v>
      </c>
      <c r="BR89" s="161">
        <f t="shared" ca="1" si="64"/>
        <v>95.036182470592962</v>
      </c>
      <c r="BS89" s="56"/>
      <c r="BT89" s="56">
        <f t="shared" ca="1" si="65"/>
        <v>3.5515389028714428</v>
      </c>
      <c r="BU89" s="64">
        <f t="shared" ca="1" si="66"/>
        <v>0.10762239099610432</v>
      </c>
      <c r="BV89" s="57" t="s">
        <v>33</v>
      </c>
      <c r="BW89" s="57" cm="1">
        <f t="array" aca="1" ref="BW89" ca="1">SUM(IF($C89&gt;0,IF(AND(INDIRECT(ADDRESS($C89,44))=0,INDIRECT(ADDRESS($C89,38))="UL",ISERROR(SEARCH("Rear",INDIRECT(ADDRESS($C89,33)))),ISERROR(SEARCH("Side",INDIRECT(ADDRESS($C89,33))))),INDIRECT(ADDRESS($C89,COLUMN())),0),0),IF($D89&gt;0,IF(AND(INDIRECT(ADDRESS($D89,44))=0,INDIRECT(ADDRESS($D89,38))="UL",ISERROR(SEARCH("Rear",INDIRECT(ADDRESS($D89,33)))),ISERROR(SEARCH("Side",INDIRECT(ADDRESS($D89,33))))),INDIRECT(ADDRESS($D89,COLUMN())),0),0),IF($E89&gt;0,IF(AND(INDIRECT(ADDRESS($E89,44))=0,INDIRECT(ADDRESS($E89,38))="UL",ISERROR(SEARCH("Rear",INDIRECT(ADDRESS($E89,33)))),ISERROR(SEARCH("Side",INDIRECT(ADDRESS($E89,33))))),INDIRECT(ADDRESS($E89,COLUMN())),0),0),IF($F89&gt;0,IF(AND(INDIRECT(ADDRESS($F89,44))=0,INDIRECT(ADDRESS($F89,38))="UL",ISERROR(SEARCH("Rear",INDIRECT(ADDRESS($F89,33)))),ISERROR(SEARCH("Side",INDIRECT(ADDRESS($F89,33))))),INDIRECT(ADDRESS($F89,COLUMN())),0),0),IF($G89&gt;0,IF(AND(INDIRECT(ADDRESS($G89,44))=0,INDIRECT(ADDRESS($G89,38))="UL",ISERROR(SEARCH("Rear",INDIRECT(ADDRESS($G89,33)))),ISERROR(SEARCH("Side",INDIRECT(ADDRESS($G89,33))))),INDIRECT(ADDRESS($G89,COLUMN())),0),0),IF($H89&gt;0,IF(AND(INDIRECT(ADDRESS($H89,44))=0,INDIRECT(ADDRESS($H89,38))="UL",ISERROR(SEARCH("Rear",INDIRECT(ADDRESS($H89,33)))),ISERROR(SEARCH("Side",INDIRECT(ADDRESS($H89,33))))),INDIRECT(ADDRESS($H89,COLUMN())),0),0),IF($I89&gt;0,IF(AND(INDIRECT(ADDRESS($I89,44))=0,INDIRECT(ADDRESS($I89,38))="UL",ISERROR(SEARCH("Rear",INDIRECT(ADDRESS($I89,33)))),ISERROR(SEARCH("Side",INDIRECT(ADDRESS($I89,33))))),INDIRECT(ADDRESS($I89,COLUMN())),0),0),IF($J89&gt;0,IF(AND(INDIRECT(ADDRESS($J89,44))=0,INDIRECT(ADDRESS($J89,38))="UL",ISERROR(SEARCH("Rear",INDIRECT(ADDRESS($J89,33)))),ISERROR(SEARCH("Side",INDIRECT(ADDRESS($J89,33))))),INDIRECT(ADDRESS($J89,COLUMN())),0),0),IF($K89&gt;0,IF(AND(INDIRECT(ADDRESS($K89,44))=0,INDIRECT(ADDRESS($K89,38))="UL",ISERROR(SEARCH("Rear",INDIRECT(ADDRESS($K89,33)))),ISERROR(SEARCH("Side",INDIRECT(ADDRESS($K89,33))))),INDIRECT(ADDRESS($K89,COLUMN())),0),0),IF($L89&gt;0,IF(AND(INDIRECT(ADDRESS($L89,44))=0,INDIRECT(ADDRESS($L89,38))="UL",ISERROR(SEARCH("Rear",INDIRECT(ADDRESS($L89,33)))),ISERROR(SEARCH("Side",INDIRECT(ADDRESS($L89,33))))),INDIRECT(ADDRESS($L89,COLUMN())),0),0),IF($M89&gt;0,IF(AND(INDIRECT(ADDRESS($M89,44))=0,INDIRECT(ADDRESS($M89,38))="UL",ISERROR(SEARCH("Rear",INDIRECT(ADDRESS($M89,33)))),ISERROR(SEARCH("Side",INDIRECT(ADDRESS($M89,33))))),INDIRECT(ADDRESS($M89,COLUMN())),0),0))</f>
        <v>0.77777777777777768</v>
      </c>
      <c r="BX89" s="57">
        <f t="shared" ca="1" si="67"/>
        <v>1.6111111111111109</v>
      </c>
      <c r="BY89" s="57" cm="1">
        <f t="array" aca="1" ref="BY89" ca="1">SUM(IF($C89&gt;0,IF(AND(INDIRECT(ADDRESS($C89,44))=0,INDIRECT(ADDRESS($C89,38))="UL"),INDIRECT(ADDRESS($C89,COLUMN())),0),0),IF($D89&gt;0,IF(AND(INDIRECT(ADDRESS($D89,44))=0,INDIRECT(ADDRESS($D89,38))="UL"),INDIRECT(ADDRESS($D89,COLUMN())),0),0),IF($E89&gt;0,IF(AND(INDIRECT(ADDRESS($E89,44))=0,INDIRECT(ADDRESS($E89,38))="UL"),INDIRECT(ADDRESS($E89,COLUMN())),0),0),IF($F89&gt;0,IF(AND(INDIRECT(ADDRESS($F89,44))=0,INDIRECT(ADDRESS($F89,38))="UL"),INDIRECT(ADDRESS($F89,COLUMN())),0),0),IF($G89&gt;0,IF(AND(INDIRECT(ADDRESS($G89,44))=0,INDIRECT(ADDRESS($G89,38))="UL"),INDIRECT(ADDRESS($G89,COLUMN())),0),0),IF($H89&gt;0,IF(AND(INDIRECT(ADDRESS($H89,44))=0,INDIRECT(ADDRESS($H89,38))="UL"),INDIRECT(ADDRESS($H89,COLUMN())),0),0),IF($I89&gt;0,IF(AND(INDIRECT(ADDRESS($I89,44))=0,INDIRECT(ADDRESS($I89,38))="UL"),INDIRECT(ADDRESS($I89,COLUMN())),0),0),IF($J89&gt;0,IF(AND(INDIRECT(ADDRESS($J89,44))=0,INDIRECT(ADDRESS($J89,38))="UL"),INDIRECT(ADDRESS($J89,COLUMN())),0),0),IF($K89&gt;0,IF(AND(INDIRECT(ADDRESS($K89,44))=0,INDIRECT(ADDRESS($K89,38))="UL"),INDIRECT(ADDRESS($K89,COLUMN())),0),0),IF($L89&gt;0,IF(AND(INDIRECT(ADDRESS($L89,44))=0,INDIRECT(ADDRESS($L89,38))="UL"),INDIRECT(ADDRESS($L89,COLUMN())),0),0),IF($M89&gt;0,IF(AND(INDIRECT(ADDRESS($M89,44))=0,INDIRECT(ADDRESS($M89,38))="UL"),INDIRECT(ADDRESS($M89,COLUMN())),0),0))</f>
        <v>0.36419753086419748</v>
      </c>
      <c r="BZ89" s="57" cm="1">
        <f t="array" aca="1" ref="BZ89" ca="1">SUM(IF($C89&gt;0,IF(AND(INDIRECT(ADDRESS($C89,44))=0,INDIRECT(ADDRESS($C89,38))="UL"),INDIRECT(ADDRESS($C89,COLUMN())),0),0),IF($D89&gt;0,IF(AND(INDIRECT(ADDRESS($D89,44))=0,INDIRECT(ADDRESS($D89,38))="UL"),INDIRECT(ADDRESS($D89,COLUMN())),0),0),IF($E89&gt;0,IF(AND(INDIRECT(ADDRESS($E89,44))=0,INDIRECT(ADDRESS($E89,38))="UL"),INDIRECT(ADDRESS($E89,COLUMN())),0),0),IF($F89&gt;0,IF(AND(INDIRECT(ADDRESS($F89,44))=0,INDIRECT(ADDRESS($F89,38))="UL"),INDIRECT(ADDRESS($F89,COLUMN())),0),0),IF($G89&gt;0,IF(AND(INDIRECT(ADDRESS($G89,44))=0,INDIRECT(ADDRESS($G89,38))="UL"),INDIRECT(ADDRESS($G89,COLUMN())),0),0),IF($H89&gt;0,IF(AND(INDIRECT(ADDRESS($H89,44))=0,INDIRECT(ADDRESS($H89,38))="UL"),INDIRECT(ADDRESS($H89,COLUMN())),0),0),IF($I89&gt;0,IF(AND(INDIRECT(ADDRESS($I89,44))=0,INDIRECT(ADDRESS($I89,38))="UL"),INDIRECT(ADDRESS($I89,COLUMN())),0),0),IF($J89&gt;0,IF(AND(INDIRECT(ADDRESS($J89,44))=0,INDIRECT(ADDRESS($J89,38))="UL"),INDIRECT(ADDRESS($J89,COLUMN())),0),0),IF($K89&gt;0,IF(AND(INDIRECT(ADDRESS($K89,44))=0,INDIRECT(ADDRESS($K89,38))="UL"),INDIRECT(ADDRESS($K89,COLUMN())),0),0),IF($L89&gt;0,IF(AND(INDIRECT(ADDRESS($L89,44))=0,INDIRECT(ADDRESS($L89,38))="UL"),INDIRECT(ADDRESS($L89,COLUMN())),0),0),IF($M89&gt;0,IF(AND(INDIRECT(ADDRESS($M89,44))=0,INDIRECT(ADDRESS($M89,38))="UL"),INDIRECT(ADDRESS($M89,COLUMN())),0),0))</f>
        <v>0.59876543209876532</v>
      </c>
      <c r="CA89" s="57">
        <f t="shared" ca="1" si="68"/>
        <v>0.36419753086419748</v>
      </c>
      <c r="CB89" s="57" cm="1">
        <f t="array" aca="1" ref="CB89" ca="1">SUM(IF($C89&gt;0,IF(AND(INDIRECT(ADDRESS($C89,44))=0,INDIRECT(ADDRESS($C89,38))&lt;&gt;"UL"),INDIRECT(ADDRESS($C89,COLUMN())),0),0),IF($D89&gt;0,IF(AND(INDIRECT(ADDRESS($D89,44))=0,INDIRECT(ADDRESS($D89,38))&lt;&gt;"UL"),INDIRECT(ADDRESS($D89,COLUMN())),0),0),IF($E89&gt;0,IF(AND(INDIRECT(ADDRESS($E89,44))=0,INDIRECT(ADDRESS($E89,38))&lt;&gt;"UL"),INDIRECT(ADDRESS($E89,COLUMN())),0),0),IF($F89&gt;0,IF(AND(INDIRECT(ADDRESS($F89,44))=0,INDIRECT(ADDRESS($F89,38))&lt;&gt;"UL"),INDIRECT(ADDRESS($F89,COLUMN())),0),0),IF($G89&gt;0,IF(AND(INDIRECT(ADDRESS($G89,44))=0,INDIRECT(ADDRESS($G89,38))&lt;&gt;"UL"),INDIRECT(ADDRESS($G89,COLUMN())),0),0),IF($H89&gt;0,IF(AND(INDIRECT(ADDRESS($H89,44))=0,INDIRECT(ADDRESS($H89,38))&lt;&gt;"UL"),INDIRECT(ADDRESS($H89,COLUMN())),0),0),IF($I89&gt;0,IF(AND(INDIRECT(ADDRESS($I89,44))=0,INDIRECT(ADDRESS($I89,38))&lt;&gt;"UL"),INDIRECT(ADDRESS($I89,COLUMN())),0),0),IF($J89&gt;0,IF(AND(INDIRECT(ADDRESS($J89,44))=0,INDIRECT(ADDRESS($J89,38))&lt;&gt;"UL"),INDIRECT(ADDRESS($J89,COLUMN())),0),0),IF($K89&gt;0,IF(AND(INDIRECT(ADDRESS($K89,44))=0,INDIRECT(ADDRESS($K89,38))&lt;&gt;"UL"),INDIRECT(ADDRESS($K89,COLUMN())),0),0),IF($L89&gt;0,IF(AND(INDIRECT(ADDRESS($L89,44))=0,INDIRECT(ADDRESS($L89,38))&lt;&gt;"UL"),INDIRECT(ADDRESS($L89,COLUMN())),0),0),IF($M89&gt;0,IF(AND(INDIRECT(ADDRESS($M89,44))=0,INDIRECT(ADDRESS($M89,38))&lt;&gt;"UL"),INDIRECT(ADDRESS($M89,COLUMN())),0),0))</f>
        <v>0</v>
      </c>
      <c r="CC89" s="57">
        <f t="shared" ca="1" si="69"/>
        <v>0</v>
      </c>
      <c r="CD89" s="57" cm="1">
        <f t="array" aca="1" ref="CD89" ca="1">SUM(IF($C89&gt;0,IF(AND(INDIRECT(ADDRESS($C89,44))=0,INDIRECT(ADDRESS($C89,38))&lt;&gt;"UL"),INDIRECT(ADDRESS($C89,COLUMN())),0),0),IF($D89&gt;0,IF(AND(INDIRECT(ADDRESS($D89,44))=0,INDIRECT(ADDRESS($D89,38))&lt;&gt;"UL"),INDIRECT(ADDRESS($D89,COLUMN())),0),0),IF($E89&gt;0,IF(AND(INDIRECT(ADDRESS($E89,44))=0,INDIRECT(ADDRESS($E89,38))&lt;&gt;"UL"),INDIRECT(ADDRESS($E89,COLUMN())),0),0),IF($F89&gt;0,IF(AND(INDIRECT(ADDRESS($F89,44))=0,INDIRECT(ADDRESS($F89,38))&lt;&gt;"UL"),INDIRECT(ADDRESS($F89,COLUMN())),0),0),IF($G89&gt;0,IF(AND(INDIRECT(ADDRESS($G89,44))=0,INDIRECT(ADDRESS($G89,38))&lt;&gt;"UL"),INDIRECT(ADDRESS($G89,COLUMN())),0),0),IF($H89&gt;0,IF(AND(INDIRECT(ADDRESS($H89,44))=0,INDIRECT(ADDRESS($H89,38))&lt;&gt;"UL"),INDIRECT(ADDRESS($H89,COLUMN())),0),0),IF($I89&gt;0,IF(AND(INDIRECT(ADDRESS($I89,44))=0,INDIRECT(ADDRESS($I89,38))&lt;&gt;"UL"),INDIRECT(ADDRESS($I89,COLUMN())),0),0),IF($J89&gt;0,IF(AND(INDIRECT(ADDRESS($J89,44))=0,INDIRECT(ADDRESS($J89,38))&lt;&gt;"UL"),INDIRECT(ADDRESS($J89,COLUMN())),0),0),IF($K89&gt;0,IF(AND(INDIRECT(ADDRESS($K89,44))=0,INDIRECT(ADDRESS($K89,38))&lt;&gt;"UL"),INDIRECT(ADDRESS($K89,COLUMN())),0),0),IF($L89&gt;0,IF(AND(INDIRECT(ADDRESS($L89,44))=0,INDIRECT(ADDRESS($L89,38))&lt;&gt;"UL"),INDIRECT(ADDRESS($L89,COLUMN())),0),0),IF($M89&gt;0,IF(AND(INDIRECT(ADDRESS($M89,44))=0,INDIRECT(ADDRESS($M89,38))&lt;&gt;"UL"),INDIRECT(ADDRESS($M89,COLUMN())),0),0))</f>
        <v>0</v>
      </c>
      <c r="CE89" s="57" cm="1">
        <f t="array" aca="1" ref="CE89" ca="1">SUM(IF($C89&gt;0,IF(AND(INDIRECT(ADDRESS($C89,44))=0,INDIRECT(ADDRESS($C89,38))&lt;&gt;"UL"),INDIRECT(ADDRESS($C89,COLUMN())),0),0),IF($D89&gt;0,IF(AND(INDIRECT(ADDRESS($D89,44))=0,INDIRECT(ADDRESS($D89,38))&lt;&gt;"UL"),INDIRECT(ADDRESS($D89,COLUMN())),0),0),IF($E89&gt;0,IF(AND(INDIRECT(ADDRESS($E89,44))=0,INDIRECT(ADDRESS($E89,38))&lt;&gt;"UL"),INDIRECT(ADDRESS($E89,COLUMN())),0),0),IF($F89&gt;0,IF(AND(INDIRECT(ADDRESS($F89,44))=0,INDIRECT(ADDRESS($F89,38))&lt;&gt;"UL"),INDIRECT(ADDRESS($F89,COLUMN())),0),0),IF($G89&gt;0,IF(AND(INDIRECT(ADDRESS($G89,44))=0,INDIRECT(ADDRESS($G89,38))&lt;&gt;"UL"),INDIRECT(ADDRESS($G89,COLUMN())),0),0),IF($H89&gt;0,IF(AND(INDIRECT(ADDRESS($H89,44))=0,INDIRECT(ADDRESS($H89,38))&lt;&gt;"UL"),INDIRECT(ADDRESS($H89,COLUMN())),0),0),IF($I89&gt;0,IF(AND(INDIRECT(ADDRESS($I89,44))=0,INDIRECT(ADDRESS($I89,38))&lt;&gt;"UL"),INDIRECT(ADDRESS($I89,COLUMN())),0),0),IF($J89&gt;0,IF(AND(INDIRECT(ADDRESS($J89,44))=0,INDIRECT(ADDRESS($J89,38))&lt;&gt;"UL"),INDIRECT(ADDRESS($J89,COLUMN())),0),0),IF($K89&gt;0,IF(AND(INDIRECT(ADDRESS($K89,44))=0,INDIRECT(ADDRESS($K89,38))&lt;&gt;"UL"),INDIRECT(ADDRESS($K89,COLUMN())),0),0),IF($L89&gt;0,IF(AND(INDIRECT(ADDRESS($L89,44))=0,INDIRECT(ADDRESS($L89,38))&lt;&gt;"UL"),INDIRECT(ADDRESS($L89,COLUMN())),0),0),IF($M89&gt;0,IF(AND(INDIRECT(ADDRESS($M89,44))=0,INDIRECT(ADDRESS($M89,38))&lt;&gt;"UL"),INDIRECT(ADDRESS($M89,COLUMN())),0),0))</f>
        <v>0</v>
      </c>
      <c r="CF89" s="57">
        <f t="shared" ca="1" si="70"/>
        <v>0</v>
      </c>
      <c r="CG89" s="57">
        <f t="shared" ca="1" si="71"/>
        <v>4.3581194260571987</v>
      </c>
      <c r="CH89" s="57">
        <f t="shared" ca="1" si="72"/>
        <v>0.13206422503203633</v>
      </c>
      <c r="CI89" s="19">
        <f t="shared" ca="1" si="73"/>
        <v>20.077187754440892</v>
      </c>
      <c r="CJ89" s="19"/>
      <c r="CK89" s="57" cm="1">
        <f t="array" aca="1" ref="CK89" ca="1">IF(AU89="S", SUM(IF($C89&gt;0,IF(INDIRECT(ADDRESS($C89,43))&lt;&gt;1,INDIRECT(ADDRESS($C89,48)),0),0), IF($D89&gt;0,IF(INDIRECT(ADDRESS($D89,43))&lt;&gt;1,INDIRECT(ADDRESS($D89,48)),0),0), IF($E89&gt;0,IF(INDIRECT(ADDRESS($E89,43))&lt;&gt;1,INDIRECT(ADDRESS($E89,48)),0),0), IF($F89&gt;0,IF(INDIRECT(ADDRESS($F89,43))&lt;&gt;1,INDIRECT(ADDRESS($F89,48)),0),0), IF($G89&gt;0,IF(INDIRECT(ADDRESS($G89,43))&lt;&gt;1,INDIRECT(ADDRESS($G89,48)),0),0), IF($H89&gt;0,IF(INDIRECT(ADDRESS($H89,43))&lt;&gt;1,INDIRECT(ADDRESS($H89,48)),0),0), IF($I89&gt;0,IF(INDIRECT(ADDRESS($I89,43))&lt;&gt;1,INDIRECT(ADDRESS($I89,48)),0),0), IF($J89&gt;0,IF(INDIRECT(ADDRESS($J89,43))&lt;&gt;1,INDIRECT(ADDRESS($J89,48)),0),0), IF($K89&gt;0,IF(INDIRECT(ADDRESS($K89,43))&lt;&gt;1,INDIRECT(ADDRESS($K89,48)),0),0), IF($L89&gt;0,IF(INDIRECT(ADDRESS($L89,43))&lt;&gt;1,INDIRECT(ADDRESS($L89,48)),0),0), IF($M89&gt;0,IF(INDIRECT(ADDRESS($M89,43))&lt;&gt;1,INDIRECT(ADDRESS($M89,48)),0),0)), IF(AU89="L",SUM(IF($C89&gt;0,IF(INDIRECT(ADDRESS($C89,43))&lt;&gt;1,INDIRECT(ADDRESS($C89,50)),0),0), IF($D89&gt;0,IF(INDIRECT(ADDRESS($D89,43))&lt;&gt;1,INDIRECT(ADDRESS($D89,50)),0),0), IF($E89&gt;0,IF(INDIRECT(ADDRESS($E89,43))&lt;&gt;1,INDIRECT(ADDRESS($E89,50)),0),0), IF($F89&gt;0,IF(INDIRECT(ADDRESS($F89,43))&lt;&gt;1,INDIRECT(ADDRESS($F89,50)),0),0), IF($G89&gt;0,IF(INDIRECT(ADDRESS($G89,43))&lt;&gt;1,INDIRECT(ADDRESS($G89,50)),0),0), IF($G89&gt;0,IF(INDIRECT(ADDRESS($G89,43))&lt;&gt;1,INDIRECT(ADDRESS($G89,50)),0),0), IF($H89&gt;0,IF(INDIRECT(ADDRESS($H89,43))&lt;&gt;1,INDIRECT(ADDRESS($H89,50)),0),0), IF($I89&gt;0,IF(INDIRECT(ADDRESS($I89,43))&lt;&gt;1,INDIRECT(ADDRESS($I89,50)),0),0), IF($J89&gt;0,IF(INDIRECT(ADDRESS($J89,43))&lt;&gt;1,INDIRECT(ADDRESS($J89,50)),0),0), IF($K89&gt;0,IF(INDIRECT(ADDRESS($K89,43))&lt;&gt;1,INDIRECT(ADDRESS($K89,50)),0),0), IF($L89&gt;0,IF(INDIRECT(ADDRESS($L89,43))&lt;&gt;1,INDIRECT(ADDRESS($L89,50)),0),0), IF($M89&gt;0,IF(INDIRECT(ADDRESS($M89,43))&lt;&gt;1,INDIRECT(ADDRESS($M89,50)),0),0)), SUM(IF($C89&gt;0,IF(INDIRECT(ADDRESS($C89,43))&lt;&gt;1,INDIRECT(ADDRESS($C89,49)),0),0), IF($D89&gt;0,IF(INDIRECT(ADDRESS($D89,43))&lt;&gt;1,INDIRECT(ADDRESS($D89,49)),0),0), IF($E89&gt;0,IF(INDIRECT(ADDRESS($E89,43))&lt;&gt;1,INDIRECT(ADDRESS($E89,49)),0),0), IF($F89&gt;0,IF(INDIRECT(ADDRESS($F89,43))&lt;&gt;1,INDIRECT(ADDRESS($F89,49)),0),0), IF($G89&gt;0,IF(INDIRECT(ADDRESS($G89,43))&lt;&gt;1,INDIRECT(ADDRESS($G89,49)),0),0), IF($G89&gt;0,IF(INDIRECT(ADDRESS($G89,43))&lt;&gt;1,INDIRECT(ADDRESS($G89,49)),0),0), IF($H89&gt;0,IF(INDIRECT(ADDRESS($H89,43))&lt;&gt;1,INDIRECT(ADDRESS($H89,49)),0),0), IF($I89&gt;0,IF(INDIRECT(ADDRESS($I89,43))&lt;&gt;1,INDIRECT(ADDRESS($I89,49)),0),0), IF($J89&gt;0,IF(INDIRECT(ADDRESS($J89,43))&lt;&gt;1,INDIRECT(ADDRESS($J89,49)),0),0), IF($K89&gt;0,IF(INDIRECT(ADDRESS($K89,43))&lt;&gt;1,INDIRECT(ADDRESS($K89,49)),0),0), IF($L89&gt;0,IF(INDIRECT(ADDRESS($L89,43))&lt;&gt;1,INDIRECT(ADDRESS($L89,49)),0),0), IF($M89&gt;0,IF(INDIRECT(ADDRESS($M89,43))&lt;&gt;1,INDIRECT(ADDRESS($M89,49)),0),0))))</f>
        <v>0.7222222222222221</v>
      </c>
      <c r="CL89" s="57" cm="1">
        <f t="array" aca="1" ref="CL89" ca="1">SUM(IF($C89&gt;0,IF(INDIRECT(ADDRESS($C89,44))=1,INDIRECT(ADDRESS($C89,90)),0),0), IF($D89&gt;0,IF(INDIRECT(ADDRESS($D89,44))=1,INDIRECT(ADDRESS($D89,90)),0),0), IF($E89&gt;0,IF(INDIRECT(ADDRESS($E89,44))=1,INDIRECT(ADDRESS($E89,90)),0),0), IF($F89&gt;0,IF(INDIRECT(ADDRESS($F89,44))=1,INDIRECT(ADDRESS($F89,90)),0),0), IF($G89&gt;0,IF(INDIRECT(ADDRESS($G89,44))=1,INDIRECT(ADDRESS($G89,90)),0),0), IF($H89&gt;0,IF(INDIRECT(ADDRESS($H89,44))=1,INDIRECT(ADDRESS($H89,90)),0),0), IF($I89&gt;0,IF(INDIRECT(ADDRESS($I89,44))=1,INDIRECT(ADDRESS($I89,90)),0),0), IF($J89&gt;0,IF(INDIRECT(ADDRESS($J89,44))=1,INDIRECT(ADDRESS($J89,90)),0),0), IF($K89&gt;0,IF(INDIRECT(ADDRESS($K89,44))=1,INDIRECT(ADDRESS($K89,90)),0),0), IF($L89&gt;0,IF(INDIRECT(ADDRESS($L89,44))=1,INDIRECT(ADDRESS($L89,90)),0),0), IF($M89&gt;0,IF(INDIRECT(ADDRESS($M89,44))=1,INDIRECT(ADDRESS($M89,90)),0),0))</f>
        <v>0</v>
      </c>
      <c r="CM89" s="56">
        <f t="shared" ca="1" si="74"/>
        <v>0.79229838486758064</v>
      </c>
      <c r="CN89" s="59"/>
    </row>
    <row r="90" spans="1:92" x14ac:dyDescent="0.25">
      <c r="A90" s="62" t="s">
        <v>166</v>
      </c>
      <c r="B90" s="122">
        <v>12</v>
      </c>
      <c r="C90" s="122">
        <v>25</v>
      </c>
      <c r="D90" s="122">
        <v>20</v>
      </c>
      <c r="E90" s="122">
        <v>28</v>
      </c>
      <c r="F90" s="122"/>
      <c r="G90" s="122"/>
      <c r="H90" s="122"/>
      <c r="I90" s="67"/>
      <c r="J90" s="67"/>
      <c r="K90" s="67"/>
      <c r="L90" s="67"/>
      <c r="M90" s="67"/>
      <c r="N90" s="67">
        <f t="shared" ca="1" si="54"/>
        <v>33</v>
      </c>
      <c r="O90" s="67" t="str" cm="1">
        <f t="array" aca="1" ref="O90" ca="1">INDIRECT(ADDRESS($B90,COLUMN()))</f>
        <v>Bomber</v>
      </c>
      <c r="P90" s="67" cm="1">
        <f t="array" aca="1" ref="P90" ca="1">INDIRECT(ADDRESS($B90,COLUMN()))</f>
        <v>5</v>
      </c>
      <c r="Q90" s="67" t="str" cm="1">
        <f t="array" aca="1" ref="Q90" ca="1">INDIRECT(ADDRESS($B90,COLUMN()))</f>
        <v>-</v>
      </c>
      <c r="R90" s="67" t="str" cm="1">
        <f t="array" aca="1" ref="R90" ca="1">INDIRECT(ADDRESS($B90,COLUMN()))</f>
        <v>-</v>
      </c>
      <c r="S90" s="67" cm="1">
        <f t="array" aca="1" ref="S90" ca="1">INDIRECT(ADDRESS($B90,COLUMN()))</f>
        <v>2</v>
      </c>
      <c r="T90" s="67" t="str" cm="1">
        <f t="array" aca="1" ref="T90" ca="1">INDIRECT(ADDRESS($B90,COLUMN()))</f>
        <v>1-4</v>
      </c>
      <c r="U90" s="67" cm="1">
        <f t="array" aca="1" ref="U90" ca="1">INDIRECT(ADDRESS($B90,COLUMN()))</f>
        <v>4</v>
      </c>
      <c r="V90" s="67" cm="1">
        <f t="array" aca="1" ref="V90" ca="1">INDIRECT(ADDRESS($B90,COLUMN()))</f>
        <v>0</v>
      </c>
      <c r="W90" s="67" cm="1">
        <f t="array" aca="1" ref="W90" ca="1">INDIRECT(ADDRESS($B90,COLUMN()))</f>
        <v>4</v>
      </c>
      <c r="X90" s="67" cm="1">
        <f t="array" aca="1" ref="X90" ca="1">INDIRECT(ADDRESS($B90,COLUMN()))</f>
        <v>6</v>
      </c>
      <c r="Y90" s="67" cm="1">
        <f t="array" aca="1" ref="Y90" ca="1">INDIRECT(ADDRESS($B90,COLUMN()))</f>
        <v>1</v>
      </c>
      <c r="Z90" s="67" cm="1">
        <f t="array" aca="1" ref="Z90" ca="1">INDIRECT(ADDRESS($B90,COLUMN()))</f>
        <v>5</v>
      </c>
      <c r="AA90" s="67" t="str" cm="1">
        <f t="array" aca="1" ref="AA90" ca="1">INDIRECT(ADDRESS($B90,COLUMN()))</f>
        <v>Rocket Boosters</v>
      </c>
      <c r="AB90" s="56">
        <f t="shared" ca="1" si="55"/>
        <v>0.75242728065260123</v>
      </c>
      <c r="AC90" s="56">
        <f t="shared" ca="1" si="56"/>
        <v>0.76962553058690086</v>
      </c>
      <c r="AD90" s="56">
        <f t="shared" ca="1" si="57"/>
        <v>3.3461979590734821</v>
      </c>
      <c r="AF90" s="52"/>
      <c r="AG90" s="52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65"/>
      <c r="AU90" s="57" t="s">
        <v>33</v>
      </c>
      <c r="AV90" s="57" cm="1">
        <f t="array" aca="1" ref="AV90" ca="1">SUM(IF($C90&gt;0,IF(AND(INDIRECT(ADDRESS($C90,44))=0,INDIRECT(ADDRESS($C90,38))="UL",ISERROR(SEARCH("Rear",INDIRECT(ADDRESS($C90,33)))),ISERROR(SEARCH("Side",INDIRECT(ADDRESS($C90,33))))),INDIRECT(ADDRESS($C90,COLUMN())),0),0),IF($D90&gt;0,IF(AND(INDIRECT(ADDRESS($D90,44))=0,INDIRECT(ADDRESS($D90,38))="UL",ISERROR(SEARCH("Rear",INDIRECT(ADDRESS($D90,33)))),ISERROR(SEARCH("Side",INDIRECT(ADDRESS($D90,33))))),INDIRECT(ADDRESS($D90,COLUMN())),0),0),IF($E90&gt;0,IF(AND(INDIRECT(ADDRESS($E90,44))=0,INDIRECT(ADDRESS($E90,38))="UL",ISERROR(SEARCH("Rear",INDIRECT(ADDRESS($E90,33)))),ISERROR(SEARCH("Side",INDIRECT(ADDRESS($E90,33))))),INDIRECT(ADDRESS($E90,COLUMN())),0),0),IF($F90&gt;0,IF(AND(INDIRECT(ADDRESS($F90,44))=0,INDIRECT(ADDRESS($F90,38))="UL",ISERROR(SEARCH("Rear",INDIRECT(ADDRESS($F90,33)))),ISERROR(SEARCH("Side",INDIRECT(ADDRESS($F90,33))))),INDIRECT(ADDRESS($F90,COLUMN())),0),0),IF($G90&gt;0,IF(AND(INDIRECT(ADDRESS($G90,44))=0,INDIRECT(ADDRESS($G90,38))="UL",ISERROR(SEARCH("Rear",INDIRECT(ADDRESS($G90,33)))),ISERROR(SEARCH("Side",INDIRECT(ADDRESS($G90,33))))),INDIRECT(ADDRESS($G90,COLUMN())),0),0),IF($H90&gt;0,IF(AND(INDIRECT(ADDRESS($H90,44))=0,INDIRECT(ADDRESS($H90,38))="UL",ISERROR(SEARCH("Rear",INDIRECT(ADDRESS($H90,33)))),ISERROR(SEARCH("Side",INDIRECT(ADDRESS($H90,33))))),INDIRECT(ADDRESS($H90,COLUMN())),0),0),IF($I90&gt;0,IF(AND(INDIRECT(ADDRESS($I90,44))=0,INDIRECT(ADDRESS($I90,38))="UL",ISERROR(SEARCH("Rear",INDIRECT(ADDRESS($I90,33)))),ISERROR(SEARCH("Side",INDIRECT(ADDRESS($I90,33))))),INDIRECT(ADDRESS($I90,COLUMN())),0),0),IF($J90&gt;0,IF(AND(INDIRECT(ADDRESS($J90,44))=0,INDIRECT(ADDRESS($J90,38))="UL",ISERROR(SEARCH("Rear",INDIRECT(ADDRESS($J90,33)))),ISERROR(SEARCH("Side",INDIRECT(ADDRESS($J90,33))))),INDIRECT(ADDRESS($J90,COLUMN())),0),0),IF($K90&gt;0,IF(AND(INDIRECT(ADDRESS($K90,44))=0,INDIRECT(ADDRESS($K90,38))="UL",ISERROR(SEARCH("Rear",INDIRECT(ADDRESS($K90,33)))),ISERROR(SEARCH("Side",INDIRECT(ADDRESS($K90,33))))),INDIRECT(ADDRESS($K90,COLUMN())),0),0),IF($L90&gt;0,IF(AND(INDIRECT(ADDRESS($L90,44))=0,INDIRECT(ADDRESS($L90,38))="UL",ISERROR(SEARCH("Rear",INDIRECT(ADDRESS($L90,33)))),ISERROR(SEARCH("Side",INDIRECT(ADDRESS($L90,33))))),INDIRECT(ADDRESS($L90,COLUMN())),0),0),IF($M90&gt;0,IF(AND(INDIRECT(ADDRESS($M90,44))=0,INDIRECT(ADDRESS($M90,38))="UL",ISERROR(SEARCH("Rear",INDIRECT(ADDRESS($M90,33)))),ISERROR(SEARCH("Side",INDIRECT(ADDRESS($M90,33))))),INDIRECT(ADDRESS($M90,COLUMN())),0),0))</f>
        <v>1.6111111111111109</v>
      </c>
      <c r="AW90" s="57" cm="1">
        <f t="array" aca="1" ref="AW90" ca="1">SUM(IF($C90&gt;0,IF(AND(INDIRECT(ADDRESS($C90,44))=0,INDIRECT(ADDRESS($C90,38))="UL",ISERROR(SEARCH("Rear",INDIRECT(ADDRESS($C90,33)))),ISERROR(SEARCH("Side",INDIRECT(ADDRESS($C90,33))))),INDIRECT(ADDRESS($C90,COLUMN())),0),0),IF($D90&gt;0,IF(AND(INDIRECT(ADDRESS($D90,44))=0,INDIRECT(ADDRESS($D90,38))="UL",ISERROR(SEARCH("Rear",INDIRECT(ADDRESS($D90,33)))),ISERROR(SEARCH("Side",INDIRECT(ADDRESS($D90,33))))),INDIRECT(ADDRESS($D90,COLUMN())),0),0),IF($E90&gt;0,IF(AND(INDIRECT(ADDRESS($E90,44))=0,INDIRECT(ADDRESS($E90,38))="UL",ISERROR(SEARCH("Rear",INDIRECT(ADDRESS($E90,33)))),ISERROR(SEARCH("Side",INDIRECT(ADDRESS($E90,33))))),INDIRECT(ADDRESS($E90,COLUMN())),0),0),IF($F90&gt;0,IF(AND(INDIRECT(ADDRESS($F90,44))=0,INDIRECT(ADDRESS($F90,38))="UL",ISERROR(SEARCH("Rear",INDIRECT(ADDRESS($F90,33)))),ISERROR(SEARCH("Side",INDIRECT(ADDRESS($F90,33))))),INDIRECT(ADDRESS($F90,COLUMN())),0),0),IF($G90&gt;0,IF(AND(INDIRECT(ADDRESS($G90,44))=0,INDIRECT(ADDRESS($G90,38))="UL",ISERROR(SEARCH("Rear",INDIRECT(ADDRESS($G90,33)))),ISERROR(SEARCH("Side",INDIRECT(ADDRESS($G90,33))))),INDIRECT(ADDRESS($G90,COLUMN())),0),0),IF($H90&gt;0,IF(AND(INDIRECT(ADDRESS($H90,44))=0,INDIRECT(ADDRESS($H90,38))="UL",ISERROR(SEARCH("Rear",INDIRECT(ADDRESS($H90,33)))),ISERROR(SEARCH("Side",INDIRECT(ADDRESS($H90,33))))),INDIRECT(ADDRESS($H90,COLUMN())),0),0),IF($I90&gt;0,IF(AND(INDIRECT(ADDRESS($I90,44))=0,INDIRECT(ADDRESS($I90,38))="UL",ISERROR(SEARCH("Rear",INDIRECT(ADDRESS($I90,33)))),ISERROR(SEARCH("Side",INDIRECT(ADDRESS($I90,33))))),INDIRECT(ADDRESS($I90,COLUMN())),0),0),IF($J90&gt;0,IF(AND(INDIRECT(ADDRESS($J90,44))=0,INDIRECT(ADDRESS($J90,38))="UL",ISERROR(SEARCH("Rear",INDIRECT(ADDRESS($J90,33)))),ISERROR(SEARCH("Side",INDIRECT(ADDRESS($J90,33))))),INDIRECT(ADDRESS($J90,COLUMN())),0),0),IF($K90&gt;0,IF(AND(INDIRECT(ADDRESS($K90,44))=0,INDIRECT(ADDRESS($K90,38))="UL",ISERROR(SEARCH("Rear",INDIRECT(ADDRESS($K90,33)))),ISERROR(SEARCH("Side",INDIRECT(ADDRESS($K90,33))))),INDIRECT(ADDRESS($K90,COLUMN())),0),0),IF($L90&gt;0,IF(AND(INDIRECT(ADDRESS($L90,44))=0,INDIRECT(ADDRESS($L90,38))="UL",ISERROR(SEARCH("Rear",INDIRECT(ADDRESS($L90,33)))),ISERROR(SEARCH("Side",INDIRECT(ADDRESS($L90,33))))),INDIRECT(ADDRESS($L90,COLUMN())),0),0),IF($M90&gt;0,IF(AND(INDIRECT(ADDRESS($M90,44))=0,INDIRECT(ADDRESS($M90,38))="UL",ISERROR(SEARCH("Rear",INDIRECT(ADDRESS($M90,33)))),ISERROR(SEARCH("Side",INDIRECT(ADDRESS($M90,33))))),INDIRECT(ADDRESS($M90,COLUMN())),0),0))</f>
        <v>1.2222222222222221</v>
      </c>
      <c r="AX90" s="57" cm="1">
        <f t="array" aca="1" ref="AX90" ca="1">SUM(IF($C90&gt;0,IF(AND(INDIRECT(ADDRESS($C90,44))=0,INDIRECT(ADDRESS($C90,38))="UL",ISERROR(SEARCH("Rear",INDIRECT(ADDRESS($C90,33)))),ISERROR(SEARCH("Side",INDIRECT(ADDRESS($C90,33))))),INDIRECT(ADDRESS($C90,COLUMN())),0),0),IF($D90&gt;0,IF(AND(INDIRECT(ADDRESS($D90,44))=0,INDIRECT(ADDRESS($D90,38))="UL",ISERROR(SEARCH("Rear",INDIRECT(ADDRESS($D90,33)))),ISERROR(SEARCH("Side",INDIRECT(ADDRESS($D90,33))))),INDIRECT(ADDRESS($D90,COLUMN())),0),0),IF($E90&gt;0,IF(AND(INDIRECT(ADDRESS($E90,44))=0,INDIRECT(ADDRESS($E90,38))="UL",ISERROR(SEARCH("Rear",INDIRECT(ADDRESS($E90,33)))),ISERROR(SEARCH("Side",INDIRECT(ADDRESS($E90,33))))),INDIRECT(ADDRESS($E90,COLUMN())),0),0),IF($F90&gt;0,IF(AND(INDIRECT(ADDRESS($F90,44))=0,INDIRECT(ADDRESS($F90,38))="UL",ISERROR(SEARCH("Rear",INDIRECT(ADDRESS($F90,33)))),ISERROR(SEARCH("Side",INDIRECT(ADDRESS($F90,33))))),INDIRECT(ADDRESS($F90,COLUMN())),0),0),IF($G90&gt;0,IF(AND(INDIRECT(ADDRESS($G90,44))=0,INDIRECT(ADDRESS($G90,38))="UL",ISERROR(SEARCH("Rear",INDIRECT(ADDRESS($G90,33)))),ISERROR(SEARCH("Side",INDIRECT(ADDRESS($G90,33))))),INDIRECT(ADDRESS($G90,COLUMN())),0),0),IF($H90&gt;0,IF(AND(INDIRECT(ADDRESS($H90,44))=0,INDIRECT(ADDRESS($H90,38))="UL",ISERROR(SEARCH("Rear",INDIRECT(ADDRESS($H90,33)))),ISERROR(SEARCH("Side",INDIRECT(ADDRESS($H90,33))))),INDIRECT(ADDRESS($H90,COLUMN())),0),0),IF($I90&gt;0,IF(AND(INDIRECT(ADDRESS($I90,44))=0,INDIRECT(ADDRESS($I90,38))="UL",ISERROR(SEARCH("Rear",INDIRECT(ADDRESS($I90,33)))),ISERROR(SEARCH("Side",INDIRECT(ADDRESS($I90,33))))),INDIRECT(ADDRESS($I90,COLUMN())),0),0),IF($J90&gt;0,IF(AND(INDIRECT(ADDRESS($J90,44))=0,INDIRECT(ADDRESS($J90,38))="UL",ISERROR(SEARCH("Rear",INDIRECT(ADDRESS($J90,33)))),ISERROR(SEARCH("Side",INDIRECT(ADDRESS($J90,33))))),INDIRECT(ADDRESS($J90,COLUMN())),0),0),IF($K90&gt;0,IF(AND(INDIRECT(ADDRESS($K90,44))=0,INDIRECT(ADDRESS($K90,38))="UL",ISERROR(SEARCH("Rear",INDIRECT(ADDRESS($K90,33)))),ISERROR(SEARCH("Side",INDIRECT(ADDRESS($K90,33))))),INDIRECT(ADDRESS($K90,COLUMN())),0),0),IF($L90&gt;0,IF(AND(INDIRECT(ADDRESS($L90,44))=0,INDIRECT(ADDRESS($L90,38))="UL",ISERROR(SEARCH("Rear",INDIRECT(ADDRESS($L90,33)))),ISERROR(SEARCH("Side",INDIRECT(ADDRESS($L90,33))))),INDIRECT(ADDRESS($L90,COLUMN())),0),0),IF($M90&gt;0,IF(AND(INDIRECT(ADDRESS($M90,44))=0,INDIRECT(ADDRESS($M90,38))="UL",ISERROR(SEARCH("Rear",INDIRECT(ADDRESS($M90,33)))),ISERROR(SEARCH("Side",INDIRECT(ADDRESS($M90,33))))),INDIRECT(ADDRESS($M90,COLUMN())),0),0))</f>
        <v>0.7222222222222221</v>
      </c>
      <c r="AY90" s="58">
        <f t="shared" ca="1" si="58"/>
        <v>1.6111111111111109</v>
      </c>
      <c r="AZ90" s="58">
        <f t="shared" ca="1" si="59"/>
        <v>1.1851851851851851</v>
      </c>
      <c r="BA90" s="58" cm="1">
        <f t="array" aca="1" ref="BA90" ca="1">SUM(IF($C90&gt;0,IF(AND(INDIRECT(ADDRESS($C90,44))=0,INDIRECT(ADDRESS($C90,38))="UL"),INDIRECT(ADDRESS($C90,COLUMN())),0),0),IF($D90&gt;0,IF(AND(INDIRECT(ADDRESS($D90,44))=0,INDIRECT(ADDRESS($D90,38))="UL"),INDIRECT(ADDRESS($D90,COLUMN())),0),0),IF($E90&gt;0,IF(AND(INDIRECT(ADDRESS($E90,44))=0,INDIRECT(ADDRESS($E90,38))="UL"),INDIRECT(ADDRESS($E90,COLUMN())),0),0),IF($F90&gt;0,IF(AND(INDIRECT(ADDRESS($F90,44))=0,INDIRECT(ADDRESS($F90,38))="UL"),INDIRECT(ADDRESS($F90,COLUMN())),0),0),IF($G90&gt;0,IF(AND(INDIRECT(ADDRESS($G90,44))=0,INDIRECT(ADDRESS($G90,38))="UL"),INDIRECT(ADDRESS($G90,COLUMN())),0),0),IF($H90&gt;0,IF(AND(INDIRECT(ADDRESS($H90,44))=0,INDIRECT(ADDRESS($H90,38))="UL"),INDIRECT(ADDRESS($H90,COLUMN())),0),0),IF($I90&gt;0,IF(AND(INDIRECT(ADDRESS($I90,44))=0,INDIRECT(ADDRESS($I90,38))="UL"),INDIRECT(ADDRESS($I90,COLUMN())),0),0),IF($J90&gt;0,IF(AND(INDIRECT(ADDRESS($J90,44))=0,INDIRECT(ADDRESS($J90,38))="UL"),INDIRECT(ADDRESS($J90,COLUMN())),0),0),IF($K90&gt;0,IF(AND(INDIRECT(ADDRESS($K90,44))=0,INDIRECT(ADDRESS($K90,38))="UL"),INDIRECT(ADDRESS($K90,COLUMN())),0),0),IF($L90&gt;0,IF(AND(INDIRECT(ADDRESS($L90,44))=0,INDIRECT(ADDRESS($L90,38))="UL"),INDIRECT(ADDRESS($L90,COLUMN())),0),0),IF($M90&gt;0,IF(AND(INDIRECT(ADDRESS($M90,44))=0,INDIRECT(ADDRESS($M90,38))="UL"),INDIRECT(ADDRESS($M90,COLUMN())),0),0))</f>
        <v>0.50264550264550267</v>
      </c>
      <c r="BB90" s="58" cm="1">
        <f t="array" aca="1" ref="BB90" ca="1">SUM(IF($C90&gt;0,IF(AND(INDIRECT(ADDRESS($C90,44))=0,INDIRECT(ADDRESS($C90,38))="UL"),INDIRECT(ADDRESS($C90,COLUMN())),0),0),IF($D90&gt;0,IF(AND(INDIRECT(ADDRESS($D90,44))=0,INDIRECT(ADDRESS($D90,38))="UL"),INDIRECT(ADDRESS($D90,COLUMN())),0),0),IF($E90&gt;0,IF(AND(INDIRECT(ADDRESS($E90,44))=0,INDIRECT(ADDRESS($E90,38))="UL"),INDIRECT(ADDRESS($E90,COLUMN())),0),0),IF($F90&gt;0,IF(AND(INDIRECT(ADDRESS($F90,44))=0,INDIRECT(ADDRESS($F90,38))="UL"),INDIRECT(ADDRESS($F90,COLUMN())),0),0),IF($G90&gt;0,IF(AND(INDIRECT(ADDRESS($G90,44))=0,INDIRECT(ADDRESS($G90,38))="UL"),INDIRECT(ADDRESS($G90,COLUMN())),0),0),IF($H90&gt;0,IF(AND(INDIRECT(ADDRESS($H90,44))=0,INDIRECT(ADDRESS($H90,38))="UL"),INDIRECT(ADDRESS($H90,COLUMN())),0),0),IF($I90&gt;0,IF(AND(INDIRECT(ADDRESS($I90,44))=0,INDIRECT(ADDRESS($I90,38))="UL"),INDIRECT(ADDRESS($I90,COLUMN())),0),0),IF($J90&gt;0,IF(AND(INDIRECT(ADDRESS($J90,44))=0,INDIRECT(ADDRESS($J90,38))="UL"),INDIRECT(ADDRESS($J90,COLUMN())),0),0),IF($K90&gt;0,IF(AND(INDIRECT(ADDRESS($K90,44))=0,INDIRECT(ADDRESS($K90,38))="UL"),INDIRECT(ADDRESS($K90,COLUMN())),0),0),IF($L90&gt;0,IF(AND(INDIRECT(ADDRESS($L90,44))=0,INDIRECT(ADDRESS($L90,38))="UL"),INDIRECT(ADDRESS($L90,COLUMN())),0),0),IF($M90&gt;0,IF(AND(INDIRECT(ADDRESS($M90,44))=0,INDIRECT(ADDRESS($M90,38))="UL"),INDIRECT(ADDRESS($M90,COLUMN())),0),0))</f>
        <v>0.57248677248677238</v>
      </c>
      <c r="BC90" s="58" cm="1">
        <f t="array" aca="1" ref="BC90" ca="1">SUM(IF($C90&gt;0,IF(AND(INDIRECT(ADDRESS($C90,44))=0,INDIRECT(ADDRESS($C90,38))="UL"),INDIRECT(ADDRESS($C90,COLUMN())),0),0),IF($D90&gt;0,IF(AND(INDIRECT(ADDRESS($D90,44))=0,INDIRECT(ADDRESS($D90,38))="UL"),INDIRECT(ADDRESS($D90,COLUMN())),0),0),IF($E90&gt;0,IF(AND(INDIRECT(ADDRESS($E90,44))=0,INDIRECT(ADDRESS($E90,38))="UL"),INDIRECT(ADDRESS($E90,COLUMN())),0),0),IF($F90&gt;0,IF(AND(INDIRECT(ADDRESS($F90,44))=0,INDIRECT(ADDRESS($F90,38))="UL"),INDIRECT(ADDRESS($F90,COLUMN())),0),0),IF($G90&gt;0,IF(AND(INDIRECT(ADDRESS($G90,44))=0,INDIRECT(ADDRESS($G90,38))="UL"),INDIRECT(ADDRESS($G90,COLUMN())),0),0),IF($H90&gt;0,IF(AND(INDIRECT(ADDRESS($H90,44))=0,INDIRECT(ADDRESS($H90,38))="UL"),INDIRECT(ADDRESS($H90,COLUMN())),0),0),IF($I90&gt;0,IF(AND(INDIRECT(ADDRESS($I90,44))=0,INDIRECT(ADDRESS($I90,38))="UL"),INDIRECT(ADDRESS($I90,COLUMN())),0),0),IF($J90&gt;0,IF(AND(INDIRECT(ADDRESS($J90,44))=0,INDIRECT(ADDRESS($J90,38))="UL"),INDIRECT(ADDRESS($J90,COLUMN())),0),0),IF($K90&gt;0,IF(AND(INDIRECT(ADDRESS($K90,44))=0,INDIRECT(ADDRESS($K90,38))="UL"),INDIRECT(ADDRESS($K90,COLUMN())),0),0),IF($L90&gt;0,IF(AND(INDIRECT(ADDRESS($L90,44))=0,INDIRECT(ADDRESS($L90,38))="UL"),INDIRECT(ADDRESS($L90,COLUMN())),0),0),IF($M90&gt;0,IF(AND(INDIRECT(ADDRESS($M90,44))=0,INDIRECT(ADDRESS($M90,38))="UL"),INDIRECT(ADDRESS($M90,COLUMN())),0),0))</f>
        <v>0.44973544973544965</v>
      </c>
      <c r="BD90" s="58" cm="1">
        <f t="array" aca="1" ref="BD90" ca="1">SUM(IF($C90&gt;0,IF(AND(INDIRECT(ADDRESS($C90,44))=0,INDIRECT(ADDRESS($C90,38))="UL"),INDIRECT(ADDRESS($C90,COLUMN())),0),0),IF($D90&gt;0,IF(AND(INDIRECT(ADDRESS($D90,44))=0,INDIRECT(ADDRESS($D90,38))="UL"),INDIRECT(ADDRESS($D90,COLUMN())),0),0),IF($E90&gt;0,IF(AND(INDIRECT(ADDRESS($E90,44))=0,INDIRECT(ADDRESS($E90,38))="UL"),INDIRECT(ADDRESS($E90,COLUMN())),0),0),IF($F90&gt;0,IF(AND(INDIRECT(ADDRESS($F90,44))=0,INDIRECT(ADDRESS($F90,38))="UL"),INDIRECT(ADDRESS($F90,COLUMN())),0),0),IF($G90&gt;0,IF(AND(INDIRECT(ADDRESS($G90,44))=0,INDIRECT(ADDRESS($G90,38))="UL"),INDIRECT(ADDRESS($G90,COLUMN())),0),0),IF($H90&gt;0,IF(AND(INDIRECT(ADDRESS($H90,44))=0,INDIRECT(ADDRESS($H90,38))="UL"),INDIRECT(ADDRESS($H90,COLUMN())),0),0),IF($I90&gt;0,IF(AND(INDIRECT(ADDRESS($I90,44))=0,INDIRECT(ADDRESS($I90,38))="UL"),INDIRECT(ADDRESS($I90,COLUMN())),0),0),IF($J90&gt;0,IF(AND(INDIRECT(ADDRESS($J90,44))=0,INDIRECT(ADDRESS($J90,38))="UL"),INDIRECT(ADDRESS($J90,COLUMN())),0),0),IF($K90&gt;0,IF(AND(INDIRECT(ADDRESS($K90,44))=0,INDIRECT(ADDRESS($K90,38))="UL"),INDIRECT(ADDRESS($K90,COLUMN())),0),0),IF($L90&gt;0,IF(AND(INDIRECT(ADDRESS($L90,44))=0,INDIRECT(ADDRESS($L90,38))="UL"),INDIRECT(ADDRESS($L90,COLUMN())),0),0),IF($M90&gt;0,IF(AND(INDIRECT(ADDRESS($M90,44))=0,INDIRECT(ADDRESS($M90,38))="UL"),INDIRECT(ADDRESS($M90,COLUMN())),0),0))</f>
        <v>0.54920634920634914</v>
      </c>
      <c r="BE90" s="57">
        <f t="shared" ca="1" si="60"/>
        <v>0.50264550264550267</v>
      </c>
      <c r="BF90" s="57" cm="1">
        <f t="array" aca="1" ref="BF90" ca="1">SUM(IF($C90&gt;0,IF(INDIRECT(ADDRESS($C90,45))=1,INDIRECT(ADDRESS($C90,52))*INDIRECT(ADDRESS($C90,42))/5,0),0), IF($D90&gt;0,IF(INDIRECT(ADDRESS($D90,45))=1,INDIRECT(ADDRESS($D90,52))*INDIRECT(ADDRESS($D90,42))/5,0),0), IF($E90&gt;0,IF(INDIRECT(ADDRESS($E90,45))=1,INDIRECT(ADDRESS($E90,52))*INDIRECT(ADDRESS($E90,42))/5,0),0), IF($F90&gt;0,IF(INDIRECT(ADDRESS($F90,45))=1,INDIRECT(ADDRESS($F90,52))*INDIRECT(ADDRESS($F90,42))/5,0),0), IF($G90&gt;0,IF(INDIRECT(ADDRESS($G90,45))=1,INDIRECT(ADDRESS($G90,52))*INDIRECT(ADDRESS($G90,42))/5,0),0), IF($H90&gt;0,IF(INDIRECT(ADDRESS($H90,45))=1,INDIRECT(ADDRESS($H90,52))*INDIRECT(ADDRESS($H90,42))/5,0),0)
)*$BF$296/100</f>
        <v>0</v>
      </c>
      <c r="BG90" s="19"/>
      <c r="BH90" s="57" cm="1">
        <f t="array" aca="1" ref="BH90" ca="1">SUM(IF($C90&gt;0,IF(AND(INDIRECT(ADDRESS($C90,44))=0,INDIRECT(ADDRESS($C90,38))&lt;&gt;"UL"),INDIRECT(ADDRESS($C90,COLUMN()-12)),0),0), IF($D90&gt;0,IF(AND(INDIRECT(ADDRESS($D90,44))=0,INDIRECT(ADDRESS($D90,38))&lt;&gt;"UL"),INDIRECT(ADDRESS($D90,COLUMN()-12)),0),0), IF($E90&gt;0,IF(AND(INDIRECT(ADDRESS($E90,44))=0,INDIRECT(ADDRESS($E90,38))&lt;&gt;"UL"),INDIRECT(ADDRESS($E90,COLUMN()-12)),0),0), IF($F90&gt;0,IF(AND(INDIRECT(ADDRESS($F90,44))=0,INDIRECT(ADDRESS($F90,38))&lt;&gt;"UL"),INDIRECT(ADDRESS($F90,COLUMN()-12)),0),0), IF($G90&gt;0,IF(AND(INDIRECT(ADDRESS($G90,44))=0,INDIRECT(ADDRESS($G90,38))&lt;&gt;"UL"),INDIRECT(ADDRESS($G90,COLUMN()-12)),0),0), IF($H90&gt;0,IF(AND(INDIRECT(ADDRESS($H90,44))=0,INDIRECT(ADDRESS($H90,38))&lt;&gt;"UL"),INDIRECT(ADDRESS($H90,COLUMN()-12)),0),0), IF($I90&gt;0,IF(AND(INDIRECT(ADDRESS($I90,44))=0,INDIRECT(ADDRESS($I90,38))&lt;&gt;"UL"),INDIRECT(ADDRESS($I90,COLUMN()-12)),0),0), IF($J90&gt;0,IF(AND(INDIRECT(ADDRESS($J90,44))=0,INDIRECT(ADDRESS($J90,38))&lt;&gt;"UL"),INDIRECT(ADDRESS($J90,COLUMN()-12)),0),0), IF($K90&gt;0,IF(AND(INDIRECT(ADDRESS($K90,44))=0,INDIRECT(ADDRESS($K90,38))&lt;&gt;"UL"),INDIRECT(ADDRESS($K90,COLUMN()-12)),0),0), IF($L90&gt;0,IF(AND(INDIRECT(ADDRESS($L90,44))=0,INDIRECT(ADDRESS($L90,38))&lt;&gt;"UL"),INDIRECT(ADDRESS($L90,COLUMN()-12)),0),0), IF($M90&gt;0,IF(AND(INDIRECT(ADDRESS($M90,44))=0,INDIRECT(ADDRESS($M90,38))&lt;&gt;"UL"),INDIRECT(ADDRESS($M90,COLUMN()-12)),0),0))</f>
        <v>0</v>
      </c>
      <c r="BI90" s="57" cm="1">
        <f t="array" aca="1" ref="BI90" ca="1">SUM(IF($C90&gt;0,IF(AND(INDIRECT(ADDRESS($C90,44))=0,INDIRECT(ADDRESS($C90,38))&lt;&gt;"UL"),INDIRECT(ADDRESS($C90,COLUMN()-12)),0),0), IF($D90&gt;0,IF(AND(INDIRECT(ADDRESS($D90,44))=0,INDIRECT(ADDRESS($D90,38))&lt;&gt;"UL"),INDIRECT(ADDRESS($D90,COLUMN()-12)),0),0), IF($E90&gt;0,IF(AND(INDIRECT(ADDRESS($E90,44))=0,INDIRECT(ADDRESS($E90,38))&lt;&gt;"UL"),INDIRECT(ADDRESS($E90,COLUMN()-12)),0),0), IF($F90&gt;0,IF(AND(INDIRECT(ADDRESS($F90,44))=0,INDIRECT(ADDRESS($F90,38))&lt;&gt;"UL"),INDIRECT(ADDRESS($F90,COLUMN()-12)),0),0), IF($G90&gt;0,IF(AND(INDIRECT(ADDRESS($G90,44))=0,INDIRECT(ADDRESS($G90,38))&lt;&gt;"UL"),INDIRECT(ADDRESS($G90,COLUMN()-12)),0),0), IF($H90&gt;0,IF(AND(INDIRECT(ADDRESS($H90,44))=0,INDIRECT(ADDRESS($H90,38))&lt;&gt;"UL"),INDIRECT(ADDRESS($H90,COLUMN()-12)),0),0), IF($I90&gt;0,IF(AND(INDIRECT(ADDRESS($I90,44))=0,INDIRECT(ADDRESS($I90,38))&lt;&gt;"UL"),INDIRECT(ADDRESS($I90,COLUMN()-12)),0),0), IF($J90&gt;0,IF(AND(INDIRECT(ADDRESS($J90,44))=0,INDIRECT(ADDRESS($J90,38))&lt;&gt;"UL"),INDIRECT(ADDRESS($J90,COLUMN()-12)),0),0), IF($K90&gt;0,IF(AND(INDIRECT(ADDRESS($K90,44))=0,INDIRECT(ADDRESS($K90,38))&lt;&gt;"UL"),INDIRECT(ADDRESS($K90,COLUMN()-12)),0),0), IF($L90&gt;0,IF(AND(INDIRECT(ADDRESS($L90,44))=0,INDIRECT(ADDRESS($L90,38))&lt;&gt;"UL"),INDIRECT(ADDRESS($L90,COLUMN()-12)),0),0), IF($M90&gt;0,IF(AND(INDIRECT(ADDRESS($M90,44))=0,INDIRECT(ADDRESS($M90,38))&lt;&gt;"UL"),INDIRECT(ADDRESS($M90,COLUMN()-12)),0),0))</f>
        <v>0</v>
      </c>
      <c r="BJ90" s="57" cm="1">
        <f t="array" aca="1" ref="BJ90" ca="1">SUM(IF($C90&gt;0,IF(AND(INDIRECT(ADDRESS($C90,44))=0,INDIRECT(ADDRESS($C90,38))&lt;&gt;"UL"),INDIRECT(ADDRESS($C90,COLUMN()-12)),0),0), IF($D90&gt;0,IF(AND(INDIRECT(ADDRESS($D90,44))=0,INDIRECT(ADDRESS($D90,38))&lt;&gt;"UL"),INDIRECT(ADDRESS($D90,COLUMN()-12)),0),0), IF($E90&gt;0,IF(AND(INDIRECT(ADDRESS($E90,44))=0,INDIRECT(ADDRESS($E90,38))&lt;&gt;"UL"),INDIRECT(ADDRESS($E90,COLUMN()-12)),0),0), IF($F90&gt;0,IF(AND(INDIRECT(ADDRESS($F90,44))=0,INDIRECT(ADDRESS($F90,38))&lt;&gt;"UL"),INDIRECT(ADDRESS($F90,COLUMN()-12)),0),0), IF($G90&gt;0,IF(AND(INDIRECT(ADDRESS($G90,44))=0,INDIRECT(ADDRESS($G90,38))&lt;&gt;"UL"),INDIRECT(ADDRESS($G90,COLUMN()-12)),0),0), IF($H90&gt;0,IF(AND(INDIRECT(ADDRESS($H90,44))=0,INDIRECT(ADDRESS($H90,38))&lt;&gt;"UL"),INDIRECT(ADDRESS($H90,COLUMN()-12)),0),0), IF($I90&gt;0,IF(AND(INDIRECT(ADDRESS($I90,44))=0,INDIRECT(ADDRESS($I90,38))&lt;&gt;"UL"),INDIRECT(ADDRESS($I90,COLUMN()-12)),0),0), IF($J90&gt;0,IF(AND(INDIRECT(ADDRESS($J90,44))=0,INDIRECT(ADDRESS($J90,38))&lt;&gt;"UL"),INDIRECT(ADDRESS($J90,COLUMN()-12)),0),0), IF($K90&gt;0,IF(AND(INDIRECT(ADDRESS($K90,44))=0,INDIRECT(ADDRESS($K90,38))&lt;&gt;"UL"),INDIRECT(ADDRESS($K90,COLUMN()-12)),0),0), IF($L90&gt;0,IF(AND(INDIRECT(ADDRESS($L90,44))=0,INDIRECT(ADDRESS($L90,38))&lt;&gt;"UL"),INDIRECT(ADDRESS($L90,COLUMN()-12)),0),0), IF($M90&gt;0,IF(AND(INDIRECT(ADDRESS($M90,44))=0,INDIRECT(ADDRESS($M90,38))&lt;&gt;"UL"),INDIRECT(ADDRESS($M90,COLUMN()-12)),0),0))</f>
        <v>0</v>
      </c>
      <c r="BK90" s="57">
        <f t="shared" ca="1" si="61"/>
        <v>0</v>
      </c>
      <c r="BL90" s="58">
        <f t="shared" ca="1" si="62"/>
        <v>0</v>
      </c>
      <c r="BM90" s="57" cm="1">
        <f t="array" aca="1" ref="BM90" ca="1">SUM(IF($C90&gt;0,IF(AND(INDIRECT(ADDRESS($C90,44))=0,INDIRECT(ADDRESS($C90,38))&lt;&gt;"UL"),INDIRECT(ADDRESS($C90,COLUMN()-12)),0),0), IF($D90&gt;0,IF(AND(INDIRECT(ADDRESS($D90,44))=0,INDIRECT(ADDRESS($D90,38))&lt;&gt;"UL"),INDIRECT(ADDRESS($D90,COLUMN()-12)),0),0), IF($E90&gt;0,IF(AND(INDIRECT(ADDRESS($E90,44))=0,INDIRECT(ADDRESS($E90,38))&lt;&gt;"UL"),INDIRECT(ADDRESS($E90,COLUMN()-12)),0),0), IF($F90&gt;0,IF(AND(INDIRECT(ADDRESS($F90,44))=0,INDIRECT(ADDRESS($F90,38))&lt;&gt;"UL"),INDIRECT(ADDRESS($F90,COLUMN()-12)),0),0), IF($G90&gt;0,IF(AND(INDIRECT(ADDRESS($G90,44))=0,INDIRECT(ADDRESS($G90,38))&lt;&gt;"UL"),INDIRECT(ADDRESS($G90,COLUMN()-12)),0),0), IF($H90&gt;0,IF(AND(INDIRECT(ADDRESS($H90,44))=0,INDIRECT(ADDRESS($H90,38))&lt;&gt;"UL"),INDIRECT(ADDRESS($H90,COLUMN()-12)),0),0), IF($I90&gt;0,IF(AND(INDIRECT(ADDRESS($I90,44))=0,INDIRECT(ADDRESS($I90,38))&lt;&gt;"UL"),INDIRECT(ADDRESS($I90,COLUMN()-12)),0),0), IF($J90&gt;0,IF(AND(INDIRECT(ADDRESS($J90,44))=0,INDIRECT(ADDRESS($J90,38))&lt;&gt;"UL"),INDIRECT(ADDRESS($J90,COLUMN()-12)),0),0), IF($K90&gt;0,IF(AND(INDIRECT(ADDRESS($K90,44))=0,INDIRECT(ADDRESS($K90,38))&lt;&gt;"UL"),INDIRECT(ADDRESS($K90,COLUMN()-11)),0),0), IF($L90&gt;0,IF(AND(INDIRECT(ADDRESS($L90,44))=0,INDIRECT(ADDRESS($L90,38))&lt;&gt;"UL"),INDIRECT(ADDRESS($L90,COLUMN()-11)),0),0), IF($M90&gt;0,IF(AND(INDIRECT(ADDRESS($M90,44))=0,INDIRECT(ADDRESS($M90,38))&lt;&gt;"UL"),INDIRECT(ADDRESS($M90,COLUMN()-11)),0),0))</f>
        <v>0</v>
      </c>
      <c r="BN90" s="57" cm="1">
        <f t="array" aca="1" ref="BN90" ca="1">SUM(IF($C90&gt;0,IF(AND(INDIRECT(ADDRESS($C90,44))=0,INDIRECT(ADDRESS($C90,38))&lt;&gt;"UL"),INDIRECT(ADDRESS($C90,COLUMN()-12)),0),0), IF($D90&gt;0,IF(AND(INDIRECT(ADDRESS($D90,44))=0,INDIRECT(ADDRESS($D90,38))&lt;&gt;"UL"),INDIRECT(ADDRESS($D90,COLUMN()-12)),0),0), IF($E90&gt;0,IF(AND(INDIRECT(ADDRESS($E90,44))=0,INDIRECT(ADDRESS($E90,38))&lt;&gt;"UL"),INDIRECT(ADDRESS($E90,COLUMN()-12)),0),0), IF($F90&gt;0,IF(AND(INDIRECT(ADDRESS($F90,44))=0,INDIRECT(ADDRESS($F90,38))&lt;&gt;"UL"),INDIRECT(ADDRESS($F90,COLUMN()-12)),0),0), IF($G90&gt;0,IF(AND(INDIRECT(ADDRESS($G90,44))=0,INDIRECT(ADDRESS($G90,38))&lt;&gt;"UL"),INDIRECT(ADDRESS($G90,COLUMN()-12)),0),0), IF($H90&gt;0,IF(AND(INDIRECT(ADDRESS($H90,44))=0,INDIRECT(ADDRESS($H90,38))&lt;&gt;"UL"),INDIRECT(ADDRESS($H90,COLUMN()-12)),0),0), IF($I90&gt;0,IF(AND(INDIRECT(ADDRESS($I90,44))=0,INDIRECT(ADDRESS($I90,38))&lt;&gt;"UL"),INDIRECT(ADDRESS($I90,COLUMN()-12)),0),0), IF($J90&gt;0,IF(AND(INDIRECT(ADDRESS($J90,44))=0,INDIRECT(ADDRESS($J90,38))&lt;&gt;"UL"),INDIRECT(ADDRESS($J90,COLUMN()-12)),0),0), IF($K90&gt;0,IF(AND(INDIRECT(ADDRESS($K90,44))=0,INDIRECT(ADDRESS($K90,38))&lt;&gt;"UL"),INDIRECT(ADDRESS($K90,COLUMN()-11)),0),0), IF($L90&gt;0,IF(AND(INDIRECT(ADDRESS($L90,44))=0,INDIRECT(ADDRESS($L90,38))&lt;&gt;"UL"),INDIRECT(ADDRESS($L90,COLUMN()-11)),0),0), IF($M90&gt;0,IF(AND(INDIRECT(ADDRESS($M90,44))=0,INDIRECT(ADDRESS($M90,38))&lt;&gt;"UL"),INDIRECT(ADDRESS($M90,COLUMN()-11)),0),0))</f>
        <v>0</v>
      </c>
      <c r="BO90" s="57" cm="1">
        <f t="array" aca="1" ref="BO90" ca="1">SUM(IF($C90&gt;0,IF(AND(INDIRECT(ADDRESS($C90,44))=0,INDIRECT(ADDRESS($C90,38))&lt;&gt;"UL"),INDIRECT(ADDRESS($C90,COLUMN()-12)),0),0), IF($D90&gt;0,IF(AND(INDIRECT(ADDRESS($D90,44))=0,INDIRECT(ADDRESS($D90,38))&lt;&gt;"UL"),INDIRECT(ADDRESS($D90,COLUMN()-12)),0),0), IF($E90&gt;0,IF(AND(INDIRECT(ADDRESS($E90,44))=0,INDIRECT(ADDRESS($E90,38))&lt;&gt;"UL"),INDIRECT(ADDRESS($E90,COLUMN()-12)),0),0), IF($F90&gt;0,IF(AND(INDIRECT(ADDRESS($F90,44))=0,INDIRECT(ADDRESS($F90,38))&lt;&gt;"UL"),INDIRECT(ADDRESS($F90,COLUMN()-12)),0),0), IF($G90&gt;0,IF(AND(INDIRECT(ADDRESS($G90,44))=0,INDIRECT(ADDRESS($G90,38))&lt;&gt;"UL"),INDIRECT(ADDRESS($G90,COLUMN()-12)),0),0), IF($H90&gt;0,IF(AND(INDIRECT(ADDRESS($H90,44))=0,INDIRECT(ADDRESS($H90,38))&lt;&gt;"UL"),INDIRECT(ADDRESS($H90,COLUMN()-12)),0),0), IF($I90&gt;0,IF(AND(INDIRECT(ADDRESS($I90,44))=0,INDIRECT(ADDRESS($I90,38))&lt;&gt;"UL"),INDIRECT(ADDRESS($I90,COLUMN()-12)),0),0), IF($J90&gt;0,IF(AND(INDIRECT(ADDRESS($J90,44))=0,INDIRECT(ADDRESS($J90,38))&lt;&gt;"UL"),INDIRECT(ADDRESS($J90,COLUMN()-12)),0),0), IF($K90&gt;0,IF(AND(INDIRECT(ADDRESS($K90,44))=0,INDIRECT(ADDRESS($K90,38))&lt;&gt;"UL"),INDIRECT(ADDRESS($K90,COLUMN()-11)),0),0), IF($L90&gt;0,IF(AND(INDIRECT(ADDRESS($L90,44))=0,INDIRECT(ADDRESS($L90,38))&lt;&gt;"UL"),INDIRECT(ADDRESS($L90,COLUMN()-11)),0),0), IF($M90&gt;0,IF(AND(INDIRECT(ADDRESS($M90,44))=0,INDIRECT(ADDRESS($M90,38))&lt;&gt;"UL"),INDIRECT(ADDRESS($M90,COLUMN()-11)),0),0))</f>
        <v>0</v>
      </c>
      <c r="BP90" s="57" cm="1">
        <f t="array" aca="1" ref="BP90" ca="1">SUM(IF($C90&gt;0,IF(AND(INDIRECT(ADDRESS($C90,44))=0,INDIRECT(ADDRESS($C90,38))&lt;&gt;"UL"),INDIRECT(ADDRESS($C90,COLUMN()-12)),0),0), IF($D90&gt;0,IF(AND(INDIRECT(ADDRESS($D90,44))=0,INDIRECT(ADDRESS($D90,38))&lt;&gt;"UL"),INDIRECT(ADDRESS($D90,COLUMN()-12)),0),0), IF($E90&gt;0,IF(AND(INDIRECT(ADDRESS($E90,44))=0,INDIRECT(ADDRESS($E90,38))&lt;&gt;"UL"),INDIRECT(ADDRESS($E90,COLUMN()-12)),0),0), IF($F90&gt;0,IF(AND(INDIRECT(ADDRESS($F90,44))=0,INDIRECT(ADDRESS($F90,38))&lt;&gt;"UL"),INDIRECT(ADDRESS($F90,COLUMN()-12)),0),0), IF($G90&gt;0,IF(AND(INDIRECT(ADDRESS($G90,44))=0,INDIRECT(ADDRESS($G90,38))&lt;&gt;"UL"),INDIRECT(ADDRESS($G90,COLUMN()-12)),0),0), IF($H90&gt;0,IF(AND(INDIRECT(ADDRESS($H90,44))=0,INDIRECT(ADDRESS($H90,38))&lt;&gt;"UL"),INDIRECT(ADDRESS($H90,COLUMN()-12)),0),0), IF($I90&gt;0,IF(AND(INDIRECT(ADDRESS($I90,44))=0,INDIRECT(ADDRESS($I90,38))&lt;&gt;"UL"),INDIRECT(ADDRESS($I90,COLUMN()-12)),0),0), IF($J90&gt;0,IF(AND(INDIRECT(ADDRESS($J90,44))=0,INDIRECT(ADDRESS($J90,38))&lt;&gt;"UL"),INDIRECT(ADDRESS($J90,COLUMN()-12)),0),0), IF($K90&gt;0,IF(AND(INDIRECT(ADDRESS($K90,44))=0,INDIRECT(ADDRESS($K90,38))&lt;&gt;"UL"),INDIRECT(ADDRESS($K90,COLUMN()-11)),0),0), IF($L90&gt;0,IF(AND(INDIRECT(ADDRESS($L90,44))=0,INDIRECT(ADDRESS($L90,38))&lt;&gt;"UL"),INDIRECT(ADDRESS($L90,COLUMN()-11)),0),0), IF($M90&gt;0,IF(AND(INDIRECT(ADDRESS($M90,44))=0,INDIRECT(ADDRESS($M90,38))&lt;&gt;"UL"),INDIRECT(ADDRESS($M90,COLUMN()-11)),0),0))</f>
        <v>0</v>
      </c>
      <c r="BQ90" s="57">
        <f t="shared" ca="1" si="63"/>
        <v>0</v>
      </c>
      <c r="BR90" s="161">
        <f t="shared" ca="1" si="64"/>
        <v>84.485427806350813</v>
      </c>
      <c r="BS90" s="56"/>
      <c r="BT90" s="56">
        <f t="shared" ca="1" si="65"/>
        <v>4.4728135094150456</v>
      </c>
      <c r="BU90" s="63">
        <f t="shared" ca="1" si="66"/>
        <v>0.13553980331560744</v>
      </c>
      <c r="BV90" s="57" t="s">
        <v>33</v>
      </c>
      <c r="BW90" s="57" cm="1">
        <f t="array" aca="1" ref="BW90" ca="1">SUM(IF($C90&gt;0,IF(AND(INDIRECT(ADDRESS($C90,44))=0,INDIRECT(ADDRESS($C90,38))="UL",ISERROR(SEARCH("Rear",INDIRECT(ADDRESS($C90,33)))),ISERROR(SEARCH("Side",INDIRECT(ADDRESS($C90,33))))),INDIRECT(ADDRESS($C90,COLUMN())),0),0),IF($D90&gt;0,IF(AND(INDIRECT(ADDRESS($D90,44))=0,INDIRECT(ADDRESS($D90,38))="UL",ISERROR(SEARCH("Rear",INDIRECT(ADDRESS($D90,33)))),ISERROR(SEARCH("Side",INDIRECT(ADDRESS($D90,33))))),INDIRECT(ADDRESS($D90,COLUMN())),0),0),IF($E90&gt;0,IF(AND(INDIRECT(ADDRESS($E90,44))=0,INDIRECT(ADDRESS($E90,38))="UL",ISERROR(SEARCH("Rear",INDIRECT(ADDRESS($E90,33)))),ISERROR(SEARCH("Side",INDIRECT(ADDRESS($E90,33))))),INDIRECT(ADDRESS($E90,COLUMN())),0),0),IF($F90&gt;0,IF(AND(INDIRECT(ADDRESS($F90,44))=0,INDIRECT(ADDRESS($F90,38))="UL",ISERROR(SEARCH("Rear",INDIRECT(ADDRESS($F90,33)))),ISERROR(SEARCH("Side",INDIRECT(ADDRESS($F90,33))))),INDIRECT(ADDRESS($F90,COLUMN())),0),0),IF($G90&gt;0,IF(AND(INDIRECT(ADDRESS($G90,44))=0,INDIRECT(ADDRESS($G90,38))="UL",ISERROR(SEARCH("Rear",INDIRECT(ADDRESS($G90,33)))),ISERROR(SEARCH("Side",INDIRECT(ADDRESS($G90,33))))),INDIRECT(ADDRESS($G90,COLUMN())),0),0),IF($H90&gt;0,IF(AND(INDIRECT(ADDRESS($H90,44))=0,INDIRECT(ADDRESS($H90,38))="UL",ISERROR(SEARCH("Rear",INDIRECT(ADDRESS($H90,33)))),ISERROR(SEARCH("Side",INDIRECT(ADDRESS($H90,33))))),INDIRECT(ADDRESS($H90,COLUMN())),0),0),IF($I90&gt;0,IF(AND(INDIRECT(ADDRESS($I90,44))=0,INDIRECT(ADDRESS($I90,38))="UL",ISERROR(SEARCH("Rear",INDIRECT(ADDRESS($I90,33)))),ISERROR(SEARCH("Side",INDIRECT(ADDRESS($I90,33))))),INDIRECT(ADDRESS($I90,COLUMN())),0),0),IF($J90&gt;0,IF(AND(INDIRECT(ADDRESS($J90,44))=0,INDIRECT(ADDRESS($J90,38))="UL",ISERROR(SEARCH("Rear",INDIRECT(ADDRESS($J90,33)))),ISERROR(SEARCH("Side",INDIRECT(ADDRESS($J90,33))))),INDIRECT(ADDRESS($J90,COLUMN())),0),0),IF($K90&gt;0,IF(AND(INDIRECT(ADDRESS($K90,44))=0,INDIRECT(ADDRESS($K90,38))="UL",ISERROR(SEARCH("Rear",INDIRECT(ADDRESS($K90,33)))),ISERROR(SEARCH("Side",INDIRECT(ADDRESS($K90,33))))),INDIRECT(ADDRESS($K90,COLUMN())),0),0),IF($L90&gt;0,IF(AND(INDIRECT(ADDRESS($L90,44))=0,INDIRECT(ADDRESS($L90,38))="UL",ISERROR(SEARCH("Rear",INDIRECT(ADDRESS($L90,33)))),ISERROR(SEARCH("Side",INDIRECT(ADDRESS($L90,33))))),INDIRECT(ADDRESS($L90,COLUMN())),0),0),IF($M90&gt;0,IF(AND(INDIRECT(ADDRESS($M90,44))=0,INDIRECT(ADDRESS($M90,38))="UL",ISERROR(SEARCH("Rear",INDIRECT(ADDRESS($M90,33)))),ISERROR(SEARCH("Side",INDIRECT(ADDRESS($M90,33))))),INDIRECT(ADDRESS($M90,COLUMN())),0),0))</f>
        <v>0.77777777777777768</v>
      </c>
      <c r="BX90" s="57">
        <f t="shared" ca="1" si="67"/>
        <v>1.6111111111111109</v>
      </c>
      <c r="BY90" s="57" cm="1">
        <f t="array" aca="1" ref="BY90" ca="1">SUM(IF($C90&gt;0,IF(AND(INDIRECT(ADDRESS($C90,44))=0,INDIRECT(ADDRESS($C90,38))="UL"),INDIRECT(ADDRESS($C90,COLUMN())),0),0),IF($D90&gt;0,IF(AND(INDIRECT(ADDRESS($D90,44))=0,INDIRECT(ADDRESS($D90,38))="UL"),INDIRECT(ADDRESS($D90,COLUMN())),0),0),IF($E90&gt;0,IF(AND(INDIRECT(ADDRESS($E90,44))=0,INDIRECT(ADDRESS($E90,38))="UL"),INDIRECT(ADDRESS($E90,COLUMN())),0),0),IF($F90&gt;0,IF(AND(INDIRECT(ADDRESS($F90,44))=0,INDIRECT(ADDRESS($F90,38))="UL"),INDIRECT(ADDRESS($F90,COLUMN())),0),0),IF($G90&gt;0,IF(AND(INDIRECT(ADDRESS($G90,44))=0,INDIRECT(ADDRESS($G90,38))="UL"),INDIRECT(ADDRESS($G90,COLUMN())),0),0),IF($H90&gt;0,IF(AND(INDIRECT(ADDRESS($H90,44))=0,INDIRECT(ADDRESS($H90,38))="UL"),INDIRECT(ADDRESS($H90,COLUMN())),0),0),IF($I90&gt;0,IF(AND(INDIRECT(ADDRESS($I90,44))=0,INDIRECT(ADDRESS($I90,38))="UL"),INDIRECT(ADDRESS($I90,COLUMN())),0),0),IF($J90&gt;0,IF(AND(INDIRECT(ADDRESS($J90,44))=0,INDIRECT(ADDRESS($J90,38))="UL"),INDIRECT(ADDRESS($J90,COLUMN())),0),0),IF($K90&gt;0,IF(AND(INDIRECT(ADDRESS($K90,44))=0,INDIRECT(ADDRESS($K90,38))="UL"),INDIRECT(ADDRESS($K90,COLUMN())),0),0),IF($L90&gt;0,IF(AND(INDIRECT(ADDRESS($L90,44))=0,INDIRECT(ADDRESS($L90,38))="UL"),INDIRECT(ADDRESS($L90,COLUMN())),0),0),IF($M90&gt;0,IF(AND(INDIRECT(ADDRESS($M90,44))=0,INDIRECT(ADDRESS($M90,38))="UL"),INDIRECT(ADDRESS($M90,COLUMN())),0),0))</f>
        <v>0.36419753086419748</v>
      </c>
      <c r="BZ90" s="57" cm="1">
        <f t="array" aca="1" ref="BZ90" ca="1">SUM(IF($C90&gt;0,IF(AND(INDIRECT(ADDRESS($C90,44))=0,INDIRECT(ADDRESS($C90,38))="UL"),INDIRECT(ADDRESS($C90,COLUMN())),0),0),IF($D90&gt;0,IF(AND(INDIRECT(ADDRESS($D90,44))=0,INDIRECT(ADDRESS($D90,38))="UL"),INDIRECT(ADDRESS($D90,COLUMN())),0),0),IF($E90&gt;0,IF(AND(INDIRECT(ADDRESS($E90,44))=0,INDIRECT(ADDRESS($E90,38))="UL"),INDIRECT(ADDRESS($E90,COLUMN())),0),0),IF($F90&gt;0,IF(AND(INDIRECT(ADDRESS($F90,44))=0,INDIRECT(ADDRESS($F90,38))="UL"),INDIRECT(ADDRESS($F90,COLUMN())),0),0),IF($G90&gt;0,IF(AND(INDIRECT(ADDRESS($G90,44))=0,INDIRECT(ADDRESS($G90,38))="UL"),INDIRECT(ADDRESS($G90,COLUMN())),0),0),IF($H90&gt;0,IF(AND(INDIRECT(ADDRESS($H90,44))=0,INDIRECT(ADDRESS($H90,38))="UL"),INDIRECT(ADDRESS($H90,COLUMN())),0),0),IF($I90&gt;0,IF(AND(INDIRECT(ADDRESS($I90,44))=0,INDIRECT(ADDRESS($I90,38))="UL"),INDIRECT(ADDRESS($I90,COLUMN())),0),0),IF($J90&gt;0,IF(AND(INDIRECT(ADDRESS($J90,44))=0,INDIRECT(ADDRESS($J90,38))="UL"),INDIRECT(ADDRESS($J90,COLUMN())),0),0),IF($K90&gt;0,IF(AND(INDIRECT(ADDRESS($K90,44))=0,INDIRECT(ADDRESS($K90,38))="UL"),INDIRECT(ADDRESS($K90,COLUMN())),0),0),IF($L90&gt;0,IF(AND(INDIRECT(ADDRESS($L90,44))=0,INDIRECT(ADDRESS($L90,38))="UL"),INDIRECT(ADDRESS($L90,COLUMN())),0),0),IF($M90&gt;0,IF(AND(INDIRECT(ADDRESS($M90,44))=0,INDIRECT(ADDRESS($M90,38))="UL"),INDIRECT(ADDRESS($M90,COLUMN())),0),0))</f>
        <v>0.59876543209876532</v>
      </c>
      <c r="CA90" s="57">
        <f t="shared" ca="1" si="68"/>
        <v>0.36419753086419748</v>
      </c>
      <c r="CB90" s="57" cm="1">
        <f t="array" aca="1" ref="CB90" ca="1">SUM(IF($C90&gt;0,IF(AND(INDIRECT(ADDRESS($C90,44))=0,INDIRECT(ADDRESS($C90,38))&lt;&gt;"UL"),INDIRECT(ADDRESS($C90,COLUMN())),0),0),IF($D90&gt;0,IF(AND(INDIRECT(ADDRESS($D90,44))=0,INDIRECT(ADDRESS($D90,38))&lt;&gt;"UL"),INDIRECT(ADDRESS($D90,COLUMN())),0),0),IF($E90&gt;0,IF(AND(INDIRECT(ADDRESS($E90,44))=0,INDIRECT(ADDRESS($E90,38))&lt;&gt;"UL"),INDIRECT(ADDRESS($E90,COLUMN())),0),0),IF($F90&gt;0,IF(AND(INDIRECT(ADDRESS($F90,44))=0,INDIRECT(ADDRESS($F90,38))&lt;&gt;"UL"),INDIRECT(ADDRESS($F90,COLUMN())),0),0),IF($G90&gt;0,IF(AND(INDIRECT(ADDRESS($G90,44))=0,INDIRECT(ADDRESS($G90,38))&lt;&gt;"UL"),INDIRECT(ADDRESS($G90,COLUMN())),0),0),IF($H90&gt;0,IF(AND(INDIRECT(ADDRESS($H90,44))=0,INDIRECT(ADDRESS($H90,38))&lt;&gt;"UL"),INDIRECT(ADDRESS($H90,COLUMN())),0),0),IF($I90&gt;0,IF(AND(INDIRECT(ADDRESS($I90,44))=0,INDIRECT(ADDRESS($I90,38))&lt;&gt;"UL"),INDIRECT(ADDRESS($I90,COLUMN())),0),0),IF($J90&gt;0,IF(AND(INDIRECT(ADDRESS($J90,44))=0,INDIRECT(ADDRESS($J90,38))&lt;&gt;"UL"),INDIRECT(ADDRESS($J90,COLUMN())),0),0),IF($K90&gt;0,IF(AND(INDIRECT(ADDRESS($K90,44))=0,INDIRECT(ADDRESS($K90,38))&lt;&gt;"UL"),INDIRECT(ADDRESS($K90,COLUMN())),0),0),IF($L90&gt;0,IF(AND(INDIRECT(ADDRESS($L90,44))=0,INDIRECT(ADDRESS($L90,38))&lt;&gt;"UL"),INDIRECT(ADDRESS($L90,COLUMN())),0),0),IF($M90&gt;0,IF(AND(INDIRECT(ADDRESS($M90,44))=0,INDIRECT(ADDRESS($M90,38))&lt;&gt;"UL"),INDIRECT(ADDRESS($M90,COLUMN())),0),0))</f>
        <v>0</v>
      </c>
      <c r="CC90" s="57">
        <f t="shared" ca="1" si="69"/>
        <v>0</v>
      </c>
      <c r="CD90" s="57" cm="1">
        <f t="array" aca="1" ref="CD90" ca="1">SUM(IF($C90&gt;0,IF(AND(INDIRECT(ADDRESS($C90,44))=0,INDIRECT(ADDRESS($C90,38))&lt;&gt;"UL"),INDIRECT(ADDRESS($C90,COLUMN())),0),0),IF($D90&gt;0,IF(AND(INDIRECT(ADDRESS($D90,44))=0,INDIRECT(ADDRESS($D90,38))&lt;&gt;"UL"),INDIRECT(ADDRESS($D90,COLUMN())),0),0),IF($E90&gt;0,IF(AND(INDIRECT(ADDRESS($E90,44))=0,INDIRECT(ADDRESS($E90,38))&lt;&gt;"UL"),INDIRECT(ADDRESS($E90,COLUMN())),0),0),IF($F90&gt;0,IF(AND(INDIRECT(ADDRESS($F90,44))=0,INDIRECT(ADDRESS($F90,38))&lt;&gt;"UL"),INDIRECT(ADDRESS($F90,COLUMN())),0),0),IF($G90&gt;0,IF(AND(INDIRECT(ADDRESS($G90,44))=0,INDIRECT(ADDRESS($G90,38))&lt;&gt;"UL"),INDIRECT(ADDRESS($G90,COLUMN())),0),0),IF($H90&gt;0,IF(AND(INDIRECT(ADDRESS($H90,44))=0,INDIRECT(ADDRESS($H90,38))&lt;&gt;"UL"),INDIRECT(ADDRESS($H90,COLUMN())),0),0),IF($I90&gt;0,IF(AND(INDIRECT(ADDRESS($I90,44))=0,INDIRECT(ADDRESS($I90,38))&lt;&gt;"UL"),INDIRECT(ADDRESS($I90,COLUMN())),0),0),IF($J90&gt;0,IF(AND(INDIRECT(ADDRESS($J90,44))=0,INDIRECT(ADDRESS($J90,38))&lt;&gt;"UL"),INDIRECT(ADDRESS($J90,COLUMN())),0),0),IF($K90&gt;0,IF(AND(INDIRECT(ADDRESS($K90,44))=0,INDIRECT(ADDRESS($K90,38))&lt;&gt;"UL"),INDIRECT(ADDRESS($K90,COLUMN())),0),0),IF($L90&gt;0,IF(AND(INDIRECT(ADDRESS($L90,44))=0,INDIRECT(ADDRESS($L90,38))&lt;&gt;"UL"),INDIRECT(ADDRESS($L90,COLUMN())),0),0),IF($M90&gt;0,IF(AND(INDIRECT(ADDRESS($M90,44))=0,INDIRECT(ADDRESS($M90,38))&lt;&gt;"UL"),INDIRECT(ADDRESS($M90,COLUMN())),0),0))</f>
        <v>0</v>
      </c>
      <c r="CE90" s="57" cm="1">
        <f t="array" aca="1" ref="CE90" ca="1">SUM(IF($C90&gt;0,IF(AND(INDIRECT(ADDRESS($C90,44))=0,INDIRECT(ADDRESS($C90,38))&lt;&gt;"UL"),INDIRECT(ADDRESS($C90,COLUMN())),0),0),IF($D90&gt;0,IF(AND(INDIRECT(ADDRESS($D90,44))=0,INDIRECT(ADDRESS($D90,38))&lt;&gt;"UL"),INDIRECT(ADDRESS($D90,COLUMN())),0),0),IF($E90&gt;0,IF(AND(INDIRECT(ADDRESS($E90,44))=0,INDIRECT(ADDRESS($E90,38))&lt;&gt;"UL"),INDIRECT(ADDRESS($E90,COLUMN())),0),0),IF($F90&gt;0,IF(AND(INDIRECT(ADDRESS($F90,44))=0,INDIRECT(ADDRESS($F90,38))&lt;&gt;"UL"),INDIRECT(ADDRESS($F90,COLUMN())),0),0),IF($G90&gt;0,IF(AND(INDIRECT(ADDRESS($G90,44))=0,INDIRECT(ADDRESS($G90,38))&lt;&gt;"UL"),INDIRECT(ADDRESS($G90,COLUMN())),0),0),IF($H90&gt;0,IF(AND(INDIRECT(ADDRESS($H90,44))=0,INDIRECT(ADDRESS($H90,38))&lt;&gt;"UL"),INDIRECT(ADDRESS($H90,COLUMN())),0),0),IF($I90&gt;0,IF(AND(INDIRECT(ADDRESS($I90,44))=0,INDIRECT(ADDRESS($I90,38))&lt;&gt;"UL"),INDIRECT(ADDRESS($I90,COLUMN())),0),0),IF($J90&gt;0,IF(AND(INDIRECT(ADDRESS($J90,44))=0,INDIRECT(ADDRESS($J90,38))&lt;&gt;"UL"),INDIRECT(ADDRESS($J90,COLUMN())),0),0),IF($K90&gt;0,IF(AND(INDIRECT(ADDRESS($K90,44))=0,INDIRECT(ADDRESS($K90,38))&lt;&gt;"UL"),INDIRECT(ADDRESS($K90,COLUMN())),0),0),IF($L90&gt;0,IF(AND(INDIRECT(ADDRESS($L90,44))=0,INDIRECT(ADDRESS($L90,38))&lt;&gt;"UL"),INDIRECT(ADDRESS($L90,COLUMN())),0),0),IF($M90&gt;0,IF(AND(INDIRECT(ADDRESS($M90,44))=0,INDIRECT(ADDRESS($M90,38))&lt;&gt;"UL"),INDIRECT(ADDRESS($M90,COLUMN())),0),0))</f>
        <v>0</v>
      </c>
      <c r="CF90" s="57">
        <f t="shared" ca="1" si="70"/>
        <v>0</v>
      </c>
      <c r="CG90" s="57">
        <f t="shared" ca="1" si="71"/>
        <v>4.3581194260571987</v>
      </c>
      <c r="CH90" s="57">
        <f t="shared" ca="1" si="72"/>
        <v>0.13206422503203633</v>
      </c>
      <c r="CI90" s="19">
        <f t="shared" ca="1" si="73"/>
        <v>20.077187754440892</v>
      </c>
      <c r="CJ90" s="19"/>
      <c r="CK90" s="57" cm="1">
        <f t="array" aca="1" ref="CK90" ca="1">IF(AU90="S", SUM(IF($C90&gt;0,IF(INDIRECT(ADDRESS($C90,43))&lt;&gt;1,INDIRECT(ADDRESS($C90,48)),0),0), IF($D90&gt;0,IF(INDIRECT(ADDRESS($D90,43))&lt;&gt;1,INDIRECT(ADDRESS($D90,48)),0),0), IF($E90&gt;0,IF(INDIRECT(ADDRESS($E90,43))&lt;&gt;1,INDIRECT(ADDRESS($E90,48)),0),0), IF($F90&gt;0,IF(INDIRECT(ADDRESS($F90,43))&lt;&gt;1,INDIRECT(ADDRESS($F90,48)),0),0), IF($G90&gt;0,IF(INDIRECT(ADDRESS($G90,43))&lt;&gt;1,INDIRECT(ADDRESS($G90,48)),0),0), IF($H90&gt;0,IF(INDIRECT(ADDRESS($H90,43))&lt;&gt;1,INDIRECT(ADDRESS($H90,48)),0),0), IF($I90&gt;0,IF(INDIRECT(ADDRESS($I90,43))&lt;&gt;1,INDIRECT(ADDRESS($I90,48)),0),0), IF($J90&gt;0,IF(INDIRECT(ADDRESS($J90,43))&lt;&gt;1,INDIRECT(ADDRESS($J90,48)),0),0), IF($K90&gt;0,IF(INDIRECT(ADDRESS($K90,43))&lt;&gt;1,INDIRECT(ADDRESS($K90,48)),0),0), IF($L90&gt;0,IF(INDIRECT(ADDRESS($L90,43))&lt;&gt;1,INDIRECT(ADDRESS($L90,48)),0),0), IF($M90&gt;0,IF(INDIRECT(ADDRESS($M90,43))&lt;&gt;1,INDIRECT(ADDRESS($M90,48)),0),0)), IF(AU90="L",SUM(IF($C90&gt;0,IF(INDIRECT(ADDRESS($C90,43))&lt;&gt;1,INDIRECT(ADDRESS($C90,50)),0),0), IF($D90&gt;0,IF(INDIRECT(ADDRESS($D90,43))&lt;&gt;1,INDIRECT(ADDRESS($D90,50)),0),0), IF($E90&gt;0,IF(INDIRECT(ADDRESS($E90,43))&lt;&gt;1,INDIRECT(ADDRESS($E90,50)),0),0), IF($F90&gt;0,IF(INDIRECT(ADDRESS($F90,43))&lt;&gt;1,INDIRECT(ADDRESS($F90,50)),0),0), IF($G90&gt;0,IF(INDIRECT(ADDRESS($G90,43))&lt;&gt;1,INDIRECT(ADDRESS($G90,50)),0),0), IF($G90&gt;0,IF(INDIRECT(ADDRESS($G90,43))&lt;&gt;1,INDIRECT(ADDRESS($G90,50)),0),0), IF($H90&gt;0,IF(INDIRECT(ADDRESS($H90,43))&lt;&gt;1,INDIRECT(ADDRESS($H90,50)),0),0), IF($I90&gt;0,IF(INDIRECT(ADDRESS($I90,43))&lt;&gt;1,INDIRECT(ADDRESS($I90,50)),0),0), IF($J90&gt;0,IF(INDIRECT(ADDRESS($J90,43))&lt;&gt;1,INDIRECT(ADDRESS($J90,50)),0),0), IF($K90&gt;0,IF(INDIRECT(ADDRESS($K90,43))&lt;&gt;1,INDIRECT(ADDRESS($K90,50)),0),0), IF($L90&gt;0,IF(INDIRECT(ADDRESS($L90,43))&lt;&gt;1,INDIRECT(ADDRESS($L90,50)),0),0), IF($M90&gt;0,IF(INDIRECT(ADDRESS($M90,43))&lt;&gt;1,INDIRECT(ADDRESS($M90,50)),0),0)), SUM(IF($C90&gt;0,IF(INDIRECT(ADDRESS($C90,43))&lt;&gt;1,INDIRECT(ADDRESS($C90,49)),0),0), IF($D90&gt;0,IF(INDIRECT(ADDRESS($D90,43))&lt;&gt;1,INDIRECT(ADDRESS($D90,49)),0),0), IF($E90&gt;0,IF(INDIRECT(ADDRESS($E90,43))&lt;&gt;1,INDIRECT(ADDRESS($E90,49)),0),0), IF($F90&gt;0,IF(INDIRECT(ADDRESS($F90,43))&lt;&gt;1,INDIRECT(ADDRESS($F90,49)),0),0), IF($G90&gt;0,IF(INDIRECT(ADDRESS($G90,43))&lt;&gt;1,INDIRECT(ADDRESS($G90,49)),0),0), IF($G90&gt;0,IF(INDIRECT(ADDRESS($G90,43))&lt;&gt;1,INDIRECT(ADDRESS($G90,49)),0),0), IF($H90&gt;0,IF(INDIRECT(ADDRESS($H90,43))&lt;&gt;1,INDIRECT(ADDRESS($H90,49)),0),0), IF($I90&gt;0,IF(INDIRECT(ADDRESS($I90,43))&lt;&gt;1,INDIRECT(ADDRESS($I90,49)),0),0), IF($J90&gt;0,IF(INDIRECT(ADDRESS($J90,43))&lt;&gt;1,INDIRECT(ADDRESS($J90,49)),0),0), IF($K90&gt;0,IF(INDIRECT(ADDRESS($K90,43))&lt;&gt;1,INDIRECT(ADDRESS($K90,49)),0),0), IF($L90&gt;0,IF(INDIRECT(ADDRESS($L90,43))&lt;&gt;1,INDIRECT(ADDRESS($L90,49)),0),0), IF($M90&gt;0,IF(INDIRECT(ADDRESS($M90,43))&lt;&gt;1,INDIRECT(ADDRESS($M90,49)),0),0))))</f>
        <v>1.4444444444444442</v>
      </c>
      <c r="CL90" s="57" cm="1">
        <f t="array" aca="1" ref="CL90" ca="1">SUM(IF($C90&gt;0,IF(INDIRECT(ADDRESS($C90,44))=1,INDIRECT(ADDRESS($C90,90)),0),0), IF($D90&gt;0,IF(INDIRECT(ADDRESS($D90,44))=1,INDIRECT(ADDRESS($D90,90)),0),0), IF($E90&gt;0,IF(INDIRECT(ADDRESS($E90,44))=1,INDIRECT(ADDRESS($E90,90)),0),0), IF($F90&gt;0,IF(INDIRECT(ADDRESS($F90,44))=1,INDIRECT(ADDRESS($F90,90)),0),0), IF($G90&gt;0,IF(INDIRECT(ADDRESS($G90,44))=1,INDIRECT(ADDRESS($G90,90)),0),0), IF($H90&gt;0,IF(INDIRECT(ADDRESS($H90,44))=1,INDIRECT(ADDRESS($H90,90)),0),0), IF($I90&gt;0,IF(INDIRECT(ADDRESS($I90,44))=1,INDIRECT(ADDRESS($I90,90)),0),0), IF($J90&gt;0,IF(INDIRECT(ADDRESS($J90,44))=1,INDIRECT(ADDRESS($J90,90)),0),0), IF($K90&gt;0,IF(INDIRECT(ADDRESS($K90,44))=1,INDIRECT(ADDRESS($K90,90)),0),0), IF($L90&gt;0,IF(INDIRECT(ADDRESS($L90,44))=1,INDIRECT(ADDRESS($L90,90)),0),0), IF($M90&gt;0,IF(INDIRECT(ADDRESS($M90,44))=1,INDIRECT(ADDRESS($M90,90)),0),0))</f>
        <v>0</v>
      </c>
      <c r="CM90" s="56">
        <f t="shared" ca="1" si="74"/>
        <v>0.99782179394353465</v>
      </c>
      <c r="CN90" s="59"/>
    </row>
    <row r="91" spans="1:92" x14ac:dyDescent="0.25">
      <c r="A91" s="62" t="s">
        <v>167</v>
      </c>
      <c r="B91" s="122">
        <v>13</v>
      </c>
      <c r="C91" s="122">
        <v>25</v>
      </c>
      <c r="D91" s="122">
        <v>20</v>
      </c>
      <c r="E91" s="122">
        <v>28</v>
      </c>
      <c r="F91" s="122"/>
      <c r="G91" s="122"/>
      <c r="H91" s="122"/>
      <c r="I91" s="67"/>
      <c r="J91" s="67"/>
      <c r="K91" s="67"/>
      <c r="L91" s="67"/>
      <c r="M91" s="67"/>
      <c r="N91" s="67">
        <f t="shared" ca="1" si="54"/>
        <v>36</v>
      </c>
      <c r="O91" s="67" t="str" cm="1">
        <f t="array" aca="1" ref="O91" ca="1">INDIRECT(ADDRESS($B91,COLUMN()))</f>
        <v>Bomber</v>
      </c>
      <c r="P91" s="67" cm="1">
        <f t="array" aca="1" ref="P91" ca="1">INDIRECT(ADDRESS($B91,COLUMN()))</f>
        <v>6</v>
      </c>
      <c r="Q91" s="67" t="str" cm="1">
        <f t="array" aca="1" ref="Q91" ca="1">INDIRECT(ADDRESS($B91,COLUMN()))</f>
        <v>-</v>
      </c>
      <c r="R91" s="67" t="str" cm="1">
        <f t="array" aca="1" ref="R91" ca="1">INDIRECT(ADDRESS($B91,COLUMN()))</f>
        <v>-</v>
      </c>
      <c r="S91" s="67" cm="1">
        <f t="array" aca="1" ref="S91" ca="1">INDIRECT(ADDRESS($B91,COLUMN()))</f>
        <v>2</v>
      </c>
      <c r="T91" s="67" t="str" cm="1">
        <f t="array" aca="1" ref="T91" ca="1">INDIRECT(ADDRESS($B91,COLUMN()))</f>
        <v>1-4</v>
      </c>
      <c r="U91" s="67" cm="1">
        <f t="array" aca="1" ref="U91" ca="1">INDIRECT(ADDRESS($B91,COLUMN()))</f>
        <v>4</v>
      </c>
      <c r="V91" s="67" cm="1">
        <f t="array" aca="1" ref="V91" ca="1">INDIRECT(ADDRESS($B91,COLUMN()))</f>
        <v>0</v>
      </c>
      <c r="W91" s="67" cm="1">
        <f t="array" aca="1" ref="W91" ca="1">INDIRECT(ADDRESS($B91,COLUMN()))</f>
        <v>4</v>
      </c>
      <c r="X91" s="67" cm="1">
        <f t="array" aca="1" ref="X91" ca="1">INDIRECT(ADDRESS($B91,COLUMN()))</f>
        <v>6</v>
      </c>
      <c r="Y91" s="67" cm="1">
        <f t="array" aca="1" ref="Y91" ca="1">INDIRECT(ADDRESS($B91,COLUMN()))</f>
        <v>1</v>
      </c>
      <c r="Z91" s="67" cm="1">
        <f t="array" aca="1" ref="Z91" ca="1">INDIRECT(ADDRESS($B91,COLUMN()))</f>
        <v>5</v>
      </c>
      <c r="AA91" s="67" t="str" cm="1">
        <f t="array" aca="1" ref="AA91" ca="1">INDIRECT(ADDRESS($B91,COLUMN()))</f>
        <v>Rocket Boosters</v>
      </c>
      <c r="AB91" s="56">
        <f t="shared" ca="1" si="55"/>
        <v>0.75242728065260123</v>
      </c>
      <c r="AC91" s="56">
        <f t="shared" ca="1" si="56"/>
        <v>0.72100461629919377</v>
      </c>
      <c r="AD91" s="56">
        <f t="shared" ca="1" si="57"/>
        <v>3.7617632154740548</v>
      </c>
      <c r="AF91" s="52"/>
      <c r="AG91" s="52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65"/>
      <c r="AU91" s="57" t="s">
        <v>33</v>
      </c>
      <c r="AV91" s="57" cm="1">
        <f t="array" aca="1" ref="AV91" ca="1">SUM(IF($C91&gt;0,IF(AND(INDIRECT(ADDRESS($C91,44))=0,INDIRECT(ADDRESS($C91,38))="UL",ISERROR(SEARCH("Rear",INDIRECT(ADDRESS($C91,33)))),ISERROR(SEARCH("Side",INDIRECT(ADDRESS($C91,33))))),INDIRECT(ADDRESS($C91,COLUMN())),0),0),IF($D91&gt;0,IF(AND(INDIRECT(ADDRESS($D91,44))=0,INDIRECT(ADDRESS($D91,38))="UL",ISERROR(SEARCH("Rear",INDIRECT(ADDRESS($D91,33)))),ISERROR(SEARCH("Side",INDIRECT(ADDRESS($D91,33))))),INDIRECT(ADDRESS($D91,COLUMN())),0),0),IF($E91&gt;0,IF(AND(INDIRECT(ADDRESS($E91,44))=0,INDIRECT(ADDRESS($E91,38))="UL",ISERROR(SEARCH("Rear",INDIRECT(ADDRESS($E91,33)))),ISERROR(SEARCH("Side",INDIRECT(ADDRESS($E91,33))))),INDIRECT(ADDRESS($E91,COLUMN())),0),0),IF($F91&gt;0,IF(AND(INDIRECT(ADDRESS($F91,44))=0,INDIRECT(ADDRESS($F91,38))="UL",ISERROR(SEARCH("Rear",INDIRECT(ADDRESS($F91,33)))),ISERROR(SEARCH("Side",INDIRECT(ADDRESS($F91,33))))),INDIRECT(ADDRESS($F91,COLUMN())),0),0),IF($G91&gt;0,IF(AND(INDIRECT(ADDRESS($G91,44))=0,INDIRECT(ADDRESS($G91,38))="UL",ISERROR(SEARCH("Rear",INDIRECT(ADDRESS($G91,33)))),ISERROR(SEARCH("Side",INDIRECT(ADDRESS($G91,33))))),INDIRECT(ADDRESS($G91,COLUMN())),0),0),IF($H91&gt;0,IF(AND(INDIRECT(ADDRESS($H91,44))=0,INDIRECT(ADDRESS($H91,38))="UL",ISERROR(SEARCH("Rear",INDIRECT(ADDRESS($H91,33)))),ISERROR(SEARCH("Side",INDIRECT(ADDRESS($H91,33))))),INDIRECT(ADDRESS($H91,COLUMN())),0),0),IF($I91&gt;0,IF(AND(INDIRECT(ADDRESS($I91,44))=0,INDIRECT(ADDRESS($I91,38))="UL",ISERROR(SEARCH("Rear",INDIRECT(ADDRESS($I91,33)))),ISERROR(SEARCH("Side",INDIRECT(ADDRESS($I91,33))))),INDIRECT(ADDRESS($I91,COLUMN())),0),0),IF($J91&gt;0,IF(AND(INDIRECT(ADDRESS($J91,44))=0,INDIRECT(ADDRESS($J91,38))="UL",ISERROR(SEARCH("Rear",INDIRECT(ADDRESS($J91,33)))),ISERROR(SEARCH("Side",INDIRECT(ADDRESS($J91,33))))),INDIRECT(ADDRESS($J91,COLUMN())),0),0),IF($K91&gt;0,IF(AND(INDIRECT(ADDRESS($K91,44))=0,INDIRECT(ADDRESS($K91,38))="UL",ISERROR(SEARCH("Rear",INDIRECT(ADDRESS($K91,33)))),ISERROR(SEARCH("Side",INDIRECT(ADDRESS($K91,33))))),INDIRECT(ADDRESS($K91,COLUMN())),0),0),IF($L91&gt;0,IF(AND(INDIRECT(ADDRESS($L91,44))=0,INDIRECT(ADDRESS($L91,38))="UL",ISERROR(SEARCH("Rear",INDIRECT(ADDRESS($L91,33)))),ISERROR(SEARCH("Side",INDIRECT(ADDRESS($L91,33))))),INDIRECT(ADDRESS($L91,COLUMN())),0),0),IF($M91&gt;0,IF(AND(INDIRECT(ADDRESS($M91,44))=0,INDIRECT(ADDRESS($M91,38))="UL",ISERROR(SEARCH("Rear",INDIRECT(ADDRESS($M91,33)))),ISERROR(SEARCH("Side",INDIRECT(ADDRESS($M91,33))))),INDIRECT(ADDRESS($M91,COLUMN())),0),0))</f>
        <v>1.6111111111111109</v>
      </c>
      <c r="AW91" s="57" cm="1">
        <f t="array" aca="1" ref="AW91" ca="1">SUM(IF($C91&gt;0,IF(AND(INDIRECT(ADDRESS($C91,44))=0,INDIRECT(ADDRESS($C91,38))="UL",ISERROR(SEARCH("Rear",INDIRECT(ADDRESS($C91,33)))),ISERROR(SEARCH("Side",INDIRECT(ADDRESS($C91,33))))),INDIRECT(ADDRESS($C91,COLUMN())),0),0),IF($D91&gt;0,IF(AND(INDIRECT(ADDRESS($D91,44))=0,INDIRECT(ADDRESS($D91,38))="UL",ISERROR(SEARCH("Rear",INDIRECT(ADDRESS($D91,33)))),ISERROR(SEARCH("Side",INDIRECT(ADDRESS($D91,33))))),INDIRECT(ADDRESS($D91,COLUMN())),0),0),IF($E91&gt;0,IF(AND(INDIRECT(ADDRESS($E91,44))=0,INDIRECT(ADDRESS($E91,38))="UL",ISERROR(SEARCH("Rear",INDIRECT(ADDRESS($E91,33)))),ISERROR(SEARCH("Side",INDIRECT(ADDRESS($E91,33))))),INDIRECT(ADDRESS($E91,COLUMN())),0),0),IF($F91&gt;0,IF(AND(INDIRECT(ADDRESS($F91,44))=0,INDIRECT(ADDRESS($F91,38))="UL",ISERROR(SEARCH("Rear",INDIRECT(ADDRESS($F91,33)))),ISERROR(SEARCH("Side",INDIRECT(ADDRESS($F91,33))))),INDIRECT(ADDRESS($F91,COLUMN())),0),0),IF($G91&gt;0,IF(AND(INDIRECT(ADDRESS($G91,44))=0,INDIRECT(ADDRESS($G91,38))="UL",ISERROR(SEARCH("Rear",INDIRECT(ADDRESS($G91,33)))),ISERROR(SEARCH("Side",INDIRECT(ADDRESS($G91,33))))),INDIRECT(ADDRESS($G91,COLUMN())),0),0),IF($H91&gt;0,IF(AND(INDIRECT(ADDRESS($H91,44))=0,INDIRECT(ADDRESS($H91,38))="UL",ISERROR(SEARCH("Rear",INDIRECT(ADDRESS($H91,33)))),ISERROR(SEARCH("Side",INDIRECT(ADDRESS($H91,33))))),INDIRECT(ADDRESS($H91,COLUMN())),0),0),IF($I91&gt;0,IF(AND(INDIRECT(ADDRESS($I91,44))=0,INDIRECT(ADDRESS($I91,38))="UL",ISERROR(SEARCH("Rear",INDIRECT(ADDRESS($I91,33)))),ISERROR(SEARCH("Side",INDIRECT(ADDRESS($I91,33))))),INDIRECT(ADDRESS($I91,COLUMN())),0),0),IF($J91&gt;0,IF(AND(INDIRECT(ADDRESS($J91,44))=0,INDIRECT(ADDRESS($J91,38))="UL",ISERROR(SEARCH("Rear",INDIRECT(ADDRESS($J91,33)))),ISERROR(SEARCH("Side",INDIRECT(ADDRESS($J91,33))))),INDIRECT(ADDRESS($J91,COLUMN())),0),0),IF($K91&gt;0,IF(AND(INDIRECT(ADDRESS($K91,44))=0,INDIRECT(ADDRESS($K91,38))="UL",ISERROR(SEARCH("Rear",INDIRECT(ADDRESS($K91,33)))),ISERROR(SEARCH("Side",INDIRECT(ADDRESS($K91,33))))),INDIRECT(ADDRESS($K91,COLUMN())),0),0),IF($L91&gt;0,IF(AND(INDIRECT(ADDRESS($L91,44))=0,INDIRECT(ADDRESS($L91,38))="UL",ISERROR(SEARCH("Rear",INDIRECT(ADDRESS($L91,33)))),ISERROR(SEARCH("Side",INDIRECT(ADDRESS($L91,33))))),INDIRECT(ADDRESS($L91,COLUMN())),0),0),IF($M91&gt;0,IF(AND(INDIRECT(ADDRESS($M91,44))=0,INDIRECT(ADDRESS($M91,38))="UL",ISERROR(SEARCH("Rear",INDIRECT(ADDRESS($M91,33)))),ISERROR(SEARCH("Side",INDIRECT(ADDRESS($M91,33))))),INDIRECT(ADDRESS($M91,COLUMN())),0),0))</f>
        <v>1.2222222222222221</v>
      </c>
      <c r="AX91" s="57" cm="1">
        <f t="array" aca="1" ref="AX91" ca="1">SUM(IF($C91&gt;0,IF(AND(INDIRECT(ADDRESS($C91,44))=0,INDIRECT(ADDRESS($C91,38))="UL",ISERROR(SEARCH("Rear",INDIRECT(ADDRESS($C91,33)))),ISERROR(SEARCH("Side",INDIRECT(ADDRESS($C91,33))))),INDIRECT(ADDRESS($C91,COLUMN())),0),0),IF($D91&gt;0,IF(AND(INDIRECT(ADDRESS($D91,44))=0,INDIRECT(ADDRESS($D91,38))="UL",ISERROR(SEARCH("Rear",INDIRECT(ADDRESS($D91,33)))),ISERROR(SEARCH("Side",INDIRECT(ADDRESS($D91,33))))),INDIRECT(ADDRESS($D91,COLUMN())),0),0),IF($E91&gt;0,IF(AND(INDIRECT(ADDRESS($E91,44))=0,INDIRECT(ADDRESS($E91,38))="UL",ISERROR(SEARCH("Rear",INDIRECT(ADDRESS($E91,33)))),ISERROR(SEARCH("Side",INDIRECT(ADDRESS($E91,33))))),INDIRECT(ADDRESS($E91,COLUMN())),0),0),IF($F91&gt;0,IF(AND(INDIRECT(ADDRESS($F91,44))=0,INDIRECT(ADDRESS($F91,38))="UL",ISERROR(SEARCH("Rear",INDIRECT(ADDRESS($F91,33)))),ISERROR(SEARCH("Side",INDIRECT(ADDRESS($F91,33))))),INDIRECT(ADDRESS($F91,COLUMN())),0),0),IF($G91&gt;0,IF(AND(INDIRECT(ADDRESS($G91,44))=0,INDIRECT(ADDRESS($G91,38))="UL",ISERROR(SEARCH("Rear",INDIRECT(ADDRESS($G91,33)))),ISERROR(SEARCH("Side",INDIRECT(ADDRESS($G91,33))))),INDIRECT(ADDRESS($G91,COLUMN())),0),0),IF($H91&gt;0,IF(AND(INDIRECT(ADDRESS($H91,44))=0,INDIRECT(ADDRESS($H91,38))="UL",ISERROR(SEARCH("Rear",INDIRECT(ADDRESS($H91,33)))),ISERROR(SEARCH("Side",INDIRECT(ADDRESS($H91,33))))),INDIRECT(ADDRESS($H91,COLUMN())),0),0),IF($I91&gt;0,IF(AND(INDIRECT(ADDRESS($I91,44))=0,INDIRECT(ADDRESS($I91,38))="UL",ISERROR(SEARCH("Rear",INDIRECT(ADDRESS($I91,33)))),ISERROR(SEARCH("Side",INDIRECT(ADDRESS($I91,33))))),INDIRECT(ADDRESS($I91,COLUMN())),0),0),IF($J91&gt;0,IF(AND(INDIRECT(ADDRESS($J91,44))=0,INDIRECT(ADDRESS($J91,38))="UL",ISERROR(SEARCH("Rear",INDIRECT(ADDRESS($J91,33)))),ISERROR(SEARCH("Side",INDIRECT(ADDRESS($J91,33))))),INDIRECT(ADDRESS($J91,COLUMN())),0),0),IF($K91&gt;0,IF(AND(INDIRECT(ADDRESS($K91,44))=0,INDIRECT(ADDRESS($K91,38))="UL",ISERROR(SEARCH("Rear",INDIRECT(ADDRESS($K91,33)))),ISERROR(SEARCH("Side",INDIRECT(ADDRESS($K91,33))))),INDIRECT(ADDRESS($K91,COLUMN())),0),0),IF($L91&gt;0,IF(AND(INDIRECT(ADDRESS($L91,44))=0,INDIRECT(ADDRESS($L91,38))="UL",ISERROR(SEARCH("Rear",INDIRECT(ADDRESS($L91,33)))),ISERROR(SEARCH("Side",INDIRECT(ADDRESS($L91,33))))),INDIRECT(ADDRESS($L91,COLUMN())),0),0),IF($M91&gt;0,IF(AND(INDIRECT(ADDRESS($M91,44))=0,INDIRECT(ADDRESS($M91,38))="UL",ISERROR(SEARCH("Rear",INDIRECT(ADDRESS($M91,33)))),ISERROR(SEARCH("Side",INDIRECT(ADDRESS($M91,33))))),INDIRECT(ADDRESS($M91,COLUMN())),0),0))</f>
        <v>0.7222222222222221</v>
      </c>
      <c r="AY91" s="58">
        <f t="shared" ca="1" si="58"/>
        <v>1.6111111111111109</v>
      </c>
      <c r="AZ91" s="58">
        <f t="shared" ca="1" si="59"/>
        <v>1.1851851851851851</v>
      </c>
      <c r="BA91" s="58" cm="1">
        <f t="array" aca="1" ref="BA91" ca="1">SUM(IF($C91&gt;0,IF(AND(INDIRECT(ADDRESS($C91,44))=0,INDIRECT(ADDRESS($C91,38))="UL"),INDIRECT(ADDRESS($C91,COLUMN())),0),0),IF($D91&gt;0,IF(AND(INDIRECT(ADDRESS($D91,44))=0,INDIRECT(ADDRESS($D91,38))="UL"),INDIRECT(ADDRESS($D91,COLUMN())),0),0),IF($E91&gt;0,IF(AND(INDIRECT(ADDRESS($E91,44))=0,INDIRECT(ADDRESS($E91,38))="UL"),INDIRECT(ADDRESS($E91,COLUMN())),0),0),IF($F91&gt;0,IF(AND(INDIRECT(ADDRESS($F91,44))=0,INDIRECT(ADDRESS($F91,38))="UL"),INDIRECT(ADDRESS($F91,COLUMN())),0),0),IF($G91&gt;0,IF(AND(INDIRECT(ADDRESS($G91,44))=0,INDIRECT(ADDRESS($G91,38))="UL"),INDIRECT(ADDRESS($G91,COLUMN())),0),0),IF($H91&gt;0,IF(AND(INDIRECT(ADDRESS($H91,44))=0,INDIRECT(ADDRESS($H91,38))="UL"),INDIRECT(ADDRESS($H91,COLUMN())),0),0),IF($I91&gt;0,IF(AND(INDIRECT(ADDRESS($I91,44))=0,INDIRECT(ADDRESS($I91,38))="UL"),INDIRECT(ADDRESS($I91,COLUMN())),0),0),IF($J91&gt;0,IF(AND(INDIRECT(ADDRESS($J91,44))=0,INDIRECT(ADDRESS($J91,38))="UL"),INDIRECT(ADDRESS($J91,COLUMN())),0),0),IF($K91&gt;0,IF(AND(INDIRECT(ADDRESS($K91,44))=0,INDIRECT(ADDRESS($K91,38))="UL"),INDIRECT(ADDRESS($K91,COLUMN())),0),0),IF($L91&gt;0,IF(AND(INDIRECT(ADDRESS($L91,44))=0,INDIRECT(ADDRESS($L91,38))="UL"),INDIRECT(ADDRESS($L91,COLUMN())),0),0),IF($M91&gt;0,IF(AND(INDIRECT(ADDRESS($M91,44))=0,INDIRECT(ADDRESS($M91,38))="UL"),INDIRECT(ADDRESS($M91,COLUMN())),0),0))</f>
        <v>0.50264550264550267</v>
      </c>
      <c r="BB91" s="58" cm="1">
        <f t="array" aca="1" ref="BB91" ca="1">SUM(IF($C91&gt;0,IF(AND(INDIRECT(ADDRESS($C91,44))=0,INDIRECT(ADDRESS($C91,38))="UL"),INDIRECT(ADDRESS($C91,COLUMN())),0),0),IF($D91&gt;0,IF(AND(INDIRECT(ADDRESS($D91,44))=0,INDIRECT(ADDRESS($D91,38))="UL"),INDIRECT(ADDRESS($D91,COLUMN())),0),0),IF($E91&gt;0,IF(AND(INDIRECT(ADDRESS($E91,44))=0,INDIRECT(ADDRESS($E91,38))="UL"),INDIRECT(ADDRESS($E91,COLUMN())),0),0),IF($F91&gt;0,IF(AND(INDIRECT(ADDRESS($F91,44))=0,INDIRECT(ADDRESS($F91,38))="UL"),INDIRECT(ADDRESS($F91,COLUMN())),0),0),IF($G91&gt;0,IF(AND(INDIRECT(ADDRESS($G91,44))=0,INDIRECT(ADDRESS($G91,38))="UL"),INDIRECT(ADDRESS($G91,COLUMN())),0),0),IF($H91&gt;0,IF(AND(INDIRECT(ADDRESS($H91,44))=0,INDIRECT(ADDRESS($H91,38))="UL"),INDIRECT(ADDRESS($H91,COLUMN())),0),0),IF($I91&gt;0,IF(AND(INDIRECT(ADDRESS($I91,44))=0,INDIRECT(ADDRESS($I91,38))="UL"),INDIRECT(ADDRESS($I91,COLUMN())),0),0),IF($J91&gt;0,IF(AND(INDIRECT(ADDRESS($J91,44))=0,INDIRECT(ADDRESS($J91,38))="UL"),INDIRECT(ADDRESS($J91,COLUMN())),0),0),IF($K91&gt;0,IF(AND(INDIRECT(ADDRESS($K91,44))=0,INDIRECT(ADDRESS($K91,38))="UL"),INDIRECT(ADDRESS($K91,COLUMN())),0),0),IF($L91&gt;0,IF(AND(INDIRECT(ADDRESS($L91,44))=0,INDIRECT(ADDRESS($L91,38))="UL"),INDIRECT(ADDRESS($L91,COLUMN())),0),0),IF($M91&gt;0,IF(AND(INDIRECT(ADDRESS($M91,44))=0,INDIRECT(ADDRESS($M91,38))="UL"),INDIRECT(ADDRESS($M91,COLUMN())),0),0))</f>
        <v>0.57248677248677238</v>
      </c>
      <c r="BC91" s="58" cm="1">
        <f t="array" aca="1" ref="BC91" ca="1">SUM(IF($C91&gt;0,IF(AND(INDIRECT(ADDRESS($C91,44))=0,INDIRECT(ADDRESS($C91,38))="UL"),INDIRECT(ADDRESS($C91,COLUMN())),0),0),IF($D91&gt;0,IF(AND(INDIRECT(ADDRESS($D91,44))=0,INDIRECT(ADDRESS($D91,38))="UL"),INDIRECT(ADDRESS($D91,COLUMN())),0),0),IF($E91&gt;0,IF(AND(INDIRECT(ADDRESS($E91,44))=0,INDIRECT(ADDRESS($E91,38))="UL"),INDIRECT(ADDRESS($E91,COLUMN())),0),0),IF($F91&gt;0,IF(AND(INDIRECT(ADDRESS($F91,44))=0,INDIRECT(ADDRESS($F91,38))="UL"),INDIRECT(ADDRESS($F91,COLUMN())),0),0),IF($G91&gt;0,IF(AND(INDIRECT(ADDRESS($G91,44))=0,INDIRECT(ADDRESS($G91,38))="UL"),INDIRECT(ADDRESS($G91,COLUMN())),0),0),IF($H91&gt;0,IF(AND(INDIRECT(ADDRESS($H91,44))=0,INDIRECT(ADDRESS($H91,38))="UL"),INDIRECT(ADDRESS($H91,COLUMN())),0),0),IF($I91&gt;0,IF(AND(INDIRECT(ADDRESS($I91,44))=0,INDIRECT(ADDRESS($I91,38))="UL"),INDIRECT(ADDRESS($I91,COLUMN())),0),0),IF($J91&gt;0,IF(AND(INDIRECT(ADDRESS($J91,44))=0,INDIRECT(ADDRESS($J91,38))="UL"),INDIRECT(ADDRESS($J91,COLUMN())),0),0),IF($K91&gt;0,IF(AND(INDIRECT(ADDRESS($K91,44))=0,INDIRECT(ADDRESS($K91,38))="UL"),INDIRECT(ADDRESS($K91,COLUMN())),0),0),IF($L91&gt;0,IF(AND(INDIRECT(ADDRESS($L91,44))=0,INDIRECT(ADDRESS($L91,38))="UL"),INDIRECT(ADDRESS($L91,COLUMN())),0),0),IF($M91&gt;0,IF(AND(INDIRECT(ADDRESS($M91,44))=0,INDIRECT(ADDRESS($M91,38))="UL"),INDIRECT(ADDRESS($M91,COLUMN())),0),0))</f>
        <v>0.44973544973544965</v>
      </c>
      <c r="BD91" s="58" cm="1">
        <f t="array" aca="1" ref="BD91" ca="1">SUM(IF($C91&gt;0,IF(AND(INDIRECT(ADDRESS($C91,44))=0,INDIRECT(ADDRESS($C91,38))="UL"),INDIRECT(ADDRESS($C91,COLUMN())),0),0),IF($D91&gt;0,IF(AND(INDIRECT(ADDRESS($D91,44))=0,INDIRECT(ADDRESS($D91,38))="UL"),INDIRECT(ADDRESS($D91,COLUMN())),0),0),IF($E91&gt;0,IF(AND(INDIRECT(ADDRESS($E91,44))=0,INDIRECT(ADDRESS($E91,38))="UL"),INDIRECT(ADDRESS($E91,COLUMN())),0),0),IF($F91&gt;0,IF(AND(INDIRECT(ADDRESS($F91,44))=0,INDIRECT(ADDRESS($F91,38))="UL"),INDIRECT(ADDRESS($F91,COLUMN())),0),0),IF($G91&gt;0,IF(AND(INDIRECT(ADDRESS($G91,44))=0,INDIRECT(ADDRESS($G91,38))="UL"),INDIRECT(ADDRESS($G91,COLUMN())),0),0),IF($H91&gt;0,IF(AND(INDIRECT(ADDRESS($H91,44))=0,INDIRECT(ADDRESS($H91,38))="UL"),INDIRECT(ADDRESS($H91,COLUMN())),0),0),IF($I91&gt;0,IF(AND(INDIRECT(ADDRESS($I91,44))=0,INDIRECT(ADDRESS($I91,38))="UL"),INDIRECT(ADDRESS($I91,COLUMN())),0),0),IF($J91&gt;0,IF(AND(INDIRECT(ADDRESS($J91,44))=0,INDIRECT(ADDRESS($J91,38))="UL"),INDIRECT(ADDRESS($J91,COLUMN())),0),0),IF($K91&gt;0,IF(AND(INDIRECT(ADDRESS($K91,44))=0,INDIRECT(ADDRESS($K91,38))="UL"),INDIRECT(ADDRESS($K91,COLUMN())),0),0),IF($L91&gt;0,IF(AND(INDIRECT(ADDRESS($L91,44))=0,INDIRECT(ADDRESS($L91,38))="UL"),INDIRECT(ADDRESS($L91,COLUMN())),0),0),IF($M91&gt;0,IF(AND(INDIRECT(ADDRESS($M91,44))=0,INDIRECT(ADDRESS($M91,38))="UL"),INDIRECT(ADDRESS($M91,COLUMN())),0),0))</f>
        <v>0.54920634920634914</v>
      </c>
      <c r="BE91" s="57">
        <f t="shared" ca="1" si="60"/>
        <v>0.50264550264550267</v>
      </c>
      <c r="BF91" s="57" cm="1">
        <f t="array" aca="1" ref="BF91" ca="1">SUM(IF($C91&gt;0,IF(INDIRECT(ADDRESS($C91,45))=1,INDIRECT(ADDRESS($C91,52))*INDIRECT(ADDRESS($C91,42))/5,0),0), IF($D91&gt;0,IF(INDIRECT(ADDRESS($D91,45))=1,INDIRECT(ADDRESS($D91,52))*INDIRECT(ADDRESS($D91,42))/5,0),0), IF($E91&gt;0,IF(INDIRECT(ADDRESS($E91,45))=1,INDIRECT(ADDRESS($E91,52))*INDIRECT(ADDRESS($E91,42))/5,0),0), IF($F91&gt;0,IF(INDIRECT(ADDRESS($F91,45))=1,INDIRECT(ADDRESS($F91,52))*INDIRECT(ADDRESS($F91,42))/5,0),0), IF($G91&gt;0,IF(INDIRECT(ADDRESS($G91,45))=1,INDIRECT(ADDRESS($G91,52))*INDIRECT(ADDRESS($G91,42))/5,0),0), IF($H91&gt;0,IF(INDIRECT(ADDRESS($H91,45))=1,INDIRECT(ADDRESS($H91,52))*INDIRECT(ADDRESS($H91,42))/5,0),0)
)*$BF$296/100</f>
        <v>0</v>
      </c>
      <c r="BG91" s="19"/>
      <c r="BH91" s="57" cm="1">
        <f t="array" aca="1" ref="BH91" ca="1">SUM(IF($C91&gt;0,IF(AND(INDIRECT(ADDRESS($C91,44))=0,INDIRECT(ADDRESS($C91,38))&lt;&gt;"UL"),INDIRECT(ADDRESS($C91,COLUMN()-12)),0),0), IF($D91&gt;0,IF(AND(INDIRECT(ADDRESS($D91,44))=0,INDIRECT(ADDRESS($D91,38))&lt;&gt;"UL"),INDIRECT(ADDRESS($D91,COLUMN()-12)),0),0), IF($E91&gt;0,IF(AND(INDIRECT(ADDRESS($E91,44))=0,INDIRECT(ADDRESS($E91,38))&lt;&gt;"UL"),INDIRECT(ADDRESS($E91,COLUMN()-12)),0),0), IF($F91&gt;0,IF(AND(INDIRECT(ADDRESS($F91,44))=0,INDIRECT(ADDRESS($F91,38))&lt;&gt;"UL"),INDIRECT(ADDRESS($F91,COLUMN()-12)),0),0), IF($G91&gt;0,IF(AND(INDIRECT(ADDRESS($G91,44))=0,INDIRECT(ADDRESS($G91,38))&lt;&gt;"UL"),INDIRECT(ADDRESS($G91,COLUMN()-12)),0),0), IF($H91&gt;0,IF(AND(INDIRECT(ADDRESS($H91,44))=0,INDIRECT(ADDRESS($H91,38))&lt;&gt;"UL"),INDIRECT(ADDRESS($H91,COLUMN()-12)),0),0), IF($I91&gt;0,IF(AND(INDIRECT(ADDRESS($I91,44))=0,INDIRECT(ADDRESS($I91,38))&lt;&gt;"UL"),INDIRECT(ADDRESS($I91,COLUMN()-12)),0),0), IF($J91&gt;0,IF(AND(INDIRECT(ADDRESS($J91,44))=0,INDIRECT(ADDRESS($J91,38))&lt;&gt;"UL"),INDIRECT(ADDRESS($J91,COLUMN()-12)),0),0), IF($K91&gt;0,IF(AND(INDIRECT(ADDRESS($K91,44))=0,INDIRECT(ADDRESS($K91,38))&lt;&gt;"UL"),INDIRECT(ADDRESS($K91,COLUMN()-12)),0),0), IF($L91&gt;0,IF(AND(INDIRECT(ADDRESS($L91,44))=0,INDIRECT(ADDRESS($L91,38))&lt;&gt;"UL"),INDIRECT(ADDRESS($L91,COLUMN()-12)),0),0), IF($M91&gt;0,IF(AND(INDIRECT(ADDRESS($M91,44))=0,INDIRECT(ADDRESS($M91,38))&lt;&gt;"UL"),INDIRECT(ADDRESS($M91,COLUMN()-12)),0),0))</f>
        <v>0</v>
      </c>
      <c r="BI91" s="57" cm="1">
        <f t="array" aca="1" ref="BI91" ca="1">SUM(IF($C91&gt;0,IF(AND(INDIRECT(ADDRESS($C91,44))=0,INDIRECT(ADDRESS($C91,38))&lt;&gt;"UL"),INDIRECT(ADDRESS($C91,COLUMN()-12)),0),0), IF($D91&gt;0,IF(AND(INDIRECT(ADDRESS($D91,44))=0,INDIRECT(ADDRESS($D91,38))&lt;&gt;"UL"),INDIRECT(ADDRESS($D91,COLUMN()-12)),0),0), IF($E91&gt;0,IF(AND(INDIRECT(ADDRESS($E91,44))=0,INDIRECT(ADDRESS($E91,38))&lt;&gt;"UL"),INDIRECT(ADDRESS($E91,COLUMN()-12)),0),0), IF($F91&gt;0,IF(AND(INDIRECT(ADDRESS($F91,44))=0,INDIRECT(ADDRESS($F91,38))&lt;&gt;"UL"),INDIRECT(ADDRESS($F91,COLUMN()-12)),0),0), IF($G91&gt;0,IF(AND(INDIRECT(ADDRESS($G91,44))=0,INDIRECT(ADDRESS($G91,38))&lt;&gt;"UL"),INDIRECT(ADDRESS($G91,COLUMN()-12)),0),0), IF($H91&gt;0,IF(AND(INDIRECT(ADDRESS($H91,44))=0,INDIRECT(ADDRESS($H91,38))&lt;&gt;"UL"),INDIRECT(ADDRESS($H91,COLUMN()-12)),0),0), IF($I91&gt;0,IF(AND(INDIRECT(ADDRESS($I91,44))=0,INDIRECT(ADDRESS($I91,38))&lt;&gt;"UL"),INDIRECT(ADDRESS($I91,COLUMN()-12)),0),0), IF($J91&gt;0,IF(AND(INDIRECT(ADDRESS($J91,44))=0,INDIRECT(ADDRESS($J91,38))&lt;&gt;"UL"),INDIRECT(ADDRESS($J91,COLUMN()-12)),0),0), IF($K91&gt;0,IF(AND(INDIRECT(ADDRESS($K91,44))=0,INDIRECT(ADDRESS($K91,38))&lt;&gt;"UL"),INDIRECT(ADDRESS($K91,COLUMN()-12)),0),0), IF($L91&gt;0,IF(AND(INDIRECT(ADDRESS($L91,44))=0,INDIRECT(ADDRESS($L91,38))&lt;&gt;"UL"),INDIRECT(ADDRESS($L91,COLUMN()-12)),0),0), IF($M91&gt;0,IF(AND(INDIRECT(ADDRESS($M91,44))=0,INDIRECT(ADDRESS($M91,38))&lt;&gt;"UL"),INDIRECT(ADDRESS($M91,COLUMN()-12)),0),0))</f>
        <v>0</v>
      </c>
      <c r="BJ91" s="57" cm="1">
        <f t="array" aca="1" ref="BJ91" ca="1">SUM(IF($C91&gt;0,IF(AND(INDIRECT(ADDRESS($C91,44))=0,INDIRECT(ADDRESS($C91,38))&lt;&gt;"UL"),INDIRECT(ADDRESS($C91,COLUMN()-12)),0),0), IF($D91&gt;0,IF(AND(INDIRECT(ADDRESS($D91,44))=0,INDIRECT(ADDRESS($D91,38))&lt;&gt;"UL"),INDIRECT(ADDRESS($D91,COLUMN()-12)),0),0), IF($E91&gt;0,IF(AND(INDIRECT(ADDRESS($E91,44))=0,INDIRECT(ADDRESS($E91,38))&lt;&gt;"UL"),INDIRECT(ADDRESS($E91,COLUMN()-12)),0),0), IF($F91&gt;0,IF(AND(INDIRECT(ADDRESS($F91,44))=0,INDIRECT(ADDRESS($F91,38))&lt;&gt;"UL"),INDIRECT(ADDRESS($F91,COLUMN()-12)),0),0), IF($G91&gt;0,IF(AND(INDIRECT(ADDRESS($G91,44))=0,INDIRECT(ADDRESS($G91,38))&lt;&gt;"UL"),INDIRECT(ADDRESS($G91,COLUMN()-12)),0),0), IF($H91&gt;0,IF(AND(INDIRECT(ADDRESS($H91,44))=0,INDIRECT(ADDRESS($H91,38))&lt;&gt;"UL"),INDIRECT(ADDRESS($H91,COLUMN()-12)),0),0), IF($I91&gt;0,IF(AND(INDIRECT(ADDRESS($I91,44))=0,INDIRECT(ADDRESS($I91,38))&lt;&gt;"UL"),INDIRECT(ADDRESS($I91,COLUMN()-12)),0),0), IF($J91&gt;0,IF(AND(INDIRECT(ADDRESS($J91,44))=0,INDIRECT(ADDRESS($J91,38))&lt;&gt;"UL"),INDIRECT(ADDRESS($J91,COLUMN()-12)),0),0), IF($K91&gt;0,IF(AND(INDIRECT(ADDRESS($K91,44))=0,INDIRECT(ADDRESS($K91,38))&lt;&gt;"UL"),INDIRECT(ADDRESS($K91,COLUMN()-12)),0),0), IF($L91&gt;0,IF(AND(INDIRECT(ADDRESS($L91,44))=0,INDIRECT(ADDRESS($L91,38))&lt;&gt;"UL"),INDIRECT(ADDRESS($L91,COLUMN()-12)),0),0), IF($M91&gt;0,IF(AND(INDIRECT(ADDRESS($M91,44))=0,INDIRECT(ADDRESS($M91,38))&lt;&gt;"UL"),INDIRECT(ADDRESS($M91,COLUMN()-12)),0),0))</f>
        <v>0</v>
      </c>
      <c r="BK91" s="57">
        <f t="shared" ca="1" si="61"/>
        <v>0</v>
      </c>
      <c r="BL91" s="58">
        <f t="shared" ca="1" si="62"/>
        <v>0</v>
      </c>
      <c r="BM91" s="57" cm="1">
        <f t="array" aca="1" ref="BM91" ca="1">SUM(IF($C91&gt;0,IF(AND(INDIRECT(ADDRESS($C91,44))=0,INDIRECT(ADDRESS($C91,38))&lt;&gt;"UL"),INDIRECT(ADDRESS($C91,COLUMN()-12)),0),0), IF($D91&gt;0,IF(AND(INDIRECT(ADDRESS($D91,44))=0,INDIRECT(ADDRESS($D91,38))&lt;&gt;"UL"),INDIRECT(ADDRESS($D91,COLUMN()-12)),0),0), IF($E91&gt;0,IF(AND(INDIRECT(ADDRESS($E91,44))=0,INDIRECT(ADDRESS($E91,38))&lt;&gt;"UL"),INDIRECT(ADDRESS($E91,COLUMN()-12)),0),0), IF($F91&gt;0,IF(AND(INDIRECT(ADDRESS($F91,44))=0,INDIRECT(ADDRESS($F91,38))&lt;&gt;"UL"),INDIRECT(ADDRESS($F91,COLUMN()-12)),0),0), IF($G91&gt;0,IF(AND(INDIRECT(ADDRESS($G91,44))=0,INDIRECT(ADDRESS($G91,38))&lt;&gt;"UL"),INDIRECT(ADDRESS($G91,COLUMN()-12)),0),0), IF($H91&gt;0,IF(AND(INDIRECT(ADDRESS($H91,44))=0,INDIRECT(ADDRESS($H91,38))&lt;&gt;"UL"),INDIRECT(ADDRESS($H91,COLUMN()-12)),0),0), IF($I91&gt;0,IF(AND(INDIRECT(ADDRESS($I91,44))=0,INDIRECT(ADDRESS($I91,38))&lt;&gt;"UL"),INDIRECT(ADDRESS($I91,COLUMN()-12)),0),0), IF($J91&gt;0,IF(AND(INDIRECT(ADDRESS($J91,44))=0,INDIRECT(ADDRESS($J91,38))&lt;&gt;"UL"),INDIRECT(ADDRESS($J91,COLUMN()-12)),0),0), IF($K91&gt;0,IF(AND(INDIRECT(ADDRESS($K91,44))=0,INDIRECT(ADDRESS($K91,38))&lt;&gt;"UL"),INDIRECT(ADDRESS($K91,COLUMN()-11)),0),0), IF($L91&gt;0,IF(AND(INDIRECT(ADDRESS($L91,44))=0,INDIRECT(ADDRESS($L91,38))&lt;&gt;"UL"),INDIRECT(ADDRESS($L91,COLUMN()-11)),0),0), IF($M91&gt;0,IF(AND(INDIRECT(ADDRESS($M91,44))=0,INDIRECT(ADDRESS($M91,38))&lt;&gt;"UL"),INDIRECT(ADDRESS($M91,COLUMN()-11)),0),0))</f>
        <v>0</v>
      </c>
      <c r="BN91" s="57" cm="1">
        <f t="array" aca="1" ref="BN91" ca="1">SUM(IF($C91&gt;0,IF(AND(INDIRECT(ADDRESS($C91,44))=0,INDIRECT(ADDRESS($C91,38))&lt;&gt;"UL"),INDIRECT(ADDRESS($C91,COLUMN()-12)),0),0), IF($D91&gt;0,IF(AND(INDIRECT(ADDRESS($D91,44))=0,INDIRECT(ADDRESS($D91,38))&lt;&gt;"UL"),INDIRECT(ADDRESS($D91,COLUMN()-12)),0),0), IF($E91&gt;0,IF(AND(INDIRECT(ADDRESS($E91,44))=0,INDIRECT(ADDRESS($E91,38))&lt;&gt;"UL"),INDIRECT(ADDRESS($E91,COLUMN()-12)),0),0), IF($F91&gt;0,IF(AND(INDIRECT(ADDRESS($F91,44))=0,INDIRECT(ADDRESS($F91,38))&lt;&gt;"UL"),INDIRECT(ADDRESS($F91,COLUMN()-12)),0),0), IF($G91&gt;0,IF(AND(INDIRECT(ADDRESS($G91,44))=0,INDIRECT(ADDRESS($G91,38))&lt;&gt;"UL"),INDIRECT(ADDRESS($G91,COLUMN()-12)),0),0), IF($H91&gt;0,IF(AND(INDIRECT(ADDRESS($H91,44))=0,INDIRECT(ADDRESS($H91,38))&lt;&gt;"UL"),INDIRECT(ADDRESS($H91,COLUMN()-12)),0),0), IF($I91&gt;0,IF(AND(INDIRECT(ADDRESS($I91,44))=0,INDIRECT(ADDRESS($I91,38))&lt;&gt;"UL"),INDIRECT(ADDRESS($I91,COLUMN()-12)),0),0), IF($J91&gt;0,IF(AND(INDIRECT(ADDRESS($J91,44))=0,INDIRECT(ADDRESS($J91,38))&lt;&gt;"UL"),INDIRECT(ADDRESS($J91,COLUMN()-12)),0),0), IF($K91&gt;0,IF(AND(INDIRECT(ADDRESS($K91,44))=0,INDIRECT(ADDRESS($K91,38))&lt;&gt;"UL"),INDIRECT(ADDRESS($K91,COLUMN()-11)),0),0), IF($L91&gt;0,IF(AND(INDIRECT(ADDRESS($L91,44))=0,INDIRECT(ADDRESS($L91,38))&lt;&gt;"UL"),INDIRECT(ADDRESS($L91,COLUMN()-11)),0),0), IF($M91&gt;0,IF(AND(INDIRECT(ADDRESS($M91,44))=0,INDIRECT(ADDRESS($M91,38))&lt;&gt;"UL"),INDIRECT(ADDRESS($M91,COLUMN()-11)),0),0))</f>
        <v>0</v>
      </c>
      <c r="BO91" s="57" cm="1">
        <f t="array" aca="1" ref="BO91" ca="1">SUM(IF($C91&gt;0,IF(AND(INDIRECT(ADDRESS($C91,44))=0,INDIRECT(ADDRESS($C91,38))&lt;&gt;"UL"),INDIRECT(ADDRESS($C91,COLUMN()-12)),0),0), IF($D91&gt;0,IF(AND(INDIRECT(ADDRESS($D91,44))=0,INDIRECT(ADDRESS($D91,38))&lt;&gt;"UL"),INDIRECT(ADDRESS($D91,COLUMN()-12)),0),0), IF($E91&gt;0,IF(AND(INDIRECT(ADDRESS($E91,44))=0,INDIRECT(ADDRESS($E91,38))&lt;&gt;"UL"),INDIRECT(ADDRESS($E91,COLUMN()-12)),0),0), IF($F91&gt;0,IF(AND(INDIRECT(ADDRESS($F91,44))=0,INDIRECT(ADDRESS($F91,38))&lt;&gt;"UL"),INDIRECT(ADDRESS($F91,COLUMN()-12)),0),0), IF($G91&gt;0,IF(AND(INDIRECT(ADDRESS($G91,44))=0,INDIRECT(ADDRESS($G91,38))&lt;&gt;"UL"),INDIRECT(ADDRESS($G91,COLUMN()-12)),0),0), IF($H91&gt;0,IF(AND(INDIRECT(ADDRESS($H91,44))=0,INDIRECT(ADDRESS($H91,38))&lt;&gt;"UL"),INDIRECT(ADDRESS($H91,COLUMN()-12)),0),0), IF($I91&gt;0,IF(AND(INDIRECT(ADDRESS($I91,44))=0,INDIRECT(ADDRESS($I91,38))&lt;&gt;"UL"),INDIRECT(ADDRESS($I91,COLUMN()-12)),0),0), IF($J91&gt;0,IF(AND(INDIRECT(ADDRESS($J91,44))=0,INDIRECT(ADDRESS($J91,38))&lt;&gt;"UL"),INDIRECT(ADDRESS($J91,COLUMN()-12)),0),0), IF($K91&gt;0,IF(AND(INDIRECT(ADDRESS($K91,44))=0,INDIRECT(ADDRESS($K91,38))&lt;&gt;"UL"),INDIRECT(ADDRESS($K91,COLUMN()-11)),0),0), IF($L91&gt;0,IF(AND(INDIRECT(ADDRESS($L91,44))=0,INDIRECT(ADDRESS($L91,38))&lt;&gt;"UL"),INDIRECT(ADDRESS($L91,COLUMN()-11)),0),0), IF($M91&gt;0,IF(AND(INDIRECT(ADDRESS($M91,44))=0,INDIRECT(ADDRESS($M91,38))&lt;&gt;"UL"),INDIRECT(ADDRESS($M91,COLUMN()-11)),0),0))</f>
        <v>0</v>
      </c>
      <c r="BP91" s="57" cm="1">
        <f t="array" aca="1" ref="BP91" ca="1">SUM(IF($C91&gt;0,IF(AND(INDIRECT(ADDRESS($C91,44))=0,INDIRECT(ADDRESS($C91,38))&lt;&gt;"UL"),INDIRECT(ADDRESS($C91,COLUMN()-12)),0),0), IF($D91&gt;0,IF(AND(INDIRECT(ADDRESS($D91,44))=0,INDIRECT(ADDRESS($D91,38))&lt;&gt;"UL"),INDIRECT(ADDRESS($D91,COLUMN()-12)),0),0), IF($E91&gt;0,IF(AND(INDIRECT(ADDRESS($E91,44))=0,INDIRECT(ADDRESS($E91,38))&lt;&gt;"UL"),INDIRECT(ADDRESS($E91,COLUMN()-12)),0),0), IF($F91&gt;0,IF(AND(INDIRECT(ADDRESS($F91,44))=0,INDIRECT(ADDRESS($F91,38))&lt;&gt;"UL"),INDIRECT(ADDRESS($F91,COLUMN()-12)),0),0), IF($G91&gt;0,IF(AND(INDIRECT(ADDRESS($G91,44))=0,INDIRECT(ADDRESS($G91,38))&lt;&gt;"UL"),INDIRECT(ADDRESS($G91,COLUMN()-12)),0),0), IF($H91&gt;0,IF(AND(INDIRECT(ADDRESS($H91,44))=0,INDIRECT(ADDRESS($H91,38))&lt;&gt;"UL"),INDIRECT(ADDRESS($H91,COLUMN()-12)),0),0), IF($I91&gt;0,IF(AND(INDIRECT(ADDRESS($I91,44))=0,INDIRECT(ADDRESS($I91,38))&lt;&gt;"UL"),INDIRECT(ADDRESS($I91,COLUMN()-12)),0),0), IF($J91&gt;0,IF(AND(INDIRECT(ADDRESS($J91,44))=0,INDIRECT(ADDRESS($J91,38))&lt;&gt;"UL"),INDIRECT(ADDRESS($J91,COLUMN()-12)),0),0), IF($K91&gt;0,IF(AND(INDIRECT(ADDRESS($K91,44))=0,INDIRECT(ADDRESS($K91,38))&lt;&gt;"UL"),INDIRECT(ADDRESS($K91,COLUMN()-11)),0),0), IF($L91&gt;0,IF(AND(INDIRECT(ADDRESS($L91,44))=0,INDIRECT(ADDRESS($L91,38))&lt;&gt;"UL"),INDIRECT(ADDRESS($L91,COLUMN()-11)),0),0), IF($M91&gt;0,IF(AND(INDIRECT(ADDRESS($M91,44))=0,INDIRECT(ADDRESS($M91,38))&lt;&gt;"UL"),INDIRECT(ADDRESS($M91,COLUMN()-11)),0),0))</f>
        <v>0</v>
      </c>
      <c r="BQ91" s="57">
        <f t="shared" ca="1" si="63"/>
        <v>0</v>
      </c>
      <c r="BR91" s="161">
        <f t="shared" ca="1" si="64"/>
        <v>84.485427806350813</v>
      </c>
      <c r="BS91" s="56"/>
      <c r="BT91" s="56">
        <f t="shared" ca="1" si="65"/>
        <v>5.0282934647571587</v>
      </c>
      <c r="BU91" s="63">
        <f t="shared" ca="1" si="66"/>
        <v>0.13967481846547664</v>
      </c>
      <c r="BV91" s="57" t="s">
        <v>33</v>
      </c>
      <c r="BW91" s="57" cm="1">
        <f t="array" aca="1" ref="BW91" ca="1">SUM(IF($C91&gt;0,IF(AND(INDIRECT(ADDRESS($C91,44))=0,INDIRECT(ADDRESS($C91,38))="UL",ISERROR(SEARCH("Rear",INDIRECT(ADDRESS($C91,33)))),ISERROR(SEARCH("Side",INDIRECT(ADDRESS($C91,33))))),INDIRECT(ADDRESS($C91,COLUMN())),0),0),IF($D91&gt;0,IF(AND(INDIRECT(ADDRESS($D91,44))=0,INDIRECT(ADDRESS($D91,38))="UL",ISERROR(SEARCH("Rear",INDIRECT(ADDRESS($D91,33)))),ISERROR(SEARCH("Side",INDIRECT(ADDRESS($D91,33))))),INDIRECT(ADDRESS($D91,COLUMN())),0),0),IF($E91&gt;0,IF(AND(INDIRECT(ADDRESS($E91,44))=0,INDIRECT(ADDRESS($E91,38))="UL",ISERROR(SEARCH("Rear",INDIRECT(ADDRESS($E91,33)))),ISERROR(SEARCH("Side",INDIRECT(ADDRESS($E91,33))))),INDIRECT(ADDRESS($E91,COLUMN())),0),0),IF($F91&gt;0,IF(AND(INDIRECT(ADDRESS($F91,44))=0,INDIRECT(ADDRESS($F91,38))="UL",ISERROR(SEARCH("Rear",INDIRECT(ADDRESS($F91,33)))),ISERROR(SEARCH("Side",INDIRECT(ADDRESS($F91,33))))),INDIRECT(ADDRESS($F91,COLUMN())),0),0),IF($G91&gt;0,IF(AND(INDIRECT(ADDRESS($G91,44))=0,INDIRECT(ADDRESS($G91,38))="UL",ISERROR(SEARCH("Rear",INDIRECT(ADDRESS($G91,33)))),ISERROR(SEARCH("Side",INDIRECT(ADDRESS($G91,33))))),INDIRECT(ADDRESS($G91,COLUMN())),0),0),IF($H91&gt;0,IF(AND(INDIRECT(ADDRESS($H91,44))=0,INDIRECT(ADDRESS($H91,38))="UL",ISERROR(SEARCH("Rear",INDIRECT(ADDRESS($H91,33)))),ISERROR(SEARCH("Side",INDIRECT(ADDRESS($H91,33))))),INDIRECT(ADDRESS($H91,COLUMN())),0),0),IF($I91&gt;0,IF(AND(INDIRECT(ADDRESS($I91,44))=0,INDIRECT(ADDRESS($I91,38))="UL",ISERROR(SEARCH("Rear",INDIRECT(ADDRESS($I91,33)))),ISERROR(SEARCH("Side",INDIRECT(ADDRESS($I91,33))))),INDIRECT(ADDRESS($I91,COLUMN())),0),0),IF($J91&gt;0,IF(AND(INDIRECT(ADDRESS($J91,44))=0,INDIRECT(ADDRESS($J91,38))="UL",ISERROR(SEARCH("Rear",INDIRECT(ADDRESS($J91,33)))),ISERROR(SEARCH("Side",INDIRECT(ADDRESS($J91,33))))),INDIRECT(ADDRESS($J91,COLUMN())),0),0),IF($K91&gt;0,IF(AND(INDIRECT(ADDRESS($K91,44))=0,INDIRECT(ADDRESS($K91,38))="UL",ISERROR(SEARCH("Rear",INDIRECT(ADDRESS($K91,33)))),ISERROR(SEARCH("Side",INDIRECT(ADDRESS($K91,33))))),INDIRECT(ADDRESS($K91,COLUMN())),0),0),IF($L91&gt;0,IF(AND(INDIRECT(ADDRESS($L91,44))=0,INDIRECT(ADDRESS($L91,38))="UL",ISERROR(SEARCH("Rear",INDIRECT(ADDRESS($L91,33)))),ISERROR(SEARCH("Side",INDIRECT(ADDRESS($L91,33))))),INDIRECT(ADDRESS($L91,COLUMN())),0),0),IF($M91&gt;0,IF(AND(INDIRECT(ADDRESS($M91,44))=0,INDIRECT(ADDRESS($M91,38))="UL",ISERROR(SEARCH("Rear",INDIRECT(ADDRESS($M91,33)))),ISERROR(SEARCH("Side",INDIRECT(ADDRESS($M91,33))))),INDIRECT(ADDRESS($M91,COLUMN())),0),0))</f>
        <v>0.77777777777777768</v>
      </c>
      <c r="BX91" s="57">
        <f t="shared" ca="1" si="67"/>
        <v>1.6111111111111109</v>
      </c>
      <c r="BY91" s="57" cm="1">
        <f t="array" aca="1" ref="BY91" ca="1">SUM(IF($C91&gt;0,IF(AND(INDIRECT(ADDRESS($C91,44))=0,INDIRECT(ADDRESS($C91,38))="UL"),INDIRECT(ADDRESS($C91,COLUMN())),0),0),IF($D91&gt;0,IF(AND(INDIRECT(ADDRESS($D91,44))=0,INDIRECT(ADDRESS($D91,38))="UL"),INDIRECT(ADDRESS($D91,COLUMN())),0),0),IF($E91&gt;0,IF(AND(INDIRECT(ADDRESS($E91,44))=0,INDIRECT(ADDRESS($E91,38))="UL"),INDIRECT(ADDRESS($E91,COLUMN())),0),0),IF($F91&gt;0,IF(AND(INDIRECT(ADDRESS($F91,44))=0,INDIRECT(ADDRESS($F91,38))="UL"),INDIRECT(ADDRESS($F91,COLUMN())),0),0),IF($G91&gt;0,IF(AND(INDIRECT(ADDRESS($G91,44))=0,INDIRECT(ADDRESS($G91,38))="UL"),INDIRECT(ADDRESS($G91,COLUMN())),0),0),IF($H91&gt;0,IF(AND(INDIRECT(ADDRESS($H91,44))=0,INDIRECT(ADDRESS($H91,38))="UL"),INDIRECT(ADDRESS($H91,COLUMN())),0),0),IF($I91&gt;0,IF(AND(INDIRECT(ADDRESS($I91,44))=0,INDIRECT(ADDRESS($I91,38))="UL"),INDIRECT(ADDRESS($I91,COLUMN())),0),0),IF($J91&gt;0,IF(AND(INDIRECT(ADDRESS($J91,44))=0,INDIRECT(ADDRESS($J91,38))="UL"),INDIRECT(ADDRESS($J91,COLUMN())),0),0),IF($K91&gt;0,IF(AND(INDIRECT(ADDRESS($K91,44))=0,INDIRECT(ADDRESS($K91,38))="UL"),INDIRECT(ADDRESS($K91,COLUMN())),0),0),IF($L91&gt;0,IF(AND(INDIRECT(ADDRESS($L91,44))=0,INDIRECT(ADDRESS($L91,38))="UL"),INDIRECT(ADDRESS($L91,COLUMN())),0),0),IF($M91&gt;0,IF(AND(INDIRECT(ADDRESS($M91,44))=0,INDIRECT(ADDRESS($M91,38))="UL"),INDIRECT(ADDRESS($M91,COLUMN())),0),0))</f>
        <v>0.36419753086419748</v>
      </c>
      <c r="BZ91" s="57" cm="1">
        <f t="array" aca="1" ref="BZ91" ca="1">SUM(IF($C91&gt;0,IF(AND(INDIRECT(ADDRESS($C91,44))=0,INDIRECT(ADDRESS($C91,38))="UL"),INDIRECT(ADDRESS($C91,COLUMN())),0),0),IF($D91&gt;0,IF(AND(INDIRECT(ADDRESS($D91,44))=0,INDIRECT(ADDRESS($D91,38))="UL"),INDIRECT(ADDRESS($D91,COLUMN())),0),0),IF($E91&gt;0,IF(AND(INDIRECT(ADDRESS($E91,44))=0,INDIRECT(ADDRESS($E91,38))="UL"),INDIRECT(ADDRESS($E91,COLUMN())),0),0),IF($F91&gt;0,IF(AND(INDIRECT(ADDRESS($F91,44))=0,INDIRECT(ADDRESS($F91,38))="UL"),INDIRECT(ADDRESS($F91,COLUMN())),0),0),IF($G91&gt;0,IF(AND(INDIRECT(ADDRESS($G91,44))=0,INDIRECT(ADDRESS($G91,38))="UL"),INDIRECT(ADDRESS($G91,COLUMN())),0),0),IF($H91&gt;0,IF(AND(INDIRECT(ADDRESS($H91,44))=0,INDIRECT(ADDRESS($H91,38))="UL"),INDIRECT(ADDRESS($H91,COLUMN())),0),0),IF($I91&gt;0,IF(AND(INDIRECT(ADDRESS($I91,44))=0,INDIRECT(ADDRESS($I91,38))="UL"),INDIRECT(ADDRESS($I91,COLUMN())),0),0),IF($J91&gt;0,IF(AND(INDIRECT(ADDRESS($J91,44))=0,INDIRECT(ADDRESS($J91,38))="UL"),INDIRECT(ADDRESS($J91,COLUMN())),0),0),IF($K91&gt;0,IF(AND(INDIRECT(ADDRESS($K91,44))=0,INDIRECT(ADDRESS($K91,38))="UL"),INDIRECT(ADDRESS($K91,COLUMN())),0),0),IF($L91&gt;0,IF(AND(INDIRECT(ADDRESS($L91,44))=0,INDIRECT(ADDRESS($L91,38))="UL"),INDIRECT(ADDRESS($L91,COLUMN())),0),0),IF($M91&gt;0,IF(AND(INDIRECT(ADDRESS($M91,44))=0,INDIRECT(ADDRESS($M91,38))="UL"),INDIRECT(ADDRESS($M91,COLUMN())),0),0))</f>
        <v>0.59876543209876532</v>
      </c>
      <c r="CA91" s="57">
        <f t="shared" ca="1" si="68"/>
        <v>0.36419753086419748</v>
      </c>
      <c r="CB91" s="57" cm="1">
        <f t="array" aca="1" ref="CB91" ca="1">SUM(IF($C91&gt;0,IF(AND(INDIRECT(ADDRESS($C91,44))=0,INDIRECT(ADDRESS($C91,38))&lt;&gt;"UL"),INDIRECT(ADDRESS($C91,COLUMN())),0),0),IF($D91&gt;0,IF(AND(INDIRECT(ADDRESS($D91,44))=0,INDIRECT(ADDRESS($D91,38))&lt;&gt;"UL"),INDIRECT(ADDRESS($D91,COLUMN())),0),0),IF($E91&gt;0,IF(AND(INDIRECT(ADDRESS($E91,44))=0,INDIRECT(ADDRESS($E91,38))&lt;&gt;"UL"),INDIRECT(ADDRESS($E91,COLUMN())),0),0),IF($F91&gt;0,IF(AND(INDIRECT(ADDRESS($F91,44))=0,INDIRECT(ADDRESS($F91,38))&lt;&gt;"UL"),INDIRECT(ADDRESS($F91,COLUMN())),0),0),IF($G91&gt;0,IF(AND(INDIRECT(ADDRESS($G91,44))=0,INDIRECT(ADDRESS($G91,38))&lt;&gt;"UL"),INDIRECT(ADDRESS($G91,COLUMN())),0),0),IF($H91&gt;0,IF(AND(INDIRECT(ADDRESS($H91,44))=0,INDIRECT(ADDRESS($H91,38))&lt;&gt;"UL"),INDIRECT(ADDRESS($H91,COLUMN())),0),0),IF($I91&gt;0,IF(AND(INDIRECT(ADDRESS($I91,44))=0,INDIRECT(ADDRESS($I91,38))&lt;&gt;"UL"),INDIRECT(ADDRESS($I91,COLUMN())),0),0),IF($J91&gt;0,IF(AND(INDIRECT(ADDRESS($J91,44))=0,INDIRECT(ADDRESS($J91,38))&lt;&gt;"UL"),INDIRECT(ADDRESS($J91,COLUMN())),0),0),IF($K91&gt;0,IF(AND(INDIRECT(ADDRESS($K91,44))=0,INDIRECT(ADDRESS($K91,38))&lt;&gt;"UL"),INDIRECT(ADDRESS($K91,COLUMN())),0),0),IF($L91&gt;0,IF(AND(INDIRECT(ADDRESS($L91,44))=0,INDIRECT(ADDRESS($L91,38))&lt;&gt;"UL"),INDIRECT(ADDRESS($L91,COLUMN())),0),0),IF($M91&gt;0,IF(AND(INDIRECT(ADDRESS($M91,44))=0,INDIRECT(ADDRESS($M91,38))&lt;&gt;"UL"),INDIRECT(ADDRESS($M91,COLUMN())),0),0))</f>
        <v>0</v>
      </c>
      <c r="CC91" s="57">
        <f t="shared" ca="1" si="69"/>
        <v>0</v>
      </c>
      <c r="CD91" s="57" cm="1">
        <f t="array" aca="1" ref="CD91" ca="1">SUM(IF($C91&gt;0,IF(AND(INDIRECT(ADDRESS($C91,44))=0,INDIRECT(ADDRESS($C91,38))&lt;&gt;"UL"),INDIRECT(ADDRESS($C91,COLUMN())),0),0),IF($D91&gt;0,IF(AND(INDIRECT(ADDRESS($D91,44))=0,INDIRECT(ADDRESS($D91,38))&lt;&gt;"UL"),INDIRECT(ADDRESS($D91,COLUMN())),0),0),IF($E91&gt;0,IF(AND(INDIRECT(ADDRESS($E91,44))=0,INDIRECT(ADDRESS($E91,38))&lt;&gt;"UL"),INDIRECT(ADDRESS($E91,COLUMN())),0),0),IF($F91&gt;0,IF(AND(INDIRECT(ADDRESS($F91,44))=0,INDIRECT(ADDRESS($F91,38))&lt;&gt;"UL"),INDIRECT(ADDRESS($F91,COLUMN())),0),0),IF($G91&gt;0,IF(AND(INDIRECT(ADDRESS($G91,44))=0,INDIRECT(ADDRESS($G91,38))&lt;&gt;"UL"),INDIRECT(ADDRESS($G91,COLUMN())),0),0),IF($H91&gt;0,IF(AND(INDIRECT(ADDRESS($H91,44))=0,INDIRECT(ADDRESS($H91,38))&lt;&gt;"UL"),INDIRECT(ADDRESS($H91,COLUMN())),0),0),IF($I91&gt;0,IF(AND(INDIRECT(ADDRESS($I91,44))=0,INDIRECT(ADDRESS($I91,38))&lt;&gt;"UL"),INDIRECT(ADDRESS($I91,COLUMN())),0),0),IF($J91&gt;0,IF(AND(INDIRECT(ADDRESS($J91,44))=0,INDIRECT(ADDRESS($J91,38))&lt;&gt;"UL"),INDIRECT(ADDRESS($J91,COLUMN())),0),0),IF($K91&gt;0,IF(AND(INDIRECT(ADDRESS($K91,44))=0,INDIRECT(ADDRESS($K91,38))&lt;&gt;"UL"),INDIRECT(ADDRESS($K91,COLUMN())),0),0),IF($L91&gt;0,IF(AND(INDIRECT(ADDRESS($L91,44))=0,INDIRECT(ADDRESS($L91,38))&lt;&gt;"UL"),INDIRECT(ADDRESS($L91,COLUMN())),0),0),IF($M91&gt;0,IF(AND(INDIRECT(ADDRESS($M91,44))=0,INDIRECT(ADDRESS($M91,38))&lt;&gt;"UL"),INDIRECT(ADDRESS($M91,COLUMN())),0),0))</f>
        <v>0</v>
      </c>
      <c r="CE91" s="57" cm="1">
        <f t="array" aca="1" ref="CE91" ca="1">SUM(IF($C91&gt;0,IF(AND(INDIRECT(ADDRESS($C91,44))=0,INDIRECT(ADDRESS($C91,38))&lt;&gt;"UL"),INDIRECT(ADDRESS($C91,COLUMN())),0),0),IF($D91&gt;0,IF(AND(INDIRECT(ADDRESS($D91,44))=0,INDIRECT(ADDRESS($D91,38))&lt;&gt;"UL"),INDIRECT(ADDRESS($D91,COLUMN())),0),0),IF($E91&gt;0,IF(AND(INDIRECT(ADDRESS($E91,44))=0,INDIRECT(ADDRESS($E91,38))&lt;&gt;"UL"),INDIRECT(ADDRESS($E91,COLUMN())),0),0),IF($F91&gt;0,IF(AND(INDIRECT(ADDRESS($F91,44))=0,INDIRECT(ADDRESS($F91,38))&lt;&gt;"UL"),INDIRECT(ADDRESS($F91,COLUMN())),0),0),IF($G91&gt;0,IF(AND(INDIRECT(ADDRESS($G91,44))=0,INDIRECT(ADDRESS($G91,38))&lt;&gt;"UL"),INDIRECT(ADDRESS($G91,COLUMN())),0),0),IF($H91&gt;0,IF(AND(INDIRECT(ADDRESS($H91,44))=0,INDIRECT(ADDRESS($H91,38))&lt;&gt;"UL"),INDIRECT(ADDRESS($H91,COLUMN())),0),0),IF($I91&gt;0,IF(AND(INDIRECT(ADDRESS($I91,44))=0,INDIRECT(ADDRESS($I91,38))&lt;&gt;"UL"),INDIRECT(ADDRESS($I91,COLUMN())),0),0),IF($J91&gt;0,IF(AND(INDIRECT(ADDRESS($J91,44))=0,INDIRECT(ADDRESS($J91,38))&lt;&gt;"UL"),INDIRECT(ADDRESS($J91,COLUMN())),0),0),IF($K91&gt;0,IF(AND(INDIRECT(ADDRESS($K91,44))=0,INDIRECT(ADDRESS($K91,38))&lt;&gt;"UL"),INDIRECT(ADDRESS($K91,COLUMN())),0),0),IF($L91&gt;0,IF(AND(INDIRECT(ADDRESS($L91,44))=0,INDIRECT(ADDRESS($L91,38))&lt;&gt;"UL"),INDIRECT(ADDRESS($L91,COLUMN())),0),0),IF($M91&gt;0,IF(AND(INDIRECT(ADDRESS($M91,44))=0,INDIRECT(ADDRESS($M91,38))&lt;&gt;"UL"),INDIRECT(ADDRESS($M91,COLUMN())),0),0))</f>
        <v>0</v>
      </c>
      <c r="CF91" s="57">
        <f t="shared" ca="1" si="70"/>
        <v>0</v>
      </c>
      <c r="CG91" s="57">
        <f t="shared" ca="1" si="71"/>
        <v>4.8993554912466113</v>
      </c>
      <c r="CH91" s="57">
        <f t="shared" ca="1" si="72"/>
        <v>0.13609320809018366</v>
      </c>
      <c r="CI91" s="19">
        <f t="shared" ca="1" si="73"/>
        <v>22.570579292844329</v>
      </c>
      <c r="CJ91" s="19"/>
      <c r="CK91" s="57" cm="1">
        <f t="array" aca="1" ref="CK91" ca="1">IF(AU91="S", SUM(IF($C91&gt;0,IF(INDIRECT(ADDRESS($C91,43))&lt;&gt;1,INDIRECT(ADDRESS($C91,48)),0),0), IF($D91&gt;0,IF(INDIRECT(ADDRESS($D91,43))&lt;&gt;1,INDIRECT(ADDRESS($D91,48)),0),0), IF($E91&gt;0,IF(INDIRECT(ADDRESS($E91,43))&lt;&gt;1,INDIRECT(ADDRESS($E91,48)),0),0), IF($F91&gt;0,IF(INDIRECT(ADDRESS($F91,43))&lt;&gt;1,INDIRECT(ADDRESS($F91,48)),0),0), IF($G91&gt;0,IF(INDIRECT(ADDRESS($G91,43))&lt;&gt;1,INDIRECT(ADDRESS($G91,48)),0),0), IF($H91&gt;0,IF(INDIRECT(ADDRESS($H91,43))&lt;&gt;1,INDIRECT(ADDRESS($H91,48)),0),0), IF($I91&gt;0,IF(INDIRECT(ADDRESS($I91,43))&lt;&gt;1,INDIRECT(ADDRESS($I91,48)),0),0), IF($J91&gt;0,IF(INDIRECT(ADDRESS($J91,43))&lt;&gt;1,INDIRECT(ADDRESS($J91,48)),0),0), IF($K91&gt;0,IF(INDIRECT(ADDRESS($K91,43))&lt;&gt;1,INDIRECT(ADDRESS($K91,48)),0),0), IF($L91&gt;0,IF(INDIRECT(ADDRESS($L91,43))&lt;&gt;1,INDIRECT(ADDRESS($L91,48)),0),0), IF($M91&gt;0,IF(INDIRECT(ADDRESS($M91,43))&lt;&gt;1,INDIRECT(ADDRESS($M91,48)),0),0)), IF(AU91="L",SUM(IF($C91&gt;0,IF(INDIRECT(ADDRESS($C91,43))&lt;&gt;1,INDIRECT(ADDRESS($C91,50)),0),0), IF($D91&gt;0,IF(INDIRECT(ADDRESS($D91,43))&lt;&gt;1,INDIRECT(ADDRESS($D91,50)),0),0), IF($E91&gt;0,IF(INDIRECT(ADDRESS($E91,43))&lt;&gt;1,INDIRECT(ADDRESS($E91,50)),0),0), IF($F91&gt;0,IF(INDIRECT(ADDRESS($F91,43))&lt;&gt;1,INDIRECT(ADDRESS($F91,50)),0),0), IF($G91&gt;0,IF(INDIRECT(ADDRESS($G91,43))&lt;&gt;1,INDIRECT(ADDRESS($G91,50)),0),0), IF($G91&gt;0,IF(INDIRECT(ADDRESS($G91,43))&lt;&gt;1,INDIRECT(ADDRESS($G91,50)),0),0), IF($H91&gt;0,IF(INDIRECT(ADDRESS($H91,43))&lt;&gt;1,INDIRECT(ADDRESS($H91,50)),0),0), IF($I91&gt;0,IF(INDIRECT(ADDRESS($I91,43))&lt;&gt;1,INDIRECT(ADDRESS($I91,50)),0),0), IF($J91&gt;0,IF(INDIRECT(ADDRESS($J91,43))&lt;&gt;1,INDIRECT(ADDRESS($J91,50)),0),0), IF($K91&gt;0,IF(INDIRECT(ADDRESS($K91,43))&lt;&gt;1,INDIRECT(ADDRESS($K91,50)),0),0), IF($L91&gt;0,IF(INDIRECT(ADDRESS($L91,43))&lt;&gt;1,INDIRECT(ADDRESS($L91,50)),0),0), IF($M91&gt;0,IF(INDIRECT(ADDRESS($M91,43))&lt;&gt;1,INDIRECT(ADDRESS($M91,50)),0),0)), SUM(IF($C91&gt;0,IF(INDIRECT(ADDRESS($C91,43))&lt;&gt;1,INDIRECT(ADDRESS($C91,49)),0),0), IF($D91&gt;0,IF(INDIRECT(ADDRESS($D91,43))&lt;&gt;1,INDIRECT(ADDRESS($D91,49)),0),0), IF($E91&gt;0,IF(INDIRECT(ADDRESS($E91,43))&lt;&gt;1,INDIRECT(ADDRESS($E91,49)),0),0), IF($F91&gt;0,IF(INDIRECT(ADDRESS($F91,43))&lt;&gt;1,INDIRECT(ADDRESS($F91,49)),0),0), IF($G91&gt;0,IF(INDIRECT(ADDRESS($G91,43))&lt;&gt;1,INDIRECT(ADDRESS($G91,49)),0),0), IF($G91&gt;0,IF(INDIRECT(ADDRESS($G91,43))&lt;&gt;1,INDIRECT(ADDRESS($G91,49)),0),0), IF($H91&gt;0,IF(INDIRECT(ADDRESS($H91,43))&lt;&gt;1,INDIRECT(ADDRESS($H91,49)),0),0), IF($I91&gt;0,IF(INDIRECT(ADDRESS($I91,43))&lt;&gt;1,INDIRECT(ADDRESS($I91,49)),0),0), IF($J91&gt;0,IF(INDIRECT(ADDRESS($J91,43))&lt;&gt;1,INDIRECT(ADDRESS($J91,49)),0),0), IF($K91&gt;0,IF(INDIRECT(ADDRESS($K91,43))&lt;&gt;1,INDIRECT(ADDRESS($K91,49)),0),0), IF($L91&gt;0,IF(INDIRECT(ADDRESS($L91,43))&lt;&gt;1,INDIRECT(ADDRESS($L91,49)),0),0), IF($M91&gt;0,IF(INDIRECT(ADDRESS($M91,43))&lt;&gt;1,INDIRECT(ADDRESS($M91,49)),0),0))))</f>
        <v>1.4444444444444442</v>
      </c>
      <c r="CL91" s="57" cm="1">
        <f t="array" aca="1" ref="CL91" ca="1">SUM(IF($C91&gt;0,IF(INDIRECT(ADDRESS($C91,44))=1,INDIRECT(ADDRESS($C91,90)),0),0), IF($D91&gt;0,IF(INDIRECT(ADDRESS($D91,44))=1,INDIRECT(ADDRESS($D91,90)),0),0), IF($E91&gt;0,IF(INDIRECT(ADDRESS($E91,44))=1,INDIRECT(ADDRESS($E91,90)),0),0), IF($F91&gt;0,IF(INDIRECT(ADDRESS($F91,44))=1,INDIRECT(ADDRESS($F91,90)),0),0), IF($G91&gt;0,IF(INDIRECT(ADDRESS($G91,44))=1,INDIRECT(ADDRESS($G91,90)),0),0), IF($H91&gt;0,IF(INDIRECT(ADDRESS($H91,44))=1,INDIRECT(ADDRESS($H91,90)),0),0), IF($I91&gt;0,IF(INDIRECT(ADDRESS($I91,44))=1,INDIRECT(ADDRESS($I91,90)),0),0), IF($J91&gt;0,IF(INDIRECT(ADDRESS($J91,44))=1,INDIRECT(ADDRESS($J91,90)),0),0), IF($K91&gt;0,IF(INDIRECT(ADDRESS($K91,44))=1,INDIRECT(ADDRESS($K91,90)),0),0), IF($L91&gt;0,IF(INDIRECT(ADDRESS($L91,44))=1,INDIRECT(ADDRESS($L91,90)),0),0), IF($M91&gt;0,IF(INDIRECT(ADDRESS($M91,44))=1,INDIRECT(ADDRESS($M91,90)),0),0))</f>
        <v>0</v>
      </c>
      <c r="CM91" s="56">
        <f t="shared" ca="1" si="74"/>
        <v>1.0282630970433972</v>
      </c>
      <c r="CN91" s="59"/>
    </row>
    <row r="92" spans="1:92" x14ac:dyDescent="0.25">
      <c r="AA92"/>
      <c r="AB92"/>
      <c r="AC92"/>
      <c r="AD92"/>
      <c r="AH92"/>
      <c r="AI92"/>
      <c r="AJ92"/>
      <c r="AK92"/>
      <c r="AL92"/>
      <c r="AM92" s="1"/>
      <c r="AN92" s="1"/>
      <c r="AO92" s="1"/>
      <c r="AP92" s="1"/>
      <c r="AQ92" s="1"/>
      <c r="AR92" s="1"/>
      <c r="AS92" s="1"/>
      <c r="AT92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T92"/>
      <c r="BU92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L92" s="1"/>
    </row>
    <row r="93" spans="1:92" ht="13" x14ac:dyDescent="0.3">
      <c r="A93" s="68" t="s">
        <v>168</v>
      </c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AA93"/>
      <c r="AB93"/>
      <c r="AC93"/>
      <c r="AD93"/>
      <c r="AH93"/>
      <c r="AI93"/>
      <c r="AJ93"/>
      <c r="AK93"/>
      <c r="AL93"/>
      <c r="AM93" s="1"/>
      <c r="AN93" s="1"/>
      <c r="AO93" s="1"/>
      <c r="AP93" s="1"/>
      <c r="AQ93" s="1"/>
      <c r="AR93" s="1"/>
      <c r="AS93" s="1"/>
      <c r="AT93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T93"/>
      <c r="BU93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L93" s="1"/>
    </row>
    <row r="94" spans="1:92" x14ac:dyDescent="0.25">
      <c r="A94" s="69" t="s">
        <v>447</v>
      </c>
      <c r="B94" s="137">
        <v>14</v>
      </c>
      <c r="C94" s="137">
        <v>26</v>
      </c>
      <c r="D94" s="137"/>
      <c r="E94" s="137"/>
      <c r="F94" s="137">
        <v>27</v>
      </c>
      <c r="G94" s="137"/>
      <c r="H94" s="137"/>
      <c r="I94" s="67"/>
      <c r="J94" s="67"/>
      <c r="K94" s="67"/>
      <c r="L94" s="67"/>
      <c r="M94" s="67"/>
      <c r="N94" s="67">
        <f ca="1">SUM(INDIRECT(ADDRESS(B94,COLUMN())),IF(C94&gt;0,INDIRECT(ADDRESS(C94,COLUMN())),0),IF(D94&gt;0,INDIRECT(ADDRESS(D94,14)),0),IF(E94&gt;0,INDIRECT(ADDRESS(E94,COLUMN())),0),IF(F94&gt;0,INDIRECT(ADDRESS(F94,COLUMN())),0),IF(G94&gt;0,INDIRECT(ADDRESS(G94,COLUMN())),0),IF(H94&gt;0,INDIRECT(ADDRESS(H94,COLUMN())),0),IF(I94&gt;0,INDIRECT(ADDRESS(I94,COLUMN())),0),IF(J94&gt;0,INDIRECT(ADDRESS(J94,COLUMN())),0),IF(K94&gt;0,INDIRECT(ADDRESS(K94,COLUMN())),0),IF(L94&gt;0,INDIRECT(ADDRESS(L94,COLUMN())),0),IF(M94&gt;0,INDIRECT(ADDRESS(M94,COLUMN())),0))</f>
        <v>14</v>
      </c>
      <c r="O94" s="67" t="str" cm="1">
        <f t="array" aca="1" ref="O94" ca="1">INDIRECT(ADDRESS($B94,COLUMN()))</f>
        <v>Scout</v>
      </c>
      <c r="P94" s="67" cm="1">
        <f t="array" aca="1" ref="P94" ca="1">INDIRECT(ADDRESS($B94,COLUMN()))</f>
        <v>1</v>
      </c>
      <c r="Q94" s="67" t="str" cm="1">
        <f t="array" aca="1" ref="Q94" ca="1">INDIRECT(ADDRESS($B94,COLUMN()))</f>
        <v>-</v>
      </c>
      <c r="R94" s="67" t="str" cm="1">
        <f t="array" aca="1" ref="R94" ca="1">INDIRECT(ADDRESS($B94,COLUMN()))</f>
        <v>-</v>
      </c>
      <c r="S94" s="67" cm="1">
        <f t="array" aca="1" ref="S94" ca="1">INDIRECT(ADDRESS($B94,COLUMN()))</f>
        <v>2</v>
      </c>
      <c r="T94" s="67" t="str" cm="1">
        <f t="array" aca="1" ref="T94" ca="1">INDIRECT(ADDRESS($B94,COLUMN()))</f>
        <v>1-7</v>
      </c>
      <c r="U94" s="67" cm="1">
        <f t="array" aca="1" ref="U94" ca="1">INDIRECT(ADDRESS($B94,COLUMN()))</f>
        <v>7</v>
      </c>
      <c r="V94" s="67" cm="1">
        <f t="array" aca="1" ref="V94" ca="1">INDIRECT(ADDRESS($B94,COLUMN()))</f>
        <v>0</v>
      </c>
      <c r="W94" s="67" cm="1">
        <f t="array" aca="1" ref="W94" ca="1">INDIRECT(ADDRESS($B94,COLUMN()))</f>
        <v>3</v>
      </c>
      <c r="X94" s="67" cm="1">
        <f t="array" aca="1" ref="X94" ca="1">INDIRECT(ADDRESS($B94,COLUMN()))</f>
        <v>7</v>
      </c>
      <c r="Y94" s="67" cm="1">
        <f t="array" aca="1" ref="Y94" ca="1">INDIRECT(ADDRESS($B94,COLUMN()))</f>
        <v>-1</v>
      </c>
      <c r="Z94" s="67" cm="1">
        <f t="array" aca="1" ref="Z94" ca="1">INDIRECT(ADDRESS($B94,COLUMN()))</f>
        <v>5</v>
      </c>
      <c r="AA94" s="67" t="str" cm="1">
        <f t="array" aca="1" ref="AA94" ca="1">INDIRECT(ADDRESS($B94,COLUMN()))</f>
        <v>Stealth (-1), Jink</v>
      </c>
      <c r="AB94" s="56">
        <f ca="1">((U94/8)^$V$296)*((((X94-(Y94-1)/2)/8)^$X$296)*((S94/3)^$S$296))*(((8-W94)/6)^$W$296)</f>
        <v>0.90063048721520311</v>
      </c>
      <c r="AC94" s="56">
        <f ca="1">SUM(((25/N94)^$Z$296)*(AB94/$AB$34))</f>
        <v>1.7524716659555175</v>
      </c>
      <c r="AD94" s="56">
        <f ca="1">(P94/($CN$34*(1/AC94)))</f>
        <v>1.5238884051787109</v>
      </c>
      <c r="AF94" s="71" t="str">
        <f t="shared" ref="AF94:AP94" si="75">AF26</f>
        <v>Burst Cannon</v>
      </c>
      <c r="AG94" s="70" t="str">
        <f t="shared" si="75"/>
        <v>Front</v>
      </c>
      <c r="AH94" s="70">
        <f t="shared" si="75"/>
        <v>4</v>
      </c>
      <c r="AI94" s="70">
        <f t="shared" si="75"/>
        <v>2</v>
      </c>
      <c r="AJ94" s="70">
        <f t="shared" si="75"/>
        <v>0</v>
      </c>
      <c r="AK94" s="70">
        <f t="shared" si="75"/>
        <v>5</v>
      </c>
      <c r="AL94" s="70" t="str">
        <f t="shared" si="75"/>
        <v>UL</v>
      </c>
      <c r="AM94" s="70">
        <f t="shared" si="75"/>
        <v>7</v>
      </c>
      <c r="AN94" s="70">
        <f t="shared" si="75"/>
        <v>0</v>
      </c>
      <c r="AO94" s="70">
        <f t="shared" si="75"/>
        <v>3</v>
      </c>
      <c r="AP94" s="70">
        <f t="shared" si="75"/>
        <v>1</v>
      </c>
      <c r="AQ94" s="67"/>
      <c r="AR94" s="67"/>
      <c r="AS94" s="67"/>
      <c r="AT94" s="52"/>
      <c r="AU94" s="54" t="s">
        <v>117</v>
      </c>
      <c r="AV94" s="57" cm="1">
        <f t="array" aca="1" ref="AV94" ca="1">SUM(IF($C94&gt;0,IF(AND(INDIRECT(ADDRESS($C94,44))=0,INDIRECT(ADDRESS($C94,38))="UL",ISERROR(SEARCH("Rear",INDIRECT(ADDRESS($C94,33)))),ISERROR(SEARCH("Side",INDIRECT(ADDRESS($C94,33))))),INDIRECT(ADDRESS($C94,COLUMN())),0),0),IF($D94&gt;0,IF(AND(INDIRECT(ADDRESS($D94,44))=0,INDIRECT(ADDRESS($D94,38))="UL",ISERROR(SEARCH("Rear",INDIRECT(ADDRESS($D94,33)))),ISERROR(SEARCH("Side",INDIRECT(ADDRESS($D94,33))))),INDIRECT(ADDRESS($D94,COLUMN())),0),0),IF($E94&gt;0,IF(AND(INDIRECT(ADDRESS($E94,44))=0,INDIRECT(ADDRESS($E94,38))="UL",ISERROR(SEARCH("Rear",INDIRECT(ADDRESS($E94,33)))),ISERROR(SEARCH("Side",INDIRECT(ADDRESS($E94,33))))),INDIRECT(ADDRESS($E94,COLUMN())),0),0),IF($F94&gt;0,IF(AND(INDIRECT(ADDRESS($F94,44))=0,INDIRECT(ADDRESS($F94,38))="UL",ISERROR(SEARCH("Rear",INDIRECT(ADDRESS($F94,33)))),ISERROR(SEARCH("Side",INDIRECT(ADDRESS($F94,33))))),INDIRECT(ADDRESS($F94,COLUMN())),0),0),IF($G94&gt;0,IF(AND(INDIRECT(ADDRESS($G94,44))=0,INDIRECT(ADDRESS($G94,38))="UL",ISERROR(SEARCH("Rear",INDIRECT(ADDRESS($G94,33)))),ISERROR(SEARCH("Side",INDIRECT(ADDRESS($G94,33))))),INDIRECT(ADDRESS($G94,COLUMN())),0),0),IF($H94&gt;0,IF(AND(INDIRECT(ADDRESS($H94,44))=0,INDIRECT(ADDRESS($H94,38))="UL",ISERROR(SEARCH("Rear",INDIRECT(ADDRESS($H94,33)))),ISERROR(SEARCH("Side",INDIRECT(ADDRESS($H94,33))))),INDIRECT(ADDRESS($H94,COLUMN())),0),0),IF($I94&gt;0,IF(AND(INDIRECT(ADDRESS($I94,44))=0,INDIRECT(ADDRESS($I94,38))="UL",ISERROR(SEARCH("Rear",INDIRECT(ADDRESS($I94,33)))),ISERROR(SEARCH("Side",INDIRECT(ADDRESS($I94,33))))),INDIRECT(ADDRESS($I94,COLUMN())),0),0),IF($J94&gt;0,IF(AND(INDIRECT(ADDRESS($J94,44))=0,INDIRECT(ADDRESS($J94,38))="UL",ISERROR(SEARCH("Rear",INDIRECT(ADDRESS($J94,33)))),ISERROR(SEARCH("Side",INDIRECT(ADDRESS($J94,33))))),INDIRECT(ADDRESS($J94,COLUMN())),0),0),IF($K94&gt;0,IF(AND(INDIRECT(ADDRESS($K94,44))=0,INDIRECT(ADDRESS($K94,38))="UL",ISERROR(SEARCH("Rear",INDIRECT(ADDRESS($K94,33)))),ISERROR(SEARCH("Side",INDIRECT(ADDRESS($K94,33))))),INDIRECT(ADDRESS($K94,COLUMN())),0),0),IF($L94&gt;0,IF(AND(INDIRECT(ADDRESS($L94,44))=0,INDIRECT(ADDRESS($L94,38))="UL",ISERROR(SEARCH("Rear",INDIRECT(ADDRESS($L94,33)))),ISERROR(SEARCH("Side",INDIRECT(ADDRESS($L94,33))))),INDIRECT(ADDRESS($L94,COLUMN())),0),0),IF($M94&gt;0,IF(AND(INDIRECT(ADDRESS($M94,44))=0,INDIRECT(ADDRESS($M94,38))="UL",ISERROR(SEARCH("Rear",INDIRECT(ADDRESS($M94,33)))),ISERROR(SEARCH("Side",INDIRECT(ADDRESS($M94,33))))),INDIRECT(ADDRESS($M94,COLUMN())),0),0))</f>
        <v>0.44444444444444442</v>
      </c>
      <c r="AW94" s="57" cm="1">
        <f t="array" aca="1" ref="AW94" ca="1">SUM(IF($C94&gt;0,IF(AND(INDIRECT(ADDRESS($C94,44))=0,INDIRECT(ADDRESS($C94,38))="UL",ISERROR(SEARCH("Rear",INDIRECT(ADDRESS($C94,33)))),ISERROR(SEARCH("Side",INDIRECT(ADDRESS($C94,33))))),INDIRECT(ADDRESS($C94,COLUMN())),0),0),IF($D94&gt;0,IF(AND(INDIRECT(ADDRESS($D94,44))=0,INDIRECT(ADDRESS($D94,38))="UL",ISERROR(SEARCH("Rear",INDIRECT(ADDRESS($D94,33)))),ISERROR(SEARCH("Side",INDIRECT(ADDRESS($D94,33))))),INDIRECT(ADDRESS($D94,COLUMN())),0),0),IF($E94&gt;0,IF(AND(INDIRECT(ADDRESS($E94,44))=0,INDIRECT(ADDRESS($E94,38))="UL",ISERROR(SEARCH("Rear",INDIRECT(ADDRESS($E94,33)))),ISERROR(SEARCH("Side",INDIRECT(ADDRESS($E94,33))))),INDIRECT(ADDRESS($E94,COLUMN())),0),0),IF($F94&gt;0,IF(AND(INDIRECT(ADDRESS($F94,44))=0,INDIRECT(ADDRESS($F94,38))="UL",ISERROR(SEARCH("Rear",INDIRECT(ADDRESS($F94,33)))),ISERROR(SEARCH("Side",INDIRECT(ADDRESS($F94,33))))),INDIRECT(ADDRESS($F94,COLUMN())),0),0),IF($G94&gt;0,IF(AND(INDIRECT(ADDRESS($G94,44))=0,INDIRECT(ADDRESS($G94,38))="UL",ISERROR(SEARCH("Rear",INDIRECT(ADDRESS($G94,33)))),ISERROR(SEARCH("Side",INDIRECT(ADDRESS($G94,33))))),INDIRECT(ADDRESS($G94,COLUMN())),0),0),IF($H94&gt;0,IF(AND(INDIRECT(ADDRESS($H94,44))=0,INDIRECT(ADDRESS($H94,38))="UL",ISERROR(SEARCH("Rear",INDIRECT(ADDRESS($H94,33)))),ISERROR(SEARCH("Side",INDIRECT(ADDRESS($H94,33))))),INDIRECT(ADDRESS($H94,COLUMN())),0),0),IF($I94&gt;0,IF(AND(INDIRECT(ADDRESS($I94,44))=0,INDIRECT(ADDRESS($I94,38))="UL",ISERROR(SEARCH("Rear",INDIRECT(ADDRESS($I94,33)))),ISERROR(SEARCH("Side",INDIRECT(ADDRESS($I94,33))))),INDIRECT(ADDRESS($I94,COLUMN())),0),0),IF($J94&gt;0,IF(AND(INDIRECT(ADDRESS($J94,44))=0,INDIRECT(ADDRESS($J94,38))="UL",ISERROR(SEARCH("Rear",INDIRECT(ADDRESS($J94,33)))),ISERROR(SEARCH("Side",INDIRECT(ADDRESS($J94,33))))),INDIRECT(ADDRESS($J94,COLUMN())),0),0),IF($K94&gt;0,IF(AND(INDIRECT(ADDRESS($K94,44))=0,INDIRECT(ADDRESS($K94,38))="UL",ISERROR(SEARCH("Rear",INDIRECT(ADDRESS($K94,33)))),ISERROR(SEARCH("Side",INDIRECT(ADDRESS($K94,33))))),INDIRECT(ADDRESS($K94,COLUMN())),0),0),IF($L94&gt;0,IF(AND(INDIRECT(ADDRESS($L94,44))=0,INDIRECT(ADDRESS($L94,38))="UL",ISERROR(SEARCH("Rear",INDIRECT(ADDRESS($L94,33)))),ISERROR(SEARCH("Side",INDIRECT(ADDRESS($L94,33))))),INDIRECT(ADDRESS($L94,COLUMN())),0),0),IF($M94&gt;0,IF(AND(INDIRECT(ADDRESS($M94,44))=0,INDIRECT(ADDRESS($M94,38))="UL",ISERROR(SEARCH("Rear",INDIRECT(ADDRESS($M94,33)))),ISERROR(SEARCH("Side",INDIRECT(ADDRESS($M94,33))))),INDIRECT(ADDRESS($M94,COLUMN())),0),0))</f>
        <v>0.22222222222222221</v>
      </c>
      <c r="AX94" s="57" cm="1">
        <f t="array" aca="1" ref="AX94" ca="1">SUM(IF($C94&gt;0,IF(AND(INDIRECT(ADDRESS($C94,44))=0,INDIRECT(ADDRESS($C94,38))="UL",ISERROR(SEARCH("Rear",INDIRECT(ADDRESS($C94,33)))),ISERROR(SEARCH("Side",INDIRECT(ADDRESS($C94,33))))),INDIRECT(ADDRESS($C94,COLUMN())),0),0),IF($D94&gt;0,IF(AND(INDIRECT(ADDRESS($D94,44))=0,INDIRECT(ADDRESS($D94,38))="UL",ISERROR(SEARCH("Rear",INDIRECT(ADDRESS($D94,33)))),ISERROR(SEARCH("Side",INDIRECT(ADDRESS($D94,33))))),INDIRECT(ADDRESS($D94,COLUMN())),0),0),IF($E94&gt;0,IF(AND(INDIRECT(ADDRESS($E94,44))=0,INDIRECT(ADDRESS($E94,38))="UL",ISERROR(SEARCH("Rear",INDIRECT(ADDRESS($E94,33)))),ISERROR(SEARCH("Side",INDIRECT(ADDRESS($E94,33))))),INDIRECT(ADDRESS($E94,COLUMN())),0),0),IF($F94&gt;0,IF(AND(INDIRECT(ADDRESS($F94,44))=0,INDIRECT(ADDRESS($F94,38))="UL",ISERROR(SEARCH("Rear",INDIRECT(ADDRESS($F94,33)))),ISERROR(SEARCH("Side",INDIRECT(ADDRESS($F94,33))))),INDIRECT(ADDRESS($F94,COLUMN())),0),0),IF($G94&gt;0,IF(AND(INDIRECT(ADDRESS($G94,44))=0,INDIRECT(ADDRESS($G94,38))="UL",ISERROR(SEARCH("Rear",INDIRECT(ADDRESS($G94,33)))),ISERROR(SEARCH("Side",INDIRECT(ADDRESS($G94,33))))),INDIRECT(ADDRESS($G94,COLUMN())),0),0),IF($H94&gt;0,IF(AND(INDIRECT(ADDRESS($H94,44))=0,INDIRECT(ADDRESS($H94,38))="UL",ISERROR(SEARCH("Rear",INDIRECT(ADDRESS($H94,33)))),ISERROR(SEARCH("Side",INDIRECT(ADDRESS($H94,33))))),INDIRECT(ADDRESS($H94,COLUMN())),0),0),IF($I94&gt;0,IF(AND(INDIRECT(ADDRESS($I94,44))=0,INDIRECT(ADDRESS($I94,38))="UL",ISERROR(SEARCH("Rear",INDIRECT(ADDRESS($I94,33)))),ISERROR(SEARCH("Side",INDIRECT(ADDRESS($I94,33))))),INDIRECT(ADDRESS($I94,COLUMN())),0),0),IF($J94&gt;0,IF(AND(INDIRECT(ADDRESS($J94,44))=0,INDIRECT(ADDRESS($J94,38))="UL",ISERROR(SEARCH("Rear",INDIRECT(ADDRESS($J94,33)))),ISERROR(SEARCH("Side",INDIRECT(ADDRESS($J94,33))))),INDIRECT(ADDRESS($J94,COLUMN())),0),0),IF($K94&gt;0,IF(AND(INDIRECT(ADDRESS($K94,44))=0,INDIRECT(ADDRESS($K94,38))="UL",ISERROR(SEARCH("Rear",INDIRECT(ADDRESS($K94,33)))),ISERROR(SEARCH("Side",INDIRECT(ADDRESS($K94,33))))),INDIRECT(ADDRESS($K94,COLUMN())),0),0),IF($L94&gt;0,IF(AND(INDIRECT(ADDRESS($L94,44))=0,INDIRECT(ADDRESS($L94,38))="UL",ISERROR(SEARCH("Rear",INDIRECT(ADDRESS($L94,33)))),ISERROR(SEARCH("Side",INDIRECT(ADDRESS($L94,33))))),INDIRECT(ADDRESS($L94,COLUMN())),0),0),IF($M94&gt;0,IF(AND(INDIRECT(ADDRESS($M94,44))=0,INDIRECT(ADDRESS($M94,38))="UL",ISERROR(SEARCH("Rear",INDIRECT(ADDRESS($M94,33)))),ISERROR(SEARCH("Side",INDIRECT(ADDRESS($M94,33))))),INDIRECT(ADDRESS($M94,COLUMN())),0),0))</f>
        <v>0</v>
      </c>
      <c r="AY94" s="58">
        <f ca="1">IF(AU94="S",AV94,IF(AU94="MS",AW94,IF(AU94="ML",AW94,AX94)))</f>
        <v>0.22222222222222221</v>
      </c>
      <c r="AZ94" s="58">
        <f ca="1">SUM(AV94:AX94)/3</f>
        <v>0.22222222222222221</v>
      </c>
      <c r="BA94" s="58" cm="1">
        <f t="array" aca="1" ref="BA94" ca="1">SUM(IF($C94&gt;0,IF(AND(INDIRECT(ADDRESS($C94,44))=0,INDIRECT(ADDRESS($C94,38))="UL"),INDIRECT(ADDRESS($C94,COLUMN())),0),0),IF($D94&gt;0,IF(AND(INDIRECT(ADDRESS($D94,44))=0,INDIRECT(ADDRESS($D94,38))="UL"),INDIRECT(ADDRESS($D94,COLUMN())),0),0),IF($E94&gt;0,IF(AND(INDIRECT(ADDRESS($E94,44))=0,INDIRECT(ADDRESS($E94,38))="UL"),INDIRECT(ADDRESS($E94,COLUMN())),0),0),IF($F94&gt;0,IF(AND(INDIRECT(ADDRESS($F94,44))=0,INDIRECT(ADDRESS($F94,38))="UL"),INDIRECT(ADDRESS($F94,COLUMN())),0),0),IF($G94&gt;0,IF(AND(INDIRECT(ADDRESS($G94,44))=0,INDIRECT(ADDRESS($G94,38))="UL"),INDIRECT(ADDRESS($G94,COLUMN())),0),0),IF($H94&gt;0,IF(AND(INDIRECT(ADDRESS($H94,44))=0,INDIRECT(ADDRESS($H94,38))="UL"),INDIRECT(ADDRESS($H94,COLUMN())),0),0),IF($I94&gt;0,IF(AND(INDIRECT(ADDRESS($I94,44))=0,INDIRECT(ADDRESS($I94,38))="UL"),INDIRECT(ADDRESS($I94,COLUMN())),0),0),IF($J94&gt;0,IF(AND(INDIRECT(ADDRESS($J94,44))=0,INDIRECT(ADDRESS($J94,38))="UL"),INDIRECT(ADDRESS($J94,COLUMN())),0),0),IF($K94&gt;0,IF(AND(INDIRECT(ADDRESS($K94,44))=0,INDIRECT(ADDRESS($K94,38))="UL"),INDIRECT(ADDRESS($K94,COLUMN())),0),0),IF($L94&gt;0,IF(AND(INDIRECT(ADDRESS($L94,44))=0,INDIRECT(ADDRESS($L94,38))="UL"),INDIRECT(ADDRESS($L94,COLUMN())),0),0),IF($M94&gt;0,IF(AND(INDIRECT(ADDRESS($M94,44))=0,INDIRECT(ADDRESS($M94,38))="UL"),INDIRECT(ADDRESS($M94,COLUMN())),0),0))</f>
        <v>5.9259259259259255E-2</v>
      </c>
      <c r="BB94" s="58" cm="1">
        <f t="array" aca="1" ref="BB94" ca="1">SUM(IF($C94&gt;0,IF(AND(INDIRECT(ADDRESS($C94,44))=0,INDIRECT(ADDRESS($C94,38))="UL"),INDIRECT(ADDRESS($C94,COLUMN())),0),0),IF($D94&gt;0,IF(AND(INDIRECT(ADDRESS($D94,44))=0,INDIRECT(ADDRESS($D94,38))="UL"),INDIRECT(ADDRESS($D94,COLUMN())),0),0),IF($E94&gt;0,IF(AND(INDIRECT(ADDRESS($E94,44))=0,INDIRECT(ADDRESS($E94,38))="UL"),INDIRECT(ADDRESS($E94,COLUMN())),0),0),IF($F94&gt;0,IF(AND(INDIRECT(ADDRESS($F94,44))=0,INDIRECT(ADDRESS($F94,38))="UL"),INDIRECT(ADDRESS($F94,COLUMN())),0),0),IF($G94&gt;0,IF(AND(INDIRECT(ADDRESS($G94,44))=0,INDIRECT(ADDRESS($G94,38))="UL"),INDIRECT(ADDRESS($G94,COLUMN())),0),0),IF($H94&gt;0,IF(AND(INDIRECT(ADDRESS($H94,44))=0,INDIRECT(ADDRESS($H94,38))="UL"),INDIRECT(ADDRESS($H94,COLUMN())),0),0),IF($I94&gt;0,IF(AND(INDIRECT(ADDRESS($I94,44))=0,INDIRECT(ADDRESS($I94,38))="UL"),INDIRECT(ADDRESS($I94,COLUMN())),0),0),IF($J94&gt;0,IF(AND(INDIRECT(ADDRESS($J94,44))=0,INDIRECT(ADDRESS($J94,38))="UL"),INDIRECT(ADDRESS($J94,COLUMN())),0),0),IF($K94&gt;0,IF(AND(INDIRECT(ADDRESS($K94,44))=0,INDIRECT(ADDRESS($K94,38))="UL"),INDIRECT(ADDRESS($K94,COLUMN())),0),0),IF($L94&gt;0,IF(AND(INDIRECT(ADDRESS($L94,44))=0,INDIRECT(ADDRESS($L94,38))="UL"),INDIRECT(ADDRESS($L94,COLUMN())),0),0),IF($M94&gt;0,IF(AND(INDIRECT(ADDRESS($M94,44))=0,INDIRECT(ADDRESS($M94,38))="UL"),INDIRECT(ADDRESS($M94,COLUMN())),0),0))</f>
        <v>0.11851851851851851</v>
      </c>
      <c r="BC94" s="58" cm="1">
        <f t="array" aca="1" ref="BC94" ca="1">SUM(IF($C94&gt;0,IF(AND(INDIRECT(ADDRESS($C94,44))=0,INDIRECT(ADDRESS($C94,38))="UL"),INDIRECT(ADDRESS($C94,COLUMN())),0),0),IF($D94&gt;0,IF(AND(INDIRECT(ADDRESS($D94,44))=0,INDIRECT(ADDRESS($D94,38))="UL"),INDIRECT(ADDRESS($D94,COLUMN())),0),0),IF($E94&gt;0,IF(AND(INDIRECT(ADDRESS($E94,44))=0,INDIRECT(ADDRESS($E94,38))="UL"),INDIRECT(ADDRESS($E94,COLUMN())),0),0),IF($F94&gt;0,IF(AND(INDIRECT(ADDRESS($F94,44))=0,INDIRECT(ADDRESS($F94,38))="UL"),INDIRECT(ADDRESS($F94,COLUMN())),0),0),IF($G94&gt;0,IF(AND(INDIRECT(ADDRESS($G94,44))=0,INDIRECT(ADDRESS($G94,38))="UL"),INDIRECT(ADDRESS($G94,COLUMN())),0),0),IF($H94&gt;0,IF(AND(INDIRECT(ADDRESS($H94,44))=0,INDIRECT(ADDRESS($H94,38))="UL"),INDIRECT(ADDRESS($H94,COLUMN())),0),0),IF($I94&gt;0,IF(AND(INDIRECT(ADDRESS($I94,44))=0,INDIRECT(ADDRESS($I94,38))="UL"),INDIRECT(ADDRESS($I94,COLUMN())),0),0),IF($J94&gt;0,IF(AND(INDIRECT(ADDRESS($J94,44))=0,INDIRECT(ADDRESS($J94,38))="UL"),INDIRECT(ADDRESS($J94,COLUMN())),0),0),IF($K94&gt;0,IF(AND(INDIRECT(ADDRESS($K94,44))=0,INDIRECT(ADDRESS($K94,38))="UL"),INDIRECT(ADDRESS($K94,COLUMN())),0),0),IF($L94&gt;0,IF(AND(INDIRECT(ADDRESS($L94,44))=0,INDIRECT(ADDRESS($L94,38))="UL"),INDIRECT(ADDRESS($L94,COLUMN())),0),0),IF($M94&gt;0,IF(AND(INDIRECT(ADDRESS($M94,44))=0,INDIRECT(ADDRESS($M94,38))="UL"),INDIRECT(ADDRESS($M94,COLUMN())),0),0))</f>
        <v>5.9259259259259255E-2</v>
      </c>
      <c r="BD94" s="58" cm="1">
        <f t="array" aca="1" ref="BD94" ca="1">SUM(IF($C94&gt;0,IF(AND(INDIRECT(ADDRESS($C94,44))=0,INDIRECT(ADDRESS($C94,38))="UL"),INDIRECT(ADDRESS($C94,COLUMN())),0),0),IF($D94&gt;0,IF(AND(INDIRECT(ADDRESS($D94,44))=0,INDIRECT(ADDRESS($D94,38))="UL"),INDIRECT(ADDRESS($D94,COLUMN())),0),0),IF($E94&gt;0,IF(AND(INDIRECT(ADDRESS($E94,44))=0,INDIRECT(ADDRESS($E94,38))="UL"),INDIRECT(ADDRESS($E94,COLUMN())),0),0),IF($F94&gt;0,IF(AND(INDIRECT(ADDRESS($F94,44))=0,INDIRECT(ADDRESS($F94,38))="UL"),INDIRECT(ADDRESS($F94,COLUMN())),0),0),IF($G94&gt;0,IF(AND(INDIRECT(ADDRESS($G94,44))=0,INDIRECT(ADDRESS($G94,38))="UL"),INDIRECT(ADDRESS($G94,COLUMN())),0),0),IF($H94&gt;0,IF(AND(INDIRECT(ADDRESS($H94,44))=0,INDIRECT(ADDRESS($H94,38))="UL"),INDIRECT(ADDRESS($H94,COLUMN())),0),0),IF($I94&gt;0,IF(AND(INDIRECT(ADDRESS($I94,44))=0,INDIRECT(ADDRESS($I94,38))="UL"),INDIRECT(ADDRESS($I94,COLUMN())),0),0),IF($J94&gt;0,IF(AND(INDIRECT(ADDRESS($J94,44))=0,INDIRECT(ADDRESS($J94,38))="UL"),INDIRECT(ADDRESS($J94,COLUMN())),0),0),IF($K94&gt;0,IF(AND(INDIRECT(ADDRESS($K94,44))=0,INDIRECT(ADDRESS($K94,38))="UL"),INDIRECT(ADDRESS($K94,COLUMN())),0),0),IF($L94&gt;0,IF(AND(INDIRECT(ADDRESS($L94,44))=0,INDIRECT(ADDRESS($L94,38))="UL"),INDIRECT(ADDRESS($L94,COLUMN())),0),0),IF($M94&gt;0,IF(AND(INDIRECT(ADDRESS($M94,44))=0,INDIRECT(ADDRESS($M94,38))="UL"),INDIRECT(ADDRESS($M94,COLUMN())),0),0))</f>
        <v>0.11851851851851851</v>
      </c>
      <c r="BE94" s="57">
        <f ca="1">IF(AU94="S",BA94,IF(AU94="MS",BB94,IF(AU94="ML",BC94,BD94)))</f>
        <v>5.9259259259259255E-2</v>
      </c>
      <c r="BF94" s="57" cm="1">
        <f t="array" aca="1" ref="BF94" ca="1">SUM(IF($C94&gt;0,IF(INDIRECT(ADDRESS($C94,45))=1,INDIRECT(ADDRESS($C94,52))*INDIRECT(ADDRESS($C94,42))/5,0),0), IF($D94&gt;0,IF(INDIRECT(ADDRESS($D94,45))=1,INDIRECT(ADDRESS($D94,52))*INDIRECT(ADDRESS($D94,42))/5,0),0), IF($E94&gt;0,IF(INDIRECT(ADDRESS($E94,45))=1,INDIRECT(ADDRESS($E94,52))*INDIRECT(ADDRESS($E94,42))/5,0),0), IF($F94&gt;0,IF(INDIRECT(ADDRESS($F94,45))=1,INDIRECT(ADDRESS($F94,52))*INDIRECT(ADDRESS($F94,42))/5,0),0), IF($G94&gt;0,IF(INDIRECT(ADDRESS($G94,45))=1,INDIRECT(ADDRESS($G94,52))*INDIRECT(ADDRESS($G94,42))/5,0),0), IF($H94&gt;0,IF(INDIRECT(ADDRESS($H94,45))=1,INDIRECT(ADDRESS($H94,52))*INDIRECT(ADDRESS($H94,42))/5,0),0)
)*$BF$296/100</f>
        <v>0</v>
      </c>
      <c r="BG94" s="72">
        <v>1</v>
      </c>
      <c r="BH94" s="57" cm="1">
        <f t="array" aca="1" ref="BH94" ca="1">SUM(IF($C94&gt;0,IF(AND(INDIRECT(ADDRESS($C94,44))=0,INDIRECT(ADDRESS($C94,38))&lt;&gt;"UL"),INDIRECT(ADDRESS($C94,COLUMN()-12)),0),0), IF($D94&gt;0,IF(AND(INDIRECT(ADDRESS($D94,44))=0,INDIRECT(ADDRESS($D94,38))&lt;&gt;"UL"),INDIRECT(ADDRESS($D94,COLUMN()-12)),0),0), IF($E94&gt;0,IF(AND(INDIRECT(ADDRESS($E94,44))=0,INDIRECT(ADDRESS($E94,38))&lt;&gt;"UL"),INDIRECT(ADDRESS($E94,COLUMN()-12)),0),0), IF($F94&gt;0,IF(AND(INDIRECT(ADDRESS($F94,44))=0,INDIRECT(ADDRESS($F94,38))&lt;&gt;"UL"),INDIRECT(ADDRESS($F94,COLUMN()-12)),0),0), IF($G94&gt;0,IF(AND(INDIRECT(ADDRESS($G94,44))=0,INDIRECT(ADDRESS($G94,38))&lt;&gt;"UL"),INDIRECT(ADDRESS($G94,COLUMN()-12)),0),0), IF($H94&gt;0,IF(AND(INDIRECT(ADDRESS($H94,44))=0,INDIRECT(ADDRESS($H94,38))&lt;&gt;"UL"),INDIRECT(ADDRESS($H94,COLUMN()-12)),0),0), IF($I94&gt;0,IF(AND(INDIRECT(ADDRESS($I94,44))=0,INDIRECT(ADDRESS($I94,38))&lt;&gt;"UL"),INDIRECT(ADDRESS($I94,COLUMN()-12)),0),0), IF($J94&gt;0,IF(AND(INDIRECT(ADDRESS($J94,44))=0,INDIRECT(ADDRESS($J94,38))&lt;&gt;"UL"),INDIRECT(ADDRESS($J94,COLUMN()-12)),0),0), IF($K94&gt;0,IF(AND(INDIRECT(ADDRESS($K94,44))=0,INDIRECT(ADDRESS($K94,38))&lt;&gt;"UL"),INDIRECT(ADDRESS($K94,COLUMN()-12)),0),0), IF($L94&gt;0,IF(AND(INDIRECT(ADDRESS($L94,44))=0,INDIRECT(ADDRESS($L94,38))&lt;&gt;"UL"),INDIRECT(ADDRESS($L94,COLUMN()-12)),0),0), IF($M94&gt;0,IF(AND(INDIRECT(ADDRESS($M94,44))=0,INDIRECT(ADDRESS($M94,38))&lt;&gt;"UL"),INDIRECT(ADDRESS($M94,COLUMN()-12)),0),0))</f>
        <v>0.27777777777777773</v>
      </c>
      <c r="BI94" s="57" cm="1">
        <f t="array" aca="1" ref="BI94" ca="1">SUM(IF($C94&gt;0,IF(AND(INDIRECT(ADDRESS($C94,44))=0,INDIRECT(ADDRESS($C94,38))&lt;&gt;"UL"),INDIRECT(ADDRESS($C94,COLUMN()-12)),0),0), IF($D94&gt;0,IF(AND(INDIRECT(ADDRESS($D94,44))=0,INDIRECT(ADDRESS($D94,38))&lt;&gt;"UL"),INDIRECT(ADDRESS($D94,COLUMN()-12)),0),0), IF($E94&gt;0,IF(AND(INDIRECT(ADDRESS($E94,44))=0,INDIRECT(ADDRESS($E94,38))&lt;&gt;"UL"),INDIRECT(ADDRESS($E94,COLUMN()-12)),0),0), IF($F94&gt;0,IF(AND(INDIRECT(ADDRESS($F94,44))=0,INDIRECT(ADDRESS($F94,38))&lt;&gt;"UL"),INDIRECT(ADDRESS($F94,COLUMN()-12)),0),0), IF($G94&gt;0,IF(AND(INDIRECT(ADDRESS($G94,44))=0,INDIRECT(ADDRESS($G94,38))&lt;&gt;"UL"),INDIRECT(ADDRESS($G94,COLUMN()-12)),0),0), IF($H94&gt;0,IF(AND(INDIRECT(ADDRESS($H94,44))=0,INDIRECT(ADDRESS($H94,38))&lt;&gt;"UL"),INDIRECT(ADDRESS($H94,COLUMN()-12)),0),0), IF($I94&gt;0,IF(AND(INDIRECT(ADDRESS($I94,44))=0,INDIRECT(ADDRESS($I94,38))&lt;&gt;"UL"),INDIRECT(ADDRESS($I94,COLUMN()-12)),0),0), IF($J94&gt;0,IF(AND(INDIRECT(ADDRESS($J94,44))=0,INDIRECT(ADDRESS($J94,38))&lt;&gt;"UL"),INDIRECT(ADDRESS($J94,COLUMN()-12)),0),0), IF($K94&gt;0,IF(AND(INDIRECT(ADDRESS($K94,44))=0,INDIRECT(ADDRESS($K94,38))&lt;&gt;"UL"),INDIRECT(ADDRESS($K94,COLUMN()-12)),0),0), IF($L94&gt;0,IF(AND(INDIRECT(ADDRESS($L94,44))=0,INDIRECT(ADDRESS($L94,38))&lt;&gt;"UL"),INDIRECT(ADDRESS($L94,COLUMN()-12)),0),0), IF($M94&gt;0,IF(AND(INDIRECT(ADDRESS($M94,44))=0,INDIRECT(ADDRESS($M94,38))&lt;&gt;"UL"),INDIRECT(ADDRESS($M94,COLUMN()-12)),0),0))</f>
        <v>0.55555555555555547</v>
      </c>
      <c r="BJ94" s="57" cm="1">
        <f t="array" aca="1" ref="BJ94" ca="1">SUM(IF($C94&gt;0,IF(AND(INDIRECT(ADDRESS($C94,44))=0,INDIRECT(ADDRESS($C94,38))&lt;&gt;"UL"),INDIRECT(ADDRESS($C94,COLUMN()-12)),0),0), IF($D94&gt;0,IF(AND(INDIRECT(ADDRESS($D94,44))=0,INDIRECT(ADDRESS($D94,38))&lt;&gt;"UL"),INDIRECT(ADDRESS($D94,COLUMN()-12)),0),0), IF($E94&gt;0,IF(AND(INDIRECT(ADDRESS($E94,44))=0,INDIRECT(ADDRESS($E94,38))&lt;&gt;"UL"),INDIRECT(ADDRESS($E94,COLUMN()-12)),0),0), IF($F94&gt;0,IF(AND(INDIRECT(ADDRESS($F94,44))=0,INDIRECT(ADDRESS($F94,38))&lt;&gt;"UL"),INDIRECT(ADDRESS($F94,COLUMN()-12)),0),0), IF($G94&gt;0,IF(AND(INDIRECT(ADDRESS($G94,44))=0,INDIRECT(ADDRESS($G94,38))&lt;&gt;"UL"),INDIRECT(ADDRESS($G94,COLUMN()-12)),0),0), IF($H94&gt;0,IF(AND(INDIRECT(ADDRESS($H94,44))=0,INDIRECT(ADDRESS($H94,38))&lt;&gt;"UL"),INDIRECT(ADDRESS($H94,COLUMN()-12)),0),0), IF($I94&gt;0,IF(AND(INDIRECT(ADDRESS($I94,44))=0,INDIRECT(ADDRESS($I94,38))&lt;&gt;"UL"),INDIRECT(ADDRESS($I94,COLUMN()-12)),0),0), IF($J94&gt;0,IF(AND(INDIRECT(ADDRESS($J94,44))=0,INDIRECT(ADDRESS($J94,38))&lt;&gt;"UL"),INDIRECT(ADDRESS($J94,COLUMN()-12)),0),0), IF($K94&gt;0,IF(AND(INDIRECT(ADDRESS($K94,44))=0,INDIRECT(ADDRESS($K94,38))&lt;&gt;"UL"),INDIRECT(ADDRESS($K94,COLUMN()-12)),0),0), IF($L94&gt;0,IF(AND(INDIRECT(ADDRESS($L94,44))=0,INDIRECT(ADDRESS($L94,38))&lt;&gt;"UL"),INDIRECT(ADDRESS($L94,COLUMN()-12)),0),0), IF($M94&gt;0,IF(AND(INDIRECT(ADDRESS($M94,44))=0,INDIRECT(ADDRESS($M94,38))&lt;&gt;"UL"),INDIRECT(ADDRESS($M94,COLUMN()-12)),0),0))</f>
        <v>0.27777777777777773</v>
      </c>
      <c r="BK94" s="57">
        <f ca="1">IF(AU94="S",BH94,IF(AU94="MS",BI94,IF(AU94="ML",BI94,BJ94)))</f>
        <v>0.55555555555555547</v>
      </c>
      <c r="BL94" s="58">
        <f ca="1">SUM(BH94:BJ94)/3</f>
        <v>0.37037037037037029</v>
      </c>
      <c r="BM94" s="57" cm="1">
        <f t="array" aca="1" ref="BM94" ca="1">SUM(IF($C94&gt;0,IF(AND(INDIRECT(ADDRESS($C94,44))=0,INDIRECT(ADDRESS($C94,38))&lt;&gt;"UL"),INDIRECT(ADDRESS($C94,COLUMN()-12)),0),0), IF($D94&gt;0,IF(AND(INDIRECT(ADDRESS($D94,44))=0,INDIRECT(ADDRESS($D94,38))&lt;&gt;"UL"),INDIRECT(ADDRESS($D94,COLUMN()-12)),0),0), IF($E94&gt;0,IF(AND(INDIRECT(ADDRESS($E94,44))=0,INDIRECT(ADDRESS($E94,38))&lt;&gt;"UL"),INDIRECT(ADDRESS($E94,COLUMN()-12)),0),0), IF($F94&gt;0,IF(AND(INDIRECT(ADDRESS($F94,44))=0,INDIRECT(ADDRESS($F94,38))&lt;&gt;"UL"),INDIRECT(ADDRESS($F94,COLUMN()-12)),0),0), IF($G94&gt;0,IF(AND(INDIRECT(ADDRESS($G94,44))=0,INDIRECT(ADDRESS($G94,38))&lt;&gt;"UL"),INDIRECT(ADDRESS($G94,COLUMN()-12)),0),0), IF($H94&gt;0,IF(AND(INDIRECT(ADDRESS($H94,44))=0,INDIRECT(ADDRESS($H94,38))&lt;&gt;"UL"),INDIRECT(ADDRESS($H94,COLUMN()-12)),0),0), IF($I94&gt;0,IF(AND(INDIRECT(ADDRESS($I94,44))=0,INDIRECT(ADDRESS($I94,38))&lt;&gt;"UL"),INDIRECT(ADDRESS($I94,COLUMN()-12)),0),0), IF($J94&gt;0,IF(AND(INDIRECT(ADDRESS($J94,44))=0,INDIRECT(ADDRESS($J94,38))&lt;&gt;"UL"),INDIRECT(ADDRESS($J94,COLUMN()-12)),0),0), IF($K94&gt;0,IF(AND(INDIRECT(ADDRESS($K94,44))=0,INDIRECT(ADDRESS($K94,38))&lt;&gt;"UL"),INDIRECT(ADDRESS($K94,COLUMN()-11)),0),0), IF($L94&gt;0,IF(AND(INDIRECT(ADDRESS($L94,44))=0,INDIRECT(ADDRESS($L94,38))&lt;&gt;"UL"),INDIRECT(ADDRESS($L94,COLUMN()-11)),0),0), IF($M94&gt;0,IF(AND(INDIRECT(ADDRESS($M94,44))=0,INDIRECT(ADDRESS($M94,38))&lt;&gt;"UL"),INDIRECT(ADDRESS($M94,COLUMN()-11)),0),0))</f>
        <v>0.18518518518518515</v>
      </c>
      <c r="BN94" s="57" cm="1">
        <f t="array" aca="1" ref="BN94" ca="1">SUM(IF($C94&gt;0,IF(AND(INDIRECT(ADDRESS($C94,44))=0,INDIRECT(ADDRESS($C94,38))&lt;&gt;"UL"),INDIRECT(ADDRESS($C94,COLUMN()-12)),0),0), IF($D94&gt;0,IF(AND(INDIRECT(ADDRESS($D94,44))=0,INDIRECT(ADDRESS($D94,38))&lt;&gt;"UL"),INDIRECT(ADDRESS($D94,COLUMN()-12)),0),0), IF($E94&gt;0,IF(AND(INDIRECT(ADDRESS($E94,44))=0,INDIRECT(ADDRESS($E94,38))&lt;&gt;"UL"),INDIRECT(ADDRESS($E94,COLUMN()-12)),0),0), IF($F94&gt;0,IF(AND(INDIRECT(ADDRESS($F94,44))=0,INDIRECT(ADDRESS($F94,38))&lt;&gt;"UL"),INDIRECT(ADDRESS($F94,COLUMN()-12)),0),0), IF($G94&gt;0,IF(AND(INDIRECT(ADDRESS($G94,44))=0,INDIRECT(ADDRESS($G94,38))&lt;&gt;"UL"),INDIRECT(ADDRESS($G94,COLUMN()-12)),0),0), IF($H94&gt;0,IF(AND(INDIRECT(ADDRESS($H94,44))=0,INDIRECT(ADDRESS($H94,38))&lt;&gt;"UL"),INDIRECT(ADDRESS($H94,COLUMN()-12)),0),0), IF($I94&gt;0,IF(AND(INDIRECT(ADDRESS($I94,44))=0,INDIRECT(ADDRESS($I94,38))&lt;&gt;"UL"),INDIRECT(ADDRESS($I94,COLUMN()-12)),0),0), IF($J94&gt;0,IF(AND(INDIRECT(ADDRESS($J94,44))=0,INDIRECT(ADDRESS($J94,38))&lt;&gt;"UL"),INDIRECT(ADDRESS($J94,COLUMN()-12)),0),0), IF($K94&gt;0,IF(AND(INDIRECT(ADDRESS($K94,44))=0,INDIRECT(ADDRESS($K94,38))&lt;&gt;"UL"),INDIRECT(ADDRESS($K94,COLUMN()-11)),0),0), IF($L94&gt;0,IF(AND(INDIRECT(ADDRESS($L94,44))=0,INDIRECT(ADDRESS($L94,38))&lt;&gt;"UL"),INDIRECT(ADDRESS($L94,COLUMN()-11)),0),0), IF($M94&gt;0,IF(AND(INDIRECT(ADDRESS($M94,44))=0,INDIRECT(ADDRESS($M94,38))&lt;&gt;"UL"),INDIRECT(ADDRESS($M94,COLUMN()-11)),0),0))</f>
        <v>0.11111111111111109</v>
      </c>
      <c r="BO94" s="57" cm="1">
        <f t="array" aca="1" ref="BO94" ca="1">SUM(IF($C94&gt;0,IF(AND(INDIRECT(ADDRESS($C94,44))=0,INDIRECT(ADDRESS($C94,38))&lt;&gt;"UL"),INDIRECT(ADDRESS($C94,COLUMN()-12)),0),0), IF($D94&gt;0,IF(AND(INDIRECT(ADDRESS($D94,44))=0,INDIRECT(ADDRESS($D94,38))&lt;&gt;"UL"),INDIRECT(ADDRESS($D94,COLUMN()-12)),0),0), IF($E94&gt;0,IF(AND(INDIRECT(ADDRESS($E94,44))=0,INDIRECT(ADDRESS($E94,38))&lt;&gt;"UL"),INDIRECT(ADDRESS($E94,COLUMN()-12)),0),0), IF($F94&gt;0,IF(AND(INDIRECT(ADDRESS($F94,44))=0,INDIRECT(ADDRESS($F94,38))&lt;&gt;"UL"),INDIRECT(ADDRESS($F94,COLUMN()-12)),0),0), IF($G94&gt;0,IF(AND(INDIRECT(ADDRESS($G94,44))=0,INDIRECT(ADDRESS($G94,38))&lt;&gt;"UL"),INDIRECT(ADDRESS($G94,COLUMN()-12)),0),0), IF($H94&gt;0,IF(AND(INDIRECT(ADDRESS($H94,44))=0,INDIRECT(ADDRESS($H94,38))&lt;&gt;"UL"),INDIRECT(ADDRESS($H94,COLUMN()-12)),0),0), IF($I94&gt;0,IF(AND(INDIRECT(ADDRESS($I94,44))=0,INDIRECT(ADDRESS($I94,38))&lt;&gt;"UL"),INDIRECT(ADDRESS($I94,COLUMN()-12)),0),0), IF($J94&gt;0,IF(AND(INDIRECT(ADDRESS($J94,44))=0,INDIRECT(ADDRESS($J94,38))&lt;&gt;"UL"),INDIRECT(ADDRESS($J94,COLUMN()-12)),0),0), IF($K94&gt;0,IF(AND(INDIRECT(ADDRESS($K94,44))=0,INDIRECT(ADDRESS($K94,38))&lt;&gt;"UL"),INDIRECT(ADDRESS($K94,COLUMN()-11)),0),0), IF($L94&gt;0,IF(AND(INDIRECT(ADDRESS($L94,44))=0,INDIRECT(ADDRESS($L94,38))&lt;&gt;"UL"),INDIRECT(ADDRESS($L94,COLUMN()-11)),0),0), IF($M94&gt;0,IF(AND(INDIRECT(ADDRESS($M94,44))=0,INDIRECT(ADDRESS($M94,38))&lt;&gt;"UL"),INDIRECT(ADDRESS($M94,COLUMN()-11)),0),0))</f>
        <v>0.11111111111111109</v>
      </c>
      <c r="BP94" s="57" cm="1">
        <f t="array" aca="1" ref="BP94" ca="1">SUM(IF($C94&gt;0,IF(AND(INDIRECT(ADDRESS($C94,44))=0,INDIRECT(ADDRESS($C94,38))&lt;&gt;"UL"),INDIRECT(ADDRESS($C94,COLUMN()-12)),0),0), IF($D94&gt;0,IF(AND(INDIRECT(ADDRESS($D94,44))=0,INDIRECT(ADDRESS($D94,38))&lt;&gt;"UL"),INDIRECT(ADDRESS($D94,COLUMN()-12)),0),0), IF($E94&gt;0,IF(AND(INDIRECT(ADDRESS($E94,44))=0,INDIRECT(ADDRESS($E94,38))&lt;&gt;"UL"),INDIRECT(ADDRESS($E94,COLUMN()-12)),0),0), IF($F94&gt;0,IF(AND(INDIRECT(ADDRESS($F94,44))=0,INDIRECT(ADDRESS($F94,38))&lt;&gt;"UL"),INDIRECT(ADDRESS($F94,COLUMN()-12)),0),0), IF($G94&gt;0,IF(AND(INDIRECT(ADDRESS($G94,44))=0,INDIRECT(ADDRESS($G94,38))&lt;&gt;"UL"),INDIRECT(ADDRESS($G94,COLUMN()-12)),0),0), IF($H94&gt;0,IF(AND(INDIRECT(ADDRESS($H94,44))=0,INDIRECT(ADDRESS($H94,38))&lt;&gt;"UL"),INDIRECT(ADDRESS($H94,COLUMN()-12)),0),0), IF($I94&gt;0,IF(AND(INDIRECT(ADDRESS($I94,44))=0,INDIRECT(ADDRESS($I94,38))&lt;&gt;"UL"),INDIRECT(ADDRESS($I94,COLUMN()-12)),0),0), IF($J94&gt;0,IF(AND(INDIRECT(ADDRESS($J94,44))=0,INDIRECT(ADDRESS($J94,38))&lt;&gt;"UL"),INDIRECT(ADDRESS($J94,COLUMN()-12)),0),0), IF($K94&gt;0,IF(AND(INDIRECT(ADDRESS($K94,44))=0,INDIRECT(ADDRESS($K94,38))&lt;&gt;"UL"),INDIRECT(ADDRESS($K94,COLUMN()-11)),0),0), IF($L94&gt;0,IF(AND(INDIRECT(ADDRESS($L94,44))=0,INDIRECT(ADDRESS($L94,38))&lt;&gt;"UL"),INDIRECT(ADDRESS($L94,COLUMN()-11)),0),0), IF($M94&gt;0,IF(AND(INDIRECT(ADDRESS($M94,44))=0,INDIRECT(ADDRESS($M94,38))&lt;&gt;"UL"),INDIRECT(ADDRESS($M94,COLUMN()-11)),0),0))</f>
        <v>0.18518518518518515</v>
      </c>
      <c r="BQ94" s="57">
        <f ca="1">IF(AU94="S",BM94,IF(AU94="MS",BN94,IF(AU94="ML",BO94,BP94)))</f>
        <v>0.11111111111111109</v>
      </c>
      <c r="BR94" s="161">
        <f ca="1">(((AZ94+BB94+BL94+BQ94)/(AY94+BB94+BK94+BQ94)*AB94^$BR$296)^$BQ$296)*100</f>
        <v>87.283919323675022</v>
      </c>
      <c r="BS94" s="73"/>
      <c r="BT94" s="56">
        <f ca="1">IF(AD94&lt;BG94,((((AY94+BK94)*AB94)+((BE94+BQ94)*(1-AB94))+BF94)*AD94),((((AY94*AB94)+(BE94*(1-AB94))+BF94)*AD94)+(((BK94*AB94)+(BQ94*(1-AB94)))*BG94)))</f>
        <v>0.82535603203208363</v>
      </c>
      <c r="BU94" s="64">
        <f ca="1">BT94/N94</f>
        <v>5.8954002288005972E-2</v>
      </c>
      <c r="BV94" s="57" t="s">
        <v>33</v>
      </c>
      <c r="BW94" s="57" cm="1">
        <f t="array" aca="1" ref="BW94" ca="1">SUM(IF($C94&gt;0,IF(AND(INDIRECT(ADDRESS($C94,44))=0,INDIRECT(ADDRESS($C94,38))="UL",ISERROR(SEARCH("Rear",INDIRECT(ADDRESS($C94,33)))),ISERROR(SEARCH("Side",INDIRECT(ADDRESS($C94,33))))),INDIRECT(ADDRESS($C94,COLUMN())),0),0),IF($D94&gt;0,IF(AND(INDIRECT(ADDRESS($D94,44))=0,INDIRECT(ADDRESS($D94,38))="UL",ISERROR(SEARCH("Rear",INDIRECT(ADDRESS($D94,33)))),ISERROR(SEARCH("Side",INDIRECT(ADDRESS($D94,33))))),INDIRECT(ADDRESS($D94,COLUMN())),0),0),IF($E94&gt;0,IF(AND(INDIRECT(ADDRESS($E94,44))=0,INDIRECT(ADDRESS($E94,38))="UL",ISERROR(SEARCH("Rear",INDIRECT(ADDRESS($E94,33)))),ISERROR(SEARCH("Side",INDIRECT(ADDRESS($E94,33))))),INDIRECT(ADDRESS($E94,COLUMN())),0),0),IF($F94&gt;0,IF(AND(INDIRECT(ADDRESS($F94,44))=0,INDIRECT(ADDRESS($F94,38))="UL",ISERROR(SEARCH("Rear",INDIRECT(ADDRESS($F94,33)))),ISERROR(SEARCH("Side",INDIRECT(ADDRESS($F94,33))))),INDIRECT(ADDRESS($F94,COLUMN())),0),0),IF($G94&gt;0,IF(AND(INDIRECT(ADDRESS($G94,44))=0,INDIRECT(ADDRESS($G94,38))="UL",ISERROR(SEARCH("Rear",INDIRECT(ADDRESS($G94,33)))),ISERROR(SEARCH("Side",INDIRECT(ADDRESS($G94,33))))),INDIRECT(ADDRESS($G94,COLUMN())),0),0),IF($H94&gt;0,IF(AND(INDIRECT(ADDRESS($H94,44))=0,INDIRECT(ADDRESS($H94,38))="UL",ISERROR(SEARCH("Rear",INDIRECT(ADDRESS($H94,33)))),ISERROR(SEARCH("Side",INDIRECT(ADDRESS($H94,33))))),INDIRECT(ADDRESS($H94,COLUMN())),0),0),IF($I94&gt;0,IF(AND(INDIRECT(ADDRESS($I94,44))=0,INDIRECT(ADDRESS($I94,38))="UL",ISERROR(SEARCH("Rear",INDIRECT(ADDRESS($I94,33)))),ISERROR(SEARCH("Side",INDIRECT(ADDRESS($I94,33))))),INDIRECT(ADDRESS($I94,COLUMN())),0),0),IF($J94&gt;0,IF(AND(INDIRECT(ADDRESS($J94,44))=0,INDIRECT(ADDRESS($J94,38))="UL",ISERROR(SEARCH("Rear",INDIRECT(ADDRESS($J94,33)))),ISERROR(SEARCH("Side",INDIRECT(ADDRESS($J94,33))))),INDIRECT(ADDRESS($J94,COLUMN())),0),0),IF($K94&gt;0,IF(AND(INDIRECT(ADDRESS($K94,44))=0,INDIRECT(ADDRESS($K94,38))="UL",ISERROR(SEARCH("Rear",INDIRECT(ADDRESS($K94,33)))),ISERROR(SEARCH("Side",INDIRECT(ADDRESS($K94,33))))),INDIRECT(ADDRESS($K94,COLUMN())),0),0),IF($L94&gt;0,IF(AND(INDIRECT(ADDRESS($L94,44))=0,INDIRECT(ADDRESS($L94,38))="UL",ISERROR(SEARCH("Rear",INDIRECT(ADDRESS($L94,33)))),ISERROR(SEARCH("Side",INDIRECT(ADDRESS($L94,33))))),INDIRECT(ADDRESS($L94,COLUMN())),0),0),IF($M94&gt;0,IF(AND(INDIRECT(ADDRESS($M94,44))=0,INDIRECT(ADDRESS($M94,38))="UL",ISERROR(SEARCH("Rear",INDIRECT(ADDRESS($M94,33)))),ISERROR(SEARCH("Side",INDIRECT(ADDRESS($M94,33))))),INDIRECT(ADDRESS($M94,COLUMN())),0),0))</f>
        <v>0.1111111111111111</v>
      </c>
      <c r="BX94" s="57">
        <f ca="1">IF(BV94="S",AV94,BW94)</f>
        <v>0.44444444444444442</v>
      </c>
      <c r="BY94" s="57" cm="1">
        <f t="array" aca="1" ref="BY94" ca="1">SUM(IF($C94&gt;0,IF(AND(INDIRECT(ADDRESS($C94,44))=0,INDIRECT(ADDRESS($C94,38))="UL"),INDIRECT(ADDRESS($C94,COLUMN())),0),0),IF($D94&gt;0,IF(AND(INDIRECT(ADDRESS($D94,44))=0,INDIRECT(ADDRESS($D94,38))="UL"),INDIRECT(ADDRESS($D94,COLUMN())),0),0),IF($E94&gt;0,IF(AND(INDIRECT(ADDRESS($E94,44))=0,INDIRECT(ADDRESS($E94,38))="UL"),INDIRECT(ADDRESS($E94,COLUMN())),0),0),IF($F94&gt;0,IF(AND(INDIRECT(ADDRESS($F94,44))=0,INDIRECT(ADDRESS($F94,38))="UL"),INDIRECT(ADDRESS($F94,COLUMN())),0),0),IF($G94&gt;0,IF(AND(INDIRECT(ADDRESS($G94,44))=0,INDIRECT(ADDRESS($G94,38))="UL"),INDIRECT(ADDRESS($G94,COLUMN())),0),0),IF($H94&gt;0,IF(AND(INDIRECT(ADDRESS($H94,44))=0,INDIRECT(ADDRESS($H94,38))="UL"),INDIRECT(ADDRESS($H94,COLUMN())),0),0),IF($I94&gt;0,IF(AND(INDIRECT(ADDRESS($I94,44))=0,INDIRECT(ADDRESS($I94,38))="UL"),INDIRECT(ADDRESS($I94,COLUMN())),0),0),IF($J94&gt;0,IF(AND(INDIRECT(ADDRESS($J94,44))=0,INDIRECT(ADDRESS($J94,38))="UL"),INDIRECT(ADDRESS($J94,COLUMN())),0),0),IF($K94&gt;0,IF(AND(INDIRECT(ADDRESS($K94,44))=0,INDIRECT(ADDRESS($K94,38))="UL"),INDIRECT(ADDRESS($K94,COLUMN())),0),0),IF($L94&gt;0,IF(AND(INDIRECT(ADDRESS($L94,44))=0,INDIRECT(ADDRESS($L94,38))="UL"),INDIRECT(ADDRESS($L94,COLUMN())),0),0),IF($M94&gt;0,IF(AND(INDIRECT(ADDRESS($M94,44))=0,INDIRECT(ADDRESS($M94,38))="UL"),INDIRECT(ADDRESS($M94,COLUMN())),0),0))</f>
        <v>3.7037037037037035E-2</v>
      </c>
      <c r="BZ94" s="57" cm="1">
        <f t="array" aca="1" ref="BZ94" ca="1">SUM(IF($C94&gt;0,IF(AND(INDIRECT(ADDRESS($C94,44))=0,INDIRECT(ADDRESS($C94,38))="UL"),INDIRECT(ADDRESS($C94,COLUMN())),0),0),IF($D94&gt;0,IF(AND(INDIRECT(ADDRESS($D94,44))=0,INDIRECT(ADDRESS($D94,38))="UL"),INDIRECT(ADDRESS($D94,COLUMN())),0),0),IF($E94&gt;0,IF(AND(INDIRECT(ADDRESS($E94,44))=0,INDIRECT(ADDRESS($E94,38))="UL"),INDIRECT(ADDRESS($E94,COLUMN())),0),0),IF($F94&gt;0,IF(AND(INDIRECT(ADDRESS($F94,44))=0,INDIRECT(ADDRESS($F94,38))="UL"),INDIRECT(ADDRESS($F94,COLUMN())),0),0),IF($G94&gt;0,IF(AND(INDIRECT(ADDRESS($G94,44))=0,INDIRECT(ADDRESS($G94,38))="UL"),INDIRECT(ADDRESS($G94,COLUMN())),0),0),IF($H94&gt;0,IF(AND(INDIRECT(ADDRESS($H94,44))=0,INDIRECT(ADDRESS($H94,38))="UL"),INDIRECT(ADDRESS($H94,COLUMN())),0),0),IF($I94&gt;0,IF(AND(INDIRECT(ADDRESS($I94,44))=0,INDIRECT(ADDRESS($I94,38))="UL"),INDIRECT(ADDRESS($I94,COLUMN())),0),0),IF($J94&gt;0,IF(AND(INDIRECT(ADDRESS($J94,44))=0,INDIRECT(ADDRESS($J94,38))="UL"),INDIRECT(ADDRESS($J94,COLUMN())),0),0),IF($K94&gt;0,IF(AND(INDIRECT(ADDRESS($K94,44))=0,INDIRECT(ADDRESS($K94,38))="UL"),INDIRECT(ADDRESS($K94,COLUMN())),0),0),IF($L94&gt;0,IF(AND(INDIRECT(ADDRESS($L94,44))=0,INDIRECT(ADDRESS($L94,38))="UL"),INDIRECT(ADDRESS($L94,COLUMN())),0),0),IF($M94&gt;0,IF(AND(INDIRECT(ADDRESS($M94,44))=0,INDIRECT(ADDRESS($M94,38))="UL"),INDIRECT(ADDRESS($M94,COLUMN())),0),0))</f>
        <v>0.14814814814814814</v>
      </c>
      <c r="CA94" s="57">
        <f ca="1">IF(BV94="S",BY94,BZ94)</f>
        <v>3.7037037037037035E-2</v>
      </c>
      <c r="CB94" s="57" cm="1">
        <f t="array" aca="1" ref="CB94" ca="1">SUM(IF($C94&gt;0,IF(AND(INDIRECT(ADDRESS($C94,44))=0,INDIRECT(ADDRESS($C94,38))&lt;&gt;"UL"),INDIRECT(ADDRESS($C94,COLUMN())),0),0),IF($D94&gt;0,IF(AND(INDIRECT(ADDRESS($D94,44))=0,INDIRECT(ADDRESS($D94,38))&lt;&gt;"UL"),INDIRECT(ADDRESS($D94,COLUMN())),0),0),IF($E94&gt;0,IF(AND(INDIRECT(ADDRESS($E94,44))=0,INDIRECT(ADDRESS($E94,38))&lt;&gt;"UL"),INDIRECT(ADDRESS($E94,COLUMN())),0),0),IF($F94&gt;0,IF(AND(INDIRECT(ADDRESS($F94,44))=0,INDIRECT(ADDRESS($F94,38))&lt;&gt;"UL"),INDIRECT(ADDRESS($F94,COLUMN())),0),0),IF($G94&gt;0,IF(AND(INDIRECT(ADDRESS($G94,44))=0,INDIRECT(ADDRESS($G94,38))&lt;&gt;"UL"),INDIRECT(ADDRESS($G94,COLUMN())),0),0),IF($H94&gt;0,IF(AND(INDIRECT(ADDRESS($H94,44))=0,INDIRECT(ADDRESS($H94,38))&lt;&gt;"UL"),INDIRECT(ADDRESS($H94,COLUMN())),0),0),IF($I94&gt;0,IF(AND(INDIRECT(ADDRESS($I94,44))=0,INDIRECT(ADDRESS($I94,38))&lt;&gt;"UL"),INDIRECT(ADDRESS($I94,COLUMN())),0),0),IF($J94&gt;0,IF(AND(INDIRECT(ADDRESS($J94,44))=0,INDIRECT(ADDRESS($J94,38))&lt;&gt;"UL"),INDIRECT(ADDRESS($J94,COLUMN())),0),0),IF($K94&gt;0,IF(AND(INDIRECT(ADDRESS($K94,44))=0,INDIRECT(ADDRESS($K94,38))&lt;&gt;"UL"),INDIRECT(ADDRESS($K94,COLUMN())),0),0),IF($L94&gt;0,IF(AND(INDIRECT(ADDRESS($L94,44))=0,INDIRECT(ADDRESS($L94,38))&lt;&gt;"UL"),INDIRECT(ADDRESS($L94,COLUMN())),0),0),IF($M94&gt;0,IF(AND(INDIRECT(ADDRESS($M94,44))=0,INDIRECT(ADDRESS($M94,38))&lt;&gt;"UL"),INDIRECT(ADDRESS($M94,COLUMN())),0),0))</f>
        <v>0.27777777777777773</v>
      </c>
      <c r="CC94" s="57">
        <f ca="1">IF(BV94="S",BH94,CB94)</f>
        <v>0.27777777777777773</v>
      </c>
      <c r="CD94" s="57" cm="1">
        <f t="array" aca="1" ref="CD94" ca="1">SUM(IF($C94&gt;0,IF(AND(INDIRECT(ADDRESS($C94,44))=0,INDIRECT(ADDRESS($C94,38))&lt;&gt;"UL"),INDIRECT(ADDRESS($C94,COLUMN())),0),0),IF($D94&gt;0,IF(AND(INDIRECT(ADDRESS($D94,44))=0,INDIRECT(ADDRESS($D94,38))&lt;&gt;"UL"),INDIRECT(ADDRESS($D94,COLUMN())),0),0),IF($E94&gt;0,IF(AND(INDIRECT(ADDRESS($E94,44))=0,INDIRECT(ADDRESS($E94,38))&lt;&gt;"UL"),INDIRECT(ADDRESS($E94,COLUMN())),0),0),IF($F94&gt;0,IF(AND(INDIRECT(ADDRESS($F94,44))=0,INDIRECT(ADDRESS($F94,38))&lt;&gt;"UL"),INDIRECT(ADDRESS($F94,COLUMN())),0),0),IF($G94&gt;0,IF(AND(INDIRECT(ADDRESS($G94,44))=0,INDIRECT(ADDRESS($G94,38))&lt;&gt;"UL"),INDIRECT(ADDRESS($G94,COLUMN())),0),0),IF($H94&gt;0,IF(AND(INDIRECT(ADDRESS($H94,44))=0,INDIRECT(ADDRESS($H94,38))&lt;&gt;"UL"),INDIRECT(ADDRESS($H94,COLUMN())),0),0),IF($I94&gt;0,IF(AND(INDIRECT(ADDRESS($I94,44))=0,INDIRECT(ADDRESS($I94,38))&lt;&gt;"UL"),INDIRECT(ADDRESS($I94,COLUMN())),0),0),IF($J94&gt;0,IF(AND(INDIRECT(ADDRESS($J94,44))=0,INDIRECT(ADDRESS($J94,38))&lt;&gt;"UL"),INDIRECT(ADDRESS($J94,COLUMN())),0),0),IF($K94&gt;0,IF(AND(INDIRECT(ADDRESS($K94,44))=0,INDIRECT(ADDRESS($K94,38))&lt;&gt;"UL"),INDIRECT(ADDRESS($K94,COLUMN())),0),0),IF($L94&gt;0,IF(AND(INDIRECT(ADDRESS($L94,44))=0,INDIRECT(ADDRESS($L94,38))&lt;&gt;"UL"),INDIRECT(ADDRESS($L94,COLUMN())),0),0),IF($M94&gt;0,IF(AND(INDIRECT(ADDRESS($M94,44))=0,INDIRECT(ADDRESS($M94,38))&lt;&gt;"UL"),INDIRECT(ADDRESS($M94,COLUMN())),0),0))</f>
        <v>9.2592592592592574E-2</v>
      </c>
      <c r="CE94" s="57" cm="1">
        <f t="array" aca="1" ref="CE94" ca="1">SUM(IF($C94&gt;0,IF(AND(INDIRECT(ADDRESS($C94,44))=0,INDIRECT(ADDRESS($C94,38))&lt;&gt;"UL"),INDIRECT(ADDRESS($C94,COLUMN())),0),0),IF($D94&gt;0,IF(AND(INDIRECT(ADDRESS($D94,44))=0,INDIRECT(ADDRESS($D94,38))&lt;&gt;"UL"),INDIRECT(ADDRESS($D94,COLUMN())),0),0),IF($E94&gt;0,IF(AND(INDIRECT(ADDRESS($E94,44))=0,INDIRECT(ADDRESS($E94,38))&lt;&gt;"UL"),INDIRECT(ADDRESS($E94,COLUMN())),0),0),IF($F94&gt;0,IF(AND(INDIRECT(ADDRESS($F94,44))=0,INDIRECT(ADDRESS($F94,38))&lt;&gt;"UL"),INDIRECT(ADDRESS($F94,COLUMN())),0),0),IF($G94&gt;0,IF(AND(INDIRECT(ADDRESS($G94,44))=0,INDIRECT(ADDRESS($G94,38))&lt;&gt;"UL"),INDIRECT(ADDRESS($G94,COLUMN())),0),0),IF($H94&gt;0,IF(AND(INDIRECT(ADDRESS($H94,44))=0,INDIRECT(ADDRESS($H94,38))&lt;&gt;"UL"),INDIRECT(ADDRESS($H94,COLUMN())),0),0),IF($I94&gt;0,IF(AND(INDIRECT(ADDRESS($I94,44))=0,INDIRECT(ADDRESS($I94,38))&lt;&gt;"UL"),INDIRECT(ADDRESS($I94,COLUMN())),0),0),IF($J94&gt;0,IF(AND(INDIRECT(ADDRESS($J94,44))=0,INDIRECT(ADDRESS($J94,38))&lt;&gt;"UL"),INDIRECT(ADDRESS($J94,COLUMN())),0),0),IF($K94&gt;0,IF(AND(INDIRECT(ADDRESS($K94,44))=0,INDIRECT(ADDRESS($K94,38))&lt;&gt;"UL"),INDIRECT(ADDRESS($K94,COLUMN())),0),0),IF($L94&gt;0,IF(AND(INDIRECT(ADDRESS($L94,44))=0,INDIRECT(ADDRESS($L94,38))&lt;&gt;"UL"),INDIRECT(ADDRESS($L94,COLUMN())),0),0),IF($M94&gt;0,IF(AND(INDIRECT(ADDRESS($M94,44))=0,INDIRECT(ADDRESS($M94,38))&lt;&gt;"UL"),INDIRECT(ADDRESS($M94,COLUMN())),0),0))</f>
        <v>9.2592592592592574E-2</v>
      </c>
      <c r="CF94" s="57">
        <f ca="1">IF(BV94="S",CD94,CE94)</f>
        <v>9.2592592592592574E-2</v>
      </c>
      <c r="CG94" s="57">
        <f ca="1">IF(AD94&lt;BG94,((((BX94+CC94)*AB94)+((CA94+CF94)*(1-AB94)))*AD94),((((BX94*AB94)+((CA94)*(1-AB94)))*AD94)+(((CC94*AB94)+((CF94))*(1-AB94)))*BG94))</f>
        <v>0.87496684319442364</v>
      </c>
      <c r="CH94" s="57">
        <f ca="1">CG94/N94</f>
        <v>6.2497631656744546E-2</v>
      </c>
      <c r="CI94" s="19">
        <f ca="1">AD94*X94</f>
        <v>10.667218836250976</v>
      </c>
      <c r="CJ94" s="19"/>
      <c r="CK94" s="57" cm="1">
        <f t="array" aca="1" ref="CK94" ca="1">IF(AU94="S", SUM(IF($C94&gt;0,IF(INDIRECT(ADDRESS($C94,43))&lt;&gt;1,INDIRECT(ADDRESS($C94,48)),0),0), IF($D94&gt;0,IF(INDIRECT(ADDRESS($D94,43))&lt;&gt;1,INDIRECT(ADDRESS($D94,48)),0),0), IF($E94&gt;0,IF(INDIRECT(ADDRESS($E94,43))&lt;&gt;1,INDIRECT(ADDRESS($E94,48)),0),0), IF($F94&gt;0,IF(INDIRECT(ADDRESS($F94,43))&lt;&gt;1,INDIRECT(ADDRESS($F94,48)),0),0), IF($G94&gt;0,IF(INDIRECT(ADDRESS($G94,43))&lt;&gt;1,INDIRECT(ADDRESS($G94,48)),0),0), IF($H94&gt;0,IF(INDIRECT(ADDRESS($H94,43))&lt;&gt;1,INDIRECT(ADDRESS($H94,48)),0),0), IF($I94&gt;0,IF(INDIRECT(ADDRESS($I94,43))&lt;&gt;1,INDIRECT(ADDRESS($I94,48)),0),0), IF($J94&gt;0,IF(INDIRECT(ADDRESS($J94,43))&lt;&gt;1,INDIRECT(ADDRESS($J94,48)),0),0), IF($K94&gt;0,IF(INDIRECT(ADDRESS($K94,43))&lt;&gt;1,INDIRECT(ADDRESS($K94,48)),0),0), IF($L94&gt;0,IF(INDIRECT(ADDRESS($L94,43))&lt;&gt;1,INDIRECT(ADDRESS($L94,48)),0),0), IF($M94&gt;0,IF(INDIRECT(ADDRESS($M94,43))&lt;&gt;1,INDIRECT(ADDRESS($M94,48)),0),0)), IF(AU94="L",SUM(IF($C94&gt;0,IF(INDIRECT(ADDRESS($C94,43))&lt;&gt;1,INDIRECT(ADDRESS($C94,50)),0),0), IF($D94&gt;0,IF(INDIRECT(ADDRESS($D94,43))&lt;&gt;1,INDIRECT(ADDRESS($D94,50)),0),0), IF($E94&gt;0,IF(INDIRECT(ADDRESS($E94,43))&lt;&gt;1,INDIRECT(ADDRESS($E94,50)),0),0), IF($F94&gt;0,IF(INDIRECT(ADDRESS($F94,43))&lt;&gt;1,INDIRECT(ADDRESS($F94,50)),0),0), IF($G94&gt;0,IF(INDIRECT(ADDRESS($G94,43))&lt;&gt;1,INDIRECT(ADDRESS($G94,50)),0),0), IF($G94&gt;0,IF(INDIRECT(ADDRESS($G94,43))&lt;&gt;1,INDIRECT(ADDRESS($G94,50)),0),0), IF($H94&gt;0,IF(INDIRECT(ADDRESS($H94,43))&lt;&gt;1,INDIRECT(ADDRESS($H94,50)),0),0), IF($I94&gt;0,IF(INDIRECT(ADDRESS($I94,43))&lt;&gt;1,INDIRECT(ADDRESS($I94,50)),0),0), IF($J94&gt;0,IF(INDIRECT(ADDRESS($J94,43))&lt;&gt;1,INDIRECT(ADDRESS($J94,50)),0),0), IF($K94&gt;0,IF(INDIRECT(ADDRESS($K94,43))&lt;&gt;1,INDIRECT(ADDRESS($K94,50)),0),0), IF($L94&gt;0,IF(INDIRECT(ADDRESS($L94,43))&lt;&gt;1,INDIRECT(ADDRESS($L94,50)),0),0), IF($M94&gt;0,IF(INDIRECT(ADDRESS($M94,43))&lt;&gt;1,INDIRECT(ADDRESS($M94,50)),0),0)), SUM(IF($C94&gt;0,IF(INDIRECT(ADDRESS($C94,43))&lt;&gt;1,INDIRECT(ADDRESS($C94,49)),0),0), IF($D94&gt;0,IF(INDIRECT(ADDRESS($D94,43))&lt;&gt;1,INDIRECT(ADDRESS($D94,49)),0),0), IF($E94&gt;0,IF(INDIRECT(ADDRESS($E94,43))&lt;&gt;1,INDIRECT(ADDRESS($E94,49)),0),0), IF($F94&gt;0,IF(INDIRECT(ADDRESS($F94,43))&lt;&gt;1,INDIRECT(ADDRESS($F94,49)),0),0), IF($G94&gt;0,IF(INDIRECT(ADDRESS($G94,43))&lt;&gt;1,INDIRECT(ADDRESS($G94,49)),0),0), IF($G94&gt;0,IF(INDIRECT(ADDRESS($G94,43))&lt;&gt;1,INDIRECT(ADDRESS($G94,49)),0),0), IF($H94&gt;0,IF(INDIRECT(ADDRESS($H94,43))&lt;&gt;1,INDIRECT(ADDRESS($H94,49)),0),0), IF($I94&gt;0,IF(INDIRECT(ADDRESS($I94,43))&lt;&gt;1,INDIRECT(ADDRESS($I94,49)),0),0), IF($J94&gt;0,IF(INDIRECT(ADDRESS($J94,43))&lt;&gt;1,INDIRECT(ADDRESS($J94,49)),0),0), IF($K94&gt;0,IF(INDIRECT(ADDRESS($K94,43))&lt;&gt;1,INDIRECT(ADDRESS($K94,49)),0),0), IF($L94&gt;0,IF(INDIRECT(ADDRESS($L94,43))&lt;&gt;1,INDIRECT(ADDRESS($L94,49)),0),0), IF($M94&gt;0,IF(INDIRECT(ADDRESS($M94,43))&lt;&gt;1,INDIRECT(ADDRESS($M94,49)),0),0))))</f>
        <v>0.77777777777777768</v>
      </c>
      <c r="CL94" s="57" cm="1">
        <f t="array" aca="1" ref="CL94" ca="1">SUM(IF($C94&gt;0,IF(INDIRECT(ADDRESS($C94,44))=1,INDIRECT(ADDRESS($C94,90)),0),0), IF($D94&gt;0,IF(INDIRECT(ADDRESS($D94,44))=1,INDIRECT(ADDRESS($D94,90)),0),0), IF($E94&gt;0,IF(INDIRECT(ADDRESS($E94,44))=1,INDIRECT(ADDRESS($E94,90)),0),0), IF($F94&gt;0,IF(INDIRECT(ADDRESS($F94,44))=1,INDIRECT(ADDRESS($F94,90)),0),0), IF($G94&gt;0,IF(INDIRECT(ADDRESS($G94,44))=1,INDIRECT(ADDRESS($G94,90)),0),0), IF($H94&gt;0,IF(INDIRECT(ADDRESS($H94,44))=1,INDIRECT(ADDRESS($H94,90)),0),0), IF($I94&gt;0,IF(INDIRECT(ADDRESS($I94,44))=1,INDIRECT(ADDRESS($I94,90)),0),0), IF($J94&gt;0,IF(INDIRECT(ADDRESS($J94,44))=1,INDIRECT(ADDRESS($J94,90)),0),0), IF($K94&gt;0,IF(INDIRECT(ADDRESS($K94,44))=1,INDIRECT(ADDRESS($K94,90)),0),0), IF($L94&gt;0,IF(INDIRECT(ADDRESS($L94,44))=1,INDIRECT(ADDRESS($L94,90)),0),0), IF($M94&gt;0,IF(INDIRECT(ADDRESS($M94,44))=1,INDIRECT(ADDRESS($M94,90)),0),0))</f>
        <v>0</v>
      </c>
      <c r="CM94" s="56">
        <f ca="1">((BU94/$BU$34)^$BU$296)</f>
        <v>0.43400969223920649</v>
      </c>
      <c r="CN94" s="59"/>
    </row>
    <row r="95" spans="1:92" x14ac:dyDescent="0.25">
      <c r="AA95"/>
      <c r="AB95"/>
      <c r="AC95"/>
      <c r="AD95"/>
      <c r="AH95"/>
      <c r="AI95"/>
      <c r="AJ95"/>
      <c r="AK95"/>
      <c r="AL95"/>
      <c r="AM95" s="1"/>
      <c r="AN95" s="1"/>
      <c r="AO95" s="1"/>
      <c r="AP95" s="1"/>
      <c r="AQ95" s="1"/>
      <c r="AR95" s="1"/>
      <c r="AS95" s="1"/>
      <c r="AT95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T95"/>
      <c r="BU95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L95" s="1"/>
    </row>
    <row r="96" spans="1:92" x14ac:dyDescent="0.25">
      <c r="AA96"/>
      <c r="AB96"/>
      <c r="AC96"/>
      <c r="AD96"/>
      <c r="AH96"/>
      <c r="AI96"/>
      <c r="AJ96"/>
      <c r="AK96"/>
      <c r="AL96"/>
      <c r="AM96" s="1"/>
      <c r="AN96" s="1"/>
      <c r="AO96" s="1"/>
      <c r="AP96" s="1"/>
      <c r="AQ96" s="1"/>
      <c r="AR96" s="1"/>
      <c r="AS96" s="1"/>
      <c r="AT96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T96"/>
      <c r="BU96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L96" s="1"/>
    </row>
    <row r="97" spans="1:92" ht="15.5" x14ac:dyDescent="0.25">
      <c r="A97" s="12" t="s">
        <v>169</v>
      </c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"/>
      <c r="O97" s="13"/>
      <c r="P97" s="13"/>
      <c r="Q97" s="13"/>
      <c r="R97" s="13"/>
      <c r="S97" s="14"/>
      <c r="T97" s="13"/>
      <c r="U97" s="13"/>
      <c r="V97" s="13"/>
      <c r="W97" s="13"/>
      <c r="Z97" s="14"/>
      <c r="AA97" s="15"/>
      <c r="AF97" s="15"/>
      <c r="AG97" s="15"/>
    </row>
    <row r="98" spans="1:92" ht="15.5" x14ac:dyDescent="0.25">
      <c r="A98" s="12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"/>
      <c r="O98" s="13"/>
      <c r="P98" s="13"/>
      <c r="Q98" s="13"/>
      <c r="R98" s="13"/>
      <c r="S98" s="14"/>
      <c r="T98" s="13"/>
      <c r="U98" s="13"/>
      <c r="V98" s="13"/>
      <c r="W98" s="13"/>
      <c r="Z98" s="14"/>
      <c r="AA98" s="15"/>
      <c r="AF98" s="15"/>
      <c r="AG98" s="15"/>
    </row>
    <row r="99" spans="1:92" ht="13" x14ac:dyDescent="0.25">
      <c r="A99" s="17" t="s">
        <v>61</v>
      </c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"/>
      <c r="O99" s="13"/>
      <c r="P99" s="13"/>
      <c r="Q99" s="13"/>
      <c r="R99" s="13"/>
      <c r="S99" s="14"/>
      <c r="T99" s="13"/>
      <c r="U99" s="13"/>
      <c r="V99" s="13"/>
      <c r="W99" s="13"/>
      <c r="Z99" s="14"/>
      <c r="AA99" s="15"/>
      <c r="AF99" s="15"/>
      <c r="AG99" s="15"/>
    </row>
    <row r="100" spans="1:92" x14ac:dyDescent="0.25">
      <c r="A100" s="15" t="s">
        <v>170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>
        <v>23</v>
      </c>
      <c r="O100" s="13" t="s">
        <v>63</v>
      </c>
      <c r="P100" s="13">
        <v>3</v>
      </c>
      <c r="Q100" s="13" t="s">
        <v>64</v>
      </c>
      <c r="R100" s="13" t="s">
        <v>64</v>
      </c>
      <c r="S100" s="14">
        <v>2</v>
      </c>
      <c r="T100" s="13" t="s">
        <v>171</v>
      </c>
      <c r="U100" s="13">
        <v>6</v>
      </c>
      <c r="V100" s="13"/>
      <c r="W100" s="13">
        <v>3</v>
      </c>
      <c r="X100" s="1">
        <v>6</v>
      </c>
      <c r="Y100" s="1">
        <v>2</v>
      </c>
      <c r="Z100" s="14">
        <v>5</v>
      </c>
      <c r="AA100" s="15"/>
      <c r="AB100" s="56">
        <f t="shared" ref="AB100:AB107" si="76">((U100/8)^$V$296)*((((X100-(Y100-1)/2)/8)^$X$296)*((S100/3)^$S$296))*(((8-W100)/6)^$W$296)</f>
        <v>0.79387955742428784</v>
      </c>
      <c r="AC100" s="56">
        <f t="shared" ref="AC100:AC107" si="77">SUM(((25/N100)^$Z$296)*(AB100/$AB$34))</f>
        <v>1.0645330014516947</v>
      </c>
      <c r="AD100" s="56">
        <f t="shared" ref="AD100:AD107" si="78">(P100/($CN$34*(1/AC100)))</f>
        <v>2.7770426124826821</v>
      </c>
      <c r="AF100" s="15"/>
      <c r="AG100" s="15"/>
      <c r="CI100" s="19">
        <f t="shared" ref="CI100:CI107" si="79">AD100*X100</f>
        <v>16.662255674896095</v>
      </c>
      <c r="CJ100" s="19"/>
      <c r="CK100" s="19"/>
    </row>
    <row r="101" spans="1:92" x14ac:dyDescent="0.25">
      <c r="A101" t="s">
        <v>427</v>
      </c>
      <c r="N101" s="1">
        <v>23</v>
      </c>
      <c r="O101" s="13" t="s">
        <v>70</v>
      </c>
      <c r="P101" s="13">
        <v>5</v>
      </c>
      <c r="Q101" s="13" t="s">
        <v>64</v>
      </c>
      <c r="R101" s="13" t="s">
        <v>64</v>
      </c>
      <c r="S101" s="14">
        <v>1</v>
      </c>
      <c r="T101" s="13" t="s">
        <v>173</v>
      </c>
      <c r="U101" s="13">
        <v>3</v>
      </c>
      <c r="V101" s="13"/>
      <c r="W101" s="13">
        <v>4</v>
      </c>
      <c r="X101" s="1">
        <v>5</v>
      </c>
      <c r="Y101" s="1">
        <v>2</v>
      </c>
      <c r="Z101" s="14">
        <v>5</v>
      </c>
      <c r="AA101"/>
      <c r="AB101" s="56">
        <f t="shared" si="76"/>
        <v>0.58977359004073071</v>
      </c>
      <c r="AC101" s="56">
        <f t="shared" si="77"/>
        <v>0.79084219276281942</v>
      </c>
      <c r="AD101" s="56">
        <f t="shared" si="78"/>
        <v>3.4384443163600849</v>
      </c>
      <c r="AH101"/>
      <c r="AI101"/>
      <c r="AJ101"/>
      <c r="AK101"/>
      <c r="AL101"/>
      <c r="AM101" s="1"/>
      <c r="AN101" s="1"/>
      <c r="AO101" s="1"/>
      <c r="AP101" s="1"/>
      <c r="AQ101" s="1"/>
      <c r="AR101" s="1"/>
      <c r="AS101" s="1"/>
      <c r="AT10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T101"/>
      <c r="BU10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9">
        <f t="shared" si="79"/>
        <v>17.192221581800425</v>
      </c>
      <c r="CJ101" s="19"/>
      <c r="CK101" s="19"/>
      <c r="CL101" s="1"/>
    </row>
    <row r="102" spans="1:92" x14ac:dyDescent="0.25">
      <c r="A102" t="s">
        <v>174</v>
      </c>
      <c r="N102" s="1">
        <v>27</v>
      </c>
      <c r="O102" s="13" t="s">
        <v>70</v>
      </c>
      <c r="P102" s="13">
        <v>5</v>
      </c>
      <c r="Q102" s="13">
        <v>1</v>
      </c>
      <c r="R102" s="13" t="s">
        <v>64</v>
      </c>
      <c r="S102" s="14">
        <v>1</v>
      </c>
      <c r="T102" s="13" t="s">
        <v>173</v>
      </c>
      <c r="U102" s="13">
        <v>3</v>
      </c>
      <c r="V102" s="13"/>
      <c r="W102" s="13">
        <v>5</v>
      </c>
      <c r="X102" s="1">
        <v>5</v>
      </c>
      <c r="Y102" s="1">
        <v>2</v>
      </c>
      <c r="Z102" s="14">
        <v>5</v>
      </c>
      <c r="AA102"/>
      <c r="AB102" s="56">
        <f t="shared" si="76"/>
        <v>0.57718484016995586</v>
      </c>
      <c r="AC102" s="56">
        <f t="shared" si="77"/>
        <v>0.68626599570615276</v>
      </c>
      <c r="AD102" s="56">
        <f t="shared" si="78"/>
        <v>2.9837651987224034</v>
      </c>
      <c r="AH102"/>
      <c r="AI102"/>
      <c r="AJ102"/>
      <c r="AK102"/>
      <c r="AL102"/>
      <c r="AM102" s="1"/>
      <c r="AN102" s="1"/>
      <c r="AO102" s="1"/>
      <c r="AP102" s="1"/>
      <c r="AQ102" s="1"/>
      <c r="AR102" s="1"/>
      <c r="AS102" s="1"/>
      <c r="AT102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T102"/>
      <c r="BU102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9">
        <f t="shared" si="79"/>
        <v>14.918825993612018</v>
      </c>
      <c r="CJ102" s="19"/>
      <c r="CK102" s="19"/>
      <c r="CL102" s="1"/>
    </row>
    <row r="103" spans="1:92" x14ac:dyDescent="0.25">
      <c r="A103" t="s">
        <v>175</v>
      </c>
      <c r="N103" s="1">
        <v>19</v>
      </c>
      <c r="O103" s="13" t="s">
        <v>63</v>
      </c>
      <c r="P103" s="13">
        <v>2</v>
      </c>
      <c r="Q103" s="13" t="s">
        <v>64</v>
      </c>
      <c r="R103" s="13" t="s">
        <v>64</v>
      </c>
      <c r="S103" s="14">
        <v>3</v>
      </c>
      <c r="T103" s="13" t="s">
        <v>65</v>
      </c>
      <c r="U103" s="13">
        <v>7</v>
      </c>
      <c r="V103" s="13"/>
      <c r="W103" s="13">
        <v>3</v>
      </c>
      <c r="X103" s="1">
        <v>8</v>
      </c>
      <c r="Y103" s="1">
        <v>2</v>
      </c>
      <c r="Z103" s="14">
        <v>5</v>
      </c>
      <c r="AA103"/>
      <c r="AB103" s="56">
        <f t="shared" si="76"/>
        <v>0.94984931860162136</v>
      </c>
      <c r="AC103" s="56">
        <f t="shared" si="77"/>
        <v>1.4699071498859906</v>
      </c>
      <c r="AD103" s="56">
        <f t="shared" si="78"/>
        <v>2.5563602606712883</v>
      </c>
      <c r="AH103"/>
      <c r="AI103"/>
      <c r="AJ103"/>
      <c r="AK103"/>
      <c r="AL103"/>
      <c r="AM103" s="1"/>
      <c r="AN103" s="1"/>
      <c r="AO103" s="1"/>
      <c r="AP103" s="1"/>
      <c r="AQ103" s="1"/>
      <c r="AR103" s="1"/>
      <c r="AS103" s="1"/>
      <c r="AT103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T103"/>
      <c r="BU103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9">
        <f t="shared" si="79"/>
        <v>20.450882085370306</v>
      </c>
      <c r="CJ103" s="19"/>
      <c r="CK103" s="19"/>
      <c r="CL103" s="1"/>
    </row>
    <row r="104" spans="1:92" x14ac:dyDescent="0.25">
      <c r="A104" t="s">
        <v>176</v>
      </c>
      <c r="N104" s="1">
        <v>16</v>
      </c>
      <c r="O104" s="13" t="s">
        <v>63</v>
      </c>
      <c r="P104" s="13">
        <v>3</v>
      </c>
      <c r="Q104" s="13">
        <v>3</v>
      </c>
      <c r="R104" s="13" t="s">
        <v>64</v>
      </c>
      <c r="S104" s="14">
        <v>1</v>
      </c>
      <c r="T104" s="13" t="s">
        <v>71</v>
      </c>
      <c r="U104" s="13">
        <v>4</v>
      </c>
      <c r="V104" s="13"/>
      <c r="W104" s="13">
        <v>4</v>
      </c>
      <c r="X104" s="1">
        <v>5</v>
      </c>
      <c r="Y104" s="1">
        <v>0</v>
      </c>
      <c r="Z104" s="14">
        <v>4</v>
      </c>
      <c r="AA104"/>
      <c r="AB104" s="56">
        <f t="shared" si="76"/>
        <v>0.65071741503152469</v>
      </c>
      <c r="AC104" s="56">
        <f t="shared" si="77"/>
        <v>1.1455204071464271</v>
      </c>
      <c r="AD104" s="56">
        <f t="shared" si="78"/>
        <v>2.9883141055993749</v>
      </c>
      <c r="AH104"/>
      <c r="AI104"/>
      <c r="AJ104"/>
      <c r="AK104"/>
      <c r="AL104"/>
      <c r="AM104" s="1"/>
      <c r="AN104" s="1"/>
      <c r="AO104" s="1"/>
      <c r="AP104" s="1"/>
      <c r="AQ104" s="1"/>
      <c r="AR104" s="1"/>
      <c r="AS104" s="1"/>
      <c r="AT104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T104"/>
      <c r="BU104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9">
        <f t="shared" si="79"/>
        <v>14.941570527996875</v>
      </c>
      <c r="CJ104" s="19"/>
      <c r="CK104" s="19"/>
      <c r="CL104" s="1"/>
    </row>
    <row r="105" spans="1:92" x14ac:dyDescent="0.25">
      <c r="A105" t="s">
        <v>177</v>
      </c>
      <c r="N105" s="1">
        <v>20</v>
      </c>
      <c r="O105" s="13" t="s">
        <v>63</v>
      </c>
      <c r="P105" s="13">
        <v>2</v>
      </c>
      <c r="Q105" s="13" t="s">
        <v>64</v>
      </c>
      <c r="R105" s="13" t="s">
        <v>64</v>
      </c>
      <c r="S105" s="14">
        <v>2</v>
      </c>
      <c r="T105" s="13" t="s">
        <v>178</v>
      </c>
      <c r="U105" s="13">
        <v>8</v>
      </c>
      <c r="V105" s="13"/>
      <c r="W105" s="13">
        <v>3</v>
      </c>
      <c r="X105" s="1">
        <v>6</v>
      </c>
      <c r="Y105" s="1">
        <v>-1</v>
      </c>
      <c r="Z105" s="14">
        <v>5</v>
      </c>
      <c r="AA105"/>
      <c r="AB105" s="56">
        <f t="shared" si="76"/>
        <v>0.88572244615117823</v>
      </c>
      <c r="AC105" s="56">
        <f t="shared" si="77"/>
        <v>1.3189415250705898</v>
      </c>
      <c r="AD105" s="56">
        <f t="shared" si="78"/>
        <v>2.2938113479488518</v>
      </c>
      <c r="AH105"/>
      <c r="AI105"/>
      <c r="AJ105"/>
      <c r="AK105"/>
      <c r="AL105"/>
      <c r="AM105" s="1"/>
      <c r="AN105" s="1"/>
      <c r="AO105" s="1"/>
      <c r="AP105" s="1"/>
      <c r="AQ105" s="1"/>
      <c r="AR105" s="1"/>
      <c r="AS105" s="1"/>
      <c r="AT105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T105"/>
      <c r="BU105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9">
        <f t="shared" si="79"/>
        <v>13.762868087693111</v>
      </c>
      <c r="CJ105" s="19"/>
      <c r="CK105" s="19"/>
      <c r="CL105" s="1"/>
    </row>
    <row r="106" spans="1:92" x14ac:dyDescent="0.25">
      <c r="A106" t="s">
        <v>179</v>
      </c>
      <c r="N106" s="1">
        <v>20</v>
      </c>
      <c r="O106" s="1" t="s">
        <v>63</v>
      </c>
      <c r="P106" s="1">
        <v>2</v>
      </c>
      <c r="S106" s="1">
        <v>1</v>
      </c>
      <c r="T106" s="1" t="s">
        <v>171</v>
      </c>
      <c r="U106" s="1">
        <v>6</v>
      </c>
      <c r="W106" s="1">
        <v>2</v>
      </c>
      <c r="X106" s="1">
        <v>6</v>
      </c>
      <c r="Y106" s="1">
        <v>1</v>
      </c>
      <c r="Z106" s="1">
        <v>4</v>
      </c>
      <c r="AA106"/>
      <c r="AB106" s="56">
        <f t="shared" si="76"/>
        <v>0.73013777387695378</v>
      </c>
      <c r="AC106" s="56">
        <f t="shared" si="77"/>
        <v>1.0872582411946068</v>
      </c>
      <c r="AD106" s="56">
        <f t="shared" si="78"/>
        <v>1.8908838977297511</v>
      </c>
      <c r="AH106"/>
      <c r="AI106"/>
      <c r="AJ106"/>
      <c r="AK106"/>
      <c r="AL106"/>
      <c r="AM106" s="1"/>
      <c r="AN106" s="1"/>
      <c r="AO106" s="1"/>
      <c r="AP106" s="1"/>
      <c r="AQ106" s="1"/>
      <c r="AR106" s="1"/>
      <c r="AS106" s="1"/>
      <c r="AT106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T106"/>
      <c r="BU106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9">
        <f t="shared" si="79"/>
        <v>11.345303386378507</v>
      </c>
      <c r="CJ106" s="19"/>
      <c r="CK106" s="19"/>
      <c r="CL106" s="1"/>
    </row>
    <row r="107" spans="1:92" x14ac:dyDescent="0.25">
      <c r="A107" t="s">
        <v>180</v>
      </c>
      <c r="N107" s="1">
        <v>10</v>
      </c>
      <c r="O107" s="1" t="s">
        <v>77</v>
      </c>
      <c r="P107" s="1">
        <v>2</v>
      </c>
      <c r="Q107" s="1">
        <v>3</v>
      </c>
      <c r="R107" s="1">
        <v>6</v>
      </c>
      <c r="S107" s="1">
        <v>2</v>
      </c>
      <c r="T107" s="1" t="s">
        <v>171</v>
      </c>
      <c r="U107" s="1">
        <v>6</v>
      </c>
      <c r="W107" s="1">
        <v>3</v>
      </c>
      <c r="X107" s="1">
        <v>6</v>
      </c>
      <c r="Y107" s="1">
        <v>1</v>
      </c>
      <c r="Z107" s="1">
        <v>5</v>
      </c>
      <c r="AA107" t="s">
        <v>181</v>
      </c>
      <c r="AB107" s="56">
        <f t="shared" si="76"/>
        <v>0.81310470322619488</v>
      </c>
      <c r="AC107" s="56">
        <f t="shared" si="77"/>
        <v>2.036323910381967</v>
      </c>
      <c r="AD107" s="56">
        <f t="shared" si="78"/>
        <v>3.5414328876208123</v>
      </c>
      <c r="AH107"/>
      <c r="AI107"/>
      <c r="AJ107"/>
      <c r="AK107"/>
      <c r="AL107"/>
      <c r="AM107" s="1"/>
      <c r="AN107" s="1"/>
      <c r="AO107" s="1"/>
      <c r="AP107" s="1"/>
      <c r="AQ107" s="1"/>
      <c r="AR107" s="1"/>
      <c r="AS107" s="1"/>
      <c r="AT10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T107"/>
      <c r="BU107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9">
        <f t="shared" si="79"/>
        <v>21.248597325724873</v>
      </c>
      <c r="CJ107" s="19"/>
      <c r="CK107" s="19"/>
      <c r="CL107" s="1"/>
    </row>
    <row r="108" spans="1:92" x14ac:dyDescent="0.25">
      <c r="AA108"/>
      <c r="AB108"/>
      <c r="AC108"/>
      <c r="AD108"/>
      <c r="AH108"/>
      <c r="AI108"/>
      <c r="AJ108"/>
      <c r="AK108"/>
      <c r="AL108"/>
      <c r="AM108" s="1"/>
      <c r="AN108" s="1"/>
      <c r="AO108" s="1"/>
      <c r="AP108" s="1"/>
      <c r="AQ108" s="1"/>
      <c r="AR108" s="1"/>
      <c r="AS108" s="1"/>
      <c r="AT108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T108"/>
      <c r="BU108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L108" s="1"/>
    </row>
    <row r="109" spans="1:92" ht="13" x14ac:dyDescent="0.25">
      <c r="A109" s="17" t="s">
        <v>2</v>
      </c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"/>
      <c r="O109" s="13"/>
      <c r="P109" s="13"/>
      <c r="Q109" s="13"/>
      <c r="R109" s="13"/>
      <c r="S109" s="14"/>
      <c r="T109" s="13"/>
      <c r="U109" s="13"/>
      <c r="V109" s="13"/>
      <c r="W109" s="13"/>
      <c r="Z109" s="14"/>
      <c r="AA109" s="15"/>
      <c r="AF109" s="15"/>
      <c r="AG109" s="15"/>
    </row>
    <row r="110" spans="1:92" x14ac:dyDescent="0.25">
      <c r="A110" s="15" t="s">
        <v>182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40" t="s">
        <v>80</v>
      </c>
      <c r="O110" s="13"/>
      <c r="P110" s="13"/>
      <c r="Q110" s="13"/>
      <c r="R110" s="13"/>
      <c r="S110" s="14"/>
      <c r="T110" s="13"/>
      <c r="U110" s="13"/>
      <c r="V110" s="13"/>
      <c r="W110" s="13"/>
      <c r="Z110" s="14"/>
      <c r="AA110" s="15"/>
      <c r="AF110" s="15" t="s">
        <v>183</v>
      </c>
      <c r="AG110" s="13" t="s">
        <v>81</v>
      </c>
      <c r="AH110" s="13">
        <v>2</v>
      </c>
      <c r="AI110" s="13">
        <v>6</v>
      </c>
      <c r="AJ110" s="13">
        <v>0</v>
      </c>
      <c r="AK110" s="13">
        <v>4</v>
      </c>
      <c r="AL110" s="13" t="s">
        <v>82</v>
      </c>
      <c r="AM110" s="13">
        <v>7</v>
      </c>
      <c r="AN110" s="13">
        <v>0</v>
      </c>
      <c r="AO110" s="13">
        <v>3</v>
      </c>
      <c r="AP110" s="13">
        <v>1</v>
      </c>
      <c r="AQ110" s="13"/>
      <c r="AR110" s="13"/>
      <c r="AS110" s="13"/>
      <c r="AT110" s="15"/>
      <c r="AU110" s="24"/>
      <c r="AV110" s="4">
        <f t="shared" ref="AV110:AV140" si="80">SUM(1/3*AH110*(7-$AK110+7-$AM110)/6)</f>
        <v>0.33333333333333331</v>
      </c>
      <c r="AW110" s="4">
        <f t="shared" ref="AW110:AX140" si="81">SUM(1/3*AI110*(7-$AK110+7-$AM110)/6)</f>
        <v>1</v>
      </c>
      <c r="AX110" s="4">
        <f t="shared" si="81"/>
        <v>0</v>
      </c>
      <c r="AY110" s="27">
        <f>AW110</f>
        <v>1</v>
      </c>
      <c r="AZ110" s="27">
        <f t="shared" ref="AZ110:AZ140" si="82">SUM(AV110:AX110)/3</f>
        <v>0.44444444444444442</v>
      </c>
      <c r="BA110" s="27">
        <f t="shared" ref="BA110:BA132" si="83">(((AX110+AW110*$BE$296)/(1+$BE$296)*AO110/3*2+(((AX110+AW110*$BE$296+AV110*$BE$296^2)/(1+$BE$296+$BE$296^2)*AO110/3*(AP110-1+AN110)/5)*3))/5)</f>
        <v>0.26666666666666666</v>
      </c>
      <c r="BB110" s="27">
        <f t="shared" ref="BB110:BB132" si="84">(((AX110+AV110*$BE$296)/(1+$BE$296)*AO110/3*2+(((AX110+AV110*$BE$296+AW110*$BE$296^2)/(1+$BE$296+$BE$296^2)*AO110/3*(AP110-1+AN110)/5)*3))/5)</f>
        <v>8.8888888888888878E-2</v>
      </c>
      <c r="BC110" s="27">
        <f t="shared" ref="BC110:BC132" si="85">(((AV110+AX110*$BE$296)/(1+$BE$296)*AO110/3*2+(((AV110+AX110*$BE$296+AW110*$BE$296^2)/(1+$BE$296+$BE$296^2)*AO110/3*(AP110-1+AN110)/5)*3))/5)</f>
        <v>4.4444444444444439E-2</v>
      </c>
      <c r="BD110" s="27">
        <f t="shared" ref="BD110:BD132" si="86">(((AV110+AW110*$BE$296)/(1+$BE$296)*AO110/3*2+(((AV110+AW110*$BE$296+AX110*$BE$296^2)/(1+$BE$296+$BE$296^2)*AO110/3*(AP110-1+AN110)/5)*3))/5)</f>
        <v>0.31111111111111112</v>
      </c>
      <c r="BE110" s="27"/>
      <c r="BF110" s="27"/>
      <c r="BG110" s="25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157"/>
      <c r="BS110" s="26"/>
      <c r="BT110" s="26"/>
      <c r="BU110"/>
      <c r="BV110" s="27"/>
      <c r="BW110" s="27">
        <f t="shared" ref="BW110:BW120" si="87">(1/3*ROUNDUP((AI110/2),0)*(7-$AK110+7-$AM110)/6)</f>
        <v>0.5</v>
      </c>
      <c r="BX110" s="27"/>
      <c r="BY110" s="27">
        <f t="shared" ref="BY110:BY120" si="88">((BW110*AO110/3)+(((BW110+AV110*$BE$296) / (1+$BE$296)*AO110/3*(AP110-1+AN110)/5)*2))/3</f>
        <v>0.16666666666666666</v>
      </c>
      <c r="BZ110" s="27">
        <f t="shared" ref="BZ110:BZ120" si="89">((AV110*AO110/3)+(((AV110+BW110*$BE$296) / (1+$BE$296)*AO110/3*(AP110-1+AN110)/5)*2))/3</f>
        <v>0.1111111111111111</v>
      </c>
      <c r="CA110" s="27"/>
      <c r="CB110" s="27"/>
      <c r="CC110" s="27"/>
      <c r="CD110" s="27"/>
      <c r="CE110" s="27"/>
      <c r="CF110" s="27"/>
      <c r="CG110" s="27"/>
      <c r="CH110" s="27"/>
      <c r="CL110" s="27"/>
      <c r="CM110" s="23"/>
      <c r="CN110" s="26"/>
    </row>
    <row r="111" spans="1:92" x14ac:dyDescent="0.25">
      <c r="A111" s="15" t="s">
        <v>184</v>
      </c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43">
        <v>2</v>
      </c>
      <c r="AA111"/>
      <c r="AB111"/>
      <c r="AC111"/>
      <c r="AD111"/>
      <c r="AF111" s="15" t="s">
        <v>185</v>
      </c>
      <c r="AG111" s="13" t="s">
        <v>81</v>
      </c>
      <c r="AH111" s="13">
        <v>3</v>
      </c>
      <c r="AI111" s="13">
        <v>7</v>
      </c>
      <c r="AJ111" s="13">
        <v>0</v>
      </c>
      <c r="AK111" s="13">
        <v>4</v>
      </c>
      <c r="AL111" s="13" t="s">
        <v>82</v>
      </c>
      <c r="AM111" s="13">
        <v>6</v>
      </c>
      <c r="AN111" s="13">
        <v>0</v>
      </c>
      <c r="AO111" s="1">
        <v>3</v>
      </c>
      <c r="AP111" s="1">
        <v>1</v>
      </c>
      <c r="AQ111" s="1"/>
      <c r="AR111" s="1"/>
      <c r="AS111" s="1"/>
      <c r="AT111"/>
      <c r="AV111" s="4">
        <f t="shared" si="80"/>
        <v>0.66666666666666663</v>
      </c>
      <c r="AW111" s="4">
        <f t="shared" si="81"/>
        <v>1.5555555555555554</v>
      </c>
      <c r="AX111" s="4">
        <f t="shared" si="81"/>
        <v>0</v>
      </c>
      <c r="AY111" s="27">
        <f>AW111</f>
        <v>1.5555555555555554</v>
      </c>
      <c r="AZ111" s="27">
        <f t="shared" si="82"/>
        <v>0.74074074074074059</v>
      </c>
      <c r="BA111" s="27">
        <f t="shared" si="83"/>
        <v>0.4148148148148148</v>
      </c>
      <c r="BB111" s="27">
        <f t="shared" si="84"/>
        <v>0.17777777777777776</v>
      </c>
      <c r="BC111" s="27">
        <f t="shared" si="85"/>
        <v>8.8888888888888878E-2</v>
      </c>
      <c r="BD111" s="27">
        <f t="shared" si="86"/>
        <v>0.50370370370370365</v>
      </c>
      <c r="BE111" s="27"/>
      <c r="BF111" s="27"/>
      <c r="BT111"/>
      <c r="BU111"/>
      <c r="BV111" s="27"/>
      <c r="BW111" s="27">
        <f t="shared" si="87"/>
        <v>0.88888888888888884</v>
      </c>
      <c r="BX111" s="27"/>
      <c r="BY111" s="27">
        <f t="shared" si="88"/>
        <v>0.29629629629629628</v>
      </c>
      <c r="BZ111" s="27">
        <f t="shared" si="89"/>
        <v>0.22222222222222221</v>
      </c>
      <c r="CA111" s="27"/>
      <c r="CB111" s="27"/>
      <c r="CC111" s="27"/>
      <c r="CD111" s="27"/>
      <c r="CE111" s="27"/>
      <c r="CF111" s="27"/>
      <c r="CG111" s="27"/>
      <c r="CH111" s="27"/>
      <c r="CL111" s="27"/>
    </row>
    <row r="112" spans="1:92" x14ac:dyDescent="0.25">
      <c r="A112" s="15" t="s">
        <v>422</v>
      </c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43" t="s">
        <v>80</v>
      </c>
      <c r="AA112"/>
      <c r="AB112"/>
      <c r="AC112"/>
      <c r="AD112"/>
      <c r="AF112" s="15" t="s">
        <v>112</v>
      </c>
      <c r="AG112" s="13" t="s">
        <v>81</v>
      </c>
      <c r="AH112" s="13">
        <v>0</v>
      </c>
      <c r="AI112" s="13">
        <v>2</v>
      </c>
      <c r="AJ112" s="13">
        <v>1</v>
      </c>
      <c r="AK112" s="13">
        <v>2</v>
      </c>
      <c r="AL112" s="13" t="s">
        <v>82</v>
      </c>
      <c r="AM112" s="13">
        <v>6</v>
      </c>
      <c r="AN112" s="13">
        <v>0</v>
      </c>
      <c r="AO112" s="1">
        <v>3</v>
      </c>
      <c r="AP112" s="1">
        <v>1</v>
      </c>
      <c r="AQ112" s="1"/>
      <c r="AR112" s="1"/>
      <c r="AS112" s="1"/>
      <c r="AT112"/>
      <c r="AV112" s="4">
        <f t="shared" si="80"/>
        <v>0</v>
      </c>
      <c r="AW112" s="4">
        <f t="shared" si="81"/>
        <v>0.66666666666666663</v>
      </c>
      <c r="AX112" s="4">
        <f t="shared" si="81"/>
        <v>0.33333333333333331</v>
      </c>
      <c r="AY112" s="27">
        <f>AW112</f>
        <v>0.66666666666666663</v>
      </c>
      <c r="AZ112" s="27">
        <f t="shared" si="82"/>
        <v>0.33333333333333331</v>
      </c>
      <c r="BA112" s="27">
        <f t="shared" si="83"/>
        <v>0.22222222222222218</v>
      </c>
      <c r="BB112" s="27">
        <f t="shared" si="84"/>
        <v>4.4444444444444439E-2</v>
      </c>
      <c r="BC112" s="27">
        <f t="shared" si="85"/>
        <v>8.8888888888888878E-2</v>
      </c>
      <c r="BD112" s="27">
        <f t="shared" si="86"/>
        <v>0.17777777777777776</v>
      </c>
      <c r="BE112" s="27"/>
      <c r="BF112" s="27"/>
      <c r="BT112"/>
      <c r="BU112"/>
      <c r="BV112" s="27"/>
      <c r="BW112" s="27">
        <f t="shared" si="87"/>
        <v>0.33333333333333331</v>
      </c>
      <c r="BX112" s="27"/>
      <c r="BY112" s="27">
        <f t="shared" si="88"/>
        <v>0.1111111111111111</v>
      </c>
      <c r="BZ112" s="27">
        <f t="shared" si="89"/>
        <v>0</v>
      </c>
      <c r="CA112" s="27"/>
      <c r="CB112" s="27"/>
      <c r="CC112" s="27"/>
      <c r="CD112" s="27"/>
      <c r="CE112" s="27"/>
      <c r="CF112" s="27"/>
      <c r="CG112" s="27"/>
      <c r="CH112" s="27"/>
      <c r="CL112" s="27"/>
    </row>
    <row r="113" spans="1:90" x14ac:dyDescent="0.25">
      <c r="A113" s="15" t="s">
        <v>186</v>
      </c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43" t="s">
        <v>80</v>
      </c>
      <c r="AA113"/>
      <c r="AB113"/>
      <c r="AC113"/>
      <c r="AD113"/>
      <c r="AF113" s="15" t="s">
        <v>186</v>
      </c>
      <c r="AG113" s="13" t="s">
        <v>81</v>
      </c>
      <c r="AH113" s="13">
        <v>0</v>
      </c>
      <c r="AI113" s="13">
        <v>2</v>
      </c>
      <c r="AJ113" s="13">
        <v>1</v>
      </c>
      <c r="AK113" s="13">
        <v>2</v>
      </c>
      <c r="AL113" s="13" t="s">
        <v>82</v>
      </c>
      <c r="AM113" s="13">
        <v>6</v>
      </c>
      <c r="AN113" s="1">
        <v>0</v>
      </c>
      <c r="AO113" s="1">
        <v>3</v>
      </c>
      <c r="AP113" s="1">
        <v>1</v>
      </c>
      <c r="AQ113" s="1"/>
      <c r="AR113" s="1"/>
      <c r="AS113" s="1"/>
      <c r="AT113"/>
      <c r="AV113" s="4">
        <f t="shared" si="80"/>
        <v>0</v>
      </c>
      <c r="AW113" s="4">
        <f t="shared" si="81"/>
        <v>0.66666666666666663</v>
      </c>
      <c r="AX113" s="4">
        <f t="shared" si="81"/>
        <v>0.33333333333333331</v>
      </c>
      <c r="AY113" s="27">
        <f>AW113</f>
        <v>0.66666666666666663</v>
      </c>
      <c r="AZ113" s="27">
        <f t="shared" si="82"/>
        <v>0.33333333333333331</v>
      </c>
      <c r="BA113" s="27">
        <f t="shared" si="83"/>
        <v>0.22222222222222218</v>
      </c>
      <c r="BB113" s="27">
        <f t="shared" si="84"/>
        <v>4.4444444444444439E-2</v>
      </c>
      <c r="BC113" s="27">
        <f t="shared" si="85"/>
        <v>8.8888888888888878E-2</v>
      </c>
      <c r="BD113" s="27">
        <f t="shared" si="86"/>
        <v>0.17777777777777776</v>
      </c>
      <c r="BE113" s="27"/>
      <c r="BF113" s="27"/>
      <c r="BT113"/>
      <c r="BU113"/>
      <c r="BV113" s="27"/>
      <c r="BW113" s="27">
        <f t="shared" si="87"/>
        <v>0.33333333333333331</v>
      </c>
      <c r="BX113" s="27"/>
      <c r="BY113" s="27">
        <f t="shared" si="88"/>
        <v>0.1111111111111111</v>
      </c>
      <c r="BZ113" s="27">
        <f t="shared" si="89"/>
        <v>0</v>
      </c>
      <c r="CA113" s="27"/>
      <c r="CB113" s="27"/>
      <c r="CC113" s="27"/>
      <c r="CD113" s="27"/>
      <c r="CE113" s="27"/>
      <c r="CF113" s="27"/>
      <c r="CG113" s="27"/>
      <c r="CH113" s="27"/>
      <c r="CL113" s="27"/>
    </row>
    <row r="114" spans="1:90" x14ac:dyDescent="0.25">
      <c r="A114" s="15" t="s">
        <v>187</v>
      </c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43" t="s">
        <v>80</v>
      </c>
      <c r="AA114"/>
      <c r="AB114"/>
      <c r="AC114"/>
      <c r="AD114"/>
      <c r="AF114" s="15" t="s">
        <v>188</v>
      </c>
      <c r="AG114" s="13" t="s">
        <v>81</v>
      </c>
      <c r="AH114" s="13">
        <v>6</v>
      </c>
      <c r="AI114" s="13">
        <v>9</v>
      </c>
      <c r="AJ114" s="13">
        <v>0</v>
      </c>
      <c r="AK114" s="13">
        <v>4</v>
      </c>
      <c r="AL114" s="13" t="s">
        <v>82</v>
      </c>
      <c r="AM114" s="13">
        <v>7</v>
      </c>
      <c r="AN114" s="1">
        <v>0</v>
      </c>
      <c r="AO114" s="1">
        <v>3</v>
      </c>
      <c r="AP114" s="1">
        <v>1</v>
      </c>
      <c r="AQ114" s="1"/>
      <c r="AR114" s="1"/>
      <c r="AS114" s="1"/>
      <c r="AT114"/>
      <c r="AV114" s="4">
        <f t="shared" si="80"/>
        <v>1</v>
      </c>
      <c r="AW114" s="4">
        <f t="shared" si="81"/>
        <v>1.5</v>
      </c>
      <c r="AX114" s="4">
        <f t="shared" si="81"/>
        <v>0</v>
      </c>
      <c r="AY114" s="27">
        <f>AW114</f>
        <v>1.5</v>
      </c>
      <c r="AZ114" s="27">
        <f t="shared" si="82"/>
        <v>0.83333333333333337</v>
      </c>
      <c r="BA114" s="27">
        <f t="shared" si="83"/>
        <v>0.4</v>
      </c>
      <c r="BB114" s="27">
        <f t="shared" si="84"/>
        <v>0.26666666666666666</v>
      </c>
      <c r="BC114" s="27">
        <f t="shared" si="85"/>
        <v>0.13333333333333333</v>
      </c>
      <c r="BD114" s="27">
        <f t="shared" si="86"/>
        <v>0.53333333333333333</v>
      </c>
      <c r="BE114" s="27"/>
      <c r="BF114" s="27"/>
      <c r="BT114"/>
      <c r="BU114"/>
      <c r="BV114" s="27"/>
      <c r="BW114" s="27">
        <f t="shared" si="87"/>
        <v>0.83333333333333337</v>
      </c>
      <c r="BX114" s="27"/>
      <c r="BY114" s="27">
        <f t="shared" si="88"/>
        <v>0.27777777777777779</v>
      </c>
      <c r="BZ114" s="27">
        <f t="shared" si="89"/>
        <v>0.33333333333333331</v>
      </c>
      <c r="CA114" s="27"/>
      <c r="CB114" s="27"/>
      <c r="CC114" s="27"/>
      <c r="CD114" s="27"/>
      <c r="CE114" s="27"/>
      <c r="CF114" s="27"/>
      <c r="CG114" s="27"/>
      <c r="CH114" s="27"/>
      <c r="CL114" s="27"/>
    </row>
    <row r="115" spans="1:90" x14ac:dyDescent="0.25">
      <c r="A115" s="15" t="s">
        <v>189</v>
      </c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43" t="s">
        <v>80</v>
      </c>
      <c r="AA115"/>
      <c r="AB115"/>
      <c r="AC115"/>
      <c r="AD115"/>
      <c r="AF115" s="15" t="s">
        <v>190</v>
      </c>
      <c r="AG115" s="13" t="s">
        <v>191</v>
      </c>
      <c r="AH115" s="13">
        <v>3</v>
      </c>
      <c r="AI115" s="13">
        <v>2</v>
      </c>
      <c r="AJ115" s="13">
        <v>0</v>
      </c>
      <c r="AK115" s="13">
        <v>5</v>
      </c>
      <c r="AL115" s="13" t="s">
        <v>82</v>
      </c>
      <c r="AM115" s="13">
        <v>7</v>
      </c>
      <c r="AN115" s="1">
        <v>0</v>
      </c>
      <c r="AO115" s="1">
        <v>2</v>
      </c>
      <c r="AP115" s="1">
        <v>6</v>
      </c>
      <c r="AQ115" s="1">
        <v>1</v>
      </c>
      <c r="AR115" s="1"/>
      <c r="AS115" s="1"/>
      <c r="AT115" s="15" t="s">
        <v>86</v>
      </c>
      <c r="AV115" s="4">
        <f t="shared" si="80"/>
        <v>0.33333333333333331</v>
      </c>
      <c r="AW115" s="4">
        <f t="shared" si="81"/>
        <v>0.22222222222222221</v>
      </c>
      <c r="AX115" s="4">
        <f t="shared" si="81"/>
        <v>0</v>
      </c>
      <c r="AY115" s="27">
        <f t="shared" ref="AY115:AY121" si="90">AV115</f>
        <v>0.33333333333333331</v>
      </c>
      <c r="AZ115" s="27">
        <f t="shared" si="82"/>
        <v>0.1851851851851852</v>
      </c>
      <c r="BA115" s="27">
        <f t="shared" si="83"/>
        <v>0.14109347442680775</v>
      </c>
      <c r="BB115" s="27">
        <f t="shared" si="84"/>
        <v>0.14814814814814811</v>
      </c>
      <c r="BC115" s="27">
        <f t="shared" si="85"/>
        <v>9.947089947089946E-2</v>
      </c>
      <c r="BD115" s="27">
        <f t="shared" si="86"/>
        <v>0.11358024691358022</v>
      </c>
      <c r="BE115" s="27"/>
      <c r="BF115" s="27"/>
      <c r="BT115"/>
      <c r="BU115"/>
      <c r="BV115" s="27"/>
      <c r="BW115" s="27">
        <f t="shared" si="87"/>
        <v>0.1111111111111111</v>
      </c>
      <c r="BX115" s="27"/>
      <c r="BY115" s="27">
        <f t="shared" si="88"/>
        <v>0.13991769547325103</v>
      </c>
      <c r="BZ115" s="27">
        <f t="shared" si="89"/>
        <v>0.15637860082304528</v>
      </c>
      <c r="CA115" s="27"/>
      <c r="CB115" s="27"/>
      <c r="CC115" s="27"/>
      <c r="CD115" s="27"/>
      <c r="CE115" s="27"/>
      <c r="CF115" s="27"/>
      <c r="CG115" s="27"/>
      <c r="CH115" s="27"/>
      <c r="CL115" s="27"/>
    </row>
    <row r="116" spans="1:90" x14ac:dyDescent="0.25">
      <c r="A116" s="15" t="s">
        <v>426</v>
      </c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43" t="s">
        <v>80</v>
      </c>
      <c r="AA116"/>
      <c r="AB116"/>
      <c r="AC116"/>
      <c r="AD116"/>
      <c r="AF116" s="15" t="s">
        <v>426</v>
      </c>
      <c r="AG116" s="13" t="s">
        <v>106</v>
      </c>
      <c r="AH116" s="13">
        <v>3</v>
      </c>
      <c r="AI116" s="13">
        <v>2</v>
      </c>
      <c r="AJ116" s="13">
        <v>0</v>
      </c>
      <c r="AK116" s="13">
        <v>5</v>
      </c>
      <c r="AL116" s="13" t="s">
        <v>82</v>
      </c>
      <c r="AM116" s="13">
        <v>7</v>
      </c>
      <c r="AN116" s="1">
        <v>1</v>
      </c>
      <c r="AO116" s="1">
        <v>3</v>
      </c>
      <c r="AP116" s="1">
        <v>1</v>
      </c>
      <c r="AQ116" s="1">
        <v>1</v>
      </c>
      <c r="AR116" s="1"/>
      <c r="AS116" s="1">
        <v>1</v>
      </c>
      <c r="AT116" s="15" t="s">
        <v>107</v>
      </c>
      <c r="AV116" s="4">
        <f t="shared" si="80"/>
        <v>0.33333333333333331</v>
      </c>
      <c r="AW116" s="4">
        <f t="shared" si="81"/>
        <v>0.22222222222222221</v>
      </c>
      <c r="AX116" s="4">
        <f t="shared" si="81"/>
        <v>0</v>
      </c>
      <c r="AY116" s="27">
        <f t="shared" si="90"/>
        <v>0.33333333333333331</v>
      </c>
      <c r="AZ116" s="27">
        <f t="shared" si="82"/>
        <v>0.1851851851851852</v>
      </c>
      <c r="BA116" s="27">
        <f t="shared" si="83"/>
        <v>8.9735449735449738E-2</v>
      </c>
      <c r="BB116" s="27">
        <f t="shared" si="84"/>
        <v>0.11555555555555555</v>
      </c>
      <c r="BC116" s="27">
        <f t="shared" si="85"/>
        <v>6.5396825396825384E-2</v>
      </c>
      <c r="BD116" s="27">
        <f t="shared" si="86"/>
        <v>0.11703703703703702</v>
      </c>
      <c r="BE116" s="27"/>
      <c r="BF116" s="27"/>
      <c r="BT116"/>
      <c r="BU116"/>
      <c r="BV116" s="27"/>
      <c r="BW116" s="27">
        <f t="shared" si="87"/>
        <v>0.1111111111111111</v>
      </c>
      <c r="BX116" s="27"/>
      <c r="BY116" s="27">
        <f t="shared" si="88"/>
        <v>7.1604938271604926E-2</v>
      </c>
      <c r="BZ116" s="27">
        <f t="shared" si="89"/>
        <v>0.13580246913580246</v>
      </c>
      <c r="CA116" s="27"/>
      <c r="CB116" s="27"/>
      <c r="CC116" s="27"/>
      <c r="CD116" s="27"/>
      <c r="CE116" s="27"/>
      <c r="CF116" s="27"/>
      <c r="CG116" s="27"/>
      <c r="CH116" s="27"/>
      <c r="CL116" s="27"/>
    </row>
    <row r="117" spans="1:90" x14ac:dyDescent="0.25">
      <c r="A117" s="15" t="s">
        <v>192</v>
      </c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43" t="s">
        <v>80</v>
      </c>
      <c r="AA117"/>
      <c r="AB117"/>
      <c r="AC117"/>
      <c r="AD117"/>
      <c r="AF117" s="15" t="s">
        <v>192</v>
      </c>
      <c r="AG117" s="13" t="s">
        <v>106</v>
      </c>
      <c r="AH117" s="13">
        <v>8</v>
      </c>
      <c r="AI117" s="13">
        <v>0</v>
      </c>
      <c r="AJ117" s="13">
        <v>0</v>
      </c>
      <c r="AK117" s="13">
        <v>2</v>
      </c>
      <c r="AL117" s="13">
        <v>3</v>
      </c>
      <c r="AM117" s="13">
        <v>5</v>
      </c>
      <c r="AN117" s="1">
        <v>0</v>
      </c>
      <c r="AO117" s="1">
        <v>0</v>
      </c>
      <c r="AP117" s="1">
        <v>1</v>
      </c>
      <c r="AQ117" s="1"/>
      <c r="AR117" s="1">
        <v>1</v>
      </c>
      <c r="AS117" s="1"/>
      <c r="AT117" s="15" t="s">
        <v>193</v>
      </c>
      <c r="AV117" s="4">
        <f t="shared" si="80"/>
        <v>3.1111111111111107</v>
      </c>
      <c r="AW117" s="4">
        <f t="shared" si="81"/>
        <v>0</v>
      </c>
      <c r="AX117" s="4">
        <f t="shared" si="81"/>
        <v>0</v>
      </c>
      <c r="AY117" s="27">
        <f t="shared" si="90"/>
        <v>3.1111111111111107</v>
      </c>
      <c r="AZ117" s="27">
        <f t="shared" si="82"/>
        <v>1.037037037037037</v>
      </c>
      <c r="BA117" s="27">
        <f t="shared" si="83"/>
        <v>0</v>
      </c>
      <c r="BB117" s="27">
        <f t="shared" si="84"/>
        <v>0</v>
      </c>
      <c r="BC117" s="27">
        <f t="shared" si="85"/>
        <v>0</v>
      </c>
      <c r="BD117" s="27">
        <f t="shared" si="86"/>
        <v>0</v>
      </c>
      <c r="BE117" s="27"/>
      <c r="BF117" s="27"/>
      <c r="BT117"/>
      <c r="BU117"/>
      <c r="BV117" s="27"/>
      <c r="BW117" s="27">
        <f t="shared" si="87"/>
        <v>0</v>
      </c>
      <c r="BX117" s="27"/>
      <c r="BY117" s="27">
        <f t="shared" si="88"/>
        <v>0</v>
      </c>
      <c r="BZ117" s="27">
        <f t="shared" si="89"/>
        <v>0</v>
      </c>
      <c r="CA117" s="27"/>
      <c r="CB117" s="27"/>
      <c r="CC117" s="27"/>
      <c r="CD117" s="27">
        <f>((CB117*AO117/3)+(((CB117+AV117*$BE$296) / (1+$BE$296)*AO117/3*(AP117-1+AN117)/5)*2))/3</f>
        <v>0</v>
      </c>
      <c r="CE117" s="27">
        <f>((AV117*AO117/3)+(((AV117+CB117*$BE$296) / (1+$BE$296)*AO117/3*(AP117-1+AN117)/5)*2))/3</f>
        <v>0</v>
      </c>
      <c r="CF117" s="27"/>
      <c r="CG117" s="27"/>
      <c r="CH117" s="27"/>
      <c r="CK117" s="16">
        <v>1</v>
      </c>
      <c r="CL117" s="27">
        <f>SUM(1/2*AH117*(7-$AK117+7-$AM117)/6)</f>
        <v>4.666666666666667</v>
      </c>
    </row>
    <row r="118" spans="1:90" x14ac:dyDescent="0.25">
      <c r="A118" s="15" t="s">
        <v>194</v>
      </c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43" t="s">
        <v>80</v>
      </c>
      <c r="AA118"/>
      <c r="AB118"/>
      <c r="AC118"/>
      <c r="AD118"/>
      <c r="AF118" s="15" t="s">
        <v>194</v>
      </c>
      <c r="AG118" s="13" t="s">
        <v>106</v>
      </c>
      <c r="AH118" s="13">
        <v>6</v>
      </c>
      <c r="AI118" s="13">
        <v>3</v>
      </c>
      <c r="AJ118" s="13">
        <v>0</v>
      </c>
      <c r="AK118" s="13">
        <v>5</v>
      </c>
      <c r="AL118" s="13" t="s">
        <v>82</v>
      </c>
      <c r="AM118" s="13">
        <v>7</v>
      </c>
      <c r="AN118" s="1">
        <v>1</v>
      </c>
      <c r="AO118" s="1">
        <v>3</v>
      </c>
      <c r="AP118" s="1">
        <v>1</v>
      </c>
      <c r="AQ118" s="1">
        <v>1</v>
      </c>
      <c r="AR118" s="1"/>
      <c r="AS118" s="1">
        <v>1</v>
      </c>
      <c r="AT118" s="15" t="s">
        <v>107</v>
      </c>
      <c r="AV118" s="4">
        <f t="shared" si="80"/>
        <v>0.66666666666666663</v>
      </c>
      <c r="AW118" s="4">
        <f t="shared" si="81"/>
        <v>0.33333333333333331</v>
      </c>
      <c r="AX118" s="4">
        <f t="shared" si="81"/>
        <v>0</v>
      </c>
      <c r="AY118" s="27">
        <f t="shared" si="90"/>
        <v>0.66666666666666663</v>
      </c>
      <c r="AZ118" s="27">
        <f t="shared" si="82"/>
        <v>0.33333333333333331</v>
      </c>
      <c r="BA118" s="27">
        <f t="shared" si="83"/>
        <v>0.14603174603174601</v>
      </c>
      <c r="BB118" s="27">
        <f t="shared" si="84"/>
        <v>0.22349206349206349</v>
      </c>
      <c r="BC118" s="27">
        <f t="shared" si="85"/>
        <v>0.12317460317460319</v>
      </c>
      <c r="BD118" s="27">
        <f t="shared" si="86"/>
        <v>0.20063492063492064</v>
      </c>
      <c r="BE118" s="27"/>
      <c r="BF118" s="27"/>
      <c r="BT118"/>
      <c r="BU118"/>
      <c r="BV118" s="27"/>
      <c r="BW118" s="27">
        <f t="shared" si="87"/>
        <v>0.22222222222222221</v>
      </c>
      <c r="BX118" s="27"/>
      <c r="BY118" s="27">
        <f t="shared" si="88"/>
        <v>0.14320987654320985</v>
      </c>
      <c r="BZ118" s="27">
        <f t="shared" si="89"/>
        <v>0.27160493827160492</v>
      </c>
      <c r="CA118" s="27"/>
      <c r="CB118" s="27"/>
      <c r="CC118" s="27"/>
      <c r="CD118" s="27"/>
      <c r="CE118" s="27"/>
      <c r="CF118" s="27"/>
      <c r="CG118" s="27"/>
      <c r="CH118" s="27"/>
      <c r="CL118" s="27"/>
    </row>
    <row r="119" spans="1:90" x14ac:dyDescent="0.25">
      <c r="A119" s="15" t="s">
        <v>195</v>
      </c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43" t="s">
        <v>80</v>
      </c>
      <c r="AA119"/>
      <c r="AB119"/>
      <c r="AC119"/>
      <c r="AD119"/>
      <c r="AF119" s="15" t="s">
        <v>195</v>
      </c>
      <c r="AG119" s="13" t="s">
        <v>106</v>
      </c>
      <c r="AH119" s="13">
        <v>4</v>
      </c>
      <c r="AI119" s="13">
        <v>0</v>
      </c>
      <c r="AJ119" s="13">
        <v>0</v>
      </c>
      <c r="AK119" s="13">
        <v>2</v>
      </c>
      <c r="AL119" s="13">
        <v>3</v>
      </c>
      <c r="AM119" s="13">
        <v>5</v>
      </c>
      <c r="AN119" s="1">
        <v>0</v>
      </c>
      <c r="AO119" s="1">
        <v>0</v>
      </c>
      <c r="AP119" s="1">
        <v>1</v>
      </c>
      <c r="AQ119" s="1"/>
      <c r="AR119" s="1">
        <v>1</v>
      </c>
      <c r="AS119" s="1"/>
      <c r="AT119" s="15" t="s">
        <v>193</v>
      </c>
      <c r="AV119" s="4">
        <f t="shared" si="80"/>
        <v>1.5555555555555554</v>
      </c>
      <c r="AW119" s="4">
        <f t="shared" si="81"/>
        <v>0</v>
      </c>
      <c r="AX119" s="4">
        <f t="shared" si="81"/>
        <v>0</v>
      </c>
      <c r="AY119" s="27">
        <f t="shared" si="90"/>
        <v>1.5555555555555554</v>
      </c>
      <c r="AZ119" s="27">
        <f t="shared" si="82"/>
        <v>0.51851851851851849</v>
      </c>
      <c r="BA119" s="27">
        <f t="shared" si="83"/>
        <v>0</v>
      </c>
      <c r="BB119" s="27">
        <f t="shared" si="84"/>
        <v>0</v>
      </c>
      <c r="BC119" s="27">
        <f t="shared" si="85"/>
        <v>0</v>
      </c>
      <c r="BD119" s="27">
        <f t="shared" si="86"/>
        <v>0</v>
      </c>
      <c r="BE119" s="27"/>
      <c r="BF119" s="27"/>
      <c r="BT119"/>
      <c r="BU119"/>
      <c r="BV119" s="27"/>
      <c r="BW119" s="27">
        <f t="shared" si="87"/>
        <v>0</v>
      </c>
      <c r="BX119" s="27"/>
      <c r="BY119" s="27">
        <f t="shared" si="88"/>
        <v>0</v>
      </c>
      <c r="BZ119" s="27">
        <f t="shared" si="89"/>
        <v>0</v>
      </c>
      <c r="CA119" s="27"/>
      <c r="CB119" s="27"/>
      <c r="CC119" s="27"/>
      <c r="CD119" s="27">
        <f>((CB119*AO119/3)+(((CB119+AV119*$BE$296) / (1+$BE$296)*AO119/3*(AP119-1+AN119)/5)*2))/3</f>
        <v>0</v>
      </c>
      <c r="CE119" s="27">
        <f>((AV119*AO119/3)+(((AV119+CB119*$BE$296) / (1+$BE$296)*AO119/3*(AP119-1+AN119)/5)*2))/3</f>
        <v>0</v>
      </c>
      <c r="CF119" s="27"/>
      <c r="CG119" s="27"/>
      <c r="CH119" s="27"/>
      <c r="CK119" s="16">
        <v>1</v>
      </c>
      <c r="CL119" s="27">
        <f>SUM(1/2*AH119*(7-$AK119+7-$AM119)/6)</f>
        <v>2.3333333333333335</v>
      </c>
    </row>
    <row r="120" spans="1:90" x14ac:dyDescent="0.25">
      <c r="A120" s="15" t="s">
        <v>196</v>
      </c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43" t="s">
        <v>80</v>
      </c>
      <c r="AA120"/>
      <c r="AB120"/>
      <c r="AC120"/>
      <c r="AD120"/>
      <c r="AF120" s="15" t="s">
        <v>196</v>
      </c>
      <c r="AG120" s="13" t="s">
        <v>81</v>
      </c>
      <c r="AH120" s="13">
        <v>3</v>
      </c>
      <c r="AI120" s="13">
        <v>2</v>
      </c>
      <c r="AJ120" s="13">
        <v>0</v>
      </c>
      <c r="AK120" s="13">
        <v>5</v>
      </c>
      <c r="AL120" s="13" t="s">
        <v>82</v>
      </c>
      <c r="AM120" s="13">
        <v>7</v>
      </c>
      <c r="AN120" s="1"/>
      <c r="AO120" s="1">
        <v>3</v>
      </c>
      <c r="AP120" s="1">
        <v>1</v>
      </c>
      <c r="AQ120" s="1">
        <v>1</v>
      </c>
      <c r="AR120" s="1"/>
      <c r="AS120" s="1"/>
      <c r="AT120" s="15" t="s">
        <v>86</v>
      </c>
      <c r="AV120" s="4">
        <f t="shared" si="80"/>
        <v>0.33333333333333331</v>
      </c>
      <c r="AW120" s="4">
        <f t="shared" si="81"/>
        <v>0.22222222222222221</v>
      </c>
      <c r="AX120" s="4">
        <f t="shared" si="81"/>
        <v>0</v>
      </c>
      <c r="AY120" s="27">
        <f t="shared" si="90"/>
        <v>0.33333333333333331</v>
      </c>
      <c r="AZ120" s="27">
        <f t="shared" si="82"/>
        <v>0.1851851851851852</v>
      </c>
      <c r="BA120" s="27">
        <f t="shared" si="83"/>
        <v>5.9259259259259255E-2</v>
      </c>
      <c r="BB120" s="27">
        <f t="shared" si="84"/>
        <v>8.8888888888888878E-2</v>
      </c>
      <c r="BC120" s="27">
        <f t="shared" si="85"/>
        <v>4.4444444444444439E-2</v>
      </c>
      <c r="BD120" s="27">
        <f t="shared" si="86"/>
        <v>0.1037037037037037</v>
      </c>
      <c r="BE120" s="27"/>
      <c r="BF120" s="27"/>
      <c r="BT120"/>
      <c r="BU120"/>
      <c r="BV120" s="27"/>
      <c r="BW120" s="27">
        <f t="shared" si="87"/>
        <v>0.1111111111111111</v>
      </c>
      <c r="BX120" s="27"/>
      <c r="BY120" s="27">
        <f t="shared" si="88"/>
        <v>3.7037037037037035E-2</v>
      </c>
      <c r="BZ120" s="27">
        <f t="shared" si="89"/>
        <v>0.1111111111111111</v>
      </c>
      <c r="CA120" s="27"/>
      <c r="CB120" s="27"/>
      <c r="CC120" s="27"/>
      <c r="CD120" s="27"/>
      <c r="CE120" s="27"/>
      <c r="CF120" s="27"/>
      <c r="CG120" s="27"/>
      <c r="CH120" s="27"/>
      <c r="CL120" s="27"/>
    </row>
    <row r="121" spans="1:90" x14ac:dyDescent="0.25">
      <c r="A121" s="15" t="s">
        <v>197</v>
      </c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43">
        <v>3</v>
      </c>
      <c r="AA121"/>
      <c r="AB121"/>
      <c r="AC121"/>
      <c r="AD121"/>
      <c r="AF121" s="15" t="s">
        <v>197</v>
      </c>
      <c r="AG121" s="13" t="s">
        <v>106</v>
      </c>
      <c r="AH121" s="13">
        <v>7</v>
      </c>
      <c r="AI121" s="13">
        <v>0</v>
      </c>
      <c r="AJ121" s="13">
        <v>0</v>
      </c>
      <c r="AK121" s="13">
        <v>2</v>
      </c>
      <c r="AL121" s="13">
        <v>1</v>
      </c>
      <c r="AM121" s="13">
        <v>3</v>
      </c>
      <c r="AN121" s="1"/>
      <c r="AO121" s="1"/>
      <c r="AP121" s="1">
        <v>1</v>
      </c>
      <c r="AQ121" s="1"/>
      <c r="AR121" s="1">
        <v>1</v>
      </c>
      <c r="AS121" s="1"/>
      <c r="AT121" s="15" t="s">
        <v>193</v>
      </c>
      <c r="AV121" s="4">
        <f t="shared" si="80"/>
        <v>3.4999999999999996</v>
      </c>
      <c r="AW121" s="4">
        <f t="shared" si="81"/>
        <v>0</v>
      </c>
      <c r="AX121" s="4">
        <f t="shared" si="81"/>
        <v>0</v>
      </c>
      <c r="AY121" s="27">
        <f t="shared" si="90"/>
        <v>3.4999999999999996</v>
      </c>
      <c r="AZ121" s="27">
        <f t="shared" si="82"/>
        <v>1.1666666666666665</v>
      </c>
      <c r="BA121" s="27">
        <f t="shared" si="83"/>
        <v>0</v>
      </c>
      <c r="BB121" s="27">
        <f t="shared" si="84"/>
        <v>0</v>
      </c>
      <c r="BC121" s="27">
        <f t="shared" si="85"/>
        <v>0</v>
      </c>
      <c r="BD121" s="27">
        <f t="shared" si="86"/>
        <v>0</v>
      </c>
      <c r="BE121" s="27"/>
      <c r="BF121" s="27"/>
      <c r="BT121"/>
      <c r="BU121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K121" s="16">
        <v>1</v>
      </c>
      <c r="CL121" s="27">
        <f>SUM(1/2*AH121*(7-$AK121+7-$AM121)/6)</f>
        <v>5.25</v>
      </c>
    </row>
    <row r="122" spans="1:90" x14ac:dyDescent="0.25">
      <c r="A122" s="15" t="s">
        <v>205</v>
      </c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43" t="s">
        <v>80</v>
      </c>
      <c r="AA122"/>
      <c r="AB122"/>
      <c r="AC122"/>
      <c r="AD122"/>
      <c r="AF122" s="15" t="s">
        <v>205</v>
      </c>
      <c r="AG122" s="13" t="s">
        <v>81</v>
      </c>
      <c r="AH122" s="13">
        <v>2</v>
      </c>
      <c r="AI122" s="13">
        <v>5</v>
      </c>
      <c r="AJ122" s="13">
        <v>0</v>
      </c>
      <c r="AK122" s="13">
        <v>4</v>
      </c>
      <c r="AL122" s="13" t="s">
        <v>82</v>
      </c>
      <c r="AM122" s="13">
        <v>6</v>
      </c>
      <c r="AN122" s="1">
        <v>0</v>
      </c>
      <c r="AO122" s="1">
        <v>3</v>
      </c>
      <c r="AP122" s="1">
        <v>1</v>
      </c>
      <c r="AQ122" s="1"/>
      <c r="AR122" s="1"/>
      <c r="AS122" s="1"/>
      <c r="AT122" s="15"/>
      <c r="AV122" s="4">
        <f t="shared" ref="AV122:AX125" si="91">SUM(1/3*AH122*(7-$AK122+7-$AM122)/6)</f>
        <v>0.44444444444444442</v>
      </c>
      <c r="AW122" s="4">
        <f t="shared" si="91"/>
        <v>1.1111111111111109</v>
      </c>
      <c r="AX122" s="4">
        <f t="shared" si="91"/>
        <v>0</v>
      </c>
      <c r="AY122" s="27">
        <f>AW122</f>
        <v>1.1111111111111109</v>
      </c>
      <c r="AZ122" s="27">
        <f>SUM(AV122:AX122)/3</f>
        <v>0.51851851851851849</v>
      </c>
      <c r="BA122" s="27">
        <f t="shared" si="83"/>
        <v>0.29629629629629622</v>
      </c>
      <c r="BB122" s="27">
        <f t="shared" si="84"/>
        <v>0.11851851851851851</v>
      </c>
      <c r="BC122" s="27">
        <f t="shared" si="85"/>
        <v>5.9259259259259255E-2</v>
      </c>
      <c r="BD122" s="27">
        <f t="shared" si="86"/>
        <v>0.35555555555555551</v>
      </c>
      <c r="BE122" s="27"/>
      <c r="BF122" s="27"/>
      <c r="BT122"/>
      <c r="BU122"/>
      <c r="BV122" s="27"/>
      <c r="BW122" s="27">
        <f>(1/3*ROUNDUP((AI122/2),0)*(7-$AK122+7-$AM122)/6)</f>
        <v>0.66666666666666663</v>
      </c>
      <c r="BX122" s="27"/>
      <c r="BY122" s="27">
        <f>((BW122*AO122/3)+(((BW122+AV122*$BE$296) / (1+$BE$296)*AO122/3*(AP122-1+AN122)/5)*2))/3</f>
        <v>0.22222222222222221</v>
      </c>
      <c r="BZ122" s="27">
        <f>((AV122*AO122/3)+(((AV122+BW122*$BE$296) / (1+$BE$296)*AO122/3*(AP122-1+AN122)/5)*2))/3</f>
        <v>0.14814814814814814</v>
      </c>
      <c r="CA122" s="27"/>
      <c r="CB122" s="27"/>
      <c r="CC122" s="27"/>
      <c r="CD122" s="27"/>
      <c r="CE122" s="27"/>
      <c r="CF122" s="27"/>
      <c r="CG122" s="27"/>
      <c r="CH122" s="27"/>
      <c r="CL122" s="27"/>
    </row>
    <row r="123" spans="1:90" x14ac:dyDescent="0.25">
      <c r="A123" s="15" t="s">
        <v>206</v>
      </c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43" t="s">
        <v>80</v>
      </c>
      <c r="AA123"/>
      <c r="AB123"/>
      <c r="AC123"/>
      <c r="AD123"/>
      <c r="AF123" s="15" t="s">
        <v>207</v>
      </c>
      <c r="AG123" s="13" t="s">
        <v>208</v>
      </c>
      <c r="AH123" s="13">
        <v>1</v>
      </c>
      <c r="AI123" s="13">
        <v>1</v>
      </c>
      <c r="AJ123" s="13">
        <v>0</v>
      </c>
      <c r="AK123" s="13">
        <v>5</v>
      </c>
      <c r="AL123" s="13" t="s">
        <v>82</v>
      </c>
      <c r="AM123" s="13">
        <v>7</v>
      </c>
      <c r="AN123" s="1">
        <v>1</v>
      </c>
      <c r="AO123" s="1">
        <v>2</v>
      </c>
      <c r="AP123" s="1">
        <v>1</v>
      </c>
      <c r="AQ123" s="1">
        <v>1</v>
      </c>
      <c r="AR123" s="1"/>
      <c r="AS123" s="1">
        <v>1</v>
      </c>
      <c r="AT123" s="15" t="s">
        <v>107</v>
      </c>
      <c r="AV123" s="4">
        <f t="shared" si="91"/>
        <v>0.1111111111111111</v>
      </c>
      <c r="AW123" s="4">
        <f t="shared" si="91"/>
        <v>0.1111111111111111</v>
      </c>
      <c r="AX123" s="4">
        <f t="shared" si="91"/>
        <v>0</v>
      </c>
      <c r="AY123" s="27">
        <f>AW123</f>
        <v>0.1111111111111111</v>
      </c>
      <c r="AZ123" s="27">
        <f>SUM(AV123:AX123)/3</f>
        <v>7.407407407407407E-2</v>
      </c>
      <c r="BA123" s="27">
        <f t="shared" si="83"/>
        <v>2.7372134038800705E-2</v>
      </c>
      <c r="BB123" s="27">
        <f t="shared" si="84"/>
        <v>2.7372134038800705E-2</v>
      </c>
      <c r="BC123" s="27">
        <f t="shared" si="85"/>
        <v>1.6225749559082892E-2</v>
      </c>
      <c r="BD123" s="27">
        <f t="shared" si="86"/>
        <v>3.3439153439153435E-2</v>
      </c>
      <c r="BE123" s="27"/>
      <c r="BF123" s="27"/>
      <c r="BT123"/>
      <c r="BU123"/>
      <c r="BV123" s="27"/>
      <c r="BW123" s="27">
        <f>(1/3*ROUNDUP((AI123/2),0)*(7-$AK123+7-$AM123)/6)</f>
        <v>0.1111111111111111</v>
      </c>
      <c r="BX123" s="27"/>
      <c r="BY123" s="27">
        <f>((BW123*AO123/3*2)+(((BW123+AV123*$BE$296) / (1+$BE$296)*AO123/3*(AP123-1+AN123)/5)*3))/5</f>
        <v>3.8518518518518521E-2</v>
      </c>
      <c r="BZ123" s="27">
        <f>((AV123*AO123/3)+(((AV123+BW123*$BE$296) / (1+$BE$296)*AO123/3*(AP123-1+AN123)/5)*2))/3</f>
        <v>3.4567901234567898E-2</v>
      </c>
      <c r="CA123" s="27"/>
      <c r="CB123" s="27"/>
      <c r="CC123" s="27"/>
      <c r="CD123" s="27"/>
      <c r="CE123" s="27"/>
      <c r="CF123" s="27"/>
      <c r="CG123" s="27"/>
      <c r="CH123" s="27"/>
      <c r="CL123" s="27"/>
    </row>
    <row r="124" spans="1:90" x14ac:dyDescent="0.25">
      <c r="A124" s="15" t="s">
        <v>419</v>
      </c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43">
        <v>3</v>
      </c>
      <c r="AA124"/>
      <c r="AB124"/>
      <c r="AC124"/>
      <c r="AD124"/>
      <c r="AF124" s="15" t="s">
        <v>112</v>
      </c>
      <c r="AG124" s="13" t="s">
        <v>81</v>
      </c>
      <c r="AH124" s="13">
        <v>0</v>
      </c>
      <c r="AI124" s="13">
        <v>2</v>
      </c>
      <c r="AJ124" s="13">
        <v>1</v>
      </c>
      <c r="AK124" s="13">
        <v>2</v>
      </c>
      <c r="AL124" s="13" t="s">
        <v>82</v>
      </c>
      <c r="AM124" s="13">
        <v>6</v>
      </c>
      <c r="AN124" s="13">
        <v>0</v>
      </c>
      <c r="AO124" s="1">
        <v>3</v>
      </c>
      <c r="AP124" s="1">
        <v>1</v>
      </c>
      <c r="AQ124" s="1"/>
      <c r="AR124" s="1"/>
      <c r="AS124" s="1"/>
      <c r="AT124"/>
      <c r="AV124" s="4">
        <f t="shared" si="91"/>
        <v>0</v>
      </c>
      <c r="AW124" s="4">
        <f t="shared" si="91"/>
        <v>0.66666666666666663</v>
      </c>
      <c r="AX124" s="4">
        <f t="shared" si="91"/>
        <v>0.33333333333333331</v>
      </c>
      <c r="AY124" s="27">
        <f>AW124</f>
        <v>0.66666666666666663</v>
      </c>
      <c r="AZ124" s="27">
        <f>SUM(AV124:AX124)/3</f>
        <v>0.33333333333333331</v>
      </c>
      <c r="BA124" s="27">
        <f t="shared" si="83"/>
        <v>0.22222222222222218</v>
      </c>
      <c r="BB124" s="27">
        <f t="shared" si="84"/>
        <v>4.4444444444444439E-2</v>
      </c>
      <c r="BC124" s="27">
        <f t="shared" si="85"/>
        <v>8.8888888888888878E-2</v>
      </c>
      <c r="BD124" s="27">
        <f t="shared" si="86"/>
        <v>0.17777777777777776</v>
      </c>
      <c r="BE124" s="27"/>
      <c r="BF124" s="27"/>
      <c r="BT124"/>
      <c r="BU124"/>
      <c r="BV124" s="27"/>
      <c r="BW124" s="27">
        <f>(1/3*ROUNDUP((AI124/2),0)*(7-$AK124+7-$AM124)/6)</f>
        <v>0.33333333333333331</v>
      </c>
      <c r="BX124" s="27"/>
      <c r="BY124" s="27">
        <f>((BW124*AO124/3)+(((BW124+AV124*$BE$296) / (1+$BE$296)*AO124/3*(AP124-1+AN124)/5)*2))/3</f>
        <v>0.1111111111111111</v>
      </c>
      <c r="BZ124" s="27">
        <f>((AV124*AO124/3)+(((AV124+BW124*$BE$296) / (1+$BE$296)*AO124/3*(AP124-1+AN124)/5)*2))/3</f>
        <v>0</v>
      </c>
      <c r="CA124" s="27"/>
      <c r="CB124" s="27"/>
      <c r="CC124" s="27"/>
      <c r="CD124" s="27"/>
      <c r="CE124" s="27"/>
      <c r="CF124" s="27"/>
      <c r="CG124" s="27"/>
      <c r="CH124" s="27"/>
      <c r="CL124" s="27"/>
    </row>
    <row r="125" spans="1:90" x14ac:dyDescent="0.25">
      <c r="A125" s="15" t="s">
        <v>420</v>
      </c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43">
        <v>3</v>
      </c>
      <c r="AA125"/>
      <c r="AB125"/>
      <c r="AC125"/>
      <c r="AD125"/>
      <c r="AF125" s="15" t="s">
        <v>222</v>
      </c>
      <c r="AG125" s="13" t="s">
        <v>81</v>
      </c>
      <c r="AH125" s="13">
        <v>1</v>
      </c>
      <c r="AI125" s="13">
        <v>3</v>
      </c>
      <c r="AJ125" s="13">
        <v>0</v>
      </c>
      <c r="AK125" s="13">
        <v>4</v>
      </c>
      <c r="AL125" s="13" t="s">
        <v>82</v>
      </c>
      <c r="AM125" s="13">
        <v>7</v>
      </c>
      <c r="AN125" s="13"/>
      <c r="AO125" s="1">
        <v>3</v>
      </c>
      <c r="AP125" s="1">
        <v>1</v>
      </c>
      <c r="AQ125" s="1"/>
      <c r="AR125" s="1"/>
      <c r="AS125" s="1"/>
      <c r="AT125"/>
      <c r="AV125" s="4">
        <f t="shared" si="91"/>
        <v>0.16666666666666666</v>
      </c>
      <c r="AW125" s="4">
        <f t="shared" si="91"/>
        <v>0.5</v>
      </c>
      <c r="AX125" s="4">
        <f t="shared" si="91"/>
        <v>0</v>
      </c>
      <c r="AY125" s="27">
        <f>AW125</f>
        <v>0.5</v>
      </c>
      <c r="AZ125" s="27">
        <f>SUM(AV125:AX125)/3</f>
        <v>0.22222222222222221</v>
      </c>
      <c r="BA125" s="27">
        <f t="shared" si="83"/>
        <v>0.13333333333333333</v>
      </c>
      <c r="BB125" s="27">
        <f t="shared" si="84"/>
        <v>4.4444444444444439E-2</v>
      </c>
      <c r="BC125" s="27">
        <f t="shared" si="85"/>
        <v>2.222222222222222E-2</v>
      </c>
      <c r="BD125" s="27">
        <f t="shared" si="86"/>
        <v>0.15555555555555556</v>
      </c>
      <c r="BE125" s="27"/>
      <c r="BF125" s="27"/>
      <c r="BT125"/>
      <c r="BU125"/>
      <c r="BV125" s="27"/>
      <c r="BW125" s="27">
        <f>(1/3*ROUNDUP((AI125/2),0)*(7-$AK125+7-$AM125)/6)</f>
        <v>0.33333333333333331</v>
      </c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L125" s="27"/>
    </row>
    <row r="126" spans="1:90" x14ac:dyDescent="0.25">
      <c r="A126" s="15" t="s">
        <v>199</v>
      </c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">
        <v>4</v>
      </c>
      <c r="AA126"/>
      <c r="AB126"/>
      <c r="AC126"/>
      <c r="AD126"/>
      <c r="AF126" s="15" t="s">
        <v>200</v>
      </c>
      <c r="AG126" s="13" t="s">
        <v>81</v>
      </c>
      <c r="AH126" s="13">
        <v>4</v>
      </c>
      <c r="AI126" s="13">
        <v>6</v>
      </c>
      <c r="AJ126" s="13">
        <v>2</v>
      </c>
      <c r="AK126" s="13">
        <v>5</v>
      </c>
      <c r="AL126" s="13" t="s">
        <v>82</v>
      </c>
      <c r="AM126" s="13">
        <v>7</v>
      </c>
      <c r="AN126" s="1">
        <v>0</v>
      </c>
      <c r="AO126" s="1">
        <v>3</v>
      </c>
      <c r="AP126" s="1">
        <v>1</v>
      </c>
      <c r="AQ126" s="1"/>
      <c r="AR126" s="1"/>
      <c r="AS126" s="1"/>
      <c r="AT126" s="15"/>
      <c r="AV126" s="4">
        <f t="shared" si="80"/>
        <v>0.44444444444444442</v>
      </c>
      <c r="AW126" s="4">
        <f t="shared" si="81"/>
        <v>0.66666666666666663</v>
      </c>
      <c r="AX126" s="4">
        <f t="shared" si="81"/>
        <v>0.22222222222222221</v>
      </c>
      <c r="AY126" s="27">
        <f t="shared" ref="AY126:AY140" si="92">AW126</f>
        <v>0.66666666666666663</v>
      </c>
      <c r="AZ126" s="27">
        <f t="shared" si="82"/>
        <v>0.44444444444444448</v>
      </c>
      <c r="BA126" s="27">
        <f t="shared" si="83"/>
        <v>0.2074074074074074</v>
      </c>
      <c r="BB126" s="27">
        <f t="shared" si="84"/>
        <v>0.14814814814814817</v>
      </c>
      <c r="BC126" s="27">
        <f t="shared" si="85"/>
        <v>0.11851851851851851</v>
      </c>
      <c r="BD126" s="27">
        <f t="shared" si="86"/>
        <v>0.23703703703703702</v>
      </c>
      <c r="BE126" s="27"/>
      <c r="BF126" s="27"/>
      <c r="BT126"/>
      <c r="BU126"/>
      <c r="BV126" s="27"/>
      <c r="BW126" s="27">
        <f t="shared" ref="BW126:BW131" si="93">(1/3*ROUNDUP((AI126/2),0)*(7-$AK126+7-$AM126)/6)</f>
        <v>0.33333333333333331</v>
      </c>
      <c r="BX126" s="27"/>
      <c r="BY126" s="27">
        <f t="shared" ref="BY126:BY132" si="94">((BW126*AO126/3)+(((BW126+AV126*$BE$296) / (1+$BE$296)*AO126/3*(AP126-1+AN126)/5)*2))/3</f>
        <v>0.1111111111111111</v>
      </c>
      <c r="BZ126" s="27">
        <f t="shared" ref="BZ126:BZ132" si="95">((AV126*AO126/3)+(((AV126+BW126*$BE$296) / (1+$BE$296)*AO126/3*(AP126-1+AN126)/5)*2))/3</f>
        <v>0.14814814814814814</v>
      </c>
      <c r="CA126" s="27"/>
      <c r="CB126" s="27"/>
      <c r="CC126" s="27"/>
      <c r="CD126" s="27"/>
      <c r="CE126" s="27"/>
      <c r="CF126" s="27"/>
      <c r="CG126" s="27"/>
      <c r="CH126" s="27"/>
      <c r="CL126" s="27"/>
    </row>
    <row r="127" spans="1:90" x14ac:dyDescent="0.25">
      <c r="A127" s="15" t="s">
        <v>198</v>
      </c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43" t="s">
        <v>80</v>
      </c>
      <c r="AA127"/>
      <c r="AB127"/>
      <c r="AC127"/>
      <c r="AD127"/>
      <c r="AF127" s="15" t="s">
        <v>198</v>
      </c>
      <c r="AG127" s="13" t="s">
        <v>81</v>
      </c>
      <c r="AH127" s="13">
        <v>0</v>
      </c>
      <c r="AI127" s="13">
        <v>1</v>
      </c>
      <c r="AJ127" s="13">
        <v>1</v>
      </c>
      <c r="AK127" s="13">
        <v>2</v>
      </c>
      <c r="AL127" s="13" t="s">
        <v>82</v>
      </c>
      <c r="AM127" s="13">
        <v>6</v>
      </c>
      <c r="AN127" s="1">
        <v>0</v>
      </c>
      <c r="AO127" s="1">
        <v>3</v>
      </c>
      <c r="AP127" s="1">
        <v>1</v>
      </c>
      <c r="AQ127" s="1"/>
      <c r="AR127" s="1"/>
      <c r="AS127" s="1"/>
      <c r="AT127"/>
      <c r="AV127" s="4">
        <f>SUM(1/3*AH127*(7-$AK127+7-$AM127)/6)</f>
        <v>0</v>
      </c>
      <c r="AW127" s="4">
        <f>SUM(1/3*AI127*(7-$AK127+7-$AM127)/6)</f>
        <v>0.33333333333333331</v>
      </c>
      <c r="AX127" s="4">
        <f>SUM(1/3*AJ127*(7-$AK127+7-$AM127)/6)</f>
        <v>0.33333333333333331</v>
      </c>
      <c r="AY127" s="27">
        <f>AW127</f>
        <v>0.33333333333333331</v>
      </c>
      <c r="AZ127" s="27">
        <f>SUM(AV127:AX127)/3</f>
        <v>0.22222222222222221</v>
      </c>
      <c r="BA127" s="27">
        <f t="shared" si="83"/>
        <v>0.13333333333333333</v>
      </c>
      <c r="BB127" s="27">
        <f t="shared" si="84"/>
        <v>4.4444444444444439E-2</v>
      </c>
      <c r="BC127" s="27">
        <f t="shared" si="85"/>
        <v>8.8888888888888878E-2</v>
      </c>
      <c r="BD127" s="27">
        <f t="shared" si="86"/>
        <v>8.8888888888888878E-2</v>
      </c>
      <c r="BE127" s="27"/>
      <c r="BF127" s="27"/>
      <c r="BT127"/>
      <c r="BU127"/>
      <c r="BV127" s="27"/>
      <c r="BW127" s="27">
        <f>(1/3*ROUNDUP((AI127/2),0)*(7-$AK127+7-$AM127)/6)</f>
        <v>0.33333333333333331</v>
      </c>
      <c r="BX127" s="27"/>
      <c r="BY127" s="27">
        <f t="shared" si="94"/>
        <v>0.1111111111111111</v>
      </c>
      <c r="BZ127" s="27">
        <f t="shared" si="95"/>
        <v>0</v>
      </c>
      <c r="CA127" s="27"/>
      <c r="CB127" s="27"/>
      <c r="CC127" s="27"/>
      <c r="CD127" s="27"/>
      <c r="CE127" s="27"/>
      <c r="CF127" s="27"/>
      <c r="CG127" s="27"/>
      <c r="CH127" s="27"/>
      <c r="CL127" s="27"/>
    </row>
    <row r="128" spans="1:90" x14ac:dyDescent="0.25">
      <c r="A128" s="15" t="s">
        <v>201</v>
      </c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">
        <v>3</v>
      </c>
      <c r="AA128"/>
      <c r="AB128"/>
      <c r="AC128"/>
      <c r="AD128"/>
      <c r="AF128" s="15" t="s">
        <v>202</v>
      </c>
      <c r="AG128" s="13" t="s">
        <v>81</v>
      </c>
      <c r="AH128" s="13">
        <v>2</v>
      </c>
      <c r="AI128" s="13">
        <v>4</v>
      </c>
      <c r="AJ128" s="13">
        <v>1</v>
      </c>
      <c r="AK128" s="13">
        <v>5</v>
      </c>
      <c r="AL128" s="13" t="s">
        <v>82</v>
      </c>
      <c r="AM128" s="13">
        <v>7</v>
      </c>
      <c r="AN128" s="1">
        <v>0</v>
      </c>
      <c r="AO128" s="1">
        <v>3</v>
      </c>
      <c r="AP128" s="1">
        <v>1</v>
      </c>
      <c r="AQ128" s="1"/>
      <c r="AR128" s="1"/>
      <c r="AS128" s="1"/>
      <c r="AT128" s="15"/>
      <c r="AV128" s="4">
        <f t="shared" si="80"/>
        <v>0.22222222222222221</v>
      </c>
      <c r="AW128" s="4">
        <f t="shared" si="81"/>
        <v>0.44444444444444442</v>
      </c>
      <c r="AX128" s="4">
        <f t="shared" si="81"/>
        <v>0.1111111111111111</v>
      </c>
      <c r="AY128" s="27">
        <f t="shared" si="92"/>
        <v>0.44444444444444442</v>
      </c>
      <c r="AZ128" s="27">
        <f t="shared" si="82"/>
        <v>0.25925925925925924</v>
      </c>
      <c r="BA128" s="27">
        <f t="shared" si="83"/>
        <v>0.13333333333333333</v>
      </c>
      <c r="BB128" s="27">
        <f t="shared" si="84"/>
        <v>7.4074074074074084E-2</v>
      </c>
      <c r="BC128" s="27">
        <f t="shared" si="85"/>
        <v>5.9259259259259255E-2</v>
      </c>
      <c r="BD128" s="27">
        <f t="shared" si="86"/>
        <v>0.14814814814814817</v>
      </c>
      <c r="BE128" s="27"/>
      <c r="BF128" s="27"/>
      <c r="BT128"/>
      <c r="BU128"/>
      <c r="BV128" s="27"/>
      <c r="BW128" s="27">
        <f t="shared" si="93"/>
        <v>0.22222222222222221</v>
      </c>
      <c r="BX128" s="27"/>
      <c r="BY128" s="27">
        <f t="shared" si="94"/>
        <v>7.407407407407407E-2</v>
      </c>
      <c r="BZ128" s="27">
        <f t="shared" si="95"/>
        <v>7.407407407407407E-2</v>
      </c>
      <c r="CA128" s="27"/>
      <c r="CB128" s="27"/>
      <c r="CC128" s="27"/>
      <c r="CD128" s="27"/>
      <c r="CE128" s="27"/>
      <c r="CF128" s="27"/>
      <c r="CG128" s="27"/>
      <c r="CH128" s="27"/>
      <c r="CL128" s="27"/>
    </row>
    <row r="129" spans="1:90" x14ac:dyDescent="0.25">
      <c r="A129" s="15" t="s">
        <v>418</v>
      </c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43">
        <v>1</v>
      </c>
      <c r="AA129"/>
      <c r="AB129"/>
      <c r="AC129"/>
      <c r="AD129"/>
      <c r="AF129" s="15" t="s">
        <v>112</v>
      </c>
      <c r="AG129" s="13" t="s">
        <v>81</v>
      </c>
      <c r="AH129" s="13">
        <v>0</v>
      </c>
      <c r="AI129" s="13">
        <v>2</v>
      </c>
      <c r="AJ129" s="13">
        <v>1</v>
      </c>
      <c r="AK129" s="13">
        <v>2</v>
      </c>
      <c r="AL129" s="13" t="s">
        <v>82</v>
      </c>
      <c r="AM129" s="13">
        <v>6</v>
      </c>
      <c r="AN129" s="13">
        <v>0</v>
      </c>
      <c r="AO129" s="1">
        <v>3</v>
      </c>
      <c r="AP129" s="1">
        <v>1</v>
      </c>
      <c r="AQ129" s="1"/>
      <c r="AR129" s="1"/>
      <c r="AS129" s="1"/>
      <c r="AT129"/>
      <c r="AV129" s="4">
        <f t="shared" si="80"/>
        <v>0</v>
      </c>
      <c r="AW129" s="4">
        <f t="shared" si="81"/>
        <v>0.66666666666666663</v>
      </c>
      <c r="AX129" s="4">
        <f t="shared" si="81"/>
        <v>0.33333333333333331</v>
      </c>
      <c r="AY129" s="27">
        <f>AW129</f>
        <v>0.66666666666666663</v>
      </c>
      <c r="AZ129" s="27">
        <f t="shared" si="82"/>
        <v>0.33333333333333331</v>
      </c>
      <c r="BA129" s="27">
        <f t="shared" si="83"/>
        <v>0.22222222222222218</v>
      </c>
      <c r="BB129" s="27">
        <f t="shared" si="84"/>
        <v>4.4444444444444439E-2</v>
      </c>
      <c r="BC129" s="27">
        <f t="shared" si="85"/>
        <v>8.8888888888888878E-2</v>
      </c>
      <c r="BD129" s="27">
        <f t="shared" si="86"/>
        <v>0.17777777777777776</v>
      </c>
      <c r="BE129" s="27"/>
      <c r="BF129" s="27"/>
      <c r="BT129"/>
      <c r="BU129"/>
      <c r="BV129" s="27"/>
      <c r="BW129" s="27">
        <f t="shared" si="93"/>
        <v>0.33333333333333331</v>
      </c>
      <c r="BX129" s="27"/>
      <c r="BY129" s="27">
        <f t="shared" si="94"/>
        <v>0.1111111111111111</v>
      </c>
      <c r="BZ129" s="27">
        <f t="shared" si="95"/>
        <v>0</v>
      </c>
      <c r="CA129" s="27"/>
      <c r="CB129" s="27"/>
      <c r="CC129" s="27"/>
      <c r="CD129" s="27"/>
      <c r="CE129" s="27"/>
      <c r="CF129" s="27"/>
      <c r="CG129" s="27"/>
      <c r="CH129" s="27"/>
      <c r="CL129" s="27"/>
    </row>
    <row r="130" spans="1:90" ht="13" x14ac:dyDescent="0.25">
      <c r="A130" s="15" t="s">
        <v>214</v>
      </c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218">
        <v>4</v>
      </c>
      <c r="AA130"/>
      <c r="AB130"/>
      <c r="AC130"/>
      <c r="AD130"/>
      <c r="AF130" s="15" t="s">
        <v>111</v>
      </c>
      <c r="AG130" s="13" t="s">
        <v>81</v>
      </c>
      <c r="AH130" s="13">
        <v>0</v>
      </c>
      <c r="AI130" s="13">
        <v>4</v>
      </c>
      <c r="AJ130" s="13">
        <v>2</v>
      </c>
      <c r="AK130" s="13">
        <v>2</v>
      </c>
      <c r="AL130" s="13" t="s">
        <v>82</v>
      </c>
      <c r="AM130" s="13">
        <v>6</v>
      </c>
      <c r="AN130" s="1">
        <v>0</v>
      </c>
      <c r="AO130" s="1">
        <v>3</v>
      </c>
      <c r="AP130" s="1">
        <v>1</v>
      </c>
      <c r="AQ130" s="1"/>
      <c r="AR130" s="1"/>
      <c r="AS130" s="1"/>
      <c r="AT130" s="15"/>
      <c r="AV130" s="4">
        <f>SUM(1/3*AH130*(7-$AK130+7-$AM130)/6)</f>
        <v>0</v>
      </c>
      <c r="AW130" s="4">
        <f>SUM(1/3*AI130*(7-$AK130+7-$AM130)/6)</f>
        <v>1.3333333333333333</v>
      </c>
      <c r="AX130" s="4">
        <f>SUM(1/3*AJ130*(7-$AK130+7-$AM130)/6)</f>
        <v>0.66666666666666663</v>
      </c>
      <c r="AY130" s="27">
        <f>AW130</f>
        <v>1.3333333333333333</v>
      </c>
      <c r="AZ130" s="27">
        <f>SUM(AV130:AX130)/3</f>
        <v>0.66666666666666663</v>
      </c>
      <c r="BA130" s="27">
        <f t="shared" si="83"/>
        <v>0.44444444444444436</v>
      </c>
      <c r="BB130" s="27">
        <f t="shared" si="84"/>
        <v>8.8888888888888878E-2</v>
      </c>
      <c r="BC130" s="27">
        <f t="shared" si="85"/>
        <v>0.17777777777777776</v>
      </c>
      <c r="BD130" s="27">
        <f t="shared" si="86"/>
        <v>0.35555555555555551</v>
      </c>
      <c r="BE130" s="27"/>
      <c r="BF130" s="27"/>
      <c r="BT130" s="3">
        <f>AY130*3</f>
        <v>4</v>
      </c>
      <c r="BU130" s="3">
        <f>BT130/N130</f>
        <v>1</v>
      </c>
      <c r="BV130" s="27"/>
      <c r="BW130" s="27">
        <f>(1/3*ROUNDUP((AI130/2),0)*(7-$AK130+7-$AM130)/6)</f>
        <v>0.66666666666666663</v>
      </c>
      <c r="BX130" s="27"/>
      <c r="BY130" s="27">
        <f t="shared" si="94"/>
        <v>0.22222222222222221</v>
      </c>
      <c r="BZ130" s="27">
        <f t="shared" si="95"/>
        <v>0</v>
      </c>
      <c r="CA130" s="27"/>
      <c r="CB130" s="27"/>
      <c r="CC130" s="27"/>
      <c r="CD130" s="27"/>
      <c r="CE130" s="27"/>
      <c r="CF130" s="27"/>
      <c r="CG130" s="27"/>
      <c r="CH130" s="27"/>
      <c r="CL130" s="27"/>
    </row>
    <row r="131" spans="1:90" x14ac:dyDescent="0.25">
      <c r="A131" s="15" t="s">
        <v>203</v>
      </c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43" t="s">
        <v>80</v>
      </c>
      <c r="AA131"/>
      <c r="AB131"/>
      <c r="AC131"/>
      <c r="AD131"/>
      <c r="AF131" s="15" t="s">
        <v>204</v>
      </c>
      <c r="AG131" s="13" t="s">
        <v>81</v>
      </c>
      <c r="AH131" s="13">
        <v>2</v>
      </c>
      <c r="AI131" s="13">
        <v>1</v>
      </c>
      <c r="AJ131" s="13">
        <v>0</v>
      </c>
      <c r="AK131" s="13">
        <v>5</v>
      </c>
      <c r="AL131" s="13" t="s">
        <v>82</v>
      </c>
      <c r="AM131" s="13">
        <v>7</v>
      </c>
      <c r="AN131" s="1">
        <v>0</v>
      </c>
      <c r="AO131" s="1">
        <v>3</v>
      </c>
      <c r="AP131" s="1">
        <v>1</v>
      </c>
      <c r="AQ131" s="1"/>
      <c r="AR131" s="1"/>
      <c r="AS131" s="1"/>
      <c r="AT131" s="15"/>
      <c r="AV131" s="4">
        <f t="shared" si="80"/>
        <v>0.22222222222222221</v>
      </c>
      <c r="AW131" s="4">
        <f t="shared" si="81"/>
        <v>0.1111111111111111</v>
      </c>
      <c r="AX131" s="4">
        <f t="shared" si="81"/>
        <v>0</v>
      </c>
      <c r="AY131" s="27">
        <f t="shared" si="92"/>
        <v>0.1111111111111111</v>
      </c>
      <c r="AZ131" s="27">
        <f t="shared" si="82"/>
        <v>0.1111111111111111</v>
      </c>
      <c r="BA131" s="27">
        <f t="shared" si="83"/>
        <v>2.9629629629629627E-2</v>
      </c>
      <c r="BB131" s="27">
        <f t="shared" si="84"/>
        <v>5.9259259259259255E-2</v>
      </c>
      <c r="BC131" s="27">
        <f t="shared" si="85"/>
        <v>2.9629629629629627E-2</v>
      </c>
      <c r="BD131" s="27">
        <f t="shared" si="86"/>
        <v>5.9259259259259255E-2</v>
      </c>
      <c r="BE131" s="27"/>
      <c r="BF131" s="27"/>
      <c r="BT131"/>
      <c r="BU131"/>
      <c r="BV131" s="27"/>
      <c r="BW131" s="27">
        <f t="shared" si="93"/>
        <v>0.1111111111111111</v>
      </c>
      <c r="BX131" s="27"/>
      <c r="BY131" s="27">
        <f t="shared" si="94"/>
        <v>3.7037037037037035E-2</v>
      </c>
      <c r="BZ131" s="27">
        <f t="shared" si="95"/>
        <v>7.407407407407407E-2</v>
      </c>
      <c r="CA131" s="27"/>
      <c r="CB131" s="27"/>
      <c r="CC131" s="27"/>
      <c r="CD131" s="27"/>
      <c r="CE131" s="27"/>
      <c r="CF131" s="27"/>
      <c r="CG131" s="27"/>
      <c r="CH131" s="27"/>
      <c r="CL131" s="27"/>
    </row>
    <row r="132" spans="1:90" ht="13" x14ac:dyDescent="0.25">
      <c r="A132" s="15" t="s">
        <v>424</v>
      </c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218">
        <v>4</v>
      </c>
      <c r="AA132"/>
      <c r="AB132"/>
      <c r="AC132"/>
      <c r="AD132"/>
      <c r="AF132" s="15" t="s">
        <v>217</v>
      </c>
      <c r="AG132" s="13" t="s">
        <v>81</v>
      </c>
      <c r="AH132" s="13">
        <v>6</v>
      </c>
      <c r="AI132" s="13">
        <v>10</v>
      </c>
      <c r="AJ132" s="13">
        <v>0</v>
      </c>
      <c r="AK132" s="13">
        <v>5</v>
      </c>
      <c r="AL132" s="13" t="s">
        <v>82</v>
      </c>
      <c r="AM132" s="13">
        <v>7</v>
      </c>
      <c r="AN132" s="13">
        <v>0</v>
      </c>
      <c r="AO132" s="1">
        <v>3</v>
      </c>
      <c r="AP132" s="1">
        <v>1</v>
      </c>
      <c r="AQ132" s="1"/>
      <c r="AR132" s="1"/>
      <c r="AS132" s="1"/>
      <c r="AT132"/>
      <c r="AV132" s="4">
        <f>SUM(1/3*AH132*(7-$AK132+7-$AM132)/6)</f>
        <v>0.66666666666666663</v>
      </c>
      <c r="AW132" s="4">
        <f>SUM(1/3*AI132*(7-$AK132+7-$AM132)/6)</f>
        <v>1.1111111111111109</v>
      </c>
      <c r="AX132" s="4">
        <f>SUM(1/3*AJ132*(7-$AK132+7-$AM132)/6)</f>
        <v>0</v>
      </c>
      <c r="AY132" s="27">
        <f>AW132</f>
        <v>1.1111111111111109</v>
      </c>
      <c r="AZ132" s="27">
        <f>SUM(AV132:AX132)/3</f>
        <v>0.59259259259259256</v>
      </c>
      <c r="BA132" s="27">
        <f t="shared" si="83"/>
        <v>0.29629629629629622</v>
      </c>
      <c r="BB132" s="27">
        <f t="shared" si="84"/>
        <v>0.17777777777777776</v>
      </c>
      <c r="BC132" s="27">
        <f t="shared" si="85"/>
        <v>8.8888888888888878E-2</v>
      </c>
      <c r="BD132" s="27">
        <f t="shared" si="86"/>
        <v>0.38518518518518513</v>
      </c>
      <c r="BE132" s="27"/>
      <c r="BF132" s="27"/>
      <c r="BT132" s="3">
        <f>AY132*3</f>
        <v>3.333333333333333</v>
      </c>
      <c r="BU132" s="3">
        <f>BT132/N132</f>
        <v>0.83333333333333326</v>
      </c>
      <c r="BV132" s="27"/>
      <c r="BW132" s="27">
        <f>(1/3*ROUNDUP((AI132/2),0)*(7-$AK132+7-$AM132)/6)</f>
        <v>0.55555555555555547</v>
      </c>
      <c r="BX132" s="27"/>
      <c r="BY132" s="27">
        <f t="shared" si="94"/>
        <v>0.18518518518518515</v>
      </c>
      <c r="BZ132" s="27">
        <f t="shared" si="95"/>
        <v>0.22222222222222221</v>
      </c>
      <c r="CA132" s="27"/>
      <c r="CB132" s="27"/>
      <c r="CC132" s="27"/>
      <c r="CD132" s="27"/>
      <c r="CE132" s="27"/>
      <c r="CF132" s="27"/>
      <c r="CG132" s="27"/>
      <c r="CH132" s="27"/>
      <c r="CL132" s="27"/>
    </row>
    <row r="134" spans="1:90" ht="13" x14ac:dyDescent="0.25">
      <c r="A134" s="142" t="s">
        <v>421</v>
      </c>
    </row>
    <row r="135" spans="1:90" ht="13" x14ac:dyDescent="0.25">
      <c r="A135" s="15" t="s">
        <v>448</v>
      </c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">
        <v>2</v>
      </c>
      <c r="AA135"/>
      <c r="AB135"/>
      <c r="AC135"/>
      <c r="AD135"/>
      <c r="AF135" s="15" t="s">
        <v>209</v>
      </c>
      <c r="AG135" s="13" t="s">
        <v>81</v>
      </c>
      <c r="AH135" s="13">
        <v>2</v>
      </c>
      <c r="AI135" s="13">
        <v>2</v>
      </c>
      <c r="AJ135" s="13">
        <v>2</v>
      </c>
      <c r="AK135" s="13">
        <v>3</v>
      </c>
      <c r="AL135" s="13">
        <v>1</v>
      </c>
      <c r="AM135" s="13">
        <v>6</v>
      </c>
      <c r="AN135" s="1">
        <v>0</v>
      </c>
      <c r="AO135" s="1">
        <v>0</v>
      </c>
      <c r="AP135" s="1">
        <v>1</v>
      </c>
      <c r="AQ135" s="1"/>
      <c r="AR135" s="1">
        <v>1</v>
      </c>
      <c r="AS135" s="1"/>
      <c r="AT135" s="15" t="s">
        <v>193</v>
      </c>
      <c r="AV135" s="4">
        <f t="shared" si="80"/>
        <v>0.55555555555555547</v>
      </c>
      <c r="AW135" s="4">
        <f t="shared" si="81"/>
        <v>0.55555555555555547</v>
      </c>
      <c r="AX135" s="4">
        <f t="shared" si="81"/>
        <v>0.55555555555555547</v>
      </c>
      <c r="AY135" s="27">
        <f t="shared" si="92"/>
        <v>0.55555555555555547</v>
      </c>
      <c r="AZ135" s="27">
        <f t="shared" si="82"/>
        <v>0.55555555555555547</v>
      </c>
      <c r="BA135" s="27">
        <f t="shared" ref="BA135:BA140" si="96">(((AX135+AW135*$BE$296)/(1+$BE$296)*AO135/3*2+(((AX135+AW135*$BE$296+AV135*$BE$296^2)/(1+$BE$296+$BE$296^2)*AO135/3*(AP135-1+AN135)/5)*3))/5)</f>
        <v>0</v>
      </c>
      <c r="BB135" s="27">
        <f t="shared" ref="BB135:BB140" si="97">(((AX135+AV135*$BE$296)/(1+$BE$296)*AO135/3*2+(((AX135+AV135*$BE$296+AW135*$BE$296^2)/(1+$BE$296+$BE$296^2)*AO135/3*(AP135-1+AN135)/5)*3))/5)</f>
        <v>0</v>
      </c>
      <c r="BC135" s="27">
        <f t="shared" ref="BC135:BC140" si="98">(((AV135+AX135*$BE$296)/(1+$BE$296)*AO135/3*2+(((AV135+AX135*$BE$296+AW135*$BE$296^2)/(1+$BE$296+$BE$296^2)*AO135/3*(AP135-1+AN135)/5)*3))/5)</f>
        <v>0</v>
      </c>
      <c r="BD135" s="27">
        <f t="shared" ref="BD135:BD140" si="99">(((AV135+AW135*$BE$296)/(1+$BE$296)*AO135/3*2+(((AV135+AW135*$BE$296+AX135*$BE$296^2)/(1+$BE$296+$BE$296^2)*AO135/3*(AP135-1+AN135)/5)*3))/5)</f>
        <v>0</v>
      </c>
      <c r="BE135" s="27"/>
      <c r="BF135" s="27"/>
      <c r="BT135" s="3">
        <f>AY135*3</f>
        <v>1.6666666666666665</v>
      </c>
      <c r="BU135" s="3">
        <f>BT135/N135</f>
        <v>0.83333333333333326</v>
      </c>
      <c r="BV135" s="27"/>
      <c r="BW135" s="27"/>
      <c r="BX135" s="27"/>
      <c r="BY135" s="27">
        <f>((BW135*AO135/3)+(((BW135+AV135*$BE$296) / (1+$BE$296)*AO135/3*(AP135-1+AN135)/5)*2))/3</f>
        <v>0</v>
      </c>
      <c r="BZ135" s="27">
        <f>((AV135*AO135/3)+(((AV135+BW135*$BE$296) / (1+$BE$296)*AO135/3*(AP135-1+AN135)/5)*2))/3</f>
        <v>0</v>
      </c>
      <c r="CA135" s="27"/>
      <c r="CB135" s="27"/>
      <c r="CC135" s="27"/>
      <c r="CD135" s="27">
        <f>((CB135*AO135/3)+(((CB135+AV135*$BE$296) / (1+$BE$296)*AO135/3*(AP135-1+AN135)/5)*2))/3</f>
        <v>0</v>
      </c>
      <c r="CE135" s="27">
        <f>((AV135*AO135/3)+(((AV135+CB135*$BE$296) / (1+$BE$296)*AO135/3*(AP135-1+AN135)/5)*2))/3</f>
        <v>0</v>
      </c>
      <c r="CF135" s="27"/>
      <c r="CG135" s="27"/>
      <c r="CH135" s="27"/>
      <c r="CK135" s="16">
        <v>1</v>
      </c>
      <c r="CL135" s="27">
        <f>SUM(1/2*AH135*(7-$AK135+7-$AM135)/6)</f>
        <v>0.83333333333333337</v>
      </c>
    </row>
    <row r="136" spans="1:90" ht="13" x14ac:dyDescent="0.25">
      <c r="A136" s="15" t="s">
        <v>210</v>
      </c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">
        <v>2</v>
      </c>
      <c r="AA136"/>
      <c r="AB136"/>
      <c r="AC136"/>
      <c r="AD136"/>
      <c r="AF136" s="15" t="s">
        <v>211</v>
      </c>
      <c r="AG136" s="13" t="s">
        <v>81</v>
      </c>
      <c r="AH136" s="13">
        <v>0</v>
      </c>
      <c r="AI136" s="13">
        <v>2</v>
      </c>
      <c r="AJ136" s="13">
        <v>2</v>
      </c>
      <c r="AK136" s="13">
        <v>3</v>
      </c>
      <c r="AL136" s="13">
        <v>1</v>
      </c>
      <c r="AM136" s="13">
        <v>6</v>
      </c>
      <c r="AN136" s="1">
        <v>0</v>
      </c>
      <c r="AO136" s="1">
        <v>3</v>
      </c>
      <c r="AP136" s="1">
        <v>1</v>
      </c>
      <c r="AQ136" s="1">
        <v>1</v>
      </c>
      <c r="AR136" s="1"/>
      <c r="AS136" s="1"/>
      <c r="AT136" s="15" t="s">
        <v>86</v>
      </c>
      <c r="AV136" s="4">
        <f t="shared" si="80"/>
        <v>0</v>
      </c>
      <c r="AW136" s="4">
        <f t="shared" si="81"/>
        <v>0.55555555555555547</v>
      </c>
      <c r="AX136" s="4">
        <f t="shared" si="81"/>
        <v>0.55555555555555547</v>
      </c>
      <c r="AY136" s="27">
        <f t="shared" si="92"/>
        <v>0.55555555555555547</v>
      </c>
      <c r="AZ136" s="27">
        <f t="shared" si="82"/>
        <v>0.37037037037037029</v>
      </c>
      <c r="BA136" s="27">
        <f t="shared" si="96"/>
        <v>0.22222222222222218</v>
      </c>
      <c r="BB136" s="27">
        <f t="shared" si="97"/>
        <v>7.4074074074074056E-2</v>
      </c>
      <c r="BC136" s="27">
        <f t="shared" si="98"/>
        <v>0.14814814814814811</v>
      </c>
      <c r="BD136" s="27">
        <f t="shared" si="99"/>
        <v>0.14814814814814811</v>
      </c>
      <c r="BE136" s="27"/>
      <c r="BF136" s="27"/>
      <c r="BT136" s="3">
        <f>AY136*3</f>
        <v>1.6666666666666665</v>
      </c>
      <c r="BU136" s="3">
        <f>BT136/N136</f>
        <v>0.83333333333333326</v>
      </c>
      <c r="BV136" s="27"/>
      <c r="BW136" s="27"/>
      <c r="BX136" s="27"/>
      <c r="BY136" s="27">
        <f>((BW136*AO136/3)+(((BW136+AV136*$BE$296) / (1+$BE$296)*AO136/3*(AP136-1+AN136)/5)*2))/3</f>
        <v>0</v>
      </c>
      <c r="BZ136" s="27">
        <f>((AV136*AO136/3)+(((AV136+BW136*$BE$296) / (1+$BE$296)*AO136/3*(AP136-1+AN136)/5)*2))/3</f>
        <v>0</v>
      </c>
      <c r="CA136" s="27"/>
      <c r="CB136" s="27">
        <f>SUM(1/3*ROUNDUP(AI136/2,0)*(7-$AK136+7-$AM136)/6)</f>
        <v>0.27777777777777773</v>
      </c>
      <c r="CC136" s="27"/>
      <c r="CD136" s="27">
        <f>((CB136*AO136/3)+(((CB136+AV136*$BE$296) / (1+$BE$296)*AO136/3*(AP136-1+AN136)/5)*2))/3</f>
        <v>9.2592592592592574E-2</v>
      </c>
      <c r="CE136" s="27">
        <f>((AV136*AO136/3)+(((AV136+CB136*$BE$296) / (1+$BE$296)*AO136/3*(AP136-1+AN136)/5)*2))/3</f>
        <v>0</v>
      </c>
      <c r="CF136" s="27"/>
      <c r="CG136" s="27"/>
      <c r="CH136" s="27"/>
      <c r="CL136" s="27"/>
    </row>
    <row r="137" spans="1:90" ht="13" x14ac:dyDescent="0.25">
      <c r="A137" s="15" t="s">
        <v>212</v>
      </c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">
        <v>2</v>
      </c>
      <c r="AA137"/>
      <c r="AB137"/>
      <c r="AC137"/>
      <c r="AD137"/>
      <c r="AF137" s="15" t="s">
        <v>213</v>
      </c>
      <c r="AG137" s="13" t="s">
        <v>81</v>
      </c>
      <c r="AH137" s="13">
        <v>2</v>
      </c>
      <c r="AI137" s="13">
        <v>6</v>
      </c>
      <c r="AJ137" s="13">
        <v>2</v>
      </c>
      <c r="AK137" s="13">
        <v>5</v>
      </c>
      <c r="AL137" s="13">
        <v>3</v>
      </c>
      <c r="AM137" s="13">
        <v>7</v>
      </c>
      <c r="AN137" s="1">
        <v>0</v>
      </c>
      <c r="AO137" s="1">
        <v>3</v>
      </c>
      <c r="AP137" s="1">
        <v>1</v>
      </c>
      <c r="AQ137" s="1"/>
      <c r="AR137" s="1"/>
      <c r="AS137" s="1"/>
      <c r="AT137" s="15"/>
      <c r="AV137" s="4">
        <f t="shared" si="80"/>
        <v>0.22222222222222221</v>
      </c>
      <c r="AW137" s="4">
        <f t="shared" si="81"/>
        <v>0.66666666666666663</v>
      </c>
      <c r="AX137" s="4">
        <f t="shared" si="81"/>
        <v>0.22222222222222221</v>
      </c>
      <c r="AY137" s="27">
        <f t="shared" si="92"/>
        <v>0.66666666666666663</v>
      </c>
      <c r="AZ137" s="27">
        <f t="shared" si="82"/>
        <v>0.37037037037037041</v>
      </c>
      <c r="BA137" s="27">
        <f t="shared" si="96"/>
        <v>0.2074074074074074</v>
      </c>
      <c r="BB137" s="27">
        <f t="shared" si="97"/>
        <v>8.8888888888888878E-2</v>
      </c>
      <c r="BC137" s="27">
        <f t="shared" si="98"/>
        <v>8.8888888888888878E-2</v>
      </c>
      <c r="BD137" s="27">
        <f t="shared" si="99"/>
        <v>0.2074074074074074</v>
      </c>
      <c r="BE137" s="27"/>
      <c r="BF137" s="27"/>
      <c r="BT137" s="3">
        <f>AY137*3</f>
        <v>2</v>
      </c>
      <c r="BU137" s="3">
        <f>BT137/N137</f>
        <v>1</v>
      </c>
      <c r="BV137" s="27"/>
      <c r="BW137" s="27"/>
      <c r="BX137" s="27"/>
      <c r="BY137" s="27">
        <f>((BW137*AO137/3)+(((BW137+AV137*$BE$296) / (1+$BE$296)*AO137/3*(AP137-1+AN137)/5)*2))/3</f>
        <v>0</v>
      </c>
      <c r="BZ137" s="27">
        <f>((AV137*AO137/3)+(((AV137+BW137*$BE$296) / (1+$BE$296)*AO137/3*(AP137-1+AN137)/5)*2))/3</f>
        <v>7.407407407407407E-2</v>
      </c>
      <c r="CA137" s="27"/>
      <c r="CB137" s="27">
        <f>SUM(1/3*ROUNDUP(AI137/2,0)*(7-$AK137+7-$AM137)/6)</f>
        <v>0.33333333333333331</v>
      </c>
      <c r="CC137" s="27"/>
      <c r="CD137" s="27">
        <f>((CB137*AO137/3)+(((CB137+AV137*$BE$296) / (1+$BE$296)*AO137/3*(AP137-1+AN137)/5)*2))/3</f>
        <v>0.1111111111111111</v>
      </c>
      <c r="CE137" s="27">
        <f>((AV137*AO137/3)+(((AV137+CB137*$BE$296) / (1+$BE$296)*AO137/3*(AP137-1+AN137)/5)*2))/3</f>
        <v>7.407407407407407E-2</v>
      </c>
      <c r="CF137" s="27"/>
      <c r="CG137" s="27"/>
      <c r="CH137" s="27"/>
      <c r="CL137" s="27"/>
    </row>
    <row r="138" spans="1:90" ht="13" x14ac:dyDescent="0.25">
      <c r="A138" s="15" t="s">
        <v>215</v>
      </c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">
        <v>2</v>
      </c>
      <c r="AA138"/>
      <c r="AB138"/>
      <c r="AC138"/>
      <c r="AD138"/>
      <c r="AF138" s="15" t="s">
        <v>216</v>
      </c>
      <c r="AG138" s="13" t="s">
        <v>106</v>
      </c>
      <c r="AH138" s="13">
        <v>4</v>
      </c>
      <c r="AI138" s="13">
        <v>0</v>
      </c>
      <c r="AJ138" s="13">
        <v>0</v>
      </c>
      <c r="AK138" s="13">
        <v>2</v>
      </c>
      <c r="AL138" s="13">
        <v>1</v>
      </c>
      <c r="AM138" s="13">
        <v>5</v>
      </c>
      <c r="AN138" s="1">
        <v>0</v>
      </c>
      <c r="AO138" s="1">
        <v>0</v>
      </c>
      <c r="AP138" s="1">
        <v>1</v>
      </c>
      <c r="AQ138" s="1"/>
      <c r="AR138" s="1">
        <v>1</v>
      </c>
      <c r="AS138" s="1"/>
      <c r="AT138" s="15" t="s">
        <v>193</v>
      </c>
      <c r="AV138" s="4">
        <f t="shared" si="80"/>
        <v>1.5555555555555554</v>
      </c>
      <c r="AW138" s="4">
        <f t="shared" si="81"/>
        <v>0</v>
      </c>
      <c r="AX138" s="4">
        <f t="shared" si="81"/>
        <v>0</v>
      </c>
      <c r="AY138" s="27">
        <f t="shared" si="92"/>
        <v>0</v>
      </c>
      <c r="AZ138" s="27">
        <f t="shared" si="82"/>
        <v>0.51851851851851849</v>
      </c>
      <c r="BA138" s="27">
        <f t="shared" si="96"/>
        <v>0</v>
      </c>
      <c r="BB138" s="27">
        <f t="shared" si="97"/>
        <v>0</v>
      </c>
      <c r="BC138" s="27">
        <f t="shared" si="98"/>
        <v>0</v>
      </c>
      <c r="BD138" s="27">
        <f t="shared" si="99"/>
        <v>0</v>
      </c>
      <c r="BE138" s="27"/>
      <c r="BF138" s="27"/>
      <c r="BT138" s="3">
        <f>AY138*3</f>
        <v>0</v>
      </c>
      <c r="BU138" s="3">
        <f>BT138/N138</f>
        <v>0</v>
      </c>
      <c r="BV138" s="27"/>
      <c r="BW138" s="27"/>
      <c r="BX138" s="27"/>
      <c r="BY138" s="27">
        <f>((BW138*AO138/3)+(((BW138+AV138*$BE$296) / (1+$BE$296)*AO138/3*(AP138-1+AN138)/5)*2))/3</f>
        <v>0</v>
      </c>
      <c r="BZ138" s="27">
        <f>((AV138*AO138/3)+(((AV138+BW138*$BE$296) / (1+$BE$296)*AO138/3*(AP138-1+AN138)/5)*2))/3</f>
        <v>0</v>
      </c>
      <c r="CA138" s="27"/>
      <c r="CB138" s="27"/>
      <c r="CC138" s="27"/>
      <c r="CD138" s="27">
        <f>((CB138*AO138/3)+(((CB138+AV138*$BE$296) / (1+$BE$296)*AO138/3*(AP138-1+AN138)/5)*2))/3</f>
        <v>0</v>
      </c>
      <c r="CE138" s="27">
        <f>((AV138*AO138/3)+(((AV138+CB138*$BE$296) / (1+$BE$296)*AO138/3*(AP138-1+AN138)/5)*2))/3</f>
        <v>0</v>
      </c>
      <c r="CF138" s="27"/>
      <c r="CG138" s="27"/>
      <c r="CH138" s="27"/>
      <c r="CK138" s="16">
        <v>1</v>
      </c>
      <c r="CL138" s="27">
        <f>SUM(1/2*AH138*(7-$AK138+7-$AM138)/6)</f>
        <v>2.3333333333333335</v>
      </c>
    </row>
    <row r="139" spans="1:90" ht="13" x14ac:dyDescent="0.25">
      <c r="A139" s="15" t="s">
        <v>218</v>
      </c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">
        <v>3</v>
      </c>
      <c r="AA139"/>
      <c r="AB139"/>
      <c r="AC139"/>
      <c r="AD139"/>
      <c r="AF139" s="15" t="s">
        <v>219</v>
      </c>
      <c r="AG139" s="13" t="s">
        <v>81</v>
      </c>
      <c r="AH139" s="13">
        <v>0</v>
      </c>
      <c r="AI139" s="13">
        <v>2</v>
      </c>
      <c r="AJ139" s="13">
        <v>2</v>
      </c>
      <c r="AK139" s="13">
        <v>3</v>
      </c>
      <c r="AL139" s="13">
        <v>3</v>
      </c>
      <c r="AM139" s="13">
        <v>6</v>
      </c>
      <c r="AN139" s="13"/>
      <c r="AO139" s="1">
        <v>3</v>
      </c>
      <c r="AP139" s="1">
        <v>1</v>
      </c>
      <c r="AQ139" s="1">
        <v>1</v>
      </c>
      <c r="AR139" s="1"/>
      <c r="AS139" s="1"/>
      <c r="AT139" t="s">
        <v>86</v>
      </c>
      <c r="AV139" s="4">
        <f t="shared" si="80"/>
        <v>0</v>
      </c>
      <c r="AW139" s="4">
        <f t="shared" si="81"/>
        <v>0.55555555555555547</v>
      </c>
      <c r="AX139" s="4">
        <f t="shared" si="81"/>
        <v>0.55555555555555547</v>
      </c>
      <c r="AY139" s="27">
        <f t="shared" si="92"/>
        <v>0.55555555555555547</v>
      </c>
      <c r="AZ139" s="27">
        <f t="shared" si="82"/>
        <v>0.37037037037037029</v>
      </c>
      <c r="BA139" s="27">
        <f t="shared" si="96"/>
        <v>0.22222222222222218</v>
      </c>
      <c r="BB139" s="27">
        <f t="shared" si="97"/>
        <v>7.4074074074074056E-2</v>
      </c>
      <c r="BC139" s="27">
        <f t="shared" si="98"/>
        <v>0.14814814814814811</v>
      </c>
      <c r="BD139" s="27">
        <f t="shared" si="99"/>
        <v>0.14814814814814811</v>
      </c>
      <c r="BE139" s="27"/>
      <c r="BF139" s="27"/>
      <c r="BV139" s="27"/>
      <c r="BW139" s="27"/>
      <c r="BX139" s="27"/>
      <c r="BY139" s="27">
        <f>((BW139*AO139/3)+(((BW139+AV139*$BE$296) / (1+$BE$296)*AO139/3*(AP139-1+AN139)/5)*2))/3</f>
        <v>0</v>
      </c>
      <c r="BZ139" s="27">
        <f>((AV139*AO139/3)+(((AV139+BW139*$BE$296) / (1+$BE$296)*AO139/3*(AP139-1+AN139)/5)*2))/3</f>
        <v>0</v>
      </c>
      <c r="CA139" s="27"/>
      <c r="CB139" s="27">
        <f>SUM(1/3*ROUNDUP(AI139/2,0)*(7-$AK139+7-$AM139)/6)</f>
        <v>0.27777777777777773</v>
      </c>
      <c r="CC139" s="27"/>
      <c r="CD139" s="27">
        <f>((CB139*AO139/3)+(((CB139+AV139*$BE$296) / (1+$BE$296)*AO139/3*(AP139-1+AN139)/5)*2))/3</f>
        <v>9.2592592592592574E-2</v>
      </c>
      <c r="CE139" s="27">
        <f>((AV139*AO139/3)+(((AV139+CB139*$BE$296) / (1+$BE$296)*AO139/3*(AP139-1+AN139)/5)*2))/3</f>
        <v>0</v>
      </c>
      <c r="CF139" s="27"/>
      <c r="CG139" s="27"/>
      <c r="CH139" s="27"/>
      <c r="CL139" s="27">
        <f>SUM(1/2*AH139*(7-$AK139+7-$AM139)/6)</f>
        <v>0</v>
      </c>
    </row>
    <row r="140" spans="1:90" ht="13" x14ac:dyDescent="0.25">
      <c r="A140" s="15" t="s">
        <v>220</v>
      </c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">
        <v>3</v>
      </c>
      <c r="AA140"/>
      <c r="AB140"/>
      <c r="AC140"/>
      <c r="AD140"/>
      <c r="AF140" s="15" t="s">
        <v>221</v>
      </c>
      <c r="AG140" s="13" t="s">
        <v>81</v>
      </c>
      <c r="AH140" s="13">
        <v>2</v>
      </c>
      <c r="AI140" s="13">
        <v>2</v>
      </c>
      <c r="AJ140" s="13">
        <v>2</v>
      </c>
      <c r="AK140" s="13">
        <v>3</v>
      </c>
      <c r="AL140" s="13">
        <v>3</v>
      </c>
      <c r="AM140" s="13">
        <v>6</v>
      </c>
      <c r="AN140" s="13"/>
      <c r="AO140" s="1"/>
      <c r="AP140" s="1">
        <v>1</v>
      </c>
      <c r="AQ140" s="1"/>
      <c r="AR140" s="1">
        <v>1</v>
      </c>
      <c r="AS140" s="1"/>
      <c r="AT140" t="s">
        <v>193</v>
      </c>
      <c r="AV140" s="4">
        <f t="shared" si="80"/>
        <v>0.55555555555555547</v>
      </c>
      <c r="AW140" s="4">
        <f t="shared" si="81"/>
        <v>0.55555555555555547</v>
      </c>
      <c r="AX140" s="4">
        <f t="shared" si="81"/>
        <v>0.55555555555555547</v>
      </c>
      <c r="AY140" s="27">
        <f t="shared" si="92"/>
        <v>0.55555555555555547</v>
      </c>
      <c r="AZ140" s="27">
        <f t="shared" si="82"/>
        <v>0.55555555555555547</v>
      </c>
      <c r="BA140" s="27">
        <f t="shared" si="96"/>
        <v>0</v>
      </c>
      <c r="BB140" s="27">
        <f t="shared" si="97"/>
        <v>0</v>
      </c>
      <c r="BC140" s="27">
        <f t="shared" si="98"/>
        <v>0</v>
      </c>
      <c r="BD140" s="27">
        <f t="shared" si="99"/>
        <v>0</v>
      </c>
      <c r="BE140" s="27"/>
      <c r="BF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L140" s="27"/>
    </row>
    <row r="141" spans="1:90" ht="13" x14ac:dyDescent="0.25">
      <c r="A141" s="15" t="s">
        <v>223</v>
      </c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AA141"/>
      <c r="AB141"/>
      <c r="AC141"/>
      <c r="AD141"/>
      <c r="AF141" s="15"/>
      <c r="AG141" s="13"/>
      <c r="AH141" s="13"/>
      <c r="AI141" s="13"/>
      <c r="AJ141" s="13"/>
      <c r="AK141" s="13"/>
      <c r="AL141" s="13"/>
      <c r="AM141" s="13"/>
      <c r="AN141" s="13"/>
      <c r="AO141" s="1"/>
      <c r="AP141" s="1"/>
      <c r="AQ141" s="1"/>
      <c r="AR141" s="1"/>
      <c r="AS141" s="1"/>
      <c r="AT14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T141"/>
      <c r="BU14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L141" s="1"/>
    </row>
    <row r="142" spans="1:90" ht="13" x14ac:dyDescent="0.3">
      <c r="A142" t="s">
        <v>224</v>
      </c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AA142"/>
      <c r="AB142"/>
      <c r="AC142"/>
      <c r="AD142"/>
      <c r="AF142" s="15"/>
      <c r="AG142" s="13"/>
      <c r="AH142" s="13"/>
      <c r="AI142" s="13"/>
      <c r="AJ142" s="13"/>
      <c r="AK142" s="13"/>
      <c r="AL142" s="13"/>
      <c r="AM142" s="13"/>
      <c r="AN142" s="13"/>
      <c r="AO142" s="1"/>
      <c r="AP142" s="1"/>
      <c r="AQ142" s="1"/>
      <c r="AR142" s="1"/>
      <c r="AS142" s="1"/>
      <c r="AT142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T142"/>
      <c r="BU142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L142" s="1"/>
    </row>
    <row r="143" spans="1:90" ht="13" x14ac:dyDescent="0.3">
      <c r="A143" t="s">
        <v>225</v>
      </c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AA143"/>
      <c r="AB143"/>
      <c r="AC143"/>
      <c r="AD143"/>
      <c r="AF143" s="15"/>
      <c r="AG143" s="13"/>
      <c r="AH143" s="13"/>
      <c r="AI143" s="13"/>
      <c r="AJ143" s="13"/>
      <c r="AK143" s="13"/>
      <c r="AL143" s="13"/>
      <c r="AM143" s="13"/>
      <c r="AN143" s="13"/>
      <c r="AO143" s="1"/>
      <c r="AP143" s="1"/>
      <c r="AQ143" s="1"/>
      <c r="AR143" s="1"/>
      <c r="AS143" s="1"/>
      <c r="AT143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T143"/>
      <c r="BU143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L143" s="1"/>
    </row>
    <row r="144" spans="1:90" x14ac:dyDescent="0.25">
      <c r="AA144"/>
      <c r="AB144"/>
      <c r="AC144"/>
      <c r="AD144"/>
      <c r="AF144" s="15"/>
      <c r="AG144" s="13"/>
      <c r="AH144" s="13"/>
      <c r="AI144" s="13"/>
      <c r="AJ144" s="13"/>
      <c r="AK144" s="13"/>
      <c r="AL144" s="13"/>
      <c r="AM144" s="13"/>
      <c r="AN144" s="13"/>
      <c r="AO144" s="1"/>
      <c r="AP144" s="1"/>
      <c r="AQ144" s="1"/>
      <c r="AR144" s="1"/>
      <c r="AS144" s="1"/>
      <c r="AT144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T144"/>
      <c r="BU144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L144" s="1"/>
    </row>
    <row r="145" spans="1:92" ht="13" x14ac:dyDescent="0.25">
      <c r="A145" s="17" t="s">
        <v>226</v>
      </c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"/>
      <c r="O145" s="13"/>
      <c r="P145" s="13"/>
      <c r="Q145" s="13"/>
      <c r="R145" s="13"/>
      <c r="S145" s="14"/>
      <c r="T145" s="13"/>
      <c r="U145" s="13"/>
      <c r="V145" s="13"/>
      <c r="W145" s="13"/>
      <c r="Z145" s="14"/>
      <c r="AA145" s="15"/>
      <c r="AF145" s="15"/>
      <c r="AG145" s="15"/>
      <c r="AU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S145" s="3"/>
      <c r="BT145"/>
      <c r="BU145"/>
    </row>
    <row r="146" spans="1:92" x14ac:dyDescent="0.25">
      <c r="A146" s="65" t="s">
        <v>170</v>
      </c>
      <c r="B146" s="74">
        <v>100</v>
      </c>
      <c r="C146" s="74">
        <v>110</v>
      </c>
      <c r="D146" s="74">
        <v>112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67">
        <f ca="1">SUM(INDIRECT(ADDRESS(B146,COLUMN())),IF(C146&gt;0,INDIRECT(ADDRESS(C146,COLUMN())),0),IF(D146&gt;0,INDIRECT(ADDRESS(D146,COLUMN())),0),IF(E146&gt;0,INDIRECT(ADDRESS(E146,COLUMN())),0),IF(F146&gt;0,INDIRECT(ADDRESS(F146,COLUMN())),0),IF(G146&gt;0,INDIRECT(ADDRESS(G146,COLUMN())),0),IF(H146&gt;0,INDIRECT(ADDRESS(H146,COLUMN())),0),IF(I146&gt;0,INDIRECT(ADDRESS(I146,COLUMN())),0),IF(J146&gt;0,INDIRECT(ADDRESS(J146,COLUMN())),0),IF(K146&gt;0,INDIRECT(ADDRESS(K146,COLUMN())),0),IF(L146&gt;0,INDIRECT(ADDRESS(L146,COLUMN())),0),IF(M146&gt;0,INDIRECT(ADDRESS(M146,COLUMN())),0))</f>
        <v>23</v>
      </c>
      <c r="O146" s="67" t="str" cm="1">
        <f t="array" aca="1" ref="O146" ca="1">INDIRECT(ADDRESS($B146,COLUMN()))</f>
        <v>Fighter</v>
      </c>
      <c r="P146" s="67" cm="1">
        <f t="array" aca="1" ref="P146" ca="1">INDIRECT(ADDRESS($B146,COLUMN()))</f>
        <v>3</v>
      </c>
      <c r="Q146" s="67" t="str" cm="1">
        <f t="array" aca="1" ref="Q146" ca="1">INDIRECT(ADDRESS($B146,COLUMN()))</f>
        <v>-</v>
      </c>
      <c r="R146" s="67" t="str" cm="1">
        <f t="array" aca="1" ref="R146" ca="1">INDIRECT(ADDRESS($B146,COLUMN()))</f>
        <v>-</v>
      </c>
      <c r="S146" s="67" cm="1">
        <f t="array" aca="1" ref="S146" ca="1">INDIRECT(ADDRESS($B146,COLUMN()))</f>
        <v>2</v>
      </c>
      <c r="T146" s="67" t="str" cm="1">
        <f t="array" aca="1" ref="T146" ca="1">INDIRECT(ADDRESS($B146,COLUMN()))</f>
        <v>1-6</v>
      </c>
      <c r="U146" s="67" cm="1">
        <f t="array" aca="1" ref="U146" ca="1">INDIRECT(ADDRESS($B146,COLUMN()))</f>
        <v>6</v>
      </c>
      <c r="V146" s="67" cm="1">
        <f t="array" aca="1" ref="V146" ca="1">INDIRECT(ADDRESS($B146,COLUMN()))</f>
        <v>0</v>
      </c>
      <c r="W146" s="67" cm="1">
        <f t="array" aca="1" ref="W146" ca="1">INDIRECT(ADDRESS($B146,COLUMN()))</f>
        <v>3</v>
      </c>
      <c r="X146" s="67" cm="1">
        <f t="array" aca="1" ref="X146" ca="1">INDIRECT(ADDRESS($B146,COLUMN()))</f>
        <v>6</v>
      </c>
      <c r="Y146" s="67" cm="1">
        <f t="array" aca="1" ref="Y146" ca="1">INDIRECT(ADDRESS($B146,COLUMN()))</f>
        <v>2</v>
      </c>
      <c r="Z146" s="67" cm="1">
        <f t="array" aca="1" ref="Z146" ca="1">INDIRECT(ADDRESS($B146,COLUMN()))</f>
        <v>5</v>
      </c>
      <c r="AA146" s="67" cm="1">
        <f t="array" aca="1" ref="AA146" ca="1">INDIRECT(ADDRESS($B146,COLUMN()))</f>
        <v>0</v>
      </c>
      <c r="AB146" s="56">
        <f t="shared" ref="AB146:AB163" ca="1" si="100">((U146/8)^$V$296)*((((X146-(Y146-1)/2)/8)^$X$296)*((S146/3)^$S$296))*(((8-W146)/6)^$W$296)</f>
        <v>0.79387955742428784</v>
      </c>
      <c r="AC146" s="56">
        <f t="shared" ref="AC146:AC163" ca="1" si="101">SUM(((25/N146)^$Z$296)*(AB146/$AB$34))</f>
        <v>1.0645330014516947</v>
      </c>
      <c r="AD146" s="56">
        <f t="shared" ref="AD146:AD163" ca="1" si="102">(P146/($CN$34*(1/AC146)))</f>
        <v>2.7770426124826821</v>
      </c>
      <c r="AF146" s="65"/>
      <c r="AG146" s="65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52"/>
      <c r="AU146" s="54" t="s">
        <v>113</v>
      </c>
      <c r="AV146" s="57" cm="1">
        <f t="array" aca="1" ref="AV146" ca="1">SUM(IF($C146&gt;0,IF(AND(INDIRECT(ADDRESS($C146,44))=0,INDIRECT(ADDRESS($C146,38))="UL",ISERROR(SEARCH("Rear",INDIRECT(ADDRESS($C146,33)))),ISERROR(SEARCH("Side",INDIRECT(ADDRESS($C146,33))))),INDIRECT(ADDRESS($C146,COLUMN())),0),0),IF($D146&gt;0,IF(AND(INDIRECT(ADDRESS($D146,44))=0,INDIRECT(ADDRESS($D146,38))="UL",ISERROR(SEARCH("Rear",INDIRECT(ADDRESS($D146,33)))),ISERROR(SEARCH("Side",INDIRECT(ADDRESS($D146,33))))),INDIRECT(ADDRESS($D146,COLUMN())),0),0),IF($E146&gt;0,IF(AND(INDIRECT(ADDRESS($E146,44))=0,INDIRECT(ADDRESS($E146,38))="UL",ISERROR(SEARCH("Rear",INDIRECT(ADDRESS($E146,33)))),ISERROR(SEARCH("Side",INDIRECT(ADDRESS($E146,33))))),INDIRECT(ADDRESS($E146,COLUMN())),0),0),IF($F146&gt;0,IF(AND(INDIRECT(ADDRESS($F146,44))=0,INDIRECT(ADDRESS($F146,38))="UL",ISERROR(SEARCH("Rear",INDIRECT(ADDRESS($F146,33)))),ISERROR(SEARCH("Side",INDIRECT(ADDRESS($F146,33))))),INDIRECT(ADDRESS($F146,COLUMN())),0),0),IF($G146&gt;0,IF(AND(INDIRECT(ADDRESS($G146,44))=0,INDIRECT(ADDRESS($G146,38))="UL",ISERROR(SEARCH("Rear",INDIRECT(ADDRESS($G146,33)))),ISERROR(SEARCH("Side",INDIRECT(ADDRESS($G146,33))))),INDIRECT(ADDRESS($G146,COLUMN())),0),0),IF($H146&gt;0,IF(AND(INDIRECT(ADDRESS($H146,44))=0,INDIRECT(ADDRESS($H146,38))="UL",ISERROR(SEARCH("Rear",INDIRECT(ADDRESS($H146,33)))),ISERROR(SEARCH("Side",INDIRECT(ADDRESS($H146,33))))),INDIRECT(ADDRESS($H146,COLUMN())),0),0),IF($I146&gt;0,IF(AND(INDIRECT(ADDRESS($I146,44))=0,INDIRECT(ADDRESS($I146,38))="UL",ISERROR(SEARCH("Rear",INDIRECT(ADDRESS($I146,33)))),ISERROR(SEARCH("Side",INDIRECT(ADDRESS($I146,33))))),INDIRECT(ADDRESS($I146,COLUMN())),0),0),IF($J146&gt;0,IF(AND(INDIRECT(ADDRESS($J146,44))=0,INDIRECT(ADDRESS($J146,38))="UL",ISERROR(SEARCH("Rear",INDIRECT(ADDRESS($J146,33)))),ISERROR(SEARCH("Side",INDIRECT(ADDRESS($J146,33))))),INDIRECT(ADDRESS($J146,COLUMN())),0),0),IF($K146&gt;0,IF(AND(INDIRECT(ADDRESS($K146,44))=0,INDIRECT(ADDRESS($K146,38))="UL",ISERROR(SEARCH("Rear",INDIRECT(ADDRESS($K146,33)))),ISERROR(SEARCH("Side",INDIRECT(ADDRESS($K146,33))))),INDIRECT(ADDRESS($K146,COLUMN())),0),0),IF($L146&gt;0,IF(AND(INDIRECT(ADDRESS($L146,44))=0,INDIRECT(ADDRESS($L146,38))="UL",ISERROR(SEARCH("Rear",INDIRECT(ADDRESS($L146,33)))),ISERROR(SEARCH("Side",INDIRECT(ADDRESS($L146,33))))),INDIRECT(ADDRESS($L146,COLUMN())),0),0),IF($M146&gt;0,IF(AND(INDIRECT(ADDRESS($M146,44))=0,INDIRECT(ADDRESS($M146,38))="UL",ISERROR(SEARCH("Rear",INDIRECT(ADDRESS($M146,33)))),ISERROR(SEARCH("Side",INDIRECT(ADDRESS($M146,33))))),INDIRECT(ADDRESS($M146,COLUMN())),0),0))</f>
        <v>0.33333333333333331</v>
      </c>
      <c r="AW146" s="57" cm="1">
        <f t="array" aca="1" ref="AW146" ca="1">SUM(IF($C146&gt;0,IF(AND(INDIRECT(ADDRESS($C146,44))=0,INDIRECT(ADDRESS($C146,38))="UL",ISERROR(SEARCH("Rear",INDIRECT(ADDRESS($C146,33)))),ISERROR(SEARCH("Side",INDIRECT(ADDRESS($C146,33))))),INDIRECT(ADDRESS($C146,COLUMN())),0),0),IF($D146&gt;0,IF(AND(INDIRECT(ADDRESS($D146,44))=0,INDIRECT(ADDRESS($D146,38))="UL",ISERROR(SEARCH("Rear",INDIRECT(ADDRESS($D146,33)))),ISERROR(SEARCH("Side",INDIRECT(ADDRESS($D146,33))))),INDIRECT(ADDRESS($D146,COLUMN())),0),0),IF($E146&gt;0,IF(AND(INDIRECT(ADDRESS($E146,44))=0,INDIRECT(ADDRESS($E146,38))="UL",ISERROR(SEARCH("Rear",INDIRECT(ADDRESS($E146,33)))),ISERROR(SEARCH("Side",INDIRECT(ADDRESS($E146,33))))),INDIRECT(ADDRESS($E146,COLUMN())),0),0),IF($F146&gt;0,IF(AND(INDIRECT(ADDRESS($F146,44))=0,INDIRECT(ADDRESS($F146,38))="UL",ISERROR(SEARCH("Rear",INDIRECT(ADDRESS($F146,33)))),ISERROR(SEARCH("Side",INDIRECT(ADDRESS($F146,33))))),INDIRECT(ADDRESS($F146,COLUMN())),0),0),IF($G146&gt;0,IF(AND(INDIRECT(ADDRESS($G146,44))=0,INDIRECT(ADDRESS($G146,38))="UL",ISERROR(SEARCH("Rear",INDIRECT(ADDRESS($G146,33)))),ISERROR(SEARCH("Side",INDIRECT(ADDRESS($G146,33))))),INDIRECT(ADDRESS($G146,COLUMN())),0),0),IF($H146&gt;0,IF(AND(INDIRECT(ADDRESS($H146,44))=0,INDIRECT(ADDRESS($H146,38))="UL",ISERROR(SEARCH("Rear",INDIRECT(ADDRESS($H146,33)))),ISERROR(SEARCH("Side",INDIRECT(ADDRESS($H146,33))))),INDIRECT(ADDRESS($H146,COLUMN())),0),0),IF($I146&gt;0,IF(AND(INDIRECT(ADDRESS($I146,44))=0,INDIRECT(ADDRESS($I146,38))="UL",ISERROR(SEARCH("Rear",INDIRECT(ADDRESS($I146,33)))),ISERROR(SEARCH("Side",INDIRECT(ADDRESS($I146,33))))),INDIRECT(ADDRESS($I146,COLUMN())),0),0),IF($J146&gt;0,IF(AND(INDIRECT(ADDRESS($J146,44))=0,INDIRECT(ADDRESS($J146,38))="UL",ISERROR(SEARCH("Rear",INDIRECT(ADDRESS($J146,33)))),ISERROR(SEARCH("Side",INDIRECT(ADDRESS($J146,33))))),INDIRECT(ADDRESS($J146,COLUMN())),0),0),IF($K146&gt;0,IF(AND(INDIRECT(ADDRESS($K146,44))=0,INDIRECT(ADDRESS($K146,38))="UL",ISERROR(SEARCH("Rear",INDIRECT(ADDRESS($K146,33)))),ISERROR(SEARCH("Side",INDIRECT(ADDRESS($K146,33))))),INDIRECT(ADDRESS($K146,COLUMN())),0),0),IF($L146&gt;0,IF(AND(INDIRECT(ADDRESS($L146,44))=0,INDIRECT(ADDRESS($L146,38))="UL",ISERROR(SEARCH("Rear",INDIRECT(ADDRESS($L146,33)))),ISERROR(SEARCH("Side",INDIRECT(ADDRESS($L146,33))))),INDIRECT(ADDRESS($L146,COLUMN())),0),0),IF($M146&gt;0,IF(AND(INDIRECT(ADDRESS($M146,44))=0,INDIRECT(ADDRESS($M146,38))="UL",ISERROR(SEARCH("Rear",INDIRECT(ADDRESS($M146,33)))),ISERROR(SEARCH("Side",INDIRECT(ADDRESS($M146,33))))),INDIRECT(ADDRESS($M146,COLUMN())),0),0))</f>
        <v>1.6666666666666665</v>
      </c>
      <c r="AX146" s="57" cm="1">
        <f t="array" aca="1" ref="AX146" ca="1">SUM(IF($C146&gt;0,IF(AND(INDIRECT(ADDRESS($C146,44))=0,INDIRECT(ADDRESS($C146,38))="UL",ISERROR(SEARCH("Rear",INDIRECT(ADDRESS($C146,33)))),ISERROR(SEARCH("Side",INDIRECT(ADDRESS($C146,33))))),INDIRECT(ADDRESS($C146,COLUMN())),0),0),IF($D146&gt;0,IF(AND(INDIRECT(ADDRESS($D146,44))=0,INDIRECT(ADDRESS($D146,38))="UL",ISERROR(SEARCH("Rear",INDIRECT(ADDRESS($D146,33)))),ISERROR(SEARCH("Side",INDIRECT(ADDRESS($D146,33))))),INDIRECT(ADDRESS($D146,COLUMN())),0),0),IF($E146&gt;0,IF(AND(INDIRECT(ADDRESS($E146,44))=0,INDIRECT(ADDRESS($E146,38))="UL",ISERROR(SEARCH("Rear",INDIRECT(ADDRESS($E146,33)))),ISERROR(SEARCH("Side",INDIRECT(ADDRESS($E146,33))))),INDIRECT(ADDRESS($E146,COLUMN())),0),0),IF($F146&gt;0,IF(AND(INDIRECT(ADDRESS($F146,44))=0,INDIRECT(ADDRESS($F146,38))="UL",ISERROR(SEARCH("Rear",INDIRECT(ADDRESS($F146,33)))),ISERROR(SEARCH("Side",INDIRECT(ADDRESS($F146,33))))),INDIRECT(ADDRESS($F146,COLUMN())),0),0),IF($G146&gt;0,IF(AND(INDIRECT(ADDRESS($G146,44))=0,INDIRECT(ADDRESS($G146,38))="UL",ISERROR(SEARCH("Rear",INDIRECT(ADDRESS($G146,33)))),ISERROR(SEARCH("Side",INDIRECT(ADDRESS($G146,33))))),INDIRECT(ADDRESS($G146,COLUMN())),0),0),IF($H146&gt;0,IF(AND(INDIRECT(ADDRESS($H146,44))=0,INDIRECT(ADDRESS($H146,38))="UL",ISERROR(SEARCH("Rear",INDIRECT(ADDRESS($H146,33)))),ISERROR(SEARCH("Side",INDIRECT(ADDRESS($H146,33))))),INDIRECT(ADDRESS($H146,COLUMN())),0),0),IF($I146&gt;0,IF(AND(INDIRECT(ADDRESS($I146,44))=0,INDIRECT(ADDRESS($I146,38))="UL",ISERROR(SEARCH("Rear",INDIRECT(ADDRESS($I146,33)))),ISERROR(SEARCH("Side",INDIRECT(ADDRESS($I146,33))))),INDIRECT(ADDRESS($I146,COLUMN())),0),0),IF($J146&gt;0,IF(AND(INDIRECT(ADDRESS($J146,44))=0,INDIRECT(ADDRESS($J146,38))="UL",ISERROR(SEARCH("Rear",INDIRECT(ADDRESS($J146,33)))),ISERROR(SEARCH("Side",INDIRECT(ADDRESS($J146,33))))),INDIRECT(ADDRESS($J146,COLUMN())),0),0),IF($K146&gt;0,IF(AND(INDIRECT(ADDRESS($K146,44))=0,INDIRECT(ADDRESS($K146,38))="UL",ISERROR(SEARCH("Rear",INDIRECT(ADDRESS($K146,33)))),ISERROR(SEARCH("Side",INDIRECT(ADDRESS($K146,33))))),INDIRECT(ADDRESS($K146,COLUMN())),0),0),IF($L146&gt;0,IF(AND(INDIRECT(ADDRESS($L146,44))=0,INDIRECT(ADDRESS($L146,38))="UL",ISERROR(SEARCH("Rear",INDIRECT(ADDRESS($L146,33)))),ISERROR(SEARCH("Side",INDIRECT(ADDRESS($L146,33))))),INDIRECT(ADDRESS($L146,COLUMN())),0),0),IF($M146&gt;0,IF(AND(INDIRECT(ADDRESS($M146,44))=0,INDIRECT(ADDRESS($M146,38))="UL",ISERROR(SEARCH("Rear",INDIRECT(ADDRESS($M146,33)))),ISERROR(SEARCH("Side",INDIRECT(ADDRESS($M146,33))))),INDIRECT(ADDRESS($M146,COLUMN())),0),0))</f>
        <v>0.33333333333333331</v>
      </c>
      <c r="AY146" s="58">
        <f t="shared" ref="AY146:AY163" ca="1" si="103">IF(AU146="S",AV146,IF(AU146="MS",AW146,IF(AU146="ML",AW146,AX146)))</f>
        <v>1.6666666666666665</v>
      </c>
      <c r="AZ146" s="58">
        <f t="shared" ref="AZ146:AZ163" ca="1" si="104">SUM(AV146:AX146)/3</f>
        <v>0.77777777777777768</v>
      </c>
      <c r="BA146" s="58" cm="1">
        <f t="array" aca="1" ref="BA146" ca="1">SUM(IF($C146&gt;0,IF(AND(INDIRECT(ADDRESS($C146,44))=0,INDIRECT(ADDRESS($C146,38))="UL"),INDIRECT(ADDRESS($C146,COLUMN())),0),0),IF($D146&gt;0,IF(AND(INDIRECT(ADDRESS($D146,44))=0,INDIRECT(ADDRESS($D146,38))="UL"),INDIRECT(ADDRESS($D146,COLUMN())),0),0),IF($E146&gt;0,IF(AND(INDIRECT(ADDRESS($E146,44))=0,INDIRECT(ADDRESS($E146,38))="UL"),INDIRECT(ADDRESS($E146,COLUMN())),0),0),IF($F146&gt;0,IF(AND(INDIRECT(ADDRESS($F146,44))=0,INDIRECT(ADDRESS($F146,38))="UL"),INDIRECT(ADDRESS($F146,COLUMN())),0),0),IF($G146&gt;0,IF(AND(INDIRECT(ADDRESS($G146,44))=0,INDIRECT(ADDRESS($G146,38))="UL"),INDIRECT(ADDRESS($G146,COLUMN())),0),0),IF($H146&gt;0,IF(AND(INDIRECT(ADDRESS($H146,44))=0,INDIRECT(ADDRESS($H146,38))="UL"),INDIRECT(ADDRESS($H146,COLUMN())),0),0),IF($I146&gt;0,IF(AND(INDIRECT(ADDRESS($I146,44))=0,INDIRECT(ADDRESS($I146,38))="UL"),INDIRECT(ADDRESS($I146,COLUMN())),0),0),IF($J146&gt;0,IF(AND(INDIRECT(ADDRESS($J146,44))=0,INDIRECT(ADDRESS($J146,38))="UL"),INDIRECT(ADDRESS($J146,COLUMN())),0),0),IF($K146&gt;0,IF(AND(INDIRECT(ADDRESS($K146,44))=0,INDIRECT(ADDRESS($K146,38))="UL"),INDIRECT(ADDRESS($K146,COLUMN())),0),0),IF($L146&gt;0,IF(AND(INDIRECT(ADDRESS($L146,44))=0,INDIRECT(ADDRESS($L146,38))="UL"),INDIRECT(ADDRESS($L146,COLUMN())),0),0),IF($M146&gt;0,IF(AND(INDIRECT(ADDRESS($M146,44))=0,INDIRECT(ADDRESS($M146,38))="UL"),INDIRECT(ADDRESS($M146,COLUMN())),0),0))</f>
        <v>0.48888888888888882</v>
      </c>
      <c r="BB146" s="58" cm="1">
        <f t="array" aca="1" ref="BB146" ca="1">SUM(IF($C146&gt;0,IF(AND(INDIRECT(ADDRESS($C146,44))=0,INDIRECT(ADDRESS($C146,38))="UL"),INDIRECT(ADDRESS($C146,COLUMN())),0),0),IF($D146&gt;0,IF(AND(INDIRECT(ADDRESS($D146,44))=0,INDIRECT(ADDRESS($D146,38))="UL"),INDIRECT(ADDRESS($D146,COLUMN())),0),0),IF($E146&gt;0,IF(AND(INDIRECT(ADDRESS($E146,44))=0,INDIRECT(ADDRESS($E146,38))="UL"),INDIRECT(ADDRESS($E146,COLUMN())),0),0),IF($F146&gt;0,IF(AND(INDIRECT(ADDRESS($F146,44))=0,INDIRECT(ADDRESS($F146,38))="UL"),INDIRECT(ADDRESS($F146,COLUMN())),0),0),IF($G146&gt;0,IF(AND(INDIRECT(ADDRESS($G146,44))=0,INDIRECT(ADDRESS($G146,38))="UL"),INDIRECT(ADDRESS($G146,COLUMN())),0),0),IF($H146&gt;0,IF(AND(INDIRECT(ADDRESS($H146,44))=0,INDIRECT(ADDRESS($H146,38))="UL"),INDIRECT(ADDRESS($H146,COLUMN())),0),0),IF($I146&gt;0,IF(AND(INDIRECT(ADDRESS($I146,44))=0,INDIRECT(ADDRESS($I146,38))="UL"),INDIRECT(ADDRESS($I146,COLUMN())),0),0),IF($J146&gt;0,IF(AND(INDIRECT(ADDRESS($J146,44))=0,INDIRECT(ADDRESS($J146,38))="UL"),INDIRECT(ADDRESS($J146,COLUMN())),0),0),IF($K146&gt;0,IF(AND(INDIRECT(ADDRESS($K146,44))=0,INDIRECT(ADDRESS($K146,38))="UL"),INDIRECT(ADDRESS($K146,COLUMN())),0),0),IF($L146&gt;0,IF(AND(INDIRECT(ADDRESS($L146,44))=0,INDIRECT(ADDRESS($L146,38))="UL"),INDIRECT(ADDRESS($L146,COLUMN())),0),0),IF($M146&gt;0,IF(AND(INDIRECT(ADDRESS($M146,44))=0,INDIRECT(ADDRESS($M146,38))="UL"),INDIRECT(ADDRESS($M146,COLUMN())),0),0))</f>
        <v>0.1333333333333333</v>
      </c>
      <c r="BC146" s="58" cm="1">
        <f t="array" aca="1" ref="BC146" ca="1">SUM(IF($C146&gt;0,IF(AND(INDIRECT(ADDRESS($C146,44))=0,INDIRECT(ADDRESS($C146,38))="UL"),INDIRECT(ADDRESS($C146,COLUMN())),0),0),IF($D146&gt;0,IF(AND(INDIRECT(ADDRESS($D146,44))=0,INDIRECT(ADDRESS($D146,38))="UL"),INDIRECT(ADDRESS($D146,COLUMN())),0),0),IF($E146&gt;0,IF(AND(INDIRECT(ADDRESS($E146,44))=0,INDIRECT(ADDRESS($E146,38))="UL"),INDIRECT(ADDRESS($E146,COLUMN())),0),0),IF($F146&gt;0,IF(AND(INDIRECT(ADDRESS($F146,44))=0,INDIRECT(ADDRESS($F146,38))="UL"),INDIRECT(ADDRESS($F146,COLUMN())),0),0),IF($G146&gt;0,IF(AND(INDIRECT(ADDRESS($G146,44))=0,INDIRECT(ADDRESS($G146,38))="UL"),INDIRECT(ADDRESS($G146,COLUMN())),0),0),IF($H146&gt;0,IF(AND(INDIRECT(ADDRESS($H146,44))=0,INDIRECT(ADDRESS($H146,38))="UL"),INDIRECT(ADDRESS($H146,COLUMN())),0),0),IF($I146&gt;0,IF(AND(INDIRECT(ADDRESS($I146,44))=0,INDIRECT(ADDRESS($I146,38))="UL"),INDIRECT(ADDRESS($I146,COLUMN())),0),0),IF($J146&gt;0,IF(AND(INDIRECT(ADDRESS($J146,44))=0,INDIRECT(ADDRESS($J146,38))="UL"),INDIRECT(ADDRESS($J146,COLUMN())),0),0),IF($K146&gt;0,IF(AND(INDIRECT(ADDRESS($K146,44))=0,INDIRECT(ADDRESS($K146,38))="UL"),INDIRECT(ADDRESS($K146,COLUMN())),0),0),IF($L146&gt;0,IF(AND(INDIRECT(ADDRESS($L146,44))=0,INDIRECT(ADDRESS($L146,38))="UL"),INDIRECT(ADDRESS($L146,COLUMN())),0),0),IF($M146&gt;0,IF(AND(INDIRECT(ADDRESS($M146,44))=0,INDIRECT(ADDRESS($M146,38))="UL"),INDIRECT(ADDRESS($M146,COLUMN())),0),0))</f>
        <v>0.1333333333333333</v>
      </c>
      <c r="BD146" s="58" cm="1">
        <f t="array" aca="1" ref="BD146" ca="1">SUM(IF($C146&gt;0,IF(AND(INDIRECT(ADDRESS($C146,44))=0,INDIRECT(ADDRESS($C146,38))="UL"),INDIRECT(ADDRESS($C146,COLUMN())),0),0),IF($D146&gt;0,IF(AND(INDIRECT(ADDRESS($D146,44))=0,INDIRECT(ADDRESS($D146,38))="UL"),INDIRECT(ADDRESS($D146,COLUMN())),0),0),IF($E146&gt;0,IF(AND(INDIRECT(ADDRESS($E146,44))=0,INDIRECT(ADDRESS($E146,38))="UL"),INDIRECT(ADDRESS($E146,COLUMN())),0),0),IF($F146&gt;0,IF(AND(INDIRECT(ADDRESS($F146,44))=0,INDIRECT(ADDRESS($F146,38))="UL"),INDIRECT(ADDRESS($F146,COLUMN())),0),0),IF($G146&gt;0,IF(AND(INDIRECT(ADDRESS($G146,44))=0,INDIRECT(ADDRESS($G146,38))="UL"),INDIRECT(ADDRESS($G146,COLUMN())),0),0),IF($H146&gt;0,IF(AND(INDIRECT(ADDRESS($H146,44))=0,INDIRECT(ADDRESS($H146,38))="UL"),INDIRECT(ADDRESS($H146,COLUMN())),0),0),IF($I146&gt;0,IF(AND(INDIRECT(ADDRESS($I146,44))=0,INDIRECT(ADDRESS($I146,38))="UL"),INDIRECT(ADDRESS($I146,COLUMN())),0),0),IF($J146&gt;0,IF(AND(INDIRECT(ADDRESS($J146,44))=0,INDIRECT(ADDRESS($J146,38))="UL"),INDIRECT(ADDRESS($J146,COLUMN())),0),0),IF($K146&gt;0,IF(AND(INDIRECT(ADDRESS($K146,44))=0,INDIRECT(ADDRESS($K146,38))="UL"),INDIRECT(ADDRESS($K146,COLUMN())),0),0),IF($L146&gt;0,IF(AND(INDIRECT(ADDRESS($L146,44))=0,INDIRECT(ADDRESS($L146,38))="UL"),INDIRECT(ADDRESS($L146,COLUMN())),0),0),IF($M146&gt;0,IF(AND(INDIRECT(ADDRESS($M146,44))=0,INDIRECT(ADDRESS($M146,38))="UL"),INDIRECT(ADDRESS($M146,COLUMN())),0),0))</f>
        <v>0.48888888888888887</v>
      </c>
      <c r="BE146" s="57">
        <f t="shared" ref="BE146:BE163" ca="1" si="105">IF(AU146="S",BA146,IF(AU146="MS",BB146,IF(AU146="ML",BC146,BD146)))</f>
        <v>0.1333333333333333</v>
      </c>
      <c r="BF146" s="57" cm="1">
        <f t="array" aca="1" ref="BF146" ca="1">SUM(IF($C146&gt;0,IF(INDIRECT(ADDRESS($C146,45))=1,INDIRECT(ADDRESS($C146,52))*INDIRECT(ADDRESS($C146,42))/5,0),0), IF($D146&gt;0,IF(INDIRECT(ADDRESS($D146,45))=1,INDIRECT(ADDRESS($D146,52))*INDIRECT(ADDRESS($D146,42))/5,0),0), IF($E146&gt;0,IF(INDIRECT(ADDRESS($E146,45))=1,INDIRECT(ADDRESS($E146,52))*INDIRECT(ADDRESS($E146,42))/5,0),0), IF($F146&gt;0,IF(INDIRECT(ADDRESS($F146,45))=1,INDIRECT(ADDRESS($F146,52))*INDIRECT(ADDRESS($F146,42))/5,0),0), IF($G146&gt;0,IF(INDIRECT(ADDRESS($G146,45))=1,INDIRECT(ADDRESS($G146,52))*INDIRECT(ADDRESS($G146,42))/5,0),0), IF($H146&gt;0,IF(INDIRECT(ADDRESS($H146,45))=1,INDIRECT(ADDRESS($H146,52))*INDIRECT(ADDRESS($H146,42))/5,0),0)
)*$BF$296/100</f>
        <v>0</v>
      </c>
      <c r="BG146" s="19"/>
      <c r="BH146" s="57" cm="1">
        <f t="array" aca="1" ref="BH146" ca="1">SUM(IF($C146&gt;0,IF(AND(INDIRECT(ADDRESS($C146,44))=0,INDIRECT(ADDRESS($C146,38))&lt;&gt;"UL"),INDIRECT(ADDRESS($C146,COLUMN()-12)),0),0), IF($D146&gt;0,IF(AND(INDIRECT(ADDRESS($D146,44))=0,INDIRECT(ADDRESS($D146,38))&lt;&gt;"UL"),INDIRECT(ADDRESS($D146,COLUMN()-12)),0),0), IF($E146&gt;0,IF(AND(INDIRECT(ADDRESS($E146,44))=0,INDIRECT(ADDRESS($E146,38))&lt;&gt;"UL"),INDIRECT(ADDRESS($E146,COLUMN()-12)),0),0), IF($F146&gt;0,IF(AND(INDIRECT(ADDRESS($F146,44))=0,INDIRECT(ADDRESS($F146,38))&lt;&gt;"UL"),INDIRECT(ADDRESS($F146,COLUMN()-12)),0),0), IF($G146&gt;0,IF(AND(INDIRECT(ADDRESS($G146,44))=0,INDIRECT(ADDRESS($G146,38))&lt;&gt;"UL"),INDIRECT(ADDRESS($G146,COLUMN()-12)),0),0), IF($H146&gt;0,IF(AND(INDIRECT(ADDRESS($H146,44))=0,INDIRECT(ADDRESS($H146,38))&lt;&gt;"UL"),INDIRECT(ADDRESS($H146,COLUMN()-12)),0),0), IF($I146&gt;0,IF(AND(INDIRECT(ADDRESS($I146,44))=0,INDIRECT(ADDRESS($I146,38))&lt;&gt;"UL"),INDIRECT(ADDRESS($I146,COLUMN()-12)),0),0), IF($J146&gt;0,IF(AND(INDIRECT(ADDRESS($J146,44))=0,INDIRECT(ADDRESS($J146,38))&lt;&gt;"UL"),INDIRECT(ADDRESS($J146,COLUMN()-12)),0),0), IF($K146&gt;0,IF(AND(INDIRECT(ADDRESS($K146,44))=0,INDIRECT(ADDRESS($K146,38))&lt;&gt;"UL"),INDIRECT(ADDRESS($K146,COLUMN()-12)),0),0), IF($L146&gt;0,IF(AND(INDIRECT(ADDRESS($L146,44))=0,INDIRECT(ADDRESS($L146,38))&lt;&gt;"UL"),INDIRECT(ADDRESS($L146,COLUMN()-12)),0),0), IF($M146&gt;0,IF(AND(INDIRECT(ADDRESS($M146,44))=0,INDIRECT(ADDRESS($M146,38))&lt;&gt;"UL"),INDIRECT(ADDRESS($M146,COLUMN()-12)),0),0))</f>
        <v>0</v>
      </c>
      <c r="BI146" s="57" cm="1">
        <f t="array" aca="1" ref="BI146" ca="1">SUM(IF($C146&gt;0,IF(AND(INDIRECT(ADDRESS($C146,44))=0,INDIRECT(ADDRESS($C146,38))&lt;&gt;"UL"),INDIRECT(ADDRESS($C146,COLUMN()-12)),0),0), IF($D146&gt;0,IF(AND(INDIRECT(ADDRESS($D146,44))=0,INDIRECT(ADDRESS($D146,38))&lt;&gt;"UL"),INDIRECT(ADDRESS($D146,COLUMN()-12)),0),0), IF($E146&gt;0,IF(AND(INDIRECT(ADDRESS($E146,44))=0,INDIRECT(ADDRESS($E146,38))&lt;&gt;"UL"),INDIRECT(ADDRESS($E146,COLUMN()-12)),0),0), IF($F146&gt;0,IF(AND(INDIRECT(ADDRESS($F146,44))=0,INDIRECT(ADDRESS($F146,38))&lt;&gt;"UL"),INDIRECT(ADDRESS($F146,COLUMN()-12)),0),0), IF($G146&gt;0,IF(AND(INDIRECT(ADDRESS($G146,44))=0,INDIRECT(ADDRESS($G146,38))&lt;&gt;"UL"),INDIRECT(ADDRESS($G146,COLUMN()-12)),0),0), IF($H146&gt;0,IF(AND(INDIRECT(ADDRESS($H146,44))=0,INDIRECT(ADDRESS($H146,38))&lt;&gt;"UL"),INDIRECT(ADDRESS($H146,COLUMN()-12)),0),0), IF($I146&gt;0,IF(AND(INDIRECT(ADDRESS($I146,44))=0,INDIRECT(ADDRESS($I146,38))&lt;&gt;"UL"),INDIRECT(ADDRESS($I146,COLUMN()-12)),0),0), IF($J146&gt;0,IF(AND(INDIRECT(ADDRESS($J146,44))=0,INDIRECT(ADDRESS($J146,38))&lt;&gt;"UL"),INDIRECT(ADDRESS($J146,COLUMN()-12)),0),0), IF($K146&gt;0,IF(AND(INDIRECT(ADDRESS($K146,44))=0,INDIRECT(ADDRESS($K146,38))&lt;&gt;"UL"),INDIRECT(ADDRESS($K146,COLUMN()-12)),0),0), IF($L146&gt;0,IF(AND(INDIRECT(ADDRESS($L146,44))=0,INDIRECT(ADDRESS($L146,38))&lt;&gt;"UL"),INDIRECT(ADDRESS($L146,COLUMN()-12)),0),0), IF($M146&gt;0,IF(AND(INDIRECT(ADDRESS($M146,44))=0,INDIRECT(ADDRESS($M146,38))&lt;&gt;"UL"),INDIRECT(ADDRESS($M146,COLUMN()-12)),0),0))</f>
        <v>0</v>
      </c>
      <c r="BJ146" s="57" cm="1">
        <f t="array" aca="1" ref="BJ146" ca="1">SUM(IF($C146&gt;0,IF(AND(INDIRECT(ADDRESS($C146,44))=0,INDIRECT(ADDRESS($C146,38))&lt;&gt;"UL"),INDIRECT(ADDRESS($C146,COLUMN()-12)),0),0), IF($D146&gt;0,IF(AND(INDIRECT(ADDRESS($D146,44))=0,INDIRECT(ADDRESS($D146,38))&lt;&gt;"UL"),INDIRECT(ADDRESS($D146,COLUMN()-12)),0),0), IF($E146&gt;0,IF(AND(INDIRECT(ADDRESS($E146,44))=0,INDIRECT(ADDRESS($E146,38))&lt;&gt;"UL"),INDIRECT(ADDRESS($E146,COLUMN()-12)),0),0), IF($F146&gt;0,IF(AND(INDIRECT(ADDRESS($F146,44))=0,INDIRECT(ADDRESS($F146,38))&lt;&gt;"UL"),INDIRECT(ADDRESS($F146,COLUMN()-12)),0),0), IF($G146&gt;0,IF(AND(INDIRECT(ADDRESS($G146,44))=0,INDIRECT(ADDRESS($G146,38))&lt;&gt;"UL"),INDIRECT(ADDRESS($G146,COLUMN()-12)),0),0), IF($H146&gt;0,IF(AND(INDIRECT(ADDRESS($H146,44))=0,INDIRECT(ADDRESS($H146,38))&lt;&gt;"UL"),INDIRECT(ADDRESS($H146,COLUMN()-12)),0),0), IF($I146&gt;0,IF(AND(INDIRECT(ADDRESS($I146,44))=0,INDIRECT(ADDRESS($I146,38))&lt;&gt;"UL"),INDIRECT(ADDRESS($I146,COLUMN()-12)),0),0), IF($J146&gt;0,IF(AND(INDIRECT(ADDRESS($J146,44))=0,INDIRECT(ADDRESS($J146,38))&lt;&gt;"UL"),INDIRECT(ADDRESS($J146,COLUMN()-12)),0),0), IF($K146&gt;0,IF(AND(INDIRECT(ADDRESS($K146,44))=0,INDIRECT(ADDRESS($K146,38))&lt;&gt;"UL"),INDIRECT(ADDRESS($K146,COLUMN()-12)),0),0), IF($L146&gt;0,IF(AND(INDIRECT(ADDRESS($L146,44))=0,INDIRECT(ADDRESS($L146,38))&lt;&gt;"UL"),INDIRECT(ADDRESS($L146,COLUMN()-12)),0),0), IF($M146&gt;0,IF(AND(INDIRECT(ADDRESS($M146,44))=0,INDIRECT(ADDRESS($M146,38))&lt;&gt;"UL"),INDIRECT(ADDRESS($M146,COLUMN()-12)),0),0))</f>
        <v>0</v>
      </c>
      <c r="BK146" s="57">
        <f t="shared" ref="BK146:BK163" ca="1" si="106">IF(AU146="S",BH146,IF(AU146="MS",BI146,IF(AU146="ML",BI146,BJ146)))</f>
        <v>0</v>
      </c>
      <c r="BL146" s="58">
        <f t="shared" ref="BL146:BL163" ca="1" si="107">SUM(BH146:BJ146)/3</f>
        <v>0</v>
      </c>
      <c r="BM146" s="57" cm="1">
        <f t="array" aca="1" ref="BM146" ca="1">SUM(IF($C146&gt;0,IF(AND(INDIRECT(ADDRESS($C146,44))=0,INDIRECT(ADDRESS($C146,38))&lt;&gt;"UL"),INDIRECT(ADDRESS($C146,COLUMN()-12)),0),0), IF($D146&gt;0,IF(AND(INDIRECT(ADDRESS($D146,44))=0,INDIRECT(ADDRESS($D146,38))&lt;&gt;"UL"),INDIRECT(ADDRESS($D146,COLUMN()-12)),0),0), IF($E146&gt;0,IF(AND(INDIRECT(ADDRESS($E146,44))=0,INDIRECT(ADDRESS($E146,38))&lt;&gt;"UL"),INDIRECT(ADDRESS($E146,COLUMN()-12)),0),0), IF($F146&gt;0,IF(AND(INDIRECT(ADDRESS($F146,44))=0,INDIRECT(ADDRESS($F146,38))&lt;&gt;"UL"),INDIRECT(ADDRESS($F146,COLUMN()-12)),0),0), IF($G146&gt;0,IF(AND(INDIRECT(ADDRESS($G146,44))=0,INDIRECT(ADDRESS($G146,38))&lt;&gt;"UL"),INDIRECT(ADDRESS($G146,COLUMN()-12)),0),0), IF($H146&gt;0,IF(AND(INDIRECT(ADDRESS($H146,44))=0,INDIRECT(ADDRESS($H146,38))&lt;&gt;"UL"),INDIRECT(ADDRESS($H146,COLUMN()-12)),0),0), IF($I146&gt;0,IF(AND(INDIRECT(ADDRESS($I146,44))=0,INDIRECT(ADDRESS($I146,38))&lt;&gt;"UL"),INDIRECT(ADDRESS($I146,COLUMN()-12)),0),0), IF($J146&gt;0,IF(AND(INDIRECT(ADDRESS($J146,44))=0,INDIRECT(ADDRESS($J146,38))&lt;&gt;"UL"),INDIRECT(ADDRESS($J146,COLUMN()-12)),0),0), IF($K146&gt;0,IF(AND(INDIRECT(ADDRESS($K146,44))=0,INDIRECT(ADDRESS($K146,38))&lt;&gt;"UL"),INDIRECT(ADDRESS($K146,COLUMN()-11)),0),0), IF($L146&gt;0,IF(AND(INDIRECT(ADDRESS($L146,44))=0,INDIRECT(ADDRESS($L146,38))&lt;&gt;"UL"),INDIRECT(ADDRESS($L146,COLUMN()-11)),0),0), IF($M146&gt;0,IF(AND(INDIRECT(ADDRESS($M146,44))=0,INDIRECT(ADDRESS($M146,38))&lt;&gt;"UL"),INDIRECT(ADDRESS($M146,COLUMN()-11)),0),0))</f>
        <v>0</v>
      </c>
      <c r="BN146" s="57" cm="1">
        <f t="array" aca="1" ref="BN146" ca="1">SUM(IF($C146&gt;0,IF(AND(INDIRECT(ADDRESS($C146,44))=0,INDIRECT(ADDRESS($C146,38))&lt;&gt;"UL"),INDIRECT(ADDRESS($C146,COLUMN()-12)),0),0), IF($D146&gt;0,IF(AND(INDIRECT(ADDRESS($D146,44))=0,INDIRECT(ADDRESS($D146,38))&lt;&gt;"UL"),INDIRECT(ADDRESS($D146,COLUMN()-12)),0),0), IF($E146&gt;0,IF(AND(INDIRECT(ADDRESS($E146,44))=0,INDIRECT(ADDRESS($E146,38))&lt;&gt;"UL"),INDIRECT(ADDRESS($E146,COLUMN()-12)),0),0), IF($F146&gt;0,IF(AND(INDIRECT(ADDRESS($F146,44))=0,INDIRECT(ADDRESS($F146,38))&lt;&gt;"UL"),INDIRECT(ADDRESS($F146,COLUMN()-12)),0),0), IF($G146&gt;0,IF(AND(INDIRECT(ADDRESS($G146,44))=0,INDIRECT(ADDRESS($G146,38))&lt;&gt;"UL"),INDIRECT(ADDRESS($G146,COLUMN()-12)),0),0), IF($H146&gt;0,IF(AND(INDIRECT(ADDRESS($H146,44))=0,INDIRECT(ADDRESS($H146,38))&lt;&gt;"UL"),INDIRECT(ADDRESS($H146,COLUMN()-12)),0),0), IF($I146&gt;0,IF(AND(INDIRECT(ADDRESS($I146,44))=0,INDIRECT(ADDRESS($I146,38))&lt;&gt;"UL"),INDIRECT(ADDRESS($I146,COLUMN()-12)),0),0), IF($J146&gt;0,IF(AND(INDIRECT(ADDRESS($J146,44))=0,INDIRECT(ADDRESS($J146,38))&lt;&gt;"UL"),INDIRECT(ADDRESS($J146,COLUMN()-12)),0),0), IF($K146&gt;0,IF(AND(INDIRECT(ADDRESS($K146,44))=0,INDIRECT(ADDRESS($K146,38))&lt;&gt;"UL"),INDIRECT(ADDRESS($K146,COLUMN()-11)),0),0), IF($L146&gt;0,IF(AND(INDIRECT(ADDRESS($L146,44))=0,INDIRECT(ADDRESS($L146,38))&lt;&gt;"UL"),INDIRECT(ADDRESS($L146,COLUMN()-11)),0),0), IF($M146&gt;0,IF(AND(INDIRECT(ADDRESS($M146,44))=0,INDIRECT(ADDRESS($M146,38))&lt;&gt;"UL"),INDIRECT(ADDRESS($M146,COLUMN()-11)),0),0))</f>
        <v>0</v>
      </c>
      <c r="BO146" s="57" cm="1">
        <f t="array" aca="1" ref="BO146" ca="1">SUM(IF($C146&gt;0,IF(AND(INDIRECT(ADDRESS($C146,44))=0,INDIRECT(ADDRESS($C146,38))&lt;&gt;"UL"),INDIRECT(ADDRESS($C146,COLUMN()-12)),0),0), IF($D146&gt;0,IF(AND(INDIRECT(ADDRESS($D146,44))=0,INDIRECT(ADDRESS($D146,38))&lt;&gt;"UL"),INDIRECT(ADDRESS($D146,COLUMN()-12)),0),0), IF($E146&gt;0,IF(AND(INDIRECT(ADDRESS($E146,44))=0,INDIRECT(ADDRESS($E146,38))&lt;&gt;"UL"),INDIRECT(ADDRESS($E146,COLUMN()-12)),0),0), IF($F146&gt;0,IF(AND(INDIRECT(ADDRESS($F146,44))=0,INDIRECT(ADDRESS($F146,38))&lt;&gt;"UL"),INDIRECT(ADDRESS($F146,COLUMN()-12)),0),0), IF($G146&gt;0,IF(AND(INDIRECT(ADDRESS($G146,44))=0,INDIRECT(ADDRESS($G146,38))&lt;&gt;"UL"),INDIRECT(ADDRESS($G146,COLUMN()-12)),0),0), IF($H146&gt;0,IF(AND(INDIRECT(ADDRESS($H146,44))=0,INDIRECT(ADDRESS($H146,38))&lt;&gt;"UL"),INDIRECT(ADDRESS($H146,COLUMN()-12)),0),0), IF($I146&gt;0,IF(AND(INDIRECT(ADDRESS($I146,44))=0,INDIRECT(ADDRESS($I146,38))&lt;&gt;"UL"),INDIRECT(ADDRESS($I146,COLUMN()-12)),0),0), IF($J146&gt;0,IF(AND(INDIRECT(ADDRESS($J146,44))=0,INDIRECT(ADDRESS($J146,38))&lt;&gt;"UL"),INDIRECT(ADDRESS($J146,COLUMN()-12)),0),0), IF($K146&gt;0,IF(AND(INDIRECT(ADDRESS($K146,44))=0,INDIRECT(ADDRESS($K146,38))&lt;&gt;"UL"),INDIRECT(ADDRESS($K146,COLUMN()-11)),0),0), IF($L146&gt;0,IF(AND(INDIRECT(ADDRESS($L146,44))=0,INDIRECT(ADDRESS($L146,38))&lt;&gt;"UL"),INDIRECT(ADDRESS($L146,COLUMN()-11)),0),0), IF($M146&gt;0,IF(AND(INDIRECT(ADDRESS($M146,44))=0,INDIRECT(ADDRESS($M146,38))&lt;&gt;"UL"),INDIRECT(ADDRESS($M146,COLUMN()-11)),0),0))</f>
        <v>0</v>
      </c>
      <c r="BP146" s="57" cm="1">
        <f t="array" aca="1" ref="BP146" ca="1">SUM(IF($C146&gt;0,IF(AND(INDIRECT(ADDRESS($C146,44))=0,INDIRECT(ADDRESS($C146,38))&lt;&gt;"UL"),INDIRECT(ADDRESS($C146,COLUMN()-12)),0),0), IF($D146&gt;0,IF(AND(INDIRECT(ADDRESS($D146,44))=0,INDIRECT(ADDRESS($D146,38))&lt;&gt;"UL"),INDIRECT(ADDRESS($D146,COLUMN()-12)),0),0), IF($E146&gt;0,IF(AND(INDIRECT(ADDRESS($E146,44))=0,INDIRECT(ADDRESS($E146,38))&lt;&gt;"UL"),INDIRECT(ADDRESS($E146,COLUMN()-12)),0),0), IF($F146&gt;0,IF(AND(INDIRECT(ADDRESS($F146,44))=0,INDIRECT(ADDRESS($F146,38))&lt;&gt;"UL"),INDIRECT(ADDRESS($F146,COLUMN()-12)),0),0), IF($G146&gt;0,IF(AND(INDIRECT(ADDRESS($G146,44))=0,INDIRECT(ADDRESS($G146,38))&lt;&gt;"UL"),INDIRECT(ADDRESS($G146,COLUMN()-12)),0),0), IF($H146&gt;0,IF(AND(INDIRECT(ADDRESS($H146,44))=0,INDIRECT(ADDRESS($H146,38))&lt;&gt;"UL"),INDIRECT(ADDRESS($H146,COLUMN()-12)),0),0), IF($I146&gt;0,IF(AND(INDIRECT(ADDRESS($I146,44))=0,INDIRECT(ADDRESS($I146,38))&lt;&gt;"UL"),INDIRECT(ADDRESS($I146,COLUMN()-12)),0),0), IF($J146&gt;0,IF(AND(INDIRECT(ADDRESS($J146,44))=0,INDIRECT(ADDRESS($J146,38))&lt;&gt;"UL"),INDIRECT(ADDRESS($J146,COLUMN()-12)),0),0), IF($K146&gt;0,IF(AND(INDIRECT(ADDRESS($K146,44))=0,INDIRECT(ADDRESS($K146,38))&lt;&gt;"UL"),INDIRECT(ADDRESS($K146,COLUMN()-11)),0),0), IF($L146&gt;0,IF(AND(INDIRECT(ADDRESS($L146,44))=0,INDIRECT(ADDRESS($L146,38))&lt;&gt;"UL"),INDIRECT(ADDRESS($L146,COLUMN()-11)),0),0), IF($M146&gt;0,IF(AND(INDIRECT(ADDRESS($M146,44))=0,INDIRECT(ADDRESS($M146,38))&lt;&gt;"UL"),INDIRECT(ADDRESS($M146,COLUMN()-11)),0),0))</f>
        <v>0</v>
      </c>
      <c r="BQ146" s="57">
        <f t="shared" ref="BQ146:BQ163" ca="1" si="108">IF(AU146="S",BM146,IF(AU146="MS",BN146,IF(AU146="ML",BO146,BP146)))</f>
        <v>0</v>
      </c>
      <c r="BR146" s="161">
        <f t="shared" ref="BR146:BR163" ca="1" si="109">(((AZ146+BB146+BL146+BQ146)/(AY146+BB146+BK146+BQ146)*AB146^$BR$296)^$BQ$296)*100</f>
        <v>64.42377603001276</v>
      </c>
      <c r="BS146" s="56"/>
      <c r="BT146" s="56">
        <f t="shared" ref="BT146:BT163" ca="1" si="110">IF(AD146&lt;BG146,((((AY146+BK146)*AB146)+((BE146+BQ146)*(1-AB146))+BF146)*AD146),((((AY146*AB146)+(BE146*(1-AB146))+BF146)*AD146)+(((BK146*AB146)+(BQ146*(1-AB146)))*BG146)))</f>
        <v>3.750716300555105</v>
      </c>
      <c r="BU146" s="56">
        <f t="shared" ref="BU146:BU163" ca="1" si="111">BT146/N146</f>
        <v>0.16307462176326543</v>
      </c>
      <c r="BV146" s="57" t="s">
        <v>34</v>
      </c>
      <c r="BW146" s="57" cm="1">
        <f t="array" aca="1" ref="BW146" ca="1">SUM(IF($C146&gt;0,IF(AND(INDIRECT(ADDRESS($C146,44))=0,INDIRECT(ADDRESS($C146,38))="UL",ISERROR(SEARCH("Rear",INDIRECT(ADDRESS($C146,33)))),ISERROR(SEARCH("Side",INDIRECT(ADDRESS($C146,33))))),INDIRECT(ADDRESS($C146,COLUMN())),0),0),IF($D146&gt;0,IF(AND(INDIRECT(ADDRESS($D146,44))=0,INDIRECT(ADDRESS($D146,38))="UL",ISERROR(SEARCH("Rear",INDIRECT(ADDRESS($D146,33)))),ISERROR(SEARCH("Side",INDIRECT(ADDRESS($D146,33))))),INDIRECT(ADDRESS($D146,COLUMN())),0),0),IF($E146&gt;0,IF(AND(INDIRECT(ADDRESS($E146,44))=0,INDIRECT(ADDRESS($E146,38))="UL",ISERROR(SEARCH("Rear",INDIRECT(ADDRESS($E146,33)))),ISERROR(SEARCH("Side",INDIRECT(ADDRESS($E146,33))))),INDIRECT(ADDRESS($E146,COLUMN())),0),0),IF($F146&gt;0,IF(AND(INDIRECT(ADDRESS($F146,44))=0,INDIRECT(ADDRESS($F146,38))="UL",ISERROR(SEARCH("Rear",INDIRECT(ADDRESS($F146,33)))),ISERROR(SEARCH("Side",INDIRECT(ADDRESS($F146,33))))),INDIRECT(ADDRESS($F146,COLUMN())),0),0),IF($G146&gt;0,IF(AND(INDIRECT(ADDRESS($G146,44))=0,INDIRECT(ADDRESS($G146,38))="UL",ISERROR(SEARCH("Rear",INDIRECT(ADDRESS($G146,33)))),ISERROR(SEARCH("Side",INDIRECT(ADDRESS($G146,33))))),INDIRECT(ADDRESS($G146,COLUMN())),0),0),IF($H146&gt;0,IF(AND(INDIRECT(ADDRESS($H146,44))=0,INDIRECT(ADDRESS($H146,38))="UL",ISERROR(SEARCH("Rear",INDIRECT(ADDRESS($H146,33)))),ISERROR(SEARCH("Side",INDIRECT(ADDRESS($H146,33))))),INDIRECT(ADDRESS($H146,COLUMN())),0),0),IF($I146&gt;0,IF(AND(INDIRECT(ADDRESS($I146,44))=0,INDIRECT(ADDRESS($I146,38))="UL",ISERROR(SEARCH("Rear",INDIRECT(ADDRESS($I146,33)))),ISERROR(SEARCH("Side",INDIRECT(ADDRESS($I146,33))))),INDIRECT(ADDRESS($I146,COLUMN())),0),0),IF($J146&gt;0,IF(AND(INDIRECT(ADDRESS($J146,44))=0,INDIRECT(ADDRESS($J146,38))="UL",ISERROR(SEARCH("Rear",INDIRECT(ADDRESS($J146,33)))),ISERROR(SEARCH("Side",INDIRECT(ADDRESS($J146,33))))),INDIRECT(ADDRESS($J146,COLUMN())),0),0),IF($K146&gt;0,IF(AND(INDIRECT(ADDRESS($K146,44))=0,INDIRECT(ADDRESS($K146,38))="UL",ISERROR(SEARCH("Rear",INDIRECT(ADDRESS($K146,33)))),ISERROR(SEARCH("Side",INDIRECT(ADDRESS($K146,33))))),INDIRECT(ADDRESS($K146,COLUMN())),0),0),IF($L146&gt;0,IF(AND(INDIRECT(ADDRESS($L146,44))=0,INDIRECT(ADDRESS($L146,38))="UL",ISERROR(SEARCH("Rear",INDIRECT(ADDRESS($L146,33)))),ISERROR(SEARCH("Side",INDIRECT(ADDRESS($L146,33))))),INDIRECT(ADDRESS($L146,COLUMN())),0),0),IF($M146&gt;0,IF(AND(INDIRECT(ADDRESS($M146,44))=0,INDIRECT(ADDRESS($M146,38))="UL",ISERROR(SEARCH("Rear",INDIRECT(ADDRESS($M146,33)))),ISERROR(SEARCH("Side",INDIRECT(ADDRESS($M146,33))))),INDIRECT(ADDRESS($M146,COLUMN())),0),0))</f>
        <v>0.83333333333333326</v>
      </c>
      <c r="BX146" s="57">
        <f t="shared" ref="BX146:BX163" ca="1" si="112">IF(BV146="S",AV146,BW146)</f>
        <v>0.83333333333333326</v>
      </c>
      <c r="BY146" s="57" cm="1">
        <f t="array" aca="1" ref="BY146" ca="1">SUM(IF($C146&gt;0,IF(AND(INDIRECT(ADDRESS($C146,44))=0,INDIRECT(ADDRESS($C146,38))="UL"),INDIRECT(ADDRESS($C146,COLUMN())),0),0),IF($D146&gt;0,IF(AND(INDIRECT(ADDRESS($D146,44))=0,INDIRECT(ADDRESS($D146,38))="UL"),INDIRECT(ADDRESS($D146,COLUMN())),0),0),IF($E146&gt;0,IF(AND(INDIRECT(ADDRESS($E146,44))=0,INDIRECT(ADDRESS($E146,38))="UL"),INDIRECT(ADDRESS($E146,COLUMN())),0),0),IF($F146&gt;0,IF(AND(INDIRECT(ADDRESS($F146,44))=0,INDIRECT(ADDRESS($F146,38))="UL"),INDIRECT(ADDRESS($F146,COLUMN())),0),0),IF($G146&gt;0,IF(AND(INDIRECT(ADDRESS($G146,44))=0,INDIRECT(ADDRESS($G146,38))="UL"),INDIRECT(ADDRESS($G146,COLUMN())),0),0),IF($H146&gt;0,IF(AND(INDIRECT(ADDRESS($H146,44))=0,INDIRECT(ADDRESS($H146,38))="UL"),INDIRECT(ADDRESS($H146,COLUMN())),0),0),IF($I146&gt;0,IF(AND(INDIRECT(ADDRESS($I146,44))=0,INDIRECT(ADDRESS($I146,38))="UL"),INDIRECT(ADDRESS($I146,COLUMN())),0),0),IF($J146&gt;0,IF(AND(INDIRECT(ADDRESS($J146,44))=0,INDIRECT(ADDRESS($J146,38))="UL"),INDIRECT(ADDRESS($J146,COLUMN())),0),0),IF($K146&gt;0,IF(AND(INDIRECT(ADDRESS($K146,44))=0,INDIRECT(ADDRESS($K146,38))="UL"),INDIRECT(ADDRESS($K146,COLUMN())),0),0),IF($L146&gt;0,IF(AND(INDIRECT(ADDRESS($L146,44))=0,INDIRECT(ADDRESS($L146,38))="UL"),INDIRECT(ADDRESS($L146,COLUMN())),0),0),IF($M146&gt;0,IF(AND(INDIRECT(ADDRESS($M146,44))=0,INDIRECT(ADDRESS($M146,38))="UL"),INDIRECT(ADDRESS($M146,COLUMN())),0),0))</f>
        <v>0.27777777777777779</v>
      </c>
      <c r="BZ146" s="57" cm="1">
        <f t="array" aca="1" ref="BZ146" ca="1">SUM(IF($C146&gt;0,IF(AND(INDIRECT(ADDRESS($C146,44))=0,INDIRECT(ADDRESS($C146,38))="UL"),INDIRECT(ADDRESS($C146,COLUMN())),0),0),IF($D146&gt;0,IF(AND(INDIRECT(ADDRESS($D146,44))=0,INDIRECT(ADDRESS($D146,38))="UL"),INDIRECT(ADDRESS($D146,COLUMN())),0),0),IF($E146&gt;0,IF(AND(INDIRECT(ADDRESS($E146,44))=0,INDIRECT(ADDRESS($E146,38))="UL"),INDIRECT(ADDRESS($E146,COLUMN())),0),0),IF($F146&gt;0,IF(AND(INDIRECT(ADDRESS($F146,44))=0,INDIRECT(ADDRESS($F146,38))="UL"),INDIRECT(ADDRESS($F146,COLUMN())),0),0),IF($G146&gt;0,IF(AND(INDIRECT(ADDRESS($G146,44))=0,INDIRECT(ADDRESS($G146,38))="UL"),INDIRECT(ADDRESS($G146,COLUMN())),0),0),IF($H146&gt;0,IF(AND(INDIRECT(ADDRESS($H146,44))=0,INDIRECT(ADDRESS($H146,38))="UL"),INDIRECT(ADDRESS($H146,COLUMN())),0),0),IF($I146&gt;0,IF(AND(INDIRECT(ADDRESS($I146,44))=0,INDIRECT(ADDRESS($I146,38))="UL"),INDIRECT(ADDRESS($I146,COLUMN())),0),0),IF($J146&gt;0,IF(AND(INDIRECT(ADDRESS($J146,44))=0,INDIRECT(ADDRESS($J146,38))="UL"),INDIRECT(ADDRESS($J146,COLUMN())),0),0),IF($K146&gt;0,IF(AND(INDIRECT(ADDRESS($K146,44))=0,INDIRECT(ADDRESS($K146,38))="UL"),INDIRECT(ADDRESS($K146,COLUMN())),0),0),IF($L146&gt;0,IF(AND(INDIRECT(ADDRESS($L146,44))=0,INDIRECT(ADDRESS($L146,38))="UL"),INDIRECT(ADDRESS($L146,COLUMN())),0),0),IF($M146&gt;0,IF(AND(INDIRECT(ADDRESS($M146,44))=0,INDIRECT(ADDRESS($M146,38))="UL"),INDIRECT(ADDRESS($M146,COLUMN())),0),0))</f>
        <v>0.1111111111111111</v>
      </c>
      <c r="CA146" s="57">
        <f t="shared" ref="CA146:CA163" ca="1" si="113">IF(BV146="S",BY146,BZ146)</f>
        <v>0.1111111111111111</v>
      </c>
      <c r="CB146" s="57" cm="1">
        <f t="array" aca="1" ref="CB146" ca="1">SUM(IF($C146&gt;0,IF(AND(INDIRECT(ADDRESS($C146,44))=0,INDIRECT(ADDRESS($C146,38))&lt;&gt;"UL"),INDIRECT(ADDRESS($C146,COLUMN())),0),0),IF($D146&gt;0,IF(AND(INDIRECT(ADDRESS($D146,44))=0,INDIRECT(ADDRESS($D146,38))&lt;&gt;"UL"),INDIRECT(ADDRESS($D146,COLUMN())),0),0),IF($E146&gt;0,IF(AND(INDIRECT(ADDRESS($E146,44))=0,INDIRECT(ADDRESS($E146,38))&lt;&gt;"UL"),INDIRECT(ADDRESS($E146,COLUMN())),0),0),IF($F146&gt;0,IF(AND(INDIRECT(ADDRESS($F146,44))=0,INDIRECT(ADDRESS($F146,38))&lt;&gt;"UL"),INDIRECT(ADDRESS($F146,COLUMN())),0),0),IF($G146&gt;0,IF(AND(INDIRECT(ADDRESS($G146,44))=0,INDIRECT(ADDRESS($G146,38))&lt;&gt;"UL"),INDIRECT(ADDRESS($G146,COLUMN())),0),0),IF($H146&gt;0,IF(AND(INDIRECT(ADDRESS($H146,44))=0,INDIRECT(ADDRESS($H146,38))&lt;&gt;"UL"),INDIRECT(ADDRESS($H146,COLUMN())),0),0),IF($I146&gt;0,IF(AND(INDIRECT(ADDRESS($I146,44))=0,INDIRECT(ADDRESS($I146,38))&lt;&gt;"UL"),INDIRECT(ADDRESS($I146,COLUMN())),0),0),IF($J146&gt;0,IF(AND(INDIRECT(ADDRESS($J146,44))=0,INDIRECT(ADDRESS($J146,38))&lt;&gt;"UL"),INDIRECT(ADDRESS($J146,COLUMN())),0),0),IF($K146&gt;0,IF(AND(INDIRECT(ADDRESS($K146,44))=0,INDIRECT(ADDRESS($K146,38))&lt;&gt;"UL"),INDIRECT(ADDRESS($K146,COLUMN())),0),0),IF($L146&gt;0,IF(AND(INDIRECT(ADDRESS($L146,44))=0,INDIRECT(ADDRESS($L146,38))&lt;&gt;"UL"),INDIRECT(ADDRESS($L146,COLUMN())),0),0),IF($M146&gt;0,IF(AND(INDIRECT(ADDRESS($M146,44))=0,INDIRECT(ADDRESS($M146,38))&lt;&gt;"UL"),INDIRECT(ADDRESS($M146,COLUMN())),0),0))</f>
        <v>0</v>
      </c>
      <c r="CC146" s="57">
        <f t="shared" ref="CC146:CC163" ca="1" si="114">IF(BV146="S",BH146,CB146)</f>
        <v>0</v>
      </c>
      <c r="CD146" s="57" cm="1">
        <f t="array" aca="1" ref="CD146" ca="1">SUM(IF($C146&gt;0,IF(AND(INDIRECT(ADDRESS($C146,44))=0,INDIRECT(ADDRESS($C146,38))&lt;&gt;"UL"),INDIRECT(ADDRESS($C146,COLUMN())),0),0),IF($D146&gt;0,IF(AND(INDIRECT(ADDRESS($D146,44))=0,INDIRECT(ADDRESS($D146,38))&lt;&gt;"UL"),INDIRECT(ADDRESS($D146,COLUMN())),0),0),IF($E146&gt;0,IF(AND(INDIRECT(ADDRESS($E146,44))=0,INDIRECT(ADDRESS($E146,38))&lt;&gt;"UL"),INDIRECT(ADDRESS($E146,COLUMN())),0),0),IF($F146&gt;0,IF(AND(INDIRECT(ADDRESS($F146,44))=0,INDIRECT(ADDRESS($F146,38))&lt;&gt;"UL"),INDIRECT(ADDRESS($F146,COLUMN())),0),0),IF($G146&gt;0,IF(AND(INDIRECT(ADDRESS($G146,44))=0,INDIRECT(ADDRESS($G146,38))&lt;&gt;"UL"),INDIRECT(ADDRESS($G146,COLUMN())),0),0),IF($H146&gt;0,IF(AND(INDIRECT(ADDRESS($H146,44))=0,INDIRECT(ADDRESS($H146,38))&lt;&gt;"UL"),INDIRECT(ADDRESS($H146,COLUMN())),0),0),IF($I146&gt;0,IF(AND(INDIRECT(ADDRESS($I146,44))=0,INDIRECT(ADDRESS($I146,38))&lt;&gt;"UL"),INDIRECT(ADDRESS($I146,COLUMN())),0),0),IF($J146&gt;0,IF(AND(INDIRECT(ADDRESS($J146,44))=0,INDIRECT(ADDRESS($J146,38))&lt;&gt;"UL"),INDIRECT(ADDRESS($J146,COLUMN())),0),0),IF($K146&gt;0,IF(AND(INDIRECT(ADDRESS($K146,44))=0,INDIRECT(ADDRESS($K146,38))&lt;&gt;"UL"),INDIRECT(ADDRESS($K146,COLUMN())),0),0),IF($L146&gt;0,IF(AND(INDIRECT(ADDRESS($L146,44))=0,INDIRECT(ADDRESS($L146,38))&lt;&gt;"UL"),INDIRECT(ADDRESS($L146,COLUMN())),0),0),IF($M146&gt;0,IF(AND(INDIRECT(ADDRESS($M146,44))=0,INDIRECT(ADDRESS($M146,38))&lt;&gt;"UL"),INDIRECT(ADDRESS($M146,COLUMN())),0),0))</f>
        <v>0</v>
      </c>
      <c r="CE146" s="57" cm="1">
        <f t="array" aca="1" ref="CE146" ca="1">SUM(IF($C146&gt;0,IF(AND(INDIRECT(ADDRESS($C146,44))=0,INDIRECT(ADDRESS($C146,38))&lt;&gt;"UL"),INDIRECT(ADDRESS($C146,COLUMN())),0),0),IF($D146&gt;0,IF(AND(INDIRECT(ADDRESS($D146,44))=0,INDIRECT(ADDRESS($D146,38))&lt;&gt;"UL"),INDIRECT(ADDRESS($D146,COLUMN())),0),0),IF($E146&gt;0,IF(AND(INDIRECT(ADDRESS($E146,44))=0,INDIRECT(ADDRESS($E146,38))&lt;&gt;"UL"),INDIRECT(ADDRESS($E146,COLUMN())),0),0),IF($F146&gt;0,IF(AND(INDIRECT(ADDRESS($F146,44))=0,INDIRECT(ADDRESS($F146,38))&lt;&gt;"UL"),INDIRECT(ADDRESS($F146,COLUMN())),0),0),IF($G146&gt;0,IF(AND(INDIRECT(ADDRESS($G146,44))=0,INDIRECT(ADDRESS($G146,38))&lt;&gt;"UL"),INDIRECT(ADDRESS($G146,COLUMN())),0),0),IF($H146&gt;0,IF(AND(INDIRECT(ADDRESS($H146,44))=0,INDIRECT(ADDRESS($H146,38))&lt;&gt;"UL"),INDIRECT(ADDRESS($H146,COLUMN())),0),0),IF($I146&gt;0,IF(AND(INDIRECT(ADDRESS($I146,44))=0,INDIRECT(ADDRESS($I146,38))&lt;&gt;"UL"),INDIRECT(ADDRESS($I146,COLUMN())),0),0),IF($J146&gt;0,IF(AND(INDIRECT(ADDRESS($J146,44))=0,INDIRECT(ADDRESS($J146,38))&lt;&gt;"UL"),INDIRECT(ADDRESS($J146,COLUMN())),0),0),IF($K146&gt;0,IF(AND(INDIRECT(ADDRESS($K146,44))=0,INDIRECT(ADDRESS($K146,38))&lt;&gt;"UL"),INDIRECT(ADDRESS($K146,COLUMN())),0),0),IF($L146&gt;0,IF(AND(INDIRECT(ADDRESS($L146,44))=0,INDIRECT(ADDRESS($L146,38))&lt;&gt;"UL"),INDIRECT(ADDRESS($L146,COLUMN())),0),0),IF($M146&gt;0,IF(AND(INDIRECT(ADDRESS($M146,44))=0,INDIRECT(ADDRESS($M146,38))&lt;&gt;"UL"),INDIRECT(ADDRESS($M146,COLUMN())),0),0))</f>
        <v>0</v>
      </c>
      <c r="CF146" s="57">
        <f t="shared" ref="CF146:CF163" ca="1" si="115">IF(BV146="S",CD146,CE146)</f>
        <v>0</v>
      </c>
      <c r="CG146" s="57">
        <f t="shared" ref="CG146:CG163" ca="1" si="116">IF(AD146&lt;BG146,((((BX146+CC146)*AB146)+((CA146+CF146)*(1-AB146)))*AD146),((((BX146*AB146)+((CA146)*(1-AB146)))*AD146)+(((CC146*AB146)+((CF146))*(1-AB146)))*BG146))</f>
        <v>1.9007983837147322</v>
      </c>
      <c r="CH146" s="57">
        <f t="shared" ref="CH146:CH163" ca="1" si="117">CG146/N146</f>
        <v>8.2643407987597048E-2</v>
      </c>
      <c r="CI146" s="19">
        <f t="shared" ref="CI146:CI163" ca="1" si="118">AD146*X146</f>
        <v>16.662255674896095</v>
      </c>
      <c r="CJ146" s="19"/>
      <c r="CK146" s="57" cm="1">
        <f t="array" aca="1" ref="CK146" ca="1">IF(AU146="S", SUM(IF($C146&gt;0,IF(INDIRECT(ADDRESS($C146,43))&lt;&gt;1,INDIRECT(ADDRESS($C146,48)),0),0), IF($D146&gt;0,IF(INDIRECT(ADDRESS($D146,43))&lt;&gt;1,INDIRECT(ADDRESS($D146,48)),0),0), IF($E146&gt;0,IF(INDIRECT(ADDRESS($E146,43))&lt;&gt;1,INDIRECT(ADDRESS($E146,48)),0),0), IF($F146&gt;0,IF(INDIRECT(ADDRESS($F146,43))&lt;&gt;1,INDIRECT(ADDRESS($F146,48)),0),0), IF($G146&gt;0,IF(INDIRECT(ADDRESS($G146,43))&lt;&gt;1,INDIRECT(ADDRESS($G146,48)),0),0), IF($H146&gt;0,IF(INDIRECT(ADDRESS($H146,43))&lt;&gt;1,INDIRECT(ADDRESS($H146,48)),0),0), IF($I146&gt;0,IF(INDIRECT(ADDRESS($I146,43))&lt;&gt;1,INDIRECT(ADDRESS($I146,48)),0),0), IF($J146&gt;0,IF(INDIRECT(ADDRESS($J146,43))&lt;&gt;1,INDIRECT(ADDRESS($J146,48)),0),0), IF($K146&gt;0,IF(INDIRECT(ADDRESS($K146,43))&lt;&gt;1,INDIRECT(ADDRESS($K146,48)),0),0), IF($L146&gt;0,IF(INDIRECT(ADDRESS($L146,43))&lt;&gt;1,INDIRECT(ADDRESS($L146,48)),0),0), IF($M146&gt;0,IF(INDIRECT(ADDRESS($M146,43))&lt;&gt;1,INDIRECT(ADDRESS($M146,48)),0),0)), IF(AU146="L",SUM(IF($C146&gt;0,IF(INDIRECT(ADDRESS($C146,43))&lt;&gt;1,INDIRECT(ADDRESS($C146,50)),0),0), IF($D146&gt;0,IF(INDIRECT(ADDRESS($D146,43))&lt;&gt;1,INDIRECT(ADDRESS($D146,50)),0),0), IF($E146&gt;0,IF(INDIRECT(ADDRESS($E146,43))&lt;&gt;1,INDIRECT(ADDRESS($E146,50)),0),0), IF($F146&gt;0,IF(INDIRECT(ADDRESS($F146,43))&lt;&gt;1,INDIRECT(ADDRESS($F146,50)),0),0), IF($G146&gt;0,IF(INDIRECT(ADDRESS($G146,43))&lt;&gt;1,INDIRECT(ADDRESS($G146,50)),0),0), IF($G146&gt;0,IF(INDIRECT(ADDRESS($G146,43))&lt;&gt;1,INDIRECT(ADDRESS($G146,50)),0),0), IF($H146&gt;0,IF(INDIRECT(ADDRESS($H146,43))&lt;&gt;1,INDIRECT(ADDRESS($H146,50)),0),0), IF($I146&gt;0,IF(INDIRECT(ADDRESS($I146,43))&lt;&gt;1,INDIRECT(ADDRESS($I146,50)),0),0), IF($J146&gt;0,IF(INDIRECT(ADDRESS($J146,43))&lt;&gt;1,INDIRECT(ADDRESS($J146,50)),0),0), IF($K146&gt;0,IF(INDIRECT(ADDRESS($K146,43))&lt;&gt;1,INDIRECT(ADDRESS($K146,50)),0),0), IF($L146&gt;0,IF(INDIRECT(ADDRESS($L146,43))&lt;&gt;1,INDIRECT(ADDRESS($L146,50)),0),0), IF($M146&gt;0,IF(INDIRECT(ADDRESS($M146,43))&lt;&gt;1,INDIRECT(ADDRESS($M146,50)),0),0)), SUM(IF($C146&gt;0,IF(INDIRECT(ADDRESS($C146,43))&lt;&gt;1,INDIRECT(ADDRESS($C146,49)),0),0), IF($D146&gt;0,IF(INDIRECT(ADDRESS($D146,43))&lt;&gt;1,INDIRECT(ADDRESS($D146,49)),0),0), IF($E146&gt;0,IF(INDIRECT(ADDRESS($E146,43))&lt;&gt;1,INDIRECT(ADDRESS($E146,49)),0),0), IF($F146&gt;0,IF(INDIRECT(ADDRESS($F146,43))&lt;&gt;1,INDIRECT(ADDRESS($F146,49)),0),0), IF($G146&gt;0,IF(INDIRECT(ADDRESS($G146,43))&lt;&gt;1,INDIRECT(ADDRESS($G146,49)),0),0), IF($G146&gt;0,IF(INDIRECT(ADDRESS($G146,43))&lt;&gt;1,INDIRECT(ADDRESS($G146,49)),0),0), IF($H146&gt;0,IF(INDIRECT(ADDRESS($H146,43))&lt;&gt;1,INDIRECT(ADDRESS($H146,49)),0),0), IF($I146&gt;0,IF(INDIRECT(ADDRESS($I146,43))&lt;&gt;1,INDIRECT(ADDRESS($I146,49)),0),0), IF($J146&gt;0,IF(INDIRECT(ADDRESS($J146,43))&lt;&gt;1,INDIRECT(ADDRESS($J146,49)),0),0), IF($K146&gt;0,IF(INDIRECT(ADDRESS($K146,43))&lt;&gt;1,INDIRECT(ADDRESS($K146,49)),0),0), IF($L146&gt;0,IF(INDIRECT(ADDRESS($L146,43))&lt;&gt;1,INDIRECT(ADDRESS($L146,49)),0),0), IF($M146&gt;0,IF(INDIRECT(ADDRESS($M146,43))&lt;&gt;1,INDIRECT(ADDRESS($M146,49)),0),0))))</f>
        <v>1.6666666666666665</v>
      </c>
      <c r="CL146" s="57" cm="1">
        <f t="array" aca="1" ref="CL146" ca="1">SUM(IF($C146&gt;0,IF(INDIRECT(ADDRESS($C146,44))=1,INDIRECT(ADDRESS($C146,90)),0),0), IF($D146&gt;0,IF(INDIRECT(ADDRESS($D146,44))=1,INDIRECT(ADDRESS($D146,90)),0),0), IF($E146&gt;0,IF(INDIRECT(ADDRESS($E146,44))=1,INDIRECT(ADDRESS($E146,90)),0),0), IF($F146&gt;0,IF(INDIRECT(ADDRESS($F146,44))=1,INDIRECT(ADDRESS($F146,90)),0),0), IF($G146&gt;0,IF(INDIRECT(ADDRESS($G146,44))=1,INDIRECT(ADDRESS($G146,90)),0),0), IF($H146&gt;0,IF(INDIRECT(ADDRESS($H146,44))=1,INDIRECT(ADDRESS($H146,90)),0),0), IF($I146&gt;0,IF(INDIRECT(ADDRESS($I146,44))=1,INDIRECT(ADDRESS($I146,90)),0),0), IF($J146&gt;0,IF(INDIRECT(ADDRESS($J146,44))=1,INDIRECT(ADDRESS($J146,90)),0),0), IF($K146&gt;0,IF(INDIRECT(ADDRESS($K146,44))=1,INDIRECT(ADDRESS($K146,90)),0),0), IF($L146&gt;0,IF(INDIRECT(ADDRESS($L146,44))=1,INDIRECT(ADDRESS($L146,90)),0),0), IF($M146&gt;0,IF(INDIRECT(ADDRESS($M146,44))=1,INDIRECT(ADDRESS($M146,90)),0),0))</f>
        <v>0</v>
      </c>
      <c r="CM146" s="56">
        <f t="shared" ref="CM146:CM157" ca="1" si="119">((BU146/$BU$34)^$BU$296)</f>
        <v>1.2005286097072838</v>
      </c>
      <c r="CN146" s="59"/>
    </row>
    <row r="147" spans="1:92" x14ac:dyDescent="0.25">
      <c r="A147" s="52" t="s">
        <v>428</v>
      </c>
      <c r="B147" s="67">
        <v>100</v>
      </c>
      <c r="C147" s="67">
        <v>110</v>
      </c>
      <c r="D147" s="67">
        <v>112</v>
      </c>
      <c r="E147" s="67"/>
      <c r="F147" s="67"/>
      <c r="G147" s="67"/>
      <c r="H147" s="67"/>
      <c r="I147" s="67"/>
      <c r="J147" s="67"/>
      <c r="K147" s="67"/>
      <c r="L147" s="67"/>
      <c r="M147" s="67"/>
      <c r="N147" s="145">
        <f ca="1">2+SUM(INDIRECT(ADDRESS(B147,COLUMN())),IF(C147&gt;0,INDIRECT(ADDRESS(C147,COLUMN())),0),IF(D147&gt;0,INDIRECT(ADDRESS(D147,COLUMN())),0),IF(E147&gt;0,INDIRECT(ADDRESS(E147,COLUMN())),0),IF(F147&gt;0,INDIRECT(ADDRESS(F147,COLUMN())),0),IF(G147&gt;0,INDIRECT(ADDRESS(G147,COLUMN())),0),IF(H147&gt;0,INDIRECT(ADDRESS(H147,COLUMN())),0),IF(I147&gt;0,INDIRECT(ADDRESS(I147,COLUMN())),0),IF(J147&gt;0,INDIRECT(ADDRESS(J147,COLUMN())),0),IF(K147&gt;0,INDIRECT(ADDRESS(K147,COLUMN())),0),IF(L147&gt;0,INDIRECT(ADDRESS(L147,COLUMN())),0),IF(M147&gt;0,INDIRECT(ADDRESS(M147,COLUMN())),0))</f>
        <v>25</v>
      </c>
      <c r="O147" s="67" t="str" cm="1">
        <f t="array" aca="1" ref="O147" ca="1">INDIRECT(ADDRESS($B147,COLUMN()))</f>
        <v>Fighter</v>
      </c>
      <c r="P147" s="67" cm="1">
        <f t="array" aca="1" ref="P147" ca="1">INDIRECT(ADDRESS($B147,COLUMN()))</f>
        <v>3</v>
      </c>
      <c r="Q147" s="67" t="str" cm="1">
        <f t="array" aca="1" ref="Q147" ca="1">INDIRECT(ADDRESS($B147,COLUMN()))</f>
        <v>-</v>
      </c>
      <c r="R147" s="67" t="str" cm="1">
        <f t="array" aca="1" ref="R147" ca="1">INDIRECT(ADDRESS($B147,COLUMN()))</f>
        <v>-</v>
      </c>
      <c r="S147" s="67" cm="1">
        <f t="array" aca="1" ref="S147" ca="1">INDIRECT(ADDRESS($B147,COLUMN()))</f>
        <v>2</v>
      </c>
      <c r="T147" s="67" t="str" cm="1">
        <f t="array" aca="1" ref="T147" ca="1">INDIRECT(ADDRESS($B147,COLUMN()))</f>
        <v>1-6</v>
      </c>
      <c r="U147" s="67" cm="1">
        <f t="array" aca="1" ref="U147" ca="1">INDIRECT(ADDRESS($B147,COLUMN()))</f>
        <v>6</v>
      </c>
      <c r="V147" s="67" cm="1">
        <f t="array" aca="1" ref="V147" ca="1">INDIRECT(ADDRESS($B147,COLUMN()))</f>
        <v>0</v>
      </c>
      <c r="W147" s="67" cm="1">
        <f t="array" aca="1" ref="W147" ca="1">INDIRECT(ADDRESS($B147,COLUMN()))</f>
        <v>3</v>
      </c>
      <c r="X147" s="145">
        <v>7</v>
      </c>
      <c r="Y147" s="67" cm="1">
        <f t="array" aca="1" ref="Y147" ca="1">INDIRECT(ADDRESS($B147,COLUMN()))</f>
        <v>2</v>
      </c>
      <c r="Z147" s="67" cm="1">
        <f t="array" aca="1" ref="Z147" ca="1">INDIRECT(ADDRESS($B147,COLUMN()))</f>
        <v>5</v>
      </c>
      <c r="AA147" s="67" cm="1">
        <f t="array" aca="1" ref="AA147" ca="1">INDIRECT(ADDRESS($B147,COLUMN()))</f>
        <v>0</v>
      </c>
      <c r="AB147" s="56">
        <f t="shared" ca="1" si="100"/>
        <v>0.83120099107098866</v>
      </c>
      <c r="AC147" s="56">
        <f t="shared" ca="1" si="101"/>
        <v>1.0470114557021581</v>
      </c>
      <c r="AD147" s="56">
        <f t="shared" ca="1" si="102"/>
        <v>2.7313342322664997</v>
      </c>
      <c r="AF147" s="52"/>
      <c r="AG147" s="52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2"/>
      <c r="AU147" s="54" t="s">
        <v>113</v>
      </c>
      <c r="AV147" s="57" cm="1">
        <f t="array" aca="1" ref="AV147" ca="1">SUM(IF($C147&gt;0,IF(AND(INDIRECT(ADDRESS($C147,44))=0,INDIRECT(ADDRESS($C147,38))="UL",ISERROR(SEARCH("Rear",INDIRECT(ADDRESS($C147,33)))),ISERROR(SEARCH("Side",INDIRECT(ADDRESS($C147,33))))),INDIRECT(ADDRESS($C147,COLUMN())),0),0),IF($D147&gt;0,IF(AND(INDIRECT(ADDRESS($D147,44))=0,INDIRECT(ADDRESS($D147,38))="UL",ISERROR(SEARCH("Rear",INDIRECT(ADDRESS($D147,33)))),ISERROR(SEARCH("Side",INDIRECT(ADDRESS($D147,33))))),INDIRECT(ADDRESS($D147,COLUMN())),0),0),IF($E147&gt;0,IF(AND(INDIRECT(ADDRESS($E147,44))=0,INDIRECT(ADDRESS($E147,38))="UL",ISERROR(SEARCH("Rear",INDIRECT(ADDRESS($E147,33)))),ISERROR(SEARCH("Side",INDIRECT(ADDRESS($E147,33))))),INDIRECT(ADDRESS($E147,COLUMN())),0),0),IF($F147&gt;0,IF(AND(INDIRECT(ADDRESS($F147,44))=0,INDIRECT(ADDRESS($F147,38))="UL",ISERROR(SEARCH("Rear",INDIRECT(ADDRESS($F147,33)))),ISERROR(SEARCH("Side",INDIRECT(ADDRESS($F147,33))))),INDIRECT(ADDRESS($F147,COLUMN())),0),0),IF($G147&gt;0,IF(AND(INDIRECT(ADDRESS($G147,44))=0,INDIRECT(ADDRESS($G147,38))="UL",ISERROR(SEARCH("Rear",INDIRECT(ADDRESS($G147,33)))),ISERROR(SEARCH("Side",INDIRECT(ADDRESS($G147,33))))),INDIRECT(ADDRESS($G147,COLUMN())),0),0),IF($H147&gt;0,IF(AND(INDIRECT(ADDRESS($H147,44))=0,INDIRECT(ADDRESS($H147,38))="UL",ISERROR(SEARCH("Rear",INDIRECT(ADDRESS($H147,33)))),ISERROR(SEARCH("Side",INDIRECT(ADDRESS($H147,33))))),INDIRECT(ADDRESS($H147,COLUMN())),0),0),IF($I147&gt;0,IF(AND(INDIRECT(ADDRESS($I147,44))=0,INDIRECT(ADDRESS($I147,38))="UL",ISERROR(SEARCH("Rear",INDIRECT(ADDRESS($I147,33)))),ISERROR(SEARCH("Side",INDIRECT(ADDRESS($I147,33))))),INDIRECT(ADDRESS($I147,COLUMN())),0),0),IF($J147&gt;0,IF(AND(INDIRECT(ADDRESS($J147,44))=0,INDIRECT(ADDRESS($J147,38))="UL",ISERROR(SEARCH("Rear",INDIRECT(ADDRESS($J147,33)))),ISERROR(SEARCH("Side",INDIRECT(ADDRESS($J147,33))))),INDIRECT(ADDRESS($J147,COLUMN())),0),0),IF($K147&gt;0,IF(AND(INDIRECT(ADDRESS($K147,44))=0,INDIRECT(ADDRESS($K147,38))="UL",ISERROR(SEARCH("Rear",INDIRECT(ADDRESS($K147,33)))),ISERROR(SEARCH("Side",INDIRECT(ADDRESS($K147,33))))),INDIRECT(ADDRESS($K147,COLUMN())),0),0),IF($L147&gt;0,IF(AND(INDIRECT(ADDRESS($L147,44))=0,INDIRECT(ADDRESS($L147,38))="UL",ISERROR(SEARCH("Rear",INDIRECT(ADDRESS($L147,33)))),ISERROR(SEARCH("Side",INDIRECT(ADDRESS($L147,33))))),INDIRECT(ADDRESS($L147,COLUMN())),0),0),IF($M147&gt;0,IF(AND(INDIRECT(ADDRESS($M147,44))=0,INDIRECT(ADDRESS($M147,38))="UL",ISERROR(SEARCH("Rear",INDIRECT(ADDRESS($M147,33)))),ISERROR(SEARCH("Side",INDIRECT(ADDRESS($M147,33))))),INDIRECT(ADDRESS($M147,COLUMN())),0),0))</f>
        <v>0.33333333333333331</v>
      </c>
      <c r="AW147" s="57" cm="1">
        <f t="array" aca="1" ref="AW147" ca="1">SUM(IF($C147&gt;0,IF(AND(INDIRECT(ADDRESS($C147,44))=0,INDIRECT(ADDRESS($C147,38))="UL",ISERROR(SEARCH("Rear",INDIRECT(ADDRESS($C147,33)))),ISERROR(SEARCH("Side",INDIRECT(ADDRESS($C147,33))))),INDIRECT(ADDRESS($C147,COLUMN())),0),0),IF($D147&gt;0,IF(AND(INDIRECT(ADDRESS($D147,44))=0,INDIRECT(ADDRESS($D147,38))="UL",ISERROR(SEARCH("Rear",INDIRECT(ADDRESS($D147,33)))),ISERROR(SEARCH("Side",INDIRECT(ADDRESS($D147,33))))),INDIRECT(ADDRESS($D147,COLUMN())),0),0),IF($E147&gt;0,IF(AND(INDIRECT(ADDRESS($E147,44))=0,INDIRECT(ADDRESS($E147,38))="UL",ISERROR(SEARCH("Rear",INDIRECT(ADDRESS($E147,33)))),ISERROR(SEARCH("Side",INDIRECT(ADDRESS($E147,33))))),INDIRECT(ADDRESS($E147,COLUMN())),0),0),IF($F147&gt;0,IF(AND(INDIRECT(ADDRESS($F147,44))=0,INDIRECT(ADDRESS($F147,38))="UL",ISERROR(SEARCH("Rear",INDIRECT(ADDRESS($F147,33)))),ISERROR(SEARCH("Side",INDIRECT(ADDRESS($F147,33))))),INDIRECT(ADDRESS($F147,COLUMN())),0),0),IF($G147&gt;0,IF(AND(INDIRECT(ADDRESS($G147,44))=0,INDIRECT(ADDRESS($G147,38))="UL",ISERROR(SEARCH("Rear",INDIRECT(ADDRESS($G147,33)))),ISERROR(SEARCH("Side",INDIRECT(ADDRESS($G147,33))))),INDIRECT(ADDRESS($G147,COLUMN())),0),0),IF($H147&gt;0,IF(AND(INDIRECT(ADDRESS($H147,44))=0,INDIRECT(ADDRESS($H147,38))="UL",ISERROR(SEARCH("Rear",INDIRECT(ADDRESS($H147,33)))),ISERROR(SEARCH("Side",INDIRECT(ADDRESS($H147,33))))),INDIRECT(ADDRESS($H147,COLUMN())),0),0),IF($I147&gt;0,IF(AND(INDIRECT(ADDRESS($I147,44))=0,INDIRECT(ADDRESS($I147,38))="UL",ISERROR(SEARCH("Rear",INDIRECT(ADDRESS($I147,33)))),ISERROR(SEARCH("Side",INDIRECT(ADDRESS($I147,33))))),INDIRECT(ADDRESS($I147,COLUMN())),0),0),IF($J147&gt;0,IF(AND(INDIRECT(ADDRESS($J147,44))=0,INDIRECT(ADDRESS($J147,38))="UL",ISERROR(SEARCH("Rear",INDIRECT(ADDRESS($J147,33)))),ISERROR(SEARCH("Side",INDIRECT(ADDRESS($J147,33))))),INDIRECT(ADDRESS($J147,COLUMN())),0),0),IF($K147&gt;0,IF(AND(INDIRECT(ADDRESS($K147,44))=0,INDIRECT(ADDRESS($K147,38))="UL",ISERROR(SEARCH("Rear",INDIRECT(ADDRESS($K147,33)))),ISERROR(SEARCH("Side",INDIRECT(ADDRESS($K147,33))))),INDIRECT(ADDRESS($K147,COLUMN())),0),0),IF($L147&gt;0,IF(AND(INDIRECT(ADDRESS($L147,44))=0,INDIRECT(ADDRESS($L147,38))="UL",ISERROR(SEARCH("Rear",INDIRECT(ADDRESS($L147,33)))),ISERROR(SEARCH("Side",INDIRECT(ADDRESS($L147,33))))),INDIRECT(ADDRESS($L147,COLUMN())),0),0),IF($M147&gt;0,IF(AND(INDIRECT(ADDRESS($M147,44))=0,INDIRECT(ADDRESS($M147,38))="UL",ISERROR(SEARCH("Rear",INDIRECT(ADDRESS($M147,33)))),ISERROR(SEARCH("Side",INDIRECT(ADDRESS($M147,33))))),INDIRECT(ADDRESS($M147,COLUMN())),0),0))</f>
        <v>1.6666666666666665</v>
      </c>
      <c r="AX147" s="57" cm="1">
        <f t="array" aca="1" ref="AX147" ca="1">SUM(IF($C147&gt;0,IF(AND(INDIRECT(ADDRESS($C147,44))=0,INDIRECT(ADDRESS($C147,38))="UL",ISERROR(SEARCH("Rear",INDIRECT(ADDRESS($C147,33)))),ISERROR(SEARCH("Side",INDIRECT(ADDRESS($C147,33))))),INDIRECT(ADDRESS($C147,COLUMN())),0),0),IF($D147&gt;0,IF(AND(INDIRECT(ADDRESS($D147,44))=0,INDIRECT(ADDRESS($D147,38))="UL",ISERROR(SEARCH("Rear",INDIRECT(ADDRESS($D147,33)))),ISERROR(SEARCH("Side",INDIRECT(ADDRESS($D147,33))))),INDIRECT(ADDRESS($D147,COLUMN())),0),0),IF($E147&gt;0,IF(AND(INDIRECT(ADDRESS($E147,44))=0,INDIRECT(ADDRESS($E147,38))="UL",ISERROR(SEARCH("Rear",INDIRECT(ADDRESS($E147,33)))),ISERROR(SEARCH("Side",INDIRECT(ADDRESS($E147,33))))),INDIRECT(ADDRESS($E147,COLUMN())),0),0),IF($F147&gt;0,IF(AND(INDIRECT(ADDRESS($F147,44))=0,INDIRECT(ADDRESS($F147,38))="UL",ISERROR(SEARCH("Rear",INDIRECT(ADDRESS($F147,33)))),ISERROR(SEARCH("Side",INDIRECT(ADDRESS($F147,33))))),INDIRECT(ADDRESS($F147,COLUMN())),0),0),IF($G147&gt;0,IF(AND(INDIRECT(ADDRESS($G147,44))=0,INDIRECT(ADDRESS($G147,38))="UL",ISERROR(SEARCH("Rear",INDIRECT(ADDRESS($G147,33)))),ISERROR(SEARCH("Side",INDIRECT(ADDRESS($G147,33))))),INDIRECT(ADDRESS($G147,COLUMN())),0),0),IF($H147&gt;0,IF(AND(INDIRECT(ADDRESS($H147,44))=0,INDIRECT(ADDRESS($H147,38))="UL",ISERROR(SEARCH("Rear",INDIRECT(ADDRESS($H147,33)))),ISERROR(SEARCH("Side",INDIRECT(ADDRESS($H147,33))))),INDIRECT(ADDRESS($H147,COLUMN())),0),0),IF($I147&gt;0,IF(AND(INDIRECT(ADDRESS($I147,44))=0,INDIRECT(ADDRESS($I147,38))="UL",ISERROR(SEARCH("Rear",INDIRECT(ADDRESS($I147,33)))),ISERROR(SEARCH("Side",INDIRECT(ADDRESS($I147,33))))),INDIRECT(ADDRESS($I147,COLUMN())),0),0),IF($J147&gt;0,IF(AND(INDIRECT(ADDRESS($J147,44))=0,INDIRECT(ADDRESS($J147,38))="UL",ISERROR(SEARCH("Rear",INDIRECT(ADDRESS($J147,33)))),ISERROR(SEARCH("Side",INDIRECT(ADDRESS($J147,33))))),INDIRECT(ADDRESS($J147,COLUMN())),0),0),IF($K147&gt;0,IF(AND(INDIRECT(ADDRESS($K147,44))=0,INDIRECT(ADDRESS($K147,38))="UL",ISERROR(SEARCH("Rear",INDIRECT(ADDRESS($K147,33)))),ISERROR(SEARCH("Side",INDIRECT(ADDRESS($K147,33))))),INDIRECT(ADDRESS($K147,COLUMN())),0),0),IF($L147&gt;0,IF(AND(INDIRECT(ADDRESS($L147,44))=0,INDIRECT(ADDRESS($L147,38))="UL",ISERROR(SEARCH("Rear",INDIRECT(ADDRESS($L147,33)))),ISERROR(SEARCH("Side",INDIRECT(ADDRESS($L147,33))))),INDIRECT(ADDRESS($L147,COLUMN())),0),0),IF($M147&gt;0,IF(AND(INDIRECT(ADDRESS($M147,44))=0,INDIRECT(ADDRESS($M147,38))="UL",ISERROR(SEARCH("Rear",INDIRECT(ADDRESS($M147,33)))),ISERROR(SEARCH("Side",INDIRECT(ADDRESS($M147,33))))),INDIRECT(ADDRESS($M147,COLUMN())),0),0))</f>
        <v>0.33333333333333331</v>
      </c>
      <c r="AY147" s="58">
        <f t="shared" ca="1" si="103"/>
        <v>1.6666666666666665</v>
      </c>
      <c r="AZ147" s="58">
        <f t="shared" ca="1" si="104"/>
        <v>0.77777777777777768</v>
      </c>
      <c r="BA147" s="58" cm="1">
        <f t="array" aca="1" ref="BA147" ca="1">SUM(IF($C147&gt;0,IF(AND(INDIRECT(ADDRESS($C147,44))=0,INDIRECT(ADDRESS($C147,38))="UL"),INDIRECT(ADDRESS($C147,COLUMN())),0),0),IF($D147&gt;0,IF(AND(INDIRECT(ADDRESS($D147,44))=0,INDIRECT(ADDRESS($D147,38))="UL"),INDIRECT(ADDRESS($D147,COLUMN())),0),0),IF($E147&gt;0,IF(AND(INDIRECT(ADDRESS($E147,44))=0,INDIRECT(ADDRESS($E147,38))="UL"),INDIRECT(ADDRESS($E147,COLUMN())),0),0),IF($F147&gt;0,IF(AND(INDIRECT(ADDRESS($F147,44))=0,INDIRECT(ADDRESS($F147,38))="UL"),INDIRECT(ADDRESS($F147,COLUMN())),0),0),IF($G147&gt;0,IF(AND(INDIRECT(ADDRESS($G147,44))=0,INDIRECT(ADDRESS($G147,38))="UL"),INDIRECT(ADDRESS($G147,COLUMN())),0),0),IF($H147&gt;0,IF(AND(INDIRECT(ADDRESS($H147,44))=0,INDIRECT(ADDRESS($H147,38))="UL"),INDIRECT(ADDRESS($H147,COLUMN())),0),0),IF($I147&gt;0,IF(AND(INDIRECT(ADDRESS($I147,44))=0,INDIRECT(ADDRESS($I147,38))="UL"),INDIRECT(ADDRESS($I147,COLUMN())),0),0),IF($J147&gt;0,IF(AND(INDIRECT(ADDRESS($J147,44))=0,INDIRECT(ADDRESS($J147,38))="UL"),INDIRECT(ADDRESS($J147,COLUMN())),0),0),IF($K147&gt;0,IF(AND(INDIRECT(ADDRESS($K147,44))=0,INDIRECT(ADDRESS($K147,38))="UL"),INDIRECT(ADDRESS($K147,COLUMN())),0),0),IF($L147&gt;0,IF(AND(INDIRECT(ADDRESS($L147,44))=0,INDIRECT(ADDRESS($L147,38))="UL"),INDIRECT(ADDRESS($L147,COLUMN())),0),0),IF($M147&gt;0,IF(AND(INDIRECT(ADDRESS($M147,44))=0,INDIRECT(ADDRESS($M147,38))="UL"),INDIRECT(ADDRESS($M147,COLUMN())),0),0))</f>
        <v>0.48888888888888882</v>
      </c>
      <c r="BB147" s="58" cm="1">
        <f t="array" aca="1" ref="BB147" ca="1">SUM(IF($C147&gt;0,IF(AND(INDIRECT(ADDRESS($C147,44))=0,INDIRECT(ADDRESS($C147,38))="UL"),INDIRECT(ADDRESS($C147,COLUMN())),0),0),IF($D147&gt;0,IF(AND(INDIRECT(ADDRESS($D147,44))=0,INDIRECT(ADDRESS($D147,38))="UL"),INDIRECT(ADDRESS($D147,COLUMN())),0),0),IF($E147&gt;0,IF(AND(INDIRECT(ADDRESS($E147,44))=0,INDIRECT(ADDRESS($E147,38))="UL"),INDIRECT(ADDRESS($E147,COLUMN())),0),0),IF($F147&gt;0,IF(AND(INDIRECT(ADDRESS($F147,44))=0,INDIRECT(ADDRESS($F147,38))="UL"),INDIRECT(ADDRESS($F147,COLUMN())),0),0),IF($G147&gt;0,IF(AND(INDIRECT(ADDRESS($G147,44))=0,INDIRECT(ADDRESS($G147,38))="UL"),INDIRECT(ADDRESS($G147,COLUMN())),0),0),IF($H147&gt;0,IF(AND(INDIRECT(ADDRESS($H147,44))=0,INDIRECT(ADDRESS($H147,38))="UL"),INDIRECT(ADDRESS($H147,COLUMN())),0),0),IF($I147&gt;0,IF(AND(INDIRECT(ADDRESS($I147,44))=0,INDIRECT(ADDRESS($I147,38))="UL"),INDIRECT(ADDRESS($I147,COLUMN())),0),0),IF($J147&gt;0,IF(AND(INDIRECT(ADDRESS($J147,44))=0,INDIRECT(ADDRESS($J147,38))="UL"),INDIRECT(ADDRESS($J147,COLUMN())),0),0),IF($K147&gt;0,IF(AND(INDIRECT(ADDRESS($K147,44))=0,INDIRECT(ADDRESS($K147,38))="UL"),INDIRECT(ADDRESS($K147,COLUMN())),0),0),IF($L147&gt;0,IF(AND(INDIRECT(ADDRESS($L147,44))=0,INDIRECT(ADDRESS($L147,38))="UL"),INDIRECT(ADDRESS($L147,COLUMN())),0),0),IF($M147&gt;0,IF(AND(INDIRECT(ADDRESS($M147,44))=0,INDIRECT(ADDRESS($M147,38))="UL"),INDIRECT(ADDRESS($M147,COLUMN())),0),0))</f>
        <v>0.1333333333333333</v>
      </c>
      <c r="BC147" s="58" cm="1">
        <f t="array" aca="1" ref="BC147" ca="1">SUM(IF($C147&gt;0,IF(AND(INDIRECT(ADDRESS($C147,44))=0,INDIRECT(ADDRESS($C147,38))="UL"),INDIRECT(ADDRESS($C147,COLUMN())),0),0),IF($D147&gt;0,IF(AND(INDIRECT(ADDRESS($D147,44))=0,INDIRECT(ADDRESS($D147,38))="UL"),INDIRECT(ADDRESS($D147,COLUMN())),0),0),IF($E147&gt;0,IF(AND(INDIRECT(ADDRESS($E147,44))=0,INDIRECT(ADDRESS($E147,38))="UL"),INDIRECT(ADDRESS($E147,COLUMN())),0),0),IF($F147&gt;0,IF(AND(INDIRECT(ADDRESS($F147,44))=0,INDIRECT(ADDRESS($F147,38))="UL"),INDIRECT(ADDRESS($F147,COLUMN())),0),0),IF($G147&gt;0,IF(AND(INDIRECT(ADDRESS($G147,44))=0,INDIRECT(ADDRESS($G147,38))="UL"),INDIRECT(ADDRESS($G147,COLUMN())),0),0),IF($H147&gt;0,IF(AND(INDIRECT(ADDRESS($H147,44))=0,INDIRECT(ADDRESS($H147,38))="UL"),INDIRECT(ADDRESS($H147,COLUMN())),0),0),IF($I147&gt;0,IF(AND(INDIRECT(ADDRESS($I147,44))=0,INDIRECT(ADDRESS($I147,38))="UL"),INDIRECT(ADDRESS($I147,COLUMN())),0),0),IF($J147&gt;0,IF(AND(INDIRECT(ADDRESS($J147,44))=0,INDIRECT(ADDRESS($J147,38))="UL"),INDIRECT(ADDRESS($J147,COLUMN())),0),0),IF($K147&gt;0,IF(AND(INDIRECT(ADDRESS($K147,44))=0,INDIRECT(ADDRESS($K147,38))="UL"),INDIRECT(ADDRESS($K147,COLUMN())),0),0),IF($L147&gt;0,IF(AND(INDIRECT(ADDRESS($L147,44))=0,INDIRECT(ADDRESS($L147,38))="UL"),INDIRECT(ADDRESS($L147,COLUMN())),0),0),IF($M147&gt;0,IF(AND(INDIRECT(ADDRESS($M147,44))=0,INDIRECT(ADDRESS($M147,38))="UL"),INDIRECT(ADDRESS($M147,COLUMN())),0),0))</f>
        <v>0.1333333333333333</v>
      </c>
      <c r="BD147" s="58" cm="1">
        <f t="array" aca="1" ref="BD147" ca="1">SUM(IF($C147&gt;0,IF(AND(INDIRECT(ADDRESS($C147,44))=0,INDIRECT(ADDRESS($C147,38))="UL"),INDIRECT(ADDRESS($C147,COLUMN())),0),0),IF($D147&gt;0,IF(AND(INDIRECT(ADDRESS($D147,44))=0,INDIRECT(ADDRESS($D147,38))="UL"),INDIRECT(ADDRESS($D147,COLUMN())),0),0),IF($E147&gt;0,IF(AND(INDIRECT(ADDRESS($E147,44))=0,INDIRECT(ADDRESS($E147,38))="UL"),INDIRECT(ADDRESS($E147,COLUMN())),0),0),IF($F147&gt;0,IF(AND(INDIRECT(ADDRESS($F147,44))=0,INDIRECT(ADDRESS($F147,38))="UL"),INDIRECT(ADDRESS($F147,COLUMN())),0),0),IF($G147&gt;0,IF(AND(INDIRECT(ADDRESS($G147,44))=0,INDIRECT(ADDRESS($G147,38))="UL"),INDIRECT(ADDRESS($G147,COLUMN())),0),0),IF($H147&gt;0,IF(AND(INDIRECT(ADDRESS($H147,44))=0,INDIRECT(ADDRESS($H147,38))="UL"),INDIRECT(ADDRESS($H147,COLUMN())),0),0),IF($I147&gt;0,IF(AND(INDIRECT(ADDRESS($I147,44))=0,INDIRECT(ADDRESS($I147,38))="UL"),INDIRECT(ADDRESS($I147,COLUMN())),0),0),IF($J147&gt;0,IF(AND(INDIRECT(ADDRESS($J147,44))=0,INDIRECT(ADDRESS($J147,38))="UL"),INDIRECT(ADDRESS($J147,COLUMN())),0),0),IF($K147&gt;0,IF(AND(INDIRECT(ADDRESS($K147,44))=0,INDIRECT(ADDRESS($K147,38))="UL"),INDIRECT(ADDRESS($K147,COLUMN())),0),0),IF($L147&gt;0,IF(AND(INDIRECT(ADDRESS($L147,44))=0,INDIRECT(ADDRESS($L147,38))="UL"),INDIRECT(ADDRESS($L147,COLUMN())),0),0),IF($M147&gt;0,IF(AND(INDIRECT(ADDRESS($M147,44))=0,INDIRECT(ADDRESS($M147,38))="UL"),INDIRECT(ADDRESS($M147,COLUMN())),0),0))</f>
        <v>0.48888888888888887</v>
      </c>
      <c r="BE147" s="57">
        <f t="shared" ca="1" si="105"/>
        <v>0.1333333333333333</v>
      </c>
      <c r="BF147" s="57" cm="1">
        <f t="array" aca="1" ref="BF147" ca="1">SUM(IF($C147&gt;0,IF(INDIRECT(ADDRESS($C147,45))=1,INDIRECT(ADDRESS($C147,52))*INDIRECT(ADDRESS($C147,42))/5,0),0), IF($D147&gt;0,IF(INDIRECT(ADDRESS($D147,45))=1,INDIRECT(ADDRESS($D147,52))*INDIRECT(ADDRESS($D147,42))/5,0),0), IF($E147&gt;0,IF(INDIRECT(ADDRESS($E147,45))=1,INDIRECT(ADDRESS($E147,52))*INDIRECT(ADDRESS($E147,42))/5,0),0), IF($F147&gt;0,IF(INDIRECT(ADDRESS($F147,45))=1,INDIRECT(ADDRESS($F147,52))*INDIRECT(ADDRESS($F147,42))/5,0),0), IF($G147&gt;0,IF(INDIRECT(ADDRESS($G147,45))=1,INDIRECT(ADDRESS($G147,52))*INDIRECT(ADDRESS($G147,42))/5,0),0), IF($H147&gt;0,IF(INDIRECT(ADDRESS($H147,45))=1,INDIRECT(ADDRESS($H147,52))*INDIRECT(ADDRESS($H147,42))/5,0),0)
)*$BF$296/100</f>
        <v>0</v>
      </c>
      <c r="BG147" s="19"/>
      <c r="BH147" s="57" cm="1">
        <f t="array" aca="1" ref="BH147" ca="1">SUM(IF($C147&gt;0,IF(AND(INDIRECT(ADDRESS($C147,44))=0,INDIRECT(ADDRESS($C147,38))&lt;&gt;"UL"),INDIRECT(ADDRESS($C147,COLUMN()-12)),0),0), IF($D147&gt;0,IF(AND(INDIRECT(ADDRESS($D147,44))=0,INDIRECT(ADDRESS($D147,38))&lt;&gt;"UL"),INDIRECT(ADDRESS($D147,COLUMN()-12)),0),0), IF($E147&gt;0,IF(AND(INDIRECT(ADDRESS($E147,44))=0,INDIRECT(ADDRESS($E147,38))&lt;&gt;"UL"),INDIRECT(ADDRESS($E147,COLUMN()-12)),0),0), IF($F147&gt;0,IF(AND(INDIRECT(ADDRESS($F147,44))=0,INDIRECT(ADDRESS($F147,38))&lt;&gt;"UL"),INDIRECT(ADDRESS($F147,COLUMN()-12)),0),0), IF($G147&gt;0,IF(AND(INDIRECT(ADDRESS($G147,44))=0,INDIRECT(ADDRESS($G147,38))&lt;&gt;"UL"),INDIRECT(ADDRESS($G147,COLUMN()-12)),0),0), IF($H147&gt;0,IF(AND(INDIRECT(ADDRESS($H147,44))=0,INDIRECT(ADDRESS($H147,38))&lt;&gt;"UL"),INDIRECT(ADDRESS($H147,COLUMN()-12)),0),0), IF($I147&gt;0,IF(AND(INDIRECT(ADDRESS($I147,44))=0,INDIRECT(ADDRESS($I147,38))&lt;&gt;"UL"),INDIRECT(ADDRESS($I147,COLUMN()-12)),0),0), IF($J147&gt;0,IF(AND(INDIRECT(ADDRESS($J147,44))=0,INDIRECT(ADDRESS($J147,38))&lt;&gt;"UL"),INDIRECT(ADDRESS($J147,COLUMN()-12)),0),0), IF($K147&gt;0,IF(AND(INDIRECT(ADDRESS($K147,44))=0,INDIRECT(ADDRESS($K147,38))&lt;&gt;"UL"),INDIRECT(ADDRESS($K147,COLUMN()-12)),0),0), IF($L147&gt;0,IF(AND(INDIRECT(ADDRESS($L147,44))=0,INDIRECT(ADDRESS($L147,38))&lt;&gt;"UL"),INDIRECT(ADDRESS($L147,COLUMN()-12)),0),0), IF($M147&gt;0,IF(AND(INDIRECT(ADDRESS($M147,44))=0,INDIRECT(ADDRESS($M147,38))&lt;&gt;"UL"),INDIRECT(ADDRESS($M147,COLUMN()-12)),0),0))</f>
        <v>0</v>
      </c>
      <c r="BI147" s="57" cm="1">
        <f t="array" aca="1" ref="BI147" ca="1">SUM(IF($C147&gt;0,IF(AND(INDIRECT(ADDRESS($C147,44))=0,INDIRECT(ADDRESS($C147,38))&lt;&gt;"UL"),INDIRECT(ADDRESS($C147,COLUMN()-12)),0),0), IF($D147&gt;0,IF(AND(INDIRECT(ADDRESS($D147,44))=0,INDIRECT(ADDRESS($D147,38))&lt;&gt;"UL"),INDIRECT(ADDRESS($D147,COLUMN()-12)),0),0), IF($E147&gt;0,IF(AND(INDIRECT(ADDRESS($E147,44))=0,INDIRECT(ADDRESS($E147,38))&lt;&gt;"UL"),INDIRECT(ADDRESS($E147,COLUMN()-12)),0),0), IF($F147&gt;0,IF(AND(INDIRECT(ADDRESS($F147,44))=0,INDIRECT(ADDRESS($F147,38))&lt;&gt;"UL"),INDIRECT(ADDRESS($F147,COLUMN()-12)),0),0), IF($G147&gt;0,IF(AND(INDIRECT(ADDRESS($G147,44))=0,INDIRECT(ADDRESS($G147,38))&lt;&gt;"UL"),INDIRECT(ADDRESS($G147,COLUMN()-12)),0),0), IF($H147&gt;0,IF(AND(INDIRECT(ADDRESS($H147,44))=0,INDIRECT(ADDRESS($H147,38))&lt;&gt;"UL"),INDIRECT(ADDRESS($H147,COLUMN()-12)),0),0), IF($I147&gt;0,IF(AND(INDIRECT(ADDRESS($I147,44))=0,INDIRECT(ADDRESS($I147,38))&lt;&gt;"UL"),INDIRECT(ADDRESS($I147,COLUMN()-12)),0),0), IF($J147&gt;0,IF(AND(INDIRECT(ADDRESS($J147,44))=0,INDIRECT(ADDRESS($J147,38))&lt;&gt;"UL"),INDIRECT(ADDRESS($J147,COLUMN()-12)),0),0), IF($K147&gt;0,IF(AND(INDIRECT(ADDRESS($K147,44))=0,INDIRECT(ADDRESS($K147,38))&lt;&gt;"UL"),INDIRECT(ADDRESS($K147,COLUMN()-12)),0),0), IF($L147&gt;0,IF(AND(INDIRECT(ADDRESS($L147,44))=0,INDIRECT(ADDRESS($L147,38))&lt;&gt;"UL"),INDIRECT(ADDRESS($L147,COLUMN()-12)),0),0), IF($M147&gt;0,IF(AND(INDIRECT(ADDRESS($M147,44))=0,INDIRECT(ADDRESS($M147,38))&lt;&gt;"UL"),INDIRECT(ADDRESS($M147,COLUMN()-12)),0),0))</f>
        <v>0</v>
      </c>
      <c r="BJ147" s="57" cm="1">
        <f t="array" aca="1" ref="BJ147" ca="1">SUM(IF($C147&gt;0,IF(AND(INDIRECT(ADDRESS($C147,44))=0,INDIRECT(ADDRESS($C147,38))&lt;&gt;"UL"),INDIRECT(ADDRESS($C147,COLUMN()-12)),0),0), IF($D147&gt;0,IF(AND(INDIRECT(ADDRESS($D147,44))=0,INDIRECT(ADDRESS($D147,38))&lt;&gt;"UL"),INDIRECT(ADDRESS($D147,COLUMN()-12)),0),0), IF($E147&gt;0,IF(AND(INDIRECT(ADDRESS($E147,44))=0,INDIRECT(ADDRESS($E147,38))&lt;&gt;"UL"),INDIRECT(ADDRESS($E147,COLUMN()-12)),0),0), IF($F147&gt;0,IF(AND(INDIRECT(ADDRESS($F147,44))=0,INDIRECT(ADDRESS($F147,38))&lt;&gt;"UL"),INDIRECT(ADDRESS($F147,COLUMN()-12)),0),0), IF($G147&gt;0,IF(AND(INDIRECT(ADDRESS($G147,44))=0,INDIRECT(ADDRESS($G147,38))&lt;&gt;"UL"),INDIRECT(ADDRESS($G147,COLUMN()-12)),0),0), IF($H147&gt;0,IF(AND(INDIRECT(ADDRESS($H147,44))=0,INDIRECT(ADDRESS($H147,38))&lt;&gt;"UL"),INDIRECT(ADDRESS($H147,COLUMN()-12)),0),0), IF($I147&gt;0,IF(AND(INDIRECT(ADDRESS($I147,44))=0,INDIRECT(ADDRESS($I147,38))&lt;&gt;"UL"),INDIRECT(ADDRESS($I147,COLUMN()-12)),0),0), IF($J147&gt;0,IF(AND(INDIRECT(ADDRESS($J147,44))=0,INDIRECT(ADDRESS($J147,38))&lt;&gt;"UL"),INDIRECT(ADDRESS($J147,COLUMN()-12)),0),0), IF($K147&gt;0,IF(AND(INDIRECT(ADDRESS($K147,44))=0,INDIRECT(ADDRESS($K147,38))&lt;&gt;"UL"),INDIRECT(ADDRESS($K147,COLUMN()-12)),0),0), IF($L147&gt;0,IF(AND(INDIRECT(ADDRESS($L147,44))=0,INDIRECT(ADDRESS($L147,38))&lt;&gt;"UL"),INDIRECT(ADDRESS($L147,COLUMN()-12)),0),0), IF($M147&gt;0,IF(AND(INDIRECT(ADDRESS($M147,44))=0,INDIRECT(ADDRESS($M147,38))&lt;&gt;"UL"),INDIRECT(ADDRESS($M147,COLUMN()-12)),0),0))</f>
        <v>0</v>
      </c>
      <c r="BK147" s="57">
        <f t="shared" ca="1" si="106"/>
        <v>0</v>
      </c>
      <c r="BL147" s="58">
        <f t="shared" ca="1" si="107"/>
        <v>0</v>
      </c>
      <c r="BM147" s="57" cm="1">
        <f t="array" aca="1" ref="BM147" ca="1">SUM(IF($C147&gt;0,IF(AND(INDIRECT(ADDRESS($C147,44))=0,INDIRECT(ADDRESS($C147,38))&lt;&gt;"UL"),INDIRECT(ADDRESS($C147,COLUMN()-12)),0),0), IF($D147&gt;0,IF(AND(INDIRECT(ADDRESS($D147,44))=0,INDIRECT(ADDRESS($D147,38))&lt;&gt;"UL"),INDIRECT(ADDRESS($D147,COLUMN()-12)),0),0), IF($E147&gt;0,IF(AND(INDIRECT(ADDRESS($E147,44))=0,INDIRECT(ADDRESS($E147,38))&lt;&gt;"UL"),INDIRECT(ADDRESS($E147,COLUMN()-12)),0),0), IF($F147&gt;0,IF(AND(INDIRECT(ADDRESS($F147,44))=0,INDIRECT(ADDRESS($F147,38))&lt;&gt;"UL"),INDIRECT(ADDRESS($F147,COLUMN()-12)),0),0), IF($G147&gt;0,IF(AND(INDIRECT(ADDRESS($G147,44))=0,INDIRECT(ADDRESS($G147,38))&lt;&gt;"UL"),INDIRECT(ADDRESS($G147,COLUMN()-12)),0),0), IF($H147&gt;0,IF(AND(INDIRECT(ADDRESS($H147,44))=0,INDIRECT(ADDRESS($H147,38))&lt;&gt;"UL"),INDIRECT(ADDRESS($H147,COLUMN()-12)),0),0), IF($I147&gt;0,IF(AND(INDIRECT(ADDRESS($I147,44))=0,INDIRECT(ADDRESS($I147,38))&lt;&gt;"UL"),INDIRECT(ADDRESS($I147,COLUMN()-12)),0),0), IF($J147&gt;0,IF(AND(INDIRECT(ADDRESS($J147,44))=0,INDIRECT(ADDRESS($J147,38))&lt;&gt;"UL"),INDIRECT(ADDRESS($J147,COLUMN()-12)),0),0), IF($K147&gt;0,IF(AND(INDIRECT(ADDRESS($K147,44))=0,INDIRECT(ADDRESS($K147,38))&lt;&gt;"UL"),INDIRECT(ADDRESS($K147,COLUMN()-11)),0),0), IF($L147&gt;0,IF(AND(INDIRECT(ADDRESS($L147,44))=0,INDIRECT(ADDRESS($L147,38))&lt;&gt;"UL"),INDIRECT(ADDRESS($L147,COLUMN()-11)),0),0), IF($M147&gt;0,IF(AND(INDIRECT(ADDRESS($M147,44))=0,INDIRECT(ADDRESS($M147,38))&lt;&gt;"UL"),INDIRECT(ADDRESS($M147,COLUMN()-11)),0),0))</f>
        <v>0</v>
      </c>
      <c r="BN147" s="57" cm="1">
        <f t="array" aca="1" ref="BN147" ca="1">SUM(IF($C147&gt;0,IF(AND(INDIRECT(ADDRESS($C147,44))=0,INDIRECT(ADDRESS($C147,38))&lt;&gt;"UL"),INDIRECT(ADDRESS($C147,COLUMN()-12)),0),0), IF($D147&gt;0,IF(AND(INDIRECT(ADDRESS($D147,44))=0,INDIRECT(ADDRESS($D147,38))&lt;&gt;"UL"),INDIRECT(ADDRESS($D147,COLUMN()-12)),0),0), IF($E147&gt;0,IF(AND(INDIRECT(ADDRESS($E147,44))=0,INDIRECT(ADDRESS($E147,38))&lt;&gt;"UL"),INDIRECT(ADDRESS($E147,COLUMN()-12)),0),0), IF($F147&gt;0,IF(AND(INDIRECT(ADDRESS($F147,44))=0,INDIRECT(ADDRESS($F147,38))&lt;&gt;"UL"),INDIRECT(ADDRESS($F147,COLUMN()-12)),0),0), IF($G147&gt;0,IF(AND(INDIRECT(ADDRESS($G147,44))=0,INDIRECT(ADDRESS($G147,38))&lt;&gt;"UL"),INDIRECT(ADDRESS($G147,COLUMN()-12)),0),0), IF($H147&gt;0,IF(AND(INDIRECT(ADDRESS($H147,44))=0,INDIRECT(ADDRESS($H147,38))&lt;&gt;"UL"),INDIRECT(ADDRESS($H147,COLUMN()-12)),0),0), IF($I147&gt;0,IF(AND(INDIRECT(ADDRESS($I147,44))=0,INDIRECT(ADDRESS($I147,38))&lt;&gt;"UL"),INDIRECT(ADDRESS($I147,COLUMN()-12)),0),0), IF($J147&gt;0,IF(AND(INDIRECT(ADDRESS($J147,44))=0,INDIRECT(ADDRESS($J147,38))&lt;&gt;"UL"),INDIRECT(ADDRESS($J147,COLUMN()-12)),0),0), IF($K147&gt;0,IF(AND(INDIRECT(ADDRESS($K147,44))=0,INDIRECT(ADDRESS($K147,38))&lt;&gt;"UL"),INDIRECT(ADDRESS($K147,COLUMN()-11)),0),0), IF($L147&gt;0,IF(AND(INDIRECT(ADDRESS($L147,44))=0,INDIRECT(ADDRESS($L147,38))&lt;&gt;"UL"),INDIRECT(ADDRESS($L147,COLUMN()-11)),0),0), IF($M147&gt;0,IF(AND(INDIRECT(ADDRESS($M147,44))=0,INDIRECT(ADDRESS($M147,38))&lt;&gt;"UL"),INDIRECT(ADDRESS($M147,COLUMN()-11)),0),0))</f>
        <v>0</v>
      </c>
      <c r="BO147" s="57" cm="1">
        <f t="array" aca="1" ref="BO147" ca="1">SUM(IF($C147&gt;0,IF(AND(INDIRECT(ADDRESS($C147,44))=0,INDIRECT(ADDRESS($C147,38))&lt;&gt;"UL"),INDIRECT(ADDRESS($C147,COLUMN()-12)),0),0), IF($D147&gt;0,IF(AND(INDIRECT(ADDRESS($D147,44))=0,INDIRECT(ADDRESS($D147,38))&lt;&gt;"UL"),INDIRECT(ADDRESS($D147,COLUMN()-12)),0),0), IF($E147&gt;0,IF(AND(INDIRECT(ADDRESS($E147,44))=0,INDIRECT(ADDRESS($E147,38))&lt;&gt;"UL"),INDIRECT(ADDRESS($E147,COLUMN()-12)),0),0), IF($F147&gt;0,IF(AND(INDIRECT(ADDRESS($F147,44))=0,INDIRECT(ADDRESS($F147,38))&lt;&gt;"UL"),INDIRECT(ADDRESS($F147,COLUMN()-12)),0),0), IF($G147&gt;0,IF(AND(INDIRECT(ADDRESS($G147,44))=0,INDIRECT(ADDRESS($G147,38))&lt;&gt;"UL"),INDIRECT(ADDRESS($G147,COLUMN()-12)),0),0), IF($H147&gt;0,IF(AND(INDIRECT(ADDRESS($H147,44))=0,INDIRECT(ADDRESS($H147,38))&lt;&gt;"UL"),INDIRECT(ADDRESS($H147,COLUMN()-12)),0),0), IF($I147&gt;0,IF(AND(INDIRECT(ADDRESS($I147,44))=0,INDIRECT(ADDRESS($I147,38))&lt;&gt;"UL"),INDIRECT(ADDRESS($I147,COLUMN()-12)),0),0), IF($J147&gt;0,IF(AND(INDIRECT(ADDRESS($J147,44))=0,INDIRECT(ADDRESS($J147,38))&lt;&gt;"UL"),INDIRECT(ADDRESS($J147,COLUMN()-12)),0),0), IF($K147&gt;0,IF(AND(INDIRECT(ADDRESS($K147,44))=0,INDIRECT(ADDRESS($K147,38))&lt;&gt;"UL"),INDIRECT(ADDRESS($K147,COLUMN()-11)),0),0), IF($L147&gt;0,IF(AND(INDIRECT(ADDRESS($L147,44))=0,INDIRECT(ADDRESS($L147,38))&lt;&gt;"UL"),INDIRECT(ADDRESS($L147,COLUMN()-11)),0),0), IF($M147&gt;0,IF(AND(INDIRECT(ADDRESS($M147,44))=0,INDIRECT(ADDRESS($M147,38))&lt;&gt;"UL"),INDIRECT(ADDRESS($M147,COLUMN()-11)),0),0))</f>
        <v>0</v>
      </c>
      <c r="BP147" s="57" cm="1">
        <f t="array" aca="1" ref="BP147" ca="1">SUM(IF($C147&gt;0,IF(AND(INDIRECT(ADDRESS($C147,44))=0,INDIRECT(ADDRESS($C147,38))&lt;&gt;"UL"),INDIRECT(ADDRESS($C147,COLUMN()-12)),0),0), IF($D147&gt;0,IF(AND(INDIRECT(ADDRESS($D147,44))=0,INDIRECT(ADDRESS($D147,38))&lt;&gt;"UL"),INDIRECT(ADDRESS($D147,COLUMN()-12)),0),0), IF($E147&gt;0,IF(AND(INDIRECT(ADDRESS($E147,44))=0,INDIRECT(ADDRESS($E147,38))&lt;&gt;"UL"),INDIRECT(ADDRESS($E147,COLUMN()-12)),0),0), IF($F147&gt;0,IF(AND(INDIRECT(ADDRESS($F147,44))=0,INDIRECT(ADDRESS($F147,38))&lt;&gt;"UL"),INDIRECT(ADDRESS($F147,COLUMN()-12)),0),0), IF($G147&gt;0,IF(AND(INDIRECT(ADDRESS($G147,44))=0,INDIRECT(ADDRESS($G147,38))&lt;&gt;"UL"),INDIRECT(ADDRESS($G147,COLUMN()-12)),0),0), IF($H147&gt;0,IF(AND(INDIRECT(ADDRESS($H147,44))=0,INDIRECT(ADDRESS($H147,38))&lt;&gt;"UL"),INDIRECT(ADDRESS($H147,COLUMN()-12)),0),0), IF($I147&gt;0,IF(AND(INDIRECT(ADDRESS($I147,44))=0,INDIRECT(ADDRESS($I147,38))&lt;&gt;"UL"),INDIRECT(ADDRESS($I147,COLUMN()-12)),0),0), IF($J147&gt;0,IF(AND(INDIRECT(ADDRESS($J147,44))=0,INDIRECT(ADDRESS($J147,38))&lt;&gt;"UL"),INDIRECT(ADDRESS($J147,COLUMN()-12)),0),0), IF($K147&gt;0,IF(AND(INDIRECT(ADDRESS($K147,44))=0,INDIRECT(ADDRESS($K147,38))&lt;&gt;"UL"),INDIRECT(ADDRESS($K147,COLUMN()-11)),0),0), IF($L147&gt;0,IF(AND(INDIRECT(ADDRESS($L147,44))=0,INDIRECT(ADDRESS($L147,38))&lt;&gt;"UL"),INDIRECT(ADDRESS($L147,COLUMN()-11)),0),0), IF($M147&gt;0,IF(AND(INDIRECT(ADDRESS($M147,44))=0,INDIRECT(ADDRESS($M147,38))&lt;&gt;"UL"),INDIRECT(ADDRESS($M147,COLUMN()-11)),0),0))</f>
        <v>0</v>
      </c>
      <c r="BQ147" s="57">
        <f t="shared" ca="1" si="108"/>
        <v>0</v>
      </c>
      <c r="BR147" s="161">
        <f t="shared" ca="1" si="109"/>
        <v>64.824566286958756</v>
      </c>
      <c r="BS147" s="56"/>
      <c r="BT147" s="56">
        <f t="shared" ca="1" si="110"/>
        <v>3.845285736204783</v>
      </c>
      <c r="BU147" s="56">
        <f t="shared" ca="1" si="111"/>
        <v>0.15381142944819132</v>
      </c>
      <c r="BV147" s="57" t="s">
        <v>34</v>
      </c>
      <c r="BW147" s="57" cm="1">
        <f t="array" aca="1" ref="BW147" ca="1">SUM(IF($C147&gt;0,IF(AND(INDIRECT(ADDRESS($C147,44))=0,INDIRECT(ADDRESS($C147,38))="UL",ISERROR(SEARCH("Rear",INDIRECT(ADDRESS($C147,33)))),ISERROR(SEARCH("Side",INDIRECT(ADDRESS($C147,33))))),INDIRECT(ADDRESS($C147,COLUMN())),0),0),IF($D147&gt;0,IF(AND(INDIRECT(ADDRESS($D147,44))=0,INDIRECT(ADDRESS($D147,38))="UL",ISERROR(SEARCH("Rear",INDIRECT(ADDRESS($D147,33)))),ISERROR(SEARCH("Side",INDIRECT(ADDRESS($D147,33))))),INDIRECT(ADDRESS($D147,COLUMN())),0),0),IF($E147&gt;0,IF(AND(INDIRECT(ADDRESS($E147,44))=0,INDIRECT(ADDRESS($E147,38))="UL",ISERROR(SEARCH("Rear",INDIRECT(ADDRESS($E147,33)))),ISERROR(SEARCH("Side",INDIRECT(ADDRESS($E147,33))))),INDIRECT(ADDRESS($E147,COLUMN())),0),0),IF($F147&gt;0,IF(AND(INDIRECT(ADDRESS($F147,44))=0,INDIRECT(ADDRESS($F147,38))="UL",ISERROR(SEARCH("Rear",INDIRECT(ADDRESS($F147,33)))),ISERROR(SEARCH("Side",INDIRECT(ADDRESS($F147,33))))),INDIRECT(ADDRESS($F147,COLUMN())),0),0),IF($G147&gt;0,IF(AND(INDIRECT(ADDRESS($G147,44))=0,INDIRECT(ADDRESS($G147,38))="UL",ISERROR(SEARCH("Rear",INDIRECT(ADDRESS($G147,33)))),ISERROR(SEARCH("Side",INDIRECT(ADDRESS($G147,33))))),INDIRECT(ADDRESS($G147,COLUMN())),0),0),IF($H147&gt;0,IF(AND(INDIRECT(ADDRESS($H147,44))=0,INDIRECT(ADDRESS($H147,38))="UL",ISERROR(SEARCH("Rear",INDIRECT(ADDRESS($H147,33)))),ISERROR(SEARCH("Side",INDIRECT(ADDRESS($H147,33))))),INDIRECT(ADDRESS($H147,COLUMN())),0),0),IF($I147&gt;0,IF(AND(INDIRECT(ADDRESS($I147,44))=0,INDIRECT(ADDRESS($I147,38))="UL",ISERROR(SEARCH("Rear",INDIRECT(ADDRESS($I147,33)))),ISERROR(SEARCH("Side",INDIRECT(ADDRESS($I147,33))))),INDIRECT(ADDRESS($I147,COLUMN())),0),0),IF($J147&gt;0,IF(AND(INDIRECT(ADDRESS($J147,44))=0,INDIRECT(ADDRESS($J147,38))="UL",ISERROR(SEARCH("Rear",INDIRECT(ADDRESS($J147,33)))),ISERROR(SEARCH("Side",INDIRECT(ADDRESS($J147,33))))),INDIRECT(ADDRESS($J147,COLUMN())),0),0),IF($K147&gt;0,IF(AND(INDIRECT(ADDRESS($K147,44))=0,INDIRECT(ADDRESS($K147,38))="UL",ISERROR(SEARCH("Rear",INDIRECT(ADDRESS($K147,33)))),ISERROR(SEARCH("Side",INDIRECT(ADDRESS($K147,33))))),INDIRECT(ADDRESS($K147,COLUMN())),0),0),IF($L147&gt;0,IF(AND(INDIRECT(ADDRESS($L147,44))=0,INDIRECT(ADDRESS($L147,38))="UL",ISERROR(SEARCH("Rear",INDIRECT(ADDRESS($L147,33)))),ISERROR(SEARCH("Side",INDIRECT(ADDRESS($L147,33))))),INDIRECT(ADDRESS($L147,COLUMN())),0),0),IF($M147&gt;0,IF(AND(INDIRECT(ADDRESS($M147,44))=0,INDIRECT(ADDRESS($M147,38))="UL",ISERROR(SEARCH("Rear",INDIRECT(ADDRESS($M147,33)))),ISERROR(SEARCH("Side",INDIRECT(ADDRESS($M147,33))))),INDIRECT(ADDRESS($M147,COLUMN())),0),0))</f>
        <v>0.83333333333333326</v>
      </c>
      <c r="BX147" s="57">
        <f t="shared" ca="1" si="112"/>
        <v>0.83333333333333326</v>
      </c>
      <c r="BY147" s="57" cm="1">
        <f t="array" aca="1" ref="BY147" ca="1">SUM(IF($C147&gt;0,IF(AND(INDIRECT(ADDRESS($C147,44))=0,INDIRECT(ADDRESS($C147,38))="UL"),INDIRECT(ADDRESS($C147,COLUMN())),0),0),IF($D147&gt;0,IF(AND(INDIRECT(ADDRESS($D147,44))=0,INDIRECT(ADDRESS($D147,38))="UL"),INDIRECT(ADDRESS($D147,COLUMN())),0),0),IF($E147&gt;0,IF(AND(INDIRECT(ADDRESS($E147,44))=0,INDIRECT(ADDRESS($E147,38))="UL"),INDIRECT(ADDRESS($E147,COLUMN())),0),0),IF($F147&gt;0,IF(AND(INDIRECT(ADDRESS($F147,44))=0,INDIRECT(ADDRESS($F147,38))="UL"),INDIRECT(ADDRESS($F147,COLUMN())),0),0),IF($G147&gt;0,IF(AND(INDIRECT(ADDRESS($G147,44))=0,INDIRECT(ADDRESS($G147,38))="UL"),INDIRECT(ADDRESS($G147,COLUMN())),0),0),IF($H147&gt;0,IF(AND(INDIRECT(ADDRESS($H147,44))=0,INDIRECT(ADDRESS($H147,38))="UL"),INDIRECT(ADDRESS($H147,COLUMN())),0),0),IF($I147&gt;0,IF(AND(INDIRECT(ADDRESS($I147,44))=0,INDIRECT(ADDRESS($I147,38))="UL"),INDIRECT(ADDRESS($I147,COLUMN())),0),0),IF($J147&gt;0,IF(AND(INDIRECT(ADDRESS($J147,44))=0,INDIRECT(ADDRESS($J147,38))="UL"),INDIRECT(ADDRESS($J147,COLUMN())),0),0),IF($K147&gt;0,IF(AND(INDIRECT(ADDRESS($K147,44))=0,INDIRECT(ADDRESS($K147,38))="UL"),INDIRECT(ADDRESS($K147,COLUMN())),0),0),IF($L147&gt;0,IF(AND(INDIRECT(ADDRESS($L147,44))=0,INDIRECT(ADDRESS($L147,38))="UL"),INDIRECT(ADDRESS($L147,COLUMN())),0),0),IF($M147&gt;0,IF(AND(INDIRECT(ADDRESS($M147,44))=0,INDIRECT(ADDRESS($M147,38))="UL"),INDIRECT(ADDRESS($M147,COLUMN())),0),0))</f>
        <v>0.27777777777777779</v>
      </c>
      <c r="BZ147" s="57" cm="1">
        <f t="array" aca="1" ref="BZ147" ca="1">SUM(IF($C147&gt;0,IF(AND(INDIRECT(ADDRESS($C147,44))=0,INDIRECT(ADDRESS($C147,38))="UL"),INDIRECT(ADDRESS($C147,COLUMN())),0),0),IF($D147&gt;0,IF(AND(INDIRECT(ADDRESS($D147,44))=0,INDIRECT(ADDRESS($D147,38))="UL"),INDIRECT(ADDRESS($D147,COLUMN())),0),0),IF($E147&gt;0,IF(AND(INDIRECT(ADDRESS($E147,44))=0,INDIRECT(ADDRESS($E147,38))="UL"),INDIRECT(ADDRESS($E147,COLUMN())),0),0),IF($F147&gt;0,IF(AND(INDIRECT(ADDRESS($F147,44))=0,INDIRECT(ADDRESS($F147,38))="UL"),INDIRECT(ADDRESS($F147,COLUMN())),0),0),IF($G147&gt;0,IF(AND(INDIRECT(ADDRESS($G147,44))=0,INDIRECT(ADDRESS($G147,38))="UL"),INDIRECT(ADDRESS($G147,COLUMN())),0),0),IF($H147&gt;0,IF(AND(INDIRECT(ADDRESS($H147,44))=0,INDIRECT(ADDRESS($H147,38))="UL"),INDIRECT(ADDRESS($H147,COLUMN())),0),0),IF($I147&gt;0,IF(AND(INDIRECT(ADDRESS($I147,44))=0,INDIRECT(ADDRESS($I147,38))="UL"),INDIRECT(ADDRESS($I147,COLUMN())),0),0),IF($J147&gt;0,IF(AND(INDIRECT(ADDRESS($J147,44))=0,INDIRECT(ADDRESS($J147,38))="UL"),INDIRECT(ADDRESS($J147,COLUMN())),0),0),IF($K147&gt;0,IF(AND(INDIRECT(ADDRESS($K147,44))=0,INDIRECT(ADDRESS($K147,38))="UL"),INDIRECT(ADDRESS($K147,COLUMN())),0),0),IF($L147&gt;0,IF(AND(INDIRECT(ADDRESS($L147,44))=0,INDIRECT(ADDRESS($L147,38))="UL"),INDIRECT(ADDRESS($L147,COLUMN())),0),0),IF($M147&gt;0,IF(AND(INDIRECT(ADDRESS($M147,44))=0,INDIRECT(ADDRESS($M147,38))="UL"),INDIRECT(ADDRESS($M147,COLUMN())),0),0))</f>
        <v>0.1111111111111111</v>
      </c>
      <c r="CA147" s="57">
        <f t="shared" ca="1" si="113"/>
        <v>0.1111111111111111</v>
      </c>
      <c r="CB147" s="57" cm="1">
        <f t="array" aca="1" ref="CB147" ca="1">SUM(IF($C147&gt;0,IF(AND(INDIRECT(ADDRESS($C147,44))=0,INDIRECT(ADDRESS($C147,38))&lt;&gt;"UL"),INDIRECT(ADDRESS($C147,COLUMN())),0),0),IF($D147&gt;0,IF(AND(INDIRECT(ADDRESS($D147,44))=0,INDIRECT(ADDRESS($D147,38))&lt;&gt;"UL"),INDIRECT(ADDRESS($D147,COLUMN())),0),0),IF($E147&gt;0,IF(AND(INDIRECT(ADDRESS($E147,44))=0,INDIRECT(ADDRESS($E147,38))&lt;&gt;"UL"),INDIRECT(ADDRESS($E147,COLUMN())),0),0),IF($F147&gt;0,IF(AND(INDIRECT(ADDRESS($F147,44))=0,INDIRECT(ADDRESS($F147,38))&lt;&gt;"UL"),INDIRECT(ADDRESS($F147,COLUMN())),0),0),IF($G147&gt;0,IF(AND(INDIRECT(ADDRESS($G147,44))=0,INDIRECT(ADDRESS($G147,38))&lt;&gt;"UL"),INDIRECT(ADDRESS($G147,COLUMN())),0),0),IF($H147&gt;0,IF(AND(INDIRECT(ADDRESS($H147,44))=0,INDIRECT(ADDRESS($H147,38))&lt;&gt;"UL"),INDIRECT(ADDRESS($H147,COLUMN())),0),0),IF($I147&gt;0,IF(AND(INDIRECT(ADDRESS($I147,44))=0,INDIRECT(ADDRESS($I147,38))&lt;&gt;"UL"),INDIRECT(ADDRESS($I147,COLUMN())),0),0),IF($J147&gt;0,IF(AND(INDIRECT(ADDRESS($J147,44))=0,INDIRECT(ADDRESS($J147,38))&lt;&gt;"UL"),INDIRECT(ADDRESS($J147,COLUMN())),0),0),IF($K147&gt;0,IF(AND(INDIRECT(ADDRESS($K147,44))=0,INDIRECT(ADDRESS($K147,38))&lt;&gt;"UL"),INDIRECT(ADDRESS($K147,COLUMN())),0),0),IF($L147&gt;0,IF(AND(INDIRECT(ADDRESS($L147,44))=0,INDIRECT(ADDRESS($L147,38))&lt;&gt;"UL"),INDIRECT(ADDRESS($L147,COLUMN())),0),0),IF($M147&gt;0,IF(AND(INDIRECT(ADDRESS($M147,44))=0,INDIRECT(ADDRESS($M147,38))&lt;&gt;"UL"),INDIRECT(ADDRESS($M147,COLUMN())),0),0))</f>
        <v>0</v>
      </c>
      <c r="CC147" s="57">
        <f t="shared" ca="1" si="114"/>
        <v>0</v>
      </c>
      <c r="CD147" s="57" cm="1">
        <f t="array" aca="1" ref="CD147" ca="1">SUM(IF($C147&gt;0,IF(AND(INDIRECT(ADDRESS($C147,44))=0,INDIRECT(ADDRESS($C147,38))&lt;&gt;"UL"),INDIRECT(ADDRESS($C147,COLUMN())),0),0),IF($D147&gt;0,IF(AND(INDIRECT(ADDRESS($D147,44))=0,INDIRECT(ADDRESS($D147,38))&lt;&gt;"UL"),INDIRECT(ADDRESS($D147,COLUMN())),0),0),IF($E147&gt;0,IF(AND(INDIRECT(ADDRESS($E147,44))=0,INDIRECT(ADDRESS($E147,38))&lt;&gt;"UL"),INDIRECT(ADDRESS($E147,COLUMN())),0),0),IF($F147&gt;0,IF(AND(INDIRECT(ADDRESS($F147,44))=0,INDIRECT(ADDRESS($F147,38))&lt;&gt;"UL"),INDIRECT(ADDRESS($F147,COLUMN())),0),0),IF($G147&gt;0,IF(AND(INDIRECT(ADDRESS($G147,44))=0,INDIRECT(ADDRESS($G147,38))&lt;&gt;"UL"),INDIRECT(ADDRESS($G147,COLUMN())),0),0),IF($H147&gt;0,IF(AND(INDIRECT(ADDRESS($H147,44))=0,INDIRECT(ADDRESS($H147,38))&lt;&gt;"UL"),INDIRECT(ADDRESS($H147,COLUMN())),0),0),IF($I147&gt;0,IF(AND(INDIRECT(ADDRESS($I147,44))=0,INDIRECT(ADDRESS($I147,38))&lt;&gt;"UL"),INDIRECT(ADDRESS($I147,COLUMN())),0),0),IF($J147&gt;0,IF(AND(INDIRECT(ADDRESS($J147,44))=0,INDIRECT(ADDRESS($J147,38))&lt;&gt;"UL"),INDIRECT(ADDRESS($J147,COLUMN())),0),0),IF($K147&gt;0,IF(AND(INDIRECT(ADDRESS($K147,44))=0,INDIRECT(ADDRESS($K147,38))&lt;&gt;"UL"),INDIRECT(ADDRESS($K147,COLUMN())),0),0),IF($L147&gt;0,IF(AND(INDIRECT(ADDRESS($L147,44))=0,INDIRECT(ADDRESS($L147,38))&lt;&gt;"UL"),INDIRECT(ADDRESS($L147,COLUMN())),0),0),IF($M147&gt;0,IF(AND(INDIRECT(ADDRESS($M147,44))=0,INDIRECT(ADDRESS($M147,38))&lt;&gt;"UL"),INDIRECT(ADDRESS($M147,COLUMN())),0),0))</f>
        <v>0</v>
      </c>
      <c r="CE147" s="57" cm="1">
        <f t="array" aca="1" ref="CE147" ca="1">SUM(IF($C147&gt;0,IF(AND(INDIRECT(ADDRESS($C147,44))=0,INDIRECT(ADDRESS($C147,38))&lt;&gt;"UL"),INDIRECT(ADDRESS($C147,COLUMN())),0),0),IF($D147&gt;0,IF(AND(INDIRECT(ADDRESS($D147,44))=0,INDIRECT(ADDRESS($D147,38))&lt;&gt;"UL"),INDIRECT(ADDRESS($D147,COLUMN())),0),0),IF($E147&gt;0,IF(AND(INDIRECT(ADDRESS($E147,44))=0,INDIRECT(ADDRESS($E147,38))&lt;&gt;"UL"),INDIRECT(ADDRESS($E147,COLUMN())),0),0),IF($F147&gt;0,IF(AND(INDIRECT(ADDRESS($F147,44))=0,INDIRECT(ADDRESS($F147,38))&lt;&gt;"UL"),INDIRECT(ADDRESS($F147,COLUMN())),0),0),IF($G147&gt;0,IF(AND(INDIRECT(ADDRESS($G147,44))=0,INDIRECT(ADDRESS($G147,38))&lt;&gt;"UL"),INDIRECT(ADDRESS($G147,COLUMN())),0),0),IF($H147&gt;0,IF(AND(INDIRECT(ADDRESS($H147,44))=0,INDIRECT(ADDRESS($H147,38))&lt;&gt;"UL"),INDIRECT(ADDRESS($H147,COLUMN())),0),0),IF($I147&gt;0,IF(AND(INDIRECT(ADDRESS($I147,44))=0,INDIRECT(ADDRESS($I147,38))&lt;&gt;"UL"),INDIRECT(ADDRESS($I147,COLUMN())),0),0),IF($J147&gt;0,IF(AND(INDIRECT(ADDRESS($J147,44))=0,INDIRECT(ADDRESS($J147,38))&lt;&gt;"UL"),INDIRECT(ADDRESS($J147,COLUMN())),0),0),IF($K147&gt;0,IF(AND(INDIRECT(ADDRESS($K147,44))=0,INDIRECT(ADDRESS($K147,38))&lt;&gt;"UL"),INDIRECT(ADDRESS($K147,COLUMN())),0),0),IF($L147&gt;0,IF(AND(INDIRECT(ADDRESS($L147,44))=0,INDIRECT(ADDRESS($L147,38))&lt;&gt;"UL"),INDIRECT(ADDRESS($L147,COLUMN())),0),0),IF($M147&gt;0,IF(AND(INDIRECT(ADDRESS($M147,44))=0,INDIRECT(ADDRESS($M147,38))&lt;&gt;"UL"),INDIRECT(ADDRESS($M147,COLUMN())),0),0))</f>
        <v>0</v>
      </c>
      <c r="CF147" s="57">
        <f t="shared" ca="1" si="115"/>
        <v>0</v>
      </c>
      <c r="CG147" s="57">
        <f t="shared" ca="1" si="116"/>
        <v>1.9431338241673011</v>
      </c>
      <c r="CH147" s="57">
        <f t="shared" ca="1" si="117"/>
        <v>7.7725352966692043E-2</v>
      </c>
      <c r="CI147" s="19">
        <f t="shared" ca="1" si="118"/>
        <v>19.1193396258655</v>
      </c>
      <c r="CJ147" s="19"/>
      <c r="CK147" s="57" cm="1">
        <f t="array" aca="1" ref="CK147" ca="1">IF(AU147="S", SUM(IF($C147&gt;0,IF(INDIRECT(ADDRESS($C147,43))&lt;&gt;1,INDIRECT(ADDRESS($C147,48)),0),0), IF($D147&gt;0,IF(INDIRECT(ADDRESS($D147,43))&lt;&gt;1,INDIRECT(ADDRESS($D147,48)),0),0), IF($E147&gt;0,IF(INDIRECT(ADDRESS($E147,43))&lt;&gt;1,INDIRECT(ADDRESS($E147,48)),0),0), IF($F147&gt;0,IF(INDIRECT(ADDRESS($F147,43))&lt;&gt;1,INDIRECT(ADDRESS($F147,48)),0),0), IF($G147&gt;0,IF(INDIRECT(ADDRESS($G147,43))&lt;&gt;1,INDIRECT(ADDRESS($G147,48)),0),0), IF($H147&gt;0,IF(INDIRECT(ADDRESS($H147,43))&lt;&gt;1,INDIRECT(ADDRESS($H147,48)),0),0), IF($I147&gt;0,IF(INDIRECT(ADDRESS($I147,43))&lt;&gt;1,INDIRECT(ADDRESS($I147,48)),0),0), IF($J147&gt;0,IF(INDIRECT(ADDRESS($J147,43))&lt;&gt;1,INDIRECT(ADDRESS($J147,48)),0),0), IF($K147&gt;0,IF(INDIRECT(ADDRESS($K147,43))&lt;&gt;1,INDIRECT(ADDRESS($K147,48)),0),0), IF($L147&gt;0,IF(INDIRECT(ADDRESS($L147,43))&lt;&gt;1,INDIRECT(ADDRESS($L147,48)),0),0), IF($M147&gt;0,IF(INDIRECT(ADDRESS($M147,43))&lt;&gt;1,INDIRECT(ADDRESS($M147,48)),0),0)), IF(AU147="L",SUM(IF($C147&gt;0,IF(INDIRECT(ADDRESS($C147,43))&lt;&gt;1,INDIRECT(ADDRESS($C147,50)),0),0), IF($D147&gt;0,IF(INDIRECT(ADDRESS($D147,43))&lt;&gt;1,INDIRECT(ADDRESS($D147,50)),0),0), IF($E147&gt;0,IF(INDIRECT(ADDRESS($E147,43))&lt;&gt;1,INDIRECT(ADDRESS($E147,50)),0),0), IF($F147&gt;0,IF(INDIRECT(ADDRESS($F147,43))&lt;&gt;1,INDIRECT(ADDRESS($F147,50)),0),0), IF($G147&gt;0,IF(INDIRECT(ADDRESS($G147,43))&lt;&gt;1,INDIRECT(ADDRESS($G147,50)),0),0), IF($G147&gt;0,IF(INDIRECT(ADDRESS($G147,43))&lt;&gt;1,INDIRECT(ADDRESS($G147,50)),0),0), IF($H147&gt;0,IF(INDIRECT(ADDRESS($H147,43))&lt;&gt;1,INDIRECT(ADDRESS($H147,50)),0),0), IF($I147&gt;0,IF(INDIRECT(ADDRESS($I147,43))&lt;&gt;1,INDIRECT(ADDRESS($I147,50)),0),0), IF($J147&gt;0,IF(INDIRECT(ADDRESS($J147,43))&lt;&gt;1,INDIRECT(ADDRESS($J147,50)),0),0), IF($K147&gt;0,IF(INDIRECT(ADDRESS($K147,43))&lt;&gt;1,INDIRECT(ADDRESS($K147,50)),0),0), IF($L147&gt;0,IF(INDIRECT(ADDRESS($L147,43))&lt;&gt;1,INDIRECT(ADDRESS($L147,50)),0),0), IF($M147&gt;0,IF(INDIRECT(ADDRESS($M147,43))&lt;&gt;1,INDIRECT(ADDRESS($M147,50)),0),0)), SUM(IF($C147&gt;0,IF(INDIRECT(ADDRESS($C147,43))&lt;&gt;1,INDIRECT(ADDRESS($C147,49)),0),0), IF($D147&gt;0,IF(INDIRECT(ADDRESS($D147,43))&lt;&gt;1,INDIRECT(ADDRESS($D147,49)),0),0), IF($E147&gt;0,IF(INDIRECT(ADDRESS($E147,43))&lt;&gt;1,INDIRECT(ADDRESS($E147,49)),0),0), IF($F147&gt;0,IF(INDIRECT(ADDRESS($F147,43))&lt;&gt;1,INDIRECT(ADDRESS($F147,49)),0),0), IF($G147&gt;0,IF(INDIRECT(ADDRESS($G147,43))&lt;&gt;1,INDIRECT(ADDRESS($G147,49)),0),0), IF($G147&gt;0,IF(INDIRECT(ADDRESS($G147,43))&lt;&gt;1,INDIRECT(ADDRESS($G147,49)),0),0), IF($H147&gt;0,IF(INDIRECT(ADDRESS($H147,43))&lt;&gt;1,INDIRECT(ADDRESS($H147,49)),0),0), IF($I147&gt;0,IF(INDIRECT(ADDRESS($I147,43))&lt;&gt;1,INDIRECT(ADDRESS($I147,49)),0),0), IF($J147&gt;0,IF(INDIRECT(ADDRESS($J147,43))&lt;&gt;1,INDIRECT(ADDRESS($J147,49)),0),0), IF($K147&gt;0,IF(INDIRECT(ADDRESS($K147,43))&lt;&gt;1,INDIRECT(ADDRESS($K147,49)),0),0), IF($L147&gt;0,IF(INDIRECT(ADDRESS($L147,43))&lt;&gt;1,INDIRECT(ADDRESS($L147,49)),0),0), IF($M147&gt;0,IF(INDIRECT(ADDRESS($M147,43))&lt;&gt;1,INDIRECT(ADDRESS($M147,49)),0),0))))</f>
        <v>1.6666666666666665</v>
      </c>
      <c r="CL147" s="57" cm="1">
        <f t="array" aca="1" ref="CL147" ca="1">SUM(IF($C147&gt;0,IF(INDIRECT(ADDRESS($C147,44))=1,INDIRECT(ADDRESS($C147,90)),0),0), IF($D147&gt;0,IF(INDIRECT(ADDRESS($D147,44))=1,INDIRECT(ADDRESS($D147,90)),0),0), IF($E147&gt;0,IF(INDIRECT(ADDRESS($E147,44))=1,INDIRECT(ADDRESS($E147,90)),0),0), IF($F147&gt;0,IF(INDIRECT(ADDRESS($F147,44))=1,INDIRECT(ADDRESS($F147,90)),0),0), IF($G147&gt;0,IF(INDIRECT(ADDRESS($G147,44))=1,INDIRECT(ADDRESS($G147,90)),0),0), IF($H147&gt;0,IF(INDIRECT(ADDRESS($H147,44))=1,INDIRECT(ADDRESS($H147,90)),0),0), IF($I147&gt;0,IF(INDIRECT(ADDRESS($I147,44))=1,INDIRECT(ADDRESS($I147,90)),0),0), IF($J147&gt;0,IF(INDIRECT(ADDRESS($J147,44))=1,INDIRECT(ADDRESS($J147,90)),0),0), IF($K147&gt;0,IF(INDIRECT(ADDRESS($K147,44))=1,INDIRECT(ADDRESS($K147,90)),0),0), IF($L147&gt;0,IF(INDIRECT(ADDRESS($L147,44))=1,INDIRECT(ADDRESS($L147,90)),0),0), IF($M147&gt;0,IF(INDIRECT(ADDRESS($M147,44))=1,INDIRECT(ADDRESS($M147,90)),0),0))</f>
        <v>0</v>
      </c>
      <c r="CM147" s="56">
        <f t="shared" ca="1" si="119"/>
        <v>1.1323345076991183</v>
      </c>
      <c r="CN147" s="59"/>
    </row>
    <row r="148" spans="1:92" x14ac:dyDescent="0.25">
      <c r="A148" s="65" t="s">
        <v>227</v>
      </c>
      <c r="B148" s="74">
        <v>100</v>
      </c>
      <c r="C148" s="74">
        <v>111</v>
      </c>
      <c r="D148" s="74">
        <v>112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67">
        <f ca="1">SUM(INDIRECT(ADDRESS(B148,COLUMN())),IF(C148&gt;0,INDIRECT(ADDRESS(C148,COLUMN())),0),IF(D148&gt;0,INDIRECT(ADDRESS(D148,COLUMN())),0),IF(E148&gt;0,INDIRECT(ADDRESS(E148,COLUMN())),0),IF(F148&gt;0,INDIRECT(ADDRESS(F148,COLUMN())),0),IF(G148&gt;0,INDIRECT(ADDRESS(G148,COLUMN())),0),IF(H148&gt;0,INDIRECT(ADDRESS(H148,COLUMN())),0),IF(I148&gt;0,INDIRECT(ADDRESS(I148,COLUMN())),0),IF(J148&gt;0,INDIRECT(ADDRESS(J148,COLUMN())),0),IF(K148&gt;0,INDIRECT(ADDRESS(K148,COLUMN())),0),IF(L148&gt;0,INDIRECT(ADDRESS(L148,COLUMN())),0),IF(M148&gt;0,INDIRECT(ADDRESS(M148,COLUMN())),0))</f>
        <v>25</v>
      </c>
      <c r="O148" s="67" t="str" cm="1">
        <f t="array" aca="1" ref="O148" ca="1">INDIRECT(ADDRESS($B148,COLUMN()))</f>
        <v>Fighter</v>
      </c>
      <c r="P148" s="67" cm="1">
        <f t="array" aca="1" ref="P148" ca="1">INDIRECT(ADDRESS($B148,COLUMN()))</f>
        <v>3</v>
      </c>
      <c r="Q148" s="67" t="str" cm="1">
        <f t="array" aca="1" ref="Q148" ca="1">INDIRECT(ADDRESS($B148,COLUMN()))</f>
        <v>-</v>
      </c>
      <c r="R148" s="67" t="str" cm="1">
        <f t="array" aca="1" ref="R148" ca="1">INDIRECT(ADDRESS($B148,COLUMN()))</f>
        <v>-</v>
      </c>
      <c r="S148" s="67" cm="1">
        <f t="array" aca="1" ref="S148" ca="1">INDIRECT(ADDRESS($B148,COLUMN()))</f>
        <v>2</v>
      </c>
      <c r="T148" s="67" t="str" cm="1">
        <f t="array" aca="1" ref="T148" ca="1">INDIRECT(ADDRESS($B148,COLUMN()))</f>
        <v>1-6</v>
      </c>
      <c r="U148" s="67" cm="1">
        <f t="array" aca="1" ref="U148" ca="1">INDIRECT(ADDRESS($B148,COLUMN()))</f>
        <v>6</v>
      </c>
      <c r="V148" s="67" cm="1">
        <f t="array" aca="1" ref="V148" ca="1">INDIRECT(ADDRESS($B148,COLUMN()))</f>
        <v>0</v>
      </c>
      <c r="W148" s="67" cm="1">
        <f t="array" aca="1" ref="W148" ca="1">INDIRECT(ADDRESS($B148,COLUMN()))</f>
        <v>3</v>
      </c>
      <c r="X148" s="67" cm="1">
        <f t="array" aca="1" ref="X148" ca="1">INDIRECT(ADDRESS($B148,COLUMN()))</f>
        <v>6</v>
      </c>
      <c r="Y148" s="67" cm="1">
        <f t="array" aca="1" ref="Y148" ca="1">INDIRECT(ADDRESS($B148,COLUMN()))</f>
        <v>2</v>
      </c>
      <c r="Z148" s="67" cm="1">
        <f t="array" aca="1" ref="Z148" ca="1">INDIRECT(ADDRESS($B148,COLUMN()))</f>
        <v>5</v>
      </c>
      <c r="AA148" s="67" cm="1">
        <f t="array" aca="1" ref="AA148" ca="1">INDIRECT(ADDRESS($B148,COLUMN()))</f>
        <v>0</v>
      </c>
      <c r="AB148" s="56">
        <f t="shared" ca="1" si="100"/>
        <v>0.79387955742428784</v>
      </c>
      <c r="AC148" s="56">
        <f t="shared" ca="1" si="101"/>
        <v>1</v>
      </c>
      <c r="AD148" s="56">
        <f t="shared" ca="1" si="102"/>
        <v>2.6086956521739131</v>
      </c>
      <c r="AF148" s="65"/>
      <c r="AG148" s="65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52"/>
      <c r="AU148" s="54" t="s">
        <v>113</v>
      </c>
      <c r="AV148" s="57" cm="1">
        <f t="array" aca="1" ref="AV148" ca="1">SUM(IF($C148&gt;0,IF(AND(INDIRECT(ADDRESS($C148,44))=0,INDIRECT(ADDRESS($C148,38))="UL",ISERROR(SEARCH("Rear",INDIRECT(ADDRESS($C148,33)))),ISERROR(SEARCH("Side",INDIRECT(ADDRESS($C148,33))))),INDIRECT(ADDRESS($C148,COLUMN())),0),0),IF($D148&gt;0,IF(AND(INDIRECT(ADDRESS($D148,44))=0,INDIRECT(ADDRESS($D148,38))="UL",ISERROR(SEARCH("Rear",INDIRECT(ADDRESS($D148,33)))),ISERROR(SEARCH("Side",INDIRECT(ADDRESS($D148,33))))),INDIRECT(ADDRESS($D148,COLUMN())),0),0),IF($E148&gt;0,IF(AND(INDIRECT(ADDRESS($E148,44))=0,INDIRECT(ADDRESS($E148,38))="UL",ISERROR(SEARCH("Rear",INDIRECT(ADDRESS($E148,33)))),ISERROR(SEARCH("Side",INDIRECT(ADDRESS($E148,33))))),INDIRECT(ADDRESS($E148,COLUMN())),0),0),IF($F148&gt;0,IF(AND(INDIRECT(ADDRESS($F148,44))=0,INDIRECT(ADDRESS($F148,38))="UL",ISERROR(SEARCH("Rear",INDIRECT(ADDRESS($F148,33)))),ISERROR(SEARCH("Side",INDIRECT(ADDRESS($F148,33))))),INDIRECT(ADDRESS($F148,COLUMN())),0),0),IF($G148&gt;0,IF(AND(INDIRECT(ADDRESS($G148,44))=0,INDIRECT(ADDRESS($G148,38))="UL",ISERROR(SEARCH("Rear",INDIRECT(ADDRESS($G148,33)))),ISERROR(SEARCH("Side",INDIRECT(ADDRESS($G148,33))))),INDIRECT(ADDRESS($G148,COLUMN())),0),0),IF($H148&gt;0,IF(AND(INDIRECT(ADDRESS($H148,44))=0,INDIRECT(ADDRESS($H148,38))="UL",ISERROR(SEARCH("Rear",INDIRECT(ADDRESS($H148,33)))),ISERROR(SEARCH("Side",INDIRECT(ADDRESS($H148,33))))),INDIRECT(ADDRESS($H148,COLUMN())),0),0),IF($I148&gt;0,IF(AND(INDIRECT(ADDRESS($I148,44))=0,INDIRECT(ADDRESS($I148,38))="UL",ISERROR(SEARCH("Rear",INDIRECT(ADDRESS($I148,33)))),ISERROR(SEARCH("Side",INDIRECT(ADDRESS($I148,33))))),INDIRECT(ADDRESS($I148,COLUMN())),0),0),IF($J148&gt;0,IF(AND(INDIRECT(ADDRESS($J148,44))=0,INDIRECT(ADDRESS($J148,38))="UL",ISERROR(SEARCH("Rear",INDIRECT(ADDRESS($J148,33)))),ISERROR(SEARCH("Side",INDIRECT(ADDRESS($J148,33))))),INDIRECT(ADDRESS($J148,COLUMN())),0),0),IF($K148&gt;0,IF(AND(INDIRECT(ADDRESS($K148,44))=0,INDIRECT(ADDRESS($K148,38))="UL",ISERROR(SEARCH("Rear",INDIRECT(ADDRESS($K148,33)))),ISERROR(SEARCH("Side",INDIRECT(ADDRESS($K148,33))))),INDIRECT(ADDRESS($K148,COLUMN())),0),0),IF($L148&gt;0,IF(AND(INDIRECT(ADDRESS($L148,44))=0,INDIRECT(ADDRESS($L148,38))="UL",ISERROR(SEARCH("Rear",INDIRECT(ADDRESS($L148,33)))),ISERROR(SEARCH("Side",INDIRECT(ADDRESS($L148,33))))),INDIRECT(ADDRESS($L148,COLUMN())),0),0),IF($M148&gt;0,IF(AND(INDIRECT(ADDRESS($M148,44))=0,INDIRECT(ADDRESS($M148,38))="UL",ISERROR(SEARCH("Rear",INDIRECT(ADDRESS($M148,33)))),ISERROR(SEARCH("Side",INDIRECT(ADDRESS($M148,33))))),INDIRECT(ADDRESS($M148,COLUMN())),0),0))</f>
        <v>0.66666666666666663</v>
      </c>
      <c r="AW148" s="57" cm="1">
        <f t="array" aca="1" ref="AW148" ca="1">SUM(IF($C148&gt;0,IF(AND(INDIRECT(ADDRESS($C148,44))=0,INDIRECT(ADDRESS($C148,38))="UL",ISERROR(SEARCH("Rear",INDIRECT(ADDRESS($C148,33)))),ISERROR(SEARCH("Side",INDIRECT(ADDRESS($C148,33))))),INDIRECT(ADDRESS($C148,COLUMN())),0),0),IF($D148&gt;0,IF(AND(INDIRECT(ADDRESS($D148,44))=0,INDIRECT(ADDRESS($D148,38))="UL",ISERROR(SEARCH("Rear",INDIRECT(ADDRESS($D148,33)))),ISERROR(SEARCH("Side",INDIRECT(ADDRESS($D148,33))))),INDIRECT(ADDRESS($D148,COLUMN())),0),0),IF($E148&gt;0,IF(AND(INDIRECT(ADDRESS($E148,44))=0,INDIRECT(ADDRESS($E148,38))="UL",ISERROR(SEARCH("Rear",INDIRECT(ADDRESS($E148,33)))),ISERROR(SEARCH("Side",INDIRECT(ADDRESS($E148,33))))),INDIRECT(ADDRESS($E148,COLUMN())),0),0),IF($F148&gt;0,IF(AND(INDIRECT(ADDRESS($F148,44))=0,INDIRECT(ADDRESS($F148,38))="UL",ISERROR(SEARCH("Rear",INDIRECT(ADDRESS($F148,33)))),ISERROR(SEARCH("Side",INDIRECT(ADDRESS($F148,33))))),INDIRECT(ADDRESS($F148,COLUMN())),0),0),IF($G148&gt;0,IF(AND(INDIRECT(ADDRESS($G148,44))=0,INDIRECT(ADDRESS($G148,38))="UL",ISERROR(SEARCH("Rear",INDIRECT(ADDRESS($G148,33)))),ISERROR(SEARCH("Side",INDIRECT(ADDRESS($G148,33))))),INDIRECT(ADDRESS($G148,COLUMN())),0),0),IF($H148&gt;0,IF(AND(INDIRECT(ADDRESS($H148,44))=0,INDIRECT(ADDRESS($H148,38))="UL",ISERROR(SEARCH("Rear",INDIRECT(ADDRESS($H148,33)))),ISERROR(SEARCH("Side",INDIRECT(ADDRESS($H148,33))))),INDIRECT(ADDRESS($H148,COLUMN())),0),0),IF($I148&gt;0,IF(AND(INDIRECT(ADDRESS($I148,44))=0,INDIRECT(ADDRESS($I148,38))="UL",ISERROR(SEARCH("Rear",INDIRECT(ADDRESS($I148,33)))),ISERROR(SEARCH("Side",INDIRECT(ADDRESS($I148,33))))),INDIRECT(ADDRESS($I148,COLUMN())),0),0),IF($J148&gt;0,IF(AND(INDIRECT(ADDRESS($J148,44))=0,INDIRECT(ADDRESS($J148,38))="UL",ISERROR(SEARCH("Rear",INDIRECT(ADDRESS($J148,33)))),ISERROR(SEARCH("Side",INDIRECT(ADDRESS($J148,33))))),INDIRECT(ADDRESS($J148,COLUMN())),0),0),IF($K148&gt;0,IF(AND(INDIRECT(ADDRESS($K148,44))=0,INDIRECT(ADDRESS($K148,38))="UL",ISERROR(SEARCH("Rear",INDIRECT(ADDRESS($K148,33)))),ISERROR(SEARCH("Side",INDIRECT(ADDRESS($K148,33))))),INDIRECT(ADDRESS($K148,COLUMN())),0),0),IF($L148&gt;0,IF(AND(INDIRECT(ADDRESS($L148,44))=0,INDIRECT(ADDRESS($L148,38))="UL",ISERROR(SEARCH("Rear",INDIRECT(ADDRESS($L148,33)))),ISERROR(SEARCH("Side",INDIRECT(ADDRESS($L148,33))))),INDIRECT(ADDRESS($L148,COLUMN())),0),0),IF($M148&gt;0,IF(AND(INDIRECT(ADDRESS($M148,44))=0,INDIRECT(ADDRESS($M148,38))="UL",ISERROR(SEARCH("Rear",INDIRECT(ADDRESS($M148,33)))),ISERROR(SEARCH("Side",INDIRECT(ADDRESS($M148,33))))),INDIRECT(ADDRESS($M148,COLUMN())),0),0))</f>
        <v>2.2222222222222219</v>
      </c>
      <c r="AX148" s="57" cm="1">
        <f t="array" aca="1" ref="AX148" ca="1">SUM(IF($C148&gt;0,IF(AND(INDIRECT(ADDRESS($C148,44))=0,INDIRECT(ADDRESS($C148,38))="UL",ISERROR(SEARCH("Rear",INDIRECT(ADDRESS($C148,33)))),ISERROR(SEARCH("Side",INDIRECT(ADDRESS($C148,33))))),INDIRECT(ADDRESS($C148,COLUMN())),0),0),IF($D148&gt;0,IF(AND(INDIRECT(ADDRESS($D148,44))=0,INDIRECT(ADDRESS($D148,38))="UL",ISERROR(SEARCH("Rear",INDIRECT(ADDRESS($D148,33)))),ISERROR(SEARCH("Side",INDIRECT(ADDRESS($D148,33))))),INDIRECT(ADDRESS($D148,COLUMN())),0),0),IF($E148&gt;0,IF(AND(INDIRECT(ADDRESS($E148,44))=0,INDIRECT(ADDRESS($E148,38))="UL",ISERROR(SEARCH("Rear",INDIRECT(ADDRESS($E148,33)))),ISERROR(SEARCH("Side",INDIRECT(ADDRESS($E148,33))))),INDIRECT(ADDRESS($E148,COLUMN())),0),0),IF($F148&gt;0,IF(AND(INDIRECT(ADDRESS($F148,44))=0,INDIRECT(ADDRESS($F148,38))="UL",ISERROR(SEARCH("Rear",INDIRECT(ADDRESS($F148,33)))),ISERROR(SEARCH("Side",INDIRECT(ADDRESS($F148,33))))),INDIRECT(ADDRESS($F148,COLUMN())),0),0),IF($G148&gt;0,IF(AND(INDIRECT(ADDRESS($G148,44))=0,INDIRECT(ADDRESS($G148,38))="UL",ISERROR(SEARCH("Rear",INDIRECT(ADDRESS($G148,33)))),ISERROR(SEARCH("Side",INDIRECT(ADDRESS($G148,33))))),INDIRECT(ADDRESS($G148,COLUMN())),0),0),IF($H148&gt;0,IF(AND(INDIRECT(ADDRESS($H148,44))=0,INDIRECT(ADDRESS($H148,38))="UL",ISERROR(SEARCH("Rear",INDIRECT(ADDRESS($H148,33)))),ISERROR(SEARCH("Side",INDIRECT(ADDRESS($H148,33))))),INDIRECT(ADDRESS($H148,COLUMN())),0),0),IF($I148&gt;0,IF(AND(INDIRECT(ADDRESS($I148,44))=0,INDIRECT(ADDRESS($I148,38))="UL",ISERROR(SEARCH("Rear",INDIRECT(ADDRESS($I148,33)))),ISERROR(SEARCH("Side",INDIRECT(ADDRESS($I148,33))))),INDIRECT(ADDRESS($I148,COLUMN())),0),0),IF($J148&gt;0,IF(AND(INDIRECT(ADDRESS($J148,44))=0,INDIRECT(ADDRESS($J148,38))="UL",ISERROR(SEARCH("Rear",INDIRECT(ADDRESS($J148,33)))),ISERROR(SEARCH("Side",INDIRECT(ADDRESS($J148,33))))),INDIRECT(ADDRESS($J148,COLUMN())),0),0),IF($K148&gt;0,IF(AND(INDIRECT(ADDRESS($K148,44))=0,INDIRECT(ADDRESS($K148,38))="UL",ISERROR(SEARCH("Rear",INDIRECT(ADDRESS($K148,33)))),ISERROR(SEARCH("Side",INDIRECT(ADDRESS($K148,33))))),INDIRECT(ADDRESS($K148,COLUMN())),0),0),IF($L148&gt;0,IF(AND(INDIRECT(ADDRESS($L148,44))=0,INDIRECT(ADDRESS($L148,38))="UL",ISERROR(SEARCH("Rear",INDIRECT(ADDRESS($L148,33)))),ISERROR(SEARCH("Side",INDIRECT(ADDRESS($L148,33))))),INDIRECT(ADDRESS($L148,COLUMN())),0),0),IF($M148&gt;0,IF(AND(INDIRECT(ADDRESS($M148,44))=0,INDIRECT(ADDRESS($M148,38))="UL",ISERROR(SEARCH("Rear",INDIRECT(ADDRESS($M148,33)))),ISERROR(SEARCH("Side",INDIRECT(ADDRESS($M148,33))))),INDIRECT(ADDRESS($M148,COLUMN())),0),0))</f>
        <v>0.33333333333333331</v>
      </c>
      <c r="AY148" s="58">
        <f t="shared" ca="1" si="103"/>
        <v>2.2222222222222219</v>
      </c>
      <c r="AZ148" s="58">
        <f t="shared" ca="1" si="104"/>
        <v>1.074074074074074</v>
      </c>
      <c r="BA148" s="58" cm="1">
        <f t="array" aca="1" ref="BA148" ca="1">SUM(IF($C148&gt;0,IF(AND(INDIRECT(ADDRESS($C148,44))=0,INDIRECT(ADDRESS($C148,38))="UL"),INDIRECT(ADDRESS($C148,COLUMN())),0),0),IF($D148&gt;0,IF(AND(INDIRECT(ADDRESS($D148,44))=0,INDIRECT(ADDRESS($D148,38))="UL"),INDIRECT(ADDRESS($D148,COLUMN())),0),0),IF($E148&gt;0,IF(AND(INDIRECT(ADDRESS($E148,44))=0,INDIRECT(ADDRESS($E148,38))="UL"),INDIRECT(ADDRESS($E148,COLUMN())),0),0),IF($F148&gt;0,IF(AND(INDIRECT(ADDRESS($F148,44))=0,INDIRECT(ADDRESS($F148,38))="UL"),INDIRECT(ADDRESS($F148,COLUMN())),0),0),IF($G148&gt;0,IF(AND(INDIRECT(ADDRESS($G148,44))=0,INDIRECT(ADDRESS($G148,38))="UL"),INDIRECT(ADDRESS($G148,COLUMN())),0),0),IF($H148&gt;0,IF(AND(INDIRECT(ADDRESS($H148,44))=0,INDIRECT(ADDRESS($H148,38))="UL"),INDIRECT(ADDRESS($H148,COLUMN())),0),0),IF($I148&gt;0,IF(AND(INDIRECT(ADDRESS($I148,44))=0,INDIRECT(ADDRESS($I148,38))="UL"),INDIRECT(ADDRESS($I148,COLUMN())),0),0),IF($J148&gt;0,IF(AND(INDIRECT(ADDRESS($J148,44))=0,INDIRECT(ADDRESS($J148,38))="UL"),INDIRECT(ADDRESS($J148,COLUMN())),0),0),IF($K148&gt;0,IF(AND(INDIRECT(ADDRESS($K148,44))=0,INDIRECT(ADDRESS($K148,38))="UL"),INDIRECT(ADDRESS($K148,COLUMN())),0),0),IF($L148&gt;0,IF(AND(INDIRECT(ADDRESS($L148,44))=0,INDIRECT(ADDRESS($L148,38))="UL"),INDIRECT(ADDRESS($L148,COLUMN())),0),0),IF($M148&gt;0,IF(AND(INDIRECT(ADDRESS($M148,44))=0,INDIRECT(ADDRESS($M148,38))="UL"),INDIRECT(ADDRESS($M148,COLUMN())),0),0))</f>
        <v>0.63703703703703696</v>
      </c>
      <c r="BB148" s="58" cm="1">
        <f t="array" aca="1" ref="BB148" ca="1">SUM(IF($C148&gt;0,IF(AND(INDIRECT(ADDRESS($C148,44))=0,INDIRECT(ADDRESS($C148,38))="UL"),INDIRECT(ADDRESS($C148,COLUMN())),0),0),IF($D148&gt;0,IF(AND(INDIRECT(ADDRESS($D148,44))=0,INDIRECT(ADDRESS($D148,38))="UL"),INDIRECT(ADDRESS($D148,COLUMN())),0),0),IF($E148&gt;0,IF(AND(INDIRECT(ADDRESS($E148,44))=0,INDIRECT(ADDRESS($E148,38))="UL"),INDIRECT(ADDRESS($E148,COLUMN())),0),0),IF($F148&gt;0,IF(AND(INDIRECT(ADDRESS($F148,44))=0,INDIRECT(ADDRESS($F148,38))="UL"),INDIRECT(ADDRESS($F148,COLUMN())),0),0),IF($G148&gt;0,IF(AND(INDIRECT(ADDRESS($G148,44))=0,INDIRECT(ADDRESS($G148,38))="UL"),INDIRECT(ADDRESS($G148,COLUMN())),0),0),IF($H148&gt;0,IF(AND(INDIRECT(ADDRESS($H148,44))=0,INDIRECT(ADDRESS($H148,38))="UL"),INDIRECT(ADDRESS($H148,COLUMN())),0),0),IF($I148&gt;0,IF(AND(INDIRECT(ADDRESS($I148,44))=0,INDIRECT(ADDRESS($I148,38))="UL"),INDIRECT(ADDRESS($I148,COLUMN())),0),0),IF($J148&gt;0,IF(AND(INDIRECT(ADDRESS($J148,44))=0,INDIRECT(ADDRESS($J148,38))="UL"),INDIRECT(ADDRESS($J148,COLUMN())),0),0),IF($K148&gt;0,IF(AND(INDIRECT(ADDRESS($K148,44))=0,INDIRECT(ADDRESS($K148,38))="UL"),INDIRECT(ADDRESS($K148,COLUMN())),0),0),IF($L148&gt;0,IF(AND(INDIRECT(ADDRESS($L148,44))=0,INDIRECT(ADDRESS($L148,38))="UL"),INDIRECT(ADDRESS($L148,COLUMN())),0),0),IF($M148&gt;0,IF(AND(INDIRECT(ADDRESS($M148,44))=0,INDIRECT(ADDRESS($M148,38))="UL"),INDIRECT(ADDRESS($M148,COLUMN())),0),0))</f>
        <v>0.22222222222222221</v>
      </c>
      <c r="BC148" s="58" cm="1">
        <f t="array" aca="1" ref="BC148" ca="1">SUM(IF($C148&gt;0,IF(AND(INDIRECT(ADDRESS($C148,44))=0,INDIRECT(ADDRESS($C148,38))="UL"),INDIRECT(ADDRESS($C148,COLUMN())),0),0),IF($D148&gt;0,IF(AND(INDIRECT(ADDRESS($D148,44))=0,INDIRECT(ADDRESS($D148,38))="UL"),INDIRECT(ADDRESS($D148,COLUMN())),0),0),IF($E148&gt;0,IF(AND(INDIRECT(ADDRESS($E148,44))=0,INDIRECT(ADDRESS($E148,38))="UL"),INDIRECT(ADDRESS($E148,COLUMN())),0),0),IF($F148&gt;0,IF(AND(INDIRECT(ADDRESS($F148,44))=0,INDIRECT(ADDRESS($F148,38))="UL"),INDIRECT(ADDRESS($F148,COLUMN())),0),0),IF($G148&gt;0,IF(AND(INDIRECT(ADDRESS($G148,44))=0,INDIRECT(ADDRESS($G148,38))="UL"),INDIRECT(ADDRESS($G148,COLUMN())),0),0),IF($H148&gt;0,IF(AND(INDIRECT(ADDRESS($H148,44))=0,INDIRECT(ADDRESS($H148,38))="UL"),INDIRECT(ADDRESS($H148,COLUMN())),0),0),IF($I148&gt;0,IF(AND(INDIRECT(ADDRESS($I148,44))=0,INDIRECT(ADDRESS($I148,38))="UL"),INDIRECT(ADDRESS($I148,COLUMN())),0),0),IF($J148&gt;0,IF(AND(INDIRECT(ADDRESS($J148,44))=0,INDIRECT(ADDRESS($J148,38))="UL"),INDIRECT(ADDRESS($J148,COLUMN())),0),0),IF($K148&gt;0,IF(AND(INDIRECT(ADDRESS($K148,44))=0,INDIRECT(ADDRESS($K148,38))="UL"),INDIRECT(ADDRESS($K148,COLUMN())),0),0),IF($L148&gt;0,IF(AND(INDIRECT(ADDRESS($L148,44))=0,INDIRECT(ADDRESS($L148,38))="UL"),INDIRECT(ADDRESS($L148,COLUMN())),0),0),IF($M148&gt;0,IF(AND(INDIRECT(ADDRESS($M148,44))=0,INDIRECT(ADDRESS($M148,38))="UL"),INDIRECT(ADDRESS($M148,COLUMN())),0),0))</f>
        <v>0.17777777777777776</v>
      </c>
      <c r="BD148" s="58" cm="1">
        <f t="array" aca="1" ref="BD148" ca="1">SUM(IF($C148&gt;0,IF(AND(INDIRECT(ADDRESS($C148,44))=0,INDIRECT(ADDRESS($C148,38))="UL"),INDIRECT(ADDRESS($C148,COLUMN())),0),0),IF($D148&gt;0,IF(AND(INDIRECT(ADDRESS($D148,44))=0,INDIRECT(ADDRESS($D148,38))="UL"),INDIRECT(ADDRESS($D148,COLUMN())),0),0),IF($E148&gt;0,IF(AND(INDIRECT(ADDRESS($E148,44))=0,INDIRECT(ADDRESS($E148,38))="UL"),INDIRECT(ADDRESS($E148,COLUMN())),0),0),IF($F148&gt;0,IF(AND(INDIRECT(ADDRESS($F148,44))=0,INDIRECT(ADDRESS($F148,38))="UL"),INDIRECT(ADDRESS($F148,COLUMN())),0),0),IF($G148&gt;0,IF(AND(INDIRECT(ADDRESS($G148,44))=0,INDIRECT(ADDRESS($G148,38))="UL"),INDIRECT(ADDRESS($G148,COLUMN())),0),0),IF($H148&gt;0,IF(AND(INDIRECT(ADDRESS($H148,44))=0,INDIRECT(ADDRESS($H148,38))="UL"),INDIRECT(ADDRESS($H148,COLUMN())),0),0),IF($I148&gt;0,IF(AND(INDIRECT(ADDRESS($I148,44))=0,INDIRECT(ADDRESS($I148,38))="UL"),INDIRECT(ADDRESS($I148,COLUMN())),0),0),IF($J148&gt;0,IF(AND(INDIRECT(ADDRESS($J148,44))=0,INDIRECT(ADDRESS($J148,38))="UL"),INDIRECT(ADDRESS($J148,COLUMN())),0),0),IF($K148&gt;0,IF(AND(INDIRECT(ADDRESS($K148,44))=0,INDIRECT(ADDRESS($K148,38))="UL"),INDIRECT(ADDRESS($K148,COLUMN())),0),0),IF($L148&gt;0,IF(AND(INDIRECT(ADDRESS($L148,44))=0,INDIRECT(ADDRESS($L148,38))="UL"),INDIRECT(ADDRESS($L148,COLUMN())),0),0),IF($M148&gt;0,IF(AND(INDIRECT(ADDRESS($M148,44))=0,INDIRECT(ADDRESS($M148,38))="UL"),INDIRECT(ADDRESS($M148,COLUMN())),0),0))</f>
        <v>0.68148148148148135</v>
      </c>
      <c r="BE148" s="57">
        <f t="shared" ca="1" si="105"/>
        <v>0.22222222222222221</v>
      </c>
      <c r="BF148" s="57" cm="1">
        <f t="array" aca="1" ref="BF148" ca="1">SUM(IF($C148&gt;0,IF(INDIRECT(ADDRESS($C148,45))=1,INDIRECT(ADDRESS($C148,52))*INDIRECT(ADDRESS($C148,42))/5,0),0), IF($D148&gt;0,IF(INDIRECT(ADDRESS($D148,45))=1,INDIRECT(ADDRESS($D148,52))*INDIRECT(ADDRESS($D148,42))/5,0),0), IF($E148&gt;0,IF(INDIRECT(ADDRESS($E148,45))=1,INDIRECT(ADDRESS($E148,52))*INDIRECT(ADDRESS($E148,42))/5,0),0), IF($F148&gt;0,IF(INDIRECT(ADDRESS($F148,45))=1,INDIRECT(ADDRESS($F148,52))*INDIRECT(ADDRESS($F148,42))/5,0),0), IF($G148&gt;0,IF(INDIRECT(ADDRESS($G148,45))=1,INDIRECT(ADDRESS($G148,52))*INDIRECT(ADDRESS($G148,42))/5,0),0), IF($H148&gt;0,IF(INDIRECT(ADDRESS($H148,45))=1,INDIRECT(ADDRESS($H148,52))*INDIRECT(ADDRESS($H148,42))/5,0),0)
)*$BF$296/100</f>
        <v>0</v>
      </c>
      <c r="BG148" s="19"/>
      <c r="BH148" s="57" cm="1">
        <f t="array" aca="1" ref="BH148" ca="1">SUM(IF($C148&gt;0,IF(AND(INDIRECT(ADDRESS($C148,44))=0,INDIRECT(ADDRESS($C148,38))&lt;&gt;"UL"),INDIRECT(ADDRESS($C148,COLUMN()-12)),0),0), IF($D148&gt;0,IF(AND(INDIRECT(ADDRESS($D148,44))=0,INDIRECT(ADDRESS($D148,38))&lt;&gt;"UL"),INDIRECT(ADDRESS($D148,COLUMN()-12)),0),0), IF($E148&gt;0,IF(AND(INDIRECT(ADDRESS($E148,44))=0,INDIRECT(ADDRESS($E148,38))&lt;&gt;"UL"),INDIRECT(ADDRESS($E148,COLUMN()-12)),0),0), IF($F148&gt;0,IF(AND(INDIRECT(ADDRESS($F148,44))=0,INDIRECT(ADDRESS($F148,38))&lt;&gt;"UL"),INDIRECT(ADDRESS($F148,COLUMN()-12)),0),0), IF($G148&gt;0,IF(AND(INDIRECT(ADDRESS($G148,44))=0,INDIRECT(ADDRESS($G148,38))&lt;&gt;"UL"),INDIRECT(ADDRESS($G148,COLUMN()-12)),0),0), IF($H148&gt;0,IF(AND(INDIRECT(ADDRESS($H148,44))=0,INDIRECT(ADDRESS($H148,38))&lt;&gt;"UL"),INDIRECT(ADDRESS($H148,COLUMN()-12)),0),0), IF($I148&gt;0,IF(AND(INDIRECT(ADDRESS($I148,44))=0,INDIRECT(ADDRESS($I148,38))&lt;&gt;"UL"),INDIRECT(ADDRESS($I148,COLUMN()-12)),0),0), IF($J148&gt;0,IF(AND(INDIRECT(ADDRESS($J148,44))=0,INDIRECT(ADDRESS($J148,38))&lt;&gt;"UL"),INDIRECT(ADDRESS($J148,COLUMN()-12)),0),0), IF($K148&gt;0,IF(AND(INDIRECT(ADDRESS($K148,44))=0,INDIRECT(ADDRESS($K148,38))&lt;&gt;"UL"),INDIRECT(ADDRESS($K148,COLUMN()-12)),0),0), IF($L148&gt;0,IF(AND(INDIRECT(ADDRESS($L148,44))=0,INDIRECT(ADDRESS($L148,38))&lt;&gt;"UL"),INDIRECT(ADDRESS($L148,COLUMN()-12)),0),0), IF($M148&gt;0,IF(AND(INDIRECT(ADDRESS($M148,44))=0,INDIRECT(ADDRESS($M148,38))&lt;&gt;"UL"),INDIRECT(ADDRESS($M148,COLUMN()-12)),0),0))</f>
        <v>0</v>
      </c>
      <c r="BI148" s="57" cm="1">
        <f t="array" aca="1" ref="BI148" ca="1">SUM(IF($C148&gt;0,IF(AND(INDIRECT(ADDRESS($C148,44))=0,INDIRECT(ADDRESS($C148,38))&lt;&gt;"UL"),INDIRECT(ADDRESS($C148,COLUMN()-12)),0),0), IF($D148&gt;0,IF(AND(INDIRECT(ADDRESS($D148,44))=0,INDIRECT(ADDRESS($D148,38))&lt;&gt;"UL"),INDIRECT(ADDRESS($D148,COLUMN()-12)),0),0), IF($E148&gt;0,IF(AND(INDIRECT(ADDRESS($E148,44))=0,INDIRECT(ADDRESS($E148,38))&lt;&gt;"UL"),INDIRECT(ADDRESS($E148,COLUMN()-12)),0),0), IF($F148&gt;0,IF(AND(INDIRECT(ADDRESS($F148,44))=0,INDIRECT(ADDRESS($F148,38))&lt;&gt;"UL"),INDIRECT(ADDRESS($F148,COLUMN()-12)),0),0), IF($G148&gt;0,IF(AND(INDIRECT(ADDRESS($G148,44))=0,INDIRECT(ADDRESS($G148,38))&lt;&gt;"UL"),INDIRECT(ADDRESS($G148,COLUMN()-12)),0),0), IF($H148&gt;0,IF(AND(INDIRECT(ADDRESS($H148,44))=0,INDIRECT(ADDRESS($H148,38))&lt;&gt;"UL"),INDIRECT(ADDRESS($H148,COLUMN()-12)),0),0), IF($I148&gt;0,IF(AND(INDIRECT(ADDRESS($I148,44))=0,INDIRECT(ADDRESS($I148,38))&lt;&gt;"UL"),INDIRECT(ADDRESS($I148,COLUMN()-12)),0),0), IF($J148&gt;0,IF(AND(INDIRECT(ADDRESS($J148,44))=0,INDIRECT(ADDRESS($J148,38))&lt;&gt;"UL"),INDIRECT(ADDRESS($J148,COLUMN()-12)),0),0), IF($K148&gt;0,IF(AND(INDIRECT(ADDRESS($K148,44))=0,INDIRECT(ADDRESS($K148,38))&lt;&gt;"UL"),INDIRECT(ADDRESS($K148,COLUMN()-12)),0),0), IF($L148&gt;0,IF(AND(INDIRECT(ADDRESS($L148,44))=0,INDIRECT(ADDRESS($L148,38))&lt;&gt;"UL"),INDIRECT(ADDRESS($L148,COLUMN()-12)),0),0), IF($M148&gt;0,IF(AND(INDIRECT(ADDRESS($M148,44))=0,INDIRECT(ADDRESS($M148,38))&lt;&gt;"UL"),INDIRECT(ADDRESS($M148,COLUMN()-12)),0),0))</f>
        <v>0</v>
      </c>
      <c r="BJ148" s="57" cm="1">
        <f t="array" aca="1" ref="BJ148" ca="1">SUM(IF($C148&gt;0,IF(AND(INDIRECT(ADDRESS($C148,44))=0,INDIRECT(ADDRESS($C148,38))&lt;&gt;"UL"),INDIRECT(ADDRESS($C148,COLUMN()-12)),0),0), IF($D148&gt;0,IF(AND(INDIRECT(ADDRESS($D148,44))=0,INDIRECT(ADDRESS($D148,38))&lt;&gt;"UL"),INDIRECT(ADDRESS($D148,COLUMN()-12)),0),0), IF($E148&gt;0,IF(AND(INDIRECT(ADDRESS($E148,44))=0,INDIRECT(ADDRESS($E148,38))&lt;&gt;"UL"),INDIRECT(ADDRESS($E148,COLUMN()-12)),0),0), IF($F148&gt;0,IF(AND(INDIRECT(ADDRESS($F148,44))=0,INDIRECT(ADDRESS($F148,38))&lt;&gt;"UL"),INDIRECT(ADDRESS($F148,COLUMN()-12)),0),0), IF($G148&gt;0,IF(AND(INDIRECT(ADDRESS($G148,44))=0,INDIRECT(ADDRESS($G148,38))&lt;&gt;"UL"),INDIRECT(ADDRESS($G148,COLUMN()-12)),0),0), IF($H148&gt;0,IF(AND(INDIRECT(ADDRESS($H148,44))=0,INDIRECT(ADDRESS($H148,38))&lt;&gt;"UL"),INDIRECT(ADDRESS($H148,COLUMN()-12)),0),0), IF($I148&gt;0,IF(AND(INDIRECT(ADDRESS($I148,44))=0,INDIRECT(ADDRESS($I148,38))&lt;&gt;"UL"),INDIRECT(ADDRESS($I148,COLUMN()-12)),0),0), IF($J148&gt;0,IF(AND(INDIRECT(ADDRESS($J148,44))=0,INDIRECT(ADDRESS($J148,38))&lt;&gt;"UL"),INDIRECT(ADDRESS($J148,COLUMN()-12)),0),0), IF($K148&gt;0,IF(AND(INDIRECT(ADDRESS($K148,44))=0,INDIRECT(ADDRESS($K148,38))&lt;&gt;"UL"),INDIRECT(ADDRESS($K148,COLUMN()-12)),0),0), IF($L148&gt;0,IF(AND(INDIRECT(ADDRESS($L148,44))=0,INDIRECT(ADDRESS($L148,38))&lt;&gt;"UL"),INDIRECT(ADDRESS($L148,COLUMN()-12)),0),0), IF($M148&gt;0,IF(AND(INDIRECT(ADDRESS($M148,44))=0,INDIRECT(ADDRESS($M148,38))&lt;&gt;"UL"),INDIRECT(ADDRESS($M148,COLUMN()-12)),0),0))</f>
        <v>0</v>
      </c>
      <c r="BK148" s="57">
        <f t="shared" ca="1" si="106"/>
        <v>0</v>
      </c>
      <c r="BL148" s="58">
        <f t="shared" ca="1" si="107"/>
        <v>0</v>
      </c>
      <c r="BM148" s="57" cm="1">
        <f t="array" aca="1" ref="BM148" ca="1">SUM(IF($C148&gt;0,IF(AND(INDIRECT(ADDRESS($C148,44))=0,INDIRECT(ADDRESS($C148,38))&lt;&gt;"UL"),INDIRECT(ADDRESS($C148,COLUMN()-12)),0),0), IF($D148&gt;0,IF(AND(INDIRECT(ADDRESS($D148,44))=0,INDIRECT(ADDRESS($D148,38))&lt;&gt;"UL"),INDIRECT(ADDRESS($D148,COLUMN()-12)),0),0), IF($E148&gt;0,IF(AND(INDIRECT(ADDRESS($E148,44))=0,INDIRECT(ADDRESS($E148,38))&lt;&gt;"UL"),INDIRECT(ADDRESS($E148,COLUMN()-12)),0),0), IF($F148&gt;0,IF(AND(INDIRECT(ADDRESS($F148,44))=0,INDIRECT(ADDRESS($F148,38))&lt;&gt;"UL"),INDIRECT(ADDRESS($F148,COLUMN()-12)),0),0), IF($G148&gt;0,IF(AND(INDIRECT(ADDRESS($G148,44))=0,INDIRECT(ADDRESS($G148,38))&lt;&gt;"UL"),INDIRECT(ADDRESS($G148,COLUMN()-12)),0),0), IF($H148&gt;0,IF(AND(INDIRECT(ADDRESS($H148,44))=0,INDIRECT(ADDRESS($H148,38))&lt;&gt;"UL"),INDIRECT(ADDRESS($H148,COLUMN()-12)),0),0), IF($I148&gt;0,IF(AND(INDIRECT(ADDRESS($I148,44))=0,INDIRECT(ADDRESS($I148,38))&lt;&gt;"UL"),INDIRECT(ADDRESS($I148,COLUMN()-12)),0),0), IF($J148&gt;0,IF(AND(INDIRECT(ADDRESS($J148,44))=0,INDIRECT(ADDRESS($J148,38))&lt;&gt;"UL"),INDIRECT(ADDRESS($J148,COLUMN()-12)),0),0), IF($K148&gt;0,IF(AND(INDIRECT(ADDRESS($K148,44))=0,INDIRECT(ADDRESS($K148,38))&lt;&gt;"UL"),INDIRECT(ADDRESS($K148,COLUMN()-11)),0),0), IF($L148&gt;0,IF(AND(INDIRECT(ADDRESS($L148,44))=0,INDIRECT(ADDRESS($L148,38))&lt;&gt;"UL"),INDIRECT(ADDRESS($L148,COLUMN()-11)),0),0), IF($M148&gt;0,IF(AND(INDIRECT(ADDRESS($M148,44))=0,INDIRECT(ADDRESS($M148,38))&lt;&gt;"UL"),INDIRECT(ADDRESS($M148,COLUMN()-11)),0),0))</f>
        <v>0</v>
      </c>
      <c r="BN148" s="57" cm="1">
        <f t="array" aca="1" ref="BN148" ca="1">SUM(IF($C148&gt;0,IF(AND(INDIRECT(ADDRESS($C148,44))=0,INDIRECT(ADDRESS($C148,38))&lt;&gt;"UL"),INDIRECT(ADDRESS($C148,COLUMN()-12)),0),0), IF($D148&gt;0,IF(AND(INDIRECT(ADDRESS($D148,44))=0,INDIRECT(ADDRESS($D148,38))&lt;&gt;"UL"),INDIRECT(ADDRESS($D148,COLUMN()-12)),0),0), IF($E148&gt;0,IF(AND(INDIRECT(ADDRESS($E148,44))=0,INDIRECT(ADDRESS($E148,38))&lt;&gt;"UL"),INDIRECT(ADDRESS($E148,COLUMN()-12)),0),0), IF($F148&gt;0,IF(AND(INDIRECT(ADDRESS($F148,44))=0,INDIRECT(ADDRESS($F148,38))&lt;&gt;"UL"),INDIRECT(ADDRESS($F148,COLUMN()-12)),0),0), IF($G148&gt;0,IF(AND(INDIRECT(ADDRESS($G148,44))=0,INDIRECT(ADDRESS($G148,38))&lt;&gt;"UL"),INDIRECT(ADDRESS($G148,COLUMN()-12)),0),0), IF($H148&gt;0,IF(AND(INDIRECT(ADDRESS($H148,44))=0,INDIRECT(ADDRESS($H148,38))&lt;&gt;"UL"),INDIRECT(ADDRESS($H148,COLUMN()-12)),0),0), IF($I148&gt;0,IF(AND(INDIRECT(ADDRESS($I148,44))=0,INDIRECT(ADDRESS($I148,38))&lt;&gt;"UL"),INDIRECT(ADDRESS($I148,COLUMN()-12)),0),0), IF($J148&gt;0,IF(AND(INDIRECT(ADDRESS($J148,44))=0,INDIRECT(ADDRESS($J148,38))&lt;&gt;"UL"),INDIRECT(ADDRESS($J148,COLUMN()-12)),0),0), IF($K148&gt;0,IF(AND(INDIRECT(ADDRESS($K148,44))=0,INDIRECT(ADDRESS($K148,38))&lt;&gt;"UL"),INDIRECT(ADDRESS($K148,COLUMN()-11)),0),0), IF($L148&gt;0,IF(AND(INDIRECT(ADDRESS($L148,44))=0,INDIRECT(ADDRESS($L148,38))&lt;&gt;"UL"),INDIRECT(ADDRESS($L148,COLUMN()-11)),0),0), IF($M148&gt;0,IF(AND(INDIRECT(ADDRESS($M148,44))=0,INDIRECT(ADDRESS($M148,38))&lt;&gt;"UL"),INDIRECT(ADDRESS($M148,COLUMN()-11)),0),0))</f>
        <v>0</v>
      </c>
      <c r="BO148" s="57" cm="1">
        <f t="array" aca="1" ref="BO148" ca="1">SUM(IF($C148&gt;0,IF(AND(INDIRECT(ADDRESS($C148,44))=0,INDIRECT(ADDRESS($C148,38))&lt;&gt;"UL"),INDIRECT(ADDRESS($C148,COLUMN()-12)),0),0), IF($D148&gt;0,IF(AND(INDIRECT(ADDRESS($D148,44))=0,INDIRECT(ADDRESS($D148,38))&lt;&gt;"UL"),INDIRECT(ADDRESS($D148,COLUMN()-12)),0),0), IF($E148&gt;0,IF(AND(INDIRECT(ADDRESS($E148,44))=0,INDIRECT(ADDRESS($E148,38))&lt;&gt;"UL"),INDIRECT(ADDRESS($E148,COLUMN()-12)),0),0), IF($F148&gt;0,IF(AND(INDIRECT(ADDRESS($F148,44))=0,INDIRECT(ADDRESS($F148,38))&lt;&gt;"UL"),INDIRECT(ADDRESS($F148,COLUMN()-12)),0),0), IF($G148&gt;0,IF(AND(INDIRECT(ADDRESS($G148,44))=0,INDIRECT(ADDRESS($G148,38))&lt;&gt;"UL"),INDIRECT(ADDRESS($G148,COLUMN()-12)),0),0), IF($H148&gt;0,IF(AND(INDIRECT(ADDRESS($H148,44))=0,INDIRECT(ADDRESS($H148,38))&lt;&gt;"UL"),INDIRECT(ADDRESS($H148,COLUMN()-12)),0),0), IF($I148&gt;0,IF(AND(INDIRECT(ADDRESS($I148,44))=0,INDIRECT(ADDRESS($I148,38))&lt;&gt;"UL"),INDIRECT(ADDRESS($I148,COLUMN()-12)),0),0), IF($J148&gt;0,IF(AND(INDIRECT(ADDRESS($J148,44))=0,INDIRECT(ADDRESS($J148,38))&lt;&gt;"UL"),INDIRECT(ADDRESS($J148,COLUMN()-12)),0),0), IF($K148&gt;0,IF(AND(INDIRECT(ADDRESS($K148,44))=0,INDIRECT(ADDRESS($K148,38))&lt;&gt;"UL"),INDIRECT(ADDRESS($K148,COLUMN()-11)),0),0), IF($L148&gt;0,IF(AND(INDIRECT(ADDRESS($L148,44))=0,INDIRECT(ADDRESS($L148,38))&lt;&gt;"UL"),INDIRECT(ADDRESS($L148,COLUMN()-11)),0),0), IF($M148&gt;0,IF(AND(INDIRECT(ADDRESS($M148,44))=0,INDIRECT(ADDRESS($M148,38))&lt;&gt;"UL"),INDIRECT(ADDRESS($M148,COLUMN()-11)),0),0))</f>
        <v>0</v>
      </c>
      <c r="BP148" s="57" cm="1">
        <f t="array" aca="1" ref="BP148" ca="1">SUM(IF($C148&gt;0,IF(AND(INDIRECT(ADDRESS($C148,44))=0,INDIRECT(ADDRESS($C148,38))&lt;&gt;"UL"),INDIRECT(ADDRESS($C148,COLUMN()-12)),0),0), IF($D148&gt;0,IF(AND(INDIRECT(ADDRESS($D148,44))=0,INDIRECT(ADDRESS($D148,38))&lt;&gt;"UL"),INDIRECT(ADDRESS($D148,COLUMN()-12)),0),0), IF($E148&gt;0,IF(AND(INDIRECT(ADDRESS($E148,44))=0,INDIRECT(ADDRESS($E148,38))&lt;&gt;"UL"),INDIRECT(ADDRESS($E148,COLUMN()-12)),0),0), IF($F148&gt;0,IF(AND(INDIRECT(ADDRESS($F148,44))=0,INDIRECT(ADDRESS($F148,38))&lt;&gt;"UL"),INDIRECT(ADDRESS($F148,COLUMN()-12)),0),0), IF($G148&gt;0,IF(AND(INDIRECT(ADDRESS($G148,44))=0,INDIRECT(ADDRESS($G148,38))&lt;&gt;"UL"),INDIRECT(ADDRESS($G148,COLUMN()-12)),0),0), IF($H148&gt;0,IF(AND(INDIRECT(ADDRESS($H148,44))=0,INDIRECT(ADDRESS($H148,38))&lt;&gt;"UL"),INDIRECT(ADDRESS($H148,COLUMN()-12)),0),0), IF($I148&gt;0,IF(AND(INDIRECT(ADDRESS($I148,44))=0,INDIRECT(ADDRESS($I148,38))&lt;&gt;"UL"),INDIRECT(ADDRESS($I148,COLUMN()-12)),0),0), IF($J148&gt;0,IF(AND(INDIRECT(ADDRESS($J148,44))=0,INDIRECT(ADDRESS($J148,38))&lt;&gt;"UL"),INDIRECT(ADDRESS($J148,COLUMN()-12)),0),0), IF($K148&gt;0,IF(AND(INDIRECT(ADDRESS($K148,44))=0,INDIRECT(ADDRESS($K148,38))&lt;&gt;"UL"),INDIRECT(ADDRESS($K148,COLUMN()-11)),0),0), IF($L148&gt;0,IF(AND(INDIRECT(ADDRESS($L148,44))=0,INDIRECT(ADDRESS($L148,38))&lt;&gt;"UL"),INDIRECT(ADDRESS($L148,COLUMN()-11)),0),0), IF($M148&gt;0,IF(AND(INDIRECT(ADDRESS($M148,44))=0,INDIRECT(ADDRESS($M148,38))&lt;&gt;"UL"),INDIRECT(ADDRESS($M148,COLUMN()-11)),0),0))</f>
        <v>0</v>
      </c>
      <c r="BQ148" s="57">
        <f t="shared" ca="1" si="108"/>
        <v>0</v>
      </c>
      <c r="BR148" s="161">
        <f t="shared" ca="1" si="109"/>
        <v>66.24930686832063</v>
      </c>
      <c r="BS148" s="56"/>
      <c r="BT148" s="56">
        <f t="shared" ca="1" si="110"/>
        <v>4.7216904445325163</v>
      </c>
      <c r="BU148" s="77">
        <f t="shared" ca="1" si="111"/>
        <v>0.18886761778130065</v>
      </c>
      <c r="BV148" s="57" t="s">
        <v>34</v>
      </c>
      <c r="BW148" s="57" cm="1">
        <f t="array" aca="1" ref="BW148" ca="1">SUM(IF($C148&gt;0,IF(AND(INDIRECT(ADDRESS($C148,44))=0,INDIRECT(ADDRESS($C148,38))="UL",ISERROR(SEARCH("Rear",INDIRECT(ADDRESS($C148,33)))),ISERROR(SEARCH("Side",INDIRECT(ADDRESS($C148,33))))),INDIRECT(ADDRESS($C148,COLUMN())),0),0),IF($D148&gt;0,IF(AND(INDIRECT(ADDRESS($D148,44))=0,INDIRECT(ADDRESS($D148,38))="UL",ISERROR(SEARCH("Rear",INDIRECT(ADDRESS($D148,33)))),ISERROR(SEARCH("Side",INDIRECT(ADDRESS($D148,33))))),INDIRECT(ADDRESS($D148,COLUMN())),0),0),IF($E148&gt;0,IF(AND(INDIRECT(ADDRESS($E148,44))=0,INDIRECT(ADDRESS($E148,38))="UL",ISERROR(SEARCH("Rear",INDIRECT(ADDRESS($E148,33)))),ISERROR(SEARCH("Side",INDIRECT(ADDRESS($E148,33))))),INDIRECT(ADDRESS($E148,COLUMN())),0),0),IF($F148&gt;0,IF(AND(INDIRECT(ADDRESS($F148,44))=0,INDIRECT(ADDRESS($F148,38))="UL",ISERROR(SEARCH("Rear",INDIRECT(ADDRESS($F148,33)))),ISERROR(SEARCH("Side",INDIRECT(ADDRESS($F148,33))))),INDIRECT(ADDRESS($F148,COLUMN())),0),0),IF($G148&gt;0,IF(AND(INDIRECT(ADDRESS($G148,44))=0,INDIRECT(ADDRESS($G148,38))="UL",ISERROR(SEARCH("Rear",INDIRECT(ADDRESS($G148,33)))),ISERROR(SEARCH("Side",INDIRECT(ADDRESS($G148,33))))),INDIRECT(ADDRESS($G148,COLUMN())),0),0),IF($H148&gt;0,IF(AND(INDIRECT(ADDRESS($H148,44))=0,INDIRECT(ADDRESS($H148,38))="UL",ISERROR(SEARCH("Rear",INDIRECT(ADDRESS($H148,33)))),ISERROR(SEARCH("Side",INDIRECT(ADDRESS($H148,33))))),INDIRECT(ADDRESS($H148,COLUMN())),0),0),IF($I148&gt;0,IF(AND(INDIRECT(ADDRESS($I148,44))=0,INDIRECT(ADDRESS($I148,38))="UL",ISERROR(SEARCH("Rear",INDIRECT(ADDRESS($I148,33)))),ISERROR(SEARCH("Side",INDIRECT(ADDRESS($I148,33))))),INDIRECT(ADDRESS($I148,COLUMN())),0),0),IF($J148&gt;0,IF(AND(INDIRECT(ADDRESS($J148,44))=0,INDIRECT(ADDRESS($J148,38))="UL",ISERROR(SEARCH("Rear",INDIRECT(ADDRESS($J148,33)))),ISERROR(SEARCH("Side",INDIRECT(ADDRESS($J148,33))))),INDIRECT(ADDRESS($J148,COLUMN())),0),0),IF($K148&gt;0,IF(AND(INDIRECT(ADDRESS($K148,44))=0,INDIRECT(ADDRESS($K148,38))="UL",ISERROR(SEARCH("Rear",INDIRECT(ADDRESS($K148,33)))),ISERROR(SEARCH("Side",INDIRECT(ADDRESS($K148,33))))),INDIRECT(ADDRESS($K148,COLUMN())),0),0),IF($L148&gt;0,IF(AND(INDIRECT(ADDRESS($L148,44))=0,INDIRECT(ADDRESS($L148,38))="UL",ISERROR(SEARCH("Rear",INDIRECT(ADDRESS($L148,33)))),ISERROR(SEARCH("Side",INDIRECT(ADDRESS($L148,33))))),INDIRECT(ADDRESS($L148,COLUMN())),0),0),IF($M148&gt;0,IF(AND(INDIRECT(ADDRESS($M148,44))=0,INDIRECT(ADDRESS($M148,38))="UL",ISERROR(SEARCH("Rear",INDIRECT(ADDRESS($M148,33)))),ISERROR(SEARCH("Side",INDIRECT(ADDRESS($M148,33))))),INDIRECT(ADDRESS($M148,COLUMN())),0),0))</f>
        <v>1.2222222222222221</v>
      </c>
      <c r="BX148" s="57">
        <f t="shared" ca="1" si="112"/>
        <v>1.2222222222222221</v>
      </c>
      <c r="BY148" s="57" cm="1">
        <f t="array" aca="1" ref="BY148" ca="1">SUM(IF($C148&gt;0,IF(AND(INDIRECT(ADDRESS($C148,44))=0,INDIRECT(ADDRESS($C148,38))="UL"),INDIRECT(ADDRESS($C148,COLUMN())),0),0),IF($D148&gt;0,IF(AND(INDIRECT(ADDRESS($D148,44))=0,INDIRECT(ADDRESS($D148,38))="UL"),INDIRECT(ADDRESS($D148,COLUMN())),0),0),IF($E148&gt;0,IF(AND(INDIRECT(ADDRESS($E148,44))=0,INDIRECT(ADDRESS($E148,38))="UL"),INDIRECT(ADDRESS($E148,COLUMN())),0),0),IF($F148&gt;0,IF(AND(INDIRECT(ADDRESS($F148,44))=0,INDIRECT(ADDRESS($F148,38))="UL"),INDIRECT(ADDRESS($F148,COLUMN())),0),0),IF($G148&gt;0,IF(AND(INDIRECT(ADDRESS($G148,44))=0,INDIRECT(ADDRESS($G148,38))="UL"),INDIRECT(ADDRESS($G148,COLUMN())),0),0),IF($H148&gt;0,IF(AND(INDIRECT(ADDRESS($H148,44))=0,INDIRECT(ADDRESS($H148,38))="UL"),INDIRECT(ADDRESS($H148,COLUMN())),0),0),IF($I148&gt;0,IF(AND(INDIRECT(ADDRESS($I148,44))=0,INDIRECT(ADDRESS($I148,38))="UL"),INDIRECT(ADDRESS($I148,COLUMN())),0),0),IF($J148&gt;0,IF(AND(INDIRECT(ADDRESS($J148,44))=0,INDIRECT(ADDRESS($J148,38))="UL"),INDIRECT(ADDRESS($J148,COLUMN())),0),0),IF($K148&gt;0,IF(AND(INDIRECT(ADDRESS($K148,44))=0,INDIRECT(ADDRESS($K148,38))="UL"),INDIRECT(ADDRESS($K148,COLUMN())),0),0),IF($L148&gt;0,IF(AND(INDIRECT(ADDRESS($L148,44))=0,INDIRECT(ADDRESS($L148,38))="UL"),INDIRECT(ADDRESS($L148,COLUMN())),0),0),IF($M148&gt;0,IF(AND(INDIRECT(ADDRESS($M148,44))=0,INDIRECT(ADDRESS($M148,38))="UL"),INDIRECT(ADDRESS($M148,COLUMN())),0),0))</f>
        <v>0.40740740740740738</v>
      </c>
      <c r="BZ148" s="57" cm="1">
        <f t="array" aca="1" ref="BZ148" ca="1">SUM(IF($C148&gt;0,IF(AND(INDIRECT(ADDRESS($C148,44))=0,INDIRECT(ADDRESS($C148,38))="UL"),INDIRECT(ADDRESS($C148,COLUMN())),0),0),IF($D148&gt;0,IF(AND(INDIRECT(ADDRESS($D148,44))=0,INDIRECT(ADDRESS($D148,38))="UL"),INDIRECT(ADDRESS($D148,COLUMN())),0),0),IF($E148&gt;0,IF(AND(INDIRECT(ADDRESS($E148,44))=0,INDIRECT(ADDRESS($E148,38))="UL"),INDIRECT(ADDRESS($E148,COLUMN())),0),0),IF($F148&gt;0,IF(AND(INDIRECT(ADDRESS($F148,44))=0,INDIRECT(ADDRESS($F148,38))="UL"),INDIRECT(ADDRESS($F148,COLUMN())),0),0),IF($G148&gt;0,IF(AND(INDIRECT(ADDRESS($G148,44))=0,INDIRECT(ADDRESS($G148,38))="UL"),INDIRECT(ADDRESS($G148,COLUMN())),0),0),IF($H148&gt;0,IF(AND(INDIRECT(ADDRESS($H148,44))=0,INDIRECT(ADDRESS($H148,38))="UL"),INDIRECT(ADDRESS($H148,COLUMN())),0),0),IF($I148&gt;0,IF(AND(INDIRECT(ADDRESS($I148,44))=0,INDIRECT(ADDRESS($I148,38))="UL"),INDIRECT(ADDRESS($I148,COLUMN())),0),0),IF($J148&gt;0,IF(AND(INDIRECT(ADDRESS($J148,44))=0,INDIRECT(ADDRESS($J148,38))="UL"),INDIRECT(ADDRESS($J148,COLUMN())),0),0),IF($K148&gt;0,IF(AND(INDIRECT(ADDRESS($K148,44))=0,INDIRECT(ADDRESS($K148,38))="UL"),INDIRECT(ADDRESS($K148,COLUMN())),0),0),IF($L148&gt;0,IF(AND(INDIRECT(ADDRESS($L148,44))=0,INDIRECT(ADDRESS($L148,38))="UL"),INDIRECT(ADDRESS($L148,COLUMN())),0),0),IF($M148&gt;0,IF(AND(INDIRECT(ADDRESS($M148,44))=0,INDIRECT(ADDRESS($M148,38))="UL"),INDIRECT(ADDRESS($M148,COLUMN())),0),0))</f>
        <v>0.22222222222222221</v>
      </c>
      <c r="CA148" s="57">
        <f t="shared" ca="1" si="113"/>
        <v>0.22222222222222221</v>
      </c>
      <c r="CB148" s="57" cm="1">
        <f t="array" aca="1" ref="CB148" ca="1">SUM(IF($C148&gt;0,IF(AND(INDIRECT(ADDRESS($C148,44))=0,INDIRECT(ADDRESS($C148,38))&lt;&gt;"UL"),INDIRECT(ADDRESS($C148,COLUMN())),0),0),IF($D148&gt;0,IF(AND(INDIRECT(ADDRESS($D148,44))=0,INDIRECT(ADDRESS($D148,38))&lt;&gt;"UL"),INDIRECT(ADDRESS($D148,COLUMN())),0),0),IF($E148&gt;0,IF(AND(INDIRECT(ADDRESS($E148,44))=0,INDIRECT(ADDRESS($E148,38))&lt;&gt;"UL"),INDIRECT(ADDRESS($E148,COLUMN())),0),0),IF($F148&gt;0,IF(AND(INDIRECT(ADDRESS($F148,44))=0,INDIRECT(ADDRESS($F148,38))&lt;&gt;"UL"),INDIRECT(ADDRESS($F148,COLUMN())),0),0),IF($G148&gt;0,IF(AND(INDIRECT(ADDRESS($G148,44))=0,INDIRECT(ADDRESS($G148,38))&lt;&gt;"UL"),INDIRECT(ADDRESS($G148,COLUMN())),0),0),IF($H148&gt;0,IF(AND(INDIRECT(ADDRESS($H148,44))=0,INDIRECT(ADDRESS($H148,38))&lt;&gt;"UL"),INDIRECT(ADDRESS($H148,COLUMN())),0),0),IF($I148&gt;0,IF(AND(INDIRECT(ADDRESS($I148,44))=0,INDIRECT(ADDRESS($I148,38))&lt;&gt;"UL"),INDIRECT(ADDRESS($I148,COLUMN())),0),0),IF($J148&gt;0,IF(AND(INDIRECT(ADDRESS($J148,44))=0,INDIRECT(ADDRESS($J148,38))&lt;&gt;"UL"),INDIRECT(ADDRESS($J148,COLUMN())),0),0),IF($K148&gt;0,IF(AND(INDIRECT(ADDRESS($K148,44))=0,INDIRECT(ADDRESS($K148,38))&lt;&gt;"UL"),INDIRECT(ADDRESS($K148,COLUMN())),0),0),IF($L148&gt;0,IF(AND(INDIRECT(ADDRESS($L148,44))=0,INDIRECT(ADDRESS($L148,38))&lt;&gt;"UL"),INDIRECT(ADDRESS($L148,COLUMN())),0),0),IF($M148&gt;0,IF(AND(INDIRECT(ADDRESS($M148,44))=0,INDIRECT(ADDRESS($M148,38))&lt;&gt;"UL"),INDIRECT(ADDRESS($M148,COLUMN())),0),0))</f>
        <v>0</v>
      </c>
      <c r="CC148" s="57">
        <f t="shared" ca="1" si="114"/>
        <v>0</v>
      </c>
      <c r="CD148" s="57" cm="1">
        <f t="array" aca="1" ref="CD148" ca="1">SUM(IF($C148&gt;0,IF(AND(INDIRECT(ADDRESS($C148,44))=0,INDIRECT(ADDRESS($C148,38))&lt;&gt;"UL"),INDIRECT(ADDRESS($C148,COLUMN())),0),0),IF($D148&gt;0,IF(AND(INDIRECT(ADDRESS($D148,44))=0,INDIRECT(ADDRESS($D148,38))&lt;&gt;"UL"),INDIRECT(ADDRESS($D148,COLUMN())),0),0),IF($E148&gt;0,IF(AND(INDIRECT(ADDRESS($E148,44))=0,INDIRECT(ADDRESS($E148,38))&lt;&gt;"UL"),INDIRECT(ADDRESS($E148,COLUMN())),0),0),IF($F148&gt;0,IF(AND(INDIRECT(ADDRESS($F148,44))=0,INDIRECT(ADDRESS($F148,38))&lt;&gt;"UL"),INDIRECT(ADDRESS($F148,COLUMN())),0),0),IF($G148&gt;0,IF(AND(INDIRECT(ADDRESS($G148,44))=0,INDIRECT(ADDRESS($G148,38))&lt;&gt;"UL"),INDIRECT(ADDRESS($G148,COLUMN())),0),0),IF($H148&gt;0,IF(AND(INDIRECT(ADDRESS($H148,44))=0,INDIRECT(ADDRESS($H148,38))&lt;&gt;"UL"),INDIRECT(ADDRESS($H148,COLUMN())),0),0),IF($I148&gt;0,IF(AND(INDIRECT(ADDRESS($I148,44))=0,INDIRECT(ADDRESS($I148,38))&lt;&gt;"UL"),INDIRECT(ADDRESS($I148,COLUMN())),0),0),IF($J148&gt;0,IF(AND(INDIRECT(ADDRESS($J148,44))=0,INDIRECT(ADDRESS($J148,38))&lt;&gt;"UL"),INDIRECT(ADDRESS($J148,COLUMN())),0),0),IF($K148&gt;0,IF(AND(INDIRECT(ADDRESS($K148,44))=0,INDIRECT(ADDRESS($K148,38))&lt;&gt;"UL"),INDIRECT(ADDRESS($K148,COLUMN())),0),0),IF($L148&gt;0,IF(AND(INDIRECT(ADDRESS($L148,44))=0,INDIRECT(ADDRESS($L148,38))&lt;&gt;"UL"),INDIRECT(ADDRESS($L148,COLUMN())),0),0),IF($M148&gt;0,IF(AND(INDIRECT(ADDRESS($M148,44))=0,INDIRECT(ADDRESS($M148,38))&lt;&gt;"UL"),INDIRECT(ADDRESS($M148,COLUMN())),0),0))</f>
        <v>0</v>
      </c>
      <c r="CE148" s="57" cm="1">
        <f t="array" aca="1" ref="CE148" ca="1">SUM(IF($C148&gt;0,IF(AND(INDIRECT(ADDRESS($C148,44))=0,INDIRECT(ADDRESS($C148,38))&lt;&gt;"UL"),INDIRECT(ADDRESS($C148,COLUMN())),0),0),IF($D148&gt;0,IF(AND(INDIRECT(ADDRESS($D148,44))=0,INDIRECT(ADDRESS($D148,38))&lt;&gt;"UL"),INDIRECT(ADDRESS($D148,COLUMN())),0),0),IF($E148&gt;0,IF(AND(INDIRECT(ADDRESS($E148,44))=0,INDIRECT(ADDRESS($E148,38))&lt;&gt;"UL"),INDIRECT(ADDRESS($E148,COLUMN())),0),0),IF($F148&gt;0,IF(AND(INDIRECT(ADDRESS($F148,44))=0,INDIRECT(ADDRESS($F148,38))&lt;&gt;"UL"),INDIRECT(ADDRESS($F148,COLUMN())),0),0),IF($G148&gt;0,IF(AND(INDIRECT(ADDRESS($G148,44))=0,INDIRECT(ADDRESS($G148,38))&lt;&gt;"UL"),INDIRECT(ADDRESS($G148,COLUMN())),0),0),IF($H148&gt;0,IF(AND(INDIRECT(ADDRESS($H148,44))=0,INDIRECT(ADDRESS($H148,38))&lt;&gt;"UL"),INDIRECT(ADDRESS($H148,COLUMN())),0),0),IF($I148&gt;0,IF(AND(INDIRECT(ADDRESS($I148,44))=0,INDIRECT(ADDRESS($I148,38))&lt;&gt;"UL"),INDIRECT(ADDRESS($I148,COLUMN())),0),0),IF($J148&gt;0,IF(AND(INDIRECT(ADDRESS($J148,44))=0,INDIRECT(ADDRESS($J148,38))&lt;&gt;"UL"),INDIRECT(ADDRESS($J148,COLUMN())),0),0),IF($K148&gt;0,IF(AND(INDIRECT(ADDRESS($K148,44))=0,INDIRECT(ADDRESS($K148,38))&lt;&gt;"UL"),INDIRECT(ADDRESS($K148,COLUMN())),0),0),IF($L148&gt;0,IF(AND(INDIRECT(ADDRESS($L148,44))=0,INDIRECT(ADDRESS($L148,38))&lt;&gt;"UL"),INDIRECT(ADDRESS($L148,COLUMN())),0),0),IF($M148&gt;0,IF(AND(INDIRECT(ADDRESS($M148,44))=0,INDIRECT(ADDRESS($M148,38))&lt;&gt;"UL"),INDIRECT(ADDRESS($M148,COLUMN())),0),0))</f>
        <v>0</v>
      </c>
      <c r="CF148" s="57">
        <f t="shared" ca="1" si="115"/>
        <v>0</v>
      </c>
      <c r="CG148" s="57">
        <f t="shared" ca="1" si="116"/>
        <v>2.6507002947300258</v>
      </c>
      <c r="CH148" s="57">
        <f t="shared" ca="1" si="117"/>
        <v>0.10602801178920103</v>
      </c>
      <c r="CI148" s="19">
        <f t="shared" ca="1" si="118"/>
        <v>15.652173913043478</v>
      </c>
      <c r="CJ148" s="19"/>
      <c r="CK148" s="57" cm="1">
        <f t="array" aca="1" ref="CK148" ca="1">IF(AU148="S", SUM(IF($C148&gt;0,IF(INDIRECT(ADDRESS($C148,43))&lt;&gt;1,INDIRECT(ADDRESS($C148,48)),0),0), IF($D148&gt;0,IF(INDIRECT(ADDRESS($D148,43))&lt;&gt;1,INDIRECT(ADDRESS($D148,48)),0),0), IF($E148&gt;0,IF(INDIRECT(ADDRESS($E148,43))&lt;&gt;1,INDIRECT(ADDRESS($E148,48)),0),0), IF($F148&gt;0,IF(INDIRECT(ADDRESS($F148,43))&lt;&gt;1,INDIRECT(ADDRESS($F148,48)),0),0), IF($G148&gt;0,IF(INDIRECT(ADDRESS($G148,43))&lt;&gt;1,INDIRECT(ADDRESS($G148,48)),0),0), IF($H148&gt;0,IF(INDIRECT(ADDRESS($H148,43))&lt;&gt;1,INDIRECT(ADDRESS($H148,48)),0),0), IF($I148&gt;0,IF(INDIRECT(ADDRESS($I148,43))&lt;&gt;1,INDIRECT(ADDRESS($I148,48)),0),0), IF($J148&gt;0,IF(INDIRECT(ADDRESS($J148,43))&lt;&gt;1,INDIRECT(ADDRESS($J148,48)),0),0), IF($K148&gt;0,IF(INDIRECT(ADDRESS($K148,43))&lt;&gt;1,INDIRECT(ADDRESS($K148,48)),0),0), IF($L148&gt;0,IF(INDIRECT(ADDRESS($L148,43))&lt;&gt;1,INDIRECT(ADDRESS($L148,48)),0),0), IF($M148&gt;0,IF(INDIRECT(ADDRESS($M148,43))&lt;&gt;1,INDIRECT(ADDRESS($M148,48)),0),0)), IF(AU148="L",SUM(IF($C148&gt;0,IF(INDIRECT(ADDRESS($C148,43))&lt;&gt;1,INDIRECT(ADDRESS($C148,50)),0),0), IF($D148&gt;0,IF(INDIRECT(ADDRESS($D148,43))&lt;&gt;1,INDIRECT(ADDRESS($D148,50)),0),0), IF($E148&gt;0,IF(INDIRECT(ADDRESS($E148,43))&lt;&gt;1,INDIRECT(ADDRESS($E148,50)),0),0), IF($F148&gt;0,IF(INDIRECT(ADDRESS($F148,43))&lt;&gt;1,INDIRECT(ADDRESS($F148,50)),0),0), IF($G148&gt;0,IF(INDIRECT(ADDRESS($G148,43))&lt;&gt;1,INDIRECT(ADDRESS($G148,50)),0),0), IF($G148&gt;0,IF(INDIRECT(ADDRESS($G148,43))&lt;&gt;1,INDIRECT(ADDRESS($G148,50)),0),0), IF($H148&gt;0,IF(INDIRECT(ADDRESS($H148,43))&lt;&gt;1,INDIRECT(ADDRESS($H148,50)),0),0), IF($I148&gt;0,IF(INDIRECT(ADDRESS($I148,43))&lt;&gt;1,INDIRECT(ADDRESS($I148,50)),0),0), IF($J148&gt;0,IF(INDIRECT(ADDRESS($J148,43))&lt;&gt;1,INDIRECT(ADDRESS($J148,50)),0),0), IF($K148&gt;0,IF(INDIRECT(ADDRESS($K148,43))&lt;&gt;1,INDIRECT(ADDRESS($K148,50)),0),0), IF($L148&gt;0,IF(INDIRECT(ADDRESS($L148,43))&lt;&gt;1,INDIRECT(ADDRESS($L148,50)),0),0), IF($M148&gt;0,IF(INDIRECT(ADDRESS($M148,43))&lt;&gt;1,INDIRECT(ADDRESS($M148,50)),0),0)), SUM(IF($C148&gt;0,IF(INDIRECT(ADDRESS($C148,43))&lt;&gt;1,INDIRECT(ADDRESS($C148,49)),0),0), IF($D148&gt;0,IF(INDIRECT(ADDRESS($D148,43))&lt;&gt;1,INDIRECT(ADDRESS($D148,49)),0),0), IF($E148&gt;0,IF(INDIRECT(ADDRESS($E148,43))&lt;&gt;1,INDIRECT(ADDRESS($E148,49)),0),0), IF($F148&gt;0,IF(INDIRECT(ADDRESS($F148,43))&lt;&gt;1,INDIRECT(ADDRESS($F148,49)),0),0), IF($G148&gt;0,IF(INDIRECT(ADDRESS($G148,43))&lt;&gt;1,INDIRECT(ADDRESS($G148,49)),0),0), IF($G148&gt;0,IF(INDIRECT(ADDRESS($G148,43))&lt;&gt;1,INDIRECT(ADDRESS($G148,49)),0),0), IF($H148&gt;0,IF(INDIRECT(ADDRESS($H148,43))&lt;&gt;1,INDIRECT(ADDRESS($H148,49)),0),0), IF($I148&gt;0,IF(INDIRECT(ADDRESS($I148,43))&lt;&gt;1,INDIRECT(ADDRESS($I148,49)),0),0), IF($J148&gt;0,IF(INDIRECT(ADDRESS($J148,43))&lt;&gt;1,INDIRECT(ADDRESS($J148,49)),0),0), IF($K148&gt;0,IF(INDIRECT(ADDRESS($K148,43))&lt;&gt;1,INDIRECT(ADDRESS($K148,49)),0),0), IF($L148&gt;0,IF(INDIRECT(ADDRESS($L148,43))&lt;&gt;1,INDIRECT(ADDRESS($L148,49)),0),0), IF($M148&gt;0,IF(INDIRECT(ADDRESS($M148,43))&lt;&gt;1,INDIRECT(ADDRESS($M148,49)),0),0))))</f>
        <v>2.2222222222222219</v>
      </c>
      <c r="CL148" s="57" cm="1">
        <f t="array" aca="1" ref="CL148" ca="1">SUM(IF($C148&gt;0,IF(INDIRECT(ADDRESS($C148,44))=1,INDIRECT(ADDRESS($C148,90)),0),0), IF($D148&gt;0,IF(INDIRECT(ADDRESS($D148,44))=1,INDIRECT(ADDRESS($D148,90)),0),0), IF($E148&gt;0,IF(INDIRECT(ADDRESS($E148,44))=1,INDIRECT(ADDRESS($E148,90)),0),0), IF($F148&gt;0,IF(INDIRECT(ADDRESS($F148,44))=1,INDIRECT(ADDRESS($F148,90)),0),0), IF($G148&gt;0,IF(INDIRECT(ADDRESS($G148,44))=1,INDIRECT(ADDRESS($G148,90)),0),0), IF($H148&gt;0,IF(INDIRECT(ADDRESS($H148,44))=1,INDIRECT(ADDRESS($H148,90)),0),0), IF($I148&gt;0,IF(INDIRECT(ADDRESS($I148,44))=1,INDIRECT(ADDRESS($I148,90)),0),0), IF($J148&gt;0,IF(INDIRECT(ADDRESS($J148,44))=1,INDIRECT(ADDRESS($J148,90)),0),0), IF($K148&gt;0,IF(INDIRECT(ADDRESS($K148,44))=1,INDIRECT(ADDRESS($K148,90)),0),0), IF($L148&gt;0,IF(INDIRECT(ADDRESS($L148,44))=1,INDIRECT(ADDRESS($L148,90)),0),0), IF($M148&gt;0,IF(INDIRECT(ADDRESS($M148,44))=1,INDIRECT(ADDRESS($M148,90)),0),0))</f>
        <v>0</v>
      </c>
      <c r="CM148" s="56">
        <f t="shared" ca="1" si="119"/>
        <v>1.3904124145256043</v>
      </c>
      <c r="CN148" s="59"/>
    </row>
    <row r="149" spans="1:92" x14ac:dyDescent="0.25">
      <c r="A149" s="52" t="s">
        <v>228</v>
      </c>
      <c r="B149" s="67">
        <v>100</v>
      </c>
      <c r="C149" s="67">
        <v>111</v>
      </c>
      <c r="D149" s="67">
        <v>112</v>
      </c>
      <c r="E149" s="67"/>
      <c r="F149" s="67"/>
      <c r="G149" s="67"/>
      <c r="H149" s="67"/>
      <c r="I149" s="67"/>
      <c r="J149" s="67"/>
      <c r="K149" s="67"/>
      <c r="L149" s="67"/>
      <c r="M149" s="67"/>
      <c r="N149" s="145">
        <f ca="1">2+SUM(INDIRECT(ADDRESS(B149,COLUMN())),IF(C149&gt;0,INDIRECT(ADDRESS(C149,COLUMN())),0),IF(D149&gt;0,INDIRECT(ADDRESS(D149,COLUMN())),0),IF(E149&gt;0,INDIRECT(ADDRESS(E149,COLUMN())),0),IF(F149&gt;0,INDIRECT(ADDRESS(F149,COLUMN())),0),IF(G149&gt;0,INDIRECT(ADDRESS(G149,COLUMN())),0),IF(H149&gt;0,INDIRECT(ADDRESS(H149,COLUMN())),0),IF(I149&gt;0,INDIRECT(ADDRESS(I149,COLUMN())),0),IF(J149&gt;0,INDIRECT(ADDRESS(J149,COLUMN())),0),IF(K149&gt;0,INDIRECT(ADDRESS(K149,COLUMN())),0),IF(L149&gt;0,INDIRECT(ADDRESS(L149,COLUMN())),0),IF(M149&gt;0,INDIRECT(ADDRESS(M149,COLUMN())),0))</f>
        <v>27</v>
      </c>
      <c r="O149" s="67" t="str" cm="1">
        <f t="array" aca="1" ref="O149" ca="1">INDIRECT(ADDRESS($B149,COLUMN()))</f>
        <v>Fighter</v>
      </c>
      <c r="P149" s="67" cm="1">
        <f t="array" aca="1" ref="P149" ca="1">INDIRECT(ADDRESS($B149,COLUMN()))</f>
        <v>3</v>
      </c>
      <c r="Q149" s="67" t="str" cm="1">
        <f t="array" aca="1" ref="Q149" ca="1">INDIRECT(ADDRESS($B149,COLUMN()))</f>
        <v>-</v>
      </c>
      <c r="R149" s="67" t="str" cm="1">
        <f t="array" aca="1" ref="R149" ca="1">INDIRECT(ADDRESS($B149,COLUMN()))</f>
        <v>-</v>
      </c>
      <c r="S149" s="67" cm="1">
        <f t="array" aca="1" ref="S149" ca="1">INDIRECT(ADDRESS($B149,COLUMN()))</f>
        <v>2</v>
      </c>
      <c r="T149" s="67" t="str" cm="1">
        <f t="array" aca="1" ref="T149" ca="1">INDIRECT(ADDRESS($B149,COLUMN()))</f>
        <v>1-6</v>
      </c>
      <c r="U149" s="67" cm="1">
        <f t="array" aca="1" ref="U149" ca="1">INDIRECT(ADDRESS($B149,COLUMN()))</f>
        <v>6</v>
      </c>
      <c r="V149" s="67" cm="1">
        <f t="array" aca="1" ref="V149" ca="1">INDIRECT(ADDRESS($B149,COLUMN()))</f>
        <v>0</v>
      </c>
      <c r="W149" s="67" cm="1">
        <f t="array" aca="1" ref="W149" ca="1">INDIRECT(ADDRESS($B149,COLUMN()))</f>
        <v>3</v>
      </c>
      <c r="X149" s="67" cm="1">
        <f t="array" aca="1" ref="X149" ca="1">INDIRECT(ADDRESS($B149,COLUMN()))</f>
        <v>6</v>
      </c>
      <c r="Y149" s="67" cm="1">
        <f t="array" aca="1" ref="Y149" ca="1">INDIRECT(ADDRESS($B149,COLUMN()))</f>
        <v>2</v>
      </c>
      <c r="Z149" s="67" cm="1">
        <f t="array" aca="1" ref="Z149" ca="1">INDIRECT(ADDRESS($B149,COLUMN()))</f>
        <v>5</v>
      </c>
      <c r="AA149" s="67" cm="1">
        <f t="array" aca="1" ref="AA149" ca="1">INDIRECT(ADDRESS($B149,COLUMN()))</f>
        <v>0</v>
      </c>
      <c r="AB149" s="56">
        <f t="shared" ca="1" si="100"/>
        <v>0.79387955742428784</v>
      </c>
      <c r="AC149" s="56">
        <f t="shared" ca="1" si="101"/>
        <v>0.94391346935951248</v>
      </c>
      <c r="AD149" s="56">
        <f t="shared" ca="1" si="102"/>
        <v>2.4623829635465544</v>
      </c>
      <c r="AF149" s="52"/>
      <c r="AG149" s="52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2"/>
      <c r="AU149" s="54" t="s">
        <v>113</v>
      </c>
      <c r="AV149" s="57" cm="1">
        <f t="array" aca="1" ref="AV149" ca="1">SUM(IF($C149&gt;0,IF(AND(INDIRECT(ADDRESS($C149,44))=0,INDIRECT(ADDRESS($C149,38))="UL",ISERROR(SEARCH("Rear",INDIRECT(ADDRESS($C149,33)))),ISERROR(SEARCH("Side",INDIRECT(ADDRESS($C149,33))))),INDIRECT(ADDRESS($C149,COLUMN())),0),0),IF($D149&gt;0,IF(AND(INDIRECT(ADDRESS($D149,44))=0,INDIRECT(ADDRESS($D149,38))="UL",ISERROR(SEARCH("Rear",INDIRECT(ADDRESS($D149,33)))),ISERROR(SEARCH("Side",INDIRECT(ADDRESS($D149,33))))),INDIRECT(ADDRESS($D149,COLUMN())),0),0),IF($E149&gt;0,IF(AND(INDIRECT(ADDRESS($E149,44))=0,INDIRECT(ADDRESS($E149,38))="UL",ISERROR(SEARCH("Rear",INDIRECT(ADDRESS($E149,33)))),ISERROR(SEARCH("Side",INDIRECT(ADDRESS($E149,33))))),INDIRECT(ADDRESS($E149,COLUMN())),0),0),IF($F149&gt;0,IF(AND(INDIRECT(ADDRESS($F149,44))=0,INDIRECT(ADDRESS($F149,38))="UL",ISERROR(SEARCH("Rear",INDIRECT(ADDRESS($F149,33)))),ISERROR(SEARCH("Side",INDIRECT(ADDRESS($F149,33))))),INDIRECT(ADDRESS($F149,COLUMN())),0),0),IF($G149&gt;0,IF(AND(INDIRECT(ADDRESS($G149,44))=0,INDIRECT(ADDRESS($G149,38))="UL",ISERROR(SEARCH("Rear",INDIRECT(ADDRESS($G149,33)))),ISERROR(SEARCH("Side",INDIRECT(ADDRESS($G149,33))))),INDIRECT(ADDRESS($G149,COLUMN())),0),0),IF($H149&gt;0,IF(AND(INDIRECT(ADDRESS($H149,44))=0,INDIRECT(ADDRESS($H149,38))="UL",ISERROR(SEARCH("Rear",INDIRECT(ADDRESS($H149,33)))),ISERROR(SEARCH("Side",INDIRECT(ADDRESS($H149,33))))),INDIRECT(ADDRESS($H149,COLUMN())),0),0),IF($I149&gt;0,IF(AND(INDIRECT(ADDRESS($I149,44))=0,INDIRECT(ADDRESS($I149,38))="UL",ISERROR(SEARCH("Rear",INDIRECT(ADDRESS($I149,33)))),ISERROR(SEARCH("Side",INDIRECT(ADDRESS($I149,33))))),INDIRECT(ADDRESS($I149,COLUMN())),0),0),IF($J149&gt;0,IF(AND(INDIRECT(ADDRESS($J149,44))=0,INDIRECT(ADDRESS($J149,38))="UL",ISERROR(SEARCH("Rear",INDIRECT(ADDRESS($J149,33)))),ISERROR(SEARCH("Side",INDIRECT(ADDRESS($J149,33))))),INDIRECT(ADDRESS($J149,COLUMN())),0),0),IF($K149&gt;0,IF(AND(INDIRECT(ADDRESS($K149,44))=0,INDIRECT(ADDRESS($K149,38))="UL",ISERROR(SEARCH("Rear",INDIRECT(ADDRESS($K149,33)))),ISERROR(SEARCH("Side",INDIRECT(ADDRESS($K149,33))))),INDIRECT(ADDRESS($K149,COLUMN())),0),0),IF($L149&gt;0,IF(AND(INDIRECT(ADDRESS($L149,44))=0,INDIRECT(ADDRESS($L149,38))="UL",ISERROR(SEARCH("Rear",INDIRECT(ADDRESS($L149,33)))),ISERROR(SEARCH("Side",INDIRECT(ADDRESS($L149,33))))),INDIRECT(ADDRESS($L149,COLUMN())),0),0),IF($M149&gt;0,IF(AND(INDIRECT(ADDRESS($M149,44))=0,INDIRECT(ADDRESS($M149,38))="UL",ISERROR(SEARCH("Rear",INDIRECT(ADDRESS($M149,33)))),ISERROR(SEARCH("Side",INDIRECT(ADDRESS($M149,33))))),INDIRECT(ADDRESS($M149,COLUMN())),0),0))</f>
        <v>0.66666666666666663</v>
      </c>
      <c r="AW149" s="57" cm="1">
        <f t="array" aca="1" ref="AW149" ca="1">SUM(IF($C149&gt;0,IF(AND(INDIRECT(ADDRESS($C149,44))=0,INDIRECT(ADDRESS($C149,38))="UL",ISERROR(SEARCH("Rear",INDIRECT(ADDRESS($C149,33)))),ISERROR(SEARCH("Side",INDIRECT(ADDRESS($C149,33))))),INDIRECT(ADDRESS($C149,COLUMN())),0),0),IF($D149&gt;0,IF(AND(INDIRECT(ADDRESS($D149,44))=0,INDIRECT(ADDRESS($D149,38))="UL",ISERROR(SEARCH("Rear",INDIRECT(ADDRESS($D149,33)))),ISERROR(SEARCH("Side",INDIRECT(ADDRESS($D149,33))))),INDIRECT(ADDRESS($D149,COLUMN())),0),0),IF($E149&gt;0,IF(AND(INDIRECT(ADDRESS($E149,44))=0,INDIRECT(ADDRESS($E149,38))="UL",ISERROR(SEARCH("Rear",INDIRECT(ADDRESS($E149,33)))),ISERROR(SEARCH("Side",INDIRECT(ADDRESS($E149,33))))),INDIRECT(ADDRESS($E149,COLUMN())),0),0),IF($F149&gt;0,IF(AND(INDIRECT(ADDRESS($F149,44))=0,INDIRECT(ADDRESS($F149,38))="UL",ISERROR(SEARCH("Rear",INDIRECT(ADDRESS($F149,33)))),ISERROR(SEARCH("Side",INDIRECT(ADDRESS($F149,33))))),INDIRECT(ADDRESS($F149,COLUMN())),0),0),IF($G149&gt;0,IF(AND(INDIRECT(ADDRESS($G149,44))=0,INDIRECT(ADDRESS($G149,38))="UL",ISERROR(SEARCH("Rear",INDIRECT(ADDRESS($G149,33)))),ISERROR(SEARCH("Side",INDIRECT(ADDRESS($G149,33))))),INDIRECT(ADDRESS($G149,COLUMN())),0),0),IF($H149&gt;0,IF(AND(INDIRECT(ADDRESS($H149,44))=0,INDIRECT(ADDRESS($H149,38))="UL",ISERROR(SEARCH("Rear",INDIRECT(ADDRESS($H149,33)))),ISERROR(SEARCH("Side",INDIRECT(ADDRESS($H149,33))))),INDIRECT(ADDRESS($H149,COLUMN())),0),0),IF($I149&gt;0,IF(AND(INDIRECT(ADDRESS($I149,44))=0,INDIRECT(ADDRESS($I149,38))="UL",ISERROR(SEARCH("Rear",INDIRECT(ADDRESS($I149,33)))),ISERROR(SEARCH("Side",INDIRECT(ADDRESS($I149,33))))),INDIRECT(ADDRESS($I149,COLUMN())),0),0),IF($J149&gt;0,IF(AND(INDIRECT(ADDRESS($J149,44))=0,INDIRECT(ADDRESS($J149,38))="UL",ISERROR(SEARCH("Rear",INDIRECT(ADDRESS($J149,33)))),ISERROR(SEARCH("Side",INDIRECT(ADDRESS($J149,33))))),INDIRECT(ADDRESS($J149,COLUMN())),0),0),IF($K149&gt;0,IF(AND(INDIRECT(ADDRESS($K149,44))=0,INDIRECT(ADDRESS($K149,38))="UL",ISERROR(SEARCH("Rear",INDIRECT(ADDRESS($K149,33)))),ISERROR(SEARCH("Side",INDIRECT(ADDRESS($K149,33))))),INDIRECT(ADDRESS($K149,COLUMN())),0),0),IF($L149&gt;0,IF(AND(INDIRECT(ADDRESS($L149,44))=0,INDIRECT(ADDRESS($L149,38))="UL",ISERROR(SEARCH("Rear",INDIRECT(ADDRESS($L149,33)))),ISERROR(SEARCH("Side",INDIRECT(ADDRESS($L149,33))))),INDIRECT(ADDRESS($L149,COLUMN())),0),0),IF($M149&gt;0,IF(AND(INDIRECT(ADDRESS($M149,44))=0,INDIRECT(ADDRESS($M149,38))="UL",ISERROR(SEARCH("Rear",INDIRECT(ADDRESS($M149,33)))),ISERROR(SEARCH("Side",INDIRECT(ADDRESS($M149,33))))),INDIRECT(ADDRESS($M149,COLUMN())),0),0))</f>
        <v>2.2222222222222219</v>
      </c>
      <c r="AX149" s="57" cm="1">
        <f t="array" aca="1" ref="AX149" ca="1">SUM(IF($C149&gt;0,IF(AND(INDIRECT(ADDRESS($C149,44))=0,INDIRECT(ADDRESS($C149,38))="UL",ISERROR(SEARCH("Rear",INDIRECT(ADDRESS($C149,33)))),ISERROR(SEARCH("Side",INDIRECT(ADDRESS($C149,33))))),INDIRECT(ADDRESS($C149,COLUMN())),0),0),IF($D149&gt;0,IF(AND(INDIRECT(ADDRESS($D149,44))=0,INDIRECT(ADDRESS($D149,38))="UL",ISERROR(SEARCH("Rear",INDIRECT(ADDRESS($D149,33)))),ISERROR(SEARCH("Side",INDIRECT(ADDRESS($D149,33))))),INDIRECT(ADDRESS($D149,COLUMN())),0),0),IF($E149&gt;0,IF(AND(INDIRECT(ADDRESS($E149,44))=0,INDIRECT(ADDRESS($E149,38))="UL",ISERROR(SEARCH("Rear",INDIRECT(ADDRESS($E149,33)))),ISERROR(SEARCH("Side",INDIRECT(ADDRESS($E149,33))))),INDIRECT(ADDRESS($E149,COLUMN())),0),0),IF($F149&gt;0,IF(AND(INDIRECT(ADDRESS($F149,44))=0,INDIRECT(ADDRESS($F149,38))="UL",ISERROR(SEARCH("Rear",INDIRECT(ADDRESS($F149,33)))),ISERROR(SEARCH("Side",INDIRECT(ADDRESS($F149,33))))),INDIRECT(ADDRESS($F149,COLUMN())),0),0),IF($G149&gt;0,IF(AND(INDIRECT(ADDRESS($G149,44))=0,INDIRECT(ADDRESS($G149,38))="UL",ISERROR(SEARCH("Rear",INDIRECT(ADDRESS($G149,33)))),ISERROR(SEARCH("Side",INDIRECT(ADDRESS($G149,33))))),INDIRECT(ADDRESS($G149,COLUMN())),0),0),IF($H149&gt;0,IF(AND(INDIRECT(ADDRESS($H149,44))=0,INDIRECT(ADDRESS($H149,38))="UL",ISERROR(SEARCH("Rear",INDIRECT(ADDRESS($H149,33)))),ISERROR(SEARCH("Side",INDIRECT(ADDRESS($H149,33))))),INDIRECT(ADDRESS($H149,COLUMN())),0),0),IF($I149&gt;0,IF(AND(INDIRECT(ADDRESS($I149,44))=0,INDIRECT(ADDRESS($I149,38))="UL",ISERROR(SEARCH("Rear",INDIRECT(ADDRESS($I149,33)))),ISERROR(SEARCH("Side",INDIRECT(ADDRESS($I149,33))))),INDIRECT(ADDRESS($I149,COLUMN())),0),0),IF($J149&gt;0,IF(AND(INDIRECT(ADDRESS($J149,44))=0,INDIRECT(ADDRESS($J149,38))="UL",ISERROR(SEARCH("Rear",INDIRECT(ADDRESS($J149,33)))),ISERROR(SEARCH("Side",INDIRECT(ADDRESS($J149,33))))),INDIRECT(ADDRESS($J149,COLUMN())),0),0),IF($K149&gt;0,IF(AND(INDIRECT(ADDRESS($K149,44))=0,INDIRECT(ADDRESS($K149,38))="UL",ISERROR(SEARCH("Rear",INDIRECT(ADDRESS($K149,33)))),ISERROR(SEARCH("Side",INDIRECT(ADDRESS($K149,33))))),INDIRECT(ADDRESS($K149,COLUMN())),0),0),IF($L149&gt;0,IF(AND(INDIRECT(ADDRESS($L149,44))=0,INDIRECT(ADDRESS($L149,38))="UL",ISERROR(SEARCH("Rear",INDIRECT(ADDRESS($L149,33)))),ISERROR(SEARCH("Side",INDIRECT(ADDRESS($L149,33))))),INDIRECT(ADDRESS($L149,COLUMN())),0),0),IF($M149&gt;0,IF(AND(INDIRECT(ADDRESS($M149,44))=0,INDIRECT(ADDRESS($M149,38))="UL",ISERROR(SEARCH("Rear",INDIRECT(ADDRESS($M149,33)))),ISERROR(SEARCH("Side",INDIRECT(ADDRESS($M149,33))))),INDIRECT(ADDRESS($M149,COLUMN())),0),0))</f>
        <v>0.33333333333333331</v>
      </c>
      <c r="AY149" s="58">
        <f t="shared" ca="1" si="103"/>
        <v>2.2222222222222219</v>
      </c>
      <c r="AZ149" s="58">
        <f t="shared" ca="1" si="104"/>
        <v>1.074074074074074</v>
      </c>
      <c r="BA149" s="58" cm="1">
        <f t="array" aca="1" ref="BA149" ca="1">SUM(IF($C149&gt;0,IF(AND(INDIRECT(ADDRESS($C149,44))=0,INDIRECT(ADDRESS($C149,38))="UL"),INDIRECT(ADDRESS($C149,COLUMN())),0),0),IF($D149&gt;0,IF(AND(INDIRECT(ADDRESS($D149,44))=0,INDIRECT(ADDRESS($D149,38))="UL"),INDIRECT(ADDRESS($D149,COLUMN())),0),0),IF($E149&gt;0,IF(AND(INDIRECT(ADDRESS($E149,44))=0,INDIRECT(ADDRESS($E149,38))="UL"),INDIRECT(ADDRESS($E149,COLUMN())),0),0),IF($F149&gt;0,IF(AND(INDIRECT(ADDRESS($F149,44))=0,INDIRECT(ADDRESS($F149,38))="UL"),INDIRECT(ADDRESS($F149,COLUMN())),0),0),IF($G149&gt;0,IF(AND(INDIRECT(ADDRESS($G149,44))=0,INDIRECT(ADDRESS($G149,38))="UL"),INDIRECT(ADDRESS($G149,COLUMN())),0),0),IF($H149&gt;0,IF(AND(INDIRECT(ADDRESS($H149,44))=0,INDIRECT(ADDRESS($H149,38))="UL"),INDIRECT(ADDRESS($H149,COLUMN())),0),0),IF($I149&gt;0,IF(AND(INDIRECT(ADDRESS($I149,44))=0,INDIRECT(ADDRESS($I149,38))="UL"),INDIRECT(ADDRESS($I149,COLUMN())),0),0),IF($J149&gt;0,IF(AND(INDIRECT(ADDRESS($J149,44))=0,INDIRECT(ADDRESS($J149,38))="UL"),INDIRECT(ADDRESS($J149,COLUMN())),0),0),IF($K149&gt;0,IF(AND(INDIRECT(ADDRESS($K149,44))=0,INDIRECT(ADDRESS($K149,38))="UL"),INDIRECT(ADDRESS($K149,COLUMN())),0),0),IF($L149&gt;0,IF(AND(INDIRECT(ADDRESS($L149,44))=0,INDIRECT(ADDRESS($L149,38))="UL"),INDIRECT(ADDRESS($L149,COLUMN())),0),0),IF($M149&gt;0,IF(AND(INDIRECT(ADDRESS($M149,44))=0,INDIRECT(ADDRESS($M149,38))="UL"),INDIRECT(ADDRESS($M149,COLUMN())),0),0))</f>
        <v>0.63703703703703696</v>
      </c>
      <c r="BB149" s="58" cm="1">
        <f t="array" aca="1" ref="BB149" ca="1">SUM(IF($C149&gt;0,IF(AND(INDIRECT(ADDRESS($C149,44))=0,INDIRECT(ADDRESS($C149,38))="UL"),INDIRECT(ADDRESS($C149,COLUMN())),0),0),IF($D149&gt;0,IF(AND(INDIRECT(ADDRESS($D149,44))=0,INDIRECT(ADDRESS($D149,38))="UL"),INDIRECT(ADDRESS($D149,COLUMN())),0),0),IF($E149&gt;0,IF(AND(INDIRECT(ADDRESS($E149,44))=0,INDIRECT(ADDRESS($E149,38))="UL"),INDIRECT(ADDRESS($E149,COLUMN())),0),0),IF($F149&gt;0,IF(AND(INDIRECT(ADDRESS($F149,44))=0,INDIRECT(ADDRESS($F149,38))="UL"),INDIRECT(ADDRESS($F149,COLUMN())),0),0),IF($G149&gt;0,IF(AND(INDIRECT(ADDRESS($G149,44))=0,INDIRECT(ADDRESS($G149,38))="UL"),INDIRECT(ADDRESS($G149,COLUMN())),0),0),IF($H149&gt;0,IF(AND(INDIRECT(ADDRESS($H149,44))=0,INDIRECT(ADDRESS($H149,38))="UL"),INDIRECT(ADDRESS($H149,COLUMN())),0),0),IF($I149&gt;0,IF(AND(INDIRECT(ADDRESS($I149,44))=0,INDIRECT(ADDRESS($I149,38))="UL"),INDIRECT(ADDRESS($I149,COLUMN())),0),0),IF($J149&gt;0,IF(AND(INDIRECT(ADDRESS($J149,44))=0,INDIRECT(ADDRESS($J149,38))="UL"),INDIRECT(ADDRESS($J149,COLUMN())),0),0),IF($K149&gt;0,IF(AND(INDIRECT(ADDRESS($K149,44))=0,INDIRECT(ADDRESS($K149,38))="UL"),INDIRECT(ADDRESS($K149,COLUMN())),0),0),IF($L149&gt;0,IF(AND(INDIRECT(ADDRESS($L149,44))=0,INDIRECT(ADDRESS($L149,38))="UL"),INDIRECT(ADDRESS($L149,COLUMN())),0),0),IF($M149&gt;0,IF(AND(INDIRECT(ADDRESS($M149,44))=0,INDIRECT(ADDRESS($M149,38))="UL"),INDIRECT(ADDRESS($M149,COLUMN())),0),0))</f>
        <v>0.22222222222222221</v>
      </c>
      <c r="BC149" s="58" cm="1">
        <f t="array" aca="1" ref="BC149" ca="1">SUM(IF($C149&gt;0,IF(AND(INDIRECT(ADDRESS($C149,44))=0,INDIRECT(ADDRESS($C149,38))="UL"),INDIRECT(ADDRESS($C149,COLUMN())),0),0),IF($D149&gt;0,IF(AND(INDIRECT(ADDRESS($D149,44))=0,INDIRECT(ADDRESS($D149,38))="UL"),INDIRECT(ADDRESS($D149,COLUMN())),0),0),IF($E149&gt;0,IF(AND(INDIRECT(ADDRESS($E149,44))=0,INDIRECT(ADDRESS($E149,38))="UL"),INDIRECT(ADDRESS($E149,COLUMN())),0),0),IF($F149&gt;0,IF(AND(INDIRECT(ADDRESS($F149,44))=0,INDIRECT(ADDRESS($F149,38))="UL"),INDIRECT(ADDRESS($F149,COLUMN())),0),0),IF($G149&gt;0,IF(AND(INDIRECT(ADDRESS($G149,44))=0,INDIRECT(ADDRESS($G149,38))="UL"),INDIRECT(ADDRESS($G149,COLUMN())),0),0),IF($H149&gt;0,IF(AND(INDIRECT(ADDRESS($H149,44))=0,INDIRECT(ADDRESS($H149,38))="UL"),INDIRECT(ADDRESS($H149,COLUMN())),0),0),IF($I149&gt;0,IF(AND(INDIRECT(ADDRESS($I149,44))=0,INDIRECT(ADDRESS($I149,38))="UL"),INDIRECT(ADDRESS($I149,COLUMN())),0),0),IF($J149&gt;0,IF(AND(INDIRECT(ADDRESS($J149,44))=0,INDIRECT(ADDRESS($J149,38))="UL"),INDIRECT(ADDRESS($J149,COLUMN())),0),0),IF($K149&gt;0,IF(AND(INDIRECT(ADDRESS($K149,44))=0,INDIRECT(ADDRESS($K149,38))="UL"),INDIRECT(ADDRESS($K149,COLUMN())),0),0),IF($L149&gt;0,IF(AND(INDIRECT(ADDRESS($L149,44))=0,INDIRECT(ADDRESS($L149,38))="UL"),INDIRECT(ADDRESS($L149,COLUMN())),0),0),IF($M149&gt;0,IF(AND(INDIRECT(ADDRESS($M149,44))=0,INDIRECT(ADDRESS($M149,38))="UL"),INDIRECT(ADDRESS($M149,COLUMN())),0),0))</f>
        <v>0.17777777777777776</v>
      </c>
      <c r="BD149" s="58" cm="1">
        <f t="array" aca="1" ref="BD149" ca="1">SUM(IF($C149&gt;0,IF(AND(INDIRECT(ADDRESS($C149,44))=0,INDIRECT(ADDRESS($C149,38))="UL"),INDIRECT(ADDRESS($C149,COLUMN())),0),0),IF($D149&gt;0,IF(AND(INDIRECT(ADDRESS($D149,44))=0,INDIRECT(ADDRESS($D149,38))="UL"),INDIRECT(ADDRESS($D149,COLUMN())),0),0),IF($E149&gt;0,IF(AND(INDIRECT(ADDRESS($E149,44))=0,INDIRECT(ADDRESS($E149,38))="UL"),INDIRECT(ADDRESS($E149,COLUMN())),0),0),IF($F149&gt;0,IF(AND(INDIRECT(ADDRESS($F149,44))=0,INDIRECT(ADDRESS($F149,38))="UL"),INDIRECT(ADDRESS($F149,COLUMN())),0),0),IF($G149&gt;0,IF(AND(INDIRECT(ADDRESS($G149,44))=0,INDIRECT(ADDRESS($G149,38))="UL"),INDIRECT(ADDRESS($G149,COLUMN())),0),0),IF($H149&gt;0,IF(AND(INDIRECT(ADDRESS($H149,44))=0,INDIRECT(ADDRESS($H149,38))="UL"),INDIRECT(ADDRESS($H149,COLUMN())),0),0),IF($I149&gt;0,IF(AND(INDIRECT(ADDRESS($I149,44))=0,INDIRECT(ADDRESS($I149,38))="UL"),INDIRECT(ADDRESS($I149,COLUMN())),0),0),IF($J149&gt;0,IF(AND(INDIRECT(ADDRESS($J149,44))=0,INDIRECT(ADDRESS($J149,38))="UL"),INDIRECT(ADDRESS($J149,COLUMN())),0),0),IF($K149&gt;0,IF(AND(INDIRECT(ADDRESS($K149,44))=0,INDIRECT(ADDRESS($K149,38))="UL"),INDIRECT(ADDRESS($K149,COLUMN())),0),0),IF($L149&gt;0,IF(AND(INDIRECT(ADDRESS($L149,44))=0,INDIRECT(ADDRESS($L149,38))="UL"),INDIRECT(ADDRESS($L149,COLUMN())),0),0),IF($M149&gt;0,IF(AND(INDIRECT(ADDRESS($M149,44))=0,INDIRECT(ADDRESS($M149,38))="UL"),INDIRECT(ADDRESS($M149,COLUMN())),0),0))</f>
        <v>0.68148148148148135</v>
      </c>
      <c r="BE149" s="57">
        <f t="shared" ca="1" si="105"/>
        <v>0.22222222222222221</v>
      </c>
      <c r="BF149" s="57" cm="1">
        <f t="array" aca="1" ref="BF149" ca="1">SUM(IF($C149&gt;0,IF(INDIRECT(ADDRESS($C149,45))=1,INDIRECT(ADDRESS($C149,52))*INDIRECT(ADDRESS($C149,42))/5,0),0), IF($D149&gt;0,IF(INDIRECT(ADDRESS($D149,45))=1,INDIRECT(ADDRESS($D149,52))*INDIRECT(ADDRESS($D149,42))/5,0),0), IF($E149&gt;0,IF(INDIRECT(ADDRESS($E149,45))=1,INDIRECT(ADDRESS($E149,52))*INDIRECT(ADDRESS($E149,42))/5,0),0), IF($F149&gt;0,IF(INDIRECT(ADDRESS($F149,45))=1,INDIRECT(ADDRESS($F149,52))*INDIRECT(ADDRESS($F149,42))/5,0),0), IF($G149&gt;0,IF(INDIRECT(ADDRESS($G149,45))=1,INDIRECT(ADDRESS($G149,52))*INDIRECT(ADDRESS($G149,42))/5,0),0), IF($H149&gt;0,IF(INDIRECT(ADDRESS($H149,45))=1,INDIRECT(ADDRESS($H149,52))*INDIRECT(ADDRESS($H149,42))/5,0),0)
)*$BF$296/100</f>
        <v>0</v>
      </c>
      <c r="BG149" s="19"/>
      <c r="BH149" s="57" cm="1">
        <f t="array" aca="1" ref="BH149" ca="1">SUM(IF($C149&gt;0,IF(AND(INDIRECT(ADDRESS($C149,44))=0,INDIRECT(ADDRESS($C149,38))&lt;&gt;"UL"),INDIRECT(ADDRESS($C149,COLUMN()-12)),0),0), IF($D149&gt;0,IF(AND(INDIRECT(ADDRESS($D149,44))=0,INDIRECT(ADDRESS($D149,38))&lt;&gt;"UL"),INDIRECT(ADDRESS($D149,COLUMN()-12)),0),0), IF($E149&gt;0,IF(AND(INDIRECT(ADDRESS($E149,44))=0,INDIRECT(ADDRESS($E149,38))&lt;&gt;"UL"),INDIRECT(ADDRESS($E149,COLUMN()-12)),0),0), IF($F149&gt;0,IF(AND(INDIRECT(ADDRESS($F149,44))=0,INDIRECT(ADDRESS($F149,38))&lt;&gt;"UL"),INDIRECT(ADDRESS($F149,COLUMN()-12)),0),0), IF($G149&gt;0,IF(AND(INDIRECT(ADDRESS($G149,44))=0,INDIRECT(ADDRESS($G149,38))&lt;&gt;"UL"),INDIRECT(ADDRESS($G149,COLUMN()-12)),0),0), IF($H149&gt;0,IF(AND(INDIRECT(ADDRESS($H149,44))=0,INDIRECT(ADDRESS($H149,38))&lt;&gt;"UL"),INDIRECT(ADDRESS($H149,COLUMN()-12)),0),0), IF($I149&gt;0,IF(AND(INDIRECT(ADDRESS($I149,44))=0,INDIRECT(ADDRESS($I149,38))&lt;&gt;"UL"),INDIRECT(ADDRESS($I149,COLUMN()-12)),0),0), IF($J149&gt;0,IF(AND(INDIRECT(ADDRESS($J149,44))=0,INDIRECT(ADDRESS($J149,38))&lt;&gt;"UL"),INDIRECT(ADDRESS($J149,COLUMN()-12)),0),0), IF($K149&gt;0,IF(AND(INDIRECT(ADDRESS($K149,44))=0,INDIRECT(ADDRESS($K149,38))&lt;&gt;"UL"),INDIRECT(ADDRESS($K149,COLUMN()-12)),0),0), IF($L149&gt;0,IF(AND(INDIRECT(ADDRESS($L149,44))=0,INDIRECT(ADDRESS($L149,38))&lt;&gt;"UL"),INDIRECT(ADDRESS($L149,COLUMN()-12)),0),0), IF($M149&gt;0,IF(AND(INDIRECT(ADDRESS($M149,44))=0,INDIRECT(ADDRESS($M149,38))&lt;&gt;"UL"),INDIRECT(ADDRESS($M149,COLUMN()-12)),0),0))</f>
        <v>0</v>
      </c>
      <c r="BI149" s="57" cm="1">
        <f t="array" aca="1" ref="BI149" ca="1">SUM(IF($C149&gt;0,IF(AND(INDIRECT(ADDRESS($C149,44))=0,INDIRECT(ADDRESS($C149,38))&lt;&gt;"UL"),INDIRECT(ADDRESS($C149,COLUMN()-12)),0),0), IF($D149&gt;0,IF(AND(INDIRECT(ADDRESS($D149,44))=0,INDIRECT(ADDRESS($D149,38))&lt;&gt;"UL"),INDIRECT(ADDRESS($D149,COLUMN()-12)),0),0), IF($E149&gt;0,IF(AND(INDIRECT(ADDRESS($E149,44))=0,INDIRECT(ADDRESS($E149,38))&lt;&gt;"UL"),INDIRECT(ADDRESS($E149,COLUMN()-12)),0),0), IF($F149&gt;0,IF(AND(INDIRECT(ADDRESS($F149,44))=0,INDIRECT(ADDRESS($F149,38))&lt;&gt;"UL"),INDIRECT(ADDRESS($F149,COLUMN()-12)),0),0), IF($G149&gt;0,IF(AND(INDIRECT(ADDRESS($G149,44))=0,INDIRECT(ADDRESS($G149,38))&lt;&gt;"UL"),INDIRECT(ADDRESS($G149,COLUMN()-12)),0),0), IF($H149&gt;0,IF(AND(INDIRECT(ADDRESS($H149,44))=0,INDIRECT(ADDRESS($H149,38))&lt;&gt;"UL"),INDIRECT(ADDRESS($H149,COLUMN()-12)),0),0), IF($I149&gt;0,IF(AND(INDIRECT(ADDRESS($I149,44))=0,INDIRECT(ADDRESS($I149,38))&lt;&gt;"UL"),INDIRECT(ADDRESS($I149,COLUMN()-12)),0),0), IF($J149&gt;0,IF(AND(INDIRECT(ADDRESS($J149,44))=0,INDIRECT(ADDRESS($J149,38))&lt;&gt;"UL"),INDIRECT(ADDRESS($J149,COLUMN()-12)),0),0), IF($K149&gt;0,IF(AND(INDIRECT(ADDRESS($K149,44))=0,INDIRECT(ADDRESS($K149,38))&lt;&gt;"UL"),INDIRECT(ADDRESS($K149,COLUMN()-12)),0),0), IF($L149&gt;0,IF(AND(INDIRECT(ADDRESS($L149,44))=0,INDIRECT(ADDRESS($L149,38))&lt;&gt;"UL"),INDIRECT(ADDRESS($L149,COLUMN()-12)),0),0), IF($M149&gt;0,IF(AND(INDIRECT(ADDRESS($M149,44))=0,INDIRECT(ADDRESS($M149,38))&lt;&gt;"UL"),INDIRECT(ADDRESS($M149,COLUMN()-12)),0),0))</f>
        <v>0</v>
      </c>
      <c r="BJ149" s="57" cm="1">
        <f t="array" aca="1" ref="BJ149" ca="1">SUM(IF($C149&gt;0,IF(AND(INDIRECT(ADDRESS($C149,44))=0,INDIRECT(ADDRESS($C149,38))&lt;&gt;"UL"),INDIRECT(ADDRESS($C149,COLUMN()-12)),0),0), IF($D149&gt;0,IF(AND(INDIRECT(ADDRESS($D149,44))=0,INDIRECT(ADDRESS($D149,38))&lt;&gt;"UL"),INDIRECT(ADDRESS($D149,COLUMN()-12)),0),0), IF($E149&gt;0,IF(AND(INDIRECT(ADDRESS($E149,44))=0,INDIRECT(ADDRESS($E149,38))&lt;&gt;"UL"),INDIRECT(ADDRESS($E149,COLUMN()-12)),0),0), IF($F149&gt;0,IF(AND(INDIRECT(ADDRESS($F149,44))=0,INDIRECT(ADDRESS($F149,38))&lt;&gt;"UL"),INDIRECT(ADDRESS($F149,COLUMN()-12)),0),0), IF($G149&gt;0,IF(AND(INDIRECT(ADDRESS($G149,44))=0,INDIRECT(ADDRESS($G149,38))&lt;&gt;"UL"),INDIRECT(ADDRESS($G149,COLUMN()-12)),0),0), IF($H149&gt;0,IF(AND(INDIRECT(ADDRESS($H149,44))=0,INDIRECT(ADDRESS($H149,38))&lt;&gt;"UL"),INDIRECT(ADDRESS($H149,COLUMN()-12)),0),0), IF($I149&gt;0,IF(AND(INDIRECT(ADDRESS($I149,44))=0,INDIRECT(ADDRESS($I149,38))&lt;&gt;"UL"),INDIRECT(ADDRESS($I149,COLUMN()-12)),0),0), IF($J149&gt;0,IF(AND(INDIRECT(ADDRESS($J149,44))=0,INDIRECT(ADDRESS($J149,38))&lt;&gt;"UL"),INDIRECT(ADDRESS($J149,COLUMN()-12)),0),0), IF($K149&gt;0,IF(AND(INDIRECT(ADDRESS($K149,44))=0,INDIRECT(ADDRESS($K149,38))&lt;&gt;"UL"),INDIRECT(ADDRESS($K149,COLUMN()-12)),0),0), IF($L149&gt;0,IF(AND(INDIRECT(ADDRESS($L149,44))=0,INDIRECT(ADDRESS($L149,38))&lt;&gt;"UL"),INDIRECT(ADDRESS($L149,COLUMN()-12)),0),0), IF($M149&gt;0,IF(AND(INDIRECT(ADDRESS($M149,44))=0,INDIRECT(ADDRESS($M149,38))&lt;&gt;"UL"),INDIRECT(ADDRESS($M149,COLUMN()-12)),0),0))</f>
        <v>0</v>
      </c>
      <c r="BK149" s="57">
        <f t="shared" ca="1" si="106"/>
        <v>0</v>
      </c>
      <c r="BL149" s="58">
        <f t="shared" ca="1" si="107"/>
        <v>0</v>
      </c>
      <c r="BM149" s="57" cm="1">
        <f t="array" aca="1" ref="BM149" ca="1">SUM(IF($C149&gt;0,IF(AND(INDIRECT(ADDRESS($C149,44))=0,INDIRECT(ADDRESS($C149,38))&lt;&gt;"UL"),INDIRECT(ADDRESS($C149,COLUMN()-12)),0),0), IF($D149&gt;0,IF(AND(INDIRECT(ADDRESS($D149,44))=0,INDIRECT(ADDRESS($D149,38))&lt;&gt;"UL"),INDIRECT(ADDRESS($D149,COLUMN()-12)),0),0), IF($E149&gt;0,IF(AND(INDIRECT(ADDRESS($E149,44))=0,INDIRECT(ADDRESS($E149,38))&lt;&gt;"UL"),INDIRECT(ADDRESS($E149,COLUMN()-12)),0),0), IF($F149&gt;0,IF(AND(INDIRECT(ADDRESS($F149,44))=0,INDIRECT(ADDRESS($F149,38))&lt;&gt;"UL"),INDIRECT(ADDRESS($F149,COLUMN()-12)),0),0), IF($G149&gt;0,IF(AND(INDIRECT(ADDRESS($G149,44))=0,INDIRECT(ADDRESS($G149,38))&lt;&gt;"UL"),INDIRECT(ADDRESS($G149,COLUMN()-12)),0),0), IF($H149&gt;0,IF(AND(INDIRECT(ADDRESS($H149,44))=0,INDIRECT(ADDRESS($H149,38))&lt;&gt;"UL"),INDIRECT(ADDRESS($H149,COLUMN()-12)),0),0), IF($I149&gt;0,IF(AND(INDIRECT(ADDRESS($I149,44))=0,INDIRECT(ADDRESS($I149,38))&lt;&gt;"UL"),INDIRECT(ADDRESS($I149,COLUMN()-12)),0),0), IF($J149&gt;0,IF(AND(INDIRECT(ADDRESS($J149,44))=0,INDIRECT(ADDRESS($J149,38))&lt;&gt;"UL"),INDIRECT(ADDRESS($J149,COLUMN()-12)),0),0), IF($K149&gt;0,IF(AND(INDIRECT(ADDRESS($K149,44))=0,INDIRECT(ADDRESS($K149,38))&lt;&gt;"UL"),INDIRECT(ADDRESS($K149,COLUMN()-11)),0),0), IF($L149&gt;0,IF(AND(INDIRECT(ADDRESS($L149,44))=0,INDIRECT(ADDRESS($L149,38))&lt;&gt;"UL"),INDIRECT(ADDRESS($L149,COLUMN()-11)),0),0), IF($M149&gt;0,IF(AND(INDIRECT(ADDRESS($M149,44))=0,INDIRECT(ADDRESS($M149,38))&lt;&gt;"UL"),INDIRECT(ADDRESS($M149,COLUMN()-11)),0),0))</f>
        <v>0</v>
      </c>
      <c r="BN149" s="57" cm="1">
        <f t="array" aca="1" ref="BN149" ca="1">SUM(IF($C149&gt;0,IF(AND(INDIRECT(ADDRESS($C149,44))=0,INDIRECT(ADDRESS($C149,38))&lt;&gt;"UL"),INDIRECT(ADDRESS($C149,COLUMN()-12)),0),0), IF($D149&gt;0,IF(AND(INDIRECT(ADDRESS($D149,44))=0,INDIRECT(ADDRESS($D149,38))&lt;&gt;"UL"),INDIRECT(ADDRESS($D149,COLUMN()-12)),0),0), IF($E149&gt;0,IF(AND(INDIRECT(ADDRESS($E149,44))=0,INDIRECT(ADDRESS($E149,38))&lt;&gt;"UL"),INDIRECT(ADDRESS($E149,COLUMN()-12)),0),0), IF($F149&gt;0,IF(AND(INDIRECT(ADDRESS($F149,44))=0,INDIRECT(ADDRESS($F149,38))&lt;&gt;"UL"),INDIRECT(ADDRESS($F149,COLUMN()-12)),0),0), IF($G149&gt;0,IF(AND(INDIRECT(ADDRESS($G149,44))=0,INDIRECT(ADDRESS($G149,38))&lt;&gt;"UL"),INDIRECT(ADDRESS($G149,COLUMN()-12)),0),0), IF($H149&gt;0,IF(AND(INDIRECT(ADDRESS($H149,44))=0,INDIRECT(ADDRESS($H149,38))&lt;&gt;"UL"),INDIRECT(ADDRESS($H149,COLUMN()-12)),0),0), IF($I149&gt;0,IF(AND(INDIRECT(ADDRESS($I149,44))=0,INDIRECT(ADDRESS($I149,38))&lt;&gt;"UL"),INDIRECT(ADDRESS($I149,COLUMN()-12)),0),0), IF($J149&gt;0,IF(AND(INDIRECT(ADDRESS($J149,44))=0,INDIRECT(ADDRESS($J149,38))&lt;&gt;"UL"),INDIRECT(ADDRESS($J149,COLUMN()-12)),0),0), IF($K149&gt;0,IF(AND(INDIRECT(ADDRESS($K149,44))=0,INDIRECT(ADDRESS($K149,38))&lt;&gt;"UL"),INDIRECT(ADDRESS($K149,COLUMN()-11)),0),0), IF($L149&gt;0,IF(AND(INDIRECT(ADDRESS($L149,44))=0,INDIRECT(ADDRESS($L149,38))&lt;&gt;"UL"),INDIRECT(ADDRESS($L149,COLUMN()-11)),0),0), IF($M149&gt;0,IF(AND(INDIRECT(ADDRESS($M149,44))=0,INDIRECT(ADDRESS($M149,38))&lt;&gt;"UL"),INDIRECT(ADDRESS($M149,COLUMN()-11)),0),0))</f>
        <v>0</v>
      </c>
      <c r="BO149" s="57" cm="1">
        <f t="array" aca="1" ref="BO149" ca="1">SUM(IF($C149&gt;0,IF(AND(INDIRECT(ADDRESS($C149,44))=0,INDIRECT(ADDRESS($C149,38))&lt;&gt;"UL"),INDIRECT(ADDRESS($C149,COLUMN()-12)),0),0), IF($D149&gt;0,IF(AND(INDIRECT(ADDRESS($D149,44))=0,INDIRECT(ADDRESS($D149,38))&lt;&gt;"UL"),INDIRECT(ADDRESS($D149,COLUMN()-12)),0),0), IF($E149&gt;0,IF(AND(INDIRECT(ADDRESS($E149,44))=0,INDIRECT(ADDRESS($E149,38))&lt;&gt;"UL"),INDIRECT(ADDRESS($E149,COLUMN()-12)),0),0), IF($F149&gt;0,IF(AND(INDIRECT(ADDRESS($F149,44))=0,INDIRECT(ADDRESS($F149,38))&lt;&gt;"UL"),INDIRECT(ADDRESS($F149,COLUMN()-12)),0),0), IF($G149&gt;0,IF(AND(INDIRECT(ADDRESS($G149,44))=0,INDIRECT(ADDRESS($G149,38))&lt;&gt;"UL"),INDIRECT(ADDRESS($G149,COLUMN()-12)),0),0), IF($H149&gt;0,IF(AND(INDIRECT(ADDRESS($H149,44))=0,INDIRECT(ADDRESS($H149,38))&lt;&gt;"UL"),INDIRECT(ADDRESS($H149,COLUMN()-12)),0),0), IF($I149&gt;0,IF(AND(INDIRECT(ADDRESS($I149,44))=0,INDIRECT(ADDRESS($I149,38))&lt;&gt;"UL"),INDIRECT(ADDRESS($I149,COLUMN()-12)),0),0), IF($J149&gt;0,IF(AND(INDIRECT(ADDRESS($J149,44))=0,INDIRECT(ADDRESS($J149,38))&lt;&gt;"UL"),INDIRECT(ADDRESS($J149,COLUMN()-12)),0),0), IF($K149&gt;0,IF(AND(INDIRECT(ADDRESS($K149,44))=0,INDIRECT(ADDRESS($K149,38))&lt;&gt;"UL"),INDIRECT(ADDRESS($K149,COLUMN()-11)),0),0), IF($L149&gt;0,IF(AND(INDIRECT(ADDRESS($L149,44))=0,INDIRECT(ADDRESS($L149,38))&lt;&gt;"UL"),INDIRECT(ADDRESS($L149,COLUMN()-11)),0),0), IF($M149&gt;0,IF(AND(INDIRECT(ADDRESS($M149,44))=0,INDIRECT(ADDRESS($M149,38))&lt;&gt;"UL"),INDIRECT(ADDRESS($M149,COLUMN()-11)),0),0))</f>
        <v>0</v>
      </c>
      <c r="BP149" s="57" cm="1">
        <f t="array" aca="1" ref="BP149" ca="1">SUM(IF($C149&gt;0,IF(AND(INDIRECT(ADDRESS($C149,44))=0,INDIRECT(ADDRESS($C149,38))&lt;&gt;"UL"),INDIRECT(ADDRESS($C149,COLUMN()-12)),0),0), IF($D149&gt;0,IF(AND(INDIRECT(ADDRESS($D149,44))=0,INDIRECT(ADDRESS($D149,38))&lt;&gt;"UL"),INDIRECT(ADDRESS($D149,COLUMN()-12)),0),0), IF($E149&gt;0,IF(AND(INDIRECT(ADDRESS($E149,44))=0,INDIRECT(ADDRESS($E149,38))&lt;&gt;"UL"),INDIRECT(ADDRESS($E149,COLUMN()-12)),0),0), IF($F149&gt;0,IF(AND(INDIRECT(ADDRESS($F149,44))=0,INDIRECT(ADDRESS($F149,38))&lt;&gt;"UL"),INDIRECT(ADDRESS($F149,COLUMN()-12)),0),0), IF($G149&gt;0,IF(AND(INDIRECT(ADDRESS($G149,44))=0,INDIRECT(ADDRESS($G149,38))&lt;&gt;"UL"),INDIRECT(ADDRESS($G149,COLUMN()-12)),0),0), IF($H149&gt;0,IF(AND(INDIRECT(ADDRESS($H149,44))=0,INDIRECT(ADDRESS($H149,38))&lt;&gt;"UL"),INDIRECT(ADDRESS($H149,COLUMN()-12)),0),0), IF($I149&gt;0,IF(AND(INDIRECT(ADDRESS($I149,44))=0,INDIRECT(ADDRESS($I149,38))&lt;&gt;"UL"),INDIRECT(ADDRESS($I149,COLUMN()-12)),0),0), IF($J149&gt;0,IF(AND(INDIRECT(ADDRESS($J149,44))=0,INDIRECT(ADDRESS($J149,38))&lt;&gt;"UL"),INDIRECT(ADDRESS($J149,COLUMN()-12)),0),0), IF($K149&gt;0,IF(AND(INDIRECT(ADDRESS($K149,44))=0,INDIRECT(ADDRESS($K149,38))&lt;&gt;"UL"),INDIRECT(ADDRESS($K149,COLUMN()-11)),0),0), IF($L149&gt;0,IF(AND(INDIRECT(ADDRESS($L149,44))=0,INDIRECT(ADDRESS($L149,38))&lt;&gt;"UL"),INDIRECT(ADDRESS($L149,COLUMN()-11)),0),0), IF($M149&gt;0,IF(AND(INDIRECT(ADDRESS($M149,44))=0,INDIRECT(ADDRESS($M149,38))&lt;&gt;"UL"),INDIRECT(ADDRESS($M149,COLUMN()-11)),0),0))</f>
        <v>0</v>
      </c>
      <c r="BQ149" s="57">
        <f t="shared" ca="1" si="108"/>
        <v>0</v>
      </c>
      <c r="BR149" s="161">
        <f t="shared" ca="1" si="109"/>
        <v>66.24930686832063</v>
      </c>
      <c r="BS149" s="56"/>
      <c r="BT149" s="56">
        <f t="shared" ca="1" si="110"/>
        <v>4.4568672087403458</v>
      </c>
      <c r="BU149" s="56">
        <f t="shared" ca="1" si="111"/>
        <v>0.16506915587927207</v>
      </c>
      <c r="BV149" s="57" t="s">
        <v>34</v>
      </c>
      <c r="BW149" s="57" cm="1">
        <f t="array" aca="1" ref="BW149" ca="1">SUM(IF($C149&gt;0,IF(AND(INDIRECT(ADDRESS($C149,44))=0,INDIRECT(ADDRESS($C149,38))="UL",ISERROR(SEARCH("Rear",INDIRECT(ADDRESS($C149,33)))),ISERROR(SEARCH("Side",INDIRECT(ADDRESS($C149,33))))),INDIRECT(ADDRESS($C149,COLUMN())),0),0),IF($D149&gt;0,IF(AND(INDIRECT(ADDRESS($D149,44))=0,INDIRECT(ADDRESS($D149,38))="UL",ISERROR(SEARCH("Rear",INDIRECT(ADDRESS($D149,33)))),ISERROR(SEARCH("Side",INDIRECT(ADDRESS($D149,33))))),INDIRECT(ADDRESS($D149,COLUMN())),0),0),IF($E149&gt;0,IF(AND(INDIRECT(ADDRESS($E149,44))=0,INDIRECT(ADDRESS($E149,38))="UL",ISERROR(SEARCH("Rear",INDIRECT(ADDRESS($E149,33)))),ISERROR(SEARCH("Side",INDIRECT(ADDRESS($E149,33))))),INDIRECT(ADDRESS($E149,COLUMN())),0),0),IF($F149&gt;0,IF(AND(INDIRECT(ADDRESS($F149,44))=0,INDIRECT(ADDRESS($F149,38))="UL",ISERROR(SEARCH("Rear",INDIRECT(ADDRESS($F149,33)))),ISERROR(SEARCH("Side",INDIRECT(ADDRESS($F149,33))))),INDIRECT(ADDRESS($F149,COLUMN())),0),0),IF($G149&gt;0,IF(AND(INDIRECT(ADDRESS($G149,44))=0,INDIRECT(ADDRESS($G149,38))="UL",ISERROR(SEARCH("Rear",INDIRECT(ADDRESS($G149,33)))),ISERROR(SEARCH("Side",INDIRECT(ADDRESS($G149,33))))),INDIRECT(ADDRESS($G149,COLUMN())),0),0),IF($H149&gt;0,IF(AND(INDIRECT(ADDRESS($H149,44))=0,INDIRECT(ADDRESS($H149,38))="UL",ISERROR(SEARCH("Rear",INDIRECT(ADDRESS($H149,33)))),ISERROR(SEARCH("Side",INDIRECT(ADDRESS($H149,33))))),INDIRECT(ADDRESS($H149,COLUMN())),0),0),IF($I149&gt;0,IF(AND(INDIRECT(ADDRESS($I149,44))=0,INDIRECT(ADDRESS($I149,38))="UL",ISERROR(SEARCH("Rear",INDIRECT(ADDRESS($I149,33)))),ISERROR(SEARCH("Side",INDIRECT(ADDRESS($I149,33))))),INDIRECT(ADDRESS($I149,COLUMN())),0),0),IF($J149&gt;0,IF(AND(INDIRECT(ADDRESS($J149,44))=0,INDIRECT(ADDRESS($J149,38))="UL",ISERROR(SEARCH("Rear",INDIRECT(ADDRESS($J149,33)))),ISERROR(SEARCH("Side",INDIRECT(ADDRESS($J149,33))))),INDIRECT(ADDRESS($J149,COLUMN())),0),0),IF($K149&gt;0,IF(AND(INDIRECT(ADDRESS($K149,44))=0,INDIRECT(ADDRESS($K149,38))="UL",ISERROR(SEARCH("Rear",INDIRECT(ADDRESS($K149,33)))),ISERROR(SEARCH("Side",INDIRECT(ADDRESS($K149,33))))),INDIRECT(ADDRESS($K149,COLUMN())),0),0),IF($L149&gt;0,IF(AND(INDIRECT(ADDRESS($L149,44))=0,INDIRECT(ADDRESS($L149,38))="UL",ISERROR(SEARCH("Rear",INDIRECT(ADDRESS($L149,33)))),ISERROR(SEARCH("Side",INDIRECT(ADDRESS($L149,33))))),INDIRECT(ADDRESS($L149,COLUMN())),0),0),IF($M149&gt;0,IF(AND(INDIRECT(ADDRESS($M149,44))=0,INDIRECT(ADDRESS($M149,38))="UL",ISERROR(SEARCH("Rear",INDIRECT(ADDRESS($M149,33)))),ISERROR(SEARCH("Side",INDIRECT(ADDRESS($M149,33))))),INDIRECT(ADDRESS($M149,COLUMN())),0),0))</f>
        <v>1.2222222222222221</v>
      </c>
      <c r="BX149" s="57">
        <f t="shared" ca="1" si="112"/>
        <v>1.2222222222222221</v>
      </c>
      <c r="BY149" s="57" cm="1">
        <f t="array" aca="1" ref="BY149" ca="1">SUM(IF($C149&gt;0,IF(AND(INDIRECT(ADDRESS($C149,44))=0,INDIRECT(ADDRESS($C149,38))="UL"),INDIRECT(ADDRESS($C149,COLUMN())),0),0),IF($D149&gt;0,IF(AND(INDIRECT(ADDRESS($D149,44))=0,INDIRECT(ADDRESS($D149,38))="UL"),INDIRECT(ADDRESS($D149,COLUMN())),0),0),IF($E149&gt;0,IF(AND(INDIRECT(ADDRESS($E149,44))=0,INDIRECT(ADDRESS($E149,38))="UL"),INDIRECT(ADDRESS($E149,COLUMN())),0),0),IF($F149&gt;0,IF(AND(INDIRECT(ADDRESS($F149,44))=0,INDIRECT(ADDRESS($F149,38))="UL"),INDIRECT(ADDRESS($F149,COLUMN())),0),0),IF($G149&gt;0,IF(AND(INDIRECT(ADDRESS($G149,44))=0,INDIRECT(ADDRESS($G149,38))="UL"),INDIRECT(ADDRESS($G149,COLUMN())),0),0),IF($H149&gt;0,IF(AND(INDIRECT(ADDRESS($H149,44))=0,INDIRECT(ADDRESS($H149,38))="UL"),INDIRECT(ADDRESS($H149,COLUMN())),0),0),IF($I149&gt;0,IF(AND(INDIRECT(ADDRESS($I149,44))=0,INDIRECT(ADDRESS($I149,38))="UL"),INDIRECT(ADDRESS($I149,COLUMN())),0),0),IF($J149&gt;0,IF(AND(INDIRECT(ADDRESS($J149,44))=0,INDIRECT(ADDRESS($J149,38))="UL"),INDIRECT(ADDRESS($J149,COLUMN())),0),0),IF($K149&gt;0,IF(AND(INDIRECT(ADDRESS($K149,44))=0,INDIRECT(ADDRESS($K149,38))="UL"),INDIRECT(ADDRESS($K149,COLUMN())),0),0),IF($L149&gt;0,IF(AND(INDIRECT(ADDRESS($L149,44))=0,INDIRECT(ADDRESS($L149,38))="UL"),INDIRECT(ADDRESS($L149,COLUMN())),0),0),IF($M149&gt;0,IF(AND(INDIRECT(ADDRESS($M149,44))=0,INDIRECT(ADDRESS($M149,38))="UL"),INDIRECT(ADDRESS($M149,COLUMN())),0),0))</f>
        <v>0.40740740740740738</v>
      </c>
      <c r="BZ149" s="57" cm="1">
        <f t="array" aca="1" ref="BZ149" ca="1">SUM(IF($C149&gt;0,IF(AND(INDIRECT(ADDRESS($C149,44))=0,INDIRECT(ADDRESS($C149,38))="UL"),INDIRECT(ADDRESS($C149,COLUMN())),0),0),IF($D149&gt;0,IF(AND(INDIRECT(ADDRESS($D149,44))=0,INDIRECT(ADDRESS($D149,38))="UL"),INDIRECT(ADDRESS($D149,COLUMN())),0),0),IF($E149&gt;0,IF(AND(INDIRECT(ADDRESS($E149,44))=0,INDIRECT(ADDRESS($E149,38))="UL"),INDIRECT(ADDRESS($E149,COLUMN())),0),0),IF($F149&gt;0,IF(AND(INDIRECT(ADDRESS($F149,44))=0,INDIRECT(ADDRESS($F149,38))="UL"),INDIRECT(ADDRESS($F149,COLUMN())),0),0),IF($G149&gt;0,IF(AND(INDIRECT(ADDRESS($G149,44))=0,INDIRECT(ADDRESS($G149,38))="UL"),INDIRECT(ADDRESS($G149,COLUMN())),0),0),IF($H149&gt;0,IF(AND(INDIRECT(ADDRESS($H149,44))=0,INDIRECT(ADDRESS($H149,38))="UL"),INDIRECT(ADDRESS($H149,COLUMN())),0),0),IF($I149&gt;0,IF(AND(INDIRECT(ADDRESS($I149,44))=0,INDIRECT(ADDRESS($I149,38))="UL"),INDIRECT(ADDRESS($I149,COLUMN())),0),0),IF($J149&gt;0,IF(AND(INDIRECT(ADDRESS($J149,44))=0,INDIRECT(ADDRESS($J149,38))="UL"),INDIRECT(ADDRESS($J149,COLUMN())),0),0),IF($K149&gt;0,IF(AND(INDIRECT(ADDRESS($K149,44))=0,INDIRECT(ADDRESS($K149,38))="UL"),INDIRECT(ADDRESS($K149,COLUMN())),0),0),IF($L149&gt;0,IF(AND(INDIRECT(ADDRESS($L149,44))=0,INDIRECT(ADDRESS($L149,38))="UL"),INDIRECT(ADDRESS($L149,COLUMN())),0),0),IF($M149&gt;0,IF(AND(INDIRECT(ADDRESS($M149,44))=0,INDIRECT(ADDRESS($M149,38))="UL"),INDIRECT(ADDRESS($M149,COLUMN())),0),0))</f>
        <v>0.22222222222222221</v>
      </c>
      <c r="CA149" s="57">
        <f t="shared" ca="1" si="113"/>
        <v>0.22222222222222221</v>
      </c>
      <c r="CB149" s="57" cm="1">
        <f t="array" aca="1" ref="CB149" ca="1">SUM(IF($C149&gt;0,IF(AND(INDIRECT(ADDRESS($C149,44))=0,INDIRECT(ADDRESS($C149,38))&lt;&gt;"UL"),INDIRECT(ADDRESS($C149,COLUMN())),0),0),IF($D149&gt;0,IF(AND(INDIRECT(ADDRESS($D149,44))=0,INDIRECT(ADDRESS($D149,38))&lt;&gt;"UL"),INDIRECT(ADDRESS($D149,COLUMN())),0),0),IF($E149&gt;0,IF(AND(INDIRECT(ADDRESS($E149,44))=0,INDIRECT(ADDRESS($E149,38))&lt;&gt;"UL"),INDIRECT(ADDRESS($E149,COLUMN())),0),0),IF($F149&gt;0,IF(AND(INDIRECT(ADDRESS($F149,44))=0,INDIRECT(ADDRESS($F149,38))&lt;&gt;"UL"),INDIRECT(ADDRESS($F149,COLUMN())),0),0),IF($G149&gt;0,IF(AND(INDIRECT(ADDRESS($G149,44))=0,INDIRECT(ADDRESS($G149,38))&lt;&gt;"UL"),INDIRECT(ADDRESS($G149,COLUMN())),0),0),IF($H149&gt;0,IF(AND(INDIRECT(ADDRESS($H149,44))=0,INDIRECT(ADDRESS($H149,38))&lt;&gt;"UL"),INDIRECT(ADDRESS($H149,COLUMN())),0),0),IF($I149&gt;0,IF(AND(INDIRECT(ADDRESS($I149,44))=0,INDIRECT(ADDRESS($I149,38))&lt;&gt;"UL"),INDIRECT(ADDRESS($I149,COLUMN())),0),0),IF($J149&gt;0,IF(AND(INDIRECT(ADDRESS($J149,44))=0,INDIRECT(ADDRESS($J149,38))&lt;&gt;"UL"),INDIRECT(ADDRESS($J149,COLUMN())),0),0),IF($K149&gt;0,IF(AND(INDIRECT(ADDRESS($K149,44))=0,INDIRECT(ADDRESS($K149,38))&lt;&gt;"UL"),INDIRECT(ADDRESS($K149,COLUMN())),0),0),IF($L149&gt;0,IF(AND(INDIRECT(ADDRESS($L149,44))=0,INDIRECT(ADDRESS($L149,38))&lt;&gt;"UL"),INDIRECT(ADDRESS($L149,COLUMN())),0),0),IF($M149&gt;0,IF(AND(INDIRECT(ADDRESS($M149,44))=0,INDIRECT(ADDRESS($M149,38))&lt;&gt;"UL"),INDIRECT(ADDRESS($M149,COLUMN())),0),0))</f>
        <v>0</v>
      </c>
      <c r="CC149" s="57">
        <f t="shared" ca="1" si="114"/>
        <v>0</v>
      </c>
      <c r="CD149" s="57" cm="1">
        <f t="array" aca="1" ref="CD149" ca="1">SUM(IF($C149&gt;0,IF(AND(INDIRECT(ADDRESS($C149,44))=0,INDIRECT(ADDRESS($C149,38))&lt;&gt;"UL"),INDIRECT(ADDRESS($C149,COLUMN())),0),0),IF($D149&gt;0,IF(AND(INDIRECT(ADDRESS($D149,44))=0,INDIRECT(ADDRESS($D149,38))&lt;&gt;"UL"),INDIRECT(ADDRESS($D149,COLUMN())),0),0),IF($E149&gt;0,IF(AND(INDIRECT(ADDRESS($E149,44))=0,INDIRECT(ADDRESS($E149,38))&lt;&gt;"UL"),INDIRECT(ADDRESS($E149,COLUMN())),0),0),IF($F149&gt;0,IF(AND(INDIRECT(ADDRESS($F149,44))=0,INDIRECT(ADDRESS($F149,38))&lt;&gt;"UL"),INDIRECT(ADDRESS($F149,COLUMN())),0),0),IF($G149&gt;0,IF(AND(INDIRECT(ADDRESS($G149,44))=0,INDIRECT(ADDRESS($G149,38))&lt;&gt;"UL"),INDIRECT(ADDRESS($G149,COLUMN())),0),0),IF($H149&gt;0,IF(AND(INDIRECT(ADDRESS($H149,44))=0,INDIRECT(ADDRESS($H149,38))&lt;&gt;"UL"),INDIRECT(ADDRESS($H149,COLUMN())),0),0),IF($I149&gt;0,IF(AND(INDIRECT(ADDRESS($I149,44))=0,INDIRECT(ADDRESS($I149,38))&lt;&gt;"UL"),INDIRECT(ADDRESS($I149,COLUMN())),0),0),IF($J149&gt;0,IF(AND(INDIRECT(ADDRESS($J149,44))=0,INDIRECT(ADDRESS($J149,38))&lt;&gt;"UL"),INDIRECT(ADDRESS($J149,COLUMN())),0),0),IF($K149&gt;0,IF(AND(INDIRECT(ADDRESS($K149,44))=0,INDIRECT(ADDRESS($K149,38))&lt;&gt;"UL"),INDIRECT(ADDRESS($K149,COLUMN())),0),0),IF($L149&gt;0,IF(AND(INDIRECT(ADDRESS($L149,44))=0,INDIRECT(ADDRESS($L149,38))&lt;&gt;"UL"),INDIRECT(ADDRESS($L149,COLUMN())),0),0),IF($M149&gt;0,IF(AND(INDIRECT(ADDRESS($M149,44))=0,INDIRECT(ADDRESS($M149,38))&lt;&gt;"UL"),INDIRECT(ADDRESS($M149,COLUMN())),0),0))</f>
        <v>0</v>
      </c>
      <c r="CE149" s="57" cm="1">
        <f t="array" aca="1" ref="CE149" ca="1">SUM(IF($C149&gt;0,IF(AND(INDIRECT(ADDRESS($C149,44))=0,INDIRECT(ADDRESS($C149,38))&lt;&gt;"UL"),INDIRECT(ADDRESS($C149,COLUMN())),0),0),IF($D149&gt;0,IF(AND(INDIRECT(ADDRESS($D149,44))=0,INDIRECT(ADDRESS($D149,38))&lt;&gt;"UL"),INDIRECT(ADDRESS($D149,COLUMN())),0),0),IF($E149&gt;0,IF(AND(INDIRECT(ADDRESS($E149,44))=0,INDIRECT(ADDRESS($E149,38))&lt;&gt;"UL"),INDIRECT(ADDRESS($E149,COLUMN())),0),0),IF($F149&gt;0,IF(AND(INDIRECT(ADDRESS($F149,44))=0,INDIRECT(ADDRESS($F149,38))&lt;&gt;"UL"),INDIRECT(ADDRESS($F149,COLUMN())),0),0),IF($G149&gt;0,IF(AND(INDIRECT(ADDRESS($G149,44))=0,INDIRECT(ADDRESS($G149,38))&lt;&gt;"UL"),INDIRECT(ADDRESS($G149,COLUMN())),0),0),IF($H149&gt;0,IF(AND(INDIRECT(ADDRESS($H149,44))=0,INDIRECT(ADDRESS($H149,38))&lt;&gt;"UL"),INDIRECT(ADDRESS($H149,COLUMN())),0),0),IF($I149&gt;0,IF(AND(INDIRECT(ADDRESS($I149,44))=0,INDIRECT(ADDRESS($I149,38))&lt;&gt;"UL"),INDIRECT(ADDRESS($I149,COLUMN())),0),0),IF($J149&gt;0,IF(AND(INDIRECT(ADDRESS($J149,44))=0,INDIRECT(ADDRESS($J149,38))&lt;&gt;"UL"),INDIRECT(ADDRESS($J149,COLUMN())),0),0),IF($K149&gt;0,IF(AND(INDIRECT(ADDRESS($K149,44))=0,INDIRECT(ADDRESS($K149,38))&lt;&gt;"UL"),INDIRECT(ADDRESS($K149,COLUMN())),0),0),IF($L149&gt;0,IF(AND(INDIRECT(ADDRESS($L149,44))=0,INDIRECT(ADDRESS($L149,38))&lt;&gt;"UL"),INDIRECT(ADDRESS($L149,COLUMN())),0),0),IF($M149&gt;0,IF(AND(INDIRECT(ADDRESS($M149,44))=0,INDIRECT(ADDRESS($M149,38))&lt;&gt;"UL"),INDIRECT(ADDRESS($M149,COLUMN())),0),0))</f>
        <v>0</v>
      </c>
      <c r="CF149" s="57">
        <f t="shared" ca="1" si="115"/>
        <v>0</v>
      </c>
      <c r="CG149" s="57">
        <f t="shared" ca="1" si="116"/>
        <v>2.502031711430901</v>
      </c>
      <c r="CH149" s="57">
        <f t="shared" ca="1" si="117"/>
        <v>9.2667841164107437E-2</v>
      </c>
      <c r="CI149" s="19">
        <f t="shared" ca="1" si="118"/>
        <v>14.774297781279326</v>
      </c>
      <c r="CJ149" s="19"/>
      <c r="CK149" s="57" cm="1">
        <f t="array" aca="1" ref="CK149" ca="1">IF(AU149="S", SUM(IF($C149&gt;0,IF(INDIRECT(ADDRESS($C149,43))&lt;&gt;1,INDIRECT(ADDRESS($C149,48)),0),0), IF($D149&gt;0,IF(INDIRECT(ADDRESS($D149,43))&lt;&gt;1,INDIRECT(ADDRESS($D149,48)),0),0), IF($E149&gt;0,IF(INDIRECT(ADDRESS($E149,43))&lt;&gt;1,INDIRECT(ADDRESS($E149,48)),0),0), IF($F149&gt;0,IF(INDIRECT(ADDRESS($F149,43))&lt;&gt;1,INDIRECT(ADDRESS($F149,48)),0),0), IF($G149&gt;0,IF(INDIRECT(ADDRESS($G149,43))&lt;&gt;1,INDIRECT(ADDRESS($G149,48)),0),0), IF($H149&gt;0,IF(INDIRECT(ADDRESS($H149,43))&lt;&gt;1,INDIRECT(ADDRESS($H149,48)),0),0), IF($I149&gt;0,IF(INDIRECT(ADDRESS($I149,43))&lt;&gt;1,INDIRECT(ADDRESS($I149,48)),0),0), IF($J149&gt;0,IF(INDIRECT(ADDRESS($J149,43))&lt;&gt;1,INDIRECT(ADDRESS($J149,48)),0),0), IF($K149&gt;0,IF(INDIRECT(ADDRESS($K149,43))&lt;&gt;1,INDIRECT(ADDRESS($K149,48)),0),0), IF($L149&gt;0,IF(INDIRECT(ADDRESS($L149,43))&lt;&gt;1,INDIRECT(ADDRESS($L149,48)),0),0), IF($M149&gt;0,IF(INDIRECT(ADDRESS($M149,43))&lt;&gt;1,INDIRECT(ADDRESS($M149,48)),0),0)), IF(AU149="L",SUM(IF($C149&gt;0,IF(INDIRECT(ADDRESS($C149,43))&lt;&gt;1,INDIRECT(ADDRESS($C149,50)),0),0), IF($D149&gt;0,IF(INDIRECT(ADDRESS($D149,43))&lt;&gt;1,INDIRECT(ADDRESS($D149,50)),0),0), IF($E149&gt;0,IF(INDIRECT(ADDRESS($E149,43))&lt;&gt;1,INDIRECT(ADDRESS($E149,50)),0),0), IF($F149&gt;0,IF(INDIRECT(ADDRESS($F149,43))&lt;&gt;1,INDIRECT(ADDRESS($F149,50)),0),0), IF($G149&gt;0,IF(INDIRECT(ADDRESS($G149,43))&lt;&gt;1,INDIRECT(ADDRESS($G149,50)),0),0), IF($G149&gt;0,IF(INDIRECT(ADDRESS($G149,43))&lt;&gt;1,INDIRECT(ADDRESS($G149,50)),0),0), IF($H149&gt;0,IF(INDIRECT(ADDRESS($H149,43))&lt;&gt;1,INDIRECT(ADDRESS($H149,50)),0),0), IF($I149&gt;0,IF(INDIRECT(ADDRESS($I149,43))&lt;&gt;1,INDIRECT(ADDRESS($I149,50)),0),0), IF($J149&gt;0,IF(INDIRECT(ADDRESS($J149,43))&lt;&gt;1,INDIRECT(ADDRESS($J149,50)),0),0), IF($K149&gt;0,IF(INDIRECT(ADDRESS($K149,43))&lt;&gt;1,INDIRECT(ADDRESS($K149,50)),0),0), IF($L149&gt;0,IF(INDIRECT(ADDRESS($L149,43))&lt;&gt;1,INDIRECT(ADDRESS($L149,50)),0),0), IF($M149&gt;0,IF(INDIRECT(ADDRESS($M149,43))&lt;&gt;1,INDIRECT(ADDRESS($M149,50)),0),0)), SUM(IF($C149&gt;0,IF(INDIRECT(ADDRESS($C149,43))&lt;&gt;1,INDIRECT(ADDRESS($C149,49)),0),0), IF($D149&gt;0,IF(INDIRECT(ADDRESS($D149,43))&lt;&gt;1,INDIRECT(ADDRESS($D149,49)),0),0), IF($E149&gt;0,IF(INDIRECT(ADDRESS($E149,43))&lt;&gt;1,INDIRECT(ADDRESS($E149,49)),0),0), IF($F149&gt;0,IF(INDIRECT(ADDRESS($F149,43))&lt;&gt;1,INDIRECT(ADDRESS($F149,49)),0),0), IF($G149&gt;0,IF(INDIRECT(ADDRESS($G149,43))&lt;&gt;1,INDIRECT(ADDRESS($G149,49)),0),0), IF($G149&gt;0,IF(INDIRECT(ADDRESS($G149,43))&lt;&gt;1,INDIRECT(ADDRESS($G149,49)),0),0), IF($H149&gt;0,IF(INDIRECT(ADDRESS($H149,43))&lt;&gt;1,INDIRECT(ADDRESS($H149,49)),0),0), IF($I149&gt;0,IF(INDIRECT(ADDRESS($I149,43))&lt;&gt;1,INDIRECT(ADDRESS($I149,49)),0),0), IF($J149&gt;0,IF(INDIRECT(ADDRESS($J149,43))&lt;&gt;1,INDIRECT(ADDRESS($J149,49)),0),0), IF($K149&gt;0,IF(INDIRECT(ADDRESS($K149,43))&lt;&gt;1,INDIRECT(ADDRESS($K149,49)),0),0), IF($L149&gt;0,IF(INDIRECT(ADDRESS($L149,43))&lt;&gt;1,INDIRECT(ADDRESS($L149,49)),0),0), IF($M149&gt;0,IF(INDIRECT(ADDRESS($M149,43))&lt;&gt;1,INDIRECT(ADDRESS($M149,49)),0),0))))</f>
        <v>2.2222222222222219</v>
      </c>
      <c r="CL149" s="57" cm="1">
        <f t="array" aca="1" ref="CL149" ca="1">SUM(IF($C149&gt;0,IF(INDIRECT(ADDRESS($C149,44))=1,INDIRECT(ADDRESS($C149,90)),0),0), IF($D149&gt;0,IF(INDIRECT(ADDRESS($D149,44))=1,INDIRECT(ADDRESS($D149,90)),0),0), IF($E149&gt;0,IF(INDIRECT(ADDRESS($E149,44))=1,INDIRECT(ADDRESS($E149,90)),0),0), IF($F149&gt;0,IF(INDIRECT(ADDRESS($F149,44))=1,INDIRECT(ADDRESS($F149,90)),0),0), IF($G149&gt;0,IF(INDIRECT(ADDRESS($G149,44))=1,INDIRECT(ADDRESS($G149,90)),0),0), IF($H149&gt;0,IF(INDIRECT(ADDRESS($H149,44))=1,INDIRECT(ADDRESS($H149,90)),0),0), IF($I149&gt;0,IF(INDIRECT(ADDRESS($I149,44))=1,INDIRECT(ADDRESS($I149,90)),0),0), IF($J149&gt;0,IF(INDIRECT(ADDRESS($J149,44))=1,INDIRECT(ADDRESS($J149,90)),0),0), IF($K149&gt;0,IF(INDIRECT(ADDRESS($K149,44))=1,INDIRECT(ADDRESS($K149,90)),0),0), IF($L149&gt;0,IF(INDIRECT(ADDRESS($L149,44))=1,INDIRECT(ADDRESS($L149,90)),0),0), IF($M149&gt;0,IF(INDIRECT(ADDRESS($M149,44))=1,INDIRECT(ADDRESS($M149,90)),0),0))</f>
        <v>0</v>
      </c>
      <c r="CM149" s="56">
        <f t="shared" ca="1" si="119"/>
        <v>1.2152120426253701</v>
      </c>
      <c r="CN149" s="59"/>
    </row>
    <row r="150" spans="1:92" x14ac:dyDescent="0.25">
      <c r="A150" s="52" t="s">
        <v>172</v>
      </c>
      <c r="B150" s="67">
        <v>101</v>
      </c>
      <c r="C150" s="67">
        <v>113</v>
      </c>
      <c r="D150" s="67">
        <v>115</v>
      </c>
      <c r="E150" s="67">
        <v>116</v>
      </c>
      <c r="F150" s="67">
        <v>117</v>
      </c>
      <c r="G150" s="67"/>
      <c r="H150" s="67"/>
      <c r="I150" s="67"/>
      <c r="J150" s="67"/>
      <c r="K150" s="67"/>
      <c r="L150" s="67"/>
      <c r="M150" s="67"/>
      <c r="N150" s="67">
        <f ca="1">SUM(INDIRECT(ADDRESS(B150,COLUMN())),IF(C150&gt;0,INDIRECT(ADDRESS(C150,COLUMN())),0),IF(D150&gt;0,INDIRECT(ADDRESS(D150,COLUMN())),0),IF(E150&gt;0,INDIRECT(ADDRESS(E150,COLUMN())),0),IF(F150&gt;0,INDIRECT(ADDRESS(F150,COLUMN())),0),IF(G150&gt;0,INDIRECT(ADDRESS(G150,COLUMN())),0),IF(H150&gt;0,INDIRECT(ADDRESS(H150,COLUMN())),0),IF(I150&gt;0,INDIRECT(ADDRESS(I150,COLUMN())),0),IF(J150&gt;0,INDIRECT(ADDRESS(J150,COLUMN())),0),IF(K150&gt;0,INDIRECT(ADDRESS(K150,COLUMN())),0),IF(L150&gt;0,INDIRECT(ADDRESS(L150,COLUMN())),0),IF(M150&gt;0,INDIRECT(ADDRESS(M150,COLUMN())),0))</f>
        <v>23</v>
      </c>
      <c r="O150" s="67" t="str" cm="1">
        <f t="array" aca="1" ref="O150" ca="1">INDIRECT(ADDRESS($B150,COLUMN()))</f>
        <v>Bomber</v>
      </c>
      <c r="P150" s="67" cm="1">
        <f t="array" aca="1" ref="P150" ca="1">INDIRECT(ADDRESS($B150,COLUMN()))</f>
        <v>5</v>
      </c>
      <c r="Q150" s="67" t="str" cm="1">
        <f t="array" aca="1" ref="Q150" ca="1">INDIRECT(ADDRESS($B150,COLUMN()))</f>
        <v>-</v>
      </c>
      <c r="R150" s="67" t="str" cm="1">
        <f t="array" aca="1" ref="R150" ca="1">INDIRECT(ADDRESS($B150,COLUMN()))</f>
        <v>-</v>
      </c>
      <c r="S150" s="67" cm="1">
        <f t="array" aca="1" ref="S150" ca="1">INDIRECT(ADDRESS($B150,COLUMN()))</f>
        <v>1</v>
      </c>
      <c r="T150" s="67" t="str" cm="1">
        <f t="array" aca="1" ref="T150" ca="1">INDIRECT(ADDRESS($B150,COLUMN()))</f>
        <v>1-3</v>
      </c>
      <c r="U150" s="67" cm="1">
        <f t="array" aca="1" ref="U150" ca="1">INDIRECT(ADDRESS($B150,COLUMN()))</f>
        <v>3</v>
      </c>
      <c r="V150" s="67" cm="1">
        <f t="array" aca="1" ref="V150" ca="1">INDIRECT(ADDRESS($B150,COLUMN()))</f>
        <v>0</v>
      </c>
      <c r="W150" s="67" cm="1">
        <f t="array" aca="1" ref="W150" ca="1">INDIRECT(ADDRESS($B150,COLUMN()))</f>
        <v>4</v>
      </c>
      <c r="X150" s="67" cm="1">
        <f t="array" aca="1" ref="X150" ca="1">INDIRECT(ADDRESS($B150,COLUMN()))</f>
        <v>5</v>
      </c>
      <c r="Y150" s="67" cm="1">
        <f t="array" aca="1" ref="Y150" ca="1">INDIRECT(ADDRESS($B150,COLUMN()))</f>
        <v>2</v>
      </c>
      <c r="Z150" s="67" cm="1">
        <f t="array" aca="1" ref="Z150" ca="1">INDIRECT(ADDRESS($B150,COLUMN()))</f>
        <v>5</v>
      </c>
      <c r="AA150" s="67" cm="1">
        <f t="array" aca="1" ref="AA150" ca="1">INDIRECT(ADDRESS($B150,COLUMN()))</f>
        <v>0</v>
      </c>
      <c r="AB150" s="56">
        <f t="shared" ca="1" si="100"/>
        <v>0.58977359004073071</v>
      </c>
      <c r="AC150" s="56">
        <f t="shared" ca="1" si="101"/>
        <v>0.79084219276281942</v>
      </c>
      <c r="AD150" s="56">
        <f t="shared" ca="1" si="102"/>
        <v>3.4384443163600849</v>
      </c>
      <c r="AF150" s="52"/>
      <c r="AG150" s="52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2"/>
      <c r="AU150" s="54" t="s">
        <v>113</v>
      </c>
      <c r="AV150" s="57" cm="1">
        <f t="array" aca="1" ref="AV150" ca="1">SUM(IF($C150&gt;0,IF(AND(INDIRECT(ADDRESS($C150,44))=0,INDIRECT(ADDRESS($C150,38))="UL",ISERROR(SEARCH("Rear",INDIRECT(ADDRESS($C150,33)))),ISERROR(SEARCH("Side",INDIRECT(ADDRESS($C150,33))))),INDIRECT(ADDRESS($C150,COLUMN())),0),0),IF($D150&gt;0,IF(AND(INDIRECT(ADDRESS($D150,44))=0,INDIRECT(ADDRESS($D150,38))="UL",ISERROR(SEARCH("Rear",INDIRECT(ADDRESS($D150,33)))),ISERROR(SEARCH("Side",INDIRECT(ADDRESS($D150,33))))),INDIRECT(ADDRESS($D150,COLUMN())),0),0),IF($E150&gt;0,IF(AND(INDIRECT(ADDRESS($E150,44))=0,INDIRECT(ADDRESS($E150,38))="UL",ISERROR(SEARCH("Rear",INDIRECT(ADDRESS($E150,33)))),ISERROR(SEARCH("Side",INDIRECT(ADDRESS($E150,33))))),INDIRECT(ADDRESS($E150,COLUMN())),0),0),IF($F150&gt;0,IF(AND(INDIRECT(ADDRESS($F150,44))=0,INDIRECT(ADDRESS($F150,38))="UL",ISERROR(SEARCH("Rear",INDIRECT(ADDRESS($F150,33)))),ISERROR(SEARCH("Side",INDIRECT(ADDRESS($F150,33))))),INDIRECT(ADDRESS($F150,COLUMN())),0),0),IF($G150&gt;0,IF(AND(INDIRECT(ADDRESS($G150,44))=0,INDIRECT(ADDRESS($G150,38))="UL",ISERROR(SEARCH("Rear",INDIRECT(ADDRESS($G150,33)))),ISERROR(SEARCH("Side",INDIRECT(ADDRESS($G150,33))))),INDIRECT(ADDRESS($G150,COLUMN())),0),0),IF($H150&gt;0,IF(AND(INDIRECT(ADDRESS($H150,44))=0,INDIRECT(ADDRESS($H150,38))="UL",ISERROR(SEARCH("Rear",INDIRECT(ADDRESS($H150,33)))),ISERROR(SEARCH("Side",INDIRECT(ADDRESS($H150,33))))),INDIRECT(ADDRESS($H150,COLUMN())),0),0),IF($I150&gt;0,IF(AND(INDIRECT(ADDRESS($I150,44))=0,INDIRECT(ADDRESS($I150,38))="UL",ISERROR(SEARCH("Rear",INDIRECT(ADDRESS($I150,33)))),ISERROR(SEARCH("Side",INDIRECT(ADDRESS($I150,33))))),INDIRECT(ADDRESS($I150,COLUMN())),0),0),IF($J150&gt;0,IF(AND(INDIRECT(ADDRESS($J150,44))=0,INDIRECT(ADDRESS($J150,38))="UL",ISERROR(SEARCH("Rear",INDIRECT(ADDRESS($J150,33)))),ISERROR(SEARCH("Side",INDIRECT(ADDRESS($J150,33))))),INDIRECT(ADDRESS($J150,COLUMN())),0),0),IF($K150&gt;0,IF(AND(INDIRECT(ADDRESS($K150,44))=0,INDIRECT(ADDRESS($K150,38))="UL",ISERROR(SEARCH("Rear",INDIRECT(ADDRESS($K150,33)))),ISERROR(SEARCH("Side",INDIRECT(ADDRESS($K150,33))))),INDIRECT(ADDRESS($K150,COLUMN())),0),0),IF($L150&gt;0,IF(AND(INDIRECT(ADDRESS($L150,44))=0,INDIRECT(ADDRESS($L150,38))="UL",ISERROR(SEARCH("Rear",INDIRECT(ADDRESS($L150,33)))),ISERROR(SEARCH("Side",INDIRECT(ADDRESS($L150,33))))),INDIRECT(ADDRESS($L150,COLUMN())),0),0),IF($M150&gt;0,IF(AND(INDIRECT(ADDRESS($M150,44))=0,INDIRECT(ADDRESS($M150,38))="UL",ISERROR(SEARCH("Rear",INDIRECT(ADDRESS($M150,33)))),ISERROR(SEARCH("Side",INDIRECT(ADDRESS($M150,33))))),INDIRECT(ADDRESS($M150,COLUMN())),0),0))</f>
        <v>0.33333333333333331</v>
      </c>
      <c r="AW150" s="57" cm="1">
        <f t="array" aca="1" ref="AW150" ca="1">SUM(IF($C150&gt;0,IF(AND(INDIRECT(ADDRESS($C150,44))=0,INDIRECT(ADDRESS($C150,38))="UL",ISERROR(SEARCH("Rear",INDIRECT(ADDRESS($C150,33)))),ISERROR(SEARCH("Side",INDIRECT(ADDRESS($C150,33))))),INDIRECT(ADDRESS($C150,COLUMN())),0),0),IF($D150&gt;0,IF(AND(INDIRECT(ADDRESS($D150,44))=0,INDIRECT(ADDRESS($D150,38))="UL",ISERROR(SEARCH("Rear",INDIRECT(ADDRESS($D150,33)))),ISERROR(SEARCH("Side",INDIRECT(ADDRESS($D150,33))))),INDIRECT(ADDRESS($D150,COLUMN())),0),0),IF($E150&gt;0,IF(AND(INDIRECT(ADDRESS($E150,44))=0,INDIRECT(ADDRESS($E150,38))="UL",ISERROR(SEARCH("Rear",INDIRECT(ADDRESS($E150,33)))),ISERROR(SEARCH("Side",INDIRECT(ADDRESS($E150,33))))),INDIRECT(ADDRESS($E150,COLUMN())),0),0),IF($F150&gt;0,IF(AND(INDIRECT(ADDRESS($F150,44))=0,INDIRECT(ADDRESS($F150,38))="UL",ISERROR(SEARCH("Rear",INDIRECT(ADDRESS($F150,33)))),ISERROR(SEARCH("Side",INDIRECT(ADDRESS($F150,33))))),INDIRECT(ADDRESS($F150,COLUMN())),0),0),IF($G150&gt;0,IF(AND(INDIRECT(ADDRESS($G150,44))=0,INDIRECT(ADDRESS($G150,38))="UL",ISERROR(SEARCH("Rear",INDIRECT(ADDRESS($G150,33)))),ISERROR(SEARCH("Side",INDIRECT(ADDRESS($G150,33))))),INDIRECT(ADDRESS($G150,COLUMN())),0),0),IF($H150&gt;0,IF(AND(INDIRECT(ADDRESS($H150,44))=0,INDIRECT(ADDRESS($H150,38))="UL",ISERROR(SEARCH("Rear",INDIRECT(ADDRESS($H150,33)))),ISERROR(SEARCH("Side",INDIRECT(ADDRESS($H150,33))))),INDIRECT(ADDRESS($H150,COLUMN())),0),0),IF($I150&gt;0,IF(AND(INDIRECT(ADDRESS($I150,44))=0,INDIRECT(ADDRESS($I150,38))="UL",ISERROR(SEARCH("Rear",INDIRECT(ADDRESS($I150,33)))),ISERROR(SEARCH("Side",INDIRECT(ADDRESS($I150,33))))),INDIRECT(ADDRESS($I150,COLUMN())),0),0),IF($J150&gt;0,IF(AND(INDIRECT(ADDRESS($J150,44))=0,INDIRECT(ADDRESS($J150,38))="UL",ISERROR(SEARCH("Rear",INDIRECT(ADDRESS($J150,33)))),ISERROR(SEARCH("Side",INDIRECT(ADDRESS($J150,33))))),INDIRECT(ADDRESS($J150,COLUMN())),0),0),IF($K150&gt;0,IF(AND(INDIRECT(ADDRESS($K150,44))=0,INDIRECT(ADDRESS($K150,38))="UL",ISERROR(SEARCH("Rear",INDIRECT(ADDRESS($K150,33)))),ISERROR(SEARCH("Side",INDIRECT(ADDRESS($K150,33))))),INDIRECT(ADDRESS($K150,COLUMN())),0),0),IF($L150&gt;0,IF(AND(INDIRECT(ADDRESS($L150,44))=0,INDIRECT(ADDRESS($L150,38))="UL",ISERROR(SEARCH("Rear",INDIRECT(ADDRESS($L150,33)))),ISERROR(SEARCH("Side",INDIRECT(ADDRESS($L150,33))))),INDIRECT(ADDRESS($L150,COLUMN())),0),0),IF($M150&gt;0,IF(AND(INDIRECT(ADDRESS($M150,44))=0,INDIRECT(ADDRESS($M150,38))="UL",ISERROR(SEARCH("Rear",INDIRECT(ADDRESS($M150,33)))),ISERROR(SEARCH("Side",INDIRECT(ADDRESS($M150,33))))),INDIRECT(ADDRESS($M150,COLUMN())),0),0))</f>
        <v>0.88888888888888884</v>
      </c>
      <c r="AX150" s="57" cm="1">
        <f t="array" aca="1" ref="AX150" ca="1">SUM(IF($C150&gt;0,IF(AND(INDIRECT(ADDRESS($C150,44))=0,INDIRECT(ADDRESS($C150,38))="UL",ISERROR(SEARCH("Rear",INDIRECT(ADDRESS($C150,33)))),ISERROR(SEARCH("Side",INDIRECT(ADDRESS($C150,33))))),INDIRECT(ADDRESS($C150,COLUMN())),0),0),IF($D150&gt;0,IF(AND(INDIRECT(ADDRESS($D150,44))=0,INDIRECT(ADDRESS($D150,38))="UL",ISERROR(SEARCH("Rear",INDIRECT(ADDRESS($D150,33)))),ISERROR(SEARCH("Side",INDIRECT(ADDRESS($D150,33))))),INDIRECT(ADDRESS($D150,COLUMN())),0),0),IF($E150&gt;0,IF(AND(INDIRECT(ADDRESS($E150,44))=0,INDIRECT(ADDRESS($E150,38))="UL",ISERROR(SEARCH("Rear",INDIRECT(ADDRESS($E150,33)))),ISERROR(SEARCH("Side",INDIRECT(ADDRESS($E150,33))))),INDIRECT(ADDRESS($E150,COLUMN())),0),0),IF($F150&gt;0,IF(AND(INDIRECT(ADDRESS($F150,44))=0,INDIRECT(ADDRESS($F150,38))="UL",ISERROR(SEARCH("Rear",INDIRECT(ADDRESS($F150,33)))),ISERROR(SEARCH("Side",INDIRECT(ADDRESS($F150,33))))),INDIRECT(ADDRESS($F150,COLUMN())),0),0),IF($G150&gt;0,IF(AND(INDIRECT(ADDRESS($G150,44))=0,INDIRECT(ADDRESS($G150,38))="UL",ISERROR(SEARCH("Rear",INDIRECT(ADDRESS($G150,33)))),ISERROR(SEARCH("Side",INDIRECT(ADDRESS($G150,33))))),INDIRECT(ADDRESS($G150,COLUMN())),0),0),IF($H150&gt;0,IF(AND(INDIRECT(ADDRESS($H150,44))=0,INDIRECT(ADDRESS($H150,38))="UL",ISERROR(SEARCH("Rear",INDIRECT(ADDRESS($H150,33)))),ISERROR(SEARCH("Side",INDIRECT(ADDRESS($H150,33))))),INDIRECT(ADDRESS($H150,COLUMN())),0),0),IF($I150&gt;0,IF(AND(INDIRECT(ADDRESS($I150,44))=0,INDIRECT(ADDRESS($I150,38))="UL",ISERROR(SEARCH("Rear",INDIRECT(ADDRESS($I150,33)))),ISERROR(SEARCH("Side",INDIRECT(ADDRESS($I150,33))))),INDIRECT(ADDRESS($I150,COLUMN())),0),0),IF($J150&gt;0,IF(AND(INDIRECT(ADDRESS($J150,44))=0,INDIRECT(ADDRESS($J150,38))="UL",ISERROR(SEARCH("Rear",INDIRECT(ADDRESS($J150,33)))),ISERROR(SEARCH("Side",INDIRECT(ADDRESS($J150,33))))),INDIRECT(ADDRESS($J150,COLUMN())),0),0),IF($K150&gt;0,IF(AND(INDIRECT(ADDRESS($K150,44))=0,INDIRECT(ADDRESS($K150,38))="UL",ISERROR(SEARCH("Rear",INDIRECT(ADDRESS($K150,33)))),ISERROR(SEARCH("Side",INDIRECT(ADDRESS($K150,33))))),INDIRECT(ADDRESS($K150,COLUMN())),0),0),IF($L150&gt;0,IF(AND(INDIRECT(ADDRESS($L150,44))=0,INDIRECT(ADDRESS($L150,38))="UL",ISERROR(SEARCH("Rear",INDIRECT(ADDRESS($L150,33)))),ISERROR(SEARCH("Side",INDIRECT(ADDRESS($L150,33))))),INDIRECT(ADDRESS($L150,COLUMN())),0),0),IF($M150&gt;0,IF(AND(INDIRECT(ADDRESS($M150,44))=0,INDIRECT(ADDRESS($M150,38))="UL",ISERROR(SEARCH("Rear",INDIRECT(ADDRESS($M150,33)))),ISERROR(SEARCH("Side",INDIRECT(ADDRESS($M150,33))))),INDIRECT(ADDRESS($M150,COLUMN())),0),0))</f>
        <v>0.33333333333333331</v>
      </c>
      <c r="AY150" s="58">
        <f t="shared" ca="1" si="103"/>
        <v>0.88888888888888884</v>
      </c>
      <c r="AZ150" s="58">
        <f t="shared" ca="1" si="104"/>
        <v>0.51851851851851849</v>
      </c>
      <c r="BA150" s="58" cm="1">
        <f t="array" aca="1" ref="BA150" ca="1">SUM(IF($C150&gt;0,IF(AND(INDIRECT(ADDRESS($C150,44))=0,INDIRECT(ADDRESS($C150,38))="UL"),INDIRECT(ADDRESS($C150,COLUMN())),0),0),IF($D150&gt;0,IF(AND(INDIRECT(ADDRESS($D150,44))=0,INDIRECT(ADDRESS($D150,38))="UL"),INDIRECT(ADDRESS($D150,COLUMN())),0),0),IF($E150&gt;0,IF(AND(INDIRECT(ADDRESS($E150,44))=0,INDIRECT(ADDRESS($E150,38))="UL"),INDIRECT(ADDRESS($E150,COLUMN())),0),0),IF($F150&gt;0,IF(AND(INDIRECT(ADDRESS($F150,44))=0,INDIRECT(ADDRESS($F150,38))="UL"),INDIRECT(ADDRESS($F150,COLUMN())),0),0),IF($G150&gt;0,IF(AND(INDIRECT(ADDRESS($G150,44))=0,INDIRECT(ADDRESS($G150,38))="UL"),INDIRECT(ADDRESS($G150,COLUMN())),0),0),IF($H150&gt;0,IF(AND(INDIRECT(ADDRESS($H150,44))=0,INDIRECT(ADDRESS($H150,38))="UL"),INDIRECT(ADDRESS($H150,COLUMN())),0),0),IF($I150&gt;0,IF(AND(INDIRECT(ADDRESS($I150,44))=0,INDIRECT(ADDRESS($I150,38))="UL"),INDIRECT(ADDRESS($I150,COLUMN())),0),0),IF($J150&gt;0,IF(AND(INDIRECT(ADDRESS($J150,44))=0,INDIRECT(ADDRESS($J150,38))="UL"),INDIRECT(ADDRESS($J150,COLUMN())),0),0),IF($K150&gt;0,IF(AND(INDIRECT(ADDRESS($K150,44))=0,INDIRECT(ADDRESS($K150,38))="UL"),INDIRECT(ADDRESS($K150,COLUMN())),0),0),IF($L150&gt;0,IF(AND(INDIRECT(ADDRESS($L150,44))=0,INDIRECT(ADDRESS($L150,38))="UL"),INDIRECT(ADDRESS($L150,COLUMN())),0),0),IF($M150&gt;0,IF(AND(INDIRECT(ADDRESS($M150,44))=0,INDIRECT(ADDRESS($M150,38))="UL"),INDIRECT(ADDRESS($M150,COLUMN())),0),0))</f>
        <v>0.45305114638447969</v>
      </c>
      <c r="BB150" s="58" cm="1">
        <f t="array" aca="1" ref="BB150" ca="1">SUM(IF($C150&gt;0,IF(AND(INDIRECT(ADDRESS($C150,44))=0,INDIRECT(ADDRESS($C150,38))="UL"),INDIRECT(ADDRESS($C150,COLUMN())),0),0),IF($D150&gt;0,IF(AND(INDIRECT(ADDRESS($D150,44))=0,INDIRECT(ADDRESS($D150,38))="UL"),INDIRECT(ADDRESS($D150,COLUMN())),0),0),IF($E150&gt;0,IF(AND(INDIRECT(ADDRESS($E150,44))=0,INDIRECT(ADDRESS($E150,38))="UL"),INDIRECT(ADDRESS($E150,COLUMN())),0),0),IF($F150&gt;0,IF(AND(INDIRECT(ADDRESS($F150,44))=0,INDIRECT(ADDRESS($F150,38))="UL"),INDIRECT(ADDRESS($F150,COLUMN())),0),0),IF($G150&gt;0,IF(AND(INDIRECT(ADDRESS($G150,44))=0,INDIRECT(ADDRESS($G150,38))="UL"),INDIRECT(ADDRESS($G150,COLUMN())),0),0),IF($H150&gt;0,IF(AND(INDIRECT(ADDRESS($H150,44))=0,INDIRECT(ADDRESS($H150,38))="UL"),INDIRECT(ADDRESS($H150,COLUMN())),0),0),IF($I150&gt;0,IF(AND(INDIRECT(ADDRESS($I150,44))=0,INDIRECT(ADDRESS($I150,38))="UL"),INDIRECT(ADDRESS($I150,COLUMN())),0),0),IF($J150&gt;0,IF(AND(INDIRECT(ADDRESS($J150,44))=0,INDIRECT(ADDRESS($J150,38))="UL"),INDIRECT(ADDRESS($J150,COLUMN())),0),0),IF($K150&gt;0,IF(AND(INDIRECT(ADDRESS($K150,44))=0,INDIRECT(ADDRESS($K150,38))="UL"),INDIRECT(ADDRESS($K150,COLUMN())),0),0),IF($L150&gt;0,IF(AND(INDIRECT(ADDRESS($L150,44))=0,INDIRECT(ADDRESS($L150,38))="UL"),INDIRECT(ADDRESS($L150,COLUMN())),0),0),IF($M150&gt;0,IF(AND(INDIRECT(ADDRESS($M150,44))=0,INDIRECT(ADDRESS($M150,38))="UL"),INDIRECT(ADDRESS($M150,COLUMN())),0),0))</f>
        <v>0.30814814814814806</v>
      </c>
      <c r="BC150" s="58" cm="1">
        <f t="array" aca="1" ref="BC150" ca="1">SUM(IF($C150&gt;0,IF(AND(INDIRECT(ADDRESS($C150,44))=0,INDIRECT(ADDRESS($C150,38))="UL"),INDIRECT(ADDRESS($C150,COLUMN())),0),0),IF($D150&gt;0,IF(AND(INDIRECT(ADDRESS($D150,44))=0,INDIRECT(ADDRESS($D150,38))="UL"),INDIRECT(ADDRESS($D150,COLUMN())),0),0),IF($E150&gt;0,IF(AND(INDIRECT(ADDRESS($E150,44))=0,INDIRECT(ADDRESS($E150,38))="UL"),INDIRECT(ADDRESS($E150,COLUMN())),0),0),IF($F150&gt;0,IF(AND(INDIRECT(ADDRESS($F150,44))=0,INDIRECT(ADDRESS($F150,38))="UL"),INDIRECT(ADDRESS($F150,COLUMN())),0),0),IF($G150&gt;0,IF(AND(INDIRECT(ADDRESS($G150,44))=0,INDIRECT(ADDRESS($G150,38))="UL"),INDIRECT(ADDRESS($G150,COLUMN())),0),0),IF($H150&gt;0,IF(AND(INDIRECT(ADDRESS($H150,44))=0,INDIRECT(ADDRESS($H150,38))="UL"),INDIRECT(ADDRESS($H150,COLUMN())),0),0),IF($I150&gt;0,IF(AND(INDIRECT(ADDRESS($I150,44))=0,INDIRECT(ADDRESS($I150,38))="UL"),INDIRECT(ADDRESS($I150,COLUMN())),0),0),IF($J150&gt;0,IF(AND(INDIRECT(ADDRESS($J150,44))=0,INDIRECT(ADDRESS($J150,38))="UL"),INDIRECT(ADDRESS($J150,COLUMN())),0),0),IF($K150&gt;0,IF(AND(INDIRECT(ADDRESS($K150,44))=0,INDIRECT(ADDRESS($K150,38))="UL"),INDIRECT(ADDRESS($K150,COLUMN())),0),0),IF($L150&gt;0,IF(AND(INDIRECT(ADDRESS($L150,44))=0,INDIRECT(ADDRESS($L150,38))="UL"),INDIRECT(ADDRESS($L150,COLUMN())),0),0),IF($M150&gt;0,IF(AND(INDIRECT(ADDRESS($M150,44))=0,INDIRECT(ADDRESS($M150,38))="UL"),INDIRECT(ADDRESS($M150,COLUMN())),0),0))</f>
        <v>0.25375661375661374</v>
      </c>
      <c r="BD150" s="58" cm="1">
        <f t="array" aca="1" ref="BD150" ca="1">SUM(IF($C150&gt;0,IF(AND(INDIRECT(ADDRESS($C150,44))=0,INDIRECT(ADDRESS($C150,38))="UL"),INDIRECT(ADDRESS($C150,COLUMN())),0),0),IF($D150&gt;0,IF(AND(INDIRECT(ADDRESS($D150,44))=0,INDIRECT(ADDRESS($D150,38))="UL"),INDIRECT(ADDRESS($D150,COLUMN())),0),0),IF($E150&gt;0,IF(AND(INDIRECT(ADDRESS($E150,44))=0,INDIRECT(ADDRESS($E150,38))="UL"),INDIRECT(ADDRESS($E150,COLUMN())),0),0),IF($F150&gt;0,IF(AND(INDIRECT(ADDRESS($F150,44))=0,INDIRECT(ADDRESS($F150,38))="UL"),INDIRECT(ADDRESS($F150,COLUMN())),0),0),IF($G150&gt;0,IF(AND(INDIRECT(ADDRESS($G150,44))=0,INDIRECT(ADDRESS($G150,38))="UL"),INDIRECT(ADDRESS($G150,COLUMN())),0),0),IF($H150&gt;0,IF(AND(INDIRECT(ADDRESS($H150,44))=0,INDIRECT(ADDRESS($H150,38))="UL"),INDIRECT(ADDRESS($H150,COLUMN())),0),0),IF($I150&gt;0,IF(AND(INDIRECT(ADDRESS($I150,44))=0,INDIRECT(ADDRESS($I150,38))="UL"),INDIRECT(ADDRESS($I150,COLUMN())),0),0),IF($J150&gt;0,IF(AND(INDIRECT(ADDRESS($J150,44))=0,INDIRECT(ADDRESS($J150,38))="UL"),INDIRECT(ADDRESS($J150,COLUMN())),0),0),IF($K150&gt;0,IF(AND(INDIRECT(ADDRESS($K150,44))=0,INDIRECT(ADDRESS($K150,38))="UL"),INDIRECT(ADDRESS($K150,COLUMN())),0),0),IF($L150&gt;0,IF(AND(INDIRECT(ADDRESS($L150,44))=0,INDIRECT(ADDRESS($L150,38))="UL"),INDIRECT(ADDRESS($L150,COLUMN())),0),0),IF($M150&gt;0,IF(AND(INDIRECT(ADDRESS($M150,44))=0,INDIRECT(ADDRESS($M150,38))="UL"),INDIRECT(ADDRESS($M150,COLUMN())),0),0))</f>
        <v>0.40839506172839501</v>
      </c>
      <c r="BE150" s="57">
        <f t="shared" ca="1" si="105"/>
        <v>0.30814814814814806</v>
      </c>
      <c r="BF150" s="57" cm="1">
        <f t="array" aca="1" ref="BF150" ca="1">SUM(IF($C150&gt;0,IF(INDIRECT(ADDRESS($C150,45))=1,INDIRECT(ADDRESS($C150,52))*INDIRECT(ADDRESS($C150,42))/5,0),0), IF($D150&gt;0,IF(INDIRECT(ADDRESS($D150,45))=1,INDIRECT(ADDRESS($D150,52))*INDIRECT(ADDRESS($D150,42))/5,0),0), IF($E150&gt;0,IF(INDIRECT(ADDRESS($E150,45))=1,INDIRECT(ADDRESS($E150,52))*INDIRECT(ADDRESS($E150,42))/5,0),0), IF($F150&gt;0,IF(INDIRECT(ADDRESS($F150,45))=1,INDIRECT(ADDRESS($F150,52))*INDIRECT(ADDRESS($F150,42))/5,0),0), IF($G150&gt;0,IF(INDIRECT(ADDRESS($G150,45))=1,INDIRECT(ADDRESS($G150,52))*INDIRECT(ADDRESS($G150,42))/5,0),0), IF($H150&gt;0,IF(INDIRECT(ADDRESS($H150,45))=1,INDIRECT(ADDRESS($H150,52))*INDIRECT(ADDRESS($H150,42))/5,0),0)
)*$BF$296/100</f>
        <v>9.2592592592592605E-3</v>
      </c>
      <c r="BG150" s="19"/>
      <c r="BH150" s="57" cm="1">
        <f t="array" aca="1" ref="BH150" ca="1">SUM(IF($C150&gt;0,IF(AND(INDIRECT(ADDRESS($C150,44))=0,INDIRECT(ADDRESS($C150,38))&lt;&gt;"UL"),INDIRECT(ADDRESS($C150,COLUMN()-12)),0),0), IF($D150&gt;0,IF(AND(INDIRECT(ADDRESS($D150,44))=0,INDIRECT(ADDRESS($D150,38))&lt;&gt;"UL"),INDIRECT(ADDRESS($D150,COLUMN()-12)),0),0), IF($E150&gt;0,IF(AND(INDIRECT(ADDRESS($E150,44))=0,INDIRECT(ADDRESS($E150,38))&lt;&gt;"UL"),INDIRECT(ADDRESS($E150,COLUMN()-12)),0),0), IF($F150&gt;0,IF(AND(INDIRECT(ADDRESS($F150,44))=0,INDIRECT(ADDRESS($F150,38))&lt;&gt;"UL"),INDIRECT(ADDRESS($F150,COLUMN()-12)),0),0), IF($G150&gt;0,IF(AND(INDIRECT(ADDRESS($G150,44))=0,INDIRECT(ADDRESS($G150,38))&lt;&gt;"UL"),INDIRECT(ADDRESS($G150,COLUMN()-12)),0),0), IF($H150&gt;0,IF(AND(INDIRECT(ADDRESS($H150,44))=0,INDIRECT(ADDRESS($H150,38))&lt;&gt;"UL"),INDIRECT(ADDRESS($H150,COLUMN()-12)),0),0), IF($I150&gt;0,IF(AND(INDIRECT(ADDRESS($I150,44))=0,INDIRECT(ADDRESS($I150,38))&lt;&gt;"UL"),INDIRECT(ADDRESS($I150,COLUMN()-12)),0),0), IF($J150&gt;0,IF(AND(INDIRECT(ADDRESS($J150,44))=0,INDIRECT(ADDRESS($J150,38))&lt;&gt;"UL"),INDIRECT(ADDRESS($J150,COLUMN()-12)),0),0), IF($K150&gt;0,IF(AND(INDIRECT(ADDRESS($K150,44))=0,INDIRECT(ADDRESS($K150,38))&lt;&gt;"UL"),INDIRECT(ADDRESS($K150,COLUMN()-12)),0),0), IF($L150&gt;0,IF(AND(INDIRECT(ADDRESS($L150,44))=0,INDIRECT(ADDRESS($L150,38))&lt;&gt;"UL"),INDIRECT(ADDRESS($L150,COLUMN()-12)),0),0), IF($M150&gt;0,IF(AND(INDIRECT(ADDRESS($M150,44))=0,INDIRECT(ADDRESS($M150,38))&lt;&gt;"UL"),INDIRECT(ADDRESS($M150,COLUMN()-12)),0),0))</f>
        <v>0</v>
      </c>
      <c r="BI150" s="57" cm="1">
        <f t="array" aca="1" ref="BI150" ca="1">SUM(IF($C150&gt;0,IF(AND(INDIRECT(ADDRESS($C150,44))=0,INDIRECT(ADDRESS($C150,38))&lt;&gt;"UL"),INDIRECT(ADDRESS($C150,COLUMN()-12)),0),0), IF($D150&gt;0,IF(AND(INDIRECT(ADDRESS($D150,44))=0,INDIRECT(ADDRESS($D150,38))&lt;&gt;"UL"),INDIRECT(ADDRESS($D150,COLUMN()-12)),0),0), IF($E150&gt;0,IF(AND(INDIRECT(ADDRESS($E150,44))=0,INDIRECT(ADDRESS($E150,38))&lt;&gt;"UL"),INDIRECT(ADDRESS($E150,COLUMN()-12)),0),0), IF($F150&gt;0,IF(AND(INDIRECT(ADDRESS($F150,44))=0,INDIRECT(ADDRESS($F150,38))&lt;&gt;"UL"),INDIRECT(ADDRESS($F150,COLUMN()-12)),0),0), IF($G150&gt;0,IF(AND(INDIRECT(ADDRESS($G150,44))=0,INDIRECT(ADDRESS($G150,38))&lt;&gt;"UL"),INDIRECT(ADDRESS($G150,COLUMN()-12)),0),0), IF($H150&gt;0,IF(AND(INDIRECT(ADDRESS($H150,44))=0,INDIRECT(ADDRESS($H150,38))&lt;&gt;"UL"),INDIRECT(ADDRESS($H150,COLUMN()-12)),0),0), IF($I150&gt;0,IF(AND(INDIRECT(ADDRESS($I150,44))=0,INDIRECT(ADDRESS($I150,38))&lt;&gt;"UL"),INDIRECT(ADDRESS($I150,COLUMN()-12)),0),0), IF($J150&gt;0,IF(AND(INDIRECT(ADDRESS($J150,44))=0,INDIRECT(ADDRESS($J150,38))&lt;&gt;"UL"),INDIRECT(ADDRESS($J150,COLUMN()-12)),0),0), IF($K150&gt;0,IF(AND(INDIRECT(ADDRESS($K150,44))=0,INDIRECT(ADDRESS($K150,38))&lt;&gt;"UL"),INDIRECT(ADDRESS($K150,COLUMN()-12)),0),0), IF($L150&gt;0,IF(AND(INDIRECT(ADDRESS($L150,44))=0,INDIRECT(ADDRESS($L150,38))&lt;&gt;"UL"),INDIRECT(ADDRESS($L150,COLUMN()-12)),0),0), IF($M150&gt;0,IF(AND(INDIRECT(ADDRESS($M150,44))=0,INDIRECT(ADDRESS($M150,38))&lt;&gt;"UL"),INDIRECT(ADDRESS($M150,COLUMN()-12)),0),0))</f>
        <v>0</v>
      </c>
      <c r="BJ150" s="57" cm="1">
        <f t="array" aca="1" ref="BJ150" ca="1">SUM(IF($C150&gt;0,IF(AND(INDIRECT(ADDRESS($C150,44))=0,INDIRECT(ADDRESS($C150,38))&lt;&gt;"UL"),INDIRECT(ADDRESS($C150,COLUMN()-12)),0),0), IF($D150&gt;0,IF(AND(INDIRECT(ADDRESS($D150,44))=0,INDIRECT(ADDRESS($D150,38))&lt;&gt;"UL"),INDIRECT(ADDRESS($D150,COLUMN()-12)),0),0), IF($E150&gt;0,IF(AND(INDIRECT(ADDRESS($E150,44))=0,INDIRECT(ADDRESS($E150,38))&lt;&gt;"UL"),INDIRECT(ADDRESS($E150,COLUMN()-12)),0),0), IF($F150&gt;0,IF(AND(INDIRECT(ADDRESS($F150,44))=0,INDIRECT(ADDRESS($F150,38))&lt;&gt;"UL"),INDIRECT(ADDRESS($F150,COLUMN()-12)),0),0), IF($G150&gt;0,IF(AND(INDIRECT(ADDRESS($G150,44))=0,INDIRECT(ADDRESS($G150,38))&lt;&gt;"UL"),INDIRECT(ADDRESS($G150,COLUMN()-12)),0),0), IF($H150&gt;0,IF(AND(INDIRECT(ADDRESS($H150,44))=0,INDIRECT(ADDRESS($H150,38))&lt;&gt;"UL"),INDIRECT(ADDRESS($H150,COLUMN()-12)),0),0), IF($I150&gt;0,IF(AND(INDIRECT(ADDRESS($I150,44))=0,INDIRECT(ADDRESS($I150,38))&lt;&gt;"UL"),INDIRECT(ADDRESS($I150,COLUMN()-12)),0),0), IF($J150&gt;0,IF(AND(INDIRECT(ADDRESS($J150,44))=0,INDIRECT(ADDRESS($J150,38))&lt;&gt;"UL"),INDIRECT(ADDRESS($J150,COLUMN()-12)),0),0), IF($K150&gt;0,IF(AND(INDIRECT(ADDRESS($K150,44))=0,INDIRECT(ADDRESS($K150,38))&lt;&gt;"UL"),INDIRECT(ADDRESS($K150,COLUMN()-12)),0),0), IF($L150&gt;0,IF(AND(INDIRECT(ADDRESS($L150,44))=0,INDIRECT(ADDRESS($L150,38))&lt;&gt;"UL"),INDIRECT(ADDRESS($L150,COLUMN()-12)),0),0), IF($M150&gt;0,IF(AND(INDIRECT(ADDRESS($M150,44))=0,INDIRECT(ADDRESS($M150,38))&lt;&gt;"UL"),INDIRECT(ADDRESS($M150,COLUMN()-12)),0),0))</f>
        <v>0</v>
      </c>
      <c r="BK150" s="57">
        <f t="shared" ca="1" si="106"/>
        <v>0</v>
      </c>
      <c r="BL150" s="58">
        <f t="shared" ca="1" si="107"/>
        <v>0</v>
      </c>
      <c r="BM150" s="57" cm="1">
        <f t="array" aca="1" ref="BM150" ca="1">SUM(IF($C150&gt;0,IF(AND(INDIRECT(ADDRESS($C150,44))=0,INDIRECT(ADDRESS($C150,38))&lt;&gt;"UL"),INDIRECT(ADDRESS($C150,COLUMN()-12)),0),0), IF($D150&gt;0,IF(AND(INDIRECT(ADDRESS($D150,44))=0,INDIRECT(ADDRESS($D150,38))&lt;&gt;"UL"),INDIRECT(ADDRESS($D150,COLUMN()-12)),0),0), IF($E150&gt;0,IF(AND(INDIRECT(ADDRESS($E150,44))=0,INDIRECT(ADDRESS($E150,38))&lt;&gt;"UL"),INDIRECT(ADDRESS($E150,COLUMN()-12)),0),0), IF($F150&gt;0,IF(AND(INDIRECT(ADDRESS($F150,44))=0,INDIRECT(ADDRESS($F150,38))&lt;&gt;"UL"),INDIRECT(ADDRESS($F150,COLUMN()-12)),0),0), IF($G150&gt;0,IF(AND(INDIRECT(ADDRESS($G150,44))=0,INDIRECT(ADDRESS($G150,38))&lt;&gt;"UL"),INDIRECT(ADDRESS($G150,COLUMN()-12)),0),0), IF($H150&gt;0,IF(AND(INDIRECT(ADDRESS($H150,44))=0,INDIRECT(ADDRESS($H150,38))&lt;&gt;"UL"),INDIRECT(ADDRESS($H150,COLUMN()-12)),0),0), IF($I150&gt;0,IF(AND(INDIRECT(ADDRESS($I150,44))=0,INDIRECT(ADDRESS($I150,38))&lt;&gt;"UL"),INDIRECT(ADDRESS($I150,COLUMN()-12)),0),0), IF($J150&gt;0,IF(AND(INDIRECT(ADDRESS($J150,44))=0,INDIRECT(ADDRESS($J150,38))&lt;&gt;"UL"),INDIRECT(ADDRESS($J150,COLUMN()-12)),0),0), IF($K150&gt;0,IF(AND(INDIRECT(ADDRESS($K150,44))=0,INDIRECT(ADDRESS($K150,38))&lt;&gt;"UL"),INDIRECT(ADDRESS($K150,COLUMN()-11)),0),0), IF($L150&gt;0,IF(AND(INDIRECT(ADDRESS($L150,44))=0,INDIRECT(ADDRESS($L150,38))&lt;&gt;"UL"),INDIRECT(ADDRESS($L150,COLUMN()-11)),0),0), IF($M150&gt;0,IF(AND(INDIRECT(ADDRESS($M150,44))=0,INDIRECT(ADDRESS($M150,38))&lt;&gt;"UL"),INDIRECT(ADDRESS($M150,COLUMN()-11)),0),0))</f>
        <v>0</v>
      </c>
      <c r="BN150" s="57" cm="1">
        <f t="array" aca="1" ref="BN150" ca="1">SUM(IF($C150&gt;0,IF(AND(INDIRECT(ADDRESS($C150,44))=0,INDIRECT(ADDRESS($C150,38))&lt;&gt;"UL"),INDIRECT(ADDRESS($C150,COLUMN()-12)),0),0), IF($D150&gt;0,IF(AND(INDIRECT(ADDRESS($D150,44))=0,INDIRECT(ADDRESS($D150,38))&lt;&gt;"UL"),INDIRECT(ADDRESS($D150,COLUMN()-12)),0),0), IF($E150&gt;0,IF(AND(INDIRECT(ADDRESS($E150,44))=0,INDIRECT(ADDRESS($E150,38))&lt;&gt;"UL"),INDIRECT(ADDRESS($E150,COLUMN()-12)),0),0), IF($F150&gt;0,IF(AND(INDIRECT(ADDRESS($F150,44))=0,INDIRECT(ADDRESS($F150,38))&lt;&gt;"UL"),INDIRECT(ADDRESS($F150,COLUMN()-12)),0),0), IF($G150&gt;0,IF(AND(INDIRECT(ADDRESS($G150,44))=0,INDIRECT(ADDRESS($G150,38))&lt;&gt;"UL"),INDIRECT(ADDRESS($G150,COLUMN()-12)),0),0), IF($H150&gt;0,IF(AND(INDIRECT(ADDRESS($H150,44))=0,INDIRECT(ADDRESS($H150,38))&lt;&gt;"UL"),INDIRECT(ADDRESS($H150,COLUMN()-12)),0),0), IF($I150&gt;0,IF(AND(INDIRECT(ADDRESS($I150,44))=0,INDIRECT(ADDRESS($I150,38))&lt;&gt;"UL"),INDIRECT(ADDRESS($I150,COLUMN()-12)),0),0), IF($J150&gt;0,IF(AND(INDIRECT(ADDRESS($J150,44))=0,INDIRECT(ADDRESS($J150,38))&lt;&gt;"UL"),INDIRECT(ADDRESS($J150,COLUMN()-12)),0),0), IF($K150&gt;0,IF(AND(INDIRECT(ADDRESS($K150,44))=0,INDIRECT(ADDRESS($K150,38))&lt;&gt;"UL"),INDIRECT(ADDRESS($K150,COLUMN()-11)),0),0), IF($L150&gt;0,IF(AND(INDIRECT(ADDRESS($L150,44))=0,INDIRECT(ADDRESS($L150,38))&lt;&gt;"UL"),INDIRECT(ADDRESS($L150,COLUMN()-11)),0),0), IF($M150&gt;0,IF(AND(INDIRECT(ADDRESS($M150,44))=0,INDIRECT(ADDRESS($M150,38))&lt;&gt;"UL"),INDIRECT(ADDRESS($M150,COLUMN()-11)),0),0))</f>
        <v>0</v>
      </c>
      <c r="BO150" s="57" cm="1">
        <f t="array" aca="1" ref="BO150" ca="1">SUM(IF($C150&gt;0,IF(AND(INDIRECT(ADDRESS($C150,44))=0,INDIRECT(ADDRESS($C150,38))&lt;&gt;"UL"),INDIRECT(ADDRESS($C150,COLUMN()-12)),0),0), IF($D150&gt;0,IF(AND(INDIRECT(ADDRESS($D150,44))=0,INDIRECT(ADDRESS($D150,38))&lt;&gt;"UL"),INDIRECT(ADDRESS($D150,COLUMN()-12)),0),0), IF($E150&gt;0,IF(AND(INDIRECT(ADDRESS($E150,44))=0,INDIRECT(ADDRESS($E150,38))&lt;&gt;"UL"),INDIRECT(ADDRESS($E150,COLUMN()-12)),0),0), IF($F150&gt;0,IF(AND(INDIRECT(ADDRESS($F150,44))=0,INDIRECT(ADDRESS($F150,38))&lt;&gt;"UL"),INDIRECT(ADDRESS($F150,COLUMN()-12)),0),0), IF($G150&gt;0,IF(AND(INDIRECT(ADDRESS($G150,44))=0,INDIRECT(ADDRESS($G150,38))&lt;&gt;"UL"),INDIRECT(ADDRESS($G150,COLUMN()-12)),0),0), IF($H150&gt;0,IF(AND(INDIRECT(ADDRESS($H150,44))=0,INDIRECT(ADDRESS($H150,38))&lt;&gt;"UL"),INDIRECT(ADDRESS($H150,COLUMN()-12)),0),0), IF($I150&gt;0,IF(AND(INDIRECT(ADDRESS($I150,44))=0,INDIRECT(ADDRESS($I150,38))&lt;&gt;"UL"),INDIRECT(ADDRESS($I150,COLUMN()-12)),0),0), IF($J150&gt;0,IF(AND(INDIRECT(ADDRESS($J150,44))=0,INDIRECT(ADDRESS($J150,38))&lt;&gt;"UL"),INDIRECT(ADDRESS($J150,COLUMN()-12)),0),0), IF($K150&gt;0,IF(AND(INDIRECT(ADDRESS($K150,44))=0,INDIRECT(ADDRESS($K150,38))&lt;&gt;"UL"),INDIRECT(ADDRESS($K150,COLUMN()-11)),0),0), IF($L150&gt;0,IF(AND(INDIRECT(ADDRESS($L150,44))=0,INDIRECT(ADDRESS($L150,38))&lt;&gt;"UL"),INDIRECT(ADDRESS($L150,COLUMN()-11)),0),0), IF($M150&gt;0,IF(AND(INDIRECT(ADDRESS($M150,44))=0,INDIRECT(ADDRESS($M150,38))&lt;&gt;"UL"),INDIRECT(ADDRESS($M150,COLUMN()-11)),0),0))</f>
        <v>0</v>
      </c>
      <c r="BP150" s="57" cm="1">
        <f t="array" aca="1" ref="BP150" ca="1">SUM(IF($C150&gt;0,IF(AND(INDIRECT(ADDRESS($C150,44))=0,INDIRECT(ADDRESS($C150,38))&lt;&gt;"UL"),INDIRECT(ADDRESS($C150,COLUMN()-12)),0),0), IF($D150&gt;0,IF(AND(INDIRECT(ADDRESS($D150,44))=0,INDIRECT(ADDRESS($D150,38))&lt;&gt;"UL"),INDIRECT(ADDRESS($D150,COLUMN()-12)),0),0), IF($E150&gt;0,IF(AND(INDIRECT(ADDRESS($E150,44))=0,INDIRECT(ADDRESS($E150,38))&lt;&gt;"UL"),INDIRECT(ADDRESS($E150,COLUMN()-12)),0),0), IF($F150&gt;0,IF(AND(INDIRECT(ADDRESS($F150,44))=0,INDIRECT(ADDRESS($F150,38))&lt;&gt;"UL"),INDIRECT(ADDRESS($F150,COLUMN()-12)),0),0), IF($G150&gt;0,IF(AND(INDIRECT(ADDRESS($G150,44))=0,INDIRECT(ADDRESS($G150,38))&lt;&gt;"UL"),INDIRECT(ADDRESS($G150,COLUMN()-12)),0),0), IF($H150&gt;0,IF(AND(INDIRECT(ADDRESS($H150,44))=0,INDIRECT(ADDRESS($H150,38))&lt;&gt;"UL"),INDIRECT(ADDRESS($H150,COLUMN()-12)),0),0), IF($I150&gt;0,IF(AND(INDIRECT(ADDRESS($I150,44))=0,INDIRECT(ADDRESS($I150,38))&lt;&gt;"UL"),INDIRECT(ADDRESS($I150,COLUMN()-12)),0),0), IF($J150&gt;0,IF(AND(INDIRECT(ADDRESS($J150,44))=0,INDIRECT(ADDRESS($J150,38))&lt;&gt;"UL"),INDIRECT(ADDRESS($J150,COLUMN()-12)),0),0), IF($K150&gt;0,IF(AND(INDIRECT(ADDRESS($K150,44))=0,INDIRECT(ADDRESS($K150,38))&lt;&gt;"UL"),INDIRECT(ADDRESS($K150,COLUMN()-11)),0),0), IF($L150&gt;0,IF(AND(INDIRECT(ADDRESS($L150,44))=0,INDIRECT(ADDRESS($L150,38))&lt;&gt;"UL"),INDIRECT(ADDRESS($L150,COLUMN()-11)),0),0), IF($M150&gt;0,IF(AND(INDIRECT(ADDRESS($M150,44))=0,INDIRECT(ADDRESS($M150,38))&lt;&gt;"UL"),INDIRECT(ADDRESS($M150,COLUMN()-11)),0),0))</f>
        <v>0</v>
      </c>
      <c r="BQ150" s="57">
        <f t="shared" ca="1" si="108"/>
        <v>0</v>
      </c>
      <c r="BR150" s="161">
        <f t="shared" ca="1" si="109"/>
        <v>74.572073891835132</v>
      </c>
      <c r="BS150" s="56"/>
      <c r="BT150" s="56">
        <f t="shared" ca="1" si="110"/>
        <v>2.2690739630180188</v>
      </c>
      <c r="BU150" s="56">
        <f t="shared" ca="1" si="111"/>
        <v>9.86553896964356E-2</v>
      </c>
      <c r="BV150" s="57" t="s">
        <v>34</v>
      </c>
      <c r="BW150" s="57" cm="1">
        <f t="array" aca="1" ref="BW150" ca="1">SUM(IF($C150&gt;0,IF(AND(INDIRECT(ADDRESS($C150,44))=0,INDIRECT(ADDRESS($C150,38))="UL",ISERROR(SEARCH("Rear",INDIRECT(ADDRESS($C150,33)))),ISERROR(SEARCH("Side",INDIRECT(ADDRESS($C150,33))))),INDIRECT(ADDRESS($C150,COLUMN())),0),0),IF($D150&gt;0,IF(AND(INDIRECT(ADDRESS($D150,44))=0,INDIRECT(ADDRESS($D150,38))="UL",ISERROR(SEARCH("Rear",INDIRECT(ADDRESS($D150,33)))),ISERROR(SEARCH("Side",INDIRECT(ADDRESS($D150,33))))),INDIRECT(ADDRESS($D150,COLUMN())),0),0),IF($E150&gt;0,IF(AND(INDIRECT(ADDRESS($E150,44))=0,INDIRECT(ADDRESS($E150,38))="UL",ISERROR(SEARCH("Rear",INDIRECT(ADDRESS($E150,33)))),ISERROR(SEARCH("Side",INDIRECT(ADDRESS($E150,33))))),INDIRECT(ADDRESS($E150,COLUMN())),0),0),IF($F150&gt;0,IF(AND(INDIRECT(ADDRESS($F150,44))=0,INDIRECT(ADDRESS($F150,38))="UL",ISERROR(SEARCH("Rear",INDIRECT(ADDRESS($F150,33)))),ISERROR(SEARCH("Side",INDIRECT(ADDRESS($F150,33))))),INDIRECT(ADDRESS($F150,COLUMN())),0),0),IF($G150&gt;0,IF(AND(INDIRECT(ADDRESS($G150,44))=0,INDIRECT(ADDRESS($G150,38))="UL",ISERROR(SEARCH("Rear",INDIRECT(ADDRESS($G150,33)))),ISERROR(SEARCH("Side",INDIRECT(ADDRESS($G150,33))))),INDIRECT(ADDRESS($G150,COLUMN())),0),0),IF($H150&gt;0,IF(AND(INDIRECT(ADDRESS($H150,44))=0,INDIRECT(ADDRESS($H150,38))="UL",ISERROR(SEARCH("Rear",INDIRECT(ADDRESS($H150,33)))),ISERROR(SEARCH("Side",INDIRECT(ADDRESS($H150,33))))),INDIRECT(ADDRESS($H150,COLUMN())),0),0),IF($I150&gt;0,IF(AND(INDIRECT(ADDRESS($I150,44))=0,INDIRECT(ADDRESS($I150,38))="UL",ISERROR(SEARCH("Rear",INDIRECT(ADDRESS($I150,33)))),ISERROR(SEARCH("Side",INDIRECT(ADDRESS($I150,33))))),INDIRECT(ADDRESS($I150,COLUMN())),0),0),IF($J150&gt;0,IF(AND(INDIRECT(ADDRESS($J150,44))=0,INDIRECT(ADDRESS($J150,38))="UL",ISERROR(SEARCH("Rear",INDIRECT(ADDRESS($J150,33)))),ISERROR(SEARCH("Side",INDIRECT(ADDRESS($J150,33))))),INDIRECT(ADDRESS($J150,COLUMN())),0),0),IF($K150&gt;0,IF(AND(INDIRECT(ADDRESS($K150,44))=0,INDIRECT(ADDRESS($K150,38))="UL",ISERROR(SEARCH("Rear",INDIRECT(ADDRESS($K150,33)))),ISERROR(SEARCH("Side",INDIRECT(ADDRESS($K150,33))))),INDIRECT(ADDRESS($K150,COLUMN())),0),0),IF($L150&gt;0,IF(AND(INDIRECT(ADDRESS($L150,44))=0,INDIRECT(ADDRESS($L150,38))="UL",ISERROR(SEARCH("Rear",INDIRECT(ADDRESS($L150,33)))),ISERROR(SEARCH("Side",INDIRECT(ADDRESS($L150,33))))),INDIRECT(ADDRESS($L150,COLUMN())),0),0),IF($M150&gt;0,IF(AND(INDIRECT(ADDRESS($M150,44))=0,INDIRECT(ADDRESS($M150,38))="UL",ISERROR(SEARCH("Rear",INDIRECT(ADDRESS($M150,33)))),ISERROR(SEARCH("Side",INDIRECT(ADDRESS($M150,33))))),INDIRECT(ADDRESS($M150,COLUMN())),0),0))</f>
        <v>0.44444444444444442</v>
      </c>
      <c r="BX150" s="57">
        <f t="shared" ca="1" si="112"/>
        <v>0.44444444444444442</v>
      </c>
      <c r="BY150" s="57" cm="1">
        <f t="array" aca="1" ref="BY150" ca="1">SUM(IF($C150&gt;0,IF(AND(INDIRECT(ADDRESS($C150,44))=0,INDIRECT(ADDRESS($C150,38))="UL"),INDIRECT(ADDRESS($C150,COLUMN())),0),0),IF($D150&gt;0,IF(AND(INDIRECT(ADDRESS($D150,44))=0,INDIRECT(ADDRESS($D150,38))="UL"),INDIRECT(ADDRESS($D150,COLUMN())),0),0),IF($E150&gt;0,IF(AND(INDIRECT(ADDRESS($E150,44))=0,INDIRECT(ADDRESS($E150,38))="UL"),INDIRECT(ADDRESS($E150,COLUMN())),0),0),IF($F150&gt;0,IF(AND(INDIRECT(ADDRESS($F150,44))=0,INDIRECT(ADDRESS($F150,38))="UL"),INDIRECT(ADDRESS($F150,COLUMN())),0),0),IF($G150&gt;0,IF(AND(INDIRECT(ADDRESS($G150,44))=0,INDIRECT(ADDRESS($G150,38))="UL"),INDIRECT(ADDRESS($G150,COLUMN())),0),0),IF($H150&gt;0,IF(AND(INDIRECT(ADDRESS($H150,44))=0,INDIRECT(ADDRESS($H150,38))="UL"),INDIRECT(ADDRESS($H150,COLUMN())),0),0),IF($I150&gt;0,IF(AND(INDIRECT(ADDRESS($I150,44))=0,INDIRECT(ADDRESS($I150,38))="UL"),INDIRECT(ADDRESS($I150,COLUMN())),0),0),IF($J150&gt;0,IF(AND(INDIRECT(ADDRESS($J150,44))=0,INDIRECT(ADDRESS($J150,38))="UL"),INDIRECT(ADDRESS($J150,COLUMN())),0),0),IF($K150&gt;0,IF(AND(INDIRECT(ADDRESS($K150,44))=0,INDIRECT(ADDRESS($K150,38))="UL"),INDIRECT(ADDRESS($K150,COLUMN())),0),0),IF($L150&gt;0,IF(AND(INDIRECT(ADDRESS($L150,44))=0,INDIRECT(ADDRESS($L150,38))="UL"),INDIRECT(ADDRESS($L150,COLUMN())),0),0),IF($M150&gt;0,IF(AND(INDIRECT(ADDRESS($M150,44))=0,INDIRECT(ADDRESS($M150,38))="UL"),INDIRECT(ADDRESS($M150,COLUMN())),0),0))</f>
        <v>0.32263374485596702</v>
      </c>
      <c r="BZ150" s="57" cm="1">
        <f t="array" aca="1" ref="BZ150" ca="1">SUM(IF($C150&gt;0,IF(AND(INDIRECT(ADDRESS($C150,44))=0,INDIRECT(ADDRESS($C150,38))="UL"),INDIRECT(ADDRESS($C150,COLUMN())),0),0),IF($D150&gt;0,IF(AND(INDIRECT(ADDRESS($D150,44))=0,INDIRECT(ADDRESS($D150,38))="UL"),INDIRECT(ADDRESS($D150,COLUMN())),0),0),IF($E150&gt;0,IF(AND(INDIRECT(ADDRESS($E150,44))=0,INDIRECT(ADDRESS($E150,38))="UL"),INDIRECT(ADDRESS($E150,COLUMN())),0),0),IF($F150&gt;0,IF(AND(INDIRECT(ADDRESS($F150,44))=0,INDIRECT(ADDRESS($F150,38))="UL"),INDIRECT(ADDRESS($F150,COLUMN())),0),0),IF($G150&gt;0,IF(AND(INDIRECT(ADDRESS($G150,44))=0,INDIRECT(ADDRESS($G150,38))="UL"),INDIRECT(ADDRESS($G150,COLUMN())),0),0),IF($H150&gt;0,IF(AND(INDIRECT(ADDRESS($H150,44))=0,INDIRECT(ADDRESS($H150,38))="UL"),INDIRECT(ADDRESS($H150,COLUMN())),0),0),IF($I150&gt;0,IF(AND(INDIRECT(ADDRESS($I150,44))=0,INDIRECT(ADDRESS($I150,38))="UL"),INDIRECT(ADDRESS($I150,COLUMN())),0),0),IF($J150&gt;0,IF(AND(INDIRECT(ADDRESS($J150,44))=0,INDIRECT(ADDRESS($J150,38))="UL"),INDIRECT(ADDRESS($J150,COLUMN())),0),0),IF($K150&gt;0,IF(AND(INDIRECT(ADDRESS($K150,44))=0,INDIRECT(ADDRESS($K150,38))="UL"),INDIRECT(ADDRESS($K150,COLUMN())),0),0),IF($L150&gt;0,IF(AND(INDIRECT(ADDRESS($L150,44))=0,INDIRECT(ADDRESS($L150,38))="UL"),INDIRECT(ADDRESS($L150,COLUMN())),0),0),IF($M150&gt;0,IF(AND(INDIRECT(ADDRESS($M150,44))=0,INDIRECT(ADDRESS($M150,38))="UL"),INDIRECT(ADDRESS($M150,COLUMN())),0),0))</f>
        <v>0.29218106995884774</v>
      </c>
      <c r="CA150" s="57">
        <f t="shared" ca="1" si="113"/>
        <v>0.29218106995884774</v>
      </c>
      <c r="CB150" s="57" cm="1">
        <f t="array" aca="1" ref="CB150" ca="1">SUM(IF($C150&gt;0,IF(AND(INDIRECT(ADDRESS($C150,44))=0,INDIRECT(ADDRESS($C150,38))&lt;&gt;"UL"),INDIRECT(ADDRESS($C150,COLUMN())),0),0),IF($D150&gt;0,IF(AND(INDIRECT(ADDRESS($D150,44))=0,INDIRECT(ADDRESS($D150,38))&lt;&gt;"UL"),INDIRECT(ADDRESS($D150,COLUMN())),0),0),IF($E150&gt;0,IF(AND(INDIRECT(ADDRESS($E150,44))=0,INDIRECT(ADDRESS($E150,38))&lt;&gt;"UL"),INDIRECT(ADDRESS($E150,COLUMN())),0),0),IF($F150&gt;0,IF(AND(INDIRECT(ADDRESS($F150,44))=0,INDIRECT(ADDRESS($F150,38))&lt;&gt;"UL"),INDIRECT(ADDRESS($F150,COLUMN())),0),0),IF($G150&gt;0,IF(AND(INDIRECT(ADDRESS($G150,44))=0,INDIRECT(ADDRESS($G150,38))&lt;&gt;"UL"),INDIRECT(ADDRESS($G150,COLUMN())),0),0),IF($H150&gt;0,IF(AND(INDIRECT(ADDRESS($H150,44))=0,INDIRECT(ADDRESS($H150,38))&lt;&gt;"UL"),INDIRECT(ADDRESS($H150,COLUMN())),0),0),IF($I150&gt;0,IF(AND(INDIRECT(ADDRESS($I150,44))=0,INDIRECT(ADDRESS($I150,38))&lt;&gt;"UL"),INDIRECT(ADDRESS($I150,COLUMN())),0),0),IF($J150&gt;0,IF(AND(INDIRECT(ADDRESS($J150,44))=0,INDIRECT(ADDRESS($J150,38))&lt;&gt;"UL"),INDIRECT(ADDRESS($J150,COLUMN())),0),0),IF($K150&gt;0,IF(AND(INDIRECT(ADDRESS($K150,44))=0,INDIRECT(ADDRESS($K150,38))&lt;&gt;"UL"),INDIRECT(ADDRESS($K150,COLUMN())),0),0),IF($L150&gt;0,IF(AND(INDIRECT(ADDRESS($L150,44))=0,INDIRECT(ADDRESS($L150,38))&lt;&gt;"UL"),INDIRECT(ADDRESS($L150,COLUMN())),0),0),IF($M150&gt;0,IF(AND(INDIRECT(ADDRESS($M150,44))=0,INDIRECT(ADDRESS($M150,38))&lt;&gt;"UL"),INDIRECT(ADDRESS($M150,COLUMN())),0),0))</f>
        <v>0</v>
      </c>
      <c r="CC150" s="57">
        <f t="shared" ca="1" si="114"/>
        <v>0</v>
      </c>
      <c r="CD150" s="57" cm="1">
        <f t="array" aca="1" ref="CD150" ca="1">SUM(IF($C150&gt;0,IF(AND(INDIRECT(ADDRESS($C150,44))=0,INDIRECT(ADDRESS($C150,38))&lt;&gt;"UL"),INDIRECT(ADDRESS($C150,COLUMN())),0),0),IF($D150&gt;0,IF(AND(INDIRECT(ADDRESS($D150,44))=0,INDIRECT(ADDRESS($D150,38))&lt;&gt;"UL"),INDIRECT(ADDRESS($D150,COLUMN())),0),0),IF($E150&gt;0,IF(AND(INDIRECT(ADDRESS($E150,44))=0,INDIRECT(ADDRESS($E150,38))&lt;&gt;"UL"),INDIRECT(ADDRESS($E150,COLUMN())),0),0),IF($F150&gt;0,IF(AND(INDIRECT(ADDRESS($F150,44))=0,INDIRECT(ADDRESS($F150,38))&lt;&gt;"UL"),INDIRECT(ADDRESS($F150,COLUMN())),0),0),IF($G150&gt;0,IF(AND(INDIRECT(ADDRESS($G150,44))=0,INDIRECT(ADDRESS($G150,38))&lt;&gt;"UL"),INDIRECT(ADDRESS($G150,COLUMN())),0),0),IF($H150&gt;0,IF(AND(INDIRECT(ADDRESS($H150,44))=0,INDIRECT(ADDRESS($H150,38))&lt;&gt;"UL"),INDIRECT(ADDRESS($H150,COLUMN())),0),0),IF($I150&gt;0,IF(AND(INDIRECT(ADDRESS($I150,44))=0,INDIRECT(ADDRESS($I150,38))&lt;&gt;"UL"),INDIRECT(ADDRESS($I150,COLUMN())),0),0),IF($J150&gt;0,IF(AND(INDIRECT(ADDRESS($J150,44))=0,INDIRECT(ADDRESS($J150,38))&lt;&gt;"UL"),INDIRECT(ADDRESS($J150,COLUMN())),0),0),IF($K150&gt;0,IF(AND(INDIRECT(ADDRESS($K150,44))=0,INDIRECT(ADDRESS($K150,38))&lt;&gt;"UL"),INDIRECT(ADDRESS($K150,COLUMN())),0),0),IF($L150&gt;0,IF(AND(INDIRECT(ADDRESS($L150,44))=0,INDIRECT(ADDRESS($L150,38))&lt;&gt;"UL"),INDIRECT(ADDRESS($L150,COLUMN())),0),0),IF($M150&gt;0,IF(AND(INDIRECT(ADDRESS($M150,44))=0,INDIRECT(ADDRESS($M150,38))&lt;&gt;"UL"),INDIRECT(ADDRESS($M150,COLUMN())),0),0))</f>
        <v>0</v>
      </c>
      <c r="CE150" s="57" cm="1">
        <f t="array" aca="1" ref="CE150" ca="1">SUM(IF($C150&gt;0,IF(AND(INDIRECT(ADDRESS($C150,44))=0,INDIRECT(ADDRESS($C150,38))&lt;&gt;"UL"),INDIRECT(ADDRESS($C150,COLUMN())),0),0),IF($D150&gt;0,IF(AND(INDIRECT(ADDRESS($D150,44))=0,INDIRECT(ADDRESS($D150,38))&lt;&gt;"UL"),INDIRECT(ADDRESS($D150,COLUMN())),0),0),IF($E150&gt;0,IF(AND(INDIRECT(ADDRESS($E150,44))=0,INDIRECT(ADDRESS($E150,38))&lt;&gt;"UL"),INDIRECT(ADDRESS($E150,COLUMN())),0),0),IF($F150&gt;0,IF(AND(INDIRECT(ADDRESS($F150,44))=0,INDIRECT(ADDRESS($F150,38))&lt;&gt;"UL"),INDIRECT(ADDRESS($F150,COLUMN())),0),0),IF($G150&gt;0,IF(AND(INDIRECT(ADDRESS($G150,44))=0,INDIRECT(ADDRESS($G150,38))&lt;&gt;"UL"),INDIRECT(ADDRESS($G150,COLUMN())),0),0),IF($H150&gt;0,IF(AND(INDIRECT(ADDRESS($H150,44))=0,INDIRECT(ADDRESS($H150,38))&lt;&gt;"UL"),INDIRECT(ADDRESS($H150,COLUMN())),0),0),IF($I150&gt;0,IF(AND(INDIRECT(ADDRESS($I150,44))=0,INDIRECT(ADDRESS($I150,38))&lt;&gt;"UL"),INDIRECT(ADDRESS($I150,COLUMN())),0),0),IF($J150&gt;0,IF(AND(INDIRECT(ADDRESS($J150,44))=0,INDIRECT(ADDRESS($J150,38))&lt;&gt;"UL"),INDIRECT(ADDRESS($J150,COLUMN())),0),0),IF($K150&gt;0,IF(AND(INDIRECT(ADDRESS($K150,44))=0,INDIRECT(ADDRESS($K150,38))&lt;&gt;"UL"),INDIRECT(ADDRESS($K150,COLUMN())),0),0),IF($L150&gt;0,IF(AND(INDIRECT(ADDRESS($L150,44))=0,INDIRECT(ADDRESS($L150,38))&lt;&gt;"UL"),INDIRECT(ADDRESS($L150,COLUMN())),0),0),IF($M150&gt;0,IF(AND(INDIRECT(ADDRESS($M150,44))=0,INDIRECT(ADDRESS($M150,38))&lt;&gt;"UL"),INDIRECT(ADDRESS($M150,COLUMN())),0),0))</f>
        <v>0</v>
      </c>
      <c r="CF150" s="57">
        <f t="shared" ca="1" si="115"/>
        <v>0</v>
      </c>
      <c r="CG150" s="57">
        <f t="shared" ca="1" si="116"/>
        <v>1.3134237920177567</v>
      </c>
      <c r="CH150" s="57">
        <f t="shared" ca="1" si="117"/>
        <v>5.7105382261641593E-2</v>
      </c>
      <c r="CI150" s="19">
        <f t="shared" ca="1" si="118"/>
        <v>17.192221581800425</v>
      </c>
      <c r="CJ150" s="19"/>
      <c r="CK150" s="57" cm="1">
        <f t="array" aca="1" ref="CK150" ca="1">IF(AU150="S", SUM(IF($C150&gt;0,IF(INDIRECT(ADDRESS($C150,43))&lt;&gt;1,INDIRECT(ADDRESS($C150,48)),0),0), IF($D150&gt;0,IF(INDIRECT(ADDRESS($D150,43))&lt;&gt;1,INDIRECT(ADDRESS($D150,48)),0),0), IF($E150&gt;0,IF(INDIRECT(ADDRESS($E150,43))&lt;&gt;1,INDIRECT(ADDRESS($E150,48)),0),0), IF($F150&gt;0,IF(INDIRECT(ADDRESS($F150,43))&lt;&gt;1,INDIRECT(ADDRESS($F150,48)),0),0), IF($G150&gt;0,IF(INDIRECT(ADDRESS($G150,43))&lt;&gt;1,INDIRECT(ADDRESS($G150,48)),0),0), IF($H150&gt;0,IF(INDIRECT(ADDRESS($H150,43))&lt;&gt;1,INDIRECT(ADDRESS($H150,48)),0),0), IF($I150&gt;0,IF(INDIRECT(ADDRESS($I150,43))&lt;&gt;1,INDIRECT(ADDRESS($I150,48)),0),0), IF($J150&gt;0,IF(INDIRECT(ADDRESS($J150,43))&lt;&gt;1,INDIRECT(ADDRESS($J150,48)),0),0), IF($K150&gt;0,IF(INDIRECT(ADDRESS($K150,43))&lt;&gt;1,INDIRECT(ADDRESS($K150,48)),0),0), IF($L150&gt;0,IF(INDIRECT(ADDRESS($L150,43))&lt;&gt;1,INDIRECT(ADDRESS($L150,48)),0),0), IF($M150&gt;0,IF(INDIRECT(ADDRESS($M150,43))&lt;&gt;1,INDIRECT(ADDRESS($M150,48)),0),0)), IF(AU150="L",SUM(IF($C150&gt;0,IF(INDIRECT(ADDRESS($C150,43))&lt;&gt;1,INDIRECT(ADDRESS($C150,50)),0),0), IF($D150&gt;0,IF(INDIRECT(ADDRESS($D150,43))&lt;&gt;1,INDIRECT(ADDRESS($D150,50)),0),0), IF($E150&gt;0,IF(INDIRECT(ADDRESS($E150,43))&lt;&gt;1,INDIRECT(ADDRESS($E150,50)),0),0), IF($F150&gt;0,IF(INDIRECT(ADDRESS($F150,43))&lt;&gt;1,INDIRECT(ADDRESS($F150,50)),0),0), IF($G150&gt;0,IF(INDIRECT(ADDRESS($G150,43))&lt;&gt;1,INDIRECT(ADDRESS($G150,50)),0),0), IF($G150&gt;0,IF(INDIRECT(ADDRESS($G150,43))&lt;&gt;1,INDIRECT(ADDRESS($G150,50)),0),0), IF($H150&gt;0,IF(INDIRECT(ADDRESS($H150,43))&lt;&gt;1,INDIRECT(ADDRESS($H150,50)),0),0), IF($I150&gt;0,IF(INDIRECT(ADDRESS($I150,43))&lt;&gt;1,INDIRECT(ADDRESS($I150,50)),0),0), IF($J150&gt;0,IF(INDIRECT(ADDRESS($J150,43))&lt;&gt;1,INDIRECT(ADDRESS($J150,50)),0),0), IF($K150&gt;0,IF(INDIRECT(ADDRESS($K150,43))&lt;&gt;1,INDIRECT(ADDRESS($K150,50)),0),0), IF($L150&gt;0,IF(INDIRECT(ADDRESS($L150,43))&lt;&gt;1,INDIRECT(ADDRESS($L150,50)),0),0), IF($M150&gt;0,IF(INDIRECT(ADDRESS($M150,43))&lt;&gt;1,INDIRECT(ADDRESS($M150,50)),0),0)), SUM(IF($C150&gt;0,IF(INDIRECT(ADDRESS($C150,43))&lt;&gt;1,INDIRECT(ADDRESS($C150,49)),0),0), IF($D150&gt;0,IF(INDIRECT(ADDRESS($D150,43))&lt;&gt;1,INDIRECT(ADDRESS($D150,49)),0),0), IF($E150&gt;0,IF(INDIRECT(ADDRESS($E150,43))&lt;&gt;1,INDIRECT(ADDRESS($E150,49)),0),0), IF($F150&gt;0,IF(INDIRECT(ADDRESS($F150,43))&lt;&gt;1,INDIRECT(ADDRESS($F150,49)),0),0), IF($G150&gt;0,IF(INDIRECT(ADDRESS($G150,43))&lt;&gt;1,INDIRECT(ADDRESS($G150,49)),0),0), IF($G150&gt;0,IF(INDIRECT(ADDRESS($G150,43))&lt;&gt;1,INDIRECT(ADDRESS($G150,49)),0),0), IF($H150&gt;0,IF(INDIRECT(ADDRESS($H150,43))&lt;&gt;1,INDIRECT(ADDRESS($H150,49)),0),0), IF($I150&gt;0,IF(INDIRECT(ADDRESS($I150,43))&lt;&gt;1,INDIRECT(ADDRESS($I150,49)),0),0), IF($J150&gt;0,IF(INDIRECT(ADDRESS($J150,43))&lt;&gt;1,INDIRECT(ADDRESS($J150,49)),0),0), IF($K150&gt;0,IF(INDIRECT(ADDRESS($K150,43))&lt;&gt;1,INDIRECT(ADDRESS($K150,49)),0),0), IF($L150&gt;0,IF(INDIRECT(ADDRESS($L150,43))&lt;&gt;1,INDIRECT(ADDRESS($L150,49)),0),0), IF($M150&gt;0,IF(INDIRECT(ADDRESS($M150,43))&lt;&gt;1,INDIRECT(ADDRESS($M150,49)),0),0))))</f>
        <v>0.66666666666666663</v>
      </c>
      <c r="CL150" s="57" cm="1">
        <f t="array" aca="1" ref="CL150" ca="1">1.5*SUM(IF($C150&gt;0,IF(INDIRECT(ADDRESS($C150,44))=1,INDIRECT(ADDRESS($C150,48)),0),0), IF($D150&gt;0,IF(INDIRECT(ADDRESS($D150,44))=1,INDIRECT(ADDRESS($D150,48)),0),0), IF($E150&gt;0,IF(INDIRECT(ADDRESS($E150,44))=1,INDIRECT(ADDRESS($E150,48)),0),0), IF($F150&gt;0,IF(INDIRECT(ADDRESS($F150,44))=1,INDIRECT(ADDRESS($F150,48)),0),0), IF($G150&gt;0,IF(INDIRECT(ADDRESS($G150,44))=1,INDIRECT(ADDRESS($G150,48)),0),0), IF($H150&gt;0,IF(INDIRECT(ADDRESS($H150,44))=1,INDIRECT(ADDRESS($H150,48)),0),0), IF($I150&gt;0,IF(INDIRECT(ADDRESS($I150,44))=1,INDIRECT(ADDRESS($I150,48)),0),0), IF($J150&gt;0,IF(INDIRECT(ADDRESS($J150,44))=1,INDIRECT(ADDRESS($J150,48)),0),0), IF($K150&gt;0,IF(INDIRECT(ADDRESS($K150,44))=1,INDIRECT(ADDRESS($K150,48)),0),0), IF($L150&gt;0,IF(INDIRECT(ADDRESS($L150,44))=1,INDIRECT(ADDRESS($L150,48)),0),0), IF($M150&gt;0,IF(INDIRECT(ADDRESS($M150,44))=1,INDIRECT(ADDRESS($M150,48)),0),0))</f>
        <v>4.6666666666666661</v>
      </c>
      <c r="CM150" s="56">
        <f t="shared" ca="1" si="119"/>
        <v>0.72628479251865952</v>
      </c>
    </row>
    <row r="151" spans="1:92" x14ac:dyDescent="0.25">
      <c r="A151" s="52" t="s">
        <v>425</v>
      </c>
      <c r="B151" s="67">
        <v>101</v>
      </c>
      <c r="C151" s="67">
        <v>113</v>
      </c>
      <c r="D151" s="67">
        <v>115</v>
      </c>
      <c r="E151" s="67">
        <v>116</v>
      </c>
      <c r="F151" s="67">
        <v>117</v>
      </c>
      <c r="G151" s="67"/>
      <c r="H151" s="67"/>
      <c r="I151" s="67"/>
      <c r="J151" s="67"/>
      <c r="K151" s="67"/>
      <c r="L151" s="67"/>
      <c r="M151" s="67"/>
      <c r="N151" s="145">
        <f ca="1">3+SUM(INDIRECT(ADDRESS(B151,COLUMN())),IF(C151&gt;0,INDIRECT(ADDRESS(C151,COLUMN())),0),IF(D151&gt;0,INDIRECT(ADDRESS(D151,COLUMN())),0),IF(E151&gt;0,INDIRECT(ADDRESS(E151,COLUMN())),0),IF(F151&gt;0,INDIRECT(ADDRESS(F151,COLUMN())),0),IF(G151&gt;0,INDIRECT(ADDRESS(G151,COLUMN())),0),IF(H151&gt;0,INDIRECT(ADDRESS(H151,COLUMN())),0),IF(I151&gt;0,INDIRECT(ADDRESS(I151,COLUMN())),0),IF(J151&gt;0,INDIRECT(ADDRESS(J151,COLUMN())),0),IF(K151&gt;0,INDIRECT(ADDRESS(K151,COLUMN())),0),IF(L151&gt;0,INDIRECT(ADDRESS(L151,COLUMN())),0),IF(M151&gt;0,INDIRECT(ADDRESS(M151,COLUMN())),0))</f>
        <v>26</v>
      </c>
      <c r="O151" s="67" t="str" cm="1">
        <f t="array" aca="1" ref="O151" ca="1">INDIRECT(ADDRESS($B151,COLUMN()))</f>
        <v>Bomber</v>
      </c>
      <c r="P151" s="67" cm="1">
        <f t="array" aca="1" ref="P151" ca="1">INDIRECT(ADDRESS($B151,COLUMN()))</f>
        <v>5</v>
      </c>
      <c r="Q151" s="67" t="str" cm="1">
        <f t="array" aca="1" ref="Q151" ca="1">INDIRECT(ADDRESS($B151,COLUMN()))</f>
        <v>-</v>
      </c>
      <c r="R151" s="67" t="str" cm="1">
        <f t="array" aca="1" ref="R151" ca="1">INDIRECT(ADDRESS($B151,COLUMN()))</f>
        <v>-</v>
      </c>
      <c r="S151" s="67" cm="1">
        <f t="array" aca="1" ref="S151" ca="1">INDIRECT(ADDRESS($B151,COLUMN()))</f>
        <v>1</v>
      </c>
      <c r="T151" s="67" t="str" cm="1">
        <f t="array" aca="1" ref="T151" ca="1">INDIRECT(ADDRESS($B151,COLUMN()))</f>
        <v>1-3</v>
      </c>
      <c r="U151" s="67" cm="1">
        <f t="array" aca="1" ref="U151" ca="1">INDIRECT(ADDRESS($B151,COLUMN()))</f>
        <v>3</v>
      </c>
      <c r="V151" s="67" cm="1">
        <f t="array" aca="1" ref="V151" ca="1">INDIRECT(ADDRESS($B151,COLUMN()))</f>
        <v>0</v>
      </c>
      <c r="W151" s="145">
        <v>3</v>
      </c>
      <c r="X151" s="67" cm="1">
        <f t="array" aca="1" ref="X151" ca="1">INDIRECT(ADDRESS($B151,COLUMN()))</f>
        <v>5</v>
      </c>
      <c r="Y151" s="67" cm="1">
        <f t="array" aca="1" ref="Y151" ca="1">INDIRECT(ADDRESS($B151,COLUMN()))</f>
        <v>2</v>
      </c>
      <c r="Z151" s="67" cm="1">
        <f t="array" aca="1" ref="Z151" ca="1">INDIRECT(ADDRESS($B151,COLUMN()))</f>
        <v>5</v>
      </c>
      <c r="AA151" s="67" cm="1">
        <f t="array" aca="1" ref="AA151" ca="1">INDIRECT(ADDRESS($B151,COLUMN()))</f>
        <v>0</v>
      </c>
      <c r="AB151" s="56">
        <f t="shared" ca="1" si="100"/>
        <v>0.59972695935841946</v>
      </c>
      <c r="AC151" s="56">
        <f t="shared" ca="1" si="101"/>
        <v>0.73354024942291363</v>
      </c>
      <c r="AD151" s="56">
        <f t="shared" ca="1" si="102"/>
        <v>3.1893054322735379</v>
      </c>
      <c r="AF151" s="52"/>
      <c r="AG151" s="52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2"/>
      <c r="AU151" s="54" t="s">
        <v>113</v>
      </c>
      <c r="AV151" s="57" cm="1">
        <f t="array" aca="1" ref="AV151" ca="1">SUM(IF($C151&gt;0,IF(AND(INDIRECT(ADDRESS($C151,44))=0,INDIRECT(ADDRESS($C151,38))="UL",ISERROR(SEARCH("Rear",INDIRECT(ADDRESS($C151,33)))),ISERROR(SEARCH("Side",INDIRECT(ADDRESS($C151,33))))),INDIRECT(ADDRESS($C151,COLUMN())),0),0),IF($D151&gt;0,IF(AND(INDIRECT(ADDRESS($D151,44))=0,INDIRECT(ADDRESS($D151,38))="UL",ISERROR(SEARCH("Rear",INDIRECT(ADDRESS($D151,33)))),ISERROR(SEARCH("Side",INDIRECT(ADDRESS($D151,33))))),INDIRECT(ADDRESS($D151,COLUMN())),0),0),IF($E151&gt;0,IF(AND(INDIRECT(ADDRESS($E151,44))=0,INDIRECT(ADDRESS($E151,38))="UL",ISERROR(SEARCH("Rear",INDIRECT(ADDRESS($E151,33)))),ISERROR(SEARCH("Side",INDIRECT(ADDRESS($E151,33))))),INDIRECT(ADDRESS($E151,COLUMN())),0),0),IF($F151&gt;0,IF(AND(INDIRECT(ADDRESS($F151,44))=0,INDIRECT(ADDRESS($F151,38))="UL",ISERROR(SEARCH("Rear",INDIRECT(ADDRESS($F151,33)))),ISERROR(SEARCH("Side",INDIRECT(ADDRESS($F151,33))))),INDIRECT(ADDRESS($F151,COLUMN())),0),0),IF($G151&gt;0,IF(AND(INDIRECT(ADDRESS($G151,44))=0,INDIRECT(ADDRESS($G151,38))="UL",ISERROR(SEARCH("Rear",INDIRECT(ADDRESS($G151,33)))),ISERROR(SEARCH("Side",INDIRECT(ADDRESS($G151,33))))),INDIRECT(ADDRESS($G151,COLUMN())),0),0),IF($H151&gt;0,IF(AND(INDIRECT(ADDRESS($H151,44))=0,INDIRECT(ADDRESS($H151,38))="UL",ISERROR(SEARCH("Rear",INDIRECT(ADDRESS($H151,33)))),ISERROR(SEARCH("Side",INDIRECT(ADDRESS($H151,33))))),INDIRECT(ADDRESS($H151,COLUMN())),0),0),IF($I151&gt;0,IF(AND(INDIRECT(ADDRESS($I151,44))=0,INDIRECT(ADDRESS($I151,38))="UL",ISERROR(SEARCH("Rear",INDIRECT(ADDRESS($I151,33)))),ISERROR(SEARCH("Side",INDIRECT(ADDRESS($I151,33))))),INDIRECT(ADDRESS($I151,COLUMN())),0),0),IF($J151&gt;0,IF(AND(INDIRECT(ADDRESS($J151,44))=0,INDIRECT(ADDRESS($J151,38))="UL",ISERROR(SEARCH("Rear",INDIRECT(ADDRESS($J151,33)))),ISERROR(SEARCH("Side",INDIRECT(ADDRESS($J151,33))))),INDIRECT(ADDRESS($J151,COLUMN())),0),0),IF($K151&gt;0,IF(AND(INDIRECT(ADDRESS($K151,44))=0,INDIRECT(ADDRESS($K151,38))="UL",ISERROR(SEARCH("Rear",INDIRECT(ADDRESS($K151,33)))),ISERROR(SEARCH("Side",INDIRECT(ADDRESS($K151,33))))),INDIRECT(ADDRESS($K151,COLUMN())),0),0),IF($L151&gt;0,IF(AND(INDIRECT(ADDRESS($L151,44))=0,INDIRECT(ADDRESS($L151,38))="UL",ISERROR(SEARCH("Rear",INDIRECT(ADDRESS($L151,33)))),ISERROR(SEARCH("Side",INDIRECT(ADDRESS($L151,33))))),INDIRECT(ADDRESS($L151,COLUMN())),0),0),IF($M151&gt;0,IF(AND(INDIRECT(ADDRESS($M151,44))=0,INDIRECT(ADDRESS($M151,38))="UL",ISERROR(SEARCH("Rear",INDIRECT(ADDRESS($M151,33)))),ISERROR(SEARCH("Side",INDIRECT(ADDRESS($M151,33))))),INDIRECT(ADDRESS($M151,COLUMN())),0),0))</f>
        <v>0.33333333333333331</v>
      </c>
      <c r="AW151" s="57" cm="1">
        <f t="array" aca="1" ref="AW151" ca="1">SUM(IF($C151&gt;0,IF(AND(INDIRECT(ADDRESS($C151,44))=0,INDIRECT(ADDRESS($C151,38))="UL",ISERROR(SEARCH("Rear",INDIRECT(ADDRESS($C151,33)))),ISERROR(SEARCH("Side",INDIRECT(ADDRESS($C151,33))))),INDIRECT(ADDRESS($C151,COLUMN())),0),0),IF($D151&gt;0,IF(AND(INDIRECT(ADDRESS($D151,44))=0,INDIRECT(ADDRESS($D151,38))="UL",ISERROR(SEARCH("Rear",INDIRECT(ADDRESS($D151,33)))),ISERROR(SEARCH("Side",INDIRECT(ADDRESS($D151,33))))),INDIRECT(ADDRESS($D151,COLUMN())),0),0),IF($E151&gt;0,IF(AND(INDIRECT(ADDRESS($E151,44))=0,INDIRECT(ADDRESS($E151,38))="UL",ISERROR(SEARCH("Rear",INDIRECT(ADDRESS($E151,33)))),ISERROR(SEARCH("Side",INDIRECT(ADDRESS($E151,33))))),INDIRECT(ADDRESS($E151,COLUMN())),0),0),IF($F151&gt;0,IF(AND(INDIRECT(ADDRESS($F151,44))=0,INDIRECT(ADDRESS($F151,38))="UL",ISERROR(SEARCH("Rear",INDIRECT(ADDRESS($F151,33)))),ISERROR(SEARCH("Side",INDIRECT(ADDRESS($F151,33))))),INDIRECT(ADDRESS($F151,COLUMN())),0),0),IF($G151&gt;0,IF(AND(INDIRECT(ADDRESS($G151,44))=0,INDIRECT(ADDRESS($G151,38))="UL",ISERROR(SEARCH("Rear",INDIRECT(ADDRESS($G151,33)))),ISERROR(SEARCH("Side",INDIRECT(ADDRESS($G151,33))))),INDIRECT(ADDRESS($G151,COLUMN())),0),0),IF($H151&gt;0,IF(AND(INDIRECT(ADDRESS($H151,44))=0,INDIRECT(ADDRESS($H151,38))="UL",ISERROR(SEARCH("Rear",INDIRECT(ADDRESS($H151,33)))),ISERROR(SEARCH("Side",INDIRECT(ADDRESS($H151,33))))),INDIRECT(ADDRESS($H151,COLUMN())),0),0),IF($I151&gt;0,IF(AND(INDIRECT(ADDRESS($I151,44))=0,INDIRECT(ADDRESS($I151,38))="UL",ISERROR(SEARCH("Rear",INDIRECT(ADDRESS($I151,33)))),ISERROR(SEARCH("Side",INDIRECT(ADDRESS($I151,33))))),INDIRECT(ADDRESS($I151,COLUMN())),0),0),IF($J151&gt;0,IF(AND(INDIRECT(ADDRESS($J151,44))=0,INDIRECT(ADDRESS($J151,38))="UL",ISERROR(SEARCH("Rear",INDIRECT(ADDRESS($J151,33)))),ISERROR(SEARCH("Side",INDIRECT(ADDRESS($J151,33))))),INDIRECT(ADDRESS($J151,COLUMN())),0),0),IF($K151&gt;0,IF(AND(INDIRECT(ADDRESS($K151,44))=0,INDIRECT(ADDRESS($K151,38))="UL",ISERROR(SEARCH("Rear",INDIRECT(ADDRESS($K151,33)))),ISERROR(SEARCH("Side",INDIRECT(ADDRESS($K151,33))))),INDIRECT(ADDRESS($K151,COLUMN())),0),0),IF($L151&gt;0,IF(AND(INDIRECT(ADDRESS($L151,44))=0,INDIRECT(ADDRESS($L151,38))="UL",ISERROR(SEARCH("Rear",INDIRECT(ADDRESS($L151,33)))),ISERROR(SEARCH("Side",INDIRECT(ADDRESS($L151,33))))),INDIRECT(ADDRESS($L151,COLUMN())),0),0),IF($M151&gt;0,IF(AND(INDIRECT(ADDRESS($M151,44))=0,INDIRECT(ADDRESS($M151,38))="UL",ISERROR(SEARCH("Rear",INDIRECT(ADDRESS($M151,33)))),ISERROR(SEARCH("Side",INDIRECT(ADDRESS($M151,33))))),INDIRECT(ADDRESS($M151,COLUMN())),0),0))</f>
        <v>0.88888888888888884</v>
      </c>
      <c r="AX151" s="57" cm="1">
        <f t="array" aca="1" ref="AX151" ca="1">SUM(IF($C151&gt;0,IF(AND(INDIRECT(ADDRESS($C151,44))=0,INDIRECT(ADDRESS($C151,38))="UL",ISERROR(SEARCH("Rear",INDIRECT(ADDRESS($C151,33)))),ISERROR(SEARCH("Side",INDIRECT(ADDRESS($C151,33))))),INDIRECT(ADDRESS($C151,COLUMN())),0),0),IF($D151&gt;0,IF(AND(INDIRECT(ADDRESS($D151,44))=0,INDIRECT(ADDRESS($D151,38))="UL",ISERROR(SEARCH("Rear",INDIRECT(ADDRESS($D151,33)))),ISERROR(SEARCH("Side",INDIRECT(ADDRESS($D151,33))))),INDIRECT(ADDRESS($D151,COLUMN())),0),0),IF($E151&gt;0,IF(AND(INDIRECT(ADDRESS($E151,44))=0,INDIRECT(ADDRESS($E151,38))="UL",ISERROR(SEARCH("Rear",INDIRECT(ADDRESS($E151,33)))),ISERROR(SEARCH("Side",INDIRECT(ADDRESS($E151,33))))),INDIRECT(ADDRESS($E151,COLUMN())),0),0),IF($F151&gt;0,IF(AND(INDIRECT(ADDRESS($F151,44))=0,INDIRECT(ADDRESS($F151,38))="UL",ISERROR(SEARCH("Rear",INDIRECT(ADDRESS($F151,33)))),ISERROR(SEARCH("Side",INDIRECT(ADDRESS($F151,33))))),INDIRECT(ADDRESS($F151,COLUMN())),0),0),IF($G151&gt;0,IF(AND(INDIRECT(ADDRESS($G151,44))=0,INDIRECT(ADDRESS($G151,38))="UL",ISERROR(SEARCH("Rear",INDIRECT(ADDRESS($G151,33)))),ISERROR(SEARCH("Side",INDIRECT(ADDRESS($G151,33))))),INDIRECT(ADDRESS($G151,COLUMN())),0),0),IF($H151&gt;0,IF(AND(INDIRECT(ADDRESS($H151,44))=0,INDIRECT(ADDRESS($H151,38))="UL",ISERROR(SEARCH("Rear",INDIRECT(ADDRESS($H151,33)))),ISERROR(SEARCH("Side",INDIRECT(ADDRESS($H151,33))))),INDIRECT(ADDRESS($H151,COLUMN())),0),0),IF($I151&gt;0,IF(AND(INDIRECT(ADDRESS($I151,44))=0,INDIRECT(ADDRESS($I151,38))="UL",ISERROR(SEARCH("Rear",INDIRECT(ADDRESS($I151,33)))),ISERROR(SEARCH("Side",INDIRECT(ADDRESS($I151,33))))),INDIRECT(ADDRESS($I151,COLUMN())),0),0),IF($J151&gt;0,IF(AND(INDIRECT(ADDRESS($J151,44))=0,INDIRECT(ADDRESS($J151,38))="UL",ISERROR(SEARCH("Rear",INDIRECT(ADDRESS($J151,33)))),ISERROR(SEARCH("Side",INDIRECT(ADDRESS($J151,33))))),INDIRECT(ADDRESS($J151,COLUMN())),0),0),IF($K151&gt;0,IF(AND(INDIRECT(ADDRESS($K151,44))=0,INDIRECT(ADDRESS($K151,38))="UL",ISERROR(SEARCH("Rear",INDIRECT(ADDRESS($K151,33)))),ISERROR(SEARCH("Side",INDIRECT(ADDRESS($K151,33))))),INDIRECT(ADDRESS($K151,COLUMN())),0),0),IF($L151&gt;0,IF(AND(INDIRECT(ADDRESS($L151,44))=0,INDIRECT(ADDRESS($L151,38))="UL",ISERROR(SEARCH("Rear",INDIRECT(ADDRESS($L151,33)))),ISERROR(SEARCH("Side",INDIRECT(ADDRESS($L151,33))))),INDIRECT(ADDRESS($L151,COLUMN())),0),0),IF($M151&gt;0,IF(AND(INDIRECT(ADDRESS($M151,44))=0,INDIRECT(ADDRESS($M151,38))="UL",ISERROR(SEARCH("Rear",INDIRECT(ADDRESS($M151,33)))),ISERROR(SEARCH("Side",INDIRECT(ADDRESS($M151,33))))),INDIRECT(ADDRESS($M151,COLUMN())),0),0))</f>
        <v>0.33333333333333331</v>
      </c>
      <c r="AY151" s="58">
        <f t="shared" ca="1" si="103"/>
        <v>0.88888888888888884</v>
      </c>
      <c r="AZ151" s="58">
        <f t="shared" ca="1" si="104"/>
        <v>0.51851851851851849</v>
      </c>
      <c r="BA151" s="58" cm="1">
        <f t="array" aca="1" ref="BA151" ca="1">SUM(IF($C151&gt;0,IF(AND(INDIRECT(ADDRESS($C151,44))=0,INDIRECT(ADDRESS($C151,38))="UL"),INDIRECT(ADDRESS($C151,COLUMN())),0),0),IF($D151&gt;0,IF(AND(INDIRECT(ADDRESS($D151,44))=0,INDIRECT(ADDRESS($D151,38))="UL"),INDIRECT(ADDRESS($D151,COLUMN())),0),0),IF($E151&gt;0,IF(AND(INDIRECT(ADDRESS($E151,44))=0,INDIRECT(ADDRESS($E151,38))="UL"),INDIRECT(ADDRESS($E151,COLUMN())),0),0),IF($F151&gt;0,IF(AND(INDIRECT(ADDRESS($F151,44))=0,INDIRECT(ADDRESS($F151,38))="UL"),INDIRECT(ADDRESS($F151,COLUMN())),0),0),IF($G151&gt;0,IF(AND(INDIRECT(ADDRESS($G151,44))=0,INDIRECT(ADDRESS($G151,38))="UL"),INDIRECT(ADDRESS($G151,COLUMN())),0),0),IF($H151&gt;0,IF(AND(INDIRECT(ADDRESS($H151,44))=0,INDIRECT(ADDRESS($H151,38))="UL"),INDIRECT(ADDRESS($H151,COLUMN())),0),0),IF($I151&gt;0,IF(AND(INDIRECT(ADDRESS($I151,44))=0,INDIRECT(ADDRESS($I151,38))="UL"),INDIRECT(ADDRESS($I151,COLUMN())),0),0),IF($J151&gt;0,IF(AND(INDIRECT(ADDRESS($J151,44))=0,INDIRECT(ADDRESS($J151,38))="UL"),INDIRECT(ADDRESS($J151,COLUMN())),0),0),IF($K151&gt;0,IF(AND(INDIRECT(ADDRESS($K151,44))=0,INDIRECT(ADDRESS($K151,38))="UL"),INDIRECT(ADDRESS($K151,COLUMN())),0),0),IF($L151&gt;0,IF(AND(INDIRECT(ADDRESS($L151,44))=0,INDIRECT(ADDRESS($L151,38))="UL"),INDIRECT(ADDRESS($L151,COLUMN())),0),0),IF($M151&gt;0,IF(AND(INDIRECT(ADDRESS($M151,44))=0,INDIRECT(ADDRESS($M151,38))="UL"),INDIRECT(ADDRESS($M151,COLUMN())),0),0))</f>
        <v>0.45305114638447969</v>
      </c>
      <c r="BB151" s="58" cm="1">
        <f t="array" aca="1" ref="BB151" ca="1">SUM(IF($C151&gt;0,IF(AND(INDIRECT(ADDRESS($C151,44))=0,INDIRECT(ADDRESS($C151,38))="UL"),INDIRECT(ADDRESS($C151,COLUMN())),0),0),IF($D151&gt;0,IF(AND(INDIRECT(ADDRESS($D151,44))=0,INDIRECT(ADDRESS($D151,38))="UL"),INDIRECT(ADDRESS($D151,COLUMN())),0),0),IF($E151&gt;0,IF(AND(INDIRECT(ADDRESS($E151,44))=0,INDIRECT(ADDRESS($E151,38))="UL"),INDIRECT(ADDRESS($E151,COLUMN())),0),0),IF($F151&gt;0,IF(AND(INDIRECT(ADDRESS($F151,44))=0,INDIRECT(ADDRESS($F151,38))="UL"),INDIRECT(ADDRESS($F151,COLUMN())),0),0),IF($G151&gt;0,IF(AND(INDIRECT(ADDRESS($G151,44))=0,INDIRECT(ADDRESS($G151,38))="UL"),INDIRECT(ADDRESS($G151,COLUMN())),0),0),IF($H151&gt;0,IF(AND(INDIRECT(ADDRESS($H151,44))=0,INDIRECT(ADDRESS($H151,38))="UL"),INDIRECT(ADDRESS($H151,COLUMN())),0),0),IF($I151&gt;0,IF(AND(INDIRECT(ADDRESS($I151,44))=0,INDIRECT(ADDRESS($I151,38))="UL"),INDIRECT(ADDRESS($I151,COLUMN())),0),0),IF($J151&gt;0,IF(AND(INDIRECT(ADDRESS($J151,44))=0,INDIRECT(ADDRESS($J151,38))="UL"),INDIRECT(ADDRESS($J151,COLUMN())),0),0),IF($K151&gt;0,IF(AND(INDIRECT(ADDRESS($K151,44))=0,INDIRECT(ADDRESS($K151,38))="UL"),INDIRECT(ADDRESS($K151,COLUMN())),0),0),IF($L151&gt;0,IF(AND(INDIRECT(ADDRESS($L151,44))=0,INDIRECT(ADDRESS($L151,38))="UL"),INDIRECT(ADDRESS($L151,COLUMN())),0),0),IF($M151&gt;0,IF(AND(INDIRECT(ADDRESS($M151,44))=0,INDIRECT(ADDRESS($M151,38))="UL"),INDIRECT(ADDRESS($M151,COLUMN())),0),0))</f>
        <v>0.30814814814814806</v>
      </c>
      <c r="BC151" s="58" cm="1">
        <f t="array" aca="1" ref="BC151" ca="1">SUM(IF($C151&gt;0,IF(AND(INDIRECT(ADDRESS($C151,44))=0,INDIRECT(ADDRESS($C151,38))="UL"),INDIRECT(ADDRESS($C151,COLUMN())),0),0),IF($D151&gt;0,IF(AND(INDIRECT(ADDRESS($D151,44))=0,INDIRECT(ADDRESS($D151,38))="UL"),INDIRECT(ADDRESS($D151,COLUMN())),0),0),IF($E151&gt;0,IF(AND(INDIRECT(ADDRESS($E151,44))=0,INDIRECT(ADDRESS($E151,38))="UL"),INDIRECT(ADDRESS($E151,COLUMN())),0),0),IF($F151&gt;0,IF(AND(INDIRECT(ADDRESS($F151,44))=0,INDIRECT(ADDRESS($F151,38))="UL"),INDIRECT(ADDRESS($F151,COLUMN())),0),0),IF($G151&gt;0,IF(AND(INDIRECT(ADDRESS($G151,44))=0,INDIRECT(ADDRESS($G151,38))="UL"),INDIRECT(ADDRESS($G151,COLUMN())),0),0),IF($H151&gt;0,IF(AND(INDIRECT(ADDRESS($H151,44))=0,INDIRECT(ADDRESS($H151,38))="UL"),INDIRECT(ADDRESS($H151,COLUMN())),0),0),IF($I151&gt;0,IF(AND(INDIRECT(ADDRESS($I151,44))=0,INDIRECT(ADDRESS($I151,38))="UL"),INDIRECT(ADDRESS($I151,COLUMN())),0),0),IF($J151&gt;0,IF(AND(INDIRECT(ADDRESS($J151,44))=0,INDIRECT(ADDRESS($J151,38))="UL"),INDIRECT(ADDRESS($J151,COLUMN())),0),0),IF($K151&gt;0,IF(AND(INDIRECT(ADDRESS($K151,44))=0,INDIRECT(ADDRESS($K151,38))="UL"),INDIRECT(ADDRESS($K151,COLUMN())),0),0),IF($L151&gt;0,IF(AND(INDIRECT(ADDRESS($L151,44))=0,INDIRECT(ADDRESS($L151,38))="UL"),INDIRECT(ADDRESS($L151,COLUMN())),0),0),IF($M151&gt;0,IF(AND(INDIRECT(ADDRESS($M151,44))=0,INDIRECT(ADDRESS($M151,38))="UL"),INDIRECT(ADDRESS($M151,COLUMN())),0),0))</f>
        <v>0.25375661375661374</v>
      </c>
      <c r="BD151" s="58" cm="1">
        <f t="array" aca="1" ref="BD151" ca="1">SUM(IF($C151&gt;0,IF(AND(INDIRECT(ADDRESS($C151,44))=0,INDIRECT(ADDRESS($C151,38))="UL"),INDIRECT(ADDRESS($C151,COLUMN())),0),0),IF($D151&gt;0,IF(AND(INDIRECT(ADDRESS($D151,44))=0,INDIRECT(ADDRESS($D151,38))="UL"),INDIRECT(ADDRESS($D151,COLUMN())),0),0),IF($E151&gt;0,IF(AND(INDIRECT(ADDRESS($E151,44))=0,INDIRECT(ADDRESS($E151,38))="UL"),INDIRECT(ADDRESS($E151,COLUMN())),0),0),IF($F151&gt;0,IF(AND(INDIRECT(ADDRESS($F151,44))=0,INDIRECT(ADDRESS($F151,38))="UL"),INDIRECT(ADDRESS($F151,COLUMN())),0),0),IF($G151&gt;0,IF(AND(INDIRECT(ADDRESS($G151,44))=0,INDIRECT(ADDRESS($G151,38))="UL"),INDIRECT(ADDRESS($G151,COLUMN())),0),0),IF($H151&gt;0,IF(AND(INDIRECT(ADDRESS($H151,44))=0,INDIRECT(ADDRESS($H151,38))="UL"),INDIRECT(ADDRESS($H151,COLUMN())),0),0),IF($I151&gt;0,IF(AND(INDIRECT(ADDRESS($I151,44))=0,INDIRECT(ADDRESS($I151,38))="UL"),INDIRECT(ADDRESS($I151,COLUMN())),0),0),IF($J151&gt;0,IF(AND(INDIRECT(ADDRESS($J151,44))=0,INDIRECT(ADDRESS($J151,38))="UL"),INDIRECT(ADDRESS($J151,COLUMN())),0),0),IF($K151&gt;0,IF(AND(INDIRECT(ADDRESS($K151,44))=0,INDIRECT(ADDRESS($K151,38))="UL"),INDIRECT(ADDRESS($K151,COLUMN())),0),0),IF($L151&gt;0,IF(AND(INDIRECT(ADDRESS($L151,44))=0,INDIRECT(ADDRESS($L151,38))="UL"),INDIRECT(ADDRESS($L151,COLUMN())),0),0),IF($M151&gt;0,IF(AND(INDIRECT(ADDRESS($M151,44))=0,INDIRECT(ADDRESS($M151,38))="UL"),INDIRECT(ADDRESS($M151,COLUMN())),0),0))</f>
        <v>0.40839506172839501</v>
      </c>
      <c r="BE151" s="57">
        <f t="shared" ca="1" si="105"/>
        <v>0.30814814814814806</v>
      </c>
      <c r="BF151" s="57" cm="1">
        <f t="array" aca="1" ref="BF151" ca="1">SUM(IF($C151&gt;0,IF(INDIRECT(ADDRESS($C151,45))=1,INDIRECT(ADDRESS($C151,52))*INDIRECT(ADDRESS($C151,42))/5,0),0), IF($D151&gt;0,IF(INDIRECT(ADDRESS($D151,45))=1,INDIRECT(ADDRESS($D151,52))*INDIRECT(ADDRESS($D151,42))/5,0),0), IF($E151&gt;0,IF(INDIRECT(ADDRESS($E151,45))=1,INDIRECT(ADDRESS($E151,52))*INDIRECT(ADDRESS($E151,42))/5,0),0), IF($F151&gt;0,IF(INDIRECT(ADDRESS($F151,45))=1,INDIRECT(ADDRESS($F151,52))*INDIRECT(ADDRESS($F151,42))/5,0),0), IF($G151&gt;0,IF(INDIRECT(ADDRESS($G151,45))=1,INDIRECT(ADDRESS($G151,52))*INDIRECT(ADDRESS($G151,42))/5,0),0), IF($H151&gt;0,IF(INDIRECT(ADDRESS($H151,45))=1,INDIRECT(ADDRESS($H151,52))*INDIRECT(ADDRESS($H151,42))/5,0),0)
)*$BF$296/100</f>
        <v>9.2592592592592605E-3</v>
      </c>
      <c r="BG151" s="19"/>
      <c r="BH151" s="57" cm="1">
        <f t="array" aca="1" ref="BH151" ca="1">SUM(IF($C151&gt;0,IF(AND(INDIRECT(ADDRESS($C151,44))=0,INDIRECT(ADDRESS($C151,38))&lt;&gt;"UL"),INDIRECT(ADDRESS($C151,COLUMN()-12)),0),0), IF($D151&gt;0,IF(AND(INDIRECT(ADDRESS($D151,44))=0,INDIRECT(ADDRESS($D151,38))&lt;&gt;"UL"),INDIRECT(ADDRESS($D151,COLUMN()-12)),0),0), IF($E151&gt;0,IF(AND(INDIRECT(ADDRESS($E151,44))=0,INDIRECT(ADDRESS($E151,38))&lt;&gt;"UL"),INDIRECT(ADDRESS($E151,COLUMN()-12)),0),0), IF($F151&gt;0,IF(AND(INDIRECT(ADDRESS($F151,44))=0,INDIRECT(ADDRESS($F151,38))&lt;&gt;"UL"),INDIRECT(ADDRESS($F151,COLUMN()-12)),0),0), IF($G151&gt;0,IF(AND(INDIRECT(ADDRESS($G151,44))=0,INDIRECT(ADDRESS($G151,38))&lt;&gt;"UL"),INDIRECT(ADDRESS($G151,COLUMN()-12)),0),0), IF($H151&gt;0,IF(AND(INDIRECT(ADDRESS($H151,44))=0,INDIRECT(ADDRESS($H151,38))&lt;&gt;"UL"),INDIRECT(ADDRESS($H151,COLUMN()-12)),0),0), IF($I151&gt;0,IF(AND(INDIRECT(ADDRESS($I151,44))=0,INDIRECT(ADDRESS($I151,38))&lt;&gt;"UL"),INDIRECT(ADDRESS($I151,COLUMN()-12)),0),0), IF($J151&gt;0,IF(AND(INDIRECT(ADDRESS($J151,44))=0,INDIRECT(ADDRESS($J151,38))&lt;&gt;"UL"),INDIRECT(ADDRESS($J151,COLUMN()-12)),0),0), IF($K151&gt;0,IF(AND(INDIRECT(ADDRESS($K151,44))=0,INDIRECT(ADDRESS($K151,38))&lt;&gt;"UL"),INDIRECT(ADDRESS($K151,COLUMN()-12)),0),0), IF($L151&gt;0,IF(AND(INDIRECT(ADDRESS($L151,44))=0,INDIRECT(ADDRESS($L151,38))&lt;&gt;"UL"),INDIRECT(ADDRESS($L151,COLUMN()-12)),0),0), IF($M151&gt;0,IF(AND(INDIRECT(ADDRESS($M151,44))=0,INDIRECT(ADDRESS($M151,38))&lt;&gt;"UL"),INDIRECT(ADDRESS($M151,COLUMN()-12)),0),0))</f>
        <v>0</v>
      </c>
      <c r="BI151" s="57" cm="1">
        <f t="array" aca="1" ref="BI151" ca="1">SUM(IF($C151&gt;0,IF(AND(INDIRECT(ADDRESS($C151,44))=0,INDIRECT(ADDRESS($C151,38))&lt;&gt;"UL"),INDIRECT(ADDRESS($C151,COLUMN()-12)),0),0), IF($D151&gt;0,IF(AND(INDIRECT(ADDRESS($D151,44))=0,INDIRECT(ADDRESS($D151,38))&lt;&gt;"UL"),INDIRECT(ADDRESS($D151,COLUMN()-12)),0),0), IF($E151&gt;0,IF(AND(INDIRECT(ADDRESS($E151,44))=0,INDIRECT(ADDRESS($E151,38))&lt;&gt;"UL"),INDIRECT(ADDRESS($E151,COLUMN()-12)),0),0), IF($F151&gt;0,IF(AND(INDIRECT(ADDRESS($F151,44))=0,INDIRECT(ADDRESS($F151,38))&lt;&gt;"UL"),INDIRECT(ADDRESS($F151,COLUMN()-12)),0),0), IF($G151&gt;0,IF(AND(INDIRECT(ADDRESS($G151,44))=0,INDIRECT(ADDRESS($G151,38))&lt;&gt;"UL"),INDIRECT(ADDRESS($G151,COLUMN()-12)),0),0), IF($H151&gt;0,IF(AND(INDIRECT(ADDRESS($H151,44))=0,INDIRECT(ADDRESS($H151,38))&lt;&gt;"UL"),INDIRECT(ADDRESS($H151,COLUMN()-12)),0),0), IF($I151&gt;0,IF(AND(INDIRECT(ADDRESS($I151,44))=0,INDIRECT(ADDRESS($I151,38))&lt;&gt;"UL"),INDIRECT(ADDRESS($I151,COLUMN()-12)),0),0), IF($J151&gt;0,IF(AND(INDIRECT(ADDRESS($J151,44))=0,INDIRECT(ADDRESS($J151,38))&lt;&gt;"UL"),INDIRECT(ADDRESS($J151,COLUMN()-12)),0),0), IF($K151&gt;0,IF(AND(INDIRECT(ADDRESS($K151,44))=0,INDIRECT(ADDRESS($K151,38))&lt;&gt;"UL"),INDIRECT(ADDRESS($K151,COLUMN()-12)),0),0), IF($L151&gt;0,IF(AND(INDIRECT(ADDRESS($L151,44))=0,INDIRECT(ADDRESS($L151,38))&lt;&gt;"UL"),INDIRECT(ADDRESS($L151,COLUMN()-12)),0),0), IF($M151&gt;0,IF(AND(INDIRECT(ADDRESS($M151,44))=0,INDIRECT(ADDRESS($M151,38))&lt;&gt;"UL"),INDIRECT(ADDRESS($M151,COLUMN()-12)),0),0))</f>
        <v>0</v>
      </c>
      <c r="BJ151" s="57" cm="1">
        <f t="array" aca="1" ref="BJ151" ca="1">SUM(IF($C151&gt;0,IF(AND(INDIRECT(ADDRESS($C151,44))=0,INDIRECT(ADDRESS($C151,38))&lt;&gt;"UL"),INDIRECT(ADDRESS($C151,COLUMN()-12)),0),0), IF($D151&gt;0,IF(AND(INDIRECT(ADDRESS($D151,44))=0,INDIRECT(ADDRESS($D151,38))&lt;&gt;"UL"),INDIRECT(ADDRESS($D151,COLUMN()-12)),0),0), IF($E151&gt;0,IF(AND(INDIRECT(ADDRESS($E151,44))=0,INDIRECT(ADDRESS($E151,38))&lt;&gt;"UL"),INDIRECT(ADDRESS($E151,COLUMN()-12)),0),0), IF($F151&gt;0,IF(AND(INDIRECT(ADDRESS($F151,44))=0,INDIRECT(ADDRESS($F151,38))&lt;&gt;"UL"),INDIRECT(ADDRESS($F151,COLUMN()-12)),0),0), IF($G151&gt;0,IF(AND(INDIRECT(ADDRESS($G151,44))=0,INDIRECT(ADDRESS($G151,38))&lt;&gt;"UL"),INDIRECT(ADDRESS($G151,COLUMN()-12)),0),0), IF($H151&gt;0,IF(AND(INDIRECT(ADDRESS($H151,44))=0,INDIRECT(ADDRESS($H151,38))&lt;&gt;"UL"),INDIRECT(ADDRESS($H151,COLUMN()-12)),0),0), IF($I151&gt;0,IF(AND(INDIRECT(ADDRESS($I151,44))=0,INDIRECT(ADDRESS($I151,38))&lt;&gt;"UL"),INDIRECT(ADDRESS($I151,COLUMN()-12)),0),0), IF($J151&gt;0,IF(AND(INDIRECT(ADDRESS($J151,44))=0,INDIRECT(ADDRESS($J151,38))&lt;&gt;"UL"),INDIRECT(ADDRESS($J151,COLUMN()-12)),0),0), IF($K151&gt;0,IF(AND(INDIRECT(ADDRESS($K151,44))=0,INDIRECT(ADDRESS($K151,38))&lt;&gt;"UL"),INDIRECT(ADDRESS($K151,COLUMN()-12)),0),0), IF($L151&gt;0,IF(AND(INDIRECT(ADDRESS($L151,44))=0,INDIRECT(ADDRESS($L151,38))&lt;&gt;"UL"),INDIRECT(ADDRESS($L151,COLUMN()-12)),0),0), IF($M151&gt;0,IF(AND(INDIRECT(ADDRESS($M151,44))=0,INDIRECT(ADDRESS($M151,38))&lt;&gt;"UL"),INDIRECT(ADDRESS($M151,COLUMN()-12)),0),0))</f>
        <v>0</v>
      </c>
      <c r="BK151" s="57">
        <f t="shared" ca="1" si="106"/>
        <v>0</v>
      </c>
      <c r="BL151" s="58">
        <f t="shared" ca="1" si="107"/>
        <v>0</v>
      </c>
      <c r="BM151" s="57" cm="1">
        <f t="array" aca="1" ref="BM151" ca="1">SUM(IF($C151&gt;0,IF(AND(INDIRECT(ADDRESS($C151,44))=0,INDIRECT(ADDRESS($C151,38))&lt;&gt;"UL"),INDIRECT(ADDRESS($C151,COLUMN()-12)),0),0), IF($D151&gt;0,IF(AND(INDIRECT(ADDRESS($D151,44))=0,INDIRECT(ADDRESS($D151,38))&lt;&gt;"UL"),INDIRECT(ADDRESS($D151,COLUMN()-12)),0),0), IF($E151&gt;0,IF(AND(INDIRECT(ADDRESS($E151,44))=0,INDIRECT(ADDRESS($E151,38))&lt;&gt;"UL"),INDIRECT(ADDRESS($E151,COLUMN()-12)),0),0), IF($F151&gt;0,IF(AND(INDIRECT(ADDRESS($F151,44))=0,INDIRECT(ADDRESS($F151,38))&lt;&gt;"UL"),INDIRECT(ADDRESS($F151,COLUMN()-12)),0),0), IF($G151&gt;0,IF(AND(INDIRECT(ADDRESS($G151,44))=0,INDIRECT(ADDRESS($G151,38))&lt;&gt;"UL"),INDIRECT(ADDRESS($G151,COLUMN()-12)),0),0), IF($H151&gt;0,IF(AND(INDIRECT(ADDRESS($H151,44))=0,INDIRECT(ADDRESS($H151,38))&lt;&gt;"UL"),INDIRECT(ADDRESS($H151,COLUMN()-12)),0),0), IF($I151&gt;0,IF(AND(INDIRECT(ADDRESS($I151,44))=0,INDIRECT(ADDRESS($I151,38))&lt;&gt;"UL"),INDIRECT(ADDRESS($I151,COLUMN()-12)),0),0), IF($J151&gt;0,IF(AND(INDIRECT(ADDRESS($J151,44))=0,INDIRECT(ADDRESS($J151,38))&lt;&gt;"UL"),INDIRECT(ADDRESS($J151,COLUMN()-12)),0),0), IF($K151&gt;0,IF(AND(INDIRECT(ADDRESS($K151,44))=0,INDIRECT(ADDRESS($K151,38))&lt;&gt;"UL"),INDIRECT(ADDRESS($K151,COLUMN()-11)),0),0), IF($L151&gt;0,IF(AND(INDIRECT(ADDRESS($L151,44))=0,INDIRECT(ADDRESS($L151,38))&lt;&gt;"UL"),INDIRECT(ADDRESS($L151,COLUMN()-11)),0),0), IF($M151&gt;0,IF(AND(INDIRECT(ADDRESS($M151,44))=0,INDIRECT(ADDRESS($M151,38))&lt;&gt;"UL"),INDIRECT(ADDRESS($M151,COLUMN()-11)),0),0))</f>
        <v>0</v>
      </c>
      <c r="BN151" s="57" cm="1">
        <f t="array" aca="1" ref="BN151" ca="1">SUM(IF($C151&gt;0,IF(AND(INDIRECT(ADDRESS($C151,44))=0,INDIRECT(ADDRESS($C151,38))&lt;&gt;"UL"),INDIRECT(ADDRESS($C151,COLUMN()-12)),0),0), IF($D151&gt;0,IF(AND(INDIRECT(ADDRESS($D151,44))=0,INDIRECT(ADDRESS($D151,38))&lt;&gt;"UL"),INDIRECT(ADDRESS($D151,COLUMN()-12)),0),0), IF($E151&gt;0,IF(AND(INDIRECT(ADDRESS($E151,44))=0,INDIRECT(ADDRESS($E151,38))&lt;&gt;"UL"),INDIRECT(ADDRESS($E151,COLUMN()-12)),0),0), IF($F151&gt;0,IF(AND(INDIRECT(ADDRESS($F151,44))=0,INDIRECT(ADDRESS($F151,38))&lt;&gt;"UL"),INDIRECT(ADDRESS($F151,COLUMN()-12)),0),0), IF($G151&gt;0,IF(AND(INDIRECT(ADDRESS($G151,44))=0,INDIRECT(ADDRESS($G151,38))&lt;&gt;"UL"),INDIRECT(ADDRESS($G151,COLUMN()-12)),0),0), IF($H151&gt;0,IF(AND(INDIRECT(ADDRESS($H151,44))=0,INDIRECT(ADDRESS($H151,38))&lt;&gt;"UL"),INDIRECT(ADDRESS($H151,COLUMN()-12)),0),0), IF($I151&gt;0,IF(AND(INDIRECT(ADDRESS($I151,44))=0,INDIRECT(ADDRESS($I151,38))&lt;&gt;"UL"),INDIRECT(ADDRESS($I151,COLUMN()-12)),0),0), IF($J151&gt;0,IF(AND(INDIRECT(ADDRESS($J151,44))=0,INDIRECT(ADDRESS($J151,38))&lt;&gt;"UL"),INDIRECT(ADDRESS($J151,COLUMN()-12)),0),0), IF($K151&gt;0,IF(AND(INDIRECT(ADDRESS($K151,44))=0,INDIRECT(ADDRESS($K151,38))&lt;&gt;"UL"),INDIRECT(ADDRESS($K151,COLUMN()-11)),0),0), IF($L151&gt;0,IF(AND(INDIRECT(ADDRESS($L151,44))=0,INDIRECT(ADDRESS($L151,38))&lt;&gt;"UL"),INDIRECT(ADDRESS($L151,COLUMN()-11)),0),0), IF($M151&gt;0,IF(AND(INDIRECT(ADDRESS($M151,44))=0,INDIRECT(ADDRESS($M151,38))&lt;&gt;"UL"),INDIRECT(ADDRESS($M151,COLUMN()-11)),0),0))</f>
        <v>0</v>
      </c>
      <c r="BO151" s="57" cm="1">
        <f t="array" aca="1" ref="BO151" ca="1">SUM(IF($C151&gt;0,IF(AND(INDIRECT(ADDRESS($C151,44))=0,INDIRECT(ADDRESS($C151,38))&lt;&gt;"UL"),INDIRECT(ADDRESS($C151,COLUMN()-12)),0),0), IF($D151&gt;0,IF(AND(INDIRECT(ADDRESS($D151,44))=0,INDIRECT(ADDRESS($D151,38))&lt;&gt;"UL"),INDIRECT(ADDRESS($D151,COLUMN()-12)),0),0), IF($E151&gt;0,IF(AND(INDIRECT(ADDRESS($E151,44))=0,INDIRECT(ADDRESS($E151,38))&lt;&gt;"UL"),INDIRECT(ADDRESS($E151,COLUMN()-12)),0),0), IF($F151&gt;0,IF(AND(INDIRECT(ADDRESS($F151,44))=0,INDIRECT(ADDRESS($F151,38))&lt;&gt;"UL"),INDIRECT(ADDRESS($F151,COLUMN()-12)),0),0), IF($G151&gt;0,IF(AND(INDIRECT(ADDRESS($G151,44))=0,INDIRECT(ADDRESS($G151,38))&lt;&gt;"UL"),INDIRECT(ADDRESS($G151,COLUMN()-12)),0),0), IF($H151&gt;0,IF(AND(INDIRECT(ADDRESS($H151,44))=0,INDIRECT(ADDRESS($H151,38))&lt;&gt;"UL"),INDIRECT(ADDRESS($H151,COLUMN()-12)),0),0), IF($I151&gt;0,IF(AND(INDIRECT(ADDRESS($I151,44))=0,INDIRECT(ADDRESS($I151,38))&lt;&gt;"UL"),INDIRECT(ADDRESS($I151,COLUMN()-12)),0),0), IF($J151&gt;0,IF(AND(INDIRECT(ADDRESS($J151,44))=0,INDIRECT(ADDRESS($J151,38))&lt;&gt;"UL"),INDIRECT(ADDRESS($J151,COLUMN()-12)),0),0), IF($K151&gt;0,IF(AND(INDIRECT(ADDRESS($K151,44))=0,INDIRECT(ADDRESS($K151,38))&lt;&gt;"UL"),INDIRECT(ADDRESS($K151,COLUMN()-11)),0),0), IF($L151&gt;0,IF(AND(INDIRECT(ADDRESS($L151,44))=0,INDIRECT(ADDRESS($L151,38))&lt;&gt;"UL"),INDIRECT(ADDRESS($L151,COLUMN()-11)),0),0), IF($M151&gt;0,IF(AND(INDIRECT(ADDRESS($M151,44))=0,INDIRECT(ADDRESS($M151,38))&lt;&gt;"UL"),INDIRECT(ADDRESS($M151,COLUMN()-11)),0),0))</f>
        <v>0</v>
      </c>
      <c r="BP151" s="57" cm="1">
        <f t="array" aca="1" ref="BP151" ca="1">SUM(IF($C151&gt;0,IF(AND(INDIRECT(ADDRESS($C151,44))=0,INDIRECT(ADDRESS($C151,38))&lt;&gt;"UL"),INDIRECT(ADDRESS($C151,COLUMN()-12)),0),0), IF($D151&gt;0,IF(AND(INDIRECT(ADDRESS($D151,44))=0,INDIRECT(ADDRESS($D151,38))&lt;&gt;"UL"),INDIRECT(ADDRESS($D151,COLUMN()-12)),0),0), IF($E151&gt;0,IF(AND(INDIRECT(ADDRESS($E151,44))=0,INDIRECT(ADDRESS($E151,38))&lt;&gt;"UL"),INDIRECT(ADDRESS($E151,COLUMN()-12)),0),0), IF($F151&gt;0,IF(AND(INDIRECT(ADDRESS($F151,44))=0,INDIRECT(ADDRESS($F151,38))&lt;&gt;"UL"),INDIRECT(ADDRESS($F151,COLUMN()-12)),0),0), IF($G151&gt;0,IF(AND(INDIRECT(ADDRESS($G151,44))=0,INDIRECT(ADDRESS($G151,38))&lt;&gt;"UL"),INDIRECT(ADDRESS($G151,COLUMN()-12)),0),0), IF($H151&gt;0,IF(AND(INDIRECT(ADDRESS($H151,44))=0,INDIRECT(ADDRESS($H151,38))&lt;&gt;"UL"),INDIRECT(ADDRESS($H151,COLUMN()-12)),0),0), IF($I151&gt;0,IF(AND(INDIRECT(ADDRESS($I151,44))=0,INDIRECT(ADDRESS($I151,38))&lt;&gt;"UL"),INDIRECT(ADDRESS($I151,COLUMN()-12)),0),0), IF($J151&gt;0,IF(AND(INDIRECT(ADDRESS($J151,44))=0,INDIRECT(ADDRESS($J151,38))&lt;&gt;"UL"),INDIRECT(ADDRESS($J151,COLUMN()-12)),0),0), IF($K151&gt;0,IF(AND(INDIRECT(ADDRESS($K151,44))=0,INDIRECT(ADDRESS($K151,38))&lt;&gt;"UL"),INDIRECT(ADDRESS($K151,COLUMN()-11)),0),0), IF($L151&gt;0,IF(AND(INDIRECT(ADDRESS($L151,44))=0,INDIRECT(ADDRESS($L151,38))&lt;&gt;"UL"),INDIRECT(ADDRESS($L151,COLUMN()-11)),0),0), IF($M151&gt;0,IF(AND(INDIRECT(ADDRESS($M151,44))=0,INDIRECT(ADDRESS($M151,38))&lt;&gt;"UL"),INDIRECT(ADDRESS($M151,COLUMN()-11)),0),0))</f>
        <v>0</v>
      </c>
      <c r="BQ151" s="57">
        <f t="shared" ca="1" si="108"/>
        <v>0</v>
      </c>
      <c r="BR151" s="161">
        <f t="shared" ca="1" si="109"/>
        <v>74.740747172902289</v>
      </c>
      <c r="BS151" s="56"/>
      <c r="BT151" s="56">
        <f t="shared" ca="1" si="110"/>
        <v>2.1230992133552347</v>
      </c>
      <c r="BU151" s="56">
        <f t="shared" ca="1" si="111"/>
        <v>8.1657662052124408E-2</v>
      </c>
      <c r="BV151" s="57" t="s">
        <v>34</v>
      </c>
      <c r="BW151" s="57" cm="1">
        <f t="array" aca="1" ref="BW151" ca="1">SUM(IF($C151&gt;0,IF(AND(INDIRECT(ADDRESS($C151,44))=0,INDIRECT(ADDRESS($C151,38))="UL",ISERROR(SEARCH("Rear",INDIRECT(ADDRESS($C151,33)))),ISERROR(SEARCH("Side",INDIRECT(ADDRESS($C151,33))))),INDIRECT(ADDRESS($C151,COLUMN())),0),0),IF($D151&gt;0,IF(AND(INDIRECT(ADDRESS($D151,44))=0,INDIRECT(ADDRESS($D151,38))="UL",ISERROR(SEARCH("Rear",INDIRECT(ADDRESS($D151,33)))),ISERROR(SEARCH("Side",INDIRECT(ADDRESS($D151,33))))),INDIRECT(ADDRESS($D151,COLUMN())),0),0),IF($E151&gt;0,IF(AND(INDIRECT(ADDRESS($E151,44))=0,INDIRECT(ADDRESS($E151,38))="UL",ISERROR(SEARCH("Rear",INDIRECT(ADDRESS($E151,33)))),ISERROR(SEARCH("Side",INDIRECT(ADDRESS($E151,33))))),INDIRECT(ADDRESS($E151,COLUMN())),0),0),IF($F151&gt;0,IF(AND(INDIRECT(ADDRESS($F151,44))=0,INDIRECT(ADDRESS($F151,38))="UL",ISERROR(SEARCH("Rear",INDIRECT(ADDRESS($F151,33)))),ISERROR(SEARCH("Side",INDIRECT(ADDRESS($F151,33))))),INDIRECT(ADDRESS($F151,COLUMN())),0),0),IF($G151&gt;0,IF(AND(INDIRECT(ADDRESS($G151,44))=0,INDIRECT(ADDRESS($G151,38))="UL",ISERROR(SEARCH("Rear",INDIRECT(ADDRESS($G151,33)))),ISERROR(SEARCH("Side",INDIRECT(ADDRESS($G151,33))))),INDIRECT(ADDRESS($G151,COLUMN())),0),0),IF($H151&gt;0,IF(AND(INDIRECT(ADDRESS($H151,44))=0,INDIRECT(ADDRESS($H151,38))="UL",ISERROR(SEARCH("Rear",INDIRECT(ADDRESS($H151,33)))),ISERROR(SEARCH("Side",INDIRECT(ADDRESS($H151,33))))),INDIRECT(ADDRESS($H151,COLUMN())),0),0),IF($I151&gt;0,IF(AND(INDIRECT(ADDRESS($I151,44))=0,INDIRECT(ADDRESS($I151,38))="UL",ISERROR(SEARCH("Rear",INDIRECT(ADDRESS($I151,33)))),ISERROR(SEARCH("Side",INDIRECT(ADDRESS($I151,33))))),INDIRECT(ADDRESS($I151,COLUMN())),0),0),IF($J151&gt;0,IF(AND(INDIRECT(ADDRESS($J151,44))=0,INDIRECT(ADDRESS($J151,38))="UL",ISERROR(SEARCH("Rear",INDIRECT(ADDRESS($J151,33)))),ISERROR(SEARCH("Side",INDIRECT(ADDRESS($J151,33))))),INDIRECT(ADDRESS($J151,COLUMN())),0),0),IF($K151&gt;0,IF(AND(INDIRECT(ADDRESS($K151,44))=0,INDIRECT(ADDRESS($K151,38))="UL",ISERROR(SEARCH("Rear",INDIRECT(ADDRESS($K151,33)))),ISERROR(SEARCH("Side",INDIRECT(ADDRESS($K151,33))))),INDIRECT(ADDRESS($K151,COLUMN())),0),0),IF($L151&gt;0,IF(AND(INDIRECT(ADDRESS($L151,44))=0,INDIRECT(ADDRESS($L151,38))="UL",ISERROR(SEARCH("Rear",INDIRECT(ADDRESS($L151,33)))),ISERROR(SEARCH("Side",INDIRECT(ADDRESS($L151,33))))),INDIRECT(ADDRESS($L151,COLUMN())),0),0),IF($M151&gt;0,IF(AND(INDIRECT(ADDRESS($M151,44))=0,INDIRECT(ADDRESS($M151,38))="UL",ISERROR(SEARCH("Rear",INDIRECT(ADDRESS($M151,33)))),ISERROR(SEARCH("Side",INDIRECT(ADDRESS($M151,33))))),INDIRECT(ADDRESS($M151,COLUMN())),0),0))</f>
        <v>0.44444444444444442</v>
      </c>
      <c r="BX151" s="57">
        <f t="shared" ca="1" si="112"/>
        <v>0.44444444444444442</v>
      </c>
      <c r="BY151" s="57" cm="1">
        <f t="array" aca="1" ref="BY151" ca="1">SUM(IF($C151&gt;0,IF(AND(INDIRECT(ADDRESS($C151,44))=0,INDIRECT(ADDRESS($C151,38))="UL"),INDIRECT(ADDRESS($C151,COLUMN())),0),0),IF($D151&gt;0,IF(AND(INDIRECT(ADDRESS($D151,44))=0,INDIRECT(ADDRESS($D151,38))="UL"),INDIRECT(ADDRESS($D151,COLUMN())),0),0),IF($E151&gt;0,IF(AND(INDIRECT(ADDRESS($E151,44))=0,INDIRECT(ADDRESS($E151,38))="UL"),INDIRECT(ADDRESS($E151,COLUMN())),0),0),IF($F151&gt;0,IF(AND(INDIRECT(ADDRESS($F151,44))=0,INDIRECT(ADDRESS($F151,38))="UL"),INDIRECT(ADDRESS($F151,COLUMN())),0),0),IF($G151&gt;0,IF(AND(INDIRECT(ADDRESS($G151,44))=0,INDIRECT(ADDRESS($G151,38))="UL"),INDIRECT(ADDRESS($G151,COLUMN())),0),0),IF($H151&gt;0,IF(AND(INDIRECT(ADDRESS($H151,44))=0,INDIRECT(ADDRESS($H151,38))="UL"),INDIRECT(ADDRESS($H151,COLUMN())),0),0),IF($I151&gt;0,IF(AND(INDIRECT(ADDRESS($I151,44))=0,INDIRECT(ADDRESS($I151,38))="UL"),INDIRECT(ADDRESS($I151,COLUMN())),0),0),IF($J151&gt;0,IF(AND(INDIRECT(ADDRESS($J151,44))=0,INDIRECT(ADDRESS($J151,38))="UL"),INDIRECT(ADDRESS($J151,COLUMN())),0),0),IF($K151&gt;0,IF(AND(INDIRECT(ADDRESS($K151,44))=0,INDIRECT(ADDRESS($K151,38))="UL"),INDIRECT(ADDRESS($K151,COLUMN())),0),0),IF($L151&gt;0,IF(AND(INDIRECT(ADDRESS($L151,44))=0,INDIRECT(ADDRESS($L151,38))="UL"),INDIRECT(ADDRESS($L151,COLUMN())),0),0),IF($M151&gt;0,IF(AND(INDIRECT(ADDRESS($M151,44))=0,INDIRECT(ADDRESS($M151,38))="UL"),INDIRECT(ADDRESS($M151,COLUMN())),0),0))</f>
        <v>0.32263374485596702</v>
      </c>
      <c r="BZ151" s="57" cm="1">
        <f t="array" aca="1" ref="BZ151" ca="1">SUM(IF($C151&gt;0,IF(AND(INDIRECT(ADDRESS($C151,44))=0,INDIRECT(ADDRESS($C151,38))="UL"),INDIRECT(ADDRESS($C151,COLUMN())),0),0),IF($D151&gt;0,IF(AND(INDIRECT(ADDRESS($D151,44))=0,INDIRECT(ADDRESS($D151,38))="UL"),INDIRECT(ADDRESS($D151,COLUMN())),0),0),IF($E151&gt;0,IF(AND(INDIRECT(ADDRESS($E151,44))=0,INDIRECT(ADDRESS($E151,38))="UL"),INDIRECT(ADDRESS($E151,COLUMN())),0),0),IF($F151&gt;0,IF(AND(INDIRECT(ADDRESS($F151,44))=0,INDIRECT(ADDRESS($F151,38))="UL"),INDIRECT(ADDRESS($F151,COLUMN())),0),0),IF($G151&gt;0,IF(AND(INDIRECT(ADDRESS($G151,44))=0,INDIRECT(ADDRESS($G151,38))="UL"),INDIRECT(ADDRESS($G151,COLUMN())),0),0),IF($H151&gt;0,IF(AND(INDIRECT(ADDRESS($H151,44))=0,INDIRECT(ADDRESS($H151,38))="UL"),INDIRECT(ADDRESS($H151,COLUMN())),0),0),IF($I151&gt;0,IF(AND(INDIRECT(ADDRESS($I151,44))=0,INDIRECT(ADDRESS($I151,38))="UL"),INDIRECT(ADDRESS($I151,COLUMN())),0),0),IF($J151&gt;0,IF(AND(INDIRECT(ADDRESS($J151,44))=0,INDIRECT(ADDRESS($J151,38))="UL"),INDIRECT(ADDRESS($J151,COLUMN())),0),0),IF($K151&gt;0,IF(AND(INDIRECT(ADDRESS($K151,44))=0,INDIRECT(ADDRESS($K151,38))="UL"),INDIRECT(ADDRESS($K151,COLUMN())),0),0),IF($L151&gt;0,IF(AND(INDIRECT(ADDRESS($L151,44))=0,INDIRECT(ADDRESS($L151,38))="UL"),INDIRECT(ADDRESS($L151,COLUMN())),0),0),IF($M151&gt;0,IF(AND(INDIRECT(ADDRESS($M151,44))=0,INDIRECT(ADDRESS($M151,38))="UL"),INDIRECT(ADDRESS($M151,COLUMN())),0),0))</f>
        <v>0.29218106995884774</v>
      </c>
      <c r="CA151" s="57">
        <f t="shared" ca="1" si="113"/>
        <v>0.29218106995884774</v>
      </c>
      <c r="CB151" s="57" cm="1">
        <f t="array" aca="1" ref="CB151" ca="1">SUM(IF($C151&gt;0,IF(AND(INDIRECT(ADDRESS($C151,44))=0,INDIRECT(ADDRESS($C151,38))&lt;&gt;"UL"),INDIRECT(ADDRESS($C151,COLUMN())),0),0),IF($D151&gt;0,IF(AND(INDIRECT(ADDRESS($D151,44))=0,INDIRECT(ADDRESS($D151,38))&lt;&gt;"UL"),INDIRECT(ADDRESS($D151,COLUMN())),0),0),IF($E151&gt;0,IF(AND(INDIRECT(ADDRESS($E151,44))=0,INDIRECT(ADDRESS($E151,38))&lt;&gt;"UL"),INDIRECT(ADDRESS($E151,COLUMN())),0),0),IF($F151&gt;0,IF(AND(INDIRECT(ADDRESS($F151,44))=0,INDIRECT(ADDRESS($F151,38))&lt;&gt;"UL"),INDIRECT(ADDRESS($F151,COLUMN())),0),0),IF($G151&gt;0,IF(AND(INDIRECT(ADDRESS($G151,44))=0,INDIRECT(ADDRESS($G151,38))&lt;&gt;"UL"),INDIRECT(ADDRESS($G151,COLUMN())),0),0),IF($H151&gt;0,IF(AND(INDIRECT(ADDRESS($H151,44))=0,INDIRECT(ADDRESS($H151,38))&lt;&gt;"UL"),INDIRECT(ADDRESS($H151,COLUMN())),0),0),IF($I151&gt;0,IF(AND(INDIRECT(ADDRESS($I151,44))=0,INDIRECT(ADDRESS($I151,38))&lt;&gt;"UL"),INDIRECT(ADDRESS($I151,COLUMN())),0),0),IF($J151&gt;0,IF(AND(INDIRECT(ADDRESS($J151,44))=0,INDIRECT(ADDRESS($J151,38))&lt;&gt;"UL"),INDIRECT(ADDRESS($J151,COLUMN())),0),0),IF($K151&gt;0,IF(AND(INDIRECT(ADDRESS($K151,44))=0,INDIRECT(ADDRESS($K151,38))&lt;&gt;"UL"),INDIRECT(ADDRESS($K151,COLUMN())),0),0),IF($L151&gt;0,IF(AND(INDIRECT(ADDRESS($L151,44))=0,INDIRECT(ADDRESS($L151,38))&lt;&gt;"UL"),INDIRECT(ADDRESS($L151,COLUMN())),0),0),IF($M151&gt;0,IF(AND(INDIRECT(ADDRESS($M151,44))=0,INDIRECT(ADDRESS($M151,38))&lt;&gt;"UL"),INDIRECT(ADDRESS($M151,COLUMN())),0),0))</f>
        <v>0</v>
      </c>
      <c r="CC151" s="57">
        <f t="shared" ca="1" si="114"/>
        <v>0</v>
      </c>
      <c r="CD151" s="57" cm="1">
        <f t="array" aca="1" ref="CD151" ca="1">SUM(IF($C151&gt;0,IF(AND(INDIRECT(ADDRESS($C151,44))=0,INDIRECT(ADDRESS($C151,38))&lt;&gt;"UL"),INDIRECT(ADDRESS($C151,COLUMN())),0),0),IF($D151&gt;0,IF(AND(INDIRECT(ADDRESS($D151,44))=0,INDIRECT(ADDRESS($D151,38))&lt;&gt;"UL"),INDIRECT(ADDRESS($D151,COLUMN())),0),0),IF($E151&gt;0,IF(AND(INDIRECT(ADDRESS($E151,44))=0,INDIRECT(ADDRESS($E151,38))&lt;&gt;"UL"),INDIRECT(ADDRESS($E151,COLUMN())),0),0),IF($F151&gt;0,IF(AND(INDIRECT(ADDRESS($F151,44))=0,INDIRECT(ADDRESS($F151,38))&lt;&gt;"UL"),INDIRECT(ADDRESS($F151,COLUMN())),0),0),IF($G151&gt;0,IF(AND(INDIRECT(ADDRESS($G151,44))=0,INDIRECT(ADDRESS($G151,38))&lt;&gt;"UL"),INDIRECT(ADDRESS($G151,COLUMN())),0),0),IF($H151&gt;0,IF(AND(INDIRECT(ADDRESS($H151,44))=0,INDIRECT(ADDRESS($H151,38))&lt;&gt;"UL"),INDIRECT(ADDRESS($H151,COLUMN())),0),0),IF($I151&gt;0,IF(AND(INDIRECT(ADDRESS($I151,44))=0,INDIRECT(ADDRESS($I151,38))&lt;&gt;"UL"),INDIRECT(ADDRESS($I151,COLUMN())),0),0),IF($J151&gt;0,IF(AND(INDIRECT(ADDRESS($J151,44))=0,INDIRECT(ADDRESS($J151,38))&lt;&gt;"UL"),INDIRECT(ADDRESS($J151,COLUMN())),0),0),IF($K151&gt;0,IF(AND(INDIRECT(ADDRESS($K151,44))=0,INDIRECT(ADDRESS($K151,38))&lt;&gt;"UL"),INDIRECT(ADDRESS($K151,COLUMN())),0),0),IF($L151&gt;0,IF(AND(INDIRECT(ADDRESS($L151,44))=0,INDIRECT(ADDRESS($L151,38))&lt;&gt;"UL"),INDIRECT(ADDRESS($L151,COLUMN())),0),0),IF($M151&gt;0,IF(AND(INDIRECT(ADDRESS($M151,44))=0,INDIRECT(ADDRESS($M151,38))&lt;&gt;"UL"),INDIRECT(ADDRESS($M151,COLUMN())),0),0))</f>
        <v>0</v>
      </c>
      <c r="CE151" s="57" cm="1">
        <f t="array" aca="1" ref="CE151" ca="1">SUM(IF($C151&gt;0,IF(AND(INDIRECT(ADDRESS($C151,44))=0,INDIRECT(ADDRESS($C151,38))&lt;&gt;"UL"),INDIRECT(ADDRESS($C151,COLUMN())),0),0),IF($D151&gt;0,IF(AND(INDIRECT(ADDRESS($D151,44))=0,INDIRECT(ADDRESS($D151,38))&lt;&gt;"UL"),INDIRECT(ADDRESS($D151,COLUMN())),0),0),IF($E151&gt;0,IF(AND(INDIRECT(ADDRESS($E151,44))=0,INDIRECT(ADDRESS($E151,38))&lt;&gt;"UL"),INDIRECT(ADDRESS($E151,COLUMN())),0),0),IF($F151&gt;0,IF(AND(INDIRECT(ADDRESS($F151,44))=0,INDIRECT(ADDRESS($F151,38))&lt;&gt;"UL"),INDIRECT(ADDRESS($F151,COLUMN())),0),0),IF($G151&gt;0,IF(AND(INDIRECT(ADDRESS($G151,44))=0,INDIRECT(ADDRESS($G151,38))&lt;&gt;"UL"),INDIRECT(ADDRESS($G151,COLUMN())),0),0),IF($H151&gt;0,IF(AND(INDIRECT(ADDRESS($H151,44))=0,INDIRECT(ADDRESS($H151,38))&lt;&gt;"UL"),INDIRECT(ADDRESS($H151,COLUMN())),0),0),IF($I151&gt;0,IF(AND(INDIRECT(ADDRESS($I151,44))=0,INDIRECT(ADDRESS($I151,38))&lt;&gt;"UL"),INDIRECT(ADDRESS($I151,COLUMN())),0),0),IF($J151&gt;0,IF(AND(INDIRECT(ADDRESS($J151,44))=0,INDIRECT(ADDRESS($J151,38))&lt;&gt;"UL"),INDIRECT(ADDRESS($J151,COLUMN())),0),0),IF($K151&gt;0,IF(AND(INDIRECT(ADDRESS($K151,44))=0,INDIRECT(ADDRESS($K151,38))&lt;&gt;"UL"),INDIRECT(ADDRESS($K151,COLUMN())),0),0),IF($L151&gt;0,IF(AND(INDIRECT(ADDRESS($L151,44))=0,INDIRECT(ADDRESS($L151,38))&lt;&gt;"UL"),INDIRECT(ADDRESS($L151,COLUMN())),0),0),IF($M151&gt;0,IF(AND(INDIRECT(ADDRESS($M151,44))=0,INDIRECT(ADDRESS($M151,38))&lt;&gt;"UL"),INDIRECT(ADDRESS($M151,COLUMN())),0),0))</f>
        <v>0</v>
      </c>
      <c r="CF151" s="57">
        <f t="shared" ca="1" si="115"/>
        <v>0</v>
      </c>
      <c r="CG151" s="57">
        <f t="shared" ca="1" si="116"/>
        <v>1.2230907255878232</v>
      </c>
      <c r="CH151" s="57">
        <f t="shared" ca="1" si="117"/>
        <v>4.7041950984147048E-2</v>
      </c>
      <c r="CI151" s="19">
        <f t="shared" ca="1" si="118"/>
        <v>15.94652716136769</v>
      </c>
      <c r="CJ151" s="19"/>
      <c r="CK151" s="57" cm="1">
        <f t="array" aca="1" ref="CK151" ca="1">IF(AU151="S", SUM(IF($C151&gt;0,IF(INDIRECT(ADDRESS($C151,43))&lt;&gt;1,INDIRECT(ADDRESS($C151,48)),0),0), IF($D151&gt;0,IF(INDIRECT(ADDRESS($D151,43))&lt;&gt;1,INDIRECT(ADDRESS($D151,48)),0),0), IF($E151&gt;0,IF(INDIRECT(ADDRESS($E151,43))&lt;&gt;1,INDIRECT(ADDRESS($E151,48)),0),0), IF($F151&gt;0,IF(INDIRECT(ADDRESS($F151,43))&lt;&gt;1,INDIRECT(ADDRESS($F151,48)),0),0), IF($G151&gt;0,IF(INDIRECT(ADDRESS($G151,43))&lt;&gt;1,INDIRECT(ADDRESS($G151,48)),0),0), IF($H151&gt;0,IF(INDIRECT(ADDRESS($H151,43))&lt;&gt;1,INDIRECT(ADDRESS($H151,48)),0),0), IF($I151&gt;0,IF(INDIRECT(ADDRESS($I151,43))&lt;&gt;1,INDIRECT(ADDRESS($I151,48)),0),0), IF($J151&gt;0,IF(INDIRECT(ADDRESS($J151,43))&lt;&gt;1,INDIRECT(ADDRESS($J151,48)),0),0), IF($K151&gt;0,IF(INDIRECT(ADDRESS($K151,43))&lt;&gt;1,INDIRECT(ADDRESS($K151,48)),0),0), IF($L151&gt;0,IF(INDIRECT(ADDRESS($L151,43))&lt;&gt;1,INDIRECT(ADDRESS($L151,48)),0),0), IF($M151&gt;0,IF(INDIRECT(ADDRESS($M151,43))&lt;&gt;1,INDIRECT(ADDRESS($M151,48)),0),0)), IF(AU151="L",SUM(IF($C151&gt;0,IF(INDIRECT(ADDRESS($C151,43))&lt;&gt;1,INDIRECT(ADDRESS($C151,50)),0),0), IF($D151&gt;0,IF(INDIRECT(ADDRESS($D151,43))&lt;&gt;1,INDIRECT(ADDRESS($D151,50)),0),0), IF($E151&gt;0,IF(INDIRECT(ADDRESS($E151,43))&lt;&gt;1,INDIRECT(ADDRESS($E151,50)),0),0), IF($F151&gt;0,IF(INDIRECT(ADDRESS($F151,43))&lt;&gt;1,INDIRECT(ADDRESS($F151,50)),0),0), IF($G151&gt;0,IF(INDIRECT(ADDRESS($G151,43))&lt;&gt;1,INDIRECT(ADDRESS($G151,50)),0),0), IF($G151&gt;0,IF(INDIRECT(ADDRESS($G151,43))&lt;&gt;1,INDIRECT(ADDRESS($G151,50)),0),0), IF($H151&gt;0,IF(INDIRECT(ADDRESS($H151,43))&lt;&gt;1,INDIRECT(ADDRESS($H151,50)),0),0), IF($I151&gt;0,IF(INDIRECT(ADDRESS($I151,43))&lt;&gt;1,INDIRECT(ADDRESS($I151,50)),0),0), IF($J151&gt;0,IF(INDIRECT(ADDRESS($J151,43))&lt;&gt;1,INDIRECT(ADDRESS($J151,50)),0),0), IF($K151&gt;0,IF(INDIRECT(ADDRESS($K151,43))&lt;&gt;1,INDIRECT(ADDRESS($K151,50)),0),0), IF($L151&gt;0,IF(INDIRECT(ADDRESS($L151,43))&lt;&gt;1,INDIRECT(ADDRESS($L151,50)),0),0), IF($M151&gt;0,IF(INDIRECT(ADDRESS($M151,43))&lt;&gt;1,INDIRECT(ADDRESS($M151,50)),0),0)), SUM(IF($C151&gt;0,IF(INDIRECT(ADDRESS($C151,43))&lt;&gt;1,INDIRECT(ADDRESS($C151,49)),0),0), IF($D151&gt;0,IF(INDIRECT(ADDRESS($D151,43))&lt;&gt;1,INDIRECT(ADDRESS($D151,49)),0),0), IF($E151&gt;0,IF(INDIRECT(ADDRESS($E151,43))&lt;&gt;1,INDIRECT(ADDRESS($E151,49)),0),0), IF($F151&gt;0,IF(INDIRECT(ADDRESS($F151,43))&lt;&gt;1,INDIRECT(ADDRESS($F151,49)),0),0), IF($G151&gt;0,IF(INDIRECT(ADDRESS($G151,43))&lt;&gt;1,INDIRECT(ADDRESS($G151,49)),0),0), IF($G151&gt;0,IF(INDIRECT(ADDRESS($G151,43))&lt;&gt;1,INDIRECT(ADDRESS($G151,49)),0),0), IF($H151&gt;0,IF(INDIRECT(ADDRESS($H151,43))&lt;&gt;1,INDIRECT(ADDRESS($H151,49)),0),0), IF($I151&gt;0,IF(INDIRECT(ADDRESS($I151,43))&lt;&gt;1,INDIRECT(ADDRESS($I151,49)),0),0), IF($J151&gt;0,IF(INDIRECT(ADDRESS($J151,43))&lt;&gt;1,INDIRECT(ADDRESS($J151,49)),0),0), IF($K151&gt;0,IF(INDIRECT(ADDRESS($K151,43))&lt;&gt;1,INDIRECT(ADDRESS($K151,49)),0),0), IF($L151&gt;0,IF(INDIRECT(ADDRESS($L151,43))&lt;&gt;1,INDIRECT(ADDRESS($L151,49)),0),0), IF($M151&gt;0,IF(INDIRECT(ADDRESS($M151,43))&lt;&gt;1,INDIRECT(ADDRESS($M151,49)),0),0))))</f>
        <v>0.66666666666666663</v>
      </c>
      <c r="CL151" s="146" cm="1">
        <f t="array" aca="1" ref="CL151" ca="1">1.25*SUM(IF($C151&gt;0,IF(INDIRECT(ADDRESS($C151,44))=1,INDIRECT(ADDRESS($C151,90)),0),0), IF($D151&gt;0,IF(INDIRECT(ADDRESS($D151,44))=1,INDIRECT(ADDRESS($D151,90)),0),0), IF($E151&gt;0,IF(INDIRECT(ADDRESS($E151,44))=1,INDIRECT(ADDRESS($E151,90)),0),0), IF($F151&gt;0,IF(INDIRECT(ADDRESS($F151,44))=1,INDIRECT(ADDRESS($F151,90)),0),0), IF($G151&gt;0,IF(INDIRECT(ADDRESS($G151,44))=1,INDIRECT(ADDRESS($G151,90)),0),0), IF($H151&gt;0,IF(INDIRECT(ADDRESS($H151,44))=1,INDIRECT(ADDRESS($H151,90)),0),0), IF($I151&gt;0,IF(INDIRECT(ADDRESS($I151,44))=1,INDIRECT(ADDRESS($I151,90)),0),0), IF($J151&gt;0,IF(INDIRECT(ADDRESS($J151,44))=1,INDIRECT(ADDRESS($J151,90)),0),0), IF($K151&gt;0,IF(INDIRECT(ADDRESS($K151,44))=1,INDIRECT(ADDRESS($K151,90)),0),0), IF($L151&gt;0,IF(INDIRECT(ADDRESS($L151,44))=1,INDIRECT(ADDRESS($L151,90)),0),0), IF($M151&gt;0,IF(INDIRECT(ADDRESS($M151,44))=1,INDIRECT(ADDRESS($M151,90)),0),0))</f>
        <v>5.8333333333333339</v>
      </c>
      <c r="CM151" s="56">
        <f t="shared" ca="1" si="119"/>
        <v>0.60115031042474043</v>
      </c>
    </row>
    <row r="152" spans="1:92" x14ac:dyDescent="0.25">
      <c r="A152" s="52" t="s">
        <v>174</v>
      </c>
      <c r="B152" s="67">
        <v>102</v>
      </c>
      <c r="C152" s="67">
        <v>114</v>
      </c>
      <c r="D152" s="67">
        <v>115</v>
      </c>
      <c r="E152" s="67">
        <v>118</v>
      </c>
      <c r="F152" s="67">
        <v>119</v>
      </c>
      <c r="G152" s="67"/>
      <c r="H152" s="67"/>
      <c r="I152" s="67"/>
      <c r="J152" s="67"/>
      <c r="K152" s="67"/>
      <c r="L152" s="67"/>
      <c r="M152" s="67"/>
      <c r="N152" s="67">
        <f ca="1">SUM(INDIRECT(ADDRESS(B152,COLUMN())),IF(C152&gt;0,INDIRECT(ADDRESS(C152,COLUMN())),0),IF(D152&gt;0,INDIRECT(ADDRESS(D152,COLUMN())),0),IF(E152&gt;0,INDIRECT(ADDRESS(E152,COLUMN())),0),IF(F152&gt;0,INDIRECT(ADDRESS(F152,COLUMN())),0),IF(G152&gt;0,INDIRECT(ADDRESS(G152,COLUMN())),0),IF(H152&gt;0,INDIRECT(ADDRESS(H152,COLUMN())),0),IF(I152&gt;0,INDIRECT(ADDRESS(I152,COLUMN())),0),IF(J152&gt;0,INDIRECT(ADDRESS(J152,COLUMN())),0),IF(K152&gt;0,INDIRECT(ADDRESS(K152,COLUMN())),0),IF(L152&gt;0,INDIRECT(ADDRESS(L152,COLUMN())),0),IF(M152&gt;0,INDIRECT(ADDRESS(M152,COLUMN())),0))</f>
        <v>27</v>
      </c>
      <c r="O152" s="67" t="str" cm="1">
        <f t="array" aca="1" ref="O152" ca="1">INDIRECT(ADDRESS($B152,COLUMN()))</f>
        <v>Bomber</v>
      </c>
      <c r="P152" s="67" cm="1">
        <f t="array" aca="1" ref="P152" ca="1">INDIRECT(ADDRESS($B152,COLUMN()))</f>
        <v>5</v>
      </c>
      <c r="Q152" s="67" cm="1">
        <f t="array" aca="1" ref="Q152" ca="1">INDIRECT(ADDRESS($B152,COLUMN()))</f>
        <v>1</v>
      </c>
      <c r="R152" s="67" t="str" cm="1">
        <f t="array" aca="1" ref="R152" ca="1">INDIRECT(ADDRESS($B152,COLUMN()))</f>
        <v>-</v>
      </c>
      <c r="S152" s="67" cm="1">
        <f t="array" aca="1" ref="S152" ca="1">INDIRECT(ADDRESS($B152,COLUMN()))</f>
        <v>1</v>
      </c>
      <c r="T152" s="67" t="str" cm="1">
        <f t="array" aca="1" ref="T152" ca="1">INDIRECT(ADDRESS($B152,COLUMN()))</f>
        <v>1-3</v>
      </c>
      <c r="U152" s="67" cm="1">
        <f t="array" aca="1" ref="U152" ca="1">INDIRECT(ADDRESS($B152,COLUMN()))</f>
        <v>3</v>
      </c>
      <c r="V152" s="67" cm="1">
        <f t="array" aca="1" ref="V152" ca="1">INDIRECT(ADDRESS($B152,COLUMN()))</f>
        <v>0</v>
      </c>
      <c r="W152" s="67" cm="1">
        <f t="array" aca="1" ref="W152" ca="1">INDIRECT(ADDRESS($B152,COLUMN()))</f>
        <v>5</v>
      </c>
      <c r="X152" s="67" cm="1">
        <f t="array" aca="1" ref="X152" ca="1">INDIRECT(ADDRESS($B152,COLUMN()))</f>
        <v>5</v>
      </c>
      <c r="Y152" s="67" cm="1">
        <f t="array" aca="1" ref="Y152" ca="1">INDIRECT(ADDRESS($B152,COLUMN()))</f>
        <v>2</v>
      </c>
      <c r="Z152" s="67" cm="1">
        <f t="array" aca="1" ref="Z152" ca="1">INDIRECT(ADDRESS($B152,COLUMN()))</f>
        <v>5</v>
      </c>
      <c r="AA152" s="67" cm="1">
        <f t="array" aca="1" ref="AA152" ca="1">INDIRECT(ADDRESS($B152,COLUMN()))</f>
        <v>0</v>
      </c>
      <c r="AB152" s="56">
        <f t="shared" ca="1" si="100"/>
        <v>0.57718484016995586</v>
      </c>
      <c r="AC152" s="56">
        <f t="shared" ca="1" si="101"/>
        <v>0.68626599570615276</v>
      </c>
      <c r="AD152" s="56">
        <f t="shared" ca="1" si="102"/>
        <v>2.9837651987224034</v>
      </c>
      <c r="AF152" s="52"/>
      <c r="AG152" s="52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2"/>
      <c r="AU152" s="54" t="s">
        <v>113</v>
      </c>
      <c r="AV152" s="57" cm="1">
        <f t="array" aca="1" ref="AV152" ca="1">SUM(IF($C152&gt;0,IF(AND(INDIRECT(ADDRESS($C152,44))=0,INDIRECT(ADDRESS($C152,38))="UL",ISERROR(SEARCH("Rear",INDIRECT(ADDRESS($C152,33)))),ISERROR(SEARCH("Side",INDIRECT(ADDRESS($C152,33))))),INDIRECT(ADDRESS($C152,COLUMN())),0),0),IF($D152&gt;0,IF(AND(INDIRECT(ADDRESS($D152,44))=0,INDIRECT(ADDRESS($D152,38))="UL",ISERROR(SEARCH("Rear",INDIRECT(ADDRESS($D152,33)))),ISERROR(SEARCH("Side",INDIRECT(ADDRESS($D152,33))))),INDIRECT(ADDRESS($D152,COLUMN())),0),0),IF($E152&gt;0,IF(AND(INDIRECT(ADDRESS($E152,44))=0,INDIRECT(ADDRESS($E152,38))="UL",ISERROR(SEARCH("Rear",INDIRECT(ADDRESS($E152,33)))),ISERROR(SEARCH("Side",INDIRECT(ADDRESS($E152,33))))),INDIRECT(ADDRESS($E152,COLUMN())),0),0),IF($F152&gt;0,IF(AND(INDIRECT(ADDRESS($F152,44))=0,INDIRECT(ADDRESS($F152,38))="UL",ISERROR(SEARCH("Rear",INDIRECT(ADDRESS($F152,33)))),ISERROR(SEARCH("Side",INDIRECT(ADDRESS($F152,33))))),INDIRECT(ADDRESS($F152,COLUMN())),0),0),IF($G152&gt;0,IF(AND(INDIRECT(ADDRESS($G152,44))=0,INDIRECT(ADDRESS($G152,38))="UL",ISERROR(SEARCH("Rear",INDIRECT(ADDRESS($G152,33)))),ISERROR(SEARCH("Side",INDIRECT(ADDRESS($G152,33))))),INDIRECT(ADDRESS($G152,COLUMN())),0),0),IF($H152&gt;0,IF(AND(INDIRECT(ADDRESS($H152,44))=0,INDIRECT(ADDRESS($H152,38))="UL",ISERROR(SEARCH("Rear",INDIRECT(ADDRESS($H152,33)))),ISERROR(SEARCH("Side",INDIRECT(ADDRESS($H152,33))))),INDIRECT(ADDRESS($H152,COLUMN())),0),0),IF($I152&gt;0,IF(AND(INDIRECT(ADDRESS($I152,44))=0,INDIRECT(ADDRESS($I152,38))="UL",ISERROR(SEARCH("Rear",INDIRECT(ADDRESS($I152,33)))),ISERROR(SEARCH("Side",INDIRECT(ADDRESS($I152,33))))),INDIRECT(ADDRESS($I152,COLUMN())),0),0),IF($J152&gt;0,IF(AND(INDIRECT(ADDRESS($J152,44))=0,INDIRECT(ADDRESS($J152,38))="UL",ISERROR(SEARCH("Rear",INDIRECT(ADDRESS($J152,33)))),ISERROR(SEARCH("Side",INDIRECT(ADDRESS($J152,33))))),INDIRECT(ADDRESS($J152,COLUMN())),0),0),IF($K152&gt;0,IF(AND(INDIRECT(ADDRESS($K152,44))=0,INDIRECT(ADDRESS($K152,38))="UL",ISERROR(SEARCH("Rear",INDIRECT(ADDRESS($K152,33)))),ISERROR(SEARCH("Side",INDIRECT(ADDRESS($K152,33))))),INDIRECT(ADDRESS($K152,COLUMN())),0),0),IF($L152&gt;0,IF(AND(INDIRECT(ADDRESS($L152,44))=0,INDIRECT(ADDRESS($L152,38))="UL",ISERROR(SEARCH("Rear",INDIRECT(ADDRESS($L152,33)))),ISERROR(SEARCH("Side",INDIRECT(ADDRESS($L152,33))))),INDIRECT(ADDRESS($L152,COLUMN())),0),0),IF($M152&gt;0,IF(AND(INDIRECT(ADDRESS($M152,44))=0,INDIRECT(ADDRESS($M152,38))="UL",ISERROR(SEARCH("Rear",INDIRECT(ADDRESS($M152,33)))),ISERROR(SEARCH("Side",INDIRECT(ADDRESS($M152,33))))),INDIRECT(ADDRESS($M152,COLUMN())),0),0))</f>
        <v>1.3333333333333333</v>
      </c>
      <c r="AW152" s="57" cm="1">
        <f t="array" aca="1" ref="AW152" ca="1">SUM(IF($C152&gt;0,IF(AND(INDIRECT(ADDRESS($C152,44))=0,INDIRECT(ADDRESS($C152,38))="UL",ISERROR(SEARCH("Rear",INDIRECT(ADDRESS($C152,33)))),ISERROR(SEARCH("Side",INDIRECT(ADDRESS($C152,33))))),INDIRECT(ADDRESS($C152,COLUMN())),0),0),IF($D152&gt;0,IF(AND(INDIRECT(ADDRESS($D152,44))=0,INDIRECT(ADDRESS($D152,38))="UL",ISERROR(SEARCH("Rear",INDIRECT(ADDRESS($D152,33)))),ISERROR(SEARCH("Side",INDIRECT(ADDRESS($D152,33))))),INDIRECT(ADDRESS($D152,COLUMN())),0),0),IF($E152&gt;0,IF(AND(INDIRECT(ADDRESS($E152,44))=0,INDIRECT(ADDRESS($E152,38))="UL",ISERROR(SEARCH("Rear",INDIRECT(ADDRESS($E152,33)))),ISERROR(SEARCH("Side",INDIRECT(ADDRESS($E152,33))))),INDIRECT(ADDRESS($E152,COLUMN())),0),0),IF($F152&gt;0,IF(AND(INDIRECT(ADDRESS($F152,44))=0,INDIRECT(ADDRESS($F152,38))="UL",ISERROR(SEARCH("Rear",INDIRECT(ADDRESS($F152,33)))),ISERROR(SEARCH("Side",INDIRECT(ADDRESS($F152,33))))),INDIRECT(ADDRESS($F152,COLUMN())),0),0),IF($G152&gt;0,IF(AND(INDIRECT(ADDRESS($G152,44))=0,INDIRECT(ADDRESS($G152,38))="UL",ISERROR(SEARCH("Rear",INDIRECT(ADDRESS($G152,33)))),ISERROR(SEARCH("Side",INDIRECT(ADDRESS($G152,33))))),INDIRECT(ADDRESS($G152,COLUMN())),0),0),IF($H152&gt;0,IF(AND(INDIRECT(ADDRESS($H152,44))=0,INDIRECT(ADDRESS($H152,38))="UL",ISERROR(SEARCH("Rear",INDIRECT(ADDRESS($H152,33)))),ISERROR(SEARCH("Side",INDIRECT(ADDRESS($H152,33))))),INDIRECT(ADDRESS($H152,COLUMN())),0),0),IF($I152&gt;0,IF(AND(INDIRECT(ADDRESS($I152,44))=0,INDIRECT(ADDRESS($I152,38))="UL",ISERROR(SEARCH("Rear",INDIRECT(ADDRESS($I152,33)))),ISERROR(SEARCH("Side",INDIRECT(ADDRESS($I152,33))))),INDIRECT(ADDRESS($I152,COLUMN())),0),0),IF($J152&gt;0,IF(AND(INDIRECT(ADDRESS($J152,44))=0,INDIRECT(ADDRESS($J152,38))="UL",ISERROR(SEARCH("Rear",INDIRECT(ADDRESS($J152,33)))),ISERROR(SEARCH("Side",INDIRECT(ADDRESS($J152,33))))),INDIRECT(ADDRESS($J152,COLUMN())),0),0),IF($K152&gt;0,IF(AND(INDIRECT(ADDRESS($K152,44))=0,INDIRECT(ADDRESS($K152,38))="UL",ISERROR(SEARCH("Rear",INDIRECT(ADDRESS($K152,33)))),ISERROR(SEARCH("Side",INDIRECT(ADDRESS($K152,33))))),INDIRECT(ADDRESS($K152,COLUMN())),0),0),IF($L152&gt;0,IF(AND(INDIRECT(ADDRESS($L152,44))=0,INDIRECT(ADDRESS($L152,38))="UL",ISERROR(SEARCH("Rear",INDIRECT(ADDRESS($L152,33)))),ISERROR(SEARCH("Side",INDIRECT(ADDRESS($L152,33))))),INDIRECT(ADDRESS($L152,COLUMN())),0),0),IF($M152&gt;0,IF(AND(INDIRECT(ADDRESS($M152,44))=0,INDIRECT(ADDRESS($M152,38))="UL",ISERROR(SEARCH("Rear",INDIRECT(ADDRESS($M152,33)))),ISERROR(SEARCH("Side",INDIRECT(ADDRESS($M152,33))))),INDIRECT(ADDRESS($M152,COLUMN())),0),0))</f>
        <v>1.7222222222222223</v>
      </c>
      <c r="AX152" s="57" cm="1">
        <f t="array" aca="1" ref="AX152" ca="1">SUM(IF($C152&gt;0,IF(AND(INDIRECT(ADDRESS($C152,44))=0,INDIRECT(ADDRESS($C152,38))="UL",ISERROR(SEARCH("Rear",INDIRECT(ADDRESS($C152,33)))),ISERROR(SEARCH("Side",INDIRECT(ADDRESS($C152,33))))),INDIRECT(ADDRESS($C152,COLUMN())),0),0),IF($D152&gt;0,IF(AND(INDIRECT(ADDRESS($D152,44))=0,INDIRECT(ADDRESS($D152,38))="UL",ISERROR(SEARCH("Rear",INDIRECT(ADDRESS($D152,33)))),ISERROR(SEARCH("Side",INDIRECT(ADDRESS($D152,33))))),INDIRECT(ADDRESS($D152,COLUMN())),0),0),IF($E152&gt;0,IF(AND(INDIRECT(ADDRESS($E152,44))=0,INDIRECT(ADDRESS($E152,38))="UL",ISERROR(SEARCH("Rear",INDIRECT(ADDRESS($E152,33)))),ISERROR(SEARCH("Side",INDIRECT(ADDRESS($E152,33))))),INDIRECT(ADDRESS($E152,COLUMN())),0),0),IF($F152&gt;0,IF(AND(INDIRECT(ADDRESS($F152,44))=0,INDIRECT(ADDRESS($F152,38))="UL",ISERROR(SEARCH("Rear",INDIRECT(ADDRESS($F152,33)))),ISERROR(SEARCH("Side",INDIRECT(ADDRESS($F152,33))))),INDIRECT(ADDRESS($F152,COLUMN())),0),0),IF($G152&gt;0,IF(AND(INDIRECT(ADDRESS($G152,44))=0,INDIRECT(ADDRESS($G152,38))="UL",ISERROR(SEARCH("Rear",INDIRECT(ADDRESS($G152,33)))),ISERROR(SEARCH("Side",INDIRECT(ADDRESS($G152,33))))),INDIRECT(ADDRESS($G152,COLUMN())),0),0),IF($H152&gt;0,IF(AND(INDIRECT(ADDRESS($H152,44))=0,INDIRECT(ADDRESS($H152,38))="UL",ISERROR(SEARCH("Rear",INDIRECT(ADDRESS($H152,33)))),ISERROR(SEARCH("Side",INDIRECT(ADDRESS($H152,33))))),INDIRECT(ADDRESS($H152,COLUMN())),0),0),IF($I152&gt;0,IF(AND(INDIRECT(ADDRESS($I152,44))=0,INDIRECT(ADDRESS($I152,38))="UL",ISERROR(SEARCH("Rear",INDIRECT(ADDRESS($I152,33)))),ISERROR(SEARCH("Side",INDIRECT(ADDRESS($I152,33))))),INDIRECT(ADDRESS($I152,COLUMN())),0),0),IF($J152&gt;0,IF(AND(INDIRECT(ADDRESS($J152,44))=0,INDIRECT(ADDRESS($J152,38))="UL",ISERROR(SEARCH("Rear",INDIRECT(ADDRESS($J152,33)))),ISERROR(SEARCH("Side",INDIRECT(ADDRESS($J152,33))))),INDIRECT(ADDRESS($J152,COLUMN())),0),0),IF($K152&gt;0,IF(AND(INDIRECT(ADDRESS($K152,44))=0,INDIRECT(ADDRESS($K152,38))="UL",ISERROR(SEARCH("Rear",INDIRECT(ADDRESS($K152,33)))),ISERROR(SEARCH("Side",INDIRECT(ADDRESS($K152,33))))),INDIRECT(ADDRESS($K152,COLUMN())),0),0),IF($L152&gt;0,IF(AND(INDIRECT(ADDRESS($L152,44))=0,INDIRECT(ADDRESS($L152,38))="UL",ISERROR(SEARCH("Rear",INDIRECT(ADDRESS($L152,33)))),ISERROR(SEARCH("Side",INDIRECT(ADDRESS($L152,33))))),INDIRECT(ADDRESS($L152,COLUMN())),0),0),IF($M152&gt;0,IF(AND(INDIRECT(ADDRESS($M152,44))=0,INDIRECT(ADDRESS($M152,38))="UL",ISERROR(SEARCH("Rear",INDIRECT(ADDRESS($M152,33)))),ISERROR(SEARCH("Side",INDIRECT(ADDRESS($M152,33))))),INDIRECT(ADDRESS($M152,COLUMN())),0),0))</f>
        <v>0</v>
      </c>
      <c r="AY152" s="58">
        <f t="shared" ca="1" si="103"/>
        <v>1.7222222222222223</v>
      </c>
      <c r="AZ152" s="58">
        <f t="shared" ca="1" si="104"/>
        <v>1.0185185185185184</v>
      </c>
      <c r="BA152" s="58" cm="1">
        <f t="array" aca="1" ref="BA152" ca="1">SUM(IF($C152&gt;0,IF(AND(INDIRECT(ADDRESS($C152,44))=0,INDIRECT(ADDRESS($C152,38))="UL"),INDIRECT(ADDRESS($C152,COLUMN())),0),0),IF($D152&gt;0,IF(AND(INDIRECT(ADDRESS($D152,44))=0,INDIRECT(ADDRESS($D152,38))="UL"),INDIRECT(ADDRESS($D152,COLUMN())),0),0),IF($E152&gt;0,IF(AND(INDIRECT(ADDRESS($E152,44))=0,INDIRECT(ADDRESS($E152,38))="UL"),INDIRECT(ADDRESS($E152,COLUMN())),0),0),IF($F152&gt;0,IF(AND(INDIRECT(ADDRESS($F152,44))=0,INDIRECT(ADDRESS($F152,38))="UL"),INDIRECT(ADDRESS($F152,COLUMN())),0),0),IF($G152&gt;0,IF(AND(INDIRECT(ADDRESS($G152,44))=0,INDIRECT(ADDRESS($G152,38))="UL"),INDIRECT(ADDRESS($G152,COLUMN())),0),0),IF($H152&gt;0,IF(AND(INDIRECT(ADDRESS($H152,44))=0,INDIRECT(ADDRESS($H152,38))="UL"),INDIRECT(ADDRESS($H152,COLUMN())),0),0),IF($I152&gt;0,IF(AND(INDIRECT(ADDRESS($I152,44))=0,INDIRECT(ADDRESS($I152,38))="UL"),INDIRECT(ADDRESS($I152,COLUMN())),0),0),IF($J152&gt;0,IF(AND(INDIRECT(ADDRESS($J152,44))=0,INDIRECT(ADDRESS($J152,38))="UL"),INDIRECT(ADDRESS($J152,COLUMN())),0),0),IF($K152&gt;0,IF(AND(INDIRECT(ADDRESS($K152,44))=0,INDIRECT(ADDRESS($K152,38))="UL"),INDIRECT(ADDRESS($K152,COLUMN())),0),0),IF($L152&gt;0,IF(AND(INDIRECT(ADDRESS($L152,44))=0,INDIRECT(ADDRESS($L152,38))="UL"),INDIRECT(ADDRESS($L152,COLUMN())),0),0),IF($M152&gt;0,IF(AND(INDIRECT(ADDRESS($M152,44))=0,INDIRECT(ADDRESS($M152,38))="UL"),INDIRECT(ADDRESS($M152,COLUMN())),0),0))</f>
        <v>0.68712522045855384</v>
      </c>
      <c r="BB152" s="58" cm="1">
        <f t="array" aca="1" ref="BB152" ca="1">SUM(IF($C152&gt;0,IF(AND(INDIRECT(ADDRESS($C152,44))=0,INDIRECT(ADDRESS($C152,38))="UL"),INDIRECT(ADDRESS($C152,COLUMN())),0),0),IF($D152&gt;0,IF(AND(INDIRECT(ADDRESS($D152,44))=0,INDIRECT(ADDRESS($D152,38))="UL"),INDIRECT(ADDRESS($D152,COLUMN())),0),0),IF($E152&gt;0,IF(AND(INDIRECT(ADDRESS($E152,44))=0,INDIRECT(ADDRESS($E152,38))="UL"),INDIRECT(ADDRESS($E152,COLUMN())),0),0),IF($F152&gt;0,IF(AND(INDIRECT(ADDRESS($F152,44))=0,INDIRECT(ADDRESS($F152,38))="UL"),INDIRECT(ADDRESS($F152,COLUMN())),0),0),IF($G152&gt;0,IF(AND(INDIRECT(ADDRESS($G152,44))=0,INDIRECT(ADDRESS($G152,38))="UL"),INDIRECT(ADDRESS($G152,COLUMN())),0),0),IF($H152&gt;0,IF(AND(INDIRECT(ADDRESS($H152,44))=0,INDIRECT(ADDRESS($H152,38))="UL"),INDIRECT(ADDRESS($H152,COLUMN())),0),0),IF($I152&gt;0,IF(AND(INDIRECT(ADDRESS($I152,44))=0,INDIRECT(ADDRESS($I152,38))="UL"),INDIRECT(ADDRESS($I152,COLUMN())),0),0),IF($J152&gt;0,IF(AND(INDIRECT(ADDRESS($J152,44))=0,INDIRECT(ADDRESS($J152,38))="UL"),INDIRECT(ADDRESS($J152,COLUMN())),0),0),IF($K152&gt;0,IF(AND(INDIRECT(ADDRESS($K152,44))=0,INDIRECT(ADDRESS($K152,38))="UL"),INDIRECT(ADDRESS($K152,COLUMN())),0),0),IF($L152&gt;0,IF(AND(INDIRECT(ADDRESS($L152,44))=0,INDIRECT(ADDRESS($L152,38))="UL"),INDIRECT(ADDRESS($L152,COLUMN())),0),0),IF($M152&gt;0,IF(AND(INDIRECT(ADDRESS($M152,44))=0,INDIRECT(ADDRESS($M152,38))="UL"),INDIRECT(ADDRESS($M152,COLUMN())),0),0))</f>
        <v>0.63830687830687827</v>
      </c>
      <c r="BC152" s="58" cm="1">
        <f t="array" aca="1" ref="BC152" ca="1">SUM(IF($C152&gt;0,IF(AND(INDIRECT(ADDRESS($C152,44))=0,INDIRECT(ADDRESS($C152,38))="UL"),INDIRECT(ADDRESS($C152,COLUMN())),0),0),IF($D152&gt;0,IF(AND(INDIRECT(ADDRESS($D152,44))=0,INDIRECT(ADDRESS($D152,38))="UL"),INDIRECT(ADDRESS($D152,COLUMN())),0),0),IF($E152&gt;0,IF(AND(INDIRECT(ADDRESS($E152,44))=0,INDIRECT(ADDRESS($E152,38))="UL"),INDIRECT(ADDRESS($E152,COLUMN())),0),0),IF($F152&gt;0,IF(AND(INDIRECT(ADDRESS($F152,44))=0,INDIRECT(ADDRESS($F152,38))="UL"),INDIRECT(ADDRESS($F152,COLUMN())),0),0),IF($G152&gt;0,IF(AND(INDIRECT(ADDRESS($G152,44))=0,INDIRECT(ADDRESS($G152,38))="UL"),INDIRECT(ADDRESS($G152,COLUMN())),0),0),IF($H152&gt;0,IF(AND(INDIRECT(ADDRESS($H152,44))=0,INDIRECT(ADDRESS($H152,38))="UL"),INDIRECT(ADDRESS($H152,COLUMN())),0),0),IF($I152&gt;0,IF(AND(INDIRECT(ADDRESS($I152,44))=0,INDIRECT(ADDRESS($I152,38))="UL"),INDIRECT(ADDRESS($I152,COLUMN())),0),0),IF($J152&gt;0,IF(AND(INDIRECT(ADDRESS($J152,44))=0,INDIRECT(ADDRESS($J152,38))="UL"),INDIRECT(ADDRESS($J152,COLUMN())),0),0),IF($K152&gt;0,IF(AND(INDIRECT(ADDRESS($K152,44))=0,INDIRECT(ADDRESS($K152,38))="UL"),INDIRECT(ADDRESS($K152,COLUMN())),0),0),IF($L152&gt;0,IF(AND(INDIRECT(ADDRESS($L152,44))=0,INDIRECT(ADDRESS($L152,38))="UL"),INDIRECT(ADDRESS($L152,COLUMN())),0),0),IF($M152&gt;0,IF(AND(INDIRECT(ADDRESS($M152,44))=0,INDIRECT(ADDRESS($M152,38))="UL"),INDIRECT(ADDRESS($M152,COLUMN())),0),0))</f>
        <v>0.35597883597883595</v>
      </c>
      <c r="BD152" s="58" cm="1">
        <f t="array" aca="1" ref="BD152" ca="1">SUM(IF($C152&gt;0,IF(AND(INDIRECT(ADDRESS($C152,44))=0,INDIRECT(ADDRESS($C152,38))="UL"),INDIRECT(ADDRESS($C152,COLUMN())),0),0),IF($D152&gt;0,IF(AND(INDIRECT(ADDRESS($D152,44))=0,INDIRECT(ADDRESS($D152,38))="UL"),INDIRECT(ADDRESS($D152,COLUMN())),0),0),IF($E152&gt;0,IF(AND(INDIRECT(ADDRESS($E152,44))=0,INDIRECT(ADDRESS($E152,38))="UL"),INDIRECT(ADDRESS($E152,COLUMN())),0),0),IF($F152&gt;0,IF(AND(INDIRECT(ADDRESS($F152,44))=0,INDIRECT(ADDRESS($F152,38))="UL"),INDIRECT(ADDRESS($F152,COLUMN())),0),0),IF($G152&gt;0,IF(AND(INDIRECT(ADDRESS($G152,44))=0,INDIRECT(ADDRESS($G152,38))="UL"),INDIRECT(ADDRESS($G152,COLUMN())),0),0),IF($H152&gt;0,IF(AND(INDIRECT(ADDRESS($H152,44))=0,INDIRECT(ADDRESS($H152,38))="UL"),INDIRECT(ADDRESS($H152,COLUMN())),0),0),IF($I152&gt;0,IF(AND(INDIRECT(ADDRESS($I152,44))=0,INDIRECT(ADDRESS($I152,38))="UL"),INDIRECT(ADDRESS($I152,COLUMN())),0),0),IF($J152&gt;0,IF(AND(INDIRECT(ADDRESS($J152,44))=0,INDIRECT(ADDRESS($J152,38))="UL"),INDIRECT(ADDRESS($J152,COLUMN())),0),0),IF($K152&gt;0,IF(AND(INDIRECT(ADDRESS($K152,44))=0,INDIRECT(ADDRESS($K152,38))="UL"),INDIRECT(ADDRESS($K152,COLUMN())),0),0),IF($L152&gt;0,IF(AND(INDIRECT(ADDRESS($L152,44))=0,INDIRECT(ADDRESS($L152,38))="UL"),INDIRECT(ADDRESS($L152,COLUMN())),0),0),IF($M152&gt;0,IF(AND(INDIRECT(ADDRESS($M152,44))=0,INDIRECT(ADDRESS($M152,38))="UL"),INDIRECT(ADDRESS($M152,COLUMN())),0),0))</f>
        <v>0.8475485008818342</v>
      </c>
      <c r="BE152" s="57">
        <f t="shared" ca="1" si="105"/>
        <v>0.63830687830687827</v>
      </c>
      <c r="BF152" s="57" cm="1">
        <f t="array" aca="1" ref="BF152" ca="1">SUM(IF($C152&gt;0,IF(INDIRECT(ADDRESS($C152,45))=1,INDIRECT(ADDRESS($C152,52))*INDIRECT(ADDRESS($C152,42))/5,0),0), IF($D152&gt;0,IF(INDIRECT(ADDRESS($D152,45))=1,INDIRECT(ADDRESS($D152,52))*INDIRECT(ADDRESS($D152,42))/5,0),0), IF($E152&gt;0,IF(INDIRECT(ADDRESS($E152,45))=1,INDIRECT(ADDRESS($E152,52))*INDIRECT(ADDRESS($E152,42))/5,0),0), IF($F152&gt;0,IF(INDIRECT(ADDRESS($F152,45))=1,INDIRECT(ADDRESS($F152,52))*INDIRECT(ADDRESS($F152,42))/5,0),0), IF($G152&gt;0,IF(INDIRECT(ADDRESS($G152,45))=1,INDIRECT(ADDRESS($G152,52))*INDIRECT(ADDRESS($G152,42))/5,0),0), IF($H152&gt;0,IF(INDIRECT(ADDRESS($H152,45))=1,INDIRECT(ADDRESS($H152,52))*INDIRECT(ADDRESS($H152,42))/5,0),0)
)*$BF$296/100</f>
        <v>1.6666666666666666E-2</v>
      </c>
      <c r="BG152" s="19"/>
      <c r="BH152" s="57" cm="1">
        <f t="array" aca="1" ref="BH152" ca="1">SUM(IF($C152&gt;0,IF(AND(INDIRECT(ADDRESS($C152,44))=0,INDIRECT(ADDRESS($C152,38))&lt;&gt;"UL"),INDIRECT(ADDRESS($C152,COLUMN()-12)),0),0), IF($D152&gt;0,IF(AND(INDIRECT(ADDRESS($D152,44))=0,INDIRECT(ADDRESS($D152,38))&lt;&gt;"UL"),INDIRECT(ADDRESS($D152,COLUMN()-12)),0),0), IF($E152&gt;0,IF(AND(INDIRECT(ADDRESS($E152,44))=0,INDIRECT(ADDRESS($E152,38))&lt;&gt;"UL"),INDIRECT(ADDRESS($E152,COLUMN()-12)),0),0), IF($F152&gt;0,IF(AND(INDIRECT(ADDRESS($F152,44))=0,INDIRECT(ADDRESS($F152,38))&lt;&gt;"UL"),INDIRECT(ADDRESS($F152,COLUMN()-12)),0),0), IF($G152&gt;0,IF(AND(INDIRECT(ADDRESS($G152,44))=0,INDIRECT(ADDRESS($G152,38))&lt;&gt;"UL"),INDIRECT(ADDRESS($G152,COLUMN()-12)),0),0), IF($H152&gt;0,IF(AND(INDIRECT(ADDRESS($H152,44))=0,INDIRECT(ADDRESS($H152,38))&lt;&gt;"UL"),INDIRECT(ADDRESS($H152,COLUMN()-12)),0),0), IF($I152&gt;0,IF(AND(INDIRECT(ADDRESS($I152,44))=0,INDIRECT(ADDRESS($I152,38))&lt;&gt;"UL"),INDIRECT(ADDRESS($I152,COLUMN()-12)),0),0), IF($J152&gt;0,IF(AND(INDIRECT(ADDRESS($J152,44))=0,INDIRECT(ADDRESS($J152,38))&lt;&gt;"UL"),INDIRECT(ADDRESS($J152,COLUMN()-12)),0),0), IF($K152&gt;0,IF(AND(INDIRECT(ADDRESS($K152,44))=0,INDIRECT(ADDRESS($K152,38))&lt;&gt;"UL"),INDIRECT(ADDRESS($K152,COLUMN()-12)),0),0), IF($L152&gt;0,IF(AND(INDIRECT(ADDRESS($L152,44))=0,INDIRECT(ADDRESS($L152,38))&lt;&gt;"UL"),INDIRECT(ADDRESS($L152,COLUMN()-12)),0),0), IF($M152&gt;0,IF(AND(INDIRECT(ADDRESS($M152,44))=0,INDIRECT(ADDRESS($M152,38))&lt;&gt;"UL"),INDIRECT(ADDRESS($M152,COLUMN()-12)),0),0))</f>
        <v>0</v>
      </c>
      <c r="BI152" s="57" cm="1">
        <f t="array" aca="1" ref="BI152" ca="1">SUM(IF($C152&gt;0,IF(AND(INDIRECT(ADDRESS($C152,44))=0,INDIRECT(ADDRESS($C152,38))&lt;&gt;"UL"),INDIRECT(ADDRESS($C152,COLUMN()-12)),0),0), IF($D152&gt;0,IF(AND(INDIRECT(ADDRESS($D152,44))=0,INDIRECT(ADDRESS($D152,38))&lt;&gt;"UL"),INDIRECT(ADDRESS($D152,COLUMN()-12)),0),0), IF($E152&gt;0,IF(AND(INDIRECT(ADDRESS($E152,44))=0,INDIRECT(ADDRESS($E152,38))&lt;&gt;"UL"),INDIRECT(ADDRESS($E152,COLUMN()-12)),0),0), IF($F152&gt;0,IF(AND(INDIRECT(ADDRESS($F152,44))=0,INDIRECT(ADDRESS($F152,38))&lt;&gt;"UL"),INDIRECT(ADDRESS($F152,COLUMN()-12)),0),0), IF($G152&gt;0,IF(AND(INDIRECT(ADDRESS($G152,44))=0,INDIRECT(ADDRESS($G152,38))&lt;&gt;"UL"),INDIRECT(ADDRESS($G152,COLUMN()-12)),0),0), IF($H152&gt;0,IF(AND(INDIRECT(ADDRESS($H152,44))=0,INDIRECT(ADDRESS($H152,38))&lt;&gt;"UL"),INDIRECT(ADDRESS($H152,COLUMN()-12)),0),0), IF($I152&gt;0,IF(AND(INDIRECT(ADDRESS($I152,44))=0,INDIRECT(ADDRESS($I152,38))&lt;&gt;"UL"),INDIRECT(ADDRESS($I152,COLUMN()-12)),0),0), IF($J152&gt;0,IF(AND(INDIRECT(ADDRESS($J152,44))=0,INDIRECT(ADDRESS($J152,38))&lt;&gt;"UL"),INDIRECT(ADDRESS($J152,COLUMN()-12)),0),0), IF($K152&gt;0,IF(AND(INDIRECT(ADDRESS($K152,44))=0,INDIRECT(ADDRESS($K152,38))&lt;&gt;"UL"),INDIRECT(ADDRESS($K152,COLUMN()-12)),0),0), IF($L152&gt;0,IF(AND(INDIRECT(ADDRESS($L152,44))=0,INDIRECT(ADDRESS($L152,38))&lt;&gt;"UL"),INDIRECT(ADDRESS($L152,COLUMN()-12)),0),0), IF($M152&gt;0,IF(AND(INDIRECT(ADDRESS($M152,44))=0,INDIRECT(ADDRESS($M152,38))&lt;&gt;"UL"),INDIRECT(ADDRESS($M152,COLUMN()-12)),0),0))</f>
        <v>0</v>
      </c>
      <c r="BJ152" s="57" cm="1">
        <f t="array" aca="1" ref="BJ152" ca="1">SUM(IF($C152&gt;0,IF(AND(INDIRECT(ADDRESS($C152,44))=0,INDIRECT(ADDRESS($C152,38))&lt;&gt;"UL"),INDIRECT(ADDRESS($C152,COLUMN()-12)),0),0), IF($D152&gt;0,IF(AND(INDIRECT(ADDRESS($D152,44))=0,INDIRECT(ADDRESS($D152,38))&lt;&gt;"UL"),INDIRECT(ADDRESS($D152,COLUMN()-12)),0),0), IF($E152&gt;0,IF(AND(INDIRECT(ADDRESS($E152,44))=0,INDIRECT(ADDRESS($E152,38))&lt;&gt;"UL"),INDIRECT(ADDRESS($E152,COLUMN()-12)),0),0), IF($F152&gt;0,IF(AND(INDIRECT(ADDRESS($F152,44))=0,INDIRECT(ADDRESS($F152,38))&lt;&gt;"UL"),INDIRECT(ADDRESS($F152,COLUMN()-12)),0),0), IF($G152&gt;0,IF(AND(INDIRECT(ADDRESS($G152,44))=0,INDIRECT(ADDRESS($G152,38))&lt;&gt;"UL"),INDIRECT(ADDRESS($G152,COLUMN()-12)),0),0), IF($H152&gt;0,IF(AND(INDIRECT(ADDRESS($H152,44))=0,INDIRECT(ADDRESS($H152,38))&lt;&gt;"UL"),INDIRECT(ADDRESS($H152,COLUMN()-12)),0),0), IF($I152&gt;0,IF(AND(INDIRECT(ADDRESS($I152,44))=0,INDIRECT(ADDRESS($I152,38))&lt;&gt;"UL"),INDIRECT(ADDRESS($I152,COLUMN()-12)),0),0), IF($J152&gt;0,IF(AND(INDIRECT(ADDRESS($J152,44))=0,INDIRECT(ADDRESS($J152,38))&lt;&gt;"UL"),INDIRECT(ADDRESS($J152,COLUMN()-12)),0),0), IF($K152&gt;0,IF(AND(INDIRECT(ADDRESS($K152,44))=0,INDIRECT(ADDRESS($K152,38))&lt;&gt;"UL"),INDIRECT(ADDRESS($K152,COLUMN()-12)),0),0), IF($L152&gt;0,IF(AND(INDIRECT(ADDRESS($L152,44))=0,INDIRECT(ADDRESS($L152,38))&lt;&gt;"UL"),INDIRECT(ADDRESS($L152,COLUMN()-12)),0),0), IF($M152&gt;0,IF(AND(INDIRECT(ADDRESS($M152,44))=0,INDIRECT(ADDRESS($M152,38))&lt;&gt;"UL"),INDIRECT(ADDRESS($M152,COLUMN()-12)),0),0))</f>
        <v>0</v>
      </c>
      <c r="BK152" s="57">
        <f t="shared" ca="1" si="106"/>
        <v>0</v>
      </c>
      <c r="BL152" s="58">
        <f t="shared" ca="1" si="107"/>
        <v>0</v>
      </c>
      <c r="BM152" s="57" cm="1">
        <f t="array" aca="1" ref="BM152" ca="1">SUM(IF($C152&gt;0,IF(AND(INDIRECT(ADDRESS($C152,44))=0,INDIRECT(ADDRESS($C152,38))&lt;&gt;"UL"),INDIRECT(ADDRESS($C152,COLUMN()-12)),0),0), IF($D152&gt;0,IF(AND(INDIRECT(ADDRESS($D152,44))=0,INDIRECT(ADDRESS($D152,38))&lt;&gt;"UL"),INDIRECT(ADDRESS($D152,COLUMN()-12)),0),0), IF($E152&gt;0,IF(AND(INDIRECT(ADDRESS($E152,44))=0,INDIRECT(ADDRESS($E152,38))&lt;&gt;"UL"),INDIRECT(ADDRESS($E152,COLUMN()-12)),0),0), IF($F152&gt;0,IF(AND(INDIRECT(ADDRESS($F152,44))=0,INDIRECT(ADDRESS($F152,38))&lt;&gt;"UL"),INDIRECT(ADDRESS($F152,COLUMN()-12)),0),0), IF($G152&gt;0,IF(AND(INDIRECT(ADDRESS($G152,44))=0,INDIRECT(ADDRESS($G152,38))&lt;&gt;"UL"),INDIRECT(ADDRESS($G152,COLUMN()-12)),0),0), IF($H152&gt;0,IF(AND(INDIRECT(ADDRESS($H152,44))=0,INDIRECT(ADDRESS($H152,38))&lt;&gt;"UL"),INDIRECT(ADDRESS($H152,COLUMN()-12)),0),0), IF($I152&gt;0,IF(AND(INDIRECT(ADDRESS($I152,44))=0,INDIRECT(ADDRESS($I152,38))&lt;&gt;"UL"),INDIRECT(ADDRESS($I152,COLUMN()-12)),0),0), IF($J152&gt;0,IF(AND(INDIRECT(ADDRESS($J152,44))=0,INDIRECT(ADDRESS($J152,38))&lt;&gt;"UL"),INDIRECT(ADDRESS($J152,COLUMN()-12)),0),0), IF($K152&gt;0,IF(AND(INDIRECT(ADDRESS($K152,44))=0,INDIRECT(ADDRESS($K152,38))&lt;&gt;"UL"),INDIRECT(ADDRESS($K152,COLUMN()-11)),0),0), IF($L152&gt;0,IF(AND(INDIRECT(ADDRESS($L152,44))=0,INDIRECT(ADDRESS($L152,38))&lt;&gt;"UL"),INDIRECT(ADDRESS($L152,COLUMN()-11)),0),0), IF($M152&gt;0,IF(AND(INDIRECT(ADDRESS($M152,44))=0,INDIRECT(ADDRESS($M152,38))&lt;&gt;"UL"),INDIRECT(ADDRESS($M152,COLUMN()-11)),0),0))</f>
        <v>0</v>
      </c>
      <c r="BN152" s="57" cm="1">
        <f t="array" aca="1" ref="BN152" ca="1">SUM(IF($C152&gt;0,IF(AND(INDIRECT(ADDRESS($C152,44))=0,INDIRECT(ADDRESS($C152,38))&lt;&gt;"UL"),INDIRECT(ADDRESS($C152,COLUMN()-12)),0),0), IF($D152&gt;0,IF(AND(INDIRECT(ADDRESS($D152,44))=0,INDIRECT(ADDRESS($D152,38))&lt;&gt;"UL"),INDIRECT(ADDRESS($D152,COLUMN()-12)),0),0), IF($E152&gt;0,IF(AND(INDIRECT(ADDRESS($E152,44))=0,INDIRECT(ADDRESS($E152,38))&lt;&gt;"UL"),INDIRECT(ADDRESS($E152,COLUMN()-12)),0),0), IF($F152&gt;0,IF(AND(INDIRECT(ADDRESS($F152,44))=0,INDIRECT(ADDRESS($F152,38))&lt;&gt;"UL"),INDIRECT(ADDRESS($F152,COLUMN()-12)),0),0), IF($G152&gt;0,IF(AND(INDIRECT(ADDRESS($G152,44))=0,INDIRECT(ADDRESS($G152,38))&lt;&gt;"UL"),INDIRECT(ADDRESS($G152,COLUMN()-12)),0),0), IF($H152&gt;0,IF(AND(INDIRECT(ADDRESS($H152,44))=0,INDIRECT(ADDRESS($H152,38))&lt;&gt;"UL"),INDIRECT(ADDRESS($H152,COLUMN()-12)),0),0), IF($I152&gt;0,IF(AND(INDIRECT(ADDRESS($I152,44))=0,INDIRECT(ADDRESS($I152,38))&lt;&gt;"UL"),INDIRECT(ADDRESS($I152,COLUMN()-12)),0),0), IF($J152&gt;0,IF(AND(INDIRECT(ADDRESS($J152,44))=0,INDIRECT(ADDRESS($J152,38))&lt;&gt;"UL"),INDIRECT(ADDRESS($J152,COLUMN()-12)),0),0), IF($K152&gt;0,IF(AND(INDIRECT(ADDRESS($K152,44))=0,INDIRECT(ADDRESS($K152,38))&lt;&gt;"UL"),INDIRECT(ADDRESS($K152,COLUMN()-11)),0),0), IF($L152&gt;0,IF(AND(INDIRECT(ADDRESS($L152,44))=0,INDIRECT(ADDRESS($L152,38))&lt;&gt;"UL"),INDIRECT(ADDRESS($L152,COLUMN()-11)),0),0), IF($M152&gt;0,IF(AND(INDIRECT(ADDRESS($M152,44))=0,INDIRECT(ADDRESS($M152,38))&lt;&gt;"UL"),INDIRECT(ADDRESS($M152,COLUMN()-11)),0),0))</f>
        <v>0</v>
      </c>
      <c r="BO152" s="57" cm="1">
        <f t="array" aca="1" ref="BO152" ca="1">SUM(IF($C152&gt;0,IF(AND(INDIRECT(ADDRESS($C152,44))=0,INDIRECT(ADDRESS($C152,38))&lt;&gt;"UL"),INDIRECT(ADDRESS($C152,COLUMN()-12)),0),0), IF($D152&gt;0,IF(AND(INDIRECT(ADDRESS($D152,44))=0,INDIRECT(ADDRESS($D152,38))&lt;&gt;"UL"),INDIRECT(ADDRESS($D152,COLUMN()-12)),0),0), IF($E152&gt;0,IF(AND(INDIRECT(ADDRESS($E152,44))=0,INDIRECT(ADDRESS($E152,38))&lt;&gt;"UL"),INDIRECT(ADDRESS($E152,COLUMN()-12)),0),0), IF($F152&gt;0,IF(AND(INDIRECT(ADDRESS($F152,44))=0,INDIRECT(ADDRESS($F152,38))&lt;&gt;"UL"),INDIRECT(ADDRESS($F152,COLUMN()-12)),0),0), IF($G152&gt;0,IF(AND(INDIRECT(ADDRESS($G152,44))=0,INDIRECT(ADDRESS($G152,38))&lt;&gt;"UL"),INDIRECT(ADDRESS($G152,COLUMN()-12)),0),0), IF($H152&gt;0,IF(AND(INDIRECT(ADDRESS($H152,44))=0,INDIRECT(ADDRESS($H152,38))&lt;&gt;"UL"),INDIRECT(ADDRESS($H152,COLUMN()-12)),0),0), IF($I152&gt;0,IF(AND(INDIRECT(ADDRESS($I152,44))=0,INDIRECT(ADDRESS($I152,38))&lt;&gt;"UL"),INDIRECT(ADDRESS($I152,COLUMN()-12)),0),0), IF($J152&gt;0,IF(AND(INDIRECT(ADDRESS($J152,44))=0,INDIRECT(ADDRESS($J152,38))&lt;&gt;"UL"),INDIRECT(ADDRESS($J152,COLUMN()-12)),0),0), IF($K152&gt;0,IF(AND(INDIRECT(ADDRESS($K152,44))=0,INDIRECT(ADDRESS($K152,38))&lt;&gt;"UL"),INDIRECT(ADDRESS($K152,COLUMN()-11)),0),0), IF($L152&gt;0,IF(AND(INDIRECT(ADDRESS($L152,44))=0,INDIRECT(ADDRESS($L152,38))&lt;&gt;"UL"),INDIRECT(ADDRESS($L152,COLUMN()-11)),0),0), IF($M152&gt;0,IF(AND(INDIRECT(ADDRESS($M152,44))=0,INDIRECT(ADDRESS($M152,38))&lt;&gt;"UL"),INDIRECT(ADDRESS($M152,COLUMN()-11)),0),0))</f>
        <v>0</v>
      </c>
      <c r="BP152" s="57" cm="1">
        <f t="array" aca="1" ref="BP152" ca="1">SUM(IF($C152&gt;0,IF(AND(INDIRECT(ADDRESS($C152,44))=0,INDIRECT(ADDRESS($C152,38))&lt;&gt;"UL"),INDIRECT(ADDRESS($C152,COLUMN()-12)),0),0), IF($D152&gt;0,IF(AND(INDIRECT(ADDRESS($D152,44))=0,INDIRECT(ADDRESS($D152,38))&lt;&gt;"UL"),INDIRECT(ADDRESS($D152,COLUMN()-12)),0),0), IF($E152&gt;0,IF(AND(INDIRECT(ADDRESS($E152,44))=0,INDIRECT(ADDRESS($E152,38))&lt;&gt;"UL"),INDIRECT(ADDRESS($E152,COLUMN()-12)),0),0), IF($F152&gt;0,IF(AND(INDIRECT(ADDRESS($F152,44))=0,INDIRECT(ADDRESS($F152,38))&lt;&gt;"UL"),INDIRECT(ADDRESS($F152,COLUMN()-12)),0),0), IF($G152&gt;0,IF(AND(INDIRECT(ADDRESS($G152,44))=0,INDIRECT(ADDRESS($G152,38))&lt;&gt;"UL"),INDIRECT(ADDRESS($G152,COLUMN()-12)),0),0), IF($H152&gt;0,IF(AND(INDIRECT(ADDRESS($H152,44))=0,INDIRECT(ADDRESS($H152,38))&lt;&gt;"UL"),INDIRECT(ADDRESS($H152,COLUMN()-12)),0),0), IF($I152&gt;0,IF(AND(INDIRECT(ADDRESS($I152,44))=0,INDIRECT(ADDRESS($I152,38))&lt;&gt;"UL"),INDIRECT(ADDRESS($I152,COLUMN()-12)),0),0), IF($J152&gt;0,IF(AND(INDIRECT(ADDRESS($J152,44))=0,INDIRECT(ADDRESS($J152,38))&lt;&gt;"UL"),INDIRECT(ADDRESS($J152,COLUMN()-12)),0),0), IF($K152&gt;0,IF(AND(INDIRECT(ADDRESS($K152,44))=0,INDIRECT(ADDRESS($K152,38))&lt;&gt;"UL"),INDIRECT(ADDRESS($K152,COLUMN()-11)),0),0), IF($L152&gt;0,IF(AND(INDIRECT(ADDRESS($L152,44))=0,INDIRECT(ADDRESS($L152,38))&lt;&gt;"UL"),INDIRECT(ADDRESS($L152,COLUMN()-11)),0),0), IF($M152&gt;0,IF(AND(INDIRECT(ADDRESS($M152,44))=0,INDIRECT(ADDRESS($M152,38))&lt;&gt;"UL"),INDIRECT(ADDRESS($M152,COLUMN()-11)),0),0))</f>
        <v>0</v>
      </c>
      <c r="BQ152" s="57">
        <f t="shared" ca="1" si="108"/>
        <v>0</v>
      </c>
      <c r="BR152" s="161">
        <f t="shared" ca="1" si="109"/>
        <v>75.082365054144205</v>
      </c>
      <c r="BS152" s="56"/>
      <c r="BT152" s="56">
        <f t="shared" ca="1" si="110"/>
        <v>3.8209889748510055</v>
      </c>
      <c r="BU152" s="77">
        <f t="shared" ca="1" si="111"/>
        <v>0.14151811017966687</v>
      </c>
      <c r="BV152" s="57" t="s">
        <v>33</v>
      </c>
      <c r="BW152" s="57" cm="1">
        <f t="array" aca="1" ref="BW152" ca="1">SUM(IF($C152&gt;0,IF(AND(INDIRECT(ADDRESS($C152,44))=0,INDIRECT(ADDRESS($C152,38))="UL",ISERROR(SEARCH("Rear",INDIRECT(ADDRESS($C152,33)))),ISERROR(SEARCH("Side",INDIRECT(ADDRESS($C152,33))))),INDIRECT(ADDRESS($C152,COLUMN())),0),0),IF($D152&gt;0,IF(AND(INDIRECT(ADDRESS($D152,44))=0,INDIRECT(ADDRESS($D152,38))="UL",ISERROR(SEARCH("Rear",INDIRECT(ADDRESS($D152,33)))),ISERROR(SEARCH("Side",INDIRECT(ADDRESS($D152,33))))),INDIRECT(ADDRESS($D152,COLUMN())),0),0),IF($E152&gt;0,IF(AND(INDIRECT(ADDRESS($E152,44))=0,INDIRECT(ADDRESS($E152,38))="UL",ISERROR(SEARCH("Rear",INDIRECT(ADDRESS($E152,33)))),ISERROR(SEARCH("Side",INDIRECT(ADDRESS($E152,33))))),INDIRECT(ADDRESS($E152,COLUMN())),0),0),IF($F152&gt;0,IF(AND(INDIRECT(ADDRESS($F152,44))=0,INDIRECT(ADDRESS($F152,38))="UL",ISERROR(SEARCH("Rear",INDIRECT(ADDRESS($F152,33)))),ISERROR(SEARCH("Side",INDIRECT(ADDRESS($F152,33))))),INDIRECT(ADDRESS($F152,COLUMN())),0),0),IF($G152&gt;0,IF(AND(INDIRECT(ADDRESS($G152,44))=0,INDIRECT(ADDRESS($G152,38))="UL",ISERROR(SEARCH("Rear",INDIRECT(ADDRESS($G152,33)))),ISERROR(SEARCH("Side",INDIRECT(ADDRESS($G152,33))))),INDIRECT(ADDRESS($G152,COLUMN())),0),0),IF($H152&gt;0,IF(AND(INDIRECT(ADDRESS($H152,44))=0,INDIRECT(ADDRESS($H152,38))="UL",ISERROR(SEARCH("Rear",INDIRECT(ADDRESS($H152,33)))),ISERROR(SEARCH("Side",INDIRECT(ADDRESS($H152,33))))),INDIRECT(ADDRESS($H152,COLUMN())),0),0),IF($I152&gt;0,IF(AND(INDIRECT(ADDRESS($I152,44))=0,INDIRECT(ADDRESS($I152,38))="UL",ISERROR(SEARCH("Rear",INDIRECT(ADDRESS($I152,33)))),ISERROR(SEARCH("Side",INDIRECT(ADDRESS($I152,33))))),INDIRECT(ADDRESS($I152,COLUMN())),0),0),IF($J152&gt;0,IF(AND(INDIRECT(ADDRESS($J152,44))=0,INDIRECT(ADDRESS($J152,38))="UL",ISERROR(SEARCH("Rear",INDIRECT(ADDRESS($J152,33)))),ISERROR(SEARCH("Side",INDIRECT(ADDRESS($J152,33))))),INDIRECT(ADDRESS($J152,COLUMN())),0),0),IF($K152&gt;0,IF(AND(INDIRECT(ADDRESS($K152,44))=0,INDIRECT(ADDRESS($K152,38))="UL",ISERROR(SEARCH("Rear",INDIRECT(ADDRESS($K152,33)))),ISERROR(SEARCH("Side",INDIRECT(ADDRESS($K152,33))))),INDIRECT(ADDRESS($K152,COLUMN())),0),0),IF($L152&gt;0,IF(AND(INDIRECT(ADDRESS($L152,44))=0,INDIRECT(ADDRESS($L152,38))="UL",ISERROR(SEARCH("Rear",INDIRECT(ADDRESS($L152,33)))),ISERROR(SEARCH("Side",INDIRECT(ADDRESS($L152,33))))),INDIRECT(ADDRESS($L152,COLUMN())),0),0),IF($M152&gt;0,IF(AND(INDIRECT(ADDRESS($M152,44))=0,INDIRECT(ADDRESS($M152,38))="UL",ISERROR(SEARCH("Rear",INDIRECT(ADDRESS($M152,33)))),ISERROR(SEARCH("Side",INDIRECT(ADDRESS($M152,33))))),INDIRECT(ADDRESS($M152,COLUMN())),0),0))</f>
        <v>0.94444444444444442</v>
      </c>
      <c r="BX152" s="57">
        <f t="shared" ca="1" si="112"/>
        <v>1.3333333333333333</v>
      </c>
      <c r="BY152" s="57" cm="1">
        <f t="array" aca="1" ref="BY152" ca="1">SUM(IF($C152&gt;0,IF(AND(INDIRECT(ADDRESS($C152,44))=0,INDIRECT(ADDRESS($C152,38))="UL"),INDIRECT(ADDRESS($C152,COLUMN())),0),0),IF($D152&gt;0,IF(AND(INDIRECT(ADDRESS($D152,44))=0,INDIRECT(ADDRESS($D152,38))="UL"),INDIRECT(ADDRESS($D152,COLUMN())),0),0),IF($E152&gt;0,IF(AND(INDIRECT(ADDRESS($E152,44))=0,INDIRECT(ADDRESS($E152,38))="UL"),INDIRECT(ADDRESS($E152,COLUMN())),0),0),IF($F152&gt;0,IF(AND(INDIRECT(ADDRESS($F152,44))=0,INDIRECT(ADDRESS($F152,38))="UL"),INDIRECT(ADDRESS($F152,COLUMN())),0),0),IF($G152&gt;0,IF(AND(INDIRECT(ADDRESS($G152,44))=0,INDIRECT(ADDRESS($G152,38))="UL"),INDIRECT(ADDRESS($G152,COLUMN())),0),0),IF($H152&gt;0,IF(AND(INDIRECT(ADDRESS($H152,44))=0,INDIRECT(ADDRESS($H152,38))="UL"),INDIRECT(ADDRESS($H152,COLUMN())),0),0),IF($I152&gt;0,IF(AND(INDIRECT(ADDRESS($I152,44))=0,INDIRECT(ADDRESS($I152,38))="UL"),INDIRECT(ADDRESS($I152,COLUMN())),0),0),IF($J152&gt;0,IF(AND(INDIRECT(ADDRESS($J152,44))=0,INDIRECT(ADDRESS($J152,38))="UL"),INDIRECT(ADDRESS($J152,COLUMN())),0),0),IF($K152&gt;0,IF(AND(INDIRECT(ADDRESS($K152,44))=0,INDIRECT(ADDRESS($K152,38))="UL"),INDIRECT(ADDRESS($K152,COLUMN())),0),0),IF($L152&gt;0,IF(AND(INDIRECT(ADDRESS($L152,44))=0,INDIRECT(ADDRESS($L152,38))="UL"),INDIRECT(ADDRESS($L152,COLUMN())),0),0),IF($M152&gt;0,IF(AND(INDIRECT(ADDRESS($M152,44))=0,INDIRECT(ADDRESS($M152,38))="UL"),INDIRECT(ADDRESS($M152,COLUMN())),0),0))</f>
        <v>0.56090534979423867</v>
      </c>
      <c r="BZ152" s="57" cm="1">
        <f t="array" aca="1" ref="BZ152" ca="1">SUM(IF($C152&gt;0,IF(AND(INDIRECT(ADDRESS($C152,44))=0,INDIRECT(ADDRESS($C152,38))="UL"),INDIRECT(ADDRESS($C152,COLUMN())),0),0),IF($D152&gt;0,IF(AND(INDIRECT(ADDRESS($D152,44))=0,INDIRECT(ADDRESS($D152,38))="UL"),INDIRECT(ADDRESS($D152,COLUMN())),0),0),IF($E152&gt;0,IF(AND(INDIRECT(ADDRESS($E152,44))=0,INDIRECT(ADDRESS($E152,38))="UL"),INDIRECT(ADDRESS($E152,COLUMN())),0),0),IF($F152&gt;0,IF(AND(INDIRECT(ADDRESS($F152,44))=0,INDIRECT(ADDRESS($F152,38))="UL"),INDIRECT(ADDRESS($F152,COLUMN())),0),0),IF($G152&gt;0,IF(AND(INDIRECT(ADDRESS($G152,44))=0,INDIRECT(ADDRESS($G152,38))="UL"),INDIRECT(ADDRESS($G152,COLUMN())),0),0),IF($H152&gt;0,IF(AND(INDIRECT(ADDRESS($H152,44))=0,INDIRECT(ADDRESS($H152,38))="UL"),INDIRECT(ADDRESS($H152,COLUMN())),0),0),IF($I152&gt;0,IF(AND(INDIRECT(ADDRESS($I152,44))=0,INDIRECT(ADDRESS($I152,38))="UL"),INDIRECT(ADDRESS($I152,COLUMN())),0),0),IF($J152&gt;0,IF(AND(INDIRECT(ADDRESS($J152,44))=0,INDIRECT(ADDRESS($J152,38))="UL"),INDIRECT(ADDRESS($J152,COLUMN())),0),0),IF($K152&gt;0,IF(AND(INDIRECT(ADDRESS($K152,44))=0,INDIRECT(ADDRESS($K152,38))="UL"),INDIRECT(ADDRESS($K152,COLUMN())),0),0),IF($L152&gt;0,IF(AND(INDIRECT(ADDRESS($L152,44))=0,INDIRECT(ADDRESS($L152,38))="UL"),INDIRECT(ADDRESS($L152,COLUMN())),0),0),IF($M152&gt;0,IF(AND(INDIRECT(ADDRESS($M152,44))=0,INDIRECT(ADDRESS($M152,38))="UL"),INDIRECT(ADDRESS($M152,COLUMN())),0),0))</f>
        <v>0.76131687242798352</v>
      </c>
      <c r="CA152" s="57">
        <f t="shared" ca="1" si="113"/>
        <v>0.56090534979423867</v>
      </c>
      <c r="CB152" s="57" cm="1">
        <f t="array" aca="1" ref="CB152" ca="1">SUM(IF($C152&gt;0,IF(AND(INDIRECT(ADDRESS($C152,44))=0,INDIRECT(ADDRESS($C152,38))&lt;&gt;"UL"),INDIRECT(ADDRESS($C152,COLUMN())),0),0),IF($D152&gt;0,IF(AND(INDIRECT(ADDRESS($D152,44))=0,INDIRECT(ADDRESS($D152,38))&lt;&gt;"UL"),INDIRECT(ADDRESS($D152,COLUMN())),0),0),IF($E152&gt;0,IF(AND(INDIRECT(ADDRESS($E152,44))=0,INDIRECT(ADDRESS($E152,38))&lt;&gt;"UL"),INDIRECT(ADDRESS($E152,COLUMN())),0),0),IF($F152&gt;0,IF(AND(INDIRECT(ADDRESS($F152,44))=0,INDIRECT(ADDRESS($F152,38))&lt;&gt;"UL"),INDIRECT(ADDRESS($F152,COLUMN())),0),0),IF($G152&gt;0,IF(AND(INDIRECT(ADDRESS($G152,44))=0,INDIRECT(ADDRESS($G152,38))&lt;&gt;"UL"),INDIRECT(ADDRESS($G152,COLUMN())),0),0),IF($H152&gt;0,IF(AND(INDIRECT(ADDRESS($H152,44))=0,INDIRECT(ADDRESS($H152,38))&lt;&gt;"UL"),INDIRECT(ADDRESS($H152,COLUMN())),0),0),IF($I152&gt;0,IF(AND(INDIRECT(ADDRESS($I152,44))=0,INDIRECT(ADDRESS($I152,38))&lt;&gt;"UL"),INDIRECT(ADDRESS($I152,COLUMN())),0),0),IF($J152&gt;0,IF(AND(INDIRECT(ADDRESS($J152,44))=0,INDIRECT(ADDRESS($J152,38))&lt;&gt;"UL"),INDIRECT(ADDRESS($J152,COLUMN())),0),0),IF($K152&gt;0,IF(AND(INDIRECT(ADDRESS($K152,44))=0,INDIRECT(ADDRESS($K152,38))&lt;&gt;"UL"),INDIRECT(ADDRESS($K152,COLUMN())),0),0),IF($L152&gt;0,IF(AND(INDIRECT(ADDRESS($L152,44))=0,INDIRECT(ADDRESS($L152,38))&lt;&gt;"UL"),INDIRECT(ADDRESS($L152,COLUMN())),0),0),IF($M152&gt;0,IF(AND(INDIRECT(ADDRESS($M152,44))=0,INDIRECT(ADDRESS($M152,38))&lt;&gt;"UL"),INDIRECT(ADDRESS($M152,COLUMN())),0),0))</f>
        <v>0</v>
      </c>
      <c r="CC152" s="57">
        <f t="shared" ca="1" si="114"/>
        <v>0</v>
      </c>
      <c r="CD152" s="57" cm="1">
        <f t="array" aca="1" ref="CD152" ca="1">SUM(IF($C152&gt;0,IF(AND(INDIRECT(ADDRESS($C152,44))=0,INDIRECT(ADDRESS($C152,38))&lt;&gt;"UL"),INDIRECT(ADDRESS($C152,COLUMN())),0),0),IF($D152&gt;0,IF(AND(INDIRECT(ADDRESS($D152,44))=0,INDIRECT(ADDRESS($D152,38))&lt;&gt;"UL"),INDIRECT(ADDRESS($D152,COLUMN())),0),0),IF($E152&gt;0,IF(AND(INDIRECT(ADDRESS($E152,44))=0,INDIRECT(ADDRESS($E152,38))&lt;&gt;"UL"),INDIRECT(ADDRESS($E152,COLUMN())),0),0),IF($F152&gt;0,IF(AND(INDIRECT(ADDRESS($F152,44))=0,INDIRECT(ADDRESS($F152,38))&lt;&gt;"UL"),INDIRECT(ADDRESS($F152,COLUMN())),0),0),IF($G152&gt;0,IF(AND(INDIRECT(ADDRESS($G152,44))=0,INDIRECT(ADDRESS($G152,38))&lt;&gt;"UL"),INDIRECT(ADDRESS($G152,COLUMN())),0),0),IF($H152&gt;0,IF(AND(INDIRECT(ADDRESS($H152,44))=0,INDIRECT(ADDRESS($H152,38))&lt;&gt;"UL"),INDIRECT(ADDRESS($H152,COLUMN())),0),0),IF($I152&gt;0,IF(AND(INDIRECT(ADDRESS($I152,44))=0,INDIRECT(ADDRESS($I152,38))&lt;&gt;"UL"),INDIRECT(ADDRESS($I152,COLUMN())),0),0),IF($J152&gt;0,IF(AND(INDIRECT(ADDRESS($J152,44))=0,INDIRECT(ADDRESS($J152,38))&lt;&gt;"UL"),INDIRECT(ADDRESS($J152,COLUMN())),0),0),IF($K152&gt;0,IF(AND(INDIRECT(ADDRESS($K152,44))=0,INDIRECT(ADDRESS($K152,38))&lt;&gt;"UL"),INDIRECT(ADDRESS($K152,COLUMN())),0),0),IF($L152&gt;0,IF(AND(INDIRECT(ADDRESS($L152,44))=0,INDIRECT(ADDRESS($L152,38))&lt;&gt;"UL"),INDIRECT(ADDRESS($L152,COLUMN())),0),0),IF($M152&gt;0,IF(AND(INDIRECT(ADDRESS($M152,44))=0,INDIRECT(ADDRESS($M152,38))&lt;&gt;"UL"),INDIRECT(ADDRESS($M152,COLUMN())),0),0))</f>
        <v>0</v>
      </c>
      <c r="CE152" s="57" cm="1">
        <f t="array" aca="1" ref="CE152" ca="1">SUM(IF($C152&gt;0,IF(AND(INDIRECT(ADDRESS($C152,44))=0,INDIRECT(ADDRESS($C152,38))&lt;&gt;"UL"),INDIRECT(ADDRESS($C152,COLUMN())),0),0),IF($D152&gt;0,IF(AND(INDIRECT(ADDRESS($D152,44))=0,INDIRECT(ADDRESS($D152,38))&lt;&gt;"UL"),INDIRECT(ADDRESS($D152,COLUMN())),0),0),IF($E152&gt;0,IF(AND(INDIRECT(ADDRESS($E152,44))=0,INDIRECT(ADDRESS($E152,38))&lt;&gt;"UL"),INDIRECT(ADDRESS($E152,COLUMN())),0),0),IF($F152&gt;0,IF(AND(INDIRECT(ADDRESS($F152,44))=0,INDIRECT(ADDRESS($F152,38))&lt;&gt;"UL"),INDIRECT(ADDRESS($F152,COLUMN())),0),0),IF($G152&gt;0,IF(AND(INDIRECT(ADDRESS($G152,44))=0,INDIRECT(ADDRESS($G152,38))&lt;&gt;"UL"),INDIRECT(ADDRESS($G152,COLUMN())),0),0),IF($H152&gt;0,IF(AND(INDIRECT(ADDRESS($H152,44))=0,INDIRECT(ADDRESS($H152,38))&lt;&gt;"UL"),INDIRECT(ADDRESS($H152,COLUMN())),0),0),IF($I152&gt;0,IF(AND(INDIRECT(ADDRESS($I152,44))=0,INDIRECT(ADDRESS($I152,38))&lt;&gt;"UL"),INDIRECT(ADDRESS($I152,COLUMN())),0),0),IF($J152&gt;0,IF(AND(INDIRECT(ADDRESS($J152,44))=0,INDIRECT(ADDRESS($J152,38))&lt;&gt;"UL"),INDIRECT(ADDRESS($J152,COLUMN())),0),0),IF($K152&gt;0,IF(AND(INDIRECT(ADDRESS($K152,44))=0,INDIRECT(ADDRESS($K152,38))&lt;&gt;"UL"),INDIRECT(ADDRESS($K152,COLUMN())),0),0),IF($L152&gt;0,IF(AND(INDIRECT(ADDRESS($L152,44))=0,INDIRECT(ADDRESS($L152,38))&lt;&gt;"UL"),INDIRECT(ADDRESS($L152,COLUMN())),0),0),IF($M152&gt;0,IF(AND(INDIRECT(ADDRESS($M152,44))=0,INDIRECT(ADDRESS($M152,38))&lt;&gt;"UL"),INDIRECT(ADDRESS($M152,COLUMN())),0),0))</f>
        <v>0</v>
      </c>
      <c r="CF152" s="57">
        <f t="shared" ca="1" si="115"/>
        <v>0</v>
      </c>
      <c r="CG152" s="57">
        <f t="shared" ca="1" si="116"/>
        <v>3.0038730072755842</v>
      </c>
      <c r="CH152" s="57">
        <f t="shared" ca="1" si="117"/>
        <v>0.11125455582502164</v>
      </c>
      <c r="CI152" s="19">
        <f t="shared" ca="1" si="118"/>
        <v>14.918825993612018</v>
      </c>
      <c r="CJ152" s="19"/>
      <c r="CK152" s="57" cm="1">
        <f t="array" aca="1" ref="CK152" ca="1">IF(AU152="S", SUM(IF($C152&gt;0,IF(INDIRECT(ADDRESS($C152,43))&lt;&gt;1,INDIRECT(ADDRESS($C152,48)),0),0), IF($D152&gt;0,IF(INDIRECT(ADDRESS($D152,43))&lt;&gt;1,INDIRECT(ADDRESS($D152,48)),0),0), IF($E152&gt;0,IF(INDIRECT(ADDRESS($E152,43))&lt;&gt;1,INDIRECT(ADDRESS($E152,48)),0),0), IF($F152&gt;0,IF(INDIRECT(ADDRESS($F152,43))&lt;&gt;1,INDIRECT(ADDRESS($F152,48)),0),0), IF($G152&gt;0,IF(INDIRECT(ADDRESS($G152,43))&lt;&gt;1,INDIRECT(ADDRESS($G152,48)),0),0), IF($H152&gt;0,IF(INDIRECT(ADDRESS($H152,43))&lt;&gt;1,INDIRECT(ADDRESS($H152,48)),0),0), IF($I152&gt;0,IF(INDIRECT(ADDRESS($I152,43))&lt;&gt;1,INDIRECT(ADDRESS($I152,48)),0),0), IF($J152&gt;0,IF(INDIRECT(ADDRESS($J152,43))&lt;&gt;1,INDIRECT(ADDRESS($J152,48)),0),0), IF($K152&gt;0,IF(INDIRECT(ADDRESS($K152,43))&lt;&gt;1,INDIRECT(ADDRESS($K152,48)),0),0), IF($L152&gt;0,IF(INDIRECT(ADDRESS($L152,43))&lt;&gt;1,INDIRECT(ADDRESS($L152,48)),0),0), IF($M152&gt;0,IF(INDIRECT(ADDRESS($M152,43))&lt;&gt;1,INDIRECT(ADDRESS($M152,48)),0),0)), IF(AU152="L",SUM(IF($C152&gt;0,IF(INDIRECT(ADDRESS($C152,43))&lt;&gt;1,INDIRECT(ADDRESS($C152,50)),0),0), IF($D152&gt;0,IF(INDIRECT(ADDRESS($D152,43))&lt;&gt;1,INDIRECT(ADDRESS($D152,50)),0),0), IF($E152&gt;0,IF(INDIRECT(ADDRESS($E152,43))&lt;&gt;1,INDIRECT(ADDRESS($E152,50)),0),0), IF($F152&gt;0,IF(INDIRECT(ADDRESS($F152,43))&lt;&gt;1,INDIRECT(ADDRESS($F152,50)),0),0), IF($G152&gt;0,IF(INDIRECT(ADDRESS($G152,43))&lt;&gt;1,INDIRECT(ADDRESS($G152,50)),0),0), IF($G152&gt;0,IF(INDIRECT(ADDRESS($G152,43))&lt;&gt;1,INDIRECT(ADDRESS($G152,50)),0),0), IF($H152&gt;0,IF(INDIRECT(ADDRESS($H152,43))&lt;&gt;1,INDIRECT(ADDRESS($H152,50)),0),0), IF($I152&gt;0,IF(INDIRECT(ADDRESS($I152,43))&lt;&gt;1,INDIRECT(ADDRESS($I152,50)),0),0), IF($J152&gt;0,IF(INDIRECT(ADDRESS($J152,43))&lt;&gt;1,INDIRECT(ADDRESS($J152,50)),0),0), IF($K152&gt;0,IF(INDIRECT(ADDRESS($K152,43))&lt;&gt;1,INDIRECT(ADDRESS($K152,50)),0),0), IF($L152&gt;0,IF(INDIRECT(ADDRESS($L152,43))&lt;&gt;1,INDIRECT(ADDRESS($L152,50)),0),0), IF($M152&gt;0,IF(INDIRECT(ADDRESS($M152,43))&lt;&gt;1,INDIRECT(ADDRESS($M152,50)),0),0)), SUM(IF($C152&gt;0,IF(INDIRECT(ADDRESS($C152,43))&lt;&gt;1,INDIRECT(ADDRESS($C152,49)),0),0), IF($D152&gt;0,IF(INDIRECT(ADDRESS($D152,43))&lt;&gt;1,INDIRECT(ADDRESS($D152,49)),0),0), IF($E152&gt;0,IF(INDIRECT(ADDRESS($E152,43))&lt;&gt;1,INDIRECT(ADDRESS($E152,49)),0),0), IF($F152&gt;0,IF(INDIRECT(ADDRESS($F152,43))&lt;&gt;1,INDIRECT(ADDRESS($F152,49)),0),0), IF($G152&gt;0,IF(INDIRECT(ADDRESS($G152,43))&lt;&gt;1,INDIRECT(ADDRESS($G152,49)),0),0), IF($G152&gt;0,IF(INDIRECT(ADDRESS($G152,43))&lt;&gt;1,INDIRECT(ADDRESS($G152,49)),0),0), IF($H152&gt;0,IF(INDIRECT(ADDRESS($H152,43))&lt;&gt;1,INDIRECT(ADDRESS($H152,49)),0),0), IF($I152&gt;0,IF(INDIRECT(ADDRESS($I152,43))&lt;&gt;1,INDIRECT(ADDRESS($I152,49)),0),0), IF($J152&gt;0,IF(INDIRECT(ADDRESS($J152,43))&lt;&gt;1,INDIRECT(ADDRESS($J152,49)),0),0), IF($K152&gt;0,IF(INDIRECT(ADDRESS($K152,43))&lt;&gt;1,INDIRECT(ADDRESS($K152,49)),0),0), IF($L152&gt;0,IF(INDIRECT(ADDRESS($L152,43))&lt;&gt;1,INDIRECT(ADDRESS($L152,49)),0),0), IF($M152&gt;0,IF(INDIRECT(ADDRESS($M152,43))&lt;&gt;1,INDIRECT(ADDRESS($M152,49)),0),0))))</f>
        <v>1.5</v>
      </c>
      <c r="CL152" s="57" cm="1">
        <f t="array" aca="1" ref="CL152" ca="1">SUM(IF($C152&gt;0,IF(INDIRECT(ADDRESS($C152,44))=1,INDIRECT(ADDRESS($C152,90)),0),0), IF($D152&gt;0,IF(INDIRECT(ADDRESS($D152,44))=1,INDIRECT(ADDRESS($D152,90)),0),0), IF($E152&gt;0,IF(INDIRECT(ADDRESS($E152,44))=1,INDIRECT(ADDRESS($E152,90)),0),0), IF($F152&gt;0,IF(INDIRECT(ADDRESS($F152,44))=1,INDIRECT(ADDRESS($F152,90)),0),0), IF($G152&gt;0,IF(INDIRECT(ADDRESS($G152,44))=1,INDIRECT(ADDRESS($G152,90)),0),0), IF($H152&gt;0,IF(INDIRECT(ADDRESS($H152,44))=1,INDIRECT(ADDRESS($H152,90)),0),0), IF($I152&gt;0,IF(INDIRECT(ADDRESS($I152,44))=1,INDIRECT(ADDRESS($I152,90)),0),0), IF($J152&gt;0,IF(INDIRECT(ADDRESS($J152,44))=1,INDIRECT(ADDRESS($J152,90)),0),0), IF($K152&gt;0,IF(INDIRECT(ADDRESS($K152,44))=1,INDIRECT(ADDRESS($K152,90)),0),0), IF($L152&gt;0,IF(INDIRECT(ADDRESS($L152,44))=1,INDIRECT(ADDRESS($L152,90)),0),0), IF($M152&gt;0,IF(INDIRECT(ADDRESS($M152,44))=1,INDIRECT(ADDRESS($M152,90)),0),0))</f>
        <v>2.3333333333333335</v>
      </c>
      <c r="CM152" s="56">
        <f t="shared" ca="1" si="119"/>
        <v>1.0418331082137082</v>
      </c>
    </row>
    <row r="153" spans="1:92" x14ac:dyDescent="0.25">
      <c r="A153" s="52" t="s">
        <v>229</v>
      </c>
      <c r="B153" s="67">
        <v>101</v>
      </c>
      <c r="C153" s="67">
        <v>120</v>
      </c>
      <c r="D153" s="67"/>
      <c r="E153" s="67">
        <v>116</v>
      </c>
      <c r="F153" s="67">
        <v>121</v>
      </c>
      <c r="G153" s="67"/>
      <c r="H153" s="67"/>
      <c r="I153" s="67"/>
      <c r="J153" s="67"/>
      <c r="K153" s="67"/>
      <c r="L153" s="67"/>
      <c r="M153" s="67"/>
      <c r="N153" s="67">
        <f ca="1">SUM(INDIRECT(ADDRESS(B153,COLUMN())),IF(C153&gt;0,INDIRECT(ADDRESS(C153,COLUMN())),0),IF(D153&gt;0,INDIRECT(ADDRESS(D153,COLUMN())),0),IF(E153&gt;0,INDIRECT(ADDRESS(E153,COLUMN())),0),IF(F153&gt;0,INDIRECT(ADDRESS(F153,COLUMN())),0),IF(G153&gt;0,INDIRECT(ADDRESS(G153,COLUMN())),0),IF(H153&gt;0,INDIRECT(ADDRESS(H153,COLUMN())),0),IF(I153&gt;0,INDIRECT(ADDRESS(I153,COLUMN())),0),IF(J153&gt;0,INDIRECT(ADDRESS(J153,COLUMN())),0),IF(K153&gt;0,INDIRECT(ADDRESS(K153,COLUMN())),0),IF(L153&gt;0,INDIRECT(ADDRESS(L153,COLUMN())),0),IF(M153&gt;0,INDIRECT(ADDRESS(M153,COLUMN())),0))</f>
        <v>26</v>
      </c>
      <c r="O153" s="67" t="str" cm="1">
        <f t="array" aca="1" ref="O153" ca="1">INDIRECT(ADDRESS($B153,COLUMN()))</f>
        <v>Bomber</v>
      </c>
      <c r="P153" s="67" cm="1">
        <f t="array" aca="1" ref="P153" ca="1">INDIRECT(ADDRESS($B153,COLUMN()))</f>
        <v>5</v>
      </c>
      <c r="Q153" s="67" t="str" cm="1">
        <f t="array" aca="1" ref="Q153" ca="1">INDIRECT(ADDRESS($B153,COLUMN()))</f>
        <v>-</v>
      </c>
      <c r="R153" s="67" t="str" cm="1">
        <f t="array" aca="1" ref="R153" ca="1">INDIRECT(ADDRESS($B153,COLUMN()))</f>
        <v>-</v>
      </c>
      <c r="S153" s="67" cm="1">
        <f t="array" aca="1" ref="S153" ca="1">INDIRECT(ADDRESS($B153,COLUMN()))</f>
        <v>1</v>
      </c>
      <c r="T153" s="67" t="str" cm="1">
        <f t="array" aca="1" ref="T153" ca="1">INDIRECT(ADDRESS($B153,COLUMN()))</f>
        <v>1-3</v>
      </c>
      <c r="U153" s="67" cm="1">
        <f t="array" aca="1" ref="U153" ca="1">INDIRECT(ADDRESS($B153,COLUMN()))</f>
        <v>3</v>
      </c>
      <c r="V153" s="67" cm="1">
        <f t="array" aca="1" ref="V153" ca="1">INDIRECT(ADDRESS($B153,COLUMN()))</f>
        <v>0</v>
      </c>
      <c r="W153" s="67" cm="1">
        <f t="array" aca="1" ref="W153" ca="1">INDIRECT(ADDRESS($B153,COLUMN()))</f>
        <v>4</v>
      </c>
      <c r="X153" s="67" cm="1">
        <f t="array" aca="1" ref="X153" ca="1">INDIRECT(ADDRESS($B153,COLUMN()))</f>
        <v>5</v>
      </c>
      <c r="Y153" s="67" cm="1">
        <f t="array" aca="1" ref="Y153" ca="1">INDIRECT(ADDRESS($B153,COLUMN()))</f>
        <v>2</v>
      </c>
      <c r="Z153" s="67" cm="1">
        <f t="array" aca="1" ref="Z153" ca="1">INDIRECT(ADDRESS($B153,COLUMN()))</f>
        <v>5</v>
      </c>
      <c r="AA153" s="67" cm="1">
        <f t="array" aca="1" ref="AA153" ca="1">INDIRECT(ADDRESS($B153,COLUMN()))</f>
        <v>0</v>
      </c>
      <c r="AB153" s="56">
        <f t="shared" ca="1" si="100"/>
        <v>0.58977359004073071</v>
      </c>
      <c r="AC153" s="56">
        <f t="shared" ca="1" si="101"/>
        <v>0.72136604764998258</v>
      </c>
      <c r="AD153" s="56">
        <f t="shared" ca="1" si="102"/>
        <v>3.1363741202173161</v>
      </c>
      <c r="AF153" s="52"/>
      <c r="AG153" s="52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2"/>
      <c r="AU153" s="54" t="s">
        <v>33</v>
      </c>
      <c r="AV153" s="57" cm="1">
        <f t="array" aca="1" ref="AV153" ca="1">SUM(IF($C153&gt;0,IF(AND(INDIRECT(ADDRESS($C153,44))=0,INDIRECT(ADDRESS($C153,38))="UL",ISERROR(SEARCH("Rear",INDIRECT(ADDRESS($C153,33)))),ISERROR(SEARCH("Side",INDIRECT(ADDRESS($C153,33))))),INDIRECT(ADDRESS($C153,COLUMN())),0),0),IF($D153&gt;0,IF(AND(INDIRECT(ADDRESS($D153,44))=0,INDIRECT(ADDRESS($D153,38))="UL",ISERROR(SEARCH("Rear",INDIRECT(ADDRESS($D153,33)))),ISERROR(SEARCH("Side",INDIRECT(ADDRESS($D153,33))))),INDIRECT(ADDRESS($D153,COLUMN())),0),0),IF($E153&gt;0,IF(AND(INDIRECT(ADDRESS($E153,44))=0,INDIRECT(ADDRESS($E153,38))="UL",ISERROR(SEARCH("Rear",INDIRECT(ADDRESS($E153,33)))),ISERROR(SEARCH("Side",INDIRECT(ADDRESS($E153,33))))),INDIRECT(ADDRESS($E153,COLUMN())),0),0),IF($F153&gt;0,IF(AND(INDIRECT(ADDRESS($F153,44))=0,INDIRECT(ADDRESS($F153,38))="UL",ISERROR(SEARCH("Rear",INDIRECT(ADDRESS($F153,33)))),ISERROR(SEARCH("Side",INDIRECT(ADDRESS($F153,33))))),INDIRECT(ADDRESS($F153,COLUMN())),0),0),IF($G153&gt;0,IF(AND(INDIRECT(ADDRESS($G153,44))=0,INDIRECT(ADDRESS($G153,38))="UL",ISERROR(SEARCH("Rear",INDIRECT(ADDRESS($G153,33)))),ISERROR(SEARCH("Side",INDIRECT(ADDRESS($G153,33))))),INDIRECT(ADDRESS($G153,COLUMN())),0),0),IF($H153&gt;0,IF(AND(INDIRECT(ADDRESS($H153,44))=0,INDIRECT(ADDRESS($H153,38))="UL",ISERROR(SEARCH("Rear",INDIRECT(ADDRESS($H153,33)))),ISERROR(SEARCH("Side",INDIRECT(ADDRESS($H153,33))))),INDIRECT(ADDRESS($H153,COLUMN())),0),0),IF($I153&gt;0,IF(AND(INDIRECT(ADDRESS($I153,44))=0,INDIRECT(ADDRESS($I153,38))="UL",ISERROR(SEARCH("Rear",INDIRECT(ADDRESS($I153,33)))),ISERROR(SEARCH("Side",INDIRECT(ADDRESS($I153,33))))),INDIRECT(ADDRESS($I153,COLUMN())),0),0),IF($J153&gt;0,IF(AND(INDIRECT(ADDRESS($J153,44))=0,INDIRECT(ADDRESS($J153,38))="UL",ISERROR(SEARCH("Rear",INDIRECT(ADDRESS($J153,33)))),ISERROR(SEARCH("Side",INDIRECT(ADDRESS($J153,33))))),INDIRECT(ADDRESS($J153,COLUMN())),0),0),IF($K153&gt;0,IF(AND(INDIRECT(ADDRESS($K153,44))=0,INDIRECT(ADDRESS($K153,38))="UL",ISERROR(SEARCH("Rear",INDIRECT(ADDRESS($K153,33)))),ISERROR(SEARCH("Side",INDIRECT(ADDRESS($K153,33))))),INDIRECT(ADDRESS($K153,COLUMN())),0),0),IF($L153&gt;0,IF(AND(INDIRECT(ADDRESS($L153,44))=0,INDIRECT(ADDRESS($L153,38))="UL",ISERROR(SEARCH("Rear",INDIRECT(ADDRESS($L153,33)))),ISERROR(SEARCH("Side",INDIRECT(ADDRESS($L153,33))))),INDIRECT(ADDRESS($L153,COLUMN())),0),0),IF($M153&gt;0,IF(AND(INDIRECT(ADDRESS($M153,44))=0,INDIRECT(ADDRESS($M153,38))="UL",ISERROR(SEARCH("Rear",INDIRECT(ADDRESS($M153,33)))),ISERROR(SEARCH("Side",INDIRECT(ADDRESS($M153,33))))),INDIRECT(ADDRESS($M153,COLUMN())),0),0))</f>
        <v>0.33333333333333331</v>
      </c>
      <c r="AW153" s="57" cm="1">
        <f t="array" aca="1" ref="AW153" ca="1">SUM(IF($C153&gt;0,IF(AND(INDIRECT(ADDRESS($C153,44))=0,INDIRECT(ADDRESS($C153,38))="UL",ISERROR(SEARCH("Rear",INDIRECT(ADDRESS($C153,33)))),ISERROR(SEARCH("Side",INDIRECT(ADDRESS($C153,33))))),INDIRECT(ADDRESS($C153,COLUMN())),0),0),IF($D153&gt;0,IF(AND(INDIRECT(ADDRESS($D153,44))=0,INDIRECT(ADDRESS($D153,38))="UL",ISERROR(SEARCH("Rear",INDIRECT(ADDRESS($D153,33)))),ISERROR(SEARCH("Side",INDIRECT(ADDRESS($D153,33))))),INDIRECT(ADDRESS($D153,COLUMN())),0),0),IF($E153&gt;0,IF(AND(INDIRECT(ADDRESS($E153,44))=0,INDIRECT(ADDRESS($E153,38))="UL",ISERROR(SEARCH("Rear",INDIRECT(ADDRESS($E153,33)))),ISERROR(SEARCH("Side",INDIRECT(ADDRESS($E153,33))))),INDIRECT(ADDRESS($E153,COLUMN())),0),0),IF($F153&gt;0,IF(AND(INDIRECT(ADDRESS($F153,44))=0,INDIRECT(ADDRESS($F153,38))="UL",ISERROR(SEARCH("Rear",INDIRECT(ADDRESS($F153,33)))),ISERROR(SEARCH("Side",INDIRECT(ADDRESS($F153,33))))),INDIRECT(ADDRESS($F153,COLUMN())),0),0),IF($G153&gt;0,IF(AND(INDIRECT(ADDRESS($G153,44))=0,INDIRECT(ADDRESS($G153,38))="UL",ISERROR(SEARCH("Rear",INDIRECT(ADDRESS($G153,33)))),ISERROR(SEARCH("Side",INDIRECT(ADDRESS($G153,33))))),INDIRECT(ADDRESS($G153,COLUMN())),0),0),IF($H153&gt;0,IF(AND(INDIRECT(ADDRESS($H153,44))=0,INDIRECT(ADDRESS($H153,38))="UL",ISERROR(SEARCH("Rear",INDIRECT(ADDRESS($H153,33)))),ISERROR(SEARCH("Side",INDIRECT(ADDRESS($H153,33))))),INDIRECT(ADDRESS($H153,COLUMN())),0),0),IF($I153&gt;0,IF(AND(INDIRECT(ADDRESS($I153,44))=0,INDIRECT(ADDRESS($I153,38))="UL",ISERROR(SEARCH("Rear",INDIRECT(ADDRESS($I153,33)))),ISERROR(SEARCH("Side",INDIRECT(ADDRESS($I153,33))))),INDIRECT(ADDRESS($I153,COLUMN())),0),0),IF($J153&gt;0,IF(AND(INDIRECT(ADDRESS($J153,44))=0,INDIRECT(ADDRESS($J153,38))="UL",ISERROR(SEARCH("Rear",INDIRECT(ADDRESS($J153,33)))),ISERROR(SEARCH("Side",INDIRECT(ADDRESS($J153,33))))),INDIRECT(ADDRESS($J153,COLUMN())),0),0),IF($K153&gt;0,IF(AND(INDIRECT(ADDRESS($K153,44))=0,INDIRECT(ADDRESS($K153,38))="UL",ISERROR(SEARCH("Rear",INDIRECT(ADDRESS($K153,33)))),ISERROR(SEARCH("Side",INDIRECT(ADDRESS($K153,33))))),INDIRECT(ADDRESS($K153,COLUMN())),0),0),IF($L153&gt;0,IF(AND(INDIRECT(ADDRESS($L153,44))=0,INDIRECT(ADDRESS($L153,38))="UL",ISERROR(SEARCH("Rear",INDIRECT(ADDRESS($L153,33)))),ISERROR(SEARCH("Side",INDIRECT(ADDRESS($L153,33))))),INDIRECT(ADDRESS($L153,COLUMN())),0),0),IF($M153&gt;0,IF(AND(INDIRECT(ADDRESS($M153,44))=0,INDIRECT(ADDRESS($M153,38))="UL",ISERROR(SEARCH("Rear",INDIRECT(ADDRESS($M153,33)))),ISERROR(SEARCH("Side",INDIRECT(ADDRESS($M153,33))))),INDIRECT(ADDRESS($M153,COLUMN())),0),0))</f>
        <v>0.22222222222222221</v>
      </c>
      <c r="AX153" s="57" cm="1">
        <f t="array" aca="1" ref="AX153" ca="1">SUM(IF($C153&gt;0,IF(AND(INDIRECT(ADDRESS($C153,44))=0,INDIRECT(ADDRESS($C153,38))="UL",ISERROR(SEARCH("Rear",INDIRECT(ADDRESS($C153,33)))),ISERROR(SEARCH("Side",INDIRECT(ADDRESS($C153,33))))),INDIRECT(ADDRESS($C153,COLUMN())),0),0),IF($D153&gt;0,IF(AND(INDIRECT(ADDRESS($D153,44))=0,INDIRECT(ADDRESS($D153,38))="UL",ISERROR(SEARCH("Rear",INDIRECT(ADDRESS($D153,33)))),ISERROR(SEARCH("Side",INDIRECT(ADDRESS($D153,33))))),INDIRECT(ADDRESS($D153,COLUMN())),0),0),IF($E153&gt;0,IF(AND(INDIRECT(ADDRESS($E153,44))=0,INDIRECT(ADDRESS($E153,38))="UL",ISERROR(SEARCH("Rear",INDIRECT(ADDRESS($E153,33)))),ISERROR(SEARCH("Side",INDIRECT(ADDRESS($E153,33))))),INDIRECT(ADDRESS($E153,COLUMN())),0),0),IF($F153&gt;0,IF(AND(INDIRECT(ADDRESS($F153,44))=0,INDIRECT(ADDRESS($F153,38))="UL",ISERROR(SEARCH("Rear",INDIRECT(ADDRESS($F153,33)))),ISERROR(SEARCH("Side",INDIRECT(ADDRESS($F153,33))))),INDIRECT(ADDRESS($F153,COLUMN())),0),0),IF($G153&gt;0,IF(AND(INDIRECT(ADDRESS($G153,44))=0,INDIRECT(ADDRESS($G153,38))="UL",ISERROR(SEARCH("Rear",INDIRECT(ADDRESS($G153,33)))),ISERROR(SEARCH("Side",INDIRECT(ADDRESS($G153,33))))),INDIRECT(ADDRESS($G153,COLUMN())),0),0),IF($H153&gt;0,IF(AND(INDIRECT(ADDRESS($H153,44))=0,INDIRECT(ADDRESS($H153,38))="UL",ISERROR(SEARCH("Rear",INDIRECT(ADDRESS($H153,33)))),ISERROR(SEARCH("Side",INDIRECT(ADDRESS($H153,33))))),INDIRECT(ADDRESS($H153,COLUMN())),0),0),IF($I153&gt;0,IF(AND(INDIRECT(ADDRESS($I153,44))=0,INDIRECT(ADDRESS($I153,38))="UL",ISERROR(SEARCH("Rear",INDIRECT(ADDRESS($I153,33)))),ISERROR(SEARCH("Side",INDIRECT(ADDRESS($I153,33))))),INDIRECT(ADDRESS($I153,COLUMN())),0),0),IF($J153&gt;0,IF(AND(INDIRECT(ADDRESS($J153,44))=0,INDIRECT(ADDRESS($J153,38))="UL",ISERROR(SEARCH("Rear",INDIRECT(ADDRESS($J153,33)))),ISERROR(SEARCH("Side",INDIRECT(ADDRESS($J153,33))))),INDIRECT(ADDRESS($J153,COLUMN())),0),0),IF($K153&gt;0,IF(AND(INDIRECT(ADDRESS($K153,44))=0,INDIRECT(ADDRESS($K153,38))="UL",ISERROR(SEARCH("Rear",INDIRECT(ADDRESS($K153,33)))),ISERROR(SEARCH("Side",INDIRECT(ADDRESS($K153,33))))),INDIRECT(ADDRESS($K153,COLUMN())),0),0),IF($L153&gt;0,IF(AND(INDIRECT(ADDRESS($L153,44))=0,INDIRECT(ADDRESS($L153,38))="UL",ISERROR(SEARCH("Rear",INDIRECT(ADDRESS($L153,33)))),ISERROR(SEARCH("Side",INDIRECT(ADDRESS($L153,33))))),INDIRECT(ADDRESS($L153,COLUMN())),0),0),IF($M153&gt;0,IF(AND(INDIRECT(ADDRESS($M153,44))=0,INDIRECT(ADDRESS($M153,38))="UL",ISERROR(SEARCH("Rear",INDIRECT(ADDRESS($M153,33)))),ISERROR(SEARCH("Side",INDIRECT(ADDRESS($M153,33))))),INDIRECT(ADDRESS($M153,COLUMN())),0),0))</f>
        <v>0</v>
      </c>
      <c r="AY153" s="58">
        <f t="shared" ca="1" si="103"/>
        <v>0.33333333333333331</v>
      </c>
      <c r="AZ153" s="58">
        <f t="shared" ca="1" si="104"/>
        <v>0.1851851851851852</v>
      </c>
      <c r="BA153" s="58" cm="1">
        <f t="array" aca="1" ref="BA153" ca="1">SUM(IF($C153&gt;0,IF(AND(INDIRECT(ADDRESS($C153,44))=0,INDIRECT(ADDRESS($C153,38))="UL"),INDIRECT(ADDRESS($C153,COLUMN())),0),0),IF($D153&gt;0,IF(AND(INDIRECT(ADDRESS($D153,44))=0,INDIRECT(ADDRESS($D153,38))="UL"),INDIRECT(ADDRESS($D153,COLUMN())),0),0),IF($E153&gt;0,IF(AND(INDIRECT(ADDRESS($E153,44))=0,INDIRECT(ADDRESS($E153,38))="UL"),INDIRECT(ADDRESS($E153,COLUMN())),0),0),IF($F153&gt;0,IF(AND(INDIRECT(ADDRESS($F153,44))=0,INDIRECT(ADDRESS($F153,38))="UL"),INDIRECT(ADDRESS($F153,COLUMN())),0),0),IF($G153&gt;0,IF(AND(INDIRECT(ADDRESS($G153,44))=0,INDIRECT(ADDRESS($G153,38))="UL"),INDIRECT(ADDRESS($G153,COLUMN())),0),0),IF($H153&gt;0,IF(AND(INDIRECT(ADDRESS($H153,44))=0,INDIRECT(ADDRESS($H153,38))="UL"),INDIRECT(ADDRESS($H153,COLUMN())),0),0),IF($I153&gt;0,IF(AND(INDIRECT(ADDRESS($I153,44))=0,INDIRECT(ADDRESS($I153,38))="UL"),INDIRECT(ADDRESS($I153,COLUMN())),0),0),IF($J153&gt;0,IF(AND(INDIRECT(ADDRESS($J153,44))=0,INDIRECT(ADDRESS($J153,38))="UL"),INDIRECT(ADDRESS($J153,COLUMN())),0),0),IF($K153&gt;0,IF(AND(INDIRECT(ADDRESS($K153,44))=0,INDIRECT(ADDRESS($K153,38))="UL"),INDIRECT(ADDRESS($K153,COLUMN())),0),0),IF($L153&gt;0,IF(AND(INDIRECT(ADDRESS($L153,44))=0,INDIRECT(ADDRESS($L153,38))="UL"),INDIRECT(ADDRESS($L153,COLUMN())),0),0),IF($M153&gt;0,IF(AND(INDIRECT(ADDRESS($M153,44))=0,INDIRECT(ADDRESS($M153,38))="UL"),INDIRECT(ADDRESS($M153,COLUMN())),0),0))</f>
        <v>0.14899470899470899</v>
      </c>
      <c r="BB153" s="58" cm="1">
        <f t="array" aca="1" ref="BB153" ca="1">SUM(IF($C153&gt;0,IF(AND(INDIRECT(ADDRESS($C153,44))=0,INDIRECT(ADDRESS($C153,38))="UL"),INDIRECT(ADDRESS($C153,COLUMN())),0),0),IF($D153&gt;0,IF(AND(INDIRECT(ADDRESS($D153,44))=0,INDIRECT(ADDRESS($D153,38))="UL"),INDIRECT(ADDRESS($D153,COLUMN())),0),0),IF($E153&gt;0,IF(AND(INDIRECT(ADDRESS($E153,44))=0,INDIRECT(ADDRESS($E153,38))="UL"),INDIRECT(ADDRESS($E153,COLUMN())),0),0),IF($F153&gt;0,IF(AND(INDIRECT(ADDRESS($F153,44))=0,INDIRECT(ADDRESS($F153,38))="UL"),INDIRECT(ADDRESS($F153,COLUMN())),0),0),IF($G153&gt;0,IF(AND(INDIRECT(ADDRESS($G153,44))=0,INDIRECT(ADDRESS($G153,38))="UL"),INDIRECT(ADDRESS($G153,COLUMN())),0),0),IF($H153&gt;0,IF(AND(INDIRECT(ADDRESS($H153,44))=0,INDIRECT(ADDRESS($H153,38))="UL"),INDIRECT(ADDRESS($H153,COLUMN())),0),0),IF($I153&gt;0,IF(AND(INDIRECT(ADDRESS($I153,44))=0,INDIRECT(ADDRESS($I153,38))="UL"),INDIRECT(ADDRESS($I153,COLUMN())),0),0),IF($J153&gt;0,IF(AND(INDIRECT(ADDRESS($J153,44))=0,INDIRECT(ADDRESS($J153,38))="UL"),INDIRECT(ADDRESS($J153,COLUMN())),0),0),IF($K153&gt;0,IF(AND(INDIRECT(ADDRESS($K153,44))=0,INDIRECT(ADDRESS($K153,38))="UL"),INDIRECT(ADDRESS($K153,COLUMN())),0),0),IF($L153&gt;0,IF(AND(INDIRECT(ADDRESS($L153,44))=0,INDIRECT(ADDRESS($L153,38))="UL"),INDIRECT(ADDRESS($L153,COLUMN())),0),0),IF($M153&gt;0,IF(AND(INDIRECT(ADDRESS($M153,44))=0,INDIRECT(ADDRESS($M153,38))="UL"),INDIRECT(ADDRESS($M153,COLUMN())),0),0))</f>
        <v>0.20444444444444443</v>
      </c>
      <c r="BC153" s="58" cm="1">
        <f t="array" aca="1" ref="BC153" ca="1">SUM(IF($C153&gt;0,IF(AND(INDIRECT(ADDRESS($C153,44))=0,INDIRECT(ADDRESS($C153,38))="UL"),INDIRECT(ADDRESS($C153,COLUMN())),0),0),IF($D153&gt;0,IF(AND(INDIRECT(ADDRESS($D153,44))=0,INDIRECT(ADDRESS($D153,38))="UL"),INDIRECT(ADDRESS($D153,COLUMN())),0),0),IF($E153&gt;0,IF(AND(INDIRECT(ADDRESS($E153,44))=0,INDIRECT(ADDRESS($E153,38))="UL"),INDIRECT(ADDRESS($E153,COLUMN())),0),0),IF($F153&gt;0,IF(AND(INDIRECT(ADDRESS($F153,44))=0,INDIRECT(ADDRESS($F153,38))="UL"),INDIRECT(ADDRESS($F153,COLUMN())),0),0),IF($G153&gt;0,IF(AND(INDIRECT(ADDRESS($G153,44))=0,INDIRECT(ADDRESS($G153,38))="UL"),INDIRECT(ADDRESS($G153,COLUMN())),0),0),IF($H153&gt;0,IF(AND(INDIRECT(ADDRESS($H153,44))=0,INDIRECT(ADDRESS($H153,38))="UL"),INDIRECT(ADDRESS($H153,COLUMN())),0),0),IF($I153&gt;0,IF(AND(INDIRECT(ADDRESS($I153,44))=0,INDIRECT(ADDRESS($I153,38))="UL"),INDIRECT(ADDRESS($I153,COLUMN())),0),0),IF($J153&gt;0,IF(AND(INDIRECT(ADDRESS($J153,44))=0,INDIRECT(ADDRESS($J153,38))="UL"),INDIRECT(ADDRESS($J153,COLUMN())),0),0),IF($K153&gt;0,IF(AND(INDIRECT(ADDRESS($K153,44))=0,INDIRECT(ADDRESS($K153,38))="UL"),INDIRECT(ADDRESS($K153,COLUMN())),0),0),IF($L153&gt;0,IF(AND(INDIRECT(ADDRESS($L153,44))=0,INDIRECT(ADDRESS($L153,38))="UL"),INDIRECT(ADDRESS($L153,COLUMN())),0),0),IF($M153&gt;0,IF(AND(INDIRECT(ADDRESS($M153,44))=0,INDIRECT(ADDRESS($M153,38))="UL"),INDIRECT(ADDRESS($M153,COLUMN())),0),0))</f>
        <v>0.10984126984126982</v>
      </c>
      <c r="BD153" s="58" cm="1">
        <f t="array" aca="1" ref="BD153" ca="1">SUM(IF($C153&gt;0,IF(AND(INDIRECT(ADDRESS($C153,44))=0,INDIRECT(ADDRESS($C153,38))="UL"),INDIRECT(ADDRESS($C153,COLUMN())),0),0),IF($D153&gt;0,IF(AND(INDIRECT(ADDRESS($D153,44))=0,INDIRECT(ADDRESS($D153,38))="UL"),INDIRECT(ADDRESS($D153,COLUMN())),0),0),IF($E153&gt;0,IF(AND(INDIRECT(ADDRESS($E153,44))=0,INDIRECT(ADDRESS($E153,38))="UL"),INDIRECT(ADDRESS($E153,COLUMN())),0),0),IF($F153&gt;0,IF(AND(INDIRECT(ADDRESS($F153,44))=0,INDIRECT(ADDRESS($F153,38))="UL"),INDIRECT(ADDRESS($F153,COLUMN())),0),0),IF($G153&gt;0,IF(AND(INDIRECT(ADDRESS($G153,44))=0,INDIRECT(ADDRESS($G153,38))="UL"),INDIRECT(ADDRESS($G153,COLUMN())),0),0),IF($H153&gt;0,IF(AND(INDIRECT(ADDRESS($H153,44))=0,INDIRECT(ADDRESS($H153,38))="UL"),INDIRECT(ADDRESS($H153,COLUMN())),0),0),IF($I153&gt;0,IF(AND(INDIRECT(ADDRESS($I153,44))=0,INDIRECT(ADDRESS($I153,38))="UL"),INDIRECT(ADDRESS($I153,COLUMN())),0),0),IF($J153&gt;0,IF(AND(INDIRECT(ADDRESS($J153,44))=0,INDIRECT(ADDRESS($J153,38))="UL"),INDIRECT(ADDRESS($J153,COLUMN())),0),0),IF($K153&gt;0,IF(AND(INDIRECT(ADDRESS($K153,44))=0,INDIRECT(ADDRESS($K153,38))="UL"),INDIRECT(ADDRESS($K153,COLUMN())),0),0),IF($L153&gt;0,IF(AND(INDIRECT(ADDRESS($L153,44))=0,INDIRECT(ADDRESS($L153,38))="UL"),INDIRECT(ADDRESS($L153,COLUMN())),0),0),IF($M153&gt;0,IF(AND(INDIRECT(ADDRESS($M153,44))=0,INDIRECT(ADDRESS($M153,38))="UL"),INDIRECT(ADDRESS($M153,COLUMN())),0),0))</f>
        <v>0.22074074074074074</v>
      </c>
      <c r="BE153" s="57">
        <f t="shared" ca="1" si="105"/>
        <v>0.14899470899470899</v>
      </c>
      <c r="BF153" s="57" cm="1">
        <f t="array" aca="1" ref="BF153" ca="1">SUM(IF($C153&gt;0,IF(INDIRECT(ADDRESS($C153,45))=1,INDIRECT(ADDRESS($C153,52))*INDIRECT(ADDRESS($C153,42))/5,0),0), IF($D153&gt;0,IF(INDIRECT(ADDRESS($D153,45))=1,INDIRECT(ADDRESS($D153,52))*INDIRECT(ADDRESS($D153,42))/5,0),0), IF($E153&gt;0,IF(INDIRECT(ADDRESS($E153,45))=1,INDIRECT(ADDRESS($E153,52))*INDIRECT(ADDRESS($E153,42))/5,0),0), IF($F153&gt;0,IF(INDIRECT(ADDRESS($F153,45))=1,INDIRECT(ADDRESS($F153,52))*INDIRECT(ADDRESS($F153,42))/5,0),0), IF($G153&gt;0,IF(INDIRECT(ADDRESS($G153,45))=1,INDIRECT(ADDRESS($G153,52))*INDIRECT(ADDRESS($G153,42))/5,0),0), IF($H153&gt;0,IF(INDIRECT(ADDRESS($H153,45))=1,INDIRECT(ADDRESS($H153,52))*INDIRECT(ADDRESS($H153,42))/5,0),0)
)*$BF$296/100</f>
        <v>9.2592592592592605E-3</v>
      </c>
      <c r="BG153" s="19"/>
      <c r="BH153" s="57" cm="1">
        <f t="array" aca="1" ref="BH153" ca="1">SUM(IF($C153&gt;0,IF(AND(INDIRECT(ADDRESS($C153,44))=0,INDIRECT(ADDRESS($C153,38))&lt;&gt;"UL"),INDIRECT(ADDRESS($C153,COLUMN()-12)),0),0), IF($D153&gt;0,IF(AND(INDIRECT(ADDRESS($D153,44))=0,INDIRECT(ADDRESS($D153,38))&lt;&gt;"UL"),INDIRECT(ADDRESS($D153,COLUMN()-12)),0),0), IF($E153&gt;0,IF(AND(INDIRECT(ADDRESS($E153,44))=0,INDIRECT(ADDRESS($E153,38))&lt;&gt;"UL"),INDIRECT(ADDRESS($E153,COLUMN()-12)),0),0), IF($F153&gt;0,IF(AND(INDIRECT(ADDRESS($F153,44))=0,INDIRECT(ADDRESS($F153,38))&lt;&gt;"UL"),INDIRECT(ADDRESS($F153,COLUMN()-12)),0),0), IF($G153&gt;0,IF(AND(INDIRECT(ADDRESS($G153,44))=0,INDIRECT(ADDRESS($G153,38))&lt;&gt;"UL"),INDIRECT(ADDRESS($G153,COLUMN()-12)),0),0), IF($H153&gt;0,IF(AND(INDIRECT(ADDRESS($H153,44))=0,INDIRECT(ADDRESS($H153,38))&lt;&gt;"UL"),INDIRECT(ADDRESS($H153,COLUMN()-12)),0),0), IF($I153&gt;0,IF(AND(INDIRECT(ADDRESS($I153,44))=0,INDIRECT(ADDRESS($I153,38))&lt;&gt;"UL"),INDIRECT(ADDRESS($I153,COLUMN()-12)),0),0), IF($J153&gt;0,IF(AND(INDIRECT(ADDRESS($J153,44))=0,INDIRECT(ADDRESS($J153,38))&lt;&gt;"UL"),INDIRECT(ADDRESS($J153,COLUMN()-12)),0),0), IF($K153&gt;0,IF(AND(INDIRECT(ADDRESS($K153,44))=0,INDIRECT(ADDRESS($K153,38))&lt;&gt;"UL"),INDIRECT(ADDRESS($K153,COLUMN()-12)),0),0), IF($L153&gt;0,IF(AND(INDIRECT(ADDRESS($L153,44))=0,INDIRECT(ADDRESS($L153,38))&lt;&gt;"UL"),INDIRECT(ADDRESS($L153,COLUMN()-12)),0),0), IF($M153&gt;0,IF(AND(INDIRECT(ADDRESS($M153,44))=0,INDIRECT(ADDRESS($M153,38))&lt;&gt;"UL"),INDIRECT(ADDRESS($M153,COLUMN()-12)),0),0))</f>
        <v>0</v>
      </c>
      <c r="BI153" s="57" cm="1">
        <f t="array" aca="1" ref="BI153" ca="1">SUM(IF($C153&gt;0,IF(AND(INDIRECT(ADDRESS($C153,44))=0,INDIRECT(ADDRESS($C153,38))&lt;&gt;"UL"),INDIRECT(ADDRESS($C153,COLUMN()-12)),0),0), IF($D153&gt;0,IF(AND(INDIRECT(ADDRESS($D153,44))=0,INDIRECT(ADDRESS($D153,38))&lt;&gt;"UL"),INDIRECT(ADDRESS($D153,COLUMN()-12)),0),0), IF($E153&gt;0,IF(AND(INDIRECT(ADDRESS($E153,44))=0,INDIRECT(ADDRESS($E153,38))&lt;&gt;"UL"),INDIRECT(ADDRESS($E153,COLUMN()-12)),0),0), IF($F153&gt;0,IF(AND(INDIRECT(ADDRESS($F153,44))=0,INDIRECT(ADDRESS($F153,38))&lt;&gt;"UL"),INDIRECT(ADDRESS($F153,COLUMN()-12)),0),0), IF($G153&gt;0,IF(AND(INDIRECT(ADDRESS($G153,44))=0,INDIRECT(ADDRESS($G153,38))&lt;&gt;"UL"),INDIRECT(ADDRESS($G153,COLUMN()-12)),0),0), IF($H153&gt;0,IF(AND(INDIRECT(ADDRESS($H153,44))=0,INDIRECT(ADDRESS($H153,38))&lt;&gt;"UL"),INDIRECT(ADDRESS($H153,COLUMN()-12)),0),0), IF($I153&gt;0,IF(AND(INDIRECT(ADDRESS($I153,44))=0,INDIRECT(ADDRESS($I153,38))&lt;&gt;"UL"),INDIRECT(ADDRESS($I153,COLUMN()-12)),0),0), IF($J153&gt;0,IF(AND(INDIRECT(ADDRESS($J153,44))=0,INDIRECT(ADDRESS($J153,38))&lt;&gt;"UL"),INDIRECT(ADDRESS($J153,COLUMN()-12)),0),0), IF($K153&gt;0,IF(AND(INDIRECT(ADDRESS($K153,44))=0,INDIRECT(ADDRESS($K153,38))&lt;&gt;"UL"),INDIRECT(ADDRESS($K153,COLUMN()-12)),0),0), IF($L153&gt;0,IF(AND(INDIRECT(ADDRESS($L153,44))=0,INDIRECT(ADDRESS($L153,38))&lt;&gt;"UL"),INDIRECT(ADDRESS($L153,COLUMN()-12)),0),0), IF($M153&gt;0,IF(AND(INDIRECT(ADDRESS($M153,44))=0,INDIRECT(ADDRESS($M153,38))&lt;&gt;"UL"),INDIRECT(ADDRESS($M153,COLUMN()-12)),0),0))</f>
        <v>0</v>
      </c>
      <c r="BJ153" s="57" cm="1">
        <f t="array" aca="1" ref="BJ153" ca="1">SUM(IF($C153&gt;0,IF(AND(INDIRECT(ADDRESS($C153,44))=0,INDIRECT(ADDRESS($C153,38))&lt;&gt;"UL"),INDIRECT(ADDRESS($C153,COLUMN()-12)),0),0), IF($D153&gt;0,IF(AND(INDIRECT(ADDRESS($D153,44))=0,INDIRECT(ADDRESS($D153,38))&lt;&gt;"UL"),INDIRECT(ADDRESS($D153,COLUMN()-12)),0),0), IF($E153&gt;0,IF(AND(INDIRECT(ADDRESS($E153,44))=0,INDIRECT(ADDRESS($E153,38))&lt;&gt;"UL"),INDIRECT(ADDRESS($E153,COLUMN()-12)),0),0), IF($F153&gt;0,IF(AND(INDIRECT(ADDRESS($F153,44))=0,INDIRECT(ADDRESS($F153,38))&lt;&gt;"UL"),INDIRECT(ADDRESS($F153,COLUMN()-12)),0),0), IF($G153&gt;0,IF(AND(INDIRECT(ADDRESS($G153,44))=0,INDIRECT(ADDRESS($G153,38))&lt;&gt;"UL"),INDIRECT(ADDRESS($G153,COLUMN()-12)),0),0), IF($H153&gt;0,IF(AND(INDIRECT(ADDRESS($H153,44))=0,INDIRECT(ADDRESS($H153,38))&lt;&gt;"UL"),INDIRECT(ADDRESS($H153,COLUMN()-12)),0),0), IF($I153&gt;0,IF(AND(INDIRECT(ADDRESS($I153,44))=0,INDIRECT(ADDRESS($I153,38))&lt;&gt;"UL"),INDIRECT(ADDRESS($I153,COLUMN()-12)),0),0), IF($J153&gt;0,IF(AND(INDIRECT(ADDRESS($J153,44))=0,INDIRECT(ADDRESS($J153,38))&lt;&gt;"UL"),INDIRECT(ADDRESS($J153,COLUMN()-12)),0),0), IF($K153&gt;0,IF(AND(INDIRECT(ADDRESS($K153,44))=0,INDIRECT(ADDRESS($K153,38))&lt;&gt;"UL"),INDIRECT(ADDRESS($K153,COLUMN()-12)),0),0), IF($L153&gt;0,IF(AND(INDIRECT(ADDRESS($L153,44))=0,INDIRECT(ADDRESS($L153,38))&lt;&gt;"UL"),INDIRECT(ADDRESS($L153,COLUMN()-12)),0),0), IF($M153&gt;0,IF(AND(INDIRECT(ADDRESS($M153,44))=0,INDIRECT(ADDRESS($M153,38))&lt;&gt;"UL"),INDIRECT(ADDRESS($M153,COLUMN()-12)),0),0))</f>
        <v>0</v>
      </c>
      <c r="BK153" s="57">
        <f t="shared" ca="1" si="106"/>
        <v>0</v>
      </c>
      <c r="BL153" s="58">
        <f t="shared" ca="1" si="107"/>
        <v>0</v>
      </c>
      <c r="BM153" s="57" cm="1">
        <f t="array" aca="1" ref="BM153" ca="1">SUM(IF($C153&gt;0,IF(AND(INDIRECT(ADDRESS($C153,44))=0,INDIRECT(ADDRESS($C153,38))&lt;&gt;"UL"),INDIRECT(ADDRESS($C153,COLUMN()-12)),0),0), IF($D153&gt;0,IF(AND(INDIRECT(ADDRESS($D153,44))=0,INDIRECT(ADDRESS($D153,38))&lt;&gt;"UL"),INDIRECT(ADDRESS($D153,COLUMN()-12)),0),0), IF($E153&gt;0,IF(AND(INDIRECT(ADDRESS($E153,44))=0,INDIRECT(ADDRESS($E153,38))&lt;&gt;"UL"),INDIRECT(ADDRESS($E153,COLUMN()-12)),0),0), IF($F153&gt;0,IF(AND(INDIRECT(ADDRESS($F153,44))=0,INDIRECT(ADDRESS($F153,38))&lt;&gt;"UL"),INDIRECT(ADDRESS($F153,COLUMN()-12)),0),0), IF($G153&gt;0,IF(AND(INDIRECT(ADDRESS($G153,44))=0,INDIRECT(ADDRESS($G153,38))&lt;&gt;"UL"),INDIRECT(ADDRESS($G153,COLUMN()-12)),0),0), IF($H153&gt;0,IF(AND(INDIRECT(ADDRESS($H153,44))=0,INDIRECT(ADDRESS($H153,38))&lt;&gt;"UL"),INDIRECT(ADDRESS($H153,COLUMN()-12)),0),0), IF($I153&gt;0,IF(AND(INDIRECT(ADDRESS($I153,44))=0,INDIRECT(ADDRESS($I153,38))&lt;&gt;"UL"),INDIRECT(ADDRESS($I153,COLUMN()-12)),0),0), IF($J153&gt;0,IF(AND(INDIRECT(ADDRESS($J153,44))=0,INDIRECT(ADDRESS($J153,38))&lt;&gt;"UL"),INDIRECT(ADDRESS($J153,COLUMN()-12)),0),0), IF($K153&gt;0,IF(AND(INDIRECT(ADDRESS($K153,44))=0,INDIRECT(ADDRESS($K153,38))&lt;&gt;"UL"),INDIRECT(ADDRESS($K153,COLUMN()-11)),0),0), IF($L153&gt;0,IF(AND(INDIRECT(ADDRESS($L153,44))=0,INDIRECT(ADDRESS($L153,38))&lt;&gt;"UL"),INDIRECT(ADDRESS($L153,COLUMN()-11)),0),0), IF($M153&gt;0,IF(AND(INDIRECT(ADDRESS($M153,44))=0,INDIRECT(ADDRESS($M153,38))&lt;&gt;"UL"),INDIRECT(ADDRESS($M153,COLUMN()-11)),0),0))</f>
        <v>0</v>
      </c>
      <c r="BN153" s="57" cm="1">
        <f t="array" aca="1" ref="BN153" ca="1">SUM(IF($C153&gt;0,IF(AND(INDIRECT(ADDRESS($C153,44))=0,INDIRECT(ADDRESS($C153,38))&lt;&gt;"UL"),INDIRECT(ADDRESS($C153,COLUMN()-12)),0),0), IF($D153&gt;0,IF(AND(INDIRECT(ADDRESS($D153,44))=0,INDIRECT(ADDRESS($D153,38))&lt;&gt;"UL"),INDIRECT(ADDRESS($D153,COLUMN()-12)),0),0), IF($E153&gt;0,IF(AND(INDIRECT(ADDRESS($E153,44))=0,INDIRECT(ADDRESS($E153,38))&lt;&gt;"UL"),INDIRECT(ADDRESS($E153,COLUMN()-12)),0),0), IF($F153&gt;0,IF(AND(INDIRECT(ADDRESS($F153,44))=0,INDIRECT(ADDRESS($F153,38))&lt;&gt;"UL"),INDIRECT(ADDRESS($F153,COLUMN()-12)),0),0), IF($G153&gt;0,IF(AND(INDIRECT(ADDRESS($G153,44))=0,INDIRECT(ADDRESS($G153,38))&lt;&gt;"UL"),INDIRECT(ADDRESS($G153,COLUMN()-12)),0),0), IF($H153&gt;0,IF(AND(INDIRECT(ADDRESS($H153,44))=0,INDIRECT(ADDRESS($H153,38))&lt;&gt;"UL"),INDIRECT(ADDRESS($H153,COLUMN()-12)),0),0), IF($I153&gt;0,IF(AND(INDIRECT(ADDRESS($I153,44))=0,INDIRECT(ADDRESS($I153,38))&lt;&gt;"UL"),INDIRECT(ADDRESS($I153,COLUMN()-12)),0),0), IF($J153&gt;0,IF(AND(INDIRECT(ADDRESS($J153,44))=0,INDIRECT(ADDRESS($J153,38))&lt;&gt;"UL"),INDIRECT(ADDRESS($J153,COLUMN()-12)),0),0), IF($K153&gt;0,IF(AND(INDIRECT(ADDRESS($K153,44))=0,INDIRECT(ADDRESS($K153,38))&lt;&gt;"UL"),INDIRECT(ADDRESS($K153,COLUMN()-11)),0),0), IF($L153&gt;0,IF(AND(INDIRECT(ADDRESS($L153,44))=0,INDIRECT(ADDRESS($L153,38))&lt;&gt;"UL"),INDIRECT(ADDRESS($L153,COLUMN()-11)),0),0), IF($M153&gt;0,IF(AND(INDIRECT(ADDRESS($M153,44))=0,INDIRECT(ADDRESS($M153,38))&lt;&gt;"UL"),INDIRECT(ADDRESS($M153,COLUMN()-11)),0),0))</f>
        <v>0</v>
      </c>
      <c r="BO153" s="57" cm="1">
        <f t="array" aca="1" ref="BO153" ca="1">SUM(IF($C153&gt;0,IF(AND(INDIRECT(ADDRESS($C153,44))=0,INDIRECT(ADDRESS($C153,38))&lt;&gt;"UL"),INDIRECT(ADDRESS($C153,COLUMN()-12)),0),0), IF($D153&gt;0,IF(AND(INDIRECT(ADDRESS($D153,44))=0,INDIRECT(ADDRESS($D153,38))&lt;&gt;"UL"),INDIRECT(ADDRESS($D153,COLUMN()-12)),0),0), IF($E153&gt;0,IF(AND(INDIRECT(ADDRESS($E153,44))=0,INDIRECT(ADDRESS($E153,38))&lt;&gt;"UL"),INDIRECT(ADDRESS($E153,COLUMN()-12)),0),0), IF($F153&gt;0,IF(AND(INDIRECT(ADDRESS($F153,44))=0,INDIRECT(ADDRESS($F153,38))&lt;&gt;"UL"),INDIRECT(ADDRESS($F153,COLUMN()-12)),0),0), IF($G153&gt;0,IF(AND(INDIRECT(ADDRESS($G153,44))=0,INDIRECT(ADDRESS($G153,38))&lt;&gt;"UL"),INDIRECT(ADDRESS($G153,COLUMN()-12)),0),0), IF($H153&gt;0,IF(AND(INDIRECT(ADDRESS($H153,44))=0,INDIRECT(ADDRESS($H153,38))&lt;&gt;"UL"),INDIRECT(ADDRESS($H153,COLUMN()-12)),0),0), IF($I153&gt;0,IF(AND(INDIRECT(ADDRESS($I153,44))=0,INDIRECT(ADDRESS($I153,38))&lt;&gt;"UL"),INDIRECT(ADDRESS($I153,COLUMN()-12)),0),0), IF($J153&gt;0,IF(AND(INDIRECT(ADDRESS($J153,44))=0,INDIRECT(ADDRESS($J153,38))&lt;&gt;"UL"),INDIRECT(ADDRESS($J153,COLUMN()-12)),0),0), IF($K153&gt;0,IF(AND(INDIRECT(ADDRESS($K153,44))=0,INDIRECT(ADDRESS($K153,38))&lt;&gt;"UL"),INDIRECT(ADDRESS($K153,COLUMN()-11)),0),0), IF($L153&gt;0,IF(AND(INDIRECT(ADDRESS($L153,44))=0,INDIRECT(ADDRESS($L153,38))&lt;&gt;"UL"),INDIRECT(ADDRESS($L153,COLUMN()-11)),0),0), IF($M153&gt;0,IF(AND(INDIRECT(ADDRESS($M153,44))=0,INDIRECT(ADDRESS($M153,38))&lt;&gt;"UL"),INDIRECT(ADDRESS($M153,COLUMN()-11)),0),0))</f>
        <v>0</v>
      </c>
      <c r="BP153" s="57" cm="1">
        <f t="array" aca="1" ref="BP153" ca="1">SUM(IF($C153&gt;0,IF(AND(INDIRECT(ADDRESS($C153,44))=0,INDIRECT(ADDRESS($C153,38))&lt;&gt;"UL"),INDIRECT(ADDRESS($C153,COLUMN()-12)),0),0), IF($D153&gt;0,IF(AND(INDIRECT(ADDRESS($D153,44))=0,INDIRECT(ADDRESS($D153,38))&lt;&gt;"UL"),INDIRECT(ADDRESS($D153,COLUMN()-12)),0),0), IF($E153&gt;0,IF(AND(INDIRECT(ADDRESS($E153,44))=0,INDIRECT(ADDRESS($E153,38))&lt;&gt;"UL"),INDIRECT(ADDRESS($E153,COLUMN()-12)),0),0), IF($F153&gt;0,IF(AND(INDIRECT(ADDRESS($F153,44))=0,INDIRECT(ADDRESS($F153,38))&lt;&gt;"UL"),INDIRECT(ADDRESS($F153,COLUMN()-12)),0),0), IF($G153&gt;0,IF(AND(INDIRECT(ADDRESS($G153,44))=0,INDIRECT(ADDRESS($G153,38))&lt;&gt;"UL"),INDIRECT(ADDRESS($G153,COLUMN()-12)),0),0), IF($H153&gt;0,IF(AND(INDIRECT(ADDRESS($H153,44))=0,INDIRECT(ADDRESS($H153,38))&lt;&gt;"UL"),INDIRECT(ADDRESS($H153,COLUMN()-12)),0),0), IF($I153&gt;0,IF(AND(INDIRECT(ADDRESS($I153,44))=0,INDIRECT(ADDRESS($I153,38))&lt;&gt;"UL"),INDIRECT(ADDRESS($I153,COLUMN()-12)),0),0), IF($J153&gt;0,IF(AND(INDIRECT(ADDRESS($J153,44))=0,INDIRECT(ADDRESS($J153,38))&lt;&gt;"UL"),INDIRECT(ADDRESS($J153,COLUMN()-12)),0),0), IF($K153&gt;0,IF(AND(INDIRECT(ADDRESS($K153,44))=0,INDIRECT(ADDRESS($K153,38))&lt;&gt;"UL"),INDIRECT(ADDRESS($K153,COLUMN()-11)),0),0), IF($L153&gt;0,IF(AND(INDIRECT(ADDRESS($L153,44))=0,INDIRECT(ADDRESS($L153,38))&lt;&gt;"UL"),INDIRECT(ADDRESS($L153,COLUMN()-11)),0),0), IF($M153&gt;0,IF(AND(INDIRECT(ADDRESS($M153,44))=0,INDIRECT(ADDRESS($M153,38))&lt;&gt;"UL"),INDIRECT(ADDRESS($M153,COLUMN()-11)),0),0))</f>
        <v>0</v>
      </c>
      <c r="BQ153" s="57">
        <f t="shared" ca="1" si="108"/>
        <v>0</v>
      </c>
      <c r="BR153" s="161">
        <f t="shared" ca="1" si="109"/>
        <v>76.748870438354558</v>
      </c>
      <c r="BS153" s="56"/>
      <c r="BT153" s="56">
        <f t="shared" ca="1" si="110"/>
        <v>0.83732413596012933</v>
      </c>
      <c r="BU153" s="77">
        <f t="shared" ca="1" si="111"/>
        <v>3.2204774460004977E-2</v>
      </c>
      <c r="BV153" s="57" t="s">
        <v>33</v>
      </c>
      <c r="BW153" s="57" cm="1">
        <f t="array" aca="1" ref="BW153" ca="1">SUM(IF($C153&gt;0,IF(AND(INDIRECT(ADDRESS($C153,44))=0,INDIRECT(ADDRESS($C153,38))="UL",ISERROR(SEARCH("Rear",INDIRECT(ADDRESS($C153,33)))),ISERROR(SEARCH("Side",INDIRECT(ADDRESS($C153,33))))),INDIRECT(ADDRESS($C153,COLUMN())),0),0),IF($D153&gt;0,IF(AND(INDIRECT(ADDRESS($D153,44))=0,INDIRECT(ADDRESS($D153,38))="UL",ISERROR(SEARCH("Rear",INDIRECT(ADDRESS($D153,33)))),ISERROR(SEARCH("Side",INDIRECT(ADDRESS($D153,33))))),INDIRECT(ADDRESS($D153,COLUMN())),0),0),IF($E153&gt;0,IF(AND(INDIRECT(ADDRESS($E153,44))=0,INDIRECT(ADDRESS($E153,38))="UL",ISERROR(SEARCH("Rear",INDIRECT(ADDRESS($E153,33)))),ISERROR(SEARCH("Side",INDIRECT(ADDRESS($E153,33))))),INDIRECT(ADDRESS($E153,COLUMN())),0),0),IF($F153&gt;0,IF(AND(INDIRECT(ADDRESS($F153,44))=0,INDIRECT(ADDRESS($F153,38))="UL",ISERROR(SEARCH("Rear",INDIRECT(ADDRESS($F153,33)))),ISERROR(SEARCH("Side",INDIRECT(ADDRESS($F153,33))))),INDIRECT(ADDRESS($F153,COLUMN())),0),0),IF($G153&gt;0,IF(AND(INDIRECT(ADDRESS($G153,44))=0,INDIRECT(ADDRESS($G153,38))="UL",ISERROR(SEARCH("Rear",INDIRECT(ADDRESS($G153,33)))),ISERROR(SEARCH("Side",INDIRECT(ADDRESS($G153,33))))),INDIRECT(ADDRESS($G153,COLUMN())),0),0),IF($H153&gt;0,IF(AND(INDIRECT(ADDRESS($H153,44))=0,INDIRECT(ADDRESS($H153,38))="UL",ISERROR(SEARCH("Rear",INDIRECT(ADDRESS($H153,33)))),ISERROR(SEARCH("Side",INDIRECT(ADDRESS($H153,33))))),INDIRECT(ADDRESS($H153,COLUMN())),0),0),IF($I153&gt;0,IF(AND(INDIRECT(ADDRESS($I153,44))=0,INDIRECT(ADDRESS($I153,38))="UL",ISERROR(SEARCH("Rear",INDIRECT(ADDRESS($I153,33)))),ISERROR(SEARCH("Side",INDIRECT(ADDRESS($I153,33))))),INDIRECT(ADDRESS($I153,COLUMN())),0),0),IF($J153&gt;0,IF(AND(INDIRECT(ADDRESS($J153,44))=0,INDIRECT(ADDRESS($J153,38))="UL",ISERROR(SEARCH("Rear",INDIRECT(ADDRESS($J153,33)))),ISERROR(SEARCH("Side",INDIRECT(ADDRESS($J153,33))))),INDIRECT(ADDRESS($J153,COLUMN())),0),0),IF($K153&gt;0,IF(AND(INDIRECT(ADDRESS($K153,44))=0,INDIRECT(ADDRESS($K153,38))="UL",ISERROR(SEARCH("Rear",INDIRECT(ADDRESS($K153,33)))),ISERROR(SEARCH("Side",INDIRECT(ADDRESS($K153,33))))),INDIRECT(ADDRESS($K153,COLUMN())),0),0),IF($L153&gt;0,IF(AND(INDIRECT(ADDRESS($L153,44))=0,INDIRECT(ADDRESS($L153,38))="UL",ISERROR(SEARCH("Rear",INDIRECT(ADDRESS($L153,33)))),ISERROR(SEARCH("Side",INDIRECT(ADDRESS($L153,33))))),INDIRECT(ADDRESS($L153,COLUMN())),0),0),IF($M153&gt;0,IF(AND(INDIRECT(ADDRESS($M153,44))=0,INDIRECT(ADDRESS($M153,38))="UL",ISERROR(SEARCH("Rear",INDIRECT(ADDRESS($M153,33)))),ISERROR(SEARCH("Side",INDIRECT(ADDRESS($M153,33))))),INDIRECT(ADDRESS($M153,COLUMN())),0),0))</f>
        <v>0.1111111111111111</v>
      </c>
      <c r="BX153" s="57">
        <f t="shared" ca="1" si="112"/>
        <v>0.33333333333333331</v>
      </c>
      <c r="BY153" s="57" cm="1">
        <f t="array" aca="1" ref="BY153" ca="1">SUM(IF($C153&gt;0,IF(AND(INDIRECT(ADDRESS($C153,44))=0,INDIRECT(ADDRESS($C153,38))="UL"),INDIRECT(ADDRESS($C153,COLUMN())),0),0),IF($D153&gt;0,IF(AND(INDIRECT(ADDRESS($D153,44))=0,INDIRECT(ADDRESS($D153,38))="UL"),INDIRECT(ADDRESS($D153,COLUMN())),0),0),IF($E153&gt;0,IF(AND(INDIRECT(ADDRESS($E153,44))=0,INDIRECT(ADDRESS($E153,38))="UL"),INDIRECT(ADDRESS($E153,COLUMN())),0),0),IF($F153&gt;0,IF(AND(INDIRECT(ADDRESS($F153,44))=0,INDIRECT(ADDRESS($F153,38))="UL"),INDIRECT(ADDRESS($F153,COLUMN())),0),0),IF($G153&gt;0,IF(AND(INDIRECT(ADDRESS($G153,44))=0,INDIRECT(ADDRESS($G153,38))="UL"),INDIRECT(ADDRESS($G153,COLUMN())),0),0),IF($H153&gt;0,IF(AND(INDIRECT(ADDRESS($H153,44))=0,INDIRECT(ADDRESS($H153,38))="UL"),INDIRECT(ADDRESS($H153,COLUMN())),0),0),IF($I153&gt;0,IF(AND(INDIRECT(ADDRESS($I153,44))=0,INDIRECT(ADDRESS($I153,38))="UL"),INDIRECT(ADDRESS($I153,COLUMN())),0),0),IF($J153&gt;0,IF(AND(INDIRECT(ADDRESS($J153,44))=0,INDIRECT(ADDRESS($J153,38))="UL"),INDIRECT(ADDRESS($J153,COLUMN())),0),0),IF($K153&gt;0,IF(AND(INDIRECT(ADDRESS($K153,44))=0,INDIRECT(ADDRESS($K153,38))="UL"),INDIRECT(ADDRESS($K153,COLUMN())),0),0),IF($L153&gt;0,IF(AND(INDIRECT(ADDRESS($L153,44))=0,INDIRECT(ADDRESS($L153,38))="UL"),INDIRECT(ADDRESS($L153,COLUMN())),0),0),IF($M153&gt;0,IF(AND(INDIRECT(ADDRESS($M153,44))=0,INDIRECT(ADDRESS($M153,38))="UL"),INDIRECT(ADDRESS($M153,COLUMN())),0),0))</f>
        <v>0.10864197530864196</v>
      </c>
      <c r="BZ153" s="57" cm="1">
        <f t="array" aca="1" ref="BZ153" ca="1">SUM(IF($C153&gt;0,IF(AND(INDIRECT(ADDRESS($C153,44))=0,INDIRECT(ADDRESS($C153,38))="UL"),INDIRECT(ADDRESS($C153,COLUMN())),0),0),IF($D153&gt;0,IF(AND(INDIRECT(ADDRESS($D153,44))=0,INDIRECT(ADDRESS($D153,38))="UL"),INDIRECT(ADDRESS($D153,COLUMN())),0),0),IF($E153&gt;0,IF(AND(INDIRECT(ADDRESS($E153,44))=0,INDIRECT(ADDRESS($E153,38))="UL"),INDIRECT(ADDRESS($E153,COLUMN())),0),0),IF($F153&gt;0,IF(AND(INDIRECT(ADDRESS($F153,44))=0,INDIRECT(ADDRESS($F153,38))="UL"),INDIRECT(ADDRESS($F153,COLUMN())),0),0),IF($G153&gt;0,IF(AND(INDIRECT(ADDRESS($G153,44))=0,INDIRECT(ADDRESS($G153,38))="UL"),INDIRECT(ADDRESS($G153,COLUMN())),0),0),IF($H153&gt;0,IF(AND(INDIRECT(ADDRESS($H153,44))=0,INDIRECT(ADDRESS($H153,38))="UL"),INDIRECT(ADDRESS($H153,COLUMN())),0),0),IF($I153&gt;0,IF(AND(INDIRECT(ADDRESS($I153,44))=0,INDIRECT(ADDRESS($I153,38))="UL"),INDIRECT(ADDRESS($I153,COLUMN())),0),0),IF($J153&gt;0,IF(AND(INDIRECT(ADDRESS($J153,44))=0,INDIRECT(ADDRESS($J153,38))="UL"),INDIRECT(ADDRESS($J153,COLUMN())),0),0),IF($K153&gt;0,IF(AND(INDIRECT(ADDRESS($K153,44))=0,INDIRECT(ADDRESS($K153,38))="UL"),INDIRECT(ADDRESS($K153,COLUMN())),0),0),IF($L153&gt;0,IF(AND(INDIRECT(ADDRESS($L153,44))=0,INDIRECT(ADDRESS($L153,38))="UL"),INDIRECT(ADDRESS($L153,COLUMN())),0),0),IF($M153&gt;0,IF(AND(INDIRECT(ADDRESS($M153,44))=0,INDIRECT(ADDRESS($M153,38))="UL"),INDIRECT(ADDRESS($M153,COLUMN())),0),0))</f>
        <v>0.24691358024691357</v>
      </c>
      <c r="CA153" s="57">
        <f t="shared" ca="1" si="113"/>
        <v>0.10864197530864196</v>
      </c>
      <c r="CB153" s="57" cm="1">
        <f t="array" aca="1" ref="CB153" ca="1">SUM(IF($C153&gt;0,IF(AND(INDIRECT(ADDRESS($C153,44))=0,INDIRECT(ADDRESS($C153,38))&lt;&gt;"UL"),INDIRECT(ADDRESS($C153,COLUMN())),0),0),IF($D153&gt;0,IF(AND(INDIRECT(ADDRESS($D153,44))=0,INDIRECT(ADDRESS($D153,38))&lt;&gt;"UL"),INDIRECT(ADDRESS($D153,COLUMN())),0),0),IF($E153&gt;0,IF(AND(INDIRECT(ADDRESS($E153,44))=0,INDIRECT(ADDRESS($E153,38))&lt;&gt;"UL"),INDIRECT(ADDRESS($E153,COLUMN())),0),0),IF($F153&gt;0,IF(AND(INDIRECT(ADDRESS($F153,44))=0,INDIRECT(ADDRESS($F153,38))&lt;&gt;"UL"),INDIRECT(ADDRESS($F153,COLUMN())),0),0),IF($G153&gt;0,IF(AND(INDIRECT(ADDRESS($G153,44))=0,INDIRECT(ADDRESS($G153,38))&lt;&gt;"UL"),INDIRECT(ADDRESS($G153,COLUMN())),0),0),IF($H153&gt;0,IF(AND(INDIRECT(ADDRESS($H153,44))=0,INDIRECT(ADDRESS($H153,38))&lt;&gt;"UL"),INDIRECT(ADDRESS($H153,COLUMN())),0),0),IF($I153&gt;0,IF(AND(INDIRECT(ADDRESS($I153,44))=0,INDIRECT(ADDRESS($I153,38))&lt;&gt;"UL"),INDIRECT(ADDRESS($I153,COLUMN())),0),0),IF($J153&gt;0,IF(AND(INDIRECT(ADDRESS($J153,44))=0,INDIRECT(ADDRESS($J153,38))&lt;&gt;"UL"),INDIRECT(ADDRESS($J153,COLUMN())),0),0),IF($K153&gt;0,IF(AND(INDIRECT(ADDRESS($K153,44))=0,INDIRECT(ADDRESS($K153,38))&lt;&gt;"UL"),INDIRECT(ADDRESS($K153,COLUMN())),0),0),IF($L153&gt;0,IF(AND(INDIRECT(ADDRESS($L153,44))=0,INDIRECT(ADDRESS($L153,38))&lt;&gt;"UL"),INDIRECT(ADDRESS($L153,COLUMN())),0),0),IF($M153&gt;0,IF(AND(INDIRECT(ADDRESS($M153,44))=0,INDIRECT(ADDRESS($M153,38))&lt;&gt;"UL"),INDIRECT(ADDRESS($M153,COLUMN())),0),0))</f>
        <v>0</v>
      </c>
      <c r="CC153" s="57">
        <f t="shared" ca="1" si="114"/>
        <v>0</v>
      </c>
      <c r="CD153" s="57" cm="1">
        <f t="array" aca="1" ref="CD153" ca="1">SUM(IF($C153&gt;0,IF(AND(INDIRECT(ADDRESS($C153,44))=0,INDIRECT(ADDRESS($C153,38))&lt;&gt;"UL"),INDIRECT(ADDRESS($C153,COLUMN())),0),0),IF($D153&gt;0,IF(AND(INDIRECT(ADDRESS($D153,44))=0,INDIRECT(ADDRESS($D153,38))&lt;&gt;"UL"),INDIRECT(ADDRESS($D153,COLUMN())),0),0),IF($E153&gt;0,IF(AND(INDIRECT(ADDRESS($E153,44))=0,INDIRECT(ADDRESS($E153,38))&lt;&gt;"UL"),INDIRECT(ADDRESS($E153,COLUMN())),0),0),IF($F153&gt;0,IF(AND(INDIRECT(ADDRESS($F153,44))=0,INDIRECT(ADDRESS($F153,38))&lt;&gt;"UL"),INDIRECT(ADDRESS($F153,COLUMN())),0),0),IF($G153&gt;0,IF(AND(INDIRECT(ADDRESS($G153,44))=0,INDIRECT(ADDRESS($G153,38))&lt;&gt;"UL"),INDIRECT(ADDRESS($G153,COLUMN())),0),0),IF($H153&gt;0,IF(AND(INDIRECT(ADDRESS($H153,44))=0,INDIRECT(ADDRESS($H153,38))&lt;&gt;"UL"),INDIRECT(ADDRESS($H153,COLUMN())),0),0),IF($I153&gt;0,IF(AND(INDIRECT(ADDRESS($I153,44))=0,INDIRECT(ADDRESS($I153,38))&lt;&gt;"UL"),INDIRECT(ADDRESS($I153,COLUMN())),0),0),IF($J153&gt;0,IF(AND(INDIRECT(ADDRESS($J153,44))=0,INDIRECT(ADDRESS($J153,38))&lt;&gt;"UL"),INDIRECT(ADDRESS($J153,COLUMN())),0),0),IF($K153&gt;0,IF(AND(INDIRECT(ADDRESS($K153,44))=0,INDIRECT(ADDRESS($K153,38))&lt;&gt;"UL"),INDIRECT(ADDRESS($K153,COLUMN())),0),0),IF($L153&gt;0,IF(AND(INDIRECT(ADDRESS($L153,44))=0,INDIRECT(ADDRESS($L153,38))&lt;&gt;"UL"),INDIRECT(ADDRESS($L153,COLUMN())),0),0),IF($M153&gt;0,IF(AND(INDIRECT(ADDRESS($M153,44))=0,INDIRECT(ADDRESS($M153,38))&lt;&gt;"UL"),INDIRECT(ADDRESS($M153,COLUMN())),0),0))</f>
        <v>0</v>
      </c>
      <c r="CE153" s="57" cm="1">
        <f t="array" aca="1" ref="CE153" ca="1">SUM(IF($C153&gt;0,IF(AND(INDIRECT(ADDRESS($C153,44))=0,INDIRECT(ADDRESS($C153,38))&lt;&gt;"UL"),INDIRECT(ADDRESS($C153,COLUMN())),0),0),IF($D153&gt;0,IF(AND(INDIRECT(ADDRESS($D153,44))=0,INDIRECT(ADDRESS($D153,38))&lt;&gt;"UL"),INDIRECT(ADDRESS($D153,COLUMN())),0),0),IF($E153&gt;0,IF(AND(INDIRECT(ADDRESS($E153,44))=0,INDIRECT(ADDRESS($E153,38))&lt;&gt;"UL"),INDIRECT(ADDRESS($E153,COLUMN())),0),0),IF($F153&gt;0,IF(AND(INDIRECT(ADDRESS($F153,44))=0,INDIRECT(ADDRESS($F153,38))&lt;&gt;"UL"),INDIRECT(ADDRESS($F153,COLUMN())),0),0),IF($G153&gt;0,IF(AND(INDIRECT(ADDRESS($G153,44))=0,INDIRECT(ADDRESS($G153,38))&lt;&gt;"UL"),INDIRECT(ADDRESS($G153,COLUMN())),0),0),IF($H153&gt;0,IF(AND(INDIRECT(ADDRESS($H153,44))=0,INDIRECT(ADDRESS($H153,38))&lt;&gt;"UL"),INDIRECT(ADDRESS($H153,COLUMN())),0),0),IF($I153&gt;0,IF(AND(INDIRECT(ADDRESS($I153,44))=0,INDIRECT(ADDRESS($I153,38))&lt;&gt;"UL"),INDIRECT(ADDRESS($I153,COLUMN())),0),0),IF($J153&gt;0,IF(AND(INDIRECT(ADDRESS($J153,44))=0,INDIRECT(ADDRESS($J153,38))&lt;&gt;"UL"),INDIRECT(ADDRESS($J153,COLUMN())),0),0),IF($K153&gt;0,IF(AND(INDIRECT(ADDRESS($K153,44))=0,INDIRECT(ADDRESS($K153,38))&lt;&gt;"UL"),INDIRECT(ADDRESS($K153,COLUMN())),0),0),IF($L153&gt;0,IF(AND(INDIRECT(ADDRESS($L153,44))=0,INDIRECT(ADDRESS($L153,38))&lt;&gt;"UL"),INDIRECT(ADDRESS($L153,COLUMN())),0),0),IF($M153&gt;0,IF(AND(INDIRECT(ADDRESS($M153,44))=0,INDIRECT(ADDRESS($M153,38))&lt;&gt;"UL"),INDIRECT(ADDRESS($M153,COLUMN())),0),0))</f>
        <v>0</v>
      </c>
      <c r="CF153" s="57">
        <f t="shared" ca="1" si="115"/>
        <v>0</v>
      </c>
      <c r="CG153" s="57">
        <f t="shared" ca="1" si="116"/>
        <v>0.75636485957377708</v>
      </c>
      <c r="CH153" s="78">
        <f t="shared" ca="1" si="117"/>
        <v>2.9090956137452963E-2</v>
      </c>
      <c r="CI153" s="19">
        <f t="shared" ca="1" si="118"/>
        <v>15.68187060108658</v>
      </c>
      <c r="CJ153" s="19"/>
      <c r="CK153" s="57" cm="1">
        <f t="array" aca="1" ref="CK153" ca="1">IF(AU153="S", SUM(IF($C153&gt;0,IF(INDIRECT(ADDRESS($C153,43))&lt;&gt;1,INDIRECT(ADDRESS($C153,48)),0),0), IF($D153&gt;0,IF(INDIRECT(ADDRESS($D153,43))&lt;&gt;1,INDIRECT(ADDRESS($D153,48)),0),0), IF($E153&gt;0,IF(INDIRECT(ADDRESS($E153,43))&lt;&gt;1,INDIRECT(ADDRESS($E153,48)),0),0), IF($F153&gt;0,IF(INDIRECT(ADDRESS($F153,43))&lt;&gt;1,INDIRECT(ADDRESS($F153,48)),0),0), IF($G153&gt;0,IF(INDIRECT(ADDRESS($G153,43))&lt;&gt;1,INDIRECT(ADDRESS($G153,48)),0),0), IF($H153&gt;0,IF(INDIRECT(ADDRESS($H153,43))&lt;&gt;1,INDIRECT(ADDRESS($H153,48)),0),0), IF($I153&gt;0,IF(INDIRECT(ADDRESS($I153,43))&lt;&gt;1,INDIRECT(ADDRESS($I153,48)),0),0), IF($J153&gt;0,IF(INDIRECT(ADDRESS($J153,43))&lt;&gt;1,INDIRECT(ADDRESS($J153,48)),0),0), IF($K153&gt;0,IF(INDIRECT(ADDRESS($K153,43))&lt;&gt;1,INDIRECT(ADDRESS($K153,48)),0),0), IF($L153&gt;0,IF(INDIRECT(ADDRESS($L153,43))&lt;&gt;1,INDIRECT(ADDRESS($L153,48)),0),0), IF($M153&gt;0,IF(INDIRECT(ADDRESS($M153,43))&lt;&gt;1,INDIRECT(ADDRESS($M153,48)),0),0)), IF(AU153="L",SUM(IF($C153&gt;0,IF(INDIRECT(ADDRESS($C153,43))&lt;&gt;1,INDIRECT(ADDRESS($C153,50)),0),0), IF($D153&gt;0,IF(INDIRECT(ADDRESS($D153,43))&lt;&gt;1,INDIRECT(ADDRESS($D153,50)),0),0), IF($E153&gt;0,IF(INDIRECT(ADDRESS($E153,43))&lt;&gt;1,INDIRECT(ADDRESS($E153,50)),0),0), IF($F153&gt;0,IF(INDIRECT(ADDRESS($F153,43))&lt;&gt;1,INDIRECT(ADDRESS($F153,50)),0),0), IF($G153&gt;0,IF(INDIRECT(ADDRESS($G153,43))&lt;&gt;1,INDIRECT(ADDRESS($G153,50)),0),0), IF($G153&gt;0,IF(INDIRECT(ADDRESS($G153,43))&lt;&gt;1,INDIRECT(ADDRESS($G153,50)),0),0), IF($H153&gt;0,IF(INDIRECT(ADDRESS($H153,43))&lt;&gt;1,INDIRECT(ADDRESS($H153,50)),0),0), IF($I153&gt;0,IF(INDIRECT(ADDRESS($I153,43))&lt;&gt;1,INDIRECT(ADDRESS($I153,50)),0),0), IF($J153&gt;0,IF(INDIRECT(ADDRESS($J153,43))&lt;&gt;1,INDIRECT(ADDRESS($J153,50)),0),0), IF($K153&gt;0,IF(INDIRECT(ADDRESS($K153,43))&lt;&gt;1,INDIRECT(ADDRESS($K153,50)),0),0), IF($L153&gt;0,IF(INDIRECT(ADDRESS($L153,43))&lt;&gt;1,INDIRECT(ADDRESS($L153,50)),0),0), IF($M153&gt;0,IF(INDIRECT(ADDRESS($M153,43))&lt;&gt;1,INDIRECT(ADDRESS($M153,50)),0),0)), SUM(IF($C153&gt;0,IF(INDIRECT(ADDRESS($C153,43))&lt;&gt;1,INDIRECT(ADDRESS($C153,49)),0),0), IF($D153&gt;0,IF(INDIRECT(ADDRESS($D153,43))&lt;&gt;1,INDIRECT(ADDRESS($D153,49)),0),0), IF($E153&gt;0,IF(INDIRECT(ADDRESS($E153,43))&lt;&gt;1,INDIRECT(ADDRESS($E153,49)),0),0), IF($F153&gt;0,IF(INDIRECT(ADDRESS($F153,43))&lt;&gt;1,INDIRECT(ADDRESS($F153,49)),0),0), IF($G153&gt;0,IF(INDIRECT(ADDRESS($G153,43))&lt;&gt;1,INDIRECT(ADDRESS($G153,49)),0),0), IF($G153&gt;0,IF(INDIRECT(ADDRESS($G153,43))&lt;&gt;1,INDIRECT(ADDRESS($G153,49)),0),0), IF($H153&gt;0,IF(INDIRECT(ADDRESS($H153,43))&lt;&gt;1,INDIRECT(ADDRESS($H153,49)),0),0), IF($I153&gt;0,IF(INDIRECT(ADDRESS($I153,43))&lt;&gt;1,INDIRECT(ADDRESS($I153,49)),0),0), IF($J153&gt;0,IF(INDIRECT(ADDRESS($J153,43))&lt;&gt;1,INDIRECT(ADDRESS($J153,49)),0),0), IF($K153&gt;0,IF(INDIRECT(ADDRESS($K153,43))&lt;&gt;1,INDIRECT(ADDRESS($K153,49)),0),0), IF($L153&gt;0,IF(INDIRECT(ADDRESS($L153,43))&lt;&gt;1,INDIRECT(ADDRESS($L153,49)),0),0), IF($M153&gt;0,IF(INDIRECT(ADDRESS($M153,43))&lt;&gt;1,INDIRECT(ADDRESS($M153,49)),0),0))))</f>
        <v>3.4999999999999996</v>
      </c>
      <c r="CL153" s="57" cm="1">
        <f t="array" aca="1" ref="CL153" ca="1">SUM(IF($C153&gt;0,IF(INDIRECT(ADDRESS($C153,44))=1,INDIRECT(ADDRESS($C153,90)),0),0), IF($D153&gt;0,IF(INDIRECT(ADDRESS($D153,44))=1,INDIRECT(ADDRESS($D153,90)),0),0), IF($E153&gt;0,IF(INDIRECT(ADDRESS($E153,44))=1,INDIRECT(ADDRESS($E153,90)),0),0), IF($F153&gt;0,IF(INDIRECT(ADDRESS($F153,44))=1,INDIRECT(ADDRESS($F153,90)),0),0), IF($G153&gt;0,IF(INDIRECT(ADDRESS($G153,44))=1,INDIRECT(ADDRESS($G153,90)),0),0), IF($H153&gt;0,IF(INDIRECT(ADDRESS($H153,44))=1,INDIRECT(ADDRESS($H153,90)),0),0), IF($I153&gt;0,IF(INDIRECT(ADDRESS($I153,44))=1,INDIRECT(ADDRESS($I153,90)),0),0), IF($J153&gt;0,IF(INDIRECT(ADDRESS($J153,44))=1,INDIRECT(ADDRESS($J153,90)),0),0), IF($K153&gt;0,IF(INDIRECT(ADDRESS($K153,44))=1,INDIRECT(ADDRESS($K153,90)),0),0), IF($L153&gt;0,IF(INDIRECT(ADDRESS($L153,44))=1,INDIRECT(ADDRESS($L153,90)),0),0), IF($M153&gt;0,IF(INDIRECT(ADDRESS($M153,44))=1,INDIRECT(ADDRESS($M153,90)),0),0))</f>
        <v>5.25</v>
      </c>
      <c r="CM153" s="56">
        <f t="shared" ca="1" si="119"/>
        <v>0.2370862657252269</v>
      </c>
    </row>
    <row r="154" spans="1:92" x14ac:dyDescent="0.25">
      <c r="A154" s="52" t="s">
        <v>230</v>
      </c>
      <c r="B154" s="67">
        <v>106</v>
      </c>
      <c r="C154" s="67">
        <v>122</v>
      </c>
      <c r="D154" s="67">
        <v>123</v>
      </c>
      <c r="E154" s="67"/>
      <c r="F154" s="67"/>
      <c r="G154" s="67"/>
      <c r="H154" s="67"/>
      <c r="I154" s="67"/>
      <c r="J154" s="67"/>
      <c r="K154" s="67"/>
      <c r="L154" s="67"/>
      <c r="M154" s="67"/>
      <c r="N154" s="67">
        <f ca="1">SUM(INDIRECT(ADDRESS(B154,COLUMN())),IF(C154&gt;0,INDIRECT(ADDRESS(C154,COLUMN())),0),IF(D154&gt;0,INDIRECT(ADDRESS(D154,COLUMN())),0),IF(E154&gt;0,INDIRECT(ADDRESS(E154,COLUMN())),0),IF(F154&gt;0,INDIRECT(ADDRESS(F154,COLUMN())),0),IF(G154&gt;0,INDIRECT(ADDRESS(G154,COLUMN())),0),IF(H154&gt;0,INDIRECT(ADDRESS(H154,COLUMN())),0),IF(I154&gt;0,INDIRECT(ADDRESS(I154,COLUMN())),0),IF(J154&gt;0,INDIRECT(ADDRESS(J154,COLUMN())),0),IF(K154&gt;0,INDIRECT(ADDRESS(K154,COLUMN())),0),IF(L154&gt;0,INDIRECT(ADDRESS(L154,COLUMN())),0),IF(M154&gt;0,INDIRECT(ADDRESS(M154,COLUMN())),0))</f>
        <v>20</v>
      </c>
      <c r="O154" s="67" t="str" cm="1">
        <f t="array" aca="1" ref="O154" ca="1">INDIRECT(ADDRESS($B154,COLUMN()))</f>
        <v>Fighter</v>
      </c>
      <c r="P154" s="67" cm="1">
        <f t="array" aca="1" ref="P154" ca="1">INDIRECT(ADDRESS($B154,COLUMN()))</f>
        <v>2</v>
      </c>
      <c r="Q154" s="67" cm="1">
        <f t="array" aca="1" ref="Q154" ca="1">INDIRECT(ADDRESS($B154,COLUMN()))</f>
        <v>0</v>
      </c>
      <c r="R154" s="67" cm="1">
        <f t="array" aca="1" ref="R154" ca="1">INDIRECT(ADDRESS($B154,COLUMN()))</f>
        <v>0</v>
      </c>
      <c r="S154" s="67" cm="1">
        <f t="array" aca="1" ref="S154" ca="1">INDIRECT(ADDRESS($B154,COLUMN()))</f>
        <v>1</v>
      </c>
      <c r="T154" s="67" t="str" cm="1">
        <f t="array" aca="1" ref="T154" ca="1">INDIRECT(ADDRESS($B154,COLUMN()))</f>
        <v>1-6</v>
      </c>
      <c r="U154" s="67" cm="1">
        <f t="array" aca="1" ref="U154" ca="1">INDIRECT(ADDRESS($B154,COLUMN()))</f>
        <v>6</v>
      </c>
      <c r="V154" s="67" cm="1">
        <f t="array" aca="1" ref="V154" ca="1">INDIRECT(ADDRESS($B154,COLUMN()))</f>
        <v>0</v>
      </c>
      <c r="W154" s="67" cm="1">
        <f t="array" aca="1" ref="W154" ca="1">INDIRECT(ADDRESS($B154,COLUMN()))</f>
        <v>2</v>
      </c>
      <c r="X154" s="67" cm="1">
        <f t="array" aca="1" ref="X154" ca="1">INDIRECT(ADDRESS($B154,COLUMN()))</f>
        <v>6</v>
      </c>
      <c r="Y154" s="67" cm="1">
        <f t="array" aca="1" ref="Y154" ca="1">INDIRECT(ADDRESS($B154,COLUMN()))</f>
        <v>1</v>
      </c>
      <c r="Z154" s="67" cm="1">
        <f t="array" aca="1" ref="Z154" ca="1">INDIRECT(ADDRESS($B154,COLUMN()))</f>
        <v>4</v>
      </c>
      <c r="AA154" s="67" cm="1">
        <f t="array" aca="1" ref="AA154" ca="1">INDIRECT(ADDRESS($B154,COLUMN()))</f>
        <v>0</v>
      </c>
      <c r="AB154" s="56">
        <f t="shared" ca="1" si="100"/>
        <v>0.73013777387695378</v>
      </c>
      <c r="AC154" s="56">
        <f t="shared" ca="1" si="101"/>
        <v>1.0872582411946068</v>
      </c>
      <c r="AD154" s="56">
        <f t="shared" ca="1" si="102"/>
        <v>1.8908838977297511</v>
      </c>
      <c r="AF154" s="52"/>
      <c r="AG154" s="52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2"/>
      <c r="AU154" s="54" t="s">
        <v>113</v>
      </c>
      <c r="AV154" s="57" cm="1">
        <f t="array" aca="1" ref="AV154" ca="1">SUM(IF($C154&gt;0,IF(AND(INDIRECT(ADDRESS($C154,44))=0,INDIRECT(ADDRESS($C154,38))="UL",ISERROR(SEARCH("Rear",INDIRECT(ADDRESS($C154,33)))),ISERROR(SEARCH("Side",INDIRECT(ADDRESS($C154,33))))),INDIRECT(ADDRESS($C154,COLUMN())),0),0),IF($D154&gt;0,IF(AND(INDIRECT(ADDRESS($D154,44))=0,INDIRECT(ADDRESS($D154,38))="UL",ISERROR(SEARCH("Rear",INDIRECT(ADDRESS($D154,33)))),ISERROR(SEARCH("Side",INDIRECT(ADDRESS($D154,33))))),INDIRECT(ADDRESS($D154,COLUMN())),0),0),IF($E154&gt;0,IF(AND(INDIRECT(ADDRESS($E154,44))=0,INDIRECT(ADDRESS($E154,38))="UL",ISERROR(SEARCH("Rear",INDIRECT(ADDRESS($E154,33)))),ISERROR(SEARCH("Side",INDIRECT(ADDRESS($E154,33))))),INDIRECT(ADDRESS($E154,COLUMN())),0),0),IF($F154&gt;0,IF(AND(INDIRECT(ADDRESS($F154,44))=0,INDIRECT(ADDRESS($F154,38))="UL",ISERROR(SEARCH("Rear",INDIRECT(ADDRESS($F154,33)))),ISERROR(SEARCH("Side",INDIRECT(ADDRESS($F154,33))))),INDIRECT(ADDRESS($F154,COLUMN())),0),0),IF($G154&gt;0,IF(AND(INDIRECT(ADDRESS($G154,44))=0,INDIRECT(ADDRESS($G154,38))="UL",ISERROR(SEARCH("Rear",INDIRECT(ADDRESS($G154,33)))),ISERROR(SEARCH("Side",INDIRECT(ADDRESS($G154,33))))),INDIRECT(ADDRESS($G154,COLUMN())),0),0),IF($H154&gt;0,IF(AND(INDIRECT(ADDRESS($H154,44))=0,INDIRECT(ADDRESS($H154,38))="UL",ISERROR(SEARCH("Rear",INDIRECT(ADDRESS($H154,33)))),ISERROR(SEARCH("Side",INDIRECT(ADDRESS($H154,33))))),INDIRECT(ADDRESS($H154,COLUMN())),0),0),IF($I154&gt;0,IF(AND(INDIRECT(ADDRESS($I154,44))=0,INDIRECT(ADDRESS($I154,38))="UL",ISERROR(SEARCH("Rear",INDIRECT(ADDRESS($I154,33)))),ISERROR(SEARCH("Side",INDIRECT(ADDRESS($I154,33))))),INDIRECT(ADDRESS($I154,COLUMN())),0),0),IF($J154&gt;0,IF(AND(INDIRECT(ADDRESS($J154,44))=0,INDIRECT(ADDRESS($J154,38))="UL",ISERROR(SEARCH("Rear",INDIRECT(ADDRESS($J154,33)))),ISERROR(SEARCH("Side",INDIRECT(ADDRESS($J154,33))))),INDIRECT(ADDRESS($J154,COLUMN())),0),0),IF($K154&gt;0,IF(AND(INDIRECT(ADDRESS($K154,44))=0,INDIRECT(ADDRESS($K154,38))="UL",ISERROR(SEARCH("Rear",INDIRECT(ADDRESS($K154,33)))),ISERROR(SEARCH("Side",INDIRECT(ADDRESS($K154,33))))),INDIRECT(ADDRESS($K154,COLUMN())),0),0),IF($L154&gt;0,IF(AND(INDIRECT(ADDRESS($L154,44))=0,INDIRECT(ADDRESS($L154,38))="UL",ISERROR(SEARCH("Rear",INDIRECT(ADDRESS($L154,33)))),ISERROR(SEARCH("Side",INDIRECT(ADDRESS($L154,33))))),INDIRECT(ADDRESS($L154,COLUMN())),0),0),IF($M154&gt;0,IF(AND(INDIRECT(ADDRESS($M154,44))=0,INDIRECT(ADDRESS($M154,38))="UL",ISERROR(SEARCH("Rear",INDIRECT(ADDRESS($M154,33)))),ISERROR(SEARCH("Side",INDIRECT(ADDRESS($M154,33))))),INDIRECT(ADDRESS($M154,COLUMN())),0),0))</f>
        <v>0.44444444444444442</v>
      </c>
      <c r="AW154" s="57" cm="1">
        <f t="array" aca="1" ref="AW154" ca="1">SUM(IF($C154&gt;0,IF(AND(INDIRECT(ADDRESS($C154,44))=0,INDIRECT(ADDRESS($C154,38))="UL",ISERROR(SEARCH("Rear",INDIRECT(ADDRESS($C154,33)))),ISERROR(SEARCH("Side",INDIRECT(ADDRESS($C154,33))))),INDIRECT(ADDRESS($C154,COLUMN())),0),0),IF($D154&gt;0,IF(AND(INDIRECT(ADDRESS($D154,44))=0,INDIRECT(ADDRESS($D154,38))="UL",ISERROR(SEARCH("Rear",INDIRECT(ADDRESS($D154,33)))),ISERROR(SEARCH("Side",INDIRECT(ADDRESS($D154,33))))),INDIRECT(ADDRESS($D154,COLUMN())),0),0),IF($E154&gt;0,IF(AND(INDIRECT(ADDRESS($E154,44))=0,INDIRECT(ADDRESS($E154,38))="UL",ISERROR(SEARCH("Rear",INDIRECT(ADDRESS($E154,33)))),ISERROR(SEARCH("Side",INDIRECT(ADDRESS($E154,33))))),INDIRECT(ADDRESS($E154,COLUMN())),0),0),IF($F154&gt;0,IF(AND(INDIRECT(ADDRESS($F154,44))=0,INDIRECT(ADDRESS($F154,38))="UL",ISERROR(SEARCH("Rear",INDIRECT(ADDRESS($F154,33)))),ISERROR(SEARCH("Side",INDIRECT(ADDRESS($F154,33))))),INDIRECT(ADDRESS($F154,COLUMN())),0),0),IF($G154&gt;0,IF(AND(INDIRECT(ADDRESS($G154,44))=0,INDIRECT(ADDRESS($G154,38))="UL",ISERROR(SEARCH("Rear",INDIRECT(ADDRESS($G154,33)))),ISERROR(SEARCH("Side",INDIRECT(ADDRESS($G154,33))))),INDIRECT(ADDRESS($G154,COLUMN())),0),0),IF($H154&gt;0,IF(AND(INDIRECT(ADDRESS($H154,44))=0,INDIRECT(ADDRESS($H154,38))="UL",ISERROR(SEARCH("Rear",INDIRECT(ADDRESS($H154,33)))),ISERROR(SEARCH("Side",INDIRECT(ADDRESS($H154,33))))),INDIRECT(ADDRESS($H154,COLUMN())),0),0),IF($I154&gt;0,IF(AND(INDIRECT(ADDRESS($I154,44))=0,INDIRECT(ADDRESS($I154,38))="UL",ISERROR(SEARCH("Rear",INDIRECT(ADDRESS($I154,33)))),ISERROR(SEARCH("Side",INDIRECT(ADDRESS($I154,33))))),INDIRECT(ADDRESS($I154,COLUMN())),0),0),IF($J154&gt;0,IF(AND(INDIRECT(ADDRESS($J154,44))=0,INDIRECT(ADDRESS($J154,38))="UL",ISERROR(SEARCH("Rear",INDIRECT(ADDRESS($J154,33)))),ISERROR(SEARCH("Side",INDIRECT(ADDRESS($J154,33))))),INDIRECT(ADDRESS($J154,COLUMN())),0),0),IF($K154&gt;0,IF(AND(INDIRECT(ADDRESS($K154,44))=0,INDIRECT(ADDRESS($K154,38))="UL",ISERROR(SEARCH("Rear",INDIRECT(ADDRESS($K154,33)))),ISERROR(SEARCH("Side",INDIRECT(ADDRESS($K154,33))))),INDIRECT(ADDRESS($K154,COLUMN())),0),0),IF($L154&gt;0,IF(AND(INDIRECT(ADDRESS($L154,44))=0,INDIRECT(ADDRESS($L154,38))="UL",ISERROR(SEARCH("Rear",INDIRECT(ADDRESS($L154,33)))),ISERROR(SEARCH("Side",INDIRECT(ADDRESS($L154,33))))),INDIRECT(ADDRESS($L154,COLUMN())),0),0),IF($M154&gt;0,IF(AND(INDIRECT(ADDRESS($M154,44))=0,INDIRECT(ADDRESS($M154,38))="UL",ISERROR(SEARCH("Rear",INDIRECT(ADDRESS($M154,33)))),ISERROR(SEARCH("Side",INDIRECT(ADDRESS($M154,33))))),INDIRECT(ADDRESS($M154,COLUMN())),0),0))</f>
        <v>1.1111111111111109</v>
      </c>
      <c r="AX154" s="57" cm="1">
        <f t="array" aca="1" ref="AX154" ca="1">SUM(IF($C154&gt;0,IF(AND(INDIRECT(ADDRESS($C154,44))=0,INDIRECT(ADDRESS($C154,38))="UL",ISERROR(SEARCH("Rear",INDIRECT(ADDRESS($C154,33)))),ISERROR(SEARCH("Side",INDIRECT(ADDRESS($C154,33))))),INDIRECT(ADDRESS($C154,COLUMN())),0),0),IF($D154&gt;0,IF(AND(INDIRECT(ADDRESS($D154,44))=0,INDIRECT(ADDRESS($D154,38))="UL",ISERROR(SEARCH("Rear",INDIRECT(ADDRESS($D154,33)))),ISERROR(SEARCH("Side",INDIRECT(ADDRESS($D154,33))))),INDIRECT(ADDRESS($D154,COLUMN())),0),0),IF($E154&gt;0,IF(AND(INDIRECT(ADDRESS($E154,44))=0,INDIRECT(ADDRESS($E154,38))="UL",ISERROR(SEARCH("Rear",INDIRECT(ADDRESS($E154,33)))),ISERROR(SEARCH("Side",INDIRECT(ADDRESS($E154,33))))),INDIRECT(ADDRESS($E154,COLUMN())),0),0),IF($F154&gt;0,IF(AND(INDIRECT(ADDRESS($F154,44))=0,INDIRECT(ADDRESS($F154,38))="UL",ISERROR(SEARCH("Rear",INDIRECT(ADDRESS($F154,33)))),ISERROR(SEARCH("Side",INDIRECT(ADDRESS($F154,33))))),INDIRECT(ADDRESS($F154,COLUMN())),0),0),IF($G154&gt;0,IF(AND(INDIRECT(ADDRESS($G154,44))=0,INDIRECT(ADDRESS($G154,38))="UL",ISERROR(SEARCH("Rear",INDIRECT(ADDRESS($G154,33)))),ISERROR(SEARCH("Side",INDIRECT(ADDRESS($G154,33))))),INDIRECT(ADDRESS($G154,COLUMN())),0),0),IF($H154&gt;0,IF(AND(INDIRECT(ADDRESS($H154,44))=0,INDIRECT(ADDRESS($H154,38))="UL",ISERROR(SEARCH("Rear",INDIRECT(ADDRESS($H154,33)))),ISERROR(SEARCH("Side",INDIRECT(ADDRESS($H154,33))))),INDIRECT(ADDRESS($H154,COLUMN())),0),0),IF($I154&gt;0,IF(AND(INDIRECT(ADDRESS($I154,44))=0,INDIRECT(ADDRESS($I154,38))="UL",ISERROR(SEARCH("Rear",INDIRECT(ADDRESS($I154,33)))),ISERROR(SEARCH("Side",INDIRECT(ADDRESS($I154,33))))),INDIRECT(ADDRESS($I154,COLUMN())),0),0),IF($J154&gt;0,IF(AND(INDIRECT(ADDRESS($J154,44))=0,INDIRECT(ADDRESS($J154,38))="UL",ISERROR(SEARCH("Rear",INDIRECT(ADDRESS($J154,33)))),ISERROR(SEARCH("Side",INDIRECT(ADDRESS($J154,33))))),INDIRECT(ADDRESS($J154,COLUMN())),0),0),IF($K154&gt;0,IF(AND(INDIRECT(ADDRESS($K154,44))=0,INDIRECT(ADDRESS($K154,38))="UL",ISERROR(SEARCH("Rear",INDIRECT(ADDRESS($K154,33)))),ISERROR(SEARCH("Side",INDIRECT(ADDRESS($K154,33))))),INDIRECT(ADDRESS($K154,COLUMN())),0),0),IF($L154&gt;0,IF(AND(INDIRECT(ADDRESS($L154,44))=0,INDIRECT(ADDRESS($L154,38))="UL",ISERROR(SEARCH("Rear",INDIRECT(ADDRESS($L154,33)))),ISERROR(SEARCH("Side",INDIRECT(ADDRESS($L154,33))))),INDIRECT(ADDRESS($L154,COLUMN())),0),0),IF($M154&gt;0,IF(AND(INDIRECT(ADDRESS($M154,44))=0,INDIRECT(ADDRESS($M154,38))="UL",ISERROR(SEARCH("Rear",INDIRECT(ADDRESS($M154,33)))),ISERROR(SEARCH("Side",INDIRECT(ADDRESS($M154,33))))),INDIRECT(ADDRESS($M154,COLUMN())),0),0))</f>
        <v>0</v>
      </c>
      <c r="AY154" s="58">
        <f t="shared" ca="1" si="103"/>
        <v>1.1111111111111109</v>
      </c>
      <c r="AZ154" s="58">
        <f t="shared" ca="1" si="104"/>
        <v>0.51851851851851849</v>
      </c>
      <c r="BA154" s="58" cm="1">
        <f t="array" aca="1" ref="BA154" ca="1">SUM(IF($C154&gt;0,IF(AND(INDIRECT(ADDRESS($C154,44))=0,INDIRECT(ADDRESS($C154,38))="UL"),INDIRECT(ADDRESS($C154,COLUMN())),0),0),IF($D154&gt;0,IF(AND(INDIRECT(ADDRESS($D154,44))=0,INDIRECT(ADDRESS($D154,38))="UL"),INDIRECT(ADDRESS($D154,COLUMN())),0),0),IF($E154&gt;0,IF(AND(INDIRECT(ADDRESS($E154,44))=0,INDIRECT(ADDRESS($E154,38))="UL"),INDIRECT(ADDRESS($E154,COLUMN())),0),0),IF($F154&gt;0,IF(AND(INDIRECT(ADDRESS($F154,44))=0,INDIRECT(ADDRESS($F154,38))="UL"),INDIRECT(ADDRESS($F154,COLUMN())),0),0),IF($G154&gt;0,IF(AND(INDIRECT(ADDRESS($G154,44))=0,INDIRECT(ADDRESS($G154,38))="UL"),INDIRECT(ADDRESS($G154,COLUMN())),0),0),IF($H154&gt;0,IF(AND(INDIRECT(ADDRESS($H154,44))=0,INDIRECT(ADDRESS($H154,38))="UL"),INDIRECT(ADDRESS($H154,COLUMN())),0),0),IF($I154&gt;0,IF(AND(INDIRECT(ADDRESS($I154,44))=0,INDIRECT(ADDRESS($I154,38))="UL"),INDIRECT(ADDRESS($I154,COLUMN())),0),0),IF($J154&gt;0,IF(AND(INDIRECT(ADDRESS($J154,44))=0,INDIRECT(ADDRESS($J154,38))="UL"),INDIRECT(ADDRESS($J154,COLUMN())),0),0),IF($K154&gt;0,IF(AND(INDIRECT(ADDRESS($K154,44))=0,INDIRECT(ADDRESS($K154,38))="UL"),INDIRECT(ADDRESS($K154,COLUMN())),0),0),IF($L154&gt;0,IF(AND(INDIRECT(ADDRESS($L154,44))=0,INDIRECT(ADDRESS($L154,38))="UL"),INDIRECT(ADDRESS($L154,COLUMN())),0),0),IF($M154&gt;0,IF(AND(INDIRECT(ADDRESS($M154,44))=0,INDIRECT(ADDRESS($M154,38))="UL"),INDIRECT(ADDRESS($M154,COLUMN())),0),0))</f>
        <v>0.32366843033509696</v>
      </c>
      <c r="BB154" s="58" cm="1">
        <f t="array" aca="1" ref="BB154" ca="1">SUM(IF($C154&gt;0,IF(AND(INDIRECT(ADDRESS($C154,44))=0,INDIRECT(ADDRESS($C154,38))="UL"),INDIRECT(ADDRESS($C154,COLUMN())),0),0),IF($D154&gt;0,IF(AND(INDIRECT(ADDRESS($D154,44))=0,INDIRECT(ADDRESS($D154,38))="UL"),INDIRECT(ADDRESS($D154,COLUMN())),0),0),IF($E154&gt;0,IF(AND(INDIRECT(ADDRESS($E154,44))=0,INDIRECT(ADDRESS($E154,38))="UL"),INDIRECT(ADDRESS($E154,COLUMN())),0),0),IF($F154&gt;0,IF(AND(INDIRECT(ADDRESS($F154,44))=0,INDIRECT(ADDRESS($F154,38))="UL"),INDIRECT(ADDRESS($F154,COLUMN())),0),0),IF($G154&gt;0,IF(AND(INDIRECT(ADDRESS($G154,44))=0,INDIRECT(ADDRESS($G154,38))="UL"),INDIRECT(ADDRESS($G154,COLUMN())),0),0),IF($H154&gt;0,IF(AND(INDIRECT(ADDRESS($H154,44))=0,INDIRECT(ADDRESS($H154,38))="UL"),INDIRECT(ADDRESS($H154,COLUMN())),0),0),IF($I154&gt;0,IF(AND(INDIRECT(ADDRESS($I154,44))=0,INDIRECT(ADDRESS($I154,38))="UL"),INDIRECT(ADDRESS($I154,COLUMN())),0),0),IF($J154&gt;0,IF(AND(INDIRECT(ADDRESS($J154,44))=0,INDIRECT(ADDRESS($J154,38))="UL"),INDIRECT(ADDRESS($J154,COLUMN())),0),0),IF($K154&gt;0,IF(AND(INDIRECT(ADDRESS($K154,44))=0,INDIRECT(ADDRESS($K154,38))="UL"),INDIRECT(ADDRESS($K154,COLUMN())),0),0),IF($L154&gt;0,IF(AND(INDIRECT(ADDRESS($L154,44))=0,INDIRECT(ADDRESS($L154,38))="UL"),INDIRECT(ADDRESS($L154,COLUMN())),0),0),IF($M154&gt;0,IF(AND(INDIRECT(ADDRESS($M154,44))=0,INDIRECT(ADDRESS($M154,38))="UL"),INDIRECT(ADDRESS($M154,COLUMN())),0),0))</f>
        <v>0.1458906525573192</v>
      </c>
      <c r="BC154" s="58" cm="1">
        <f t="array" aca="1" ref="BC154" ca="1">SUM(IF($C154&gt;0,IF(AND(INDIRECT(ADDRESS($C154,44))=0,INDIRECT(ADDRESS($C154,38))="UL"),INDIRECT(ADDRESS($C154,COLUMN())),0),0),IF($D154&gt;0,IF(AND(INDIRECT(ADDRESS($D154,44))=0,INDIRECT(ADDRESS($D154,38))="UL"),INDIRECT(ADDRESS($D154,COLUMN())),0),0),IF($E154&gt;0,IF(AND(INDIRECT(ADDRESS($E154,44))=0,INDIRECT(ADDRESS($E154,38))="UL"),INDIRECT(ADDRESS($E154,COLUMN())),0),0),IF($F154&gt;0,IF(AND(INDIRECT(ADDRESS($F154,44))=0,INDIRECT(ADDRESS($F154,38))="UL"),INDIRECT(ADDRESS($F154,COLUMN())),0),0),IF($G154&gt;0,IF(AND(INDIRECT(ADDRESS($G154,44))=0,INDIRECT(ADDRESS($G154,38))="UL"),INDIRECT(ADDRESS($G154,COLUMN())),0),0),IF($H154&gt;0,IF(AND(INDIRECT(ADDRESS($H154,44))=0,INDIRECT(ADDRESS($H154,38))="UL"),INDIRECT(ADDRESS($H154,COLUMN())),0),0),IF($I154&gt;0,IF(AND(INDIRECT(ADDRESS($I154,44))=0,INDIRECT(ADDRESS($I154,38))="UL"),INDIRECT(ADDRESS($I154,COLUMN())),0),0),IF($J154&gt;0,IF(AND(INDIRECT(ADDRESS($J154,44))=0,INDIRECT(ADDRESS($J154,38))="UL"),INDIRECT(ADDRESS($J154,COLUMN())),0),0),IF($K154&gt;0,IF(AND(INDIRECT(ADDRESS($K154,44))=0,INDIRECT(ADDRESS($K154,38))="UL"),INDIRECT(ADDRESS($K154,COLUMN())),0),0),IF($L154&gt;0,IF(AND(INDIRECT(ADDRESS($L154,44))=0,INDIRECT(ADDRESS($L154,38))="UL"),INDIRECT(ADDRESS($L154,COLUMN())),0),0),IF($M154&gt;0,IF(AND(INDIRECT(ADDRESS($M154,44))=0,INDIRECT(ADDRESS($M154,38))="UL"),INDIRECT(ADDRESS($M154,COLUMN())),0),0))</f>
        <v>7.548500881834215E-2</v>
      </c>
      <c r="BD154" s="58" cm="1">
        <f t="array" aca="1" ref="BD154" ca="1">SUM(IF($C154&gt;0,IF(AND(INDIRECT(ADDRESS($C154,44))=0,INDIRECT(ADDRESS($C154,38))="UL"),INDIRECT(ADDRESS($C154,COLUMN())),0),0),IF($D154&gt;0,IF(AND(INDIRECT(ADDRESS($D154,44))=0,INDIRECT(ADDRESS($D154,38))="UL"),INDIRECT(ADDRESS($D154,COLUMN())),0),0),IF($E154&gt;0,IF(AND(INDIRECT(ADDRESS($E154,44))=0,INDIRECT(ADDRESS($E154,38))="UL"),INDIRECT(ADDRESS($E154,COLUMN())),0),0),IF($F154&gt;0,IF(AND(INDIRECT(ADDRESS($F154,44))=0,INDIRECT(ADDRESS($F154,38))="UL"),INDIRECT(ADDRESS($F154,COLUMN())),0),0),IF($G154&gt;0,IF(AND(INDIRECT(ADDRESS($G154,44))=0,INDIRECT(ADDRESS($G154,38))="UL"),INDIRECT(ADDRESS($G154,COLUMN())),0),0),IF($H154&gt;0,IF(AND(INDIRECT(ADDRESS($H154,44))=0,INDIRECT(ADDRESS($H154,38))="UL"),INDIRECT(ADDRESS($H154,COLUMN())),0),0),IF($I154&gt;0,IF(AND(INDIRECT(ADDRESS($I154,44))=0,INDIRECT(ADDRESS($I154,38))="UL"),INDIRECT(ADDRESS($I154,COLUMN())),0),0),IF($J154&gt;0,IF(AND(INDIRECT(ADDRESS($J154,44))=0,INDIRECT(ADDRESS($J154,38))="UL"),INDIRECT(ADDRESS($J154,COLUMN())),0),0),IF($K154&gt;0,IF(AND(INDIRECT(ADDRESS($K154,44))=0,INDIRECT(ADDRESS($K154,38))="UL"),INDIRECT(ADDRESS($K154,COLUMN())),0),0),IF($L154&gt;0,IF(AND(INDIRECT(ADDRESS($L154,44))=0,INDIRECT(ADDRESS($L154,38))="UL"),INDIRECT(ADDRESS($L154,COLUMN())),0),0),IF($M154&gt;0,IF(AND(INDIRECT(ADDRESS($M154,44))=0,INDIRECT(ADDRESS($M154,38))="UL"),INDIRECT(ADDRESS($M154,COLUMN())),0),0))</f>
        <v>0.38899470899470895</v>
      </c>
      <c r="BE154" s="57">
        <f t="shared" ca="1" si="105"/>
        <v>0.1458906525573192</v>
      </c>
      <c r="BF154" s="57" cm="1">
        <f t="array" aca="1" ref="BF154" ca="1">SUM(IF($C154&gt;0,IF(INDIRECT(ADDRESS($C154,45))=1,INDIRECT(ADDRESS($C154,52))*INDIRECT(ADDRESS($C154,42))/5,0),0), IF($D154&gt;0,IF(INDIRECT(ADDRESS($D154,45))=1,INDIRECT(ADDRESS($D154,52))*INDIRECT(ADDRESS($D154,42))/5,0),0), IF($E154&gt;0,IF(INDIRECT(ADDRESS($E154,45))=1,INDIRECT(ADDRESS($E154,52))*INDIRECT(ADDRESS($E154,42))/5,0),0), IF($F154&gt;0,IF(INDIRECT(ADDRESS($F154,45))=1,INDIRECT(ADDRESS($F154,52))*INDIRECT(ADDRESS($F154,42))/5,0),0), IF($G154&gt;0,IF(INDIRECT(ADDRESS($G154,45))=1,INDIRECT(ADDRESS($G154,52))*INDIRECT(ADDRESS($G154,42))/5,0),0), IF($H154&gt;0,IF(INDIRECT(ADDRESS($H154,45))=1,INDIRECT(ADDRESS($H154,52))*INDIRECT(ADDRESS($H154,42))/5,0),0)
)*$BF$296/100</f>
        <v>3.7037037037037034E-3</v>
      </c>
      <c r="BG154" s="19"/>
      <c r="BH154" s="57" cm="1">
        <f t="array" aca="1" ref="BH154" ca="1">SUM(IF($C154&gt;0,IF(AND(INDIRECT(ADDRESS($C154,44))=0,INDIRECT(ADDRESS($C154,38))&lt;&gt;"UL"),INDIRECT(ADDRESS($C154,COLUMN()-12)),0),0), IF($D154&gt;0,IF(AND(INDIRECT(ADDRESS($D154,44))=0,INDIRECT(ADDRESS($D154,38))&lt;&gt;"UL"),INDIRECT(ADDRESS($D154,COLUMN()-12)),0),0), IF($E154&gt;0,IF(AND(INDIRECT(ADDRESS($E154,44))=0,INDIRECT(ADDRESS($E154,38))&lt;&gt;"UL"),INDIRECT(ADDRESS($E154,COLUMN()-12)),0),0), IF($F154&gt;0,IF(AND(INDIRECT(ADDRESS($F154,44))=0,INDIRECT(ADDRESS($F154,38))&lt;&gt;"UL"),INDIRECT(ADDRESS($F154,COLUMN()-12)),0),0), IF($G154&gt;0,IF(AND(INDIRECT(ADDRESS($G154,44))=0,INDIRECT(ADDRESS($G154,38))&lt;&gt;"UL"),INDIRECT(ADDRESS($G154,COLUMN()-12)),0),0), IF($H154&gt;0,IF(AND(INDIRECT(ADDRESS($H154,44))=0,INDIRECT(ADDRESS($H154,38))&lt;&gt;"UL"),INDIRECT(ADDRESS($H154,COLUMN()-12)),0),0), IF($I154&gt;0,IF(AND(INDIRECT(ADDRESS($I154,44))=0,INDIRECT(ADDRESS($I154,38))&lt;&gt;"UL"),INDIRECT(ADDRESS($I154,COLUMN()-12)),0),0), IF($J154&gt;0,IF(AND(INDIRECT(ADDRESS($J154,44))=0,INDIRECT(ADDRESS($J154,38))&lt;&gt;"UL"),INDIRECT(ADDRESS($J154,COLUMN()-12)),0),0), IF($K154&gt;0,IF(AND(INDIRECT(ADDRESS($K154,44))=0,INDIRECT(ADDRESS($K154,38))&lt;&gt;"UL"),INDIRECT(ADDRESS($K154,COLUMN()-12)),0),0), IF($L154&gt;0,IF(AND(INDIRECT(ADDRESS($L154,44))=0,INDIRECT(ADDRESS($L154,38))&lt;&gt;"UL"),INDIRECT(ADDRESS($L154,COLUMN()-12)),0),0), IF($M154&gt;0,IF(AND(INDIRECT(ADDRESS($M154,44))=0,INDIRECT(ADDRESS($M154,38))&lt;&gt;"UL"),INDIRECT(ADDRESS($M154,COLUMN()-12)),0),0))</f>
        <v>0</v>
      </c>
      <c r="BI154" s="57" cm="1">
        <f t="array" aca="1" ref="BI154" ca="1">SUM(IF($C154&gt;0,IF(AND(INDIRECT(ADDRESS($C154,44))=0,INDIRECT(ADDRESS($C154,38))&lt;&gt;"UL"),INDIRECT(ADDRESS($C154,COLUMN()-12)),0),0), IF($D154&gt;0,IF(AND(INDIRECT(ADDRESS($D154,44))=0,INDIRECT(ADDRESS($D154,38))&lt;&gt;"UL"),INDIRECT(ADDRESS($D154,COLUMN()-12)),0),0), IF($E154&gt;0,IF(AND(INDIRECT(ADDRESS($E154,44))=0,INDIRECT(ADDRESS($E154,38))&lt;&gt;"UL"),INDIRECT(ADDRESS($E154,COLUMN()-12)),0),0), IF($F154&gt;0,IF(AND(INDIRECT(ADDRESS($F154,44))=0,INDIRECT(ADDRESS($F154,38))&lt;&gt;"UL"),INDIRECT(ADDRESS($F154,COLUMN()-12)),0),0), IF($G154&gt;0,IF(AND(INDIRECT(ADDRESS($G154,44))=0,INDIRECT(ADDRESS($G154,38))&lt;&gt;"UL"),INDIRECT(ADDRESS($G154,COLUMN()-12)),0),0), IF($H154&gt;0,IF(AND(INDIRECT(ADDRESS($H154,44))=0,INDIRECT(ADDRESS($H154,38))&lt;&gt;"UL"),INDIRECT(ADDRESS($H154,COLUMN()-12)),0),0), IF($I154&gt;0,IF(AND(INDIRECT(ADDRESS($I154,44))=0,INDIRECT(ADDRESS($I154,38))&lt;&gt;"UL"),INDIRECT(ADDRESS($I154,COLUMN()-12)),0),0), IF($J154&gt;0,IF(AND(INDIRECT(ADDRESS($J154,44))=0,INDIRECT(ADDRESS($J154,38))&lt;&gt;"UL"),INDIRECT(ADDRESS($J154,COLUMN()-12)),0),0), IF($K154&gt;0,IF(AND(INDIRECT(ADDRESS($K154,44))=0,INDIRECT(ADDRESS($K154,38))&lt;&gt;"UL"),INDIRECT(ADDRESS($K154,COLUMN()-12)),0),0), IF($L154&gt;0,IF(AND(INDIRECT(ADDRESS($L154,44))=0,INDIRECT(ADDRESS($L154,38))&lt;&gt;"UL"),INDIRECT(ADDRESS($L154,COLUMN()-12)),0),0), IF($M154&gt;0,IF(AND(INDIRECT(ADDRESS($M154,44))=0,INDIRECT(ADDRESS($M154,38))&lt;&gt;"UL"),INDIRECT(ADDRESS($M154,COLUMN()-12)),0),0))</f>
        <v>0</v>
      </c>
      <c r="BJ154" s="57" cm="1">
        <f t="array" aca="1" ref="BJ154" ca="1">SUM(IF($C154&gt;0,IF(AND(INDIRECT(ADDRESS($C154,44))=0,INDIRECT(ADDRESS($C154,38))&lt;&gt;"UL"),INDIRECT(ADDRESS($C154,COLUMN()-12)),0),0), IF($D154&gt;0,IF(AND(INDIRECT(ADDRESS($D154,44))=0,INDIRECT(ADDRESS($D154,38))&lt;&gt;"UL"),INDIRECT(ADDRESS($D154,COLUMN()-12)),0),0), IF($E154&gt;0,IF(AND(INDIRECT(ADDRESS($E154,44))=0,INDIRECT(ADDRESS($E154,38))&lt;&gt;"UL"),INDIRECT(ADDRESS($E154,COLUMN()-12)),0),0), IF($F154&gt;0,IF(AND(INDIRECT(ADDRESS($F154,44))=0,INDIRECT(ADDRESS($F154,38))&lt;&gt;"UL"),INDIRECT(ADDRESS($F154,COLUMN()-12)),0),0), IF($G154&gt;0,IF(AND(INDIRECT(ADDRESS($G154,44))=0,INDIRECT(ADDRESS($G154,38))&lt;&gt;"UL"),INDIRECT(ADDRESS($G154,COLUMN()-12)),0),0), IF($H154&gt;0,IF(AND(INDIRECT(ADDRESS($H154,44))=0,INDIRECT(ADDRESS($H154,38))&lt;&gt;"UL"),INDIRECT(ADDRESS($H154,COLUMN()-12)),0),0), IF($I154&gt;0,IF(AND(INDIRECT(ADDRESS($I154,44))=0,INDIRECT(ADDRESS($I154,38))&lt;&gt;"UL"),INDIRECT(ADDRESS($I154,COLUMN()-12)),0),0), IF($J154&gt;0,IF(AND(INDIRECT(ADDRESS($J154,44))=0,INDIRECT(ADDRESS($J154,38))&lt;&gt;"UL"),INDIRECT(ADDRESS($J154,COLUMN()-12)),0),0), IF($K154&gt;0,IF(AND(INDIRECT(ADDRESS($K154,44))=0,INDIRECT(ADDRESS($K154,38))&lt;&gt;"UL"),INDIRECT(ADDRESS($K154,COLUMN()-12)),0),0), IF($L154&gt;0,IF(AND(INDIRECT(ADDRESS($L154,44))=0,INDIRECT(ADDRESS($L154,38))&lt;&gt;"UL"),INDIRECT(ADDRESS($L154,COLUMN()-12)),0),0), IF($M154&gt;0,IF(AND(INDIRECT(ADDRESS($M154,44))=0,INDIRECT(ADDRESS($M154,38))&lt;&gt;"UL"),INDIRECT(ADDRESS($M154,COLUMN()-12)),0),0))</f>
        <v>0</v>
      </c>
      <c r="BK154" s="57">
        <f t="shared" ca="1" si="106"/>
        <v>0</v>
      </c>
      <c r="BL154" s="58">
        <f t="shared" ca="1" si="107"/>
        <v>0</v>
      </c>
      <c r="BM154" s="57" cm="1">
        <f t="array" aca="1" ref="BM154" ca="1">SUM(IF($C154&gt;0,IF(AND(INDIRECT(ADDRESS($C154,44))=0,INDIRECT(ADDRESS($C154,38))&lt;&gt;"UL"),INDIRECT(ADDRESS($C154,COLUMN()-12)),0),0), IF($D154&gt;0,IF(AND(INDIRECT(ADDRESS($D154,44))=0,INDIRECT(ADDRESS($D154,38))&lt;&gt;"UL"),INDIRECT(ADDRESS($D154,COLUMN()-12)),0),0), IF($E154&gt;0,IF(AND(INDIRECT(ADDRESS($E154,44))=0,INDIRECT(ADDRESS($E154,38))&lt;&gt;"UL"),INDIRECT(ADDRESS($E154,COLUMN()-12)),0),0), IF($F154&gt;0,IF(AND(INDIRECT(ADDRESS($F154,44))=0,INDIRECT(ADDRESS($F154,38))&lt;&gt;"UL"),INDIRECT(ADDRESS($F154,COLUMN()-12)),0),0), IF($G154&gt;0,IF(AND(INDIRECT(ADDRESS($G154,44))=0,INDIRECT(ADDRESS($G154,38))&lt;&gt;"UL"),INDIRECT(ADDRESS($G154,COLUMN()-12)),0),0), IF($H154&gt;0,IF(AND(INDIRECT(ADDRESS($H154,44))=0,INDIRECT(ADDRESS($H154,38))&lt;&gt;"UL"),INDIRECT(ADDRESS($H154,COLUMN()-12)),0),0), IF($I154&gt;0,IF(AND(INDIRECT(ADDRESS($I154,44))=0,INDIRECT(ADDRESS($I154,38))&lt;&gt;"UL"),INDIRECT(ADDRESS($I154,COLUMN()-12)),0),0), IF($J154&gt;0,IF(AND(INDIRECT(ADDRESS($J154,44))=0,INDIRECT(ADDRESS($J154,38))&lt;&gt;"UL"),INDIRECT(ADDRESS($J154,COLUMN()-12)),0),0), IF($K154&gt;0,IF(AND(INDIRECT(ADDRESS($K154,44))=0,INDIRECT(ADDRESS($K154,38))&lt;&gt;"UL"),INDIRECT(ADDRESS($K154,COLUMN()-11)),0),0), IF($L154&gt;0,IF(AND(INDIRECT(ADDRESS($L154,44))=0,INDIRECT(ADDRESS($L154,38))&lt;&gt;"UL"),INDIRECT(ADDRESS($L154,COLUMN()-11)),0),0), IF($M154&gt;0,IF(AND(INDIRECT(ADDRESS($M154,44))=0,INDIRECT(ADDRESS($M154,38))&lt;&gt;"UL"),INDIRECT(ADDRESS($M154,COLUMN()-11)),0),0))</f>
        <v>0</v>
      </c>
      <c r="BN154" s="57" cm="1">
        <f t="array" aca="1" ref="BN154" ca="1">SUM(IF($C154&gt;0,IF(AND(INDIRECT(ADDRESS($C154,44))=0,INDIRECT(ADDRESS($C154,38))&lt;&gt;"UL"),INDIRECT(ADDRESS($C154,COLUMN()-12)),0),0), IF($D154&gt;0,IF(AND(INDIRECT(ADDRESS($D154,44))=0,INDIRECT(ADDRESS($D154,38))&lt;&gt;"UL"),INDIRECT(ADDRESS($D154,COLUMN()-12)),0),0), IF($E154&gt;0,IF(AND(INDIRECT(ADDRESS($E154,44))=0,INDIRECT(ADDRESS($E154,38))&lt;&gt;"UL"),INDIRECT(ADDRESS($E154,COLUMN()-12)),0),0), IF($F154&gt;0,IF(AND(INDIRECT(ADDRESS($F154,44))=0,INDIRECT(ADDRESS($F154,38))&lt;&gt;"UL"),INDIRECT(ADDRESS($F154,COLUMN()-12)),0),0), IF($G154&gt;0,IF(AND(INDIRECT(ADDRESS($G154,44))=0,INDIRECT(ADDRESS($G154,38))&lt;&gt;"UL"),INDIRECT(ADDRESS($G154,COLUMN()-12)),0),0), IF($H154&gt;0,IF(AND(INDIRECT(ADDRESS($H154,44))=0,INDIRECT(ADDRESS($H154,38))&lt;&gt;"UL"),INDIRECT(ADDRESS($H154,COLUMN()-12)),0),0), IF($I154&gt;0,IF(AND(INDIRECT(ADDRESS($I154,44))=0,INDIRECT(ADDRESS($I154,38))&lt;&gt;"UL"),INDIRECT(ADDRESS($I154,COLUMN()-12)),0),0), IF($J154&gt;0,IF(AND(INDIRECT(ADDRESS($J154,44))=0,INDIRECT(ADDRESS($J154,38))&lt;&gt;"UL"),INDIRECT(ADDRESS($J154,COLUMN()-12)),0),0), IF($K154&gt;0,IF(AND(INDIRECT(ADDRESS($K154,44))=0,INDIRECT(ADDRESS($K154,38))&lt;&gt;"UL"),INDIRECT(ADDRESS($K154,COLUMN()-11)),0),0), IF($L154&gt;0,IF(AND(INDIRECT(ADDRESS($L154,44))=0,INDIRECT(ADDRESS($L154,38))&lt;&gt;"UL"),INDIRECT(ADDRESS($L154,COLUMN()-11)),0),0), IF($M154&gt;0,IF(AND(INDIRECT(ADDRESS($M154,44))=0,INDIRECT(ADDRESS($M154,38))&lt;&gt;"UL"),INDIRECT(ADDRESS($M154,COLUMN()-11)),0),0))</f>
        <v>0</v>
      </c>
      <c r="BO154" s="57" cm="1">
        <f t="array" aca="1" ref="BO154" ca="1">SUM(IF($C154&gt;0,IF(AND(INDIRECT(ADDRESS($C154,44))=0,INDIRECT(ADDRESS($C154,38))&lt;&gt;"UL"),INDIRECT(ADDRESS($C154,COLUMN()-12)),0),0), IF($D154&gt;0,IF(AND(INDIRECT(ADDRESS($D154,44))=0,INDIRECT(ADDRESS($D154,38))&lt;&gt;"UL"),INDIRECT(ADDRESS($D154,COLUMN()-12)),0),0), IF($E154&gt;0,IF(AND(INDIRECT(ADDRESS($E154,44))=0,INDIRECT(ADDRESS($E154,38))&lt;&gt;"UL"),INDIRECT(ADDRESS($E154,COLUMN()-12)),0),0), IF($F154&gt;0,IF(AND(INDIRECT(ADDRESS($F154,44))=0,INDIRECT(ADDRESS($F154,38))&lt;&gt;"UL"),INDIRECT(ADDRESS($F154,COLUMN()-12)),0),0), IF($G154&gt;0,IF(AND(INDIRECT(ADDRESS($G154,44))=0,INDIRECT(ADDRESS($G154,38))&lt;&gt;"UL"),INDIRECT(ADDRESS($G154,COLUMN()-12)),0),0), IF($H154&gt;0,IF(AND(INDIRECT(ADDRESS($H154,44))=0,INDIRECT(ADDRESS($H154,38))&lt;&gt;"UL"),INDIRECT(ADDRESS($H154,COLUMN()-12)),0),0), IF($I154&gt;0,IF(AND(INDIRECT(ADDRESS($I154,44))=0,INDIRECT(ADDRESS($I154,38))&lt;&gt;"UL"),INDIRECT(ADDRESS($I154,COLUMN()-12)),0),0), IF($J154&gt;0,IF(AND(INDIRECT(ADDRESS($J154,44))=0,INDIRECT(ADDRESS($J154,38))&lt;&gt;"UL"),INDIRECT(ADDRESS($J154,COLUMN()-12)),0),0), IF($K154&gt;0,IF(AND(INDIRECT(ADDRESS($K154,44))=0,INDIRECT(ADDRESS($K154,38))&lt;&gt;"UL"),INDIRECT(ADDRESS($K154,COLUMN()-11)),0),0), IF($L154&gt;0,IF(AND(INDIRECT(ADDRESS($L154,44))=0,INDIRECT(ADDRESS($L154,38))&lt;&gt;"UL"),INDIRECT(ADDRESS($L154,COLUMN()-11)),0),0), IF($M154&gt;0,IF(AND(INDIRECT(ADDRESS($M154,44))=0,INDIRECT(ADDRESS($M154,38))&lt;&gt;"UL"),INDIRECT(ADDRESS($M154,COLUMN()-11)),0),0))</f>
        <v>0</v>
      </c>
      <c r="BP154" s="57" cm="1">
        <f t="array" aca="1" ref="BP154" ca="1">SUM(IF($C154&gt;0,IF(AND(INDIRECT(ADDRESS($C154,44))=0,INDIRECT(ADDRESS($C154,38))&lt;&gt;"UL"),INDIRECT(ADDRESS($C154,COLUMN()-12)),0),0), IF($D154&gt;0,IF(AND(INDIRECT(ADDRESS($D154,44))=0,INDIRECT(ADDRESS($D154,38))&lt;&gt;"UL"),INDIRECT(ADDRESS($D154,COLUMN()-12)),0),0), IF($E154&gt;0,IF(AND(INDIRECT(ADDRESS($E154,44))=0,INDIRECT(ADDRESS($E154,38))&lt;&gt;"UL"),INDIRECT(ADDRESS($E154,COLUMN()-12)),0),0), IF($F154&gt;0,IF(AND(INDIRECT(ADDRESS($F154,44))=0,INDIRECT(ADDRESS($F154,38))&lt;&gt;"UL"),INDIRECT(ADDRESS($F154,COLUMN()-12)),0),0), IF($G154&gt;0,IF(AND(INDIRECT(ADDRESS($G154,44))=0,INDIRECT(ADDRESS($G154,38))&lt;&gt;"UL"),INDIRECT(ADDRESS($G154,COLUMN()-12)),0),0), IF($H154&gt;0,IF(AND(INDIRECT(ADDRESS($H154,44))=0,INDIRECT(ADDRESS($H154,38))&lt;&gt;"UL"),INDIRECT(ADDRESS($H154,COLUMN()-12)),0),0), IF($I154&gt;0,IF(AND(INDIRECT(ADDRESS($I154,44))=0,INDIRECT(ADDRESS($I154,38))&lt;&gt;"UL"),INDIRECT(ADDRESS($I154,COLUMN()-12)),0),0), IF($J154&gt;0,IF(AND(INDIRECT(ADDRESS($J154,44))=0,INDIRECT(ADDRESS($J154,38))&lt;&gt;"UL"),INDIRECT(ADDRESS($J154,COLUMN()-12)),0),0), IF($K154&gt;0,IF(AND(INDIRECT(ADDRESS($K154,44))=0,INDIRECT(ADDRESS($K154,38))&lt;&gt;"UL"),INDIRECT(ADDRESS($K154,COLUMN()-11)),0),0), IF($L154&gt;0,IF(AND(INDIRECT(ADDRESS($L154,44))=0,INDIRECT(ADDRESS($L154,38))&lt;&gt;"UL"),INDIRECT(ADDRESS($L154,COLUMN()-11)),0),0), IF($M154&gt;0,IF(AND(INDIRECT(ADDRESS($M154,44))=0,INDIRECT(ADDRESS($M154,38))&lt;&gt;"UL"),INDIRECT(ADDRESS($M154,COLUMN()-11)),0),0))</f>
        <v>0</v>
      </c>
      <c r="BQ154" s="57">
        <f t="shared" ca="1" si="108"/>
        <v>0</v>
      </c>
      <c r="BR154" s="161">
        <f t="shared" ca="1" si="109"/>
        <v>65.376172255521638</v>
      </c>
      <c r="BS154" s="56"/>
      <c r="BT154" s="56">
        <f t="shared" ca="1" si="110"/>
        <v>1.615454483951358</v>
      </c>
      <c r="BU154" s="77">
        <f t="shared" ca="1" si="111"/>
        <v>8.0772724197567897E-2</v>
      </c>
      <c r="BV154" s="57" t="s">
        <v>34</v>
      </c>
      <c r="BW154" s="57" cm="1">
        <f t="array" aca="1" ref="BW154" ca="1">SUM(IF($C154&gt;0,IF(AND(INDIRECT(ADDRESS($C154,44))=0,INDIRECT(ADDRESS($C154,38))="UL",ISERROR(SEARCH("Rear",INDIRECT(ADDRESS($C154,33)))),ISERROR(SEARCH("Side",INDIRECT(ADDRESS($C154,33))))),INDIRECT(ADDRESS($C154,COLUMN())),0),0),IF($D154&gt;0,IF(AND(INDIRECT(ADDRESS($D154,44))=0,INDIRECT(ADDRESS($D154,38))="UL",ISERROR(SEARCH("Rear",INDIRECT(ADDRESS($D154,33)))),ISERROR(SEARCH("Side",INDIRECT(ADDRESS($D154,33))))),INDIRECT(ADDRESS($D154,COLUMN())),0),0),IF($E154&gt;0,IF(AND(INDIRECT(ADDRESS($E154,44))=0,INDIRECT(ADDRESS($E154,38))="UL",ISERROR(SEARCH("Rear",INDIRECT(ADDRESS($E154,33)))),ISERROR(SEARCH("Side",INDIRECT(ADDRESS($E154,33))))),INDIRECT(ADDRESS($E154,COLUMN())),0),0),IF($F154&gt;0,IF(AND(INDIRECT(ADDRESS($F154,44))=0,INDIRECT(ADDRESS($F154,38))="UL",ISERROR(SEARCH("Rear",INDIRECT(ADDRESS($F154,33)))),ISERROR(SEARCH("Side",INDIRECT(ADDRESS($F154,33))))),INDIRECT(ADDRESS($F154,COLUMN())),0),0),IF($G154&gt;0,IF(AND(INDIRECT(ADDRESS($G154,44))=0,INDIRECT(ADDRESS($G154,38))="UL",ISERROR(SEARCH("Rear",INDIRECT(ADDRESS($G154,33)))),ISERROR(SEARCH("Side",INDIRECT(ADDRESS($G154,33))))),INDIRECT(ADDRESS($G154,COLUMN())),0),0),IF($H154&gt;0,IF(AND(INDIRECT(ADDRESS($H154,44))=0,INDIRECT(ADDRESS($H154,38))="UL",ISERROR(SEARCH("Rear",INDIRECT(ADDRESS($H154,33)))),ISERROR(SEARCH("Side",INDIRECT(ADDRESS($H154,33))))),INDIRECT(ADDRESS($H154,COLUMN())),0),0),IF($I154&gt;0,IF(AND(INDIRECT(ADDRESS($I154,44))=0,INDIRECT(ADDRESS($I154,38))="UL",ISERROR(SEARCH("Rear",INDIRECT(ADDRESS($I154,33)))),ISERROR(SEARCH("Side",INDIRECT(ADDRESS($I154,33))))),INDIRECT(ADDRESS($I154,COLUMN())),0),0),IF($J154&gt;0,IF(AND(INDIRECT(ADDRESS($J154,44))=0,INDIRECT(ADDRESS($J154,38))="UL",ISERROR(SEARCH("Rear",INDIRECT(ADDRESS($J154,33)))),ISERROR(SEARCH("Side",INDIRECT(ADDRESS($J154,33))))),INDIRECT(ADDRESS($J154,COLUMN())),0),0),IF($K154&gt;0,IF(AND(INDIRECT(ADDRESS($K154,44))=0,INDIRECT(ADDRESS($K154,38))="UL",ISERROR(SEARCH("Rear",INDIRECT(ADDRESS($K154,33)))),ISERROR(SEARCH("Side",INDIRECT(ADDRESS($K154,33))))),INDIRECT(ADDRESS($K154,COLUMN())),0),0),IF($L154&gt;0,IF(AND(INDIRECT(ADDRESS($L154,44))=0,INDIRECT(ADDRESS($L154,38))="UL",ISERROR(SEARCH("Rear",INDIRECT(ADDRESS($L154,33)))),ISERROR(SEARCH("Side",INDIRECT(ADDRESS($L154,33))))),INDIRECT(ADDRESS($L154,COLUMN())),0),0),IF($M154&gt;0,IF(AND(INDIRECT(ADDRESS($M154,44))=0,INDIRECT(ADDRESS($M154,38))="UL",ISERROR(SEARCH("Rear",INDIRECT(ADDRESS($M154,33)))),ISERROR(SEARCH("Side",INDIRECT(ADDRESS($M154,33))))),INDIRECT(ADDRESS($M154,COLUMN())),0),0))</f>
        <v>0.66666666666666663</v>
      </c>
      <c r="BX154" s="57">
        <f t="shared" ca="1" si="112"/>
        <v>0.66666666666666663</v>
      </c>
      <c r="BY154" s="57" cm="1">
        <f t="array" aca="1" ref="BY154" ca="1">SUM(IF($C154&gt;0,IF(AND(INDIRECT(ADDRESS($C154,44))=0,INDIRECT(ADDRESS($C154,38))="UL"),INDIRECT(ADDRESS($C154,COLUMN())),0),0),IF($D154&gt;0,IF(AND(INDIRECT(ADDRESS($D154,44))=0,INDIRECT(ADDRESS($D154,38))="UL"),INDIRECT(ADDRESS($D154,COLUMN())),0),0),IF($E154&gt;0,IF(AND(INDIRECT(ADDRESS($E154,44))=0,INDIRECT(ADDRESS($E154,38))="UL"),INDIRECT(ADDRESS($E154,COLUMN())),0),0),IF($F154&gt;0,IF(AND(INDIRECT(ADDRESS($F154,44))=0,INDIRECT(ADDRESS($F154,38))="UL"),INDIRECT(ADDRESS($F154,COLUMN())),0),0),IF($G154&gt;0,IF(AND(INDIRECT(ADDRESS($G154,44))=0,INDIRECT(ADDRESS($G154,38))="UL"),INDIRECT(ADDRESS($G154,COLUMN())),0),0),IF($H154&gt;0,IF(AND(INDIRECT(ADDRESS($H154,44))=0,INDIRECT(ADDRESS($H154,38))="UL"),INDIRECT(ADDRESS($H154,COLUMN())),0),0),IF($I154&gt;0,IF(AND(INDIRECT(ADDRESS($I154,44))=0,INDIRECT(ADDRESS($I154,38))="UL"),INDIRECT(ADDRESS($I154,COLUMN())),0),0),IF($J154&gt;0,IF(AND(INDIRECT(ADDRESS($J154,44))=0,INDIRECT(ADDRESS($J154,38))="UL"),INDIRECT(ADDRESS($J154,COLUMN())),0),0),IF($K154&gt;0,IF(AND(INDIRECT(ADDRESS($K154,44))=0,INDIRECT(ADDRESS($K154,38))="UL"),INDIRECT(ADDRESS($K154,COLUMN())),0),0),IF($L154&gt;0,IF(AND(INDIRECT(ADDRESS($L154,44))=0,INDIRECT(ADDRESS($L154,38))="UL"),INDIRECT(ADDRESS($L154,COLUMN())),0),0),IF($M154&gt;0,IF(AND(INDIRECT(ADDRESS($M154,44))=0,INDIRECT(ADDRESS($M154,38))="UL"),INDIRECT(ADDRESS($M154,COLUMN())),0),0))</f>
        <v>0.26074074074074072</v>
      </c>
      <c r="BZ154" s="57" cm="1">
        <f t="array" aca="1" ref="BZ154" ca="1">SUM(IF($C154&gt;0,IF(AND(INDIRECT(ADDRESS($C154,44))=0,INDIRECT(ADDRESS($C154,38))="UL"),INDIRECT(ADDRESS($C154,COLUMN())),0),0),IF($D154&gt;0,IF(AND(INDIRECT(ADDRESS($D154,44))=0,INDIRECT(ADDRESS($D154,38))="UL"),INDIRECT(ADDRESS($D154,COLUMN())),0),0),IF($E154&gt;0,IF(AND(INDIRECT(ADDRESS($E154,44))=0,INDIRECT(ADDRESS($E154,38))="UL"),INDIRECT(ADDRESS($E154,COLUMN())),0),0),IF($F154&gt;0,IF(AND(INDIRECT(ADDRESS($F154,44))=0,INDIRECT(ADDRESS($F154,38))="UL"),INDIRECT(ADDRESS($F154,COLUMN())),0),0),IF($G154&gt;0,IF(AND(INDIRECT(ADDRESS($G154,44))=0,INDIRECT(ADDRESS($G154,38))="UL"),INDIRECT(ADDRESS($G154,COLUMN())),0),0),IF($H154&gt;0,IF(AND(INDIRECT(ADDRESS($H154,44))=0,INDIRECT(ADDRESS($H154,38))="UL"),INDIRECT(ADDRESS($H154,COLUMN())),0),0),IF($I154&gt;0,IF(AND(INDIRECT(ADDRESS($I154,44))=0,INDIRECT(ADDRESS($I154,38))="UL"),INDIRECT(ADDRESS($I154,COLUMN())),0),0),IF($J154&gt;0,IF(AND(INDIRECT(ADDRESS($J154,44))=0,INDIRECT(ADDRESS($J154,38))="UL"),INDIRECT(ADDRESS($J154,COLUMN())),0),0),IF($K154&gt;0,IF(AND(INDIRECT(ADDRESS($K154,44))=0,INDIRECT(ADDRESS($K154,38))="UL"),INDIRECT(ADDRESS($K154,COLUMN())),0),0),IF($L154&gt;0,IF(AND(INDIRECT(ADDRESS($L154,44))=0,INDIRECT(ADDRESS($L154,38))="UL"),INDIRECT(ADDRESS($L154,COLUMN())),0),0),IF($M154&gt;0,IF(AND(INDIRECT(ADDRESS($M154,44))=0,INDIRECT(ADDRESS($M154,38))="UL"),INDIRECT(ADDRESS($M154,COLUMN())),0),0))</f>
        <v>0.18271604938271604</v>
      </c>
      <c r="CA154" s="57">
        <f t="shared" ca="1" si="113"/>
        <v>0.18271604938271604</v>
      </c>
      <c r="CB154" s="57" cm="1">
        <f t="array" aca="1" ref="CB154" ca="1">SUM(IF($C154&gt;0,IF(AND(INDIRECT(ADDRESS($C154,44))=0,INDIRECT(ADDRESS($C154,38))&lt;&gt;"UL"),INDIRECT(ADDRESS($C154,COLUMN())),0),0),IF($D154&gt;0,IF(AND(INDIRECT(ADDRESS($D154,44))=0,INDIRECT(ADDRESS($D154,38))&lt;&gt;"UL"),INDIRECT(ADDRESS($D154,COLUMN())),0),0),IF($E154&gt;0,IF(AND(INDIRECT(ADDRESS($E154,44))=0,INDIRECT(ADDRESS($E154,38))&lt;&gt;"UL"),INDIRECT(ADDRESS($E154,COLUMN())),0),0),IF($F154&gt;0,IF(AND(INDIRECT(ADDRESS($F154,44))=0,INDIRECT(ADDRESS($F154,38))&lt;&gt;"UL"),INDIRECT(ADDRESS($F154,COLUMN())),0),0),IF($G154&gt;0,IF(AND(INDIRECT(ADDRESS($G154,44))=0,INDIRECT(ADDRESS($G154,38))&lt;&gt;"UL"),INDIRECT(ADDRESS($G154,COLUMN())),0),0),IF($H154&gt;0,IF(AND(INDIRECT(ADDRESS($H154,44))=0,INDIRECT(ADDRESS($H154,38))&lt;&gt;"UL"),INDIRECT(ADDRESS($H154,COLUMN())),0),0),IF($I154&gt;0,IF(AND(INDIRECT(ADDRESS($I154,44))=0,INDIRECT(ADDRESS($I154,38))&lt;&gt;"UL"),INDIRECT(ADDRESS($I154,COLUMN())),0),0),IF($J154&gt;0,IF(AND(INDIRECT(ADDRESS($J154,44))=0,INDIRECT(ADDRESS($J154,38))&lt;&gt;"UL"),INDIRECT(ADDRESS($J154,COLUMN())),0),0),IF($K154&gt;0,IF(AND(INDIRECT(ADDRESS($K154,44))=0,INDIRECT(ADDRESS($K154,38))&lt;&gt;"UL"),INDIRECT(ADDRESS($K154,COLUMN())),0),0),IF($L154&gt;0,IF(AND(INDIRECT(ADDRESS($L154,44))=0,INDIRECT(ADDRESS($L154,38))&lt;&gt;"UL"),INDIRECT(ADDRESS($L154,COLUMN())),0),0),IF($M154&gt;0,IF(AND(INDIRECT(ADDRESS($M154,44))=0,INDIRECT(ADDRESS($M154,38))&lt;&gt;"UL"),INDIRECT(ADDRESS($M154,COLUMN())),0),0))</f>
        <v>0</v>
      </c>
      <c r="CC154" s="57">
        <f t="shared" ca="1" si="114"/>
        <v>0</v>
      </c>
      <c r="CD154" s="57" cm="1">
        <f t="array" aca="1" ref="CD154" ca="1">SUM(IF($C154&gt;0,IF(AND(INDIRECT(ADDRESS($C154,44))=0,INDIRECT(ADDRESS($C154,38))&lt;&gt;"UL"),INDIRECT(ADDRESS($C154,COLUMN())),0),0),IF($D154&gt;0,IF(AND(INDIRECT(ADDRESS($D154,44))=0,INDIRECT(ADDRESS($D154,38))&lt;&gt;"UL"),INDIRECT(ADDRESS($D154,COLUMN())),0),0),IF($E154&gt;0,IF(AND(INDIRECT(ADDRESS($E154,44))=0,INDIRECT(ADDRESS($E154,38))&lt;&gt;"UL"),INDIRECT(ADDRESS($E154,COLUMN())),0),0),IF($F154&gt;0,IF(AND(INDIRECT(ADDRESS($F154,44))=0,INDIRECT(ADDRESS($F154,38))&lt;&gt;"UL"),INDIRECT(ADDRESS($F154,COLUMN())),0),0),IF($G154&gt;0,IF(AND(INDIRECT(ADDRESS($G154,44))=0,INDIRECT(ADDRESS($G154,38))&lt;&gt;"UL"),INDIRECT(ADDRESS($G154,COLUMN())),0),0),IF($H154&gt;0,IF(AND(INDIRECT(ADDRESS($H154,44))=0,INDIRECT(ADDRESS($H154,38))&lt;&gt;"UL"),INDIRECT(ADDRESS($H154,COLUMN())),0),0),IF($I154&gt;0,IF(AND(INDIRECT(ADDRESS($I154,44))=0,INDIRECT(ADDRESS($I154,38))&lt;&gt;"UL"),INDIRECT(ADDRESS($I154,COLUMN())),0),0),IF($J154&gt;0,IF(AND(INDIRECT(ADDRESS($J154,44))=0,INDIRECT(ADDRESS($J154,38))&lt;&gt;"UL"),INDIRECT(ADDRESS($J154,COLUMN())),0),0),IF($K154&gt;0,IF(AND(INDIRECT(ADDRESS($K154,44))=0,INDIRECT(ADDRESS($K154,38))&lt;&gt;"UL"),INDIRECT(ADDRESS($K154,COLUMN())),0),0),IF($L154&gt;0,IF(AND(INDIRECT(ADDRESS($L154,44))=0,INDIRECT(ADDRESS($L154,38))&lt;&gt;"UL"),INDIRECT(ADDRESS($L154,COLUMN())),0),0),IF($M154&gt;0,IF(AND(INDIRECT(ADDRESS($M154,44))=0,INDIRECT(ADDRESS($M154,38))&lt;&gt;"UL"),INDIRECT(ADDRESS($M154,COLUMN())),0),0))</f>
        <v>0</v>
      </c>
      <c r="CE154" s="57" cm="1">
        <f t="array" aca="1" ref="CE154" ca="1">SUM(IF($C154&gt;0,IF(AND(INDIRECT(ADDRESS($C154,44))=0,INDIRECT(ADDRESS($C154,38))&lt;&gt;"UL"),INDIRECT(ADDRESS($C154,COLUMN())),0),0),IF($D154&gt;0,IF(AND(INDIRECT(ADDRESS($D154,44))=0,INDIRECT(ADDRESS($D154,38))&lt;&gt;"UL"),INDIRECT(ADDRESS($D154,COLUMN())),0),0),IF($E154&gt;0,IF(AND(INDIRECT(ADDRESS($E154,44))=0,INDIRECT(ADDRESS($E154,38))&lt;&gt;"UL"),INDIRECT(ADDRESS($E154,COLUMN())),0),0),IF($F154&gt;0,IF(AND(INDIRECT(ADDRESS($F154,44))=0,INDIRECT(ADDRESS($F154,38))&lt;&gt;"UL"),INDIRECT(ADDRESS($F154,COLUMN())),0),0),IF($G154&gt;0,IF(AND(INDIRECT(ADDRESS($G154,44))=0,INDIRECT(ADDRESS($G154,38))&lt;&gt;"UL"),INDIRECT(ADDRESS($G154,COLUMN())),0),0),IF($H154&gt;0,IF(AND(INDIRECT(ADDRESS($H154,44))=0,INDIRECT(ADDRESS($H154,38))&lt;&gt;"UL"),INDIRECT(ADDRESS($H154,COLUMN())),0),0),IF($I154&gt;0,IF(AND(INDIRECT(ADDRESS($I154,44))=0,INDIRECT(ADDRESS($I154,38))&lt;&gt;"UL"),INDIRECT(ADDRESS($I154,COLUMN())),0),0),IF($J154&gt;0,IF(AND(INDIRECT(ADDRESS($J154,44))=0,INDIRECT(ADDRESS($J154,38))&lt;&gt;"UL"),INDIRECT(ADDRESS($J154,COLUMN())),0),0),IF($K154&gt;0,IF(AND(INDIRECT(ADDRESS($K154,44))=0,INDIRECT(ADDRESS($K154,38))&lt;&gt;"UL"),INDIRECT(ADDRESS($K154,COLUMN())),0),0),IF($L154&gt;0,IF(AND(INDIRECT(ADDRESS($L154,44))=0,INDIRECT(ADDRESS($L154,38))&lt;&gt;"UL"),INDIRECT(ADDRESS($L154,COLUMN())),0),0),IF($M154&gt;0,IF(AND(INDIRECT(ADDRESS($M154,44))=0,INDIRECT(ADDRESS($M154,38))&lt;&gt;"UL"),INDIRECT(ADDRESS($M154,COLUMN())),0),0))</f>
        <v>0</v>
      </c>
      <c r="CF154" s="57">
        <f t="shared" ca="1" si="115"/>
        <v>0</v>
      </c>
      <c r="CG154" s="57">
        <f t="shared" ca="1" si="116"/>
        <v>1.01363984529048</v>
      </c>
      <c r="CH154" s="57">
        <f t="shared" ca="1" si="117"/>
        <v>5.0681992264524002E-2</v>
      </c>
      <c r="CI154" s="19">
        <f t="shared" ca="1" si="118"/>
        <v>11.345303386378507</v>
      </c>
      <c r="CJ154" s="19"/>
      <c r="CK154" s="57" cm="1">
        <f t="array" aca="1" ref="CK154" ca="1">IF(AU154="S", SUM(IF($C154&gt;0,IF(INDIRECT(ADDRESS($C154,43))&lt;&gt;1,INDIRECT(ADDRESS($C154,48)),0),0), IF($D154&gt;0,IF(INDIRECT(ADDRESS($D154,43))&lt;&gt;1,INDIRECT(ADDRESS($D154,48)),0),0), IF($E154&gt;0,IF(INDIRECT(ADDRESS($E154,43))&lt;&gt;1,INDIRECT(ADDRESS($E154,48)),0),0), IF($F154&gt;0,IF(INDIRECT(ADDRESS($F154,43))&lt;&gt;1,INDIRECT(ADDRESS($F154,48)),0),0), IF($G154&gt;0,IF(INDIRECT(ADDRESS($G154,43))&lt;&gt;1,INDIRECT(ADDRESS($G154,48)),0),0), IF($H154&gt;0,IF(INDIRECT(ADDRESS($H154,43))&lt;&gt;1,INDIRECT(ADDRESS($H154,48)),0),0), IF($I154&gt;0,IF(INDIRECT(ADDRESS($I154,43))&lt;&gt;1,INDIRECT(ADDRESS($I154,48)),0),0), IF($J154&gt;0,IF(INDIRECT(ADDRESS($J154,43))&lt;&gt;1,INDIRECT(ADDRESS($J154,48)),0),0), IF($K154&gt;0,IF(INDIRECT(ADDRESS($K154,43))&lt;&gt;1,INDIRECT(ADDRESS($K154,48)),0),0), IF($L154&gt;0,IF(INDIRECT(ADDRESS($L154,43))&lt;&gt;1,INDIRECT(ADDRESS($L154,48)),0),0), IF($M154&gt;0,IF(INDIRECT(ADDRESS($M154,43))&lt;&gt;1,INDIRECT(ADDRESS($M154,48)),0),0)), IF(AU154="L",SUM(IF($C154&gt;0,IF(INDIRECT(ADDRESS($C154,43))&lt;&gt;1,INDIRECT(ADDRESS($C154,50)),0),0), IF($D154&gt;0,IF(INDIRECT(ADDRESS($D154,43))&lt;&gt;1,INDIRECT(ADDRESS($D154,50)),0),0), IF($E154&gt;0,IF(INDIRECT(ADDRESS($E154,43))&lt;&gt;1,INDIRECT(ADDRESS($E154,50)),0),0), IF($F154&gt;0,IF(INDIRECT(ADDRESS($F154,43))&lt;&gt;1,INDIRECT(ADDRESS($F154,50)),0),0), IF($G154&gt;0,IF(INDIRECT(ADDRESS($G154,43))&lt;&gt;1,INDIRECT(ADDRESS($G154,50)),0),0), IF($G154&gt;0,IF(INDIRECT(ADDRESS($G154,43))&lt;&gt;1,INDIRECT(ADDRESS($G154,50)),0),0), IF($H154&gt;0,IF(INDIRECT(ADDRESS($H154,43))&lt;&gt;1,INDIRECT(ADDRESS($H154,50)),0),0), IF($I154&gt;0,IF(INDIRECT(ADDRESS($I154,43))&lt;&gt;1,INDIRECT(ADDRESS($I154,50)),0),0), IF($J154&gt;0,IF(INDIRECT(ADDRESS($J154,43))&lt;&gt;1,INDIRECT(ADDRESS($J154,50)),0),0), IF($K154&gt;0,IF(INDIRECT(ADDRESS($K154,43))&lt;&gt;1,INDIRECT(ADDRESS($K154,50)),0),0), IF($L154&gt;0,IF(INDIRECT(ADDRESS($L154,43))&lt;&gt;1,INDIRECT(ADDRESS($L154,50)),0),0), IF($M154&gt;0,IF(INDIRECT(ADDRESS($M154,43))&lt;&gt;1,INDIRECT(ADDRESS($M154,50)),0),0)), SUM(IF($C154&gt;0,IF(INDIRECT(ADDRESS($C154,43))&lt;&gt;1,INDIRECT(ADDRESS($C154,49)),0),0), IF($D154&gt;0,IF(INDIRECT(ADDRESS($D154,43))&lt;&gt;1,INDIRECT(ADDRESS($D154,49)),0),0), IF($E154&gt;0,IF(INDIRECT(ADDRESS($E154,43))&lt;&gt;1,INDIRECT(ADDRESS($E154,49)),0),0), IF($F154&gt;0,IF(INDIRECT(ADDRESS($F154,43))&lt;&gt;1,INDIRECT(ADDRESS($F154,49)),0),0), IF($G154&gt;0,IF(INDIRECT(ADDRESS($G154,43))&lt;&gt;1,INDIRECT(ADDRESS($G154,49)),0),0), IF($G154&gt;0,IF(INDIRECT(ADDRESS($G154,43))&lt;&gt;1,INDIRECT(ADDRESS($G154,49)),0),0), IF($H154&gt;0,IF(INDIRECT(ADDRESS($H154,43))&lt;&gt;1,INDIRECT(ADDRESS($H154,49)),0),0), IF($I154&gt;0,IF(INDIRECT(ADDRESS($I154,43))&lt;&gt;1,INDIRECT(ADDRESS($I154,49)),0),0), IF($J154&gt;0,IF(INDIRECT(ADDRESS($J154,43))&lt;&gt;1,INDIRECT(ADDRESS($J154,49)),0),0), IF($K154&gt;0,IF(INDIRECT(ADDRESS($K154,43))&lt;&gt;1,INDIRECT(ADDRESS($K154,49)),0),0), IF($L154&gt;0,IF(INDIRECT(ADDRESS($L154,43))&lt;&gt;1,INDIRECT(ADDRESS($L154,49)),0),0), IF($M154&gt;0,IF(INDIRECT(ADDRESS($M154,43))&lt;&gt;1,INDIRECT(ADDRESS($M154,49)),0),0))))</f>
        <v>1.1111111111111109</v>
      </c>
      <c r="CL154" s="57" cm="1">
        <f t="array" aca="1" ref="CL154" ca="1">SUM(IF($C154&gt;0,IF(INDIRECT(ADDRESS($C154,44))=1,INDIRECT(ADDRESS($C154,90)),0),0), IF($D154&gt;0,IF(INDIRECT(ADDRESS($D154,44))=1,INDIRECT(ADDRESS($D154,90)),0),0), IF($E154&gt;0,IF(INDIRECT(ADDRESS($E154,44))=1,INDIRECT(ADDRESS($E154,90)),0),0), IF($F154&gt;0,IF(INDIRECT(ADDRESS($F154,44))=1,INDIRECT(ADDRESS($F154,90)),0),0), IF($G154&gt;0,IF(INDIRECT(ADDRESS($G154,44))=1,INDIRECT(ADDRESS($G154,90)),0),0), IF($H154&gt;0,IF(INDIRECT(ADDRESS($H154,44))=1,INDIRECT(ADDRESS($H154,90)),0),0), IF($I154&gt;0,IF(INDIRECT(ADDRESS($I154,44))=1,INDIRECT(ADDRESS($I154,90)),0),0), IF($J154&gt;0,IF(INDIRECT(ADDRESS($J154,44))=1,INDIRECT(ADDRESS($J154,90)),0),0), IF($K154&gt;0,IF(INDIRECT(ADDRESS($K154,44))=1,INDIRECT(ADDRESS($K154,90)),0),0), IF($L154&gt;0,IF(INDIRECT(ADDRESS($L154,44))=1,INDIRECT(ADDRESS($L154,90)),0),0), IF($M154&gt;0,IF(INDIRECT(ADDRESS($M154,44))=1,INDIRECT(ADDRESS($M154,90)),0),0))</f>
        <v>0</v>
      </c>
      <c r="CM154" s="56">
        <f t="shared" ca="1" si="119"/>
        <v>0.5946355431315784</v>
      </c>
    </row>
    <row r="155" spans="1:92" x14ac:dyDescent="0.25">
      <c r="A155" s="52" t="s">
        <v>175</v>
      </c>
      <c r="B155" s="67">
        <v>103</v>
      </c>
      <c r="C155" s="67">
        <v>112</v>
      </c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>
        <f ca="1">SUM(INDIRECT(ADDRESS(B155,COLUMN())),IF(C155&gt;0,INDIRECT(ADDRESS(C155,COLUMN())),0),IF(D155&gt;0,INDIRECT(ADDRESS(D155,COLUMN())),0),IF(E155&gt;0,INDIRECT(ADDRESS(E155,COLUMN())),0),IF(F155&gt;0,INDIRECT(ADDRESS(F155,COLUMN())),0),IF(G155&gt;0,INDIRECT(ADDRESS(G155,COLUMN())),0),IF(H155&gt;0,INDIRECT(ADDRESS(H155,COLUMN())),0),IF(I155&gt;0,INDIRECT(ADDRESS(I155,COLUMN())),0),IF(J155&gt;0,INDIRECT(ADDRESS(J155,COLUMN())),0),IF(K155&gt;0,INDIRECT(ADDRESS(K155,COLUMN())),0),IF(L155&gt;0,INDIRECT(ADDRESS(L155,COLUMN())),0),IF(M155&gt;0,INDIRECT(ADDRESS(M155,COLUMN())),0))</f>
        <v>19</v>
      </c>
      <c r="O155" s="67" t="str" cm="1">
        <f t="array" aca="1" ref="O155" ca="1">INDIRECT(ADDRESS($B155,COLUMN()))</f>
        <v>Fighter</v>
      </c>
      <c r="P155" s="67" cm="1">
        <f t="array" aca="1" ref="P155" ca="1">INDIRECT(ADDRESS($B155,COLUMN()))</f>
        <v>2</v>
      </c>
      <c r="Q155" s="67" t="str" cm="1">
        <f t="array" aca="1" ref="Q155" ca="1">INDIRECT(ADDRESS($B155,COLUMN()))</f>
        <v>-</v>
      </c>
      <c r="R155" s="67" t="str" cm="1">
        <f t="array" aca="1" ref="R155" ca="1">INDIRECT(ADDRESS($B155,COLUMN()))</f>
        <v>-</v>
      </c>
      <c r="S155" s="67" cm="1">
        <f t="array" aca="1" ref="S155" ca="1">INDIRECT(ADDRESS($B155,COLUMN()))</f>
        <v>3</v>
      </c>
      <c r="T155" s="67" t="str" cm="1">
        <f t="array" aca="1" ref="T155" ca="1">INDIRECT(ADDRESS($B155,COLUMN()))</f>
        <v>1-7</v>
      </c>
      <c r="U155" s="67" cm="1">
        <f t="array" aca="1" ref="U155" ca="1">INDIRECT(ADDRESS($B155,COLUMN()))</f>
        <v>7</v>
      </c>
      <c r="V155" s="67" cm="1">
        <f t="array" aca="1" ref="V155" ca="1">INDIRECT(ADDRESS($B155,COLUMN()))</f>
        <v>0</v>
      </c>
      <c r="W155" s="67" cm="1">
        <f t="array" aca="1" ref="W155" ca="1">INDIRECT(ADDRESS($B155,COLUMN()))</f>
        <v>3</v>
      </c>
      <c r="X155" s="67" cm="1">
        <f t="array" aca="1" ref="X155" ca="1">INDIRECT(ADDRESS($B155,COLUMN()))</f>
        <v>8</v>
      </c>
      <c r="Y155" s="67" cm="1">
        <f t="array" aca="1" ref="Y155" ca="1">INDIRECT(ADDRESS($B155,COLUMN()))</f>
        <v>2</v>
      </c>
      <c r="Z155" s="67" cm="1">
        <f t="array" aca="1" ref="Z155" ca="1">INDIRECT(ADDRESS($B155,COLUMN()))</f>
        <v>5</v>
      </c>
      <c r="AA155" s="67" cm="1">
        <f t="array" aca="1" ref="AA155" ca="1">INDIRECT(ADDRESS($B155,COLUMN()))</f>
        <v>0</v>
      </c>
      <c r="AB155" s="56">
        <f t="shared" ca="1" si="100"/>
        <v>0.94984931860162136</v>
      </c>
      <c r="AC155" s="56">
        <f t="shared" ca="1" si="101"/>
        <v>1.4699071498859906</v>
      </c>
      <c r="AD155" s="56">
        <f t="shared" ca="1" si="102"/>
        <v>2.5563602606712883</v>
      </c>
      <c r="AF155" s="67"/>
      <c r="AG155" s="67"/>
      <c r="AH155" s="67"/>
      <c r="AI155" s="53"/>
      <c r="AJ155" s="67"/>
      <c r="AK155" s="67"/>
      <c r="AL155" s="67"/>
      <c r="AM155" s="67"/>
      <c r="AN155" s="54"/>
      <c r="AO155" s="54"/>
      <c r="AP155" s="53"/>
      <c r="AQ155" s="53"/>
      <c r="AR155" s="53"/>
      <c r="AS155" s="53"/>
      <c r="AT155" s="52"/>
      <c r="AU155" s="54" t="s">
        <v>117</v>
      </c>
      <c r="AV155" s="57" cm="1">
        <f t="array" aca="1" ref="AV155" ca="1">SUM(IF($C155&gt;0,IF(AND(INDIRECT(ADDRESS($C155,44))=0,INDIRECT(ADDRESS($C155,38))="UL",ISERROR(SEARCH("Rear",INDIRECT(ADDRESS($C155,33)))),ISERROR(SEARCH("Side",INDIRECT(ADDRESS($C155,33))))),INDIRECT(ADDRESS($C155,COLUMN())),0),0),IF($D155&gt;0,IF(AND(INDIRECT(ADDRESS($D155,44))=0,INDIRECT(ADDRESS($D155,38))="UL",ISERROR(SEARCH("Rear",INDIRECT(ADDRESS($D155,33)))),ISERROR(SEARCH("Side",INDIRECT(ADDRESS($D155,33))))),INDIRECT(ADDRESS($D155,COLUMN())),0),0),IF($E155&gt;0,IF(AND(INDIRECT(ADDRESS($E155,44))=0,INDIRECT(ADDRESS($E155,38))="UL",ISERROR(SEARCH("Rear",INDIRECT(ADDRESS($E155,33)))),ISERROR(SEARCH("Side",INDIRECT(ADDRESS($E155,33))))),INDIRECT(ADDRESS($E155,COLUMN())),0),0),IF($F155&gt;0,IF(AND(INDIRECT(ADDRESS($F155,44))=0,INDIRECT(ADDRESS($F155,38))="UL",ISERROR(SEARCH("Rear",INDIRECT(ADDRESS($F155,33)))),ISERROR(SEARCH("Side",INDIRECT(ADDRESS($F155,33))))),INDIRECT(ADDRESS($F155,COLUMN())),0),0),IF($G155&gt;0,IF(AND(INDIRECT(ADDRESS($G155,44))=0,INDIRECT(ADDRESS($G155,38))="UL",ISERROR(SEARCH("Rear",INDIRECT(ADDRESS($G155,33)))),ISERROR(SEARCH("Side",INDIRECT(ADDRESS($G155,33))))),INDIRECT(ADDRESS($G155,COLUMN())),0),0),IF($H155&gt;0,IF(AND(INDIRECT(ADDRESS($H155,44))=0,INDIRECT(ADDRESS($H155,38))="UL",ISERROR(SEARCH("Rear",INDIRECT(ADDRESS($H155,33)))),ISERROR(SEARCH("Side",INDIRECT(ADDRESS($H155,33))))),INDIRECT(ADDRESS($H155,COLUMN())),0),0),IF($I155&gt;0,IF(AND(INDIRECT(ADDRESS($I155,44))=0,INDIRECT(ADDRESS($I155,38))="UL",ISERROR(SEARCH("Rear",INDIRECT(ADDRESS($I155,33)))),ISERROR(SEARCH("Side",INDIRECT(ADDRESS($I155,33))))),INDIRECT(ADDRESS($I155,COLUMN())),0),0),IF($J155&gt;0,IF(AND(INDIRECT(ADDRESS($J155,44))=0,INDIRECT(ADDRESS($J155,38))="UL",ISERROR(SEARCH("Rear",INDIRECT(ADDRESS($J155,33)))),ISERROR(SEARCH("Side",INDIRECT(ADDRESS($J155,33))))),INDIRECT(ADDRESS($J155,COLUMN())),0),0),IF($K155&gt;0,IF(AND(INDIRECT(ADDRESS($K155,44))=0,INDIRECT(ADDRESS($K155,38))="UL",ISERROR(SEARCH("Rear",INDIRECT(ADDRESS($K155,33)))),ISERROR(SEARCH("Side",INDIRECT(ADDRESS($K155,33))))),INDIRECT(ADDRESS($K155,COLUMN())),0),0),IF($L155&gt;0,IF(AND(INDIRECT(ADDRESS($L155,44))=0,INDIRECT(ADDRESS($L155,38))="UL",ISERROR(SEARCH("Rear",INDIRECT(ADDRESS($L155,33)))),ISERROR(SEARCH("Side",INDIRECT(ADDRESS($L155,33))))),INDIRECT(ADDRESS($L155,COLUMN())),0),0),IF($M155&gt;0,IF(AND(INDIRECT(ADDRESS($M155,44))=0,INDIRECT(ADDRESS($M155,38))="UL",ISERROR(SEARCH("Rear",INDIRECT(ADDRESS($M155,33)))),ISERROR(SEARCH("Side",INDIRECT(ADDRESS($M155,33))))),INDIRECT(ADDRESS($M155,COLUMN())),0),0))</f>
        <v>0</v>
      </c>
      <c r="AW155" s="57" cm="1">
        <f t="array" aca="1" ref="AW155" ca="1">SUM(IF($C155&gt;0,IF(AND(INDIRECT(ADDRESS($C155,44))=0,INDIRECT(ADDRESS($C155,38))="UL",ISERROR(SEARCH("Rear",INDIRECT(ADDRESS($C155,33)))),ISERROR(SEARCH("Side",INDIRECT(ADDRESS($C155,33))))),INDIRECT(ADDRESS($C155,COLUMN())),0),0),IF($D155&gt;0,IF(AND(INDIRECT(ADDRESS($D155,44))=0,INDIRECT(ADDRESS($D155,38))="UL",ISERROR(SEARCH("Rear",INDIRECT(ADDRESS($D155,33)))),ISERROR(SEARCH("Side",INDIRECT(ADDRESS($D155,33))))),INDIRECT(ADDRESS($D155,COLUMN())),0),0),IF($E155&gt;0,IF(AND(INDIRECT(ADDRESS($E155,44))=0,INDIRECT(ADDRESS($E155,38))="UL",ISERROR(SEARCH("Rear",INDIRECT(ADDRESS($E155,33)))),ISERROR(SEARCH("Side",INDIRECT(ADDRESS($E155,33))))),INDIRECT(ADDRESS($E155,COLUMN())),0),0),IF($F155&gt;0,IF(AND(INDIRECT(ADDRESS($F155,44))=0,INDIRECT(ADDRESS($F155,38))="UL",ISERROR(SEARCH("Rear",INDIRECT(ADDRESS($F155,33)))),ISERROR(SEARCH("Side",INDIRECT(ADDRESS($F155,33))))),INDIRECT(ADDRESS($F155,COLUMN())),0),0),IF($G155&gt;0,IF(AND(INDIRECT(ADDRESS($G155,44))=0,INDIRECT(ADDRESS($G155,38))="UL",ISERROR(SEARCH("Rear",INDIRECT(ADDRESS($G155,33)))),ISERROR(SEARCH("Side",INDIRECT(ADDRESS($G155,33))))),INDIRECT(ADDRESS($G155,COLUMN())),0),0),IF($H155&gt;0,IF(AND(INDIRECT(ADDRESS($H155,44))=0,INDIRECT(ADDRESS($H155,38))="UL",ISERROR(SEARCH("Rear",INDIRECT(ADDRESS($H155,33)))),ISERROR(SEARCH("Side",INDIRECT(ADDRESS($H155,33))))),INDIRECT(ADDRESS($H155,COLUMN())),0),0),IF($I155&gt;0,IF(AND(INDIRECT(ADDRESS($I155,44))=0,INDIRECT(ADDRESS($I155,38))="UL",ISERROR(SEARCH("Rear",INDIRECT(ADDRESS($I155,33)))),ISERROR(SEARCH("Side",INDIRECT(ADDRESS($I155,33))))),INDIRECT(ADDRESS($I155,COLUMN())),0),0),IF($J155&gt;0,IF(AND(INDIRECT(ADDRESS($J155,44))=0,INDIRECT(ADDRESS($J155,38))="UL",ISERROR(SEARCH("Rear",INDIRECT(ADDRESS($J155,33)))),ISERROR(SEARCH("Side",INDIRECT(ADDRESS($J155,33))))),INDIRECT(ADDRESS($J155,COLUMN())),0),0),IF($K155&gt;0,IF(AND(INDIRECT(ADDRESS($K155,44))=0,INDIRECT(ADDRESS($K155,38))="UL",ISERROR(SEARCH("Rear",INDIRECT(ADDRESS($K155,33)))),ISERROR(SEARCH("Side",INDIRECT(ADDRESS($K155,33))))),INDIRECT(ADDRESS($K155,COLUMN())),0),0),IF($L155&gt;0,IF(AND(INDIRECT(ADDRESS($L155,44))=0,INDIRECT(ADDRESS($L155,38))="UL",ISERROR(SEARCH("Rear",INDIRECT(ADDRESS($L155,33)))),ISERROR(SEARCH("Side",INDIRECT(ADDRESS($L155,33))))),INDIRECT(ADDRESS($L155,COLUMN())),0),0),IF($M155&gt;0,IF(AND(INDIRECT(ADDRESS($M155,44))=0,INDIRECT(ADDRESS($M155,38))="UL",ISERROR(SEARCH("Rear",INDIRECT(ADDRESS($M155,33)))),ISERROR(SEARCH("Side",INDIRECT(ADDRESS($M155,33))))),INDIRECT(ADDRESS($M155,COLUMN())),0),0))</f>
        <v>0.66666666666666663</v>
      </c>
      <c r="AX155" s="57" cm="1">
        <f t="array" aca="1" ref="AX155" ca="1">SUM(IF($C155&gt;0,IF(AND(INDIRECT(ADDRESS($C155,44))=0,INDIRECT(ADDRESS($C155,38))="UL",ISERROR(SEARCH("Rear",INDIRECT(ADDRESS($C155,33)))),ISERROR(SEARCH("Side",INDIRECT(ADDRESS($C155,33))))),INDIRECT(ADDRESS($C155,COLUMN())),0),0),IF($D155&gt;0,IF(AND(INDIRECT(ADDRESS($D155,44))=0,INDIRECT(ADDRESS($D155,38))="UL",ISERROR(SEARCH("Rear",INDIRECT(ADDRESS($D155,33)))),ISERROR(SEARCH("Side",INDIRECT(ADDRESS($D155,33))))),INDIRECT(ADDRESS($D155,COLUMN())),0),0),IF($E155&gt;0,IF(AND(INDIRECT(ADDRESS($E155,44))=0,INDIRECT(ADDRESS($E155,38))="UL",ISERROR(SEARCH("Rear",INDIRECT(ADDRESS($E155,33)))),ISERROR(SEARCH("Side",INDIRECT(ADDRESS($E155,33))))),INDIRECT(ADDRESS($E155,COLUMN())),0),0),IF($F155&gt;0,IF(AND(INDIRECT(ADDRESS($F155,44))=0,INDIRECT(ADDRESS($F155,38))="UL",ISERROR(SEARCH("Rear",INDIRECT(ADDRESS($F155,33)))),ISERROR(SEARCH("Side",INDIRECT(ADDRESS($F155,33))))),INDIRECT(ADDRESS($F155,COLUMN())),0),0),IF($G155&gt;0,IF(AND(INDIRECT(ADDRESS($G155,44))=0,INDIRECT(ADDRESS($G155,38))="UL",ISERROR(SEARCH("Rear",INDIRECT(ADDRESS($G155,33)))),ISERROR(SEARCH("Side",INDIRECT(ADDRESS($G155,33))))),INDIRECT(ADDRESS($G155,COLUMN())),0),0),IF($H155&gt;0,IF(AND(INDIRECT(ADDRESS($H155,44))=0,INDIRECT(ADDRESS($H155,38))="UL",ISERROR(SEARCH("Rear",INDIRECT(ADDRESS($H155,33)))),ISERROR(SEARCH("Side",INDIRECT(ADDRESS($H155,33))))),INDIRECT(ADDRESS($H155,COLUMN())),0),0),IF($I155&gt;0,IF(AND(INDIRECT(ADDRESS($I155,44))=0,INDIRECT(ADDRESS($I155,38))="UL",ISERROR(SEARCH("Rear",INDIRECT(ADDRESS($I155,33)))),ISERROR(SEARCH("Side",INDIRECT(ADDRESS($I155,33))))),INDIRECT(ADDRESS($I155,COLUMN())),0),0),IF($J155&gt;0,IF(AND(INDIRECT(ADDRESS($J155,44))=0,INDIRECT(ADDRESS($J155,38))="UL",ISERROR(SEARCH("Rear",INDIRECT(ADDRESS($J155,33)))),ISERROR(SEARCH("Side",INDIRECT(ADDRESS($J155,33))))),INDIRECT(ADDRESS($J155,COLUMN())),0),0),IF($K155&gt;0,IF(AND(INDIRECT(ADDRESS($K155,44))=0,INDIRECT(ADDRESS($K155,38))="UL",ISERROR(SEARCH("Rear",INDIRECT(ADDRESS($K155,33)))),ISERROR(SEARCH("Side",INDIRECT(ADDRESS($K155,33))))),INDIRECT(ADDRESS($K155,COLUMN())),0),0),IF($L155&gt;0,IF(AND(INDIRECT(ADDRESS($L155,44))=0,INDIRECT(ADDRESS($L155,38))="UL",ISERROR(SEARCH("Rear",INDIRECT(ADDRESS($L155,33)))),ISERROR(SEARCH("Side",INDIRECT(ADDRESS($L155,33))))),INDIRECT(ADDRESS($L155,COLUMN())),0),0),IF($M155&gt;0,IF(AND(INDIRECT(ADDRESS($M155,44))=0,INDIRECT(ADDRESS($M155,38))="UL",ISERROR(SEARCH("Rear",INDIRECT(ADDRESS($M155,33)))),ISERROR(SEARCH("Side",INDIRECT(ADDRESS($M155,33))))),INDIRECT(ADDRESS($M155,COLUMN())),0),0))</f>
        <v>0.33333333333333331</v>
      </c>
      <c r="AY155" s="58">
        <f t="shared" ca="1" si="103"/>
        <v>0.66666666666666663</v>
      </c>
      <c r="AZ155" s="58">
        <f t="shared" ca="1" si="104"/>
        <v>0.33333333333333331</v>
      </c>
      <c r="BA155" s="58" cm="1">
        <f t="array" aca="1" ref="BA155" ca="1">SUM(IF($C155&gt;0,IF(AND(INDIRECT(ADDRESS($C155,44))=0,INDIRECT(ADDRESS($C155,38))="UL"),INDIRECT(ADDRESS($C155,COLUMN())),0),0),IF($D155&gt;0,IF(AND(INDIRECT(ADDRESS($D155,44))=0,INDIRECT(ADDRESS($D155,38))="UL"),INDIRECT(ADDRESS($D155,COLUMN())),0),0),IF($E155&gt;0,IF(AND(INDIRECT(ADDRESS($E155,44))=0,INDIRECT(ADDRESS($E155,38))="UL"),INDIRECT(ADDRESS($E155,COLUMN())),0),0),IF($F155&gt;0,IF(AND(INDIRECT(ADDRESS($F155,44))=0,INDIRECT(ADDRESS($F155,38))="UL"),INDIRECT(ADDRESS($F155,COLUMN())),0),0),IF($G155&gt;0,IF(AND(INDIRECT(ADDRESS($G155,44))=0,INDIRECT(ADDRESS($G155,38))="UL"),INDIRECT(ADDRESS($G155,COLUMN())),0),0),IF($H155&gt;0,IF(AND(INDIRECT(ADDRESS($H155,44))=0,INDIRECT(ADDRESS($H155,38))="UL"),INDIRECT(ADDRESS($H155,COLUMN())),0),0),IF($I155&gt;0,IF(AND(INDIRECT(ADDRESS($I155,44))=0,INDIRECT(ADDRESS($I155,38))="UL"),INDIRECT(ADDRESS($I155,COLUMN())),0),0),IF($J155&gt;0,IF(AND(INDIRECT(ADDRESS($J155,44))=0,INDIRECT(ADDRESS($J155,38))="UL"),INDIRECT(ADDRESS($J155,COLUMN())),0),0),IF($K155&gt;0,IF(AND(INDIRECT(ADDRESS($K155,44))=0,INDIRECT(ADDRESS($K155,38))="UL"),INDIRECT(ADDRESS($K155,COLUMN())),0),0),IF($L155&gt;0,IF(AND(INDIRECT(ADDRESS($L155,44))=0,INDIRECT(ADDRESS($L155,38))="UL"),INDIRECT(ADDRESS($L155,COLUMN())),0),0),IF($M155&gt;0,IF(AND(INDIRECT(ADDRESS($M155,44))=0,INDIRECT(ADDRESS($M155,38))="UL"),INDIRECT(ADDRESS($M155,COLUMN())),0),0))</f>
        <v>0.22222222222222218</v>
      </c>
      <c r="BB155" s="58" cm="1">
        <f t="array" aca="1" ref="BB155" ca="1">SUM(IF($C155&gt;0,IF(AND(INDIRECT(ADDRESS($C155,44))=0,INDIRECT(ADDRESS($C155,38))="UL"),INDIRECT(ADDRESS($C155,COLUMN())),0),0),IF($D155&gt;0,IF(AND(INDIRECT(ADDRESS($D155,44))=0,INDIRECT(ADDRESS($D155,38))="UL"),INDIRECT(ADDRESS($D155,COLUMN())),0),0),IF($E155&gt;0,IF(AND(INDIRECT(ADDRESS($E155,44))=0,INDIRECT(ADDRESS($E155,38))="UL"),INDIRECT(ADDRESS($E155,COLUMN())),0),0),IF($F155&gt;0,IF(AND(INDIRECT(ADDRESS($F155,44))=0,INDIRECT(ADDRESS($F155,38))="UL"),INDIRECT(ADDRESS($F155,COLUMN())),0),0),IF($G155&gt;0,IF(AND(INDIRECT(ADDRESS($G155,44))=0,INDIRECT(ADDRESS($G155,38))="UL"),INDIRECT(ADDRESS($G155,COLUMN())),0),0),IF($H155&gt;0,IF(AND(INDIRECT(ADDRESS($H155,44))=0,INDIRECT(ADDRESS($H155,38))="UL"),INDIRECT(ADDRESS($H155,COLUMN())),0),0),IF($I155&gt;0,IF(AND(INDIRECT(ADDRESS($I155,44))=0,INDIRECT(ADDRESS($I155,38))="UL"),INDIRECT(ADDRESS($I155,COLUMN())),0),0),IF($J155&gt;0,IF(AND(INDIRECT(ADDRESS($J155,44))=0,INDIRECT(ADDRESS($J155,38))="UL"),INDIRECT(ADDRESS($J155,COLUMN())),0),0),IF($K155&gt;0,IF(AND(INDIRECT(ADDRESS($K155,44))=0,INDIRECT(ADDRESS($K155,38))="UL"),INDIRECT(ADDRESS($K155,COLUMN())),0),0),IF($L155&gt;0,IF(AND(INDIRECT(ADDRESS($L155,44))=0,INDIRECT(ADDRESS($L155,38))="UL"),INDIRECT(ADDRESS($L155,COLUMN())),0),0),IF($M155&gt;0,IF(AND(INDIRECT(ADDRESS($M155,44))=0,INDIRECT(ADDRESS($M155,38))="UL"),INDIRECT(ADDRESS($M155,COLUMN())),0),0))</f>
        <v>4.4444444444444439E-2</v>
      </c>
      <c r="BC155" s="58" cm="1">
        <f t="array" aca="1" ref="BC155" ca="1">SUM(IF($C155&gt;0,IF(AND(INDIRECT(ADDRESS($C155,44))=0,INDIRECT(ADDRESS($C155,38))="UL"),INDIRECT(ADDRESS($C155,COLUMN())),0),0),IF($D155&gt;0,IF(AND(INDIRECT(ADDRESS($D155,44))=0,INDIRECT(ADDRESS($D155,38))="UL"),INDIRECT(ADDRESS($D155,COLUMN())),0),0),IF($E155&gt;0,IF(AND(INDIRECT(ADDRESS($E155,44))=0,INDIRECT(ADDRESS($E155,38))="UL"),INDIRECT(ADDRESS($E155,COLUMN())),0),0),IF($F155&gt;0,IF(AND(INDIRECT(ADDRESS($F155,44))=0,INDIRECT(ADDRESS($F155,38))="UL"),INDIRECT(ADDRESS($F155,COLUMN())),0),0),IF($G155&gt;0,IF(AND(INDIRECT(ADDRESS($G155,44))=0,INDIRECT(ADDRESS($G155,38))="UL"),INDIRECT(ADDRESS($G155,COLUMN())),0),0),IF($H155&gt;0,IF(AND(INDIRECT(ADDRESS($H155,44))=0,INDIRECT(ADDRESS($H155,38))="UL"),INDIRECT(ADDRESS($H155,COLUMN())),0),0),IF($I155&gt;0,IF(AND(INDIRECT(ADDRESS($I155,44))=0,INDIRECT(ADDRESS($I155,38))="UL"),INDIRECT(ADDRESS($I155,COLUMN())),0),0),IF($J155&gt;0,IF(AND(INDIRECT(ADDRESS($J155,44))=0,INDIRECT(ADDRESS($J155,38))="UL"),INDIRECT(ADDRESS($J155,COLUMN())),0),0),IF($K155&gt;0,IF(AND(INDIRECT(ADDRESS($K155,44))=0,INDIRECT(ADDRESS($K155,38))="UL"),INDIRECT(ADDRESS($K155,COLUMN())),0),0),IF($L155&gt;0,IF(AND(INDIRECT(ADDRESS($L155,44))=0,INDIRECT(ADDRESS($L155,38))="UL"),INDIRECT(ADDRESS($L155,COLUMN())),0),0),IF($M155&gt;0,IF(AND(INDIRECT(ADDRESS($M155,44))=0,INDIRECT(ADDRESS($M155,38))="UL"),INDIRECT(ADDRESS($M155,COLUMN())),0),0))</f>
        <v>8.8888888888888878E-2</v>
      </c>
      <c r="BD155" s="58" cm="1">
        <f t="array" aca="1" ref="BD155" ca="1">SUM(IF($C155&gt;0,IF(AND(INDIRECT(ADDRESS($C155,44))=0,INDIRECT(ADDRESS($C155,38))="UL"),INDIRECT(ADDRESS($C155,COLUMN())),0),0),IF($D155&gt;0,IF(AND(INDIRECT(ADDRESS($D155,44))=0,INDIRECT(ADDRESS($D155,38))="UL"),INDIRECT(ADDRESS($D155,COLUMN())),0),0),IF($E155&gt;0,IF(AND(INDIRECT(ADDRESS($E155,44))=0,INDIRECT(ADDRESS($E155,38))="UL"),INDIRECT(ADDRESS($E155,COLUMN())),0),0),IF($F155&gt;0,IF(AND(INDIRECT(ADDRESS($F155,44))=0,INDIRECT(ADDRESS($F155,38))="UL"),INDIRECT(ADDRESS($F155,COLUMN())),0),0),IF($G155&gt;0,IF(AND(INDIRECT(ADDRESS($G155,44))=0,INDIRECT(ADDRESS($G155,38))="UL"),INDIRECT(ADDRESS($G155,COLUMN())),0),0),IF($H155&gt;0,IF(AND(INDIRECT(ADDRESS($H155,44))=0,INDIRECT(ADDRESS($H155,38))="UL"),INDIRECT(ADDRESS($H155,COLUMN())),0),0),IF($I155&gt;0,IF(AND(INDIRECT(ADDRESS($I155,44))=0,INDIRECT(ADDRESS($I155,38))="UL"),INDIRECT(ADDRESS($I155,COLUMN())),0),0),IF($J155&gt;0,IF(AND(INDIRECT(ADDRESS($J155,44))=0,INDIRECT(ADDRESS($J155,38))="UL"),INDIRECT(ADDRESS($J155,COLUMN())),0),0),IF($K155&gt;0,IF(AND(INDIRECT(ADDRESS($K155,44))=0,INDIRECT(ADDRESS($K155,38))="UL"),INDIRECT(ADDRESS($K155,COLUMN())),0),0),IF($L155&gt;0,IF(AND(INDIRECT(ADDRESS($L155,44))=0,INDIRECT(ADDRESS($L155,38))="UL"),INDIRECT(ADDRESS($L155,COLUMN())),0),0),IF($M155&gt;0,IF(AND(INDIRECT(ADDRESS($M155,44))=0,INDIRECT(ADDRESS($M155,38))="UL"),INDIRECT(ADDRESS($M155,COLUMN())),0),0))</f>
        <v>0.17777777777777776</v>
      </c>
      <c r="BE155" s="57">
        <f t="shared" ca="1" si="105"/>
        <v>8.8888888888888878E-2</v>
      </c>
      <c r="BF155" s="57" cm="1">
        <f t="array" aca="1" ref="BF155" ca="1">SUM(IF($C155&gt;0,IF(INDIRECT(ADDRESS($C155,45))=1,INDIRECT(ADDRESS($C155,52))*INDIRECT(ADDRESS($C155,42))/5,0),0), IF($D155&gt;0,IF(INDIRECT(ADDRESS($D155,45))=1,INDIRECT(ADDRESS($D155,52))*INDIRECT(ADDRESS($D155,42))/5,0),0), IF($E155&gt;0,IF(INDIRECT(ADDRESS($E155,45))=1,INDIRECT(ADDRESS($E155,52))*INDIRECT(ADDRESS($E155,42))/5,0),0), IF($F155&gt;0,IF(INDIRECT(ADDRESS($F155,45))=1,INDIRECT(ADDRESS($F155,52))*INDIRECT(ADDRESS($F155,42))/5,0),0), IF($G155&gt;0,IF(INDIRECT(ADDRESS($G155,45))=1,INDIRECT(ADDRESS($G155,52))*INDIRECT(ADDRESS($G155,42))/5,0),0), IF($H155&gt;0,IF(INDIRECT(ADDRESS($H155,45))=1,INDIRECT(ADDRESS($H155,52))*INDIRECT(ADDRESS($H155,42))/5,0),0)
)*$BF$296/100</f>
        <v>0</v>
      </c>
      <c r="BG155" s="19"/>
      <c r="BH155" s="57" cm="1">
        <f t="array" aca="1" ref="BH155" ca="1">SUM(IF($C155&gt;0,IF(AND(INDIRECT(ADDRESS($C155,44))=0,INDIRECT(ADDRESS($C155,38))&lt;&gt;"UL"),INDIRECT(ADDRESS($C155,COLUMN()-12)),0),0), IF($D155&gt;0,IF(AND(INDIRECT(ADDRESS($D155,44))=0,INDIRECT(ADDRESS($D155,38))&lt;&gt;"UL"),INDIRECT(ADDRESS($D155,COLUMN()-12)),0),0), IF($E155&gt;0,IF(AND(INDIRECT(ADDRESS($E155,44))=0,INDIRECT(ADDRESS($E155,38))&lt;&gt;"UL"),INDIRECT(ADDRESS($E155,COLUMN()-12)),0),0), IF($F155&gt;0,IF(AND(INDIRECT(ADDRESS($F155,44))=0,INDIRECT(ADDRESS($F155,38))&lt;&gt;"UL"),INDIRECT(ADDRESS($F155,COLUMN()-12)),0),0), IF($G155&gt;0,IF(AND(INDIRECT(ADDRESS($G155,44))=0,INDIRECT(ADDRESS($G155,38))&lt;&gt;"UL"),INDIRECT(ADDRESS($G155,COLUMN()-12)),0),0), IF($H155&gt;0,IF(AND(INDIRECT(ADDRESS($H155,44))=0,INDIRECT(ADDRESS($H155,38))&lt;&gt;"UL"),INDIRECT(ADDRESS($H155,COLUMN()-12)),0),0), IF($I155&gt;0,IF(AND(INDIRECT(ADDRESS($I155,44))=0,INDIRECT(ADDRESS($I155,38))&lt;&gt;"UL"),INDIRECT(ADDRESS($I155,COLUMN()-12)),0),0), IF($J155&gt;0,IF(AND(INDIRECT(ADDRESS($J155,44))=0,INDIRECT(ADDRESS($J155,38))&lt;&gt;"UL"),INDIRECT(ADDRESS($J155,COLUMN()-12)),0),0), IF($K155&gt;0,IF(AND(INDIRECT(ADDRESS($K155,44))=0,INDIRECT(ADDRESS($K155,38))&lt;&gt;"UL"),INDIRECT(ADDRESS($K155,COLUMN()-12)),0),0), IF($L155&gt;0,IF(AND(INDIRECT(ADDRESS($L155,44))=0,INDIRECT(ADDRESS($L155,38))&lt;&gt;"UL"),INDIRECT(ADDRESS($L155,COLUMN()-12)),0),0), IF($M155&gt;0,IF(AND(INDIRECT(ADDRESS($M155,44))=0,INDIRECT(ADDRESS($M155,38))&lt;&gt;"UL"),INDIRECT(ADDRESS($M155,COLUMN()-12)),0),0))</f>
        <v>0</v>
      </c>
      <c r="BI155" s="57" cm="1">
        <f t="array" aca="1" ref="BI155" ca="1">SUM(IF($C155&gt;0,IF(AND(INDIRECT(ADDRESS($C155,44))=0,INDIRECT(ADDRESS($C155,38))&lt;&gt;"UL"),INDIRECT(ADDRESS($C155,COLUMN()-12)),0),0), IF($D155&gt;0,IF(AND(INDIRECT(ADDRESS($D155,44))=0,INDIRECT(ADDRESS($D155,38))&lt;&gt;"UL"),INDIRECT(ADDRESS($D155,COLUMN()-12)),0),0), IF($E155&gt;0,IF(AND(INDIRECT(ADDRESS($E155,44))=0,INDIRECT(ADDRESS($E155,38))&lt;&gt;"UL"),INDIRECT(ADDRESS($E155,COLUMN()-12)),0),0), IF($F155&gt;0,IF(AND(INDIRECT(ADDRESS($F155,44))=0,INDIRECT(ADDRESS($F155,38))&lt;&gt;"UL"),INDIRECT(ADDRESS($F155,COLUMN()-12)),0),0), IF($G155&gt;0,IF(AND(INDIRECT(ADDRESS($G155,44))=0,INDIRECT(ADDRESS($G155,38))&lt;&gt;"UL"),INDIRECT(ADDRESS($G155,COLUMN()-12)),0),0), IF($H155&gt;0,IF(AND(INDIRECT(ADDRESS($H155,44))=0,INDIRECT(ADDRESS($H155,38))&lt;&gt;"UL"),INDIRECT(ADDRESS($H155,COLUMN()-12)),0),0), IF($I155&gt;0,IF(AND(INDIRECT(ADDRESS($I155,44))=0,INDIRECT(ADDRESS($I155,38))&lt;&gt;"UL"),INDIRECT(ADDRESS($I155,COLUMN()-12)),0),0), IF($J155&gt;0,IF(AND(INDIRECT(ADDRESS($J155,44))=0,INDIRECT(ADDRESS($J155,38))&lt;&gt;"UL"),INDIRECT(ADDRESS($J155,COLUMN()-12)),0),0), IF($K155&gt;0,IF(AND(INDIRECT(ADDRESS($K155,44))=0,INDIRECT(ADDRESS($K155,38))&lt;&gt;"UL"),INDIRECT(ADDRESS($K155,COLUMN()-12)),0),0), IF($L155&gt;0,IF(AND(INDIRECT(ADDRESS($L155,44))=0,INDIRECT(ADDRESS($L155,38))&lt;&gt;"UL"),INDIRECT(ADDRESS($L155,COLUMN()-12)),0),0), IF($M155&gt;0,IF(AND(INDIRECT(ADDRESS($M155,44))=0,INDIRECT(ADDRESS($M155,38))&lt;&gt;"UL"),INDIRECT(ADDRESS($M155,COLUMN()-12)),0),0))</f>
        <v>0</v>
      </c>
      <c r="BJ155" s="57" cm="1">
        <f t="array" aca="1" ref="BJ155" ca="1">SUM(IF($C155&gt;0,IF(AND(INDIRECT(ADDRESS($C155,44))=0,INDIRECT(ADDRESS($C155,38))&lt;&gt;"UL"),INDIRECT(ADDRESS($C155,COLUMN()-12)),0),0), IF($D155&gt;0,IF(AND(INDIRECT(ADDRESS($D155,44))=0,INDIRECT(ADDRESS($D155,38))&lt;&gt;"UL"),INDIRECT(ADDRESS($D155,COLUMN()-12)),0),0), IF($E155&gt;0,IF(AND(INDIRECT(ADDRESS($E155,44))=0,INDIRECT(ADDRESS($E155,38))&lt;&gt;"UL"),INDIRECT(ADDRESS($E155,COLUMN()-12)),0),0), IF($F155&gt;0,IF(AND(INDIRECT(ADDRESS($F155,44))=0,INDIRECT(ADDRESS($F155,38))&lt;&gt;"UL"),INDIRECT(ADDRESS($F155,COLUMN()-12)),0),0), IF($G155&gt;0,IF(AND(INDIRECT(ADDRESS($G155,44))=0,INDIRECT(ADDRESS($G155,38))&lt;&gt;"UL"),INDIRECT(ADDRESS($G155,COLUMN()-12)),0),0), IF($H155&gt;0,IF(AND(INDIRECT(ADDRESS($H155,44))=0,INDIRECT(ADDRESS($H155,38))&lt;&gt;"UL"),INDIRECT(ADDRESS($H155,COLUMN()-12)),0),0), IF($I155&gt;0,IF(AND(INDIRECT(ADDRESS($I155,44))=0,INDIRECT(ADDRESS($I155,38))&lt;&gt;"UL"),INDIRECT(ADDRESS($I155,COLUMN()-12)),0),0), IF($J155&gt;0,IF(AND(INDIRECT(ADDRESS($J155,44))=0,INDIRECT(ADDRESS($J155,38))&lt;&gt;"UL"),INDIRECT(ADDRESS($J155,COLUMN()-12)),0),0), IF($K155&gt;0,IF(AND(INDIRECT(ADDRESS($K155,44))=0,INDIRECT(ADDRESS($K155,38))&lt;&gt;"UL"),INDIRECT(ADDRESS($K155,COLUMN()-12)),0),0), IF($L155&gt;0,IF(AND(INDIRECT(ADDRESS($L155,44))=0,INDIRECT(ADDRESS($L155,38))&lt;&gt;"UL"),INDIRECT(ADDRESS($L155,COLUMN()-12)),0),0), IF($M155&gt;0,IF(AND(INDIRECT(ADDRESS($M155,44))=0,INDIRECT(ADDRESS($M155,38))&lt;&gt;"UL"),INDIRECT(ADDRESS($M155,COLUMN()-12)),0),0))</f>
        <v>0</v>
      </c>
      <c r="BK155" s="57">
        <f t="shared" ca="1" si="106"/>
        <v>0</v>
      </c>
      <c r="BL155" s="58">
        <f t="shared" ca="1" si="107"/>
        <v>0</v>
      </c>
      <c r="BM155" s="57" cm="1">
        <f t="array" aca="1" ref="BM155" ca="1">SUM(IF($C155&gt;0,IF(AND(INDIRECT(ADDRESS($C155,44))=0,INDIRECT(ADDRESS($C155,38))&lt;&gt;"UL"),INDIRECT(ADDRESS($C155,COLUMN()-12)),0),0), IF($D155&gt;0,IF(AND(INDIRECT(ADDRESS($D155,44))=0,INDIRECT(ADDRESS($D155,38))&lt;&gt;"UL"),INDIRECT(ADDRESS($D155,COLUMN()-12)),0),0), IF($E155&gt;0,IF(AND(INDIRECT(ADDRESS($E155,44))=0,INDIRECT(ADDRESS($E155,38))&lt;&gt;"UL"),INDIRECT(ADDRESS($E155,COLUMN()-12)),0),0), IF($F155&gt;0,IF(AND(INDIRECT(ADDRESS($F155,44))=0,INDIRECT(ADDRESS($F155,38))&lt;&gt;"UL"),INDIRECT(ADDRESS($F155,COLUMN()-12)),0),0), IF($G155&gt;0,IF(AND(INDIRECT(ADDRESS($G155,44))=0,INDIRECT(ADDRESS($G155,38))&lt;&gt;"UL"),INDIRECT(ADDRESS($G155,COLUMN()-12)),0),0), IF($H155&gt;0,IF(AND(INDIRECT(ADDRESS($H155,44))=0,INDIRECT(ADDRESS($H155,38))&lt;&gt;"UL"),INDIRECT(ADDRESS($H155,COLUMN()-12)),0),0), IF($I155&gt;0,IF(AND(INDIRECT(ADDRESS($I155,44))=0,INDIRECT(ADDRESS($I155,38))&lt;&gt;"UL"),INDIRECT(ADDRESS($I155,COLUMN()-12)),0),0), IF($J155&gt;0,IF(AND(INDIRECT(ADDRESS($J155,44))=0,INDIRECT(ADDRESS($J155,38))&lt;&gt;"UL"),INDIRECT(ADDRESS($J155,COLUMN()-12)),0),0), IF($K155&gt;0,IF(AND(INDIRECT(ADDRESS($K155,44))=0,INDIRECT(ADDRESS($K155,38))&lt;&gt;"UL"),INDIRECT(ADDRESS($K155,COLUMN()-11)),0),0), IF($L155&gt;0,IF(AND(INDIRECT(ADDRESS($L155,44))=0,INDIRECT(ADDRESS($L155,38))&lt;&gt;"UL"),INDIRECT(ADDRESS($L155,COLUMN()-11)),0),0), IF($M155&gt;0,IF(AND(INDIRECT(ADDRESS($M155,44))=0,INDIRECT(ADDRESS($M155,38))&lt;&gt;"UL"),INDIRECT(ADDRESS($M155,COLUMN()-11)),0),0))</f>
        <v>0</v>
      </c>
      <c r="BN155" s="57" cm="1">
        <f t="array" aca="1" ref="BN155" ca="1">SUM(IF($C155&gt;0,IF(AND(INDIRECT(ADDRESS($C155,44))=0,INDIRECT(ADDRESS($C155,38))&lt;&gt;"UL"),INDIRECT(ADDRESS($C155,COLUMN()-12)),0),0), IF($D155&gt;0,IF(AND(INDIRECT(ADDRESS($D155,44))=0,INDIRECT(ADDRESS($D155,38))&lt;&gt;"UL"),INDIRECT(ADDRESS($D155,COLUMN()-12)),0),0), IF($E155&gt;0,IF(AND(INDIRECT(ADDRESS($E155,44))=0,INDIRECT(ADDRESS($E155,38))&lt;&gt;"UL"),INDIRECT(ADDRESS($E155,COLUMN()-12)),0),0), IF($F155&gt;0,IF(AND(INDIRECT(ADDRESS($F155,44))=0,INDIRECT(ADDRESS($F155,38))&lt;&gt;"UL"),INDIRECT(ADDRESS($F155,COLUMN()-12)),0),0), IF($G155&gt;0,IF(AND(INDIRECT(ADDRESS($G155,44))=0,INDIRECT(ADDRESS($G155,38))&lt;&gt;"UL"),INDIRECT(ADDRESS($G155,COLUMN()-12)),0),0), IF($H155&gt;0,IF(AND(INDIRECT(ADDRESS($H155,44))=0,INDIRECT(ADDRESS($H155,38))&lt;&gt;"UL"),INDIRECT(ADDRESS($H155,COLUMN()-12)),0),0), IF($I155&gt;0,IF(AND(INDIRECT(ADDRESS($I155,44))=0,INDIRECT(ADDRESS($I155,38))&lt;&gt;"UL"),INDIRECT(ADDRESS($I155,COLUMN()-12)),0),0), IF($J155&gt;0,IF(AND(INDIRECT(ADDRESS($J155,44))=0,INDIRECT(ADDRESS($J155,38))&lt;&gt;"UL"),INDIRECT(ADDRESS($J155,COLUMN()-12)),0),0), IF($K155&gt;0,IF(AND(INDIRECT(ADDRESS($K155,44))=0,INDIRECT(ADDRESS($K155,38))&lt;&gt;"UL"),INDIRECT(ADDRESS($K155,COLUMN()-11)),0),0), IF($L155&gt;0,IF(AND(INDIRECT(ADDRESS($L155,44))=0,INDIRECT(ADDRESS($L155,38))&lt;&gt;"UL"),INDIRECT(ADDRESS($L155,COLUMN()-11)),0),0), IF($M155&gt;0,IF(AND(INDIRECT(ADDRESS($M155,44))=0,INDIRECT(ADDRESS($M155,38))&lt;&gt;"UL"),INDIRECT(ADDRESS($M155,COLUMN()-11)),0),0))</f>
        <v>0</v>
      </c>
      <c r="BO155" s="57" cm="1">
        <f t="array" aca="1" ref="BO155" ca="1">SUM(IF($C155&gt;0,IF(AND(INDIRECT(ADDRESS($C155,44))=0,INDIRECT(ADDRESS($C155,38))&lt;&gt;"UL"),INDIRECT(ADDRESS($C155,COLUMN()-12)),0),0), IF($D155&gt;0,IF(AND(INDIRECT(ADDRESS($D155,44))=0,INDIRECT(ADDRESS($D155,38))&lt;&gt;"UL"),INDIRECT(ADDRESS($D155,COLUMN()-12)),0),0), IF($E155&gt;0,IF(AND(INDIRECT(ADDRESS($E155,44))=0,INDIRECT(ADDRESS($E155,38))&lt;&gt;"UL"),INDIRECT(ADDRESS($E155,COLUMN()-12)),0),0), IF($F155&gt;0,IF(AND(INDIRECT(ADDRESS($F155,44))=0,INDIRECT(ADDRESS($F155,38))&lt;&gt;"UL"),INDIRECT(ADDRESS($F155,COLUMN()-12)),0),0), IF($G155&gt;0,IF(AND(INDIRECT(ADDRESS($G155,44))=0,INDIRECT(ADDRESS($G155,38))&lt;&gt;"UL"),INDIRECT(ADDRESS($G155,COLUMN()-12)),0),0), IF($H155&gt;0,IF(AND(INDIRECT(ADDRESS($H155,44))=0,INDIRECT(ADDRESS($H155,38))&lt;&gt;"UL"),INDIRECT(ADDRESS($H155,COLUMN()-12)),0),0), IF($I155&gt;0,IF(AND(INDIRECT(ADDRESS($I155,44))=0,INDIRECT(ADDRESS($I155,38))&lt;&gt;"UL"),INDIRECT(ADDRESS($I155,COLUMN()-12)),0),0), IF($J155&gt;0,IF(AND(INDIRECT(ADDRESS($J155,44))=0,INDIRECT(ADDRESS($J155,38))&lt;&gt;"UL"),INDIRECT(ADDRESS($J155,COLUMN()-12)),0),0), IF($K155&gt;0,IF(AND(INDIRECT(ADDRESS($K155,44))=0,INDIRECT(ADDRESS($K155,38))&lt;&gt;"UL"),INDIRECT(ADDRESS($K155,COLUMN()-11)),0),0), IF($L155&gt;0,IF(AND(INDIRECT(ADDRESS($L155,44))=0,INDIRECT(ADDRESS($L155,38))&lt;&gt;"UL"),INDIRECT(ADDRESS($L155,COLUMN()-11)),0),0), IF($M155&gt;0,IF(AND(INDIRECT(ADDRESS($M155,44))=0,INDIRECT(ADDRESS($M155,38))&lt;&gt;"UL"),INDIRECT(ADDRESS($M155,COLUMN()-11)),0),0))</f>
        <v>0</v>
      </c>
      <c r="BP155" s="57" cm="1">
        <f t="array" aca="1" ref="BP155" ca="1">SUM(IF($C155&gt;0,IF(AND(INDIRECT(ADDRESS($C155,44))=0,INDIRECT(ADDRESS($C155,38))&lt;&gt;"UL"),INDIRECT(ADDRESS($C155,COLUMN()-12)),0),0), IF($D155&gt;0,IF(AND(INDIRECT(ADDRESS($D155,44))=0,INDIRECT(ADDRESS($D155,38))&lt;&gt;"UL"),INDIRECT(ADDRESS($D155,COLUMN()-12)),0),0), IF($E155&gt;0,IF(AND(INDIRECT(ADDRESS($E155,44))=0,INDIRECT(ADDRESS($E155,38))&lt;&gt;"UL"),INDIRECT(ADDRESS($E155,COLUMN()-12)),0),0), IF($F155&gt;0,IF(AND(INDIRECT(ADDRESS($F155,44))=0,INDIRECT(ADDRESS($F155,38))&lt;&gt;"UL"),INDIRECT(ADDRESS($F155,COLUMN()-12)),0),0), IF($G155&gt;0,IF(AND(INDIRECT(ADDRESS($G155,44))=0,INDIRECT(ADDRESS($G155,38))&lt;&gt;"UL"),INDIRECT(ADDRESS($G155,COLUMN()-12)),0),0), IF($H155&gt;0,IF(AND(INDIRECT(ADDRESS($H155,44))=0,INDIRECT(ADDRESS($H155,38))&lt;&gt;"UL"),INDIRECT(ADDRESS($H155,COLUMN()-12)),0),0), IF($I155&gt;0,IF(AND(INDIRECT(ADDRESS($I155,44))=0,INDIRECT(ADDRESS($I155,38))&lt;&gt;"UL"),INDIRECT(ADDRESS($I155,COLUMN()-12)),0),0), IF($J155&gt;0,IF(AND(INDIRECT(ADDRESS($J155,44))=0,INDIRECT(ADDRESS($J155,38))&lt;&gt;"UL"),INDIRECT(ADDRESS($J155,COLUMN()-12)),0),0), IF($K155&gt;0,IF(AND(INDIRECT(ADDRESS($K155,44))=0,INDIRECT(ADDRESS($K155,38))&lt;&gt;"UL"),INDIRECT(ADDRESS($K155,COLUMN()-11)),0),0), IF($L155&gt;0,IF(AND(INDIRECT(ADDRESS($L155,44))=0,INDIRECT(ADDRESS($L155,38))&lt;&gt;"UL"),INDIRECT(ADDRESS($L155,COLUMN()-11)),0),0), IF($M155&gt;0,IF(AND(INDIRECT(ADDRESS($M155,44))=0,INDIRECT(ADDRESS($M155,38))&lt;&gt;"UL"),INDIRECT(ADDRESS($M155,COLUMN()-11)),0),0))</f>
        <v>0</v>
      </c>
      <c r="BQ155" s="57">
        <f t="shared" ca="1" si="108"/>
        <v>0</v>
      </c>
      <c r="BR155" s="161">
        <f t="shared" ca="1" si="109"/>
        <v>67.945821277180755</v>
      </c>
      <c r="BS155" s="56"/>
      <c r="BT155" s="56">
        <f t="shared" ca="1" si="110"/>
        <v>1.6301672085968044</v>
      </c>
      <c r="BU155" s="77">
        <f t="shared" ca="1" si="111"/>
        <v>8.5798274136673916E-2</v>
      </c>
      <c r="BV155" s="57" t="s">
        <v>34</v>
      </c>
      <c r="BW155" s="57" cm="1">
        <f t="array" aca="1" ref="BW155" ca="1">SUM(IF($C155&gt;0,IF(AND(INDIRECT(ADDRESS($C155,44))=0,INDIRECT(ADDRESS($C155,38))="UL",ISERROR(SEARCH("Rear",INDIRECT(ADDRESS($C155,33)))),ISERROR(SEARCH("Side",INDIRECT(ADDRESS($C155,33))))),INDIRECT(ADDRESS($C155,COLUMN())),0),0),IF($D155&gt;0,IF(AND(INDIRECT(ADDRESS($D155,44))=0,INDIRECT(ADDRESS($D155,38))="UL",ISERROR(SEARCH("Rear",INDIRECT(ADDRESS($D155,33)))),ISERROR(SEARCH("Side",INDIRECT(ADDRESS($D155,33))))),INDIRECT(ADDRESS($D155,COLUMN())),0),0),IF($E155&gt;0,IF(AND(INDIRECT(ADDRESS($E155,44))=0,INDIRECT(ADDRESS($E155,38))="UL",ISERROR(SEARCH("Rear",INDIRECT(ADDRESS($E155,33)))),ISERROR(SEARCH("Side",INDIRECT(ADDRESS($E155,33))))),INDIRECT(ADDRESS($E155,COLUMN())),0),0),IF($F155&gt;0,IF(AND(INDIRECT(ADDRESS($F155,44))=0,INDIRECT(ADDRESS($F155,38))="UL",ISERROR(SEARCH("Rear",INDIRECT(ADDRESS($F155,33)))),ISERROR(SEARCH("Side",INDIRECT(ADDRESS($F155,33))))),INDIRECT(ADDRESS($F155,COLUMN())),0),0),IF($G155&gt;0,IF(AND(INDIRECT(ADDRESS($G155,44))=0,INDIRECT(ADDRESS($G155,38))="UL",ISERROR(SEARCH("Rear",INDIRECT(ADDRESS($G155,33)))),ISERROR(SEARCH("Side",INDIRECT(ADDRESS($G155,33))))),INDIRECT(ADDRESS($G155,COLUMN())),0),0),IF($H155&gt;0,IF(AND(INDIRECT(ADDRESS($H155,44))=0,INDIRECT(ADDRESS($H155,38))="UL",ISERROR(SEARCH("Rear",INDIRECT(ADDRESS($H155,33)))),ISERROR(SEARCH("Side",INDIRECT(ADDRESS($H155,33))))),INDIRECT(ADDRESS($H155,COLUMN())),0),0),IF($I155&gt;0,IF(AND(INDIRECT(ADDRESS($I155,44))=0,INDIRECT(ADDRESS($I155,38))="UL",ISERROR(SEARCH("Rear",INDIRECT(ADDRESS($I155,33)))),ISERROR(SEARCH("Side",INDIRECT(ADDRESS($I155,33))))),INDIRECT(ADDRESS($I155,COLUMN())),0),0),IF($J155&gt;0,IF(AND(INDIRECT(ADDRESS($J155,44))=0,INDIRECT(ADDRESS($J155,38))="UL",ISERROR(SEARCH("Rear",INDIRECT(ADDRESS($J155,33)))),ISERROR(SEARCH("Side",INDIRECT(ADDRESS($J155,33))))),INDIRECT(ADDRESS($J155,COLUMN())),0),0),IF($K155&gt;0,IF(AND(INDIRECT(ADDRESS($K155,44))=0,INDIRECT(ADDRESS($K155,38))="UL",ISERROR(SEARCH("Rear",INDIRECT(ADDRESS($K155,33)))),ISERROR(SEARCH("Side",INDIRECT(ADDRESS($K155,33))))),INDIRECT(ADDRESS($K155,COLUMN())),0),0),IF($L155&gt;0,IF(AND(INDIRECT(ADDRESS($L155,44))=0,INDIRECT(ADDRESS($L155,38))="UL",ISERROR(SEARCH("Rear",INDIRECT(ADDRESS($L155,33)))),ISERROR(SEARCH("Side",INDIRECT(ADDRESS($L155,33))))),INDIRECT(ADDRESS($L155,COLUMN())),0),0),IF($M155&gt;0,IF(AND(INDIRECT(ADDRESS($M155,44))=0,INDIRECT(ADDRESS($M155,38))="UL",ISERROR(SEARCH("Rear",INDIRECT(ADDRESS($M155,33)))),ISERROR(SEARCH("Side",INDIRECT(ADDRESS($M155,33))))),INDIRECT(ADDRESS($M155,COLUMN())),0),0))</f>
        <v>0.33333333333333331</v>
      </c>
      <c r="BX155" s="57">
        <f t="shared" ca="1" si="112"/>
        <v>0.33333333333333331</v>
      </c>
      <c r="BY155" s="57" cm="1">
        <f t="array" aca="1" ref="BY155" ca="1">SUM(IF($C155&gt;0,IF(AND(INDIRECT(ADDRESS($C155,44))=0,INDIRECT(ADDRESS($C155,38))="UL"),INDIRECT(ADDRESS($C155,COLUMN())),0),0),IF($D155&gt;0,IF(AND(INDIRECT(ADDRESS($D155,44))=0,INDIRECT(ADDRESS($D155,38))="UL"),INDIRECT(ADDRESS($D155,COLUMN())),0),0),IF($E155&gt;0,IF(AND(INDIRECT(ADDRESS($E155,44))=0,INDIRECT(ADDRESS($E155,38))="UL"),INDIRECT(ADDRESS($E155,COLUMN())),0),0),IF($F155&gt;0,IF(AND(INDIRECT(ADDRESS($F155,44))=0,INDIRECT(ADDRESS($F155,38))="UL"),INDIRECT(ADDRESS($F155,COLUMN())),0),0),IF($G155&gt;0,IF(AND(INDIRECT(ADDRESS($G155,44))=0,INDIRECT(ADDRESS($G155,38))="UL"),INDIRECT(ADDRESS($G155,COLUMN())),0),0),IF($H155&gt;0,IF(AND(INDIRECT(ADDRESS($H155,44))=0,INDIRECT(ADDRESS($H155,38))="UL"),INDIRECT(ADDRESS($H155,COLUMN())),0),0),IF($I155&gt;0,IF(AND(INDIRECT(ADDRESS($I155,44))=0,INDIRECT(ADDRESS($I155,38))="UL"),INDIRECT(ADDRESS($I155,COLUMN())),0),0),IF($J155&gt;0,IF(AND(INDIRECT(ADDRESS($J155,44))=0,INDIRECT(ADDRESS($J155,38))="UL"),INDIRECT(ADDRESS($J155,COLUMN())),0),0),IF($K155&gt;0,IF(AND(INDIRECT(ADDRESS($K155,44))=0,INDIRECT(ADDRESS($K155,38))="UL"),INDIRECT(ADDRESS($K155,COLUMN())),0),0),IF($L155&gt;0,IF(AND(INDIRECT(ADDRESS($L155,44))=0,INDIRECT(ADDRESS($L155,38))="UL"),INDIRECT(ADDRESS($L155,COLUMN())),0),0),IF($M155&gt;0,IF(AND(INDIRECT(ADDRESS($M155,44))=0,INDIRECT(ADDRESS($M155,38))="UL"),INDIRECT(ADDRESS($M155,COLUMN())),0),0))</f>
        <v>0.1111111111111111</v>
      </c>
      <c r="BZ155" s="57" cm="1">
        <f t="array" aca="1" ref="BZ155" ca="1">SUM(IF($C155&gt;0,IF(AND(INDIRECT(ADDRESS($C155,44))=0,INDIRECT(ADDRESS($C155,38))="UL"),INDIRECT(ADDRESS($C155,COLUMN())),0),0),IF($D155&gt;0,IF(AND(INDIRECT(ADDRESS($D155,44))=0,INDIRECT(ADDRESS($D155,38))="UL"),INDIRECT(ADDRESS($D155,COLUMN())),0),0),IF($E155&gt;0,IF(AND(INDIRECT(ADDRESS($E155,44))=0,INDIRECT(ADDRESS($E155,38))="UL"),INDIRECT(ADDRESS($E155,COLUMN())),0),0),IF($F155&gt;0,IF(AND(INDIRECT(ADDRESS($F155,44))=0,INDIRECT(ADDRESS($F155,38))="UL"),INDIRECT(ADDRESS($F155,COLUMN())),0),0),IF($G155&gt;0,IF(AND(INDIRECT(ADDRESS($G155,44))=0,INDIRECT(ADDRESS($G155,38))="UL"),INDIRECT(ADDRESS($G155,COLUMN())),0),0),IF($H155&gt;0,IF(AND(INDIRECT(ADDRESS($H155,44))=0,INDIRECT(ADDRESS($H155,38))="UL"),INDIRECT(ADDRESS($H155,COLUMN())),0),0),IF($I155&gt;0,IF(AND(INDIRECT(ADDRESS($I155,44))=0,INDIRECT(ADDRESS($I155,38))="UL"),INDIRECT(ADDRESS($I155,COLUMN())),0),0),IF($J155&gt;0,IF(AND(INDIRECT(ADDRESS($J155,44))=0,INDIRECT(ADDRESS($J155,38))="UL"),INDIRECT(ADDRESS($J155,COLUMN())),0),0),IF($K155&gt;0,IF(AND(INDIRECT(ADDRESS($K155,44))=0,INDIRECT(ADDRESS($K155,38))="UL"),INDIRECT(ADDRESS($K155,COLUMN())),0),0),IF($L155&gt;0,IF(AND(INDIRECT(ADDRESS($L155,44))=0,INDIRECT(ADDRESS($L155,38))="UL"),INDIRECT(ADDRESS($L155,COLUMN())),0),0),IF($M155&gt;0,IF(AND(INDIRECT(ADDRESS($M155,44))=0,INDIRECT(ADDRESS($M155,38))="UL"),INDIRECT(ADDRESS($M155,COLUMN())),0),0))</f>
        <v>0</v>
      </c>
      <c r="CA155" s="57">
        <f t="shared" ca="1" si="113"/>
        <v>0</v>
      </c>
      <c r="CB155" s="57" cm="1">
        <f t="array" aca="1" ref="CB155" ca="1">SUM(IF($C155&gt;0,IF(AND(INDIRECT(ADDRESS($C155,44))=0,INDIRECT(ADDRESS($C155,38))&lt;&gt;"UL"),INDIRECT(ADDRESS($C155,COLUMN())),0),0),IF($D155&gt;0,IF(AND(INDIRECT(ADDRESS($D155,44))=0,INDIRECT(ADDRESS($D155,38))&lt;&gt;"UL"),INDIRECT(ADDRESS($D155,COLUMN())),0),0),IF($E155&gt;0,IF(AND(INDIRECT(ADDRESS($E155,44))=0,INDIRECT(ADDRESS($E155,38))&lt;&gt;"UL"),INDIRECT(ADDRESS($E155,COLUMN())),0),0),IF($F155&gt;0,IF(AND(INDIRECT(ADDRESS($F155,44))=0,INDIRECT(ADDRESS($F155,38))&lt;&gt;"UL"),INDIRECT(ADDRESS($F155,COLUMN())),0),0),IF($G155&gt;0,IF(AND(INDIRECT(ADDRESS($G155,44))=0,INDIRECT(ADDRESS($G155,38))&lt;&gt;"UL"),INDIRECT(ADDRESS($G155,COLUMN())),0),0),IF($H155&gt;0,IF(AND(INDIRECT(ADDRESS($H155,44))=0,INDIRECT(ADDRESS($H155,38))&lt;&gt;"UL"),INDIRECT(ADDRESS($H155,COLUMN())),0),0),IF($I155&gt;0,IF(AND(INDIRECT(ADDRESS($I155,44))=0,INDIRECT(ADDRESS($I155,38))&lt;&gt;"UL"),INDIRECT(ADDRESS($I155,COLUMN())),0),0),IF($J155&gt;0,IF(AND(INDIRECT(ADDRESS($J155,44))=0,INDIRECT(ADDRESS($J155,38))&lt;&gt;"UL"),INDIRECT(ADDRESS($J155,COLUMN())),0),0),IF($K155&gt;0,IF(AND(INDIRECT(ADDRESS($K155,44))=0,INDIRECT(ADDRESS($K155,38))&lt;&gt;"UL"),INDIRECT(ADDRESS($K155,COLUMN())),0),0),IF($L155&gt;0,IF(AND(INDIRECT(ADDRESS($L155,44))=0,INDIRECT(ADDRESS($L155,38))&lt;&gt;"UL"),INDIRECT(ADDRESS($L155,COLUMN())),0),0),IF($M155&gt;0,IF(AND(INDIRECT(ADDRESS($M155,44))=0,INDIRECT(ADDRESS($M155,38))&lt;&gt;"UL"),INDIRECT(ADDRESS($M155,COLUMN())),0),0))</f>
        <v>0</v>
      </c>
      <c r="CC155" s="57">
        <f t="shared" ca="1" si="114"/>
        <v>0</v>
      </c>
      <c r="CD155" s="57" cm="1">
        <f t="array" aca="1" ref="CD155" ca="1">SUM(IF($C155&gt;0,IF(AND(INDIRECT(ADDRESS($C155,44))=0,INDIRECT(ADDRESS($C155,38))&lt;&gt;"UL"),INDIRECT(ADDRESS($C155,COLUMN())),0),0),IF($D155&gt;0,IF(AND(INDIRECT(ADDRESS($D155,44))=0,INDIRECT(ADDRESS($D155,38))&lt;&gt;"UL"),INDIRECT(ADDRESS($D155,COLUMN())),0),0),IF($E155&gt;0,IF(AND(INDIRECT(ADDRESS($E155,44))=0,INDIRECT(ADDRESS($E155,38))&lt;&gt;"UL"),INDIRECT(ADDRESS($E155,COLUMN())),0),0),IF($F155&gt;0,IF(AND(INDIRECT(ADDRESS($F155,44))=0,INDIRECT(ADDRESS($F155,38))&lt;&gt;"UL"),INDIRECT(ADDRESS($F155,COLUMN())),0),0),IF($G155&gt;0,IF(AND(INDIRECT(ADDRESS($G155,44))=0,INDIRECT(ADDRESS($G155,38))&lt;&gt;"UL"),INDIRECT(ADDRESS($G155,COLUMN())),0),0),IF($H155&gt;0,IF(AND(INDIRECT(ADDRESS($H155,44))=0,INDIRECT(ADDRESS($H155,38))&lt;&gt;"UL"),INDIRECT(ADDRESS($H155,COLUMN())),0),0),IF($I155&gt;0,IF(AND(INDIRECT(ADDRESS($I155,44))=0,INDIRECT(ADDRESS($I155,38))&lt;&gt;"UL"),INDIRECT(ADDRESS($I155,COLUMN())),0),0),IF($J155&gt;0,IF(AND(INDIRECT(ADDRESS($J155,44))=0,INDIRECT(ADDRESS($J155,38))&lt;&gt;"UL"),INDIRECT(ADDRESS($J155,COLUMN())),0),0),IF($K155&gt;0,IF(AND(INDIRECT(ADDRESS($K155,44))=0,INDIRECT(ADDRESS($K155,38))&lt;&gt;"UL"),INDIRECT(ADDRESS($K155,COLUMN())),0),0),IF($L155&gt;0,IF(AND(INDIRECT(ADDRESS($L155,44))=0,INDIRECT(ADDRESS($L155,38))&lt;&gt;"UL"),INDIRECT(ADDRESS($L155,COLUMN())),0),0),IF($M155&gt;0,IF(AND(INDIRECT(ADDRESS($M155,44))=0,INDIRECT(ADDRESS($M155,38))&lt;&gt;"UL"),INDIRECT(ADDRESS($M155,COLUMN())),0),0))</f>
        <v>0</v>
      </c>
      <c r="CE155" s="57" cm="1">
        <f t="array" aca="1" ref="CE155" ca="1">SUM(IF($C155&gt;0,IF(AND(INDIRECT(ADDRESS($C155,44))=0,INDIRECT(ADDRESS($C155,38))&lt;&gt;"UL"),INDIRECT(ADDRESS($C155,COLUMN())),0),0),IF($D155&gt;0,IF(AND(INDIRECT(ADDRESS($D155,44))=0,INDIRECT(ADDRESS($D155,38))&lt;&gt;"UL"),INDIRECT(ADDRESS($D155,COLUMN())),0),0),IF($E155&gt;0,IF(AND(INDIRECT(ADDRESS($E155,44))=0,INDIRECT(ADDRESS($E155,38))&lt;&gt;"UL"),INDIRECT(ADDRESS($E155,COLUMN())),0),0),IF($F155&gt;0,IF(AND(INDIRECT(ADDRESS($F155,44))=0,INDIRECT(ADDRESS($F155,38))&lt;&gt;"UL"),INDIRECT(ADDRESS($F155,COLUMN())),0),0),IF($G155&gt;0,IF(AND(INDIRECT(ADDRESS($G155,44))=0,INDIRECT(ADDRESS($G155,38))&lt;&gt;"UL"),INDIRECT(ADDRESS($G155,COLUMN())),0),0),IF($H155&gt;0,IF(AND(INDIRECT(ADDRESS($H155,44))=0,INDIRECT(ADDRESS($H155,38))&lt;&gt;"UL"),INDIRECT(ADDRESS($H155,COLUMN())),0),0),IF($I155&gt;0,IF(AND(INDIRECT(ADDRESS($I155,44))=0,INDIRECT(ADDRESS($I155,38))&lt;&gt;"UL"),INDIRECT(ADDRESS($I155,COLUMN())),0),0),IF($J155&gt;0,IF(AND(INDIRECT(ADDRESS($J155,44))=0,INDIRECT(ADDRESS($J155,38))&lt;&gt;"UL"),INDIRECT(ADDRESS($J155,COLUMN())),0),0),IF($K155&gt;0,IF(AND(INDIRECT(ADDRESS($K155,44))=0,INDIRECT(ADDRESS($K155,38))&lt;&gt;"UL"),INDIRECT(ADDRESS($K155,COLUMN())),0),0),IF($L155&gt;0,IF(AND(INDIRECT(ADDRESS($L155,44))=0,INDIRECT(ADDRESS($L155,38))&lt;&gt;"UL"),INDIRECT(ADDRESS($L155,COLUMN())),0),0),IF($M155&gt;0,IF(AND(INDIRECT(ADDRESS($M155,44))=0,INDIRECT(ADDRESS($M155,38))&lt;&gt;"UL"),INDIRECT(ADDRESS($M155,COLUMN())),0),0))</f>
        <v>0</v>
      </c>
      <c r="CF155" s="57">
        <f t="shared" ca="1" si="115"/>
        <v>0</v>
      </c>
      <c r="CG155" s="57">
        <f t="shared" ca="1" si="116"/>
        <v>0.80938568389962873</v>
      </c>
      <c r="CH155" s="57">
        <f t="shared" ca="1" si="117"/>
        <v>4.2599246521033092E-2</v>
      </c>
      <c r="CI155" s="19">
        <f t="shared" ca="1" si="118"/>
        <v>20.450882085370306</v>
      </c>
      <c r="CJ155" s="19"/>
      <c r="CK155" s="57" cm="1">
        <f t="array" aca="1" ref="CK155" ca="1">IF(AU155="S", SUM(IF($C155&gt;0,IF(INDIRECT(ADDRESS($C155,43))&lt;&gt;1,INDIRECT(ADDRESS($C155,48)),0),0), IF($D155&gt;0,IF(INDIRECT(ADDRESS($D155,43))&lt;&gt;1,INDIRECT(ADDRESS($D155,48)),0),0), IF($E155&gt;0,IF(INDIRECT(ADDRESS($E155,43))&lt;&gt;1,INDIRECT(ADDRESS($E155,48)),0),0), IF($F155&gt;0,IF(INDIRECT(ADDRESS($F155,43))&lt;&gt;1,INDIRECT(ADDRESS($F155,48)),0),0), IF($G155&gt;0,IF(INDIRECT(ADDRESS($G155,43))&lt;&gt;1,INDIRECT(ADDRESS($G155,48)),0),0), IF($H155&gt;0,IF(INDIRECT(ADDRESS($H155,43))&lt;&gt;1,INDIRECT(ADDRESS($H155,48)),0),0), IF($I155&gt;0,IF(INDIRECT(ADDRESS($I155,43))&lt;&gt;1,INDIRECT(ADDRESS($I155,48)),0),0), IF($J155&gt;0,IF(INDIRECT(ADDRESS($J155,43))&lt;&gt;1,INDIRECT(ADDRESS($J155,48)),0),0), IF($K155&gt;0,IF(INDIRECT(ADDRESS($K155,43))&lt;&gt;1,INDIRECT(ADDRESS($K155,48)),0),0), IF($L155&gt;0,IF(INDIRECT(ADDRESS($L155,43))&lt;&gt;1,INDIRECT(ADDRESS($L155,48)),0),0), IF($M155&gt;0,IF(INDIRECT(ADDRESS($M155,43))&lt;&gt;1,INDIRECT(ADDRESS($M155,48)),0),0)), IF(AU155="L",SUM(IF($C155&gt;0,IF(INDIRECT(ADDRESS($C155,43))&lt;&gt;1,INDIRECT(ADDRESS($C155,50)),0),0), IF($D155&gt;0,IF(INDIRECT(ADDRESS($D155,43))&lt;&gt;1,INDIRECT(ADDRESS($D155,50)),0),0), IF($E155&gt;0,IF(INDIRECT(ADDRESS($E155,43))&lt;&gt;1,INDIRECT(ADDRESS($E155,50)),0),0), IF($F155&gt;0,IF(INDIRECT(ADDRESS($F155,43))&lt;&gt;1,INDIRECT(ADDRESS($F155,50)),0),0), IF($G155&gt;0,IF(INDIRECT(ADDRESS($G155,43))&lt;&gt;1,INDIRECT(ADDRESS($G155,50)),0),0), IF($G155&gt;0,IF(INDIRECT(ADDRESS($G155,43))&lt;&gt;1,INDIRECT(ADDRESS($G155,50)),0),0), IF($H155&gt;0,IF(INDIRECT(ADDRESS($H155,43))&lt;&gt;1,INDIRECT(ADDRESS($H155,50)),0),0), IF($I155&gt;0,IF(INDIRECT(ADDRESS($I155,43))&lt;&gt;1,INDIRECT(ADDRESS($I155,50)),0),0), IF($J155&gt;0,IF(INDIRECT(ADDRESS($J155,43))&lt;&gt;1,INDIRECT(ADDRESS($J155,50)),0),0), IF($K155&gt;0,IF(INDIRECT(ADDRESS($K155,43))&lt;&gt;1,INDIRECT(ADDRESS($K155,50)),0),0), IF($L155&gt;0,IF(INDIRECT(ADDRESS($L155,43))&lt;&gt;1,INDIRECT(ADDRESS($L155,50)),0),0), IF($M155&gt;0,IF(INDIRECT(ADDRESS($M155,43))&lt;&gt;1,INDIRECT(ADDRESS($M155,50)),0),0)), SUM(IF($C155&gt;0,IF(INDIRECT(ADDRESS($C155,43))&lt;&gt;1,INDIRECT(ADDRESS($C155,49)),0),0), IF($D155&gt;0,IF(INDIRECT(ADDRESS($D155,43))&lt;&gt;1,INDIRECT(ADDRESS($D155,49)),0),0), IF($E155&gt;0,IF(INDIRECT(ADDRESS($E155,43))&lt;&gt;1,INDIRECT(ADDRESS($E155,49)),0),0), IF($F155&gt;0,IF(INDIRECT(ADDRESS($F155,43))&lt;&gt;1,INDIRECT(ADDRESS($F155,49)),0),0), IF($G155&gt;0,IF(INDIRECT(ADDRESS($G155,43))&lt;&gt;1,INDIRECT(ADDRESS($G155,49)),0),0), IF($G155&gt;0,IF(INDIRECT(ADDRESS($G155,43))&lt;&gt;1,INDIRECT(ADDRESS($G155,49)),0),0), IF($H155&gt;0,IF(INDIRECT(ADDRESS($H155,43))&lt;&gt;1,INDIRECT(ADDRESS($H155,49)),0),0), IF($I155&gt;0,IF(INDIRECT(ADDRESS($I155,43))&lt;&gt;1,INDIRECT(ADDRESS($I155,49)),0),0), IF($J155&gt;0,IF(INDIRECT(ADDRESS($J155,43))&lt;&gt;1,INDIRECT(ADDRESS($J155,49)),0),0), IF($K155&gt;0,IF(INDIRECT(ADDRESS($K155,43))&lt;&gt;1,INDIRECT(ADDRESS($K155,49)),0),0), IF($L155&gt;0,IF(INDIRECT(ADDRESS($L155,43))&lt;&gt;1,INDIRECT(ADDRESS($L155,49)),0),0), IF($M155&gt;0,IF(INDIRECT(ADDRESS($M155,43))&lt;&gt;1,INDIRECT(ADDRESS($M155,49)),0),0))))</f>
        <v>0.66666666666666663</v>
      </c>
      <c r="CL155" s="57" cm="1">
        <f t="array" aca="1" ref="CL155" ca="1">SUM(IF($C155&gt;0,IF(INDIRECT(ADDRESS($C155,44))=1,INDIRECT(ADDRESS($C155,90)),0),0), IF($D155&gt;0,IF(INDIRECT(ADDRESS($D155,44))=1,INDIRECT(ADDRESS($D155,90)),0),0), IF($E155&gt;0,IF(INDIRECT(ADDRESS($E155,44))=1,INDIRECT(ADDRESS($E155,90)),0),0), IF($F155&gt;0,IF(INDIRECT(ADDRESS($F155,44))=1,INDIRECT(ADDRESS($F155,90)),0),0), IF($G155&gt;0,IF(INDIRECT(ADDRESS($G155,44))=1,INDIRECT(ADDRESS($G155,90)),0),0), IF($H155&gt;0,IF(INDIRECT(ADDRESS($H155,44))=1,INDIRECT(ADDRESS($H155,90)),0),0), IF($I155&gt;0,IF(INDIRECT(ADDRESS($I155,44))=1,INDIRECT(ADDRESS($I155,90)),0),0), IF($J155&gt;0,IF(INDIRECT(ADDRESS($J155,44))=1,INDIRECT(ADDRESS($J155,90)),0),0), IF($K155&gt;0,IF(INDIRECT(ADDRESS($K155,44))=1,INDIRECT(ADDRESS($K155,90)),0),0), IF($L155&gt;0,IF(INDIRECT(ADDRESS($L155,44))=1,INDIRECT(ADDRESS($L155,90)),0),0), IF($M155&gt;0,IF(INDIRECT(ADDRESS($M155,44))=1,INDIRECT(ADDRESS($M155,90)),0),0))</f>
        <v>0</v>
      </c>
      <c r="CM155" s="56">
        <f t="shared" ca="1" si="119"/>
        <v>0.63163281723942832</v>
      </c>
      <c r="CN155" s="1"/>
    </row>
    <row r="156" spans="1:92" x14ac:dyDescent="0.25">
      <c r="A156" s="52" t="s">
        <v>231</v>
      </c>
      <c r="B156" s="67">
        <v>103</v>
      </c>
      <c r="C156" s="67">
        <v>126</v>
      </c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>
        <f ca="1">SUM(INDIRECT(ADDRESS(B156,COLUMN())),IF(C156&gt;0,INDIRECT(ADDRESS(C156,COLUMN())),0),IF(D156&gt;0,INDIRECT(ADDRESS(D156,COLUMN())),0),IF(E156&gt;0,INDIRECT(ADDRESS(E156,COLUMN())),0),IF(F156&gt;0,INDIRECT(ADDRESS(F156,COLUMN())),0),IF(G156&gt;0,INDIRECT(ADDRESS(G156,COLUMN())),0),IF(H156&gt;0,INDIRECT(ADDRESS(H156,COLUMN())),0),IF(I156&gt;0,INDIRECT(ADDRESS(I156,COLUMN())),0),IF(J156&gt;0,INDIRECT(ADDRESS(J156,COLUMN())),0),IF(K156&gt;0,INDIRECT(ADDRESS(K156,COLUMN())),0),IF(L156&gt;0,INDIRECT(ADDRESS(L156,COLUMN())),0),IF(M156&gt;0,INDIRECT(ADDRESS(M156,COLUMN())),0))</f>
        <v>23</v>
      </c>
      <c r="O156" s="67" t="str" cm="1">
        <f t="array" aca="1" ref="O156" ca="1">INDIRECT(ADDRESS($B156,COLUMN()))</f>
        <v>Fighter</v>
      </c>
      <c r="P156" s="67" cm="1">
        <f t="array" aca="1" ref="P156" ca="1">INDIRECT(ADDRESS($B156,COLUMN()))</f>
        <v>2</v>
      </c>
      <c r="Q156" s="67" t="str" cm="1">
        <f t="array" aca="1" ref="Q156" ca="1">INDIRECT(ADDRESS($B156,COLUMN()))</f>
        <v>-</v>
      </c>
      <c r="R156" s="67" t="str" cm="1">
        <f t="array" aca="1" ref="R156" ca="1">INDIRECT(ADDRESS($B156,COLUMN()))</f>
        <v>-</v>
      </c>
      <c r="S156" s="67" cm="1">
        <f t="array" aca="1" ref="S156" ca="1">INDIRECT(ADDRESS($B156,COLUMN()))</f>
        <v>3</v>
      </c>
      <c r="T156" s="67" t="str" cm="1">
        <f t="array" aca="1" ref="T156" ca="1">INDIRECT(ADDRESS($B156,COLUMN()))</f>
        <v>1-7</v>
      </c>
      <c r="U156" s="67" cm="1">
        <f t="array" aca="1" ref="U156" ca="1">INDIRECT(ADDRESS($B156,COLUMN()))</f>
        <v>7</v>
      </c>
      <c r="V156" s="67" cm="1">
        <f t="array" aca="1" ref="V156" ca="1">INDIRECT(ADDRESS($B156,COLUMN()))</f>
        <v>0</v>
      </c>
      <c r="W156" s="67" cm="1">
        <f t="array" aca="1" ref="W156" ca="1">INDIRECT(ADDRESS($B156,COLUMN()))</f>
        <v>3</v>
      </c>
      <c r="X156" s="67" cm="1">
        <f t="array" aca="1" ref="X156" ca="1">INDIRECT(ADDRESS($B156,COLUMN()))</f>
        <v>8</v>
      </c>
      <c r="Y156" s="67" cm="1">
        <f t="array" aca="1" ref="Y156" ca="1">INDIRECT(ADDRESS($B156,COLUMN()))</f>
        <v>2</v>
      </c>
      <c r="Z156" s="67" cm="1">
        <f t="array" aca="1" ref="Z156" ca="1">INDIRECT(ADDRESS($B156,COLUMN()))</f>
        <v>5</v>
      </c>
      <c r="AA156" s="67" cm="1">
        <f t="array" aca="1" ref="AA156" ca="1">INDIRECT(ADDRESS($B156,COLUMN()))</f>
        <v>0</v>
      </c>
      <c r="AB156" s="56">
        <f t="shared" ca="1" si="100"/>
        <v>0.94984931860162136</v>
      </c>
      <c r="AC156" s="56">
        <f t="shared" ca="1" si="101"/>
        <v>1.2736767644432812</v>
      </c>
      <c r="AD156" s="56">
        <f t="shared" ca="1" si="102"/>
        <v>2.2150900251187502</v>
      </c>
      <c r="AF156" s="67"/>
      <c r="AG156" s="67"/>
      <c r="AH156" s="67"/>
      <c r="AI156" s="53"/>
      <c r="AJ156" s="67"/>
      <c r="AK156" s="67"/>
      <c r="AL156" s="67"/>
      <c r="AM156" s="67"/>
      <c r="AN156" s="54"/>
      <c r="AO156" s="54"/>
      <c r="AP156" s="53"/>
      <c r="AQ156" s="53"/>
      <c r="AR156" s="53"/>
      <c r="AS156" s="53"/>
      <c r="AT156" s="52"/>
      <c r="AU156" s="54" t="s">
        <v>113</v>
      </c>
      <c r="AV156" s="57" cm="1">
        <f t="array" aca="1" ref="AV156" ca="1">SUM(IF($C156&gt;0,IF(AND(INDIRECT(ADDRESS($C156,44))=0,INDIRECT(ADDRESS($C156,38))="UL",ISERROR(SEARCH("Rear",INDIRECT(ADDRESS($C156,33)))),ISERROR(SEARCH("Side",INDIRECT(ADDRESS($C156,33))))),INDIRECT(ADDRESS($C156,COLUMN())),0),0),IF($D156&gt;0,IF(AND(INDIRECT(ADDRESS($D156,44))=0,INDIRECT(ADDRESS($D156,38))="UL",ISERROR(SEARCH("Rear",INDIRECT(ADDRESS($D156,33)))),ISERROR(SEARCH("Side",INDIRECT(ADDRESS($D156,33))))),INDIRECT(ADDRESS($D156,COLUMN())),0),0),IF($E156&gt;0,IF(AND(INDIRECT(ADDRESS($E156,44))=0,INDIRECT(ADDRESS($E156,38))="UL",ISERROR(SEARCH("Rear",INDIRECT(ADDRESS($E156,33)))),ISERROR(SEARCH("Side",INDIRECT(ADDRESS($E156,33))))),INDIRECT(ADDRESS($E156,COLUMN())),0),0),IF($F156&gt;0,IF(AND(INDIRECT(ADDRESS($F156,44))=0,INDIRECT(ADDRESS($F156,38))="UL",ISERROR(SEARCH("Rear",INDIRECT(ADDRESS($F156,33)))),ISERROR(SEARCH("Side",INDIRECT(ADDRESS($F156,33))))),INDIRECT(ADDRESS($F156,COLUMN())),0),0),IF($G156&gt;0,IF(AND(INDIRECT(ADDRESS($G156,44))=0,INDIRECT(ADDRESS($G156,38))="UL",ISERROR(SEARCH("Rear",INDIRECT(ADDRESS($G156,33)))),ISERROR(SEARCH("Side",INDIRECT(ADDRESS($G156,33))))),INDIRECT(ADDRESS($G156,COLUMN())),0),0),IF($H156&gt;0,IF(AND(INDIRECT(ADDRESS($H156,44))=0,INDIRECT(ADDRESS($H156,38))="UL",ISERROR(SEARCH("Rear",INDIRECT(ADDRESS($H156,33)))),ISERROR(SEARCH("Side",INDIRECT(ADDRESS($H156,33))))),INDIRECT(ADDRESS($H156,COLUMN())),0),0),IF($I156&gt;0,IF(AND(INDIRECT(ADDRESS($I156,44))=0,INDIRECT(ADDRESS($I156,38))="UL",ISERROR(SEARCH("Rear",INDIRECT(ADDRESS($I156,33)))),ISERROR(SEARCH("Side",INDIRECT(ADDRESS($I156,33))))),INDIRECT(ADDRESS($I156,COLUMN())),0),0),IF($J156&gt;0,IF(AND(INDIRECT(ADDRESS($J156,44))=0,INDIRECT(ADDRESS($J156,38))="UL",ISERROR(SEARCH("Rear",INDIRECT(ADDRESS($J156,33)))),ISERROR(SEARCH("Side",INDIRECT(ADDRESS($J156,33))))),INDIRECT(ADDRESS($J156,COLUMN())),0),0),IF($K156&gt;0,IF(AND(INDIRECT(ADDRESS($K156,44))=0,INDIRECT(ADDRESS($K156,38))="UL",ISERROR(SEARCH("Rear",INDIRECT(ADDRESS($K156,33)))),ISERROR(SEARCH("Side",INDIRECT(ADDRESS($K156,33))))),INDIRECT(ADDRESS($K156,COLUMN())),0),0),IF($L156&gt;0,IF(AND(INDIRECT(ADDRESS($L156,44))=0,INDIRECT(ADDRESS($L156,38))="UL",ISERROR(SEARCH("Rear",INDIRECT(ADDRESS($L156,33)))),ISERROR(SEARCH("Side",INDIRECT(ADDRESS($L156,33))))),INDIRECT(ADDRESS($L156,COLUMN())),0),0),IF($M156&gt;0,IF(AND(INDIRECT(ADDRESS($M156,44))=0,INDIRECT(ADDRESS($M156,38))="UL",ISERROR(SEARCH("Rear",INDIRECT(ADDRESS($M156,33)))),ISERROR(SEARCH("Side",INDIRECT(ADDRESS($M156,33))))),INDIRECT(ADDRESS($M156,COLUMN())),0),0))</f>
        <v>0.44444444444444442</v>
      </c>
      <c r="AW156" s="57" cm="1">
        <f t="array" aca="1" ref="AW156" ca="1">SUM(IF($C156&gt;0,IF(AND(INDIRECT(ADDRESS($C156,44))=0,INDIRECT(ADDRESS($C156,38))="UL",ISERROR(SEARCH("Rear",INDIRECT(ADDRESS($C156,33)))),ISERROR(SEARCH("Side",INDIRECT(ADDRESS($C156,33))))),INDIRECT(ADDRESS($C156,COLUMN())),0),0),IF($D156&gt;0,IF(AND(INDIRECT(ADDRESS($D156,44))=0,INDIRECT(ADDRESS($D156,38))="UL",ISERROR(SEARCH("Rear",INDIRECT(ADDRESS($D156,33)))),ISERROR(SEARCH("Side",INDIRECT(ADDRESS($D156,33))))),INDIRECT(ADDRESS($D156,COLUMN())),0),0),IF($E156&gt;0,IF(AND(INDIRECT(ADDRESS($E156,44))=0,INDIRECT(ADDRESS($E156,38))="UL",ISERROR(SEARCH("Rear",INDIRECT(ADDRESS($E156,33)))),ISERROR(SEARCH("Side",INDIRECT(ADDRESS($E156,33))))),INDIRECT(ADDRESS($E156,COLUMN())),0),0),IF($F156&gt;0,IF(AND(INDIRECT(ADDRESS($F156,44))=0,INDIRECT(ADDRESS($F156,38))="UL",ISERROR(SEARCH("Rear",INDIRECT(ADDRESS($F156,33)))),ISERROR(SEARCH("Side",INDIRECT(ADDRESS($F156,33))))),INDIRECT(ADDRESS($F156,COLUMN())),0),0),IF($G156&gt;0,IF(AND(INDIRECT(ADDRESS($G156,44))=0,INDIRECT(ADDRESS($G156,38))="UL",ISERROR(SEARCH("Rear",INDIRECT(ADDRESS($G156,33)))),ISERROR(SEARCH("Side",INDIRECT(ADDRESS($G156,33))))),INDIRECT(ADDRESS($G156,COLUMN())),0),0),IF($H156&gt;0,IF(AND(INDIRECT(ADDRESS($H156,44))=0,INDIRECT(ADDRESS($H156,38))="UL",ISERROR(SEARCH("Rear",INDIRECT(ADDRESS($H156,33)))),ISERROR(SEARCH("Side",INDIRECT(ADDRESS($H156,33))))),INDIRECT(ADDRESS($H156,COLUMN())),0),0),IF($I156&gt;0,IF(AND(INDIRECT(ADDRESS($I156,44))=0,INDIRECT(ADDRESS($I156,38))="UL",ISERROR(SEARCH("Rear",INDIRECT(ADDRESS($I156,33)))),ISERROR(SEARCH("Side",INDIRECT(ADDRESS($I156,33))))),INDIRECT(ADDRESS($I156,COLUMN())),0),0),IF($J156&gt;0,IF(AND(INDIRECT(ADDRESS($J156,44))=0,INDIRECT(ADDRESS($J156,38))="UL",ISERROR(SEARCH("Rear",INDIRECT(ADDRESS($J156,33)))),ISERROR(SEARCH("Side",INDIRECT(ADDRESS($J156,33))))),INDIRECT(ADDRESS($J156,COLUMN())),0),0),IF($K156&gt;0,IF(AND(INDIRECT(ADDRESS($K156,44))=0,INDIRECT(ADDRESS($K156,38))="UL",ISERROR(SEARCH("Rear",INDIRECT(ADDRESS($K156,33)))),ISERROR(SEARCH("Side",INDIRECT(ADDRESS($K156,33))))),INDIRECT(ADDRESS($K156,COLUMN())),0),0),IF($L156&gt;0,IF(AND(INDIRECT(ADDRESS($L156,44))=0,INDIRECT(ADDRESS($L156,38))="UL",ISERROR(SEARCH("Rear",INDIRECT(ADDRESS($L156,33)))),ISERROR(SEARCH("Side",INDIRECT(ADDRESS($L156,33))))),INDIRECT(ADDRESS($L156,COLUMN())),0),0),IF($M156&gt;0,IF(AND(INDIRECT(ADDRESS($M156,44))=0,INDIRECT(ADDRESS($M156,38))="UL",ISERROR(SEARCH("Rear",INDIRECT(ADDRESS($M156,33)))),ISERROR(SEARCH("Side",INDIRECT(ADDRESS($M156,33))))),INDIRECT(ADDRESS($M156,COLUMN())),0),0))</f>
        <v>0.66666666666666663</v>
      </c>
      <c r="AX156" s="57" cm="1">
        <f t="array" aca="1" ref="AX156" ca="1">SUM(IF($C156&gt;0,IF(AND(INDIRECT(ADDRESS($C156,44))=0,INDIRECT(ADDRESS($C156,38))="UL",ISERROR(SEARCH("Rear",INDIRECT(ADDRESS($C156,33)))),ISERROR(SEARCH("Side",INDIRECT(ADDRESS($C156,33))))),INDIRECT(ADDRESS($C156,COLUMN())),0),0),IF($D156&gt;0,IF(AND(INDIRECT(ADDRESS($D156,44))=0,INDIRECT(ADDRESS($D156,38))="UL",ISERROR(SEARCH("Rear",INDIRECT(ADDRESS($D156,33)))),ISERROR(SEARCH("Side",INDIRECT(ADDRESS($D156,33))))),INDIRECT(ADDRESS($D156,COLUMN())),0),0),IF($E156&gt;0,IF(AND(INDIRECT(ADDRESS($E156,44))=0,INDIRECT(ADDRESS($E156,38))="UL",ISERROR(SEARCH("Rear",INDIRECT(ADDRESS($E156,33)))),ISERROR(SEARCH("Side",INDIRECT(ADDRESS($E156,33))))),INDIRECT(ADDRESS($E156,COLUMN())),0),0),IF($F156&gt;0,IF(AND(INDIRECT(ADDRESS($F156,44))=0,INDIRECT(ADDRESS($F156,38))="UL",ISERROR(SEARCH("Rear",INDIRECT(ADDRESS($F156,33)))),ISERROR(SEARCH("Side",INDIRECT(ADDRESS($F156,33))))),INDIRECT(ADDRESS($F156,COLUMN())),0),0),IF($G156&gt;0,IF(AND(INDIRECT(ADDRESS($G156,44))=0,INDIRECT(ADDRESS($G156,38))="UL",ISERROR(SEARCH("Rear",INDIRECT(ADDRESS($G156,33)))),ISERROR(SEARCH("Side",INDIRECT(ADDRESS($G156,33))))),INDIRECT(ADDRESS($G156,COLUMN())),0),0),IF($H156&gt;0,IF(AND(INDIRECT(ADDRESS($H156,44))=0,INDIRECT(ADDRESS($H156,38))="UL",ISERROR(SEARCH("Rear",INDIRECT(ADDRESS($H156,33)))),ISERROR(SEARCH("Side",INDIRECT(ADDRESS($H156,33))))),INDIRECT(ADDRESS($H156,COLUMN())),0),0),IF($I156&gt;0,IF(AND(INDIRECT(ADDRESS($I156,44))=0,INDIRECT(ADDRESS($I156,38))="UL",ISERROR(SEARCH("Rear",INDIRECT(ADDRESS($I156,33)))),ISERROR(SEARCH("Side",INDIRECT(ADDRESS($I156,33))))),INDIRECT(ADDRESS($I156,COLUMN())),0),0),IF($J156&gt;0,IF(AND(INDIRECT(ADDRESS($J156,44))=0,INDIRECT(ADDRESS($J156,38))="UL",ISERROR(SEARCH("Rear",INDIRECT(ADDRESS($J156,33)))),ISERROR(SEARCH("Side",INDIRECT(ADDRESS($J156,33))))),INDIRECT(ADDRESS($J156,COLUMN())),0),0),IF($K156&gt;0,IF(AND(INDIRECT(ADDRESS($K156,44))=0,INDIRECT(ADDRESS($K156,38))="UL",ISERROR(SEARCH("Rear",INDIRECT(ADDRESS($K156,33)))),ISERROR(SEARCH("Side",INDIRECT(ADDRESS($K156,33))))),INDIRECT(ADDRESS($K156,COLUMN())),0),0),IF($L156&gt;0,IF(AND(INDIRECT(ADDRESS($L156,44))=0,INDIRECT(ADDRESS($L156,38))="UL",ISERROR(SEARCH("Rear",INDIRECT(ADDRESS($L156,33)))),ISERROR(SEARCH("Side",INDIRECT(ADDRESS($L156,33))))),INDIRECT(ADDRESS($L156,COLUMN())),0),0),IF($M156&gt;0,IF(AND(INDIRECT(ADDRESS($M156,44))=0,INDIRECT(ADDRESS($M156,38))="UL",ISERROR(SEARCH("Rear",INDIRECT(ADDRESS($M156,33)))),ISERROR(SEARCH("Side",INDIRECT(ADDRESS($M156,33))))),INDIRECT(ADDRESS($M156,COLUMN())),0),0))</f>
        <v>0.22222222222222221</v>
      </c>
      <c r="AY156" s="58">
        <f t="shared" ca="1" si="103"/>
        <v>0.66666666666666663</v>
      </c>
      <c r="AZ156" s="58">
        <f t="shared" ca="1" si="104"/>
        <v>0.44444444444444448</v>
      </c>
      <c r="BA156" s="58" cm="1">
        <f t="array" aca="1" ref="BA156" ca="1">SUM(IF($C156&gt;0,IF(AND(INDIRECT(ADDRESS($C156,44))=0,INDIRECT(ADDRESS($C156,38))="UL"),INDIRECT(ADDRESS($C156,COLUMN())),0),0),IF($D156&gt;0,IF(AND(INDIRECT(ADDRESS($D156,44))=0,INDIRECT(ADDRESS($D156,38))="UL"),INDIRECT(ADDRESS($D156,COLUMN())),0),0),IF($E156&gt;0,IF(AND(INDIRECT(ADDRESS($E156,44))=0,INDIRECT(ADDRESS($E156,38))="UL"),INDIRECT(ADDRESS($E156,COLUMN())),0),0),IF($F156&gt;0,IF(AND(INDIRECT(ADDRESS($F156,44))=0,INDIRECT(ADDRESS($F156,38))="UL"),INDIRECT(ADDRESS($F156,COLUMN())),0),0),IF($G156&gt;0,IF(AND(INDIRECT(ADDRESS($G156,44))=0,INDIRECT(ADDRESS($G156,38))="UL"),INDIRECT(ADDRESS($G156,COLUMN())),0),0),IF($H156&gt;0,IF(AND(INDIRECT(ADDRESS($H156,44))=0,INDIRECT(ADDRESS($H156,38))="UL"),INDIRECT(ADDRESS($H156,COLUMN())),0),0),IF($I156&gt;0,IF(AND(INDIRECT(ADDRESS($I156,44))=0,INDIRECT(ADDRESS($I156,38))="UL"),INDIRECT(ADDRESS($I156,COLUMN())),0),0),IF($J156&gt;0,IF(AND(INDIRECT(ADDRESS($J156,44))=0,INDIRECT(ADDRESS($J156,38))="UL"),INDIRECT(ADDRESS($J156,COLUMN())),0),0),IF($K156&gt;0,IF(AND(INDIRECT(ADDRESS($K156,44))=0,INDIRECT(ADDRESS($K156,38))="UL"),INDIRECT(ADDRESS($K156,COLUMN())),0),0),IF($L156&gt;0,IF(AND(INDIRECT(ADDRESS($L156,44))=0,INDIRECT(ADDRESS($L156,38))="UL"),INDIRECT(ADDRESS($L156,COLUMN())),0),0),IF($M156&gt;0,IF(AND(INDIRECT(ADDRESS($M156,44))=0,INDIRECT(ADDRESS($M156,38))="UL"),INDIRECT(ADDRESS($M156,COLUMN())),0),0))</f>
        <v>0.2074074074074074</v>
      </c>
      <c r="BB156" s="58" cm="1">
        <f t="array" aca="1" ref="BB156" ca="1">SUM(IF($C156&gt;0,IF(AND(INDIRECT(ADDRESS($C156,44))=0,INDIRECT(ADDRESS($C156,38))="UL"),INDIRECT(ADDRESS($C156,COLUMN())),0),0),IF($D156&gt;0,IF(AND(INDIRECT(ADDRESS($D156,44))=0,INDIRECT(ADDRESS($D156,38))="UL"),INDIRECT(ADDRESS($D156,COLUMN())),0),0),IF($E156&gt;0,IF(AND(INDIRECT(ADDRESS($E156,44))=0,INDIRECT(ADDRESS($E156,38))="UL"),INDIRECT(ADDRESS($E156,COLUMN())),0),0),IF($F156&gt;0,IF(AND(INDIRECT(ADDRESS($F156,44))=0,INDIRECT(ADDRESS($F156,38))="UL"),INDIRECT(ADDRESS($F156,COLUMN())),0),0),IF($G156&gt;0,IF(AND(INDIRECT(ADDRESS($G156,44))=0,INDIRECT(ADDRESS($G156,38))="UL"),INDIRECT(ADDRESS($G156,COLUMN())),0),0),IF($H156&gt;0,IF(AND(INDIRECT(ADDRESS($H156,44))=0,INDIRECT(ADDRESS($H156,38))="UL"),INDIRECT(ADDRESS($H156,COLUMN())),0),0),IF($I156&gt;0,IF(AND(INDIRECT(ADDRESS($I156,44))=0,INDIRECT(ADDRESS($I156,38))="UL"),INDIRECT(ADDRESS($I156,COLUMN())),0),0),IF($J156&gt;0,IF(AND(INDIRECT(ADDRESS($J156,44))=0,INDIRECT(ADDRESS($J156,38))="UL"),INDIRECT(ADDRESS($J156,COLUMN())),0),0),IF($K156&gt;0,IF(AND(INDIRECT(ADDRESS($K156,44))=0,INDIRECT(ADDRESS($K156,38))="UL"),INDIRECT(ADDRESS($K156,COLUMN())),0),0),IF($L156&gt;0,IF(AND(INDIRECT(ADDRESS($L156,44))=0,INDIRECT(ADDRESS($L156,38))="UL"),INDIRECT(ADDRESS($L156,COLUMN())),0),0),IF($M156&gt;0,IF(AND(INDIRECT(ADDRESS($M156,44))=0,INDIRECT(ADDRESS($M156,38))="UL"),INDIRECT(ADDRESS($M156,COLUMN())),0),0))</f>
        <v>0.14814814814814817</v>
      </c>
      <c r="BC156" s="58" cm="1">
        <f t="array" aca="1" ref="BC156" ca="1">SUM(IF($C156&gt;0,IF(AND(INDIRECT(ADDRESS($C156,44))=0,INDIRECT(ADDRESS($C156,38))="UL"),INDIRECT(ADDRESS($C156,COLUMN())),0),0),IF($D156&gt;0,IF(AND(INDIRECT(ADDRESS($D156,44))=0,INDIRECT(ADDRESS($D156,38))="UL"),INDIRECT(ADDRESS($D156,COLUMN())),0),0),IF($E156&gt;0,IF(AND(INDIRECT(ADDRESS($E156,44))=0,INDIRECT(ADDRESS($E156,38))="UL"),INDIRECT(ADDRESS($E156,COLUMN())),0),0),IF($F156&gt;0,IF(AND(INDIRECT(ADDRESS($F156,44))=0,INDIRECT(ADDRESS($F156,38))="UL"),INDIRECT(ADDRESS($F156,COLUMN())),0),0),IF($G156&gt;0,IF(AND(INDIRECT(ADDRESS($G156,44))=0,INDIRECT(ADDRESS($G156,38))="UL"),INDIRECT(ADDRESS($G156,COLUMN())),0),0),IF($H156&gt;0,IF(AND(INDIRECT(ADDRESS($H156,44))=0,INDIRECT(ADDRESS($H156,38))="UL"),INDIRECT(ADDRESS($H156,COLUMN())),0),0),IF($I156&gt;0,IF(AND(INDIRECT(ADDRESS($I156,44))=0,INDIRECT(ADDRESS($I156,38))="UL"),INDIRECT(ADDRESS($I156,COLUMN())),0),0),IF($J156&gt;0,IF(AND(INDIRECT(ADDRESS($J156,44))=0,INDIRECT(ADDRESS($J156,38))="UL"),INDIRECT(ADDRESS($J156,COLUMN())),0),0),IF($K156&gt;0,IF(AND(INDIRECT(ADDRESS($K156,44))=0,INDIRECT(ADDRESS($K156,38))="UL"),INDIRECT(ADDRESS($K156,COLUMN())),0),0),IF($L156&gt;0,IF(AND(INDIRECT(ADDRESS($L156,44))=0,INDIRECT(ADDRESS($L156,38))="UL"),INDIRECT(ADDRESS($L156,COLUMN())),0),0),IF($M156&gt;0,IF(AND(INDIRECT(ADDRESS($M156,44))=0,INDIRECT(ADDRESS($M156,38))="UL"),INDIRECT(ADDRESS($M156,COLUMN())),0),0))</f>
        <v>0.11851851851851851</v>
      </c>
      <c r="BD156" s="58" cm="1">
        <f t="array" aca="1" ref="BD156" ca="1">SUM(IF($C156&gt;0,IF(AND(INDIRECT(ADDRESS($C156,44))=0,INDIRECT(ADDRESS($C156,38))="UL"),INDIRECT(ADDRESS($C156,COLUMN())),0),0),IF($D156&gt;0,IF(AND(INDIRECT(ADDRESS($D156,44))=0,INDIRECT(ADDRESS($D156,38))="UL"),INDIRECT(ADDRESS($D156,COLUMN())),0),0),IF($E156&gt;0,IF(AND(INDIRECT(ADDRESS($E156,44))=0,INDIRECT(ADDRESS($E156,38))="UL"),INDIRECT(ADDRESS($E156,COLUMN())),0),0),IF($F156&gt;0,IF(AND(INDIRECT(ADDRESS($F156,44))=0,INDIRECT(ADDRESS($F156,38))="UL"),INDIRECT(ADDRESS($F156,COLUMN())),0),0),IF($G156&gt;0,IF(AND(INDIRECT(ADDRESS($G156,44))=0,INDIRECT(ADDRESS($G156,38))="UL"),INDIRECT(ADDRESS($G156,COLUMN())),0),0),IF($H156&gt;0,IF(AND(INDIRECT(ADDRESS($H156,44))=0,INDIRECT(ADDRESS($H156,38))="UL"),INDIRECT(ADDRESS($H156,COLUMN())),0),0),IF($I156&gt;0,IF(AND(INDIRECT(ADDRESS($I156,44))=0,INDIRECT(ADDRESS($I156,38))="UL"),INDIRECT(ADDRESS($I156,COLUMN())),0),0),IF($J156&gt;0,IF(AND(INDIRECT(ADDRESS($J156,44))=0,INDIRECT(ADDRESS($J156,38))="UL"),INDIRECT(ADDRESS($J156,COLUMN())),0),0),IF($K156&gt;0,IF(AND(INDIRECT(ADDRESS($K156,44))=0,INDIRECT(ADDRESS($K156,38))="UL"),INDIRECT(ADDRESS($K156,COLUMN())),0),0),IF($L156&gt;0,IF(AND(INDIRECT(ADDRESS($L156,44))=0,INDIRECT(ADDRESS($L156,38))="UL"),INDIRECT(ADDRESS($L156,COLUMN())),0),0),IF($M156&gt;0,IF(AND(INDIRECT(ADDRESS($M156,44))=0,INDIRECT(ADDRESS($M156,38))="UL"),INDIRECT(ADDRESS($M156,COLUMN())),0),0))</f>
        <v>0.23703703703703702</v>
      </c>
      <c r="BE156" s="57">
        <f t="shared" ca="1" si="105"/>
        <v>0.14814814814814817</v>
      </c>
      <c r="BF156" s="57" cm="1">
        <f t="array" aca="1" ref="BF156" ca="1">SUM(IF($C156&gt;0,IF(INDIRECT(ADDRESS($C156,45))=1,INDIRECT(ADDRESS($C156,52))*INDIRECT(ADDRESS($C156,42))/5,0),0), IF($D156&gt;0,IF(INDIRECT(ADDRESS($D156,45))=1,INDIRECT(ADDRESS($D156,52))*INDIRECT(ADDRESS($D156,42))/5,0),0), IF($E156&gt;0,IF(INDIRECT(ADDRESS($E156,45))=1,INDIRECT(ADDRESS($E156,52))*INDIRECT(ADDRESS($E156,42))/5,0),0), IF($F156&gt;0,IF(INDIRECT(ADDRESS($F156,45))=1,INDIRECT(ADDRESS($F156,52))*INDIRECT(ADDRESS($F156,42))/5,0),0), IF($G156&gt;0,IF(INDIRECT(ADDRESS($G156,45))=1,INDIRECT(ADDRESS($G156,52))*INDIRECT(ADDRESS($G156,42))/5,0),0), IF($H156&gt;0,IF(INDIRECT(ADDRESS($H156,45))=1,INDIRECT(ADDRESS($H156,52))*INDIRECT(ADDRESS($H156,42))/5,0),0)
)*$BF$296/100</f>
        <v>0</v>
      </c>
      <c r="BG156" s="19"/>
      <c r="BH156" s="57" cm="1">
        <f t="array" aca="1" ref="BH156" ca="1">SUM(IF($C156&gt;0,IF(AND(INDIRECT(ADDRESS($C156,44))=0,INDIRECT(ADDRESS($C156,38))&lt;&gt;"UL"),INDIRECT(ADDRESS($C156,COLUMN()-12)),0),0), IF($D156&gt;0,IF(AND(INDIRECT(ADDRESS($D156,44))=0,INDIRECT(ADDRESS($D156,38))&lt;&gt;"UL"),INDIRECT(ADDRESS($D156,COLUMN()-12)),0),0), IF($E156&gt;0,IF(AND(INDIRECT(ADDRESS($E156,44))=0,INDIRECT(ADDRESS($E156,38))&lt;&gt;"UL"),INDIRECT(ADDRESS($E156,COLUMN()-12)),0),0), IF($F156&gt;0,IF(AND(INDIRECT(ADDRESS($F156,44))=0,INDIRECT(ADDRESS($F156,38))&lt;&gt;"UL"),INDIRECT(ADDRESS($F156,COLUMN()-12)),0),0), IF($G156&gt;0,IF(AND(INDIRECT(ADDRESS($G156,44))=0,INDIRECT(ADDRESS($G156,38))&lt;&gt;"UL"),INDIRECT(ADDRESS($G156,COLUMN()-12)),0),0), IF($H156&gt;0,IF(AND(INDIRECT(ADDRESS($H156,44))=0,INDIRECT(ADDRESS($H156,38))&lt;&gt;"UL"),INDIRECT(ADDRESS($H156,COLUMN()-12)),0),0), IF($I156&gt;0,IF(AND(INDIRECT(ADDRESS($I156,44))=0,INDIRECT(ADDRESS($I156,38))&lt;&gt;"UL"),INDIRECT(ADDRESS($I156,COLUMN()-12)),0),0), IF($J156&gt;0,IF(AND(INDIRECT(ADDRESS($J156,44))=0,INDIRECT(ADDRESS($J156,38))&lt;&gt;"UL"),INDIRECT(ADDRESS($J156,COLUMN()-12)),0),0), IF($K156&gt;0,IF(AND(INDIRECT(ADDRESS($K156,44))=0,INDIRECT(ADDRESS($K156,38))&lt;&gt;"UL"),INDIRECT(ADDRESS($K156,COLUMN()-12)),0),0), IF($L156&gt;0,IF(AND(INDIRECT(ADDRESS($L156,44))=0,INDIRECT(ADDRESS($L156,38))&lt;&gt;"UL"),INDIRECT(ADDRESS($L156,COLUMN()-12)),0),0), IF($M156&gt;0,IF(AND(INDIRECT(ADDRESS($M156,44))=0,INDIRECT(ADDRESS($M156,38))&lt;&gt;"UL"),INDIRECT(ADDRESS($M156,COLUMN()-12)),0),0))</f>
        <v>0</v>
      </c>
      <c r="BI156" s="57" cm="1">
        <f t="array" aca="1" ref="BI156" ca="1">SUM(IF($C156&gt;0,IF(AND(INDIRECT(ADDRESS($C156,44))=0,INDIRECT(ADDRESS($C156,38))&lt;&gt;"UL"),INDIRECT(ADDRESS($C156,COLUMN()-12)),0),0), IF($D156&gt;0,IF(AND(INDIRECT(ADDRESS($D156,44))=0,INDIRECT(ADDRESS($D156,38))&lt;&gt;"UL"),INDIRECT(ADDRESS($D156,COLUMN()-12)),0),0), IF($E156&gt;0,IF(AND(INDIRECT(ADDRESS($E156,44))=0,INDIRECT(ADDRESS($E156,38))&lt;&gt;"UL"),INDIRECT(ADDRESS($E156,COLUMN()-12)),0),0), IF($F156&gt;0,IF(AND(INDIRECT(ADDRESS($F156,44))=0,INDIRECT(ADDRESS($F156,38))&lt;&gt;"UL"),INDIRECT(ADDRESS($F156,COLUMN()-12)),0),0), IF($G156&gt;0,IF(AND(INDIRECT(ADDRESS($G156,44))=0,INDIRECT(ADDRESS($G156,38))&lt;&gt;"UL"),INDIRECT(ADDRESS($G156,COLUMN()-12)),0),0), IF($H156&gt;0,IF(AND(INDIRECT(ADDRESS($H156,44))=0,INDIRECT(ADDRESS($H156,38))&lt;&gt;"UL"),INDIRECT(ADDRESS($H156,COLUMN()-12)),0),0), IF($I156&gt;0,IF(AND(INDIRECT(ADDRESS($I156,44))=0,INDIRECT(ADDRESS($I156,38))&lt;&gt;"UL"),INDIRECT(ADDRESS($I156,COLUMN()-12)),0),0), IF($J156&gt;0,IF(AND(INDIRECT(ADDRESS($J156,44))=0,INDIRECT(ADDRESS($J156,38))&lt;&gt;"UL"),INDIRECT(ADDRESS($J156,COLUMN()-12)),0),0), IF($K156&gt;0,IF(AND(INDIRECT(ADDRESS($K156,44))=0,INDIRECT(ADDRESS($K156,38))&lt;&gt;"UL"),INDIRECT(ADDRESS($K156,COLUMN()-12)),0),0), IF($L156&gt;0,IF(AND(INDIRECT(ADDRESS($L156,44))=0,INDIRECT(ADDRESS($L156,38))&lt;&gt;"UL"),INDIRECT(ADDRESS($L156,COLUMN()-12)),0),0), IF($M156&gt;0,IF(AND(INDIRECT(ADDRESS($M156,44))=0,INDIRECT(ADDRESS($M156,38))&lt;&gt;"UL"),INDIRECT(ADDRESS($M156,COLUMN()-12)),0),0))</f>
        <v>0</v>
      </c>
      <c r="BJ156" s="57" cm="1">
        <f t="array" aca="1" ref="BJ156" ca="1">SUM(IF($C156&gt;0,IF(AND(INDIRECT(ADDRESS($C156,44))=0,INDIRECT(ADDRESS($C156,38))&lt;&gt;"UL"),INDIRECT(ADDRESS($C156,COLUMN()-12)),0),0), IF($D156&gt;0,IF(AND(INDIRECT(ADDRESS($D156,44))=0,INDIRECT(ADDRESS($D156,38))&lt;&gt;"UL"),INDIRECT(ADDRESS($D156,COLUMN()-12)),0),0), IF($E156&gt;0,IF(AND(INDIRECT(ADDRESS($E156,44))=0,INDIRECT(ADDRESS($E156,38))&lt;&gt;"UL"),INDIRECT(ADDRESS($E156,COLUMN()-12)),0),0), IF($F156&gt;0,IF(AND(INDIRECT(ADDRESS($F156,44))=0,INDIRECT(ADDRESS($F156,38))&lt;&gt;"UL"),INDIRECT(ADDRESS($F156,COLUMN()-12)),0),0), IF($G156&gt;0,IF(AND(INDIRECT(ADDRESS($G156,44))=0,INDIRECT(ADDRESS($G156,38))&lt;&gt;"UL"),INDIRECT(ADDRESS($G156,COLUMN()-12)),0),0), IF($H156&gt;0,IF(AND(INDIRECT(ADDRESS($H156,44))=0,INDIRECT(ADDRESS($H156,38))&lt;&gt;"UL"),INDIRECT(ADDRESS($H156,COLUMN()-12)),0),0), IF($I156&gt;0,IF(AND(INDIRECT(ADDRESS($I156,44))=0,INDIRECT(ADDRESS($I156,38))&lt;&gt;"UL"),INDIRECT(ADDRESS($I156,COLUMN()-12)),0),0), IF($J156&gt;0,IF(AND(INDIRECT(ADDRESS($J156,44))=0,INDIRECT(ADDRESS($J156,38))&lt;&gt;"UL"),INDIRECT(ADDRESS($J156,COLUMN()-12)),0),0), IF($K156&gt;0,IF(AND(INDIRECT(ADDRESS($K156,44))=0,INDIRECT(ADDRESS($K156,38))&lt;&gt;"UL"),INDIRECT(ADDRESS($K156,COLUMN()-12)),0),0), IF($L156&gt;0,IF(AND(INDIRECT(ADDRESS($L156,44))=0,INDIRECT(ADDRESS($L156,38))&lt;&gt;"UL"),INDIRECT(ADDRESS($L156,COLUMN()-12)),0),0), IF($M156&gt;0,IF(AND(INDIRECT(ADDRESS($M156,44))=0,INDIRECT(ADDRESS($M156,38))&lt;&gt;"UL"),INDIRECT(ADDRESS($M156,COLUMN()-12)),0),0))</f>
        <v>0</v>
      </c>
      <c r="BK156" s="57">
        <f t="shared" ca="1" si="106"/>
        <v>0</v>
      </c>
      <c r="BL156" s="58">
        <f t="shared" ca="1" si="107"/>
        <v>0</v>
      </c>
      <c r="BM156" s="57" cm="1">
        <f t="array" aca="1" ref="BM156" ca="1">SUM(IF($C156&gt;0,IF(AND(INDIRECT(ADDRESS($C156,44))=0,INDIRECT(ADDRESS($C156,38))&lt;&gt;"UL"),INDIRECT(ADDRESS($C156,COLUMN()-12)),0),0), IF($D156&gt;0,IF(AND(INDIRECT(ADDRESS($D156,44))=0,INDIRECT(ADDRESS($D156,38))&lt;&gt;"UL"),INDIRECT(ADDRESS($D156,COLUMN()-12)),0),0), IF($E156&gt;0,IF(AND(INDIRECT(ADDRESS($E156,44))=0,INDIRECT(ADDRESS($E156,38))&lt;&gt;"UL"),INDIRECT(ADDRESS($E156,COLUMN()-12)),0),0), IF($F156&gt;0,IF(AND(INDIRECT(ADDRESS($F156,44))=0,INDIRECT(ADDRESS($F156,38))&lt;&gt;"UL"),INDIRECT(ADDRESS($F156,COLUMN()-12)),0),0), IF($G156&gt;0,IF(AND(INDIRECT(ADDRESS($G156,44))=0,INDIRECT(ADDRESS($G156,38))&lt;&gt;"UL"),INDIRECT(ADDRESS($G156,COLUMN()-12)),0),0), IF($H156&gt;0,IF(AND(INDIRECT(ADDRESS($H156,44))=0,INDIRECT(ADDRESS($H156,38))&lt;&gt;"UL"),INDIRECT(ADDRESS($H156,COLUMN()-12)),0),0), IF($I156&gt;0,IF(AND(INDIRECT(ADDRESS($I156,44))=0,INDIRECT(ADDRESS($I156,38))&lt;&gt;"UL"),INDIRECT(ADDRESS($I156,COLUMN()-12)),0),0), IF($J156&gt;0,IF(AND(INDIRECT(ADDRESS($J156,44))=0,INDIRECT(ADDRESS($J156,38))&lt;&gt;"UL"),INDIRECT(ADDRESS($J156,COLUMN()-12)),0),0), IF($K156&gt;0,IF(AND(INDIRECT(ADDRESS($K156,44))=0,INDIRECT(ADDRESS($K156,38))&lt;&gt;"UL"),INDIRECT(ADDRESS($K156,COLUMN()-11)),0),0), IF($L156&gt;0,IF(AND(INDIRECT(ADDRESS($L156,44))=0,INDIRECT(ADDRESS($L156,38))&lt;&gt;"UL"),INDIRECT(ADDRESS($L156,COLUMN()-11)),0),0), IF($M156&gt;0,IF(AND(INDIRECT(ADDRESS($M156,44))=0,INDIRECT(ADDRESS($M156,38))&lt;&gt;"UL"),INDIRECT(ADDRESS($M156,COLUMN()-11)),0),0))</f>
        <v>0</v>
      </c>
      <c r="BN156" s="57" cm="1">
        <f t="array" aca="1" ref="BN156" ca="1">SUM(IF($C156&gt;0,IF(AND(INDIRECT(ADDRESS($C156,44))=0,INDIRECT(ADDRESS($C156,38))&lt;&gt;"UL"),INDIRECT(ADDRESS($C156,COLUMN()-12)),0),0), IF($D156&gt;0,IF(AND(INDIRECT(ADDRESS($D156,44))=0,INDIRECT(ADDRESS($D156,38))&lt;&gt;"UL"),INDIRECT(ADDRESS($D156,COLUMN()-12)),0),0), IF($E156&gt;0,IF(AND(INDIRECT(ADDRESS($E156,44))=0,INDIRECT(ADDRESS($E156,38))&lt;&gt;"UL"),INDIRECT(ADDRESS($E156,COLUMN()-12)),0),0), IF($F156&gt;0,IF(AND(INDIRECT(ADDRESS($F156,44))=0,INDIRECT(ADDRESS($F156,38))&lt;&gt;"UL"),INDIRECT(ADDRESS($F156,COLUMN()-12)),0),0), IF($G156&gt;0,IF(AND(INDIRECT(ADDRESS($G156,44))=0,INDIRECT(ADDRESS($G156,38))&lt;&gt;"UL"),INDIRECT(ADDRESS($G156,COLUMN()-12)),0),0), IF($H156&gt;0,IF(AND(INDIRECT(ADDRESS($H156,44))=0,INDIRECT(ADDRESS($H156,38))&lt;&gt;"UL"),INDIRECT(ADDRESS($H156,COLUMN()-12)),0),0), IF($I156&gt;0,IF(AND(INDIRECT(ADDRESS($I156,44))=0,INDIRECT(ADDRESS($I156,38))&lt;&gt;"UL"),INDIRECT(ADDRESS($I156,COLUMN()-12)),0),0), IF($J156&gt;0,IF(AND(INDIRECT(ADDRESS($J156,44))=0,INDIRECT(ADDRESS($J156,38))&lt;&gt;"UL"),INDIRECT(ADDRESS($J156,COLUMN()-12)),0),0), IF($K156&gt;0,IF(AND(INDIRECT(ADDRESS($K156,44))=0,INDIRECT(ADDRESS($K156,38))&lt;&gt;"UL"),INDIRECT(ADDRESS($K156,COLUMN()-11)),0),0), IF($L156&gt;0,IF(AND(INDIRECT(ADDRESS($L156,44))=0,INDIRECT(ADDRESS($L156,38))&lt;&gt;"UL"),INDIRECT(ADDRESS($L156,COLUMN()-11)),0),0), IF($M156&gt;0,IF(AND(INDIRECT(ADDRESS($M156,44))=0,INDIRECT(ADDRESS($M156,38))&lt;&gt;"UL"),INDIRECT(ADDRESS($M156,COLUMN()-11)),0),0))</f>
        <v>0</v>
      </c>
      <c r="BO156" s="57" cm="1">
        <f t="array" aca="1" ref="BO156" ca="1">SUM(IF($C156&gt;0,IF(AND(INDIRECT(ADDRESS($C156,44))=0,INDIRECT(ADDRESS($C156,38))&lt;&gt;"UL"),INDIRECT(ADDRESS($C156,COLUMN()-12)),0),0), IF($D156&gt;0,IF(AND(INDIRECT(ADDRESS($D156,44))=0,INDIRECT(ADDRESS($D156,38))&lt;&gt;"UL"),INDIRECT(ADDRESS($D156,COLUMN()-12)),0),0), IF($E156&gt;0,IF(AND(INDIRECT(ADDRESS($E156,44))=0,INDIRECT(ADDRESS($E156,38))&lt;&gt;"UL"),INDIRECT(ADDRESS($E156,COLUMN()-12)),0),0), IF($F156&gt;0,IF(AND(INDIRECT(ADDRESS($F156,44))=0,INDIRECT(ADDRESS($F156,38))&lt;&gt;"UL"),INDIRECT(ADDRESS($F156,COLUMN()-12)),0),0), IF($G156&gt;0,IF(AND(INDIRECT(ADDRESS($G156,44))=0,INDIRECT(ADDRESS($G156,38))&lt;&gt;"UL"),INDIRECT(ADDRESS($G156,COLUMN()-12)),0),0), IF($H156&gt;0,IF(AND(INDIRECT(ADDRESS($H156,44))=0,INDIRECT(ADDRESS($H156,38))&lt;&gt;"UL"),INDIRECT(ADDRESS($H156,COLUMN()-12)),0),0), IF($I156&gt;0,IF(AND(INDIRECT(ADDRESS($I156,44))=0,INDIRECT(ADDRESS($I156,38))&lt;&gt;"UL"),INDIRECT(ADDRESS($I156,COLUMN()-12)),0),0), IF($J156&gt;0,IF(AND(INDIRECT(ADDRESS($J156,44))=0,INDIRECT(ADDRESS($J156,38))&lt;&gt;"UL"),INDIRECT(ADDRESS($J156,COLUMN()-12)),0),0), IF($K156&gt;0,IF(AND(INDIRECT(ADDRESS($K156,44))=0,INDIRECT(ADDRESS($K156,38))&lt;&gt;"UL"),INDIRECT(ADDRESS($K156,COLUMN()-11)),0),0), IF($L156&gt;0,IF(AND(INDIRECT(ADDRESS($L156,44))=0,INDIRECT(ADDRESS($L156,38))&lt;&gt;"UL"),INDIRECT(ADDRESS($L156,COLUMN()-11)),0),0), IF($M156&gt;0,IF(AND(INDIRECT(ADDRESS($M156,44))=0,INDIRECT(ADDRESS($M156,38))&lt;&gt;"UL"),INDIRECT(ADDRESS($M156,COLUMN()-11)),0),0))</f>
        <v>0</v>
      </c>
      <c r="BP156" s="57" cm="1">
        <f t="array" aca="1" ref="BP156" ca="1">SUM(IF($C156&gt;0,IF(AND(INDIRECT(ADDRESS($C156,44))=0,INDIRECT(ADDRESS($C156,38))&lt;&gt;"UL"),INDIRECT(ADDRESS($C156,COLUMN()-12)),0),0), IF($D156&gt;0,IF(AND(INDIRECT(ADDRESS($D156,44))=0,INDIRECT(ADDRESS($D156,38))&lt;&gt;"UL"),INDIRECT(ADDRESS($D156,COLUMN()-12)),0),0), IF($E156&gt;0,IF(AND(INDIRECT(ADDRESS($E156,44))=0,INDIRECT(ADDRESS($E156,38))&lt;&gt;"UL"),INDIRECT(ADDRESS($E156,COLUMN()-12)),0),0), IF($F156&gt;0,IF(AND(INDIRECT(ADDRESS($F156,44))=0,INDIRECT(ADDRESS($F156,38))&lt;&gt;"UL"),INDIRECT(ADDRESS($F156,COLUMN()-12)),0),0), IF($G156&gt;0,IF(AND(INDIRECT(ADDRESS($G156,44))=0,INDIRECT(ADDRESS($G156,38))&lt;&gt;"UL"),INDIRECT(ADDRESS($G156,COLUMN()-12)),0),0), IF($H156&gt;0,IF(AND(INDIRECT(ADDRESS($H156,44))=0,INDIRECT(ADDRESS($H156,38))&lt;&gt;"UL"),INDIRECT(ADDRESS($H156,COLUMN()-12)),0),0), IF($I156&gt;0,IF(AND(INDIRECT(ADDRESS($I156,44))=0,INDIRECT(ADDRESS($I156,38))&lt;&gt;"UL"),INDIRECT(ADDRESS($I156,COLUMN()-12)),0),0), IF($J156&gt;0,IF(AND(INDIRECT(ADDRESS($J156,44))=0,INDIRECT(ADDRESS($J156,38))&lt;&gt;"UL"),INDIRECT(ADDRESS($J156,COLUMN()-12)),0),0), IF($K156&gt;0,IF(AND(INDIRECT(ADDRESS($K156,44))=0,INDIRECT(ADDRESS($K156,38))&lt;&gt;"UL"),INDIRECT(ADDRESS($K156,COLUMN()-11)),0),0), IF($L156&gt;0,IF(AND(INDIRECT(ADDRESS($L156,44))=0,INDIRECT(ADDRESS($L156,38))&lt;&gt;"UL"),INDIRECT(ADDRESS($L156,COLUMN()-11)),0),0), IF($M156&gt;0,IF(AND(INDIRECT(ADDRESS($M156,44))=0,INDIRECT(ADDRESS($M156,38))&lt;&gt;"UL"),INDIRECT(ADDRESS($M156,COLUMN()-11)),0),0))</f>
        <v>0</v>
      </c>
      <c r="BQ156" s="57">
        <f t="shared" ca="1" si="108"/>
        <v>0</v>
      </c>
      <c r="BR156" s="161">
        <f t="shared" ca="1" si="109"/>
        <v>82.03548833855713</v>
      </c>
      <c r="BS156" s="56"/>
      <c r="BT156" s="56">
        <f t="shared" ca="1" si="110"/>
        <v>1.4191253560918187</v>
      </c>
      <c r="BU156" s="56">
        <f t="shared" ca="1" si="111"/>
        <v>6.1701102438774726E-2</v>
      </c>
      <c r="BV156" s="57" t="s">
        <v>33</v>
      </c>
      <c r="BW156" s="57" cm="1">
        <f t="array" aca="1" ref="BW156" ca="1">SUM(IF($C156&gt;0,IF(AND(INDIRECT(ADDRESS($C156,44))=0,INDIRECT(ADDRESS($C156,38))="UL",ISERROR(SEARCH("Rear",INDIRECT(ADDRESS($C156,33)))),ISERROR(SEARCH("Side",INDIRECT(ADDRESS($C156,33))))),INDIRECT(ADDRESS($C156,COLUMN())),0),0),IF($D156&gt;0,IF(AND(INDIRECT(ADDRESS($D156,44))=0,INDIRECT(ADDRESS($D156,38))="UL",ISERROR(SEARCH("Rear",INDIRECT(ADDRESS($D156,33)))),ISERROR(SEARCH("Side",INDIRECT(ADDRESS($D156,33))))),INDIRECT(ADDRESS($D156,COLUMN())),0),0),IF($E156&gt;0,IF(AND(INDIRECT(ADDRESS($E156,44))=0,INDIRECT(ADDRESS($E156,38))="UL",ISERROR(SEARCH("Rear",INDIRECT(ADDRESS($E156,33)))),ISERROR(SEARCH("Side",INDIRECT(ADDRESS($E156,33))))),INDIRECT(ADDRESS($E156,COLUMN())),0),0),IF($F156&gt;0,IF(AND(INDIRECT(ADDRESS($F156,44))=0,INDIRECT(ADDRESS($F156,38))="UL",ISERROR(SEARCH("Rear",INDIRECT(ADDRESS($F156,33)))),ISERROR(SEARCH("Side",INDIRECT(ADDRESS($F156,33))))),INDIRECT(ADDRESS($F156,COLUMN())),0),0),IF($G156&gt;0,IF(AND(INDIRECT(ADDRESS($G156,44))=0,INDIRECT(ADDRESS($G156,38))="UL",ISERROR(SEARCH("Rear",INDIRECT(ADDRESS($G156,33)))),ISERROR(SEARCH("Side",INDIRECT(ADDRESS($G156,33))))),INDIRECT(ADDRESS($G156,COLUMN())),0),0),IF($H156&gt;0,IF(AND(INDIRECT(ADDRESS($H156,44))=0,INDIRECT(ADDRESS($H156,38))="UL",ISERROR(SEARCH("Rear",INDIRECT(ADDRESS($H156,33)))),ISERROR(SEARCH("Side",INDIRECT(ADDRESS($H156,33))))),INDIRECT(ADDRESS($H156,COLUMN())),0),0),IF($I156&gt;0,IF(AND(INDIRECT(ADDRESS($I156,44))=0,INDIRECT(ADDRESS($I156,38))="UL",ISERROR(SEARCH("Rear",INDIRECT(ADDRESS($I156,33)))),ISERROR(SEARCH("Side",INDIRECT(ADDRESS($I156,33))))),INDIRECT(ADDRESS($I156,COLUMN())),0),0),IF($J156&gt;0,IF(AND(INDIRECT(ADDRESS($J156,44))=0,INDIRECT(ADDRESS($J156,38))="UL",ISERROR(SEARCH("Rear",INDIRECT(ADDRESS($J156,33)))),ISERROR(SEARCH("Side",INDIRECT(ADDRESS($J156,33))))),INDIRECT(ADDRESS($J156,COLUMN())),0),0),IF($K156&gt;0,IF(AND(INDIRECT(ADDRESS($K156,44))=0,INDIRECT(ADDRESS($K156,38))="UL",ISERROR(SEARCH("Rear",INDIRECT(ADDRESS($K156,33)))),ISERROR(SEARCH("Side",INDIRECT(ADDRESS($K156,33))))),INDIRECT(ADDRESS($K156,COLUMN())),0),0),IF($L156&gt;0,IF(AND(INDIRECT(ADDRESS($L156,44))=0,INDIRECT(ADDRESS($L156,38))="UL",ISERROR(SEARCH("Rear",INDIRECT(ADDRESS($L156,33)))),ISERROR(SEARCH("Side",INDIRECT(ADDRESS($L156,33))))),INDIRECT(ADDRESS($L156,COLUMN())),0),0),IF($M156&gt;0,IF(AND(INDIRECT(ADDRESS($M156,44))=0,INDIRECT(ADDRESS($M156,38))="UL",ISERROR(SEARCH("Rear",INDIRECT(ADDRESS($M156,33)))),ISERROR(SEARCH("Side",INDIRECT(ADDRESS($M156,33))))),INDIRECT(ADDRESS($M156,COLUMN())),0),0))</f>
        <v>0.33333333333333331</v>
      </c>
      <c r="BX156" s="57">
        <f t="shared" ca="1" si="112"/>
        <v>0.44444444444444442</v>
      </c>
      <c r="BY156" s="57" cm="1">
        <f t="array" aca="1" ref="BY156" ca="1">SUM(IF($C156&gt;0,IF(AND(INDIRECT(ADDRESS($C156,44))=0,INDIRECT(ADDRESS($C156,38))="UL"),INDIRECT(ADDRESS($C156,COLUMN())),0),0),IF($D156&gt;0,IF(AND(INDIRECT(ADDRESS($D156,44))=0,INDIRECT(ADDRESS($D156,38))="UL"),INDIRECT(ADDRESS($D156,COLUMN())),0),0),IF($E156&gt;0,IF(AND(INDIRECT(ADDRESS($E156,44))=0,INDIRECT(ADDRESS($E156,38))="UL"),INDIRECT(ADDRESS($E156,COLUMN())),0),0),IF($F156&gt;0,IF(AND(INDIRECT(ADDRESS($F156,44))=0,INDIRECT(ADDRESS($F156,38))="UL"),INDIRECT(ADDRESS($F156,COLUMN())),0),0),IF($G156&gt;0,IF(AND(INDIRECT(ADDRESS($G156,44))=0,INDIRECT(ADDRESS($G156,38))="UL"),INDIRECT(ADDRESS($G156,COLUMN())),0),0),IF($H156&gt;0,IF(AND(INDIRECT(ADDRESS($H156,44))=0,INDIRECT(ADDRESS($H156,38))="UL"),INDIRECT(ADDRESS($H156,COLUMN())),0),0),IF($I156&gt;0,IF(AND(INDIRECT(ADDRESS($I156,44))=0,INDIRECT(ADDRESS($I156,38))="UL"),INDIRECT(ADDRESS($I156,COLUMN())),0),0),IF($J156&gt;0,IF(AND(INDIRECT(ADDRESS($J156,44))=0,INDIRECT(ADDRESS($J156,38))="UL"),INDIRECT(ADDRESS($J156,COLUMN())),0),0),IF($K156&gt;0,IF(AND(INDIRECT(ADDRESS($K156,44))=0,INDIRECT(ADDRESS($K156,38))="UL"),INDIRECT(ADDRESS($K156,COLUMN())),0),0),IF($L156&gt;0,IF(AND(INDIRECT(ADDRESS($L156,44))=0,INDIRECT(ADDRESS($L156,38))="UL"),INDIRECT(ADDRESS($L156,COLUMN())),0),0),IF($M156&gt;0,IF(AND(INDIRECT(ADDRESS($M156,44))=0,INDIRECT(ADDRESS($M156,38))="UL"),INDIRECT(ADDRESS($M156,COLUMN())),0),0))</f>
        <v>0.1111111111111111</v>
      </c>
      <c r="BZ156" s="57" cm="1">
        <f t="array" aca="1" ref="BZ156" ca="1">SUM(IF($C156&gt;0,IF(AND(INDIRECT(ADDRESS($C156,44))=0,INDIRECT(ADDRESS($C156,38))="UL"),INDIRECT(ADDRESS($C156,COLUMN())),0),0),IF($D156&gt;0,IF(AND(INDIRECT(ADDRESS($D156,44))=0,INDIRECT(ADDRESS($D156,38))="UL"),INDIRECT(ADDRESS($D156,COLUMN())),0),0),IF($E156&gt;0,IF(AND(INDIRECT(ADDRESS($E156,44))=0,INDIRECT(ADDRESS($E156,38))="UL"),INDIRECT(ADDRESS($E156,COLUMN())),0),0),IF($F156&gt;0,IF(AND(INDIRECT(ADDRESS($F156,44))=0,INDIRECT(ADDRESS($F156,38))="UL"),INDIRECT(ADDRESS($F156,COLUMN())),0),0),IF($G156&gt;0,IF(AND(INDIRECT(ADDRESS($G156,44))=0,INDIRECT(ADDRESS($G156,38))="UL"),INDIRECT(ADDRESS($G156,COLUMN())),0),0),IF($H156&gt;0,IF(AND(INDIRECT(ADDRESS($H156,44))=0,INDIRECT(ADDRESS($H156,38))="UL"),INDIRECT(ADDRESS($H156,COLUMN())),0),0),IF($I156&gt;0,IF(AND(INDIRECT(ADDRESS($I156,44))=0,INDIRECT(ADDRESS($I156,38))="UL"),INDIRECT(ADDRESS($I156,COLUMN())),0),0),IF($J156&gt;0,IF(AND(INDIRECT(ADDRESS($J156,44))=0,INDIRECT(ADDRESS($J156,38))="UL"),INDIRECT(ADDRESS($J156,COLUMN())),0),0),IF($K156&gt;0,IF(AND(INDIRECT(ADDRESS($K156,44))=0,INDIRECT(ADDRESS($K156,38))="UL"),INDIRECT(ADDRESS($K156,COLUMN())),0),0),IF($L156&gt;0,IF(AND(INDIRECT(ADDRESS($L156,44))=0,INDIRECT(ADDRESS($L156,38))="UL"),INDIRECT(ADDRESS($L156,COLUMN())),0),0),IF($M156&gt;0,IF(AND(INDIRECT(ADDRESS($M156,44))=0,INDIRECT(ADDRESS($M156,38))="UL"),INDIRECT(ADDRESS($M156,COLUMN())),0),0))</f>
        <v>0.14814814814814814</v>
      </c>
      <c r="CA156" s="57">
        <f t="shared" ca="1" si="113"/>
        <v>0.1111111111111111</v>
      </c>
      <c r="CB156" s="57" cm="1">
        <f t="array" aca="1" ref="CB156" ca="1">SUM(IF($C156&gt;0,IF(AND(INDIRECT(ADDRESS($C156,44))=0,INDIRECT(ADDRESS($C156,38))&lt;&gt;"UL"),INDIRECT(ADDRESS($C156,COLUMN())),0),0),IF($D156&gt;0,IF(AND(INDIRECT(ADDRESS($D156,44))=0,INDIRECT(ADDRESS($D156,38))&lt;&gt;"UL"),INDIRECT(ADDRESS($D156,COLUMN())),0),0),IF($E156&gt;0,IF(AND(INDIRECT(ADDRESS($E156,44))=0,INDIRECT(ADDRESS($E156,38))&lt;&gt;"UL"),INDIRECT(ADDRESS($E156,COLUMN())),0),0),IF($F156&gt;0,IF(AND(INDIRECT(ADDRESS($F156,44))=0,INDIRECT(ADDRESS($F156,38))&lt;&gt;"UL"),INDIRECT(ADDRESS($F156,COLUMN())),0),0),IF($G156&gt;0,IF(AND(INDIRECT(ADDRESS($G156,44))=0,INDIRECT(ADDRESS($G156,38))&lt;&gt;"UL"),INDIRECT(ADDRESS($G156,COLUMN())),0),0),IF($H156&gt;0,IF(AND(INDIRECT(ADDRESS($H156,44))=0,INDIRECT(ADDRESS($H156,38))&lt;&gt;"UL"),INDIRECT(ADDRESS($H156,COLUMN())),0),0),IF($I156&gt;0,IF(AND(INDIRECT(ADDRESS($I156,44))=0,INDIRECT(ADDRESS($I156,38))&lt;&gt;"UL"),INDIRECT(ADDRESS($I156,COLUMN())),0),0),IF($J156&gt;0,IF(AND(INDIRECT(ADDRESS($J156,44))=0,INDIRECT(ADDRESS($J156,38))&lt;&gt;"UL"),INDIRECT(ADDRESS($J156,COLUMN())),0),0),IF($K156&gt;0,IF(AND(INDIRECT(ADDRESS($K156,44))=0,INDIRECT(ADDRESS($K156,38))&lt;&gt;"UL"),INDIRECT(ADDRESS($K156,COLUMN())),0),0),IF($L156&gt;0,IF(AND(INDIRECT(ADDRESS($L156,44))=0,INDIRECT(ADDRESS($L156,38))&lt;&gt;"UL"),INDIRECT(ADDRESS($L156,COLUMN())),0),0),IF($M156&gt;0,IF(AND(INDIRECT(ADDRESS($M156,44))=0,INDIRECT(ADDRESS($M156,38))&lt;&gt;"UL"),INDIRECT(ADDRESS($M156,COLUMN())),0),0))</f>
        <v>0</v>
      </c>
      <c r="CC156" s="57">
        <f t="shared" ca="1" si="114"/>
        <v>0</v>
      </c>
      <c r="CD156" s="57" cm="1">
        <f t="array" aca="1" ref="CD156" ca="1">SUM(IF($C156&gt;0,IF(AND(INDIRECT(ADDRESS($C156,44))=0,INDIRECT(ADDRESS($C156,38))&lt;&gt;"UL"),INDIRECT(ADDRESS($C156,COLUMN())),0),0),IF($D156&gt;0,IF(AND(INDIRECT(ADDRESS($D156,44))=0,INDIRECT(ADDRESS($D156,38))&lt;&gt;"UL"),INDIRECT(ADDRESS($D156,COLUMN())),0),0),IF($E156&gt;0,IF(AND(INDIRECT(ADDRESS($E156,44))=0,INDIRECT(ADDRESS($E156,38))&lt;&gt;"UL"),INDIRECT(ADDRESS($E156,COLUMN())),0),0),IF($F156&gt;0,IF(AND(INDIRECT(ADDRESS($F156,44))=0,INDIRECT(ADDRESS($F156,38))&lt;&gt;"UL"),INDIRECT(ADDRESS($F156,COLUMN())),0),0),IF($G156&gt;0,IF(AND(INDIRECT(ADDRESS($G156,44))=0,INDIRECT(ADDRESS($G156,38))&lt;&gt;"UL"),INDIRECT(ADDRESS($G156,COLUMN())),0),0),IF($H156&gt;0,IF(AND(INDIRECT(ADDRESS($H156,44))=0,INDIRECT(ADDRESS($H156,38))&lt;&gt;"UL"),INDIRECT(ADDRESS($H156,COLUMN())),0),0),IF($I156&gt;0,IF(AND(INDIRECT(ADDRESS($I156,44))=0,INDIRECT(ADDRESS($I156,38))&lt;&gt;"UL"),INDIRECT(ADDRESS($I156,COLUMN())),0),0),IF($J156&gt;0,IF(AND(INDIRECT(ADDRESS($J156,44))=0,INDIRECT(ADDRESS($J156,38))&lt;&gt;"UL"),INDIRECT(ADDRESS($J156,COLUMN())),0),0),IF($K156&gt;0,IF(AND(INDIRECT(ADDRESS($K156,44))=0,INDIRECT(ADDRESS($K156,38))&lt;&gt;"UL"),INDIRECT(ADDRESS($K156,COLUMN())),0),0),IF($L156&gt;0,IF(AND(INDIRECT(ADDRESS($L156,44))=0,INDIRECT(ADDRESS($L156,38))&lt;&gt;"UL"),INDIRECT(ADDRESS($L156,COLUMN())),0),0),IF($M156&gt;0,IF(AND(INDIRECT(ADDRESS($M156,44))=0,INDIRECT(ADDRESS($M156,38))&lt;&gt;"UL"),INDIRECT(ADDRESS($M156,COLUMN())),0),0))</f>
        <v>0</v>
      </c>
      <c r="CE156" s="57" cm="1">
        <f t="array" aca="1" ref="CE156" ca="1">SUM(IF($C156&gt;0,IF(AND(INDIRECT(ADDRESS($C156,44))=0,INDIRECT(ADDRESS($C156,38))&lt;&gt;"UL"),INDIRECT(ADDRESS($C156,COLUMN())),0),0),IF($D156&gt;0,IF(AND(INDIRECT(ADDRESS($D156,44))=0,INDIRECT(ADDRESS($D156,38))&lt;&gt;"UL"),INDIRECT(ADDRESS($D156,COLUMN())),0),0),IF($E156&gt;0,IF(AND(INDIRECT(ADDRESS($E156,44))=0,INDIRECT(ADDRESS($E156,38))&lt;&gt;"UL"),INDIRECT(ADDRESS($E156,COLUMN())),0),0),IF($F156&gt;0,IF(AND(INDIRECT(ADDRESS($F156,44))=0,INDIRECT(ADDRESS($F156,38))&lt;&gt;"UL"),INDIRECT(ADDRESS($F156,COLUMN())),0),0),IF($G156&gt;0,IF(AND(INDIRECT(ADDRESS($G156,44))=0,INDIRECT(ADDRESS($G156,38))&lt;&gt;"UL"),INDIRECT(ADDRESS($G156,COLUMN())),0),0),IF($H156&gt;0,IF(AND(INDIRECT(ADDRESS($H156,44))=0,INDIRECT(ADDRESS($H156,38))&lt;&gt;"UL"),INDIRECT(ADDRESS($H156,COLUMN())),0),0),IF($I156&gt;0,IF(AND(INDIRECT(ADDRESS($I156,44))=0,INDIRECT(ADDRESS($I156,38))&lt;&gt;"UL"),INDIRECT(ADDRESS($I156,COLUMN())),0),0),IF($J156&gt;0,IF(AND(INDIRECT(ADDRESS($J156,44))=0,INDIRECT(ADDRESS($J156,38))&lt;&gt;"UL"),INDIRECT(ADDRESS($J156,COLUMN())),0),0),IF($K156&gt;0,IF(AND(INDIRECT(ADDRESS($K156,44))=0,INDIRECT(ADDRESS($K156,38))&lt;&gt;"UL"),INDIRECT(ADDRESS($K156,COLUMN())),0),0),IF($L156&gt;0,IF(AND(INDIRECT(ADDRESS($L156,44))=0,INDIRECT(ADDRESS($L156,38))&lt;&gt;"UL"),INDIRECT(ADDRESS($L156,COLUMN())),0),0),IF($M156&gt;0,IF(AND(INDIRECT(ADDRESS($M156,44))=0,INDIRECT(ADDRESS($M156,38))&lt;&gt;"UL"),INDIRECT(ADDRESS($M156,COLUMN())),0),0))</f>
        <v>0</v>
      </c>
      <c r="CF156" s="57">
        <f t="shared" ca="1" si="115"/>
        <v>0</v>
      </c>
      <c r="CG156" s="57">
        <f t="shared" ca="1" si="116"/>
        <v>0.94745503090218097</v>
      </c>
      <c r="CH156" s="57">
        <f t="shared" ca="1" si="117"/>
        <v>4.1193696995747001E-2</v>
      </c>
      <c r="CI156" s="19">
        <f t="shared" ca="1" si="118"/>
        <v>17.720720200950002</v>
      </c>
      <c r="CJ156" s="19"/>
      <c r="CK156" s="57" cm="1">
        <f t="array" aca="1" ref="CK156" ca="1">IF(AU156="S", SUM(IF($C156&gt;0,IF(INDIRECT(ADDRESS($C156,43))&lt;&gt;1,INDIRECT(ADDRESS($C156,48)),0),0), IF($D156&gt;0,IF(INDIRECT(ADDRESS($D156,43))&lt;&gt;1,INDIRECT(ADDRESS($D156,48)),0),0), IF($E156&gt;0,IF(INDIRECT(ADDRESS($E156,43))&lt;&gt;1,INDIRECT(ADDRESS($E156,48)),0),0), IF($F156&gt;0,IF(INDIRECT(ADDRESS($F156,43))&lt;&gt;1,INDIRECT(ADDRESS($F156,48)),0),0), IF($G156&gt;0,IF(INDIRECT(ADDRESS($G156,43))&lt;&gt;1,INDIRECT(ADDRESS($G156,48)),0),0), IF($H156&gt;0,IF(INDIRECT(ADDRESS($H156,43))&lt;&gt;1,INDIRECT(ADDRESS($H156,48)),0),0), IF($I156&gt;0,IF(INDIRECT(ADDRESS($I156,43))&lt;&gt;1,INDIRECT(ADDRESS($I156,48)),0),0), IF($J156&gt;0,IF(INDIRECT(ADDRESS($J156,43))&lt;&gt;1,INDIRECT(ADDRESS($J156,48)),0),0), IF($K156&gt;0,IF(INDIRECT(ADDRESS($K156,43))&lt;&gt;1,INDIRECT(ADDRESS($K156,48)),0),0), IF($L156&gt;0,IF(INDIRECT(ADDRESS($L156,43))&lt;&gt;1,INDIRECT(ADDRESS($L156,48)),0),0), IF($M156&gt;0,IF(INDIRECT(ADDRESS($M156,43))&lt;&gt;1,INDIRECT(ADDRESS($M156,48)),0),0)), IF(AU156="L",SUM(IF($C156&gt;0,IF(INDIRECT(ADDRESS($C156,43))&lt;&gt;1,INDIRECT(ADDRESS($C156,50)),0),0), IF($D156&gt;0,IF(INDIRECT(ADDRESS($D156,43))&lt;&gt;1,INDIRECT(ADDRESS($D156,50)),0),0), IF($E156&gt;0,IF(INDIRECT(ADDRESS($E156,43))&lt;&gt;1,INDIRECT(ADDRESS($E156,50)),0),0), IF($F156&gt;0,IF(INDIRECT(ADDRESS($F156,43))&lt;&gt;1,INDIRECT(ADDRESS($F156,50)),0),0), IF($G156&gt;0,IF(INDIRECT(ADDRESS($G156,43))&lt;&gt;1,INDIRECT(ADDRESS($G156,50)),0),0), IF($G156&gt;0,IF(INDIRECT(ADDRESS($G156,43))&lt;&gt;1,INDIRECT(ADDRESS($G156,50)),0),0), IF($H156&gt;0,IF(INDIRECT(ADDRESS($H156,43))&lt;&gt;1,INDIRECT(ADDRESS($H156,50)),0),0), IF($I156&gt;0,IF(INDIRECT(ADDRESS($I156,43))&lt;&gt;1,INDIRECT(ADDRESS($I156,50)),0),0), IF($J156&gt;0,IF(INDIRECT(ADDRESS($J156,43))&lt;&gt;1,INDIRECT(ADDRESS($J156,50)),0),0), IF($K156&gt;0,IF(INDIRECT(ADDRESS($K156,43))&lt;&gt;1,INDIRECT(ADDRESS($K156,50)),0),0), IF($L156&gt;0,IF(INDIRECT(ADDRESS($L156,43))&lt;&gt;1,INDIRECT(ADDRESS($L156,50)),0),0), IF($M156&gt;0,IF(INDIRECT(ADDRESS($M156,43))&lt;&gt;1,INDIRECT(ADDRESS($M156,50)),0),0)), SUM(IF($C156&gt;0,IF(INDIRECT(ADDRESS($C156,43))&lt;&gt;1,INDIRECT(ADDRESS($C156,49)),0),0), IF($D156&gt;0,IF(INDIRECT(ADDRESS($D156,43))&lt;&gt;1,INDIRECT(ADDRESS($D156,49)),0),0), IF($E156&gt;0,IF(INDIRECT(ADDRESS($E156,43))&lt;&gt;1,INDIRECT(ADDRESS($E156,49)),0),0), IF($F156&gt;0,IF(INDIRECT(ADDRESS($F156,43))&lt;&gt;1,INDIRECT(ADDRESS($F156,49)),0),0), IF($G156&gt;0,IF(INDIRECT(ADDRESS($G156,43))&lt;&gt;1,INDIRECT(ADDRESS($G156,49)),0),0), IF($G156&gt;0,IF(INDIRECT(ADDRESS($G156,43))&lt;&gt;1,INDIRECT(ADDRESS($G156,49)),0),0), IF($H156&gt;0,IF(INDIRECT(ADDRESS($H156,43))&lt;&gt;1,INDIRECT(ADDRESS($H156,49)),0),0), IF($I156&gt;0,IF(INDIRECT(ADDRESS($I156,43))&lt;&gt;1,INDIRECT(ADDRESS($I156,49)),0),0), IF($J156&gt;0,IF(INDIRECT(ADDRESS($J156,43))&lt;&gt;1,INDIRECT(ADDRESS($J156,49)),0),0), IF($K156&gt;0,IF(INDIRECT(ADDRESS($K156,43))&lt;&gt;1,INDIRECT(ADDRESS($K156,49)),0),0), IF($L156&gt;0,IF(INDIRECT(ADDRESS($L156,43))&lt;&gt;1,INDIRECT(ADDRESS($L156,49)),0),0), IF($M156&gt;0,IF(INDIRECT(ADDRESS($M156,43))&lt;&gt;1,INDIRECT(ADDRESS($M156,49)),0),0))))</f>
        <v>0.66666666666666663</v>
      </c>
      <c r="CL156" s="57" cm="1">
        <f t="array" aca="1" ref="CL156" ca="1">SUM(IF($C156&gt;0,IF(INDIRECT(ADDRESS($C156,44))=1,INDIRECT(ADDRESS($C156,90)),0),0), IF($D156&gt;0,IF(INDIRECT(ADDRESS($D156,44))=1,INDIRECT(ADDRESS($D156,90)),0),0), IF($E156&gt;0,IF(INDIRECT(ADDRESS($E156,44))=1,INDIRECT(ADDRESS($E156,90)),0),0), IF($F156&gt;0,IF(INDIRECT(ADDRESS($F156,44))=1,INDIRECT(ADDRESS($F156,90)),0),0), IF($G156&gt;0,IF(INDIRECT(ADDRESS($G156,44))=1,INDIRECT(ADDRESS($G156,90)),0),0), IF($H156&gt;0,IF(INDIRECT(ADDRESS($H156,44))=1,INDIRECT(ADDRESS($H156,90)),0),0), IF($I156&gt;0,IF(INDIRECT(ADDRESS($I156,44))=1,INDIRECT(ADDRESS($I156,90)),0),0), IF($J156&gt;0,IF(INDIRECT(ADDRESS($J156,44))=1,INDIRECT(ADDRESS($J156,90)),0),0), IF($K156&gt;0,IF(INDIRECT(ADDRESS($K156,44))=1,INDIRECT(ADDRESS($K156,90)),0),0), IF($L156&gt;0,IF(INDIRECT(ADDRESS($L156,44))=1,INDIRECT(ADDRESS($L156,90)),0),0), IF($M156&gt;0,IF(INDIRECT(ADDRESS($M156,44))=1,INDIRECT(ADDRESS($M156,90)),0),0))</f>
        <v>0</v>
      </c>
      <c r="CM156" s="56">
        <f t="shared" ca="1" si="119"/>
        <v>0.45423339283142206</v>
      </c>
      <c r="CN156" s="59"/>
    </row>
    <row r="157" spans="1:92" x14ac:dyDescent="0.25">
      <c r="A157" s="52" t="s">
        <v>429</v>
      </c>
      <c r="B157" s="67">
        <v>103</v>
      </c>
      <c r="C157" s="67">
        <v>126</v>
      </c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145">
        <f ca="1">3+SUM(INDIRECT(ADDRESS(B157,COLUMN())),IF(C157&gt;0,INDIRECT(ADDRESS(C157,COLUMN())),0),IF(D157&gt;0,INDIRECT(ADDRESS(D157,COLUMN())),0),IF(E157&gt;0,INDIRECT(ADDRESS(E157,COLUMN())),0),IF(F157&gt;0,INDIRECT(ADDRESS(F157,COLUMN())),0),IF(G157&gt;0,INDIRECT(ADDRESS(G157,COLUMN())),0),IF(H157&gt;0,INDIRECT(ADDRESS(H157,COLUMN())),0),IF(I157&gt;0,INDIRECT(ADDRESS(I157,COLUMN())),0),IF(J157&gt;0,INDIRECT(ADDRESS(J157,COLUMN())),0),IF(K157&gt;0,INDIRECT(ADDRESS(K157,COLUMN())),0),IF(L157&gt;0,INDIRECT(ADDRESS(L157,COLUMN())),0),IF(M157&gt;0,INDIRECT(ADDRESS(M157,COLUMN())),0))</f>
        <v>26</v>
      </c>
      <c r="O157" s="67" t="str" cm="1">
        <f t="array" aca="1" ref="O157" ca="1">INDIRECT(ADDRESS($B157,COLUMN()))</f>
        <v>Fighter</v>
      </c>
      <c r="P157" s="67" cm="1">
        <f t="array" aca="1" ref="P157" ca="1">INDIRECT(ADDRESS($B157,COLUMN()))</f>
        <v>2</v>
      </c>
      <c r="Q157" s="67" t="str" cm="1">
        <f t="array" aca="1" ref="Q157" ca="1">INDIRECT(ADDRESS($B157,COLUMN()))</f>
        <v>-</v>
      </c>
      <c r="R157" s="67" t="str" cm="1">
        <f t="array" aca="1" ref="R157" ca="1">INDIRECT(ADDRESS($B157,COLUMN()))</f>
        <v>-</v>
      </c>
      <c r="S157" s="67" cm="1">
        <f t="array" aca="1" ref="S157" ca="1">INDIRECT(ADDRESS($B157,COLUMN()))</f>
        <v>3</v>
      </c>
      <c r="T157" s="67" t="str" cm="1">
        <f t="array" aca="1" ref="T157" ca="1">INDIRECT(ADDRESS($B157,COLUMN()))</f>
        <v>1-7</v>
      </c>
      <c r="U157" s="67" cm="1">
        <f t="array" aca="1" ref="U157" ca="1">INDIRECT(ADDRESS($B157,COLUMN()))</f>
        <v>7</v>
      </c>
      <c r="V157" s="67" cm="1">
        <f t="array" aca="1" ref="V157" ca="1">INDIRECT(ADDRESS($B157,COLUMN()))</f>
        <v>0</v>
      </c>
      <c r="W157" s="145">
        <v>2</v>
      </c>
      <c r="X157" s="67" cm="1">
        <f t="array" aca="1" ref="X157" ca="1">INDIRECT(ADDRESS($B157,COLUMN()))</f>
        <v>8</v>
      </c>
      <c r="Y157" s="67" cm="1">
        <f t="array" aca="1" ref="Y157" ca="1">INDIRECT(ADDRESS($B157,COLUMN()))</f>
        <v>2</v>
      </c>
      <c r="Z157" s="67" cm="1">
        <f t="array" aca="1" ref="Z157" ca="1">INDIRECT(ADDRESS($B157,COLUMN()))</f>
        <v>5</v>
      </c>
      <c r="AA157" s="67" cm="1">
        <f t="array" aca="1" ref="AA157" ca="1">INDIRECT(ADDRESS($B157,COLUMN()))</f>
        <v>0</v>
      </c>
      <c r="AB157" s="56">
        <f t="shared" ca="1" si="100"/>
        <v>0.96292687734965365</v>
      </c>
      <c r="AC157" s="56">
        <f t="shared" ca="1" si="101"/>
        <v>1.1777786720522487</v>
      </c>
      <c r="AD157" s="56">
        <f t="shared" ca="1" si="102"/>
        <v>2.0483107340039113</v>
      </c>
      <c r="AF157" s="67"/>
      <c r="AG157" s="67"/>
      <c r="AH157" s="67"/>
      <c r="AI157" s="53"/>
      <c r="AJ157" s="67"/>
      <c r="AK157" s="67"/>
      <c r="AL157" s="67"/>
      <c r="AM157" s="67"/>
      <c r="AN157" s="54"/>
      <c r="AO157" s="54"/>
      <c r="AP157" s="53"/>
      <c r="AQ157" s="53"/>
      <c r="AR157" s="53"/>
      <c r="AS157" s="53"/>
      <c r="AT157" s="52"/>
      <c r="AU157" s="54" t="s">
        <v>113</v>
      </c>
      <c r="AV157" s="57" cm="1">
        <f t="array" aca="1" ref="AV157" ca="1">SUM(IF($C157&gt;0,IF(AND(INDIRECT(ADDRESS($C157,44))=0,INDIRECT(ADDRESS($C157,38))="UL",ISERROR(SEARCH("Rear",INDIRECT(ADDRESS($C157,33)))),ISERROR(SEARCH("Side",INDIRECT(ADDRESS($C157,33))))),INDIRECT(ADDRESS($C157,COLUMN())),0),0),IF($D157&gt;0,IF(AND(INDIRECT(ADDRESS($D157,44))=0,INDIRECT(ADDRESS($D157,38))="UL",ISERROR(SEARCH("Rear",INDIRECT(ADDRESS($D157,33)))),ISERROR(SEARCH("Side",INDIRECT(ADDRESS($D157,33))))),INDIRECT(ADDRESS($D157,COLUMN())),0),0),IF($E157&gt;0,IF(AND(INDIRECT(ADDRESS($E157,44))=0,INDIRECT(ADDRESS($E157,38))="UL",ISERROR(SEARCH("Rear",INDIRECT(ADDRESS($E157,33)))),ISERROR(SEARCH("Side",INDIRECT(ADDRESS($E157,33))))),INDIRECT(ADDRESS($E157,COLUMN())),0),0),IF($F157&gt;0,IF(AND(INDIRECT(ADDRESS($F157,44))=0,INDIRECT(ADDRESS($F157,38))="UL",ISERROR(SEARCH("Rear",INDIRECT(ADDRESS($F157,33)))),ISERROR(SEARCH("Side",INDIRECT(ADDRESS($F157,33))))),INDIRECT(ADDRESS($F157,COLUMN())),0),0),IF($G157&gt;0,IF(AND(INDIRECT(ADDRESS($G157,44))=0,INDIRECT(ADDRESS($G157,38))="UL",ISERROR(SEARCH("Rear",INDIRECT(ADDRESS($G157,33)))),ISERROR(SEARCH("Side",INDIRECT(ADDRESS($G157,33))))),INDIRECT(ADDRESS($G157,COLUMN())),0),0),IF($H157&gt;0,IF(AND(INDIRECT(ADDRESS($H157,44))=0,INDIRECT(ADDRESS($H157,38))="UL",ISERROR(SEARCH("Rear",INDIRECT(ADDRESS($H157,33)))),ISERROR(SEARCH("Side",INDIRECT(ADDRESS($H157,33))))),INDIRECT(ADDRESS($H157,COLUMN())),0),0),IF($I157&gt;0,IF(AND(INDIRECT(ADDRESS($I157,44))=0,INDIRECT(ADDRESS($I157,38))="UL",ISERROR(SEARCH("Rear",INDIRECT(ADDRESS($I157,33)))),ISERROR(SEARCH("Side",INDIRECT(ADDRESS($I157,33))))),INDIRECT(ADDRESS($I157,COLUMN())),0),0),IF($J157&gt;0,IF(AND(INDIRECT(ADDRESS($J157,44))=0,INDIRECT(ADDRESS($J157,38))="UL",ISERROR(SEARCH("Rear",INDIRECT(ADDRESS($J157,33)))),ISERROR(SEARCH("Side",INDIRECT(ADDRESS($J157,33))))),INDIRECT(ADDRESS($J157,COLUMN())),0),0),IF($K157&gt;0,IF(AND(INDIRECT(ADDRESS($K157,44))=0,INDIRECT(ADDRESS($K157,38))="UL",ISERROR(SEARCH("Rear",INDIRECT(ADDRESS($K157,33)))),ISERROR(SEARCH("Side",INDIRECT(ADDRESS($K157,33))))),INDIRECT(ADDRESS($K157,COLUMN())),0),0),IF($L157&gt;0,IF(AND(INDIRECT(ADDRESS($L157,44))=0,INDIRECT(ADDRESS($L157,38))="UL",ISERROR(SEARCH("Rear",INDIRECT(ADDRESS($L157,33)))),ISERROR(SEARCH("Side",INDIRECT(ADDRESS($L157,33))))),INDIRECT(ADDRESS($L157,COLUMN())),0),0),IF($M157&gt;0,IF(AND(INDIRECT(ADDRESS($M157,44))=0,INDIRECT(ADDRESS($M157,38))="UL",ISERROR(SEARCH("Rear",INDIRECT(ADDRESS($M157,33)))),ISERROR(SEARCH("Side",INDIRECT(ADDRESS($M157,33))))),INDIRECT(ADDRESS($M157,COLUMN())),0),0))</f>
        <v>0.44444444444444442</v>
      </c>
      <c r="AW157" s="57" cm="1">
        <f t="array" aca="1" ref="AW157" ca="1">SUM(IF($C157&gt;0,IF(AND(INDIRECT(ADDRESS($C157,44))=0,INDIRECT(ADDRESS($C157,38))="UL",ISERROR(SEARCH("Rear",INDIRECT(ADDRESS($C157,33)))),ISERROR(SEARCH("Side",INDIRECT(ADDRESS($C157,33))))),INDIRECT(ADDRESS($C157,COLUMN())),0),0),IF($D157&gt;0,IF(AND(INDIRECT(ADDRESS($D157,44))=0,INDIRECT(ADDRESS($D157,38))="UL",ISERROR(SEARCH("Rear",INDIRECT(ADDRESS($D157,33)))),ISERROR(SEARCH("Side",INDIRECT(ADDRESS($D157,33))))),INDIRECT(ADDRESS($D157,COLUMN())),0),0),IF($E157&gt;0,IF(AND(INDIRECT(ADDRESS($E157,44))=0,INDIRECT(ADDRESS($E157,38))="UL",ISERROR(SEARCH("Rear",INDIRECT(ADDRESS($E157,33)))),ISERROR(SEARCH("Side",INDIRECT(ADDRESS($E157,33))))),INDIRECT(ADDRESS($E157,COLUMN())),0),0),IF($F157&gt;0,IF(AND(INDIRECT(ADDRESS($F157,44))=0,INDIRECT(ADDRESS($F157,38))="UL",ISERROR(SEARCH("Rear",INDIRECT(ADDRESS($F157,33)))),ISERROR(SEARCH("Side",INDIRECT(ADDRESS($F157,33))))),INDIRECT(ADDRESS($F157,COLUMN())),0),0),IF($G157&gt;0,IF(AND(INDIRECT(ADDRESS($G157,44))=0,INDIRECT(ADDRESS($G157,38))="UL",ISERROR(SEARCH("Rear",INDIRECT(ADDRESS($G157,33)))),ISERROR(SEARCH("Side",INDIRECT(ADDRESS($G157,33))))),INDIRECT(ADDRESS($G157,COLUMN())),0),0),IF($H157&gt;0,IF(AND(INDIRECT(ADDRESS($H157,44))=0,INDIRECT(ADDRESS($H157,38))="UL",ISERROR(SEARCH("Rear",INDIRECT(ADDRESS($H157,33)))),ISERROR(SEARCH("Side",INDIRECT(ADDRESS($H157,33))))),INDIRECT(ADDRESS($H157,COLUMN())),0),0),IF($I157&gt;0,IF(AND(INDIRECT(ADDRESS($I157,44))=0,INDIRECT(ADDRESS($I157,38))="UL",ISERROR(SEARCH("Rear",INDIRECT(ADDRESS($I157,33)))),ISERROR(SEARCH("Side",INDIRECT(ADDRESS($I157,33))))),INDIRECT(ADDRESS($I157,COLUMN())),0),0),IF($J157&gt;0,IF(AND(INDIRECT(ADDRESS($J157,44))=0,INDIRECT(ADDRESS($J157,38))="UL",ISERROR(SEARCH("Rear",INDIRECT(ADDRESS($J157,33)))),ISERROR(SEARCH("Side",INDIRECT(ADDRESS($J157,33))))),INDIRECT(ADDRESS($J157,COLUMN())),0),0),IF($K157&gt;0,IF(AND(INDIRECT(ADDRESS($K157,44))=0,INDIRECT(ADDRESS($K157,38))="UL",ISERROR(SEARCH("Rear",INDIRECT(ADDRESS($K157,33)))),ISERROR(SEARCH("Side",INDIRECT(ADDRESS($K157,33))))),INDIRECT(ADDRESS($K157,COLUMN())),0),0),IF($L157&gt;0,IF(AND(INDIRECT(ADDRESS($L157,44))=0,INDIRECT(ADDRESS($L157,38))="UL",ISERROR(SEARCH("Rear",INDIRECT(ADDRESS($L157,33)))),ISERROR(SEARCH("Side",INDIRECT(ADDRESS($L157,33))))),INDIRECT(ADDRESS($L157,COLUMN())),0),0),IF($M157&gt;0,IF(AND(INDIRECT(ADDRESS($M157,44))=0,INDIRECT(ADDRESS($M157,38))="UL",ISERROR(SEARCH("Rear",INDIRECT(ADDRESS($M157,33)))),ISERROR(SEARCH("Side",INDIRECT(ADDRESS($M157,33))))),INDIRECT(ADDRESS($M157,COLUMN())),0),0))</f>
        <v>0.66666666666666663</v>
      </c>
      <c r="AX157" s="57" cm="1">
        <f t="array" aca="1" ref="AX157" ca="1">SUM(IF($C157&gt;0,IF(AND(INDIRECT(ADDRESS($C157,44))=0,INDIRECT(ADDRESS($C157,38))="UL",ISERROR(SEARCH("Rear",INDIRECT(ADDRESS($C157,33)))),ISERROR(SEARCH("Side",INDIRECT(ADDRESS($C157,33))))),INDIRECT(ADDRESS($C157,COLUMN())),0),0),IF($D157&gt;0,IF(AND(INDIRECT(ADDRESS($D157,44))=0,INDIRECT(ADDRESS($D157,38))="UL",ISERROR(SEARCH("Rear",INDIRECT(ADDRESS($D157,33)))),ISERROR(SEARCH("Side",INDIRECT(ADDRESS($D157,33))))),INDIRECT(ADDRESS($D157,COLUMN())),0),0),IF($E157&gt;0,IF(AND(INDIRECT(ADDRESS($E157,44))=0,INDIRECT(ADDRESS($E157,38))="UL",ISERROR(SEARCH("Rear",INDIRECT(ADDRESS($E157,33)))),ISERROR(SEARCH("Side",INDIRECT(ADDRESS($E157,33))))),INDIRECT(ADDRESS($E157,COLUMN())),0),0),IF($F157&gt;0,IF(AND(INDIRECT(ADDRESS($F157,44))=0,INDIRECT(ADDRESS($F157,38))="UL",ISERROR(SEARCH("Rear",INDIRECT(ADDRESS($F157,33)))),ISERROR(SEARCH("Side",INDIRECT(ADDRESS($F157,33))))),INDIRECT(ADDRESS($F157,COLUMN())),0),0),IF($G157&gt;0,IF(AND(INDIRECT(ADDRESS($G157,44))=0,INDIRECT(ADDRESS($G157,38))="UL",ISERROR(SEARCH("Rear",INDIRECT(ADDRESS($G157,33)))),ISERROR(SEARCH("Side",INDIRECT(ADDRESS($G157,33))))),INDIRECT(ADDRESS($G157,COLUMN())),0),0),IF($H157&gt;0,IF(AND(INDIRECT(ADDRESS($H157,44))=0,INDIRECT(ADDRESS($H157,38))="UL",ISERROR(SEARCH("Rear",INDIRECT(ADDRESS($H157,33)))),ISERROR(SEARCH("Side",INDIRECT(ADDRESS($H157,33))))),INDIRECT(ADDRESS($H157,COLUMN())),0),0),IF($I157&gt;0,IF(AND(INDIRECT(ADDRESS($I157,44))=0,INDIRECT(ADDRESS($I157,38))="UL",ISERROR(SEARCH("Rear",INDIRECT(ADDRESS($I157,33)))),ISERROR(SEARCH("Side",INDIRECT(ADDRESS($I157,33))))),INDIRECT(ADDRESS($I157,COLUMN())),0),0),IF($J157&gt;0,IF(AND(INDIRECT(ADDRESS($J157,44))=0,INDIRECT(ADDRESS($J157,38))="UL",ISERROR(SEARCH("Rear",INDIRECT(ADDRESS($J157,33)))),ISERROR(SEARCH("Side",INDIRECT(ADDRESS($J157,33))))),INDIRECT(ADDRESS($J157,COLUMN())),0),0),IF($K157&gt;0,IF(AND(INDIRECT(ADDRESS($K157,44))=0,INDIRECT(ADDRESS($K157,38))="UL",ISERROR(SEARCH("Rear",INDIRECT(ADDRESS($K157,33)))),ISERROR(SEARCH("Side",INDIRECT(ADDRESS($K157,33))))),INDIRECT(ADDRESS($K157,COLUMN())),0),0),IF($L157&gt;0,IF(AND(INDIRECT(ADDRESS($L157,44))=0,INDIRECT(ADDRESS($L157,38))="UL",ISERROR(SEARCH("Rear",INDIRECT(ADDRESS($L157,33)))),ISERROR(SEARCH("Side",INDIRECT(ADDRESS($L157,33))))),INDIRECT(ADDRESS($L157,COLUMN())),0),0),IF($M157&gt;0,IF(AND(INDIRECT(ADDRESS($M157,44))=0,INDIRECT(ADDRESS($M157,38))="UL",ISERROR(SEARCH("Rear",INDIRECT(ADDRESS($M157,33)))),ISERROR(SEARCH("Side",INDIRECT(ADDRESS($M157,33))))),INDIRECT(ADDRESS($M157,COLUMN())),0),0))</f>
        <v>0.22222222222222221</v>
      </c>
      <c r="AY157" s="58">
        <f t="shared" ca="1" si="103"/>
        <v>0.66666666666666663</v>
      </c>
      <c r="AZ157" s="58">
        <f t="shared" ca="1" si="104"/>
        <v>0.44444444444444448</v>
      </c>
      <c r="BA157" s="58" cm="1">
        <f t="array" aca="1" ref="BA157" ca="1">SUM(IF($C157&gt;0,IF(AND(INDIRECT(ADDRESS($C157,44))=0,INDIRECT(ADDRESS($C157,38))="UL"),INDIRECT(ADDRESS($C157,COLUMN())),0),0),IF($D157&gt;0,IF(AND(INDIRECT(ADDRESS($D157,44))=0,INDIRECT(ADDRESS($D157,38))="UL"),INDIRECT(ADDRESS($D157,COLUMN())),0),0),IF($E157&gt;0,IF(AND(INDIRECT(ADDRESS($E157,44))=0,INDIRECT(ADDRESS($E157,38))="UL"),INDIRECT(ADDRESS($E157,COLUMN())),0),0),IF($F157&gt;0,IF(AND(INDIRECT(ADDRESS($F157,44))=0,INDIRECT(ADDRESS($F157,38))="UL"),INDIRECT(ADDRESS($F157,COLUMN())),0),0),IF($G157&gt;0,IF(AND(INDIRECT(ADDRESS($G157,44))=0,INDIRECT(ADDRESS($G157,38))="UL"),INDIRECT(ADDRESS($G157,COLUMN())),0),0),IF($H157&gt;0,IF(AND(INDIRECT(ADDRESS($H157,44))=0,INDIRECT(ADDRESS($H157,38))="UL"),INDIRECT(ADDRESS($H157,COLUMN())),0),0),IF($I157&gt;0,IF(AND(INDIRECT(ADDRESS($I157,44))=0,INDIRECT(ADDRESS($I157,38))="UL"),INDIRECT(ADDRESS($I157,COLUMN())),0),0),IF($J157&gt;0,IF(AND(INDIRECT(ADDRESS($J157,44))=0,INDIRECT(ADDRESS($J157,38))="UL"),INDIRECT(ADDRESS($J157,COLUMN())),0),0),IF($K157&gt;0,IF(AND(INDIRECT(ADDRESS($K157,44))=0,INDIRECT(ADDRESS($K157,38))="UL"),INDIRECT(ADDRESS($K157,COLUMN())),0),0),IF($L157&gt;0,IF(AND(INDIRECT(ADDRESS($L157,44))=0,INDIRECT(ADDRESS($L157,38))="UL"),INDIRECT(ADDRESS($L157,COLUMN())),0),0),IF($M157&gt;0,IF(AND(INDIRECT(ADDRESS($M157,44))=0,INDIRECT(ADDRESS($M157,38))="UL"),INDIRECT(ADDRESS($M157,COLUMN())),0),0))</f>
        <v>0.2074074074074074</v>
      </c>
      <c r="BB157" s="58" cm="1">
        <f t="array" aca="1" ref="BB157" ca="1">SUM(IF($C157&gt;0,IF(AND(INDIRECT(ADDRESS($C157,44))=0,INDIRECT(ADDRESS($C157,38))="UL"),INDIRECT(ADDRESS($C157,COLUMN())),0),0),IF($D157&gt;0,IF(AND(INDIRECT(ADDRESS($D157,44))=0,INDIRECT(ADDRESS($D157,38))="UL"),INDIRECT(ADDRESS($D157,COLUMN())),0),0),IF($E157&gt;0,IF(AND(INDIRECT(ADDRESS($E157,44))=0,INDIRECT(ADDRESS($E157,38))="UL"),INDIRECT(ADDRESS($E157,COLUMN())),0),0),IF($F157&gt;0,IF(AND(INDIRECT(ADDRESS($F157,44))=0,INDIRECT(ADDRESS($F157,38))="UL"),INDIRECT(ADDRESS($F157,COLUMN())),0),0),IF($G157&gt;0,IF(AND(INDIRECT(ADDRESS($G157,44))=0,INDIRECT(ADDRESS($G157,38))="UL"),INDIRECT(ADDRESS($G157,COLUMN())),0),0),IF($H157&gt;0,IF(AND(INDIRECT(ADDRESS($H157,44))=0,INDIRECT(ADDRESS($H157,38))="UL"),INDIRECT(ADDRESS($H157,COLUMN())),0),0),IF($I157&gt;0,IF(AND(INDIRECT(ADDRESS($I157,44))=0,INDIRECT(ADDRESS($I157,38))="UL"),INDIRECT(ADDRESS($I157,COLUMN())),0),0),IF($J157&gt;0,IF(AND(INDIRECT(ADDRESS($J157,44))=0,INDIRECT(ADDRESS($J157,38))="UL"),INDIRECT(ADDRESS($J157,COLUMN())),0),0),IF($K157&gt;0,IF(AND(INDIRECT(ADDRESS($K157,44))=0,INDIRECT(ADDRESS($K157,38))="UL"),INDIRECT(ADDRESS($K157,COLUMN())),0),0),IF($L157&gt;0,IF(AND(INDIRECT(ADDRESS($L157,44))=0,INDIRECT(ADDRESS($L157,38))="UL"),INDIRECT(ADDRESS($L157,COLUMN())),0),0),IF($M157&gt;0,IF(AND(INDIRECT(ADDRESS($M157,44))=0,INDIRECT(ADDRESS($M157,38))="UL"),INDIRECT(ADDRESS($M157,COLUMN())),0),0))</f>
        <v>0.14814814814814817</v>
      </c>
      <c r="BC157" s="58" cm="1">
        <f t="array" aca="1" ref="BC157" ca="1">SUM(IF($C157&gt;0,IF(AND(INDIRECT(ADDRESS($C157,44))=0,INDIRECT(ADDRESS($C157,38))="UL"),INDIRECT(ADDRESS($C157,COLUMN())),0),0),IF($D157&gt;0,IF(AND(INDIRECT(ADDRESS($D157,44))=0,INDIRECT(ADDRESS($D157,38))="UL"),INDIRECT(ADDRESS($D157,COLUMN())),0),0),IF($E157&gt;0,IF(AND(INDIRECT(ADDRESS($E157,44))=0,INDIRECT(ADDRESS($E157,38))="UL"),INDIRECT(ADDRESS($E157,COLUMN())),0),0),IF($F157&gt;0,IF(AND(INDIRECT(ADDRESS($F157,44))=0,INDIRECT(ADDRESS($F157,38))="UL"),INDIRECT(ADDRESS($F157,COLUMN())),0),0),IF($G157&gt;0,IF(AND(INDIRECT(ADDRESS($G157,44))=0,INDIRECT(ADDRESS($G157,38))="UL"),INDIRECT(ADDRESS($G157,COLUMN())),0),0),IF($H157&gt;0,IF(AND(INDIRECT(ADDRESS($H157,44))=0,INDIRECT(ADDRESS($H157,38))="UL"),INDIRECT(ADDRESS($H157,COLUMN())),0),0),IF($I157&gt;0,IF(AND(INDIRECT(ADDRESS($I157,44))=0,INDIRECT(ADDRESS($I157,38))="UL"),INDIRECT(ADDRESS($I157,COLUMN())),0),0),IF($J157&gt;0,IF(AND(INDIRECT(ADDRESS($J157,44))=0,INDIRECT(ADDRESS($J157,38))="UL"),INDIRECT(ADDRESS($J157,COLUMN())),0),0),IF($K157&gt;0,IF(AND(INDIRECT(ADDRESS($K157,44))=0,INDIRECT(ADDRESS($K157,38))="UL"),INDIRECT(ADDRESS($K157,COLUMN())),0),0),IF($L157&gt;0,IF(AND(INDIRECT(ADDRESS($L157,44))=0,INDIRECT(ADDRESS($L157,38))="UL"),INDIRECT(ADDRESS($L157,COLUMN())),0),0),IF($M157&gt;0,IF(AND(INDIRECT(ADDRESS($M157,44))=0,INDIRECT(ADDRESS($M157,38))="UL"),INDIRECT(ADDRESS($M157,COLUMN())),0),0))</f>
        <v>0.11851851851851851</v>
      </c>
      <c r="BD157" s="58" cm="1">
        <f t="array" aca="1" ref="BD157" ca="1">SUM(IF($C157&gt;0,IF(AND(INDIRECT(ADDRESS($C157,44))=0,INDIRECT(ADDRESS($C157,38))="UL"),INDIRECT(ADDRESS($C157,COLUMN())),0),0),IF($D157&gt;0,IF(AND(INDIRECT(ADDRESS($D157,44))=0,INDIRECT(ADDRESS($D157,38))="UL"),INDIRECT(ADDRESS($D157,COLUMN())),0),0),IF($E157&gt;0,IF(AND(INDIRECT(ADDRESS($E157,44))=0,INDIRECT(ADDRESS($E157,38))="UL"),INDIRECT(ADDRESS($E157,COLUMN())),0),0),IF($F157&gt;0,IF(AND(INDIRECT(ADDRESS($F157,44))=0,INDIRECT(ADDRESS($F157,38))="UL"),INDIRECT(ADDRESS($F157,COLUMN())),0),0),IF($G157&gt;0,IF(AND(INDIRECT(ADDRESS($G157,44))=0,INDIRECT(ADDRESS($G157,38))="UL"),INDIRECT(ADDRESS($G157,COLUMN())),0),0),IF($H157&gt;0,IF(AND(INDIRECT(ADDRESS($H157,44))=0,INDIRECT(ADDRESS($H157,38))="UL"),INDIRECT(ADDRESS($H157,COLUMN())),0),0),IF($I157&gt;0,IF(AND(INDIRECT(ADDRESS($I157,44))=0,INDIRECT(ADDRESS($I157,38))="UL"),INDIRECT(ADDRESS($I157,COLUMN())),0),0),IF($J157&gt;0,IF(AND(INDIRECT(ADDRESS($J157,44))=0,INDIRECT(ADDRESS($J157,38))="UL"),INDIRECT(ADDRESS($J157,COLUMN())),0),0),IF($K157&gt;0,IF(AND(INDIRECT(ADDRESS($K157,44))=0,INDIRECT(ADDRESS($K157,38))="UL"),INDIRECT(ADDRESS($K157,COLUMN())),0),0),IF($L157&gt;0,IF(AND(INDIRECT(ADDRESS($L157,44))=0,INDIRECT(ADDRESS($L157,38))="UL"),INDIRECT(ADDRESS($L157,COLUMN())),0),0),IF($M157&gt;0,IF(AND(INDIRECT(ADDRESS($M157,44))=0,INDIRECT(ADDRESS($M157,38))="UL"),INDIRECT(ADDRESS($M157,COLUMN())),0),0))</f>
        <v>0.23703703703703702</v>
      </c>
      <c r="BE157" s="57">
        <f t="shared" ca="1" si="105"/>
        <v>0.14814814814814817</v>
      </c>
      <c r="BF157" s="57" cm="1">
        <f t="array" aca="1" ref="BF157" ca="1">SUM(IF($C157&gt;0,IF(INDIRECT(ADDRESS($C157,45))=1,INDIRECT(ADDRESS($C157,52))*INDIRECT(ADDRESS($C157,42))/5,0),0), IF($D157&gt;0,IF(INDIRECT(ADDRESS($D157,45))=1,INDIRECT(ADDRESS($D157,52))*INDIRECT(ADDRESS($D157,42))/5,0),0), IF($E157&gt;0,IF(INDIRECT(ADDRESS($E157,45))=1,INDIRECT(ADDRESS($E157,52))*INDIRECT(ADDRESS($E157,42))/5,0),0), IF($F157&gt;0,IF(INDIRECT(ADDRESS($F157,45))=1,INDIRECT(ADDRESS($F157,52))*INDIRECT(ADDRESS($F157,42))/5,0),0), IF($G157&gt;0,IF(INDIRECT(ADDRESS($G157,45))=1,INDIRECT(ADDRESS($G157,52))*INDIRECT(ADDRESS($G157,42))/5,0),0), IF($H157&gt;0,IF(INDIRECT(ADDRESS($H157,45))=1,INDIRECT(ADDRESS($H157,52))*INDIRECT(ADDRESS($H157,42))/5,0),0)
)*$BF$296/100</f>
        <v>0</v>
      </c>
      <c r="BG157" s="19"/>
      <c r="BH157" s="57" cm="1">
        <f t="array" aca="1" ref="BH157" ca="1">SUM(IF($C157&gt;0,IF(AND(INDIRECT(ADDRESS($C157,44))=0,INDIRECT(ADDRESS($C157,38))&lt;&gt;"UL"),INDIRECT(ADDRESS($C157,COLUMN()-12)),0),0), IF($D157&gt;0,IF(AND(INDIRECT(ADDRESS($D157,44))=0,INDIRECT(ADDRESS($D157,38))&lt;&gt;"UL"),INDIRECT(ADDRESS($D157,COLUMN()-12)),0),0), IF($E157&gt;0,IF(AND(INDIRECT(ADDRESS($E157,44))=0,INDIRECT(ADDRESS($E157,38))&lt;&gt;"UL"),INDIRECT(ADDRESS($E157,COLUMN()-12)),0),0), IF($F157&gt;0,IF(AND(INDIRECT(ADDRESS($F157,44))=0,INDIRECT(ADDRESS($F157,38))&lt;&gt;"UL"),INDIRECT(ADDRESS($F157,COLUMN()-12)),0),0), IF($G157&gt;0,IF(AND(INDIRECT(ADDRESS($G157,44))=0,INDIRECT(ADDRESS($G157,38))&lt;&gt;"UL"),INDIRECT(ADDRESS($G157,COLUMN()-12)),0),0), IF($H157&gt;0,IF(AND(INDIRECT(ADDRESS($H157,44))=0,INDIRECT(ADDRESS($H157,38))&lt;&gt;"UL"),INDIRECT(ADDRESS($H157,COLUMN()-12)),0),0), IF($I157&gt;0,IF(AND(INDIRECT(ADDRESS($I157,44))=0,INDIRECT(ADDRESS($I157,38))&lt;&gt;"UL"),INDIRECT(ADDRESS($I157,COLUMN()-12)),0),0), IF($J157&gt;0,IF(AND(INDIRECT(ADDRESS($J157,44))=0,INDIRECT(ADDRESS($J157,38))&lt;&gt;"UL"),INDIRECT(ADDRESS($J157,COLUMN()-12)),0),0), IF($K157&gt;0,IF(AND(INDIRECT(ADDRESS($K157,44))=0,INDIRECT(ADDRESS($K157,38))&lt;&gt;"UL"),INDIRECT(ADDRESS($K157,COLUMN()-12)),0),0), IF($L157&gt;0,IF(AND(INDIRECT(ADDRESS($L157,44))=0,INDIRECT(ADDRESS($L157,38))&lt;&gt;"UL"),INDIRECT(ADDRESS($L157,COLUMN()-12)),0),0), IF($M157&gt;0,IF(AND(INDIRECT(ADDRESS($M157,44))=0,INDIRECT(ADDRESS($M157,38))&lt;&gt;"UL"),INDIRECT(ADDRESS($M157,COLUMN()-12)),0),0))</f>
        <v>0</v>
      </c>
      <c r="BI157" s="57" cm="1">
        <f t="array" aca="1" ref="BI157" ca="1">SUM(IF($C157&gt;0,IF(AND(INDIRECT(ADDRESS($C157,44))=0,INDIRECT(ADDRESS($C157,38))&lt;&gt;"UL"),INDIRECT(ADDRESS($C157,COLUMN()-12)),0),0), IF($D157&gt;0,IF(AND(INDIRECT(ADDRESS($D157,44))=0,INDIRECT(ADDRESS($D157,38))&lt;&gt;"UL"),INDIRECT(ADDRESS($D157,COLUMN()-12)),0),0), IF($E157&gt;0,IF(AND(INDIRECT(ADDRESS($E157,44))=0,INDIRECT(ADDRESS($E157,38))&lt;&gt;"UL"),INDIRECT(ADDRESS($E157,COLUMN()-12)),0),0), IF($F157&gt;0,IF(AND(INDIRECT(ADDRESS($F157,44))=0,INDIRECT(ADDRESS($F157,38))&lt;&gt;"UL"),INDIRECT(ADDRESS($F157,COLUMN()-12)),0),0), IF($G157&gt;0,IF(AND(INDIRECT(ADDRESS($G157,44))=0,INDIRECT(ADDRESS($G157,38))&lt;&gt;"UL"),INDIRECT(ADDRESS($G157,COLUMN()-12)),0),0), IF($H157&gt;0,IF(AND(INDIRECT(ADDRESS($H157,44))=0,INDIRECT(ADDRESS($H157,38))&lt;&gt;"UL"),INDIRECT(ADDRESS($H157,COLUMN()-12)),0),0), IF($I157&gt;0,IF(AND(INDIRECT(ADDRESS($I157,44))=0,INDIRECT(ADDRESS($I157,38))&lt;&gt;"UL"),INDIRECT(ADDRESS($I157,COLUMN()-12)),0),0), IF($J157&gt;0,IF(AND(INDIRECT(ADDRESS($J157,44))=0,INDIRECT(ADDRESS($J157,38))&lt;&gt;"UL"),INDIRECT(ADDRESS($J157,COLUMN()-12)),0),0), IF($K157&gt;0,IF(AND(INDIRECT(ADDRESS($K157,44))=0,INDIRECT(ADDRESS($K157,38))&lt;&gt;"UL"),INDIRECT(ADDRESS($K157,COLUMN()-12)),0),0), IF($L157&gt;0,IF(AND(INDIRECT(ADDRESS($L157,44))=0,INDIRECT(ADDRESS($L157,38))&lt;&gt;"UL"),INDIRECT(ADDRESS($L157,COLUMN()-12)),0),0), IF($M157&gt;0,IF(AND(INDIRECT(ADDRESS($M157,44))=0,INDIRECT(ADDRESS($M157,38))&lt;&gt;"UL"),INDIRECT(ADDRESS($M157,COLUMN()-12)),0),0))</f>
        <v>0</v>
      </c>
      <c r="BJ157" s="57" cm="1">
        <f t="array" aca="1" ref="BJ157" ca="1">SUM(IF($C157&gt;0,IF(AND(INDIRECT(ADDRESS($C157,44))=0,INDIRECT(ADDRESS($C157,38))&lt;&gt;"UL"),INDIRECT(ADDRESS($C157,COLUMN()-12)),0),0), IF($D157&gt;0,IF(AND(INDIRECT(ADDRESS($D157,44))=0,INDIRECT(ADDRESS($D157,38))&lt;&gt;"UL"),INDIRECT(ADDRESS($D157,COLUMN()-12)),0),0), IF($E157&gt;0,IF(AND(INDIRECT(ADDRESS($E157,44))=0,INDIRECT(ADDRESS($E157,38))&lt;&gt;"UL"),INDIRECT(ADDRESS($E157,COLUMN()-12)),0),0), IF($F157&gt;0,IF(AND(INDIRECT(ADDRESS($F157,44))=0,INDIRECT(ADDRESS($F157,38))&lt;&gt;"UL"),INDIRECT(ADDRESS($F157,COLUMN()-12)),0),0), IF($G157&gt;0,IF(AND(INDIRECT(ADDRESS($G157,44))=0,INDIRECT(ADDRESS($G157,38))&lt;&gt;"UL"),INDIRECT(ADDRESS($G157,COLUMN()-12)),0),0), IF($H157&gt;0,IF(AND(INDIRECT(ADDRESS($H157,44))=0,INDIRECT(ADDRESS($H157,38))&lt;&gt;"UL"),INDIRECT(ADDRESS($H157,COLUMN()-12)),0),0), IF($I157&gt;0,IF(AND(INDIRECT(ADDRESS($I157,44))=0,INDIRECT(ADDRESS($I157,38))&lt;&gt;"UL"),INDIRECT(ADDRESS($I157,COLUMN()-12)),0),0), IF($J157&gt;0,IF(AND(INDIRECT(ADDRESS($J157,44))=0,INDIRECT(ADDRESS($J157,38))&lt;&gt;"UL"),INDIRECT(ADDRESS($J157,COLUMN()-12)),0),0), IF($K157&gt;0,IF(AND(INDIRECT(ADDRESS($K157,44))=0,INDIRECT(ADDRESS($K157,38))&lt;&gt;"UL"),INDIRECT(ADDRESS($K157,COLUMN()-12)),0),0), IF($L157&gt;0,IF(AND(INDIRECT(ADDRESS($L157,44))=0,INDIRECT(ADDRESS($L157,38))&lt;&gt;"UL"),INDIRECT(ADDRESS($L157,COLUMN()-12)),0),0), IF($M157&gt;0,IF(AND(INDIRECT(ADDRESS($M157,44))=0,INDIRECT(ADDRESS($M157,38))&lt;&gt;"UL"),INDIRECT(ADDRESS($M157,COLUMN()-12)),0),0))</f>
        <v>0</v>
      </c>
      <c r="BK157" s="57">
        <f t="shared" ca="1" si="106"/>
        <v>0</v>
      </c>
      <c r="BL157" s="58">
        <f t="shared" ca="1" si="107"/>
        <v>0</v>
      </c>
      <c r="BM157" s="57" cm="1">
        <f t="array" aca="1" ref="BM157" ca="1">SUM(IF($C157&gt;0,IF(AND(INDIRECT(ADDRESS($C157,44))=0,INDIRECT(ADDRESS($C157,38))&lt;&gt;"UL"),INDIRECT(ADDRESS($C157,COLUMN()-12)),0),0), IF($D157&gt;0,IF(AND(INDIRECT(ADDRESS($D157,44))=0,INDIRECT(ADDRESS($D157,38))&lt;&gt;"UL"),INDIRECT(ADDRESS($D157,COLUMN()-12)),0),0), IF($E157&gt;0,IF(AND(INDIRECT(ADDRESS($E157,44))=0,INDIRECT(ADDRESS($E157,38))&lt;&gt;"UL"),INDIRECT(ADDRESS($E157,COLUMN()-12)),0),0), IF($F157&gt;0,IF(AND(INDIRECT(ADDRESS($F157,44))=0,INDIRECT(ADDRESS($F157,38))&lt;&gt;"UL"),INDIRECT(ADDRESS($F157,COLUMN()-12)),0),0), IF($G157&gt;0,IF(AND(INDIRECT(ADDRESS($G157,44))=0,INDIRECT(ADDRESS($G157,38))&lt;&gt;"UL"),INDIRECT(ADDRESS($G157,COLUMN()-12)),0),0), IF($H157&gt;0,IF(AND(INDIRECT(ADDRESS($H157,44))=0,INDIRECT(ADDRESS($H157,38))&lt;&gt;"UL"),INDIRECT(ADDRESS($H157,COLUMN()-12)),0),0), IF($I157&gt;0,IF(AND(INDIRECT(ADDRESS($I157,44))=0,INDIRECT(ADDRESS($I157,38))&lt;&gt;"UL"),INDIRECT(ADDRESS($I157,COLUMN()-12)),0),0), IF($J157&gt;0,IF(AND(INDIRECT(ADDRESS($J157,44))=0,INDIRECT(ADDRESS($J157,38))&lt;&gt;"UL"),INDIRECT(ADDRESS($J157,COLUMN()-12)),0),0), IF($K157&gt;0,IF(AND(INDIRECT(ADDRESS($K157,44))=0,INDIRECT(ADDRESS($K157,38))&lt;&gt;"UL"),INDIRECT(ADDRESS($K157,COLUMN()-11)),0),0), IF($L157&gt;0,IF(AND(INDIRECT(ADDRESS($L157,44))=0,INDIRECT(ADDRESS($L157,38))&lt;&gt;"UL"),INDIRECT(ADDRESS($L157,COLUMN()-11)),0),0), IF($M157&gt;0,IF(AND(INDIRECT(ADDRESS($M157,44))=0,INDIRECT(ADDRESS($M157,38))&lt;&gt;"UL"),INDIRECT(ADDRESS($M157,COLUMN()-11)),0),0))</f>
        <v>0</v>
      </c>
      <c r="BN157" s="57" cm="1">
        <f t="array" aca="1" ref="BN157" ca="1">SUM(IF($C157&gt;0,IF(AND(INDIRECT(ADDRESS($C157,44))=0,INDIRECT(ADDRESS($C157,38))&lt;&gt;"UL"),INDIRECT(ADDRESS($C157,COLUMN()-12)),0),0), IF($D157&gt;0,IF(AND(INDIRECT(ADDRESS($D157,44))=0,INDIRECT(ADDRESS($D157,38))&lt;&gt;"UL"),INDIRECT(ADDRESS($D157,COLUMN()-12)),0),0), IF($E157&gt;0,IF(AND(INDIRECT(ADDRESS($E157,44))=0,INDIRECT(ADDRESS($E157,38))&lt;&gt;"UL"),INDIRECT(ADDRESS($E157,COLUMN()-12)),0),0), IF($F157&gt;0,IF(AND(INDIRECT(ADDRESS($F157,44))=0,INDIRECT(ADDRESS($F157,38))&lt;&gt;"UL"),INDIRECT(ADDRESS($F157,COLUMN()-12)),0),0), IF($G157&gt;0,IF(AND(INDIRECT(ADDRESS($G157,44))=0,INDIRECT(ADDRESS($G157,38))&lt;&gt;"UL"),INDIRECT(ADDRESS($G157,COLUMN()-12)),0),0), IF($H157&gt;0,IF(AND(INDIRECT(ADDRESS($H157,44))=0,INDIRECT(ADDRESS($H157,38))&lt;&gt;"UL"),INDIRECT(ADDRESS($H157,COLUMN()-12)),0),0), IF($I157&gt;0,IF(AND(INDIRECT(ADDRESS($I157,44))=0,INDIRECT(ADDRESS($I157,38))&lt;&gt;"UL"),INDIRECT(ADDRESS($I157,COLUMN()-12)),0),0), IF($J157&gt;0,IF(AND(INDIRECT(ADDRESS($J157,44))=0,INDIRECT(ADDRESS($J157,38))&lt;&gt;"UL"),INDIRECT(ADDRESS($J157,COLUMN()-12)),0),0), IF($K157&gt;0,IF(AND(INDIRECT(ADDRESS($K157,44))=0,INDIRECT(ADDRESS($K157,38))&lt;&gt;"UL"),INDIRECT(ADDRESS($K157,COLUMN()-11)),0),0), IF($L157&gt;0,IF(AND(INDIRECT(ADDRESS($L157,44))=0,INDIRECT(ADDRESS($L157,38))&lt;&gt;"UL"),INDIRECT(ADDRESS($L157,COLUMN()-11)),0),0), IF($M157&gt;0,IF(AND(INDIRECT(ADDRESS($M157,44))=0,INDIRECT(ADDRESS($M157,38))&lt;&gt;"UL"),INDIRECT(ADDRESS($M157,COLUMN()-11)),0),0))</f>
        <v>0</v>
      </c>
      <c r="BO157" s="57" cm="1">
        <f t="array" aca="1" ref="BO157" ca="1">SUM(IF($C157&gt;0,IF(AND(INDIRECT(ADDRESS($C157,44))=0,INDIRECT(ADDRESS($C157,38))&lt;&gt;"UL"),INDIRECT(ADDRESS($C157,COLUMN()-12)),0),0), IF($D157&gt;0,IF(AND(INDIRECT(ADDRESS($D157,44))=0,INDIRECT(ADDRESS($D157,38))&lt;&gt;"UL"),INDIRECT(ADDRESS($D157,COLUMN()-12)),0),0), IF($E157&gt;0,IF(AND(INDIRECT(ADDRESS($E157,44))=0,INDIRECT(ADDRESS($E157,38))&lt;&gt;"UL"),INDIRECT(ADDRESS($E157,COLUMN()-12)),0),0), IF($F157&gt;0,IF(AND(INDIRECT(ADDRESS($F157,44))=0,INDIRECT(ADDRESS($F157,38))&lt;&gt;"UL"),INDIRECT(ADDRESS($F157,COLUMN()-12)),0),0), IF($G157&gt;0,IF(AND(INDIRECT(ADDRESS($G157,44))=0,INDIRECT(ADDRESS($G157,38))&lt;&gt;"UL"),INDIRECT(ADDRESS($G157,COLUMN()-12)),0),0), IF($H157&gt;0,IF(AND(INDIRECT(ADDRESS($H157,44))=0,INDIRECT(ADDRESS($H157,38))&lt;&gt;"UL"),INDIRECT(ADDRESS($H157,COLUMN()-12)),0),0), IF($I157&gt;0,IF(AND(INDIRECT(ADDRESS($I157,44))=0,INDIRECT(ADDRESS($I157,38))&lt;&gt;"UL"),INDIRECT(ADDRESS($I157,COLUMN()-12)),0),0), IF($J157&gt;0,IF(AND(INDIRECT(ADDRESS($J157,44))=0,INDIRECT(ADDRESS($J157,38))&lt;&gt;"UL"),INDIRECT(ADDRESS($J157,COLUMN()-12)),0),0), IF($K157&gt;0,IF(AND(INDIRECT(ADDRESS($K157,44))=0,INDIRECT(ADDRESS($K157,38))&lt;&gt;"UL"),INDIRECT(ADDRESS($K157,COLUMN()-11)),0),0), IF($L157&gt;0,IF(AND(INDIRECT(ADDRESS($L157,44))=0,INDIRECT(ADDRESS($L157,38))&lt;&gt;"UL"),INDIRECT(ADDRESS($L157,COLUMN()-11)),0),0), IF($M157&gt;0,IF(AND(INDIRECT(ADDRESS($M157,44))=0,INDIRECT(ADDRESS($M157,38))&lt;&gt;"UL"),INDIRECT(ADDRESS($M157,COLUMN()-11)),0),0))</f>
        <v>0</v>
      </c>
      <c r="BP157" s="57" cm="1">
        <f t="array" aca="1" ref="BP157" ca="1">SUM(IF($C157&gt;0,IF(AND(INDIRECT(ADDRESS($C157,44))=0,INDIRECT(ADDRESS($C157,38))&lt;&gt;"UL"),INDIRECT(ADDRESS($C157,COLUMN()-12)),0),0), IF($D157&gt;0,IF(AND(INDIRECT(ADDRESS($D157,44))=0,INDIRECT(ADDRESS($D157,38))&lt;&gt;"UL"),INDIRECT(ADDRESS($D157,COLUMN()-12)),0),0), IF($E157&gt;0,IF(AND(INDIRECT(ADDRESS($E157,44))=0,INDIRECT(ADDRESS($E157,38))&lt;&gt;"UL"),INDIRECT(ADDRESS($E157,COLUMN()-12)),0),0), IF($F157&gt;0,IF(AND(INDIRECT(ADDRESS($F157,44))=0,INDIRECT(ADDRESS($F157,38))&lt;&gt;"UL"),INDIRECT(ADDRESS($F157,COLUMN()-12)),0),0), IF($G157&gt;0,IF(AND(INDIRECT(ADDRESS($G157,44))=0,INDIRECT(ADDRESS($G157,38))&lt;&gt;"UL"),INDIRECT(ADDRESS($G157,COLUMN()-12)),0),0), IF($H157&gt;0,IF(AND(INDIRECT(ADDRESS($H157,44))=0,INDIRECT(ADDRESS($H157,38))&lt;&gt;"UL"),INDIRECT(ADDRESS($H157,COLUMN()-12)),0),0), IF($I157&gt;0,IF(AND(INDIRECT(ADDRESS($I157,44))=0,INDIRECT(ADDRESS($I157,38))&lt;&gt;"UL"),INDIRECT(ADDRESS($I157,COLUMN()-12)),0),0), IF($J157&gt;0,IF(AND(INDIRECT(ADDRESS($J157,44))=0,INDIRECT(ADDRESS($J157,38))&lt;&gt;"UL"),INDIRECT(ADDRESS($J157,COLUMN()-12)),0),0), IF($K157&gt;0,IF(AND(INDIRECT(ADDRESS($K157,44))=0,INDIRECT(ADDRESS($K157,38))&lt;&gt;"UL"),INDIRECT(ADDRESS($K157,COLUMN()-11)),0),0), IF($L157&gt;0,IF(AND(INDIRECT(ADDRESS($L157,44))=0,INDIRECT(ADDRESS($L157,38))&lt;&gt;"UL"),INDIRECT(ADDRESS($L157,COLUMN()-11)),0),0), IF($M157&gt;0,IF(AND(INDIRECT(ADDRESS($M157,44))=0,INDIRECT(ADDRESS($M157,38))&lt;&gt;"UL"),INDIRECT(ADDRESS($M157,COLUMN()-11)),0),0))</f>
        <v>0</v>
      </c>
      <c r="BQ157" s="57">
        <f t="shared" ca="1" si="108"/>
        <v>0</v>
      </c>
      <c r="BR157" s="161">
        <f t="shared" ca="1" si="109"/>
        <v>82.187066186508389</v>
      </c>
      <c r="BS157" s="56"/>
      <c r="BT157" s="56">
        <f t="shared" ca="1" si="110"/>
        <v>1.3261656059674789</v>
      </c>
      <c r="BU157" s="56">
        <f t="shared" ca="1" si="111"/>
        <v>5.1006369460287651E-2</v>
      </c>
      <c r="BV157" s="57" t="s">
        <v>33</v>
      </c>
      <c r="BW157" s="57" cm="1">
        <f t="array" aca="1" ref="BW157" ca="1">SUM(IF($C157&gt;0,IF(AND(INDIRECT(ADDRESS($C157,44))=0,INDIRECT(ADDRESS($C157,38))="UL",ISERROR(SEARCH("Rear",INDIRECT(ADDRESS($C157,33)))),ISERROR(SEARCH("Side",INDIRECT(ADDRESS($C157,33))))),INDIRECT(ADDRESS($C157,COLUMN())),0),0),IF($D157&gt;0,IF(AND(INDIRECT(ADDRESS($D157,44))=0,INDIRECT(ADDRESS($D157,38))="UL",ISERROR(SEARCH("Rear",INDIRECT(ADDRESS($D157,33)))),ISERROR(SEARCH("Side",INDIRECT(ADDRESS($D157,33))))),INDIRECT(ADDRESS($D157,COLUMN())),0),0),IF($E157&gt;0,IF(AND(INDIRECT(ADDRESS($E157,44))=0,INDIRECT(ADDRESS($E157,38))="UL",ISERROR(SEARCH("Rear",INDIRECT(ADDRESS($E157,33)))),ISERROR(SEARCH("Side",INDIRECT(ADDRESS($E157,33))))),INDIRECT(ADDRESS($E157,COLUMN())),0),0),IF($F157&gt;0,IF(AND(INDIRECT(ADDRESS($F157,44))=0,INDIRECT(ADDRESS($F157,38))="UL",ISERROR(SEARCH("Rear",INDIRECT(ADDRESS($F157,33)))),ISERROR(SEARCH("Side",INDIRECT(ADDRESS($F157,33))))),INDIRECT(ADDRESS($F157,COLUMN())),0),0),IF($G157&gt;0,IF(AND(INDIRECT(ADDRESS($G157,44))=0,INDIRECT(ADDRESS($G157,38))="UL",ISERROR(SEARCH("Rear",INDIRECT(ADDRESS($G157,33)))),ISERROR(SEARCH("Side",INDIRECT(ADDRESS($G157,33))))),INDIRECT(ADDRESS($G157,COLUMN())),0),0),IF($H157&gt;0,IF(AND(INDIRECT(ADDRESS($H157,44))=0,INDIRECT(ADDRESS($H157,38))="UL",ISERROR(SEARCH("Rear",INDIRECT(ADDRESS($H157,33)))),ISERROR(SEARCH("Side",INDIRECT(ADDRESS($H157,33))))),INDIRECT(ADDRESS($H157,COLUMN())),0),0),IF($I157&gt;0,IF(AND(INDIRECT(ADDRESS($I157,44))=0,INDIRECT(ADDRESS($I157,38))="UL",ISERROR(SEARCH("Rear",INDIRECT(ADDRESS($I157,33)))),ISERROR(SEARCH("Side",INDIRECT(ADDRESS($I157,33))))),INDIRECT(ADDRESS($I157,COLUMN())),0),0),IF($J157&gt;0,IF(AND(INDIRECT(ADDRESS($J157,44))=0,INDIRECT(ADDRESS($J157,38))="UL",ISERROR(SEARCH("Rear",INDIRECT(ADDRESS($J157,33)))),ISERROR(SEARCH("Side",INDIRECT(ADDRESS($J157,33))))),INDIRECT(ADDRESS($J157,COLUMN())),0),0),IF($K157&gt;0,IF(AND(INDIRECT(ADDRESS($K157,44))=0,INDIRECT(ADDRESS($K157,38))="UL",ISERROR(SEARCH("Rear",INDIRECT(ADDRESS($K157,33)))),ISERROR(SEARCH("Side",INDIRECT(ADDRESS($K157,33))))),INDIRECT(ADDRESS($K157,COLUMN())),0),0),IF($L157&gt;0,IF(AND(INDIRECT(ADDRESS($L157,44))=0,INDIRECT(ADDRESS($L157,38))="UL",ISERROR(SEARCH("Rear",INDIRECT(ADDRESS($L157,33)))),ISERROR(SEARCH("Side",INDIRECT(ADDRESS($L157,33))))),INDIRECT(ADDRESS($L157,COLUMN())),0),0),IF($M157&gt;0,IF(AND(INDIRECT(ADDRESS($M157,44))=0,INDIRECT(ADDRESS($M157,38))="UL",ISERROR(SEARCH("Rear",INDIRECT(ADDRESS($M157,33)))),ISERROR(SEARCH("Side",INDIRECT(ADDRESS($M157,33))))),INDIRECT(ADDRESS($M157,COLUMN())),0),0))</f>
        <v>0.33333333333333331</v>
      </c>
      <c r="BX157" s="57">
        <f t="shared" ca="1" si="112"/>
        <v>0.44444444444444442</v>
      </c>
      <c r="BY157" s="57" cm="1">
        <f t="array" aca="1" ref="BY157" ca="1">SUM(IF($C157&gt;0,IF(AND(INDIRECT(ADDRESS($C157,44))=0,INDIRECT(ADDRESS($C157,38))="UL"),INDIRECT(ADDRESS($C157,COLUMN())),0),0),IF($D157&gt;0,IF(AND(INDIRECT(ADDRESS($D157,44))=0,INDIRECT(ADDRESS($D157,38))="UL"),INDIRECT(ADDRESS($D157,COLUMN())),0),0),IF($E157&gt;0,IF(AND(INDIRECT(ADDRESS($E157,44))=0,INDIRECT(ADDRESS($E157,38))="UL"),INDIRECT(ADDRESS($E157,COLUMN())),0),0),IF($F157&gt;0,IF(AND(INDIRECT(ADDRESS($F157,44))=0,INDIRECT(ADDRESS($F157,38))="UL"),INDIRECT(ADDRESS($F157,COLUMN())),0),0),IF($G157&gt;0,IF(AND(INDIRECT(ADDRESS($G157,44))=0,INDIRECT(ADDRESS($G157,38))="UL"),INDIRECT(ADDRESS($G157,COLUMN())),0),0),IF($H157&gt;0,IF(AND(INDIRECT(ADDRESS($H157,44))=0,INDIRECT(ADDRESS($H157,38))="UL"),INDIRECT(ADDRESS($H157,COLUMN())),0),0),IF($I157&gt;0,IF(AND(INDIRECT(ADDRESS($I157,44))=0,INDIRECT(ADDRESS($I157,38))="UL"),INDIRECT(ADDRESS($I157,COLUMN())),0),0),IF($J157&gt;0,IF(AND(INDIRECT(ADDRESS($J157,44))=0,INDIRECT(ADDRESS($J157,38))="UL"),INDIRECT(ADDRESS($J157,COLUMN())),0),0),IF($K157&gt;0,IF(AND(INDIRECT(ADDRESS($K157,44))=0,INDIRECT(ADDRESS($K157,38))="UL"),INDIRECT(ADDRESS($K157,COLUMN())),0),0),IF($L157&gt;0,IF(AND(INDIRECT(ADDRESS($L157,44))=0,INDIRECT(ADDRESS($L157,38))="UL"),INDIRECT(ADDRESS($L157,COLUMN())),0),0),IF($M157&gt;0,IF(AND(INDIRECT(ADDRESS($M157,44))=0,INDIRECT(ADDRESS($M157,38))="UL"),INDIRECT(ADDRESS($M157,COLUMN())),0),0))</f>
        <v>0.1111111111111111</v>
      </c>
      <c r="BZ157" s="57" cm="1">
        <f t="array" aca="1" ref="BZ157" ca="1">SUM(IF($C157&gt;0,IF(AND(INDIRECT(ADDRESS($C157,44))=0,INDIRECT(ADDRESS($C157,38))="UL"),INDIRECT(ADDRESS($C157,COLUMN())),0),0),IF($D157&gt;0,IF(AND(INDIRECT(ADDRESS($D157,44))=0,INDIRECT(ADDRESS($D157,38))="UL"),INDIRECT(ADDRESS($D157,COLUMN())),0),0),IF($E157&gt;0,IF(AND(INDIRECT(ADDRESS($E157,44))=0,INDIRECT(ADDRESS($E157,38))="UL"),INDIRECT(ADDRESS($E157,COLUMN())),0),0),IF($F157&gt;0,IF(AND(INDIRECT(ADDRESS($F157,44))=0,INDIRECT(ADDRESS($F157,38))="UL"),INDIRECT(ADDRESS($F157,COLUMN())),0),0),IF($G157&gt;0,IF(AND(INDIRECT(ADDRESS($G157,44))=0,INDIRECT(ADDRESS($G157,38))="UL"),INDIRECT(ADDRESS($G157,COLUMN())),0),0),IF($H157&gt;0,IF(AND(INDIRECT(ADDRESS($H157,44))=0,INDIRECT(ADDRESS($H157,38))="UL"),INDIRECT(ADDRESS($H157,COLUMN())),0),0),IF($I157&gt;0,IF(AND(INDIRECT(ADDRESS($I157,44))=0,INDIRECT(ADDRESS($I157,38))="UL"),INDIRECT(ADDRESS($I157,COLUMN())),0),0),IF($J157&gt;0,IF(AND(INDIRECT(ADDRESS($J157,44))=0,INDIRECT(ADDRESS($J157,38))="UL"),INDIRECT(ADDRESS($J157,COLUMN())),0),0),IF($K157&gt;0,IF(AND(INDIRECT(ADDRESS($K157,44))=0,INDIRECT(ADDRESS($K157,38))="UL"),INDIRECT(ADDRESS($K157,COLUMN())),0),0),IF($L157&gt;0,IF(AND(INDIRECT(ADDRESS($L157,44))=0,INDIRECT(ADDRESS($L157,38))="UL"),INDIRECT(ADDRESS($L157,COLUMN())),0),0),IF($M157&gt;0,IF(AND(INDIRECT(ADDRESS($M157,44))=0,INDIRECT(ADDRESS($M157,38))="UL"),INDIRECT(ADDRESS($M157,COLUMN())),0),0))</f>
        <v>0.14814814814814814</v>
      </c>
      <c r="CA157" s="57">
        <f t="shared" ca="1" si="113"/>
        <v>0.1111111111111111</v>
      </c>
      <c r="CB157" s="57" cm="1">
        <f t="array" aca="1" ref="CB157" ca="1">SUM(IF($C157&gt;0,IF(AND(INDIRECT(ADDRESS($C157,44))=0,INDIRECT(ADDRESS($C157,38))&lt;&gt;"UL"),INDIRECT(ADDRESS($C157,COLUMN())),0),0),IF($D157&gt;0,IF(AND(INDIRECT(ADDRESS($D157,44))=0,INDIRECT(ADDRESS($D157,38))&lt;&gt;"UL"),INDIRECT(ADDRESS($D157,COLUMN())),0),0),IF($E157&gt;0,IF(AND(INDIRECT(ADDRESS($E157,44))=0,INDIRECT(ADDRESS($E157,38))&lt;&gt;"UL"),INDIRECT(ADDRESS($E157,COLUMN())),0),0),IF($F157&gt;0,IF(AND(INDIRECT(ADDRESS($F157,44))=0,INDIRECT(ADDRESS($F157,38))&lt;&gt;"UL"),INDIRECT(ADDRESS($F157,COLUMN())),0),0),IF($G157&gt;0,IF(AND(INDIRECT(ADDRESS($G157,44))=0,INDIRECT(ADDRESS($G157,38))&lt;&gt;"UL"),INDIRECT(ADDRESS($G157,COLUMN())),0),0),IF($H157&gt;0,IF(AND(INDIRECT(ADDRESS($H157,44))=0,INDIRECT(ADDRESS($H157,38))&lt;&gt;"UL"),INDIRECT(ADDRESS($H157,COLUMN())),0),0),IF($I157&gt;0,IF(AND(INDIRECT(ADDRESS($I157,44))=0,INDIRECT(ADDRESS($I157,38))&lt;&gt;"UL"),INDIRECT(ADDRESS($I157,COLUMN())),0),0),IF($J157&gt;0,IF(AND(INDIRECT(ADDRESS($J157,44))=0,INDIRECT(ADDRESS($J157,38))&lt;&gt;"UL"),INDIRECT(ADDRESS($J157,COLUMN())),0),0),IF($K157&gt;0,IF(AND(INDIRECT(ADDRESS($K157,44))=0,INDIRECT(ADDRESS($K157,38))&lt;&gt;"UL"),INDIRECT(ADDRESS($K157,COLUMN())),0),0),IF($L157&gt;0,IF(AND(INDIRECT(ADDRESS($L157,44))=0,INDIRECT(ADDRESS($L157,38))&lt;&gt;"UL"),INDIRECT(ADDRESS($L157,COLUMN())),0),0),IF($M157&gt;0,IF(AND(INDIRECT(ADDRESS($M157,44))=0,INDIRECT(ADDRESS($M157,38))&lt;&gt;"UL"),INDIRECT(ADDRESS($M157,COLUMN())),0),0))</f>
        <v>0</v>
      </c>
      <c r="CC157" s="57">
        <f t="shared" ca="1" si="114"/>
        <v>0</v>
      </c>
      <c r="CD157" s="57" cm="1">
        <f t="array" aca="1" ref="CD157" ca="1">SUM(IF($C157&gt;0,IF(AND(INDIRECT(ADDRESS($C157,44))=0,INDIRECT(ADDRESS($C157,38))&lt;&gt;"UL"),INDIRECT(ADDRESS($C157,COLUMN())),0),0),IF($D157&gt;0,IF(AND(INDIRECT(ADDRESS($D157,44))=0,INDIRECT(ADDRESS($D157,38))&lt;&gt;"UL"),INDIRECT(ADDRESS($D157,COLUMN())),0),0),IF($E157&gt;0,IF(AND(INDIRECT(ADDRESS($E157,44))=0,INDIRECT(ADDRESS($E157,38))&lt;&gt;"UL"),INDIRECT(ADDRESS($E157,COLUMN())),0),0),IF($F157&gt;0,IF(AND(INDIRECT(ADDRESS($F157,44))=0,INDIRECT(ADDRESS($F157,38))&lt;&gt;"UL"),INDIRECT(ADDRESS($F157,COLUMN())),0),0),IF($G157&gt;0,IF(AND(INDIRECT(ADDRESS($G157,44))=0,INDIRECT(ADDRESS($G157,38))&lt;&gt;"UL"),INDIRECT(ADDRESS($G157,COLUMN())),0),0),IF($H157&gt;0,IF(AND(INDIRECT(ADDRESS($H157,44))=0,INDIRECT(ADDRESS($H157,38))&lt;&gt;"UL"),INDIRECT(ADDRESS($H157,COLUMN())),0),0),IF($I157&gt;0,IF(AND(INDIRECT(ADDRESS($I157,44))=0,INDIRECT(ADDRESS($I157,38))&lt;&gt;"UL"),INDIRECT(ADDRESS($I157,COLUMN())),0),0),IF($J157&gt;0,IF(AND(INDIRECT(ADDRESS($J157,44))=0,INDIRECT(ADDRESS($J157,38))&lt;&gt;"UL"),INDIRECT(ADDRESS($J157,COLUMN())),0),0),IF($K157&gt;0,IF(AND(INDIRECT(ADDRESS($K157,44))=0,INDIRECT(ADDRESS($K157,38))&lt;&gt;"UL"),INDIRECT(ADDRESS($K157,COLUMN())),0),0),IF($L157&gt;0,IF(AND(INDIRECT(ADDRESS($L157,44))=0,INDIRECT(ADDRESS($L157,38))&lt;&gt;"UL"),INDIRECT(ADDRESS($L157,COLUMN())),0),0),IF($M157&gt;0,IF(AND(INDIRECT(ADDRESS($M157,44))=0,INDIRECT(ADDRESS($M157,38))&lt;&gt;"UL"),INDIRECT(ADDRESS($M157,COLUMN())),0),0))</f>
        <v>0</v>
      </c>
      <c r="CE157" s="57" cm="1">
        <f t="array" aca="1" ref="CE157" ca="1">SUM(IF($C157&gt;0,IF(AND(INDIRECT(ADDRESS($C157,44))=0,INDIRECT(ADDRESS($C157,38))&lt;&gt;"UL"),INDIRECT(ADDRESS($C157,COLUMN())),0),0),IF($D157&gt;0,IF(AND(INDIRECT(ADDRESS($D157,44))=0,INDIRECT(ADDRESS($D157,38))&lt;&gt;"UL"),INDIRECT(ADDRESS($D157,COLUMN())),0),0),IF($E157&gt;0,IF(AND(INDIRECT(ADDRESS($E157,44))=0,INDIRECT(ADDRESS($E157,38))&lt;&gt;"UL"),INDIRECT(ADDRESS($E157,COLUMN())),0),0),IF($F157&gt;0,IF(AND(INDIRECT(ADDRESS($F157,44))=0,INDIRECT(ADDRESS($F157,38))&lt;&gt;"UL"),INDIRECT(ADDRESS($F157,COLUMN())),0),0),IF($G157&gt;0,IF(AND(INDIRECT(ADDRESS($G157,44))=0,INDIRECT(ADDRESS($G157,38))&lt;&gt;"UL"),INDIRECT(ADDRESS($G157,COLUMN())),0),0),IF($H157&gt;0,IF(AND(INDIRECT(ADDRESS($H157,44))=0,INDIRECT(ADDRESS($H157,38))&lt;&gt;"UL"),INDIRECT(ADDRESS($H157,COLUMN())),0),0),IF($I157&gt;0,IF(AND(INDIRECT(ADDRESS($I157,44))=0,INDIRECT(ADDRESS($I157,38))&lt;&gt;"UL"),INDIRECT(ADDRESS($I157,COLUMN())),0),0),IF($J157&gt;0,IF(AND(INDIRECT(ADDRESS($J157,44))=0,INDIRECT(ADDRESS($J157,38))&lt;&gt;"UL"),INDIRECT(ADDRESS($J157,COLUMN())),0),0),IF($K157&gt;0,IF(AND(INDIRECT(ADDRESS($K157,44))=0,INDIRECT(ADDRESS($K157,38))&lt;&gt;"UL"),INDIRECT(ADDRESS($K157,COLUMN())),0),0),IF($L157&gt;0,IF(AND(INDIRECT(ADDRESS($L157,44))=0,INDIRECT(ADDRESS($L157,38))&lt;&gt;"UL"),INDIRECT(ADDRESS($L157,COLUMN())),0),0),IF($M157&gt;0,IF(AND(INDIRECT(ADDRESS($M157,44))=0,INDIRECT(ADDRESS($M157,38))&lt;&gt;"UL"),INDIRECT(ADDRESS($M157,COLUMN())),0),0))</f>
        <v>0</v>
      </c>
      <c r="CF157" s="57">
        <f t="shared" ca="1" si="115"/>
        <v>0</v>
      </c>
      <c r="CG157" s="57">
        <f t="shared" ca="1" si="116"/>
        <v>0.88504790120137788</v>
      </c>
      <c r="CH157" s="57">
        <f t="shared" ca="1" si="117"/>
        <v>3.4040303892360686E-2</v>
      </c>
      <c r="CI157" s="19">
        <f t="shared" ca="1" si="118"/>
        <v>16.38648587203129</v>
      </c>
      <c r="CJ157" s="19"/>
      <c r="CK157" s="57" cm="1">
        <f t="array" aca="1" ref="CK157" ca="1">IF(AU157="S", SUM(IF($C157&gt;0,IF(INDIRECT(ADDRESS($C157,43))&lt;&gt;1,INDIRECT(ADDRESS($C157,48)),0),0), IF($D157&gt;0,IF(INDIRECT(ADDRESS($D157,43))&lt;&gt;1,INDIRECT(ADDRESS($D157,48)),0),0), IF($E157&gt;0,IF(INDIRECT(ADDRESS($E157,43))&lt;&gt;1,INDIRECT(ADDRESS($E157,48)),0),0), IF($F157&gt;0,IF(INDIRECT(ADDRESS($F157,43))&lt;&gt;1,INDIRECT(ADDRESS($F157,48)),0),0), IF($G157&gt;0,IF(INDIRECT(ADDRESS($G157,43))&lt;&gt;1,INDIRECT(ADDRESS($G157,48)),0),0), IF($H157&gt;0,IF(INDIRECT(ADDRESS($H157,43))&lt;&gt;1,INDIRECT(ADDRESS($H157,48)),0),0), IF($I157&gt;0,IF(INDIRECT(ADDRESS($I157,43))&lt;&gt;1,INDIRECT(ADDRESS($I157,48)),0),0), IF($J157&gt;0,IF(INDIRECT(ADDRESS($J157,43))&lt;&gt;1,INDIRECT(ADDRESS($J157,48)),0),0), IF($K157&gt;0,IF(INDIRECT(ADDRESS($K157,43))&lt;&gt;1,INDIRECT(ADDRESS($K157,48)),0),0), IF($L157&gt;0,IF(INDIRECT(ADDRESS($L157,43))&lt;&gt;1,INDIRECT(ADDRESS($L157,48)),0),0), IF($M157&gt;0,IF(INDIRECT(ADDRESS($M157,43))&lt;&gt;1,INDIRECT(ADDRESS($M157,48)),0),0)), IF(AU157="L",SUM(IF($C157&gt;0,IF(INDIRECT(ADDRESS($C157,43))&lt;&gt;1,INDIRECT(ADDRESS($C157,50)),0),0), IF($D157&gt;0,IF(INDIRECT(ADDRESS($D157,43))&lt;&gt;1,INDIRECT(ADDRESS($D157,50)),0),0), IF($E157&gt;0,IF(INDIRECT(ADDRESS($E157,43))&lt;&gt;1,INDIRECT(ADDRESS($E157,50)),0),0), IF($F157&gt;0,IF(INDIRECT(ADDRESS($F157,43))&lt;&gt;1,INDIRECT(ADDRESS($F157,50)),0),0), IF($G157&gt;0,IF(INDIRECT(ADDRESS($G157,43))&lt;&gt;1,INDIRECT(ADDRESS($G157,50)),0),0), IF($G157&gt;0,IF(INDIRECT(ADDRESS($G157,43))&lt;&gt;1,INDIRECT(ADDRESS($G157,50)),0),0), IF($H157&gt;0,IF(INDIRECT(ADDRESS($H157,43))&lt;&gt;1,INDIRECT(ADDRESS($H157,50)),0),0), IF($I157&gt;0,IF(INDIRECT(ADDRESS($I157,43))&lt;&gt;1,INDIRECT(ADDRESS($I157,50)),0),0), IF($J157&gt;0,IF(INDIRECT(ADDRESS($J157,43))&lt;&gt;1,INDIRECT(ADDRESS($J157,50)),0),0), IF($K157&gt;0,IF(INDIRECT(ADDRESS($K157,43))&lt;&gt;1,INDIRECT(ADDRESS($K157,50)),0),0), IF($L157&gt;0,IF(INDIRECT(ADDRESS($L157,43))&lt;&gt;1,INDIRECT(ADDRESS($L157,50)),0),0), IF($M157&gt;0,IF(INDIRECT(ADDRESS($M157,43))&lt;&gt;1,INDIRECT(ADDRESS($M157,50)),0),0)), SUM(IF($C157&gt;0,IF(INDIRECT(ADDRESS($C157,43))&lt;&gt;1,INDIRECT(ADDRESS($C157,49)),0),0), IF($D157&gt;0,IF(INDIRECT(ADDRESS($D157,43))&lt;&gt;1,INDIRECT(ADDRESS($D157,49)),0),0), IF($E157&gt;0,IF(INDIRECT(ADDRESS($E157,43))&lt;&gt;1,INDIRECT(ADDRESS($E157,49)),0),0), IF($F157&gt;0,IF(INDIRECT(ADDRESS($F157,43))&lt;&gt;1,INDIRECT(ADDRESS($F157,49)),0),0), IF($G157&gt;0,IF(INDIRECT(ADDRESS($G157,43))&lt;&gt;1,INDIRECT(ADDRESS($G157,49)),0),0), IF($G157&gt;0,IF(INDIRECT(ADDRESS($G157,43))&lt;&gt;1,INDIRECT(ADDRESS($G157,49)),0),0), IF($H157&gt;0,IF(INDIRECT(ADDRESS($H157,43))&lt;&gt;1,INDIRECT(ADDRESS($H157,49)),0),0), IF($I157&gt;0,IF(INDIRECT(ADDRESS($I157,43))&lt;&gt;1,INDIRECT(ADDRESS($I157,49)),0),0), IF($J157&gt;0,IF(INDIRECT(ADDRESS($J157,43))&lt;&gt;1,INDIRECT(ADDRESS($J157,49)),0),0), IF($K157&gt;0,IF(INDIRECT(ADDRESS($K157,43))&lt;&gt;1,INDIRECT(ADDRESS($K157,49)),0),0), IF($L157&gt;0,IF(INDIRECT(ADDRESS($L157,43))&lt;&gt;1,INDIRECT(ADDRESS($L157,49)),0),0), IF($M157&gt;0,IF(INDIRECT(ADDRESS($M157,43))&lt;&gt;1,INDIRECT(ADDRESS($M157,49)),0),0))))</f>
        <v>0.66666666666666663</v>
      </c>
      <c r="CL157" s="57" cm="1">
        <f t="array" aca="1" ref="CL157" ca="1">SUM(IF($C157&gt;0,IF(INDIRECT(ADDRESS($C157,44))=1,INDIRECT(ADDRESS($C157,90)),0),0), IF($D157&gt;0,IF(INDIRECT(ADDRESS($D157,44))=1,INDIRECT(ADDRESS($D157,90)),0),0), IF($E157&gt;0,IF(INDIRECT(ADDRESS($E157,44))=1,INDIRECT(ADDRESS($E157,90)),0),0), IF($F157&gt;0,IF(INDIRECT(ADDRESS($F157,44))=1,INDIRECT(ADDRESS($F157,90)),0),0), IF($G157&gt;0,IF(INDIRECT(ADDRESS($G157,44))=1,INDIRECT(ADDRESS($G157,90)),0),0), IF($H157&gt;0,IF(INDIRECT(ADDRESS($H157,44))=1,INDIRECT(ADDRESS($H157,90)),0),0), IF($I157&gt;0,IF(INDIRECT(ADDRESS($I157,44))=1,INDIRECT(ADDRESS($I157,90)),0),0), IF($J157&gt;0,IF(INDIRECT(ADDRESS($J157,44))=1,INDIRECT(ADDRESS($J157,90)),0),0), IF($K157&gt;0,IF(INDIRECT(ADDRESS($K157,44))=1,INDIRECT(ADDRESS($K157,90)),0),0), IF($L157&gt;0,IF(INDIRECT(ADDRESS($L157,44))=1,INDIRECT(ADDRESS($L157,90)),0),0), IF($M157&gt;0,IF(INDIRECT(ADDRESS($M157,44))=1,INDIRECT(ADDRESS($M157,90)),0),0))</f>
        <v>0</v>
      </c>
      <c r="CM157" s="56">
        <f t="shared" ca="1" si="119"/>
        <v>0.37550052333261974</v>
      </c>
      <c r="CN157" s="1"/>
    </row>
    <row r="158" spans="1:92" x14ac:dyDescent="0.25">
      <c r="A158" s="52" t="s">
        <v>232</v>
      </c>
      <c r="B158" s="67">
        <v>107</v>
      </c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>
        <f ca="1">SUM(INDIRECT(ADDRESS(B158,COLUMN())),IF(C158&gt;0,INDIRECT(ADDRESS(C158,COLUMN())),0),IF(D158&gt;0,INDIRECT(ADDRESS(D158,COLUMN())),0),IF(E158&gt;0,INDIRECT(ADDRESS(E158,COLUMN())),0),IF(F158&gt;0,INDIRECT(ADDRESS(F158,COLUMN())),0),IF(G158&gt;0,INDIRECT(ADDRESS(G158,COLUMN())),0),IF(H158&gt;0,INDIRECT(ADDRESS(H158,COLUMN())),0),IF(I158&gt;0,INDIRECT(ADDRESS(I158,COLUMN())),0),IF(J158&gt;0,INDIRECT(ADDRESS(J158,COLUMN())),0),IF(K158&gt;0,INDIRECT(ADDRESS(K158,COLUMN())),0),IF(L158&gt;0,INDIRECT(ADDRESS(L158,COLUMN())),0),IF(M158&gt;0,INDIRECT(ADDRESS(M158,COLUMN())),0))</f>
        <v>10</v>
      </c>
      <c r="O158" s="67" t="str" cm="1">
        <f t="array" aca="1" ref="O158" ca="1">INDIRECT(ADDRESS($B158,COLUMN()))</f>
        <v>Scout</v>
      </c>
      <c r="P158" s="67" cm="1">
        <f t="array" aca="1" ref="P158" ca="1">INDIRECT(ADDRESS($B158,COLUMN()))</f>
        <v>2</v>
      </c>
      <c r="Q158" s="67" cm="1">
        <f t="array" aca="1" ref="Q158" ca="1">INDIRECT(ADDRESS($B158,COLUMN()))</f>
        <v>3</v>
      </c>
      <c r="R158" s="67" cm="1">
        <f t="array" aca="1" ref="R158" ca="1">INDIRECT(ADDRESS($B158,COLUMN()))</f>
        <v>6</v>
      </c>
      <c r="S158" s="67" cm="1">
        <f t="array" aca="1" ref="S158" ca="1">INDIRECT(ADDRESS($B158,COLUMN()))</f>
        <v>2</v>
      </c>
      <c r="T158" s="67" t="str" cm="1">
        <f t="array" aca="1" ref="T158" ca="1">INDIRECT(ADDRESS($B158,COLUMN()))</f>
        <v>1-6</v>
      </c>
      <c r="U158" s="67" cm="1">
        <f t="array" aca="1" ref="U158" ca="1">INDIRECT(ADDRESS($B158,COLUMN()))</f>
        <v>6</v>
      </c>
      <c r="V158" s="67" cm="1">
        <f t="array" aca="1" ref="V158" ca="1">INDIRECT(ADDRESS($B158,COLUMN()))</f>
        <v>0</v>
      </c>
      <c r="W158" s="67" cm="1">
        <f t="array" aca="1" ref="W158" ca="1">INDIRECT(ADDRESS($B158,COLUMN()))</f>
        <v>3</v>
      </c>
      <c r="X158" s="67" cm="1">
        <f t="array" aca="1" ref="X158" ca="1">INDIRECT(ADDRESS($B158,COLUMN()))</f>
        <v>6</v>
      </c>
      <c r="Y158" s="67" cm="1">
        <f t="array" aca="1" ref="Y158" ca="1">INDIRECT(ADDRESS($B158,COLUMN()))</f>
        <v>1</v>
      </c>
      <c r="Z158" s="67" cm="1">
        <f t="array" aca="1" ref="Z158" ca="1">INDIRECT(ADDRESS($B158,COLUMN()))</f>
        <v>5</v>
      </c>
      <c r="AA158" s="52" t="str" cm="1">
        <f t="array" aca="1" ref="AA158" ca="1">INDIRECT(ADDRESS($B158,COLUMN()))</f>
        <v>Jump Troops, Rocket Boosters, Valuable Cargo</v>
      </c>
      <c r="AB158" s="56">
        <f t="shared" ca="1" si="100"/>
        <v>0.81310470322619488</v>
      </c>
      <c r="AC158" s="56">
        <f t="shared" ca="1" si="101"/>
        <v>2.036323910381967</v>
      </c>
      <c r="AD158" s="56">
        <f t="shared" ca="1" si="102"/>
        <v>3.5414328876208123</v>
      </c>
      <c r="AF158" s="67"/>
      <c r="AG158" s="67"/>
      <c r="AH158" s="67"/>
      <c r="AI158" s="53"/>
      <c r="AJ158" s="67"/>
      <c r="AK158" s="67"/>
      <c r="AL158" s="67"/>
      <c r="AM158" s="67"/>
      <c r="AN158" s="54"/>
      <c r="AO158" s="54"/>
      <c r="AP158" s="53"/>
      <c r="AQ158" s="53"/>
      <c r="AR158" s="53"/>
      <c r="AS158" s="53"/>
      <c r="AT158" s="52"/>
      <c r="AU158" s="54"/>
      <c r="AV158" s="57" cm="1">
        <f t="array" aca="1" ref="AV158" ca="1">SUM(IF($C158&gt;0,IF(AND(INDIRECT(ADDRESS($C158,44))=0,INDIRECT(ADDRESS($C158,38))="UL",ISERROR(SEARCH("Rear",INDIRECT(ADDRESS($C158,33)))),ISERROR(SEARCH("Side",INDIRECT(ADDRESS($C158,33))))),INDIRECT(ADDRESS($C158,COLUMN())),0),0),IF($D158&gt;0,IF(AND(INDIRECT(ADDRESS($D158,44))=0,INDIRECT(ADDRESS($D158,38))="UL",ISERROR(SEARCH("Rear",INDIRECT(ADDRESS($D158,33)))),ISERROR(SEARCH("Side",INDIRECT(ADDRESS($D158,33))))),INDIRECT(ADDRESS($D158,COLUMN())),0),0),IF($E158&gt;0,IF(AND(INDIRECT(ADDRESS($E158,44))=0,INDIRECT(ADDRESS($E158,38))="UL",ISERROR(SEARCH("Rear",INDIRECT(ADDRESS($E158,33)))),ISERROR(SEARCH("Side",INDIRECT(ADDRESS($E158,33))))),INDIRECT(ADDRESS($E158,COLUMN())),0),0),IF($F158&gt;0,IF(AND(INDIRECT(ADDRESS($F158,44))=0,INDIRECT(ADDRESS($F158,38))="UL",ISERROR(SEARCH("Rear",INDIRECT(ADDRESS($F158,33)))),ISERROR(SEARCH("Side",INDIRECT(ADDRESS($F158,33))))),INDIRECT(ADDRESS($F158,COLUMN())),0),0),IF($G158&gt;0,IF(AND(INDIRECT(ADDRESS($G158,44))=0,INDIRECT(ADDRESS($G158,38))="UL",ISERROR(SEARCH("Rear",INDIRECT(ADDRESS($G158,33)))),ISERROR(SEARCH("Side",INDIRECT(ADDRESS($G158,33))))),INDIRECT(ADDRESS($G158,COLUMN())),0),0),IF($H158&gt;0,IF(AND(INDIRECT(ADDRESS($H158,44))=0,INDIRECT(ADDRESS($H158,38))="UL",ISERROR(SEARCH("Rear",INDIRECT(ADDRESS($H158,33)))),ISERROR(SEARCH("Side",INDIRECT(ADDRESS($H158,33))))),INDIRECT(ADDRESS($H158,COLUMN())),0),0),IF($I158&gt;0,IF(AND(INDIRECT(ADDRESS($I158,44))=0,INDIRECT(ADDRESS($I158,38))="UL",ISERROR(SEARCH("Rear",INDIRECT(ADDRESS($I158,33)))),ISERROR(SEARCH("Side",INDIRECT(ADDRESS($I158,33))))),INDIRECT(ADDRESS($I158,COLUMN())),0),0),IF($J158&gt;0,IF(AND(INDIRECT(ADDRESS($J158,44))=0,INDIRECT(ADDRESS($J158,38))="UL",ISERROR(SEARCH("Rear",INDIRECT(ADDRESS($J158,33)))),ISERROR(SEARCH("Side",INDIRECT(ADDRESS($J158,33))))),INDIRECT(ADDRESS($J158,COLUMN())),0),0),IF($K158&gt;0,IF(AND(INDIRECT(ADDRESS($K158,44))=0,INDIRECT(ADDRESS($K158,38))="UL",ISERROR(SEARCH("Rear",INDIRECT(ADDRESS($K158,33)))),ISERROR(SEARCH("Side",INDIRECT(ADDRESS($K158,33))))),INDIRECT(ADDRESS($K158,COLUMN())),0),0),IF($L158&gt;0,IF(AND(INDIRECT(ADDRESS($L158,44))=0,INDIRECT(ADDRESS($L158,38))="UL",ISERROR(SEARCH("Rear",INDIRECT(ADDRESS($L158,33)))),ISERROR(SEARCH("Side",INDIRECT(ADDRESS($L158,33))))),INDIRECT(ADDRESS($L158,COLUMN())),0),0),IF($M158&gt;0,IF(AND(INDIRECT(ADDRESS($M158,44))=0,INDIRECT(ADDRESS($M158,38))="UL",ISERROR(SEARCH("Rear",INDIRECT(ADDRESS($M158,33)))),ISERROR(SEARCH("Side",INDIRECT(ADDRESS($M158,33))))),INDIRECT(ADDRESS($M158,COLUMN())),0),0))</f>
        <v>0</v>
      </c>
      <c r="AW158" s="57" cm="1">
        <f t="array" aca="1" ref="AW158" ca="1">SUM(IF($C158&gt;0,IF(AND(INDIRECT(ADDRESS($C158,44))=0,INDIRECT(ADDRESS($C158,38))="UL",ISERROR(SEARCH("Rear",INDIRECT(ADDRESS($C158,33)))),ISERROR(SEARCH("Side",INDIRECT(ADDRESS($C158,33))))),INDIRECT(ADDRESS($C158,COLUMN())),0),0),IF($D158&gt;0,IF(AND(INDIRECT(ADDRESS($D158,44))=0,INDIRECT(ADDRESS($D158,38))="UL",ISERROR(SEARCH("Rear",INDIRECT(ADDRESS($D158,33)))),ISERROR(SEARCH("Side",INDIRECT(ADDRESS($D158,33))))),INDIRECT(ADDRESS($D158,COLUMN())),0),0),IF($E158&gt;0,IF(AND(INDIRECT(ADDRESS($E158,44))=0,INDIRECT(ADDRESS($E158,38))="UL",ISERROR(SEARCH("Rear",INDIRECT(ADDRESS($E158,33)))),ISERROR(SEARCH("Side",INDIRECT(ADDRESS($E158,33))))),INDIRECT(ADDRESS($E158,COLUMN())),0),0),IF($F158&gt;0,IF(AND(INDIRECT(ADDRESS($F158,44))=0,INDIRECT(ADDRESS($F158,38))="UL",ISERROR(SEARCH("Rear",INDIRECT(ADDRESS($F158,33)))),ISERROR(SEARCH("Side",INDIRECT(ADDRESS($F158,33))))),INDIRECT(ADDRESS($F158,COLUMN())),0),0),IF($G158&gt;0,IF(AND(INDIRECT(ADDRESS($G158,44))=0,INDIRECT(ADDRESS($G158,38))="UL",ISERROR(SEARCH("Rear",INDIRECT(ADDRESS($G158,33)))),ISERROR(SEARCH("Side",INDIRECT(ADDRESS($G158,33))))),INDIRECT(ADDRESS($G158,COLUMN())),0),0),IF($H158&gt;0,IF(AND(INDIRECT(ADDRESS($H158,44))=0,INDIRECT(ADDRESS($H158,38))="UL",ISERROR(SEARCH("Rear",INDIRECT(ADDRESS($H158,33)))),ISERROR(SEARCH("Side",INDIRECT(ADDRESS($H158,33))))),INDIRECT(ADDRESS($H158,COLUMN())),0),0),IF($I158&gt;0,IF(AND(INDIRECT(ADDRESS($I158,44))=0,INDIRECT(ADDRESS($I158,38))="UL",ISERROR(SEARCH("Rear",INDIRECT(ADDRESS($I158,33)))),ISERROR(SEARCH("Side",INDIRECT(ADDRESS($I158,33))))),INDIRECT(ADDRESS($I158,COLUMN())),0),0),IF($J158&gt;0,IF(AND(INDIRECT(ADDRESS($J158,44))=0,INDIRECT(ADDRESS($J158,38))="UL",ISERROR(SEARCH("Rear",INDIRECT(ADDRESS($J158,33)))),ISERROR(SEARCH("Side",INDIRECT(ADDRESS($J158,33))))),INDIRECT(ADDRESS($J158,COLUMN())),0),0),IF($K158&gt;0,IF(AND(INDIRECT(ADDRESS($K158,44))=0,INDIRECT(ADDRESS($K158,38))="UL",ISERROR(SEARCH("Rear",INDIRECT(ADDRESS($K158,33)))),ISERROR(SEARCH("Side",INDIRECT(ADDRESS($K158,33))))),INDIRECT(ADDRESS($K158,COLUMN())),0),0),IF($L158&gt;0,IF(AND(INDIRECT(ADDRESS($L158,44))=0,INDIRECT(ADDRESS($L158,38))="UL",ISERROR(SEARCH("Rear",INDIRECT(ADDRESS($L158,33)))),ISERROR(SEARCH("Side",INDIRECT(ADDRESS($L158,33))))),INDIRECT(ADDRESS($L158,COLUMN())),0),0),IF($M158&gt;0,IF(AND(INDIRECT(ADDRESS($M158,44))=0,INDIRECT(ADDRESS($M158,38))="UL",ISERROR(SEARCH("Rear",INDIRECT(ADDRESS($M158,33)))),ISERROR(SEARCH("Side",INDIRECT(ADDRESS($M158,33))))),INDIRECT(ADDRESS($M158,COLUMN())),0),0))</f>
        <v>0</v>
      </c>
      <c r="AX158" s="57" cm="1">
        <f t="array" aca="1" ref="AX158" ca="1">SUM(IF($C158&gt;0,IF(AND(INDIRECT(ADDRESS($C158,44))=0,INDIRECT(ADDRESS($C158,38))="UL",ISERROR(SEARCH("Rear",INDIRECT(ADDRESS($C158,33)))),ISERROR(SEARCH("Side",INDIRECT(ADDRESS($C158,33))))),INDIRECT(ADDRESS($C158,COLUMN())),0),0),IF($D158&gt;0,IF(AND(INDIRECT(ADDRESS($D158,44))=0,INDIRECT(ADDRESS($D158,38))="UL",ISERROR(SEARCH("Rear",INDIRECT(ADDRESS($D158,33)))),ISERROR(SEARCH("Side",INDIRECT(ADDRESS($D158,33))))),INDIRECT(ADDRESS($D158,COLUMN())),0),0),IF($E158&gt;0,IF(AND(INDIRECT(ADDRESS($E158,44))=0,INDIRECT(ADDRESS($E158,38))="UL",ISERROR(SEARCH("Rear",INDIRECT(ADDRESS($E158,33)))),ISERROR(SEARCH("Side",INDIRECT(ADDRESS($E158,33))))),INDIRECT(ADDRESS($E158,COLUMN())),0),0),IF($F158&gt;0,IF(AND(INDIRECT(ADDRESS($F158,44))=0,INDIRECT(ADDRESS($F158,38))="UL",ISERROR(SEARCH("Rear",INDIRECT(ADDRESS($F158,33)))),ISERROR(SEARCH("Side",INDIRECT(ADDRESS($F158,33))))),INDIRECT(ADDRESS($F158,COLUMN())),0),0),IF($G158&gt;0,IF(AND(INDIRECT(ADDRESS($G158,44))=0,INDIRECT(ADDRESS($G158,38))="UL",ISERROR(SEARCH("Rear",INDIRECT(ADDRESS($G158,33)))),ISERROR(SEARCH("Side",INDIRECT(ADDRESS($G158,33))))),INDIRECT(ADDRESS($G158,COLUMN())),0),0),IF($H158&gt;0,IF(AND(INDIRECT(ADDRESS($H158,44))=0,INDIRECT(ADDRESS($H158,38))="UL",ISERROR(SEARCH("Rear",INDIRECT(ADDRESS($H158,33)))),ISERROR(SEARCH("Side",INDIRECT(ADDRESS($H158,33))))),INDIRECT(ADDRESS($H158,COLUMN())),0),0),IF($I158&gt;0,IF(AND(INDIRECT(ADDRESS($I158,44))=0,INDIRECT(ADDRESS($I158,38))="UL",ISERROR(SEARCH("Rear",INDIRECT(ADDRESS($I158,33)))),ISERROR(SEARCH("Side",INDIRECT(ADDRESS($I158,33))))),INDIRECT(ADDRESS($I158,COLUMN())),0),0),IF($J158&gt;0,IF(AND(INDIRECT(ADDRESS($J158,44))=0,INDIRECT(ADDRESS($J158,38))="UL",ISERROR(SEARCH("Rear",INDIRECT(ADDRESS($J158,33)))),ISERROR(SEARCH("Side",INDIRECT(ADDRESS($J158,33))))),INDIRECT(ADDRESS($J158,COLUMN())),0),0),IF($K158&gt;0,IF(AND(INDIRECT(ADDRESS($K158,44))=0,INDIRECT(ADDRESS($K158,38))="UL",ISERROR(SEARCH("Rear",INDIRECT(ADDRESS($K158,33)))),ISERROR(SEARCH("Side",INDIRECT(ADDRESS($K158,33))))),INDIRECT(ADDRESS($K158,COLUMN())),0),0),IF($L158&gt;0,IF(AND(INDIRECT(ADDRESS($L158,44))=0,INDIRECT(ADDRESS($L158,38))="UL",ISERROR(SEARCH("Rear",INDIRECT(ADDRESS($L158,33)))),ISERROR(SEARCH("Side",INDIRECT(ADDRESS($L158,33))))),INDIRECT(ADDRESS($L158,COLUMN())),0),0),IF($M158&gt;0,IF(AND(INDIRECT(ADDRESS($M158,44))=0,INDIRECT(ADDRESS($M158,38))="UL",ISERROR(SEARCH("Rear",INDIRECT(ADDRESS($M158,33)))),ISERROR(SEARCH("Side",INDIRECT(ADDRESS($M158,33))))),INDIRECT(ADDRESS($M158,COLUMN())),0),0))</f>
        <v>0</v>
      </c>
      <c r="AY158" s="58">
        <f t="shared" ca="1" si="103"/>
        <v>0</v>
      </c>
      <c r="AZ158" s="58">
        <f t="shared" ca="1" si="104"/>
        <v>0</v>
      </c>
      <c r="BA158" s="58" cm="1">
        <f t="array" aca="1" ref="BA158" ca="1">SUM(IF($C158&gt;0,IF(AND(INDIRECT(ADDRESS($C158,44))=0,INDIRECT(ADDRESS($C158,38))="UL"),INDIRECT(ADDRESS($C158,COLUMN())),0),0),IF($D158&gt;0,IF(AND(INDIRECT(ADDRESS($D158,44))=0,INDIRECT(ADDRESS($D158,38))="UL"),INDIRECT(ADDRESS($D158,COLUMN())),0),0),IF($E158&gt;0,IF(AND(INDIRECT(ADDRESS($E158,44))=0,INDIRECT(ADDRESS($E158,38))="UL"),INDIRECT(ADDRESS($E158,COLUMN())),0),0),IF($F158&gt;0,IF(AND(INDIRECT(ADDRESS($F158,44))=0,INDIRECT(ADDRESS($F158,38))="UL"),INDIRECT(ADDRESS($F158,COLUMN())),0),0),IF($G158&gt;0,IF(AND(INDIRECT(ADDRESS($G158,44))=0,INDIRECT(ADDRESS($G158,38))="UL"),INDIRECT(ADDRESS($G158,COLUMN())),0),0),IF($H158&gt;0,IF(AND(INDIRECT(ADDRESS($H158,44))=0,INDIRECT(ADDRESS($H158,38))="UL"),INDIRECT(ADDRESS($H158,COLUMN())),0),0),IF($I158&gt;0,IF(AND(INDIRECT(ADDRESS($I158,44))=0,INDIRECT(ADDRESS($I158,38))="UL"),INDIRECT(ADDRESS($I158,COLUMN())),0),0),IF($J158&gt;0,IF(AND(INDIRECT(ADDRESS($J158,44))=0,INDIRECT(ADDRESS($J158,38))="UL"),INDIRECT(ADDRESS($J158,COLUMN())),0),0),IF($K158&gt;0,IF(AND(INDIRECT(ADDRESS($K158,44))=0,INDIRECT(ADDRESS($K158,38))="UL"),INDIRECT(ADDRESS($K158,COLUMN())),0),0),IF($L158&gt;0,IF(AND(INDIRECT(ADDRESS($L158,44))=0,INDIRECT(ADDRESS($L158,38))="UL"),INDIRECT(ADDRESS($L158,COLUMN())),0),0),IF($M158&gt;0,IF(AND(INDIRECT(ADDRESS($M158,44))=0,INDIRECT(ADDRESS($M158,38))="UL"),INDIRECT(ADDRESS($M158,COLUMN())),0),0))</f>
        <v>0</v>
      </c>
      <c r="BB158" s="58" cm="1">
        <f t="array" aca="1" ref="BB158" ca="1">SUM(IF($C158&gt;0,IF(AND(INDIRECT(ADDRESS($C158,44))=0,INDIRECT(ADDRESS($C158,38))="UL"),INDIRECT(ADDRESS($C158,COLUMN())),0),0),IF($D158&gt;0,IF(AND(INDIRECT(ADDRESS($D158,44))=0,INDIRECT(ADDRESS($D158,38))="UL"),INDIRECT(ADDRESS($D158,COLUMN())),0),0),IF($E158&gt;0,IF(AND(INDIRECT(ADDRESS($E158,44))=0,INDIRECT(ADDRESS($E158,38))="UL"),INDIRECT(ADDRESS($E158,COLUMN())),0),0),IF($F158&gt;0,IF(AND(INDIRECT(ADDRESS($F158,44))=0,INDIRECT(ADDRESS($F158,38))="UL"),INDIRECT(ADDRESS($F158,COLUMN())),0),0),IF($G158&gt;0,IF(AND(INDIRECT(ADDRESS($G158,44))=0,INDIRECT(ADDRESS($G158,38))="UL"),INDIRECT(ADDRESS($G158,COLUMN())),0),0),IF($H158&gt;0,IF(AND(INDIRECT(ADDRESS($H158,44))=0,INDIRECT(ADDRESS($H158,38))="UL"),INDIRECT(ADDRESS($H158,COLUMN())),0),0),IF($I158&gt;0,IF(AND(INDIRECT(ADDRESS($I158,44))=0,INDIRECT(ADDRESS($I158,38))="UL"),INDIRECT(ADDRESS($I158,COLUMN())),0),0),IF($J158&gt;0,IF(AND(INDIRECT(ADDRESS($J158,44))=0,INDIRECT(ADDRESS($J158,38))="UL"),INDIRECT(ADDRESS($J158,COLUMN())),0),0),IF($K158&gt;0,IF(AND(INDIRECT(ADDRESS($K158,44))=0,INDIRECT(ADDRESS($K158,38))="UL"),INDIRECT(ADDRESS($K158,COLUMN())),0),0),IF($L158&gt;0,IF(AND(INDIRECT(ADDRESS($L158,44))=0,INDIRECT(ADDRESS($L158,38))="UL"),INDIRECT(ADDRESS($L158,COLUMN())),0),0),IF($M158&gt;0,IF(AND(INDIRECT(ADDRESS($M158,44))=0,INDIRECT(ADDRESS($M158,38))="UL"),INDIRECT(ADDRESS($M158,COLUMN())),0),0))</f>
        <v>0</v>
      </c>
      <c r="BC158" s="58" cm="1">
        <f t="array" aca="1" ref="BC158" ca="1">SUM(IF($C158&gt;0,IF(AND(INDIRECT(ADDRESS($C158,44))=0,INDIRECT(ADDRESS($C158,38))="UL"),INDIRECT(ADDRESS($C158,COLUMN())),0),0),IF($D158&gt;0,IF(AND(INDIRECT(ADDRESS($D158,44))=0,INDIRECT(ADDRESS($D158,38))="UL"),INDIRECT(ADDRESS($D158,COLUMN())),0),0),IF($E158&gt;0,IF(AND(INDIRECT(ADDRESS($E158,44))=0,INDIRECT(ADDRESS($E158,38))="UL"),INDIRECT(ADDRESS($E158,COLUMN())),0),0),IF($F158&gt;0,IF(AND(INDIRECT(ADDRESS($F158,44))=0,INDIRECT(ADDRESS($F158,38))="UL"),INDIRECT(ADDRESS($F158,COLUMN())),0),0),IF($G158&gt;0,IF(AND(INDIRECT(ADDRESS($G158,44))=0,INDIRECT(ADDRESS($G158,38))="UL"),INDIRECT(ADDRESS($G158,COLUMN())),0),0),IF($H158&gt;0,IF(AND(INDIRECT(ADDRESS($H158,44))=0,INDIRECT(ADDRESS($H158,38))="UL"),INDIRECT(ADDRESS($H158,COLUMN())),0),0),IF($I158&gt;0,IF(AND(INDIRECT(ADDRESS($I158,44))=0,INDIRECT(ADDRESS($I158,38))="UL"),INDIRECT(ADDRESS($I158,COLUMN())),0),0),IF($J158&gt;0,IF(AND(INDIRECT(ADDRESS($J158,44))=0,INDIRECT(ADDRESS($J158,38))="UL"),INDIRECT(ADDRESS($J158,COLUMN())),0),0),IF($K158&gt;0,IF(AND(INDIRECT(ADDRESS($K158,44))=0,INDIRECT(ADDRESS($K158,38))="UL"),INDIRECT(ADDRESS($K158,COLUMN())),0),0),IF($L158&gt;0,IF(AND(INDIRECT(ADDRESS($L158,44))=0,INDIRECT(ADDRESS($L158,38))="UL"),INDIRECT(ADDRESS($L158,COLUMN())),0),0),IF($M158&gt;0,IF(AND(INDIRECT(ADDRESS($M158,44))=0,INDIRECT(ADDRESS($M158,38))="UL"),INDIRECT(ADDRESS($M158,COLUMN())),0),0))</f>
        <v>0</v>
      </c>
      <c r="BD158" s="58" cm="1">
        <f t="array" aca="1" ref="BD158" ca="1">SUM(IF($C158&gt;0,IF(AND(INDIRECT(ADDRESS($C158,44))=0,INDIRECT(ADDRESS($C158,38))="UL"),INDIRECT(ADDRESS($C158,COLUMN())),0),0),IF($D158&gt;0,IF(AND(INDIRECT(ADDRESS($D158,44))=0,INDIRECT(ADDRESS($D158,38))="UL"),INDIRECT(ADDRESS($D158,COLUMN())),0),0),IF($E158&gt;0,IF(AND(INDIRECT(ADDRESS($E158,44))=0,INDIRECT(ADDRESS($E158,38))="UL"),INDIRECT(ADDRESS($E158,COLUMN())),0),0),IF($F158&gt;0,IF(AND(INDIRECT(ADDRESS($F158,44))=0,INDIRECT(ADDRESS($F158,38))="UL"),INDIRECT(ADDRESS($F158,COLUMN())),0),0),IF($G158&gt;0,IF(AND(INDIRECT(ADDRESS($G158,44))=0,INDIRECT(ADDRESS($G158,38))="UL"),INDIRECT(ADDRESS($G158,COLUMN())),0),0),IF($H158&gt;0,IF(AND(INDIRECT(ADDRESS($H158,44))=0,INDIRECT(ADDRESS($H158,38))="UL"),INDIRECT(ADDRESS($H158,COLUMN())),0),0),IF($I158&gt;0,IF(AND(INDIRECT(ADDRESS($I158,44))=0,INDIRECT(ADDRESS($I158,38))="UL"),INDIRECT(ADDRESS($I158,COLUMN())),0),0),IF($J158&gt;0,IF(AND(INDIRECT(ADDRESS($J158,44))=0,INDIRECT(ADDRESS($J158,38))="UL"),INDIRECT(ADDRESS($J158,COLUMN())),0),0),IF($K158&gt;0,IF(AND(INDIRECT(ADDRESS($K158,44))=0,INDIRECT(ADDRESS($K158,38))="UL"),INDIRECT(ADDRESS($K158,COLUMN())),0),0),IF($L158&gt;0,IF(AND(INDIRECT(ADDRESS($L158,44))=0,INDIRECT(ADDRESS($L158,38))="UL"),INDIRECT(ADDRESS($L158,COLUMN())),0),0),IF($M158&gt;0,IF(AND(INDIRECT(ADDRESS($M158,44))=0,INDIRECT(ADDRESS($M158,38))="UL"),INDIRECT(ADDRESS($M158,COLUMN())),0),0))</f>
        <v>0</v>
      </c>
      <c r="BE158" s="57">
        <f t="shared" ca="1" si="105"/>
        <v>0</v>
      </c>
      <c r="BF158" s="57" cm="1">
        <f t="array" aca="1" ref="BF158" ca="1">SUM(IF($C158&gt;0,IF(INDIRECT(ADDRESS($C158,45))=1,INDIRECT(ADDRESS($C158,52))*INDIRECT(ADDRESS($C158,42))/5,0),0), IF($D158&gt;0,IF(INDIRECT(ADDRESS($D158,45))=1,INDIRECT(ADDRESS($D158,52))*INDIRECT(ADDRESS($D158,42))/5,0),0), IF($E158&gt;0,IF(INDIRECT(ADDRESS($E158,45))=1,INDIRECT(ADDRESS($E158,52))*INDIRECT(ADDRESS($E158,42))/5,0),0), IF($F158&gt;0,IF(INDIRECT(ADDRESS($F158,45))=1,INDIRECT(ADDRESS($F158,52))*INDIRECT(ADDRESS($F158,42))/5,0),0), IF($G158&gt;0,IF(INDIRECT(ADDRESS($G158,45))=1,INDIRECT(ADDRESS($G158,52))*INDIRECT(ADDRESS($G158,42))/5,0),0), IF($H158&gt;0,IF(INDIRECT(ADDRESS($H158,45))=1,INDIRECT(ADDRESS($H158,52))*INDIRECT(ADDRESS($H158,42))/5,0),0)
)*$BF$296/100</f>
        <v>0</v>
      </c>
      <c r="BG158" s="19"/>
      <c r="BH158" s="57" cm="1">
        <f t="array" aca="1" ref="BH158" ca="1">SUM(IF($C158&gt;0,IF(AND(INDIRECT(ADDRESS($C158,44))=0,INDIRECT(ADDRESS($C158,38))&lt;&gt;"UL"),INDIRECT(ADDRESS($C158,COLUMN()-12)),0),0), IF($D158&gt;0,IF(AND(INDIRECT(ADDRESS($D158,44))=0,INDIRECT(ADDRESS($D158,38))&lt;&gt;"UL"),INDIRECT(ADDRESS($D158,COLUMN()-12)),0),0), IF($E158&gt;0,IF(AND(INDIRECT(ADDRESS($E158,44))=0,INDIRECT(ADDRESS($E158,38))&lt;&gt;"UL"),INDIRECT(ADDRESS($E158,COLUMN()-12)),0),0), IF($F158&gt;0,IF(AND(INDIRECT(ADDRESS($F158,44))=0,INDIRECT(ADDRESS($F158,38))&lt;&gt;"UL"),INDIRECT(ADDRESS($F158,COLUMN()-12)),0),0), IF($G158&gt;0,IF(AND(INDIRECT(ADDRESS($G158,44))=0,INDIRECT(ADDRESS($G158,38))&lt;&gt;"UL"),INDIRECT(ADDRESS($G158,COLUMN()-12)),0),0), IF($H158&gt;0,IF(AND(INDIRECT(ADDRESS($H158,44))=0,INDIRECT(ADDRESS($H158,38))&lt;&gt;"UL"),INDIRECT(ADDRESS($H158,COLUMN()-12)),0),0), IF($I158&gt;0,IF(AND(INDIRECT(ADDRESS($I158,44))=0,INDIRECT(ADDRESS($I158,38))&lt;&gt;"UL"),INDIRECT(ADDRESS($I158,COLUMN()-12)),0),0), IF($J158&gt;0,IF(AND(INDIRECT(ADDRESS($J158,44))=0,INDIRECT(ADDRESS($J158,38))&lt;&gt;"UL"),INDIRECT(ADDRESS($J158,COLUMN()-12)),0),0), IF($K158&gt;0,IF(AND(INDIRECT(ADDRESS($K158,44))=0,INDIRECT(ADDRESS($K158,38))&lt;&gt;"UL"),INDIRECT(ADDRESS($K158,COLUMN()-12)),0),0), IF($L158&gt;0,IF(AND(INDIRECT(ADDRESS($L158,44))=0,INDIRECT(ADDRESS($L158,38))&lt;&gt;"UL"),INDIRECT(ADDRESS($L158,COLUMN()-12)),0),0), IF($M158&gt;0,IF(AND(INDIRECT(ADDRESS($M158,44))=0,INDIRECT(ADDRESS($M158,38))&lt;&gt;"UL"),INDIRECT(ADDRESS($M158,COLUMN()-12)),0),0))</f>
        <v>0</v>
      </c>
      <c r="BI158" s="57" cm="1">
        <f t="array" aca="1" ref="BI158" ca="1">SUM(IF($C158&gt;0,IF(AND(INDIRECT(ADDRESS($C158,44))=0,INDIRECT(ADDRESS($C158,38))&lt;&gt;"UL"),INDIRECT(ADDRESS($C158,COLUMN()-12)),0),0), IF($D158&gt;0,IF(AND(INDIRECT(ADDRESS($D158,44))=0,INDIRECT(ADDRESS($D158,38))&lt;&gt;"UL"),INDIRECT(ADDRESS($D158,COLUMN()-12)),0),0), IF($E158&gt;0,IF(AND(INDIRECT(ADDRESS($E158,44))=0,INDIRECT(ADDRESS($E158,38))&lt;&gt;"UL"),INDIRECT(ADDRESS($E158,COLUMN()-12)),0),0), IF($F158&gt;0,IF(AND(INDIRECT(ADDRESS($F158,44))=0,INDIRECT(ADDRESS($F158,38))&lt;&gt;"UL"),INDIRECT(ADDRESS($F158,COLUMN()-12)),0),0), IF($G158&gt;0,IF(AND(INDIRECT(ADDRESS($G158,44))=0,INDIRECT(ADDRESS($G158,38))&lt;&gt;"UL"),INDIRECT(ADDRESS($G158,COLUMN()-12)),0),0), IF($H158&gt;0,IF(AND(INDIRECT(ADDRESS($H158,44))=0,INDIRECT(ADDRESS($H158,38))&lt;&gt;"UL"),INDIRECT(ADDRESS($H158,COLUMN()-12)),0),0), IF($I158&gt;0,IF(AND(INDIRECT(ADDRESS($I158,44))=0,INDIRECT(ADDRESS($I158,38))&lt;&gt;"UL"),INDIRECT(ADDRESS($I158,COLUMN()-12)),0),0), IF($J158&gt;0,IF(AND(INDIRECT(ADDRESS($J158,44))=0,INDIRECT(ADDRESS($J158,38))&lt;&gt;"UL"),INDIRECT(ADDRESS($J158,COLUMN()-12)),0),0), IF($K158&gt;0,IF(AND(INDIRECT(ADDRESS($K158,44))=0,INDIRECT(ADDRESS($K158,38))&lt;&gt;"UL"),INDIRECT(ADDRESS($K158,COLUMN()-12)),0),0), IF($L158&gt;0,IF(AND(INDIRECT(ADDRESS($L158,44))=0,INDIRECT(ADDRESS($L158,38))&lt;&gt;"UL"),INDIRECT(ADDRESS($L158,COLUMN()-12)),0),0), IF($M158&gt;0,IF(AND(INDIRECT(ADDRESS($M158,44))=0,INDIRECT(ADDRESS($M158,38))&lt;&gt;"UL"),INDIRECT(ADDRESS($M158,COLUMN()-12)),0),0))</f>
        <v>0</v>
      </c>
      <c r="BJ158" s="57" cm="1">
        <f t="array" aca="1" ref="BJ158" ca="1">SUM(IF($C158&gt;0,IF(AND(INDIRECT(ADDRESS($C158,44))=0,INDIRECT(ADDRESS($C158,38))&lt;&gt;"UL"),INDIRECT(ADDRESS($C158,COLUMN()-12)),0),0), IF($D158&gt;0,IF(AND(INDIRECT(ADDRESS($D158,44))=0,INDIRECT(ADDRESS($D158,38))&lt;&gt;"UL"),INDIRECT(ADDRESS($D158,COLUMN()-12)),0),0), IF($E158&gt;0,IF(AND(INDIRECT(ADDRESS($E158,44))=0,INDIRECT(ADDRESS($E158,38))&lt;&gt;"UL"),INDIRECT(ADDRESS($E158,COLUMN()-12)),0),0), IF($F158&gt;0,IF(AND(INDIRECT(ADDRESS($F158,44))=0,INDIRECT(ADDRESS($F158,38))&lt;&gt;"UL"),INDIRECT(ADDRESS($F158,COLUMN()-12)),0),0), IF($G158&gt;0,IF(AND(INDIRECT(ADDRESS($G158,44))=0,INDIRECT(ADDRESS($G158,38))&lt;&gt;"UL"),INDIRECT(ADDRESS($G158,COLUMN()-12)),0),0), IF($H158&gt;0,IF(AND(INDIRECT(ADDRESS($H158,44))=0,INDIRECT(ADDRESS($H158,38))&lt;&gt;"UL"),INDIRECT(ADDRESS($H158,COLUMN()-12)),0),0), IF($I158&gt;0,IF(AND(INDIRECT(ADDRESS($I158,44))=0,INDIRECT(ADDRESS($I158,38))&lt;&gt;"UL"),INDIRECT(ADDRESS($I158,COLUMN()-12)),0),0), IF($J158&gt;0,IF(AND(INDIRECT(ADDRESS($J158,44))=0,INDIRECT(ADDRESS($J158,38))&lt;&gt;"UL"),INDIRECT(ADDRESS($J158,COLUMN()-12)),0),0), IF($K158&gt;0,IF(AND(INDIRECT(ADDRESS($K158,44))=0,INDIRECT(ADDRESS($K158,38))&lt;&gt;"UL"),INDIRECT(ADDRESS($K158,COLUMN()-12)),0),0), IF($L158&gt;0,IF(AND(INDIRECT(ADDRESS($L158,44))=0,INDIRECT(ADDRESS($L158,38))&lt;&gt;"UL"),INDIRECT(ADDRESS($L158,COLUMN()-12)),0),0), IF($M158&gt;0,IF(AND(INDIRECT(ADDRESS($M158,44))=0,INDIRECT(ADDRESS($M158,38))&lt;&gt;"UL"),INDIRECT(ADDRESS($M158,COLUMN()-12)),0),0))</f>
        <v>0</v>
      </c>
      <c r="BK158" s="57">
        <f t="shared" ca="1" si="106"/>
        <v>0</v>
      </c>
      <c r="BL158" s="58">
        <f t="shared" ca="1" si="107"/>
        <v>0</v>
      </c>
      <c r="BM158" s="57" cm="1">
        <f t="array" aca="1" ref="BM158" ca="1">SUM(IF($C158&gt;0,IF(AND(INDIRECT(ADDRESS($C158,44))=0,INDIRECT(ADDRESS($C158,38))&lt;&gt;"UL"),INDIRECT(ADDRESS($C158,COLUMN()-12)),0),0), IF($D158&gt;0,IF(AND(INDIRECT(ADDRESS($D158,44))=0,INDIRECT(ADDRESS($D158,38))&lt;&gt;"UL"),INDIRECT(ADDRESS($D158,COLUMN()-12)),0),0), IF($E158&gt;0,IF(AND(INDIRECT(ADDRESS($E158,44))=0,INDIRECT(ADDRESS($E158,38))&lt;&gt;"UL"),INDIRECT(ADDRESS($E158,COLUMN()-12)),0),0), IF($F158&gt;0,IF(AND(INDIRECT(ADDRESS($F158,44))=0,INDIRECT(ADDRESS($F158,38))&lt;&gt;"UL"),INDIRECT(ADDRESS($F158,COLUMN()-12)),0),0), IF($G158&gt;0,IF(AND(INDIRECT(ADDRESS($G158,44))=0,INDIRECT(ADDRESS($G158,38))&lt;&gt;"UL"),INDIRECT(ADDRESS($G158,COLUMN()-12)),0),0), IF($H158&gt;0,IF(AND(INDIRECT(ADDRESS($H158,44))=0,INDIRECT(ADDRESS($H158,38))&lt;&gt;"UL"),INDIRECT(ADDRESS($H158,COLUMN()-12)),0),0), IF($I158&gt;0,IF(AND(INDIRECT(ADDRESS($I158,44))=0,INDIRECT(ADDRESS($I158,38))&lt;&gt;"UL"),INDIRECT(ADDRESS($I158,COLUMN()-12)),0),0), IF($J158&gt;0,IF(AND(INDIRECT(ADDRESS($J158,44))=0,INDIRECT(ADDRESS($J158,38))&lt;&gt;"UL"),INDIRECT(ADDRESS($J158,COLUMN()-12)),0),0), IF($K158&gt;0,IF(AND(INDIRECT(ADDRESS($K158,44))=0,INDIRECT(ADDRESS($K158,38))&lt;&gt;"UL"),INDIRECT(ADDRESS($K158,COLUMN()-11)),0),0), IF($L158&gt;0,IF(AND(INDIRECT(ADDRESS($L158,44))=0,INDIRECT(ADDRESS($L158,38))&lt;&gt;"UL"),INDIRECT(ADDRESS($L158,COLUMN()-11)),0),0), IF($M158&gt;0,IF(AND(INDIRECT(ADDRESS($M158,44))=0,INDIRECT(ADDRESS($M158,38))&lt;&gt;"UL"),INDIRECT(ADDRESS($M158,COLUMN()-11)),0),0))</f>
        <v>0</v>
      </c>
      <c r="BN158" s="57" cm="1">
        <f t="array" aca="1" ref="BN158" ca="1">SUM(IF($C158&gt;0,IF(AND(INDIRECT(ADDRESS($C158,44))=0,INDIRECT(ADDRESS($C158,38))&lt;&gt;"UL"),INDIRECT(ADDRESS($C158,COLUMN()-12)),0),0), IF($D158&gt;0,IF(AND(INDIRECT(ADDRESS($D158,44))=0,INDIRECT(ADDRESS($D158,38))&lt;&gt;"UL"),INDIRECT(ADDRESS($D158,COLUMN()-12)),0),0), IF($E158&gt;0,IF(AND(INDIRECT(ADDRESS($E158,44))=0,INDIRECT(ADDRESS($E158,38))&lt;&gt;"UL"),INDIRECT(ADDRESS($E158,COLUMN()-12)),0),0), IF($F158&gt;0,IF(AND(INDIRECT(ADDRESS($F158,44))=0,INDIRECT(ADDRESS($F158,38))&lt;&gt;"UL"),INDIRECT(ADDRESS($F158,COLUMN()-12)),0),0), IF($G158&gt;0,IF(AND(INDIRECT(ADDRESS($G158,44))=0,INDIRECT(ADDRESS($G158,38))&lt;&gt;"UL"),INDIRECT(ADDRESS($G158,COLUMN()-12)),0),0), IF($H158&gt;0,IF(AND(INDIRECT(ADDRESS($H158,44))=0,INDIRECT(ADDRESS($H158,38))&lt;&gt;"UL"),INDIRECT(ADDRESS($H158,COLUMN()-12)),0),0), IF($I158&gt;0,IF(AND(INDIRECT(ADDRESS($I158,44))=0,INDIRECT(ADDRESS($I158,38))&lt;&gt;"UL"),INDIRECT(ADDRESS($I158,COLUMN()-12)),0),0), IF($J158&gt;0,IF(AND(INDIRECT(ADDRESS($J158,44))=0,INDIRECT(ADDRESS($J158,38))&lt;&gt;"UL"),INDIRECT(ADDRESS($J158,COLUMN()-12)),0),0), IF($K158&gt;0,IF(AND(INDIRECT(ADDRESS($K158,44))=0,INDIRECT(ADDRESS($K158,38))&lt;&gt;"UL"),INDIRECT(ADDRESS($K158,COLUMN()-11)),0),0), IF($L158&gt;0,IF(AND(INDIRECT(ADDRESS($L158,44))=0,INDIRECT(ADDRESS($L158,38))&lt;&gt;"UL"),INDIRECT(ADDRESS($L158,COLUMN()-11)),0),0), IF($M158&gt;0,IF(AND(INDIRECT(ADDRESS($M158,44))=0,INDIRECT(ADDRESS($M158,38))&lt;&gt;"UL"),INDIRECT(ADDRESS($M158,COLUMN()-11)),0),0))</f>
        <v>0</v>
      </c>
      <c r="BO158" s="57" cm="1">
        <f t="array" aca="1" ref="BO158" ca="1">SUM(IF($C158&gt;0,IF(AND(INDIRECT(ADDRESS($C158,44))=0,INDIRECT(ADDRESS($C158,38))&lt;&gt;"UL"),INDIRECT(ADDRESS($C158,COLUMN()-12)),0),0), IF($D158&gt;0,IF(AND(INDIRECT(ADDRESS($D158,44))=0,INDIRECT(ADDRESS($D158,38))&lt;&gt;"UL"),INDIRECT(ADDRESS($D158,COLUMN()-12)),0),0), IF($E158&gt;0,IF(AND(INDIRECT(ADDRESS($E158,44))=0,INDIRECT(ADDRESS($E158,38))&lt;&gt;"UL"),INDIRECT(ADDRESS($E158,COLUMN()-12)),0),0), IF($F158&gt;0,IF(AND(INDIRECT(ADDRESS($F158,44))=0,INDIRECT(ADDRESS($F158,38))&lt;&gt;"UL"),INDIRECT(ADDRESS($F158,COLUMN()-12)),0),0), IF($G158&gt;0,IF(AND(INDIRECT(ADDRESS($G158,44))=0,INDIRECT(ADDRESS($G158,38))&lt;&gt;"UL"),INDIRECT(ADDRESS($G158,COLUMN()-12)),0),0), IF($H158&gt;0,IF(AND(INDIRECT(ADDRESS($H158,44))=0,INDIRECT(ADDRESS($H158,38))&lt;&gt;"UL"),INDIRECT(ADDRESS($H158,COLUMN()-12)),0),0), IF($I158&gt;0,IF(AND(INDIRECT(ADDRESS($I158,44))=0,INDIRECT(ADDRESS($I158,38))&lt;&gt;"UL"),INDIRECT(ADDRESS($I158,COLUMN()-12)),0),0), IF($J158&gt;0,IF(AND(INDIRECT(ADDRESS($J158,44))=0,INDIRECT(ADDRESS($J158,38))&lt;&gt;"UL"),INDIRECT(ADDRESS($J158,COLUMN()-12)),0),0), IF($K158&gt;0,IF(AND(INDIRECT(ADDRESS($K158,44))=0,INDIRECT(ADDRESS($K158,38))&lt;&gt;"UL"),INDIRECT(ADDRESS($K158,COLUMN()-11)),0),0), IF($L158&gt;0,IF(AND(INDIRECT(ADDRESS($L158,44))=0,INDIRECT(ADDRESS($L158,38))&lt;&gt;"UL"),INDIRECT(ADDRESS($L158,COLUMN()-11)),0),0), IF($M158&gt;0,IF(AND(INDIRECT(ADDRESS($M158,44))=0,INDIRECT(ADDRESS($M158,38))&lt;&gt;"UL"),INDIRECT(ADDRESS($M158,COLUMN()-11)),0),0))</f>
        <v>0</v>
      </c>
      <c r="BP158" s="57" cm="1">
        <f t="array" aca="1" ref="BP158" ca="1">SUM(IF($C158&gt;0,IF(AND(INDIRECT(ADDRESS($C158,44))=0,INDIRECT(ADDRESS($C158,38))&lt;&gt;"UL"),INDIRECT(ADDRESS($C158,COLUMN()-12)),0),0), IF($D158&gt;0,IF(AND(INDIRECT(ADDRESS($D158,44))=0,INDIRECT(ADDRESS($D158,38))&lt;&gt;"UL"),INDIRECT(ADDRESS($D158,COLUMN()-12)),0),0), IF($E158&gt;0,IF(AND(INDIRECT(ADDRESS($E158,44))=0,INDIRECT(ADDRESS($E158,38))&lt;&gt;"UL"),INDIRECT(ADDRESS($E158,COLUMN()-12)),0),0), IF($F158&gt;0,IF(AND(INDIRECT(ADDRESS($F158,44))=0,INDIRECT(ADDRESS($F158,38))&lt;&gt;"UL"),INDIRECT(ADDRESS($F158,COLUMN()-12)),0),0), IF($G158&gt;0,IF(AND(INDIRECT(ADDRESS($G158,44))=0,INDIRECT(ADDRESS($G158,38))&lt;&gt;"UL"),INDIRECT(ADDRESS($G158,COLUMN()-12)),0),0), IF($H158&gt;0,IF(AND(INDIRECT(ADDRESS($H158,44))=0,INDIRECT(ADDRESS($H158,38))&lt;&gt;"UL"),INDIRECT(ADDRESS($H158,COLUMN()-12)),0),0), IF($I158&gt;0,IF(AND(INDIRECT(ADDRESS($I158,44))=0,INDIRECT(ADDRESS($I158,38))&lt;&gt;"UL"),INDIRECT(ADDRESS($I158,COLUMN()-12)),0),0), IF($J158&gt;0,IF(AND(INDIRECT(ADDRESS($J158,44))=0,INDIRECT(ADDRESS($J158,38))&lt;&gt;"UL"),INDIRECT(ADDRESS($J158,COLUMN()-12)),0),0), IF($K158&gt;0,IF(AND(INDIRECT(ADDRESS($K158,44))=0,INDIRECT(ADDRESS($K158,38))&lt;&gt;"UL"),INDIRECT(ADDRESS($K158,COLUMN()-11)),0),0), IF($L158&gt;0,IF(AND(INDIRECT(ADDRESS($L158,44))=0,INDIRECT(ADDRESS($L158,38))&lt;&gt;"UL"),INDIRECT(ADDRESS($L158,COLUMN()-11)),0),0), IF($M158&gt;0,IF(AND(INDIRECT(ADDRESS($M158,44))=0,INDIRECT(ADDRESS($M158,38))&lt;&gt;"UL"),INDIRECT(ADDRESS($M158,COLUMN()-11)),0),0))</f>
        <v>0</v>
      </c>
      <c r="BQ158" s="57">
        <f t="shared" ca="1" si="108"/>
        <v>0</v>
      </c>
      <c r="BR158" s="161" t="e">
        <f t="shared" ca="1" si="109"/>
        <v>#DIV/0!</v>
      </c>
      <c r="BS158" s="56"/>
      <c r="BT158" s="56">
        <f t="shared" ca="1" si="110"/>
        <v>0</v>
      </c>
      <c r="BU158" s="56">
        <f t="shared" ca="1" si="111"/>
        <v>0</v>
      </c>
      <c r="BV158" s="57" t="s">
        <v>35</v>
      </c>
      <c r="BW158" s="57" cm="1">
        <f t="array" aca="1" ref="BW158" ca="1">SUM(IF($C158&gt;0,IF(AND(INDIRECT(ADDRESS($C158,44))=0,INDIRECT(ADDRESS($C158,38))="UL",ISERROR(SEARCH("Rear",INDIRECT(ADDRESS($C158,33)))),ISERROR(SEARCH("Side",INDIRECT(ADDRESS($C158,33))))),INDIRECT(ADDRESS($C158,COLUMN())),0),0),IF($D158&gt;0,IF(AND(INDIRECT(ADDRESS($D158,44))=0,INDIRECT(ADDRESS($D158,38))="UL",ISERROR(SEARCH("Rear",INDIRECT(ADDRESS($D158,33)))),ISERROR(SEARCH("Side",INDIRECT(ADDRESS($D158,33))))),INDIRECT(ADDRESS($D158,COLUMN())),0),0),IF($E158&gt;0,IF(AND(INDIRECT(ADDRESS($E158,44))=0,INDIRECT(ADDRESS($E158,38))="UL",ISERROR(SEARCH("Rear",INDIRECT(ADDRESS($E158,33)))),ISERROR(SEARCH("Side",INDIRECT(ADDRESS($E158,33))))),INDIRECT(ADDRESS($E158,COLUMN())),0),0),IF($F158&gt;0,IF(AND(INDIRECT(ADDRESS($F158,44))=0,INDIRECT(ADDRESS($F158,38))="UL",ISERROR(SEARCH("Rear",INDIRECT(ADDRESS($F158,33)))),ISERROR(SEARCH("Side",INDIRECT(ADDRESS($F158,33))))),INDIRECT(ADDRESS($F158,COLUMN())),0),0),IF($G158&gt;0,IF(AND(INDIRECT(ADDRESS($G158,44))=0,INDIRECT(ADDRESS($G158,38))="UL",ISERROR(SEARCH("Rear",INDIRECT(ADDRESS($G158,33)))),ISERROR(SEARCH("Side",INDIRECT(ADDRESS($G158,33))))),INDIRECT(ADDRESS($G158,COLUMN())),0),0),IF($H158&gt;0,IF(AND(INDIRECT(ADDRESS($H158,44))=0,INDIRECT(ADDRESS($H158,38))="UL",ISERROR(SEARCH("Rear",INDIRECT(ADDRESS($H158,33)))),ISERROR(SEARCH("Side",INDIRECT(ADDRESS($H158,33))))),INDIRECT(ADDRESS($H158,COLUMN())),0),0),IF($I158&gt;0,IF(AND(INDIRECT(ADDRESS($I158,44))=0,INDIRECT(ADDRESS($I158,38))="UL",ISERROR(SEARCH("Rear",INDIRECT(ADDRESS($I158,33)))),ISERROR(SEARCH("Side",INDIRECT(ADDRESS($I158,33))))),INDIRECT(ADDRESS($I158,COLUMN())),0),0),IF($J158&gt;0,IF(AND(INDIRECT(ADDRESS($J158,44))=0,INDIRECT(ADDRESS($J158,38))="UL",ISERROR(SEARCH("Rear",INDIRECT(ADDRESS($J158,33)))),ISERROR(SEARCH("Side",INDIRECT(ADDRESS($J158,33))))),INDIRECT(ADDRESS($J158,COLUMN())),0),0),IF($K158&gt;0,IF(AND(INDIRECT(ADDRESS($K158,44))=0,INDIRECT(ADDRESS($K158,38))="UL",ISERROR(SEARCH("Rear",INDIRECT(ADDRESS($K158,33)))),ISERROR(SEARCH("Side",INDIRECT(ADDRESS($K158,33))))),INDIRECT(ADDRESS($K158,COLUMN())),0),0),IF($L158&gt;0,IF(AND(INDIRECT(ADDRESS($L158,44))=0,INDIRECT(ADDRESS($L158,38))="UL",ISERROR(SEARCH("Rear",INDIRECT(ADDRESS($L158,33)))),ISERROR(SEARCH("Side",INDIRECT(ADDRESS($L158,33))))),INDIRECT(ADDRESS($L158,COLUMN())),0),0),IF($M158&gt;0,IF(AND(INDIRECT(ADDRESS($M158,44))=0,INDIRECT(ADDRESS($M158,38))="UL",ISERROR(SEARCH("Rear",INDIRECT(ADDRESS($M158,33)))),ISERROR(SEARCH("Side",INDIRECT(ADDRESS($M158,33))))),INDIRECT(ADDRESS($M158,COLUMN())),0),0))</f>
        <v>0</v>
      </c>
      <c r="BX158" s="57">
        <f t="shared" ca="1" si="112"/>
        <v>0</v>
      </c>
      <c r="BY158" s="57" cm="1">
        <f t="array" aca="1" ref="BY158" ca="1">SUM(IF($C158&gt;0,IF(AND(INDIRECT(ADDRESS($C158,44))=0,INDIRECT(ADDRESS($C158,38))="UL"),INDIRECT(ADDRESS($C158,COLUMN())),0),0),IF($D158&gt;0,IF(AND(INDIRECT(ADDRESS($D158,44))=0,INDIRECT(ADDRESS($D158,38))="UL"),INDIRECT(ADDRESS($D158,COLUMN())),0),0),IF($E158&gt;0,IF(AND(INDIRECT(ADDRESS($E158,44))=0,INDIRECT(ADDRESS($E158,38))="UL"),INDIRECT(ADDRESS($E158,COLUMN())),0),0),IF($F158&gt;0,IF(AND(INDIRECT(ADDRESS($F158,44))=0,INDIRECT(ADDRESS($F158,38))="UL"),INDIRECT(ADDRESS($F158,COLUMN())),0),0),IF($G158&gt;0,IF(AND(INDIRECT(ADDRESS($G158,44))=0,INDIRECT(ADDRESS($G158,38))="UL"),INDIRECT(ADDRESS($G158,COLUMN())),0),0),IF($H158&gt;0,IF(AND(INDIRECT(ADDRESS($H158,44))=0,INDIRECT(ADDRESS($H158,38))="UL"),INDIRECT(ADDRESS($H158,COLUMN())),0),0),IF($I158&gt;0,IF(AND(INDIRECT(ADDRESS($I158,44))=0,INDIRECT(ADDRESS($I158,38))="UL"),INDIRECT(ADDRESS($I158,COLUMN())),0),0),IF($J158&gt;0,IF(AND(INDIRECT(ADDRESS($J158,44))=0,INDIRECT(ADDRESS($J158,38))="UL"),INDIRECT(ADDRESS($J158,COLUMN())),0),0),IF($K158&gt;0,IF(AND(INDIRECT(ADDRESS($K158,44))=0,INDIRECT(ADDRESS($K158,38))="UL"),INDIRECT(ADDRESS($K158,COLUMN())),0),0),IF($L158&gt;0,IF(AND(INDIRECT(ADDRESS($L158,44))=0,INDIRECT(ADDRESS($L158,38))="UL"),INDIRECT(ADDRESS($L158,COLUMN())),0),0),IF($M158&gt;0,IF(AND(INDIRECT(ADDRESS($M158,44))=0,INDIRECT(ADDRESS($M158,38))="UL"),INDIRECT(ADDRESS($M158,COLUMN())),0),0))</f>
        <v>0</v>
      </c>
      <c r="BZ158" s="57" cm="1">
        <f t="array" aca="1" ref="BZ158" ca="1">SUM(IF($C158&gt;0,IF(AND(INDIRECT(ADDRESS($C158,44))=0,INDIRECT(ADDRESS($C158,38))="UL"),INDIRECT(ADDRESS($C158,COLUMN())),0),0),IF($D158&gt;0,IF(AND(INDIRECT(ADDRESS($D158,44))=0,INDIRECT(ADDRESS($D158,38))="UL"),INDIRECT(ADDRESS($D158,COLUMN())),0),0),IF($E158&gt;0,IF(AND(INDIRECT(ADDRESS($E158,44))=0,INDIRECT(ADDRESS($E158,38))="UL"),INDIRECT(ADDRESS($E158,COLUMN())),0),0),IF($F158&gt;0,IF(AND(INDIRECT(ADDRESS($F158,44))=0,INDIRECT(ADDRESS($F158,38))="UL"),INDIRECT(ADDRESS($F158,COLUMN())),0),0),IF($G158&gt;0,IF(AND(INDIRECT(ADDRESS($G158,44))=0,INDIRECT(ADDRESS($G158,38))="UL"),INDIRECT(ADDRESS($G158,COLUMN())),0),0),IF($H158&gt;0,IF(AND(INDIRECT(ADDRESS($H158,44))=0,INDIRECT(ADDRESS($H158,38))="UL"),INDIRECT(ADDRESS($H158,COLUMN())),0),0),IF($I158&gt;0,IF(AND(INDIRECT(ADDRESS($I158,44))=0,INDIRECT(ADDRESS($I158,38))="UL"),INDIRECT(ADDRESS($I158,COLUMN())),0),0),IF($J158&gt;0,IF(AND(INDIRECT(ADDRESS($J158,44))=0,INDIRECT(ADDRESS($J158,38))="UL"),INDIRECT(ADDRESS($J158,COLUMN())),0),0),IF($K158&gt;0,IF(AND(INDIRECT(ADDRESS($K158,44))=0,INDIRECT(ADDRESS($K158,38))="UL"),INDIRECT(ADDRESS($K158,COLUMN())),0),0),IF($L158&gt;0,IF(AND(INDIRECT(ADDRESS($L158,44))=0,INDIRECT(ADDRESS($L158,38))="UL"),INDIRECT(ADDRESS($L158,COLUMN())),0),0),IF($M158&gt;0,IF(AND(INDIRECT(ADDRESS($M158,44))=0,INDIRECT(ADDRESS($M158,38))="UL"),INDIRECT(ADDRESS($M158,COLUMN())),0),0))</f>
        <v>0</v>
      </c>
      <c r="CA158" s="57">
        <f t="shared" ca="1" si="113"/>
        <v>0</v>
      </c>
      <c r="CB158" s="57" cm="1">
        <f t="array" aca="1" ref="CB158" ca="1">SUM(IF($C158&gt;0,IF(AND(INDIRECT(ADDRESS($C158,44))=0,INDIRECT(ADDRESS($C158,38))&lt;&gt;"UL"),INDIRECT(ADDRESS($C158,COLUMN())),0),0),IF($D158&gt;0,IF(AND(INDIRECT(ADDRESS($D158,44))=0,INDIRECT(ADDRESS($D158,38))&lt;&gt;"UL"),INDIRECT(ADDRESS($D158,COLUMN())),0),0),IF($E158&gt;0,IF(AND(INDIRECT(ADDRESS($E158,44))=0,INDIRECT(ADDRESS($E158,38))&lt;&gt;"UL"),INDIRECT(ADDRESS($E158,COLUMN())),0),0),IF($F158&gt;0,IF(AND(INDIRECT(ADDRESS($F158,44))=0,INDIRECT(ADDRESS($F158,38))&lt;&gt;"UL"),INDIRECT(ADDRESS($F158,COLUMN())),0),0),IF($G158&gt;0,IF(AND(INDIRECT(ADDRESS($G158,44))=0,INDIRECT(ADDRESS($G158,38))&lt;&gt;"UL"),INDIRECT(ADDRESS($G158,COLUMN())),0),0),IF($H158&gt;0,IF(AND(INDIRECT(ADDRESS($H158,44))=0,INDIRECT(ADDRESS($H158,38))&lt;&gt;"UL"),INDIRECT(ADDRESS($H158,COLUMN())),0),0),IF($I158&gt;0,IF(AND(INDIRECT(ADDRESS($I158,44))=0,INDIRECT(ADDRESS($I158,38))&lt;&gt;"UL"),INDIRECT(ADDRESS($I158,COLUMN())),0),0),IF($J158&gt;0,IF(AND(INDIRECT(ADDRESS($J158,44))=0,INDIRECT(ADDRESS($J158,38))&lt;&gt;"UL"),INDIRECT(ADDRESS($J158,COLUMN())),0),0),IF($K158&gt;0,IF(AND(INDIRECT(ADDRESS($K158,44))=0,INDIRECT(ADDRESS($K158,38))&lt;&gt;"UL"),INDIRECT(ADDRESS($K158,COLUMN())),0),0),IF($L158&gt;0,IF(AND(INDIRECT(ADDRESS($L158,44))=0,INDIRECT(ADDRESS($L158,38))&lt;&gt;"UL"),INDIRECT(ADDRESS($L158,COLUMN())),0),0),IF($M158&gt;0,IF(AND(INDIRECT(ADDRESS($M158,44))=0,INDIRECT(ADDRESS($M158,38))&lt;&gt;"UL"),INDIRECT(ADDRESS($M158,COLUMN())),0),0))</f>
        <v>0</v>
      </c>
      <c r="CC158" s="57">
        <f t="shared" ca="1" si="114"/>
        <v>0</v>
      </c>
      <c r="CD158" s="57" cm="1">
        <f t="array" aca="1" ref="CD158" ca="1">SUM(IF($C158&gt;0,IF(AND(INDIRECT(ADDRESS($C158,44))=0,INDIRECT(ADDRESS($C158,38))&lt;&gt;"UL"),INDIRECT(ADDRESS($C158,COLUMN())),0),0),IF($D158&gt;0,IF(AND(INDIRECT(ADDRESS($D158,44))=0,INDIRECT(ADDRESS($D158,38))&lt;&gt;"UL"),INDIRECT(ADDRESS($D158,COLUMN())),0),0),IF($E158&gt;0,IF(AND(INDIRECT(ADDRESS($E158,44))=0,INDIRECT(ADDRESS($E158,38))&lt;&gt;"UL"),INDIRECT(ADDRESS($E158,COLUMN())),0),0),IF($F158&gt;0,IF(AND(INDIRECT(ADDRESS($F158,44))=0,INDIRECT(ADDRESS($F158,38))&lt;&gt;"UL"),INDIRECT(ADDRESS($F158,COLUMN())),0),0),IF($G158&gt;0,IF(AND(INDIRECT(ADDRESS($G158,44))=0,INDIRECT(ADDRESS($G158,38))&lt;&gt;"UL"),INDIRECT(ADDRESS($G158,COLUMN())),0),0),IF($H158&gt;0,IF(AND(INDIRECT(ADDRESS($H158,44))=0,INDIRECT(ADDRESS($H158,38))&lt;&gt;"UL"),INDIRECT(ADDRESS($H158,COLUMN())),0),0),IF($I158&gt;0,IF(AND(INDIRECT(ADDRESS($I158,44))=0,INDIRECT(ADDRESS($I158,38))&lt;&gt;"UL"),INDIRECT(ADDRESS($I158,COLUMN())),0),0),IF($J158&gt;0,IF(AND(INDIRECT(ADDRESS($J158,44))=0,INDIRECT(ADDRESS($J158,38))&lt;&gt;"UL"),INDIRECT(ADDRESS($J158,COLUMN())),0),0),IF($K158&gt;0,IF(AND(INDIRECT(ADDRESS($K158,44))=0,INDIRECT(ADDRESS($K158,38))&lt;&gt;"UL"),INDIRECT(ADDRESS($K158,COLUMN())),0),0),IF($L158&gt;0,IF(AND(INDIRECT(ADDRESS($L158,44))=0,INDIRECT(ADDRESS($L158,38))&lt;&gt;"UL"),INDIRECT(ADDRESS($L158,COLUMN())),0),0),IF($M158&gt;0,IF(AND(INDIRECT(ADDRESS($M158,44))=0,INDIRECT(ADDRESS($M158,38))&lt;&gt;"UL"),INDIRECT(ADDRESS($M158,COLUMN())),0),0))</f>
        <v>0</v>
      </c>
      <c r="CE158" s="57" cm="1">
        <f t="array" aca="1" ref="CE158" ca="1">SUM(IF($C158&gt;0,IF(AND(INDIRECT(ADDRESS($C158,44))=0,INDIRECT(ADDRESS($C158,38))&lt;&gt;"UL"),INDIRECT(ADDRESS($C158,COLUMN())),0),0),IF($D158&gt;0,IF(AND(INDIRECT(ADDRESS($D158,44))=0,INDIRECT(ADDRESS($D158,38))&lt;&gt;"UL"),INDIRECT(ADDRESS($D158,COLUMN())),0),0),IF($E158&gt;0,IF(AND(INDIRECT(ADDRESS($E158,44))=0,INDIRECT(ADDRESS($E158,38))&lt;&gt;"UL"),INDIRECT(ADDRESS($E158,COLUMN())),0),0),IF($F158&gt;0,IF(AND(INDIRECT(ADDRESS($F158,44))=0,INDIRECT(ADDRESS($F158,38))&lt;&gt;"UL"),INDIRECT(ADDRESS($F158,COLUMN())),0),0),IF($G158&gt;0,IF(AND(INDIRECT(ADDRESS($G158,44))=0,INDIRECT(ADDRESS($G158,38))&lt;&gt;"UL"),INDIRECT(ADDRESS($G158,COLUMN())),0),0),IF($H158&gt;0,IF(AND(INDIRECT(ADDRESS($H158,44))=0,INDIRECT(ADDRESS($H158,38))&lt;&gt;"UL"),INDIRECT(ADDRESS($H158,COLUMN())),0),0),IF($I158&gt;0,IF(AND(INDIRECT(ADDRESS($I158,44))=0,INDIRECT(ADDRESS($I158,38))&lt;&gt;"UL"),INDIRECT(ADDRESS($I158,COLUMN())),0),0),IF($J158&gt;0,IF(AND(INDIRECT(ADDRESS($J158,44))=0,INDIRECT(ADDRESS($J158,38))&lt;&gt;"UL"),INDIRECT(ADDRESS($J158,COLUMN())),0),0),IF($K158&gt;0,IF(AND(INDIRECT(ADDRESS($K158,44))=0,INDIRECT(ADDRESS($K158,38))&lt;&gt;"UL"),INDIRECT(ADDRESS($K158,COLUMN())),0),0),IF($L158&gt;0,IF(AND(INDIRECT(ADDRESS($L158,44))=0,INDIRECT(ADDRESS($L158,38))&lt;&gt;"UL"),INDIRECT(ADDRESS($L158,COLUMN())),0),0),IF($M158&gt;0,IF(AND(INDIRECT(ADDRESS($M158,44))=0,INDIRECT(ADDRESS($M158,38))&lt;&gt;"UL"),INDIRECT(ADDRESS($M158,COLUMN())),0),0))</f>
        <v>0</v>
      </c>
      <c r="CF158" s="57">
        <f t="shared" ca="1" si="115"/>
        <v>0</v>
      </c>
      <c r="CG158" s="57">
        <f t="shared" ca="1" si="116"/>
        <v>0</v>
      </c>
      <c r="CH158" s="57">
        <f t="shared" ca="1" si="117"/>
        <v>0</v>
      </c>
      <c r="CI158" s="19">
        <f t="shared" ca="1" si="118"/>
        <v>21.248597325724873</v>
      </c>
      <c r="CJ158" s="19"/>
      <c r="CK158" s="57" cm="1">
        <f t="array" aca="1" ref="CK158" ca="1">IF(AU158="S", SUM(IF($C158&gt;0,IF(INDIRECT(ADDRESS($C158,43))&lt;&gt;1,INDIRECT(ADDRESS($C158,48)),0),0), IF($D158&gt;0,IF(INDIRECT(ADDRESS($D158,43))&lt;&gt;1,INDIRECT(ADDRESS($D158,48)),0),0), IF($E158&gt;0,IF(INDIRECT(ADDRESS($E158,43))&lt;&gt;1,INDIRECT(ADDRESS($E158,48)),0),0), IF($F158&gt;0,IF(INDIRECT(ADDRESS($F158,43))&lt;&gt;1,INDIRECT(ADDRESS($F158,48)),0),0), IF($G158&gt;0,IF(INDIRECT(ADDRESS($G158,43))&lt;&gt;1,INDIRECT(ADDRESS($G158,48)),0),0), IF($H158&gt;0,IF(INDIRECT(ADDRESS($H158,43))&lt;&gt;1,INDIRECT(ADDRESS($H158,48)),0),0), IF($I158&gt;0,IF(INDIRECT(ADDRESS($I158,43))&lt;&gt;1,INDIRECT(ADDRESS($I158,48)),0),0), IF($J158&gt;0,IF(INDIRECT(ADDRESS($J158,43))&lt;&gt;1,INDIRECT(ADDRESS($J158,48)),0),0), IF($K158&gt;0,IF(INDIRECT(ADDRESS($K158,43))&lt;&gt;1,INDIRECT(ADDRESS($K158,48)),0),0), IF($L158&gt;0,IF(INDIRECT(ADDRESS($L158,43))&lt;&gt;1,INDIRECT(ADDRESS($L158,48)),0),0), IF($M158&gt;0,IF(INDIRECT(ADDRESS($M158,43))&lt;&gt;1,INDIRECT(ADDRESS($M158,48)),0),0)), IF(AU158="L",SUM(IF($C158&gt;0,IF(INDIRECT(ADDRESS($C158,43))&lt;&gt;1,INDIRECT(ADDRESS($C158,50)),0),0), IF($D158&gt;0,IF(INDIRECT(ADDRESS($D158,43))&lt;&gt;1,INDIRECT(ADDRESS($D158,50)),0),0), IF($E158&gt;0,IF(INDIRECT(ADDRESS($E158,43))&lt;&gt;1,INDIRECT(ADDRESS($E158,50)),0),0), IF($F158&gt;0,IF(INDIRECT(ADDRESS($F158,43))&lt;&gt;1,INDIRECT(ADDRESS($F158,50)),0),0), IF($G158&gt;0,IF(INDIRECT(ADDRESS($G158,43))&lt;&gt;1,INDIRECT(ADDRESS($G158,50)),0),0), IF($G158&gt;0,IF(INDIRECT(ADDRESS($G158,43))&lt;&gt;1,INDIRECT(ADDRESS($G158,50)),0),0), IF($H158&gt;0,IF(INDIRECT(ADDRESS($H158,43))&lt;&gt;1,INDIRECT(ADDRESS($H158,50)),0),0), IF($I158&gt;0,IF(INDIRECT(ADDRESS($I158,43))&lt;&gt;1,INDIRECT(ADDRESS($I158,50)),0),0), IF($J158&gt;0,IF(INDIRECT(ADDRESS($J158,43))&lt;&gt;1,INDIRECT(ADDRESS($J158,50)),0),0), IF($K158&gt;0,IF(INDIRECT(ADDRESS($K158,43))&lt;&gt;1,INDIRECT(ADDRESS($K158,50)),0),0), IF($L158&gt;0,IF(INDIRECT(ADDRESS($L158,43))&lt;&gt;1,INDIRECT(ADDRESS($L158,50)),0),0), IF($M158&gt;0,IF(INDIRECT(ADDRESS($M158,43))&lt;&gt;1,INDIRECT(ADDRESS($M158,50)),0),0)), SUM(IF($C158&gt;0,IF(INDIRECT(ADDRESS($C158,43))&lt;&gt;1,INDIRECT(ADDRESS($C158,49)),0),0), IF($D158&gt;0,IF(INDIRECT(ADDRESS($D158,43))&lt;&gt;1,INDIRECT(ADDRESS($D158,49)),0),0), IF($E158&gt;0,IF(INDIRECT(ADDRESS($E158,43))&lt;&gt;1,INDIRECT(ADDRESS($E158,49)),0),0), IF($F158&gt;0,IF(INDIRECT(ADDRESS($F158,43))&lt;&gt;1,INDIRECT(ADDRESS($F158,49)),0),0), IF($G158&gt;0,IF(INDIRECT(ADDRESS($G158,43))&lt;&gt;1,INDIRECT(ADDRESS($G158,49)),0),0), IF($G158&gt;0,IF(INDIRECT(ADDRESS($G158,43))&lt;&gt;1,INDIRECT(ADDRESS($G158,49)),0),0), IF($H158&gt;0,IF(INDIRECT(ADDRESS($H158,43))&lt;&gt;1,INDIRECT(ADDRESS($H158,49)),0),0), IF($I158&gt;0,IF(INDIRECT(ADDRESS($I158,43))&lt;&gt;1,INDIRECT(ADDRESS($I158,49)),0),0), IF($J158&gt;0,IF(INDIRECT(ADDRESS($J158,43))&lt;&gt;1,INDIRECT(ADDRESS($J158,49)),0),0), IF($K158&gt;0,IF(INDIRECT(ADDRESS($K158,43))&lt;&gt;1,INDIRECT(ADDRESS($K158,49)),0),0), IF($L158&gt;0,IF(INDIRECT(ADDRESS($L158,43))&lt;&gt;1,INDIRECT(ADDRESS($L158,49)),0),0), IF($M158&gt;0,IF(INDIRECT(ADDRESS($M158,43))&lt;&gt;1,INDIRECT(ADDRESS($M158,49)),0),0))))</f>
        <v>0</v>
      </c>
      <c r="CL158" s="57" cm="1">
        <f t="array" aca="1" ref="CL158" ca="1">SUM(IF($C158&gt;0,IF(INDIRECT(ADDRESS($C158,44))=1,INDIRECT(ADDRESS($C158,90)),0),0), IF($D158&gt;0,IF(INDIRECT(ADDRESS($D158,44))=1,INDIRECT(ADDRESS($D158,90)),0),0), IF($E158&gt;0,IF(INDIRECT(ADDRESS($E158,44))=1,INDIRECT(ADDRESS($E158,90)),0),0), IF($F158&gt;0,IF(INDIRECT(ADDRESS($F158,44))=1,INDIRECT(ADDRESS($F158,90)),0),0), IF($G158&gt;0,IF(INDIRECT(ADDRESS($G158,44))=1,INDIRECT(ADDRESS($G158,90)),0),0), IF($H158&gt;0,IF(INDIRECT(ADDRESS($H158,44))=1,INDIRECT(ADDRESS($H158,90)),0),0), IF($I158&gt;0,IF(INDIRECT(ADDRESS($I158,44))=1,INDIRECT(ADDRESS($I158,90)),0),0), IF($J158&gt;0,IF(INDIRECT(ADDRESS($J158,44))=1,INDIRECT(ADDRESS($J158,90)),0),0), IF($K158&gt;0,IF(INDIRECT(ADDRESS($K158,44))=1,INDIRECT(ADDRESS($K158,90)),0),0), IF($L158&gt;0,IF(INDIRECT(ADDRESS($L158,44))=1,INDIRECT(ADDRESS($L158,90)),0),0), IF($M158&gt;0,IF(INDIRECT(ADDRESS($M158,44))=1,INDIRECT(ADDRESS($M158,90)),0),0))</f>
        <v>0</v>
      </c>
      <c r="CM158" s="56"/>
      <c r="CN158" s="1"/>
    </row>
    <row r="159" spans="1:92" x14ac:dyDescent="0.25">
      <c r="A159" s="52" t="s">
        <v>233</v>
      </c>
      <c r="B159" s="67">
        <v>104</v>
      </c>
      <c r="C159" s="67">
        <v>127</v>
      </c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>
        <f ca="1">SUM(INDIRECT(ADDRESS(B159,COLUMN())),IF(C159&gt;0,INDIRECT(ADDRESS(C159,COLUMN())),0),IF(D159&gt;0,INDIRECT(ADDRESS(D159,COLUMN())),0),IF(E159&gt;0,INDIRECT(ADDRESS(E159,COLUMN())),0),IF(F159&gt;0,INDIRECT(ADDRESS(F159,COLUMN())),0),IF(G159&gt;0,INDIRECT(ADDRESS(G159,COLUMN())),0),IF(H159&gt;0,INDIRECT(ADDRESS(H159,COLUMN())),0),IF(I159&gt;0,INDIRECT(ADDRESS(I159,COLUMN())),0),IF(J159&gt;0,INDIRECT(ADDRESS(J159,COLUMN())),0),IF(K159&gt;0,INDIRECT(ADDRESS(K159,COLUMN())),0),IF(L159&gt;0,INDIRECT(ADDRESS(L159,COLUMN())),0),IF(M159&gt;0,INDIRECT(ADDRESS(M159,COLUMN())),0))</f>
        <v>16</v>
      </c>
      <c r="O159" s="67" t="str" cm="1">
        <f t="array" aca="1" ref="O159" ca="1">INDIRECT(ADDRESS($B159,COLUMN()))</f>
        <v>Fighter</v>
      </c>
      <c r="P159" s="67" cm="1">
        <f t="array" aca="1" ref="P159" ca="1">INDIRECT(ADDRESS($B159,COLUMN()))</f>
        <v>3</v>
      </c>
      <c r="Q159" s="67" cm="1">
        <f t="array" aca="1" ref="Q159" ca="1">INDIRECT(ADDRESS($B159,COLUMN()))</f>
        <v>3</v>
      </c>
      <c r="R159" s="67" t="str" cm="1">
        <f t="array" aca="1" ref="R159" ca="1">INDIRECT(ADDRESS($B159,COLUMN()))</f>
        <v>-</v>
      </c>
      <c r="S159" s="67" cm="1">
        <f t="array" aca="1" ref="S159" ca="1">INDIRECT(ADDRESS($B159,COLUMN()))</f>
        <v>1</v>
      </c>
      <c r="T159" s="67" t="str" cm="1">
        <f t="array" aca="1" ref="T159" ca="1">INDIRECT(ADDRESS($B159,COLUMN()))</f>
        <v>1-4</v>
      </c>
      <c r="U159" s="67" cm="1">
        <f t="array" aca="1" ref="U159" ca="1">INDIRECT(ADDRESS($B159,COLUMN()))</f>
        <v>4</v>
      </c>
      <c r="V159" s="67" cm="1">
        <f t="array" aca="1" ref="V159" ca="1">INDIRECT(ADDRESS($B159,COLUMN()))</f>
        <v>0</v>
      </c>
      <c r="W159" s="67" cm="1">
        <f t="array" aca="1" ref="W159" ca="1">INDIRECT(ADDRESS($B159,COLUMN()))</f>
        <v>4</v>
      </c>
      <c r="X159" s="67" cm="1">
        <f t="array" aca="1" ref="X159" ca="1">INDIRECT(ADDRESS($B159,COLUMN()))</f>
        <v>5</v>
      </c>
      <c r="Y159" s="67" cm="1">
        <f t="array" aca="1" ref="Y159" ca="1">INDIRECT(ADDRESS($B159,COLUMN()))</f>
        <v>0</v>
      </c>
      <c r="Z159" s="67" cm="1">
        <f t="array" aca="1" ref="Z159" ca="1">INDIRECT(ADDRESS($B159,COLUMN()))</f>
        <v>4</v>
      </c>
      <c r="AA159" s="67" cm="1">
        <f t="array" aca="1" ref="AA159" ca="1">INDIRECT(ADDRESS($B159,COLUMN()))</f>
        <v>0</v>
      </c>
      <c r="AB159" s="56">
        <f t="shared" ca="1" si="100"/>
        <v>0.65071741503152469</v>
      </c>
      <c r="AC159" s="56">
        <f t="shared" ca="1" si="101"/>
        <v>1.1455204071464271</v>
      </c>
      <c r="AD159" s="56">
        <f t="shared" ca="1" si="102"/>
        <v>2.9883141055993749</v>
      </c>
      <c r="AF159" s="67"/>
      <c r="AG159" s="67"/>
      <c r="AH159" s="67"/>
      <c r="AI159" s="53"/>
      <c r="AJ159" s="67"/>
      <c r="AK159" s="67"/>
      <c r="AL159" s="67"/>
      <c r="AM159" s="67"/>
      <c r="AN159" s="54"/>
      <c r="AO159" s="54"/>
      <c r="AP159" s="53"/>
      <c r="AQ159" s="53"/>
      <c r="AR159" s="53"/>
      <c r="AS159" s="53"/>
      <c r="AT159" s="52"/>
      <c r="AU159" s="54" t="s">
        <v>117</v>
      </c>
      <c r="AV159" s="57" cm="1">
        <f t="array" aca="1" ref="AV159" ca="1">SUM(IF($C159&gt;0,IF(AND(INDIRECT(ADDRESS($C159,44))=0,INDIRECT(ADDRESS($C159,38))="UL",ISERROR(SEARCH("Rear",INDIRECT(ADDRESS($C159,33)))),ISERROR(SEARCH("Side",INDIRECT(ADDRESS($C159,33))))),INDIRECT(ADDRESS($C159,COLUMN())),0),0),IF($D159&gt;0,IF(AND(INDIRECT(ADDRESS($D159,44))=0,INDIRECT(ADDRESS($D159,38))="UL",ISERROR(SEARCH("Rear",INDIRECT(ADDRESS($D159,33)))),ISERROR(SEARCH("Side",INDIRECT(ADDRESS($D159,33))))),INDIRECT(ADDRESS($D159,COLUMN())),0),0),IF($E159&gt;0,IF(AND(INDIRECT(ADDRESS($E159,44))=0,INDIRECT(ADDRESS($E159,38))="UL",ISERROR(SEARCH("Rear",INDIRECT(ADDRESS($E159,33)))),ISERROR(SEARCH("Side",INDIRECT(ADDRESS($E159,33))))),INDIRECT(ADDRESS($E159,COLUMN())),0),0),IF($F159&gt;0,IF(AND(INDIRECT(ADDRESS($F159,44))=0,INDIRECT(ADDRESS($F159,38))="UL",ISERROR(SEARCH("Rear",INDIRECT(ADDRESS($F159,33)))),ISERROR(SEARCH("Side",INDIRECT(ADDRESS($F159,33))))),INDIRECT(ADDRESS($F159,COLUMN())),0),0),IF($G159&gt;0,IF(AND(INDIRECT(ADDRESS($G159,44))=0,INDIRECT(ADDRESS($G159,38))="UL",ISERROR(SEARCH("Rear",INDIRECT(ADDRESS($G159,33)))),ISERROR(SEARCH("Side",INDIRECT(ADDRESS($G159,33))))),INDIRECT(ADDRESS($G159,COLUMN())),0),0),IF($H159&gt;0,IF(AND(INDIRECT(ADDRESS($H159,44))=0,INDIRECT(ADDRESS($H159,38))="UL",ISERROR(SEARCH("Rear",INDIRECT(ADDRESS($H159,33)))),ISERROR(SEARCH("Side",INDIRECT(ADDRESS($H159,33))))),INDIRECT(ADDRESS($H159,COLUMN())),0),0),IF($I159&gt;0,IF(AND(INDIRECT(ADDRESS($I159,44))=0,INDIRECT(ADDRESS($I159,38))="UL",ISERROR(SEARCH("Rear",INDIRECT(ADDRESS($I159,33)))),ISERROR(SEARCH("Side",INDIRECT(ADDRESS($I159,33))))),INDIRECT(ADDRESS($I159,COLUMN())),0),0),IF($J159&gt;0,IF(AND(INDIRECT(ADDRESS($J159,44))=0,INDIRECT(ADDRESS($J159,38))="UL",ISERROR(SEARCH("Rear",INDIRECT(ADDRESS($J159,33)))),ISERROR(SEARCH("Side",INDIRECT(ADDRESS($J159,33))))),INDIRECT(ADDRESS($J159,COLUMN())),0),0),IF($K159&gt;0,IF(AND(INDIRECT(ADDRESS($K159,44))=0,INDIRECT(ADDRESS($K159,38))="UL",ISERROR(SEARCH("Rear",INDIRECT(ADDRESS($K159,33)))),ISERROR(SEARCH("Side",INDIRECT(ADDRESS($K159,33))))),INDIRECT(ADDRESS($K159,COLUMN())),0),0),IF($L159&gt;0,IF(AND(INDIRECT(ADDRESS($L159,44))=0,INDIRECT(ADDRESS($L159,38))="UL",ISERROR(SEARCH("Rear",INDIRECT(ADDRESS($L159,33)))),ISERROR(SEARCH("Side",INDIRECT(ADDRESS($L159,33))))),INDIRECT(ADDRESS($L159,COLUMN())),0),0),IF($M159&gt;0,IF(AND(INDIRECT(ADDRESS($M159,44))=0,INDIRECT(ADDRESS($M159,38))="UL",ISERROR(SEARCH("Rear",INDIRECT(ADDRESS($M159,33)))),ISERROR(SEARCH("Side",INDIRECT(ADDRESS($M159,33))))),INDIRECT(ADDRESS($M159,COLUMN())),0),0))</f>
        <v>0</v>
      </c>
      <c r="AW159" s="57" cm="1">
        <f t="array" aca="1" ref="AW159" ca="1">SUM(IF($C159&gt;0,IF(AND(INDIRECT(ADDRESS($C159,44))=0,INDIRECT(ADDRESS($C159,38))="UL",ISERROR(SEARCH("Rear",INDIRECT(ADDRESS($C159,33)))),ISERROR(SEARCH("Side",INDIRECT(ADDRESS($C159,33))))),INDIRECT(ADDRESS($C159,COLUMN())),0),0),IF($D159&gt;0,IF(AND(INDIRECT(ADDRESS($D159,44))=0,INDIRECT(ADDRESS($D159,38))="UL",ISERROR(SEARCH("Rear",INDIRECT(ADDRESS($D159,33)))),ISERROR(SEARCH("Side",INDIRECT(ADDRESS($D159,33))))),INDIRECT(ADDRESS($D159,COLUMN())),0),0),IF($E159&gt;0,IF(AND(INDIRECT(ADDRESS($E159,44))=0,INDIRECT(ADDRESS($E159,38))="UL",ISERROR(SEARCH("Rear",INDIRECT(ADDRESS($E159,33)))),ISERROR(SEARCH("Side",INDIRECT(ADDRESS($E159,33))))),INDIRECT(ADDRESS($E159,COLUMN())),0),0),IF($F159&gt;0,IF(AND(INDIRECT(ADDRESS($F159,44))=0,INDIRECT(ADDRESS($F159,38))="UL",ISERROR(SEARCH("Rear",INDIRECT(ADDRESS($F159,33)))),ISERROR(SEARCH("Side",INDIRECT(ADDRESS($F159,33))))),INDIRECT(ADDRESS($F159,COLUMN())),0),0),IF($G159&gt;0,IF(AND(INDIRECT(ADDRESS($G159,44))=0,INDIRECT(ADDRESS($G159,38))="UL",ISERROR(SEARCH("Rear",INDIRECT(ADDRESS($G159,33)))),ISERROR(SEARCH("Side",INDIRECT(ADDRESS($G159,33))))),INDIRECT(ADDRESS($G159,COLUMN())),0),0),IF($H159&gt;0,IF(AND(INDIRECT(ADDRESS($H159,44))=0,INDIRECT(ADDRESS($H159,38))="UL",ISERROR(SEARCH("Rear",INDIRECT(ADDRESS($H159,33)))),ISERROR(SEARCH("Side",INDIRECT(ADDRESS($H159,33))))),INDIRECT(ADDRESS($H159,COLUMN())),0),0),IF($I159&gt;0,IF(AND(INDIRECT(ADDRESS($I159,44))=0,INDIRECT(ADDRESS($I159,38))="UL",ISERROR(SEARCH("Rear",INDIRECT(ADDRESS($I159,33)))),ISERROR(SEARCH("Side",INDIRECT(ADDRESS($I159,33))))),INDIRECT(ADDRESS($I159,COLUMN())),0),0),IF($J159&gt;0,IF(AND(INDIRECT(ADDRESS($J159,44))=0,INDIRECT(ADDRESS($J159,38))="UL",ISERROR(SEARCH("Rear",INDIRECT(ADDRESS($J159,33)))),ISERROR(SEARCH("Side",INDIRECT(ADDRESS($J159,33))))),INDIRECT(ADDRESS($J159,COLUMN())),0),0),IF($K159&gt;0,IF(AND(INDIRECT(ADDRESS($K159,44))=0,INDIRECT(ADDRESS($K159,38))="UL",ISERROR(SEARCH("Rear",INDIRECT(ADDRESS($K159,33)))),ISERROR(SEARCH("Side",INDIRECT(ADDRESS($K159,33))))),INDIRECT(ADDRESS($K159,COLUMN())),0),0),IF($L159&gt;0,IF(AND(INDIRECT(ADDRESS($L159,44))=0,INDIRECT(ADDRESS($L159,38))="UL",ISERROR(SEARCH("Rear",INDIRECT(ADDRESS($L159,33)))),ISERROR(SEARCH("Side",INDIRECT(ADDRESS($L159,33))))),INDIRECT(ADDRESS($L159,COLUMN())),0),0),IF($M159&gt;0,IF(AND(INDIRECT(ADDRESS($M159,44))=0,INDIRECT(ADDRESS($M159,38))="UL",ISERROR(SEARCH("Rear",INDIRECT(ADDRESS($M159,33)))),ISERROR(SEARCH("Side",INDIRECT(ADDRESS($M159,33))))),INDIRECT(ADDRESS($M159,COLUMN())),0),0))</f>
        <v>0.33333333333333331</v>
      </c>
      <c r="AX159" s="57" cm="1">
        <f t="array" aca="1" ref="AX159" ca="1">SUM(IF($C159&gt;0,IF(AND(INDIRECT(ADDRESS($C159,44))=0,INDIRECT(ADDRESS($C159,38))="UL",ISERROR(SEARCH("Rear",INDIRECT(ADDRESS($C159,33)))),ISERROR(SEARCH("Side",INDIRECT(ADDRESS($C159,33))))),INDIRECT(ADDRESS($C159,COLUMN())),0),0),IF($D159&gt;0,IF(AND(INDIRECT(ADDRESS($D159,44))=0,INDIRECT(ADDRESS($D159,38))="UL",ISERROR(SEARCH("Rear",INDIRECT(ADDRESS($D159,33)))),ISERROR(SEARCH("Side",INDIRECT(ADDRESS($D159,33))))),INDIRECT(ADDRESS($D159,COLUMN())),0),0),IF($E159&gt;0,IF(AND(INDIRECT(ADDRESS($E159,44))=0,INDIRECT(ADDRESS($E159,38))="UL",ISERROR(SEARCH("Rear",INDIRECT(ADDRESS($E159,33)))),ISERROR(SEARCH("Side",INDIRECT(ADDRESS($E159,33))))),INDIRECT(ADDRESS($E159,COLUMN())),0),0),IF($F159&gt;0,IF(AND(INDIRECT(ADDRESS($F159,44))=0,INDIRECT(ADDRESS($F159,38))="UL",ISERROR(SEARCH("Rear",INDIRECT(ADDRESS($F159,33)))),ISERROR(SEARCH("Side",INDIRECT(ADDRESS($F159,33))))),INDIRECT(ADDRESS($F159,COLUMN())),0),0),IF($G159&gt;0,IF(AND(INDIRECT(ADDRESS($G159,44))=0,INDIRECT(ADDRESS($G159,38))="UL",ISERROR(SEARCH("Rear",INDIRECT(ADDRESS($G159,33)))),ISERROR(SEARCH("Side",INDIRECT(ADDRESS($G159,33))))),INDIRECT(ADDRESS($G159,COLUMN())),0),0),IF($H159&gt;0,IF(AND(INDIRECT(ADDRESS($H159,44))=0,INDIRECT(ADDRESS($H159,38))="UL",ISERROR(SEARCH("Rear",INDIRECT(ADDRESS($H159,33)))),ISERROR(SEARCH("Side",INDIRECT(ADDRESS($H159,33))))),INDIRECT(ADDRESS($H159,COLUMN())),0),0),IF($I159&gt;0,IF(AND(INDIRECT(ADDRESS($I159,44))=0,INDIRECT(ADDRESS($I159,38))="UL",ISERROR(SEARCH("Rear",INDIRECT(ADDRESS($I159,33)))),ISERROR(SEARCH("Side",INDIRECT(ADDRESS($I159,33))))),INDIRECT(ADDRESS($I159,COLUMN())),0),0),IF($J159&gt;0,IF(AND(INDIRECT(ADDRESS($J159,44))=0,INDIRECT(ADDRESS($J159,38))="UL",ISERROR(SEARCH("Rear",INDIRECT(ADDRESS($J159,33)))),ISERROR(SEARCH("Side",INDIRECT(ADDRESS($J159,33))))),INDIRECT(ADDRESS($J159,COLUMN())),0),0),IF($K159&gt;0,IF(AND(INDIRECT(ADDRESS($K159,44))=0,INDIRECT(ADDRESS($K159,38))="UL",ISERROR(SEARCH("Rear",INDIRECT(ADDRESS($K159,33)))),ISERROR(SEARCH("Side",INDIRECT(ADDRESS($K159,33))))),INDIRECT(ADDRESS($K159,COLUMN())),0),0),IF($L159&gt;0,IF(AND(INDIRECT(ADDRESS($L159,44))=0,INDIRECT(ADDRESS($L159,38))="UL",ISERROR(SEARCH("Rear",INDIRECT(ADDRESS($L159,33)))),ISERROR(SEARCH("Side",INDIRECT(ADDRESS($L159,33))))),INDIRECT(ADDRESS($L159,COLUMN())),0),0),IF($M159&gt;0,IF(AND(INDIRECT(ADDRESS($M159,44))=0,INDIRECT(ADDRESS($M159,38))="UL",ISERROR(SEARCH("Rear",INDIRECT(ADDRESS($M159,33)))),ISERROR(SEARCH("Side",INDIRECT(ADDRESS($M159,33))))),INDIRECT(ADDRESS($M159,COLUMN())),0),0))</f>
        <v>0.33333333333333331</v>
      </c>
      <c r="AY159" s="58">
        <f t="shared" ca="1" si="103"/>
        <v>0.33333333333333331</v>
      </c>
      <c r="AZ159" s="58">
        <f t="shared" ca="1" si="104"/>
        <v>0.22222222222222221</v>
      </c>
      <c r="BA159" s="58" cm="1">
        <f t="array" aca="1" ref="BA159" ca="1">SUM(IF($C159&gt;0,IF(AND(INDIRECT(ADDRESS($C159,44))=0,INDIRECT(ADDRESS($C159,38))="UL"),INDIRECT(ADDRESS($C159,COLUMN())),0),0),IF($D159&gt;0,IF(AND(INDIRECT(ADDRESS($D159,44))=0,INDIRECT(ADDRESS($D159,38))="UL"),INDIRECT(ADDRESS($D159,COLUMN())),0),0),IF($E159&gt;0,IF(AND(INDIRECT(ADDRESS($E159,44))=0,INDIRECT(ADDRESS($E159,38))="UL"),INDIRECT(ADDRESS($E159,COLUMN())),0),0),IF($F159&gt;0,IF(AND(INDIRECT(ADDRESS($F159,44))=0,INDIRECT(ADDRESS($F159,38))="UL"),INDIRECT(ADDRESS($F159,COLUMN())),0),0),IF($G159&gt;0,IF(AND(INDIRECT(ADDRESS($G159,44))=0,INDIRECT(ADDRESS($G159,38))="UL"),INDIRECT(ADDRESS($G159,COLUMN())),0),0),IF($H159&gt;0,IF(AND(INDIRECT(ADDRESS($H159,44))=0,INDIRECT(ADDRESS($H159,38))="UL"),INDIRECT(ADDRESS($H159,COLUMN())),0),0),IF($I159&gt;0,IF(AND(INDIRECT(ADDRESS($I159,44))=0,INDIRECT(ADDRESS($I159,38))="UL"),INDIRECT(ADDRESS($I159,COLUMN())),0),0),IF($J159&gt;0,IF(AND(INDIRECT(ADDRESS($J159,44))=0,INDIRECT(ADDRESS($J159,38))="UL"),INDIRECT(ADDRESS($J159,COLUMN())),0),0),IF($K159&gt;0,IF(AND(INDIRECT(ADDRESS($K159,44))=0,INDIRECT(ADDRESS($K159,38))="UL"),INDIRECT(ADDRESS($K159,COLUMN())),0),0),IF($L159&gt;0,IF(AND(INDIRECT(ADDRESS($L159,44))=0,INDIRECT(ADDRESS($L159,38))="UL"),INDIRECT(ADDRESS($L159,COLUMN())),0),0),IF($M159&gt;0,IF(AND(INDIRECT(ADDRESS($M159,44))=0,INDIRECT(ADDRESS($M159,38))="UL"),INDIRECT(ADDRESS($M159,COLUMN())),0),0))</f>
        <v>0.13333333333333333</v>
      </c>
      <c r="BB159" s="58" cm="1">
        <f t="array" aca="1" ref="BB159" ca="1">SUM(IF($C159&gt;0,IF(AND(INDIRECT(ADDRESS($C159,44))=0,INDIRECT(ADDRESS($C159,38))="UL"),INDIRECT(ADDRESS($C159,COLUMN())),0),0),IF($D159&gt;0,IF(AND(INDIRECT(ADDRESS($D159,44))=0,INDIRECT(ADDRESS($D159,38))="UL"),INDIRECT(ADDRESS($D159,COLUMN())),0),0),IF($E159&gt;0,IF(AND(INDIRECT(ADDRESS($E159,44))=0,INDIRECT(ADDRESS($E159,38))="UL"),INDIRECT(ADDRESS($E159,COLUMN())),0),0),IF($F159&gt;0,IF(AND(INDIRECT(ADDRESS($F159,44))=0,INDIRECT(ADDRESS($F159,38))="UL"),INDIRECT(ADDRESS($F159,COLUMN())),0),0),IF($G159&gt;0,IF(AND(INDIRECT(ADDRESS($G159,44))=0,INDIRECT(ADDRESS($G159,38))="UL"),INDIRECT(ADDRESS($G159,COLUMN())),0),0),IF($H159&gt;0,IF(AND(INDIRECT(ADDRESS($H159,44))=0,INDIRECT(ADDRESS($H159,38))="UL"),INDIRECT(ADDRESS($H159,COLUMN())),0),0),IF($I159&gt;0,IF(AND(INDIRECT(ADDRESS($I159,44))=0,INDIRECT(ADDRESS($I159,38))="UL"),INDIRECT(ADDRESS($I159,COLUMN())),0),0),IF($J159&gt;0,IF(AND(INDIRECT(ADDRESS($J159,44))=0,INDIRECT(ADDRESS($J159,38))="UL"),INDIRECT(ADDRESS($J159,COLUMN())),0),0),IF($K159&gt;0,IF(AND(INDIRECT(ADDRESS($K159,44))=0,INDIRECT(ADDRESS($K159,38))="UL"),INDIRECT(ADDRESS($K159,COLUMN())),0),0),IF($L159&gt;0,IF(AND(INDIRECT(ADDRESS($L159,44))=0,INDIRECT(ADDRESS($L159,38))="UL"),INDIRECT(ADDRESS($L159,COLUMN())),0),0),IF($M159&gt;0,IF(AND(INDIRECT(ADDRESS($M159,44))=0,INDIRECT(ADDRESS($M159,38))="UL"),INDIRECT(ADDRESS($M159,COLUMN())),0),0))</f>
        <v>4.4444444444444439E-2</v>
      </c>
      <c r="BC159" s="58" cm="1">
        <f t="array" aca="1" ref="BC159" ca="1">SUM(IF($C159&gt;0,IF(AND(INDIRECT(ADDRESS($C159,44))=0,INDIRECT(ADDRESS($C159,38))="UL"),INDIRECT(ADDRESS($C159,COLUMN())),0),0),IF($D159&gt;0,IF(AND(INDIRECT(ADDRESS($D159,44))=0,INDIRECT(ADDRESS($D159,38))="UL"),INDIRECT(ADDRESS($D159,COLUMN())),0),0),IF($E159&gt;0,IF(AND(INDIRECT(ADDRESS($E159,44))=0,INDIRECT(ADDRESS($E159,38))="UL"),INDIRECT(ADDRESS($E159,COLUMN())),0),0),IF($F159&gt;0,IF(AND(INDIRECT(ADDRESS($F159,44))=0,INDIRECT(ADDRESS($F159,38))="UL"),INDIRECT(ADDRESS($F159,COLUMN())),0),0),IF($G159&gt;0,IF(AND(INDIRECT(ADDRESS($G159,44))=0,INDIRECT(ADDRESS($G159,38))="UL"),INDIRECT(ADDRESS($G159,COLUMN())),0),0),IF($H159&gt;0,IF(AND(INDIRECT(ADDRESS($H159,44))=0,INDIRECT(ADDRESS($H159,38))="UL"),INDIRECT(ADDRESS($H159,COLUMN())),0),0),IF($I159&gt;0,IF(AND(INDIRECT(ADDRESS($I159,44))=0,INDIRECT(ADDRESS($I159,38))="UL"),INDIRECT(ADDRESS($I159,COLUMN())),0),0),IF($J159&gt;0,IF(AND(INDIRECT(ADDRESS($J159,44))=0,INDIRECT(ADDRESS($J159,38))="UL"),INDIRECT(ADDRESS($J159,COLUMN())),0),0),IF($K159&gt;0,IF(AND(INDIRECT(ADDRESS($K159,44))=0,INDIRECT(ADDRESS($K159,38))="UL"),INDIRECT(ADDRESS($K159,COLUMN())),0),0),IF($L159&gt;0,IF(AND(INDIRECT(ADDRESS($L159,44))=0,INDIRECT(ADDRESS($L159,38))="UL"),INDIRECT(ADDRESS($L159,COLUMN())),0),0),IF($M159&gt;0,IF(AND(INDIRECT(ADDRESS($M159,44))=0,INDIRECT(ADDRESS($M159,38))="UL"),INDIRECT(ADDRESS($M159,COLUMN())),0),0))</f>
        <v>8.8888888888888878E-2</v>
      </c>
      <c r="BD159" s="58" cm="1">
        <f t="array" aca="1" ref="BD159" ca="1">SUM(IF($C159&gt;0,IF(AND(INDIRECT(ADDRESS($C159,44))=0,INDIRECT(ADDRESS($C159,38))="UL"),INDIRECT(ADDRESS($C159,COLUMN())),0),0),IF($D159&gt;0,IF(AND(INDIRECT(ADDRESS($D159,44))=0,INDIRECT(ADDRESS($D159,38))="UL"),INDIRECT(ADDRESS($D159,COLUMN())),0),0),IF($E159&gt;0,IF(AND(INDIRECT(ADDRESS($E159,44))=0,INDIRECT(ADDRESS($E159,38))="UL"),INDIRECT(ADDRESS($E159,COLUMN())),0),0),IF($F159&gt;0,IF(AND(INDIRECT(ADDRESS($F159,44))=0,INDIRECT(ADDRESS($F159,38))="UL"),INDIRECT(ADDRESS($F159,COLUMN())),0),0),IF($G159&gt;0,IF(AND(INDIRECT(ADDRESS($G159,44))=0,INDIRECT(ADDRESS($G159,38))="UL"),INDIRECT(ADDRESS($G159,COLUMN())),0),0),IF($H159&gt;0,IF(AND(INDIRECT(ADDRESS($H159,44))=0,INDIRECT(ADDRESS($H159,38))="UL"),INDIRECT(ADDRESS($H159,COLUMN())),0),0),IF($I159&gt;0,IF(AND(INDIRECT(ADDRESS($I159,44))=0,INDIRECT(ADDRESS($I159,38))="UL"),INDIRECT(ADDRESS($I159,COLUMN())),0),0),IF($J159&gt;0,IF(AND(INDIRECT(ADDRESS($J159,44))=0,INDIRECT(ADDRESS($J159,38))="UL"),INDIRECT(ADDRESS($J159,COLUMN())),0),0),IF($K159&gt;0,IF(AND(INDIRECT(ADDRESS($K159,44))=0,INDIRECT(ADDRESS($K159,38))="UL"),INDIRECT(ADDRESS($K159,COLUMN())),0),0),IF($L159&gt;0,IF(AND(INDIRECT(ADDRESS($L159,44))=0,INDIRECT(ADDRESS($L159,38))="UL"),INDIRECT(ADDRESS($L159,COLUMN())),0),0),IF($M159&gt;0,IF(AND(INDIRECT(ADDRESS($M159,44))=0,INDIRECT(ADDRESS($M159,38))="UL"),INDIRECT(ADDRESS($M159,COLUMN())),0),0))</f>
        <v>8.8888888888888878E-2</v>
      </c>
      <c r="BE159" s="57">
        <f t="shared" ca="1" si="105"/>
        <v>8.8888888888888878E-2</v>
      </c>
      <c r="BF159" s="57" cm="1">
        <f t="array" aca="1" ref="BF159" ca="1">SUM(IF($C159&gt;0,IF(INDIRECT(ADDRESS($C159,45))=1,INDIRECT(ADDRESS($C159,52))*INDIRECT(ADDRESS($C159,42))/5,0),0), IF($D159&gt;0,IF(INDIRECT(ADDRESS($D159,45))=1,INDIRECT(ADDRESS($D159,52))*INDIRECT(ADDRESS($D159,42))/5,0),0), IF($E159&gt;0,IF(INDIRECT(ADDRESS($E159,45))=1,INDIRECT(ADDRESS($E159,52))*INDIRECT(ADDRESS($E159,42))/5,0),0), IF($F159&gt;0,IF(INDIRECT(ADDRESS($F159,45))=1,INDIRECT(ADDRESS($F159,52))*INDIRECT(ADDRESS($F159,42))/5,0),0), IF($G159&gt;0,IF(INDIRECT(ADDRESS($G159,45))=1,INDIRECT(ADDRESS($G159,52))*INDIRECT(ADDRESS($G159,42))/5,0),0), IF($H159&gt;0,IF(INDIRECT(ADDRESS($H159,45))=1,INDIRECT(ADDRESS($H159,52))*INDIRECT(ADDRESS($H159,42))/5,0),0)
)*$BF$296/100</f>
        <v>0</v>
      </c>
      <c r="BG159" s="19"/>
      <c r="BH159" s="57" cm="1">
        <f t="array" aca="1" ref="BH159" ca="1">SUM(IF($C159&gt;0,IF(AND(INDIRECT(ADDRESS($C159,44))=0,INDIRECT(ADDRESS($C159,38))&lt;&gt;"UL"),INDIRECT(ADDRESS($C159,COLUMN()-12)),0),0), IF($D159&gt;0,IF(AND(INDIRECT(ADDRESS($D159,44))=0,INDIRECT(ADDRESS($D159,38))&lt;&gt;"UL"),INDIRECT(ADDRESS($D159,COLUMN()-12)),0),0), IF($E159&gt;0,IF(AND(INDIRECT(ADDRESS($E159,44))=0,INDIRECT(ADDRESS($E159,38))&lt;&gt;"UL"),INDIRECT(ADDRESS($E159,COLUMN()-12)),0),0), IF($F159&gt;0,IF(AND(INDIRECT(ADDRESS($F159,44))=0,INDIRECT(ADDRESS($F159,38))&lt;&gt;"UL"),INDIRECT(ADDRESS($F159,COLUMN()-12)),0),0), IF($G159&gt;0,IF(AND(INDIRECT(ADDRESS($G159,44))=0,INDIRECT(ADDRESS($G159,38))&lt;&gt;"UL"),INDIRECT(ADDRESS($G159,COLUMN()-12)),0),0), IF($H159&gt;0,IF(AND(INDIRECT(ADDRESS($H159,44))=0,INDIRECT(ADDRESS($H159,38))&lt;&gt;"UL"),INDIRECT(ADDRESS($H159,COLUMN()-12)),0),0), IF($I159&gt;0,IF(AND(INDIRECT(ADDRESS($I159,44))=0,INDIRECT(ADDRESS($I159,38))&lt;&gt;"UL"),INDIRECT(ADDRESS($I159,COLUMN()-12)),0),0), IF($J159&gt;0,IF(AND(INDIRECT(ADDRESS($J159,44))=0,INDIRECT(ADDRESS($J159,38))&lt;&gt;"UL"),INDIRECT(ADDRESS($J159,COLUMN()-12)),0),0), IF($K159&gt;0,IF(AND(INDIRECT(ADDRESS($K159,44))=0,INDIRECT(ADDRESS($K159,38))&lt;&gt;"UL"),INDIRECT(ADDRESS($K159,COLUMN()-12)),0),0), IF($L159&gt;0,IF(AND(INDIRECT(ADDRESS($L159,44))=0,INDIRECT(ADDRESS($L159,38))&lt;&gt;"UL"),INDIRECT(ADDRESS($L159,COLUMN()-12)),0),0), IF($M159&gt;0,IF(AND(INDIRECT(ADDRESS($M159,44))=0,INDIRECT(ADDRESS($M159,38))&lt;&gt;"UL"),INDIRECT(ADDRESS($M159,COLUMN()-12)),0),0))</f>
        <v>0</v>
      </c>
      <c r="BI159" s="57" cm="1">
        <f t="array" aca="1" ref="BI159" ca="1">SUM(IF($C159&gt;0,IF(AND(INDIRECT(ADDRESS($C159,44))=0,INDIRECT(ADDRESS($C159,38))&lt;&gt;"UL"),INDIRECT(ADDRESS($C159,COLUMN()-12)),0),0), IF($D159&gt;0,IF(AND(INDIRECT(ADDRESS($D159,44))=0,INDIRECT(ADDRESS($D159,38))&lt;&gt;"UL"),INDIRECT(ADDRESS($D159,COLUMN()-12)),0),0), IF($E159&gt;0,IF(AND(INDIRECT(ADDRESS($E159,44))=0,INDIRECT(ADDRESS($E159,38))&lt;&gt;"UL"),INDIRECT(ADDRESS($E159,COLUMN()-12)),0),0), IF($F159&gt;0,IF(AND(INDIRECT(ADDRESS($F159,44))=0,INDIRECT(ADDRESS($F159,38))&lt;&gt;"UL"),INDIRECT(ADDRESS($F159,COLUMN()-12)),0),0), IF($G159&gt;0,IF(AND(INDIRECT(ADDRESS($G159,44))=0,INDIRECT(ADDRESS($G159,38))&lt;&gt;"UL"),INDIRECT(ADDRESS($G159,COLUMN()-12)),0),0), IF($H159&gt;0,IF(AND(INDIRECT(ADDRESS($H159,44))=0,INDIRECT(ADDRESS($H159,38))&lt;&gt;"UL"),INDIRECT(ADDRESS($H159,COLUMN()-12)),0),0), IF($I159&gt;0,IF(AND(INDIRECT(ADDRESS($I159,44))=0,INDIRECT(ADDRESS($I159,38))&lt;&gt;"UL"),INDIRECT(ADDRESS($I159,COLUMN()-12)),0),0), IF($J159&gt;0,IF(AND(INDIRECT(ADDRESS($J159,44))=0,INDIRECT(ADDRESS($J159,38))&lt;&gt;"UL"),INDIRECT(ADDRESS($J159,COLUMN()-12)),0),0), IF($K159&gt;0,IF(AND(INDIRECT(ADDRESS($K159,44))=0,INDIRECT(ADDRESS($K159,38))&lt;&gt;"UL"),INDIRECT(ADDRESS($K159,COLUMN()-12)),0),0), IF($L159&gt;0,IF(AND(INDIRECT(ADDRESS($L159,44))=0,INDIRECT(ADDRESS($L159,38))&lt;&gt;"UL"),INDIRECT(ADDRESS($L159,COLUMN()-12)),0),0), IF($M159&gt;0,IF(AND(INDIRECT(ADDRESS($M159,44))=0,INDIRECT(ADDRESS($M159,38))&lt;&gt;"UL"),INDIRECT(ADDRESS($M159,COLUMN()-12)),0),0))</f>
        <v>0</v>
      </c>
      <c r="BJ159" s="57" cm="1">
        <f t="array" aca="1" ref="BJ159" ca="1">SUM(IF($C159&gt;0,IF(AND(INDIRECT(ADDRESS($C159,44))=0,INDIRECT(ADDRESS($C159,38))&lt;&gt;"UL"),INDIRECT(ADDRESS($C159,COLUMN()-12)),0),0), IF($D159&gt;0,IF(AND(INDIRECT(ADDRESS($D159,44))=0,INDIRECT(ADDRESS($D159,38))&lt;&gt;"UL"),INDIRECT(ADDRESS($D159,COLUMN()-12)),0),0), IF($E159&gt;0,IF(AND(INDIRECT(ADDRESS($E159,44))=0,INDIRECT(ADDRESS($E159,38))&lt;&gt;"UL"),INDIRECT(ADDRESS($E159,COLUMN()-12)),0),0), IF($F159&gt;0,IF(AND(INDIRECT(ADDRESS($F159,44))=0,INDIRECT(ADDRESS($F159,38))&lt;&gt;"UL"),INDIRECT(ADDRESS($F159,COLUMN()-12)),0),0), IF($G159&gt;0,IF(AND(INDIRECT(ADDRESS($G159,44))=0,INDIRECT(ADDRESS($G159,38))&lt;&gt;"UL"),INDIRECT(ADDRESS($G159,COLUMN()-12)),0),0), IF($H159&gt;0,IF(AND(INDIRECT(ADDRESS($H159,44))=0,INDIRECT(ADDRESS($H159,38))&lt;&gt;"UL"),INDIRECT(ADDRESS($H159,COLUMN()-12)),0),0), IF($I159&gt;0,IF(AND(INDIRECT(ADDRESS($I159,44))=0,INDIRECT(ADDRESS($I159,38))&lt;&gt;"UL"),INDIRECT(ADDRESS($I159,COLUMN()-12)),0),0), IF($J159&gt;0,IF(AND(INDIRECT(ADDRESS($J159,44))=0,INDIRECT(ADDRESS($J159,38))&lt;&gt;"UL"),INDIRECT(ADDRESS($J159,COLUMN()-12)),0),0), IF($K159&gt;0,IF(AND(INDIRECT(ADDRESS($K159,44))=0,INDIRECT(ADDRESS($K159,38))&lt;&gt;"UL"),INDIRECT(ADDRESS($K159,COLUMN()-12)),0),0), IF($L159&gt;0,IF(AND(INDIRECT(ADDRESS($L159,44))=0,INDIRECT(ADDRESS($L159,38))&lt;&gt;"UL"),INDIRECT(ADDRESS($L159,COLUMN()-12)),0),0), IF($M159&gt;0,IF(AND(INDIRECT(ADDRESS($M159,44))=0,INDIRECT(ADDRESS($M159,38))&lt;&gt;"UL"),INDIRECT(ADDRESS($M159,COLUMN()-12)),0),0))</f>
        <v>0</v>
      </c>
      <c r="BK159" s="57">
        <f t="shared" ca="1" si="106"/>
        <v>0</v>
      </c>
      <c r="BL159" s="58">
        <f t="shared" ca="1" si="107"/>
        <v>0</v>
      </c>
      <c r="BM159" s="57" cm="1">
        <f t="array" aca="1" ref="BM159" ca="1">SUM(IF($C159&gt;0,IF(AND(INDIRECT(ADDRESS($C159,44))=0,INDIRECT(ADDRESS($C159,38))&lt;&gt;"UL"),INDIRECT(ADDRESS($C159,COLUMN()-12)),0),0), IF($D159&gt;0,IF(AND(INDIRECT(ADDRESS($D159,44))=0,INDIRECT(ADDRESS($D159,38))&lt;&gt;"UL"),INDIRECT(ADDRESS($D159,COLUMN()-12)),0),0), IF($E159&gt;0,IF(AND(INDIRECT(ADDRESS($E159,44))=0,INDIRECT(ADDRESS($E159,38))&lt;&gt;"UL"),INDIRECT(ADDRESS($E159,COLUMN()-12)),0),0), IF($F159&gt;0,IF(AND(INDIRECT(ADDRESS($F159,44))=0,INDIRECT(ADDRESS($F159,38))&lt;&gt;"UL"),INDIRECT(ADDRESS($F159,COLUMN()-12)),0),0), IF($G159&gt;0,IF(AND(INDIRECT(ADDRESS($G159,44))=0,INDIRECT(ADDRESS($G159,38))&lt;&gt;"UL"),INDIRECT(ADDRESS($G159,COLUMN()-12)),0),0), IF($H159&gt;0,IF(AND(INDIRECT(ADDRESS($H159,44))=0,INDIRECT(ADDRESS($H159,38))&lt;&gt;"UL"),INDIRECT(ADDRESS($H159,COLUMN()-12)),0),0), IF($I159&gt;0,IF(AND(INDIRECT(ADDRESS($I159,44))=0,INDIRECT(ADDRESS($I159,38))&lt;&gt;"UL"),INDIRECT(ADDRESS($I159,COLUMN()-12)),0),0), IF($J159&gt;0,IF(AND(INDIRECT(ADDRESS($J159,44))=0,INDIRECT(ADDRESS($J159,38))&lt;&gt;"UL"),INDIRECT(ADDRESS($J159,COLUMN()-12)),0),0), IF($K159&gt;0,IF(AND(INDIRECT(ADDRESS($K159,44))=0,INDIRECT(ADDRESS($K159,38))&lt;&gt;"UL"),INDIRECT(ADDRESS($K159,COLUMN()-11)),0),0), IF($L159&gt;0,IF(AND(INDIRECT(ADDRESS($L159,44))=0,INDIRECT(ADDRESS($L159,38))&lt;&gt;"UL"),INDIRECT(ADDRESS($L159,COLUMN()-11)),0),0), IF($M159&gt;0,IF(AND(INDIRECT(ADDRESS($M159,44))=0,INDIRECT(ADDRESS($M159,38))&lt;&gt;"UL"),INDIRECT(ADDRESS($M159,COLUMN()-11)),0),0))</f>
        <v>0</v>
      </c>
      <c r="BN159" s="57" cm="1">
        <f t="array" aca="1" ref="BN159" ca="1">SUM(IF($C159&gt;0,IF(AND(INDIRECT(ADDRESS($C159,44))=0,INDIRECT(ADDRESS($C159,38))&lt;&gt;"UL"),INDIRECT(ADDRESS($C159,COLUMN()-12)),0),0), IF($D159&gt;0,IF(AND(INDIRECT(ADDRESS($D159,44))=0,INDIRECT(ADDRESS($D159,38))&lt;&gt;"UL"),INDIRECT(ADDRESS($D159,COLUMN()-12)),0),0), IF($E159&gt;0,IF(AND(INDIRECT(ADDRESS($E159,44))=0,INDIRECT(ADDRESS($E159,38))&lt;&gt;"UL"),INDIRECT(ADDRESS($E159,COLUMN()-12)),0),0), IF($F159&gt;0,IF(AND(INDIRECT(ADDRESS($F159,44))=0,INDIRECT(ADDRESS($F159,38))&lt;&gt;"UL"),INDIRECT(ADDRESS($F159,COLUMN()-12)),0),0), IF($G159&gt;0,IF(AND(INDIRECT(ADDRESS($G159,44))=0,INDIRECT(ADDRESS($G159,38))&lt;&gt;"UL"),INDIRECT(ADDRESS($G159,COLUMN()-12)),0),0), IF($H159&gt;0,IF(AND(INDIRECT(ADDRESS($H159,44))=0,INDIRECT(ADDRESS($H159,38))&lt;&gt;"UL"),INDIRECT(ADDRESS($H159,COLUMN()-12)),0),0), IF($I159&gt;0,IF(AND(INDIRECT(ADDRESS($I159,44))=0,INDIRECT(ADDRESS($I159,38))&lt;&gt;"UL"),INDIRECT(ADDRESS($I159,COLUMN()-12)),0),0), IF($J159&gt;0,IF(AND(INDIRECT(ADDRESS($J159,44))=0,INDIRECT(ADDRESS($J159,38))&lt;&gt;"UL"),INDIRECT(ADDRESS($J159,COLUMN()-12)),0),0), IF($K159&gt;0,IF(AND(INDIRECT(ADDRESS($K159,44))=0,INDIRECT(ADDRESS($K159,38))&lt;&gt;"UL"),INDIRECT(ADDRESS($K159,COLUMN()-11)),0),0), IF($L159&gt;0,IF(AND(INDIRECT(ADDRESS($L159,44))=0,INDIRECT(ADDRESS($L159,38))&lt;&gt;"UL"),INDIRECT(ADDRESS($L159,COLUMN()-11)),0),0), IF($M159&gt;0,IF(AND(INDIRECT(ADDRESS($M159,44))=0,INDIRECT(ADDRESS($M159,38))&lt;&gt;"UL"),INDIRECT(ADDRESS($M159,COLUMN()-11)),0),0))</f>
        <v>0</v>
      </c>
      <c r="BO159" s="57" cm="1">
        <f t="array" aca="1" ref="BO159" ca="1">SUM(IF($C159&gt;0,IF(AND(INDIRECT(ADDRESS($C159,44))=0,INDIRECT(ADDRESS($C159,38))&lt;&gt;"UL"),INDIRECT(ADDRESS($C159,COLUMN()-12)),0),0), IF($D159&gt;0,IF(AND(INDIRECT(ADDRESS($D159,44))=0,INDIRECT(ADDRESS($D159,38))&lt;&gt;"UL"),INDIRECT(ADDRESS($D159,COLUMN()-12)),0),0), IF($E159&gt;0,IF(AND(INDIRECT(ADDRESS($E159,44))=0,INDIRECT(ADDRESS($E159,38))&lt;&gt;"UL"),INDIRECT(ADDRESS($E159,COLUMN()-12)),0),0), IF($F159&gt;0,IF(AND(INDIRECT(ADDRESS($F159,44))=0,INDIRECT(ADDRESS($F159,38))&lt;&gt;"UL"),INDIRECT(ADDRESS($F159,COLUMN()-12)),0),0), IF($G159&gt;0,IF(AND(INDIRECT(ADDRESS($G159,44))=0,INDIRECT(ADDRESS($G159,38))&lt;&gt;"UL"),INDIRECT(ADDRESS($G159,COLUMN()-12)),0),0), IF($H159&gt;0,IF(AND(INDIRECT(ADDRESS($H159,44))=0,INDIRECT(ADDRESS($H159,38))&lt;&gt;"UL"),INDIRECT(ADDRESS($H159,COLUMN()-12)),0),0), IF($I159&gt;0,IF(AND(INDIRECT(ADDRESS($I159,44))=0,INDIRECT(ADDRESS($I159,38))&lt;&gt;"UL"),INDIRECT(ADDRESS($I159,COLUMN()-12)),0),0), IF($J159&gt;0,IF(AND(INDIRECT(ADDRESS($J159,44))=0,INDIRECT(ADDRESS($J159,38))&lt;&gt;"UL"),INDIRECT(ADDRESS($J159,COLUMN()-12)),0),0), IF($K159&gt;0,IF(AND(INDIRECT(ADDRESS($K159,44))=0,INDIRECT(ADDRESS($K159,38))&lt;&gt;"UL"),INDIRECT(ADDRESS($K159,COLUMN()-11)),0),0), IF($L159&gt;0,IF(AND(INDIRECT(ADDRESS($L159,44))=0,INDIRECT(ADDRESS($L159,38))&lt;&gt;"UL"),INDIRECT(ADDRESS($L159,COLUMN()-11)),0),0), IF($M159&gt;0,IF(AND(INDIRECT(ADDRESS($M159,44))=0,INDIRECT(ADDRESS($M159,38))&lt;&gt;"UL"),INDIRECT(ADDRESS($M159,COLUMN()-11)),0),0))</f>
        <v>0</v>
      </c>
      <c r="BP159" s="57" cm="1">
        <f t="array" aca="1" ref="BP159" ca="1">SUM(IF($C159&gt;0,IF(AND(INDIRECT(ADDRESS($C159,44))=0,INDIRECT(ADDRESS($C159,38))&lt;&gt;"UL"),INDIRECT(ADDRESS($C159,COLUMN()-12)),0),0), IF($D159&gt;0,IF(AND(INDIRECT(ADDRESS($D159,44))=0,INDIRECT(ADDRESS($D159,38))&lt;&gt;"UL"),INDIRECT(ADDRESS($D159,COLUMN()-12)),0),0), IF($E159&gt;0,IF(AND(INDIRECT(ADDRESS($E159,44))=0,INDIRECT(ADDRESS($E159,38))&lt;&gt;"UL"),INDIRECT(ADDRESS($E159,COLUMN()-12)),0),0), IF($F159&gt;0,IF(AND(INDIRECT(ADDRESS($F159,44))=0,INDIRECT(ADDRESS($F159,38))&lt;&gt;"UL"),INDIRECT(ADDRESS($F159,COLUMN()-12)),0),0), IF($G159&gt;0,IF(AND(INDIRECT(ADDRESS($G159,44))=0,INDIRECT(ADDRESS($G159,38))&lt;&gt;"UL"),INDIRECT(ADDRESS($G159,COLUMN()-12)),0),0), IF($H159&gt;0,IF(AND(INDIRECT(ADDRESS($H159,44))=0,INDIRECT(ADDRESS($H159,38))&lt;&gt;"UL"),INDIRECT(ADDRESS($H159,COLUMN()-12)),0),0), IF($I159&gt;0,IF(AND(INDIRECT(ADDRESS($I159,44))=0,INDIRECT(ADDRESS($I159,38))&lt;&gt;"UL"),INDIRECT(ADDRESS($I159,COLUMN()-12)),0),0), IF($J159&gt;0,IF(AND(INDIRECT(ADDRESS($J159,44))=0,INDIRECT(ADDRESS($J159,38))&lt;&gt;"UL"),INDIRECT(ADDRESS($J159,COLUMN()-12)),0),0), IF($K159&gt;0,IF(AND(INDIRECT(ADDRESS($K159,44))=0,INDIRECT(ADDRESS($K159,38))&lt;&gt;"UL"),INDIRECT(ADDRESS($K159,COLUMN()-11)),0),0), IF($L159&gt;0,IF(AND(INDIRECT(ADDRESS($L159,44))=0,INDIRECT(ADDRESS($L159,38))&lt;&gt;"UL"),INDIRECT(ADDRESS($L159,COLUMN()-11)),0),0), IF($M159&gt;0,IF(AND(INDIRECT(ADDRESS($M159,44))=0,INDIRECT(ADDRESS($M159,38))&lt;&gt;"UL"),INDIRECT(ADDRESS($M159,COLUMN()-11)),0),0))</f>
        <v>0</v>
      </c>
      <c r="BQ159" s="57">
        <f t="shared" ca="1" si="108"/>
        <v>0</v>
      </c>
      <c r="BR159" s="161">
        <f t="shared" ca="1" si="109"/>
        <v>76.568012272115297</v>
      </c>
      <c r="BS159" s="56"/>
      <c r="BT159" s="56">
        <f t="shared" ca="1" si="110"/>
        <v>0.74096188341053426</v>
      </c>
      <c r="BU159" s="56">
        <f t="shared" ca="1" si="111"/>
        <v>4.6310117713158391E-2</v>
      </c>
      <c r="BV159" s="57" t="s">
        <v>34</v>
      </c>
      <c r="BW159" s="57" cm="1">
        <f t="array" aca="1" ref="BW159" ca="1">SUM(IF($C159&gt;0,IF(AND(INDIRECT(ADDRESS($C159,44))=0,INDIRECT(ADDRESS($C159,38))="UL",ISERROR(SEARCH("Rear",INDIRECT(ADDRESS($C159,33)))),ISERROR(SEARCH("Side",INDIRECT(ADDRESS($C159,33))))),INDIRECT(ADDRESS($C159,COLUMN())),0),0),IF($D159&gt;0,IF(AND(INDIRECT(ADDRESS($D159,44))=0,INDIRECT(ADDRESS($D159,38))="UL",ISERROR(SEARCH("Rear",INDIRECT(ADDRESS($D159,33)))),ISERROR(SEARCH("Side",INDIRECT(ADDRESS($D159,33))))),INDIRECT(ADDRESS($D159,COLUMN())),0),0),IF($E159&gt;0,IF(AND(INDIRECT(ADDRESS($E159,44))=0,INDIRECT(ADDRESS($E159,38))="UL",ISERROR(SEARCH("Rear",INDIRECT(ADDRESS($E159,33)))),ISERROR(SEARCH("Side",INDIRECT(ADDRESS($E159,33))))),INDIRECT(ADDRESS($E159,COLUMN())),0),0),IF($F159&gt;0,IF(AND(INDIRECT(ADDRESS($F159,44))=0,INDIRECT(ADDRESS($F159,38))="UL",ISERROR(SEARCH("Rear",INDIRECT(ADDRESS($F159,33)))),ISERROR(SEARCH("Side",INDIRECT(ADDRESS($F159,33))))),INDIRECT(ADDRESS($F159,COLUMN())),0),0),IF($G159&gt;0,IF(AND(INDIRECT(ADDRESS($G159,44))=0,INDIRECT(ADDRESS($G159,38))="UL",ISERROR(SEARCH("Rear",INDIRECT(ADDRESS($G159,33)))),ISERROR(SEARCH("Side",INDIRECT(ADDRESS($G159,33))))),INDIRECT(ADDRESS($G159,COLUMN())),0),0),IF($H159&gt;0,IF(AND(INDIRECT(ADDRESS($H159,44))=0,INDIRECT(ADDRESS($H159,38))="UL",ISERROR(SEARCH("Rear",INDIRECT(ADDRESS($H159,33)))),ISERROR(SEARCH("Side",INDIRECT(ADDRESS($H159,33))))),INDIRECT(ADDRESS($H159,COLUMN())),0),0),IF($I159&gt;0,IF(AND(INDIRECT(ADDRESS($I159,44))=0,INDIRECT(ADDRESS($I159,38))="UL",ISERROR(SEARCH("Rear",INDIRECT(ADDRESS($I159,33)))),ISERROR(SEARCH("Side",INDIRECT(ADDRESS($I159,33))))),INDIRECT(ADDRESS($I159,COLUMN())),0),0),IF($J159&gt;0,IF(AND(INDIRECT(ADDRESS($J159,44))=0,INDIRECT(ADDRESS($J159,38))="UL",ISERROR(SEARCH("Rear",INDIRECT(ADDRESS($J159,33)))),ISERROR(SEARCH("Side",INDIRECT(ADDRESS($J159,33))))),INDIRECT(ADDRESS($J159,COLUMN())),0),0),IF($K159&gt;0,IF(AND(INDIRECT(ADDRESS($K159,44))=0,INDIRECT(ADDRESS($K159,38))="UL",ISERROR(SEARCH("Rear",INDIRECT(ADDRESS($K159,33)))),ISERROR(SEARCH("Side",INDIRECT(ADDRESS($K159,33))))),INDIRECT(ADDRESS($K159,COLUMN())),0),0),IF($L159&gt;0,IF(AND(INDIRECT(ADDRESS($L159,44))=0,INDIRECT(ADDRESS($L159,38))="UL",ISERROR(SEARCH("Rear",INDIRECT(ADDRESS($L159,33)))),ISERROR(SEARCH("Side",INDIRECT(ADDRESS($L159,33))))),INDIRECT(ADDRESS($L159,COLUMN())),0),0),IF($M159&gt;0,IF(AND(INDIRECT(ADDRESS($M159,44))=0,INDIRECT(ADDRESS($M159,38))="UL",ISERROR(SEARCH("Rear",INDIRECT(ADDRESS($M159,33)))),ISERROR(SEARCH("Side",INDIRECT(ADDRESS($M159,33))))),INDIRECT(ADDRESS($M159,COLUMN())),0),0))</f>
        <v>0.33333333333333331</v>
      </c>
      <c r="BX159" s="57">
        <f t="shared" ca="1" si="112"/>
        <v>0.33333333333333331</v>
      </c>
      <c r="BY159" s="57" cm="1">
        <f t="array" aca="1" ref="BY159" ca="1">SUM(IF($C159&gt;0,IF(AND(INDIRECT(ADDRESS($C159,44))=0,INDIRECT(ADDRESS($C159,38))="UL"),INDIRECT(ADDRESS($C159,COLUMN())),0),0),IF($D159&gt;0,IF(AND(INDIRECT(ADDRESS($D159,44))=0,INDIRECT(ADDRESS($D159,38))="UL"),INDIRECT(ADDRESS($D159,COLUMN())),0),0),IF($E159&gt;0,IF(AND(INDIRECT(ADDRESS($E159,44))=0,INDIRECT(ADDRESS($E159,38))="UL"),INDIRECT(ADDRESS($E159,COLUMN())),0),0),IF($F159&gt;0,IF(AND(INDIRECT(ADDRESS($F159,44))=0,INDIRECT(ADDRESS($F159,38))="UL"),INDIRECT(ADDRESS($F159,COLUMN())),0),0),IF($G159&gt;0,IF(AND(INDIRECT(ADDRESS($G159,44))=0,INDIRECT(ADDRESS($G159,38))="UL"),INDIRECT(ADDRESS($G159,COLUMN())),0),0),IF($H159&gt;0,IF(AND(INDIRECT(ADDRESS($H159,44))=0,INDIRECT(ADDRESS($H159,38))="UL"),INDIRECT(ADDRESS($H159,COLUMN())),0),0),IF($I159&gt;0,IF(AND(INDIRECT(ADDRESS($I159,44))=0,INDIRECT(ADDRESS($I159,38))="UL"),INDIRECT(ADDRESS($I159,COLUMN())),0),0),IF($J159&gt;0,IF(AND(INDIRECT(ADDRESS($J159,44))=0,INDIRECT(ADDRESS($J159,38))="UL"),INDIRECT(ADDRESS($J159,COLUMN())),0),0),IF($K159&gt;0,IF(AND(INDIRECT(ADDRESS($K159,44))=0,INDIRECT(ADDRESS($K159,38))="UL"),INDIRECT(ADDRESS($K159,COLUMN())),0),0),IF($L159&gt;0,IF(AND(INDIRECT(ADDRESS($L159,44))=0,INDIRECT(ADDRESS($L159,38))="UL"),INDIRECT(ADDRESS($L159,COLUMN())),0),0),IF($M159&gt;0,IF(AND(INDIRECT(ADDRESS($M159,44))=0,INDIRECT(ADDRESS($M159,38))="UL"),INDIRECT(ADDRESS($M159,COLUMN())),0),0))</f>
        <v>0.1111111111111111</v>
      </c>
      <c r="BZ159" s="57" cm="1">
        <f t="array" aca="1" ref="BZ159" ca="1">SUM(IF($C159&gt;0,IF(AND(INDIRECT(ADDRESS($C159,44))=0,INDIRECT(ADDRESS($C159,38))="UL"),INDIRECT(ADDRESS($C159,COLUMN())),0),0),IF($D159&gt;0,IF(AND(INDIRECT(ADDRESS($D159,44))=0,INDIRECT(ADDRESS($D159,38))="UL"),INDIRECT(ADDRESS($D159,COLUMN())),0),0),IF($E159&gt;0,IF(AND(INDIRECT(ADDRESS($E159,44))=0,INDIRECT(ADDRESS($E159,38))="UL"),INDIRECT(ADDRESS($E159,COLUMN())),0),0),IF($F159&gt;0,IF(AND(INDIRECT(ADDRESS($F159,44))=0,INDIRECT(ADDRESS($F159,38))="UL"),INDIRECT(ADDRESS($F159,COLUMN())),0),0),IF($G159&gt;0,IF(AND(INDIRECT(ADDRESS($G159,44))=0,INDIRECT(ADDRESS($G159,38))="UL"),INDIRECT(ADDRESS($G159,COLUMN())),0),0),IF($H159&gt;0,IF(AND(INDIRECT(ADDRESS($H159,44))=0,INDIRECT(ADDRESS($H159,38))="UL"),INDIRECT(ADDRESS($H159,COLUMN())),0),0),IF($I159&gt;0,IF(AND(INDIRECT(ADDRESS($I159,44))=0,INDIRECT(ADDRESS($I159,38))="UL"),INDIRECT(ADDRESS($I159,COLUMN())),0),0),IF($J159&gt;0,IF(AND(INDIRECT(ADDRESS($J159,44))=0,INDIRECT(ADDRESS($J159,38))="UL"),INDIRECT(ADDRESS($J159,COLUMN())),0),0),IF($K159&gt;0,IF(AND(INDIRECT(ADDRESS($K159,44))=0,INDIRECT(ADDRESS($K159,38))="UL"),INDIRECT(ADDRESS($K159,COLUMN())),0),0),IF($L159&gt;0,IF(AND(INDIRECT(ADDRESS($L159,44))=0,INDIRECT(ADDRESS($L159,38))="UL"),INDIRECT(ADDRESS($L159,COLUMN())),0),0),IF($M159&gt;0,IF(AND(INDIRECT(ADDRESS($M159,44))=0,INDIRECT(ADDRESS($M159,38))="UL"),INDIRECT(ADDRESS($M159,COLUMN())),0),0))</f>
        <v>0</v>
      </c>
      <c r="CA159" s="57">
        <f t="shared" ca="1" si="113"/>
        <v>0</v>
      </c>
      <c r="CB159" s="57" cm="1">
        <f t="array" aca="1" ref="CB159" ca="1">SUM(IF($C159&gt;0,IF(AND(INDIRECT(ADDRESS($C159,44))=0,INDIRECT(ADDRESS($C159,38))&lt;&gt;"UL"),INDIRECT(ADDRESS($C159,COLUMN())),0),0),IF($D159&gt;0,IF(AND(INDIRECT(ADDRESS($D159,44))=0,INDIRECT(ADDRESS($D159,38))&lt;&gt;"UL"),INDIRECT(ADDRESS($D159,COLUMN())),0),0),IF($E159&gt;0,IF(AND(INDIRECT(ADDRESS($E159,44))=0,INDIRECT(ADDRESS($E159,38))&lt;&gt;"UL"),INDIRECT(ADDRESS($E159,COLUMN())),0),0),IF($F159&gt;0,IF(AND(INDIRECT(ADDRESS($F159,44))=0,INDIRECT(ADDRESS($F159,38))&lt;&gt;"UL"),INDIRECT(ADDRESS($F159,COLUMN())),0),0),IF($G159&gt;0,IF(AND(INDIRECT(ADDRESS($G159,44))=0,INDIRECT(ADDRESS($G159,38))&lt;&gt;"UL"),INDIRECT(ADDRESS($G159,COLUMN())),0),0),IF($H159&gt;0,IF(AND(INDIRECT(ADDRESS($H159,44))=0,INDIRECT(ADDRESS($H159,38))&lt;&gt;"UL"),INDIRECT(ADDRESS($H159,COLUMN())),0),0),IF($I159&gt;0,IF(AND(INDIRECT(ADDRESS($I159,44))=0,INDIRECT(ADDRESS($I159,38))&lt;&gt;"UL"),INDIRECT(ADDRESS($I159,COLUMN())),0),0),IF($J159&gt;0,IF(AND(INDIRECT(ADDRESS($J159,44))=0,INDIRECT(ADDRESS($J159,38))&lt;&gt;"UL"),INDIRECT(ADDRESS($J159,COLUMN())),0),0),IF($K159&gt;0,IF(AND(INDIRECT(ADDRESS($K159,44))=0,INDIRECT(ADDRESS($K159,38))&lt;&gt;"UL"),INDIRECT(ADDRESS($K159,COLUMN())),0),0),IF($L159&gt;0,IF(AND(INDIRECT(ADDRESS($L159,44))=0,INDIRECT(ADDRESS($L159,38))&lt;&gt;"UL"),INDIRECT(ADDRESS($L159,COLUMN())),0),0),IF($M159&gt;0,IF(AND(INDIRECT(ADDRESS($M159,44))=0,INDIRECT(ADDRESS($M159,38))&lt;&gt;"UL"),INDIRECT(ADDRESS($M159,COLUMN())),0),0))</f>
        <v>0</v>
      </c>
      <c r="CC159" s="57">
        <f t="shared" ca="1" si="114"/>
        <v>0</v>
      </c>
      <c r="CD159" s="57" cm="1">
        <f t="array" aca="1" ref="CD159" ca="1">SUM(IF($C159&gt;0,IF(AND(INDIRECT(ADDRESS($C159,44))=0,INDIRECT(ADDRESS($C159,38))&lt;&gt;"UL"),INDIRECT(ADDRESS($C159,COLUMN())),0),0),IF($D159&gt;0,IF(AND(INDIRECT(ADDRESS($D159,44))=0,INDIRECT(ADDRESS($D159,38))&lt;&gt;"UL"),INDIRECT(ADDRESS($D159,COLUMN())),0),0),IF($E159&gt;0,IF(AND(INDIRECT(ADDRESS($E159,44))=0,INDIRECT(ADDRESS($E159,38))&lt;&gt;"UL"),INDIRECT(ADDRESS($E159,COLUMN())),0),0),IF($F159&gt;0,IF(AND(INDIRECT(ADDRESS($F159,44))=0,INDIRECT(ADDRESS($F159,38))&lt;&gt;"UL"),INDIRECT(ADDRESS($F159,COLUMN())),0),0),IF($G159&gt;0,IF(AND(INDIRECT(ADDRESS($G159,44))=0,INDIRECT(ADDRESS($G159,38))&lt;&gt;"UL"),INDIRECT(ADDRESS($G159,COLUMN())),0),0),IF($H159&gt;0,IF(AND(INDIRECT(ADDRESS($H159,44))=0,INDIRECT(ADDRESS($H159,38))&lt;&gt;"UL"),INDIRECT(ADDRESS($H159,COLUMN())),0),0),IF($I159&gt;0,IF(AND(INDIRECT(ADDRESS($I159,44))=0,INDIRECT(ADDRESS($I159,38))&lt;&gt;"UL"),INDIRECT(ADDRESS($I159,COLUMN())),0),0),IF($J159&gt;0,IF(AND(INDIRECT(ADDRESS($J159,44))=0,INDIRECT(ADDRESS($J159,38))&lt;&gt;"UL"),INDIRECT(ADDRESS($J159,COLUMN())),0),0),IF($K159&gt;0,IF(AND(INDIRECT(ADDRESS($K159,44))=0,INDIRECT(ADDRESS($K159,38))&lt;&gt;"UL"),INDIRECT(ADDRESS($K159,COLUMN())),0),0),IF($L159&gt;0,IF(AND(INDIRECT(ADDRESS($L159,44))=0,INDIRECT(ADDRESS($L159,38))&lt;&gt;"UL"),INDIRECT(ADDRESS($L159,COLUMN())),0),0),IF($M159&gt;0,IF(AND(INDIRECT(ADDRESS($M159,44))=0,INDIRECT(ADDRESS($M159,38))&lt;&gt;"UL"),INDIRECT(ADDRESS($M159,COLUMN())),0),0))</f>
        <v>0</v>
      </c>
      <c r="CE159" s="57" cm="1">
        <f t="array" aca="1" ref="CE159" ca="1">SUM(IF($C159&gt;0,IF(AND(INDIRECT(ADDRESS($C159,44))=0,INDIRECT(ADDRESS($C159,38))&lt;&gt;"UL"),INDIRECT(ADDRESS($C159,COLUMN())),0),0),IF($D159&gt;0,IF(AND(INDIRECT(ADDRESS($D159,44))=0,INDIRECT(ADDRESS($D159,38))&lt;&gt;"UL"),INDIRECT(ADDRESS($D159,COLUMN())),0),0),IF($E159&gt;0,IF(AND(INDIRECT(ADDRESS($E159,44))=0,INDIRECT(ADDRESS($E159,38))&lt;&gt;"UL"),INDIRECT(ADDRESS($E159,COLUMN())),0),0),IF($F159&gt;0,IF(AND(INDIRECT(ADDRESS($F159,44))=0,INDIRECT(ADDRESS($F159,38))&lt;&gt;"UL"),INDIRECT(ADDRESS($F159,COLUMN())),0),0),IF($G159&gt;0,IF(AND(INDIRECT(ADDRESS($G159,44))=0,INDIRECT(ADDRESS($G159,38))&lt;&gt;"UL"),INDIRECT(ADDRESS($G159,COLUMN())),0),0),IF($H159&gt;0,IF(AND(INDIRECT(ADDRESS($H159,44))=0,INDIRECT(ADDRESS($H159,38))&lt;&gt;"UL"),INDIRECT(ADDRESS($H159,COLUMN())),0),0),IF($I159&gt;0,IF(AND(INDIRECT(ADDRESS($I159,44))=0,INDIRECT(ADDRESS($I159,38))&lt;&gt;"UL"),INDIRECT(ADDRESS($I159,COLUMN())),0),0),IF($J159&gt;0,IF(AND(INDIRECT(ADDRESS($J159,44))=0,INDIRECT(ADDRESS($J159,38))&lt;&gt;"UL"),INDIRECT(ADDRESS($J159,COLUMN())),0),0),IF($K159&gt;0,IF(AND(INDIRECT(ADDRESS($K159,44))=0,INDIRECT(ADDRESS($K159,38))&lt;&gt;"UL"),INDIRECT(ADDRESS($K159,COLUMN())),0),0),IF($L159&gt;0,IF(AND(INDIRECT(ADDRESS($L159,44))=0,INDIRECT(ADDRESS($L159,38))&lt;&gt;"UL"),INDIRECT(ADDRESS($L159,COLUMN())),0),0),IF($M159&gt;0,IF(AND(INDIRECT(ADDRESS($M159,44))=0,INDIRECT(ADDRESS($M159,38))&lt;&gt;"UL"),INDIRECT(ADDRESS($M159,COLUMN())),0),0))</f>
        <v>0</v>
      </c>
      <c r="CF159" s="57">
        <f t="shared" ca="1" si="115"/>
        <v>0</v>
      </c>
      <c r="CG159" s="57">
        <f t="shared" ca="1" si="116"/>
        <v>0.64818267669928931</v>
      </c>
      <c r="CH159" s="57">
        <f t="shared" ca="1" si="117"/>
        <v>4.0511417293705582E-2</v>
      </c>
      <c r="CI159" s="19">
        <f t="shared" ca="1" si="118"/>
        <v>14.941570527996875</v>
      </c>
      <c r="CJ159" s="19"/>
      <c r="CK159" s="57" cm="1">
        <f t="array" aca="1" ref="CK159" ca="1">IF(AU159="S", SUM(IF($C159&gt;0,IF(INDIRECT(ADDRESS($C159,43))&lt;&gt;1,INDIRECT(ADDRESS($C159,48)),0),0), IF($D159&gt;0,IF(INDIRECT(ADDRESS($D159,43))&lt;&gt;1,INDIRECT(ADDRESS($D159,48)),0),0), IF($E159&gt;0,IF(INDIRECT(ADDRESS($E159,43))&lt;&gt;1,INDIRECT(ADDRESS($E159,48)),0),0), IF($F159&gt;0,IF(INDIRECT(ADDRESS($F159,43))&lt;&gt;1,INDIRECT(ADDRESS($F159,48)),0),0), IF($G159&gt;0,IF(INDIRECT(ADDRESS($G159,43))&lt;&gt;1,INDIRECT(ADDRESS($G159,48)),0),0), IF($H159&gt;0,IF(INDIRECT(ADDRESS($H159,43))&lt;&gt;1,INDIRECT(ADDRESS($H159,48)),0),0), IF($I159&gt;0,IF(INDIRECT(ADDRESS($I159,43))&lt;&gt;1,INDIRECT(ADDRESS($I159,48)),0),0), IF($J159&gt;0,IF(INDIRECT(ADDRESS($J159,43))&lt;&gt;1,INDIRECT(ADDRESS($J159,48)),0),0), IF($K159&gt;0,IF(INDIRECT(ADDRESS($K159,43))&lt;&gt;1,INDIRECT(ADDRESS($K159,48)),0),0), IF($L159&gt;0,IF(INDIRECT(ADDRESS($L159,43))&lt;&gt;1,INDIRECT(ADDRESS($L159,48)),0),0), IF($M159&gt;0,IF(INDIRECT(ADDRESS($M159,43))&lt;&gt;1,INDIRECT(ADDRESS($M159,48)),0),0)), IF(AU159="L",SUM(IF($C159&gt;0,IF(INDIRECT(ADDRESS($C159,43))&lt;&gt;1,INDIRECT(ADDRESS($C159,50)),0),0), IF($D159&gt;0,IF(INDIRECT(ADDRESS($D159,43))&lt;&gt;1,INDIRECT(ADDRESS($D159,50)),0),0), IF($E159&gt;0,IF(INDIRECT(ADDRESS($E159,43))&lt;&gt;1,INDIRECT(ADDRESS($E159,50)),0),0), IF($F159&gt;0,IF(INDIRECT(ADDRESS($F159,43))&lt;&gt;1,INDIRECT(ADDRESS($F159,50)),0),0), IF($G159&gt;0,IF(INDIRECT(ADDRESS($G159,43))&lt;&gt;1,INDIRECT(ADDRESS($G159,50)),0),0), IF($G159&gt;0,IF(INDIRECT(ADDRESS($G159,43))&lt;&gt;1,INDIRECT(ADDRESS($G159,50)),0),0), IF($H159&gt;0,IF(INDIRECT(ADDRESS($H159,43))&lt;&gt;1,INDIRECT(ADDRESS($H159,50)),0),0), IF($I159&gt;0,IF(INDIRECT(ADDRESS($I159,43))&lt;&gt;1,INDIRECT(ADDRESS($I159,50)),0),0), IF($J159&gt;0,IF(INDIRECT(ADDRESS($J159,43))&lt;&gt;1,INDIRECT(ADDRESS($J159,50)),0),0), IF($K159&gt;0,IF(INDIRECT(ADDRESS($K159,43))&lt;&gt;1,INDIRECT(ADDRESS($K159,50)),0),0), IF($L159&gt;0,IF(INDIRECT(ADDRESS($L159,43))&lt;&gt;1,INDIRECT(ADDRESS($L159,50)),0),0), IF($M159&gt;0,IF(INDIRECT(ADDRESS($M159,43))&lt;&gt;1,INDIRECT(ADDRESS($M159,50)),0),0)), SUM(IF($C159&gt;0,IF(INDIRECT(ADDRESS($C159,43))&lt;&gt;1,INDIRECT(ADDRESS($C159,49)),0),0), IF($D159&gt;0,IF(INDIRECT(ADDRESS($D159,43))&lt;&gt;1,INDIRECT(ADDRESS($D159,49)),0),0), IF($E159&gt;0,IF(INDIRECT(ADDRESS($E159,43))&lt;&gt;1,INDIRECT(ADDRESS($E159,49)),0),0), IF($F159&gt;0,IF(INDIRECT(ADDRESS($F159,43))&lt;&gt;1,INDIRECT(ADDRESS($F159,49)),0),0), IF($G159&gt;0,IF(INDIRECT(ADDRESS($G159,43))&lt;&gt;1,INDIRECT(ADDRESS($G159,49)),0),0), IF($G159&gt;0,IF(INDIRECT(ADDRESS($G159,43))&lt;&gt;1,INDIRECT(ADDRESS($G159,49)),0),0), IF($H159&gt;0,IF(INDIRECT(ADDRESS($H159,43))&lt;&gt;1,INDIRECT(ADDRESS($H159,49)),0),0), IF($I159&gt;0,IF(INDIRECT(ADDRESS($I159,43))&lt;&gt;1,INDIRECT(ADDRESS($I159,49)),0),0), IF($J159&gt;0,IF(INDIRECT(ADDRESS($J159,43))&lt;&gt;1,INDIRECT(ADDRESS($J159,49)),0),0), IF($K159&gt;0,IF(INDIRECT(ADDRESS($K159,43))&lt;&gt;1,INDIRECT(ADDRESS($K159,49)),0),0), IF($L159&gt;0,IF(INDIRECT(ADDRESS($L159,43))&lt;&gt;1,INDIRECT(ADDRESS($L159,49)),0),0), IF($M159&gt;0,IF(INDIRECT(ADDRESS($M159,43))&lt;&gt;1,INDIRECT(ADDRESS($M159,49)),0),0))))</f>
        <v>0.33333333333333331</v>
      </c>
      <c r="CL159" s="57" cm="1">
        <f t="array" aca="1" ref="CL159" ca="1">SUM(IF($C159&gt;0,IF(INDIRECT(ADDRESS($C159,44))=1,INDIRECT(ADDRESS($C159,90)),0),0), IF($D159&gt;0,IF(INDIRECT(ADDRESS($D159,44))=1,INDIRECT(ADDRESS($D159,90)),0),0), IF($E159&gt;0,IF(INDIRECT(ADDRESS($E159,44))=1,INDIRECT(ADDRESS($E159,90)),0),0), IF($F159&gt;0,IF(INDIRECT(ADDRESS($F159,44))=1,INDIRECT(ADDRESS($F159,90)),0),0), IF($G159&gt;0,IF(INDIRECT(ADDRESS($G159,44))=1,INDIRECT(ADDRESS($G159,90)),0),0), IF($H159&gt;0,IF(INDIRECT(ADDRESS($H159,44))=1,INDIRECT(ADDRESS($H159,90)),0),0), IF($I159&gt;0,IF(INDIRECT(ADDRESS($I159,44))=1,INDIRECT(ADDRESS($I159,90)),0),0), IF($J159&gt;0,IF(INDIRECT(ADDRESS($J159,44))=1,INDIRECT(ADDRESS($J159,90)),0),0), IF($K159&gt;0,IF(INDIRECT(ADDRESS($K159,44))=1,INDIRECT(ADDRESS($K159,90)),0),0), IF($L159&gt;0,IF(INDIRECT(ADDRESS($L159,44))=1,INDIRECT(ADDRESS($L159,90)),0),0), IF($M159&gt;0,IF(INDIRECT(ADDRESS($M159,44))=1,INDIRECT(ADDRESS($M159,90)),0),0))</f>
        <v>0</v>
      </c>
      <c r="CM159" s="56">
        <f ca="1">((BU159/$BU$34)^$BU$296)</f>
        <v>0.34092748848602589</v>
      </c>
      <c r="CN159" s="1"/>
    </row>
    <row r="160" spans="1:92" x14ac:dyDescent="0.25">
      <c r="A160" s="52" t="s">
        <v>234</v>
      </c>
      <c r="B160" s="67">
        <v>104</v>
      </c>
      <c r="C160" s="67">
        <v>128</v>
      </c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>
        <f ca="1">SUM(INDIRECT(ADDRESS(B160,COLUMN())),IF(C160&gt;0,INDIRECT(ADDRESS(C160,COLUMN())),0),IF(D160&gt;0,INDIRECT(ADDRESS(D160,COLUMN())),0),IF(E160&gt;0,INDIRECT(ADDRESS(E160,COLUMN())),0),IF(F160&gt;0,INDIRECT(ADDRESS(F160,COLUMN())),0),IF(G160&gt;0,INDIRECT(ADDRESS(G160,COLUMN())),0),IF(H160&gt;0,INDIRECT(ADDRESS(H160,COLUMN())),0),IF(I160&gt;0,INDIRECT(ADDRESS(I160,COLUMN())),0),IF(J160&gt;0,INDIRECT(ADDRESS(J160,COLUMN())),0),IF(K160&gt;0,INDIRECT(ADDRESS(K160,COLUMN())),0),IF(L160&gt;0,INDIRECT(ADDRESS(L160,COLUMN())),0),IF(M160&gt;0,INDIRECT(ADDRESS(M160,COLUMN())),0))</f>
        <v>19</v>
      </c>
      <c r="O160" s="67" t="str" cm="1">
        <f t="array" aca="1" ref="O160" ca="1">INDIRECT(ADDRESS($B160,COLUMN()))</f>
        <v>Fighter</v>
      </c>
      <c r="P160" s="67" cm="1">
        <f t="array" aca="1" ref="P160" ca="1">INDIRECT(ADDRESS($B160,COLUMN()))</f>
        <v>3</v>
      </c>
      <c r="Q160" s="67" cm="1">
        <f t="array" aca="1" ref="Q160" ca="1">INDIRECT(ADDRESS($B160,COLUMN()))</f>
        <v>3</v>
      </c>
      <c r="R160" s="67" t="str" cm="1">
        <f t="array" aca="1" ref="R160" ca="1">INDIRECT(ADDRESS($B160,COLUMN()))</f>
        <v>-</v>
      </c>
      <c r="S160" s="67" cm="1">
        <f t="array" aca="1" ref="S160" ca="1">INDIRECT(ADDRESS($B160,COLUMN()))</f>
        <v>1</v>
      </c>
      <c r="T160" s="67" t="str" cm="1">
        <f t="array" aca="1" ref="T160" ca="1">INDIRECT(ADDRESS($B160,COLUMN()))</f>
        <v>1-4</v>
      </c>
      <c r="U160" s="67" cm="1">
        <f t="array" aca="1" ref="U160" ca="1">INDIRECT(ADDRESS($B160,COLUMN()))</f>
        <v>4</v>
      </c>
      <c r="V160" s="67" cm="1">
        <f t="array" aca="1" ref="V160" ca="1">INDIRECT(ADDRESS($B160,COLUMN()))</f>
        <v>0</v>
      </c>
      <c r="W160" s="67" cm="1">
        <f t="array" aca="1" ref="W160" ca="1">INDIRECT(ADDRESS($B160,COLUMN()))</f>
        <v>4</v>
      </c>
      <c r="X160" s="67" cm="1">
        <f t="array" aca="1" ref="X160" ca="1">INDIRECT(ADDRESS($B160,COLUMN()))</f>
        <v>5</v>
      </c>
      <c r="Y160" s="67" cm="1">
        <f t="array" aca="1" ref="Y160" ca="1">INDIRECT(ADDRESS($B160,COLUMN()))</f>
        <v>0</v>
      </c>
      <c r="Z160" s="67" cm="1">
        <f t="array" aca="1" ref="Z160" ca="1">INDIRECT(ADDRESS($B160,COLUMN()))</f>
        <v>4</v>
      </c>
      <c r="AA160" s="67" cm="1">
        <f t="array" aca="1" ref="AA160" ca="1">INDIRECT(ADDRESS($B160,COLUMN()))</f>
        <v>0</v>
      </c>
      <c r="AB160" s="56">
        <f t="shared" ca="1" si="100"/>
        <v>0.65071741503152469</v>
      </c>
      <c r="AC160" s="56">
        <f t="shared" ca="1" si="101"/>
        <v>1.0069957015059285</v>
      </c>
      <c r="AD160" s="56">
        <f t="shared" ca="1" si="102"/>
        <v>2.6269453082763357</v>
      </c>
      <c r="AF160" s="67"/>
      <c r="AG160" s="67"/>
      <c r="AH160" s="67"/>
      <c r="AI160" s="53"/>
      <c r="AJ160" s="67"/>
      <c r="AK160" s="67"/>
      <c r="AL160" s="67"/>
      <c r="AM160" s="67"/>
      <c r="AN160" s="54"/>
      <c r="AO160" s="54"/>
      <c r="AP160" s="53"/>
      <c r="AQ160" s="53"/>
      <c r="AR160" s="53"/>
      <c r="AS160" s="53"/>
      <c r="AT160" s="52"/>
      <c r="AU160" s="54" t="s">
        <v>113</v>
      </c>
      <c r="AV160" s="57" cm="1">
        <f t="array" aca="1" ref="AV160" ca="1">SUM(IF($C160&gt;0,IF(AND(INDIRECT(ADDRESS($C160,44))=0,INDIRECT(ADDRESS($C160,38))="UL",ISERROR(SEARCH("Rear",INDIRECT(ADDRESS($C160,33)))),ISERROR(SEARCH("Side",INDIRECT(ADDRESS($C160,33))))),INDIRECT(ADDRESS($C160,COLUMN())),0),0),IF($D160&gt;0,IF(AND(INDIRECT(ADDRESS($D160,44))=0,INDIRECT(ADDRESS($D160,38))="UL",ISERROR(SEARCH("Rear",INDIRECT(ADDRESS($D160,33)))),ISERROR(SEARCH("Side",INDIRECT(ADDRESS($D160,33))))),INDIRECT(ADDRESS($D160,COLUMN())),0),0),IF($E160&gt;0,IF(AND(INDIRECT(ADDRESS($E160,44))=0,INDIRECT(ADDRESS($E160,38))="UL",ISERROR(SEARCH("Rear",INDIRECT(ADDRESS($E160,33)))),ISERROR(SEARCH("Side",INDIRECT(ADDRESS($E160,33))))),INDIRECT(ADDRESS($E160,COLUMN())),0),0),IF($F160&gt;0,IF(AND(INDIRECT(ADDRESS($F160,44))=0,INDIRECT(ADDRESS($F160,38))="UL",ISERROR(SEARCH("Rear",INDIRECT(ADDRESS($F160,33)))),ISERROR(SEARCH("Side",INDIRECT(ADDRESS($F160,33))))),INDIRECT(ADDRESS($F160,COLUMN())),0),0),IF($G160&gt;0,IF(AND(INDIRECT(ADDRESS($G160,44))=0,INDIRECT(ADDRESS($G160,38))="UL",ISERROR(SEARCH("Rear",INDIRECT(ADDRESS($G160,33)))),ISERROR(SEARCH("Side",INDIRECT(ADDRESS($G160,33))))),INDIRECT(ADDRESS($G160,COLUMN())),0),0),IF($H160&gt;0,IF(AND(INDIRECT(ADDRESS($H160,44))=0,INDIRECT(ADDRESS($H160,38))="UL",ISERROR(SEARCH("Rear",INDIRECT(ADDRESS($H160,33)))),ISERROR(SEARCH("Side",INDIRECT(ADDRESS($H160,33))))),INDIRECT(ADDRESS($H160,COLUMN())),0),0),IF($I160&gt;0,IF(AND(INDIRECT(ADDRESS($I160,44))=0,INDIRECT(ADDRESS($I160,38))="UL",ISERROR(SEARCH("Rear",INDIRECT(ADDRESS($I160,33)))),ISERROR(SEARCH("Side",INDIRECT(ADDRESS($I160,33))))),INDIRECT(ADDRESS($I160,COLUMN())),0),0),IF($J160&gt;0,IF(AND(INDIRECT(ADDRESS($J160,44))=0,INDIRECT(ADDRESS($J160,38))="UL",ISERROR(SEARCH("Rear",INDIRECT(ADDRESS($J160,33)))),ISERROR(SEARCH("Side",INDIRECT(ADDRESS($J160,33))))),INDIRECT(ADDRESS($J160,COLUMN())),0),0),IF($K160&gt;0,IF(AND(INDIRECT(ADDRESS($K160,44))=0,INDIRECT(ADDRESS($K160,38))="UL",ISERROR(SEARCH("Rear",INDIRECT(ADDRESS($K160,33)))),ISERROR(SEARCH("Side",INDIRECT(ADDRESS($K160,33))))),INDIRECT(ADDRESS($K160,COLUMN())),0),0),IF($L160&gt;0,IF(AND(INDIRECT(ADDRESS($L160,44))=0,INDIRECT(ADDRESS($L160,38))="UL",ISERROR(SEARCH("Rear",INDIRECT(ADDRESS($L160,33)))),ISERROR(SEARCH("Side",INDIRECT(ADDRESS($L160,33))))),INDIRECT(ADDRESS($L160,COLUMN())),0),0),IF($M160&gt;0,IF(AND(INDIRECT(ADDRESS($M160,44))=0,INDIRECT(ADDRESS($M160,38))="UL",ISERROR(SEARCH("Rear",INDIRECT(ADDRESS($M160,33)))),ISERROR(SEARCH("Side",INDIRECT(ADDRESS($M160,33))))),INDIRECT(ADDRESS($M160,COLUMN())),0),0))</f>
        <v>0.22222222222222221</v>
      </c>
      <c r="AW160" s="57" cm="1">
        <f t="array" aca="1" ref="AW160" ca="1">SUM(IF($C160&gt;0,IF(AND(INDIRECT(ADDRESS($C160,44))=0,INDIRECT(ADDRESS($C160,38))="UL",ISERROR(SEARCH("Rear",INDIRECT(ADDRESS($C160,33)))),ISERROR(SEARCH("Side",INDIRECT(ADDRESS($C160,33))))),INDIRECT(ADDRESS($C160,COLUMN())),0),0),IF($D160&gt;0,IF(AND(INDIRECT(ADDRESS($D160,44))=0,INDIRECT(ADDRESS($D160,38))="UL",ISERROR(SEARCH("Rear",INDIRECT(ADDRESS($D160,33)))),ISERROR(SEARCH("Side",INDIRECT(ADDRESS($D160,33))))),INDIRECT(ADDRESS($D160,COLUMN())),0),0),IF($E160&gt;0,IF(AND(INDIRECT(ADDRESS($E160,44))=0,INDIRECT(ADDRESS($E160,38))="UL",ISERROR(SEARCH("Rear",INDIRECT(ADDRESS($E160,33)))),ISERROR(SEARCH("Side",INDIRECT(ADDRESS($E160,33))))),INDIRECT(ADDRESS($E160,COLUMN())),0),0),IF($F160&gt;0,IF(AND(INDIRECT(ADDRESS($F160,44))=0,INDIRECT(ADDRESS($F160,38))="UL",ISERROR(SEARCH("Rear",INDIRECT(ADDRESS($F160,33)))),ISERROR(SEARCH("Side",INDIRECT(ADDRESS($F160,33))))),INDIRECT(ADDRESS($F160,COLUMN())),0),0),IF($G160&gt;0,IF(AND(INDIRECT(ADDRESS($G160,44))=0,INDIRECT(ADDRESS($G160,38))="UL",ISERROR(SEARCH("Rear",INDIRECT(ADDRESS($G160,33)))),ISERROR(SEARCH("Side",INDIRECT(ADDRESS($G160,33))))),INDIRECT(ADDRESS($G160,COLUMN())),0),0),IF($H160&gt;0,IF(AND(INDIRECT(ADDRESS($H160,44))=0,INDIRECT(ADDRESS($H160,38))="UL",ISERROR(SEARCH("Rear",INDIRECT(ADDRESS($H160,33)))),ISERROR(SEARCH("Side",INDIRECT(ADDRESS($H160,33))))),INDIRECT(ADDRESS($H160,COLUMN())),0),0),IF($I160&gt;0,IF(AND(INDIRECT(ADDRESS($I160,44))=0,INDIRECT(ADDRESS($I160,38))="UL",ISERROR(SEARCH("Rear",INDIRECT(ADDRESS($I160,33)))),ISERROR(SEARCH("Side",INDIRECT(ADDRESS($I160,33))))),INDIRECT(ADDRESS($I160,COLUMN())),0),0),IF($J160&gt;0,IF(AND(INDIRECT(ADDRESS($J160,44))=0,INDIRECT(ADDRESS($J160,38))="UL",ISERROR(SEARCH("Rear",INDIRECT(ADDRESS($J160,33)))),ISERROR(SEARCH("Side",INDIRECT(ADDRESS($J160,33))))),INDIRECT(ADDRESS($J160,COLUMN())),0),0),IF($K160&gt;0,IF(AND(INDIRECT(ADDRESS($K160,44))=0,INDIRECT(ADDRESS($K160,38))="UL",ISERROR(SEARCH("Rear",INDIRECT(ADDRESS($K160,33)))),ISERROR(SEARCH("Side",INDIRECT(ADDRESS($K160,33))))),INDIRECT(ADDRESS($K160,COLUMN())),0),0),IF($L160&gt;0,IF(AND(INDIRECT(ADDRESS($L160,44))=0,INDIRECT(ADDRESS($L160,38))="UL",ISERROR(SEARCH("Rear",INDIRECT(ADDRESS($L160,33)))),ISERROR(SEARCH("Side",INDIRECT(ADDRESS($L160,33))))),INDIRECT(ADDRESS($L160,COLUMN())),0),0),IF($M160&gt;0,IF(AND(INDIRECT(ADDRESS($M160,44))=0,INDIRECT(ADDRESS($M160,38))="UL",ISERROR(SEARCH("Rear",INDIRECT(ADDRESS($M160,33)))),ISERROR(SEARCH("Side",INDIRECT(ADDRESS($M160,33))))),INDIRECT(ADDRESS($M160,COLUMN())),0),0))</f>
        <v>0.44444444444444442</v>
      </c>
      <c r="AX160" s="57" cm="1">
        <f t="array" aca="1" ref="AX160" ca="1">SUM(IF($C160&gt;0,IF(AND(INDIRECT(ADDRESS($C160,44))=0,INDIRECT(ADDRESS($C160,38))="UL",ISERROR(SEARCH("Rear",INDIRECT(ADDRESS($C160,33)))),ISERROR(SEARCH("Side",INDIRECT(ADDRESS($C160,33))))),INDIRECT(ADDRESS($C160,COLUMN())),0),0),IF($D160&gt;0,IF(AND(INDIRECT(ADDRESS($D160,44))=0,INDIRECT(ADDRESS($D160,38))="UL",ISERROR(SEARCH("Rear",INDIRECT(ADDRESS($D160,33)))),ISERROR(SEARCH("Side",INDIRECT(ADDRESS($D160,33))))),INDIRECT(ADDRESS($D160,COLUMN())),0),0),IF($E160&gt;0,IF(AND(INDIRECT(ADDRESS($E160,44))=0,INDIRECT(ADDRESS($E160,38))="UL",ISERROR(SEARCH("Rear",INDIRECT(ADDRESS($E160,33)))),ISERROR(SEARCH("Side",INDIRECT(ADDRESS($E160,33))))),INDIRECT(ADDRESS($E160,COLUMN())),0),0),IF($F160&gt;0,IF(AND(INDIRECT(ADDRESS($F160,44))=0,INDIRECT(ADDRESS($F160,38))="UL",ISERROR(SEARCH("Rear",INDIRECT(ADDRESS($F160,33)))),ISERROR(SEARCH("Side",INDIRECT(ADDRESS($F160,33))))),INDIRECT(ADDRESS($F160,COLUMN())),0),0),IF($G160&gt;0,IF(AND(INDIRECT(ADDRESS($G160,44))=0,INDIRECT(ADDRESS($G160,38))="UL",ISERROR(SEARCH("Rear",INDIRECT(ADDRESS($G160,33)))),ISERROR(SEARCH("Side",INDIRECT(ADDRESS($G160,33))))),INDIRECT(ADDRESS($G160,COLUMN())),0),0),IF($H160&gt;0,IF(AND(INDIRECT(ADDRESS($H160,44))=0,INDIRECT(ADDRESS($H160,38))="UL",ISERROR(SEARCH("Rear",INDIRECT(ADDRESS($H160,33)))),ISERROR(SEARCH("Side",INDIRECT(ADDRESS($H160,33))))),INDIRECT(ADDRESS($H160,COLUMN())),0),0),IF($I160&gt;0,IF(AND(INDIRECT(ADDRESS($I160,44))=0,INDIRECT(ADDRESS($I160,38))="UL",ISERROR(SEARCH("Rear",INDIRECT(ADDRESS($I160,33)))),ISERROR(SEARCH("Side",INDIRECT(ADDRESS($I160,33))))),INDIRECT(ADDRESS($I160,COLUMN())),0),0),IF($J160&gt;0,IF(AND(INDIRECT(ADDRESS($J160,44))=0,INDIRECT(ADDRESS($J160,38))="UL",ISERROR(SEARCH("Rear",INDIRECT(ADDRESS($J160,33)))),ISERROR(SEARCH("Side",INDIRECT(ADDRESS($J160,33))))),INDIRECT(ADDRESS($J160,COLUMN())),0),0),IF($K160&gt;0,IF(AND(INDIRECT(ADDRESS($K160,44))=0,INDIRECT(ADDRESS($K160,38))="UL",ISERROR(SEARCH("Rear",INDIRECT(ADDRESS($K160,33)))),ISERROR(SEARCH("Side",INDIRECT(ADDRESS($K160,33))))),INDIRECT(ADDRESS($K160,COLUMN())),0),0),IF($L160&gt;0,IF(AND(INDIRECT(ADDRESS($L160,44))=0,INDIRECT(ADDRESS($L160,38))="UL",ISERROR(SEARCH("Rear",INDIRECT(ADDRESS($L160,33)))),ISERROR(SEARCH("Side",INDIRECT(ADDRESS($L160,33))))),INDIRECT(ADDRESS($L160,COLUMN())),0),0),IF($M160&gt;0,IF(AND(INDIRECT(ADDRESS($M160,44))=0,INDIRECT(ADDRESS($M160,38))="UL",ISERROR(SEARCH("Rear",INDIRECT(ADDRESS($M160,33)))),ISERROR(SEARCH("Side",INDIRECT(ADDRESS($M160,33))))),INDIRECT(ADDRESS($M160,COLUMN())),0),0))</f>
        <v>0.1111111111111111</v>
      </c>
      <c r="AY160" s="58">
        <f t="shared" ca="1" si="103"/>
        <v>0.44444444444444442</v>
      </c>
      <c r="AZ160" s="58">
        <f t="shared" ca="1" si="104"/>
        <v>0.25925925925925924</v>
      </c>
      <c r="BA160" s="58" cm="1">
        <f t="array" aca="1" ref="BA160" ca="1">SUM(IF($C160&gt;0,IF(AND(INDIRECT(ADDRESS($C160,44))=0,INDIRECT(ADDRESS($C160,38))="UL"),INDIRECT(ADDRESS($C160,COLUMN())),0),0),IF($D160&gt;0,IF(AND(INDIRECT(ADDRESS($D160,44))=0,INDIRECT(ADDRESS($D160,38))="UL"),INDIRECT(ADDRESS($D160,COLUMN())),0),0),IF($E160&gt;0,IF(AND(INDIRECT(ADDRESS($E160,44))=0,INDIRECT(ADDRESS($E160,38))="UL"),INDIRECT(ADDRESS($E160,COLUMN())),0),0),IF($F160&gt;0,IF(AND(INDIRECT(ADDRESS($F160,44))=0,INDIRECT(ADDRESS($F160,38))="UL"),INDIRECT(ADDRESS($F160,COLUMN())),0),0),IF($G160&gt;0,IF(AND(INDIRECT(ADDRESS($G160,44))=0,INDIRECT(ADDRESS($G160,38))="UL"),INDIRECT(ADDRESS($G160,COLUMN())),0),0),IF($H160&gt;0,IF(AND(INDIRECT(ADDRESS($H160,44))=0,INDIRECT(ADDRESS($H160,38))="UL"),INDIRECT(ADDRESS($H160,COLUMN())),0),0),IF($I160&gt;0,IF(AND(INDIRECT(ADDRESS($I160,44))=0,INDIRECT(ADDRESS($I160,38))="UL"),INDIRECT(ADDRESS($I160,COLUMN())),0),0),IF($J160&gt;0,IF(AND(INDIRECT(ADDRESS($J160,44))=0,INDIRECT(ADDRESS($J160,38))="UL"),INDIRECT(ADDRESS($J160,COLUMN())),0),0),IF($K160&gt;0,IF(AND(INDIRECT(ADDRESS($K160,44))=0,INDIRECT(ADDRESS($K160,38))="UL"),INDIRECT(ADDRESS($K160,COLUMN())),0),0),IF($L160&gt;0,IF(AND(INDIRECT(ADDRESS($L160,44))=0,INDIRECT(ADDRESS($L160,38))="UL"),INDIRECT(ADDRESS($L160,COLUMN())),0),0),IF($M160&gt;0,IF(AND(INDIRECT(ADDRESS($M160,44))=0,INDIRECT(ADDRESS($M160,38))="UL"),INDIRECT(ADDRESS($M160,COLUMN())),0),0))</f>
        <v>0.13333333333333333</v>
      </c>
      <c r="BB160" s="58" cm="1">
        <f t="array" aca="1" ref="BB160" ca="1">SUM(IF($C160&gt;0,IF(AND(INDIRECT(ADDRESS($C160,44))=0,INDIRECT(ADDRESS($C160,38))="UL"),INDIRECT(ADDRESS($C160,COLUMN())),0),0),IF($D160&gt;0,IF(AND(INDIRECT(ADDRESS($D160,44))=0,INDIRECT(ADDRESS($D160,38))="UL"),INDIRECT(ADDRESS($D160,COLUMN())),0),0),IF($E160&gt;0,IF(AND(INDIRECT(ADDRESS($E160,44))=0,INDIRECT(ADDRESS($E160,38))="UL"),INDIRECT(ADDRESS($E160,COLUMN())),0),0),IF($F160&gt;0,IF(AND(INDIRECT(ADDRESS($F160,44))=0,INDIRECT(ADDRESS($F160,38))="UL"),INDIRECT(ADDRESS($F160,COLUMN())),0),0),IF($G160&gt;0,IF(AND(INDIRECT(ADDRESS($G160,44))=0,INDIRECT(ADDRESS($G160,38))="UL"),INDIRECT(ADDRESS($G160,COLUMN())),0),0),IF($H160&gt;0,IF(AND(INDIRECT(ADDRESS($H160,44))=0,INDIRECT(ADDRESS($H160,38))="UL"),INDIRECT(ADDRESS($H160,COLUMN())),0),0),IF($I160&gt;0,IF(AND(INDIRECT(ADDRESS($I160,44))=0,INDIRECT(ADDRESS($I160,38))="UL"),INDIRECT(ADDRESS($I160,COLUMN())),0),0),IF($J160&gt;0,IF(AND(INDIRECT(ADDRESS($J160,44))=0,INDIRECT(ADDRESS($J160,38))="UL"),INDIRECT(ADDRESS($J160,COLUMN())),0),0),IF($K160&gt;0,IF(AND(INDIRECT(ADDRESS($K160,44))=0,INDIRECT(ADDRESS($K160,38))="UL"),INDIRECT(ADDRESS($K160,COLUMN())),0),0),IF($L160&gt;0,IF(AND(INDIRECT(ADDRESS($L160,44))=0,INDIRECT(ADDRESS($L160,38))="UL"),INDIRECT(ADDRESS($L160,COLUMN())),0),0),IF($M160&gt;0,IF(AND(INDIRECT(ADDRESS($M160,44))=0,INDIRECT(ADDRESS($M160,38))="UL"),INDIRECT(ADDRESS($M160,COLUMN())),0),0))</f>
        <v>7.4074074074074084E-2</v>
      </c>
      <c r="BC160" s="58" cm="1">
        <f t="array" aca="1" ref="BC160" ca="1">SUM(IF($C160&gt;0,IF(AND(INDIRECT(ADDRESS($C160,44))=0,INDIRECT(ADDRESS($C160,38))="UL"),INDIRECT(ADDRESS($C160,COLUMN())),0),0),IF($D160&gt;0,IF(AND(INDIRECT(ADDRESS($D160,44))=0,INDIRECT(ADDRESS($D160,38))="UL"),INDIRECT(ADDRESS($D160,COLUMN())),0),0),IF($E160&gt;0,IF(AND(INDIRECT(ADDRESS($E160,44))=0,INDIRECT(ADDRESS($E160,38))="UL"),INDIRECT(ADDRESS($E160,COLUMN())),0),0),IF($F160&gt;0,IF(AND(INDIRECT(ADDRESS($F160,44))=0,INDIRECT(ADDRESS($F160,38))="UL"),INDIRECT(ADDRESS($F160,COLUMN())),0),0),IF($G160&gt;0,IF(AND(INDIRECT(ADDRESS($G160,44))=0,INDIRECT(ADDRESS($G160,38))="UL"),INDIRECT(ADDRESS($G160,COLUMN())),0),0),IF($H160&gt;0,IF(AND(INDIRECT(ADDRESS($H160,44))=0,INDIRECT(ADDRESS($H160,38))="UL"),INDIRECT(ADDRESS($H160,COLUMN())),0),0),IF($I160&gt;0,IF(AND(INDIRECT(ADDRESS($I160,44))=0,INDIRECT(ADDRESS($I160,38))="UL"),INDIRECT(ADDRESS($I160,COLUMN())),0),0),IF($J160&gt;0,IF(AND(INDIRECT(ADDRESS($J160,44))=0,INDIRECT(ADDRESS($J160,38))="UL"),INDIRECT(ADDRESS($J160,COLUMN())),0),0),IF($K160&gt;0,IF(AND(INDIRECT(ADDRESS($K160,44))=0,INDIRECT(ADDRESS($K160,38))="UL"),INDIRECT(ADDRESS($K160,COLUMN())),0),0),IF($L160&gt;0,IF(AND(INDIRECT(ADDRESS($L160,44))=0,INDIRECT(ADDRESS($L160,38))="UL"),INDIRECT(ADDRESS($L160,COLUMN())),0),0),IF($M160&gt;0,IF(AND(INDIRECT(ADDRESS($M160,44))=0,INDIRECT(ADDRESS($M160,38))="UL"),INDIRECT(ADDRESS($M160,COLUMN())),0),0))</f>
        <v>5.9259259259259255E-2</v>
      </c>
      <c r="BD160" s="58" cm="1">
        <f t="array" aca="1" ref="BD160" ca="1">SUM(IF($C160&gt;0,IF(AND(INDIRECT(ADDRESS($C160,44))=0,INDIRECT(ADDRESS($C160,38))="UL"),INDIRECT(ADDRESS($C160,COLUMN())),0),0),IF($D160&gt;0,IF(AND(INDIRECT(ADDRESS($D160,44))=0,INDIRECT(ADDRESS($D160,38))="UL"),INDIRECT(ADDRESS($D160,COLUMN())),0),0),IF($E160&gt;0,IF(AND(INDIRECT(ADDRESS($E160,44))=0,INDIRECT(ADDRESS($E160,38))="UL"),INDIRECT(ADDRESS($E160,COLUMN())),0),0),IF($F160&gt;0,IF(AND(INDIRECT(ADDRESS($F160,44))=0,INDIRECT(ADDRESS($F160,38))="UL"),INDIRECT(ADDRESS($F160,COLUMN())),0),0),IF($G160&gt;0,IF(AND(INDIRECT(ADDRESS($G160,44))=0,INDIRECT(ADDRESS($G160,38))="UL"),INDIRECT(ADDRESS($G160,COLUMN())),0),0),IF($H160&gt;0,IF(AND(INDIRECT(ADDRESS($H160,44))=0,INDIRECT(ADDRESS($H160,38))="UL"),INDIRECT(ADDRESS($H160,COLUMN())),0),0),IF($I160&gt;0,IF(AND(INDIRECT(ADDRESS($I160,44))=0,INDIRECT(ADDRESS($I160,38))="UL"),INDIRECT(ADDRESS($I160,COLUMN())),0),0),IF($J160&gt;0,IF(AND(INDIRECT(ADDRESS($J160,44))=0,INDIRECT(ADDRESS($J160,38))="UL"),INDIRECT(ADDRESS($J160,COLUMN())),0),0),IF($K160&gt;0,IF(AND(INDIRECT(ADDRESS($K160,44))=0,INDIRECT(ADDRESS($K160,38))="UL"),INDIRECT(ADDRESS($K160,COLUMN())),0),0),IF($L160&gt;0,IF(AND(INDIRECT(ADDRESS($L160,44))=0,INDIRECT(ADDRESS($L160,38))="UL"),INDIRECT(ADDRESS($L160,COLUMN())),0),0),IF($M160&gt;0,IF(AND(INDIRECT(ADDRESS($M160,44))=0,INDIRECT(ADDRESS($M160,38))="UL"),INDIRECT(ADDRESS($M160,COLUMN())),0),0))</f>
        <v>0.14814814814814817</v>
      </c>
      <c r="BE160" s="57">
        <f t="shared" ca="1" si="105"/>
        <v>7.4074074074074084E-2</v>
      </c>
      <c r="BF160" s="57" cm="1">
        <f t="array" aca="1" ref="BF160" ca="1">SUM(IF($C160&gt;0,IF(INDIRECT(ADDRESS($C160,45))=1,INDIRECT(ADDRESS($C160,52))*INDIRECT(ADDRESS($C160,42))/5,0),0), IF($D160&gt;0,IF(INDIRECT(ADDRESS($D160,45))=1,INDIRECT(ADDRESS($D160,52))*INDIRECT(ADDRESS($D160,42))/5,0),0), IF($E160&gt;0,IF(INDIRECT(ADDRESS($E160,45))=1,INDIRECT(ADDRESS($E160,52))*INDIRECT(ADDRESS($E160,42))/5,0),0), IF($F160&gt;0,IF(INDIRECT(ADDRESS($F160,45))=1,INDIRECT(ADDRESS($F160,52))*INDIRECT(ADDRESS($F160,42))/5,0),0), IF($G160&gt;0,IF(INDIRECT(ADDRESS($G160,45))=1,INDIRECT(ADDRESS($G160,52))*INDIRECT(ADDRESS($G160,42))/5,0),0), IF($H160&gt;0,IF(INDIRECT(ADDRESS($H160,45))=1,INDIRECT(ADDRESS($H160,52))*INDIRECT(ADDRESS($H160,42))/5,0),0)
)*$BF$296/100</f>
        <v>0</v>
      </c>
      <c r="BG160" s="19"/>
      <c r="BH160" s="57" cm="1">
        <f t="array" aca="1" ref="BH160" ca="1">SUM(IF($C160&gt;0,IF(AND(INDIRECT(ADDRESS($C160,44))=0,INDIRECT(ADDRESS($C160,38))&lt;&gt;"UL"),INDIRECT(ADDRESS($C160,COLUMN()-12)),0),0), IF($D160&gt;0,IF(AND(INDIRECT(ADDRESS($D160,44))=0,INDIRECT(ADDRESS($D160,38))&lt;&gt;"UL"),INDIRECT(ADDRESS($D160,COLUMN()-12)),0),0), IF($E160&gt;0,IF(AND(INDIRECT(ADDRESS($E160,44))=0,INDIRECT(ADDRESS($E160,38))&lt;&gt;"UL"),INDIRECT(ADDRESS($E160,COLUMN()-12)),0),0), IF($F160&gt;0,IF(AND(INDIRECT(ADDRESS($F160,44))=0,INDIRECT(ADDRESS($F160,38))&lt;&gt;"UL"),INDIRECT(ADDRESS($F160,COLUMN()-12)),0),0), IF($G160&gt;0,IF(AND(INDIRECT(ADDRESS($G160,44))=0,INDIRECT(ADDRESS($G160,38))&lt;&gt;"UL"),INDIRECT(ADDRESS($G160,COLUMN()-12)),0),0), IF($H160&gt;0,IF(AND(INDIRECT(ADDRESS($H160,44))=0,INDIRECT(ADDRESS($H160,38))&lt;&gt;"UL"),INDIRECT(ADDRESS($H160,COLUMN()-12)),0),0), IF($I160&gt;0,IF(AND(INDIRECT(ADDRESS($I160,44))=0,INDIRECT(ADDRESS($I160,38))&lt;&gt;"UL"),INDIRECT(ADDRESS($I160,COLUMN()-12)),0),0), IF($J160&gt;0,IF(AND(INDIRECT(ADDRESS($J160,44))=0,INDIRECT(ADDRESS($J160,38))&lt;&gt;"UL"),INDIRECT(ADDRESS($J160,COLUMN()-12)),0),0), IF($K160&gt;0,IF(AND(INDIRECT(ADDRESS($K160,44))=0,INDIRECT(ADDRESS($K160,38))&lt;&gt;"UL"),INDIRECT(ADDRESS($K160,COLUMN()-12)),0),0), IF($L160&gt;0,IF(AND(INDIRECT(ADDRESS($L160,44))=0,INDIRECT(ADDRESS($L160,38))&lt;&gt;"UL"),INDIRECT(ADDRESS($L160,COLUMN()-12)),0),0), IF($M160&gt;0,IF(AND(INDIRECT(ADDRESS($M160,44))=0,INDIRECT(ADDRESS($M160,38))&lt;&gt;"UL"),INDIRECT(ADDRESS($M160,COLUMN()-12)),0),0))</f>
        <v>0</v>
      </c>
      <c r="BI160" s="57" cm="1">
        <f t="array" aca="1" ref="BI160" ca="1">SUM(IF($C160&gt;0,IF(AND(INDIRECT(ADDRESS($C160,44))=0,INDIRECT(ADDRESS($C160,38))&lt;&gt;"UL"),INDIRECT(ADDRESS($C160,COLUMN()-12)),0),0), IF($D160&gt;0,IF(AND(INDIRECT(ADDRESS($D160,44))=0,INDIRECT(ADDRESS($D160,38))&lt;&gt;"UL"),INDIRECT(ADDRESS($D160,COLUMN()-12)),0),0), IF($E160&gt;0,IF(AND(INDIRECT(ADDRESS($E160,44))=0,INDIRECT(ADDRESS($E160,38))&lt;&gt;"UL"),INDIRECT(ADDRESS($E160,COLUMN()-12)),0),0), IF($F160&gt;0,IF(AND(INDIRECT(ADDRESS($F160,44))=0,INDIRECT(ADDRESS($F160,38))&lt;&gt;"UL"),INDIRECT(ADDRESS($F160,COLUMN()-12)),0),0), IF($G160&gt;0,IF(AND(INDIRECT(ADDRESS($G160,44))=0,INDIRECT(ADDRESS($G160,38))&lt;&gt;"UL"),INDIRECT(ADDRESS($G160,COLUMN()-12)),0),0), IF($H160&gt;0,IF(AND(INDIRECT(ADDRESS($H160,44))=0,INDIRECT(ADDRESS($H160,38))&lt;&gt;"UL"),INDIRECT(ADDRESS($H160,COLUMN()-12)),0),0), IF($I160&gt;0,IF(AND(INDIRECT(ADDRESS($I160,44))=0,INDIRECT(ADDRESS($I160,38))&lt;&gt;"UL"),INDIRECT(ADDRESS($I160,COLUMN()-12)),0),0), IF($J160&gt;0,IF(AND(INDIRECT(ADDRESS($J160,44))=0,INDIRECT(ADDRESS($J160,38))&lt;&gt;"UL"),INDIRECT(ADDRESS($J160,COLUMN()-12)),0),0), IF($K160&gt;0,IF(AND(INDIRECT(ADDRESS($K160,44))=0,INDIRECT(ADDRESS($K160,38))&lt;&gt;"UL"),INDIRECT(ADDRESS($K160,COLUMN()-12)),0),0), IF($L160&gt;0,IF(AND(INDIRECT(ADDRESS($L160,44))=0,INDIRECT(ADDRESS($L160,38))&lt;&gt;"UL"),INDIRECT(ADDRESS($L160,COLUMN()-12)),0),0), IF($M160&gt;0,IF(AND(INDIRECT(ADDRESS($M160,44))=0,INDIRECT(ADDRESS($M160,38))&lt;&gt;"UL"),INDIRECT(ADDRESS($M160,COLUMN()-12)),0),0))</f>
        <v>0</v>
      </c>
      <c r="BJ160" s="57" cm="1">
        <f t="array" aca="1" ref="BJ160" ca="1">SUM(IF($C160&gt;0,IF(AND(INDIRECT(ADDRESS($C160,44))=0,INDIRECT(ADDRESS($C160,38))&lt;&gt;"UL"),INDIRECT(ADDRESS($C160,COLUMN()-12)),0),0), IF($D160&gt;0,IF(AND(INDIRECT(ADDRESS($D160,44))=0,INDIRECT(ADDRESS($D160,38))&lt;&gt;"UL"),INDIRECT(ADDRESS($D160,COLUMN()-12)),0),0), IF($E160&gt;0,IF(AND(INDIRECT(ADDRESS($E160,44))=0,INDIRECT(ADDRESS($E160,38))&lt;&gt;"UL"),INDIRECT(ADDRESS($E160,COLUMN()-12)),0),0), IF($F160&gt;0,IF(AND(INDIRECT(ADDRESS($F160,44))=0,INDIRECT(ADDRESS($F160,38))&lt;&gt;"UL"),INDIRECT(ADDRESS($F160,COLUMN()-12)),0),0), IF($G160&gt;0,IF(AND(INDIRECT(ADDRESS($G160,44))=0,INDIRECT(ADDRESS($G160,38))&lt;&gt;"UL"),INDIRECT(ADDRESS($G160,COLUMN()-12)),0),0), IF($H160&gt;0,IF(AND(INDIRECT(ADDRESS($H160,44))=0,INDIRECT(ADDRESS($H160,38))&lt;&gt;"UL"),INDIRECT(ADDRESS($H160,COLUMN()-12)),0),0), IF($I160&gt;0,IF(AND(INDIRECT(ADDRESS($I160,44))=0,INDIRECT(ADDRESS($I160,38))&lt;&gt;"UL"),INDIRECT(ADDRESS($I160,COLUMN()-12)),0),0), IF($J160&gt;0,IF(AND(INDIRECT(ADDRESS($J160,44))=0,INDIRECT(ADDRESS($J160,38))&lt;&gt;"UL"),INDIRECT(ADDRESS($J160,COLUMN()-12)),0),0), IF($K160&gt;0,IF(AND(INDIRECT(ADDRESS($K160,44))=0,INDIRECT(ADDRESS($K160,38))&lt;&gt;"UL"),INDIRECT(ADDRESS($K160,COLUMN()-12)),0),0), IF($L160&gt;0,IF(AND(INDIRECT(ADDRESS($L160,44))=0,INDIRECT(ADDRESS($L160,38))&lt;&gt;"UL"),INDIRECT(ADDRESS($L160,COLUMN()-12)),0),0), IF($M160&gt;0,IF(AND(INDIRECT(ADDRESS($M160,44))=0,INDIRECT(ADDRESS($M160,38))&lt;&gt;"UL"),INDIRECT(ADDRESS($M160,COLUMN()-12)),0),0))</f>
        <v>0</v>
      </c>
      <c r="BK160" s="57">
        <f t="shared" ca="1" si="106"/>
        <v>0</v>
      </c>
      <c r="BL160" s="58">
        <f t="shared" ca="1" si="107"/>
        <v>0</v>
      </c>
      <c r="BM160" s="57" cm="1">
        <f t="array" aca="1" ref="BM160" ca="1">SUM(IF($C160&gt;0,IF(AND(INDIRECT(ADDRESS($C160,44))=0,INDIRECT(ADDRESS($C160,38))&lt;&gt;"UL"),INDIRECT(ADDRESS($C160,COLUMN()-12)),0),0), IF($D160&gt;0,IF(AND(INDIRECT(ADDRESS($D160,44))=0,INDIRECT(ADDRESS($D160,38))&lt;&gt;"UL"),INDIRECT(ADDRESS($D160,COLUMN()-12)),0),0), IF($E160&gt;0,IF(AND(INDIRECT(ADDRESS($E160,44))=0,INDIRECT(ADDRESS($E160,38))&lt;&gt;"UL"),INDIRECT(ADDRESS($E160,COLUMN()-12)),0),0), IF($F160&gt;0,IF(AND(INDIRECT(ADDRESS($F160,44))=0,INDIRECT(ADDRESS($F160,38))&lt;&gt;"UL"),INDIRECT(ADDRESS($F160,COLUMN()-12)),0),0), IF($G160&gt;0,IF(AND(INDIRECT(ADDRESS($G160,44))=0,INDIRECT(ADDRESS($G160,38))&lt;&gt;"UL"),INDIRECT(ADDRESS($G160,COLUMN()-12)),0),0), IF($H160&gt;0,IF(AND(INDIRECT(ADDRESS($H160,44))=0,INDIRECT(ADDRESS($H160,38))&lt;&gt;"UL"),INDIRECT(ADDRESS($H160,COLUMN()-12)),0),0), IF($I160&gt;0,IF(AND(INDIRECT(ADDRESS($I160,44))=0,INDIRECT(ADDRESS($I160,38))&lt;&gt;"UL"),INDIRECT(ADDRESS($I160,COLUMN()-12)),0),0), IF($J160&gt;0,IF(AND(INDIRECT(ADDRESS($J160,44))=0,INDIRECT(ADDRESS($J160,38))&lt;&gt;"UL"),INDIRECT(ADDRESS($J160,COLUMN()-12)),0),0), IF($K160&gt;0,IF(AND(INDIRECT(ADDRESS($K160,44))=0,INDIRECT(ADDRESS($K160,38))&lt;&gt;"UL"),INDIRECT(ADDRESS($K160,COLUMN()-11)),0),0), IF($L160&gt;0,IF(AND(INDIRECT(ADDRESS($L160,44))=0,INDIRECT(ADDRESS($L160,38))&lt;&gt;"UL"),INDIRECT(ADDRESS($L160,COLUMN()-11)),0),0), IF($M160&gt;0,IF(AND(INDIRECT(ADDRESS($M160,44))=0,INDIRECT(ADDRESS($M160,38))&lt;&gt;"UL"),INDIRECT(ADDRESS($M160,COLUMN()-11)),0),0))</f>
        <v>0</v>
      </c>
      <c r="BN160" s="57" cm="1">
        <f t="array" aca="1" ref="BN160" ca="1">SUM(IF($C160&gt;0,IF(AND(INDIRECT(ADDRESS($C160,44))=0,INDIRECT(ADDRESS($C160,38))&lt;&gt;"UL"),INDIRECT(ADDRESS($C160,COLUMN()-12)),0),0), IF($D160&gt;0,IF(AND(INDIRECT(ADDRESS($D160,44))=0,INDIRECT(ADDRESS($D160,38))&lt;&gt;"UL"),INDIRECT(ADDRESS($D160,COLUMN()-12)),0),0), IF($E160&gt;0,IF(AND(INDIRECT(ADDRESS($E160,44))=0,INDIRECT(ADDRESS($E160,38))&lt;&gt;"UL"),INDIRECT(ADDRESS($E160,COLUMN()-12)),0),0), IF($F160&gt;0,IF(AND(INDIRECT(ADDRESS($F160,44))=0,INDIRECT(ADDRESS($F160,38))&lt;&gt;"UL"),INDIRECT(ADDRESS($F160,COLUMN()-12)),0),0), IF($G160&gt;0,IF(AND(INDIRECT(ADDRESS($G160,44))=0,INDIRECT(ADDRESS($G160,38))&lt;&gt;"UL"),INDIRECT(ADDRESS($G160,COLUMN()-12)),0),0), IF($H160&gt;0,IF(AND(INDIRECT(ADDRESS($H160,44))=0,INDIRECT(ADDRESS($H160,38))&lt;&gt;"UL"),INDIRECT(ADDRESS($H160,COLUMN()-12)),0),0), IF($I160&gt;0,IF(AND(INDIRECT(ADDRESS($I160,44))=0,INDIRECT(ADDRESS($I160,38))&lt;&gt;"UL"),INDIRECT(ADDRESS($I160,COLUMN()-12)),0),0), IF($J160&gt;0,IF(AND(INDIRECT(ADDRESS($J160,44))=0,INDIRECT(ADDRESS($J160,38))&lt;&gt;"UL"),INDIRECT(ADDRESS($J160,COLUMN()-12)),0),0), IF($K160&gt;0,IF(AND(INDIRECT(ADDRESS($K160,44))=0,INDIRECT(ADDRESS($K160,38))&lt;&gt;"UL"),INDIRECT(ADDRESS($K160,COLUMN()-11)),0),0), IF($L160&gt;0,IF(AND(INDIRECT(ADDRESS($L160,44))=0,INDIRECT(ADDRESS($L160,38))&lt;&gt;"UL"),INDIRECT(ADDRESS($L160,COLUMN()-11)),0),0), IF($M160&gt;0,IF(AND(INDIRECT(ADDRESS($M160,44))=0,INDIRECT(ADDRESS($M160,38))&lt;&gt;"UL"),INDIRECT(ADDRESS($M160,COLUMN()-11)),0),0))</f>
        <v>0</v>
      </c>
      <c r="BO160" s="57" cm="1">
        <f t="array" aca="1" ref="BO160" ca="1">SUM(IF($C160&gt;0,IF(AND(INDIRECT(ADDRESS($C160,44))=0,INDIRECT(ADDRESS($C160,38))&lt;&gt;"UL"),INDIRECT(ADDRESS($C160,COLUMN()-12)),0),0), IF($D160&gt;0,IF(AND(INDIRECT(ADDRESS($D160,44))=0,INDIRECT(ADDRESS($D160,38))&lt;&gt;"UL"),INDIRECT(ADDRESS($D160,COLUMN()-12)),0),0), IF($E160&gt;0,IF(AND(INDIRECT(ADDRESS($E160,44))=0,INDIRECT(ADDRESS($E160,38))&lt;&gt;"UL"),INDIRECT(ADDRESS($E160,COLUMN()-12)),0),0), IF($F160&gt;0,IF(AND(INDIRECT(ADDRESS($F160,44))=0,INDIRECT(ADDRESS($F160,38))&lt;&gt;"UL"),INDIRECT(ADDRESS($F160,COLUMN()-12)),0),0), IF($G160&gt;0,IF(AND(INDIRECT(ADDRESS($G160,44))=0,INDIRECT(ADDRESS($G160,38))&lt;&gt;"UL"),INDIRECT(ADDRESS($G160,COLUMN()-12)),0),0), IF($H160&gt;0,IF(AND(INDIRECT(ADDRESS($H160,44))=0,INDIRECT(ADDRESS($H160,38))&lt;&gt;"UL"),INDIRECT(ADDRESS($H160,COLUMN()-12)),0),0), IF($I160&gt;0,IF(AND(INDIRECT(ADDRESS($I160,44))=0,INDIRECT(ADDRESS($I160,38))&lt;&gt;"UL"),INDIRECT(ADDRESS($I160,COLUMN()-12)),0),0), IF($J160&gt;0,IF(AND(INDIRECT(ADDRESS($J160,44))=0,INDIRECT(ADDRESS($J160,38))&lt;&gt;"UL"),INDIRECT(ADDRESS($J160,COLUMN()-12)),0),0), IF($K160&gt;0,IF(AND(INDIRECT(ADDRESS($K160,44))=0,INDIRECT(ADDRESS($K160,38))&lt;&gt;"UL"),INDIRECT(ADDRESS($K160,COLUMN()-11)),0),0), IF($L160&gt;0,IF(AND(INDIRECT(ADDRESS($L160,44))=0,INDIRECT(ADDRESS($L160,38))&lt;&gt;"UL"),INDIRECT(ADDRESS($L160,COLUMN()-11)),0),0), IF($M160&gt;0,IF(AND(INDIRECT(ADDRESS($M160,44))=0,INDIRECT(ADDRESS($M160,38))&lt;&gt;"UL"),INDIRECT(ADDRESS($M160,COLUMN()-11)),0),0))</f>
        <v>0</v>
      </c>
      <c r="BP160" s="57" cm="1">
        <f t="array" aca="1" ref="BP160" ca="1">SUM(IF($C160&gt;0,IF(AND(INDIRECT(ADDRESS($C160,44))=0,INDIRECT(ADDRESS($C160,38))&lt;&gt;"UL"),INDIRECT(ADDRESS($C160,COLUMN()-12)),0),0), IF($D160&gt;0,IF(AND(INDIRECT(ADDRESS($D160,44))=0,INDIRECT(ADDRESS($D160,38))&lt;&gt;"UL"),INDIRECT(ADDRESS($D160,COLUMN()-12)),0),0), IF($E160&gt;0,IF(AND(INDIRECT(ADDRESS($E160,44))=0,INDIRECT(ADDRESS($E160,38))&lt;&gt;"UL"),INDIRECT(ADDRESS($E160,COLUMN()-12)),0),0), IF($F160&gt;0,IF(AND(INDIRECT(ADDRESS($F160,44))=0,INDIRECT(ADDRESS($F160,38))&lt;&gt;"UL"),INDIRECT(ADDRESS($F160,COLUMN()-12)),0),0), IF($G160&gt;0,IF(AND(INDIRECT(ADDRESS($G160,44))=0,INDIRECT(ADDRESS($G160,38))&lt;&gt;"UL"),INDIRECT(ADDRESS($G160,COLUMN()-12)),0),0), IF($H160&gt;0,IF(AND(INDIRECT(ADDRESS($H160,44))=0,INDIRECT(ADDRESS($H160,38))&lt;&gt;"UL"),INDIRECT(ADDRESS($H160,COLUMN()-12)),0),0), IF($I160&gt;0,IF(AND(INDIRECT(ADDRESS($I160,44))=0,INDIRECT(ADDRESS($I160,38))&lt;&gt;"UL"),INDIRECT(ADDRESS($I160,COLUMN()-12)),0),0), IF($J160&gt;0,IF(AND(INDIRECT(ADDRESS($J160,44))=0,INDIRECT(ADDRESS($J160,38))&lt;&gt;"UL"),INDIRECT(ADDRESS($J160,COLUMN()-12)),0),0), IF($K160&gt;0,IF(AND(INDIRECT(ADDRESS($K160,44))=0,INDIRECT(ADDRESS($K160,38))&lt;&gt;"UL"),INDIRECT(ADDRESS($K160,COLUMN()-11)),0),0), IF($L160&gt;0,IF(AND(INDIRECT(ADDRESS($L160,44))=0,INDIRECT(ADDRESS($L160,38))&lt;&gt;"UL"),INDIRECT(ADDRESS($L160,COLUMN()-11)),0),0), IF($M160&gt;0,IF(AND(INDIRECT(ADDRESS($M160,44))=0,INDIRECT(ADDRESS($M160,38))&lt;&gt;"UL"),INDIRECT(ADDRESS($M160,COLUMN()-11)),0),0))</f>
        <v>0</v>
      </c>
      <c r="BQ160" s="57">
        <f t="shared" ca="1" si="108"/>
        <v>0</v>
      </c>
      <c r="BR160" s="161">
        <f t="shared" ca="1" si="109"/>
        <v>72.389680909882316</v>
      </c>
      <c r="BS160" s="56"/>
      <c r="BT160" s="56">
        <f t="shared" ca="1" si="110"/>
        <v>0.82769930447630957</v>
      </c>
      <c r="BU160" s="56">
        <f t="shared" ca="1" si="111"/>
        <v>4.3563121288226821E-2</v>
      </c>
      <c r="BV160" s="57" t="s">
        <v>33</v>
      </c>
      <c r="BW160" s="57" cm="1">
        <f t="array" aca="1" ref="BW160" ca="1">SUM(IF($C160&gt;0,IF(AND(INDIRECT(ADDRESS($C160,44))=0,INDIRECT(ADDRESS($C160,38))="UL",ISERROR(SEARCH("Rear",INDIRECT(ADDRESS($C160,33)))),ISERROR(SEARCH("Side",INDIRECT(ADDRESS($C160,33))))),INDIRECT(ADDRESS($C160,COLUMN())),0),0),IF($D160&gt;0,IF(AND(INDIRECT(ADDRESS($D160,44))=0,INDIRECT(ADDRESS($D160,38))="UL",ISERROR(SEARCH("Rear",INDIRECT(ADDRESS($D160,33)))),ISERROR(SEARCH("Side",INDIRECT(ADDRESS($D160,33))))),INDIRECT(ADDRESS($D160,COLUMN())),0),0),IF($E160&gt;0,IF(AND(INDIRECT(ADDRESS($E160,44))=0,INDIRECT(ADDRESS($E160,38))="UL",ISERROR(SEARCH("Rear",INDIRECT(ADDRESS($E160,33)))),ISERROR(SEARCH("Side",INDIRECT(ADDRESS($E160,33))))),INDIRECT(ADDRESS($E160,COLUMN())),0),0),IF($F160&gt;0,IF(AND(INDIRECT(ADDRESS($F160,44))=0,INDIRECT(ADDRESS($F160,38))="UL",ISERROR(SEARCH("Rear",INDIRECT(ADDRESS($F160,33)))),ISERROR(SEARCH("Side",INDIRECT(ADDRESS($F160,33))))),INDIRECT(ADDRESS($F160,COLUMN())),0),0),IF($G160&gt;0,IF(AND(INDIRECT(ADDRESS($G160,44))=0,INDIRECT(ADDRESS($G160,38))="UL",ISERROR(SEARCH("Rear",INDIRECT(ADDRESS($G160,33)))),ISERROR(SEARCH("Side",INDIRECT(ADDRESS($G160,33))))),INDIRECT(ADDRESS($G160,COLUMN())),0),0),IF($H160&gt;0,IF(AND(INDIRECT(ADDRESS($H160,44))=0,INDIRECT(ADDRESS($H160,38))="UL",ISERROR(SEARCH("Rear",INDIRECT(ADDRESS($H160,33)))),ISERROR(SEARCH("Side",INDIRECT(ADDRESS($H160,33))))),INDIRECT(ADDRESS($H160,COLUMN())),0),0),IF($I160&gt;0,IF(AND(INDIRECT(ADDRESS($I160,44))=0,INDIRECT(ADDRESS($I160,38))="UL",ISERROR(SEARCH("Rear",INDIRECT(ADDRESS($I160,33)))),ISERROR(SEARCH("Side",INDIRECT(ADDRESS($I160,33))))),INDIRECT(ADDRESS($I160,COLUMN())),0),0),IF($J160&gt;0,IF(AND(INDIRECT(ADDRESS($J160,44))=0,INDIRECT(ADDRESS($J160,38))="UL",ISERROR(SEARCH("Rear",INDIRECT(ADDRESS($J160,33)))),ISERROR(SEARCH("Side",INDIRECT(ADDRESS($J160,33))))),INDIRECT(ADDRESS($J160,COLUMN())),0),0),IF($K160&gt;0,IF(AND(INDIRECT(ADDRESS($K160,44))=0,INDIRECT(ADDRESS($K160,38))="UL",ISERROR(SEARCH("Rear",INDIRECT(ADDRESS($K160,33)))),ISERROR(SEARCH("Side",INDIRECT(ADDRESS($K160,33))))),INDIRECT(ADDRESS($K160,COLUMN())),0),0),IF($L160&gt;0,IF(AND(INDIRECT(ADDRESS($L160,44))=0,INDIRECT(ADDRESS($L160,38))="UL",ISERROR(SEARCH("Rear",INDIRECT(ADDRESS($L160,33)))),ISERROR(SEARCH("Side",INDIRECT(ADDRESS($L160,33))))),INDIRECT(ADDRESS($L160,COLUMN())),0),0),IF($M160&gt;0,IF(AND(INDIRECT(ADDRESS($M160,44))=0,INDIRECT(ADDRESS($M160,38))="UL",ISERROR(SEARCH("Rear",INDIRECT(ADDRESS($M160,33)))),ISERROR(SEARCH("Side",INDIRECT(ADDRESS($M160,33))))),INDIRECT(ADDRESS($M160,COLUMN())),0),0))</f>
        <v>0.22222222222222221</v>
      </c>
      <c r="BX160" s="57">
        <f t="shared" ca="1" si="112"/>
        <v>0.22222222222222221</v>
      </c>
      <c r="BY160" s="57" cm="1">
        <f t="array" aca="1" ref="BY160" ca="1">SUM(IF($C160&gt;0,IF(AND(INDIRECT(ADDRESS($C160,44))=0,INDIRECT(ADDRESS($C160,38))="UL"),INDIRECT(ADDRESS($C160,COLUMN())),0),0),IF($D160&gt;0,IF(AND(INDIRECT(ADDRESS($D160,44))=0,INDIRECT(ADDRESS($D160,38))="UL"),INDIRECT(ADDRESS($D160,COLUMN())),0),0),IF($E160&gt;0,IF(AND(INDIRECT(ADDRESS($E160,44))=0,INDIRECT(ADDRESS($E160,38))="UL"),INDIRECT(ADDRESS($E160,COLUMN())),0),0),IF($F160&gt;0,IF(AND(INDIRECT(ADDRESS($F160,44))=0,INDIRECT(ADDRESS($F160,38))="UL"),INDIRECT(ADDRESS($F160,COLUMN())),0),0),IF($G160&gt;0,IF(AND(INDIRECT(ADDRESS($G160,44))=0,INDIRECT(ADDRESS($G160,38))="UL"),INDIRECT(ADDRESS($G160,COLUMN())),0),0),IF($H160&gt;0,IF(AND(INDIRECT(ADDRESS($H160,44))=0,INDIRECT(ADDRESS($H160,38))="UL"),INDIRECT(ADDRESS($H160,COLUMN())),0),0),IF($I160&gt;0,IF(AND(INDIRECT(ADDRESS($I160,44))=0,INDIRECT(ADDRESS($I160,38))="UL"),INDIRECT(ADDRESS($I160,COLUMN())),0),0),IF($J160&gt;0,IF(AND(INDIRECT(ADDRESS($J160,44))=0,INDIRECT(ADDRESS($J160,38))="UL"),INDIRECT(ADDRESS($J160,COLUMN())),0),0),IF($K160&gt;0,IF(AND(INDIRECT(ADDRESS($K160,44))=0,INDIRECT(ADDRESS($K160,38))="UL"),INDIRECT(ADDRESS($K160,COLUMN())),0),0),IF($L160&gt;0,IF(AND(INDIRECT(ADDRESS($L160,44))=0,INDIRECT(ADDRESS($L160,38))="UL"),INDIRECT(ADDRESS($L160,COLUMN())),0),0),IF($M160&gt;0,IF(AND(INDIRECT(ADDRESS($M160,44))=0,INDIRECT(ADDRESS($M160,38))="UL"),INDIRECT(ADDRESS($M160,COLUMN())),0),0))</f>
        <v>7.407407407407407E-2</v>
      </c>
      <c r="BZ160" s="57" cm="1">
        <f t="array" aca="1" ref="BZ160" ca="1">SUM(IF($C160&gt;0,IF(AND(INDIRECT(ADDRESS($C160,44))=0,INDIRECT(ADDRESS($C160,38))="UL"),INDIRECT(ADDRESS($C160,COLUMN())),0),0),IF($D160&gt;0,IF(AND(INDIRECT(ADDRESS($D160,44))=0,INDIRECT(ADDRESS($D160,38))="UL"),INDIRECT(ADDRESS($D160,COLUMN())),0),0),IF($E160&gt;0,IF(AND(INDIRECT(ADDRESS($E160,44))=0,INDIRECT(ADDRESS($E160,38))="UL"),INDIRECT(ADDRESS($E160,COLUMN())),0),0),IF($F160&gt;0,IF(AND(INDIRECT(ADDRESS($F160,44))=0,INDIRECT(ADDRESS($F160,38))="UL"),INDIRECT(ADDRESS($F160,COLUMN())),0),0),IF($G160&gt;0,IF(AND(INDIRECT(ADDRESS($G160,44))=0,INDIRECT(ADDRESS($G160,38))="UL"),INDIRECT(ADDRESS($G160,COLUMN())),0),0),IF($H160&gt;0,IF(AND(INDIRECT(ADDRESS($H160,44))=0,INDIRECT(ADDRESS($H160,38))="UL"),INDIRECT(ADDRESS($H160,COLUMN())),0),0),IF($I160&gt;0,IF(AND(INDIRECT(ADDRESS($I160,44))=0,INDIRECT(ADDRESS($I160,38))="UL"),INDIRECT(ADDRESS($I160,COLUMN())),0),0),IF($J160&gt;0,IF(AND(INDIRECT(ADDRESS($J160,44))=0,INDIRECT(ADDRESS($J160,38))="UL"),INDIRECT(ADDRESS($J160,COLUMN())),0),0),IF($K160&gt;0,IF(AND(INDIRECT(ADDRESS($K160,44))=0,INDIRECT(ADDRESS($K160,38))="UL"),INDIRECT(ADDRESS($K160,COLUMN())),0),0),IF($L160&gt;0,IF(AND(INDIRECT(ADDRESS($L160,44))=0,INDIRECT(ADDRESS($L160,38))="UL"),INDIRECT(ADDRESS($L160,COLUMN())),0),0),IF($M160&gt;0,IF(AND(INDIRECT(ADDRESS($M160,44))=0,INDIRECT(ADDRESS($M160,38))="UL"),INDIRECT(ADDRESS($M160,COLUMN())),0),0))</f>
        <v>7.407407407407407E-2</v>
      </c>
      <c r="CA160" s="57">
        <f t="shared" ca="1" si="113"/>
        <v>7.407407407407407E-2</v>
      </c>
      <c r="CB160" s="57" cm="1">
        <f t="array" aca="1" ref="CB160" ca="1">SUM(IF($C160&gt;0,IF(AND(INDIRECT(ADDRESS($C160,44))=0,INDIRECT(ADDRESS($C160,38))&lt;&gt;"UL"),INDIRECT(ADDRESS($C160,COLUMN())),0),0),IF($D160&gt;0,IF(AND(INDIRECT(ADDRESS($D160,44))=0,INDIRECT(ADDRESS($D160,38))&lt;&gt;"UL"),INDIRECT(ADDRESS($D160,COLUMN())),0),0),IF($E160&gt;0,IF(AND(INDIRECT(ADDRESS($E160,44))=0,INDIRECT(ADDRESS($E160,38))&lt;&gt;"UL"),INDIRECT(ADDRESS($E160,COLUMN())),0),0),IF($F160&gt;0,IF(AND(INDIRECT(ADDRESS($F160,44))=0,INDIRECT(ADDRESS($F160,38))&lt;&gt;"UL"),INDIRECT(ADDRESS($F160,COLUMN())),0),0),IF($G160&gt;0,IF(AND(INDIRECT(ADDRESS($G160,44))=0,INDIRECT(ADDRESS($G160,38))&lt;&gt;"UL"),INDIRECT(ADDRESS($G160,COLUMN())),0),0),IF($H160&gt;0,IF(AND(INDIRECT(ADDRESS($H160,44))=0,INDIRECT(ADDRESS($H160,38))&lt;&gt;"UL"),INDIRECT(ADDRESS($H160,COLUMN())),0),0),IF($I160&gt;0,IF(AND(INDIRECT(ADDRESS($I160,44))=0,INDIRECT(ADDRESS($I160,38))&lt;&gt;"UL"),INDIRECT(ADDRESS($I160,COLUMN())),0),0),IF($J160&gt;0,IF(AND(INDIRECT(ADDRESS($J160,44))=0,INDIRECT(ADDRESS($J160,38))&lt;&gt;"UL"),INDIRECT(ADDRESS($J160,COLUMN())),0),0),IF($K160&gt;0,IF(AND(INDIRECT(ADDRESS($K160,44))=0,INDIRECT(ADDRESS($K160,38))&lt;&gt;"UL"),INDIRECT(ADDRESS($K160,COLUMN())),0),0),IF($L160&gt;0,IF(AND(INDIRECT(ADDRESS($L160,44))=0,INDIRECT(ADDRESS($L160,38))&lt;&gt;"UL"),INDIRECT(ADDRESS($L160,COLUMN())),0),0),IF($M160&gt;0,IF(AND(INDIRECT(ADDRESS($M160,44))=0,INDIRECT(ADDRESS($M160,38))&lt;&gt;"UL"),INDIRECT(ADDRESS($M160,COLUMN())),0),0))</f>
        <v>0</v>
      </c>
      <c r="CC160" s="57">
        <f t="shared" ca="1" si="114"/>
        <v>0</v>
      </c>
      <c r="CD160" s="57" cm="1">
        <f t="array" aca="1" ref="CD160" ca="1">SUM(IF($C160&gt;0,IF(AND(INDIRECT(ADDRESS($C160,44))=0,INDIRECT(ADDRESS($C160,38))&lt;&gt;"UL"),INDIRECT(ADDRESS($C160,COLUMN())),0),0),IF($D160&gt;0,IF(AND(INDIRECT(ADDRESS($D160,44))=0,INDIRECT(ADDRESS($D160,38))&lt;&gt;"UL"),INDIRECT(ADDRESS($D160,COLUMN())),0),0),IF($E160&gt;0,IF(AND(INDIRECT(ADDRESS($E160,44))=0,INDIRECT(ADDRESS($E160,38))&lt;&gt;"UL"),INDIRECT(ADDRESS($E160,COLUMN())),0),0),IF($F160&gt;0,IF(AND(INDIRECT(ADDRESS($F160,44))=0,INDIRECT(ADDRESS($F160,38))&lt;&gt;"UL"),INDIRECT(ADDRESS($F160,COLUMN())),0),0),IF($G160&gt;0,IF(AND(INDIRECT(ADDRESS($G160,44))=0,INDIRECT(ADDRESS($G160,38))&lt;&gt;"UL"),INDIRECT(ADDRESS($G160,COLUMN())),0),0),IF($H160&gt;0,IF(AND(INDIRECT(ADDRESS($H160,44))=0,INDIRECT(ADDRESS($H160,38))&lt;&gt;"UL"),INDIRECT(ADDRESS($H160,COLUMN())),0),0),IF($I160&gt;0,IF(AND(INDIRECT(ADDRESS($I160,44))=0,INDIRECT(ADDRESS($I160,38))&lt;&gt;"UL"),INDIRECT(ADDRESS($I160,COLUMN())),0),0),IF($J160&gt;0,IF(AND(INDIRECT(ADDRESS($J160,44))=0,INDIRECT(ADDRESS($J160,38))&lt;&gt;"UL"),INDIRECT(ADDRESS($J160,COLUMN())),0),0),IF($K160&gt;0,IF(AND(INDIRECT(ADDRESS($K160,44))=0,INDIRECT(ADDRESS($K160,38))&lt;&gt;"UL"),INDIRECT(ADDRESS($K160,COLUMN())),0),0),IF($L160&gt;0,IF(AND(INDIRECT(ADDRESS($L160,44))=0,INDIRECT(ADDRESS($L160,38))&lt;&gt;"UL"),INDIRECT(ADDRESS($L160,COLUMN())),0),0),IF($M160&gt;0,IF(AND(INDIRECT(ADDRESS($M160,44))=0,INDIRECT(ADDRESS($M160,38))&lt;&gt;"UL"),INDIRECT(ADDRESS($M160,COLUMN())),0),0))</f>
        <v>0</v>
      </c>
      <c r="CE160" s="57" cm="1">
        <f t="array" aca="1" ref="CE160" ca="1">SUM(IF($C160&gt;0,IF(AND(INDIRECT(ADDRESS($C160,44))=0,INDIRECT(ADDRESS($C160,38))&lt;&gt;"UL"),INDIRECT(ADDRESS($C160,COLUMN())),0),0),IF($D160&gt;0,IF(AND(INDIRECT(ADDRESS($D160,44))=0,INDIRECT(ADDRESS($D160,38))&lt;&gt;"UL"),INDIRECT(ADDRESS($D160,COLUMN())),0),0),IF($E160&gt;0,IF(AND(INDIRECT(ADDRESS($E160,44))=0,INDIRECT(ADDRESS($E160,38))&lt;&gt;"UL"),INDIRECT(ADDRESS($E160,COLUMN())),0),0),IF($F160&gt;0,IF(AND(INDIRECT(ADDRESS($F160,44))=0,INDIRECT(ADDRESS($F160,38))&lt;&gt;"UL"),INDIRECT(ADDRESS($F160,COLUMN())),0),0),IF($G160&gt;0,IF(AND(INDIRECT(ADDRESS($G160,44))=0,INDIRECT(ADDRESS($G160,38))&lt;&gt;"UL"),INDIRECT(ADDRESS($G160,COLUMN())),0),0),IF($H160&gt;0,IF(AND(INDIRECT(ADDRESS($H160,44))=0,INDIRECT(ADDRESS($H160,38))&lt;&gt;"UL"),INDIRECT(ADDRESS($H160,COLUMN())),0),0),IF($I160&gt;0,IF(AND(INDIRECT(ADDRESS($I160,44))=0,INDIRECT(ADDRESS($I160,38))&lt;&gt;"UL"),INDIRECT(ADDRESS($I160,COLUMN())),0),0),IF($J160&gt;0,IF(AND(INDIRECT(ADDRESS($J160,44))=0,INDIRECT(ADDRESS($J160,38))&lt;&gt;"UL"),INDIRECT(ADDRESS($J160,COLUMN())),0),0),IF($K160&gt;0,IF(AND(INDIRECT(ADDRESS($K160,44))=0,INDIRECT(ADDRESS($K160,38))&lt;&gt;"UL"),INDIRECT(ADDRESS($K160,COLUMN())),0),0),IF($L160&gt;0,IF(AND(INDIRECT(ADDRESS($L160,44))=0,INDIRECT(ADDRESS($L160,38))&lt;&gt;"UL"),INDIRECT(ADDRESS($L160,COLUMN())),0),0),IF($M160&gt;0,IF(AND(INDIRECT(ADDRESS($M160,44))=0,INDIRECT(ADDRESS($M160,38))&lt;&gt;"UL"),INDIRECT(ADDRESS($M160,COLUMN())),0),0))</f>
        <v>0</v>
      </c>
      <c r="CF160" s="57">
        <f t="shared" ca="1" si="115"/>
        <v>0</v>
      </c>
      <c r="CG160" s="57">
        <f t="shared" ca="1" si="116"/>
        <v>0.44783284660280537</v>
      </c>
      <c r="CH160" s="57">
        <f t="shared" ca="1" si="117"/>
        <v>2.3570149821200283E-2</v>
      </c>
      <c r="CI160" s="19">
        <f t="shared" ca="1" si="118"/>
        <v>13.134726541381678</v>
      </c>
      <c r="CJ160" s="19"/>
      <c r="CK160" s="57" cm="1">
        <f t="array" aca="1" ref="CK160" ca="1">IF(AU160="S", SUM(IF($C160&gt;0,IF(INDIRECT(ADDRESS($C160,43))&lt;&gt;1,INDIRECT(ADDRESS($C160,48)),0),0), IF($D160&gt;0,IF(INDIRECT(ADDRESS($D160,43))&lt;&gt;1,INDIRECT(ADDRESS($D160,48)),0),0), IF($E160&gt;0,IF(INDIRECT(ADDRESS($E160,43))&lt;&gt;1,INDIRECT(ADDRESS($E160,48)),0),0), IF($F160&gt;0,IF(INDIRECT(ADDRESS($F160,43))&lt;&gt;1,INDIRECT(ADDRESS($F160,48)),0),0), IF($G160&gt;0,IF(INDIRECT(ADDRESS($G160,43))&lt;&gt;1,INDIRECT(ADDRESS($G160,48)),0),0), IF($H160&gt;0,IF(INDIRECT(ADDRESS($H160,43))&lt;&gt;1,INDIRECT(ADDRESS($H160,48)),0),0), IF($I160&gt;0,IF(INDIRECT(ADDRESS($I160,43))&lt;&gt;1,INDIRECT(ADDRESS($I160,48)),0),0), IF($J160&gt;0,IF(INDIRECT(ADDRESS($J160,43))&lt;&gt;1,INDIRECT(ADDRESS($J160,48)),0),0), IF($K160&gt;0,IF(INDIRECT(ADDRESS($K160,43))&lt;&gt;1,INDIRECT(ADDRESS($K160,48)),0),0), IF($L160&gt;0,IF(INDIRECT(ADDRESS($L160,43))&lt;&gt;1,INDIRECT(ADDRESS($L160,48)),0),0), IF($M160&gt;0,IF(INDIRECT(ADDRESS($M160,43))&lt;&gt;1,INDIRECT(ADDRESS($M160,48)),0),0)), IF(AU160="L",SUM(IF($C160&gt;0,IF(INDIRECT(ADDRESS($C160,43))&lt;&gt;1,INDIRECT(ADDRESS($C160,50)),0),0), IF($D160&gt;0,IF(INDIRECT(ADDRESS($D160,43))&lt;&gt;1,INDIRECT(ADDRESS($D160,50)),0),0), IF($E160&gt;0,IF(INDIRECT(ADDRESS($E160,43))&lt;&gt;1,INDIRECT(ADDRESS($E160,50)),0),0), IF($F160&gt;0,IF(INDIRECT(ADDRESS($F160,43))&lt;&gt;1,INDIRECT(ADDRESS($F160,50)),0),0), IF($G160&gt;0,IF(INDIRECT(ADDRESS($G160,43))&lt;&gt;1,INDIRECT(ADDRESS($G160,50)),0),0), IF($G160&gt;0,IF(INDIRECT(ADDRESS($G160,43))&lt;&gt;1,INDIRECT(ADDRESS($G160,50)),0),0), IF($H160&gt;0,IF(INDIRECT(ADDRESS($H160,43))&lt;&gt;1,INDIRECT(ADDRESS($H160,50)),0),0), IF($I160&gt;0,IF(INDIRECT(ADDRESS($I160,43))&lt;&gt;1,INDIRECT(ADDRESS($I160,50)),0),0), IF($J160&gt;0,IF(INDIRECT(ADDRESS($J160,43))&lt;&gt;1,INDIRECT(ADDRESS($J160,50)),0),0), IF($K160&gt;0,IF(INDIRECT(ADDRESS($K160,43))&lt;&gt;1,INDIRECT(ADDRESS($K160,50)),0),0), IF($L160&gt;0,IF(INDIRECT(ADDRESS($L160,43))&lt;&gt;1,INDIRECT(ADDRESS($L160,50)),0),0), IF($M160&gt;0,IF(INDIRECT(ADDRESS($M160,43))&lt;&gt;1,INDIRECT(ADDRESS($M160,50)),0),0)), SUM(IF($C160&gt;0,IF(INDIRECT(ADDRESS($C160,43))&lt;&gt;1,INDIRECT(ADDRESS($C160,49)),0),0), IF($D160&gt;0,IF(INDIRECT(ADDRESS($D160,43))&lt;&gt;1,INDIRECT(ADDRESS($D160,49)),0),0), IF($E160&gt;0,IF(INDIRECT(ADDRESS($E160,43))&lt;&gt;1,INDIRECT(ADDRESS($E160,49)),0),0), IF($F160&gt;0,IF(INDIRECT(ADDRESS($F160,43))&lt;&gt;1,INDIRECT(ADDRESS($F160,49)),0),0), IF($G160&gt;0,IF(INDIRECT(ADDRESS($G160,43))&lt;&gt;1,INDIRECT(ADDRESS($G160,49)),0),0), IF($G160&gt;0,IF(INDIRECT(ADDRESS($G160,43))&lt;&gt;1,INDIRECT(ADDRESS($G160,49)),0),0), IF($H160&gt;0,IF(INDIRECT(ADDRESS($H160,43))&lt;&gt;1,INDIRECT(ADDRESS($H160,49)),0),0), IF($I160&gt;0,IF(INDIRECT(ADDRESS($I160,43))&lt;&gt;1,INDIRECT(ADDRESS($I160,49)),0),0), IF($J160&gt;0,IF(INDIRECT(ADDRESS($J160,43))&lt;&gt;1,INDIRECT(ADDRESS($J160,49)),0),0), IF($K160&gt;0,IF(INDIRECT(ADDRESS($K160,43))&lt;&gt;1,INDIRECT(ADDRESS($K160,49)),0),0), IF($L160&gt;0,IF(INDIRECT(ADDRESS($L160,43))&lt;&gt;1,INDIRECT(ADDRESS($L160,49)),0),0), IF($M160&gt;0,IF(INDIRECT(ADDRESS($M160,43))&lt;&gt;1,INDIRECT(ADDRESS($M160,49)),0),0))))</f>
        <v>0.44444444444444442</v>
      </c>
      <c r="CL160" s="57" cm="1">
        <f t="array" aca="1" ref="CL160" ca="1">SUM(IF($C160&gt;0,IF(INDIRECT(ADDRESS($C160,44))=1,INDIRECT(ADDRESS($C160,90)),0),0), IF($D160&gt;0,IF(INDIRECT(ADDRESS($D160,44))=1,INDIRECT(ADDRESS($D160,90)),0),0), IF($E160&gt;0,IF(INDIRECT(ADDRESS($E160,44))=1,INDIRECT(ADDRESS($E160,90)),0),0), IF($F160&gt;0,IF(INDIRECT(ADDRESS($F160,44))=1,INDIRECT(ADDRESS($F160,90)),0),0), IF($G160&gt;0,IF(INDIRECT(ADDRESS($G160,44))=1,INDIRECT(ADDRESS($G160,90)),0),0), IF($H160&gt;0,IF(INDIRECT(ADDRESS($H160,44))=1,INDIRECT(ADDRESS($H160,90)),0),0), IF($I160&gt;0,IF(INDIRECT(ADDRESS($I160,44))=1,INDIRECT(ADDRESS($I160,90)),0),0), IF($J160&gt;0,IF(INDIRECT(ADDRESS($J160,44))=1,INDIRECT(ADDRESS($J160,90)),0),0), IF($K160&gt;0,IF(INDIRECT(ADDRESS($K160,44))=1,INDIRECT(ADDRESS($K160,90)),0),0), IF($L160&gt;0,IF(INDIRECT(ADDRESS($L160,44))=1,INDIRECT(ADDRESS($L160,90)),0),0), IF($M160&gt;0,IF(INDIRECT(ADDRESS($M160,44))=1,INDIRECT(ADDRESS($M160,90)),0),0))</f>
        <v>0</v>
      </c>
      <c r="CM160" s="56">
        <f ca="1">((BU160/$BU$34)^$BU$296)</f>
        <v>0.32070455150640531</v>
      </c>
      <c r="CN160" s="59"/>
    </row>
    <row r="161" spans="1:92" x14ac:dyDescent="0.25">
      <c r="A161" s="52" t="s">
        <v>235</v>
      </c>
      <c r="B161" s="67">
        <v>104</v>
      </c>
      <c r="C161" s="67">
        <v>129</v>
      </c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>
        <f ca="1">SUM(INDIRECT(ADDRESS(B161,COLUMN())),IF(C161&gt;0,INDIRECT(ADDRESS(C161,COLUMN())),0),IF(D161&gt;0,INDIRECT(ADDRESS(D161,COLUMN())),0),IF(E161&gt;0,INDIRECT(ADDRESS(E161,COLUMN())),0),IF(F161&gt;0,INDIRECT(ADDRESS(F161,COLUMN())),0),IF(G161&gt;0,INDIRECT(ADDRESS(G161,COLUMN())),0),IF(H161&gt;0,INDIRECT(ADDRESS(H161,COLUMN())),0),IF(I161&gt;0,INDIRECT(ADDRESS(I161,COLUMN())),0),IF(J161&gt;0,INDIRECT(ADDRESS(J161,COLUMN())),0),IF(K161&gt;0,INDIRECT(ADDRESS(K161,COLUMN())),0),IF(L161&gt;0,INDIRECT(ADDRESS(L161,COLUMN())),0),IF(M161&gt;0,INDIRECT(ADDRESS(M161,COLUMN())),0))</f>
        <v>17</v>
      </c>
      <c r="O161" s="67" t="str" cm="1">
        <f t="array" aca="1" ref="O161" ca="1">INDIRECT(ADDRESS($B161,COLUMN()))</f>
        <v>Fighter</v>
      </c>
      <c r="P161" s="67" cm="1">
        <f t="array" aca="1" ref="P161" ca="1">INDIRECT(ADDRESS($B161,COLUMN()))</f>
        <v>3</v>
      </c>
      <c r="Q161" s="67">
        <v>1</v>
      </c>
      <c r="R161" s="67" t="str" cm="1">
        <f t="array" aca="1" ref="R161" ca="1">INDIRECT(ADDRESS($B161,COLUMN()))</f>
        <v>-</v>
      </c>
      <c r="S161" s="67" cm="1">
        <f t="array" aca="1" ref="S161" ca="1">INDIRECT(ADDRESS($B161,COLUMN()))</f>
        <v>1</v>
      </c>
      <c r="T161" s="67" t="str" cm="1">
        <f t="array" aca="1" ref="T161" ca="1">INDIRECT(ADDRESS($B161,COLUMN()))</f>
        <v>1-4</v>
      </c>
      <c r="U161" s="67" cm="1">
        <f t="array" aca="1" ref="U161" ca="1">INDIRECT(ADDRESS($B161,COLUMN()))</f>
        <v>4</v>
      </c>
      <c r="V161" s="67" cm="1">
        <f t="array" aca="1" ref="V161" ca="1">INDIRECT(ADDRESS($B161,COLUMN()))</f>
        <v>0</v>
      </c>
      <c r="W161" s="67" cm="1">
        <f t="array" aca="1" ref="W161" ca="1">INDIRECT(ADDRESS($B161,COLUMN()))</f>
        <v>4</v>
      </c>
      <c r="X161" s="67" cm="1">
        <f t="array" aca="1" ref="X161" ca="1">INDIRECT(ADDRESS($B161,COLUMN()))</f>
        <v>5</v>
      </c>
      <c r="Y161" s="67" cm="1">
        <f t="array" aca="1" ref="Y161" ca="1">INDIRECT(ADDRESS($B161,COLUMN()))</f>
        <v>0</v>
      </c>
      <c r="Z161" s="67" cm="1">
        <f t="array" aca="1" ref="Z161" ca="1">INDIRECT(ADDRESS($B161,COLUMN()))</f>
        <v>4</v>
      </c>
      <c r="AA161" s="67" cm="1">
        <f t="array" aca="1" ref="AA161" ca="1">INDIRECT(ADDRESS($B161,COLUMN()))</f>
        <v>0</v>
      </c>
      <c r="AB161" s="56">
        <f t="shared" ca="1" si="100"/>
        <v>0.65071741503152469</v>
      </c>
      <c r="AC161" s="56">
        <f t="shared" ca="1" si="101"/>
        <v>1.0946017204044518</v>
      </c>
      <c r="AD161" s="56">
        <f t="shared" ca="1" si="102"/>
        <v>2.8554827488811787</v>
      </c>
      <c r="AF161" s="67"/>
      <c r="AG161" s="67"/>
      <c r="AH161" s="67"/>
      <c r="AI161" s="53"/>
      <c r="AJ161" s="67"/>
      <c r="AK161" s="67"/>
      <c r="AL161" s="67"/>
      <c r="AM161" s="67"/>
      <c r="AN161" s="54"/>
      <c r="AO161" s="54"/>
      <c r="AP161" s="53"/>
      <c r="AQ161" s="53"/>
      <c r="AR161" s="53"/>
      <c r="AS161" s="53"/>
      <c r="AT161" s="52"/>
      <c r="AU161" s="54" t="s">
        <v>117</v>
      </c>
      <c r="AV161" s="57" cm="1">
        <f t="array" aca="1" ref="AV161" ca="1">SUM(IF($C161&gt;0,IF(AND(INDIRECT(ADDRESS($C161,44))=0,INDIRECT(ADDRESS($C161,38))="UL",ISERROR(SEARCH("Rear",INDIRECT(ADDRESS($C161,33)))),ISERROR(SEARCH("Side",INDIRECT(ADDRESS($C161,33))))),INDIRECT(ADDRESS($C161,COLUMN())),0),0),IF($D161&gt;0,IF(AND(INDIRECT(ADDRESS($D161,44))=0,INDIRECT(ADDRESS($D161,38))="UL",ISERROR(SEARCH("Rear",INDIRECT(ADDRESS($D161,33)))),ISERROR(SEARCH("Side",INDIRECT(ADDRESS($D161,33))))),INDIRECT(ADDRESS($D161,COLUMN())),0),0),IF($E161&gt;0,IF(AND(INDIRECT(ADDRESS($E161,44))=0,INDIRECT(ADDRESS($E161,38))="UL",ISERROR(SEARCH("Rear",INDIRECT(ADDRESS($E161,33)))),ISERROR(SEARCH("Side",INDIRECT(ADDRESS($E161,33))))),INDIRECT(ADDRESS($E161,COLUMN())),0),0),IF($F161&gt;0,IF(AND(INDIRECT(ADDRESS($F161,44))=0,INDIRECT(ADDRESS($F161,38))="UL",ISERROR(SEARCH("Rear",INDIRECT(ADDRESS($F161,33)))),ISERROR(SEARCH("Side",INDIRECT(ADDRESS($F161,33))))),INDIRECT(ADDRESS($F161,COLUMN())),0),0),IF($G161&gt;0,IF(AND(INDIRECT(ADDRESS($G161,44))=0,INDIRECT(ADDRESS($G161,38))="UL",ISERROR(SEARCH("Rear",INDIRECT(ADDRESS($G161,33)))),ISERROR(SEARCH("Side",INDIRECT(ADDRESS($G161,33))))),INDIRECT(ADDRESS($G161,COLUMN())),0),0),IF($H161&gt;0,IF(AND(INDIRECT(ADDRESS($H161,44))=0,INDIRECT(ADDRESS($H161,38))="UL",ISERROR(SEARCH("Rear",INDIRECT(ADDRESS($H161,33)))),ISERROR(SEARCH("Side",INDIRECT(ADDRESS($H161,33))))),INDIRECT(ADDRESS($H161,COLUMN())),0),0),IF($I161&gt;0,IF(AND(INDIRECT(ADDRESS($I161,44))=0,INDIRECT(ADDRESS($I161,38))="UL",ISERROR(SEARCH("Rear",INDIRECT(ADDRESS($I161,33)))),ISERROR(SEARCH("Side",INDIRECT(ADDRESS($I161,33))))),INDIRECT(ADDRESS($I161,COLUMN())),0),0),IF($J161&gt;0,IF(AND(INDIRECT(ADDRESS($J161,44))=0,INDIRECT(ADDRESS($J161,38))="UL",ISERROR(SEARCH("Rear",INDIRECT(ADDRESS($J161,33)))),ISERROR(SEARCH("Side",INDIRECT(ADDRESS($J161,33))))),INDIRECT(ADDRESS($J161,COLUMN())),0),0),IF($K161&gt;0,IF(AND(INDIRECT(ADDRESS($K161,44))=0,INDIRECT(ADDRESS($K161,38))="UL",ISERROR(SEARCH("Rear",INDIRECT(ADDRESS($K161,33)))),ISERROR(SEARCH("Side",INDIRECT(ADDRESS($K161,33))))),INDIRECT(ADDRESS($K161,COLUMN())),0),0),IF($L161&gt;0,IF(AND(INDIRECT(ADDRESS($L161,44))=0,INDIRECT(ADDRESS($L161,38))="UL",ISERROR(SEARCH("Rear",INDIRECT(ADDRESS($L161,33)))),ISERROR(SEARCH("Side",INDIRECT(ADDRESS($L161,33))))),INDIRECT(ADDRESS($L161,COLUMN())),0),0),IF($M161&gt;0,IF(AND(INDIRECT(ADDRESS($M161,44))=0,INDIRECT(ADDRESS($M161,38))="UL",ISERROR(SEARCH("Rear",INDIRECT(ADDRESS($M161,33)))),ISERROR(SEARCH("Side",INDIRECT(ADDRESS($M161,33))))),INDIRECT(ADDRESS($M161,COLUMN())),0),0))</f>
        <v>0</v>
      </c>
      <c r="AW161" s="57" cm="1">
        <f t="array" aca="1" ref="AW161" ca="1">SUM(IF($C161&gt;0,IF(AND(INDIRECT(ADDRESS($C161,44))=0,INDIRECT(ADDRESS($C161,38))="UL",ISERROR(SEARCH("Rear",INDIRECT(ADDRESS($C161,33)))),ISERROR(SEARCH("Side",INDIRECT(ADDRESS($C161,33))))),INDIRECT(ADDRESS($C161,COLUMN())),0),0),IF($D161&gt;0,IF(AND(INDIRECT(ADDRESS($D161,44))=0,INDIRECT(ADDRESS($D161,38))="UL",ISERROR(SEARCH("Rear",INDIRECT(ADDRESS($D161,33)))),ISERROR(SEARCH("Side",INDIRECT(ADDRESS($D161,33))))),INDIRECT(ADDRESS($D161,COLUMN())),0),0),IF($E161&gt;0,IF(AND(INDIRECT(ADDRESS($E161,44))=0,INDIRECT(ADDRESS($E161,38))="UL",ISERROR(SEARCH("Rear",INDIRECT(ADDRESS($E161,33)))),ISERROR(SEARCH("Side",INDIRECT(ADDRESS($E161,33))))),INDIRECT(ADDRESS($E161,COLUMN())),0),0),IF($F161&gt;0,IF(AND(INDIRECT(ADDRESS($F161,44))=0,INDIRECT(ADDRESS($F161,38))="UL",ISERROR(SEARCH("Rear",INDIRECT(ADDRESS($F161,33)))),ISERROR(SEARCH("Side",INDIRECT(ADDRESS($F161,33))))),INDIRECT(ADDRESS($F161,COLUMN())),0),0),IF($G161&gt;0,IF(AND(INDIRECT(ADDRESS($G161,44))=0,INDIRECT(ADDRESS($G161,38))="UL",ISERROR(SEARCH("Rear",INDIRECT(ADDRESS($G161,33)))),ISERROR(SEARCH("Side",INDIRECT(ADDRESS($G161,33))))),INDIRECT(ADDRESS($G161,COLUMN())),0),0),IF($H161&gt;0,IF(AND(INDIRECT(ADDRESS($H161,44))=0,INDIRECT(ADDRESS($H161,38))="UL",ISERROR(SEARCH("Rear",INDIRECT(ADDRESS($H161,33)))),ISERROR(SEARCH("Side",INDIRECT(ADDRESS($H161,33))))),INDIRECT(ADDRESS($H161,COLUMN())),0),0),IF($I161&gt;0,IF(AND(INDIRECT(ADDRESS($I161,44))=0,INDIRECT(ADDRESS($I161,38))="UL",ISERROR(SEARCH("Rear",INDIRECT(ADDRESS($I161,33)))),ISERROR(SEARCH("Side",INDIRECT(ADDRESS($I161,33))))),INDIRECT(ADDRESS($I161,COLUMN())),0),0),IF($J161&gt;0,IF(AND(INDIRECT(ADDRESS($J161,44))=0,INDIRECT(ADDRESS($J161,38))="UL",ISERROR(SEARCH("Rear",INDIRECT(ADDRESS($J161,33)))),ISERROR(SEARCH("Side",INDIRECT(ADDRESS($J161,33))))),INDIRECT(ADDRESS($J161,COLUMN())),0),0),IF($K161&gt;0,IF(AND(INDIRECT(ADDRESS($K161,44))=0,INDIRECT(ADDRESS($K161,38))="UL",ISERROR(SEARCH("Rear",INDIRECT(ADDRESS($K161,33)))),ISERROR(SEARCH("Side",INDIRECT(ADDRESS($K161,33))))),INDIRECT(ADDRESS($K161,COLUMN())),0),0),IF($L161&gt;0,IF(AND(INDIRECT(ADDRESS($L161,44))=0,INDIRECT(ADDRESS($L161,38))="UL",ISERROR(SEARCH("Rear",INDIRECT(ADDRESS($L161,33)))),ISERROR(SEARCH("Side",INDIRECT(ADDRESS($L161,33))))),INDIRECT(ADDRESS($L161,COLUMN())),0),0),IF($M161&gt;0,IF(AND(INDIRECT(ADDRESS($M161,44))=0,INDIRECT(ADDRESS($M161,38))="UL",ISERROR(SEARCH("Rear",INDIRECT(ADDRESS($M161,33)))),ISERROR(SEARCH("Side",INDIRECT(ADDRESS($M161,33))))),INDIRECT(ADDRESS($M161,COLUMN())),0),0))</f>
        <v>0.66666666666666663</v>
      </c>
      <c r="AX161" s="57" cm="1">
        <f t="array" aca="1" ref="AX161" ca="1">SUM(IF($C161&gt;0,IF(AND(INDIRECT(ADDRESS($C161,44))=0,INDIRECT(ADDRESS($C161,38))="UL",ISERROR(SEARCH("Rear",INDIRECT(ADDRESS($C161,33)))),ISERROR(SEARCH("Side",INDIRECT(ADDRESS($C161,33))))),INDIRECT(ADDRESS($C161,COLUMN())),0),0),IF($D161&gt;0,IF(AND(INDIRECT(ADDRESS($D161,44))=0,INDIRECT(ADDRESS($D161,38))="UL",ISERROR(SEARCH("Rear",INDIRECT(ADDRESS($D161,33)))),ISERROR(SEARCH("Side",INDIRECT(ADDRESS($D161,33))))),INDIRECT(ADDRESS($D161,COLUMN())),0),0),IF($E161&gt;0,IF(AND(INDIRECT(ADDRESS($E161,44))=0,INDIRECT(ADDRESS($E161,38))="UL",ISERROR(SEARCH("Rear",INDIRECT(ADDRESS($E161,33)))),ISERROR(SEARCH("Side",INDIRECT(ADDRESS($E161,33))))),INDIRECT(ADDRESS($E161,COLUMN())),0),0),IF($F161&gt;0,IF(AND(INDIRECT(ADDRESS($F161,44))=0,INDIRECT(ADDRESS($F161,38))="UL",ISERROR(SEARCH("Rear",INDIRECT(ADDRESS($F161,33)))),ISERROR(SEARCH("Side",INDIRECT(ADDRESS($F161,33))))),INDIRECT(ADDRESS($F161,COLUMN())),0),0),IF($G161&gt;0,IF(AND(INDIRECT(ADDRESS($G161,44))=0,INDIRECT(ADDRESS($G161,38))="UL",ISERROR(SEARCH("Rear",INDIRECT(ADDRESS($G161,33)))),ISERROR(SEARCH("Side",INDIRECT(ADDRESS($G161,33))))),INDIRECT(ADDRESS($G161,COLUMN())),0),0),IF($H161&gt;0,IF(AND(INDIRECT(ADDRESS($H161,44))=0,INDIRECT(ADDRESS($H161,38))="UL",ISERROR(SEARCH("Rear",INDIRECT(ADDRESS($H161,33)))),ISERROR(SEARCH("Side",INDIRECT(ADDRESS($H161,33))))),INDIRECT(ADDRESS($H161,COLUMN())),0),0),IF($I161&gt;0,IF(AND(INDIRECT(ADDRESS($I161,44))=0,INDIRECT(ADDRESS($I161,38))="UL",ISERROR(SEARCH("Rear",INDIRECT(ADDRESS($I161,33)))),ISERROR(SEARCH("Side",INDIRECT(ADDRESS($I161,33))))),INDIRECT(ADDRESS($I161,COLUMN())),0),0),IF($J161&gt;0,IF(AND(INDIRECT(ADDRESS($J161,44))=0,INDIRECT(ADDRESS($J161,38))="UL",ISERROR(SEARCH("Rear",INDIRECT(ADDRESS($J161,33)))),ISERROR(SEARCH("Side",INDIRECT(ADDRESS($J161,33))))),INDIRECT(ADDRESS($J161,COLUMN())),0),0),IF($K161&gt;0,IF(AND(INDIRECT(ADDRESS($K161,44))=0,INDIRECT(ADDRESS($K161,38))="UL",ISERROR(SEARCH("Rear",INDIRECT(ADDRESS($K161,33)))),ISERROR(SEARCH("Side",INDIRECT(ADDRESS($K161,33))))),INDIRECT(ADDRESS($K161,COLUMN())),0),0),IF($L161&gt;0,IF(AND(INDIRECT(ADDRESS($L161,44))=0,INDIRECT(ADDRESS($L161,38))="UL",ISERROR(SEARCH("Rear",INDIRECT(ADDRESS($L161,33)))),ISERROR(SEARCH("Side",INDIRECT(ADDRESS($L161,33))))),INDIRECT(ADDRESS($L161,COLUMN())),0),0),IF($M161&gt;0,IF(AND(INDIRECT(ADDRESS($M161,44))=0,INDIRECT(ADDRESS($M161,38))="UL",ISERROR(SEARCH("Rear",INDIRECT(ADDRESS($M161,33)))),ISERROR(SEARCH("Side",INDIRECT(ADDRESS($M161,33))))),INDIRECT(ADDRESS($M161,COLUMN())),0),0))</f>
        <v>0.33333333333333331</v>
      </c>
      <c r="AY161" s="58">
        <f t="shared" ca="1" si="103"/>
        <v>0.66666666666666663</v>
      </c>
      <c r="AZ161" s="58">
        <f t="shared" ca="1" si="104"/>
        <v>0.33333333333333331</v>
      </c>
      <c r="BA161" s="58" cm="1">
        <f t="array" aca="1" ref="BA161" ca="1">SUM(IF($C161&gt;0,IF(AND(INDIRECT(ADDRESS($C161,44))=0,INDIRECT(ADDRESS($C161,38))="UL"),INDIRECT(ADDRESS($C161,COLUMN())),0),0),IF($D161&gt;0,IF(AND(INDIRECT(ADDRESS($D161,44))=0,INDIRECT(ADDRESS($D161,38))="UL"),INDIRECT(ADDRESS($D161,COLUMN())),0),0),IF($E161&gt;0,IF(AND(INDIRECT(ADDRESS($E161,44))=0,INDIRECT(ADDRESS($E161,38))="UL"),INDIRECT(ADDRESS($E161,COLUMN())),0),0),IF($F161&gt;0,IF(AND(INDIRECT(ADDRESS($F161,44))=0,INDIRECT(ADDRESS($F161,38))="UL"),INDIRECT(ADDRESS($F161,COLUMN())),0),0),IF($G161&gt;0,IF(AND(INDIRECT(ADDRESS($G161,44))=0,INDIRECT(ADDRESS($G161,38))="UL"),INDIRECT(ADDRESS($G161,COLUMN())),0),0),IF($H161&gt;0,IF(AND(INDIRECT(ADDRESS($H161,44))=0,INDIRECT(ADDRESS($H161,38))="UL"),INDIRECT(ADDRESS($H161,COLUMN())),0),0),IF($I161&gt;0,IF(AND(INDIRECT(ADDRESS($I161,44))=0,INDIRECT(ADDRESS($I161,38))="UL"),INDIRECT(ADDRESS($I161,COLUMN())),0),0),IF($J161&gt;0,IF(AND(INDIRECT(ADDRESS($J161,44))=0,INDIRECT(ADDRESS($J161,38))="UL"),INDIRECT(ADDRESS($J161,COLUMN())),0),0),IF($K161&gt;0,IF(AND(INDIRECT(ADDRESS($K161,44))=0,INDIRECT(ADDRESS($K161,38))="UL"),INDIRECT(ADDRESS($K161,COLUMN())),0),0),IF($L161&gt;0,IF(AND(INDIRECT(ADDRESS($L161,44))=0,INDIRECT(ADDRESS($L161,38))="UL"),INDIRECT(ADDRESS($L161,COLUMN())),0),0),IF($M161&gt;0,IF(AND(INDIRECT(ADDRESS($M161,44))=0,INDIRECT(ADDRESS($M161,38))="UL"),INDIRECT(ADDRESS($M161,COLUMN())),0),0))</f>
        <v>0.22222222222222218</v>
      </c>
      <c r="BB161" s="58" cm="1">
        <f t="array" aca="1" ref="BB161" ca="1">SUM(IF($C161&gt;0,IF(AND(INDIRECT(ADDRESS($C161,44))=0,INDIRECT(ADDRESS($C161,38))="UL"),INDIRECT(ADDRESS($C161,COLUMN())),0),0),IF($D161&gt;0,IF(AND(INDIRECT(ADDRESS($D161,44))=0,INDIRECT(ADDRESS($D161,38))="UL"),INDIRECT(ADDRESS($D161,COLUMN())),0),0),IF($E161&gt;0,IF(AND(INDIRECT(ADDRESS($E161,44))=0,INDIRECT(ADDRESS($E161,38))="UL"),INDIRECT(ADDRESS($E161,COLUMN())),0),0),IF($F161&gt;0,IF(AND(INDIRECT(ADDRESS($F161,44))=0,INDIRECT(ADDRESS($F161,38))="UL"),INDIRECT(ADDRESS($F161,COLUMN())),0),0),IF($G161&gt;0,IF(AND(INDIRECT(ADDRESS($G161,44))=0,INDIRECT(ADDRESS($G161,38))="UL"),INDIRECT(ADDRESS($G161,COLUMN())),0),0),IF($H161&gt;0,IF(AND(INDIRECT(ADDRESS($H161,44))=0,INDIRECT(ADDRESS($H161,38))="UL"),INDIRECT(ADDRESS($H161,COLUMN())),0),0),IF($I161&gt;0,IF(AND(INDIRECT(ADDRESS($I161,44))=0,INDIRECT(ADDRESS($I161,38))="UL"),INDIRECT(ADDRESS($I161,COLUMN())),0),0),IF($J161&gt;0,IF(AND(INDIRECT(ADDRESS($J161,44))=0,INDIRECT(ADDRESS($J161,38))="UL"),INDIRECT(ADDRESS($J161,COLUMN())),0),0),IF($K161&gt;0,IF(AND(INDIRECT(ADDRESS($K161,44))=0,INDIRECT(ADDRESS($K161,38))="UL"),INDIRECT(ADDRESS($K161,COLUMN())),0),0),IF($L161&gt;0,IF(AND(INDIRECT(ADDRESS($L161,44))=0,INDIRECT(ADDRESS($L161,38))="UL"),INDIRECT(ADDRESS($L161,COLUMN())),0),0),IF($M161&gt;0,IF(AND(INDIRECT(ADDRESS($M161,44))=0,INDIRECT(ADDRESS($M161,38))="UL"),INDIRECT(ADDRESS($M161,COLUMN())),0),0))</f>
        <v>4.4444444444444439E-2</v>
      </c>
      <c r="BC161" s="58" cm="1">
        <f t="array" aca="1" ref="BC161" ca="1">SUM(IF($C161&gt;0,IF(AND(INDIRECT(ADDRESS($C161,44))=0,INDIRECT(ADDRESS($C161,38))="UL"),INDIRECT(ADDRESS($C161,COLUMN())),0),0),IF($D161&gt;0,IF(AND(INDIRECT(ADDRESS($D161,44))=0,INDIRECT(ADDRESS($D161,38))="UL"),INDIRECT(ADDRESS($D161,COLUMN())),0),0),IF($E161&gt;0,IF(AND(INDIRECT(ADDRESS($E161,44))=0,INDIRECT(ADDRESS($E161,38))="UL"),INDIRECT(ADDRESS($E161,COLUMN())),0),0),IF($F161&gt;0,IF(AND(INDIRECT(ADDRESS($F161,44))=0,INDIRECT(ADDRESS($F161,38))="UL"),INDIRECT(ADDRESS($F161,COLUMN())),0),0),IF($G161&gt;0,IF(AND(INDIRECT(ADDRESS($G161,44))=0,INDIRECT(ADDRESS($G161,38))="UL"),INDIRECT(ADDRESS($G161,COLUMN())),0),0),IF($H161&gt;0,IF(AND(INDIRECT(ADDRESS($H161,44))=0,INDIRECT(ADDRESS($H161,38))="UL"),INDIRECT(ADDRESS($H161,COLUMN())),0),0),IF($I161&gt;0,IF(AND(INDIRECT(ADDRESS($I161,44))=0,INDIRECT(ADDRESS($I161,38))="UL"),INDIRECT(ADDRESS($I161,COLUMN())),0),0),IF($J161&gt;0,IF(AND(INDIRECT(ADDRESS($J161,44))=0,INDIRECT(ADDRESS($J161,38))="UL"),INDIRECT(ADDRESS($J161,COLUMN())),0),0),IF($K161&gt;0,IF(AND(INDIRECT(ADDRESS($K161,44))=0,INDIRECT(ADDRESS($K161,38))="UL"),INDIRECT(ADDRESS($K161,COLUMN())),0),0),IF($L161&gt;0,IF(AND(INDIRECT(ADDRESS($L161,44))=0,INDIRECT(ADDRESS($L161,38))="UL"),INDIRECT(ADDRESS($L161,COLUMN())),0),0),IF($M161&gt;0,IF(AND(INDIRECT(ADDRESS($M161,44))=0,INDIRECT(ADDRESS($M161,38))="UL"),INDIRECT(ADDRESS($M161,COLUMN())),0),0))</f>
        <v>8.8888888888888878E-2</v>
      </c>
      <c r="BD161" s="58" cm="1">
        <f t="array" aca="1" ref="BD161" ca="1">SUM(IF($C161&gt;0,IF(AND(INDIRECT(ADDRESS($C161,44))=0,INDIRECT(ADDRESS($C161,38))="UL"),INDIRECT(ADDRESS($C161,COLUMN())),0),0),IF($D161&gt;0,IF(AND(INDIRECT(ADDRESS($D161,44))=0,INDIRECT(ADDRESS($D161,38))="UL"),INDIRECT(ADDRESS($D161,COLUMN())),0),0),IF($E161&gt;0,IF(AND(INDIRECT(ADDRESS($E161,44))=0,INDIRECT(ADDRESS($E161,38))="UL"),INDIRECT(ADDRESS($E161,COLUMN())),0),0),IF($F161&gt;0,IF(AND(INDIRECT(ADDRESS($F161,44))=0,INDIRECT(ADDRESS($F161,38))="UL"),INDIRECT(ADDRESS($F161,COLUMN())),0),0),IF($G161&gt;0,IF(AND(INDIRECT(ADDRESS($G161,44))=0,INDIRECT(ADDRESS($G161,38))="UL"),INDIRECT(ADDRESS($G161,COLUMN())),0),0),IF($H161&gt;0,IF(AND(INDIRECT(ADDRESS($H161,44))=0,INDIRECT(ADDRESS($H161,38))="UL"),INDIRECT(ADDRESS($H161,COLUMN())),0),0),IF($I161&gt;0,IF(AND(INDIRECT(ADDRESS($I161,44))=0,INDIRECT(ADDRESS($I161,38))="UL"),INDIRECT(ADDRESS($I161,COLUMN())),0),0),IF($J161&gt;0,IF(AND(INDIRECT(ADDRESS($J161,44))=0,INDIRECT(ADDRESS($J161,38))="UL"),INDIRECT(ADDRESS($J161,COLUMN())),0),0),IF($K161&gt;0,IF(AND(INDIRECT(ADDRESS($K161,44))=0,INDIRECT(ADDRESS($K161,38))="UL"),INDIRECT(ADDRESS($K161,COLUMN())),0),0),IF($L161&gt;0,IF(AND(INDIRECT(ADDRESS($L161,44))=0,INDIRECT(ADDRESS($L161,38))="UL"),INDIRECT(ADDRESS($L161,COLUMN())),0),0),IF($M161&gt;0,IF(AND(INDIRECT(ADDRESS($M161,44))=0,INDIRECT(ADDRESS($M161,38))="UL"),INDIRECT(ADDRESS($M161,COLUMN())),0),0))</f>
        <v>0.17777777777777776</v>
      </c>
      <c r="BE161" s="57">
        <f t="shared" ca="1" si="105"/>
        <v>8.8888888888888878E-2</v>
      </c>
      <c r="BF161" s="57" cm="1">
        <f t="array" aca="1" ref="BF161" ca="1">SUM(IF($C161&gt;0,IF(INDIRECT(ADDRESS($C161,45))=1,INDIRECT(ADDRESS($C161,52))*INDIRECT(ADDRESS($C161,42))/5,0),0), IF($D161&gt;0,IF(INDIRECT(ADDRESS($D161,45))=1,INDIRECT(ADDRESS($D161,52))*INDIRECT(ADDRESS($D161,42))/5,0),0), IF($E161&gt;0,IF(INDIRECT(ADDRESS($E161,45))=1,INDIRECT(ADDRESS($E161,52))*INDIRECT(ADDRESS($E161,42))/5,0),0), IF($F161&gt;0,IF(INDIRECT(ADDRESS($F161,45))=1,INDIRECT(ADDRESS($F161,52))*INDIRECT(ADDRESS($F161,42))/5,0),0), IF($G161&gt;0,IF(INDIRECT(ADDRESS($G161,45))=1,INDIRECT(ADDRESS($G161,52))*INDIRECT(ADDRESS($G161,42))/5,0),0), IF($H161&gt;0,IF(INDIRECT(ADDRESS($H161,45))=1,INDIRECT(ADDRESS($H161,52))*INDIRECT(ADDRESS($H161,42))/5,0),0)
)*$BF$296/100</f>
        <v>0</v>
      </c>
      <c r="BG161" s="19"/>
      <c r="BH161" s="57" cm="1">
        <f t="array" aca="1" ref="BH161" ca="1">SUM(IF($C161&gt;0,IF(AND(INDIRECT(ADDRESS($C161,44))=0,INDIRECT(ADDRESS($C161,38))&lt;&gt;"UL"),INDIRECT(ADDRESS($C161,COLUMN()-12)),0),0), IF($D161&gt;0,IF(AND(INDIRECT(ADDRESS($D161,44))=0,INDIRECT(ADDRESS($D161,38))&lt;&gt;"UL"),INDIRECT(ADDRESS($D161,COLUMN()-12)),0),0), IF($E161&gt;0,IF(AND(INDIRECT(ADDRESS($E161,44))=0,INDIRECT(ADDRESS($E161,38))&lt;&gt;"UL"),INDIRECT(ADDRESS($E161,COLUMN()-12)),0),0), IF($F161&gt;0,IF(AND(INDIRECT(ADDRESS($F161,44))=0,INDIRECT(ADDRESS($F161,38))&lt;&gt;"UL"),INDIRECT(ADDRESS($F161,COLUMN()-12)),0),0), IF($G161&gt;0,IF(AND(INDIRECT(ADDRESS($G161,44))=0,INDIRECT(ADDRESS($G161,38))&lt;&gt;"UL"),INDIRECT(ADDRESS($G161,COLUMN()-12)),0),0), IF($H161&gt;0,IF(AND(INDIRECT(ADDRESS($H161,44))=0,INDIRECT(ADDRESS($H161,38))&lt;&gt;"UL"),INDIRECT(ADDRESS($H161,COLUMN()-12)),0),0), IF($I161&gt;0,IF(AND(INDIRECT(ADDRESS($I161,44))=0,INDIRECT(ADDRESS($I161,38))&lt;&gt;"UL"),INDIRECT(ADDRESS($I161,COLUMN()-12)),0),0), IF($J161&gt;0,IF(AND(INDIRECT(ADDRESS($J161,44))=0,INDIRECT(ADDRESS($J161,38))&lt;&gt;"UL"),INDIRECT(ADDRESS($J161,COLUMN()-12)),0),0), IF($K161&gt;0,IF(AND(INDIRECT(ADDRESS($K161,44))=0,INDIRECT(ADDRESS($K161,38))&lt;&gt;"UL"),INDIRECT(ADDRESS($K161,COLUMN()-12)),0),0), IF($L161&gt;0,IF(AND(INDIRECT(ADDRESS($L161,44))=0,INDIRECT(ADDRESS($L161,38))&lt;&gt;"UL"),INDIRECT(ADDRESS($L161,COLUMN()-12)),0),0), IF($M161&gt;0,IF(AND(INDIRECT(ADDRESS($M161,44))=0,INDIRECT(ADDRESS($M161,38))&lt;&gt;"UL"),INDIRECT(ADDRESS($M161,COLUMN()-12)),0),0))</f>
        <v>0</v>
      </c>
      <c r="BI161" s="57" cm="1">
        <f t="array" aca="1" ref="BI161" ca="1">SUM(IF($C161&gt;0,IF(AND(INDIRECT(ADDRESS($C161,44))=0,INDIRECT(ADDRESS($C161,38))&lt;&gt;"UL"),INDIRECT(ADDRESS($C161,COLUMN()-12)),0),0), IF($D161&gt;0,IF(AND(INDIRECT(ADDRESS($D161,44))=0,INDIRECT(ADDRESS($D161,38))&lt;&gt;"UL"),INDIRECT(ADDRESS($D161,COLUMN()-12)),0),0), IF($E161&gt;0,IF(AND(INDIRECT(ADDRESS($E161,44))=0,INDIRECT(ADDRESS($E161,38))&lt;&gt;"UL"),INDIRECT(ADDRESS($E161,COLUMN()-12)),0),0), IF($F161&gt;0,IF(AND(INDIRECT(ADDRESS($F161,44))=0,INDIRECT(ADDRESS($F161,38))&lt;&gt;"UL"),INDIRECT(ADDRESS($F161,COLUMN()-12)),0),0), IF($G161&gt;0,IF(AND(INDIRECT(ADDRESS($G161,44))=0,INDIRECT(ADDRESS($G161,38))&lt;&gt;"UL"),INDIRECT(ADDRESS($G161,COLUMN()-12)),0),0), IF($H161&gt;0,IF(AND(INDIRECT(ADDRESS($H161,44))=0,INDIRECT(ADDRESS($H161,38))&lt;&gt;"UL"),INDIRECT(ADDRESS($H161,COLUMN()-12)),0),0), IF($I161&gt;0,IF(AND(INDIRECT(ADDRESS($I161,44))=0,INDIRECT(ADDRESS($I161,38))&lt;&gt;"UL"),INDIRECT(ADDRESS($I161,COLUMN()-12)),0),0), IF($J161&gt;0,IF(AND(INDIRECT(ADDRESS($J161,44))=0,INDIRECT(ADDRESS($J161,38))&lt;&gt;"UL"),INDIRECT(ADDRESS($J161,COLUMN()-12)),0),0), IF($K161&gt;0,IF(AND(INDIRECT(ADDRESS($K161,44))=0,INDIRECT(ADDRESS($K161,38))&lt;&gt;"UL"),INDIRECT(ADDRESS($K161,COLUMN()-12)),0),0), IF($L161&gt;0,IF(AND(INDIRECT(ADDRESS($L161,44))=0,INDIRECT(ADDRESS($L161,38))&lt;&gt;"UL"),INDIRECT(ADDRESS($L161,COLUMN()-12)),0),0), IF($M161&gt;0,IF(AND(INDIRECT(ADDRESS($M161,44))=0,INDIRECT(ADDRESS($M161,38))&lt;&gt;"UL"),INDIRECT(ADDRESS($M161,COLUMN()-12)),0),0))</f>
        <v>0</v>
      </c>
      <c r="BJ161" s="57" cm="1">
        <f t="array" aca="1" ref="BJ161" ca="1">SUM(IF($C161&gt;0,IF(AND(INDIRECT(ADDRESS($C161,44))=0,INDIRECT(ADDRESS($C161,38))&lt;&gt;"UL"),INDIRECT(ADDRESS($C161,COLUMN()-12)),0),0), IF($D161&gt;0,IF(AND(INDIRECT(ADDRESS($D161,44))=0,INDIRECT(ADDRESS($D161,38))&lt;&gt;"UL"),INDIRECT(ADDRESS($D161,COLUMN()-12)),0),0), IF($E161&gt;0,IF(AND(INDIRECT(ADDRESS($E161,44))=0,INDIRECT(ADDRESS($E161,38))&lt;&gt;"UL"),INDIRECT(ADDRESS($E161,COLUMN()-12)),0),0), IF($F161&gt;0,IF(AND(INDIRECT(ADDRESS($F161,44))=0,INDIRECT(ADDRESS($F161,38))&lt;&gt;"UL"),INDIRECT(ADDRESS($F161,COLUMN()-12)),0),0), IF($G161&gt;0,IF(AND(INDIRECT(ADDRESS($G161,44))=0,INDIRECT(ADDRESS($G161,38))&lt;&gt;"UL"),INDIRECT(ADDRESS($G161,COLUMN()-12)),0),0), IF($H161&gt;0,IF(AND(INDIRECT(ADDRESS($H161,44))=0,INDIRECT(ADDRESS($H161,38))&lt;&gt;"UL"),INDIRECT(ADDRESS($H161,COLUMN()-12)),0),0), IF($I161&gt;0,IF(AND(INDIRECT(ADDRESS($I161,44))=0,INDIRECT(ADDRESS($I161,38))&lt;&gt;"UL"),INDIRECT(ADDRESS($I161,COLUMN()-12)),0),0), IF($J161&gt;0,IF(AND(INDIRECT(ADDRESS($J161,44))=0,INDIRECT(ADDRESS($J161,38))&lt;&gt;"UL"),INDIRECT(ADDRESS($J161,COLUMN()-12)),0),0), IF($K161&gt;0,IF(AND(INDIRECT(ADDRESS($K161,44))=0,INDIRECT(ADDRESS($K161,38))&lt;&gt;"UL"),INDIRECT(ADDRESS($K161,COLUMN()-12)),0),0), IF($L161&gt;0,IF(AND(INDIRECT(ADDRESS($L161,44))=0,INDIRECT(ADDRESS($L161,38))&lt;&gt;"UL"),INDIRECT(ADDRESS($L161,COLUMN()-12)),0),0), IF($M161&gt;0,IF(AND(INDIRECT(ADDRESS($M161,44))=0,INDIRECT(ADDRESS($M161,38))&lt;&gt;"UL"),INDIRECT(ADDRESS($M161,COLUMN()-12)),0),0))</f>
        <v>0</v>
      </c>
      <c r="BK161" s="57">
        <f t="shared" ca="1" si="106"/>
        <v>0</v>
      </c>
      <c r="BL161" s="58">
        <f t="shared" ca="1" si="107"/>
        <v>0</v>
      </c>
      <c r="BM161" s="57" cm="1">
        <f t="array" aca="1" ref="BM161" ca="1">SUM(IF($C161&gt;0,IF(AND(INDIRECT(ADDRESS($C161,44))=0,INDIRECT(ADDRESS($C161,38))&lt;&gt;"UL"),INDIRECT(ADDRESS($C161,COLUMN()-12)),0),0), IF($D161&gt;0,IF(AND(INDIRECT(ADDRESS($D161,44))=0,INDIRECT(ADDRESS($D161,38))&lt;&gt;"UL"),INDIRECT(ADDRESS($D161,COLUMN()-12)),0),0), IF($E161&gt;0,IF(AND(INDIRECT(ADDRESS($E161,44))=0,INDIRECT(ADDRESS($E161,38))&lt;&gt;"UL"),INDIRECT(ADDRESS($E161,COLUMN()-12)),0),0), IF($F161&gt;0,IF(AND(INDIRECT(ADDRESS($F161,44))=0,INDIRECT(ADDRESS($F161,38))&lt;&gt;"UL"),INDIRECT(ADDRESS($F161,COLUMN()-12)),0),0), IF($G161&gt;0,IF(AND(INDIRECT(ADDRESS($G161,44))=0,INDIRECT(ADDRESS($G161,38))&lt;&gt;"UL"),INDIRECT(ADDRESS($G161,COLUMN()-12)),0),0), IF($H161&gt;0,IF(AND(INDIRECT(ADDRESS($H161,44))=0,INDIRECT(ADDRESS($H161,38))&lt;&gt;"UL"),INDIRECT(ADDRESS($H161,COLUMN()-12)),0),0), IF($I161&gt;0,IF(AND(INDIRECT(ADDRESS($I161,44))=0,INDIRECT(ADDRESS($I161,38))&lt;&gt;"UL"),INDIRECT(ADDRESS($I161,COLUMN()-12)),0),0), IF($J161&gt;0,IF(AND(INDIRECT(ADDRESS($J161,44))=0,INDIRECT(ADDRESS($J161,38))&lt;&gt;"UL"),INDIRECT(ADDRESS($J161,COLUMN()-12)),0),0), IF($K161&gt;0,IF(AND(INDIRECT(ADDRESS($K161,44))=0,INDIRECT(ADDRESS($K161,38))&lt;&gt;"UL"),INDIRECT(ADDRESS($K161,COLUMN()-11)),0),0), IF($L161&gt;0,IF(AND(INDIRECT(ADDRESS($L161,44))=0,INDIRECT(ADDRESS($L161,38))&lt;&gt;"UL"),INDIRECT(ADDRESS($L161,COLUMN()-11)),0),0), IF($M161&gt;0,IF(AND(INDIRECT(ADDRESS($M161,44))=0,INDIRECT(ADDRESS($M161,38))&lt;&gt;"UL"),INDIRECT(ADDRESS($M161,COLUMN()-11)),0),0))</f>
        <v>0</v>
      </c>
      <c r="BN161" s="57" cm="1">
        <f t="array" aca="1" ref="BN161" ca="1">SUM(IF($C161&gt;0,IF(AND(INDIRECT(ADDRESS($C161,44))=0,INDIRECT(ADDRESS($C161,38))&lt;&gt;"UL"),INDIRECT(ADDRESS($C161,COLUMN()-12)),0),0), IF($D161&gt;0,IF(AND(INDIRECT(ADDRESS($D161,44))=0,INDIRECT(ADDRESS($D161,38))&lt;&gt;"UL"),INDIRECT(ADDRESS($D161,COLUMN()-12)),0),0), IF($E161&gt;0,IF(AND(INDIRECT(ADDRESS($E161,44))=0,INDIRECT(ADDRESS($E161,38))&lt;&gt;"UL"),INDIRECT(ADDRESS($E161,COLUMN()-12)),0),0), IF($F161&gt;0,IF(AND(INDIRECT(ADDRESS($F161,44))=0,INDIRECT(ADDRESS($F161,38))&lt;&gt;"UL"),INDIRECT(ADDRESS($F161,COLUMN()-12)),0),0), IF($G161&gt;0,IF(AND(INDIRECT(ADDRESS($G161,44))=0,INDIRECT(ADDRESS($G161,38))&lt;&gt;"UL"),INDIRECT(ADDRESS($G161,COLUMN()-12)),0),0), IF($H161&gt;0,IF(AND(INDIRECT(ADDRESS($H161,44))=0,INDIRECT(ADDRESS($H161,38))&lt;&gt;"UL"),INDIRECT(ADDRESS($H161,COLUMN()-12)),0),0), IF($I161&gt;0,IF(AND(INDIRECT(ADDRESS($I161,44))=0,INDIRECT(ADDRESS($I161,38))&lt;&gt;"UL"),INDIRECT(ADDRESS($I161,COLUMN()-12)),0),0), IF($J161&gt;0,IF(AND(INDIRECT(ADDRESS($J161,44))=0,INDIRECT(ADDRESS($J161,38))&lt;&gt;"UL"),INDIRECT(ADDRESS($J161,COLUMN()-12)),0),0), IF($K161&gt;0,IF(AND(INDIRECT(ADDRESS($K161,44))=0,INDIRECT(ADDRESS($K161,38))&lt;&gt;"UL"),INDIRECT(ADDRESS($K161,COLUMN()-11)),0),0), IF($L161&gt;0,IF(AND(INDIRECT(ADDRESS($L161,44))=0,INDIRECT(ADDRESS($L161,38))&lt;&gt;"UL"),INDIRECT(ADDRESS($L161,COLUMN()-11)),0),0), IF($M161&gt;0,IF(AND(INDIRECT(ADDRESS($M161,44))=0,INDIRECT(ADDRESS($M161,38))&lt;&gt;"UL"),INDIRECT(ADDRESS($M161,COLUMN()-11)),0),0))</f>
        <v>0</v>
      </c>
      <c r="BO161" s="57" cm="1">
        <f t="array" aca="1" ref="BO161" ca="1">SUM(IF($C161&gt;0,IF(AND(INDIRECT(ADDRESS($C161,44))=0,INDIRECT(ADDRESS($C161,38))&lt;&gt;"UL"),INDIRECT(ADDRESS($C161,COLUMN()-12)),0),0), IF($D161&gt;0,IF(AND(INDIRECT(ADDRESS($D161,44))=0,INDIRECT(ADDRESS($D161,38))&lt;&gt;"UL"),INDIRECT(ADDRESS($D161,COLUMN()-12)),0),0), IF($E161&gt;0,IF(AND(INDIRECT(ADDRESS($E161,44))=0,INDIRECT(ADDRESS($E161,38))&lt;&gt;"UL"),INDIRECT(ADDRESS($E161,COLUMN()-12)),0),0), IF($F161&gt;0,IF(AND(INDIRECT(ADDRESS($F161,44))=0,INDIRECT(ADDRESS($F161,38))&lt;&gt;"UL"),INDIRECT(ADDRESS($F161,COLUMN()-12)),0),0), IF($G161&gt;0,IF(AND(INDIRECT(ADDRESS($G161,44))=0,INDIRECT(ADDRESS($G161,38))&lt;&gt;"UL"),INDIRECT(ADDRESS($G161,COLUMN()-12)),0),0), IF($H161&gt;0,IF(AND(INDIRECT(ADDRESS($H161,44))=0,INDIRECT(ADDRESS($H161,38))&lt;&gt;"UL"),INDIRECT(ADDRESS($H161,COLUMN()-12)),0),0), IF($I161&gt;0,IF(AND(INDIRECT(ADDRESS($I161,44))=0,INDIRECT(ADDRESS($I161,38))&lt;&gt;"UL"),INDIRECT(ADDRESS($I161,COLUMN()-12)),0),0), IF($J161&gt;0,IF(AND(INDIRECT(ADDRESS($J161,44))=0,INDIRECT(ADDRESS($J161,38))&lt;&gt;"UL"),INDIRECT(ADDRESS($J161,COLUMN()-12)),0),0), IF($K161&gt;0,IF(AND(INDIRECT(ADDRESS($K161,44))=0,INDIRECT(ADDRESS($K161,38))&lt;&gt;"UL"),INDIRECT(ADDRESS($K161,COLUMN()-11)),0),0), IF($L161&gt;0,IF(AND(INDIRECT(ADDRESS($L161,44))=0,INDIRECT(ADDRESS($L161,38))&lt;&gt;"UL"),INDIRECT(ADDRESS($L161,COLUMN()-11)),0),0), IF($M161&gt;0,IF(AND(INDIRECT(ADDRESS($M161,44))=0,INDIRECT(ADDRESS($M161,38))&lt;&gt;"UL"),INDIRECT(ADDRESS($M161,COLUMN()-11)),0),0))</f>
        <v>0</v>
      </c>
      <c r="BP161" s="57" cm="1">
        <f t="array" aca="1" ref="BP161" ca="1">SUM(IF($C161&gt;0,IF(AND(INDIRECT(ADDRESS($C161,44))=0,INDIRECT(ADDRESS($C161,38))&lt;&gt;"UL"),INDIRECT(ADDRESS($C161,COLUMN()-12)),0),0), IF($D161&gt;0,IF(AND(INDIRECT(ADDRESS($D161,44))=0,INDIRECT(ADDRESS($D161,38))&lt;&gt;"UL"),INDIRECT(ADDRESS($D161,COLUMN()-12)),0),0), IF($E161&gt;0,IF(AND(INDIRECT(ADDRESS($E161,44))=0,INDIRECT(ADDRESS($E161,38))&lt;&gt;"UL"),INDIRECT(ADDRESS($E161,COLUMN()-12)),0),0), IF($F161&gt;0,IF(AND(INDIRECT(ADDRESS($F161,44))=0,INDIRECT(ADDRESS($F161,38))&lt;&gt;"UL"),INDIRECT(ADDRESS($F161,COLUMN()-12)),0),0), IF($G161&gt;0,IF(AND(INDIRECT(ADDRESS($G161,44))=0,INDIRECT(ADDRESS($G161,38))&lt;&gt;"UL"),INDIRECT(ADDRESS($G161,COLUMN()-12)),0),0), IF($H161&gt;0,IF(AND(INDIRECT(ADDRESS($H161,44))=0,INDIRECT(ADDRESS($H161,38))&lt;&gt;"UL"),INDIRECT(ADDRESS($H161,COLUMN()-12)),0),0), IF($I161&gt;0,IF(AND(INDIRECT(ADDRESS($I161,44))=0,INDIRECT(ADDRESS($I161,38))&lt;&gt;"UL"),INDIRECT(ADDRESS($I161,COLUMN()-12)),0),0), IF($J161&gt;0,IF(AND(INDIRECT(ADDRESS($J161,44))=0,INDIRECT(ADDRESS($J161,38))&lt;&gt;"UL"),INDIRECT(ADDRESS($J161,COLUMN()-12)),0),0), IF($K161&gt;0,IF(AND(INDIRECT(ADDRESS($K161,44))=0,INDIRECT(ADDRESS($K161,38))&lt;&gt;"UL"),INDIRECT(ADDRESS($K161,COLUMN()-11)),0),0), IF($L161&gt;0,IF(AND(INDIRECT(ADDRESS($L161,44))=0,INDIRECT(ADDRESS($L161,38))&lt;&gt;"UL"),INDIRECT(ADDRESS($L161,COLUMN()-11)),0),0), IF($M161&gt;0,IF(AND(INDIRECT(ADDRESS($M161,44))=0,INDIRECT(ADDRESS($M161,38))&lt;&gt;"UL"),INDIRECT(ADDRESS($M161,COLUMN()-11)),0),0))</f>
        <v>0</v>
      </c>
      <c r="BQ161" s="57">
        <f t="shared" ca="1" si="108"/>
        <v>0</v>
      </c>
      <c r="BR161" s="161">
        <f t="shared" ca="1" si="109"/>
        <v>64.563541376079215</v>
      </c>
      <c r="BS161" s="56"/>
      <c r="BT161" s="56">
        <f t="shared" ca="1" si="110"/>
        <v>1.3273967149782357</v>
      </c>
      <c r="BU161" s="77">
        <f t="shared" ca="1" si="111"/>
        <v>7.8082159704602097E-2</v>
      </c>
      <c r="BV161" s="57" t="s">
        <v>34</v>
      </c>
      <c r="BW161" s="57" cm="1">
        <f t="array" aca="1" ref="BW161" ca="1">SUM(IF($C161&gt;0,IF(AND(INDIRECT(ADDRESS($C161,44))=0,INDIRECT(ADDRESS($C161,38))="UL",ISERROR(SEARCH("Rear",INDIRECT(ADDRESS($C161,33)))),ISERROR(SEARCH("Side",INDIRECT(ADDRESS($C161,33))))),INDIRECT(ADDRESS($C161,COLUMN())),0),0),IF($D161&gt;0,IF(AND(INDIRECT(ADDRESS($D161,44))=0,INDIRECT(ADDRESS($D161,38))="UL",ISERROR(SEARCH("Rear",INDIRECT(ADDRESS($D161,33)))),ISERROR(SEARCH("Side",INDIRECT(ADDRESS($D161,33))))),INDIRECT(ADDRESS($D161,COLUMN())),0),0),IF($E161&gt;0,IF(AND(INDIRECT(ADDRESS($E161,44))=0,INDIRECT(ADDRESS($E161,38))="UL",ISERROR(SEARCH("Rear",INDIRECT(ADDRESS($E161,33)))),ISERROR(SEARCH("Side",INDIRECT(ADDRESS($E161,33))))),INDIRECT(ADDRESS($E161,COLUMN())),0),0),IF($F161&gt;0,IF(AND(INDIRECT(ADDRESS($F161,44))=0,INDIRECT(ADDRESS($F161,38))="UL",ISERROR(SEARCH("Rear",INDIRECT(ADDRESS($F161,33)))),ISERROR(SEARCH("Side",INDIRECT(ADDRESS($F161,33))))),INDIRECT(ADDRESS($F161,COLUMN())),0),0),IF($G161&gt;0,IF(AND(INDIRECT(ADDRESS($G161,44))=0,INDIRECT(ADDRESS($G161,38))="UL",ISERROR(SEARCH("Rear",INDIRECT(ADDRESS($G161,33)))),ISERROR(SEARCH("Side",INDIRECT(ADDRESS($G161,33))))),INDIRECT(ADDRESS($G161,COLUMN())),0),0),IF($H161&gt;0,IF(AND(INDIRECT(ADDRESS($H161,44))=0,INDIRECT(ADDRESS($H161,38))="UL",ISERROR(SEARCH("Rear",INDIRECT(ADDRESS($H161,33)))),ISERROR(SEARCH("Side",INDIRECT(ADDRESS($H161,33))))),INDIRECT(ADDRESS($H161,COLUMN())),0),0),IF($I161&gt;0,IF(AND(INDIRECT(ADDRESS($I161,44))=0,INDIRECT(ADDRESS($I161,38))="UL",ISERROR(SEARCH("Rear",INDIRECT(ADDRESS($I161,33)))),ISERROR(SEARCH("Side",INDIRECT(ADDRESS($I161,33))))),INDIRECT(ADDRESS($I161,COLUMN())),0),0),IF($J161&gt;0,IF(AND(INDIRECT(ADDRESS($J161,44))=0,INDIRECT(ADDRESS($J161,38))="UL",ISERROR(SEARCH("Rear",INDIRECT(ADDRESS($J161,33)))),ISERROR(SEARCH("Side",INDIRECT(ADDRESS($J161,33))))),INDIRECT(ADDRESS($J161,COLUMN())),0),0),IF($K161&gt;0,IF(AND(INDIRECT(ADDRESS($K161,44))=0,INDIRECT(ADDRESS($K161,38))="UL",ISERROR(SEARCH("Rear",INDIRECT(ADDRESS($K161,33)))),ISERROR(SEARCH("Side",INDIRECT(ADDRESS($K161,33))))),INDIRECT(ADDRESS($K161,COLUMN())),0),0),IF($L161&gt;0,IF(AND(INDIRECT(ADDRESS($L161,44))=0,INDIRECT(ADDRESS($L161,38))="UL",ISERROR(SEARCH("Rear",INDIRECT(ADDRESS($L161,33)))),ISERROR(SEARCH("Side",INDIRECT(ADDRESS($L161,33))))),INDIRECT(ADDRESS($L161,COLUMN())),0),0),IF($M161&gt;0,IF(AND(INDIRECT(ADDRESS($M161,44))=0,INDIRECT(ADDRESS($M161,38))="UL",ISERROR(SEARCH("Rear",INDIRECT(ADDRESS($M161,33)))),ISERROR(SEARCH("Side",INDIRECT(ADDRESS($M161,33))))),INDIRECT(ADDRESS($M161,COLUMN())),0),0))</f>
        <v>0.33333333333333331</v>
      </c>
      <c r="BX161" s="57">
        <f t="shared" ca="1" si="112"/>
        <v>0.33333333333333331</v>
      </c>
      <c r="BY161" s="57" cm="1">
        <f t="array" aca="1" ref="BY161" ca="1">SUM(IF($C161&gt;0,IF(AND(INDIRECT(ADDRESS($C161,44))=0,INDIRECT(ADDRESS($C161,38))="UL"),INDIRECT(ADDRESS($C161,COLUMN())),0),0),IF($D161&gt;0,IF(AND(INDIRECT(ADDRESS($D161,44))=0,INDIRECT(ADDRESS($D161,38))="UL"),INDIRECT(ADDRESS($D161,COLUMN())),0),0),IF($E161&gt;0,IF(AND(INDIRECT(ADDRESS($E161,44))=0,INDIRECT(ADDRESS($E161,38))="UL"),INDIRECT(ADDRESS($E161,COLUMN())),0),0),IF($F161&gt;0,IF(AND(INDIRECT(ADDRESS($F161,44))=0,INDIRECT(ADDRESS($F161,38))="UL"),INDIRECT(ADDRESS($F161,COLUMN())),0),0),IF($G161&gt;0,IF(AND(INDIRECT(ADDRESS($G161,44))=0,INDIRECT(ADDRESS($G161,38))="UL"),INDIRECT(ADDRESS($G161,COLUMN())),0),0),IF($H161&gt;0,IF(AND(INDIRECT(ADDRESS($H161,44))=0,INDIRECT(ADDRESS($H161,38))="UL"),INDIRECT(ADDRESS($H161,COLUMN())),0),0),IF($I161&gt;0,IF(AND(INDIRECT(ADDRESS($I161,44))=0,INDIRECT(ADDRESS($I161,38))="UL"),INDIRECT(ADDRESS($I161,COLUMN())),0),0),IF($J161&gt;0,IF(AND(INDIRECT(ADDRESS($J161,44))=0,INDIRECT(ADDRESS($J161,38))="UL"),INDIRECT(ADDRESS($J161,COLUMN())),0),0),IF($K161&gt;0,IF(AND(INDIRECT(ADDRESS($K161,44))=0,INDIRECT(ADDRESS($K161,38))="UL"),INDIRECT(ADDRESS($K161,COLUMN())),0),0),IF($L161&gt;0,IF(AND(INDIRECT(ADDRESS($L161,44))=0,INDIRECT(ADDRESS($L161,38))="UL"),INDIRECT(ADDRESS($L161,COLUMN())),0),0),IF($M161&gt;0,IF(AND(INDIRECT(ADDRESS($M161,44))=0,INDIRECT(ADDRESS($M161,38))="UL"),INDIRECT(ADDRESS($M161,COLUMN())),0),0))</f>
        <v>0.1111111111111111</v>
      </c>
      <c r="BZ161" s="57" cm="1">
        <f t="array" aca="1" ref="BZ161" ca="1">SUM(IF($C161&gt;0,IF(AND(INDIRECT(ADDRESS($C161,44))=0,INDIRECT(ADDRESS($C161,38))="UL"),INDIRECT(ADDRESS($C161,COLUMN())),0),0),IF($D161&gt;0,IF(AND(INDIRECT(ADDRESS($D161,44))=0,INDIRECT(ADDRESS($D161,38))="UL"),INDIRECT(ADDRESS($D161,COLUMN())),0),0),IF($E161&gt;0,IF(AND(INDIRECT(ADDRESS($E161,44))=0,INDIRECT(ADDRESS($E161,38))="UL"),INDIRECT(ADDRESS($E161,COLUMN())),0),0),IF($F161&gt;0,IF(AND(INDIRECT(ADDRESS($F161,44))=0,INDIRECT(ADDRESS($F161,38))="UL"),INDIRECT(ADDRESS($F161,COLUMN())),0),0),IF($G161&gt;0,IF(AND(INDIRECT(ADDRESS($G161,44))=0,INDIRECT(ADDRESS($G161,38))="UL"),INDIRECT(ADDRESS($G161,COLUMN())),0),0),IF($H161&gt;0,IF(AND(INDIRECT(ADDRESS($H161,44))=0,INDIRECT(ADDRESS($H161,38))="UL"),INDIRECT(ADDRESS($H161,COLUMN())),0),0),IF($I161&gt;0,IF(AND(INDIRECT(ADDRESS($I161,44))=0,INDIRECT(ADDRESS($I161,38))="UL"),INDIRECT(ADDRESS($I161,COLUMN())),0),0),IF($J161&gt;0,IF(AND(INDIRECT(ADDRESS($J161,44))=0,INDIRECT(ADDRESS($J161,38))="UL"),INDIRECT(ADDRESS($J161,COLUMN())),0),0),IF($K161&gt;0,IF(AND(INDIRECT(ADDRESS($K161,44))=0,INDIRECT(ADDRESS($K161,38))="UL"),INDIRECT(ADDRESS($K161,COLUMN())),0),0),IF($L161&gt;0,IF(AND(INDIRECT(ADDRESS($L161,44))=0,INDIRECT(ADDRESS($L161,38))="UL"),INDIRECT(ADDRESS($L161,COLUMN())),0),0),IF($M161&gt;0,IF(AND(INDIRECT(ADDRESS($M161,44))=0,INDIRECT(ADDRESS($M161,38))="UL"),INDIRECT(ADDRESS($M161,COLUMN())),0),0))</f>
        <v>0</v>
      </c>
      <c r="CA161" s="57">
        <f t="shared" ca="1" si="113"/>
        <v>0</v>
      </c>
      <c r="CB161" s="57" cm="1">
        <f t="array" aca="1" ref="CB161" ca="1">SUM(IF($C161&gt;0,IF(AND(INDIRECT(ADDRESS($C161,44))=0,INDIRECT(ADDRESS($C161,38))&lt;&gt;"UL"),INDIRECT(ADDRESS($C161,COLUMN())),0),0),IF($D161&gt;0,IF(AND(INDIRECT(ADDRESS($D161,44))=0,INDIRECT(ADDRESS($D161,38))&lt;&gt;"UL"),INDIRECT(ADDRESS($D161,COLUMN())),0),0),IF($E161&gt;0,IF(AND(INDIRECT(ADDRESS($E161,44))=0,INDIRECT(ADDRESS($E161,38))&lt;&gt;"UL"),INDIRECT(ADDRESS($E161,COLUMN())),0),0),IF($F161&gt;0,IF(AND(INDIRECT(ADDRESS($F161,44))=0,INDIRECT(ADDRESS($F161,38))&lt;&gt;"UL"),INDIRECT(ADDRESS($F161,COLUMN())),0),0),IF($G161&gt;0,IF(AND(INDIRECT(ADDRESS($G161,44))=0,INDIRECT(ADDRESS($G161,38))&lt;&gt;"UL"),INDIRECT(ADDRESS($G161,COLUMN())),0),0),IF($H161&gt;0,IF(AND(INDIRECT(ADDRESS($H161,44))=0,INDIRECT(ADDRESS($H161,38))&lt;&gt;"UL"),INDIRECT(ADDRESS($H161,COLUMN())),0),0),IF($I161&gt;0,IF(AND(INDIRECT(ADDRESS($I161,44))=0,INDIRECT(ADDRESS($I161,38))&lt;&gt;"UL"),INDIRECT(ADDRESS($I161,COLUMN())),0),0),IF($J161&gt;0,IF(AND(INDIRECT(ADDRESS($J161,44))=0,INDIRECT(ADDRESS($J161,38))&lt;&gt;"UL"),INDIRECT(ADDRESS($J161,COLUMN())),0),0),IF($K161&gt;0,IF(AND(INDIRECT(ADDRESS($K161,44))=0,INDIRECT(ADDRESS($K161,38))&lt;&gt;"UL"),INDIRECT(ADDRESS($K161,COLUMN())),0),0),IF($L161&gt;0,IF(AND(INDIRECT(ADDRESS($L161,44))=0,INDIRECT(ADDRESS($L161,38))&lt;&gt;"UL"),INDIRECT(ADDRESS($L161,COLUMN())),0),0),IF($M161&gt;0,IF(AND(INDIRECT(ADDRESS($M161,44))=0,INDIRECT(ADDRESS($M161,38))&lt;&gt;"UL"),INDIRECT(ADDRESS($M161,COLUMN())),0),0))</f>
        <v>0</v>
      </c>
      <c r="CC161" s="57">
        <f t="shared" ca="1" si="114"/>
        <v>0</v>
      </c>
      <c r="CD161" s="57" cm="1">
        <f t="array" aca="1" ref="CD161" ca="1">SUM(IF($C161&gt;0,IF(AND(INDIRECT(ADDRESS($C161,44))=0,INDIRECT(ADDRESS($C161,38))&lt;&gt;"UL"),INDIRECT(ADDRESS($C161,COLUMN())),0),0),IF($D161&gt;0,IF(AND(INDIRECT(ADDRESS($D161,44))=0,INDIRECT(ADDRESS($D161,38))&lt;&gt;"UL"),INDIRECT(ADDRESS($D161,COLUMN())),0),0),IF($E161&gt;0,IF(AND(INDIRECT(ADDRESS($E161,44))=0,INDIRECT(ADDRESS($E161,38))&lt;&gt;"UL"),INDIRECT(ADDRESS($E161,COLUMN())),0),0),IF($F161&gt;0,IF(AND(INDIRECT(ADDRESS($F161,44))=0,INDIRECT(ADDRESS($F161,38))&lt;&gt;"UL"),INDIRECT(ADDRESS($F161,COLUMN())),0),0),IF($G161&gt;0,IF(AND(INDIRECT(ADDRESS($G161,44))=0,INDIRECT(ADDRESS($G161,38))&lt;&gt;"UL"),INDIRECT(ADDRESS($G161,COLUMN())),0),0),IF($H161&gt;0,IF(AND(INDIRECT(ADDRESS($H161,44))=0,INDIRECT(ADDRESS($H161,38))&lt;&gt;"UL"),INDIRECT(ADDRESS($H161,COLUMN())),0),0),IF($I161&gt;0,IF(AND(INDIRECT(ADDRESS($I161,44))=0,INDIRECT(ADDRESS($I161,38))&lt;&gt;"UL"),INDIRECT(ADDRESS($I161,COLUMN())),0),0),IF($J161&gt;0,IF(AND(INDIRECT(ADDRESS($J161,44))=0,INDIRECT(ADDRESS($J161,38))&lt;&gt;"UL"),INDIRECT(ADDRESS($J161,COLUMN())),0),0),IF($K161&gt;0,IF(AND(INDIRECT(ADDRESS($K161,44))=0,INDIRECT(ADDRESS($K161,38))&lt;&gt;"UL"),INDIRECT(ADDRESS($K161,COLUMN())),0),0),IF($L161&gt;0,IF(AND(INDIRECT(ADDRESS($L161,44))=0,INDIRECT(ADDRESS($L161,38))&lt;&gt;"UL"),INDIRECT(ADDRESS($L161,COLUMN())),0),0),IF($M161&gt;0,IF(AND(INDIRECT(ADDRESS($M161,44))=0,INDIRECT(ADDRESS($M161,38))&lt;&gt;"UL"),INDIRECT(ADDRESS($M161,COLUMN())),0),0))</f>
        <v>0</v>
      </c>
      <c r="CE161" s="57" cm="1">
        <f t="array" aca="1" ref="CE161" ca="1">SUM(IF($C161&gt;0,IF(AND(INDIRECT(ADDRESS($C161,44))=0,INDIRECT(ADDRESS($C161,38))&lt;&gt;"UL"),INDIRECT(ADDRESS($C161,COLUMN())),0),0),IF($D161&gt;0,IF(AND(INDIRECT(ADDRESS($D161,44))=0,INDIRECT(ADDRESS($D161,38))&lt;&gt;"UL"),INDIRECT(ADDRESS($D161,COLUMN())),0),0),IF($E161&gt;0,IF(AND(INDIRECT(ADDRESS($E161,44))=0,INDIRECT(ADDRESS($E161,38))&lt;&gt;"UL"),INDIRECT(ADDRESS($E161,COLUMN())),0),0),IF($F161&gt;0,IF(AND(INDIRECT(ADDRESS($F161,44))=0,INDIRECT(ADDRESS($F161,38))&lt;&gt;"UL"),INDIRECT(ADDRESS($F161,COLUMN())),0),0),IF($G161&gt;0,IF(AND(INDIRECT(ADDRESS($G161,44))=0,INDIRECT(ADDRESS($G161,38))&lt;&gt;"UL"),INDIRECT(ADDRESS($G161,COLUMN())),0),0),IF($H161&gt;0,IF(AND(INDIRECT(ADDRESS($H161,44))=0,INDIRECT(ADDRESS($H161,38))&lt;&gt;"UL"),INDIRECT(ADDRESS($H161,COLUMN())),0),0),IF($I161&gt;0,IF(AND(INDIRECT(ADDRESS($I161,44))=0,INDIRECT(ADDRESS($I161,38))&lt;&gt;"UL"),INDIRECT(ADDRESS($I161,COLUMN())),0),0),IF($J161&gt;0,IF(AND(INDIRECT(ADDRESS($J161,44))=0,INDIRECT(ADDRESS($J161,38))&lt;&gt;"UL"),INDIRECT(ADDRESS($J161,COLUMN())),0),0),IF($K161&gt;0,IF(AND(INDIRECT(ADDRESS($K161,44))=0,INDIRECT(ADDRESS($K161,38))&lt;&gt;"UL"),INDIRECT(ADDRESS($K161,COLUMN())),0),0),IF($L161&gt;0,IF(AND(INDIRECT(ADDRESS($L161,44))=0,INDIRECT(ADDRESS($L161,38))&lt;&gt;"UL"),INDIRECT(ADDRESS($L161,COLUMN())),0),0),IF($M161&gt;0,IF(AND(INDIRECT(ADDRESS($M161,44))=0,INDIRECT(ADDRESS($M161,38))&lt;&gt;"UL"),INDIRECT(ADDRESS($M161,COLUMN())),0),0))</f>
        <v>0</v>
      </c>
      <c r="CF161" s="57">
        <f t="shared" ca="1" si="115"/>
        <v>0</v>
      </c>
      <c r="CG161" s="57">
        <f t="shared" ca="1" si="116"/>
        <v>0.61937078433969095</v>
      </c>
      <c r="CH161" s="57">
        <f t="shared" ca="1" si="117"/>
        <v>3.6433575549393582E-2</v>
      </c>
      <c r="CI161" s="19">
        <f t="shared" ca="1" si="118"/>
        <v>14.277413744405894</v>
      </c>
      <c r="CJ161" s="19"/>
      <c r="CK161" s="57" cm="1">
        <f t="array" aca="1" ref="CK161" ca="1">IF(AU161="S", SUM(IF($C161&gt;0,IF(INDIRECT(ADDRESS($C161,43))&lt;&gt;1,INDIRECT(ADDRESS($C161,48)),0),0), IF($D161&gt;0,IF(INDIRECT(ADDRESS($D161,43))&lt;&gt;1,INDIRECT(ADDRESS($D161,48)),0),0), IF($E161&gt;0,IF(INDIRECT(ADDRESS($E161,43))&lt;&gt;1,INDIRECT(ADDRESS($E161,48)),0),0), IF($F161&gt;0,IF(INDIRECT(ADDRESS($F161,43))&lt;&gt;1,INDIRECT(ADDRESS($F161,48)),0),0), IF($G161&gt;0,IF(INDIRECT(ADDRESS($G161,43))&lt;&gt;1,INDIRECT(ADDRESS($G161,48)),0),0), IF($H161&gt;0,IF(INDIRECT(ADDRESS($H161,43))&lt;&gt;1,INDIRECT(ADDRESS($H161,48)),0),0), IF($I161&gt;0,IF(INDIRECT(ADDRESS($I161,43))&lt;&gt;1,INDIRECT(ADDRESS($I161,48)),0),0), IF($J161&gt;0,IF(INDIRECT(ADDRESS($J161,43))&lt;&gt;1,INDIRECT(ADDRESS($J161,48)),0),0), IF($K161&gt;0,IF(INDIRECT(ADDRESS($K161,43))&lt;&gt;1,INDIRECT(ADDRESS($K161,48)),0),0), IF($L161&gt;0,IF(INDIRECT(ADDRESS($L161,43))&lt;&gt;1,INDIRECT(ADDRESS($L161,48)),0),0), IF($M161&gt;0,IF(INDIRECT(ADDRESS($M161,43))&lt;&gt;1,INDIRECT(ADDRESS($M161,48)),0),0)), IF(AU161="L",SUM(IF($C161&gt;0,IF(INDIRECT(ADDRESS($C161,43))&lt;&gt;1,INDIRECT(ADDRESS($C161,50)),0),0), IF($D161&gt;0,IF(INDIRECT(ADDRESS($D161,43))&lt;&gt;1,INDIRECT(ADDRESS($D161,50)),0),0), IF($E161&gt;0,IF(INDIRECT(ADDRESS($E161,43))&lt;&gt;1,INDIRECT(ADDRESS($E161,50)),0),0), IF($F161&gt;0,IF(INDIRECT(ADDRESS($F161,43))&lt;&gt;1,INDIRECT(ADDRESS($F161,50)),0),0), IF($G161&gt;0,IF(INDIRECT(ADDRESS($G161,43))&lt;&gt;1,INDIRECT(ADDRESS($G161,50)),0),0), IF($G161&gt;0,IF(INDIRECT(ADDRESS($G161,43))&lt;&gt;1,INDIRECT(ADDRESS($G161,50)),0),0), IF($H161&gt;0,IF(INDIRECT(ADDRESS($H161,43))&lt;&gt;1,INDIRECT(ADDRESS($H161,50)),0),0), IF($I161&gt;0,IF(INDIRECT(ADDRESS($I161,43))&lt;&gt;1,INDIRECT(ADDRESS($I161,50)),0),0), IF($J161&gt;0,IF(INDIRECT(ADDRESS($J161,43))&lt;&gt;1,INDIRECT(ADDRESS($J161,50)),0),0), IF($K161&gt;0,IF(INDIRECT(ADDRESS($K161,43))&lt;&gt;1,INDIRECT(ADDRESS($K161,50)),0),0), IF($L161&gt;0,IF(INDIRECT(ADDRESS($L161,43))&lt;&gt;1,INDIRECT(ADDRESS($L161,50)),0),0), IF($M161&gt;0,IF(INDIRECT(ADDRESS($M161,43))&lt;&gt;1,INDIRECT(ADDRESS($M161,50)),0),0)), SUM(IF($C161&gt;0,IF(INDIRECT(ADDRESS($C161,43))&lt;&gt;1,INDIRECT(ADDRESS($C161,49)),0),0), IF($D161&gt;0,IF(INDIRECT(ADDRESS($D161,43))&lt;&gt;1,INDIRECT(ADDRESS($D161,49)),0),0), IF($E161&gt;0,IF(INDIRECT(ADDRESS($E161,43))&lt;&gt;1,INDIRECT(ADDRESS($E161,49)),0),0), IF($F161&gt;0,IF(INDIRECT(ADDRESS($F161,43))&lt;&gt;1,INDIRECT(ADDRESS($F161,49)),0),0), IF($G161&gt;0,IF(INDIRECT(ADDRESS($G161,43))&lt;&gt;1,INDIRECT(ADDRESS($G161,49)),0),0), IF($G161&gt;0,IF(INDIRECT(ADDRESS($G161,43))&lt;&gt;1,INDIRECT(ADDRESS($G161,49)),0),0), IF($H161&gt;0,IF(INDIRECT(ADDRESS($H161,43))&lt;&gt;1,INDIRECT(ADDRESS($H161,49)),0),0), IF($I161&gt;0,IF(INDIRECT(ADDRESS($I161,43))&lt;&gt;1,INDIRECT(ADDRESS($I161,49)),0),0), IF($J161&gt;0,IF(INDIRECT(ADDRESS($J161,43))&lt;&gt;1,INDIRECT(ADDRESS($J161,49)),0),0), IF($K161&gt;0,IF(INDIRECT(ADDRESS($K161,43))&lt;&gt;1,INDIRECT(ADDRESS($K161,49)),0),0), IF($L161&gt;0,IF(INDIRECT(ADDRESS($L161,43))&lt;&gt;1,INDIRECT(ADDRESS($L161,49)),0),0), IF($M161&gt;0,IF(INDIRECT(ADDRESS($M161,43))&lt;&gt;1,INDIRECT(ADDRESS($M161,49)),0),0))))</f>
        <v>0.66666666666666663</v>
      </c>
      <c r="CL161" s="57" cm="1">
        <f t="array" aca="1" ref="CL161" ca="1">SUM(IF($C161&gt;0,IF(INDIRECT(ADDRESS($C161,44))=1,INDIRECT(ADDRESS($C161,90)),0),0), IF($D161&gt;0,IF(INDIRECT(ADDRESS($D161,44))=1,INDIRECT(ADDRESS($D161,90)),0),0), IF($E161&gt;0,IF(INDIRECT(ADDRESS($E161,44))=1,INDIRECT(ADDRESS($E161,90)),0),0), IF($F161&gt;0,IF(INDIRECT(ADDRESS($F161,44))=1,INDIRECT(ADDRESS($F161,90)),0),0), IF($G161&gt;0,IF(INDIRECT(ADDRESS($G161,44))=1,INDIRECT(ADDRESS($G161,90)),0),0), IF($H161&gt;0,IF(INDIRECT(ADDRESS($H161,44))=1,INDIRECT(ADDRESS($H161,90)),0),0), IF($I161&gt;0,IF(INDIRECT(ADDRESS($I161,44))=1,INDIRECT(ADDRESS($I161,90)),0),0), IF($J161&gt;0,IF(INDIRECT(ADDRESS($J161,44))=1,INDIRECT(ADDRESS($J161,90)),0),0), IF($K161&gt;0,IF(INDIRECT(ADDRESS($K161,44))=1,INDIRECT(ADDRESS($K161,90)),0),0), IF($L161&gt;0,IF(INDIRECT(ADDRESS($L161,44))=1,INDIRECT(ADDRESS($L161,90)),0),0), IF($M161&gt;0,IF(INDIRECT(ADDRESS($M161,44))=1,INDIRECT(ADDRESS($M161,90)),0),0))</f>
        <v>0</v>
      </c>
      <c r="CM161" s="56">
        <f ca="1">((BU161/$BU$34)^$BU$296)</f>
        <v>0.5748280487762818</v>
      </c>
      <c r="CN161" s="1"/>
    </row>
    <row r="162" spans="1:92" x14ac:dyDescent="0.25">
      <c r="A162" s="52" t="s">
        <v>430</v>
      </c>
      <c r="B162" s="67">
        <v>104</v>
      </c>
      <c r="C162" s="67">
        <v>129</v>
      </c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145">
        <f ca="1">2+SUM(INDIRECT(ADDRESS(B162,COLUMN())),IF(C162&gt;0,INDIRECT(ADDRESS(C162,COLUMN())),0),IF(D162&gt;0,INDIRECT(ADDRESS(D162,COLUMN())),0),IF(E162&gt;0,INDIRECT(ADDRESS(E162,COLUMN())),0),IF(F162&gt;0,INDIRECT(ADDRESS(F162,COLUMN())),0),IF(G162&gt;0,INDIRECT(ADDRESS(G162,COLUMN())),0),IF(H162&gt;0,INDIRECT(ADDRESS(H162,COLUMN())),0),IF(I162&gt;0,INDIRECT(ADDRESS(I162,COLUMN())),0),IF(J162&gt;0,INDIRECT(ADDRESS(J162,COLUMN())),0),IF(K162&gt;0,INDIRECT(ADDRESS(K162,COLUMN())),0),IF(L162&gt;0,INDIRECT(ADDRESS(L162,COLUMN())),0),IF(M162&gt;0,INDIRECT(ADDRESS(M162,COLUMN())),0))</f>
        <v>19</v>
      </c>
      <c r="O162" s="67" t="str" cm="1">
        <f t="array" aca="1" ref="O162" ca="1">INDIRECT(ADDRESS($B162,COLUMN()))</f>
        <v>Fighter</v>
      </c>
      <c r="P162" s="67" cm="1">
        <f t="array" aca="1" ref="P162" ca="1">INDIRECT(ADDRESS($B162,COLUMN()))</f>
        <v>3</v>
      </c>
      <c r="Q162" s="67">
        <v>1</v>
      </c>
      <c r="R162" s="67" t="str" cm="1">
        <f t="array" aca="1" ref="R162" ca="1">INDIRECT(ADDRESS($B162,COLUMN()))</f>
        <v>-</v>
      </c>
      <c r="S162" s="67" cm="1">
        <f t="array" aca="1" ref="S162" ca="1">INDIRECT(ADDRESS($B162,COLUMN()))</f>
        <v>1</v>
      </c>
      <c r="T162" s="67" t="str" cm="1">
        <f t="array" aca="1" ref="T162" ca="1">INDIRECT(ADDRESS($B162,COLUMN()))</f>
        <v>1-4</v>
      </c>
      <c r="U162" s="67" cm="1">
        <f t="array" aca="1" ref="U162" ca="1">INDIRECT(ADDRESS($B162,COLUMN()))</f>
        <v>4</v>
      </c>
      <c r="V162" s="67" cm="1">
        <f t="array" aca="1" ref="V162" ca="1">INDIRECT(ADDRESS($B162,COLUMN()))</f>
        <v>0</v>
      </c>
      <c r="W162" s="145">
        <v>3</v>
      </c>
      <c r="X162" s="67" cm="1">
        <f t="array" aca="1" ref="X162" ca="1">INDIRECT(ADDRESS($B162,COLUMN()))</f>
        <v>5</v>
      </c>
      <c r="Y162" s="67" cm="1">
        <f t="array" aca="1" ref="Y162" ca="1">INDIRECT(ADDRESS($B162,COLUMN()))</f>
        <v>0</v>
      </c>
      <c r="Z162" s="145">
        <v>5</v>
      </c>
      <c r="AA162" s="67" cm="1">
        <f t="array" aca="1" ref="AA162" ca="1">INDIRECT(ADDRESS($B162,COLUMN()))</f>
        <v>0</v>
      </c>
      <c r="AB162" s="56">
        <f t="shared" ca="1" si="100"/>
        <v>0.66169930852867709</v>
      </c>
      <c r="AC162" s="56">
        <f t="shared" ca="1" si="101"/>
        <v>1.0239903589264505</v>
      </c>
      <c r="AD162" s="56">
        <f t="shared" ca="1" si="102"/>
        <v>2.6712791971994365</v>
      </c>
      <c r="AF162" s="67"/>
      <c r="AG162" s="67"/>
      <c r="AH162" s="67"/>
      <c r="AI162" s="53"/>
      <c r="AJ162" s="67"/>
      <c r="AK162" s="67"/>
      <c r="AL162" s="67"/>
      <c r="AM162" s="67"/>
      <c r="AN162" s="54"/>
      <c r="AO162" s="54"/>
      <c r="AP162" s="53"/>
      <c r="AQ162" s="53"/>
      <c r="AR162" s="53"/>
      <c r="AS162" s="53"/>
      <c r="AT162" s="52"/>
      <c r="AU162" s="54" t="s">
        <v>117</v>
      </c>
      <c r="AV162" s="57" cm="1">
        <f t="array" aca="1" ref="AV162" ca="1">SUM(IF($C162&gt;0,IF(AND(INDIRECT(ADDRESS($C162,44))=0,INDIRECT(ADDRESS($C162,38))="UL",ISERROR(SEARCH("Rear",INDIRECT(ADDRESS($C162,33)))),ISERROR(SEARCH("Side",INDIRECT(ADDRESS($C162,33))))),INDIRECT(ADDRESS($C162,COLUMN())),0),0),IF($D162&gt;0,IF(AND(INDIRECT(ADDRESS($D162,44))=0,INDIRECT(ADDRESS($D162,38))="UL",ISERROR(SEARCH("Rear",INDIRECT(ADDRESS($D162,33)))),ISERROR(SEARCH("Side",INDIRECT(ADDRESS($D162,33))))),INDIRECT(ADDRESS($D162,COLUMN())),0),0),IF($E162&gt;0,IF(AND(INDIRECT(ADDRESS($E162,44))=0,INDIRECT(ADDRESS($E162,38))="UL",ISERROR(SEARCH("Rear",INDIRECT(ADDRESS($E162,33)))),ISERROR(SEARCH("Side",INDIRECT(ADDRESS($E162,33))))),INDIRECT(ADDRESS($E162,COLUMN())),0),0),IF($F162&gt;0,IF(AND(INDIRECT(ADDRESS($F162,44))=0,INDIRECT(ADDRESS($F162,38))="UL",ISERROR(SEARCH("Rear",INDIRECT(ADDRESS($F162,33)))),ISERROR(SEARCH("Side",INDIRECT(ADDRESS($F162,33))))),INDIRECT(ADDRESS($F162,COLUMN())),0),0),IF($G162&gt;0,IF(AND(INDIRECT(ADDRESS($G162,44))=0,INDIRECT(ADDRESS($G162,38))="UL",ISERROR(SEARCH("Rear",INDIRECT(ADDRESS($G162,33)))),ISERROR(SEARCH("Side",INDIRECT(ADDRESS($G162,33))))),INDIRECT(ADDRESS($G162,COLUMN())),0),0),IF($H162&gt;0,IF(AND(INDIRECT(ADDRESS($H162,44))=0,INDIRECT(ADDRESS($H162,38))="UL",ISERROR(SEARCH("Rear",INDIRECT(ADDRESS($H162,33)))),ISERROR(SEARCH("Side",INDIRECT(ADDRESS($H162,33))))),INDIRECT(ADDRESS($H162,COLUMN())),0),0),IF($I162&gt;0,IF(AND(INDIRECT(ADDRESS($I162,44))=0,INDIRECT(ADDRESS($I162,38))="UL",ISERROR(SEARCH("Rear",INDIRECT(ADDRESS($I162,33)))),ISERROR(SEARCH("Side",INDIRECT(ADDRESS($I162,33))))),INDIRECT(ADDRESS($I162,COLUMN())),0),0),IF($J162&gt;0,IF(AND(INDIRECT(ADDRESS($J162,44))=0,INDIRECT(ADDRESS($J162,38))="UL",ISERROR(SEARCH("Rear",INDIRECT(ADDRESS($J162,33)))),ISERROR(SEARCH("Side",INDIRECT(ADDRESS($J162,33))))),INDIRECT(ADDRESS($J162,COLUMN())),0),0),IF($K162&gt;0,IF(AND(INDIRECT(ADDRESS($K162,44))=0,INDIRECT(ADDRESS($K162,38))="UL",ISERROR(SEARCH("Rear",INDIRECT(ADDRESS($K162,33)))),ISERROR(SEARCH("Side",INDIRECT(ADDRESS($K162,33))))),INDIRECT(ADDRESS($K162,COLUMN())),0),0),IF($L162&gt;0,IF(AND(INDIRECT(ADDRESS($L162,44))=0,INDIRECT(ADDRESS($L162,38))="UL",ISERROR(SEARCH("Rear",INDIRECT(ADDRESS($L162,33)))),ISERROR(SEARCH("Side",INDIRECT(ADDRESS($L162,33))))),INDIRECT(ADDRESS($L162,COLUMN())),0),0),IF($M162&gt;0,IF(AND(INDIRECT(ADDRESS($M162,44))=0,INDIRECT(ADDRESS($M162,38))="UL",ISERROR(SEARCH("Rear",INDIRECT(ADDRESS($M162,33)))),ISERROR(SEARCH("Side",INDIRECT(ADDRESS($M162,33))))),INDIRECT(ADDRESS($M162,COLUMN())),0),0))</f>
        <v>0</v>
      </c>
      <c r="AW162" s="57" cm="1">
        <f t="array" aca="1" ref="AW162" ca="1">SUM(IF($C162&gt;0,IF(AND(INDIRECT(ADDRESS($C162,44))=0,INDIRECT(ADDRESS($C162,38))="UL",ISERROR(SEARCH("Rear",INDIRECT(ADDRESS($C162,33)))),ISERROR(SEARCH("Side",INDIRECT(ADDRESS($C162,33))))),INDIRECT(ADDRESS($C162,COLUMN())),0),0),IF($D162&gt;0,IF(AND(INDIRECT(ADDRESS($D162,44))=0,INDIRECT(ADDRESS($D162,38))="UL",ISERROR(SEARCH("Rear",INDIRECT(ADDRESS($D162,33)))),ISERROR(SEARCH("Side",INDIRECT(ADDRESS($D162,33))))),INDIRECT(ADDRESS($D162,COLUMN())),0),0),IF($E162&gt;0,IF(AND(INDIRECT(ADDRESS($E162,44))=0,INDIRECT(ADDRESS($E162,38))="UL",ISERROR(SEARCH("Rear",INDIRECT(ADDRESS($E162,33)))),ISERROR(SEARCH("Side",INDIRECT(ADDRESS($E162,33))))),INDIRECT(ADDRESS($E162,COLUMN())),0),0),IF($F162&gt;0,IF(AND(INDIRECT(ADDRESS($F162,44))=0,INDIRECT(ADDRESS($F162,38))="UL",ISERROR(SEARCH("Rear",INDIRECT(ADDRESS($F162,33)))),ISERROR(SEARCH("Side",INDIRECT(ADDRESS($F162,33))))),INDIRECT(ADDRESS($F162,COLUMN())),0),0),IF($G162&gt;0,IF(AND(INDIRECT(ADDRESS($G162,44))=0,INDIRECT(ADDRESS($G162,38))="UL",ISERROR(SEARCH("Rear",INDIRECT(ADDRESS($G162,33)))),ISERROR(SEARCH("Side",INDIRECT(ADDRESS($G162,33))))),INDIRECT(ADDRESS($G162,COLUMN())),0),0),IF($H162&gt;0,IF(AND(INDIRECT(ADDRESS($H162,44))=0,INDIRECT(ADDRESS($H162,38))="UL",ISERROR(SEARCH("Rear",INDIRECT(ADDRESS($H162,33)))),ISERROR(SEARCH("Side",INDIRECT(ADDRESS($H162,33))))),INDIRECT(ADDRESS($H162,COLUMN())),0),0),IF($I162&gt;0,IF(AND(INDIRECT(ADDRESS($I162,44))=0,INDIRECT(ADDRESS($I162,38))="UL",ISERROR(SEARCH("Rear",INDIRECT(ADDRESS($I162,33)))),ISERROR(SEARCH("Side",INDIRECT(ADDRESS($I162,33))))),INDIRECT(ADDRESS($I162,COLUMN())),0),0),IF($J162&gt;0,IF(AND(INDIRECT(ADDRESS($J162,44))=0,INDIRECT(ADDRESS($J162,38))="UL",ISERROR(SEARCH("Rear",INDIRECT(ADDRESS($J162,33)))),ISERROR(SEARCH("Side",INDIRECT(ADDRESS($J162,33))))),INDIRECT(ADDRESS($J162,COLUMN())),0),0),IF($K162&gt;0,IF(AND(INDIRECT(ADDRESS($K162,44))=0,INDIRECT(ADDRESS($K162,38))="UL",ISERROR(SEARCH("Rear",INDIRECT(ADDRESS($K162,33)))),ISERROR(SEARCH("Side",INDIRECT(ADDRESS($K162,33))))),INDIRECT(ADDRESS($K162,COLUMN())),0),0),IF($L162&gt;0,IF(AND(INDIRECT(ADDRESS($L162,44))=0,INDIRECT(ADDRESS($L162,38))="UL",ISERROR(SEARCH("Rear",INDIRECT(ADDRESS($L162,33)))),ISERROR(SEARCH("Side",INDIRECT(ADDRESS($L162,33))))),INDIRECT(ADDRESS($L162,COLUMN())),0),0),IF($M162&gt;0,IF(AND(INDIRECT(ADDRESS($M162,44))=0,INDIRECT(ADDRESS($M162,38))="UL",ISERROR(SEARCH("Rear",INDIRECT(ADDRESS($M162,33)))),ISERROR(SEARCH("Side",INDIRECT(ADDRESS($M162,33))))),INDIRECT(ADDRESS($M162,COLUMN())),0),0))</f>
        <v>0.66666666666666663</v>
      </c>
      <c r="AX162" s="57" cm="1">
        <f t="array" aca="1" ref="AX162" ca="1">SUM(IF($C162&gt;0,IF(AND(INDIRECT(ADDRESS($C162,44))=0,INDIRECT(ADDRESS($C162,38))="UL",ISERROR(SEARCH("Rear",INDIRECT(ADDRESS($C162,33)))),ISERROR(SEARCH("Side",INDIRECT(ADDRESS($C162,33))))),INDIRECT(ADDRESS($C162,COLUMN())),0),0),IF($D162&gt;0,IF(AND(INDIRECT(ADDRESS($D162,44))=0,INDIRECT(ADDRESS($D162,38))="UL",ISERROR(SEARCH("Rear",INDIRECT(ADDRESS($D162,33)))),ISERROR(SEARCH("Side",INDIRECT(ADDRESS($D162,33))))),INDIRECT(ADDRESS($D162,COLUMN())),0),0),IF($E162&gt;0,IF(AND(INDIRECT(ADDRESS($E162,44))=0,INDIRECT(ADDRESS($E162,38))="UL",ISERROR(SEARCH("Rear",INDIRECT(ADDRESS($E162,33)))),ISERROR(SEARCH("Side",INDIRECT(ADDRESS($E162,33))))),INDIRECT(ADDRESS($E162,COLUMN())),0),0),IF($F162&gt;0,IF(AND(INDIRECT(ADDRESS($F162,44))=0,INDIRECT(ADDRESS($F162,38))="UL",ISERROR(SEARCH("Rear",INDIRECT(ADDRESS($F162,33)))),ISERROR(SEARCH("Side",INDIRECT(ADDRESS($F162,33))))),INDIRECT(ADDRESS($F162,COLUMN())),0),0),IF($G162&gt;0,IF(AND(INDIRECT(ADDRESS($G162,44))=0,INDIRECT(ADDRESS($G162,38))="UL",ISERROR(SEARCH("Rear",INDIRECT(ADDRESS($G162,33)))),ISERROR(SEARCH("Side",INDIRECT(ADDRESS($G162,33))))),INDIRECT(ADDRESS($G162,COLUMN())),0),0),IF($H162&gt;0,IF(AND(INDIRECT(ADDRESS($H162,44))=0,INDIRECT(ADDRESS($H162,38))="UL",ISERROR(SEARCH("Rear",INDIRECT(ADDRESS($H162,33)))),ISERROR(SEARCH("Side",INDIRECT(ADDRESS($H162,33))))),INDIRECT(ADDRESS($H162,COLUMN())),0),0),IF($I162&gt;0,IF(AND(INDIRECT(ADDRESS($I162,44))=0,INDIRECT(ADDRESS($I162,38))="UL",ISERROR(SEARCH("Rear",INDIRECT(ADDRESS($I162,33)))),ISERROR(SEARCH("Side",INDIRECT(ADDRESS($I162,33))))),INDIRECT(ADDRESS($I162,COLUMN())),0),0),IF($J162&gt;0,IF(AND(INDIRECT(ADDRESS($J162,44))=0,INDIRECT(ADDRESS($J162,38))="UL",ISERROR(SEARCH("Rear",INDIRECT(ADDRESS($J162,33)))),ISERROR(SEARCH("Side",INDIRECT(ADDRESS($J162,33))))),INDIRECT(ADDRESS($J162,COLUMN())),0),0),IF($K162&gt;0,IF(AND(INDIRECT(ADDRESS($K162,44))=0,INDIRECT(ADDRESS($K162,38))="UL",ISERROR(SEARCH("Rear",INDIRECT(ADDRESS($K162,33)))),ISERROR(SEARCH("Side",INDIRECT(ADDRESS($K162,33))))),INDIRECT(ADDRESS($K162,COLUMN())),0),0),IF($L162&gt;0,IF(AND(INDIRECT(ADDRESS($L162,44))=0,INDIRECT(ADDRESS($L162,38))="UL",ISERROR(SEARCH("Rear",INDIRECT(ADDRESS($L162,33)))),ISERROR(SEARCH("Side",INDIRECT(ADDRESS($L162,33))))),INDIRECT(ADDRESS($L162,COLUMN())),0),0),IF($M162&gt;0,IF(AND(INDIRECT(ADDRESS($M162,44))=0,INDIRECT(ADDRESS($M162,38))="UL",ISERROR(SEARCH("Rear",INDIRECT(ADDRESS($M162,33)))),ISERROR(SEARCH("Side",INDIRECT(ADDRESS($M162,33))))),INDIRECT(ADDRESS($M162,COLUMN())),0),0))</f>
        <v>0.33333333333333331</v>
      </c>
      <c r="AY162" s="58">
        <f t="shared" ca="1" si="103"/>
        <v>0.66666666666666663</v>
      </c>
      <c r="AZ162" s="58">
        <f t="shared" ca="1" si="104"/>
        <v>0.33333333333333331</v>
      </c>
      <c r="BA162" s="58" cm="1">
        <f t="array" aca="1" ref="BA162" ca="1">SUM(IF($C162&gt;0,IF(AND(INDIRECT(ADDRESS($C162,44))=0,INDIRECT(ADDRESS($C162,38))="UL"),INDIRECT(ADDRESS($C162,COLUMN())),0),0),IF($D162&gt;0,IF(AND(INDIRECT(ADDRESS($D162,44))=0,INDIRECT(ADDRESS($D162,38))="UL"),INDIRECT(ADDRESS($D162,COLUMN())),0),0),IF($E162&gt;0,IF(AND(INDIRECT(ADDRESS($E162,44))=0,INDIRECT(ADDRESS($E162,38))="UL"),INDIRECT(ADDRESS($E162,COLUMN())),0),0),IF($F162&gt;0,IF(AND(INDIRECT(ADDRESS($F162,44))=0,INDIRECT(ADDRESS($F162,38))="UL"),INDIRECT(ADDRESS($F162,COLUMN())),0),0),IF($G162&gt;0,IF(AND(INDIRECT(ADDRESS($G162,44))=0,INDIRECT(ADDRESS($G162,38))="UL"),INDIRECT(ADDRESS($G162,COLUMN())),0),0),IF($H162&gt;0,IF(AND(INDIRECT(ADDRESS($H162,44))=0,INDIRECT(ADDRESS($H162,38))="UL"),INDIRECT(ADDRESS($H162,COLUMN())),0),0),IF($I162&gt;0,IF(AND(INDIRECT(ADDRESS($I162,44))=0,INDIRECT(ADDRESS($I162,38))="UL"),INDIRECT(ADDRESS($I162,COLUMN())),0),0),IF($J162&gt;0,IF(AND(INDIRECT(ADDRESS($J162,44))=0,INDIRECT(ADDRESS($J162,38))="UL"),INDIRECT(ADDRESS($J162,COLUMN())),0),0),IF($K162&gt;0,IF(AND(INDIRECT(ADDRESS($K162,44))=0,INDIRECT(ADDRESS($K162,38))="UL"),INDIRECT(ADDRESS($K162,COLUMN())),0),0),IF($L162&gt;0,IF(AND(INDIRECT(ADDRESS($L162,44))=0,INDIRECT(ADDRESS($L162,38))="UL"),INDIRECT(ADDRESS($L162,COLUMN())),0),0),IF($M162&gt;0,IF(AND(INDIRECT(ADDRESS($M162,44))=0,INDIRECT(ADDRESS($M162,38))="UL"),INDIRECT(ADDRESS($M162,COLUMN())),0),0))</f>
        <v>0.22222222222222218</v>
      </c>
      <c r="BB162" s="58" cm="1">
        <f t="array" aca="1" ref="BB162" ca="1">SUM(IF($C162&gt;0,IF(AND(INDIRECT(ADDRESS($C162,44))=0,INDIRECT(ADDRESS($C162,38))="UL"),INDIRECT(ADDRESS($C162,COLUMN())),0),0),IF($D162&gt;0,IF(AND(INDIRECT(ADDRESS($D162,44))=0,INDIRECT(ADDRESS($D162,38))="UL"),INDIRECT(ADDRESS($D162,COLUMN())),0),0),IF($E162&gt;0,IF(AND(INDIRECT(ADDRESS($E162,44))=0,INDIRECT(ADDRESS($E162,38))="UL"),INDIRECT(ADDRESS($E162,COLUMN())),0),0),IF($F162&gt;0,IF(AND(INDIRECT(ADDRESS($F162,44))=0,INDIRECT(ADDRESS($F162,38))="UL"),INDIRECT(ADDRESS($F162,COLUMN())),0),0),IF($G162&gt;0,IF(AND(INDIRECT(ADDRESS($G162,44))=0,INDIRECT(ADDRESS($G162,38))="UL"),INDIRECT(ADDRESS($G162,COLUMN())),0),0),IF($H162&gt;0,IF(AND(INDIRECT(ADDRESS($H162,44))=0,INDIRECT(ADDRESS($H162,38))="UL"),INDIRECT(ADDRESS($H162,COLUMN())),0),0),IF($I162&gt;0,IF(AND(INDIRECT(ADDRESS($I162,44))=0,INDIRECT(ADDRESS($I162,38))="UL"),INDIRECT(ADDRESS($I162,COLUMN())),0),0),IF($J162&gt;0,IF(AND(INDIRECT(ADDRESS($J162,44))=0,INDIRECT(ADDRESS($J162,38))="UL"),INDIRECT(ADDRESS($J162,COLUMN())),0),0),IF($K162&gt;0,IF(AND(INDIRECT(ADDRESS($K162,44))=0,INDIRECT(ADDRESS($K162,38))="UL"),INDIRECT(ADDRESS($K162,COLUMN())),0),0),IF($L162&gt;0,IF(AND(INDIRECT(ADDRESS($L162,44))=0,INDIRECT(ADDRESS($L162,38))="UL"),INDIRECT(ADDRESS($L162,COLUMN())),0),0),IF($M162&gt;0,IF(AND(INDIRECT(ADDRESS($M162,44))=0,INDIRECT(ADDRESS($M162,38))="UL"),INDIRECT(ADDRESS($M162,COLUMN())),0),0))</f>
        <v>4.4444444444444439E-2</v>
      </c>
      <c r="BC162" s="58" cm="1">
        <f t="array" aca="1" ref="BC162" ca="1">SUM(IF($C162&gt;0,IF(AND(INDIRECT(ADDRESS($C162,44))=0,INDIRECT(ADDRESS($C162,38))="UL"),INDIRECT(ADDRESS($C162,COLUMN())),0),0),IF($D162&gt;0,IF(AND(INDIRECT(ADDRESS($D162,44))=0,INDIRECT(ADDRESS($D162,38))="UL"),INDIRECT(ADDRESS($D162,COLUMN())),0),0),IF($E162&gt;0,IF(AND(INDIRECT(ADDRESS($E162,44))=0,INDIRECT(ADDRESS($E162,38))="UL"),INDIRECT(ADDRESS($E162,COLUMN())),0),0),IF($F162&gt;0,IF(AND(INDIRECT(ADDRESS($F162,44))=0,INDIRECT(ADDRESS($F162,38))="UL"),INDIRECT(ADDRESS($F162,COLUMN())),0),0),IF($G162&gt;0,IF(AND(INDIRECT(ADDRESS($G162,44))=0,INDIRECT(ADDRESS($G162,38))="UL"),INDIRECT(ADDRESS($G162,COLUMN())),0),0),IF($H162&gt;0,IF(AND(INDIRECT(ADDRESS($H162,44))=0,INDIRECT(ADDRESS($H162,38))="UL"),INDIRECT(ADDRESS($H162,COLUMN())),0),0),IF($I162&gt;0,IF(AND(INDIRECT(ADDRESS($I162,44))=0,INDIRECT(ADDRESS($I162,38))="UL"),INDIRECT(ADDRESS($I162,COLUMN())),0),0),IF($J162&gt;0,IF(AND(INDIRECT(ADDRESS($J162,44))=0,INDIRECT(ADDRESS($J162,38))="UL"),INDIRECT(ADDRESS($J162,COLUMN())),0),0),IF($K162&gt;0,IF(AND(INDIRECT(ADDRESS($K162,44))=0,INDIRECT(ADDRESS($K162,38))="UL"),INDIRECT(ADDRESS($K162,COLUMN())),0),0),IF($L162&gt;0,IF(AND(INDIRECT(ADDRESS($L162,44))=0,INDIRECT(ADDRESS($L162,38))="UL"),INDIRECT(ADDRESS($L162,COLUMN())),0),0),IF($M162&gt;0,IF(AND(INDIRECT(ADDRESS($M162,44))=0,INDIRECT(ADDRESS($M162,38))="UL"),INDIRECT(ADDRESS($M162,COLUMN())),0),0))</f>
        <v>8.8888888888888878E-2</v>
      </c>
      <c r="BD162" s="58" cm="1">
        <f t="array" aca="1" ref="BD162" ca="1">SUM(IF($C162&gt;0,IF(AND(INDIRECT(ADDRESS($C162,44))=0,INDIRECT(ADDRESS($C162,38))="UL"),INDIRECT(ADDRESS($C162,COLUMN())),0),0),IF($D162&gt;0,IF(AND(INDIRECT(ADDRESS($D162,44))=0,INDIRECT(ADDRESS($D162,38))="UL"),INDIRECT(ADDRESS($D162,COLUMN())),0),0),IF($E162&gt;0,IF(AND(INDIRECT(ADDRESS($E162,44))=0,INDIRECT(ADDRESS($E162,38))="UL"),INDIRECT(ADDRESS($E162,COLUMN())),0),0),IF($F162&gt;0,IF(AND(INDIRECT(ADDRESS($F162,44))=0,INDIRECT(ADDRESS($F162,38))="UL"),INDIRECT(ADDRESS($F162,COLUMN())),0),0),IF($G162&gt;0,IF(AND(INDIRECT(ADDRESS($G162,44))=0,INDIRECT(ADDRESS($G162,38))="UL"),INDIRECT(ADDRESS($G162,COLUMN())),0),0),IF($H162&gt;0,IF(AND(INDIRECT(ADDRESS($H162,44))=0,INDIRECT(ADDRESS($H162,38))="UL"),INDIRECT(ADDRESS($H162,COLUMN())),0),0),IF($I162&gt;0,IF(AND(INDIRECT(ADDRESS($I162,44))=0,INDIRECT(ADDRESS($I162,38))="UL"),INDIRECT(ADDRESS($I162,COLUMN())),0),0),IF($J162&gt;0,IF(AND(INDIRECT(ADDRESS($J162,44))=0,INDIRECT(ADDRESS($J162,38))="UL"),INDIRECT(ADDRESS($J162,COLUMN())),0),0),IF($K162&gt;0,IF(AND(INDIRECT(ADDRESS($K162,44))=0,INDIRECT(ADDRESS($K162,38))="UL"),INDIRECT(ADDRESS($K162,COLUMN())),0),0),IF($L162&gt;0,IF(AND(INDIRECT(ADDRESS($L162,44))=0,INDIRECT(ADDRESS($L162,38))="UL"),INDIRECT(ADDRESS($L162,COLUMN())),0),0),IF($M162&gt;0,IF(AND(INDIRECT(ADDRESS($M162,44))=0,INDIRECT(ADDRESS($M162,38))="UL"),INDIRECT(ADDRESS($M162,COLUMN())),0),0))</f>
        <v>0.17777777777777776</v>
      </c>
      <c r="BE162" s="57">
        <f t="shared" ca="1" si="105"/>
        <v>8.8888888888888878E-2</v>
      </c>
      <c r="BF162" s="57" cm="1">
        <f t="array" aca="1" ref="BF162" ca="1">SUM(IF($C162&gt;0,IF(INDIRECT(ADDRESS($C162,45))=1,INDIRECT(ADDRESS($C162,52))*INDIRECT(ADDRESS($C162,42))/5,0),0), IF($D162&gt;0,IF(INDIRECT(ADDRESS($D162,45))=1,INDIRECT(ADDRESS($D162,52))*INDIRECT(ADDRESS($D162,42))/5,0),0), IF($E162&gt;0,IF(INDIRECT(ADDRESS($E162,45))=1,INDIRECT(ADDRESS($E162,52))*INDIRECT(ADDRESS($E162,42))/5,0),0), IF($F162&gt;0,IF(INDIRECT(ADDRESS($F162,45))=1,INDIRECT(ADDRESS($F162,52))*INDIRECT(ADDRESS($F162,42))/5,0),0), IF($G162&gt;0,IF(INDIRECT(ADDRESS($G162,45))=1,INDIRECT(ADDRESS($G162,52))*INDIRECT(ADDRESS($G162,42))/5,0),0), IF($H162&gt;0,IF(INDIRECT(ADDRESS($H162,45))=1,INDIRECT(ADDRESS($H162,52))*INDIRECT(ADDRESS($H162,42))/5,0),0)
)*$BF$296/100</f>
        <v>0</v>
      </c>
      <c r="BG162" s="19"/>
      <c r="BH162" s="57" cm="1">
        <f t="array" aca="1" ref="BH162" ca="1">SUM(IF($C162&gt;0,IF(AND(INDIRECT(ADDRESS($C162,44))=0,INDIRECT(ADDRESS($C162,38))&lt;&gt;"UL"),INDIRECT(ADDRESS($C162,COLUMN()-12)),0),0), IF($D162&gt;0,IF(AND(INDIRECT(ADDRESS($D162,44))=0,INDIRECT(ADDRESS($D162,38))&lt;&gt;"UL"),INDIRECT(ADDRESS($D162,COLUMN()-12)),0),0), IF($E162&gt;0,IF(AND(INDIRECT(ADDRESS($E162,44))=0,INDIRECT(ADDRESS($E162,38))&lt;&gt;"UL"),INDIRECT(ADDRESS($E162,COLUMN()-12)),0),0), IF($F162&gt;0,IF(AND(INDIRECT(ADDRESS($F162,44))=0,INDIRECT(ADDRESS($F162,38))&lt;&gt;"UL"),INDIRECT(ADDRESS($F162,COLUMN()-12)),0),0), IF($G162&gt;0,IF(AND(INDIRECT(ADDRESS($G162,44))=0,INDIRECT(ADDRESS($G162,38))&lt;&gt;"UL"),INDIRECT(ADDRESS($G162,COLUMN()-12)),0),0), IF($H162&gt;0,IF(AND(INDIRECT(ADDRESS($H162,44))=0,INDIRECT(ADDRESS($H162,38))&lt;&gt;"UL"),INDIRECT(ADDRESS($H162,COLUMN()-12)),0),0), IF($I162&gt;0,IF(AND(INDIRECT(ADDRESS($I162,44))=0,INDIRECT(ADDRESS($I162,38))&lt;&gt;"UL"),INDIRECT(ADDRESS($I162,COLUMN()-12)),0),0), IF($J162&gt;0,IF(AND(INDIRECT(ADDRESS($J162,44))=0,INDIRECT(ADDRESS($J162,38))&lt;&gt;"UL"),INDIRECT(ADDRESS($J162,COLUMN()-12)),0),0), IF($K162&gt;0,IF(AND(INDIRECT(ADDRESS($K162,44))=0,INDIRECT(ADDRESS($K162,38))&lt;&gt;"UL"),INDIRECT(ADDRESS($K162,COLUMN()-12)),0),0), IF($L162&gt;0,IF(AND(INDIRECT(ADDRESS($L162,44))=0,INDIRECT(ADDRESS($L162,38))&lt;&gt;"UL"),INDIRECT(ADDRESS($L162,COLUMN()-12)),0),0), IF($M162&gt;0,IF(AND(INDIRECT(ADDRESS($M162,44))=0,INDIRECT(ADDRESS($M162,38))&lt;&gt;"UL"),INDIRECT(ADDRESS($M162,COLUMN()-12)),0),0))</f>
        <v>0</v>
      </c>
      <c r="BI162" s="57" cm="1">
        <f t="array" aca="1" ref="BI162" ca="1">SUM(IF($C162&gt;0,IF(AND(INDIRECT(ADDRESS($C162,44))=0,INDIRECT(ADDRESS($C162,38))&lt;&gt;"UL"),INDIRECT(ADDRESS($C162,COLUMN()-12)),0),0), IF($D162&gt;0,IF(AND(INDIRECT(ADDRESS($D162,44))=0,INDIRECT(ADDRESS($D162,38))&lt;&gt;"UL"),INDIRECT(ADDRESS($D162,COLUMN()-12)),0),0), IF($E162&gt;0,IF(AND(INDIRECT(ADDRESS($E162,44))=0,INDIRECT(ADDRESS($E162,38))&lt;&gt;"UL"),INDIRECT(ADDRESS($E162,COLUMN()-12)),0),0), IF($F162&gt;0,IF(AND(INDIRECT(ADDRESS($F162,44))=0,INDIRECT(ADDRESS($F162,38))&lt;&gt;"UL"),INDIRECT(ADDRESS($F162,COLUMN()-12)),0),0), IF($G162&gt;0,IF(AND(INDIRECT(ADDRESS($G162,44))=0,INDIRECT(ADDRESS($G162,38))&lt;&gt;"UL"),INDIRECT(ADDRESS($G162,COLUMN()-12)),0),0), IF($H162&gt;0,IF(AND(INDIRECT(ADDRESS($H162,44))=0,INDIRECT(ADDRESS($H162,38))&lt;&gt;"UL"),INDIRECT(ADDRESS($H162,COLUMN()-12)),0),0), IF($I162&gt;0,IF(AND(INDIRECT(ADDRESS($I162,44))=0,INDIRECT(ADDRESS($I162,38))&lt;&gt;"UL"),INDIRECT(ADDRESS($I162,COLUMN()-12)),0),0), IF($J162&gt;0,IF(AND(INDIRECT(ADDRESS($J162,44))=0,INDIRECT(ADDRESS($J162,38))&lt;&gt;"UL"),INDIRECT(ADDRESS($J162,COLUMN()-12)),0),0), IF($K162&gt;0,IF(AND(INDIRECT(ADDRESS($K162,44))=0,INDIRECT(ADDRESS($K162,38))&lt;&gt;"UL"),INDIRECT(ADDRESS($K162,COLUMN()-12)),0),0), IF($L162&gt;0,IF(AND(INDIRECT(ADDRESS($L162,44))=0,INDIRECT(ADDRESS($L162,38))&lt;&gt;"UL"),INDIRECT(ADDRESS($L162,COLUMN()-12)),0),0), IF($M162&gt;0,IF(AND(INDIRECT(ADDRESS($M162,44))=0,INDIRECT(ADDRESS($M162,38))&lt;&gt;"UL"),INDIRECT(ADDRESS($M162,COLUMN()-12)),0),0))</f>
        <v>0</v>
      </c>
      <c r="BJ162" s="57" cm="1">
        <f t="array" aca="1" ref="BJ162" ca="1">SUM(IF($C162&gt;0,IF(AND(INDIRECT(ADDRESS($C162,44))=0,INDIRECT(ADDRESS($C162,38))&lt;&gt;"UL"),INDIRECT(ADDRESS($C162,COLUMN()-12)),0),0), IF($D162&gt;0,IF(AND(INDIRECT(ADDRESS($D162,44))=0,INDIRECT(ADDRESS($D162,38))&lt;&gt;"UL"),INDIRECT(ADDRESS($D162,COLUMN()-12)),0),0), IF($E162&gt;0,IF(AND(INDIRECT(ADDRESS($E162,44))=0,INDIRECT(ADDRESS($E162,38))&lt;&gt;"UL"),INDIRECT(ADDRESS($E162,COLUMN()-12)),0),0), IF($F162&gt;0,IF(AND(INDIRECT(ADDRESS($F162,44))=0,INDIRECT(ADDRESS($F162,38))&lt;&gt;"UL"),INDIRECT(ADDRESS($F162,COLUMN()-12)),0),0), IF($G162&gt;0,IF(AND(INDIRECT(ADDRESS($G162,44))=0,INDIRECT(ADDRESS($G162,38))&lt;&gt;"UL"),INDIRECT(ADDRESS($G162,COLUMN()-12)),0),0), IF($H162&gt;0,IF(AND(INDIRECT(ADDRESS($H162,44))=0,INDIRECT(ADDRESS($H162,38))&lt;&gt;"UL"),INDIRECT(ADDRESS($H162,COLUMN()-12)),0),0), IF($I162&gt;0,IF(AND(INDIRECT(ADDRESS($I162,44))=0,INDIRECT(ADDRESS($I162,38))&lt;&gt;"UL"),INDIRECT(ADDRESS($I162,COLUMN()-12)),0),0), IF($J162&gt;0,IF(AND(INDIRECT(ADDRESS($J162,44))=0,INDIRECT(ADDRESS($J162,38))&lt;&gt;"UL"),INDIRECT(ADDRESS($J162,COLUMN()-12)),0),0), IF($K162&gt;0,IF(AND(INDIRECT(ADDRESS($K162,44))=0,INDIRECT(ADDRESS($K162,38))&lt;&gt;"UL"),INDIRECT(ADDRESS($K162,COLUMN()-12)),0),0), IF($L162&gt;0,IF(AND(INDIRECT(ADDRESS($L162,44))=0,INDIRECT(ADDRESS($L162,38))&lt;&gt;"UL"),INDIRECT(ADDRESS($L162,COLUMN()-12)),0),0), IF($M162&gt;0,IF(AND(INDIRECT(ADDRESS($M162,44))=0,INDIRECT(ADDRESS($M162,38))&lt;&gt;"UL"),INDIRECT(ADDRESS($M162,COLUMN()-12)),0),0))</f>
        <v>0</v>
      </c>
      <c r="BK162" s="57">
        <f t="shared" ca="1" si="106"/>
        <v>0</v>
      </c>
      <c r="BL162" s="58">
        <f t="shared" ca="1" si="107"/>
        <v>0</v>
      </c>
      <c r="BM162" s="57" cm="1">
        <f t="array" aca="1" ref="BM162" ca="1">SUM(IF($C162&gt;0,IF(AND(INDIRECT(ADDRESS($C162,44))=0,INDIRECT(ADDRESS($C162,38))&lt;&gt;"UL"),INDIRECT(ADDRESS($C162,COLUMN()-12)),0),0), IF($D162&gt;0,IF(AND(INDIRECT(ADDRESS($D162,44))=0,INDIRECT(ADDRESS($D162,38))&lt;&gt;"UL"),INDIRECT(ADDRESS($D162,COLUMN()-12)),0),0), IF($E162&gt;0,IF(AND(INDIRECT(ADDRESS($E162,44))=0,INDIRECT(ADDRESS($E162,38))&lt;&gt;"UL"),INDIRECT(ADDRESS($E162,COLUMN()-12)),0),0), IF($F162&gt;0,IF(AND(INDIRECT(ADDRESS($F162,44))=0,INDIRECT(ADDRESS($F162,38))&lt;&gt;"UL"),INDIRECT(ADDRESS($F162,COLUMN()-12)),0),0), IF($G162&gt;0,IF(AND(INDIRECT(ADDRESS($G162,44))=0,INDIRECT(ADDRESS($G162,38))&lt;&gt;"UL"),INDIRECT(ADDRESS($G162,COLUMN()-12)),0),0), IF($H162&gt;0,IF(AND(INDIRECT(ADDRESS($H162,44))=0,INDIRECT(ADDRESS($H162,38))&lt;&gt;"UL"),INDIRECT(ADDRESS($H162,COLUMN()-12)),0),0), IF($I162&gt;0,IF(AND(INDIRECT(ADDRESS($I162,44))=0,INDIRECT(ADDRESS($I162,38))&lt;&gt;"UL"),INDIRECT(ADDRESS($I162,COLUMN()-12)),0),0), IF($J162&gt;0,IF(AND(INDIRECT(ADDRESS($J162,44))=0,INDIRECT(ADDRESS($J162,38))&lt;&gt;"UL"),INDIRECT(ADDRESS($J162,COLUMN()-12)),0),0), IF($K162&gt;0,IF(AND(INDIRECT(ADDRESS($K162,44))=0,INDIRECT(ADDRESS($K162,38))&lt;&gt;"UL"),INDIRECT(ADDRESS($K162,COLUMN()-11)),0),0), IF($L162&gt;0,IF(AND(INDIRECT(ADDRESS($L162,44))=0,INDIRECT(ADDRESS($L162,38))&lt;&gt;"UL"),INDIRECT(ADDRESS($L162,COLUMN()-11)),0),0), IF($M162&gt;0,IF(AND(INDIRECT(ADDRESS($M162,44))=0,INDIRECT(ADDRESS($M162,38))&lt;&gt;"UL"),INDIRECT(ADDRESS($M162,COLUMN()-11)),0),0))</f>
        <v>0</v>
      </c>
      <c r="BN162" s="57" cm="1">
        <f t="array" aca="1" ref="BN162" ca="1">SUM(IF($C162&gt;0,IF(AND(INDIRECT(ADDRESS($C162,44))=0,INDIRECT(ADDRESS($C162,38))&lt;&gt;"UL"),INDIRECT(ADDRESS($C162,COLUMN()-12)),0),0), IF($D162&gt;0,IF(AND(INDIRECT(ADDRESS($D162,44))=0,INDIRECT(ADDRESS($D162,38))&lt;&gt;"UL"),INDIRECT(ADDRESS($D162,COLUMN()-12)),0),0), IF($E162&gt;0,IF(AND(INDIRECT(ADDRESS($E162,44))=0,INDIRECT(ADDRESS($E162,38))&lt;&gt;"UL"),INDIRECT(ADDRESS($E162,COLUMN()-12)),0),0), IF($F162&gt;0,IF(AND(INDIRECT(ADDRESS($F162,44))=0,INDIRECT(ADDRESS($F162,38))&lt;&gt;"UL"),INDIRECT(ADDRESS($F162,COLUMN()-12)),0),0), IF($G162&gt;0,IF(AND(INDIRECT(ADDRESS($G162,44))=0,INDIRECT(ADDRESS($G162,38))&lt;&gt;"UL"),INDIRECT(ADDRESS($G162,COLUMN()-12)),0),0), IF($H162&gt;0,IF(AND(INDIRECT(ADDRESS($H162,44))=0,INDIRECT(ADDRESS($H162,38))&lt;&gt;"UL"),INDIRECT(ADDRESS($H162,COLUMN()-12)),0),0), IF($I162&gt;0,IF(AND(INDIRECT(ADDRESS($I162,44))=0,INDIRECT(ADDRESS($I162,38))&lt;&gt;"UL"),INDIRECT(ADDRESS($I162,COLUMN()-12)),0),0), IF($J162&gt;0,IF(AND(INDIRECT(ADDRESS($J162,44))=0,INDIRECT(ADDRESS($J162,38))&lt;&gt;"UL"),INDIRECT(ADDRESS($J162,COLUMN()-12)),0),0), IF($K162&gt;0,IF(AND(INDIRECT(ADDRESS($K162,44))=0,INDIRECT(ADDRESS($K162,38))&lt;&gt;"UL"),INDIRECT(ADDRESS($K162,COLUMN()-11)),0),0), IF($L162&gt;0,IF(AND(INDIRECT(ADDRESS($L162,44))=0,INDIRECT(ADDRESS($L162,38))&lt;&gt;"UL"),INDIRECT(ADDRESS($L162,COLUMN()-11)),0),0), IF($M162&gt;0,IF(AND(INDIRECT(ADDRESS($M162,44))=0,INDIRECT(ADDRESS($M162,38))&lt;&gt;"UL"),INDIRECT(ADDRESS($M162,COLUMN()-11)),0),0))</f>
        <v>0</v>
      </c>
      <c r="BO162" s="57" cm="1">
        <f t="array" aca="1" ref="BO162" ca="1">SUM(IF($C162&gt;0,IF(AND(INDIRECT(ADDRESS($C162,44))=0,INDIRECT(ADDRESS($C162,38))&lt;&gt;"UL"),INDIRECT(ADDRESS($C162,COLUMN()-12)),0),0), IF($D162&gt;0,IF(AND(INDIRECT(ADDRESS($D162,44))=0,INDIRECT(ADDRESS($D162,38))&lt;&gt;"UL"),INDIRECT(ADDRESS($D162,COLUMN()-12)),0),0), IF($E162&gt;0,IF(AND(INDIRECT(ADDRESS($E162,44))=0,INDIRECT(ADDRESS($E162,38))&lt;&gt;"UL"),INDIRECT(ADDRESS($E162,COLUMN()-12)),0),0), IF($F162&gt;0,IF(AND(INDIRECT(ADDRESS($F162,44))=0,INDIRECT(ADDRESS($F162,38))&lt;&gt;"UL"),INDIRECT(ADDRESS($F162,COLUMN()-12)),0),0), IF($G162&gt;0,IF(AND(INDIRECT(ADDRESS($G162,44))=0,INDIRECT(ADDRESS($G162,38))&lt;&gt;"UL"),INDIRECT(ADDRESS($G162,COLUMN()-12)),0),0), IF($H162&gt;0,IF(AND(INDIRECT(ADDRESS($H162,44))=0,INDIRECT(ADDRESS($H162,38))&lt;&gt;"UL"),INDIRECT(ADDRESS($H162,COLUMN()-12)),0),0), IF($I162&gt;0,IF(AND(INDIRECT(ADDRESS($I162,44))=0,INDIRECT(ADDRESS($I162,38))&lt;&gt;"UL"),INDIRECT(ADDRESS($I162,COLUMN()-12)),0),0), IF($J162&gt;0,IF(AND(INDIRECT(ADDRESS($J162,44))=0,INDIRECT(ADDRESS($J162,38))&lt;&gt;"UL"),INDIRECT(ADDRESS($J162,COLUMN()-12)),0),0), IF($K162&gt;0,IF(AND(INDIRECT(ADDRESS($K162,44))=0,INDIRECT(ADDRESS($K162,38))&lt;&gt;"UL"),INDIRECT(ADDRESS($K162,COLUMN()-11)),0),0), IF($L162&gt;0,IF(AND(INDIRECT(ADDRESS($L162,44))=0,INDIRECT(ADDRESS($L162,38))&lt;&gt;"UL"),INDIRECT(ADDRESS($L162,COLUMN()-11)),0),0), IF($M162&gt;0,IF(AND(INDIRECT(ADDRESS($M162,44))=0,INDIRECT(ADDRESS($M162,38))&lt;&gt;"UL"),INDIRECT(ADDRESS($M162,COLUMN()-11)),0),0))</f>
        <v>0</v>
      </c>
      <c r="BP162" s="57" cm="1">
        <f t="array" aca="1" ref="BP162" ca="1">SUM(IF($C162&gt;0,IF(AND(INDIRECT(ADDRESS($C162,44))=0,INDIRECT(ADDRESS($C162,38))&lt;&gt;"UL"),INDIRECT(ADDRESS($C162,COLUMN()-12)),0),0), IF($D162&gt;0,IF(AND(INDIRECT(ADDRESS($D162,44))=0,INDIRECT(ADDRESS($D162,38))&lt;&gt;"UL"),INDIRECT(ADDRESS($D162,COLUMN()-12)),0),0), IF($E162&gt;0,IF(AND(INDIRECT(ADDRESS($E162,44))=0,INDIRECT(ADDRESS($E162,38))&lt;&gt;"UL"),INDIRECT(ADDRESS($E162,COLUMN()-12)),0),0), IF($F162&gt;0,IF(AND(INDIRECT(ADDRESS($F162,44))=0,INDIRECT(ADDRESS($F162,38))&lt;&gt;"UL"),INDIRECT(ADDRESS($F162,COLUMN()-12)),0),0), IF($G162&gt;0,IF(AND(INDIRECT(ADDRESS($G162,44))=0,INDIRECT(ADDRESS($G162,38))&lt;&gt;"UL"),INDIRECT(ADDRESS($G162,COLUMN()-12)),0),0), IF($H162&gt;0,IF(AND(INDIRECT(ADDRESS($H162,44))=0,INDIRECT(ADDRESS($H162,38))&lt;&gt;"UL"),INDIRECT(ADDRESS($H162,COLUMN()-12)),0),0), IF($I162&gt;0,IF(AND(INDIRECT(ADDRESS($I162,44))=0,INDIRECT(ADDRESS($I162,38))&lt;&gt;"UL"),INDIRECT(ADDRESS($I162,COLUMN()-12)),0),0), IF($J162&gt;0,IF(AND(INDIRECT(ADDRESS($J162,44))=0,INDIRECT(ADDRESS($J162,38))&lt;&gt;"UL"),INDIRECT(ADDRESS($J162,COLUMN()-12)),0),0), IF($K162&gt;0,IF(AND(INDIRECT(ADDRESS($K162,44))=0,INDIRECT(ADDRESS($K162,38))&lt;&gt;"UL"),INDIRECT(ADDRESS($K162,COLUMN()-11)),0),0), IF($L162&gt;0,IF(AND(INDIRECT(ADDRESS($L162,44))=0,INDIRECT(ADDRESS($L162,38))&lt;&gt;"UL"),INDIRECT(ADDRESS($L162,COLUMN()-11)),0),0), IF($M162&gt;0,IF(AND(INDIRECT(ADDRESS($M162,44))=0,INDIRECT(ADDRESS($M162,38))&lt;&gt;"UL"),INDIRECT(ADDRESS($M162,COLUMN()-11)),0),0))</f>
        <v>0</v>
      </c>
      <c r="BQ162" s="57">
        <f t="shared" ca="1" si="108"/>
        <v>0</v>
      </c>
      <c r="BR162" s="161">
        <f t="shared" ca="1" si="109"/>
        <v>64.709576530968619</v>
      </c>
      <c r="BS162" s="56"/>
      <c r="BT162" s="56">
        <f t="shared" ca="1" si="110"/>
        <v>1.2587175628515404</v>
      </c>
      <c r="BU162" s="56">
        <f t="shared" ca="1" si="111"/>
        <v>6.6248292781660015E-2</v>
      </c>
      <c r="BV162" s="57" t="s">
        <v>34</v>
      </c>
      <c r="BW162" s="57" cm="1">
        <f t="array" aca="1" ref="BW162" ca="1">SUM(IF($C162&gt;0,IF(AND(INDIRECT(ADDRESS($C162,44))=0,INDIRECT(ADDRESS($C162,38))="UL",ISERROR(SEARCH("Rear",INDIRECT(ADDRESS($C162,33)))),ISERROR(SEARCH("Side",INDIRECT(ADDRESS($C162,33))))),INDIRECT(ADDRESS($C162,COLUMN())),0),0),IF($D162&gt;0,IF(AND(INDIRECT(ADDRESS($D162,44))=0,INDIRECT(ADDRESS($D162,38))="UL",ISERROR(SEARCH("Rear",INDIRECT(ADDRESS($D162,33)))),ISERROR(SEARCH("Side",INDIRECT(ADDRESS($D162,33))))),INDIRECT(ADDRESS($D162,COLUMN())),0),0),IF($E162&gt;0,IF(AND(INDIRECT(ADDRESS($E162,44))=0,INDIRECT(ADDRESS($E162,38))="UL",ISERROR(SEARCH("Rear",INDIRECT(ADDRESS($E162,33)))),ISERROR(SEARCH("Side",INDIRECT(ADDRESS($E162,33))))),INDIRECT(ADDRESS($E162,COLUMN())),0),0),IF($F162&gt;0,IF(AND(INDIRECT(ADDRESS($F162,44))=0,INDIRECT(ADDRESS($F162,38))="UL",ISERROR(SEARCH("Rear",INDIRECT(ADDRESS($F162,33)))),ISERROR(SEARCH("Side",INDIRECT(ADDRESS($F162,33))))),INDIRECT(ADDRESS($F162,COLUMN())),0),0),IF($G162&gt;0,IF(AND(INDIRECT(ADDRESS($G162,44))=0,INDIRECT(ADDRESS($G162,38))="UL",ISERROR(SEARCH("Rear",INDIRECT(ADDRESS($G162,33)))),ISERROR(SEARCH("Side",INDIRECT(ADDRESS($G162,33))))),INDIRECT(ADDRESS($G162,COLUMN())),0),0),IF($H162&gt;0,IF(AND(INDIRECT(ADDRESS($H162,44))=0,INDIRECT(ADDRESS($H162,38))="UL",ISERROR(SEARCH("Rear",INDIRECT(ADDRESS($H162,33)))),ISERROR(SEARCH("Side",INDIRECT(ADDRESS($H162,33))))),INDIRECT(ADDRESS($H162,COLUMN())),0),0),IF($I162&gt;0,IF(AND(INDIRECT(ADDRESS($I162,44))=0,INDIRECT(ADDRESS($I162,38))="UL",ISERROR(SEARCH("Rear",INDIRECT(ADDRESS($I162,33)))),ISERROR(SEARCH("Side",INDIRECT(ADDRESS($I162,33))))),INDIRECT(ADDRESS($I162,COLUMN())),0),0),IF($J162&gt;0,IF(AND(INDIRECT(ADDRESS($J162,44))=0,INDIRECT(ADDRESS($J162,38))="UL",ISERROR(SEARCH("Rear",INDIRECT(ADDRESS($J162,33)))),ISERROR(SEARCH("Side",INDIRECT(ADDRESS($J162,33))))),INDIRECT(ADDRESS($J162,COLUMN())),0),0),IF($K162&gt;0,IF(AND(INDIRECT(ADDRESS($K162,44))=0,INDIRECT(ADDRESS($K162,38))="UL",ISERROR(SEARCH("Rear",INDIRECT(ADDRESS($K162,33)))),ISERROR(SEARCH("Side",INDIRECT(ADDRESS($K162,33))))),INDIRECT(ADDRESS($K162,COLUMN())),0),0),IF($L162&gt;0,IF(AND(INDIRECT(ADDRESS($L162,44))=0,INDIRECT(ADDRESS($L162,38))="UL",ISERROR(SEARCH("Rear",INDIRECT(ADDRESS($L162,33)))),ISERROR(SEARCH("Side",INDIRECT(ADDRESS($L162,33))))),INDIRECT(ADDRESS($L162,COLUMN())),0),0),IF($M162&gt;0,IF(AND(INDIRECT(ADDRESS($M162,44))=0,INDIRECT(ADDRESS($M162,38))="UL",ISERROR(SEARCH("Rear",INDIRECT(ADDRESS($M162,33)))),ISERROR(SEARCH("Side",INDIRECT(ADDRESS($M162,33))))),INDIRECT(ADDRESS($M162,COLUMN())),0),0))</f>
        <v>0.33333333333333331</v>
      </c>
      <c r="BX162" s="57">
        <f t="shared" ca="1" si="112"/>
        <v>0.33333333333333331</v>
      </c>
      <c r="BY162" s="57" cm="1">
        <f t="array" aca="1" ref="BY162" ca="1">SUM(IF($C162&gt;0,IF(AND(INDIRECT(ADDRESS($C162,44))=0,INDIRECT(ADDRESS($C162,38))="UL"),INDIRECT(ADDRESS($C162,COLUMN())),0),0),IF($D162&gt;0,IF(AND(INDIRECT(ADDRESS($D162,44))=0,INDIRECT(ADDRESS($D162,38))="UL"),INDIRECT(ADDRESS($D162,COLUMN())),0),0),IF($E162&gt;0,IF(AND(INDIRECT(ADDRESS($E162,44))=0,INDIRECT(ADDRESS($E162,38))="UL"),INDIRECT(ADDRESS($E162,COLUMN())),0),0),IF($F162&gt;0,IF(AND(INDIRECT(ADDRESS($F162,44))=0,INDIRECT(ADDRESS($F162,38))="UL"),INDIRECT(ADDRESS($F162,COLUMN())),0),0),IF($G162&gt;0,IF(AND(INDIRECT(ADDRESS($G162,44))=0,INDIRECT(ADDRESS($G162,38))="UL"),INDIRECT(ADDRESS($G162,COLUMN())),0),0),IF($H162&gt;0,IF(AND(INDIRECT(ADDRESS($H162,44))=0,INDIRECT(ADDRESS($H162,38))="UL"),INDIRECT(ADDRESS($H162,COLUMN())),0),0),IF($I162&gt;0,IF(AND(INDIRECT(ADDRESS($I162,44))=0,INDIRECT(ADDRESS($I162,38))="UL"),INDIRECT(ADDRESS($I162,COLUMN())),0),0),IF($J162&gt;0,IF(AND(INDIRECT(ADDRESS($J162,44))=0,INDIRECT(ADDRESS($J162,38))="UL"),INDIRECT(ADDRESS($J162,COLUMN())),0),0),IF($K162&gt;0,IF(AND(INDIRECT(ADDRESS($K162,44))=0,INDIRECT(ADDRESS($K162,38))="UL"),INDIRECT(ADDRESS($K162,COLUMN())),0),0),IF($L162&gt;0,IF(AND(INDIRECT(ADDRESS($L162,44))=0,INDIRECT(ADDRESS($L162,38))="UL"),INDIRECT(ADDRESS($L162,COLUMN())),0),0),IF($M162&gt;0,IF(AND(INDIRECT(ADDRESS($M162,44))=0,INDIRECT(ADDRESS($M162,38))="UL"),INDIRECT(ADDRESS($M162,COLUMN())),0),0))</f>
        <v>0.1111111111111111</v>
      </c>
      <c r="BZ162" s="57" cm="1">
        <f t="array" aca="1" ref="BZ162" ca="1">SUM(IF($C162&gt;0,IF(AND(INDIRECT(ADDRESS($C162,44))=0,INDIRECT(ADDRESS($C162,38))="UL"),INDIRECT(ADDRESS($C162,COLUMN())),0),0),IF($D162&gt;0,IF(AND(INDIRECT(ADDRESS($D162,44))=0,INDIRECT(ADDRESS($D162,38))="UL"),INDIRECT(ADDRESS($D162,COLUMN())),0),0),IF($E162&gt;0,IF(AND(INDIRECT(ADDRESS($E162,44))=0,INDIRECT(ADDRESS($E162,38))="UL"),INDIRECT(ADDRESS($E162,COLUMN())),0),0),IF($F162&gt;0,IF(AND(INDIRECT(ADDRESS($F162,44))=0,INDIRECT(ADDRESS($F162,38))="UL"),INDIRECT(ADDRESS($F162,COLUMN())),0),0),IF($G162&gt;0,IF(AND(INDIRECT(ADDRESS($G162,44))=0,INDIRECT(ADDRESS($G162,38))="UL"),INDIRECT(ADDRESS($G162,COLUMN())),0),0),IF($H162&gt;0,IF(AND(INDIRECT(ADDRESS($H162,44))=0,INDIRECT(ADDRESS($H162,38))="UL"),INDIRECT(ADDRESS($H162,COLUMN())),0),0),IF($I162&gt;0,IF(AND(INDIRECT(ADDRESS($I162,44))=0,INDIRECT(ADDRESS($I162,38))="UL"),INDIRECT(ADDRESS($I162,COLUMN())),0),0),IF($J162&gt;0,IF(AND(INDIRECT(ADDRESS($J162,44))=0,INDIRECT(ADDRESS($J162,38))="UL"),INDIRECT(ADDRESS($J162,COLUMN())),0),0),IF($K162&gt;0,IF(AND(INDIRECT(ADDRESS($K162,44))=0,INDIRECT(ADDRESS($K162,38))="UL"),INDIRECT(ADDRESS($K162,COLUMN())),0),0),IF($L162&gt;0,IF(AND(INDIRECT(ADDRESS($L162,44))=0,INDIRECT(ADDRESS($L162,38))="UL"),INDIRECT(ADDRESS($L162,COLUMN())),0),0),IF($M162&gt;0,IF(AND(INDIRECT(ADDRESS($M162,44))=0,INDIRECT(ADDRESS($M162,38))="UL"),INDIRECT(ADDRESS($M162,COLUMN())),0),0))</f>
        <v>0</v>
      </c>
      <c r="CA162" s="57">
        <f t="shared" ca="1" si="113"/>
        <v>0</v>
      </c>
      <c r="CB162" s="57" cm="1">
        <f t="array" aca="1" ref="CB162" ca="1">SUM(IF($C162&gt;0,IF(AND(INDIRECT(ADDRESS($C162,44))=0,INDIRECT(ADDRESS($C162,38))&lt;&gt;"UL"),INDIRECT(ADDRESS($C162,COLUMN())),0),0),IF($D162&gt;0,IF(AND(INDIRECT(ADDRESS($D162,44))=0,INDIRECT(ADDRESS($D162,38))&lt;&gt;"UL"),INDIRECT(ADDRESS($D162,COLUMN())),0),0),IF($E162&gt;0,IF(AND(INDIRECT(ADDRESS($E162,44))=0,INDIRECT(ADDRESS($E162,38))&lt;&gt;"UL"),INDIRECT(ADDRESS($E162,COLUMN())),0),0),IF($F162&gt;0,IF(AND(INDIRECT(ADDRESS($F162,44))=0,INDIRECT(ADDRESS($F162,38))&lt;&gt;"UL"),INDIRECT(ADDRESS($F162,COLUMN())),0),0),IF($G162&gt;0,IF(AND(INDIRECT(ADDRESS($G162,44))=0,INDIRECT(ADDRESS($G162,38))&lt;&gt;"UL"),INDIRECT(ADDRESS($G162,COLUMN())),0),0),IF($H162&gt;0,IF(AND(INDIRECT(ADDRESS($H162,44))=0,INDIRECT(ADDRESS($H162,38))&lt;&gt;"UL"),INDIRECT(ADDRESS($H162,COLUMN())),0),0),IF($I162&gt;0,IF(AND(INDIRECT(ADDRESS($I162,44))=0,INDIRECT(ADDRESS($I162,38))&lt;&gt;"UL"),INDIRECT(ADDRESS($I162,COLUMN())),0),0),IF($J162&gt;0,IF(AND(INDIRECT(ADDRESS($J162,44))=0,INDIRECT(ADDRESS($J162,38))&lt;&gt;"UL"),INDIRECT(ADDRESS($J162,COLUMN())),0),0),IF($K162&gt;0,IF(AND(INDIRECT(ADDRESS($K162,44))=0,INDIRECT(ADDRESS($K162,38))&lt;&gt;"UL"),INDIRECT(ADDRESS($K162,COLUMN())),0),0),IF($L162&gt;0,IF(AND(INDIRECT(ADDRESS($L162,44))=0,INDIRECT(ADDRESS($L162,38))&lt;&gt;"UL"),INDIRECT(ADDRESS($L162,COLUMN())),0),0),IF($M162&gt;0,IF(AND(INDIRECT(ADDRESS($M162,44))=0,INDIRECT(ADDRESS($M162,38))&lt;&gt;"UL"),INDIRECT(ADDRESS($M162,COLUMN())),0),0))</f>
        <v>0</v>
      </c>
      <c r="CC162" s="57">
        <f t="shared" ca="1" si="114"/>
        <v>0</v>
      </c>
      <c r="CD162" s="57" cm="1">
        <f t="array" aca="1" ref="CD162" ca="1">SUM(IF($C162&gt;0,IF(AND(INDIRECT(ADDRESS($C162,44))=0,INDIRECT(ADDRESS($C162,38))&lt;&gt;"UL"),INDIRECT(ADDRESS($C162,COLUMN())),0),0),IF($D162&gt;0,IF(AND(INDIRECT(ADDRESS($D162,44))=0,INDIRECT(ADDRESS($D162,38))&lt;&gt;"UL"),INDIRECT(ADDRESS($D162,COLUMN())),0),0),IF($E162&gt;0,IF(AND(INDIRECT(ADDRESS($E162,44))=0,INDIRECT(ADDRESS($E162,38))&lt;&gt;"UL"),INDIRECT(ADDRESS($E162,COLUMN())),0),0),IF($F162&gt;0,IF(AND(INDIRECT(ADDRESS($F162,44))=0,INDIRECT(ADDRESS($F162,38))&lt;&gt;"UL"),INDIRECT(ADDRESS($F162,COLUMN())),0),0),IF($G162&gt;0,IF(AND(INDIRECT(ADDRESS($G162,44))=0,INDIRECT(ADDRESS($G162,38))&lt;&gt;"UL"),INDIRECT(ADDRESS($G162,COLUMN())),0),0),IF($H162&gt;0,IF(AND(INDIRECT(ADDRESS($H162,44))=0,INDIRECT(ADDRESS($H162,38))&lt;&gt;"UL"),INDIRECT(ADDRESS($H162,COLUMN())),0),0),IF($I162&gt;0,IF(AND(INDIRECT(ADDRESS($I162,44))=0,INDIRECT(ADDRESS($I162,38))&lt;&gt;"UL"),INDIRECT(ADDRESS($I162,COLUMN())),0),0),IF($J162&gt;0,IF(AND(INDIRECT(ADDRESS($J162,44))=0,INDIRECT(ADDRESS($J162,38))&lt;&gt;"UL"),INDIRECT(ADDRESS($J162,COLUMN())),0),0),IF($K162&gt;0,IF(AND(INDIRECT(ADDRESS($K162,44))=0,INDIRECT(ADDRESS($K162,38))&lt;&gt;"UL"),INDIRECT(ADDRESS($K162,COLUMN())),0),0),IF($L162&gt;0,IF(AND(INDIRECT(ADDRESS($L162,44))=0,INDIRECT(ADDRESS($L162,38))&lt;&gt;"UL"),INDIRECT(ADDRESS($L162,COLUMN())),0),0),IF($M162&gt;0,IF(AND(INDIRECT(ADDRESS($M162,44))=0,INDIRECT(ADDRESS($M162,38))&lt;&gt;"UL"),INDIRECT(ADDRESS($M162,COLUMN())),0),0))</f>
        <v>0</v>
      </c>
      <c r="CE162" s="57" cm="1">
        <f t="array" aca="1" ref="CE162" ca="1">SUM(IF($C162&gt;0,IF(AND(INDIRECT(ADDRESS($C162,44))=0,INDIRECT(ADDRESS($C162,38))&lt;&gt;"UL"),INDIRECT(ADDRESS($C162,COLUMN())),0),0),IF($D162&gt;0,IF(AND(INDIRECT(ADDRESS($D162,44))=0,INDIRECT(ADDRESS($D162,38))&lt;&gt;"UL"),INDIRECT(ADDRESS($D162,COLUMN())),0),0),IF($E162&gt;0,IF(AND(INDIRECT(ADDRESS($E162,44))=0,INDIRECT(ADDRESS($E162,38))&lt;&gt;"UL"),INDIRECT(ADDRESS($E162,COLUMN())),0),0),IF($F162&gt;0,IF(AND(INDIRECT(ADDRESS($F162,44))=0,INDIRECT(ADDRESS($F162,38))&lt;&gt;"UL"),INDIRECT(ADDRESS($F162,COLUMN())),0),0),IF($G162&gt;0,IF(AND(INDIRECT(ADDRESS($G162,44))=0,INDIRECT(ADDRESS($G162,38))&lt;&gt;"UL"),INDIRECT(ADDRESS($G162,COLUMN())),0),0),IF($H162&gt;0,IF(AND(INDIRECT(ADDRESS($H162,44))=0,INDIRECT(ADDRESS($H162,38))&lt;&gt;"UL"),INDIRECT(ADDRESS($H162,COLUMN())),0),0),IF($I162&gt;0,IF(AND(INDIRECT(ADDRESS($I162,44))=0,INDIRECT(ADDRESS($I162,38))&lt;&gt;"UL"),INDIRECT(ADDRESS($I162,COLUMN())),0),0),IF($J162&gt;0,IF(AND(INDIRECT(ADDRESS($J162,44))=0,INDIRECT(ADDRESS($J162,38))&lt;&gt;"UL"),INDIRECT(ADDRESS($J162,COLUMN())),0),0),IF($K162&gt;0,IF(AND(INDIRECT(ADDRESS($K162,44))=0,INDIRECT(ADDRESS($K162,38))&lt;&gt;"UL"),INDIRECT(ADDRESS($K162,COLUMN())),0),0),IF($L162&gt;0,IF(AND(INDIRECT(ADDRESS($L162,44))=0,INDIRECT(ADDRESS($L162,38))&lt;&gt;"UL"),INDIRECT(ADDRESS($L162,COLUMN())),0),0),IF($M162&gt;0,IF(AND(INDIRECT(ADDRESS($M162,44))=0,INDIRECT(ADDRESS($M162,38))&lt;&gt;"UL"),INDIRECT(ADDRESS($M162,COLUMN())),0),0))</f>
        <v>0</v>
      </c>
      <c r="CF162" s="57">
        <f t="shared" ca="1" si="115"/>
        <v>0</v>
      </c>
      <c r="CG162" s="57">
        <f t="shared" ca="1" si="116"/>
        <v>0.58919453255796883</v>
      </c>
      <c r="CH162" s="57">
        <f t="shared" ca="1" si="117"/>
        <v>3.1010238555682568E-2</v>
      </c>
      <c r="CI162" s="19">
        <f t="shared" ca="1" si="118"/>
        <v>13.356395985997182</v>
      </c>
      <c r="CJ162" s="19"/>
      <c r="CK162" s="57" cm="1">
        <f t="array" aca="1" ref="CK162" ca="1">IF(AU162="S", SUM(IF($C162&gt;0,IF(INDIRECT(ADDRESS($C162,43))&lt;&gt;1,INDIRECT(ADDRESS($C162,48)),0),0), IF($D162&gt;0,IF(INDIRECT(ADDRESS($D162,43))&lt;&gt;1,INDIRECT(ADDRESS($D162,48)),0),0), IF($E162&gt;0,IF(INDIRECT(ADDRESS($E162,43))&lt;&gt;1,INDIRECT(ADDRESS($E162,48)),0),0), IF($F162&gt;0,IF(INDIRECT(ADDRESS($F162,43))&lt;&gt;1,INDIRECT(ADDRESS($F162,48)),0),0), IF($G162&gt;0,IF(INDIRECT(ADDRESS($G162,43))&lt;&gt;1,INDIRECT(ADDRESS($G162,48)),0),0), IF($H162&gt;0,IF(INDIRECT(ADDRESS($H162,43))&lt;&gt;1,INDIRECT(ADDRESS($H162,48)),0),0), IF($I162&gt;0,IF(INDIRECT(ADDRESS($I162,43))&lt;&gt;1,INDIRECT(ADDRESS($I162,48)),0),0), IF($J162&gt;0,IF(INDIRECT(ADDRESS($J162,43))&lt;&gt;1,INDIRECT(ADDRESS($J162,48)),0),0), IF($K162&gt;0,IF(INDIRECT(ADDRESS($K162,43))&lt;&gt;1,INDIRECT(ADDRESS($K162,48)),0),0), IF($L162&gt;0,IF(INDIRECT(ADDRESS($L162,43))&lt;&gt;1,INDIRECT(ADDRESS($L162,48)),0),0), IF($M162&gt;0,IF(INDIRECT(ADDRESS($M162,43))&lt;&gt;1,INDIRECT(ADDRESS($M162,48)),0),0)), IF(AU162="L",SUM(IF($C162&gt;0,IF(INDIRECT(ADDRESS($C162,43))&lt;&gt;1,INDIRECT(ADDRESS($C162,50)),0),0), IF($D162&gt;0,IF(INDIRECT(ADDRESS($D162,43))&lt;&gt;1,INDIRECT(ADDRESS($D162,50)),0),0), IF($E162&gt;0,IF(INDIRECT(ADDRESS($E162,43))&lt;&gt;1,INDIRECT(ADDRESS($E162,50)),0),0), IF($F162&gt;0,IF(INDIRECT(ADDRESS($F162,43))&lt;&gt;1,INDIRECT(ADDRESS($F162,50)),0),0), IF($G162&gt;0,IF(INDIRECT(ADDRESS($G162,43))&lt;&gt;1,INDIRECT(ADDRESS($G162,50)),0),0), IF($G162&gt;0,IF(INDIRECT(ADDRESS($G162,43))&lt;&gt;1,INDIRECT(ADDRESS($G162,50)),0),0), IF($H162&gt;0,IF(INDIRECT(ADDRESS($H162,43))&lt;&gt;1,INDIRECT(ADDRESS($H162,50)),0),0), IF($I162&gt;0,IF(INDIRECT(ADDRESS($I162,43))&lt;&gt;1,INDIRECT(ADDRESS($I162,50)),0),0), IF($J162&gt;0,IF(INDIRECT(ADDRESS($J162,43))&lt;&gt;1,INDIRECT(ADDRESS($J162,50)),0),0), IF($K162&gt;0,IF(INDIRECT(ADDRESS($K162,43))&lt;&gt;1,INDIRECT(ADDRESS($K162,50)),0),0), IF($L162&gt;0,IF(INDIRECT(ADDRESS($L162,43))&lt;&gt;1,INDIRECT(ADDRESS($L162,50)),0),0), IF($M162&gt;0,IF(INDIRECT(ADDRESS($M162,43))&lt;&gt;1,INDIRECT(ADDRESS($M162,50)),0),0)), SUM(IF($C162&gt;0,IF(INDIRECT(ADDRESS($C162,43))&lt;&gt;1,INDIRECT(ADDRESS($C162,49)),0),0), IF($D162&gt;0,IF(INDIRECT(ADDRESS($D162,43))&lt;&gt;1,INDIRECT(ADDRESS($D162,49)),0),0), IF($E162&gt;0,IF(INDIRECT(ADDRESS($E162,43))&lt;&gt;1,INDIRECT(ADDRESS($E162,49)),0),0), IF($F162&gt;0,IF(INDIRECT(ADDRESS($F162,43))&lt;&gt;1,INDIRECT(ADDRESS($F162,49)),0),0), IF($G162&gt;0,IF(INDIRECT(ADDRESS($G162,43))&lt;&gt;1,INDIRECT(ADDRESS($G162,49)),0),0), IF($G162&gt;0,IF(INDIRECT(ADDRESS($G162,43))&lt;&gt;1,INDIRECT(ADDRESS($G162,49)),0),0), IF($H162&gt;0,IF(INDIRECT(ADDRESS($H162,43))&lt;&gt;1,INDIRECT(ADDRESS($H162,49)),0),0), IF($I162&gt;0,IF(INDIRECT(ADDRESS($I162,43))&lt;&gt;1,INDIRECT(ADDRESS($I162,49)),0),0), IF($J162&gt;0,IF(INDIRECT(ADDRESS($J162,43))&lt;&gt;1,INDIRECT(ADDRESS($J162,49)),0),0), IF($K162&gt;0,IF(INDIRECT(ADDRESS($K162,43))&lt;&gt;1,INDIRECT(ADDRESS($K162,49)),0),0), IF($L162&gt;0,IF(INDIRECT(ADDRESS($L162,43))&lt;&gt;1,INDIRECT(ADDRESS($L162,49)),0),0), IF($M162&gt;0,IF(INDIRECT(ADDRESS($M162,43))&lt;&gt;1,INDIRECT(ADDRESS($M162,49)),0),0))))</f>
        <v>0.66666666666666663</v>
      </c>
      <c r="CL162" s="57" cm="1">
        <f t="array" aca="1" ref="CL162" ca="1">SUM(IF($C162&gt;0,IF(INDIRECT(ADDRESS($C162,44))=1,INDIRECT(ADDRESS($C162,90)),0),0), IF($D162&gt;0,IF(INDIRECT(ADDRESS($D162,44))=1,INDIRECT(ADDRESS($D162,90)),0),0), IF($E162&gt;0,IF(INDIRECT(ADDRESS($E162,44))=1,INDIRECT(ADDRESS($E162,90)),0),0), IF($F162&gt;0,IF(INDIRECT(ADDRESS($F162,44))=1,INDIRECT(ADDRESS($F162,90)),0),0), IF($G162&gt;0,IF(INDIRECT(ADDRESS($G162,44))=1,INDIRECT(ADDRESS($G162,90)),0),0), IF($H162&gt;0,IF(INDIRECT(ADDRESS($H162,44))=1,INDIRECT(ADDRESS($H162,90)),0),0), IF($I162&gt;0,IF(INDIRECT(ADDRESS($I162,44))=1,INDIRECT(ADDRESS($I162,90)),0),0), IF($J162&gt;0,IF(INDIRECT(ADDRESS($J162,44))=1,INDIRECT(ADDRESS($J162,90)),0),0), IF($K162&gt;0,IF(INDIRECT(ADDRESS($K162,44))=1,INDIRECT(ADDRESS($K162,90)),0),0), IF($L162&gt;0,IF(INDIRECT(ADDRESS($L162,44))=1,INDIRECT(ADDRESS($L162,90)),0),0), IF($M162&gt;0,IF(INDIRECT(ADDRESS($M162,44))=1,INDIRECT(ADDRESS($M162,90)),0),0))</f>
        <v>0</v>
      </c>
      <c r="CM162" s="56">
        <f ca="1">((BU162/$BU$34)^$BU$296)</f>
        <v>0.48770906207653192</v>
      </c>
      <c r="CN162" s="1"/>
    </row>
    <row r="163" spans="1:92" x14ac:dyDescent="0.25">
      <c r="A163" s="52" t="s">
        <v>177</v>
      </c>
      <c r="B163" s="67">
        <v>105</v>
      </c>
      <c r="C163" s="67">
        <v>131</v>
      </c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>
        <f ca="1">SUM(INDIRECT(ADDRESS(B163,COLUMN())),IF(C163&gt;0,INDIRECT(ADDRESS(C163,COLUMN())),0),IF(D163&gt;0,INDIRECT(ADDRESS(D163,COLUMN())),0),IF(E163&gt;0,INDIRECT(ADDRESS(E163,COLUMN())),0),IF(F163&gt;0,INDIRECT(ADDRESS(F163,COLUMN())),0),IF(G163&gt;0,INDIRECT(ADDRESS(G163,COLUMN())),0),IF(H163&gt;0,INDIRECT(ADDRESS(H163,COLUMN())),0),IF(I163&gt;0,INDIRECT(ADDRESS(I163,COLUMN())),0),IF(J163&gt;0,INDIRECT(ADDRESS(J163,COLUMN())),0),IF(K163&gt;0,INDIRECT(ADDRESS(K163,COLUMN())),0),IF(L163&gt;0,INDIRECT(ADDRESS(L163,COLUMN())),0),IF(M163&gt;0,INDIRECT(ADDRESS(M163,COLUMN())),0))</f>
        <v>20</v>
      </c>
      <c r="O163" s="67" t="str" cm="1">
        <f t="array" aca="1" ref="O163" ca="1">INDIRECT(ADDRESS($B163,COLUMN()))</f>
        <v>Fighter</v>
      </c>
      <c r="P163" s="67" cm="1">
        <f t="array" aca="1" ref="P163" ca="1">INDIRECT(ADDRESS($B163,COLUMN()))</f>
        <v>2</v>
      </c>
      <c r="Q163" s="67" t="str" cm="1">
        <f t="array" aca="1" ref="Q163" ca="1">INDIRECT(ADDRESS($B163,COLUMN()))</f>
        <v>-</v>
      </c>
      <c r="R163" s="67" t="str" cm="1">
        <f t="array" aca="1" ref="R163" ca="1">INDIRECT(ADDRESS($B163,COLUMN()))</f>
        <v>-</v>
      </c>
      <c r="S163" s="67" cm="1">
        <f t="array" aca="1" ref="S163" ca="1">INDIRECT(ADDRESS($B163,COLUMN()))</f>
        <v>2</v>
      </c>
      <c r="T163" s="67" t="str" cm="1">
        <f t="array" aca="1" ref="T163" ca="1">INDIRECT(ADDRESS($B163,COLUMN()))</f>
        <v>1-8</v>
      </c>
      <c r="U163" s="67" cm="1">
        <f t="array" aca="1" ref="U163" ca="1">INDIRECT(ADDRESS($B163,COLUMN()))</f>
        <v>8</v>
      </c>
      <c r="V163" s="67" cm="1">
        <f t="array" aca="1" ref="V163" ca="1">INDIRECT(ADDRESS($B163,COLUMN()))</f>
        <v>0</v>
      </c>
      <c r="W163" s="67" cm="1">
        <f t="array" aca="1" ref="W163" ca="1">INDIRECT(ADDRESS($B163,COLUMN()))</f>
        <v>3</v>
      </c>
      <c r="X163" s="67" cm="1">
        <f t="array" aca="1" ref="X163" ca="1">INDIRECT(ADDRESS($B163,COLUMN()))</f>
        <v>6</v>
      </c>
      <c r="Y163" s="67" cm="1">
        <f t="array" aca="1" ref="Y163" ca="1">INDIRECT(ADDRESS($B163,COLUMN()))</f>
        <v>-1</v>
      </c>
      <c r="Z163" s="67" cm="1">
        <f t="array" aca="1" ref="Z163" ca="1">INDIRECT(ADDRESS($B163,COLUMN()))</f>
        <v>5</v>
      </c>
      <c r="AA163" s="67" cm="1">
        <f t="array" aca="1" ref="AA163" ca="1">INDIRECT(ADDRESS($B163,COLUMN()))</f>
        <v>0</v>
      </c>
      <c r="AB163" s="56">
        <f t="shared" ca="1" si="100"/>
        <v>0.88572244615117823</v>
      </c>
      <c r="AC163" s="56">
        <f t="shared" ca="1" si="101"/>
        <v>1.3189415250705898</v>
      </c>
      <c r="AD163" s="56">
        <f t="shared" ca="1" si="102"/>
        <v>2.2938113479488518</v>
      </c>
      <c r="AF163" s="67"/>
      <c r="AG163" s="67"/>
      <c r="AH163" s="67"/>
      <c r="AI163" s="53"/>
      <c r="AJ163" s="67"/>
      <c r="AK163" s="67"/>
      <c r="AL163" s="67"/>
      <c r="AM163" s="67"/>
      <c r="AN163" s="54"/>
      <c r="AO163" s="54"/>
      <c r="AP163" s="53"/>
      <c r="AQ163" s="53"/>
      <c r="AR163" s="53"/>
      <c r="AS163" s="53"/>
      <c r="AT163" s="52"/>
      <c r="AU163" s="54" t="s">
        <v>33</v>
      </c>
      <c r="AV163" s="57" cm="1">
        <f t="array" aca="1" ref="AV163" ca="1">SUM(IF($C163&gt;0,IF(AND(INDIRECT(ADDRESS($C163,44))=0,INDIRECT(ADDRESS($C163,38))="UL",ISERROR(SEARCH("Rear",INDIRECT(ADDRESS($C163,33)))),ISERROR(SEARCH("Side",INDIRECT(ADDRESS($C163,33))))),INDIRECT(ADDRESS($C163,COLUMN())),0),0),IF($D163&gt;0,IF(AND(INDIRECT(ADDRESS($D163,44))=0,INDIRECT(ADDRESS($D163,38))="UL",ISERROR(SEARCH("Rear",INDIRECT(ADDRESS($D163,33)))),ISERROR(SEARCH("Side",INDIRECT(ADDRESS($D163,33))))),INDIRECT(ADDRESS($D163,COLUMN())),0),0),IF($E163&gt;0,IF(AND(INDIRECT(ADDRESS($E163,44))=0,INDIRECT(ADDRESS($E163,38))="UL",ISERROR(SEARCH("Rear",INDIRECT(ADDRESS($E163,33)))),ISERROR(SEARCH("Side",INDIRECT(ADDRESS($E163,33))))),INDIRECT(ADDRESS($E163,COLUMN())),0),0),IF($F163&gt;0,IF(AND(INDIRECT(ADDRESS($F163,44))=0,INDIRECT(ADDRESS($F163,38))="UL",ISERROR(SEARCH("Rear",INDIRECT(ADDRESS($F163,33)))),ISERROR(SEARCH("Side",INDIRECT(ADDRESS($F163,33))))),INDIRECT(ADDRESS($F163,COLUMN())),0),0),IF($G163&gt;0,IF(AND(INDIRECT(ADDRESS($G163,44))=0,INDIRECT(ADDRESS($G163,38))="UL",ISERROR(SEARCH("Rear",INDIRECT(ADDRESS($G163,33)))),ISERROR(SEARCH("Side",INDIRECT(ADDRESS($G163,33))))),INDIRECT(ADDRESS($G163,COLUMN())),0),0),IF($H163&gt;0,IF(AND(INDIRECT(ADDRESS($H163,44))=0,INDIRECT(ADDRESS($H163,38))="UL",ISERROR(SEARCH("Rear",INDIRECT(ADDRESS($H163,33)))),ISERROR(SEARCH("Side",INDIRECT(ADDRESS($H163,33))))),INDIRECT(ADDRESS($H163,COLUMN())),0),0),IF($I163&gt;0,IF(AND(INDIRECT(ADDRESS($I163,44))=0,INDIRECT(ADDRESS($I163,38))="UL",ISERROR(SEARCH("Rear",INDIRECT(ADDRESS($I163,33)))),ISERROR(SEARCH("Side",INDIRECT(ADDRESS($I163,33))))),INDIRECT(ADDRESS($I163,COLUMN())),0),0),IF($J163&gt;0,IF(AND(INDIRECT(ADDRESS($J163,44))=0,INDIRECT(ADDRESS($J163,38))="UL",ISERROR(SEARCH("Rear",INDIRECT(ADDRESS($J163,33)))),ISERROR(SEARCH("Side",INDIRECT(ADDRESS($J163,33))))),INDIRECT(ADDRESS($J163,COLUMN())),0),0),IF($K163&gt;0,IF(AND(INDIRECT(ADDRESS($K163,44))=0,INDIRECT(ADDRESS($K163,38))="UL",ISERROR(SEARCH("Rear",INDIRECT(ADDRESS($K163,33)))),ISERROR(SEARCH("Side",INDIRECT(ADDRESS($K163,33))))),INDIRECT(ADDRESS($K163,COLUMN())),0),0),IF($L163&gt;0,IF(AND(INDIRECT(ADDRESS($L163,44))=0,INDIRECT(ADDRESS($L163,38))="UL",ISERROR(SEARCH("Rear",INDIRECT(ADDRESS($L163,33)))),ISERROR(SEARCH("Side",INDIRECT(ADDRESS($L163,33))))),INDIRECT(ADDRESS($L163,COLUMN())),0),0),IF($M163&gt;0,IF(AND(INDIRECT(ADDRESS($M163,44))=0,INDIRECT(ADDRESS($M163,38))="UL",ISERROR(SEARCH("Rear",INDIRECT(ADDRESS($M163,33)))),ISERROR(SEARCH("Side",INDIRECT(ADDRESS($M163,33))))),INDIRECT(ADDRESS($M163,COLUMN())),0),0))</f>
        <v>0.22222222222222221</v>
      </c>
      <c r="AW163" s="57" cm="1">
        <f t="array" aca="1" ref="AW163" ca="1">SUM(IF($C163&gt;0,IF(AND(INDIRECT(ADDRESS($C163,44))=0,INDIRECT(ADDRESS($C163,38))="UL",ISERROR(SEARCH("Rear",INDIRECT(ADDRESS($C163,33)))),ISERROR(SEARCH("Side",INDIRECT(ADDRESS($C163,33))))),INDIRECT(ADDRESS($C163,COLUMN())),0),0),IF($D163&gt;0,IF(AND(INDIRECT(ADDRESS($D163,44))=0,INDIRECT(ADDRESS($D163,38))="UL",ISERROR(SEARCH("Rear",INDIRECT(ADDRESS($D163,33)))),ISERROR(SEARCH("Side",INDIRECT(ADDRESS($D163,33))))),INDIRECT(ADDRESS($D163,COLUMN())),0),0),IF($E163&gt;0,IF(AND(INDIRECT(ADDRESS($E163,44))=0,INDIRECT(ADDRESS($E163,38))="UL",ISERROR(SEARCH("Rear",INDIRECT(ADDRESS($E163,33)))),ISERROR(SEARCH("Side",INDIRECT(ADDRESS($E163,33))))),INDIRECT(ADDRESS($E163,COLUMN())),0),0),IF($F163&gt;0,IF(AND(INDIRECT(ADDRESS($F163,44))=0,INDIRECT(ADDRESS($F163,38))="UL",ISERROR(SEARCH("Rear",INDIRECT(ADDRESS($F163,33)))),ISERROR(SEARCH("Side",INDIRECT(ADDRESS($F163,33))))),INDIRECT(ADDRESS($F163,COLUMN())),0),0),IF($G163&gt;0,IF(AND(INDIRECT(ADDRESS($G163,44))=0,INDIRECT(ADDRESS($G163,38))="UL",ISERROR(SEARCH("Rear",INDIRECT(ADDRESS($G163,33)))),ISERROR(SEARCH("Side",INDIRECT(ADDRESS($G163,33))))),INDIRECT(ADDRESS($G163,COLUMN())),0),0),IF($H163&gt;0,IF(AND(INDIRECT(ADDRESS($H163,44))=0,INDIRECT(ADDRESS($H163,38))="UL",ISERROR(SEARCH("Rear",INDIRECT(ADDRESS($H163,33)))),ISERROR(SEARCH("Side",INDIRECT(ADDRESS($H163,33))))),INDIRECT(ADDRESS($H163,COLUMN())),0),0),IF($I163&gt;0,IF(AND(INDIRECT(ADDRESS($I163,44))=0,INDIRECT(ADDRESS($I163,38))="UL",ISERROR(SEARCH("Rear",INDIRECT(ADDRESS($I163,33)))),ISERROR(SEARCH("Side",INDIRECT(ADDRESS($I163,33))))),INDIRECT(ADDRESS($I163,COLUMN())),0),0),IF($J163&gt;0,IF(AND(INDIRECT(ADDRESS($J163,44))=0,INDIRECT(ADDRESS($J163,38))="UL",ISERROR(SEARCH("Rear",INDIRECT(ADDRESS($J163,33)))),ISERROR(SEARCH("Side",INDIRECT(ADDRESS($J163,33))))),INDIRECT(ADDRESS($J163,COLUMN())),0),0),IF($K163&gt;0,IF(AND(INDIRECT(ADDRESS($K163,44))=0,INDIRECT(ADDRESS($K163,38))="UL",ISERROR(SEARCH("Rear",INDIRECT(ADDRESS($K163,33)))),ISERROR(SEARCH("Side",INDIRECT(ADDRESS($K163,33))))),INDIRECT(ADDRESS($K163,COLUMN())),0),0),IF($L163&gt;0,IF(AND(INDIRECT(ADDRESS($L163,44))=0,INDIRECT(ADDRESS($L163,38))="UL",ISERROR(SEARCH("Rear",INDIRECT(ADDRESS($L163,33)))),ISERROR(SEARCH("Side",INDIRECT(ADDRESS($L163,33))))),INDIRECT(ADDRESS($L163,COLUMN())),0),0),IF($M163&gt;0,IF(AND(INDIRECT(ADDRESS($M163,44))=0,INDIRECT(ADDRESS($M163,38))="UL",ISERROR(SEARCH("Rear",INDIRECT(ADDRESS($M163,33)))),ISERROR(SEARCH("Side",INDIRECT(ADDRESS($M163,33))))),INDIRECT(ADDRESS($M163,COLUMN())),0),0))</f>
        <v>0.1111111111111111</v>
      </c>
      <c r="AX163" s="57" cm="1">
        <f t="array" aca="1" ref="AX163" ca="1">SUM(IF($C163&gt;0,IF(AND(INDIRECT(ADDRESS($C163,44))=0,INDIRECT(ADDRESS($C163,38))="UL",ISERROR(SEARCH("Rear",INDIRECT(ADDRESS($C163,33)))),ISERROR(SEARCH("Side",INDIRECT(ADDRESS($C163,33))))),INDIRECT(ADDRESS($C163,COLUMN())),0),0),IF($D163&gt;0,IF(AND(INDIRECT(ADDRESS($D163,44))=0,INDIRECT(ADDRESS($D163,38))="UL",ISERROR(SEARCH("Rear",INDIRECT(ADDRESS($D163,33)))),ISERROR(SEARCH("Side",INDIRECT(ADDRESS($D163,33))))),INDIRECT(ADDRESS($D163,COLUMN())),0),0),IF($E163&gt;0,IF(AND(INDIRECT(ADDRESS($E163,44))=0,INDIRECT(ADDRESS($E163,38))="UL",ISERROR(SEARCH("Rear",INDIRECT(ADDRESS($E163,33)))),ISERROR(SEARCH("Side",INDIRECT(ADDRESS($E163,33))))),INDIRECT(ADDRESS($E163,COLUMN())),0),0),IF($F163&gt;0,IF(AND(INDIRECT(ADDRESS($F163,44))=0,INDIRECT(ADDRESS($F163,38))="UL",ISERROR(SEARCH("Rear",INDIRECT(ADDRESS($F163,33)))),ISERROR(SEARCH("Side",INDIRECT(ADDRESS($F163,33))))),INDIRECT(ADDRESS($F163,COLUMN())),0),0),IF($G163&gt;0,IF(AND(INDIRECT(ADDRESS($G163,44))=0,INDIRECT(ADDRESS($G163,38))="UL",ISERROR(SEARCH("Rear",INDIRECT(ADDRESS($G163,33)))),ISERROR(SEARCH("Side",INDIRECT(ADDRESS($G163,33))))),INDIRECT(ADDRESS($G163,COLUMN())),0),0),IF($H163&gt;0,IF(AND(INDIRECT(ADDRESS($H163,44))=0,INDIRECT(ADDRESS($H163,38))="UL",ISERROR(SEARCH("Rear",INDIRECT(ADDRESS($H163,33)))),ISERROR(SEARCH("Side",INDIRECT(ADDRESS($H163,33))))),INDIRECT(ADDRESS($H163,COLUMN())),0),0),IF($I163&gt;0,IF(AND(INDIRECT(ADDRESS($I163,44))=0,INDIRECT(ADDRESS($I163,38))="UL",ISERROR(SEARCH("Rear",INDIRECT(ADDRESS($I163,33)))),ISERROR(SEARCH("Side",INDIRECT(ADDRESS($I163,33))))),INDIRECT(ADDRESS($I163,COLUMN())),0),0),IF($J163&gt;0,IF(AND(INDIRECT(ADDRESS($J163,44))=0,INDIRECT(ADDRESS($J163,38))="UL",ISERROR(SEARCH("Rear",INDIRECT(ADDRESS($J163,33)))),ISERROR(SEARCH("Side",INDIRECT(ADDRESS($J163,33))))),INDIRECT(ADDRESS($J163,COLUMN())),0),0),IF($K163&gt;0,IF(AND(INDIRECT(ADDRESS($K163,44))=0,INDIRECT(ADDRESS($K163,38))="UL",ISERROR(SEARCH("Rear",INDIRECT(ADDRESS($K163,33)))),ISERROR(SEARCH("Side",INDIRECT(ADDRESS($K163,33))))),INDIRECT(ADDRESS($K163,COLUMN())),0),0),IF($L163&gt;0,IF(AND(INDIRECT(ADDRESS($L163,44))=0,INDIRECT(ADDRESS($L163,38))="UL",ISERROR(SEARCH("Rear",INDIRECT(ADDRESS($L163,33)))),ISERROR(SEARCH("Side",INDIRECT(ADDRESS($L163,33))))),INDIRECT(ADDRESS($L163,COLUMN())),0),0),IF($M163&gt;0,IF(AND(INDIRECT(ADDRESS($M163,44))=0,INDIRECT(ADDRESS($M163,38))="UL",ISERROR(SEARCH("Rear",INDIRECT(ADDRESS($M163,33)))),ISERROR(SEARCH("Side",INDIRECT(ADDRESS($M163,33))))),INDIRECT(ADDRESS($M163,COLUMN())),0),0))</f>
        <v>0</v>
      </c>
      <c r="AY163" s="58">
        <f t="shared" ca="1" si="103"/>
        <v>0.22222222222222221</v>
      </c>
      <c r="AZ163" s="58">
        <f t="shared" ca="1" si="104"/>
        <v>0.1111111111111111</v>
      </c>
      <c r="BA163" s="58" cm="1">
        <f t="array" aca="1" ref="BA163" ca="1">SUM(IF($C163&gt;0,IF(AND(INDIRECT(ADDRESS($C163,44))=0,INDIRECT(ADDRESS($C163,38))="UL"),INDIRECT(ADDRESS($C163,COLUMN())),0),0),IF($D163&gt;0,IF(AND(INDIRECT(ADDRESS($D163,44))=0,INDIRECT(ADDRESS($D163,38))="UL"),INDIRECT(ADDRESS($D163,COLUMN())),0),0),IF($E163&gt;0,IF(AND(INDIRECT(ADDRESS($E163,44))=0,INDIRECT(ADDRESS($E163,38))="UL"),INDIRECT(ADDRESS($E163,COLUMN())),0),0),IF($F163&gt;0,IF(AND(INDIRECT(ADDRESS($F163,44))=0,INDIRECT(ADDRESS($F163,38))="UL"),INDIRECT(ADDRESS($F163,COLUMN())),0),0),IF($G163&gt;0,IF(AND(INDIRECT(ADDRESS($G163,44))=0,INDIRECT(ADDRESS($G163,38))="UL"),INDIRECT(ADDRESS($G163,COLUMN())),0),0),IF($H163&gt;0,IF(AND(INDIRECT(ADDRESS($H163,44))=0,INDIRECT(ADDRESS($H163,38))="UL"),INDIRECT(ADDRESS($H163,COLUMN())),0),0),IF($I163&gt;0,IF(AND(INDIRECT(ADDRESS($I163,44))=0,INDIRECT(ADDRESS($I163,38))="UL"),INDIRECT(ADDRESS($I163,COLUMN())),0),0),IF($J163&gt;0,IF(AND(INDIRECT(ADDRESS($J163,44))=0,INDIRECT(ADDRESS($J163,38))="UL"),INDIRECT(ADDRESS($J163,COLUMN())),0),0),IF($K163&gt;0,IF(AND(INDIRECT(ADDRESS($K163,44))=0,INDIRECT(ADDRESS($K163,38))="UL"),INDIRECT(ADDRESS($K163,COLUMN())),0),0),IF($L163&gt;0,IF(AND(INDIRECT(ADDRESS($L163,44))=0,INDIRECT(ADDRESS($L163,38))="UL"),INDIRECT(ADDRESS($L163,COLUMN())),0),0),IF($M163&gt;0,IF(AND(INDIRECT(ADDRESS($M163,44))=0,INDIRECT(ADDRESS($M163,38))="UL"),INDIRECT(ADDRESS($M163,COLUMN())),0),0))</f>
        <v>2.9629629629629627E-2</v>
      </c>
      <c r="BB163" s="58" cm="1">
        <f t="array" aca="1" ref="BB163" ca="1">SUM(IF($C163&gt;0,IF(AND(INDIRECT(ADDRESS($C163,44))=0,INDIRECT(ADDRESS($C163,38))="UL"),INDIRECT(ADDRESS($C163,COLUMN())),0),0),IF($D163&gt;0,IF(AND(INDIRECT(ADDRESS($D163,44))=0,INDIRECT(ADDRESS($D163,38))="UL"),INDIRECT(ADDRESS($D163,COLUMN())),0),0),IF($E163&gt;0,IF(AND(INDIRECT(ADDRESS($E163,44))=0,INDIRECT(ADDRESS($E163,38))="UL"),INDIRECT(ADDRESS($E163,COLUMN())),0),0),IF($F163&gt;0,IF(AND(INDIRECT(ADDRESS($F163,44))=0,INDIRECT(ADDRESS($F163,38))="UL"),INDIRECT(ADDRESS($F163,COLUMN())),0),0),IF($G163&gt;0,IF(AND(INDIRECT(ADDRESS($G163,44))=0,INDIRECT(ADDRESS($G163,38))="UL"),INDIRECT(ADDRESS($G163,COLUMN())),0),0),IF($H163&gt;0,IF(AND(INDIRECT(ADDRESS($H163,44))=0,INDIRECT(ADDRESS($H163,38))="UL"),INDIRECT(ADDRESS($H163,COLUMN())),0),0),IF($I163&gt;0,IF(AND(INDIRECT(ADDRESS($I163,44))=0,INDIRECT(ADDRESS($I163,38))="UL"),INDIRECT(ADDRESS($I163,COLUMN())),0),0),IF($J163&gt;0,IF(AND(INDIRECT(ADDRESS($J163,44))=0,INDIRECT(ADDRESS($J163,38))="UL"),INDIRECT(ADDRESS($J163,COLUMN())),0),0),IF($K163&gt;0,IF(AND(INDIRECT(ADDRESS($K163,44))=0,INDIRECT(ADDRESS($K163,38))="UL"),INDIRECT(ADDRESS($K163,COLUMN())),0),0),IF($L163&gt;0,IF(AND(INDIRECT(ADDRESS($L163,44))=0,INDIRECT(ADDRESS($L163,38))="UL"),INDIRECT(ADDRESS($L163,COLUMN())),0),0),IF($M163&gt;0,IF(AND(INDIRECT(ADDRESS($M163,44))=0,INDIRECT(ADDRESS($M163,38))="UL"),INDIRECT(ADDRESS($M163,COLUMN())),0),0))</f>
        <v>5.9259259259259255E-2</v>
      </c>
      <c r="BC163" s="58" cm="1">
        <f t="array" aca="1" ref="BC163" ca="1">SUM(IF($C163&gt;0,IF(AND(INDIRECT(ADDRESS($C163,44))=0,INDIRECT(ADDRESS($C163,38))="UL"),INDIRECT(ADDRESS($C163,COLUMN())),0),0),IF($D163&gt;0,IF(AND(INDIRECT(ADDRESS($D163,44))=0,INDIRECT(ADDRESS($D163,38))="UL"),INDIRECT(ADDRESS($D163,COLUMN())),0),0),IF($E163&gt;0,IF(AND(INDIRECT(ADDRESS($E163,44))=0,INDIRECT(ADDRESS($E163,38))="UL"),INDIRECT(ADDRESS($E163,COLUMN())),0),0),IF($F163&gt;0,IF(AND(INDIRECT(ADDRESS($F163,44))=0,INDIRECT(ADDRESS($F163,38))="UL"),INDIRECT(ADDRESS($F163,COLUMN())),0),0),IF($G163&gt;0,IF(AND(INDIRECT(ADDRESS($G163,44))=0,INDIRECT(ADDRESS($G163,38))="UL"),INDIRECT(ADDRESS($G163,COLUMN())),0),0),IF($H163&gt;0,IF(AND(INDIRECT(ADDRESS($H163,44))=0,INDIRECT(ADDRESS($H163,38))="UL"),INDIRECT(ADDRESS($H163,COLUMN())),0),0),IF($I163&gt;0,IF(AND(INDIRECT(ADDRESS($I163,44))=0,INDIRECT(ADDRESS($I163,38))="UL"),INDIRECT(ADDRESS($I163,COLUMN())),0),0),IF($J163&gt;0,IF(AND(INDIRECT(ADDRESS($J163,44))=0,INDIRECT(ADDRESS($J163,38))="UL"),INDIRECT(ADDRESS($J163,COLUMN())),0),0),IF($K163&gt;0,IF(AND(INDIRECT(ADDRESS($K163,44))=0,INDIRECT(ADDRESS($K163,38))="UL"),INDIRECT(ADDRESS($K163,COLUMN())),0),0),IF($L163&gt;0,IF(AND(INDIRECT(ADDRESS($L163,44))=0,INDIRECT(ADDRESS($L163,38))="UL"),INDIRECT(ADDRESS($L163,COLUMN())),0),0),IF($M163&gt;0,IF(AND(INDIRECT(ADDRESS($M163,44))=0,INDIRECT(ADDRESS($M163,38))="UL"),INDIRECT(ADDRESS($M163,COLUMN())),0),0))</f>
        <v>2.9629629629629627E-2</v>
      </c>
      <c r="BD163" s="58" cm="1">
        <f t="array" aca="1" ref="BD163" ca="1">SUM(IF($C163&gt;0,IF(AND(INDIRECT(ADDRESS($C163,44))=0,INDIRECT(ADDRESS($C163,38))="UL"),INDIRECT(ADDRESS($C163,COLUMN())),0),0),IF($D163&gt;0,IF(AND(INDIRECT(ADDRESS($D163,44))=0,INDIRECT(ADDRESS($D163,38))="UL"),INDIRECT(ADDRESS($D163,COLUMN())),0),0),IF($E163&gt;0,IF(AND(INDIRECT(ADDRESS($E163,44))=0,INDIRECT(ADDRESS($E163,38))="UL"),INDIRECT(ADDRESS($E163,COLUMN())),0),0),IF($F163&gt;0,IF(AND(INDIRECT(ADDRESS($F163,44))=0,INDIRECT(ADDRESS($F163,38))="UL"),INDIRECT(ADDRESS($F163,COLUMN())),0),0),IF($G163&gt;0,IF(AND(INDIRECT(ADDRESS($G163,44))=0,INDIRECT(ADDRESS($G163,38))="UL"),INDIRECT(ADDRESS($G163,COLUMN())),0),0),IF($H163&gt;0,IF(AND(INDIRECT(ADDRESS($H163,44))=0,INDIRECT(ADDRESS($H163,38))="UL"),INDIRECT(ADDRESS($H163,COLUMN())),0),0),IF($I163&gt;0,IF(AND(INDIRECT(ADDRESS($I163,44))=0,INDIRECT(ADDRESS($I163,38))="UL"),INDIRECT(ADDRESS($I163,COLUMN())),0),0),IF($J163&gt;0,IF(AND(INDIRECT(ADDRESS($J163,44))=0,INDIRECT(ADDRESS($J163,38))="UL"),INDIRECT(ADDRESS($J163,COLUMN())),0),0),IF($K163&gt;0,IF(AND(INDIRECT(ADDRESS($K163,44))=0,INDIRECT(ADDRESS($K163,38))="UL"),INDIRECT(ADDRESS($K163,COLUMN())),0),0),IF($L163&gt;0,IF(AND(INDIRECT(ADDRESS($L163,44))=0,INDIRECT(ADDRESS($L163,38))="UL"),INDIRECT(ADDRESS($L163,COLUMN())),0),0),IF($M163&gt;0,IF(AND(INDIRECT(ADDRESS($M163,44))=0,INDIRECT(ADDRESS($M163,38))="UL"),INDIRECT(ADDRESS($M163,COLUMN())),0),0))</f>
        <v>5.9259259259259255E-2</v>
      </c>
      <c r="BE163" s="57">
        <f t="shared" ca="1" si="105"/>
        <v>2.9629629629629627E-2</v>
      </c>
      <c r="BF163" s="57" cm="1">
        <f t="array" aca="1" ref="BF163" ca="1">SUM(IF($C163&gt;0,IF(INDIRECT(ADDRESS($C163,45))=1,INDIRECT(ADDRESS($C163,52))*INDIRECT(ADDRESS($C163,42))/5,0),0), IF($D163&gt;0,IF(INDIRECT(ADDRESS($D163,45))=1,INDIRECT(ADDRESS($D163,52))*INDIRECT(ADDRESS($D163,42))/5,0),0), IF($E163&gt;0,IF(INDIRECT(ADDRESS($E163,45))=1,INDIRECT(ADDRESS($E163,52))*INDIRECT(ADDRESS($E163,42))/5,0),0), IF($F163&gt;0,IF(INDIRECT(ADDRESS($F163,45))=1,INDIRECT(ADDRESS($F163,52))*INDIRECT(ADDRESS($F163,42))/5,0),0), IF($G163&gt;0,IF(INDIRECT(ADDRESS($G163,45))=1,INDIRECT(ADDRESS($G163,52))*INDIRECT(ADDRESS($G163,42))/5,0),0), IF($H163&gt;0,IF(INDIRECT(ADDRESS($H163,45))=1,INDIRECT(ADDRESS($H163,52))*INDIRECT(ADDRESS($H163,42))/5,0),0)
)*$BF$296/100</f>
        <v>0</v>
      </c>
      <c r="BG163" s="19"/>
      <c r="BH163" s="57" cm="1">
        <f t="array" aca="1" ref="BH163" ca="1">SUM(IF($C163&gt;0,IF(AND(INDIRECT(ADDRESS($C163,44))=0,INDIRECT(ADDRESS($C163,38))&lt;&gt;"UL"),INDIRECT(ADDRESS($C163,COLUMN()-12)),0),0), IF($D163&gt;0,IF(AND(INDIRECT(ADDRESS($D163,44))=0,INDIRECT(ADDRESS($D163,38))&lt;&gt;"UL"),INDIRECT(ADDRESS($D163,COLUMN()-12)),0),0), IF($E163&gt;0,IF(AND(INDIRECT(ADDRESS($E163,44))=0,INDIRECT(ADDRESS($E163,38))&lt;&gt;"UL"),INDIRECT(ADDRESS($E163,COLUMN()-12)),0),0), IF($F163&gt;0,IF(AND(INDIRECT(ADDRESS($F163,44))=0,INDIRECT(ADDRESS($F163,38))&lt;&gt;"UL"),INDIRECT(ADDRESS($F163,COLUMN()-12)),0),0), IF($G163&gt;0,IF(AND(INDIRECT(ADDRESS($G163,44))=0,INDIRECT(ADDRESS($G163,38))&lt;&gt;"UL"),INDIRECT(ADDRESS($G163,COLUMN()-12)),0),0), IF($H163&gt;0,IF(AND(INDIRECT(ADDRESS($H163,44))=0,INDIRECT(ADDRESS($H163,38))&lt;&gt;"UL"),INDIRECT(ADDRESS($H163,COLUMN()-12)),0),0), IF($I163&gt;0,IF(AND(INDIRECT(ADDRESS($I163,44))=0,INDIRECT(ADDRESS($I163,38))&lt;&gt;"UL"),INDIRECT(ADDRESS($I163,COLUMN()-12)),0),0), IF($J163&gt;0,IF(AND(INDIRECT(ADDRESS($J163,44))=0,INDIRECT(ADDRESS($J163,38))&lt;&gt;"UL"),INDIRECT(ADDRESS($J163,COLUMN()-12)),0),0), IF($K163&gt;0,IF(AND(INDIRECT(ADDRESS($K163,44))=0,INDIRECT(ADDRESS($K163,38))&lt;&gt;"UL"),INDIRECT(ADDRESS($K163,COLUMN()-12)),0),0), IF($L163&gt;0,IF(AND(INDIRECT(ADDRESS($L163,44))=0,INDIRECT(ADDRESS($L163,38))&lt;&gt;"UL"),INDIRECT(ADDRESS($L163,COLUMN()-12)),0),0), IF($M163&gt;0,IF(AND(INDIRECT(ADDRESS($M163,44))=0,INDIRECT(ADDRESS($M163,38))&lt;&gt;"UL"),INDIRECT(ADDRESS($M163,COLUMN()-12)),0),0))</f>
        <v>0</v>
      </c>
      <c r="BI163" s="57" cm="1">
        <f t="array" aca="1" ref="BI163" ca="1">SUM(IF($C163&gt;0,IF(AND(INDIRECT(ADDRESS($C163,44))=0,INDIRECT(ADDRESS($C163,38))&lt;&gt;"UL"),INDIRECT(ADDRESS($C163,COLUMN()-12)),0),0), IF($D163&gt;0,IF(AND(INDIRECT(ADDRESS($D163,44))=0,INDIRECT(ADDRESS($D163,38))&lt;&gt;"UL"),INDIRECT(ADDRESS($D163,COLUMN()-12)),0),0), IF($E163&gt;0,IF(AND(INDIRECT(ADDRESS($E163,44))=0,INDIRECT(ADDRESS($E163,38))&lt;&gt;"UL"),INDIRECT(ADDRESS($E163,COLUMN()-12)),0),0), IF($F163&gt;0,IF(AND(INDIRECT(ADDRESS($F163,44))=0,INDIRECT(ADDRESS($F163,38))&lt;&gt;"UL"),INDIRECT(ADDRESS($F163,COLUMN()-12)),0),0), IF($G163&gt;0,IF(AND(INDIRECT(ADDRESS($G163,44))=0,INDIRECT(ADDRESS($G163,38))&lt;&gt;"UL"),INDIRECT(ADDRESS($G163,COLUMN()-12)),0),0), IF($H163&gt;0,IF(AND(INDIRECT(ADDRESS($H163,44))=0,INDIRECT(ADDRESS($H163,38))&lt;&gt;"UL"),INDIRECT(ADDRESS($H163,COLUMN()-12)),0),0), IF($I163&gt;0,IF(AND(INDIRECT(ADDRESS($I163,44))=0,INDIRECT(ADDRESS($I163,38))&lt;&gt;"UL"),INDIRECT(ADDRESS($I163,COLUMN()-12)),0),0), IF($J163&gt;0,IF(AND(INDIRECT(ADDRESS($J163,44))=0,INDIRECT(ADDRESS($J163,38))&lt;&gt;"UL"),INDIRECT(ADDRESS($J163,COLUMN()-12)),0),0), IF($K163&gt;0,IF(AND(INDIRECT(ADDRESS($K163,44))=0,INDIRECT(ADDRESS($K163,38))&lt;&gt;"UL"),INDIRECT(ADDRESS($K163,COLUMN()-12)),0),0), IF($L163&gt;0,IF(AND(INDIRECT(ADDRESS($L163,44))=0,INDIRECT(ADDRESS($L163,38))&lt;&gt;"UL"),INDIRECT(ADDRESS($L163,COLUMN()-12)),0),0), IF($M163&gt;0,IF(AND(INDIRECT(ADDRESS($M163,44))=0,INDIRECT(ADDRESS($M163,38))&lt;&gt;"UL"),INDIRECT(ADDRESS($M163,COLUMN()-12)),0),0))</f>
        <v>0</v>
      </c>
      <c r="BJ163" s="57" cm="1">
        <f t="array" aca="1" ref="BJ163" ca="1">SUM(IF($C163&gt;0,IF(AND(INDIRECT(ADDRESS($C163,44))=0,INDIRECT(ADDRESS($C163,38))&lt;&gt;"UL"),INDIRECT(ADDRESS($C163,COLUMN()-12)),0),0), IF($D163&gt;0,IF(AND(INDIRECT(ADDRESS($D163,44))=0,INDIRECT(ADDRESS($D163,38))&lt;&gt;"UL"),INDIRECT(ADDRESS($D163,COLUMN()-12)),0),0), IF($E163&gt;0,IF(AND(INDIRECT(ADDRESS($E163,44))=0,INDIRECT(ADDRESS($E163,38))&lt;&gt;"UL"),INDIRECT(ADDRESS($E163,COLUMN()-12)),0),0), IF($F163&gt;0,IF(AND(INDIRECT(ADDRESS($F163,44))=0,INDIRECT(ADDRESS($F163,38))&lt;&gt;"UL"),INDIRECT(ADDRESS($F163,COLUMN()-12)),0),0), IF($G163&gt;0,IF(AND(INDIRECT(ADDRESS($G163,44))=0,INDIRECT(ADDRESS($G163,38))&lt;&gt;"UL"),INDIRECT(ADDRESS($G163,COLUMN()-12)),0),0), IF($H163&gt;0,IF(AND(INDIRECT(ADDRESS($H163,44))=0,INDIRECT(ADDRESS($H163,38))&lt;&gt;"UL"),INDIRECT(ADDRESS($H163,COLUMN()-12)),0),0), IF($I163&gt;0,IF(AND(INDIRECT(ADDRESS($I163,44))=0,INDIRECT(ADDRESS($I163,38))&lt;&gt;"UL"),INDIRECT(ADDRESS($I163,COLUMN()-12)),0),0), IF($J163&gt;0,IF(AND(INDIRECT(ADDRESS($J163,44))=0,INDIRECT(ADDRESS($J163,38))&lt;&gt;"UL"),INDIRECT(ADDRESS($J163,COLUMN()-12)),0),0), IF($K163&gt;0,IF(AND(INDIRECT(ADDRESS($K163,44))=0,INDIRECT(ADDRESS($K163,38))&lt;&gt;"UL"),INDIRECT(ADDRESS($K163,COLUMN()-12)),0),0), IF($L163&gt;0,IF(AND(INDIRECT(ADDRESS($L163,44))=0,INDIRECT(ADDRESS($L163,38))&lt;&gt;"UL"),INDIRECT(ADDRESS($L163,COLUMN()-12)),0),0), IF($M163&gt;0,IF(AND(INDIRECT(ADDRESS($M163,44))=0,INDIRECT(ADDRESS($M163,38))&lt;&gt;"UL"),INDIRECT(ADDRESS($M163,COLUMN()-12)),0),0))</f>
        <v>0</v>
      </c>
      <c r="BK163" s="57">
        <f t="shared" ca="1" si="106"/>
        <v>0</v>
      </c>
      <c r="BL163" s="58">
        <f t="shared" ca="1" si="107"/>
        <v>0</v>
      </c>
      <c r="BM163" s="57" cm="1">
        <f t="array" aca="1" ref="BM163" ca="1">SUM(IF($C163&gt;0,IF(AND(INDIRECT(ADDRESS($C163,44))=0,INDIRECT(ADDRESS($C163,38))&lt;&gt;"UL"),INDIRECT(ADDRESS($C163,COLUMN()-12)),0),0), IF($D163&gt;0,IF(AND(INDIRECT(ADDRESS($D163,44))=0,INDIRECT(ADDRESS($D163,38))&lt;&gt;"UL"),INDIRECT(ADDRESS($D163,COLUMN()-12)),0),0), IF($E163&gt;0,IF(AND(INDIRECT(ADDRESS($E163,44))=0,INDIRECT(ADDRESS($E163,38))&lt;&gt;"UL"),INDIRECT(ADDRESS($E163,COLUMN()-12)),0),0), IF($F163&gt;0,IF(AND(INDIRECT(ADDRESS($F163,44))=0,INDIRECT(ADDRESS($F163,38))&lt;&gt;"UL"),INDIRECT(ADDRESS($F163,COLUMN()-12)),0),0), IF($G163&gt;0,IF(AND(INDIRECT(ADDRESS($G163,44))=0,INDIRECT(ADDRESS($G163,38))&lt;&gt;"UL"),INDIRECT(ADDRESS($G163,COLUMN()-12)),0),0), IF($H163&gt;0,IF(AND(INDIRECT(ADDRESS($H163,44))=0,INDIRECT(ADDRESS($H163,38))&lt;&gt;"UL"),INDIRECT(ADDRESS($H163,COLUMN()-12)),0),0), IF($I163&gt;0,IF(AND(INDIRECT(ADDRESS($I163,44))=0,INDIRECT(ADDRESS($I163,38))&lt;&gt;"UL"),INDIRECT(ADDRESS($I163,COLUMN()-12)),0),0), IF($J163&gt;0,IF(AND(INDIRECT(ADDRESS($J163,44))=0,INDIRECT(ADDRESS($J163,38))&lt;&gt;"UL"),INDIRECT(ADDRESS($J163,COLUMN()-12)),0),0), IF($K163&gt;0,IF(AND(INDIRECT(ADDRESS($K163,44))=0,INDIRECT(ADDRESS($K163,38))&lt;&gt;"UL"),INDIRECT(ADDRESS($K163,COLUMN()-11)),0),0), IF($L163&gt;0,IF(AND(INDIRECT(ADDRESS($L163,44))=0,INDIRECT(ADDRESS($L163,38))&lt;&gt;"UL"),INDIRECT(ADDRESS($L163,COLUMN()-11)),0),0), IF($M163&gt;0,IF(AND(INDIRECT(ADDRESS($M163,44))=0,INDIRECT(ADDRESS($M163,38))&lt;&gt;"UL"),INDIRECT(ADDRESS($M163,COLUMN()-11)),0),0))</f>
        <v>0</v>
      </c>
      <c r="BN163" s="57" cm="1">
        <f t="array" aca="1" ref="BN163" ca="1">SUM(IF($C163&gt;0,IF(AND(INDIRECT(ADDRESS($C163,44))=0,INDIRECT(ADDRESS($C163,38))&lt;&gt;"UL"),INDIRECT(ADDRESS($C163,COLUMN()-12)),0),0), IF($D163&gt;0,IF(AND(INDIRECT(ADDRESS($D163,44))=0,INDIRECT(ADDRESS($D163,38))&lt;&gt;"UL"),INDIRECT(ADDRESS($D163,COLUMN()-12)),0),0), IF($E163&gt;0,IF(AND(INDIRECT(ADDRESS($E163,44))=0,INDIRECT(ADDRESS($E163,38))&lt;&gt;"UL"),INDIRECT(ADDRESS($E163,COLUMN()-12)),0),0), IF($F163&gt;0,IF(AND(INDIRECT(ADDRESS($F163,44))=0,INDIRECT(ADDRESS($F163,38))&lt;&gt;"UL"),INDIRECT(ADDRESS($F163,COLUMN()-12)),0),0), IF($G163&gt;0,IF(AND(INDIRECT(ADDRESS($G163,44))=0,INDIRECT(ADDRESS($G163,38))&lt;&gt;"UL"),INDIRECT(ADDRESS($G163,COLUMN()-12)),0),0), IF($H163&gt;0,IF(AND(INDIRECT(ADDRESS($H163,44))=0,INDIRECT(ADDRESS($H163,38))&lt;&gt;"UL"),INDIRECT(ADDRESS($H163,COLUMN()-12)),0),0), IF($I163&gt;0,IF(AND(INDIRECT(ADDRESS($I163,44))=0,INDIRECT(ADDRESS($I163,38))&lt;&gt;"UL"),INDIRECT(ADDRESS($I163,COLUMN()-12)),0),0), IF($J163&gt;0,IF(AND(INDIRECT(ADDRESS($J163,44))=0,INDIRECT(ADDRESS($J163,38))&lt;&gt;"UL"),INDIRECT(ADDRESS($J163,COLUMN()-12)),0),0), IF($K163&gt;0,IF(AND(INDIRECT(ADDRESS($K163,44))=0,INDIRECT(ADDRESS($K163,38))&lt;&gt;"UL"),INDIRECT(ADDRESS($K163,COLUMN()-11)),0),0), IF($L163&gt;0,IF(AND(INDIRECT(ADDRESS($L163,44))=0,INDIRECT(ADDRESS($L163,38))&lt;&gt;"UL"),INDIRECT(ADDRESS($L163,COLUMN()-11)),0),0), IF($M163&gt;0,IF(AND(INDIRECT(ADDRESS($M163,44))=0,INDIRECT(ADDRESS($M163,38))&lt;&gt;"UL"),INDIRECT(ADDRESS($M163,COLUMN()-11)),0),0))</f>
        <v>0</v>
      </c>
      <c r="BO163" s="57" cm="1">
        <f t="array" aca="1" ref="BO163" ca="1">SUM(IF($C163&gt;0,IF(AND(INDIRECT(ADDRESS($C163,44))=0,INDIRECT(ADDRESS($C163,38))&lt;&gt;"UL"),INDIRECT(ADDRESS($C163,COLUMN()-12)),0),0), IF($D163&gt;0,IF(AND(INDIRECT(ADDRESS($D163,44))=0,INDIRECT(ADDRESS($D163,38))&lt;&gt;"UL"),INDIRECT(ADDRESS($D163,COLUMN()-12)),0),0), IF($E163&gt;0,IF(AND(INDIRECT(ADDRESS($E163,44))=0,INDIRECT(ADDRESS($E163,38))&lt;&gt;"UL"),INDIRECT(ADDRESS($E163,COLUMN()-12)),0),0), IF($F163&gt;0,IF(AND(INDIRECT(ADDRESS($F163,44))=0,INDIRECT(ADDRESS($F163,38))&lt;&gt;"UL"),INDIRECT(ADDRESS($F163,COLUMN()-12)),0),0), IF($G163&gt;0,IF(AND(INDIRECT(ADDRESS($G163,44))=0,INDIRECT(ADDRESS($G163,38))&lt;&gt;"UL"),INDIRECT(ADDRESS($G163,COLUMN()-12)),0),0), IF($H163&gt;0,IF(AND(INDIRECT(ADDRESS($H163,44))=0,INDIRECT(ADDRESS($H163,38))&lt;&gt;"UL"),INDIRECT(ADDRESS($H163,COLUMN()-12)),0),0), IF($I163&gt;0,IF(AND(INDIRECT(ADDRESS($I163,44))=0,INDIRECT(ADDRESS($I163,38))&lt;&gt;"UL"),INDIRECT(ADDRESS($I163,COLUMN()-12)),0),0), IF($J163&gt;0,IF(AND(INDIRECT(ADDRESS($J163,44))=0,INDIRECT(ADDRESS($J163,38))&lt;&gt;"UL"),INDIRECT(ADDRESS($J163,COLUMN()-12)),0),0), IF($K163&gt;0,IF(AND(INDIRECT(ADDRESS($K163,44))=0,INDIRECT(ADDRESS($K163,38))&lt;&gt;"UL"),INDIRECT(ADDRESS($K163,COLUMN()-11)),0),0), IF($L163&gt;0,IF(AND(INDIRECT(ADDRESS($L163,44))=0,INDIRECT(ADDRESS($L163,38))&lt;&gt;"UL"),INDIRECT(ADDRESS($L163,COLUMN()-11)),0),0), IF($M163&gt;0,IF(AND(INDIRECT(ADDRESS($M163,44))=0,INDIRECT(ADDRESS($M163,38))&lt;&gt;"UL"),INDIRECT(ADDRESS($M163,COLUMN()-11)),0),0))</f>
        <v>0</v>
      </c>
      <c r="BP163" s="57" cm="1">
        <f t="array" aca="1" ref="BP163" ca="1">SUM(IF($C163&gt;0,IF(AND(INDIRECT(ADDRESS($C163,44))=0,INDIRECT(ADDRESS($C163,38))&lt;&gt;"UL"),INDIRECT(ADDRESS($C163,COLUMN()-12)),0),0), IF($D163&gt;0,IF(AND(INDIRECT(ADDRESS($D163,44))=0,INDIRECT(ADDRESS($D163,38))&lt;&gt;"UL"),INDIRECT(ADDRESS($D163,COLUMN()-12)),0),0), IF($E163&gt;0,IF(AND(INDIRECT(ADDRESS($E163,44))=0,INDIRECT(ADDRESS($E163,38))&lt;&gt;"UL"),INDIRECT(ADDRESS($E163,COLUMN()-12)),0),0), IF($F163&gt;0,IF(AND(INDIRECT(ADDRESS($F163,44))=0,INDIRECT(ADDRESS($F163,38))&lt;&gt;"UL"),INDIRECT(ADDRESS($F163,COLUMN()-12)),0),0), IF($G163&gt;0,IF(AND(INDIRECT(ADDRESS($G163,44))=0,INDIRECT(ADDRESS($G163,38))&lt;&gt;"UL"),INDIRECT(ADDRESS($G163,COLUMN()-12)),0),0), IF($H163&gt;0,IF(AND(INDIRECT(ADDRESS($H163,44))=0,INDIRECT(ADDRESS($H163,38))&lt;&gt;"UL"),INDIRECT(ADDRESS($H163,COLUMN()-12)),0),0), IF($I163&gt;0,IF(AND(INDIRECT(ADDRESS($I163,44))=0,INDIRECT(ADDRESS($I163,38))&lt;&gt;"UL"),INDIRECT(ADDRESS($I163,COLUMN()-12)),0),0), IF($J163&gt;0,IF(AND(INDIRECT(ADDRESS($J163,44))=0,INDIRECT(ADDRESS($J163,38))&lt;&gt;"UL"),INDIRECT(ADDRESS($J163,COLUMN()-12)),0),0), IF($K163&gt;0,IF(AND(INDIRECT(ADDRESS($K163,44))=0,INDIRECT(ADDRESS($K163,38))&lt;&gt;"UL"),INDIRECT(ADDRESS($K163,COLUMN()-11)),0),0), IF($L163&gt;0,IF(AND(INDIRECT(ADDRESS($L163,44))=0,INDIRECT(ADDRESS($L163,38))&lt;&gt;"UL"),INDIRECT(ADDRESS($L163,COLUMN()-11)),0),0), IF($M163&gt;0,IF(AND(INDIRECT(ADDRESS($M163,44))=0,INDIRECT(ADDRESS($M163,38))&lt;&gt;"UL"),INDIRECT(ADDRESS($M163,COLUMN()-11)),0),0))</f>
        <v>0</v>
      </c>
      <c r="BQ163" s="57">
        <f t="shared" ca="1" si="108"/>
        <v>0</v>
      </c>
      <c r="BR163" s="161">
        <f t="shared" ca="1" si="109"/>
        <v>72.786649166681357</v>
      </c>
      <c r="BS163" s="56"/>
      <c r="BT163" s="56">
        <f t="shared" ca="1" si="110"/>
        <v>0.45925133735388662</v>
      </c>
      <c r="BU163" s="56">
        <f t="shared" ca="1" si="111"/>
        <v>2.296256686769433E-2</v>
      </c>
      <c r="BV163" s="57" t="s">
        <v>33</v>
      </c>
      <c r="BW163" s="57" cm="1">
        <f t="array" aca="1" ref="BW163" ca="1">SUM(IF($C163&gt;0,IF(AND(INDIRECT(ADDRESS($C163,44))=0,INDIRECT(ADDRESS($C163,38))="UL",ISERROR(SEARCH("Rear",INDIRECT(ADDRESS($C163,33)))),ISERROR(SEARCH("Side",INDIRECT(ADDRESS($C163,33))))),INDIRECT(ADDRESS($C163,COLUMN())),0),0),IF($D163&gt;0,IF(AND(INDIRECT(ADDRESS($D163,44))=0,INDIRECT(ADDRESS($D163,38))="UL",ISERROR(SEARCH("Rear",INDIRECT(ADDRESS($D163,33)))),ISERROR(SEARCH("Side",INDIRECT(ADDRESS($D163,33))))),INDIRECT(ADDRESS($D163,COLUMN())),0),0),IF($E163&gt;0,IF(AND(INDIRECT(ADDRESS($E163,44))=0,INDIRECT(ADDRESS($E163,38))="UL",ISERROR(SEARCH("Rear",INDIRECT(ADDRESS($E163,33)))),ISERROR(SEARCH("Side",INDIRECT(ADDRESS($E163,33))))),INDIRECT(ADDRESS($E163,COLUMN())),0),0),IF($F163&gt;0,IF(AND(INDIRECT(ADDRESS($F163,44))=0,INDIRECT(ADDRESS($F163,38))="UL",ISERROR(SEARCH("Rear",INDIRECT(ADDRESS($F163,33)))),ISERROR(SEARCH("Side",INDIRECT(ADDRESS($F163,33))))),INDIRECT(ADDRESS($F163,COLUMN())),0),0),IF($G163&gt;0,IF(AND(INDIRECT(ADDRESS($G163,44))=0,INDIRECT(ADDRESS($G163,38))="UL",ISERROR(SEARCH("Rear",INDIRECT(ADDRESS($G163,33)))),ISERROR(SEARCH("Side",INDIRECT(ADDRESS($G163,33))))),INDIRECT(ADDRESS($G163,COLUMN())),0),0),IF($H163&gt;0,IF(AND(INDIRECT(ADDRESS($H163,44))=0,INDIRECT(ADDRESS($H163,38))="UL",ISERROR(SEARCH("Rear",INDIRECT(ADDRESS($H163,33)))),ISERROR(SEARCH("Side",INDIRECT(ADDRESS($H163,33))))),INDIRECT(ADDRESS($H163,COLUMN())),0),0),IF($I163&gt;0,IF(AND(INDIRECT(ADDRESS($I163,44))=0,INDIRECT(ADDRESS($I163,38))="UL",ISERROR(SEARCH("Rear",INDIRECT(ADDRESS($I163,33)))),ISERROR(SEARCH("Side",INDIRECT(ADDRESS($I163,33))))),INDIRECT(ADDRESS($I163,COLUMN())),0),0),IF($J163&gt;0,IF(AND(INDIRECT(ADDRESS($J163,44))=0,INDIRECT(ADDRESS($J163,38))="UL",ISERROR(SEARCH("Rear",INDIRECT(ADDRESS($J163,33)))),ISERROR(SEARCH("Side",INDIRECT(ADDRESS($J163,33))))),INDIRECT(ADDRESS($J163,COLUMN())),0),0),IF($K163&gt;0,IF(AND(INDIRECT(ADDRESS($K163,44))=0,INDIRECT(ADDRESS($K163,38))="UL",ISERROR(SEARCH("Rear",INDIRECT(ADDRESS($K163,33)))),ISERROR(SEARCH("Side",INDIRECT(ADDRESS($K163,33))))),INDIRECT(ADDRESS($K163,COLUMN())),0),0),IF($L163&gt;0,IF(AND(INDIRECT(ADDRESS($L163,44))=0,INDIRECT(ADDRESS($L163,38))="UL",ISERROR(SEARCH("Rear",INDIRECT(ADDRESS($L163,33)))),ISERROR(SEARCH("Side",INDIRECT(ADDRESS($L163,33))))),INDIRECT(ADDRESS($L163,COLUMN())),0),0),IF($M163&gt;0,IF(AND(INDIRECT(ADDRESS($M163,44))=0,INDIRECT(ADDRESS($M163,38))="UL",ISERROR(SEARCH("Rear",INDIRECT(ADDRESS($M163,33)))),ISERROR(SEARCH("Side",INDIRECT(ADDRESS($M163,33))))),INDIRECT(ADDRESS($M163,COLUMN())),0),0))</f>
        <v>0.1111111111111111</v>
      </c>
      <c r="BX163" s="57">
        <f t="shared" ca="1" si="112"/>
        <v>0.22222222222222221</v>
      </c>
      <c r="BY163" s="57" cm="1">
        <f t="array" aca="1" ref="BY163" ca="1">SUM(IF($C163&gt;0,IF(AND(INDIRECT(ADDRESS($C163,44))=0,INDIRECT(ADDRESS($C163,38))="UL"),INDIRECT(ADDRESS($C163,COLUMN())),0),0),IF($D163&gt;0,IF(AND(INDIRECT(ADDRESS($D163,44))=0,INDIRECT(ADDRESS($D163,38))="UL"),INDIRECT(ADDRESS($D163,COLUMN())),0),0),IF($E163&gt;0,IF(AND(INDIRECT(ADDRESS($E163,44))=0,INDIRECT(ADDRESS($E163,38))="UL"),INDIRECT(ADDRESS($E163,COLUMN())),0),0),IF($F163&gt;0,IF(AND(INDIRECT(ADDRESS($F163,44))=0,INDIRECT(ADDRESS($F163,38))="UL"),INDIRECT(ADDRESS($F163,COLUMN())),0),0),IF($G163&gt;0,IF(AND(INDIRECT(ADDRESS($G163,44))=0,INDIRECT(ADDRESS($G163,38))="UL"),INDIRECT(ADDRESS($G163,COLUMN())),0),0),IF($H163&gt;0,IF(AND(INDIRECT(ADDRESS($H163,44))=0,INDIRECT(ADDRESS($H163,38))="UL"),INDIRECT(ADDRESS($H163,COLUMN())),0),0),IF($I163&gt;0,IF(AND(INDIRECT(ADDRESS($I163,44))=0,INDIRECT(ADDRESS($I163,38))="UL"),INDIRECT(ADDRESS($I163,COLUMN())),0),0),IF($J163&gt;0,IF(AND(INDIRECT(ADDRESS($J163,44))=0,INDIRECT(ADDRESS($J163,38))="UL"),INDIRECT(ADDRESS($J163,COLUMN())),0),0),IF($K163&gt;0,IF(AND(INDIRECT(ADDRESS($K163,44))=0,INDIRECT(ADDRESS($K163,38))="UL"),INDIRECT(ADDRESS($K163,COLUMN())),0),0),IF($L163&gt;0,IF(AND(INDIRECT(ADDRESS($L163,44))=0,INDIRECT(ADDRESS($L163,38))="UL"),INDIRECT(ADDRESS($L163,COLUMN())),0),0),IF($M163&gt;0,IF(AND(INDIRECT(ADDRESS($M163,44))=0,INDIRECT(ADDRESS($M163,38))="UL"),INDIRECT(ADDRESS($M163,COLUMN())),0),0))</f>
        <v>3.7037037037037035E-2</v>
      </c>
      <c r="BZ163" s="57" cm="1">
        <f t="array" aca="1" ref="BZ163" ca="1">SUM(IF($C163&gt;0,IF(AND(INDIRECT(ADDRESS($C163,44))=0,INDIRECT(ADDRESS($C163,38))="UL"),INDIRECT(ADDRESS($C163,COLUMN())),0),0),IF($D163&gt;0,IF(AND(INDIRECT(ADDRESS($D163,44))=0,INDIRECT(ADDRESS($D163,38))="UL"),INDIRECT(ADDRESS($D163,COLUMN())),0),0),IF($E163&gt;0,IF(AND(INDIRECT(ADDRESS($E163,44))=0,INDIRECT(ADDRESS($E163,38))="UL"),INDIRECT(ADDRESS($E163,COLUMN())),0),0),IF($F163&gt;0,IF(AND(INDIRECT(ADDRESS($F163,44))=0,INDIRECT(ADDRESS($F163,38))="UL"),INDIRECT(ADDRESS($F163,COLUMN())),0),0),IF($G163&gt;0,IF(AND(INDIRECT(ADDRESS($G163,44))=0,INDIRECT(ADDRESS($G163,38))="UL"),INDIRECT(ADDRESS($G163,COLUMN())),0),0),IF($H163&gt;0,IF(AND(INDIRECT(ADDRESS($H163,44))=0,INDIRECT(ADDRESS($H163,38))="UL"),INDIRECT(ADDRESS($H163,COLUMN())),0),0),IF($I163&gt;0,IF(AND(INDIRECT(ADDRESS($I163,44))=0,INDIRECT(ADDRESS($I163,38))="UL"),INDIRECT(ADDRESS($I163,COLUMN())),0),0),IF($J163&gt;0,IF(AND(INDIRECT(ADDRESS($J163,44))=0,INDIRECT(ADDRESS($J163,38))="UL"),INDIRECT(ADDRESS($J163,COLUMN())),0),0),IF($K163&gt;0,IF(AND(INDIRECT(ADDRESS($K163,44))=0,INDIRECT(ADDRESS($K163,38))="UL"),INDIRECT(ADDRESS($K163,COLUMN())),0),0),IF($L163&gt;0,IF(AND(INDIRECT(ADDRESS($L163,44))=0,INDIRECT(ADDRESS($L163,38))="UL"),INDIRECT(ADDRESS($L163,COLUMN())),0),0),IF($M163&gt;0,IF(AND(INDIRECT(ADDRESS($M163,44))=0,INDIRECT(ADDRESS($M163,38))="UL"),INDIRECT(ADDRESS($M163,COLUMN())),0),0))</f>
        <v>7.407407407407407E-2</v>
      </c>
      <c r="CA163" s="57">
        <f t="shared" ca="1" si="113"/>
        <v>3.7037037037037035E-2</v>
      </c>
      <c r="CB163" s="57" cm="1">
        <f t="array" aca="1" ref="CB163" ca="1">SUM(IF($C163&gt;0,IF(AND(INDIRECT(ADDRESS($C163,44))=0,INDIRECT(ADDRESS($C163,38))&lt;&gt;"UL"),INDIRECT(ADDRESS($C163,COLUMN())),0),0),IF($D163&gt;0,IF(AND(INDIRECT(ADDRESS($D163,44))=0,INDIRECT(ADDRESS($D163,38))&lt;&gt;"UL"),INDIRECT(ADDRESS($D163,COLUMN())),0),0),IF($E163&gt;0,IF(AND(INDIRECT(ADDRESS($E163,44))=0,INDIRECT(ADDRESS($E163,38))&lt;&gt;"UL"),INDIRECT(ADDRESS($E163,COLUMN())),0),0),IF($F163&gt;0,IF(AND(INDIRECT(ADDRESS($F163,44))=0,INDIRECT(ADDRESS($F163,38))&lt;&gt;"UL"),INDIRECT(ADDRESS($F163,COLUMN())),0),0),IF($G163&gt;0,IF(AND(INDIRECT(ADDRESS($G163,44))=0,INDIRECT(ADDRESS($G163,38))&lt;&gt;"UL"),INDIRECT(ADDRESS($G163,COLUMN())),0),0),IF($H163&gt;0,IF(AND(INDIRECT(ADDRESS($H163,44))=0,INDIRECT(ADDRESS($H163,38))&lt;&gt;"UL"),INDIRECT(ADDRESS($H163,COLUMN())),0),0),IF($I163&gt;0,IF(AND(INDIRECT(ADDRESS($I163,44))=0,INDIRECT(ADDRESS($I163,38))&lt;&gt;"UL"),INDIRECT(ADDRESS($I163,COLUMN())),0),0),IF($J163&gt;0,IF(AND(INDIRECT(ADDRESS($J163,44))=0,INDIRECT(ADDRESS($J163,38))&lt;&gt;"UL"),INDIRECT(ADDRESS($J163,COLUMN())),0),0),IF($K163&gt;0,IF(AND(INDIRECT(ADDRESS($K163,44))=0,INDIRECT(ADDRESS($K163,38))&lt;&gt;"UL"),INDIRECT(ADDRESS($K163,COLUMN())),0),0),IF($L163&gt;0,IF(AND(INDIRECT(ADDRESS($L163,44))=0,INDIRECT(ADDRESS($L163,38))&lt;&gt;"UL"),INDIRECT(ADDRESS($L163,COLUMN())),0),0),IF($M163&gt;0,IF(AND(INDIRECT(ADDRESS($M163,44))=0,INDIRECT(ADDRESS($M163,38))&lt;&gt;"UL"),INDIRECT(ADDRESS($M163,COLUMN())),0),0))</f>
        <v>0</v>
      </c>
      <c r="CC163" s="57">
        <f t="shared" ca="1" si="114"/>
        <v>0</v>
      </c>
      <c r="CD163" s="57" cm="1">
        <f t="array" aca="1" ref="CD163" ca="1">SUM(IF($C163&gt;0,IF(AND(INDIRECT(ADDRESS($C163,44))=0,INDIRECT(ADDRESS($C163,38))&lt;&gt;"UL"),INDIRECT(ADDRESS($C163,COLUMN())),0),0),IF($D163&gt;0,IF(AND(INDIRECT(ADDRESS($D163,44))=0,INDIRECT(ADDRESS($D163,38))&lt;&gt;"UL"),INDIRECT(ADDRESS($D163,COLUMN())),0),0),IF($E163&gt;0,IF(AND(INDIRECT(ADDRESS($E163,44))=0,INDIRECT(ADDRESS($E163,38))&lt;&gt;"UL"),INDIRECT(ADDRESS($E163,COLUMN())),0),0),IF($F163&gt;0,IF(AND(INDIRECT(ADDRESS($F163,44))=0,INDIRECT(ADDRESS($F163,38))&lt;&gt;"UL"),INDIRECT(ADDRESS($F163,COLUMN())),0),0),IF($G163&gt;0,IF(AND(INDIRECT(ADDRESS($G163,44))=0,INDIRECT(ADDRESS($G163,38))&lt;&gt;"UL"),INDIRECT(ADDRESS($G163,COLUMN())),0),0),IF($H163&gt;0,IF(AND(INDIRECT(ADDRESS($H163,44))=0,INDIRECT(ADDRESS($H163,38))&lt;&gt;"UL"),INDIRECT(ADDRESS($H163,COLUMN())),0),0),IF($I163&gt;0,IF(AND(INDIRECT(ADDRESS($I163,44))=0,INDIRECT(ADDRESS($I163,38))&lt;&gt;"UL"),INDIRECT(ADDRESS($I163,COLUMN())),0),0),IF($J163&gt;0,IF(AND(INDIRECT(ADDRESS($J163,44))=0,INDIRECT(ADDRESS($J163,38))&lt;&gt;"UL"),INDIRECT(ADDRESS($J163,COLUMN())),0),0),IF($K163&gt;0,IF(AND(INDIRECT(ADDRESS($K163,44))=0,INDIRECT(ADDRESS($K163,38))&lt;&gt;"UL"),INDIRECT(ADDRESS($K163,COLUMN())),0),0),IF($L163&gt;0,IF(AND(INDIRECT(ADDRESS($L163,44))=0,INDIRECT(ADDRESS($L163,38))&lt;&gt;"UL"),INDIRECT(ADDRESS($L163,COLUMN())),0),0),IF($M163&gt;0,IF(AND(INDIRECT(ADDRESS($M163,44))=0,INDIRECT(ADDRESS($M163,38))&lt;&gt;"UL"),INDIRECT(ADDRESS($M163,COLUMN())),0),0))</f>
        <v>0</v>
      </c>
      <c r="CE163" s="57" cm="1">
        <f t="array" aca="1" ref="CE163" ca="1">SUM(IF($C163&gt;0,IF(AND(INDIRECT(ADDRESS($C163,44))=0,INDIRECT(ADDRESS($C163,38))&lt;&gt;"UL"),INDIRECT(ADDRESS($C163,COLUMN())),0),0),IF($D163&gt;0,IF(AND(INDIRECT(ADDRESS($D163,44))=0,INDIRECT(ADDRESS($D163,38))&lt;&gt;"UL"),INDIRECT(ADDRESS($D163,COLUMN())),0),0),IF($E163&gt;0,IF(AND(INDIRECT(ADDRESS($E163,44))=0,INDIRECT(ADDRESS($E163,38))&lt;&gt;"UL"),INDIRECT(ADDRESS($E163,COLUMN())),0),0),IF($F163&gt;0,IF(AND(INDIRECT(ADDRESS($F163,44))=0,INDIRECT(ADDRESS($F163,38))&lt;&gt;"UL"),INDIRECT(ADDRESS($F163,COLUMN())),0),0),IF($G163&gt;0,IF(AND(INDIRECT(ADDRESS($G163,44))=0,INDIRECT(ADDRESS($G163,38))&lt;&gt;"UL"),INDIRECT(ADDRESS($G163,COLUMN())),0),0),IF($H163&gt;0,IF(AND(INDIRECT(ADDRESS($H163,44))=0,INDIRECT(ADDRESS($H163,38))&lt;&gt;"UL"),INDIRECT(ADDRESS($H163,COLUMN())),0),0),IF($I163&gt;0,IF(AND(INDIRECT(ADDRESS($I163,44))=0,INDIRECT(ADDRESS($I163,38))&lt;&gt;"UL"),INDIRECT(ADDRESS($I163,COLUMN())),0),0),IF($J163&gt;0,IF(AND(INDIRECT(ADDRESS($J163,44))=0,INDIRECT(ADDRESS($J163,38))&lt;&gt;"UL"),INDIRECT(ADDRESS($J163,COLUMN())),0),0),IF($K163&gt;0,IF(AND(INDIRECT(ADDRESS($K163,44))=0,INDIRECT(ADDRESS($K163,38))&lt;&gt;"UL"),INDIRECT(ADDRESS($K163,COLUMN())),0),0),IF($L163&gt;0,IF(AND(INDIRECT(ADDRESS($L163,44))=0,INDIRECT(ADDRESS($L163,38))&lt;&gt;"UL"),INDIRECT(ADDRESS($L163,COLUMN())),0),0),IF($M163&gt;0,IF(AND(INDIRECT(ADDRESS($M163,44))=0,INDIRECT(ADDRESS($M163,38))&lt;&gt;"UL"),INDIRECT(ADDRESS($M163,COLUMN())),0),0))</f>
        <v>0</v>
      </c>
      <c r="CF163" s="57">
        <f t="shared" ca="1" si="115"/>
        <v>0</v>
      </c>
      <c r="CG163" s="57">
        <f t="shared" ca="1" si="116"/>
        <v>0.46119304957488122</v>
      </c>
      <c r="CH163" s="57">
        <f t="shared" ca="1" si="117"/>
        <v>2.3059652478744062E-2</v>
      </c>
      <c r="CI163" s="19">
        <f t="shared" ca="1" si="118"/>
        <v>13.762868087693111</v>
      </c>
      <c r="CJ163" s="19"/>
      <c r="CK163" s="57" cm="1">
        <f t="array" aca="1" ref="CK163" ca="1">IF(AU163="S", SUM(IF($C163&gt;0,IF(INDIRECT(ADDRESS($C163,43))&lt;&gt;1,INDIRECT(ADDRESS($C163,48)),0),0), IF($D163&gt;0,IF(INDIRECT(ADDRESS($D163,43))&lt;&gt;1,INDIRECT(ADDRESS($D163,48)),0),0), IF($E163&gt;0,IF(INDIRECT(ADDRESS($E163,43))&lt;&gt;1,INDIRECT(ADDRESS($E163,48)),0),0), IF($F163&gt;0,IF(INDIRECT(ADDRESS($F163,43))&lt;&gt;1,INDIRECT(ADDRESS($F163,48)),0),0), IF($G163&gt;0,IF(INDIRECT(ADDRESS($G163,43))&lt;&gt;1,INDIRECT(ADDRESS($G163,48)),0),0), IF($H163&gt;0,IF(INDIRECT(ADDRESS($H163,43))&lt;&gt;1,INDIRECT(ADDRESS($H163,48)),0),0), IF($I163&gt;0,IF(INDIRECT(ADDRESS($I163,43))&lt;&gt;1,INDIRECT(ADDRESS($I163,48)),0),0), IF($J163&gt;0,IF(INDIRECT(ADDRESS($J163,43))&lt;&gt;1,INDIRECT(ADDRESS($J163,48)),0),0), IF($K163&gt;0,IF(INDIRECT(ADDRESS($K163,43))&lt;&gt;1,INDIRECT(ADDRESS($K163,48)),0),0), IF($L163&gt;0,IF(INDIRECT(ADDRESS($L163,43))&lt;&gt;1,INDIRECT(ADDRESS($L163,48)),0),0), IF($M163&gt;0,IF(INDIRECT(ADDRESS($M163,43))&lt;&gt;1,INDIRECT(ADDRESS($M163,48)),0),0)), IF(AU163="L",SUM(IF($C163&gt;0,IF(INDIRECT(ADDRESS($C163,43))&lt;&gt;1,INDIRECT(ADDRESS($C163,50)),0),0), IF($D163&gt;0,IF(INDIRECT(ADDRESS($D163,43))&lt;&gt;1,INDIRECT(ADDRESS($D163,50)),0),0), IF($E163&gt;0,IF(INDIRECT(ADDRESS($E163,43))&lt;&gt;1,INDIRECT(ADDRESS($E163,50)),0),0), IF($F163&gt;0,IF(INDIRECT(ADDRESS($F163,43))&lt;&gt;1,INDIRECT(ADDRESS($F163,50)),0),0), IF($G163&gt;0,IF(INDIRECT(ADDRESS($G163,43))&lt;&gt;1,INDIRECT(ADDRESS($G163,50)),0),0), IF($G163&gt;0,IF(INDIRECT(ADDRESS($G163,43))&lt;&gt;1,INDIRECT(ADDRESS($G163,50)),0),0), IF($H163&gt;0,IF(INDIRECT(ADDRESS($H163,43))&lt;&gt;1,INDIRECT(ADDRESS($H163,50)),0),0), IF($I163&gt;0,IF(INDIRECT(ADDRESS($I163,43))&lt;&gt;1,INDIRECT(ADDRESS($I163,50)),0),0), IF($J163&gt;0,IF(INDIRECT(ADDRESS($J163,43))&lt;&gt;1,INDIRECT(ADDRESS($J163,50)),0),0), IF($K163&gt;0,IF(INDIRECT(ADDRESS($K163,43))&lt;&gt;1,INDIRECT(ADDRESS($K163,50)),0),0), IF($L163&gt;0,IF(INDIRECT(ADDRESS($L163,43))&lt;&gt;1,INDIRECT(ADDRESS($L163,50)),0),0), IF($M163&gt;0,IF(INDIRECT(ADDRESS($M163,43))&lt;&gt;1,INDIRECT(ADDRESS($M163,50)),0),0)), SUM(IF($C163&gt;0,IF(INDIRECT(ADDRESS($C163,43))&lt;&gt;1,INDIRECT(ADDRESS($C163,49)),0),0), IF($D163&gt;0,IF(INDIRECT(ADDRESS($D163,43))&lt;&gt;1,INDIRECT(ADDRESS($D163,49)),0),0), IF($E163&gt;0,IF(INDIRECT(ADDRESS($E163,43))&lt;&gt;1,INDIRECT(ADDRESS($E163,49)),0),0), IF($F163&gt;0,IF(INDIRECT(ADDRESS($F163,43))&lt;&gt;1,INDIRECT(ADDRESS($F163,49)),0),0), IF($G163&gt;0,IF(INDIRECT(ADDRESS($G163,43))&lt;&gt;1,INDIRECT(ADDRESS($G163,49)),0),0), IF($G163&gt;0,IF(INDIRECT(ADDRESS($G163,43))&lt;&gt;1,INDIRECT(ADDRESS($G163,49)),0),0), IF($H163&gt;0,IF(INDIRECT(ADDRESS($H163,43))&lt;&gt;1,INDIRECT(ADDRESS($H163,49)),0),0), IF($I163&gt;0,IF(INDIRECT(ADDRESS($I163,43))&lt;&gt;1,INDIRECT(ADDRESS($I163,49)),0),0), IF($J163&gt;0,IF(INDIRECT(ADDRESS($J163,43))&lt;&gt;1,INDIRECT(ADDRESS($J163,49)),0),0), IF($K163&gt;0,IF(INDIRECT(ADDRESS($K163,43))&lt;&gt;1,INDIRECT(ADDRESS($K163,49)),0),0), IF($L163&gt;0,IF(INDIRECT(ADDRESS($L163,43))&lt;&gt;1,INDIRECT(ADDRESS($L163,49)),0),0), IF($M163&gt;0,IF(INDIRECT(ADDRESS($M163,43))&lt;&gt;1,INDIRECT(ADDRESS($M163,49)),0),0))))</f>
        <v>0.22222222222222221</v>
      </c>
      <c r="CL163" s="57" cm="1">
        <f t="array" aca="1" ref="CL163" ca="1">SUM(IF($C163&gt;0,IF(INDIRECT(ADDRESS($C163,44))=1,INDIRECT(ADDRESS($C163,90)),0),0), IF($D163&gt;0,IF(INDIRECT(ADDRESS($D163,44))=1,INDIRECT(ADDRESS($D163,90)),0),0), IF($E163&gt;0,IF(INDIRECT(ADDRESS($E163,44))=1,INDIRECT(ADDRESS($E163,90)),0),0), IF($F163&gt;0,IF(INDIRECT(ADDRESS($F163,44))=1,INDIRECT(ADDRESS($F163,90)),0),0), IF($G163&gt;0,IF(INDIRECT(ADDRESS($G163,44))=1,INDIRECT(ADDRESS($G163,90)),0),0), IF($H163&gt;0,IF(INDIRECT(ADDRESS($H163,44))=1,INDIRECT(ADDRESS($H163,90)),0),0), IF($I163&gt;0,IF(INDIRECT(ADDRESS($I163,44))=1,INDIRECT(ADDRESS($I163,90)),0),0), IF($J163&gt;0,IF(INDIRECT(ADDRESS($J163,44))=1,INDIRECT(ADDRESS($J163,90)),0),0), IF($K163&gt;0,IF(INDIRECT(ADDRESS($K163,44))=1,INDIRECT(ADDRESS($K163,90)),0),0), IF($L163&gt;0,IF(INDIRECT(ADDRESS($L163,44))=1,INDIRECT(ADDRESS($L163,90)),0),0), IF($M163&gt;0,IF(INDIRECT(ADDRESS($M163,44))=1,INDIRECT(ADDRESS($M163,90)),0),0))</f>
        <v>0</v>
      </c>
      <c r="CM163" s="56">
        <f ca="1">((BU163/$BU$34)^$BU$296)</f>
        <v>0.16904664980307479</v>
      </c>
      <c r="CN163" s="1"/>
    </row>
    <row r="164" spans="1:92" x14ac:dyDescent="0.25">
      <c r="A164" s="15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4"/>
      <c r="T164" s="13"/>
      <c r="U164" s="13"/>
      <c r="V164" s="13"/>
      <c r="W164" s="13"/>
      <c r="Z164" s="14"/>
      <c r="AA164" s="15"/>
      <c r="AB164" s="15"/>
      <c r="AC164" s="13"/>
      <c r="AD164" s="13"/>
      <c r="AF164" s="13"/>
      <c r="AG164" s="13"/>
      <c r="AH164" s="13"/>
      <c r="AI164" s="14"/>
      <c r="AJ164" s="13"/>
      <c r="AK164" s="13"/>
      <c r="AL164" s="13"/>
      <c r="AM164" s="13"/>
      <c r="AN164" s="1"/>
      <c r="AO164" s="1"/>
      <c r="AP164" s="14"/>
      <c r="AQ164" s="14"/>
      <c r="AR164" s="14"/>
      <c r="AS164" s="14"/>
      <c r="AT164" s="15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79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62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79"/>
      <c r="CJ164" s="79"/>
      <c r="CK164" s="79"/>
      <c r="CL164" s="13"/>
      <c r="CM164" s="4"/>
      <c r="CN164" s="1"/>
    </row>
    <row r="165" spans="1:92" ht="13" x14ac:dyDescent="0.25">
      <c r="A165" s="17" t="s">
        <v>236</v>
      </c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"/>
      <c r="O165" s="13"/>
      <c r="P165" s="13"/>
      <c r="Q165" s="13"/>
      <c r="R165" s="13"/>
      <c r="S165" s="14"/>
      <c r="T165" s="13"/>
      <c r="U165" s="13"/>
      <c r="V165" s="13"/>
      <c r="W165" s="13"/>
      <c r="Z165" s="14"/>
      <c r="AA165" s="15"/>
      <c r="AF165" s="15"/>
      <c r="AG165" s="15"/>
      <c r="AU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S165" s="3"/>
      <c r="BT165"/>
      <c r="BU165"/>
    </row>
    <row r="166" spans="1:92" x14ac:dyDescent="0.25">
      <c r="A166" s="65" t="s">
        <v>237</v>
      </c>
      <c r="B166" s="74">
        <v>100</v>
      </c>
      <c r="C166" s="74">
        <v>110</v>
      </c>
      <c r="D166" s="74">
        <v>112</v>
      </c>
      <c r="E166" s="74"/>
      <c r="F166" s="74"/>
      <c r="G166" s="74"/>
      <c r="H166" s="74"/>
      <c r="I166" s="74"/>
      <c r="J166" s="74"/>
      <c r="K166" s="74"/>
      <c r="L166" s="74"/>
      <c r="M166" s="74"/>
      <c r="N166" s="67">
        <f t="shared" ref="N166:N172" ca="1" si="120">SUM(INDIRECT(ADDRESS(B166,COLUMN())),IF(C166&gt;0,INDIRECT(ADDRESS(C166,COLUMN())),0),IF(D166&gt;0,INDIRECT(ADDRESS(D166,COLUMN())),0),IF(E166&gt;0,INDIRECT(ADDRESS(E166,COLUMN())),0),IF(F166&gt;0,INDIRECT(ADDRESS(F166,COLUMN())),0),IF(G166&gt;0,INDIRECT(ADDRESS(G166,COLUMN())),0),IF(H166&gt;0,INDIRECT(ADDRESS(H166,COLUMN())),0),IF(I166&gt;0,INDIRECT(ADDRESS(I166,COLUMN())),0),IF(J166&gt;0,INDIRECT(ADDRESS(J166,COLUMN())),0),IF(K166&gt;0,INDIRECT(ADDRESS(K166,COLUMN())),0),IF(L166&gt;0,INDIRECT(ADDRESS(L166,COLUMN())),0),IF(M166&gt;0,INDIRECT(ADDRESS(M166,COLUMN())),0))</f>
        <v>23</v>
      </c>
      <c r="O166" s="67" t="str" cm="1">
        <f t="array" aca="1" ref="O166" ca="1">INDIRECT(ADDRESS($B166,COLUMN()))</f>
        <v>Fighter</v>
      </c>
      <c r="P166" s="67" cm="1">
        <f t="array" aca="1" ref="P166" ca="1">INDIRECT(ADDRESS($B166,COLUMN()))</f>
        <v>3</v>
      </c>
      <c r="Q166" s="67" t="str" cm="1">
        <f t="array" aca="1" ref="Q166" ca="1">INDIRECT(ADDRESS($B166,COLUMN()))</f>
        <v>-</v>
      </c>
      <c r="R166" s="67" t="str" cm="1">
        <f t="array" aca="1" ref="R166" ca="1">INDIRECT(ADDRESS($B166,COLUMN()))</f>
        <v>-</v>
      </c>
      <c r="S166" s="67" cm="1">
        <f t="array" aca="1" ref="S166" ca="1">INDIRECT(ADDRESS($B166,COLUMN()))</f>
        <v>2</v>
      </c>
      <c r="T166" s="67" t="str" cm="1">
        <f t="array" aca="1" ref="T166" ca="1">INDIRECT(ADDRESS($B166,COLUMN()))</f>
        <v>1-6</v>
      </c>
      <c r="U166" s="67" cm="1">
        <f t="array" aca="1" ref="U166" ca="1">INDIRECT(ADDRESS($B166,COLUMN()))</f>
        <v>6</v>
      </c>
      <c r="V166" s="67" cm="1">
        <f t="array" aca="1" ref="V166" ca="1">INDIRECT(ADDRESS($B166,COLUMN()))</f>
        <v>0</v>
      </c>
      <c r="W166" s="67" cm="1">
        <f t="array" aca="1" ref="W166" ca="1">INDIRECT(ADDRESS($B166,COLUMN()))</f>
        <v>3</v>
      </c>
      <c r="X166" s="67" cm="1">
        <f t="array" aca="1" ref="X166" ca="1">INDIRECT(ADDRESS($B166,COLUMN()))</f>
        <v>6</v>
      </c>
      <c r="Y166" s="67" cm="1">
        <f t="array" aca="1" ref="Y166" ca="1">INDIRECT(ADDRESS($B166,COLUMN()))</f>
        <v>2</v>
      </c>
      <c r="Z166" s="67" cm="1">
        <f t="array" aca="1" ref="Z166" ca="1">INDIRECT(ADDRESS($B166,COLUMN()))</f>
        <v>5</v>
      </c>
      <c r="AA166" s="67" cm="1">
        <f t="array" aca="1" ref="AA166" ca="1">INDIRECT(ADDRESS($B166,COLUMN()))</f>
        <v>0</v>
      </c>
      <c r="AB166" s="56">
        <f t="shared" ref="AB166:AB200" ca="1" si="121">((U166/8)^$V$296)*((((X166-(Y166-1)/2)/8)^$X$296)*((S166/3)^$S$296))*(((8-W166)/6)^$W$296)</f>
        <v>0.79387955742428784</v>
      </c>
      <c r="AC166" s="56">
        <f t="shared" ref="AC166:AC200" ca="1" si="122">SUM(((25/N166)^$Z$296)*(AB166/$AB$34))</f>
        <v>1.0645330014516947</v>
      </c>
      <c r="AD166" s="56">
        <f t="shared" ref="AD166:AD200" ca="1" si="123">(P166/($CN$34*(1/AC166)))</f>
        <v>2.7770426124826821</v>
      </c>
      <c r="AF166" s="65"/>
      <c r="AG166" s="65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52"/>
      <c r="AU166" s="54" t="s">
        <v>113</v>
      </c>
      <c r="AV166" s="57" cm="1">
        <f t="array" aca="1" ref="AV166" ca="1">SUM(IF($C166&gt;0,IF(AND(INDIRECT(ADDRESS($C166,44))=0,INDIRECT(ADDRESS($C166,38))="UL",ISERROR(SEARCH("Rear",INDIRECT(ADDRESS($C166,33)))),ISERROR(SEARCH("Side",INDIRECT(ADDRESS($C166,33))))),INDIRECT(ADDRESS($C166,COLUMN())),0),0),IF($D166&gt;0,IF(AND(INDIRECT(ADDRESS($D166,44))=0,INDIRECT(ADDRESS($D166,38))="UL",ISERROR(SEARCH("Rear",INDIRECT(ADDRESS($D166,33)))),ISERROR(SEARCH("Side",INDIRECT(ADDRESS($D166,33))))),INDIRECT(ADDRESS($D166,COLUMN())),0),0),IF($E166&gt;0,IF(AND(INDIRECT(ADDRESS($E166,44))=0,INDIRECT(ADDRESS($E166,38))="UL",ISERROR(SEARCH("Rear",INDIRECT(ADDRESS($E166,33)))),ISERROR(SEARCH("Side",INDIRECT(ADDRESS($E166,33))))),INDIRECT(ADDRESS($E166,COLUMN())),0),0),IF($F166&gt;0,IF(AND(INDIRECT(ADDRESS($F166,44))=0,INDIRECT(ADDRESS($F166,38))="UL",ISERROR(SEARCH("Rear",INDIRECT(ADDRESS($F166,33)))),ISERROR(SEARCH("Side",INDIRECT(ADDRESS($F166,33))))),INDIRECT(ADDRESS($F166,COLUMN())),0),0),IF($G166&gt;0,IF(AND(INDIRECT(ADDRESS($G166,44))=0,INDIRECT(ADDRESS($G166,38))="UL",ISERROR(SEARCH("Rear",INDIRECT(ADDRESS($G166,33)))),ISERROR(SEARCH("Side",INDIRECT(ADDRESS($G166,33))))),INDIRECT(ADDRESS($G166,COLUMN())),0),0),IF($H166&gt;0,IF(AND(INDIRECT(ADDRESS($H166,44))=0,INDIRECT(ADDRESS($H166,38))="UL",ISERROR(SEARCH("Rear",INDIRECT(ADDRESS($H166,33)))),ISERROR(SEARCH("Side",INDIRECT(ADDRESS($H166,33))))),INDIRECT(ADDRESS($H166,COLUMN())),0),0),IF($I166&gt;0,IF(AND(INDIRECT(ADDRESS($I166,44))=0,INDIRECT(ADDRESS($I166,38))="UL",ISERROR(SEARCH("Rear",INDIRECT(ADDRESS($I166,33)))),ISERROR(SEARCH("Side",INDIRECT(ADDRESS($I166,33))))),INDIRECT(ADDRESS($I166,COLUMN())),0),0),IF($J166&gt;0,IF(AND(INDIRECT(ADDRESS($J166,44))=0,INDIRECT(ADDRESS($J166,38))="UL",ISERROR(SEARCH("Rear",INDIRECT(ADDRESS($J166,33)))),ISERROR(SEARCH("Side",INDIRECT(ADDRESS($J166,33))))),INDIRECT(ADDRESS($J166,COLUMN())),0),0),IF($K166&gt;0,IF(AND(INDIRECT(ADDRESS($K166,44))=0,INDIRECT(ADDRESS($K166,38))="UL",ISERROR(SEARCH("Rear",INDIRECT(ADDRESS($K166,33)))),ISERROR(SEARCH("Side",INDIRECT(ADDRESS($K166,33))))),INDIRECT(ADDRESS($K166,COLUMN())),0),0),IF($L166&gt;0,IF(AND(INDIRECT(ADDRESS($L166,44))=0,INDIRECT(ADDRESS($L166,38))="UL",ISERROR(SEARCH("Rear",INDIRECT(ADDRESS($L166,33)))),ISERROR(SEARCH("Side",INDIRECT(ADDRESS($L166,33))))),INDIRECT(ADDRESS($L166,COLUMN())),0),0),IF($M166&gt;0,IF(AND(INDIRECT(ADDRESS($M166,44))=0,INDIRECT(ADDRESS($M166,38))="UL",ISERROR(SEARCH("Rear",INDIRECT(ADDRESS($M166,33)))),ISERROR(SEARCH("Side",INDIRECT(ADDRESS($M166,33))))),INDIRECT(ADDRESS($M166,COLUMN())),0),0))</f>
        <v>0.33333333333333331</v>
      </c>
      <c r="AW166" s="57" cm="1">
        <f t="array" aca="1" ref="AW166" ca="1">SUM(IF($C166&gt;0,IF(AND(INDIRECT(ADDRESS($C166,44))=0,INDIRECT(ADDRESS($C166,38))="UL",ISERROR(SEARCH("Rear",INDIRECT(ADDRESS($C166,33)))),ISERROR(SEARCH("Side",INDIRECT(ADDRESS($C166,33))))),INDIRECT(ADDRESS($C166,COLUMN())),0),0),IF($D166&gt;0,IF(AND(INDIRECT(ADDRESS($D166,44))=0,INDIRECT(ADDRESS($D166,38))="UL",ISERROR(SEARCH("Rear",INDIRECT(ADDRESS($D166,33)))),ISERROR(SEARCH("Side",INDIRECT(ADDRESS($D166,33))))),INDIRECT(ADDRESS($D166,COLUMN())),0),0),IF($E166&gt;0,IF(AND(INDIRECT(ADDRESS($E166,44))=0,INDIRECT(ADDRESS($E166,38))="UL",ISERROR(SEARCH("Rear",INDIRECT(ADDRESS($E166,33)))),ISERROR(SEARCH("Side",INDIRECT(ADDRESS($E166,33))))),INDIRECT(ADDRESS($E166,COLUMN())),0),0),IF($F166&gt;0,IF(AND(INDIRECT(ADDRESS($F166,44))=0,INDIRECT(ADDRESS($F166,38))="UL",ISERROR(SEARCH("Rear",INDIRECT(ADDRESS($F166,33)))),ISERROR(SEARCH("Side",INDIRECT(ADDRESS($F166,33))))),INDIRECT(ADDRESS($F166,COLUMN())),0),0),IF($G166&gt;0,IF(AND(INDIRECT(ADDRESS($G166,44))=0,INDIRECT(ADDRESS($G166,38))="UL",ISERROR(SEARCH("Rear",INDIRECT(ADDRESS($G166,33)))),ISERROR(SEARCH("Side",INDIRECT(ADDRESS($G166,33))))),INDIRECT(ADDRESS($G166,COLUMN())),0),0),IF($H166&gt;0,IF(AND(INDIRECT(ADDRESS($H166,44))=0,INDIRECT(ADDRESS($H166,38))="UL",ISERROR(SEARCH("Rear",INDIRECT(ADDRESS($H166,33)))),ISERROR(SEARCH("Side",INDIRECT(ADDRESS($H166,33))))),INDIRECT(ADDRESS($H166,COLUMN())),0),0),IF($I166&gt;0,IF(AND(INDIRECT(ADDRESS($I166,44))=0,INDIRECT(ADDRESS($I166,38))="UL",ISERROR(SEARCH("Rear",INDIRECT(ADDRESS($I166,33)))),ISERROR(SEARCH("Side",INDIRECT(ADDRESS($I166,33))))),INDIRECT(ADDRESS($I166,COLUMN())),0),0),IF($J166&gt;0,IF(AND(INDIRECT(ADDRESS($J166,44))=0,INDIRECT(ADDRESS($J166,38))="UL",ISERROR(SEARCH("Rear",INDIRECT(ADDRESS($J166,33)))),ISERROR(SEARCH("Side",INDIRECT(ADDRESS($J166,33))))),INDIRECT(ADDRESS($J166,COLUMN())),0),0),IF($K166&gt;0,IF(AND(INDIRECT(ADDRESS($K166,44))=0,INDIRECT(ADDRESS($K166,38))="UL",ISERROR(SEARCH("Rear",INDIRECT(ADDRESS($K166,33)))),ISERROR(SEARCH("Side",INDIRECT(ADDRESS($K166,33))))),INDIRECT(ADDRESS($K166,COLUMN())),0),0),IF($L166&gt;0,IF(AND(INDIRECT(ADDRESS($L166,44))=0,INDIRECT(ADDRESS($L166,38))="UL",ISERROR(SEARCH("Rear",INDIRECT(ADDRESS($L166,33)))),ISERROR(SEARCH("Side",INDIRECT(ADDRESS($L166,33))))),INDIRECT(ADDRESS($L166,COLUMN())),0),0),IF($M166&gt;0,IF(AND(INDIRECT(ADDRESS($M166,44))=0,INDIRECT(ADDRESS($M166,38))="UL",ISERROR(SEARCH("Rear",INDIRECT(ADDRESS($M166,33)))),ISERROR(SEARCH("Side",INDIRECT(ADDRESS($M166,33))))),INDIRECT(ADDRESS($M166,COLUMN())),0),0))</f>
        <v>1.6666666666666665</v>
      </c>
      <c r="AX166" s="57" cm="1">
        <f t="array" aca="1" ref="AX166" ca="1">SUM(IF($C166&gt;0,IF(AND(INDIRECT(ADDRESS($C166,44))=0,INDIRECT(ADDRESS($C166,38))="UL",ISERROR(SEARCH("Rear",INDIRECT(ADDRESS($C166,33)))),ISERROR(SEARCH("Side",INDIRECT(ADDRESS($C166,33))))),INDIRECT(ADDRESS($C166,COLUMN())),0),0),IF($D166&gt;0,IF(AND(INDIRECT(ADDRESS($D166,44))=0,INDIRECT(ADDRESS($D166,38))="UL",ISERROR(SEARCH("Rear",INDIRECT(ADDRESS($D166,33)))),ISERROR(SEARCH("Side",INDIRECT(ADDRESS($D166,33))))),INDIRECT(ADDRESS($D166,COLUMN())),0),0),IF($E166&gt;0,IF(AND(INDIRECT(ADDRESS($E166,44))=0,INDIRECT(ADDRESS($E166,38))="UL",ISERROR(SEARCH("Rear",INDIRECT(ADDRESS($E166,33)))),ISERROR(SEARCH("Side",INDIRECT(ADDRESS($E166,33))))),INDIRECT(ADDRESS($E166,COLUMN())),0),0),IF($F166&gt;0,IF(AND(INDIRECT(ADDRESS($F166,44))=0,INDIRECT(ADDRESS($F166,38))="UL",ISERROR(SEARCH("Rear",INDIRECT(ADDRESS($F166,33)))),ISERROR(SEARCH("Side",INDIRECT(ADDRESS($F166,33))))),INDIRECT(ADDRESS($F166,COLUMN())),0),0),IF($G166&gt;0,IF(AND(INDIRECT(ADDRESS($G166,44))=0,INDIRECT(ADDRESS($G166,38))="UL",ISERROR(SEARCH("Rear",INDIRECT(ADDRESS($G166,33)))),ISERROR(SEARCH("Side",INDIRECT(ADDRESS($G166,33))))),INDIRECT(ADDRESS($G166,COLUMN())),0),0),IF($H166&gt;0,IF(AND(INDIRECT(ADDRESS($H166,44))=0,INDIRECT(ADDRESS($H166,38))="UL",ISERROR(SEARCH("Rear",INDIRECT(ADDRESS($H166,33)))),ISERROR(SEARCH("Side",INDIRECT(ADDRESS($H166,33))))),INDIRECT(ADDRESS($H166,COLUMN())),0),0),IF($I166&gt;0,IF(AND(INDIRECT(ADDRESS($I166,44))=0,INDIRECT(ADDRESS($I166,38))="UL",ISERROR(SEARCH("Rear",INDIRECT(ADDRESS($I166,33)))),ISERROR(SEARCH("Side",INDIRECT(ADDRESS($I166,33))))),INDIRECT(ADDRESS($I166,COLUMN())),0),0),IF($J166&gt;0,IF(AND(INDIRECT(ADDRESS($J166,44))=0,INDIRECT(ADDRESS($J166,38))="UL",ISERROR(SEARCH("Rear",INDIRECT(ADDRESS($J166,33)))),ISERROR(SEARCH("Side",INDIRECT(ADDRESS($J166,33))))),INDIRECT(ADDRESS($J166,COLUMN())),0),0),IF($K166&gt;0,IF(AND(INDIRECT(ADDRESS($K166,44))=0,INDIRECT(ADDRESS($K166,38))="UL",ISERROR(SEARCH("Rear",INDIRECT(ADDRESS($K166,33)))),ISERROR(SEARCH("Side",INDIRECT(ADDRESS($K166,33))))),INDIRECT(ADDRESS($K166,COLUMN())),0),0),IF($L166&gt;0,IF(AND(INDIRECT(ADDRESS($L166,44))=0,INDIRECT(ADDRESS($L166,38))="UL",ISERROR(SEARCH("Rear",INDIRECT(ADDRESS($L166,33)))),ISERROR(SEARCH("Side",INDIRECT(ADDRESS($L166,33))))),INDIRECT(ADDRESS($L166,COLUMN())),0),0),IF($M166&gt;0,IF(AND(INDIRECT(ADDRESS($M166,44))=0,INDIRECT(ADDRESS($M166,38))="UL",ISERROR(SEARCH("Rear",INDIRECT(ADDRESS($M166,33)))),ISERROR(SEARCH("Side",INDIRECT(ADDRESS($M166,33))))),INDIRECT(ADDRESS($M166,COLUMN())),0),0))</f>
        <v>0.33333333333333331</v>
      </c>
      <c r="AY166" s="58">
        <f t="shared" ref="AY166:AY200" ca="1" si="124">IF(AU166="S",AV166,IF(AU166="MS",AW166,IF(AU166="ML",AW166,AX166)))</f>
        <v>1.6666666666666665</v>
      </c>
      <c r="AZ166" s="58">
        <f t="shared" ref="AZ166:AZ200" ca="1" si="125">SUM(AV166:AX166)/3</f>
        <v>0.77777777777777768</v>
      </c>
      <c r="BA166" s="58" cm="1">
        <f t="array" aca="1" ref="BA166" ca="1">SUM(IF($C166&gt;0,IF(AND(INDIRECT(ADDRESS($C166,44))=0,INDIRECT(ADDRESS($C166,38))="UL"),INDIRECT(ADDRESS($C166,COLUMN())),0),0),IF($D166&gt;0,IF(AND(INDIRECT(ADDRESS($D166,44))=0,INDIRECT(ADDRESS($D166,38))="UL"),INDIRECT(ADDRESS($D166,COLUMN())),0),0),IF($E166&gt;0,IF(AND(INDIRECT(ADDRESS($E166,44))=0,INDIRECT(ADDRESS($E166,38))="UL"),INDIRECT(ADDRESS($E166,COLUMN())),0),0),IF($F166&gt;0,IF(AND(INDIRECT(ADDRESS($F166,44))=0,INDIRECT(ADDRESS($F166,38))="UL"),INDIRECT(ADDRESS($F166,COLUMN())),0),0),IF($G166&gt;0,IF(AND(INDIRECT(ADDRESS($G166,44))=0,INDIRECT(ADDRESS($G166,38))="UL"),INDIRECT(ADDRESS($G166,COLUMN())),0),0),IF($H166&gt;0,IF(AND(INDIRECT(ADDRESS($H166,44))=0,INDIRECT(ADDRESS($H166,38))="UL"),INDIRECT(ADDRESS($H166,COLUMN())),0),0),IF($I166&gt;0,IF(AND(INDIRECT(ADDRESS($I166,44))=0,INDIRECT(ADDRESS($I166,38))="UL"),INDIRECT(ADDRESS($I166,COLUMN())),0),0),IF($J166&gt;0,IF(AND(INDIRECT(ADDRESS($J166,44))=0,INDIRECT(ADDRESS($J166,38))="UL"),INDIRECT(ADDRESS($J166,COLUMN())),0),0),IF($K166&gt;0,IF(AND(INDIRECT(ADDRESS($K166,44))=0,INDIRECT(ADDRESS($K166,38))="UL"),INDIRECT(ADDRESS($K166,COLUMN())),0),0),IF($L166&gt;0,IF(AND(INDIRECT(ADDRESS($L166,44))=0,INDIRECT(ADDRESS($L166,38))="UL"),INDIRECT(ADDRESS($L166,COLUMN())),0),0),IF($M166&gt;0,IF(AND(INDIRECT(ADDRESS($M166,44))=0,INDIRECT(ADDRESS($M166,38))="UL"),INDIRECT(ADDRESS($M166,COLUMN())),0),0))</f>
        <v>0.48888888888888882</v>
      </c>
      <c r="BB166" s="58" cm="1">
        <f t="array" aca="1" ref="BB166" ca="1">SUM(IF($C166&gt;0,IF(AND(INDIRECT(ADDRESS($C166,44))=0,INDIRECT(ADDRESS($C166,38))="UL"),INDIRECT(ADDRESS($C166,COLUMN())),0),0),IF($D166&gt;0,IF(AND(INDIRECT(ADDRESS($D166,44))=0,INDIRECT(ADDRESS($D166,38))="UL"),INDIRECT(ADDRESS($D166,COLUMN())),0),0),IF($E166&gt;0,IF(AND(INDIRECT(ADDRESS($E166,44))=0,INDIRECT(ADDRESS($E166,38))="UL"),INDIRECT(ADDRESS($E166,COLUMN())),0),0),IF($F166&gt;0,IF(AND(INDIRECT(ADDRESS($F166,44))=0,INDIRECT(ADDRESS($F166,38))="UL"),INDIRECT(ADDRESS($F166,COLUMN())),0),0),IF($G166&gt;0,IF(AND(INDIRECT(ADDRESS($G166,44))=0,INDIRECT(ADDRESS($G166,38))="UL"),INDIRECT(ADDRESS($G166,COLUMN())),0),0),IF($H166&gt;0,IF(AND(INDIRECT(ADDRESS($H166,44))=0,INDIRECT(ADDRESS($H166,38))="UL"),INDIRECT(ADDRESS($H166,COLUMN())),0),0),IF($I166&gt;0,IF(AND(INDIRECT(ADDRESS($I166,44))=0,INDIRECT(ADDRESS($I166,38))="UL"),INDIRECT(ADDRESS($I166,COLUMN())),0),0),IF($J166&gt;0,IF(AND(INDIRECT(ADDRESS($J166,44))=0,INDIRECT(ADDRESS($J166,38))="UL"),INDIRECT(ADDRESS($J166,COLUMN())),0),0),IF($K166&gt;0,IF(AND(INDIRECT(ADDRESS($K166,44))=0,INDIRECT(ADDRESS($K166,38))="UL"),INDIRECT(ADDRESS($K166,COLUMN())),0),0),IF($L166&gt;0,IF(AND(INDIRECT(ADDRESS($L166,44))=0,INDIRECT(ADDRESS($L166,38))="UL"),INDIRECT(ADDRESS($L166,COLUMN())),0),0),IF($M166&gt;0,IF(AND(INDIRECT(ADDRESS($M166,44))=0,INDIRECT(ADDRESS($M166,38))="UL"),INDIRECT(ADDRESS($M166,COLUMN())),0),0))</f>
        <v>0.1333333333333333</v>
      </c>
      <c r="BC166" s="58" cm="1">
        <f t="array" aca="1" ref="BC166" ca="1">SUM(IF($C166&gt;0,IF(AND(INDIRECT(ADDRESS($C166,44))=0,INDIRECT(ADDRESS($C166,38))="UL"),INDIRECT(ADDRESS($C166,COLUMN())),0),0),IF($D166&gt;0,IF(AND(INDIRECT(ADDRESS($D166,44))=0,INDIRECT(ADDRESS($D166,38))="UL"),INDIRECT(ADDRESS($D166,COLUMN())),0),0),IF($E166&gt;0,IF(AND(INDIRECT(ADDRESS($E166,44))=0,INDIRECT(ADDRESS($E166,38))="UL"),INDIRECT(ADDRESS($E166,COLUMN())),0),0),IF($F166&gt;0,IF(AND(INDIRECT(ADDRESS($F166,44))=0,INDIRECT(ADDRESS($F166,38))="UL"),INDIRECT(ADDRESS($F166,COLUMN())),0),0),IF($G166&gt;0,IF(AND(INDIRECT(ADDRESS($G166,44))=0,INDIRECT(ADDRESS($G166,38))="UL"),INDIRECT(ADDRESS($G166,COLUMN())),0),0),IF($H166&gt;0,IF(AND(INDIRECT(ADDRESS($H166,44))=0,INDIRECT(ADDRESS($H166,38))="UL"),INDIRECT(ADDRESS($H166,COLUMN())),0),0),IF($I166&gt;0,IF(AND(INDIRECT(ADDRESS($I166,44))=0,INDIRECT(ADDRESS($I166,38))="UL"),INDIRECT(ADDRESS($I166,COLUMN())),0),0),IF($J166&gt;0,IF(AND(INDIRECT(ADDRESS($J166,44))=0,INDIRECT(ADDRESS($J166,38))="UL"),INDIRECT(ADDRESS($J166,COLUMN())),0),0),IF($K166&gt;0,IF(AND(INDIRECT(ADDRESS($K166,44))=0,INDIRECT(ADDRESS($K166,38))="UL"),INDIRECT(ADDRESS($K166,COLUMN())),0),0),IF($L166&gt;0,IF(AND(INDIRECT(ADDRESS($L166,44))=0,INDIRECT(ADDRESS($L166,38))="UL"),INDIRECT(ADDRESS($L166,COLUMN())),0),0),IF($M166&gt;0,IF(AND(INDIRECT(ADDRESS($M166,44))=0,INDIRECT(ADDRESS($M166,38))="UL"),INDIRECT(ADDRESS($M166,COLUMN())),0),0))</f>
        <v>0.1333333333333333</v>
      </c>
      <c r="BD166" s="58" cm="1">
        <f t="array" aca="1" ref="BD166" ca="1">SUM(IF($C166&gt;0,IF(AND(INDIRECT(ADDRESS($C166,44))=0,INDIRECT(ADDRESS($C166,38))="UL"),INDIRECT(ADDRESS($C166,COLUMN())),0),0),IF($D166&gt;0,IF(AND(INDIRECT(ADDRESS($D166,44))=0,INDIRECT(ADDRESS($D166,38))="UL"),INDIRECT(ADDRESS($D166,COLUMN())),0),0),IF($E166&gt;0,IF(AND(INDIRECT(ADDRESS($E166,44))=0,INDIRECT(ADDRESS($E166,38))="UL"),INDIRECT(ADDRESS($E166,COLUMN())),0),0),IF($F166&gt;0,IF(AND(INDIRECT(ADDRESS($F166,44))=0,INDIRECT(ADDRESS($F166,38))="UL"),INDIRECT(ADDRESS($F166,COLUMN())),0),0),IF($G166&gt;0,IF(AND(INDIRECT(ADDRESS($G166,44))=0,INDIRECT(ADDRESS($G166,38))="UL"),INDIRECT(ADDRESS($G166,COLUMN())),0),0),IF($H166&gt;0,IF(AND(INDIRECT(ADDRESS($H166,44))=0,INDIRECT(ADDRESS($H166,38))="UL"),INDIRECT(ADDRESS($H166,COLUMN())),0),0),IF($I166&gt;0,IF(AND(INDIRECT(ADDRESS($I166,44))=0,INDIRECT(ADDRESS($I166,38))="UL"),INDIRECT(ADDRESS($I166,COLUMN())),0),0),IF($J166&gt;0,IF(AND(INDIRECT(ADDRESS($J166,44))=0,INDIRECT(ADDRESS($J166,38))="UL"),INDIRECT(ADDRESS($J166,COLUMN())),0),0),IF($K166&gt;0,IF(AND(INDIRECT(ADDRESS($K166,44))=0,INDIRECT(ADDRESS($K166,38))="UL"),INDIRECT(ADDRESS($K166,COLUMN())),0),0),IF($L166&gt;0,IF(AND(INDIRECT(ADDRESS($L166,44))=0,INDIRECT(ADDRESS($L166,38))="UL"),INDIRECT(ADDRESS($L166,COLUMN())),0),0),IF($M166&gt;0,IF(AND(INDIRECT(ADDRESS($M166,44))=0,INDIRECT(ADDRESS($M166,38))="UL"),INDIRECT(ADDRESS($M166,COLUMN())),0),0))</f>
        <v>0.48888888888888887</v>
      </c>
      <c r="BE166" s="57">
        <f t="shared" ref="BE166:BE200" ca="1" si="126">IF(AU166="S",BA166,IF(AU166="MS",BB166,IF(AU166="ML",BC166,BD166)))</f>
        <v>0.1333333333333333</v>
      </c>
      <c r="BF166" s="57" cm="1">
        <f t="array" aca="1" ref="BF166" ca="1">SUM(IF($C166&gt;0,IF(INDIRECT(ADDRESS($C166,45))=1,INDIRECT(ADDRESS($C166,52))*INDIRECT(ADDRESS($C166,42))/5,0),0), IF($D166&gt;0,IF(INDIRECT(ADDRESS($D166,45))=1,INDIRECT(ADDRESS($D166,52))*INDIRECT(ADDRESS($D166,42))/5,0),0), IF($E166&gt;0,IF(INDIRECT(ADDRESS($E166,45))=1,INDIRECT(ADDRESS($E166,52))*INDIRECT(ADDRESS($E166,42))/5,0),0), IF($F166&gt;0,IF(INDIRECT(ADDRESS($F166,45))=1,INDIRECT(ADDRESS($F166,52))*INDIRECT(ADDRESS($F166,42))/5,0),0), IF($G166&gt;0,IF(INDIRECT(ADDRESS($G166,45))=1,INDIRECT(ADDRESS($G166,52))*INDIRECT(ADDRESS($G166,42))/5,0),0), IF($H166&gt;0,IF(INDIRECT(ADDRESS($H166,45))=1,INDIRECT(ADDRESS($H166,52))*INDIRECT(ADDRESS($H166,42))/5,0),0)
)*$BF$296/100</f>
        <v>0</v>
      </c>
      <c r="BG166" s="19"/>
      <c r="BH166" s="57" cm="1">
        <f t="array" aca="1" ref="BH166" ca="1">SUM(IF($C166&gt;0,IF(AND(INDIRECT(ADDRESS($C166,44))=0,INDIRECT(ADDRESS($C166,38))&lt;&gt;"UL"),INDIRECT(ADDRESS($C166,COLUMN()-12)),0),0), IF($D166&gt;0,IF(AND(INDIRECT(ADDRESS($D166,44))=0,INDIRECT(ADDRESS($D166,38))&lt;&gt;"UL"),INDIRECT(ADDRESS($D166,COLUMN()-12)),0),0), IF($E166&gt;0,IF(AND(INDIRECT(ADDRESS($E166,44))=0,INDIRECT(ADDRESS($E166,38))&lt;&gt;"UL"),INDIRECT(ADDRESS($E166,COLUMN()-12)),0),0), IF($F166&gt;0,IF(AND(INDIRECT(ADDRESS($F166,44))=0,INDIRECT(ADDRESS($F166,38))&lt;&gt;"UL"),INDIRECT(ADDRESS($F166,COLUMN()-12)),0),0), IF($G166&gt;0,IF(AND(INDIRECT(ADDRESS($G166,44))=0,INDIRECT(ADDRESS($G166,38))&lt;&gt;"UL"),INDIRECT(ADDRESS($G166,COLUMN()-12)),0),0), IF($H166&gt;0,IF(AND(INDIRECT(ADDRESS($H166,44))=0,INDIRECT(ADDRESS($H166,38))&lt;&gt;"UL"),INDIRECT(ADDRESS($H166,COLUMN()-12)),0),0), IF($I166&gt;0,IF(AND(INDIRECT(ADDRESS($I166,44))=0,INDIRECT(ADDRESS($I166,38))&lt;&gt;"UL"),INDIRECT(ADDRESS($I166,COLUMN()-12)),0),0), IF($J166&gt;0,IF(AND(INDIRECT(ADDRESS($J166,44))=0,INDIRECT(ADDRESS($J166,38))&lt;&gt;"UL"),INDIRECT(ADDRESS($J166,COLUMN()-12)),0),0), IF($K166&gt;0,IF(AND(INDIRECT(ADDRESS($K166,44))=0,INDIRECT(ADDRESS($K166,38))&lt;&gt;"UL"),INDIRECT(ADDRESS($K166,COLUMN()-12)),0),0), IF($L166&gt;0,IF(AND(INDIRECT(ADDRESS($L166,44))=0,INDIRECT(ADDRESS($L166,38))&lt;&gt;"UL"),INDIRECT(ADDRESS($L166,COLUMN()-12)),0),0), IF($M166&gt;0,IF(AND(INDIRECT(ADDRESS($M166,44))=0,INDIRECT(ADDRESS($M166,38))&lt;&gt;"UL"),INDIRECT(ADDRESS($M166,COLUMN()-12)),0),0))</f>
        <v>0</v>
      </c>
      <c r="BI166" s="57" cm="1">
        <f t="array" aca="1" ref="BI166" ca="1">SUM(IF($C166&gt;0,IF(AND(INDIRECT(ADDRESS($C166,44))=0,INDIRECT(ADDRESS($C166,38))&lt;&gt;"UL"),INDIRECT(ADDRESS($C166,COLUMN()-12)),0),0), IF($D166&gt;0,IF(AND(INDIRECT(ADDRESS($D166,44))=0,INDIRECT(ADDRESS($D166,38))&lt;&gt;"UL"),INDIRECT(ADDRESS($D166,COLUMN()-12)),0),0), IF($E166&gt;0,IF(AND(INDIRECT(ADDRESS($E166,44))=0,INDIRECT(ADDRESS($E166,38))&lt;&gt;"UL"),INDIRECT(ADDRESS($E166,COLUMN()-12)),0),0), IF($F166&gt;0,IF(AND(INDIRECT(ADDRESS($F166,44))=0,INDIRECT(ADDRESS($F166,38))&lt;&gt;"UL"),INDIRECT(ADDRESS($F166,COLUMN()-12)),0),0), IF($G166&gt;0,IF(AND(INDIRECT(ADDRESS($G166,44))=0,INDIRECT(ADDRESS($G166,38))&lt;&gt;"UL"),INDIRECT(ADDRESS($G166,COLUMN()-12)),0),0), IF($H166&gt;0,IF(AND(INDIRECT(ADDRESS($H166,44))=0,INDIRECT(ADDRESS($H166,38))&lt;&gt;"UL"),INDIRECT(ADDRESS($H166,COLUMN()-12)),0),0), IF($I166&gt;0,IF(AND(INDIRECT(ADDRESS($I166,44))=0,INDIRECT(ADDRESS($I166,38))&lt;&gt;"UL"),INDIRECT(ADDRESS($I166,COLUMN()-12)),0),0), IF($J166&gt;0,IF(AND(INDIRECT(ADDRESS($J166,44))=0,INDIRECT(ADDRESS($J166,38))&lt;&gt;"UL"),INDIRECT(ADDRESS($J166,COLUMN()-12)),0),0), IF($K166&gt;0,IF(AND(INDIRECT(ADDRESS($K166,44))=0,INDIRECT(ADDRESS($K166,38))&lt;&gt;"UL"),INDIRECT(ADDRESS($K166,COLUMN()-12)),0),0), IF($L166&gt;0,IF(AND(INDIRECT(ADDRESS($L166,44))=0,INDIRECT(ADDRESS($L166,38))&lt;&gt;"UL"),INDIRECT(ADDRESS($L166,COLUMN()-12)),0),0), IF($M166&gt;0,IF(AND(INDIRECT(ADDRESS($M166,44))=0,INDIRECT(ADDRESS($M166,38))&lt;&gt;"UL"),INDIRECT(ADDRESS($M166,COLUMN()-12)),0),0))</f>
        <v>0</v>
      </c>
      <c r="BJ166" s="57" cm="1">
        <f t="array" aca="1" ref="BJ166" ca="1">SUM(IF($C166&gt;0,IF(AND(INDIRECT(ADDRESS($C166,44))=0,INDIRECT(ADDRESS($C166,38))&lt;&gt;"UL"),INDIRECT(ADDRESS($C166,COLUMN()-12)),0),0), IF($D166&gt;0,IF(AND(INDIRECT(ADDRESS($D166,44))=0,INDIRECT(ADDRESS($D166,38))&lt;&gt;"UL"),INDIRECT(ADDRESS($D166,COLUMN()-12)),0),0), IF($E166&gt;0,IF(AND(INDIRECT(ADDRESS($E166,44))=0,INDIRECT(ADDRESS($E166,38))&lt;&gt;"UL"),INDIRECT(ADDRESS($E166,COLUMN()-12)),0),0), IF($F166&gt;0,IF(AND(INDIRECT(ADDRESS($F166,44))=0,INDIRECT(ADDRESS($F166,38))&lt;&gt;"UL"),INDIRECT(ADDRESS($F166,COLUMN()-12)),0),0), IF($G166&gt;0,IF(AND(INDIRECT(ADDRESS($G166,44))=0,INDIRECT(ADDRESS($G166,38))&lt;&gt;"UL"),INDIRECT(ADDRESS($G166,COLUMN()-12)),0),0), IF($H166&gt;0,IF(AND(INDIRECT(ADDRESS($H166,44))=0,INDIRECT(ADDRESS($H166,38))&lt;&gt;"UL"),INDIRECT(ADDRESS($H166,COLUMN()-12)),0),0), IF($I166&gt;0,IF(AND(INDIRECT(ADDRESS($I166,44))=0,INDIRECT(ADDRESS($I166,38))&lt;&gt;"UL"),INDIRECT(ADDRESS($I166,COLUMN()-12)),0),0), IF($J166&gt;0,IF(AND(INDIRECT(ADDRESS($J166,44))=0,INDIRECT(ADDRESS($J166,38))&lt;&gt;"UL"),INDIRECT(ADDRESS($J166,COLUMN()-12)),0),0), IF($K166&gt;0,IF(AND(INDIRECT(ADDRESS($K166,44))=0,INDIRECT(ADDRESS($K166,38))&lt;&gt;"UL"),INDIRECT(ADDRESS($K166,COLUMN()-12)),0),0), IF($L166&gt;0,IF(AND(INDIRECT(ADDRESS($L166,44))=0,INDIRECT(ADDRESS($L166,38))&lt;&gt;"UL"),INDIRECT(ADDRESS($L166,COLUMN()-12)),0),0), IF($M166&gt;0,IF(AND(INDIRECT(ADDRESS($M166,44))=0,INDIRECT(ADDRESS($M166,38))&lt;&gt;"UL"),INDIRECT(ADDRESS($M166,COLUMN()-12)),0),0))</f>
        <v>0</v>
      </c>
      <c r="BK166" s="57">
        <f t="shared" ref="BK166:BK200" ca="1" si="127">IF(AU166="S",BH166,IF(AU166="MS",BI166,IF(AU166="ML",BI166,BJ166)))</f>
        <v>0</v>
      </c>
      <c r="BL166" s="58">
        <f t="shared" ref="BL166:BL200" ca="1" si="128">SUM(BH166:BJ166)/3</f>
        <v>0</v>
      </c>
      <c r="BM166" s="57" cm="1">
        <f t="array" aca="1" ref="BM166" ca="1">SUM(IF($C166&gt;0,IF(AND(INDIRECT(ADDRESS($C166,44))=0,INDIRECT(ADDRESS($C166,38))&lt;&gt;"UL"),INDIRECT(ADDRESS($C166,COLUMN()-12)),0),0), IF($D166&gt;0,IF(AND(INDIRECT(ADDRESS($D166,44))=0,INDIRECT(ADDRESS($D166,38))&lt;&gt;"UL"),INDIRECT(ADDRESS($D166,COLUMN()-12)),0),0), IF($E166&gt;0,IF(AND(INDIRECT(ADDRESS($E166,44))=0,INDIRECT(ADDRESS($E166,38))&lt;&gt;"UL"),INDIRECT(ADDRESS($E166,COLUMN()-12)),0),0), IF($F166&gt;0,IF(AND(INDIRECT(ADDRESS($F166,44))=0,INDIRECT(ADDRESS($F166,38))&lt;&gt;"UL"),INDIRECT(ADDRESS($F166,COLUMN()-12)),0),0), IF($G166&gt;0,IF(AND(INDIRECT(ADDRESS($G166,44))=0,INDIRECT(ADDRESS($G166,38))&lt;&gt;"UL"),INDIRECT(ADDRESS($G166,COLUMN()-12)),0),0), IF($H166&gt;0,IF(AND(INDIRECT(ADDRESS($H166,44))=0,INDIRECT(ADDRESS($H166,38))&lt;&gt;"UL"),INDIRECT(ADDRESS($H166,COLUMN()-12)),0),0), IF($I166&gt;0,IF(AND(INDIRECT(ADDRESS($I166,44))=0,INDIRECT(ADDRESS($I166,38))&lt;&gt;"UL"),INDIRECT(ADDRESS($I166,COLUMN()-12)),0),0), IF($J166&gt;0,IF(AND(INDIRECT(ADDRESS($J166,44))=0,INDIRECT(ADDRESS($J166,38))&lt;&gt;"UL"),INDIRECT(ADDRESS($J166,COLUMN()-12)),0),0), IF($K166&gt;0,IF(AND(INDIRECT(ADDRESS($K166,44))=0,INDIRECT(ADDRESS($K166,38))&lt;&gt;"UL"),INDIRECT(ADDRESS($K166,COLUMN()-11)),0),0), IF($L166&gt;0,IF(AND(INDIRECT(ADDRESS($L166,44))=0,INDIRECT(ADDRESS($L166,38))&lt;&gt;"UL"),INDIRECT(ADDRESS($L166,COLUMN()-11)),0),0), IF($M166&gt;0,IF(AND(INDIRECT(ADDRESS($M166,44))=0,INDIRECT(ADDRESS($M166,38))&lt;&gt;"UL"),INDIRECT(ADDRESS($M166,COLUMN()-11)),0),0))</f>
        <v>0</v>
      </c>
      <c r="BN166" s="57" cm="1">
        <f t="array" aca="1" ref="BN166" ca="1">SUM(IF($C166&gt;0,IF(AND(INDIRECT(ADDRESS($C166,44))=0,INDIRECT(ADDRESS($C166,38))&lt;&gt;"UL"),INDIRECT(ADDRESS($C166,COLUMN()-12)),0),0), IF($D166&gt;0,IF(AND(INDIRECT(ADDRESS($D166,44))=0,INDIRECT(ADDRESS($D166,38))&lt;&gt;"UL"),INDIRECT(ADDRESS($D166,COLUMN()-12)),0),0), IF($E166&gt;0,IF(AND(INDIRECT(ADDRESS($E166,44))=0,INDIRECT(ADDRESS($E166,38))&lt;&gt;"UL"),INDIRECT(ADDRESS($E166,COLUMN()-12)),0),0), IF($F166&gt;0,IF(AND(INDIRECT(ADDRESS($F166,44))=0,INDIRECT(ADDRESS($F166,38))&lt;&gt;"UL"),INDIRECT(ADDRESS($F166,COLUMN()-12)),0),0), IF($G166&gt;0,IF(AND(INDIRECT(ADDRESS($G166,44))=0,INDIRECT(ADDRESS($G166,38))&lt;&gt;"UL"),INDIRECT(ADDRESS($G166,COLUMN()-12)),0),0), IF($H166&gt;0,IF(AND(INDIRECT(ADDRESS($H166,44))=0,INDIRECT(ADDRESS($H166,38))&lt;&gt;"UL"),INDIRECT(ADDRESS($H166,COLUMN()-12)),0),0), IF($I166&gt;0,IF(AND(INDIRECT(ADDRESS($I166,44))=0,INDIRECT(ADDRESS($I166,38))&lt;&gt;"UL"),INDIRECT(ADDRESS($I166,COLUMN()-12)),0),0), IF($J166&gt;0,IF(AND(INDIRECT(ADDRESS($J166,44))=0,INDIRECT(ADDRESS($J166,38))&lt;&gt;"UL"),INDIRECT(ADDRESS($J166,COLUMN()-12)),0),0), IF($K166&gt;0,IF(AND(INDIRECT(ADDRESS($K166,44))=0,INDIRECT(ADDRESS($K166,38))&lt;&gt;"UL"),INDIRECT(ADDRESS($K166,COLUMN()-11)),0),0), IF($L166&gt;0,IF(AND(INDIRECT(ADDRESS($L166,44))=0,INDIRECT(ADDRESS($L166,38))&lt;&gt;"UL"),INDIRECT(ADDRESS($L166,COLUMN()-11)),0),0), IF($M166&gt;0,IF(AND(INDIRECT(ADDRESS($M166,44))=0,INDIRECT(ADDRESS($M166,38))&lt;&gt;"UL"),INDIRECT(ADDRESS($M166,COLUMN()-11)),0),0))</f>
        <v>0</v>
      </c>
      <c r="BO166" s="57" cm="1">
        <f t="array" aca="1" ref="BO166" ca="1">SUM(IF($C166&gt;0,IF(AND(INDIRECT(ADDRESS($C166,44))=0,INDIRECT(ADDRESS($C166,38))&lt;&gt;"UL"),INDIRECT(ADDRESS($C166,COLUMN()-12)),0),0), IF($D166&gt;0,IF(AND(INDIRECT(ADDRESS($D166,44))=0,INDIRECT(ADDRESS($D166,38))&lt;&gt;"UL"),INDIRECT(ADDRESS($D166,COLUMN()-12)),0),0), IF($E166&gt;0,IF(AND(INDIRECT(ADDRESS($E166,44))=0,INDIRECT(ADDRESS($E166,38))&lt;&gt;"UL"),INDIRECT(ADDRESS($E166,COLUMN()-12)),0),0), IF($F166&gt;0,IF(AND(INDIRECT(ADDRESS($F166,44))=0,INDIRECT(ADDRESS($F166,38))&lt;&gt;"UL"),INDIRECT(ADDRESS($F166,COLUMN()-12)),0),0), IF($G166&gt;0,IF(AND(INDIRECT(ADDRESS($G166,44))=0,INDIRECT(ADDRESS($G166,38))&lt;&gt;"UL"),INDIRECT(ADDRESS($G166,COLUMN()-12)),0),0), IF($H166&gt;0,IF(AND(INDIRECT(ADDRESS($H166,44))=0,INDIRECT(ADDRESS($H166,38))&lt;&gt;"UL"),INDIRECT(ADDRESS($H166,COLUMN()-12)),0),0), IF($I166&gt;0,IF(AND(INDIRECT(ADDRESS($I166,44))=0,INDIRECT(ADDRESS($I166,38))&lt;&gt;"UL"),INDIRECT(ADDRESS($I166,COLUMN()-12)),0),0), IF($J166&gt;0,IF(AND(INDIRECT(ADDRESS($J166,44))=0,INDIRECT(ADDRESS($J166,38))&lt;&gt;"UL"),INDIRECT(ADDRESS($J166,COLUMN()-12)),0),0), IF($K166&gt;0,IF(AND(INDIRECT(ADDRESS($K166,44))=0,INDIRECT(ADDRESS($K166,38))&lt;&gt;"UL"),INDIRECT(ADDRESS($K166,COLUMN()-11)),0),0), IF($L166&gt;0,IF(AND(INDIRECT(ADDRESS($L166,44))=0,INDIRECT(ADDRESS($L166,38))&lt;&gt;"UL"),INDIRECT(ADDRESS($L166,COLUMN()-11)),0),0), IF($M166&gt;0,IF(AND(INDIRECT(ADDRESS($M166,44))=0,INDIRECT(ADDRESS($M166,38))&lt;&gt;"UL"),INDIRECT(ADDRESS($M166,COLUMN()-11)),0),0))</f>
        <v>0</v>
      </c>
      <c r="BP166" s="57" cm="1">
        <f t="array" aca="1" ref="BP166" ca="1">SUM(IF($C166&gt;0,IF(AND(INDIRECT(ADDRESS($C166,44))=0,INDIRECT(ADDRESS($C166,38))&lt;&gt;"UL"),INDIRECT(ADDRESS($C166,COLUMN()-12)),0),0), IF($D166&gt;0,IF(AND(INDIRECT(ADDRESS($D166,44))=0,INDIRECT(ADDRESS($D166,38))&lt;&gt;"UL"),INDIRECT(ADDRESS($D166,COLUMN()-12)),0),0), IF($E166&gt;0,IF(AND(INDIRECT(ADDRESS($E166,44))=0,INDIRECT(ADDRESS($E166,38))&lt;&gt;"UL"),INDIRECT(ADDRESS($E166,COLUMN()-12)),0),0), IF($F166&gt;0,IF(AND(INDIRECT(ADDRESS($F166,44))=0,INDIRECT(ADDRESS($F166,38))&lt;&gt;"UL"),INDIRECT(ADDRESS($F166,COLUMN()-12)),0),0), IF($G166&gt;0,IF(AND(INDIRECT(ADDRESS($G166,44))=0,INDIRECT(ADDRESS($G166,38))&lt;&gt;"UL"),INDIRECT(ADDRESS($G166,COLUMN()-12)),0),0), IF($H166&gt;0,IF(AND(INDIRECT(ADDRESS($H166,44))=0,INDIRECT(ADDRESS($H166,38))&lt;&gt;"UL"),INDIRECT(ADDRESS($H166,COLUMN()-12)),0),0), IF($I166&gt;0,IF(AND(INDIRECT(ADDRESS($I166,44))=0,INDIRECT(ADDRESS($I166,38))&lt;&gt;"UL"),INDIRECT(ADDRESS($I166,COLUMN()-12)),0),0), IF($J166&gt;0,IF(AND(INDIRECT(ADDRESS($J166,44))=0,INDIRECT(ADDRESS($J166,38))&lt;&gt;"UL"),INDIRECT(ADDRESS($J166,COLUMN()-12)),0),0), IF($K166&gt;0,IF(AND(INDIRECT(ADDRESS($K166,44))=0,INDIRECT(ADDRESS($K166,38))&lt;&gt;"UL"),INDIRECT(ADDRESS($K166,COLUMN()-11)),0),0), IF($L166&gt;0,IF(AND(INDIRECT(ADDRESS($L166,44))=0,INDIRECT(ADDRESS($L166,38))&lt;&gt;"UL"),INDIRECT(ADDRESS($L166,COLUMN()-11)),0),0), IF($M166&gt;0,IF(AND(INDIRECT(ADDRESS($M166,44))=0,INDIRECT(ADDRESS($M166,38))&lt;&gt;"UL"),INDIRECT(ADDRESS($M166,COLUMN()-11)),0),0))</f>
        <v>0</v>
      </c>
      <c r="BQ166" s="57">
        <f t="shared" ref="BQ166:BQ200" ca="1" si="129">IF(AU166="S",BM166,IF(AU166="MS",BN166,IF(AU166="ML",BO166,BP166)))</f>
        <v>0</v>
      </c>
      <c r="BR166" s="161">
        <f t="shared" ref="BR166:BR200" ca="1" si="130">(((AZ166+BB166+BL166+BQ166)/(AY166+BB166+BK166+BQ166)*AB166^$BR$296)^$BQ$296)*100</f>
        <v>64.42377603001276</v>
      </c>
      <c r="BS166" s="59"/>
      <c r="BT166" s="56">
        <f t="shared" ref="BT166:BT200" ca="1" si="131">IF(AD166&lt;BG166,((((AY166+BK166)*AB166)+((BE166+BQ166)*(1-AB166))+BF166)*AD166),((((AY166*AB166)+(BE166*(1-AB166))+BF166)*AD166)+(((BK166*AB166)+(BQ166*(1-AB166)))*BG166)))</f>
        <v>3.750716300555105</v>
      </c>
      <c r="BU166" s="56">
        <f t="shared" ref="BU166:BU200" ca="1" si="132">BT166/N166</f>
        <v>0.16307462176326543</v>
      </c>
      <c r="BV166" s="57" t="s">
        <v>34</v>
      </c>
      <c r="BW166" s="57" cm="1">
        <f t="array" aca="1" ref="BW166" ca="1">SUM(IF($C166&gt;0,IF(AND(INDIRECT(ADDRESS($C166,44))=0,INDIRECT(ADDRESS($C166,38))="UL",ISERROR(SEARCH("Rear",INDIRECT(ADDRESS($C166,33)))),ISERROR(SEARCH("Side",INDIRECT(ADDRESS($C166,33))))),INDIRECT(ADDRESS($C166,COLUMN())),0),0),IF($D166&gt;0,IF(AND(INDIRECT(ADDRESS($D166,44))=0,INDIRECT(ADDRESS($D166,38))="UL",ISERROR(SEARCH("Rear",INDIRECT(ADDRESS($D166,33)))),ISERROR(SEARCH("Side",INDIRECT(ADDRESS($D166,33))))),INDIRECT(ADDRESS($D166,COLUMN())),0),0),IF($E166&gt;0,IF(AND(INDIRECT(ADDRESS($E166,44))=0,INDIRECT(ADDRESS($E166,38))="UL",ISERROR(SEARCH("Rear",INDIRECT(ADDRESS($E166,33)))),ISERROR(SEARCH("Side",INDIRECT(ADDRESS($E166,33))))),INDIRECT(ADDRESS($E166,COLUMN())),0),0),IF($F166&gt;0,IF(AND(INDIRECT(ADDRESS($F166,44))=0,INDIRECT(ADDRESS($F166,38))="UL",ISERROR(SEARCH("Rear",INDIRECT(ADDRESS($F166,33)))),ISERROR(SEARCH("Side",INDIRECT(ADDRESS($F166,33))))),INDIRECT(ADDRESS($F166,COLUMN())),0),0),IF($G166&gt;0,IF(AND(INDIRECT(ADDRESS($G166,44))=0,INDIRECT(ADDRESS($G166,38))="UL",ISERROR(SEARCH("Rear",INDIRECT(ADDRESS($G166,33)))),ISERROR(SEARCH("Side",INDIRECT(ADDRESS($G166,33))))),INDIRECT(ADDRESS($G166,COLUMN())),0),0),IF($H166&gt;0,IF(AND(INDIRECT(ADDRESS($H166,44))=0,INDIRECT(ADDRESS($H166,38))="UL",ISERROR(SEARCH("Rear",INDIRECT(ADDRESS($H166,33)))),ISERROR(SEARCH("Side",INDIRECT(ADDRESS($H166,33))))),INDIRECT(ADDRESS($H166,COLUMN())),0),0),IF($I166&gt;0,IF(AND(INDIRECT(ADDRESS($I166,44))=0,INDIRECT(ADDRESS($I166,38))="UL",ISERROR(SEARCH("Rear",INDIRECT(ADDRESS($I166,33)))),ISERROR(SEARCH("Side",INDIRECT(ADDRESS($I166,33))))),INDIRECT(ADDRESS($I166,COLUMN())),0),0),IF($J166&gt;0,IF(AND(INDIRECT(ADDRESS($J166,44))=0,INDIRECT(ADDRESS($J166,38))="UL",ISERROR(SEARCH("Rear",INDIRECT(ADDRESS($J166,33)))),ISERROR(SEARCH("Side",INDIRECT(ADDRESS($J166,33))))),INDIRECT(ADDRESS($J166,COLUMN())),0),0),IF($K166&gt;0,IF(AND(INDIRECT(ADDRESS($K166,44))=0,INDIRECT(ADDRESS($K166,38))="UL",ISERROR(SEARCH("Rear",INDIRECT(ADDRESS($K166,33)))),ISERROR(SEARCH("Side",INDIRECT(ADDRESS($K166,33))))),INDIRECT(ADDRESS($K166,COLUMN())),0),0),IF($L166&gt;0,IF(AND(INDIRECT(ADDRESS($L166,44))=0,INDIRECT(ADDRESS($L166,38))="UL",ISERROR(SEARCH("Rear",INDIRECT(ADDRESS($L166,33)))),ISERROR(SEARCH("Side",INDIRECT(ADDRESS($L166,33))))),INDIRECT(ADDRESS($L166,COLUMN())),0),0),IF($M166&gt;0,IF(AND(INDIRECT(ADDRESS($M166,44))=0,INDIRECT(ADDRESS($M166,38))="UL",ISERROR(SEARCH("Rear",INDIRECT(ADDRESS($M166,33)))),ISERROR(SEARCH("Side",INDIRECT(ADDRESS($M166,33))))),INDIRECT(ADDRESS($M166,COLUMN())),0),0))</f>
        <v>0.83333333333333326</v>
      </c>
      <c r="BX166" s="57">
        <f ca="1">IF(BV166="S",AV166,BW166)</f>
        <v>0.83333333333333326</v>
      </c>
      <c r="BY166" s="57" cm="1">
        <f t="array" aca="1" ref="BY166" ca="1">SUM(IF($C166&gt;0,IF(AND(INDIRECT(ADDRESS($C166,44))=0,INDIRECT(ADDRESS($C166,38))="UL"),INDIRECT(ADDRESS($C166,COLUMN())),0),0),IF($D166&gt;0,IF(AND(INDIRECT(ADDRESS($D166,44))=0,INDIRECT(ADDRESS($D166,38))="UL"),INDIRECT(ADDRESS($D166,COLUMN())),0),0),IF($E166&gt;0,IF(AND(INDIRECT(ADDRESS($E166,44))=0,INDIRECT(ADDRESS($E166,38))="UL"),INDIRECT(ADDRESS($E166,COLUMN())),0),0),IF($F166&gt;0,IF(AND(INDIRECT(ADDRESS($F166,44))=0,INDIRECT(ADDRESS($F166,38))="UL"),INDIRECT(ADDRESS($F166,COLUMN())),0),0),IF($G166&gt;0,IF(AND(INDIRECT(ADDRESS($G166,44))=0,INDIRECT(ADDRESS($G166,38))="UL"),INDIRECT(ADDRESS($G166,COLUMN())),0),0),IF($H166&gt;0,IF(AND(INDIRECT(ADDRESS($H166,44))=0,INDIRECT(ADDRESS($H166,38))="UL"),INDIRECT(ADDRESS($H166,COLUMN())),0),0),IF($I166&gt;0,IF(AND(INDIRECT(ADDRESS($I166,44))=0,INDIRECT(ADDRESS($I166,38))="UL"),INDIRECT(ADDRESS($I166,COLUMN())),0),0),IF($J166&gt;0,IF(AND(INDIRECT(ADDRESS($J166,44))=0,INDIRECT(ADDRESS($J166,38))="UL"),INDIRECT(ADDRESS($J166,COLUMN())),0),0),IF($K166&gt;0,IF(AND(INDIRECT(ADDRESS($K166,44))=0,INDIRECT(ADDRESS($K166,38))="UL"),INDIRECT(ADDRESS($K166,COLUMN())),0),0),IF($L166&gt;0,IF(AND(INDIRECT(ADDRESS($L166,44))=0,INDIRECT(ADDRESS($L166,38))="UL"),INDIRECT(ADDRESS($L166,COLUMN())),0),0),IF($M166&gt;0,IF(AND(INDIRECT(ADDRESS($M166,44))=0,INDIRECT(ADDRESS($M166,38))="UL"),INDIRECT(ADDRESS($M166,COLUMN())),0),0))</f>
        <v>0.27777777777777779</v>
      </c>
      <c r="BZ166" s="57" cm="1">
        <f t="array" aca="1" ref="BZ166" ca="1">SUM(IF($C166&gt;0,IF(AND(INDIRECT(ADDRESS($C166,44))=0,INDIRECT(ADDRESS($C166,38))="UL"),INDIRECT(ADDRESS($C166,COLUMN())),0),0),IF($D166&gt;0,IF(AND(INDIRECT(ADDRESS($D166,44))=0,INDIRECT(ADDRESS($D166,38))="UL"),INDIRECT(ADDRESS($D166,COLUMN())),0),0),IF($E166&gt;0,IF(AND(INDIRECT(ADDRESS($E166,44))=0,INDIRECT(ADDRESS($E166,38))="UL"),INDIRECT(ADDRESS($E166,COLUMN())),0),0),IF($F166&gt;0,IF(AND(INDIRECT(ADDRESS($F166,44))=0,INDIRECT(ADDRESS($F166,38))="UL"),INDIRECT(ADDRESS($F166,COLUMN())),0),0),IF($G166&gt;0,IF(AND(INDIRECT(ADDRESS($G166,44))=0,INDIRECT(ADDRESS($G166,38))="UL"),INDIRECT(ADDRESS($G166,COLUMN())),0),0),IF($H166&gt;0,IF(AND(INDIRECT(ADDRESS($H166,44))=0,INDIRECT(ADDRESS($H166,38))="UL"),INDIRECT(ADDRESS($H166,COLUMN())),0),0),IF($I166&gt;0,IF(AND(INDIRECT(ADDRESS($I166,44))=0,INDIRECT(ADDRESS($I166,38))="UL"),INDIRECT(ADDRESS($I166,COLUMN())),0),0),IF($J166&gt;0,IF(AND(INDIRECT(ADDRESS($J166,44))=0,INDIRECT(ADDRESS($J166,38))="UL"),INDIRECT(ADDRESS($J166,COLUMN())),0),0),IF($K166&gt;0,IF(AND(INDIRECT(ADDRESS($K166,44))=0,INDIRECT(ADDRESS($K166,38))="UL"),INDIRECT(ADDRESS($K166,COLUMN())),0),0),IF($L166&gt;0,IF(AND(INDIRECT(ADDRESS($L166,44))=0,INDIRECT(ADDRESS($L166,38))="UL"),INDIRECT(ADDRESS($L166,COLUMN())),0),0),IF($M166&gt;0,IF(AND(INDIRECT(ADDRESS($M166,44))=0,INDIRECT(ADDRESS($M166,38))="UL"),INDIRECT(ADDRESS($M166,COLUMN())),0),0))</f>
        <v>0.1111111111111111</v>
      </c>
      <c r="CA166" s="57">
        <f ca="1">IF(BV166="S",BY166,BZ166)</f>
        <v>0.1111111111111111</v>
      </c>
      <c r="CB166" s="57" cm="1">
        <f t="array" aca="1" ref="CB166" ca="1">SUM(IF($C166&gt;0,IF(AND(INDIRECT(ADDRESS($C166,44))=0,INDIRECT(ADDRESS($C166,38))&lt;&gt;"UL"),INDIRECT(ADDRESS($C166,COLUMN())),0),0),IF($D166&gt;0,IF(AND(INDIRECT(ADDRESS($D166,44))=0,INDIRECT(ADDRESS($D166,38))&lt;&gt;"UL"),INDIRECT(ADDRESS($D166,COLUMN())),0),0),IF($E166&gt;0,IF(AND(INDIRECT(ADDRESS($E166,44))=0,INDIRECT(ADDRESS($E166,38))&lt;&gt;"UL"),INDIRECT(ADDRESS($E166,COLUMN())),0),0),IF($F166&gt;0,IF(AND(INDIRECT(ADDRESS($F166,44))=0,INDIRECT(ADDRESS($F166,38))&lt;&gt;"UL"),INDIRECT(ADDRESS($F166,COLUMN())),0),0),IF($G166&gt;0,IF(AND(INDIRECT(ADDRESS($G166,44))=0,INDIRECT(ADDRESS($G166,38))&lt;&gt;"UL"),INDIRECT(ADDRESS($G166,COLUMN())),0),0),IF($H166&gt;0,IF(AND(INDIRECT(ADDRESS($H166,44))=0,INDIRECT(ADDRESS($H166,38))&lt;&gt;"UL"),INDIRECT(ADDRESS($H166,COLUMN())),0),0),IF($I166&gt;0,IF(AND(INDIRECT(ADDRESS($I166,44))=0,INDIRECT(ADDRESS($I166,38))&lt;&gt;"UL"),INDIRECT(ADDRESS($I166,COLUMN())),0),0),IF($J166&gt;0,IF(AND(INDIRECT(ADDRESS($J166,44))=0,INDIRECT(ADDRESS($J166,38))&lt;&gt;"UL"),INDIRECT(ADDRESS($J166,COLUMN())),0),0),IF($K166&gt;0,IF(AND(INDIRECT(ADDRESS($K166,44))=0,INDIRECT(ADDRESS($K166,38))&lt;&gt;"UL"),INDIRECT(ADDRESS($K166,COLUMN())),0),0),IF($L166&gt;0,IF(AND(INDIRECT(ADDRESS($L166,44))=0,INDIRECT(ADDRESS($L166,38))&lt;&gt;"UL"),INDIRECT(ADDRESS($L166,COLUMN())),0),0),IF($M166&gt;0,IF(AND(INDIRECT(ADDRESS($M166,44))=0,INDIRECT(ADDRESS($M166,38))&lt;&gt;"UL"),INDIRECT(ADDRESS($M166,COLUMN())),0),0))</f>
        <v>0</v>
      </c>
      <c r="CC166" s="57">
        <f ca="1">IF(BV166="S",BH166,CB166)</f>
        <v>0</v>
      </c>
      <c r="CD166" s="57" cm="1">
        <f t="array" aca="1" ref="CD166" ca="1">SUM(IF($C166&gt;0,IF(AND(INDIRECT(ADDRESS($C166,44))=0,INDIRECT(ADDRESS($C166,38))&lt;&gt;"UL"),INDIRECT(ADDRESS($C166,COLUMN())),0),0),IF($D166&gt;0,IF(AND(INDIRECT(ADDRESS($D166,44))=0,INDIRECT(ADDRESS($D166,38))&lt;&gt;"UL"),INDIRECT(ADDRESS($D166,COLUMN())),0),0),IF($E166&gt;0,IF(AND(INDIRECT(ADDRESS($E166,44))=0,INDIRECT(ADDRESS($E166,38))&lt;&gt;"UL"),INDIRECT(ADDRESS($E166,COLUMN())),0),0),IF($F166&gt;0,IF(AND(INDIRECT(ADDRESS($F166,44))=0,INDIRECT(ADDRESS($F166,38))&lt;&gt;"UL"),INDIRECT(ADDRESS($F166,COLUMN())),0),0),IF($G166&gt;0,IF(AND(INDIRECT(ADDRESS($G166,44))=0,INDIRECT(ADDRESS($G166,38))&lt;&gt;"UL"),INDIRECT(ADDRESS($G166,COLUMN())),0),0),IF($H166&gt;0,IF(AND(INDIRECT(ADDRESS($H166,44))=0,INDIRECT(ADDRESS($H166,38))&lt;&gt;"UL"),INDIRECT(ADDRESS($H166,COLUMN())),0),0),IF($I166&gt;0,IF(AND(INDIRECT(ADDRESS($I166,44))=0,INDIRECT(ADDRESS($I166,38))&lt;&gt;"UL"),INDIRECT(ADDRESS($I166,COLUMN())),0),0),IF($J166&gt;0,IF(AND(INDIRECT(ADDRESS($J166,44))=0,INDIRECT(ADDRESS($J166,38))&lt;&gt;"UL"),INDIRECT(ADDRESS($J166,COLUMN())),0),0),IF($K166&gt;0,IF(AND(INDIRECT(ADDRESS($K166,44))=0,INDIRECT(ADDRESS($K166,38))&lt;&gt;"UL"),INDIRECT(ADDRESS($K166,COLUMN())),0),0),IF($L166&gt;0,IF(AND(INDIRECT(ADDRESS($L166,44))=0,INDIRECT(ADDRESS($L166,38))&lt;&gt;"UL"),INDIRECT(ADDRESS($L166,COLUMN())),0),0),IF($M166&gt;0,IF(AND(INDIRECT(ADDRESS($M166,44))=0,INDIRECT(ADDRESS($M166,38))&lt;&gt;"UL"),INDIRECT(ADDRESS($M166,COLUMN())),0),0))</f>
        <v>0</v>
      </c>
      <c r="CE166" s="57" cm="1">
        <f t="array" aca="1" ref="CE166" ca="1">SUM(IF($C166&gt;0,IF(AND(INDIRECT(ADDRESS($C166,44))=0,INDIRECT(ADDRESS($C166,38))&lt;&gt;"UL"),INDIRECT(ADDRESS($C166,COLUMN())),0),0),IF($D166&gt;0,IF(AND(INDIRECT(ADDRESS($D166,44))=0,INDIRECT(ADDRESS($D166,38))&lt;&gt;"UL"),INDIRECT(ADDRESS($D166,COLUMN())),0),0),IF($E166&gt;0,IF(AND(INDIRECT(ADDRESS($E166,44))=0,INDIRECT(ADDRESS($E166,38))&lt;&gt;"UL"),INDIRECT(ADDRESS($E166,COLUMN())),0),0),IF($F166&gt;0,IF(AND(INDIRECT(ADDRESS($F166,44))=0,INDIRECT(ADDRESS($F166,38))&lt;&gt;"UL"),INDIRECT(ADDRESS($F166,COLUMN())),0),0),IF($G166&gt;0,IF(AND(INDIRECT(ADDRESS($G166,44))=0,INDIRECT(ADDRESS($G166,38))&lt;&gt;"UL"),INDIRECT(ADDRESS($G166,COLUMN())),0),0),IF($H166&gt;0,IF(AND(INDIRECT(ADDRESS($H166,44))=0,INDIRECT(ADDRESS($H166,38))&lt;&gt;"UL"),INDIRECT(ADDRESS($H166,COLUMN())),0),0),IF($I166&gt;0,IF(AND(INDIRECT(ADDRESS($I166,44))=0,INDIRECT(ADDRESS($I166,38))&lt;&gt;"UL"),INDIRECT(ADDRESS($I166,COLUMN())),0),0),IF($J166&gt;0,IF(AND(INDIRECT(ADDRESS($J166,44))=0,INDIRECT(ADDRESS($J166,38))&lt;&gt;"UL"),INDIRECT(ADDRESS($J166,COLUMN())),0),0),IF($K166&gt;0,IF(AND(INDIRECT(ADDRESS($K166,44))=0,INDIRECT(ADDRESS($K166,38))&lt;&gt;"UL"),INDIRECT(ADDRESS($K166,COLUMN())),0),0),IF($L166&gt;0,IF(AND(INDIRECT(ADDRESS($L166,44))=0,INDIRECT(ADDRESS($L166,38))&lt;&gt;"UL"),INDIRECT(ADDRESS($L166,COLUMN())),0),0),IF($M166&gt;0,IF(AND(INDIRECT(ADDRESS($M166,44))=0,INDIRECT(ADDRESS($M166,38))&lt;&gt;"UL"),INDIRECT(ADDRESS($M166,COLUMN())),0),0))</f>
        <v>0</v>
      </c>
      <c r="CF166" s="57">
        <f ca="1">IF(BV166="S",CD166,CE166)</f>
        <v>0</v>
      </c>
      <c r="CG166" s="57">
        <f ca="1">IF(AD166&lt;BG166,((((BX166+CC166)*AB166)+((CA166+CF166)*(1-AB166)))*AD166),((((BX166*AB166)+((CA166)*(1-AB166)))*AD166)+(((CC166*AB166)+((CF166))*(1-AB166)))*BG166))</f>
        <v>1.9007983837147322</v>
      </c>
      <c r="CH166" s="57">
        <f t="shared" ref="CH166:CH200" ca="1" si="133">CG166/N166</f>
        <v>8.2643407987597048E-2</v>
      </c>
      <c r="CI166" s="19">
        <f t="shared" ref="CI166:CI200" ca="1" si="134">AD166*X166</f>
        <v>16.662255674896095</v>
      </c>
      <c r="CJ166" s="19"/>
      <c r="CK166" s="57" cm="1">
        <f t="array" aca="1" ref="CK166" ca="1">IF(AU166="S", SUM(IF($C166&gt;0,IF(INDIRECT(ADDRESS($C166,43))&lt;&gt;1,INDIRECT(ADDRESS($C166,48)),0),0), IF($D166&gt;0,IF(INDIRECT(ADDRESS($D166,43))&lt;&gt;1,INDIRECT(ADDRESS($D166,48)),0),0), IF($E166&gt;0,IF(INDIRECT(ADDRESS($E166,43))&lt;&gt;1,INDIRECT(ADDRESS($E166,48)),0),0), IF($F166&gt;0,IF(INDIRECT(ADDRESS($F166,43))&lt;&gt;1,INDIRECT(ADDRESS($F166,48)),0),0), IF($G166&gt;0,IF(INDIRECT(ADDRESS($G166,43))&lt;&gt;1,INDIRECT(ADDRESS($G166,48)),0),0), IF($H166&gt;0,IF(INDIRECT(ADDRESS($H166,43))&lt;&gt;1,INDIRECT(ADDRESS($H166,48)),0),0), IF($I166&gt;0,IF(INDIRECT(ADDRESS($I166,43))&lt;&gt;1,INDIRECT(ADDRESS($I166,48)),0),0), IF($J166&gt;0,IF(INDIRECT(ADDRESS($J166,43))&lt;&gt;1,INDIRECT(ADDRESS($J166,48)),0),0), IF($K166&gt;0,IF(INDIRECT(ADDRESS($K166,43))&lt;&gt;1,INDIRECT(ADDRESS($K166,48)),0),0), IF($L166&gt;0,IF(INDIRECT(ADDRESS($L166,43))&lt;&gt;1,INDIRECT(ADDRESS($L166,48)),0),0), IF($M166&gt;0,IF(INDIRECT(ADDRESS($M166,43))&lt;&gt;1,INDIRECT(ADDRESS($M166,48)),0),0)), IF(AU166="L",SUM(IF($C166&gt;0,IF(INDIRECT(ADDRESS($C166,43))&lt;&gt;1,INDIRECT(ADDRESS($C166,50)),0),0), IF($D166&gt;0,IF(INDIRECT(ADDRESS($D166,43))&lt;&gt;1,INDIRECT(ADDRESS($D166,50)),0),0), IF($E166&gt;0,IF(INDIRECT(ADDRESS($E166,43))&lt;&gt;1,INDIRECT(ADDRESS($E166,50)),0),0), IF($F166&gt;0,IF(INDIRECT(ADDRESS($F166,43))&lt;&gt;1,INDIRECT(ADDRESS($F166,50)),0),0), IF($G166&gt;0,IF(INDIRECT(ADDRESS($G166,43))&lt;&gt;1,INDIRECT(ADDRESS($G166,50)),0),0), IF($G166&gt;0,IF(INDIRECT(ADDRESS($G166,43))&lt;&gt;1,INDIRECT(ADDRESS($G166,50)),0),0), IF($H166&gt;0,IF(INDIRECT(ADDRESS($H166,43))&lt;&gt;1,INDIRECT(ADDRESS($H166,50)),0),0), IF($I166&gt;0,IF(INDIRECT(ADDRESS($I166,43))&lt;&gt;1,INDIRECT(ADDRESS($I166,50)),0),0), IF($J166&gt;0,IF(INDIRECT(ADDRESS($J166,43))&lt;&gt;1,INDIRECT(ADDRESS($J166,50)),0),0), IF($K166&gt;0,IF(INDIRECT(ADDRESS($K166,43))&lt;&gt;1,INDIRECT(ADDRESS($K166,50)),0),0), IF($L166&gt;0,IF(INDIRECT(ADDRESS($L166,43))&lt;&gt;1,INDIRECT(ADDRESS($L166,50)),0),0), IF($M166&gt;0,IF(INDIRECT(ADDRESS($M166,43))&lt;&gt;1,INDIRECT(ADDRESS($M166,50)),0),0)), SUM(IF($C166&gt;0,IF(INDIRECT(ADDRESS($C166,43))&lt;&gt;1,INDIRECT(ADDRESS($C166,49)),0),0), IF($D166&gt;0,IF(INDIRECT(ADDRESS($D166,43))&lt;&gt;1,INDIRECT(ADDRESS($D166,49)),0),0), IF($E166&gt;0,IF(INDIRECT(ADDRESS($E166,43))&lt;&gt;1,INDIRECT(ADDRESS($E166,49)),0),0), IF($F166&gt;0,IF(INDIRECT(ADDRESS($F166,43))&lt;&gt;1,INDIRECT(ADDRESS($F166,49)),0),0), IF($G166&gt;0,IF(INDIRECT(ADDRESS($G166,43))&lt;&gt;1,INDIRECT(ADDRESS($G166,49)),0),0), IF($G166&gt;0,IF(INDIRECT(ADDRESS($G166,43))&lt;&gt;1,INDIRECT(ADDRESS($G166,49)),0),0), IF($H166&gt;0,IF(INDIRECT(ADDRESS($H166,43))&lt;&gt;1,INDIRECT(ADDRESS($H166,49)),0),0), IF($I166&gt;0,IF(INDIRECT(ADDRESS($I166,43))&lt;&gt;1,INDIRECT(ADDRESS($I166,49)),0),0), IF($J166&gt;0,IF(INDIRECT(ADDRESS($J166,43))&lt;&gt;1,INDIRECT(ADDRESS($J166,49)),0),0), IF($K166&gt;0,IF(INDIRECT(ADDRESS($K166,43))&lt;&gt;1,INDIRECT(ADDRESS($K166,49)),0),0), IF($L166&gt;0,IF(INDIRECT(ADDRESS($L166,43))&lt;&gt;1,INDIRECT(ADDRESS($L166,49)),0),0), IF($M166&gt;0,IF(INDIRECT(ADDRESS($M166,43))&lt;&gt;1,INDIRECT(ADDRESS($M166,49)),0),0))))</f>
        <v>1.6666666666666665</v>
      </c>
      <c r="CL166" s="57" cm="1">
        <f t="array" aca="1" ref="CL166" ca="1">SUM(IF($C166&gt;0,IF(INDIRECT(ADDRESS($C166,44))=1,INDIRECT(ADDRESS($C166,90)),0),0), IF($D166&gt;0,IF(INDIRECT(ADDRESS($D166,44))=1,INDIRECT(ADDRESS($D166,90)),0),0), IF($E166&gt;0,IF(INDIRECT(ADDRESS($E166,44))=1,INDIRECT(ADDRESS($E166,90)),0),0), IF($F166&gt;0,IF(INDIRECT(ADDRESS($F166,44))=1,INDIRECT(ADDRESS($F166,90)),0),0), IF($G166&gt;0,IF(INDIRECT(ADDRESS($G166,44))=1,INDIRECT(ADDRESS($G166,90)),0),0), IF($H166&gt;0,IF(INDIRECT(ADDRESS($H166,44))=1,INDIRECT(ADDRESS($H166,90)),0),0), IF($I166&gt;0,IF(INDIRECT(ADDRESS($I166,44))=1,INDIRECT(ADDRESS($I166,90)),0),0), IF($J166&gt;0,IF(INDIRECT(ADDRESS($J166,44))=1,INDIRECT(ADDRESS($J166,90)),0),0), IF($K166&gt;0,IF(INDIRECT(ADDRESS($K166,44))=1,INDIRECT(ADDRESS($K166,90)),0),0), IF($L166&gt;0,IF(INDIRECT(ADDRESS($L166,44))=1,INDIRECT(ADDRESS($L166,90)),0),0), IF($M166&gt;0,IF(INDIRECT(ADDRESS($M166,44))=1,INDIRECT(ADDRESS($M166,90)),0),0))</f>
        <v>0</v>
      </c>
      <c r="CM166" s="56">
        <f t="shared" ref="CM166:CM200" ca="1" si="135">((BU166/$BU$34)^$BU$296)</f>
        <v>1.2005286097072838</v>
      </c>
      <c r="CN166" s="59"/>
    </row>
    <row r="167" spans="1:92" x14ac:dyDescent="0.25">
      <c r="A167" s="65" t="s">
        <v>238</v>
      </c>
      <c r="B167" s="74">
        <v>100</v>
      </c>
      <c r="C167" s="74">
        <v>110</v>
      </c>
      <c r="D167" s="74">
        <v>112</v>
      </c>
      <c r="E167" s="74">
        <v>136</v>
      </c>
      <c r="F167" s="74">
        <v>136</v>
      </c>
      <c r="G167" s="74"/>
      <c r="H167" s="74"/>
      <c r="I167" s="74"/>
      <c r="J167" s="74"/>
      <c r="K167" s="74"/>
      <c r="L167" s="74"/>
      <c r="M167" s="74"/>
      <c r="N167" s="67">
        <f t="shared" ca="1" si="120"/>
        <v>27</v>
      </c>
      <c r="O167" s="67" t="str" cm="1">
        <f t="array" aca="1" ref="O167" ca="1">INDIRECT(ADDRESS($B167,COLUMN()))</f>
        <v>Fighter</v>
      </c>
      <c r="P167" s="67" cm="1">
        <f t="array" aca="1" ref="P167" ca="1">INDIRECT(ADDRESS($B167,COLUMN()))</f>
        <v>3</v>
      </c>
      <c r="Q167" s="67" t="str" cm="1">
        <f t="array" aca="1" ref="Q167" ca="1">INDIRECT(ADDRESS($B167,COLUMN()))</f>
        <v>-</v>
      </c>
      <c r="R167" s="67" t="str" cm="1">
        <f t="array" aca="1" ref="R167" ca="1">INDIRECT(ADDRESS($B167,COLUMN()))</f>
        <v>-</v>
      </c>
      <c r="S167" s="67" cm="1">
        <f t="array" aca="1" ref="S167" ca="1">INDIRECT(ADDRESS($B167,COLUMN()))</f>
        <v>2</v>
      </c>
      <c r="T167" s="67" t="str" cm="1">
        <f t="array" aca="1" ref="T167" ca="1">INDIRECT(ADDRESS($B167,COLUMN()))</f>
        <v>1-6</v>
      </c>
      <c r="U167" s="67" cm="1">
        <f t="array" aca="1" ref="U167" ca="1">INDIRECT(ADDRESS($B167,COLUMN()))</f>
        <v>6</v>
      </c>
      <c r="V167" s="67" cm="1">
        <f t="array" aca="1" ref="V167" ca="1">INDIRECT(ADDRESS($B167,COLUMN()))</f>
        <v>0</v>
      </c>
      <c r="W167" s="67" cm="1">
        <f t="array" aca="1" ref="W167" ca="1">INDIRECT(ADDRESS($B167,COLUMN()))</f>
        <v>3</v>
      </c>
      <c r="X167" s="67" cm="1">
        <f t="array" aca="1" ref="X167" ca="1">INDIRECT(ADDRESS($B167,COLUMN()))</f>
        <v>6</v>
      </c>
      <c r="Y167" s="67" cm="1">
        <f t="array" aca="1" ref="Y167" ca="1">INDIRECT(ADDRESS($B167,COLUMN()))</f>
        <v>2</v>
      </c>
      <c r="Z167" s="67" cm="1">
        <f t="array" aca="1" ref="Z167" ca="1">INDIRECT(ADDRESS($B167,COLUMN()))</f>
        <v>5</v>
      </c>
      <c r="AA167" s="67" cm="1">
        <f t="array" aca="1" ref="AA167" ca="1">INDIRECT(ADDRESS($B167,COLUMN()))</f>
        <v>0</v>
      </c>
      <c r="AB167" s="56">
        <f t="shared" ca="1" si="121"/>
        <v>0.79387955742428784</v>
      </c>
      <c r="AC167" s="56">
        <f t="shared" ca="1" si="122"/>
        <v>0.94391346935951248</v>
      </c>
      <c r="AD167" s="56">
        <f t="shared" ca="1" si="123"/>
        <v>2.4623829635465544</v>
      </c>
      <c r="AF167" s="65"/>
      <c r="AG167" s="65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52"/>
      <c r="AU167" s="54" t="s">
        <v>113</v>
      </c>
      <c r="AV167" s="57" cm="1">
        <f t="array" aca="1" ref="AV167" ca="1">SUM(IF($C167&gt;0,IF(AND(INDIRECT(ADDRESS($C167,44))=0,INDIRECT(ADDRESS($C167,38))="UL",ISERROR(SEARCH("Rear",INDIRECT(ADDRESS($C167,33)))),ISERROR(SEARCH("Side",INDIRECT(ADDRESS($C167,33))))),INDIRECT(ADDRESS($C167,COLUMN())),0),0),IF($D167&gt;0,IF(AND(INDIRECT(ADDRESS($D167,44))=0,INDIRECT(ADDRESS($D167,38))="UL",ISERROR(SEARCH("Rear",INDIRECT(ADDRESS($D167,33)))),ISERROR(SEARCH("Side",INDIRECT(ADDRESS($D167,33))))),INDIRECT(ADDRESS($D167,COLUMN())),0),0),IF($E167&gt;0,IF(AND(INDIRECT(ADDRESS($E167,44))=0,INDIRECT(ADDRESS($E167,38))="UL",ISERROR(SEARCH("Rear",INDIRECT(ADDRESS($E167,33)))),ISERROR(SEARCH("Side",INDIRECT(ADDRESS($E167,33))))),INDIRECT(ADDRESS($E167,COLUMN())),0),0),IF($F167&gt;0,IF(AND(INDIRECT(ADDRESS($F167,44))=0,INDIRECT(ADDRESS($F167,38))="UL",ISERROR(SEARCH("Rear",INDIRECT(ADDRESS($F167,33)))),ISERROR(SEARCH("Side",INDIRECT(ADDRESS($F167,33))))),INDIRECT(ADDRESS($F167,COLUMN())),0),0),IF($G167&gt;0,IF(AND(INDIRECT(ADDRESS($G167,44))=0,INDIRECT(ADDRESS($G167,38))="UL",ISERROR(SEARCH("Rear",INDIRECT(ADDRESS($G167,33)))),ISERROR(SEARCH("Side",INDIRECT(ADDRESS($G167,33))))),INDIRECT(ADDRESS($G167,COLUMN())),0),0),IF($H167&gt;0,IF(AND(INDIRECT(ADDRESS($H167,44))=0,INDIRECT(ADDRESS($H167,38))="UL",ISERROR(SEARCH("Rear",INDIRECT(ADDRESS($H167,33)))),ISERROR(SEARCH("Side",INDIRECT(ADDRESS($H167,33))))),INDIRECT(ADDRESS($H167,COLUMN())),0),0),IF($I167&gt;0,IF(AND(INDIRECT(ADDRESS($I167,44))=0,INDIRECT(ADDRESS($I167,38))="UL",ISERROR(SEARCH("Rear",INDIRECT(ADDRESS($I167,33)))),ISERROR(SEARCH("Side",INDIRECT(ADDRESS($I167,33))))),INDIRECT(ADDRESS($I167,COLUMN())),0),0),IF($J167&gt;0,IF(AND(INDIRECT(ADDRESS($J167,44))=0,INDIRECT(ADDRESS($J167,38))="UL",ISERROR(SEARCH("Rear",INDIRECT(ADDRESS($J167,33)))),ISERROR(SEARCH("Side",INDIRECT(ADDRESS($J167,33))))),INDIRECT(ADDRESS($J167,COLUMN())),0),0),IF($K167&gt;0,IF(AND(INDIRECT(ADDRESS($K167,44))=0,INDIRECT(ADDRESS($K167,38))="UL",ISERROR(SEARCH("Rear",INDIRECT(ADDRESS($K167,33)))),ISERROR(SEARCH("Side",INDIRECT(ADDRESS($K167,33))))),INDIRECT(ADDRESS($K167,COLUMN())),0),0),IF($L167&gt;0,IF(AND(INDIRECT(ADDRESS($L167,44))=0,INDIRECT(ADDRESS($L167,38))="UL",ISERROR(SEARCH("Rear",INDIRECT(ADDRESS($L167,33)))),ISERROR(SEARCH("Side",INDIRECT(ADDRESS($L167,33))))),INDIRECT(ADDRESS($L167,COLUMN())),0),0),IF($M167&gt;0,IF(AND(INDIRECT(ADDRESS($M167,44))=0,INDIRECT(ADDRESS($M167,38))="UL",ISERROR(SEARCH("Rear",INDIRECT(ADDRESS($M167,33)))),ISERROR(SEARCH("Side",INDIRECT(ADDRESS($M167,33))))),INDIRECT(ADDRESS($M167,COLUMN())),0),0))</f>
        <v>0.33333333333333331</v>
      </c>
      <c r="AW167" s="57" cm="1">
        <f t="array" aca="1" ref="AW167" ca="1">SUM(IF($C167&gt;0,IF(AND(INDIRECT(ADDRESS($C167,44))=0,INDIRECT(ADDRESS($C167,38))="UL",ISERROR(SEARCH("Rear",INDIRECT(ADDRESS($C167,33)))),ISERROR(SEARCH("Side",INDIRECT(ADDRESS($C167,33))))),INDIRECT(ADDRESS($C167,COLUMN())),0),0),IF($D167&gt;0,IF(AND(INDIRECT(ADDRESS($D167,44))=0,INDIRECT(ADDRESS($D167,38))="UL",ISERROR(SEARCH("Rear",INDIRECT(ADDRESS($D167,33)))),ISERROR(SEARCH("Side",INDIRECT(ADDRESS($D167,33))))),INDIRECT(ADDRESS($D167,COLUMN())),0),0),IF($E167&gt;0,IF(AND(INDIRECT(ADDRESS($E167,44))=0,INDIRECT(ADDRESS($E167,38))="UL",ISERROR(SEARCH("Rear",INDIRECT(ADDRESS($E167,33)))),ISERROR(SEARCH("Side",INDIRECT(ADDRESS($E167,33))))),INDIRECT(ADDRESS($E167,COLUMN())),0),0),IF($F167&gt;0,IF(AND(INDIRECT(ADDRESS($F167,44))=0,INDIRECT(ADDRESS($F167,38))="UL",ISERROR(SEARCH("Rear",INDIRECT(ADDRESS($F167,33)))),ISERROR(SEARCH("Side",INDIRECT(ADDRESS($F167,33))))),INDIRECT(ADDRESS($F167,COLUMN())),0),0),IF($G167&gt;0,IF(AND(INDIRECT(ADDRESS($G167,44))=0,INDIRECT(ADDRESS($G167,38))="UL",ISERROR(SEARCH("Rear",INDIRECT(ADDRESS($G167,33)))),ISERROR(SEARCH("Side",INDIRECT(ADDRESS($G167,33))))),INDIRECT(ADDRESS($G167,COLUMN())),0),0),IF($H167&gt;0,IF(AND(INDIRECT(ADDRESS($H167,44))=0,INDIRECT(ADDRESS($H167,38))="UL",ISERROR(SEARCH("Rear",INDIRECT(ADDRESS($H167,33)))),ISERROR(SEARCH("Side",INDIRECT(ADDRESS($H167,33))))),INDIRECT(ADDRESS($H167,COLUMN())),0),0),IF($I167&gt;0,IF(AND(INDIRECT(ADDRESS($I167,44))=0,INDIRECT(ADDRESS($I167,38))="UL",ISERROR(SEARCH("Rear",INDIRECT(ADDRESS($I167,33)))),ISERROR(SEARCH("Side",INDIRECT(ADDRESS($I167,33))))),INDIRECT(ADDRESS($I167,COLUMN())),0),0),IF($J167&gt;0,IF(AND(INDIRECT(ADDRESS($J167,44))=0,INDIRECT(ADDRESS($J167,38))="UL",ISERROR(SEARCH("Rear",INDIRECT(ADDRESS($J167,33)))),ISERROR(SEARCH("Side",INDIRECT(ADDRESS($J167,33))))),INDIRECT(ADDRESS($J167,COLUMN())),0),0),IF($K167&gt;0,IF(AND(INDIRECT(ADDRESS($K167,44))=0,INDIRECT(ADDRESS($K167,38))="UL",ISERROR(SEARCH("Rear",INDIRECT(ADDRESS($K167,33)))),ISERROR(SEARCH("Side",INDIRECT(ADDRESS($K167,33))))),INDIRECT(ADDRESS($K167,COLUMN())),0),0),IF($L167&gt;0,IF(AND(INDIRECT(ADDRESS($L167,44))=0,INDIRECT(ADDRESS($L167,38))="UL",ISERROR(SEARCH("Rear",INDIRECT(ADDRESS($L167,33)))),ISERROR(SEARCH("Side",INDIRECT(ADDRESS($L167,33))))),INDIRECT(ADDRESS($L167,COLUMN())),0),0),IF($M167&gt;0,IF(AND(INDIRECT(ADDRESS($M167,44))=0,INDIRECT(ADDRESS($M167,38))="UL",ISERROR(SEARCH("Rear",INDIRECT(ADDRESS($M167,33)))),ISERROR(SEARCH("Side",INDIRECT(ADDRESS($M167,33))))),INDIRECT(ADDRESS($M167,COLUMN())),0),0))</f>
        <v>1.6666666666666665</v>
      </c>
      <c r="AX167" s="57" cm="1">
        <f t="array" aca="1" ref="AX167" ca="1">SUM(IF($C167&gt;0,IF(AND(INDIRECT(ADDRESS($C167,44))=0,INDIRECT(ADDRESS($C167,38))="UL",ISERROR(SEARCH("Rear",INDIRECT(ADDRESS($C167,33)))),ISERROR(SEARCH("Side",INDIRECT(ADDRESS($C167,33))))),INDIRECT(ADDRESS($C167,COLUMN())),0),0),IF($D167&gt;0,IF(AND(INDIRECT(ADDRESS($D167,44))=0,INDIRECT(ADDRESS($D167,38))="UL",ISERROR(SEARCH("Rear",INDIRECT(ADDRESS($D167,33)))),ISERROR(SEARCH("Side",INDIRECT(ADDRESS($D167,33))))),INDIRECT(ADDRESS($D167,COLUMN())),0),0),IF($E167&gt;0,IF(AND(INDIRECT(ADDRESS($E167,44))=0,INDIRECT(ADDRESS($E167,38))="UL",ISERROR(SEARCH("Rear",INDIRECT(ADDRESS($E167,33)))),ISERROR(SEARCH("Side",INDIRECT(ADDRESS($E167,33))))),INDIRECT(ADDRESS($E167,COLUMN())),0),0),IF($F167&gt;0,IF(AND(INDIRECT(ADDRESS($F167,44))=0,INDIRECT(ADDRESS($F167,38))="UL",ISERROR(SEARCH("Rear",INDIRECT(ADDRESS($F167,33)))),ISERROR(SEARCH("Side",INDIRECT(ADDRESS($F167,33))))),INDIRECT(ADDRESS($F167,COLUMN())),0),0),IF($G167&gt;0,IF(AND(INDIRECT(ADDRESS($G167,44))=0,INDIRECT(ADDRESS($G167,38))="UL",ISERROR(SEARCH("Rear",INDIRECT(ADDRESS($G167,33)))),ISERROR(SEARCH("Side",INDIRECT(ADDRESS($G167,33))))),INDIRECT(ADDRESS($G167,COLUMN())),0),0),IF($H167&gt;0,IF(AND(INDIRECT(ADDRESS($H167,44))=0,INDIRECT(ADDRESS($H167,38))="UL",ISERROR(SEARCH("Rear",INDIRECT(ADDRESS($H167,33)))),ISERROR(SEARCH("Side",INDIRECT(ADDRESS($H167,33))))),INDIRECT(ADDRESS($H167,COLUMN())),0),0),IF($I167&gt;0,IF(AND(INDIRECT(ADDRESS($I167,44))=0,INDIRECT(ADDRESS($I167,38))="UL",ISERROR(SEARCH("Rear",INDIRECT(ADDRESS($I167,33)))),ISERROR(SEARCH("Side",INDIRECT(ADDRESS($I167,33))))),INDIRECT(ADDRESS($I167,COLUMN())),0),0),IF($J167&gt;0,IF(AND(INDIRECT(ADDRESS($J167,44))=0,INDIRECT(ADDRESS($J167,38))="UL",ISERROR(SEARCH("Rear",INDIRECT(ADDRESS($J167,33)))),ISERROR(SEARCH("Side",INDIRECT(ADDRESS($J167,33))))),INDIRECT(ADDRESS($J167,COLUMN())),0),0),IF($K167&gt;0,IF(AND(INDIRECT(ADDRESS($K167,44))=0,INDIRECT(ADDRESS($K167,38))="UL",ISERROR(SEARCH("Rear",INDIRECT(ADDRESS($K167,33)))),ISERROR(SEARCH("Side",INDIRECT(ADDRESS($K167,33))))),INDIRECT(ADDRESS($K167,COLUMN())),0),0),IF($L167&gt;0,IF(AND(INDIRECT(ADDRESS($L167,44))=0,INDIRECT(ADDRESS($L167,38))="UL",ISERROR(SEARCH("Rear",INDIRECT(ADDRESS($L167,33)))),ISERROR(SEARCH("Side",INDIRECT(ADDRESS($L167,33))))),INDIRECT(ADDRESS($L167,COLUMN())),0),0),IF($M167&gt;0,IF(AND(INDIRECT(ADDRESS($M167,44))=0,INDIRECT(ADDRESS($M167,38))="UL",ISERROR(SEARCH("Rear",INDIRECT(ADDRESS($M167,33)))),ISERROR(SEARCH("Side",INDIRECT(ADDRESS($M167,33))))),INDIRECT(ADDRESS($M167,COLUMN())),0),0))</f>
        <v>0.33333333333333331</v>
      </c>
      <c r="AY167" s="58">
        <f t="shared" ca="1" si="124"/>
        <v>1.6666666666666665</v>
      </c>
      <c r="AZ167" s="58">
        <f t="shared" ca="1" si="125"/>
        <v>0.77777777777777768</v>
      </c>
      <c r="BA167" s="58" cm="1">
        <f t="array" aca="1" ref="BA167" ca="1">SUM(IF($C167&gt;0,IF(AND(INDIRECT(ADDRESS($C167,44))=0,INDIRECT(ADDRESS($C167,38))="UL"),INDIRECT(ADDRESS($C167,COLUMN())),0),0),IF($D167&gt;0,IF(AND(INDIRECT(ADDRESS($D167,44))=0,INDIRECT(ADDRESS($D167,38))="UL"),INDIRECT(ADDRESS($D167,COLUMN())),0),0),IF($E167&gt;0,IF(AND(INDIRECT(ADDRESS($E167,44))=0,INDIRECT(ADDRESS($E167,38))="UL"),INDIRECT(ADDRESS($E167,COLUMN())),0),0),IF($F167&gt;0,IF(AND(INDIRECT(ADDRESS($F167,44))=0,INDIRECT(ADDRESS($F167,38))="UL"),INDIRECT(ADDRESS($F167,COLUMN())),0),0),IF($G167&gt;0,IF(AND(INDIRECT(ADDRESS($G167,44))=0,INDIRECT(ADDRESS($G167,38))="UL"),INDIRECT(ADDRESS($G167,COLUMN())),0),0),IF($H167&gt;0,IF(AND(INDIRECT(ADDRESS($H167,44))=0,INDIRECT(ADDRESS($H167,38))="UL"),INDIRECT(ADDRESS($H167,COLUMN())),0),0),IF($I167&gt;0,IF(AND(INDIRECT(ADDRESS($I167,44))=0,INDIRECT(ADDRESS($I167,38))="UL"),INDIRECT(ADDRESS($I167,COLUMN())),0),0),IF($J167&gt;0,IF(AND(INDIRECT(ADDRESS($J167,44))=0,INDIRECT(ADDRESS($J167,38))="UL"),INDIRECT(ADDRESS($J167,COLUMN())),0),0),IF($K167&gt;0,IF(AND(INDIRECT(ADDRESS($K167,44))=0,INDIRECT(ADDRESS($K167,38))="UL"),INDIRECT(ADDRESS($K167,COLUMN())),0),0),IF($L167&gt;0,IF(AND(INDIRECT(ADDRESS($L167,44))=0,INDIRECT(ADDRESS($L167,38))="UL"),INDIRECT(ADDRESS($L167,COLUMN())),0),0),IF($M167&gt;0,IF(AND(INDIRECT(ADDRESS($M167,44))=0,INDIRECT(ADDRESS($M167,38))="UL"),INDIRECT(ADDRESS($M167,COLUMN())),0),0))</f>
        <v>0.48888888888888882</v>
      </c>
      <c r="BB167" s="58" cm="1">
        <f t="array" aca="1" ref="BB167" ca="1">SUM(IF($C167&gt;0,IF(AND(INDIRECT(ADDRESS($C167,44))=0,INDIRECT(ADDRESS($C167,38))="UL"),INDIRECT(ADDRESS($C167,COLUMN())),0),0),IF($D167&gt;0,IF(AND(INDIRECT(ADDRESS($D167,44))=0,INDIRECT(ADDRESS($D167,38))="UL"),INDIRECT(ADDRESS($D167,COLUMN())),0),0),IF($E167&gt;0,IF(AND(INDIRECT(ADDRESS($E167,44))=0,INDIRECT(ADDRESS($E167,38))="UL"),INDIRECT(ADDRESS($E167,COLUMN())),0),0),IF($F167&gt;0,IF(AND(INDIRECT(ADDRESS($F167,44))=0,INDIRECT(ADDRESS($F167,38))="UL"),INDIRECT(ADDRESS($F167,COLUMN())),0),0),IF($G167&gt;0,IF(AND(INDIRECT(ADDRESS($G167,44))=0,INDIRECT(ADDRESS($G167,38))="UL"),INDIRECT(ADDRESS($G167,COLUMN())),0),0),IF($H167&gt;0,IF(AND(INDIRECT(ADDRESS($H167,44))=0,INDIRECT(ADDRESS($H167,38))="UL"),INDIRECT(ADDRESS($H167,COLUMN())),0),0),IF($I167&gt;0,IF(AND(INDIRECT(ADDRESS($I167,44))=0,INDIRECT(ADDRESS($I167,38))="UL"),INDIRECT(ADDRESS($I167,COLUMN())),0),0),IF($J167&gt;0,IF(AND(INDIRECT(ADDRESS($J167,44))=0,INDIRECT(ADDRESS($J167,38))="UL"),INDIRECT(ADDRESS($J167,COLUMN())),0),0),IF($K167&gt;0,IF(AND(INDIRECT(ADDRESS($K167,44))=0,INDIRECT(ADDRESS($K167,38))="UL"),INDIRECT(ADDRESS($K167,COLUMN())),0),0),IF($L167&gt;0,IF(AND(INDIRECT(ADDRESS($L167,44))=0,INDIRECT(ADDRESS($L167,38))="UL"),INDIRECT(ADDRESS($L167,COLUMN())),0),0),IF($M167&gt;0,IF(AND(INDIRECT(ADDRESS($M167,44))=0,INDIRECT(ADDRESS($M167,38))="UL"),INDIRECT(ADDRESS($M167,COLUMN())),0),0))</f>
        <v>0.1333333333333333</v>
      </c>
      <c r="BC167" s="58" cm="1">
        <f t="array" aca="1" ref="BC167" ca="1">SUM(IF($C167&gt;0,IF(AND(INDIRECT(ADDRESS($C167,44))=0,INDIRECT(ADDRESS($C167,38))="UL"),INDIRECT(ADDRESS($C167,COLUMN())),0),0),IF($D167&gt;0,IF(AND(INDIRECT(ADDRESS($D167,44))=0,INDIRECT(ADDRESS($D167,38))="UL"),INDIRECT(ADDRESS($D167,COLUMN())),0),0),IF($E167&gt;0,IF(AND(INDIRECT(ADDRESS($E167,44))=0,INDIRECT(ADDRESS($E167,38))="UL"),INDIRECT(ADDRESS($E167,COLUMN())),0),0),IF($F167&gt;0,IF(AND(INDIRECT(ADDRESS($F167,44))=0,INDIRECT(ADDRESS($F167,38))="UL"),INDIRECT(ADDRESS($F167,COLUMN())),0),0),IF($G167&gt;0,IF(AND(INDIRECT(ADDRESS($G167,44))=0,INDIRECT(ADDRESS($G167,38))="UL"),INDIRECT(ADDRESS($G167,COLUMN())),0),0),IF($H167&gt;0,IF(AND(INDIRECT(ADDRESS($H167,44))=0,INDIRECT(ADDRESS($H167,38))="UL"),INDIRECT(ADDRESS($H167,COLUMN())),0),0),IF($I167&gt;0,IF(AND(INDIRECT(ADDRESS($I167,44))=0,INDIRECT(ADDRESS($I167,38))="UL"),INDIRECT(ADDRESS($I167,COLUMN())),0),0),IF($J167&gt;0,IF(AND(INDIRECT(ADDRESS($J167,44))=0,INDIRECT(ADDRESS($J167,38))="UL"),INDIRECT(ADDRESS($J167,COLUMN())),0),0),IF($K167&gt;0,IF(AND(INDIRECT(ADDRESS($K167,44))=0,INDIRECT(ADDRESS($K167,38))="UL"),INDIRECT(ADDRESS($K167,COLUMN())),0),0),IF($L167&gt;0,IF(AND(INDIRECT(ADDRESS($L167,44))=0,INDIRECT(ADDRESS($L167,38))="UL"),INDIRECT(ADDRESS($L167,COLUMN())),0),0),IF($M167&gt;0,IF(AND(INDIRECT(ADDRESS($M167,44))=0,INDIRECT(ADDRESS($M167,38))="UL"),INDIRECT(ADDRESS($M167,COLUMN())),0),0))</f>
        <v>0.1333333333333333</v>
      </c>
      <c r="BD167" s="58" cm="1">
        <f t="array" aca="1" ref="BD167" ca="1">SUM(IF($C167&gt;0,IF(AND(INDIRECT(ADDRESS($C167,44))=0,INDIRECT(ADDRESS($C167,38))="UL"),INDIRECT(ADDRESS($C167,COLUMN())),0),0),IF($D167&gt;0,IF(AND(INDIRECT(ADDRESS($D167,44))=0,INDIRECT(ADDRESS($D167,38))="UL"),INDIRECT(ADDRESS($D167,COLUMN())),0),0),IF($E167&gt;0,IF(AND(INDIRECT(ADDRESS($E167,44))=0,INDIRECT(ADDRESS($E167,38))="UL"),INDIRECT(ADDRESS($E167,COLUMN())),0),0),IF($F167&gt;0,IF(AND(INDIRECT(ADDRESS($F167,44))=0,INDIRECT(ADDRESS($F167,38))="UL"),INDIRECT(ADDRESS($F167,COLUMN())),0),0),IF($G167&gt;0,IF(AND(INDIRECT(ADDRESS($G167,44))=0,INDIRECT(ADDRESS($G167,38))="UL"),INDIRECT(ADDRESS($G167,COLUMN())),0),0),IF($H167&gt;0,IF(AND(INDIRECT(ADDRESS($H167,44))=0,INDIRECT(ADDRESS($H167,38))="UL"),INDIRECT(ADDRESS($H167,COLUMN())),0),0),IF($I167&gt;0,IF(AND(INDIRECT(ADDRESS($I167,44))=0,INDIRECT(ADDRESS($I167,38))="UL"),INDIRECT(ADDRESS($I167,COLUMN())),0),0),IF($J167&gt;0,IF(AND(INDIRECT(ADDRESS($J167,44))=0,INDIRECT(ADDRESS($J167,38))="UL"),INDIRECT(ADDRESS($J167,COLUMN())),0),0),IF($K167&gt;0,IF(AND(INDIRECT(ADDRESS($K167,44))=0,INDIRECT(ADDRESS($K167,38))="UL"),INDIRECT(ADDRESS($K167,COLUMN())),0),0),IF($L167&gt;0,IF(AND(INDIRECT(ADDRESS($L167,44))=0,INDIRECT(ADDRESS($L167,38))="UL"),INDIRECT(ADDRESS($L167,COLUMN())),0),0),IF($M167&gt;0,IF(AND(INDIRECT(ADDRESS($M167,44))=0,INDIRECT(ADDRESS($M167,38))="UL"),INDIRECT(ADDRESS($M167,COLUMN())),0),0))</f>
        <v>0.48888888888888887</v>
      </c>
      <c r="BE167" s="57">
        <f t="shared" ca="1" si="126"/>
        <v>0.1333333333333333</v>
      </c>
      <c r="BF167" s="57" cm="1">
        <f t="array" aca="1" ref="BF167" ca="1">SUM(IF($C167&gt;0,IF(INDIRECT(ADDRESS($C167,45))=1,INDIRECT(ADDRESS($C167,52))*INDIRECT(ADDRESS($C167,42))/5,0),0), IF($D167&gt;0,IF(INDIRECT(ADDRESS($D167,45))=1,INDIRECT(ADDRESS($D167,52))*INDIRECT(ADDRESS($D167,42))/5,0),0), IF($E167&gt;0,IF(INDIRECT(ADDRESS($E167,45))=1,INDIRECT(ADDRESS($E167,52))*INDIRECT(ADDRESS($E167,42))/5,0),0), IF($F167&gt;0,IF(INDIRECT(ADDRESS($F167,45))=1,INDIRECT(ADDRESS($F167,52))*INDIRECT(ADDRESS($F167,42))/5,0),0), IF($G167&gt;0,IF(INDIRECT(ADDRESS($G167,45))=1,INDIRECT(ADDRESS($G167,52))*INDIRECT(ADDRESS($G167,42))/5,0),0), IF($H167&gt;0,IF(INDIRECT(ADDRESS($H167,45))=1,INDIRECT(ADDRESS($H167,52))*INDIRECT(ADDRESS($H167,42))/5,0),0)
)*$BF$296/100</f>
        <v>0</v>
      </c>
      <c r="BG167" s="19">
        <v>1</v>
      </c>
      <c r="BH167" s="57" cm="1">
        <f t="array" aca="1" ref="BH167" ca="1">SUM(IF($C167&gt;0,IF(AND(INDIRECT(ADDRESS($C167,44))=0,INDIRECT(ADDRESS($C167,38))&lt;&gt;"UL"),INDIRECT(ADDRESS($C167,COLUMN()-12)),0),0), IF($D167&gt;0,IF(AND(INDIRECT(ADDRESS($D167,44))=0,INDIRECT(ADDRESS($D167,38))&lt;&gt;"UL"),INDIRECT(ADDRESS($D167,COLUMN()-12)),0),0), IF($E167&gt;0,IF(AND(INDIRECT(ADDRESS($E167,44))=0,INDIRECT(ADDRESS($E167,38))&lt;&gt;"UL"),INDIRECT(ADDRESS($E167,COLUMN()-12)),0),0), IF($F167&gt;0,IF(AND(INDIRECT(ADDRESS($F167,44))=0,INDIRECT(ADDRESS($F167,38))&lt;&gt;"UL"),INDIRECT(ADDRESS($F167,COLUMN()-12)),0),0), IF($G167&gt;0,IF(AND(INDIRECT(ADDRESS($G167,44))=0,INDIRECT(ADDRESS($G167,38))&lt;&gt;"UL"),INDIRECT(ADDRESS($G167,COLUMN()-12)),0),0), IF($H167&gt;0,IF(AND(INDIRECT(ADDRESS($H167,44))=0,INDIRECT(ADDRESS($H167,38))&lt;&gt;"UL"),INDIRECT(ADDRESS($H167,COLUMN()-12)),0),0), IF($I167&gt;0,IF(AND(INDIRECT(ADDRESS($I167,44))=0,INDIRECT(ADDRESS($I167,38))&lt;&gt;"UL"),INDIRECT(ADDRESS($I167,COLUMN()-12)),0),0), IF($J167&gt;0,IF(AND(INDIRECT(ADDRESS($J167,44))=0,INDIRECT(ADDRESS($J167,38))&lt;&gt;"UL"),INDIRECT(ADDRESS($J167,COLUMN()-12)),0),0), IF($K167&gt;0,IF(AND(INDIRECT(ADDRESS($K167,44))=0,INDIRECT(ADDRESS($K167,38))&lt;&gt;"UL"),INDIRECT(ADDRESS($K167,COLUMN()-12)),0),0), IF($L167&gt;0,IF(AND(INDIRECT(ADDRESS($L167,44))=0,INDIRECT(ADDRESS($L167,38))&lt;&gt;"UL"),INDIRECT(ADDRESS($L167,COLUMN()-12)),0),0), IF($M167&gt;0,IF(AND(INDIRECT(ADDRESS($M167,44))=0,INDIRECT(ADDRESS($M167,38))&lt;&gt;"UL"),INDIRECT(ADDRESS($M167,COLUMN()-12)),0),0))</f>
        <v>0</v>
      </c>
      <c r="BI167" s="57" cm="1">
        <f t="array" aca="1" ref="BI167" ca="1">SUM(IF($C167&gt;0,IF(AND(INDIRECT(ADDRESS($C167,44))=0,INDIRECT(ADDRESS($C167,38))&lt;&gt;"UL"),INDIRECT(ADDRESS($C167,COLUMN()-12)),0),0), IF($D167&gt;0,IF(AND(INDIRECT(ADDRESS($D167,44))=0,INDIRECT(ADDRESS($D167,38))&lt;&gt;"UL"),INDIRECT(ADDRESS($D167,COLUMN()-12)),0),0), IF($E167&gt;0,IF(AND(INDIRECT(ADDRESS($E167,44))=0,INDIRECT(ADDRESS($E167,38))&lt;&gt;"UL"),INDIRECT(ADDRESS($E167,COLUMN()-12)),0),0), IF($F167&gt;0,IF(AND(INDIRECT(ADDRESS($F167,44))=0,INDIRECT(ADDRESS($F167,38))&lt;&gt;"UL"),INDIRECT(ADDRESS($F167,COLUMN()-12)),0),0), IF($G167&gt;0,IF(AND(INDIRECT(ADDRESS($G167,44))=0,INDIRECT(ADDRESS($G167,38))&lt;&gt;"UL"),INDIRECT(ADDRESS($G167,COLUMN()-12)),0),0), IF($H167&gt;0,IF(AND(INDIRECT(ADDRESS($H167,44))=0,INDIRECT(ADDRESS($H167,38))&lt;&gt;"UL"),INDIRECT(ADDRESS($H167,COLUMN()-12)),0),0), IF($I167&gt;0,IF(AND(INDIRECT(ADDRESS($I167,44))=0,INDIRECT(ADDRESS($I167,38))&lt;&gt;"UL"),INDIRECT(ADDRESS($I167,COLUMN()-12)),0),0), IF($J167&gt;0,IF(AND(INDIRECT(ADDRESS($J167,44))=0,INDIRECT(ADDRESS($J167,38))&lt;&gt;"UL"),INDIRECT(ADDRESS($J167,COLUMN()-12)),0),0), IF($K167&gt;0,IF(AND(INDIRECT(ADDRESS($K167,44))=0,INDIRECT(ADDRESS($K167,38))&lt;&gt;"UL"),INDIRECT(ADDRESS($K167,COLUMN()-12)),0),0), IF($L167&gt;0,IF(AND(INDIRECT(ADDRESS($L167,44))=0,INDIRECT(ADDRESS($L167,38))&lt;&gt;"UL"),INDIRECT(ADDRESS($L167,COLUMN()-12)),0),0), IF($M167&gt;0,IF(AND(INDIRECT(ADDRESS($M167,44))=0,INDIRECT(ADDRESS($M167,38))&lt;&gt;"UL"),INDIRECT(ADDRESS($M167,COLUMN()-12)),0),0))</f>
        <v>1.1111111111111109</v>
      </c>
      <c r="BJ167" s="57" cm="1">
        <f t="array" aca="1" ref="BJ167" ca="1">SUM(IF($C167&gt;0,IF(AND(INDIRECT(ADDRESS($C167,44))=0,INDIRECT(ADDRESS($C167,38))&lt;&gt;"UL"),INDIRECT(ADDRESS($C167,COLUMN()-12)),0),0), IF($D167&gt;0,IF(AND(INDIRECT(ADDRESS($D167,44))=0,INDIRECT(ADDRESS($D167,38))&lt;&gt;"UL"),INDIRECT(ADDRESS($D167,COLUMN()-12)),0),0), IF($E167&gt;0,IF(AND(INDIRECT(ADDRESS($E167,44))=0,INDIRECT(ADDRESS($E167,38))&lt;&gt;"UL"),INDIRECT(ADDRESS($E167,COLUMN()-12)),0),0), IF($F167&gt;0,IF(AND(INDIRECT(ADDRESS($F167,44))=0,INDIRECT(ADDRESS($F167,38))&lt;&gt;"UL"),INDIRECT(ADDRESS($F167,COLUMN()-12)),0),0), IF($G167&gt;0,IF(AND(INDIRECT(ADDRESS($G167,44))=0,INDIRECT(ADDRESS($G167,38))&lt;&gt;"UL"),INDIRECT(ADDRESS($G167,COLUMN()-12)),0),0), IF($H167&gt;0,IF(AND(INDIRECT(ADDRESS($H167,44))=0,INDIRECT(ADDRESS($H167,38))&lt;&gt;"UL"),INDIRECT(ADDRESS($H167,COLUMN()-12)),0),0), IF($I167&gt;0,IF(AND(INDIRECT(ADDRESS($I167,44))=0,INDIRECT(ADDRESS($I167,38))&lt;&gt;"UL"),INDIRECT(ADDRESS($I167,COLUMN()-12)),0),0), IF($J167&gt;0,IF(AND(INDIRECT(ADDRESS($J167,44))=0,INDIRECT(ADDRESS($J167,38))&lt;&gt;"UL"),INDIRECT(ADDRESS($J167,COLUMN()-12)),0),0), IF($K167&gt;0,IF(AND(INDIRECT(ADDRESS($K167,44))=0,INDIRECT(ADDRESS($K167,38))&lt;&gt;"UL"),INDIRECT(ADDRESS($K167,COLUMN()-12)),0),0), IF($L167&gt;0,IF(AND(INDIRECT(ADDRESS($L167,44))=0,INDIRECT(ADDRESS($L167,38))&lt;&gt;"UL"),INDIRECT(ADDRESS($L167,COLUMN()-12)),0),0), IF($M167&gt;0,IF(AND(INDIRECT(ADDRESS($M167,44))=0,INDIRECT(ADDRESS($M167,38))&lt;&gt;"UL"),INDIRECT(ADDRESS($M167,COLUMN()-12)),0),0))</f>
        <v>1.1111111111111109</v>
      </c>
      <c r="BK167" s="57">
        <f t="shared" ca="1" si="127"/>
        <v>1.1111111111111109</v>
      </c>
      <c r="BL167" s="58">
        <f t="shared" ca="1" si="128"/>
        <v>0.74074074074074059</v>
      </c>
      <c r="BM167" s="57" cm="1">
        <f t="array" aca="1" ref="BM167" ca="1">SUM(IF($C167&gt;0,IF(AND(INDIRECT(ADDRESS($C167,44))=0,INDIRECT(ADDRESS($C167,38))&lt;&gt;"UL"),INDIRECT(ADDRESS($C167,COLUMN()-12)),0),0), IF($D167&gt;0,IF(AND(INDIRECT(ADDRESS($D167,44))=0,INDIRECT(ADDRESS($D167,38))&lt;&gt;"UL"),INDIRECT(ADDRESS($D167,COLUMN()-12)),0),0), IF($E167&gt;0,IF(AND(INDIRECT(ADDRESS($E167,44))=0,INDIRECT(ADDRESS($E167,38))&lt;&gt;"UL"),INDIRECT(ADDRESS($E167,COLUMN()-12)),0),0), IF($F167&gt;0,IF(AND(INDIRECT(ADDRESS($F167,44))=0,INDIRECT(ADDRESS($F167,38))&lt;&gt;"UL"),INDIRECT(ADDRESS($F167,COLUMN()-12)),0),0), IF($G167&gt;0,IF(AND(INDIRECT(ADDRESS($G167,44))=0,INDIRECT(ADDRESS($G167,38))&lt;&gt;"UL"),INDIRECT(ADDRESS($G167,COLUMN()-12)),0),0), IF($H167&gt;0,IF(AND(INDIRECT(ADDRESS($H167,44))=0,INDIRECT(ADDRESS($H167,38))&lt;&gt;"UL"),INDIRECT(ADDRESS($H167,COLUMN()-12)),0),0), IF($I167&gt;0,IF(AND(INDIRECT(ADDRESS($I167,44))=0,INDIRECT(ADDRESS($I167,38))&lt;&gt;"UL"),INDIRECT(ADDRESS($I167,COLUMN()-12)),0),0), IF($J167&gt;0,IF(AND(INDIRECT(ADDRESS($J167,44))=0,INDIRECT(ADDRESS($J167,38))&lt;&gt;"UL"),INDIRECT(ADDRESS($J167,COLUMN()-12)),0),0), IF($K167&gt;0,IF(AND(INDIRECT(ADDRESS($K167,44))=0,INDIRECT(ADDRESS($K167,38))&lt;&gt;"UL"),INDIRECT(ADDRESS($K167,COLUMN()-11)),0),0), IF($L167&gt;0,IF(AND(INDIRECT(ADDRESS($L167,44))=0,INDIRECT(ADDRESS($L167,38))&lt;&gt;"UL"),INDIRECT(ADDRESS($L167,COLUMN()-11)),0),0), IF($M167&gt;0,IF(AND(INDIRECT(ADDRESS($M167,44))=0,INDIRECT(ADDRESS($M167,38))&lt;&gt;"UL"),INDIRECT(ADDRESS($M167,COLUMN()-11)),0),0))</f>
        <v>0.44444444444444436</v>
      </c>
      <c r="BN167" s="57" cm="1">
        <f t="array" aca="1" ref="BN167" ca="1">SUM(IF($C167&gt;0,IF(AND(INDIRECT(ADDRESS($C167,44))=0,INDIRECT(ADDRESS($C167,38))&lt;&gt;"UL"),INDIRECT(ADDRESS($C167,COLUMN()-12)),0),0), IF($D167&gt;0,IF(AND(INDIRECT(ADDRESS($D167,44))=0,INDIRECT(ADDRESS($D167,38))&lt;&gt;"UL"),INDIRECT(ADDRESS($D167,COLUMN()-12)),0),0), IF($E167&gt;0,IF(AND(INDIRECT(ADDRESS($E167,44))=0,INDIRECT(ADDRESS($E167,38))&lt;&gt;"UL"),INDIRECT(ADDRESS($E167,COLUMN()-12)),0),0), IF($F167&gt;0,IF(AND(INDIRECT(ADDRESS($F167,44))=0,INDIRECT(ADDRESS($F167,38))&lt;&gt;"UL"),INDIRECT(ADDRESS($F167,COLUMN()-12)),0),0), IF($G167&gt;0,IF(AND(INDIRECT(ADDRESS($G167,44))=0,INDIRECT(ADDRESS($G167,38))&lt;&gt;"UL"),INDIRECT(ADDRESS($G167,COLUMN()-12)),0),0), IF($H167&gt;0,IF(AND(INDIRECT(ADDRESS($H167,44))=0,INDIRECT(ADDRESS($H167,38))&lt;&gt;"UL"),INDIRECT(ADDRESS($H167,COLUMN()-12)),0),0), IF($I167&gt;0,IF(AND(INDIRECT(ADDRESS($I167,44))=0,INDIRECT(ADDRESS($I167,38))&lt;&gt;"UL"),INDIRECT(ADDRESS($I167,COLUMN()-12)),0),0), IF($J167&gt;0,IF(AND(INDIRECT(ADDRESS($J167,44))=0,INDIRECT(ADDRESS($J167,38))&lt;&gt;"UL"),INDIRECT(ADDRESS($J167,COLUMN()-12)),0),0), IF($K167&gt;0,IF(AND(INDIRECT(ADDRESS($K167,44))=0,INDIRECT(ADDRESS($K167,38))&lt;&gt;"UL"),INDIRECT(ADDRESS($K167,COLUMN()-11)),0),0), IF($L167&gt;0,IF(AND(INDIRECT(ADDRESS($L167,44))=0,INDIRECT(ADDRESS($L167,38))&lt;&gt;"UL"),INDIRECT(ADDRESS($L167,COLUMN()-11)),0),0), IF($M167&gt;0,IF(AND(INDIRECT(ADDRESS($M167,44))=0,INDIRECT(ADDRESS($M167,38))&lt;&gt;"UL"),INDIRECT(ADDRESS($M167,COLUMN()-11)),0),0))</f>
        <v>0.14814814814814811</v>
      </c>
      <c r="BO167" s="57" cm="1">
        <f t="array" aca="1" ref="BO167" ca="1">SUM(IF($C167&gt;0,IF(AND(INDIRECT(ADDRESS($C167,44))=0,INDIRECT(ADDRESS($C167,38))&lt;&gt;"UL"),INDIRECT(ADDRESS($C167,COLUMN()-12)),0),0), IF($D167&gt;0,IF(AND(INDIRECT(ADDRESS($D167,44))=0,INDIRECT(ADDRESS($D167,38))&lt;&gt;"UL"),INDIRECT(ADDRESS($D167,COLUMN()-12)),0),0), IF($E167&gt;0,IF(AND(INDIRECT(ADDRESS($E167,44))=0,INDIRECT(ADDRESS($E167,38))&lt;&gt;"UL"),INDIRECT(ADDRESS($E167,COLUMN()-12)),0),0), IF($F167&gt;0,IF(AND(INDIRECT(ADDRESS($F167,44))=0,INDIRECT(ADDRESS($F167,38))&lt;&gt;"UL"),INDIRECT(ADDRESS($F167,COLUMN()-12)),0),0), IF($G167&gt;0,IF(AND(INDIRECT(ADDRESS($G167,44))=0,INDIRECT(ADDRESS($G167,38))&lt;&gt;"UL"),INDIRECT(ADDRESS($G167,COLUMN()-12)),0),0), IF($H167&gt;0,IF(AND(INDIRECT(ADDRESS($H167,44))=0,INDIRECT(ADDRESS($H167,38))&lt;&gt;"UL"),INDIRECT(ADDRESS($H167,COLUMN()-12)),0),0), IF($I167&gt;0,IF(AND(INDIRECT(ADDRESS($I167,44))=0,INDIRECT(ADDRESS($I167,38))&lt;&gt;"UL"),INDIRECT(ADDRESS($I167,COLUMN()-12)),0),0), IF($J167&gt;0,IF(AND(INDIRECT(ADDRESS($J167,44))=0,INDIRECT(ADDRESS($J167,38))&lt;&gt;"UL"),INDIRECT(ADDRESS($J167,COLUMN()-12)),0),0), IF($K167&gt;0,IF(AND(INDIRECT(ADDRESS($K167,44))=0,INDIRECT(ADDRESS($K167,38))&lt;&gt;"UL"),INDIRECT(ADDRESS($K167,COLUMN()-11)),0),0), IF($L167&gt;0,IF(AND(INDIRECT(ADDRESS($L167,44))=0,INDIRECT(ADDRESS($L167,38))&lt;&gt;"UL"),INDIRECT(ADDRESS($L167,COLUMN()-11)),0),0), IF($M167&gt;0,IF(AND(INDIRECT(ADDRESS($M167,44))=0,INDIRECT(ADDRESS($M167,38))&lt;&gt;"UL"),INDIRECT(ADDRESS($M167,COLUMN()-11)),0),0))</f>
        <v>0.29629629629629622</v>
      </c>
      <c r="BP167" s="57" cm="1">
        <f t="array" aca="1" ref="BP167" ca="1">SUM(IF($C167&gt;0,IF(AND(INDIRECT(ADDRESS($C167,44))=0,INDIRECT(ADDRESS($C167,38))&lt;&gt;"UL"),INDIRECT(ADDRESS($C167,COLUMN()-12)),0),0), IF($D167&gt;0,IF(AND(INDIRECT(ADDRESS($D167,44))=0,INDIRECT(ADDRESS($D167,38))&lt;&gt;"UL"),INDIRECT(ADDRESS($D167,COLUMN()-12)),0),0), IF($E167&gt;0,IF(AND(INDIRECT(ADDRESS($E167,44))=0,INDIRECT(ADDRESS($E167,38))&lt;&gt;"UL"),INDIRECT(ADDRESS($E167,COLUMN()-12)),0),0), IF($F167&gt;0,IF(AND(INDIRECT(ADDRESS($F167,44))=0,INDIRECT(ADDRESS($F167,38))&lt;&gt;"UL"),INDIRECT(ADDRESS($F167,COLUMN()-12)),0),0), IF($G167&gt;0,IF(AND(INDIRECT(ADDRESS($G167,44))=0,INDIRECT(ADDRESS($G167,38))&lt;&gt;"UL"),INDIRECT(ADDRESS($G167,COLUMN()-12)),0),0), IF($H167&gt;0,IF(AND(INDIRECT(ADDRESS($H167,44))=0,INDIRECT(ADDRESS($H167,38))&lt;&gt;"UL"),INDIRECT(ADDRESS($H167,COLUMN()-12)),0),0), IF($I167&gt;0,IF(AND(INDIRECT(ADDRESS($I167,44))=0,INDIRECT(ADDRESS($I167,38))&lt;&gt;"UL"),INDIRECT(ADDRESS($I167,COLUMN()-12)),0),0), IF($J167&gt;0,IF(AND(INDIRECT(ADDRESS($J167,44))=0,INDIRECT(ADDRESS($J167,38))&lt;&gt;"UL"),INDIRECT(ADDRESS($J167,COLUMN()-12)),0),0), IF($K167&gt;0,IF(AND(INDIRECT(ADDRESS($K167,44))=0,INDIRECT(ADDRESS($K167,38))&lt;&gt;"UL"),INDIRECT(ADDRESS($K167,COLUMN()-11)),0),0), IF($L167&gt;0,IF(AND(INDIRECT(ADDRESS($L167,44))=0,INDIRECT(ADDRESS($L167,38))&lt;&gt;"UL"),INDIRECT(ADDRESS($L167,COLUMN()-11)),0),0), IF($M167&gt;0,IF(AND(INDIRECT(ADDRESS($M167,44))=0,INDIRECT(ADDRESS($M167,38))&lt;&gt;"UL"),INDIRECT(ADDRESS($M167,COLUMN()-11)),0),0))</f>
        <v>0.29629629629629622</v>
      </c>
      <c r="BQ167" s="57">
        <f t="shared" ca="1" si="129"/>
        <v>0.14814814814814811</v>
      </c>
      <c r="BR167" s="161">
        <f t="shared" ca="1" si="130"/>
        <v>70.511606043287784</v>
      </c>
      <c r="BS167" s="59"/>
      <c r="BT167" s="56">
        <f t="shared" ca="1" si="131"/>
        <v>4.2383569166818553</v>
      </c>
      <c r="BU167" s="56">
        <f t="shared" ca="1" si="132"/>
        <v>0.15697618209932798</v>
      </c>
      <c r="BV167" s="57" t="s">
        <v>34</v>
      </c>
      <c r="BW167" s="57" cm="1">
        <f t="array" aca="1" ref="BW167" ca="1">SUM(IF($C167&gt;0,IF(AND(INDIRECT(ADDRESS($C167,44))=0,INDIRECT(ADDRESS($C167,38))="UL",ISERROR(SEARCH("Rear",INDIRECT(ADDRESS($C167,33)))),ISERROR(SEARCH("Side",INDIRECT(ADDRESS($C167,33))))),INDIRECT(ADDRESS($C167,COLUMN())),0),0),IF($D167&gt;0,IF(AND(INDIRECT(ADDRESS($D167,44))=0,INDIRECT(ADDRESS($D167,38))="UL",ISERROR(SEARCH("Rear",INDIRECT(ADDRESS($D167,33)))),ISERROR(SEARCH("Side",INDIRECT(ADDRESS($D167,33))))),INDIRECT(ADDRESS($D167,COLUMN())),0),0),IF($E167&gt;0,IF(AND(INDIRECT(ADDRESS($E167,44))=0,INDIRECT(ADDRESS($E167,38))="UL",ISERROR(SEARCH("Rear",INDIRECT(ADDRESS($E167,33)))),ISERROR(SEARCH("Side",INDIRECT(ADDRESS($E167,33))))),INDIRECT(ADDRESS($E167,COLUMN())),0),0),IF($F167&gt;0,IF(AND(INDIRECT(ADDRESS($F167,44))=0,INDIRECT(ADDRESS($F167,38))="UL",ISERROR(SEARCH("Rear",INDIRECT(ADDRESS($F167,33)))),ISERROR(SEARCH("Side",INDIRECT(ADDRESS($F167,33))))),INDIRECT(ADDRESS($F167,COLUMN())),0),0),IF($G167&gt;0,IF(AND(INDIRECT(ADDRESS($G167,44))=0,INDIRECT(ADDRESS($G167,38))="UL",ISERROR(SEARCH("Rear",INDIRECT(ADDRESS($G167,33)))),ISERROR(SEARCH("Side",INDIRECT(ADDRESS($G167,33))))),INDIRECT(ADDRESS($G167,COLUMN())),0),0),IF($H167&gt;0,IF(AND(INDIRECT(ADDRESS($H167,44))=0,INDIRECT(ADDRESS($H167,38))="UL",ISERROR(SEARCH("Rear",INDIRECT(ADDRESS($H167,33)))),ISERROR(SEARCH("Side",INDIRECT(ADDRESS($H167,33))))),INDIRECT(ADDRESS($H167,COLUMN())),0),0),IF($I167&gt;0,IF(AND(INDIRECT(ADDRESS($I167,44))=0,INDIRECT(ADDRESS($I167,38))="UL",ISERROR(SEARCH("Rear",INDIRECT(ADDRESS($I167,33)))),ISERROR(SEARCH("Side",INDIRECT(ADDRESS($I167,33))))),INDIRECT(ADDRESS($I167,COLUMN())),0),0),IF($J167&gt;0,IF(AND(INDIRECT(ADDRESS($J167,44))=0,INDIRECT(ADDRESS($J167,38))="UL",ISERROR(SEARCH("Rear",INDIRECT(ADDRESS($J167,33)))),ISERROR(SEARCH("Side",INDIRECT(ADDRESS($J167,33))))),INDIRECT(ADDRESS($J167,COLUMN())),0),0),IF($K167&gt;0,IF(AND(INDIRECT(ADDRESS($K167,44))=0,INDIRECT(ADDRESS($K167,38))="UL",ISERROR(SEARCH("Rear",INDIRECT(ADDRESS($K167,33)))),ISERROR(SEARCH("Side",INDIRECT(ADDRESS($K167,33))))),INDIRECT(ADDRESS($K167,COLUMN())),0),0),IF($L167&gt;0,IF(AND(INDIRECT(ADDRESS($L167,44))=0,INDIRECT(ADDRESS($L167,38))="UL",ISERROR(SEARCH("Rear",INDIRECT(ADDRESS($L167,33)))),ISERROR(SEARCH("Side",INDIRECT(ADDRESS($L167,33))))),INDIRECT(ADDRESS($L167,COLUMN())),0),0),IF($M167&gt;0,IF(AND(INDIRECT(ADDRESS($M167,44))=0,INDIRECT(ADDRESS($M167,38))="UL",ISERROR(SEARCH("Rear",INDIRECT(ADDRESS($M167,33)))),ISERROR(SEARCH("Side",INDIRECT(ADDRESS($M167,33))))),INDIRECT(ADDRESS($M167,COLUMN())),0),0))</f>
        <v>0.83333333333333326</v>
      </c>
      <c r="BX167" s="57">
        <f ca="1">IF(BV167="S",AV167,BW167)</f>
        <v>0.83333333333333326</v>
      </c>
      <c r="BY167" s="57" cm="1">
        <f t="array" aca="1" ref="BY167" ca="1">SUM(IF($C167&gt;0,IF(AND(INDIRECT(ADDRESS($C167,44))=0,INDIRECT(ADDRESS($C167,38))="UL"),INDIRECT(ADDRESS($C167,COLUMN())),0),0),IF($D167&gt;0,IF(AND(INDIRECT(ADDRESS($D167,44))=0,INDIRECT(ADDRESS($D167,38))="UL"),INDIRECT(ADDRESS($D167,COLUMN())),0),0),IF($E167&gt;0,IF(AND(INDIRECT(ADDRESS($E167,44))=0,INDIRECT(ADDRESS($E167,38))="UL"),INDIRECT(ADDRESS($E167,COLUMN())),0),0),IF($F167&gt;0,IF(AND(INDIRECT(ADDRESS($F167,44))=0,INDIRECT(ADDRESS($F167,38))="UL"),INDIRECT(ADDRESS($F167,COLUMN())),0),0),IF($G167&gt;0,IF(AND(INDIRECT(ADDRESS($G167,44))=0,INDIRECT(ADDRESS($G167,38))="UL"),INDIRECT(ADDRESS($G167,COLUMN())),0),0),IF($H167&gt;0,IF(AND(INDIRECT(ADDRESS($H167,44))=0,INDIRECT(ADDRESS($H167,38))="UL"),INDIRECT(ADDRESS($H167,COLUMN())),0),0),IF($I167&gt;0,IF(AND(INDIRECT(ADDRESS($I167,44))=0,INDIRECT(ADDRESS($I167,38))="UL"),INDIRECT(ADDRESS($I167,COLUMN())),0),0),IF($J167&gt;0,IF(AND(INDIRECT(ADDRESS($J167,44))=0,INDIRECT(ADDRESS($J167,38))="UL"),INDIRECT(ADDRESS($J167,COLUMN())),0),0),IF($K167&gt;0,IF(AND(INDIRECT(ADDRESS($K167,44))=0,INDIRECT(ADDRESS($K167,38))="UL"),INDIRECT(ADDRESS($K167,COLUMN())),0),0),IF($L167&gt;0,IF(AND(INDIRECT(ADDRESS($L167,44))=0,INDIRECT(ADDRESS($L167,38))="UL"),INDIRECT(ADDRESS($L167,COLUMN())),0),0),IF($M167&gt;0,IF(AND(INDIRECT(ADDRESS($M167,44))=0,INDIRECT(ADDRESS($M167,38))="UL"),INDIRECT(ADDRESS($M167,COLUMN())),0),0))</f>
        <v>0.27777777777777779</v>
      </c>
      <c r="BZ167" s="57" cm="1">
        <f t="array" aca="1" ref="BZ167" ca="1">SUM(IF($C167&gt;0,IF(AND(INDIRECT(ADDRESS($C167,44))=0,INDIRECT(ADDRESS($C167,38))="UL"),INDIRECT(ADDRESS($C167,COLUMN())),0),0),IF($D167&gt;0,IF(AND(INDIRECT(ADDRESS($D167,44))=0,INDIRECT(ADDRESS($D167,38))="UL"),INDIRECT(ADDRESS($D167,COLUMN())),0),0),IF($E167&gt;0,IF(AND(INDIRECT(ADDRESS($E167,44))=0,INDIRECT(ADDRESS($E167,38))="UL"),INDIRECT(ADDRESS($E167,COLUMN())),0),0),IF($F167&gt;0,IF(AND(INDIRECT(ADDRESS($F167,44))=0,INDIRECT(ADDRESS($F167,38))="UL"),INDIRECT(ADDRESS($F167,COLUMN())),0),0),IF($G167&gt;0,IF(AND(INDIRECT(ADDRESS($G167,44))=0,INDIRECT(ADDRESS($G167,38))="UL"),INDIRECT(ADDRESS($G167,COLUMN())),0),0),IF($H167&gt;0,IF(AND(INDIRECT(ADDRESS($H167,44))=0,INDIRECT(ADDRESS($H167,38))="UL"),INDIRECT(ADDRESS($H167,COLUMN())),0),0),IF($I167&gt;0,IF(AND(INDIRECT(ADDRESS($I167,44))=0,INDIRECT(ADDRESS($I167,38))="UL"),INDIRECT(ADDRESS($I167,COLUMN())),0),0),IF($J167&gt;0,IF(AND(INDIRECT(ADDRESS($J167,44))=0,INDIRECT(ADDRESS($J167,38))="UL"),INDIRECT(ADDRESS($J167,COLUMN())),0),0),IF($K167&gt;0,IF(AND(INDIRECT(ADDRESS($K167,44))=0,INDIRECT(ADDRESS($K167,38))="UL"),INDIRECT(ADDRESS($K167,COLUMN())),0),0),IF($L167&gt;0,IF(AND(INDIRECT(ADDRESS($L167,44))=0,INDIRECT(ADDRESS($L167,38))="UL"),INDIRECT(ADDRESS($L167,COLUMN())),0),0),IF($M167&gt;0,IF(AND(INDIRECT(ADDRESS($M167,44))=0,INDIRECT(ADDRESS($M167,38))="UL"),INDIRECT(ADDRESS($M167,COLUMN())),0),0))</f>
        <v>0.1111111111111111</v>
      </c>
      <c r="CA167" s="57">
        <f ca="1">IF(BV167="S",BY167,BZ167)</f>
        <v>0.1111111111111111</v>
      </c>
      <c r="CB167" s="57" cm="1">
        <f t="array" aca="1" ref="CB167" ca="1">SUM(IF($C167&gt;0,IF(AND(INDIRECT(ADDRESS($C167,44))=0,INDIRECT(ADDRESS($C167,38))&lt;&gt;"UL"),INDIRECT(ADDRESS($C167,COLUMN())),0),0),IF($D167&gt;0,IF(AND(INDIRECT(ADDRESS($D167,44))=0,INDIRECT(ADDRESS($D167,38))&lt;&gt;"UL"),INDIRECT(ADDRESS($D167,COLUMN())),0),0),IF($E167&gt;0,IF(AND(INDIRECT(ADDRESS($E167,44))=0,INDIRECT(ADDRESS($E167,38))&lt;&gt;"UL"),INDIRECT(ADDRESS($E167,COLUMN())),0),0),IF($F167&gt;0,IF(AND(INDIRECT(ADDRESS($F167,44))=0,INDIRECT(ADDRESS($F167,38))&lt;&gt;"UL"),INDIRECT(ADDRESS($F167,COLUMN())),0),0),IF($G167&gt;0,IF(AND(INDIRECT(ADDRESS($G167,44))=0,INDIRECT(ADDRESS($G167,38))&lt;&gt;"UL"),INDIRECT(ADDRESS($G167,COLUMN())),0),0),IF($H167&gt;0,IF(AND(INDIRECT(ADDRESS($H167,44))=0,INDIRECT(ADDRESS($H167,38))&lt;&gt;"UL"),INDIRECT(ADDRESS($H167,COLUMN())),0),0),IF($I167&gt;0,IF(AND(INDIRECT(ADDRESS($I167,44))=0,INDIRECT(ADDRESS($I167,38))&lt;&gt;"UL"),INDIRECT(ADDRESS($I167,COLUMN())),0),0),IF($J167&gt;0,IF(AND(INDIRECT(ADDRESS($J167,44))=0,INDIRECT(ADDRESS($J167,38))&lt;&gt;"UL"),INDIRECT(ADDRESS($J167,COLUMN())),0),0),IF($K167&gt;0,IF(AND(INDIRECT(ADDRESS($K167,44))=0,INDIRECT(ADDRESS($K167,38))&lt;&gt;"UL"),INDIRECT(ADDRESS($K167,COLUMN())),0),0),IF($L167&gt;0,IF(AND(INDIRECT(ADDRESS($L167,44))=0,INDIRECT(ADDRESS($L167,38))&lt;&gt;"UL"),INDIRECT(ADDRESS($L167,COLUMN())),0),0),IF($M167&gt;0,IF(AND(INDIRECT(ADDRESS($M167,44))=0,INDIRECT(ADDRESS($M167,38))&lt;&gt;"UL"),INDIRECT(ADDRESS($M167,COLUMN())),0),0))</f>
        <v>0.55555555555555547</v>
      </c>
      <c r="CC167" s="57">
        <f ca="1">IF(BV167="S",BH167,CB167)</f>
        <v>0.55555555555555547</v>
      </c>
      <c r="CD167" s="57" cm="1">
        <f t="array" aca="1" ref="CD167" ca="1">SUM(IF($C167&gt;0,IF(AND(INDIRECT(ADDRESS($C167,44))=0,INDIRECT(ADDRESS($C167,38))&lt;&gt;"UL"),INDIRECT(ADDRESS($C167,COLUMN())),0),0),IF($D167&gt;0,IF(AND(INDIRECT(ADDRESS($D167,44))=0,INDIRECT(ADDRESS($D167,38))&lt;&gt;"UL"),INDIRECT(ADDRESS($D167,COLUMN())),0),0),IF($E167&gt;0,IF(AND(INDIRECT(ADDRESS($E167,44))=0,INDIRECT(ADDRESS($E167,38))&lt;&gt;"UL"),INDIRECT(ADDRESS($E167,COLUMN())),0),0),IF($F167&gt;0,IF(AND(INDIRECT(ADDRESS($F167,44))=0,INDIRECT(ADDRESS($F167,38))&lt;&gt;"UL"),INDIRECT(ADDRESS($F167,COLUMN())),0),0),IF($G167&gt;0,IF(AND(INDIRECT(ADDRESS($G167,44))=0,INDIRECT(ADDRESS($G167,38))&lt;&gt;"UL"),INDIRECT(ADDRESS($G167,COLUMN())),0),0),IF($H167&gt;0,IF(AND(INDIRECT(ADDRESS($H167,44))=0,INDIRECT(ADDRESS($H167,38))&lt;&gt;"UL"),INDIRECT(ADDRESS($H167,COLUMN())),0),0),IF($I167&gt;0,IF(AND(INDIRECT(ADDRESS($I167,44))=0,INDIRECT(ADDRESS($I167,38))&lt;&gt;"UL"),INDIRECT(ADDRESS($I167,COLUMN())),0),0),IF($J167&gt;0,IF(AND(INDIRECT(ADDRESS($J167,44))=0,INDIRECT(ADDRESS($J167,38))&lt;&gt;"UL"),INDIRECT(ADDRESS($J167,COLUMN())),0),0),IF($K167&gt;0,IF(AND(INDIRECT(ADDRESS($K167,44))=0,INDIRECT(ADDRESS($K167,38))&lt;&gt;"UL"),INDIRECT(ADDRESS($K167,COLUMN())),0),0),IF($L167&gt;0,IF(AND(INDIRECT(ADDRESS($L167,44))=0,INDIRECT(ADDRESS($L167,38))&lt;&gt;"UL"),INDIRECT(ADDRESS($L167,COLUMN())),0),0),IF($M167&gt;0,IF(AND(INDIRECT(ADDRESS($M167,44))=0,INDIRECT(ADDRESS($M167,38))&lt;&gt;"UL"),INDIRECT(ADDRESS($M167,COLUMN())),0),0))</f>
        <v>0.18518518518518515</v>
      </c>
      <c r="CE167" s="57" cm="1">
        <f t="array" aca="1" ref="CE167" ca="1">SUM(IF($C167&gt;0,IF(AND(INDIRECT(ADDRESS($C167,44))=0,INDIRECT(ADDRESS($C167,38))&lt;&gt;"UL"),INDIRECT(ADDRESS($C167,COLUMN())),0),0),IF($D167&gt;0,IF(AND(INDIRECT(ADDRESS($D167,44))=0,INDIRECT(ADDRESS($D167,38))&lt;&gt;"UL"),INDIRECT(ADDRESS($D167,COLUMN())),0),0),IF($E167&gt;0,IF(AND(INDIRECT(ADDRESS($E167,44))=0,INDIRECT(ADDRESS($E167,38))&lt;&gt;"UL"),INDIRECT(ADDRESS($E167,COLUMN())),0),0),IF($F167&gt;0,IF(AND(INDIRECT(ADDRESS($F167,44))=0,INDIRECT(ADDRESS($F167,38))&lt;&gt;"UL"),INDIRECT(ADDRESS($F167,COLUMN())),0),0),IF($G167&gt;0,IF(AND(INDIRECT(ADDRESS($G167,44))=0,INDIRECT(ADDRESS($G167,38))&lt;&gt;"UL"),INDIRECT(ADDRESS($G167,COLUMN())),0),0),IF($H167&gt;0,IF(AND(INDIRECT(ADDRESS($H167,44))=0,INDIRECT(ADDRESS($H167,38))&lt;&gt;"UL"),INDIRECT(ADDRESS($H167,COLUMN())),0),0),IF($I167&gt;0,IF(AND(INDIRECT(ADDRESS($I167,44))=0,INDIRECT(ADDRESS($I167,38))&lt;&gt;"UL"),INDIRECT(ADDRESS($I167,COLUMN())),0),0),IF($J167&gt;0,IF(AND(INDIRECT(ADDRESS($J167,44))=0,INDIRECT(ADDRESS($J167,38))&lt;&gt;"UL"),INDIRECT(ADDRESS($J167,COLUMN())),0),0),IF($K167&gt;0,IF(AND(INDIRECT(ADDRESS($K167,44))=0,INDIRECT(ADDRESS($K167,38))&lt;&gt;"UL"),INDIRECT(ADDRESS($K167,COLUMN())),0),0),IF($L167&gt;0,IF(AND(INDIRECT(ADDRESS($L167,44))=0,INDIRECT(ADDRESS($L167,38))&lt;&gt;"UL"),INDIRECT(ADDRESS($L167,COLUMN())),0),0),IF($M167&gt;0,IF(AND(INDIRECT(ADDRESS($M167,44))=0,INDIRECT(ADDRESS($M167,38))&lt;&gt;"UL"),INDIRECT(ADDRESS($M167,COLUMN())),0),0))</f>
        <v>0</v>
      </c>
      <c r="CF167" s="57">
        <f ca="1">IF(BV167="S",CD167,CE167)</f>
        <v>0</v>
      </c>
      <c r="CG167" s="57">
        <f ca="1">IF(AD167&lt;BG167,((((BX167+CC167)*AB167)+((CA167+CF167)*(1-AB167)))*AD167),((((BX167*AB167)+((CA167)*(1-AB167)))*AD167)+(((CC167*AB167)+((CF167))*(1-AB167)))*BG167))</f>
        <v>2.1264679425754869</v>
      </c>
      <c r="CH167" s="57">
        <f t="shared" ca="1" si="133"/>
        <v>7.8758071947240257E-2</v>
      </c>
      <c r="CI167" s="19">
        <f t="shared" ca="1" si="134"/>
        <v>14.774297781279326</v>
      </c>
      <c r="CJ167" s="19"/>
      <c r="CK167" s="57" cm="1">
        <f t="array" aca="1" ref="CK167" ca="1">IF(AU167="S", SUM(IF($C167&gt;0,IF(INDIRECT(ADDRESS($C167,43))&lt;&gt;1,INDIRECT(ADDRESS($C167,48)),0),0), IF($D167&gt;0,IF(INDIRECT(ADDRESS($D167,43))&lt;&gt;1,INDIRECT(ADDRESS($D167,48)),0),0), IF($E167&gt;0,IF(INDIRECT(ADDRESS($E167,43))&lt;&gt;1,INDIRECT(ADDRESS($E167,48)),0),0), IF($F167&gt;0,IF(INDIRECT(ADDRESS($F167,43))&lt;&gt;1,INDIRECT(ADDRESS($F167,48)),0),0), IF($G167&gt;0,IF(INDIRECT(ADDRESS($G167,43))&lt;&gt;1,INDIRECT(ADDRESS($G167,48)),0),0), IF($H167&gt;0,IF(INDIRECT(ADDRESS($H167,43))&lt;&gt;1,INDIRECT(ADDRESS($H167,48)),0),0), IF($I167&gt;0,IF(INDIRECT(ADDRESS($I167,43))&lt;&gt;1,INDIRECT(ADDRESS($I167,48)),0),0), IF($J167&gt;0,IF(INDIRECT(ADDRESS($J167,43))&lt;&gt;1,INDIRECT(ADDRESS($J167,48)),0),0), IF($K167&gt;0,IF(INDIRECT(ADDRESS($K167,43))&lt;&gt;1,INDIRECT(ADDRESS($K167,48)),0),0), IF($L167&gt;0,IF(INDIRECT(ADDRESS($L167,43))&lt;&gt;1,INDIRECT(ADDRESS($L167,48)),0),0), IF($M167&gt;0,IF(INDIRECT(ADDRESS($M167,43))&lt;&gt;1,INDIRECT(ADDRESS($M167,48)),0),0)), IF(AU167="L",SUM(IF($C167&gt;0,IF(INDIRECT(ADDRESS($C167,43))&lt;&gt;1,INDIRECT(ADDRESS($C167,50)),0),0), IF($D167&gt;0,IF(INDIRECT(ADDRESS($D167,43))&lt;&gt;1,INDIRECT(ADDRESS($D167,50)),0),0), IF($E167&gt;0,IF(INDIRECT(ADDRESS($E167,43))&lt;&gt;1,INDIRECT(ADDRESS($E167,50)),0),0), IF($F167&gt;0,IF(INDIRECT(ADDRESS($F167,43))&lt;&gt;1,INDIRECT(ADDRESS($F167,50)),0),0), IF($G167&gt;0,IF(INDIRECT(ADDRESS($G167,43))&lt;&gt;1,INDIRECT(ADDRESS($G167,50)),0),0), IF($G167&gt;0,IF(INDIRECT(ADDRESS($G167,43))&lt;&gt;1,INDIRECT(ADDRESS($G167,50)),0),0), IF($H167&gt;0,IF(INDIRECT(ADDRESS($H167,43))&lt;&gt;1,INDIRECT(ADDRESS($H167,50)),0),0), IF($I167&gt;0,IF(INDIRECT(ADDRESS($I167,43))&lt;&gt;1,INDIRECT(ADDRESS($I167,50)),0),0), IF($J167&gt;0,IF(INDIRECT(ADDRESS($J167,43))&lt;&gt;1,INDIRECT(ADDRESS($J167,50)),0),0), IF($K167&gt;0,IF(INDIRECT(ADDRESS($K167,43))&lt;&gt;1,INDIRECT(ADDRESS($K167,50)),0),0), IF($L167&gt;0,IF(INDIRECT(ADDRESS($L167,43))&lt;&gt;1,INDIRECT(ADDRESS($L167,50)),0),0), IF($M167&gt;0,IF(INDIRECT(ADDRESS($M167,43))&lt;&gt;1,INDIRECT(ADDRESS($M167,50)),0),0)), SUM(IF($C167&gt;0,IF(INDIRECT(ADDRESS($C167,43))&lt;&gt;1,INDIRECT(ADDRESS($C167,49)),0),0), IF($D167&gt;0,IF(INDIRECT(ADDRESS($D167,43))&lt;&gt;1,INDIRECT(ADDRESS($D167,49)),0),0), IF($E167&gt;0,IF(INDIRECT(ADDRESS($E167,43))&lt;&gt;1,INDIRECT(ADDRESS($E167,49)),0),0), IF($F167&gt;0,IF(INDIRECT(ADDRESS($F167,43))&lt;&gt;1,INDIRECT(ADDRESS($F167,49)),0),0), IF($G167&gt;0,IF(INDIRECT(ADDRESS($G167,43))&lt;&gt;1,INDIRECT(ADDRESS($G167,49)),0),0), IF($G167&gt;0,IF(INDIRECT(ADDRESS($G167,43))&lt;&gt;1,INDIRECT(ADDRESS($G167,49)),0),0), IF($H167&gt;0,IF(INDIRECT(ADDRESS($H167,43))&lt;&gt;1,INDIRECT(ADDRESS($H167,49)),0),0), IF($I167&gt;0,IF(INDIRECT(ADDRESS($I167,43))&lt;&gt;1,INDIRECT(ADDRESS($I167,49)),0),0), IF($J167&gt;0,IF(INDIRECT(ADDRESS($J167,43))&lt;&gt;1,INDIRECT(ADDRESS($J167,49)),0),0), IF($K167&gt;0,IF(INDIRECT(ADDRESS($K167,43))&lt;&gt;1,INDIRECT(ADDRESS($K167,49)),0),0), IF($L167&gt;0,IF(INDIRECT(ADDRESS($L167,43))&lt;&gt;1,INDIRECT(ADDRESS($L167,49)),0),0), IF($M167&gt;0,IF(INDIRECT(ADDRESS($M167,43))&lt;&gt;1,INDIRECT(ADDRESS($M167,49)),0),0))))</f>
        <v>1.6666666666666665</v>
      </c>
      <c r="CL167" s="57" cm="1">
        <f t="array" aca="1" ref="CL167" ca="1">SUM(IF($C167&gt;0,IF(INDIRECT(ADDRESS($C167,44))=1,INDIRECT(ADDRESS($C167,90)),0),0), IF($D167&gt;0,IF(INDIRECT(ADDRESS($D167,44))=1,INDIRECT(ADDRESS($D167,90)),0),0), IF($E167&gt;0,IF(INDIRECT(ADDRESS($E167,44))=1,INDIRECT(ADDRESS($E167,90)),0),0), IF($F167&gt;0,IF(INDIRECT(ADDRESS($F167,44))=1,INDIRECT(ADDRESS($F167,90)),0),0), IF($G167&gt;0,IF(INDIRECT(ADDRESS($G167,44))=1,INDIRECT(ADDRESS($G167,90)),0),0), IF($H167&gt;0,IF(INDIRECT(ADDRESS($H167,44))=1,INDIRECT(ADDRESS($H167,90)),0),0), IF($I167&gt;0,IF(INDIRECT(ADDRESS($I167,44))=1,INDIRECT(ADDRESS($I167,90)),0),0), IF($J167&gt;0,IF(INDIRECT(ADDRESS($J167,44))=1,INDIRECT(ADDRESS($J167,90)),0),0), IF($K167&gt;0,IF(INDIRECT(ADDRESS($K167,44))=1,INDIRECT(ADDRESS($K167,90)),0),0), IF($L167&gt;0,IF(INDIRECT(ADDRESS($L167,44))=1,INDIRECT(ADDRESS($L167,90)),0),0), IF($M167&gt;0,IF(INDIRECT(ADDRESS($M167,44))=1,INDIRECT(ADDRESS($M167,90)),0),0))</f>
        <v>0</v>
      </c>
      <c r="CM167" s="56">
        <f t="shared" ca="1" si="135"/>
        <v>1.1556328974746413</v>
      </c>
      <c r="CN167" s="59"/>
    </row>
    <row r="168" spans="1:92" x14ac:dyDescent="0.25">
      <c r="A168" s="65" t="s">
        <v>239</v>
      </c>
      <c r="B168" s="74">
        <v>100</v>
      </c>
      <c r="C168" s="74">
        <v>111</v>
      </c>
      <c r="D168" s="74">
        <v>112</v>
      </c>
      <c r="E168" s="74"/>
      <c r="F168" s="74"/>
      <c r="G168" s="74"/>
      <c r="H168" s="74"/>
      <c r="I168" s="74"/>
      <c r="J168" s="74"/>
      <c r="K168" s="74"/>
      <c r="L168" s="74"/>
      <c r="M168" s="74"/>
      <c r="N168" s="67">
        <f t="shared" ca="1" si="120"/>
        <v>25</v>
      </c>
      <c r="O168" s="67" t="str" cm="1">
        <f t="array" aca="1" ref="O168" ca="1">INDIRECT(ADDRESS($B168,COLUMN()))</f>
        <v>Fighter</v>
      </c>
      <c r="P168" s="67" cm="1">
        <f t="array" aca="1" ref="P168" ca="1">INDIRECT(ADDRESS($B168,COLUMN()))</f>
        <v>3</v>
      </c>
      <c r="Q168" s="67" t="str" cm="1">
        <f t="array" aca="1" ref="Q168" ca="1">INDIRECT(ADDRESS($B168,COLUMN()))</f>
        <v>-</v>
      </c>
      <c r="R168" s="67" t="str" cm="1">
        <f t="array" aca="1" ref="R168" ca="1">INDIRECT(ADDRESS($B168,COLUMN()))</f>
        <v>-</v>
      </c>
      <c r="S168" s="67" cm="1">
        <f t="array" aca="1" ref="S168" ca="1">INDIRECT(ADDRESS($B168,COLUMN()))</f>
        <v>2</v>
      </c>
      <c r="T168" s="67" t="str" cm="1">
        <f t="array" aca="1" ref="T168" ca="1">INDIRECT(ADDRESS($B168,COLUMN()))</f>
        <v>1-6</v>
      </c>
      <c r="U168" s="67" cm="1">
        <f t="array" aca="1" ref="U168" ca="1">INDIRECT(ADDRESS($B168,COLUMN()))</f>
        <v>6</v>
      </c>
      <c r="V168" s="67" cm="1">
        <f t="array" aca="1" ref="V168" ca="1">INDIRECT(ADDRESS($B168,COLUMN()))</f>
        <v>0</v>
      </c>
      <c r="W168" s="67" cm="1">
        <f t="array" aca="1" ref="W168" ca="1">INDIRECT(ADDRESS($B168,COLUMN()))</f>
        <v>3</v>
      </c>
      <c r="X168" s="67" cm="1">
        <f t="array" aca="1" ref="X168" ca="1">INDIRECT(ADDRESS($B168,COLUMN()))</f>
        <v>6</v>
      </c>
      <c r="Y168" s="67" cm="1">
        <f t="array" aca="1" ref="Y168" ca="1">INDIRECT(ADDRESS($B168,COLUMN()))</f>
        <v>2</v>
      </c>
      <c r="Z168" s="67" cm="1">
        <f t="array" aca="1" ref="Z168" ca="1">INDIRECT(ADDRESS($B168,COLUMN()))</f>
        <v>5</v>
      </c>
      <c r="AA168" s="67" cm="1">
        <f t="array" aca="1" ref="AA168" ca="1">INDIRECT(ADDRESS($B168,COLUMN()))</f>
        <v>0</v>
      </c>
      <c r="AB168" s="56">
        <f t="shared" ca="1" si="121"/>
        <v>0.79387955742428784</v>
      </c>
      <c r="AC168" s="56">
        <f t="shared" ca="1" si="122"/>
        <v>1</v>
      </c>
      <c r="AD168" s="56">
        <f t="shared" ca="1" si="123"/>
        <v>2.6086956521739131</v>
      </c>
      <c r="AF168" s="65"/>
      <c r="AG168" s="65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52"/>
      <c r="AU168" s="54" t="s">
        <v>113</v>
      </c>
      <c r="AV168" s="57" cm="1">
        <f t="array" aca="1" ref="AV168" ca="1">SUM(IF($C168&gt;0,IF(AND(INDIRECT(ADDRESS($C168,44))=0,INDIRECT(ADDRESS($C168,38))="UL",ISERROR(SEARCH("Rear",INDIRECT(ADDRESS($C168,33)))),ISERROR(SEARCH("Side",INDIRECT(ADDRESS($C168,33))))),INDIRECT(ADDRESS($C168,COLUMN())),0),0),IF($D168&gt;0,IF(AND(INDIRECT(ADDRESS($D168,44))=0,INDIRECT(ADDRESS($D168,38))="UL",ISERROR(SEARCH("Rear",INDIRECT(ADDRESS($D168,33)))),ISERROR(SEARCH("Side",INDIRECT(ADDRESS($D168,33))))),INDIRECT(ADDRESS($D168,COLUMN())),0),0),IF($E168&gt;0,IF(AND(INDIRECT(ADDRESS($E168,44))=0,INDIRECT(ADDRESS($E168,38))="UL",ISERROR(SEARCH("Rear",INDIRECT(ADDRESS($E168,33)))),ISERROR(SEARCH("Side",INDIRECT(ADDRESS($E168,33))))),INDIRECT(ADDRESS($E168,COLUMN())),0),0),IF($F168&gt;0,IF(AND(INDIRECT(ADDRESS($F168,44))=0,INDIRECT(ADDRESS($F168,38))="UL",ISERROR(SEARCH("Rear",INDIRECT(ADDRESS($F168,33)))),ISERROR(SEARCH("Side",INDIRECT(ADDRESS($F168,33))))),INDIRECT(ADDRESS($F168,COLUMN())),0),0),IF($G168&gt;0,IF(AND(INDIRECT(ADDRESS($G168,44))=0,INDIRECT(ADDRESS($G168,38))="UL",ISERROR(SEARCH("Rear",INDIRECT(ADDRESS($G168,33)))),ISERROR(SEARCH("Side",INDIRECT(ADDRESS($G168,33))))),INDIRECT(ADDRESS($G168,COLUMN())),0),0),IF($H168&gt;0,IF(AND(INDIRECT(ADDRESS($H168,44))=0,INDIRECT(ADDRESS($H168,38))="UL",ISERROR(SEARCH("Rear",INDIRECT(ADDRESS($H168,33)))),ISERROR(SEARCH("Side",INDIRECT(ADDRESS($H168,33))))),INDIRECT(ADDRESS($H168,COLUMN())),0),0),IF($I168&gt;0,IF(AND(INDIRECT(ADDRESS($I168,44))=0,INDIRECT(ADDRESS($I168,38))="UL",ISERROR(SEARCH("Rear",INDIRECT(ADDRESS($I168,33)))),ISERROR(SEARCH("Side",INDIRECT(ADDRESS($I168,33))))),INDIRECT(ADDRESS($I168,COLUMN())),0),0),IF($J168&gt;0,IF(AND(INDIRECT(ADDRESS($J168,44))=0,INDIRECT(ADDRESS($J168,38))="UL",ISERROR(SEARCH("Rear",INDIRECT(ADDRESS($J168,33)))),ISERROR(SEARCH("Side",INDIRECT(ADDRESS($J168,33))))),INDIRECT(ADDRESS($J168,COLUMN())),0),0),IF($K168&gt;0,IF(AND(INDIRECT(ADDRESS($K168,44))=0,INDIRECT(ADDRESS($K168,38))="UL",ISERROR(SEARCH("Rear",INDIRECT(ADDRESS($K168,33)))),ISERROR(SEARCH("Side",INDIRECT(ADDRESS($K168,33))))),INDIRECT(ADDRESS($K168,COLUMN())),0),0),IF($L168&gt;0,IF(AND(INDIRECT(ADDRESS($L168,44))=0,INDIRECT(ADDRESS($L168,38))="UL",ISERROR(SEARCH("Rear",INDIRECT(ADDRESS($L168,33)))),ISERROR(SEARCH("Side",INDIRECT(ADDRESS($L168,33))))),INDIRECT(ADDRESS($L168,COLUMN())),0),0),IF($M168&gt;0,IF(AND(INDIRECT(ADDRESS($M168,44))=0,INDIRECT(ADDRESS($M168,38))="UL",ISERROR(SEARCH("Rear",INDIRECT(ADDRESS($M168,33)))),ISERROR(SEARCH("Side",INDIRECT(ADDRESS($M168,33))))),INDIRECT(ADDRESS($M168,COLUMN())),0),0))</f>
        <v>0.66666666666666663</v>
      </c>
      <c r="AW168" s="57" cm="1">
        <f t="array" aca="1" ref="AW168" ca="1">SUM(IF($C168&gt;0,IF(AND(INDIRECT(ADDRESS($C168,44))=0,INDIRECT(ADDRESS($C168,38))="UL",ISERROR(SEARCH("Rear",INDIRECT(ADDRESS($C168,33)))),ISERROR(SEARCH("Side",INDIRECT(ADDRESS($C168,33))))),INDIRECT(ADDRESS($C168,COLUMN())),0),0),IF($D168&gt;0,IF(AND(INDIRECT(ADDRESS($D168,44))=0,INDIRECT(ADDRESS($D168,38))="UL",ISERROR(SEARCH("Rear",INDIRECT(ADDRESS($D168,33)))),ISERROR(SEARCH("Side",INDIRECT(ADDRESS($D168,33))))),INDIRECT(ADDRESS($D168,COLUMN())),0),0),IF($E168&gt;0,IF(AND(INDIRECT(ADDRESS($E168,44))=0,INDIRECT(ADDRESS($E168,38))="UL",ISERROR(SEARCH("Rear",INDIRECT(ADDRESS($E168,33)))),ISERROR(SEARCH("Side",INDIRECT(ADDRESS($E168,33))))),INDIRECT(ADDRESS($E168,COLUMN())),0),0),IF($F168&gt;0,IF(AND(INDIRECT(ADDRESS($F168,44))=0,INDIRECT(ADDRESS($F168,38))="UL",ISERROR(SEARCH("Rear",INDIRECT(ADDRESS($F168,33)))),ISERROR(SEARCH("Side",INDIRECT(ADDRESS($F168,33))))),INDIRECT(ADDRESS($F168,COLUMN())),0),0),IF($G168&gt;0,IF(AND(INDIRECT(ADDRESS($G168,44))=0,INDIRECT(ADDRESS($G168,38))="UL",ISERROR(SEARCH("Rear",INDIRECT(ADDRESS($G168,33)))),ISERROR(SEARCH("Side",INDIRECT(ADDRESS($G168,33))))),INDIRECT(ADDRESS($G168,COLUMN())),0),0),IF($H168&gt;0,IF(AND(INDIRECT(ADDRESS($H168,44))=0,INDIRECT(ADDRESS($H168,38))="UL",ISERROR(SEARCH("Rear",INDIRECT(ADDRESS($H168,33)))),ISERROR(SEARCH("Side",INDIRECT(ADDRESS($H168,33))))),INDIRECT(ADDRESS($H168,COLUMN())),0),0),IF($I168&gt;0,IF(AND(INDIRECT(ADDRESS($I168,44))=0,INDIRECT(ADDRESS($I168,38))="UL",ISERROR(SEARCH("Rear",INDIRECT(ADDRESS($I168,33)))),ISERROR(SEARCH("Side",INDIRECT(ADDRESS($I168,33))))),INDIRECT(ADDRESS($I168,COLUMN())),0),0),IF($J168&gt;0,IF(AND(INDIRECT(ADDRESS($J168,44))=0,INDIRECT(ADDRESS($J168,38))="UL",ISERROR(SEARCH("Rear",INDIRECT(ADDRESS($J168,33)))),ISERROR(SEARCH("Side",INDIRECT(ADDRESS($J168,33))))),INDIRECT(ADDRESS($J168,COLUMN())),0),0),IF($K168&gt;0,IF(AND(INDIRECT(ADDRESS($K168,44))=0,INDIRECT(ADDRESS($K168,38))="UL",ISERROR(SEARCH("Rear",INDIRECT(ADDRESS($K168,33)))),ISERROR(SEARCH("Side",INDIRECT(ADDRESS($K168,33))))),INDIRECT(ADDRESS($K168,COLUMN())),0),0),IF($L168&gt;0,IF(AND(INDIRECT(ADDRESS($L168,44))=0,INDIRECT(ADDRESS($L168,38))="UL",ISERROR(SEARCH("Rear",INDIRECT(ADDRESS($L168,33)))),ISERROR(SEARCH("Side",INDIRECT(ADDRESS($L168,33))))),INDIRECT(ADDRESS($L168,COLUMN())),0),0),IF($M168&gt;0,IF(AND(INDIRECT(ADDRESS($M168,44))=0,INDIRECT(ADDRESS($M168,38))="UL",ISERROR(SEARCH("Rear",INDIRECT(ADDRESS($M168,33)))),ISERROR(SEARCH("Side",INDIRECT(ADDRESS($M168,33))))),INDIRECT(ADDRESS($M168,COLUMN())),0),0))</f>
        <v>2.2222222222222219</v>
      </c>
      <c r="AX168" s="57" cm="1">
        <f t="array" aca="1" ref="AX168" ca="1">SUM(IF($C168&gt;0,IF(AND(INDIRECT(ADDRESS($C168,44))=0,INDIRECT(ADDRESS($C168,38))="UL",ISERROR(SEARCH("Rear",INDIRECT(ADDRESS($C168,33)))),ISERROR(SEARCH("Side",INDIRECT(ADDRESS($C168,33))))),INDIRECT(ADDRESS($C168,COLUMN())),0),0),IF($D168&gt;0,IF(AND(INDIRECT(ADDRESS($D168,44))=0,INDIRECT(ADDRESS($D168,38))="UL",ISERROR(SEARCH("Rear",INDIRECT(ADDRESS($D168,33)))),ISERROR(SEARCH("Side",INDIRECT(ADDRESS($D168,33))))),INDIRECT(ADDRESS($D168,COLUMN())),0),0),IF($E168&gt;0,IF(AND(INDIRECT(ADDRESS($E168,44))=0,INDIRECT(ADDRESS($E168,38))="UL",ISERROR(SEARCH("Rear",INDIRECT(ADDRESS($E168,33)))),ISERROR(SEARCH("Side",INDIRECT(ADDRESS($E168,33))))),INDIRECT(ADDRESS($E168,COLUMN())),0),0),IF($F168&gt;0,IF(AND(INDIRECT(ADDRESS($F168,44))=0,INDIRECT(ADDRESS($F168,38))="UL",ISERROR(SEARCH("Rear",INDIRECT(ADDRESS($F168,33)))),ISERROR(SEARCH("Side",INDIRECT(ADDRESS($F168,33))))),INDIRECT(ADDRESS($F168,COLUMN())),0),0),IF($G168&gt;0,IF(AND(INDIRECT(ADDRESS($G168,44))=0,INDIRECT(ADDRESS($G168,38))="UL",ISERROR(SEARCH("Rear",INDIRECT(ADDRESS($G168,33)))),ISERROR(SEARCH("Side",INDIRECT(ADDRESS($G168,33))))),INDIRECT(ADDRESS($G168,COLUMN())),0),0),IF($H168&gt;0,IF(AND(INDIRECT(ADDRESS($H168,44))=0,INDIRECT(ADDRESS($H168,38))="UL",ISERROR(SEARCH("Rear",INDIRECT(ADDRESS($H168,33)))),ISERROR(SEARCH("Side",INDIRECT(ADDRESS($H168,33))))),INDIRECT(ADDRESS($H168,COLUMN())),0),0),IF($I168&gt;0,IF(AND(INDIRECT(ADDRESS($I168,44))=0,INDIRECT(ADDRESS($I168,38))="UL",ISERROR(SEARCH("Rear",INDIRECT(ADDRESS($I168,33)))),ISERROR(SEARCH("Side",INDIRECT(ADDRESS($I168,33))))),INDIRECT(ADDRESS($I168,COLUMN())),0),0),IF($J168&gt;0,IF(AND(INDIRECT(ADDRESS($J168,44))=0,INDIRECT(ADDRESS($J168,38))="UL",ISERROR(SEARCH("Rear",INDIRECT(ADDRESS($J168,33)))),ISERROR(SEARCH("Side",INDIRECT(ADDRESS($J168,33))))),INDIRECT(ADDRESS($J168,COLUMN())),0),0),IF($K168&gt;0,IF(AND(INDIRECT(ADDRESS($K168,44))=0,INDIRECT(ADDRESS($K168,38))="UL",ISERROR(SEARCH("Rear",INDIRECT(ADDRESS($K168,33)))),ISERROR(SEARCH("Side",INDIRECT(ADDRESS($K168,33))))),INDIRECT(ADDRESS($K168,COLUMN())),0),0),IF($L168&gt;0,IF(AND(INDIRECT(ADDRESS($L168,44))=0,INDIRECT(ADDRESS($L168,38))="UL",ISERROR(SEARCH("Rear",INDIRECT(ADDRESS($L168,33)))),ISERROR(SEARCH("Side",INDIRECT(ADDRESS($L168,33))))),INDIRECT(ADDRESS($L168,COLUMN())),0),0),IF($M168&gt;0,IF(AND(INDIRECT(ADDRESS($M168,44))=0,INDIRECT(ADDRESS($M168,38))="UL",ISERROR(SEARCH("Rear",INDIRECT(ADDRESS($M168,33)))),ISERROR(SEARCH("Side",INDIRECT(ADDRESS($M168,33))))),INDIRECT(ADDRESS($M168,COLUMN())),0),0))</f>
        <v>0.33333333333333331</v>
      </c>
      <c r="AY168" s="58">
        <f t="shared" ca="1" si="124"/>
        <v>2.2222222222222219</v>
      </c>
      <c r="AZ168" s="58">
        <f t="shared" ca="1" si="125"/>
        <v>1.074074074074074</v>
      </c>
      <c r="BA168" s="58" cm="1">
        <f t="array" aca="1" ref="BA168" ca="1">SUM(IF($C168&gt;0,IF(AND(INDIRECT(ADDRESS($C168,44))=0,INDIRECT(ADDRESS($C168,38))="UL"),INDIRECT(ADDRESS($C168,COLUMN())),0),0),IF($D168&gt;0,IF(AND(INDIRECT(ADDRESS($D168,44))=0,INDIRECT(ADDRESS($D168,38))="UL"),INDIRECT(ADDRESS($D168,COLUMN())),0),0),IF($E168&gt;0,IF(AND(INDIRECT(ADDRESS($E168,44))=0,INDIRECT(ADDRESS($E168,38))="UL"),INDIRECT(ADDRESS($E168,COLUMN())),0),0),IF($F168&gt;0,IF(AND(INDIRECT(ADDRESS($F168,44))=0,INDIRECT(ADDRESS($F168,38))="UL"),INDIRECT(ADDRESS($F168,COLUMN())),0),0),IF($G168&gt;0,IF(AND(INDIRECT(ADDRESS($G168,44))=0,INDIRECT(ADDRESS($G168,38))="UL"),INDIRECT(ADDRESS($G168,COLUMN())),0),0),IF($H168&gt;0,IF(AND(INDIRECT(ADDRESS($H168,44))=0,INDIRECT(ADDRESS($H168,38))="UL"),INDIRECT(ADDRESS($H168,COLUMN())),0),0),IF($I168&gt;0,IF(AND(INDIRECT(ADDRESS($I168,44))=0,INDIRECT(ADDRESS($I168,38))="UL"),INDIRECT(ADDRESS($I168,COLUMN())),0),0),IF($J168&gt;0,IF(AND(INDIRECT(ADDRESS($J168,44))=0,INDIRECT(ADDRESS($J168,38))="UL"),INDIRECT(ADDRESS($J168,COLUMN())),0),0),IF($K168&gt;0,IF(AND(INDIRECT(ADDRESS($K168,44))=0,INDIRECT(ADDRESS($K168,38))="UL"),INDIRECT(ADDRESS($K168,COLUMN())),0),0),IF($L168&gt;0,IF(AND(INDIRECT(ADDRESS($L168,44))=0,INDIRECT(ADDRESS($L168,38))="UL"),INDIRECT(ADDRESS($L168,COLUMN())),0),0),IF($M168&gt;0,IF(AND(INDIRECT(ADDRESS($M168,44))=0,INDIRECT(ADDRESS($M168,38))="UL"),INDIRECT(ADDRESS($M168,COLUMN())),0),0))</f>
        <v>0.63703703703703696</v>
      </c>
      <c r="BB168" s="58" cm="1">
        <f t="array" aca="1" ref="BB168" ca="1">SUM(IF($C168&gt;0,IF(AND(INDIRECT(ADDRESS($C168,44))=0,INDIRECT(ADDRESS($C168,38))="UL"),INDIRECT(ADDRESS($C168,COLUMN())),0),0),IF($D168&gt;0,IF(AND(INDIRECT(ADDRESS($D168,44))=0,INDIRECT(ADDRESS($D168,38))="UL"),INDIRECT(ADDRESS($D168,COLUMN())),0),0),IF($E168&gt;0,IF(AND(INDIRECT(ADDRESS($E168,44))=0,INDIRECT(ADDRESS($E168,38))="UL"),INDIRECT(ADDRESS($E168,COLUMN())),0),0),IF($F168&gt;0,IF(AND(INDIRECT(ADDRESS($F168,44))=0,INDIRECT(ADDRESS($F168,38))="UL"),INDIRECT(ADDRESS($F168,COLUMN())),0),0),IF($G168&gt;0,IF(AND(INDIRECT(ADDRESS($G168,44))=0,INDIRECT(ADDRESS($G168,38))="UL"),INDIRECT(ADDRESS($G168,COLUMN())),0),0),IF($H168&gt;0,IF(AND(INDIRECT(ADDRESS($H168,44))=0,INDIRECT(ADDRESS($H168,38))="UL"),INDIRECT(ADDRESS($H168,COLUMN())),0),0),IF($I168&gt;0,IF(AND(INDIRECT(ADDRESS($I168,44))=0,INDIRECT(ADDRESS($I168,38))="UL"),INDIRECT(ADDRESS($I168,COLUMN())),0),0),IF($J168&gt;0,IF(AND(INDIRECT(ADDRESS($J168,44))=0,INDIRECT(ADDRESS($J168,38))="UL"),INDIRECT(ADDRESS($J168,COLUMN())),0),0),IF($K168&gt;0,IF(AND(INDIRECT(ADDRESS($K168,44))=0,INDIRECT(ADDRESS($K168,38))="UL"),INDIRECT(ADDRESS($K168,COLUMN())),0),0),IF($L168&gt;0,IF(AND(INDIRECT(ADDRESS($L168,44))=0,INDIRECT(ADDRESS($L168,38))="UL"),INDIRECT(ADDRESS($L168,COLUMN())),0),0),IF($M168&gt;0,IF(AND(INDIRECT(ADDRESS($M168,44))=0,INDIRECT(ADDRESS($M168,38))="UL"),INDIRECT(ADDRESS($M168,COLUMN())),0),0))</f>
        <v>0.22222222222222221</v>
      </c>
      <c r="BC168" s="58" cm="1">
        <f t="array" aca="1" ref="BC168" ca="1">SUM(IF($C168&gt;0,IF(AND(INDIRECT(ADDRESS($C168,44))=0,INDIRECT(ADDRESS($C168,38))="UL"),INDIRECT(ADDRESS($C168,COLUMN())),0),0),IF($D168&gt;0,IF(AND(INDIRECT(ADDRESS($D168,44))=0,INDIRECT(ADDRESS($D168,38))="UL"),INDIRECT(ADDRESS($D168,COLUMN())),0),0),IF($E168&gt;0,IF(AND(INDIRECT(ADDRESS($E168,44))=0,INDIRECT(ADDRESS($E168,38))="UL"),INDIRECT(ADDRESS($E168,COLUMN())),0),0),IF($F168&gt;0,IF(AND(INDIRECT(ADDRESS($F168,44))=0,INDIRECT(ADDRESS($F168,38))="UL"),INDIRECT(ADDRESS($F168,COLUMN())),0),0),IF($G168&gt;0,IF(AND(INDIRECT(ADDRESS($G168,44))=0,INDIRECT(ADDRESS($G168,38))="UL"),INDIRECT(ADDRESS($G168,COLUMN())),0),0),IF($H168&gt;0,IF(AND(INDIRECT(ADDRESS($H168,44))=0,INDIRECT(ADDRESS($H168,38))="UL"),INDIRECT(ADDRESS($H168,COLUMN())),0),0),IF($I168&gt;0,IF(AND(INDIRECT(ADDRESS($I168,44))=0,INDIRECT(ADDRESS($I168,38))="UL"),INDIRECT(ADDRESS($I168,COLUMN())),0),0),IF($J168&gt;0,IF(AND(INDIRECT(ADDRESS($J168,44))=0,INDIRECT(ADDRESS($J168,38))="UL"),INDIRECT(ADDRESS($J168,COLUMN())),0),0),IF($K168&gt;0,IF(AND(INDIRECT(ADDRESS($K168,44))=0,INDIRECT(ADDRESS($K168,38))="UL"),INDIRECT(ADDRESS($K168,COLUMN())),0),0),IF($L168&gt;0,IF(AND(INDIRECT(ADDRESS($L168,44))=0,INDIRECT(ADDRESS($L168,38))="UL"),INDIRECT(ADDRESS($L168,COLUMN())),0),0),IF($M168&gt;0,IF(AND(INDIRECT(ADDRESS($M168,44))=0,INDIRECT(ADDRESS($M168,38))="UL"),INDIRECT(ADDRESS($M168,COLUMN())),0),0))</f>
        <v>0.17777777777777776</v>
      </c>
      <c r="BD168" s="58" cm="1">
        <f t="array" aca="1" ref="BD168" ca="1">SUM(IF($C168&gt;0,IF(AND(INDIRECT(ADDRESS($C168,44))=0,INDIRECT(ADDRESS($C168,38))="UL"),INDIRECT(ADDRESS($C168,COLUMN())),0),0),IF($D168&gt;0,IF(AND(INDIRECT(ADDRESS($D168,44))=0,INDIRECT(ADDRESS($D168,38))="UL"),INDIRECT(ADDRESS($D168,COLUMN())),0),0),IF($E168&gt;0,IF(AND(INDIRECT(ADDRESS($E168,44))=0,INDIRECT(ADDRESS($E168,38))="UL"),INDIRECT(ADDRESS($E168,COLUMN())),0),0),IF($F168&gt;0,IF(AND(INDIRECT(ADDRESS($F168,44))=0,INDIRECT(ADDRESS($F168,38))="UL"),INDIRECT(ADDRESS($F168,COLUMN())),0),0),IF($G168&gt;0,IF(AND(INDIRECT(ADDRESS($G168,44))=0,INDIRECT(ADDRESS($G168,38))="UL"),INDIRECT(ADDRESS($G168,COLUMN())),0),0),IF($H168&gt;0,IF(AND(INDIRECT(ADDRESS($H168,44))=0,INDIRECT(ADDRESS($H168,38))="UL"),INDIRECT(ADDRESS($H168,COLUMN())),0),0),IF($I168&gt;0,IF(AND(INDIRECT(ADDRESS($I168,44))=0,INDIRECT(ADDRESS($I168,38))="UL"),INDIRECT(ADDRESS($I168,COLUMN())),0),0),IF($J168&gt;0,IF(AND(INDIRECT(ADDRESS($J168,44))=0,INDIRECT(ADDRESS($J168,38))="UL"),INDIRECT(ADDRESS($J168,COLUMN())),0),0),IF($K168&gt;0,IF(AND(INDIRECT(ADDRESS($K168,44))=0,INDIRECT(ADDRESS($K168,38))="UL"),INDIRECT(ADDRESS($K168,COLUMN())),0),0),IF($L168&gt;0,IF(AND(INDIRECT(ADDRESS($L168,44))=0,INDIRECT(ADDRESS($L168,38))="UL"),INDIRECT(ADDRESS($L168,COLUMN())),0),0),IF($M168&gt;0,IF(AND(INDIRECT(ADDRESS($M168,44))=0,INDIRECT(ADDRESS($M168,38))="UL"),INDIRECT(ADDRESS($M168,COLUMN())),0),0))</f>
        <v>0.68148148148148135</v>
      </c>
      <c r="BE168" s="57">
        <f t="shared" ca="1" si="126"/>
        <v>0.22222222222222221</v>
      </c>
      <c r="BF168" s="57" cm="1">
        <f t="array" aca="1" ref="BF168" ca="1">SUM(IF($C168&gt;0,IF(INDIRECT(ADDRESS($C168,45))=1,INDIRECT(ADDRESS($C168,52))*INDIRECT(ADDRESS($C168,42))/5,0),0), IF($D168&gt;0,IF(INDIRECT(ADDRESS($D168,45))=1,INDIRECT(ADDRESS($D168,52))*INDIRECT(ADDRESS($D168,42))/5,0),0), IF($E168&gt;0,IF(INDIRECT(ADDRESS($E168,45))=1,INDIRECT(ADDRESS($E168,52))*INDIRECT(ADDRESS($E168,42))/5,0),0), IF($F168&gt;0,IF(INDIRECT(ADDRESS($F168,45))=1,INDIRECT(ADDRESS($F168,52))*INDIRECT(ADDRESS($F168,42))/5,0),0), IF($G168&gt;0,IF(INDIRECT(ADDRESS($G168,45))=1,INDIRECT(ADDRESS($G168,52))*INDIRECT(ADDRESS($G168,42))/5,0),0), IF($H168&gt;0,IF(INDIRECT(ADDRESS($H168,45))=1,INDIRECT(ADDRESS($H168,52))*INDIRECT(ADDRESS($H168,42))/5,0),0)
)*$BF$296/100</f>
        <v>0</v>
      </c>
      <c r="BG168" s="75"/>
      <c r="BH168" s="57" cm="1">
        <f t="array" aca="1" ref="BH168" ca="1">SUM(IF($C168&gt;0,IF(AND(INDIRECT(ADDRESS($C168,44))=0,INDIRECT(ADDRESS($C168,38))&lt;&gt;"UL"),INDIRECT(ADDRESS($C168,COLUMN()-12)),0),0), IF($D168&gt;0,IF(AND(INDIRECT(ADDRESS($D168,44))=0,INDIRECT(ADDRESS($D168,38))&lt;&gt;"UL"),INDIRECT(ADDRESS($D168,COLUMN()-12)),0),0), IF($E168&gt;0,IF(AND(INDIRECT(ADDRESS($E168,44))=0,INDIRECT(ADDRESS($E168,38))&lt;&gt;"UL"),INDIRECT(ADDRESS($E168,COLUMN()-12)),0),0), IF($F168&gt;0,IF(AND(INDIRECT(ADDRESS($F168,44))=0,INDIRECT(ADDRESS($F168,38))&lt;&gt;"UL"),INDIRECT(ADDRESS($F168,COLUMN()-12)),0),0), IF($G168&gt;0,IF(AND(INDIRECT(ADDRESS($G168,44))=0,INDIRECT(ADDRESS($G168,38))&lt;&gt;"UL"),INDIRECT(ADDRESS($G168,COLUMN()-12)),0),0), IF($H168&gt;0,IF(AND(INDIRECT(ADDRESS($H168,44))=0,INDIRECT(ADDRESS($H168,38))&lt;&gt;"UL"),INDIRECT(ADDRESS($H168,COLUMN()-12)),0),0), IF($I168&gt;0,IF(AND(INDIRECT(ADDRESS($I168,44))=0,INDIRECT(ADDRESS($I168,38))&lt;&gt;"UL"),INDIRECT(ADDRESS($I168,COLUMN()-12)),0),0), IF($J168&gt;0,IF(AND(INDIRECT(ADDRESS($J168,44))=0,INDIRECT(ADDRESS($J168,38))&lt;&gt;"UL"),INDIRECT(ADDRESS($J168,COLUMN()-12)),0),0), IF($K168&gt;0,IF(AND(INDIRECT(ADDRESS($K168,44))=0,INDIRECT(ADDRESS($K168,38))&lt;&gt;"UL"),INDIRECT(ADDRESS($K168,COLUMN()-12)),0),0), IF($L168&gt;0,IF(AND(INDIRECT(ADDRESS($L168,44))=0,INDIRECT(ADDRESS($L168,38))&lt;&gt;"UL"),INDIRECT(ADDRESS($L168,COLUMN()-12)),0),0), IF($M168&gt;0,IF(AND(INDIRECT(ADDRESS($M168,44))=0,INDIRECT(ADDRESS($M168,38))&lt;&gt;"UL"),INDIRECT(ADDRESS($M168,COLUMN()-12)),0),0))</f>
        <v>0</v>
      </c>
      <c r="BI168" s="57" cm="1">
        <f t="array" aca="1" ref="BI168" ca="1">SUM(IF($C168&gt;0,IF(AND(INDIRECT(ADDRESS($C168,44))=0,INDIRECT(ADDRESS($C168,38))&lt;&gt;"UL"),INDIRECT(ADDRESS($C168,COLUMN()-12)),0),0), IF($D168&gt;0,IF(AND(INDIRECT(ADDRESS($D168,44))=0,INDIRECT(ADDRESS($D168,38))&lt;&gt;"UL"),INDIRECT(ADDRESS($D168,COLUMN()-12)),0),0), IF($E168&gt;0,IF(AND(INDIRECT(ADDRESS($E168,44))=0,INDIRECT(ADDRESS($E168,38))&lt;&gt;"UL"),INDIRECT(ADDRESS($E168,COLUMN()-12)),0),0), IF($F168&gt;0,IF(AND(INDIRECT(ADDRESS($F168,44))=0,INDIRECT(ADDRESS($F168,38))&lt;&gt;"UL"),INDIRECT(ADDRESS($F168,COLUMN()-12)),0),0), IF($G168&gt;0,IF(AND(INDIRECT(ADDRESS($G168,44))=0,INDIRECT(ADDRESS($G168,38))&lt;&gt;"UL"),INDIRECT(ADDRESS($G168,COLUMN()-12)),0),0), IF($H168&gt;0,IF(AND(INDIRECT(ADDRESS($H168,44))=0,INDIRECT(ADDRESS($H168,38))&lt;&gt;"UL"),INDIRECT(ADDRESS($H168,COLUMN()-12)),0),0), IF($I168&gt;0,IF(AND(INDIRECT(ADDRESS($I168,44))=0,INDIRECT(ADDRESS($I168,38))&lt;&gt;"UL"),INDIRECT(ADDRESS($I168,COLUMN()-12)),0),0), IF($J168&gt;0,IF(AND(INDIRECT(ADDRESS($J168,44))=0,INDIRECT(ADDRESS($J168,38))&lt;&gt;"UL"),INDIRECT(ADDRESS($J168,COLUMN()-12)),0),0), IF($K168&gt;0,IF(AND(INDIRECT(ADDRESS($K168,44))=0,INDIRECT(ADDRESS($K168,38))&lt;&gt;"UL"),INDIRECT(ADDRESS($K168,COLUMN()-12)),0),0), IF($L168&gt;0,IF(AND(INDIRECT(ADDRESS($L168,44))=0,INDIRECT(ADDRESS($L168,38))&lt;&gt;"UL"),INDIRECT(ADDRESS($L168,COLUMN()-12)),0),0), IF($M168&gt;0,IF(AND(INDIRECT(ADDRESS($M168,44))=0,INDIRECT(ADDRESS($M168,38))&lt;&gt;"UL"),INDIRECT(ADDRESS($M168,COLUMN()-12)),0),0))</f>
        <v>0</v>
      </c>
      <c r="BJ168" s="57" cm="1">
        <f t="array" aca="1" ref="BJ168" ca="1">SUM(IF($C168&gt;0,IF(AND(INDIRECT(ADDRESS($C168,44))=0,INDIRECT(ADDRESS($C168,38))&lt;&gt;"UL"),INDIRECT(ADDRESS($C168,COLUMN()-12)),0),0), IF($D168&gt;0,IF(AND(INDIRECT(ADDRESS($D168,44))=0,INDIRECT(ADDRESS($D168,38))&lt;&gt;"UL"),INDIRECT(ADDRESS($D168,COLUMN()-12)),0),0), IF($E168&gt;0,IF(AND(INDIRECT(ADDRESS($E168,44))=0,INDIRECT(ADDRESS($E168,38))&lt;&gt;"UL"),INDIRECT(ADDRESS($E168,COLUMN()-12)),0),0), IF($F168&gt;0,IF(AND(INDIRECT(ADDRESS($F168,44))=0,INDIRECT(ADDRESS($F168,38))&lt;&gt;"UL"),INDIRECT(ADDRESS($F168,COLUMN()-12)),0),0), IF($G168&gt;0,IF(AND(INDIRECT(ADDRESS($G168,44))=0,INDIRECT(ADDRESS($G168,38))&lt;&gt;"UL"),INDIRECT(ADDRESS($G168,COLUMN()-12)),0),0), IF($H168&gt;0,IF(AND(INDIRECT(ADDRESS($H168,44))=0,INDIRECT(ADDRESS($H168,38))&lt;&gt;"UL"),INDIRECT(ADDRESS($H168,COLUMN()-12)),0),0), IF($I168&gt;0,IF(AND(INDIRECT(ADDRESS($I168,44))=0,INDIRECT(ADDRESS($I168,38))&lt;&gt;"UL"),INDIRECT(ADDRESS($I168,COLUMN()-12)),0),0), IF($J168&gt;0,IF(AND(INDIRECT(ADDRESS($J168,44))=0,INDIRECT(ADDRESS($J168,38))&lt;&gt;"UL"),INDIRECT(ADDRESS($J168,COLUMN()-12)),0),0), IF($K168&gt;0,IF(AND(INDIRECT(ADDRESS($K168,44))=0,INDIRECT(ADDRESS($K168,38))&lt;&gt;"UL"),INDIRECT(ADDRESS($K168,COLUMN()-12)),0),0), IF($L168&gt;0,IF(AND(INDIRECT(ADDRESS($L168,44))=0,INDIRECT(ADDRESS($L168,38))&lt;&gt;"UL"),INDIRECT(ADDRESS($L168,COLUMN()-12)),0),0), IF($M168&gt;0,IF(AND(INDIRECT(ADDRESS($M168,44))=0,INDIRECT(ADDRESS($M168,38))&lt;&gt;"UL"),INDIRECT(ADDRESS($M168,COLUMN()-12)),0),0))</f>
        <v>0</v>
      </c>
      <c r="BK168" s="57">
        <f t="shared" ca="1" si="127"/>
        <v>0</v>
      </c>
      <c r="BL168" s="58">
        <f t="shared" ca="1" si="128"/>
        <v>0</v>
      </c>
      <c r="BM168" s="57" cm="1">
        <f t="array" aca="1" ref="BM168" ca="1">SUM(IF($C168&gt;0,IF(AND(INDIRECT(ADDRESS($C168,44))=0,INDIRECT(ADDRESS($C168,38))&lt;&gt;"UL"),INDIRECT(ADDRESS($C168,COLUMN()-12)),0),0), IF($D168&gt;0,IF(AND(INDIRECT(ADDRESS($D168,44))=0,INDIRECT(ADDRESS($D168,38))&lt;&gt;"UL"),INDIRECT(ADDRESS($D168,COLUMN()-12)),0),0), IF($E168&gt;0,IF(AND(INDIRECT(ADDRESS($E168,44))=0,INDIRECT(ADDRESS($E168,38))&lt;&gt;"UL"),INDIRECT(ADDRESS($E168,COLUMN()-12)),0),0), IF($F168&gt;0,IF(AND(INDIRECT(ADDRESS($F168,44))=0,INDIRECT(ADDRESS($F168,38))&lt;&gt;"UL"),INDIRECT(ADDRESS($F168,COLUMN()-12)),0),0), IF($G168&gt;0,IF(AND(INDIRECT(ADDRESS($G168,44))=0,INDIRECT(ADDRESS($G168,38))&lt;&gt;"UL"),INDIRECT(ADDRESS($G168,COLUMN()-12)),0),0), IF($H168&gt;0,IF(AND(INDIRECT(ADDRESS($H168,44))=0,INDIRECT(ADDRESS($H168,38))&lt;&gt;"UL"),INDIRECT(ADDRESS($H168,COLUMN()-12)),0),0), IF($I168&gt;0,IF(AND(INDIRECT(ADDRESS($I168,44))=0,INDIRECT(ADDRESS($I168,38))&lt;&gt;"UL"),INDIRECT(ADDRESS($I168,COLUMN()-12)),0),0), IF($J168&gt;0,IF(AND(INDIRECT(ADDRESS($J168,44))=0,INDIRECT(ADDRESS($J168,38))&lt;&gt;"UL"),INDIRECT(ADDRESS($J168,COLUMN()-12)),0),0), IF($K168&gt;0,IF(AND(INDIRECT(ADDRESS($K168,44))=0,INDIRECT(ADDRESS($K168,38))&lt;&gt;"UL"),INDIRECT(ADDRESS($K168,COLUMN()-11)),0),0), IF($L168&gt;0,IF(AND(INDIRECT(ADDRESS($L168,44))=0,INDIRECT(ADDRESS($L168,38))&lt;&gt;"UL"),INDIRECT(ADDRESS($L168,COLUMN()-11)),0),0), IF($M168&gt;0,IF(AND(INDIRECT(ADDRESS($M168,44))=0,INDIRECT(ADDRESS($M168,38))&lt;&gt;"UL"),INDIRECT(ADDRESS($M168,COLUMN()-11)),0),0))</f>
        <v>0</v>
      </c>
      <c r="BN168" s="57" cm="1">
        <f t="array" aca="1" ref="BN168" ca="1">SUM(IF($C168&gt;0,IF(AND(INDIRECT(ADDRESS($C168,44))=0,INDIRECT(ADDRESS($C168,38))&lt;&gt;"UL"),INDIRECT(ADDRESS($C168,COLUMN()-12)),0),0), IF($D168&gt;0,IF(AND(INDIRECT(ADDRESS($D168,44))=0,INDIRECT(ADDRESS($D168,38))&lt;&gt;"UL"),INDIRECT(ADDRESS($D168,COLUMN()-12)),0),0), IF($E168&gt;0,IF(AND(INDIRECT(ADDRESS($E168,44))=0,INDIRECT(ADDRESS($E168,38))&lt;&gt;"UL"),INDIRECT(ADDRESS($E168,COLUMN()-12)),0),0), IF($F168&gt;0,IF(AND(INDIRECT(ADDRESS($F168,44))=0,INDIRECT(ADDRESS($F168,38))&lt;&gt;"UL"),INDIRECT(ADDRESS($F168,COLUMN()-12)),0),0), IF($G168&gt;0,IF(AND(INDIRECT(ADDRESS($G168,44))=0,INDIRECT(ADDRESS($G168,38))&lt;&gt;"UL"),INDIRECT(ADDRESS($G168,COLUMN()-12)),0),0), IF($H168&gt;0,IF(AND(INDIRECT(ADDRESS($H168,44))=0,INDIRECT(ADDRESS($H168,38))&lt;&gt;"UL"),INDIRECT(ADDRESS($H168,COLUMN()-12)),0),0), IF($I168&gt;0,IF(AND(INDIRECT(ADDRESS($I168,44))=0,INDIRECT(ADDRESS($I168,38))&lt;&gt;"UL"),INDIRECT(ADDRESS($I168,COLUMN()-12)),0),0), IF($J168&gt;0,IF(AND(INDIRECT(ADDRESS($J168,44))=0,INDIRECT(ADDRESS($J168,38))&lt;&gt;"UL"),INDIRECT(ADDRESS($J168,COLUMN()-12)),0),0), IF($K168&gt;0,IF(AND(INDIRECT(ADDRESS($K168,44))=0,INDIRECT(ADDRESS($K168,38))&lt;&gt;"UL"),INDIRECT(ADDRESS($K168,COLUMN()-11)),0),0), IF($L168&gt;0,IF(AND(INDIRECT(ADDRESS($L168,44))=0,INDIRECT(ADDRESS($L168,38))&lt;&gt;"UL"),INDIRECT(ADDRESS($L168,COLUMN()-11)),0),0), IF($M168&gt;0,IF(AND(INDIRECT(ADDRESS($M168,44))=0,INDIRECT(ADDRESS($M168,38))&lt;&gt;"UL"),INDIRECT(ADDRESS($M168,COLUMN()-11)),0),0))</f>
        <v>0</v>
      </c>
      <c r="BO168" s="57" cm="1">
        <f t="array" aca="1" ref="BO168" ca="1">SUM(IF($C168&gt;0,IF(AND(INDIRECT(ADDRESS($C168,44))=0,INDIRECT(ADDRESS($C168,38))&lt;&gt;"UL"),INDIRECT(ADDRESS($C168,COLUMN()-12)),0),0), IF($D168&gt;0,IF(AND(INDIRECT(ADDRESS($D168,44))=0,INDIRECT(ADDRESS($D168,38))&lt;&gt;"UL"),INDIRECT(ADDRESS($D168,COLUMN()-12)),0),0), IF($E168&gt;0,IF(AND(INDIRECT(ADDRESS($E168,44))=0,INDIRECT(ADDRESS($E168,38))&lt;&gt;"UL"),INDIRECT(ADDRESS($E168,COLUMN()-12)),0),0), IF($F168&gt;0,IF(AND(INDIRECT(ADDRESS($F168,44))=0,INDIRECT(ADDRESS($F168,38))&lt;&gt;"UL"),INDIRECT(ADDRESS($F168,COLUMN()-12)),0),0), IF($G168&gt;0,IF(AND(INDIRECT(ADDRESS($G168,44))=0,INDIRECT(ADDRESS($G168,38))&lt;&gt;"UL"),INDIRECT(ADDRESS($G168,COLUMN()-12)),0),0), IF($H168&gt;0,IF(AND(INDIRECT(ADDRESS($H168,44))=0,INDIRECT(ADDRESS($H168,38))&lt;&gt;"UL"),INDIRECT(ADDRESS($H168,COLUMN()-12)),0),0), IF($I168&gt;0,IF(AND(INDIRECT(ADDRESS($I168,44))=0,INDIRECT(ADDRESS($I168,38))&lt;&gt;"UL"),INDIRECT(ADDRESS($I168,COLUMN()-12)),0),0), IF($J168&gt;0,IF(AND(INDIRECT(ADDRESS($J168,44))=0,INDIRECT(ADDRESS($J168,38))&lt;&gt;"UL"),INDIRECT(ADDRESS($J168,COLUMN()-12)),0),0), IF($K168&gt;0,IF(AND(INDIRECT(ADDRESS($K168,44))=0,INDIRECT(ADDRESS($K168,38))&lt;&gt;"UL"),INDIRECT(ADDRESS($K168,COLUMN()-11)),0),0), IF($L168&gt;0,IF(AND(INDIRECT(ADDRESS($L168,44))=0,INDIRECT(ADDRESS($L168,38))&lt;&gt;"UL"),INDIRECT(ADDRESS($L168,COLUMN()-11)),0),0), IF($M168&gt;0,IF(AND(INDIRECT(ADDRESS($M168,44))=0,INDIRECT(ADDRESS($M168,38))&lt;&gt;"UL"),INDIRECT(ADDRESS($M168,COLUMN()-11)),0),0))</f>
        <v>0</v>
      </c>
      <c r="BP168" s="57" cm="1">
        <f t="array" aca="1" ref="BP168" ca="1">SUM(IF($C168&gt;0,IF(AND(INDIRECT(ADDRESS($C168,44))=0,INDIRECT(ADDRESS($C168,38))&lt;&gt;"UL"),INDIRECT(ADDRESS($C168,COLUMN()-12)),0),0), IF($D168&gt;0,IF(AND(INDIRECT(ADDRESS($D168,44))=0,INDIRECT(ADDRESS($D168,38))&lt;&gt;"UL"),INDIRECT(ADDRESS($D168,COLUMN()-12)),0),0), IF($E168&gt;0,IF(AND(INDIRECT(ADDRESS($E168,44))=0,INDIRECT(ADDRESS($E168,38))&lt;&gt;"UL"),INDIRECT(ADDRESS($E168,COLUMN()-12)),0),0), IF($F168&gt;0,IF(AND(INDIRECT(ADDRESS($F168,44))=0,INDIRECT(ADDRESS($F168,38))&lt;&gt;"UL"),INDIRECT(ADDRESS($F168,COLUMN()-12)),0),0), IF($G168&gt;0,IF(AND(INDIRECT(ADDRESS($G168,44))=0,INDIRECT(ADDRESS($G168,38))&lt;&gt;"UL"),INDIRECT(ADDRESS($G168,COLUMN()-12)),0),0), IF($H168&gt;0,IF(AND(INDIRECT(ADDRESS($H168,44))=0,INDIRECT(ADDRESS($H168,38))&lt;&gt;"UL"),INDIRECT(ADDRESS($H168,COLUMN()-12)),0),0), IF($I168&gt;0,IF(AND(INDIRECT(ADDRESS($I168,44))=0,INDIRECT(ADDRESS($I168,38))&lt;&gt;"UL"),INDIRECT(ADDRESS($I168,COLUMN()-12)),0),0), IF($J168&gt;0,IF(AND(INDIRECT(ADDRESS($J168,44))=0,INDIRECT(ADDRESS($J168,38))&lt;&gt;"UL"),INDIRECT(ADDRESS($J168,COLUMN()-12)),0),0), IF($K168&gt;0,IF(AND(INDIRECT(ADDRESS($K168,44))=0,INDIRECT(ADDRESS($K168,38))&lt;&gt;"UL"),INDIRECT(ADDRESS($K168,COLUMN()-11)),0),0), IF($L168&gt;0,IF(AND(INDIRECT(ADDRESS($L168,44))=0,INDIRECT(ADDRESS($L168,38))&lt;&gt;"UL"),INDIRECT(ADDRESS($L168,COLUMN()-11)),0),0), IF($M168&gt;0,IF(AND(INDIRECT(ADDRESS($M168,44))=0,INDIRECT(ADDRESS($M168,38))&lt;&gt;"UL"),INDIRECT(ADDRESS($M168,COLUMN()-11)),0),0))</f>
        <v>0</v>
      </c>
      <c r="BQ168" s="57">
        <f t="shared" ca="1" si="129"/>
        <v>0</v>
      </c>
      <c r="BR168" s="161">
        <f t="shared" ca="1" si="130"/>
        <v>66.24930686832063</v>
      </c>
      <c r="BS168" s="76"/>
      <c r="BT168" s="56">
        <f t="shared" ca="1" si="131"/>
        <v>4.7216904445325163</v>
      </c>
      <c r="BU168" s="77">
        <f t="shared" ca="1" si="132"/>
        <v>0.18886761778130065</v>
      </c>
      <c r="BV168" s="57" t="s">
        <v>34</v>
      </c>
      <c r="BW168" s="57" cm="1">
        <f t="array" aca="1" ref="BW168" ca="1">SUM(IF($C168&gt;0,IF(AND(INDIRECT(ADDRESS($C168,44))=0,INDIRECT(ADDRESS($C168,38))="UL",ISERROR(SEARCH("Rear",INDIRECT(ADDRESS($C168,33)))),ISERROR(SEARCH("Side",INDIRECT(ADDRESS($C168,33))))),INDIRECT(ADDRESS($C168,COLUMN())),0),0),IF($D168&gt;0,IF(AND(INDIRECT(ADDRESS($D168,44))=0,INDIRECT(ADDRESS($D168,38))="UL",ISERROR(SEARCH("Rear",INDIRECT(ADDRESS($D168,33)))),ISERROR(SEARCH("Side",INDIRECT(ADDRESS($D168,33))))),INDIRECT(ADDRESS($D168,COLUMN())),0),0),IF($E168&gt;0,IF(AND(INDIRECT(ADDRESS($E168,44))=0,INDIRECT(ADDRESS($E168,38))="UL",ISERROR(SEARCH("Rear",INDIRECT(ADDRESS($E168,33)))),ISERROR(SEARCH("Side",INDIRECT(ADDRESS($E168,33))))),INDIRECT(ADDRESS($E168,COLUMN())),0),0),IF($F168&gt;0,IF(AND(INDIRECT(ADDRESS($F168,44))=0,INDIRECT(ADDRESS($F168,38))="UL",ISERROR(SEARCH("Rear",INDIRECT(ADDRESS($F168,33)))),ISERROR(SEARCH("Side",INDIRECT(ADDRESS($F168,33))))),INDIRECT(ADDRESS($F168,COLUMN())),0),0),IF($G168&gt;0,IF(AND(INDIRECT(ADDRESS($G168,44))=0,INDIRECT(ADDRESS($G168,38))="UL",ISERROR(SEARCH("Rear",INDIRECT(ADDRESS($G168,33)))),ISERROR(SEARCH("Side",INDIRECT(ADDRESS($G168,33))))),INDIRECT(ADDRESS($G168,COLUMN())),0),0),IF($H168&gt;0,IF(AND(INDIRECT(ADDRESS($H168,44))=0,INDIRECT(ADDRESS($H168,38))="UL",ISERROR(SEARCH("Rear",INDIRECT(ADDRESS($H168,33)))),ISERROR(SEARCH("Side",INDIRECT(ADDRESS($H168,33))))),INDIRECT(ADDRESS($H168,COLUMN())),0),0),IF($I168&gt;0,IF(AND(INDIRECT(ADDRESS($I168,44))=0,INDIRECT(ADDRESS($I168,38))="UL",ISERROR(SEARCH("Rear",INDIRECT(ADDRESS($I168,33)))),ISERROR(SEARCH("Side",INDIRECT(ADDRESS($I168,33))))),INDIRECT(ADDRESS($I168,COLUMN())),0),0),IF($J168&gt;0,IF(AND(INDIRECT(ADDRESS($J168,44))=0,INDIRECT(ADDRESS($J168,38))="UL",ISERROR(SEARCH("Rear",INDIRECT(ADDRESS($J168,33)))),ISERROR(SEARCH("Side",INDIRECT(ADDRESS($J168,33))))),INDIRECT(ADDRESS($J168,COLUMN())),0),0),IF($K168&gt;0,IF(AND(INDIRECT(ADDRESS($K168,44))=0,INDIRECT(ADDRESS($K168,38))="UL",ISERROR(SEARCH("Rear",INDIRECT(ADDRESS($K168,33)))),ISERROR(SEARCH("Side",INDIRECT(ADDRESS($K168,33))))),INDIRECT(ADDRESS($K168,COLUMN())),0),0),IF($L168&gt;0,IF(AND(INDIRECT(ADDRESS($L168,44))=0,INDIRECT(ADDRESS($L168,38))="UL",ISERROR(SEARCH("Rear",INDIRECT(ADDRESS($L168,33)))),ISERROR(SEARCH("Side",INDIRECT(ADDRESS($L168,33))))),INDIRECT(ADDRESS($L168,COLUMN())),0),0),IF($M168&gt;0,IF(AND(INDIRECT(ADDRESS($M168,44))=0,INDIRECT(ADDRESS($M168,38))="UL",ISERROR(SEARCH("Rear",INDIRECT(ADDRESS($M168,33)))),ISERROR(SEARCH("Side",INDIRECT(ADDRESS($M168,33))))),INDIRECT(ADDRESS($M168,COLUMN())),0),0))</f>
        <v>1.2222222222222221</v>
      </c>
      <c r="BX168" s="57">
        <f t="shared" ref="BX168:BX200" ca="1" si="136">IF(BV168="S",AV168,BW168)</f>
        <v>1.2222222222222221</v>
      </c>
      <c r="BY168" s="57" cm="1">
        <f t="array" aca="1" ref="BY168" ca="1">SUM(IF($C168&gt;0,IF(AND(INDIRECT(ADDRESS($C168,44))=0,INDIRECT(ADDRESS($C168,38))="UL"),INDIRECT(ADDRESS($C168,COLUMN())),0),0),IF($D168&gt;0,IF(AND(INDIRECT(ADDRESS($D168,44))=0,INDIRECT(ADDRESS($D168,38))="UL"),INDIRECT(ADDRESS($D168,COLUMN())),0),0),IF($E168&gt;0,IF(AND(INDIRECT(ADDRESS($E168,44))=0,INDIRECT(ADDRESS($E168,38))="UL"),INDIRECT(ADDRESS($E168,COLUMN())),0),0),IF($F168&gt;0,IF(AND(INDIRECT(ADDRESS($F168,44))=0,INDIRECT(ADDRESS($F168,38))="UL"),INDIRECT(ADDRESS($F168,COLUMN())),0),0),IF($G168&gt;0,IF(AND(INDIRECT(ADDRESS($G168,44))=0,INDIRECT(ADDRESS($G168,38))="UL"),INDIRECT(ADDRESS($G168,COLUMN())),0),0),IF($H168&gt;0,IF(AND(INDIRECT(ADDRESS($H168,44))=0,INDIRECT(ADDRESS($H168,38))="UL"),INDIRECT(ADDRESS($H168,COLUMN())),0),0),IF($I168&gt;0,IF(AND(INDIRECT(ADDRESS($I168,44))=0,INDIRECT(ADDRESS($I168,38))="UL"),INDIRECT(ADDRESS($I168,COLUMN())),0),0),IF($J168&gt;0,IF(AND(INDIRECT(ADDRESS($J168,44))=0,INDIRECT(ADDRESS($J168,38))="UL"),INDIRECT(ADDRESS($J168,COLUMN())),0),0),IF($K168&gt;0,IF(AND(INDIRECT(ADDRESS($K168,44))=0,INDIRECT(ADDRESS($K168,38))="UL"),INDIRECT(ADDRESS($K168,COLUMN())),0),0),IF($L168&gt;0,IF(AND(INDIRECT(ADDRESS($L168,44))=0,INDIRECT(ADDRESS($L168,38))="UL"),INDIRECT(ADDRESS($L168,COLUMN())),0),0),IF($M168&gt;0,IF(AND(INDIRECT(ADDRESS($M168,44))=0,INDIRECT(ADDRESS($M168,38))="UL"),INDIRECT(ADDRESS($M168,COLUMN())),0),0))</f>
        <v>0.40740740740740738</v>
      </c>
      <c r="BZ168" s="57" cm="1">
        <f t="array" aca="1" ref="BZ168" ca="1">SUM(IF($C168&gt;0,IF(AND(INDIRECT(ADDRESS($C168,44))=0,INDIRECT(ADDRESS($C168,38))="UL"),INDIRECT(ADDRESS($C168,COLUMN())),0),0),IF($D168&gt;0,IF(AND(INDIRECT(ADDRESS($D168,44))=0,INDIRECT(ADDRESS($D168,38))="UL"),INDIRECT(ADDRESS($D168,COLUMN())),0),0),IF($E168&gt;0,IF(AND(INDIRECT(ADDRESS($E168,44))=0,INDIRECT(ADDRESS($E168,38))="UL"),INDIRECT(ADDRESS($E168,COLUMN())),0),0),IF($F168&gt;0,IF(AND(INDIRECT(ADDRESS($F168,44))=0,INDIRECT(ADDRESS($F168,38))="UL"),INDIRECT(ADDRESS($F168,COLUMN())),0),0),IF($G168&gt;0,IF(AND(INDIRECT(ADDRESS($G168,44))=0,INDIRECT(ADDRESS($G168,38))="UL"),INDIRECT(ADDRESS($G168,COLUMN())),0),0),IF($H168&gt;0,IF(AND(INDIRECT(ADDRESS($H168,44))=0,INDIRECT(ADDRESS($H168,38))="UL"),INDIRECT(ADDRESS($H168,COLUMN())),0),0),IF($I168&gt;0,IF(AND(INDIRECT(ADDRESS($I168,44))=0,INDIRECT(ADDRESS($I168,38))="UL"),INDIRECT(ADDRESS($I168,COLUMN())),0),0),IF($J168&gt;0,IF(AND(INDIRECT(ADDRESS($J168,44))=0,INDIRECT(ADDRESS($J168,38))="UL"),INDIRECT(ADDRESS($J168,COLUMN())),0),0),IF($K168&gt;0,IF(AND(INDIRECT(ADDRESS($K168,44))=0,INDIRECT(ADDRESS($K168,38))="UL"),INDIRECT(ADDRESS($K168,COLUMN())),0),0),IF($L168&gt;0,IF(AND(INDIRECT(ADDRESS($L168,44))=0,INDIRECT(ADDRESS($L168,38))="UL"),INDIRECT(ADDRESS($L168,COLUMN())),0),0),IF($M168&gt;0,IF(AND(INDIRECT(ADDRESS($M168,44))=0,INDIRECT(ADDRESS($M168,38))="UL"),INDIRECT(ADDRESS($M168,COLUMN())),0),0))</f>
        <v>0.22222222222222221</v>
      </c>
      <c r="CA168" s="57">
        <f t="shared" ref="CA168:CA200" ca="1" si="137">IF(BV168="S",BY168,BZ168)</f>
        <v>0.22222222222222221</v>
      </c>
      <c r="CB168" s="57" cm="1">
        <f t="array" aca="1" ref="CB168" ca="1">SUM(IF($C168&gt;0,IF(AND(INDIRECT(ADDRESS($C168,44))=0,INDIRECT(ADDRESS($C168,38))&lt;&gt;"UL"),INDIRECT(ADDRESS($C168,COLUMN())),0),0),IF($D168&gt;0,IF(AND(INDIRECT(ADDRESS($D168,44))=0,INDIRECT(ADDRESS($D168,38))&lt;&gt;"UL"),INDIRECT(ADDRESS($D168,COLUMN())),0),0),IF($E168&gt;0,IF(AND(INDIRECT(ADDRESS($E168,44))=0,INDIRECT(ADDRESS($E168,38))&lt;&gt;"UL"),INDIRECT(ADDRESS($E168,COLUMN())),0),0),IF($F168&gt;0,IF(AND(INDIRECT(ADDRESS($F168,44))=0,INDIRECT(ADDRESS($F168,38))&lt;&gt;"UL"),INDIRECT(ADDRESS($F168,COLUMN())),0),0),IF($G168&gt;0,IF(AND(INDIRECT(ADDRESS($G168,44))=0,INDIRECT(ADDRESS($G168,38))&lt;&gt;"UL"),INDIRECT(ADDRESS($G168,COLUMN())),0),0),IF($H168&gt;0,IF(AND(INDIRECT(ADDRESS($H168,44))=0,INDIRECT(ADDRESS($H168,38))&lt;&gt;"UL"),INDIRECT(ADDRESS($H168,COLUMN())),0),0),IF($I168&gt;0,IF(AND(INDIRECT(ADDRESS($I168,44))=0,INDIRECT(ADDRESS($I168,38))&lt;&gt;"UL"),INDIRECT(ADDRESS($I168,COLUMN())),0),0),IF($J168&gt;0,IF(AND(INDIRECT(ADDRESS($J168,44))=0,INDIRECT(ADDRESS($J168,38))&lt;&gt;"UL"),INDIRECT(ADDRESS($J168,COLUMN())),0),0),IF($K168&gt;0,IF(AND(INDIRECT(ADDRESS($K168,44))=0,INDIRECT(ADDRESS($K168,38))&lt;&gt;"UL"),INDIRECT(ADDRESS($K168,COLUMN())),0),0),IF($L168&gt;0,IF(AND(INDIRECT(ADDRESS($L168,44))=0,INDIRECT(ADDRESS($L168,38))&lt;&gt;"UL"),INDIRECT(ADDRESS($L168,COLUMN())),0),0),IF($M168&gt;0,IF(AND(INDIRECT(ADDRESS($M168,44))=0,INDIRECT(ADDRESS($M168,38))&lt;&gt;"UL"),INDIRECT(ADDRESS($M168,COLUMN())),0),0))</f>
        <v>0</v>
      </c>
      <c r="CC168" s="57">
        <f t="shared" ref="CC168:CC200" ca="1" si="138">IF(BV168="S",BH168,CB168)</f>
        <v>0</v>
      </c>
      <c r="CD168" s="57" cm="1">
        <f t="array" aca="1" ref="CD168" ca="1">SUM(IF($C168&gt;0,IF(AND(INDIRECT(ADDRESS($C168,44))=0,INDIRECT(ADDRESS($C168,38))&lt;&gt;"UL"),INDIRECT(ADDRESS($C168,COLUMN())),0),0),IF($D168&gt;0,IF(AND(INDIRECT(ADDRESS($D168,44))=0,INDIRECT(ADDRESS($D168,38))&lt;&gt;"UL"),INDIRECT(ADDRESS($D168,COLUMN())),0),0),IF($E168&gt;0,IF(AND(INDIRECT(ADDRESS($E168,44))=0,INDIRECT(ADDRESS($E168,38))&lt;&gt;"UL"),INDIRECT(ADDRESS($E168,COLUMN())),0),0),IF($F168&gt;0,IF(AND(INDIRECT(ADDRESS($F168,44))=0,INDIRECT(ADDRESS($F168,38))&lt;&gt;"UL"),INDIRECT(ADDRESS($F168,COLUMN())),0),0),IF($G168&gt;0,IF(AND(INDIRECT(ADDRESS($G168,44))=0,INDIRECT(ADDRESS($G168,38))&lt;&gt;"UL"),INDIRECT(ADDRESS($G168,COLUMN())),0),0),IF($H168&gt;0,IF(AND(INDIRECT(ADDRESS($H168,44))=0,INDIRECT(ADDRESS($H168,38))&lt;&gt;"UL"),INDIRECT(ADDRESS($H168,COLUMN())),0),0),IF($I168&gt;0,IF(AND(INDIRECT(ADDRESS($I168,44))=0,INDIRECT(ADDRESS($I168,38))&lt;&gt;"UL"),INDIRECT(ADDRESS($I168,COLUMN())),0),0),IF($J168&gt;0,IF(AND(INDIRECT(ADDRESS($J168,44))=0,INDIRECT(ADDRESS($J168,38))&lt;&gt;"UL"),INDIRECT(ADDRESS($J168,COLUMN())),0),0),IF($K168&gt;0,IF(AND(INDIRECT(ADDRESS($K168,44))=0,INDIRECT(ADDRESS($K168,38))&lt;&gt;"UL"),INDIRECT(ADDRESS($K168,COLUMN())),0),0),IF($L168&gt;0,IF(AND(INDIRECT(ADDRESS($L168,44))=0,INDIRECT(ADDRESS($L168,38))&lt;&gt;"UL"),INDIRECT(ADDRESS($L168,COLUMN())),0),0),IF($M168&gt;0,IF(AND(INDIRECT(ADDRESS($M168,44))=0,INDIRECT(ADDRESS($M168,38))&lt;&gt;"UL"),INDIRECT(ADDRESS($M168,COLUMN())),0),0))</f>
        <v>0</v>
      </c>
      <c r="CE168" s="57" cm="1">
        <f t="array" aca="1" ref="CE168" ca="1">SUM(IF($C168&gt;0,IF(AND(INDIRECT(ADDRESS($C168,44))=0,INDIRECT(ADDRESS($C168,38))&lt;&gt;"UL"),INDIRECT(ADDRESS($C168,COLUMN())),0),0),IF($D168&gt;0,IF(AND(INDIRECT(ADDRESS($D168,44))=0,INDIRECT(ADDRESS($D168,38))&lt;&gt;"UL"),INDIRECT(ADDRESS($D168,COLUMN())),0),0),IF($E168&gt;0,IF(AND(INDIRECT(ADDRESS($E168,44))=0,INDIRECT(ADDRESS($E168,38))&lt;&gt;"UL"),INDIRECT(ADDRESS($E168,COLUMN())),0),0),IF($F168&gt;0,IF(AND(INDIRECT(ADDRESS($F168,44))=0,INDIRECT(ADDRESS($F168,38))&lt;&gt;"UL"),INDIRECT(ADDRESS($F168,COLUMN())),0),0),IF($G168&gt;0,IF(AND(INDIRECT(ADDRESS($G168,44))=0,INDIRECT(ADDRESS($G168,38))&lt;&gt;"UL"),INDIRECT(ADDRESS($G168,COLUMN())),0),0),IF($H168&gt;0,IF(AND(INDIRECT(ADDRESS($H168,44))=0,INDIRECT(ADDRESS($H168,38))&lt;&gt;"UL"),INDIRECT(ADDRESS($H168,COLUMN())),0),0),IF($I168&gt;0,IF(AND(INDIRECT(ADDRESS($I168,44))=0,INDIRECT(ADDRESS($I168,38))&lt;&gt;"UL"),INDIRECT(ADDRESS($I168,COLUMN())),0),0),IF($J168&gt;0,IF(AND(INDIRECT(ADDRESS($J168,44))=0,INDIRECT(ADDRESS($J168,38))&lt;&gt;"UL"),INDIRECT(ADDRESS($J168,COLUMN())),0),0),IF($K168&gt;0,IF(AND(INDIRECT(ADDRESS($K168,44))=0,INDIRECT(ADDRESS($K168,38))&lt;&gt;"UL"),INDIRECT(ADDRESS($K168,COLUMN())),0),0),IF($L168&gt;0,IF(AND(INDIRECT(ADDRESS($L168,44))=0,INDIRECT(ADDRESS($L168,38))&lt;&gt;"UL"),INDIRECT(ADDRESS($L168,COLUMN())),0),0),IF($M168&gt;0,IF(AND(INDIRECT(ADDRESS($M168,44))=0,INDIRECT(ADDRESS($M168,38))&lt;&gt;"UL"),INDIRECT(ADDRESS($M168,COLUMN())),0),0))</f>
        <v>0</v>
      </c>
      <c r="CF168" s="57">
        <f t="shared" ref="CF168:CF200" ca="1" si="139">IF(BV168="S",CD168,CE168)</f>
        <v>0</v>
      </c>
      <c r="CG168" s="57">
        <f t="shared" ref="CG168:CG200" ca="1" si="140">IF(AD168&lt;BG168,((((BX168+CC168)*AB168)+((CA168+CF168)*(1-AB168)))*AD168),((((BX168*AB168)+((CA168)*(1-AB168)))*AD168)+(((CC168*AB168)+((CF168))*(1-AB168)))*BG168))</f>
        <v>2.6507002947300258</v>
      </c>
      <c r="CH168" s="57">
        <f t="shared" ca="1" si="133"/>
        <v>0.10602801178920103</v>
      </c>
      <c r="CI168" s="19">
        <f t="shared" ca="1" si="134"/>
        <v>15.652173913043478</v>
      </c>
      <c r="CJ168" s="19"/>
      <c r="CK168" s="57" cm="1">
        <f t="array" aca="1" ref="CK168" ca="1">IF(AU168="S", SUM(IF($C168&gt;0,IF(INDIRECT(ADDRESS($C168,43))&lt;&gt;1,INDIRECT(ADDRESS($C168,48)),0),0), IF($D168&gt;0,IF(INDIRECT(ADDRESS($D168,43))&lt;&gt;1,INDIRECT(ADDRESS($D168,48)),0),0), IF($E168&gt;0,IF(INDIRECT(ADDRESS($E168,43))&lt;&gt;1,INDIRECT(ADDRESS($E168,48)),0),0), IF($F168&gt;0,IF(INDIRECT(ADDRESS($F168,43))&lt;&gt;1,INDIRECT(ADDRESS($F168,48)),0),0), IF($G168&gt;0,IF(INDIRECT(ADDRESS($G168,43))&lt;&gt;1,INDIRECT(ADDRESS($G168,48)),0),0), IF($H168&gt;0,IF(INDIRECT(ADDRESS($H168,43))&lt;&gt;1,INDIRECT(ADDRESS($H168,48)),0),0), IF($I168&gt;0,IF(INDIRECT(ADDRESS($I168,43))&lt;&gt;1,INDIRECT(ADDRESS($I168,48)),0),0), IF($J168&gt;0,IF(INDIRECT(ADDRESS($J168,43))&lt;&gt;1,INDIRECT(ADDRESS($J168,48)),0),0), IF($K168&gt;0,IF(INDIRECT(ADDRESS($K168,43))&lt;&gt;1,INDIRECT(ADDRESS($K168,48)),0),0), IF($L168&gt;0,IF(INDIRECT(ADDRESS($L168,43))&lt;&gt;1,INDIRECT(ADDRESS($L168,48)),0),0), IF($M168&gt;0,IF(INDIRECT(ADDRESS($M168,43))&lt;&gt;1,INDIRECT(ADDRESS($M168,48)),0),0)), IF(AU168="L",SUM(IF($C168&gt;0,IF(INDIRECT(ADDRESS($C168,43))&lt;&gt;1,INDIRECT(ADDRESS($C168,50)),0),0), IF($D168&gt;0,IF(INDIRECT(ADDRESS($D168,43))&lt;&gt;1,INDIRECT(ADDRESS($D168,50)),0),0), IF($E168&gt;0,IF(INDIRECT(ADDRESS($E168,43))&lt;&gt;1,INDIRECT(ADDRESS($E168,50)),0),0), IF($F168&gt;0,IF(INDIRECT(ADDRESS($F168,43))&lt;&gt;1,INDIRECT(ADDRESS($F168,50)),0),0), IF($G168&gt;0,IF(INDIRECT(ADDRESS($G168,43))&lt;&gt;1,INDIRECT(ADDRESS($G168,50)),0),0), IF($G168&gt;0,IF(INDIRECT(ADDRESS($G168,43))&lt;&gt;1,INDIRECT(ADDRESS($G168,50)),0),0), IF($H168&gt;0,IF(INDIRECT(ADDRESS($H168,43))&lt;&gt;1,INDIRECT(ADDRESS($H168,50)),0),0), IF($I168&gt;0,IF(INDIRECT(ADDRESS($I168,43))&lt;&gt;1,INDIRECT(ADDRESS($I168,50)),0),0), IF($J168&gt;0,IF(INDIRECT(ADDRESS($J168,43))&lt;&gt;1,INDIRECT(ADDRESS($J168,50)),0),0), IF($K168&gt;0,IF(INDIRECT(ADDRESS($K168,43))&lt;&gt;1,INDIRECT(ADDRESS($K168,50)),0),0), IF($L168&gt;0,IF(INDIRECT(ADDRESS($L168,43))&lt;&gt;1,INDIRECT(ADDRESS($L168,50)),0),0), IF($M168&gt;0,IF(INDIRECT(ADDRESS($M168,43))&lt;&gt;1,INDIRECT(ADDRESS($M168,50)),0),0)), SUM(IF($C168&gt;0,IF(INDIRECT(ADDRESS($C168,43))&lt;&gt;1,INDIRECT(ADDRESS($C168,49)),0),0), IF($D168&gt;0,IF(INDIRECT(ADDRESS($D168,43))&lt;&gt;1,INDIRECT(ADDRESS($D168,49)),0),0), IF($E168&gt;0,IF(INDIRECT(ADDRESS($E168,43))&lt;&gt;1,INDIRECT(ADDRESS($E168,49)),0),0), IF($F168&gt;0,IF(INDIRECT(ADDRESS($F168,43))&lt;&gt;1,INDIRECT(ADDRESS($F168,49)),0),0), IF($G168&gt;0,IF(INDIRECT(ADDRESS($G168,43))&lt;&gt;1,INDIRECT(ADDRESS($G168,49)),0),0), IF($G168&gt;0,IF(INDIRECT(ADDRESS($G168,43))&lt;&gt;1,INDIRECT(ADDRESS($G168,49)),0),0), IF($H168&gt;0,IF(INDIRECT(ADDRESS($H168,43))&lt;&gt;1,INDIRECT(ADDRESS($H168,49)),0),0), IF($I168&gt;0,IF(INDIRECT(ADDRESS($I168,43))&lt;&gt;1,INDIRECT(ADDRESS($I168,49)),0),0), IF($J168&gt;0,IF(INDIRECT(ADDRESS($J168,43))&lt;&gt;1,INDIRECT(ADDRESS($J168,49)),0),0), IF($K168&gt;0,IF(INDIRECT(ADDRESS($K168,43))&lt;&gt;1,INDIRECT(ADDRESS($K168,49)),0),0), IF($L168&gt;0,IF(INDIRECT(ADDRESS($L168,43))&lt;&gt;1,INDIRECT(ADDRESS($L168,49)),0),0), IF($M168&gt;0,IF(INDIRECT(ADDRESS($M168,43))&lt;&gt;1,INDIRECT(ADDRESS($M168,49)),0),0))))</f>
        <v>2.2222222222222219</v>
      </c>
      <c r="CL168" s="57" cm="1">
        <f t="array" aca="1" ref="CL168" ca="1">SUM(IF($C168&gt;0,IF(INDIRECT(ADDRESS($C168,44))=1,INDIRECT(ADDRESS($C168,90)),0),0), IF($D168&gt;0,IF(INDIRECT(ADDRESS($D168,44))=1,INDIRECT(ADDRESS($D168,90)),0),0), IF($E168&gt;0,IF(INDIRECT(ADDRESS($E168,44))=1,INDIRECT(ADDRESS($E168,90)),0),0), IF($F168&gt;0,IF(INDIRECT(ADDRESS($F168,44))=1,INDIRECT(ADDRESS($F168,90)),0),0), IF($G168&gt;0,IF(INDIRECT(ADDRESS($G168,44))=1,INDIRECT(ADDRESS($G168,90)),0),0), IF($H168&gt;0,IF(INDIRECT(ADDRESS($H168,44))=1,INDIRECT(ADDRESS($H168,90)),0),0), IF($I168&gt;0,IF(INDIRECT(ADDRESS($I168,44))=1,INDIRECT(ADDRESS($I168,90)),0),0), IF($J168&gt;0,IF(INDIRECT(ADDRESS($J168,44))=1,INDIRECT(ADDRESS($J168,90)),0),0), IF($K168&gt;0,IF(INDIRECT(ADDRESS($K168,44))=1,INDIRECT(ADDRESS($K168,90)),0),0), IF($L168&gt;0,IF(INDIRECT(ADDRESS($L168,44))=1,INDIRECT(ADDRESS($L168,90)),0),0), IF($M168&gt;0,IF(INDIRECT(ADDRESS($M168,44))=1,INDIRECT(ADDRESS($M168,90)),0),0))</f>
        <v>0</v>
      </c>
      <c r="CM168" s="56">
        <f t="shared" ca="1" si="135"/>
        <v>1.3904124145256043</v>
      </c>
      <c r="CN168" s="76"/>
    </row>
    <row r="169" spans="1:92" x14ac:dyDescent="0.25">
      <c r="A169" s="52" t="s">
        <v>240</v>
      </c>
      <c r="B169" s="67">
        <v>100</v>
      </c>
      <c r="C169" s="67">
        <v>111</v>
      </c>
      <c r="D169" s="67">
        <v>112</v>
      </c>
      <c r="E169" s="67">
        <v>136</v>
      </c>
      <c r="F169" s="67">
        <v>136</v>
      </c>
      <c r="G169" s="67"/>
      <c r="H169" s="67"/>
      <c r="I169" s="67"/>
      <c r="J169" s="67"/>
      <c r="K169" s="67"/>
      <c r="L169" s="67"/>
      <c r="M169" s="67"/>
      <c r="N169" s="67">
        <f t="shared" ca="1" si="120"/>
        <v>29</v>
      </c>
      <c r="O169" s="67" t="str" cm="1">
        <f t="array" aca="1" ref="O169" ca="1">INDIRECT(ADDRESS($B169,COLUMN()))</f>
        <v>Fighter</v>
      </c>
      <c r="P169" s="67" cm="1">
        <f t="array" aca="1" ref="P169" ca="1">INDIRECT(ADDRESS($B169,COLUMN()))</f>
        <v>3</v>
      </c>
      <c r="Q169" s="67" t="str" cm="1">
        <f t="array" aca="1" ref="Q169" ca="1">INDIRECT(ADDRESS($B169,COLUMN()))</f>
        <v>-</v>
      </c>
      <c r="R169" s="67" t="str" cm="1">
        <f t="array" aca="1" ref="R169" ca="1">INDIRECT(ADDRESS($B169,COLUMN()))</f>
        <v>-</v>
      </c>
      <c r="S169" s="67" cm="1">
        <f t="array" aca="1" ref="S169" ca="1">INDIRECT(ADDRESS($B169,COLUMN()))</f>
        <v>2</v>
      </c>
      <c r="T169" s="67" t="str" cm="1">
        <f t="array" aca="1" ref="T169" ca="1">INDIRECT(ADDRESS($B169,COLUMN()))</f>
        <v>1-6</v>
      </c>
      <c r="U169" s="67" cm="1">
        <f t="array" aca="1" ref="U169" ca="1">INDIRECT(ADDRESS($B169,COLUMN()))</f>
        <v>6</v>
      </c>
      <c r="V169" s="67" cm="1">
        <f t="array" aca="1" ref="V169" ca="1">INDIRECT(ADDRESS($B169,COLUMN()))</f>
        <v>0</v>
      </c>
      <c r="W169" s="67" cm="1">
        <f t="array" aca="1" ref="W169" ca="1">INDIRECT(ADDRESS($B169,COLUMN()))</f>
        <v>3</v>
      </c>
      <c r="X169" s="67" cm="1">
        <f t="array" aca="1" ref="X169" ca="1">INDIRECT(ADDRESS($B169,COLUMN()))</f>
        <v>6</v>
      </c>
      <c r="Y169" s="67" cm="1">
        <f t="array" aca="1" ref="Y169" ca="1">INDIRECT(ADDRESS($B169,COLUMN()))</f>
        <v>2</v>
      </c>
      <c r="Z169" s="67" cm="1">
        <f t="array" aca="1" ref="Z169" ca="1">INDIRECT(ADDRESS($B169,COLUMN()))</f>
        <v>5</v>
      </c>
      <c r="AA169" s="67" cm="1">
        <f t="array" aca="1" ref="AA169" ca="1">INDIRECT(ADDRESS($B169,COLUMN()))</f>
        <v>0</v>
      </c>
      <c r="AB169" s="56">
        <f t="shared" ca="1" si="121"/>
        <v>0.79387955742428784</v>
      </c>
      <c r="AC169" s="56">
        <f t="shared" ca="1" si="122"/>
        <v>0.89465688418428158</v>
      </c>
      <c r="AD169" s="56">
        <f t="shared" ca="1" si="123"/>
        <v>2.333887523958996</v>
      </c>
      <c r="AF169" s="52"/>
      <c r="AG169" s="52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2"/>
      <c r="AU169" s="54" t="s">
        <v>113</v>
      </c>
      <c r="AV169" s="57" cm="1">
        <f t="array" aca="1" ref="AV169" ca="1">SUM(IF($C169&gt;0,IF(AND(INDIRECT(ADDRESS($C169,44))=0,INDIRECT(ADDRESS($C169,38))="UL",ISERROR(SEARCH("Rear",INDIRECT(ADDRESS($C169,33)))),ISERROR(SEARCH("Side",INDIRECT(ADDRESS($C169,33))))),INDIRECT(ADDRESS($C169,COLUMN())),0),0),IF($D169&gt;0,IF(AND(INDIRECT(ADDRESS($D169,44))=0,INDIRECT(ADDRESS($D169,38))="UL",ISERROR(SEARCH("Rear",INDIRECT(ADDRESS($D169,33)))),ISERROR(SEARCH("Side",INDIRECT(ADDRESS($D169,33))))),INDIRECT(ADDRESS($D169,COLUMN())),0),0),IF($E169&gt;0,IF(AND(INDIRECT(ADDRESS($E169,44))=0,INDIRECT(ADDRESS($E169,38))="UL",ISERROR(SEARCH("Rear",INDIRECT(ADDRESS($E169,33)))),ISERROR(SEARCH("Side",INDIRECT(ADDRESS($E169,33))))),INDIRECT(ADDRESS($E169,COLUMN())),0),0),IF($F169&gt;0,IF(AND(INDIRECT(ADDRESS($F169,44))=0,INDIRECT(ADDRESS($F169,38))="UL",ISERROR(SEARCH("Rear",INDIRECT(ADDRESS($F169,33)))),ISERROR(SEARCH("Side",INDIRECT(ADDRESS($F169,33))))),INDIRECT(ADDRESS($F169,COLUMN())),0),0),IF($G169&gt;0,IF(AND(INDIRECT(ADDRESS($G169,44))=0,INDIRECT(ADDRESS($G169,38))="UL",ISERROR(SEARCH("Rear",INDIRECT(ADDRESS($G169,33)))),ISERROR(SEARCH("Side",INDIRECT(ADDRESS($G169,33))))),INDIRECT(ADDRESS($G169,COLUMN())),0),0),IF($H169&gt;0,IF(AND(INDIRECT(ADDRESS($H169,44))=0,INDIRECT(ADDRESS($H169,38))="UL",ISERROR(SEARCH("Rear",INDIRECT(ADDRESS($H169,33)))),ISERROR(SEARCH("Side",INDIRECT(ADDRESS($H169,33))))),INDIRECT(ADDRESS($H169,COLUMN())),0),0),IF($I169&gt;0,IF(AND(INDIRECT(ADDRESS($I169,44))=0,INDIRECT(ADDRESS($I169,38))="UL",ISERROR(SEARCH("Rear",INDIRECT(ADDRESS($I169,33)))),ISERROR(SEARCH("Side",INDIRECT(ADDRESS($I169,33))))),INDIRECT(ADDRESS($I169,COLUMN())),0),0),IF($J169&gt;0,IF(AND(INDIRECT(ADDRESS($J169,44))=0,INDIRECT(ADDRESS($J169,38))="UL",ISERROR(SEARCH("Rear",INDIRECT(ADDRESS($J169,33)))),ISERROR(SEARCH("Side",INDIRECT(ADDRESS($J169,33))))),INDIRECT(ADDRESS($J169,COLUMN())),0),0),IF($K169&gt;0,IF(AND(INDIRECT(ADDRESS($K169,44))=0,INDIRECT(ADDRESS($K169,38))="UL",ISERROR(SEARCH("Rear",INDIRECT(ADDRESS($K169,33)))),ISERROR(SEARCH("Side",INDIRECT(ADDRESS($K169,33))))),INDIRECT(ADDRESS($K169,COLUMN())),0),0),IF($L169&gt;0,IF(AND(INDIRECT(ADDRESS($L169,44))=0,INDIRECT(ADDRESS($L169,38))="UL",ISERROR(SEARCH("Rear",INDIRECT(ADDRESS($L169,33)))),ISERROR(SEARCH("Side",INDIRECT(ADDRESS($L169,33))))),INDIRECT(ADDRESS($L169,COLUMN())),0),0),IF($M169&gt;0,IF(AND(INDIRECT(ADDRESS($M169,44))=0,INDIRECT(ADDRESS($M169,38))="UL",ISERROR(SEARCH("Rear",INDIRECT(ADDRESS($M169,33)))),ISERROR(SEARCH("Side",INDIRECT(ADDRESS($M169,33))))),INDIRECT(ADDRESS($M169,COLUMN())),0),0))</f>
        <v>0.66666666666666663</v>
      </c>
      <c r="AW169" s="57" cm="1">
        <f t="array" aca="1" ref="AW169" ca="1">SUM(IF($C169&gt;0,IF(AND(INDIRECT(ADDRESS($C169,44))=0,INDIRECT(ADDRESS($C169,38))="UL",ISERROR(SEARCH("Rear",INDIRECT(ADDRESS($C169,33)))),ISERROR(SEARCH("Side",INDIRECT(ADDRESS($C169,33))))),INDIRECT(ADDRESS($C169,COLUMN())),0),0),IF($D169&gt;0,IF(AND(INDIRECT(ADDRESS($D169,44))=0,INDIRECT(ADDRESS($D169,38))="UL",ISERROR(SEARCH("Rear",INDIRECT(ADDRESS($D169,33)))),ISERROR(SEARCH("Side",INDIRECT(ADDRESS($D169,33))))),INDIRECT(ADDRESS($D169,COLUMN())),0),0),IF($E169&gt;0,IF(AND(INDIRECT(ADDRESS($E169,44))=0,INDIRECT(ADDRESS($E169,38))="UL",ISERROR(SEARCH("Rear",INDIRECT(ADDRESS($E169,33)))),ISERROR(SEARCH("Side",INDIRECT(ADDRESS($E169,33))))),INDIRECT(ADDRESS($E169,COLUMN())),0),0),IF($F169&gt;0,IF(AND(INDIRECT(ADDRESS($F169,44))=0,INDIRECT(ADDRESS($F169,38))="UL",ISERROR(SEARCH("Rear",INDIRECT(ADDRESS($F169,33)))),ISERROR(SEARCH("Side",INDIRECT(ADDRESS($F169,33))))),INDIRECT(ADDRESS($F169,COLUMN())),0),0),IF($G169&gt;0,IF(AND(INDIRECT(ADDRESS($G169,44))=0,INDIRECT(ADDRESS($G169,38))="UL",ISERROR(SEARCH("Rear",INDIRECT(ADDRESS($G169,33)))),ISERROR(SEARCH("Side",INDIRECT(ADDRESS($G169,33))))),INDIRECT(ADDRESS($G169,COLUMN())),0),0),IF($H169&gt;0,IF(AND(INDIRECT(ADDRESS($H169,44))=0,INDIRECT(ADDRESS($H169,38))="UL",ISERROR(SEARCH("Rear",INDIRECT(ADDRESS($H169,33)))),ISERROR(SEARCH("Side",INDIRECT(ADDRESS($H169,33))))),INDIRECT(ADDRESS($H169,COLUMN())),0),0),IF($I169&gt;0,IF(AND(INDIRECT(ADDRESS($I169,44))=0,INDIRECT(ADDRESS($I169,38))="UL",ISERROR(SEARCH("Rear",INDIRECT(ADDRESS($I169,33)))),ISERROR(SEARCH("Side",INDIRECT(ADDRESS($I169,33))))),INDIRECT(ADDRESS($I169,COLUMN())),0),0),IF($J169&gt;0,IF(AND(INDIRECT(ADDRESS($J169,44))=0,INDIRECT(ADDRESS($J169,38))="UL",ISERROR(SEARCH("Rear",INDIRECT(ADDRESS($J169,33)))),ISERROR(SEARCH("Side",INDIRECT(ADDRESS($J169,33))))),INDIRECT(ADDRESS($J169,COLUMN())),0),0),IF($K169&gt;0,IF(AND(INDIRECT(ADDRESS($K169,44))=0,INDIRECT(ADDRESS($K169,38))="UL",ISERROR(SEARCH("Rear",INDIRECT(ADDRESS($K169,33)))),ISERROR(SEARCH("Side",INDIRECT(ADDRESS($K169,33))))),INDIRECT(ADDRESS($K169,COLUMN())),0),0),IF($L169&gt;0,IF(AND(INDIRECT(ADDRESS($L169,44))=0,INDIRECT(ADDRESS($L169,38))="UL",ISERROR(SEARCH("Rear",INDIRECT(ADDRESS($L169,33)))),ISERROR(SEARCH("Side",INDIRECT(ADDRESS($L169,33))))),INDIRECT(ADDRESS($L169,COLUMN())),0),0),IF($M169&gt;0,IF(AND(INDIRECT(ADDRESS($M169,44))=0,INDIRECT(ADDRESS($M169,38))="UL",ISERROR(SEARCH("Rear",INDIRECT(ADDRESS($M169,33)))),ISERROR(SEARCH("Side",INDIRECT(ADDRESS($M169,33))))),INDIRECT(ADDRESS($M169,COLUMN())),0),0))</f>
        <v>2.2222222222222219</v>
      </c>
      <c r="AX169" s="57" cm="1">
        <f t="array" aca="1" ref="AX169" ca="1">SUM(IF($C169&gt;0,IF(AND(INDIRECT(ADDRESS($C169,44))=0,INDIRECT(ADDRESS($C169,38))="UL",ISERROR(SEARCH("Rear",INDIRECT(ADDRESS($C169,33)))),ISERROR(SEARCH("Side",INDIRECT(ADDRESS($C169,33))))),INDIRECT(ADDRESS($C169,COLUMN())),0),0),IF($D169&gt;0,IF(AND(INDIRECT(ADDRESS($D169,44))=0,INDIRECT(ADDRESS($D169,38))="UL",ISERROR(SEARCH("Rear",INDIRECT(ADDRESS($D169,33)))),ISERROR(SEARCH("Side",INDIRECT(ADDRESS($D169,33))))),INDIRECT(ADDRESS($D169,COLUMN())),0),0),IF($E169&gt;0,IF(AND(INDIRECT(ADDRESS($E169,44))=0,INDIRECT(ADDRESS($E169,38))="UL",ISERROR(SEARCH("Rear",INDIRECT(ADDRESS($E169,33)))),ISERROR(SEARCH("Side",INDIRECT(ADDRESS($E169,33))))),INDIRECT(ADDRESS($E169,COLUMN())),0),0),IF($F169&gt;0,IF(AND(INDIRECT(ADDRESS($F169,44))=0,INDIRECT(ADDRESS($F169,38))="UL",ISERROR(SEARCH("Rear",INDIRECT(ADDRESS($F169,33)))),ISERROR(SEARCH("Side",INDIRECT(ADDRESS($F169,33))))),INDIRECT(ADDRESS($F169,COLUMN())),0),0),IF($G169&gt;0,IF(AND(INDIRECT(ADDRESS($G169,44))=0,INDIRECT(ADDRESS($G169,38))="UL",ISERROR(SEARCH("Rear",INDIRECT(ADDRESS($G169,33)))),ISERROR(SEARCH("Side",INDIRECT(ADDRESS($G169,33))))),INDIRECT(ADDRESS($G169,COLUMN())),0),0),IF($H169&gt;0,IF(AND(INDIRECT(ADDRESS($H169,44))=0,INDIRECT(ADDRESS($H169,38))="UL",ISERROR(SEARCH("Rear",INDIRECT(ADDRESS($H169,33)))),ISERROR(SEARCH("Side",INDIRECT(ADDRESS($H169,33))))),INDIRECT(ADDRESS($H169,COLUMN())),0),0),IF($I169&gt;0,IF(AND(INDIRECT(ADDRESS($I169,44))=0,INDIRECT(ADDRESS($I169,38))="UL",ISERROR(SEARCH("Rear",INDIRECT(ADDRESS($I169,33)))),ISERROR(SEARCH("Side",INDIRECT(ADDRESS($I169,33))))),INDIRECT(ADDRESS($I169,COLUMN())),0),0),IF($J169&gt;0,IF(AND(INDIRECT(ADDRESS($J169,44))=0,INDIRECT(ADDRESS($J169,38))="UL",ISERROR(SEARCH("Rear",INDIRECT(ADDRESS($J169,33)))),ISERROR(SEARCH("Side",INDIRECT(ADDRESS($J169,33))))),INDIRECT(ADDRESS($J169,COLUMN())),0),0),IF($K169&gt;0,IF(AND(INDIRECT(ADDRESS($K169,44))=0,INDIRECT(ADDRESS($K169,38))="UL",ISERROR(SEARCH("Rear",INDIRECT(ADDRESS($K169,33)))),ISERROR(SEARCH("Side",INDIRECT(ADDRESS($K169,33))))),INDIRECT(ADDRESS($K169,COLUMN())),0),0),IF($L169&gt;0,IF(AND(INDIRECT(ADDRESS($L169,44))=0,INDIRECT(ADDRESS($L169,38))="UL",ISERROR(SEARCH("Rear",INDIRECT(ADDRESS($L169,33)))),ISERROR(SEARCH("Side",INDIRECT(ADDRESS($L169,33))))),INDIRECT(ADDRESS($L169,COLUMN())),0),0),IF($M169&gt;0,IF(AND(INDIRECT(ADDRESS($M169,44))=0,INDIRECT(ADDRESS($M169,38))="UL",ISERROR(SEARCH("Rear",INDIRECT(ADDRESS($M169,33)))),ISERROR(SEARCH("Side",INDIRECT(ADDRESS($M169,33))))),INDIRECT(ADDRESS($M169,COLUMN())),0),0))</f>
        <v>0.33333333333333331</v>
      </c>
      <c r="AY169" s="58">
        <f t="shared" ca="1" si="124"/>
        <v>2.2222222222222219</v>
      </c>
      <c r="AZ169" s="58">
        <f t="shared" ca="1" si="125"/>
        <v>1.074074074074074</v>
      </c>
      <c r="BA169" s="58" cm="1">
        <f t="array" aca="1" ref="BA169" ca="1">SUM(IF($C169&gt;0,IF(AND(INDIRECT(ADDRESS($C169,44))=0,INDIRECT(ADDRESS($C169,38))="UL"),INDIRECT(ADDRESS($C169,COLUMN())),0),0),IF($D169&gt;0,IF(AND(INDIRECT(ADDRESS($D169,44))=0,INDIRECT(ADDRESS($D169,38))="UL"),INDIRECT(ADDRESS($D169,COLUMN())),0),0),IF($E169&gt;0,IF(AND(INDIRECT(ADDRESS($E169,44))=0,INDIRECT(ADDRESS($E169,38))="UL"),INDIRECT(ADDRESS($E169,COLUMN())),0),0),IF($F169&gt;0,IF(AND(INDIRECT(ADDRESS($F169,44))=0,INDIRECT(ADDRESS($F169,38))="UL"),INDIRECT(ADDRESS($F169,COLUMN())),0),0),IF($G169&gt;0,IF(AND(INDIRECT(ADDRESS($G169,44))=0,INDIRECT(ADDRESS($G169,38))="UL"),INDIRECT(ADDRESS($G169,COLUMN())),0),0),IF($H169&gt;0,IF(AND(INDIRECT(ADDRESS($H169,44))=0,INDIRECT(ADDRESS($H169,38))="UL"),INDIRECT(ADDRESS($H169,COLUMN())),0),0),IF($I169&gt;0,IF(AND(INDIRECT(ADDRESS($I169,44))=0,INDIRECT(ADDRESS($I169,38))="UL"),INDIRECT(ADDRESS($I169,COLUMN())),0),0),IF($J169&gt;0,IF(AND(INDIRECT(ADDRESS($J169,44))=0,INDIRECT(ADDRESS($J169,38))="UL"),INDIRECT(ADDRESS($J169,COLUMN())),0),0),IF($K169&gt;0,IF(AND(INDIRECT(ADDRESS($K169,44))=0,INDIRECT(ADDRESS($K169,38))="UL"),INDIRECT(ADDRESS($K169,COLUMN())),0),0),IF($L169&gt;0,IF(AND(INDIRECT(ADDRESS($L169,44))=0,INDIRECT(ADDRESS($L169,38))="UL"),INDIRECT(ADDRESS($L169,COLUMN())),0),0),IF($M169&gt;0,IF(AND(INDIRECT(ADDRESS($M169,44))=0,INDIRECT(ADDRESS($M169,38))="UL"),INDIRECT(ADDRESS($M169,COLUMN())),0),0))</f>
        <v>0.63703703703703696</v>
      </c>
      <c r="BB169" s="58" cm="1">
        <f t="array" aca="1" ref="BB169" ca="1">SUM(IF($C169&gt;0,IF(AND(INDIRECT(ADDRESS($C169,44))=0,INDIRECT(ADDRESS($C169,38))="UL"),INDIRECT(ADDRESS($C169,COLUMN())),0),0),IF($D169&gt;0,IF(AND(INDIRECT(ADDRESS($D169,44))=0,INDIRECT(ADDRESS($D169,38))="UL"),INDIRECT(ADDRESS($D169,COLUMN())),0),0),IF($E169&gt;0,IF(AND(INDIRECT(ADDRESS($E169,44))=0,INDIRECT(ADDRESS($E169,38))="UL"),INDIRECT(ADDRESS($E169,COLUMN())),0),0),IF($F169&gt;0,IF(AND(INDIRECT(ADDRESS($F169,44))=0,INDIRECT(ADDRESS($F169,38))="UL"),INDIRECT(ADDRESS($F169,COLUMN())),0),0),IF($G169&gt;0,IF(AND(INDIRECT(ADDRESS($G169,44))=0,INDIRECT(ADDRESS($G169,38))="UL"),INDIRECT(ADDRESS($G169,COLUMN())),0),0),IF($H169&gt;0,IF(AND(INDIRECT(ADDRESS($H169,44))=0,INDIRECT(ADDRESS($H169,38))="UL"),INDIRECT(ADDRESS($H169,COLUMN())),0),0),IF($I169&gt;0,IF(AND(INDIRECT(ADDRESS($I169,44))=0,INDIRECT(ADDRESS($I169,38))="UL"),INDIRECT(ADDRESS($I169,COLUMN())),0),0),IF($J169&gt;0,IF(AND(INDIRECT(ADDRESS($J169,44))=0,INDIRECT(ADDRESS($J169,38))="UL"),INDIRECT(ADDRESS($J169,COLUMN())),0),0),IF($K169&gt;0,IF(AND(INDIRECT(ADDRESS($K169,44))=0,INDIRECT(ADDRESS($K169,38))="UL"),INDIRECT(ADDRESS($K169,COLUMN())),0),0),IF($L169&gt;0,IF(AND(INDIRECT(ADDRESS($L169,44))=0,INDIRECT(ADDRESS($L169,38))="UL"),INDIRECT(ADDRESS($L169,COLUMN())),0),0),IF($M169&gt;0,IF(AND(INDIRECT(ADDRESS($M169,44))=0,INDIRECT(ADDRESS($M169,38))="UL"),INDIRECT(ADDRESS($M169,COLUMN())),0),0))</f>
        <v>0.22222222222222221</v>
      </c>
      <c r="BC169" s="58" cm="1">
        <f t="array" aca="1" ref="BC169" ca="1">SUM(IF($C169&gt;0,IF(AND(INDIRECT(ADDRESS($C169,44))=0,INDIRECT(ADDRESS($C169,38))="UL"),INDIRECT(ADDRESS($C169,COLUMN())),0),0),IF($D169&gt;0,IF(AND(INDIRECT(ADDRESS($D169,44))=0,INDIRECT(ADDRESS($D169,38))="UL"),INDIRECT(ADDRESS($D169,COLUMN())),0),0),IF($E169&gt;0,IF(AND(INDIRECT(ADDRESS($E169,44))=0,INDIRECT(ADDRESS($E169,38))="UL"),INDIRECT(ADDRESS($E169,COLUMN())),0),0),IF($F169&gt;0,IF(AND(INDIRECT(ADDRESS($F169,44))=0,INDIRECT(ADDRESS($F169,38))="UL"),INDIRECT(ADDRESS($F169,COLUMN())),0),0),IF($G169&gt;0,IF(AND(INDIRECT(ADDRESS($G169,44))=0,INDIRECT(ADDRESS($G169,38))="UL"),INDIRECT(ADDRESS($G169,COLUMN())),0),0),IF($H169&gt;0,IF(AND(INDIRECT(ADDRESS($H169,44))=0,INDIRECT(ADDRESS($H169,38))="UL"),INDIRECT(ADDRESS($H169,COLUMN())),0),0),IF($I169&gt;0,IF(AND(INDIRECT(ADDRESS($I169,44))=0,INDIRECT(ADDRESS($I169,38))="UL"),INDIRECT(ADDRESS($I169,COLUMN())),0),0),IF($J169&gt;0,IF(AND(INDIRECT(ADDRESS($J169,44))=0,INDIRECT(ADDRESS($J169,38))="UL"),INDIRECT(ADDRESS($J169,COLUMN())),0),0),IF($K169&gt;0,IF(AND(INDIRECT(ADDRESS($K169,44))=0,INDIRECT(ADDRESS($K169,38))="UL"),INDIRECT(ADDRESS($K169,COLUMN())),0),0),IF($L169&gt;0,IF(AND(INDIRECT(ADDRESS($L169,44))=0,INDIRECT(ADDRESS($L169,38))="UL"),INDIRECT(ADDRESS($L169,COLUMN())),0),0),IF($M169&gt;0,IF(AND(INDIRECT(ADDRESS($M169,44))=0,INDIRECT(ADDRESS($M169,38))="UL"),INDIRECT(ADDRESS($M169,COLUMN())),0),0))</f>
        <v>0.17777777777777776</v>
      </c>
      <c r="BD169" s="58" cm="1">
        <f t="array" aca="1" ref="BD169" ca="1">SUM(IF($C169&gt;0,IF(AND(INDIRECT(ADDRESS($C169,44))=0,INDIRECT(ADDRESS($C169,38))="UL"),INDIRECT(ADDRESS($C169,COLUMN())),0),0),IF($D169&gt;0,IF(AND(INDIRECT(ADDRESS($D169,44))=0,INDIRECT(ADDRESS($D169,38))="UL"),INDIRECT(ADDRESS($D169,COLUMN())),0),0),IF($E169&gt;0,IF(AND(INDIRECT(ADDRESS($E169,44))=0,INDIRECT(ADDRESS($E169,38))="UL"),INDIRECT(ADDRESS($E169,COLUMN())),0),0),IF($F169&gt;0,IF(AND(INDIRECT(ADDRESS($F169,44))=0,INDIRECT(ADDRESS($F169,38))="UL"),INDIRECT(ADDRESS($F169,COLUMN())),0),0),IF($G169&gt;0,IF(AND(INDIRECT(ADDRESS($G169,44))=0,INDIRECT(ADDRESS($G169,38))="UL"),INDIRECT(ADDRESS($G169,COLUMN())),0),0),IF($H169&gt;0,IF(AND(INDIRECT(ADDRESS($H169,44))=0,INDIRECT(ADDRESS($H169,38))="UL"),INDIRECT(ADDRESS($H169,COLUMN())),0),0),IF($I169&gt;0,IF(AND(INDIRECT(ADDRESS($I169,44))=0,INDIRECT(ADDRESS($I169,38))="UL"),INDIRECT(ADDRESS($I169,COLUMN())),0),0),IF($J169&gt;0,IF(AND(INDIRECT(ADDRESS($J169,44))=0,INDIRECT(ADDRESS($J169,38))="UL"),INDIRECT(ADDRESS($J169,COLUMN())),0),0),IF($K169&gt;0,IF(AND(INDIRECT(ADDRESS($K169,44))=0,INDIRECT(ADDRESS($K169,38))="UL"),INDIRECT(ADDRESS($K169,COLUMN())),0),0),IF($L169&gt;0,IF(AND(INDIRECT(ADDRESS($L169,44))=0,INDIRECT(ADDRESS($L169,38))="UL"),INDIRECT(ADDRESS($L169,COLUMN())),0),0),IF($M169&gt;0,IF(AND(INDIRECT(ADDRESS($M169,44))=0,INDIRECT(ADDRESS($M169,38))="UL"),INDIRECT(ADDRESS($M169,COLUMN())),0),0))</f>
        <v>0.68148148148148135</v>
      </c>
      <c r="BE169" s="57">
        <f t="shared" ca="1" si="126"/>
        <v>0.22222222222222221</v>
      </c>
      <c r="BF169" s="57" cm="1">
        <f t="array" aca="1" ref="BF169" ca="1">SUM(IF($C169&gt;0,IF(INDIRECT(ADDRESS($C169,45))=1,INDIRECT(ADDRESS($C169,52))*INDIRECT(ADDRESS($C169,42))/5,0),0), IF($D169&gt;0,IF(INDIRECT(ADDRESS($D169,45))=1,INDIRECT(ADDRESS($D169,52))*INDIRECT(ADDRESS($D169,42))/5,0),0), IF($E169&gt;0,IF(INDIRECT(ADDRESS($E169,45))=1,INDIRECT(ADDRESS($E169,52))*INDIRECT(ADDRESS($E169,42))/5,0),0), IF($F169&gt;0,IF(INDIRECT(ADDRESS($F169,45))=1,INDIRECT(ADDRESS($F169,52))*INDIRECT(ADDRESS($F169,42))/5,0),0), IF($G169&gt;0,IF(INDIRECT(ADDRESS($G169,45))=1,INDIRECT(ADDRESS($G169,52))*INDIRECT(ADDRESS($G169,42))/5,0),0), IF($H169&gt;0,IF(INDIRECT(ADDRESS($H169,45))=1,INDIRECT(ADDRESS($H169,52))*INDIRECT(ADDRESS($H169,42))/5,0),0)
)*$BF$296/100</f>
        <v>0</v>
      </c>
      <c r="BG169" s="19">
        <v>1</v>
      </c>
      <c r="BH169" s="57" cm="1">
        <f t="array" aca="1" ref="BH169" ca="1">SUM(IF($C169&gt;0,IF(AND(INDIRECT(ADDRESS($C169,44))=0,INDIRECT(ADDRESS($C169,38))&lt;&gt;"UL"),INDIRECT(ADDRESS($C169,COLUMN()-12)),0),0), IF($D169&gt;0,IF(AND(INDIRECT(ADDRESS($D169,44))=0,INDIRECT(ADDRESS($D169,38))&lt;&gt;"UL"),INDIRECT(ADDRESS($D169,COLUMN()-12)),0),0), IF($E169&gt;0,IF(AND(INDIRECT(ADDRESS($E169,44))=0,INDIRECT(ADDRESS($E169,38))&lt;&gt;"UL"),INDIRECT(ADDRESS($E169,COLUMN()-12)),0),0), IF($F169&gt;0,IF(AND(INDIRECT(ADDRESS($F169,44))=0,INDIRECT(ADDRESS($F169,38))&lt;&gt;"UL"),INDIRECT(ADDRESS($F169,COLUMN()-12)),0),0), IF($G169&gt;0,IF(AND(INDIRECT(ADDRESS($G169,44))=0,INDIRECT(ADDRESS($G169,38))&lt;&gt;"UL"),INDIRECT(ADDRESS($G169,COLUMN()-12)),0),0), IF($H169&gt;0,IF(AND(INDIRECT(ADDRESS($H169,44))=0,INDIRECT(ADDRESS($H169,38))&lt;&gt;"UL"),INDIRECT(ADDRESS($H169,COLUMN()-12)),0),0), IF($I169&gt;0,IF(AND(INDIRECT(ADDRESS($I169,44))=0,INDIRECT(ADDRESS($I169,38))&lt;&gt;"UL"),INDIRECT(ADDRESS($I169,COLUMN()-12)),0),0), IF($J169&gt;0,IF(AND(INDIRECT(ADDRESS($J169,44))=0,INDIRECT(ADDRESS($J169,38))&lt;&gt;"UL"),INDIRECT(ADDRESS($J169,COLUMN()-12)),0),0), IF($K169&gt;0,IF(AND(INDIRECT(ADDRESS($K169,44))=0,INDIRECT(ADDRESS($K169,38))&lt;&gt;"UL"),INDIRECT(ADDRESS($K169,COLUMN()-12)),0),0), IF($L169&gt;0,IF(AND(INDIRECT(ADDRESS($L169,44))=0,INDIRECT(ADDRESS($L169,38))&lt;&gt;"UL"),INDIRECT(ADDRESS($L169,COLUMN()-12)),0),0), IF($M169&gt;0,IF(AND(INDIRECT(ADDRESS($M169,44))=0,INDIRECT(ADDRESS($M169,38))&lt;&gt;"UL"),INDIRECT(ADDRESS($M169,COLUMN()-12)),0),0))</f>
        <v>0</v>
      </c>
      <c r="BI169" s="57" cm="1">
        <f t="array" aca="1" ref="BI169" ca="1">SUM(IF($C169&gt;0,IF(AND(INDIRECT(ADDRESS($C169,44))=0,INDIRECT(ADDRESS($C169,38))&lt;&gt;"UL"),INDIRECT(ADDRESS($C169,COLUMN()-12)),0),0), IF($D169&gt;0,IF(AND(INDIRECT(ADDRESS($D169,44))=0,INDIRECT(ADDRESS($D169,38))&lt;&gt;"UL"),INDIRECT(ADDRESS($D169,COLUMN()-12)),0),0), IF($E169&gt;0,IF(AND(INDIRECT(ADDRESS($E169,44))=0,INDIRECT(ADDRESS($E169,38))&lt;&gt;"UL"),INDIRECT(ADDRESS($E169,COLUMN()-12)),0),0), IF($F169&gt;0,IF(AND(INDIRECT(ADDRESS($F169,44))=0,INDIRECT(ADDRESS($F169,38))&lt;&gt;"UL"),INDIRECT(ADDRESS($F169,COLUMN()-12)),0),0), IF($G169&gt;0,IF(AND(INDIRECT(ADDRESS($G169,44))=0,INDIRECT(ADDRESS($G169,38))&lt;&gt;"UL"),INDIRECT(ADDRESS($G169,COLUMN()-12)),0),0), IF($H169&gt;0,IF(AND(INDIRECT(ADDRESS($H169,44))=0,INDIRECT(ADDRESS($H169,38))&lt;&gt;"UL"),INDIRECT(ADDRESS($H169,COLUMN()-12)),0),0), IF($I169&gt;0,IF(AND(INDIRECT(ADDRESS($I169,44))=0,INDIRECT(ADDRESS($I169,38))&lt;&gt;"UL"),INDIRECT(ADDRESS($I169,COLUMN()-12)),0),0), IF($J169&gt;0,IF(AND(INDIRECT(ADDRESS($J169,44))=0,INDIRECT(ADDRESS($J169,38))&lt;&gt;"UL"),INDIRECT(ADDRESS($J169,COLUMN()-12)),0),0), IF($K169&gt;0,IF(AND(INDIRECT(ADDRESS($K169,44))=0,INDIRECT(ADDRESS($K169,38))&lt;&gt;"UL"),INDIRECT(ADDRESS($K169,COLUMN()-12)),0),0), IF($L169&gt;0,IF(AND(INDIRECT(ADDRESS($L169,44))=0,INDIRECT(ADDRESS($L169,38))&lt;&gt;"UL"),INDIRECT(ADDRESS($L169,COLUMN()-12)),0),0), IF($M169&gt;0,IF(AND(INDIRECT(ADDRESS($M169,44))=0,INDIRECT(ADDRESS($M169,38))&lt;&gt;"UL"),INDIRECT(ADDRESS($M169,COLUMN()-12)),0),0))</f>
        <v>1.1111111111111109</v>
      </c>
      <c r="BJ169" s="57" cm="1">
        <f t="array" aca="1" ref="BJ169" ca="1">SUM(IF($C169&gt;0,IF(AND(INDIRECT(ADDRESS($C169,44))=0,INDIRECT(ADDRESS($C169,38))&lt;&gt;"UL"),INDIRECT(ADDRESS($C169,COLUMN()-12)),0),0), IF($D169&gt;0,IF(AND(INDIRECT(ADDRESS($D169,44))=0,INDIRECT(ADDRESS($D169,38))&lt;&gt;"UL"),INDIRECT(ADDRESS($D169,COLUMN()-12)),0),0), IF($E169&gt;0,IF(AND(INDIRECT(ADDRESS($E169,44))=0,INDIRECT(ADDRESS($E169,38))&lt;&gt;"UL"),INDIRECT(ADDRESS($E169,COLUMN()-12)),0),0), IF($F169&gt;0,IF(AND(INDIRECT(ADDRESS($F169,44))=0,INDIRECT(ADDRESS($F169,38))&lt;&gt;"UL"),INDIRECT(ADDRESS($F169,COLUMN()-12)),0),0), IF($G169&gt;0,IF(AND(INDIRECT(ADDRESS($G169,44))=0,INDIRECT(ADDRESS($G169,38))&lt;&gt;"UL"),INDIRECT(ADDRESS($G169,COLUMN()-12)),0),0), IF($H169&gt;0,IF(AND(INDIRECT(ADDRESS($H169,44))=0,INDIRECT(ADDRESS($H169,38))&lt;&gt;"UL"),INDIRECT(ADDRESS($H169,COLUMN()-12)),0),0), IF($I169&gt;0,IF(AND(INDIRECT(ADDRESS($I169,44))=0,INDIRECT(ADDRESS($I169,38))&lt;&gt;"UL"),INDIRECT(ADDRESS($I169,COLUMN()-12)),0),0), IF($J169&gt;0,IF(AND(INDIRECT(ADDRESS($J169,44))=0,INDIRECT(ADDRESS($J169,38))&lt;&gt;"UL"),INDIRECT(ADDRESS($J169,COLUMN()-12)),0),0), IF($K169&gt;0,IF(AND(INDIRECT(ADDRESS($K169,44))=0,INDIRECT(ADDRESS($K169,38))&lt;&gt;"UL"),INDIRECT(ADDRESS($K169,COLUMN()-12)),0),0), IF($L169&gt;0,IF(AND(INDIRECT(ADDRESS($L169,44))=0,INDIRECT(ADDRESS($L169,38))&lt;&gt;"UL"),INDIRECT(ADDRESS($L169,COLUMN()-12)),0),0), IF($M169&gt;0,IF(AND(INDIRECT(ADDRESS($M169,44))=0,INDIRECT(ADDRESS($M169,38))&lt;&gt;"UL"),INDIRECT(ADDRESS($M169,COLUMN()-12)),0),0))</f>
        <v>1.1111111111111109</v>
      </c>
      <c r="BK169" s="57">
        <f t="shared" ca="1" si="127"/>
        <v>1.1111111111111109</v>
      </c>
      <c r="BL169" s="58">
        <f t="shared" ca="1" si="128"/>
        <v>0.74074074074074059</v>
      </c>
      <c r="BM169" s="57" cm="1">
        <f t="array" aca="1" ref="BM169" ca="1">SUM(IF($C169&gt;0,IF(AND(INDIRECT(ADDRESS($C169,44))=0,INDIRECT(ADDRESS($C169,38))&lt;&gt;"UL"),INDIRECT(ADDRESS($C169,COLUMN()-12)),0),0), IF($D169&gt;0,IF(AND(INDIRECT(ADDRESS($D169,44))=0,INDIRECT(ADDRESS($D169,38))&lt;&gt;"UL"),INDIRECT(ADDRESS($D169,COLUMN()-12)),0),0), IF($E169&gt;0,IF(AND(INDIRECT(ADDRESS($E169,44))=0,INDIRECT(ADDRESS($E169,38))&lt;&gt;"UL"),INDIRECT(ADDRESS($E169,COLUMN()-12)),0),0), IF($F169&gt;0,IF(AND(INDIRECT(ADDRESS($F169,44))=0,INDIRECT(ADDRESS($F169,38))&lt;&gt;"UL"),INDIRECT(ADDRESS($F169,COLUMN()-12)),0),0), IF($G169&gt;0,IF(AND(INDIRECT(ADDRESS($G169,44))=0,INDIRECT(ADDRESS($G169,38))&lt;&gt;"UL"),INDIRECT(ADDRESS($G169,COLUMN()-12)),0),0), IF($H169&gt;0,IF(AND(INDIRECT(ADDRESS($H169,44))=0,INDIRECT(ADDRESS($H169,38))&lt;&gt;"UL"),INDIRECT(ADDRESS($H169,COLUMN()-12)),0),0), IF($I169&gt;0,IF(AND(INDIRECT(ADDRESS($I169,44))=0,INDIRECT(ADDRESS($I169,38))&lt;&gt;"UL"),INDIRECT(ADDRESS($I169,COLUMN()-12)),0),0), IF($J169&gt;0,IF(AND(INDIRECT(ADDRESS($J169,44))=0,INDIRECT(ADDRESS($J169,38))&lt;&gt;"UL"),INDIRECT(ADDRESS($J169,COLUMN()-12)),0),0), IF($K169&gt;0,IF(AND(INDIRECT(ADDRESS($K169,44))=0,INDIRECT(ADDRESS($K169,38))&lt;&gt;"UL"),INDIRECT(ADDRESS($K169,COLUMN()-11)),0),0), IF($L169&gt;0,IF(AND(INDIRECT(ADDRESS($L169,44))=0,INDIRECT(ADDRESS($L169,38))&lt;&gt;"UL"),INDIRECT(ADDRESS($L169,COLUMN()-11)),0),0), IF($M169&gt;0,IF(AND(INDIRECT(ADDRESS($M169,44))=0,INDIRECT(ADDRESS($M169,38))&lt;&gt;"UL"),INDIRECT(ADDRESS($M169,COLUMN()-11)),0),0))</f>
        <v>0.44444444444444436</v>
      </c>
      <c r="BN169" s="57" cm="1">
        <f t="array" aca="1" ref="BN169" ca="1">SUM(IF($C169&gt;0,IF(AND(INDIRECT(ADDRESS($C169,44))=0,INDIRECT(ADDRESS($C169,38))&lt;&gt;"UL"),INDIRECT(ADDRESS($C169,COLUMN()-12)),0),0), IF($D169&gt;0,IF(AND(INDIRECT(ADDRESS($D169,44))=0,INDIRECT(ADDRESS($D169,38))&lt;&gt;"UL"),INDIRECT(ADDRESS($D169,COLUMN()-12)),0),0), IF($E169&gt;0,IF(AND(INDIRECT(ADDRESS($E169,44))=0,INDIRECT(ADDRESS($E169,38))&lt;&gt;"UL"),INDIRECT(ADDRESS($E169,COLUMN()-12)),0),0), IF($F169&gt;0,IF(AND(INDIRECT(ADDRESS($F169,44))=0,INDIRECT(ADDRESS($F169,38))&lt;&gt;"UL"),INDIRECT(ADDRESS($F169,COLUMN()-12)),0),0), IF($G169&gt;0,IF(AND(INDIRECT(ADDRESS($G169,44))=0,INDIRECT(ADDRESS($G169,38))&lt;&gt;"UL"),INDIRECT(ADDRESS($G169,COLUMN()-12)),0),0), IF($H169&gt;0,IF(AND(INDIRECT(ADDRESS($H169,44))=0,INDIRECT(ADDRESS($H169,38))&lt;&gt;"UL"),INDIRECT(ADDRESS($H169,COLUMN()-12)),0),0), IF($I169&gt;0,IF(AND(INDIRECT(ADDRESS($I169,44))=0,INDIRECT(ADDRESS($I169,38))&lt;&gt;"UL"),INDIRECT(ADDRESS($I169,COLUMN()-12)),0),0), IF($J169&gt;0,IF(AND(INDIRECT(ADDRESS($J169,44))=0,INDIRECT(ADDRESS($J169,38))&lt;&gt;"UL"),INDIRECT(ADDRESS($J169,COLUMN()-12)),0),0), IF($K169&gt;0,IF(AND(INDIRECT(ADDRESS($K169,44))=0,INDIRECT(ADDRESS($K169,38))&lt;&gt;"UL"),INDIRECT(ADDRESS($K169,COLUMN()-11)),0),0), IF($L169&gt;0,IF(AND(INDIRECT(ADDRESS($L169,44))=0,INDIRECT(ADDRESS($L169,38))&lt;&gt;"UL"),INDIRECT(ADDRESS($L169,COLUMN()-11)),0),0), IF($M169&gt;0,IF(AND(INDIRECT(ADDRESS($M169,44))=0,INDIRECT(ADDRESS($M169,38))&lt;&gt;"UL"),INDIRECT(ADDRESS($M169,COLUMN()-11)),0),0))</f>
        <v>0.14814814814814811</v>
      </c>
      <c r="BO169" s="57" cm="1">
        <f t="array" aca="1" ref="BO169" ca="1">SUM(IF($C169&gt;0,IF(AND(INDIRECT(ADDRESS($C169,44))=0,INDIRECT(ADDRESS($C169,38))&lt;&gt;"UL"),INDIRECT(ADDRESS($C169,COLUMN()-12)),0),0), IF($D169&gt;0,IF(AND(INDIRECT(ADDRESS($D169,44))=0,INDIRECT(ADDRESS($D169,38))&lt;&gt;"UL"),INDIRECT(ADDRESS($D169,COLUMN()-12)),0),0), IF($E169&gt;0,IF(AND(INDIRECT(ADDRESS($E169,44))=0,INDIRECT(ADDRESS($E169,38))&lt;&gt;"UL"),INDIRECT(ADDRESS($E169,COLUMN()-12)),0),0), IF($F169&gt;0,IF(AND(INDIRECT(ADDRESS($F169,44))=0,INDIRECT(ADDRESS($F169,38))&lt;&gt;"UL"),INDIRECT(ADDRESS($F169,COLUMN()-12)),0),0), IF($G169&gt;0,IF(AND(INDIRECT(ADDRESS($G169,44))=0,INDIRECT(ADDRESS($G169,38))&lt;&gt;"UL"),INDIRECT(ADDRESS($G169,COLUMN()-12)),0),0), IF($H169&gt;0,IF(AND(INDIRECT(ADDRESS($H169,44))=0,INDIRECT(ADDRESS($H169,38))&lt;&gt;"UL"),INDIRECT(ADDRESS($H169,COLUMN()-12)),0),0), IF($I169&gt;0,IF(AND(INDIRECT(ADDRESS($I169,44))=0,INDIRECT(ADDRESS($I169,38))&lt;&gt;"UL"),INDIRECT(ADDRESS($I169,COLUMN()-12)),0),0), IF($J169&gt;0,IF(AND(INDIRECT(ADDRESS($J169,44))=0,INDIRECT(ADDRESS($J169,38))&lt;&gt;"UL"),INDIRECT(ADDRESS($J169,COLUMN()-12)),0),0), IF($K169&gt;0,IF(AND(INDIRECT(ADDRESS($K169,44))=0,INDIRECT(ADDRESS($K169,38))&lt;&gt;"UL"),INDIRECT(ADDRESS($K169,COLUMN()-11)),0),0), IF($L169&gt;0,IF(AND(INDIRECT(ADDRESS($L169,44))=0,INDIRECT(ADDRESS($L169,38))&lt;&gt;"UL"),INDIRECT(ADDRESS($L169,COLUMN()-11)),0),0), IF($M169&gt;0,IF(AND(INDIRECT(ADDRESS($M169,44))=0,INDIRECT(ADDRESS($M169,38))&lt;&gt;"UL"),INDIRECT(ADDRESS($M169,COLUMN()-11)),0),0))</f>
        <v>0.29629629629629622</v>
      </c>
      <c r="BP169" s="57" cm="1">
        <f t="array" aca="1" ref="BP169" ca="1">SUM(IF($C169&gt;0,IF(AND(INDIRECT(ADDRESS($C169,44))=0,INDIRECT(ADDRESS($C169,38))&lt;&gt;"UL"),INDIRECT(ADDRESS($C169,COLUMN()-12)),0),0), IF($D169&gt;0,IF(AND(INDIRECT(ADDRESS($D169,44))=0,INDIRECT(ADDRESS($D169,38))&lt;&gt;"UL"),INDIRECT(ADDRESS($D169,COLUMN()-12)),0),0), IF($E169&gt;0,IF(AND(INDIRECT(ADDRESS($E169,44))=0,INDIRECT(ADDRESS($E169,38))&lt;&gt;"UL"),INDIRECT(ADDRESS($E169,COLUMN()-12)),0),0), IF($F169&gt;0,IF(AND(INDIRECT(ADDRESS($F169,44))=0,INDIRECT(ADDRESS($F169,38))&lt;&gt;"UL"),INDIRECT(ADDRESS($F169,COLUMN()-12)),0),0), IF($G169&gt;0,IF(AND(INDIRECT(ADDRESS($G169,44))=0,INDIRECT(ADDRESS($G169,38))&lt;&gt;"UL"),INDIRECT(ADDRESS($G169,COLUMN()-12)),0),0), IF($H169&gt;0,IF(AND(INDIRECT(ADDRESS($H169,44))=0,INDIRECT(ADDRESS($H169,38))&lt;&gt;"UL"),INDIRECT(ADDRESS($H169,COLUMN()-12)),0),0), IF($I169&gt;0,IF(AND(INDIRECT(ADDRESS($I169,44))=0,INDIRECT(ADDRESS($I169,38))&lt;&gt;"UL"),INDIRECT(ADDRESS($I169,COLUMN()-12)),0),0), IF($J169&gt;0,IF(AND(INDIRECT(ADDRESS($J169,44))=0,INDIRECT(ADDRESS($J169,38))&lt;&gt;"UL"),INDIRECT(ADDRESS($J169,COLUMN()-12)),0),0), IF($K169&gt;0,IF(AND(INDIRECT(ADDRESS($K169,44))=0,INDIRECT(ADDRESS($K169,38))&lt;&gt;"UL"),INDIRECT(ADDRESS($K169,COLUMN()-11)),0),0), IF($L169&gt;0,IF(AND(INDIRECT(ADDRESS($L169,44))=0,INDIRECT(ADDRESS($L169,38))&lt;&gt;"UL"),INDIRECT(ADDRESS($L169,COLUMN()-11)),0),0), IF($M169&gt;0,IF(AND(INDIRECT(ADDRESS($M169,44))=0,INDIRECT(ADDRESS($M169,38))&lt;&gt;"UL"),INDIRECT(ADDRESS($M169,COLUMN()-11)),0),0))</f>
        <v>0.29629629629629622</v>
      </c>
      <c r="BQ169" s="57">
        <f t="shared" ca="1" si="129"/>
        <v>0.14814814814814811</v>
      </c>
      <c r="BR169" s="161">
        <f t="shared" ca="1" si="130"/>
        <v>70.628190630799082</v>
      </c>
      <c r="BS169" s="56"/>
      <c r="BT169" s="56">
        <f t="shared" ca="1" si="131"/>
        <v>5.1369176201893234</v>
      </c>
      <c r="BU169" s="80">
        <f t="shared" ca="1" si="132"/>
        <v>0.17713509035135597</v>
      </c>
      <c r="BV169" s="57" t="s">
        <v>34</v>
      </c>
      <c r="BW169" s="57" cm="1">
        <f t="array" aca="1" ref="BW169" ca="1">SUM(IF($C169&gt;0,IF(AND(INDIRECT(ADDRESS($C169,44))=0,INDIRECT(ADDRESS($C169,38))="UL",ISERROR(SEARCH("Rear",INDIRECT(ADDRESS($C169,33)))),ISERROR(SEARCH("Side",INDIRECT(ADDRESS($C169,33))))),INDIRECT(ADDRESS($C169,COLUMN())),0),0),IF($D169&gt;0,IF(AND(INDIRECT(ADDRESS($D169,44))=0,INDIRECT(ADDRESS($D169,38))="UL",ISERROR(SEARCH("Rear",INDIRECT(ADDRESS($D169,33)))),ISERROR(SEARCH("Side",INDIRECT(ADDRESS($D169,33))))),INDIRECT(ADDRESS($D169,COLUMN())),0),0),IF($E169&gt;0,IF(AND(INDIRECT(ADDRESS($E169,44))=0,INDIRECT(ADDRESS($E169,38))="UL",ISERROR(SEARCH("Rear",INDIRECT(ADDRESS($E169,33)))),ISERROR(SEARCH("Side",INDIRECT(ADDRESS($E169,33))))),INDIRECT(ADDRESS($E169,COLUMN())),0),0),IF($F169&gt;0,IF(AND(INDIRECT(ADDRESS($F169,44))=0,INDIRECT(ADDRESS($F169,38))="UL",ISERROR(SEARCH("Rear",INDIRECT(ADDRESS($F169,33)))),ISERROR(SEARCH("Side",INDIRECT(ADDRESS($F169,33))))),INDIRECT(ADDRESS($F169,COLUMN())),0),0),IF($G169&gt;0,IF(AND(INDIRECT(ADDRESS($G169,44))=0,INDIRECT(ADDRESS($G169,38))="UL",ISERROR(SEARCH("Rear",INDIRECT(ADDRESS($G169,33)))),ISERROR(SEARCH("Side",INDIRECT(ADDRESS($G169,33))))),INDIRECT(ADDRESS($G169,COLUMN())),0),0),IF($H169&gt;0,IF(AND(INDIRECT(ADDRESS($H169,44))=0,INDIRECT(ADDRESS($H169,38))="UL",ISERROR(SEARCH("Rear",INDIRECT(ADDRESS($H169,33)))),ISERROR(SEARCH("Side",INDIRECT(ADDRESS($H169,33))))),INDIRECT(ADDRESS($H169,COLUMN())),0),0),IF($I169&gt;0,IF(AND(INDIRECT(ADDRESS($I169,44))=0,INDIRECT(ADDRESS($I169,38))="UL",ISERROR(SEARCH("Rear",INDIRECT(ADDRESS($I169,33)))),ISERROR(SEARCH("Side",INDIRECT(ADDRESS($I169,33))))),INDIRECT(ADDRESS($I169,COLUMN())),0),0),IF($J169&gt;0,IF(AND(INDIRECT(ADDRESS($J169,44))=0,INDIRECT(ADDRESS($J169,38))="UL",ISERROR(SEARCH("Rear",INDIRECT(ADDRESS($J169,33)))),ISERROR(SEARCH("Side",INDIRECT(ADDRESS($J169,33))))),INDIRECT(ADDRESS($J169,COLUMN())),0),0),IF($K169&gt;0,IF(AND(INDIRECT(ADDRESS($K169,44))=0,INDIRECT(ADDRESS($K169,38))="UL",ISERROR(SEARCH("Rear",INDIRECT(ADDRESS($K169,33)))),ISERROR(SEARCH("Side",INDIRECT(ADDRESS($K169,33))))),INDIRECT(ADDRESS($K169,COLUMN())),0),0),IF($L169&gt;0,IF(AND(INDIRECT(ADDRESS($L169,44))=0,INDIRECT(ADDRESS($L169,38))="UL",ISERROR(SEARCH("Rear",INDIRECT(ADDRESS($L169,33)))),ISERROR(SEARCH("Side",INDIRECT(ADDRESS($L169,33))))),INDIRECT(ADDRESS($L169,COLUMN())),0),0),IF($M169&gt;0,IF(AND(INDIRECT(ADDRESS($M169,44))=0,INDIRECT(ADDRESS($M169,38))="UL",ISERROR(SEARCH("Rear",INDIRECT(ADDRESS($M169,33)))),ISERROR(SEARCH("Side",INDIRECT(ADDRESS($M169,33))))),INDIRECT(ADDRESS($M169,COLUMN())),0),0))</f>
        <v>1.2222222222222221</v>
      </c>
      <c r="BX169" s="57">
        <f t="shared" ca="1" si="136"/>
        <v>1.2222222222222221</v>
      </c>
      <c r="BY169" s="57" cm="1">
        <f t="array" aca="1" ref="BY169" ca="1">SUM(IF($C169&gt;0,IF(AND(INDIRECT(ADDRESS($C169,44))=0,INDIRECT(ADDRESS($C169,38))="UL"),INDIRECT(ADDRESS($C169,COLUMN())),0),0),IF($D169&gt;0,IF(AND(INDIRECT(ADDRESS($D169,44))=0,INDIRECT(ADDRESS($D169,38))="UL"),INDIRECT(ADDRESS($D169,COLUMN())),0),0),IF($E169&gt;0,IF(AND(INDIRECT(ADDRESS($E169,44))=0,INDIRECT(ADDRESS($E169,38))="UL"),INDIRECT(ADDRESS($E169,COLUMN())),0),0),IF($F169&gt;0,IF(AND(INDIRECT(ADDRESS($F169,44))=0,INDIRECT(ADDRESS($F169,38))="UL"),INDIRECT(ADDRESS($F169,COLUMN())),0),0),IF($G169&gt;0,IF(AND(INDIRECT(ADDRESS($G169,44))=0,INDIRECT(ADDRESS($G169,38))="UL"),INDIRECT(ADDRESS($G169,COLUMN())),0),0),IF($H169&gt;0,IF(AND(INDIRECT(ADDRESS($H169,44))=0,INDIRECT(ADDRESS($H169,38))="UL"),INDIRECT(ADDRESS($H169,COLUMN())),0),0),IF($I169&gt;0,IF(AND(INDIRECT(ADDRESS($I169,44))=0,INDIRECT(ADDRESS($I169,38))="UL"),INDIRECT(ADDRESS($I169,COLUMN())),0),0),IF($J169&gt;0,IF(AND(INDIRECT(ADDRESS($J169,44))=0,INDIRECT(ADDRESS($J169,38))="UL"),INDIRECT(ADDRESS($J169,COLUMN())),0),0),IF($K169&gt;0,IF(AND(INDIRECT(ADDRESS($K169,44))=0,INDIRECT(ADDRESS($K169,38))="UL"),INDIRECT(ADDRESS($K169,COLUMN())),0),0),IF($L169&gt;0,IF(AND(INDIRECT(ADDRESS($L169,44))=0,INDIRECT(ADDRESS($L169,38))="UL"),INDIRECT(ADDRESS($L169,COLUMN())),0),0),IF($M169&gt;0,IF(AND(INDIRECT(ADDRESS($M169,44))=0,INDIRECT(ADDRESS($M169,38))="UL"),INDIRECT(ADDRESS($M169,COLUMN())),0),0))</f>
        <v>0.40740740740740738</v>
      </c>
      <c r="BZ169" s="57" cm="1">
        <f t="array" aca="1" ref="BZ169" ca="1">SUM(IF($C169&gt;0,IF(AND(INDIRECT(ADDRESS($C169,44))=0,INDIRECT(ADDRESS($C169,38))="UL"),INDIRECT(ADDRESS($C169,COLUMN())),0),0),IF($D169&gt;0,IF(AND(INDIRECT(ADDRESS($D169,44))=0,INDIRECT(ADDRESS($D169,38))="UL"),INDIRECT(ADDRESS($D169,COLUMN())),0),0),IF($E169&gt;0,IF(AND(INDIRECT(ADDRESS($E169,44))=0,INDIRECT(ADDRESS($E169,38))="UL"),INDIRECT(ADDRESS($E169,COLUMN())),0),0),IF($F169&gt;0,IF(AND(INDIRECT(ADDRESS($F169,44))=0,INDIRECT(ADDRESS($F169,38))="UL"),INDIRECT(ADDRESS($F169,COLUMN())),0),0),IF($G169&gt;0,IF(AND(INDIRECT(ADDRESS($G169,44))=0,INDIRECT(ADDRESS($G169,38))="UL"),INDIRECT(ADDRESS($G169,COLUMN())),0),0),IF($H169&gt;0,IF(AND(INDIRECT(ADDRESS($H169,44))=0,INDIRECT(ADDRESS($H169,38))="UL"),INDIRECT(ADDRESS($H169,COLUMN())),0),0),IF($I169&gt;0,IF(AND(INDIRECT(ADDRESS($I169,44))=0,INDIRECT(ADDRESS($I169,38))="UL"),INDIRECT(ADDRESS($I169,COLUMN())),0),0),IF($J169&gt;0,IF(AND(INDIRECT(ADDRESS($J169,44))=0,INDIRECT(ADDRESS($J169,38))="UL"),INDIRECT(ADDRESS($J169,COLUMN())),0),0),IF($K169&gt;0,IF(AND(INDIRECT(ADDRESS($K169,44))=0,INDIRECT(ADDRESS($K169,38))="UL"),INDIRECT(ADDRESS($K169,COLUMN())),0),0),IF($L169&gt;0,IF(AND(INDIRECT(ADDRESS($L169,44))=0,INDIRECT(ADDRESS($L169,38))="UL"),INDIRECT(ADDRESS($L169,COLUMN())),0),0),IF($M169&gt;0,IF(AND(INDIRECT(ADDRESS($M169,44))=0,INDIRECT(ADDRESS($M169,38))="UL"),INDIRECT(ADDRESS($M169,COLUMN())),0),0))</f>
        <v>0.22222222222222221</v>
      </c>
      <c r="CA169" s="57">
        <f t="shared" ca="1" si="137"/>
        <v>0.22222222222222221</v>
      </c>
      <c r="CB169" s="57" cm="1">
        <f t="array" aca="1" ref="CB169" ca="1">SUM(IF($C169&gt;0,IF(AND(INDIRECT(ADDRESS($C169,44))=0,INDIRECT(ADDRESS($C169,38))&lt;&gt;"UL"),INDIRECT(ADDRESS($C169,COLUMN())),0),0),IF($D169&gt;0,IF(AND(INDIRECT(ADDRESS($D169,44))=0,INDIRECT(ADDRESS($D169,38))&lt;&gt;"UL"),INDIRECT(ADDRESS($D169,COLUMN())),0),0),IF($E169&gt;0,IF(AND(INDIRECT(ADDRESS($E169,44))=0,INDIRECT(ADDRESS($E169,38))&lt;&gt;"UL"),INDIRECT(ADDRESS($E169,COLUMN())),0),0),IF($F169&gt;0,IF(AND(INDIRECT(ADDRESS($F169,44))=0,INDIRECT(ADDRESS($F169,38))&lt;&gt;"UL"),INDIRECT(ADDRESS($F169,COLUMN())),0),0),IF($G169&gt;0,IF(AND(INDIRECT(ADDRESS($G169,44))=0,INDIRECT(ADDRESS($G169,38))&lt;&gt;"UL"),INDIRECT(ADDRESS($G169,COLUMN())),0),0),IF($H169&gt;0,IF(AND(INDIRECT(ADDRESS($H169,44))=0,INDIRECT(ADDRESS($H169,38))&lt;&gt;"UL"),INDIRECT(ADDRESS($H169,COLUMN())),0),0),IF($I169&gt;0,IF(AND(INDIRECT(ADDRESS($I169,44))=0,INDIRECT(ADDRESS($I169,38))&lt;&gt;"UL"),INDIRECT(ADDRESS($I169,COLUMN())),0),0),IF($J169&gt;0,IF(AND(INDIRECT(ADDRESS($J169,44))=0,INDIRECT(ADDRESS($J169,38))&lt;&gt;"UL"),INDIRECT(ADDRESS($J169,COLUMN())),0),0),IF($K169&gt;0,IF(AND(INDIRECT(ADDRESS($K169,44))=0,INDIRECT(ADDRESS($K169,38))&lt;&gt;"UL"),INDIRECT(ADDRESS($K169,COLUMN())),0),0),IF($L169&gt;0,IF(AND(INDIRECT(ADDRESS($L169,44))=0,INDIRECT(ADDRESS($L169,38))&lt;&gt;"UL"),INDIRECT(ADDRESS($L169,COLUMN())),0),0),IF($M169&gt;0,IF(AND(INDIRECT(ADDRESS($M169,44))=0,INDIRECT(ADDRESS($M169,38))&lt;&gt;"UL"),INDIRECT(ADDRESS($M169,COLUMN())),0),0))</f>
        <v>0.55555555555555547</v>
      </c>
      <c r="CC169" s="57">
        <f t="shared" ca="1" si="138"/>
        <v>0.55555555555555547</v>
      </c>
      <c r="CD169" s="57" cm="1">
        <f t="array" aca="1" ref="CD169" ca="1">SUM(IF($C169&gt;0,IF(AND(INDIRECT(ADDRESS($C169,44))=0,INDIRECT(ADDRESS($C169,38))&lt;&gt;"UL"),INDIRECT(ADDRESS($C169,COLUMN())),0),0),IF($D169&gt;0,IF(AND(INDIRECT(ADDRESS($D169,44))=0,INDIRECT(ADDRESS($D169,38))&lt;&gt;"UL"),INDIRECT(ADDRESS($D169,COLUMN())),0),0),IF($E169&gt;0,IF(AND(INDIRECT(ADDRESS($E169,44))=0,INDIRECT(ADDRESS($E169,38))&lt;&gt;"UL"),INDIRECT(ADDRESS($E169,COLUMN())),0),0),IF($F169&gt;0,IF(AND(INDIRECT(ADDRESS($F169,44))=0,INDIRECT(ADDRESS($F169,38))&lt;&gt;"UL"),INDIRECT(ADDRESS($F169,COLUMN())),0),0),IF($G169&gt;0,IF(AND(INDIRECT(ADDRESS($G169,44))=0,INDIRECT(ADDRESS($G169,38))&lt;&gt;"UL"),INDIRECT(ADDRESS($G169,COLUMN())),0),0),IF($H169&gt;0,IF(AND(INDIRECT(ADDRESS($H169,44))=0,INDIRECT(ADDRESS($H169,38))&lt;&gt;"UL"),INDIRECT(ADDRESS($H169,COLUMN())),0),0),IF($I169&gt;0,IF(AND(INDIRECT(ADDRESS($I169,44))=0,INDIRECT(ADDRESS($I169,38))&lt;&gt;"UL"),INDIRECT(ADDRESS($I169,COLUMN())),0),0),IF($J169&gt;0,IF(AND(INDIRECT(ADDRESS($J169,44))=0,INDIRECT(ADDRESS($J169,38))&lt;&gt;"UL"),INDIRECT(ADDRESS($J169,COLUMN())),0),0),IF($K169&gt;0,IF(AND(INDIRECT(ADDRESS($K169,44))=0,INDIRECT(ADDRESS($K169,38))&lt;&gt;"UL"),INDIRECT(ADDRESS($K169,COLUMN())),0),0),IF($L169&gt;0,IF(AND(INDIRECT(ADDRESS($L169,44))=0,INDIRECT(ADDRESS($L169,38))&lt;&gt;"UL"),INDIRECT(ADDRESS($L169,COLUMN())),0),0),IF($M169&gt;0,IF(AND(INDIRECT(ADDRESS($M169,44))=0,INDIRECT(ADDRESS($M169,38))&lt;&gt;"UL"),INDIRECT(ADDRESS($M169,COLUMN())),0),0))</f>
        <v>0.18518518518518515</v>
      </c>
      <c r="CE169" s="57" cm="1">
        <f t="array" aca="1" ref="CE169" ca="1">SUM(IF($C169&gt;0,IF(AND(INDIRECT(ADDRESS($C169,44))=0,INDIRECT(ADDRESS($C169,38))&lt;&gt;"UL"),INDIRECT(ADDRESS($C169,COLUMN())),0),0),IF($D169&gt;0,IF(AND(INDIRECT(ADDRESS($D169,44))=0,INDIRECT(ADDRESS($D169,38))&lt;&gt;"UL"),INDIRECT(ADDRESS($D169,COLUMN())),0),0),IF($E169&gt;0,IF(AND(INDIRECT(ADDRESS($E169,44))=0,INDIRECT(ADDRESS($E169,38))&lt;&gt;"UL"),INDIRECT(ADDRESS($E169,COLUMN())),0),0),IF($F169&gt;0,IF(AND(INDIRECT(ADDRESS($F169,44))=0,INDIRECT(ADDRESS($F169,38))&lt;&gt;"UL"),INDIRECT(ADDRESS($F169,COLUMN())),0),0),IF($G169&gt;0,IF(AND(INDIRECT(ADDRESS($G169,44))=0,INDIRECT(ADDRESS($G169,38))&lt;&gt;"UL"),INDIRECT(ADDRESS($G169,COLUMN())),0),0),IF($H169&gt;0,IF(AND(INDIRECT(ADDRESS($H169,44))=0,INDIRECT(ADDRESS($H169,38))&lt;&gt;"UL"),INDIRECT(ADDRESS($H169,COLUMN())),0),0),IF($I169&gt;0,IF(AND(INDIRECT(ADDRESS($I169,44))=0,INDIRECT(ADDRESS($I169,38))&lt;&gt;"UL"),INDIRECT(ADDRESS($I169,COLUMN())),0),0),IF($J169&gt;0,IF(AND(INDIRECT(ADDRESS($J169,44))=0,INDIRECT(ADDRESS($J169,38))&lt;&gt;"UL"),INDIRECT(ADDRESS($J169,COLUMN())),0),0),IF($K169&gt;0,IF(AND(INDIRECT(ADDRESS($K169,44))=0,INDIRECT(ADDRESS($K169,38))&lt;&gt;"UL"),INDIRECT(ADDRESS($K169,COLUMN())),0),0),IF($L169&gt;0,IF(AND(INDIRECT(ADDRESS($L169,44))=0,INDIRECT(ADDRESS($L169,38))&lt;&gt;"UL"),INDIRECT(ADDRESS($L169,COLUMN())),0),0),IF($M169&gt;0,IF(AND(INDIRECT(ADDRESS($M169,44))=0,INDIRECT(ADDRESS($M169,38))&lt;&gt;"UL"),INDIRECT(ADDRESS($M169,COLUMN())),0),0))</f>
        <v>0</v>
      </c>
      <c r="CF169" s="57">
        <f t="shared" ca="1" si="139"/>
        <v>0</v>
      </c>
      <c r="CG169" s="57">
        <f t="shared" ca="1" si="140"/>
        <v>2.812511465158571</v>
      </c>
      <c r="CH169" s="57">
        <f t="shared" ca="1" si="133"/>
        <v>9.6983153970985211E-2</v>
      </c>
      <c r="CI169" s="19">
        <f t="shared" ca="1" si="134"/>
        <v>14.003325143753976</v>
      </c>
      <c r="CJ169" s="19"/>
      <c r="CK169" s="57" cm="1">
        <f t="array" aca="1" ref="CK169" ca="1">IF(AU169="S", SUM(IF($C169&gt;0,IF(INDIRECT(ADDRESS($C169,43))&lt;&gt;1,INDIRECT(ADDRESS($C169,48)),0),0), IF($D169&gt;0,IF(INDIRECT(ADDRESS($D169,43))&lt;&gt;1,INDIRECT(ADDRESS($D169,48)),0),0), IF($E169&gt;0,IF(INDIRECT(ADDRESS($E169,43))&lt;&gt;1,INDIRECT(ADDRESS($E169,48)),0),0), IF($F169&gt;0,IF(INDIRECT(ADDRESS($F169,43))&lt;&gt;1,INDIRECT(ADDRESS($F169,48)),0),0), IF($G169&gt;0,IF(INDIRECT(ADDRESS($G169,43))&lt;&gt;1,INDIRECT(ADDRESS($G169,48)),0),0), IF($H169&gt;0,IF(INDIRECT(ADDRESS($H169,43))&lt;&gt;1,INDIRECT(ADDRESS($H169,48)),0),0), IF($I169&gt;0,IF(INDIRECT(ADDRESS($I169,43))&lt;&gt;1,INDIRECT(ADDRESS($I169,48)),0),0), IF($J169&gt;0,IF(INDIRECT(ADDRESS($J169,43))&lt;&gt;1,INDIRECT(ADDRESS($J169,48)),0),0), IF($K169&gt;0,IF(INDIRECT(ADDRESS($K169,43))&lt;&gt;1,INDIRECT(ADDRESS($K169,48)),0),0), IF($L169&gt;0,IF(INDIRECT(ADDRESS($L169,43))&lt;&gt;1,INDIRECT(ADDRESS($L169,48)),0),0), IF($M169&gt;0,IF(INDIRECT(ADDRESS($M169,43))&lt;&gt;1,INDIRECT(ADDRESS($M169,48)),0),0)), IF(AU169="L",SUM(IF($C169&gt;0,IF(INDIRECT(ADDRESS($C169,43))&lt;&gt;1,INDIRECT(ADDRESS($C169,50)),0),0), IF($D169&gt;0,IF(INDIRECT(ADDRESS($D169,43))&lt;&gt;1,INDIRECT(ADDRESS($D169,50)),0),0), IF($E169&gt;0,IF(INDIRECT(ADDRESS($E169,43))&lt;&gt;1,INDIRECT(ADDRESS($E169,50)),0),0), IF($F169&gt;0,IF(INDIRECT(ADDRESS($F169,43))&lt;&gt;1,INDIRECT(ADDRESS($F169,50)),0),0), IF($G169&gt;0,IF(INDIRECT(ADDRESS($G169,43))&lt;&gt;1,INDIRECT(ADDRESS($G169,50)),0),0), IF($G169&gt;0,IF(INDIRECT(ADDRESS($G169,43))&lt;&gt;1,INDIRECT(ADDRESS($G169,50)),0),0), IF($H169&gt;0,IF(INDIRECT(ADDRESS($H169,43))&lt;&gt;1,INDIRECT(ADDRESS($H169,50)),0),0), IF($I169&gt;0,IF(INDIRECT(ADDRESS($I169,43))&lt;&gt;1,INDIRECT(ADDRESS($I169,50)),0),0), IF($J169&gt;0,IF(INDIRECT(ADDRESS($J169,43))&lt;&gt;1,INDIRECT(ADDRESS($J169,50)),0),0), IF($K169&gt;0,IF(INDIRECT(ADDRESS($K169,43))&lt;&gt;1,INDIRECT(ADDRESS($K169,50)),0),0), IF($L169&gt;0,IF(INDIRECT(ADDRESS($L169,43))&lt;&gt;1,INDIRECT(ADDRESS($L169,50)),0),0), IF($M169&gt;0,IF(INDIRECT(ADDRESS($M169,43))&lt;&gt;1,INDIRECT(ADDRESS($M169,50)),0),0)), SUM(IF($C169&gt;0,IF(INDIRECT(ADDRESS($C169,43))&lt;&gt;1,INDIRECT(ADDRESS($C169,49)),0),0), IF($D169&gt;0,IF(INDIRECT(ADDRESS($D169,43))&lt;&gt;1,INDIRECT(ADDRESS($D169,49)),0),0), IF($E169&gt;0,IF(INDIRECT(ADDRESS($E169,43))&lt;&gt;1,INDIRECT(ADDRESS($E169,49)),0),0), IF($F169&gt;0,IF(INDIRECT(ADDRESS($F169,43))&lt;&gt;1,INDIRECT(ADDRESS($F169,49)),0),0), IF($G169&gt;0,IF(INDIRECT(ADDRESS($G169,43))&lt;&gt;1,INDIRECT(ADDRESS($G169,49)),0),0), IF($G169&gt;0,IF(INDIRECT(ADDRESS($G169,43))&lt;&gt;1,INDIRECT(ADDRESS($G169,49)),0),0), IF($H169&gt;0,IF(INDIRECT(ADDRESS($H169,43))&lt;&gt;1,INDIRECT(ADDRESS($H169,49)),0),0), IF($I169&gt;0,IF(INDIRECT(ADDRESS($I169,43))&lt;&gt;1,INDIRECT(ADDRESS($I169,49)),0),0), IF($J169&gt;0,IF(INDIRECT(ADDRESS($J169,43))&lt;&gt;1,INDIRECT(ADDRESS($J169,49)),0),0), IF($K169&gt;0,IF(INDIRECT(ADDRESS($K169,43))&lt;&gt;1,INDIRECT(ADDRESS($K169,49)),0),0), IF($L169&gt;0,IF(INDIRECT(ADDRESS($L169,43))&lt;&gt;1,INDIRECT(ADDRESS($L169,49)),0),0), IF($M169&gt;0,IF(INDIRECT(ADDRESS($M169,43))&lt;&gt;1,INDIRECT(ADDRESS($M169,49)),0),0))))</f>
        <v>2.2222222222222219</v>
      </c>
      <c r="CL169" s="57" cm="1">
        <f t="array" aca="1" ref="CL169" ca="1">SUM(IF($C169&gt;0,IF(INDIRECT(ADDRESS($C169,44))=1,INDIRECT(ADDRESS($C169,90)),0),0), IF($D169&gt;0,IF(INDIRECT(ADDRESS($D169,44))=1,INDIRECT(ADDRESS($D169,90)),0),0), IF($E169&gt;0,IF(INDIRECT(ADDRESS($E169,44))=1,INDIRECT(ADDRESS($E169,90)),0),0), IF($F169&gt;0,IF(INDIRECT(ADDRESS($F169,44))=1,INDIRECT(ADDRESS($F169,90)),0),0), IF($G169&gt;0,IF(INDIRECT(ADDRESS($G169,44))=1,INDIRECT(ADDRESS($G169,90)),0),0), IF($H169&gt;0,IF(INDIRECT(ADDRESS($H169,44))=1,INDIRECT(ADDRESS($H169,90)),0),0), IF($I169&gt;0,IF(INDIRECT(ADDRESS($I169,44))=1,INDIRECT(ADDRESS($I169,90)),0),0), IF($J169&gt;0,IF(INDIRECT(ADDRESS($J169,44))=1,INDIRECT(ADDRESS($J169,90)),0),0), IF($K169&gt;0,IF(INDIRECT(ADDRESS($K169,44))=1,INDIRECT(ADDRESS($K169,90)),0),0), IF($L169&gt;0,IF(INDIRECT(ADDRESS($L169,44))=1,INDIRECT(ADDRESS($L169,90)),0),0), IF($M169&gt;0,IF(INDIRECT(ADDRESS($M169,44))=1,INDIRECT(ADDRESS($M169,90)),0),0))</f>
        <v>0</v>
      </c>
      <c r="CM169" s="56">
        <f t="shared" ca="1" si="135"/>
        <v>1.3040394725464928</v>
      </c>
      <c r="CN169" s="59"/>
    </row>
    <row r="170" spans="1:92" x14ac:dyDescent="0.25">
      <c r="A170" s="52" t="s">
        <v>241</v>
      </c>
      <c r="B170" s="67">
        <v>101</v>
      </c>
      <c r="C170" s="67">
        <v>113</v>
      </c>
      <c r="D170" s="67">
        <v>115</v>
      </c>
      <c r="E170" s="67">
        <v>116</v>
      </c>
      <c r="F170" s="67">
        <v>117</v>
      </c>
      <c r="G170" s="67">
        <v>136</v>
      </c>
      <c r="H170" s="67">
        <v>136</v>
      </c>
      <c r="I170" s="67">
        <v>136</v>
      </c>
      <c r="J170" s="67">
        <v>136</v>
      </c>
      <c r="K170" s="67"/>
      <c r="L170" s="67"/>
      <c r="M170" s="67"/>
      <c r="N170" s="67">
        <f t="shared" ca="1" si="120"/>
        <v>31</v>
      </c>
      <c r="O170" s="67" t="str" cm="1">
        <f t="array" aca="1" ref="O170" ca="1">INDIRECT(ADDRESS($B170,COLUMN()))</f>
        <v>Bomber</v>
      </c>
      <c r="P170" s="67" cm="1">
        <f t="array" aca="1" ref="P170" ca="1">INDIRECT(ADDRESS($B170,COLUMN()))</f>
        <v>5</v>
      </c>
      <c r="Q170" s="67" t="str" cm="1">
        <f t="array" aca="1" ref="Q170" ca="1">INDIRECT(ADDRESS($B170,COLUMN()))</f>
        <v>-</v>
      </c>
      <c r="R170" s="67" t="str" cm="1">
        <f t="array" aca="1" ref="R170" ca="1">INDIRECT(ADDRESS($B170,COLUMN()))</f>
        <v>-</v>
      </c>
      <c r="S170" s="67" cm="1">
        <f t="array" aca="1" ref="S170" ca="1">INDIRECT(ADDRESS($B170,COLUMN()))</f>
        <v>1</v>
      </c>
      <c r="T170" s="67" t="str" cm="1">
        <f t="array" aca="1" ref="T170" ca="1">INDIRECT(ADDRESS($B170,COLUMN()))</f>
        <v>1-3</v>
      </c>
      <c r="U170" s="67" cm="1">
        <f t="array" aca="1" ref="U170" ca="1">INDIRECT(ADDRESS($B170,COLUMN()))</f>
        <v>3</v>
      </c>
      <c r="V170" s="67" cm="1">
        <f t="array" aca="1" ref="V170" ca="1">INDIRECT(ADDRESS($B170,COLUMN()))</f>
        <v>0</v>
      </c>
      <c r="W170" s="67" cm="1">
        <f t="array" aca="1" ref="W170" ca="1">INDIRECT(ADDRESS($B170,COLUMN()))</f>
        <v>4</v>
      </c>
      <c r="X170" s="67" cm="1">
        <f t="array" aca="1" ref="X170" ca="1">INDIRECT(ADDRESS($B170,COLUMN()))</f>
        <v>5</v>
      </c>
      <c r="Y170" s="67" cm="1">
        <f t="array" aca="1" ref="Y170" ca="1">INDIRECT(ADDRESS($B170,COLUMN()))</f>
        <v>2</v>
      </c>
      <c r="Z170" s="67" cm="1">
        <f t="array" aca="1" ref="Z170" ca="1">INDIRECT(ADDRESS($B170,COLUMN()))</f>
        <v>5</v>
      </c>
      <c r="AA170" s="67" cm="1">
        <f t="array" aca="1" ref="AA170" ca="1">INDIRECT(ADDRESS($B170,COLUMN()))</f>
        <v>0</v>
      </c>
      <c r="AB170" s="56">
        <f t="shared" ca="1" si="121"/>
        <v>0.58977359004073071</v>
      </c>
      <c r="AC170" s="56">
        <f t="shared" ca="1" si="122"/>
        <v>0.63221447957218613</v>
      </c>
      <c r="AD170" s="56">
        <f t="shared" ca="1" si="123"/>
        <v>2.748758606835592</v>
      </c>
      <c r="AF170" s="52"/>
      <c r="AG170" s="52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2"/>
      <c r="AU170" s="54" t="s">
        <v>117</v>
      </c>
      <c r="AV170" s="57" cm="1">
        <f t="array" aca="1" ref="AV170" ca="1">SUM(IF($C170&gt;0,IF(AND(INDIRECT(ADDRESS($C170,44))=0,INDIRECT(ADDRESS($C170,38))="UL",ISERROR(SEARCH("Rear",INDIRECT(ADDRESS($C170,33)))),ISERROR(SEARCH("Side",INDIRECT(ADDRESS($C170,33))))),INDIRECT(ADDRESS($C170,COLUMN())),0),0),IF($D170&gt;0,IF(AND(INDIRECT(ADDRESS($D170,44))=0,INDIRECT(ADDRESS($D170,38))="UL",ISERROR(SEARCH("Rear",INDIRECT(ADDRESS($D170,33)))),ISERROR(SEARCH("Side",INDIRECT(ADDRESS($D170,33))))),INDIRECT(ADDRESS($D170,COLUMN())),0),0),IF($E170&gt;0,IF(AND(INDIRECT(ADDRESS($E170,44))=0,INDIRECT(ADDRESS($E170,38))="UL",ISERROR(SEARCH("Rear",INDIRECT(ADDRESS($E170,33)))),ISERROR(SEARCH("Side",INDIRECT(ADDRESS($E170,33))))),INDIRECT(ADDRESS($E170,COLUMN())),0),0),IF($F170&gt;0,IF(AND(INDIRECT(ADDRESS($F170,44))=0,INDIRECT(ADDRESS($F170,38))="UL",ISERROR(SEARCH("Rear",INDIRECT(ADDRESS($F170,33)))),ISERROR(SEARCH("Side",INDIRECT(ADDRESS($F170,33))))),INDIRECT(ADDRESS($F170,COLUMN())),0),0),IF($G170&gt;0,IF(AND(INDIRECT(ADDRESS($G170,44))=0,INDIRECT(ADDRESS($G170,38))="UL",ISERROR(SEARCH("Rear",INDIRECT(ADDRESS($G170,33)))),ISERROR(SEARCH("Side",INDIRECT(ADDRESS($G170,33))))),INDIRECT(ADDRESS($G170,COLUMN())),0),0),IF($H170&gt;0,IF(AND(INDIRECT(ADDRESS($H170,44))=0,INDIRECT(ADDRESS($H170,38))="UL",ISERROR(SEARCH("Rear",INDIRECT(ADDRESS($H170,33)))),ISERROR(SEARCH("Side",INDIRECT(ADDRESS($H170,33))))),INDIRECT(ADDRESS($H170,COLUMN())),0),0),IF($I170&gt;0,IF(AND(INDIRECT(ADDRESS($I170,44))=0,INDIRECT(ADDRESS($I170,38))="UL",ISERROR(SEARCH("Rear",INDIRECT(ADDRESS($I170,33)))),ISERROR(SEARCH("Side",INDIRECT(ADDRESS($I170,33))))),INDIRECT(ADDRESS($I170,COLUMN())),0),0),IF($J170&gt;0,IF(AND(INDIRECT(ADDRESS($J170,44))=0,INDIRECT(ADDRESS($J170,38))="UL",ISERROR(SEARCH("Rear",INDIRECT(ADDRESS($J170,33)))),ISERROR(SEARCH("Side",INDIRECT(ADDRESS($J170,33))))),INDIRECT(ADDRESS($J170,COLUMN())),0),0),IF($K170&gt;0,IF(AND(INDIRECT(ADDRESS($K170,44))=0,INDIRECT(ADDRESS($K170,38))="UL",ISERROR(SEARCH("Rear",INDIRECT(ADDRESS($K170,33)))),ISERROR(SEARCH("Side",INDIRECT(ADDRESS($K170,33))))),INDIRECT(ADDRESS($K170,COLUMN())),0),0),IF($L170&gt;0,IF(AND(INDIRECT(ADDRESS($L170,44))=0,INDIRECT(ADDRESS($L170,38))="UL",ISERROR(SEARCH("Rear",INDIRECT(ADDRESS($L170,33)))),ISERROR(SEARCH("Side",INDIRECT(ADDRESS($L170,33))))),INDIRECT(ADDRESS($L170,COLUMN())),0),0),IF($M170&gt;0,IF(AND(INDIRECT(ADDRESS($M170,44))=0,INDIRECT(ADDRESS($M170,38))="UL",ISERROR(SEARCH("Rear",INDIRECT(ADDRESS($M170,33)))),ISERROR(SEARCH("Side",INDIRECT(ADDRESS($M170,33))))),INDIRECT(ADDRESS($M170,COLUMN())),0),0))</f>
        <v>0.33333333333333331</v>
      </c>
      <c r="AW170" s="57" cm="1">
        <f t="array" aca="1" ref="AW170" ca="1">SUM(IF($C170&gt;0,IF(AND(INDIRECT(ADDRESS($C170,44))=0,INDIRECT(ADDRESS($C170,38))="UL",ISERROR(SEARCH("Rear",INDIRECT(ADDRESS($C170,33)))),ISERROR(SEARCH("Side",INDIRECT(ADDRESS($C170,33))))),INDIRECT(ADDRESS($C170,COLUMN())),0),0),IF($D170&gt;0,IF(AND(INDIRECT(ADDRESS($D170,44))=0,INDIRECT(ADDRESS($D170,38))="UL",ISERROR(SEARCH("Rear",INDIRECT(ADDRESS($D170,33)))),ISERROR(SEARCH("Side",INDIRECT(ADDRESS($D170,33))))),INDIRECT(ADDRESS($D170,COLUMN())),0),0),IF($E170&gt;0,IF(AND(INDIRECT(ADDRESS($E170,44))=0,INDIRECT(ADDRESS($E170,38))="UL",ISERROR(SEARCH("Rear",INDIRECT(ADDRESS($E170,33)))),ISERROR(SEARCH("Side",INDIRECT(ADDRESS($E170,33))))),INDIRECT(ADDRESS($E170,COLUMN())),0),0),IF($F170&gt;0,IF(AND(INDIRECT(ADDRESS($F170,44))=0,INDIRECT(ADDRESS($F170,38))="UL",ISERROR(SEARCH("Rear",INDIRECT(ADDRESS($F170,33)))),ISERROR(SEARCH("Side",INDIRECT(ADDRESS($F170,33))))),INDIRECT(ADDRESS($F170,COLUMN())),0),0),IF($G170&gt;0,IF(AND(INDIRECT(ADDRESS($G170,44))=0,INDIRECT(ADDRESS($G170,38))="UL",ISERROR(SEARCH("Rear",INDIRECT(ADDRESS($G170,33)))),ISERROR(SEARCH("Side",INDIRECT(ADDRESS($G170,33))))),INDIRECT(ADDRESS($G170,COLUMN())),0),0),IF($H170&gt;0,IF(AND(INDIRECT(ADDRESS($H170,44))=0,INDIRECT(ADDRESS($H170,38))="UL",ISERROR(SEARCH("Rear",INDIRECT(ADDRESS($H170,33)))),ISERROR(SEARCH("Side",INDIRECT(ADDRESS($H170,33))))),INDIRECT(ADDRESS($H170,COLUMN())),0),0),IF($I170&gt;0,IF(AND(INDIRECT(ADDRESS($I170,44))=0,INDIRECT(ADDRESS($I170,38))="UL",ISERROR(SEARCH("Rear",INDIRECT(ADDRESS($I170,33)))),ISERROR(SEARCH("Side",INDIRECT(ADDRESS($I170,33))))),INDIRECT(ADDRESS($I170,COLUMN())),0),0),IF($J170&gt;0,IF(AND(INDIRECT(ADDRESS($J170,44))=0,INDIRECT(ADDRESS($J170,38))="UL",ISERROR(SEARCH("Rear",INDIRECT(ADDRESS($J170,33)))),ISERROR(SEARCH("Side",INDIRECT(ADDRESS($J170,33))))),INDIRECT(ADDRESS($J170,COLUMN())),0),0),IF($K170&gt;0,IF(AND(INDIRECT(ADDRESS($K170,44))=0,INDIRECT(ADDRESS($K170,38))="UL",ISERROR(SEARCH("Rear",INDIRECT(ADDRESS($K170,33)))),ISERROR(SEARCH("Side",INDIRECT(ADDRESS($K170,33))))),INDIRECT(ADDRESS($K170,COLUMN())),0),0),IF($L170&gt;0,IF(AND(INDIRECT(ADDRESS($L170,44))=0,INDIRECT(ADDRESS($L170,38))="UL",ISERROR(SEARCH("Rear",INDIRECT(ADDRESS($L170,33)))),ISERROR(SEARCH("Side",INDIRECT(ADDRESS($L170,33))))),INDIRECT(ADDRESS($L170,COLUMN())),0),0),IF($M170&gt;0,IF(AND(INDIRECT(ADDRESS($M170,44))=0,INDIRECT(ADDRESS($M170,38))="UL",ISERROR(SEARCH("Rear",INDIRECT(ADDRESS($M170,33)))),ISERROR(SEARCH("Side",INDIRECT(ADDRESS($M170,33))))),INDIRECT(ADDRESS($M170,COLUMN())),0),0))</f>
        <v>0.88888888888888884</v>
      </c>
      <c r="AX170" s="57" cm="1">
        <f t="array" aca="1" ref="AX170" ca="1">SUM(IF($C170&gt;0,IF(AND(INDIRECT(ADDRESS($C170,44))=0,INDIRECT(ADDRESS($C170,38))="UL",ISERROR(SEARCH("Rear",INDIRECT(ADDRESS($C170,33)))),ISERROR(SEARCH("Side",INDIRECT(ADDRESS($C170,33))))),INDIRECT(ADDRESS($C170,COLUMN())),0),0),IF($D170&gt;0,IF(AND(INDIRECT(ADDRESS($D170,44))=0,INDIRECT(ADDRESS($D170,38))="UL",ISERROR(SEARCH("Rear",INDIRECT(ADDRESS($D170,33)))),ISERROR(SEARCH("Side",INDIRECT(ADDRESS($D170,33))))),INDIRECT(ADDRESS($D170,COLUMN())),0),0),IF($E170&gt;0,IF(AND(INDIRECT(ADDRESS($E170,44))=0,INDIRECT(ADDRESS($E170,38))="UL",ISERROR(SEARCH("Rear",INDIRECT(ADDRESS($E170,33)))),ISERROR(SEARCH("Side",INDIRECT(ADDRESS($E170,33))))),INDIRECT(ADDRESS($E170,COLUMN())),0),0),IF($F170&gt;0,IF(AND(INDIRECT(ADDRESS($F170,44))=0,INDIRECT(ADDRESS($F170,38))="UL",ISERROR(SEARCH("Rear",INDIRECT(ADDRESS($F170,33)))),ISERROR(SEARCH("Side",INDIRECT(ADDRESS($F170,33))))),INDIRECT(ADDRESS($F170,COLUMN())),0),0),IF($G170&gt;0,IF(AND(INDIRECT(ADDRESS($G170,44))=0,INDIRECT(ADDRESS($G170,38))="UL",ISERROR(SEARCH("Rear",INDIRECT(ADDRESS($G170,33)))),ISERROR(SEARCH("Side",INDIRECT(ADDRESS($G170,33))))),INDIRECT(ADDRESS($G170,COLUMN())),0),0),IF($H170&gt;0,IF(AND(INDIRECT(ADDRESS($H170,44))=0,INDIRECT(ADDRESS($H170,38))="UL",ISERROR(SEARCH("Rear",INDIRECT(ADDRESS($H170,33)))),ISERROR(SEARCH("Side",INDIRECT(ADDRESS($H170,33))))),INDIRECT(ADDRESS($H170,COLUMN())),0),0),IF($I170&gt;0,IF(AND(INDIRECT(ADDRESS($I170,44))=0,INDIRECT(ADDRESS($I170,38))="UL",ISERROR(SEARCH("Rear",INDIRECT(ADDRESS($I170,33)))),ISERROR(SEARCH("Side",INDIRECT(ADDRESS($I170,33))))),INDIRECT(ADDRESS($I170,COLUMN())),0),0),IF($J170&gt;0,IF(AND(INDIRECT(ADDRESS($J170,44))=0,INDIRECT(ADDRESS($J170,38))="UL",ISERROR(SEARCH("Rear",INDIRECT(ADDRESS($J170,33)))),ISERROR(SEARCH("Side",INDIRECT(ADDRESS($J170,33))))),INDIRECT(ADDRESS($J170,COLUMN())),0),0),IF($K170&gt;0,IF(AND(INDIRECT(ADDRESS($K170,44))=0,INDIRECT(ADDRESS($K170,38))="UL",ISERROR(SEARCH("Rear",INDIRECT(ADDRESS($K170,33)))),ISERROR(SEARCH("Side",INDIRECT(ADDRESS($K170,33))))),INDIRECT(ADDRESS($K170,COLUMN())),0),0),IF($L170&gt;0,IF(AND(INDIRECT(ADDRESS($L170,44))=0,INDIRECT(ADDRESS($L170,38))="UL",ISERROR(SEARCH("Rear",INDIRECT(ADDRESS($L170,33)))),ISERROR(SEARCH("Side",INDIRECT(ADDRESS($L170,33))))),INDIRECT(ADDRESS($L170,COLUMN())),0),0),IF($M170&gt;0,IF(AND(INDIRECT(ADDRESS($M170,44))=0,INDIRECT(ADDRESS($M170,38))="UL",ISERROR(SEARCH("Rear",INDIRECT(ADDRESS($M170,33)))),ISERROR(SEARCH("Side",INDIRECT(ADDRESS($M170,33))))),INDIRECT(ADDRESS($M170,COLUMN())),0),0))</f>
        <v>0.33333333333333331</v>
      </c>
      <c r="AY170" s="58">
        <f t="shared" ca="1" si="124"/>
        <v>0.88888888888888884</v>
      </c>
      <c r="AZ170" s="58">
        <f t="shared" ca="1" si="125"/>
        <v>0.51851851851851849</v>
      </c>
      <c r="BA170" s="58" cm="1">
        <f t="array" aca="1" ref="BA170" ca="1">SUM(IF($C170&gt;0,IF(AND(INDIRECT(ADDRESS($C170,44))=0,INDIRECT(ADDRESS($C170,38))="UL"),INDIRECT(ADDRESS($C170,COLUMN())),0),0),IF($D170&gt;0,IF(AND(INDIRECT(ADDRESS($D170,44))=0,INDIRECT(ADDRESS($D170,38))="UL"),INDIRECT(ADDRESS($D170,COLUMN())),0),0),IF($E170&gt;0,IF(AND(INDIRECT(ADDRESS($E170,44))=0,INDIRECT(ADDRESS($E170,38))="UL"),INDIRECT(ADDRESS($E170,COLUMN())),0),0),IF($F170&gt;0,IF(AND(INDIRECT(ADDRESS($F170,44))=0,INDIRECT(ADDRESS($F170,38))="UL"),INDIRECT(ADDRESS($F170,COLUMN())),0),0),IF($G170&gt;0,IF(AND(INDIRECT(ADDRESS($G170,44))=0,INDIRECT(ADDRESS($G170,38))="UL"),INDIRECT(ADDRESS($G170,COLUMN())),0),0),IF($H170&gt;0,IF(AND(INDIRECT(ADDRESS($H170,44))=0,INDIRECT(ADDRESS($H170,38))="UL"),INDIRECT(ADDRESS($H170,COLUMN())),0),0),IF($I170&gt;0,IF(AND(INDIRECT(ADDRESS($I170,44))=0,INDIRECT(ADDRESS($I170,38))="UL"),INDIRECT(ADDRESS($I170,COLUMN())),0),0),IF($J170&gt;0,IF(AND(INDIRECT(ADDRESS($J170,44))=0,INDIRECT(ADDRESS($J170,38))="UL"),INDIRECT(ADDRESS($J170,COLUMN())),0),0),IF($K170&gt;0,IF(AND(INDIRECT(ADDRESS($K170,44))=0,INDIRECT(ADDRESS($K170,38))="UL"),INDIRECT(ADDRESS($K170,COLUMN())),0),0),IF($L170&gt;0,IF(AND(INDIRECT(ADDRESS($L170,44))=0,INDIRECT(ADDRESS($L170,38))="UL"),INDIRECT(ADDRESS($L170,COLUMN())),0),0),IF($M170&gt;0,IF(AND(INDIRECT(ADDRESS($M170,44))=0,INDIRECT(ADDRESS($M170,38))="UL"),INDIRECT(ADDRESS($M170,COLUMN())),0),0))</f>
        <v>0.45305114638447969</v>
      </c>
      <c r="BB170" s="58" cm="1">
        <f t="array" aca="1" ref="BB170" ca="1">SUM(IF($C170&gt;0,IF(AND(INDIRECT(ADDRESS($C170,44))=0,INDIRECT(ADDRESS($C170,38))="UL"),INDIRECT(ADDRESS($C170,COLUMN())),0),0),IF($D170&gt;0,IF(AND(INDIRECT(ADDRESS($D170,44))=0,INDIRECT(ADDRESS($D170,38))="UL"),INDIRECT(ADDRESS($D170,COLUMN())),0),0),IF($E170&gt;0,IF(AND(INDIRECT(ADDRESS($E170,44))=0,INDIRECT(ADDRESS($E170,38))="UL"),INDIRECT(ADDRESS($E170,COLUMN())),0),0),IF($F170&gt;0,IF(AND(INDIRECT(ADDRESS($F170,44))=0,INDIRECT(ADDRESS($F170,38))="UL"),INDIRECT(ADDRESS($F170,COLUMN())),0),0),IF($G170&gt;0,IF(AND(INDIRECT(ADDRESS($G170,44))=0,INDIRECT(ADDRESS($G170,38))="UL"),INDIRECT(ADDRESS($G170,COLUMN())),0),0),IF($H170&gt;0,IF(AND(INDIRECT(ADDRESS($H170,44))=0,INDIRECT(ADDRESS($H170,38))="UL"),INDIRECT(ADDRESS($H170,COLUMN())),0),0),IF($I170&gt;0,IF(AND(INDIRECT(ADDRESS($I170,44))=0,INDIRECT(ADDRESS($I170,38))="UL"),INDIRECT(ADDRESS($I170,COLUMN())),0),0),IF($J170&gt;0,IF(AND(INDIRECT(ADDRESS($J170,44))=0,INDIRECT(ADDRESS($J170,38))="UL"),INDIRECT(ADDRESS($J170,COLUMN())),0),0),IF($K170&gt;0,IF(AND(INDIRECT(ADDRESS($K170,44))=0,INDIRECT(ADDRESS($K170,38))="UL"),INDIRECT(ADDRESS($K170,COLUMN())),0),0),IF($L170&gt;0,IF(AND(INDIRECT(ADDRESS($L170,44))=0,INDIRECT(ADDRESS($L170,38))="UL"),INDIRECT(ADDRESS($L170,COLUMN())),0),0),IF($M170&gt;0,IF(AND(INDIRECT(ADDRESS($M170,44))=0,INDIRECT(ADDRESS($M170,38))="UL"),INDIRECT(ADDRESS($M170,COLUMN())),0),0))</f>
        <v>0.30814814814814806</v>
      </c>
      <c r="BC170" s="58" cm="1">
        <f t="array" aca="1" ref="BC170" ca="1">SUM(IF($C170&gt;0,IF(AND(INDIRECT(ADDRESS($C170,44))=0,INDIRECT(ADDRESS($C170,38))="UL"),INDIRECT(ADDRESS($C170,COLUMN())),0),0),IF($D170&gt;0,IF(AND(INDIRECT(ADDRESS($D170,44))=0,INDIRECT(ADDRESS($D170,38))="UL"),INDIRECT(ADDRESS($D170,COLUMN())),0),0),IF($E170&gt;0,IF(AND(INDIRECT(ADDRESS($E170,44))=0,INDIRECT(ADDRESS($E170,38))="UL"),INDIRECT(ADDRESS($E170,COLUMN())),0),0),IF($F170&gt;0,IF(AND(INDIRECT(ADDRESS($F170,44))=0,INDIRECT(ADDRESS($F170,38))="UL"),INDIRECT(ADDRESS($F170,COLUMN())),0),0),IF($G170&gt;0,IF(AND(INDIRECT(ADDRESS($G170,44))=0,INDIRECT(ADDRESS($G170,38))="UL"),INDIRECT(ADDRESS($G170,COLUMN())),0),0),IF($H170&gt;0,IF(AND(INDIRECT(ADDRESS($H170,44))=0,INDIRECT(ADDRESS($H170,38))="UL"),INDIRECT(ADDRESS($H170,COLUMN())),0),0),IF($I170&gt;0,IF(AND(INDIRECT(ADDRESS($I170,44))=0,INDIRECT(ADDRESS($I170,38))="UL"),INDIRECT(ADDRESS($I170,COLUMN())),0),0),IF($J170&gt;0,IF(AND(INDIRECT(ADDRESS($J170,44))=0,INDIRECT(ADDRESS($J170,38))="UL"),INDIRECT(ADDRESS($J170,COLUMN())),0),0),IF($K170&gt;0,IF(AND(INDIRECT(ADDRESS($K170,44))=0,INDIRECT(ADDRESS($K170,38))="UL"),INDIRECT(ADDRESS($K170,COLUMN())),0),0),IF($L170&gt;0,IF(AND(INDIRECT(ADDRESS($L170,44))=0,INDIRECT(ADDRESS($L170,38))="UL"),INDIRECT(ADDRESS($L170,COLUMN())),0),0),IF($M170&gt;0,IF(AND(INDIRECT(ADDRESS($M170,44))=0,INDIRECT(ADDRESS($M170,38))="UL"),INDIRECT(ADDRESS($M170,COLUMN())),0),0))</f>
        <v>0.25375661375661374</v>
      </c>
      <c r="BD170" s="58" cm="1">
        <f t="array" aca="1" ref="BD170" ca="1">SUM(IF($C170&gt;0,IF(AND(INDIRECT(ADDRESS($C170,44))=0,INDIRECT(ADDRESS($C170,38))="UL"),INDIRECT(ADDRESS($C170,COLUMN())),0),0),IF($D170&gt;0,IF(AND(INDIRECT(ADDRESS($D170,44))=0,INDIRECT(ADDRESS($D170,38))="UL"),INDIRECT(ADDRESS($D170,COLUMN())),0),0),IF($E170&gt;0,IF(AND(INDIRECT(ADDRESS($E170,44))=0,INDIRECT(ADDRESS($E170,38))="UL"),INDIRECT(ADDRESS($E170,COLUMN())),0),0),IF($F170&gt;0,IF(AND(INDIRECT(ADDRESS($F170,44))=0,INDIRECT(ADDRESS($F170,38))="UL"),INDIRECT(ADDRESS($F170,COLUMN())),0),0),IF($G170&gt;0,IF(AND(INDIRECT(ADDRESS($G170,44))=0,INDIRECT(ADDRESS($G170,38))="UL"),INDIRECT(ADDRESS($G170,COLUMN())),0),0),IF($H170&gt;0,IF(AND(INDIRECT(ADDRESS($H170,44))=0,INDIRECT(ADDRESS($H170,38))="UL"),INDIRECT(ADDRESS($H170,COLUMN())),0),0),IF($I170&gt;0,IF(AND(INDIRECT(ADDRESS($I170,44))=0,INDIRECT(ADDRESS($I170,38))="UL"),INDIRECT(ADDRESS($I170,COLUMN())),0),0),IF($J170&gt;0,IF(AND(INDIRECT(ADDRESS($J170,44))=0,INDIRECT(ADDRESS($J170,38))="UL"),INDIRECT(ADDRESS($J170,COLUMN())),0),0),IF($K170&gt;0,IF(AND(INDIRECT(ADDRESS($K170,44))=0,INDIRECT(ADDRESS($K170,38))="UL"),INDIRECT(ADDRESS($K170,COLUMN())),0),0),IF($L170&gt;0,IF(AND(INDIRECT(ADDRESS($L170,44))=0,INDIRECT(ADDRESS($L170,38))="UL"),INDIRECT(ADDRESS($L170,COLUMN())),0),0),IF($M170&gt;0,IF(AND(INDIRECT(ADDRESS($M170,44))=0,INDIRECT(ADDRESS($M170,38))="UL"),INDIRECT(ADDRESS($M170,COLUMN())),0),0))</f>
        <v>0.40839506172839501</v>
      </c>
      <c r="BE170" s="57">
        <f t="shared" ca="1" si="126"/>
        <v>0.25375661375661374</v>
      </c>
      <c r="BF170" s="57" cm="1">
        <f t="array" aca="1" ref="BF170" ca="1">SUM(IF($C170&gt;0,IF(INDIRECT(ADDRESS($C170,45))=1,INDIRECT(ADDRESS($C170,52))*INDIRECT(ADDRESS($C170,42))/5,0),0), IF($D170&gt;0,IF(INDIRECT(ADDRESS($D170,45))=1,INDIRECT(ADDRESS($D170,52))*INDIRECT(ADDRESS($D170,42))/5,0),0), IF($E170&gt;0,IF(INDIRECT(ADDRESS($E170,45))=1,INDIRECT(ADDRESS($E170,52))*INDIRECT(ADDRESS($E170,42))/5,0),0), IF($F170&gt;0,IF(INDIRECT(ADDRESS($F170,45))=1,INDIRECT(ADDRESS($F170,52))*INDIRECT(ADDRESS($F170,42))/5,0),0), IF($G170&gt;0,IF(INDIRECT(ADDRESS($G170,45))=1,INDIRECT(ADDRESS($G170,52))*INDIRECT(ADDRESS($G170,42))/5,0),0), IF($H170&gt;0,IF(INDIRECT(ADDRESS($H170,45))=1,INDIRECT(ADDRESS($H170,52))*INDIRECT(ADDRESS($H170,42))/5,0),0)
)*$BF$296/100</f>
        <v>9.2592592592592605E-3</v>
      </c>
      <c r="BG170" s="19">
        <v>1</v>
      </c>
      <c r="BH170" s="57" cm="1">
        <f t="array" aca="1" ref="BH170" ca="1">SUM(IF($C170&gt;0,IF(AND(INDIRECT(ADDRESS($C170,44))=0,INDIRECT(ADDRESS($C170,38))&lt;&gt;"UL"),INDIRECT(ADDRESS($C170,COLUMN()-12)),0),0), IF($D170&gt;0,IF(AND(INDIRECT(ADDRESS($D170,44))=0,INDIRECT(ADDRESS($D170,38))&lt;&gt;"UL"),INDIRECT(ADDRESS($D170,COLUMN()-12)),0),0), IF($E170&gt;0,IF(AND(INDIRECT(ADDRESS($E170,44))=0,INDIRECT(ADDRESS($E170,38))&lt;&gt;"UL"),INDIRECT(ADDRESS($E170,COLUMN()-12)),0),0), IF($F170&gt;0,IF(AND(INDIRECT(ADDRESS($F170,44))=0,INDIRECT(ADDRESS($F170,38))&lt;&gt;"UL"),INDIRECT(ADDRESS($F170,COLUMN()-12)),0),0), IF($G170&gt;0,IF(AND(INDIRECT(ADDRESS($G170,44))=0,INDIRECT(ADDRESS($G170,38))&lt;&gt;"UL"),INDIRECT(ADDRESS($G170,COLUMN()-12)),0),0), IF($H170&gt;0,IF(AND(INDIRECT(ADDRESS($H170,44))=0,INDIRECT(ADDRESS($H170,38))&lt;&gt;"UL"),INDIRECT(ADDRESS($H170,COLUMN()-12)),0),0), IF($I170&gt;0,IF(AND(INDIRECT(ADDRESS($I170,44))=0,INDIRECT(ADDRESS($I170,38))&lt;&gt;"UL"),INDIRECT(ADDRESS($I170,COLUMN()-12)),0),0), IF($J170&gt;0,IF(AND(INDIRECT(ADDRESS($J170,44))=0,INDIRECT(ADDRESS($J170,38))&lt;&gt;"UL"),INDIRECT(ADDRESS($J170,COLUMN()-12)),0),0), IF($K170&gt;0,IF(AND(INDIRECT(ADDRESS($K170,44))=0,INDIRECT(ADDRESS($K170,38))&lt;&gt;"UL"),INDIRECT(ADDRESS($K170,COLUMN()-12)),0),0), IF($L170&gt;0,IF(AND(INDIRECT(ADDRESS($L170,44))=0,INDIRECT(ADDRESS($L170,38))&lt;&gt;"UL"),INDIRECT(ADDRESS($L170,COLUMN()-12)),0),0), IF($M170&gt;0,IF(AND(INDIRECT(ADDRESS($M170,44))=0,INDIRECT(ADDRESS($M170,38))&lt;&gt;"UL"),INDIRECT(ADDRESS($M170,COLUMN()-12)),0),0))</f>
        <v>0</v>
      </c>
      <c r="BI170" s="57" cm="1">
        <f t="array" aca="1" ref="BI170" ca="1">SUM(IF($C170&gt;0,IF(AND(INDIRECT(ADDRESS($C170,44))=0,INDIRECT(ADDRESS($C170,38))&lt;&gt;"UL"),INDIRECT(ADDRESS($C170,COLUMN()-12)),0),0), IF($D170&gt;0,IF(AND(INDIRECT(ADDRESS($D170,44))=0,INDIRECT(ADDRESS($D170,38))&lt;&gt;"UL"),INDIRECT(ADDRESS($D170,COLUMN()-12)),0),0), IF($E170&gt;0,IF(AND(INDIRECT(ADDRESS($E170,44))=0,INDIRECT(ADDRESS($E170,38))&lt;&gt;"UL"),INDIRECT(ADDRESS($E170,COLUMN()-12)),0),0), IF($F170&gt;0,IF(AND(INDIRECT(ADDRESS($F170,44))=0,INDIRECT(ADDRESS($F170,38))&lt;&gt;"UL"),INDIRECT(ADDRESS($F170,COLUMN()-12)),0),0), IF($G170&gt;0,IF(AND(INDIRECT(ADDRESS($G170,44))=0,INDIRECT(ADDRESS($G170,38))&lt;&gt;"UL"),INDIRECT(ADDRESS($G170,COLUMN()-12)),0),0), IF($H170&gt;0,IF(AND(INDIRECT(ADDRESS($H170,44))=0,INDIRECT(ADDRESS($H170,38))&lt;&gt;"UL"),INDIRECT(ADDRESS($H170,COLUMN()-12)),0),0), IF($I170&gt;0,IF(AND(INDIRECT(ADDRESS($I170,44))=0,INDIRECT(ADDRESS($I170,38))&lt;&gt;"UL"),INDIRECT(ADDRESS($I170,COLUMN()-12)),0),0), IF($J170&gt;0,IF(AND(INDIRECT(ADDRESS($J170,44))=0,INDIRECT(ADDRESS($J170,38))&lt;&gt;"UL"),INDIRECT(ADDRESS($J170,COLUMN()-12)),0),0), IF($K170&gt;0,IF(AND(INDIRECT(ADDRESS($K170,44))=0,INDIRECT(ADDRESS($K170,38))&lt;&gt;"UL"),INDIRECT(ADDRESS($K170,COLUMN()-12)),0),0), IF($L170&gt;0,IF(AND(INDIRECT(ADDRESS($L170,44))=0,INDIRECT(ADDRESS($L170,38))&lt;&gt;"UL"),INDIRECT(ADDRESS($L170,COLUMN()-12)),0),0), IF($M170&gt;0,IF(AND(INDIRECT(ADDRESS($M170,44))=0,INDIRECT(ADDRESS($M170,38))&lt;&gt;"UL"),INDIRECT(ADDRESS($M170,COLUMN()-12)),0),0))</f>
        <v>2.2222222222222219</v>
      </c>
      <c r="BJ170" s="57" cm="1">
        <f t="array" aca="1" ref="BJ170" ca="1">SUM(IF($C170&gt;0,IF(AND(INDIRECT(ADDRESS($C170,44))=0,INDIRECT(ADDRESS($C170,38))&lt;&gt;"UL"),INDIRECT(ADDRESS($C170,COLUMN()-12)),0),0), IF($D170&gt;0,IF(AND(INDIRECT(ADDRESS($D170,44))=0,INDIRECT(ADDRESS($D170,38))&lt;&gt;"UL"),INDIRECT(ADDRESS($D170,COLUMN()-12)),0),0), IF($E170&gt;0,IF(AND(INDIRECT(ADDRESS($E170,44))=0,INDIRECT(ADDRESS($E170,38))&lt;&gt;"UL"),INDIRECT(ADDRESS($E170,COLUMN()-12)),0),0), IF($F170&gt;0,IF(AND(INDIRECT(ADDRESS($F170,44))=0,INDIRECT(ADDRESS($F170,38))&lt;&gt;"UL"),INDIRECT(ADDRESS($F170,COLUMN()-12)),0),0), IF($G170&gt;0,IF(AND(INDIRECT(ADDRESS($G170,44))=0,INDIRECT(ADDRESS($G170,38))&lt;&gt;"UL"),INDIRECT(ADDRESS($G170,COLUMN()-12)),0),0), IF($H170&gt;0,IF(AND(INDIRECT(ADDRESS($H170,44))=0,INDIRECT(ADDRESS($H170,38))&lt;&gt;"UL"),INDIRECT(ADDRESS($H170,COLUMN()-12)),0),0), IF($I170&gt;0,IF(AND(INDIRECT(ADDRESS($I170,44))=0,INDIRECT(ADDRESS($I170,38))&lt;&gt;"UL"),INDIRECT(ADDRESS($I170,COLUMN()-12)),0),0), IF($J170&gt;0,IF(AND(INDIRECT(ADDRESS($J170,44))=0,INDIRECT(ADDRESS($J170,38))&lt;&gt;"UL"),INDIRECT(ADDRESS($J170,COLUMN()-12)),0),0), IF($K170&gt;0,IF(AND(INDIRECT(ADDRESS($K170,44))=0,INDIRECT(ADDRESS($K170,38))&lt;&gt;"UL"),INDIRECT(ADDRESS($K170,COLUMN()-12)),0),0), IF($L170&gt;0,IF(AND(INDIRECT(ADDRESS($L170,44))=0,INDIRECT(ADDRESS($L170,38))&lt;&gt;"UL"),INDIRECT(ADDRESS($L170,COLUMN()-12)),0),0), IF($M170&gt;0,IF(AND(INDIRECT(ADDRESS($M170,44))=0,INDIRECT(ADDRESS($M170,38))&lt;&gt;"UL"),INDIRECT(ADDRESS($M170,COLUMN()-12)),0),0))</f>
        <v>2.2222222222222219</v>
      </c>
      <c r="BK170" s="57">
        <f t="shared" ca="1" si="127"/>
        <v>2.2222222222222219</v>
      </c>
      <c r="BL170" s="58">
        <f t="shared" ca="1" si="128"/>
        <v>1.4814814814814812</v>
      </c>
      <c r="BM170" s="57" cm="1">
        <f t="array" aca="1" ref="BM170" ca="1">SUM(IF($C170&gt;0,IF(AND(INDIRECT(ADDRESS($C170,44))=0,INDIRECT(ADDRESS($C170,38))&lt;&gt;"UL"),INDIRECT(ADDRESS($C170,COLUMN()-12)),0),0), IF($D170&gt;0,IF(AND(INDIRECT(ADDRESS($D170,44))=0,INDIRECT(ADDRESS($D170,38))&lt;&gt;"UL"),INDIRECT(ADDRESS($D170,COLUMN()-12)),0),0), IF($E170&gt;0,IF(AND(INDIRECT(ADDRESS($E170,44))=0,INDIRECT(ADDRESS($E170,38))&lt;&gt;"UL"),INDIRECT(ADDRESS($E170,COLUMN()-12)),0),0), IF($F170&gt;0,IF(AND(INDIRECT(ADDRESS($F170,44))=0,INDIRECT(ADDRESS($F170,38))&lt;&gt;"UL"),INDIRECT(ADDRESS($F170,COLUMN()-12)),0),0), IF($G170&gt;0,IF(AND(INDIRECT(ADDRESS($G170,44))=0,INDIRECT(ADDRESS($G170,38))&lt;&gt;"UL"),INDIRECT(ADDRESS($G170,COLUMN()-12)),0),0), IF($H170&gt;0,IF(AND(INDIRECT(ADDRESS($H170,44))=0,INDIRECT(ADDRESS($H170,38))&lt;&gt;"UL"),INDIRECT(ADDRESS($H170,COLUMN()-12)),0),0), IF($I170&gt;0,IF(AND(INDIRECT(ADDRESS($I170,44))=0,INDIRECT(ADDRESS($I170,38))&lt;&gt;"UL"),INDIRECT(ADDRESS($I170,COLUMN()-12)),0),0), IF($J170&gt;0,IF(AND(INDIRECT(ADDRESS($J170,44))=0,INDIRECT(ADDRESS($J170,38))&lt;&gt;"UL"),INDIRECT(ADDRESS($J170,COLUMN()-12)),0),0), IF($K170&gt;0,IF(AND(INDIRECT(ADDRESS($K170,44))=0,INDIRECT(ADDRESS($K170,38))&lt;&gt;"UL"),INDIRECT(ADDRESS($K170,COLUMN()-11)),0),0), IF($L170&gt;0,IF(AND(INDIRECT(ADDRESS($L170,44))=0,INDIRECT(ADDRESS($L170,38))&lt;&gt;"UL"),INDIRECT(ADDRESS($L170,COLUMN()-11)),0),0), IF($M170&gt;0,IF(AND(INDIRECT(ADDRESS($M170,44))=0,INDIRECT(ADDRESS($M170,38))&lt;&gt;"UL"),INDIRECT(ADDRESS($M170,COLUMN()-11)),0),0))</f>
        <v>0.88888888888888873</v>
      </c>
      <c r="BN170" s="57" cm="1">
        <f t="array" aca="1" ref="BN170" ca="1">SUM(IF($C170&gt;0,IF(AND(INDIRECT(ADDRESS($C170,44))=0,INDIRECT(ADDRESS($C170,38))&lt;&gt;"UL"),INDIRECT(ADDRESS($C170,COLUMN()-12)),0),0), IF($D170&gt;0,IF(AND(INDIRECT(ADDRESS($D170,44))=0,INDIRECT(ADDRESS($D170,38))&lt;&gt;"UL"),INDIRECT(ADDRESS($D170,COLUMN()-12)),0),0), IF($E170&gt;0,IF(AND(INDIRECT(ADDRESS($E170,44))=0,INDIRECT(ADDRESS($E170,38))&lt;&gt;"UL"),INDIRECT(ADDRESS($E170,COLUMN()-12)),0),0), IF($F170&gt;0,IF(AND(INDIRECT(ADDRESS($F170,44))=0,INDIRECT(ADDRESS($F170,38))&lt;&gt;"UL"),INDIRECT(ADDRESS($F170,COLUMN()-12)),0),0), IF($G170&gt;0,IF(AND(INDIRECT(ADDRESS($G170,44))=0,INDIRECT(ADDRESS($G170,38))&lt;&gt;"UL"),INDIRECT(ADDRESS($G170,COLUMN()-12)),0),0), IF($H170&gt;0,IF(AND(INDIRECT(ADDRESS($H170,44))=0,INDIRECT(ADDRESS($H170,38))&lt;&gt;"UL"),INDIRECT(ADDRESS($H170,COLUMN()-12)),0),0), IF($I170&gt;0,IF(AND(INDIRECT(ADDRESS($I170,44))=0,INDIRECT(ADDRESS($I170,38))&lt;&gt;"UL"),INDIRECT(ADDRESS($I170,COLUMN()-12)),0),0), IF($J170&gt;0,IF(AND(INDIRECT(ADDRESS($J170,44))=0,INDIRECT(ADDRESS($J170,38))&lt;&gt;"UL"),INDIRECT(ADDRESS($J170,COLUMN()-12)),0),0), IF($K170&gt;0,IF(AND(INDIRECT(ADDRESS($K170,44))=0,INDIRECT(ADDRESS($K170,38))&lt;&gt;"UL"),INDIRECT(ADDRESS($K170,COLUMN()-11)),0),0), IF($L170&gt;0,IF(AND(INDIRECT(ADDRESS($L170,44))=0,INDIRECT(ADDRESS($L170,38))&lt;&gt;"UL"),INDIRECT(ADDRESS($L170,COLUMN()-11)),0),0), IF($M170&gt;0,IF(AND(INDIRECT(ADDRESS($M170,44))=0,INDIRECT(ADDRESS($M170,38))&lt;&gt;"UL"),INDIRECT(ADDRESS($M170,COLUMN()-11)),0),0))</f>
        <v>0.29629629629629622</v>
      </c>
      <c r="BO170" s="57" cm="1">
        <f t="array" aca="1" ref="BO170" ca="1">SUM(IF($C170&gt;0,IF(AND(INDIRECT(ADDRESS($C170,44))=0,INDIRECT(ADDRESS($C170,38))&lt;&gt;"UL"),INDIRECT(ADDRESS($C170,COLUMN()-12)),0),0), IF($D170&gt;0,IF(AND(INDIRECT(ADDRESS($D170,44))=0,INDIRECT(ADDRESS($D170,38))&lt;&gt;"UL"),INDIRECT(ADDRESS($D170,COLUMN()-12)),0),0), IF($E170&gt;0,IF(AND(INDIRECT(ADDRESS($E170,44))=0,INDIRECT(ADDRESS($E170,38))&lt;&gt;"UL"),INDIRECT(ADDRESS($E170,COLUMN()-12)),0),0), IF($F170&gt;0,IF(AND(INDIRECT(ADDRESS($F170,44))=0,INDIRECT(ADDRESS($F170,38))&lt;&gt;"UL"),INDIRECT(ADDRESS($F170,COLUMN()-12)),0),0), IF($G170&gt;0,IF(AND(INDIRECT(ADDRESS($G170,44))=0,INDIRECT(ADDRESS($G170,38))&lt;&gt;"UL"),INDIRECT(ADDRESS($G170,COLUMN()-12)),0),0), IF($H170&gt;0,IF(AND(INDIRECT(ADDRESS($H170,44))=0,INDIRECT(ADDRESS($H170,38))&lt;&gt;"UL"),INDIRECT(ADDRESS($H170,COLUMN()-12)),0),0), IF($I170&gt;0,IF(AND(INDIRECT(ADDRESS($I170,44))=0,INDIRECT(ADDRESS($I170,38))&lt;&gt;"UL"),INDIRECT(ADDRESS($I170,COLUMN()-12)),0),0), IF($J170&gt;0,IF(AND(INDIRECT(ADDRESS($J170,44))=0,INDIRECT(ADDRESS($J170,38))&lt;&gt;"UL"),INDIRECT(ADDRESS($J170,COLUMN()-12)),0),0), IF($K170&gt;0,IF(AND(INDIRECT(ADDRESS($K170,44))=0,INDIRECT(ADDRESS($K170,38))&lt;&gt;"UL"),INDIRECT(ADDRESS($K170,COLUMN()-11)),0),0), IF($L170&gt;0,IF(AND(INDIRECT(ADDRESS($L170,44))=0,INDIRECT(ADDRESS($L170,38))&lt;&gt;"UL"),INDIRECT(ADDRESS($L170,COLUMN()-11)),0),0), IF($M170&gt;0,IF(AND(INDIRECT(ADDRESS($M170,44))=0,INDIRECT(ADDRESS($M170,38))&lt;&gt;"UL"),INDIRECT(ADDRESS($M170,COLUMN()-11)),0),0))</f>
        <v>0.59259259259259245</v>
      </c>
      <c r="BP170" s="57" cm="1">
        <f t="array" aca="1" ref="BP170" ca="1">SUM(IF($C170&gt;0,IF(AND(INDIRECT(ADDRESS($C170,44))=0,INDIRECT(ADDRESS($C170,38))&lt;&gt;"UL"),INDIRECT(ADDRESS($C170,COLUMN()-12)),0),0), IF($D170&gt;0,IF(AND(INDIRECT(ADDRESS($D170,44))=0,INDIRECT(ADDRESS($D170,38))&lt;&gt;"UL"),INDIRECT(ADDRESS($D170,COLUMN()-12)),0),0), IF($E170&gt;0,IF(AND(INDIRECT(ADDRESS($E170,44))=0,INDIRECT(ADDRESS($E170,38))&lt;&gt;"UL"),INDIRECT(ADDRESS($E170,COLUMN()-12)),0),0), IF($F170&gt;0,IF(AND(INDIRECT(ADDRESS($F170,44))=0,INDIRECT(ADDRESS($F170,38))&lt;&gt;"UL"),INDIRECT(ADDRESS($F170,COLUMN()-12)),0),0), IF($G170&gt;0,IF(AND(INDIRECT(ADDRESS($G170,44))=0,INDIRECT(ADDRESS($G170,38))&lt;&gt;"UL"),INDIRECT(ADDRESS($G170,COLUMN()-12)),0),0), IF($H170&gt;0,IF(AND(INDIRECT(ADDRESS($H170,44))=0,INDIRECT(ADDRESS($H170,38))&lt;&gt;"UL"),INDIRECT(ADDRESS($H170,COLUMN()-12)),0),0), IF($I170&gt;0,IF(AND(INDIRECT(ADDRESS($I170,44))=0,INDIRECT(ADDRESS($I170,38))&lt;&gt;"UL"),INDIRECT(ADDRESS($I170,COLUMN()-12)),0),0), IF($J170&gt;0,IF(AND(INDIRECT(ADDRESS($J170,44))=0,INDIRECT(ADDRESS($J170,38))&lt;&gt;"UL"),INDIRECT(ADDRESS($J170,COLUMN()-12)),0),0), IF($K170&gt;0,IF(AND(INDIRECT(ADDRESS($K170,44))=0,INDIRECT(ADDRESS($K170,38))&lt;&gt;"UL"),INDIRECT(ADDRESS($K170,COLUMN()-11)),0),0), IF($L170&gt;0,IF(AND(INDIRECT(ADDRESS($L170,44))=0,INDIRECT(ADDRESS($L170,38))&lt;&gt;"UL"),INDIRECT(ADDRESS($L170,COLUMN()-11)),0),0), IF($M170&gt;0,IF(AND(INDIRECT(ADDRESS($M170,44))=0,INDIRECT(ADDRESS($M170,38))&lt;&gt;"UL"),INDIRECT(ADDRESS($M170,COLUMN()-11)),0),0))</f>
        <v>0.59259259259259245</v>
      </c>
      <c r="BQ170" s="57">
        <f t="shared" ca="1" si="129"/>
        <v>0.59259259259259245</v>
      </c>
      <c r="BR170" s="161">
        <f t="shared" ca="1" si="130"/>
        <v>76.655078867935245</v>
      </c>
      <c r="BS170" s="56"/>
      <c r="BT170" s="56">
        <f t="shared" ca="1" si="131"/>
        <v>3.3063139137178035</v>
      </c>
      <c r="BU170" s="80">
        <f t="shared" ca="1" si="132"/>
        <v>0.10665528753928398</v>
      </c>
      <c r="BV170" s="57" t="s">
        <v>34</v>
      </c>
      <c r="BW170" s="57" cm="1">
        <f t="array" aca="1" ref="BW170" ca="1">SUM(IF($C170&gt;0,IF(AND(INDIRECT(ADDRESS($C170,44))=0,INDIRECT(ADDRESS($C170,38))="UL",ISERROR(SEARCH("Rear",INDIRECT(ADDRESS($C170,33)))),ISERROR(SEARCH("Side",INDIRECT(ADDRESS($C170,33))))),INDIRECT(ADDRESS($C170,COLUMN())),0),0),IF($D170&gt;0,IF(AND(INDIRECT(ADDRESS($D170,44))=0,INDIRECT(ADDRESS($D170,38))="UL",ISERROR(SEARCH("Rear",INDIRECT(ADDRESS($D170,33)))),ISERROR(SEARCH("Side",INDIRECT(ADDRESS($D170,33))))),INDIRECT(ADDRESS($D170,COLUMN())),0),0),IF($E170&gt;0,IF(AND(INDIRECT(ADDRESS($E170,44))=0,INDIRECT(ADDRESS($E170,38))="UL",ISERROR(SEARCH("Rear",INDIRECT(ADDRESS($E170,33)))),ISERROR(SEARCH("Side",INDIRECT(ADDRESS($E170,33))))),INDIRECT(ADDRESS($E170,COLUMN())),0),0),IF($F170&gt;0,IF(AND(INDIRECT(ADDRESS($F170,44))=0,INDIRECT(ADDRESS($F170,38))="UL",ISERROR(SEARCH("Rear",INDIRECT(ADDRESS($F170,33)))),ISERROR(SEARCH("Side",INDIRECT(ADDRESS($F170,33))))),INDIRECT(ADDRESS($F170,COLUMN())),0),0),IF($G170&gt;0,IF(AND(INDIRECT(ADDRESS($G170,44))=0,INDIRECT(ADDRESS($G170,38))="UL",ISERROR(SEARCH("Rear",INDIRECT(ADDRESS($G170,33)))),ISERROR(SEARCH("Side",INDIRECT(ADDRESS($G170,33))))),INDIRECT(ADDRESS($G170,COLUMN())),0),0),IF($H170&gt;0,IF(AND(INDIRECT(ADDRESS($H170,44))=0,INDIRECT(ADDRESS($H170,38))="UL",ISERROR(SEARCH("Rear",INDIRECT(ADDRESS($H170,33)))),ISERROR(SEARCH("Side",INDIRECT(ADDRESS($H170,33))))),INDIRECT(ADDRESS($H170,COLUMN())),0),0),IF($I170&gt;0,IF(AND(INDIRECT(ADDRESS($I170,44))=0,INDIRECT(ADDRESS($I170,38))="UL",ISERROR(SEARCH("Rear",INDIRECT(ADDRESS($I170,33)))),ISERROR(SEARCH("Side",INDIRECT(ADDRESS($I170,33))))),INDIRECT(ADDRESS($I170,COLUMN())),0),0),IF($J170&gt;0,IF(AND(INDIRECT(ADDRESS($J170,44))=0,INDIRECT(ADDRESS($J170,38))="UL",ISERROR(SEARCH("Rear",INDIRECT(ADDRESS($J170,33)))),ISERROR(SEARCH("Side",INDIRECT(ADDRESS($J170,33))))),INDIRECT(ADDRESS($J170,COLUMN())),0),0),IF($K170&gt;0,IF(AND(INDIRECT(ADDRESS($K170,44))=0,INDIRECT(ADDRESS($K170,38))="UL",ISERROR(SEARCH("Rear",INDIRECT(ADDRESS($K170,33)))),ISERROR(SEARCH("Side",INDIRECT(ADDRESS($K170,33))))),INDIRECT(ADDRESS($K170,COLUMN())),0),0),IF($L170&gt;0,IF(AND(INDIRECT(ADDRESS($L170,44))=0,INDIRECT(ADDRESS($L170,38))="UL",ISERROR(SEARCH("Rear",INDIRECT(ADDRESS($L170,33)))),ISERROR(SEARCH("Side",INDIRECT(ADDRESS($L170,33))))),INDIRECT(ADDRESS($L170,COLUMN())),0),0),IF($M170&gt;0,IF(AND(INDIRECT(ADDRESS($M170,44))=0,INDIRECT(ADDRESS($M170,38))="UL",ISERROR(SEARCH("Rear",INDIRECT(ADDRESS($M170,33)))),ISERROR(SEARCH("Side",INDIRECT(ADDRESS($M170,33))))),INDIRECT(ADDRESS($M170,COLUMN())),0),0))</f>
        <v>0.44444444444444442</v>
      </c>
      <c r="BX170" s="57">
        <f t="shared" ca="1" si="136"/>
        <v>0.44444444444444442</v>
      </c>
      <c r="BY170" s="57" cm="1">
        <f t="array" aca="1" ref="BY170" ca="1">SUM(IF($C170&gt;0,IF(AND(INDIRECT(ADDRESS($C170,44))=0,INDIRECT(ADDRESS($C170,38))="UL"),INDIRECT(ADDRESS($C170,COLUMN())),0),0),IF($D170&gt;0,IF(AND(INDIRECT(ADDRESS($D170,44))=0,INDIRECT(ADDRESS($D170,38))="UL"),INDIRECT(ADDRESS($D170,COLUMN())),0),0),IF($E170&gt;0,IF(AND(INDIRECT(ADDRESS($E170,44))=0,INDIRECT(ADDRESS($E170,38))="UL"),INDIRECT(ADDRESS($E170,COLUMN())),0),0),IF($F170&gt;0,IF(AND(INDIRECT(ADDRESS($F170,44))=0,INDIRECT(ADDRESS($F170,38))="UL"),INDIRECT(ADDRESS($F170,COLUMN())),0),0),IF($G170&gt;0,IF(AND(INDIRECT(ADDRESS($G170,44))=0,INDIRECT(ADDRESS($G170,38))="UL"),INDIRECT(ADDRESS($G170,COLUMN())),0),0),IF($H170&gt;0,IF(AND(INDIRECT(ADDRESS($H170,44))=0,INDIRECT(ADDRESS($H170,38))="UL"),INDIRECT(ADDRESS($H170,COLUMN())),0),0),IF($I170&gt;0,IF(AND(INDIRECT(ADDRESS($I170,44))=0,INDIRECT(ADDRESS($I170,38))="UL"),INDIRECT(ADDRESS($I170,COLUMN())),0),0),IF($J170&gt;0,IF(AND(INDIRECT(ADDRESS($J170,44))=0,INDIRECT(ADDRESS($J170,38))="UL"),INDIRECT(ADDRESS($J170,COLUMN())),0),0),IF($K170&gt;0,IF(AND(INDIRECT(ADDRESS($K170,44))=0,INDIRECT(ADDRESS($K170,38))="UL"),INDIRECT(ADDRESS($K170,COLUMN())),0),0),IF($L170&gt;0,IF(AND(INDIRECT(ADDRESS($L170,44))=0,INDIRECT(ADDRESS($L170,38))="UL"),INDIRECT(ADDRESS($L170,COLUMN())),0),0),IF($M170&gt;0,IF(AND(INDIRECT(ADDRESS($M170,44))=0,INDIRECT(ADDRESS($M170,38))="UL"),INDIRECT(ADDRESS($M170,COLUMN())),0),0))</f>
        <v>0.32263374485596702</v>
      </c>
      <c r="BZ170" s="57" cm="1">
        <f t="array" aca="1" ref="BZ170" ca="1">SUM(IF($C170&gt;0,IF(AND(INDIRECT(ADDRESS($C170,44))=0,INDIRECT(ADDRESS($C170,38))="UL"),INDIRECT(ADDRESS($C170,COLUMN())),0),0),IF($D170&gt;0,IF(AND(INDIRECT(ADDRESS($D170,44))=0,INDIRECT(ADDRESS($D170,38))="UL"),INDIRECT(ADDRESS($D170,COLUMN())),0),0),IF($E170&gt;0,IF(AND(INDIRECT(ADDRESS($E170,44))=0,INDIRECT(ADDRESS($E170,38))="UL"),INDIRECT(ADDRESS($E170,COLUMN())),0),0),IF($F170&gt;0,IF(AND(INDIRECT(ADDRESS($F170,44))=0,INDIRECT(ADDRESS($F170,38))="UL"),INDIRECT(ADDRESS($F170,COLUMN())),0),0),IF($G170&gt;0,IF(AND(INDIRECT(ADDRESS($G170,44))=0,INDIRECT(ADDRESS($G170,38))="UL"),INDIRECT(ADDRESS($G170,COLUMN())),0),0),IF($H170&gt;0,IF(AND(INDIRECT(ADDRESS($H170,44))=0,INDIRECT(ADDRESS($H170,38))="UL"),INDIRECT(ADDRESS($H170,COLUMN())),0),0),IF($I170&gt;0,IF(AND(INDIRECT(ADDRESS($I170,44))=0,INDIRECT(ADDRESS($I170,38))="UL"),INDIRECT(ADDRESS($I170,COLUMN())),0),0),IF($J170&gt;0,IF(AND(INDIRECT(ADDRESS($J170,44))=0,INDIRECT(ADDRESS($J170,38))="UL"),INDIRECT(ADDRESS($J170,COLUMN())),0),0),IF($K170&gt;0,IF(AND(INDIRECT(ADDRESS($K170,44))=0,INDIRECT(ADDRESS($K170,38))="UL"),INDIRECT(ADDRESS($K170,COLUMN())),0),0),IF($L170&gt;0,IF(AND(INDIRECT(ADDRESS($L170,44))=0,INDIRECT(ADDRESS($L170,38))="UL"),INDIRECT(ADDRESS($L170,COLUMN())),0),0),IF($M170&gt;0,IF(AND(INDIRECT(ADDRESS($M170,44))=0,INDIRECT(ADDRESS($M170,38))="UL"),INDIRECT(ADDRESS($M170,COLUMN())),0),0))</f>
        <v>0.29218106995884774</v>
      </c>
      <c r="CA170" s="57">
        <f t="shared" ca="1" si="137"/>
        <v>0.29218106995884774</v>
      </c>
      <c r="CB170" s="57" cm="1">
        <f t="array" aca="1" ref="CB170" ca="1">SUM(IF($C170&gt;0,IF(AND(INDIRECT(ADDRESS($C170,44))=0,INDIRECT(ADDRESS($C170,38))&lt;&gt;"UL"),INDIRECT(ADDRESS($C170,COLUMN())),0),0),IF($D170&gt;0,IF(AND(INDIRECT(ADDRESS($D170,44))=0,INDIRECT(ADDRESS($D170,38))&lt;&gt;"UL"),INDIRECT(ADDRESS($D170,COLUMN())),0),0),IF($E170&gt;0,IF(AND(INDIRECT(ADDRESS($E170,44))=0,INDIRECT(ADDRESS($E170,38))&lt;&gt;"UL"),INDIRECT(ADDRESS($E170,COLUMN())),0),0),IF($F170&gt;0,IF(AND(INDIRECT(ADDRESS($F170,44))=0,INDIRECT(ADDRESS($F170,38))&lt;&gt;"UL"),INDIRECT(ADDRESS($F170,COLUMN())),0),0),IF($G170&gt;0,IF(AND(INDIRECT(ADDRESS($G170,44))=0,INDIRECT(ADDRESS($G170,38))&lt;&gt;"UL"),INDIRECT(ADDRESS($G170,COLUMN())),0),0),IF($H170&gt;0,IF(AND(INDIRECT(ADDRESS($H170,44))=0,INDIRECT(ADDRESS($H170,38))&lt;&gt;"UL"),INDIRECT(ADDRESS($H170,COLUMN())),0),0),IF($I170&gt;0,IF(AND(INDIRECT(ADDRESS($I170,44))=0,INDIRECT(ADDRESS($I170,38))&lt;&gt;"UL"),INDIRECT(ADDRESS($I170,COLUMN())),0),0),IF($J170&gt;0,IF(AND(INDIRECT(ADDRESS($J170,44))=0,INDIRECT(ADDRESS($J170,38))&lt;&gt;"UL"),INDIRECT(ADDRESS($J170,COLUMN())),0),0),IF($K170&gt;0,IF(AND(INDIRECT(ADDRESS($K170,44))=0,INDIRECT(ADDRESS($K170,38))&lt;&gt;"UL"),INDIRECT(ADDRESS($K170,COLUMN())),0),0),IF($L170&gt;0,IF(AND(INDIRECT(ADDRESS($L170,44))=0,INDIRECT(ADDRESS($L170,38))&lt;&gt;"UL"),INDIRECT(ADDRESS($L170,COLUMN())),0),0),IF($M170&gt;0,IF(AND(INDIRECT(ADDRESS($M170,44))=0,INDIRECT(ADDRESS($M170,38))&lt;&gt;"UL"),INDIRECT(ADDRESS($M170,COLUMN())),0),0))</f>
        <v>1.1111111111111109</v>
      </c>
      <c r="CC170" s="57">
        <f t="shared" ca="1" si="138"/>
        <v>1.1111111111111109</v>
      </c>
      <c r="CD170" s="57" cm="1">
        <f t="array" aca="1" ref="CD170" ca="1">SUM(IF($C170&gt;0,IF(AND(INDIRECT(ADDRESS($C170,44))=0,INDIRECT(ADDRESS($C170,38))&lt;&gt;"UL"),INDIRECT(ADDRESS($C170,COLUMN())),0),0),IF($D170&gt;0,IF(AND(INDIRECT(ADDRESS($D170,44))=0,INDIRECT(ADDRESS($D170,38))&lt;&gt;"UL"),INDIRECT(ADDRESS($D170,COLUMN())),0),0),IF($E170&gt;0,IF(AND(INDIRECT(ADDRESS($E170,44))=0,INDIRECT(ADDRESS($E170,38))&lt;&gt;"UL"),INDIRECT(ADDRESS($E170,COLUMN())),0),0),IF($F170&gt;0,IF(AND(INDIRECT(ADDRESS($F170,44))=0,INDIRECT(ADDRESS($F170,38))&lt;&gt;"UL"),INDIRECT(ADDRESS($F170,COLUMN())),0),0),IF($G170&gt;0,IF(AND(INDIRECT(ADDRESS($G170,44))=0,INDIRECT(ADDRESS($G170,38))&lt;&gt;"UL"),INDIRECT(ADDRESS($G170,COLUMN())),0),0),IF($H170&gt;0,IF(AND(INDIRECT(ADDRESS($H170,44))=0,INDIRECT(ADDRESS($H170,38))&lt;&gt;"UL"),INDIRECT(ADDRESS($H170,COLUMN())),0),0),IF($I170&gt;0,IF(AND(INDIRECT(ADDRESS($I170,44))=0,INDIRECT(ADDRESS($I170,38))&lt;&gt;"UL"),INDIRECT(ADDRESS($I170,COLUMN())),0),0),IF($J170&gt;0,IF(AND(INDIRECT(ADDRESS($J170,44))=0,INDIRECT(ADDRESS($J170,38))&lt;&gt;"UL"),INDIRECT(ADDRESS($J170,COLUMN())),0),0),IF($K170&gt;0,IF(AND(INDIRECT(ADDRESS($K170,44))=0,INDIRECT(ADDRESS($K170,38))&lt;&gt;"UL"),INDIRECT(ADDRESS($K170,COLUMN())),0),0),IF($L170&gt;0,IF(AND(INDIRECT(ADDRESS($L170,44))=0,INDIRECT(ADDRESS($L170,38))&lt;&gt;"UL"),INDIRECT(ADDRESS($L170,COLUMN())),0),0),IF($M170&gt;0,IF(AND(INDIRECT(ADDRESS($M170,44))=0,INDIRECT(ADDRESS($M170,38))&lt;&gt;"UL"),INDIRECT(ADDRESS($M170,COLUMN())),0),0))</f>
        <v>0.37037037037037029</v>
      </c>
      <c r="CE170" s="57" cm="1">
        <f t="array" aca="1" ref="CE170" ca="1">SUM(IF($C170&gt;0,IF(AND(INDIRECT(ADDRESS($C170,44))=0,INDIRECT(ADDRESS($C170,38))&lt;&gt;"UL"),INDIRECT(ADDRESS($C170,COLUMN())),0),0),IF($D170&gt;0,IF(AND(INDIRECT(ADDRESS($D170,44))=0,INDIRECT(ADDRESS($D170,38))&lt;&gt;"UL"),INDIRECT(ADDRESS($D170,COLUMN())),0),0),IF($E170&gt;0,IF(AND(INDIRECT(ADDRESS($E170,44))=0,INDIRECT(ADDRESS($E170,38))&lt;&gt;"UL"),INDIRECT(ADDRESS($E170,COLUMN())),0),0),IF($F170&gt;0,IF(AND(INDIRECT(ADDRESS($F170,44))=0,INDIRECT(ADDRESS($F170,38))&lt;&gt;"UL"),INDIRECT(ADDRESS($F170,COLUMN())),0),0),IF($G170&gt;0,IF(AND(INDIRECT(ADDRESS($G170,44))=0,INDIRECT(ADDRESS($G170,38))&lt;&gt;"UL"),INDIRECT(ADDRESS($G170,COLUMN())),0),0),IF($H170&gt;0,IF(AND(INDIRECT(ADDRESS($H170,44))=0,INDIRECT(ADDRESS($H170,38))&lt;&gt;"UL"),INDIRECT(ADDRESS($H170,COLUMN())),0),0),IF($I170&gt;0,IF(AND(INDIRECT(ADDRESS($I170,44))=0,INDIRECT(ADDRESS($I170,38))&lt;&gt;"UL"),INDIRECT(ADDRESS($I170,COLUMN())),0),0),IF($J170&gt;0,IF(AND(INDIRECT(ADDRESS($J170,44))=0,INDIRECT(ADDRESS($J170,38))&lt;&gt;"UL"),INDIRECT(ADDRESS($J170,COLUMN())),0),0),IF($K170&gt;0,IF(AND(INDIRECT(ADDRESS($K170,44))=0,INDIRECT(ADDRESS($K170,38))&lt;&gt;"UL"),INDIRECT(ADDRESS($K170,COLUMN())),0),0),IF($L170&gt;0,IF(AND(INDIRECT(ADDRESS($L170,44))=0,INDIRECT(ADDRESS($L170,38))&lt;&gt;"UL"),INDIRECT(ADDRESS($L170,COLUMN())),0),0),IF($M170&gt;0,IF(AND(INDIRECT(ADDRESS($M170,44))=0,INDIRECT(ADDRESS($M170,38))&lt;&gt;"UL"),INDIRECT(ADDRESS($M170,COLUMN())),0),0))</f>
        <v>0</v>
      </c>
      <c r="CF170" s="57">
        <f t="shared" ca="1" si="139"/>
        <v>0</v>
      </c>
      <c r="CG170" s="57">
        <f t="shared" ca="1" si="140"/>
        <v>1.7052802632491741</v>
      </c>
      <c r="CH170" s="57">
        <f t="shared" ca="1" si="133"/>
        <v>5.5009040749973356E-2</v>
      </c>
      <c r="CI170" s="19">
        <f t="shared" ca="1" si="134"/>
        <v>13.74379303417796</v>
      </c>
      <c r="CJ170" s="19"/>
      <c r="CK170" s="57" cm="1">
        <f t="array" aca="1" ref="CK170" ca="1">IF(AU170="S", SUM(IF($C170&gt;0,IF(INDIRECT(ADDRESS($C170,43))&lt;&gt;1,INDIRECT(ADDRESS($C170,48)),0),0), IF($D170&gt;0,IF(INDIRECT(ADDRESS($D170,43))&lt;&gt;1,INDIRECT(ADDRESS($D170,48)),0),0), IF($E170&gt;0,IF(INDIRECT(ADDRESS($E170,43))&lt;&gt;1,INDIRECT(ADDRESS($E170,48)),0),0), IF($F170&gt;0,IF(INDIRECT(ADDRESS($F170,43))&lt;&gt;1,INDIRECT(ADDRESS($F170,48)),0),0), IF($G170&gt;0,IF(INDIRECT(ADDRESS($G170,43))&lt;&gt;1,INDIRECT(ADDRESS($G170,48)),0),0), IF($H170&gt;0,IF(INDIRECT(ADDRESS($H170,43))&lt;&gt;1,INDIRECT(ADDRESS($H170,48)),0),0), IF($I170&gt;0,IF(INDIRECT(ADDRESS($I170,43))&lt;&gt;1,INDIRECT(ADDRESS($I170,48)),0),0), IF($J170&gt;0,IF(INDIRECT(ADDRESS($J170,43))&lt;&gt;1,INDIRECT(ADDRESS($J170,48)),0),0), IF($K170&gt;0,IF(INDIRECT(ADDRESS($K170,43))&lt;&gt;1,INDIRECT(ADDRESS($K170,48)),0),0), IF($L170&gt;0,IF(INDIRECT(ADDRESS($L170,43))&lt;&gt;1,INDIRECT(ADDRESS($L170,48)),0),0), IF($M170&gt;0,IF(INDIRECT(ADDRESS($M170,43))&lt;&gt;1,INDIRECT(ADDRESS($M170,48)),0),0)), IF(AU170="L",SUM(IF($C170&gt;0,IF(INDIRECT(ADDRESS($C170,43))&lt;&gt;1,INDIRECT(ADDRESS($C170,50)),0),0), IF($D170&gt;0,IF(INDIRECT(ADDRESS($D170,43))&lt;&gt;1,INDIRECT(ADDRESS($D170,50)),0),0), IF($E170&gt;0,IF(INDIRECT(ADDRESS($E170,43))&lt;&gt;1,INDIRECT(ADDRESS($E170,50)),0),0), IF($F170&gt;0,IF(INDIRECT(ADDRESS($F170,43))&lt;&gt;1,INDIRECT(ADDRESS($F170,50)),0),0), IF($G170&gt;0,IF(INDIRECT(ADDRESS($G170,43))&lt;&gt;1,INDIRECT(ADDRESS($G170,50)),0),0), IF($G170&gt;0,IF(INDIRECT(ADDRESS($G170,43))&lt;&gt;1,INDIRECT(ADDRESS($G170,50)),0),0), IF($H170&gt;0,IF(INDIRECT(ADDRESS($H170,43))&lt;&gt;1,INDIRECT(ADDRESS($H170,50)),0),0), IF($I170&gt;0,IF(INDIRECT(ADDRESS($I170,43))&lt;&gt;1,INDIRECT(ADDRESS($I170,50)),0),0), IF($J170&gt;0,IF(INDIRECT(ADDRESS($J170,43))&lt;&gt;1,INDIRECT(ADDRESS($J170,50)),0),0), IF($K170&gt;0,IF(INDIRECT(ADDRESS($K170,43))&lt;&gt;1,INDIRECT(ADDRESS($K170,50)),0),0), IF($L170&gt;0,IF(INDIRECT(ADDRESS($L170,43))&lt;&gt;1,INDIRECT(ADDRESS($L170,50)),0),0), IF($M170&gt;0,IF(INDIRECT(ADDRESS($M170,43))&lt;&gt;1,INDIRECT(ADDRESS($M170,50)),0),0)), SUM(IF($C170&gt;0,IF(INDIRECT(ADDRESS($C170,43))&lt;&gt;1,INDIRECT(ADDRESS($C170,49)),0),0), IF($D170&gt;0,IF(INDIRECT(ADDRESS($D170,43))&lt;&gt;1,INDIRECT(ADDRESS($D170,49)),0),0), IF($E170&gt;0,IF(INDIRECT(ADDRESS($E170,43))&lt;&gt;1,INDIRECT(ADDRESS($E170,49)),0),0), IF($F170&gt;0,IF(INDIRECT(ADDRESS($F170,43))&lt;&gt;1,INDIRECT(ADDRESS($F170,49)),0),0), IF($G170&gt;0,IF(INDIRECT(ADDRESS($G170,43))&lt;&gt;1,INDIRECT(ADDRESS($G170,49)),0),0), IF($G170&gt;0,IF(INDIRECT(ADDRESS($G170,43))&lt;&gt;1,INDIRECT(ADDRESS($G170,49)),0),0), IF($H170&gt;0,IF(INDIRECT(ADDRESS($H170,43))&lt;&gt;1,INDIRECT(ADDRESS($H170,49)),0),0), IF($I170&gt;0,IF(INDIRECT(ADDRESS($I170,43))&lt;&gt;1,INDIRECT(ADDRESS($I170,49)),0),0), IF($J170&gt;0,IF(INDIRECT(ADDRESS($J170,43))&lt;&gt;1,INDIRECT(ADDRESS($J170,49)),0),0), IF($K170&gt;0,IF(INDIRECT(ADDRESS($K170,43))&lt;&gt;1,INDIRECT(ADDRESS($K170,49)),0),0), IF($L170&gt;0,IF(INDIRECT(ADDRESS($L170,43))&lt;&gt;1,INDIRECT(ADDRESS($L170,49)),0),0), IF($M170&gt;0,IF(INDIRECT(ADDRESS($M170,43))&lt;&gt;1,INDIRECT(ADDRESS($M170,49)),0),0))))</f>
        <v>0.66666666666666663</v>
      </c>
      <c r="CL170" s="57" cm="1">
        <f t="array" aca="1" ref="CL170" ca="1">SUM(IF($C170&gt;0,IF(INDIRECT(ADDRESS($C170,44))=1,INDIRECT(ADDRESS($C170,90)),0),0), IF($D170&gt;0,IF(INDIRECT(ADDRESS($D170,44))=1,INDIRECT(ADDRESS($D170,90)),0),0), IF($E170&gt;0,IF(INDIRECT(ADDRESS($E170,44))=1,INDIRECT(ADDRESS($E170,90)),0),0), IF($F170&gt;0,IF(INDIRECT(ADDRESS($F170,44))=1,INDIRECT(ADDRESS($F170,90)),0),0), IF($G170&gt;0,IF(INDIRECT(ADDRESS($G170,44))=1,INDIRECT(ADDRESS($G170,90)),0),0), IF($H170&gt;0,IF(INDIRECT(ADDRESS($H170,44))=1,INDIRECT(ADDRESS($H170,90)),0),0), IF($I170&gt;0,IF(INDIRECT(ADDRESS($I170,44))=1,INDIRECT(ADDRESS($I170,90)),0),0), IF($J170&gt;0,IF(INDIRECT(ADDRESS($J170,44))=1,INDIRECT(ADDRESS($J170,90)),0),0), IF($K170&gt;0,IF(INDIRECT(ADDRESS($K170,44))=1,INDIRECT(ADDRESS($K170,90)),0),0), IF($L170&gt;0,IF(INDIRECT(ADDRESS($L170,44))=1,INDIRECT(ADDRESS($L170,90)),0),0), IF($M170&gt;0,IF(INDIRECT(ADDRESS($M170,44))=1,INDIRECT(ADDRESS($M170,90)),0),0))</f>
        <v>4.666666666666667</v>
      </c>
      <c r="CM170" s="56">
        <f t="shared" ca="1" si="135"/>
        <v>0.78517872789149334</v>
      </c>
      <c r="CN170" s="59"/>
    </row>
    <row r="171" spans="1:92" x14ac:dyDescent="0.25">
      <c r="A171" s="52" t="s">
        <v>242</v>
      </c>
      <c r="B171" s="67">
        <v>101</v>
      </c>
      <c r="C171" s="67">
        <v>113</v>
      </c>
      <c r="D171" s="67">
        <v>115</v>
      </c>
      <c r="E171" s="67">
        <v>116</v>
      </c>
      <c r="F171" s="67">
        <v>117</v>
      </c>
      <c r="G171" s="67">
        <v>135</v>
      </c>
      <c r="H171" s="67">
        <v>135</v>
      </c>
      <c r="I171" s="67">
        <v>136</v>
      </c>
      <c r="J171" s="67">
        <v>135</v>
      </c>
      <c r="K171" s="67"/>
      <c r="L171" s="67"/>
      <c r="M171" s="67"/>
      <c r="N171" s="67">
        <f t="shared" ca="1" si="120"/>
        <v>31</v>
      </c>
      <c r="O171" s="67" t="str" cm="1">
        <f t="array" aca="1" ref="O171" ca="1">INDIRECT(ADDRESS($B171,COLUMN()))</f>
        <v>Bomber</v>
      </c>
      <c r="P171" s="67" cm="1">
        <f t="array" aca="1" ref="P171" ca="1">INDIRECT(ADDRESS($B171,COLUMN()))</f>
        <v>5</v>
      </c>
      <c r="Q171" s="67" t="str" cm="1">
        <f t="array" aca="1" ref="Q171" ca="1">INDIRECT(ADDRESS($B171,COLUMN()))</f>
        <v>-</v>
      </c>
      <c r="R171" s="67" t="str" cm="1">
        <f t="array" aca="1" ref="R171" ca="1">INDIRECT(ADDRESS($B171,COLUMN()))</f>
        <v>-</v>
      </c>
      <c r="S171" s="67" cm="1">
        <f t="array" aca="1" ref="S171" ca="1">INDIRECT(ADDRESS($B171,COLUMN()))</f>
        <v>1</v>
      </c>
      <c r="T171" s="67" t="str" cm="1">
        <f t="array" aca="1" ref="T171" ca="1">INDIRECT(ADDRESS($B171,COLUMN()))</f>
        <v>1-3</v>
      </c>
      <c r="U171" s="67" cm="1">
        <f t="array" aca="1" ref="U171" ca="1">INDIRECT(ADDRESS($B171,COLUMN()))</f>
        <v>3</v>
      </c>
      <c r="V171" s="67" cm="1">
        <f t="array" aca="1" ref="V171" ca="1">INDIRECT(ADDRESS($B171,COLUMN()))</f>
        <v>0</v>
      </c>
      <c r="W171" s="67" cm="1">
        <f t="array" aca="1" ref="W171" ca="1">INDIRECT(ADDRESS($B171,COLUMN()))</f>
        <v>4</v>
      </c>
      <c r="X171" s="67" cm="1">
        <f t="array" aca="1" ref="X171" ca="1">INDIRECT(ADDRESS($B171,COLUMN()))</f>
        <v>5</v>
      </c>
      <c r="Y171" s="67" cm="1">
        <f t="array" aca="1" ref="Y171" ca="1">INDIRECT(ADDRESS($B171,COLUMN()))</f>
        <v>2</v>
      </c>
      <c r="Z171" s="67" cm="1">
        <f t="array" aca="1" ref="Z171" ca="1">INDIRECT(ADDRESS($B171,COLUMN()))</f>
        <v>5</v>
      </c>
      <c r="AA171" s="67" cm="1">
        <f t="array" aca="1" ref="AA171" ca="1">INDIRECT(ADDRESS($B171,COLUMN()))</f>
        <v>0</v>
      </c>
      <c r="AB171" s="56">
        <f t="shared" ca="1" si="121"/>
        <v>0.58977359004073071</v>
      </c>
      <c r="AC171" s="56">
        <f t="shared" ca="1" si="122"/>
        <v>0.63221447957218613</v>
      </c>
      <c r="AD171" s="56">
        <f t="shared" ca="1" si="123"/>
        <v>2.748758606835592</v>
      </c>
      <c r="AF171" s="52"/>
      <c r="AG171" s="52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2"/>
      <c r="AU171" s="54" t="s">
        <v>113</v>
      </c>
      <c r="AV171" s="57" cm="1">
        <f t="array" aca="1" ref="AV171" ca="1">SUM(IF($C171&gt;0,IF(AND(INDIRECT(ADDRESS($C171,44))=0,INDIRECT(ADDRESS($C171,38))="UL",ISERROR(SEARCH("Rear",INDIRECT(ADDRESS($C171,33)))),ISERROR(SEARCH("Side",INDIRECT(ADDRESS($C171,33))))),INDIRECT(ADDRESS($C171,COLUMN())),0),0),IF($D171&gt;0,IF(AND(INDIRECT(ADDRESS($D171,44))=0,INDIRECT(ADDRESS($D171,38))="UL",ISERROR(SEARCH("Rear",INDIRECT(ADDRESS($D171,33)))),ISERROR(SEARCH("Side",INDIRECT(ADDRESS($D171,33))))),INDIRECT(ADDRESS($D171,COLUMN())),0),0),IF($E171&gt;0,IF(AND(INDIRECT(ADDRESS($E171,44))=0,INDIRECT(ADDRESS($E171,38))="UL",ISERROR(SEARCH("Rear",INDIRECT(ADDRESS($E171,33)))),ISERROR(SEARCH("Side",INDIRECT(ADDRESS($E171,33))))),INDIRECT(ADDRESS($E171,COLUMN())),0),0),IF($F171&gt;0,IF(AND(INDIRECT(ADDRESS($F171,44))=0,INDIRECT(ADDRESS($F171,38))="UL",ISERROR(SEARCH("Rear",INDIRECT(ADDRESS($F171,33)))),ISERROR(SEARCH("Side",INDIRECT(ADDRESS($F171,33))))),INDIRECT(ADDRESS($F171,COLUMN())),0),0),IF($G171&gt;0,IF(AND(INDIRECT(ADDRESS($G171,44))=0,INDIRECT(ADDRESS($G171,38))="UL",ISERROR(SEARCH("Rear",INDIRECT(ADDRESS($G171,33)))),ISERROR(SEARCH("Side",INDIRECT(ADDRESS($G171,33))))),INDIRECT(ADDRESS($G171,COLUMN())),0),0),IF($H171&gt;0,IF(AND(INDIRECT(ADDRESS($H171,44))=0,INDIRECT(ADDRESS($H171,38))="UL",ISERROR(SEARCH("Rear",INDIRECT(ADDRESS($H171,33)))),ISERROR(SEARCH("Side",INDIRECT(ADDRESS($H171,33))))),INDIRECT(ADDRESS($H171,COLUMN())),0),0),IF($I171&gt;0,IF(AND(INDIRECT(ADDRESS($I171,44))=0,INDIRECT(ADDRESS($I171,38))="UL",ISERROR(SEARCH("Rear",INDIRECT(ADDRESS($I171,33)))),ISERROR(SEARCH("Side",INDIRECT(ADDRESS($I171,33))))),INDIRECT(ADDRESS($I171,COLUMN())),0),0),IF($J171&gt;0,IF(AND(INDIRECT(ADDRESS($J171,44))=0,INDIRECT(ADDRESS($J171,38))="UL",ISERROR(SEARCH("Rear",INDIRECT(ADDRESS($J171,33)))),ISERROR(SEARCH("Side",INDIRECT(ADDRESS($J171,33))))),INDIRECT(ADDRESS($J171,COLUMN())),0),0),IF($K171&gt;0,IF(AND(INDIRECT(ADDRESS($K171,44))=0,INDIRECT(ADDRESS($K171,38))="UL",ISERROR(SEARCH("Rear",INDIRECT(ADDRESS($K171,33)))),ISERROR(SEARCH("Side",INDIRECT(ADDRESS($K171,33))))),INDIRECT(ADDRESS($K171,COLUMN())),0),0),IF($L171&gt;0,IF(AND(INDIRECT(ADDRESS($L171,44))=0,INDIRECT(ADDRESS($L171,38))="UL",ISERROR(SEARCH("Rear",INDIRECT(ADDRESS($L171,33)))),ISERROR(SEARCH("Side",INDIRECT(ADDRESS($L171,33))))),INDIRECT(ADDRESS($L171,COLUMN())),0),0),IF($M171&gt;0,IF(AND(INDIRECT(ADDRESS($M171,44))=0,INDIRECT(ADDRESS($M171,38))="UL",ISERROR(SEARCH("Rear",INDIRECT(ADDRESS($M171,33)))),ISERROR(SEARCH("Side",INDIRECT(ADDRESS($M171,33))))),INDIRECT(ADDRESS($M171,COLUMN())),0),0))</f>
        <v>0.33333333333333331</v>
      </c>
      <c r="AW171" s="57" cm="1">
        <f t="array" aca="1" ref="AW171" ca="1">SUM(IF($C171&gt;0,IF(AND(INDIRECT(ADDRESS($C171,44))=0,INDIRECT(ADDRESS($C171,38))="UL",ISERROR(SEARCH("Rear",INDIRECT(ADDRESS($C171,33)))),ISERROR(SEARCH("Side",INDIRECT(ADDRESS($C171,33))))),INDIRECT(ADDRESS($C171,COLUMN())),0),0),IF($D171&gt;0,IF(AND(INDIRECT(ADDRESS($D171,44))=0,INDIRECT(ADDRESS($D171,38))="UL",ISERROR(SEARCH("Rear",INDIRECT(ADDRESS($D171,33)))),ISERROR(SEARCH("Side",INDIRECT(ADDRESS($D171,33))))),INDIRECT(ADDRESS($D171,COLUMN())),0),0),IF($E171&gt;0,IF(AND(INDIRECT(ADDRESS($E171,44))=0,INDIRECT(ADDRESS($E171,38))="UL",ISERROR(SEARCH("Rear",INDIRECT(ADDRESS($E171,33)))),ISERROR(SEARCH("Side",INDIRECT(ADDRESS($E171,33))))),INDIRECT(ADDRESS($E171,COLUMN())),0),0),IF($F171&gt;0,IF(AND(INDIRECT(ADDRESS($F171,44))=0,INDIRECT(ADDRESS($F171,38))="UL",ISERROR(SEARCH("Rear",INDIRECT(ADDRESS($F171,33)))),ISERROR(SEARCH("Side",INDIRECT(ADDRESS($F171,33))))),INDIRECT(ADDRESS($F171,COLUMN())),0),0),IF($G171&gt;0,IF(AND(INDIRECT(ADDRESS($G171,44))=0,INDIRECT(ADDRESS($G171,38))="UL",ISERROR(SEARCH("Rear",INDIRECT(ADDRESS($G171,33)))),ISERROR(SEARCH("Side",INDIRECT(ADDRESS($G171,33))))),INDIRECT(ADDRESS($G171,COLUMN())),0),0),IF($H171&gt;0,IF(AND(INDIRECT(ADDRESS($H171,44))=0,INDIRECT(ADDRESS($H171,38))="UL",ISERROR(SEARCH("Rear",INDIRECT(ADDRESS($H171,33)))),ISERROR(SEARCH("Side",INDIRECT(ADDRESS($H171,33))))),INDIRECT(ADDRESS($H171,COLUMN())),0),0),IF($I171&gt;0,IF(AND(INDIRECT(ADDRESS($I171,44))=0,INDIRECT(ADDRESS($I171,38))="UL",ISERROR(SEARCH("Rear",INDIRECT(ADDRESS($I171,33)))),ISERROR(SEARCH("Side",INDIRECT(ADDRESS($I171,33))))),INDIRECT(ADDRESS($I171,COLUMN())),0),0),IF($J171&gt;0,IF(AND(INDIRECT(ADDRESS($J171,44))=0,INDIRECT(ADDRESS($J171,38))="UL",ISERROR(SEARCH("Rear",INDIRECT(ADDRESS($J171,33)))),ISERROR(SEARCH("Side",INDIRECT(ADDRESS($J171,33))))),INDIRECT(ADDRESS($J171,COLUMN())),0),0),IF($K171&gt;0,IF(AND(INDIRECT(ADDRESS($K171,44))=0,INDIRECT(ADDRESS($K171,38))="UL",ISERROR(SEARCH("Rear",INDIRECT(ADDRESS($K171,33)))),ISERROR(SEARCH("Side",INDIRECT(ADDRESS($K171,33))))),INDIRECT(ADDRESS($K171,COLUMN())),0),0),IF($L171&gt;0,IF(AND(INDIRECT(ADDRESS($L171,44))=0,INDIRECT(ADDRESS($L171,38))="UL",ISERROR(SEARCH("Rear",INDIRECT(ADDRESS($L171,33)))),ISERROR(SEARCH("Side",INDIRECT(ADDRESS($L171,33))))),INDIRECT(ADDRESS($L171,COLUMN())),0),0),IF($M171&gt;0,IF(AND(INDIRECT(ADDRESS($M171,44))=0,INDIRECT(ADDRESS($M171,38))="UL",ISERROR(SEARCH("Rear",INDIRECT(ADDRESS($M171,33)))),ISERROR(SEARCH("Side",INDIRECT(ADDRESS($M171,33))))),INDIRECT(ADDRESS($M171,COLUMN())),0),0))</f>
        <v>0.88888888888888884</v>
      </c>
      <c r="AX171" s="57" cm="1">
        <f t="array" aca="1" ref="AX171" ca="1">SUM(IF($C171&gt;0,IF(AND(INDIRECT(ADDRESS($C171,44))=0,INDIRECT(ADDRESS($C171,38))="UL",ISERROR(SEARCH("Rear",INDIRECT(ADDRESS($C171,33)))),ISERROR(SEARCH("Side",INDIRECT(ADDRESS($C171,33))))),INDIRECT(ADDRESS($C171,COLUMN())),0),0),IF($D171&gt;0,IF(AND(INDIRECT(ADDRESS($D171,44))=0,INDIRECT(ADDRESS($D171,38))="UL",ISERROR(SEARCH("Rear",INDIRECT(ADDRESS($D171,33)))),ISERROR(SEARCH("Side",INDIRECT(ADDRESS($D171,33))))),INDIRECT(ADDRESS($D171,COLUMN())),0),0),IF($E171&gt;0,IF(AND(INDIRECT(ADDRESS($E171,44))=0,INDIRECT(ADDRESS($E171,38))="UL",ISERROR(SEARCH("Rear",INDIRECT(ADDRESS($E171,33)))),ISERROR(SEARCH("Side",INDIRECT(ADDRESS($E171,33))))),INDIRECT(ADDRESS($E171,COLUMN())),0),0),IF($F171&gt;0,IF(AND(INDIRECT(ADDRESS($F171,44))=0,INDIRECT(ADDRESS($F171,38))="UL",ISERROR(SEARCH("Rear",INDIRECT(ADDRESS($F171,33)))),ISERROR(SEARCH("Side",INDIRECT(ADDRESS($F171,33))))),INDIRECT(ADDRESS($F171,COLUMN())),0),0),IF($G171&gt;0,IF(AND(INDIRECT(ADDRESS($G171,44))=0,INDIRECT(ADDRESS($G171,38))="UL",ISERROR(SEARCH("Rear",INDIRECT(ADDRESS($G171,33)))),ISERROR(SEARCH("Side",INDIRECT(ADDRESS($G171,33))))),INDIRECT(ADDRESS($G171,COLUMN())),0),0),IF($H171&gt;0,IF(AND(INDIRECT(ADDRESS($H171,44))=0,INDIRECT(ADDRESS($H171,38))="UL",ISERROR(SEARCH("Rear",INDIRECT(ADDRESS($H171,33)))),ISERROR(SEARCH("Side",INDIRECT(ADDRESS($H171,33))))),INDIRECT(ADDRESS($H171,COLUMN())),0),0),IF($I171&gt;0,IF(AND(INDIRECT(ADDRESS($I171,44))=0,INDIRECT(ADDRESS($I171,38))="UL",ISERROR(SEARCH("Rear",INDIRECT(ADDRESS($I171,33)))),ISERROR(SEARCH("Side",INDIRECT(ADDRESS($I171,33))))),INDIRECT(ADDRESS($I171,COLUMN())),0),0),IF($J171&gt;0,IF(AND(INDIRECT(ADDRESS($J171,44))=0,INDIRECT(ADDRESS($J171,38))="UL",ISERROR(SEARCH("Rear",INDIRECT(ADDRESS($J171,33)))),ISERROR(SEARCH("Side",INDIRECT(ADDRESS($J171,33))))),INDIRECT(ADDRESS($J171,COLUMN())),0),0),IF($K171&gt;0,IF(AND(INDIRECT(ADDRESS($K171,44))=0,INDIRECT(ADDRESS($K171,38))="UL",ISERROR(SEARCH("Rear",INDIRECT(ADDRESS($K171,33)))),ISERROR(SEARCH("Side",INDIRECT(ADDRESS($K171,33))))),INDIRECT(ADDRESS($K171,COLUMN())),0),0),IF($L171&gt;0,IF(AND(INDIRECT(ADDRESS($L171,44))=0,INDIRECT(ADDRESS($L171,38))="UL",ISERROR(SEARCH("Rear",INDIRECT(ADDRESS($L171,33)))),ISERROR(SEARCH("Side",INDIRECT(ADDRESS($L171,33))))),INDIRECT(ADDRESS($L171,COLUMN())),0),0),IF($M171&gt;0,IF(AND(INDIRECT(ADDRESS($M171,44))=0,INDIRECT(ADDRESS($M171,38))="UL",ISERROR(SEARCH("Rear",INDIRECT(ADDRESS($M171,33)))),ISERROR(SEARCH("Side",INDIRECT(ADDRESS($M171,33))))),INDIRECT(ADDRESS($M171,COLUMN())),0),0))</f>
        <v>0.33333333333333331</v>
      </c>
      <c r="AY171" s="58">
        <f t="shared" ca="1" si="124"/>
        <v>0.88888888888888884</v>
      </c>
      <c r="AZ171" s="58">
        <f t="shared" ca="1" si="125"/>
        <v>0.51851851851851849</v>
      </c>
      <c r="BA171" s="58" cm="1">
        <f t="array" aca="1" ref="BA171" ca="1">SUM(IF($C171&gt;0,IF(AND(INDIRECT(ADDRESS($C171,44))=0,INDIRECT(ADDRESS($C171,38))="UL"),INDIRECT(ADDRESS($C171,COLUMN())),0),0),IF($D171&gt;0,IF(AND(INDIRECT(ADDRESS($D171,44))=0,INDIRECT(ADDRESS($D171,38))="UL"),INDIRECT(ADDRESS($D171,COLUMN())),0),0),IF($E171&gt;0,IF(AND(INDIRECT(ADDRESS($E171,44))=0,INDIRECT(ADDRESS($E171,38))="UL"),INDIRECT(ADDRESS($E171,COLUMN())),0),0),IF($F171&gt;0,IF(AND(INDIRECT(ADDRESS($F171,44))=0,INDIRECT(ADDRESS($F171,38))="UL"),INDIRECT(ADDRESS($F171,COLUMN())),0),0),IF($G171&gt;0,IF(AND(INDIRECT(ADDRESS($G171,44))=0,INDIRECT(ADDRESS($G171,38))="UL"),INDIRECT(ADDRESS($G171,COLUMN())),0),0),IF($H171&gt;0,IF(AND(INDIRECT(ADDRESS($H171,44))=0,INDIRECT(ADDRESS($H171,38))="UL"),INDIRECT(ADDRESS($H171,COLUMN())),0),0),IF($I171&gt;0,IF(AND(INDIRECT(ADDRESS($I171,44))=0,INDIRECT(ADDRESS($I171,38))="UL"),INDIRECT(ADDRESS($I171,COLUMN())),0),0),IF($J171&gt;0,IF(AND(INDIRECT(ADDRESS($J171,44))=0,INDIRECT(ADDRESS($J171,38))="UL"),INDIRECT(ADDRESS($J171,COLUMN())),0),0),IF($K171&gt;0,IF(AND(INDIRECT(ADDRESS($K171,44))=0,INDIRECT(ADDRESS($K171,38))="UL"),INDIRECT(ADDRESS($K171,COLUMN())),0),0),IF($L171&gt;0,IF(AND(INDIRECT(ADDRESS($L171,44))=0,INDIRECT(ADDRESS($L171,38))="UL"),INDIRECT(ADDRESS($L171,COLUMN())),0),0),IF($M171&gt;0,IF(AND(INDIRECT(ADDRESS($M171,44))=0,INDIRECT(ADDRESS($M171,38))="UL"),INDIRECT(ADDRESS($M171,COLUMN())),0),0))</f>
        <v>0.45305114638447969</v>
      </c>
      <c r="BB171" s="58" cm="1">
        <f t="array" aca="1" ref="BB171" ca="1">SUM(IF($C171&gt;0,IF(AND(INDIRECT(ADDRESS($C171,44))=0,INDIRECT(ADDRESS($C171,38))="UL"),INDIRECT(ADDRESS($C171,COLUMN())),0),0),IF($D171&gt;0,IF(AND(INDIRECT(ADDRESS($D171,44))=0,INDIRECT(ADDRESS($D171,38))="UL"),INDIRECT(ADDRESS($D171,COLUMN())),0),0),IF($E171&gt;0,IF(AND(INDIRECT(ADDRESS($E171,44))=0,INDIRECT(ADDRESS($E171,38))="UL"),INDIRECT(ADDRESS($E171,COLUMN())),0),0),IF($F171&gt;0,IF(AND(INDIRECT(ADDRESS($F171,44))=0,INDIRECT(ADDRESS($F171,38))="UL"),INDIRECT(ADDRESS($F171,COLUMN())),0),0),IF($G171&gt;0,IF(AND(INDIRECT(ADDRESS($G171,44))=0,INDIRECT(ADDRESS($G171,38))="UL"),INDIRECT(ADDRESS($G171,COLUMN())),0),0),IF($H171&gt;0,IF(AND(INDIRECT(ADDRESS($H171,44))=0,INDIRECT(ADDRESS($H171,38))="UL"),INDIRECT(ADDRESS($H171,COLUMN())),0),0),IF($I171&gt;0,IF(AND(INDIRECT(ADDRESS($I171,44))=0,INDIRECT(ADDRESS($I171,38))="UL"),INDIRECT(ADDRESS($I171,COLUMN())),0),0),IF($J171&gt;0,IF(AND(INDIRECT(ADDRESS($J171,44))=0,INDIRECT(ADDRESS($J171,38))="UL"),INDIRECT(ADDRESS($J171,COLUMN())),0),0),IF($K171&gt;0,IF(AND(INDIRECT(ADDRESS($K171,44))=0,INDIRECT(ADDRESS($K171,38))="UL"),INDIRECT(ADDRESS($K171,COLUMN())),0),0),IF($L171&gt;0,IF(AND(INDIRECT(ADDRESS($L171,44))=0,INDIRECT(ADDRESS($L171,38))="UL"),INDIRECT(ADDRESS($L171,COLUMN())),0),0),IF($M171&gt;0,IF(AND(INDIRECT(ADDRESS($M171,44))=0,INDIRECT(ADDRESS($M171,38))="UL"),INDIRECT(ADDRESS($M171,COLUMN())),0),0))</f>
        <v>0.30814814814814806</v>
      </c>
      <c r="BC171" s="58" cm="1">
        <f t="array" aca="1" ref="BC171" ca="1">SUM(IF($C171&gt;0,IF(AND(INDIRECT(ADDRESS($C171,44))=0,INDIRECT(ADDRESS($C171,38))="UL"),INDIRECT(ADDRESS($C171,COLUMN())),0),0),IF($D171&gt;0,IF(AND(INDIRECT(ADDRESS($D171,44))=0,INDIRECT(ADDRESS($D171,38))="UL"),INDIRECT(ADDRESS($D171,COLUMN())),0),0),IF($E171&gt;0,IF(AND(INDIRECT(ADDRESS($E171,44))=0,INDIRECT(ADDRESS($E171,38))="UL"),INDIRECT(ADDRESS($E171,COLUMN())),0),0),IF($F171&gt;0,IF(AND(INDIRECT(ADDRESS($F171,44))=0,INDIRECT(ADDRESS($F171,38))="UL"),INDIRECT(ADDRESS($F171,COLUMN())),0),0),IF($G171&gt;0,IF(AND(INDIRECT(ADDRESS($G171,44))=0,INDIRECT(ADDRESS($G171,38))="UL"),INDIRECT(ADDRESS($G171,COLUMN())),0),0),IF($H171&gt;0,IF(AND(INDIRECT(ADDRESS($H171,44))=0,INDIRECT(ADDRESS($H171,38))="UL"),INDIRECT(ADDRESS($H171,COLUMN())),0),0),IF($I171&gt;0,IF(AND(INDIRECT(ADDRESS($I171,44))=0,INDIRECT(ADDRESS($I171,38))="UL"),INDIRECT(ADDRESS($I171,COLUMN())),0),0),IF($J171&gt;0,IF(AND(INDIRECT(ADDRESS($J171,44))=0,INDIRECT(ADDRESS($J171,38))="UL"),INDIRECT(ADDRESS($J171,COLUMN())),0),0),IF($K171&gt;0,IF(AND(INDIRECT(ADDRESS($K171,44))=0,INDIRECT(ADDRESS($K171,38))="UL"),INDIRECT(ADDRESS($K171,COLUMN())),0),0),IF($L171&gt;0,IF(AND(INDIRECT(ADDRESS($L171,44))=0,INDIRECT(ADDRESS($L171,38))="UL"),INDIRECT(ADDRESS($L171,COLUMN())),0),0),IF($M171&gt;0,IF(AND(INDIRECT(ADDRESS($M171,44))=0,INDIRECT(ADDRESS($M171,38))="UL"),INDIRECT(ADDRESS($M171,COLUMN())),0),0))</f>
        <v>0.25375661375661374</v>
      </c>
      <c r="BD171" s="58" cm="1">
        <f t="array" aca="1" ref="BD171" ca="1">SUM(IF($C171&gt;0,IF(AND(INDIRECT(ADDRESS($C171,44))=0,INDIRECT(ADDRESS($C171,38))="UL"),INDIRECT(ADDRESS($C171,COLUMN())),0),0),IF($D171&gt;0,IF(AND(INDIRECT(ADDRESS($D171,44))=0,INDIRECT(ADDRESS($D171,38))="UL"),INDIRECT(ADDRESS($D171,COLUMN())),0),0),IF($E171&gt;0,IF(AND(INDIRECT(ADDRESS($E171,44))=0,INDIRECT(ADDRESS($E171,38))="UL"),INDIRECT(ADDRESS($E171,COLUMN())),0),0),IF($F171&gt;0,IF(AND(INDIRECT(ADDRESS($F171,44))=0,INDIRECT(ADDRESS($F171,38))="UL"),INDIRECT(ADDRESS($F171,COLUMN())),0),0),IF($G171&gt;0,IF(AND(INDIRECT(ADDRESS($G171,44))=0,INDIRECT(ADDRESS($G171,38))="UL"),INDIRECT(ADDRESS($G171,COLUMN())),0),0),IF($H171&gt;0,IF(AND(INDIRECT(ADDRESS($H171,44))=0,INDIRECT(ADDRESS($H171,38))="UL"),INDIRECT(ADDRESS($H171,COLUMN())),0),0),IF($I171&gt;0,IF(AND(INDIRECT(ADDRESS($I171,44))=0,INDIRECT(ADDRESS($I171,38))="UL"),INDIRECT(ADDRESS($I171,COLUMN())),0),0),IF($J171&gt;0,IF(AND(INDIRECT(ADDRESS($J171,44))=0,INDIRECT(ADDRESS($J171,38))="UL"),INDIRECT(ADDRESS($J171,COLUMN())),0),0),IF($K171&gt;0,IF(AND(INDIRECT(ADDRESS($K171,44))=0,INDIRECT(ADDRESS($K171,38))="UL"),INDIRECT(ADDRESS($K171,COLUMN())),0),0),IF($L171&gt;0,IF(AND(INDIRECT(ADDRESS($L171,44))=0,INDIRECT(ADDRESS($L171,38))="UL"),INDIRECT(ADDRESS($L171,COLUMN())),0),0),IF($M171&gt;0,IF(AND(INDIRECT(ADDRESS($M171,44))=0,INDIRECT(ADDRESS($M171,38))="UL"),INDIRECT(ADDRESS($M171,COLUMN())),0),0))</f>
        <v>0.40839506172839501</v>
      </c>
      <c r="BE171" s="57">
        <f t="shared" ca="1" si="126"/>
        <v>0.30814814814814806</v>
      </c>
      <c r="BF171" s="57" cm="1">
        <f t="array" aca="1" ref="BF171" ca="1">SUM(IF($C171&gt;0,IF(INDIRECT(ADDRESS($C171,45))=1,INDIRECT(ADDRESS($C171,52))*INDIRECT(ADDRESS($C171,42))/5,0),0), IF($D171&gt;0,IF(INDIRECT(ADDRESS($D171,45))=1,INDIRECT(ADDRESS($D171,52))*INDIRECT(ADDRESS($D171,42))/5,0),0), IF($E171&gt;0,IF(INDIRECT(ADDRESS($E171,45))=1,INDIRECT(ADDRESS($E171,52))*INDIRECT(ADDRESS($E171,42))/5,0),0), IF($F171&gt;0,IF(INDIRECT(ADDRESS($F171,45))=1,INDIRECT(ADDRESS($F171,52))*INDIRECT(ADDRESS($F171,42))/5,0),0), IF($G171&gt;0,IF(INDIRECT(ADDRESS($G171,45))=1,INDIRECT(ADDRESS($G171,52))*INDIRECT(ADDRESS($G171,42))/5,0),0), IF($H171&gt;0,IF(INDIRECT(ADDRESS($H171,45))=1,INDIRECT(ADDRESS($H171,52))*INDIRECT(ADDRESS($H171,42))/5,0),0)
)*$BF$296/100</f>
        <v>9.2592592592592605E-3</v>
      </c>
      <c r="BG171" s="19"/>
      <c r="BH171" s="57" cm="1">
        <f t="array" aca="1" ref="BH171" ca="1">SUM(IF($C171&gt;0,IF(AND(INDIRECT(ADDRESS($C171,44))=0,INDIRECT(ADDRESS($C171,38))&lt;&gt;"UL"),INDIRECT(ADDRESS($C171,COLUMN()-12)),0),0), IF($D171&gt;0,IF(AND(INDIRECT(ADDRESS($D171,44))=0,INDIRECT(ADDRESS($D171,38))&lt;&gt;"UL"),INDIRECT(ADDRESS($D171,COLUMN()-12)),0),0), IF($E171&gt;0,IF(AND(INDIRECT(ADDRESS($E171,44))=0,INDIRECT(ADDRESS($E171,38))&lt;&gt;"UL"),INDIRECT(ADDRESS($E171,COLUMN()-12)),0),0), IF($F171&gt;0,IF(AND(INDIRECT(ADDRESS($F171,44))=0,INDIRECT(ADDRESS($F171,38))&lt;&gt;"UL"),INDIRECT(ADDRESS($F171,COLUMN()-12)),0),0), IF($G171&gt;0,IF(AND(INDIRECT(ADDRESS($G171,44))=0,INDIRECT(ADDRESS($G171,38))&lt;&gt;"UL"),INDIRECT(ADDRESS($G171,COLUMN()-12)),0),0), IF($H171&gt;0,IF(AND(INDIRECT(ADDRESS($H171,44))=0,INDIRECT(ADDRESS($H171,38))&lt;&gt;"UL"),INDIRECT(ADDRESS($H171,COLUMN()-12)),0),0), IF($I171&gt;0,IF(AND(INDIRECT(ADDRESS($I171,44))=0,INDIRECT(ADDRESS($I171,38))&lt;&gt;"UL"),INDIRECT(ADDRESS($I171,COLUMN()-12)),0),0), IF($J171&gt;0,IF(AND(INDIRECT(ADDRESS($J171,44))=0,INDIRECT(ADDRESS($J171,38))&lt;&gt;"UL"),INDIRECT(ADDRESS($J171,COLUMN()-12)),0),0), IF($K171&gt;0,IF(AND(INDIRECT(ADDRESS($K171,44))=0,INDIRECT(ADDRESS($K171,38))&lt;&gt;"UL"),INDIRECT(ADDRESS($K171,COLUMN()-12)),0),0), IF($L171&gt;0,IF(AND(INDIRECT(ADDRESS($L171,44))=0,INDIRECT(ADDRESS($L171,38))&lt;&gt;"UL"),INDIRECT(ADDRESS($L171,COLUMN()-12)),0),0), IF($M171&gt;0,IF(AND(INDIRECT(ADDRESS($M171,44))=0,INDIRECT(ADDRESS($M171,38))&lt;&gt;"UL"),INDIRECT(ADDRESS($M171,COLUMN()-12)),0),0))</f>
        <v>0</v>
      </c>
      <c r="BI171" s="57" cm="1">
        <f t="array" aca="1" ref="BI171" ca="1">SUM(IF($C171&gt;0,IF(AND(INDIRECT(ADDRESS($C171,44))=0,INDIRECT(ADDRESS($C171,38))&lt;&gt;"UL"),INDIRECT(ADDRESS($C171,COLUMN()-12)),0),0), IF($D171&gt;0,IF(AND(INDIRECT(ADDRESS($D171,44))=0,INDIRECT(ADDRESS($D171,38))&lt;&gt;"UL"),INDIRECT(ADDRESS($D171,COLUMN()-12)),0),0), IF($E171&gt;0,IF(AND(INDIRECT(ADDRESS($E171,44))=0,INDIRECT(ADDRESS($E171,38))&lt;&gt;"UL"),INDIRECT(ADDRESS($E171,COLUMN()-12)),0),0), IF($F171&gt;0,IF(AND(INDIRECT(ADDRESS($F171,44))=0,INDIRECT(ADDRESS($F171,38))&lt;&gt;"UL"),INDIRECT(ADDRESS($F171,COLUMN()-12)),0),0), IF($G171&gt;0,IF(AND(INDIRECT(ADDRESS($G171,44))=0,INDIRECT(ADDRESS($G171,38))&lt;&gt;"UL"),INDIRECT(ADDRESS($G171,COLUMN()-12)),0),0), IF($H171&gt;0,IF(AND(INDIRECT(ADDRESS($H171,44))=0,INDIRECT(ADDRESS($H171,38))&lt;&gt;"UL"),INDIRECT(ADDRESS($H171,COLUMN()-12)),0),0), IF($I171&gt;0,IF(AND(INDIRECT(ADDRESS($I171,44))=0,INDIRECT(ADDRESS($I171,38))&lt;&gt;"UL"),INDIRECT(ADDRESS($I171,COLUMN()-12)),0),0), IF($J171&gt;0,IF(AND(INDIRECT(ADDRESS($J171,44))=0,INDIRECT(ADDRESS($J171,38))&lt;&gt;"UL"),INDIRECT(ADDRESS($J171,COLUMN()-12)),0),0), IF($K171&gt;0,IF(AND(INDIRECT(ADDRESS($K171,44))=0,INDIRECT(ADDRESS($K171,38))&lt;&gt;"UL"),INDIRECT(ADDRESS($K171,COLUMN()-12)),0),0), IF($L171&gt;0,IF(AND(INDIRECT(ADDRESS($L171,44))=0,INDIRECT(ADDRESS($L171,38))&lt;&gt;"UL"),INDIRECT(ADDRESS($L171,COLUMN()-12)),0),0), IF($M171&gt;0,IF(AND(INDIRECT(ADDRESS($M171,44))=0,INDIRECT(ADDRESS($M171,38))&lt;&gt;"UL"),INDIRECT(ADDRESS($M171,COLUMN()-12)),0),0))</f>
        <v>0.55555555555555547</v>
      </c>
      <c r="BJ171" s="57" cm="1">
        <f t="array" aca="1" ref="BJ171" ca="1">SUM(IF($C171&gt;0,IF(AND(INDIRECT(ADDRESS($C171,44))=0,INDIRECT(ADDRESS($C171,38))&lt;&gt;"UL"),INDIRECT(ADDRESS($C171,COLUMN()-12)),0),0), IF($D171&gt;0,IF(AND(INDIRECT(ADDRESS($D171,44))=0,INDIRECT(ADDRESS($D171,38))&lt;&gt;"UL"),INDIRECT(ADDRESS($D171,COLUMN()-12)),0),0), IF($E171&gt;0,IF(AND(INDIRECT(ADDRESS($E171,44))=0,INDIRECT(ADDRESS($E171,38))&lt;&gt;"UL"),INDIRECT(ADDRESS($E171,COLUMN()-12)),0),0), IF($F171&gt;0,IF(AND(INDIRECT(ADDRESS($F171,44))=0,INDIRECT(ADDRESS($F171,38))&lt;&gt;"UL"),INDIRECT(ADDRESS($F171,COLUMN()-12)),0),0), IF($G171&gt;0,IF(AND(INDIRECT(ADDRESS($G171,44))=0,INDIRECT(ADDRESS($G171,38))&lt;&gt;"UL"),INDIRECT(ADDRESS($G171,COLUMN()-12)),0),0), IF($H171&gt;0,IF(AND(INDIRECT(ADDRESS($H171,44))=0,INDIRECT(ADDRESS($H171,38))&lt;&gt;"UL"),INDIRECT(ADDRESS($H171,COLUMN()-12)),0),0), IF($I171&gt;0,IF(AND(INDIRECT(ADDRESS($I171,44))=0,INDIRECT(ADDRESS($I171,38))&lt;&gt;"UL"),INDIRECT(ADDRESS($I171,COLUMN()-12)),0),0), IF($J171&gt;0,IF(AND(INDIRECT(ADDRESS($J171,44))=0,INDIRECT(ADDRESS($J171,38))&lt;&gt;"UL"),INDIRECT(ADDRESS($J171,COLUMN()-12)),0),0), IF($K171&gt;0,IF(AND(INDIRECT(ADDRESS($K171,44))=0,INDIRECT(ADDRESS($K171,38))&lt;&gt;"UL"),INDIRECT(ADDRESS($K171,COLUMN()-12)),0),0), IF($L171&gt;0,IF(AND(INDIRECT(ADDRESS($L171,44))=0,INDIRECT(ADDRESS($L171,38))&lt;&gt;"UL"),INDIRECT(ADDRESS($L171,COLUMN()-12)),0),0), IF($M171&gt;0,IF(AND(INDIRECT(ADDRESS($M171,44))=0,INDIRECT(ADDRESS($M171,38))&lt;&gt;"UL"),INDIRECT(ADDRESS($M171,COLUMN()-12)),0),0))</f>
        <v>0.55555555555555547</v>
      </c>
      <c r="BK171" s="57">
        <f t="shared" ca="1" si="127"/>
        <v>0.55555555555555547</v>
      </c>
      <c r="BL171" s="58">
        <f t="shared" ca="1" si="128"/>
        <v>0.37037037037037029</v>
      </c>
      <c r="BM171" s="57" cm="1">
        <f t="array" aca="1" ref="BM171" ca="1">SUM(IF($C171&gt;0,IF(AND(INDIRECT(ADDRESS($C171,44))=0,INDIRECT(ADDRESS($C171,38))&lt;&gt;"UL"),INDIRECT(ADDRESS($C171,COLUMN()-12)),0),0), IF($D171&gt;0,IF(AND(INDIRECT(ADDRESS($D171,44))=0,INDIRECT(ADDRESS($D171,38))&lt;&gt;"UL"),INDIRECT(ADDRESS($D171,COLUMN()-12)),0),0), IF($E171&gt;0,IF(AND(INDIRECT(ADDRESS($E171,44))=0,INDIRECT(ADDRESS($E171,38))&lt;&gt;"UL"),INDIRECT(ADDRESS($E171,COLUMN()-12)),0),0), IF($F171&gt;0,IF(AND(INDIRECT(ADDRESS($F171,44))=0,INDIRECT(ADDRESS($F171,38))&lt;&gt;"UL"),INDIRECT(ADDRESS($F171,COLUMN()-12)),0),0), IF($G171&gt;0,IF(AND(INDIRECT(ADDRESS($G171,44))=0,INDIRECT(ADDRESS($G171,38))&lt;&gt;"UL"),INDIRECT(ADDRESS($G171,COLUMN()-12)),0),0), IF($H171&gt;0,IF(AND(INDIRECT(ADDRESS($H171,44))=0,INDIRECT(ADDRESS($H171,38))&lt;&gt;"UL"),INDIRECT(ADDRESS($H171,COLUMN()-12)),0),0), IF($I171&gt;0,IF(AND(INDIRECT(ADDRESS($I171,44))=0,INDIRECT(ADDRESS($I171,38))&lt;&gt;"UL"),INDIRECT(ADDRESS($I171,COLUMN()-12)),0),0), IF($J171&gt;0,IF(AND(INDIRECT(ADDRESS($J171,44))=0,INDIRECT(ADDRESS($J171,38))&lt;&gt;"UL"),INDIRECT(ADDRESS($J171,COLUMN()-12)),0),0), IF($K171&gt;0,IF(AND(INDIRECT(ADDRESS($K171,44))=0,INDIRECT(ADDRESS($K171,38))&lt;&gt;"UL"),INDIRECT(ADDRESS($K171,COLUMN()-11)),0),0), IF($L171&gt;0,IF(AND(INDIRECT(ADDRESS($L171,44))=0,INDIRECT(ADDRESS($L171,38))&lt;&gt;"UL"),INDIRECT(ADDRESS($L171,COLUMN()-11)),0),0), IF($M171&gt;0,IF(AND(INDIRECT(ADDRESS($M171,44))=0,INDIRECT(ADDRESS($M171,38))&lt;&gt;"UL"),INDIRECT(ADDRESS($M171,COLUMN()-11)),0),0))</f>
        <v>0.22222222222222218</v>
      </c>
      <c r="BN171" s="57" cm="1">
        <f t="array" aca="1" ref="BN171" ca="1">SUM(IF($C171&gt;0,IF(AND(INDIRECT(ADDRESS($C171,44))=0,INDIRECT(ADDRESS($C171,38))&lt;&gt;"UL"),INDIRECT(ADDRESS($C171,COLUMN()-12)),0),0), IF($D171&gt;0,IF(AND(INDIRECT(ADDRESS($D171,44))=0,INDIRECT(ADDRESS($D171,38))&lt;&gt;"UL"),INDIRECT(ADDRESS($D171,COLUMN()-12)),0),0), IF($E171&gt;0,IF(AND(INDIRECT(ADDRESS($E171,44))=0,INDIRECT(ADDRESS($E171,38))&lt;&gt;"UL"),INDIRECT(ADDRESS($E171,COLUMN()-12)),0),0), IF($F171&gt;0,IF(AND(INDIRECT(ADDRESS($F171,44))=0,INDIRECT(ADDRESS($F171,38))&lt;&gt;"UL"),INDIRECT(ADDRESS($F171,COLUMN()-12)),0),0), IF($G171&gt;0,IF(AND(INDIRECT(ADDRESS($G171,44))=0,INDIRECT(ADDRESS($G171,38))&lt;&gt;"UL"),INDIRECT(ADDRESS($G171,COLUMN()-12)),0),0), IF($H171&gt;0,IF(AND(INDIRECT(ADDRESS($H171,44))=0,INDIRECT(ADDRESS($H171,38))&lt;&gt;"UL"),INDIRECT(ADDRESS($H171,COLUMN()-12)),0),0), IF($I171&gt;0,IF(AND(INDIRECT(ADDRESS($I171,44))=0,INDIRECT(ADDRESS($I171,38))&lt;&gt;"UL"),INDIRECT(ADDRESS($I171,COLUMN()-12)),0),0), IF($J171&gt;0,IF(AND(INDIRECT(ADDRESS($J171,44))=0,INDIRECT(ADDRESS($J171,38))&lt;&gt;"UL"),INDIRECT(ADDRESS($J171,COLUMN()-12)),0),0), IF($K171&gt;0,IF(AND(INDIRECT(ADDRESS($K171,44))=0,INDIRECT(ADDRESS($K171,38))&lt;&gt;"UL"),INDIRECT(ADDRESS($K171,COLUMN()-11)),0),0), IF($L171&gt;0,IF(AND(INDIRECT(ADDRESS($L171,44))=0,INDIRECT(ADDRESS($L171,38))&lt;&gt;"UL"),INDIRECT(ADDRESS($L171,COLUMN()-11)),0),0), IF($M171&gt;0,IF(AND(INDIRECT(ADDRESS($M171,44))=0,INDIRECT(ADDRESS($M171,38))&lt;&gt;"UL"),INDIRECT(ADDRESS($M171,COLUMN()-11)),0),0))</f>
        <v>7.4074074074074056E-2</v>
      </c>
      <c r="BO171" s="57" cm="1">
        <f t="array" aca="1" ref="BO171" ca="1">SUM(IF($C171&gt;0,IF(AND(INDIRECT(ADDRESS($C171,44))=0,INDIRECT(ADDRESS($C171,38))&lt;&gt;"UL"),INDIRECT(ADDRESS($C171,COLUMN()-12)),0),0), IF($D171&gt;0,IF(AND(INDIRECT(ADDRESS($D171,44))=0,INDIRECT(ADDRESS($D171,38))&lt;&gt;"UL"),INDIRECT(ADDRESS($D171,COLUMN()-12)),0),0), IF($E171&gt;0,IF(AND(INDIRECT(ADDRESS($E171,44))=0,INDIRECT(ADDRESS($E171,38))&lt;&gt;"UL"),INDIRECT(ADDRESS($E171,COLUMN()-12)),0),0), IF($F171&gt;0,IF(AND(INDIRECT(ADDRESS($F171,44))=0,INDIRECT(ADDRESS($F171,38))&lt;&gt;"UL"),INDIRECT(ADDRESS($F171,COLUMN()-12)),0),0), IF($G171&gt;0,IF(AND(INDIRECT(ADDRESS($G171,44))=0,INDIRECT(ADDRESS($G171,38))&lt;&gt;"UL"),INDIRECT(ADDRESS($G171,COLUMN()-12)),0),0), IF($H171&gt;0,IF(AND(INDIRECT(ADDRESS($H171,44))=0,INDIRECT(ADDRESS($H171,38))&lt;&gt;"UL"),INDIRECT(ADDRESS($H171,COLUMN()-12)),0),0), IF($I171&gt;0,IF(AND(INDIRECT(ADDRESS($I171,44))=0,INDIRECT(ADDRESS($I171,38))&lt;&gt;"UL"),INDIRECT(ADDRESS($I171,COLUMN()-12)),0),0), IF($J171&gt;0,IF(AND(INDIRECT(ADDRESS($J171,44))=0,INDIRECT(ADDRESS($J171,38))&lt;&gt;"UL"),INDIRECT(ADDRESS($J171,COLUMN()-12)),0),0), IF($K171&gt;0,IF(AND(INDIRECT(ADDRESS($K171,44))=0,INDIRECT(ADDRESS($K171,38))&lt;&gt;"UL"),INDIRECT(ADDRESS($K171,COLUMN()-11)),0),0), IF($L171&gt;0,IF(AND(INDIRECT(ADDRESS($L171,44))=0,INDIRECT(ADDRESS($L171,38))&lt;&gt;"UL"),INDIRECT(ADDRESS($L171,COLUMN()-11)),0),0), IF($M171&gt;0,IF(AND(INDIRECT(ADDRESS($M171,44))=0,INDIRECT(ADDRESS($M171,38))&lt;&gt;"UL"),INDIRECT(ADDRESS($M171,COLUMN()-11)),0),0))</f>
        <v>0.14814814814814811</v>
      </c>
      <c r="BP171" s="57" cm="1">
        <f t="array" aca="1" ref="BP171" ca="1">SUM(IF($C171&gt;0,IF(AND(INDIRECT(ADDRESS($C171,44))=0,INDIRECT(ADDRESS($C171,38))&lt;&gt;"UL"),INDIRECT(ADDRESS($C171,COLUMN()-12)),0),0), IF($D171&gt;0,IF(AND(INDIRECT(ADDRESS($D171,44))=0,INDIRECT(ADDRESS($D171,38))&lt;&gt;"UL"),INDIRECT(ADDRESS($D171,COLUMN()-12)),0),0), IF($E171&gt;0,IF(AND(INDIRECT(ADDRESS($E171,44))=0,INDIRECT(ADDRESS($E171,38))&lt;&gt;"UL"),INDIRECT(ADDRESS($E171,COLUMN()-12)),0),0), IF($F171&gt;0,IF(AND(INDIRECT(ADDRESS($F171,44))=0,INDIRECT(ADDRESS($F171,38))&lt;&gt;"UL"),INDIRECT(ADDRESS($F171,COLUMN()-12)),0),0), IF($G171&gt;0,IF(AND(INDIRECT(ADDRESS($G171,44))=0,INDIRECT(ADDRESS($G171,38))&lt;&gt;"UL"),INDIRECT(ADDRESS($G171,COLUMN()-12)),0),0), IF($H171&gt;0,IF(AND(INDIRECT(ADDRESS($H171,44))=0,INDIRECT(ADDRESS($H171,38))&lt;&gt;"UL"),INDIRECT(ADDRESS($H171,COLUMN()-12)),0),0), IF($I171&gt;0,IF(AND(INDIRECT(ADDRESS($I171,44))=0,INDIRECT(ADDRESS($I171,38))&lt;&gt;"UL"),INDIRECT(ADDRESS($I171,COLUMN()-12)),0),0), IF($J171&gt;0,IF(AND(INDIRECT(ADDRESS($J171,44))=0,INDIRECT(ADDRESS($J171,38))&lt;&gt;"UL"),INDIRECT(ADDRESS($J171,COLUMN()-12)),0),0), IF($K171&gt;0,IF(AND(INDIRECT(ADDRESS($K171,44))=0,INDIRECT(ADDRESS($K171,38))&lt;&gt;"UL"),INDIRECT(ADDRESS($K171,COLUMN()-11)),0),0), IF($L171&gt;0,IF(AND(INDIRECT(ADDRESS($L171,44))=0,INDIRECT(ADDRESS($L171,38))&lt;&gt;"UL"),INDIRECT(ADDRESS($L171,COLUMN()-11)),0),0), IF($M171&gt;0,IF(AND(INDIRECT(ADDRESS($M171,44))=0,INDIRECT(ADDRESS($M171,38))&lt;&gt;"UL"),INDIRECT(ADDRESS($M171,COLUMN()-11)),0),0))</f>
        <v>0.14814814814814811</v>
      </c>
      <c r="BQ171" s="57">
        <f t="shared" ca="1" si="129"/>
        <v>7.4074074074074056E-2</v>
      </c>
      <c r="BR171" s="161">
        <f t="shared" ca="1" si="130"/>
        <v>74.912975111979691</v>
      </c>
      <c r="BS171" s="56"/>
      <c r="BT171" s="56">
        <f t="shared" ca="1" si="131"/>
        <v>1.8139414256953617</v>
      </c>
      <c r="BU171" s="80">
        <f t="shared" ca="1" si="132"/>
        <v>5.8514239538560053E-2</v>
      </c>
      <c r="BV171" s="57" t="s">
        <v>34</v>
      </c>
      <c r="BW171" s="57" cm="1">
        <f t="array" aca="1" ref="BW171" ca="1">SUM(IF($C171&gt;0,IF(AND(INDIRECT(ADDRESS($C171,44))=0,INDIRECT(ADDRESS($C171,38))="UL",ISERROR(SEARCH("Rear",INDIRECT(ADDRESS($C171,33)))),ISERROR(SEARCH("Side",INDIRECT(ADDRESS($C171,33))))),INDIRECT(ADDRESS($C171,COLUMN())),0),0),IF($D171&gt;0,IF(AND(INDIRECT(ADDRESS($D171,44))=0,INDIRECT(ADDRESS($D171,38))="UL",ISERROR(SEARCH("Rear",INDIRECT(ADDRESS($D171,33)))),ISERROR(SEARCH("Side",INDIRECT(ADDRESS($D171,33))))),INDIRECT(ADDRESS($D171,COLUMN())),0),0),IF($E171&gt;0,IF(AND(INDIRECT(ADDRESS($E171,44))=0,INDIRECT(ADDRESS($E171,38))="UL",ISERROR(SEARCH("Rear",INDIRECT(ADDRESS($E171,33)))),ISERROR(SEARCH("Side",INDIRECT(ADDRESS($E171,33))))),INDIRECT(ADDRESS($E171,COLUMN())),0),0),IF($F171&gt;0,IF(AND(INDIRECT(ADDRESS($F171,44))=0,INDIRECT(ADDRESS($F171,38))="UL",ISERROR(SEARCH("Rear",INDIRECT(ADDRESS($F171,33)))),ISERROR(SEARCH("Side",INDIRECT(ADDRESS($F171,33))))),INDIRECT(ADDRESS($F171,COLUMN())),0),0),IF($G171&gt;0,IF(AND(INDIRECT(ADDRESS($G171,44))=0,INDIRECT(ADDRESS($G171,38))="UL",ISERROR(SEARCH("Rear",INDIRECT(ADDRESS($G171,33)))),ISERROR(SEARCH("Side",INDIRECT(ADDRESS($G171,33))))),INDIRECT(ADDRESS($G171,COLUMN())),0),0),IF($H171&gt;0,IF(AND(INDIRECT(ADDRESS($H171,44))=0,INDIRECT(ADDRESS($H171,38))="UL",ISERROR(SEARCH("Rear",INDIRECT(ADDRESS($H171,33)))),ISERROR(SEARCH("Side",INDIRECT(ADDRESS($H171,33))))),INDIRECT(ADDRESS($H171,COLUMN())),0),0),IF($I171&gt;0,IF(AND(INDIRECT(ADDRESS($I171,44))=0,INDIRECT(ADDRESS($I171,38))="UL",ISERROR(SEARCH("Rear",INDIRECT(ADDRESS($I171,33)))),ISERROR(SEARCH("Side",INDIRECT(ADDRESS($I171,33))))),INDIRECT(ADDRESS($I171,COLUMN())),0),0),IF($J171&gt;0,IF(AND(INDIRECT(ADDRESS($J171,44))=0,INDIRECT(ADDRESS($J171,38))="UL",ISERROR(SEARCH("Rear",INDIRECT(ADDRESS($J171,33)))),ISERROR(SEARCH("Side",INDIRECT(ADDRESS($J171,33))))),INDIRECT(ADDRESS($J171,COLUMN())),0),0),IF($K171&gt;0,IF(AND(INDIRECT(ADDRESS($K171,44))=0,INDIRECT(ADDRESS($K171,38))="UL",ISERROR(SEARCH("Rear",INDIRECT(ADDRESS($K171,33)))),ISERROR(SEARCH("Side",INDIRECT(ADDRESS($K171,33))))),INDIRECT(ADDRESS($K171,COLUMN())),0),0),IF($L171&gt;0,IF(AND(INDIRECT(ADDRESS($L171,44))=0,INDIRECT(ADDRESS($L171,38))="UL",ISERROR(SEARCH("Rear",INDIRECT(ADDRESS($L171,33)))),ISERROR(SEARCH("Side",INDIRECT(ADDRESS($L171,33))))),INDIRECT(ADDRESS($L171,COLUMN())),0),0),IF($M171&gt;0,IF(AND(INDIRECT(ADDRESS($M171,44))=0,INDIRECT(ADDRESS($M171,38))="UL",ISERROR(SEARCH("Rear",INDIRECT(ADDRESS($M171,33)))),ISERROR(SEARCH("Side",INDIRECT(ADDRESS($M171,33))))),INDIRECT(ADDRESS($M171,COLUMN())),0),0))</f>
        <v>0.44444444444444442</v>
      </c>
      <c r="BX171" s="57">
        <f t="shared" ca="1" si="136"/>
        <v>0.44444444444444442</v>
      </c>
      <c r="BY171" s="57" cm="1">
        <f t="array" aca="1" ref="BY171" ca="1">SUM(IF($C171&gt;0,IF(AND(INDIRECT(ADDRESS($C171,44))=0,INDIRECT(ADDRESS($C171,38))="UL"),INDIRECT(ADDRESS($C171,COLUMN())),0),0),IF($D171&gt;0,IF(AND(INDIRECT(ADDRESS($D171,44))=0,INDIRECT(ADDRESS($D171,38))="UL"),INDIRECT(ADDRESS($D171,COLUMN())),0),0),IF($E171&gt;0,IF(AND(INDIRECT(ADDRESS($E171,44))=0,INDIRECT(ADDRESS($E171,38))="UL"),INDIRECT(ADDRESS($E171,COLUMN())),0),0),IF($F171&gt;0,IF(AND(INDIRECT(ADDRESS($F171,44))=0,INDIRECT(ADDRESS($F171,38))="UL"),INDIRECT(ADDRESS($F171,COLUMN())),0),0),IF($G171&gt;0,IF(AND(INDIRECT(ADDRESS($G171,44))=0,INDIRECT(ADDRESS($G171,38))="UL"),INDIRECT(ADDRESS($G171,COLUMN())),0),0),IF($H171&gt;0,IF(AND(INDIRECT(ADDRESS($H171,44))=0,INDIRECT(ADDRESS($H171,38))="UL"),INDIRECT(ADDRESS($H171,COLUMN())),0),0),IF($I171&gt;0,IF(AND(INDIRECT(ADDRESS($I171,44))=0,INDIRECT(ADDRESS($I171,38))="UL"),INDIRECT(ADDRESS($I171,COLUMN())),0),0),IF($J171&gt;0,IF(AND(INDIRECT(ADDRESS($J171,44))=0,INDIRECT(ADDRESS($J171,38))="UL"),INDIRECT(ADDRESS($J171,COLUMN())),0),0),IF($K171&gt;0,IF(AND(INDIRECT(ADDRESS($K171,44))=0,INDIRECT(ADDRESS($K171,38))="UL"),INDIRECT(ADDRESS($K171,COLUMN())),0),0),IF($L171&gt;0,IF(AND(INDIRECT(ADDRESS($L171,44))=0,INDIRECT(ADDRESS($L171,38))="UL"),INDIRECT(ADDRESS($L171,COLUMN())),0),0),IF($M171&gt;0,IF(AND(INDIRECT(ADDRESS($M171,44))=0,INDIRECT(ADDRESS($M171,38))="UL"),INDIRECT(ADDRESS($M171,COLUMN())),0),0))</f>
        <v>0.32263374485596702</v>
      </c>
      <c r="BZ171" s="57" cm="1">
        <f t="array" aca="1" ref="BZ171" ca="1">SUM(IF($C171&gt;0,IF(AND(INDIRECT(ADDRESS($C171,44))=0,INDIRECT(ADDRESS($C171,38))="UL"),INDIRECT(ADDRESS($C171,COLUMN())),0),0),IF($D171&gt;0,IF(AND(INDIRECT(ADDRESS($D171,44))=0,INDIRECT(ADDRESS($D171,38))="UL"),INDIRECT(ADDRESS($D171,COLUMN())),0),0),IF($E171&gt;0,IF(AND(INDIRECT(ADDRESS($E171,44))=0,INDIRECT(ADDRESS($E171,38))="UL"),INDIRECT(ADDRESS($E171,COLUMN())),0),0),IF($F171&gt;0,IF(AND(INDIRECT(ADDRESS($F171,44))=0,INDIRECT(ADDRESS($F171,38))="UL"),INDIRECT(ADDRESS($F171,COLUMN())),0),0),IF($G171&gt;0,IF(AND(INDIRECT(ADDRESS($G171,44))=0,INDIRECT(ADDRESS($G171,38))="UL"),INDIRECT(ADDRESS($G171,COLUMN())),0),0),IF($H171&gt;0,IF(AND(INDIRECT(ADDRESS($H171,44))=0,INDIRECT(ADDRESS($H171,38))="UL"),INDIRECT(ADDRESS($H171,COLUMN())),0),0),IF($I171&gt;0,IF(AND(INDIRECT(ADDRESS($I171,44))=0,INDIRECT(ADDRESS($I171,38))="UL"),INDIRECT(ADDRESS($I171,COLUMN())),0),0),IF($J171&gt;0,IF(AND(INDIRECT(ADDRESS($J171,44))=0,INDIRECT(ADDRESS($J171,38))="UL"),INDIRECT(ADDRESS($J171,COLUMN())),0),0),IF($K171&gt;0,IF(AND(INDIRECT(ADDRESS($K171,44))=0,INDIRECT(ADDRESS($K171,38))="UL"),INDIRECT(ADDRESS($K171,COLUMN())),0),0),IF($L171&gt;0,IF(AND(INDIRECT(ADDRESS($L171,44))=0,INDIRECT(ADDRESS($L171,38))="UL"),INDIRECT(ADDRESS($L171,COLUMN())),0),0),IF($M171&gt;0,IF(AND(INDIRECT(ADDRESS($M171,44))=0,INDIRECT(ADDRESS($M171,38))="UL"),INDIRECT(ADDRESS($M171,COLUMN())),0),0))</f>
        <v>0.29218106995884774</v>
      </c>
      <c r="CA171" s="57">
        <f t="shared" ca="1" si="137"/>
        <v>0.29218106995884774</v>
      </c>
      <c r="CB171" s="57" cm="1">
        <f t="array" aca="1" ref="CB171" ca="1">SUM(IF($C171&gt;0,IF(AND(INDIRECT(ADDRESS($C171,44))=0,INDIRECT(ADDRESS($C171,38))&lt;&gt;"UL"),INDIRECT(ADDRESS($C171,COLUMN())),0),0),IF($D171&gt;0,IF(AND(INDIRECT(ADDRESS($D171,44))=0,INDIRECT(ADDRESS($D171,38))&lt;&gt;"UL"),INDIRECT(ADDRESS($D171,COLUMN())),0),0),IF($E171&gt;0,IF(AND(INDIRECT(ADDRESS($E171,44))=0,INDIRECT(ADDRESS($E171,38))&lt;&gt;"UL"),INDIRECT(ADDRESS($E171,COLUMN())),0),0),IF($F171&gt;0,IF(AND(INDIRECT(ADDRESS($F171,44))=0,INDIRECT(ADDRESS($F171,38))&lt;&gt;"UL"),INDIRECT(ADDRESS($F171,COLUMN())),0),0),IF($G171&gt;0,IF(AND(INDIRECT(ADDRESS($G171,44))=0,INDIRECT(ADDRESS($G171,38))&lt;&gt;"UL"),INDIRECT(ADDRESS($G171,COLUMN())),0),0),IF($H171&gt;0,IF(AND(INDIRECT(ADDRESS($H171,44))=0,INDIRECT(ADDRESS($H171,38))&lt;&gt;"UL"),INDIRECT(ADDRESS($H171,COLUMN())),0),0),IF($I171&gt;0,IF(AND(INDIRECT(ADDRESS($I171,44))=0,INDIRECT(ADDRESS($I171,38))&lt;&gt;"UL"),INDIRECT(ADDRESS($I171,COLUMN())),0),0),IF($J171&gt;0,IF(AND(INDIRECT(ADDRESS($J171,44))=0,INDIRECT(ADDRESS($J171,38))&lt;&gt;"UL"),INDIRECT(ADDRESS($J171,COLUMN())),0),0),IF($K171&gt;0,IF(AND(INDIRECT(ADDRESS($K171,44))=0,INDIRECT(ADDRESS($K171,38))&lt;&gt;"UL"),INDIRECT(ADDRESS($K171,COLUMN())),0),0),IF($L171&gt;0,IF(AND(INDIRECT(ADDRESS($L171,44))=0,INDIRECT(ADDRESS($L171,38))&lt;&gt;"UL"),INDIRECT(ADDRESS($L171,COLUMN())),0),0),IF($M171&gt;0,IF(AND(INDIRECT(ADDRESS($M171,44))=0,INDIRECT(ADDRESS($M171,38))&lt;&gt;"UL"),INDIRECT(ADDRESS($M171,COLUMN())),0),0))</f>
        <v>0.27777777777777773</v>
      </c>
      <c r="CC171" s="57">
        <f t="shared" ca="1" si="138"/>
        <v>0.27777777777777773</v>
      </c>
      <c r="CD171" s="57" cm="1">
        <f t="array" aca="1" ref="CD171" ca="1">SUM(IF($C171&gt;0,IF(AND(INDIRECT(ADDRESS($C171,44))=0,INDIRECT(ADDRESS($C171,38))&lt;&gt;"UL"),INDIRECT(ADDRESS($C171,COLUMN())),0),0),IF($D171&gt;0,IF(AND(INDIRECT(ADDRESS($D171,44))=0,INDIRECT(ADDRESS($D171,38))&lt;&gt;"UL"),INDIRECT(ADDRESS($D171,COLUMN())),0),0),IF($E171&gt;0,IF(AND(INDIRECT(ADDRESS($E171,44))=0,INDIRECT(ADDRESS($E171,38))&lt;&gt;"UL"),INDIRECT(ADDRESS($E171,COLUMN())),0),0),IF($F171&gt;0,IF(AND(INDIRECT(ADDRESS($F171,44))=0,INDIRECT(ADDRESS($F171,38))&lt;&gt;"UL"),INDIRECT(ADDRESS($F171,COLUMN())),0),0),IF($G171&gt;0,IF(AND(INDIRECT(ADDRESS($G171,44))=0,INDIRECT(ADDRESS($G171,38))&lt;&gt;"UL"),INDIRECT(ADDRESS($G171,COLUMN())),0),0),IF($H171&gt;0,IF(AND(INDIRECT(ADDRESS($H171,44))=0,INDIRECT(ADDRESS($H171,38))&lt;&gt;"UL"),INDIRECT(ADDRESS($H171,COLUMN())),0),0),IF($I171&gt;0,IF(AND(INDIRECT(ADDRESS($I171,44))=0,INDIRECT(ADDRESS($I171,38))&lt;&gt;"UL"),INDIRECT(ADDRESS($I171,COLUMN())),0),0),IF($J171&gt;0,IF(AND(INDIRECT(ADDRESS($J171,44))=0,INDIRECT(ADDRESS($J171,38))&lt;&gt;"UL"),INDIRECT(ADDRESS($J171,COLUMN())),0),0),IF($K171&gt;0,IF(AND(INDIRECT(ADDRESS($K171,44))=0,INDIRECT(ADDRESS($K171,38))&lt;&gt;"UL"),INDIRECT(ADDRESS($K171,COLUMN())),0),0),IF($L171&gt;0,IF(AND(INDIRECT(ADDRESS($L171,44))=0,INDIRECT(ADDRESS($L171,38))&lt;&gt;"UL"),INDIRECT(ADDRESS($L171,COLUMN())),0),0),IF($M171&gt;0,IF(AND(INDIRECT(ADDRESS($M171,44))=0,INDIRECT(ADDRESS($M171,38))&lt;&gt;"UL"),INDIRECT(ADDRESS($M171,COLUMN())),0),0))</f>
        <v>9.2592592592592574E-2</v>
      </c>
      <c r="CE171" s="57" cm="1">
        <f t="array" aca="1" ref="CE171" ca="1">SUM(IF($C171&gt;0,IF(AND(INDIRECT(ADDRESS($C171,44))=0,INDIRECT(ADDRESS($C171,38))&lt;&gt;"UL"),INDIRECT(ADDRESS($C171,COLUMN())),0),0),IF($D171&gt;0,IF(AND(INDIRECT(ADDRESS($D171,44))=0,INDIRECT(ADDRESS($D171,38))&lt;&gt;"UL"),INDIRECT(ADDRESS($D171,COLUMN())),0),0),IF($E171&gt;0,IF(AND(INDIRECT(ADDRESS($E171,44))=0,INDIRECT(ADDRESS($E171,38))&lt;&gt;"UL"),INDIRECT(ADDRESS($E171,COLUMN())),0),0),IF($F171&gt;0,IF(AND(INDIRECT(ADDRESS($F171,44))=0,INDIRECT(ADDRESS($F171,38))&lt;&gt;"UL"),INDIRECT(ADDRESS($F171,COLUMN())),0),0),IF($G171&gt;0,IF(AND(INDIRECT(ADDRESS($G171,44))=0,INDIRECT(ADDRESS($G171,38))&lt;&gt;"UL"),INDIRECT(ADDRESS($G171,COLUMN())),0),0),IF($H171&gt;0,IF(AND(INDIRECT(ADDRESS($H171,44))=0,INDIRECT(ADDRESS($H171,38))&lt;&gt;"UL"),INDIRECT(ADDRESS($H171,COLUMN())),0),0),IF($I171&gt;0,IF(AND(INDIRECT(ADDRESS($I171,44))=0,INDIRECT(ADDRESS($I171,38))&lt;&gt;"UL"),INDIRECT(ADDRESS($I171,COLUMN())),0),0),IF($J171&gt;0,IF(AND(INDIRECT(ADDRESS($J171,44))=0,INDIRECT(ADDRESS($J171,38))&lt;&gt;"UL"),INDIRECT(ADDRESS($J171,COLUMN())),0),0),IF($K171&gt;0,IF(AND(INDIRECT(ADDRESS($K171,44))=0,INDIRECT(ADDRESS($K171,38))&lt;&gt;"UL"),INDIRECT(ADDRESS($K171,COLUMN())),0),0),IF($L171&gt;0,IF(AND(INDIRECT(ADDRESS($L171,44))=0,INDIRECT(ADDRESS($L171,38))&lt;&gt;"UL"),INDIRECT(ADDRESS($L171,COLUMN())),0),0),IF($M171&gt;0,IF(AND(INDIRECT(ADDRESS($M171,44))=0,INDIRECT(ADDRESS($M171,38))&lt;&gt;"UL"),INDIRECT(ADDRESS($M171,COLUMN())),0),0))</f>
        <v>0</v>
      </c>
      <c r="CF171" s="57">
        <f t="shared" ca="1" si="139"/>
        <v>0</v>
      </c>
      <c r="CG171" s="57">
        <f t="shared" ca="1" si="140"/>
        <v>1.0499762743150292</v>
      </c>
      <c r="CH171" s="57">
        <f t="shared" ca="1" si="133"/>
        <v>3.3870202397259006E-2</v>
      </c>
      <c r="CI171" s="19">
        <f t="shared" ca="1" si="134"/>
        <v>13.74379303417796</v>
      </c>
      <c r="CJ171" s="19"/>
      <c r="CK171" s="57" cm="1">
        <f t="array" aca="1" ref="CK171" ca="1">IF(AU171="S", SUM(IF($C171&gt;0,IF(INDIRECT(ADDRESS($C171,43))&lt;&gt;1,INDIRECT(ADDRESS($C171,48)),0),0), IF($D171&gt;0,IF(INDIRECT(ADDRESS($D171,43))&lt;&gt;1,INDIRECT(ADDRESS($D171,48)),0),0), IF($E171&gt;0,IF(INDIRECT(ADDRESS($E171,43))&lt;&gt;1,INDIRECT(ADDRESS($E171,48)),0),0), IF($F171&gt;0,IF(INDIRECT(ADDRESS($F171,43))&lt;&gt;1,INDIRECT(ADDRESS($F171,48)),0),0), IF($G171&gt;0,IF(INDIRECT(ADDRESS($G171,43))&lt;&gt;1,INDIRECT(ADDRESS($G171,48)),0),0), IF($H171&gt;0,IF(INDIRECT(ADDRESS($H171,43))&lt;&gt;1,INDIRECT(ADDRESS($H171,48)),0),0), IF($I171&gt;0,IF(INDIRECT(ADDRESS($I171,43))&lt;&gt;1,INDIRECT(ADDRESS($I171,48)),0),0), IF($J171&gt;0,IF(INDIRECT(ADDRESS($J171,43))&lt;&gt;1,INDIRECT(ADDRESS($J171,48)),0),0), IF($K171&gt;0,IF(INDIRECT(ADDRESS($K171,43))&lt;&gt;1,INDIRECT(ADDRESS($K171,48)),0),0), IF($L171&gt;0,IF(INDIRECT(ADDRESS($L171,43))&lt;&gt;1,INDIRECT(ADDRESS($L171,48)),0),0), IF($M171&gt;0,IF(INDIRECT(ADDRESS($M171,43))&lt;&gt;1,INDIRECT(ADDRESS($M171,48)),0),0)), IF(AU171="L",SUM(IF($C171&gt;0,IF(INDIRECT(ADDRESS($C171,43))&lt;&gt;1,INDIRECT(ADDRESS($C171,50)),0),0), IF($D171&gt;0,IF(INDIRECT(ADDRESS($D171,43))&lt;&gt;1,INDIRECT(ADDRESS($D171,50)),0),0), IF($E171&gt;0,IF(INDIRECT(ADDRESS($E171,43))&lt;&gt;1,INDIRECT(ADDRESS($E171,50)),0),0), IF($F171&gt;0,IF(INDIRECT(ADDRESS($F171,43))&lt;&gt;1,INDIRECT(ADDRESS($F171,50)),0),0), IF($G171&gt;0,IF(INDIRECT(ADDRESS($G171,43))&lt;&gt;1,INDIRECT(ADDRESS($G171,50)),0),0), IF($G171&gt;0,IF(INDIRECT(ADDRESS($G171,43))&lt;&gt;1,INDIRECT(ADDRESS($G171,50)),0),0), IF($H171&gt;0,IF(INDIRECT(ADDRESS($H171,43))&lt;&gt;1,INDIRECT(ADDRESS($H171,50)),0),0), IF($I171&gt;0,IF(INDIRECT(ADDRESS($I171,43))&lt;&gt;1,INDIRECT(ADDRESS($I171,50)),0),0), IF($J171&gt;0,IF(INDIRECT(ADDRESS($J171,43))&lt;&gt;1,INDIRECT(ADDRESS($J171,50)),0),0), IF($K171&gt;0,IF(INDIRECT(ADDRESS($K171,43))&lt;&gt;1,INDIRECT(ADDRESS($K171,50)),0),0), IF($L171&gt;0,IF(INDIRECT(ADDRESS($L171,43))&lt;&gt;1,INDIRECT(ADDRESS($L171,50)),0),0), IF($M171&gt;0,IF(INDIRECT(ADDRESS($M171,43))&lt;&gt;1,INDIRECT(ADDRESS($M171,50)),0),0)), SUM(IF($C171&gt;0,IF(INDIRECT(ADDRESS($C171,43))&lt;&gt;1,INDIRECT(ADDRESS($C171,49)),0),0), IF($D171&gt;0,IF(INDIRECT(ADDRESS($D171,43))&lt;&gt;1,INDIRECT(ADDRESS($D171,49)),0),0), IF($E171&gt;0,IF(INDIRECT(ADDRESS($E171,43))&lt;&gt;1,INDIRECT(ADDRESS($E171,49)),0),0), IF($F171&gt;0,IF(INDIRECT(ADDRESS($F171,43))&lt;&gt;1,INDIRECT(ADDRESS($F171,49)),0),0), IF($G171&gt;0,IF(INDIRECT(ADDRESS($G171,43))&lt;&gt;1,INDIRECT(ADDRESS($G171,49)),0),0), IF($G171&gt;0,IF(INDIRECT(ADDRESS($G171,43))&lt;&gt;1,INDIRECT(ADDRESS($G171,49)),0),0), IF($H171&gt;0,IF(INDIRECT(ADDRESS($H171,43))&lt;&gt;1,INDIRECT(ADDRESS($H171,49)),0),0), IF($I171&gt;0,IF(INDIRECT(ADDRESS($I171,43))&lt;&gt;1,INDIRECT(ADDRESS($I171,49)),0),0), IF($J171&gt;0,IF(INDIRECT(ADDRESS($J171,43))&lt;&gt;1,INDIRECT(ADDRESS($J171,49)),0),0), IF($K171&gt;0,IF(INDIRECT(ADDRESS($K171,43))&lt;&gt;1,INDIRECT(ADDRESS($K171,49)),0),0), IF($L171&gt;0,IF(INDIRECT(ADDRESS($L171,43))&lt;&gt;1,INDIRECT(ADDRESS($L171,49)),0),0), IF($M171&gt;0,IF(INDIRECT(ADDRESS($M171,43))&lt;&gt;1,INDIRECT(ADDRESS($M171,49)),0),0))))</f>
        <v>2.8888888888888884</v>
      </c>
      <c r="CL171" s="57" cm="1">
        <f t="array" aca="1" ref="CL171" ca="1">SUM(IF($C171&gt;0,IF(INDIRECT(ADDRESS($C171,44))=1,INDIRECT(ADDRESS($C171,90)),0),0), IF($D171&gt;0,IF(INDIRECT(ADDRESS($D171,44))=1,INDIRECT(ADDRESS($D171,90)),0),0), IF($E171&gt;0,IF(INDIRECT(ADDRESS($E171,44))=1,INDIRECT(ADDRESS($E171,90)),0),0), IF($F171&gt;0,IF(INDIRECT(ADDRESS($F171,44))=1,INDIRECT(ADDRESS($F171,90)),0),0), IF($G171&gt;0,IF(INDIRECT(ADDRESS($G171,44))=1,INDIRECT(ADDRESS($G171,90)),0),0), IF($H171&gt;0,IF(INDIRECT(ADDRESS($H171,44))=1,INDIRECT(ADDRESS($H171,90)),0),0), IF($I171&gt;0,IF(INDIRECT(ADDRESS($I171,44))=1,INDIRECT(ADDRESS($I171,90)),0),0), IF($J171&gt;0,IF(INDIRECT(ADDRESS($J171,44))=1,INDIRECT(ADDRESS($J171,90)),0),0), IF($K171&gt;0,IF(INDIRECT(ADDRESS($K171,44))=1,INDIRECT(ADDRESS($K171,90)),0),0), IF($L171&gt;0,IF(INDIRECT(ADDRESS($L171,44))=1,INDIRECT(ADDRESS($L171,90)),0),0), IF($M171&gt;0,IF(INDIRECT(ADDRESS($M171,44))=1,INDIRECT(ADDRESS($M171,90)),0),0))</f>
        <v>7.1666666666666661</v>
      </c>
      <c r="CM171" s="56">
        <f t="shared" ca="1" si="135"/>
        <v>0.43077223102982359</v>
      </c>
      <c r="CN171" s="59"/>
    </row>
    <row r="172" spans="1:92" x14ac:dyDescent="0.25">
      <c r="A172" s="52" t="s">
        <v>243</v>
      </c>
      <c r="B172" s="67">
        <v>101</v>
      </c>
      <c r="C172" s="67">
        <v>113</v>
      </c>
      <c r="D172" s="67">
        <v>115</v>
      </c>
      <c r="E172" s="67">
        <v>116</v>
      </c>
      <c r="F172" s="67">
        <v>117</v>
      </c>
      <c r="G172" s="67">
        <v>138</v>
      </c>
      <c r="H172" s="67">
        <v>138</v>
      </c>
      <c r="I172" s="67">
        <v>138</v>
      </c>
      <c r="J172" s="67">
        <v>138</v>
      </c>
      <c r="K172" s="67"/>
      <c r="L172" s="67"/>
      <c r="M172" s="67"/>
      <c r="N172" s="67">
        <f t="shared" ca="1" si="120"/>
        <v>31</v>
      </c>
      <c r="O172" s="67" t="str" cm="1">
        <f t="array" aca="1" ref="O172" ca="1">INDIRECT(ADDRESS($B172,COLUMN()))</f>
        <v>Bomber</v>
      </c>
      <c r="P172" s="67" cm="1">
        <f t="array" aca="1" ref="P172" ca="1">INDIRECT(ADDRESS($B172,COLUMN()))</f>
        <v>5</v>
      </c>
      <c r="Q172" s="67" t="str" cm="1">
        <f t="array" aca="1" ref="Q172" ca="1">INDIRECT(ADDRESS($B172,COLUMN()))</f>
        <v>-</v>
      </c>
      <c r="R172" s="67" t="str" cm="1">
        <f t="array" aca="1" ref="R172" ca="1">INDIRECT(ADDRESS($B172,COLUMN()))</f>
        <v>-</v>
      </c>
      <c r="S172" s="67" cm="1">
        <f t="array" aca="1" ref="S172" ca="1">INDIRECT(ADDRESS($B172,COLUMN()))</f>
        <v>1</v>
      </c>
      <c r="T172" s="67" t="str" cm="1">
        <f t="array" aca="1" ref="T172" ca="1">INDIRECT(ADDRESS($B172,COLUMN()))</f>
        <v>1-3</v>
      </c>
      <c r="U172" s="67" cm="1">
        <f t="array" aca="1" ref="U172" ca="1">INDIRECT(ADDRESS($B172,COLUMN()))</f>
        <v>3</v>
      </c>
      <c r="V172" s="67" cm="1">
        <f t="array" aca="1" ref="V172" ca="1">INDIRECT(ADDRESS($B172,COLUMN()))</f>
        <v>0</v>
      </c>
      <c r="W172" s="67" cm="1">
        <f t="array" aca="1" ref="W172" ca="1">INDIRECT(ADDRESS($B172,COLUMN()))</f>
        <v>4</v>
      </c>
      <c r="X172" s="67" cm="1">
        <f t="array" aca="1" ref="X172" ca="1">INDIRECT(ADDRESS($B172,COLUMN()))</f>
        <v>5</v>
      </c>
      <c r="Y172" s="67" cm="1">
        <f t="array" aca="1" ref="Y172" ca="1">INDIRECT(ADDRESS($B172,COLUMN()))</f>
        <v>2</v>
      </c>
      <c r="Z172" s="67" cm="1">
        <f t="array" aca="1" ref="Z172" ca="1">INDIRECT(ADDRESS($B172,COLUMN()))</f>
        <v>5</v>
      </c>
      <c r="AA172" s="67" cm="1">
        <f t="array" aca="1" ref="AA172" ca="1">INDIRECT(ADDRESS($B172,COLUMN()))</f>
        <v>0</v>
      </c>
      <c r="AB172" s="56">
        <f t="shared" ca="1" si="121"/>
        <v>0.58977359004073071</v>
      </c>
      <c r="AC172" s="56">
        <f t="shared" ca="1" si="122"/>
        <v>0.63221447957218613</v>
      </c>
      <c r="AD172" s="56">
        <f t="shared" ca="1" si="123"/>
        <v>2.748758606835592</v>
      </c>
      <c r="AF172" s="52"/>
      <c r="AG172" s="52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2"/>
      <c r="AU172" s="54" t="s">
        <v>113</v>
      </c>
      <c r="AV172" s="57" cm="1">
        <f t="array" aca="1" ref="AV172" ca="1">SUM(IF($C172&gt;0,IF(AND(INDIRECT(ADDRESS($C172,44))=0,INDIRECT(ADDRESS($C172,38))="UL",ISERROR(SEARCH("Rear",INDIRECT(ADDRESS($C172,33)))),ISERROR(SEARCH("Side",INDIRECT(ADDRESS($C172,33))))),INDIRECT(ADDRESS($C172,COLUMN())),0),0),IF($D172&gt;0,IF(AND(INDIRECT(ADDRESS($D172,44))=0,INDIRECT(ADDRESS($D172,38))="UL",ISERROR(SEARCH("Rear",INDIRECT(ADDRESS($D172,33)))),ISERROR(SEARCH("Side",INDIRECT(ADDRESS($D172,33))))),INDIRECT(ADDRESS($D172,COLUMN())),0),0),IF($E172&gt;0,IF(AND(INDIRECT(ADDRESS($E172,44))=0,INDIRECT(ADDRESS($E172,38))="UL",ISERROR(SEARCH("Rear",INDIRECT(ADDRESS($E172,33)))),ISERROR(SEARCH("Side",INDIRECT(ADDRESS($E172,33))))),INDIRECT(ADDRESS($E172,COLUMN())),0),0),IF($F172&gt;0,IF(AND(INDIRECT(ADDRESS($F172,44))=0,INDIRECT(ADDRESS($F172,38))="UL",ISERROR(SEARCH("Rear",INDIRECT(ADDRESS($F172,33)))),ISERROR(SEARCH("Side",INDIRECT(ADDRESS($F172,33))))),INDIRECT(ADDRESS($F172,COLUMN())),0),0),IF($G172&gt;0,IF(AND(INDIRECT(ADDRESS($G172,44))=0,INDIRECT(ADDRESS($G172,38))="UL",ISERROR(SEARCH("Rear",INDIRECT(ADDRESS($G172,33)))),ISERROR(SEARCH("Side",INDIRECT(ADDRESS($G172,33))))),INDIRECT(ADDRESS($G172,COLUMN())),0),0),IF($H172&gt;0,IF(AND(INDIRECT(ADDRESS($H172,44))=0,INDIRECT(ADDRESS($H172,38))="UL",ISERROR(SEARCH("Rear",INDIRECT(ADDRESS($H172,33)))),ISERROR(SEARCH("Side",INDIRECT(ADDRESS($H172,33))))),INDIRECT(ADDRESS($H172,COLUMN())),0),0),IF($I172&gt;0,IF(AND(INDIRECT(ADDRESS($I172,44))=0,INDIRECT(ADDRESS($I172,38))="UL",ISERROR(SEARCH("Rear",INDIRECT(ADDRESS($I172,33)))),ISERROR(SEARCH("Side",INDIRECT(ADDRESS($I172,33))))),INDIRECT(ADDRESS($I172,COLUMN())),0),0),IF($J172&gt;0,IF(AND(INDIRECT(ADDRESS($J172,44))=0,INDIRECT(ADDRESS($J172,38))="UL",ISERROR(SEARCH("Rear",INDIRECT(ADDRESS($J172,33)))),ISERROR(SEARCH("Side",INDIRECT(ADDRESS($J172,33))))),INDIRECT(ADDRESS($J172,COLUMN())),0),0),IF($K172&gt;0,IF(AND(INDIRECT(ADDRESS($K172,44))=0,INDIRECT(ADDRESS($K172,38))="UL",ISERROR(SEARCH("Rear",INDIRECT(ADDRESS($K172,33)))),ISERROR(SEARCH("Side",INDIRECT(ADDRESS($K172,33))))),INDIRECT(ADDRESS($K172,COLUMN())),0),0),IF($L172&gt;0,IF(AND(INDIRECT(ADDRESS($L172,44))=0,INDIRECT(ADDRESS($L172,38))="UL",ISERROR(SEARCH("Rear",INDIRECT(ADDRESS($L172,33)))),ISERROR(SEARCH("Side",INDIRECT(ADDRESS($L172,33))))),INDIRECT(ADDRESS($L172,COLUMN())),0),0),IF($M172&gt;0,IF(AND(INDIRECT(ADDRESS($M172,44))=0,INDIRECT(ADDRESS($M172,38))="UL",ISERROR(SEARCH("Rear",INDIRECT(ADDRESS($M172,33)))),ISERROR(SEARCH("Side",INDIRECT(ADDRESS($M172,33))))),INDIRECT(ADDRESS($M172,COLUMN())),0),0))</f>
        <v>0.33333333333333331</v>
      </c>
      <c r="AW172" s="57" cm="1">
        <f t="array" aca="1" ref="AW172" ca="1">SUM(IF($C172&gt;0,IF(AND(INDIRECT(ADDRESS($C172,44))=0,INDIRECT(ADDRESS($C172,38))="UL",ISERROR(SEARCH("Rear",INDIRECT(ADDRESS($C172,33)))),ISERROR(SEARCH("Side",INDIRECT(ADDRESS($C172,33))))),INDIRECT(ADDRESS($C172,COLUMN())),0),0),IF($D172&gt;0,IF(AND(INDIRECT(ADDRESS($D172,44))=0,INDIRECT(ADDRESS($D172,38))="UL",ISERROR(SEARCH("Rear",INDIRECT(ADDRESS($D172,33)))),ISERROR(SEARCH("Side",INDIRECT(ADDRESS($D172,33))))),INDIRECT(ADDRESS($D172,COLUMN())),0),0),IF($E172&gt;0,IF(AND(INDIRECT(ADDRESS($E172,44))=0,INDIRECT(ADDRESS($E172,38))="UL",ISERROR(SEARCH("Rear",INDIRECT(ADDRESS($E172,33)))),ISERROR(SEARCH("Side",INDIRECT(ADDRESS($E172,33))))),INDIRECT(ADDRESS($E172,COLUMN())),0),0),IF($F172&gt;0,IF(AND(INDIRECT(ADDRESS($F172,44))=0,INDIRECT(ADDRESS($F172,38))="UL",ISERROR(SEARCH("Rear",INDIRECT(ADDRESS($F172,33)))),ISERROR(SEARCH("Side",INDIRECT(ADDRESS($F172,33))))),INDIRECT(ADDRESS($F172,COLUMN())),0),0),IF($G172&gt;0,IF(AND(INDIRECT(ADDRESS($G172,44))=0,INDIRECT(ADDRESS($G172,38))="UL",ISERROR(SEARCH("Rear",INDIRECT(ADDRESS($G172,33)))),ISERROR(SEARCH("Side",INDIRECT(ADDRESS($G172,33))))),INDIRECT(ADDRESS($G172,COLUMN())),0),0),IF($H172&gt;0,IF(AND(INDIRECT(ADDRESS($H172,44))=0,INDIRECT(ADDRESS($H172,38))="UL",ISERROR(SEARCH("Rear",INDIRECT(ADDRESS($H172,33)))),ISERROR(SEARCH("Side",INDIRECT(ADDRESS($H172,33))))),INDIRECT(ADDRESS($H172,COLUMN())),0),0),IF($I172&gt;0,IF(AND(INDIRECT(ADDRESS($I172,44))=0,INDIRECT(ADDRESS($I172,38))="UL",ISERROR(SEARCH("Rear",INDIRECT(ADDRESS($I172,33)))),ISERROR(SEARCH("Side",INDIRECT(ADDRESS($I172,33))))),INDIRECT(ADDRESS($I172,COLUMN())),0),0),IF($J172&gt;0,IF(AND(INDIRECT(ADDRESS($J172,44))=0,INDIRECT(ADDRESS($J172,38))="UL",ISERROR(SEARCH("Rear",INDIRECT(ADDRESS($J172,33)))),ISERROR(SEARCH("Side",INDIRECT(ADDRESS($J172,33))))),INDIRECT(ADDRESS($J172,COLUMN())),0),0),IF($K172&gt;0,IF(AND(INDIRECT(ADDRESS($K172,44))=0,INDIRECT(ADDRESS($K172,38))="UL",ISERROR(SEARCH("Rear",INDIRECT(ADDRESS($K172,33)))),ISERROR(SEARCH("Side",INDIRECT(ADDRESS($K172,33))))),INDIRECT(ADDRESS($K172,COLUMN())),0),0),IF($L172&gt;0,IF(AND(INDIRECT(ADDRESS($L172,44))=0,INDIRECT(ADDRESS($L172,38))="UL",ISERROR(SEARCH("Rear",INDIRECT(ADDRESS($L172,33)))),ISERROR(SEARCH("Side",INDIRECT(ADDRESS($L172,33))))),INDIRECT(ADDRESS($L172,COLUMN())),0),0),IF($M172&gt;0,IF(AND(INDIRECT(ADDRESS($M172,44))=0,INDIRECT(ADDRESS($M172,38))="UL",ISERROR(SEARCH("Rear",INDIRECT(ADDRESS($M172,33)))),ISERROR(SEARCH("Side",INDIRECT(ADDRESS($M172,33))))),INDIRECT(ADDRESS($M172,COLUMN())),0),0))</f>
        <v>0.88888888888888884</v>
      </c>
      <c r="AX172" s="57" cm="1">
        <f t="array" aca="1" ref="AX172" ca="1">SUM(IF($C172&gt;0,IF(AND(INDIRECT(ADDRESS($C172,44))=0,INDIRECT(ADDRESS($C172,38))="UL",ISERROR(SEARCH("Rear",INDIRECT(ADDRESS($C172,33)))),ISERROR(SEARCH("Side",INDIRECT(ADDRESS($C172,33))))),INDIRECT(ADDRESS($C172,COLUMN())),0),0),IF($D172&gt;0,IF(AND(INDIRECT(ADDRESS($D172,44))=0,INDIRECT(ADDRESS($D172,38))="UL",ISERROR(SEARCH("Rear",INDIRECT(ADDRESS($D172,33)))),ISERROR(SEARCH("Side",INDIRECT(ADDRESS($D172,33))))),INDIRECT(ADDRESS($D172,COLUMN())),0),0),IF($E172&gt;0,IF(AND(INDIRECT(ADDRESS($E172,44))=0,INDIRECT(ADDRESS($E172,38))="UL",ISERROR(SEARCH("Rear",INDIRECT(ADDRESS($E172,33)))),ISERROR(SEARCH("Side",INDIRECT(ADDRESS($E172,33))))),INDIRECT(ADDRESS($E172,COLUMN())),0),0),IF($F172&gt;0,IF(AND(INDIRECT(ADDRESS($F172,44))=0,INDIRECT(ADDRESS($F172,38))="UL",ISERROR(SEARCH("Rear",INDIRECT(ADDRESS($F172,33)))),ISERROR(SEARCH("Side",INDIRECT(ADDRESS($F172,33))))),INDIRECT(ADDRESS($F172,COLUMN())),0),0),IF($G172&gt;0,IF(AND(INDIRECT(ADDRESS($G172,44))=0,INDIRECT(ADDRESS($G172,38))="UL",ISERROR(SEARCH("Rear",INDIRECT(ADDRESS($G172,33)))),ISERROR(SEARCH("Side",INDIRECT(ADDRESS($G172,33))))),INDIRECT(ADDRESS($G172,COLUMN())),0),0),IF($H172&gt;0,IF(AND(INDIRECT(ADDRESS($H172,44))=0,INDIRECT(ADDRESS($H172,38))="UL",ISERROR(SEARCH("Rear",INDIRECT(ADDRESS($H172,33)))),ISERROR(SEARCH("Side",INDIRECT(ADDRESS($H172,33))))),INDIRECT(ADDRESS($H172,COLUMN())),0),0),IF($I172&gt;0,IF(AND(INDIRECT(ADDRESS($I172,44))=0,INDIRECT(ADDRESS($I172,38))="UL",ISERROR(SEARCH("Rear",INDIRECT(ADDRESS($I172,33)))),ISERROR(SEARCH("Side",INDIRECT(ADDRESS($I172,33))))),INDIRECT(ADDRESS($I172,COLUMN())),0),0),IF($J172&gt;0,IF(AND(INDIRECT(ADDRESS($J172,44))=0,INDIRECT(ADDRESS($J172,38))="UL",ISERROR(SEARCH("Rear",INDIRECT(ADDRESS($J172,33)))),ISERROR(SEARCH("Side",INDIRECT(ADDRESS($J172,33))))),INDIRECT(ADDRESS($J172,COLUMN())),0),0),IF($K172&gt;0,IF(AND(INDIRECT(ADDRESS($K172,44))=0,INDIRECT(ADDRESS($K172,38))="UL",ISERROR(SEARCH("Rear",INDIRECT(ADDRESS($K172,33)))),ISERROR(SEARCH("Side",INDIRECT(ADDRESS($K172,33))))),INDIRECT(ADDRESS($K172,COLUMN())),0),0),IF($L172&gt;0,IF(AND(INDIRECT(ADDRESS($L172,44))=0,INDIRECT(ADDRESS($L172,38))="UL",ISERROR(SEARCH("Rear",INDIRECT(ADDRESS($L172,33)))),ISERROR(SEARCH("Side",INDIRECT(ADDRESS($L172,33))))),INDIRECT(ADDRESS($L172,COLUMN())),0),0),IF($M172&gt;0,IF(AND(INDIRECT(ADDRESS($M172,44))=0,INDIRECT(ADDRESS($M172,38))="UL",ISERROR(SEARCH("Rear",INDIRECT(ADDRESS($M172,33)))),ISERROR(SEARCH("Side",INDIRECT(ADDRESS($M172,33))))),INDIRECT(ADDRESS($M172,COLUMN())),0),0))</f>
        <v>0.33333333333333331</v>
      </c>
      <c r="AY172" s="58">
        <f t="shared" ca="1" si="124"/>
        <v>0.88888888888888884</v>
      </c>
      <c r="AZ172" s="58">
        <f t="shared" ca="1" si="125"/>
        <v>0.51851851851851849</v>
      </c>
      <c r="BA172" s="58" cm="1">
        <f t="array" aca="1" ref="BA172" ca="1">SUM(IF($C172&gt;0,IF(AND(INDIRECT(ADDRESS($C172,44))=0,INDIRECT(ADDRESS($C172,38))="UL"),INDIRECT(ADDRESS($C172,COLUMN())),0),0),IF($D172&gt;0,IF(AND(INDIRECT(ADDRESS($D172,44))=0,INDIRECT(ADDRESS($D172,38))="UL"),INDIRECT(ADDRESS($D172,COLUMN())),0),0),IF($E172&gt;0,IF(AND(INDIRECT(ADDRESS($E172,44))=0,INDIRECT(ADDRESS($E172,38))="UL"),INDIRECT(ADDRESS($E172,COLUMN())),0),0),IF($F172&gt;0,IF(AND(INDIRECT(ADDRESS($F172,44))=0,INDIRECT(ADDRESS($F172,38))="UL"),INDIRECT(ADDRESS($F172,COLUMN())),0),0),IF($G172&gt;0,IF(AND(INDIRECT(ADDRESS($G172,44))=0,INDIRECT(ADDRESS($G172,38))="UL"),INDIRECT(ADDRESS($G172,COLUMN())),0),0),IF($H172&gt;0,IF(AND(INDIRECT(ADDRESS($H172,44))=0,INDIRECT(ADDRESS($H172,38))="UL"),INDIRECT(ADDRESS($H172,COLUMN())),0),0),IF($I172&gt;0,IF(AND(INDIRECT(ADDRESS($I172,44))=0,INDIRECT(ADDRESS($I172,38))="UL"),INDIRECT(ADDRESS($I172,COLUMN())),0),0),IF($J172&gt;0,IF(AND(INDIRECT(ADDRESS($J172,44))=0,INDIRECT(ADDRESS($J172,38))="UL"),INDIRECT(ADDRESS($J172,COLUMN())),0),0),IF($K172&gt;0,IF(AND(INDIRECT(ADDRESS($K172,44))=0,INDIRECT(ADDRESS($K172,38))="UL"),INDIRECT(ADDRESS($K172,COLUMN())),0),0),IF($L172&gt;0,IF(AND(INDIRECT(ADDRESS($L172,44))=0,INDIRECT(ADDRESS($L172,38))="UL"),INDIRECT(ADDRESS($L172,COLUMN())),0),0),IF($M172&gt;0,IF(AND(INDIRECT(ADDRESS($M172,44))=0,INDIRECT(ADDRESS($M172,38))="UL"),INDIRECT(ADDRESS($M172,COLUMN())),0),0))</f>
        <v>0.45305114638447969</v>
      </c>
      <c r="BB172" s="58" cm="1">
        <f t="array" aca="1" ref="BB172" ca="1">SUM(IF($C172&gt;0,IF(AND(INDIRECT(ADDRESS($C172,44))=0,INDIRECT(ADDRESS($C172,38))="UL"),INDIRECT(ADDRESS($C172,COLUMN())),0),0),IF($D172&gt;0,IF(AND(INDIRECT(ADDRESS($D172,44))=0,INDIRECT(ADDRESS($D172,38))="UL"),INDIRECT(ADDRESS($D172,COLUMN())),0),0),IF($E172&gt;0,IF(AND(INDIRECT(ADDRESS($E172,44))=0,INDIRECT(ADDRESS($E172,38))="UL"),INDIRECT(ADDRESS($E172,COLUMN())),0),0),IF($F172&gt;0,IF(AND(INDIRECT(ADDRESS($F172,44))=0,INDIRECT(ADDRESS($F172,38))="UL"),INDIRECT(ADDRESS($F172,COLUMN())),0),0),IF($G172&gt;0,IF(AND(INDIRECT(ADDRESS($G172,44))=0,INDIRECT(ADDRESS($G172,38))="UL"),INDIRECT(ADDRESS($G172,COLUMN())),0),0),IF($H172&gt;0,IF(AND(INDIRECT(ADDRESS($H172,44))=0,INDIRECT(ADDRESS($H172,38))="UL"),INDIRECT(ADDRESS($H172,COLUMN())),0),0),IF($I172&gt;0,IF(AND(INDIRECT(ADDRESS($I172,44))=0,INDIRECT(ADDRESS($I172,38))="UL"),INDIRECT(ADDRESS($I172,COLUMN())),0),0),IF($J172&gt;0,IF(AND(INDIRECT(ADDRESS($J172,44))=0,INDIRECT(ADDRESS($J172,38))="UL"),INDIRECT(ADDRESS($J172,COLUMN())),0),0),IF($K172&gt;0,IF(AND(INDIRECT(ADDRESS($K172,44))=0,INDIRECT(ADDRESS($K172,38))="UL"),INDIRECT(ADDRESS($K172,COLUMN())),0),0),IF($L172&gt;0,IF(AND(INDIRECT(ADDRESS($L172,44))=0,INDIRECT(ADDRESS($L172,38))="UL"),INDIRECT(ADDRESS($L172,COLUMN())),0),0),IF($M172&gt;0,IF(AND(INDIRECT(ADDRESS($M172,44))=0,INDIRECT(ADDRESS($M172,38))="UL"),INDIRECT(ADDRESS($M172,COLUMN())),0),0))</f>
        <v>0.30814814814814806</v>
      </c>
      <c r="BC172" s="58" cm="1">
        <f t="array" aca="1" ref="BC172" ca="1">SUM(IF($C172&gt;0,IF(AND(INDIRECT(ADDRESS($C172,44))=0,INDIRECT(ADDRESS($C172,38))="UL"),INDIRECT(ADDRESS($C172,COLUMN())),0),0),IF($D172&gt;0,IF(AND(INDIRECT(ADDRESS($D172,44))=0,INDIRECT(ADDRESS($D172,38))="UL"),INDIRECT(ADDRESS($D172,COLUMN())),0),0),IF($E172&gt;0,IF(AND(INDIRECT(ADDRESS($E172,44))=0,INDIRECT(ADDRESS($E172,38))="UL"),INDIRECT(ADDRESS($E172,COLUMN())),0),0),IF($F172&gt;0,IF(AND(INDIRECT(ADDRESS($F172,44))=0,INDIRECT(ADDRESS($F172,38))="UL"),INDIRECT(ADDRESS($F172,COLUMN())),0),0),IF($G172&gt;0,IF(AND(INDIRECT(ADDRESS($G172,44))=0,INDIRECT(ADDRESS($G172,38))="UL"),INDIRECT(ADDRESS($G172,COLUMN())),0),0),IF($H172&gt;0,IF(AND(INDIRECT(ADDRESS($H172,44))=0,INDIRECT(ADDRESS($H172,38))="UL"),INDIRECT(ADDRESS($H172,COLUMN())),0),0),IF($I172&gt;0,IF(AND(INDIRECT(ADDRESS($I172,44))=0,INDIRECT(ADDRESS($I172,38))="UL"),INDIRECT(ADDRESS($I172,COLUMN())),0),0),IF($J172&gt;0,IF(AND(INDIRECT(ADDRESS($J172,44))=0,INDIRECT(ADDRESS($J172,38))="UL"),INDIRECT(ADDRESS($J172,COLUMN())),0),0),IF($K172&gt;0,IF(AND(INDIRECT(ADDRESS($K172,44))=0,INDIRECT(ADDRESS($K172,38))="UL"),INDIRECT(ADDRESS($K172,COLUMN())),0),0),IF($L172&gt;0,IF(AND(INDIRECT(ADDRESS($L172,44))=0,INDIRECT(ADDRESS($L172,38))="UL"),INDIRECT(ADDRESS($L172,COLUMN())),0),0),IF($M172&gt;0,IF(AND(INDIRECT(ADDRESS($M172,44))=0,INDIRECT(ADDRESS($M172,38))="UL"),INDIRECT(ADDRESS($M172,COLUMN())),0),0))</f>
        <v>0.25375661375661374</v>
      </c>
      <c r="BD172" s="58" cm="1">
        <f t="array" aca="1" ref="BD172" ca="1">SUM(IF($C172&gt;0,IF(AND(INDIRECT(ADDRESS($C172,44))=0,INDIRECT(ADDRESS($C172,38))="UL"),INDIRECT(ADDRESS($C172,COLUMN())),0),0),IF($D172&gt;0,IF(AND(INDIRECT(ADDRESS($D172,44))=0,INDIRECT(ADDRESS($D172,38))="UL"),INDIRECT(ADDRESS($D172,COLUMN())),0),0),IF($E172&gt;0,IF(AND(INDIRECT(ADDRESS($E172,44))=0,INDIRECT(ADDRESS($E172,38))="UL"),INDIRECT(ADDRESS($E172,COLUMN())),0),0),IF($F172&gt;0,IF(AND(INDIRECT(ADDRESS($F172,44))=0,INDIRECT(ADDRESS($F172,38))="UL"),INDIRECT(ADDRESS($F172,COLUMN())),0),0),IF($G172&gt;0,IF(AND(INDIRECT(ADDRESS($G172,44))=0,INDIRECT(ADDRESS($G172,38))="UL"),INDIRECT(ADDRESS($G172,COLUMN())),0),0),IF($H172&gt;0,IF(AND(INDIRECT(ADDRESS($H172,44))=0,INDIRECT(ADDRESS($H172,38))="UL"),INDIRECT(ADDRESS($H172,COLUMN())),0),0),IF($I172&gt;0,IF(AND(INDIRECT(ADDRESS($I172,44))=0,INDIRECT(ADDRESS($I172,38))="UL"),INDIRECT(ADDRESS($I172,COLUMN())),0),0),IF($J172&gt;0,IF(AND(INDIRECT(ADDRESS($J172,44))=0,INDIRECT(ADDRESS($J172,38))="UL"),INDIRECT(ADDRESS($J172,COLUMN())),0),0),IF($K172&gt;0,IF(AND(INDIRECT(ADDRESS($K172,44))=0,INDIRECT(ADDRESS($K172,38))="UL"),INDIRECT(ADDRESS($K172,COLUMN())),0),0),IF($L172&gt;0,IF(AND(INDIRECT(ADDRESS($L172,44))=0,INDIRECT(ADDRESS($L172,38))="UL"),INDIRECT(ADDRESS($L172,COLUMN())),0),0),IF($M172&gt;0,IF(AND(INDIRECT(ADDRESS($M172,44))=0,INDIRECT(ADDRESS($M172,38))="UL"),INDIRECT(ADDRESS($M172,COLUMN())),0),0))</f>
        <v>0.40839506172839501</v>
      </c>
      <c r="BE172" s="57">
        <f t="shared" ca="1" si="126"/>
        <v>0.30814814814814806</v>
      </c>
      <c r="BF172" s="57" cm="1">
        <f t="array" aca="1" ref="BF172" ca="1">SUM(IF($C172&gt;0,IF(INDIRECT(ADDRESS($C172,45))=1,INDIRECT(ADDRESS($C172,52))*INDIRECT(ADDRESS($C172,42))/5,0),0), IF($D172&gt;0,IF(INDIRECT(ADDRESS($D172,45))=1,INDIRECT(ADDRESS($D172,52))*INDIRECT(ADDRESS($D172,42))/5,0),0), IF($E172&gt;0,IF(INDIRECT(ADDRESS($E172,45))=1,INDIRECT(ADDRESS($E172,52))*INDIRECT(ADDRESS($E172,42))/5,0),0), IF($F172&gt;0,IF(INDIRECT(ADDRESS($F172,45))=1,INDIRECT(ADDRESS($F172,52))*INDIRECT(ADDRESS($F172,42))/5,0),0), IF($G172&gt;0,IF(INDIRECT(ADDRESS($G172,45))=1,INDIRECT(ADDRESS($G172,52))*INDIRECT(ADDRESS($G172,42))/5,0),0), IF($H172&gt;0,IF(INDIRECT(ADDRESS($H172,45))=1,INDIRECT(ADDRESS($H172,52))*INDIRECT(ADDRESS($H172,42))/5,0),0)
)*$BF$296/100</f>
        <v>9.2592592592592605E-3</v>
      </c>
      <c r="BG172" s="19"/>
      <c r="BH172" s="57" cm="1">
        <f t="array" aca="1" ref="BH172" ca="1">SUM(IF($C172&gt;0,IF(AND(INDIRECT(ADDRESS($C172,44))=0,INDIRECT(ADDRESS($C172,38))&lt;&gt;"UL"),INDIRECT(ADDRESS($C172,COLUMN()-12)),0),0), IF($D172&gt;0,IF(AND(INDIRECT(ADDRESS($D172,44))=0,INDIRECT(ADDRESS($D172,38))&lt;&gt;"UL"),INDIRECT(ADDRESS($D172,COLUMN()-12)),0),0), IF($E172&gt;0,IF(AND(INDIRECT(ADDRESS($E172,44))=0,INDIRECT(ADDRESS($E172,38))&lt;&gt;"UL"),INDIRECT(ADDRESS($E172,COLUMN()-12)),0),0), IF($F172&gt;0,IF(AND(INDIRECT(ADDRESS($F172,44))=0,INDIRECT(ADDRESS($F172,38))&lt;&gt;"UL"),INDIRECT(ADDRESS($F172,COLUMN()-12)),0),0), IF($G172&gt;0,IF(AND(INDIRECT(ADDRESS($G172,44))=0,INDIRECT(ADDRESS($G172,38))&lt;&gt;"UL"),INDIRECT(ADDRESS($G172,COLUMN()-12)),0),0), IF($H172&gt;0,IF(AND(INDIRECT(ADDRESS($H172,44))=0,INDIRECT(ADDRESS($H172,38))&lt;&gt;"UL"),INDIRECT(ADDRESS($H172,COLUMN()-12)),0),0), IF($I172&gt;0,IF(AND(INDIRECT(ADDRESS($I172,44))=0,INDIRECT(ADDRESS($I172,38))&lt;&gt;"UL"),INDIRECT(ADDRESS($I172,COLUMN()-12)),0),0), IF($J172&gt;0,IF(AND(INDIRECT(ADDRESS($J172,44))=0,INDIRECT(ADDRESS($J172,38))&lt;&gt;"UL"),INDIRECT(ADDRESS($J172,COLUMN()-12)),0),0), IF($K172&gt;0,IF(AND(INDIRECT(ADDRESS($K172,44))=0,INDIRECT(ADDRESS($K172,38))&lt;&gt;"UL"),INDIRECT(ADDRESS($K172,COLUMN()-12)),0),0), IF($L172&gt;0,IF(AND(INDIRECT(ADDRESS($L172,44))=0,INDIRECT(ADDRESS($L172,38))&lt;&gt;"UL"),INDIRECT(ADDRESS($L172,COLUMN()-12)),0),0), IF($M172&gt;0,IF(AND(INDIRECT(ADDRESS($M172,44))=0,INDIRECT(ADDRESS($M172,38))&lt;&gt;"UL"),INDIRECT(ADDRESS($M172,COLUMN()-12)),0),0))</f>
        <v>0</v>
      </c>
      <c r="BI172" s="57" cm="1">
        <f t="array" aca="1" ref="BI172" ca="1">SUM(IF($C172&gt;0,IF(AND(INDIRECT(ADDRESS($C172,44))=0,INDIRECT(ADDRESS($C172,38))&lt;&gt;"UL"),INDIRECT(ADDRESS($C172,COLUMN()-12)),0),0), IF($D172&gt;0,IF(AND(INDIRECT(ADDRESS($D172,44))=0,INDIRECT(ADDRESS($D172,38))&lt;&gt;"UL"),INDIRECT(ADDRESS($D172,COLUMN()-12)),0),0), IF($E172&gt;0,IF(AND(INDIRECT(ADDRESS($E172,44))=0,INDIRECT(ADDRESS($E172,38))&lt;&gt;"UL"),INDIRECT(ADDRESS($E172,COLUMN()-12)),0),0), IF($F172&gt;0,IF(AND(INDIRECT(ADDRESS($F172,44))=0,INDIRECT(ADDRESS($F172,38))&lt;&gt;"UL"),INDIRECT(ADDRESS($F172,COLUMN()-12)),0),0), IF($G172&gt;0,IF(AND(INDIRECT(ADDRESS($G172,44))=0,INDIRECT(ADDRESS($G172,38))&lt;&gt;"UL"),INDIRECT(ADDRESS($G172,COLUMN()-12)),0),0), IF($H172&gt;0,IF(AND(INDIRECT(ADDRESS($H172,44))=0,INDIRECT(ADDRESS($H172,38))&lt;&gt;"UL"),INDIRECT(ADDRESS($H172,COLUMN()-12)),0),0), IF($I172&gt;0,IF(AND(INDIRECT(ADDRESS($I172,44))=0,INDIRECT(ADDRESS($I172,38))&lt;&gt;"UL"),INDIRECT(ADDRESS($I172,COLUMN()-12)),0),0), IF($J172&gt;0,IF(AND(INDIRECT(ADDRESS($J172,44))=0,INDIRECT(ADDRESS($J172,38))&lt;&gt;"UL"),INDIRECT(ADDRESS($J172,COLUMN()-12)),0),0), IF($K172&gt;0,IF(AND(INDIRECT(ADDRESS($K172,44))=0,INDIRECT(ADDRESS($K172,38))&lt;&gt;"UL"),INDIRECT(ADDRESS($K172,COLUMN()-12)),0),0), IF($L172&gt;0,IF(AND(INDIRECT(ADDRESS($L172,44))=0,INDIRECT(ADDRESS($L172,38))&lt;&gt;"UL"),INDIRECT(ADDRESS($L172,COLUMN()-12)),0),0), IF($M172&gt;0,IF(AND(INDIRECT(ADDRESS($M172,44))=0,INDIRECT(ADDRESS($M172,38))&lt;&gt;"UL"),INDIRECT(ADDRESS($M172,COLUMN()-12)),0),0))</f>
        <v>0</v>
      </c>
      <c r="BJ172" s="57" cm="1">
        <f t="array" aca="1" ref="BJ172" ca="1">SUM(IF($C172&gt;0,IF(AND(INDIRECT(ADDRESS($C172,44))=0,INDIRECT(ADDRESS($C172,38))&lt;&gt;"UL"),INDIRECT(ADDRESS($C172,COLUMN()-12)),0),0), IF($D172&gt;0,IF(AND(INDIRECT(ADDRESS($D172,44))=0,INDIRECT(ADDRESS($D172,38))&lt;&gt;"UL"),INDIRECT(ADDRESS($D172,COLUMN()-12)),0),0), IF($E172&gt;0,IF(AND(INDIRECT(ADDRESS($E172,44))=0,INDIRECT(ADDRESS($E172,38))&lt;&gt;"UL"),INDIRECT(ADDRESS($E172,COLUMN()-12)),0),0), IF($F172&gt;0,IF(AND(INDIRECT(ADDRESS($F172,44))=0,INDIRECT(ADDRESS($F172,38))&lt;&gt;"UL"),INDIRECT(ADDRESS($F172,COLUMN()-12)),0),0), IF($G172&gt;0,IF(AND(INDIRECT(ADDRESS($G172,44))=0,INDIRECT(ADDRESS($G172,38))&lt;&gt;"UL"),INDIRECT(ADDRESS($G172,COLUMN()-12)),0),0), IF($H172&gt;0,IF(AND(INDIRECT(ADDRESS($H172,44))=0,INDIRECT(ADDRESS($H172,38))&lt;&gt;"UL"),INDIRECT(ADDRESS($H172,COLUMN()-12)),0),0), IF($I172&gt;0,IF(AND(INDIRECT(ADDRESS($I172,44))=0,INDIRECT(ADDRESS($I172,38))&lt;&gt;"UL"),INDIRECT(ADDRESS($I172,COLUMN()-12)),0),0), IF($J172&gt;0,IF(AND(INDIRECT(ADDRESS($J172,44))=0,INDIRECT(ADDRESS($J172,38))&lt;&gt;"UL"),INDIRECT(ADDRESS($J172,COLUMN()-12)),0),0), IF($K172&gt;0,IF(AND(INDIRECT(ADDRESS($K172,44))=0,INDIRECT(ADDRESS($K172,38))&lt;&gt;"UL"),INDIRECT(ADDRESS($K172,COLUMN()-12)),0),0), IF($L172&gt;0,IF(AND(INDIRECT(ADDRESS($L172,44))=0,INDIRECT(ADDRESS($L172,38))&lt;&gt;"UL"),INDIRECT(ADDRESS($L172,COLUMN()-12)),0),0), IF($M172&gt;0,IF(AND(INDIRECT(ADDRESS($M172,44))=0,INDIRECT(ADDRESS($M172,38))&lt;&gt;"UL"),INDIRECT(ADDRESS($M172,COLUMN()-12)),0),0))</f>
        <v>0</v>
      </c>
      <c r="BK172" s="57">
        <f t="shared" ca="1" si="127"/>
        <v>0</v>
      </c>
      <c r="BL172" s="58">
        <f t="shared" ca="1" si="128"/>
        <v>0</v>
      </c>
      <c r="BM172" s="57" cm="1">
        <f t="array" aca="1" ref="BM172" ca="1">SUM(IF($C172&gt;0,IF(AND(INDIRECT(ADDRESS($C172,44))=0,INDIRECT(ADDRESS($C172,38))&lt;&gt;"UL"),INDIRECT(ADDRESS($C172,COLUMN()-12)),0),0), IF($D172&gt;0,IF(AND(INDIRECT(ADDRESS($D172,44))=0,INDIRECT(ADDRESS($D172,38))&lt;&gt;"UL"),INDIRECT(ADDRESS($D172,COLUMN()-12)),0),0), IF($E172&gt;0,IF(AND(INDIRECT(ADDRESS($E172,44))=0,INDIRECT(ADDRESS($E172,38))&lt;&gt;"UL"),INDIRECT(ADDRESS($E172,COLUMN()-12)),0),0), IF($F172&gt;0,IF(AND(INDIRECT(ADDRESS($F172,44))=0,INDIRECT(ADDRESS($F172,38))&lt;&gt;"UL"),INDIRECT(ADDRESS($F172,COLUMN()-12)),0),0), IF($G172&gt;0,IF(AND(INDIRECT(ADDRESS($G172,44))=0,INDIRECT(ADDRESS($G172,38))&lt;&gt;"UL"),INDIRECT(ADDRESS($G172,COLUMN()-12)),0),0), IF($H172&gt;0,IF(AND(INDIRECT(ADDRESS($H172,44))=0,INDIRECT(ADDRESS($H172,38))&lt;&gt;"UL"),INDIRECT(ADDRESS($H172,COLUMN()-12)),0),0), IF($I172&gt;0,IF(AND(INDIRECT(ADDRESS($I172,44))=0,INDIRECT(ADDRESS($I172,38))&lt;&gt;"UL"),INDIRECT(ADDRESS($I172,COLUMN()-12)),0),0), IF($J172&gt;0,IF(AND(INDIRECT(ADDRESS($J172,44))=0,INDIRECT(ADDRESS($J172,38))&lt;&gt;"UL"),INDIRECT(ADDRESS($J172,COLUMN()-12)),0),0), IF($K172&gt;0,IF(AND(INDIRECT(ADDRESS($K172,44))=0,INDIRECT(ADDRESS($K172,38))&lt;&gt;"UL"),INDIRECT(ADDRESS($K172,COLUMN()-11)),0),0), IF($L172&gt;0,IF(AND(INDIRECT(ADDRESS($L172,44))=0,INDIRECT(ADDRESS($L172,38))&lt;&gt;"UL"),INDIRECT(ADDRESS($L172,COLUMN()-11)),0),0), IF($M172&gt;0,IF(AND(INDIRECT(ADDRESS($M172,44))=0,INDIRECT(ADDRESS($M172,38))&lt;&gt;"UL"),INDIRECT(ADDRESS($M172,COLUMN()-11)),0),0))</f>
        <v>0</v>
      </c>
      <c r="BN172" s="57" cm="1">
        <f t="array" aca="1" ref="BN172" ca="1">SUM(IF($C172&gt;0,IF(AND(INDIRECT(ADDRESS($C172,44))=0,INDIRECT(ADDRESS($C172,38))&lt;&gt;"UL"),INDIRECT(ADDRESS($C172,COLUMN()-12)),0),0), IF($D172&gt;0,IF(AND(INDIRECT(ADDRESS($D172,44))=0,INDIRECT(ADDRESS($D172,38))&lt;&gt;"UL"),INDIRECT(ADDRESS($D172,COLUMN()-12)),0),0), IF($E172&gt;0,IF(AND(INDIRECT(ADDRESS($E172,44))=0,INDIRECT(ADDRESS($E172,38))&lt;&gt;"UL"),INDIRECT(ADDRESS($E172,COLUMN()-12)),0),0), IF($F172&gt;0,IF(AND(INDIRECT(ADDRESS($F172,44))=0,INDIRECT(ADDRESS($F172,38))&lt;&gt;"UL"),INDIRECT(ADDRESS($F172,COLUMN()-12)),0),0), IF($G172&gt;0,IF(AND(INDIRECT(ADDRESS($G172,44))=0,INDIRECT(ADDRESS($G172,38))&lt;&gt;"UL"),INDIRECT(ADDRESS($G172,COLUMN()-12)),0),0), IF($H172&gt;0,IF(AND(INDIRECT(ADDRESS($H172,44))=0,INDIRECT(ADDRESS($H172,38))&lt;&gt;"UL"),INDIRECT(ADDRESS($H172,COLUMN()-12)),0),0), IF($I172&gt;0,IF(AND(INDIRECT(ADDRESS($I172,44))=0,INDIRECT(ADDRESS($I172,38))&lt;&gt;"UL"),INDIRECT(ADDRESS($I172,COLUMN()-12)),0),0), IF($J172&gt;0,IF(AND(INDIRECT(ADDRESS($J172,44))=0,INDIRECT(ADDRESS($J172,38))&lt;&gt;"UL"),INDIRECT(ADDRESS($J172,COLUMN()-12)),0),0), IF($K172&gt;0,IF(AND(INDIRECT(ADDRESS($K172,44))=0,INDIRECT(ADDRESS($K172,38))&lt;&gt;"UL"),INDIRECT(ADDRESS($K172,COLUMN()-11)),0),0), IF($L172&gt;0,IF(AND(INDIRECT(ADDRESS($L172,44))=0,INDIRECT(ADDRESS($L172,38))&lt;&gt;"UL"),INDIRECT(ADDRESS($L172,COLUMN()-11)),0),0), IF($M172&gt;0,IF(AND(INDIRECT(ADDRESS($M172,44))=0,INDIRECT(ADDRESS($M172,38))&lt;&gt;"UL"),INDIRECT(ADDRESS($M172,COLUMN()-11)),0),0))</f>
        <v>0</v>
      </c>
      <c r="BO172" s="57" cm="1">
        <f t="array" aca="1" ref="BO172" ca="1">SUM(IF($C172&gt;0,IF(AND(INDIRECT(ADDRESS($C172,44))=0,INDIRECT(ADDRESS($C172,38))&lt;&gt;"UL"),INDIRECT(ADDRESS($C172,COLUMN()-12)),0),0), IF($D172&gt;0,IF(AND(INDIRECT(ADDRESS($D172,44))=0,INDIRECT(ADDRESS($D172,38))&lt;&gt;"UL"),INDIRECT(ADDRESS($D172,COLUMN()-12)),0),0), IF($E172&gt;0,IF(AND(INDIRECT(ADDRESS($E172,44))=0,INDIRECT(ADDRESS($E172,38))&lt;&gt;"UL"),INDIRECT(ADDRESS($E172,COLUMN()-12)),0),0), IF($F172&gt;0,IF(AND(INDIRECT(ADDRESS($F172,44))=0,INDIRECT(ADDRESS($F172,38))&lt;&gt;"UL"),INDIRECT(ADDRESS($F172,COLUMN()-12)),0),0), IF($G172&gt;0,IF(AND(INDIRECT(ADDRESS($G172,44))=0,INDIRECT(ADDRESS($G172,38))&lt;&gt;"UL"),INDIRECT(ADDRESS($G172,COLUMN()-12)),0),0), IF($H172&gt;0,IF(AND(INDIRECT(ADDRESS($H172,44))=0,INDIRECT(ADDRESS($H172,38))&lt;&gt;"UL"),INDIRECT(ADDRESS($H172,COLUMN()-12)),0),0), IF($I172&gt;0,IF(AND(INDIRECT(ADDRESS($I172,44))=0,INDIRECT(ADDRESS($I172,38))&lt;&gt;"UL"),INDIRECT(ADDRESS($I172,COLUMN()-12)),0),0), IF($J172&gt;0,IF(AND(INDIRECT(ADDRESS($J172,44))=0,INDIRECT(ADDRESS($J172,38))&lt;&gt;"UL"),INDIRECT(ADDRESS($J172,COLUMN()-12)),0),0), IF($K172&gt;0,IF(AND(INDIRECT(ADDRESS($K172,44))=0,INDIRECT(ADDRESS($K172,38))&lt;&gt;"UL"),INDIRECT(ADDRESS($K172,COLUMN()-11)),0),0), IF($L172&gt;0,IF(AND(INDIRECT(ADDRESS($L172,44))=0,INDIRECT(ADDRESS($L172,38))&lt;&gt;"UL"),INDIRECT(ADDRESS($L172,COLUMN()-11)),0),0), IF($M172&gt;0,IF(AND(INDIRECT(ADDRESS($M172,44))=0,INDIRECT(ADDRESS($M172,38))&lt;&gt;"UL"),INDIRECT(ADDRESS($M172,COLUMN()-11)),0),0))</f>
        <v>0</v>
      </c>
      <c r="BP172" s="57" cm="1">
        <f t="array" aca="1" ref="BP172" ca="1">SUM(IF($C172&gt;0,IF(AND(INDIRECT(ADDRESS($C172,44))=0,INDIRECT(ADDRESS($C172,38))&lt;&gt;"UL"),INDIRECT(ADDRESS($C172,COLUMN()-12)),0),0), IF($D172&gt;0,IF(AND(INDIRECT(ADDRESS($D172,44))=0,INDIRECT(ADDRESS($D172,38))&lt;&gt;"UL"),INDIRECT(ADDRESS($D172,COLUMN()-12)),0),0), IF($E172&gt;0,IF(AND(INDIRECT(ADDRESS($E172,44))=0,INDIRECT(ADDRESS($E172,38))&lt;&gt;"UL"),INDIRECT(ADDRESS($E172,COLUMN()-12)),0),0), IF($F172&gt;0,IF(AND(INDIRECT(ADDRESS($F172,44))=0,INDIRECT(ADDRESS($F172,38))&lt;&gt;"UL"),INDIRECT(ADDRESS($F172,COLUMN()-12)),0),0), IF($G172&gt;0,IF(AND(INDIRECT(ADDRESS($G172,44))=0,INDIRECT(ADDRESS($G172,38))&lt;&gt;"UL"),INDIRECT(ADDRESS($G172,COLUMN()-12)),0),0), IF($H172&gt;0,IF(AND(INDIRECT(ADDRESS($H172,44))=0,INDIRECT(ADDRESS($H172,38))&lt;&gt;"UL"),INDIRECT(ADDRESS($H172,COLUMN()-12)),0),0), IF($I172&gt;0,IF(AND(INDIRECT(ADDRESS($I172,44))=0,INDIRECT(ADDRESS($I172,38))&lt;&gt;"UL"),INDIRECT(ADDRESS($I172,COLUMN()-12)),0),0), IF($J172&gt;0,IF(AND(INDIRECT(ADDRESS($J172,44))=0,INDIRECT(ADDRESS($J172,38))&lt;&gt;"UL"),INDIRECT(ADDRESS($J172,COLUMN()-12)),0),0), IF($K172&gt;0,IF(AND(INDIRECT(ADDRESS($K172,44))=0,INDIRECT(ADDRESS($K172,38))&lt;&gt;"UL"),INDIRECT(ADDRESS($K172,COLUMN()-11)),0),0), IF($L172&gt;0,IF(AND(INDIRECT(ADDRESS($L172,44))=0,INDIRECT(ADDRESS($L172,38))&lt;&gt;"UL"),INDIRECT(ADDRESS($L172,COLUMN()-11)),0),0), IF($M172&gt;0,IF(AND(INDIRECT(ADDRESS($M172,44))=0,INDIRECT(ADDRESS($M172,38))&lt;&gt;"UL"),INDIRECT(ADDRESS($M172,COLUMN()-11)),0),0))</f>
        <v>0</v>
      </c>
      <c r="BQ172" s="57">
        <f t="shared" ca="1" si="129"/>
        <v>0</v>
      </c>
      <c r="BR172" s="161">
        <f t="shared" ca="1" si="130"/>
        <v>74.572073891835132</v>
      </c>
      <c r="BS172" s="56"/>
      <c r="BT172" s="56">
        <f t="shared" ca="1" si="131"/>
        <v>1.8139414256953617</v>
      </c>
      <c r="BU172" s="80">
        <f t="shared" ca="1" si="132"/>
        <v>5.8514239538560053E-2</v>
      </c>
      <c r="BV172" s="57" t="s">
        <v>34</v>
      </c>
      <c r="BW172" s="57" cm="1">
        <f t="array" aca="1" ref="BW172" ca="1">SUM(IF($C172&gt;0,IF(AND(INDIRECT(ADDRESS($C172,44))=0,INDIRECT(ADDRESS($C172,38))="UL",ISERROR(SEARCH("Rear",INDIRECT(ADDRESS($C172,33)))),ISERROR(SEARCH("Side",INDIRECT(ADDRESS($C172,33))))),INDIRECT(ADDRESS($C172,COLUMN())),0),0),IF($D172&gt;0,IF(AND(INDIRECT(ADDRESS($D172,44))=0,INDIRECT(ADDRESS($D172,38))="UL",ISERROR(SEARCH("Rear",INDIRECT(ADDRESS($D172,33)))),ISERROR(SEARCH("Side",INDIRECT(ADDRESS($D172,33))))),INDIRECT(ADDRESS($D172,COLUMN())),0),0),IF($E172&gt;0,IF(AND(INDIRECT(ADDRESS($E172,44))=0,INDIRECT(ADDRESS($E172,38))="UL",ISERROR(SEARCH("Rear",INDIRECT(ADDRESS($E172,33)))),ISERROR(SEARCH("Side",INDIRECT(ADDRESS($E172,33))))),INDIRECT(ADDRESS($E172,COLUMN())),0),0),IF($F172&gt;0,IF(AND(INDIRECT(ADDRESS($F172,44))=0,INDIRECT(ADDRESS($F172,38))="UL",ISERROR(SEARCH("Rear",INDIRECT(ADDRESS($F172,33)))),ISERROR(SEARCH("Side",INDIRECT(ADDRESS($F172,33))))),INDIRECT(ADDRESS($F172,COLUMN())),0),0),IF($G172&gt;0,IF(AND(INDIRECT(ADDRESS($G172,44))=0,INDIRECT(ADDRESS($G172,38))="UL",ISERROR(SEARCH("Rear",INDIRECT(ADDRESS($G172,33)))),ISERROR(SEARCH("Side",INDIRECT(ADDRESS($G172,33))))),INDIRECT(ADDRESS($G172,COLUMN())),0),0),IF($H172&gt;0,IF(AND(INDIRECT(ADDRESS($H172,44))=0,INDIRECT(ADDRESS($H172,38))="UL",ISERROR(SEARCH("Rear",INDIRECT(ADDRESS($H172,33)))),ISERROR(SEARCH("Side",INDIRECT(ADDRESS($H172,33))))),INDIRECT(ADDRESS($H172,COLUMN())),0),0),IF($I172&gt;0,IF(AND(INDIRECT(ADDRESS($I172,44))=0,INDIRECT(ADDRESS($I172,38))="UL",ISERROR(SEARCH("Rear",INDIRECT(ADDRESS($I172,33)))),ISERROR(SEARCH("Side",INDIRECT(ADDRESS($I172,33))))),INDIRECT(ADDRESS($I172,COLUMN())),0),0),IF($J172&gt;0,IF(AND(INDIRECT(ADDRESS($J172,44))=0,INDIRECT(ADDRESS($J172,38))="UL",ISERROR(SEARCH("Rear",INDIRECT(ADDRESS($J172,33)))),ISERROR(SEARCH("Side",INDIRECT(ADDRESS($J172,33))))),INDIRECT(ADDRESS($J172,COLUMN())),0),0),IF($K172&gt;0,IF(AND(INDIRECT(ADDRESS($K172,44))=0,INDIRECT(ADDRESS($K172,38))="UL",ISERROR(SEARCH("Rear",INDIRECT(ADDRESS($K172,33)))),ISERROR(SEARCH("Side",INDIRECT(ADDRESS($K172,33))))),INDIRECT(ADDRESS($K172,COLUMN())),0),0),IF($L172&gt;0,IF(AND(INDIRECT(ADDRESS($L172,44))=0,INDIRECT(ADDRESS($L172,38))="UL",ISERROR(SEARCH("Rear",INDIRECT(ADDRESS($L172,33)))),ISERROR(SEARCH("Side",INDIRECT(ADDRESS($L172,33))))),INDIRECT(ADDRESS($L172,COLUMN())),0),0),IF($M172&gt;0,IF(AND(INDIRECT(ADDRESS($M172,44))=0,INDIRECT(ADDRESS($M172,38))="UL",ISERROR(SEARCH("Rear",INDIRECT(ADDRESS($M172,33)))),ISERROR(SEARCH("Side",INDIRECT(ADDRESS($M172,33))))),INDIRECT(ADDRESS($M172,COLUMN())),0),0))</f>
        <v>0.44444444444444442</v>
      </c>
      <c r="BX172" s="57">
        <f t="shared" ca="1" si="136"/>
        <v>0.44444444444444442</v>
      </c>
      <c r="BY172" s="57" cm="1">
        <f t="array" aca="1" ref="BY172" ca="1">SUM(IF($C172&gt;0,IF(AND(INDIRECT(ADDRESS($C172,44))=0,INDIRECT(ADDRESS($C172,38))="UL"),INDIRECT(ADDRESS($C172,COLUMN())),0),0),IF($D172&gt;0,IF(AND(INDIRECT(ADDRESS($D172,44))=0,INDIRECT(ADDRESS($D172,38))="UL"),INDIRECT(ADDRESS($D172,COLUMN())),0),0),IF($E172&gt;0,IF(AND(INDIRECT(ADDRESS($E172,44))=0,INDIRECT(ADDRESS($E172,38))="UL"),INDIRECT(ADDRESS($E172,COLUMN())),0),0),IF($F172&gt;0,IF(AND(INDIRECT(ADDRESS($F172,44))=0,INDIRECT(ADDRESS($F172,38))="UL"),INDIRECT(ADDRESS($F172,COLUMN())),0),0),IF($G172&gt;0,IF(AND(INDIRECT(ADDRESS($G172,44))=0,INDIRECT(ADDRESS($G172,38))="UL"),INDIRECT(ADDRESS($G172,COLUMN())),0),0),IF($H172&gt;0,IF(AND(INDIRECT(ADDRESS($H172,44))=0,INDIRECT(ADDRESS($H172,38))="UL"),INDIRECT(ADDRESS($H172,COLUMN())),0),0),IF($I172&gt;0,IF(AND(INDIRECT(ADDRESS($I172,44))=0,INDIRECT(ADDRESS($I172,38))="UL"),INDIRECT(ADDRESS($I172,COLUMN())),0),0),IF($J172&gt;0,IF(AND(INDIRECT(ADDRESS($J172,44))=0,INDIRECT(ADDRESS($J172,38))="UL"),INDIRECT(ADDRESS($J172,COLUMN())),0),0),IF($K172&gt;0,IF(AND(INDIRECT(ADDRESS($K172,44))=0,INDIRECT(ADDRESS($K172,38))="UL"),INDIRECT(ADDRESS($K172,COLUMN())),0),0),IF($L172&gt;0,IF(AND(INDIRECT(ADDRESS($L172,44))=0,INDIRECT(ADDRESS($L172,38))="UL"),INDIRECT(ADDRESS($L172,COLUMN())),0),0),IF($M172&gt;0,IF(AND(INDIRECT(ADDRESS($M172,44))=0,INDIRECT(ADDRESS($M172,38))="UL"),INDIRECT(ADDRESS($M172,COLUMN())),0),0))</f>
        <v>0.32263374485596702</v>
      </c>
      <c r="BZ172" s="57" cm="1">
        <f t="array" aca="1" ref="BZ172" ca="1">SUM(IF($C172&gt;0,IF(AND(INDIRECT(ADDRESS($C172,44))=0,INDIRECT(ADDRESS($C172,38))="UL"),INDIRECT(ADDRESS($C172,COLUMN())),0),0),IF($D172&gt;0,IF(AND(INDIRECT(ADDRESS($D172,44))=0,INDIRECT(ADDRESS($D172,38))="UL"),INDIRECT(ADDRESS($D172,COLUMN())),0),0),IF($E172&gt;0,IF(AND(INDIRECT(ADDRESS($E172,44))=0,INDIRECT(ADDRESS($E172,38))="UL"),INDIRECT(ADDRESS($E172,COLUMN())),0),0),IF($F172&gt;0,IF(AND(INDIRECT(ADDRESS($F172,44))=0,INDIRECT(ADDRESS($F172,38))="UL"),INDIRECT(ADDRESS($F172,COLUMN())),0),0),IF($G172&gt;0,IF(AND(INDIRECT(ADDRESS($G172,44))=0,INDIRECT(ADDRESS($G172,38))="UL"),INDIRECT(ADDRESS($G172,COLUMN())),0),0),IF($H172&gt;0,IF(AND(INDIRECT(ADDRESS($H172,44))=0,INDIRECT(ADDRESS($H172,38))="UL"),INDIRECT(ADDRESS($H172,COLUMN())),0),0),IF($I172&gt;0,IF(AND(INDIRECT(ADDRESS($I172,44))=0,INDIRECT(ADDRESS($I172,38))="UL"),INDIRECT(ADDRESS($I172,COLUMN())),0),0),IF($J172&gt;0,IF(AND(INDIRECT(ADDRESS($J172,44))=0,INDIRECT(ADDRESS($J172,38))="UL"),INDIRECT(ADDRESS($J172,COLUMN())),0),0),IF($K172&gt;0,IF(AND(INDIRECT(ADDRESS($K172,44))=0,INDIRECT(ADDRESS($K172,38))="UL"),INDIRECT(ADDRESS($K172,COLUMN())),0),0),IF($L172&gt;0,IF(AND(INDIRECT(ADDRESS($L172,44))=0,INDIRECT(ADDRESS($L172,38))="UL"),INDIRECT(ADDRESS($L172,COLUMN())),0),0),IF($M172&gt;0,IF(AND(INDIRECT(ADDRESS($M172,44))=0,INDIRECT(ADDRESS($M172,38))="UL"),INDIRECT(ADDRESS($M172,COLUMN())),0),0))</f>
        <v>0.29218106995884774</v>
      </c>
      <c r="CA172" s="57">
        <f t="shared" ca="1" si="137"/>
        <v>0.29218106995884774</v>
      </c>
      <c r="CB172" s="57" cm="1">
        <f t="array" aca="1" ref="CB172" ca="1">SUM(IF($C172&gt;0,IF(AND(INDIRECT(ADDRESS($C172,44))=0,INDIRECT(ADDRESS($C172,38))&lt;&gt;"UL"),INDIRECT(ADDRESS($C172,COLUMN())),0),0),IF($D172&gt;0,IF(AND(INDIRECT(ADDRESS($D172,44))=0,INDIRECT(ADDRESS($D172,38))&lt;&gt;"UL"),INDIRECT(ADDRESS($D172,COLUMN())),0),0),IF($E172&gt;0,IF(AND(INDIRECT(ADDRESS($E172,44))=0,INDIRECT(ADDRESS($E172,38))&lt;&gt;"UL"),INDIRECT(ADDRESS($E172,COLUMN())),0),0),IF($F172&gt;0,IF(AND(INDIRECT(ADDRESS($F172,44))=0,INDIRECT(ADDRESS($F172,38))&lt;&gt;"UL"),INDIRECT(ADDRESS($F172,COLUMN())),0),0),IF($G172&gt;0,IF(AND(INDIRECT(ADDRESS($G172,44))=0,INDIRECT(ADDRESS($G172,38))&lt;&gt;"UL"),INDIRECT(ADDRESS($G172,COLUMN())),0),0),IF($H172&gt;0,IF(AND(INDIRECT(ADDRESS($H172,44))=0,INDIRECT(ADDRESS($H172,38))&lt;&gt;"UL"),INDIRECT(ADDRESS($H172,COLUMN())),0),0),IF($I172&gt;0,IF(AND(INDIRECT(ADDRESS($I172,44))=0,INDIRECT(ADDRESS($I172,38))&lt;&gt;"UL"),INDIRECT(ADDRESS($I172,COLUMN())),0),0),IF($J172&gt;0,IF(AND(INDIRECT(ADDRESS($J172,44))=0,INDIRECT(ADDRESS($J172,38))&lt;&gt;"UL"),INDIRECT(ADDRESS($J172,COLUMN())),0),0),IF($K172&gt;0,IF(AND(INDIRECT(ADDRESS($K172,44))=0,INDIRECT(ADDRESS($K172,38))&lt;&gt;"UL"),INDIRECT(ADDRESS($K172,COLUMN())),0),0),IF($L172&gt;0,IF(AND(INDIRECT(ADDRESS($L172,44))=0,INDIRECT(ADDRESS($L172,38))&lt;&gt;"UL"),INDIRECT(ADDRESS($L172,COLUMN())),0),0),IF($M172&gt;0,IF(AND(INDIRECT(ADDRESS($M172,44))=0,INDIRECT(ADDRESS($M172,38))&lt;&gt;"UL"),INDIRECT(ADDRESS($M172,COLUMN())),0),0))</f>
        <v>0</v>
      </c>
      <c r="CC172" s="57">
        <f t="shared" ca="1" si="138"/>
        <v>0</v>
      </c>
      <c r="CD172" s="57" cm="1">
        <f t="array" aca="1" ref="CD172" ca="1">SUM(IF($C172&gt;0,IF(AND(INDIRECT(ADDRESS($C172,44))=0,INDIRECT(ADDRESS($C172,38))&lt;&gt;"UL"),INDIRECT(ADDRESS($C172,COLUMN())),0),0),IF($D172&gt;0,IF(AND(INDIRECT(ADDRESS($D172,44))=0,INDIRECT(ADDRESS($D172,38))&lt;&gt;"UL"),INDIRECT(ADDRESS($D172,COLUMN())),0),0),IF($E172&gt;0,IF(AND(INDIRECT(ADDRESS($E172,44))=0,INDIRECT(ADDRESS($E172,38))&lt;&gt;"UL"),INDIRECT(ADDRESS($E172,COLUMN())),0),0),IF($F172&gt;0,IF(AND(INDIRECT(ADDRESS($F172,44))=0,INDIRECT(ADDRESS($F172,38))&lt;&gt;"UL"),INDIRECT(ADDRESS($F172,COLUMN())),0),0),IF($G172&gt;0,IF(AND(INDIRECT(ADDRESS($G172,44))=0,INDIRECT(ADDRESS($G172,38))&lt;&gt;"UL"),INDIRECT(ADDRESS($G172,COLUMN())),0),0),IF($H172&gt;0,IF(AND(INDIRECT(ADDRESS($H172,44))=0,INDIRECT(ADDRESS($H172,38))&lt;&gt;"UL"),INDIRECT(ADDRESS($H172,COLUMN())),0),0),IF($I172&gt;0,IF(AND(INDIRECT(ADDRESS($I172,44))=0,INDIRECT(ADDRESS($I172,38))&lt;&gt;"UL"),INDIRECT(ADDRESS($I172,COLUMN())),0),0),IF($J172&gt;0,IF(AND(INDIRECT(ADDRESS($J172,44))=0,INDIRECT(ADDRESS($J172,38))&lt;&gt;"UL"),INDIRECT(ADDRESS($J172,COLUMN())),0),0),IF($K172&gt;0,IF(AND(INDIRECT(ADDRESS($K172,44))=0,INDIRECT(ADDRESS($K172,38))&lt;&gt;"UL"),INDIRECT(ADDRESS($K172,COLUMN())),0),0),IF($L172&gt;0,IF(AND(INDIRECT(ADDRESS($L172,44))=0,INDIRECT(ADDRESS($L172,38))&lt;&gt;"UL"),INDIRECT(ADDRESS($L172,COLUMN())),0),0),IF($M172&gt;0,IF(AND(INDIRECT(ADDRESS($M172,44))=0,INDIRECT(ADDRESS($M172,38))&lt;&gt;"UL"),INDIRECT(ADDRESS($M172,COLUMN())),0),0))</f>
        <v>0</v>
      </c>
      <c r="CE172" s="57" cm="1">
        <f t="array" aca="1" ref="CE172" ca="1">SUM(IF($C172&gt;0,IF(AND(INDIRECT(ADDRESS($C172,44))=0,INDIRECT(ADDRESS($C172,38))&lt;&gt;"UL"),INDIRECT(ADDRESS($C172,COLUMN())),0),0),IF($D172&gt;0,IF(AND(INDIRECT(ADDRESS($D172,44))=0,INDIRECT(ADDRESS($D172,38))&lt;&gt;"UL"),INDIRECT(ADDRESS($D172,COLUMN())),0),0),IF($E172&gt;0,IF(AND(INDIRECT(ADDRESS($E172,44))=0,INDIRECT(ADDRESS($E172,38))&lt;&gt;"UL"),INDIRECT(ADDRESS($E172,COLUMN())),0),0),IF($F172&gt;0,IF(AND(INDIRECT(ADDRESS($F172,44))=0,INDIRECT(ADDRESS($F172,38))&lt;&gt;"UL"),INDIRECT(ADDRESS($F172,COLUMN())),0),0),IF($G172&gt;0,IF(AND(INDIRECT(ADDRESS($G172,44))=0,INDIRECT(ADDRESS($G172,38))&lt;&gt;"UL"),INDIRECT(ADDRESS($G172,COLUMN())),0),0),IF($H172&gt;0,IF(AND(INDIRECT(ADDRESS($H172,44))=0,INDIRECT(ADDRESS($H172,38))&lt;&gt;"UL"),INDIRECT(ADDRESS($H172,COLUMN())),0),0),IF($I172&gt;0,IF(AND(INDIRECT(ADDRESS($I172,44))=0,INDIRECT(ADDRESS($I172,38))&lt;&gt;"UL"),INDIRECT(ADDRESS($I172,COLUMN())),0),0),IF($J172&gt;0,IF(AND(INDIRECT(ADDRESS($J172,44))=0,INDIRECT(ADDRESS($J172,38))&lt;&gt;"UL"),INDIRECT(ADDRESS($J172,COLUMN())),0),0),IF($K172&gt;0,IF(AND(INDIRECT(ADDRESS($K172,44))=0,INDIRECT(ADDRESS($K172,38))&lt;&gt;"UL"),INDIRECT(ADDRESS($K172,COLUMN())),0),0),IF($L172&gt;0,IF(AND(INDIRECT(ADDRESS($L172,44))=0,INDIRECT(ADDRESS($L172,38))&lt;&gt;"UL"),INDIRECT(ADDRESS($L172,COLUMN())),0),0),IF($M172&gt;0,IF(AND(INDIRECT(ADDRESS($M172,44))=0,INDIRECT(ADDRESS($M172,38))&lt;&gt;"UL"),INDIRECT(ADDRESS($M172,COLUMN())),0),0))</f>
        <v>0</v>
      </c>
      <c r="CF172" s="57">
        <f t="shared" ca="1" si="139"/>
        <v>0</v>
      </c>
      <c r="CG172" s="57">
        <f t="shared" ca="1" si="140"/>
        <v>1.0499762743150292</v>
      </c>
      <c r="CH172" s="57">
        <f t="shared" ca="1" si="133"/>
        <v>3.3870202397259006E-2</v>
      </c>
      <c r="CI172" s="19">
        <f t="shared" ca="1" si="134"/>
        <v>13.74379303417796</v>
      </c>
      <c r="CJ172" s="19"/>
      <c r="CK172" s="57" cm="1">
        <f t="array" aca="1" ref="CK172" ca="1">IF(AU172="S", SUM(IF($C172&gt;0,IF(INDIRECT(ADDRESS($C172,43))&lt;&gt;1,INDIRECT(ADDRESS($C172,48)),0),0), IF($D172&gt;0,IF(INDIRECT(ADDRESS($D172,43))&lt;&gt;1,INDIRECT(ADDRESS($D172,48)),0),0), IF($E172&gt;0,IF(INDIRECT(ADDRESS($E172,43))&lt;&gt;1,INDIRECT(ADDRESS($E172,48)),0),0), IF($F172&gt;0,IF(INDIRECT(ADDRESS($F172,43))&lt;&gt;1,INDIRECT(ADDRESS($F172,48)),0),0), IF($G172&gt;0,IF(INDIRECT(ADDRESS($G172,43))&lt;&gt;1,INDIRECT(ADDRESS($G172,48)),0),0), IF($H172&gt;0,IF(INDIRECT(ADDRESS($H172,43))&lt;&gt;1,INDIRECT(ADDRESS($H172,48)),0),0), IF($I172&gt;0,IF(INDIRECT(ADDRESS($I172,43))&lt;&gt;1,INDIRECT(ADDRESS($I172,48)),0),0), IF($J172&gt;0,IF(INDIRECT(ADDRESS($J172,43))&lt;&gt;1,INDIRECT(ADDRESS($J172,48)),0),0), IF($K172&gt;0,IF(INDIRECT(ADDRESS($K172,43))&lt;&gt;1,INDIRECT(ADDRESS($K172,48)),0),0), IF($L172&gt;0,IF(INDIRECT(ADDRESS($L172,43))&lt;&gt;1,INDIRECT(ADDRESS($L172,48)),0),0), IF($M172&gt;0,IF(INDIRECT(ADDRESS($M172,43))&lt;&gt;1,INDIRECT(ADDRESS($M172,48)),0),0)), IF(AU172="L",SUM(IF($C172&gt;0,IF(INDIRECT(ADDRESS($C172,43))&lt;&gt;1,INDIRECT(ADDRESS($C172,50)),0),0), IF($D172&gt;0,IF(INDIRECT(ADDRESS($D172,43))&lt;&gt;1,INDIRECT(ADDRESS($D172,50)),0),0), IF($E172&gt;0,IF(INDIRECT(ADDRESS($E172,43))&lt;&gt;1,INDIRECT(ADDRESS($E172,50)),0),0), IF($F172&gt;0,IF(INDIRECT(ADDRESS($F172,43))&lt;&gt;1,INDIRECT(ADDRESS($F172,50)),0),0), IF($G172&gt;0,IF(INDIRECT(ADDRESS($G172,43))&lt;&gt;1,INDIRECT(ADDRESS($G172,50)),0),0), IF($G172&gt;0,IF(INDIRECT(ADDRESS($G172,43))&lt;&gt;1,INDIRECT(ADDRESS($G172,50)),0),0), IF($H172&gt;0,IF(INDIRECT(ADDRESS($H172,43))&lt;&gt;1,INDIRECT(ADDRESS($H172,50)),0),0), IF($I172&gt;0,IF(INDIRECT(ADDRESS($I172,43))&lt;&gt;1,INDIRECT(ADDRESS($I172,50)),0),0), IF($J172&gt;0,IF(INDIRECT(ADDRESS($J172,43))&lt;&gt;1,INDIRECT(ADDRESS($J172,50)),0),0), IF($K172&gt;0,IF(INDIRECT(ADDRESS($K172,43))&lt;&gt;1,INDIRECT(ADDRESS($K172,50)),0),0), IF($L172&gt;0,IF(INDIRECT(ADDRESS($L172,43))&lt;&gt;1,INDIRECT(ADDRESS($L172,50)),0),0), IF($M172&gt;0,IF(INDIRECT(ADDRESS($M172,43))&lt;&gt;1,INDIRECT(ADDRESS($M172,50)),0),0)), SUM(IF($C172&gt;0,IF(INDIRECT(ADDRESS($C172,43))&lt;&gt;1,INDIRECT(ADDRESS($C172,49)),0),0), IF($D172&gt;0,IF(INDIRECT(ADDRESS($D172,43))&lt;&gt;1,INDIRECT(ADDRESS($D172,49)),0),0), IF($E172&gt;0,IF(INDIRECT(ADDRESS($E172,43))&lt;&gt;1,INDIRECT(ADDRESS($E172,49)),0),0), IF($F172&gt;0,IF(INDIRECT(ADDRESS($F172,43))&lt;&gt;1,INDIRECT(ADDRESS($F172,49)),0),0), IF($G172&gt;0,IF(INDIRECT(ADDRESS($G172,43))&lt;&gt;1,INDIRECT(ADDRESS($G172,49)),0),0), IF($G172&gt;0,IF(INDIRECT(ADDRESS($G172,43))&lt;&gt;1,INDIRECT(ADDRESS($G172,49)),0),0), IF($H172&gt;0,IF(INDIRECT(ADDRESS($H172,43))&lt;&gt;1,INDIRECT(ADDRESS($H172,49)),0),0), IF($I172&gt;0,IF(INDIRECT(ADDRESS($I172,43))&lt;&gt;1,INDIRECT(ADDRESS($I172,49)),0),0), IF($J172&gt;0,IF(INDIRECT(ADDRESS($J172,43))&lt;&gt;1,INDIRECT(ADDRESS($J172,49)),0),0), IF($K172&gt;0,IF(INDIRECT(ADDRESS($K172,43))&lt;&gt;1,INDIRECT(ADDRESS($K172,49)),0),0), IF($L172&gt;0,IF(INDIRECT(ADDRESS($L172,43))&lt;&gt;1,INDIRECT(ADDRESS($L172,49)),0),0), IF($M172&gt;0,IF(INDIRECT(ADDRESS($M172,43))&lt;&gt;1,INDIRECT(ADDRESS($M172,49)),0),0))))</f>
        <v>0.66666666666666663</v>
      </c>
      <c r="CL172" s="57" cm="1">
        <f t="array" aca="1" ref="CL172" ca="1">SUM(IF($C172&gt;0,IF(INDIRECT(ADDRESS($C172,44))=1,INDIRECT(ADDRESS($C172,90)),0),0), IF($D172&gt;0,IF(INDIRECT(ADDRESS($D172,44))=1,INDIRECT(ADDRESS($D172,90)),0),0), IF($E172&gt;0,IF(INDIRECT(ADDRESS($E172,44))=1,INDIRECT(ADDRESS($E172,90)),0),0), IF($F172&gt;0,IF(INDIRECT(ADDRESS($F172,44))=1,INDIRECT(ADDRESS($F172,90)),0),0), IF($G172&gt;0,IF(INDIRECT(ADDRESS($G172,44))=1,INDIRECT(ADDRESS($G172,90)),0),0), IF($H172&gt;0,IF(INDIRECT(ADDRESS($H172,44))=1,INDIRECT(ADDRESS($H172,90)),0),0), IF($I172&gt;0,IF(INDIRECT(ADDRESS($I172,44))=1,INDIRECT(ADDRESS($I172,90)),0),0), IF($J172&gt;0,IF(INDIRECT(ADDRESS($J172,44))=1,INDIRECT(ADDRESS($J172,90)),0),0), IF($K172&gt;0,IF(INDIRECT(ADDRESS($K172,44))=1,INDIRECT(ADDRESS($K172,90)),0),0), IF($L172&gt;0,IF(INDIRECT(ADDRESS($L172,44))=1,INDIRECT(ADDRESS($L172,90)),0),0), IF($M172&gt;0,IF(INDIRECT(ADDRESS($M172,44))=1,INDIRECT(ADDRESS($M172,90)),0),0))</f>
        <v>14.000000000000002</v>
      </c>
      <c r="CM172" s="56">
        <f t="shared" ca="1" si="135"/>
        <v>0.43077223102982359</v>
      </c>
      <c r="CN172" s="59"/>
    </row>
    <row r="173" spans="1:92" x14ac:dyDescent="0.25">
      <c r="A173" s="52" t="s">
        <v>244</v>
      </c>
      <c r="B173" s="67">
        <v>101</v>
      </c>
      <c r="C173" s="67">
        <v>113</v>
      </c>
      <c r="D173" s="67">
        <v>115</v>
      </c>
      <c r="E173" s="67">
        <v>116</v>
      </c>
      <c r="F173" s="67">
        <v>117</v>
      </c>
      <c r="G173" s="67">
        <v>136</v>
      </c>
      <c r="H173" s="67">
        <v>136</v>
      </c>
      <c r="I173" s="67">
        <v>136</v>
      </c>
      <c r="J173" s="67">
        <v>136</v>
      </c>
      <c r="K173" s="67"/>
      <c r="L173" s="67"/>
      <c r="M173" s="67"/>
      <c r="N173" s="145">
        <f ca="1">3+SUM(INDIRECT(ADDRESS(B173,COLUMN())),IF(C173&gt;0,INDIRECT(ADDRESS(C173,COLUMN())),0),IF(D173&gt;0,INDIRECT(ADDRESS(D173,COLUMN())),0),IF(E173&gt;0,INDIRECT(ADDRESS(E173,COLUMN())),0),IF(F173&gt;0,INDIRECT(ADDRESS(F173,COLUMN())),0),IF(G173&gt;0,INDIRECT(ADDRESS(G173,COLUMN())),0),IF(H173&gt;0,INDIRECT(ADDRESS(H173,COLUMN())),0),IF(I173&gt;0,INDIRECT(ADDRESS(I173,COLUMN())),0),IF(J173&gt;0,INDIRECT(ADDRESS(J173,COLUMN())),0),IF(K173&gt;0,INDIRECT(ADDRESS(K173,COLUMN())),0),IF(L173&gt;0,INDIRECT(ADDRESS(L173,COLUMN())),0),IF(M173&gt;0,INDIRECT(ADDRESS(M173,COLUMN())),0))</f>
        <v>34</v>
      </c>
      <c r="O173" s="67" t="str" cm="1">
        <f t="array" aca="1" ref="O173" ca="1">INDIRECT(ADDRESS($B173,COLUMN()))</f>
        <v>Bomber</v>
      </c>
      <c r="P173" s="145">
        <v>6</v>
      </c>
      <c r="Q173" s="67" t="str" cm="1">
        <f t="array" aca="1" ref="Q173" ca="1">INDIRECT(ADDRESS($B173,COLUMN()))</f>
        <v>-</v>
      </c>
      <c r="R173" s="67" t="str" cm="1">
        <f t="array" aca="1" ref="R173" ca="1">INDIRECT(ADDRESS($B173,COLUMN()))</f>
        <v>-</v>
      </c>
      <c r="S173" s="67" cm="1">
        <f t="array" aca="1" ref="S173" ca="1">INDIRECT(ADDRESS($B173,COLUMN()))</f>
        <v>1</v>
      </c>
      <c r="T173" s="67" t="str" cm="1">
        <f t="array" aca="1" ref="T173" ca="1">INDIRECT(ADDRESS($B173,COLUMN()))</f>
        <v>1-3</v>
      </c>
      <c r="U173" s="67" cm="1">
        <f t="array" aca="1" ref="U173" ca="1">INDIRECT(ADDRESS($B173,COLUMN()))</f>
        <v>3</v>
      </c>
      <c r="V173" s="67" cm="1">
        <f t="array" aca="1" ref="V173" ca="1">INDIRECT(ADDRESS($B173,COLUMN()))</f>
        <v>0</v>
      </c>
      <c r="W173" s="67" cm="1">
        <f t="array" aca="1" ref="W173" ca="1">INDIRECT(ADDRESS($B173,COLUMN()))</f>
        <v>4</v>
      </c>
      <c r="X173" s="67" cm="1">
        <f t="array" aca="1" ref="X173" ca="1">INDIRECT(ADDRESS($B173,COLUMN()))</f>
        <v>5</v>
      </c>
      <c r="Y173" s="67" cm="1">
        <f t="array" aca="1" ref="Y173" ca="1">INDIRECT(ADDRESS($B173,COLUMN()))</f>
        <v>2</v>
      </c>
      <c r="Z173" s="67" cm="1">
        <f t="array" aca="1" ref="Z173" ca="1">INDIRECT(ADDRESS($B173,COLUMN()))</f>
        <v>5</v>
      </c>
      <c r="AA173" s="67" cm="1">
        <f t="array" aca="1" ref="AA173" ca="1">INDIRECT(ADDRESS($B173,COLUMN()))</f>
        <v>0</v>
      </c>
      <c r="AB173" s="56">
        <f t="shared" ca="1" si="121"/>
        <v>0.58977359004073071</v>
      </c>
      <c r="AC173" s="56">
        <f t="shared" ca="1" si="122"/>
        <v>0.58989745274621541</v>
      </c>
      <c r="AD173" s="56">
        <f t="shared" ca="1" si="123"/>
        <v>3.0777258404150367</v>
      </c>
      <c r="AF173" s="52"/>
      <c r="AG173" s="52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2"/>
      <c r="AU173" s="54" t="s">
        <v>117</v>
      </c>
      <c r="AV173" s="57" cm="1">
        <f t="array" aca="1" ref="AV173" ca="1">SUM(IF($C173&gt;0,IF(AND(INDIRECT(ADDRESS($C173,44))=0,INDIRECT(ADDRESS($C173,38))="UL",ISERROR(SEARCH("Rear",INDIRECT(ADDRESS($C173,33)))),ISERROR(SEARCH("Side",INDIRECT(ADDRESS($C173,33))))),INDIRECT(ADDRESS($C173,COLUMN())),0),0),IF($D173&gt;0,IF(AND(INDIRECT(ADDRESS($D173,44))=0,INDIRECT(ADDRESS($D173,38))="UL",ISERROR(SEARCH("Rear",INDIRECT(ADDRESS($D173,33)))),ISERROR(SEARCH("Side",INDIRECT(ADDRESS($D173,33))))),INDIRECT(ADDRESS($D173,COLUMN())),0),0),IF($E173&gt;0,IF(AND(INDIRECT(ADDRESS($E173,44))=0,INDIRECT(ADDRESS($E173,38))="UL",ISERROR(SEARCH("Rear",INDIRECT(ADDRESS($E173,33)))),ISERROR(SEARCH("Side",INDIRECT(ADDRESS($E173,33))))),INDIRECT(ADDRESS($E173,COLUMN())),0),0),IF($F173&gt;0,IF(AND(INDIRECT(ADDRESS($F173,44))=0,INDIRECT(ADDRESS($F173,38))="UL",ISERROR(SEARCH("Rear",INDIRECT(ADDRESS($F173,33)))),ISERROR(SEARCH("Side",INDIRECT(ADDRESS($F173,33))))),INDIRECT(ADDRESS($F173,COLUMN())),0),0),IF($G173&gt;0,IF(AND(INDIRECT(ADDRESS($G173,44))=0,INDIRECT(ADDRESS($G173,38))="UL",ISERROR(SEARCH("Rear",INDIRECT(ADDRESS($G173,33)))),ISERROR(SEARCH("Side",INDIRECT(ADDRESS($G173,33))))),INDIRECT(ADDRESS($G173,COLUMN())),0),0),IF($H173&gt;0,IF(AND(INDIRECT(ADDRESS($H173,44))=0,INDIRECT(ADDRESS($H173,38))="UL",ISERROR(SEARCH("Rear",INDIRECT(ADDRESS($H173,33)))),ISERROR(SEARCH("Side",INDIRECT(ADDRESS($H173,33))))),INDIRECT(ADDRESS($H173,COLUMN())),0),0),IF($I173&gt;0,IF(AND(INDIRECT(ADDRESS($I173,44))=0,INDIRECT(ADDRESS($I173,38))="UL",ISERROR(SEARCH("Rear",INDIRECT(ADDRESS($I173,33)))),ISERROR(SEARCH("Side",INDIRECT(ADDRESS($I173,33))))),INDIRECT(ADDRESS($I173,COLUMN())),0),0),IF($J173&gt;0,IF(AND(INDIRECT(ADDRESS($J173,44))=0,INDIRECT(ADDRESS($J173,38))="UL",ISERROR(SEARCH("Rear",INDIRECT(ADDRESS($J173,33)))),ISERROR(SEARCH("Side",INDIRECT(ADDRESS($J173,33))))),INDIRECT(ADDRESS($J173,COLUMN())),0),0),IF($K173&gt;0,IF(AND(INDIRECT(ADDRESS($K173,44))=0,INDIRECT(ADDRESS($K173,38))="UL",ISERROR(SEARCH("Rear",INDIRECT(ADDRESS($K173,33)))),ISERROR(SEARCH("Side",INDIRECT(ADDRESS($K173,33))))),INDIRECT(ADDRESS($K173,COLUMN())),0),0),IF($L173&gt;0,IF(AND(INDIRECT(ADDRESS($L173,44))=0,INDIRECT(ADDRESS($L173,38))="UL",ISERROR(SEARCH("Rear",INDIRECT(ADDRESS($L173,33)))),ISERROR(SEARCH("Side",INDIRECT(ADDRESS($L173,33))))),INDIRECT(ADDRESS($L173,COLUMN())),0),0),IF($M173&gt;0,IF(AND(INDIRECT(ADDRESS($M173,44))=0,INDIRECT(ADDRESS($M173,38))="UL",ISERROR(SEARCH("Rear",INDIRECT(ADDRESS($M173,33)))),ISERROR(SEARCH("Side",INDIRECT(ADDRESS($M173,33))))),INDIRECT(ADDRESS($M173,COLUMN())),0),0))</f>
        <v>0.33333333333333331</v>
      </c>
      <c r="AW173" s="57" cm="1">
        <f t="array" aca="1" ref="AW173" ca="1">SUM(IF($C173&gt;0,IF(AND(INDIRECT(ADDRESS($C173,44))=0,INDIRECT(ADDRESS($C173,38))="UL",ISERROR(SEARCH("Rear",INDIRECT(ADDRESS($C173,33)))),ISERROR(SEARCH("Side",INDIRECT(ADDRESS($C173,33))))),INDIRECT(ADDRESS($C173,COLUMN())),0),0),IF($D173&gt;0,IF(AND(INDIRECT(ADDRESS($D173,44))=0,INDIRECT(ADDRESS($D173,38))="UL",ISERROR(SEARCH("Rear",INDIRECT(ADDRESS($D173,33)))),ISERROR(SEARCH("Side",INDIRECT(ADDRESS($D173,33))))),INDIRECT(ADDRESS($D173,COLUMN())),0),0),IF($E173&gt;0,IF(AND(INDIRECT(ADDRESS($E173,44))=0,INDIRECT(ADDRESS($E173,38))="UL",ISERROR(SEARCH("Rear",INDIRECT(ADDRESS($E173,33)))),ISERROR(SEARCH("Side",INDIRECT(ADDRESS($E173,33))))),INDIRECT(ADDRESS($E173,COLUMN())),0),0),IF($F173&gt;0,IF(AND(INDIRECT(ADDRESS($F173,44))=0,INDIRECT(ADDRESS($F173,38))="UL",ISERROR(SEARCH("Rear",INDIRECT(ADDRESS($F173,33)))),ISERROR(SEARCH("Side",INDIRECT(ADDRESS($F173,33))))),INDIRECT(ADDRESS($F173,COLUMN())),0),0),IF($G173&gt;0,IF(AND(INDIRECT(ADDRESS($G173,44))=0,INDIRECT(ADDRESS($G173,38))="UL",ISERROR(SEARCH("Rear",INDIRECT(ADDRESS($G173,33)))),ISERROR(SEARCH("Side",INDIRECT(ADDRESS($G173,33))))),INDIRECT(ADDRESS($G173,COLUMN())),0),0),IF($H173&gt;0,IF(AND(INDIRECT(ADDRESS($H173,44))=0,INDIRECT(ADDRESS($H173,38))="UL",ISERROR(SEARCH("Rear",INDIRECT(ADDRESS($H173,33)))),ISERROR(SEARCH("Side",INDIRECT(ADDRESS($H173,33))))),INDIRECT(ADDRESS($H173,COLUMN())),0),0),IF($I173&gt;0,IF(AND(INDIRECT(ADDRESS($I173,44))=0,INDIRECT(ADDRESS($I173,38))="UL",ISERROR(SEARCH("Rear",INDIRECT(ADDRESS($I173,33)))),ISERROR(SEARCH("Side",INDIRECT(ADDRESS($I173,33))))),INDIRECT(ADDRESS($I173,COLUMN())),0),0),IF($J173&gt;0,IF(AND(INDIRECT(ADDRESS($J173,44))=0,INDIRECT(ADDRESS($J173,38))="UL",ISERROR(SEARCH("Rear",INDIRECT(ADDRESS($J173,33)))),ISERROR(SEARCH("Side",INDIRECT(ADDRESS($J173,33))))),INDIRECT(ADDRESS($J173,COLUMN())),0),0),IF($K173&gt;0,IF(AND(INDIRECT(ADDRESS($K173,44))=0,INDIRECT(ADDRESS($K173,38))="UL",ISERROR(SEARCH("Rear",INDIRECT(ADDRESS($K173,33)))),ISERROR(SEARCH("Side",INDIRECT(ADDRESS($K173,33))))),INDIRECT(ADDRESS($K173,COLUMN())),0),0),IF($L173&gt;0,IF(AND(INDIRECT(ADDRESS($L173,44))=0,INDIRECT(ADDRESS($L173,38))="UL",ISERROR(SEARCH("Rear",INDIRECT(ADDRESS($L173,33)))),ISERROR(SEARCH("Side",INDIRECT(ADDRESS($L173,33))))),INDIRECT(ADDRESS($L173,COLUMN())),0),0),IF($M173&gt;0,IF(AND(INDIRECT(ADDRESS($M173,44))=0,INDIRECT(ADDRESS($M173,38))="UL",ISERROR(SEARCH("Rear",INDIRECT(ADDRESS($M173,33)))),ISERROR(SEARCH("Side",INDIRECT(ADDRESS($M173,33))))),INDIRECT(ADDRESS($M173,COLUMN())),0),0))</f>
        <v>0.88888888888888884</v>
      </c>
      <c r="AX173" s="57" cm="1">
        <f t="array" aca="1" ref="AX173" ca="1">SUM(IF($C173&gt;0,IF(AND(INDIRECT(ADDRESS($C173,44))=0,INDIRECT(ADDRESS($C173,38))="UL",ISERROR(SEARCH("Rear",INDIRECT(ADDRESS($C173,33)))),ISERROR(SEARCH("Side",INDIRECT(ADDRESS($C173,33))))),INDIRECT(ADDRESS($C173,COLUMN())),0),0),IF($D173&gt;0,IF(AND(INDIRECT(ADDRESS($D173,44))=0,INDIRECT(ADDRESS($D173,38))="UL",ISERROR(SEARCH("Rear",INDIRECT(ADDRESS($D173,33)))),ISERROR(SEARCH("Side",INDIRECT(ADDRESS($D173,33))))),INDIRECT(ADDRESS($D173,COLUMN())),0),0),IF($E173&gt;0,IF(AND(INDIRECT(ADDRESS($E173,44))=0,INDIRECT(ADDRESS($E173,38))="UL",ISERROR(SEARCH("Rear",INDIRECT(ADDRESS($E173,33)))),ISERROR(SEARCH("Side",INDIRECT(ADDRESS($E173,33))))),INDIRECT(ADDRESS($E173,COLUMN())),0),0),IF($F173&gt;0,IF(AND(INDIRECT(ADDRESS($F173,44))=0,INDIRECT(ADDRESS($F173,38))="UL",ISERROR(SEARCH("Rear",INDIRECT(ADDRESS($F173,33)))),ISERROR(SEARCH("Side",INDIRECT(ADDRESS($F173,33))))),INDIRECT(ADDRESS($F173,COLUMN())),0),0),IF($G173&gt;0,IF(AND(INDIRECT(ADDRESS($G173,44))=0,INDIRECT(ADDRESS($G173,38))="UL",ISERROR(SEARCH("Rear",INDIRECT(ADDRESS($G173,33)))),ISERROR(SEARCH("Side",INDIRECT(ADDRESS($G173,33))))),INDIRECT(ADDRESS($G173,COLUMN())),0),0),IF($H173&gt;0,IF(AND(INDIRECT(ADDRESS($H173,44))=0,INDIRECT(ADDRESS($H173,38))="UL",ISERROR(SEARCH("Rear",INDIRECT(ADDRESS($H173,33)))),ISERROR(SEARCH("Side",INDIRECT(ADDRESS($H173,33))))),INDIRECT(ADDRESS($H173,COLUMN())),0),0),IF($I173&gt;0,IF(AND(INDIRECT(ADDRESS($I173,44))=0,INDIRECT(ADDRESS($I173,38))="UL",ISERROR(SEARCH("Rear",INDIRECT(ADDRESS($I173,33)))),ISERROR(SEARCH("Side",INDIRECT(ADDRESS($I173,33))))),INDIRECT(ADDRESS($I173,COLUMN())),0),0),IF($J173&gt;0,IF(AND(INDIRECT(ADDRESS($J173,44))=0,INDIRECT(ADDRESS($J173,38))="UL",ISERROR(SEARCH("Rear",INDIRECT(ADDRESS($J173,33)))),ISERROR(SEARCH("Side",INDIRECT(ADDRESS($J173,33))))),INDIRECT(ADDRESS($J173,COLUMN())),0),0),IF($K173&gt;0,IF(AND(INDIRECT(ADDRESS($K173,44))=0,INDIRECT(ADDRESS($K173,38))="UL",ISERROR(SEARCH("Rear",INDIRECT(ADDRESS($K173,33)))),ISERROR(SEARCH("Side",INDIRECT(ADDRESS($K173,33))))),INDIRECT(ADDRESS($K173,COLUMN())),0),0),IF($L173&gt;0,IF(AND(INDIRECT(ADDRESS($L173,44))=0,INDIRECT(ADDRESS($L173,38))="UL",ISERROR(SEARCH("Rear",INDIRECT(ADDRESS($L173,33)))),ISERROR(SEARCH("Side",INDIRECT(ADDRESS($L173,33))))),INDIRECT(ADDRESS($L173,COLUMN())),0),0),IF($M173&gt;0,IF(AND(INDIRECT(ADDRESS($M173,44))=0,INDIRECT(ADDRESS($M173,38))="UL",ISERROR(SEARCH("Rear",INDIRECT(ADDRESS($M173,33)))),ISERROR(SEARCH("Side",INDIRECT(ADDRESS($M173,33))))),INDIRECT(ADDRESS($M173,COLUMN())),0),0))</f>
        <v>0.33333333333333331</v>
      </c>
      <c r="AY173" s="58">
        <f t="shared" ca="1" si="124"/>
        <v>0.88888888888888884</v>
      </c>
      <c r="AZ173" s="58">
        <f t="shared" ca="1" si="125"/>
        <v>0.51851851851851849</v>
      </c>
      <c r="BA173" s="58" cm="1">
        <f t="array" aca="1" ref="BA173" ca="1">SUM(IF($C173&gt;0,IF(AND(INDIRECT(ADDRESS($C173,44))=0,INDIRECT(ADDRESS($C173,38))="UL"),INDIRECT(ADDRESS($C173,COLUMN())),0),0),IF($D173&gt;0,IF(AND(INDIRECT(ADDRESS($D173,44))=0,INDIRECT(ADDRESS($D173,38))="UL"),INDIRECT(ADDRESS($D173,COLUMN())),0),0),IF($E173&gt;0,IF(AND(INDIRECT(ADDRESS($E173,44))=0,INDIRECT(ADDRESS($E173,38))="UL"),INDIRECT(ADDRESS($E173,COLUMN())),0),0),IF($F173&gt;0,IF(AND(INDIRECT(ADDRESS($F173,44))=0,INDIRECT(ADDRESS($F173,38))="UL"),INDIRECT(ADDRESS($F173,COLUMN())),0),0),IF($G173&gt;0,IF(AND(INDIRECT(ADDRESS($G173,44))=0,INDIRECT(ADDRESS($G173,38))="UL"),INDIRECT(ADDRESS($G173,COLUMN())),0),0),IF($H173&gt;0,IF(AND(INDIRECT(ADDRESS($H173,44))=0,INDIRECT(ADDRESS($H173,38))="UL"),INDIRECT(ADDRESS($H173,COLUMN())),0),0),IF($I173&gt;0,IF(AND(INDIRECT(ADDRESS($I173,44))=0,INDIRECT(ADDRESS($I173,38))="UL"),INDIRECT(ADDRESS($I173,COLUMN())),0),0),IF($J173&gt;0,IF(AND(INDIRECT(ADDRESS($J173,44))=0,INDIRECT(ADDRESS($J173,38))="UL"),INDIRECT(ADDRESS($J173,COLUMN())),0),0),IF($K173&gt;0,IF(AND(INDIRECT(ADDRESS($K173,44))=0,INDIRECT(ADDRESS($K173,38))="UL"),INDIRECT(ADDRESS($K173,COLUMN())),0),0),IF($L173&gt;0,IF(AND(INDIRECT(ADDRESS($L173,44))=0,INDIRECT(ADDRESS($L173,38))="UL"),INDIRECT(ADDRESS($L173,COLUMN())),0),0),IF($M173&gt;0,IF(AND(INDIRECT(ADDRESS($M173,44))=0,INDIRECT(ADDRESS($M173,38))="UL"),INDIRECT(ADDRESS($M173,COLUMN())),0),0))</f>
        <v>0.45305114638447969</v>
      </c>
      <c r="BB173" s="58" cm="1">
        <f t="array" aca="1" ref="BB173" ca="1">SUM(IF($C173&gt;0,IF(AND(INDIRECT(ADDRESS($C173,44))=0,INDIRECT(ADDRESS($C173,38))="UL"),INDIRECT(ADDRESS($C173,COLUMN())),0),0),IF($D173&gt;0,IF(AND(INDIRECT(ADDRESS($D173,44))=0,INDIRECT(ADDRESS($D173,38))="UL"),INDIRECT(ADDRESS($D173,COLUMN())),0),0),IF($E173&gt;0,IF(AND(INDIRECT(ADDRESS($E173,44))=0,INDIRECT(ADDRESS($E173,38))="UL"),INDIRECT(ADDRESS($E173,COLUMN())),0),0),IF($F173&gt;0,IF(AND(INDIRECT(ADDRESS($F173,44))=0,INDIRECT(ADDRESS($F173,38))="UL"),INDIRECT(ADDRESS($F173,COLUMN())),0),0),IF($G173&gt;0,IF(AND(INDIRECT(ADDRESS($G173,44))=0,INDIRECT(ADDRESS($G173,38))="UL"),INDIRECT(ADDRESS($G173,COLUMN())),0),0),IF($H173&gt;0,IF(AND(INDIRECT(ADDRESS($H173,44))=0,INDIRECT(ADDRESS($H173,38))="UL"),INDIRECT(ADDRESS($H173,COLUMN())),0),0),IF($I173&gt;0,IF(AND(INDIRECT(ADDRESS($I173,44))=0,INDIRECT(ADDRESS($I173,38))="UL"),INDIRECT(ADDRESS($I173,COLUMN())),0),0),IF($J173&gt;0,IF(AND(INDIRECT(ADDRESS($J173,44))=0,INDIRECT(ADDRESS($J173,38))="UL"),INDIRECT(ADDRESS($J173,COLUMN())),0),0),IF($K173&gt;0,IF(AND(INDIRECT(ADDRESS($K173,44))=0,INDIRECT(ADDRESS($K173,38))="UL"),INDIRECT(ADDRESS($K173,COLUMN())),0),0),IF($L173&gt;0,IF(AND(INDIRECT(ADDRESS($L173,44))=0,INDIRECT(ADDRESS($L173,38))="UL"),INDIRECT(ADDRESS($L173,COLUMN())),0),0),IF($M173&gt;0,IF(AND(INDIRECT(ADDRESS($M173,44))=0,INDIRECT(ADDRESS($M173,38))="UL"),INDIRECT(ADDRESS($M173,COLUMN())),0),0))</f>
        <v>0.30814814814814806</v>
      </c>
      <c r="BC173" s="58" cm="1">
        <f t="array" aca="1" ref="BC173" ca="1">SUM(IF($C173&gt;0,IF(AND(INDIRECT(ADDRESS($C173,44))=0,INDIRECT(ADDRESS($C173,38))="UL"),INDIRECT(ADDRESS($C173,COLUMN())),0),0),IF($D173&gt;0,IF(AND(INDIRECT(ADDRESS($D173,44))=0,INDIRECT(ADDRESS($D173,38))="UL"),INDIRECT(ADDRESS($D173,COLUMN())),0),0),IF($E173&gt;0,IF(AND(INDIRECT(ADDRESS($E173,44))=0,INDIRECT(ADDRESS($E173,38))="UL"),INDIRECT(ADDRESS($E173,COLUMN())),0),0),IF($F173&gt;0,IF(AND(INDIRECT(ADDRESS($F173,44))=0,INDIRECT(ADDRESS($F173,38))="UL"),INDIRECT(ADDRESS($F173,COLUMN())),0),0),IF($G173&gt;0,IF(AND(INDIRECT(ADDRESS($G173,44))=0,INDIRECT(ADDRESS($G173,38))="UL"),INDIRECT(ADDRESS($G173,COLUMN())),0),0),IF($H173&gt;0,IF(AND(INDIRECT(ADDRESS($H173,44))=0,INDIRECT(ADDRESS($H173,38))="UL"),INDIRECT(ADDRESS($H173,COLUMN())),0),0),IF($I173&gt;0,IF(AND(INDIRECT(ADDRESS($I173,44))=0,INDIRECT(ADDRESS($I173,38))="UL"),INDIRECT(ADDRESS($I173,COLUMN())),0),0),IF($J173&gt;0,IF(AND(INDIRECT(ADDRESS($J173,44))=0,INDIRECT(ADDRESS($J173,38))="UL"),INDIRECT(ADDRESS($J173,COLUMN())),0),0),IF($K173&gt;0,IF(AND(INDIRECT(ADDRESS($K173,44))=0,INDIRECT(ADDRESS($K173,38))="UL"),INDIRECT(ADDRESS($K173,COLUMN())),0),0),IF($L173&gt;0,IF(AND(INDIRECT(ADDRESS($L173,44))=0,INDIRECT(ADDRESS($L173,38))="UL"),INDIRECT(ADDRESS($L173,COLUMN())),0),0),IF($M173&gt;0,IF(AND(INDIRECT(ADDRESS($M173,44))=0,INDIRECT(ADDRESS($M173,38))="UL"),INDIRECT(ADDRESS($M173,COLUMN())),0),0))</f>
        <v>0.25375661375661374</v>
      </c>
      <c r="BD173" s="58" cm="1">
        <f t="array" aca="1" ref="BD173" ca="1">SUM(IF($C173&gt;0,IF(AND(INDIRECT(ADDRESS($C173,44))=0,INDIRECT(ADDRESS($C173,38))="UL"),INDIRECT(ADDRESS($C173,COLUMN())),0),0),IF($D173&gt;0,IF(AND(INDIRECT(ADDRESS($D173,44))=0,INDIRECT(ADDRESS($D173,38))="UL"),INDIRECT(ADDRESS($D173,COLUMN())),0),0),IF($E173&gt;0,IF(AND(INDIRECT(ADDRESS($E173,44))=0,INDIRECT(ADDRESS($E173,38))="UL"),INDIRECT(ADDRESS($E173,COLUMN())),0),0),IF($F173&gt;0,IF(AND(INDIRECT(ADDRESS($F173,44))=0,INDIRECT(ADDRESS($F173,38))="UL"),INDIRECT(ADDRESS($F173,COLUMN())),0),0),IF($G173&gt;0,IF(AND(INDIRECT(ADDRESS($G173,44))=0,INDIRECT(ADDRESS($G173,38))="UL"),INDIRECT(ADDRESS($G173,COLUMN())),0),0),IF($H173&gt;0,IF(AND(INDIRECT(ADDRESS($H173,44))=0,INDIRECT(ADDRESS($H173,38))="UL"),INDIRECT(ADDRESS($H173,COLUMN())),0),0),IF($I173&gt;0,IF(AND(INDIRECT(ADDRESS($I173,44))=0,INDIRECT(ADDRESS($I173,38))="UL"),INDIRECT(ADDRESS($I173,COLUMN())),0),0),IF($J173&gt;0,IF(AND(INDIRECT(ADDRESS($J173,44))=0,INDIRECT(ADDRESS($J173,38))="UL"),INDIRECT(ADDRESS($J173,COLUMN())),0),0),IF($K173&gt;0,IF(AND(INDIRECT(ADDRESS($K173,44))=0,INDIRECT(ADDRESS($K173,38))="UL"),INDIRECT(ADDRESS($K173,COLUMN())),0),0),IF($L173&gt;0,IF(AND(INDIRECT(ADDRESS($L173,44))=0,INDIRECT(ADDRESS($L173,38))="UL"),INDIRECT(ADDRESS($L173,COLUMN())),0),0),IF($M173&gt;0,IF(AND(INDIRECT(ADDRESS($M173,44))=0,INDIRECT(ADDRESS($M173,38))="UL"),INDIRECT(ADDRESS($M173,COLUMN())),0),0))</f>
        <v>0.40839506172839501</v>
      </c>
      <c r="BE173" s="57">
        <f t="shared" ca="1" si="126"/>
        <v>0.25375661375661374</v>
      </c>
      <c r="BF173" s="57" cm="1">
        <f t="array" aca="1" ref="BF173" ca="1">SUM(IF($C173&gt;0,IF(INDIRECT(ADDRESS($C173,45))=1,INDIRECT(ADDRESS($C173,52))*INDIRECT(ADDRESS($C173,42))/5,0),0), IF($D173&gt;0,IF(INDIRECT(ADDRESS($D173,45))=1,INDIRECT(ADDRESS($D173,52))*INDIRECT(ADDRESS($D173,42))/5,0),0), IF($E173&gt;0,IF(INDIRECT(ADDRESS($E173,45))=1,INDIRECT(ADDRESS($E173,52))*INDIRECT(ADDRESS($E173,42))/5,0),0), IF($F173&gt;0,IF(INDIRECT(ADDRESS($F173,45))=1,INDIRECT(ADDRESS($F173,52))*INDIRECT(ADDRESS($F173,42))/5,0),0), IF($G173&gt;0,IF(INDIRECT(ADDRESS($G173,45))=1,INDIRECT(ADDRESS($G173,52))*INDIRECT(ADDRESS($G173,42))/5,0),0), IF($H173&gt;0,IF(INDIRECT(ADDRESS($H173,45))=1,INDIRECT(ADDRESS($H173,52))*INDIRECT(ADDRESS($H173,42))/5,0),0)
)*$BF$296/100</f>
        <v>9.2592592592592605E-3</v>
      </c>
      <c r="BG173" s="19">
        <v>1</v>
      </c>
      <c r="BH173" s="57" cm="1">
        <f t="array" aca="1" ref="BH173" ca="1">SUM(IF($C173&gt;0,IF(AND(INDIRECT(ADDRESS($C173,44))=0,INDIRECT(ADDRESS($C173,38))&lt;&gt;"UL"),INDIRECT(ADDRESS($C173,COLUMN()-12)),0),0), IF($D173&gt;0,IF(AND(INDIRECT(ADDRESS($D173,44))=0,INDIRECT(ADDRESS($D173,38))&lt;&gt;"UL"),INDIRECT(ADDRESS($D173,COLUMN()-12)),0),0), IF($E173&gt;0,IF(AND(INDIRECT(ADDRESS($E173,44))=0,INDIRECT(ADDRESS($E173,38))&lt;&gt;"UL"),INDIRECT(ADDRESS($E173,COLUMN()-12)),0),0), IF($F173&gt;0,IF(AND(INDIRECT(ADDRESS($F173,44))=0,INDIRECT(ADDRESS($F173,38))&lt;&gt;"UL"),INDIRECT(ADDRESS($F173,COLUMN()-12)),0),0), IF($G173&gt;0,IF(AND(INDIRECT(ADDRESS($G173,44))=0,INDIRECT(ADDRESS($G173,38))&lt;&gt;"UL"),INDIRECT(ADDRESS($G173,COLUMN()-12)),0),0), IF($H173&gt;0,IF(AND(INDIRECT(ADDRESS($H173,44))=0,INDIRECT(ADDRESS($H173,38))&lt;&gt;"UL"),INDIRECT(ADDRESS($H173,COLUMN()-12)),0),0), IF($I173&gt;0,IF(AND(INDIRECT(ADDRESS($I173,44))=0,INDIRECT(ADDRESS($I173,38))&lt;&gt;"UL"),INDIRECT(ADDRESS($I173,COLUMN()-12)),0),0), IF($J173&gt;0,IF(AND(INDIRECT(ADDRESS($J173,44))=0,INDIRECT(ADDRESS($J173,38))&lt;&gt;"UL"),INDIRECT(ADDRESS($J173,COLUMN()-12)),0),0), IF($K173&gt;0,IF(AND(INDIRECT(ADDRESS($K173,44))=0,INDIRECT(ADDRESS($K173,38))&lt;&gt;"UL"),INDIRECT(ADDRESS($K173,COLUMN()-12)),0),0), IF($L173&gt;0,IF(AND(INDIRECT(ADDRESS($L173,44))=0,INDIRECT(ADDRESS($L173,38))&lt;&gt;"UL"),INDIRECT(ADDRESS($L173,COLUMN()-12)),0),0), IF($M173&gt;0,IF(AND(INDIRECT(ADDRESS($M173,44))=0,INDIRECT(ADDRESS($M173,38))&lt;&gt;"UL"),INDIRECT(ADDRESS($M173,COLUMN()-12)),0),0))</f>
        <v>0</v>
      </c>
      <c r="BI173" s="57" cm="1">
        <f t="array" aca="1" ref="BI173" ca="1">SUM(IF($C173&gt;0,IF(AND(INDIRECT(ADDRESS($C173,44))=0,INDIRECT(ADDRESS($C173,38))&lt;&gt;"UL"),INDIRECT(ADDRESS($C173,COLUMN()-12)),0),0), IF($D173&gt;0,IF(AND(INDIRECT(ADDRESS($D173,44))=0,INDIRECT(ADDRESS($D173,38))&lt;&gt;"UL"),INDIRECT(ADDRESS($D173,COLUMN()-12)),0),0), IF($E173&gt;0,IF(AND(INDIRECT(ADDRESS($E173,44))=0,INDIRECT(ADDRESS($E173,38))&lt;&gt;"UL"),INDIRECT(ADDRESS($E173,COLUMN()-12)),0),0), IF($F173&gt;0,IF(AND(INDIRECT(ADDRESS($F173,44))=0,INDIRECT(ADDRESS($F173,38))&lt;&gt;"UL"),INDIRECT(ADDRESS($F173,COLUMN()-12)),0),0), IF($G173&gt;0,IF(AND(INDIRECT(ADDRESS($G173,44))=0,INDIRECT(ADDRESS($G173,38))&lt;&gt;"UL"),INDIRECT(ADDRESS($G173,COLUMN()-12)),0),0), IF($H173&gt;0,IF(AND(INDIRECT(ADDRESS($H173,44))=0,INDIRECT(ADDRESS($H173,38))&lt;&gt;"UL"),INDIRECT(ADDRESS($H173,COLUMN()-12)),0),0), IF($I173&gt;0,IF(AND(INDIRECT(ADDRESS($I173,44))=0,INDIRECT(ADDRESS($I173,38))&lt;&gt;"UL"),INDIRECT(ADDRESS($I173,COLUMN()-12)),0),0), IF($J173&gt;0,IF(AND(INDIRECT(ADDRESS($J173,44))=0,INDIRECT(ADDRESS($J173,38))&lt;&gt;"UL"),INDIRECT(ADDRESS($J173,COLUMN()-12)),0),0), IF($K173&gt;0,IF(AND(INDIRECT(ADDRESS($K173,44))=0,INDIRECT(ADDRESS($K173,38))&lt;&gt;"UL"),INDIRECT(ADDRESS($K173,COLUMN()-12)),0),0), IF($L173&gt;0,IF(AND(INDIRECT(ADDRESS($L173,44))=0,INDIRECT(ADDRESS($L173,38))&lt;&gt;"UL"),INDIRECT(ADDRESS($L173,COLUMN()-12)),0),0), IF($M173&gt;0,IF(AND(INDIRECT(ADDRESS($M173,44))=0,INDIRECT(ADDRESS($M173,38))&lt;&gt;"UL"),INDIRECT(ADDRESS($M173,COLUMN()-12)),0),0))</f>
        <v>2.2222222222222219</v>
      </c>
      <c r="BJ173" s="57" cm="1">
        <f t="array" aca="1" ref="BJ173" ca="1">SUM(IF($C173&gt;0,IF(AND(INDIRECT(ADDRESS($C173,44))=0,INDIRECT(ADDRESS($C173,38))&lt;&gt;"UL"),INDIRECT(ADDRESS($C173,COLUMN()-12)),0),0), IF($D173&gt;0,IF(AND(INDIRECT(ADDRESS($D173,44))=0,INDIRECT(ADDRESS($D173,38))&lt;&gt;"UL"),INDIRECT(ADDRESS($D173,COLUMN()-12)),0),0), IF($E173&gt;0,IF(AND(INDIRECT(ADDRESS($E173,44))=0,INDIRECT(ADDRESS($E173,38))&lt;&gt;"UL"),INDIRECT(ADDRESS($E173,COLUMN()-12)),0),0), IF($F173&gt;0,IF(AND(INDIRECT(ADDRESS($F173,44))=0,INDIRECT(ADDRESS($F173,38))&lt;&gt;"UL"),INDIRECT(ADDRESS($F173,COLUMN()-12)),0),0), IF($G173&gt;0,IF(AND(INDIRECT(ADDRESS($G173,44))=0,INDIRECT(ADDRESS($G173,38))&lt;&gt;"UL"),INDIRECT(ADDRESS($G173,COLUMN()-12)),0),0), IF($H173&gt;0,IF(AND(INDIRECT(ADDRESS($H173,44))=0,INDIRECT(ADDRESS($H173,38))&lt;&gt;"UL"),INDIRECT(ADDRESS($H173,COLUMN()-12)),0),0), IF($I173&gt;0,IF(AND(INDIRECT(ADDRESS($I173,44))=0,INDIRECT(ADDRESS($I173,38))&lt;&gt;"UL"),INDIRECT(ADDRESS($I173,COLUMN()-12)),0),0), IF($J173&gt;0,IF(AND(INDIRECT(ADDRESS($J173,44))=0,INDIRECT(ADDRESS($J173,38))&lt;&gt;"UL"),INDIRECT(ADDRESS($J173,COLUMN()-12)),0),0), IF($K173&gt;0,IF(AND(INDIRECT(ADDRESS($K173,44))=0,INDIRECT(ADDRESS($K173,38))&lt;&gt;"UL"),INDIRECT(ADDRESS($K173,COLUMN()-12)),0),0), IF($L173&gt;0,IF(AND(INDIRECT(ADDRESS($L173,44))=0,INDIRECT(ADDRESS($L173,38))&lt;&gt;"UL"),INDIRECT(ADDRESS($L173,COLUMN()-12)),0),0), IF($M173&gt;0,IF(AND(INDIRECT(ADDRESS($M173,44))=0,INDIRECT(ADDRESS($M173,38))&lt;&gt;"UL"),INDIRECT(ADDRESS($M173,COLUMN()-12)),0),0))</f>
        <v>2.2222222222222219</v>
      </c>
      <c r="BK173" s="57">
        <f t="shared" ca="1" si="127"/>
        <v>2.2222222222222219</v>
      </c>
      <c r="BL173" s="58">
        <f t="shared" ca="1" si="128"/>
        <v>1.4814814814814812</v>
      </c>
      <c r="BM173" s="57" cm="1">
        <f t="array" aca="1" ref="BM173" ca="1">SUM(IF($C173&gt;0,IF(AND(INDIRECT(ADDRESS($C173,44))=0,INDIRECT(ADDRESS($C173,38))&lt;&gt;"UL"),INDIRECT(ADDRESS($C173,COLUMN()-12)),0),0), IF($D173&gt;0,IF(AND(INDIRECT(ADDRESS($D173,44))=0,INDIRECT(ADDRESS($D173,38))&lt;&gt;"UL"),INDIRECT(ADDRESS($D173,COLUMN()-12)),0),0), IF($E173&gt;0,IF(AND(INDIRECT(ADDRESS($E173,44))=0,INDIRECT(ADDRESS($E173,38))&lt;&gt;"UL"),INDIRECT(ADDRESS($E173,COLUMN()-12)),0),0), IF($F173&gt;0,IF(AND(INDIRECT(ADDRESS($F173,44))=0,INDIRECT(ADDRESS($F173,38))&lt;&gt;"UL"),INDIRECT(ADDRESS($F173,COLUMN()-12)),0),0), IF($G173&gt;0,IF(AND(INDIRECT(ADDRESS($G173,44))=0,INDIRECT(ADDRESS($G173,38))&lt;&gt;"UL"),INDIRECT(ADDRESS($G173,COLUMN()-12)),0),0), IF($H173&gt;0,IF(AND(INDIRECT(ADDRESS($H173,44))=0,INDIRECT(ADDRESS($H173,38))&lt;&gt;"UL"),INDIRECT(ADDRESS($H173,COLUMN()-12)),0),0), IF($I173&gt;0,IF(AND(INDIRECT(ADDRESS($I173,44))=0,INDIRECT(ADDRESS($I173,38))&lt;&gt;"UL"),INDIRECT(ADDRESS($I173,COLUMN()-12)),0),0), IF($J173&gt;0,IF(AND(INDIRECT(ADDRESS($J173,44))=0,INDIRECT(ADDRESS($J173,38))&lt;&gt;"UL"),INDIRECT(ADDRESS($J173,COLUMN()-12)),0),0), IF($K173&gt;0,IF(AND(INDIRECT(ADDRESS($K173,44))=0,INDIRECT(ADDRESS($K173,38))&lt;&gt;"UL"),INDIRECT(ADDRESS($K173,COLUMN()-11)),0),0), IF($L173&gt;0,IF(AND(INDIRECT(ADDRESS($L173,44))=0,INDIRECT(ADDRESS($L173,38))&lt;&gt;"UL"),INDIRECT(ADDRESS($L173,COLUMN()-11)),0),0), IF($M173&gt;0,IF(AND(INDIRECT(ADDRESS($M173,44))=0,INDIRECT(ADDRESS($M173,38))&lt;&gt;"UL"),INDIRECT(ADDRESS($M173,COLUMN()-11)),0),0))</f>
        <v>0.88888888888888873</v>
      </c>
      <c r="BN173" s="57" cm="1">
        <f t="array" aca="1" ref="BN173" ca="1">SUM(IF($C173&gt;0,IF(AND(INDIRECT(ADDRESS($C173,44))=0,INDIRECT(ADDRESS($C173,38))&lt;&gt;"UL"),INDIRECT(ADDRESS($C173,COLUMN()-12)),0),0), IF($D173&gt;0,IF(AND(INDIRECT(ADDRESS($D173,44))=0,INDIRECT(ADDRESS($D173,38))&lt;&gt;"UL"),INDIRECT(ADDRESS($D173,COLUMN()-12)),0),0), IF($E173&gt;0,IF(AND(INDIRECT(ADDRESS($E173,44))=0,INDIRECT(ADDRESS($E173,38))&lt;&gt;"UL"),INDIRECT(ADDRESS($E173,COLUMN()-12)),0),0), IF($F173&gt;0,IF(AND(INDIRECT(ADDRESS($F173,44))=0,INDIRECT(ADDRESS($F173,38))&lt;&gt;"UL"),INDIRECT(ADDRESS($F173,COLUMN()-12)),0),0), IF($G173&gt;0,IF(AND(INDIRECT(ADDRESS($G173,44))=0,INDIRECT(ADDRESS($G173,38))&lt;&gt;"UL"),INDIRECT(ADDRESS($G173,COLUMN()-12)),0),0), IF($H173&gt;0,IF(AND(INDIRECT(ADDRESS($H173,44))=0,INDIRECT(ADDRESS($H173,38))&lt;&gt;"UL"),INDIRECT(ADDRESS($H173,COLUMN()-12)),0),0), IF($I173&gt;0,IF(AND(INDIRECT(ADDRESS($I173,44))=0,INDIRECT(ADDRESS($I173,38))&lt;&gt;"UL"),INDIRECT(ADDRESS($I173,COLUMN()-12)),0),0), IF($J173&gt;0,IF(AND(INDIRECT(ADDRESS($J173,44))=0,INDIRECT(ADDRESS($J173,38))&lt;&gt;"UL"),INDIRECT(ADDRESS($J173,COLUMN()-12)),0),0), IF($K173&gt;0,IF(AND(INDIRECT(ADDRESS($K173,44))=0,INDIRECT(ADDRESS($K173,38))&lt;&gt;"UL"),INDIRECT(ADDRESS($K173,COLUMN()-11)),0),0), IF($L173&gt;0,IF(AND(INDIRECT(ADDRESS($L173,44))=0,INDIRECT(ADDRESS($L173,38))&lt;&gt;"UL"),INDIRECT(ADDRESS($L173,COLUMN()-11)),0),0), IF($M173&gt;0,IF(AND(INDIRECT(ADDRESS($M173,44))=0,INDIRECT(ADDRESS($M173,38))&lt;&gt;"UL"),INDIRECT(ADDRESS($M173,COLUMN()-11)),0),0))</f>
        <v>0.29629629629629622</v>
      </c>
      <c r="BO173" s="57" cm="1">
        <f t="array" aca="1" ref="BO173" ca="1">SUM(IF($C173&gt;0,IF(AND(INDIRECT(ADDRESS($C173,44))=0,INDIRECT(ADDRESS($C173,38))&lt;&gt;"UL"),INDIRECT(ADDRESS($C173,COLUMN()-12)),0),0), IF($D173&gt;0,IF(AND(INDIRECT(ADDRESS($D173,44))=0,INDIRECT(ADDRESS($D173,38))&lt;&gt;"UL"),INDIRECT(ADDRESS($D173,COLUMN()-12)),0),0), IF($E173&gt;0,IF(AND(INDIRECT(ADDRESS($E173,44))=0,INDIRECT(ADDRESS($E173,38))&lt;&gt;"UL"),INDIRECT(ADDRESS($E173,COLUMN()-12)),0),0), IF($F173&gt;0,IF(AND(INDIRECT(ADDRESS($F173,44))=0,INDIRECT(ADDRESS($F173,38))&lt;&gt;"UL"),INDIRECT(ADDRESS($F173,COLUMN()-12)),0),0), IF($G173&gt;0,IF(AND(INDIRECT(ADDRESS($G173,44))=0,INDIRECT(ADDRESS($G173,38))&lt;&gt;"UL"),INDIRECT(ADDRESS($G173,COLUMN()-12)),0),0), IF($H173&gt;0,IF(AND(INDIRECT(ADDRESS($H173,44))=0,INDIRECT(ADDRESS($H173,38))&lt;&gt;"UL"),INDIRECT(ADDRESS($H173,COLUMN()-12)),0),0), IF($I173&gt;0,IF(AND(INDIRECT(ADDRESS($I173,44))=0,INDIRECT(ADDRESS($I173,38))&lt;&gt;"UL"),INDIRECT(ADDRESS($I173,COLUMN()-12)),0),0), IF($J173&gt;0,IF(AND(INDIRECT(ADDRESS($J173,44))=0,INDIRECT(ADDRESS($J173,38))&lt;&gt;"UL"),INDIRECT(ADDRESS($J173,COLUMN()-12)),0),0), IF($K173&gt;0,IF(AND(INDIRECT(ADDRESS($K173,44))=0,INDIRECT(ADDRESS($K173,38))&lt;&gt;"UL"),INDIRECT(ADDRESS($K173,COLUMN()-11)),0),0), IF($L173&gt;0,IF(AND(INDIRECT(ADDRESS($L173,44))=0,INDIRECT(ADDRESS($L173,38))&lt;&gt;"UL"),INDIRECT(ADDRESS($L173,COLUMN()-11)),0),0), IF($M173&gt;0,IF(AND(INDIRECT(ADDRESS($M173,44))=0,INDIRECT(ADDRESS($M173,38))&lt;&gt;"UL"),INDIRECT(ADDRESS($M173,COLUMN()-11)),0),0))</f>
        <v>0.59259259259259245</v>
      </c>
      <c r="BP173" s="57" cm="1">
        <f t="array" aca="1" ref="BP173" ca="1">SUM(IF($C173&gt;0,IF(AND(INDIRECT(ADDRESS($C173,44))=0,INDIRECT(ADDRESS($C173,38))&lt;&gt;"UL"),INDIRECT(ADDRESS($C173,COLUMN()-12)),0),0), IF($D173&gt;0,IF(AND(INDIRECT(ADDRESS($D173,44))=0,INDIRECT(ADDRESS($D173,38))&lt;&gt;"UL"),INDIRECT(ADDRESS($D173,COLUMN()-12)),0),0), IF($E173&gt;0,IF(AND(INDIRECT(ADDRESS($E173,44))=0,INDIRECT(ADDRESS($E173,38))&lt;&gt;"UL"),INDIRECT(ADDRESS($E173,COLUMN()-12)),0),0), IF($F173&gt;0,IF(AND(INDIRECT(ADDRESS($F173,44))=0,INDIRECT(ADDRESS($F173,38))&lt;&gt;"UL"),INDIRECT(ADDRESS($F173,COLUMN()-12)),0),0), IF($G173&gt;0,IF(AND(INDIRECT(ADDRESS($G173,44))=0,INDIRECT(ADDRESS($G173,38))&lt;&gt;"UL"),INDIRECT(ADDRESS($G173,COLUMN()-12)),0),0), IF($H173&gt;0,IF(AND(INDIRECT(ADDRESS($H173,44))=0,INDIRECT(ADDRESS($H173,38))&lt;&gt;"UL"),INDIRECT(ADDRESS($H173,COLUMN()-12)),0),0), IF($I173&gt;0,IF(AND(INDIRECT(ADDRESS($I173,44))=0,INDIRECT(ADDRESS($I173,38))&lt;&gt;"UL"),INDIRECT(ADDRESS($I173,COLUMN()-12)),0),0), IF($J173&gt;0,IF(AND(INDIRECT(ADDRESS($J173,44))=0,INDIRECT(ADDRESS($J173,38))&lt;&gt;"UL"),INDIRECT(ADDRESS($J173,COLUMN()-12)),0),0), IF($K173&gt;0,IF(AND(INDIRECT(ADDRESS($K173,44))=0,INDIRECT(ADDRESS($K173,38))&lt;&gt;"UL"),INDIRECT(ADDRESS($K173,COLUMN()-11)),0),0), IF($L173&gt;0,IF(AND(INDIRECT(ADDRESS($L173,44))=0,INDIRECT(ADDRESS($L173,38))&lt;&gt;"UL"),INDIRECT(ADDRESS($L173,COLUMN()-11)),0),0), IF($M173&gt;0,IF(AND(INDIRECT(ADDRESS($M173,44))=0,INDIRECT(ADDRESS($M173,38))&lt;&gt;"UL"),INDIRECT(ADDRESS($M173,COLUMN()-11)),0),0))</f>
        <v>0.59259259259259245</v>
      </c>
      <c r="BQ173" s="57">
        <f t="shared" ca="1" si="129"/>
        <v>0.59259259259259245</v>
      </c>
      <c r="BR173" s="161">
        <f t="shared" ca="1" si="130"/>
        <v>76.655078867935245</v>
      </c>
      <c r="BS173" s="56"/>
      <c r="BT173" s="56">
        <f t="shared" ca="1" si="131"/>
        <v>3.5160634597027682</v>
      </c>
      <c r="BU173" s="80">
        <f t="shared" ca="1" si="132"/>
        <v>0.10341363116772848</v>
      </c>
      <c r="BV173" s="57" t="s">
        <v>34</v>
      </c>
      <c r="BW173" s="57" cm="1">
        <f t="array" aca="1" ref="BW173" ca="1">SUM(IF($C173&gt;0,IF(AND(INDIRECT(ADDRESS($C173,44))=0,INDIRECT(ADDRESS($C173,38))="UL",ISERROR(SEARCH("Rear",INDIRECT(ADDRESS($C173,33)))),ISERROR(SEARCH("Side",INDIRECT(ADDRESS($C173,33))))),INDIRECT(ADDRESS($C173,COLUMN())),0),0),IF($D173&gt;0,IF(AND(INDIRECT(ADDRESS($D173,44))=0,INDIRECT(ADDRESS($D173,38))="UL",ISERROR(SEARCH("Rear",INDIRECT(ADDRESS($D173,33)))),ISERROR(SEARCH("Side",INDIRECT(ADDRESS($D173,33))))),INDIRECT(ADDRESS($D173,COLUMN())),0),0),IF($E173&gt;0,IF(AND(INDIRECT(ADDRESS($E173,44))=0,INDIRECT(ADDRESS($E173,38))="UL",ISERROR(SEARCH("Rear",INDIRECT(ADDRESS($E173,33)))),ISERROR(SEARCH("Side",INDIRECT(ADDRESS($E173,33))))),INDIRECT(ADDRESS($E173,COLUMN())),0),0),IF($F173&gt;0,IF(AND(INDIRECT(ADDRESS($F173,44))=0,INDIRECT(ADDRESS($F173,38))="UL",ISERROR(SEARCH("Rear",INDIRECT(ADDRESS($F173,33)))),ISERROR(SEARCH("Side",INDIRECT(ADDRESS($F173,33))))),INDIRECT(ADDRESS($F173,COLUMN())),0),0),IF($G173&gt;0,IF(AND(INDIRECT(ADDRESS($G173,44))=0,INDIRECT(ADDRESS($G173,38))="UL",ISERROR(SEARCH("Rear",INDIRECT(ADDRESS($G173,33)))),ISERROR(SEARCH("Side",INDIRECT(ADDRESS($G173,33))))),INDIRECT(ADDRESS($G173,COLUMN())),0),0),IF($H173&gt;0,IF(AND(INDIRECT(ADDRESS($H173,44))=0,INDIRECT(ADDRESS($H173,38))="UL",ISERROR(SEARCH("Rear",INDIRECT(ADDRESS($H173,33)))),ISERROR(SEARCH("Side",INDIRECT(ADDRESS($H173,33))))),INDIRECT(ADDRESS($H173,COLUMN())),0),0),IF($I173&gt;0,IF(AND(INDIRECT(ADDRESS($I173,44))=0,INDIRECT(ADDRESS($I173,38))="UL",ISERROR(SEARCH("Rear",INDIRECT(ADDRESS($I173,33)))),ISERROR(SEARCH("Side",INDIRECT(ADDRESS($I173,33))))),INDIRECT(ADDRESS($I173,COLUMN())),0),0),IF($J173&gt;0,IF(AND(INDIRECT(ADDRESS($J173,44))=0,INDIRECT(ADDRESS($J173,38))="UL",ISERROR(SEARCH("Rear",INDIRECT(ADDRESS($J173,33)))),ISERROR(SEARCH("Side",INDIRECT(ADDRESS($J173,33))))),INDIRECT(ADDRESS($J173,COLUMN())),0),0),IF($K173&gt;0,IF(AND(INDIRECT(ADDRESS($K173,44))=0,INDIRECT(ADDRESS($K173,38))="UL",ISERROR(SEARCH("Rear",INDIRECT(ADDRESS($K173,33)))),ISERROR(SEARCH("Side",INDIRECT(ADDRESS($K173,33))))),INDIRECT(ADDRESS($K173,COLUMN())),0),0),IF($L173&gt;0,IF(AND(INDIRECT(ADDRESS($L173,44))=0,INDIRECT(ADDRESS($L173,38))="UL",ISERROR(SEARCH("Rear",INDIRECT(ADDRESS($L173,33)))),ISERROR(SEARCH("Side",INDIRECT(ADDRESS($L173,33))))),INDIRECT(ADDRESS($L173,COLUMN())),0),0),IF($M173&gt;0,IF(AND(INDIRECT(ADDRESS($M173,44))=0,INDIRECT(ADDRESS($M173,38))="UL",ISERROR(SEARCH("Rear",INDIRECT(ADDRESS($M173,33)))),ISERROR(SEARCH("Side",INDIRECT(ADDRESS($M173,33))))),INDIRECT(ADDRESS($M173,COLUMN())),0),0))</f>
        <v>0.44444444444444442</v>
      </c>
      <c r="BX173" s="57">
        <f t="shared" ca="1" si="136"/>
        <v>0.44444444444444442</v>
      </c>
      <c r="BY173" s="57" cm="1">
        <f t="array" aca="1" ref="BY173" ca="1">SUM(IF($C173&gt;0,IF(AND(INDIRECT(ADDRESS($C173,44))=0,INDIRECT(ADDRESS($C173,38))="UL"),INDIRECT(ADDRESS($C173,COLUMN())),0),0),IF($D173&gt;0,IF(AND(INDIRECT(ADDRESS($D173,44))=0,INDIRECT(ADDRESS($D173,38))="UL"),INDIRECT(ADDRESS($D173,COLUMN())),0),0),IF($E173&gt;0,IF(AND(INDIRECT(ADDRESS($E173,44))=0,INDIRECT(ADDRESS($E173,38))="UL"),INDIRECT(ADDRESS($E173,COLUMN())),0),0),IF($F173&gt;0,IF(AND(INDIRECT(ADDRESS($F173,44))=0,INDIRECT(ADDRESS($F173,38))="UL"),INDIRECT(ADDRESS($F173,COLUMN())),0),0),IF($G173&gt;0,IF(AND(INDIRECT(ADDRESS($G173,44))=0,INDIRECT(ADDRESS($G173,38))="UL"),INDIRECT(ADDRESS($G173,COLUMN())),0),0),IF($H173&gt;0,IF(AND(INDIRECT(ADDRESS($H173,44))=0,INDIRECT(ADDRESS($H173,38))="UL"),INDIRECT(ADDRESS($H173,COLUMN())),0),0),IF($I173&gt;0,IF(AND(INDIRECT(ADDRESS($I173,44))=0,INDIRECT(ADDRESS($I173,38))="UL"),INDIRECT(ADDRESS($I173,COLUMN())),0),0),IF($J173&gt;0,IF(AND(INDIRECT(ADDRESS($J173,44))=0,INDIRECT(ADDRESS($J173,38))="UL"),INDIRECT(ADDRESS($J173,COLUMN())),0),0),IF($K173&gt;0,IF(AND(INDIRECT(ADDRESS($K173,44))=0,INDIRECT(ADDRESS($K173,38))="UL"),INDIRECT(ADDRESS($K173,COLUMN())),0),0),IF($L173&gt;0,IF(AND(INDIRECT(ADDRESS($L173,44))=0,INDIRECT(ADDRESS($L173,38))="UL"),INDIRECT(ADDRESS($L173,COLUMN())),0),0),IF($M173&gt;0,IF(AND(INDIRECT(ADDRESS($M173,44))=0,INDIRECT(ADDRESS($M173,38))="UL"),INDIRECT(ADDRESS($M173,COLUMN())),0),0))</f>
        <v>0.32263374485596702</v>
      </c>
      <c r="BZ173" s="57" cm="1">
        <f t="array" aca="1" ref="BZ173" ca="1">SUM(IF($C173&gt;0,IF(AND(INDIRECT(ADDRESS($C173,44))=0,INDIRECT(ADDRESS($C173,38))="UL"),INDIRECT(ADDRESS($C173,COLUMN())),0),0),IF($D173&gt;0,IF(AND(INDIRECT(ADDRESS($D173,44))=0,INDIRECT(ADDRESS($D173,38))="UL"),INDIRECT(ADDRESS($D173,COLUMN())),0),0),IF($E173&gt;0,IF(AND(INDIRECT(ADDRESS($E173,44))=0,INDIRECT(ADDRESS($E173,38))="UL"),INDIRECT(ADDRESS($E173,COLUMN())),0),0),IF($F173&gt;0,IF(AND(INDIRECT(ADDRESS($F173,44))=0,INDIRECT(ADDRESS($F173,38))="UL"),INDIRECT(ADDRESS($F173,COLUMN())),0),0),IF($G173&gt;0,IF(AND(INDIRECT(ADDRESS($G173,44))=0,INDIRECT(ADDRESS($G173,38))="UL"),INDIRECT(ADDRESS($G173,COLUMN())),0),0),IF($H173&gt;0,IF(AND(INDIRECT(ADDRESS($H173,44))=0,INDIRECT(ADDRESS($H173,38))="UL"),INDIRECT(ADDRESS($H173,COLUMN())),0),0),IF($I173&gt;0,IF(AND(INDIRECT(ADDRESS($I173,44))=0,INDIRECT(ADDRESS($I173,38))="UL"),INDIRECT(ADDRESS($I173,COLUMN())),0),0),IF($J173&gt;0,IF(AND(INDIRECT(ADDRESS($J173,44))=0,INDIRECT(ADDRESS($J173,38))="UL"),INDIRECT(ADDRESS($J173,COLUMN())),0),0),IF($K173&gt;0,IF(AND(INDIRECT(ADDRESS($K173,44))=0,INDIRECT(ADDRESS($K173,38))="UL"),INDIRECT(ADDRESS($K173,COLUMN())),0),0),IF($L173&gt;0,IF(AND(INDIRECT(ADDRESS($L173,44))=0,INDIRECT(ADDRESS($L173,38))="UL"),INDIRECT(ADDRESS($L173,COLUMN())),0),0),IF($M173&gt;0,IF(AND(INDIRECT(ADDRESS($M173,44))=0,INDIRECT(ADDRESS($M173,38))="UL"),INDIRECT(ADDRESS($M173,COLUMN())),0),0))</f>
        <v>0.29218106995884774</v>
      </c>
      <c r="CA173" s="57">
        <f t="shared" ca="1" si="137"/>
        <v>0.29218106995884774</v>
      </c>
      <c r="CB173" s="57" cm="1">
        <f t="array" aca="1" ref="CB173" ca="1">SUM(IF($C173&gt;0,IF(AND(INDIRECT(ADDRESS($C173,44))=0,INDIRECT(ADDRESS($C173,38))&lt;&gt;"UL"),INDIRECT(ADDRESS($C173,COLUMN())),0),0),IF($D173&gt;0,IF(AND(INDIRECT(ADDRESS($D173,44))=0,INDIRECT(ADDRESS($D173,38))&lt;&gt;"UL"),INDIRECT(ADDRESS($D173,COLUMN())),0),0),IF($E173&gt;0,IF(AND(INDIRECT(ADDRESS($E173,44))=0,INDIRECT(ADDRESS($E173,38))&lt;&gt;"UL"),INDIRECT(ADDRESS($E173,COLUMN())),0),0),IF($F173&gt;0,IF(AND(INDIRECT(ADDRESS($F173,44))=0,INDIRECT(ADDRESS($F173,38))&lt;&gt;"UL"),INDIRECT(ADDRESS($F173,COLUMN())),0),0),IF($G173&gt;0,IF(AND(INDIRECT(ADDRESS($G173,44))=0,INDIRECT(ADDRESS($G173,38))&lt;&gt;"UL"),INDIRECT(ADDRESS($G173,COLUMN())),0),0),IF($H173&gt;0,IF(AND(INDIRECT(ADDRESS($H173,44))=0,INDIRECT(ADDRESS($H173,38))&lt;&gt;"UL"),INDIRECT(ADDRESS($H173,COLUMN())),0),0),IF($I173&gt;0,IF(AND(INDIRECT(ADDRESS($I173,44))=0,INDIRECT(ADDRESS($I173,38))&lt;&gt;"UL"),INDIRECT(ADDRESS($I173,COLUMN())),0),0),IF($J173&gt;0,IF(AND(INDIRECT(ADDRESS($J173,44))=0,INDIRECT(ADDRESS($J173,38))&lt;&gt;"UL"),INDIRECT(ADDRESS($J173,COLUMN())),0),0),IF($K173&gt;0,IF(AND(INDIRECT(ADDRESS($K173,44))=0,INDIRECT(ADDRESS($K173,38))&lt;&gt;"UL"),INDIRECT(ADDRESS($K173,COLUMN())),0),0),IF($L173&gt;0,IF(AND(INDIRECT(ADDRESS($L173,44))=0,INDIRECT(ADDRESS($L173,38))&lt;&gt;"UL"),INDIRECT(ADDRESS($L173,COLUMN())),0),0),IF($M173&gt;0,IF(AND(INDIRECT(ADDRESS($M173,44))=0,INDIRECT(ADDRESS($M173,38))&lt;&gt;"UL"),INDIRECT(ADDRESS($M173,COLUMN())),0),0))</f>
        <v>1.1111111111111109</v>
      </c>
      <c r="CC173" s="57">
        <f t="shared" ca="1" si="138"/>
        <v>1.1111111111111109</v>
      </c>
      <c r="CD173" s="57" cm="1">
        <f t="array" aca="1" ref="CD173" ca="1">SUM(IF($C173&gt;0,IF(AND(INDIRECT(ADDRESS($C173,44))=0,INDIRECT(ADDRESS($C173,38))&lt;&gt;"UL"),INDIRECT(ADDRESS($C173,COLUMN())),0),0),IF($D173&gt;0,IF(AND(INDIRECT(ADDRESS($D173,44))=0,INDIRECT(ADDRESS($D173,38))&lt;&gt;"UL"),INDIRECT(ADDRESS($D173,COLUMN())),0),0),IF($E173&gt;0,IF(AND(INDIRECT(ADDRESS($E173,44))=0,INDIRECT(ADDRESS($E173,38))&lt;&gt;"UL"),INDIRECT(ADDRESS($E173,COLUMN())),0),0),IF($F173&gt;0,IF(AND(INDIRECT(ADDRESS($F173,44))=0,INDIRECT(ADDRESS($F173,38))&lt;&gt;"UL"),INDIRECT(ADDRESS($F173,COLUMN())),0),0),IF($G173&gt;0,IF(AND(INDIRECT(ADDRESS($G173,44))=0,INDIRECT(ADDRESS($G173,38))&lt;&gt;"UL"),INDIRECT(ADDRESS($G173,COLUMN())),0),0),IF($H173&gt;0,IF(AND(INDIRECT(ADDRESS($H173,44))=0,INDIRECT(ADDRESS($H173,38))&lt;&gt;"UL"),INDIRECT(ADDRESS($H173,COLUMN())),0),0),IF($I173&gt;0,IF(AND(INDIRECT(ADDRESS($I173,44))=0,INDIRECT(ADDRESS($I173,38))&lt;&gt;"UL"),INDIRECT(ADDRESS($I173,COLUMN())),0),0),IF($J173&gt;0,IF(AND(INDIRECT(ADDRESS($J173,44))=0,INDIRECT(ADDRESS($J173,38))&lt;&gt;"UL"),INDIRECT(ADDRESS($J173,COLUMN())),0),0),IF($K173&gt;0,IF(AND(INDIRECT(ADDRESS($K173,44))=0,INDIRECT(ADDRESS($K173,38))&lt;&gt;"UL"),INDIRECT(ADDRESS($K173,COLUMN())),0),0),IF($L173&gt;0,IF(AND(INDIRECT(ADDRESS($L173,44))=0,INDIRECT(ADDRESS($L173,38))&lt;&gt;"UL"),INDIRECT(ADDRESS($L173,COLUMN())),0),0),IF($M173&gt;0,IF(AND(INDIRECT(ADDRESS($M173,44))=0,INDIRECT(ADDRESS($M173,38))&lt;&gt;"UL"),INDIRECT(ADDRESS($M173,COLUMN())),0),0))</f>
        <v>0.37037037037037029</v>
      </c>
      <c r="CE173" s="57" cm="1">
        <f t="array" aca="1" ref="CE173" ca="1">SUM(IF($C173&gt;0,IF(AND(INDIRECT(ADDRESS($C173,44))=0,INDIRECT(ADDRESS($C173,38))&lt;&gt;"UL"),INDIRECT(ADDRESS($C173,COLUMN())),0),0),IF($D173&gt;0,IF(AND(INDIRECT(ADDRESS($D173,44))=0,INDIRECT(ADDRESS($D173,38))&lt;&gt;"UL"),INDIRECT(ADDRESS($D173,COLUMN())),0),0),IF($E173&gt;0,IF(AND(INDIRECT(ADDRESS($E173,44))=0,INDIRECT(ADDRESS($E173,38))&lt;&gt;"UL"),INDIRECT(ADDRESS($E173,COLUMN())),0),0),IF($F173&gt;0,IF(AND(INDIRECT(ADDRESS($F173,44))=0,INDIRECT(ADDRESS($F173,38))&lt;&gt;"UL"),INDIRECT(ADDRESS($F173,COLUMN())),0),0),IF($G173&gt;0,IF(AND(INDIRECT(ADDRESS($G173,44))=0,INDIRECT(ADDRESS($G173,38))&lt;&gt;"UL"),INDIRECT(ADDRESS($G173,COLUMN())),0),0),IF($H173&gt;0,IF(AND(INDIRECT(ADDRESS($H173,44))=0,INDIRECT(ADDRESS($H173,38))&lt;&gt;"UL"),INDIRECT(ADDRESS($H173,COLUMN())),0),0),IF($I173&gt;0,IF(AND(INDIRECT(ADDRESS($I173,44))=0,INDIRECT(ADDRESS($I173,38))&lt;&gt;"UL"),INDIRECT(ADDRESS($I173,COLUMN())),0),0),IF($J173&gt;0,IF(AND(INDIRECT(ADDRESS($J173,44))=0,INDIRECT(ADDRESS($J173,38))&lt;&gt;"UL"),INDIRECT(ADDRESS($J173,COLUMN())),0),0),IF($K173&gt;0,IF(AND(INDIRECT(ADDRESS($K173,44))=0,INDIRECT(ADDRESS($K173,38))&lt;&gt;"UL"),INDIRECT(ADDRESS($K173,COLUMN())),0),0),IF($L173&gt;0,IF(AND(INDIRECT(ADDRESS($L173,44))=0,INDIRECT(ADDRESS($L173,38))&lt;&gt;"UL"),INDIRECT(ADDRESS($L173,COLUMN())),0),0),IF($M173&gt;0,IF(AND(INDIRECT(ADDRESS($M173,44))=0,INDIRECT(ADDRESS($M173,38))&lt;&gt;"UL"),INDIRECT(ADDRESS($M173,COLUMN())),0),0))</f>
        <v>0</v>
      </c>
      <c r="CF173" s="57">
        <f t="shared" ca="1" si="139"/>
        <v>0</v>
      </c>
      <c r="CG173" s="57">
        <f t="shared" ca="1" si="140"/>
        <v>1.8309398207768921</v>
      </c>
      <c r="CH173" s="57">
        <f t="shared" ca="1" si="133"/>
        <v>5.3851171199320355E-2</v>
      </c>
      <c r="CI173" s="19">
        <f t="shared" ca="1" si="134"/>
        <v>15.388629202075183</v>
      </c>
      <c r="CJ173" s="19"/>
      <c r="CK173" s="57" cm="1">
        <f t="array" aca="1" ref="CK173" ca="1">IF(AU173="S", SUM(IF($C173&gt;0,IF(INDIRECT(ADDRESS($C173,43))&lt;&gt;1,INDIRECT(ADDRESS($C173,48)),0),0), IF($D173&gt;0,IF(INDIRECT(ADDRESS($D173,43))&lt;&gt;1,INDIRECT(ADDRESS($D173,48)),0),0), IF($E173&gt;0,IF(INDIRECT(ADDRESS($E173,43))&lt;&gt;1,INDIRECT(ADDRESS($E173,48)),0),0), IF($F173&gt;0,IF(INDIRECT(ADDRESS($F173,43))&lt;&gt;1,INDIRECT(ADDRESS($F173,48)),0),0), IF($G173&gt;0,IF(INDIRECT(ADDRESS($G173,43))&lt;&gt;1,INDIRECT(ADDRESS($G173,48)),0),0), IF($H173&gt;0,IF(INDIRECT(ADDRESS($H173,43))&lt;&gt;1,INDIRECT(ADDRESS($H173,48)),0),0), IF($I173&gt;0,IF(INDIRECT(ADDRESS($I173,43))&lt;&gt;1,INDIRECT(ADDRESS($I173,48)),0),0), IF($J173&gt;0,IF(INDIRECT(ADDRESS($J173,43))&lt;&gt;1,INDIRECT(ADDRESS($J173,48)),0),0), IF($K173&gt;0,IF(INDIRECT(ADDRESS($K173,43))&lt;&gt;1,INDIRECT(ADDRESS($K173,48)),0),0), IF($L173&gt;0,IF(INDIRECT(ADDRESS($L173,43))&lt;&gt;1,INDIRECT(ADDRESS($L173,48)),0),0), IF($M173&gt;0,IF(INDIRECT(ADDRESS($M173,43))&lt;&gt;1,INDIRECT(ADDRESS($M173,48)),0),0)), IF(AU173="L",SUM(IF($C173&gt;0,IF(INDIRECT(ADDRESS($C173,43))&lt;&gt;1,INDIRECT(ADDRESS($C173,50)),0),0), IF($D173&gt;0,IF(INDIRECT(ADDRESS($D173,43))&lt;&gt;1,INDIRECT(ADDRESS($D173,50)),0),0), IF($E173&gt;0,IF(INDIRECT(ADDRESS($E173,43))&lt;&gt;1,INDIRECT(ADDRESS($E173,50)),0),0), IF($F173&gt;0,IF(INDIRECT(ADDRESS($F173,43))&lt;&gt;1,INDIRECT(ADDRESS($F173,50)),0),0), IF($G173&gt;0,IF(INDIRECT(ADDRESS($G173,43))&lt;&gt;1,INDIRECT(ADDRESS($G173,50)),0),0), IF($G173&gt;0,IF(INDIRECT(ADDRESS($G173,43))&lt;&gt;1,INDIRECT(ADDRESS($G173,50)),0),0), IF($H173&gt;0,IF(INDIRECT(ADDRESS($H173,43))&lt;&gt;1,INDIRECT(ADDRESS($H173,50)),0),0), IF($I173&gt;0,IF(INDIRECT(ADDRESS($I173,43))&lt;&gt;1,INDIRECT(ADDRESS($I173,50)),0),0), IF($J173&gt;0,IF(INDIRECT(ADDRESS($J173,43))&lt;&gt;1,INDIRECT(ADDRESS($J173,50)),0),0), IF($K173&gt;0,IF(INDIRECT(ADDRESS($K173,43))&lt;&gt;1,INDIRECT(ADDRESS($K173,50)),0),0), IF($L173&gt;0,IF(INDIRECT(ADDRESS($L173,43))&lt;&gt;1,INDIRECT(ADDRESS($L173,50)),0),0), IF($M173&gt;0,IF(INDIRECT(ADDRESS($M173,43))&lt;&gt;1,INDIRECT(ADDRESS($M173,50)),0),0)), SUM(IF($C173&gt;0,IF(INDIRECT(ADDRESS($C173,43))&lt;&gt;1,INDIRECT(ADDRESS($C173,49)),0),0), IF($D173&gt;0,IF(INDIRECT(ADDRESS($D173,43))&lt;&gt;1,INDIRECT(ADDRESS($D173,49)),0),0), IF($E173&gt;0,IF(INDIRECT(ADDRESS($E173,43))&lt;&gt;1,INDIRECT(ADDRESS($E173,49)),0),0), IF($F173&gt;0,IF(INDIRECT(ADDRESS($F173,43))&lt;&gt;1,INDIRECT(ADDRESS($F173,49)),0),0), IF($G173&gt;0,IF(INDIRECT(ADDRESS($G173,43))&lt;&gt;1,INDIRECT(ADDRESS($G173,49)),0),0), IF($G173&gt;0,IF(INDIRECT(ADDRESS($G173,43))&lt;&gt;1,INDIRECT(ADDRESS($G173,49)),0),0), IF($H173&gt;0,IF(INDIRECT(ADDRESS($H173,43))&lt;&gt;1,INDIRECT(ADDRESS($H173,49)),0),0), IF($I173&gt;0,IF(INDIRECT(ADDRESS($I173,43))&lt;&gt;1,INDIRECT(ADDRESS($I173,49)),0),0), IF($J173&gt;0,IF(INDIRECT(ADDRESS($J173,43))&lt;&gt;1,INDIRECT(ADDRESS($J173,49)),0),0), IF($K173&gt;0,IF(INDIRECT(ADDRESS($K173,43))&lt;&gt;1,INDIRECT(ADDRESS($K173,49)),0),0), IF($L173&gt;0,IF(INDIRECT(ADDRESS($L173,43))&lt;&gt;1,INDIRECT(ADDRESS($L173,49)),0),0), IF($M173&gt;0,IF(INDIRECT(ADDRESS($M173,43))&lt;&gt;1,INDIRECT(ADDRESS($M173,49)),0),0))))</f>
        <v>0.66666666666666663</v>
      </c>
      <c r="CL173" s="57" cm="1">
        <f t="array" aca="1" ref="CL173" ca="1">SUM(IF($C173&gt;0,IF(INDIRECT(ADDRESS($C173,44))=1,INDIRECT(ADDRESS($C173,90)),0),0), IF($D173&gt;0,IF(INDIRECT(ADDRESS($D173,44))=1,INDIRECT(ADDRESS($D173,90)),0),0), IF($E173&gt;0,IF(INDIRECT(ADDRESS($E173,44))=1,INDIRECT(ADDRESS($E173,90)),0),0), IF($F173&gt;0,IF(INDIRECT(ADDRESS($F173,44))=1,INDIRECT(ADDRESS($F173,90)),0),0), IF($G173&gt;0,IF(INDIRECT(ADDRESS($G173,44))=1,INDIRECT(ADDRESS($G173,90)),0),0), IF($H173&gt;0,IF(INDIRECT(ADDRESS($H173,44))=1,INDIRECT(ADDRESS($H173,90)),0),0), IF($I173&gt;0,IF(INDIRECT(ADDRESS($I173,44))=1,INDIRECT(ADDRESS($I173,90)),0),0), IF($J173&gt;0,IF(INDIRECT(ADDRESS($J173,44))=1,INDIRECT(ADDRESS($J173,90)),0),0), IF($K173&gt;0,IF(INDIRECT(ADDRESS($K173,44))=1,INDIRECT(ADDRESS($K173,90)),0),0), IF($L173&gt;0,IF(INDIRECT(ADDRESS($L173,44))=1,INDIRECT(ADDRESS($L173,90)),0),0), IF($M173&gt;0,IF(INDIRECT(ADDRESS($M173,44))=1,INDIRECT(ADDRESS($M173,90)),0),0))</f>
        <v>4.666666666666667</v>
      </c>
      <c r="CM173" s="56">
        <f t="shared" ca="1" si="135"/>
        <v>0.76131418554386887</v>
      </c>
      <c r="CN173" s="59"/>
    </row>
    <row r="174" spans="1:92" x14ac:dyDescent="0.25">
      <c r="A174" s="52" t="s">
        <v>433</v>
      </c>
      <c r="B174" s="67">
        <v>101</v>
      </c>
      <c r="C174" s="67">
        <v>113</v>
      </c>
      <c r="D174" s="67">
        <v>115</v>
      </c>
      <c r="E174" s="67">
        <v>116</v>
      </c>
      <c r="F174" s="67">
        <v>117</v>
      </c>
      <c r="G174" s="67">
        <v>138</v>
      </c>
      <c r="H174" s="67">
        <v>138</v>
      </c>
      <c r="I174" s="67">
        <v>138</v>
      </c>
      <c r="J174" s="67">
        <v>138</v>
      </c>
      <c r="K174" s="67"/>
      <c r="L174" s="67"/>
      <c r="M174" s="67"/>
      <c r="N174" s="145">
        <f ca="1">3+SUM(INDIRECT(ADDRESS(B174,COLUMN())),IF(C174&gt;0,INDIRECT(ADDRESS(C174,COLUMN())),0),IF(D174&gt;0,INDIRECT(ADDRESS(D174,COLUMN())),0),IF(E174&gt;0,INDIRECT(ADDRESS(E174,COLUMN())),0),IF(F174&gt;0,INDIRECT(ADDRESS(F174,COLUMN())),0),IF(G174&gt;0,INDIRECT(ADDRESS(G174,COLUMN())),0),IF(H174&gt;0,INDIRECT(ADDRESS(H174,COLUMN())),0),IF(I174&gt;0,INDIRECT(ADDRESS(I174,COLUMN())),0),IF(J174&gt;0,INDIRECT(ADDRESS(J174,COLUMN())),0),IF(K174&gt;0,INDIRECT(ADDRESS(K174,COLUMN())),0),IF(L174&gt;0,INDIRECT(ADDRESS(L174,COLUMN())),0),IF(M174&gt;0,INDIRECT(ADDRESS(M174,COLUMN())),0))</f>
        <v>34</v>
      </c>
      <c r="O174" s="67" t="str" cm="1">
        <f t="array" aca="1" ref="O174" ca="1">INDIRECT(ADDRESS($B174,COLUMN()))</f>
        <v>Bomber</v>
      </c>
      <c r="P174" s="67" cm="1">
        <f t="array" aca="1" ref="P174" ca="1">INDIRECT(ADDRESS($B174,COLUMN()))</f>
        <v>5</v>
      </c>
      <c r="Q174" s="67" t="str" cm="1">
        <f t="array" aca="1" ref="Q174" ca="1">INDIRECT(ADDRESS($B174,COLUMN()))</f>
        <v>-</v>
      </c>
      <c r="R174" s="67" t="str" cm="1">
        <f t="array" aca="1" ref="R174" ca="1">INDIRECT(ADDRESS($B174,COLUMN()))</f>
        <v>-</v>
      </c>
      <c r="S174" s="67" cm="1">
        <f t="array" aca="1" ref="S174" ca="1">INDIRECT(ADDRESS($B174,COLUMN()))</f>
        <v>1</v>
      </c>
      <c r="T174" s="67" t="str" cm="1">
        <f t="array" aca="1" ref="T174" ca="1">INDIRECT(ADDRESS($B174,COLUMN()))</f>
        <v>1-3</v>
      </c>
      <c r="U174" s="67" cm="1">
        <f t="array" aca="1" ref="U174" ca="1">INDIRECT(ADDRESS($B174,COLUMN()))</f>
        <v>3</v>
      </c>
      <c r="V174" s="67" cm="1">
        <f t="array" aca="1" ref="V174" ca="1">INDIRECT(ADDRESS($B174,COLUMN()))</f>
        <v>0</v>
      </c>
      <c r="W174" s="145">
        <v>3</v>
      </c>
      <c r="X174" s="67" cm="1">
        <f t="array" aca="1" ref="X174" ca="1">INDIRECT(ADDRESS($B174,COLUMN()))</f>
        <v>5</v>
      </c>
      <c r="Y174" s="67" cm="1">
        <f t="array" aca="1" ref="Y174" ca="1">INDIRECT(ADDRESS($B174,COLUMN()))</f>
        <v>2</v>
      </c>
      <c r="Z174" s="67" cm="1">
        <f t="array" aca="1" ref="Z174" ca="1">INDIRECT(ADDRESS($B174,COLUMN()))</f>
        <v>5</v>
      </c>
      <c r="AA174" s="67" cm="1">
        <f t="array" aca="1" ref="AA174" ca="1">INDIRECT(ADDRESS($B174,COLUMN()))</f>
        <v>0</v>
      </c>
      <c r="AB174" s="56">
        <f t="shared" ca="1" si="121"/>
        <v>0.59972695935841946</v>
      </c>
      <c r="AC174" s="56">
        <f t="shared" ca="1" si="122"/>
        <v>0.59985291244447259</v>
      </c>
      <c r="AD174" s="56">
        <f t="shared" ca="1" si="123"/>
        <v>2.6080561410629244</v>
      </c>
      <c r="AF174" s="52"/>
      <c r="AG174" s="52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2"/>
      <c r="AU174" s="54" t="s">
        <v>113</v>
      </c>
      <c r="AV174" s="57" cm="1">
        <f t="array" aca="1" ref="AV174" ca="1">SUM(IF($C174&gt;0,IF(AND(INDIRECT(ADDRESS($C174,44))=0,INDIRECT(ADDRESS($C174,38))="UL",ISERROR(SEARCH("Rear",INDIRECT(ADDRESS($C174,33)))),ISERROR(SEARCH("Side",INDIRECT(ADDRESS($C174,33))))),INDIRECT(ADDRESS($C174,COLUMN())),0),0),IF($D174&gt;0,IF(AND(INDIRECT(ADDRESS($D174,44))=0,INDIRECT(ADDRESS($D174,38))="UL",ISERROR(SEARCH("Rear",INDIRECT(ADDRESS($D174,33)))),ISERROR(SEARCH("Side",INDIRECT(ADDRESS($D174,33))))),INDIRECT(ADDRESS($D174,COLUMN())),0),0),IF($E174&gt;0,IF(AND(INDIRECT(ADDRESS($E174,44))=0,INDIRECT(ADDRESS($E174,38))="UL",ISERROR(SEARCH("Rear",INDIRECT(ADDRESS($E174,33)))),ISERROR(SEARCH("Side",INDIRECT(ADDRESS($E174,33))))),INDIRECT(ADDRESS($E174,COLUMN())),0),0),IF($F174&gt;0,IF(AND(INDIRECT(ADDRESS($F174,44))=0,INDIRECT(ADDRESS($F174,38))="UL",ISERROR(SEARCH("Rear",INDIRECT(ADDRESS($F174,33)))),ISERROR(SEARCH("Side",INDIRECT(ADDRESS($F174,33))))),INDIRECT(ADDRESS($F174,COLUMN())),0),0),IF($G174&gt;0,IF(AND(INDIRECT(ADDRESS($G174,44))=0,INDIRECT(ADDRESS($G174,38))="UL",ISERROR(SEARCH("Rear",INDIRECT(ADDRESS($G174,33)))),ISERROR(SEARCH("Side",INDIRECT(ADDRESS($G174,33))))),INDIRECT(ADDRESS($G174,COLUMN())),0),0),IF($H174&gt;0,IF(AND(INDIRECT(ADDRESS($H174,44))=0,INDIRECT(ADDRESS($H174,38))="UL",ISERROR(SEARCH("Rear",INDIRECT(ADDRESS($H174,33)))),ISERROR(SEARCH("Side",INDIRECT(ADDRESS($H174,33))))),INDIRECT(ADDRESS($H174,COLUMN())),0),0),IF($I174&gt;0,IF(AND(INDIRECT(ADDRESS($I174,44))=0,INDIRECT(ADDRESS($I174,38))="UL",ISERROR(SEARCH("Rear",INDIRECT(ADDRESS($I174,33)))),ISERROR(SEARCH("Side",INDIRECT(ADDRESS($I174,33))))),INDIRECT(ADDRESS($I174,COLUMN())),0),0),IF($J174&gt;0,IF(AND(INDIRECT(ADDRESS($J174,44))=0,INDIRECT(ADDRESS($J174,38))="UL",ISERROR(SEARCH("Rear",INDIRECT(ADDRESS($J174,33)))),ISERROR(SEARCH("Side",INDIRECT(ADDRESS($J174,33))))),INDIRECT(ADDRESS($J174,COLUMN())),0),0),IF($K174&gt;0,IF(AND(INDIRECT(ADDRESS($K174,44))=0,INDIRECT(ADDRESS($K174,38))="UL",ISERROR(SEARCH("Rear",INDIRECT(ADDRESS($K174,33)))),ISERROR(SEARCH("Side",INDIRECT(ADDRESS($K174,33))))),INDIRECT(ADDRESS($K174,COLUMN())),0),0),IF($L174&gt;0,IF(AND(INDIRECT(ADDRESS($L174,44))=0,INDIRECT(ADDRESS($L174,38))="UL",ISERROR(SEARCH("Rear",INDIRECT(ADDRESS($L174,33)))),ISERROR(SEARCH("Side",INDIRECT(ADDRESS($L174,33))))),INDIRECT(ADDRESS($L174,COLUMN())),0),0),IF($M174&gt;0,IF(AND(INDIRECT(ADDRESS($M174,44))=0,INDIRECT(ADDRESS($M174,38))="UL",ISERROR(SEARCH("Rear",INDIRECT(ADDRESS($M174,33)))),ISERROR(SEARCH("Side",INDIRECT(ADDRESS($M174,33))))),INDIRECT(ADDRESS($M174,COLUMN())),0),0))</f>
        <v>0.33333333333333331</v>
      </c>
      <c r="AW174" s="57" cm="1">
        <f t="array" aca="1" ref="AW174" ca="1">SUM(IF($C174&gt;0,IF(AND(INDIRECT(ADDRESS($C174,44))=0,INDIRECT(ADDRESS($C174,38))="UL",ISERROR(SEARCH("Rear",INDIRECT(ADDRESS($C174,33)))),ISERROR(SEARCH("Side",INDIRECT(ADDRESS($C174,33))))),INDIRECT(ADDRESS($C174,COLUMN())),0),0),IF($D174&gt;0,IF(AND(INDIRECT(ADDRESS($D174,44))=0,INDIRECT(ADDRESS($D174,38))="UL",ISERROR(SEARCH("Rear",INDIRECT(ADDRESS($D174,33)))),ISERROR(SEARCH("Side",INDIRECT(ADDRESS($D174,33))))),INDIRECT(ADDRESS($D174,COLUMN())),0),0),IF($E174&gt;0,IF(AND(INDIRECT(ADDRESS($E174,44))=0,INDIRECT(ADDRESS($E174,38))="UL",ISERROR(SEARCH("Rear",INDIRECT(ADDRESS($E174,33)))),ISERROR(SEARCH("Side",INDIRECT(ADDRESS($E174,33))))),INDIRECT(ADDRESS($E174,COLUMN())),0),0),IF($F174&gt;0,IF(AND(INDIRECT(ADDRESS($F174,44))=0,INDIRECT(ADDRESS($F174,38))="UL",ISERROR(SEARCH("Rear",INDIRECT(ADDRESS($F174,33)))),ISERROR(SEARCH("Side",INDIRECT(ADDRESS($F174,33))))),INDIRECT(ADDRESS($F174,COLUMN())),0),0),IF($G174&gt;0,IF(AND(INDIRECT(ADDRESS($G174,44))=0,INDIRECT(ADDRESS($G174,38))="UL",ISERROR(SEARCH("Rear",INDIRECT(ADDRESS($G174,33)))),ISERROR(SEARCH("Side",INDIRECT(ADDRESS($G174,33))))),INDIRECT(ADDRESS($G174,COLUMN())),0),0),IF($H174&gt;0,IF(AND(INDIRECT(ADDRESS($H174,44))=0,INDIRECT(ADDRESS($H174,38))="UL",ISERROR(SEARCH("Rear",INDIRECT(ADDRESS($H174,33)))),ISERROR(SEARCH("Side",INDIRECT(ADDRESS($H174,33))))),INDIRECT(ADDRESS($H174,COLUMN())),0),0),IF($I174&gt;0,IF(AND(INDIRECT(ADDRESS($I174,44))=0,INDIRECT(ADDRESS($I174,38))="UL",ISERROR(SEARCH("Rear",INDIRECT(ADDRESS($I174,33)))),ISERROR(SEARCH("Side",INDIRECT(ADDRESS($I174,33))))),INDIRECT(ADDRESS($I174,COLUMN())),0),0),IF($J174&gt;0,IF(AND(INDIRECT(ADDRESS($J174,44))=0,INDIRECT(ADDRESS($J174,38))="UL",ISERROR(SEARCH("Rear",INDIRECT(ADDRESS($J174,33)))),ISERROR(SEARCH("Side",INDIRECT(ADDRESS($J174,33))))),INDIRECT(ADDRESS($J174,COLUMN())),0),0),IF($K174&gt;0,IF(AND(INDIRECT(ADDRESS($K174,44))=0,INDIRECT(ADDRESS($K174,38))="UL",ISERROR(SEARCH("Rear",INDIRECT(ADDRESS($K174,33)))),ISERROR(SEARCH("Side",INDIRECT(ADDRESS($K174,33))))),INDIRECT(ADDRESS($K174,COLUMN())),0),0),IF($L174&gt;0,IF(AND(INDIRECT(ADDRESS($L174,44))=0,INDIRECT(ADDRESS($L174,38))="UL",ISERROR(SEARCH("Rear",INDIRECT(ADDRESS($L174,33)))),ISERROR(SEARCH("Side",INDIRECT(ADDRESS($L174,33))))),INDIRECT(ADDRESS($L174,COLUMN())),0),0),IF($M174&gt;0,IF(AND(INDIRECT(ADDRESS($M174,44))=0,INDIRECT(ADDRESS($M174,38))="UL",ISERROR(SEARCH("Rear",INDIRECT(ADDRESS($M174,33)))),ISERROR(SEARCH("Side",INDIRECT(ADDRESS($M174,33))))),INDIRECT(ADDRESS($M174,COLUMN())),0),0))</f>
        <v>0.88888888888888884</v>
      </c>
      <c r="AX174" s="57" cm="1">
        <f t="array" aca="1" ref="AX174" ca="1">SUM(IF($C174&gt;0,IF(AND(INDIRECT(ADDRESS($C174,44))=0,INDIRECT(ADDRESS($C174,38))="UL",ISERROR(SEARCH("Rear",INDIRECT(ADDRESS($C174,33)))),ISERROR(SEARCH("Side",INDIRECT(ADDRESS($C174,33))))),INDIRECT(ADDRESS($C174,COLUMN())),0),0),IF($D174&gt;0,IF(AND(INDIRECT(ADDRESS($D174,44))=0,INDIRECT(ADDRESS($D174,38))="UL",ISERROR(SEARCH("Rear",INDIRECT(ADDRESS($D174,33)))),ISERROR(SEARCH("Side",INDIRECT(ADDRESS($D174,33))))),INDIRECT(ADDRESS($D174,COLUMN())),0),0),IF($E174&gt;0,IF(AND(INDIRECT(ADDRESS($E174,44))=0,INDIRECT(ADDRESS($E174,38))="UL",ISERROR(SEARCH("Rear",INDIRECT(ADDRESS($E174,33)))),ISERROR(SEARCH("Side",INDIRECT(ADDRESS($E174,33))))),INDIRECT(ADDRESS($E174,COLUMN())),0),0),IF($F174&gt;0,IF(AND(INDIRECT(ADDRESS($F174,44))=0,INDIRECT(ADDRESS($F174,38))="UL",ISERROR(SEARCH("Rear",INDIRECT(ADDRESS($F174,33)))),ISERROR(SEARCH("Side",INDIRECT(ADDRESS($F174,33))))),INDIRECT(ADDRESS($F174,COLUMN())),0),0),IF($G174&gt;0,IF(AND(INDIRECT(ADDRESS($G174,44))=0,INDIRECT(ADDRESS($G174,38))="UL",ISERROR(SEARCH("Rear",INDIRECT(ADDRESS($G174,33)))),ISERROR(SEARCH("Side",INDIRECT(ADDRESS($G174,33))))),INDIRECT(ADDRESS($G174,COLUMN())),0),0),IF($H174&gt;0,IF(AND(INDIRECT(ADDRESS($H174,44))=0,INDIRECT(ADDRESS($H174,38))="UL",ISERROR(SEARCH("Rear",INDIRECT(ADDRESS($H174,33)))),ISERROR(SEARCH("Side",INDIRECT(ADDRESS($H174,33))))),INDIRECT(ADDRESS($H174,COLUMN())),0),0),IF($I174&gt;0,IF(AND(INDIRECT(ADDRESS($I174,44))=0,INDIRECT(ADDRESS($I174,38))="UL",ISERROR(SEARCH("Rear",INDIRECT(ADDRESS($I174,33)))),ISERROR(SEARCH("Side",INDIRECT(ADDRESS($I174,33))))),INDIRECT(ADDRESS($I174,COLUMN())),0),0),IF($J174&gt;0,IF(AND(INDIRECT(ADDRESS($J174,44))=0,INDIRECT(ADDRESS($J174,38))="UL",ISERROR(SEARCH("Rear",INDIRECT(ADDRESS($J174,33)))),ISERROR(SEARCH("Side",INDIRECT(ADDRESS($J174,33))))),INDIRECT(ADDRESS($J174,COLUMN())),0),0),IF($K174&gt;0,IF(AND(INDIRECT(ADDRESS($K174,44))=0,INDIRECT(ADDRESS($K174,38))="UL",ISERROR(SEARCH("Rear",INDIRECT(ADDRESS($K174,33)))),ISERROR(SEARCH("Side",INDIRECT(ADDRESS($K174,33))))),INDIRECT(ADDRESS($K174,COLUMN())),0),0),IF($L174&gt;0,IF(AND(INDIRECT(ADDRESS($L174,44))=0,INDIRECT(ADDRESS($L174,38))="UL",ISERROR(SEARCH("Rear",INDIRECT(ADDRESS($L174,33)))),ISERROR(SEARCH("Side",INDIRECT(ADDRESS($L174,33))))),INDIRECT(ADDRESS($L174,COLUMN())),0),0),IF($M174&gt;0,IF(AND(INDIRECT(ADDRESS($M174,44))=0,INDIRECT(ADDRESS($M174,38))="UL",ISERROR(SEARCH("Rear",INDIRECT(ADDRESS($M174,33)))),ISERROR(SEARCH("Side",INDIRECT(ADDRESS($M174,33))))),INDIRECT(ADDRESS($M174,COLUMN())),0),0))</f>
        <v>0.33333333333333331</v>
      </c>
      <c r="AY174" s="58">
        <f t="shared" ca="1" si="124"/>
        <v>0.88888888888888884</v>
      </c>
      <c r="AZ174" s="58">
        <f t="shared" ca="1" si="125"/>
        <v>0.51851851851851849</v>
      </c>
      <c r="BA174" s="58" cm="1">
        <f t="array" aca="1" ref="BA174" ca="1">SUM(IF($C174&gt;0,IF(AND(INDIRECT(ADDRESS($C174,44))=0,INDIRECT(ADDRESS($C174,38))="UL"),INDIRECT(ADDRESS($C174,COLUMN())),0),0),IF($D174&gt;0,IF(AND(INDIRECT(ADDRESS($D174,44))=0,INDIRECT(ADDRESS($D174,38))="UL"),INDIRECT(ADDRESS($D174,COLUMN())),0),0),IF($E174&gt;0,IF(AND(INDIRECT(ADDRESS($E174,44))=0,INDIRECT(ADDRESS($E174,38))="UL"),INDIRECT(ADDRESS($E174,COLUMN())),0),0),IF($F174&gt;0,IF(AND(INDIRECT(ADDRESS($F174,44))=0,INDIRECT(ADDRESS($F174,38))="UL"),INDIRECT(ADDRESS($F174,COLUMN())),0),0),IF($G174&gt;0,IF(AND(INDIRECT(ADDRESS($G174,44))=0,INDIRECT(ADDRESS($G174,38))="UL"),INDIRECT(ADDRESS($G174,COLUMN())),0),0),IF($H174&gt;0,IF(AND(INDIRECT(ADDRESS($H174,44))=0,INDIRECT(ADDRESS($H174,38))="UL"),INDIRECT(ADDRESS($H174,COLUMN())),0),0),IF($I174&gt;0,IF(AND(INDIRECT(ADDRESS($I174,44))=0,INDIRECT(ADDRESS($I174,38))="UL"),INDIRECT(ADDRESS($I174,COLUMN())),0),0),IF($J174&gt;0,IF(AND(INDIRECT(ADDRESS($J174,44))=0,INDIRECT(ADDRESS($J174,38))="UL"),INDIRECT(ADDRESS($J174,COLUMN())),0),0),IF($K174&gt;0,IF(AND(INDIRECT(ADDRESS($K174,44))=0,INDIRECT(ADDRESS($K174,38))="UL"),INDIRECT(ADDRESS($K174,COLUMN())),0),0),IF($L174&gt;0,IF(AND(INDIRECT(ADDRESS($L174,44))=0,INDIRECT(ADDRESS($L174,38))="UL"),INDIRECT(ADDRESS($L174,COLUMN())),0),0),IF($M174&gt;0,IF(AND(INDIRECT(ADDRESS($M174,44))=0,INDIRECT(ADDRESS($M174,38))="UL"),INDIRECT(ADDRESS($M174,COLUMN())),0),0))</f>
        <v>0.45305114638447969</v>
      </c>
      <c r="BB174" s="58" cm="1">
        <f t="array" aca="1" ref="BB174" ca="1">SUM(IF($C174&gt;0,IF(AND(INDIRECT(ADDRESS($C174,44))=0,INDIRECT(ADDRESS($C174,38))="UL"),INDIRECT(ADDRESS($C174,COLUMN())),0),0),IF($D174&gt;0,IF(AND(INDIRECT(ADDRESS($D174,44))=0,INDIRECT(ADDRESS($D174,38))="UL"),INDIRECT(ADDRESS($D174,COLUMN())),0),0),IF($E174&gt;0,IF(AND(INDIRECT(ADDRESS($E174,44))=0,INDIRECT(ADDRESS($E174,38))="UL"),INDIRECT(ADDRESS($E174,COLUMN())),0),0),IF($F174&gt;0,IF(AND(INDIRECT(ADDRESS($F174,44))=0,INDIRECT(ADDRESS($F174,38))="UL"),INDIRECT(ADDRESS($F174,COLUMN())),0),0),IF($G174&gt;0,IF(AND(INDIRECT(ADDRESS($G174,44))=0,INDIRECT(ADDRESS($G174,38))="UL"),INDIRECT(ADDRESS($G174,COLUMN())),0),0),IF($H174&gt;0,IF(AND(INDIRECT(ADDRESS($H174,44))=0,INDIRECT(ADDRESS($H174,38))="UL"),INDIRECT(ADDRESS($H174,COLUMN())),0),0),IF($I174&gt;0,IF(AND(INDIRECT(ADDRESS($I174,44))=0,INDIRECT(ADDRESS($I174,38))="UL"),INDIRECT(ADDRESS($I174,COLUMN())),0),0),IF($J174&gt;0,IF(AND(INDIRECT(ADDRESS($J174,44))=0,INDIRECT(ADDRESS($J174,38))="UL"),INDIRECT(ADDRESS($J174,COLUMN())),0),0),IF($K174&gt;0,IF(AND(INDIRECT(ADDRESS($K174,44))=0,INDIRECT(ADDRESS($K174,38))="UL"),INDIRECT(ADDRESS($K174,COLUMN())),0),0),IF($L174&gt;0,IF(AND(INDIRECT(ADDRESS($L174,44))=0,INDIRECT(ADDRESS($L174,38))="UL"),INDIRECT(ADDRESS($L174,COLUMN())),0),0),IF($M174&gt;0,IF(AND(INDIRECT(ADDRESS($M174,44))=0,INDIRECT(ADDRESS($M174,38))="UL"),INDIRECT(ADDRESS($M174,COLUMN())),0),0))</f>
        <v>0.30814814814814806</v>
      </c>
      <c r="BC174" s="58" cm="1">
        <f t="array" aca="1" ref="BC174" ca="1">SUM(IF($C174&gt;0,IF(AND(INDIRECT(ADDRESS($C174,44))=0,INDIRECT(ADDRESS($C174,38))="UL"),INDIRECT(ADDRESS($C174,COLUMN())),0),0),IF($D174&gt;0,IF(AND(INDIRECT(ADDRESS($D174,44))=0,INDIRECT(ADDRESS($D174,38))="UL"),INDIRECT(ADDRESS($D174,COLUMN())),0),0),IF($E174&gt;0,IF(AND(INDIRECT(ADDRESS($E174,44))=0,INDIRECT(ADDRESS($E174,38))="UL"),INDIRECT(ADDRESS($E174,COLUMN())),0),0),IF($F174&gt;0,IF(AND(INDIRECT(ADDRESS($F174,44))=0,INDIRECT(ADDRESS($F174,38))="UL"),INDIRECT(ADDRESS($F174,COLUMN())),0),0),IF($G174&gt;0,IF(AND(INDIRECT(ADDRESS($G174,44))=0,INDIRECT(ADDRESS($G174,38))="UL"),INDIRECT(ADDRESS($G174,COLUMN())),0),0),IF($H174&gt;0,IF(AND(INDIRECT(ADDRESS($H174,44))=0,INDIRECT(ADDRESS($H174,38))="UL"),INDIRECT(ADDRESS($H174,COLUMN())),0),0),IF($I174&gt;0,IF(AND(INDIRECT(ADDRESS($I174,44))=0,INDIRECT(ADDRESS($I174,38))="UL"),INDIRECT(ADDRESS($I174,COLUMN())),0),0),IF($J174&gt;0,IF(AND(INDIRECT(ADDRESS($J174,44))=0,INDIRECT(ADDRESS($J174,38))="UL"),INDIRECT(ADDRESS($J174,COLUMN())),0),0),IF($K174&gt;0,IF(AND(INDIRECT(ADDRESS($K174,44))=0,INDIRECT(ADDRESS($K174,38))="UL"),INDIRECT(ADDRESS($K174,COLUMN())),0),0),IF($L174&gt;0,IF(AND(INDIRECT(ADDRESS($L174,44))=0,INDIRECT(ADDRESS($L174,38))="UL"),INDIRECT(ADDRESS($L174,COLUMN())),0),0),IF($M174&gt;0,IF(AND(INDIRECT(ADDRESS($M174,44))=0,INDIRECT(ADDRESS($M174,38))="UL"),INDIRECT(ADDRESS($M174,COLUMN())),0),0))</f>
        <v>0.25375661375661374</v>
      </c>
      <c r="BD174" s="58" cm="1">
        <f t="array" aca="1" ref="BD174" ca="1">SUM(IF($C174&gt;0,IF(AND(INDIRECT(ADDRESS($C174,44))=0,INDIRECT(ADDRESS($C174,38))="UL"),INDIRECT(ADDRESS($C174,COLUMN())),0),0),IF($D174&gt;0,IF(AND(INDIRECT(ADDRESS($D174,44))=0,INDIRECT(ADDRESS($D174,38))="UL"),INDIRECT(ADDRESS($D174,COLUMN())),0),0),IF($E174&gt;0,IF(AND(INDIRECT(ADDRESS($E174,44))=0,INDIRECT(ADDRESS($E174,38))="UL"),INDIRECT(ADDRESS($E174,COLUMN())),0),0),IF($F174&gt;0,IF(AND(INDIRECT(ADDRESS($F174,44))=0,INDIRECT(ADDRESS($F174,38))="UL"),INDIRECT(ADDRESS($F174,COLUMN())),0),0),IF($G174&gt;0,IF(AND(INDIRECT(ADDRESS($G174,44))=0,INDIRECT(ADDRESS($G174,38))="UL"),INDIRECT(ADDRESS($G174,COLUMN())),0),0),IF($H174&gt;0,IF(AND(INDIRECT(ADDRESS($H174,44))=0,INDIRECT(ADDRESS($H174,38))="UL"),INDIRECT(ADDRESS($H174,COLUMN())),0),0),IF($I174&gt;0,IF(AND(INDIRECT(ADDRESS($I174,44))=0,INDIRECT(ADDRESS($I174,38))="UL"),INDIRECT(ADDRESS($I174,COLUMN())),0),0),IF($J174&gt;0,IF(AND(INDIRECT(ADDRESS($J174,44))=0,INDIRECT(ADDRESS($J174,38))="UL"),INDIRECT(ADDRESS($J174,COLUMN())),0),0),IF($K174&gt;0,IF(AND(INDIRECT(ADDRESS($K174,44))=0,INDIRECT(ADDRESS($K174,38))="UL"),INDIRECT(ADDRESS($K174,COLUMN())),0),0),IF($L174&gt;0,IF(AND(INDIRECT(ADDRESS($L174,44))=0,INDIRECT(ADDRESS($L174,38))="UL"),INDIRECT(ADDRESS($L174,COLUMN())),0),0),IF($M174&gt;0,IF(AND(INDIRECT(ADDRESS($M174,44))=0,INDIRECT(ADDRESS($M174,38))="UL"),INDIRECT(ADDRESS($M174,COLUMN())),0),0))</f>
        <v>0.40839506172839501</v>
      </c>
      <c r="BE174" s="57">
        <f t="shared" ca="1" si="126"/>
        <v>0.30814814814814806</v>
      </c>
      <c r="BF174" s="57" cm="1">
        <f t="array" aca="1" ref="BF174" ca="1">SUM(IF($C174&gt;0,IF(INDIRECT(ADDRESS($C174,45))=1,INDIRECT(ADDRESS($C174,52))*INDIRECT(ADDRESS($C174,42))/5,0),0), IF($D174&gt;0,IF(INDIRECT(ADDRESS($D174,45))=1,INDIRECT(ADDRESS($D174,52))*INDIRECT(ADDRESS($D174,42))/5,0),0), IF($E174&gt;0,IF(INDIRECT(ADDRESS($E174,45))=1,INDIRECT(ADDRESS($E174,52))*INDIRECT(ADDRESS($E174,42))/5,0),0), IF($F174&gt;0,IF(INDIRECT(ADDRESS($F174,45))=1,INDIRECT(ADDRESS($F174,52))*INDIRECT(ADDRESS($F174,42))/5,0),0), IF($G174&gt;0,IF(INDIRECT(ADDRESS($G174,45))=1,INDIRECT(ADDRESS($G174,52))*INDIRECT(ADDRESS($G174,42))/5,0),0), IF($H174&gt;0,IF(INDIRECT(ADDRESS($H174,45))=1,INDIRECT(ADDRESS($H174,52))*INDIRECT(ADDRESS($H174,42))/5,0),0)
)*$BF$296/100</f>
        <v>9.2592592592592605E-3</v>
      </c>
      <c r="BG174" s="19">
        <v>1</v>
      </c>
      <c r="BH174" s="57" cm="1">
        <f t="array" aca="1" ref="BH174" ca="1">SUM(IF($C174&gt;0,IF(AND(INDIRECT(ADDRESS($C174,44))=0,INDIRECT(ADDRESS($C174,38))&lt;&gt;"UL"),INDIRECT(ADDRESS($C174,COLUMN()-12)),0),0), IF($D174&gt;0,IF(AND(INDIRECT(ADDRESS($D174,44))=0,INDIRECT(ADDRESS($D174,38))&lt;&gt;"UL"),INDIRECT(ADDRESS($D174,COLUMN()-12)),0),0), IF($E174&gt;0,IF(AND(INDIRECT(ADDRESS($E174,44))=0,INDIRECT(ADDRESS($E174,38))&lt;&gt;"UL"),INDIRECT(ADDRESS($E174,COLUMN()-12)),0),0), IF($F174&gt;0,IF(AND(INDIRECT(ADDRESS($F174,44))=0,INDIRECT(ADDRESS($F174,38))&lt;&gt;"UL"),INDIRECT(ADDRESS($F174,COLUMN()-12)),0),0), IF($G174&gt;0,IF(AND(INDIRECT(ADDRESS($G174,44))=0,INDIRECT(ADDRESS($G174,38))&lt;&gt;"UL"),INDIRECT(ADDRESS($G174,COLUMN()-12)),0),0), IF($H174&gt;0,IF(AND(INDIRECT(ADDRESS($H174,44))=0,INDIRECT(ADDRESS($H174,38))&lt;&gt;"UL"),INDIRECT(ADDRESS($H174,COLUMN()-12)),0),0), IF($I174&gt;0,IF(AND(INDIRECT(ADDRESS($I174,44))=0,INDIRECT(ADDRESS($I174,38))&lt;&gt;"UL"),INDIRECT(ADDRESS($I174,COLUMN()-12)),0),0), IF($J174&gt;0,IF(AND(INDIRECT(ADDRESS($J174,44))=0,INDIRECT(ADDRESS($J174,38))&lt;&gt;"UL"),INDIRECT(ADDRESS($J174,COLUMN()-12)),0),0), IF($K174&gt;0,IF(AND(INDIRECT(ADDRESS($K174,44))=0,INDIRECT(ADDRESS($K174,38))&lt;&gt;"UL"),INDIRECT(ADDRESS($K174,COLUMN()-12)),0),0), IF($L174&gt;0,IF(AND(INDIRECT(ADDRESS($L174,44))=0,INDIRECT(ADDRESS($L174,38))&lt;&gt;"UL"),INDIRECT(ADDRESS($L174,COLUMN()-12)),0),0), IF($M174&gt;0,IF(AND(INDIRECT(ADDRESS($M174,44))=0,INDIRECT(ADDRESS($M174,38))&lt;&gt;"UL"),INDIRECT(ADDRESS($M174,COLUMN()-12)),0),0))</f>
        <v>0</v>
      </c>
      <c r="BI174" s="57" cm="1">
        <f t="array" aca="1" ref="BI174" ca="1">SUM(IF($C174&gt;0,IF(AND(INDIRECT(ADDRESS($C174,44))=0,INDIRECT(ADDRESS($C174,38))&lt;&gt;"UL"),INDIRECT(ADDRESS($C174,COLUMN()-12)),0),0), IF($D174&gt;0,IF(AND(INDIRECT(ADDRESS($D174,44))=0,INDIRECT(ADDRESS($D174,38))&lt;&gt;"UL"),INDIRECT(ADDRESS($D174,COLUMN()-12)),0),0), IF($E174&gt;0,IF(AND(INDIRECT(ADDRESS($E174,44))=0,INDIRECT(ADDRESS($E174,38))&lt;&gt;"UL"),INDIRECT(ADDRESS($E174,COLUMN()-12)),0),0), IF($F174&gt;0,IF(AND(INDIRECT(ADDRESS($F174,44))=0,INDIRECT(ADDRESS($F174,38))&lt;&gt;"UL"),INDIRECT(ADDRESS($F174,COLUMN()-12)),0),0), IF($G174&gt;0,IF(AND(INDIRECT(ADDRESS($G174,44))=0,INDIRECT(ADDRESS($G174,38))&lt;&gt;"UL"),INDIRECT(ADDRESS($G174,COLUMN()-12)),0),0), IF($H174&gt;0,IF(AND(INDIRECT(ADDRESS($H174,44))=0,INDIRECT(ADDRESS($H174,38))&lt;&gt;"UL"),INDIRECT(ADDRESS($H174,COLUMN()-12)),0),0), IF($I174&gt;0,IF(AND(INDIRECT(ADDRESS($I174,44))=0,INDIRECT(ADDRESS($I174,38))&lt;&gt;"UL"),INDIRECT(ADDRESS($I174,COLUMN()-12)),0),0), IF($J174&gt;0,IF(AND(INDIRECT(ADDRESS($J174,44))=0,INDIRECT(ADDRESS($J174,38))&lt;&gt;"UL"),INDIRECT(ADDRESS($J174,COLUMN()-12)),0),0), IF($K174&gt;0,IF(AND(INDIRECT(ADDRESS($K174,44))=0,INDIRECT(ADDRESS($K174,38))&lt;&gt;"UL"),INDIRECT(ADDRESS($K174,COLUMN()-12)),0),0), IF($L174&gt;0,IF(AND(INDIRECT(ADDRESS($L174,44))=0,INDIRECT(ADDRESS($L174,38))&lt;&gt;"UL"),INDIRECT(ADDRESS($L174,COLUMN()-12)),0),0), IF($M174&gt;0,IF(AND(INDIRECT(ADDRESS($M174,44))=0,INDIRECT(ADDRESS($M174,38))&lt;&gt;"UL"),INDIRECT(ADDRESS($M174,COLUMN()-12)),0),0))</f>
        <v>0</v>
      </c>
      <c r="BJ174" s="57" cm="1">
        <f t="array" aca="1" ref="BJ174" ca="1">SUM(IF($C174&gt;0,IF(AND(INDIRECT(ADDRESS($C174,44))=0,INDIRECT(ADDRESS($C174,38))&lt;&gt;"UL"),INDIRECT(ADDRESS($C174,COLUMN()-12)),0),0), IF($D174&gt;0,IF(AND(INDIRECT(ADDRESS($D174,44))=0,INDIRECT(ADDRESS($D174,38))&lt;&gt;"UL"),INDIRECT(ADDRESS($D174,COLUMN()-12)),0),0), IF($E174&gt;0,IF(AND(INDIRECT(ADDRESS($E174,44))=0,INDIRECT(ADDRESS($E174,38))&lt;&gt;"UL"),INDIRECT(ADDRESS($E174,COLUMN()-12)),0),0), IF($F174&gt;0,IF(AND(INDIRECT(ADDRESS($F174,44))=0,INDIRECT(ADDRESS($F174,38))&lt;&gt;"UL"),INDIRECT(ADDRESS($F174,COLUMN()-12)),0),0), IF($G174&gt;0,IF(AND(INDIRECT(ADDRESS($G174,44))=0,INDIRECT(ADDRESS($G174,38))&lt;&gt;"UL"),INDIRECT(ADDRESS($G174,COLUMN()-12)),0),0), IF($H174&gt;0,IF(AND(INDIRECT(ADDRESS($H174,44))=0,INDIRECT(ADDRESS($H174,38))&lt;&gt;"UL"),INDIRECT(ADDRESS($H174,COLUMN()-12)),0),0), IF($I174&gt;0,IF(AND(INDIRECT(ADDRESS($I174,44))=0,INDIRECT(ADDRESS($I174,38))&lt;&gt;"UL"),INDIRECT(ADDRESS($I174,COLUMN()-12)),0),0), IF($J174&gt;0,IF(AND(INDIRECT(ADDRESS($J174,44))=0,INDIRECT(ADDRESS($J174,38))&lt;&gt;"UL"),INDIRECT(ADDRESS($J174,COLUMN()-12)),0),0), IF($K174&gt;0,IF(AND(INDIRECT(ADDRESS($K174,44))=0,INDIRECT(ADDRESS($K174,38))&lt;&gt;"UL"),INDIRECT(ADDRESS($K174,COLUMN()-12)),0),0), IF($L174&gt;0,IF(AND(INDIRECT(ADDRESS($L174,44))=0,INDIRECT(ADDRESS($L174,38))&lt;&gt;"UL"),INDIRECT(ADDRESS($L174,COLUMN()-12)),0),0), IF($M174&gt;0,IF(AND(INDIRECT(ADDRESS($M174,44))=0,INDIRECT(ADDRESS($M174,38))&lt;&gt;"UL"),INDIRECT(ADDRESS($M174,COLUMN()-12)),0),0))</f>
        <v>0</v>
      </c>
      <c r="BK174" s="57">
        <f t="shared" ca="1" si="127"/>
        <v>0</v>
      </c>
      <c r="BL174" s="58">
        <f t="shared" ca="1" si="128"/>
        <v>0</v>
      </c>
      <c r="BM174" s="57" cm="1">
        <f t="array" aca="1" ref="BM174" ca="1">SUM(IF($C174&gt;0,IF(AND(INDIRECT(ADDRESS($C174,44))=0,INDIRECT(ADDRESS($C174,38))&lt;&gt;"UL"),INDIRECT(ADDRESS($C174,COLUMN()-12)),0),0), IF($D174&gt;0,IF(AND(INDIRECT(ADDRESS($D174,44))=0,INDIRECT(ADDRESS($D174,38))&lt;&gt;"UL"),INDIRECT(ADDRESS($D174,COLUMN()-12)),0),0), IF($E174&gt;0,IF(AND(INDIRECT(ADDRESS($E174,44))=0,INDIRECT(ADDRESS($E174,38))&lt;&gt;"UL"),INDIRECT(ADDRESS($E174,COLUMN()-12)),0),0), IF($F174&gt;0,IF(AND(INDIRECT(ADDRESS($F174,44))=0,INDIRECT(ADDRESS($F174,38))&lt;&gt;"UL"),INDIRECT(ADDRESS($F174,COLUMN()-12)),0),0), IF($G174&gt;0,IF(AND(INDIRECT(ADDRESS($G174,44))=0,INDIRECT(ADDRESS($G174,38))&lt;&gt;"UL"),INDIRECT(ADDRESS($G174,COLUMN()-12)),0),0), IF($H174&gt;0,IF(AND(INDIRECT(ADDRESS($H174,44))=0,INDIRECT(ADDRESS($H174,38))&lt;&gt;"UL"),INDIRECT(ADDRESS($H174,COLUMN()-12)),0),0), IF($I174&gt;0,IF(AND(INDIRECT(ADDRESS($I174,44))=0,INDIRECT(ADDRESS($I174,38))&lt;&gt;"UL"),INDIRECT(ADDRESS($I174,COLUMN()-12)),0),0), IF($J174&gt;0,IF(AND(INDIRECT(ADDRESS($J174,44))=0,INDIRECT(ADDRESS($J174,38))&lt;&gt;"UL"),INDIRECT(ADDRESS($J174,COLUMN()-12)),0),0), IF($K174&gt;0,IF(AND(INDIRECT(ADDRESS($K174,44))=0,INDIRECT(ADDRESS($K174,38))&lt;&gt;"UL"),INDIRECT(ADDRESS($K174,COLUMN()-11)),0),0), IF($L174&gt;0,IF(AND(INDIRECT(ADDRESS($L174,44))=0,INDIRECT(ADDRESS($L174,38))&lt;&gt;"UL"),INDIRECT(ADDRESS($L174,COLUMN()-11)),0),0), IF($M174&gt;0,IF(AND(INDIRECT(ADDRESS($M174,44))=0,INDIRECT(ADDRESS($M174,38))&lt;&gt;"UL"),INDIRECT(ADDRESS($M174,COLUMN()-11)),0),0))</f>
        <v>0</v>
      </c>
      <c r="BN174" s="57" cm="1">
        <f t="array" aca="1" ref="BN174" ca="1">SUM(IF($C174&gt;0,IF(AND(INDIRECT(ADDRESS($C174,44))=0,INDIRECT(ADDRESS($C174,38))&lt;&gt;"UL"),INDIRECT(ADDRESS($C174,COLUMN()-12)),0),0), IF($D174&gt;0,IF(AND(INDIRECT(ADDRESS($D174,44))=0,INDIRECT(ADDRESS($D174,38))&lt;&gt;"UL"),INDIRECT(ADDRESS($D174,COLUMN()-12)),0),0), IF($E174&gt;0,IF(AND(INDIRECT(ADDRESS($E174,44))=0,INDIRECT(ADDRESS($E174,38))&lt;&gt;"UL"),INDIRECT(ADDRESS($E174,COLUMN()-12)),0),0), IF($F174&gt;0,IF(AND(INDIRECT(ADDRESS($F174,44))=0,INDIRECT(ADDRESS($F174,38))&lt;&gt;"UL"),INDIRECT(ADDRESS($F174,COLUMN()-12)),0),0), IF($G174&gt;0,IF(AND(INDIRECT(ADDRESS($G174,44))=0,INDIRECT(ADDRESS($G174,38))&lt;&gt;"UL"),INDIRECT(ADDRESS($G174,COLUMN()-12)),0),0), IF($H174&gt;0,IF(AND(INDIRECT(ADDRESS($H174,44))=0,INDIRECT(ADDRESS($H174,38))&lt;&gt;"UL"),INDIRECT(ADDRESS($H174,COLUMN()-12)),0),0), IF($I174&gt;0,IF(AND(INDIRECT(ADDRESS($I174,44))=0,INDIRECT(ADDRESS($I174,38))&lt;&gt;"UL"),INDIRECT(ADDRESS($I174,COLUMN()-12)),0),0), IF($J174&gt;0,IF(AND(INDIRECT(ADDRESS($J174,44))=0,INDIRECT(ADDRESS($J174,38))&lt;&gt;"UL"),INDIRECT(ADDRESS($J174,COLUMN()-12)),0),0), IF($K174&gt;0,IF(AND(INDIRECT(ADDRESS($K174,44))=0,INDIRECT(ADDRESS($K174,38))&lt;&gt;"UL"),INDIRECT(ADDRESS($K174,COLUMN()-11)),0),0), IF($L174&gt;0,IF(AND(INDIRECT(ADDRESS($L174,44))=0,INDIRECT(ADDRESS($L174,38))&lt;&gt;"UL"),INDIRECT(ADDRESS($L174,COLUMN()-11)),0),0), IF($M174&gt;0,IF(AND(INDIRECT(ADDRESS($M174,44))=0,INDIRECT(ADDRESS($M174,38))&lt;&gt;"UL"),INDIRECT(ADDRESS($M174,COLUMN()-11)),0),0))</f>
        <v>0</v>
      </c>
      <c r="BO174" s="57" cm="1">
        <f t="array" aca="1" ref="BO174" ca="1">SUM(IF($C174&gt;0,IF(AND(INDIRECT(ADDRESS($C174,44))=0,INDIRECT(ADDRESS($C174,38))&lt;&gt;"UL"),INDIRECT(ADDRESS($C174,COLUMN()-12)),0),0), IF($D174&gt;0,IF(AND(INDIRECT(ADDRESS($D174,44))=0,INDIRECT(ADDRESS($D174,38))&lt;&gt;"UL"),INDIRECT(ADDRESS($D174,COLUMN()-12)),0),0), IF($E174&gt;0,IF(AND(INDIRECT(ADDRESS($E174,44))=0,INDIRECT(ADDRESS($E174,38))&lt;&gt;"UL"),INDIRECT(ADDRESS($E174,COLUMN()-12)),0),0), IF($F174&gt;0,IF(AND(INDIRECT(ADDRESS($F174,44))=0,INDIRECT(ADDRESS($F174,38))&lt;&gt;"UL"),INDIRECT(ADDRESS($F174,COLUMN()-12)),0),0), IF($G174&gt;0,IF(AND(INDIRECT(ADDRESS($G174,44))=0,INDIRECT(ADDRESS($G174,38))&lt;&gt;"UL"),INDIRECT(ADDRESS($G174,COLUMN()-12)),0),0), IF($H174&gt;0,IF(AND(INDIRECT(ADDRESS($H174,44))=0,INDIRECT(ADDRESS($H174,38))&lt;&gt;"UL"),INDIRECT(ADDRESS($H174,COLUMN()-12)),0),0), IF($I174&gt;0,IF(AND(INDIRECT(ADDRESS($I174,44))=0,INDIRECT(ADDRESS($I174,38))&lt;&gt;"UL"),INDIRECT(ADDRESS($I174,COLUMN()-12)),0),0), IF($J174&gt;0,IF(AND(INDIRECT(ADDRESS($J174,44))=0,INDIRECT(ADDRESS($J174,38))&lt;&gt;"UL"),INDIRECT(ADDRESS($J174,COLUMN()-12)),0),0), IF($K174&gt;0,IF(AND(INDIRECT(ADDRESS($K174,44))=0,INDIRECT(ADDRESS($K174,38))&lt;&gt;"UL"),INDIRECT(ADDRESS($K174,COLUMN()-11)),0),0), IF($L174&gt;0,IF(AND(INDIRECT(ADDRESS($L174,44))=0,INDIRECT(ADDRESS($L174,38))&lt;&gt;"UL"),INDIRECT(ADDRESS($L174,COLUMN()-11)),0),0), IF($M174&gt;0,IF(AND(INDIRECT(ADDRESS($M174,44))=0,INDIRECT(ADDRESS($M174,38))&lt;&gt;"UL"),INDIRECT(ADDRESS($M174,COLUMN()-11)),0),0))</f>
        <v>0</v>
      </c>
      <c r="BP174" s="57" cm="1">
        <f t="array" aca="1" ref="BP174" ca="1">SUM(IF($C174&gt;0,IF(AND(INDIRECT(ADDRESS($C174,44))=0,INDIRECT(ADDRESS($C174,38))&lt;&gt;"UL"),INDIRECT(ADDRESS($C174,COLUMN()-12)),0),0), IF($D174&gt;0,IF(AND(INDIRECT(ADDRESS($D174,44))=0,INDIRECT(ADDRESS($D174,38))&lt;&gt;"UL"),INDIRECT(ADDRESS($D174,COLUMN()-12)),0),0), IF($E174&gt;0,IF(AND(INDIRECT(ADDRESS($E174,44))=0,INDIRECT(ADDRESS($E174,38))&lt;&gt;"UL"),INDIRECT(ADDRESS($E174,COLUMN()-12)),0),0), IF($F174&gt;0,IF(AND(INDIRECT(ADDRESS($F174,44))=0,INDIRECT(ADDRESS($F174,38))&lt;&gt;"UL"),INDIRECT(ADDRESS($F174,COLUMN()-12)),0),0), IF($G174&gt;0,IF(AND(INDIRECT(ADDRESS($G174,44))=0,INDIRECT(ADDRESS($G174,38))&lt;&gt;"UL"),INDIRECT(ADDRESS($G174,COLUMN()-12)),0),0), IF($H174&gt;0,IF(AND(INDIRECT(ADDRESS($H174,44))=0,INDIRECT(ADDRESS($H174,38))&lt;&gt;"UL"),INDIRECT(ADDRESS($H174,COLUMN()-12)),0),0), IF($I174&gt;0,IF(AND(INDIRECT(ADDRESS($I174,44))=0,INDIRECT(ADDRESS($I174,38))&lt;&gt;"UL"),INDIRECT(ADDRESS($I174,COLUMN()-12)),0),0), IF($J174&gt;0,IF(AND(INDIRECT(ADDRESS($J174,44))=0,INDIRECT(ADDRESS($J174,38))&lt;&gt;"UL"),INDIRECT(ADDRESS($J174,COLUMN()-12)),0),0), IF($K174&gt;0,IF(AND(INDIRECT(ADDRESS($K174,44))=0,INDIRECT(ADDRESS($K174,38))&lt;&gt;"UL"),INDIRECT(ADDRESS($K174,COLUMN()-11)),0),0), IF($L174&gt;0,IF(AND(INDIRECT(ADDRESS($L174,44))=0,INDIRECT(ADDRESS($L174,38))&lt;&gt;"UL"),INDIRECT(ADDRESS($L174,COLUMN()-11)),0),0), IF($M174&gt;0,IF(AND(INDIRECT(ADDRESS($M174,44))=0,INDIRECT(ADDRESS($M174,38))&lt;&gt;"UL"),INDIRECT(ADDRESS($M174,COLUMN()-11)),0),0))</f>
        <v>0</v>
      </c>
      <c r="BQ174" s="57">
        <f t="shared" ca="1" si="129"/>
        <v>0</v>
      </c>
      <c r="BR174" s="161">
        <f t="shared" ca="1" si="130"/>
        <v>74.740747172902289</v>
      </c>
      <c r="BS174" s="56"/>
      <c r="BT174" s="56">
        <f t="shared" ca="1" si="131"/>
        <v>1.7361654626881395</v>
      </c>
      <c r="BU174" s="80">
        <f t="shared" ca="1" si="132"/>
        <v>5.1063690079062925E-2</v>
      </c>
      <c r="BV174" s="57" t="s">
        <v>34</v>
      </c>
      <c r="BW174" s="57" cm="1">
        <f t="array" aca="1" ref="BW174" ca="1">SUM(IF($C174&gt;0,IF(AND(INDIRECT(ADDRESS($C174,44))=0,INDIRECT(ADDRESS($C174,38))="UL",ISERROR(SEARCH("Rear",INDIRECT(ADDRESS($C174,33)))),ISERROR(SEARCH("Side",INDIRECT(ADDRESS($C174,33))))),INDIRECT(ADDRESS($C174,COLUMN())),0),0),IF($D174&gt;0,IF(AND(INDIRECT(ADDRESS($D174,44))=0,INDIRECT(ADDRESS($D174,38))="UL",ISERROR(SEARCH("Rear",INDIRECT(ADDRESS($D174,33)))),ISERROR(SEARCH("Side",INDIRECT(ADDRESS($D174,33))))),INDIRECT(ADDRESS($D174,COLUMN())),0),0),IF($E174&gt;0,IF(AND(INDIRECT(ADDRESS($E174,44))=0,INDIRECT(ADDRESS($E174,38))="UL",ISERROR(SEARCH("Rear",INDIRECT(ADDRESS($E174,33)))),ISERROR(SEARCH("Side",INDIRECT(ADDRESS($E174,33))))),INDIRECT(ADDRESS($E174,COLUMN())),0),0),IF($F174&gt;0,IF(AND(INDIRECT(ADDRESS($F174,44))=0,INDIRECT(ADDRESS($F174,38))="UL",ISERROR(SEARCH("Rear",INDIRECT(ADDRESS($F174,33)))),ISERROR(SEARCH("Side",INDIRECT(ADDRESS($F174,33))))),INDIRECT(ADDRESS($F174,COLUMN())),0),0),IF($G174&gt;0,IF(AND(INDIRECT(ADDRESS($G174,44))=0,INDIRECT(ADDRESS($G174,38))="UL",ISERROR(SEARCH("Rear",INDIRECT(ADDRESS($G174,33)))),ISERROR(SEARCH("Side",INDIRECT(ADDRESS($G174,33))))),INDIRECT(ADDRESS($G174,COLUMN())),0),0),IF($H174&gt;0,IF(AND(INDIRECT(ADDRESS($H174,44))=0,INDIRECT(ADDRESS($H174,38))="UL",ISERROR(SEARCH("Rear",INDIRECT(ADDRESS($H174,33)))),ISERROR(SEARCH("Side",INDIRECT(ADDRESS($H174,33))))),INDIRECT(ADDRESS($H174,COLUMN())),0),0),IF($I174&gt;0,IF(AND(INDIRECT(ADDRESS($I174,44))=0,INDIRECT(ADDRESS($I174,38))="UL",ISERROR(SEARCH("Rear",INDIRECT(ADDRESS($I174,33)))),ISERROR(SEARCH("Side",INDIRECT(ADDRESS($I174,33))))),INDIRECT(ADDRESS($I174,COLUMN())),0),0),IF($J174&gt;0,IF(AND(INDIRECT(ADDRESS($J174,44))=0,INDIRECT(ADDRESS($J174,38))="UL",ISERROR(SEARCH("Rear",INDIRECT(ADDRESS($J174,33)))),ISERROR(SEARCH("Side",INDIRECT(ADDRESS($J174,33))))),INDIRECT(ADDRESS($J174,COLUMN())),0),0),IF($K174&gt;0,IF(AND(INDIRECT(ADDRESS($K174,44))=0,INDIRECT(ADDRESS($K174,38))="UL",ISERROR(SEARCH("Rear",INDIRECT(ADDRESS($K174,33)))),ISERROR(SEARCH("Side",INDIRECT(ADDRESS($K174,33))))),INDIRECT(ADDRESS($K174,COLUMN())),0),0),IF($L174&gt;0,IF(AND(INDIRECT(ADDRESS($L174,44))=0,INDIRECT(ADDRESS($L174,38))="UL",ISERROR(SEARCH("Rear",INDIRECT(ADDRESS($L174,33)))),ISERROR(SEARCH("Side",INDIRECT(ADDRESS($L174,33))))),INDIRECT(ADDRESS($L174,COLUMN())),0),0),IF($M174&gt;0,IF(AND(INDIRECT(ADDRESS($M174,44))=0,INDIRECT(ADDRESS($M174,38))="UL",ISERROR(SEARCH("Rear",INDIRECT(ADDRESS($M174,33)))),ISERROR(SEARCH("Side",INDIRECT(ADDRESS($M174,33))))),INDIRECT(ADDRESS($M174,COLUMN())),0),0))</f>
        <v>0.44444444444444442</v>
      </c>
      <c r="BX174" s="57">
        <f t="shared" ca="1" si="136"/>
        <v>0.44444444444444442</v>
      </c>
      <c r="BY174" s="57" cm="1">
        <f t="array" aca="1" ref="BY174" ca="1">SUM(IF($C174&gt;0,IF(AND(INDIRECT(ADDRESS($C174,44))=0,INDIRECT(ADDRESS($C174,38))="UL"),INDIRECT(ADDRESS($C174,COLUMN())),0),0),IF($D174&gt;0,IF(AND(INDIRECT(ADDRESS($D174,44))=0,INDIRECT(ADDRESS($D174,38))="UL"),INDIRECT(ADDRESS($D174,COLUMN())),0),0),IF($E174&gt;0,IF(AND(INDIRECT(ADDRESS($E174,44))=0,INDIRECT(ADDRESS($E174,38))="UL"),INDIRECT(ADDRESS($E174,COLUMN())),0),0),IF($F174&gt;0,IF(AND(INDIRECT(ADDRESS($F174,44))=0,INDIRECT(ADDRESS($F174,38))="UL"),INDIRECT(ADDRESS($F174,COLUMN())),0),0),IF($G174&gt;0,IF(AND(INDIRECT(ADDRESS($G174,44))=0,INDIRECT(ADDRESS($G174,38))="UL"),INDIRECT(ADDRESS($G174,COLUMN())),0),0),IF($H174&gt;0,IF(AND(INDIRECT(ADDRESS($H174,44))=0,INDIRECT(ADDRESS($H174,38))="UL"),INDIRECT(ADDRESS($H174,COLUMN())),0),0),IF($I174&gt;0,IF(AND(INDIRECT(ADDRESS($I174,44))=0,INDIRECT(ADDRESS($I174,38))="UL"),INDIRECT(ADDRESS($I174,COLUMN())),0),0),IF($J174&gt;0,IF(AND(INDIRECT(ADDRESS($J174,44))=0,INDIRECT(ADDRESS($J174,38))="UL"),INDIRECT(ADDRESS($J174,COLUMN())),0),0),IF($K174&gt;0,IF(AND(INDIRECT(ADDRESS($K174,44))=0,INDIRECT(ADDRESS($K174,38))="UL"),INDIRECT(ADDRESS($K174,COLUMN())),0),0),IF($L174&gt;0,IF(AND(INDIRECT(ADDRESS($L174,44))=0,INDIRECT(ADDRESS($L174,38))="UL"),INDIRECT(ADDRESS($L174,COLUMN())),0),0),IF($M174&gt;0,IF(AND(INDIRECT(ADDRESS($M174,44))=0,INDIRECT(ADDRESS($M174,38))="UL"),INDIRECT(ADDRESS($M174,COLUMN())),0),0))</f>
        <v>0.32263374485596702</v>
      </c>
      <c r="BZ174" s="57" cm="1">
        <f t="array" aca="1" ref="BZ174" ca="1">SUM(IF($C174&gt;0,IF(AND(INDIRECT(ADDRESS($C174,44))=0,INDIRECT(ADDRESS($C174,38))="UL"),INDIRECT(ADDRESS($C174,COLUMN())),0),0),IF($D174&gt;0,IF(AND(INDIRECT(ADDRESS($D174,44))=0,INDIRECT(ADDRESS($D174,38))="UL"),INDIRECT(ADDRESS($D174,COLUMN())),0),0),IF($E174&gt;0,IF(AND(INDIRECT(ADDRESS($E174,44))=0,INDIRECT(ADDRESS($E174,38))="UL"),INDIRECT(ADDRESS($E174,COLUMN())),0),0),IF($F174&gt;0,IF(AND(INDIRECT(ADDRESS($F174,44))=0,INDIRECT(ADDRESS($F174,38))="UL"),INDIRECT(ADDRESS($F174,COLUMN())),0),0),IF($G174&gt;0,IF(AND(INDIRECT(ADDRESS($G174,44))=0,INDIRECT(ADDRESS($G174,38))="UL"),INDIRECT(ADDRESS($G174,COLUMN())),0),0),IF($H174&gt;0,IF(AND(INDIRECT(ADDRESS($H174,44))=0,INDIRECT(ADDRESS($H174,38))="UL"),INDIRECT(ADDRESS($H174,COLUMN())),0),0),IF($I174&gt;0,IF(AND(INDIRECT(ADDRESS($I174,44))=0,INDIRECT(ADDRESS($I174,38))="UL"),INDIRECT(ADDRESS($I174,COLUMN())),0),0),IF($J174&gt;0,IF(AND(INDIRECT(ADDRESS($J174,44))=0,INDIRECT(ADDRESS($J174,38))="UL"),INDIRECT(ADDRESS($J174,COLUMN())),0),0),IF($K174&gt;0,IF(AND(INDIRECT(ADDRESS($K174,44))=0,INDIRECT(ADDRESS($K174,38))="UL"),INDIRECT(ADDRESS($K174,COLUMN())),0),0),IF($L174&gt;0,IF(AND(INDIRECT(ADDRESS($L174,44))=0,INDIRECT(ADDRESS($L174,38))="UL"),INDIRECT(ADDRESS($L174,COLUMN())),0),0),IF($M174&gt;0,IF(AND(INDIRECT(ADDRESS($M174,44))=0,INDIRECT(ADDRESS($M174,38))="UL"),INDIRECT(ADDRESS($M174,COLUMN())),0),0))</f>
        <v>0.29218106995884774</v>
      </c>
      <c r="CA174" s="57">
        <f t="shared" ca="1" si="137"/>
        <v>0.29218106995884774</v>
      </c>
      <c r="CB174" s="57" cm="1">
        <f t="array" aca="1" ref="CB174" ca="1">SUM(IF($C174&gt;0,IF(AND(INDIRECT(ADDRESS($C174,44))=0,INDIRECT(ADDRESS($C174,38))&lt;&gt;"UL"),INDIRECT(ADDRESS($C174,COLUMN())),0),0),IF($D174&gt;0,IF(AND(INDIRECT(ADDRESS($D174,44))=0,INDIRECT(ADDRESS($D174,38))&lt;&gt;"UL"),INDIRECT(ADDRESS($D174,COLUMN())),0),0),IF($E174&gt;0,IF(AND(INDIRECT(ADDRESS($E174,44))=0,INDIRECT(ADDRESS($E174,38))&lt;&gt;"UL"),INDIRECT(ADDRESS($E174,COLUMN())),0),0),IF($F174&gt;0,IF(AND(INDIRECT(ADDRESS($F174,44))=0,INDIRECT(ADDRESS($F174,38))&lt;&gt;"UL"),INDIRECT(ADDRESS($F174,COLUMN())),0),0),IF($G174&gt;0,IF(AND(INDIRECT(ADDRESS($G174,44))=0,INDIRECT(ADDRESS($G174,38))&lt;&gt;"UL"),INDIRECT(ADDRESS($G174,COLUMN())),0),0),IF($H174&gt;0,IF(AND(INDIRECT(ADDRESS($H174,44))=0,INDIRECT(ADDRESS($H174,38))&lt;&gt;"UL"),INDIRECT(ADDRESS($H174,COLUMN())),0),0),IF($I174&gt;0,IF(AND(INDIRECT(ADDRESS($I174,44))=0,INDIRECT(ADDRESS($I174,38))&lt;&gt;"UL"),INDIRECT(ADDRESS($I174,COLUMN())),0),0),IF($J174&gt;0,IF(AND(INDIRECT(ADDRESS($J174,44))=0,INDIRECT(ADDRESS($J174,38))&lt;&gt;"UL"),INDIRECT(ADDRESS($J174,COLUMN())),0),0),IF($K174&gt;0,IF(AND(INDIRECT(ADDRESS($K174,44))=0,INDIRECT(ADDRESS($K174,38))&lt;&gt;"UL"),INDIRECT(ADDRESS($K174,COLUMN())),0),0),IF($L174&gt;0,IF(AND(INDIRECT(ADDRESS($L174,44))=0,INDIRECT(ADDRESS($L174,38))&lt;&gt;"UL"),INDIRECT(ADDRESS($L174,COLUMN())),0),0),IF($M174&gt;0,IF(AND(INDIRECT(ADDRESS($M174,44))=0,INDIRECT(ADDRESS($M174,38))&lt;&gt;"UL"),INDIRECT(ADDRESS($M174,COLUMN())),0),0))</f>
        <v>0</v>
      </c>
      <c r="CC174" s="57">
        <f t="shared" ca="1" si="138"/>
        <v>0</v>
      </c>
      <c r="CD174" s="57" cm="1">
        <f t="array" aca="1" ref="CD174" ca="1">SUM(IF($C174&gt;0,IF(AND(INDIRECT(ADDRESS($C174,44))=0,INDIRECT(ADDRESS($C174,38))&lt;&gt;"UL"),INDIRECT(ADDRESS($C174,COLUMN())),0),0),IF($D174&gt;0,IF(AND(INDIRECT(ADDRESS($D174,44))=0,INDIRECT(ADDRESS($D174,38))&lt;&gt;"UL"),INDIRECT(ADDRESS($D174,COLUMN())),0),0),IF($E174&gt;0,IF(AND(INDIRECT(ADDRESS($E174,44))=0,INDIRECT(ADDRESS($E174,38))&lt;&gt;"UL"),INDIRECT(ADDRESS($E174,COLUMN())),0),0),IF($F174&gt;0,IF(AND(INDIRECT(ADDRESS($F174,44))=0,INDIRECT(ADDRESS($F174,38))&lt;&gt;"UL"),INDIRECT(ADDRESS($F174,COLUMN())),0),0),IF($G174&gt;0,IF(AND(INDIRECT(ADDRESS($G174,44))=0,INDIRECT(ADDRESS($G174,38))&lt;&gt;"UL"),INDIRECT(ADDRESS($G174,COLUMN())),0),0),IF($H174&gt;0,IF(AND(INDIRECT(ADDRESS($H174,44))=0,INDIRECT(ADDRESS($H174,38))&lt;&gt;"UL"),INDIRECT(ADDRESS($H174,COLUMN())),0),0),IF($I174&gt;0,IF(AND(INDIRECT(ADDRESS($I174,44))=0,INDIRECT(ADDRESS($I174,38))&lt;&gt;"UL"),INDIRECT(ADDRESS($I174,COLUMN())),0),0),IF($J174&gt;0,IF(AND(INDIRECT(ADDRESS($J174,44))=0,INDIRECT(ADDRESS($J174,38))&lt;&gt;"UL"),INDIRECT(ADDRESS($J174,COLUMN())),0),0),IF($K174&gt;0,IF(AND(INDIRECT(ADDRESS($K174,44))=0,INDIRECT(ADDRESS($K174,38))&lt;&gt;"UL"),INDIRECT(ADDRESS($K174,COLUMN())),0),0),IF($L174&gt;0,IF(AND(INDIRECT(ADDRESS($L174,44))=0,INDIRECT(ADDRESS($L174,38))&lt;&gt;"UL"),INDIRECT(ADDRESS($L174,COLUMN())),0),0),IF($M174&gt;0,IF(AND(INDIRECT(ADDRESS($M174,44))=0,INDIRECT(ADDRESS($M174,38))&lt;&gt;"UL"),INDIRECT(ADDRESS($M174,COLUMN())),0),0))</f>
        <v>0</v>
      </c>
      <c r="CE174" s="57" cm="1">
        <f t="array" aca="1" ref="CE174" ca="1">SUM(IF($C174&gt;0,IF(AND(INDIRECT(ADDRESS($C174,44))=0,INDIRECT(ADDRESS($C174,38))&lt;&gt;"UL"),INDIRECT(ADDRESS($C174,COLUMN())),0),0),IF($D174&gt;0,IF(AND(INDIRECT(ADDRESS($D174,44))=0,INDIRECT(ADDRESS($D174,38))&lt;&gt;"UL"),INDIRECT(ADDRESS($D174,COLUMN())),0),0),IF($E174&gt;0,IF(AND(INDIRECT(ADDRESS($E174,44))=0,INDIRECT(ADDRESS($E174,38))&lt;&gt;"UL"),INDIRECT(ADDRESS($E174,COLUMN())),0),0),IF($F174&gt;0,IF(AND(INDIRECT(ADDRESS($F174,44))=0,INDIRECT(ADDRESS($F174,38))&lt;&gt;"UL"),INDIRECT(ADDRESS($F174,COLUMN())),0),0),IF($G174&gt;0,IF(AND(INDIRECT(ADDRESS($G174,44))=0,INDIRECT(ADDRESS($G174,38))&lt;&gt;"UL"),INDIRECT(ADDRESS($G174,COLUMN())),0),0),IF($H174&gt;0,IF(AND(INDIRECT(ADDRESS($H174,44))=0,INDIRECT(ADDRESS($H174,38))&lt;&gt;"UL"),INDIRECT(ADDRESS($H174,COLUMN())),0),0),IF($I174&gt;0,IF(AND(INDIRECT(ADDRESS($I174,44))=0,INDIRECT(ADDRESS($I174,38))&lt;&gt;"UL"),INDIRECT(ADDRESS($I174,COLUMN())),0),0),IF($J174&gt;0,IF(AND(INDIRECT(ADDRESS($J174,44))=0,INDIRECT(ADDRESS($J174,38))&lt;&gt;"UL"),INDIRECT(ADDRESS($J174,COLUMN())),0),0),IF($K174&gt;0,IF(AND(INDIRECT(ADDRESS($K174,44))=0,INDIRECT(ADDRESS($K174,38))&lt;&gt;"UL"),INDIRECT(ADDRESS($K174,COLUMN())),0),0),IF($L174&gt;0,IF(AND(INDIRECT(ADDRESS($L174,44))=0,INDIRECT(ADDRESS($L174,38))&lt;&gt;"UL"),INDIRECT(ADDRESS($L174,COLUMN())),0),0),IF($M174&gt;0,IF(AND(INDIRECT(ADDRESS($M174,44))=0,INDIRECT(ADDRESS($M174,38))&lt;&gt;"UL"),INDIRECT(ADDRESS($M174,COLUMN())),0),0))</f>
        <v>0</v>
      </c>
      <c r="CF174" s="57">
        <f t="shared" ca="1" si="139"/>
        <v>0</v>
      </c>
      <c r="CG174" s="57">
        <f t="shared" ca="1" si="140"/>
        <v>1.0001830635808613</v>
      </c>
      <c r="CH174" s="57">
        <f t="shared" ca="1" si="133"/>
        <v>2.9417148928848863E-2</v>
      </c>
      <c r="CI174" s="19">
        <f t="shared" ca="1" si="134"/>
        <v>13.040280705314622</v>
      </c>
      <c r="CJ174" s="19"/>
      <c r="CK174" s="57" cm="1">
        <f t="array" aca="1" ref="CK174" ca="1">IF(AU174="S", SUM(IF($C174&gt;0,IF(INDIRECT(ADDRESS($C174,43))&lt;&gt;1,INDIRECT(ADDRESS($C174,48)),0),0), IF($D174&gt;0,IF(INDIRECT(ADDRESS($D174,43))&lt;&gt;1,INDIRECT(ADDRESS($D174,48)),0),0), IF($E174&gt;0,IF(INDIRECT(ADDRESS($E174,43))&lt;&gt;1,INDIRECT(ADDRESS($E174,48)),0),0), IF($F174&gt;0,IF(INDIRECT(ADDRESS($F174,43))&lt;&gt;1,INDIRECT(ADDRESS($F174,48)),0),0), IF($G174&gt;0,IF(INDIRECT(ADDRESS($G174,43))&lt;&gt;1,INDIRECT(ADDRESS($G174,48)),0),0), IF($H174&gt;0,IF(INDIRECT(ADDRESS($H174,43))&lt;&gt;1,INDIRECT(ADDRESS($H174,48)),0),0), IF($I174&gt;0,IF(INDIRECT(ADDRESS($I174,43))&lt;&gt;1,INDIRECT(ADDRESS($I174,48)),0),0), IF($J174&gt;0,IF(INDIRECT(ADDRESS($J174,43))&lt;&gt;1,INDIRECT(ADDRESS($J174,48)),0),0), IF($K174&gt;0,IF(INDIRECT(ADDRESS($K174,43))&lt;&gt;1,INDIRECT(ADDRESS($K174,48)),0),0), IF($L174&gt;0,IF(INDIRECT(ADDRESS($L174,43))&lt;&gt;1,INDIRECT(ADDRESS($L174,48)),0),0), IF($M174&gt;0,IF(INDIRECT(ADDRESS($M174,43))&lt;&gt;1,INDIRECT(ADDRESS($M174,48)),0),0)), IF(AU174="L",SUM(IF($C174&gt;0,IF(INDIRECT(ADDRESS($C174,43))&lt;&gt;1,INDIRECT(ADDRESS($C174,50)),0),0), IF($D174&gt;0,IF(INDIRECT(ADDRESS($D174,43))&lt;&gt;1,INDIRECT(ADDRESS($D174,50)),0),0), IF($E174&gt;0,IF(INDIRECT(ADDRESS($E174,43))&lt;&gt;1,INDIRECT(ADDRESS($E174,50)),0),0), IF($F174&gt;0,IF(INDIRECT(ADDRESS($F174,43))&lt;&gt;1,INDIRECT(ADDRESS($F174,50)),0),0), IF($G174&gt;0,IF(INDIRECT(ADDRESS($G174,43))&lt;&gt;1,INDIRECT(ADDRESS($G174,50)),0),0), IF($G174&gt;0,IF(INDIRECT(ADDRESS($G174,43))&lt;&gt;1,INDIRECT(ADDRESS($G174,50)),0),0), IF($H174&gt;0,IF(INDIRECT(ADDRESS($H174,43))&lt;&gt;1,INDIRECT(ADDRESS($H174,50)),0),0), IF($I174&gt;0,IF(INDIRECT(ADDRESS($I174,43))&lt;&gt;1,INDIRECT(ADDRESS($I174,50)),0),0), IF($J174&gt;0,IF(INDIRECT(ADDRESS($J174,43))&lt;&gt;1,INDIRECT(ADDRESS($J174,50)),0),0), IF($K174&gt;0,IF(INDIRECT(ADDRESS($K174,43))&lt;&gt;1,INDIRECT(ADDRESS($K174,50)),0),0), IF($L174&gt;0,IF(INDIRECT(ADDRESS($L174,43))&lt;&gt;1,INDIRECT(ADDRESS($L174,50)),0),0), IF($M174&gt;0,IF(INDIRECT(ADDRESS($M174,43))&lt;&gt;1,INDIRECT(ADDRESS($M174,50)),0),0)), SUM(IF($C174&gt;0,IF(INDIRECT(ADDRESS($C174,43))&lt;&gt;1,INDIRECT(ADDRESS($C174,49)),0),0), IF($D174&gt;0,IF(INDIRECT(ADDRESS($D174,43))&lt;&gt;1,INDIRECT(ADDRESS($D174,49)),0),0), IF($E174&gt;0,IF(INDIRECT(ADDRESS($E174,43))&lt;&gt;1,INDIRECT(ADDRESS($E174,49)),0),0), IF($F174&gt;0,IF(INDIRECT(ADDRESS($F174,43))&lt;&gt;1,INDIRECT(ADDRESS($F174,49)),0),0), IF($G174&gt;0,IF(INDIRECT(ADDRESS($G174,43))&lt;&gt;1,INDIRECT(ADDRESS($G174,49)),0),0), IF($G174&gt;0,IF(INDIRECT(ADDRESS($G174,43))&lt;&gt;1,INDIRECT(ADDRESS($G174,49)),0),0), IF($H174&gt;0,IF(INDIRECT(ADDRESS($H174,43))&lt;&gt;1,INDIRECT(ADDRESS($H174,49)),0),0), IF($I174&gt;0,IF(INDIRECT(ADDRESS($I174,43))&lt;&gt;1,INDIRECT(ADDRESS($I174,49)),0),0), IF($J174&gt;0,IF(INDIRECT(ADDRESS($J174,43))&lt;&gt;1,INDIRECT(ADDRESS($J174,49)),0),0), IF($K174&gt;0,IF(INDIRECT(ADDRESS($K174,43))&lt;&gt;1,INDIRECT(ADDRESS($K174,49)),0),0), IF($L174&gt;0,IF(INDIRECT(ADDRESS($L174,43))&lt;&gt;1,INDIRECT(ADDRESS($L174,49)),0),0), IF($M174&gt;0,IF(INDIRECT(ADDRESS($M174,43))&lt;&gt;1,INDIRECT(ADDRESS($M174,49)),0),0))))</f>
        <v>0.66666666666666663</v>
      </c>
      <c r="CL174" s="146" cm="1">
        <f t="array" aca="1" ref="CL174" ca="1">1.25*SUM(IF($C174&gt;0,IF(INDIRECT(ADDRESS($C174,44))=1,INDIRECT(ADDRESS($C174,90)),0),0), IF($D174&gt;0,IF(INDIRECT(ADDRESS($D174,44))=1,INDIRECT(ADDRESS($D174,90)),0),0), IF($E174&gt;0,IF(INDIRECT(ADDRESS($E174,44))=1,INDIRECT(ADDRESS($E174,90)),0),0), IF($F174&gt;0,IF(INDIRECT(ADDRESS($F174,44))=1,INDIRECT(ADDRESS($F174,90)),0),0), IF($G174&gt;0,IF(INDIRECT(ADDRESS($G174,44))=1,INDIRECT(ADDRESS($G174,90)),0),0), IF($H174&gt;0,IF(INDIRECT(ADDRESS($H174,44))=1,INDIRECT(ADDRESS($H174,90)),0),0), IF($I174&gt;0,IF(INDIRECT(ADDRESS($I174,44))=1,INDIRECT(ADDRESS($I174,90)),0),0), IF($J174&gt;0,IF(INDIRECT(ADDRESS($J174,44))=1,INDIRECT(ADDRESS($J174,90)),0),0), IF($K174&gt;0,IF(INDIRECT(ADDRESS($K174,44))=1,INDIRECT(ADDRESS($K174,90)),0),0), IF($L174&gt;0,IF(INDIRECT(ADDRESS($L174,44))=1,INDIRECT(ADDRESS($L174,90)),0),0), IF($M174&gt;0,IF(INDIRECT(ADDRESS($M174,44))=1,INDIRECT(ADDRESS($M174,90)),0),0))</f>
        <v>17.500000000000004</v>
      </c>
      <c r="CM174" s="56">
        <f t="shared" ca="1" si="135"/>
        <v>0.37592250832342805</v>
      </c>
      <c r="CN174" s="59"/>
    </row>
    <row r="175" spans="1:92" x14ac:dyDescent="0.25">
      <c r="A175" s="52" t="s">
        <v>245</v>
      </c>
      <c r="B175" s="67">
        <v>102</v>
      </c>
      <c r="C175" s="67">
        <v>114</v>
      </c>
      <c r="D175" s="67">
        <v>115</v>
      </c>
      <c r="E175" s="67">
        <v>118</v>
      </c>
      <c r="F175" s="67">
        <v>119</v>
      </c>
      <c r="G175" s="67">
        <v>136</v>
      </c>
      <c r="H175" s="67">
        <v>136</v>
      </c>
      <c r="I175" s="67">
        <v>136</v>
      </c>
      <c r="J175" s="67">
        <v>136</v>
      </c>
      <c r="K175" s="67"/>
      <c r="L175" s="67"/>
      <c r="M175" s="67"/>
      <c r="N175" s="67">
        <f ca="1">SUM(INDIRECT(ADDRESS(B175,COLUMN())),IF(C175&gt;0,INDIRECT(ADDRESS(C175,COLUMN())),0),IF(D175&gt;0,INDIRECT(ADDRESS(D175,COLUMN())),0),IF(E175&gt;0,INDIRECT(ADDRESS(E175,COLUMN())),0),IF(F175&gt;0,INDIRECT(ADDRESS(F175,COLUMN())),0),IF(G175&gt;0,INDIRECT(ADDRESS(G175,COLUMN())),0),IF(H175&gt;0,INDIRECT(ADDRESS(H175,COLUMN())),0),IF(I175&gt;0,INDIRECT(ADDRESS(I175,COLUMN())),0),IF(J175&gt;0,INDIRECT(ADDRESS(J175,COLUMN())),0),IF(K175&gt;0,INDIRECT(ADDRESS(K175,COLUMN())),0),IF(L175&gt;0,INDIRECT(ADDRESS(L175,COLUMN())),0),IF(M175&gt;0,INDIRECT(ADDRESS(M175,COLUMN())),0))</f>
        <v>35</v>
      </c>
      <c r="O175" s="67" t="str" cm="1">
        <f t="array" aca="1" ref="O175" ca="1">INDIRECT(ADDRESS($B175,COLUMN()))</f>
        <v>Bomber</v>
      </c>
      <c r="P175" s="67" cm="1">
        <f t="array" aca="1" ref="P175" ca="1">INDIRECT(ADDRESS($B175,COLUMN()))</f>
        <v>5</v>
      </c>
      <c r="Q175" s="67" cm="1">
        <f t="array" aca="1" ref="Q175" ca="1">INDIRECT(ADDRESS($B175,COLUMN()))</f>
        <v>1</v>
      </c>
      <c r="R175" s="67" t="str" cm="1">
        <f t="array" aca="1" ref="R175" ca="1">INDIRECT(ADDRESS($B175,COLUMN()))</f>
        <v>-</v>
      </c>
      <c r="S175" s="67" cm="1">
        <f t="array" aca="1" ref="S175" ca="1">INDIRECT(ADDRESS($B175,COLUMN()))</f>
        <v>1</v>
      </c>
      <c r="T175" s="67" t="str" cm="1">
        <f t="array" aca="1" ref="T175" ca="1">INDIRECT(ADDRESS($B175,COLUMN()))</f>
        <v>1-3</v>
      </c>
      <c r="U175" s="67" cm="1">
        <f t="array" aca="1" ref="U175" ca="1">INDIRECT(ADDRESS($B175,COLUMN()))</f>
        <v>3</v>
      </c>
      <c r="V175" s="67" cm="1">
        <f t="array" aca="1" ref="V175" ca="1">INDIRECT(ADDRESS($B175,COLUMN()))</f>
        <v>0</v>
      </c>
      <c r="W175" s="67" cm="1">
        <f t="array" aca="1" ref="W175" ca="1">INDIRECT(ADDRESS($B175,COLUMN()))</f>
        <v>5</v>
      </c>
      <c r="X175" s="67" cm="1">
        <f t="array" aca="1" ref="X175" ca="1">INDIRECT(ADDRESS($B175,COLUMN()))</f>
        <v>5</v>
      </c>
      <c r="Y175" s="67" cm="1">
        <f t="array" aca="1" ref="Y175" ca="1">INDIRECT(ADDRESS($B175,COLUMN()))</f>
        <v>2</v>
      </c>
      <c r="Z175" s="67" cm="1">
        <f t="array" aca="1" ref="Z175" ca="1">INDIRECT(ADDRESS($B175,COLUMN()))</f>
        <v>5</v>
      </c>
      <c r="AA175" s="67" cm="1">
        <f t="array" aca="1" ref="AA175" ca="1">INDIRECT(ADDRESS($B175,COLUMN()))</f>
        <v>0</v>
      </c>
      <c r="AB175" s="56">
        <f t="shared" ca="1" si="121"/>
        <v>0.57718484016995586</v>
      </c>
      <c r="AC175" s="56">
        <f t="shared" ca="1" si="122"/>
        <v>0.56489049872655261</v>
      </c>
      <c r="AD175" s="56">
        <f t="shared" ca="1" si="123"/>
        <v>2.4560456466371852</v>
      </c>
      <c r="AF175" s="52"/>
      <c r="AG175" s="52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2"/>
      <c r="AU175" s="54" t="s">
        <v>113</v>
      </c>
      <c r="AV175" s="57" cm="1">
        <f t="array" aca="1" ref="AV175" ca="1">SUM(IF($C175&gt;0,IF(AND(INDIRECT(ADDRESS($C175,44))=0,INDIRECT(ADDRESS($C175,38))="UL",ISERROR(SEARCH("Rear",INDIRECT(ADDRESS($C175,33)))),ISERROR(SEARCH("Side",INDIRECT(ADDRESS($C175,33))))),INDIRECT(ADDRESS($C175,COLUMN())),0),0),IF($D175&gt;0,IF(AND(INDIRECT(ADDRESS($D175,44))=0,INDIRECT(ADDRESS($D175,38))="UL",ISERROR(SEARCH("Rear",INDIRECT(ADDRESS($D175,33)))),ISERROR(SEARCH("Side",INDIRECT(ADDRESS($D175,33))))),INDIRECT(ADDRESS($D175,COLUMN())),0),0),IF($E175&gt;0,IF(AND(INDIRECT(ADDRESS($E175,44))=0,INDIRECT(ADDRESS($E175,38))="UL",ISERROR(SEARCH("Rear",INDIRECT(ADDRESS($E175,33)))),ISERROR(SEARCH("Side",INDIRECT(ADDRESS($E175,33))))),INDIRECT(ADDRESS($E175,COLUMN())),0),0),IF($F175&gt;0,IF(AND(INDIRECT(ADDRESS($F175,44))=0,INDIRECT(ADDRESS($F175,38))="UL",ISERROR(SEARCH("Rear",INDIRECT(ADDRESS($F175,33)))),ISERROR(SEARCH("Side",INDIRECT(ADDRESS($F175,33))))),INDIRECT(ADDRESS($F175,COLUMN())),0),0),IF($G175&gt;0,IF(AND(INDIRECT(ADDRESS($G175,44))=0,INDIRECT(ADDRESS($G175,38))="UL",ISERROR(SEARCH("Rear",INDIRECT(ADDRESS($G175,33)))),ISERROR(SEARCH("Side",INDIRECT(ADDRESS($G175,33))))),INDIRECT(ADDRESS($G175,COLUMN())),0),0),IF($H175&gt;0,IF(AND(INDIRECT(ADDRESS($H175,44))=0,INDIRECT(ADDRESS($H175,38))="UL",ISERROR(SEARCH("Rear",INDIRECT(ADDRESS($H175,33)))),ISERROR(SEARCH("Side",INDIRECT(ADDRESS($H175,33))))),INDIRECT(ADDRESS($H175,COLUMN())),0),0),IF($I175&gt;0,IF(AND(INDIRECT(ADDRESS($I175,44))=0,INDIRECT(ADDRESS($I175,38))="UL",ISERROR(SEARCH("Rear",INDIRECT(ADDRESS($I175,33)))),ISERROR(SEARCH("Side",INDIRECT(ADDRESS($I175,33))))),INDIRECT(ADDRESS($I175,COLUMN())),0),0),IF($J175&gt;0,IF(AND(INDIRECT(ADDRESS($J175,44))=0,INDIRECT(ADDRESS($J175,38))="UL",ISERROR(SEARCH("Rear",INDIRECT(ADDRESS($J175,33)))),ISERROR(SEARCH("Side",INDIRECT(ADDRESS($J175,33))))),INDIRECT(ADDRESS($J175,COLUMN())),0),0),IF($K175&gt;0,IF(AND(INDIRECT(ADDRESS($K175,44))=0,INDIRECT(ADDRESS($K175,38))="UL",ISERROR(SEARCH("Rear",INDIRECT(ADDRESS($K175,33)))),ISERROR(SEARCH("Side",INDIRECT(ADDRESS($K175,33))))),INDIRECT(ADDRESS($K175,COLUMN())),0),0),IF($L175&gt;0,IF(AND(INDIRECT(ADDRESS($L175,44))=0,INDIRECT(ADDRESS($L175,38))="UL",ISERROR(SEARCH("Rear",INDIRECT(ADDRESS($L175,33)))),ISERROR(SEARCH("Side",INDIRECT(ADDRESS($L175,33))))),INDIRECT(ADDRESS($L175,COLUMN())),0),0),IF($M175&gt;0,IF(AND(INDIRECT(ADDRESS($M175,44))=0,INDIRECT(ADDRESS($M175,38))="UL",ISERROR(SEARCH("Rear",INDIRECT(ADDRESS($M175,33)))),ISERROR(SEARCH("Side",INDIRECT(ADDRESS($M175,33))))),INDIRECT(ADDRESS($M175,COLUMN())),0),0))</f>
        <v>1.3333333333333333</v>
      </c>
      <c r="AW175" s="57" cm="1">
        <f t="array" aca="1" ref="AW175" ca="1">SUM(IF($C175&gt;0,IF(AND(INDIRECT(ADDRESS($C175,44))=0,INDIRECT(ADDRESS($C175,38))="UL",ISERROR(SEARCH("Rear",INDIRECT(ADDRESS($C175,33)))),ISERROR(SEARCH("Side",INDIRECT(ADDRESS($C175,33))))),INDIRECT(ADDRESS($C175,COLUMN())),0),0),IF($D175&gt;0,IF(AND(INDIRECT(ADDRESS($D175,44))=0,INDIRECT(ADDRESS($D175,38))="UL",ISERROR(SEARCH("Rear",INDIRECT(ADDRESS($D175,33)))),ISERROR(SEARCH("Side",INDIRECT(ADDRESS($D175,33))))),INDIRECT(ADDRESS($D175,COLUMN())),0),0),IF($E175&gt;0,IF(AND(INDIRECT(ADDRESS($E175,44))=0,INDIRECT(ADDRESS($E175,38))="UL",ISERROR(SEARCH("Rear",INDIRECT(ADDRESS($E175,33)))),ISERROR(SEARCH("Side",INDIRECT(ADDRESS($E175,33))))),INDIRECT(ADDRESS($E175,COLUMN())),0),0),IF($F175&gt;0,IF(AND(INDIRECT(ADDRESS($F175,44))=0,INDIRECT(ADDRESS($F175,38))="UL",ISERROR(SEARCH("Rear",INDIRECT(ADDRESS($F175,33)))),ISERROR(SEARCH("Side",INDIRECT(ADDRESS($F175,33))))),INDIRECT(ADDRESS($F175,COLUMN())),0),0),IF($G175&gt;0,IF(AND(INDIRECT(ADDRESS($G175,44))=0,INDIRECT(ADDRESS($G175,38))="UL",ISERROR(SEARCH("Rear",INDIRECT(ADDRESS($G175,33)))),ISERROR(SEARCH("Side",INDIRECT(ADDRESS($G175,33))))),INDIRECT(ADDRESS($G175,COLUMN())),0),0),IF($H175&gt;0,IF(AND(INDIRECT(ADDRESS($H175,44))=0,INDIRECT(ADDRESS($H175,38))="UL",ISERROR(SEARCH("Rear",INDIRECT(ADDRESS($H175,33)))),ISERROR(SEARCH("Side",INDIRECT(ADDRESS($H175,33))))),INDIRECT(ADDRESS($H175,COLUMN())),0),0),IF($I175&gt;0,IF(AND(INDIRECT(ADDRESS($I175,44))=0,INDIRECT(ADDRESS($I175,38))="UL",ISERROR(SEARCH("Rear",INDIRECT(ADDRESS($I175,33)))),ISERROR(SEARCH("Side",INDIRECT(ADDRESS($I175,33))))),INDIRECT(ADDRESS($I175,COLUMN())),0),0),IF($J175&gt;0,IF(AND(INDIRECT(ADDRESS($J175,44))=0,INDIRECT(ADDRESS($J175,38))="UL",ISERROR(SEARCH("Rear",INDIRECT(ADDRESS($J175,33)))),ISERROR(SEARCH("Side",INDIRECT(ADDRESS($J175,33))))),INDIRECT(ADDRESS($J175,COLUMN())),0),0),IF($K175&gt;0,IF(AND(INDIRECT(ADDRESS($K175,44))=0,INDIRECT(ADDRESS($K175,38))="UL",ISERROR(SEARCH("Rear",INDIRECT(ADDRESS($K175,33)))),ISERROR(SEARCH("Side",INDIRECT(ADDRESS($K175,33))))),INDIRECT(ADDRESS($K175,COLUMN())),0),0),IF($L175&gt;0,IF(AND(INDIRECT(ADDRESS($L175,44))=0,INDIRECT(ADDRESS($L175,38))="UL",ISERROR(SEARCH("Rear",INDIRECT(ADDRESS($L175,33)))),ISERROR(SEARCH("Side",INDIRECT(ADDRESS($L175,33))))),INDIRECT(ADDRESS($L175,COLUMN())),0),0),IF($M175&gt;0,IF(AND(INDIRECT(ADDRESS($M175,44))=0,INDIRECT(ADDRESS($M175,38))="UL",ISERROR(SEARCH("Rear",INDIRECT(ADDRESS($M175,33)))),ISERROR(SEARCH("Side",INDIRECT(ADDRESS($M175,33))))),INDIRECT(ADDRESS($M175,COLUMN())),0),0))</f>
        <v>1.7222222222222223</v>
      </c>
      <c r="AX175" s="57" cm="1">
        <f t="array" aca="1" ref="AX175" ca="1">SUM(IF($C175&gt;0,IF(AND(INDIRECT(ADDRESS($C175,44))=0,INDIRECT(ADDRESS($C175,38))="UL",ISERROR(SEARCH("Rear",INDIRECT(ADDRESS($C175,33)))),ISERROR(SEARCH("Side",INDIRECT(ADDRESS($C175,33))))),INDIRECT(ADDRESS($C175,COLUMN())),0),0),IF($D175&gt;0,IF(AND(INDIRECT(ADDRESS($D175,44))=0,INDIRECT(ADDRESS($D175,38))="UL",ISERROR(SEARCH("Rear",INDIRECT(ADDRESS($D175,33)))),ISERROR(SEARCH("Side",INDIRECT(ADDRESS($D175,33))))),INDIRECT(ADDRESS($D175,COLUMN())),0),0),IF($E175&gt;0,IF(AND(INDIRECT(ADDRESS($E175,44))=0,INDIRECT(ADDRESS($E175,38))="UL",ISERROR(SEARCH("Rear",INDIRECT(ADDRESS($E175,33)))),ISERROR(SEARCH("Side",INDIRECT(ADDRESS($E175,33))))),INDIRECT(ADDRESS($E175,COLUMN())),0),0),IF($F175&gt;0,IF(AND(INDIRECT(ADDRESS($F175,44))=0,INDIRECT(ADDRESS($F175,38))="UL",ISERROR(SEARCH("Rear",INDIRECT(ADDRESS($F175,33)))),ISERROR(SEARCH("Side",INDIRECT(ADDRESS($F175,33))))),INDIRECT(ADDRESS($F175,COLUMN())),0),0),IF($G175&gt;0,IF(AND(INDIRECT(ADDRESS($G175,44))=0,INDIRECT(ADDRESS($G175,38))="UL",ISERROR(SEARCH("Rear",INDIRECT(ADDRESS($G175,33)))),ISERROR(SEARCH("Side",INDIRECT(ADDRESS($G175,33))))),INDIRECT(ADDRESS($G175,COLUMN())),0),0),IF($H175&gt;0,IF(AND(INDIRECT(ADDRESS($H175,44))=0,INDIRECT(ADDRESS($H175,38))="UL",ISERROR(SEARCH("Rear",INDIRECT(ADDRESS($H175,33)))),ISERROR(SEARCH("Side",INDIRECT(ADDRESS($H175,33))))),INDIRECT(ADDRESS($H175,COLUMN())),0),0),IF($I175&gt;0,IF(AND(INDIRECT(ADDRESS($I175,44))=0,INDIRECT(ADDRESS($I175,38))="UL",ISERROR(SEARCH("Rear",INDIRECT(ADDRESS($I175,33)))),ISERROR(SEARCH("Side",INDIRECT(ADDRESS($I175,33))))),INDIRECT(ADDRESS($I175,COLUMN())),0),0),IF($J175&gt;0,IF(AND(INDIRECT(ADDRESS($J175,44))=0,INDIRECT(ADDRESS($J175,38))="UL",ISERROR(SEARCH("Rear",INDIRECT(ADDRESS($J175,33)))),ISERROR(SEARCH("Side",INDIRECT(ADDRESS($J175,33))))),INDIRECT(ADDRESS($J175,COLUMN())),0),0),IF($K175&gt;0,IF(AND(INDIRECT(ADDRESS($K175,44))=0,INDIRECT(ADDRESS($K175,38))="UL",ISERROR(SEARCH("Rear",INDIRECT(ADDRESS($K175,33)))),ISERROR(SEARCH("Side",INDIRECT(ADDRESS($K175,33))))),INDIRECT(ADDRESS($K175,COLUMN())),0),0),IF($L175&gt;0,IF(AND(INDIRECT(ADDRESS($L175,44))=0,INDIRECT(ADDRESS($L175,38))="UL",ISERROR(SEARCH("Rear",INDIRECT(ADDRESS($L175,33)))),ISERROR(SEARCH("Side",INDIRECT(ADDRESS($L175,33))))),INDIRECT(ADDRESS($L175,COLUMN())),0),0),IF($M175&gt;0,IF(AND(INDIRECT(ADDRESS($M175,44))=0,INDIRECT(ADDRESS($M175,38))="UL",ISERROR(SEARCH("Rear",INDIRECT(ADDRESS($M175,33)))),ISERROR(SEARCH("Side",INDIRECT(ADDRESS($M175,33))))),INDIRECT(ADDRESS($M175,COLUMN())),0),0))</f>
        <v>0</v>
      </c>
      <c r="AY175" s="58">
        <f t="shared" ca="1" si="124"/>
        <v>1.7222222222222223</v>
      </c>
      <c r="AZ175" s="58">
        <f t="shared" ca="1" si="125"/>
        <v>1.0185185185185184</v>
      </c>
      <c r="BA175" s="58" cm="1">
        <f t="array" aca="1" ref="BA175" ca="1">SUM(IF($C175&gt;0,IF(AND(INDIRECT(ADDRESS($C175,44))=0,INDIRECT(ADDRESS($C175,38))="UL"),INDIRECT(ADDRESS($C175,COLUMN())),0),0),IF($D175&gt;0,IF(AND(INDIRECT(ADDRESS($D175,44))=0,INDIRECT(ADDRESS($D175,38))="UL"),INDIRECT(ADDRESS($D175,COLUMN())),0),0),IF($E175&gt;0,IF(AND(INDIRECT(ADDRESS($E175,44))=0,INDIRECT(ADDRESS($E175,38))="UL"),INDIRECT(ADDRESS($E175,COLUMN())),0),0),IF($F175&gt;0,IF(AND(INDIRECT(ADDRESS($F175,44))=0,INDIRECT(ADDRESS($F175,38))="UL"),INDIRECT(ADDRESS($F175,COLUMN())),0),0),IF($G175&gt;0,IF(AND(INDIRECT(ADDRESS($G175,44))=0,INDIRECT(ADDRESS($G175,38))="UL"),INDIRECT(ADDRESS($G175,COLUMN())),0),0),IF($H175&gt;0,IF(AND(INDIRECT(ADDRESS($H175,44))=0,INDIRECT(ADDRESS($H175,38))="UL"),INDIRECT(ADDRESS($H175,COLUMN())),0),0),IF($I175&gt;0,IF(AND(INDIRECT(ADDRESS($I175,44))=0,INDIRECT(ADDRESS($I175,38))="UL"),INDIRECT(ADDRESS($I175,COLUMN())),0),0),IF($J175&gt;0,IF(AND(INDIRECT(ADDRESS($J175,44))=0,INDIRECT(ADDRESS($J175,38))="UL"),INDIRECT(ADDRESS($J175,COLUMN())),0),0),IF($K175&gt;0,IF(AND(INDIRECT(ADDRESS($K175,44))=0,INDIRECT(ADDRESS($K175,38))="UL"),INDIRECT(ADDRESS($K175,COLUMN())),0),0),IF($L175&gt;0,IF(AND(INDIRECT(ADDRESS($L175,44))=0,INDIRECT(ADDRESS($L175,38))="UL"),INDIRECT(ADDRESS($L175,COLUMN())),0),0),IF($M175&gt;0,IF(AND(INDIRECT(ADDRESS($M175,44))=0,INDIRECT(ADDRESS($M175,38))="UL"),INDIRECT(ADDRESS($M175,COLUMN())),0),0))</f>
        <v>0.68712522045855384</v>
      </c>
      <c r="BB175" s="58" cm="1">
        <f t="array" aca="1" ref="BB175" ca="1">SUM(IF($C175&gt;0,IF(AND(INDIRECT(ADDRESS($C175,44))=0,INDIRECT(ADDRESS($C175,38))="UL"),INDIRECT(ADDRESS($C175,COLUMN())),0),0),IF($D175&gt;0,IF(AND(INDIRECT(ADDRESS($D175,44))=0,INDIRECT(ADDRESS($D175,38))="UL"),INDIRECT(ADDRESS($D175,COLUMN())),0),0),IF($E175&gt;0,IF(AND(INDIRECT(ADDRESS($E175,44))=0,INDIRECT(ADDRESS($E175,38))="UL"),INDIRECT(ADDRESS($E175,COLUMN())),0),0),IF($F175&gt;0,IF(AND(INDIRECT(ADDRESS($F175,44))=0,INDIRECT(ADDRESS($F175,38))="UL"),INDIRECT(ADDRESS($F175,COLUMN())),0),0),IF($G175&gt;0,IF(AND(INDIRECT(ADDRESS($G175,44))=0,INDIRECT(ADDRESS($G175,38))="UL"),INDIRECT(ADDRESS($G175,COLUMN())),0),0),IF($H175&gt;0,IF(AND(INDIRECT(ADDRESS($H175,44))=0,INDIRECT(ADDRESS($H175,38))="UL"),INDIRECT(ADDRESS($H175,COLUMN())),0),0),IF($I175&gt;0,IF(AND(INDIRECT(ADDRESS($I175,44))=0,INDIRECT(ADDRESS($I175,38))="UL"),INDIRECT(ADDRESS($I175,COLUMN())),0),0),IF($J175&gt;0,IF(AND(INDIRECT(ADDRESS($J175,44))=0,INDIRECT(ADDRESS($J175,38))="UL"),INDIRECT(ADDRESS($J175,COLUMN())),0),0),IF($K175&gt;0,IF(AND(INDIRECT(ADDRESS($K175,44))=0,INDIRECT(ADDRESS($K175,38))="UL"),INDIRECT(ADDRESS($K175,COLUMN())),0),0),IF($L175&gt;0,IF(AND(INDIRECT(ADDRESS($L175,44))=0,INDIRECT(ADDRESS($L175,38))="UL"),INDIRECT(ADDRESS($L175,COLUMN())),0),0),IF($M175&gt;0,IF(AND(INDIRECT(ADDRESS($M175,44))=0,INDIRECT(ADDRESS($M175,38))="UL"),INDIRECT(ADDRESS($M175,COLUMN())),0),0))</f>
        <v>0.63830687830687827</v>
      </c>
      <c r="BC175" s="58" cm="1">
        <f t="array" aca="1" ref="BC175" ca="1">SUM(IF($C175&gt;0,IF(AND(INDIRECT(ADDRESS($C175,44))=0,INDIRECT(ADDRESS($C175,38))="UL"),INDIRECT(ADDRESS($C175,COLUMN())),0),0),IF($D175&gt;0,IF(AND(INDIRECT(ADDRESS($D175,44))=0,INDIRECT(ADDRESS($D175,38))="UL"),INDIRECT(ADDRESS($D175,COLUMN())),0),0),IF($E175&gt;0,IF(AND(INDIRECT(ADDRESS($E175,44))=0,INDIRECT(ADDRESS($E175,38))="UL"),INDIRECT(ADDRESS($E175,COLUMN())),0),0),IF($F175&gt;0,IF(AND(INDIRECT(ADDRESS($F175,44))=0,INDIRECT(ADDRESS($F175,38))="UL"),INDIRECT(ADDRESS($F175,COLUMN())),0),0),IF($G175&gt;0,IF(AND(INDIRECT(ADDRESS($G175,44))=0,INDIRECT(ADDRESS($G175,38))="UL"),INDIRECT(ADDRESS($G175,COLUMN())),0),0),IF($H175&gt;0,IF(AND(INDIRECT(ADDRESS($H175,44))=0,INDIRECT(ADDRESS($H175,38))="UL"),INDIRECT(ADDRESS($H175,COLUMN())),0),0),IF($I175&gt;0,IF(AND(INDIRECT(ADDRESS($I175,44))=0,INDIRECT(ADDRESS($I175,38))="UL"),INDIRECT(ADDRESS($I175,COLUMN())),0),0),IF($J175&gt;0,IF(AND(INDIRECT(ADDRESS($J175,44))=0,INDIRECT(ADDRESS($J175,38))="UL"),INDIRECT(ADDRESS($J175,COLUMN())),0),0),IF($K175&gt;0,IF(AND(INDIRECT(ADDRESS($K175,44))=0,INDIRECT(ADDRESS($K175,38))="UL"),INDIRECT(ADDRESS($K175,COLUMN())),0),0),IF($L175&gt;0,IF(AND(INDIRECT(ADDRESS($L175,44))=0,INDIRECT(ADDRESS($L175,38))="UL"),INDIRECT(ADDRESS($L175,COLUMN())),0),0),IF($M175&gt;0,IF(AND(INDIRECT(ADDRESS($M175,44))=0,INDIRECT(ADDRESS($M175,38))="UL"),INDIRECT(ADDRESS($M175,COLUMN())),0),0))</f>
        <v>0.35597883597883595</v>
      </c>
      <c r="BD175" s="58" cm="1">
        <f t="array" aca="1" ref="BD175" ca="1">SUM(IF($C175&gt;0,IF(AND(INDIRECT(ADDRESS($C175,44))=0,INDIRECT(ADDRESS($C175,38))="UL"),INDIRECT(ADDRESS($C175,COLUMN())),0),0),IF($D175&gt;0,IF(AND(INDIRECT(ADDRESS($D175,44))=0,INDIRECT(ADDRESS($D175,38))="UL"),INDIRECT(ADDRESS($D175,COLUMN())),0),0),IF($E175&gt;0,IF(AND(INDIRECT(ADDRESS($E175,44))=0,INDIRECT(ADDRESS($E175,38))="UL"),INDIRECT(ADDRESS($E175,COLUMN())),0),0),IF($F175&gt;0,IF(AND(INDIRECT(ADDRESS($F175,44))=0,INDIRECT(ADDRESS($F175,38))="UL"),INDIRECT(ADDRESS($F175,COLUMN())),0),0),IF($G175&gt;0,IF(AND(INDIRECT(ADDRESS($G175,44))=0,INDIRECT(ADDRESS($G175,38))="UL"),INDIRECT(ADDRESS($G175,COLUMN())),0),0),IF($H175&gt;0,IF(AND(INDIRECT(ADDRESS($H175,44))=0,INDIRECT(ADDRESS($H175,38))="UL"),INDIRECT(ADDRESS($H175,COLUMN())),0),0),IF($I175&gt;0,IF(AND(INDIRECT(ADDRESS($I175,44))=0,INDIRECT(ADDRESS($I175,38))="UL"),INDIRECT(ADDRESS($I175,COLUMN())),0),0),IF($J175&gt;0,IF(AND(INDIRECT(ADDRESS($J175,44))=0,INDIRECT(ADDRESS($J175,38))="UL"),INDIRECT(ADDRESS($J175,COLUMN())),0),0),IF($K175&gt;0,IF(AND(INDIRECT(ADDRESS($K175,44))=0,INDIRECT(ADDRESS($K175,38))="UL"),INDIRECT(ADDRESS($K175,COLUMN())),0),0),IF($L175&gt;0,IF(AND(INDIRECT(ADDRESS($L175,44))=0,INDIRECT(ADDRESS($L175,38))="UL"),INDIRECT(ADDRESS($L175,COLUMN())),0),0),IF($M175&gt;0,IF(AND(INDIRECT(ADDRESS($M175,44))=0,INDIRECT(ADDRESS($M175,38))="UL"),INDIRECT(ADDRESS($M175,COLUMN())),0),0))</f>
        <v>0.8475485008818342</v>
      </c>
      <c r="BE175" s="57">
        <f t="shared" ca="1" si="126"/>
        <v>0.63830687830687827</v>
      </c>
      <c r="BF175" s="57" cm="1">
        <f t="array" aca="1" ref="BF175" ca="1">SUM(IF($C175&gt;0,IF(INDIRECT(ADDRESS($C175,45))=1,INDIRECT(ADDRESS($C175,52))*INDIRECT(ADDRESS($C175,42))/5,0),0), IF($D175&gt;0,IF(INDIRECT(ADDRESS($D175,45))=1,INDIRECT(ADDRESS($D175,52))*INDIRECT(ADDRESS($D175,42))/5,0),0), IF($E175&gt;0,IF(INDIRECT(ADDRESS($E175,45))=1,INDIRECT(ADDRESS($E175,52))*INDIRECT(ADDRESS($E175,42))/5,0),0), IF($F175&gt;0,IF(INDIRECT(ADDRESS($F175,45))=1,INDIRECT(ADDRESS($F175,52))*INDIRECT(ADDRESS($F175,42))/5,0),0), IF($G175&gt;0,IF(INDIRECT(ADDRESS($G175,45))=1,INDIRECT(ADDRESS($G175,52))*INDIRECT(ADDRESS($G175,42))/5,0),0), IF($H175&gt;0,IF(INDIRECT(ADDRESS($H175,45))=1,INDIRECT(ADDRESS($H175,52))*INDIRECT(ADDRESS($H175,42))/5,0),0)
)*$BF$296/100</f>
        <v>1.6666666666666666E-2</v>
      </c>
      <c r="BG175" s="19">
        <v>1</v>
      </c>
      <c r="BH175" s="57" cm="1">
        <f t="array" aca="1" ref="BH175" ca="1">SUM(IF($C175&gt;0,IF(AND(INDIRECT(ADDRESS($C175,44))=0,INDIRECT(ADDRESS($C175,38))&lt;&gt;"UL"),INDIRECT(ADDRESS($C175,COLUMN()-12)),0),0), IF($D175&gt;0,IF(AND(INDIRECT(ADDRESS($D175,44))=0,INDIRECT(ADDRESS($D175,38))&lt;&gt;"UL"),INDIRECT(ADDRESS($D175,COLUMN()-12)),0),0), IF($E175&gt;0,IF(AND(INDIRECT(ADDRESS($E175,44))=0,INDIRECT(ADDRESS($E175,38))&lt;&gt;"UL"),INDIRECT(ADDRESS($E175,COLUMN()-12)),0),0), IF($F175&gt;0,IF(AND(INDIRECT(ADDRESS($F175,44))=0,INDIRECT(ADDRESS($F175,38))&lt;&gt;"UL"),INDIRECT(ADDRESS($F175,COLUMN()-12)),0),0), IF($G175&gt;0,IF(AND(INDIRECT(ADDRESS($G175,44))=0,INDIRECT(ADDRESS($G175,38))&lt;&gt;"UL"),INDIRECT(ADDRESS($G175,COLUMN()-12)),0),0), IF($H175&gt;0,IF(AND(INDIRECT(ADDRESS($H175,44))=0,INDIRECT(ADDRESS($H175,38))&lt;&gt;"UL"),INDIRECT(ADDRESS($H175,COLUMN()-12)),0),0), IF($I175&gt;0,IF(AND(INDIRECT(ADDRESS($I175,44))=0,INDIRECT(ADDRESS($I175,38))&lt;&gt;"UL"),INDIRECT(ADDRESS($I175,COLUMN()-12)),0),0), IF($J175&gt;0,IF(AND(INDIRECT(ADDRESS($J175,44))=0,INDIRECT(ADDRESS($J175,38))&lt;&gt;"UL"),INDIRECT(ADDRESS($J175,COLUMN()-12)),0),0), IF($K175&gt;0,IF(AND(INDIRECT(ADDRESS($K175,44))=0,INDIRECT(ADDRESS($K175,38))&lt;&gt;"UL"),INDIRECT(ADDRESS($K175,COLUMN()-12)),0),0), IF($L175&gt;0,IF(AND(INDIRECT(ADDRESS($L175,44))=0,INDIRECT(ADDRESS($L175,38))&lt;&gt;"UL"),INDIRECT(ADDRESS($L175,COLUMN()-12)),0),0), IF($M175&gt;0,IF(AND(INDIRECT(ADDRESS($M175,44))=0,INDIRECT(ADDRESS($M175,38))&lt;&gt;"UL"),INDIRECT(ADDRESS($M175,COLUMN()-12)),0),0))</f>
        <v>0</v>
      </c>
      <c r="BI175" s="57" cm="1">
        <f t="array" aca="1" ref="BI175" ca="1">SUM(IF($C175&gt;0,IF(AND(INDIRECT(ADDRESS($C175,44))=0,INDIRECT(ADDRESS($C175,38))&lt;&gt;"UL"),INDIRECT(ADDRESS($C175,COLUMN()-12)),0),0), IF($D175&gt;0,IF(AND(INDIRECT(ADDRESS($D175,44))=0,INDIRECT(ADDRESS($D175,38))&lt;&gt;"UL"),INDIRECT(ADDRESS($D175,COLUMN()-12)),0),0), IF($E175&gt;0,IF(AND(INDIRECT(ADDRESS($E175,44))=0,INDIRECT(ADDRESS($E175,38))&lt;&gt;"UL"),INDIRECT(ADDRESS($E175,COLUMN()-12)),0),0), IF($F175&gt;0,IF(AND(INDIRECT(ADDRESS($F175,44))=0,INDIRECT(ADDRESS($F175,38))&lt;&gt;"UL"),INDIRECT(ADDRESS($F175,COLUMN()-12)),0),0), IF($G175&gt;0,IF(AND(INDIRECT(ADDRESS($G175,44))=0,INDIRECT(ADDRESS($G175,38))&lt;&gt;"UL"),INDIRECT(ADDRESS($G175,COLUMN()-12)),0),0), IF($H175&gt;0,IF(AND(INDIRECT(ADDRESS($H175,44))=0,INDIRECT(ADDRESS($H175,38))&lt;&gt;"UL"),INDIRECT(ADDRESS($H175,COLUMN()-12)),0),0), IF($I175&gt;0,IF(AND(INDIRECT(ADDRESS($I175,44))=0,INDIRECT(ADDRESS($I175,38))&lt;&gt;"UL"),INDIRECT(ADDRESS($I175,COLUMN()-12)),0),0), IF($J175&gt;0,IF(AND(INDIRECT(ADDRESS($J175,44))=0,INDIRECT(ADDRESS($J175,38))&lt;&gt;"UL"),INDIRECT(ADDRESS($J175,COLUMN()-12)),0),0), IF($K175&gt;0,IF(AND(INDIRECT(ADDRESS($K175,44))=0,INDIRECT(ADDRESS($K175,38))&lt;&gt;"UL"),INDIRECT(ADDRESS($K175,COLUMN()-12)),0),0), IF($L175&gt;0,IF(AND(INDIRECT(ADDRESS($L175,44))=0,INDIRECT(ADDRESS($L175,38))&lt;&gt;"UL"),INDIRECT(ADDRESS($L175,COLUMN()-12)),0),0), IF($M175&gt;0,IF(AND(INDIRECT(ADDRESS($M175,44))=0,INDIRECT(ADDRESS($M175,38))&lt;&gt;"UL"),INDIRECT(ADDRESS($M175,COLUMN()-12)),0),0))</f>
        <v>2.2222222222222219</v>
      </c>
      <c r="BJ175" s="57" cm="1">
        <f t="array" aca="1" ref="BJ175" ca="1">SUM(IF($C175&gt;0,IF(AND(INDIRECT(ADDRESS($C175,44))=0,INDIRECT(ADDRESS($C175,38))&lt;&gt;"UL"),INDIRECT(ADDRESS($C175,COLUMN()-12)),0),0), IF($D175&gt;0,IF(AND(INDIRECT(ADDRESS($D175,44))=0,INDIRECT(ADDRESS($D175,38))&lt;&gt;"UL"),INDIRECT(ADDRESS($D175,COLUMN()-12)),0),0), IF($E175&gt;0,IF(AND(INDIRECT(ADDRESS($E175,44))=0,INDIRECT(ADDRESS($E175,38))&lt;&gt;"UL"),INDIRECT(ADDRESS($E175,COLUMN()-12)),0),0), IF($F175&gt;0,IF(AND(INDIRECT(ADDRESS($F175,44))=0,INDIRECT(ADDRESS($F175,38))&lt;&gt;"UL"),INDIRECT(ADDRESS($F175,COLUMN()-12)),0),0), IF($G175&gt;0,IF(AND(INDIRECT(ADDRESS($G175,44))=0,INDIRECT(ADDRESS($G175,38))&lt;&gt;"UL"),INDIRECT(ADDRESS($G175,COLUMN()-12)),0),0), IF($H175&gt;0,IF(AND(INDIRECT(ADDRESS($H175,44))=0,INDIRECT(ADDRESS($H175,38))&lt;&gt;"UL"),INDIRECT(ADDRESS($H175,COLUMN()-12)),0),0), IF($I175&gt;0,IF(AND(INDIRECT(ADDRESS($I175,44))=0,INDIRECT(ADDRESS($I175,38))&lt;&gt;"UL"),INDIRECT(ADDRESS($I175,COLUMN()-12)),0),0), IF($J175&gt;0,IF(AND(INDIRECT(ADDRESS($J175,44))=0,INDIRECT(ADDRESS($J175,38))&lt;&gt;"UL"),INDIRECT(ADDRESS($J175,COLUMN()-12)),0),0), IF($K175&gt;0,IF(AND(INDIRECT(ADDRESS($K175,44))=0,INDIRECT(ADDRESS($K175,38))&lt;&gt;"UL"),INDIRECT(ADDRESS($K175,COLUMN()-12)),0),0), IF($L175&gt;0,IF(AND(INDIRECT(ADDRESS($L175,44))=0,INDIRECT(ADDRESS($L175,38))&lt;&gt;"UL"),INDIRECT(ADDRESS($L175,COLUMN()-12)),0),0), IF($M175&gt;0,IF(AND(INDIRECT(ADDRESS($M175,44))=0,INDIRECT(ADDRESS($M175,38))&lt;&gt;"UL"),INDIRECT(ADDRESS($M175,COLUMN()-12)),0),0))</f>
        <v>2.2222222222222219</v>
      </c>
      <c r="BK175" s="57">
        <f t="shared" ca="1" si="127"/>
        <v>2.2222222222222219</v>
      </c>
      <c r="BL175" s="58">
        <f t="shared" ca="1" si="128"/>
        <v>1.4814814814814812</v>
      </c>
      <c r="BM175" s="57" cm="1">
        <f t="array" aca="1" ref="BM175" ca="1">SUM(IF($C175&gt;0,IF(AND(INDIRECT(ADDRESS($C175,44))=0,INDIRECT(ADDRESS($C175,38))&lt;&gt;"UL"),INDIRECT(ADDRESS($C175,COLUMN()-12)),0),0), IF($D175&gt;0,IF(AND(INDIRECT(ADDRESS($D175,44))=0,INDIRECT(ADDRESS($D175,38))&lt;&gt;"UL"),INDIRECT(ADDRESS($D175,COLUMN()-12)),0),0), IF($E175&gt;0,IF(AND(INDIRECT(ADDRESS($E175,44))=0,INDIRECT(ADDRESS($E175,38))&lt;&gt;"UL"),INDIRECT(ADDRESS($E175,COLUMN()-12)),0),0), IF($F175&gt;0,IF(AND(INDIRECT(ADDRESS($F175,44))=0,INDIRECT(ADDRESS($F175,38))&lt;&gt;"UL"),INDIRECT(ADDRESS($F175,COLUMN()-12)),0),0), IF($G175&gt;0,IF(AND(INDIRECT(ADDRESS($G175,44))=0,INDIRECT(ADDRESS($G175,38))&lt;&gt;"UL"),INDIRECT(ADDRESS($G175,COLUMN()-12)),0),0), IF($H175&gt;0,IF(AND(INDIRECT(ADDRESS($H175,44))=0,INDIRECT(ADDRESS($H175,38))&lt;&gt;"UL"),INDIRECT(ADDRESS($H175,COLUMN()-12)),0),0), IF($I175&gt;0,IF(AND(INDIRECT(ADDRESS($I175,44))=0,INDIRECT(ADDRESS($I175,38))&lt;&gt;"UL"),INDIRECT(ADDRESS($I175,COLUMN()-12)),0),0), IF($J175&gt;0,IF(AND(INDIRECT(ADDRESS($J175,44))=0,INDIRECT(ADDRESS($J175,38))&lt;&gt;"UL"),INDIRECT(ADDRESS($J175,COLUMN()-12)),0),0), IF($K175&gt;0,IF(AND(INDIRECT(ADDRESS($K175,44))=0,INDIRECT(ADDRESS($K175,38))&lt;&gt;"UL"),INDIRECT(ADDRESS($K175,COLUMN()-11)),0),0), IF($L175&gt;0,IF(AND(INDIRECT(ADDRESS($L175,44))=0,INDIRECT(ADDRESS($L175,38))&lt;&gt;"UL"),INDIRECT(ADDRESS($L175,COLUMN()-11)),0),0), IF($M175&gt;0,IF(AND(INDIRECT(ADDRESS($M175,44))=0,INDIRECT(ADDRESS($M175,38))&lt;&gt;"UL"),INDIRECT(ADDRESS($M175,COLUMN()-11)),0),0))</f>
        <v>0.88888888888888873</v>
      </c>
      <c r="BN175" s="57" cm="1">
        <f t="array" aca="1" ref="BN175" ca="1">SUM(IF($C175&gt;0,IF(AND(INDIRECT(ADDRESS($C175,44))=0,INDIRECT(ADDRESS($C175,38))&lt;&gt;"UL"),INDIRECT(ADDRESS($C175,COLUMN()-12)),0),0), IF($D175&gt;0,IF(AND(INDIRECT(ADDRESS($D175,44))=0,INDIRECT(ADDRESS($D175,38))&lt;&gt;"UL"),INDIRECT(ADDRESS($D175,COLUMN()-12)),0),0), IF($E175&gt;0,IF(AND(INDIRECT(ADDRESS($E175,44))=0,INDIRECT(ADDRESS($E175,38))&lt;&gt;"UL"),INDIRECT(ADDRESS($E175,COLUMN()-12)),0),0), IF($F175&gt;0,IF(AND(INDIRECT(ADDRESS($F175,44))=0,INDIRECT(ADDRESS($F175,38))&lt;&gt;"UL"),INDIRECT(ADDRESS($F175,COLUMN()-12)),0),0), IF($G175&gt;0,IF(AND(INDIRECT(ADDRESS($G175,44))=0,INDIRECT(ADDRESS($G175,38))&lt;&gt;"UL"),INDIRECT(ADDRESS($G175,COLUMN()-12)),0),0), IF($H175&gt;0,IF(AND(INDIRECT(ADDRESS($H175,44))=0,INDIRECT(ADDRESS($H175,38))&lt;&gt;"UL"),INDIRECT(ADDRESS($H175,COLUMN()-12)),0),0), IF($I175&gt;0,IF(AND(INDIRECT(ADDRESS($I175,44))=0,INDIRECT(ADDRESS($I175,38))&lt;&gt;"UL"),INDIRECT(ADDRESS($I175,COLUMN()-12)),0),0), IF($J175&gt;0,IF(AND(INDIRECT(ADDRESS($J175,44))=0,INDIRECT(ADDRESS($J175,38))&lt;&gt;"UL"),INDIRECT(ADDRESS($J175,COLUMN()-12)),0),0), IF($K175&gt;0,IF(AND(INDIRECT(ADDRESS($K175,44))=0,INDIRECT(ADDRESS($K175,38))&lt;&gt;"UL"),INDIRECT(ADDRESS($K175,COLUMN()-11)),0),0), IF($L175&gt;0,IF(AND(INDIRECT(ADDRESS($L175,44))=0,INDIRECT(ADDRESS($L175,38))&lt;&gt;"UL"),INDIRECT(ADDRESS($L175,COLUMN()-11)),0),0), IF($M175&gt;0,IF(AND(INDIRECT(ADDRESS($M175,44))=0,INDIRECT(ADDRESS($M175,38))&lt;&gt;"UL"),INDIRECT(ADDRESS($M175,COLUMN()-11)),0),0))</f>
        <v>0.29629629629629622</v>
      </c>
      <c r="BO175" s="57" cm="1">
        <f t="array" aca="1" ref="BO175" ca="1">SUM(IF($C175&gt;0,IF(AND(INDIRECT(ADDRESS($C175,44))=0,INDIRECT(ADDRESS($C175,38))&lt;&gt;"UL"),INDIRECT(ADDRESS($C175,COLUMN()-12)),0),0), IF($D175&gt;0,IF(AND(INDIRECT(ADDRESS($D175,44))=0,INDIRECT(ADDRESS($D175,38))&lt;&gt;"UL"),INDIRECT(ADDRESS($D175,COLUMN()-12)),0),0), IF($E175&gt;0,IF(AND(INDIRECT(ADDRESS($E175,44))=0,INDIRECT(ADDRESS($E175,38))&lt;&gt;"UL"),INDIRECT(ADDRESS($E175,COLUMN()-12)),0),0), IF($F175&gt;0,IF(AND(INDIRECT(ADDRESS($F175,44))=0,INDIRECT(ADDRESS($F175,38))&lt;&gt;"UL"),INDIRECT(ADDRESS($F175,COLUMN()-12)),0),0), IF($G175&gt;0,IF(AND(INDIRECT(ADDRESS($G175,44))=0,INDIRECT(ADDRESS($G175,38))&lt;&gt;"UL"),INDIRECT(ADDRESS($G175,COLUMN()-12)),0),0), IF($H175&gt;0,IF(AND(INDIRECT(ADDRESS($H175,44))=0,INDIRECT(ADDRESS($H175,38))&lt;&gt;"UL"),INDIRECT(ADDRESS($H175,COLUMN()-12)),0),0), IF($I175&gt;0,IF(AND(INDIRECT(ADDRESS($I175,44))=0,INDIRECT(ADDRESS($I175,38))&lt;&gt;"UL"),INDIRECT(ADDRESS($I175,COLUMN()-12)),0),0), IF($J175&gt;0,IF(AND(INDIRECT(ADDRESS($J175,44))=0,INDIRECT(ADDRESS($J175,38))&lt;&gt;"UL"),INDIRECT(ADDRESS($J175,COLUMN()-12)),0),0), IF($K175&gt;0,IF(AND(INDIRECT(ADDRESS($K175,44))=0,INDIRECT(ADDRESS($K175,38))&lt;&gt;"UL"),INDIRECT(ADDRESS($K175,COLUMN()-11)),0),0), IF($L175&gt;0,IF(AND(INDIRECT(ADDRESS($L175,44))=0,INDIRECT(ADDRESS($L175,38))&lt;&gt;"UL"),INDIRECT(ADDRESS($L175,COLUMN()-11)),0),0), IF($M175&gt;0,IF(AND(INDIRECT(ADDRESS($M175,44))=0,INDIRECT(ADDRESS($M175,38))&lt;&gt;"UL"),INDIRECT(ADDRESS($M175,COLUMN()-11)),0),0))</f>
        <v>0.59259259259259245</v>
      </c>
      <c r="BP175" s="57" cm="1">
        <f t="array" aca="1" ref="BP175" ca="1">SUM(IF($C175&gt;0,IF(AND(INDIRECT(ADDRESS($C175,44))=0,INDIRECT(ADDRESS($C175,38))&lt;&gt;"UL"),INDIRECT(ADDRESS($C175,COLUMN()-12)),0),0), IF($D175&gt;0,IF(AND(INDIRECT(ADDRESS($D175,44))=0,INDIRECT(ADDRESS($D175,38))&lt;&gt;"UL"),INDIRECT(ADDRESS($D175,COLUMN()-12)),0),0), IF($E175&gt;0,IF(AND(INDIRECT(ADDRESS($E175,44))=0,INDIRECT(ADDRESS($E175,38))&lt;&gt;"UL"),INDIRECT(ADDRESS($E175,COLUMN()-12)),0),0), IF($F175&gt;0,IF(AND(INDIRECT(ADDRESS($F175,44))=0,INDIRECT(ADDRESS($F175,38))&lt;&gt;"UL"),INDIRECT(ADDRESS($F175,COLUMN()-12)),0),0), IF($G175&gt;0,IF(AND(INDIRECT(ADDRESS($G175,44))=0,INDIRECT(ADDRESS($G175,38))&lt;&gt;"UL"),INDIRECT(ADDRESS($G175,COLUMN()-12)),0),0), IF($H175&gt;0,IF(AND(INDIRECT(ADDRESS($H175,44))=0,INDIRECT(ADDRESS($H175,38))&lt;&gt;"UL"),INDIRECT(ADDRESS($H175,COLUMN()-12)),0),0), IF($I175&gt;0,IF(AND(INDIRECT(ADDRESS($I175,44))=0,INDIRECT(ADDRESS($I175,38))&lt;&gt;"UL"),INDIRECT(ADDRESS($I175,COLUMN()-12)),0),0), IF($J175&gt;0,IF(AND(INDIRECT(ADDRESS($J175,44))=0,INDIRECT(ADDRESS($J175,38))&lt;&gt;"UL"),INDIRECT(ADDRESS($J175,COLUMN()-12)),0),0), IF($K175&gt;0,IF(AND(INDIRECT(ADDRESS($K175,44))=0,INDIRECT(ADDRESS($K175,38))&lt;&gt;"UL"),INDIRECT(ADDRESS($K175,COLUMN()-11)),0),0), IF($L175&gt;0,IF(AND(INDIRECT(ADDRESS($L175,44))=0,INDIRECT(ADDRESS($L175,38))&lt;&gt;"UL"),INDIRECT(ADDRESS($L175,COLUMN()-11)),0),0), IF($M175&gt;0,IF(AND(INDIRECT(ADDRESS($M175,44))=0,INDIRECT(ADDRESS($M175,38))&lt;&gt;"UL"),INDIRECT(ADDRESS($M175,COLUMN()-11)),0),0))</f>
        <v>0.59259259259259245</v>
      </c>
      <c r="BQ175" s="57">
        <f t="shared" ca="1" si="129"/>
        <v>0.29629629629629622</v>
      </c>
      <c r="BR175" s="161">
        <f t="shared" ca="1" si="130"/>
        <v>75.214646679155265</v>
      </c>
      <c r="BS175" s="56"/>
      <c r="BT175" s="56">
        <f t="shared" ca="1" si="131"/>
        <v>4.5531065283916528</v>
      </c>
      <c r="BU175" s="77">
        <f t="shared" ca="1" si="132"/>
        <v>0.13008875795404723</v>
      </c>
      <c r="BV175" s="57" t="s">
        <v>34</v>
      </c>
      <c r="BW175" s="57" cm="1">
        <f t="array" aca="1" ref="BW175" ca="1">SUM(IF($C175&gt;0,IF(AND(INDIRECT(ADDRESS($C175,44))=0,INDIRECT(ADDRESS($C175,38))="UL",ISERROR(SEARCH("Rear",INDIRECT(ADDRESS($C175,33)))),ISERROR(SEARCH("Side",INDIRECT(ADDRESS($C175,33))))),INDIRECT(ADDRESS($C175,COLUMN())),0),0),IF($D175&gt;0,IF(AND(INDIRECT(ADDRESS($D175,44))=0,INDIRECT(ADDRESS($D175,38))="UL",ISERROR(SEARCH("Rear",INDIRECT(ADDRESS($D175,33)))),ISERROR(SEARCH("Side",INDIRECT(ADDRESS($D175,33))))),INDIRECT(ADDRESS($D175,COLUMN())),0),0),IF($E175&gt;0,IF(AND(INDIRECT(ADDRESS($E175,44))=0,INDIRECT(ADDRESS($E175,38))="UL",ISERROR(SEARCH("Rear",INDIRECT(ADDRESS($E175,33)))),ISERROR(SEARCH("Side",INDIRECT(ADDRESS($E175,33))))),INDIRECT(ADDRESS($E175,COLUMN())),0),0),IF($F175&gt;0,IF(AND(INDIRECT(ADDRESS($F175,44))=0,INDIRECT(ADDRESS($F175,38))="UL",ISERROR(SEARCH("Rear",INDIRECT(ADDRESS($F175,33)))),ISERROR(SEARCH("Side",INDIRECT(ADDRESS($F175,33))))),INDIRECT(ADDRESS($F175,COLUMN())),0),0),IF($G175&gt;0,IF(AND(INDIRECT(ADDRESS($G175,44))=0,INDIRECT(ADDRESS($G175,38))="UL",ISERROR(SEARCH("Rear",INDIRECT(ADDRESS($G175,33)))),ISERROR(SEARCH("Side",INDIRECT(ADDRESS($G175,33))))),INDIRECT(ADDRESS($G175,COLUMN())),0),0),IF($H175&gt;0,IF(AND(INDIRECT(ADDRESS($H175,44))=0,INDIRECT(ADDRESS($H175,38))="UL",ISERROR(SEARCH("Rear",INDIRECT(ADDRESS($H175,33)))),ISERROR(SEARCH("Side",INDIRECT(ADDRESS($H175,33))))),INDIRECT(ADDRESS($H175,COLUMN())),0),0),IF($I175&gt;0,IF(AND(INDIRECT(ADDRESS($I175,44))=0,INDIRECT(ADDRESS($I175,38))="UL",ISERROR(SEARCH("Rear",INDIRECT(ADDRESS($I175,33)))),ISERROR(SEARCH("Side",INDIRECT(ADDRESS($I175,33))))),INDIRECT(ADDRESS($I175,COLUMN())),0),0),IF($J175&gt;0,IF(AND(INDIRECT(ADDRESS($J175,44))=0,INDIRECT(ADDRESS($J175,38))="UL",ISERROR(SEARCH("Rear",INDIRECT(ADDRESS($J175,33)))),ISERROR(SEARCH("Side",INDIRECT(ADDRESS($J175,33))))),INDIRECT(ADDRESS($J175,COLUMN())),0),0),IF($K175&gt;0,IF(AND(INDIRECT(ADDRESS($K175,44))=0,INDIRECT(ADDRESS($K175,38))="UL",ISERROR(SEARCH("Rear",INDIRECT(ADDRESS($K175,33)))),ISERROR(SEARCH("Side",INDIRECT(ADDRESS($K175,33))))),INDIRECT(ADDRESS($K175,COLUMN())),0),0),IF($L175&gt;0,IF(AND(INDIRECT(ADDRESS($L175,44))=0,INDIRECT(ADDRESS($L175,38))="UL",ISERROR(SEARCH("Rear",INDIRECT(ADDRESS($L175,33)))),ISERROR(SEARCH("Side",INDIRECT(ADDRESS($L175,33))))),INDIRECT(ADDRESS($L175,COLUMN())),0),0),IF($M175&gt;0,IF(AND(INDIRECT(ADDRESS($M175,44))=0,INDIRECT(ADDRESS($M175,38))="UL",ISERROR(SEARCH("Rear",INDIRECT(ADDRESS($M175,33)))),ISERROR(SEARCH("Side",INDIRECT(ADDRESS($M175,33))))),INDIRECT(ADDRESS($M175,COLUMN())),0),0))</f>
        <v>0.94444444444444442</v>
      </c>
      <c r="BX175" s="57">
        <f t="shared" ca="1" si="136"/>
        <v>0.94444444444444442</v>
      </c>
      <c r="BY175" s="57" cm="1">
        <f t="array" aca="1" ref="BY175" ca="1">SUM(IF($C175&gt;0,IF(AND(INDIRECT(ADDRESS($C175,44))=0,INDIRECT(ADDRESS($C175,38))="UL"),INDIRECT(ADDRESS($C175,COLUMN())),0),0),IF($D175&gt;0,IF(AND(INDIRECT(ADDRESS($D175,44))=0,INDIRECT(ADDRESS($D175,38))="UL"),INDIRECT(ADDRESS($D175,COLUMN())),0),0),IF($E175&gt;0,IF(AND(INDIRECT(ADDRESS($E175,44))=0,INDIRECT(ADDRESS($E175,38))="UL"),INDIRECT(ADDRESS($E175,COLUMN())),0),0),IF($F175&gt;0,IF(AND(INDIRECT(ADDRESS($F175,44))=0,INDIRECT(ADDRESS($F175,38))="UL"),INDIRECT(ADDRESS($F175,COLUMN())),0),0),IF($G175&gt;0,IF(AND(INDIRECT(ADDRESS($G175,44))=0,INDIRECT(ADDRESS($G175,38))="UL"),INDIRECT(ADDRESS($G175,COLUMN())),0),0),IF($H175&gt;0,IF(AND(INDIRECT(ADDRESS($H175,44))=0,INDIRECT(ADDRESS($H175,38))="UL"),INDIRECT(ADDRESS($H175,COLUMN())),0),0),IF($I175&gt;0,IF(AND(INDIRECT(ADDRESS($I175,44))=0,INDIRECT(ADDRESS($I175,38))="UL"),INDIRECT(ADDRESS($I175,COLUMN())),0),0),IF($J175&gt;0,IF(AND(INDIRECT(ADDRESS($J175,44))=0,INDIRECT(ADDRESS($J175,38))="UL"),INDIRECT(ADDRESS($J175,COLUMN())),0),0),IF($K175&gt;0,IF(AND(INDIRECT(ADDRESS($K175,44))=0,INDIRECT(ADDRESS($K175,38))="UL"),INDIRECT(ADDRESS($K175,COLUMN())),0),0),IF($L175&gt;0,IF(AND(INDIRECT(ADDRESS($L175,44))=0,INDIRECT(ADDRESS($L175,38))="UL"),INDIRECT(ADDRESS($L175,COLUMN())),0),0),IF($M175&gt;0,IF(AND(INDIRECT(ADDRESS($M175,44))=0,INDIRECT(ADDRESS($M175,38))="UL"),INDIRECT(ADDRESS($M175,COLUMN())),0),0))</f>
        <v>0.56090534979423867</v>
      </c>
      <c r="BZ175" s="57" cm="1">
        <f t="array" aca="1" ref="BZ175" ca="1">SUM(IF($C175&gt;0,IF(AND(INDIRECT(ADDRESS($C175,44))=0,INDIRECT(ADDRESS($C175,38))="UL"),INDIRECT(ADDRESS($C175,COLUMN())),0),0),IF($D175&gt;0,IF(AND(INDIRECT(ADDRESS($D175,44))=0,INDIRECT(ADDRESS($D175,38))="UL"),INDIRECT(ADDRESS($D175,COLUMN())),0),0),IF($E175&gt;0,IF(AND(INDIRECT(ADDRESS($E175,44))=0,INDIRECT(ADDRESS($E175,38))="UL"),INDIRECT(ADDRESS($E175,COLUMN())),0),0),IF($F175&gt;0,IF(AND(INDIRECT(ADDRESS($F175,44))=0,INDIRECT(ADDRESS($F175,38))="UL"),INDIRECT(ADDRESS($F175,COLUMN())),0),0),IF($G175&gt;0,IF(AND(INDIRECT(ADDRESS($G175,44))=0,INDIRECT(ADDRESS($G175,38))="UL"),INDIRECT(ADDRESS($G175,COLUMN())),0),0),IF($H175&gt;0,IF(AND(INDIRECT(ADDRESS($H175,44))=0,INDIRECT(ADDRESS($H175,38))="UL"),INDIRECT(ADDRESS($H175,COLUMN())),0),0),IF($I175&gt;0,IF(AND(INDIRECT(ADDRESS($I175,44))=0,INDIRECT(ADDRESS($I175,38))="UL"),INDIRECT(ADDRESS($I175,COLUMN())),0),0),IF($J175&gt;0,IF(AND(INDIRECT(ADDRESS($J175,44))=0,INDIRECT(ADDRESS($J175,38))="UL"),INDIRECT(ADDRESS($J175,COLUMN())),0),0),IF($K175&gt;0,IF(AND(INDIRECT(ADDRESS($K175,44))=0,INDIRECT(ADDRESS($K175,38))="UL"),INDIRECT(ADDRESS($K175,COLUMN())),0),0),IF($L175&gt;0,IF(AND(INDIRECT(ADDRESS($L175,44))=0,INDIRECT(ADDRESS($L175,38))="UL"),INDIRECT(ADDRESS($L175,COLUMN())),0),0),IF($M175&gt;0,IF(AND(INDIRECT(ADDRESS($M175,44))=0,INDIRECT(ADDRESS($M175,38))="UL"),INDIRECT(ADDRESS($M175,COLUMN())),0),0))</f>
        <v>0.76131687242798352</v>
      </c>
      <c r="CA175" s="57">
        <f t="shared" ca="1" si="137"/>
        <v>0.76131687242798352</v>
      </c>
      <c r="CB175" s="57" cm="1">
        <f t="array" aca="1" ref="CB175" ca="1">SUM(IF($C175&gt;0,IF(AND(INDIRECT(ADDRESS($C175,44))=0,INDIRECT(ADDRESS($C175,38))&lt;&gt;"UL"),INDIRECT(ADDRESS($C175,COLUMN())),0),0),IF($D175&gt;0,IF(AND(INDIRECT(ADDRESS($D175,44))=0,INDIRECT(ADDRESS($D175,38))&lt;&gt;"UL"),INDIRECT(ADDRESS($D175,COLUMN())),0),0),IF($E175&gt;0,IF(AND(INDIRECT(ADDRESS($E175,44))=0,INDIRECT(ADDRESS($E175,38))&lt;&gt;"UL"),INDIRECT(ADDRESS($E175,COLUMN())),0),0),IF($F175&gt;0,IF(AND(INDIRECT(ADDRESS($F175,44))=0,INDIRECT(ADDRESS($F175,38))&lt;&gt;"UL"),INDIRECT(ADDRESS($F175,COLUMN())),0),0),IF($G175&gt;0,IF(AND(INDIRECT(ADDRESS($G175,44))=0,INDIRECT(ADDRESS($G175,38))&lt;&gt;"UL"),INDIRECT(ADDRESS($G175,COLUMN())),0),0),IF($H175&gt;0,IF(AND(INDIRECT(ADDRESS($H175,44))=0,INDIRECT(ADDRESS($H175,38))&lt;&gt;"UL"),INDIRECT(ADDRESS($H175,COLUMN())),0),0),IF($I175&gt;0,IF(AND(INDIRECT(ADDRESS($I175,44))=0,INDIRECT(ADDRESS($I175,38))&lt;&gt;"UL"),INDIRECT(ADDRESS($I175,COLUMN())),0),0),IF($J175&gt;0,IF(AND(INDIRECT(ADDRESS($J175,44))=0,INDIRECT(ADDRESS($J175,38))&lt;&gt;"UL"),INDIRECT(ADDRESS($J175,COLUMN())),0),0),IF($K175&gt;0,IF(AND(INDIRECT(ADDRESS($K175,44))=0,INDIRECT(ADDRESS($K175,38))&lt;&gt;"UL"),INDIRECT(ADDRESS($K175,COLUMN())),0),0),IF($L175&gt;0,IF(AND(INDIRECT(ADDRESS($L175,44))=0,INDIRECT(ADDRESS($L175,38))&lt;&gt;"UL"),INDIRECT(ADDRESS($L175,COLUMN())),0),0),IF($M175&gt;0,IF(AND(INDIRECT(ADDRESS($M175,44))=0,INDIRECT(ADDRESS($M175,38))&lt;&gt;"UL"),INDIRECT(ADDRESS($M175,COLUMN())),0),0))</f>
        <v>1.1111111111111109</v>
      </c>
      <c r="CC175" s="57">
        <f t="shared" ca="1" si="138"/>
        <v>1.1111111111111109</v>
      </c>
      <c r="CD175" s="57" cm="1">
        <f t="array" aca="1" ref="CD175" ca="1">SUM(IF($C175&gt;0,IF(AND(INDIRECT(ADDRESS($C175,44))=0,INDIRECT(ADDRESS($C175,38))&lt;&gt;"UL"),INDIRECT(ADDRESS($C175,COLUMN())),0),0),IF($D175&gt;0,IF(AND(INDIRECT(ADDRESS($D175,44))=0,INDIRECT(ADDRESS($D175,38))&lt;&gt;"UL"),INDIRECT(ADDRESS($D175,COLUMN())),0),0),IF($E175&gt;0,IF(AND(INDIRECT(ADDRESS($E175,44))=0,INDIRECT(ADDRESS($E175,38))&lt;&gt;"UL"),INDIRECT(ADDRESS($E175,COLUMN())),0),0),IF($F175&gt;0,IF(AND(INDIRECT(ADDRESS($F175,44))=0,INDIRECT(ADDRESS($F175,38))&lt;&gt;"UL"),INDIRECT(ADDRESS($F175,COLUMN())),0),0),IF($G175&gt;0,IF(AND(INDIRECT(ADDRESS($G175,44))=0,INDIRECT(ADDRESS($G175,38))&lt;&gt;"UL"),INDIRECT(ADDRESS($G175,COLUMN())),0),0),IF($H175&gt;0,IF(AND(INDIRECT(ADDRESS($H175,44))=0,INDIRECT(ADDRESS($H175,38))&lt;&gt;"UL"),INDIRECT(ADDRESS($H175,COLUMN())),0),0),IF($I175&gt;0,IF(AND(INDIRECT(ADDRESS($I175,44))=0,INDIRECT(ADDRESS($I175,38))&lt;&gt;"UL"),INDIRECT(ADDRESS($I175,COLUMN())),0),0),IF($J175&gt;0,IF(AND(INDIRECT(ADDRESS($J175,44))=0,INDIRECT(ADDRESS($J175,38))&lt;&gt;"UL"),INDIRECT(ADDRESS($J175,COLUMN())),0),0),IF($K175&gt;0,IF(AND(INDIRECT(ADDRESS($K175,44))=0,INDIRECT(ADDRESS($K175,38))&lt;&gt;"UL"),INDIRECT(ADDRESS($K175,COLUMN())),0),0),IF($L175&gt;0,IF(AND(INDIRECT(ADDRESS($L175,44))=0,INDIRECT(ADDRESS($L175,38))&lt;&gt;"UL"),INDIRECT(ADDRESS($L175,COLUMN())),0),0),IF($M175&gt;0,IF(AND(INDIRECT(ADDRESS($M175,44))=0,INDIRECT(ADDRESS($M175,38))&lt;&gt;"UL"),INDIRECT(ADDRESS($M175,COLUMN())),0),0))</f>
        <v>0.37037037037037029</v>
      </c>
      <c r="CE175" s="57" cm="1">
        <f t="array" aca="1" ref="CE175" ca="1">SUM(IF($C175&gt;0,IF(AND(INDIRECT(ADDRESS($C175,44))=0,INDIRECT(ADDRESS($C175,38))&lt;&gt;"UL"),INDIRECT(ADDRESS($C175,COLUMN())),0),0),IF($D175&gt;0,IF(AND(INDIRECT(ADDRESS($D175,44))=0,INDIRECT(ADDRESS($D175,38))&lt;&gt;"UL"),INDIRECT(ADDRESS($D175,COLUMN())),0),0),IF($E175&gt;0,IF(AND(INDIRECT(ADDRESS($E175,44))=0,INDIRECT(ADDRESS($E175,38))&lt;&gt;"UL"),INDIRECT(ADDRESS($E175,COLUMN())),0),0),IF($F175&gt;0,IF(AND(INDIRECT(ADDRESS($F175,44))=0,INDIRECT(ADDRESS($F175,38))&lt;&gt;"UL"),INDIRECT(ADDRESS($F175,COLUMN())),0),0),IF($G175&gt;0,IF(AND(INDIRECT(ADDRESS($G175,44))=0,INDIRECT(ADDRESS($G175,38))&lt;&gt;"UL"),INDIRECT(ADDRESS($G175,COLUMN())),0),0),IF($H175&gt;0,IF(AND(INDIRECT(ADDRESS($H175,44))=0,INDIRECT(ADDRESS($H175,38))&lt;&gt;"UL"),INDIRECT(ADDRESS($H175,COLUMN())),0),0),IF($I175&gt;0,IF(AND(INDIRECT(ADDRESS($I175,44))=0,INDIRECT(ADDRESS($I175,38))&lt;&gt;"UL"),INDIRECT(ADDRESS($I175,COLUMN())),0),0),IF($J175&gt;0,IF(AND(INDIRECT(ADDRESS($J175,44))=0,INDIRECT(ADDRESS($J175,38))&lt;&gt;"UL"),INDIRECT(ADDRESS($J175,COLUMN())),0),0),IF($K175&gt;0,IF(AND(INDIRECT(ADDRESS($K175,44))=0,INDIRECT(ADDRESS($K175,38))&lt;&gt;"UL"),INDIRECT(ADDRESS($K175,COLUMN())),0),0),IF($L175&gt;0,IF(AND(INDIRECT(ADDRESS($L175,44))=0,INDIRECT(ADDRESS($L175,38))&lt;&gt;"UL"),INDIRECT(ADDRESS($L175,COLUMN())),0),0),IF($M175&gt;0,IF(AND(INDIRECT(ADDRESS($M175,44))=0,INDIRECT(ADDRESS($M175,38))&lt;&gt;"UL"),INDIRECT(ADDRESS($M175,COLUMN())),0),0))</f>
        <v>0</v>
      </c>
      <c r="CF175" s="57">
        <f t="shared" ca="1" si="139"/>
        <v>0</v>
      </c>
      <c r="CG175" s="57">
        <f t="shared" ca="1" si="140"/>
        <v>2.7707457178887371</v>
      </c>
      <c r="CH175" s="57">
        <f t="shared" ca="1" si="133"/>
        <v>7.9164163368249635E-2</v>
      </c>
      <c r="CI175" s="19">
        <f t="shared" ca="1" si="134"/>
        <v>12.280228233185927</v>
      </c>
      <c r="CJ175" s="19"/>
      <c r="CK175" s="57" cm="1">
        <f t="array" aca="1" ref="CK175" ca="1">IF(AU175="S", SUM(IF($C175&gt;0,IF(INDIRECT(ADDRESS($C175,43))&lt;&gt;1,INDIRECT(ADDRESS($C175,48)),0),0), IF($D175&gt;0,IF(INDIRECT(ADDRESS($D175,43))&lt;&gt;1,INDIRECT(ADDRESS($D175,48)),0),0), IF($E175&gt;0,IF(INDIRECT(ADDRESS($E175,43))&lt;&gt;1,INDIRECT(ADDRESS($E175,48)),0),0), IF($F175&gt;0,IF(INDIRECT(ADDRESS($F175,43))&lt;&gt;1,INDIRECT(ADDRESS($F175,48)),0),0), IF($G175&gt;0,IF(INDIRECT(ADDRESS($G175,43))&lt;&gt;1,INDIRECT(ADDRESS($G175,48)),0),0), IF($H175&gt;0,IF(INDIRECT(ADDRESS($H175,43))&lt;&gt;1,INDIRECT(ADDRESS($H175,48)),0),0), IF($I175&gt;0,IF(INDIRECT(ADDRESS($I175,43))&lt;&gt;1,INDIRECT(ADDRESS($I175,48)),0),0), IF($J175&gt;0,IF(INDIRECT(ADDRESS($J175,43))&lt;&gt;1,INDIRECT(ADDRESS($J175,48)),0),0), IF($K175&gt;0,IF(INDIRECT(ADDRESS($K175,43))&lt;&gt;1,INDIRECT(ADDRESS($K175,48)),0),0), IF($L175&gt;0,IF(INDIRECT(ADDRESS($L175,43))&lt;&gt;1,INDIRECT(ADDRESS($L175,48)),0),0), IF($M175&gt;0,IF(INDIRECT(ADDRESS($M175,43))&lt;&gt;1,INDIRECT(ADDRESS($M175,48)),0),0)), IF(AU175="L",SUM(IF($C175&gt;0,IF(INDIRECT(ADDRESS($C175,43))&lt;&gt;1,INDIRECT(ADDRESS($C175,50)),0),0), IF($D175&gt;0,IF(INDIRECT(ADDRESS($D175,43))&lt;&gt;1,INDIRECT(ADDRESS($D175,50)),0),0), IF($E175&gt;0,IF(INDIRECT(ADDRESS($E175,43))&lt;&gt;1,INDIRECT(ADDRESS($E175,50)),0),0), IF($F175&gt;0,IF(INDIRECT(ADDRESS($F175,43))&lt;&gt;1,INDIRECT(ADDRESS($F175,50)),0),0), IF($G175&gt;0,IF(INDIRECT(ADDRESS($G175,43))&lt;&gt;1,INDIRECT(ADDRESS($G175,50)),0),0), IF($G175&gt;0,IF(INDIRECT(ADDRESS($G175,43))&lt;&gt;1,INDIRECT(ADDRESS($G175,50)),0),0), IF($H175&gt;0,IF(INDIRECT(ADDRESS($H175,43))&lt;&gt;1,INDIRECT(ADDRESS($H175,50)),0),0), IF($I175&gt;0,IF(INDIRECT(ADDRESS($I175,43))&lt;&gt;1,INDIRECT(ADDRESS($I175,50)),0),0), IF($J175&gt;0,IF(INDIRECT(ADDRESS($J175,43))&lt;&gt;1,INDIRECT(ADDRESS($J175,50)),0),0), IF($K175&gt;0,IF(INDIRECT(ADDRESS($K175,43))&lt;&gt;1,INDIRECT(ADDRESS($K175,50)),0),0), IF($L175&gt;0,IF(INDIRECT(ADDRESS($L175,43))&lt;&gt;1,INDIRECT(ADDRESS($L175,50)),0),0), IF($M175&gt;0,IF(INDIRECT(ADDRESS($M175,43))&lt;&gt;1,INDIRECT(ADDRESS($M175,50)),0),0)), SUM(IF($C175&gt;0,IF(INDIRECT(ADDRESS($C175,43))&lt;&gt;1,INDIRECT(ADDRESS($C175,49)),0),0), IF($D175&gt;0,IF(INDIRECT(ADDRESS($D175,43))&lt;&gt;1,INDIRECT(ADDRESS($D175,49)),0),0), IF($E175&gt;0,IF(INDIRECT(ADDRESS($E175,43))&lt;&gt;1,INDIRECT(ADDRESS($E175,49)),0),0), IF($F175&gt;0,IF(INDIRECT(ADDRESS($F175,43))&lt;&gt;1,INDIRECT(ADDRESS($F175,49)),0),0), IF($G175&gt;0,IF(INDIRECT(ADDRESS($G175,43))&lt;&gt;1,INDIRECT(ADDRESS($G175,49)),0),0), IF($G175&gt;0,IF(INDIRECT(ADDRESS($G175,43))&lt;&gt;1,INDIRECT(ADDRESS($G175,49)),0),0), IF($H175&gt;0,IF(INDIRECT(ADDRESS($H175,43))&lt;&gt;1,INDIRECT(ADDRESS($H175,49)),0),0), IF($I175&gt;0,IF(INDIRECT(ADDRESS($I175,43))&lt;&gt;1,INDIRECT(ADDRESS($I175,49)),0),0), IF($J175&gt;0,IF(INDIRECT(ADDRESS($J175,43))&lt;&gt;1,INDIRECT(ADDRESS($J175,49)),0),0), IF($K175&gt;0,IF(INDIRECT(ADDRESS($K175,43))&lt;&gt;1,INDIRECT(ADDRESS($K175,49)),0),0), IF($L175&gt;0,IF(INDIRECT(ADDRESS($L175,43))&lt;&gt;1,INDIRECT(ADDRESS($L175,49)),0),0), IF($M175&gt;0,IF(INDIRECT(ADDRESS($M175,43))&lt;&gt;1,INDIRECT(ADDRESS($M175,49)),0),0))))</f>
        <v>1.5</v>
      </c>
      <c r="CL175" s="57" cm="1">
        <f t="array" aca="1" ref="CL175" ca="1">SUM(IF($C175&gt;0,IF(INDIRECT(ADDRESS($C175,44))=1,INDIRECT(ADDRESS($C175,90)),0),0), IF($D175&gt;0,IF(INDIRECT(ADDRESS($D175,44))=1,INDIRECT(ADDRESS($D175,90)),0),0), IF($E175&gt;0,IF(INDIRECT(ADDRESS($E175,44))=1,INDIRECT(ADDRESS($E175,90)),0),0), IF($F175&gt;0,IF(INDIRECT(ADDRESS($F175,44))=1,INDIRECT(ADDRESS($F175,90)),0),0), IF($G175&gt;0,IF(INDIRECT(ADDRESS($G175,44))=1,INDIRECT(ADDRESS($G175,90)),0),0), IF($H175&gt;0,IF(INDIRECT(ADDRESS($H175,44))=1,INDIRECT(ADDRESS($H175,90)),0),0), IF($I175&gt;0,IF(INDIRECT(ADDRESS($I175,44))=1,INDIRECT(ADDRESS($I175,90)),0),0), IF($J175&gt;0,IF(INDIRECT(ADDRESS($J175,44))=1,INDIRECT(ADDRESS($J175,90)),0),0), IF($K175&gt;0,IF(INDIRECT(ADDRESS($K175,44))=1,INDIRECT(ADDRESS($K175,90)),0),0), IF($L175&gt;0,IF(INDIRECT(ADDRESS($L175,44))=1,INDIRECT(ADDRESS($L175,90)),0),0), IF($M175&gt;0,IF(INDIRECT(ADDRESS($M175,44))=1,INDIRECT(ADDRESS($M175,90)),0),0))</f>
        <v>2.3333333333333335</v>
      </c>
      <c r="CM175" s="56">
        <f t="shared" ca="1" si="135"/>
        <v>0.95769209234676933</v>
      </c>
      <c r="CN175" s="59"/>
    </row>
    <row r="176" spans="1:92" x14ac:dyDescent="0.25">
      <c r="A176" s="52" t="s">
        <v>246</v>
      </c>
      <c r="B176" s="67">
        <v>102</v>
      </c>
      <c r="C176" s="67">
        <v>114</v>
      </c>
      <c r="D176" s="67">
        <v>115</v>
      </c>
      <c r="E176" s="67">
        <v>118</v>
      </c>
      <c r="F176" s="67">
        <v>119</v>
      </c>
      <c r="G176" s="67">
        <v>135</v>
      </c>
      <c r="H176" s="67">
        <v>135</v>
      </c>
      <c r="I176" s="67">
        <v>136</v>
      </c>
      <c r="J176" s="67">
        <v>135</v>
      </c>
      <c r="K176" s="67"/>
      <c r="L176" s="67"/>
      <c r="M176" s="67"/>
      <c r="N176" s="67">
        <f ca="1">SUM(INDIRECT(ADDRESS(B176,COLUMN())),IF(C176&gt;0,INDIRECT(ADDRESS(C176,COLUMN())),0),IF(D176&gt;0,INDIRECT(ADDRESS(D176,COLUMN())),0),IF(E176&gt;0,INDIRECT(ADDRESS(E176,COLUMN())),0),IF(F176&gt;0,INDIRECT(ADDRESS(F176,COLUMN())),0),IF(G176&gt;0,INDIRECT(ADDRESS(G176,COLUMN())),0),IF(H176&gt;0,INDIRECT(ADDRESS(H176,COLUMN())),0),IF(I176&gt;0,INDIRECT(ADDRESS(I176,COLUMN())),0),IF(J176&gt;0,INDIRECT(ADDRESS(J176,COLUMN())),0),IF(K176&gt;0,INDIRECT(ADDRESS(K176,COLUMN())),0),IF(L176&gt;0,INDIRECT(ADDRESS(L176,COLUMN())),0),IF(M176&gt;0,INDIRECT(ADDRESS(M176,COLUMN())),0))</f>
        <v>35</v>
      </c>
      <c r="O176" s="67" t="str" cm="1">
        <f t="array" aca="1" ref="O176" ca="1">INDIRECT(ADDRESS($B176,COLUMN()))</f>
        <v>Bomber</v>
      </c>
      <c r="P176" s="67" cm="1">
        <f t="array" aca="1" ref="P176" ca="1">INDIRECT(ADDRESS($B176,COLUMN()))</f>
        <v>5</v>
      </c>
      <c r="Q176" s="67" cm="1">
        <f t="array" aca="1" ref="Q176" ca="1">INDIRECT(ADDRESS($B176,COLUMN()))</f>
        <v>1</v>
      </c>
      <c r="R176" s="67" t="str" cm="1">
        <f t="array" aca="1" ref="R176" ca="1">INDIRECT(ADDRESS($B176,COLUMN()))</f>
        <v>-</v>
      </c>
      <c r="S176" s="67" cm="1">
        <f t="array" aca="1" ref="S176" ca="1">INDIRECT(ADDRESS($B176,COLUMN()))</f>
        <v>1</v>
      </c>
      <c r="T176" s="67" t="str" cm="1">
        <f t="array" aca="1" ref="T176" ca="1">INDIRECT(ADDRESS($B176,COLUMN()))</f>
        <v>1-3</v>
      </c>
      <c r="U176" s="67" cm="1">
        <f t="array" aca="1" ref="U176" ca="1">INDIRECT(ADDRESS($B176,COLUMN()))</f>
        <v>3</v>
      </c>
      <c r="V176" s="67" cm="1">
        <f t="array" aca="1" ref="V176" ca="1">INDIRECT(ADDRESS($B176,COLUMN()))</f>
        <v>0</v>
      </c>
      <c r="W176" s="67" cm="1">
        <f t="array" aca="1" ref="W176" ca="1">INDIRECT(ADDRESS($B176,COLUMN()))</f>
        <v>5</v>
      </c>
      <c r="X176" s="67" cm="1">
        <f t="array" aca="1" ref="X176" ca="1">INDIRECT(ADDRESS($B176,COLUMN()))</f>
        <v>5</v>
      </c>
      <c r="Y176" s="67" cm="1">
        <f t="array" aca="1" ref="Y176" ca="1">INDIRECT(ADDRESS($B176,COLUMN()))</f>
        <v>2</v>
      </c>
      <c r="Z176" s="67" cm="1">
        <f t="array" aca="1" ref="Z176" ca="1">INDIRECT(ADDRESS($B176,COLUMN()))</f>
        <v>5</v>
      </c>
      <c r="AA176" s="67" cm="1">
        <f t="array" aca="1" ref="AA176" ca="1">INDIRECT(ADDRESS($B176,COLUMN()))</f>
        <v>0</v>
      </c>
      <c r="AB176" s="56">
        <f t="shared" ca="1" si="121"/>
        <v>0.57718484016995586</v>
      </c>
      <c r="AC176" s="56">
        <f t="shared" ca="1" si="122"/>
        <v>0.56489049872655261</v>
      </c>
      <c r="AD176" s="56">
        <f t="shared" ca="1" si="123"/>
        <v>2.4560456466371852</v>
      </c>
      <c r="AF176" s="52"/>
      <c r="AG176" s="52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2"/>
      <c r="AU176" s="54" t="s">
        <v>113</v>
      </c>
      <c r="AV176" s="57" cm="1">
        <f t="array" aca="1" ref="AV176" ca="1">SUM(IF($C176&gt;0,IF(AND(INDIRECT(ADDRESS($C176,44))=0,INDIRECT(ADDRESS($C176,38))="UL",ISERROR(SEARCH("Rear",INDIRECT(ADDRESS($C176,33)))),ISERROR(SEARCH("Side",INDIRECT(ADDRESS($C176,33))))),INDIRECT(ADDRESS($C176,COLUMN())),0),0),IF($D176&gt;0,IF(AND(INDIRECT(ADDRESS($D176,44))=0,INDIRECT(ADDRESS($D176,38))="UL",ISERROR(SEARCH("Rear",INDIRECT(ADDRESS($D176,33)))),ISERROR(SEARCH("Side",INDIRECT(ADDRESS($D176,33))))),INDIRECT(ADDRESS($D176,COLUMN())),0),0),IF($E176&gt;0,IF(AND(INDIRECT(ADDRESS($E176,44))=0,INDIRECT(ADDRESS($E176,38))="UL",ISERROR(SEARCH("Rear",INDIRECT(ADDRESS($E176,33)))),ISERROR(SEARCH("Side",INDIRECT(ADDRESS($E176,33))))),INDIRECT(ADDRESS($E176,COLUMN())),0),0),IF($F176&gt;0,IF(AND(INDIRECT(ADDRESS($F176,44))=0,INDIRECT(ADDRESS($F176,38))="UL",ISERROR(SEARCH("Rear",INDIRECT(ADDRESS($F176,33)))),ISERROR(SEARCH("Side",INDIRECT(ADDRESS($F176,33))))),INDIRECT(ADDRESS($F176,COLUMN())),0),0),IF($G176&gt;0,IF(AND(INDIRECT(ADDRESS($G176,44))=0,INDIRECT(ADDRESS($G176,38))="UL",ISERROR(SEARCH("Rear",INDIRECT(ADDRESS($G176,33)))),ISERROR(SEARCH("Side",INDIRECT(ADDRESS($G176,33))))),INDIRECT(ADDRESS($G176,COLUMN())),0),0),IF($H176&gt;0,IF(AND(INDIRECT(ADDRESS($H176,44))=0,INDIRECT(ADDRESS($H176,38))="UL",ISERROR(SEARCH("Rear",INDIRECT(ADDRESS($H176,33)))),ISERROR(SEARCH("Side",INDIRECT(ADDRESS($H176,33))))),INDIRECT(ADDRESS($H176,COLUMN())),0),0),IF($I176&gt;0,IF(AND(INDIRECT(ADDRESS($I176,44))=0,INDIRECT(ADDRESS($I176,38))="UL",ISERROR(SEARCH("Rear",INDIRECT(ADDRESS($I176,33)))),ISERROR(SEARCH("Side",INDIRECT(ADDRESS($I176,33))))),INDIRECT(ADDRESS($I176,COLUMN())),0),0),IF($J176&gt;0,IF(AND(INDIRECT(ADDRESS($J176,44))=0,INDIRECT(ADDRESS($J176,38))="UL",ISERROR(SEARCH("Rear",INDIRECT(ADDRESS($J176,33)))),ISERROR(SEARCH("Side",INDIRECT(ADDRESS($J176,33))))),INDIRECT(ADDRESS($J176,COLUMN())),0),0),IF($K176&gt;0,IF(AND(INDIRECT(ADDRESS($K176,44))=0,INDIRECT(ADDRESS($K176,38))="UL",ISERROR(SEARCH("Rear",INDIRECT(ADDRESS($K176,33)))),ISERROR(SEARCH("Side",INDIRECT(ADDRESS($K176,33))))),INDIRECT(ADDRESS($K176,COLUMN())),0),0),IF($L176&gt;0,IF(AND(INDIRECT(ADDRESS($L176,44))=0,INDIRECT(ADDRESS($L176,38))="UL",ISERROR(SEARCH("Rear",INDIRECT(ADDRESS($L176,33)))),ISERROR(SEARCH("Side",INDIRECT(ADDRESS($L176,33))))),INDIRECT(ADDRESS($L176,COLUMN())),0),0),IF($M176&gt;0,IF(AND(INDIRECT(ADDRESS($M176,44))=0,INDIRECT(ADDRESS($M176,38))="UL",ISERROR(SEARCH("Rear",INDIRECT(ADDRESS($M176,33)))),ISERROR(SEARCH("Side",INDIRECT(ADDRESS($M176,33))))),INDIRECT(ADDRESS($M176,COLUMN())),0),0))</f>
        <v>1.3333333333333333</v>
      </c>
      <c r="AW176" s="57" cm="1">
        <f t="array" aca="1" ref="AW176" ca="1">SUM(IF($C176&gt;0,IF(AND(INDIRECT(ADDRESS($C176,44))=0,INDIRECT(ADDRESS($C176,38))="UL",ISERROR(SEARCH("Rear",INDIRECT(ADDRESS($C176,33)))),ISERROR(SEARCH("Side",INDIRECT(ADDRESS($C176,33))))),INDIRECT(ADDRESS($C176,COLUMN())),0),0),IF($D176&gt;0,IF(AND(INDIRECT(ADDRESS($D176,44))=0,INDIRECT(ADDRESS($D176,38))="UL",ISERROR(SEARCH("Rear",INDIRECT(ADDRESS($D176,33)))),ISERROR(SEARCH("Side",INDIRECT(ADDRESS($D176,33))))),INDIRECT(ADDRESS($D176,COLUMN())),0),0),IF($E176&gt;0,IF(AND(INDIRECT(ADDRESS($E176,44))=0,INDIRECT(ADDRESS($E176,38))="UL",ISERROR(SEARCH("Rear",INDIRECT(ADDRESS($E176,33)))),ISERROR(SEARCH("Side",INDIRECT(ADDRESS($E176,33))))),INDIRECT(ADDRESS($E176,COLUMN())),0),0),IF($F176&gt;0,IF(AND(INDIRECT(ADDRESS($F176,44))=0,INDIRECT(ADDRESS($F176,38))="UL",ISERROR(SEARCH("Rear",INDIRECT(ADDRESS($F176,33)))),ISERROR(SEARCH("Side",INDIRECT(ADDRESS($F176,33))))),INDIRECT(ADDRESS($F176,COLUMN())),0),0),IF($G176&gt;0,IF(AND(INDIRECT(ADDRESS($G176,44))=0,INDIRECT(ADDRESS($G176,38))="UL",ISERROR(SEARCH("Rear",INDIRECT(ADDRESS($G176,33)))),ISERROR(SEARCH("Side",INDIRECT(ADDRESS($G176,33))))),INDIRECT(ADDRESS($G176,COLUMN())),0),0),IF($H176&gt;0,IF(AND(INDIRECT(ADDRESS($H176,44))=0,INDIRECT(ADDRESS($H176,38))="UL",ISERROR(SEARCH("Rear",INDIRECT(ADDRESS($H176,33)))),ISERROR(SEARCH("Side",INDIRECT(ADDRESS($H176,33))))),INDIRECT(ADDRESS($H176,COLUMN())),0),0),IF($I176&gt;0,IF(AND(INDIRECT(ADDRESS($I176,44))=0,INDIRECT(ADDRESS($I176,38))="UL",ISERROR(SEARCH("Rear",INDIRECT(ADDRESS($I176,33)))),ISERROR(SEARCH("Side",INDIRECT(ADDRESS($I176,33))))),INDIRECT(ADDRESS($I176,COLUMN())),0),0),IF($J176&gt;0,IF(AND(INDIRECT(ADDRESS($J176,44))=0,INDIRECT(ADDRESS($J176,38))="UL",ISERROR(SEARCH("Rear",INDIRECT(ADDRESS($J176,33)))),ISERROR(SEARCH("Side",INDIRECT(ADDRESS($J176,33))))),INDIRECT(ADDRESS($J176,COLUMN())),0),0),IF($K176&gt;0,IF(AND(INDIRECT(ADDRESS($K176,44))=0,INDIRECT(ADDRESS($K176,38))="UL",ISERROR(SEARCH("Rear",INDIRECT(ADDRESS($K176,33)))),ISERROR(SEARCH("Side",INDIRECT(ADDRESS($K176,33))))),INDIRECT(ADDRESS($K176,COLUMN())),0),0),IF($L176&gt;0,IF(AND(INDIRECT(ADDRESS($L176,44))=0,INDIRECT(ADDRESS($L176,38))="UL",ISERROR(SEARCH("Rear",INDIRECT(ADDRESS($L176,33)))),ISERROR(SEARCH("Side",INDIRECT(ADDRESS($L176,33))))),INDIRECT(ADDRESS($L176,COLUMN())),0),0),IF($M176&gt;0,IF(AND(INDIRECT(ADDRESS($M176,44))=0,INDIRECT(ADDRESS($M176,38))="UL",ISERROR(SEARCH("Rear",INDIRECT(ADDRESS($M176,33)))),ISERROR(SEARCH("Side",INDIRECT(ADDRESS($M176,33))))),INDIRECT(ADDRESS($M176,COLUMN())),0),0))</f>
        <v>1.7222222222222223</v>
      </c>
      <c r="AX176" s="57" cm="1">
        <f t="array" aca="1" ref="AX176" ca="1">SUM(IF($C176&gt;0,IF(AND(INDIRECT(ADDRESS($C176,44))=0,INDIRECT(ADDRESS($C176,38))="UL",ISERROR(SEARCH("Rear",INDIRECT(ADDRESS($C176,33)))),ISERROR(SEARCH("Side",INDIRECT(ADDRESS($C176,33))))),INDIRECT(ADDRESS($C176,COLUMN())),0),0),IF($D176&gt;0,IF(AND(INDIRECT(ADDRESS($D176,44))=0,INDIRECT(ADDRESS($D176,38))="UL",ISERROR(SEARCH("Rear",INDIRECT(ADDRESS($D176,33)))),ISERROR(SEARCH("Side",INDIRECT(ADDRESS($D176,33))))),INDIRECT(ADDRESS($D176,COLUMN())),0),0),IF($E176&gt;0,IF(AND(INDIRECT(ADDRESS($E176,44))=0,INDIRECT(ADDRESS($E176,38))="UL",ISERROR(SEARCH("Rear",INDIRECT(ADDRESS($E176,33)))),ISERROR(SEARCH("Side",INDIRECT(ADDRESS($E176,33))))),INDIRECT(ADDRESS($E176,COLUMN())),0),0),IF($F176&gt;0,IF(AND(INDIRECT(ADDRESS($F176,44))=0,INDIRECT(ADDRESS($F176,38))="UL",ISERROR(SEARCH("Rear",INDIRECT(ADDRESS($F176,33)))),ISERROR(SEARCH("Side",INDIRECT(ADDRESS($F176,33))))),INDIRECT(ADDRESS($F176,COLUMN())),0),0),IF($G176&gt;0,IF(AND(INDIRECT(ADDRESS($G176,44))=0,INDIRECT(ADDRESS($G176,38))="UL",ISERROR(SEARCH("Rear",INDIRECT(ADDRESS($G176,33)))),ISERROR(SEARCH("Side",INDIRECT(ADDRESS($G176,33))))),INDIRECT(ADDRESS($G176,COLUMN())),0),0),IF($H176&gt;0,IF(AND(INDIRECT(ADDRESS($H176,44))=0,INDIRECT(ADDRESS($H176,38))="UL",ISERROR(SEARCH("Rear",INDIRECT(ADDRESS($H176,33)))),ISERROR(SEARCH("Side",INDIRECT(ADDRESS($H176,33))))),INDIRECT(ADDRESS($H176,COLUMN())),0),0),IF($I176&gt;0,IF(AND(INDIRECT(ADDRESS($I176,44))=0,INDIRECT(ADDRESS($I176,38))="UL",ISERROR(SEARCH("Rear",INDIRECT(ADDRESS($I176,33)))),ISERROR(SEARCH("Side",INDIRECT(ADDRESS($I176,33))))),INDIRECT(ADDRESS($I176,COLUMN())),0),0),IF($J176&gt;0,IF(AND(INDIRECT(ADDRESS($J176,44))=0,INDIRECT(ADDRESS($J176,38))="UL",ISERROR(SEARCH("Rear",INDIRECT(ADDRESS($J176,33)))),ISERROR(SEARCH("Side",INDIRECT(ADDRESS($J176,33))))),INDIRECT(ADDRESS($J176,COLUMN())),0),0),IF($K176&gt;0,IF(AND(INDIRECT(ADDRESS($K176,44))=0,INDIRECT(ADDRESS($K176,38))="UL",ISERROR(SEARCH("Rear",INDIRECT(ADDRESS($K176,33)))),ISERROR(SEARCH("Side",INDIRECT(ADDRESS($K176,33))))),INDIRECT(ADDRESS($K176,COLUMN())),0),0),IF($L176&gt;0,IF(AND(INDIRECT(ADDRESS($L176,44))=0,INDIRECT(ADDRESS($L176,38))="UL",ISERROR(SEARCH("Rear",INDIRECT(ADDRESS($L176,33)))),ISERROR(SEARCH("Side",INDIRECT(ADDRESS($L176,33))))),INDIRECT(ADDRESS($L176,COLUMN())),0),0),IF($M176&gt;0,IF(AND(INDIRECT(ADDRESS($M176,44))=0,INDIRECT(ADDRESS($M176,38))="UL",ISERROR(SEARCH("Rear",INDIRECT(ADDRESS($M176,33)))),ISERROR(SEARCH("Side",INDIRECT(ADDRESS($M176,33))))),INDIRECT(ADDRESS($M176,COLUMN())),0),0))</f>
        <v>0</v>
      </c>
      <c r="AY176" s="58">
        <f t="shared" ca="1" si="124"/>
        <v>1.7222222222222223</v>
      </c>
      <c r="AZ176" s="58">
        <f t="shared" ca="1" si="125"/>
        <v>1.0185185185185184</v>
      </c>
      <c r="BA176" s="58" cm="1">
        <f t="array" aca="1" ref="BA176" ca="1">SUM(IF($C176&gt;0,IF(AND(INDIRECT(ADDRESS($C176,44))=0,INDIRECT(ADDRESS($C176,38))="UL"),INDIRECT(ADDRESS($C176,COLUMN())),0),0),IF($D176&gt;0,IF(AND(INDIRECT(ADDRESS($D176,44))=0,INDIRECT(ADDRESS($D176,38))="UL"),INDIRECT(ADDRESS($D176,COLUMN())),0),0),IF($E176&gt;0,IF(AND(INDIRECT(ADDRESS($E176,44))=0,INDIRECT(ADDRESS($E176,38))="UL"),INDIRECT(ADDRESS($E176,COLUMN())),0),0),IF($F176&gt;0,IF(AND(INDIRECT(ADDRESS($F176,44))=0,INDIRECT(ADDRESS($F176,38))="UL"),INDIRECT(ADDRESS($F176,COLUMN())),0),0),IF($G176&gt;0,IF(AND(INDIRECT(ADDRESS($G176,44))=0,INDIRECT(ADDRESS($G176,38))="UL"),INDIRECT(ADDRESS($G176,COLUMN())),0),0),IF($H176&gt;0,IF(AND(INDIRECT(ADDRESS($H176,44))=0,INDIRECT(ADDRESS($H176,38))="UL"),INDIRECT(ADDRESS($H176,COLUMN())),0),0),IF($I176&gt;0,IF(AND(INDIRECT(ADDRESS($I176,44))=0,INDIRECT(ADDRESS($I176,38))="UL"),INDIRECT(ADDRESS($I176,COLUMN())),0),0),IF($J176&gt;0,IF(AND(INDIRECT(ADDRESS($J176,44))=0,INDIRECT(ADDRESS($J176,38))="UL"),INDIRECT(ADDRESS($J176,COLUMN())),0),0),IF($K176&gt;0,IF(AND(INDIRECT(ADDRESS($K176,44))=0,INDIRECT(ADDRESS($K176,38))="UL"),INDIRECT(ADDRESS($K176,COLUMN())),0),0),IF($L176&gt;0,IF(AND(INDIRECT(ADDRESS($L176,44))=0,INDIRECT(ADDRESS($L176,38))="UL"),INDIRECT(ADDRESS($L176,COLUMN())),0),0),IF($M176&gt;0,IF(AND(INDIRECT(ADDRESS($M176,44))=0,INDIRECT(ADDRESS($M176,38))="UL"),INDIRECT(ADDRESS($M176,COLUMN())),0),0))</f>
        <v>0.68712522045855384</v>
      </c>
      <c r="BB176" s="58" cm="1">
        <f t="array" aca="1" ref="BB176" ca="1">SUM(IF($C176&gt;0,IF(AND(INDIRECT(ADDRESS($C176,44))=0,INDIRECT(ADDRESS($C176,38))="UL"),INDIRECT(ADDRESS($C176,COLUMN())),0),0),IF($D176&gt;0,IF(AND(INDIRECT(ADDRESS($D176,44))=0,INDIRECT(ADDRESS($D176,38))="UL"),INDIRECT(ADDRESS($D176,COLUMN())),0),0),IF($E176&gt;0,IF(AND(INDIRECT(ADDRESS($E176,44))=0,INDIRECT(ADDRESS($E176,38))="UL"),INDIRECT(ADDRESS($E176,COLUMN())),0),0),IF($F176&gt;0,IF(AND(INDIRECT(ADDRESS($F176,44))=0,INDIRECT(ADDRESS($F176,38))="UL"),INDIRECT(ADDRESS($F176,COLUMN())),0),0),IF($G176&gt;0,IF(AND(INDIRECT(ADDRESS($G176,44))=0,INDIRECT(ADDRESS($G176,38))="UL"),INDIRECT(ADDRESS($G176,COLUMN())),0),0),IF($H176&gt;0,IF(AND(INDIRECT(ADDRESS($H176,44))=0,INDIRECT(ADDRESS($H176,38))="UL"),INDIRECT(ADDRESS($H176,COLUMN())),0),0),IF($I176&gt;0,IF(AND(INDIRECT(ADDRESS($I176,44))=0,INDIRECT(ADDRESS($I176,38))="UL"),INDIRECT(ADDRESS($I176,COLUMN())),0),0),IF($J176&gt;0,IF(AND(INDIRECT(ADDRESS($J176,44))=0,INDIRECT(ADDRESS($J176,38))="UL"),INDIRECT(ADDRESS($J176,COLUMN())),0),0),IF($K176&gt;0,IF(AND(INDIRECT(ADDRESS($K176,44))=0,INDIRECT(ADDRESS($K176,38))="UL"),INDIRECT(ADDRESS($K176,COLUMN())),0),0),IF($L176&gt;0,IF(AND(INDIRECT(ADDRESS($L176,44))=0,INDIRECT(ADDRESS($L176,38))="UL"),INDIRECT(ADDRESS($L176,COLUMN())),0),0),IF($M176&gt;0,IF(AND(INDIRECT(ADDRESS($M176,44))=0,INDIRECT(ADDRESS($M176,38))="UL"),INDIRECT(ADDRESS($M176,COLUMN())),0),0))</f>
        <v>0.63830687830687827</v>
      </c>
      <c r="BC176" s="58" cm="1">
        <f t="array" aca="1" ref="BC176" ca="1">SUM(IF($C176&gt;0,IF(AND(INDIRECT(ADDRESS($C176,44))=0,INDIRECT(ADDRESS($C176,38))="UL"),INDIRECT(ADDRESS($C176,COLUMN())),0),0),IF($D176&gt;0,IF(AND(INDIRECT(ADDRESS($D176,44))=0,INDIRECT(ADDRESS($D176,38))="UL"),INDIRECT(ADDRESS($D176,COLUMN())),0),0),IF($E176&gt;0,IF(AND(INDIRECT(ADDRESS($E176,44))=0,INDIRECT(ADDRESS($E176,38))="UL"),INDIRECT(ADDRESS($E176,COLUMN())),0),0),IF($F176&gt;0,IF(AND(INDIRECT(ADDRESS($F176,44))=0,INDIRECT(ADDRESS($F176,38))="UL"),INDIRECT(ADDRESS($F176,COLUMN())),0),0),IF($G176&gt;0,IF(AND(INDIRECT(ADDRESS($G176,44))=0,INDIRECT(ADDRESS($G176,38))="UL"),INDIRECT(ADDRESS($G176,COLUMN())),0),0),IF($H176&gt;0,IF(AND(INDIRECT(ADDRESS($H176,44))=0,INDIRECT(ADDRESS($H176,38))="UL"),INDIRECT(ADDRESS($H176,COLUMN())),0),0),IF($I176&gt;0,IF(AND(INDIRECT(ADDRESS($I176,44))=0,INDIRECT(ADDRESS($I176,38))="UL"),INDIRECT(ADDRESS($I176,COLUMN())),0),0),IF($J176&gt;0,IF(AND(INDIRECT(ADDRESS($J176,44))=0,INDIRECT(ADDRESS($J176,38))="UL"),INDIRECT(ADDRESS($J176,COLUMN())),0),0),IF($K176&gt;0,IF(AND(INDIRECT(ADDRESS($K176,44))=0,INDIRECT(ADDRESS($K176,38))="UL"),INDIRECT(ADDRESS($K176,COLUMN())),0),0),IF($L176&gt;0,IF(AND(INDIRECT(ADDRESS($L176,44))=0,INDIRECT(ADDRESS($L176,38))="UL"),INDIRECT(ADDRESS($L176,COLUMN())),0),0),IF($M176&gt;0,IF(AND(INDIRECT(ADDRESS($M176,44))=0,INDIRECT(ADDRESS($M176,38))="UL"),INDIRECT(ADDRESS($M176,COLUMN())),0),0))</f>
        <v>0.35597883597883595</v>
      </c>
      <c r="BD176" s="58" cm="1">
        <f t="array" aca="1" ref="BD176" ca="1">SUM(IF($C176&gt;0,IF(AND(INDIRECT(ADDRESS($C176,44))=0,INDIRECT(ADDRESS($C176,38))="UL"),INDIRECT(ADDRESS($C176,COLUMN())),0),0),IF($D176&gt;0,IF(AND(INDIRECT(ADDRESS($D176,44))=0,INDIRECT(ADDRESS($D176,38))="UL"),INDIRECT(ADDRESS($D176,COLUMN())),0),0),IF($E176&gt;0,IF(AND(INDIRECT(ADDRESS($E176,44))=0,INDIRECT(ADDRESS($E176,38))="UL"),INDIRECT(ADDRESS($E176,COLUMN())),0),0),IF($F176&gt;0,IF(AND(INDIRECT(ADDRESS($F176,44))=0,INDIRECT(ADDRESS($F176,38))="UL"),INDIRECT(ADDRESS($F176,COLUMN())),0),0),IF($G176&gt;0,IF(AND(INDIRECT(ADDRESS($G176,44))=0,INDIRECT(ADDRESS($G176,38))="UL"),INDIRECT(ADDRESS($G176,COLUMN())),0),0),IF($H176&gt;0,IF(AND(INDIRECT(ADDRESS($H176,44))=0,INDIRECT(ADDRESS($H176,38))="UL"),INDIRECT(ADDRESS($H176,COLUMN())),0),0),IF($I176&gt;0,IF(AND(INDIRECT(ADDRESS($I176,44))=0,INDIRECT(ADDRESS($I176,38))="UL"),INDIRECT(ADDRESS($I176,COLUMN())),0),0),IF($J176&gt;0,IF(AND(INDIRECT(ADDRESS($J176,44))=0,INDIRECT(ADDRESS($J176,38))="UL"),INDIRECT(ADDRESS($J176,COLUMN())),0),0),IF($K176&gt;0,IF(AND(INDIRECT(ADDRESS($K176,44))=0,INDIRECT(ADDRESS($K176,38))="UL"),INDIRECT(ADDRESS($K176,COLUMN())),0),0),IF($L176&gt;0,IF(AND(INDIRECT(ADDRESS($L176,44))=0,INDIRECT(ADDRESS($L176,38))="UL"),INDIRECT(ADDRESS($L176,COLUMN())),0),0),IF($M176&gt;0,IF(AND(INDIRECT(ADDRESS($M176,44))=0,INDIRECT(ADDRESS($M176,38))="UL"),INDIRECT(ADDRESS($M176,COLUMN())),0),0))</f>
        <v>0.8475485008818342</v>
      </c>
      <c r="BE176" s="57">
        <f t="shared" ca="1" si="126"/>
        <v>0.63830687830687827</v>
      </c>
      <c r="BF176" s="57" cm="1">
        <f t="array" aca="1" ref="BF176" ca="1">SUM(IF($C176&gt;0,IF(INDIRECT(ADDRESS($C176,45))=1,INDIRECT(ADDRESS($C176,52))*INDIRECT(ADDRESS($C176,42))/5,0),0), IF($D176&gt;0,IF(INDIRECT(ADDRESS($D176,45))=1,INDIRECT(ADDRESS($D176,52))*INDIRECT(ADDRESS($D176,42))/5,0),0), IF($E176&gt;0,IF(INDIRECT(ADDRESS($E176,45))=1,INDIRECT(ADDRESS($E176,52))*INDIRECT(ADDRESS($E176,42))/5,0),0), IF($F176&gt;0,IF(INDIRECT(ADDRESS($F176,45))=1,INDIRECT(ADDRESS($F176,52))*INDIRECT(ADDRESS($F176,42))/5,0),0), IF($G176&gt;0,IF(INDIRECT(ADDRESS($G176,45))=1,INDIRECT(ADDRESS($G176,52))*INDIRECT(ADDRESS($G176,42))/5,0),0), IF($H176&gt;0,IF(INDIRECT(ADDRESS($H176,45))=1,INDIRECT(ADDRESS($H176,52))*INDIRECT(ADDRESS($H176,42))/5,0),0)
)*$BF$296/100</f>
        <v>1.6666666666666666E-2</v>
      </c>
      <c r="BG176" s="19"/>
      <c r="BH176" s="57" cm="1">
        <f t="array" aca="1" ref="BH176" ca="1">SUM(IF($C176&gt;0,IF(AND(INDIRECT(ADDRESS($C176,44))=0,INDIRECT(ADDRESS($C176,38))&lt;&gt;"UL"),INDIRECT(ADDRESS($C176,COLUMN()-12)),0),0), IF($D176&gt;0,IF(AND(INDIRECT(ADDRESS($D176,44))=0,INDIRECT(ADDRESS($D176,38))&lt;&gt;"UL"),INDIRECT(ADDRESS($D176,COLUMN()-12)),0),0), IF($E176&gt;0,IF(AND(INDIRECT(ADDRESS($E176,44))=0,INDIRECT(ADDRESS($E176,38))&lt;&gt;"UL"),INDIRECT(ADDRESS($E176,COLUMN()-12)),0),0), IF($F176&gt;0,IF(AND(INDIRECT(ADDRESS($F176,44))=0,INDIRECT(ADDRESS($F176,38))&lt;&gt;"UL"),INDIRECT(ADDRESS($F176,COLUMN()-12)),0),0), IF($G176&gt;0,IF(AND(INDIRECT(ADDRESS($G176,44))=0,INDIRECT(ADDRESS($G176,38))&lt;&gt;"UL"),INDIRECT(ADDRESS($G176,COLUMN()-12)),0),0), IF($H176&gt;0,IF(AND(INDIRECT(ADDRESS($H176,44))=0,INDIRECT(ADDRESS($H176,38))&lt;&gt;"UL"),INDIRECT(ADDRESS($H176,COLUMN()-12)),0),0), IF($I176&gt;0,IF(AND(INDIRECT(ADDRESS($I176,44))=0,INDIRECT(ADDRESS($I176,38))&lt;&gt;"UL"),INDIRECT(ADDRESS($I176,COLUMN()-12)),0),0), IF($J176&gt;0,IF(AND(INDIRECT(ADDRESS($J176,44))=0,INDIRECT(ADDRESS($J176,38))&lt;&gt;"UL"),INDIRECT(ADDRESS($J176,COLUMN()-12)),0),0), IF($K176&gt;0,IF(AND(INDIRECT(ADDRESS($K176,44))=0,INDIRECT(ADDRESS($K176,38))&lt;&gt;"UL"),INDIRECT(ADDRESS($K176,COLUMN()-12)),0),0), IF($L176&gt;0,IF(AND(INDIRECT(ADDRESS($L176,44))=0,INDIRECT(ADDRESS($L176,38))&lt;&gt;"UL"),INDIRECT(ADDRESS($L176,COLUMN()-12)),0),0), IF($M176&gt;0,IF(AND(INDIRECT(ADDRESS($M176,44))=0,INDIRECT(ADDRESS($M176,38))&lt;&gt;"UL"),INDIRECT(ADDRESS($M176,COLUMN()-12)),0),0))</f>
        <v>0</v>
      </c>
      <c r="BI176" s="57" cm="1">
        <f t="array" aca="1" ref="BI176" ca="1">SUM(IF($C176&gt;0,IF(AND(INDIRECT(ADDRESS($C176,44))=0,INDIRECT(ADDRESS($C176,38))&lt;&gt;"UL"),INDIRECT(ADDRESS($C176,COLUMN()-12)),0),0), IF($D176&gt;0,IF(AND(INDIRECT(ADDRESS($D176,44))=0,INDIRECT(ADDRESS($D176,38))&lt;&gt;"UL"),INDIRECT(ADDRESS($D176,COLUMN()-12)),0),0), IF($E176&gt;0,IF(AND(INDIRECT(ADDRESS($E176,44))=0,INDIRECT(ADDRESS($E176,38))&lt;&gt;"UL"),INDIRECT(ADDRESS($E176,COLUMN()-12)),0),0), IF($F176&gt;0,IF(AND(INDIRECT(ADDRESS($F176,44))=0,INDIRECT(ADDRESS($F176,38))&lt;&gt;"UL"),INDIRECT(ADDRESS($F176,COLUMN()-12)),0),0), IF($G176&gt;0,IF(AND(INDIRECT(ADDRESS($G176,44))=0,INDIRECT(ADDRESS($G176,38))&lt;&gt;"UL"),INDIRECT(ADDRESS($G176,COLUMN()-12)),0),0), IF($H176&gt;0,IF(AND(INDIRECT(ADDRESS($H176,44))=0,INDIRECT(ADDRESS($H176,38))&lt;&gt;"UL"),INDIRECT(ADDRESS($H176,COLUMN()-12)),0),0), IF($I176&gt;0,IF(AND(INDIRECT(ADDRESS($I176,44))=0,INDIRECT(ADDRESS($I176,38))&lt;&gt;"UL"),INDIRECT(ADDRESS($I176,COLUMN()-12)),0),0), IF($J176&gt;0,IF(AND(INDIRECT(ADDRESS($J176,44))=0,INDIRECT(ADDRESS($J176,38))&lt;&gt;"UL"),INDIRECT(ADDRESS($J176,COLUMN()-12)),0),0), IF($K176&gt;0,IF(AND(INDIRECT(ADDRESS($K176,44))=0,INDIRECT(ADDRESS($K176,38))&lt;&gt;"UL"),INDIRECT(ADDRESS($K176,COLUMN()-12)),0),0), IF($L176&gt;0,IF(AND(INDIRECT(ADDRESS($L176,44))=0,INDIRECT(ADDRESS($L176,38))&lt;&gt;"UL"),INDIRECT(ADDRESS($L176,COLUMN()-12)),0),0), IF($M176&gt;0,IF(AND(INDIRECT(ADDRESS($M176,44))=0,INDIRECT(ADDRESS($M176,38))&lt;&gt;"UL"),INDIRECT(ADDRESS($M176,COLUMN()-12)),0),0))</f>
        <v>0.55555555555555547</v>
      </c>
      <c r="BJ176" s="57" cm="1">
        <f t="array" aca="1" ref="BJ176" ca="1">SUM(IF($C176&gt;0,IF(AND(INDIRECT(ADDRESS($C176,44))=0,INDIRECT(ADDRESS($C176,38))&lt;&gt;"UL"),INDIRECT(ADDRESS($C176,COLUMN()-12)),0),0), IF($D176&gt;0,IF(AND(INDIRECT(ADDRESS($D176,44))=0,INDIRECT(ADDRESS($D176,38))&lt;&gt;"UL"),INDIRECT(ADDRESS($D176,COLUMN()-12)),0),0), IF($E176&gt;0,IF(AND(INDIRECT(ADDRESS($E176,44))=0,INDIRECT(ADDRESS($E176,38))&lt;&gt;"UL"),INDIRECT(ADDRESS($E176,COLUMN()-12)),0),0), IF($F176&gt;0,IF(AND(INDIRECT(ADDRESS($F176,44))=0,INDIRECT(ADDRESS($F176,38))&lt;&gt;"UL"),INDIRECT(ADDRESS($F176,COLUMN()-12)),0),0), IF($G176&gt;0,IF(AND(INDIRECT(ADDRESS($G176,44))=0,INDIRECT(ADDRESS($G176,38))&lt;&gt;"UL"),INDIRECT(ADDRESS($G176,COLUMN()-12)),0),0), IF($H176&gt;0,IF(AND(INDIRECT(ADDRESS($H176,44))=0,INDIRECT(ADDRESS($H176,38))&lt;&gt;"UL"),INDIRECT(ADDRESS($H176,COLUMN()-12)),0),0), IF($I176&gt;0,IF(AND(INDIRECT(ADDRESS($I176,44))=0,INDIRECT(ADDRESS($I176,38))&lt;&gt;"UL"),INDIRECT(ADDRESS($I176,COLUMN()-12)),0),0), IF($J176&gt;0,IF(AND(INDIRECT(ADDRESS($J176,44))=0,INDIRECT(ADDRESS($J176,38))&lt;&gt;"UL"),INDIRECT(ADDRESS($J176,COLUMN()-12)),0),0), IF($K176&gt;0,IF(AND(INDIRECT(ADDRESS($K176,44))=0,INDIRECT(ADDRESS($K176,38))&lt;&gt;"UL"),INDIRECT(ADDRESS($K176,COLUMN()-12)),0),0), IF($L176&gt;0,IF(AND(INDIRECT(ADDRESS($L176,44))=0,INDIRECT(ADDRESS($L176,38))&lt;&gt;"UL"),INDIRECT(ADDRESS($L176,COLUMN()-12)),0),0), IF($M176&gt;0,IF(AND(INDIRECT(ADDRESS($M176,44))=0,INDIRECT(ADDRESS($M176,38))&lt;&gt;"UL"),INDIRECT(ADDRESS($M176,COLUMN()-12)),0),0))</f>
        <v>0.55555555555555547</v>
      </c>
      <c r="BK176" s="57">
        <f t="shared" ca="1" si="127"/>
        <v>0.55555555555555547</v>
      </c>
      <c r="BL176" s="58">
        <f t="shared" ca="1" si="128"/>
        <v>0.37037037037037029</v>
      </c>
      <c r="BM176" s="57" cm="1">
        <f t="array" aca="1" ref="BM176" ca="1">SUM(IF($C176&gt;0,IF(AND(INDIRECT(ADDRESS($C176,44))=0,INDIRECT(ADDRESS($C176,38))&lt;&gt;"UL"),INDIRECT(ADDRESS($C176,COLUMN()-12)),0),0), IF($D176&gt;0,IF(AND(INDIRECT(ADDRESS($D176,44))=0,INDIRECT(ADDRESS($D176,38))&lt;&gt;"UL"),INDIRECT(ADDRESS($D176,COLUMN()-12)),0),0), IF($E176&gt;0,IF(AND(INDIRECT(ADDRESS($E176,44))=0,INDIRECT(ADDRESS($E176,38))&lt;&gt;"UL"),INDIRECT(ADDRESS($E176,COLUMN()-12)),0),0), IF($F176&gt;0,IF(AND(INDIRECT(ADDRESS($F176,44))=0,INDIRECT(ADDRESS($F176,38))&lt;&gt;"UL"),INDIRECT(ADDRESS($F176,COLUMN()-12)),0),0), IF($G176&gt;0,IF(AND(INDIRECT(ADDRESS($G176,44))=0,INDIRECT(ADDRESS($G176,38))&lt;&gt;"UL"),INDIRECT(ADDRESS($G176,COLUMN()-12)),0),0), IF($H176&gt;0,IF(AND(INDIRECT(ADDRESS($H176,44))=0,INDIRECT(ADDRESS($H176,38))&lt;&gt;"UL"),INDIRECT(ADDRESS($H176,COLUMN()-12)),0),0), IF($I176&gt;0,IF(AND(INDIRECT(ADDRESS($I176,44))=0,INDIRECT(ADDRESS($I176,38))&lt;&gt;"UL"),INDIRECT(ADDRESS($I176,COLUMN()-12)),0),0), IF($J176&gt;0,IF(AND(INDIRECT(ADDRESS($J176,44))=0,INDIRECT(ADDRESS($J176,38))&lt;&gt;"UL"),INDIRECT(ADDRESS($J176,COLUMN()-12)),0),0), IF($K176&gt;0,IF(AND(INDIRECT(ADDRESS($K176,44))=0,INDIRECT(ADDRESS($K176,38))&lt;&gt;"UL"),INDIRECT(ADDRESS($K176,COLUMN()-11)),0),0), IF($L176&gt;0,IF(AND(INDIRECT(ADDRESS($L176,44))=0,INDIRECT(ADDRESS($L176,38))&lt;&gt;"UL"),INDIRECT(ADDRESS($L176,COLUMN()-11)),0),0), IF($M176&gt;0,IF(AND(INDIRECT(ADDRESS($M176,44))=0,INDIRECT(ADDRESS($M176,38))&lt;&gt;"UL"),INDIRECT(ADDRESS($M176,COLUMN()-11)),0),0))</f>
        <v>0.22222222222222218</v>
      </c>
      <c r="BN176" s="57" cm="1">
        <f t="array" aca="1" ref="BN176" ca="1">SUM(IF($C176&gt;0,IF(AND(INDIRECT(ADDRESS($C176,44))=0,INDIRECT(ADDRESS($C176,38))&lt;&gt;"UL"),INDIRECT(ADDRESS($C176,COLUMN()-12)),0),0), IF($D176&gt;0,IF(AND(INDIRECT(ADDRESS($D176,44))=0,INDIRECT(ADDRESS($D176,38))&lt;&gt;"UL"),INDIRECT(ADDRESS($D176,COLUMN()-12)),0),0), IF($E176&gt;0,IF(AND(INDIRECT(ADDRESS($E176,44))=0,INDIRECT(ADDRESS($E176,38))&lt;&gt;"UL"),INDIRECT(ADDRESS($E176,COLUMN()-12)),0),0), IF($F176&gt;0,IF(AND(INDIRECT(ADDRESS($F176,44))=0,INDIRECT(ADDRESS($F176,38))&lt;&gt;"UL"),INDIRECT(ADDRESS($F176,COLUMN()-12)),0),0), IF($G176&gt;0,IF(AND(INDIRECT(ADDRESS($G176,44))=0,INDIRECT(ADDRESS($G176,38))&lt;&gt;"UL"),INDIRECT(ADDRESS($G176,COLUMN()-12)),0),0), IF($H176&gt;0,IF(AND(INDIRECT(ADDRESS($H176,44))=0,INDIRECT(ADDRESS($H176,38))&lt;&gt;"UL"),INDIRECT(ADDRESS($H176,COLUMN()-12)),0),0), IF($I176&gt;0,IF(AND(INDIRECT(ADDRESS($I176,44))=0,INDIRECT(ADDRESS($I176,38))&lt;&gt;"UL"),INDIRECT(ADDRESS($I176,COLUMN()-12)),0),0), IF($J176&gt;0,IF(AND(INDIRECT(ADDRESS($J176,44))=0,INDIRECT(ADDRESS($J176,38))&lt;&gt;"UL"),INDIRECT(ADDRESS($J176,COLUMN()-12)),0),0), IF($K176&gt;0,IF(AND(INDIRECT(ADDRESS($K176,44))=0,INDIRECT(ADDRESS($K176,38))&lt;&gt;"UL"),INDIRECT(ADDRESS($K176,COLUMN()-11)),0),0), IF($L176&gt;0,IF(AND(INDIRECT(ADDRESS($L176,44))=0,INDIRECT(ADDRESS($L176,38))&lt;&gt;"UL"),INDIRECT(ADDRESS($L176,COLUMN()-11)),0),0), IF($M176&gt;0,IF(AND(INDIRECT(ADDRESS($M176,44))=0,INDIRECT(ADDRESS($M176,38))&lt;&gt;"UL"),INDIRECT(ADDRESS($M176,COLUMN()-11)),0),0))</f>
        <v>7.4074074074074056E-2</v>
      </c>
      <c r="BO176" s="57" cm="1">
        <f t="array" aca="1" ref="BO176" ca="1">SUM(IF($C176&gt;0,IF(AND(INDIRECT(ADDRESS($C176,44))=0,INDIRECT(ADDRESS($C176,38))&lt;&gt;"UL"),INDIRECT(ADDRESS($C176,COLUMN()-12)),0),0), IF($D176&gt;0,IF(AND(INDIRECT(ADDRESS($D176,44))=0,INDIRECT(ADDRESS($D176,38))&lt;&gt;"UL"),INDIRECT(ADDRESS($D176,COLUMN()-12)),0),0), IF($E176&gt;0,IF(AND(INDIRECT(ADDRESS($E176,44))=0,INDIRECT(ADDRESS($E176,38))&lt;&gt;"UL"),INDIRECT(ADDRESS($E176,COLUMN()-12)),0),0), IF($F176&gt;0,IF(AND(INDIRECT(ADDRESS($F176,44))=0,INDIRECT(ADDRESS($F176,38))&lt;&gt;"UL"),INDIRECT(ADDRESS($F176,COLUMN()-12)),0),0), IF($G176&gt;0,IF(AND(INDIRECT(ADDRESS($G176,44))=0,INDIRECT(ADDRESS($G176,38))&lt;&gt;"UL"),INDIRECT(ADDRESS($G176,COLUMN()-12)),0),0), IF($H176&gt;0,IF(AND(INDIRECT(ADDRESS($H176,44))=0,INDIRECT(ADDRESS($H176,38))&lt;&gt;"UL"),INDIRECT(ADDRESS($H176,COLUMN()-12)),0),0), IF($I176&gt;0,IF(AND(INDIRECT(ADDRESS($I176,44))=0,INDIRECT(ADDRESS($I176,38))&lt;&gt;"UL"),INDIRECT(ADDRESS($I176,COLUMN()-12)),0),0), IF($J176&gt;0,IF(AND(INDIRECT(ADDRESS($J176,44))=0,INDIRECT(ADDRESS($J176,38))&lt;&gt;"UL"),INDIRECT(ADDRESS($J176,COLUMN()-12)),0),0), IF($K176&gt;0,IF(AND(INDIRECT(ADDRESS($K176,44))=0,INDIRECT(ADDRESS($K176,38))&lt;&gt;"UL"),INDIRECT(ADDRESS($K176,COLUMN()-11)),0),0), IF($L176&gt;0,IF(AND(INDIRECT(ADDRESS($L176,44))=0,INDIRECT(ADDRESS($L176,38))&lt;&gt;"UL"),INDIRECT(ADDRESS($L176,COLUMN()-11)),0),0), IF($M176&gt;0,IF(AND(INDIRECT(ADDRESS($M176,44))=0,INDIRECT(ADDRESS($M176,38))&lt;&gt;"UL"),INDIRECT(ADDRESS($M176,COLUMN()-11)),0),0))</f>
        <v>0.14814814814814811</v>
      </c>
      <c r="BP176" s="57" cm="1">
        <f t="array" aca="1" ref="BP176" ca="1">SUM(IF($C176&gt;0,IF(AND(INDIRECT(ADDRESS($C176,44))=0,INDIRECT(ADDRESS($C176,38))&lt;&gt;"UL"),INDIRECT(ADDRESS($C176,COLUMN()-12)),0),0), IF($D176&gt;0,IF(AND(INDIRECT(ADDRESS($D176,44))=0,INDIRECT(ADDRESS($D176,38))&lt;&gt;"UL"),INDIRECT(ADDRESS($D176,COLUMN()-12)),0),0), IF($E176&gt;0,IF(AND(INDIRECT(ADDRESS($E176,44))=0,INDIRECT(ADDRESS($E176,38))&lt;&gt;"UL"),INDIRECT(ADDRESS($E176,COLUMN()-12)),0),0), IF($F176&gt;0,IF(AND(INDIRECT(ADDRESS($F176,44))=0,INDIRECT(ADDRESS($F176,38))&lt;&gt;"UL"),INDIRECT(ADDRESS($F176,COLUMN()-12)),0),0), IF($G176&gt;0,IF(AND(INDIRECT(ADDRESS($G176,44))=0,INDIRECT(ADDRESS($G176,38))&lt;&gt;"UL"),INDIRECT(ADDRESS($G176,COLUMN()-12)),0),0), IF($H176&gt;0,IF(AND(INDIRECT(ADDRESS($H176,44))=0,INDIRECT(ADDRESS($H176,38))&lt;&gt;"UL"),INDIRECT(ADDRESS($H176,COLUMN()-12)),0),0), IF($I176&gt;0,IF(AND(INDIRECT(ADDRESS($I176,44))=0,INDIRECT(ADDRESS($I176,38))&lt;&gt;"UL"),INDIRECT(ADDRESS($I176,COLUMN()-12)),0),0), IF($J176&gt;0,IF(AND(INDIRECT(ADDRESS($J176,44))=0,INDIRECT(ADDRESS($J176,38))&lt;&gt;"UL"),INDIRECT(ADDRESS($J176,COLUMN()-12)),0),0), IF($K176&gt;0,IF(AND(INDIRECT(ADDRESS($K176,44))=0,INDIRECT(ADDRESS($K176,38))&lt;&gt;"UL"),INDIRECT(ADDRESS($K176,COLUMN()-11)),0),0), IF($L176&gt;0,IF(AND(INDIRECT(ADDRESS($L176,44))=0,INDIRECT(ADDRESS($L176,38))&lt;&gt;"UL"),INDIRECT(ADDRESS($L176,COLUMN()-11)),0),0), IF($M176&gt;0,IF(AND(INDIRECT(ADDRESS($M176,44))=0,INDIRECT(ADDRESS($M176,38))&lt;&gt;"UL"),INDIRECT(ADDRESS($M176,COLUMN()-11)),0),0))</f>
        <v>0.14814814814814811</v>
      </c>
      <c r="BQ176" s="57">
        <f t="shared" ca="1" si="129"/>
        <v>7.4074074074074056E-2</v>
      </c>
      <c r="BR176" s="161">
        <f t="shared" ca="1" si="130"/>
        <v>75.136344846794671</v>
      </c>
      <c r="BS176" s="56"/>
      <c r="BT176" s="56">
        <f t="shared" ca="1" si="131"/>
        <v>3.1451949843606268</v>
      </c>
      <c r="BU176" s="80">
        <f t="shared" ca="1" si="132"/>
        <v>8.986271383887505E-2</v>
      </c>
      <c r="BV176" s="57" t="s">
        <v>34</v>
      </c>
      <c r="BW176" s="57" cm="1">
        <f t="array" aca="1" ref="BW176" ca="1">SUM(IF($C176&gt;0,IF(AND(INDIRECT(ADDRESS($C176,44))=0,INDIRECT(ADDRESS($C176,38))="UL",ISERROR(SEARCH("Rear",INDIRECT(ADDRESS($C176,33)))),ISERROR(SEARCH("Side",INDIRECT(ADDRESS($C176,33))))),INDIRECT(ADDRESS($C176,COLUMN())),0),0),IF($D176&gt;0,IF(AND(INDIRECT(ADDRESS($D176,44))=0,INDIRECT(ADDRESS($D176,38))="UL",ISERROR(SEARCH("Rear",INDIRECT(ADDRESS($D176,33)))),ISERROR(SEARCH("Side",INDIRECT(ADDRESS($D176,33))))),INDIRECT(ADDRESS($D176,COLUMN())),0),0),IF($E176&gt;0,IF(AND(INDIRECT(ADDRESS($E176,44))=0,INDIRECT(ADDRESS($E176,38))="UL",ISERROR(SEARCH("Rear",INDIRECT(ADDRESS($E176,33)))),ISERROR(SEARCH("Side",INDIRECT(ADDRESS($E176,33))))),INDIRECT(ADDRESS($E176,COLUMN())),0),0),IF($F176&gt;0,IF(AND(INDIRECT(ADDRESS($F176,44))=0,INDIRECT(ADDRESS($F176,38))="UL",ISERROR(SEARCH("Rear",INDIRECT(ADDRESS($F176,33)))),ISERROR(SEARCH("Side",INDIRECT(ADDRESS($F176,33))))),INDIRECT(ADDRESS($F176,COLUMN())),0),0),IF($G176&gt;0,IF(AND(INDIRECT(ADDRESS($G176,44))=0,INDIRECT(ADDRESS($G176,38))="UL",ISERROR(SEARCH("Rear",INDIRECT(ADDRESS($G176,33)))),ISERROR(SEARCH("Side",INDIRECT(ADDRESS($G176,33))))),INDIRECT(ADDRESS($G176,COLUMN())),0),0),IF($H176&gt;0,IF(AND(INDIRECT(ADDRESS($H176,44))=0,INDIRECT(ADDRESS($H176,38))="UL",ISERROR(SEARCH("Rear",INDIRECT(ADDRESS($H176,33)))),ISERROR(SEARCH("Side",INDIRECT(ADDRESS($H176,33))))),INDIRECT(ADDRESS($H176,COLUMN())),0),0),IF($I176&gt;0,IF(AND(INDIRECT(ADDRESS($I176,44))=0,INDIRECT(ADDRESS($I176,38))="UL",ISERROR(SEARCH("Rear",INDIRECT(ADDRESS($I176,33)))),ISERROR(SEARCH("Side",INDIRECT(ADDRESS($I176,33))))),INDIRECT(ADDRESS($I176,COLUMN())),0),0),IF($J176&gt;0,IF(AND(INDIRECT(ADDRESS($J176,44))=0,INDIRECT(ADDRESS($J176,38))="UL",ISERROR(SEARCH("Rear",INDIRECT(ADDRESS($J176,33)))),ISERROR(SEARCH("Side",INDIRECT(ADDRESS($J176,33))))),INDIRECT(ADDRESS($J176,COLUMN())),0),0),IF($K176&gt;0,IF(AND(INDIRECT(ADDRESS($K176,44))=0,INDIRECT(ADDRESS($K176,38))="UL",ISERROR(SEARCH("Rear",INDIRECT(ADDRESS($K176,33)))),ISERROR(SEARCH("Side",INDIRECT(ADDRESS($K176,33))))),INDIRECT(ADDRESS($K176,COLUMN())),0),0),IF($L176&gt;0,IF(AND(INDIRECT(ADDRESS($L176,44))=0,INDIRECT(ADDRESS($L176,38))="UL",ISERROR(SEARCH("Rear",INDIRECT(ADDRESS($L176,33)))),ISERROR(SEARCH("Side",INDIRECT(ADDRESS($L176,33))))),INDIRECT(ADDRESS($L176,COLUMN())),0),0),IF($M176&gt;0,IF(AND(INDIRECT(ADDRESS($M176,44))=0,INDIRECT(ADDRESS($M176,38))="UL",ISERROR(SEARCH("Rear",INDIRECT(ADDRESS($M176,33)))),ISERROR(SEARCH("Side",INDIRECT(ADDRESS($M176,33))))),INDIRECT(ADDRESS($M176,COLUMN())),0),0))</f>
        <v>0.94444444444444442</v>
      </c>
      <c r="BX176" s="57">
        <f t="shared" ca="1" si="136"/>
        <v>0.94444444444444442</v>
      </c>
      <c r="BY176" s="57" cm="1">
        <f t="array" aca="1" ref="BY176" ca="1">SUM(IF($C176&gt;0,IF(AND(INDIRECT(ADDRESS($C176,44))=0,INDIRECT(ADDRESS($C176,38))="UL"),INDIRECT(ADDRESS($C176,COLUMN())),0),0),IF($D176&gt;0,IF(AND(INDIRECT(ADDRESS($D176,44))=0,INDIRECT(ADDRESS($D176,38))="UL"),INDIRECT(ADDRESS($D176,COLUMN())),0),0),IF($E176&gt;0,IF(AND(INDIRECT(ADDRESS($E176,44))=0,INDIRECT(ADDRESS($E176,38))="UL"),INDIRECT(ADDRESS($E176,COLUMN())),0),0),IF($F176&gt;0,IF(AND(INDIRECT(ADDRESS($F176,44))=0,INDIRECT(ADDRESS($F176,38))="UL"),INDIRECT(ADDRESS($F176,COLUMN())),0),0),IF($G176&gt;0,IF(AND(INDIRECT(ADDRESS($G176,44))=0,INDIRECT(ADDRESS($G176,38))="UL"),INDIRECT(ADDRESS($G176,COLUMN())),0),0),IF($H176&gt;0,IF(AND(INDIRECT(ADDRESS($H176,44))=0,INDIRECT(ADDRESS($H176,38))="UL"),INDIRECT(ADDRESS($H176,COLUMN())),0),0),IF($I176&gt;0,IF(AND(INDIRECT(ADDRESS($I176,44))=0,INDIRECT(ADDRESS($I176,38))="UL"),INDIRECT(ADDRESS($I176,COLUMN())),0),0),IF($J176&gt;0,IF(AND(INDIRECT(ADDRESS($J176,44))=0,INDIRECT(ADDRESS($J176,38))="UL"),INDIRECT(ADDRESS($J176,COLUMN())),0),0),IF($K176&gt;0,IF(AND(INDIRECT(ADDRESS($K176,44))=0,INDIRECT(ADDRESS($K176,38))="UL"),INDIRECT(ADDRESS($K176,COLUMN())),0),0),IF($L176&gt;0,IF(AND(INDIRECT(ADDRESS($L176,44))=0,INDIRECT(ADDRESS($L176,38))="UL"),INDIRECT(ADDRESS($L176,COLUMN())),0),0),IF($M176&gt;0,IF(AND(INDIRECT(ADDRESS($M176,44))=0,INDIRECT(ADDRESS($M176,38))="UL"),INDIRECT(ADDRESS($M176,COLUMN())),0),0))</f>
        <v>0.56090534979423867</v>
      </c>
      <c r="BZ176" s="57" cm="1">
        <f t="array" aca="1" ref="BZ176" ca="1">SUM(IF($C176&gt;0,IF(AND(INDIRECT(ADDRESS($C176,44))=0,INDIRECT(ADDRESS($C176,38))="UL"),INDIRECT(ADDRESS($C176,COLUMN())),0),0),IF($D176&gt;0,IF(AND(INDIRECT(ADDRESS($D176,44))=0,INDIRECT(ADDRESS($D176,38))="UL"),INDIRECT(ADDRESS($D176,COLUMN())),0),0),IF($E176&gt;0,IF(AND(INDIRECT(ADDRESS($E176,44))=0,INDIRECT(ADDRESS($E176,38))="UL"),INDIRECT(ADDRESS($E176,COLUMN())),0),0),IF($F176&gt;0,IF(AND(INDIRECT(ADDRESS($F176,44))=0,INDIRECT(ADDRESS($F176,38))="UL"),INDIRECT(ADDRESS($F176,COLUMN())),0),0),IF($G176&gt;0,IF(AND(INDIRECT(ADDRESS($G176,44))=0,INDIRECT(ADDRESS($G176,38))="UL"),INDIRECT(ADDRESS($G176,COLUMN())),0),0),IF($H176&gt;0,IF(AND(INDIRECT(ADDRESS($H176,44))=0,INDIRECT(ADDRESS($H176,38))="UL"),INDIRECT(ADDRESS($H176,COLUMN())),0),0),IF($I176&gt;0,IF(AND(INDIRECT(ADDRESS($I176,44))=0,INDIRECT(ADDRESS($I176,38))="UL"),INDIRECT(ADDRESS($I176,COLUMN())),0),0),IF($J176&gt;0,IF(AND(INDIRECT(ADDRESS($J176,44))=0,INDIRECT(ADDRESS($J176,38))="UL"),INDIRECT(ADDRESS($J176,COLUMN())),0),0),IF($K176&gt;0,IF(AND(INDIRECT(ADDRESS($K176,44))=0,INDIRECT(ADDRESS($K176,38))="UL"),INDIRECT(ADDRESS($K176,COLUMN())),0),0),IF($L176&gt;0,IF(AND(INDIRECT(ADDRESS($L176,44))=0,INDIRECT(ADDRESS($L176,38))="UL"),INDIRECT(ADDRESS($L176,COLUMN())),0),0),IF($M176&gt;0,IF(AND(INDIRECT(ADDRESS($M176,44))=0,INDIRECT(ADDRESS($M176,38))="UL"),INDIRECT(ADDRESS($M176,COLUMN())),0),0))</f>
        <v>0.76131687242798352</v>
      </c>
      <c r="CA176" s="57">
        <f t="shared" ca="1" si="137"/>
        <v>0.76131687242798352</v>
      </c>
      <c r="CB176" s="57" cm="1">
        <f t="array" aca="1" ref="CB176" ca="1">SUM(IF($C176&gt;0,IF(AND(INDIRECT(ADDRESS($C176,44))=0,INDIRECT(ADDRESS($C176,38))&lt;&gt;"UL"),INDIRECT(ADDRESS($C176,COLUMN())),0),0),IF($D176&gt;0,IF(AND(INDIRECT(ADDRESS($D176,44))=0,INDIRECT(ADDRESS($D176,38))&lt;&gt;"UL"),INDIRECT(ADDRESS($D176,COLUMN())),0),0),IF($E176&gt;0,IF(AND(INDIRECT(ADDRESS($E176,44))=0,INDIRECT(ADDRESS($E176,38))&lt;&gt;"UL"),INDIRECT(ADDRESS($E176,COLUMN())),0),0),IF($F176&gt;0,IF(AND(INDIRECT(ADDRESS($F176,44))=0,INDIRECT(ADDRESS($F176,38))&lt;&gt;"UL"),INDIRECT(ADDRESS($F176,COLUMN())),0),0),IF($G176&gt;0,IF(AND(INDIRECT(ADDRESS($G176,44))=0,INDIRECT(ADDRESS($G176,38))&lt;&gt;"UL"),INDIRECT(ADDRESS($G176,COLUMN())),0),0),IF($H176&gt;0,IF(AND(INDIRECT(ADDRESS($H176,44))=0,INDIRECT(ADDRESS($H176,38))&lt;&gt;"UL"),INDIRECT(ADDRESS($H176,COLUMN())),0),0),IF($I176&gt;0,IF(AND(INDIRECT(ADDRESS($I176,44))=0,INDIRECT(ADDRESS($I176,38))&lt;&gt;"UL"),INDIRECT(ADDRESS($I176,COLUMN())),0),0),IF($J176&gt;0,IF(AND(INDIRECT(ADDRESS($J176,44))=0,INDIRECT(ADDRESS($J176,38))&lt;&gt;"UL"),INDIRECT(ADDRESS($J176,COLUMN())),0),0),IF($K176&gt;0,IF(AND(INDIRECT(ADDRESS($K176,44))=0,INDIRECT(ADDRESS($K176,38))&lt;&gt;"UL"),INDIRECT(ADDRESS($K176,COLUMN())),0),0),IF($L176&gt;0,IF(AND(INDIRECT(ADDRESS($L176,44))=0,INDIRECT(ADDRESS($L176,38))&lt;&gt;"UL"),INDIRECT(ADDRESS($L176,COLUMN())),0),0),IF($M176&gt;0,IF(AND(INDIRECT(ADDRESS($M176,44))=0,INDIRECT(ADDRESS($M176,38))&lt;&gt;"UL"),INDIRECT(ADDRESS($M176,COLUMN())),0),0))</f>
        <v>0.27777777777777773</v>
      </c>
      <c r="CC176" s="57">
        <f t="shared" ca="1" si="138"/>
        <v>0.27777777777777773</v>
      </c>
      <c r="CD176" s="57" cm="1">
        <f t="array" aca="1" ref="CD176" ca="1">SUM(IF($C176&gt;0,IF(AND(INDIRECT(ADDRESS($C176,44))=0,INDIRECT(ADDRESS($C176,38))&lt;&gt;"UL"),INDIRECT(ADDRESS($C176,COLUMN())),0),0),IF($D176&gt;0,IF(AND(INDIRECT(ADDRESS($D176,44))=0,INDIRECT(ADDRESS($D176,38))&lt;&gt;"UL"),INDIRECT(ADDRESS($D176,COLUMN())),0),0),IF($E176&gt;0,IF(AND(INDIRECT(ADDRESS($E176,44))=0,INDIRECT(ADDRESS($E176,38))&lt;&gt;"UL"),INDIRECT(ADDRESS($E176,COLUMN())),0),0),IF($F176&gt;0,IF(AND(INDIRECT(ADDRESS($F176,44))=0,INDIRECT(ADDRESS($F176,38))&lt;&gt;"UL"),INDIRECT(ADDRESS($F176,COLUMN())),0),0),IF($G176&gt;0,IF(AND(INDIRECT(ADDRESS($G176,44))=0,INDIRECT(ADDRESS($G176,38))&lt;&gt;"UL"),INDIRECT(ADDRESS($G176,COLUMN())),0),0),IF($H176&gt;0,IF(AND(INDIRECT(ADDRESS($H176,44))=0,INDIRECT(ADDRESS($H176,38))&lt;&gt;"UL"),INDIRECT(ADDRESS($H176,COLUMN())),0),0),IF($I176&gt;0,IF(AND(INDIRECT(ADDRESS($I176,44))=0,INDIRECT(ADDRESS($I176,38))&lt;&gt;"UL"),INDIRECT(ADDRESS($I176,COLUMN())),0),0),IF($J176&gt;0,IF(AND(INDIRECT(ADDRESS($J176,44))=0,INDIRECT(ADDRESS($J176,38))&lt;&gt;"UL"),INDIRECT(ADDRESS($J176,COLUMN())),0),0),IF($K176&gt;0,IF(AND(INDIRECT(ADDRESS($K176,44))=0,INDIRECT(ADDRESS($K176,38))&lt;&gt;"UL"),INDIRECT(ADDRESS($K176,COLUMN())),0),0),IF($L176&gt;0,IF(AND(INDIRECT(ADDRESS($L176,44))=0,INDIRECT(ADDRESS($L176,38))&lt;&gt;"UL"),INDIRECT(ADDRESS($L176,COLUMN())),0),0),IF($M176&gt;0,IF(AND(INDIRECT(ADDRESS($M176,44))=0,INDIRECT(ADDRESS($M176,38))&lt;&gt;"UL"),INDIRECT(ADDRESS($M176,COLUMN())),0),0))</f>
        <v>9.2592592592592574E-2</v>
      </c>
      <c r="CE176" s="57" cm="1">
        <f t="array" aca="1" ref="CE176" ca="1">SUM(IF($C176&gt;0,IF(AND(INDIRECT(ADDRESS($C176,44))=0,INDIRECT(ADDRESS($C176,38))&lt;&gt;"UL"),INDIRECT(ADDRESS($C176,COLUMN())),0),0),IF($D176&gt;0,IF(AND(INDIRECT(ADDRESS($D176,44))=0,INDIRECT(ADDRESS($D176,38))&lt;&gt;"UL"),INDIRECT(ADDRESS($D176,COLUMN())),0),0),IF($E176&gt;0,IF(AND(INDIRECT(ADDRESS($E176,44))=0,INDIRECT(ADDRESS($E176,38))&lt;&gt;"UL"),INDIRECT(ADDRESS($E176,COLUMN())),0),0),IF($F176&gt;0,IF(AND(INDIRECT(ADDRESS($F176,44))=0,INDIRECT(ADDRESS($F176,38))&lt;&gt;"UL"),INDIRECT(ADDRESS($F176,COLUMN())),0),0),IF($G176&gt;0,IF(AND(INDIRECT(ADDRESS($G176,44))=0,INDIRECT(ADDRESS($G176,38))&lt;&gt;"UL"),INDIRECT(ADDRESS($G176,COLUMN())),0),0),IF($H176&gt;0,IF(AND(INDIRECT(ADDRESS($H176,44))=0,INDIRECT(ADDRESS($H176,38))&lt;&gt;"UL"),INDIRECT(ADDRESS($H176,COLUMN())),0),0),IF($I176&gt;0,IF(AND(INDIRECT(ADDRESS($I176,44))=0,INDIRECT(ADDRESS($I176,38))&lt;&gt;"UL"),INDIRECT(ADDRESS($I176,COLUMN())),0),0),IF($J176&gt;0,IF(AND(INDIRECT(ADDRESS($J176,44))=0,INDIRECT(ADDRESS($J176,38))&lt;&gt;"UL"),INDIRECT(ADDRESS($J176,COLUMN())),0),0),IF($K176&gt;0,IF(AND(INDIRECT(ADDRESS($K176,44))=0,INDIRECT(ADDRESS($K176,38))&lt;&gt;"UL"),INDIRECT(ADDRESS($K176,COLUMN())),0),0),IF($L176&gt;0,IF(AND(INDIRECT(ADDRESS($L176,44))=0,INDIRECT(ADDRESS($L176,38))&lt;&gt;"UL"),INDIRECT(ADDRESS($L176,COLUMN())),0),0),IF($M176&gt;0,IF(AND(INDIRECT(ADDRESS($M176,44))=0,INDIRECT(ADDRESS($M176,38))&lt;&gt;"UL"),INDIRECT(ADDRESS($M176,COLUMN())),0),0))</f>
        <v>0</v>
      </c>
      <c r="CF176" s="57">
        <f t="shared" ca="1" si="139"/>
        <v>0</v>
      </c>
      <c r="CG176" s="57">
        <f t="shared" ca="1" si="140"/>
        <v>2.1294292288110084</v>
      </c>
      <c r="CH176" s="57">
        <f t="shared" ca="1" si="133"/>
        <v>6.0840835108885952E-2</v>
      </c>
      <c r="CI176" s="19">
        <f t="shared" ca="1" si="134"/>
        <v>12.280228233185927</v>
      </c>
      <c r="CJ176" s="19"/>
      <c r="CK176" s="57" cm="1">
        <f t="array" aca="1" ref="CK176" ca="1">IF(AU176="S", SUM(IF($C176&gt;0,IF(INDIRECT(ADDRESS($C176,43))&lt;&gt;1,INDIRECT(ADDRESS($C176,48)),0),0), IF($D176&gt;0,IF(INDIRECT(ADDRESS($D176,43))&lt;&gt;1,INDIRECT(ADDRESS($D176,48)),0),0), IF($E176&gt;0,IF(INDIRECT(ADDRESS($E176,43))&lt;&gt;1,INDIRECT(ADDRESS($E176,48)),0),0), IF($F176&gt;0,IF(INDIRECT(ADDRESS($F176,43))&lt;&gt;1,INDIRECT(ADDRESS($F176,48)),0),0), IF($G176&gt;0,IF(INDIRECT(ADDRESS($G176,43))&lt;&gt;1,INDIRECT(ADDRESS($G176,48)),0),0), IF($H176&gt;0,IF(INDIRECT(ADDRESS($H176,43))&lt;&gt;1,INDIRECT(ADDRESS($H176,48)),0),0), IF($I176&gt;0,IF(INDIRECT(ADDRESS($I176,43))&lt;&gt;1,INDIRECT(ADDRESS($I176,48)),0),0), IF($J176&gt;0,IF(INDIRECT(ADDRESS($J176,43))&lt;&gt;1,INDIRECT(ADDRESS($J176,48)),0),0), IF($K176&gt;0,IF(INDIRECT(ADDRESS($K176,43))&lt;&gt;1,INDIRECT(ADDRESS($K176,48)),0),0), IF($L176&gt;0,IF(INDIRECT(ADDRESS($L176,43))&lt;&gt;1,INDIRECT(ADDRESS($L176,48)),0),0), IF($M176&gt;0,IF(INDIRECT(ADDRESS($M176,43))&lt;&gt;1,INDIRECT(ADDRESS($M176,48)),0),0)), IF(AU176="L",SUM(IF($C176&gt;0,IF(INDIRECT(ADDRESS($C176,43))&lt;&gt;1,INDIRECT(ADDRESS($C176,50)),0),0), IF($D176&gt;0,IF(INDIRECT(ADDRESS($D176,43))&lt;&gt;1,INDIRECT(ADDRESS($D176,50)),0),0), IF($E176&gt;0,IF(INDIRECT(ADDRESS($E176,43))&lt;&gt;1,INDIRECT(ADDRESS($E176,50)),0),0), IF($F176&gt;0,IF(INDIRECT(ADDRESS($F176,43))&lt;&gt;1,INDIRECT(ADDRESS($F176,50)),0),0), IF($G176&gt;0,IF(INDIRECT(ADDRESS($G176,43))&lt;&gt;1,INDIRECT(ADDRESS($G176,50)),0),0), IF($G176&gt;0,IF(INDIRECT(ADDRESS($G176,43))&lt;&gt;1,INDIRECT(ADDRESS($G176,50)),0),0), IF($H176&gt;0,IF(INDIRECT(ADDRESS($H176,43))&lt;&gt;1,INDIRECT(ADDRESS($H176,50)),0),0), IF($I176&gt;0,IF(INDIRECT(ADDRESS($I176,43))&lt;&gt;1,INDIRECT(ADDRESS($I176,50)),0),0), IF($J176&gt;0,IF(INDIRECT(ADDRESS($J176,43))&lt;&gt;1,INDIRECT(ADDRESS($J176,50)),0),0), IF($K176&gt;0,IF(INDIRECT(ADDRESS($K176,43))&lt;&gt;1,INDIRECT(ADDRESS($K176,50)),0),0), IF($L176&gt;0,IF(INDIRECT(ADDRESS($L176,43))&lt;&gt;1,INDIRECT(ADDRESS($L176,50)),0),0), IF($M176&gt;0,IF(INDIRECT(ADDRESS($M176,43))&lt;&gt;1,INDIRECT(ADDRESS($M176,50)),0),0)), SUM(IF($C176&gt;0,IF(INDIRECT(ADDRESS($C176,43))&lt;&gt;1,INDIRECT(ADDRESS($C176,49)),0),0), IF($D176&gt;0,IF(INDIRECT(ADDRESS($D176,43))&lt;&gt;1,INDIRECT(ADDRESS($D176,49)),0),0), IF($E176&gt;0,IF(INDIRECT(ADDRESS($E176,43))&lt;&gt;1,INDIRECT(ADDRESS($E176,49)),0),0), IF($F176&gt;0,IF(INDIRECT(ADDRESS($F176,43))&lt;&gt;1,INDIRECT(ADDRESS($F176,49)),0),0), IF($G176&gt;0,IF(INDIRECT(ADDRESS($G176,43))&lt;&gt;1,INDIRECT(ADDRESS($G176,49)),0),0), IF($G176&gt;0,IF(INDIRECT(ADDRESS($G176,43))&lt;&gt;1,INDIRECT(ADDRESS($G176,49)),0),0), IF($H176&gt;0,IF(INDIRECT(ADDRESS($H176,43))&lt;&gt;1,INDIRECT(ADDRESS($H176,49)),0),0), IF($I176&gt;0,IF(INDIRECT(ADDRESS($I176,43))&lt;&gt;1,INDIRECT(ADDRESS($I176,49)),0),0), IF($J176&gt;0,IF(INDIRECT(ADDRESS($J176,43))&lt;&gt;1,INDIRECT(ADDRESS($J176,49)),0),0), IF($K176&gt;0,IF(INDIRECT(ADDRESS($K176,43))&lt;&gt;1,INDIRECT(ADDRESS($K176,49)),0),0), IF($L176&gt;0,IF(INDIRECT(ADDRESS($L176,43))&lt;&gt;1,INDIRECT(ADDRESS($L176,49)),0),0), IF($M176&gt;0,IF(INDIRECT(ADDRESS($M176,43))&lt;&gt;1,INDIRECT(ADDRESS($M176,49)),0),0))))</f>
        <v>3.7222222222222214</v>
      </c>
      <c r="CL176" s="57" cm="1">
        <f t="array" aca="1" ref="CL176" ca="1">SUM(IF($C176&gt;0,IF(INDIRECT(ADDRESS($C176,44))=1,INDIRECT(ADDRESS($C176,90)),0),0), IF($D176&gt;0,IF(INDIRECT(ADDRESS($D176,44))=1,INDIRECT(ADDRESS($D176,90)),0),0), IF($E176&gt;0,IF(INDIRECT(ADDRESS($E176,44))=1,INDIRECT(ADDRESS($E176,90)),0),0), IF($F176&gt;0,IF(INDIRECT(ADDRESS($F176,44))=1,INDIRECT(ADDRESS($F176,90)),0),0), IF($G176&gt;0,IF(INDIRECT(ADDRESS($G176,44))=1,INDIRECT(ADDRESS($G176,90)),0),0), IF($H176&gt;0,IF(INDIRECT(ADDRESS($H176,44))=1,INDIRECT(ADDRESS($H176,90)),0),0), IF($I176&gt;0,IF(INDIRECT(ADDRESS($I176,44))=1,INDIRECT(ADDRESS($I176,90)),0),0), IF($J176&gt;0,IF(INDIRECT(ADDRESS($J176,44))=1,INDIRECT(ADDRESS($J176,90)),0),0), IF($K176&gt;0,IF(INDIRECT(ADDRESS($K176,44))=1,INDIRECT(ADDRESS($K176,90)),0),0), IF($L176&gt;0,IF(INDIRECT(ADDRESS($L176,44))=1,INDIRECT(ADDRESS($L176,90)),0),0), IF($M176&gt;0,IF(INDIRECT(ADDRESS($M176,44))=1,INDIRECT(ADDRESS($M176,90)),0),0))</f>
        <v>4.833333333333333</v>
      </c>
      <c r="CM176" s="56">
        <f t="shared" ca="1" si="135"/>
        <v>0.66155455547289865</v>
      </c>
      <c r="CN176" s="59"/>
    </row>
    <row r="177" spans="1:92" x14ac:dyDescent="0.25">
      <c r="A177" s="52" t="s">
        <v>247</v>
      </c>
      <c r="B177" s="67">
        <v>102</v>
      </c>
      <c r="C177" s="67">
        <v>114</v>
      </c>
      <c r="D177" s="67">
        <v>115</v>
      </c>
      <c r="E177" s="67">
        <v>118</v>
      </c>
      <c r="F177" s="67">
        <v>119</v>
      </c>
      <c r="G177" s="67">
        <v>138</v>
      </c>
      <c r="H177" s="67">
        <v>138</v>
      </c>
      <c r="I177" s="67">
        <v>138</v>
      </c>
      <c r="J177" s="67">
        <v>138</v>
      </c>
      <c r="K177" s="67"/>
      <c r="L177" s="67"/>
      <c r="M177" s="67"/>
      <c r="N177" s="67">
        <f ca="1">SUM(INDIRECT(ADDRESS(B177,COLUMN())),IF(C177&gt;0,INDIRECT(ADDRESS(C177,COLUMN())),0),IF(D177&gt;0,INDIRECT(ADDRESS(D177,COLUMN())),0),IF(E177&gt;0,INDIRECT(ADDRESS(E177,COLUMN())),0),IF(F177&gt;0,INDIRECT(ADDRESS(F177,COLUMN())),0),IF(G177&gt;0,INDIRECT(ADDRESS(G177,COLUMN())),0),IF(H177&gt;0,INDIRECT(ADDRESS(H177,COLUMN())),0),IF(I177&gt;0,INDIRECT(ADDRESS(I177,COLUMN())),0),IF(J177&gt;0,INDIRECT(ADDRESS(J177,COLUMN())),0),IF(K177&gt;0,INDIRECT(ADDRESS(K177,COLUMN())),0),IF(L177&gt;0,INDIRECT(ADDRESS(L177,COLUMN())),0),IF(M177&gt;0,INDIRECT(ADDRESS(M177,COLUMN())),0))</f>
        <v>35</v>
      </c>
      <c r="O177" s="67" t="str" cm="1">
        <f t="array" aca="1" ref="O177" ca="1">INDIRECT(ADDRESS($B177,COLUMN()))</f>
        <v>Bomber</v>
      </c>
      <c r="P177" s="67" cm="1">
        <f t="array" aca="1" ref="P177" ca="1">INDIRECT(ADDRESS($B177,COLUMN()))</f>
        <v>5</v>
      </c>
      <c r="Q177" s="67" cm="1">
        <f t="array" aca="1" ref="Q177" ca="1">INDIRECT(ADDRESS($B177,COLUMN()))</f>
        <v>1</v>
      </c>
      <c r="R177" s="67" t="str" cm="1">
        <f t="array" aca="1" ref="R177" ca="1">INDIRECT(ADDRESS($B177,COLUMN()))</f>
        <v>-</v>
      </c>
      <c r="S177" s="67" cm="1">
        <f t="array" aca="1" ref="S177" ca="1">INDIRECT(ADDRESS($B177,COLUMN()))</f>
        <v>1</v>
      </c>
      <c r="T177" s="67" t="str" cm="1">
        <f t="array" aca="1" ref="T177" ca="1">INDIRECT(ADDRESS($B177,COLUMN()))</f>
        <v>1-3</v>
      </c>
      <c r="U177" s="67" cm="1">
        <f t="array" aca="1" ref="U177" ca="1">INDIRECT(ADDRESS($B177,COLUMN()))</f>
        <v>3</v>
      </c>
      <c r="V177" s="67" cm="1">
        <f t="array" aca="1" ref="V177" ca="1">INDIRECT(ADDRESS($B177,COLUMN()))</f>
        <v>0</v>
      </c>
      <c r="W177" s="67" cm="1">
        <f t="array" aca="1" ref="W177" ca="1">INDIRECT(ADDRESS($B177,COLUMN()))</f>
        <v>5</v>
      </c>
      <c r="X177" s="67" cm="1">
        <f t="array" aca="1" ref="X177" ca="1">INDIRECT(ADDRESS($B177,COLUMN()))</f>
        <v>5</v>
      </c>
      <c r="Y177" s="67" cm="1">
        <f t="array" aca="1" ref="Y177" ca="1">INDIRECT(ADDRESS($B177,COLUMN()))</f>
        <v>2</v>
      </c>
      <c r="Z177" s="67" cm="1">
        <f t="array" aca="1" ref="Z177" ca="1">INDIRECT(ADDRESS($B177,COLUMN()))</f>
        <v>5</v>
      </c>
      <c r="AA177" s="67" cm="1">
        <f t="array" aca="1" ref="AA177" ca="1">INDIRECT(ADDRESS($B177,COLUMN()))</f>
        <v>0</v>
      </c>
      <c r="AB177" s="56">
        <f t="shared" ca="1" si="121"/>
        <v>0.57718484016995586</v>
      </c>
      <c r="AC177" s="56">
        <f t="shared" ca="1" si="122"/>
        <v>0.56489049872655261</v>
      </c>
      <c r="AD177" s="56">
        <f t="shared" ca="1" si="123"/>
        <v>2.4560456466371852</v>
      </c>
      <c r="AF177" s="52"/>
      <c r="AG177" s="52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2"/>
      <c r="AU177" s="54" t="s">
        <v>113</v>
      </c>
      <c r="AV177" s="57" cm="1">
        <f t="array" aca="1" ref="AV177" ca="1">SUM(IF($C177&gt;0,IF(AND(INDIRECT(ADDRESS($C177,44))=0,INDIRECT(ADDRESS($C177,38))="UL",ISERROR(SEARCH("Rear",INDIRECT(ADDRESS($C177,33)))),ISERROR(SEARCH("Side",INDIRECT(ADDRESS($C177,33))))),INDIRECT(ADDRESS($C177,COLUMN())),0),0),IF($D177&gt;0,IF(AND(INDIRECT(ADDRESS($D177,44))=0,INDIRECT(ADDRESS($D177,38))="UL",ISERROR(SEARCH("Rear",INDIRECT(ADDRESS($D177,33)))),ISERROR(SEARCH("Side",INDIRECT(ADDRESS($D177,33))))),INDIRECT(ADDRESS($D177,COLUMN())),0),0),IF($E177&gt;0,IF(AND(INDIRECT(ADDRESS($E177,44))=0,INDIRECT(ADDRESS($E177,38))="UL",ISERROR(SEARCH("Rear",INDIRECT(ADDRESS($E177,33)))),ISERROR(SEARCH("Side",INDIRECT(ADDRESS($E177,33))))),INDIRECT(ADDRESS($E177,COLUMN())),0),0),IF($F177&gt;0,IF(AND(INDIRECT(ADDRESS($F177,44))=0,INDIRECT(ADDRESS($F177,38))="UL",ISERROR(SEARCH("Rear",INDIRECT(ADDRESS($F177,33)))),ISERROR(SEARCH("Side",INDIRECT(ADDRESS($F177,33))))),INDIRECT(ADDRESS($F177,COLUMN())),0),0),IF($G177&gt;0,IF(AND(INDIRECT(ADDRESS($G177,44))=0,INDIRECT(ADDRESS($G177,38))="UL",ISERROR(SEARCH("Rear",INDIRECT(ADDRESS($G177,33)))),ISERROR(SEARCH("Side",INDIRECT(ADDRESS($G177,33))))),INDIRECT(ADDRESS($G177,COLUMN())),0),0),IF($H177&gt;0,IF(AND(INDIRECT(ADDRESS($H177,44))=0,INDIRECT(ADDRESS($H177,38))="UL",ISERROR(SEARCH("Rear",INDIRECT(ADDRESS($H177,33)))),ISERROR(SEARCH("Side",INDIRECT(ADDRESS($H177,33))))),INDIRECT(ADDRESS($H177,COLUMN())),0),0),IF($I177&gt;0,IF(AND(INDIRECT(ADDRESS($I177,44))=0,INDIRECT(ADDRESS($I177,38))="UL",ISERROR(SEARCH("Rear",INDIRECT(ADDRESS($I177,33)))),ISERROR(SEARCH("Side",INDIRECT(ADDRESS($I177,33))))),INDIRECT(ADDRESS($I177,COLUMN())),0),0),IF($J177&gt;0,IF(AND(INDIRECT(ADDRESS($J177,44))=0,INDIRECT(ADDRESS($J177,38))="UL",ISERROR(SEARCH("Rear",INDIRECT(ADDRESS($J177,33)))),ISERROR(SEARCH("Side",INDIRECT(ADDRESS($J177,33))))),INDIRECT(ADDRESS($J177,COLUMN())),0),0),IF($K177&gt;0,IF(AND(INDIRECT(ADDRESS($K177,44))=0,INDIRECT(ADDRESS($K177,38))="UL",ISERROR(SEARCH("Rear",INDIRECT(ADDRESS($K177,33)))),ISERROR(SEARCH("Side",INDIRECT(ADDRESS($K177,33))))),INDIRECT(ADDRESS($K177,COLUMN())),0),0),IF($L177&gt;0,IF(AND(INDIRECT(ADDRESS($L177,44))=0,INDIRECT(ADDRESS($L177,38))="UL",ISERROR(SEARCH("Rear",INDIRECT(ADDRESS($L177,33)))),ISERROR(SEARCH("Side",INDIRECT(ADDRESS($L177,33))))),INDIRECT(ADDRESS($L177,COLUMN())),0),0),IF($M177&gt;0,IF(AND(INDIRECT(ADDRESS($M177,44))=0,INDIRECT(ADDRESS($M177,38))="UL",ISERROR(SEARCH("Rear",INDIRECT(ADDRESS($M177,33)))),ISERROR(SEARCH("Side",INDIRECT(ADDRESS($M177,33))))),INDIRECT(ADDRESS($M177,COLUMN())),0),0))</f>
        <v>1.3333333333333333</v>
      </c>
      <c r="AW177" s="57" cm="1">
        <f t="array" aca="1" ref="AW177" ca="1">SUM(IF($C177&gt;0,IF(AND(INDIRECT(ADDRESS($C177,44))=0,INDIRECT(ADDRESS($C177,38))="UL",ISERROR(SEARCH("Rear",INDIRECT(ADDRESS($C177,33)))),ISERROR(SEARCH("Side",INDIRECT(ADDRESS($C177,33))))),INDIRECT(ADDRESS($C177,COLUMN())),0),0),IF($D177&gt;0,IF(AND(INDIRECT(ADDRESS($D177,44))=0,INDIRECT(ADDRESS($D177,38))="UL",ISERROR(SEARCH("Rear",INDIRECT(ADDRESS($D177,33)))),ISERROR(SEARCH("Side",INDIRECT(ADDRESS($D177,33))))),INDIRECT(ADDRESS($D177,COLUMN())),0),0),IF($E177&gt;0,IF(AND(INDIRECT(ADDRESS($E177,44))=0,INDIRECT(ADDRESS($E177,38))="UL",ISERROR(SEARCH("Rear",INDIRECT(ADDRESS($E177,33)))),ISERROR(SEARCH("Side",INDIRECT(ADDRESS($E177,33))))),INDIRECT(ADDRESS($E177,COLUMN())),0),0),IF($F177&gt;0,IF(AND(INDIRECT(ADDRESS($F177,44))=0,INDIRECT(ADDRESS($F177,38))="UL",ISERROR(SEARCH("Rear",INDIRECT(ADDRESS($F177,33)))),ISERROR(SEARCH("Side",INDIRECT(ADDRESS($F177,33))))),INDIRECT(ADDRESS($F177,COLUMN())),0),0),IF($G177&gt;0,IF(AND(INDIRECT(ADDRESS($G177,44))=0,INDIRECT(ADDRESS($G177,38))="UL",ISERROR(SEARCH("Rear",INDIRECT(ADDRESS($G177,33)))),ISERROR(SEARCH("Side",INDIRECT(ADDRESS($G177,33))))),INDIRECT(ADDRESS($G177,COLUMN())),0),0),IF($H177&gt;0,IF(AND(INDIRECT(ADDRESS($H177,44))=0,INDIRECT(ADDRESS($H177,38))="UL",ISERROR(SEARCH("Rear",INDIRECT(ADDRESS($H177,33)))),ISERROR(SEARCH("Side",INDIRECT(ADDRESS($H177,33))))),INDIRECT(ADDRESS($H177,COLUMN())),0),0),IF($I177&gt;0,IF(AND(INDIRECT(ADDRESS($I177,44))=0,INDIRECT(ADDRESS($I177,38))="UL",ISERROR(SEARCH("Rear",INDIRECT(ADDRESS($I177,33)))),ISERROR(SEARCH("Side",INDIRECT(ADDRESS($I177,33))))),INDIRECT(ADDRESS($I177,COLUMN())),0),0),IF($J177&gt;0,IF(AND(INDIRECT(ADDRESS($J177,44))=0,INDIRECT(ADDRESS($J177,38))="UL",ISERROR(SEARCH("Rear",INDIRECT(ADDRESS($J177,33)))),ISERROR(SEARCH("Side",INDIRECT(ADDRESS($J177,33))))),INDIRECT(ADDRESS($J177,COLUMN())),0),0),IF($K177&gt;0,IF(AND(INDIRECT(ADDRESS($K177,44))=0,INDIRECT(ADDRESS($K177,38))="UL",ISERROR(SEARCH("Rear",INDIRECT(ADDRESS($K177,33)))),ISERROR(SEARCH("Side",INDIRECT(ADDRESS($K177,33))))),INDIRECT(ADDRESS($K177,COLUMN())),0),0),IF($L177&gt;0,IF(AND(INDIRECT(ADDRESS($L177,44))=0,INDIRECT(ADDRESS($L177,38))="UL",ISERROR(SEARCH("Rear",INDIRECT(ADDRESS($L177,33)))),ISERROR(SEARCH("Side",INDIRECT(ADDRESS($L177,33))))),INDIRECT(ADDRESS($L177,COLUMN())),0),0),IF($M177&gt;0,IF(AND(INDIRECT(ADDRESS($M177,44))=0,INDIRECT(ADDRESS($M177,38))="UL",ISERROR(SEARCH("Rear",INDIRECT(ADDRESS($M177,33)))),ISERROR(SEARCH("Side",INDIRECT(ADDRESS($M177,33))))),INDIRECT(ADDRESS($M177,COLUMN())),0),0))</f>
        <v>1.7222222222222223</v>
      </c>
      <c r="AX177" s="57" cm="1">
        <f t="array" aca="1" ref="AX177" ca="1">SUM(IF($C177&gt;0,IF(AND(INDIRECT(ADDRESS($C177,44))=0,INDIRECT(ADDRESS($C177,38))="UL",ISERROR(SEARCH("Rear",INDIRECT(ADDRESS($C177,33)))),ISERROR(SEARCH("Side",INDIRECT(ADDRESS($C177,33))))),INDIRECT(ADDRESS($C177,COLUMN())),0),0),IF($D177&gt;0,IF(AND(INDIRECT(ADDRESS($D177,44))=0,INDIRECT(ADDRESS($D177,38))="UL",ISERROR(SEARCH("Rear",INDIRECT(ADDRESS($D177,33)))),ISERROR(SEARCH("Side",INDIRECT(ADDRESS($D177,33))))),INDIRECT(ADDRESS($D177,COLUMN())),0),0),IF($E177&gt;0,IF(AND(INDIRECT(ADDRESS($E177,44))=0,INDIRECT(ADDRESS($E177,38))="UL",ISERROR(SEARCH("Rear",INDIRECT(ADDRESS($E177,33)))),ISERROR(SEARCH("Side",INDIRECT(ADDRESS($E177,33))))),INDIRECT(ADDRESS($E177,COLUMN())),0),0),IF($F177&gt;0,IF(AND(INDIRECT(ADDRESS($F177,44))=0,INDIRECT(ADDRESS($F177,38))="UL",ISERROR(SEARCH("Rear",INDIRECT(ADDRESS($F177,33)))),ISERROR(SEARCH("Side",INDIRECT(ADDRESS($F177,33))))),INDIRECT(ADDRESS($F177,COLUMN())),0),0),IF($G177&gt;0,IF(AND(INDIRECT(ADDRESS($G177,44))=0,INDIRECT(ADDRESS($G177,38))="UL",ISERROR(SEARCH("Rear",INDIRECT(ADDRESS($G177,33)))),ISERROR(SEARCH("Side",INDIRECT(ADDRESS($G177,33))))),INDIRECT(ADDRESS($G177,COLUMN())),0),0),IF($H177&gt;0,IF(AND(INDIRECT(ADDRESS($H177,44))=0,INDIRECT(ADDRESS($H177,38))="UL",ISERROR(SEARCH("Rear",INDIRECT(ADDRESS($H177,33)))),ISERROR(SEARCH("Side",INDIRECT(ADDRESS($H177,33))))),INDIRECT(ADDRESS($H177,COLUMN())),0),0),IF($I177&gt;0,IF(AND(INDIRECT(ADDRESS($I177,44))=0,INDIRECT(ADDRESS($I177,38))="UL",ISERROR(SEARCH("Rear",INDIRECT(ADDRESS($I177,33)))),ISERROR(SEARCH("Side",INDIRECT(ADDRESS($I177,33))))),INDIRECT(ADDRESS($I177,COLUMN())),0),0),IF($J177&gt;0,IF(AND(INDIRECT(ADDRESS($J177,44))=0,INDIRECT(ADDRESS($J177,38))="UL",ISERROR(SEARCH("Rear",INDIRECT(ADDRESS($J177,33)))),ISERROR(SEARCH("Side",INDIRECT(ADDRESS($J177,33))))),INDIRECT(ADDRESS($J177,COLUMN())),0),0),IF($K177&gt;0,IF(AND(INDIRECT(ADDRESS($K177,44))=0,INDIRECT(ADDRESS($K177,38))="UL",ISERROR(SEARCH("Rear",INDIRECT(ADDRESS($K177,33)))),ISERROR(SEARCH("Side",INDIRECT(ADDRESS($K177,33))))),INDIRECT(ADDRESS($K177,COLUMN())),0),0),IF($L177&gt;0,IF(AND(INDIRECT(ADDRESS($L177,44))=0,INDIRECT(ADDRESS($L177,38))="UL",ISERROR(SEARCH("Rear",INDIRECT(ADDRESS($L177,33)))),ISERROR(SEARCH("Side",INDIRECT(ADDRESS($L177,33))))),INDIRECT(ADDRESS($L177,COLUMN())),0),0),IF($M177&gt;0,IF(AND(INDIRECT(ADDRESS($M177,44))=0,INDIRECT(ADDRESS($M177,38))="UL",ISERROR(SEARCH("Rear",INDIRECT(ADDRESS($M177,33)))),ISERROR(SEARCH("Side",INDIRECT(ADDRESS($M177,33))))),INDIRECT(ADDRESS($M177,COLUMN())),0),0))</f>
        <v>0</v>
      </c>
      <c r="AY177" s="58">
        <f t="shared" ca="1" si="124"/>
        <v>1.7222222222222223</v>
      </c>
      <c r="AZ177" s="58">
        <f t="shared" ca="1" si="125"/>
        <v>1.0185185185185184</v>
      </c>
      <c r="BA177" s="58" cm="1">
        <f t="array" aca="1" ref="BA177" ca="1">SUM(IF($C177&gt;0,IF(AND(INDIRECT(ADDRESS($C177,44))=0,INDIRECT(ADDRESS($C177,38))="UL"),INDIRECT(ADDRESS($C177,COLUMN())),0),0),IF($D177&gt;0,IF(AND(INDIRECT(ADDRESS($D177,44))=0,INDIRECT(ADDRESS($D177,38))="UL"),INDIRECT(ADDRESS($D177,COLUMN())),0),0),IF($E177&gt;0,IF(AND(INDIRECT(ADDRESS($E177,44))=0,INDIRECT(ADDRESS($E177,38))="UL"),INDIRECT(ADDRESS($E177,COLUMN())),0),0),IF($F177&gt;0,IF(AND(INDIRECT(ADDRESS($F177,44))=0,INDIRECT(ADDRESS($F177,38))="UL"),INDIRECT(ADDRESS($F177,COLUMN())),0),0),IF($G177&gt;0,IF(AND(INDIRECT(ADDRESS($G177,44))=0,INDIRECT(ADDRESS($G177,38))="UL"),INDIRECT(ADDRESS($G177,COLUMN())),0),0),IF($H177&gt;0,IF(AND(INDIRECT(ADDRESS($H177,44))=0,INDIRECT(ADDRESS($H177,38))="UL"),INDIRECT(ADDRESS($H177,COLUMN())),0),0),IF($I177&gt;0,IF(AND(INDIRECT(ADDRESS($I177,44))=0,INDIRECT(ADDRESS($I177,38))="UL"),INDIRECT(ADDRESS($I177,COLUMN())),0),0),IF($J177&gt;0,IF(AND(INDIRECT(ADDRESS($J177,44))=0,INDIRECT(ADDRESS($J177,38))="UL"),INDIRECT(ADDRESS($J177,COLUMN())),0),0),IF($K177&gt;0,IF(AND(INDIRECT(ADDRESS($K177,44))=0,INDIRECT(ADDRESS($K177,38))="UL"),INDIRECT(ADDRESS($K177,COLUMN())),0),0),IF($L177&gt;0,IF(AND(INDIRECT(ADDRESS($L177,44))=0,INDIRECT(ADDRESS($L177,38))="UL"),INDIRECT(ADDRESS($L177,COLUMN())),0),0),IF($M177&gt;0,IF(AND(INDIRECT(ADDRESS($M177,44))=0,INDIRECT(ADDRESS($M177,38))="UL"),INDIRECT(ADDRESS($M177,COLUMN())),0),0))</f>
        <v>0.68712522045855384</v>
      </c>
      <c r="BB177" s="58" cm="1">
        <f t="array" aca="1" ref="BB177" ca="1">SUM(IF($C177&gt;0,IF(AND(INDIRECT(ADDRESS($C177,44))=0,INDIRECT(ADDRESS($C177,38))="UL"),INDIRECT(ADDRESS($C177,COLUMN())),0),0),IF($D177&gt;0,IF(AND(INDIRECT(ADDRESS($D177,44))=0,INDIRECT(ADDRESS($D177,38))="UL"),INDIRECT(ADDRESS($D177,COLUMN())),0),0),IF($E177&gt;0,IF(AND(INDIRECT(ADDRESS($E177,44))=0,INDIRECT(ADDRESS($E177,38))="UL"),INDIRECT(ADDRESS($E177,COLUMN())),0),0),IF($F177&gt;0,IF(AND(INDIRECT(ADDRESS($F177,44))=0,INDIRECT(ADDRESS($F177,38))="UL"),INDIRECT(ADDRESS($F177,COLUMN())),0),0),IF($G177&gt;0,IF(AND(INDIRECT(ADDRESS($G177,44))=0,INDIRECT(ADDRESS($G177,38))="UL"),INDIRECT(ADDRESS($G177,COLUMN())),0),0),IF($H177&gt;0,IF(AND(INDIRECT(ADDRESS($H177,44))=0,INDIRECT(ADDRESS($H177,38))="UL"),INDIRECT(ADDRESS($H177,COLUMN())),0),0),IF($I177&gt;0,IF(AND(INDIRECT(ADDRESS($I177,44))=0,INDIRECT(ADDRESS($I177,38))="UL"),INDIRECT(ADDRESS($I177,COLUMN())),0),0),IF($J177&gt;0,IF(AND(INDIRECT(ADDRESS($J177,44))=0,INDIRECT(ADDRESS($J177,38))="UL"),INDIRECT(ADDRESS($J177,COLUMN())),0),0),IF($K177&gt;0,IF(AND(INDIRECT(ADDRESS($K177,44))=0,INDIRECT(ADDRESS($K177,38))="UL"),INDIRECT(ADDRESS($K177,COLUMN())),0),0),IF($L177&gt;0,IF(AND(INDIRECT(ADDRESS($L177,44))=0,INDIRECT(ADDRESS($L177,38))="UL"),INDIRECT(ADDRESS($L177,COLUMN())),0),0),IF($M177&gt;0,IF(AND(INDIRECT(ADDRESS($M177,44))=0,INDIRECT(ADDRESS($M177,38))="UL"),INDIRECT(ADDRESS($M177,COLUMN())),0),0))</f>
        <v>0.63830687830687827</v>
      </c>
      <c r="BC177" s="58" cm="1">
        <f t="array" aca="1" ref="BC177" ca="1">SUM(IF($C177&gt;0,IF(AND(INDIRECT(ADDRESS($C177,44))=0,INDIRECT(ADDRESS($C177,38))="UL"),INDIRECT(ADDRESS($C177,COLUMN())),0),0),IF($D177&gt;0,IF(AND(INDIRECT(ADDRESS($D177,44))=0,INDIRECT(ADDRESS($D177,38))="UL"),INDIRECT(ADDRESS($D177,COLUMN())),0),0),IF($E177&gt;0,IF(AND(INDIRECT(ADDRESS($E177,44))=0,INDIRECT(ADDRESS($E177,38))="UL"),INDIRECT(ADDRESS($E177,COLUMN())),0),0),IF($F177&gt;0,IF(AND(INDIRECT(ADDRESS($F177,44))=0,INDIRECT(ADDRESS($F177,38))="UL"),INDIRECT(ADDRESS($F177,COLUMN())),0),0),IF($G177&gt;0,IF(AND(INDIRECT(ADDRESS($G177,44))=0,INDIRECT(ADDRESS($G177,38))="UL"),INDIRECT(ADDRESS($G177,COLUMN())),0),0),IF($H177&gt;0,IF(AND(INDIRECT(ADDRESS($H177,44))=0,INDIRECT(ADDRESS($H177,38))="UL"),INDIRECT(ADDRESS($H177,COLUMN())),0),0),IF($I177&gt;0,IF(AND(INDIRECT(ADDRESS($I177,44))=0,INDIRECT(ADDRESS($I177,38))="UL"),INDIRECT(ADDRESS($I177,COLUMN())),0),0),IF($J177&gt;0,IF(AND(INDIRECT(ADDRESS($J177,44))=0,INDIRECT(ADDRESS($J177,38))="UL"),INDIRECT(ADDRESS($J177,COLUMN())),0),0),IF($K177&gt;0,IF(AND(INDIRECT(ADDRESS($K177,44))=0,INDIRECT(ADDRESS($K177,38))="UL"),INDIRECT(ADDRESS($K177,COLUMN())),0),0),IF($L177&gt;0,IF(AND(INDIRECT(ADDRESS($L177,44))=0,INDIRECT(ADDRESS($L177,38))="UL"),INDIRECT(ADDRESS($L177,COLUMN())),0),0),IF($M177&gt;0,IF(AND(INDIRECT(ADDRESS($M177,44))=0,INDIRECT(ADDRESS($M177,38))="UL"),INDIRECT(ADDRESS($M177,COLUMN())),0),0))</f>
        <v>0.35597883597883595</v>
      </c>
      <c r="BD177" s="58" cm="1">
        <f t="array" aca="1" ref="BD177" ca="1">SUM(IF($C177&gt;0,IF(AND(INDIRECT(ADDRESS($C177,44))=0,INDIRECT(ADDRESS($C177,38))="UL"),INDIRECT(ADDRESS($C177,COLUMN())),0),0),IF($D177&gt;0,IF(AND(INDIRECT(ADDRESS($D177,44))=0,INDIRECT(ADDRESS($D177,38))="UL"),INDIRECT(ADDRESS($D177,COLUMN())),0),0),IF($E177&gt;0,IF(AND(INDIRECT(ADDRESS($E177,44))=0,INDIRECT(ADDRESS($E177,38))="UL"),INDIRECT(ADDRESS($E177,COLUMN())),0),0),IF($F177&gt;0,IF(AND(INDIRECT(ADDRESS($F177,44))=0,INDIRECT(ADDRESS($F177,38))="UL"),INDIRECT(ADDRESS($F177,COLUMN())),0),0),IF($G177&gt;0,IF(AND(INDIRECT(ADDRESS($G177,44))=0,INDIRECT(ADDRESS($G177,38))="UL"),INDIRECT(ADDRESS($G177,COLUMN())),0),0),IF($H177&gt;0,IF(AND(INDIRECT(ADDRESS($H177,44))=0,INDIRECT(ADDRESS($H177,38))="UL"),INDIRECT(ADDRESS($H177,COLUMN())),0),0),IF($I177&gt;0,IF(AND(INDIRECT(ADDRESS($I177,44))=0,INDIRECT(ADDRESS($I177,38))="UL"),INDIRECT(ADDRESS($I177,COLUMN())),0),0),IF($J177&gt;0,IF(AND(INDIRECT(ADDRESS($J177,44))=0,INDIRECT(ADDRESS($J177,38))="UL"),INDIRECT(ADDRESS($J177,COLUMN())),0),0),IF($K177&gt;0,IF(AND(INDIRECT(ADDRESS($K177,44))=0,INDIRECT(ADDRESS($K177,38))="UL"),INDIRECT(ADDRESS($K177,COLUMN())),0),0),IF($L177&gt;0,IF(AND(INDIRECT(ADDRESS($L177,44))=0,INDIRECT(ADDRESS($L177,38))="UL"),INDIRECT(ADDRESS($L177,COLUMN())),0),0),IF($M177&gt;0,IF(AND(INDIRECT(ADDRESS($M177,44))=0,INDIRECT(ADDRESS($M177,38))="UL"),INDIRECT(ADDRESS($M177,COLUMN())),0),0))</f>
        <v>0.8475485008818342</v>
      </c>
      <c r="BE177" s="57">
        <f t="shared" ca="1" si="126"/>
        <v>0.63830687830687827</v>
      </c>
      <c r="BF177" s="57" cm="1">
        <f t="array" aca="1" ref="BF177" ca="1">SUM(IF($C177&gt;0,IF(INDIRECT(ADDRESS($C177,45))=1,INDIRECT(ADDRESS($C177,52))*INDIRECT(ADDRESS($C177,42))/5,0),0), IF($D177&gt;0,IF(INDIRECT(ADDRESS($D177,45))=1,INDIRECT(ADDRESS($D177,52))*INDIRECT(ADDRESS($D177,42))/5,0),0), IF($E177&gt;0,IF(INDIRECT(ADDRESS($E177,45))=1,INDIRECT(ADDRESS($E177,52))*INDIRECT(ADDRESS($E177,42))/5,0),0), IF($F177&gt;0,IF(INDIRECT(ADDRESS($F177,45))=1,INDIRECT(ADDRESS($F177,52))*INDIRECT(ADDRESS($F177,42))/5,0),0), IF($G177&gt;0,IF(INDIRECT(ADDRESS($G177,45))=1,INDIRECT(ADDRESS($G177,52))*INDIRECT(ADDRESS($G177,42))/5,0),0), IF($H177&gt;0,IF(INDIRECT(ADDRESS($H177,45))=1,INDIRECT(ADDRESS($H177,52))*INDIRECT(ADDRESS($H177,42))/5,0),0)
)*$BF$296/100</f>
        <v>1.6666666666666666E-2</v>
      </c>
      <c r="BG177" s="19"/>
      <c r="BH177" s="57" cm="1">
        <f t="array" aca="1" ref="BH177" ca="1">SUM(IF($C177&gt;0,IF(AND(INDIRECT(ADDRESS($C177,44))=0,INDIRECT(ADDRESS($C177,38))&lt;&gt;"UL"),INDIRECT(ADDRESS($C177,COLUMN()-12)),0),0), IF($D177&gt;0,IF(AND(INDIRECT(ADDRESS($D177,44))=0,INDIRECT(ADDRESS($D177,38))&lt;&gt;"UL"),INDIRECT(ADDRESS($D177,COLUMN()-12)),0),0), IF($E177&gt;0,IF(AND(INDIRECT(ADDRESS($E177,44))=0,INDIRECT(ADDRESS($E177,38))&lt;&gt;"UL"),INDIRECT(ADDRESS($E177,COLUMN()-12)),0),0), IF($F177&gt;0,IF(AND(INDIRECT(ADDRESS($F177,44))=0,INDIRECT(ADDRESS($F177,38))&lt;&gt;"UL"),INDIRECT(ADDRESS($F177,COLUMN()-12)),0),0), IF($G177&gt;0,IF(AND(INDIRECT(ADDRESS($G177,44))=0,INDIRECT(ADDRESS($G177,38))&lt;&gt;"UL"),INDIRECT(ADDRESS($G177,COLUMN()-12)),0),0), IF($H177&gt;0,IF(AND(INDIRECT(ADDRESS($H177,44))=0,INDIRECT(ADDRESS($H177,38))&lt;&gt;"UL"),INDIRECT(ADDRESS($H177,COLUMN()-12)),0),0), IF($I177&gt;0,IF(AND(INDIRECT(ADDRESS($I177,44))=0,INDIRECT(ADDRESS($I177,38))&lt;&gt;"UL"),INDIRECT(ADDRESS($I177,COLUMN()-12)),0),0), IF($J177&gt;0,IF(AND(INDIRECT(ADDRESS($J177,44))=0,INDIRECT(ADDRESS($J177,38))&lt;&gt;"UL"),INDIRECT(ADDRESS($J177,COLUMN()-12)),0),0), IF($K177&gt;0,IF(AND(INDIRECT(ADDRESS($K177,44))=0,INDIRECT(ADDRESS($K177,38))&lt;&gt;"UL"),INDIRECT(ADDRESS($K177,COLUMN()-12)),0),0), IF($L177&gt;0,IF(AND(INDIRECT(ADDRESS($L177,44))=0,INDIRECT(ADDRESS($L177,38))&lt;&gt;"UL"),INDIRECT(ADDRESS($L177,COLUMN()-12)),0),0), IF($M177&gt;0,IF(AND(INDIRECT(ADDRESS($M177,44))=0,INDIRECT(ADDRESS($M177,38))&lt;&gt;"UL"),INDIRECT(ADDRESS($M177,COLUMN()-12)),0),0))</f>
        <v>0</v>
      </c>
      <c r="BI177" s="57" cm="1">
        <f t="array" aca="1" ref="BI177" ca="1">SUM(IF($C177&gt;0,IF(AND(INDIRECT(ADDRESS($C177,44))=0,INDIRECT(ADDRESS($C177,38))&lt;&gt;"UL"),INDIRECT(ADDRESS($C177,COLUMN()-12)),0),0), IF($D177&gt;0,IF(AND(INDIRECT(ADDRESS($D177,44))=0,INDIRECT(ADDRESS($D177,38))&lt;&gt;"UL"),INDIRECT(ADDRESS($D177,COLUMN()-12)),0),0), IF($E177&gt;0,IF(AND(INDIRECT(ADDRESS($E177,44))=0,INDIRECT(ADDRESS($E177,38))&lt;&gt;"UL"),INDIRECT(ADDRESS($E177,COLUMN()-12)),0),0), IF($F177&gt;0,IF(AND(INDIRECT(ADDRESS($F177,44))=0,INDIRECT(ADDRESS($F177,38))&lt;&gt;"UL"),INDIRECT(ADDRESS($F177,COLUMN()-12)),0),0), IF($G177&gt;0,IF(AND(INDIRECT(ADDRESS($G177,44))=0,INDIRECT(ADDRESS($G177,38))&lt;&gt;"UL"),INDIRECT(ADDRESS($G177,COLUMN()-12)),0),0), IF($H177&gt;0,IF(AND(INDIRECT(ADDRESS($H177,44))=0,INDIRECT(ADDRESS($H177,38))&lt;&gt;"UL"),INDIRECT(ADDRESS($H177,COLUMN()-12)),0),0), IF($I177&gt;0,IF(AND(INDIRECT(ADDRESS($I177,44))=0,INDIRECT(ADDRESS($I177,38))&lt;&gt;"UL"),INDIRECT(ADDRESS($I177,COLUMN()-12)),0),0), IF($J177&gt;0,IF(AND(INDIRECT(ADDRESS($J177,44))=0,INDIRECT(ADDRESS($J177,38))&lt;&gt;"UL"),INDIRECT(ADDRESS($J177,COLUMN()-12)),0),0), IF($K177&gt;0,IF(AND(INDIRECT(ADDRESS($K177,44))=0,INDIRECT(ADDRESS($K177,38))&lt;&gt;"UL"),INDIRECT(ADDRESS($K177,COLUMN()-12)),0),0), IF($L177&gt;0,IF(AND(INDIRECT(ADDRESS($L177,44))=0,INDIRECT(ADDRESS($L177,38))&lt;&gt;"UL"),INDIRECT(ADDRESS($L177,COLUMN()-12)),0),0), IF($M177&gt;0,IF(AND(INDIRECT(ADDRESS($M177,44))=0,INDIRECT(ADDRESS($M177,38))&lt;&gt;"UL"),INDIRECT(ADDRESS($M177,COLUMN()-12)),0),0))</f>
        <v>0</v>
      </c>
      <c r="BJ177" s="57" cm="1">
        <f t="array" aca="1" ref="BJ177" ca="1">SUM(IF($C177&gt;0,IF(AND(INDIRECT(ADDRESS($C177,44))=0,INDIRECT(ADDRESS($C177,38))&lt;&gt;"UL"),INDIRECT(ADDRESS($C177,COLUMN()-12)),0),0), IF($D177&gt;0,IF(AND(INDIRECT(ADDRESS($D177,44))=0,INDIRECT(ADDRESS($D177,38))&lt;&gt;"UL"),INDIRECT(ADDRESS($D177,COLUMN()-12)),0),0), IF($E177&gt;0,IF(AND(INDIRECT(ADDRESS($E177,44))=0,INDIRECT(ADDRESS($E177,38))&lt;&gt;"UL"),INDIRECT(ADDRESS($E177,COLUMN()-12)),0),0), IF($F177&gt;0,IF(AND(INDIRECT(ADDRESS($F177,44))=0,INDIRECT(ADDRESS($F177,38))&lt;&gt;"UL"),INDIRECT(ADDRESS($F177,COLUMN()-12)),0),0), IF($G177&gt;0,IF(AND(INDIRECT(ADDRESS($G177,44))=0,INDIRECT(ADDRESS($G177,38))&lt;&gt;"UL"),INDIRECT(ADDRESS($G177,COLUMN()-12)),0),0), IF($H177&gt;0,IF(AND(INDIRECT(ADDRESS($H177,44))=0,INDIRECT(ADDRESS($H177,38))&lt;&gt;"UL"),INDIRECT(ADDRESS($H177,COLUMN()-12)),0),0), IF($I177&gt;0,IF(AND(INDIRECT(ADDRESS($I177,44))=0,INDIRECT(ADDRESS($I177,38))&lt;&gt;"UL"),INDIRECT(ADDRESS($I177,COLUMN()-12)),0),0), IF($J177&gt;0,IF(AND(INDIRECT(ADDRESS($J177,44))=0,INDIRECT(ADDRESS($J177,38))&lt;&gt;"UL"),INDIRECT(ADDRESS($J177,COLUMN()-12)),0),0), IF($K177&gt;0,IF(AND(INDIRECT(ADDRESS($K177,44))=0,INDIRECT(ADDRESS($K177,38))&lt;&gt;"UL"),INDIRECT(ADDRESS($K177,COLUMN()-12)),0),0), IF($L177&gt;0,IF(AND(INDIRECT(ADDRESS($L177,44))=0,INDIRECT(ADDRESS($L177,38))&lt;&gt;"UL"),INDIRECT(ADDRESS($L177,COLUMN()-12)),0),0), IF($M177&gt;0,IF(AND(INDIRECT(ADDRESS($M177,44))=0,INDIRECT(ADDRESS($M177,38))&lt;&gt;"UL"),INDIRECT(ADDRESS($M177,COLUMN()-12)),0),0))</f>
        <v>0</v>
      </c>
      <c r="BK177" s="57">
        <f t="shared" ca="1" si="127"/>
        <v>0</v>
      </c>
      <c r="BL177" s="58">
        <f t="shared" ca="1" si="128"/>
        <v>0</v>
      </c>
      <c r="BM177" s="57" cm="1">
        <f t="array" aca="1" ref="BM177" ca="1">SUM(IF($C177&gt;0,IF(AND(INDIRECT(ADDRESS($C177,44))=0,INDIRECT(ADDRESS($C177,38))&lt;&gt;"UL"),INDIRECT(ADDRESS($C177,COLUMN()-12)),0),0), IF($D177&gt;0,IF(AND(INDIRECT(ADDRESS($D177,44))=0,INDIRECT(ADDRESS($D177,38))&lt;&gt;"UL"),INDIRECT(ADDRESS($D177,COLUMN()-12)),0),0), IF($E177&gt;0,IF(AND(INDIRECT(ADDRESS($E177,44))=0,INDIRECT(ADDRESS($E177,38))&lt;&gt;"UL"),INDIRECT(ADDRESS($E177,COLUMN()-12)),0),0), IF($F177&gt;0,IF(AND(INDIRECT(ADDRESS($F177,44))=0,INDIRECT(ADDRESS($F177,38))&lt;&gt;"UL"),INDIRECT(ADDRESS($F177,COLUMN()-12)),0),0), IF($G177&gt;0,IF(AND(INDIRECT(ADDRESS($G177,44))=0,INDIRECT(ADDRESS($G177,38))&lt;&gt;"UL"),INDIRECT(ADDRESS($G177,COLUMN()-12)),0),0), IF($H177&gt;0,IF(AND(INDIRECT(ADDRESS($H177,44))=0,INDIRECT(ADDRESS($H177,38))&lt;&gt;"UL"),INDIRECT(ADDRESS($H177,COLUMN()-12)),0),0), IF($I177&gt;0,IF(AND(INDIRECT(ADDRESS($I177,44))=0,INDIRECT(ADDRESS($I177,38))&lt;&gt;"UL"),INDIRECT(ADDRESS($I177,COLUMN()-12)),0),0), IF($J177&gt;0,IF(AND(INDIRECT(ADDRESS($J177,44))=0,INDIRECT(ADDRESS($J177,38))&lt;&gt;"UL"),INDIRECT(ADDRESS($J177,COLUMN()-12)),0),0), IF($K177&gt;0,IF(AND(INDIRECT(ADDRESS($K177,44))=0,INDIRECT(ADDRESS($K177,38))&lt;&gt;"UL"),INDIRECT(ADDRESS($K177,COLUMN()-11)),0),0), IF($L177&gt;0,IF(AND(INDIRECT(ADDRESS($L177,44))=0,INDIRECT(ADDRESS($L177,38))&lt;&gt;"UL"),INDIRECT(ADDRESS($L177,COLUMN()-11)),0),0), IF($M177&gt;0,IF(AND(INDIRECT(ADDRESS($M177,44))=0,INDIRECT(ADDRESS($M177,38))&lt;&gt;"UL"),INDIRECT(ADDRESS($M177,COLUMN()-11)),0),0))</f>
        <v>0</v>
      </c>
      <c r="BN177" s="57" cm="1">
        <f t="array" aca="1" ref="BN177" ca="1">SUM(IF($C177&gt;0,IF(AND(INDIRECT(ADDRESS($C177,44))=0,INDIRECT(ADDRESS($C177,38))&lt;&gt;"UL"),INDIRECT(ADDRESS($C177,COLUMN()-12)),0),0), IF($D177&gt;0,IF(AND(INDIRECT(ADDRESS($D177,44))=0,INDIRECT(ADDRESS($D177,38))&lt;&gt;"UL"),INDIRECT(ADDRESS($D177,COLUMN()-12)),0),0), IF($E177&gt;0,IF(AND(INDIRECT(ADDRESS($E177,44))=0,INDIRECT(ADDRESS($E177,38))&lt;&gt;"UL"),INDIRECT(ADDRESS($E177,COLUMN()-12)),0),0), IF($F177&gt;0,IF(AND(INDIRECT(ADDRESS($F177,44))=0,INDIRECT(ADDRESS($F177,38))&lt;&gt;"UL"),INDIRECT(ADDRESS($F177,COLUMN()-12)),0),0), IF($G177&gt;0,IF(AND(INDIRECT(ADDRESS($G177,44))=0,INDIRECT(ADDRESS($G177,38))&lt;&gt;"UL"),INDIRECT(ADDRESS($G177,COLUMN()-12)),0),0), IF($H177&gt;0,IF(AND(INDIRECT(ADDRESS($H177,44))=0,INDIRECT(ADDRESS($H177,38))&lt;&gt;"UL"),INDIRECT(ADDRESS($H177,COLUMN()-12)),0),0), IF($I177&gt;0,IF(AND(INDIRECT(ADDRESS($I177,44))=0,INDIRECT(ADDRESS($I177,38))&lt;&gt;"UL"),INDIRECT(ADDRESS($I177,COLUMN()-12)),0),0), IF($J177&gt;0,IF(AND(INDIRECT(ADDRESS($J177,44))=0,INDIRECT(ADDRESS($J177,38))&lt;&gt;"UL"),INDIRECT(ADDRESS($J177,COLUMN()-12)),0),0), IF($K177&gt;0,IF(AND(INDIRECT(ADDRESS($K177,44))=0,INDIRECT(ADDRESS($K177,38))&lt;&gt;"UL"),INDIRECT(ADDRESS($K177,COLUMN()-11)),0),0), IF($L177&gt;0,IF(AND(INDIRECT(ADDRESS($L177,44))=0,INDIRECT(ADDRESS($L177,38))&lt;&gt;"UL"),INDIRECT(ADDRESS($L177,COLUMN()-11)),0),0), IF($M177&gt;0,IF(AND(INDIRECT(ADDRESS($M177,44))=0,INDIRECT(ADDRESS($M177,38))&lt;&gt;"UL"),INDIRECT(ADDRESS($M177,COLUMN()-11)),0),0))</f>
        <v>0</v>
      </c>
      <c r="BO177" s="57" cm="1">
        <f t="array" aca="1" ref="BO177" ca="1">SUM(IF($C177&gt;0,IF(AND(INDIRECT(ADDRESS($C177,44))=0,INDIRECT(ADDRESS($C177,38))&lt;&gt;"UL"),INDIRECT(ADDRESS($C177,COLUMN()-12)),0),0), IF($D177&gt;0,IF(AND(INDIRECT(ADDRESS($D177,44))=0,INDIRECT(ADDRESS($D177,38))&lt;&gt;"UL"),INDIRECT(ADDRESS($D177,COLUMN()-12)),0),0), IF($E177&gt;0,IF(AND(INDIRECT(ADDRESS($E177,44))=0,INDIRECT(ADDRESS($E177,38))&lt;&gt;"UL"),INDIRECT(ADDRESS($E177,COLUMN()-12)),0),0), IF($F177&gt;0,IF(AND(INDIRECT(ADDRESS($F177,44))=0,INDIRECT(ADDRESS($F177,38))&lt;&gt;"UL"),INDIRECT(ADDRESS($F177,COLUMN()-12)),0),0), IF($G177&gt;0,IF(AND(INDIRECT(ADDRESS($G177,44))=0,INDIRECT(ADDRESS($G177,38))&lt;&gt;"UL"),INDIRECT(ADDRESS($G177,COLUMN()-12)),0),0), IF($H177&gt;0,IF(AND(INDIRECT(ADDRESS($H177,44))=0,INDIRECT(ADDRESS($H177,38))&lt;&gt;"UL"),INDIRECT(ADDRESS($H177,COLUMN()-12)),0),0), IF($I177&gt;0,IF(AND(INDIRECT(ADDRESS($I177,44))=0,INDIRECT(ADDRESS($I177,38))&lt;&gt;"UL"),INDIRECT(ADDRESS($I177,COLUMN()-12)),0),0), IF($J177&gt;0,IF(AND(INDIRECT(ADDRESS($J177,44))=0,INDIRECT(ADDRESS($J177,38))&lt;&gt;"UL"),INDIRECT(ADDRESS($J177,COLUMN()-12)),0),0), IF($K177&gt;0,IF(AND(INDIRECT(ADDRESS($K177,44))=0,INDIRECT(ADDRESS($K177,38))&lt;&gt;"UL"),INDIRECT(ADDRESS($K177,COLUMN()-11)),0),0), IF($L177&gt;0,IF(AND(INDIRECT(ADDRESS($L177,44))=0,INDIRECT(ADDRESS($L177,38))&lt;&gt;"UL"),INDIRECT(ADDRESS($L177,COLUMN()-11)),0),0), IF($M177&gt;0,IF(AND(INDIRECT(ADDRESS($M177,44))=0,INDIRECT(ADDRESS($M177,38))&lt;&gt;"UL"),INDIRECT(ADDRESS($M177,COLUMN()-11)),0),0))</f>
        <v>0</v>
      </c>
      <c r="BP177" s="57" cm="1">
        <f t="array" aca="1" ref="BP177" ca="1">SUM(IF($C177&gt;0,IF(AND(INDIRECT(ADDRESS($C177,44))=0,INDIRECT(ADDRESS($C177,38))&lt;&gt;"UL"),INDIRECT(ADDRESS($C177,COLUMN()-12)),0),0), IF($D177&gt;0,IF(AND(INDIRECT(ADDRESS($D177,44))=0,INDIRECT(ADDRESS($D177,38))&lt;&gt;"UL"),INDIRECT(ADDRESS($D177,COLUMN()-12)),0),0), IF($E177&gt;0,IF(AND(INDIRECT(ADDRESS($E177,44))=0,INDIRECT(ADDRESS($E177,38))&lt;&gt;"UL"),INDIRECT(ADDRESS($E177,COLUMN()-12)),0),0), IF($F177&gt;0,IF(AND(INDIRECT(ADDRESS($F177,44))=0,INDIRECT(ADDRESS($F177,38))&lt;&gt;"UL"),INDIRECT(ADDRESS($F177,COLUMN()-12)),0),0), IF($G177&gt;0,IF(AND(INDIRECT(ADDRESS($G177,44))=0,INDIRECT(ADDRESS($G177,38))&lt;&gt;"UL"),INDIRECT(ADDRESS($G177,COLUMN()-12)),0),0), IF($H177&gt;0,IF(AND(INDIRECT(ADDRESS($H177,44))=0,INDIRECT(ADDRESS($H177,38))&lt;&gt;"UL"),INDIRECT(ADDRESS($H177,COLUMN()-12)),0),0), IF($I177&gt;0,IF(AND(INDIRECT(ADDRESS($I177,44))=0,INDIRECT(ADDRESS($I177,38))&lt;&gt;"UL"),INDIRECT(ADDRESS($I177,COLUMN()-12)),0),0), IF($J177&gt;0,IF(AND(INDIRECT(ADDRESS($J177,44))=0,INDIRECT(ADDRESS($J177,38))&lt;&gt;"UL"),INDIRECT(ADDRESS($J177,COLUMN()-12)),0),0), IF($K177&gt;0,IF(AND(INDIRECT(ADDRESS($K177,44))=0,INDIRECT(ADDRESS($K177,38))&lt;&gt;"UL"),INDIRECT(ADDRESS($K177,COLUMN()-11)),0),0), IF($L177&gt;0,IF(AND(INDIRECT(ADDRESS($L177,44))=0,INDIRECT(ADDRESS($L177,38))&lt;&gt;"UL"),INDIRECT(ADDRESS($L177,COLUMN()-11)),0),0), IF($M177&gt;0,IF(AND(INDIRECT(ADDRESS($M177,44))=0,INDIRECT(ADDRESS($M177,38))&lt;&gt;"UL"),INDIRECT(ADDRESS($M177,COLUMN()-11)),0),0))</f>
        <v>0</v>
      </c>
      <c r="BQ177" s="57">
        <f t="shared" ca="1" si="129"/>
        <v>0</v>
      </c>
      <c r="BR177" s="161">
        <f t="shared" ca="1" si="130"/>
        <v>75.082365054144205</v>
      </c>
      <c r="BS177" s="56"/>
      <c r="BT177" s="56">
        <f t="shared" ca="1" si="131"/>
        <v>3.1451949843606268</v>
      </c>
      <c r="BU177" s="80">
        <f t="shared" ca="1" si="132"/>
        <v>8.986271383887505E-2</v>
      </c>
      <c r="BV177" s="57" t="s">
        <v>34</v>
      </c>
      <c r="BW177" s="57" cm="1">
        <f t="array" aca="1" ref="BW177" ca="1">SUM(IF($C177&gt;0,IF(AND(INDIRECT(ADDRESS($C177,44))=0,INDIRECT(ADDRESS($C177,38))="UL",ISERROR(SEARCH("Rear",INDIRECT(ADDRESS($C177,33)))),ISERROR(SEARCH("Side",INDIRECT(ADDRESS($C177,33))))),INDIRECT(ADDRESS($C177,COLUMN())),0),0),IF($D177&gt;0,IF(AND(INDIRECT(ADDRESS($D177,44))=0,INDIRECT(ADDRESS($D177,38))="UL",ISERROR(SEARCH("Rear",INDIRECT(ADDRESS($D177,33)))),ISERROR(SEARCH("Side",INDIRECT(ADDRESS($D177,33))))),INDIRECT(ADDRESS($D177,COLUMN())),0),0),IF($E177&gt;0,IF(AND(INDIRECT(ADDRESS($E177,44))=0,INDIRECT(ADDRESS($E177,38))="UL",ISERROR(SEARCH("Rear",INDIRECT(ADDRESS($E177,33)))),ISERROR(SEARCH("Side",INDIRECT(ADDRESS($E177,33))))),INDIRECT(ADDRESS($E177,COLUMN())),0),0),IF($F177&gt;0,IF(AND(INDIRECT(ADDRESS($F177,44))=0,INDIRECT(ADDRESS($F177,38))="UL",ISERROR(SEARCH("Rear",INDIRECT(ADDRESS($F177,33)))),ISERROR(SEARCH("Side",INDIRECT(ADDRESS($F177,33))))),INDIRECT(ADDRESS($F177,COLUMN())),0),0),IF($G177&gt;0,IF(AND(INDIRECT(ADDRESS($G177,44))=0,INDIRECT(ADDRESS($G177,38))="UL",ISERROR(SEARCH("Rear",INDIRECT(ADDRESS($G177,33)))),ISERROR(SEARCH("Side",INDIRECT(ADDRESS($G177,33))))),INDIRECT(ADDRESS($G177,COLUMN())),0),0),IF($H177&gt;0,IF(AND(INDIRECT(ADDRESS($H177,44))=0,INDIRECT(ADDRESS($H177,38))="UL",ISERROR(SEARCH("Rear",INDIRECT(ADDRESS($H177,33)))),ISERROR(SEARCH("Side",INDIRECT(ADDRESS($H177,33))))),INDIRECT(ADDRESS($H177,COLUMN())),0),0),IF($I177&gt;0,IF(AND(INDIRECT(ADDRESS($I177,44))=0,INDIRECT(ADDRESS($I177,38))="UL",ISERROR(SEARCH("Rear",INDIRECT(ADDRESS($I177,33)))),ISERROR(SEARCH("Side",INDIRECT(ADDRESS($I177,33))))),INDIRECT(ADDRESS($I177,COLUMN())),0),0),IF($J177&gt;0,IF(AND(INDIRECT(ADDRESS($J177,44))=0,INDIRECT(ADDRESS($J177,38))="UL",ISERROR(SEARCH("Rear",INDIRECT(ADDRESS($J177,33)))),ISERROR(SEARCH("Side",INDIRECT(ADDRESS($J177,33))))),INDIRECT(ADDRESS($J177,COLUMN())),0),0),IF($K177&gt;0,IF(AND(INDIRECT(ADDRESS($K177,44))=0,INDIRECT(ADDRESS($K177,38))="UL",ISERROR(SEARCH("Rear",INDIRECT(ADDRESS($K177,33)))),ISERROR(SEARCH("Side",INDIRECT(ADDRESS($K177,33))))),INDIRECT(ADDRESS($K177,COLUMN())),0),0),IF($L177&gt;0,IF(AND(INDIRECT(ADDRESS($L177,44))=0,INDIRECT(ADDRESS($L177,38))="UL",ISERROR(SEARCH("Rear",INDIRECT(ADDRESS($L177,33)))),ISERROR(SEARCH("Side",INDIRECT(ADDRESS($L177,33))))),INDIRECT(ADDRESS($L177,COLUMN())),0),0),IF($M177&gt;0,IF(AND(INDIRECT(ADDRESS($M177,44))=0,INDIRECT(ADDRESS($M177,38))="UL",ISERROR(SEARCH("Rear",INDIRECT(ADDRESS($M177,33)))),ISERROR(SEARCH("Side",INDIRECT(ADDRESS($M177,33))))),INDIRECT(ADDRESS($M177,COLUMN())),0),0))</f>
        <v>0.94444444444444442</v>
      </c>
      <c r="BX177" s="57">
        <f t="shared" ca="1" si="136"/>
        <v>0.94444444444444442</v>
      </c>
      <c r="BY177" s="57" cm="1">
        <f t="array" aca="1" ref="BY177" ca="1">SUM(IF($C177&gt;0,IF(AND(INDIRECT(ADDRESS($C177,44))=0,INDIRECT(ADDRESS($C177,38))="UL"),INDIRECT(ADDRESS($C177,COLUMN())),0),0),IF($D177&gt;0,IF(AND(INDIRECT(ADDRESS($D177,44))=0,INDIRECT(ADDRESS($D177,38))="UL"),INDIRECT(ADDRESS($D177,COLUMN())),0),0),IF($E177&gt;0,IF(AND(INDIRECT(ADDRESS($E177,44))=0,INDIRECT(ADDRESS($E177,38))="UL"),INDIRECT(ADDRESS($E177,COLUMN())),0),0),IF($F177&gt;0,IF(AND(INDIRECT(ADDRESS($F177,44))=0,INDIRECT(ADDRESS($F177,38))="UL"),INDIRECT(ADDRESS($F177,COLUMN())),0),0),IF($G177&gt;0,IF(AND(INDIRECT(ADDRESS($G177,44))=0,INDIRECT(ADDRESS($G177,38))="UL"),INDIRECT(ADDRESS($G177,COLUMN())),0),0),IF($H177&gt;0,IF(AND(INDIRECT(ADDRESS($H177,44))=0,INDIRECT(ADDRESS($H177,38))="UL"),INDIRECT(ADDRESS($H177,COLUMN())),0),0),IF($I177&gt;0,IF(AND(INDIRECT(ADDRESS($I177,44))=0,INDIRECT(ADDRESS($I177,38))="UL"),INDIRECT(ADDRESS($I177,COLUMN())),0),0),IF($J177&gt;0,IF(AND(INDIRECT(ADDRESS($J177,44))=0,INDIRECT(ADDRESS($J177,38))="UL"),INDIRECT(ADDRESS($J177,COLUMN())),0),0),IF($K177&gt;0,IF(AND(INDIRECT(ADDRESS($K177,44))=0,INDIRECT(ADDRESS($K177,38))="UL"),INDIRECT(ADDRESS($K177,COLUMN())),0),0),IF($L177&gt;0,IF(AND(INDIRECT(ADDRESS($L177,44))=0,INDIRECT(ADDRESS($L177,38))="UL"),INDIRECT(ADDRESS($L177,COLUMN())),0),0),IF($M177&gt;0,IF(AND(INDIRECT(ADDRESS($M177,44))=0,INDIRECT(ADDRESS($M177,38))="UL"),INDIRECT(ADDRESS($M177,COLUMN())),0),0))</f>
        <v>0.56090534979423867</v>
      </c>
      <c r="BZ177" s="57" cm="1">
        <f t="array" aca="1" ref="BZ177" ca="1">SUM(IF($C177&gt;0,IF(AND(INDIRECT(ADDRESS($C177,44))=0,INDIRECT(ADDRESS($C177,38))="UL"),INDIRECT(ADDRESS($C177,COLUMN())),0),0),IF($D177&gt;0,IF(AND(INDIRECT(ADDRESS($D177,44))=0,INDIRECT(ADDRESS($D177,38))="UL"),INDIRECT(ADDRESS($D177,COLUMN())),0),0),IF($E177&gt;0,IF(AND(INDIRECT(ADDRESS($E177,44))=0,INDIRECT(ADDRESS($E177,38))="UL"),INDIRECT(ADDRESS($E177,COLUMN())),0),0),IF($F177&gt;0,IF(AND(INDIRECT(ADDRESS($F177,44))=0,INDIRECT(ADDRESS($F177,38))="UL"),INDIRECT(ADDRESS($F177,COLUMN())),0),0),IF($G177&gt;0,IF(AND(INDIRECT(ADDRESS($G177,44))=0,INDIRECT(ADDRESS($G177,38))="UL"),INDIRECT(ADDRESS($G177,COLUMN())),0),0),IF($H177&gt;0,IF(AND(INDIRECT(ADDRESS($H177,44))=0,INDIRECT(ADDRESS($H177,38))="UL"),INDIRECT(ADDRESS($H177,COLUMN())),0),0),IF($I177&gt;0,IF(AND(INDIRECT(ADDRESS($I177,44))=0,INDIRECT(ADDRESS($I177,38))="UL"),INDIRECT(ADDRESS($I177,COLUMN())),0),0),IF($J177&gt;0,IF(AND(INDIRECT(ADDRESS($J177,44))=0,INDIRECT(ADDRESS($J177,38))="UL"),INDIRECT(ADDRESS($J177,COLUMN())),0),0),IF($K177&gt;0,IF(AND(INDIRECT(ADDRESS($K177,44))=0,INDIRECT(ADDRESS($K177,38))="UL"),INDIRECT(ADDRESS($K177,COLUMN())),0),0),IF($L177&gt;0,IF(AND(INDIRECT(ADDRESS($L177,44))=0,INDIRECT(ADDRESS($L177,38))="UL"),INDIRECT(ADDRESS($L177,COLUMN())),0),0),IF($M177&gt;0,IF(AND(INDIRECT(ADDRESS($M177,44))=0,INDIRECT(ADDRESS($M177,38))="UL"),INDIRECT(ADDRESS($M177,COLUMN())),0),0))</f>
        <v>0.76131687242798352</v>
      </c>
      <c r="CA177" s="57">
        <f t="shared" ca="1" si="137"/>
        <v>0.76131687242798352</v>
      </c>
      <c r="CB177" s="57" cm="1">
        <f t="array" aca="1" ref="CB177" ca="1">SUM(IF($C177&gt;0,IF(AND(INDIRECT(ADDRESS($C177,44))=0,INDIRECT(ADDRESS($C177,38))&lt;&gt;"UL"),INDIRECT(ADDRESS($C177,COLUMN())),0),0),IF($D177&gt;0,IF(AND(INDIRECT(ADDRESS($D177,44))=0,INDIRECT(ADDRESS($D177,38))&lt;&gt;"UL"),INDIRECT(ADDRESS($D177,COLUMN())),0),0),IF($E177&gt;0,IF(AND(INDIRECT(ADDRESS($E177,44))=0,INDIRECT(ADDRESS($E177,38))&lt;&gt;"UL"),INDIRECT(ADDRESS($E177,COLUMN())),0),0),IF($F177&gt;0,IF(AND(INDIRECT(ADDRESS($F177,44))=0,INDIRECT(ADDRESS($F177,38))&lt;&gt;"UL"),INDIRECT(ADDRESS($F177,COLUMN())),0),0),IF($G177&gt;0,IF(AND(INDIRECT(ADDRESS($G177,44))=0,INDIRECT(ADDRESS($G177,38))&lt;&gt;"UL"),INDIRECT(ADDRESS($G177,COLUMN())),0),0),IF($H177&gt;0,IF(AND(INDIRECT(ADDRESS($H177,44))=0,INDIRECT(ADDRESS($H177,38))&lt;&gt;"UL"),INDIRECT(ADDRESS($H177,COLUMN())),0),0),IF($I177&gt;0,IF(AND(INDIRECT(ADDRESS($I177,44))=0,INDIRECT(ADDRESS($I177,38))&lt;&gt;"UL"),INDIRECT(ADDRESS($I177,COLUMN())),0),0),IF($J177&gt;0,IF(AND(INDIRECT(ADDRESS($J177,44))=0,INDIRECT(ADDRESS($J177,38))&lt;&gt;"UL"),INDIRECT(ADDRESS($J177,COLUMN())),0),0),IF($K177&gt;0,IF(AND(INDIRECT(ADDRESS($K177,44))=0,INDIRECT(ADDRESS($K177,38))&lt;&gt;"UL"),INDIRECT(ADDRESS($K177,COLUMN())),0),0),IF($L177&gt;0,IF(AND(INDIRECT(ADDRESS($L177,44))=0,INDIRECT(ADDRESS($L177,38))&lt;&gt;"UL"),INDIRECT(ADDRESS($L177,COLUMN())),0),0),IF($M177&gt;0,IF(AND(INDIRECT(ADDRESS($M177,44))=0,INDIRECT(ADDRESS($M177,38))&lt;&gt;"UL"),INDIRECT(ADDRESS($M177,COLUMN())),0),0))</f>
        <v>0</v>
      </c>
      <c r="CC177" s="57">
        <f t="shared" ca="1" si="138"/>
        <v>0</v>
      </c>
      <c r="CD177" s="57" cm="1">
        <f t="array" aca="1" ref="CD177" ca="1">SUM(IF($C177&gt;0,IF(AND(INDIRECT(ADDRESS($C177,44))=0,INDIRECT(ADDRESS($C177,38))&lt;&gt;"UL"),INDIRECT(ADDRESS($C177,COLUMN())),0),0),IF($D177&gt;0,IF(AND(INDIRECT(ADDRESS($D177,44))=0,INDIRECT(ADDRESS($D177,38))&lt;&gt;"UL"),INDIRECT(ADDRESS($D177,COLUMN())),0),0),IF($E177&gt;0,IF(AND(INDIRECT(ADDRESS($E177,44))=0,INDIRECT(ADDRESS($E177,38))&lt;&gt;"UL"),INDIRECT(ADDRESS($E177,COLUMN())),0),0),IF($F177&gt;0,IF(AND(INDIRECT(ADDRESS($F177,44))=0,INDIRECT(ADDRESS($F177,38))&lt;&gt;"UL"),INDIRECT(ADDRESS($F177,COLUMN())),0),0),IF($G177&gt;0,IF(AND(INDIRECT(ADDRESS($G177,44))=0,INDIRECT(ADDRESS($G177,38))&lt;&gt;"UL"),INDIRECT(ADDRESS($G177,COLUMN())),0),0),IF($H177&gt;0,IF(AND(INDIRECT(ADDRESS($H177,44))=0,INDIRECT(ADDRESS($H177,38))&lt;&gt;"UL"),INDIRECT(ADDRESS($H177,COLUMN())),0),0),IF($I177&gt;0,IF(AND(INDIRECT(ADDRESS($I177,44))=0,INDIRECT(ADDRESS($I177,38))&lt;&gt;"UL"),INDIRECT(ADDRESS($I177,COLUMN())),0),0),IF($J177&gt;0,IF(AND(INDIRECT(ADDRESS($J177,44))=0,INDIRECT(ADDRESS($J177,38))&lt;&gt;"UL"),INDIRECT(ADDRESS($J177,COLUMN())),0),0),IF($K177&gt;0,IF(AND(INDIRECT(ADDRESS($K177,44))=0,INDIRECT(ADDRESS($K177,38))&lt;&gt;"UL"),INDIRECT(ADDRESS($K177,COLUMN())),0),0),IF($L177&gt;0,IF(AND(INDIRECT(ADDRESS($L177,44))=0,INDIRECT(ADDRESS($L177,38))&lt;&gt;"UL"),INDIRECT(ADDRESS($L177,COLUMN())),0),0),IF($M177&gt;0,IF(AND(INDIRECT(ADDRESS($M177,44))=0,INDIRECT(ADDRESS($M177,38))&lt;&gt;"UL"),INDIRECT(ADDRESS($M177,COLUMN())),0),0))</f>
        <v>0</v>
      </c>
      <c r="CE177" s="57" cm="1">
        <f t="array" aca="1" ref="CE177" ca="1">SUM(IF($C177&gt;0,IF(AND(INDIRECT(ADDRESS($C177,44))=0,INDIRECT(ADDRESS($C177,38))&lt;&gt;"UL"),INDIRECT(ADDRESS($C177,COLUMN())),0),0),IF($D177&gt;0,IF(AND(INDIRECT(ADDRESS($D177,44))=0,INDIRECT(ADDRESS($D177,38))&lt;&gt;"UL"),INDIRECT(ADDRESS($D177,COLUMN())),0),0),IF($E177&gt;0,IF(AND(INDIRECT(ADDRESS($E177,44))=0,INDIRECT(ADDRESS($E177,38))&lt;&gt;"UL"),INDIRECT(ADDRESS($E177,COLUMN())),0),0),IF($F177&gt;0,IF(AND(INDIRECT(ADDRESS($F177,44))=0,INDIRECT(ADDRESS($F177,38))&lt;&gt;"UL"),INDIRECT(ADDRESS($F177,COLUMN())),0),0),IF($G177&gt;0,IF(AND(INDIRECT(ADDRESS($G177,44))=0,INDIRECT(ADDRESS($G177,38))&lt;&gt;"UL"),INDIRECT(ADDRESS($G177,COLUMN())),0),0),IF($H177&gt;0,IF(AND(INDIRECT(ADDRESS($H177,44))=0,INDIRECT(ADDRESS($H177,38))&lt;&gt;"UL"),INDIRECT(ADDRESS($H177,COLUMN())),0),0),IF($I177&gt;0,IF(AND(INDIRECT(ADDRESS($I177,44))=0,INDIRECT(ADDRESS($I177,38))&lt;&gt;"UL"),INDIRECT(ADDRESS($I177,COLUMN())),0),0),IF($J177&gt;0,IF(AND(INDIRECT(ADDRESS($J177,44))=0,INDIRECT(ADDRESS($J177,38))&lt;&gt;"UL"),INDIRECT(ADDRESS($J177,COLUMN())),0),0),IF($K177&gt;0,IF(AND(INDIRECT(ADDRESS($K177,44))=0,INDIRECT(ADDRESS($K177,38))&lt;&gt;"UL"),INDIRECT(ADDRESS($K177,COLUMN())),0),0),IF($L177&gt;0,IF(AND(INDIRECT(ADDRESS($L177,44))=0,INDIRECT(ADDRESS($L177,38))&lt;&gt;"UL"),INDIRECT(ADDRESS($L177,COLUMN())),0),0),IF($M177&gt;0,IF(AND(INDIRECT(ADDRESS($M177,44))=0,INDIRECT(ADDRESS($M177,38))&lt;&gt;"UL"),INDIRECT(ADDRESS($M177,COLUMN())),0),0))</f>
        <v>0</v>
      </c>
      <c r="CF177" s="57">
        <f t="shared" ca="1" si="139"/>
        <v>0</v>
      </c>
      <c r="CG177" s="57">
        <f t="shared" ca="1" si="140"/>
        <v>2.1294292288110084</v>
      </c>
      <c r="CH177" s="57">
        <f t="shared" ca="1" si="133"/>
        <v>6.0840835108885952E-2</v>
      </c>
      <c r="CI177" s="19">
        <f t="shared" ca="1" si="134"/>
        <v>12.280228233185927</v>
      </c>
      <c r="CJ177" s="19"/>
      <c r="CK177" s="57" cm="1">
        <f t="array" aca="1" ref="CK177" ca="1">IF(AU177="S", SUM(IF($C177&gt;0,IF(INDIRECT(ADDRESS($C177,43))&lt;&gt;1,INDIRECT(ADDRESS($C177,48)),0),0), IF($D177&gt;0,IF(INDIRECT(ADDRESS($D177,43))&lt;&gt;1,INDIRECT(ADDRESS($D177,48)),0),0), IF($E177&gt;0,IF(INDIRECT(ADDRESS($E177,43))&lt;&gt;1,INDIRECT(ADDRESS($E177,48)),0),0), IF($F177&gt;0,IF(INDIRECT(ADDRESS($F177,43))&lt;&gt;1,INDIRECT(ADDRESS($F177,48)),0),0), IF($G177&gt;0,IF(INDIRECT(ADDRESS($G177,43))&lt;&gt;1,INDIRECT(ADDRESS($G177,48)),0),0), IF($H177&gt;0,IF(INDIRECT(ADDRESS($H177,43))&lt;&gt;1,INDIRECT(ADDRESS($H177,48)),0),0), IF($I177&gt;0,IF(INDIRECT(ADDRESS($I177,43))&lt;&gt;1,INDIRECT(ADDRESS($I177,48)),0),0), IF($J177&gt;0,IF(INDIRECT(ADDRESS($J177,43))&lt;&gt;1,INDIRECT(ADDRESS($J177,48)),0),0), IF($K177&gt;0,IF(INDIRECT(ADDRESS($K177,43))&lt;&gt;1,INDIRECT(ADDRESS($K177,48)),0),0), IF($L177&gt;0,IF(INDIRECT(ADDRESS($L177,43))&lt;&gt;1,INDIRECT(ADDRESS($L177,48)),0),0), IF($M177&gt;0,IF(INDIRECT(ADDRESS($M177,43))&lt;&gt;1,INDIRECT(ADDRESS($M177,48)),0),0)), IF(AU177="L",SUM(IF($C177&gt;0,IF(INDIRECT(ADDRESS($C177,43))&lt;&gt;1,INDIRECT(ADDRESS($C177,50)),0),0), IF($D177&gt;0,IF(INDIRECT(ADDRESS($D177,43))&lt;&gt;1,INDIRECT(ADDRESS($D177,50)),0),0), IF($E177&gt;0,IF(INDIRECT(ADDRESS($E177,43))&lt;&gt;1,INDIRECT(ADDRESS($E177,50)),0),0), IF($F177&gt;0,IF(INDIRECT(ADDRESS($F177,43))&lt;&gt;1,INDIRECT(ADDRESS($F177,50)),0),0), IF($G177&gt;0,IF(INDIRECT(ADDRESS($G177,43))&lt;&gt;1,INDIRECT(ADDRESS($G177,50)),0),0), IF($G177&gt;0,IF(INDIRECT(ADDRESS($G177,43))&lt;&gt;1,INDIRECT(ADDRESS($G177,50)),0),0), IF($H177&gt;0,IF(INDIRECT(ADDRESS($H177,43))&lt;&gt;1,INDIRECT(ADDRESS($H177,50)),0),0), IF($I177&gt;0,IF(INDIRECT(ADDRESS($I177,43))&lt;&gt;1,INDIRECT(ADDRESS($I177,50)),0),0), IF($J177&gt;0,IF(INDIRECT(ADDRESS($J177,43))&lt;&gt;1,INDIRECT(ADDRESS($J177,50)),0),0), IF($K177&gt;0,IF(INDIRECT(ADDRESS($K177,43))&lt;&gt;1,INDIRECT(ADDRESS($K177,50)),0),0), IF($L177&gt;0,IF(INDIRECT(ADDRESS($L177,43))&lt;&gt;1,INDIRECT(ADDRESS($L177,50)),0),0), IF($M177&gt;0,IF(INDIRECT(ADDRESS($M177,43))&lt;&gt;1,INDIRECT(ADDRESS($M177,50)),0),0)), SUM(IF($C177&gt;0,IF(INDIRECT(ADDRESS($C177,43))&lt;&gt;1,INDIRECT(ADDRESS($C177,49)),0),0), IF($D177&gt;0,IF(INDIRECT(ADDRESS($D177,43))&lt;&gt;1,INDIRECT(ADDRESS($D177,49)),0),0), IF($E177&gt;0,IF(INDIRECT(ADDRESS($E177,43))&lt;&gt;1,INDIRECT(ADDRESS($E177,49)),0),0), IF($F177&gt;0,IF(INDIRECT(ADDRESS($F177,43))&lt;&gt;1,INDIRECT(ADDRESS($F177,49)),0),0), IF($G177&gt;0,IF(INDIRECT(ADDRESS($G177,43))&lt;&gt;1,INDIRECT(ADDRESS($G177,49)),0),0), IF($G177&gt;0,IF(INDIRECT(ADDRESS($G177,43))&lt;&gt;1,INDIRECT(ADDRESS($G177,49)),0),0), IF($H177&gt;0,IF(INDIRECT(ADDRESS($H177,43))&lt;&gt;1,INDIRECT(ADDRESS($H177,49)),0),0), IF($I177&gt;0,IF(INDIRECT(ADDRESS($I177,43))&lt;&gt;1,INDIRECT(ADDRESS($I177,49)),0),0), IF($J177&gt;0,IF(INDIRECT(ADDRESS($J177,43))&lt;&gt;1,INDIRECT(ADDRESS($J177,49)),0),0), IF($K177&gt;0,IF(INDIRECT(ADDRESS($K177,43))&lt;&gt;1,INDIRECT(ADDRESS($K177,49)),0),0), IF($L177&gt;0,IF(INDIRECT(ADDRESS($L177,43))&lt;&gt;1,INDIRECT(ADDRESS($L177,49)),0),0), IF($M177&gt;0,IF(INDIRECT(ADDRESS($M177,43))&lt;&gt;1,INDIRECT(ADDRESS($M177,49)),0),0))))</f>
        <v>1.5</v>
      </c>
      <c r="CL177" s="57" cm="1">
        <f t="array" aca="1" ref="CL177" ca="1">SUM(IF($C177&gt;0,IF(INDIRECT(ADDRESS($C177,44))=1,INDIRECT(ADDRESS($C177,90)),0),0), IF($D177&gt;0,IF(INDIRECT(ADDRESS($D177,44))=1,INDIRECT(ADDRESS($D177,90)),0),0), IF($E177&gt;0,IF(INDIRECT(ADDRESS($E177,44))=1,INDIRECT(ADDRESS($E177,90)),0),0), IF($F177&gt;0,IF(INDIRECT(ADDRESS($F177,44))=1,INDIRECT(ADDRESS($F177,90)),0),0), IF($G177&gt;0,IF(INDIRECT(ADDRESS($G177,44))=1,INDIRECT(ADDRESS($G177,90)),0),0), IF($H177&gt;0,IF(INDIRECT(ADDRESS($H177,44))=1,INDIRECT(ADDRESS($H177,90)),0),0), IF($I177&gt;0,IF(INDIRECT(ADDRESS($I177,44))=1,INDIRECT(ADDRESS($I177,90)),0),0), IF($J177&gt;0,IF(INDIRECT(ADDRESS($J177,44))=1,INDIRECT(ADDRESS($J177,90)),0),0), IF($K177&gt;0,IF(INDIRECT(ADDRESS($K177,44))=1,INDIRECT(ADDRESS($K177,90)),0),0), IF($L177&gt;0,IF(INDIRECT(ADDRESS($L177,44))=1,INDIRECT(ADDRESS($L177,90)),0),0), IF($M177&gt;0,IF(INDIRECT(ADDRESS($M177,44))=1,INDIRECT(ADDRESS($M177,90)),0),0))</f>
        <v>11.666666666666668</v>
      </c>
      <c r="CM177" s="56">
        <f t="shared" ca="1" si="135"/>
        <v>0.66155455547289865</v>
      </c>
      <c r="CN177" s="59"/>
    </row>
    <row r="178" spans="1:92" x14ac:dyDescent="0.25">
      <c r="A178" s="52" t="s">
        <v>248</v>
      </c>
      <c r="B178" s="67">
        <v>102</v>
      </c>
      <c r="C178" s="67">
        <v>114</v>
      </c>
      <c r="D178" s="67">
        <v>115</v>
      </c>
      <c r="E178" s="67">
        <v>118</v>
      </c>
      <c r="F178" s="67">
        <v>119</v>
      </c>
      <c r="G178" s="67">
        <v>136</v>
      </c>
      <c r="H178" s="67">
        <v>136</v>
      </c>
      <c r="I178" s="67">
        <v>136</v>
      </c>
      <c r="J178" s="67">
        <v>136</v>
      </c>
      <c r="K178" s="67"/>
      <c r="L178" s="67"/>
      <c r="M178" s="67"/>
      <c r="N178" s="145">
        <f ca="1">3+SUM(INDIRECT(ADDRESS(B178,COLUMN())),IF(C178&gt;0,INDIRECT(ADDRESS(C178,COLUMN())),0),IF(D178&gt;0,INDIRECT(ADDRESS(D178,COLUMN())),0),IF(E178&gt;0,INDIRECT(ADDRESS(E178,COLUMN())),0),IF(F178&gt;0,INDIRECT(ADDRESS(F178,COLUMN())),0),IF(G178&gt;0,INDIRECT(ADDRESS(G178,COLUMN())),0),IF(H178&gt;0,INDIRECT(ADDRESS(H178,COLUMN())),0),IF(I178&gt;0,INDIRECT(ADDRESS(I178,COLUMN())),0),IF(J178&gt;0,INDIRECT(ADDRESS(J178,COLUMN())),0),IF(K178&gt;0,INDIRECT(ADDRESS(K178,COLUMN())),0),IF(L178&gt;0,INDIRECT(ADDRESS(L178,COLUMN())),0),IF(M178&gt;0,INDIRECT(ADDRESS(M178,COLUMN())),0))</f>
        <v>38</v>
      </c>
      <c r="O178" s="67" t="str" cm="1">
        <f t="array" aca="1" ref="O178" ca="1">INDIRECT(ADDRESS($B178,COLUMN()))</f>
        <v>Bomber</v>
      </c>
      <c r="P178" s="145">
        <v>6</v>
      </c>
      <c r="Q178" s="67" cm="1">
        <f t="array" aca="1" ref="Q178" ca="1">INDIRECT(ADDRESS($B178,COLUMN()))</f>
        <v>1</v>
      </c>
      <c r="R178" s="67" t="str" cm="1">
        <f t="array" aca="1" ref="R178" ca="1">INDIRECT(ADDRESS($B178,COLUMN()))</f>
        <v>-</v>
      </c>
      <c r="S178" s="67" cm="1">
        <f t="array" aca="1" ref="S178" ca="1">INDIRECT(ADDRESS($B178,COLUMN()))</f>
        <v>1</v>
      </c>
      <c r="T178" s="67" t="str" cm="1">
        <f t="array" aca="1" ref="T178" ca="1">INDIRECT(ADDRESS($B178,COLUMN()))</f>
        <v>1-3</v>
      </c>
      <c r="U178" s="67" cm="1">
        <f t="array" aca="1" ref="U178" ca="1">INDIRECT(ADDRESS($B178,COLUMN()))</f>
        <v>3</v>
      </c>
      <c r="V178" s="67" cm="1">
        <f t="array" aca="1" ref="V178" ca="1">INDIRECT(ADDRESS($B178,COLUMN()))</f>
        <v>0</v>
      </c>
      <c r="W178" s="67" cm="1">
        <f t="array" aca="1" ref="W178" ca="1">INDIRECT(ADDRESS($B178,COLUMN()))</f>
        <v>5</v>
      </c>
      <c r="X178" s="67" cm="1">
        <f t="array" aca="1" ref="X178" ca="1">INDIRECT(ADDRESS($B178,COLUMN()))</f>
        <v>5</v>
      </c>
      <c r="Y178" s="67" cm="1">
        <f t="array" aca="1" ref="Y178" ca="1">INDIRECT(ADDRESS($B178,COLUMN()))</f>
        <v>2</v>
      </c>
      <c r="Z178" s="67" cm="1">
        <f t="array" aca="1" ref="Z178" ca="1">INDIRECT(ADDRESS($B178,COLUMN()))</f>
        <v>5</v>
      </c>
      <c r="AA178" s="67" cm="1">
        <f t="array" aca="1" ref="AA178" ca="1">INDIRECT(ADDRESS($B178,COLUMN()))</f>
        <v>0</v>
      </c>
      <c r="AB178" s="56">
        <f t="shared" ca="1" si="121"/>
        <v>0.57718484016995586</v>
      </c>
      <c r="AC178" s="56">
        <f t="shared" ca="1" si="122"/>
        <v>0.53110159526407852</v>
      </c>
      <c r="AD178" s="56">
        <f t="shared" ca="1" si="123"/>
        <v>2.7709648448560618</v>
      </c>
      <c r="AF178" s="52"/>
      <c r="AG178" s="52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2"/>
      <c r="AU178" s="54" t="s">
        <v>113</v>
      </c>
      <c r="AV178" s="57" cm="1">
        <f t="array" aca="1" ref="AV178" ca="1">SUM(IF($C178&gt;0,IF(AND(INDIRECT(ADDRESS($C178,44))=0,INDIRECT(ADDRESS($C178,38))="UL",ISERROR(SEARCH("Rear",INDIRECT(ADDRESS($C178,33)))),ISERROR(SEARCH("Side",INDIRECT(ADDRESS($C178,33))))),INDIRECT(ADDRESS($C178,COLUMN())),0),0),IF($D178&gt;0,IF(AND(INDIRECT(ADDRESS($D178,44))=0,INDIRECT(ADDRESS($D178,38))="UL",ISERROR(SEARCH("Rear",INDIRECT(ADDRESS($D178,33)))),ISERROR(SEARCH("Side",INDIRECT(ADDRESS($D178,33))))),INDIRECT(ADDRESS($D178,COLUMN())),0),0),IF($E178&gt;0,IF(AND(INDIRECT(ADDRESS($E178,44))=0,INDIRECT(ADDRESS($E178,38))="UL",ISERROR(SEARCH("Rear",INDIRECT(ADDRESS($E178,33)))),ISERROR(SEARCH("Side",INDIRECT(ADDRESS($E178,33))))),INDIRECT(ADDRESS($E178,COLUMN())),0),0),IF($F178&gt;0,IF(AND(INDIRECT(ADDRESS($F178,44))=0,INDIRECT(ADDRESS($F178,38))="UL",ISERROR(SEARCH("Rear",INDIRECT(ADDRESS($F178,33)))),ISERROR(SEARCH("Side",INDIRECT(ADDRESS($F178,33))))),INDIRECT(ADDRESS($F178,COLUMN())),0),0),IF($G178&gt;0,IF(AND(INDIRECT(ADDRESS($G178,44))=0,INDIRECT(ADDRESS($G178,38))="UL",ISERROR(SEARCH("Rear",INDIRECT(ADDRESS($G178,33)))),ISERROR(SEARCH("Side",INDIRECT(ADDRESS($G178,33))))),INDIRECT(ADDRESS($G178,COLUMN())),0),0),IF($H178&gt;0,IF(AND(INDIRECT(ADDRESS($H178,44))=0,INDIRECT(ADDRESS($H178,38))="UL",ISERROR(SEARCH("Rear",INDIRECT(ADDRESS($H178,33)))),ISERROR(SEARCH("Side",INDIRECT(ADDRESS($H178,33))))),INDIRECT(ADDRESS($H178,COLUMN())),0),0),IF($I178&gt;0,IF(AND(INDIRECT(ADDRESS($I178,44))=0,INDIRECT(ADDRESS($I178,38))="UL",ISERROR(SEARCH("Rear",INDIRECT(ADDRESS($I178,33)))),ISERROR(SEARCH("Side",INDIRECT(ADDRESS($I178,33))))),INDIRECT(ADDRESS($I178,COLUMN())),0),0),IF($J178&gt;0,IF(AND(INDIRECT(ADDRESS($J178,44))=0,INDIRECT(ADDRESS($J178,38))="UL",ISERROR(SEARCH("Rear",INDIRECT(ADDRESS($J178,33)))),ISERROR(SEARCH("Side",INDIRECT(ADDRESS($J178,33))))),INDIRECT(ADDRESS($J178,COLUMN())),0),0),IF($K178&gt;0,IF(AND(INDIRECT(ADDRESS($K178,44))=0,INDIRECT(ADDRESS($K178,38))="UL",ISERROR(SEARCH("Rear",INDIRECT(ADDRESS($K178,33)))),ISERROR(SEARCH("Side",INDIRECT(ADDRESS($K178,33))))),INDIRECT(ADDRESS($K178,COLUMN())),0),0),IF($L178&gt;0,IF(AND(INDIRECT(ADDRESS($L178,44))=0,INDIRECT(ADDRESS($L178,38))="UL",ISERROR(SEARCH("Rear",INDIRECT(ADDRESS($L178,33)))),ISERROR(SEARCH("Side",INDIRECT(ADDRESS($L178,33))))),INDIRECT(ADDRESS($L178,COLUMN())),0),0),IF($M178&gt;0,IF(AND(INDIRECT(ADDRESS($M178,44))=0,INDIRECT(ADDRESS($M178,38))="UL",ISERROR(SEARCH("Rear",INDIRECT(ADDRESS($M178,33)))),ISERROR(SEARCH("Side",INDIRECT(ADDRESS($M178,33))))),INDIRECT(ADDRESS($M178,COLUMN())),0),0))</f>
        <v>1.3333333333333333</v>
      </c>
      <c r="AW178" s="57" cm="1">
        <f t="array" aca="1" ref="AW178" ca="1">SUM(IF($C178&gt;0,IF(AND(INDIRECT(ADDRESS($C178,44))=0,INDIRECT(ADDRESS($C178,38))="UL",ISERROR(SEARCH("Rear",INDIRECT(ADDRESS($C178,33)))),ISERROR(SEARCH("Side",INDIRECT(ADDRESS($C178,33))))),INDIRECT(ADDRESS($C178,COLUMN())),0),0),IF($D178&gt;0,IF(AND(INDIRECT(ADDRESS($D178,44))=0,INDIRECT(ADDRESS($D178,38))="UL",ISERROR(SEARCH("Rear",INDIRECT(ADDRESS($D178,33)))),ISERROR(SEARCH("Side",INDIRECT(ADDRESS($D178,33))))),INDIRECT(ADDRESS($D178,COLUMN())),0),0),IF($E178&gt;0,IF(AND(INDIRECT(ADDRESS($E178,44))=0,INDIRECT(ADDRESS($E178,38))="UL",ISERROR(SEARCH("Rear",INDIRECT(ADDRESS($E178,33)))),ISERROR(SEARCH("Side",INDIRECT(ADDRESS($E178,33))))),INDIRECT(ADDRESS($E178,COLUMN())),0),0),IF($F178&gt;0,IF(AND(INDIRECT(ADDRESS($F178,44))=0,INDIRECT(ADDRESS($F178,38))="UL",ISERROR(SEARCH("Rear",INDIRECT(ADDRESS($F178,33)))),ISERROR(SEARCH("Side",INDIRECT(ADDRESS($F178,33))))),INDIRECT(ADDRESS($F178,COLUMN())),0),0),IF($G178&gt;0,IF(AND(INDIRECT(ADDRESS($G178,44))=0,INDIRECT(ADDRESS($G178,38))="UL",ISERROR(SEARCH("Rear",INDIRECT(ADDRESS($G178,33)))),ISERROR(SEARCH("Side",INDIRECT(ADDRESS($G178,33))))),INDIRECT(ADDRESS($G178,COLUMN())),0),0),IF($H178&gt;0,IF(AND(INDIRECT(ADDRESS($H178,44))=0,INDIRECT(ADDRESS($H178,38))="UL",ISERROR(SEARCH("Rear",INDIRECT(ADDRESS($H178,33)))),ISERROR(SEARCH("Side",INDIRECT(ADDRESS($H178,33))))),INDIRECT(ADDRESS($H178,COLUMN())),0),0),IF($I178&gt;0,IF(AND(INDIRECT(ADDRESS($I178,44))=0,INDIRECT(ADDRESS($I178,38))="UL",ISERROR(SEARCH("Rear",INDIRECT(ADDRESS($I178,33)))),ISERROR(SEARCH("Side",INDIRECT(ADDRESS($I178,33))))),INDIRECT(ADDRESS($I178,COLUMN())),0),0),IF($J178&gt;0,IF(AND(INDIRECT(ADDRESS($J178,44))=0,INDIRECT(ADDRESS($J178,38))="UL",ISERROR(SEARCH("Rear",INDIRECT(ADDRESS($J178,33)))),ISERROR(SEARCH("Side",INDIRECT(ADDRESS($J178,33))))),INDIRECT(ADDRESS($J178,COLUMN())),0),0),IF($K178&gt;0,IF(AND(INDIRECT(ADDRESS($K178,44))=0,INDIRECT(ADDRESS($K178,38))="UL",ISERROR(SEARCH("Rear",INDIRECT(ADDRESS($K178,33)))),ISERROR(SEARCH("Side",INDIRECT(ADDRESS($K178,33))))),INDIRECT(ADDRESS($K178,COLUMN())),0),0),IF($L178&gt;0,IF(AND(INDIRECT(ADDRESS($L178,44))=0,INDIRECT(ADDRESS($L178,38))="UL",ISERROR(SEARCH("Rear",INDIRECT(ADDRESS($L178,33)))),ISERROR(SEARCH("Side",INDIRECT(ADDRESS($L178,33))))),INDIRECT(ADDRESS($L178,COLUMN())),0),0),IF($M178&gt;0,IF(AND(INDIRECT(ADDRESS($M178,44))=0,INDIRECT(ADDRESS($M178,38))="UL",ISERROR(SEARCH("Rear",INDIRECT(ADDRESS($M178,33)))),ISERROR(SEARCH("Side",INDIRECT(ADDRESS($M178,33))))),INDIRECT(ADDRESS($M178,COLUMN())),0),0))</f>
        <v>1.7222222222222223</v>
      </c>
      <c r="AX178" s="57" cm="1">
        <f t="array" aca="1" ref="AX178" ca="1">SUM(IF($C178&gt;0,IF(AND(INDIRECT(ADDRESS($C178,44))=0,INDIRECT(ADDRESS($C178,38))="UL",ISERROR(SEARCH("Rear",INDIRECT(ADDRESS($C178,33)))),ISERROR(SEARCH("Side",INDIRECT(ADDRESS($C178,33))))),INDIRECT(ADDRESS($C178,COLUMN())),0),0),IF($D178&gt;0,IF(AND(INDIRECT(ADDRESS($D178,44))=0,INDIRECT(ADDRESS($D178,38))="UL",ISERROR(SEARCH("Rear",INDIRECT(ADDRESS($D178,33)))),ISERROR(SEARCH("Side",INDIRECT(ADDRESS($D178,33))))),INDIRECT(ADDRESS($D178,COLUMN())),0),0),IF($E178&gt;0,IF(AND(INDIRECT(ADDRESS($E178,44))=0,INDIRECT(ADDRESS($E178,38))="UL",ISERROR(SEARCH("Rear",INDIRECT(ADDRESS($E178,33)))),ISERROR(SEARCH("Side",INDIRECT(ADDRESS($E178,33))))),INDIRECT(ADDRESS($E178,COLUMN())),0),0),IF($F178&gt;0,IF(AND(INDIRECT(ADDRESS($F178,44))=0,INDIRECT(ADDRESS($F178,38))="UL",ISERROR(SEARCH("Rear",INDIRECT(ADDRESS($F178,33)))),ISERROR(SEARCH("Side",INDIRECT(ADDRESS($F178,33))))),INDIRECT(ADDRESS($F178,COLUMN())),0),0),IF($G178&gt;0,IF(AND(INDIRECT(ADDRESS($G178,44))=0,INDIRECT(ADDRESS($G178,38))="UL",ISERROR(SEARCH("Rear",INDIRECT(ADDRESS($G178,33)))),ISERROR(SEARCH("Side",INDIRECT(ADDRESS($G178,33))))),INDIRECT(ADDRESS($G178,COLUMN())),0),0),IF($H178&gt;0,IF(AND(INDIRECT(ADDRESS($H178,44))=0,INDIRECT(ADDRESS($H178,38))="UL",ISERROR(SEARCH("Rear",INDIRECT(ADDRESS($H178,33)))),ISERROR(SEARCH("Side",INDIRECT(ADDRESS($H178,33))))),INDIRECT(ADDRESS($H178,COLUMN())),0),0),IF($I178&gt;0,IF(AND(INDIRECT(ADDRESS($I178,44))=0,INDIRECT(ADDRESS($I178,38))="UL",ISERROR(SEARCH("Rear",INDIRECT(ADDRESS($I178,33)))),ISERROR(SEARCH("Side",INDIRECT(ADDRESS($I178,33))))),INDIRECT(ADDRESS($I178,COLUMN())),0),0),IF($J178&gt;0,IF(AND(INDIRECT(ADDRESS($J178,44))=0,INDIRECT(ADDRESS($J178,38))="UL",ISERROR(SEARCH("Rear",INDIRECT(ADDRESS($J178,33)))),ISERROR(SEARCH("Side",INDIRECT(ADDRESS($J178,33))))),INDIRECT(ADDRESS($J178,COLUMN())),0),0),IF($K178&gt;0,IF(AND(INDIRECT(ADDRESS($K178,44))=0,INDIRECT(ADDRESS($K178,38))="UL",ISERROR(SEARCH("Rear",INDIRECT(ADDRESS($K178,33)))),ISERROR(SEARCH("Side",INDIRECT(ADDRESS($K178,33))))),INDIRECT(ADDRESS($K178,COLUMN())),0),0),IF($L178&gt;0,IF(AND(INDIRECT(ADDRESS($L178,44))=0,INDIRECT(ADDRESS($L178,38))="UL",ISERROR(SEARCH("Rear",INDIRECT(ADDRESS($L178,33)))),ISERROR(SEARCH("Side",INDIRECT(ADDRESS($L178,33))))),INDIRECT(ADDRESS($L178,COLUMN())),0),0),IF($M178&gt;0,IF(AND(INDIRECT(ADDRESS($M178,44))=0,INDIRECT(ADDRESS($M178,38))="UL",ISERROR(SEARCH("Rear",INDIRECT(ADDRESS($M178,33)))),ISERROR(SEARCH("Side",INDIRECT(ADDRESS($M178,33))))),INDIRECT(ADDRESS($M178,COLUMN())),0),0))</f>
        <v>0</v>
      </c>
      <c r="AY178" s="58">
        <f t="shared" ca="1" si="124"/>
        <v>1.7222222222222223</v>
      </c>
      <c r="AZ178" s="58">
        <f t="shared" ca="1" si="125"/>
        <v>1.0185185185185184</v>
      </c>
      <c r="BA178" s="58" cm="1">
        <f t="array" aca="1" ref="BA178" ca="1">SUM(IF($C178&gt;0,IF(AND(INDIRECT(ADDRESS($C178,44))=0,INDIRECT(ADDRESS($C178,38))="UL"),INDIRECT(ADDRESS($C178,COLUMN())),0),0),IF($D178&gt;0,IF(AND(INDIRECT(ADDRESS($D178,44))=0,INDIRECT(ADDRESS($D178,38))="UL"),INDIRECT(ADDRESS($D178,COLUMN())),0),0),IF($E178&gt;0,IF(AND(INDIRECT(ADDRESS($E178,44))=0,INDIRECT(ADDRESS($E178,38))="UL"),INDIRECT(ADDRESS($E178,COLUMN())),0),0),IF($F178&gt;0,IF(AND(INDIRECT(ADDRESS($F178,44))=0,INDIRECT(ADDRESS($F178,38))="UL"),INDIRECT(ADDRESS($F178,COLUMN())),0),0),IF($G178&gt;0,IF(AND(INDIRECT(ADDRESS($G178,44))=0,INDIRECT(ADDRESS($G178,38))="UL"),INDIRECT(ADDRESS($G178,COLUMN())),0),0),IF($H178&gt;0,IF(AND(INDIRECT(ADDRESS($H178,44))=0,INDIRECT(ADDRESS($H178,38))="UL"),INDIRECT(ADDRESS($H178,COLUMN())),0),0),IF($I178&gt;0,IF(AND(INDIRECT(ADDRESS($I178,44))=0,INDIRECT(ADDRESS($I178,38))="UL"),INDIRECT(ADDRESS($I178,COLUMN())),0),0),IF($J178&gt;0,IF(AND(INDIRECT(ADDRESS($J178,44))=0,INDIRECT(ADDRESS($J178,38))="UL"),INDIRECT(ADDRESS($J178,COLUMN())),0),0),IF($K178&gt;0,IF(AND(INDIRECT(ADDRESS($K178,44))=0,INDIRECT(ADDRESS($K178,38))="UL"),INDIRECT(ADDRESS($K178,COLUMN())),0),0),IF($L178&gt;0,IF(AND(INDIRECT(ADDRESS($L178,44))=0,INDIRECT(ADDRESS($L178,38))="UL"),INDIRECT(ADDRESS($L178,COLUMN())),0),0),IF($M178&gt;0,IF(AND(INDIRECT(ADDRESS($M178,44))=0,INDIRECT(ADDRESS($M178,38))="UL"),INDIRECT(ADDRESS($M178,COLUMN())),0),0))</f>
        <v>0.68712522045855384</v>
      </c>
      <c r="BB178" s="58" cm="1">
        <f t="array" aca="1" ref="BB178" ca="1">SUM(IF($C178&gt;0,IF(AND(INDIRECT(ADDRESS($C178,44))=0,INDIRECT(ADDRESS($C178,38))="UL"),INDIRECT(ADDRESS($C178,COLUMN())),0),0),IF($D178&gt;0,IF(AND(INDIRECT(ADDRESS($D178,44))=0,INDIRECT(ADDRESS($D178,38))="UL"),INDIRECT(ADDRESS($D178,COLUMN())),0),0),IF($E178&gt;0,IF(AND(INDIRECT(ADDRESS($E178,44))=0,INDIRECT(ADDRESS($E178,38))="UL"),INDIRECT(ADDRESS($E178,COLUMN())),0),0),IF($F178&gt;0,IF(AND(INDIRECT(ADDRESS($F178,44))=0,INDIRECT(ADDRESS($F178,38))="UL"),INDIRECT(ADDRESS($F178,COLUMN())),0),0),IF($G178&gt;0,IF(AND(INDIRECT(ADDRESS($G178,44))=0,INDIRECT(ADDRESS($G178,38))="UL"),INDIRECT(ADDRESS($G178,COLUMN())),0),0),IF($H178&gt;0,IF(AND(INDIRECT(ADDRESS($H178,44))=0,INDIRECT(ADDRESS($H178,38))="UL"),INDIRECT(ADDRESS($H178,COLUMN())),0),0),IF($I178&gt;0,IF(AND(INDIRECT(ADDRESS($I178,44))=0,INDIRECT(ADDRESS($I178,38))="UL"),INDIRECT(ADDRESS($I178,COLUMN())),0),0),IF($J178&gt;0,IF(AND(INDIRECT(ADDRESS($J178,44))=0,INDIRECT(ADDRESS($J178,38))="UL"),INDIRECT(ADDRESS($J178,COLUMN())),0),0),IF($K178&gt;0,IF(AND(INDIRECT(ADDRESS($K178,44))=0,INDIRECT(ADDRESS($K178,38))="UL"),INDIRECT(ADDRESS($K178,COLUMN())),0),0),IF($L178&gt;0,IF(AND(INDIRECT(ADDRESS($L178,44))=0,INDIRECT(ADDRESS($L178,38))="UL"),INDIRECT(ADDRESS($L178,COLUMN())),0),0),IF($M178&gt;0,IF(AND(INDIRECT(ADDRESS($M178,44))=0,INDIRECT(ADDRESS($M178,38))="UL"),INDIRECT(ADDRESS($M178,COLUMN())),0),0))</f>
        <v>0.63830687830687827</v>
      </c>
      <c r="BC178" s="58" cm="1">
        <f t="array" aca="1" ref="BC178" ca="1">SUM(IF($C178&gt;0,IF(AND(INDIRECT(ADDRESS($C178,44))=0,INDIRECT(ADDRESS($C178,38))="UL"),INDIRECT(ADDRESS($C178,COLUMN())),0),0),IF($D178&gt;0,IF(AND(INDIRECT(ADDRESS($D178,44))=0,INDIRECT(ADDRESS($D178,38))="UL"),INDIRECT(ADDRESS($D178,COLUMN())),0),0),IF($E178&gt;0,IF(AND(INDIRECT(ADDRESS($E178,44))=0,INDIRECT(ADDRESS($E178,38))="UL"),INDIRECT(ADDRESS($E178,COLUMN())),0),0),IF($F178&gt;0,IF(AND(INDIRECT(ADDRESS($F178,44))=0,INDIRECT(ADDRESS($F178,38))="UL"),INDIRECT(ADDRESS($F178,COLUMN())),0),0),IF($G178&gt;0,IF(AND(INDIRECT(ADDRESS($G178,44))=0,INDIRECT(ADDRESS($G178,38))="UL"),INDIRECT(ADDRESS($G178,COLUMN())),0),0),IF($H178&gt;0,IF(AND(INDIRECT(ADDRESS($H178,44))=0,INDIRECT(ADDRESS($H178,38))="UL"),INDIRECT(ADDRESS($H178,COLUMN())),0),0),IF($I178&gt;0,IF(AND(INDIRECT(ADDRESS($I178,44))=0,INDIRECT(ADDRESS($I178,38))="UL"),INDIRECT(ADDRESS($I178,COLUMN())),0),0),IF($J178&gt;0,IF(AND(INDIRECT(ADDRESS($J178,44))=0,INDIRECT(ADDRESS($J178,38))="UL"),INDIRECT(ADDRESS($J178,COLUMN())),0),0),IF($K178&gt;0,IF(AND(INDIRECT(ADDRESS($K178,44))=0,INDIRECT(ADDRESS($K178,38))="UL"),INDIRECT(ADDRESS($K178,COLUMN())),0),0),IF($L178&gt;0,IF(AND(INDIRECT(ADDRESS($L178,44))=0,INDIRECT(ADDRESS($L178,38))="UL"),INDIRECT(ADDRESS($L178,COLUMN())),0),0),IF($M178&gt;0,IF(AND(INDIRECT(ADDRESS($M178,44))=0,INDIRECT(ADDRESS($M178,38))="UL"),INDIRECT(ADDRESS($M178,COLUMN())),0),0))</f>
        <v>0.35597883597883595</v>
      </c>
      <c r="BD178" s="58" cm="1">
        <f t="array" aca="1" ref="BD178" ca="1">SUM(IF($C178&gt;0,IF(AND(INDIRECT(ADDRESS($C178,44))=0,INDIRECT(ADDRESS($C178,38))="UL"),INDIRECT(ADDRESS($C178,COLUMN())),0),0),IF($D178&gt;0,IF(AND(INDIRECT(ADDRESS($D178,44))=0,INDIRECT(ADDRESS($D178,38))="UL"),INDIRECT(ADDRESS($D178,COLUMN())),0),0),IF($E178&gt;0,IF(AND(INDIRECT(ADDRESS($E178,44))=0,INDIRECT(ADDRESS($E178,38))="UL"),INDIRECT(ADDRESS($E178,COLUMN())),0),0),IF($F178&gt;0,IF(AND(INDIRECT(ADDRESS($F178,44))=0,INDIRECT(ADDRESS($F178,38))="UL"),INDIRECT(ADDRESS($F178,COLUMN())),0),0),IF($G178&gt;0,IF(AND(INDIRECT(ADDRESS($G178,44))=0,INDIRECT(ADDRESS($G178,38))="UL"),INDIRECT(ADDRESS($G178,COLUMN())),0),0),IF($H178&gt;0,IF(AND(INDIRECT(ADDRESS($H178,44))=0,INDIRECT(ADDRESS($H178,38))="UL"),INDIRECT(ADDRESS($H178,COLUMN())),0),0),IF($I178&gt;0,IF(AND(INDIRECT(ADDRESS($I178,44))=0,INDIRECT(ADDRESS($I178,38))="UL"),INDIRECT(ADDRESS($I178,COLUMN())),0),0),IF($J178&gt;0,IF(AND(INDIRECT(ADDRESS($J178,44))=0,INDIRECT(ADDRESS($J178,38))="UL"),INDIRECT(ADDRESS($J178,COLUMN())),0),0),IF($K178&gt;0,IF(AND(INDIRECT(ADDRESS($K178,44))=0,INDIRECT(ADDRESS($K178,38))="UL"),INDIRECT(ADDRESS($K178,COLUMN())),0),0),IF($L178&gt;0,IF(AND(INDIRECT(ADDRESS($L178,44))=0,INDIRECT(ADDRESS($L178,38))="UL"),INDIRECT(ADDRESS($L178,COLUMN())),0),0),IF($M178&gt;0,IF(AND(INDIRECT(ADDRESS($M178,44))=0,INDIRECT(ADDRESS($M178,38))="UL"),INDIRECT(ADDRESS($M178,COLUMN())),0),0))</f>
        <v>0.8475485008818342</v>
      </c>
      <c r="BE178" s="57">
        <f t="shared" ca="1" si="126"/>
        <v>0.63830687830687827</v>
      </c>
      <c r="BF178" s="57" cm="1">
        <f t="array" aca="1" ref="BF178" ca="1">SUM(IF($C178&gt;0,IF(INDIRECT(ADDRESS($C178,45))=1,INDIRECT(ADDRESS($C178,52))*INDIRECT(ADDRESS($C178,42))/5,0),0), IF($D178&gt;0,IF(INDIRECT(ADDRESS($D178,45))=1,INDIRECT(ADDRESS($D178,52))*INDIRECT(ADDRESS($D178,42))/5,0),0), IF($E178&gt;0,IF(INDIRECT(ADDRESS($E178,45))=1,INDIRECT(ADDRESS($E178,52))*INDIRECT(ADDRESS($E178,42))/5,0),0), IF($F178&gt;0,IF(INDIRECT(ADDRESS($F178,45))=1,INDIRECT(ADDRESS($F178,52))*INDIRECT(ADDRESS($F178,42))/5,0),0), IF($G178&gt;0,IF(INDIRECT(ADDRESS($G178,45))=1,INDIRECT(ADDRESS($G178,52))*INDIRECT(ADDRESS($G178,42))/5,0),0), IF($H178&gt;0,IF(INDIRECT(ADDRESS($H178,45))=1,INDIRECT(ADDRESS($H178,52))*INDIRECT(ADDRESS($H178,42))/5,0),0)
)*$BF$296/100</f>
        <v>1.6666666666666666E-2</v>
      </c>
      <c r="BG178" s="19">
        <v>1</v>
      </c>
      <c r="BH178" s="57" cm="1">
        <f t="array" aca="1" ref="BH178" ca="1">SUM(IF($C178&gt;0,IF(AND(INDIRECT(ADDRESS($C178,44))=0,INDIRECT(ADDRESS($C178,38))&lt;&gt;"UL"),INDIRECT(ADDRESS($C178,COLUMN()-12)),0),0), IF($D178&gt;0,IF(AND(INDIRECT(ADDRESS($D178,44))=0,INDIRECT(ADDRESS($D178,38))&lt;&gt;"UL"),INDIRECT(ADDRESS($D178,COLUMN()-12)),0),0), IF($E178&gt;0,IF(AND(INDIRECT(ADDRESS($E178,44))=0,INDIRECT(ADDRESS($E178,38))&lt;&gt;"UL"),INDIRECT(ADDRESS($E178,COLUMN()-12)),0),0), IF($F178&gt;0,IF(AND(INDIRECT(ADDRESS($F178,44))=0,INDIRECT(ADDRESS($F178,38))&lt;&gt;"UL"),INDIRECT(ADDRESS($F178,COLUMN()-12)),0),0), IF($G178&gt;0,IF(AND(INDIRECT(ADDRESS($G178,44))=0,INDIRECT(ADDRESS($G178,38))&lt;&gt;"UL"),INDIRECT(ADDRESS($G178,COLUMN()-12)),0),0), IF($H178&gt;0,IF(AND(INDIRECT(ADDRESS($H178,44))=0,INDIRECT(ADDRESS($H178,38))&lt;&gt;"UL"),INDIRECT(ADDRESS($H178,COLUMN()-12)),0),0), IF($I178&gt;0,IF(AND(INDIRECT(ADDRESS($I178,44))=0,INDIRECT(ADDRESS($I178,38))&lt;&gt;"UL"),INDIRECT(ADDRESS($I178,COLUMN()-12)),0),0), IF($J178&gt;0,IF(AND(INDIRECT(ADDRESS($J178,44))=0,INDIRECT(ADDRESS($J178,38))&lt;&gt;"UL"),INDIRECT(ADDRESS($J178,COLUMN()-12)),0),0), IF($K178&gt;0,IF(AND(INDIRECT(ADDRESS($K178,44))=0,INDIRECT(ADDRESS($K178,38))&lt;&gt;"UL"),INDIRECT(ADDRESS($K178,COLUMN()-12)),0),0), IF($L178&gt;0,IF(AND(INDIRECT(ADDRESS($L178,44))=0,INDIRECT(ADDRESS($L178,38))&lt;&gt;"UL"),INDIRECT(ADDRESS($L178,COLUMN()-12)),0),0), IF($M178&gt;0,IF(AND(INDIRECT(ADDRESS($M178,44))=0,INDIRECT(ADDRESS($M178,38))&lt;&gt;"UL"),INDIRECT(ADDRESS($M178,COLUMN()-12)),0),0))</f>
        <v>0</v>
      </c>
      <c r="BI178" s="57" cm="1">
        <f t="array" aca="1" ref="BI178" ca="1">SUM(IF($C178&gt;0,IF(AND(INDIRECT(ADDRESS($C178,44))=0,INDIRECT(ADDRESS($C178,38))&lt;&gt;"UL"),INDIRECT(ADDRESS($C178,COLUMN()-12)),0),0), IF($D178&gt;0,IF(AND(INDIRECT(ADDRESS($D178,44))=0,INDIRECT(ADDRESS($D178,38))&lt;&gt;"UL"),INDIRECT(ADDRESS($D178,COLUMN()-12)),0),0), IF($E178&gt;0,IF(AND(INDIRECT(ADDRESS($E178,44))=0,INDIRECT(ADDRESS($E178,38))&lt;&gt;"UL"),INDIRECT(ADDRESS($E178,COLUMN()-12)),0),0), IF($F178&gt;0,IF(AND(INDIRECT(ADDRESS($F178,44))=0,INDIRECT(ADDRESS($F178,38))&lt;&gt;"UL"),INDIRECT(ADDRESS($F178,COLUMN()-12)),0),0), IF($G178&gt;0,IF(AND(INDIRECT(ADDRESS($G178,44))=0,INDIRECT(ADDRESS($G178,38))&lt;&gt;"UL"),INDIRECT(ADDRESS($G178,COLUMN()-12)),0),0), IF($H178&gt;0,IF(AND(INDIRECT(ADDRESS($H178,44))=0,INDIRECT(ADDRESS($H178,38))&lt;&gt;"UL"),INDIRECT(ADDRESS($H178,COLUMN()-12)),0),0), IF($I178&gt;0,IF(AND(INDIRECT(ADDRESS($I178,44))=0,INDIRECT(ADDRESS($I178,38))&lt;&gt;"UL"),INDIRECT(ADDRESS($I178,COLUMN()-12)),0),0), IF($J178&gt;0,IF(AND(INDIRECT(ADDRESS($J178,44))=0,INDIRECT(ADDRESS($J178,38))&lt;&gt;"UL"),INDIRECT(ADDRESS($J178,COLUMN()-12)),0),0), IF($K178&gt;0,IF(AND(INDIRECT(ADDRESS($K178,44))=0,INDIRECT(ADDRESS($K178,38))&lt;&gt;"UL"),INDIRECT(ADDRESS($K178,COLUMN()-12)),0),0), IF($L178&gt;0,IF(AND(INDIRECT(ADDRESS($L178,44))=0,INDIRECT(ADDRESS($L178,38))&lt;&gt;"UL"),INDIRECT(ADDRESS($L178,COLUMN()-12)),0),0), IF($M178&gt;0,IF(AND(INDIRECT(ADDRESS($M178,44))=0,INDIRECT(ADDRESS($M178,38))&lt;&gt;"UL"),INDIRECT(ADDRESS($M178,COLUMN()-12)),0),0))</f>
        <v>2.2222222222222219</v>
      </c>
      <c r="BJ178" s="57" cm="1">
        <f t="array" aca="1" ref="BJ178" ca="1">SUM(IF($C178&gt;0,IF(AND(INDIRECT(ADDRESS($C178,44))=0,INDIRECT(ADDRESS($C178,38))&lt;&gt;"UL"),INDIRECT(ADDRESS($C178,COLUMN()-12)),0),0), IF($D178&gt;0,IF(AND(INDIRECT(ADDRESS($D178,44))=0,INDIRECT(ADDRESS($D178,38))&lt;&gt;"UL"),INDIRECT(ADDRESS($D178,COLUMN()-12)),0),0), IF($E178&gt;0,IF(AND(INDIRECT(ADDRESS($E178,44))=0,INDIRECT(ADDRESS($E178,38))&lt;&gt;"UL"),INDIRECT(ADDRESS($E178,COLUMN()-12)),0),0), IF($F178&gt;0,IF(AND(INDIRECT(ADDRESS($F178,44))=0,INDIRECT(ADDRESS($F178,38))&lt;&gt;"UL"),INDIRECT(ADDRESS($F178,COLUMN()-12)),0),0), IF($G178&gt;0,IF(AND(INDIRECT(ADDRESS($G178,44))=0,INDIRECT(ADDRESS($G178,38))&lt;&gt;"UL"),INDIRECT(ADDRESS($G178,COLUMN()-12)),0),0), IF($H178&gt;0,IF(AND(INDIRECT(ADDRESS($H178,44))=0,INDIRECT(ADDRESS($H178,38))&lt;&gt;"UL"),INDIRECT(ADDRESS($H178,COLUMN()-12)),0),0), IF($I178&gt;0,IF(AND(INDIRECT(ADDRESS($I178,44))=0,INDIRECT(ADDRESS($I178,38))&lt;&gt;"UL"),INDIRECT(ADDRESS($I178,COLUMN()-12)),0),0), IF($J178&gt;0,IF(AND(INDIRECT(ADDRESS($J178,44))=0,INDIRECT(ADDRESS($J178,38))&lt;&gt;"UL"),INDIRECT(ADDRESS($J178,COLUMN()-12)),0),0), IF($K178&gt;0,IF(AND(INDIRECT(ADDRESS($K178,44))=0,INDIRECT(ADDRESS($K178,38))&lt;&gt;"UL"),INDIRECT(ADDRESS($K178,COLUMN()-12)),0),0), IF($L178&gt;0,IF(AND(INDIRECT(ADDRESS($L178,44))=0,INDIRECT(ADDRESS($L178,38))&lt;&gt;"UL"),INDIRECT(ADDRESS($L178,COLUMN()-12)),0),0), IF($M178&gt;0,IF(AND(INDIRECT(ADDRESS($M178,44))=0,INDIRECT(ADDRESS($M178,38))&lt;&gt;"UL"),INDIRECT(ADDRESS($M178,COLUMN()-12)),0),0))</f>
        <v>2.2222222222222219</v>
      </c>
      <c r="BK178" s="57">
        <f t="shared" ca="1" si="127"/>
        <v>2.2222222222222219</v>
      </c>
      <c r="BL178" s="58">
        <f t="shared" ca="1" si="128"/>
        <v>1.4814814814814812</v>
      </c>
      <c r="BM178" s="57" cm="1">
        <f t="array" aca="1" ref="BM178" ca="1">SUM(IF($C178&gt;0,IF(AND(INDIRECT(ADDRESS($C178,44))=0,INDIRECT(ADDRESS($C178,38))&lt;&gt;"UL"),INDIRECT(ADDRESS($C178,COLUMN()-12)),0),0), IF($D178&gt;0,IF(AND(INDIRECT(ADDRESS($D178,44))=0,INDIRECT(ADDRESS($D178,38))&lt;&gt;"UL"),INDIRECT(ADDRESS($D178,COLUMN()-12)),0),0), IF($E178&gt;0,IF(AND(INDIRECT(ADDRESS($E178,44))=0,INDIRECT(ADDRESS($E178,38))&lt;&gt;"UL"),INDIRECT(ADDRESS($E178,COLUMN()-12)),0),0), IF($F178&gt;0,IF(AND(INDIRECT(ADDRESS($F178,44))=0,INDIRECT(ADDRESS($F178,38))&lt;&gt;"UL"),INDIRECT(ADDRESS($F178,COLUMN()-12)),0),0), IF($G178&gt;0,IF(AND(INDIRECT(ADDRESS($G178,44))=0,INDIRECT(ADDRESS($G178,38))&lt;&gt;"UL"),INDIRECT(ADDRESS($G178,COLUMN()-12)),0),0), IF($H178&gt;0,IF(AND(INDIRECT(ADDRESS($H178,44))=0,INDIRECT(ADDRESS($H178,38))&lt;&gt;"UL"),INDIRECT(ADDRESS($H178,COLUMN()-12)),0),0), IF($I178&gt;0,IF(AND(INDIRECT(ADDRESS($I178,44))=0,INDIRECT(ADDRESS($I178,38))&lt;&gt;"UL"),INDIRECT(ADDRESS($I178,COLUMN()-12)),0),0), IF($J178&gt;0,IF(AND(INDIRECT(ADDRESS($J178,44))=0,INDIRECT(ADDRESS($J178,38))&lt;&gt;"UL"),INDIRECT(ADDRESS($J178,COLUMN()-12)),0),0), IF($K178&gt;0,IF(AND(INDIRECT(ADDRESS($K178,44))=0,INDIRECT(ADDRESS($K178,38))&lt;&gt;"UL"),INDIRECT(ADDRESS($K178,COLUMN()-11)),0),0), IF($L178&gt;0,IF(AND(INDIRECT(ADDRESS($L178,44))=0,INDIRECT(ADDRESS($L178,38))&lt;&gt;"UL"),INDIRECT(ADDRESS($L178,COLUMN()-11)),0),0), IF($M178&gt;0,IF(AND(INDIRECT(ADDRESS($M178,44))=0,INDIRECT(ADDRESS($M178,38))&lt;&gt;"UL"),INDIRECT(ADDRESS($M178,COLUMN()-11)),0),0))</f>
        <v>0.88888888888888873</v>
      </c>
      <c r="BN178" s="57" cm="1">
        <f t="array" aca="1" ref="BN178" ca="1">SUM(IF($C178&gt;0,IF(AND(INDIRECT(ADDRESS($C178,44))=0,INDIRECT(ADDRESS($C178,38))&lt;&gt;"UL"),INDIRECT(ADDRESS($C178,COLUMN()-12)),0),0), IF($D178&gt;0,IF(AND(INDIRECT(ADDRESS($D178,44))=0,INDIRECT(ADDRESS($D178,38))&lt;&gt;"UL"),INDIRECT(ADDRESS($D178,COLUMN()-12)),0),0), IF($E178&gt;0,IF(AND(INDIRECT(ADDRESS($E178,44))=0,INDIRECT(ADDRESS($E178,38))&lt;&gt;"UL"),INDIRECT(ADDRESS($E178,COLUMN()-12)),0),0), IF($F178&gt;0,IF(AND(INDIRECT(ADDRESS($F178,44))=0,INDIRECT(ADDRESS($F178,38))&lt;&gt;"UL"),INDIRECT(ADDRESS($F178,COLUMN()-12)),0),0), IF($G178&gt;0,IF(AND(INDIRECT(ADDRESS($G178,44))=0,INDIRECT(ADDRESS($G178,38))&lt;&gt;"UL"),INDIRECT(ADDRESS($G178,COLUMN()-12)),0),0), IF($H178&gt;0,IF(AND(INDIRECT(ADDRESS($H178,44))=0,INDIRECT(ADDRESS($H178,38))&lt;&gt;"UL"),INDIRECT(ADDRESS($H178,COLUMN()-12)),0),0), IF($I178&gt;0,IF(AND(INDIRECT(ADDRESS($I178,44))=0,INDIRECT(ADDRESS($I178,38))&lt;&gt;"UL"),INDIRECT(ADDRESS($I178,COLUMN()-12)),0),0), IF($J178&gt;0,IF(AND(INDIRECT(ADDRESS($J178,44))=0,INDIRECT(ADDRESS($J178,38))&lt;&gt;"UL"),INDIRECT(ADDRESS($J178,COLUMN()-12)),0),0), IF($K178&gt;0,IF(AND(INDIRECT(ADDRESS($K178,44))=0,INDIRECT(ADDRESS($K178,38))&lt;&gt;"UL"),INDIRECT(ADDRESS($K178,COLUMN()-11)),0),0), IF($L178&gt;0,IF(AND(INDIRECT(ADDRESS($L178,44))=0,INDIRECT(ADDRESS($L178,38))&lt;&gt;"UL"),INDIRECT(ADDRESS($L178,COLUMN()-11)),0),0), IF($M178&gt;0,IF(AND(INDIRECT(ADDRESS($M178,44))=0,INDIRECT(ADDRESS($M178,38))&lt;&gt;"UL"),INDIRECT(ADDRESS($M178,COLUMN()-11)),0),0))</f>
        <v>0.29629629629629622</v>
      </c>
      <c r="BO178" s="57" cm="1">
        <f t="array" aca="1" ref="BO178" ca="1">SUM(IF($C178&gt;0,IF(AND(INDIRECT(ADDRESS($C178,44))=0,INDIRECT(ADDRESS($C178,38))&lt;&gt;"UL"),INDIRECT(ADDRESS($C178,COLUMN()-12)),0),0), IF($D178&gt;0,IF(AND(INDIRECT(ADDRESS($D178,44))=0,INDIRECT(ADDRESS($D178,38))&lt;&gt;"UL"),INDIRECT(ADDRESS($D178,COLUMN()-12)),0),0), IF($E178&gt;0,IF(AND(INDIRECT(ADDRESS($E178,44))=0,INDIRECT(ADDRESS($E178,38))&lt;&gt;"UL"),INDIRECT(ADDRESS($E178,COLUMN()-12)),0),0), IF($F178&gt;0,IF(AND(INDIRECT(ADDRESS($F178,44))=0,INDIRECT(ADDRESS($F178,38))&lt;&gt;"UL"),INDIRECT(ADDRESS($F178,COLUMN()-12)),0),0), IF($G178&gt;0,IF(AND(INDIRECT(ADDRESS($G178,44))=0,INDIRECT(ADDRESS($G178,38))&lt;&gt;"UL"),INDIRECT(ADDRESS($G178,COLUMN()-12)),0),0), IF($H178&gt;0,IF(AND(INDIRECT(ADDRESS($H178,44))=0,INDIRECT(ADDRESS($H178,38))&lt;&gt;"UL"),INDIRECT(ADDRESS($H178,COLUMN()-12)),0),0), IF($I178&gt;0,IF(AND(INDIRECT(ADDRESS($I178,44))=0,INDIRECT(ADDRESS($I178,38))&lt;&gt;"UL"),INDIRECT(ADDRESS($I178,COLUMN()-12)),0),0), IF($J178&gt;0,IF(AND(INDIRECT(ADDRESS($J178,44))=0,INDIRECT(ADDRESS($J178,38))&lt;&gt;"UL"),INDIRECT(ADDRESS($J178,COLUMN()-12)),0),0), IF($K178&gt;0,IF(AND(INDIRECT(ADDRESS($K178,44))=0,INDIRECT(ADDRESS($K178,38))&lt;&gt;"UL"),INDIRECT(ADDRESS($K178,COLUMN()-11)),0),0), IF($L178&gt;0,IF(AND(INDIRECT(ADDRESS($L178,44))=0,INDIRECT(ADDRESS($L178,38))&lt;&gt;"UL"),INDIRECT(ADDRESS($L178,COLUMN()-11)),0),0), IF($M178&gt;0,IF(AND(INDIRECT(ADDRESS($M178,44))=0,INDIRECT(ADDRESS($M178,38))&lt;&gt;"UL"),INDIRECT(ADDRESS($M178,COLUMN()-11)),0),0))</f>
        <v>0.59259259259259245</v>
      </c>
      <c r="BP178" s="57" cm="1">
        <f t="array" aca="1" ref="BP178" ca="1">SUM(IF($C178&gt;0,IF(AND(INDIRECT(ADDRESS($C178,44))=0,INDIRECT(ADDRESS($C178,38))&lt;&gt;"UL"),INDIRECT(ADDRESS($C178,COLUMN()-12)),0),0), IF($D178&gt;0,IF(AND(INDIRECT(ADDRESS($D178,44))=0,INDIRECT(ADDRESS($D178,38))&lt;&gt;"UL"),INDIRECT(ADDRESS($D178,COLUMN()-12)),0),0), IF($E178&gt;0,IF(AND(INDIRECT(ADDRESS($E178,44))=0,INDIRECT(ADDRESS($E178,38))&lt;&gt;"UL"),INDIRECT(ADDRESS($E178,COLUMN()-12)),0),0), IF($F178&gt;0,IF(AND(INDIRECT(ADDRESS($F178,44))=0,INDIRECT(ADDRESS($F178,38))&lt;&gt;"UL"),INDIRECT(ADDRESS($F178,COLUMN()-12)),0),0), IF($G178&gt;0,IF(AND(INDIRECT(ADDRESS($G178,44))=0,INDIRECT(ADDRESS($G178,38))&lt;&gt;"UL"),INDIRECT(ADDRESS($G178,COLUMN()-12)),0),0), IF($H178&gt;0,IF(AND(INDIRECT(ADDRESS($H178,44))=0,INDIRECT(ADDRESS($H178,38))&lt;&gt;"UL"),INDIRECT(ADDRESS($H178,COLUMN()-12)),0),0), IF($I178&gt;0,IF(AND(INDIRECT(ADDRESS($I178,44))=0,INDIRECT(ADDRESS($I178,38))&lt;&gt;"UL"),INDIRECT(ADDRESS($I178,COLUMN()-12)),0),0), IF($J178&gt;0,IF(AND(INDIRECT(ADDRESS($J178,44))=0,INDIRECT(ADDRESS($J178,38))&lt;&gt;"UL"),INDIRECT(ADDRESS($J178,COLUMN()-12)),0),0), IF($K178&gt;0,IF(AND(INDIRECT(ADDRESS($K178,44))=0,INDIRECT(ADDRESS($K178,38))&lt;&gt;"UL"),INDIRECT(ADDRESS($K178,COLUMN()-11)),0),0), IF($L178&gt;0,IF(AND(INDIRECT(ADDRESS($L178,44))=0,INDIRECT(ADDRESS($L178,38))&lt;&gt;"UL"),INDIRECT(ADDRESS($L178,COLUMN()-11)),0),0), IF($M178&gt;0,IF(AND(INDIRECT(ADDRESS($M178,44))=0,INDIRECT(ADDRESS($M178,38))&lt;&gt;"UL"),INDIRECT(ADDRESS($M178,COLUMN()-11)),0),0))</f>
        <v>0.59259259259259245</v>
      </c>
      <c r="BQ178" s="57">
        <f t="shared" ca="1" si="129"/>
        <v>0.29629629629629622</v>
      </c>
      <c r="BR178" s="161">
        <f t="shared" ca="1" si="130"/>
        <v>75.214646679155265</v>
      </c>
      <c r="BS178" s="56"/>
      <c r="BT178" s="56">
        <f t="shared" ca="1" si="131"/>
        <v>4.9563898647877203</v>
      </c>
      <c r="BU178" s="77">
        <f t="shared" ca="1" si="132"/>
        <v>0.13043131223125579</v>
      </c>
      <c r="BV178" s="57" t="s">
        <v>34</v>
      </c>
      <c r="BW178" s="57" cm="1">
        <f t="array" aca="1" ref="BW178" ca="1">SUM(IF($C178&gt;0,IF(AND(INDIRECT(ADDRESS($C178,44))=0,INDIRECT(ADDRESS($C178,38))="UL",ISERROR(SEARCH("Rear",INDIRECT(ADDRESS($C178,33)))),ISERROR(SEARCH("Side",INDIRECT(ADDRESS($C178,33))))),INDIRECT(ADDRESS($C178,COLUMN())),0),0),IF($D178&gt;0,IF(AND(INDIRECT(ADDRESS($D178,44))=0,INDIRECT(ADDRESS($D178,38))="UL",ISERROR(SEARCH("Rear",INDIRECT(ADDRESS($D178,33)))),ISERROR(SEARCH("Side",INDIRECT(ADDRESS($D178,33))))),INDIRECT(ADDRESS($D178,COLUMN())),0),0),IF($E178&gt;0,IF(AND(INDIRECT(ADDRESS($E178,44))=0,INDIRECT(ADDRESS($E178,38))="UL",ISERROR(SEARCH("Rear",INDIRECT(ADDRESS($E178,33)))),ISERROR(SEARCH("Side",INDIRECT(ADDRESS($E178,33))))),INDIRECT(ADDRESS($E178,COLUMN())),0),0),IF($F178&gt;0,IF(AND(INDIRECT(ADDRESS($F178,44))=0,INDIRECT(ADDRESS($F178,38))="UL",ISERROR(SEARCH("Rear",INDIRECT(ADDRESS($F178,33)))),ISERROR(SEARCH("Side",INDIRECT(ADDRESS($F178,33))))),INDIRECT(ADDRESS($F178,COLUMN())),0),0),IF($G178&gt;0,IF(AND(INDIRECT(ADDRESS($G178,44))=0,INDIRECT(ADDRESS($G178,38))="UL",ISERROR(SEARCH("Rear",INDIRECT(ADDRESS($G178,33)))),ISERROR(SEARCH("Side",INDIRECT(ADDRESS($G178,33))))),INDIRECT(ADDRESS($G178,COLUMN())),0),0),IF($H178&gt;0,IF(AND(INDIRECT(ADDRESS($H178,44))=0,INDIRECT(ADDRESS($H178,38))="UL",ISERROR(SEARCH("Rear",INDIRECT(ADDRESS($H178,33)))),ISERROR(SEARCH("Side",INDIRECT(ADDRESS($H178,33))))),INDIRECT(ADDRESS($H178,COLUMN())),0),0),IF($I178&gt;0,IF(AND(INDIRECT(ADDRESS($I178,44))=0,INDIRECT(ADDRESS($I178,38))="UL",ISERROR(SEARCH("Rear",INDIRECT(ADDRESS($I178,33)))),ISERROR(SEARCH("Side",INDIRECT(ADDRESS($I178,33))))),INDIRECT(ADDRESS($I178,COLUMN())),0),0),IF($J178&gt;0,IF(AND(INDIRECT(ADDRESS($J178,44))=0,INDIRECT(ADDRESS($J178,38))="UL",ISERROR(SEARCH("Rear",INDIRECT(ADDRESS($J178,33)))),ISERROR(SEARCH("Side",INDIRECT(ADDRESS($J178,33))))),INDIRECT(ADDRESS($J178,COLUMN())),0),0),IF($K178&gt;0,IF(AND(INDIRECT(ADDRESS($K178,44))=0,INDIRECT(ADDRESS($K178,38))="UL",ISERROR(SEARCH("Rear",INDIRECT(ADDRESS($K178,33)))),ISERROR(SEARCH("Side",INDIRECT(ADDRESS($K178,33))))),INDIRECT(ADDRESS($K178,COLUMN())),0),0),IF($L178&gt;0,IF(AND(INDIRECT(ADDRESS($L178,44))=0,INDIRECT(ADDRESS($L178,38))="UL",ISERROR(SEARCH("Rear",INDIRECT(ADDRESS($L178,33)))),ISERROR(SEARCH("Side",INDIRECT(ADDRESS($L178,33))))),INDIRECT(ADDRESS($L178,COLUMN())),0),0),IF($M178&gt;0,IF(AND(INDIRECT(ADDRESS($M178,44))=0,INDIRECT(ADDRESS($M178,38))="UL",ISERROR(SEARCH("Rear",INDIRECT(ADDRESS($M178,33)))),ISERROR(SEARCH("Side",INDIRECT(ADDRESS($M178,33))))),INDIRECT(ADDRESS($M178,COLUMN())),0),0))</f>
        <v>0.94444444444444442</v>
      </c>
      <c r="BX178" s="57">
        <f t="shared" ca="1" si="136"/>
        <v>0.94444444444444442</v>
      </c>
      <c r="BY178" s="57" cm="1">
        <f t="array" aca="1" ref="BY178" ca="1">SUM(IF($C178&gt;0,IF(AND(INDIRECT(ADDRESS($C178,44))=0,INDIRECT(ADDRESS($C178,38))="UL"),INDIRECT(ADDRESS($C178,COLUMN())),0),0),IF($D178&gt;0,IF(AND(INDIRECT(ADDRESS($D178,44))=0,INDIRECT(ADDRESS($D178,38))="UL"),INDIRECT(ADDRESS($D178,COLUMN())),0),0),IF($E178&gt;0,IF(AND(INDIRECT(ADDRESS($E178,44))=0,INDIRECT(ADDRESS($E178,38))="UL"),INDIRECT(ADDRESS($E178,COLUMN())),0),0),IF($F178&gt;0,IF(AND(INDIRECT(ADDRESS($F178,44))=0,INDIRECT(ADDRESS($F178,38))="UL"),INDIRECT(ADDRESS($F178,COLUMN())),0),0),IF($G178&gt;0,IF(AND(INDIRECT(ADDRESS($G178,44))=0,INDIRECT(ADDRESS($G178,38))="UL"),INDIRECT(ADDRESS($G178,COLUMN())),0),0),IF($H178&gt;0,IF(AND(INDIRECT(ADDRESS($H178,44))=0,INDIRECT(ADDRESS($H178,38))="UL"),INDIRECT(ADDRESS($H178,COLUMN())),0),0),IF($I178&gt;0,IF(AND(INDIRECT(ADDRESS($I178,44))=0,INDIRECT(ADDRESS($I178,38))="UL"),INDIRECT(ADDRESS($I178,COLUMN())),0),0),IF($J178&gt;0,IF(AND(INDIRECT(ADDRESS($J178,44))=0,INDIRECT(ADDRESS($J178,38))="UL"),INDIRECT(ADDRESS($J178,COLUMN())),0),0),IF($K178&gt;0,IF(AND(INDIRECT(ADDRESS($K178,44))=0,INDIRECT(ADDRESS($K178,38))="UL"),INDIRECT(ADDRESS($K178,COLUMN())),0),0),IF($L178&gt;0,IF(AND(INDIRECT(ADDRESS($L178,44))=0,INDIRECT(ADDRESS($L178,38))="UL"),INDIRECT(ADDRESS($L178,COLUMN())),0),0),IF($M178&gt;0,IF(AND(INDIRECT(ADDRESS($M178,44))=0,INDIRECT(ADDRESS($M178,38))="UL"),INDIRECT(ADDRESS($M178,COLUMN())),0),0))</f>
        <v>0.56090534979423867</v>
      </c>
      <c r="BZ178" s="57" cm="1">
        <f t="array" aca="1" ref="BZ178" ca="1">SUM(IF($C178&gt;0,IF(AND(INDIRECT(ADDRESS($C178,44))=0,INDIRECT(ADDRESS($C178,38))="UL"),INDIRECT(ADDRESS($C178,COLUMN())),0),0),IF($D178&gt;0,IF(AND(INDIRECT(ADDRESS($D178,44))=0,INDIRECT(ADDRESS($D178,38))="UL"),INDIRECT(ADDRESS($D178,COLUMN())),0),0),IF($E178&gt;0,IF(AND(INDIRECT(ADDRESS($E178,44))=0,INDIRECT(ADDRESS($E178,38))="UL"),INDIRECT(ADDRESS($E178,COLUMN())),0),0),IF($F178&gt;0,IF(AND(INDIRECT(ADDRESS($F178,44))=0,INDIRECT(ADDRESS($F178,38))="UL"),INDIRECT(ADDRESS($F178,COLUMN())),0),0),IF($G178&gt;0,IF(AND(INDIRECT(ADDRESS($G178,44))=0,INDIRECT(ADDRESS($G178,38))="UL"),INDIRECT(ADDRESS($G178,COLUMN())),0),0),IF($H178&gt;0,IF(AND(INDIRECT(ADDRESS($H178,44))=0,INDIRECT(ADDRESS($H178,38))="UL"),INDIRECT(ADDRESS($H178,COLUMN())),0),0),IF($I178&gt;0,IF(AND(INDIRECT(ADDRESS($I178,44))=0,INDIRECT(ADDRESS($I178,38))="UL"),INDIRECT(ADDRESS($I178,COLUMN())),0),0),IF($J178&gt;0,IF(AND(INDIRECT(ADDRESS($J178,44))=0,INDIRECT(ADDRESS($J178,38))="UL"),INDIRECT(ADDRESS($J178,COLUMN())),0),0),IF($K178&gt;0,IF(AND(INDIRECT(ADDRESS($K178,44))=0,INDIRECT(ADDRESS($K178,38))="UL"),INDIRECT(ADDRESS($K178,COLUMN())),0),0),IF($L178&gt;0,IF(AND(INDIRECT(ADDRESS($L178,44))=0,INDIRECT(ADDRESS($L178,38))="UL"),INDIRECT(ADDRESS($L178,COLUMN())),0),0),IF($M178&gt;0,IF(AND(INDIRECT(ADDRESS($M178,44))=0,INDIRECT(ADDRESS($M178,38))="UL"),INDIRECT(ADDRESS($M178,COLUMN())),0),0))</f>
        <v>0.76131687242798352</v>
      </c>
      <c r="CA178" s="57">
        <f t="shared" ca="1" si="137"/>
        <v>0.76131687242798352</v>
      </c>
      <c r="CB178" s="57" cm="1">
        <f t="array" aca="1" ref="CB178" ca="1">SUM(IF($C178&gt;0,IF(AND(INDIRECT(ADDRESS($C178,44))=0,INDIRECT(ADDRESS($C178,38))&lt;&gt;"UL"),INDIRECT(ADDRESS($C178,COLUMN())),0),0),IF($D178&gt;0,IF(AND(INDIRECT(ADDRESS($D178,44))=0,INDIRECT(ADDRESS($D178,38))&lt;&gt;"UL"),INDIRECT(ADDRESS($D178,COLUMN())),0),0),IF($E178&gt;0,IF(AND(INDIRECT(ADDRESS($E178,44))=0,INDIRECT(ADDRESS($E178,38))&lt;&gt;"UL"),INDIRECT(ADDRESS($E178,COLUMN())),0),0),IF($F178&gt;0,IF(AND(INDIRECT(ADDRESS($F178,44))=0,INDIRECT(ADDRESS($F178,38))&lt;&gt;"UL"),INDIRECT(ADDRESS($F178,COLUMN())),0),0),IF($G178&gt;0,IF(AND(INDIRECT(ADDRESS($G178,44))=0,INDIRECT(ADDRESS($G178,38))&lt;&gt;"UL"),INDIRECT(ADDRESS($G178,COLUMN())),0),0),IF($H178&gt;0,IF(AND(INDIRECT(ADDRESS($H178,44))=0,INDIRECT(ADDRESS($H178,38))&lt;&gt;"UL"),INDIRECT(ADDRESS($H178,COLUMN())),0),0),IF($I178&gt;0,IF(AND(INDIRECT(ADDRESS($I178,44))=0,INDIRECT(ADDRESS($I178,38))&lt;&gt;"UL"),INDIRECT(ADDRESS($I178,COLUMN())),0),0),IF($J178&gt;0,IF(AND(INDIRECT(ADDRESS($J178,44))=0,INDIRECT(ADDRESS($J178,38))&lt;&gt;"UL"),INDIRECT(ADDRESS($J178,COLUMN())),0),0),IF($K178&gt;0,IF(AND(INDIRECT(ADDRESS($K178,44))=0,INDIRECT(ADDRESS($K178,38))&lt;&gt;"UL"),INDIRECT(ADDRESS($K178,COLUMN())),0),0),IF($L178&gt;0,IF(AND(INDIRECT(ADDRESS($L178,44))=0,INDIRECT(ADDRESS($L178,38))&lt;&gt;"UL"),INDIRECT(ADDRESS($L178,COLUMN())),0),0),IF($M178&gt;0,IF(AND(INDIRECT(ADDRESS($M178,44))=0,INDIRECT(ADDRESS($M178,38))&lt;&gt;"UL"),INDIRECT(ADDRESS($M178,COLUMN())),0),0))</f>
        <v>1.1111111111111109</v>
      </c>
      <c r="CC178" s="57">
        <f t="shared" ca="1" si="138"/>
        <v>1.1111111111111109</v>
      </c>
      <c r="CD178" s="57" cm="1">
        <f t="array" aca="1" ref="CD178" ca="1">SUM(IF($C178&gt;0,IF(AND(INDIRECT(ADDRESS($C178,44))=0,INDIRECT(ADDRESS($C178,38))&lt;&gt;"UL"),INDIRECT(ADDRESS($C178,COLUMN())),0),0),IF($D178&gt;0,IF(AND(INDIRECT(ADDRESS($D178,44))=0,INDIRECT(ADDRESS($D178,38))&lt;&gt;"UL"),INDIRECT(ADDRESS($D178,COLUMN())),0),0),IF($E178&gt;0,IF(AND(INDIRECT(ADDRESS($E178,44))=0,INDIRECT(ADDRESS($E178,38))&lt;&gt;"UL"),INDIRECT(ADDRESS($E178,COLUMN())),0),0),IF($F178&gt;0,IF(AND(INDIRECT(ADDRESS($F178,44))=0,INDIRECT(ADDRESS($F178,38))&lt;&gt;"UL"),INDIRECT(ADDRESS($F178,COLUMN())),0),0),IF($G178&gt;0,IF(AND(INDIRECT(ADDRESS($G178,44))=0,INDIRECT(ADDRESS($G178,38))&lt;&gt;"UL"),INDIRECT(ADDRESS($G178,COLUMN())),0),0),IF($H178&gt;0,IF(AND(INDIRECT(ADDRESS($H178,44))=0,INDIRECT(ADDRESS($H178,38))&lt;&gt;"UL"),INDIRECT(ADDRESS($H178,COLUMN())),0),0),IF($I178&gt;0,IF(AND(INDIRECT(ADDRESS($I178,44))=0,INDIRECT(ADDRESS($I178,38))&lt;&gt;"UL"),INDIRECT(ADDRESS($I178,COLUMN())),0),0),IF($J178&gt;0,IF(AND(INDIRECT(ADDRESS($J178,44))=0,INDIRECT(ADDRESS($J178,38))&lt;&gt;"UL"),INDIRECT(ADDRESS($J178,COLUMN())),0),0),IF($K178&gt;0,IF(AND(INDIRECT(ADDRESS($K178,44))=0,INDIRECT(ADDRESS($K178,38))&lt;&gt;"UL"),INDIRECT(ADDRESS($K178,COLUMN())),0),0),IF($L178&gt;0,IF(AND(INDIRECT(ADDRESS($L178,44))=0,INDIRECT(ADDRESS($L178,38))&lt;&gt;"UL"),INDIRECT(ADDRESS($L178,COLUMN())),0),0),IF($M178&gt;0,IF(AND(INDIRECT(ADDRESS($M178,44))=0,INDIRECT(ADDRESS($M178,38))&lt;&gt;"UL"),INDIRECT(ADDRESS($M178,COLUMN())),0),0))</f>
        <v>0.37037037037037029</v>
      </c>
      <c r="CE178" s="57" cm="1">
        <f t="array" aca="1" ref="CE178" ca="1">SUM(IF($C178&gt;0,IF(AND(INDIRECT(ADDRESS($C178,44))=0,INDIRECT(ADDRESS($C178,38))&lt;&gt;"UL"),INDIRECT(ADDRESS($C178,COLUMN())),0),0),IF($D178&gt;0,IF(AND(INDIRECT(ADDRESS($D178,44))=0,INDIRECT(ADDRESS($D178,38))&lt;&gt;"UL"),INDIRECT(ADDRESS($D178,COLUMN())),0),0),IF($E178&gt;0,IF(AND(INDIRECT(ADDRESS($E178,44))=0,INDIRECT(ADDRESS($E178,38))&lt;&gt;"UL"),INDIRECT(ADDRESS($E178,COLUMN())),0),0),IF($F178&gt;0,IF(AND(INDIRECT(ADDRESS($F178,44))=0,INDIRECT(ADDRESS($F178,38))&lt;&gt;"UL"),INDIRECT(ADDRESS($F178,COLUMN())),0),0),IF($G178&gt;0,IF(AND(INDIRECT(ADDRESS($G178,44))=0,INDIRECT(ADDRESS($G178,38))&lt;&gt;"UL"),INDIRECT(ADDRESS($G178,COLUMN())),0),0),IF($H178&gt;0,IF(AND(INDIRECT(ADDRESS($H178,44))=0,INDIRECT(ADDRESS($H178,38))&lt;&gt;"UL"),INDIRECT(ADDRESS($H178,COLUMN())),0),0),IF($I178&gt;0,IF(AND(INDIRECT(ADDRESS($I178,44))=0,INDIRECT(ADDRESS($I178,38))&lt;&gt;"UL"),INDIRECT(ADDRESS($I178,COLUMN())),0),0),IF($J178&gt;0,IF(AND(INDIRECT(ADDRESS($J178,44))=0,INDIRECT(ADDRESS($J178,38))&lt;&gt;"UL"),INDIRECT(ADDRESS($J178,COLUMN())),0),0),IF($K178&gt;0,IF(AND(INDIRECT(ADDRESS($K178,44))=0,INDIRECT(ADDRESS($K178,38))&lt;&gt;"UL"),INDIRECT(ADDRESS($K178,COLUMN())),0),0),IF($L178&gt;0,IF(AND(INDIRECT(ADDRESS($L178,44))=0,INDIRECT(ADDRESS($L178,38))&lt;&gt;"UL"),INDIRECT(ADDRESS($L178,COLUMN())),0),0),IF($M178&gt;0,IF(AND(INDIRECT(ADDRESS($M178,44))=0,INDIRECT(ADDRESS($M178,38))&lt;&gt;"UL"),INDIRECT(ADDRESS($M178,COLUMN())),0),0))</f>
        <v>0</v>
      </c>
      <c r="CF178" s="57">
        <f t="shared" ca="1" si="139"/>
        <v>0</v>
      </c>
      <c r="CG178" s="57">
        <f t="shared" ca="1" si="140"/>
        <v>3.043785490711846</v>
      </c>
      <c r="CH178" s="57">
        <f t="shared" ca="1" si="133"/>
        <v>8.0099618176627529E-2</v>
      </c>
      <c r="CI178" s="19">
        <f t="shared" ca="1" si="134"/>
        <v>13.854824224280309</v>
      </c>
      <c r="CJ178" s="19"/>
      <c r="CK178" s="57" cm="1">
        <f t="array" aca="1" ref="CK178" ca="1">IF(AU178="S", SUM(IF($C178&gt;0,IF(INDIRECT(ADDRESS($C178,43))&lt;&gt;1,INDIRECT(ADDRESS($C178,48)),0),0), IF($D178&gt;0,IF(INDIRECT(ADDRESS($D178,43))&lt;&gt;1,INDIRECT(ADDRESS($D178,48)),0),0), IF($E178&gt;0,IF(INDIRECT(ADDRESS($E178,43))&lt;&gt;1,INDIRECT(ADDRESS($E178,48)),0),0), IF($F178&gt;0,IF(INDIRECT(ADDRESS($F178,43))&lt;&gt;1,INDIRECT(ADDRESS($F178,48)),0),0), IF($G178&gt;0,IF(INDIRECT(ADDRESS($G178,43))&lt;&gt;1,INDIRECT(ADDRESS($G178,48)),0),0), IF($H178&gt;0,IF(INDIRECT(ADDRESS($H178,43))&lt;&gt;1,INDIRECT(ADDRESS($H178,48)),0),0), IF($I178&gt;0,IF(INDIRECT(ADDRESS($I178,43))&lt;&gt;1,INDIRECT(ADDRESS($I178,48)),0),0), IF($J178&gt;0,IF(INDIRECT(ADDRESS($J178,43))&lt;&gt;1,INDIRECT(ADDRESS($J178,48)),0),0), IF($K178&gt;0,IF(INDIRECT(ADDRESS($K178,43))&lt;&gt;1,INDIRECT(ADDRESS($K178,48)),0),0), IF($L178&gt;0,IF(INDIRECT(ADDRESS($L178,43))&lt;&gt;1,INDIRECT(ADDRESS($L178,48)),0),0), IF($M178&gt;0,IF(INDIRECT(ADDRESS($M178,43))&lt;&gt;1,INDIRECT(ADDRESS($M178,48)),0),0)), IF(AU178="L",SUM(IF($C178&gt;0,IF(INDIRECT(ADDRESS($C178,43))&lt;&gt;1,INDIRECT(ADDRESS($C178,50)),0),0), IF($D178&gt;0,IF(INDIRECT(ADDRESS($D178,43))&lt;&gt;1,INDIRECT(ADDRESS($D178,50)),0),0), IF($E178&gt;0,IF(INDIRECT(ADDRESS($E178,43))&lt;&gt;1,INDIRECT(ADDRESS($E178,50)),0),0), IF($F178&gt;0,IF(INDIRECT(ADDRESS($F178,43))&lt;&gt;1,INDIRECT(ADDRESS($F178,50)),0),0), IF($G178&gt;0,IF(INDIRECT(ADDRESS($G178,43))&lt;&gt;1,INDIRECT(ADDRESS($G178,50)),0),0), IF($G178&gt;0,IF(INDIRECT(ADDRESS($G178,43))&lt;&gt;1,INDIRECT(ADDRESS($G178,50)),0),0), IF($H178&gt;0,IF(INDIRECT(ADDRESS($H178,43))&lt;&gt;1,INDIRECT(ADDRESS($H178,50)),0),0), IF($I178&gt;0,IF(INDIRECT(ADDRESS($I178,43))&lt;&gt;1,INDIRECT(ADDRESS($I178,50)),0),0), IF($J178&gt;0,IF(INDIRECT(ADDRESS($J178,43))&lt;&gt;1,INDIRECT(ADDRESS($J178,50)),0),0), IF($K178&gt;0,IF(INDIRECT(ADDRESS($K178,43))&lt;&gt;1,INDIRECT(ADDRESS($K178,50)),0),0), IF($L178&gt;0,IF(INDIRECT(ADDRESS($L178,43))&lt;&gt;1,INDIRECT(ADDRESS($L178,50)),0),0), IF($M178&gt;0,IF(INDIRECT(ADDRESS($M178,43))&lt;&gt;1,INDIRECT(ADDRESS($M178,50)),0),0)), SUM(IF($C178&gt;0,IF(INDIRECT(ADDRESS($C178,43))&lt;&gt;1,INDIRECT(ADDRESS($C178,49)),0),0), IF($D178&gt;0,IF(INDIRECT(ADDRESS($D178,43))&lt;&gt;1,INDIRECT(ADDRESS($D178,49)),0),0), IF($E178&gt;0,IF(INDIRECT(ADDRESS($E178,43))&lt;&gt;1,INDIRECT(ADDRESS($E178,49)),0),0), IF($F178&gt;0,IF(INDIRECT(ADDRESS($F178,43))&lt;&gt;1,INDIRECT(ADDRESS($F178,49)),0),0), IF($G178&gt;0,IF(INDIRECT(ADDRESS($G178,43))&lt;&gt;1,INDIRECT(ADDRESS($G178,49)),0),0), IF($G178&gt;0,IF(INDIRECT(ADDRESS($G178,43))&lt;&gt;1,INDIRECT(ADDRESS($G178,49)),0),0), IF($H178&gt;0,IF(INDIRECT(ADDRESS($H178,43))&lt;&gt;1,INDIRECT(ADDRESS($H178,49)),0),0), IF($I178&gt;0,IF(INDIRECT(ADDRESS($I178,43))&lt;&gt;1,INDIRECT(ADDRESS($I178,49)),0),0), IF($J178&gt;0,IF(INDIRECT(ADDRESS($J178,43))&lt;&gt;1,INDIRECT(ADDRESS($J178,49)),0),0), IF($K178&gt;0,IF(INDIRECT(ADDRESS($K178,43))&lt;&gt;1,INDIRECT(ADDRESS($K178,49)),0),0), IF($L178&gt;0,IF(INDIRECT(ADDRESS($L178,43))&lt;&gt;1,INDIRECT(ADDRESS($L178,49)),0),0), IF($M178&gt;0,IF(INDIRECT(ADDRESS($M178,43))&lt;&gt;1,INDIRECT(ADDRESS($M178,49)),0),0))))</f>
        <v>1.5</v>
      </c>
      <c r="CL178" s="57" cm="1">
        <f t="array" aca="1" ref="CL178" ca="1">SUM(IF($C178&gt;0,IF(INDIRECT(ADDRESS($C178,44))=1,INDIRECT(ADDRESS($C178,90)),0),0), IF($D178&gt;0,IF(INDIRECT(ADDRESS($D178,44))=1,INDIRECT(ADDRESS($D178,90)),0),0), IF($E178&gt;0,IF(INDIRECT(ADDRESS($E178,44))=1,INDIRECT(ADDRESS($E178,90)),0),0), IF($F178&gt;0,IF(INDIRECT(ADDRESS($F178,44))=1,INDIRECT(ADDRESS($F178,90)),0),0), IF($G178&gt;0,IF(INDIRECT(ADDRESS($G178,44))=1,INDIRECT(ADDRESS($G178,90)),0),0), IF($H178&gt;0,IF(INDIRECT(ADDRESS($H178,44))=1,INDIRECT(ADDRESS($H178,90)),0),0), IF($I178&gt;0,IF(INDIRECT(ADDRESS($I178,44))=1,INDIRECT(ADDRESS($I178,90)),0),0), IF($J178&gt;0,IF(INDIRECT(ADDRESS($J178,44))=1,INDIRECT(ADDRESS($J178,90)),0),0), IF($K178&gt;0,IF(INDIRECT(ADDRESS($K178,44))=1,INDIRECT(ADDRESS($K178,90)),0),0), IF($L178&gt;0,IF(INDIRECT(ADDRESS($L178,44))=1,INDIRECT(ADDRESS($L178,90)),0),0), IF($M178&gt;0,IF(INDIRECT(ADDRESS($M178,44))=1,INDIRECT(ADDRESS($M178,90)),0),0))</f>
        <v>2.3333333333333335</v>
      </c>
      <c r="CM178" s="56">
        <f t="shared" ca="1" si="135"/>
        <v>0.96021392073257095</v>
      </c>
      <c r="CN178" s="59"/>
    </row>
    <row r="179" spans="1:92" x14ac:dyDescent="0.25">
      <c r="A179" s="52" t="s">
        <v>249</v>
      </c>
      <c r="B179" s="67">
        <v>101</v>
      </c>
      <c r="C179" s="67">
        <v>120</v>
      </c>
      <c r="D179" s="67"/>
      <c r="E179" s="67">
        <v>116</v>
      </c>
      <c r="F179" s="67">
        <v>121</v>
      </c>
      <c r="G179" s="67">
        <v>136</v>
      </c>
      <c r="H179" s="67">
        <v>136</v>
      </c>
      <c r="I179" s="67">
        <v>136</v>
      </c>
      <c r="J179" s="67">
        <v>136</v>
      </c>
      <c r="K179" s="67"/>
      <c r="L179" s="67"/>
      <c r="M179" s="67"/>
      <c r="N179" s="67">
        <f ca="1">SUM(INDIRECT(ADDRESS(B179,COLUMN())),IF(C179&gt;0,INDIRECT(ADDRESS(C179,COLUMN())),0),IF(D179&gt;0,INDIRECT(ADDRESS(D179,COLUMN())),0),IF(E179&gt;0,INDIRECT(ADDRESS(E179,COLUMN())),0),IF(F179&gt;0,INDIRECT(ADDRESS(F179,COLUMN())),0),IF(G179&gt;0,INDIRECT(ADDRESS(G179,COLUMN())),0),IF(H179&gt;0,INDIRECT(ADDRESS(H179,COLUMN())),0),IF(I179&gt;0,INDIRECT(ADDRESS(I179,COLUMN())),0),IF(J179&gt;0,INDIRECT(ADDRESS(J179,COLUMN())),0),IF(K179&gt;0,INDIRECT(ADDRESS(K179,COLUMN())),0),IF(L179&gt;0,INDIRECT(ADDRESS(L179,COLUMN())),0),IF(M179&gt;0,INDIRECT(ADDRESS(M179,COLUMN())),0))</f>
        <v>34</v>
      </c>
      <c r="O179" s="67" t="str" cm="1">
        <f t="array" aca="1" ref="O179" ca="1">INDIRECT(ADDRESS($B179,COLUMN()))</f>
        <v>Bomber</v>
      </c>
      <c r="P179" s="67" cm="1">
        <f t="array" aca="1" ref="P179" ca="1">INDIRECT(ADDRESS($B179,COLUMN()))</f>
        <v>5</v>
      </c>
      <c r="Q179" s="67" t="str" cm="1">
        <f t="array" aca="1" ref="Q179" ca="1">INDIRECT(ADDRESS($B179,COLUMN()))</f>
        <v>-</v>
      </c>
      <c r="R179" s="67" t="str" cm="1">
        <f t="array" aca="1" ref="R179" ca="1">INDIRECT(ADDRESS($B179,COLUMN()))</f>
        <v>-</v>
      </c>
      <c r="S179" s="67" cm="1">
        <f t="array" aca="1" ref="S179" ca="1">INDIRECT(ADDRESS($B179,COLUMN()))</f>
        <v>1</v>
      </c>
      <c r="T179" s="67" t="str" cm="1">
        <f t="array" aca="1" ref="T179" ca="1">INDIRECT(ADDRESS($B179,COLUMN()))</f>
        <v>1-3</v>
      </c>
      <c r="U179" s="67" cm="1">
        <f t="array" aca="1" ref="U179" ca="1">INDIRECT(ADDRESS($B179,COLUMN()))</f>
        <v>3</v>
      </c>
      <c r="V179" s="67" cm="1">
        <f t="array" aca="1" ref="V179" ca="1">INDIRECT(ADDRESS($B179,COLUMN()))</f>
        <v>0</v>
      </c>
      <c r="W179" s="67" cm="1">
        <f t="array" aca="1" ref="W179" ca="1">INDIRECT(ADDRESS($B179,COLUMN()))</f>
        <v>4</v>
      </c>
      <c r="X179" s="67" cm="1">
        <f t="array" aca="1" ref="X179" ca="1">INDIRECT(ADDRESS($B179,COLUMN()))</f>
        <v>5</v>
      </c>
      <c r="Y179" s="67" cm="1">
        <f t="array" aca="1" ref="Y179" ca="1">INDIRECT(ADDRESS($B179,COLUMN()))</f>
        <v>2</v>
      </c>
      <c r="Z179" s="67" cm="1">
        <f t="array" aca="1" ref="Z179" ca="1">INDIRECT(ADDRESS($B179,COLUMN()))</f>
        <v>5</v>
      </c>
      <c r="AA179" s="67" cm="1">
        <f t="array" aca="1" ref="AA179" ca="1">INDIRECT(ADDRESS($B179,COLUMN()))</f>
        <v>0</v>
      </c>
      <c r="AB179" s="56">
        <f t="shared" ca="1" si="121"/>
        <v>0.58977359004073071</v>
      </c>
      <c r="AC179" s="56">
        <f t="shared" ca="1" si="122"/>
        <v>0.58989745274621541</v>
      </c>
      <c r="AD179" s="56">
        <f t="shared" ca="1" si="123"/>
        <v>2.5647715336791976</v>
      </c>
      <c r="AF179" s="52"/>
      <c r="AG179" s="52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2"/>
      <c r="AU179" s="54" t="s">
        <v>113</v>
      </c>
      <c r="AV179" s="57" cm="1">
        <f t="array" aca="1" ref="AV179" ca="1">SUM(IF($C179&gt;0,IF(AND(INDIRECT(ADDRESS($C179,44))=0,INDIRECT(ADDRESS($C179,38))="UL",ISERROR(SEARCH("Rear",INDIRECT(ADDRESS($C179,33)))),ISERROR(SEARCH("Side",INDIRECT(ADDRESS($C179,33))))),INDIRECT(ADDRESS($C179,COLUMN())),0),0),IF($D179&gt;0,IF(AND(INDIRECT(ADDRESS($D179,44))=0,INDIRECT(ADDRESS($D179,38))="UL",ISERROR(SEARCH("Rear",INDIRECT(ADDRESS($D179,33)))),ISERROR(SEARCH("Side",INDIRECT(ADDRESS($D179,33))))),INDIRECT(ADDRESS($D179,COLUMN())),0),0),IF($E179&gt;0,IF(AND(INDIRECT(ADDRESS($E179,44))=0,INDIRECT(ADDRESS($E179,38))="UL",ISERROR(SEARCH("Rear",INDIRECT(ADDRESS($E179,33)))),ISERROR(SEARCH("Side",INDIRECT(ADDRESS($E179,33))))),INDIRECT(ADDRESS($E179,COLUMN())),0),0),IF($F179&gt;0,IF(AND(INDIRECT(ADDRESS($F179,44))=0,INDIRECT(ADDRESS($F179,38))="UL",ISERROR(SEARCH("Rear",INDIRECT(ADDRESS($F179,33)))),ISERROR(SEARCH("Side",INDIRECT(ADDRESS($F179,33))))),INDIRECT(ADDRESS($F179,COLUMN())),0),0),IF($G179&gt;0,IF(AND(INDIRECT(ADDRESS($G179,44))=0,INDIRECT(ADDRESS($G179,38))="UL",ISERROR(SEARCH("Rear",INDIRECT(ADDRESS($G179,33)))),ISERROR(SEARCH("Side",INDIRECT(ADDRESS($G179,33))))),INDIRECT(ADDRESS($G179,COLUMN())),0),0),IF($H179&gt;0,IF(AND(INDIRECT(ADDRESS($H179,44))=0,INDIRECT(ADDRESS($H179,38))="UL",ISERROR(SEARCH("Rear",INDIRECT(ADDRESS($H179,33)))),ISERROR(SEARCH("Side",INDIRECT(ADDRESS($H179,33))))),INDIRECT(ADDRESS($H179,COLUMN())),0),0),IF($I179&gt;0,IF(AND(INDIRECT(ADDRESS($I179,44))=0,INDIRECT(ADDRESS($I179,38))="UL",ISERROR(SEARCH("Rear",INDIRECT(ADDRESS($I179,33)))),ISERROR(SEARCH("Side",INDIRECT(ADDRESS($I179,33))))),INDIRECT(ADDRESS($I179,COLUMN())),0),0),IF($J179&gt;0,IF(AND(INDIRECT(ADDRESS($J179,44))=0,INDIRECT(ADDRESS($J179,38))="UL",ISERROR(SEARCH("Rear",INDIRECT(ADDRESS($J179,33)))),ISERROR(SEARCH("Side",INDIRECT(ADDRESS($J179,33))))),INDIRECT(ADDRESS($J179,COLUMN())),0),0),IF($K179&gt;0,IF(AND(INDIRECT(ADDRESS($K179,44))=0,INDIRECT(ADDRESS($K179,38))="UL",ISERROR(SEARCH("Rear",INDIRECT(ADDRESS($K179,33)))),ISERROR(SEARCH("Side",INDIRECT(ADDRESS($K179,33))))),INDIRECT(ADDRESS($K179,COLUMN())),0),0),IF($L179&gt;0,IF(AND(INDIRECT(ADDRESS($L179,44))=0,INDIRECT(ADDRESS($L179,38))="UL",ISERROR(SEARCH("Rear",INDIRECT(ADDRESS($L179,33)))),ISERROR(SEARCH("Side",INDIRECT(ADDRESS($L179,33))))),INDIRECT(ADDRESS($L179,COLUMN())),0),0),IF($M179&gt;0,IF(AND(INDIRECT(ADDRESS($M179,44))=0,INDIRECT(ADDRESS($M179,38))="UL",ISERROR(SEARCH("Rear",INDIRECT(ADDRESS($M179,33)))),ISERROR(SEARCH("Side",INDIRECT(ADDRESS($M179,33))))),INDIRECT(ADDRESS($M179,COLUMN())),0),0))</f>
        <v>0.33333333333333331</v>
      </c>
      <c r="AW179" s="57" cm="1">
        <f t="array" aca="1" ref="AW179" ca="1">SUM(IF($C179&gt;0,IF(AND(INDIRECT(ADDRESS($C179,44))=0,INDIRECT(ADDRESS($C179,38))="UL",ISERROR(SEARCH("Rear",INDIRECT(ADDRESS($C179,33)))),ISERROR(SEARCH("Side",INDIRECT(ADDRESS($C179,33))))),INDIRECT(ADDRESS($C179,COLUMN())),0),0),IF($D179&gt;0,IF(AND(INDIRECT(ADDRESS($D179,44))=0,INDIRECT(ADDRESS($D179,38))="UL",ISERROR(SEARCH("Rear",INDIRECT(ADDRESS($D179,33)))),ISERROR(SEARCH("Side",INDIRECT(ADDRESS($D179,33))))),INDIRECT(ADDRESS($D179,COLUMN())),0),0),IF($E179&gt;0,IF(AND(INDIRECT(ADDRESS($E179,44))=0,INDIRECT(ADDRESS($E179,38))="UL",ISERROR(SEARCH("Rear",INDIRECT(ADDRESS($E179,33)))),ISERROR(SEARCH("Side",INDIRECT(ADDRESS($E179,33))))),INDIRECT(ADDRESS($E179,COLUMN())),0),0),IF($F179&gt;0,IF(AND(INDIRECT(ADDRESS($F179,44))=0,INDIRECT(ADDRESS($F179,38))="UL",ISERROR(SEARCH("Rear",INDIRECT(ADDRESS($F179,33)))),ISERROR(SEARCH("Side",INDIRECT(ADDRESS($F179,33))))),INDIRECT(ADDRESS($F179,COLUMN())),0),0),IF($G179&gt;0,IF(AND(INDIRECT(ADDRESS($G179,44))=0,INDIRECT(ADDRESS($G179,38))="UL",ISERROR(SEARCH("Rear",INDIRECT(ADDRESS($G179,33)))),ISERROR(SEARCH("Side",INDIRECT(ADDRESS($G179,33))))),INDIRECT(ADDRESS($G179,COLUMN())),0),0),IF($H179&gt;0,IF(AND(INDIRECT(ADDRESS($H179,44))=0,INDIRECT(ADDRESS($H179,38))="UL",ISERROR(SEARCH("Rear",INDIRECT(ADDRESS($H179,33)))),ISERROR(SEARCH("Side",INDIRECT(ADDRESS($H179,33))))),INDIRECT(ADDRESS($H179,COLUMN())),0),0),IF($I179&gt;0,IF(AND(INDIRECT(ADDRESS($I179,44))=0,INDIRECT(ADDRESS($I179,38))="UL",ISERROR(SEARCH("Rear",INDIRECT(ADDRESS($I179,33)))),ISERROR(SEARCH("Side",INDIRECT(ADDRESS($I179,33))))),INDIRECT(ADDRESS($I179,COLUMN())),0),0),IF($J179&gt;0,IF(AND(INDIRECT(ADDRESS($J179,44))=0,INDIRECT(ADDRESS($J179,38))="UL",ISERROR(SEARCH("Rear",INDIRECT(ADDRESS($J179,33)))),ISERROR(SEARCH("Side",INDIRECT(ADDRESS($J179,33))))),INDIRECT(ADDRESS($J179,COLUMN())),0),0),IF($K179&gt;0,IF(AND(INDIRECT(ADDRESS($K179,44))=0,INDIRECT(ADDRESS($K179,38))="UL",ISERROR(SEARCH("Rear",INDIRECT(ADDRESS($K179,33)))),ISERROR(SEARCH("Side",INDIRECT(ADDRESS($K179,33))))),INDIRECT(ADDRESS($K179,COLUMN())),0),0),IF($L179&gt;0,IF(AND(INDIRECT(ADDRESS($L179,44))=0,INDIRECT(ADDRESS($L179,38))="UL",ISERROR(SEARCH("Rear",INDIRECT(ADDRESS($L179,33)))),ISERROR(SEARCH("Side",INDIRECT(ADDRESS($L179,33))))),INDIRECT(ADDRESS($L179,COLUMN())),0),0),IF($M179&gt;0,IF(AND(INDIRECT(ADDRESS($M179,44))=0,INDIRECT(ADDRESS($M179,38))="UL",ISERROR(SEARCH("Rear",INDIRECT(ADDRESS($M179,33)))),ISERROR(SEARCH("Side",INDIRECT(ADDRESS($M179,33))))),INDIRECT(ADDRESS($M179,COLUMN())),0),0))</f>
        <v>0.22222222222222221</v>
      </c>
      <c r="AX179" s="57" cm="1">
        <f t="array" aca="1" ref="AX179" ca="1">SUM(IF($C179&gt;0,IF(AND(INDIRECT(ADDRESS($C179,44))=0,INDIRECT(ADDRESS($C179,38))="UL",ISERROR(SEARCH("Rear",INDIRECT(ADDRESS($C179,33)))),ISERROR(SEARCH("Side",INDIRECT(ADDRESS($C179,33))))),INDIRECT(ADDRESS($C179,COLUMN())),0),0),IF($D179&gt;0,IF(AND(INDIRECT(ADDRESS($D179,44))=0,INDIRECT(ADDRESS($D179,38))="UL",ISERROR(SEARCH("Rear",INDIRECT(ADDRESS($D179,33)))),ISERROR(SEARCH("Side",INDIRECT(ADDRESS($D179,33))))),INDIRECT(ADDRESS($D179,COLUMN())),0),0),IF($E179&gt;0,IF(AND(INDIRECT(ADDRESS($E179,44))=0,INDIRECT(ADDRESS($E179,38))="UL",ISERROR(SEARCH("Rear",INDIRECT(ADDRESS($E179,33)))),ISERROR(SEARCH("Side",INDIRECT(ADDRESS($E179,33))))),INDIRECT(ADDRESS($E179,COLUMN())),0),0),IF($F179&gt;0,IF(AND(INDIRECT(ADDRESS($F179,44))=0,INDIRECT(ADDRESS($F179,38))="UL",ISERROR(SEARCH("Rear",INDIRECT(ADDRESS($F179,33)))),ISERROR(SEARCH("Side",INDIRECT(ADDRESS($F179,33))))),INDIRECT(ADDRESS($F179,COLUMN())),0),0),IF($G179&gt;0,IF(AND(INDIRECT(ADDRESS($G179,44))=0,INDIRECT(ADDRESS($G179,38))="UL",ISERROR(SEARCH("Rear",INDIRECT(ADDRESS($G179,33)))),ISERROR(SEARCH("Side",INDIRECT(ADDRESS($G179,33))))),INDIRECT(ADDRESS($G179,COLUMN())),0),0),IF($H179&gt;0,IF(AND(INDIRECT(ADDRESS($H179,44))=0,INDIRECT(ADDRESS($H179,38))="UL",ISERROR(SEARCH("Rear",INDIRECT(ADDRESS($H179,33)))),ISERROR(SEARCH("Side",INDIRECT(ADDRESS($H179,33))))),INDIRECT(ADDRESS($H179,COLUMN())),0),0),IF($I179&gt;0,IF(AND(INDIRECT(ADDRESS($I179,44))=0,INDIRECT(ADDRESS($I179,38))="UL",ISERROR(SEARCH("Rear",INDIRECT(ADDRESS($I179,33)))),ISERROR(SEARCH("Side",INDIRECT(ADDRESS($I179,33))))),INDIRECT(ADDRESS($I179,COLUMN())),0),0),IF($J179&gt;0,IF(AND(INDIRECT(ADDRESS($J179,44))=0,INDIRECT(ADDRESS($J179,38))="UL",ISERROR(SEARCH("Rear",INDIRECT(ADDRESS($J179,33)))),ISERROR(SEARCH("Side",INDIRECT(ADDRESS($J179,33))))),INDIRECT(ADDRESS($J179,COLUMN())),0),0),IF($K179&gt;0,IF(AND(INDIRECT(ADDRESS($K179,44))=0,INDIRECT(ADDRESS($K179,38))="UL",ISERROR(SEARCH("Rear",INDIRECT(ADDRESS($K179,33)))),ISERROR(SEARCH("Side",INDIRECT(ADDRESS($K179,33))))),INDIRECT(ADDRESS($K179,COLUMN())),0),0),IF($L179&gt;0,IF(AND(INDIRECT(ADDRESS($L179,44))=0,INDIRECT(ADDRESS($L179,38))="UL",ISERROR(SEARCH("Rear",INDIRECT(ADDRESS($L179,33)))),ISERROR(SEARCH("Side",INDIRECT(ADDRESS($L179,33))))),INDIRECT(ADDRESS($L179,COLUMN())),0),0),IF($M179&gt;0,IF(AND(INDIRECT(ADDRESS($M179,44))=0,INDIRECT(ADDRESS($M179,38))="UL",ISERROR(SEARCH("Rear",INDIRECT(ADDRESS($M179,33)))),ISERROR(SEARCH("Side",INDIRECT(ADDRESS($M179,33))))),INDIRECT(ADDRESS($M179,COLUMN())),0),0))</f>
        <v>0</v>
      </c>
      <c r="AY179" s="58">
        <f t="shared" ca="1" si="124"/>
        <v>0.22222222222222221</v>
      </c>
      <c r="AZ179" s="58">
        <f t="shared" ca="1" si="125"/>
        <v>0.1851851851851852</v>
      </c>
      <c r="BA179" s="58" cm="1">
        <f t="array" aca="1" ref="BA179" ca="1">SUM(IF($C179&gt;0,IF(AND(INDIRECT(ADDRESS($C179,44))=0,INDIRECT(ADDRESS($C179,38))="UL"),INDIRECT(ADDRESS($C179,COLUMN())),0),0),IF($D179&gt;0,IF(AND(INDIRECT(ADDRESS($D179,44))=0,INDIRECT(ADDRESS($D179,38))="UL"),INDIRECT(ADDRESS($D179,COLUMN())),0),0),IF($E179&gt;0,IF(AND(INDIRECT(ADDRESS($E179,44))=0,INDIRECT(ADDRESS($E179,38))="UL"),INDIRECT(ADDRESS($E179,COLUMN())),0),0),IF($F179&gt;0,IF(AND(INDIRECT(ADDRESS($F179,44))=0,INDIRECT(ADDRESS($F179,38))="UL"),INDIRECT(ADDRESS($F179,COLUMN())),0),0),IF($G179&gt;0,IF(AND(INDIRECT(ADDRESS($G179,44))=0,INDIRECT(ADDRESS($G179,38))="UL"),INDIRECT(ADDRESS($G179,COLUMN())),0),0),IF($H179&gt;0,IF(AND(INDIRECT(ADDRESS($H179,44))=0,INDIRECT(ADDRESS($H179,38))="UL"),INDIRECT(ADDRESS($H179,COLUMN())),0),0),IF($I179&gt;0,IF(AND(INDIRECT(ADDRESS($I179,44))=0,INDIRECT(ADDRESS($I179,38))="UL"),INDIRECT(ADDRESS($I179,COLUMN())),0),0),IF($J179&gt;0,IF(AND(INDIRECT(ADDRESS($J179,44))=0,INDIRECT(ADDRESS($J179,38))="UL"),INDIRECT(ADDRESS($J179,COLUMN())),0),0),IF($K179&gt;0,IF(AND(INDIRECT(ADDRESS($K179,44))=0,INDIRECT(ADDRESS($K179,38))="UL"),INDIRECT(ADDRESS($K179,COLUMN())),0),0),IF($L179&gt;0,IF(AND(INDIRECT(ADDRESS($L179,44))=0,INDIRECT(ADDRESS($L179,38))="UL"),INDIRECT(ADDRESS($L179,COLUMN())),0),0),IF($M179&gt;0,IF(AND(INDIRECT(ADDRESS($M179,44))=0,INDIRECT(ADDRESS($M179,38))="UL"),INDIRECT(ADDRESS($M179,COLUMN())),0),0))</f>
        <v>0.14899470899470899</v>
      </c>
      <c r="BB179" s="58" cm="1">
        <f t="array" aca="1" ref="BB179" ca="1">SUM(IF($C179&gt;0,IF(AND(INDIRECT(ADDRESS($C179,44))=0,INDIRECT(ADDRESS($C179,38))="UL"),INDIRECT(ADDRESS($C179,COLUMN())),0),0),IF($D179&gt;0,IF(AND(INDIRECT(ADDRESS($D179,44))=0,INDIRECT(ADDRESS($D179,38))="UL"),INDIRECT(ADDRESS($D179,COLUMN())),0),0),IF($E179&gt;0,IF(AND(INDIRECT(ADDRESS($E179,44))=0,INDIRECT(ADDRESS($E179,38))="UL"),INDIRECT(ADDRESS($E179,COLUMN())),0),0),IF($F179&gt;0,IF(AND(INDIRECT(ADDRESS($F179,44))=0,INDIRECT(ADDRESS($F179,38))="UL"),INDIRECT(ADDRESS($F179,COLUMN())),0),0),IF($G179&gt;0,IF(AND(INDIRECT(ADDRESS($G179,44))=0,INDIRECT(ADDRESS($G179,38))="UL"),INDIRECT(ADDRESS($G179,COLUMN())),0),0),IF($H179&gt;0,IF(AND(INDIRECT(ADDRESS($H179,44))=0,INDIRECT(ADDRESS($H179,38))="UL"),INDIRECT(ADDRESS($H179,COLUMN())),0),0),IF($I179&gt;0,IF(AND(INDIRECT(ADDRESS($I179,44))=0,INDIRECT(ADDRESS($I179,38))="UL"),INDIRECT(ADDRESS($I179,COLUMN())),0),0),IF($J179&gt;0,IF(AND(INDIRECT(ADDRESS($J179,44))=0,INDIRECT(ADDRESS($J179,38))="UL"),INDIRECT(ADDRESS($J179,COLUMN())),0),0),IF($K179&gt;0,IF(AND(INDIRECT(ADDRESS($K179,44))=0,INDIRECT(ADDRESS($K179,38))="UL"),INDIRECT(ADDRESS($K179,COLUMN())),0),0),IF($L179&gt;0,IF(AND(INDIRECT(ADDRESS($L179,44))=0,INDIRECT(ADDRESS($L179,38))="UL"),INDIRECT(ADDRESS($L179,COLUMN())),0),0),IF($M179&gt;0,IF(AND(INDIRECT(ADDRESS($M179,44))=0,INDIRECT(ADDRESS($M179,38))="UL"),INDIRECT(ADDRESS($M179,COLUMN())),0),0))</f>
        <v>0.20444444444444443</v>
      </c>
      <c r="BC179" s="58" cm="1">
        <f t="array" aca="1" ref="BC179" ca="1">SUM(IF($C179&gt;0,IF(AND(INDIRECT(ADDRESS($C179,44))=0,INDIRECT(ADDRESS($C179,38))="UL"),INDIRECT(ADDRESS($C179,COLUMN())),0),0),IF($D179&gt;0,IF(AND(INDIRECT(ADDRESS($D179,44))=0,INDIRECT(ADDRESS($D179,38))="UL"),INDIRECT(ADDRESS($D179,COLUMN())),0),0),IF($E179&gt;0,IF(AND(INDIRECT(ADDRESS($E179,44))=0,INDIRECT(ADDRESS($E179,38))="UL"),INDIRECT(ADDRESS($E179,COLUMN())),0),0),IF($F179&gt;0,IF(AND(INDIRECT(ADDRESS($F179,44))=0,INDIRECT(ADDRESS($F179,38))="UL"),INDIRECT(ADDRESS($F179,COLUMN())),0),0),IF($G179&gt;0,IF(AND(INDIRECT(ADDRESS($G179,44))=0,INDIRECT(ADDRESS($G179,38))="UL"),INDIRECT(ADDRESS($G179,COLUMN())),0),0),IF($H179&gt;0,IF(AND(INDIRECT(ADDRESS($H179,44))=0,INDIRECT(ADDRESS($H179,38))="UL"),INDIRECT(ADDRESS($H179,COLUMN())),0),0),IF($I179&gt;0,IF(AND(INDIRECT(ADDRESS($I179,44))=0,INDIRECT(ADDRESS($I179,38))="UL"),INDIRECT(ADDRESS($I179,COLUMN())),0),0),IF($J179&gt;0,IF(AND(INDIRECT(ADDRESS($J179,44))=0,INDIRECT(ADDRESS($J179,38))="UL"),INDIRECT(ADDRESS($J179,COLUMN())),0),0),IF($K179&gt;0,IF(AND(INDIRECT(ADDRESS($K179,44))=0,INDIRECT(ADDRESS($K179,38))="UL"),INDIRECT(ADDRESS($K179,COLUMN())),0),0),IF($L179&gt;0,IF(AND(INDIRECT(ADDRESS($L179,44))=0,INDIRECT(ADDRESS($L179,38))="UL"),INDIRECT(ADDRESS($L179,COLUMN())),0),0),IF($M179&gt;0,IF(AND(INDIRECT(ADDRESS($M179,44))=0,INDIRECT(ADDRESS($M179,38))="UL"),INDIRECT(ADDRESS($M179,COLUMN())),0),0))</f>
        <v>0.10984126984126982</v>
      </c>
      <c r="BD179" s="58" cm="1">
        <f t="array" aca="1" ref="BD179" ca="1">SUM(IF($C179&gt;0,IF(AND(INDIRECT(ADDRESS($C179,44))=0,INDIRECT(ADDRESS($C179,38))="UL"),INDIRECT(ADDRESS($C179,COLUMN())),0),0),IF($D179&gt;0,IF(AND(INDIRECT(ADDRESS($D179,44))=0,INDIRECT(ADDRESS($D179,38))="UL"),INDIRECT(ADDRESS($D179,COLUMN())),0),0),IF($E179&gt;0,IF(AND(INDIRECT(ADDRESS($E179,44))=0,INDIRECT(ADDRESS($E179,38))="UL"),INDIRECT(ADDRESS($E179,COLUMN())),0),0),IF($F179&gt;0,IF(AND(INDIRECT(ADDRESS($F179,44))=0,INDIRECT(ADDRESS($F179,38))="UL"),INDIRECT(ADDRESS($F179,COLUMN())),0),0),IF($G179&gt;0,IF(AND(INDIRECT(ADDRESS($G179,44))=0,INDIRECT(ADDRESS($G179,38))="UL"),INDIRECT(ADDRESS($G179,COLUMN())),0),0),IF($H179&gt;0,IF(AND(INDIRECT(ADDRESS($H179,44))=0,INDIRECT(ADDRESS($H179,38))="UL"),INDIRECT(ADDRESS($H179,COLUMN())),0),0),IF($I179&gt;0,IF(AND(INDIRECT(ADDRESS($I179,44))=0,INDIRECT(ADDRESS($I179,38))="UL"),INDIRECT(ADDRESS($I179,COLUMN())),0),0),IF($J179&gt;0,IF(AND(INDIRECT(ADDRESS($J179,44))=0,INDIRECT(ADDRESS($J179,38))="UL"),INDIRECT(ADDRESS($J179,COLUMN())),0),0),IF($K179&gt;0,IF(AND(INDIRECT(ADDRESS($K179,44))=0,INDIRECT(ADDRESS($K179,38))="UL"),INDIRECT(ADDRESS($K179,COLUMN())),0),0),IF($L179&gt;0,IF(AND(INDIRECT(ADDRESS($L179,44))=0,INDIRECT(ADDRESS($L179,38))="UL"),INDIRECT(ADDRESS($L179,COLUMN())),0),0),IF($M179&gt;0,IF(AND(INDIRECT(ADDRESS($M179,44))=0,INDIRECT(ADDRESS($M179,38))="UL"),INDIRECT(ADDRESS($M179,COLUMN())),0),0))</f>
        <v>0.22074074074074074</v>
      </c>
      <c r="BE179" s="57">
        <f t="shared" ca="1" si="126"/>
        <v>0.20444444444444443</v>
      </c>
      <c r="BF179" s="57" cm="1">
        <f t="array" aca="1" ref="BF179" ca="1">SUM(IF($C179&gt;0,IF(INDIRECT(ADDRESS($C179,45))=1,INDIRECT(ADDRESS($C179,52))*INDIRECT(ADDRESS($C179,42))/5,0),0), IF($D179&gt;0,IF(INDIRECT(ADDRESS($D179,45))=1,INDIRECT(ADDRESS($D179,52))*INDIRECT(ADDRESS($D179,42))/5,0),0), IF($E179&gt;0,IF(INDIRECT(ADDRESS($E179,45))=1,INDIRECT(ADDRESS($E179,52))*INDIRECT(ADDRESS($E179,42))/5,0),0), IF($F179&gt;0,IF(INDIRECT(ADDRESS($F179,45))=1,INDIRECT(ADDRESS($F179,52))*INDIRECT(ADDRESS($F179,42))/5,0),0), IF($G179&gt;0,IF(INDIRECT(ADDRESS($G179,45))=1,INDIRECT(ADDRESS($G179,52))*INDIRECT(ADDRESS($G179,42))/5,0),0), IF($H179&gt;0,IF(INDIRECT(ADDRESS($H179,45))=1,INDIRECT(ADDRESS($H179,52))*INDIRECT(ADDRESS($H179,42))/5,0),0)
)*$BF$296/100</f>
        <v>9.2592592592592605E-3</v>
      </c>
      <c r="BG179" s="19">
        <v>1</v>
      </c>
      <c r="BH179" s="57" cm="1">
        <f t="array" aca="1" ref="BH179" ca="1">SUM(IF($C179&gt;0,IF(AND(INDIRECT(ADDRESS($C179,44))=0,INDIRECT(ADDRESS($C179,38))&lt;&gt;"UL"),INDIRECT(ADDRESS($C179,COLUMN()-12)),0),0), IF($D179&gt;0,IF(AND(INDIRECT(ADDRESS($D179,44))=0,INDIRECT(ADDRESS($D179,38))&lt;&gt;"UL"),INDIRECT(ADDRESS($D179,COLUMN()-12)),0),0), IF($E179&gt;0,IF(AND(INDIRECT(ADDRESS($E179,44))=0,INDIRECT(ADDRESS($E179,38))&lt;&gt;"UL"),INDIRECT(ADDRESS($E179,COLUMN()-12)),0),0), IF($F179&gt;0,IF(AND(INDIRECT(ADDRESS($F179,44))=0,INDIRECT(ADDRESS($F179,38))&lt;&gt;"UL"),INDIRECT(ADDRESS($F179,COLUMN()-12)),0),0), IF($G179&gt;0,IF(AND(INDIRECT(ADDRESS($G179,44))=0,INDIRECT(ADDRESS($G179,38))&lt;&gt;"UL"),INDIRECT(ADDRESS($G179,COLUMN()-12)),0),0), IF($H179&gt;0,IF(AND(INDIRECT(ADDRESS($H179,44))=0,INDIRECT(ADDRESS($H179,38))&lt;&gt;"UL"),INDIRECT(ADDRESS($H179,COLUMN()-12)),0),0), IF($I179&gt;0,IF(AND(INDIRECT(ADDRESS($I179,44))=0,INDIRECT(ADDRESS($I179,38))&lt;&gt;"UL"),INDIRECT(ADDRESS($I179,COLUMN()-12)),0),0), IF($J179&gt;0,IF(AND(INDIRECT(ADDRESS($J179,44))=0,INDIRECT(ADDRESS($J179,38))&lt;&gt;"UL"),INDIRECT(ADDRESS($J179,COLUMN()-12)),0),0), IF($K179&gt;0,IF(AND(INDIRECT(ADDRESS($K179,44))=0,INDIRECT(ADDRESS($K179,38))&lt;&gt;"UL"),INDIRECT(ADDRESS($K179,COLUMN()-12)),0),0), IF($L179&gt;0,IF(AND(INDIRECT(ADDRESS($L179,44))=0,INDIRECT(ADDRESS($L179,38))&lt;&gt;"UL"),INDIRECT(ADDRESS($L179,COLUMN()-12)),0),0), IF($M179&gt;0,IF(AND(INDIRECT(ADDRESS($M179,44))=0,INDIRECT(ADDRESS($M179,38))&lt;&gt;"UL"),INDIRECT(ADDRESS($M179,COLUMN()-12)),0),0))</f>
        <v>0</v>
      </c>
      <c r="BI179" s="57" cm="1">
        <f t="array" aca="1" ref="BI179" ca="1">SUM(IF($C179&gt;0,IF(AND(INDIRECT(ADDRESS($C179,44))=0,INDIRECT(ADDRESS($C179,38))&lt;&gt;"UL"),INDIRECT(ADDRESS($C179,COLUMN()-12)),0),0), IF($D179&gt;0,IF(AND(INDIRECT(ADDRESS($D179,44))=0,INDIRECT(ADDRESS($D179,38))&lt;&gt;"UL"),INDIRECT(ADDRESS($D179,COLUMN()-12)),0),0), IF($E179&gt;0,IF(AND(INDIRECT(ADDRESS($E179,44))=0,INDIRECT(ADDRESS($E179,38))&lt;&gt;"UL"),INDIRECT(ADDRESS($E179,COLUMN()-12)),0),0), IF($F179&gt;0,IF(AND(INDIRECT(ADDRESS($F179,44))=0,INDIRECT(ADDRESS($F179,38))&lt;&gt;"UL"),INDIRECT(ADDRESS($F179,COLUMN()-12)),0),0), IF($G179&gt;0,IF(AND(INDIRECT(ADDRESS($G179,44))=0,INDIRECT(ADDRESS($G179,38))&lt;&gt;"UL"),INDIRECT(ADDRESS($G179,COLUMN()-12)),0),0), IF($H179&gt;0,IF(AND(INDIRECT(ADDRESS($H179,44))=0,INDIRECT(ADDRESS($H179,38))&lt;&gt;"UL"),INDIRECT(ADDRESS($H179,COLUMN()-12)),0),0), IF($I179&gt;0,IF(AND(INDIRECT(ADDRESS($I179,44))=0,INDIRECT(ADDRESS($I179,38))&lt;&gt;"UL"),INDIRECT(ADDRESS($I179,COLUMN()-12)),0),0), IF($J179&gt;0,IF(AND(INDIRECT(ADDRESS($J179,44))=0,INDIRECT(ADDRESS($J179,38))&lt;&gt;"UL"),INDIRECT(ADDRESS($J179,COLUMN()-12)),0),0), IF($K179&gt;0,IF(AND(INDIRECT(ADDRESS($K179,44))=0,INDIRECT(ADDRESS($K179,38))&lt;&gt;"UL"),INDIRECT(ADDRESS($K179,COLUMN()-12)),0),0), IF($L179&gt;0,IF(AND(INDIRECT(ADDRESS($L179,44))=0,INDIRECT(ADDRESS($L179,38))&lt;&gt;"UL"),INDIRECT(ADDRESS($L179,COLUMN()-12)),0),0), IF($M179&gt;0,IF(AND(INDIRECT(ADDRESS($M179,44))=0,INDIRECT(ADDRESS($M179,38))&lt;&gt;"UL"),INDIRECT(ADDRESS($M179,COLUMN()-12)),0),0))</f>
        <v>2.2222222222222219</v>
      </c>
      <c r="BJ179" s="57" cm="1">
        <f t="array" aca="1" ref="BJ179" ca="1">SUM(IF($C179&gt;0,IF(AND(INDIRECT(ADDRESS($C179,44))=0,INDIRECT(ADDRESS($C179,38))&lt;&gt;"UL"),INDIRECT(ADDRESS($C179,COLUMN()-12)),0),0), IF($D179&gt;0,IF(AND(INDIRECT(ADDRESS($D179,44))=0,INDIRECT(ADDRESS($D179,38))&lt;&gt;"UL"),INDIRECT(ADDRESS($D179,COLUMN()-12)),0),0), IF($E179&gt;0,IF(AND(INDIRECT(ADDRESS($E179,44))=0,INDIRECT(ADDRESS($E179,38))&lt;&gt;"UL"),INDIRECT(ADDRESS($E179,COLUMN()-12)),0),0), IF($F179&gt;0,IF(AND(INDIRECT(ADDRESS($F179,44))=0,INDIRECT(ADDRESS($F179,38))&lt;&gt;"UL"),INDIRECT(ADDRESS($F179,COLUMN()-12)),0),0), IF($G179&gt;0,IF(AND(INDIRECT(ADDRESS($G179,44))=0,INDIRECT(ADDRESS($G179,38))&lt;&gt;"UL"),INDIRECT(ADDRESS($G179,COLUMN()-12)),0),0), IF($H179&gt;0,IF(AND(INDIRECT(ADDRESS($H179,44))=0,INDIRECT(ADDRESS($H179,38))&lt;&gt;"UL"),INDIRECT(ADDRESS($H179,COLUMN()-12)),0),0), IF($I179&gt;0,IF(AND(INDIRECT(ADDRESS($I179,44))=0,INDIRECT(ADDRESS($I179,38))&lt;&gt;"UL"),INDIRECT(ADDRESS($I179,COLUMN()-12)),0),0), IF($J179&gt;0,IF(AND(INDIRECT(ADDRESS($J179,44))=0,INDIRECT(ADDRESS($J179,38))&lt;&gt;"UL"),INDIRECT(ADDRESS($J179,COLUMN()-12)),0),0), IF($K179&gt;0,IF(AND(INDIRECT(ADDRESS($K179,44))=0,INDIRECT(ADDRESS($K179,38))&lt;&gt;"UL"),INDIRECT(ADDRESS($K179,COLUMN()-12)),0),0), IF($L179&gt;0,IF(AND(INDIRECT(ADDRESS($L179,44))=0,INDIRECT(ADDRESS($L179,38))&lt;&gt;"UL"),INDIRECT(ADDRESS($L179,COLUMN()-12)),0),0), IF($M179&gt;0,IF(AND(INDIRECT(ADDRESS($M179,44))=0,INDIRECT(ADDRESS($M179,38))&lt;&gt;"UL"),INDIRECT(ADDRESS($M179,COLUMN()-12)),0),0))</f>
        <v>2.2222222222222219</v>
      </c>
      <c r="BK179" s="57">
        <f t="shared" ca="1" si="127"/>
        <v>2.2222222222222219</v>
      </c>
      <c r="BL179" s="58">
        <f t="shared" ca="1" si="128"/>
        <v>1.4814814814814812</v>
      </c>
      <c r="BM179" s="57" cm="1">
        <f t="array" aca="1" ref="BM179" ca="1">SUM(IF($C179&gt;0,IF(AND(INDIRECT(ADDRESS($C179,44))=0,INDIRECT(ADDRESS($C179,38))&lt;&gt;"UL"),INDIRECT(ADDRESS($C179,COLUMN()-12)),0),0), IF($D179&gt;0,IF(AND(INDIRECT(ADDRESS($D179,44))=0,INDIRECT(ADDRESS($D179,38))&lt;&gt;"UL"),INDIRECT(ADDRESS($D179,COLUMN()-12)),0),0), IF($E179&gt;0,IF(AND(INDIRECT(ADDRESS($E179,44))=0,INDIRECT(ADDRESS($E179,38))&lt;&gt;"UL"),INDIRECT(ADDRESS($E179,COLUMN()-12)),0),0), IF($F179&gt;0,IF(AND(INDIRECT(ADDRESS($F179,44))=0,INDIRECT(ADDRESS($F179,38))&lt;&gt;"UL"),INDIRECT(ADDRESS($F179,COLUMN()-12)),0),0), IF($G179&gt;0,IF(AND(INDIRECT(ADDRESS($G179,44))=0,INDIRECT(ADDRESS($G179,38))&lt;&gt;"UL"),INDIRECT(ADDRESS($G179,COLUMN()-12)),0),0), IF($H179&gt;0,IF(AND(INDIRECT(ADDRESS($H179,44))=0,INDIRECT(ADDRESS($H179,38))&lt;&gt;"UL"),INDIRECT(ADDRESS($H179,COLUMN()-12)),0),0), IF($I179&gt;0,IF(AND(INDIRECT(ADDRESS($I179,44))=0,INDIRECT(ADDRESS($I179,38))&lt;&gt;"UL"),INDIRECT(ADDRESS($I179,COLUMN()-12)),0),0), IF($J179&gt;0,IF(AND(INDIRECT(ADDRESS($J179,44))=0,INDIRECT(ADDRESS($J179,38))&lt;&gt;"UL"),INDIRECT(ADDRESS($J179,COLUMN()-12)),0),0), IF($K179&gt;0,IF(AND(INDIRECT(ADDRESS($K179,44))=0,INDIRECT(ADDRESS($K179,38))&lt;&gt;"UL"),INDIRECT(ADDRESS($K179,COLUMN()-11)),0),0), IF($L179&gt;0,IF(AND(INDIRECT(ADDRESS($L179,44))=0,INDIRECT(ADDRESS($L179,38))&lt;&gt;"UL"),INDIRECT(ADDRESS($L179,COLUMN()-11)),0),0), IF($M179&gt;0,IF(AND(INDIRECT(ADDRESS($M179,44))=0,INDIRECT(ADDRESS($M179,38))&lt;&gt;"UL"),INDIRECT(ADDRESS($M179,COLUMN()-11)),0),0))</f>
        <v>0.88888888888888873</v>
      </c>
      <c r="BN179" s="57" cm="1">
        <f t="array" aca="1" ref="BN179" ca="1">SUM(IF($C179&gt;0,IF(AND(INDIRECT(ADDRESS($C179,44))=0,INDIRECT(ADDRESS($C179,38))&lt;&gt;"UL"),INDIRECT(ADDRESS($C179,COLUMN()-12)),0),0), IF($D179&gt;0,IF(AND(INDIRECT(ADDRESS($D179,44))=0,INDIRECT(ADDRESS($D179,38))&lt;&gt;"UL"),INDIRECT(ADDRESS($D179,COLUMN()-12)),0),0), IF($E179&gt;0,IF(AND(INDIRECT(ADDRESS($E179,44))=0,INDIRECT(ADDRESS($E179,38))&lt;&gt;"UL"),INDIRECT(ADDRESS($E179,COLUMN()-12)),0),0), IF($F179&gt;0,IF(AND(INDIRECT(ADDRESS($F179,44))=0,INDIRECT(ADDRESS($F179,38))&lt;&gt;"UL"),INDIRECT(ADDRESS($F179,COLUMN()-12)),0),0), IF($G179&gt;0,IF(AND(INDIRECT(ADDRESS($G179,44))=0,INDIRECT(ADDRESS($G179,38))&lt;&gt;"UL"),INDIRECT(ADDRESS($G179,COLUMN()-12)),0),0), IF($H179&gt;0,IF(AND(INDIRECT(ADDRESS($H179,44))=0,INDIRECT(ADDRESS($H179,38))&lt;&gt;"UL"),INDIRECT(ADDRESS($H179,COLUMN()-12)),0),0), IF($I179&gt;0,IF(AND(INDIRECT(ADDRESS($I179,44))=0,INDIRECT(ADDRESS($I179,38))&lt;&gt;"UL"),INDIRECT(ADDRESS($I179,COLUMN()-12)),0),0), IF($J179&gt;0,IF(AND(INDIRECT(ADDRESS($J179,44))=0,INDIRECT(ADDRESS($J179,38))&lt;&gt;"UL"),INDIRECT(ADDRESS($J179,COLUMN()-12)),0),0), IF($K179&gt;0,IF(AND(INDIRECT(ADDRESS($K179,44))=0,INDIRECT(ADDRESS($K179,38))&lt;&gt;"UL"),INDIRECT(ADDRESS($K179,COLUMN()-11)),0),0), IF($L179&gt;0,IF(AND(INDIRECT(ADDRESS($L179,44))=0,INDIRECT(ADDRESS($L179,38))&lt;&gt;"UL"),INDIRECT(ADDRESS($L179,COLUMN()-11)),0),0), IF($M179&gt;0,IF(AND(INDIRECT(ADDRESS($M179,44))=0,INDIRECT(ADDRESS($M179,38))&lt;&gt;"UL"),INDIRECT(ADDRESS($M179,COLUMN()-11)),0),0))</f>
        <v>0.29629629629629622</v>
      </c>
      <c r="BO179" s="57" cm="1">
        <f t="array" aca="1" ref="BO179" ca="1">SUM(IF($C179&gt;0,IF(AND(INDIRECT(ADDRESS($C179,44))=0,INDIRECT(ADDRESS($C179,38))&lt;&gt;"UL"),INDIRECT(ADDRESS($C179,COLUMN()-12)),0),0), IF($D179&gt;0,IF(AND(INDIRECT(ADDRESS($D179,44))=0,INDIRECT(ADDRESS($D179,38))&lt;&gt;"UL"),INDIRECT(ADDRESS($D179,COLUMN()-12)),0),0), IF($E179&gt;0,IF(AND(INDIRECT(ADDRESS($E179,44))=0,INDIRECT(ADDRESS($E179,38))&lt;&gt;"UL"),INDIRECT(ADDRESS($E179,COLUMN()-12)),0),0), IF($F179&gt;0,IF(AND(INDIRECT(ADDRESS($F179,44))=0,INDIRECT(ADDRESS($F179,38))&lt;&gt;"UL"),INDIRECT(ADDRESS($F179,COLUMN()-12)),0),0), IF($G179&gt;0,IF(AND(INDIRECT(ADDRESS($G179,44))=0,INDIRECT(ADDRESS($G179,38))&lt;&gt;"UL"),INDIRECT(ADDRESS($G179,COLUMN()-12)),0),0), IF($H179&gt;0,IF(AND(INDIRECT(ADDRESS($H179,44))=0,INDIRECT(ADDRESS($H179,38))&lt;&gt;"UL"),INDIRECT(ADDRESS($H179,COLUMN()-12)),0),0), IF($I179&gt;0,IF(AND(INDIRECT(ADDRESS($I179,44))=0,INDIRECT(ADDRESS($I179,38))&lt;&gt;"UL"),INDIRECT(ADDRESS($I179,COLUMN()-12)),0),0), IF($J179&gt;0,IF(AND(INDIRECT(ADDRESS($J179,44))=0,INDIRECT(ADDRESS($J179,38))&lt;&gt;"UL"),INDIRECT(ADDRESS($J179,COLUMN()-12)),0),0), IF($K179&gt;0,IF(AND(INDIRECT(ADDRESS($K179,44))=0,INDIRECT(ADDRESS($K179,38))&lt;&gt;"UL"),INDIRECT(ADDRESS($K179,COLUMN()-11)),0),0), IF($L179&gt;0,IF(AND(INDIRECT(ADDRESS($L179,44))=0,INDIRECT(ADDRESS($L179,38))&lt;&gt;"UL"),INDIRECT(ADDRESS($L179,COLUMN()-11)),0),0), IF($M179&gt;0,IF(AND(INDIRECT(ADDRESS($M179,44))=0,INDIRECT(ADDRESS($M179,38))&lt;&gt;"UL"),INDIRECT(ADDRESS($M179,COLUMN()-11)),0),0))</f>
        <v>0.59259259259259245</v>
      </c>
      <c r="BP179" s="57" cm="1">
        <f t="array" aca="1" ref="BP179" ca="1">SUM(IF($C179&gt;0,IF(AND(INDIRECT(ADDRESS($C179,44))=0,INDIRECT(ADDRESS($C179,38))&lt;&gt;"UL"),INDIRECT(ADDRESS($C179,COLUMN()-12)),0),0), IF($D179&gt;0,IF(AND(INDIRECT(ADDRESS($D179,44))=0,INDIRECT(ADDRESS($D179,38))&lt;&gt;"UL"),INDIRECT(ADDRESS($D179,COLUMN()-12)),0),0), IF($E179&gt;0,IF(AND(INDIRECT(ADDRESS($E179,44))=0,INDIRECT(ADDRESS($E179,38))&lt;&gt;"UL"),INDIRECT(ADDRESS($E179,COLUMN()-12)),0),0), IF($F179&gt;0,IF(AND(INDIRECT(ADDRESS($F179,44))=0,INDIRECT(ADDRESS($F179,38))&lt;&gt;"UL"),INDIRECT(ADDRESS($F179,COLUMN()-12)),0),0), IF($G179&gt;0,IF(AND(INDIRECT(ADDRESS($G179,44))=0,INDIRECT(ADDRESS($G179,38))&lt;&gt;"UL"),INDIRECT(ADDRESS($G179,COLUMN()-12)),0),0), IF($H179&gt;0,IF(AND(INDIRECT(ADDRESS($H179,44))=0,INDIRECT(ADDRESS($H179,38))&lt;&gt;"UL"),INDIRECT(ADDRESS($H179,COLUMN()-12)),0),0), IF($I179&gt;0,IF(AND(INDIRECT(ADDRESS($I179,44))=0,INDIRECT(ADDRESS($I179,38))&lt;&gt;"UL"),INDIRECT(ADDRESS($I179,COLUMN()-12)),0),0), IF($J179&gt;0,IF(AND(INDIRECT(ADDRESS($J179,44))=0,INDIRECT(ADDRESS($J179,38))&lt;&gt;"UL"),INDIRECT(ADDRESS($J179,COLUMN()-12)),0),0), IF($K179&gt;0,IF(AND(INDIRECT(ADDRESS($K179,44))=0,INDIRECT(ADDRESS($K179,38))&lt;&gt;"UL"),INDIRECT(ADDRESS($K179,COLUMN()-11)),0),0), IF($L179&gt;0,IF(AND(INDIRECT(ADDRESS($L179,44))=0,INDIRECT(ADDRESS($L179,38))&lt;&gt;"UL"),INDIRECT(ADDRESS($L179,COLUMN()-11)),0),0), IF($M179&gt;0,IF(AND(INDIRECT(ADDRESS($M179,44))=0,INDIRECT(ADDRESS($M179,38))&lt;&gt;"UL"),INDIRECT(ADDRESS($M179,COLUMN()-11)),0),0))</f>
        <v>0.59259259259259245</v>
      </c>
      <c r="BQ179" s="57">
        <f t="shared" ca="1" si="129"/>
        <v>0.29629629629629622</v>
      </c>
      <c r="BR179" s="161">
        <f t="shared" ca="1" si="130"/>
        <v>77.471022133065361</v>
      </c>
      <c r="BS179" s="56"/>
      <c r="BT179" s="56">
        <f t="shared" ca="1" si="131"/>
        <v>2.0071489999508163</v>
      </c>
      <c r="BU179" s="77">
        <f t="shared" ca="1" si="132"/>
        <v>5.903379411620048E-2</v>
      </c>
      <c r="BV179" s="57" t="s">
        <v>34</v>
      </c>
      <c r="BW179" s="57" cm="1">
        <f t="array" aca="1" ref="BW179" ca="1">SUM(IF($C179&gt;0,IF(AND(INDIRECT(ADDRESS($C179,44))=0,INDIRECT(ADDRESS($C179,38))="UL",ISERROR(SEARCH("Rear",INDIRECT(ADDRESS($C179,33)))),ISERROR(SEARCH("Side",INDIRECT(ADDRESS($C179,33))))),INDIRECT(ADDRESS($C179,COLUMN())),0),0),IF($D179&gt;0,IF(AND(INDIRECT(ADDRESS($D179,44))=0,INDIRECT(ADDRESS($D179,38))="UL",ISERROR(SEARCH("Rear",INDIRECT(ADDRESS($D179,33)))),ISERROR(SEARCH("Side",INDIRECT(ADDRESS($D179,33))))),INDIRECT(ADDRESS($D179,COLUMN())),0),0),IF($E179&gt;0,IF(AND(INDIRECT(ADDRESS($E179,44))=0,INDIRECT(ADDRESS($E179,38))="UL",ISERROR(SEARCH("Rear",INDIRECT(ADDRESS($E179,33)))),ISERROR(SEARCH("Side",INDIRECT(ADDRESS($E179,33))))),INDIRECT(ADDRESS($E179,COLUMN())),0),0),IF($F179&gt;0,IF(AND(INDIRECT(ADDRESS($F179,44))=0,INDIRECT(ADDRESS($F179,38))="UL",ISERROR(SEARCH("Rear",INDIRECT(ADDRESS($F179,33)))),ISERROR(SEARCH("Side",INDIRECT(ADDRESS($F179,33))))),INDIRECT(ADDRESS($F179,COLUMN())),0),0),IF($G179&gt;0,IF(AND(INDIRECT(ADDRESS($G179,44))=0,INDIRECT(ADDRESS($G179,38))="UL",ISERROR(SEARCH("Rear",INDIRECT(ADDRESS($G179,33)))),ISERROR(SEARCH("Side",INDIRECT(ADDRESS($G179,33))))),INDIRECT(ADDRESS($G179,COLUMN())),0),0),IF($H179&gt;0,IF(AND(INDIRECT(ADDRESS($H179,44))=0,INDIRECT(ADDRESS($H179,38))="UL",ISERROR(SEARCH("Rear",INDIRECT(ADDRESS($H179,33)))),ISERROR(SEARCH("Side",INDIRECT(ADDRESS($H179,33))))),INDIRECT(ADDRESS($H179,COLUMN())),0),0),IF($I179&gt;0,IF(AND(INDIRECT(ADDRESS($I179,44))=0,INDIRECT(ADDRESS($I179,38))="UL",ISERROR(SEARCH("Rear",INDIRECT(ADDRESS($I179,33)))),ISERROR(SEARCH("Side",INDIRECT(ADDRESS($I179,33))))),INDIRECT(ADDRESS($I179,COLUMN())),0),0),IF($J179&gt;0,IF(AND(INDIRECT(ADDRESS($J179,44))=0,INDIRECT(ADDRESS($J179,38))="UL",ISERROR(SEARCH("Rear",INDIRECT(ADDRESS($J179,33)))),ISERROR(SEARCH("Side",INDIRECT(ADDRESS($J179,33))))),INDIRECT(ADDRESS($J179,COLUMN())),0),0),IF($K179&gt;0,IF(AND(INDIRECT(ADDRESS($K179,44))=0,INDIRECT(ADDRESS($K179,38))="UL",ISERROR(SEARCH("Rear",INDIRECT(ADDRESS($K179,33)))),ISERROR(SEARCH("Side",INDIRECT(ADDRESS($K179,33))))),INDIRECT(ADDRESS($K179,COLUMN())),0),0),IF($L179&gt;0,IF(AND(INDIRECT(ADDRESS($L179,44))=0,INDIRECT(ADDRESS($L179,38))="UL",ISERROR(SEARCH("Rear",INDIRECT(ADDRESS($L179,33)))),ISERROR(SEARCH("Side",INDIRECT(ADDRESS($L179,33))))),INDIRECT(ADDRESS($L179,COLUMN())),0),0),IF($M179&gt;0,IF(AND(INDIRECT(ADDRESS($M179,44))=0,INDIRECT(ADDRESS($M179,38))="UL",ISERROR(SEARCH("Rear",INDIRECT(ADDRESS($M179,33)))),ISERROR(SEARCH("Side",INDIRECT(ADDRESS($M179,33))))),INDIRECT(ADDRESS($M179,COLUMN())),0),0))</f>
        <v>0.1111111111111111</v>
      </c>
      <c r="BX179" s="57">
        <f t="shared" ca="1" si="136"/>
        <v>0.1111111111111111</v>
      </c>
      <c r="BY179" s="57" cm="1">
        <f t="array" aca="1" ref="BY179" ca="1">SUM(IF($C179&gt;0,IF(AND(INDIRECT(ADDRESS($C179,44))=0,INDIRECT(ADDRESS($C179,38))="UL"),INDIRECT(ADDRESS($C179,COLUMN())),0),0),IF($D179&gt;0,IF(AND(INDIRECT(ADDRESS($D179,44))=0,INDIRECT(ADDRESS($D179,38))="UL"),INDIRECT(ADDRESS($D179,COLUMN())),0),0),IF($E179&gt;0,IF(AND(INDIRECT(ADDRESS($E179,44))=0,INDIRECT(ADDRESS($E179,38))="UL"),INDIRECT(ADDRESS($E179,COLUMN())),0),0),IF($F179&gt;0,IF(AND(INDIRECT(ADDRESS($F179,44))=0,INDIRECT(ADDRESS($F179,38))="UL"),INDIRECT(ADDRESS($F179,COLUMN())),0),0),IF($G179&gt;0,IF(AND(INDIRECT(ADDRESS($G179,44))=0,INDIRECT(ADDRESS($G179,38))="UL"),INDIRECT(ADDRESS($G179,COLUMN())),0),0),IF($H179&gt;0,IF(AND(INDIRECT(ADDRESS($H179,44))=0,INDIRECT(ADDRESS($H179,38))="UL"),INDIRECT(ADDRESS($H179,COLUMN())),0),0),IF($I179&gt;0,IF(AND(INDIRECT(ADDRESS($I179,44))=0,INDIRECT(ADDRESS($I179,38))="UL"),INDIRECT(ADDRESS($I179,COLUMN())),0),0),IF($J179&gt;0,IF(AND(INDIRECT(ADDRESS($J179,44))=0,INDIRECT(ADDRESS($J179,38))="UL"),INDIRECT(ADDRESS($J179,COLUMN())),0),0),IF($K179&gt;0,IF(AND(INDIRECT(ADDRESS($K179,44))=0,INDIRECT(ADDRESS($K179,38))="UL"),INDIRECT(ADDRESS($K179,COLUMN())),0),0),IF($L179&gt;0,IF(AND(INDIRECT(ADDRESS($L179,44))=0,INDIRECT(ADDRESS($L179,38))="UL"),INDIRECT(ADDRESS($L179,COLUMN())),0),0),IF($M179&gt;0,IF(AND(INDIRECT(ADDRESS($M179,44))=0,INDIRECT(ADDRESS($M179,38))="UL"),INDIRECT(ADDRESS($M179,COLUMN())),0),0))</f>
        <v>0.10864197530864196</v>
      </c>
      <c r="BZ179" s="57" cm="1">
        <f t="array" aca="1" ref="BZ179" ca="1">SUM(IF($C179&gt;0,IF(AND(INDIRECT(ADDRESS($C179,44))=0,INDIRECT(ADDRESS($C179,38))="UL"),INDIRECT(ADDRESS($C179,COLUMN())),0),0),IF($D179&gt;0,IF(AND(INDIRECT(ADDRESS($D179,44))=0,INDIRECT(ADDRESS($D179,38))="UL"),INDIRECT(ADDRESS($D179,COLUMN())),0),0),IF($E179&gt;0,IF(AND(INDIRECT(ADDRESS($E179,44))=0,INDIRECT(ADDRESS($E179,38))="UL"),INDIRECT(ADDRESS($E179,COLUMN())),0),0),IF($F179&gt;0,IF(AND(INDIRECT(ADDRESS($F179,44))=0,INDIRECT(ADDRESS($F179,38))="UL"),INDIRECT(ADDRESS($F179,COLUMN())),0),0),IF($G179&gt;0,IF(AND(INDIRECT(ADDRESS($G179,44))=0,INDIRECT(ADDRESS($G179,38))="UL"),INDIRECT(ADDRESS($G179,COLUMN())),0),0),IF($H179&gt;0,IF(AND(INDIRECT(ADDRESS($H179,44))=0,INDIRECT(ADDRESS($H179,38))="UL"),INDIRECT(ADDRESS($H179,COLUMN())),0),0),IF($I179&gt;0,IF(AND(INDIRECT(ADDRESS($I179,44))=0,INDIRECT(ADDRESS($I179,38))="UL"),INDIRECT(ADDRESS($I179,COLUMN())),0),0),IF($J179&gt;0,IF(AND(INDIRECT(ADDRESS($J179,44))=0,INDIRECT(ADDRESS($J179,38))="UL"),INDIRECT(ADDRESS($J179,COLUMN())),0),0),IF($K179&gt;0,IF(AND(INDIRECT(ADDRESS($K179,44))=0,INDIRECT(ADDRESS($K179,38))="UL"),INDIRECT(ADDRESS($K179,COLUMN())),0),0),IF($L179&gt;0,IF(AND(INDIRECT(ADDRESS($L179,44))=0,INDIRECT(ADDRESS($L179,38))="UL"),INDIRECT(ADDRESS($L179,COLUMN())),0),0),IF($M179&gt;0,IF(AND(INDIRECT(ADDRESS($M179,44))=0,INDIRECT(ADDRESS($M179,38))="UL"),INDIRECT(ADDRESS($M179,COLUMN())),0),0))</f>
        <v>0.24691358024691357</v>
      </c>
      <c r="CA179" s="57">
        <f t="shared" ca="1" si="137"/>
        <v>0.24691358024691357</v>
      </c>
      <c r="CB179" s="57" cm="1">
        <f t="array" aca="1" ref="CB179" ca="1">SUM(IF($C179&gt;0,IF(AND(INDIRECT(ADDRESS($C179,44))=0,INDIRECT(ADDRESS($C179,38))&lt;&gt;"UL"),INDIRECT(ADDRESS($C179,COLUMN())),0),0),IF($D179&gt;0,IF(AND(INDIRECT(ADDRESS($D179,44))=0,INDIRECT(ADDRESS($D179,38))&lt;&gt;"UL"),INDIRECT(ADDRESS($D179,COLUMN())),0),0),IF($E179&gt;0,IF(AND(INDIRECT(ADDRESS($E179,44))=0,INDIRECT(ADDRESS($E179,38))&lt;&gt;"UL"),INDIRECT(ADDRESS($E179,COLUMN())),0),0),IF($F179&gt;0,IF(AND(INDIRECT(ADDRESS($F179,44))=0,INDIRECT(ADDRESS($F179,38))&lt;&gt;"UL"),INDIRECT(ADDRESS($F179,COLUMN())),0),0),IF($G179&gt;0,IF(AND(INDIRECT(ADDRESS($G179,44))=0,INDIRECT(ADDRESS($G179,38))&lt;&gt;"UL"),INDIRECT(ADDRESS($G179,COLUMN())),0),0),IF($H179&gt;0,IF(AND(INDIRECT(ADDRESS($H179,44))=0,INDIRECT(ADDRESS($H179,38))&lt;&gt;"UL"),INDIRECT(ADDRESS($H179,COLUMN())),0),0),IF($I179&gt;0,IF(AND(INDIRECT(ADDRESS($I179,44))=0,INDIRECT(ADDRESS($I179,38))&lt;&gt;"UL"),INDIRECT(ADDRESS($I179,COLUMN())),0),0),IF($J179&gt;0,IF(AND(INDIRECT(ADDRESS($J179,44))=0,INDIRECT(ADDRESS($J179,38))&lt;&gt;"UL"),INDIRECT(ADDRESS($J179,COLUMN())),0),0),IF($K179&gt;0,IF(AND(INDIRECT(ADDRESS($K179,44))=0,INDIRECT(ADDRESS($K179,38))&lt;&gt;"UL"),INDIRECT(ADDRESS($K179,COLUMN())),0),0),IF($L179&gt;0,IF(AND(INDIRECT(ADDRESS($L179,44))=0,INDIRECT(ADDRESS($L179,38))&lt;&gt;"UL"),INDIRECT(ADDRESS($L179,COLUMN())),0),0),IF($M179&gt;0,IF(AND(INDIRECT(ADDRESS($M179,44))=0,INDIRECT(ADDRESS($M179,38))&lt;&gt;"UL"),INDIRECT(ADDRESS($M179,COLUMN())),0),0))</f>
        <v>1.1111111111111109</v>
      </c>
      <c r="CC179" s="57">
        <f t="shared" ca="1" si="138"/>
        <v>1.1111111111111109</v>
      </c>
      <c r="CD179" s="57" cm="1">
        <f t="array" aca="1" ref="CD179" ca="1">SUM(IF($C179&gt;0,IF(AND(INDIRECT(ADDRESS($C179,44))=0,INDIRECT(ADDRESS($C179,38))&lt;&gt;"UL"),INDIRECT(ADDRESS($C179,COLUMN())),0),0),IF($D179&gt;0,IF(AND(INDIRECT(ADDRESS($D179,44))=0,INDIRECT(ADDRESS($D179,38))&lt;&gt;"UL"),INDIRECT(ADDRESS($D179,COLUMN())),0),0),IF($E179&gt;0,IF(AND(INDIRECT(ADDRESS($E179,44))=0,INDIRECT(ADDRESS($E179,38))&lt;&gt;"UL"),INDIRECT(ADDRESS($E179,COLUMN())),0),0),IF($F179&gt;0,IF(AND(INDIRECT(ADDRESS($F179,44))=0,INDIRECT(ADDRESS($F179,38))&lt;&gt;"UL"),INDIRECT(ADDRESS($F179,COLUMN())),0),0),IF($G179&gt;0,IF(AND(INDIRECT(ADDRESS($G179,44))=0,INDIRECT(ADDRESS($G179,38))&lt;&gt;"UL"),INDIRECT(ADDRESS($G179,COLUMN())),0),0),IF($H179&gt;0,IF(AND(INDIRECT(ADDRESS($H179,44))=0,INDIRECT(ADDRESS($H179,38))&lt;&gt;"UL"),INDIRECT(ADDRESS($H179,COLUMN())),0),0),IF($I179&gt;0,IF(AND(INDIRECT(ADDRESS($I179,44))=0,INDIRECT(ADDRESS($I179,38))&lt;&gt;"UL"),INDIRECT(ADDRESS($I179,COLUMN())),0),0),IF($J179&gt;0,IF(AND(INDIRECT(ADDRESS($J179,44))=0,INDIRECT(ADDRESS($J179,38))&lt;&gt;"UL"),INDIRECT(ADDRESS($J179,COLUMN())),0),0),IF($K179&gt;0,IF(AND(INDIRECT(ADDRESS($K179,44))=0,INDIRECT(ADDRESS($K179,38))&lt;&gt;"UL"),INDIRECT(ADDRESS($K179,COLUMN())),0),0),IF($L179&gt;0,IF(AND(INDIRECT(ADDRESS($L179,44))=0,INDIRECT(ADDRESS($L179,38))&lt;&gt;"UL"),INDIRECT(ADDRESS($L179,COLUMN())),0),0),IF($M179&gt;0,IF(AND(INDIRECT(ADDRESS($M179,44))=0,INDIRECT(ADDRESS($M179,38))&lt;&gt;"UL"),INDIRECT(ADDRESS($M179,COLUMN())),0),0))</f>
        <v>0.37037037037037029</v>
      </c>
      <c r="CE179" s="57" cm="1">
        <f t="array" aca="1" ref="CE179" ca="1">SUM(IF($C179&gt;0,IF(AND(INDIRECT(ADDRESS($C179,44))=0,INDIRECT(ADDRESS($C179,38))&lt;&gt;"UL"),INDIRECT(ADDRESS($C179,COLUMN())),0),0),IF($D179&gt;0,IF(AND(INDIRECT(ADDRESS($D179,44))=0,INDIRECT(ADDRESS($D179,38))&lt;&gt;"UL"),INDIRECT(ADDRESS($D179,COLUMN())),0),0),IF($E179&gt;0,IF(AND(INDIRECT(ADDRESS($E179,44))=0,INDIRECT(ADDRESS($E179,38))&lt;&gt;"UL"),INDIRECT(ADDRESS($E179,COLUMN())),0),0),IF($F179&gt;0,IF(AND(INDIRECT(ADDRESS($F179,44))=0,INDIRECT(ADDRESS($F179,38))&lt;&gt;"UL"),INDIRECT(ADDRESS($F179,COLUMN())),0),0),IF($G179&gt;0,IF(AND(INDIRECT(ADDRESS($G179,44))=0,INDIRECT(ADDRESS($G179,38))&lt;&gt;"UL"),INDIRECT(ADDRESS($G179,COLUMN())),0),0),IF($H179&gt;0,IF(AND(INDIRECT(ADDRESS($H179,44))=0,INDIRECT(ADDRESS($H179,38))&lt;&gt;"UL"),INDIRECT(ADDRESS($H179,COLUMN())),0),0),IF($I179&gt;0,IF(AND(INDIRECT(ADDRESS($I179,44))=0,INDIRECT(ADDRESS($I179,38))&lt;&gt;"UL"),INDIRECT(ADDRESS($I179,COLUMN())),0),0),IF($J179&gt;0,IF(AND(INDIRECT(ADDRESS($J179,44))=0,INDIRECT(ADDRESS($J179,38))&lt;&gt;"UL"),INDIRECT(ADDRESS($J179,COLUMN())),0),0),IF($K179&gt;0,IF(AND(INDIRECT(ADDRESS($K179,44))=0,INDIRECT(ADDRESS($K179,38))&lt;&gt;"UL"),INDIRECT(ADDRESS($K179,COLUMN())),0),0),IF($L179&gt;0,IF(AND(INDIRECT(ADDRESS($L179,44))=0,INDIRECT(ADDRESS($L179,38))&lt;&gt;"UL"),INDIRECT(ADDRESS($L179,COLUMN())),0),0),IF($M179&gt;0,IF(AND(INDIRECT(ADDRESS($M179,44))=0,INDIRECT(ADDRESS($M179,38))&lt;&gt;"UL"),INDIRECT(ADDRESS($M179,COLUMN())),0),0))</f>
        <v>0</v>
      </c>
      <c r="CF179" s="57">
        <f t="shared" ca="1" si="139"/>
        <v>0</v>
      </c>
      <c r="CG179" s="57">
        <f t="shared" ca="1" si="140"/>
        <v>1.0831614087861103</v>
      </c>
      <c r="CH179" s="57">
        <f t="shared" ca="1" si="133"/>
        <v>3.1857688493709124E-2</v>
      </c>
      <c r="CI179" s="19">
        <f t="shared" ca="1" si="134"/>
        <v>12.823857668395988</v>
      </c>
      <c r="CJ179" s="19"/>
      <c r="CK179" s="57" cm="1">
        <f t="array" aca="1" ref="CK179" ca="1">IF(AU179="S", SUM(IF($C179&gt;0,IF(INDIRECT(ADDRESS($C179,43))&lt;&gt;1,INDIRECT(ADDRESS($C179,48)),0),0), IF($D179&gt;0,IF(INDIRECT(ADDRESS($D179,43))&lt;&gt;1,INDIRECT(ADDRESS($D179,48)),0),0), IF($E179&gt;0,IF(INDIRECT(ADDRESS($E179,43))&lt;&gt;1,INDIRECT(ADDRESS($E179,48)),0),0), IF($F179&gt;0,IF(INDIRECT(ADDRESS($F179,43))&lt;&gt;1,INDIRECT(ADDRESS($F179,48)),0),0), IF($G179&gt;0,IF(INDIRECT(ADDRESS($G179,43))&lt;&gt;1,INDIRECT(ADDRESS($G179,48)),0),0), IF($H179&gt;0,IF(INDIRECT(ADDRESS($H179,43))&lt;&gt;1,INDIRECT(ADDRESS($H179,48)),0),0), IF($I179&gt;0,IF(INDIRECT(ADDRESS($I179,43))&lt;&gt;1,INDIRECT(ADDRESS($I179,48)),0),0), IF($J179&gt;0,IF(INDIRECT(ADDRESS($J179,43))&lt;&gt;1,INDIRECT(ADDRESS($J179,48)),0),0), IF($K179&gt;0,IF(INDIRECT(ADDRESS($K179,43))&lt;&gt;1,INDIRECT(ADDRESS($K179,48)),0),0), IF($L179&gt;0,IF(INDIRECT(ADDRESS($L179,43))&lt;&gt;1,INDIRECT(ADDRESS($L179,48)),0),0), IF($M179&gt;0,IF(INDIRECT(ADDRESS($M179,43))&lt;&gt;1,INDIRECT(ADDRESS($M179,48)),0),0)), IF(AU179="L",SUM(IF($C179&gt;0,IF(INDIRECT(ADDRESS($C179,43))&lt;&gt;1,INDIRECT(ADDRESS($C179,50)),0),0), IF($D179&gt;0,IF(INDIRECT(ADDRESS($D179,43))&lt;&gt;1,INDIRECT(ADDRESS($D179,50)),0),0), IF($E179&gt;0,IF(INDIRECT(ADDRESS($E179,43))&lt;&gt;1,INDIRECT(ADDRESS($E179,50)),0),0), IF($F179&gt;0,IF(INDIRECT(ADDRESS($F179,43))&lt;&gt;1,INDIRECT(ADDRESS($F179,50)),0),0), IF($G179&gt;0,IF(INDIRECT(ADDRESS($G179,43))&lt;&gt;1,INDIRECT(ADDRESS($G179,50)),0),0), IF($G179&gt;0,IF(INDIRECT(ADDRESS($G179,43))&lt;&gt;1,INDIRECT(ADDRESS($G179,50)),0),0), IF($H179&gt;0,IF(INDIRECT(ADDRESS($H179,43))&lt;&gt;1,INDIRECT(ADDRESS($H179,50)),0),0), IF($I179&gt;0,IF(INDIRECT(ADDRESS($I179,43))&lt;&gt;1,INDIRECT(ADDRESS($I179,50)),0),0), IF($J179&gt;0,IF(INDIRECT(ADDRESS($J179,43))&lt;&gt;1,INDIRECT(ADDRESS($J179,50)),0),0), IF($K179&gt;0,IF(INDIRECT(ADDRESS($K179,43))&lt;&gt;1,INDIRECT(ADDRESS($K179,50)),0),0), IF($L179&gt;0,IF(INDIRECT(ADDRESS($L179,43))&lt;&gt;1,INDIRECT(ADDRESS($L179,50)),0),0), IF($M179&gt;0,IF(INDIRECT(ADDRESS($M179,43))&lt;&gt;1,INDIRECT(ADDRESS($M179,50)),0),0)), SUM(IF($C179&gt;0,IF(INDIRECT(ADDRESS($C179,43))&lt;&gt;1,INDIRECT(ADDRESS($C179,49)),0),0), IF($D179&gt;0,IF(INDIRECT(ADDRESS($D179,43))&lt;&gt;1,INDIRECT(ADDRESS($D179,49)),0),0), IF($E179&gt;0,IF(INDIRECT(ADDRESS($E179,43))&lt;&gt;1,INDIRECT(ADDRESS($E179,49)),0),0), IF($F179&gt;0,IF(INDIRECT(ADDRESS($F179,43))&lt;&gt;1,INDIRECT(ADDRESS($F179,49)),0),0), IF($G179&gt;0,IF(INDIRECT(ADDRESS($G179,43))&lt;&gt;1,INDIRECT(ADDRESS($G179,49)),0),0), IF($G179&gt;0,IF(INDIRECT(ADDRESS($G179,43))&lt;&gt;1,INDIRECT(ADDRESS($G179,49)),0),0), IF($H179&gt;0,IF(INDIRECT(ADDRESS($H179,43))&lt;&gt;1,INDIRECT(ADDRESS($H179,49)),0),0), IF($I179&gt;0,IF(INDIRECT(ADDRESS($I179,43))&lt;&gt;1,INDIRECT(ADDRESS($I179,49)),0),0), IF($J179&gt;0,IF(INDIRECT(ADDRESS($J179,43))&lt;&gt;1,INDIRECT(ADDRESS($J179,49)),0),0), IF($K179&gt;0,IF(INDIRECT(ADDRESS($K179,43))&lt;&gt;1,INDIRECT(ADDRESS($K179,49)),0),0), IF($L179&gt;0,IF(INDIRECT(ADDRESS($L179,43))&lt;&gt;1,INDIRECT(ADDRESS($L179,49)),0),0), IF($M179&gt;0,IF(INDIRECT(ADDRESS($M179,43))&lt;&gt;1,INDIRECT(ADDRESS($M179,49)),0),0))))</f>
        <v>0</v>
      </c>
      <c r="CL179" s="57" cm="1">
        <f t="array" aca="1" ref="CL179" ca="1">SUM(IF($C179&gt;0,IF(INDIRECT(ADDRESS($C179,44))=1,INDIRECT(ADDRESS($C179,90)),0),0), IF($D179&gt;0,IF(INDIRECT(ADDRESS($D179,44))=1,INDIRECT(ADDRESS($D179,90)),0),0), IF($E179&gt;0,IF(INDIRECT(ADDRESS($E179,44))=1,INDIRECT(ADDRESS($E179,90)),0),0), IF($F179&gt;0,IF(INDIRECT(ADDRESS($F179,44))=1,INDIRECT(ADDRESS($F179,90)),0),0), IF($G179&gt;0,IF(INDIRECT(ADDRESS($G179,44))=1,INDIRECT(ADDRESS($G179,90)),0),0), IF($H179&gt;0,IF(INDIRECT(ADDRESS($H179,44))=1,INDIRECT(ADDRESS($H179,90)),0),0), IF($I179&gt;0,IF(INDIRECT(ADDRESS($I179,44))=1,INDIRECT(ADDRESS($I179,90)),0),0), IF($J179&gt;0,IF(INDIRECT(ADDRESS($J179,44))=1,INDIRECT(ADDRESS($J179,90)),0),0), IF($K179&gt;0,IF(INDIRECT(ADDRESS($K179,44))=1,INDIRECT(ADDRESS($K179,90)),0),0), IF($L179&gt;0,IF(INDIRECT(ADDRESS($L179,44))=1,INDIRECT(ADDRESS($L179,90)),0),0), IF($M179&gt;0,IF(INDIRECT(ADDRESS($M179,44))=1,INDIRECT(ADDRESS($M179,90)),0),0))</f>
        <v>5.25</v>
      </c>
      <c r="CM179" s="56">
        <f t="shared" ca="1" si="135"/>
        <v>0.43459710658689954</v>
      </c>
      <c r="CN179" s="59"/>
    </row>
    <row r="180" spans="1:92" x14ac:dyDescent="0.25">
      <c r="A180" s="52" t="s">
        <v>250</v>
      </c>
      <c r="B180" s="67">
        <v>101</v>
      </c>
      <c r="C180" s="67">
        <v>120</v>
      </c>
      <c r="D180" s="67"/>
      <c r="E180" s="67">
        <v>116</v>
      </c>
      <c r="F180" s="67">
        <v>121</v>
      </c>
      <c r="G180" s="67">
        <v>135</v>
      </c>
      <c r="H180" s="67">
        <v>135</v>
      </c>
      <c r="I180" s="67">
        <v>136</v>
      </c>
      <c r="J180" s="67">
        <v>135</v>
      </c>
      <c r="K180" s="67"/>
      <c r="L180" s="67"/>
      <c r="M180" s="67"/>
      <c r="N180" s="67">
        <f ca="1">SUM(INDIRECT(ADDRESS(B180,COLUMN())),IF(C180&gt;0,INDIRECT(ADDRESS(C180,COLUMN())),0),IF(D180&gt;0,INDIRECT(ADDRESS(D180,COLUMN())),0),IF(E180&gt;0,INDIRECT(ADDRESS(E180,COLUMN())),0),IF(F180&gt;0,INDIRECT(ADDRESS(F180,COLUMN())),0),IF(G180&gt;0,INDIRECT(ADDRESS(G180,COLUMN())),0),IF(H180&gt;0,INDIRECT(ADDRESS(H180,COLUMN())),0),IF(I180&gt;0,INDIRECT(ADDRESS(I180,COLUMN())),0),IF(J180&gt;0,INDIRECT(ADDRESS(J180,COLUMN())),0),IF(K180&gt;0,INDIRECT(ADDRESS(K180,COLUMN())),0),IF(L180&gt;0,INDIRECT(ADDRESS(L180,COLUMN())),0),IF(M180&gt;0,INDIRECT(ADDRESS(M180,COLUMN())),0))</f>
        <v>34</v>
      </c>
      <c r="O180" s="67" t="str" cm="1">
        <f t="array" aca="1" ref="O180" ca="1">INDIRECT(ADDRESS($B180,COLUMN()))</f>
        <v>Bomber</v>
      </c>
      <c r="P180" s="67" cm="1">
        <f t="array" aca="1" ref="P180" ca="1">INDIRECT(ADDRESS($B180,COLUMN()))</f>
        <v>5</v>
      </c>
      <c r="Q180" s="67" t="str" cm="1">
        <f t="array" aca="1" ref="Q180" ca="1">INDIRECT(ADDRESS($B180,COLUMN()))</f>
        <v>-</v>
      </c>
      <c r="R180" s="67" t="str" cm="1">
        <f t="array" aca="1" ref="R180" ca="1">INDIRECT(ADDRESS($B180,COLUMN()))</f>
        <v>-</v>
      </c>
      <c r="S180" s="67" cm="1">
        <f t="array" aca="1" ref="S180" ca="1">INDIRECT(ADDRESS($B180,COLUMN()))</f>
        <v>1</v>
      </c>
      <c r="T180" s="67" t="str" cm="1">
        <f t="array" aca="1" ref="T180" ca="1">INDIRECT(ADDRESS($B180,COLUMN()))</f>
        <v>1-3</v>
      </c>
      <c r="U180" s="67" cm="1">
        <f t="array" aca="1" ref="U180" ca="1">INDIRECT(ADDRESS($B180,COLUMN()))</f>
        <v>3</v>
      </c>
      <c r="V180" s="67" cm="1">
        <f t="array" aca="1" ref="V180" ca="1">INDIRECT(ADDRESS($B180,COLUMN()))</f>
        <v>0</v>
      </c>
      <c r="W180" s="67" cm="1">
        <f t="array" aca="1" ref="W180" ca="1">INDIRECT(ADDRESS($B180,COLUMN()))</f>
        <v>4</v>
      </c>
      <c r="X180" s="67" cm="1">
        <f t="array" aca="1" ref="X180" ca="1">INDIRECT(ADDRESS($B180,COLUMN()))</f>
        <v>5</v>
      </c>
      <c r="Y180" s="67" cm="1">
        <f t="array" aca="1" ref="Y180" ca="1">INDIRECT(ADDRESS($B180,COLUMN()))</f>
        <v>2</v>
      </c>
      <c r="Z180" s="67" cm="1">
        <f t="array" aca="1" ref="Z180" ca="1">INDIRECT(ADDRESS($B180,COLUMN()))</f>
        <v>5</v>
      </c>
      <c r="AA180" s="67" cm="1">
        <f t="array" aca="1" ref="AA180" ca="1">INDIRECT(ADDRESS($B180,COLUMN()))</f>
        <v>0</v>
      </c>
      <c r="AB180" s="56">
        <f t="shared" ca="1" si="121"/>
        <v>0.58977359004073071</v>
      </c>
      <c r="AC180" s="56">
        <f t="shared" ca="1" si="122"/>
        <v>0.58989745274621541</v>
      </c>
      <c r="AD180" s="56">
        <f t="shared" ca="1" si="123"/>
        <v>2.5647715336791976</v>
      </c>
      <c r="AF180" s="52"/>
      <c r="AG180" s="52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2"/>
      <c r="AU180" s="54" t="s">
        <v>33</v>
      </c>
      <c r="AV180" s="57" cm="1">
        <f t="array" aca="1" ref="AV180" ca="1">SUM(IF($C180&gt;0,IF(AND(INDIRECT(ADDRESS($C180,44))=0,INDIRECT(ADDRESS($C180,38))="UL",ISERROR(SEARCH("Rear",INDIRECT(ADDRESS($C180,33)))),ISERROR(SEARCH("Side",INDIRECT(ADDRESS($C180,33))))),INDIRECT(ADDRESS($C180,COLUMN())),0),0),IF($D180&gt;0,IF(AND(INDIRECT(ADDRESS($D180,44))=0,INDIRECT(ADDRESS($D180,38))="UL",ISERROR(SEARCH("Rear",INDIRECT(ADDRESS($D180,33)))),ISERROR(SEARCH("Side",INDIRECT(ADDRESS($D180,33))))),INDIRECT(ADDRESS($D180,COLUMN())),0),0),IF($E180&gt;0,IF(AND(INDIRECT(ADDRESS($E180,44))=0,INDIRECT(ADDRESS($E180,38))="UL",ISERROR(SEARCH("Rear",INDIRECT(ADDRESS($E180,33)))),ISERROR(SEARCH("Side",INDIRECT(ADDRESS($E180,33))))),INDIRECT(ADDRESS($E180,COLUMN())),0),0),IF($F180&gt;0,IF(AND(INDIRECT(ADDRESS($F180,44))=0,INDIRECT(ADDRESS($F180,38))="UL",ISERROR(SEARCH("Rear",INDIRECT(ADDRESS($F180,33)))),ISERROR(SEARCH("Side",INDIRECT(ADDRESS($F180,33))))),INDIRECT(ADDRESS($F180,COLUMN())),0),0),IF($G180&gt;0,IF(AND(INDIRECT(ADDRESS($G180,44))=0,INDIRECT(ADDRESS($G180,38))="UL",ISERROR(SEARCH("Rear",INDIRECT(ADDRESS($G180,33)))),ISERROR(SEARCH("Side",INDIRECT(ADDRESS($G180,33))))),INDIRECT(ADDRESS($G180,COLUMN())),0),0),IF($H180&gt;0,IF(AND(INDIRECT(ADDRESS($H180,44))=0,INDIRECT(ADDRESS($H180,38))="UL",ISERROR(SEARCH("Rear",INDIRECT(ADDRESS($H180,33)))),ISERROR(SEARCH("Side",INDIRECT(ADDRESS($H180,33))))),INDIRECT(ADDRESS($H180,COLUMN())),0),0),IF($I180&gt;0,IF(AND(INDIRECT(ADDRESS($I180,44))=0,INDIRECT(ADDRESS($I180,38))="UL",ISERROR(SEARCH("Rear",INDIRECT(ADDRESS($I180,33)))),ISERROR(SEARCH("Side",INDIRECT(ADDRESS($I180,33))))),INDIRECT(ADDRESS($I180,COLUMN())),0),0),IF($J180&gt;0,IF(AND(INDIRECT(ADDRESS($J180,44))=0,INDIRECT(ADDRESS($J180,38))="UL",ISERROR(SEARCH("Rear",INDIRECT(ADDRESS($J180,33)))),ISERROR(SEARCH("Side",INDIRECT(ADDRESS($J180,33))))),INDIRECT(ADDRESS($J180,COLUMN())),0),0),IF($K180&gt;0,IF(AND(INDIRECT(ADDRESS($K180,44))=0,INDIRECT(ADDRESS($K180,38))="UL",ISERROR(SEARCH("Rear",INDIRECT(ADDRESS($K180,33)))),ISERROR(SEARCH("Side",INDIRECT(ADDRESS($K180,33))))),INDIRECT(ADDRESS($K180,COLUMN())),0),0),IF($L180&gt;0,IF(AND(INDIRECT(ADDRESS($L180,44))=0,INDIRECT(ADDRESS($L180,38))="UL",ISERROR(SEARCH("Rear",INDIRECT(ADDRESS($L180,33)))),ISERROR(SEARCH("Side",INDIRECT(ADDRESS($L180,33))))),INDIRECT(ADDRESS($L180,COLUMN())),0),0),IF($M180&gt;0,IF(AND(INDIRECT(ADDRESS($M180,44))=0,INDIRECT(ADDRESS($M180,38))="UL",ISERROR(SEARCH("Rear",INDIRECT(ADDRESS($M180,33)))),ISERROR(SEARCH("Side",INDIRECT(ADDRESS($M180,33))))),INDIRECT(ADDRESS($M180,COLUMN())),0),0))</f>
        <v>0.33333333333333331</v>
      </c>
      <c r="AW180" s="57" cm="1">
        <f t="array" aca="1" ref="AW180" ca="1">SUM(IF($C180&gt;0,IF(AND(INDIRECT(ADDRESS($C180,44))=0,INDIRECT(ADDRESS($C180,38))="UL",ISERROR(SEARCH("Rear",INDIRECT(ADDRESS($C180,33)))),ISERROR(SEARCH("Side",INDIRECT(ADDRESS($C180,33))))),INDIRECT(ADDRESS($C180,COLUMN())),0),0),IF($D180&gt;0,IF(AND(INDIRECT(ADDRESS($D180,44))=0,INDIRECT(ADDRESS($D180,38))="UL",ISERROR(SEARCH("Rear",INDIRECT(ADDRESS($D180,33)))),ISERROR(SEARCH("Side",INDIRECT(ADDRESS($D180,33))))),INDIRECT(ADDRESS($D180,COLUMN())),0),0),IF($E180&gt;0,IF(AND(INDIRECT(ADDRESS($E180,44))=0,INDIRECT(ADDRESS($E180,38))="UL",ISERROR(SEARCH("Rear",INDIRECT(ADDRESS($E180,33)))),ISERROR(SEARCH("Side",INDIRECT(ADDRESS($E180,33))))),INDIRECT(ADDRESS($E180,COLUMN())),0),0),IF($F180&gt;0,IF(AND(INDIRECT(ADDRESS($F180,44))=0,INDIRECT(ADDRESS($F180,38))="UL",ISERROR(SEARCH("Rear",INDIRECT(ADDRESS($F180,33)))),ISERROR(SEARCH("Side",INDIRECT(ADDRESS($F180,33))))),INDIRECT(ADDRESS($F180,COLUMN())),0),0),IF($G180&gt;0,IF(AND(INDIRECT(ADDRESS($G180,44))=0,INDIRECT(ADDRESS($G180,38))="UL",ISERROR(SEARCH("Rear",INDIRECT(ADDRESS($G180,33)))),ISERROR(SEARCH("Side",INDIRECT(ADDRESS($G180,33))))),INDIRECT(ADDRESS($G180,COLUMN())),0),0),IF($H180&gt;0,IF(AND(INDIRECT(ADDRESS($H180,44))=0,INDIRECT(ADDRESS($H180,38))="UL",ISERROR(SEARCH("Rear",INDIRECT(ADDRESS($H180,33)))),ISERROR(SEARCH("Side",INDIRECT(ADDRESS($H180,33))))),INDIRECT(ADDRESS($H180,COLUMN())),0),0),IF($I180&gt;0,IF(AND(INDIRECT(ADDRESS($I180,44))=0,INDIRECT(ADDRESS($I180,38))="UL",ISERROR(SEARCH("Rear",INDIRECT(ADDRESS($I180,33)))),ISERROR(SEARCH("Side",INDIRECT(ADDRESS($I180,33))))),INDIRECT(ADDRESS($I180,COLUMN())),0),0),IF($J180&gt;0,IF(AND(INDIRECT(ADDRESS($J180,44))=0,INDIRECT(ADDRESS($J180,38))="UL",ISERROR(SEARCH("Rear",INDIRECT(ADDRESS($J180,33)))),ISERROR(SEARCH("Side",INDIRECT(ADDRESS($J180,33))))),INDIRECT(ADDRESS($J180,COLUMN())),0),0),IF($K180&gt;0,IF(AND(INDIRECT(ADDRESS($K180,44))=0,INDIRECT(ADDRESS($K180,38))="UL",ISERROR(SEARCH("Rear",INDIRECT(ADDRESS($K180,33)))),ISERROR(SEARCH("Side",INDIRECT(ADDRESS($K180,33))))),INDIRECT(ADDRESS($K180,COLUMN())),0),0),IF($L180&gt;0,IF(AND(INDIRECT(ADDRESS($L180,44))=0,INDIRECT(ADDRESS($L180,38))="UL",ISERROR(SEARCH("Rear",INDIRECT(ADDRESS($L180,33)))),ISERROR(SEARCH("Side",INDIRECT(ADDRESS($L180,33))))),INDIRECT(ADDRESS($L180,COLUMN())),0),0),IF($M180&gt;0,IF(AND(INDIRECT(ADDRESS($M180,44))=0,INDIRECT(ADDRESS($M180,38))="UL",ISERROR(SEARCH("Rear",INDIRECT(ADDRESS($M180,33)))),ISERROR(SEARCH("Side",INDIRECT(ADDRESS($M180,33))))),INDIRECT(ADDRESS($M180,COLUMN())),0),0))</f>
        <v>0.22222222222222221</v>
      </c>
      <c r="AX180" s="57" cm="1">
        <f t="array" aca="1" ref="AX180" ca="1">SUM(IF($C180&gt;0,IF(AND(INDIRECT(ADDRESS($C180,44))=0,INDIRECT(ADDRESS($C180,38))="UL",ISERROR(SEARCH("Rear",INDIRECT(ADDRESS($C180,33)))),ISERROR(SEARCH("Side",INDIRECT(ADDRESS($C180,33))))),INDIRECT(ADDRESS($C180,COLUMN())),0),0),IF($D180&gt;0,IF(AND(INDIRECT(ADDRESS($D180,44))=0,INDIRECT(ADDRESS($D180,38))="UL",ISERROR(SEARCH("Rear",INDIRECT(ADDRESS($D180,33)))),ISERROR(SEARCH("Side",INDIRECT(ADDRESS($D180,33))))),INDIRECT(ADDRESS($D180,COLUMN())),0),0),IF($E180&gt;0,IF(AND(INDIRECT(ADDRESS($E180,44))=0,INDIRECT(ADDRESS($E180,38))="UL",ISERROR(SEARCH("Rear",INDIRECT(ADDRESS($E180,33)))),ISERROR(SEARCH("Side",INDIRECT(ADDRESS($E180,33))))),INDIRECT(ADDRESS($E180,COLUMN())),0),0),IF($F180&gt;0,IF(AND(INDIRECT(ADDRESS($F180,44))=0,INDIRECT(ADDRESS($F180,38))="UL",ISERROR(SEARCH("Rear",INDIRECT(ADDRESS($F180,33)))),ISERROR(SEARCH("Side",INDIRECT(ADDRESS($F180,33))))),INDIRECT(ADDRESS($F180,COLUMN())),0),0),IF($G180&gt;0,IF(AND(INDIRECT(ADDRESS($G180,44))=0,INDIRECT(ADDRESS($G180,38))="UL",ISERROR(SEARCH("Rear",INDIRECT(ADDRESS($G180,33)))),ISERROR(SEARCH("Side",INDIRECT(ADDRESS($G180,33))))),INDIRECT(ADDRESS($G180,COLUMN())),0),0),IF($H180&gt;0,IF(AND(INDIRECT(ADDRESS($H180,44))=0,INDIRECT(ADDRESS($H180,38))="UL",ISERROR(SEARCH("Rear",INDIRECT(ADDRESS($H180,33)))),ISERROR(SEARCH("Side",INDIRECT(ADDRESS($H180,33))))),INDIRECT(ADDRESS($H180,COLUMN())),0),0),IF($I180&gt;0,IF(AND(INDIRECT(ADDRESS($I180,44))=0,INDIRECT(ADDRESS($I180,38))="UL",ISERROR(SEARCH("Rear",INDIRECT(ADDRESS($I180,33)))),ISERROR(SEARCH("Side",INDIRECT(ADDRESS($I180,33))))),INDIRECT(ADDRESS($I180,COLUMN())),0),0),IF($J180&gt;0,IF(AND(INDIRECT(ADDRESS($J180,44))=0,INDIRECT(ADDRESS($J180,38))="UL",ISERROR(SEARCH("Rear",INDIRECT(ADDRESS($J180,33)))),ISERROR(SEARCH("Side",INDIRECT(ADDRESS($J180,33))))),INDIRECT(ADDRESS($J180,COLUMN())),0),0),IF($K180&gt;0,IF(AND(INDIRECT(ADDRESS($K180,44))=0,INDIRECT(ADDRESS($K180,38))="UL",ISERROR(SEARCH("Rear",INDIRECT(ADDRESS($K180,33)))),ISERROR(SEARCH("Side",INDIRECT(ADDRESS($K180,33))))),INDIRECT(ADDRESS($K180,COLUMN())),0),0),IF($L180&gt;0,IF(AND(INDIRECT(ADDRESS($L180,44))=0,INDIRECT(ADDRESS($L180,38))="UL",ISERROR(SEARCH("Rear",INDIRECT(ADDRESS($L180,33)))),ISERROR(SEARCH("Side",INDIRECT(ADDRESS($L180,33))))),INDIRECT(ADDRESS($L180,COLUMN())),0),0),IF($M180&gt;0,IF(AND(INDIRECT(ADDRESS($M180,44))=0,INDIRECT(ADDRESS($M180,38))="UL",ISERROR(SEARCH("Rear",INDIRECT(ADDRESS($M180,33)))),ISERROR(SEARCH("Side",INDIRECT(ADDRESS($M180,33))))),INDIRECT(ADDRESS($M180,COLUMN())),0),0))</f>
        <v>0</v>
      </c>
      <c r="AY180" s="58">
        <f t="shared" ca="1" si="124"/>
        <v>0.33333333333333331</v>
      </c>
      <c r="AZ180" s="58">
        <f t="shared" ca="1" si="125"/>
        <v>0.1851851851851852</v>
      </c>
      <c r="BA180" s="58" cm="1">
        <f t="array" aca="1" ref="BA180" ca="1">SUM(IF($C180&gt;0,IF(AND(INDIRECT(ADDRESS($C180,44))=0,INDIRECT(ADDRESS($C180,38))="UL"),INDIRECT(ADDRESS($C180,COLUMN())),0),0),IF($D180&gt;0,IF(AND(INDIRECT(ADDRESS($D180,44))=0,INDIRECT(ADDRESS($D180,38))="UL"),INDIRECT(ADDRESS($D180,COLUMN())),0),0),IF($E180&gt;0,IF(AND(INDIRECT(ADDRESS($E180,44))=0,INDIRECT(ADDRESS($E180,38))="UL"),INDIRECT(ADDRESS($E180,COLUMN())),0),0),IF($F180&gt;0,IF(AND(INDIRECT(ADDRESS($F180,44))=0,INDIRECT(ADDRESS($F180,38))="UL"),INDIRECT(ADDRESS($F180,COLUMN())),0),0),IF($G180&gt;0,IF(AND(INDIRECT(ADDRESS($G180,44))=0,INDIRECT(ADDRESS($G180,38))="UL"),INDIRECT(ADDRESS($G180,COLUMN())),0),0),IF($H180&gt;0,IF(AND(INDIRECT(ADDRESS($H180,44))=0,INDIRECT(ADDRESS($H180,38))="UL"),INDIRECT(ADDRESS($H180,COLUMN())),0),0),IF($I180&gt;0,IF(AND(INDIRECT(ADDRESS($I180,44))=0,INDIRECT(ADDRESS($I180,38))="UL"),INDIRECT(ADDRESS($I180,COLUMN())),0),0),IF($J180&gt;0,IF(AND(INDIRECT(ADDRESS($J180,44))=0,INDIRECT(ADDRESS($J180,38))="UL"),INDIRECT(ADDRESS($J180,COLUMN())),0),0),IF($K180&gt;0,IF(AND(INDIRECT(ADDRESS($K180,44))=0,INDIRECT(ADDRESS($K180,38))="UL"),INDIRECT(ADDRESS($K180,COLUMN())),0),0),IF($L180&gt;0,IF(AND(INDIRECT(ADDRESS($L180,44))=0,INDIRECT(ADDRESS($L180,38))="UL"),INDIRECT(ADDRESS($L180,COLUMN())),0),0),IF($M180&gt;0,IF(AND(INDIRECT(ADDRESS($M180,44))=0,INDIRECT(ADDRESS($M180,38))="UL"),INDIRECT(ADDRESS($M180,COLUMN())),0),0))</f>
        <v>0.14899470899470899</v>
      </c>
      <c r="BB180" s="58" cm="1">
        <f t="array" aca="1" ref="BB180" ca="1">SUM(IF($C180&gt;0,IF(AND(INDIRECT(ADDRESS($C180,44))=0,INDIRECT(ADDRESS($C180,38))="UL"),INDIRECT(ADDRESS($C180,COLUMN())),0),0),IF($D180&gt;0,IF(AND(INDIRECT(ADDRESS($D180,44))=0,INDIRECT(ADDRESS($D180,38))="UL"),INDIRECT(ADDRESS($D180,COLUMN())),0),0),IF($E180&gt;0,IF(AND(INDIRECT(ADDRESS($E180,44))=0,INDIRECT(ADDRESS($E180,38))="UL"),INDIRECT(ADDRESS($E180,COLUMN())),0),0),IF($F180&gt;0,IF(AND(INDIRECT(ADDRESS($F180,44))=0,INDIRECT(ADDRESS($F180,38))="UL"),INDIRECT(ADDRESS($F180,COLUMN())),0),0),IF($G180&gt;0,IF(AND(INDIRECT(ADDRESS($G180,44))=0,INDIRECT(ADDRESS($G180,38))="UL"),INDIRECT(ADDRESS($G180,COLUMN())),0),0),IF($H180&gt;0,IF(AND(INDIRECT(ADDRESS($H180,44))=0,INDIRECT(ADDRESS($H180,38))="UL"),INDIRECT(ADDRESS($H180,COLUMN())),0),0),IF($I180&gt;0,IF(AND(INDIRECT(ADDRESS($I180,44))=0,INDIRECT(ADDRESS($I180,38))="UL"),INDIRECT(ADDRESS($I180,COLUMN())),0),0),IF($J180&gt;0,IF(AND(INDIRECT(ADDRESS($J180,44))=0,INDIRECT(ADDRESS($J180,38))="UL"),INDIRECT(ADDRESS($J180,COLUMN())),0),0),IF($K180&gt;0,IF(AND(INDIRECT(ADDRESS($K180,44))=0,INDIRECT(ADDRESS($K180,38))="UL"),INDIRECT(ADDRESS($K180,COLUMN())),0),0),IF($L180&gt;0,IF(AND(INDIRECT(ADDRESS($L180,44))=0,INDIRECT(ADDRESS($L180,38))="UL"),INDIRECT(ADDRESS($L180,COLUMN())),0),0),IF($M180&gt;0,IF(AND(INDIRECT(ADDRESS($M180,44))=0,INDIRECT(ADDRESS($M180,38))="UL"),INDIRECT(ADDRESS($M180,COLUMN())),0),0))</f>
        <v>0.20444444444444443</v>
      </c>
      <c r="BC180" s="58" cm="1">
        <f t="array" aca="1" ref="BC180" ca="1">SUM(IF($C180&gt;0,IF(AND(INDIRECT(ADDRESS($C180,44))=0,INDIRECT(ADDRESS($C180,38))="UL"),INDIRECT(ADDRESS($C180,COLUMN())),0),0),IF($D180&gt;0,IF(AND(INDIRECT(ADDRESS($D180,44))=0,INDIRECT(ADDRESS($D180,38))="UL"),INDIRECT(ADDRESS($D180,COLUMN())),0),0),IF($E180&gt;0,IF(AND(INDIRECT(ADDRESS($E180,44))=0,INDIRECT(ADDRESS($E180,38))="UL"),INDIRECT(ADDRESS($E180,COLUMN())),0),0),IF($F180&gt;0,IF(AND(INDIRECT(ADDRESS($F180,44))=0,INDIRECT(ADDRESS($F180,38))="UL"),INDIRECT(ADDRESS($F180,COLUMN())),0),0),IF($G180&gt;0,IF(AND(INDIRECT(ADDRESS($G180,44))=0,INDIRECT(ADDRESS($G180,38))="UL"),INDIRECT(ADDRESS($G180,COLUMN())),0),0),IF($H180&gt;0,IF(AND(INDIRECT(ADDRESS($H180,44))=0,INDIRECT(ADDRESS($H180,38))="UL"),INDIRECT(ADDRESS($H180,COLUMN())),0),0),IF($I180&gt;0,IF(AND(INDIRECT(ADDRESS($I180,44))=0,INDIRECT(ADDRESS($I180,38))="UL"),INDIRECT(ADDRESS($I180,COLUMN())),0),0),IF($J180&gt;0,IF(AND(INDIRECT(ADDRESS($J180,44))=0,INDIRECT(ADDRESS($J180,38))="UL"),INDIRECT(ADDRESS($J180,COLUMN())),0),0),IF($K180&gt;0,IF(AND(INDIRECT(ADDRESS($K180,44))=0,INDIRECT(ADDRESS($K180,38))="UL"),INDIRECT(ADDRESS($K180,COLUMN())),0),0),IF($L180&gt;0,IF(AND(INDIRECT(ADDRESS($L180,44))=0,INDIRECT(ADDRESS($L180,38))="UL"),INDIRECT(ADDRESS($L180,COLUMN())),0),0),IF($M180&gt;0,IF(AND(INDIRECT(ADDRESS($M180,44))=0,INDIRECT(ADDRESS($M180,38))="UL"),INDIRECT(ADDRESS($M180,COLUMN())),0),0))</f>
        <v>0.10984126984126982</v>
      </c>
      <c r="BD180" s="58" cm="1">
        <f t="array" aca="1" ref="BD180" ca="1">SUM(IF($C180&gt;0,IF(AND(INDIRECT(ADDRESS($C180,44))=0,INDIRECT(ADDRESS($C180,38))="UL"),INDIRECT(ADDRESS($C180,COLUMN())),0),0),IF($D180&gt;0,IF(AND(INDIRECT(ADDRESS($D180,44))=0,INDIRECT(ADDRESS($D180,38))="UL"),INDIRECT(ADDRESS($D180,COLUMN())),0),0),IF($E180&gt;0,IF(AND(INDIRECT(ADDRESS($E180,44))=0,INDIRECT(ADDRESS($E180,38))="UL"),INDIRECT(ADDRESS($E180,COLUMN())),0),0),IF($F180&gt;0,IF(AND(INDIRECT(ADDRESS($F180,44))=0,INDIRECT(ADDRESS($F180,38))="UL"),INDIRECT(ADDRESS($F180,COLUMN())),0),0),IF($G180&gt;0,IF(AND(INDIRECT(ADDRESS($G180,44))=0,INDIRECT(ADDRESS($G180,38))="UL"),INDIRECT(ADDRESS($G180,COLUMN())),0),0),IF($H180&gt;0,IF(AND(INDIRECT(ADDRESS($H180,44))=0,INDIRECT(ADDRESS($H180,38))="UL"),INDIRECT(ADDRESS($H180,COLUMN())),0),0),IF($I180&gt;0,IF(AND(INDIRECT(ADDRESS($I180,44))=0,INDIRECT(ADDRESS($I180,38))="UL"),INDIRECT(ADDRESS($I180,COLUMN())),0),0),IF($J180&gt;0,IF(AND(INDIRECT(ADDRESS($J180,44))=0,INDIRECT(ADDRESS($J180,38))="UL"),INDIRECT(ADDRESS($J180,COLUMN())),0),0),IF($K180&gt;0,IF(AND(INDIRECT(ADDRESS($K180,44))=0,INDIRECT(ADDRESS($K180,38))="UL"),INDIRECT(ADDRESS($K180,COLUMN())),0),0),IF($L180&gt;0,IF(AND(INDIRECT(ADDRESS($L180,44))=0,INDIRECT(ADDRESS($L180,38))="UL"),INDIRECT(ADDRESS($L180,COLUMN())),0),0),IF($M180&gt;0,IF(AND(INDIRECT(ADDRESS($M180,44))=0,INDIRECT(ADDRESS($M180,38))="UL"),INDIRECT(ADDRESS($M180,COLUMN())),0),0))</f>
        <v>0.22074074074074074</v>
      </c>
      <c r="BE180" s="57">
        <f t="shared" ca="1" si="126"/>
        <v>0.14899470899470899</v>
      </c>
      <c r="BF180" s="57" cm="1">
        <f t="array" aca="1" ref="BF180" ca="1">SUM(IF($C180&gt;0,IF(INDIRECT(ADDRESS($C180,45))=1,INDIRECT(ADDRESS($C180,52))*INDIRECT(ADDRESS($C180,42))/5,0),0), IF($D180&gt;0,IF(INDIRECT(ADDRESS($D180,45))=1,INDIRECT(ADDRESS($D180,52))*INDIRECT(ADDRESS($D180,42))/5,0),0), IF($E180&gt;0,IF(INDIRECT(ADDRESS($E180,45))=1,INDIRECT(ADDRESS($E180,52))*INDIRECT(ADDRESS($E180,42))/5,0),0), IF($F180&gt;0,IF(INDIRECT(ADDRESS($F180,45))=1,INDIRECT(ADDRESS($F180,52))*INDIRECT(ADDRESS($F180,42))/5,0),0), IF($G180&gt;0,IF(INDIRECT(ADDRESS($G180,45))=1,INDIRECT(ADDRESS($G180,52))*INDIRECT(ADDRESS($G180,42))/5,0),0), IF($H180&gt;0,IF(INDIRECT(ADDRESS($H180,45))=1,INDIRECT(ADDRESS($H180,52))*INDIRECT(ADDRESS($H180,42))/5,0),0)
)*$BF$296/100</f>
        <v>9.2592592592592605E-3</v>
      </c>
      <c r="BG180" s="19"/>
      <c r="BH180" s="57" cm="1">
        <f t="array" aca="1" ref="BH180" ca="1">SUM(IF($C180&gt;0,IF(AND(INDIRECT(ADDRESS($C180,44))=0,INDIRECT(ADDRESS($C180,38))&lt;&gt;"UL"),INDIRECT(ADDRESS($C180,COLUMN()-12)),0),0), IF($D180&gt;0,IF(AND(INDIRECT(ADDRESS($D180,44))=0,INDIRECT(ADDRESS($D180,38))&lt;&gt;"UL"),INDIRECT(ADDRESS($D180,COLUMN()-12)),0),0), IF($E180&gt;0,IF(AND(INDIRECT(ADDRESS($E180,44))=0,INDIRECT(ADDRESS($E180,38))&lt;&gt;"UL"),INDIRECT(ADDRESS($E180,COLUMN()-12)),0),0), IF($F180&gt;0,IF(AND(INDIRECT(ADDRESS($F180,44))=0,INDIRECT(ADDRESS($F180,38))&lt;&gt;"UL"),INDIRECT(ADDRESS($F180,COLUMN()-12)),0),0), IF($G180&gt;0,IF(AND(INDIRECT(ADDRESS($G180,44))=0,INDIRECT(ADDRESS($G180,38))&lt;&gt;"UL"),INDIRECT(ADDRESS($G180,COLUMN()-12)),0),0), IF($H180&gt;0,IF(AND(INDIRECT(ADDRESS($H180,44))=0,INDIRECT(ADDRESS($H180,38))&lt;&gt;"UL"),INDIRECT(ADDRESS($H180,COLUMN()-12)),0),0), IF($I180&gt;0,IF(AND(INDIRECT(ADDRESS($I180,44))=0,INDIRECT(ADDRESS($I180,38))&lt;&gt;"UL"),INDIRECT(ADDRESS($I180,COLUMN()-12)),0),0), IF($J180&gt;0,IF(AND(INDIRECT(ADDRESS($J180,44))=0,INDIRECT(ADDRESS($J180,38))&lt;&gt;"UL"),INDIRECT(ADDRESS($J180,COLUMN()-12)),0),0), IF($K180&gt;0,IF(AND(INDIRECT(ADDRESS($K180,44))=0,INDIRECT(ADDRESS($K180,38))&lt;&gt;"UL"),INDIRECT(ADDRESS($K180,COLUMN()-12)),0),0), IF($L180&gt;0,IF(AND(INDIRECT(ADDRESS($L180,44))=0,INDIRECT(ADDRESS($L180,38))&lt;&gt;"UL"),INDIRECT(ADDRESS($L180,COLUMN()-12)),0),0), IF($M180&gt;0,IF(AND(INDIRECT(ADDRESS($M180,44))=0,INDIRECT(ADDRESS($M180,38))&lt;&gt;"UL"),INDIRECT(ADDRESS($M180,COLUMN()-12)),0),0))</f>
        <v>0</v>
      </c>
      <c r="BI180" s="57" cm="1">
        <f t="array" aca="1" ref="BI180" ca="1">SUM(IF($C180&gt;0,IF(AND(INDIRECT(ADDRESS($C180,44))=0,INDIRECT(ADDRESS($C180,38))&lt;&gt;"UL"),INDIRECT(ADDRESS($C180,COLUMN()-12)),0),0), IF($D180&gt;0,IF(AND(INDIRECT(ADDRESS($D180,44))=0,INDIRECT(ADDRESS($D180,38))&lt;&gt;"UL"),INDIRECT(ADDRESS($D180,COLUMN()-12)),0),0), IF($E180&gt;0,IF(AND(INDIRECT(ADDRESS($E180,44))=0,INDIRECT(ADDRESS($E180,38))&lt;&gt;"UL"),INDIRECT(ADDRESS($E180,COLUMN()-12)),0),0), IF($F180&gt;0,IF(AND(INDIRECT(ADDRESS($F180,44))=0,INDIRECT(ADDRESS($F180,38))&lt;&gt;"UL"),INDIRECT(ADDRESS($F180,COLUMN()-12)),0),0), IF($G180&gt;0,IF(AND(INDIRECT(ADDRESS($G180,44))=0,INDIRECT(ADDRESS($G180,38))&lt;&gt;"UL"),INDIRECT(ADDRESS($G180,COLUMN()-12)),0),0), IF($H180&gt;0,IF(AND(INDIRECT(ADDRESS($H180,44))=0,INDIRECT(ADDRESS($H180,38))&lt;&gt;"UL"),INDIRECT(ADDRESS($H180,COLUMN()-12)),0),0), IF($I180&gt;0,IF(AND(INDIRECT(ADDRESS($I180,44))=0,INDIRECT(ADDRESS($I180,38))&lt;&gt;"UL"),INDIRECT(ADDRESS($I180,COLUMN()-12)),0),0), IF($J180&gt;0,IF(AND(INDIRECT(ADDRESS($J180,44))=0,INDIRECT(ADDRESS($J180,38))&lt;&gt;"UL"),INDIRECT(ADDRESS($J180,COLUMN()-12)),0),0), IF($K180&gt;0,IF(AND(INDIRECT(ADDRESS($K180,44))=0,INDIRECT(ADDRESS($K180,38))&lt;&gt;"UL"),INDIRECT(ADDRESS($K180,COLUMN()-12)),0),0), IF($L180&gt;0,IF(AND(INDIRECT(ADDRESS($L180,44))=0,INDIRECT(ADDRESS($L180,38))&lt;&gt;"UL"),INDIRECT(ADDRESS($L180,COLUMN()-12)),0),0), IF($M180&gt;0,IF(AND(INDIRECT(ADDRESS($M180,44))=0,INDIRECT(ADDRESS($M180,38))&lt;&gt;"UL"),INDIRECT(ADDRESS($M180,COLUMN()-12)),0),0))</f>
        <v>0.55555555555555547</v>
      </c>
      <c r="BJ180" s="57" cm="1">
        <f t="array" aca="1" ref="BJ180" ca="1">SUM(IF($C180&gt;0,IF(AND(INDIRECT(ADDRESS($C180,44))=0,INDIRECT(ADDRESS($C180,38))&lt;&gt;"UL"),INDIRECT(ADDRESS($C180,COLUMN()-12)),0),0), IF($D180&gt;0,IF(AND(INDIRECT(ADDRESS($D180,44))=0,INDIRECT(ADDRESS($D180,38))&lt;&gt;"UL"),INDIRECT(ADDRESS($D180,COLUMN()-12)),0),0), IF($E180&gt;0,IF(AND(INDIRECT(ADDRESS($E180,44))=0,INDIRECT(ADDRESS($E180,38))&lt;&gt;"UL"),INDIRECT(ADDRESS($E180,COLUMN()-12)),0),0), IF($F180&gt;0,IF(AND(INDIRECT(ADDRESS($F180,44))=0,INDIRECT(ADDRESS($F180,38))&lt;&gt;"UL"),INDIRECT(ADDRESS($F180,COLUMN()-12)),0),0), IF($G180&gt;0,IF(AND(INDIRECT(ADDRESS($G180,44))=0,INDIRECT(ADDRESS($G180,38))&lt;&gt;"UL"),INDIRECT(ADDRESS($G180,COLUMN()-12)),0),0), IF($H180&gt;0,IF(AND(INDIRECT(ADDRESS($H180,44))=0,INDIRECT(ADDRESS($H180,38))&lt;&gt;"UL"),INDIRECT(ADDRESS($H180,COLUMN()-12)),0),0), IF($I180&gt;0,IF(AND(INDIRECT(ADDRESS($I180,44))=0,INDIRECT(ADDRESS($I180,38))&lt;&gt;"UL"),INDIRECT(ADDRESS($I180,COLUMN()-12)),0),0), IF($J180&gt;0,IF(AND(INDIRECT(ADDRESS($J180,44))=0,INDIRECT(ADDRESS($J180,38))&lt;&gt;"UL"),INDIRECT(ADDRESS($J180,COLUMN()-12)),0),0), IF($K180&gt;0,IF(AND(INDIRECT(ADDRESS($K180,44))=0,INDIRECT(ADDRESS($K180,38))&lt;&gt;"UL"),INDIRECT(ADDRESS($K180,COLUMN()-12)),0),0), IF($L180&gt;0,IF(AND(INDIRECT(ADDRESS($L180,44))=0,INDIRECT(ADDRESS($L180,38))&lt;&gt;"UL"),INDIRECT(ADDRESS($L180,COLUMN()-12)),0),0), IF($M180&gt;0,IF(AND(INDIRECT(ADDRESS($M180,44))=0,INDIRECT(ADDRESS($M180,38))&lt;&gt;"UL"),INDIRECT(ADDRESS($M180,COLUMN()-12)),0),0))</f>
        <v>0.55555555555555547</v>
      </c>
      <c r="BK180" s="57">
        <f t="shared" ca="1" si="127"/>
        <v>0</v>
      </c>
      <c r="BL180" s="58">
        <f t="shared" ca="1" si="128"/>
        <v>0.37037037037037029</v>
      </c>
      <c r="BM180" s="57" cm="1">
        <f t="array" aca="1" ref="BM180" ca="1">SUM(IF($C180&gt;0,IF(AND(INDIRECT(ADDRESS($C180,44))=0,INDIRECT(ADDRESS($C180,38))&lt;&gt;"UL"),INDIRECT(ADDRESS($C180,COLUMN()-12)),0),0), IF($D180&gt;0,IF(AND(INDIRECT(ADDRESS($D180,44))=0,INDIRECT(ADDRESS($D180,38))&lt;&gt;"UL"),INDIRECT(ADDRESS($D180,COLUMN()-12)),0),0), IF($E180&gt;0,IF(AND(INDIRECT(ADDRESS($E180,44))=0,INDIRECT(ADDRESS($E180,38))&lt;&gt;"UL"),INDIRECT(ADDRESS($E180,COLUMN()-12)),0),0), IF($F180&gt;0,IF(AND(INDIRECT(ADDRESS($F180,44))=0,INDIRECT(ADDRESS($F180,38))&lt;&gt;"UL"),INDIRECT(ADDRESS($F180,COLUMN()-12)),0),0), IF($G180&gt;0,IF(AND(INDIRECT(ADDRESS($G180,44))=0,INDIRECT(ADDRESS($G180,38))&lt;&gt;"UL"),INDIRECT(ADDRESS($G180,COLUMN()-12)),0),0), IF($H180&gt;0,IF(AND(INDIRECT(ADDRESS($H180,44))=0,INDIRECT(ADDRESS($H180,38))&lt;&gt;"UL"),INDIRECT(ADDRESS($H180,COLUMN()-12)),0),0), IF($I180&gt;0,IF(AND(INDIRECT(ADDRESS($I180,44))=0,INDIRECT(ADDRESS($I180,38))&lt;&gt;"UL"),INDIRECT(ADDRESS($I180,COLUMN()-12)),0),0), IF($J180&gt;0,IF(AND(INDIRECT(ADDRESS($J180,44))=0,INDIRECT(ADDRESS($J180,38))&lt;&gt;"UL"),INDIRECT(ADDRESS($J180,COLUMN()-12)),0),0), IF($K180&gt;0,IF(AND(INDIRECT(ADDRESS($K180,44))=0,INDIRECT(ADDRESS($K180,38))&lt;&gt;"UL"),INDIRECT(ADDRESS($K180,COLUMN()-11)),0),0), IF($L180&gt;0,IF(AND(INDIRECT(ADDRESS($L180,44))=0,INDIRECT(ADDRESS($L180,38))&lt;&gt;"UL"),INDIRECT(ADDRESS($L180,COLUMN()-11)),0),0), IF($M180&gt;0,IF(AND(INDIRECT(ADDRESS($M180,44))=0,INDIRECT(ADDRESS($M180,38))&lt;&gt;"UL"),INDIRECT(ADDRESS($M180,COLUMN()-11)),0),0))</f>
        <v>0.22222222222222218</v>
      </c>
      <c r="BN180" s="57" cm="1">
        <f t="array" aca="1" ref="BN180" ca="1">SUM(IF($C180&gt;0,IF(AND(INDIRECT(ADDRESS($C180,44))=0,INDIRECT(ADDRESS($C180,38))&lt;&gt;"UL"),INDIRECT(ADDRESS($C180,COLUMN()-12)),0),0), IF($D180&gt;0,IF(AND(INDIRECT(ADDRESS($D180,44))=0,INDIRECT(ADDRESS($D180,38))&lt;&gt;"UL"),INDIRECT(ADDRESS($D180,COLUMN()-12)),0),0), IF($E180&gt;0,IF(AND(INDIRECT(ADDRESS($E180,44))=0,INDIRECT(ADDRESS($E180,38))&lt;&gt;"UL"),INDIRECT(ADDRESS($E180,COLUMN()-12)),0),0), IF($F180&gt;0,IF(AND(INDIRECT(ADDRESS($F180,44))=0,INDIRECT(ADDRESS($F180,38))&lt;&gt;"UL"),INDIRECT(ADDRESS($F180,COLUMN()-12)),0),0), IF($G180&gt;0,IF(AND(INDIRECT(ADDRESS($G180,44))=0,INDIRECT(ADDRESS($G180,38))&lt;&gt;"UL"),INDIRECT(ADDRESS($G180,COLUMN()-12)),0),0), IF($H180&gt;0,IF(AND(INDIRECT(ADDRESS($H180,44))=0,INDIRECT(ADDRESS($H180,38))&lt;&gt;"UL"),INDIRECT(ADDRESS($H180,COLUMN()-12)),0),0), IF($I180&gt;0,IF(AND(INDIRECT(ADDRESS($I180,44))=0,INDIRECT(ADDRESS($I180,38))&lt;&gt;"UL"),INDIRECT(ADDRESS($I180,COLUMN()-12)),0),0), IF($J180&gt;0,IF(AND(INDIRECT(ADDRESS($J180,44))=0,INDIRECT(ADDRESS($J180,38))&lt;&gt;"UL"),INDIRECT(ADDRESS($J180,COLUMN()-12)),0),0), IF($K180&gt;0,IF(AND(INDIRECT(ADDRESS($K180,44))=0,INDIRECT(ADDRESS($K180,38))&lt;&gt;"UL"),INDIRECT(ADDRESS($K180,COLUMN()-11)),0),0), IF($L180&gt;0,IF(AND(INDIRECT(ADDRESS($L180,44))=0,INDIRECT(ADDRESS($L180,38))&lt;&gt;"UL"),INDIRECT(ADDRESS($L180,COLUMN()-11)),0),0), IF($M180&gt;0,IF(AND(INDIRECT(ADDRESS($M180,44))=0,INDIRECT(ADDRESS($M180,38))&lt;&gt;"UL"),INDIRECT(ADDRESS($M180,COLUMN()-11)),0),0))</f>
        <v>7.4074074074074056E-2</v>
      </c>
      <c r="BO180" s="57" cm="1">
        <f t="array" aca="1" ref="BO180" ca="1">SUM(IF($C180&gt;0,IF(AND(INDIRECT(ADDRESS($C180,44))=0,INDIRECT(ADDRESS($C180,38))&lt;&gt;"UL"),INDIRECT(ADDRESS($C180,COLUMN()-12)),0),0), IF($D180&gt;0,IF(AND(INDIRECT(ADDRESS($D180,44))=0,INDIRECT(ADDRESS($D180,38))&lt;&gt;"UL"),INDIRECT(ADDRESS($D180,COLUMN()-12)),0),0), IF($E180&gt;0,IF(AND(INDIRECT(ADDRESS($E180,44))=0,INDIRECT(ADDRESS($E180,38))&lt;&gt;"UL"),INDIRECT(ADDRESS($E180,COLUMN()-12)),0),0), IF($F180&gt;0,IF(AND(INDIRECT(ADDRESS($F180,44))=0,INDIRECT(ADDRESS($F180,38))&lt;&gt;"UL"),INDIRECT(ADDRESS($F180,COLUMN()-12)),0),0), IF($G180&gt;0,IF(AND(INDIRECT(ADDRESS($G180,44))=0,INDIRECT(ADDRESS($G180,38))&lt;&gt;"UL"),INDIRECT(ADDRESS($G180,COLUMN()-12)),0),0), IF($H180&gt;0,IF(AND(INDIRECT(ADDRESS($H180,44))=0,INDIRECT(ADDRESS($H180,38))&lt;&gt;"UL"),INDIRECT(ADDRESS($H180,COLUMN()-12)),0),0), IF($I180&gt;0,IF(AND(INDIRECT(ADDRESS($I180,44))=0,INDIRECT(ADDRESS($I180,38))&lt;&gt;"UL"),INDIRECT(ADDRESS($I180,COLUMN()-12)),0),0), IF($J180&gt;0,IF(AND(INDIRECT(ADDRESS($J180,44))=0,INDIRECT(ADDRESS($J180,38))&lt;&gt;"UL"),INDIRECT(ADDRESS($J180,COLUMN()-12)),0),0), IF($K180&gt;0,IF(AND(INDIRECT(ADDRESS($K180,44))=0,INDIRECT(ADDRESS($K180,38))&lt;&gt;"UL"),INDIRECT(ADDRESS($K180,COLUMN()-11)),0),0), IF($L180&gt;0,IF(AND(INDIRECT(ADDRESS($L180,44))=0,INDIRECT(ADDRESS($L180,38))&lt;&gt;"UL"),INDIRECT(ADDRESS($L180,COLUMN()-11)),0),0), IF($M180&gt;0,IF(AND(INDIRECT(ADDRESS($M180,44))=0,INDIRECT(ADDRESS($M180,38))&lt;&gt;"UL"),INDIRECT(ADDRESS($M180,COLUMN()-11)),0),0))</f>
        <v>0.14814814814814811</v>
      </c>
      <c r="BP180" s="57" cm="1">
        <f t="array" aca="1" ref="BP180" ca="1">SUM(IF($C180&gt;0,IF(AND(INDIRECT(ADDRESS($C180,44))=0,INDIRECT(ADDRESS($C180,38))&lt;&gt;"UL"),INDIRECT(ADDRESS($C180,COLUMN()-12)),0),0), IF($D180&gt;0,IF(AND(INDIRECT(ADDRESS($D180,44))=0,INDIRECT(ADDRESS($D180,38))&lt;&gt;"UL"),INDIRECT(ADDRESS($D180,COLUMN()-12)),0),0), IF($E180&gt;0,IF(AND(INDIRECT(ADDRESS($E180,44))=0,INDIRECT(ADDRESS($E180,38))&lt;&gt;"UL"),INDIRECT(ADDRESS($E180,COLUMN()-12)),0),0), IF($F180&gt;0,IF(AND(INDIRECT(ADDRESS($F180,44))=0,INDIRECT(ADDRESS($F180,38))&lt;&gt;"UL"),INDIRECT(ADDRESS($F180,COLUMN()-12)),0),0), IF($G180&gt;0,IF(AND(INDIRECT(ADDRESS($G180,44))=0,INDIRECT(ADDRESS($G180,38))&lt;&gt;"UL"),INDIRECT(ADDRESS($G180,COLUMN()-12)),0),0), IF($H180&gt;0,IF(AND(INDIRECT(ADDRESS($H180,44))=0,INDIRECT(ADDRESS($H180,38))&lt;&gt;"UL"),INDIRECT(ADDRESS($H180,COLUMN()-12)),0),0), IF($I180&gt;0,IF(AND(INDIRECT(ADDRESS($I180,44))=0,INDIRECT(ADDRESS($I180,38))&lt;&gt;"UL"),INDIRECT(ADDRESS($I180,COLUMN()-12)),0),0), IF($J180&gt;0,IF(AND(INDIRECT(ADDRESS($J180,44))=0,INDIRECT(ADDRESS($J180,38))&lt;&gt;"UL"),INDIRECT(ADDRESS($J180,COLUMN()-12)),0),0), IF($K180&gt;0,IF(AND(INDIRECT(ADDRESS($K180,44))=0,INDIRECT(ADDRESS($K180,38))&lt;&gt;"UL"),INDIRECT(ADDRESS($K180,COLUMN()-11)),0),0), IF($L180&gt;0,IF(AND(INDIRECT(ADDRESS($L180,44))=0,INDIRECT(ADDRESS($L180,38))&lt;&gt;"UL"),INDIRECT(ADDRESS($L180,COLUMN()-11)),0),0), IF($M180&gt;0,IF(AND(INDIRECT(ADDRESS($M180,44))=0,INDIRECT(ADDRESS($M180,38))&lt;&gt;"UL"),INDIRECT(ADDRESS($M180,COLUMN()-11)),0),0))</f>
        <v>0.14814814814814811</v>
      </c>
      <c r="BQ180" s="57">
        <f t="shared" ca="1" si="129"/>
        <v>0.22222222222222218</v>
      </c>
      <c r="BR180" s="161">
        <f t="shared" ca="1" si="130"/>
        <v>108.61260155701555</v>
      </c>
      <c r="BS180" s="56"/>
      <c r="BT180" s="56">
        <f t="shared" ca="1" si="131"/>
        <v>0.68472223850140324</v>
      </c>
      <c r="BU180" s="77">
        <f t="shared" ca="1" si="132"/>
        <v>2.0138889367688331E-2</v>
      </c>
      <c r="BV180" s="57" t="s">
        <v>34</v>
      </c>
      <c r="BW180" s="57" cm="1">
        <f t="array" aca="1" ref="BW180" ca="1">SUM(IF($C180&gt;0,IF(AND(INDIRECT(ADDRESS($C180,44))=0,INDIRECT(ADDRESS($C180,38))="UL",ISERROR(SEARCH("Rear",INDIRECT(ADDRESS($C180,33)))),ISERROR(SEARCH("Side",INDIRECT(ADDRESS($C180,33))))),INDIRECT(ADDRESS($C180,COLUMN())),0),0),IF($D180&gt;0,IF(AND(INDIRECT(ADDRESS($D180,44))=0,INDIRECT(ADDRESS($D180,38))="UL",ISERROR(SEARCH("Rear",INDIRECT(ADDRESS($D180,33)))),ISERROR(SEARCH("Side",INDIRECT(ADDRESS($D180,33))))),INDIRECT(ADDRESS($D180,COLUMN())),0),0),IF($E180&gt;0,IF(AND(INDIRECT(ADDRESS($E180,44))=0,INDIRECT(ADDRESS($E180,38))="UL",ISERROR(SEARCH("Rear",INDIRECT(ADDRESS($E180,33)))),ISERROR(SEARCH("Side",INDIRECT(ADDRESS($E180,33))))),INDIRECT(ADDRESS($E180,COLUMN())),0),0),IF($F180&gt;0,IF(AND(INDIRECT(ADDRESS($F180,44))=0,INDIRECT(ADDRESS($F180,38))="UL",ISERROR(SEARCH("Rear",INDIRECT(ADDRESS($F180,33)))),ISERROR(SEARCH("Side",INDIRECT(ADDRESS($F180,33))))),INDIRECT(ADDRESS($F180,COLUMN())),0),0),IF($G180&gt;0,IF(AND(INDIRECT(ADDRESS($G180,44))=0,INDIRECT(ADDRESS($G180,38))="UL",ISERROR(SEARCH("Rear",INDIRECT(ADDRESS($G180,33)))),ISERROR(SEARCH("Side",INDIRECT(ADDRESS($G180,33))))),INDIRECT(ADDRESS($G180,COLUMN())),0),0),IF($H180&gt;0,IF(AND(INDIRECT(ADDRESS($H180,44))=0,INDIRECT(ADDRESS($H180,38))="UL",ISERROR(SEARCH("Rear",INDIRECT(ADDRESS($H180,33)))),ISERROR(SEARCH("Side",INDIRECT(ADDRESS($H180,33))))),INDIRECT(ADDRESS($H180,COLUMN())),0),0),IF($I180&gt;0,IF(AND(INDIRECT(ADDRESS($I180,44))=0,INDIRECT(ADDRESS($I180,38))="UL",ISERROR(SEARCH("Rear",INDIRECT(ADDRESS($I180,33)))),ISERROR(SEARCH("Side",INDIRECT(ADDRESS($I180,33))))),INDIRECT(ADDRESS($I180,COLUMN())),0),0),IF($J180&gt;0,IF(AND(INDIRECT(ADDRESS($J180,44))=0,INDIRECT(ADDRESS($J180,38))="UL",ISERROR(SEARCH("Rear",INDIRECT(ADDRESS($J180,33)))),ISERROR(SEARCH("Side",INDIRECT(ADDRESS($J180,33))))),INDIRECT(ADDRESS($J180,COLUMN())),0),0),IF($K180&gt;0,IF(AND(INDIRECT(ADDRESS($K180,44))=0,INDIRECT(ADDRESS($K180,38))="UL",ISERROR(SEARCH("Rear",INDIRECT(ADDRESS($K180,33)))),ISERROR(SEARCH("Side",INDIRECT(ADDRESS($K180,33))))),INDIRECT(ADDRESS($K180,COLUMN())),0),0),IF($L180&gt;0,IF(AND(INDIRECT(ADDRESS($L180,44))=0,INDIRECT(ADDRESS($L180,38))="UL",ISERROR(SEARCH("Rear",INDIRECT(ADDRESS($L180,33)))),ISERROR(SEARCH("Side",INDIRECT(ADDRESS($L180,33))))),INDIRECT(ADDRESS($L180,COLUMN())),0),0),IF($M180&gt;0,IF(AND(INDIRECT(ADDRESS($M180,44))=0,INDIRECT(ADDRESS($M180,38))="UL",ISERROR(SEARCH("Rear",INDIRECT(ADDRESS($M180,33)))),ISERROR(SEARCH("Side",INDIRECT(ADDRESS($M180,33))))),INDIRECT(ADDRESS($M180,COLUMN())),0),0))</f>
        <v>0.1111111111111111</v>
      </c>
      <c r="BX180" s="57">
        <f t="shared" ca="1" si="136"/>
        <v>0.1111111111111111</v>
      </c>
      <c r="BY180" s="57" cm="1">
        <f t="array" aca="1" ref="BY180" ca="1">SUM(IF($C180&gt;0,IF(AND(INDIRECT(ADDRESS($C180,44))=0,INDIRECT(ADDRESS($C180,38))="UL"),INDIRECT(ADDRESS($C180,COLUMN())),0),0),IF($D180&gt;0,IF(AND(INDIRECT(ADDRESS($D180,44))=0,INDIRECT(ADDRESS($D180,38))="UL"),INDIRECT(ADDRESS($D180,COLUMN())),0),0),IF($E180&gt;0,IF(AND(INDIRECT(ADDRESS($E180,44))=0,INDIRECT(ADDRESS($E180,38))="UL"),INDIRECT(ADDRESS($E180,COLUMN())),0),0),IF($F180&gt;0,IF(AND(INDIRECT(ADDRESS($F180,44))=0,INDIRECT(ADDRESS($F180,38))="UL"),INDIRECT(ADDRESS($F180,COLUMN())),0),0),IF($G180&gt;0,IF(AND(INDIRECT(ADDRESS($G180,44))=0,INDIRECT(ADDRESS($G180,38))="UL"),INDIRECT(ADDRESS($G180,COLUMN())),0),0),IF($H180&gt;0,IF(AND(INDIRECT(ADDRESS($H180,44))=0,INDIRECT(ADDRESS($H180,38))="UL"),INDIRECT(ADDRESS($H180,COLUMN())),0),0),IF($I180&gt;0,IF(AND(INDIRECT(ADDRESS($I180,44))=0,INDIRECT(ADDRESS($I180,38))="UL"),INDIRECT(ADDRESS($I180,COLUMN())),0),0),IF($J180&gt;0,IF(AND(INDIRECT(ADDRESS($J180,44))=0,INDIRECT(ADDRESS($J180,38))="UL"),INDIRECT(ADDRESS($J180,COLUMN())),0),0),IF($K180&gt;0,IF(AND(INDIRECT(ADDRESS($K180,44))=0,INDIRECT(ADDRESS($K180,38))="UL"),INDIRECT(ADDRESS($K180,COLUMN())),0),0),IF($L180&gt;0,IF(AND(INDIRECT(ADDRESS($L180,44))=0,INDIRECT(ADDRESS($L180,38))="UL"),INDIRECT(ADDRESS($L180,COLUMN())),0),0),IF($M180&gt;0,IF(AND(INDIRECT(ADDRESS($M180,44))=0,INDIRECT(ADDRESS($M180,38))="UL"),INDIRECT(ADDRESS($M180,COLUMN())),0),0))</f>
        <v>0.10864197530864196</v>
      </c>
      <c r="BZ180" s="57" cm="1">
        <f t="array" aca="1" ref="BZ180" ca="1">SUM(IF($C180&gt;0,IF(AND(INDIRECT(ADDRESS($C180,44))=0,INDIRECT(ADDRESS($C180,38))="UL"),INDIRECT(ADDRESS($C180,COLUMN())),0),0),IF($D180&gt;0,IF(AND(INDIRECT(ADDRESS($D180,44))=0,INDIRECT(ADDRESS($D180,38))="UL"),INDIRECT(ADDRESS($D180,COLUMN())),0),0),IF($E180&gt;0,IF(AND(INDIRECT(ADDRESS($E180,44))=0,INDIRECT(ADDRESS($E180,38))="UL"),INDIRECT(ADDRESS($E180,COLUMN())),0),0),IF($F180&gt;0,IF(AND(INDIRECT(ADDRESS($F180,44))=0,INDIRECT(ADDRESS($F180,38))="UL"),INDIRECT(ADDRESS($F180,COLUMN())),0),0),IF($G180&gt;0,IF(AND(INDIRECT(ADDRESS($G180,44))=0,INDIRECT(ADDRESS($G180,38))="UL"),INDIRECT(ADDRESS($G180,COLUMN())),0),0),IF($H180&gt;0,IF(AND(INDIRECT(ADDRESS($H180,44))=0,INDIRECT(ADDRESS($H180,38))="UL"),INDIRECT(ADDRESS($H180,COLUMN())),0),0),IF($I180&gt;0,IF(AND(INDIRECT(ADDRESS($I180,44))=0,INDIRECT(ADDRESS($I180,38))="UL"),INDIRECT(ADDRESS($I180,COLUMN())),0),0),IF($J180&gt;0,IF(AND(INDIRECT(ADDRESS($J180,44))=0,INDIRECT(ADDRESS($J180,38))="UL"),INDIRECT(ADDRESS($J180,COLUMN())),0),0),IF($K180&gt;0,IF(AND(INDIRECT(ADDRESS($K180,44))=0,INDIRECT(ADDRESS($K180,38))="UL"),INDIRECT(ADDRESS($K180,COLUMN())),0),0),IF($L180&gt;0,IF(AND(INDIRECT(ADDRESS($L180,44))=0,INDIRECT(ADDRESS($L180,38))="UL"),INDIRECT(ADDRESS($L180,COLUMN())),0),0),IF($M180&gt;0,IF(AND(INDIRECT(ADDRESS($M180,44))=0,INDIRECT(ADDRESS($M180,38))="UL"),INDIRECT(ADDRESS($M180,COLUMN())),0),0))</f>
        <v>0.24691358024691357</v>
      </c>
      <c r="CA180" s="57">
        <f t="shared" ca="1" si="137"/>
        <v>0.24691358024691357</v>
      </c>
      <c r="CB180" s="57" cm="1">
        <f t="array" aca="1" ref="CB180" ca="1">SUM(IF($C180&gt;0,IF(AND(INDIRECT(ADDRESS($C180,44))=0,INDIRECT(ADDRESS($C180,38))&lt;&gt;"UL"),INDIRECT(ADDRESS($C180,COLUMN())),0),0),IF($D180&gt;0,IF(AND(INDIRECT(ADDRESS($D180,44))=0,INDIRECT(ADDRESS($D180,38))&lt;&gt;"UL"),INDIRECT(ADDRESS($D180,COLUMN())),0),0),IF($E180&gt;0,IF(AND(INDIRECT(ADDRESS($E180,44))=0,INDIRECT(ADDRESS($E180,38))&lt;&gt;"UL"),INDIRECT(ADDRESS($E180,COLUMN())),0),0),IF($F180&gt;0,IF(AND(INDIRECT(ADDRESS($F180,44))=0,INDIRECT(ADDRESS($F180,38))&lt;&gt;"UL"),INDIRECT(ADDRESS($F180,COLUMN())),0),0),IF($G180&gt;0,IF(AND(INDIRECT(ADDRESS($G180,44))=0,INDIRECT(ADDRESS($G180,38))&lt;&gt;"UL"),INDIRECT(ADDRESS($G180,COLUMN())),0),0),IF($H180&gt;0,IF(AND(INDIRECT(ADDRESS($H180,44))=0,INDIRECT(ADDRESS($H180,38))&lt;&gt;"UL"),INDIRECT(ADDRESS($H180,COLUMN())),0),0),IF($I180&gt;0,IF(AND(INDIRECT(ADDRESS($I180,44))=0,INDIRECT(ADDRESS($I180,38))&lt;&gt;"UL"),INDIRECT(ADDRESS($I180,COLUMN())),0),0),IF($J180&gt;0,IF(AND(INDIRECT(ADDRESS($J180,44))=0,INDIRECT(ADDRESS($J180,38))&lt;&gt;"UL"),INDIRECT(ADDRESS($J180,COLUMN())),0),0),IF($K180&gt;0,IF(AND(INDIRECT(ADDRESS($K180,44))=0,INDIRECT(ADDRESS($K180,38))&lt;&gt;"UL"),INDIRECT(ADDRESS($K180,COLUMN())),0),0),IF($L180&gt;0,IF(AND(INDIRECT(ADDRESS($L180,44))=0,INDIRECT(ADDRESS($L180,38))&lt;&gt;"UL"),INDIRECT(ADDRESS($L180,COLUMN())),0),0),IF($M180&gt;0,IF(AND(INDIRECT(ADDRESS($M180,44))=0,INDIRECT(ADDRESS($M180,38))&lt;&gt;"UL"),INDIRECT(ADDRESS($M180,COLUMN())),0),0))</f>
        <v>0.27777777777777773</v>
      </c>
      <c r="CC180" s="57">
        <f t="shared" ca="1" si="138"/>
        <v>0.27777777777777773</v>
      </c>
      <c r="CD180" s="57" cm="1">
        <f t="array" aca="1" ref="CD180" ca="1">SUM(IF($C180&gt;0,IF(AND(INDIRECT(ADDRESS($C180,44))=0,INDIRECT(ADDRESS($C180,38))&lt;&gt;"UL"),INDIRECT(ADDRESS($C180,COLUMN())),0),0),IF($D180&gt;0,IF(AND(INDIRECT(ADDRESS($D180,44))=0,INDIRECT(ADDRESS($D180,38))&lt;&gt;"UL"),INDIRECT(ADDRESS($D180,COLUMN())),0),0),IF($E180&gt;0,IF(AND(INDIRECT(ADDRESS($E180,44))=0,INDIRECT(ADDRESS($E180,38))&lt;&gt;"UL"),INDIRECT(ADDRESS($E180,COLUMN())),0),0),IF($F180&gt;0,IF(AND(INDIRECT(ADDRESS($F180,44))=0,INDIRECT(ADDRESS($F180,38))&lt;&gt;"UL"),INDIRECT(ADDRESS($F180,COLUMN())),0),0),IF($G180&gt;0,IF(AND(INDIRECT(ADDRESS($G180,44))=0,INDIRECT(ADDRESS($G180,38))&lt;&gt;"UL"),INDIRECT(ADDRESS($G180,COLUMN())),0),0),IF($H180&gt;0,IF(AND(INDIRECT(ADDRESS($H180,44))=0,INDIRECT(ADDRESS($H180,38))&lt;&gt;"UL"),INDIRECT(ADDRESS($H180,COLUMN())),0),0),IF($I180&gt;0,IF(AND(INDIRECT(ADDRESS($I180,44))=0,INDIRECT(ADDRESS($I180,38))&lt;&gt;"UL"),INDIRECT(ADDRESS($I180,COLUMN())),0),0),IF($J180&gt;0,IF(AND(INDIRECT(ADDRESS($J180,44))=0,INDIRECT(ADDRESS($J180,38))&lt;&gt;"UL"),INDIRECT(ADDRESS($J180,COLUMN())),0),0),IF($K180&gt;0,IF(AND(INDIRECT(ADDRESS($K180,44))=0,INDIRECT(ADDRESS($K180,38))&lt;&gt;"UL"),INDIRECT(ADDRESS($K180,COLUMN())),0),0),IF($L180&gt;0,IF(AND(INDIRECT(ADDRESS($L180,44))=0,INDIRECT(ADDRESS($L180,38))&lt;&gt;"UL"),INDIRECT(ADDRESS($L180,COLUMN())),0),0),IF($M180&gt;0,IF(AND(INDIRECT(ADDRESS($M180,44))=0,INDIRECT(ADDRESS($M180,38))&lt;&gt;"UL"),INDIRECT(ADDRESS($M180,COLUMN())),0),0))</f>
        <v>9.2592592592592574E-2</v>
      </c>
      <c r="CE180" s="57" cm="1">
        <f t="array" aca="1" ref="CE180" ca="1">SUM(IF($C180&gt;0,IF(AND(INDIRECT(ADDRESS($C180,44))=0,INDIRECT(ADDRESS($C180,38))&lt;&gt;"UL"),INDIRECT(ADDRESS($C180,COLUMN())),0),0),IF($D180&gt;0,IF(AND(INDIRECT(ADDRESS($D180,44))=0,INDIRECT(ADDRESS($D180,38))&lt;&gt;"UL"),INDIRECT(ADDRESS($D180,COLUMN())),0),0),IF($E180&gt;0,IF(AND(INDIRECT(ADDRESS($E180,44))=0,INDIRECT(ADDRESS($E180,38))&lt;&gt;"UL"),INDIRECT(ADDRESS($E180,COLUMN())),0),0),IF($F180&gt;0,IF(AND(INDIRECT(ADDRESS($F180,44))=0,INDIRECT(ADDRESS($F180,38))&lt;&gt;"UL"),INDIRECT(ADDRESS($F180,COLUMN())),0),0),IF($G180&gt;0,IF(AND(INDIRECT(ADDRESS($G180,44))=0,INDIRECT(ADDRESS($G180,38))&lt;&gt;"UL"),INDIRECT(ADDRESS($G180,COLUMN())),0),0),IF($H180&gt;0,IF(AND(INDIRECT(ADDRESS($H180,44))=0,INDIRECT(ADDRESS($H180,38))&lt;&gt;"UL"),INDIRECT(ADDRESS($H180,COLUMN())),0),0),IF($I180&gt;0,IF(AND(INDIRECT(ADDRESS($I180,44))=0,INDIRECT(ADDRESS($I180,38))&lt;&gt;"UL"),INDIRECT(ADDRESS($I180,COLUMN())),0),0),IF($J180&gt;0,IF(AND(INDIRECT(ADDRESS($J180,44))=0,INDIRECT(ADDRESS($J180,38))&lt;&gt;"UL"),INDIRECT(ADDRESS($J180,COLUMN())),0),0),IF($K180&gt;0,IF(AND(INDIRECT(ADDRESS($K180,44))=0,INDIRECT(ADDRESS($K180,38))&lt;&gt;"UL"),INDIRECT(ADDRESS($K180,COLUMN())),0),0),IF($L180&gt;0,IF(AND(INDIRECT(ADDRESS($L180,44))=0,INDIRECT(ADDRESS($L180,38))&lt;&gt;"UL"),INDIRECT(ADDRESS($L180,COLUMN())),0),0),IF($M180&gt;0,IF(AND(INDIRECT(ADDRESS($M180,44))=0,INDIRECT(ADDRESS($M180,38))&lt;&gt;"UL"),INDIRECT(ADDRESS($M180,COLUMN())),0),0))</f>
        <v>0</v>
      </c>
      <c r="CF180" s="57">
        <f t="shared" ca="1" si="139"/>
        <v>0</v>
      </c>
      <c r="CG180" s="57">
        <f t="shared" ca="1" si="140"/>
        <v>0.42785741985196529</v>
      </c>
      <c r="CH180" s="57">
        <f t="shared" ca="1" si="133"/>
        <v>1.2584041760351921E-2</v>
      </c>
      <c r="CI180" s="19">
        <f t="shared" ca="1" si="134"/>
        <v>12.823857668395988</v>
      </c>
      <c r="CJ180" s="19"/>
      <c r="CK180" s="57" cm="1">
        <f t="array" aca="1" ref="CK180" ca="1">IF(AU180="S", SUM(IF($C180&gt;0,IF(INDIRECT(ADDRESS($C180,43))&lt;&gt;1,INDIRECT(ADDRESS($C180,48)),0),0), IF($D180&gt;0,IF(INDIRECT(ADDRESS($D180,43))&lt;&gt;1,INDIRECT(ADDRESS($D180,48)),0),0), IF($E180&gt;0,IF(INDIRECT(ADDRESS($E180,43))&lt;&gt;1,INDIRECT(ADDRESS($E180,48)),0),0), IF($F180&gt;0,IF(INDIRECT(ADDRESS($F180,43))&lt;&gt;1,INDIRECT(ADDRESS($F180,48)),0),0), IF($G180&gt;0,IF(INDIRECT(ADDRESS($G180,43))&lt;&gt;1,INDIRECT(ADDRESS($G180,48)),0),0), IF($H180&gt;0,IF(INDIRECT(ADDRESS($H180,43))&lt;&gt;1,INDIRECT(ADDRESS($H180,48)),0),0), IF($I180&gt;0,IF(INDIRECT(ADDRESS($I180,43))&lt;&gt;1,INDIRECT(ADDRESS($I180,48)),0),0), IF($J180&gt;0,IF(INDIRECT(ADDRESS($J180,43))&lt;&gt;1,INDIRECT(ADDRESS($J180,48)),0),0), IF($K180&gt;0,IF(INDIRECT(ADDRESS($K180,43))&lt;&gt;1,INDIRECT(ADDRESS($K180,48)),0),0), IF($L180&gt;0,IF(INDIRECT(ADDRESS($L180,43))&lt;&gt;1,INDIRECT(ADDRESS($L180,48)),0),0), IF($M180&gt;0,IF(INDIRECT(ADDRESS($M180,43))&lt;&gt;1,INDIRECT(ADDRESS($M180,48)),0),0)), IF(AU180="L",SUM(IF($C180&gt;0,IF(INDIRECT(ADDRESS($C180,43))&lt;&gt;1,INDIRECT(ADDRESS($C180,50)),0),0), IF($D180&gt;0,IF(INDIRECT(ADDRESS($D180,43))&lt;&gt;1,INDIRECT(ADDRESS($D180,50)),0),0), IF($E180&gt;0,IF(INDIRECT(ADDRESS($E180,43))&lt;&gt;1,INDIRECT(ADDRESS($E180,50)),0),0), IF($F180&gt;0,IF(INDIRECT(ADDRESS($F180,43))&lt;&gt;1,INDIRECT(ADDRESS($F180,50)),0),0), IF($G180&gt;0,IF(INDIRECT(ADDRESS($G180,43))&lt;&gt;1,INDIRECT(ADDRESS($G180,50)),0),0), IF($G180&gt;0,IF(INDIRECT(ADDRESS($G180,43))&lt;&gt;1,INDIRECT(ADDRESS($G180,50)),0),0), IF($H180&gt;0,IF(INDIRECT(ADDRESS($H180,43))&lt;&gt;1,INDIRECT(ADDRESS($H180,50)),0),0), IF($I180&gt;0,IF(INDIRECT(ADDRESS($I180,43))&lt;&gt;1,INDIRECT(ADDRESS($I180,50)),0),0), IF($J180&gt;0,IF(INDIRECT(ADDRESS($J180,43))&lt;&gt;1,INDIRECT(ADDRESS($J180,50)),0),0), IF($K180&gt;0,IF(INDIRECT(ADDRESS($K180,43))&lt;&gt;1,INDIRECT(ADDRESS($K180,50)),0),0), IF($L180&gt;0,IF(INDIRECT(ADDRESS($L180,43))&lt;&gt;1,INDIRECT(ADDRESS($L180,50)),0),0), IF($M180&gt;0,IF(INDIRECT(ADDRESS($M180,43))&lt;&gt;1,INDIRECT(ADDRESS($M180,50)),0),0)), SUM(IF($C180&gt;0,IF(INDIRECT(ADDRESS($C180,43))&lt;&gt;1,INDIRECT(ADDRESS($C180,49)),0),0), IF($D180&gt;0,IF(INDIRECT(ADDRESS($D180,43))&lt;&gt;1,INDIRECT(ADDRESS($D180,49)),0),0), IF($E180&gt;0,IF(INDIRECT(ADDRESS($E180,43))&lt;&gt;1,INDIRECT(ADDRESS($E180,49)),0),0), IF($F180&gt;0,IF(INDIRECT(ADDRESS($F180,43))&lt;&gt;1,INDIRECT(ADDRESS($F180,49)),0),0), IF($G180&gt;0,IF(INDIRECT(ADDRESS($G180,43))&lt;&gt;1,INDIRECT(ADDRESS($G180,49)),0),0), IF($G180&gt;0,IF(INDIRECT(ADDRESS($G180,43))&lt;&gt;1,INDIRECT(ADDRESS($G180,49)),0),0), IF($H180&gt;0,IF(INDIRECT(ADDRESS($H180,43))&lt;&gt;1,INDIRECT(ADDRESS($H180,49)),0),0), IF($I180&gt;0,IF(INDIRECT(ADDRESS($I180,43))&lt;&gt;1,INDIRECT(ADDRESS($I180,49)),0),0), IF($J180&gt;0,IF(INDIRECT(ADDRESS($J180,43))&lt;&gt;1,INDIRECT(ADDRESS($J180,49)),0),0), IF($K180&gt;0,IF(INDIRECT(ADDRESS($K180,43))&lt;&gt;1,INDIRECT(ADDRESS($K180,49)),0),0), IF($L180&gt;0,IF(INDIRECT(ADDRESS($L180,43))&lt;&gt;1,INDIRECT(ADDRESS($L180,49)),0),0), IF($M180&gt;0,IF(INDIRECT(ADDRESS($M180,43))&lt;&gt;1,INDIRECT(ADDRESS($M180,49)),0),0))))</f>
        <v>5.1666666666666661</v>
      </c>
      <c r="CL180" s="57" cm="1">
        <f t="array" aca="1" ref="CL180" ca="1">SUM(IF($C180&gt;0,IF(INDIRECT(ADDRESS($C180,44))=1,INDIRECT(ADDRESS($C180,90)),0),0), IF($D180&gt;0,IF(INDIRECT(ADDRESS($D180,44))=1,INDIRECT(ADDRESS($D180,90)),0),0), IF($E180&gt;0,IF(INDIRECT(ADDRESS($E180,44))=1,INDIRECT(ADDRESS($E180,90)),0),0), IF($F180&gt;0,IF(INDIRECT(ADDRESS($F180,44))=1,INDIRECT(ADDRESS($F180,90)),0),0), IF($G180&gt;0,IF(INDIRECT(ADDRESS($G180,44))=1,INDIRECT(ADDRESS($G180,90)),0),0), IF($H180&gt;0,IF(INDIRECT(ADDRESS($H180,44))=1,INDIRECT(ADDRESS($H180,90)),0),0), IF($I180&gt;0,IF(INDIRECT(ADDRESS($I180,44))=1,INDIRECT(ADDRESS($I180,90)),0),0), IF($J180&gt;0,IF(INDIRECT(ADDRESS($J180,44))=1,INDIRECT(ADDRESS($J180,90)),0),0), IF($K180&gt;0,IF(INDIRECT(ADDRESS($K180,44))=1,INDIRECT(ADDRESS($K180,90)),0),0), IF($L180&gt;0,IF(INDIRECT(ADDRESS($L180,44))=1,INDIRECT(ADDRESS($L180,90)),0),0), IF($M180&gt;0,IF(INDIRECT(ADDRESS($M180,44))=1,INDIRECT(ADDRESS($M180,90)),0),0))</f>
        <v>7.7499999999999991</v>
      </c>
      <c r="CM180" s="56">
        <f t="shared" ca="1" si="135"/>
        <v>0.14825919932984882</v>
      </c>
      <c r="CN180" s="59"/>
    </row>
    <row r="181" spans="1:92" x14ac:dyDescent="0.25">
      <c r="A181" s="52" t="s">
        <v>251</v>
      </c>
      <c r="B181" s="67">
        <v>101</v>
      </c>
      <c r="C181" s="67">
        <v>120</v>
      </c>
      <c r="D181" s="67"/>
      <c r="E181" s="67">
        <v>116</v>
      </c>
      <c r="F181" s="67">
        <v>121</v>
      </c>
      <c r="G181" s="67">
        <v>138</v>
      </c>
      <c r="H181" s="67">
        <v>138</v>
      </c>
      <c r="I181" s="67">
        <v>138</v>
      </c>
      <c r="J181" s="67">
        <v>138</v>
      </c>
      <c r="K181" s="67"/>
      <c r="L181" s="67"/>
      <c r="M181" s="67"/>
      <c r="N181" s="67">
        <f ca="1">SUM(INDIRECT(ADDRESS(B181,COLUMN())),IF(C181&gt;0,INDIRECT(ADDRESS(C181,COLUMN())),0),IF(D181&gt;0,INDIRECT(ADDRESS(D181,COLUMN())),0),IF(E181&gt;0,INDIRECT(ADDRESS(E181,COLUMN())),0),IF(F181&gt;0,INDIRECT(ADDRESS(F181,COLUMN())),0),IF(G181&gt;0,INDIRECT(ADDRESS(G181,COLUMN())),0),IF(H181&gt;0,INDIRECT(ADDRESS(H181,COLUMN())),0),IF(I181&gt;0,INDIRECT(ADDRESS(I181,COLUMN())),0),IF(J181&gt;0,INDIRECT(ADDRESS(J181,COLUMN())),0),IF(K181&gt;0,INDIRECT(ADDRESS(K181,COLUMN())),0),IF(L181&gt;0,INDIRECT(ADDRESS(L181,COLUMN())),0),IF(M181&gt;0,INDIRECT(ADDRESS(M181,COLUMN())),0))</f>
        <v>34</v>
      </c>
      <c r="O181" s="67" t="str" cm="1">
        <f t="array" aca="1" ref="O181" ca="1">INDIRECT(ADDRESS($B181,COLUMN()))</f>
        <v>Bomber</v>
      </c>
      <c r="P181" s="67" cm="1">
        <f t="array" aca="1" ref="P181" ca="1">INDIRECT(ADDRESS($B181,COLUMN()))</f>
        <v>5</v>
      </c>
      <c r="Q181" s="67" t="str" cm="1">
        <f t="array" aca="1" ref="Q181" ca="1">INDIRECT(ADDRESS($B181,COLUMN()))</f>
        <v>-</v>
      </c>
      <c r="R181" s="67" t="str" cm="1">
        <f t="array" aca="1" ref="R181" ca="1">INDIRECT(ADDRESS($B181,COLUMN()))</f>
        <v>-</v>
      </c>
      <c r="S181" s="67" cm="1">
        <f t="array" aca="1" ref="S181" ca="1">INDIRECT(ADDRESS($B181,COLUMN()))</f>
        <v>1</v>
      </c>
      <c r="T181" s="67" t="str" cm="1">
        <f t="array" aca="1" ref="T181" ca="1">INDIRECT(ADDRESS($B181,COLUMN()))</f>
        <v>1-3</v>
      </c>
      <c r="U181" s="67" cm="1">
        <f t="array" aca="1" ref="U181" ca="1">INDIRECT(ADDRESS($B181,COLUMN()))</f>
        <v>3</v>
      </c>
      <c r="V181" s="67" cm="1">
        <f t="array" aca="1" ref="V181" ca="1">INDIRECT(ADDRESS($B181,COLUMN()))</f>
        <v>0</v>
      </c>
      <c r="W181" s="67" cm="1">
        <f t="array" aca="1" ref="W181" ca="1">INDIRECT(ADDRESS($B181,COLUMN()))</f>
        <v>4</v>
      </c>
      <c r="X181" s="67" cm="1">
        <f t="array" aca="1" ref="X181" ca="1">INDIRECT(ADDRESS($B181,COLUMN()))</f>
        <v>5</v>
      </c>
      <c r="Y181" s="67" cm="1">
        <f t="array" aca="1" ref="Y181" ca="1">INDIRECT(ADDRESS($B181,COLUMN()))</f>
        <v>2</v>
      </c>
      <c r="Z181" s="67" cm="1">
        <f t="array" aca="1" ref="Z181" ca="1">INDIRECT(ADDRESS($B181,COLUMN()))</f>
        <v>5</v>
      </c>
      <c r="AA181" s="67" cm="1">
        <f t="array" aca="1" ref="AA181" ca="1">INDIRECT(ADDRESS($B181,COLUMN()))</f>
        <v>0</v>
      </c>
      <c r="AB181" s="56">
        <f t="shared" ca="1" si="121"/>
        <v>0.58977359004073071</v>
      </c>
      <c r="AC181" s="56">
        <f t="shared" ca="1" si="122"/>
        <v>0.58989745274621541</v>
      </c>
      <c r="AD181" s="56">
        <f t="shared" ca="1" si="123"/>
        <v>2.5647715336791976</v>
      </c>
      <c r="AF181" s="52"/>
      <c r="AG181" s="52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2"/>
      <c r="AU181" s="54" t="s">
        <v>33</v>
      </c>
      <c r="AV181" s="57" cm="1">
        <f t="array" aca="1" ref="AV181" ca="1">SUM(IF($C181&gt;0,IF(AND(INDIRECT(ADDRESS($C181,44))=0,INDIRECT(ADDRESS($C181,38))="UL",ISERROR(SEARCH("Rear",INDIRECT(ADDRESS($C181,33)))),ISERROR(SEARCH("Side",INDIRECT(ADDRESS($C181,33))))),INDIRECT(ADDRESS($C181,COLUMN())),0),0),IF($D181&gt;0,IF(AND(INDIRECT(ADDRESS($D181,44))=0,INDIRECT(ADDRESS($D181,38))="UL",ISERROR(SEARCH("Rear",INDIRECT(ADDRESS($D181,33)))),ISERROR(SEARCH("Side",INDIRECT(ADDRESS($D181,33))))),INDIRECT(ADDRESS($D181,COLUMN())),0),0),IF($E181&gt;0,IF(AND(INDIRECT(ADDRESS($E181,44))=0,INDIRECT(ADDRESS($E181,38))="UL",ISERROR(SEARCH("Rear",INDIRECT(ADDRESS($E181,33)))),ISERROR(SEARCH("Side",INDIRECT(ADDRESS($E181,33))))),INDIRECT(ADDRESS($E181,COLUMN())),0),0),IF($F181&gt;0,IF(AND(INDIRECT(ADDRESS($F181,44))=0,INDIRECT(ADDRESS($F181,38))="UL",ISERROR(SEARCH("Rear",INDIRECT(ADDRESS($F181,33)))),ISERROR(SEARCH("Side",INDIRECT(ADDRESS($F181,33))))),INDIRECT(ADDRESS($F181,COLUMN())),0),0),IF($G181&gt;0,IF(AND(INDIRECT(ADDRESS($G181,44))=0,INDIRECT(ADDRESS($G181,38))="UL",ISERROR(SEARCH("Rear",INDIRECT(ADDRESS($G181,33)))),ISERROR(SEARCH("Side",INDIRECT(ADDRESS($G181,33))))),INDIRECT(ADDRESS($G181,COLUMN())),0),0),IF($H181&gt;0,IF(AND(INDIRECT(ADDRESS($H181,44))=0,INDIRECT(ADDRESS($H181,38))="UL",ISERROR(SEARCH("Rear",INDIRECT(ADDRESS($H181,33)))),ISERROR(SEARCH("Side",INDIRECT(ADDRESS($H181,33))))),INDIRECT(ADDRESS($H181,COLUMN())),0),0),IF($I181&gt;0,IF(AND(INDIRECT(ADDRESS($I181,44))=0,INDIRECT(ADDRESS($I181,38))="UL",ISERROR(SEARCH("Rear",INDIRECT(ADDRESS($I181,33)))),ISERROR(SEARCH("Side",INDIRECT(ADDRESS($I181,33))))),INDIRECT(ADDRESS($I181,COLUMN())),0),0),IF($J181&gt;0,IF(AND(INDIRECT(ADDRESS($J181,44))=0,INDIRECT(ADDRESS($J181,38))="UL",ISERROR(SEARCH("Rear",INDIRECT(ADDRESS($J181,33)))),ISERROR(SEARCH("Side",INDIRECT(ADDRESS($J181,33))))),INDIRECT(ADDRESS($J181,COLUMN())),0),0),IF($K181&gt;0,IF(AND(INDIRECT(ADDRESS($K181,44))=0,INDIRECT(ADDRESS($K181,38))="UL",ISERROR(SEARCH("Rear",INDIRECT(ADDRESS($K181,33)))),ISERROR(SEARCH("Side",INDIRECT(ADDRESS($K181,33))))),INDIRECT(ADDRESS($K181,COLUMN())),0),0),IF($L181&gt;0,IF(AND(INDIRECT(ADDRESS($L181,44))=0,INDIRECT(ADDRESS($L181,38))="UL",ISERROR(SEARCH("Rear",INDIRECT(ADDRESS($L181,33)))),ISERROR(SEARCH("Side",INDIRECT(ADDRESS($L181,33))))),INDIRECT(ADDRESS($L181,COLUMN())),0),0),IF($M181&gt;0,IF(AND(INDIRECT(ADDRESS($M181,44))=0,INDIRECT(ADDRESS($M181,38))="UL",ISERROR(SEARCH("Rear",INDIRECT(ADDRESS($M181,33)))),ISERROR(SEARCH("Side",INDIRECT(ADDRESS($M181,33))))),INDIRECT(ADDRESS($M181,COLUMN())),0),0))</f>
        <v>0.33333333333333331</v>
      </c>
      <c r="AW181" s="57" cm="1">
        <f t="array" aca="1" ref="AW181" ca="1">SUM(IF($C181&gt;0,IF(AND(INDIRECT(ADDRESS($C181,44))=0,INDIRECT(ADDRESS($C181,38))="UL",ISERROR(SEARCH("Rear",INDIRECT(ADDRESS($C181,33)))),ISERROR(SEARCH("Side",INDIRECT(ADDRESS($C181,33))))),INDIRECT(ADDRESS($C181,COLUMN())),0),0),IF($D181&gt;0,IF(AND(INDIRECT(ADDRESS($D181,44))=0,INDIRECT(ADDRESS($D181,38))="UL",ISERROR(SEARCH("Rear",INDIRECT(ADDRESS($D181,33)))),ISERROR(SEARCH("Side",INDIRECT(ADDRESS($D181,33))))),INDIRECT(ADDRESS($D181,COLUMN())),0),0),IF($E181&gt;0,IF(AND(INDIRECT(ADDRESS($E181,44))=0,INDIRECT(ADDRESS($E181,38))="UL",ISERROR(SEARCH("Rear",INDIRECT(ADDRESS($E181,33)))),ISERROR(SEARCH("Side",INDIRECT(ADDRESS($E181,33))))),INDIRECT(ADDRESS($E181,COLUMN())),0),0),IF($F181&gt;0,IF(AND(INDIRECT(ADDRESS($F181,44))=0,INDIRECT(ADDRESS($F181,38))="UL",ISERROR(SEARCH("Rear",INDIRECT(ADDRESS($F181,33)))),ISERROR(SEARCH("Side",INDIRECT(ADDRESS($F181,33))))),INDIRECT(ADDRESS($F181,COLUMN())),0),0),IF($G181&gt;0,IF(AND(INDIRECT(ADDRESS($G181,44))=0,INDIRECT(ADDRESS($G181,38))="UL",ISERROR(SEARCH("Rear",INDIRECT(ADDRESS($G181,33)))),ISERROR(SEARCH("Side",INDIRECT(ADDRESS($G181,33))))),INDIRECT(ADDRESS($G181,COLUMN())),0),0),IF($H181&gt;0,IF(AND(INDIRECT(ADDRESS($H181,44))=0,INDIRECT(ADDRESS($H181,38))="UL",ISERROR(SEARCH("Rear",INDIRECT(ADDRESS($H181,33)))),ISERROR(SEARCH("Side",INDIRECT(ADDRESS($H181,33))))),INDIRECT(ADDRESS($H181,COLUMN())),0),0),IF($I181&gt;0,IF(AND(INDIRECT(ADDRESS($I181,44))=0,INDIRECT(ADDRESS($I181,38))="UL",ISERROR(SEARCH("Rear",INDIRECT(ADDRESS($I181,33)))),ISERROR(SEARCH("Side",INDIRECT(ADDRESS($I181,33))))),INDIRECT(ADDRESS($I181,COLUMN())),0),0),IF($J181&gt;0,IF(AND(INDIRECT(ADDRESS($J181,44))=0,INDIRECT(ADDRESS($J181,38))="UL",ISERROR(SEARCH("Rear",INDIRECT(ADDRESS($J181,33)))),ISERROR(SEARCH("Side",INDIRECT(ADDRESS($J181,33))))),INDIRECT(ADDRESS($J181,COLUMN())),0),0),IF($K181&gt;0,IF(AND(INDIRECT(ADDRESS($K181,44))=0,INDIRECT(ADDRESS($K181,38))="UL",ISERROR(SEARCH("Rear",INDIRECT(ADDRESS($K181,33)))),ISERROR(SEARCH("Side",INDIRECT(ADDRESS($K181,33))))),INDIRECT(ADDRESS($K181,COLUMN())),0),0),IF($L181&gt;0,IF(AND(INDIRECT(ADDRESS($L181,44))=0,INDIRECT(ADDRESS($L181,38))="UL",ISERROR(SEARCH("Rear",INDIRECT(ADDRESS($L181,33)))),ISERROR(SEARCH("Side",INDIRECT(ADDRESS($L181,33))))),INDIRECT(ADDRESS($L181,COLUMN())),0),0),IF($M181&gt;0,IF(AND(INDIRECT(ADDRESS($M181,44))=0,INDIRECT(ADDRESS($M181,38))="UL",ISERROR(SEARCH("Rear",INDIRECT(ADDRESS($M181,33)))),ISERROR(SEARCH("Side",INDIRECT(ADDRESS($M181,33))))),INDIRECT(ADDRESS($M181,COLUMN())),0),0))</f>
        <v>0.22222222222222221</v>
      </c>
      <c r="AX181" s="57" cm="1">
        <f t="array" aca="1" ref="AX181" ca="1">SUM(IF($C181&gt;0,IF(AND(INDIRECT(ADDRESS($C181,44))=0,INDIRECT(ADDRESS($C181,38))="UL",ISERROR(SEARCH("Rear",INDIRECT(ADDRESS($C181,33)))),ISERROR(SEARCH("Side",INDIRECT(ADDRESS($C181,33))))),INDIRECT(ADDRESS($C181,COLUMN())),0),0),IF($D181&gt;0,IF(AND(INDIRECT(ADDRESS($D181,44))=0,INDIRECT(ADDRESS($D181,38))="UL",ISERROR(SEARCH("Rear",INDIRECT(ADDRESS($D181,33)))),ISERROR(SEARCH("Side",INDIRECT(ADDRESS($D181,33))))),INDIRECT(ADDRESS($D181,COLUMN())),0),0),IF($E181&gt;0,IF(AND(INDIRECT(ADDRESS($E181,44))=0,INDIRECT(ADDRESS($E181,38))="UL",ISERROR(SEARCH("Rear",INDIRECT(ADDRESS($E181,33)))),ISERROR(SEARCH("Side",INDIRECT(ADDRESS($E181,33))))),INDIRECT(ADDRESS($E181,COLUMN())),0),0),IF($F181&gt;0,IF(AND(INDIRECT(ADDRESS($F181,44))=0,INDIRECT(ADDRESS($F181,38))="UL",ISERROR(SEARCH("Rear",INDIRECT(ADDRESS($F181,33)))),ISERROR(SEARCH("Side",INDIRECT(ADDRESS($F181,33))))),INDIRECT(ADDRESS($F181,COLUMN())),0),0),IF($G181&gt;0,IF(AND(INDIRECT(ADDRESS($G181,44))=0,INDIRECT(ADDRESS($G181,38))="UL",ISERROR(SEARCH("Rear",INDIRECT(ADDRESS($G181,33)))),ISERROR(SEARCH("Side",INDIRECT(ADDRESS($G181,33))))),INDIRECT(ADDRESS($G181,COLUMN())),0),0),IF($H181&gt;0,IF(AND(INDIRECT(ADDRESS($H181,44))=0,INDIRECT(ADDRESS($H181,38))="UL",ISERROR(SEARCH("Rear",INDIRECT(ADDRESS($H181,33)))),ISERROR(SEARCH("Side",INDIRECT(ADDRESS($H181,33))))),INDIRECT(ADDRESS($H181,COLUMN())),0),0),IF($I181&gt;0,IF(AND(INDIRECT(ADDRESS($I181,44))=0,INDIRECT(ADDRESS($I181,38))="UL",ISERROR(SEARCH("Rear",INDIRECT(ADDRESS($I181,33)))),ISERROR(SEARCH("Side",INDIRECT(ADDRESS($I181,33))))),INDIRECT(ADDRESS($I181,COLUMN())),0),0),IF($J181&gt;0,IF(AND(INDIRECT(ADDRESS($J181,44))=0,INDIRECT(ADDRESS($J181,38))="UL",ISERROR(SEARCH("Rear",INDIRECT(ADDRESS($J181,33)))),ISERROR(SEARCH("Side",INDIRECT(ADDRESS($J181,33))))),INDIRECT(ADDRESS($J181,COLUMN())),0),0),IF($K181&gt;0,IF(AND(INDIRECT(ADDRESS($K181,44))=0,INDIRECT(ADDRESS($K181,38))="UL",ISERROR(SEARCH("Rear",INDIRECT(ADDRESS($K181,33)))),ISERROR(SEARCH("Side",INDIRECT(ADDRESS($K181,33))))),INDIRECT(ADDRESS($K181,COLUMN())),0),0),IF($L181&gt;0,IF(AND(INDIRECT(ADDRESS($L181,44))=0,INDIRECT(ADDRESS($L181,38))="UL",ISERROR(SEARCH("Rear",INDIRECT(ADDRESS($L181,33)))),ISERROR(SEARCH("Side",INDIRECT(ADDRESS($L181,33))))),INDIRECT(ADDRESS($L181,COLUMN())),0),0),IF($M181&gt;0,IF(AND(INDIRECT(ADDRESS($M181,44))=0,INDIRECT(ADDRESS($M181,38))="UL",ISERROR(SEARCH("Rear",INDIRECT(ADDRESS($M181,33)))),ISERROR(SEARCH("Side",INDIRECT(ADDRESS($M181,33))))),INDIRECT(ADDRESS($M181,COLUMN())),0),0))</f>
        <v>0</v>
      </c>
      <c r="AY181" s="58">
        <f t="shared" ca="1" si="124"/>
        <v>0.33333333333333331</v>
      </c>
      <c r="AZ181" s="58">
        <f t="shared" ca="1" si="125"/>
        <v>0.1851851851851852</v>
      </c>
      <c r="BA181" s="58" cm="1">
        <f t="array" aca="1" ref="BA181" ca="1">SUM(IF($C181&gt;0,IF(AND(INDIRECT(ADDRESS($C181,44))=0,INDIRECT(ADDRESS($C181,38))="UL"),INDIRECT(ADDRESS($C181,COLUMN())),0),0),IF($D181&gt;0,IF(AND(INDIRECT(ADDRESS($D181,44))=0,INDIRECT(ADDRESS($D181,38))="UL"),INDIRECT(ADDRESS($D181,COLUMN())),0),0),IF($E181&gt;0,IF(AND(INDIRECT(ADDRESS($E181,44))=0,INDIRECT(ADDRESS($E181,38))="UL"),INDIRECT(ADDRESS($E181,COLUMN())),0),0),IF($F181&gt;0,IF(AND(INDIRECT(ADDRESS($F181,44))=0,INDIRECT(ADDRESS($F181,38))="UL"),INDIRECT(ADDRESS($F181,COLUMN())),0),0),IF($G181&gt;0,IF(AND(INDIRECT(ADDRESS($G181,44))=0,INDIRECT(ADDRESS($G181,38))="UL"),INDIRECT(ADDRESS($G181,COLUMN())),0),0),IF($H181&gt;0,IF(AND(INDIRECT(ADDRESS($H181,44))=0,INDIRECT(ADDRESS($H181,38))="UL"),INDIRECT(ADDRESS($H181,COLUMN())),0),0),IF($I181&gt;0,IF(AND(INDIRECT(ADDRESS($I181,44))=0,INDIRECT(ADDRESS($I181,38))="UL"),INDIRECT(ADDRESS($I181,COLUMN())),0),0),IF($J181&gt;0,IF(AND(INDIRECT(ADDRESS($J181,44))=0,INDIRECT(ADDRESS($J181,38))="UL"),INDIRECT(ADDRESS($J181,COLUMN())),0),0),IF($K181&gt;0,IF(AND(INDIRECT(ADDRESS($K181,44))=0,INDIRECT(ADDRESS($K181,38))="UL"),INDIRECT(ADDRESS($K181,COLUMN())),0),0),IF($L181&gt;0,IF(AND(INDIRECT(ADDRESS($L181,44))=0,INDIRECT(ADDRESS($L181,38))="UL"),INDIRECT(ADDRESS($L181,COLUMN())),0),0),IF($M181&gt;0,IF(AND(INDIRECT(ADDRESS($M181,44))=0,INDIRECT(ADDRESS($M181,38))="UL"),INDIRECT(ADDRESS($M181,COLUMN())),0),0))</f>
        <v>0.14899470899470899</v>
      </c>
      <c r="BB181" s="58" cm="1">
        <f t="array" aca="1" ref="BB181" ca="1">SUM(IF($C181&gt;0,IF(AND(INDIRECT(ADDRESS($C181,44))=0,INDIRECT(ADDRESS($C181,38))="UL"),INDIRECT(ADDRESS($C181,COLUMN())),0),0),IF($D181&gt;0,IF(AND(INDIRECT(ADDRESS($D181,44))=0,INDIRECT(ADDRESS($D181,38))="UL"),INDIRECT(ADDRESS($D181,COLUMN())),0),0),IF($E181&gt;0,IF(AND(INDIRECT(ADDRESS($E181,44))=0,INDIRECT(ADDRESS($E181,38))="UL"),INDIRECT(ADDRESS($E181,COLUMN())),0),0),IF($F181&gt;0,IF(AND(INDIRECT(ADDRESS($F181,44))=0,INDIRECT(ADDRESS($F181,38))="UL"),INDIRECT(ADDRESS($F181,COLUMN())),0),0),IF($G181&gt;0,IF(AND(INDIRECT(ADDRESS($G181,44))=0,INDIRECT(ADDRESS($G181,38))="UL"),INDIRECT(ADDRESS($G181,COLUMN())),0),0),IF($H181&gt;0,IF(AND(INDIRECT(ADDRESS($H181,44))=0,INDIRECT(ADDRESS($H181,38))="UL"),INDIRECT(ADDRESS($H181,COLUMN())),0),0),IF($I181&gt;0,IF(AND(INDIRECT(ADDRESS($I181,44))=0,INDIRECT(ADDRESS($I181,38))="UL"),INDIRECT(ADDRESS($I181,COLUMN())),0),0),IF($J181&gt;0,IF(AND(INDIRECT(ADDRESS($J181,44))=0,INDIRECT(ADDRESS($J181,38))="UL"),INDIRECT(ADDRESS($J181,COLUMN())),0),0),IF($K181&gt;0,IF(AND(INDIRECT(ADDRESS($K181,44))=0,INDIRECT(ADDRESS($K181,38))="UL"),INDIRECT(ADDRESS($K181,COLUMN())),0),0),IF($L181&gt;0,IF(AND(INDIRECT(ADDRESS($L181,44))=0,INDIRECT(ADDRESS($L181,38))="UL"),INDIRECT(ADDRESS($L181,COLUMN())),0),0),IF($M181&gt;0,IF(AND(INDIRECT(ADDRESS($M181,44))=0,INDIRECT(ADDRESS($M181,38))="UL"),INDIRECT(ADDRESS($M181,COLUMN())),0),0))</f>
        <v>0.20444444444444443</v>
      </c>
      <c r="BC181" s="58" cm="1">
        <f t="array" aca="1" ref="BC181" ca="1">SUM(IF($C181&gt;0,IF(AND(INDIRECT(ADDRESS($C181,44))=0,INDIRECT(ADDRESS($C181,38))="UL"),INDIRECT(ADDRESS($C181,COLUMN())),0),0),IF($D181&gt;0,IF(AND(INDIRECT(ADDRESS($D181,44))=0,INDIRECT(ADDRESS($D181,38))="UL"),INDIRECT(ADDRESS($D181,COLUMN())),0),0),IF($E181&gt;0,IF(AND(INDIRECT(ADDRESS($E181,44))=0,INDIRECT(ADDRESS($E181,38))="UL"),INDIRECT(ADDRESS($E181,COLUMN())),0),0),IF($F181&gt;0,IF(AND(INDIRECT(ADDRESS($F181,44))=0,INDIRECT(ADDRESS($F181,38))="UL"),INDIRECT(ADDRESS($F181,COLUMN())),0),0),IF($G181&gt;0,IF(AND(INDIRECT(ADDRESS($G181,44))=0,INDIRECT(ADDRESS($G181,38))="UL"),INDIRECT(ADDRESS($G181,COLUMN())),0),0),IF($H181&gt;0,IF(AND(INDIRECT(ADDRESS($H181,44))=0,INDIRECT(ADDRESS($H181,38))="UL"),INDIRECT(ADDRESS($H181,COLUMN())),0),0),IF($I181&gt;0,IF(AND(INDIRECT(ADDRESS($I181,44))=0,INDIRECT(ADDRESS($I181,38))="UL"),INDIRECT(ADDRESS($I181,COLUMN())),0),0),IF($J181&gt;0,IF(AND(INDIRECT(ADDRESS($J181,44))=0,INDIRECT(ADDRESS($J181,38))="UL"),INDIRECT(ADDRESS($J181,COLUMN())),0),0),IF($K181&gt;0,IF(AND(INDIRECT(ADDRESS($K181,44))=0,INDIRECT(ADDRESS($K181,38))="UL"),INDIRECT(ADDRESS($K181,COLUMN())),0),0),IF($L181&gt;0,IF(AND(INDIRECT(ADDRESS($L181,44))=0,INDIRECT(ADDRESS($L181,38))="UL"),INDIRECT(ADDRESS($L181,COLUMN())),0),0),IF($M181&gt;0,IF(AND(INDIRECT(ADDRESS($M181,44))=0,INDIRECT(ADDRESS($M181,38))="UL"),INDIRECT(ADDRESS($M181,COLUMN())),0),0))</f>
        <v>0.10984126984126982</v>
      </c>
      <c r="BD181" s="58" cm="1">
        <f t="array" aca="1" ref="BD181" ca="1">SUM(IF($C181&gt;0,IF(AND(INDIRECT(ADDRESS($C181,44))=0,INDIRECT(ADDRESS($C181,38))="UL"),INDIRECT(ADDRESS($C181,COLUMN())),0),0),IF($D181&gt;0,IF(AND(INDIRECT(ADDRESS($D181,44))=0,INDIRECT(ADDRESS($D181,38))="UL"),INDIRECT(ADDRESS($D181,COLUMN())),0),0),IF($E181&gt;0,IF(AND(INDIRECT(ADDRESS($E181,44))=0,INDIRECT(ADDRESS($E181,38))="UL"),INDIRECT(ADDRESS($E181,COLUMN())),0),0),IF($F181&gt;0,IF(AND(INDIRECT(ADDRESS($F181,44))=0,INDIRECT(ADDRESS($F181,38))="UL"),INDIRECT(ADDRESS($F181,COLUMN())),0),0),IF($G181&gt;0,IF(AND(INDIRECT(ADDRESS($G181,44))=0,INDIRECT(ADDRESS($G181,38))="UL"),INDIRECT(ADDRESS($G181,COLUMN())),0),0),IF($H181&gt;0,IF(AND(INDIRECT(ADDRESS($H181,44))=0,INDIRECT(ADDRESS($H181,38))="UL"),INDIRECT(ADDRESS($H181,COLUMN())),0),0),IF($I181&gt;0,IF(AND(INDIRECT(ADDRESS($I181,44))=0,INDIRECT(ADDRESS($I181,38))="UL"),INDIRECT(ADDRESS($I181,COLUMN())),0),0),IF($J181&gt;0,IF(AND(INDIRECT(ADDRESS($J181,44))=0,INDIRECT(ADDRESS($J181,38))="UL"),INDIRECT(ADDRESS($J181,COLUMN())),0),0),IF($K181&gt;0,IF(AND(INDIRECT(ADDRESS($K181,44))=0,INDIRECT(ADDRESS($K181,38))="UL"),INDIRECT(ADDRESS($K181,COLUMN())),0),0),IF($L181&gt;0,IF(AND(INDIRECT(ADDRESS($L181,44))=0,INDIRECT(ADDRESS($L181,38))="UL"),INDIRECT(ADDRESS($L181,COLUMN())),0),0),IF($M181&gt;0,IF(AND(INDIRECT(ADDRESS($M181,44))=0,INDIRECT(ADDRESS($M181,38))="UL"),INDIRECT(ADDRESS($M181,COLUMN())),0),0))</f>
        <v>0.22074074074074074</v>
      </c>
      <c r="BE181" s="57">
        <f t="shared" ca="1" si="126"/>
        <v>0.14899470899470899</v>
      </c>
      <c r="BF181" s="57" cm="1">
        <f t="array" aca="1" ref="BF181" ca="1">SUM(IF($C181&gt;0,IF(INDIRECT(ADDRESS($C181,45))=1,INDIRECT(ADDRESS($C181,52))*INDIRECT(ADDRESS($C181,42))/5,0),0), IF($D181&gt;0,IF(INDIRECT(ADDRESS($D181,45))=1,INDIRECT(ADDRESS($D181,52))*INDIRECT(ADDRESS($D181,42))/5,0),0), IF($E181&gt;0,IF(INDIRECT(ADDRESS($E181,45))=1,INDIRECT(ADDRESS($E181,52))*INDIRECT(ADDRESS($E181,42))/5,0),0), IF($F181&gt;0,IF(INDIRECT(ADDRESS($F181,45))=1,INDIRECT(ADDRESS($F181,52))*INDIRECT(ADDRESS($F181,42))/5,0),0), IF($G181&gt;0,IF(INDIRECT(ADDRESS($G181,45))=1,INDIRECT(ADDRESS($G181,52))*INDIRECT(ADDRESS($G181,42))/5,0),0), IF($H181&gt;0,IF(INDIRECT(ADDRESS($H181,45))=1,INDIRECT(ADDRESS($H181,52))*INDIRECT(ADDRESS($H181,42))/5,0),0)
)*$BF$296/100</f>
        <v>9.2592592592592605E-3</v>
      </c>
      <c r="BG181" s="19"/>
      <c r="BH181" s="57" cm="1">
        <f t="array" aca="1" ref="BH181" ca="1">SUM(IF($C181&gt;0,IF(AND(INDIRECT(ADDRESS($C181,44))=0,INDIRECT(ADDRESS($C181,38))&lt;&gt;"UL"),INDIRECT(ADDRESS($C181,COLUMN()-12)),0),0), IF($D181&gt;0,IF(AND(INDIRECT(ADDRESS($D181,44))=0,INDIRECT(ADDRESS($D181,38))&lt;&gt;"UL"),INDIRECT(ADDRESS($D181,COLUMN()-12)),0),0), IF($E181&gt;0,IF(AND(INDIRECT(ADDRESS($E181,44))=0,INDIRECT(ADDRESS($E181,38))&lt;&gt;"UL"),INDIRECT(ADDRESS($E181,COLUMN()-12)),0),0), IF($F181&gt;0,IF(AND(INDIRECT(ADDRESS($F181,44))=0,INDIRECT(ADDRESS($F181,38))&lt;&gt;"UL"),INDIRECT(ADDRESS($F181,COLUMN()-12)),0),0), IF($G181&gt;0,IF(AND(INDIRECT(ADDRESS($G181,44))=0,INDIRECT(ADDRESS($G181,38))&lt;&gt;"UL"),INDIRECT(ADDRESS($G181,COLUMN()-12)),0),0), IF($H181&gt;0,IF(AND(INDIRECT(ADDRESS($H181,44))=0,INDIRECT(ADDRESS($H181,38))&lt;&gt;"UL"),INDIRECT(ADDRESS($H181,COLUMN()-12)),0),0), IF($I181&gt;0,IF(AND(INDIRECT(ADDRESS($I181,44))=0,INDIRECT(ADDRESS($I181,38))&lt;&gt;"UL"),INDIRECT(ADDRESS($I181,COLUMN()-12)),0),0), IF($J181&gt;0,IF(AND(INDIRECT(ADDRESS($J181,44))=0,INDIRECT(ADDRESS($J181,38))&lt;&gt;"UL"),INDIRECT(ADDRESS($J181,COLUMN()-12)),0),0), IF($K181&gt;0,IF(AND(INDIRECT(ADDRESS($K181,44))=0,INDIRECT(ADDRESS($K181,38))&lt;&gt;"UL"),INDIRECT(ADDRESS($K181,COLUMN()-12)),0),0), IF($L181&gt;0,IF(AND(INDIRECT(ADDRESS($L181,44))=0,INDIRECT(ADDRESS($L181,38))&lt;&gt;"UL"),INDIRECT(ADDRESS($L181,COLUMN()-12)),0),0), IF($M181&gt;0,IF(AND(INDIRECT(ADDRESS($M181,44))=0,INDIRECT(ADDRESS($M181,38))&lt;&gt;"UL"),INDIRECT(ADDRESS($M181,COLUMN()-12)),0),0))</f>
        <v>0</v>
      </c>
      <c r="BI181" s="57" cm="1">
        <f t="array" aca="1" ref="BI181" ca="1">SUM(IF($C181&gt;0,IF(AND(INDIRECT(ADDRESS($C181,44))=0,INDIRECT(ADDRESS($C181,38))&lt;&gt;"UL"),INDIRECT(ADDRESS($C181,COLUMN()-12)),0),0), IF($D181&gt;0,IF(AND(INDIRECT(ADDRESS($D181,44))=0,INDIRECT(ADDRESS($D181,38))&lt;&gt;"UL"),INDIRECT(ADDRESS($D181,COLUMN()-12)),0),0), IF($E181&gt;0,IF(AND(INDIRECT(ADDRESS($E181,44))=0,INDIRECT(ADDRESS($E181,38))&lt;&gt;"UL"),INDIRECT(ADDRESS($E181,COLUMN()-12)),0),0), IF($F181&gt;0,IF(AND(INDIRECT(ADDRESS($F181,44))=0,INDIRECT(ADDRESS($F181,38))&lt;&gt;"UL"),INDIRECT(ADDRESS($F181,COLUMN()-12)),0),0), IF($G181&gt;0,IF(AND(INDIRECT(ADDRESS($G181,44))=0,INDIRECT(ADDRESS($G181,38))&lt;&gt;"UL"),INDIRECT(ADDRESS($G181,COLUMN()-12)),0),0), IF($H181&gt;0,IF(AND(INDIRECT(ADDRESS($H181,44))=0,INDIRECT(ADDRESS($H181,38))&lt;&gt;"UL"),INDIRECT(ADDRESS($H181,COLUMN()-12)),0),0), IF($I181&gt;0,IF(AND(INDIRECT(ADDRESS($I181,44))=0,INDIRECT(ADDRESS($I181,38))&lt;&gt;"UL"),INDIRECT(ADDRESS($I181,COLUMN()-12)),0),0), IF($J181&gt;0,IF(AND(INDIRECT(ADDRESS($J181,44))=0,INDIRECT(ADDRESS($J181,38))&lt;&gt;"UL"),INDIRECT(ADDRESS($J181,COLUMN()-12)),0),0), IF($K181&gt;0,IF(AND(INDIRECT(ADDRESS($K181,44))=0,INDIRECT(ADDRESS($K181,38))&lt;&gt;"UL"),INDIRECT(ADDRESS($K181,COLUMN()-12)),0),0), IF($L181&gt;0,IF(AND(INDIRECT(ADDRESS($L181,44))=0,INDIRECT(ADDRESS($L181,38))&lt;&gt;"UL"),INDIRECT(ADDRESS($L181,COLUMN()-12)),0),0), IF($M181&gt;0,IF(AND(INDIRECT(ADDRESS($M181,44))=0,INDIRECT(ADDRESS($M181,38))&lt;&gt;"UL"),INDIRECT(ADDRESS($M181,COLUMN()-12)),0),0))</f>
        <v>0</v>
      </c>
      <c r="BJ181" s="57" cm="1">
        <f t="array" aca="1" ref="BJ181" ca="1">SUM(IF($C181&gt;0,IF(AND(INDIRECT(ADDRESS($C181,44))=0,INDIRECT(ADDRESS($C181,38))&lt;&gt;"UL"),INDIRECT(ADDRESS($C181,COLUMN()-12)),0),0), IF($D181&gt;0,IF(AND(INDIRECT(ADDRESS($D181,44))=0,INDIRECT(ADDRESS($D181,38))&lt;&gt;"UL"),INDIRECT(ADDRESS($D181,COLUMN()-12)),0),0), IF($E181&gt;0,IF(AND(INDIRECT(ADDRESS($E181,44))=0,INDIRECT(ADDRESS($E181,38))&lt;&gt;"UL"),INDIRECT(ADDRESS($E181,COLUMN()-12)),0),0), IF($F181&gt;0,IF(AND(INDIRECT(ADDRESS($F181,44))=0,INDIRECT(ADDRESS($F181,38))&lt;&gt;"UL"),INDIRECT(ADDRESS($F181,COLUMN()-12)),0),0), IF($G181&gt;0,IF(AND(INDIRECT(ADDRESS($G181,44))=0,INDIRECT(ADDRESS($G181,38))&lt;&gt;"UL"),INDIRECT(ADDRESS($G181,COLUMN()-12)),0),0), IF($H181&gt;0,IF(AND(INDIRECT(ADDRESS($H181,44))=0,INDIRECT(ADDRESS($H181,38))&lt;&gt;"UL"),INDIRECT(ADDRESS($H181,COLUMN()-12)),0),0), IF($I181&gt;0,IF(AND(INDIRECT(ADDRESS($I181,44))=0,INDIRECT(ADDRESS($I181,38))&lt;&gt;"UL"),INDIRECT(ADDRESS($I181,COLUMN()-12)),0),0), IF($J181&gt;0,IF(AND(INDIRECT(ADDRESS($J181,44))=0,INDIRECT(ADDRESS($J181,38))&lt;&gt;"UL"),INDIRECT(ADDRESS($J181,COLUMN()-12)),0),0), IF($K181&gt;0,IF(AND(INDIRECT(ADDRESS($K181,44))=0,INDIRECT(ADDRESS($K181,38))&lt;&gt;"UL"),INDIRECT(ADDRESS($K181,COLUMN()-12)),0),0), IF($L181&gt;0,IF(AND(INDIRECT(ADDRESS($L181,44))=0,INDIRECT(ADDRESS($L181,38))&lt;&gt;"UL"),INDIRECT(ADDRESS($L181,COLUMN()-12)),0),0), IF($M181&gt;0,IF(AND(INDIRECT(ADDRESS($M181,44))=0,INDIRECT(ADDRESS($M181,38))&lt;&gt;"UL"),INDIRECT(ADDRESS($M181,COLUMN()-12)),0),0))</f>
        <v>0</v>
      </c>
      <c r="BK181" s="57">
        <f t="shared" ca="1" si="127"/>
        <v>0</v>
      </c>
      <c r="BL181" s="58">
        <f t="shared" ca="1" si="128"/>
        <v>0</v>
      </c>
      <c r="BM181" s="57" cm="1">
        <f t="array" aca="1" ref="BM181" ca="1">SUM(IF($C181&gt;0,IF(AND(INDIRECT(ADDRESS($C181,44))=0,INDIRECT(ADDRESS($C181,38))&lt;&gt;"UL"),INDIRECT(ADDRESS($C181,COLUMN()-12)),0),0), IF($D181&gt;0,IF(AND(INDIRECT(ADDRESS($D181,44))=0,INDIRECT(ADDRESS($D181,38))&lt;&gt;"UL"),INDIRECT(ADDRESS($D181,COLUMN()-12)),0),0), IF($E181&gt;0,IF(AND(INDIRECT(ADDRESS($E181,44))=0,INDIRECT(ADDRESS($E181,38))&lt;&gt;"UL"),INDIRECT(ADDRESS($E181,COLUMN()-12)),0),0), IF($F181&gt;0,IF(AND(INDIRECT(ADDRESS($F181,44))=0,INDIRECT(ADDRESS($F181,38))&lt;&gt;"UL"),INDIRECT(ADDRESS($F181,COLUMN()-12)),0),0), IF($G181&gt;0,IF(AND(INDIRECT(ADDRESS($G181,44))=0,INDIRECT(ADDRESS($G181,38))&lt;&gt;"UL"),INDIRECT(ADDRESS($G181,COLUMN()-12)),0),0), IF($H181&gt;0,IF(AND(INDIRECT(ADDRESS($H181,44))=0,INDIRECT(ADDRESS($H181,38))&lt;&gt;"UL"),INDIRECT(ADDRESS($H181,COLUMN()-12)),0),0), IF($I181&gt;0,IF(AND(INDIRECT(ADDRESS($I181,44))=0,INDIRECT(ADDRESS($I181,38))&lt;&gt;"UL"),INDIRECT(ADDRESS($I181,COLUMN()-12)),0),0), IF($J181&gt;0,IF(AND(INDIRECT(ADDRESS($J181,44))=0,INDIRECT(ADDRESS($J181,38))&lt;&gt;"UL"),INDIRECT(ADDRESS($J181,COLUMN()-12)),0),0), IF($K181&gt;0,IF(AND(INDIRECT(ADDRESS($K181,44))=0,INDIRECT(ADDRESS($K181,38))&lt;&gt;"UL"),INDIRECT(ADDRESS($K181,COLUMN()-11)),0),0), IF($L181&gt;0,IF(AND(INDIRECT(ADDRESS($L181,44))=0,INDIRECT(ADDRESS($L181,38))&lt;&gt;"UL"),INDIRECT(ADDRESS($L181,COLUMN()-11)),0),0), IF($M181&gt;0,IF(AND(INDIRECT(ADDRESS($M181,44))=0,INDIRECT(ADDRESS($M181,38))&lt;&gt;"UL"),INDIRECT(ADDRESS($M181,COLUMN()-11)),0),0))</f>
        <v>0</v>
      </c>
      <c r="BN181" s="57" cm="1">
        <f t="array" aca="1" ref="BN181" ca="1">SUM(IF($C181&gt;0,IF(AND(INDIRECT(ADDRESS($C181,44))=0,INDIRECT(ADDRESS($C181,38))&lt;&gt;"UL"),INDIRECT(ADDRESS($C181,COLUMN()-12)),0),0), IF($D181&gt;0,IF(AND(INDIRECT(ADDRESS($D181,44))=0,INDIRECT(ADDRESS($D181,38))&lt;&gt;"UL"),INDIRECT(ADDRESS($D181,COLUMN()-12)),0),0), IF($E181&gt;0,IF(AND(INDIRECT(ADDRESS($E181,44))=0,INDIRECT(ADDRESS($E181,38))&lt;&gt;"UL"),INDIRECT(ADDRESS($E181,COLUMN()-12)),0),0), IF($F181&gt;0,IF(AND(INDIRECT(ADDRESS($F181,44))=0,INDIRECT(ADDRESS($F181,38))&lt;&gt;"UL"),INDIRECT(ADDRESS($F181,COLUMN()-12)),0),0), IF($G181&gt;0,IF(AND(INDIRECT(ADDRESS($G181,44))=0,INDIRECT(ADDRESS($G181,38))&lt;&gt;"UL"),INDIRECT(ADDRESS($G181,COLUMN()-12)),0),0), IF($H181&gt;0,IF(AND(INDIRECT(ADDRESS($H181,44))=0,INDIRECT(ADDRESS($H181,38))&lt;&gt;"UL"),INDIRECT(ADDRESS($H181,COLUMN()-12)),0),0), IF($I181&gt;0,IF(AND(INDIRECT(ADDRESS($I181,44))=0,INDIRECT(ADDRESS($I181,38))&lt;&gt;"UL"),INDIRECT(ADDRESS($I181,COLUMN()-12)),0),0), IF($J181&gt;0,IF(AND(INDIRECT(ADDRESS($J181,44))=0,INDIRECT(ADDRESS($J181,38))&lt;&gt;"UL"),INDIRECT(ADDRESS($J181,COLUMN()-12)),0),0), IF($K181&gt;0,IF(AND(INDIRECT(ADDRESS($K181,44))=0,INDIRECT(ADDRESS($K181,38))&lt;&gt;"UL"),INDIRECT(ADDRESS($K181,COLUMN()-11)),0),0), IF($L181&gt;0,IF(AND(INDIRECT(ADDRESS($L181,44))=0,INDIRECT(ADDRESS($L181,38))&lt;&gt;"UL"),INDIRECT(ADDRESS($L181,COLUMN()-11)),0),0), IF($M181&gt;0,IF(AND(INDIRECT(ADDRESS($M181,44))=0,INDIRECT(ADDRESS($M181,38))&lt;&gt;"UL"),INDIRECT(ADDRESS($M181,COLUMN()-11)),0),0))</f>
        <v>0</v>
      </c>
      <c r="BO181" s="57" cm="1">
        <f t="array" aca="1" ref="BO181" ca="1">SUM(IF($C181&gt;0,IF(AND(INDIRECT(ADDRESS($C181,44))=0,INDIRECT(ADDRESS($C181,38))&lt;&gt;"UL"),INDIRECT(ADDRESS($C181,COLUMN()-12)),0),0), IF($D181&gt;0,IF(AND(INDIRECT(ADDRESS($D181,44))=0,INDIRECT(ADDRESS($D181,38))&lt;&gt;"UL"),INDIRECT(ADDRESS($D181,COLUMN()-12)),0),0), IF($E181&gt;0,IF(AND(INDIRECT(ADDRESS($E181,44))=0,INDIRECT(ADDRESS($E181,38))&lt;&gt;"UL"),INDIRECT(ADDRESS($E181,COLUMN()-12)),0),0), IF($F181&gt;0,IF(AND(INDIRECT(ADDRESS($F181,44))=0,INDIRECT(ADDRESS($F181,38))&lt;&gt;"UL"),INDIRECT(ADDRESS($F181,COLUMN()-12)),0),0), IF($G181&gt;0,IF(AND(INDIRECT(ADDRESS($G181,44))=0,INDIRECT(ADDRESS($G181,38))&lt;&gt;"UL"),INDIRECT(ADDRESS($G181,COLUMN()-12)),0),0), IF($H181&gt;0,IF(AND(INDIRECT(ADDRESS($H181,44))=0,INDIRECT(ADDRESS($H181,38))&lt;&gt;"UL"),INDIRECT(ADDRESS($H181,COLUMN()-12)),0),0), IF($I181&gt;0,IF(AND(INDIRECT(ADDRESS($I181,44))=0,INDIRECT(ADDRESS($I181,38))&lt;&gt;"UL"),INDIRECT(ADDRESS($I181,COLUMN()-12)),0),0), IF($J181&gt;0,IF(AND(INDIRECT(ADDRESS($J181,44))=0,INDIRECT(ADDRESS($J181,38))&lt;&gt;"UL"),INDIRECT(ADDRESS($J181,COLUMN()-12)),0),0), IF($K181&gt;0,IF(AND(INDIRECT(ADDRESS($K181,44))=0,INDIRECT(ADDRESS($K181,38))&lt;&gt;"UL"),INDIRECT(ADDRESS($K181,COLUMN()-11)),0),0), IF($L181&gt;0,IF(AND(INDIRECT(ADDRESS($L181,44))=0,INDIRECT(ADDRESS($L181,38))&lt;&gt;"UL"),INDIRECT(ADDRESS($L181,COLUMN()-11)),0),0), IF($M181&gt;0,IF(AND(INDIRECT(ADDRESS($M181,44))=0,INDIRECT(ADDRESS($M181,38))&lt;&gt;"UL"),INDIRECT(ADDRESS($M181,COLUMN()-11)),0),0))</f>
        <v>0</v>
      </c>
      <c r="BP181" s="57" cm="1">
        <f t="array" aca="1" ref="BP181" ca="1">SUM(IF($C181&gt;0,IF(AND(INDIRECT(ADDRESS($C181,44))=0,INDIRECT(ADDRESS($C181,38))&lt;&gt;"UL"),INDIRECT(ADDRESS($C181,COLUMN()-12)),0),0), IF($D181&gt;0,IF(AND(INDIRECT(ADDRESS($D181,44))=0,INDIRECT(ADDRESS($D181,38))&lt;&gt;"UL"),INDIRECT(ADDRESS($D181,COLUMN()-12)),0),0), IF($E181&gt;0,IF(AND(INDIRECT(ADDRESS($E181,44))=0,INDIRECT(ADDRESS($E181,38))&lt;&gt;"UL"),INDIRECT(ADDRESS($E181,COLUMN()-12)),0),0), IF($F181&gt;0,IF(AND(INDIRECT(ADDRESS($F181,44))=0,INDIRECT(ADDRESS($F181,38))&lt;&gt;"UL"),INDIRECT(ADDRESS($F181,COLUMN()-12)),0),0), IF($G181&gt;0,IF(AND(INDIRECT(ADDRESS($G181,44))=0,INDIRECT(ADDRESS($G181,38))&lt;&gt;"UL"),INDIRECT(ADDRESS($G181,COLUMN()-12)),0),0), IF($H181&gt;0,IF(AND(INDIRECT(ADDRESS($H181,44))=0,INDIRECT(ADDRESS($H181,38))&lt;&gt;"UL"),INDIRECT(ADDRESS($H181,COLUMN()-12)),0),0), IF($I181&gt;0,IF(AND(INDIRECT(ADDRESS($I181,44))=0,INDIRECT(ADDRESS($I181,38))&lt;&gt;"UL"),INDIRECT(ADDRESS($I181,COLUMN()-12)),0),0), IF($J181&gt;0,IF(AND(INDIRECT(ADDRESS($J181,44))=0,INDIRECT(ADDRESS($J181,38))&lt;&gt;"UL"),INDIRECT(ADDRESS($J181,COLUMN()-12)),0),0), IF($K181&gt;0,IF(AND(INDIRECT(ADDRESS($K181,44))=0,INDIRECT(ADDRESS($K181,38))&lt;&gt;"UL"),INDIRECT(ADDRESS($K181,COLUMN()-11)),0),0), IF($L181&gt;0,IF(AND(INDIRECT(ADDRESS($L181,44))=0,INDIRECT(ADDRESS($L181,38))&lt;&gt;"UL"),INDIRECT(ADDRESS($L181,COLUMN()-11)),0),0), IF($M181&gt;0,IF(AND(INDIRECT(ADDRESS($M181,44))=0,INDIRECT(ADDRESS($M181,38))&lt;&gt;"UL"),INDIRECT(ADDRESS($M181,COLUMN()-11)),0),0))</f>
        <v>0</v>
      </c>
      <c r="BQ181" s="57">
        <f t="shared" ca="1" si="129"/>
        <v>0</v>
      </c>
      <c r="BR181" s="161">
        <f t="shared" ca="1" si="130"/>
        <v>76.748870438354558</v>
      </c>
      <c r="BS181" s="56"/>
      <c r="BT181" s="56">
        <f t="shared" ca="1" si="131"/>
        <v>0.68472223850140324</v>
      </c>
      <c r="BU181" s="77">
        <f t="shared" ca="1" si="132"/>
        <v>2.0138889367688331E-2</v>
      </c>
      <c r="BV181" s="57" t="s">
        <v>34</v>
      </c>
      <c r="BW181" s="57" cm="1">
        <f t="array" aca="1" ref="BW181" ca="1">SUM(IF($C181&gt;0,IF(AND(INDIRECT(ADDRESS($C181,44))=0,INDIRECT(ADDRESS($C181,38))="UL",ISERROR(SEARCH("Rear",INDIRECT(ADDRESS($C181,33)))),ISERROR(SEARCH("Side",INDIRECT(ADDRESS($C181,33))))),INDIRECT(ADDRESS($C181,COLUMN())),0),0),IF($D181&gt;0,IF(AND(INDIRECT(ADDRESS($D181,44))=0,INDIRECT(ADDRESS($D181,38))="UL",ISERROR(SEARCH("Rear",INDIRECT(ADDRESS($D181,33)))),ISERROR(SEARCH("Side",INDIRECT(ADDRESS($D181,33))))),INDIRECT(ADDRESS($D181,COLUMN())),0),0),IF($E181&gt;0,IF(AND(INDIRECT(ADDRESS($E181,44))=0,INDIRECT(ADDRESS($E181,38))="UL",ISERROR(SEARCH("Rear",INDIRECT(ADDRESS($E181,33)))),ISERROR(SEARCH("Side",INDIRECT(ADDRESS($E181,33))))),INDIRECT(ADDRESS($E181,COLUMN())),0),0),IF($F181&gt;0,IF(AND(INDIRECT(ADDRESS($F181,44))=0,INDIRECT(ADDRESS($F181,38))="UL",ISERROR(SEARCH("Rear",INDIRECT(ADDRESS($F181,33)))),ISERROR(SEARCH("Side",INDIRECT(ADDRESS($F181,33))))),INDIRECT(ADDRESS($F181,COLUMN())),0),0),IF($G181&gt;0,IF(AND(INDIRECT(ADDRESS($G181,44))=0,INDIRECT(ADDRESS($G181,38))="UL",ISERROR(SEARCH("Rear",INDIRECT(ADDRESS($G181,33)))),ISERROR(SEARCH("Side",INDIRECT(ADDRESS($G181,33))))),INDIRECT(ADDRESS($G181,COLUMN())),0),0),IF($H181&gt;0,IF(AND(INDIRECT(ADDRESS($H181,44))=0,INDIRECT(ADDRESS($H181,38))="UL",ISERROR(SEARCH("Rear",INDIRECT(ADDRESS($H181,33)))),ISERROR(SEARCH("Side",INDIRECT(ADDRESS($H181,33))))),INDIRECT(ADDRESS($H181,COLUMN())),0),0),IF($I181&gt;0,IF(AND(INDIRECT(ADDRESS($I181,44))=0,INDIRECT(ADDRESS($I181,38))="UL",ISERROR(SEARCH("Rear",INDIRECT(ADDRESS($I181,33)))),ISERROR(SEARCH("Side",INDIRECT(ADDRESS($I181,33))))),INDIRECT(ADDRESS($I181,COLUMN())),0),0),IF($J181&gt;0,IF(AND(INDIRECT(ADDRESS($J181,44))=0,INDIRECT(ADDRESS($J181,38))="UL",ISERROR(SEARCH("Rear",INDIRECT(ADDRESS($J181,33)))),ISERROR(SEARCH("Side",INDIRECT(ADDRESS($J181,33))))),INDIRECT(ADDRESS($J181,COLUMN())),0),0),IF($K181&gt;0,IF(AND(INDIRECT(ADDRESS($K181,44))=0,INDIRECT(ADDRESS($K181,38))="UL",ISERROR(SEARCH("Rear",INDIRECT(ADDRESS($K181,33)))),ISERROR(SEARCH("Side",INDIRECT(ADDRESS($K181,33))))),INDIRECT(ADDRESS($K181,COLUMN())),0),0),IF($L181&gt;0,IF(AND(INDIRECT(ADDRESS($L181,44))=0,INDIRECT(ADDRESS($L181,38))="UL",ISERROR(SEARCH("Rear",INDIRECT(ADDRESS($L181,33)))),ISERROR(SEARCH("Side",INDIRECT(ADDRESS($L181,33))))),INDIRECT(ADDRESS($L181,COLUMN())),0),0),IF($M181&gt;0,IF(AND(INDIRECT(ADDRESS($M181,44))=0,INDIRECT(ADDRESS($M181,38))="UL",ISERROR(SEARCH("Rear",INDIRECT(ADDRESS($M181,33)))),ISERROR(SEARCH("Side",INDIRECT(ADDRESS($M181,33))))),INDIRECT(ADDRESS($M181,COLUMN())),0),0))</f>
        <v>0.1111111111111111</v>
      </c>
      <c r="BX181" s="57">
        <f t="shared" ca="1" si="136"/>
        <v>0.1111111111111111</v>
      </c>
      <c r="BY181" s="57" cm="1">
        <f t="array" aca="1" ref="BY181" ca="1">SUM(IF($C181&gt;0,IF(AND(INDIRECT(ADDRESS($C181,44))=0,INDIRECT(ADDRESS($C181,38))="UL"),INDIRECT(ADDRESS($C181,COLUMN())),0),0),IF($D181&gt;0,IF(AND(INDIRECT(ADDRESS($D181,44))=0,INDIRECT(ADDRESS($D181,38))="UL"),INDIRECT(ADDRESS($D181,COLUMN())),0),0),IF($E181&gt;0,IF(AND(INDIRECT(ADDRESS($E181,44))=0,INDIRECT(ADDRESS($E181,38))="UL"),INDIRECT(ADDRESS($E181,COLUMN())),0),0),IF($F181&gt;0,IF(AND(INDIRECT(ADDRESS($F181,44))=0,INDIRECT(ADDRESS($F181,38))="UL"),INDIRECT(ADDRESS($F181,COLUMN())),0),0),IF($G181&gt;0,IF(AND(INDIRECT(ADDRESS($G181,44))=0,INDIRECT(ADDRESS($G181,38))="UL"),INDIRECT(ADDRESS($G181,COLUMN())),0),0),IF($H181&gt;0,IF(AND(INDIRECT(ADDRESS($H181,44))=0,INDIRECT(ADDRESS($H181,38))="UL"),INDIRECT(ADDRESS($H181,COLUMN())),0),0),IF($I181&gt;0,IF(AND(INDIRECT(ADDRESS($I181,44))=0,INDIRECT(ADDRESS($I181,38))="UL"),INDIRECT(ADDRESS($I181,COLUMN())),0),0),IF($J181&gt;0,IF(AND(INDIRECT(ADDRESS($J181,44))=0,INDIRECT(ADDRESS($J181,38))="UL"),INDIRECT(ADDRESS($J181,COLUMN())),0),0),IF($K181&gt;0,IF(AND(INDIRECT(ADDRESS($K181,44))=0,INDIRECT(ADDRESS($K181,38))="UL"),INDIRECT(ADDRESS($K181,COLUMN())),0),0),IF($L181&gt;0,IF(AND(INDIRECT(ADDRESS($L181,44))=0,INDIRECT(ADDRESS($L181,38))="UL"),INDIRECT(ADDRESS($L181,COLUMN())),0),0),IF($M181&gt;0,IF(AND(INDIRECT(ADDRESS($M181,44))=0,INDIRECT(ADDRESS($M181,38))="UL"),INDIRECT(ADDRESS($M181,COLUMN())),0),0))</f>
        <v>0.10864197530864196</v>
      </c>
      <c r="BZ181" s="57" cm="1">
        <f t="array" aca="1" ref="BZ181" ca="1">SUM(IF($C181&gt;0,IF(AND(INDIRECT(ADDRESS($C181,44))=0,INDIRECT(ADDRESS($C181,38))="UL"),INDIRECT(ADDRESS($C181,COLUMN())),0),0),IF($D181&gt;0,IF(AND(INDIRECT(ADDRESS($D181,44))=0,INDIRECT(ADDRESS($D181,38))="UL"),INDIRECT(ADDRESS($D181,COLUMN())),0),0),IF($E181&gt;0,IF(AND(INDIRECT(ADDRESS($E181,44))=0,INDIRECT(ADDRESS($E181,38))="UL"),INDIRECT(ADDRESS($E181,COLUMN())),0),0),IF($F181&gt;0,IF(AND(INDIRECT(ADDRESS($F181,44))=0,INDIRECT(ADDRESS($F181,38))="UL"),INDIRECT(ADDRESS($F181,COLUMN())),0),0),IF($G181&gt;0,IF(AND(INDIRECT(ADDRESS($G181,44))=0,INDIRECT(ADDRESS($G181,38))="UL"),INDIRECT(ADDRESS($G181,COLUMN())),0),0),IF($H181&gt;0,IF(AND(INDIRECT(ADDRESS($H181,44))=0,INDIRECT(ADDRESS($H181,38))="UL"),INDIRECT(ADDRESS($H181,COLUMN())),0),0),IF($I181&gt;0,IF(AND(INDIRECT(ADDRESS($I181,44))=0,INDIRECT(ADDRESS($I181,38))="UL"),INDIRECT(ADDRESS($I181,COLUMN())),0),0),IF($J181&gt;0,IF(AND(INDIRECT(ADDRESS($J181,44))=0,INDIRECT(ADDRESS($J181,38))="UL"),INDIRECT(ADDRESS($J181,COLUMN())),0),0),IF($K181&gt;0,IF(AND(INDIRECT(ADDRESS($K181,44))=0,INDIRECT(ADDRESS($K181,38))="UL"),INDIRECT(ADDRESS($K181,COLUMN())),0),0),IF($L181&gt;0,IF(AND(INDIRECT(ADDRESS($L181,44))=0,INDIRECT(ADDRESS($L181,38))="UL"),INDIRECT(ADDRESS($L181,COLUMN())),0),0),IF($M181&gt;0,IF(AND(INDIRECT(ADDRESS($M181,44))=0,INDIRECT(ADDRESS($M181,38))="UL"),INDIRECT(ADDRESS($M181,COLUMN())),0),0))</f>
        <v>0.24691358024691357</v>
      </c>
      <c r="CA181" s="57">
        <f t="shared" ca="1" si="137"/>
        <v>0.24691358024691357</v>
      </c>
      <c r="CB181" s="57" cm="1">
        <f t="array" aca="1" ref="CB181" ca="1">SUM(IF($C181&gt;0,IF(AND(INDIRECT(ADDRESS($C181,44))=0,INDIRECT(ADDRESS($C181,38))&lt;&gt;"UL"),INDIRECT(ADDRESS($C181,COLUMN())),0),0),IF($D181&gt;0,IF(AND(INDIRECT(ADDRESS($D181,44))=0,INDIRECT(ADDRESS($D181,38))&lt;&gt;"UL"),INDIRECT(ADDRESS($D181,COLUMN())),0),0),IF($E181&gt;0,IF(AND(INDIRECT(ADDRESS($E181,44))=0,INDIRECT(ADDRESS($E181,38))&lt;&gt;"UL"),INDIRECT(ADDRESS($E181,COLUMN())),0),0),IF($F181&gt;0,IF(AND(INDIRECT(ADDRESS($F181,44))=0,INDIRECT(ADDRESS($F181,38))&lt;&gt;"UL"),INDIRECT(ADDRESS($F181,COLUMN())),0),0),IF($G181&gt;0,IF(AND(INDIRECT(ADDRESS($G181,44))=0,INDIRECT(ADDRESS($G181,38))&lt;&gt;"UL"),INDIRECT(ADDRESS($G181,COLUMN())),0),0),IF($H181&gt;0,IF(AND(INDIRECT(ADDRESS($H181,44))=0,INDIRECT(ADDRESS($H181,38))&lt;&gt;"UL"),INDIRECT(ADDRESS($H181,COLUMN())),0),0),IF($I181&gt;0,IF(AND(INDIRECT(ADDRESS($I181,44))=0,INDIRECT(ADDRESS($I181,38))&lt;&gt;"UL"),INDIRECT(ADDRESS($I181,COLUMN())),0),0),IF($J181&gt;0,IF(AND(INDIRECT(ADDRESS($J181,44))=0,INDIRECT(ADDRESS($J181,38))&lt;&gt;"UL"),INDIRECT(ADDRESS($J181,COLUMN())),0),0),IF($K181&gt;0,IF(AND(INDIRECT(ADDRESS($K181,44))=0,INDIRECT(ADDRESS($K181,38))&lt;&gt;"UL"),INDIRECT(ADDRESS($K181,COLUMN())),0),0),IF($L181&gt;0,IF(AND(INDIRECT(ADDRESS($L181,44))=0,INDIRECT(ADDRESS($L181,38))&lt;&gt;"UL"),INDIRECT(ADDRESS($L181,COLUMN())),0),0),IF($M181&gt;0,IF(AND(INDIRECT(ADDRESS($M181,44))=0,INDIRECT(ADDRESS($M181,38))&lt;&gt;"UL"),INDIRECT(ADDRESS($M181,COLUMN())),0),0))</f>
        <v>0</v>
      </c>
      <c r="CC181" s="57">
        <f t="shared" ca="1" si="138"/>
        <v>0</v>
      </c>
      <c r="CD181" s="57" cm="1">
        <f t="array" aca="1" ref="CD181" ca="1">SUM(IF($C181&gt;0,IF(AND(INDIRECT(ADDRESS($C181,44))=0,INDIRECT(ADDRESS($C181,38))&lt;&gt;"UL"),INDIRECT(ADDRESS($C181,COLUMN())),0),0),IF($D181&gt;0,IF(AND(INDIRECT(ADDRESS($D181,44))=0,INDIRECT(ADDRESS($D181,38))&lt;&gt;"UL"),INDIRECT(ADDRESS($D181,COLUMN())),0),0),IF($E181&gt;0,IF(AND(INDIRECT(ADDRESS($E181,44))=0,INDIRECT(ADDRESS($E181,38))&lt;&gt;"UL"),INDIRECT(ADDRESS($E181,COLUMN())),0),0),IF($F181&gt;0,IF(AND(INDIRECT(ADDRESS($F181,44))=0,INDIRECT(ADDRESS($F181,38))&lt;&gt;"UL"),INDIRECT(ADDRESS($F181,COLUMN())),0),0),IF($G181&gt;0,IF(AND(INDIRECT(ADDRESS($G181,44))=0,INDIRECT(ADDRESS($G181,38))&lt;&gt;"UL"),INDIRECT(ADDRESS($G181,COLUMN())),0),0),IF($H181&gt;0,IF(AND(INDIRECT(ADDRESS($H181,44))=0,INDIRECT(ADDRESS($H181,38))&lt;&gt;"UL"),INDIRECT(ADDRESS($H181,COLUMN())),0),0),IF($I181&gt;0,IF(AND(INDIRECT(ADDRESS($I181,44))=0,INDIRECT(ADDRESS($I181,38))&lt;&gt;"UL"),INDIRECT(ADDRESS($I181,COLUMN())),0),0),IF($J181&gt;0,IF(AND(INDIRECT(ADDRESS($J181,44))=0,INDIRECT(ADDRESS($J181,38))&lt;&gt;"UL"),INDIRECT(ADDRESS($J181,COLUMN())),0),0),IF($K181&gt;0,IF(AND(INDIRECT(ADDRESS($K181,44))=0,INDIRECT(ADDRESS($K181,38))&lt;&gt;"UL"),INDIRECT(ADDRESS($K181,COLUMN())),0),0),IF($L181&gt;0,IF(AND(INDIRECT(ADDRESS($L181,44))=0,INDIRECT(ADDRESS($L181,38))&lt;&gt;"UL"),INDIRECT(ADDRESS($L181,COLUMN())),0),0),IF($M181&gt;0,IF(AND(INDIRECT(ADDRESS($M181,44))=0,INDIRECT(ADDRESS($M181,38))&lt;&gt;"UL"),INDIRECT(ADDRESS($M181,COLUMN())),0),0))</f>
        <v>0</v>
      </c>
      <c r="CE181" s="57" cm="1">
        <f t="array" aca="1" ref="CE181" ca="1">SUM(IF($C181&gt;0,IF(AND(INDIRECT(ADDRESS($C181,44))=0,INDIRECT(ADDRESS($C181,38))&lt;&gt;"UL"),INDIRECT(ADDRESS($C181,COLUMN())),0),0),IF($D181&gt;0,IF(AND(INDIRECT(ADDRESS($D181,44))=0,INDIRECT(ADDRESS($D181,38))&lt;&gt;"UL"),INDIRECT(ADDRESS($D181,COLUMN())),0),0),IF($E181&gt;0,IF(AND(INDIRECT(ADDRESS($E181,44))=0,INDIRECT(ADDRESS($E181,38))&lt;&gt;"UL"),INDIRECT(ADDRESS($E181,COLUMN())),0),0),IF($F181&gt;0,IF(AND(INDIRECT(ADDRESS($F181,44))=0,INDIRECT(ADDRESS($F181,38))&lt;&gt;"UL"),INDIRECT(ADDRESS($F181,COLUMN())),0),0),IF($G181&gt;0,IF(AND(INDIRECT(ADDRESS($G181,44))=0,INDIRECT(ADDRESS($G181,38))&lt;&gt;"UL"),INDIRECT(ADDRESS($G181,COLUMN())),0),0),IF($H181&gt;0,IF(AND(INDIRECT(ADDRESS($H181,44))=0,INDIRECT(ADDRESS($H181,38))&lt;&gt;"UL"),INDIRECT(ADDRESS($H181,COLUMN())),0),0),IF($I181&gt;0,IF(AND(INDIRECT(ADDRESS($I181,44))=0,INDIRECT(ADDRESS($I181,38))&lt;&gt;"UL"),INDIRECT(ADDRESS($I181,COLUMN())),0),0),IF($J181&gt;0,IF(AND(INDIRECT(ADDRESS($J181,44))=0,INDIRECT(ADDRESS($J181,38))&lt;&gt;"UL"),INDIRECT(ADDRESS($J181,COLUMN())),0),0),IF($K181&gt;0,IF(AND(INDIRECT(ADDRESS($K181,44))=0,INDIRECT(ADDRESS($K181,38))&lt;&gt;"UL"),INDIRECT(ADDRESS($K181,COLUMN())),0),0),IF($L181&gt;0,IF(AND(INDIRECT(ADDRESS($L181,44))=0,INDIRECT(ADDRESS($L181,38))&lt;&gt;"UL"),INDIRECT(ADDRESS($L181,COLUMN())),0),0),IF($M181&gt;0,IF(AND(INDIRECT(ADDRESS($M181,44))=0,INDIRECT(ADDRESS($M181,38))&lt;&gt;"UL"),INDIRECT(ADDRESS($M181,COLUMN())),0),0))</f>
        <v>0</v>
      </c>
      <c r="CF181" s="57">
        <f t="shared" ca="1" si="139"/>
        <v>0</v>
      </c>
      <c r="CG181" s="57">
        <f t="shared" ca="1" si="140"/>
        <v>0.42785741985196529</v>
      </c>
      <c r="CH181" s="57">
        <f t="shared" ca="1" si="133"/>
        <v>1.2584041760351921E-2</v>
      </c>
      <c r="CI181" s="19">
        <f t="shared" ca="1" si="134"/>
        <v>12.823857668395988</v>
      </c>
      <c r="CJ181" s="19"/>
      <c r="CK181" s="57" cm="1">
        <f t="array" aca="1" ref="CK181" ca="1">IF(AU181="S", SUM(IF($C181&gt;0,IF(INDIRECT(ADDRESS($C181,43))&lt;&gt;1,INDIRECT(ADDRESS($C181,48)),0),0), IF($D181&gt;0,IF(INDIRECT(ADDRESS($D181,43))&lt;&gt;1,INDIRECT(ADDRESS($D181,48)),0),0), IF($E181&gt;0,IF(INDIRECT(ADDRESS($E181,43))&lt;&gt;1,INDIRECT(ADDRESS($E181,48)),0),0), IF($F181&gt;0,IF(INDIRECT(ADDRESS($F181,43))&lt;&gt;1,INDIRECT(ADDRESS($F181,48)),0),0), IF($G181&gt;0,IF(INDIRECT(ADDRESS($G181,43))&lt;&gt;1,INDIRECT(ADDRESS($G181,48)),0),0), IF($H181&gt;0,IF(INDIRECT(ADDRESS($H181,43))&lt;&gt;1,INDIRECT(ADDRESS($H181,48)),0),0), IF($I181&gt;0,IF(INDIRECT(ADDRESS($I181,43))&lt;&gt;1,INDIRECT(ADDRESS($I181,48)),0),0), IF($J181&gt;0,IF(INDIRECT(ADDRESS($J181,43))&lt;&gt;1,INDIRECT(ADDRESS($J181,48)),0),0), IF($K181&gt;0,IF(INDIRECT(ADDRESS($K181,43))&lt;&gt;1,INDIRECT(ADDRESS($K181,48)),0),0), IF($L181&gt;0,IF(INDIRECT(ADDRESS($L181,43))&lt;&gt;1,INDIRECT(ADDRESS($L181,48)),0),0), IF($M181&gt;0,IF(INDIRECT(ADDRESS($M181,43))&lt;&gt;1,INDIRECT(ADDRESS($M181,48)),0),0)), IF(AU181="L",SUM(IF($C181&gt;0,IF(INDIRECT(ADDRESS($C181,43))&lt;&gt;1,INDIRECT(ADDRESS($C181,50)),0),0), IF($D181&gt;0,IF(INDIRECT(ADDRESS($D181,43))&lt;&gt;1,INDIRECT(ADDRESS($D181,50)),0),0), IF($E181&gt;0,IF(INDIRECT(ADDRESS($E181,43))&lt;&gt;1,INDIRECT(ADDRESS($E181,50)),0),0), IF($F181&gt;0,IF(INDIRECT(ADDRESS($F181,43))&lt;&gt;1,INDIRECT(ADDRESS($F181,50)),0),0), IF($G181&gt;0,IF(INDIRECT(ADDRESS($G181,43))&lt;&gt;1,INDIRECT(ADDRESS($G181,50)),0),0), IF($G181&gt;0,IF(INDIRECT(ADDRESS($G181,43))&lt;&gt;1,INDIRECT(ADDRESS($G181,50)),0),0), IF($H181&gt;0,IF(INDIRECT(ADDRESS($H181,43))&lt;&gt;1,INDIRECT(ADDRESS($H181,50)),0),0), IF($I181&gt;0,IF(INDIRECT(ADDRESS($I181,43))&lt;&gt;1,INDIRECT(ADDRESS($I181,50)),0),0), IF($J181&gt;0,IF(INDIRECT(ADDRESS($J181,43))&lt;&gt;1,INDIRECT(ADDRESS($J181,50)),0),0), IF($K181&gt;0,IF(INDIRECT(ADDRESS($K181,43))&lt;&gt;1,INDIRECT(ADDRESS($K181,50)),0),0), IF($L181&gt;0,IF(INDIRECT(ADDRESS($L181,43))&lt;&gt;1,INDIRECT(ADDRESS($L181,50)),0),0), IF($M181&gt;0,IF(INDIRECT(ADDRESS($M181,43))&lt;&gt;1,INDIRECT(ADDRESS($M181,50)),0),0)), SUM(IF($C181&gt;0,IF(INDIRECT(ADDRESS($C181,43))&lt;&gt;1,INDIRECT(ADDRESS($C181,49)),0),0), IF($D181&gt;0,IF(INDIRECT(ADDRESS($D181,43))&lt;&gt;1,INDIRECT(ADDRESS($D181,49)),0),0), IF($E181&gt;0,IF(INDIRECT(ADDRESS($E181,43))&lt;&gt;1,INDIRECT(ADDRESS($E181,49)),0),0), IF($F181&gt;0,IF(INDIRECT(ADDRESS($F181,43))&lt;&gt;1,INDIRECT(ADDRESS($F181,49)),0),0), IF($G181&gt;0,IF(INDIRECT(ADDRESS($G181,43))&lt;&gt;1,INDIRECT(ADDRESS($G181,49)),0),0), IF($G181&gt;0,IF(INDIRECT(ADDRESS($G181,43))&lt;&gt;1,INDIRECT(ADDRESS($G181,49)),0),0), IF($H181&gt;0,IF(INDIRECT(ADDRESS($H181,43))&lt;&gt;1,INDIRECT(ADDRESS($H181,49)),0),0), IF($I181&gt;0,IF(INDIRECT(ADDRESS($I181,43))&lt;&gt;1,INDIRECT(ADDRESS($I181,49)),0),0), IF($J181&gt;0,IF(INDIRECT(ADDRESS($J181,43))&lt;&gt;1,INDIRECT(ADDRESS($J181,49)),0),0), IF($K181&gt;0,IF(INDIRECT(ADDRESS($K181,43))&lt;&gt;1,INDIRECT(ADDRESS($K181,49)),0),0), IF($L181&gt;0,IF(INDIRECT(ADDRESS($L181,43))&lt;&gt;1,INDIRECT(ADDRESS($L181,49)),0),0), IF($M181&gt;0,IF(INDIRECT(ADDRESS($M181,43))&lt;&gt;1,INDIRECT(ADDRESS($M181,49)),0),0))))</f>
        <v>9.7222222222222214</v>
      </c>
      <c r="CL181" s="57" cm="1">
        <f t="array" aca="1" ref="CL181" ca="1">SUM(IF($C181&gt;0,IF(INDIRECT(ADDRESS($C181,44))=1,INDIRECT(ADDRESS($C181,90)),0),0), IF($D181&gt;0,IF(INDIRECT(ADDRESS($D181,44))=1,INDIRECT(ADDRESS($D181,90)),0),0), IF($E181&gt;0,IF(INDIRECT(ADDRESS($E181,44))=1,INDIRECT(ADDRESS($E181,90)),0),0), IF($F181&gt;0,IF(INDIRECT(ADDRESS($F181,44))=1,INDIRECT(ADDRESS($F181,90)),0),0), IF($G181&gt;0,IF(INDIRECT(ADDRESS($G181,44))=1,INDIRECT(ADDRESS($G181,90)),0),0), IF($H181&gt;0,IF(INDIRECT(ADDRESS($H181,44))=1,INDIRECT(ADDRESS($H181,90)),0),0), IF($I181&gt;0,IF(INDIRECT(ADDRESS($I181,44))=1,INDIRECT(ADDRESS($I181,90)),0),0), IF($J181&gt;0,IF(INDIRECT(ADDRESS($J181,44))=1,INDIRECT(ADDRESS($J181,90)),0),0), IF($K181&gt;0,IF(INDIRECT(ADDRESS($K181,44))=1,INDIRECT(ADDRESS($K181,90)),0),0), IF($L181&gt;0,IF(INDIRECT(ADDRESS($L181,44))=1,INDIRECT(ADDRESS($L181,90)),0),0), IF($M181&gt;0,IF(INDIRECT(ADDRESS($M181,44))=1,INDIRECT(ADDRESS($M181,90)),0),0))</f>
        <v>14.583333333333336</v>
      </c>
      <c r="CM181" s="56">
        <f t="shared" ca="1" si="135"/>
        <v>0.14825919932984882</v>
      </c>
      <c r="CN181" s="59"/>
    </row>
    <row r="182" spans="1:92" x14ac:dyDescent="0.25">
      <c r="A182" s="52" t="s">
        <v>252</v>
      </c>
      <c r="B182" s="67">
        <v>101</v>
      </c>
      <c r="C182" s="67">
        <v>120</v>
      </c>
      <c r="D182" s="67"/>
      <c r="E182" s="67">
        <v>116</v>
      </c>
      <c r="F182" s="67">
        <v>121</v>
      </c>
      <c r="G182" s="67">
        <v>136</v>
      </c>
      <c r="H182" s="67">
        <v>136</v>
      </c>
      <c r="I182" s="67">
        <v>136</v>
      </c>
      <c r="J182" s="67">
        <v>136</v>
      </c>
      <c r="K182" s="67"/>
      <c r="L182" s="67"/>
      <c r="M182" s="67"/>
      <c r="N182" s="145">
        <f ca="1">3+SUM(INDIRECT(ADDRESS(B182,COLUMN())),IF(C182&gt;0,INDIRECT(ADDRESS(C182,COLUMN())),0),IF(D182&gt;0,INDIRECT(ADDRESS(D182,COLUMN())),0),IF(E182&gt;0,INDIRECT(ADDRESS(E182,COLUMN())),0),IF(F182&gt;0,INDIRECT(ADDRESS(F182,COLUMN())),0),IF(G182&gt;0,INDIRECT(ADDRESS(G182,COLUMN())),0),IF(H182&gt;0,INDIRECT(ADDRESS(H182,COLUMN())),0),IF(I182&gt;0,INDIRECT(ADDRESS(I182,COLUMN())),0),IF(J182&gt;0,INDIRECT(ADDRESS(J182,COLUMN())),0),IF(K182&gt;0,INDIRECT(ADDRESS(K182,COLUMN())),0),IF(L182&gt;0,INDIRECT(ADDRESS(L182,COLUMN())),0),IF(M182&gt;0,INDIRECT(ADDRESS(M182,COLUMN())),0))</f>
        <v>37</v>
      </c>
      <c r="O182" s="67" t="str" cm="1">
        <f t="array" aca="1" ref="O182" ca="1">INDIRECT(ADDRESS($B182,COLUMN()))</f>
        <v>Bomber</v>
      </c>
      <c r="P182" s="145">
        <v>6</v>
      </c>
      <c r="Q182" s="67" t="str" cm="1">
        <f t="array" aca="1" ref="Q182" ca="1">INDIRECT(ADDRESS($B182,COLUMN()))</f>
        <v>-</v>
      </c>
      <c r="R182" s="67" t="str" cm="1">
        <f t="array" aca="1" ref="R182" ca="1">INDIRECT(ADDRESS($B182,COLUMN()))</f>
        <v>-</v>
      </c>
      <c r="S182" s="67" cm="1">
        <f t="array" aca="1" ref="S182" ca="1">INDIRECT(ADDRESS($B182,COLUMN()))</f>
        <v>1</v>
      </c>
      <c r="T182" s="67" t="str" cm="1">
        <f t="array" aca="1" ref="T182" ca="1">INDIRECT(ADDRESS($B182,COLUMN()))</f>
        <v>1-3</v>
      </c>
      <c r="U182" s="67" cm="1">
        <f t="array" aca="1" ref="U182" ca="1">INDIRECT(ADDRESS($B182,COLUMN()))</f>
        <v>3</v>
      </c>
      <c r="V182" s="67" cm="1">
        <f t="array" aca="1" ref="V182" ca="1">INDIRECT(ADDRESS($B182,COLUMN()))</f>
        <v>0</v>
      </c>
      <c r="W182" s="67" cm="1">
        <f t="array" aca="1" ref="W182" ca="1">INDIRECT(ADDRESS($B182,COLUMN()))</f>
        <v>4</v>
      </c>
      <c r="X182" s="67" cm="1">
        <f t="array" aca="1" ref="X182" ca="1">INDIRECT(ADDRESS($B182,COLUMN()))</f>
        <v>5</v>
      </c>
      <c r="Y182" s="67" cm="1">
        <f t="array" aca="1" ref="Y182" ca="1">INDIRECT(ADDRESS($B182,COLUMN()))</f>
        <v>2</v>
      </c>
      <c r="Z182" s="67" cm="1">
        <f t="array" aca="1" ref="Z182" ca="1">INDIRECT(ADDRESS($B182,COLUMN()))</f>
        <v>5</v>
      </c>
      <c r="AA182" s="67" cm="1">
        <f t="array" aca="1" ref="AA182" ca="1">INDIRECT(ADDRESS($B182,COLUMN()))</f>
        <v>0</v>
      </c>
      <c r="AB182" s="56">
        <f t="shared" ca="1" si="121"/>
        <v>0.58977359004073071</v>
      </c>
      <c r="AC182" s="56">
        <f t="shared" ca="1" si="122"/>
        <v>0.55364886708009886</v>
      </c>
      <c r="AD182" s="56">
        <f t="shared" ca="1" si="123"/>
        <v>2.888602784765733</v>
      </c>
      <c r="AF182" s="52"/>
      <c r="AG182" s="52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2"/>
      <c r="AU182" s="54" t="s">
        <v>113</v>
      </c>
      <c r="AV182" s="57" cm="1">
        <f t="array" aca="1" ref="AV182" ca="1">SUM(IF($C182&gt;0,IF(AND(INDIRECT(ADDRESS($C182,44))=0,INDIRECT(ADDRESS($C182,38))="UL",ISERROR(SEARCH("Rear",INDIRECT(ADDRESS($C182,33)))),ISERROR(SEARCH("Side",INDIRECT(ADDRESS($C182,33))))),INDIRECT(ADDRESS($C182,COLUMN())),0),0),IF($D182&gt;0,IF(AND(INDIRECT(ADDRESS($D182,44))=0,INDIRECT(ADDRESS($D182,38))="UL",ISERROR(SEARCH("Rear",INDIRECT(ADDRESS($D182,33)))),ISERROR(SEARCH("Side",INDIRECT(ADDRESS($D182,33))))),INDIRECT(ADDRESS($D182,COLUMN())),0),0),IF($E182&gt;0,IF(AND(INDIRECT(ADDRESS($E182,44))=0,INDIRECT(ADDRESS($E182,38))="UL",ISERROR(SEARCH("Rear",INDIRECT(ADDRESS($E182,33)))),ISERROR(SEARCH("Side",INDIRECT(ADDRESS($E182,33))))),INDIRECT(ADDRESS($E182,COLUMN())),0),0),IF($F182&gt;0,IF(AND(INDIRECT(ADDRESS($F182,44))=0,INDIRECT(ADDRESS($F182,38))="UL",ISERROR(SEARCH("Rear",INDIRECT(ADDRESS($F182,33)))),ISERROR(SEARCH("Side",INDIRECT(ADDRESS($F182,33))))),INDIRECT(ADDRESS($F182,COLUMN())),0),0),IF($G182&gt;0,IF(AND(INDIRECT(ADDRESS($G182,44))=0,INDIRECT(ADDRESS($G182,38))="UL",ISERROR(SEARCH("Rear",INDIRECT(ADDRESS($G182,33)))),ISERROR(SEARCH("Side",INDIRECT(ADDRESS($G182,33))))),INDIRECT(ADDRESS($G182,COLUMN())),0),0),IF($H182&gt;0,IF(AND(INDIRECT(ADDRESS($H182,44))=0,INDIRECT(ADDRESS($H182,38))="UL",ISERROR(SEARCH("Rear",INDIRECT(ADDRESS($H182,33)))),ISERROR(SEARCH("Side",INDIRECT(ADDRESS($H182,33))))),INDIRECT(ADDRESS($H182,COLUMN())),0),0),IF($I182&gt;0,IF(AND(INDIRECT(ADDRESS($I182,44))=0,INDIRECT(ADDRESS($I182,38))="UL",ISERROR(SEARCH("Rear",INDIRECT(ADDRESS($I182,33)))),ISERROR(SEARCH("Side",INDIRECT(ADDRESS($I182,33))))),INDIRECT(ADDRESS($I182,COLUMN())),0),0),IF($J182&gt;0,IF(AND(INDIRECT(ADDRESS($J182,44))=0,INDIRECT(ADDRESS($J182,38))="UL",ISERROR(SEARCH("Rear",INDIRECT(ADDRESS($J182,33)))),ISERROR(SEARCH("Side",INDIRECT(ADDRESS($J182,33))))),INDIRECT(ADDRESS($J182,COLUMN())),0),0),IF($K182&gt;0,IF(AND(INDIRECT(ADDRESS($K182,44))=0,INDIRECT(ADDRESS($K182,38))="UL",ISERROR(SEARCH("Rear",INDIRECT(ADDRESS($K182,33)))),ISERROR(SEARCH("Side",INDIRECT(ADDRESS($K182,33))))),INDIRECT(ADDRESS($K182,COLUMN())),0),0),IF($L182&gt;0,IF(AND(INDIRECT(ADDRESS($L182,44))=0,INDIRECT(ADDRESS($L182,38))="UL",ISERROR(SEARCH("Rear",INDIRECT(ADDRESS($L182,33)))),ISERROR(SEARCH("Side",INDIRECT(ADDRESS($L182,33))))),INDIRECT(ADDRESS($L182,COLUMN())),0),0),IF($M182&gt;0,IF(AND(INDIRECT(ADDRESS($M182,44))=0,INDIRECT(ADDRESS($M182,38))="UL",ISERROR(SEARCH("Rear",INDIRECT(ADDRESS($M182,33)))),ISERROR(SEARCH("Side",INDIRECT(ADDRESS($M182,33))))),INDIRECT(ADDRESS($M182,COLUMN())),0),0))</f>
        <v>0.33333333333333331</v>
      </c>
      <c r="AW182" s="57" cm="1">
        <f t="array" aca="1" ref="AW182" ca="1">SUM(IF($C182&gt;0,IF(AND(INDIRECT(ADDRESS($C182,44))=0,INDIRECT(ADDRESS($C182,38))="UL",ISERROR(SEARCH("Rear",INDIRECT(ADDRESS($C182,33)))),ISERROR(SEARCH("Side",INDIRECT(ADDRESS($C182,33))))),INDIRECT(ADDRESS($C182,COLUMN())),0),0),IF($D182&gt;0,IF(AND(INDIRECT(ADDRESS($D182,44))=0,INDIRECT(ADDRESS($D182,38))="UL",ISERROR(SEARCH("Rear",INDIRECT(ADDRESS($D182,33)))),ISERROR(SEARCH("Side",INDIRECT(ADDRESS($D182,33))))),INDIRECT(ADDRESS($D182,COLUMN())),0),0),IF($E182&gt;0,IF(AND(INDIRECT(ADDRESS($E182,44))=0,INDIRECT(ADDRESS($E182,38))="UL",ISERROR(SEARCH("Rear",INDIRECT(ADDRESS($E182,33)))),ISERROR(SEARCH("Side",INDIRECT(ADDRESS($E182,33))))),INDIRECT(ADDRESS($E182,COLUMN())),0),0),IF($F182&gt;0,IF(AND(INDIRECT(ADDRESS($F182,44))=0,INDIRECT(ADDRESS($F182,38))="UL",ISERROR(SEARCH("Rear",INDIRECT(ADDRESS($F182,33)))),ISERROR(SEARCH("Side",INDIRECT(ADDRESS($F182,33))))),INDIRECT(ADDRESS($F182,COLUMN())),0),0),IF($G182&gt;0,IF(AND(INDIRECT(ADDRESS($G182,44))=0,INDIRECT(ADDRESS($G182,38))="UL",ISERROR(SEARCH("Rear",INDIRECT(ADDRESS($G182,33)))),ISERROR(SEARCH("Side",INDIRECT(ADDRESS($G182,33))))),INDIRECT(ADDRESS($G182,COLUMN())),0),0),IF($H182&gt;0,IF(AND(INDIRECT(ADDRESS($H182,44))=0,INDIRECT(ADDRESS($H182,38))="UL",ISERROR(SEARCH("Rear",INDIRECT(ADDRESS($H182,33)))),ISERROR(SEARCH("Side",INDIRECT(ADDRESS($H182,33))))),INDIRECT(ADDRESS($H182,COLUMN())),0),0),IF($I182&gt;0,IF(AND(INDIRECT(ADDRESS($I182,44))=0,INDIRECT(ADDRESS($I182,38))="UL",ISERROR(SEARCH("Rear",INDIRECT(ADDRESS($I182,33)))),ISERROR(SEARCH("Side",INDIRECT(ADDRESS($I182,33))))),INDIRECT(ADDRESS($I182,COLUMN())),0),0),IF($J182&gt;0,IF(AND(INDIRECT(ADDRESS($J182,44))=0,INDIRECT(ADDRESS($J182,38))="UL",ISERROR(SEARCH("Rear",INDIRECT(ADDRESS($J182,33)))),ISERROR(SEARCH("Side",INDIRECT(ADDRESS($J182,33))))),INDIRECT(ADDRESS($J182,COLUMN())),0),0),IF($K182&gt;0,IF(AND(INDIRECT(ADDRESS($K182,44))=0,INDIRECT(ADDRESS($K182,38))="UL",ISERROR(SEARCH("Rear",INDIRECT(ADDRESS($K182,33)))),ISERROR(SEARCH("Side",INDIRECT(ADDRESS($K182,33))))),INDIRECT(ADDRESS($K182,COLUMN())),0),0),IF($L182&gt;0,IF(AND(INDIRECT(ADDRESS($L182,44))=0,INDIRECT(ADDRESS($L182,38))="UL",ISERROR(SEARCH("Rear",INDIRECT(ADDRESS($L182,33)))),ISERROR(SEARCH("Side",INDIRECT(ADDRESS($L182,33))))),INDIRECT(ADDRESS($L182,COLUMN())),0),0),IF($M182&gt;0,IF(AND(INDIRECT(ADDRESS($M182,44))=0,INDIRECT(ADDRESS($M182,38))="UL",ISERROR(SEARCH("Rear",INDIRECT(ADDRESS($M182,33)))),ISERROR(SEARCH("Side",INDIRECT(ADDRESS($M182,33))))),INDIRECT(ADDRESS($M182,COLUMN())),0),0))</f>
        <v>0.22222222222222221</v>
      </c>
      <c r="AX182" s="57" cm="1">
        <f t="array" aca="1" ref="AX182" ca="1">SUM(IF($C182&gt;0,IF(AND(INDIRECT(ADDRESS($C182,44))=0,INDIRECT(ADDRESS($C182,38))="UL",ISERROR(SEARCH("Rear",INDIRECT(ADDRESS($C182,33)))),ISERROR(SEARCH("Side",INDIRECT(ADDRESS($C182,33))))),INDIRECT(ADDRESS($C182,COLUMN())),0),0),IF($D182&gt;0,IF(AND(INDIRECT(ADDRESS($D182,44))=0,INDIRECT(ADDRESS($D182,38))="UL",ISERROR(SEARCH("Rear",INDIRECT(ADDRESS($D182,33)))),ISERROR(SEARCH("Side",INDIRECT(ADDRESS($D182,33))))),INDIRECT(ADDRESS($D182,COLUMN())),0),0),IF($E182&gt;0,IF(AND(INDIRECT(ADDRESS($E182,44))=0,INDIRECT(ADDRESS($E182,38))="UL",ISERROR(SEARCH("Rear",INDIRECT(ADDRESS($E182,33)))),ISERROR(SEARCH("Side",INDIRECT(ADDRESS($E182,33))))),INDIRECT(ADDRESS($E182,COLUMN())),0),0),IF($F182&gt;0,IF(AND(INDIRECT(ADDRESS($F182,44))=0,INDIRECT(ADDRESS($F182,38))="UL",ISERROR(SEARCH("Rear",INDIRECT(ADDRESS($F182,33)))),ISERROR(SEARCH("Side",INDIRECT(ADDRESS($F182,33))))),INDIRECT(ADDRESS($F182,COLUMN())),0),0),IF($G182&gt;0,IF(AND(INDIRECT(ADDRESS($G182,44))=0,INDIRECT(ADDRESS($G182,38))="UL",ISERROR(SEARCH("Rear",INDIRECT(ADDRESS($G182,33)))),ISERROR(SEARCH("Side",INDIRECT(ADDRESS($G182,33))))),INDIRECT(ADDRESS($G182,COLUMN())),0),0),IF($H182&gt;0,IF(AND(INDIRECT(ADDRESS($H182,44))=0,INDIRECT(ADDRESS($H182,38))="UL",ISERROR(SEARCH("Rear",INDIRECT(ADDRESS($H182,33)))),ISERROR(SEARCH("Side",INDIRECT(ADDRESS($H182,33))))),INDIRECT(ADDRESS($H182,COLUMN())),0),0),IF($I182&gt;0,IF(AND(INDIRECT(ADDRESS($I182,44))=0,INDIRECT(ADDRESS($I182,38))="UL",ISERROR(SEARCH("Rear",INDIRECT(ADDRESS($I182,33)))),ISERROR(SEARCH("Side",INDIRECT(ADDRESS($I182,33))))),INDIRECT(ADDRESS($I182,COLUMN())),0),0),IF($J182&gt;0,IF(AND(INDIRECT(ADDRESS($J182,44))=0,INDIRECT(ADDRESS($J182,38))="UL",ISERROR(SEARCH("Rear",INDIRECT(ADDRESS($J182,33)))),ISERROR(SEARCH("Side",INDIRECT(ADDRESS($J182,33))))),INDIRECT(ADDRESS($J182,COLUMN())),0),0),IF($K182&gt;0,IF(AND(INDIRECT(ADDRESS($K182,44))=0,INDIRECT(ADDRESS($K182,38))="UL",ISERROR(SEARCH("Rear",INDIRECT(ADDRESS($K182,33)))),ISERROR(SEARCH("Side",INDIRECT(ADDRESS($K182,33))))),INDIRECT(ADDRESS($K182,COLUMN())),0),0),IF($L182&gt;0,IF(AND(INDIRECT(ADDRESS($L182,44))=0,INDIRECT(ADDRESS($L182,38))="UL",ISERROR(SEARCH("Rear",INDIRECT(ADDRESS($L182,33)))),ISERROR(SEARCH("Side",INDIRECT(ADDRESS($L182,33))))),INDIRECT(ADDRESS($L182,COLUMN())),0),0),IF($M182&gt;0,IF(AND(INDIRECT(ADDRESS($M182,44))=0,INDIRECT(ADDRESS($M182,38))="UL",ISERROR(SEARCH("Rear",INDIRECT(ADDRESS($M182,33)))),ISERROR(SEARCH("Side",INDIRECT(ADDRESS($M182,33))))),INDIRECT(ADDRESS($M182,COLUMN())),0),0))</f>
        <v>0</v>
      </c>
      <c r="AY182" s="58">
        <f t="shared" ca="1" si="124"/>
        <v>0.22222222222222221</v>
      </c>
      <c r="AZ182" s="58">
        <f t="shared" ca="1" si="125"/>
        <v>0.1851851851851852</v>
      </c>
      <c r="BA182" s="58" cm="1">
        <f t="array" aca="1" ref="BA182" ca="1">SUM(IF($C182&gt;0,IF(AND(INDIRECT(ADDRESS($C182,44))=0,INDIRECT(ADDRESS($C182,38))="UL"),INDIRECT(ADDRESS($C182,COLUMN())),0),0),IF($D182&gt;0,IF(AND(INDIRECT(ADDRESS($D182,44))=0,INDIRECT(ADDRESS($D182,38))="UL"),INDIRECT(ADDRESS($D182,COLUMN())),0),0),IF($E182&gt;0,IF(AND(INDIRECT(ADDRESS($E182,44))=0,INDIRECT(ADDRESS($E182,38))="UL"),INDIRECT(ADDRESS($E182,COLUMN())),0),0),IF($F182&gt;0,IF(AND(INDIRECT(ADDRESS($F182,44))=0,INDIRECT(ADDRESS($F182,38))="UL"),INDIRECT(ADDRESS($F182,COLUMN())),0),0),IF($G182&gt;0,IF(AND(INDIRECT(ADDRESS($G182,44))=0,INDIRECT(ADDRESS($G182,38))="UL"),INDIRECT(ADDRESS($G182,COLUMN())),0),0),IF($H182&gt;0,IF(AND(INDIRECT(ADDRESS($H182,44))=0,INDIRECT(ADDRESS($H182,38))="UL"),INDIRECT(ADDRESS($H182,COLUMN())),0),0),IF($I182&gt;0,IF(AND(INDIRECT(ADDRESS($I182,44))=0,INDIRECT(ADDRESS($I182,38))="UL"),INDIRECT(ADDRESS($I182,COLUMN())),0),0),IF($J182&gt;0,IF(AND(INDIRECT(ADDRESS($J182,44))=0,INDIRECT(ADDRESS($J182,38))="UL"),INDIRECT(ADDRESS($J182,COLUMN())),0),0),IF($K182&gt;0,IF(AND(INDIRECT(ADDRESS($K182,44))=0,INDIRECT(ADDRESS($K182,38))="UL"),INDIRECT(ADDRESS($K182,COLUMN())),0),0),IF($L182&gt;0,IF(AND(INDIRECT(ADDRESS($L182,44))=0,INDIRECT(ADDRESS($L182,38))="UL"),INDIRECT(ADDRESS($L182,COLUMN())),0),0),IF($M182&gt;0,IF(AND(INDIRECT(ADDRESS($M182,44))=0,INDIRECT(ADDRESS($M182,38))="UL"),INDIRECT(ADDRESS($M182,COLUMN())),0),0))</f>
        <v>0.14899470899470899</v>
      </c>
      <c r="BB182" s="58" cm="1">
        <f t="array" aca="1" ref="BB182" ca="1">SUM(IF($C182&gt;0,IF(AND(INDIRECT(ADDRESS($C182,44))=0,INDIRECT(ADDRESS($C182,38))="UL"),INDIRECT(ADDRESS($C182,COLUMN())),0),0),IF($D182&gt;0,IF(AND(INDIRECT(ADDRESS($D182,44))=0,INDIRECT(ADDRESS($D182,38))="UL"),INDIRECT(ADDRESS($D182,COLUMN())),0),0),IF($E182&gt;0,IF(AND(INDIRECT(ADDRESS($E182,44))=0,INDIRECT(ADDRESS($E182,38))="UL"),INDIRECT(ADDRESS($E182,COLUMN())),0),0),IF($F182&gt;0,IF(AND(INDIRECT(ADDRESS($F182,44))=0,INDIRECT(ADDRESS($F182,38))="UL"),INDIRECT(ADDRESS($F182,COLUMN())),0),0),IF($G182&gt;0,IF(AND(INDIRECT(ADDRESS($G182,44))=0,INDIRECT(ADDRESS($G182,38))="UL"),INDIRECT(ADDRESS($G182,COLUMN())),0),0),IF($H182&gt;0,IF(AND(INDIRECT(ADDRESS($H182,44))=0,INDIRECT(ADDRESS($H182,38))="UL"),INDIRECT(ADDRESS($H182,COLUMN())),0),0),IF($I182&gt;0,IF(AND(INDIRECT(ADDRESS($I182,44))=0,INDIRECT(ADDRESS($I182,38))="UL"),INDIRECT(ADDRESS($I182,COLUMN())),0),0),IF($J182&gt;0,IF(AND(INDIRECT(ADDRESS($J182,44))=0,INDIRECT(ADDRESS($J182,38))="UL"),INDIRECT(ADDRESS($J182,COLUMN())),0),0),IF($K182&gt;0,IF(AND(INDIRECT(ADDRESS($K182,44))=0,INDIRECT(ADDRESS($K182,38))="UL"),INDIRECT(ADDRESS($K182,COLUMN())),0),0),IF($L182&gt;0,IF(AND(INDIRECT(ADDRESS($L182,44))=0,INDIRECT(ADDRESS($L182,38))="UL"),INDIRECT(ADDRESS($L182,COLUMN())),0),0),IF($M182&gt;0,IF(AND(INDIRECT(ADDRESS($M182,44))=0,INDIRECT(ADDRESS($M182,38))="UL"),INDIRECT(ADDRESS($M182,COLUMN())),0),0))</f>
        <v>0.20444444444444443</v>
      </c>
      <c r="BC182" s="58" cm="1">
        <f t="array" aca="1" ref="BC182" ca="1">SUM(IF($C182&gt;0,IF(AND(INDIRECT(ADDRESS($C182,44))=0,INDIRECT(ADDRESS($C182,38))="UL"),INDIRECT(ADDRESS($C182,COLUMN())),0),0),IF($D182&gt;0,IF(AND(INDIRECT(ADDRESS($D182,44))=0,INDIRECT(ADDRESS($D182,38))="UL"),INDIRECT(ADDRESS($D182,COLUMN())),0),0),IF($E182&gt;0,IF(AND(INDIRECT(ADDRESS($E182,44))=0,INDIRECT(ADDRESS($E182,38))="UL"),INDIRECT(ADDRESS($E182,COLUMN())),0),0),IF($F182&gt;0,IF(AND(INDIRECT(ADDRESS($F182,44))=0,INDIRECT(ADDRESS($F182,38))="UL"),INDIRECT(ADDRESS($F182,COLUMN())),0),0),IF($G182&gt;0,IF(AND(INDIRECT(ADDRESS($G182,44))=0,INDIRECT(ADDRESS($G182,38))="UL"),INDIRECT(ADDRESS($G182,COLUMN())),0),0),IF($H182&gt;0,IF(AND(INDIRECT(ADDRESS($H182,44))=0,INDIRECT(ADDRESS($H182,38))="UL"),INDIRECT(ADDRESS($H182,COLUMN())),0),0),IF($I182&gt;0,IF(AND(INDIRECT(ADDRESS($I182,44))=0,INDIRECT(ADDRESS($I182,38))="UL"),INDIRECT(ADDRESS($I182,COLUMN())),0),0),IF($J182&gt;0,IF(AND(INDIRECT(ADDRESS($J182,44))=0,INDIRECT(ADDRESS($J182,38))="UL"),INDIRECT(ADDRESS($J182,COLUMN())),0),0),IF($K182&gt;0,IF(AND(INDIRECT(ADDRESS($K182,44))=0,INDIRECT(ADDRESS($K182,38))="UL"),INDIRECT(ADDRESS($K182,COLUMN())),0),0),IF($L182&gt;0,IF(AND(INDIRECT(ADDRESS($L182,44))=0,INDIRECT(ADDRESS($L182,38))="UL"),INDIRECT(ADDRESS($L182,COLUMN())),0),0),IF($M182&gt;0,IF(AND(INDIRECT(ADDRESS($M182,44))=0,INDIRECT(ADDRESS($M182,38))="UL"),INDIRECT(ADDRESS($M182,COLUMN())),0),0))</f>
        <v>0.10984126984126982</v>
      </c>
      <c r="BD182" s="58" cm="1">
        <f t="array" aca="1" ref="BD182" ca="1">SUM(IF($C182&gt;0,IF(AND(INDIRECT(ADDRESS($C182,44))=0,INDIRECT(ADDRESS($C182,38))="UL"),INDIRECT(ADDRESS($C182,COLUMN())),0),0),IF($D182&gt;0,IF(AND(INDIRECT(ADDRESS($D182,44))=0,INDIRECT(ADDRESS($D182,38))="UL"),INDIRECT(ADDRESS($D182,COLUMN())),0),0),IF($E182&gt;0,IF(AND(INDIRECT(ADDRESS($E182,44))=0,INDIRECT(ADDRESS($E182,38))="UL"),INDIRECT(ADDRESS($E182,COLUMN())),0),0),IF($F182&gt;0,IF(AND(INDIRECT(ADDRESS($F182,44))=0,INDIRECT(ADDRESS($F182,38))="UL"),INDIRECT(ADDRESS($F182,COLUMN())),0),0),IF($G182&gt;0,IF(AND(INDIRECT(ADDRESS($G182,44))=0,INDIRECT(ADDRESS($G182,38))="UL"),INDIRECT(ADDRESS($G182,COLUMN())),0),0),IF($H182&gt;0,IF(AND(INDIRECT(ADDRESS($H182,44))=0,INDIRECT(ADDRESS($H182,38))="UL"),INDIRECT(ADDRESS($H182,COLUMN())),0),0),IF($I182&gt;0,IF(AND(INDIRECT(ADDRESS($I182,44))=0,INDIRECT(ADDRESS($I182,38))="UL"),INDIRECT(ADDRESS($I182,COLUMN())),0),0),IF($J182&gt;0,IF(AND(INDIRECT(ADDRESS($J182,44))=0,INDIRECT(ADDRESS($J182,38))="UL"),INDIRECT(ADDRESS($J182,COLUMN())),0),0),IF($K182&gt;0,IF(AND(INDIRECT(ADDRESS($K182,44))=0,INDIRECT(ADDRESS($K182,38))="UL"),INDIRECT(ADDRESS($K182,COLUMN())),0),0),IF($L182&gt;0,IF(AND(INDIRECT(ADDRESS($L182,44))=0,INDIRECT(ADDRESS($L182,38))="UL"),INDIRECT(ADDRESS($L182,COLUMN())),0),0),IF($M182&gt;0,IF(AND(INDIRECT(ADDRESS($M182,44))=0,INDIRECT(ADDRESS($M182,38))="UL"),INDIRECT(ADDRESS($M182,COLUMN())),0),0))</f>
        <v>0.22074074074074074</v>
      </c>
      <c r="BE182" s="57">
        <f t="shared" ca="1" si="126"/>
        <v>0.20444444444444443</v>
      </c>
      <c r="BF182" s="57" cm="1">
        <f t="array" aca="1" ref="BF182" ca="1">SUM(IF($C182&gt;0,IF(INDIRECT(ADDRESS($C182,45))=1,INDIRECT(ADDRESS($C182,52))*INDIRECT(ADDRESS($C182,42))/5,0),0), IF($D182&gt;0,IF(INDIRECT(ADDRESS($D182,45))=1,INDIRECT(ADDRESS($D182,52))*INDIRECT(ADDRESS($D182,42))/5,0),0), IF($E182&gt;0,IF(INDIRECT(ADDRESS($E182,45))=1,INDIRECT(ADDRESS($E182,52))*INDIRECT(ADDRESS($E182,42))/5,0),0), IF($F182&gt;0,IF(INDIRECT(ADDRESS($F182,45))=1,INDIRECT(ADDRESS($F182,52))*INDIRECT(ADDRESS($F182,42))/5,0),0), IF($G182&gt;0,IF(INDIRECT(ADDRESS($G182,45))=1,INDIRECT(ADDRESS($G182,52))*INDIRECT(ADDRESS($G182,42))/5,0),0), IF($H182&gt;0,IF(INDIRECT(ADDRESS($H182,45))=1,INDIRECT(ADDRESS($H182,52))*INDIRECT(ADDRESS($H182,42))/5,0),0)
)*$BF$296/100</f>
        <v>9.2592592592592605E-3</v>
      </c>
      <c r="BG182" s="19">
        <v>1</v>
      </c>
      <c r="BH182" s="57" cm="1">
        <f t="array" aca="1" ref="BH182" ca="1">SUM(IF($C182&gt;0,IF(AND(INDIRECT(ADDRESS($C182,44))=0,INDIRECT(ADDRESS($C182,38))&lt;&gt;"UL"),INDIRECT(ADDRESS($C182,COLUMN()-12)),0),0), IF($D182&gt;0,IF(AND(INDIRECT(ADDRESS($D182,44))=0,INDIRECT(ADDRESS($D182,38))&lt;&gt;"UL"),INDIRECT(ADDRESS($D182,COLUMN()-12)),0),0), IF($E182&gt;0,IF(AND(INDIRECT(ADDRESS($E182,44))=0,INDIRECT(ADDRESS($E182,38))&lt;&gt;"UL"),INDIRECT(ADDRESS($E182,COLUMN()-12)),0),0), IF($F182&gt;0,IF(AND(INDIRECT(ADDRESS($F182,44))=0,INDIRECT(ADDRESS($F182,38))&lt;&gt;"UL"),INDIRECT(ADDRESS($F182,COLUMN()-12)),0),0), IF($G182&gt;0,IF(AND(INDIRECT(ADDRESS($G182,44))=0,INDIRECT(ADDRESS($G182,38))&lt;&gt;"UL"),INDIRECT(ADDRESS($G182,COLUMN()-12)),0),0), IF($H182&gt;0,IF(AND(INDIRECT(ADDRESS($H182,44))=0,INDIRECT(ADDRESS($H182,38))&lt;&gt;"UL"),INDIRECT(ADDRESS($H182,COLUMN()-12)),0),0), IF($I182&gt;0,IF(AND(INDIRECT(ADDRESS($I182,44))=0,INDIRECT(ADDRESS($I182,38))&lt;&gt;"UL"),INDIRECT(ADDRESS($I182,COLUMN()-12)),0),0), IF($J182&gt;0,IF(AND(INDIRECT(ADDRESS($J182,44))=0,INDIRECT(ADDRESS($J182,38))&lt;&gt;"UL"),INDIRECT(ADDRESS($J182,COLUMN()-12)),0),0), IF($K182&gt;0,IF(AND(INDIRECT(ADDRESS($K182,44))=0,INDIRECT(ADDRESS($K182,38))&lt;&gt;"UL"),INDIRECT(ADDRESS($K182,COLUMN()-12)),0),0), IF($L182&gt;0,IF(AND(INDIRECT(ADDRESS($L182,44))=0,INDIRECT(ADDRESS($L182,38))&lt;&gt;"UL"),INDIRECT(ADDRESS($L182,COLUMN()-12)),0),0), IF($M182&gt;0,IF(AND(INDIRECT(ADDRESS($M182,44))=0,INDIRECT(ADDRESS($M182,38))&lt;&gt;"UL"),INDIRECT(ADDRESS($M182,COLUMN()-12)),0),0))</f>
        <v>0</v>
      </c>
      <c r="BI182" s="57" cm="1">
        <f t="array" aca="1" ref="BI182" ca="1">SUM(IF($C182&gt;0,IF(AND(INDIRECT(ADDRESS($C182,44))=0,INDIRECT(ADDRESS($C182,38))&lt;&gt;"UL"),INDIRECT(ADDRESS($C182,COLUMN()-12)),0),0), IF($D182&gt;0,IF(AND(INDIRECT(ADDRESS($D182,44))=0,INDIRECT(ADDRESS($D182,38))&lt;&gt;"UL"),INDIRECT(ADDRESS($D182,COLUMN()-12)),0),0), IF($E182&gt;0,IF(AND(INDIRECT(ADDRESS($E182,44))=0,INDIRECT(ADDRESS($E182,38))&lt;&gt;"UL"),INDIRECT(ADDRESS($E182,COLUMN()-12)),0),0), IF($F182&gt;0,IF(AND(INDIRECT(ADDRESS($F182,44))=0,INDIRECT(ADDRESS($F182,38))&lt;&gt;"UL"),INDIRECT(ADDRESS($F182,COLUMN()-12)),0),0), IF($G182&gt;0,IF(AND(INDIRECT(ADDRESS($G182,44))=0,INDIRECT(ADDRESS($G182,38))&lt;&gt;"UL"),INDIRECT(ADDRESS($G182,COLUMN()-12)),0),0), IF($H182&gt;0,IF(AND(INDIRECT(ADDRESS($H182,44))=0,INDIRECT(ADDRESS($H182,38))&lt;&gt;"UL"),INDIRECT(ADDRESS($H182,COLUMN()-12)),0),0), IF($I182&gt;0,IF(AND(INDIRECT(ADDRESS($I182,44))=0,INDIRECT(ADDRESS($I182,38))&lt;&gt;"UL"),INDIRECT(ADDRESS($I182,COLUMN()-12)),0),0), IF($J182&gt;0,IF(AND(INDIRECT(ADDRESS($J182,44))=0,INDIRECT(ADDRESS($J182,38))&lt;&gt;"UL"),INDIRECT(ADDRESS($J182,COLUMN()-12)),0),0), IF($K182&gt;0,IF(AND(INDIRECT(ADDRESS($K182,44))=0,INDIRECT(ADDRESS($K182,38))&lt;&gt;"UL"),INDIRECT(ADDRESS($K182,COLUMN()-12)),0),0), IF($L182&gt;0,IF(AND(INDIRECT(ADDRESS($L182,44))=0,INDIRECT(ADDRESS($L182,38))&lt;&gt;"UL"),INDIRECT(ADDRESS($L182,COLUMN()-12)),0),0), IF($M182&gt;0,IF(AND(INDIRECT(ADDRESS($M182,44))=0,INDIRECT(ADDRESS($M182,38))&lt;&gt;"UL"),INDIRECT(ADDRESS($M182,COLUMN()-12)),0),0))</f>
        <v>2.2222222222222219</v>
      </c>
      <c r="BJ182" s="57" cm="1">
        <f t="array" aca="1" ref="BJ182" ca="1">SUM(IF($C182&gt;0,IF(AND(INDIRECT(ADDRESS($C182,44))=0,INDIRECT(ADDRESS($C182,38))&lt;&gt;"UL"),INDIRECT(ADDRESS($C182,COLUMN()-12)),0),0), IF($D182&gt;0,IF(AND(INDIRECT(ADDRESS($D182,44))=0,INDIRECT(ADDRESS($D182,38))&lt;&gt;"UL"),INDIRECT(ADDRESS($D182,COLUMN()-12)),0),0), IF($E182&gt;0,IF(AND(INDIRECT(ADDRESS($E182,44))=0,INDIRECT(ADDRESS($E182,38))&lt;&gt;"UL"),INDIRECT(ADDRESS($E182,COLUMN()-12)),0),0), IF($F182&gt;0,IF(AND(INDIRECT(ADDRESS($F182,44))=0,INDIRECT(ADDRESS($F182,38))&lt;&gt;"UL"),INDIRECT(ADDRESS($F182,COLUMN()-12)),0),0), IF($G182&gt;0,IF(AND(INDIRECT(ADDRESS($G182,44))=0,INDIRECT(ADDRESS($G182,38))&lt;&gt;"UL"),INDIRECT(ADDRESS($G182,COLUMN()-12)),0),0), IF($H182&gt;0,IF(AND(INDIRECT(ADDRESS($H182,44))=0,INDIRECT(ADDRESS($H182,38))&lt;&gt;"UL"),INDIRECT(ADDRESS($H182,COLUMN()-12)),0),0), IF($I182&gt;0,IF(AND(INDIRECT(ADDRESS($I182,44))=0,INDIRECT(ADDRESS($I182,38))&lt;&gt;"UL"),INDIRECT(ADDRESS($I182,COLUMN()-12)),0),0), IF($J182&gt;0,IF(AND(INDIRECT(ADDRESS($J182,44))=0,INDIRECT(ADDRESS($J182,38))&lt;&gt;"UL"),INDIRECT(ADDRESS($J182,COLUMN()-12)),0),0), IF($K182&gt;0,IF(AND(INDIRECT(ADDRESS($K182,44))=0,INDIRECT(ADDRESS($K182,38))&lt;&gt;"UL"),INDIRECT(ADDRESS($K182,COLUMN()-12)),0),0), IF($L182&gt;0,IF(AND(INDIRECT(ADDRESS($L182,44))=0,INDIRECT(ADDRESS($L182,38))&lt;&gt;"UL"),INDIRECT(ADDRESS($L182,COLUMN()-12)),0),0), IF($M182&gt;0,IF(AND(INDIRECT(ADDRESS($M182,44))=0,INDIRECT(ADDRESS($M182,38))&lt;&gt;"UL"),INDIRECT(ADDRESS($M182,COLUMN()-12)),0),0))</f>
        <v>2.2222222222222219</v>
      </c>
      <c r="BK182" s="57">
        <f t="shared" ca="1" si="127"/>
        <v>2.2222222222222219</v>
      </c>
      <c r="BL182" s="58">
        <f t="shared" ca="1" si="128"/>
        <v>1.4814814814814812</v>
      </c>
      <c r="BM182" s="57" cm="1">
        <f t="array" aca="1" ref="BM182" ca="1">SUM(IF($C182&gt;0,IF(AND(INDIRECT(ADDRESS($C182,44))=0,INDIRECT(ADDRESS($C182,38))&lt;&gt;"UL"),INDIRECT(ADDRESS($C182,COLUMN()-12)),0),0), IF($D182&gt;0,IF(AND(INDIRECT(ADDRESS($D182,44))=0,INDIRECT(ADDRESS($D182,38))&lt;&gt;"UL"),INDIRECT(ADDRESS($D182,COLUMN()-12)),0),0), IF($E182&gt;0,IF(AND(INDIRECT(ADDRESS($E182,44))=0,INDIRECT(ADDRESS($E182,38))&lt;&gt;"UL"),INDIRECT(ADDRESS($E182,COLUMN()-12)),0),0), IF($F182&gt;0,IF(AND(INDIRECT(ADDRESS($F182,44))=0,INDIRECT(ADDRESS($F182,38))&lt;&gt;"UL"),INDIRECT(ADDRESS($F182,COLUMN()-12)),0),0), IF($G182&gt;0,IF(AND(INDIRECT(ADDRESS($G182,44))=0,INDIRECT(ADDRESS($G182,38))&lt;&gt;"UL"),INDIRECT(ADDRESS($G182,COLUMN()-12)),0),0), IF($H182&gt;0,IF(AND(INDIRECT(ADDRESS($H182,44))=0,INDIRECT(ADDRESS($H182,38))&lt;&gt;"UL"),INDIRECT(ADDRESS($H182,COLUMN()-12)),0),0), IF($I182&gt;0,IF(AND(INDIRECT(ADDRESS($I182,44))=0,INDIRECT(ADDRESS($I182,38))&lt;&gt;"UL"),INDIRECT(ADDRESS($I182,COLUMN()-12)),0),0), IF($J182&gt;0,IF(AND(INDIRECT(ADDRESS($J182,44))=0,INDIRECT(ADDRESS($J182,38))&lt;&gt;"UL"),INDIRECT(ADDRESS($J182,COLUMN()-12)),0),0), IF($K182&gt;0,IF(AND(INDIRECT(ADDRESS($K182,44))=0,INDIRECT(ADDRESS($K182,38))&lt;&gt;"UL"),INDIRECT(ADDRESS($K182,COLUMN()-11)),0),0), IF($L182&gt;0,IF(AND(INDIRECT(ADDRESS($L182,44))=0,INDIRECT(ADDRESS($L182,38))&lt;&gt;"UL"),INDIRECT(ADDRESS($L182,COLUMN()-11)),0),0), IF($M182&gt;0,IF(AND(INDIRECT(ADDRESS($M182,44))=0,INDIRECT(ADDRESS($M182,38))&lt;&gt;"UL"),INDIRECT(ADDRESS($M182,COLUMN()-11)),0),0))</f>
        <v>0.88888888888888873</v>
      </c>
      <c r="BN182" s="57" cm="1">
        <f t="array" aca="1" ref="BN182" ca="1">SUM(IF($C182&gt;0,IF(AND(INDIRECT(ADDRESS($C182,44))=0,INDIRECT(ADDRESS($C182,38))&lt;&gt;"UL"),INDIRECT(ADDRESS($C182,COLUMN()-12)),0),0), IF($D182&gt;0,IF(AND(INDIRECT(ADDRESS($D182,44))=0,INDIRECT(ADDRESS($D182,38))&lt;&gt;"UL"),INDIRECT(ADDRESS($D182,COLUMN()-12)),0),0), IF($E182&gt;0,IF(AND(INDIRECT(ADDRESS($E182,44))=0,INDIRECT(ADDRESS($E182,38))&lt;&gt;"UL"),INDIRECT(ADDRESS($E182,COLUMN()-12)),0),0), IF($F182&gt;0,IF(AND(INDIRECT(ADDRESS($F182,44))=0,INDIRECT(ADDRESS($F182,38))&lt;&gt;"UL"),INDIRECT(ADDRESS($F182,COLUMN()-12)),0),0), IF($G182&gt;0,IF(AND(INDIRECT(ADDRESS($G182,44))=0,INDIRECT(ADDRESS($G182,38))&lt;&gt;"UL"),INDIRECT(ADDRESS($G182,COLUMN()-12)),0),0), IF($H182&gt;0,IF(AND(INDIRECT(ADDRESS($H182,44))=0,INDIRECT(ADDRESS($H182,38))&lt;&gt;"UL"),INDIRECT(ADDRESS($H182,COLUMN()-12)),0),0), IF($I182&gt;0,IF(AND(INDIRECT(ADDRESS($I182,44))=0,INDIRECT(ADDRESS($I182,38))&lt;&gt;"UL"),INDIRECT(ADDRESS($I182,COLUMN()-12)),0),0), IF($J182&gt;0,IF(AND(INDIRECT(ADDRESS($J182,44))=0,INDIRECT(ADDRESS($J182,38))&lt;&gt;"UL"),INDIRECT(ADDRESS($J182,COLUMN()-12)),0),0), IF($K182&gt;0,IF(AND(INDIRECT(ADDRESS($K182,44))=0,INDIRECT(ADDRESS($K182,38))&lt;&gt;"UL"),INDIRECT(ADDRESS($K182,COLUMN()-11)),0),0), IF($L182&gt;0,IF(AND(INDIRECT(ADDRESS($L182,44))=0,INDIRECT(ADDRESS($L182,38))&lt;&gt;"UL"),INDIRECT(ADDRESS($L182,COLUMN()-11)),0),0), IF($M182&gt;0,IF(AND(INDIRECT(ADDRESS($M182,44))=0,INDIRECT(ADDRESS($M182,38))&lt;&gt;"UL"),INDIRECT(ADDRESS($M182,COLUMN()-11)),0),0))</f>
        <v>0.29629629629629622</v>
      </c>
      <c r="BO182" s="57" cm="1">
        <f t="array" aca="1" ref="BO182" ca="1">SUM(IF($C182&gt;0,IF(AND(INDIRECT(ADDRESS($C182,44))=0,INDIRECT(ADDRESS($C182,38))&lt;&gt;"UL"),INDIRECT(ADDRESS($C182,COLUMN()-12)),0),0), IF($D182&gt;0,IF(AND(INDIRECT(ADDRESS($D182,44))=0,INDIRECT(ADDRESS($D182,38))&lt;&gt;"UL"),INDIRECT(ADDRESS($D182,COLUMN()-12)),0),0), IF($E182&gt;0,IF(AND(INDIRECT(ADDRESS($E182,44))=0,INDIRECT(ADDRESS($E182,38))&lt;&gt;"UL"),INDIRECT(ADDRESS($E182,COLUMN()-12)),0),0), IF($F182&gt;0,IF(AND(INDIRECT(ADDRESS($F182,44))=0,INDIRECT(ADDRESS($F182,38))&lt;&gt;"UL"),INDIRECT(ADDRESS($F182,COLUMN()-12)),0),0), IF($G182&gt;0,IF(AND(INDIRECT(ADDRESS($G182,44))=0,INDIRECT(ADDRESS($G182,38))&lt;&gt;"UL"),INDIRECT(ADDRESS($G182,COLUMN()-12)),0),0), IF($H182&gt;0,IF(AND(INDIRECT(ADDRESS($H182,44))=0,INDIRECT(ADDRESS($H182,38))&lt;&gt;"UL"),INDIRECT(ADDRESS($H182,COLUMN()-12)),0),0), IF($I182&gt;0,IF(AND(INDIRECT(ADDRESS($I182,44))=0,INDIRECT(ADDRESS($I182,38))&lt;&gt;"UL"),INDIRECT(ADDRESS($I182,COLUMN()-12)),0),0), IF($J182&gt;0,IF(AND(INDIRECT(ADDRESS($J182,44))=0,INDIRECT(ADDRESS($J182,38))&lt;&gt;"UL"),INDIRECT(ADDRESS($J182,COLUMN()-12)),0),0), IF($K182&gt;0,IF(AND(INDIRECT(ADDRESS($K182,44))=0,INDIRECT(ADDRESS($K182,38))&lt;&gt;"UL"),INDIRECT(ADDRESS($K182,COLUMN()-11)),0),0), IF($L182&gt;0,IF(AND(INDIRECT(ADDRESS($L182,44))=0,INDIRECT(ADDRESS($L182,38))&lt;&gt;"UL"),INDIRECT(ADDRESS($L182,COLUMN()-11)),0),0), IF($M182&gt;0,IF(AND(INDIRECT(ADDRESS($M182,44))=0,INDIRECT(ADDRESS($M182,38))&lt;&gt;"UL"),INDIRECT(ADDRESS($M182,COLUMN()-11)),0),0))</f>
        <v>0.59259259259259245</v>
      </c>
      <c r="BP182" s="57" cm="1">
        <f t="array" aca="1" ref="BP182" ca="1">SUM(IF($C182&gt;0,IF(AND(INDIRECT(ADDRESS($C182,44))=0,INDIRECT(ADDRESS($C182,38))&lt;&gt;"UL"),INDIRECT(ADDRESS($C182,COLUMN()-12)),0),0), IF($D182&gt;0,IF(AND(INDIRECT(ADDRESS($D182,44))=0,INDIRECT(ADDRESS($D182,38))&lt;&gt;"UL"),INDIRECT(ADDRESS($D182,COLUMN()-12)),0),0), IF($E182&gt;0,IF(AND(INDIRECT(ADDRESS($E182,44))=0,INDIRECT(ADDRESS($E182,38))&lt;&gt;"UL"),INDIRECT(ADDRESS($E182,COLUMN()-12)),0),0), IF($F182&gt;0,IF(AND(INDIRECT(ADDRESS($F182,44))=0,INDIRECT(ADDRESS($F182,38))&lt;&gt;"UL"),INDIRECT(ADDRESS($F182,COLUMN()-12)),0),0), IF($G182&gt;0,IF(AND(INDIRECT(ADDRESS($G182,44))=0,INDIRECT(ADDRESS($G182,38))&lt;&gt;"UL"),INDIRECT(ADDRESS($G182,COLUMN()-12)),0),0), IF($H182&gt;0,IF(AND(INDIRECT(ADDRESS($H182,44))=0,INDIRECT(ADDRESS($H182,38))&lt;&gt;"UL"),INDIRECT(ADDRESS($H182,COLUMN()-12)),0),0), IF($I182&gt;0,IF(AND(INDIRECT(ADDRESS($I182,44))=0,INDIRECT(ADDRESS($I182,38))&lt;&gt;"UL"),INDIRECT(ADDRESS($I182,COLUMN()-12)),0),0), IF($J182&gt;0,IF(AND(INDIRECT(ADDRESS($J182,44))=0,INDIRECT(ADDRESS($J182,38))&lt;&gt;"UL"),INDIRECT(ADDRESS($J182,COLUMN()-12)),0),0), IF($K182&gt;0,IF(AND(INDIRECT(ADDRESS($K182,44))=0,INDIRECT(ADDRESS($K182,38))&lt;&gt;"UL"),INDIRECT(ADDRESS($K182,COLUMN()-11)),0),0), IF($L182&gt;0,IF(AND(INDIRECT(ADDRESS($L182,44))=0,INDIRECT(ADDRESS($L182,38))&lt;&gt;"UL"),INDIRECT(ADDRESS($L182,COLUMN()-11)),0),0), IF($M182&gt;0,IF(AND(INDIRECT(ADDRESS($M182,44))=0,INDIRECT(ADDRESS($M182,38))&lt;&gt;"UL"),INDIRECT(ADDRESS($M182,COLUMN()-11)),0),0))</f>
        <v>0.59259259259259245</v>
      </c>
      <c r="BQ182" s="57">
        <f t="shared" ca="1" si="129"/>
        <v>0.29629629629629622</v>
      </c>
      <c r="BR182" s="161">
        <f t="shared" ca="1" si="130"/>
        <v>77.471022133065361</v>
      </c>
      <c r="BS182" s="56"/>
      <c r="BT182" s="56">
        <f t="shared" ca="1" si="131"/>
        <v>2.0797482642522693</v>
      </c>
      <c r="BU182" s="77">
        <f t="shared" ca="1" si="132"/>
        <v>5.6209412547358631E-2</v>
      </c>
      <c r="BV182" s="57" t="s">
        <v>34</v>
      </c>
      <c r="BW182" s="57" cm="1">
        <f t="array" aca="1" ref="BW182" ca="1">SUM(IF($C182&gt;0,IF(AND(INDIRECT(ADDRESS($C182,44))=0,INDIRECT(ADDRESS($C182,38))="UL",ISERROR(SEARCH("Rear",INDIRECT(ADDRESS($C182,33)))),ISERROR(SEARCH("Side",INDIRECT(ADDRESS($C182,33))))),INDIRECT(ADDRESS($C182,COLUMN())),0),0),IF($D182&gt;0,IF(AND(INDIRECT(ADDRESS($D182,44))=0,INDIRECT(ADDRESS($D182,38))="UL",ISERROR(SEARCH("Rear",INDIRECT(ADDRESS($D182,33)))),ISERROR(SEARCH("Side",INDIRECT(ADDRESS($D182,33))))),INDIRECT(ADDRESS($D182,COLUMN())),0),0),IF($E182&gt;0,IF(AND(INDIRECT(ADDRESS($E182,44))=0,INDIRECT(ADDRESS($E182,38))="UL",ISERROR(SEARCH("Rear",INDIRECT(ADDRESS($E182,33)))),ISERROR(SEARCH("Side",INDIRECT(ADDRESS($E182,33))))),INDIRECT(ADDRESS($E182,COLUMN())),0),0),IF($F182&gt;0,IF(AND(INDIRECT(ADDRESS($F182,44))=0,INDIRECT(ADDRESS($F182,38))="UL",ISERROR(SEARCH("Rear",INDIRECT(ADDRESS($F182,33)))),ISERROR(SEARCH("Side",INDIRECT(ADDRESS($F182,33))))),INDIRECT(ADDRESS($F182,COLUMN())),0),0),IF($G182&gt;0,IF(AND(INDIRECT(ADDRESS($G182,44))=0,INDIRECT(ADDRESS($G182,38))="UL",ISERROR(SEARCH("Rear",INDIRECT(ADDRESS($G182,33)))),ISERROR(SEARCH("Side",INDIRECT(ADDRESS($G182,33))))),INDIRECT(ADDRESS($G182,COLUMN())),0),0),IF($H182&gt;0,IF(AND(INDIRECT(ADDRESS($H182,44))=0,INDIRECT(ADDRESS($H182,38))="UL",ISERROR(SEARCH("Rear",INDIRECT(ADDRESS($H182,33)))),ISERROR(SEARCH("Side",INDIRECT(ADDRESS($H182,33))))),INDIRECT(ADDRESS($H182,COLUMN())),0),0),IF($I182&gt;0,IF(AND(INDIRECT(ADDRESS($I182,44))=0,INDIRECT(ADDRESS($I182,38))="UL",ISERROR(SEARCH("Rear",INDIRECT(ADDRESS($I182,33)))),ISERROR(SEARCH("Side",INDIRECT(ADDRESS($I182,33))))),INDIRECT(ADDRESS($I182,COLUMN())),0),0),IF($J182&gt;0,IF(AND(INDIRECT(ADDRESS($J182,44))=0,INDIRECT(ADDRESS($J182,38))="UL",ISERROR(SEARCH("Rear",INDIRECT(ADDRESS($J182,33)))),ISERROR(SEARCH("Side",INDIRECT(ADDRESS($J182,33))))),INDIRECT(ADDRESS($J182,COLUMN())),0),0),IF($K182&gt;0,IF(AND(INDIRECT(ADDRESS($K182,44))=0,INDIRECT(ADDRESS($K182,38))="UL",ISERROR(SEARCH("Rear",INDIRECT(ADDRESS($K182,33)))),ISERROR(SEARCH("Side",INDIRECT(ADDRESS($K182,33))))),INDIRECT(ADDRESS($K182,COLUMN())),0),0),IF($L182&gt;0,IF(AND(INDIRECT(ADDRESS($L182,44))=0,INDIRECT(ADDRESS($L182,38))="UL",ISERROR(SEARCH("Rear",INDIRECT(ADDRESS($L182,33)))),ISERROR(SEARCH("Side",INDIRECT(ADDRESS($L182,33))))),INDIRECT(ADDRESS($L182,COLUMN())),0),0),IF($M182&gt;0,IF(AND(INDIRECT(ADDRESS($M182,44))=0,INDIRECT(ADDRESS($M182,38))="UL",ISERROR(SEARCH("Rear",INDIRECT(ADDRESS($M182,33)))),ISERROR(SEARCH("Side",INDIRECT(ADDRESS($M182,33))))),INDIRECT(ADDRESS($M182,COLUMN())),0),0))</f>
        <v>0.1111111111111111</v>
      </c>
      <c r="BX182" s="57">
        <f t="shared" ca="1" si="136"/>
        <v>0.1111111111111111</v>
      </c>
      <c r="BY182" s="57" cm="1">
        <f t="array" aca="1" ref="BY182" ca="1">SUM(IF($C182&gt;0,IF(AND(INDIRECT(ADDRESS($C182,44))=0,INDIRECT(ADDRESS($C182,38))="UL"),INDIRECT(ADDRESS($C182,COLUMN())),0),0),IF($D182&gt;0,IF(AND(INDIRECT(ADDRESS($D182,44))=0,INDIRECT(ADDRESS($D182,38))="UL"),INDIRECT(ADDRESS($D182,COLUMN())),0),0),IF($E182&gt;0,IF(AND(INDIRECT(ADDRESS($E182,44))=0,INDIRECT(ADDRESS($E182,38))="UL"),INDIRECT(ADDRESS($E182,COLUMN())),0),0),IF($F182&gt;0,IF(AND(INDIRECT(ADDRESS($F182,44))=0,INDIRECT(ADDRESS($F182,38))="UL"),INDIRECT(ADDRESS($F182,COLUMN())),0),0),IF($G182&gt;0,IF(AND(INDIRECT(ADDRESS($G182,44))=0,INDIRECT(ADDRESS($G182,38))="UL"),INDIRECT(ADDRESS($G182,COLUMN())),0),0),IF($H182&gt;0,IF(AND(INDIRECT(ADDRESS($H182,44))=0,INDIRECT(ADDRESS($H182,38))="UL"),INDIRECT(ADDRESS($H182,COLUMN())),0),0),IF($I182&gt;0,IF(AND(INDIRECT(ADDRESS($I182,44))=0,INDIRECT(ADDRESS($I182,38))="UL"),INDIRECT(ADDRESS($I182,COLUMN())),0),0),IF($J182&gt;0,IF(AND(INDIRECT(ADDRESS($J182,44))=0,INDIRECT(ADDRESS($J182,38))="UL"),INDIRECT(ADDRESS($J182,COLUMN())),0),0),IF($K182&gt;0,IF(AND(INDIRECT(ADDRESS($K182,44))=0,INDIRECT(ADDRESS($K182,38))="UL"),INDIRECT(ADDRESS($K182,COLUMN())),0),0),IF($L182&gt;0,IF(AND(INDIRECT(ADDRESS($L182,44))=0,INDIRECT(ADDRESS($L182,38))="UL"),INDIRECT(ADDRESS($L182,COLUMN())),0),0),IF($M182&gt;0,IF(AND(INDIRECT(ADDRESS($M182,44))=0,INDIRECT(ADDRESS($M182,38))="UL"),INDIRECT(ADDRESS($M182,COLUMN())),0),0))</f>
        <v>0.10864197530864196</v>
      </c>
      <c r="BZ182" s="57" cm="1">
        <f t="array" aca="1" ref="BZ182" ca="1">SUM(IF($C182&gt;0,IF(AND(INDIRECT(ADDRESS($C182,44))=0,INDIRECT(ADDRESS($C182,38))="UL"),INDIRECT(ADDRESS($C182,COLUMN())),0),0),IF($D182&gt;0,IF(AND(INDIRECT(ADDRESS($D182,44))=0,INDIRECT(ADDRESS($D182,38))="UL"),INDIRECT(ADDRESS($D182,COLUMN())),0),0),IF($E182&gt;0,IF(AND(INDIRECT(ADDRESS($E182,44))=0,INDIRECT(ADDRESS($E182,38))="UL"),INDIRECT(ADDRESS($E182,COLUMN())),0),0),IF($F182&gt;0,IF(AND(INDIRECT(ADDRESS($F182,44))=0,INDIRECT(ADDRESS($F182,38))="UL"),INDIRECT(ADDRESS($F182,COLUMN())),0),0),IF($G182&gt;0,IF(AND(INDIRECT(ADDRESS($G182,44))=0,INDIRECT(ADDRESS($G182,38))="UL"),INDIRECT(ADDRESS($G182,COLUMN())),0),0),IF($H182&gt;0,IF(AND(INDIRECT(ADDRESS($H182,44))=0,INDIRECT(ADDRESS($H182,38))="UL"),INDIRECT(ADDRESS($H182,COLUMN())),0),0),IF($I182&gt;0,IF(AND(INDIRECT(ADDRESS($I182,44))=0,INDIRECT(ADDRESS($I182,38))="UL"),INDIRECT(ADDRESS($I182,COLUMN())),0),0),IF($J182&gt;0,IF(AND(INDIRECT(ADDRESS($J182,44))=0,INDIRECT(ADDRESS($J182,38))="UL"),INDIRECT(ADDRESS($J182,COLUMN())),0),0),IF($K182&gt;0,IF(AND(INDIRECT(ADDRESS($K182,44))=0,INDIRECT(ADDRESS($K182,38))="UL"),INDIRECT(ADDRESS($K182,COLUMN())),0),0),IF($L182&gt;0,IF(AND(INDIRECT(ADDRESS($L182,44))=0,INDIRECT(ADDRESS($L182,38))="UL"),INDIRECT(ADDRESS($L182,COLUMN())),0),0),IF($M182&gt;0,IF(AND(INDIRECT(ADDRESS($M182,44))=0,INDIRECT(ADDRESS($M182,38))="UL"),INDIRECT(ADDRESS($M182,COLUMN())),0),0))</f>
        <v>0.24691358024691357</v>
      </c>
      <c r="CA182" s="57">
        <f t="shared" ca="1" si="137"/>
        <v>0.24691358024691357</v>
      </c>
      <c r="CB182" s="57" cm="1">
        <f t="array" aca="1" ref="CB182" ca="1">SUM(IF($C182&gt;0,IF(AND(INDIRECT(ADDRESS($C182,44))=0,INDIRECT(ADDRESS($C182,38))&lt;&gt;"UL"),INDIRECT(ADDRESS($C182,COLUMN())),0),0),IF($D182&gt;0,IF(AND(INDIRECT(ADDRESS($D182,44))=0,INDIRECT(ADDRESS($D182,38))&lt;&gt;"UL"),INDIRECT(ADDRESS($D182,COLUMN())),0),0),IF($E182&gt;0,IF(AND(INDIRECT(ADDRESS($E182,44))=0,INDIRECT(ADDRESS($E182,38))&lt;&gt;"UL"),INDIRECT(ADDRESS($E182,COLUMN())),0),0),IF($F182&gt;0,IF(AND(INDIRECT(ADDRESS($F182,44))=0,INDIRECT(ADDRESS($F182,38))&lt;&gt;"UL"),INDIRECT(ADDRESS($F182,COLUMN())),0),0),IF($G182&gt;0,IF(AND(INDIRECT(ADDRESS($G182,44))=0,INDIRECT(ADDRESS($G182,38))&lt;&gt;"UL"),INDIRECT(ADDRESS($G182,COLUMN())),0),0),IF($H182&gt;0,IF(AND(INDIRECT(ADDRESS($H182,44))=0,INDIRECT(ADDRESS($H182,38))&lt;&gt;"UL"),INDIRECT(ADDRESS($H182,COLUMN())),0),0),IF($I182&gt;0,IF(AND(INDIRECT(ADDRESS($I182,44))=0,INDIRECT(ADDRESS($I182,38))&lt;&gt;"UL"),INDIRECT(ADDRESS($I182,COLUMN())),0),0),IF($J182&gt;0,IF(AND(INDIRECT(ADDRESS($J182,44))=0,INDIRECT(ADDRESS($J182,38))&lt;&gt;"UL"),INDIRECT(ADDRESS($J182,COLUMN())),0),0),IF($K182&gt;0,IF(AND(INDIRECT(ADDRESS($K182,44))=0,INDIRECT(ADDRESS($K182,38))&lt;&gt;"UL"),INDIRECT(ADDRESS($K182,COLUMN())),0),0),IF($L182&gt;0,IF(AND(INDIRECT(ADDRESS($L182,44))=0,INDIRECT(ADDRESS($L182,38))&lt;&gt;"UL"),INDIRECT(ADDRESS($L182,COLUMN())),0),0),IF($M182&gt;0,IF(AND(INDIRECT(ADDRESS($M182,44))=0,INDIRECT(ADDRESS($M182,38))&lt;&gt;"UL"),INDIRECT(ADDRESS($M182,COLUMN())),0),0))</f>
        <v>1.1111111111111109</v>
      </c>
      <c r="CC182" s="57">
        <f t="shared" ca="1" si="138"/>
        <v>1.1111111111111109</v>
      </c>
      <c r="CD182" s="57" cm="1">
        <f t="array" aca="1" ref="CD182" ca="1">SUM(IF($C182&gt;0,IF(AND(INDIRECT(ADDRESS($C182,44))=0,INDIRECT(ADDRESS($C182,38))&lt;&gt;"UL"),INDIRECT(ADDRESS($C182,COLUMN())),0),0),IF($D182&gt;0,IF(AND(INDIRECT(ADDRESS($D182,44))=0,INDIRECT(ADDRESS($D182,38))&lt;&gt;"UL"),INDIRECT(ADDRESS($D182,COLUMN())),0),0),IF($E182&gt;0,IF(AND(INDIRECT(ADDRESS($E182,44))=0,INDIRECT(ADDRESS($E182,38))&lt;&gt;"UL"),INDIRECT(ADDRESS($E182,COLUMN())),0),0),IF($F182&gt;0,IF(AND(INDIRECT(ADDRESS($F182,44))=0,INDIRECT(ADDRESS($F182,38))&lt;&gt;"UL"),INDIRECT(ADDRESS($F182,COLUMN())),0),0),IF($G182&gt;0,IF(AND(INDIRECT(ADDRESS($G182,44))=0,INDIRECT(ADDRESS($G182,38))&lt;&gt;"UL"),INDIRECT(ADDRESS($G182,COLUMN())),0),0),IF($H182&gt;0,IF(AND(INDIRECT(ADDRESS($H182,44))=0,INDIRECT(ADDRESS($H182,38))&lt;&gt;"UL"),INDIRECT(ADDRESS($H182,COLUMN())),0),0),IF($I182&gt;0,IF(AND(INDIRECT(ADDRESS($I182,44))=0,INDIRECT(ADDRESS($I182,38))&lt;&gt;"UL"),INDIRECT(ADDRESS($I182,COLUMN())),0),0),IF($J182&gt;0,IF(AND(INDIRECT(ADDRESS($J182,44))=0,INDIRECT(ADDRESS($J182,38))&lt;&gt;"UL"),INDIRECT(ADDRESS($J182,COLUMN())),0),0),IF($K182&gt;0,IF(AND(INDIRECT(ADDRESS($K182,44))=0,INDIRECT(ADDRESS($K182,38))&lt;&gt;"UL"),INDIRECT(ADDRESS($K182,COLUMN())),0),0),IF($L182&gt;0,IF(AND(INDIRECT(ADDRESS($L182,44))=0,INDIRECT(ADDRESS($L182,38))&lt;&gt;"UL"),INDIRECT(ADDRESS($L182,COLUMN())),0),0),IF($M182&gt;0,IF(AND(INDIRECT(ADDRESS($M182,44))=0,INDIRECT(ADDRESS($M182,38))&lt;&gt;"UL"),INDIRECT(ADDRESS($M182,COLUMN())),0),0))</f>
        <v>0.37037037037037029</v>
      </c>
      <c r="CE182" s="57" cm="1">
        <f t="array" aca="1" ref="CE182" ca="1">SUM(IF($C182&gt;0,IF(AND(INDIRECT(ADDRESS($C182,44))=0,INDIRECT(ADDRESS($C182,38))&lt;&gt;"UL"),INDIRECT(ADDRESS($C182,COLUMN())),0),0),IF($D182&gt;0,IF(AND(INDIRECT(ADDRESS($D182,44))=0,INDIRECT(ADDRESS($D182,38))&lt;&gt;"UL"),INDIRECT(ADDRESS($D182,COLUMN())),0),0),IF($E182&gt;0,IF(AND(INDIRECT(ADDRESS($E182,44))=0,INDIRECT(ADDRESS($E182,38))&lt;&gt;"UL"),INDIRECT(ADDRESS($E182,COLUMN())),0),0),IF($F182&gt;0,IF(AND(INDIRECT(ADDRESS($F182,44))=0,INDIRECT(ADDRESS($F182,38))&lt;&gt;"UL"),INDIRECT(ADDRESS($F182,COLUMN())),0),0),IF($G182&gt;0,IF(AND(INDIRECT(ADDRESS($G182,44))=0,INDIRECT(ADDRESS($G182,38))&lt;&gt;"UL"),INDIRECT(ADDRESS($G182,COLUMN())),0),0),IF($H182&gt;0,IF(AND(INDIRECT(ADDRESS($H182,44))=0,INDIRECT(ADDRESS($H182,38))&lt;&gt;"UL"),INDIRECT(ADDRESS($H182,COLUMN())),0),0),IF($I182&gt;0,IF(AND(INDIRECT(ADDRESS($I182,44))=0,INDIRECT(ADDRESS($I182,38))&lt;&gt;"UL"),INDIRECT(ADDRESS($I182,COLUMN())),0),0),IF($J182&gt;0,IF(AND(INDIRECT(ADDRESS($J182,44))=0,INDIRECT(ADDRESS($J182,38))&lt;&gt;"UL"),INDIRECT(ADDRESS($J182,COLUMN())),0),0),IF($K182&gt;0,IF(AND(INDIRECT(ADDRESS($K182,44))=0,INDIRECT(ADDRESS($K182,38))&lt;&gt;"UL"),INDIRECT(ADDRESS($K182,COLUMN())),0),0),IF($L182&gt;0,IF(AND(INDIRECT(ADDRESS($L182,44))=0,INDIRECT(ADDRESS($L182,38))&lt;&gt;"UL"),INDIRECT(ADDRESS($L182,COLUMN())),0),0),IF($M182&gt;0,IF(AND(INDIRECT(ADDRESS($M182,44))=0,INDIRECT(ADDRESS($M182,38))&lt;&gt;"UL"),INDIRECT(ADDRESS($M182,COLUMN())),0),0))</f>
        <v>0</v>
      </c>
      <c r="CF182" s="57">
        <f t="shared" ca="1" si="139"/>
        <v>0</v>
      </c>
      <c r="CG182" s="57">
        <f t="shared" ca="1" si="140"/>
        <v>1.13718321998368</v>
      </c>
      <c r="CH182" s="57">
        <f t="shared" ca="1" si="133"/>
        <v>3.0734681621180541E-2</v>
      </c>
      <c r="CI182" s="19">
        <f t="shared" ca="1" si="134"/>
        <v>14.443013923828666</v>
      </c>
      <c r="CJ182" s="19"/>
      <c r="CK182" s="57" cm="1">
        <f t="array" aca="1" ref="CK182" ca="1">IF(AU182="S", SUM(IF($C182&gt;0,IF(INDIRECT(ADDRESS($C182,43))&lt;&gt;1,INDIRECT(ADDRESS($C182,48)),0),0), IF($D182&gt;0,IF(INDIRECT(ADDRESS($D182,43))&lt;&gt;1,INDIRECT(ADDRESS($D182,48)),0),0), IF($E182&gt;0,IF(INDIRECT(ADDRESS($E182,43))&lt;&gt;1,INDIRECT(ADDRESS($E182,48)),0),0), IF($F182&gt;0,IF(INDIRECT(ADDRESS($F182,43))&lt;&gt;1,INDIRECT(ADDRESS($F182,48)),0),0), IF($G182&gt;0,IF(INDIRECT(ADDRESS($G182,43))&lt;&gt;1,INDIRECT(ADDRESS($G182,48)),0),0), IF($H182&gt;0,IF(INDIRECT(ADDRESS($H182,43))&lt;&gt;1,INDIRECT(ADDRESS($H182,48)),0),0), IF($I182&gt;0,IF(INDIRECT(ADDRESS($I182,43))&lt;&gt;1,INDIRECT(ADDRESS($I182,48)),0),0), IF($J182&gt;0,IF(INDIRECT(ADDRESS($J182,43))&lt;&gt;1,INDIRECT(ADDRESS($J182,48)),0),0), IF($K182&gt;0,IF(INDIRECT(ADDRESS($K182,43))&lt;&gt;1,INDIRECT(ADDRESS($K182,48)),0),0), IF($L182&gt;0,IF(INDIRECT(ADDRESS($L182,43))&lt;&gt;1,INDIRECT(ADDRESS($L182,48)),0),0), IF($M182&gt;0,IF(INDIRECT(ADDRESS($M182,43))&lt;&gt;1,INDIRECT(ADDRESS($M182,48)),0),0)), IF(AU182="L",SUM(IF($C182&gt;0,IF(INDIRECT(ADDRESS($C182,43))&lt;&gt;1,INDIRECT(ADDRESS($C182,50)),0),0), IF($D182&gt;0,IF(INDIRECT(ADDRESS($D182,43))&lt;&gt;1,INDIRECT(ADDRESS($D182,50)),0),0), IF($E182&gt;0,IF(INDIRECT(ADDRESS($E182,43))&lt;&gt;1,INDIRECT(ADDRESS($E182,50)),0),0), IF($F182&gt;0,IF(INDIRECT(ADDRESS($F182,43))&lt;&gt;1,INDIRECT(ADDRESS($F182,50)),0),0), IF($G182&gt;0,IF(INDIRECT(ADDRESS($G182,43))&lt;&gt;1,INDIRECT(ADDRESS($G182,50)),0),0), IF($G182&gt;0,IF(INDIRECT(ADDRESS($G182,43))&lt;&gt;1,INDIRECT(ADDRESS($G182,50)),0),0), IF($H182&gt;0,IF(INDIRECT(ADDRESS($H182,43))&lt;&gt;1,INDIRECT(ADDRESS($H182,50)),0),0), IF($I182&gt;0,IF(INDIRECT(ADDRESS($I182,43))&lt;&gt;1,INDIRECT(ADDRESS($I182,50)),0),0), IF($J182&gt;0,IF(INDIRECT(ADDRESS($J182,43))&lt;&gt;1,INDIRECT(ADDRESS($J182,50)),0),0), IF($K182&gt;0,IF(INDIRECT(ADDRESS($K182,43))&lt;&gt;1,INDIRECT(ADDRESS($K182,50)),0),0), IF($L182&gt;0,IF(INDIRECT(ADDRESS($L182,43))&lt;&gt;1,INDIRECT(ADDRESS($L182,50)),0),0), IF($M182&gt;0,IF(INDIRECT(ADDRESS($M182,43))&lt;&gt;1,INDIRECT(ADDRESS($M182,50)),0),0)), SUM(IF($C182&gt;0,IF(INDIRECT(ADDRESS($C182,43))&lt;&gt;1,INDIRECT(ADDRESS($C182,49)),0),0), IF($D182&gt;0,IF(INDIRECT(ADDRESS($D182,43))&lt;&gt;1,INDIRECT(ADDRESS($D182,49)),0),0), IF($E182&gt;0,IF(INDIRECT(ADDRESS($E182,43))&lt;&gt;1,INDIRECT(ADDRESS($E182,49)),0),0), IF($F182&gt;0,IF(INDIRECT(ADDRESS($F182,43))&lt;&gt;1,INDIRECT(ADDRESS($F182,49)),0),0), IF($G182&gt;0,IF(INDIRECT(ADDRESS($G182,43))&lt;&gt;1,INDIRECT(ADDRESS($G182,49)),0),0), IF($G182&gt;0,IF(INDIRECT(ADDRESS($G182,43))&lt;&gt;1,INDIRECT(ADDRESS($G182,49)),0),0), IF($H182&gt;0,IF(INDIRECT(ADDRESS($H182,43))&lt;&gt;1,INDIRECT(ADDRESS($H182,49)),0),0), IF($I182&gt;0,IF(INDIRECT(ADDRESS($I182,43))&lt;&gt;1,INDIRECT(ADDRESS($I182,49)),0),0), IF($J182&gt;0,IF(INDIRECT(ADDRESS($J182,43))&lt;&gt;1,INDIRECT(ADDRESS($J182,49)),0),0), IF($K182&gt;0,IF(INDIRECT(ADDRESS($K182,43))&lt;&gt;1,INDIRECT(ADDRESS($K182,49)),0),0), IF($L182&gt;0,IF(INDIRECT(ADDRESS($L182,43))&lt;&gt;1,INDIRECT(ADDRESS($L182,49)),0),0), IF($M182&gt;0,IF(INDIRECT(ADDRESS($M182,43))&lt;&gt;1,INDIRECT(ADDRESS($M182,49)),0),0))))</f>
        <v>0</v>
      </c>
      <c r="CL182" s="57" cm="1">
        <f t="array" aca="1" ref="CL182" ca="1">SUM(IF($C182&gt;0,IF(INDIRECT(ADDRESS($C182,44))=1,INDIRECT(ADDRESS($C182,90)),0),0), IF($D182&gt;0,IF(INDIRECT(ADDRESS($D182,44))=1,INDIRECT(ADDRESS($D182,90)),0),0), IF($E182&gt;0,IF(INDIRECT(ADDRESS($E182,44))=1,INDIRECT(ADDRESS($E182,90)),0),0), IF($F182&gt;0,IF(INDIRECT(ADDRESS($F182,44))=1,INDIRECT(ADDRESS($F182,90)),0),0), IF($G182&gt;0,IF(INDIRECT(ADDRESS($G182,44))=1,INDIRECT(ADDRESS($G182,90)),0),0), IF($H182&gt;0,IF(INDIRECT(ADDRESS($H182,44))=1,INDIRECT(ADDRESS($H182,90)),0),0), IF($I182&gt;0,IF(INDIRECT(ADDRESS($I182,44))=1,INDIRECT(ADDRESS($I182,90)),0),0), IF($J182&gt;0,IF(INDIRECT(ADDRESS($J182,44))=1,INDIRECT(ADDRESS($J182,90)),0),0), IF($K182&gt;0,IF(INDIRECT(ADDRESS($K182,44))=1,INDIRECT(ADDRESS($K182,90)),0),0), IF($L182&gt;0,IF(INDIRECT(ADDRESS($L182,44))=1,INDIRECT(ADDRESS($L182,90)),0),0), IF($M182&gt;0,IF(INDIRECT(ADDRESS($M182,44))=1,INDIRECT(ADDRESS($M182,90)),0),0))</f>
        <v>5.25</v>
      </c>
      <c r="CM182" s="56">
        <f t="shared" ca="1" si="135"/>
        <v>0.41380447287442085</v>
      </c>
      <c r="CN182" s="59"/>
    </row>
    <row r="183" spans="1:92" x14ac:dyDescent="0.25">
      <c r="A183" s="52" t="s">
        <v>253</v>
      </c>
      <c r="B183" s="67">
        <v>106</v>
      </c>
      <c r="C183" s="67">
        <v>122</v>
      </c>
      <c r="D183" s="67">
        <v>123</v>
      </c>
      <c r="E183" s="67">
        <v>124</v>
      </c>
      <c r="F183" s="67"/>
      <c r="G183" s="67"/>
      <c r="H183" s="67"/>
      <c r="I183" s="67"/>
      <c r="J183" s="67"/>
      <c r="K183" s="67"/>
      <c r="L183" s="67"/>
      <c r="M183" s="67"/>
      <c r="N183" s="67">
        <f ca="1">SUM(INDIRECT(ADDRESS(B183,COLUMN())),IF(C183&gt;0,INDIRECT(ADDRESS(C183,COLUMN())),0),IF(D183&gt;0,INDIRECT(ADDRESS(D183,COLUMN())),0),IF(E183&gt;0,INDIRECT(ADDRESS(E183,COLUMN())),0),IF(F183&gt;0,INDIRECT(ADDRESS(F183,COLUMN())),0),IF(G183&gt;0,INDIRECT(ADDRESS(G183,COLUMN())),0),IF(H183&gt;0,INDIRECT(ADDRESS(H183,COLUMN())),0),IF(I183&gt;0,INDIRECT(ADDRESS(I183,COLUMN())),0),IF(J183&gt;0,INDIRECT(ADDRESS(J183,COLUMN())),0),IF(K183&gt;0,INDIRECT(ADDRESS(K183,COLUMN())),0),IF(L183&gt;0,INDIRECT(ADDRESS(L183,COLUMN())),0),IF(M183&gt;0,INDIRECT(ADDRESS(M183,COLUMN())),0))</f>
        <v>23</v>
      </c>
      <c r="O183" s="67" t="str" cm="1">
        <f t="array" aca="1" ref="O183" ca="1">INDIRECT(ADDRESS($B183,COLUMN()))</f>
        <v>Fighter</v>
      </c>
      <c r="P183" s="67" cm="1">
        <f t="array" aca="1" ref="P183" ca="1">INDIRECT(ADDRESS($B183,COLUMN()))</f>
        <v>2</v>
      </c>
      <c r="Q183" s="67" cm="1">
        <f t="array" aca="1" ref="Q183" ca="1">INDIRECT(ADDRESS($B183,COLUMN()))</f>
        <v>0</v>
      </c>
      <c r="R183" s="67" cm="1">
        <f t="array" aca="1" ref="R183" ca="1">INDIRECT(ADDRESS($B183,COLUMN()))</f>
        <v>0</v>
      </c>
      <c r="S183" s="67" cm="1">
        <f t="array" aca="1" ref="S183" ca="1">INDIRECT(ADDRESS($B183,COLUMN()))</f>
        <v>1</v>
      </c>
      <c r="T183" s="67" t="str" cm="1">
        <f t="array" aca="1" ref="T183" ca="1">INDIRECT(ADDRESS($B183,COLUMN()))</f>
        <v>1-6</v>
      </c>
      <c r="U183" s="67" cm="1">
        <f t="array" aca="1" ref="U183" ca="1">INDIRECT(ADDRESS($B183,COLUMN()))</f>
        <v>6</v>
      </c>
      <c r="V183" s="67" cm="1">
        <f t="array" aca="1" ref="V183" ca="1">INDIRECT(ADDRESS($B183,COLUMN()))</f>
        <v>0</v>
      </c>
      <c r="W183" s="67" cm="1">
        <f t="array" aca="1" ref="W183" ca="1">INDIRECT(ADDRESS($B183,COLUMN()))</f>
        <v>2</v>
      </c>
      <c r="X183" s="67" cm="1">
        <f t="array" aca="1" ref="X183" ca="1">INDIRECT(ADDRESS($B183,COLUMN()))</f>
        <v>6</v>
      </c>
      <c r="Y183" s="67" cm="1">
        <f t="array" aca="1" ref="Y183" ca="1">INDIRECT(ADDRESS($B183,COLUMN()))</f>
        <v>1</v>
      </c>
      <c r="Z183" s="67" cm="1">
        <f t="array" aca="1" ref="Z183" ca="1">INDIRECT(ADDRESS($B183,COLUMN()))</f>
        <v>4</v>
      </c>
      <c r="AA183" s="67" cm="1">
        <f t="array" aca="1" ref="AA183" ca="1">INDIRECT(ADDRESS($B183,COLUMN()))</f>
        <v>0</v>
      </c>
      <c r="AB183" s="56">
        <f t="shared" ca="1" si="121"/>
        <v>0.73013777387695378</v>
      </c>
      <c r="AC183" s="56">
        <f t="shared" ca="1" si="122"/>
        <v>0.97906004585918449</v>
      </c>
      <c r="AD183" s="56">
        <f t="shared" ca="1" si="123"/>
        <v>1.7027131232333641</v>
      </c>
      <c r="AF183" s="52"/>
      <c r="AG183" s="52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2"/>
      <c r="AU183" s="54" t="s">
        <v>113</v>
      </c>
      <c r="AV183" s="57" cm="1">
        <f t="array" aca="1" ref="AV183" ca="1">SUM(IF($C183&gt;0,IF(AND(INDIRECT(ADDRESS($C183,44))=0,INDIRECT(ADDRESS($C183,38))="UL",ISERROR(SEARCH("Rear",INDIRECT(ADDRESS($C183,33)))),ISERROR(SEARCH("Side",INDIRECT(ADDRESS($C183,33))))),INDIRECT(ADDRESS($C183,COLUMN())),0),0),IF($D183&gt;0,IF(AND(INDIRECT(ADDRESS($D183,44))=0,INDIRECT(ADDRESS($D183,38))="UL",ISERROR(SEARCH("Rear",INDIRECT(ADDRESS($D183,33)))),ISERROR(SEARCH("Side",INDIRECT(ADDRESS($D183,33))))),INDIRECT(ADDRESS($D183,COLUMN())),0),0),IF($E183&gt;0,IF(AND(INDIRECT(ADDRESS($E183,44))=0,INDIRECT(ADDRESS($E183,38))="UL",ISERROR(SEARCH("Rear",INDIRECT(ADDRESS($E183,33)))),ISERROR(SEARCH("Side",INDIRECT(ADDRESS($E183,33))))),INDIRECT(ADDRESS($E183,COLUMN())),0),0),IF($F183&gt;0,IF(AND(INDIRECT(ADDRESS($F183,44))=0,INDIRECT(ADDRESS($F183,38))="UL",ISERROR(SEARCH("Rear",INDIRECT(ADDRESS($F183,33)))),ISERROR(SEARCH("Side",INDIRECT(ADDRESS($F183,33))))),INDIRECT(ADDRESS($F183,COLUMN())),0),0),IF($G183&gt;0,IF(AND(INDIRECT(ADDRESS($G183,44))=0,INDIRECT(ADDRESS($G183,38))="UL",ISERROR(SEARCH("Rear",INDIRECT(ADDRESS($G183,33)))),ISERROR(SEARCH("Side",INDIRECT(ADDRESS($G183,33))))),INDIRECT(ADDRESS($G183,COLUMN())),0),0),IF($H183&gt;0,IF(AND(INDIRECT(ADDRESS($H183,44))=0,INDIRECT(ADDRESS($H183,38))="UL",ISERROR(SEARCH("Rear",INDIRECT(ADDRESS($H183,33)))),ISERROR(SEARCH("Side",INDIRECT(ADDRESS($H183,33))))),INDIRECT(ADDRESS($H183,COLUMN())),0),0),IF($I183&gt;0,IF(AND(INDIRECT(ADDRESS($I183,44))=0,INDIRECT(ADDRESS($I183,38))="UL",ISERROR(SEARCH("Rear",INDIRECT(ADDRESS($I183,33)))),ISERROR(SEARCH("Side",INDIRECT(ADDRESS($I183,33))))),INDIRECT(ADDRESS($I183,COLUMN())),0),0),IF($J183&gt;0,IF(AND(INDIRECT(ADDRESS($J183,44))=0,INDIRECT(ADDRESS($J183,38))="UL",ISERROR(SEARCH("Rear",INDIRECT(ADDRESS($J183,33)))),ISERROR(SEARCH("Side",INDIRECT(ADDRESS($J183,33))))),INDIRECT(ADDRESS($J183,COLUMN())),0),0),IF($K183&gt;0,IF(AND(INDIRECT(ADDRESS($K183,44))=0,INDIRECT(ADDRESS($K183,38))="UL",ISERROR(SEARCH("Rear",INDIRECT(ADDRESS($K183,33)))),ISERROR(SEARCH("Side",INDIRECT(ADDRESS($K183,33))))),INDIRECT(ADDRESS($K183,COLUMN())),0),0),IF($L183&gt;0,IF(AND(INDIRECT(ADDRESS($L183,44))=0,INDIRECT(ADDRESS($L183,38))="UL",ISERROR(SEARCH("Rear",INDIRECT(ADDRESS($L183,33)))),ISERROR(SEARCH("Side",INDIRECT(ADDRESS($L183,33))))),INDIRECT(ADDRESS($L183,COLUMN())),0),0),IF($M183&gt;0,IF(AND(INDIRECT(ADDRESS($M183,44))=0,INDIRECT(ADDRESS($M183,38))="UL",ISERROR(SEARCH("Rear",INDIRECT(ADDRESS($M183,33)))),ISERROR(SEARCH("Side",INDIRECT(ADDRESS($M183,33))))),INDIRECT(ADDRESS($M183,COLUMN())),0),0))</f>
        <v>0.44444444444444442</v>
      </c>
      <c r="AW183" s="57" cm="1">
        <f t="array" aca="1" ref="AW183" ca="1">SUM(IF($C183&gt;0,IF(AND(INDIRECT(ADDRESS($C183,44))=0,INDIRECT(ADDRESS($C183,38))="UL",ISERROR(SEARCH("Rear",INDIRECT(ADDRESS($C183,33)))),ISERROR(SEARCH("Side",INDIRECT(ADDRESS($C183,33))))),INDIRECT(ADDRESS($C183,COLUMN())),0),0),IF($D183&gt;0,IF(AND(INDIRECT(ADDRESS($D183,44))=0,INDIRECT(ADDRESS($D183,38))="UL",ISERROR(SEARCH("Rear",INDIRECT(ADDRESS($D183,33)))),ISERROR(SEARCH("Side",INDIRECT(ADDRESS($D183,33))))),INDIRECT(ADDRESS($D183,COLUMN())),0),0),IF($E183&gt;0,IF(AND(INDIRECT(ADDRESS($E183,44))=0,INDIRECT(ADDRESS($E183,38))="UL",ISERROR(SEARCH("Rear",INDIRECT(ADDRESS($E183,33)))),ISERROR(SEARCH("Side",INDIRECT(ADDRESS($E183,33))))),INDIRECT(ADDRESS($E183,COLUMN())),0),0),IF($F183&gt;0,IF(AND(INDIRECT(ADDRESS($F183,44))=0,INDIRECT(ADDRESS($F183,38))="UL",ISERROR(SEARCH("Rear",INDIRECT(ADDRESS($F183,33)))),ISERROR(SEARCH("Side",INDIRECT(ADDRESS($F183,33))))),INDIRECT(ADDRESS($F183,COLUMN())),0),0),IF($G183&gt;0,IF(AND(INDIRECT(ADDRESS($G183,44))=0,INDIRECT(ADDRESS($G183,38))="UL",ISERROR(SEARCH("Rear",INDIRECT(ADDRESS($G183,33)))),ISERROR(SEARCH("Side",INDIRECT(ADDRESS($G183,33))))),INDIRECT(ADDRESS($G183,COLUMN())),0),0),IF($H183&gt;0,IF(AND(INDIRECT(ADDRESS($H183,44))=0,INDIRECT(ADDRESS($H183,38))="UL",ISERROR(SEARCH("Rear",INDIRECT(ADDRESS($H183,33)))),ISERROR(SEARCH("Side",INDIRECT(ADDRESS($H183,33))))),INDIRECT(ADDRESS($H183,COLUMN())),0),0),IF($I183&gt;0,IF(AND(INDIRECT(ADDRESS($I183,44))=0,INDIRECT(ADDRESS($I183,38))="UL",ISERROR(SEARCH("Rear",INDIRECT(ADDRESS($I183,33)))),ISERROR(SEARCH("Side",INDIRECT(ADDRESS($I183,33))))),INDIRECT(ADDRESS($I183,COLUMN())),0),0),IF($J183&gt;0,IF(AND(INDIRECT(ADDRESS($J183,44))=0,INDIRECT(ADDRESS($J183,38))="UL",ISERROR(SEARCH("Rear",INDIRECT(ADDRESS($J183,33)))),ISERROR(SEARCH("Side",INDIRECT(ADDRESS($J183,33))))),INDIRECT(ADDRESS($J183,COLUMN())),0),0),IF($K183&gt;0,IF(AND(INDIRECT(ADDRESS($K183,44))=0,INDIRECT(ADDRESS($K183,38))="UL",ISERROR(SEARCH("Rear",INDIRECT(ADDRESS($K183,33)))),ISERROR(SEARCH("Side",INDIRECT(ADDRESS($K183,33))))),INDIRECT(ADDRESS($K183,COLUMN())),0),0),IF($L183&gt;0,IF(AND(INDIRECT(ADDRESS($L183,44))=0,INDIRECT(ADDRESS($L183,38))="UL",ISERROR(SEARCH("Rear",INDIRECT(ADDRESS($L183,33)))),ISERROR(SEARCH("Side",INDIRECT(ADDRESS($L183,33))))),INDIRECT(ADDRESS($L183,COLUMN())),0),0),IF($M183&gt;0,IF(AND(INDIRECT(ADDRESS($M183,44))=0,INDIRECT(ADDRESS($M183,38))="UL",ISERROR(SEARCH("Rear",INDIRECT(ADDRESS($M183,33)))),ISERROR(SEARCH("Side",INDIRECT(ADDRESS($M183,33))))),INDIRECT(ADDRESS($M183,COLUMN())),0),0))</f>
        <v>1.7777777777777777</v>
      </c>
      <c r="AX183" s="57" cm="1">
        <f t="array" aca="1" ref="AX183" ca="1">SUM(IF($C183&gt;0,IF(AND(INDIRECT(ADDRESS($C183,44))=0,INDIRECT(ADDRESS($C183,38))="UL",ISERROR(SEARCH("Rear",INDIRECT(ADDRESS($C183,33)))),ISERROR(SEARCH("Side",INDIRECT(ADDRESS($C183,33))))),INDIRECT(ADDRESS($C183,COLUMN())),0),0),IF($D183&gt;0,IF(AND(INDIRECT(ADDRESS($D183,44))=0,INDIRECT(ADDRESS($D183,38))="UL",ISERROR(SEARCH("Rear",INDIRECT(ADDRESS($D183,33)))),ISERROR(SEARCH("Side",INDIRECT(ADDRESS($D183,33))))),INDIRECT(ADDRESS($D183,COLUMN())),0),0),IF($E183&gt;0,IF(AND(INDIRECT(ADDRESS($E183,44))=0,INDIRECT(ADDRESS($E183,38))="UL",ISERROR(SEARCH("Rear",INDIRECT(ADDRESS($E183,33)))),ISERROR(SEARCH("Side",INDIRECT(ADDRESS($E183,33))))),INDIRECT(ADDRESS($E183,COLUMN())),0),0),IF($F183&gt;0,IF(AND(INDIRECT(ADDRESS($F183,44))=0,INDIRECT(ADDRESS($F183,38))="UL",ISERROR(SEARCH("Rear",INDIRECT(ADDRESS($F183,33)))),ISERROR(SEARCH("Side",INDIRECT(ADDRESS($F183,33))))),INDIRECT(ADDRESS($F183,COLUMN())),0),0),IF($G183&gt;0,IF(AND(INDIRECT(ADDRESS($G183,44))=0,INDIRECT(ADDRESS($G183,38))="UL",ISERROR(SEARCH("Rear",INDIRECT(ADDRESS($G183,33)))),ISERROR(SEARCH("Side",INDIRECT(ADDRESS($G183,33))))),INDIRECT(ADDRESS($G183,COLUMN())),0),0),IF($H183&gt;0,IF(AND(INDIRECT(ADDRESS($H183,44))=0,INDIRECT(ADDRESS($H183,38))="UL",ISERROR(SEARCH("Rear",INDIRECT(ADDRESS($H183,33)))),ISERROR(SEARCH("Side",INDIRECT(ADDRESS($H183,33))))),INDIRECT(ADDRESS($H183,COLUMN())),0),0),IF($I183&gt;0,IF(AND(INDIRECT(ADDRESS($I183,44))=0,INDIRECT(ADDRESS($I183,38))="UL",ISERROR(SEARCH("Rear",INDIRECT(ADDRESS($I183,33)))),ISERROR(SEARCH("Side",INDIRECT(ADDRESS($I183,33))))),INDIRECT(ADDRESS($I183,COLUMN())),0),0),IF($J183&gt;0,IF(AND(INDIRECT(ADDRESS($J183,44))=0,INDIRECT(ADDRESS($J183,38))="UL",ISERROR(SEARCH("Rear",INDIRECT(ADDRESS($J183,33)))),ISERROR(SEARCH("Side",INDIRECT(ADDRESS($J183,33))))),INDIRECT(ADDRESS($J183,COLUMN())),0),0),IF($K183&gt;0,IF(AND(INDIRECT(ADDRESS($K183,44))=0,INDIRECT(ADDRESS($K183,38))="UL",ISERROR(SEARCH("Rear",INDIRECT(ADDRESS($K183,33)))),ISERROR(SEARCH("Side",INDIRECT(ADDRESS($K183,33))))),INDIRECT(ADDRESS($K183,COLUMN())),0),0),IF($L183&gt;0,IF(AND(INDIRECT(ADDRESS($L183,44))=0,INDIRECT(ADDRESS($L183,38))="UL",ISERROR(SEARCH("Rear",INDIRECT(ADDRESS($L183,33)))),ISERROR(SEARCH("Side",INDIRECT(ADDRESS($L183,33))))),INDIRECT(ADDRESS($L183,COLUMN())),0),0),IF($M183&gt;0,IF(AND(INDIRECT(ADDRESS($M183,44))=0,INDIRECT(ADDRESS($M183,38))="UL",ISERROR(SEARCH("Rear",INDIRECT(ADDRESS($M183,33)))),ISERROR(SEARCH("Side",INDIRECT(ADDRESS($M183,33))))),INDIRECT(ADDRESS($M183,COLUMN())),0),0))</f>
        <v>0.33333333333333331</v>
      </c>
      <c r="AY183" s="58">
        <f t="shared" ca="1" si="124"/>
        <v>1.7777777777777777</v>
      </c>
      <c r="AZ183" s="58">
        <f t="shared" ca="1" si="125"/>
        <v>0.85185185185185197</v>
      </c>
      <c r="BA183" s="58" cm="1">
        <f t="array" aca="1" ref="BA183" ca="1">SUM(IF($C183&gt;0,IF(AND(INDIRECT(ADDRESS($C183,44))=0,INDIRECT(ADDRESS($C183,38))="UL"),INDIRECT(ADDRESS($C183,COLUMN())),0),0),IF($D183&gt;0,IF(AND(INDIRECT(ADDRESS($D183,44))=0,INDIRECT(ADDRESS($D183,38))="UL"),INDIRECT(ADDRESS($D183,COLUMN())),0),0),IF($E183&gt;0,IF(AND(INDIRECT(ADDRESS($E183,44))=0,INDIRECT(ADDRESS($E183,38))="UL"),INDIRECT(ADDRESS($E183,COLUMN())),0),0),IF($F183&gt;0,IF(AND(INDIRECT(ADDRESS($F183,44))=0,INDIRECT(ADDRESS($F183,38))="UL"),INDIRECT(ADDRESS($F183,COLUMN())),0),0),IF($G183&gt;0,IF(AND(INDIRECT(ADDRESS($G183,44))=0,INDIRECT(ADDRESS($G183,38))="UL"),INDIRECT(ADDRESS($G183,COLUMN())),0),0),IF($H183&gt;0,IF(AND(INDIRECT(ADDRESS($H183,44))=0,INDIRECT(ADDRESS($H183,38))="UL"),INDIRECT(ADDRESS($H183,COLUMN())),0),0),IF($I183&gt;0,IF(AND(INDIRECT(ADDRESS($I183,44))=0,INDIRECT(ADDRESS($I183,38))="UL"),INDIRECT(ADDRESS($I183,COLUMN())),0),0),IF($J183&gt;0,IF(AND(INDIRECT(ADDRESS($J183,44))=0,INDIRECT(ADDRESS($J183,38))="UL"),INDIRECT(ADDRESS($J183,COLUMN())),0),0),IF($K183&gt;0,IF(AND(INDIRECT(ADDRESS($K183,44))=0,INDIRECT(ADDRESS($K183,38))="UL"),INDIRECT(ADDRESS($K183,COLUMN())),0),0),IF($L183&gt;0,IF(AND(INDIRECT(ADDRESS($L183,44))=0,INDIRECT(ADDRESS($L183,38))="UL"),INDIRECT(ADDRESS($L183,COLUMN())),0),0),IF($M183&gt;0,IF(AND(INDIRECT(ADDRESS($M183,44))=0,INDIRECT(ADDRESS($M183,38))="UL"),INDIRECT(ADDRESS($M183,COLUMN())),0),0))</f>
        <v>0.54589065255731917</v>
      </c>
      <c r="BB183" s="58" cm="1">
        <f t="array" aca="1" ref="BB183" ca="1">SUM(IF($C183&gt;0,IF(AND(INDIRECT(ADDRESS($C183,44))=0,INDIRECT(ADDRESS($C183,38))="UL"),INDIRECT(ADDRESS($C183,COLUMN())),0),0),IF($D183&gt;0,IF(AND(INDIRECT(ADDRESS($D183,44))=0,INDIRECT(ADDRESS($D183,38))="UL"),INDIRECT(ADDRESS($D183,COLUMN())),0),0),IF($E183&gt;0,IF(AND(INDIRECT(ADDRESS($E183,44))=0,INDIRECT(ADDRESS($E183,38))="UL"),INDIRECT(ADDRESS($E183,COLUMN())),0),0),IF($F183&gt;0,IF(AND(INDIRECT(ADDRESS($F183,44))=0,INDIRECT(ADDRESS($F183,38))="UL"),INDIRECT(ADDRESS($F183,COLUMN())),0),0),IF($G183&gt;0,IF(AND(INDIRECT(ADDRESS($G183,44))=0,INDIRECT(ADDRESS($G183,38))="UL"),INDIRECT(ADDRESS($G183,COLUMN())),0),0),IF($H183&gt;0,IF(AND(INDIRECT(ADDRESS($H183,44))=0,INDIRECT(ADDRESS($H183,38))="UL"),INDIRECT(ADDRESS($H183,COLUMN())),0),0),IF($I183&gt;0,IF(AND(INDIRECT(ADDRESS($I183,44))=0,INDIRECT(ADDRESS($I183,38))="UL"),INDIRECT(ADDRESS($I183,COLUMN())),0),0),IF($J183&gt;0,IF(AND(INDIRECT(ADDRESS($J183,44))=0,INDIRECT(ADDRESS($J183,38))="UL"),INDIRECT(ADDRESS($J183,COLUMN())),0),0),IF($K183&gt;0,IF(AND(INDIRECT(ADDRESS($K183,44))=0,INDIRECT(ADDRESS($K183,38))="UL"),INDIRECT(ADDRESS($K183,COLUMN())),0),0),IF($L183&gt;0,IF(AND(INDIRECT(ADDRESS($L183,44))=0,INDIRECT(ADDRESS($L183,38))="UL"),INDIRECT(ADDRESS($L183,COLUMN())),0),0),IF($M183&gt;0,IF(AND(INDIRECT(ADDRESS($M183,44))=0,INDIRECT(ADDRESS($M183,38))="UL"),INDIRECT(ADDRESS($M183,COLUMN())),0),0))</f>
        <v>0.19033509700176365</v>
      </c>
      <c r="BC183" s="58" cm="1">
        <f t="array" aca="1" ref="BC183" ca="1">SUM(IF($C183&gt;0,IF(AND(INDIRECT(ADDRESS($C183,44))=0,INDIRECT(ADDRESS($C183,38))="UL"),INDIRECT(ADDRESS($C183,COLUMN())),0),0),IF($D183&gt;0,IF(AND(INDIRECT(ADDRESS($D183,44))=0,INDIRECT(ADDRESS($D183,38))="UL"),INDIRECT(ADDRESS($D183,COLUMN())),0),0),IF($E183&gt;0,IF(AND(INDIRECT(ADDRESS($E183,44))=0,INDIRECT(ADDRESS($E183,38))="UL"),INDIRECT(ADDRESS($E183,COLUMN())),0),0),IF($F183&gt;0,IF(AND(INDIRECT(ADDRESS($F183,44))=0,INDIRECT(ADDRESS($F183,38))="UL"),INDIRECT(ADDRESS($F183,COLUMN())),0),0),IF($G183&gt;0,IF(AND(INDIRECT(ADDRESS($G183,44))=0,INDIRECT(ADDRESS($G183,38))="UL"),INDIRECT(ADDRESS($G183,COLUMN())),0),0),IF($H183&gt;0,IF(AND(INDIRECT(ADDRESS($H183,44))=0,INDIRECT(ADDRESS($H183,38))="UL"),INDIRECT(ADDRESS($H183,COLUMN())),0),0),IF($I183&gt;0,IF(AND(INDIRECT(ADDRESS($I183,44))=0,INDIRECT(ADDRESS($I183,38))="UL"),INDIRECT(ADDRESS($I183,COLUMN())),0),0),IF($J183&gt;0,IF(AND(INDIRECT(ADDRESS($J183,44))=0,INDIRECT(ADDRESS($J183,38))="UL"),INDIRECT(ADDRESS($J183,COLUMN())),0),0),IF($K183&gt;0,IF(AND(INDIRECT(ADDRESS($K183,44))=0,INDIRECT(ADDRESS($K183,38))="UL"),INDIRECT(ADDRESS($K183,COLUMN())),0),0),IF($L183&gt;0,IF(AND(INDIRECT(ADDRESS($L183,44))=0,INDIRECT(ADDRESS($L183,38))="UL"),INDIRECT(ADDRESS($L183,COLUMN())),0),0),IF($M183&gt;0,IF(AND(INDIRECT(ADDRESS($M183,44))=0,INDIRECT(ADDRESS($M183,38))="UL"),INDIRECT(ADDRESS($M183,COLUMN())),0),0))</f>
        <v>0.16437389770723104</v>
      </c>
      <c r="BD183" s="58" cm="1">
        <f t="array" aca="1" ref="BD183" ca="1">SUM(IF($C183&gt;0,IF(AND(INDIRECT(ADDRESS($C183,44))=0,INDIRECT(ADDRESS($C183,38))="UL"),INDIRECT(ADDRESS($C183,COLUMN())),0),0),IF($D183&gt;0,IF(AND(INDIRECT(ADDRESS($D183,44))=0,INDIRECT(ADDRESS($D183,38))="UL"),INDIRECT(ADDRESS($D183,COLUMN())),0),0),IF($E183&gt;0,IF(AND(INDIRECT(ADDRESS($E183,44))=0,INDIRECT(ADDRESS($E183,38))="UL"),INDIRECT(ADDRESS($E183,COLUMN())),0),0),IF($F183&gt;0,IF(AND(INDIRECT(ADDRESS($F183,44))=0,INDIRECT(ADDRESS($F183,38))="UL"),INDIRECT(ADDRESS($F183,COLUMN())),0),0),IF($G183&gt;0,IF(AND(INDIRECT(ADDRESS($G183,44))=0,INDIRECT(ADDRESS($G183,38))="UL"),INDIRECT(ADDRESS($G183,COLUMN())),0),0),IF($H183&gt;0,IF(AND(INDIRECT(ADDRESS($H183,44))=0,INDIRECT(ADDRESS($H183,38))="UL"),INDIRECT(ADDRESS($H183,COLUMN())),0),0),IF($I183&gt;0,IF(AND(INDIRECT(ADDRESS($I183,44))=0,INDIRECT(ADDRESS($I183,38))="UL"),INDIRECT(ADDRESS($I183,COLUMN())),0),0),IF($J183&gt;0,IF(AND(INDIRECT(ADDRESS($J183,44))=0,INDIRECT(ADDRESS($J183,38))="UL"),INDIRECT(ADDRESS($J183,COLUMN())),0),0),IF($K183&gt;0,IF(AND(INDIRECT(ADDRESS($K183,44))=0,INDIRECT(ADDRESS($K183,38))="UL"),INDIRECT(ADDRESS($K183,COLUMN())),0),0),IF($L183&gt;0,IF(AND(INDIRECT(ADDRESS($L183,44))=0,INDIRECT(ADDRESS($L183,38))="UL"),INDIRECT(ADDRESS($L183,COLUMN())),0),0),IF($M183&gt;0,IF(AND(INDIRECT(ADDRESS($M183,44))=0,INDIRECT(ADDRESS($M183,38))="UL"),INDIRECT(ADDRESS($M183,COLUMN())),0),0))</f>
        <v>0.56677248677248671</v>
      </c>
      <c r="BE183" s="57">
        <f t="shared" ca="1" si="126"/>
        <v>0.19033509700176365</v>
      </c>
      <c r="BF183" s="57" cm="1">
        <f t="array" aca="1" ref="BF183" ca="1">SUM(IF($C183&gt;0,IF(INDIRECT(ADDRESS($C183,45))=1,INDIRECT(ADDRESS($C183,52))*INDIRECT(ADDRESS($C183,42))/5,0),0), IF($D183&gt;0,IF(INDIRECT(ADDRESS($D183,45))=1,INDIRECT(ADDRESS($D183,52))*INDIRECT(ADDRESS($D183,42))/5,0),0), IF($E183&gt;0,IF(INDIRECT(ADDRESS($E183,45))=1,INDIRECT(ADDRESS($E183,52))*INDIRECT(ADDRESS($E183,42))/5,0),0), IF($F183&gt;0,IF(INDIRECT(ADDRESS($F183,45))=1,INDIRECT(ADDRESS($F183,52))*INDIRECT(ADDRESS($F183,42))/5,0),0), IF($G183&gt;0,IF(INDIRECT(ADDRESS($G183,45))=1,INDIRECT(ADDRESS($G183,52))*INDIRECT(ADDRESS($G183,42))/5,0),0), IF($H183&gt;0,IF(INDIRECT(ADDRESS($H183,45))=1,INDIRECT(ADDRESS($H183,52))*INDIRECT(ADDRESS($H183,42))/5,0),0)
)*$BF$296/100</f>
        <v>3.7037037037037034E-3</v>
      </c>
      <c r="BG183" s="19"/>
      <c r="BH183" s="57" cm="1">
        <f t="array" aca="1" ref="BH183" ca="1">SUM(IF($C183&gt;0,IF(AND(INDIRECT(ADDRESS($C183,44))=0,INDIRECT(ADDRESS($C183,38))&lt;&gt;"UL"),INDIRECT(ADDRESS($C183,COLUMN()-12)),0),0), IF($D183&gt;0,IF(AND(INDIRECT(ADDRESS($D183,44))=0,INDIRECT(ADDRESS($D183,38))&lt;&gt;"UL"),INDIRECT(ADDRESS($D183,COLUMN()-12)),0),0), IF($E183&gt;0,IF(AND(INDIRECT(ADDRESS($E183,44))=0,INDIRECT(ADDRESS($E183,38))&lt;&gt;"UL"),INDIRECT(ADDRESS($E183,COLUMN()-12)),0),0), IF($F183&gt;0,IF(AND(INDIRECT(ADDRESS($F183,44))=0,INDIRECT(ADDRESS($F183,38))&lt;&gt;"UL"),INDIRECT(ADDRESS($F183,COLUMN()-12)),0),0), IF($G183&gt;0,IF(AND(INDIRECT(ADDRESS($G183,44))=0,INDIRECT(ADDRESS($G183,38))&lt;&gt;"UL"),INDIRECT(ADDRESS($G183,COLUMN()-12)),0),0), IF($H183&gt;0,IF(AND(INDIRECT(ADDRESS($H183,44))=0,INDIRECT(ADDRESS($H183,38))&lt;&gt;"UL"),INDIRECT(ADDRESS($H183,COLUMN()-12)),0),0), IF($I183&gt;0,IF(AND(INDIRECT(ADDRESS($I183,44))=0,INDIRECT(ADDRESS($I183,38))&lt;&gt;"UL"),INDIRECT(ADDRESS($I183,COLUMN()-12)),0),0), IF($J183&gt;0,IF(AND(INDIRECT(ADDRESS($J183,44))=0,INDIRECT(ADDRESS($J183,38))&lt;&gt;"UL"),INDIRECT(ADDRESS($J183,COLUMN()-12)),0),0), IF($K183&gt;0,IF(AND(INDIRECT(ADDRESS($K183,44))=0,INDIRECT(ADDRESS($K183,38))&lt;&gt;"UL"),INDIRECT(ADDRESS($K183,COLUMN()-12)),0),0), IF($L183&gt;0,IF(AND(INDIRECT(ADDRESS($L183,44))=0,INDIRECT(ADDRESS($L183,38))&lt;&gt;"UL"),INDIRECT(ADDRESS($L183,COLUMN()-12)),0),0), IF($M183&gt;0,IF(AND(INDIRECT(ADDRESS($M183,44))=0,INDIRECT(ADDRESS($M183,38))&lt;&gt;"UL"),INDIRECT(ADDRESS($M183,COLUMN()-12)),0),0))</f>
        <v>0</v>
      </c>
      <c r="BI183" s="57" cm="1">
        <f t="array" aca="1" ref="BI183" ca="1">SUM(IF($C183&gt;0,IF(AND(INDIRECT(ADDRESS($C183,44))=0,INDIRECT(ADDRESS($C183,38))&lt;&gt;"UL"),INDIRECT(ADDRESS($C183,COLUMN()-12)),0),0), IF($D183&gt;0,IF(AND(INDIRECT(ADDRESS($D183,44))=0,INDIRECT(ADDRESS($D183,38))&lt;&gt;"UL"),INDIRECT(ADDRESS($D183,COLUMN()-12)),0),0), IF($E183&gt;0,IF(AND(INDIRECT(ADDRESS($E183,44))=0,INDIRECT(ADDRESS($E183,38))&lt;&gt;"UL"),INDIRECT(ADDRESS($E183,COLUMN()-12)),0),0), IF($F183&gt;0,IF(AND(INDIRECT(ADDRESS($F183,44))=0,INDIRECT(ADDRESS($F183,38))&lt;&gt;"UL"),INDIRECT(ADDRESS($F183,COLUMN()-12)),0),0), IF($G183&gt;0,IF(AND(INDIRECT(ADDRESS($G183,44))=0,INDIRECT(ADDRESS($G183,38))&lt;&gt;"UL"),INDIRECT(ADDRESS($G183,COLUMN()-12)),0),0), IF($H183&gt;0,IF(AND(INDIRECT(ADDRESS($H183,44))=0,INDIRECT(ADDRESS($H183,38))&lt;&gt;"UL"),INDIRECT(ADDRESS($H183,COLUMN()-12)),0),0), IF($I183&gt;0,IF(AND(INDIRECT(ADDRESS($I183,44))=0,INDIRECT(ADDRESS($I183,38))&lt;&gt;"UL"),INDIRECT(ADDRESS($I183,COLUMN()-12)),0),0), IF($J183&gt;0,IF(AND(INDIRECT(ADDRESS($J183,44))=0,INDIRECT(ADDRESS($J183,38))&lt;&gt;"UL"),INDIRECT(ADDRESS($J183,COLUMN()-12)),0),0), IF($K183&gt;0,IF(AND(INDIRECT(ADDRESS($K183,44))=0,INDIRECT(ADDRESS($K183,38))&lt;&gt;"UL"),INDIRECT(ADDRESS($K183,COLUMN()-12)),0),0), IF($L183&gt;0,IF(AND(INDIRECT(ADDRESS($L183,44))=0,INDIRECT(ADDRESS($L183,38))&lt;&gt;"UL"),INDIRECT(ADDRESS($L183,COLUMN()-12)),0),0), IF($M183&gt;0,IF(AND(INDIRECT(ADDRESS($M183,44))=0,INDIRECT(ADDRESS($M183,38))&lt;&gt;"UL"),INDIRECT(ADDRESS($M183,COLUMN()-12)),0),0))</f>
        <v>0</v>
      </c>
      <c r="BJ183" s="57" cm="1">
        <f t="array" aca="1" ref="BJ183" ca="1">SUM(IF($C183&gt;0,IF(AND(INDIRECT(ADDRESS($C183,44))=0,INDIRECT(ADDRESS($C183,38))&lt;&gt;"UL"),INDIRECT(ADDRESS($C183,COLUMN()-12)),0),0), IF($D183&gt;0,IF(AND(INDIRECT(ADDRESS($D183,44))=0,INDIRECT(ADDRESS($D183,38))&lt;&gt;"UL"),INDIRECT(ADDRESS($D183,COLUMN()-12)),0),0), IF($E183&gt;0,IF(AND(INDIRECT(ADDRESS($E183,44))=0,INDIRECT(ADDRESS($E183,38))&lt;&gt;"UL"),INDIRECT(ADDRESS($E183,COLUMN()-12)),0),0), IF($F183&gt;0,IF(AND(INDIRECT(ADDRESS($F183,44))=0,INDIRECT(ADDRESS($F183,38))&lt;&gt;"UL"),INDIRECT(ADDRESS($F183,COLUMN()-12)),0),0), IF($G183&gt;0,IF(AND(INDIRECT(ADDRESS($G183,44))=0,INDIRECT(ADDRESS($G183,38))&lt;&gt;"UL"),INDIRECT(ADDRESS($G183,COLUMN()-12)),0),0), IF($H183&gt;0,IF(AND(INDIRECT(ADDRESS($H183,44))=0,INDIRECT(ADDRESS($H183,38))&lt;&gt;"UL"),INDIRECT(ADDRESS($H183,COLUMN()-12)),0),0), IF($I183&gt;0,IF(AND(INDIRECT(ADDRESS($I183,44))=0,INDIRECT(ADDRESS($I183,38))&lt;&gt;"UL"),INDIRECT(ADDRESS($I183,COLUMN()-12)),0),0), IF($J183&gt;0,IF(AND(INDIRECT(ADDRESS($J183,44))=0,INDIRECT(ADDRESS($J183,38))&lt;&gt;"UL"),INDIRECT(ADDRESS($J183,COLUMN()-12)),0),0), IF($K183&gt;0,IF(AND(INDIRECT(ADDRESS($K183,44))=0,INDIRECT(ADDRESS($K183,38))&lt;&gt;"UL"),INDIRECT(ADDRESS($K183,COLUMN()-12)),0),0), IF($L183&gt;0,IF(AND(INDIRECT(ADDRESS($L183,44))=0,INDIRECT(ADDRESS($L183,38))&lt;&gt;"UL"),INDIRECT(ADDRESS($L183,COLUMN()-12)),0),0), IF($M183&gt;0,IF(AND(INDIRECT(ADDRESS($M183,44))=0,INDIRECT(ADDRESS($M183,38))&lt;&gt;"UL"),INDIRECT(ADDRESS($M183,COLUMN()-12)),0),0))</f>
        <v>0</v>
      </c>
      <c r="BK183" s="57">
        <f t="shared" ca="1" si="127"/>
        <v>0</v>
      </c>
      <c r="BL183" s="58">
        <f t="shared" ca="1" si="128"/>
        <v>0</v>
      </c>
      <c r="BM183" s="57" cm="1">
        <f t="array" aca="1" ref="BM183" ca="1">SUM(IF($C183&gt;0,IF(AND(INDIRECT(ADDRESS($C183,44))=0,INDIRECT(ADDRESS($C183,38))&lt;&gt;"UL"),INDIRECT(ADDRESS($C183,COLUMN()-12)),0),0), IF($D183&gt;0,IF(AND(INDIRECT(ADDRESS($D183,44))=0,INDIRECT(ADDRESS($D183,38))&lt;&gt;"UL"),INDIRECT(ADDRESS($D183,COLUMN()-12)),0),0), IF($E183&gt;0,IF(AND(INDIRECT(ADDRESS($E183,44))=0,INDIRECT(ADDRESS($E183,38))&lt;&gt;"UL"),INDIRECT(ADDRESS($E183,COLUMN()-12)),0),0), IF($F183&gt;0,IF(AND(INDIRECT(ADDRESS($F183,44))=0,INDIRECT(ADDRESS($F183,38))&lt;&gt;"UL"),INDIRECT(ADDRESS($F183,COLUMN()-12)),0),0), IF($G183&gt;0,IF(AND(INDIRECT(ADDRESS($G183,44))=0,INDIRECT(ADDRESS($G183,38))&lt;&gt;"UL"),INDIRECT(ADDRESS($G183,COLUMN()-12)),0),0), IF($H183&gt;0,IF(AND(INDIRECT(ADDRESS($H183,44))=0,INDIRECT(ADDRESS($H183,38))&lt;&gt;"UL"),INDIRECT(ADDRESS($H183,COLUMN()-12)),0),0), IF($I183&gt;0,IF(AND(INDIRECT(ADDRESS($I183,44))=0,INDIRECT(ADDRESS($I183,38))&lt;&gt;"UL"),INDIRECT(ADDRESS($I183,COLUMN()-12)),0),0), IF($J183&gt;0,IF(AND(INDIRECT(ADDRESS($J183,44))=0,INDIRECT(ADDRESS($J183,38))&lt;&gt;"UL"),INDIRECT(ADDRESS($J183,COLUMN()-12)),0),0), IF($K183&gt;0,IF(AND(INDIRECT(ADDRESS($K183,44))=0,INDIRECT(ADDRESS($K183,38))&lt;&gt;"UL"),INDIRECT(ADDRESS($K183,COLUMN()-11)),0),0), IF($L183&gt;0,IF(AND(INDIRECT(ADDRESS($L183,44))=0,INDIRECT(ADDRESS($L183,38))&lt;&gt;"UL"),INDIRECT(ADDRESS($L183,COLUMN()-11)),0),0), IF($M183&gt;0,IF(AND(INDIRECT(ADDRESS($M183,44))=0,INDIRECT(ADDRESS($M183,38))&lt;&gt;"UL"),INDIRECT(ADDRESS($M183,COLUMN()-11)),0),0))</f>
        <v>0</v>
      </c>
      <c r="BN183" s="57" cm="1">
        <f t="array" aca="1" ref="BN183" ca="1">SUM(IF($C183&gt;0,IF(AND(INDIRECT(ADDRESS($C183,44))=0,INDIRECT(ADDRESS($C183,38))&lt;&gt;"UL"),INDIRECT(ADDRESS($C183,COLUMN()-12)),0),0), IF($D183&gt;0,IF(AND(INDIRECT(ADDRESS($D183,44))=0,INDIRECT(ADDRESS($D183,38))&lt;&gt;"UL"),INDIRECT(ADDRESS($D183,COLUMN()-12)),0),0), IF($E183&gt;0,IF(AND(INDIRECT(ADDRESS($E183,44))=0,INDIRECT(ADDRESS($E183,38))&lt;&gt;"UL"),INDIRECT(ADDRESS($E183,COLUMN()-12)),0),0), IF($F183&gt;0,IF(AND(INDIRECT(ADDRESS($F183,44))=0,INDIRECT(ADDRESS($F183,38))&lt;&gt;"UL"),INDIRECT(ADDRESS($F183,COLUMN()-12)),0),0), IF($G183&gt;0,IF(AND(INDIRECT(ADDRESS($G183,44))=0,INDIRECT(ADDRESS($G183,38))&lt;&gt;"UL"),INDIRECT(ADDRESS($G183,COLUMN()-12)),0),0), IF($H183&gt;0,IF(AND(INDIRECT(ADDRESS($H183,44))=0,INDIRECT(ADDRESS($H183,38))&lt;&gt;"UL"),INDIRECT(ADDRESS($H183,COLUMN()-12)),0),0), IF($I183&gt;0,IF(AND(INDIRECT(ADDRESS($I183,44))=0,INDIRECT(ADDRESS($I183,38))&lt;&gt;"UL"),INDIRECT(ADDRESS($I183,COLUMN()-12)),0),0), IF($J183&gt;0,IF(AND(INDIRECT(ADDRESS($J183,44))=0,INDIRECT(ADDRESS($J183,38))&lt;&gt;"UL"),INDIRECT(ADDRESS($J183,COLUMN()-12)),0),0), IF($K183&gt;0,IF(AND(INDIRECT(ADDRESS($K183,44))=0,INDIRECT(ADDRESS($K183,38))&lt;&gt;"UL"),INDIRECT(ADDRESS($K183,COLUMN()-11)),0),0), IF($L183&gt;0,IF(AND(INDIRECT(ADDRESS($L183,44))=0,INDIRECT(ADDRESS($L183,38))&lt;&gt;"UL"),INDIRECT(ADDRESS($L183,COLUMN()-11)),0),0), IF($M183&gt;0,IF(AND(INDIRECT(ADDRESS($M183,44))=0,INDIRECT(ADDRESS($M183,38))&lt;&gt;"UL"),INDIRECT(ADDRESS($M183,COLUMN()-11)),0),0))</f>
        <v>0</v>
      </c>
      <c r="BO183" s="57" cm="1">
        <f t="array" aca="1" ref="BO183" ca="1">SUM(IF($C183&gt;0,IF(AND(INDIRECT(ADDRESS($C183,44))=0,INDIRECT(ADDRESS($C183,38))&lt;&gt;"UL"),INDIRECT(ADDRESS($C183,COLUMN()-12)),0),0), IF($D183&gt;0,IF(AND(INDIRECT(ADDRESS($D183,44))=0,INDIRECT(ADDRESS($D183,38))&lt;&gt;"UL"),INDIRECT(ADDRESS($D183,COLUMN()-12)),0),0), IF($E183&gt;0,IF(AND(INDIRECT(ADDRESS($E183,44))=0,INDIRECT(ADDRESS($E183,38))&lt;&gt;"UL"),INDIRECT(ADDRESS($E183,COLUMN()-12)),0),0), IF($F183&gt;0,IF(AND(INDIRECT(ADDRESS($F183,44))=0,INDIRECT(ADDRESS($F183,38))&lt;&gt;"UL"),INDIRECT(ADDRESS($F183,COLUMN()-12)),0),0), IF($G183&gt;0,IF(AND(INDIRECT(ADDRESS($G183,44))=0,INDIRECT(ADDRESS($G183,38))&lt;&gt;"UL"),INDIRECT(ADDRESS($G183,COLUMN()-12)),0),0), IF($H183&gt;0,IF(AND(INDIRECT(ADDRESS($H183,44))=0,INDIRECT(ADDRESS($H183,38))&lt;&gt;"UL"),INDIRECT(ADDRESS($H183,COLUMN()-12)),0),0), IF($I183&gt;0,IF(AND(INDIRECT(ADDRESS($I183,44))=0,INDIRECT(ADDRESS($I183,38))&lt;&gt;"UL"),INDIRECT(ADDRESS($I183,COLUMN()-12)),0),0), IF($J183&gt;0,IF(AND(INDIRECT(ADDRESS($J183,44))=0,INDIRECT(ADDRESS($J183,38))&lt;&gt;"UL"),INDIRECT(ADDRESS($J183,COLUMN()-12)),0),0), IF($K183&gt;0,IF(AND(INDIRECT(ADDRESS($K183,44))=0,INDIRECT(ADDRESS($K183,38))&lt;&gt;"UL"),INDIRECT(ADDRESS($K183,COLUMN()-11)),0),0), IF($L183&gt;0,IF(AND(INDIRECT(ADDRESS($L183,44))=0,INDIRECT(ADDRESS($L183,38))&lt;&gt;"UL"),INDIRECT(ADDRESS($L183,COLUMN()-11)),0),0), IF($M183&gt;0,IF(AND(INDIRECT(ADDRESS($M183,44))=0,INDIRECT(ADDRESS($M183,38))&lt;&gt;"UL"),INDIRECT(ADDRESS($M183,COLUMN()-11)),0),0))</f>
        <v>0</v>
      </c>
      <c r="BP183" s="57" cm="1">
        <f t="array" aca="1" ref="BP183" ca="1">SUM(IF($C183&gt;0,IF(AND(INDIRECT(ADDRESS($C183,44))=0,INDIRECT(ADDRESS($C183,38))&lt;&gt;"UL"),INDIRECT(ADDRESS($C183,COLUMN()-12)),0),0), IF($D183&gt;0,IF(AND(INDIRECT(ADDRESS($D183,44))=0,INDIRECT(ADDRESS($D183,38))&lt;&gt;"UL"),INDIRECT(ADDRESS($D183,COLUMN()-12)),0),0), IF($E183&gt;0,IF(AND(INDIRECT(ADDRESS($E183,44))=0,INDIRECT(ADDRESS($E183,38))&lt;&gt;"UL"),INDIRECT(ADDRESS($E183,COLUMN()-12)),0),0), IF($F183&gt;0,IF(AND(INDIRECT(ADDRESS($F183,44))=0,INDIRECT(ADDRESS($F183,38))&lt;&gt;"UL"),INDIRECT(ADDRESS($F183,COLUMN()-12)),0),0), IF($G183&gt;0,IF(AND(INDIRECT(ADDRESS($G183,44))=0,INDIRECT(ADDRESS($G183,38))&lt;&gt;"UL"),INDIRECT(ADDRESS($G183,COLUMN()-12)),0),0), IF($H183&gt;0,IF(AND(INDIRECT(ADDRESS($H183,44))=0,INDIRECT(ADDRESS($H183,38))&lt;&gt;"UL"),INDIRECT(ADDRESS($H183,COLUMN()-12)),0),0), IF($I183&gt;0,IF(AND(INDIRECT(ADDRESS($I183,44))=0,INDIRECT(ADDRESS($I183,38))&lt;&gt;"UL"),INDIRECT(ADDRESS($I183,COLUMN()-12)),0),0), IF($J183&gt;0,IF(AND(INDIRECT(ADDRESS($J183,44))=0,INDIRECT(ADDRESS($J183,38))&lt;&gt;"UL"),INDIRECT(ADDRESS($J183,COLUMN()-12)),0),0), IF($K183&gt;0,IF(AND(INDIRECT(ADDRESS($K183,44))=0,INDIRECT(ADDRESS($K183,38))&lt;&gt;"UL"),INDIRECT(ADDRESS($K183,COLUMN()-11)),0),0), IF($L183&gt;0,IF(AND(INDIRECT(ADDRESS($L183,44))=0,INDIRECT(ADDRESS($L183,38))&lt;&gt;"UL"),INDIRECT(ADDRESS($L183,COLUMN()-11)),0),0), IF($M183&gt;0,IF(AND(INDIRECT(ADDRESS($M183,44))=0,INDIRECT(ADDRESS($M183,38))&lt;&gt;"UL"),INDIRECT(ADDRESS($M183,COLUMN()-11)),0),0))</f>
        <v>0</v>
      </c>
      <c r="BQ183" s="57">
        <f t="shared" ca="1" si="129"/>
        <v>0</v>
      </c>
      <c r="BR183" s="161">
        <f t="shared" ca="1" si="130"/>
        <v>65.448097566786458</v>
      </c>
      <c r="BS183" s="56"/>
      <c r="BT183" s="56">
        <f t="shared" ca="1" si="131"/>
        <v>2.3039252335899434</v>
      </c>
      <c r="BU183" s="77">
        <f t="shared" ca="1" si="132"/>
        <v>0.10017066232999754</v>
      </c>
      <c r="BV183" s="57" t="s">
        <v>34</v>
      </c>
      <c r="BW183" s="57" cm="1">
        <f t="array" aca="1" ref="BW183" ca="1">SUM(IF($C183&gt;0,IF(AND(INDIRECT(ADDRESS($C183,44))=0,INDIRECT(ADDRESS($C183,38))="UL",ISERROR(SEARCH("Rear",INDIRECT(ADDRESS($C183,33)))),ISERROR(SEARCH("Side",INDIRECT(ADDRESS($C183,33))))),INDIRECT(ADDRESS($C183,COLUMN())),0),0),IF($D183&gt;0,IF(AND(INDIRECT(ADDRESS($D183,44))=0,INDIRECT(ADDRESS($D183,38))="UL",ISERROR(SEARCH("Rear",INDIRECT(ADDRESS($D183,33)))),ISERROR(SEARCH("Side",INDIRECT(ADDRESS($D183,33))))),INDIRECT(ADDRESS($D183,COLUMN())),0),0),IF($E183&gt;0,IF(AND(INDIRECT(ADDRESS($E183,44))=0,INDIRECT(ADDRESS($E183,38))="UL",ISERROR(SEARCH("Rear",INDIRECT(ADDRESS($E183,33)))),ISERROR(SEARCH("Side",INDIRECT(ADDRESS($E183,33))))),INDIRECT(ADDRESS($E183,COLUMN())),0),0),IF($F183&gt;0,IF(AND(INDIRECT(ADDRESS($F183,44))=0,INDIRECT(ADDRESS($F183,38))="UL",ISERROR(SEARCH("Rear",INDIRECT(ADDRESS($F183,33)))),ISERROR(SEARCH("Side",INDIRECT(ADDRESS($F183,33))))),INDIRECT(ADDRESS($F183,COLUMN())),0),0),IF($G183&gt;0,IF(AND(INDIRECT(ADDRESS($G183,44))=0,INDIRECT(ADDRESS($G183,38))="UL",ISERROR(SEARCH("Rear",INDIRECT(ADDRESS($G183,33)))),ISERROR(SEARCH("Side",INDIRECT(ADDRESS($G183,33))))),INDIRECT(ADDRESS($G183,COLUMN())),0),0),IF($H183&gt;0,IF(AND(INDIRECT(ADDRESS($H183,44))=0,INDIRECT(ADDRESS($H183,38))="UL",ISERROR(SEARCH("Rear",INDIRECT(ADDRESS($H183,33)))),ISERROR(SEARCH("Side",INDIRECT(ADDRESS($H183,33))))),INDIRECT(ADDRESS($H183,COLUMN())),0),0),IF($I183&gt;0,IF(AND(INDIRECT(ADDRESS($I183,44))=0,INDIRECT(ADDRESS($I183,38))="UL",ISERROR(SEARCH("Rear",INDIRECT(ADDRESS($I183,33)))),ISERROR(SEARCH("Side",INDIRECT(ADDRESS($I183,33))))),INDIRECT(ADDRESS($I183,COLUMN())),0),0),IF($J183&gt;0,IF(AND(INDIRECT(ADDRESS($J183,44))=0,INDIRECT(ADDRESS($J183,38))="UL",ISERROR(SEARCH("Rear",INDIRECT(ADDRESS($J183,33)))),ISERROR(SEARCH("Side",INDIRECT(ADDRESS($J183,33))))),INDIRECT(ADDRESS($J183,COLUMN())),0),0),IF($K183&gt;0,IF(AND(INDIRECT(ADDRESS($K183,44))=0,INDIRECT(ADDRESS($K183,38))="UL",ISERROR(SEARCH("Rear",INDIRECT(ADDRESS($K183,33)))),ISERROR(SEARCH("Side",INDIRECT(ADDRESS($K183,33))))),INDIRECT(ADDRESS($K183,COLUMN())),0),0),IF($L183&gt;0,IF(AND(INDIRECT(ADDRESS($L183,44))=0,INDIRECT(ADDRESS($L183,38))="UL",ISERROR(SEARCH("Rear",INDIRECT(ADDRESS($L183,33)))),ISERROR(SEARCH("Side",INDIRECT(ADDRESS($L183,33))))),INDIRECT(ADDRESS($L183,COLUMN())),0),0),IF($M183&gt;0,IF(AND(INDIRECT(ADDRESS($M183,44))=0,INDIRECT(ADDRESS($M183,38))="UL",ISERROR(SEARCH("Rear",INDIRECT(ADDRESS($M183,33)))),ISERROR(SEARCH("Side",INDIRECT(ADDRESS($M183,33))))),INDIRECT(ADDRESS($M183,COLUMN())),0),0))</f>
        <v>1</v>
      </c>
      <c r="BX183" s="57">
        <f t="shared" ca="1" si="136"/>
        <v>1</v>
      </c>
      <c r="BY183" s="57" cm="1">
        <f t="array" aca="1" ref="BY183" ca="1">SUM(IF($C183&gt;0,IF(AND(INDIRECT(ADDRESS($C183,44))=0,INDIRECT(ADDRESS($C183,38))="UL"),INDIRECT(ADDRESS($C183,COLUMN())),0),0),IF($D183&gt;0,IF(AND(INDIRECT(ADDRESS($D183,44))=0,INDIRECT(ADDRESS($D183,38))="UL"),INDIRECT(ADDRESS($D183,COLUMN())),0),0),IF($E183&gt;0,IF(AND(INDIRECT(ADDRESS($E183,44))=0,INDIRECT(ADDRESS($E183,38))="UL"),INDIRECT(ADDRESS($E183,COLUMN())),0),0),IF($F183&gt;0,IF(AND(INDIRECT(ADDRESS($F183,44))=0,INDIRECT(ADDRESS($F183,38))="UL"),INDIRECT(ADDRESS($F183,COLUMN())),0),0),IF($G183&gt;0,IF(AND(INDIRECT(ADDRESS($G183,44))=0,INDIRECT(ADDRESS($G183,38))="UL"),INDIRECT(ADDRESS($G183,COLUMN())),0),0),IF($H183&gt;0,IF(AND(INDIRECT(ADDRESS($H183,44))=0,INDIRECT(ADDRESS($H183,38))="UL"),INDIRECT(ADDRESS($H183,COLUMN())),0),0),IF($I183&gt;0,IF(AND(INDIRECT(ADDRESS($I183,44))=0,INDIRECT(ADDRESS($I183,38))="UL"),INDIRECT(ADDRESS($I183,COLUMN())),0),0),IF($J183&gt;0,IF(AND(INDIRECT(ADDRESS($J183,44))=0,INDIRECT(ADDRESS($J183,38))="UL"),INDIRECT(ADDRESS($J183,COLUMN())),0),0),IF($K183&gt;0,IF(AND(INDIRECT(ADDRESS($K183,44))=0,INDIRECT(ADDRESS($K183,38))="UL"),INDIRECT(ADDRESS($K183,COLUMN())),0),0),IF($L183&gt;0,IF(AND(INDIRECT(ADDRESS($L183,44))=0,INDIRECT(ADDRESS($L183,38))="UL"),INDIRECT(ADDRESS($L183,COLUMN())),0),0),IF($M183&gt;0,IF(AND(INDIRECT(ADDRESS($M183,44))=0,INDIRECT(ADDRESS($M183,38))="UL"),INDIRECT(ADDRESS($M183,COLUMN())),0),0))</f>
        <v>0.37185185185185182</v>
      </c>
      <c r="BZ183" s="57" cm="1">
        <f t="array" aca="1" ref="BZ183" ca="1">SUM(IF($C183&gt;0,IF(AND(INDIRECT(ADDRESS($C183,44))=0,INDIRECT(ADDRESS($C183,38))="UL"),INDIRECT(ADDRESS($C183,COLUMN())),0),0),IF($D183&gt;0,IF(AND(INDIRECT(ADDRESS($D183,44))=0,INDIRECT(ADDRESS($D183,38))="UL"),INDIRECT(ADDRESS($D183,COLUMN())),0),0),IF($E183&gt;0,IF(AND(INDIRECT(ADDRESS($E183,44))=0,INDIRECT(ADDRESS($E183,38))="UL"),INDIRECT(ADDRESS($E183,COLUMN())),0),0),IF($F183&gt;0,IF(AND(INDIRECT(ADDRESS($F183,44))=0,INDIRECT(ADDRESS($F183,38))="UL"),INDIRECT(ADDRESS($F183,COLUMN())),0),0),IF($G183&gt;0,IF(AND(INDIRECT(ADDRESS($G183,44))=0,INDIRECT(ADDRESS($G183,38))="UL"),INDIRECT(ADDRESS($G183,COLUMN())),0),0),IF($H183&gt;0,IF(AND(INDIRECT(ADDRESS($H183,44))=0,INDIRECT(ADDRESS($H183,38))="UL"),INDIRECT(ADDRESS($H183,COLUMN())),0),0),IF($I183&gt;0,IF(AND(INDIRECT(ADDRESS($I183,44))=0,INDIRECT(ADDRESS($I183,38))="UL"),INDIRECT(ADDRESS($I183,COLUMN())),0),0),IF($J183&gt;0,IF(AND(INDIRECT(ADDRESS($J183,44))=0,INDIRECT(ADDRESS($J183,38))="UL"),INDIRECT(ADDRESS($J183,COLUMN())),0),0),IF($K183&gt;0,IF(AND(INDIRECT(ADDRESS($K183,44))=0,INDIRECT(ADDRESS($K183,38))="UL"),INDIRECT(ADDRESS($K183,COLUMN())),0),0),IF($L183&gt;0,IF(AND(INDIRECT(ADDRESS($L183,44))=0,INDIRECT(ADDRESS($L183,38))="UL"),INDIRECT(ADDRESS($L183,COLUMN())),0),0),IF($M183&gt;0,IF(AND(INDIRECT(ADDRESS($M183,44))=0,INDIRECT(ADDRESS($M183,38))="UL"),INDIRECT(ADDRESS($M183,COLUMN())),0),0))</f>
        <v>0.18271604938271604</v>
      </c>
      <c r="CA183" s="57">
        <f t="shared" ca="1" si="137"/>
        <v>0.18271604938271604</v>
      </c>
      <c r="CB183" s="57" cm="1">
        <f t="array" aca="1" ref="CB183" ca="1">SUM(IF($C183&gt;0,IF(AND(INDIRECT(ADDRESS($C183,44))=0,INDIRECT(ADDRESS($C183,38))&lt;&gt;"UL"),INDIRECT(ADDRESS($C183,COLUMN())),0),0),IF($D183&gt;0,IF(AND(INDIRECT(ADDRESS($D183,44))=0,INDIRECT(ADDRESS($D183,38))&lt;&gt;"UL"),INDIRECT(ADDRESS($D183,COLUMN())),0),0),IF($E183&gt;0,IF(AND(INDIRECT(ADDRESS($E183,44))=0,INDIRECT(ADDRESS($E183,38))&lt;&gt;"UL"),INDIRECT(ADDRESS($E183,COLUMN())),0),0),IF($F183&gt;0,IF(AND(INDIRECT(ADDRESS($F183,44))=0,INDIRECT(ADDRESS($F183,38))&lt;&gt;"UL"),INDIRECT(ADDRESS($F183,COLUMN())),0),0),IF($G183&gt;0,IF(AND(INDIRECT(ADDRESS($G183,44))=0,INDIRECT(ADDRESS($G183,38))&lt;&gt;"UL"),INDIRECT(ADDRESS($G183,COLUMN())),0),0),IF($H183&gt;0,IF(AND(INDIRECT(ADDRESS($H183,44))=0,INDIRECT(ADDRESS($H183,38))&lt;&gt;"UL"),INDIRECT(ADDRESS($H183,COLUMN())),0),0),IF($I183&gt;0,IF(AND(INDIRECT(ADDRESS($I183,44))=0,INDIRECT(ADDRESS($I183,38))&lt;&gt;"UL"),INDIRECT(ADDRESS($I183,COLUMN())),0),0),IF($J183&gt;0,IF(AND(INDIRECT(ADDRESS($J183,44))=0,INDIRECT(ADDRESS($J183,38))&lt;&gt;"UL"),INDIRECT(ADDRESS($J183,COLUMN())),0),0),IF($K183&gt;0,IF(AND(INDIRECT(ADDRESS($K183,44))=0,INDIRECT(ADDRESS($K183,38))&lt;&gt;"UL"),INDIRECT(ADDRESS($K183,COLUMN())),0),0),IF($L183&gt;0,IF(AND(INDIRECT(ADDRESS($L183,44))=0,INDIRECT(ADDRESS($L183,38))&lt;&gt;"UL"),INDIRECT(ADDRESS($L183,COLUMN())),0),0),IF($M183&gt;0,IF(AND(INDIRECT(ADDRESS($M183,44))=0,INDIRECT(ADDRESS($M183,38))&lt;&gt;"UL"),INDIRECT(ADDRESS($M183,COLUMN())),0),0))</f>
        <v>0</v>
      </c>
      <c r="CC183" s="57">
        <f t="shared" ca="1" si="138"/>
        <v>0</v>
      </c>
      <c r="CD183" s="57" cm="1">
        <f t="array" aca="1" ref="CD183" ca="1">SUM(IF($C183&gt;0,IF(AND(INDIRECT(ADDRESS($C183,44))=0,INDIRECT(ADDRESS($C183,38))&lt;&gt;"UL"),INDIRECT(ADDRESS($C183,COLUMN())),0),0),IF($D183&gt;0,IF(AND(INDIRECT(ADDRESS($D183,44))=0,INDIRECT(ADDRESS($D183,38))&lt;&gt;"UL"),INDIRECT(ADDRESS($D183,COLUMN())),0),0),IF($E183&gt;0,IF(AND(INDIRECT(ADDRESS($E183,44))=0,INDIRECT(ADDRESS($E183,38))&lt;&gt;"UL"),INDIRECT(ADDRESS($E183,COLUMN())),0),0),IF($F183&gt;0,IF(AND(INDIRECT(ADDRESS($F183,44))=0,INDIRECT(ADDRESS($F183,38))&lt;&gt;"UL"),INDIRECT(ADDRESS($F183,COLUMN())),0),0),IF($G183&gt;0,IF(AND(INDIRECT(ADDRESS($G183,44))=0,INDIRECT(ADDRESS($G183,38))&lt;&gt;"UL"),INDIRECT(ADDRESS($G183,COLUMN())),0),0),IF($H183&gt;0,IF(AND(INDIRECT(ADDRESS($H183,44))=0,INDIRECT(ADDRESS($H183,38))&lt;&gt;"UL"),INDIRECT(ADDRESS($H183,COLUMN())),0),0),IF($I183&gt;0,IF(AND(INDIRECT(ADDRESS($I183,44))=0,INDIRECT(ADDRESS($I183,38))&lt;&gt;"UL"),INDIRECT(ADDRESS($I183,COLUMN())),0),0),IF($J183&gt;0,IF(AND(INDIRECT(ADDRESS($J183,44))=0,INDIRECT(ADDRESS($J183,38))&lt;&gt;"UL"),INDIRECT(ADDRESS($J183,COLUMN())),0),0),IF($K183&gt;0,IF(AND(INDIRECT(ADDRESS($K183,44))=0,INDIRECT(ADDRESS($K183,38))&lt;&gt;"UL"),INDIRECT(ADDRESS($K183,COLUMN())),0),0),IF($L183&gt;0,IF(AND(INDIRECT(ADDRESS($L183,44))=0,INDIRECT(ADDRESS($L183,38))&lt;&gt;"UL"),INDIRECT(ADDRESS($L183,COLUMN())),0),0),IF($M183&gt;0,IF(AND(INDIRECT(ADDRESS($M183,44))=0,INDIRECT(ADDRESS($M183,38))&lt;&gt;"UL"),INDIRECT(ADDRESS($M183,COLUMN())),0),0))</f>
        <v>0</v>
      </c>
      <c r="CE183" s="57" cm="1">
        <f t="array" aca="1" ref="CE183" ca="1">SUM(IF($C183&gt;0,IF(AND(INDIRECT(ADDRESS($C183,44))=0,INDIRECT(ADDRESS($C183,38))&lt;&gt;"UL"),INDIRECT(ADDRESS($C183,COLUMN())),0),0),IF($D183&gt;0,IF(AND(INDIRECT(ADDRESS($D183,44))=0,INDIRECT(ADDRESS($D183,38))&lt;&gt;"UL"),INDIRECT(ADDRESS($D183,COLUMN())),0),0),IF($E183&gt;0,IF(AND(INDIRECT(ADDRESS($E183,44))=0,INDIRECT(ADDRESS($E183,38))&lt;&gt;"UL"),INDIRECT(ADDRESS($E183,COLUMN())),0),0),IF($F183&gt;0,IF(AND(INDIRECT(ADDRESS($F183,44))=0,INDIRECT(ADDRESS($F183,38))&lt;&gt;"UL"),INDIRECT(ADDRESS($F183,COLUMN())),0),0),IF($G183&gt;0,IF(AND(INDIRECT(ADDRESS($G183,44))=0,INDIRECT(ADDRESS($G183,38))&lt;&gt;"UL"),INDIRECT(ADDRESS($G183,COLUMN())),0),0),IF($H183&gt;0,IF(AND(INDIRECT(ADDRESS($H183,44))=0,INDIRECT(ADDRESS($H183,38))&lt;&gt;"UL"),INDIRECT(ADDRESS($H183,COLUMN())),0),0),IF($I183&gt;0,IF(AND(INDIRECT(ADDRESS($I183,44))=0,INDIRECT(ADDRESS($I183,38))&lt;&gt;"UL"),INDIRECT(ADDRESS($I183,COLUMN())),0),0),IF($J183&gt;0,IF(AND(INDIRECT(ADDRESS($J183,44))=0,INDIRECT(ADDRESS($J183,38))&lt;&gt;"UL"),INDIRECT(ADDRESS($J183,COLUMN())),0),0),IF($K183&gt;0,IF(AND(INDIRECT(ADDRESS($K183,44))=0,INDIRECT(ADDRESS($K183,38))&lt;&gt;"UL"),INDIRECT(ADDRESS($K183,COLUMN())),0),0),IF($L183&gt;0,IF(AND(INDIRECT(ADDRESS($L183,44))=0,INDIRECT(ADDRESS($L183,38))&lt;&gt;"UL"),INDIRECT(ADDRESS($L183,COLUMN())),0),0),IF($M183&gt;0,IF(AND(INDIRECT(ADDRESS($M183,44))=0,INDIRECT(ADDRESS($M183,38))&lt;&gt;"UL"),INDIRECT(ADDRESS($M183,COLUMN())),0),0))</f>
        <v>0</v>
      </c>
      <c r="CF183" s="57">
        <f t="shared" ca="1" si="139"/>
        <v>0</v>
      </c>
      <c r="CG183" s="57">
        <f t="shared" ca="1" si="140"/>
        <v>1.3271728201819339</v>
      </c>
      <c r="CH183" s="57">
        <f t="shared" ca="1" si="133"/>
        <v>5.7703166094866691E-2</v>
      </c>
      <c r="CI183" s="19">
        <f t="shared" ca="1" si="134"/>
        <v>10.216278739400185</v>
      </c>
      <c r="CJ183" s="19"/>
      <c r="CK183" s="57" cm="1">
        <f t="array" aca="1" ref="CK183" ca="1">IF(AU183="S", SUM(IF($C183&gt;0,IF(INDIRECT(ADDRESS($C183,43))&lt;&gt;1,INDIRECT(ADDRESS($C183,48)),0),0), IF($D183&gt;0,IF(INDIRECT(ADDRESS($D183,43))&lt;&gt;1,INDIRECT(ADDRESS($D183,48)),0),0), IF($E183&gt;0,IF(INDIRECT(ADDRESS($E183,43))&lt;&gt;1,INDIRECT(ADDRESS($E183,48)),0),0), IF($F183&gt;0,IF(INDIRECT(ADDRESS($F183,43))&lt;&gt;1,INDIRECT(ADDRESS($F183,48)),0),0), IF($G183&gt;0,IF(INDIRECT(ADDRESS($G183,43))&lt;&gt;1,INDIRECT(ADDRESS($G183,48)),0),0), IF($H183&gt;0,IF(INDIRECT(ADDRESS($H183,43))&lt;&gt;1,INDIRECT(ADDRESS($H183,48)),0),0), IF($I183&gt;0,IF(INDIRECT(ADDRESS($I183,43))&lt;&gt;1,INDIRECT(ADDRESS($I183,48)),0),0), IF($J183&gt;0,IF(INDIRECT(ADDRESS($J183,43))&lt;&gt;1,INDIRECT(ADDRESS($J183,48)),0),0), IF($K183&gt;0,IF(INDIRECT(ADDRESS($K183,43))&lt;&gt;1,INDIRECT(ADDRESS($K183,48)),0),0), IF($L183&gt;0,IF(INDIRECT(ADDRESS($L183,43))&lt;&gt;1,INDIRECT(ADDRESS($L183,48)),0),0), IF($M183&gt;0,IF(INDIRECT(ADDRESS($M183,43))&lt;&gt;1,INDIRECT(ADDRESS($M183,48)),0),0)), IF(AU183="L",SUM(IF($C183&gt;0,IF(INDIRECT(ADDRESS($C183,43))&lt;&gt;1,INDIRECT(ADDRESS($C183,50)),0),0), IF($D183&gt;0,IF(INDIRECT(ADDRESS($D183,43))&lt;&gt;1,INDIRECT(ADDRESS($D183,50)),0),0), IF($E183&gt;0,IF(INDIRECT(ADDRESS($E183,43))&lt;&gt;1,INDIRECT(ADDRESS($E183,50)),0),0), IF($F183&gt;0,IF(INDIRECT(ADDRESS($F183,43))&lt;&gt;1,INDIRECT(ADDRESS($F183,50)),0),0), IF($G183&gt;0,IF(INDIRECT(ADDRESS($G183,43))&lt;&gt;1,INDIRECT(ADDRESS($G183,50)),0),0), IF($G183&gt;0,IF(INDIRECT(ADDRESS($G183,43))&lt;&gt;1,INDIRECT(ADDRESS($G183,50)),0),0), IF($H183&gt;0,IF(INDIRECT(ADDRESS($H183,43))&lt;&gt;1,INDIRECT(ADDRESS($H183,50)),0),0), IF($I183&gt;0,IF(INDIRECT(ADDRESS($I183,43))&lt;&gt;1,INDIRECT(ADDRESS($I183,50)),0),0), IF($J183&gt;0,IF(INDIRECT(ADDRESS($J183,43))&lt;&gt;1,INDIRECT(ADDRESS($J183,50)),0),0), IF($K183&gt;0,IF(INDIRECT(ADDRESS($K183,43))&lt;&gt;1,INDIRECT(ADDRESS($K183,50)),0),0), IF($L183&gt;0,IF(INDIRECT(ADDRESS($L183,43))&lt;&gt;1,INDIRECT(ADDRESS($L183,50)),0),0), IF($M183&gt;0,IF(INDIRECT(ADDRESS($M183,43))&lt;&gt;1,INDIRECT(ADDRESS($M183,50)),0),0)), SUM(IF($C183&gt;0,IF(INDIRECT(ADDRESS($C183,43))&lt;&gt;1,INDIRECT(ADDRESS($C183,49)),0),0), IF($D183&gt;0,IF(INDIRECT(ADDRESS($D183,43))&lt;&gt;1,INDIRECT(ADDRESS($D183,49)),0),0), IF($E183&gt;0,IF(INDIRECT(ADDRESS($E183,43))&lt;&gt;1,INDIRECT(ADDRESS($E183,49)),0),0), IF($F183&gt;0,IF(INDIRECT(ADDRESS($F183,43))&lt;&gt;1,INDIRECT(ADDRESS($F183,49)),0),0), IF($G183&gt;0,IF(INDIRECT(ADDRESS($G183,43))&lt;&gt;1,INDIRECT(ADDRESS($G183,49)),0),0), IF($G183&gt;0,IF(INDIRECT(ADDRESS($G183,43))&lt;&gt;1,INDIRECT(ADDRESS($G183,49)),0),0), IF($H183&gt;0,IF(INDIRECT(ADDRESS($H183,43))&lt;&gt;1,INDIRECT(ADDRESS($H183,49)),0),0), IF($I183&gt;0,IF(INDIRECT(ADDRESS($I183,43))&lt;&gt;1,INDIRECT(ADDRESS($I183,49)),0),0), IF($J183&gt;0,IF(INDIRECT(ADDRESS($J183,43))&lt;&gt;1,INDIRECT(ADDRESS($J183,49)),0),0), IF($K183&gt;0,IF(INDIRECT(ADDRESS($K183,43))&lt;&gt;1,INDIRECT(ADDRESS($K183,49)),0),0), IF($L183&gt;0,IF(INDIRECT(ADDRESS($L183,43))&lt;&gt;1,INDIRECT(ADDRESS($L183,49)),0),0), IF($M183&gt;0,IF(INDIRECT(ADDRESS($M183,43))&lt;&gt;1,INDIRECT(ADDRESS($M183,49)),0),0))))</f>
        <v>1.7777777777777777</v>
      </c>
      <c r="CL183" s="57" cm="1">
        <f t="array" aca="1" ref="CL183" ca="1">SUM(IF($C183&gt;0,IF(INDIRECT(ADDRESS($C183,44))=1,INDIRECT(ADDRESS($C183,90)),0),0), IF($D183&gt;0,IF(INDIRECT(ADDRESS($D183,44))=1,INDIRECT(ADDRESS($D183,90)),0),0), IF($E183&gt;0,IF(INDIRECT(ADDRESS($E183,44))=1,INDIRECT(ADDRESS($E183,90)),0),0), IF($F183&gt;0,IF(INDIRECT(ADDRESS($F183,44))=1,INDIRECT(ADDRESS($F183,90)),0),0), IF($G183&gt;0,IF(INDIRECT(ADDRESS($G183,44))=1,INDIRECT(ADDRESS($G183,90)),0),0), IF($H183&gt;0,IF(INDIRECT(ADDRESS($H183,44))=1,INDIRECT(ADDRESS($H183,90)),0),0), IF($I183&gt;0,IF(INDIRECT(ADDRESS($I183,44))=1,INDIRECT(ADDRESS($I183,90)),0),0), IF($J183&gt;0,IF(INDIRECT(ADDRESS($J183,44))=1,INDIRECT(ADDRESS($J183,90)),0),0), IF($K183&gt;0,IF(INDIRECT(ADDRESS($K183,44))=1,INDIRECT(ADDRESS($K183,90)),0),0), IF($L183&gt;0,IF(INDIRECT(ADDRESS($L183,44))=1,INDIRECT(ADDRESS($L183,90)),0),0), IF($M183&gt;0,IF(INDIRECT(ADDRESS($M183,44))=1,INDIRECT(ADDRESS($M183,90)),0),0))</f>
        <v>0</v>
      </c>
      <c r="CM183" s="56">
        <f t="shared" ca="1" si="135"/>
        <v>0.73743998103559771</v>
      </c>
      <c r="CN183" s="59"/>
    </row>
    <row r="184" spans="1:92" x14ac:dyDescent="0.25">
      <c r="A184" s="52" t="s">
        <v>254</v>
      </c>
      <c r="B184" s="67">
        <v>106</v>
      </c>
      <c r="C184" s="67">
        <v>122</v>
      </c>
      <c r="D184" s="67">
        <v>123</v>
      </c>
      <c r="E184" s="67">
        <v>124</v>
      </c>
      <c r="F184" s="67"/>
      <c r="G184" s="67">
        <v>136</v>
      </c>
      <c r="H184" s="67">
        <v>136</v>
      </c>
      <c r="I184" s="67"/>
      <c r="J184" s="67"/>
      <c r="K184" s="67"/>
      <c r="L184" s="67"/>
      <c r="M184" s="67"/>
      <c r="N184" s="67">
        <f ca="1">SUM(INDIRECT(ADDRESS(B184,COLUMN())),IF(C184&gt;0,INDIRECT(ADDRESS(C184,COLUMN())),0),IF(D184&gt;0,INDIRECT(ADDRESS(D184,COLUMN())),0),IF(E184&gt;0,INDIRECT(ADDRESS(E184,COLUMN())),0),IF(F184&gt;0,INDIRECT(ADDRESS(F184,COLUMN())),0),IF(G184&gt;0,INDIRECT(ADDRESS(G184,COLUMN())),0),IF(H184&gt;0,INDIRECT(ADDRESS(H184,COLUMN())),0),IF(I184&gt;0,INDIRECT(ADDRESS(I184,COLUMN())),0),IF(J184&gt;0,INDIRECT(ADDRESS(J184,COLUMN())),0),IF(K184&gt;0,INDIRECT(ADDRESS(K184,COLUMN())),0),IF(L184&gt;0,INDIRECT(ADDRESS(L184,COLUMN())),0),IF(M184&gt;0,INDIRECT(ADDRESS(M184,COLUMN())),0))</f>
        <v>27</v>
      </c>
      <c r="O184" s="67" t="str" cm="1">
        <f t="array" aca="1" ref="O184" ca="1">INDIRECT(ADDRESS($B184,COLUMN()))</f>
        <v>Fighter</v>
      </c>
      <c r="P184" s="67" cm="1">
        <f t="array" aca="1" ref="P184" ca="1">INDIRECT(ADDRESS($B184,COLUMN()))</f>
        <v>2</v>
      </c>
      <c r="Q184" s="67" cm="1">
        <f t="array" aca="1" ref="Q184" ca="1">INDIRECT(ADDRESS($B184,COLUMN()))</f>
        <v>0</v>
      </c>
      <c r="R184" s="67" cm="1">
        <f t="array" aca="1" ref="R184" ca="1">INDIRECT(ADDRESS($B184,COLUMN()))</f>
        <v>0</v>
      </c>
      <c r="S184" s="67" cm="1">
        <f t="array" aca="1" ref="S184" ca="1">INDIRECT(ADDRESS($B184,COLUMN()))</f>
        <v>1</v>
      </c>
      <c r="T184" s="67" t="str" cm="1">
        <f t="array" aca="1" ref="T184" ca="1">INDIRECT(ADDRESS($B184,COLUMN()))</f>
        <v>1-6</v>
      </c>
      <c r="U184" s="67" cm="1">
        <f t="array" aca="1" ref="U184" ca="1">INDIRECT(ADDRESS($B184,COLUMN()))</f>
        <v>6</v>
      </c>
      <c r="V184" s="67" cm="1">
        <f t="array" aca="1" ref="V184" ca="1">INDIRECT(ADDRESS($B184,COLUMN()))</f>
        <v>0</v>
      </c>
      <c r="W184" s="67" cm="1">
        <f t="array" aca="1" ref="W184" ca="1">INDIRECT(ADDRESS($B184,COLUMN()))</f>
        <v>2</v>
      </c>
      <c r="X184" s="67" cm="1">
        <f t="array" aca="1" ref="X184" ca="1">INDIRECT(ADDRESS($B184,COLUMN()))</f>
        <v>6</v>
      </c>
      <c r="Y184" s="67" cm="1">
        <f t="array" aca="1" ref="Y184" ca="1">INDIRECT(ADDRESS($B184,COLUMN()))</f>
        <v>1</v>
      </c>
      <c r="Z184" s="67" cm="1">
        <f t="array" aca="1" ref="Z184" ca="1">INDIRECT(ADDRESS($B184,COLUMN()))</f>
        <v>4</v>
      </c>
      <c r="AA184" s="67" cm="1">
        <f t="array" aca="1" ref="AA184" ca="1">INDIRECT(ADDRESS($B184,COLUMN()))</f>
        <v>0</v>
      </c>
      <c r="AB184" s="56">
        <f t="shared" ca="1" si="121"/>
        <v>0.73013777387695378</v>
      </c>
      <c r="AC184" s="56">
        <f t="shared" ca="1" si="122"/>
        <v>0.8681252373932733</v>
      </c>
      <c r="AD184" s="56">
        <f t="shared" ca="1" si="123"/>
        <v>1.5097830215535191</v>
      </c>
      <c r="AF184" s="52"/>
      <c r="AG184" s="52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2"/>
      <c r="AU184" s="54" t="s">
        <v>117</v>
      </c>
      <c r="AV184" s="57" cm="1">
        <f t="array" aca="1" ref="AV184" ca="1">SUM(IF($C184&gt;0,IF(AND(INDIRECT(ADDRESS($C184,44))=0,INDIRECT(ADDRESS($C184,38))="UL",ISERROR(SEARCH("Rear",INDIRECT(ADDRESS($C184,33)))),ISERROR(SEARCH("Side",INDIRECT(ADDRESS($C184,33))))),INDIRECT(ADDRESS($C184,COLUMN())),0),0),IF($D184&gt;0,IF(AND(INDIRECT(ADDRESS($D184,44))=0,INDIRECT(ADDRESS($D184,38))="UL",ISERROR(SEARCH("Rear",INDIRECT(ADDRESS($D184,33)))),ISERROR(SEARCH("Side",INDIRECT(ADDRESS($D184,33))))),INDIRECT(ADDRESS($D184,COLUMN())),0),0),IF($E184&gt;0,IF(AND(INDIRECT(ADDRESS($E184,44))=0,INDIRECT(ADDRESS($E184,38))="UL",ISERROR(SEARCH("Rear",INDIRECT(ADDRESS($E184,33)))),ISERROR(SEARCH("Side",INDIRECT(ADDRESS($E184,33))))),INDIRECT(ADDRESS($E184,COLUMN())),0),0),IF($F184&gt;0,IF(AND(INDIRECT(ADDRESS($F184,44))=0,INDIRECT(ADDRESS($F184,38))="UL",ISERROR(SEARCH("Rear",INDIRECT(ADDRESS($F184,33)))),ISERROR(SEARCH("Side",INDIRECT(ADDRESS($F184,33))))),INDIRECT(ADDRESS($F184,COLUMN())),0),0),IF($G184&gt;0,IF(AND(INDIRECT(ADDRESS($G184,44))=0,INDIRECT(ADDRESS($G184,38))="UL",ISERROR(SEARCH("Rear",INDIRECT(ADDRESS($G184,33)))),ISERROR(SEARCH("Side",INDIRECT(ADDRESS($G184,33))))),INDIRECT(ADDRESS($G184,COLUMN())),0),0),IF($H184&gt;0,IF(AND(INDIRECT(ADDRESS($H184,44))=0,INDIRECT(ADDRESS($H184,38))="UL",ISERROR(SEARCH("Rear",INDIRECT(ADDRESS($H184,33)))),ISERROR(SEARCH("Side",INDIRECT(ADDRESS($H184,33))))),INDIRECT(ADDRESS($H184,COLUMN())),0),0),IF($I184&gt;0,IF(AND(INDIRECT(ADDRESS($I184,44))=0,INDIRECT(ADDRESS($I184,38))="UL",ISERROR(SEARCH("Rear",INDIRECT(ADDRESS($I184,33)))),ISERROR(SEARCH("Side",INDIRECT(ADDRESS($I184,33))))),INDIRECT(ADDRESS($I184,COLUMN())),0),0),IF($J184&gt;0,IF(AND(INDIRECT(ADDRESS($J184,44))=0,INDIRECT(ADDRESS($J184,38))="UL",ISERROR(SEARCH("Rear",INDIRECT(ADDRESS($J184,33)))),ISERROR(SEARCH("Side",INDIRECT(ADDRESS($J184,33))))),INDIRECT(ADDRESS($J184,COLUMN())),0),0),IF($K184&gt;0,IF(AND(INDIRECT(ADDRESS($K184,44))=0,INDIRECT(ADDRESS($K184,38))="UL",ISERROR(SEARCH("Rear",INDIRECT(ADDRESS($K184,33)))),ISERROR(SEARCH("Side",INDIRECT(ADDRESS($K184,33))))),INDIRECT(ADDRESS($K184,COLUMN())),0),0),IF($L184&gt;0,IF(AND(INDIRECT(ADDRESS($L184,44))=0,INDIRECT(ADDRESS($L184,38))="UL",ISERROR(SEARCH("Rear",INDIRECT(ADDRESS($L184,33)))),ISERROR(SEARCH("Side",INDIRECT(ADDRESS($L184,33))))),INDIRECT(ADDRESS($L184,COLUMN())),0),0),IF($M184&gt;0,IF(AND(INDIRECT(ADDRESS($M184,44))=0,INDIRECT(ADDRESS($M184,38))="UL",ISERROR(SEARCH("Rear",INDIRECT(ADDRESS($M184,33)))),ISERROR(SEARCH("Side",INDIRECT(ADDRESS($M184,33))))),INDIRECT(ADDRESS($M184,COLUMN())),0),0))</f>
        <v>0.44444444444444442</v>
      </c>
      <c r="AW184" s="57" cm="1">
        <f t="array" aca="1" ref="AW184" ca="1">SUM(IF($C184&gt;0,IF(AND(INDIRECT(ADDRESS($C184,44))=0,INDIRECT(ADDRESS($C184,38))="UL",ISERROR(SEARCH("Rear",INDIRECT(ADDRESS($C184,33)))),ISERROR(SEARCH("Side",INDIRECT(ADDRESS($C184,33))))),INDIRECT(ADDRESS($C184,COLUMN())),0),0),IF($D184&gt;0,IF(AND(INDIRECT(ADDRESS($D184,44))=0,INDIRECT(ADDRESS($D184,38))="UL",ISERROR(SEARCH("Rear",INDIRECT(ADDRESS($D184,33)))),ISERROR(SEARCH("Side",INDIRECT(ADDRESS($D184,33))))),INDIRECT(ADDRESS($D184,COLUMN())),0),0),IF($E184&gt;0,IF(AND(INDIRECT(ADDRESS($E184,44))=0,INDIRECT(ADDRESS($E184,38))="UL",ISERROR(SEARCH("Rear",INDIRECT(ADDRESS($E184,33)))),ISERROR(SEARCH("Side",INDIRECT(ADDRESS($E184,33))))),INDIRECT(ADDRESS($E184,COLUMN())),0),0),IF($F184&gt;0,IF(AND(INDIRECT(ADDRESS($F184,44))=0,INDIRECT(ADDRESS($F184,38))="UL",ISERROR(SEARCH("Rear",INDIRECT(ADDRESS($F184,33)))),ISERROR(SEARCH("Side",INDIRECT(ADDRESS($F184,33))))),INDIRECT(ADDRESS($F184,COLUMN())),0),0),IF($G184&gt;0,IF(AND(INDIRECT(ADDRESS($G184,44))=0,INDIRECT(ADDRESS($G184,38))="UL",ISERROR(SEARCH("Rear",INDIRECT(ADDRESS($G184,33)))),ISERROR(SEARCH("Side",INDIRECT(ADDRESS($G184,33))))),INDIRECT(ADDRESS($G184,COLUMN())),0),0),IF($H184&gt;0,IF(AND(INDIRECT(ADDRESS($H184,44))=0,INDIRECT(ADDRESS($H184,38))="UL",ISERROR(SEARCH("Rear",INDIRECT(ADDRESS($H184,33)))),ISERROR(SEARCH("Side",INDIRECT(ADDRESS($H184,33))))),INDIRECT(ADDRESS($H184,COLUMN())),0),0),IF($I184&gt;0,IF(AND(INDIRECT(ADDRESS($I184,44))=0,INDIRECT(ADDRESS($I184,38))="UL",ISERROR(SEARCH("Rear",INDIRECT(ADDRESS($I184,33)))),ISERROR(SEARCH("Side",INDIRECT(ADDRESS($I184,33))))),INDIRECT(ADDRESS($I184,COLUMN())),0),0),IF($J184&gt;0,IF(AND(INDIRECT(ADDRESS($J184,44))=0,INDIRECT(ADDRESS($J184,38))="UL",ISERROR(SEARCH("Rear",INDIRECT(ADDRESS($J184,33)))),ISERROR(SEARCH("Side",INDIRECT(ADDRESS($J184,33))))),INDIRECT(ADDRESS($J184,COLUMN())),0),0),IF($K184&gt;0,IF(AND(INDIRECT(ADDRESS($K184,44))=0,INDIRECT(ADDRESS($K184,38))="UL",ISERROR(SEARCH("Rear",INDIRECT(ADDRESS($K184,33)))),ISERROR(SEARCH("Side",INDIRECT(ADDRESS($K184,33))))),INDIRECT(ADDRESS($K184,COLUMN())),0),0),IF($L184&gt;0,IF(AND(INDIRECT(ADDRESS($L184,44))=0,INDIRECT(ADDRESS($L184,38))="UL",ISERROR(SEARCH("Rear",INDIRECT(ADDRESS($L184,33)))),ISERROR(SEARCH("Side",INDIRECT(ADDRESS($L184,33))))),INDIRECT(ADDRESS($L184,COLUMN())),0),0),IF($M184&gt;0,IF(AND(INDIRECT(ADDRESS($M184,44))=0,INDIRECT(ADDRESS($M184,38))="UL",ISERROR(SEARCH("Rear",INDIRECT(ADDRESS($M184,33)))),ISERROR(SEARCH("Side",INDIRECT(ADDRESS($M184,33))))),INDIRECT(ADDRESS($M184,COLUMN())),0),0))</f>
        <v>1.7777777777777777</v>
      </c>
      <c r="AX184" s="57" cm="1">
        <f t="array" aca="1" ref="AX184" ca="1">SUM(IF($C184&gt;0,IF(AND(INDIRECT(ADDRESS($C184,44))=0,INDIRECT(ADDRESS($C184,38))="UL",ISERROR(SEARCH("Rear",INDIRECT(ADDRESS($C184,33)))),ISERROR(SEARCH("Side",INDIRECT(ADDRESS($C184,33))))),INDIRECT(ADDRESS($C184,COLUMN())),0),0),IF($D184&gt;0,IF(AND(INDIRECT(ADDRESS($D184,44))=0,INDIRECT(ADDRESS($D184,38))="UL",ISERROR(SEARCH("Rear",INDIRECT(ADDRESS($D184,33)))),ISERROR(SEARCH("Side",INDIRECT(ADDRESS($D184,33))))),INDIRECT(ADDRESS($D184,COLUMN())),0),0),IF($E184&gt;0,IF(AND(INDIRECT(ADDRESS($E184,44))=0,INDIRECT(ADDRESS($E184,38))="UL",ISERROR(SEARCH("Rear",INDIRECT(ADDRESS($E184,33)))),ISERROR(SEARCH("Side",INDIRECT(ADDRESS($E184,33))))),INDIRECT(ADDRESS($E184,COLUMN())),0),0),IF($F184&gt;0,IF(AND(INDIRECT(ADDRESS($F184,44))=0,INDIRECT(ADDRESS($F184,38))="UL",ISERROR(SEARCH("Rear",INDIRECT(ADDRESS($F184,33)))),ISERROR(SEARCH("Side",INDIRECT(ADDRESS($F184,33))))),INDIRECT(ADDRESS($F184,COLUMN())),0),0),IF($G184&gt;0,IF(AND(INDIRECT(ADDRESS($G184,44))=0,INDIRECT(ADDRESS($G184,38))="UL",ISERROR(SEARCH("Rear",INDIRECT(ADDRESS($G184,33)))),ISERROR(SEARCH("Side",INDIRECT(ADDRESS($G184,33))))),INDIRECT(ADDRESS($G184,COLUMN())),0),0),IF($H184&gt;0,IF(AND(INDIRECT(ADDRESS($H184,44))=0,INDIRECT(ADDRESS($H184,38))="UL",ISERROR(SEARCH("Rear",INDIRECT(ADDRESS($H184,33)))),ISERROR(SEARCH("Side",INDIRECT(ADDRESS($H184,33))))),INDIRECT(ADDRESS($H184,COLUMN())),0),0),IF($I184&gt;0,IF(AND(INDIRECT(ADDRESS($I184,44))=0,INDIRECT(ADDRESS($I184,38))="UL",ISERROR(SEARCH("Rear",INDIRECT(ADDRESS($I184,33)))),ISERROR(SEARCH("Side",INDIRECT(ADDRESS($I184,33))))),INDIRECT(ADDRESS($I184,COLUMN())),0),0),IF($J184&gt;0,IF(AND(INDIRECT(ADDRESS($J184,44))=0,INDIRECT(ADDRESS($J184,38))="UL",ISERROR(SEARCH("Rear",INDIRECT(ADDRESS($J184,33)))),ISERROR(SEARCH("Side",INDIRECT(ADDRESS($J184,33))))),INDIRECT(ADDRESS($J184,COLUMN())),0),0),IF($K184&gt;0,IF(AND(INDIRECT(ADDRESS($K184,44))=0,INDIRECT(ADDRESS($K184,38))="UL",ISERROR(SEARCH("Rear",INDIRECT(ADDRESS($K184,33)))),ISERROR(SEARCH("Side",INDIRECT(ADDRESS($K184,33))))),INDIRECT(ADDRESS($K184,COLUMN())),0),0),IF($L184&gt;0,IF(AND(INDIRECT(ADDRESS($L184,44))=0,INDIRECT(ADDRESS($L184,38))="UL",ISERROR(SEARCH("Rear",INDIRECT(ADDRESS($L184,33)))),ISERROR(SEARCH("Side",INDIRECT(ADDRESS($L184,33))))),INDIRECT(ADDRESS($L184,COLUMN())),0),0),IF($M184&gt;0,IF(AND(INDIRECT(ADDRESS($M184,44))=0,INDIRECT(ADDRESS($M184,38))="UL",ISERROR(SEARCH("Rear",INDIRECT(ADDRESS($M184,33)))),ISERROR(SEARCH("Side",INDIRECT(ADDRESS($M184,33))))),INDIRECT(ADDRESS($M184,COLUMN())),0),0))</f>
        <v>0.33333333333333331</v>
      </c>
      <c r="AY184" s="58">
        <f t="shared" ca="1" si="124"/>
        <v>1.7777777777777777</v>
      </c>
      <c r="AZ184" s="58">
        <f t="shared" ca="1" si="125"/>
        <v>0.85185185185185197</v>
      </c>
      <c r="BA184" s="58" cm="1">
        <f t="array" aca="1" ref="BA184" ca="1">SUM(IF($C184&gt;0,IF(AND(INDIRECT(ADDRESS($C184,44))=0,INDIRECT(ADDRESS($C184,38))="UL"),INDIRECT(ADDRESS($C184,COLUMN())),0),0),IF($D184&gt;0,IF(AND(INDIRECT(ADDRESS($D184,44))=0,INDIRECT(ADDRESS($D184,38))="UL"),INDIRECT(ADDRESS($D184,COLUMN())),0),0),IF($E184&gt;0,IF(AND(INDIRECT(ADDRESS($E184,44))=0,INDIRECT(ADDRESS($E184,38))="UL"),INDIRECT(ADDRESS($E184,COLUMN())),0),0),IF($F184&gt;0,IF(AND(INDIRECT(ADDRESS($F184,44))=0,INDIRECT(ADDRESS($F184,38))="UL"),INDIRECT(ADDRESS($F184,COLUMN())),0),0),IF($G184&gt;0,IF(AND(INDIRECT(ADDRESS($G184,44))=0,INDIRECT(ADDRESS($G184,38))="UL"),INDIRECT(ADDRESS($G184,COLUMN())),0),0),IF($H184&gt;0,IF(AND(INDIRECT(ADDRESS($H184,44))=0,INDIRECT(ADDRESS($H184,38))="UL"),INDIRECT(ADDRESS($H184,COLUMN())),0),0),IF($I184&gt;0,IF(AND(INDIRECT(ADDRESS($I184,44))=0,INDIRECT(ADDRESS($I184,38))="UL"),INDIRECT(ADDRESS($I184,COLUMN())),0),0),IF($J184&gt;0,IF(AND(INDIRECT(ADDRESS($J184,44))=0,INDIRECT(ADDRESS($J184,38))="UL"),INDIRECT(ADDRESS($J184,COLUMN())),0),0),IF($K184&gt;0,IF(AND(INDIRECT(ADDRESS($K184,44))=0,INDIRECT(ADDRESS($K184,38))="UL"),INDIRECT(ADDRESS($K184,COLUMN())),0),0),IF($L184&gt;0,IF(AND(INDIRECT(ADDRESS($L184,44))=0,INDIRECT(ADDRESS($L184,38))="UL"),INDIRECT(ADDRESS($L184,COLUMN())),0),0),IF($M184&gt;0,IF(AND(INDIRECT(ADDRESS($M184,44))=0,INDIRECT(ADDRESS($M184,38))="UL"),INDIRECT(ADDRESS($M184,COLUMN())),0),0))</f>
        <v>0.54589065255731917</v>
      </c>
      <c r="BB184" s="58" cm="1">
        <f t="array" aca="1" ref="BB184" ca="1">SUM(IF($C184&gt;0,IF(AND(INDIRECT(ADDRESS($C184,44))=0,INDIRECT(ADDRESS($C184,38))="UL"),INDIRECT(ADDRESS($C184,COLUMN())),0),0),IF($D184&gt;0,IF(AND(INDIRECT(ADDRESS($D184,44))=0,INDIRECT(ADDRESS($D184,38))="UL"),INDIRECT(ADDRESS($D184,COLUMN())),0),0),IF($E184&gt;0,IF(AND(INDIRECT(ADDRESS($E184,44))=0,INDIRECT(ADDRESS($E184,38))="UL"),INDIRECT(ADDRESS($E184,COLUMN())),0),0),IF($F184&gt;0,IF(AND(INDIRECT(ADDRESS($F184,44))=0,INDIRECT(ADDRESS($F184,38))="UL"),INDIRECT(ADDRESS($F184,COLUMN())),0),0),IF($G184&gt;0,IF(AND(INDIRECT(ADDRESS($G184,44))=0,INDIRECT(ADDRESS($G184,38))="UL"),INDIRECT(ADDRESS($G184,COLUMN())),0),0),IF($H184&gt;0,IF(AND(INDIRECT(ADDRESS($H184,44))=0,INDIRECT(ADDRESS($H184,38))="UL"),INDIRECT(ADDRESS($H184,COLUMN())),0),0),IF($I184&gt;0,IF(AND(INDIRECT(ADDRESS($I184,44))=0,INDIRECT(ADDRESS($I184,38))="UL"),INDIRECT(ADDRESS($I184,COLUMN())),0),0),IF($J184&gt;0,IF(AND(INDIRECT(ADDRESS($J184,44))=0,INDIRECT(ADDRESS($J184,38))="UL"),INDIRECT(ADDRESS($J184,COLUMN())),0),0),IF($K184&gt;0,IF(AND(INDIRECT(ADDRESS($K184,44))=0,INDIRECT(ADDRESS($K184,38))="UL"),INDIRECT(ADDRESS($K184,COLUMN())),0),0),IF($L184&gt;0,IF(AND(INDIRECT(ADDRESS($L184,44))=0,INDIRECT(ADDRESS($L184,38))="UL"),INDIRECT(ADDRESS($L184,COLUMN())),0),0),IF($M184&gt;0,IF(AND(INDIRECT(ADDRESS($M184,44))=0,INDIRECT(ADDRESS($M184,38))="UL"),INDIRECT(ADDRESS($M184,COLUMN())),0),0))</f>
        <v>0.19033509700176365</v>
      </c>
      <c r="BC184" s="58" cm="1">
        <f t="array" aca="1" ref="BC184" ca="1">SUM(IF($C184&gt;0,IF(AND(INDIRECT(ADDRESS($C184,44))=0,INDIRECT(ADDRESS($C184,38))="UL"),INDIRECT(ADDRESS($C184,COLUMN())),0),0),IF($D184&gt;0,IF(AND(INDIRECT(ADDRESS($D184,44))=0,INDIRECT(ADDRESS($D184,38))="UL"),INDIRECT(ADDRESS($D184,COLUMN())),0),0),IF($E184&gt;0,IF(AND(INDIRECT(ADDRESS($E184,44))=0,INDIRECT(ADDRESS($E184,38))="UL"),INDIRECT(ADDRESS($E184,COLUMN())),0),0),IF($F184&gt;0,IF(AND(INDIRECT(ADDRESS($F184,44))=0,INDIRECT(ADDRESS($F184,38))="UL"),INDIRECT(ADDRESS($F184,COLUMN())),0),0),IF($G184&gt;0,IF(AND(INDIRECT(ADDRESS($G184,44))=0,INDIRECT(ADDRESS($G184,38))="UL"),INDIRECT(ADDRESS($G184,COLUMN())),0),0),IF($H184&gt;0,IF(AND(INDIRECT(ADDRESS($H184,44))=0,INDIRECT(ADDRESS($H184,38))="UL"),INDIRECT(ADDRESS($H184,COLUMN())),0),0),IF($I184&gt;0,IF(AND(INDIRECT(ADDRESS($I184,44))=0,INDIRECT(ADDRESS($I184,38))="UL"),INDIRECT(ADDRESS($I184,COLUMN())),0),0),IF($J184&gt;0,IF(AND(INDIRECT(ADDRESS($J184,44))=0,INDIRECT(ADDRESS($J184,38))="UL"),INDIRECT(ADDRESS($J184,COLUMN())),0),0),IF($K184&gt;0,IF(AND(INDIRECT(ADDRESS($K184,44))=0,INDIRECT(ADDRESS($K184,38))="UL"),INDIRECT(ADDRESS($K184,COLUMN())),0),0),IF($L184&gt;0,IF(AND(INDIRECT(ADDRESS($L184,44))=0,INDIRECT(ADDRESS($L184,38))="UL"),INDIRECT(ADDRESS($L184,COLUMN())),0),0),IF($M184&gt;0,IF(AND(INDIRECT(ADDRESS($M184,44))=0,INDIRECT(ADDRESS($M184,38))="UL"),INDIRECT(ADDRESS($M184,COLUMN())),0),0))</f>
        <v>0.16437389770723104</v>
      </c>
      <c r="BD184" s="58" cm="1">
        <f t="array" aca="1" ref="BD184" ca="1">SUM(IF($C184&gt;0,IF(AND(INDIRECT(ADDRESS($C184,44))=0,INDIRECT(ADDRESS($C184,38))="UL"),INDIRECT(ADDRESS($C184,COLUMN())),0),0),IF($D184&gt;0,IF(AND(INDIRECT(ADDRESS($D184,44))=0,INDIRECT(ADDRESS($D184,38))="UL"),INDIRECT(ADDRESS($D184,COLUMN())),0),0),IF($E184&gt;0,IF(AND(INDIRECT(ADDRESS($E184,44))=0,INDIRECT(ADDRESS($E184,38))="UL"),INDIRECT(ADDRESS($E184,COLUMN())),0),0),IF($F184&gt;0,IF(AND(INDIRECT(ADDRESS($F184,44))=0,INDIRECT(ADDRESS($F184,38))="UL"),INDIRECT(ADDRESS($F184,COLUMN())),0),0),IF($G184&gt;0,IF(AND(INDIRECT(ADDRESS($G184,44))=0,INDIRECT(ADDRESS($G184,38))="UL"),INDIRECT(ADDRESS($G184,COLUMN())),0),0),IF($H184&gt;0,IF(AND(INDIRECT(ADDRESS($H184,44))=0,INDIRECT(ADDRESS($H184,38))="UL"),INDIRECT(ADDRESS($H184,COLUMN())),0),0),IF($I184&gt;0,IF(AND(INDIRECT(ADDRESS($I184,44))=0,INDIRECT(ADDRESS($I184,38))="UL"),INDIRECT(ADDRESS($I184,COLUMN())),0),0),IF($J184&gt;0,IF(AND(INDIRECT(ADDRESS($J184,44))=0,INDIRECT(ADDRESS($J184,38))="UL"),INDIRECT(ADDRESS($J184,COLUMN())),0),0),IF($K184&gt;0,IF(AND(INDIRECT(ADDRESS($K184,44))=0,INDIRECT(ADDRESS($K184,38))="UL"),INDIRECT(ADDRESS($K184,COLUMN())),0),0),IF($L184&gt;0,IF(AND(INDIRECT(ADDRESS($L184,44))=0,INDIRECT(ADDRESS($L184,38))="UL"),INDIRECT(ADDRESS($L184,COLUMN())),0),0),IF($M184&gt;0,IF(AND(INDIRECT(ADDRESS($M184,44))=0,INDIRECT(ADDRESS($M184,38))="UL"),INDIRECT(ADDRESS($M184,COLUMN())),0),0))</f>
        <v>0.56677248677248671</v>
      </c>
      <c r="BE184" s="57">
        <f t="shared" ca="1" si="126"/>
        <v>0.16437389770723104</v>
      </c>
      <c r="BF184" s="57" cm="1">
        <f t="array" aca="1" ref="BF184" ca="1">SUM(IF($C184&gt;0,IF(INDIRECT(ADDRESS($C184,45))=1,INDIRECT(ADDRESS($C184,52))*INDIRECT(ADDRESS($C184,42))/5,0),0), IF($D184&gt;0,IF(INDIRECT(ADDRESS($D184,45))=1,INDIRECT(ADDRESS($D184,52))*INDIRECT(ADDRESS($D184,42))/5,0),0), IF($E184&gt;0,IF(INDIRECT(ADDRESS($E184,45))=1,INDIRECT(ADDRESS($E184,52))*INDIRECT(ADDRESS($E184,42))/5,0),0), IF($F184&gt;0,IF(INDIRECT(ADDRESS($F184,45))=1,INDIRECT(ADDRESS($F184,52))*INDIRECT(ADDRESS($F184,42))/5,0),0), IF($G184&gt;0,IF(INDIRECT(ADDRESS($G184,45))=1,INDIRECT(ADDRESS($G184,52))*INDIRECT(ADDRESS($G184,42))/5,0),0), IF($H184&gt;0,IF(INDIRECT(ADDRESS($H184,45))=1,INDIRECT(ADDRESS($H184,52))*INDIRECT(ADDRESS($H184,42))/5,0),0)
)*$BF$296/100</f>
        <v>3.7037037037037034E-3</v>
      </c>
      <c r="BG184" s="19">
        <v>1</v>
      </c>
      <c r="BH184" s="57" cm="1">
        <f t="array" aca="1" ref="BH184" ca="1">SUM(IF($C184&gt;0,IF(AND(INDIRECT(ADDRESS($C184,44))=0,INDIRECT(ADDRESS($C184,38))&lt;&gt;"UL"),INDIRECT(ADDRESS($C184,COLUMN()-12)),0),0), IF($D184&gt;0,IF(AND(INDIRECT(ADDRESS($D184,44))=0,INDIRECT(ADDRESS($D184,38))&lt;&gt;"UL"),INDIRECT(ADDRESS($D184,COLUMN()-12)),0),0), IF($E184&gt;0,IF(AND(INDIRECT(ADDRESS($E184,44))=0,INDIRECT(ADDRESS($E184,38))&lt;&gt;"UL"),INDIRECT(ADDRESS($E184,COLUMN()-12)),0),0), IF($F184&gt;0,IF(AND(INDIRECT(ADDRESS($F184,44))=0,INDIRECT(ADDRESS($F184,38))&lt;&gt;"UL"),INDIRECT(ADDRESS($F184,COLUMN()-12)),0),0), IF($G184&gt;0,IF(AND(INDIRECT(ADDRESS($G184,44))=0,INDIRECT(ADDRESS($G184,38))&lt;&gt;"UL"),INDIRECT(ADDRESS($G184,COLUMN()-12)),0),0), IF($H184&gt;0,IF(AND(INDIRECT(ADDRESS($H184,44))=0,INDIRECT(ADDRESS($H184,38))&lt;&gt;"UL"),INDIRECT(ADDRESS($H184,COLUMN()-12)),0),0), IF($I184&gt;0,IF(AND(INDIRECT(ADDRESS($I184,44))=0,INDIRECT(ADDRESS($I184,38))&lt;&gt;"UL"),INDIRECT(ADDRESS($I184,COLUMN()-12)),0),0), IF($J184&gt;0,IF(AND(INDIRECT(ADDRESS($J184,44))=0,INDIRECT(ADDRESS($J184,38))&lt;&gt;"UL"),INDIRECT(ADDRESS($J184,COLUMN()-12)),0),0), IF($K184&gt;0,IF(AND(INDIRECT(ADDRESS($K184,44))=0,INDIRECT(ADDRESS($K184,38))&lt;&gt;"UL"),INDIRECT(ADDRESS($K184,COLUMN()-12)),0),0), IF($L184&gt;0,IF(AND(INDIRECT(ADDRESS($L184,44))=0,INDIRECT(ADDRESS($L184,38))&lt;&gt;"UL"),INDIRECT(ADDRESS($L184,COLUMN()-12)),0),0), IF($M184&gt;0,IF(AND(INDIRECT(ADDRESS($M184,44))=0,INDIRECT(ADDRESS($M184,38))&lt;&gt;"UL"),INDIRECT(ADDRESS($M184,COLUMN()-12)),0),0))</f>
        <v>0</v>
      </c>
      <c r="BI184" s="57" cm="1">
        <f t="array" aca="1" ref="BI184" ca="1">SUM(IF($C184&gt;0,IF(AND(INDIRECT(ADDRESS($C184,44))=0,INDIRECT(ADDRESS($C184,38))&lt;&gt;"UL"),INDIRECT(ADDRESS($C184,COLUMN()-12)),0),0), IF($D184&gt;0,IF(AND(INDIRECT(ADDRESS($D184,44))=0,INDIRECT(ADDRESS($D184,38))&lt;&gt;"UL"),INDIRECT(ADDRESS($D184,COLUMN()-12)),0),0), IF($E184&gt;0,IF(AND(INDIRECT(ADDRESS($E184,44))=0,INDIRECT(ADDRESS($E184,38))&lt;&gt;"UL"),INDIRECT(ADDRESS($E184,COLUMN()-12)),0),0), IF($F184&gt;0,IF(AND(INDIRECT(ADDRESS($F184,44))=0,INDIRECT(ADDRESS($F184,38))&lt;&gt;"UL"),INDIRECT(ADDRESS($F184,COLUMN()-12)),0),0), IF($G184&gt;0,IF(AND(INDIRECT(ADDRESS($G184,44))=0,INDIRECT(ADDRESS($G184,38))&lt;&gt;"UL"),INDIRECT(ADDRESS($G184,COLUMN()-12)),0),0), IF($H184&gt;0,IF(AND(INDIRECT(ADDRESS($H184,44))=0,INDIRECT(ADDRESS($H184,38))&lt;&gt;"UL"),INDIRECT(ADDRESS($H184,COLUMN()-12)),0),0), IF($I184&gt;0,IF(AND(INDIRECT(ADDRESS($I184,44))=0,INDIRECT(ADDRESS($I184,38))&lt;&gt;"UL"),INDIRECT(ADDRESS($I184,COLUMN()-12)),0),0), IF($J184&gt;0,IF(AND(INDIRECT(ADDRESS($J184,44))=0,INDIRECT(ADDRESS($J184,38))&lt;&gt;"UL"),INDIRECT(ADDRESS($J184,COLUMN()-12)),0),0), IF($K184&gt;0,IF(AND(INDIRECT(ADDRESS($K184,44))=0,INDIRECT(ADDRESS($K184,38))&lt;&gt;"UL"),INDIRECT(ADDRESS($K184,COLUMN()-12)),0),0), IF($L184&gt;0,IF(AND(INDIRECT(ADDRESS($L184,44))=0,INDIRECT(ADDRESS($L184,38))&lt;&gt;"UL"),INDIRECT(ADDRESS($L184,COLUMN()-12)),0),0), IF($M184&gt;0,IF(AND(INDIRECT(ADDRESS($M184,44))=0,INDIRECT(ADDRESS($M184,38))&lt;&gt;"UL"),INDIRECT(ADDRESS($M184,COLUMN()-12)),0),0))</f>
        <v>1.1111111111111109</v>
      </c>
      <c r="BJ184" s="57" cm="1">
        <f t="array" aca="1" ref="BJ184" ca="1">SUM(IF($C184&gt;0,IF(AND(INDIRECT(ADDRESS($C184,44))=0,INDIRECT(ADDRESS($C184,38))&lt;&gt;"UL"),INDIRECT(ADDRESS($C184,COLUMN()-12)),0),0), IF($D184&gt;0,IF(AND(INDIRECT(ADDRESS($D184,44))=0,INDIRECT(ADDRESS($D184,38))&lt;&gt;"UL"),INDIRECT(ADDRESS($D184,COLUMN()-12)),0),0), IF($E184&gt;0,IF(AND(INDIRECT(ADDRESS($E184,44))=0,INDIRECT(ADDRESS($E184,38))&lt;&gt;"UL"),INDIRECT(ADDRESS($E184,COLUMN()-12)),0),0), IF($F184&gt;0,IF(AND(INDIRECT(ADDRESS($F184,44))=0,INDIRECT(ADDRESS($F184,38))&lt;&gt;"UL"),INDIRECT(ADDRESS($F184,COLUMN()-12)),0),0), IF($G184&gt;0,IF(AND(INDIRECT(ADDRESS($G184,44))=0,INDIRECT(ADDRESS($G184,38))&lt;&gt;"UL"),INDIRECT(ADDRESS($G184,COLUMN()-12)),0),0), IF($H184&gt;0,IF(AND(INDIRECT(ADDRESS($H184,44))=0,INDIRECT(ADDRESS($H184,38))&lt;&gt;"UL"),INDIRECT(ADDRESS($H184,COLUMN()-12)),0),0), IF($I184&gt;0,IF(AND(INDIRECT(ADDRESS($I184,44))=0,INDIRECT(ADDRESS($I184,38))&lt;&gt;"UL"),INDIRECT(ADDRESS($I184,COLUMN()-12)),0),0), IF($J184&gt;0,IF(AND(INDIRECT(ADDRESS($J184,44))=0,INDIRECT(ADDRESS($J184,38))&lt;&gt;"UL"),INDIRECT(ADDRESS($J184,COLUMN()-12)),0),0), IF($K184&gt;0,IF(AND(INDIRECT(ADDRESS($K184,44))=0,INDIRECT(ADDRESS($K184,38))&lt;&gt;"UL"),INDIRECT(ADDRESS($K184,COLUMN()-12)),0),0), IF($L184&gt;0,IF(AND(INDIRECT(ADDRESS($L184,44))=0,INDIRECT(ADDRESS($L184,38))&lt;&gt;"UL"),INDIRECT(ADDRESS($L184,COLUMN()-12)),0),0), IF($M184&gt;0,IF(AND(INDIRECT(ADDRESS($M184,44))=0,INDIRECT(ADDRESS($M184,38))&lt;&gt;"UL"),INDIRECT(ADDRESS($M184,COLUMN()-12)),0),0))</f>
        <v>1.1111111111111109</v>
      </c>
      <c r="BK184" s="57">
        <f t="shared" ca="1" si="127"/>
        <v>1.1111111111111109</v>
      </c>
      <c r="BL184" s="58">
        <f t="shared" ca="1" si="128"/>
        <v>0.74074074074074059</v>
      </c>
      <c r="BM184" s="57" cm="1">
        <f t="array" aca="1" ref="BM184" ca="1">SUM(IF($C184&gt;0,IF(AND(INDIRECT(ADDRESS($C184,44))=0,INDIRECT(ADDRESS($C184,38))&lt;&gt;"UL"),INDIRECT(ADDRESS($C184,COLUMN()-12)),0),0), IF($D184&gt;0,IF(AND(INDIRECT(ADDRESS($D184,44))=0,INDIRECT(ADDRESS($D184,38))&lt;&gt;"UL"),INDIRECT(ADDRESS($D184,COLUMN()-12)),0),0), IF($E184&gt;0,IF(AND(INDIRECT(ADDRESS($E184,44))=0,INDIRECT(ADDRESS($E184,38))&lt;&gt;"UL"),INDIRECT(ADDRESS($E184,COLUMN()-12)),0),0), IF($F184&gt;0,IF(AND(INDIRECT(ADDRESS($F184,44))=0,INDIRECT(ADDRESS($F184,38))&lt;&gt;"UL"),INDIRECT(ADDRESS($F184,COLUMN()-12)),0),0), IF($G184&gt;0,IF(AND(INDIRECT(ADDRESS($G184,44))=0,INDIRECT(ADDRESS($G184,38))&lt;&gt;"UL"),INDIRECT(ADDRESS($G184,COLUMN()-12)),0),0), IF($H184&gt;0,IF(AND(INDIRECT(ADDRESS($H184,44))=0,INDIRECT(ADDRESS($H184,38))&lt;&gt;"UL"),INDIRECT(ADDRESS($H184,COLUMN()-12)),0),0), IF($I184&gt;0,IF(AND(INDIRECT(ADDRESS($I184,44))=0,INDIRECT(ADDRESS($I184,38))&lt;&gt;"UL"),INDIRECT(ADDRESS($I184,COLUMN()-12)),0),0), IF($J184&gt;0,IF(AND(INDIRECT(ADDRESS($J184,44))=0,INDIRECT(ADDRESS($J184,38))&lt;&gt;"UL"),INDIRECT(ADDRESS($J184,COLUMN()-12)),0),0), IF($K184&gt;0,IF(AND(INDIRECT(ADDRESS($K184,44))=0,INDIRECT(ADDRESS($K184,38))&lt;&gt;"UL"),INDIRECT(ADDRESS($K184,COLUMN()-11)),0),0), IF($L184&gt;0,IF(AND(INDIRECT(ADDRESS($L184,44))=0,INDIRECT(ADDRESS($L184,38))&lt;&gt;"UL"),INDIRECT(ADDRESS($L184,COLUMN()-11)),0),0), IF($M184&gt;0,IF(AND(INDIRECT(ADDRESS($M184,44))=0,INDIRECT(ADDRESS($M184,38))&lt;&gt;"UL"),INDIRECT(ADDRESS($M184,COLUMN()-11)),0),0))</f>
        <v>0.44444444444444436</v>
      </c>
      <c r="BN184" s="57" cm="1">
        <f t="array" aca="1" ref="BN184" ca="1">SUM(IF($C184&gt;0,IF(AND(INDIRECT(ADDRESS($C184,44))=0,INDIRECT(ADDRESS($C184,38))&lt;&gt;"UL"),INDIRECT(ADDRESS($C184,COLUMN()-12)),0),0), IF($D184&gt;0,IF(AND(INDIRECT(ADDRESS($D184,44))=0,INDIRECT(ADDRESS($D184,38))&lt;&gt;"UL"),INDIRECT(ADDRESS($D184,COLUMN()-12)),0),0), IF($E184&gt;0,IF(AND(INDIRECT(ADDRESS($E184,44))=0,INDIRECT(ADDRESS($E184,38))&lt;&gt;"UL"),INDIRECT(ADDRESS($E184,COLUMN()-12)),0),0), IF($F184&gt;0,IF(AND(INDIRECT(ADDRESS($F184,44))=0,INDIRECT(ADDRESS($F184,38))&lt;&gt;"UL"),INDIRECT(ADDRESS($F184,COLUMN()-12)),0),0), IF($G184&gt;0,IF(AND(INDIRECT(ADDRESS($G184,44))=0,INDIRECT(ADDRESS($G184,38))&lt;&gt;"UL"),INDIRECT(ADDRESS($G184,COLUMN()-12)),0),0), IF($H184&gt;0,IF(AND(INDIRECT(ADDRESS($H184,44))=0,INDIRECT(ADDRESS($H184,38))&lt;&gt;"UL"),INDIRECT(ADDRESS($H184,COLUMN()-12)),0),0), IF($I184&gt;0,IF(AND(INDIRECT(ADDRESS($I184,44))=0,INDIRECT(ADDRESS($I184,38))&lt;&gt;"UL"),INDIRECT(ADDRESS($I184,COLUMN()-12)),0),0), IF($J184&gt;0,IF(AND(INDIRECT(ADDRESS($J184,44))=0,INDIRECT(ADDRESS($J184,38))&lt;&gt;"UL"),INDIRECT(ADDRESS($J184,COLUMN()-12)),0),0), IF($K184&gt;0,IF(AND(INDIRECT(ADDRESS($K184,44))=0,INDIRECT(ADDRESS($K184,38))&lt;&gt;"UL"),INDIRECT(ADDRESS($K184,COLUMN()-11)),0),0), IF($L184&gt;0,IF(AND(INDIRECT(ADDRESS($L184,44))=0,INDIRECT(ADDRESS($L184,38))&lt;&gt;"UL"),INDIRECT(ADDRESS($L184,COLUMN()-11)),0),0), IF($M184&gt;0,IF(AND(INDIRECT(ADDRESS($M184,44))=0,INDIRECT(ADDRESS($M184,38))&lt;&gt;"UL"),INDIRECT(ADDRESS($M184,COLUMN()-11)),0),0))</f>
        <v>0.14814814814814811</v>
      </c>
      <c r="BO184" s="57" cm="1">
        <f t="array" aca="1" ref="BO184" ca="1">SUM(IF($C184&gt;0,IF(AND(INDIRECT(ADDRESS($C184,44))=0,INDIRECT(ADDRESS($C184,38))&lt;&gt;"UL"),INDIRECT(ADDRESS($C184,COLUMN()-12)),0),0), IF($D184&gt;0,IF(AND(INDIRECT(ADDRESS($D184,44))=0,INDIRECT(ADDRESS($D184,38))&lt;&gt;"UL"),INDIRECT(ADDRESS($D184,COLUMN()-12)),0),0), IF($E184&gt;0,IF(AND(INDIRECT(ADDRESS($E184,44))=0,INDIRECT(ADDRESS($E184,38))&lt;&gt;"UL"),INDIRECT(ADDRESS($E184,COLUMN()-12)),0),0), IF($F184&gt;0,IF(AND(INDIRECT(ADDRESS($F184,44))=0,INDIRECT(ADDRESS($F184,38))&lt;&gt;"UL"),INDIRECT(ADDRESS($F184,COLUMN()-12)),0),0), IF($G184&gt;0,IF(AND(INDIRECT(ADDRESS($G184,44))=0,INDIRECT(ADDRESS($G184,38))&lt;&gt;"UL"),INDIRECT(ADDRESS($G184,COLUMN()-12)),0),0), IF($H184&gt;0,IF(AND(INDIRECT(ADDRESS($H184,44))=0,INDIRECT(ADDRESS($H184,38))&lt;&gt;"UL"),INDIRECT(ADDRESS($H184,COLUMN()-12)),0),0), IF($I184&gt;0,IF(AND(INDIRECT(ADDRESS($I184,44))=0,INDIRECT(ADDRESS($I184,38))&lt;&gt;"UL"),INDIRECT(ADDRESS($I184,COLUMN()-12)),0),0), IF($J184&gt;0,IF(AND(INDIRECT(ADDRESS($J184,44))=0,INDIRECT(ADDRESS($J184,38))&lt;&gt;"UL"),INDIRECT(ADDRESS($J184,COLUMN()-12)),0),0), IF($K184&gt;0,IF(AND(INDIRECT(ADDRESS($K184,44))=0,INDIRECT(ADDRESS($K184,38))&lt;&gt;"UL"),INDIRECT(ADDRESS($K184,COLUMN()-11)),0),0), IF($L184&gt;0,IF(AND(INDIRECT(ADDRESS($L184,44))=0,INDIRECT(ADDRESS($L184,38))&lt;&gt;"UL"),INDIRECT(ADDRESS($L184,COLUMN()-11)),0),0), IF($M184&gt;0,IF(AND(INDIRECT(ADDRESS($M184,44))=0,INDIRECT(ADDRESS($M184,38))&lt;&gt;"UL"),INDIRECT(ADDRESS($M184,COLUMN()-11)),0),0))</f>
        <v>0.29629629629629622</v>
      </c>
      <c r="BP184" s="57" cm="1">
        <f t="array" aca="1" ref="BP184" ca="1">SUM(IF($C184&gt;0,IF(AND(INDIRECT(ADDRESS($C184,44))=0,INDIRECT(ADDRESS($C184,38))&lt;&gt;"UL"),INDIRECT(ADDRESS($C184,COLUMN()-12)),0),0), IF($D184&gt;0,IF(AND(INDIRECT(ADDRESS($D184,44))=0,INDIRECT(ADDRESS($D184,38))&lt;&gt;"UL"),INDIRECT(ADDRESS($D184,COLUMN()-12)),0),0), IF($E184&gt;0,IF(AND(INDIRECT(ADDRESS($E184,44))=0,INDIRECT(ADDRESS($E184,38))&lt;&gt;"UL"),INDIRECT(ADDRESS($E184,COLUMN()-12)),0),0), IF($F184&gt;0,IF(AND(INDIRECT(ADDRESS($F184,44))=0,INDIRECT(ADDRESS($F184,38))&lt;&gt;"UL"),INDIRECT(ADDRESS($F184,COLUMN()-12)),0),0), IF($G184&gt;0,IF(AND(INDIRECT(ADDRESS($G184,44))=0,INDIRECT(ADDRESS($G184,38))&lt;&gt;"UL"),INDIRECT(ADDRESS($G184,COLUMN()-12)),0),0), IF($H184&gt;0,IF(AND(INDIRECT(ADDRESS($H184,44))=0,INDIRECT(ADDRESS($H184,38))&lt;&gt;"UL"),INDIRECT(ADDRESS($H184,COLUMN()-12)),0),0), IF($I184&gt;0,IF(AND(INDIRECT(ADDRESS($I184,44))=0,INDIRECT(ADDRESS($I184,38))&lt;&gt;"UL"),INDIRECT(ADDRESS($I184,COLUMN()-12)),0),0), IF($J184&gt;0,IF(AND(INDIRECT(ADDRESS($J184,44))=0,INDIRECT(ADDRESS($J184,38))&lt;&gt;"UL"),INDIRECT(ADDRESS($J184,COLUMN()-12)),0),0), IF($K184&gt;0,IF(AND(INDIRECT(ADDRESS($K184,44))=0,INDIRECT(ADDRESS($K184,38))&lt;&gt;"UL"),INDIRECT(ADDRESS($K184,COLUMN()-11)),0),0), IF($L184&gt;0,IF(AND(INDIRECT(ADDRESS($L184,44))=0,INDIRECT(ADDRESS($L184,38))&lt;&gt;"UL"),INDIRECT(ADDRESS($L184,COLUMN()-11)),0),0), IF($M184&gt;0,IF(AND(INDIRECT(ADDRESS($M184,44))=0,INDIRECT(ADDRESS($M184,38))&lt;&gt;"UL"),INDIRECT(ADDRESS($M184,COLUMN()-11)),0),0))</f>
        <v>0.29629629629629622</v>
      </c>
      <c r="BQ184" s="57">
        <f t="shared" ca="1" si="129"/>
        <v>0.29629629629629622</v>
      </c>
      <c r="BR184" s="161">
        <f t="shared" ca="1" si="130"/>
        <v>71.663164721936752</v>
      </c>
      <c r="BS184" s="56"/>
      <c r="BT184" s="56">
        <f t="shared" ca="1" si="131"/>
        <v>2.9235192252788629</v>
      </c>
      <c r="BU184" s="77">
        <f t="shared" ca="1" si="132"/>
        <v>0.10827848982514307</v>
      </c>
      <c r="BV184" s="57" t="s">
        <v>34</v>
      </c>
      <c r="BW184" s="57" cm="1">
        <f t="array" aca="1" ref="BW184" ca="1">SUM(IF($C184&gt;0,IF(AND(INDIRECT(ADDRESS($C184,44))=0,INDIRECT(ADDRESS($C184,38))="UL",ISERROR(SEARCH("Rear",INDIRECT(ADDRESS($C184,33)))),ISERROR(SEARCH("Side",INDIRECT(ADDRESS($C184,33))))),INDIRECT(ADDRESS($C184,COLUMN())),0),0),IF($D184&gt;0,IF(AND(INDIRECT(ADDRESS($D184,44))=0,INDIRECT(ADDRESS($D184,38))="UL",ISERROR(SEARCH("Rear",INDIRECT(ADDRESS($D184,33)))),ISERROR(SEARCH("Side",INDIRECT(ADDRESS($D184,33))))),INDIRECT(ADDRESS($D184,COLUMN())),0),0),IF($E184&gt;0,IF(AND(INDIRECT(ADDRESS($E184,44))=0,INDIRECT(ADDRESS($E184,38))="UL",ISERROR(SEARCH("Rear",INDIRECT(ADDRESS($E184,33)))),ISERROR(SEARCH("Side",INDIRECT(ADDRESS($E184,33))))),INDIRECT(ADDRESS($E184,COLUMN())),0),0),IF($F184&gt;0,IF(AND(INDIRECT(ADDRESS($F184,44))=0,INDIRECT(ADDRESS($F184,38))="UL",ISERROR(SEARCH("Rear",INDIRECT(ADDRESS($F184,33)))),ISERROR(SEARCH("Side",INDIRECT(ADDRESS($F184,33))))),INDIRECT(ADDRESS($F184,COLUMN())),0),0),IF($G184&gt;0,IF(AND(INDIRECT(ADDRESS($G184,44))=0,INDIRECT(ADDRESS($G184,38))="UL",ISERROR(SEARCH("Rear",INDIRECT(ADDRESS($G184,33)))),ISERROR(SEARCH("Side",INDIRECT(ADDRESS($G184,33))))),INDIRECT(ADDRESS($G184,COLUMN())),0),0),IF($H184&gt;0,IF(AND(INDIRECT(ADDRESS($H184,44))=0,INDIRECT(ADDRESS($H184,38))="UL",ISERROR(SEARCH("Rear",INDIRECT(ADDRESS($H184,33)))),ISERROR(SEARCH("Side",INDIRECT(ADDRESS($H184,33))))),INDIRECT(ADDRESS($H184,COLUMN())),0),0),IF($I184&gt;0,IF(AND(INDIRECT(ADDRESS($I184,44))=0,INDIRECT(ADDRESS($I184,38))="UL",ISERROR(SEARCH("Rear",INDIRECT(ADDRESS($I184,33)))),ISERROR(SEARCH("Side",INDIRECT(ADDRESS($I184,33))))),INDIRECT(ADDRESS($I184,COLUMN())),0),0),IF($J184&gt;0,IF(AND(INDIRECT(ADDRESS($J184,44))=0,INDIRECT(ADDRESS($J184,38))="UL",ISERROR(SEARCH("Rear",INDIRECT(ADDRESS($J184,33)))),ISERROR(SEARCH("Side",INDIRECT(ADDRESS($J184,33))))),INDIRECT(ADDRESS($J184,COLUMN())),0),0),IF($K184&gt;0,IF(AND(INDIRECT(ADDRESS($K184,44))=0,INDIRECT(ADDRESS($K184,38))="UL",ISERROR(SEARCH("Rear",INDIRECT(ADDRESS($K184,33)))),ISERROR(SEARCH("Side",INDIRECT(ADDRESS($K184,33))))),INDIRECT(ADDRESS($K184,COLUMN())),0),0),IF($L184&gt;0,IF(AND(INDIRECT(ADDRESS($L184,44))=0,INDIRECT(ADDRESS($L184,38))="UL",ISERROR(SEARCH("Rear",INDIRECT(ADDRESS($L184,33)))),ISERROR(SEARCH("Side",INDIRECT(ADDRESS($L184,33))))),INDIRECT(ADDRESS($L184,COLUMN())),0),0),IF($M184&gt;0,IF(AND(INDIRECT(ADDRESS($M184,44))=0,INDIRECT(ADDRESS($M184,38))="UL",ISERROR(SEARCH("Rear",INDIRECT(ADDRESS($M184,33)))),ISERROR(SEARCH("Side",INDIRECT(ADDRESS($M184,33))))),INDIRECT(ADDRESS($M184,COLUMN())),0),0))</f>
        <v>1</v>
      </c>
      <c r="BX184" s="57">
        <f t="shared" ca="1" si="136"/>
        <v>1</v>
      </c>
      <c r="BY184" s="57" cm="1">
        <f t="array" aca="1" ref="BY184" ca="1">SUM(IF($C184&gt;0,IF(AND(INDIRECT(ADDRESS($C184,44))=0,INDIRECT(ADDRESS($C184,38))="UL"),INDIRECT(ADDRESS($C184,COLUMN())),0),0),IF($D184&gt;0,IF(AND(INDIRECT(ADDRESS($D184,44))=0,INDIRECT(ADDRESS($D184,38))="UL"),INDIRECT(ADDRESS($D184,COLUMN())),0),0),IF($E184&gt;0,IF(AND(INDIRECT(ADDRESS($E184,44))=0,INDIRECT(ADDRESS($E184,38))="UL"),INDIRECT(ADDRESS($E184,COLUMN())),0),0),IF($F184&gt;0,IF(AND(INDIRECT(ADDRESS($F184,44))=0,INDIRECT(ADDRESS($F184,38))="UL"),INDIRECT(ADDRESS($F184,COLUMN())),0),0),IF($G184&gt;0,IF(AND(INDIRECT(ADDRESS($G184,44))=0,INDIRECT(ADDRESS($G184,38))="UL"),INDIRECT(ADDRESS($G184,COLUMN())),0),0),IF($H184&gt;0,IF(AND(INDIRECT(ADDRESS($H184,44))=0,INDIRECT(ADDRESS($H184,38))="UL"),INDIRECT(ADDRESS($H184,COLUMN())),0),0),IF($I184&gt;0,IF(AND(INDIRECT(ADDRESS($I184,44))=0,INDIRECT(ADDRESS($I184,38))="UL"),INDIRECT(ADDRESS($I184,COLUMN())),0),0),IF($J184&gt;0,IF(AND(INDIRECT(ADDRESS($J184,44))=0,INDIRECT(ADDRESS($J184,38))="UL"),INDIRECT(ADDRESS($J184,COLUMN())),0),0),IF($K184&gt;0,IF(AND(INDIRECT(ADDRESS($K184,44))=0,INDIRECT(ADDRESS($K184,38))="UL"),INDIRECT(ADDRESS($K184,COLUMN())),0),0),IF($L184&gt;0,IF(AND(INDIRECT(ADDRESS($L184,44))=0,INDIRECT(ADDRESS($L184,38))="UL"),INDIRECT(ADDRESS($L184,COLUMN())),0),0),IF($M184&gt;0,IF(AND(INDIRECT(ADDRESS($M184,44))=0,INDIRECT(ADDRESS($M184,38))="UL"),INDIRECT(ADDRESS($M184,COLUMN())),0),0))</f>
        <v>0.37185185185185182</v>
      </c>
      <c r="BZ184" s="57" cm="1">
        <f t="array" aca="1" ref="BZ184" ca="1">SUM(IF($C184&gt;0,IF(AND(INDIRECT(ADDRESS($C184,44))=0,INDIRECT(ADDRESS($C184,38))="UL"),INDIRECT(ADDRESS($C184,COLUMN())),0),0),IF($D184&gt;0,IF(AND(INDIRECT(ADDRESS($D184,44))=0,INDIRECT(ADDRESS($D184,38))="UL"),INDIRECT(ADDRESS($D184,COLUMN())),0),0),IF($E184&gt;0,IF(AND(INDIRECT(ADDRESS($E184,44))=0,INDIRECT(ADDRESS($E184,38))="UL"),INDIRECT(ADDRESS($E184,COLUMN())),0),0),IF($F184&gt;0,IF(AND(INDIRECT(ADDRESS($F184,44))=0,INDIRECT(ADDRESS($F184,38))="UL"),INDIRECT(ADDRESS($F184,COLUMN())),0),0),IF($G184&gt;0,IF(AND(INDIRECT(ADDRESS($G184,44))=0,INDIRECT(ADDRESS($G184,38))="UL"),INDIRECT(ADDRESS($G184,COLUMN())),0),0),IF($H184&gt;0,IF(AND(INDIRECT(ADDRESS($H184,44))=0,INDIRECT(ADDRESS($H184,38))="UL"),INDIRECT(ADDRESS($H184,COLUMN())),0),0),IF($I184&gt;0,IF(AND(INDIRECT(ADDRESS($I184,44))=0,INDIRECT(ADDRESS($I184,38))="UL"),INDIRECT(ADDRESS($I184,COLUMN())),0),0),IF($J184&gt;0,IF(AND(INDIRECT(ADDRESS($J184,44))=0,INDIRECT(ADDRESS($J184,38))="UL"),INDIRECT(ADDRESS($J184,COLUMN())),0),0),IF($K184&gt;0,IF(AND(INDIRECT(ADDRESS($K184,44))=0,INDIRECT(ADDRESS($K184,38))="UL"),INDIRECT(ADDRESS($K184,COLUMN())),0),0),IF($L184&gt;0,IF(AND(INDIRECT(ADDRESS($L184,44))=0,INDIRECT(ADDRESS($L184,38))="UL"),INDIRECT(ADDRESS($L184,COLUMN())),0),0),IF($M184&gt;0,IF(AND(INDIRECT(ADDRESS($M184,44))=0,INDIRECT(ADDRESS($M184,38))="UL"),INDIRECT(ADDRESS($M184,COLUMN())),0),0))</f>
        <v>0.18271604938271604</v>
      </c>
      <c r="CA184" s="57">
        <f t="shared" ca="1" si="137"/>
        <v>0.18271604938271604</v>
      </c>
      <c r="CB184" s="57" cm="1">
        <f t="array" aca="1" ref="CB184" ca="1">SUM(IF($C184&gt;0,IF(AND(INDIRECT(ADDRESS($C184,44))=0,INDIRECT(ADDRESS($C184,38))&lt;&gt;"UL"),INDIRECT(ADDRESS($C184,COLUMN())),0),0),IF($D184&gt;0,IF(AND(INDIRECT(ADDRESS($D184,44))=0,INDIRECT(ADDRESS($D184,38))&lt;&gt;"UL"),INDIRECT(ADDRESS($D184,COLUMN())),0),0),IF($E184&gt;0,IF(AND(INDIRECT(ADDRESS($E184,44))=0,INDIRECT(ADDRESS($E184,38))&lt;&gt;"UL"),INDIRECT(ADDRESS($E184,COLUMN())),0),0),IF($F184&gt;0,IF(AND(INDIRECT(ADDRESS($F184,44))=0,INDIRECT(ADDRESS($F184,38))&lt;&gt;"UL"),INDIRECT(ADDRESS($F184,COLUMN())),0),0),IF($G184&gt;0,IF(AND(INDIRECT(ADDRESS($G184,44))=0,INDIRECT(ADDRESS($G184,38))&lt;&gt;"UL"),INDIRECT(ADDRESS($G184,COLUMN())),0),0),IF($H184&gt;0,IF(AND(INDIRECT(ADDRESS($H184,44))=0,INDIRECT(ADDRESS($H184,38))&lt;&gt;"UL"),INDIRECT(ADDRESS($H184,COLUMN())),0),0),IF($I184&gt;0,IF(AND(INDIRECT(ADDRESS($I184,44))=0,INDIRECT(ADDRESS($I184,38))&lt;&gt;"UL"),INDIRECT(ADDRESS($I184,COLUMN())),0),0),IF($J184&gt;0,IF(AND(INDIRECT(ADDRESS($J184,44))=0,INDIRECT(ADDRESS($J184,38))&lt;&gt;"UL"),INDIRECT(ADDRESS($J184,COLUMN())),0),0),IF($K184&gt;0,IF(AND(INDIRECT(ADDRESS($K184,44))=0,INDIRECT(ADDRESS($K184,38))&lt;&gt;"UL"),INDIRECT(ADDRESS($K184,COLUMN())),0),0),IF($L184&gt;0,IF(AND(INDIRECT(ADDRESS($L184,44))=0,INDIRECT(ADDRESS($L184,38))&lt;&gt;"UL"),INDIRECT(ADDRESS($L184,COLUMN())),0),0),IF($M184&gt;0,IF(AND(INDIRECT(ADDRESS($M184,44))=0,INDIRECT(ADDRESS($M184,38))&lt;&gt;"UL"),INDIRECT(ADDRESS($M184,COLUMN())),0),0))</f>
        <v>0.55555555555555547</v>
      </c>
      <c r="CC184" s="57">
        <f t="shared" ca="1" si="138"/>
        <v>0.55555555555555547</v>
      </c>
      <c r="CD184" s="57" cm="1">
        <f t="array" aca="1" ref="CD184" ca="1">SUM(IF($C184&gt;0,IF(AND(INDIRECT(ADDRESS($C184,44))=0,INDIRECT(ADDRESS($C184,38))&lt;&gt;"UL"),INDIRECT(ADDRESS($C184,COLUMN())),0),0),IF($D184&gt;0,IF(AND(INDIRECT(ADDRESS($D184,44))=0,INDIRECT(ADDRESS($D184,38))&lt;&gt;"UL"),INDIRECT(ADDRESS($D184,COLUMN())),0),0),IF($E184&gt;0,IF(AND(INDIRECT(ADDRESS($E184,44))=0,INDIRECT(ADDRESS($E184,38))&lt;&gt;"UL"),INDIRECT(ADDRESS($E184,COLUMN())),0),0),IF($F184&gt;0,IF(AND(INDIRECT(ADDRESS($F184,44))=0,INDIRECT(ADDRESS($F184,38))&lt;&gt;"UL"),INDIRECT(ADDRESS($F184,COLUMN())),0),0),IF($G184&gt;0,IF(AND(INDIRECT(ADDRESS($G184,44))=0,INDIRECT(ADDRESS($G184,38))&lt;&gt;"UL"),INDIRECT(ADDRESS($G184,COLUMN())),0),0),IF($H184&gt;0,IF(AND(INDIRECT(ADDRESS($H184,44))=0,INDIRECT(ADDRESS($H184,38))&lt;&gt;"UL"),INDIRECT(ADDRESS($H184,COLUMN())),0),0),IF($I184&gt;0,IF(AND(INDIRECT(ADDRESS($I184,44))=0,INDIRECT(ADDRESS($I184,38))&lt;&gt;"UL"),INDIRECT(ADDRESS($I184,COLUMN())),0),0),IF($J184&gt;0,IF(AND(INDIRECT(ADDRESS($J184,44))=0,INDIRECT(ADDRESS($J184,38))&lt;&gt;"UL"),INDIRECT(ADDRESS($J184,COLUMN())),0),0),IF($K184&gt;0,IF(AND(INDIRECT(ADDRESS($K184,44))=0,INDIRECT(ADDRESS($K184,38))&lt;&gt;"UL"),INDIRECT(ADDRESS($K184,COLUMN())),0),0),IF($L184&gt;0,IF(AND(INDIRECT(ADDRESS($L184,44))=0,INDIRECT(ADDRESS($L184,38))&lt;&gt;"UL"),INDIRECT(ADDRESS($L184,COLUMN())),0),0),IF($M184&gt;0,IF(AND(INDIRECT(ADDRESS($M184,44))=0,INDIRECT(ADDRESS($M184,38))&lt;&gt;"UL"),INDIRECT(ADDRESS($M184,COLUMN())),0),0))</f>
        <v>0.18518518518518515</v>
      </c>
      <c r="CE184" s="57" cm="1">
        <f t="array" aca="1" ref="CE184" ca="1">SUM(IF($C184&gt;0,IF(AND(INDIRECT(ADDRESS($C184,44))=0,INDIRECT(ADDRESS($C184,38))&lt;&gt;"UL"),INDIRECT(ADDRESS($C184,COLUMN())),0),0),IF($D184&gt;0,IF(AND(INDIRECT(ADDRESS($D184,44))=0,INDIRECT(ADDRESS($D184,38))&lt;&gt;"UL"),INDIRECT(ADDRESS($D184,COLUMN())),0),0),IF($E184&gt;0,IF(AND(INDIRECT(ADDRESS($E184,44))=0,INDIRECT(ADDRESS($E184,38))&lt;&gt;"UL"),INDIRECT(ADDRESS($E184,COLUMN())),0),0),IF($F184&gt;0,IF(AND(INDIRECT(ADDRESS($F184,44))=0,INDIRECT(ADDRESS($F184,38))&lt;&gt;"UL"),INDIRECT(ADDRESS($F184,COLUMN())),0),0),IF($G184&gt;0,IF(AND(INDIRECT(ADDRESS($G184,44))=0,INDIRECT(ADDRESS($G184,38))&lt;&gt;"UL"),INDIRECT(ADDRESS($G184,COLUMN())),0),0),IF($H184&gt;0,IF(AND(INDIRECT(ADDRESS($H184,44))=0,INDIRECT(ADDRESS($H184,38))&lt;&gt;"UL"),INDIRECT(ADDRESS($H184,COLUMN())),0),0),IF($I184&gt;0,IF(AND(INDIRECT(ADDRESS($I184,44))=0,INDIRECT(ADDRESS($I184,38))&lt;&gt;"UL"),INDIRECT(ADDRESS($I184,COLUMN())),0),0),IF($J184&gt;0,IF(AND(INDIRECT(ADDRESS($J184,44))=0,INDIRECT(ADDRESS($J184,38))&lt;&gt;"UL"),INDIRECT(ADDRESS($J184,COLUMN())),0),0),IF($K184&gt;0,IF(AND(INDIRECT(ADDRESS($K184,44))=0,INDIRECT(ADDRESS($K184,38))&lt;&gt;"UL"),INDIRECT(ADDRESS($K184,COLUMN())),0),0),IF($L184&gt;0,IF(AND(INDIRECT(ADDRESS($L184,44))=0,INDIRECT(ADDRESS($L184,38))&lt;&gt;"UL"),INDIRECT(ADDRESS($L184,COLUMN())),0),0),IF($M184&gt;0,IF(AND(INDIRECT(ADDRESS($M184,44))=0,INDIRECT(ADDRESS($M184,38))&lt;&gt;"UL"),INDIRECT(ADDRESS($M184,COLUMN())),0),0))</f>
        <v>0</v>
      </c>
      <c r="CF184" s="57">
        <f t="shared" ca="1" si="139"/>
        <v>0</v>
      </c>
      <c r="CG184" s="57">
        <f t="shared" ca="1" si="140"/>
        <v>1.5824263335352857</v>
      </c>
      <c r="CH184" s="57">
        <f t="shared" ca="1" si="133"/>
        <v>5.8608382723529098E-2</v>
      </c>
      <c r="CI184" s="19">
        <f t="shared" ca="1" si="134"/>
        <v>9.0586981293211153</v>
      </c>
      <c r="CJ184" s="19"/>
      <c r="CK184" s="57" cm="1">
        <f t="array" aca="1" ref="CK184" ca="1">IF(AU184="S", SUM(IF($C184&gt;0,IF(INDIRECT(ADDRESS($C184,43))&lt;&gt;1,INDIRECT(ADDRESS($C184,48)),0),0), IF($D184&gt;0,IF(INDIRECT(ADDRESS($D184,43))&lt;&gt;1,INDIRECT(ADDRESS($D184,48)),0),0), IF($E184&gt;0,IF(INDIRECT(ADDRESS($E184,43))&lt;&gt;1,INDIRECT(ADDRESS($E184,48)),0),0), IF($F184&gt;0,IF(INDIRECT(ADDRESS($F184,43))&lt;&gt;1,INDIRECT(ADDRESS($F184,48)),0),0), IF($G184&gt;0,IF(INDIRECT(ADDRESS($G184,43))&lt;&gt;1,INDIRECT(ADDRESS($G184,48)),0),0), IF($H184&gt;0,IF(INDIRECT(ADDRESS($H184,43))&lt;&gt;1,INDIRECT(ADDRESS($H184,48)),0),0), IF($I184&gt;0,IF(INDIRECT(ADDRESS($I184,43))&lt;&gt;1,INDIRECT(ADDRESS($I184,48)),0),0), IF($J184&gt;0,IF(INDIRECT(ADDRESS($J184,43))&lt;&gt;1,INDIRECT(ADDRESS($J184,48)),0),0), IF($K184&gt;0,IF(INDIRECT(ADDRESS($K184,43))&lt;&gt;1,INDIRECT(ADDRESS($K184,48)),0),0), IF($L184&gt;0,IF(INDIRECT(ADDRESS($L184,43))&lt;&gt;1,INDIRECT(ADDRESS($L184,48)),0),0), IF($M184&gt;0,IF(INDIRECT(ADDRESS($M184,43))&lt;&gt;1,INDIRECT(ADDRESS($M184,48)),0),0)), IF(AU184="L",SUM(IF($C184&gt;0,IF(INDIRECT(ADDRESS($C184,43))&lt;&gt;1,INDIRECT(ADDRESS($C184,50)),0),0), IF($D184&gt;0,IF(INDIRECT(ADDRESS($D184,43))&lt;&gt;1,INDIRECT(ADDRESS($D184,50)),0),0), IF($E184&gt;0,IF(INDIRECT(ADDRESS($E184,43))&lt;&gt;1,INDIRECT(ADDRESS($E184,50)),0),0), IF($F184&gt;0,IF(INDIRECT(ADDRESS($F184,43))&lt;&gt;1,INDIRECT(ADDRESS($F184,50)),0),0), IF($G184&gt;0,IF(INDIRECT(ADDRESS($G184,43))&lt;&gt;1,INDIRECT(ADDRESS($G184,50)),0),0), IF($G184&gt;0,IF(INDIRECT(ADDRESS($G184,43))&lt;&gt;1,INDIRECT(ADDRESS($G184,50)),0),0), IF($H184&gt;0,IF(INDIRECT(ADDRESS($H184,43))&lt;&gt;1,INDIRECT(ADDRESS($H184,50)),0),0), IF($I184&gt;0,IF(INDIRECT(ADDRESS($I184,43))&lt;&gt;1,INDIRECT(ADDRESS($I184,50)),0),0), IF($J184&gt;0,IF(INDIRECT(ADDRESS($J184,43))&lt;&gt;1,INDIRECT(ADDRESS($J184,50)),0),0), IF($K184&gt;0,IF(INDIRECT(ADDRESS($K184,43))&lt;&gt;1,INDIRECT(ADDRESS($K184,50)),0),0), IF($L184&gt;0,IF(INDIRECT(ADDRESS($L184,43))&lt;&gt;1,INDIRECT(ADDRESS($L184,50)),0),0), IF($M184&gt;0,IF(INDIRECT(ADDRESS($M184,43))&lt;&gt;1,INDIRECT(ADDRESS($M184,50)),0),0)), SUM(IF($C184&gt;0,IF(INDIRECT(ADDRESS($C184,43))&lt;&gt;1,INDIRECT(ADDRESS($C184,49)),0),0), IF($D184&gt;0,IF(INDIRECT(ADDRESS($D184,43))&lt;&gt;1,INDIRECT(ADDRESS($D184,49)),0),0), IF($E184&gt;0,IF(INDIRECT(ADDRESS($E184,43))&lt;&gt;1,INDIRECT(ADDRESS($E184,49)),0),0), IF($F184&gt;0,IF(INDIRECT(ADDRESS($F184,43))&lt;&gt;1,INDIRECT(ADDRESS($F184,49)),0),0), IF($G184&gt;0,IF(INDIRECT(ADDRESS($G184,43))&lt;&gt;1,INDIRECT(ADDRESS($G184,49)),0),0), IF($G184&gt;0,IF(INDIRECT(ADDRESS($G184,43))&lt;&gt;1,INDIRECT(ADDRESS($G184,49)),0),0), IF($H184&gt;0,IF(INDIRECT(ADDRESS($H184,43))&lt;&gt;1,INDIRECT(ADDRESS($H184,49)),0),0), IF($I184&gt;0,IF(INDIRECT(ADDRESS($I184,43))&lt;&gt;1,INDIRECT(ADDRESS($I184,49)),0),0), IF($J184&gt;0,IF(INDIRECT(ADDRESS($J184,43))&lt;&gt;1,INDIRECT(ADDRESS($J184,49)),0),0), IF($K184&gt;0,IF(INDIRECT(ADDRESS($K184,43))&lt;&gt;1,INDIRECT(ADDRESS($K184,49)),0),0), IF($L184&gt;0,IF(INDIRECT(ADDRESS($L184,43))&lt;&gt;1,INDIRECT(ADDRESS($L184,49)),0),0), IF($M184&gt;0,IF(INDIRECT(ADDRESS($M184,43))&lt;&gt;1,INDIRECT(ADDRESS($M184,49)),0),0))))</f>
        <v>1.7777777777777777</v>
      </c>
      <c r="CL184" s="57" cm="1">
        <f t="array" aca="1" ref="CL184" ca="1">SUM(IF($C184&gt;0,IF(INDIRECT(ADDRESS($C184,44))=1,INDIRECT(ADDRESS($C184,90)),0),0), IF($D184&gt;0,IF(INDIRECT(ADDRESS($D184,44))=1,INDIRECT(ADDRESS($D184,90)),0),0), IF($E184&gt;0,IF(INDIRECT(ADDRESS($E184,44))=1,INDIRECT(ADDRESS($E184,90)),0),0), IF($F184&gt;0,IF(INDIRECT(ADDRESS($F184,44))=1,INDIRECT(ADDRESS($F184,90)),0),0), IF($G184&gt;0,IF(INDIRECT(ADDRESS($G184,44))=1,INDIRECT(ADDRESS($G184,90)),0),0), IF($H184&gt;0,IF(INDIRECT(ADDRESS($H184,44))=1,INDIRECT(ADDRESS($H184,90)),0),0), IF($I184&gt;0,IF(INDIRECT(ADDRESS($I184,44))=1,INDIRECT(ADDRESS($I184,90)),0),0), IF($J184&gt;0,IF(INDIRECT(ADDRESS($J184,44))=1,INDIRECT(ADDRESS($J184,90)),0),0), IF($K184&gt;0,IF(INDIRECT(ADDRESS($K184,44))=1,INDIRECT(ADDRESS($K184,90)),0),0), IF($L184&gt;0,IF(INDIRECT(ADDRESS($L184,44))=1,INDIRECT(ADDRESS($L184,90)),0),0), IF($M184&gt;0,IF(INDIRECT(ADDRESS($M184,44))=1,INDIRECT(ADDRESS($M184,90)),0),0))</f>
        <v>0</v>
      </c>
      <c r="CM184" s="56">
        <f t="shared" ca="1" si="135"/>
        <v>0.79712847680058485</v>
      </c>
      <c r="CN184" s="59"/>
    </row>
    <row r="185" spans="1:92" x14ac:dyDescent="0.25">
      <c r="A185" s="52" t="s">
        <v>255</v>
      </c>
      <c r="B185" s="67">
        <v>106</v>
      </c>
      <c r="C185" s="67">
        <v>122</v>
      </c>
      <c r="D185" s="67">
        <v>123</v>
      </c>
      <c r="E185" s="67">
        <v>125</v>
      </c>
      <c r="F185" s="67"/>
      <c r="G185" s="67"/>
      <c r="H185" s="67"/>
      <c r="I185" s="67"/>
      <c r="J185" s="67"/>
      <c r="K185" s="67"/>
      <c r="L185" s="67"/>
      <c r="M185" s="67"/>
      <c r="N185" s="67">
        <f ca="1">SUM(INDIRECT(ADDRESS(B185,COLUMN())),IF(C185&gt;0,INDIRECT(ADDRESS(C185,COLUMN())),0),IF(D185&gt;0,INDIRECT(ADDRESS(D185,COLUMN())),0),IF(E185&gt;0,INDIRECT(ADDRESS(E185,COLUMN())),0),IF(F185&gt;0,INDIRECT(ADDRESS(F185,COLUMN())),0),IF(G185&gt;0,INDIRECT(ADDRESS(G185,COLUMN())),0),IF(H185&gt;0,INDIRECT(ADDRESS(H185,COLUMN())),0),IF(I185&gt;0,INDIRECT(ADDRESS(I185,COLUMN())),0),IF(J185&gt;0,INDIRECT(ADDRESS(J185,COLUMN())),0),IF(K185&gt;0,INDIRECT(ADDRESS(K185,COLUMN())),0),IF(L185&gt;0,INDIRECT(ADDRESS(L185,COLUMN())),0),IF(M185&gt;0,INDIRECT(ADDRESS(M185,COLUMN())),0))</f>
        <v>23</v>
      </c>
      <c r="O185" s="67" t="str" cm="1">
        <f t="array" aca="1" ref="O185" ca="1">INDIRECT(ADDRESS($B185,COLUMN()))</f>
        <v>Fighter</v>
      </c>
      <c r="P185" s="67" cm="1">
        <f t="array" aca="1" ref="P185" ca="1">INDIRECT(ADDRESS($B185,COLUMN()))</f>
        <v>2</v>
      </c>
      <c r="Q185" s="67" cm="1">
        <f t="array" aca="1" ref="Q185" ca="1">INDIRECT(ADDRESS($B185,COLUMN()))</f>
        <v>0</v>
      </c>
      <c r="R185" s="67" cm="1">
        <f t="array" aca="1" ref="R185" ca="1">INDIRECT(ADDRESS($B185,COLUMN()))</f>
        <v>0</v>
      </c>
      <c r="S185" s="67" cm="1">
        <f t="array" aca="1" ref="S185" ca="1">INDIRECT(ADDRESS($B185,COLUMN()))</f>
        <v>1</v>
      </c>
      <c r="T185" s="67" t="str" cm="1">
        <f t="array" aca="1" ref="T185" ca="1">INDIRECT(ADDRESS($B185,COLUMN()))</f>
        <v>1-6</v>
      </c>
      <c r="U185" s="67" cm="1">
        <f t="array" aca="1" ref="U185" ca="1">INDIRECT(ADDRESS($B185,COLUMN()))</f>
        <v>6</v>
      </c>
      <c r="V185" s="67" cm="1">
        <f t="array" aca="1" ref="V185" ca="1">INDIRECT(ADDRESS($B185,COLUMN()))</f>
        <v>0</v>
      </c>
      <c r="W185" s="67" cm="1">
        <f t="array" aca="1" ref="W185" ca="1">INDIRECT(ADDRESS($B185,COLUMN()))</f>
        <v>2</v>
      </c>
      <c r="X185" s="67" cm="1">
        <f t="array" aca="1" ref="X185" ca="1">INDIRECT(ADDRESS($B185,COLUMN()))</f>
        <v>6</v>
      </c>
      <c r="Y185" s="67" cm="1">
        <f t="array" aca="1" ref="Y185" ca="1">INDIRECT(ADDRESS($B185,COLUMN()))</f>
        <v>1</v>
      </c>
      <c r="Z185" s="67" cm="1">
        <f t="array" aca="1" ref="Z185" ca="1">INDIRECT(ADDRESS($B185,COLUMN()))</f>
        <v>4</v>
      </c>
      <c r="AA185" s="67" cm="1">
        <f t="array" aca="1" ref="AA185" ca="1">INDIRECT(ADDRESS($B185,COLUMN()))</f>
        <v>0</v>
      </c>
      <c r="AB185" s="56">
        <f t="shared" ca="1" si="121"/>
        <v>0.73013777387695378</v>
      </c>
      <c r="AC185" s="56">
        <f t="shared" ca="1" si="122"/>
        <v>0.97906004585918449</v>
      </c>
      <c r="AD185" s="56">
        <f t="shared" ca="1" si="123"/>
        <v>1.7027131232333641</v>
      </c>
      <c r="AF185" s="52"/>
      <c r="AG185" s="52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2"/>
      <c r="AU185" s="54" t="s">
        <v>113</v>
      </c>
      <c r="AV185" s="57" cm="1">
        <f t="array" aca="1" ref="AV185" ca="1">SUM(IF($C185&gt;0,IF(AND(INDIRECT(ADDRESS($C185,44))=0,INDIRECT(ADDRESS($C185,38))="UL",ISERROR(SEARCH("Rear",INDIRECT(ADDRESS($C185,33)))),ISERROR(SEARCH("Side",INDIRECT(ADDRESS($C185,33))))),INDIRECT(ADDRESS($C185,COLUMN())),0),0),IF($D185&gt;0,IF(AND(INDIRECT(ADDRESS($D185,44))=0,INDIRECT(ADDRESS($D185,38))="UL",ISERROR(SEARCH("Rear",INDIRECT(ADDRESS($D185,33)))),ISERROR(SEARCH("Side",INDIRECT(ADDRESS($D185,33))))),INDIRECT(ADDRESS($D185,COLUMN())),0),0),IF($E185&gt;0,IF(AND(INDIRECT(ADDRESS($E185,44))=0,INDIRECT(ADDRESS($E185,38))="UL",ISERROR(SEARCH("Rear",INDIRECT(ADDRESS($E185,33)))),ISERROR(SEARCH("Side",INDIRECT(ADDRESS($E185,33))))),INDIRECT(ADDRESS($E185,COLUMN())),0),0),IF($F185&gt;0,IF(AND(INDIRECT(ADDRESS($F185,44))=0,INDIRECT(ADDRESS($F185,38))="UL",ISERROR(SEARCH("Rear",INDIRECT(ADDRESS($F185,33)))),ISERROR(SEARCH("Side",INDIRECT(ADDRESS($F185,33))))),INDIRECT(ADDRESS($F185,COLUMN())),0),0),IF($G185&gt;0,IF(AND(INDIRECT(ADDRESS($G185,44))=0,INDIRECT(ADDRESS($G185,38))="UL",ISERROR(SEARCH("Rear",INDIRECT(ADDRESS($G185,33)))),ISERROR(SEARCH("Side",INDIRECT(ADDRESS($G185,33))))),INDIRECT(ADDRESS($G185,COLUMN())),0),0),IF($H185&gt;0,IF(AND(INDIRECT(ADDRESS($H185,44))=0,INDIRECT(ADDRESS($H185,38))="UL",ISERROR(SEARCH("Rear",INDIRECT(ADDRESS($H185,33)))),ISERROR(SEARCH("Side",INDIRECT(ADDRESS($H185,33))))),INDIRECT(ADDRESS($H185,COLUMN())),0),0),IF($I185&gt;0,IF(AND(INDIRECT(ADDRESS($I185,44))=0,INDIRECT(ADDRESS($I185,38))="UL",ISERROR(SEARCH("Rear",INDIRECT(ADDRESS($I185,33)))),ISERROR(SEARCH("Side",INDIRECT(ADDRESS($I185,33))))),INDIRECT(ADDRESS($I185,COLUMN())),0),0),IF($J185&gt;0,IF(AND(INDIRECT(ADDRESS($J185,44))=0,INDIRECT(ADDRESS($J185,38))="UL",ISERROR(SEARCH("Rear",INDIRECT(ADDRESS($J185,33)))),ISERROR(SEARCH("Side",INDIRECT(ADDRESS($J185,33))))),INDIRECT(ADDRESS($J185,COLUMN())),0),0),IF($K185&gt;0,IF(AND(INDIRECT(ADDRESS($K185,44))=0,INDIRECT(ADDRESS($K185,38))="UL",ISERROR(SEARCH("Rear",INDIRECT(ADDRESS($K185,33)))),ISERROR(SEARCH("Side",INDIRECT(ADDRESS($K185,33))))),INDIRECT(ADDRESS($K185,COLUMN())),0),0),IF($L185&gt;0,IF(AND(INDIRECT(ADDRESS($L185,44))=0,INDIRECT(ADDRESS($L185,38))="UL",ISERROR(SEARCH("Rear",INDIRECT(ADDRESS($L185,33)))),ISERROR(SEARCH("Side",INDIRECT(ADDRESS($L185,33))))),INDIRECT(ADDRESS($L185,COLUMN())),0),0),IF($M185&gt;0,IF(AND(INDIRECT(ADDRESS($M185,44))=0,INDIRECT(ADDRESS($M185,38))="UL",ISERROR(SEARCH("Rear",INDIRECT(ADDRESS($M185,33)))),ISERROR(SEARCH("Side",INDIRECT(ADDRESS($M185,33))))),INDIRECT(ADDRESS($M185,COLUMN())),0),0))</f>
        <v>0.61111111111111105</v>
      </c>
      <c r="AW185" s="57" cm="1">
        <f t="array" aca="1" ref="AW185" ca="1">SUM(IF($C185&gt;0,IF(AND(INDIRECT(ADDRESS($C185,44))=0,INDIRECT(ADDRESS($C185,38))="UL",ISERROR(SEARCH("Rear",INDIRECT(ADDRESS($C185,33)))),ISERROR(SEARCH("Side",INDIRECT(ADDRESS($C185,33))))),INDIRECT(ADDRESS($C185,COLUMN())),0),0),IF($D185&gt;0,IF(AND(INDIRECT(ADDRESS($D185,44))=0,INDIRECT(ADDRESS($D185,38))="UL",ISERROR(SEARCH("Rear",INDIRECT(ADDRESS($D185,33)))),ISERROR(SEARCH("Side",INDIRECT(ADDRESS($D185,33))))),INDIRECT(ADDRESS($D185,COLUMN())),0),0),IF($E185&gt;0,IF(AND(INDIRECT(ADDRESS($E185,44))=0,INDIRECT(ADDRESS($E185,38))="UL",ISERROR(SEARCH("Rear",INDIRECT(ADDRESS($E185,33)))),ISERROR(SEARCH("Side",INDIRECT(ADDRESS($E185,33))))),INDIRECT(ADDRESS($E185,COLUMN())),0),0),IF($F185&gt;0,IF(AND(INDIRECT(ADDRESS($F185,44))=0,INDIRECT(ADDRESS($F185,38))="UL",ISERROR(SEARCH("Rear",INDIRECT(ADDRESS($F185,33)))),ISERROR(SEARCH("Side",INDIRECT(ADDRESS($F185,33))))),INDIRECT(ADDRESS($F185,COLUMN())),0),0),IF($G185&gt;0,IF(AND(INDIRECT(ADDRESS($G185,44))=0,INDIRECT(ADDRESS($G185,38))="UL",ISERROR(SEARCH("Rear",INDIRECT(ADDRESS($G185,33)))),ISERROR(SEARCH("Side",INDIRECT(ADDRESS($G185,33))))),INDIRECT(ADDRESS($G185,COLUMN())),0),0),IF($H185&gt;0,IF(AND(INDIRECT(ADDRESS($H185,44))=0,INDIRECT(ADDRESS($H185,38))="UL",ISERROR(SEARCH("Rear",INDIRECT(ADDRESS($H185,33)))),ISERROR(SEARCH("Side",INDIRECT(ADDRESS($H185,33))))),INDIRECT(ADDRESS($H185,COLUMN())),0),0),IF($I185&gt;0,IF(AND(INDIRECT(ADDRESS($I185,44))=0,INDIRECT(ADDRESS($I185,38))="UL",ISERROR(SEARCH("Rear",INDIRECT(ADDRESS($I185,33)))),ISERROR(SEARCH("Side",INDIRECT(ADDRESS($I185,33))))),INDIRECT(ADDRESS($I185,COLUMN())),0),0),IF($J185&gt;0,IF(AND(INDIRECT(ADDRESS($J185,44))=0,INDIRECT(ADDRESS($J185,38))="UL",ISERROR(SEARCH("Rear",INDIRECT(ADDRESS($J185,33)))),ISERROR(SEARCH("Side",INDIRECT(ADDRESS($J185,33))))),INDIRECT(ADDRESS($J185,COLUMN())),0),0),IF($K185&gt;0,IF(AND(INDIRECT(ADDRESS($K185,44))=0,INDIRECT(ADDRESS($K185,38))="UL",ISERROR(SEARCH("Rear",INDIRECT(ADDRESS($K185,33)))),ISERROR(SEARCH("Side",INDIRECT(ADDRESS($K185,33))))),INDIRECT(ADDRESS($K185,COLUMN())),0),0),IF($L185&gt;0,IF(AND(INDIRECT(ADDRESS($L185,44))=0,INDIRECT(ADDRESS($L185,38))="UL",ISERROR(SEARCH("Rear",INDIRECT(ADDRESS($L185,33)))),ISERROR(SEARCH("Side",INDIRECT(ADDRESS($L185,33))))),INDIRECT(ADDRESS($L185,COLUMN())),0),0),IF($M185&gt;0,IF(AND(INDIRECT(ADDRESS($M185,44))=0,INDIRECT(ADDRESS($M185,38))="UL",ISERROR(SEARCH("Rear",INDIRECT(ADDRESS($M185,33)))),ISERROR(SEARCH("Side",INDIRECT(ADDRESS($M185,33))))),INDIRECT(ADDRESS($M185,COLUMN())),0),0))</f>
        <v>1.6111111111111109</v>
      </c>
      <c r="AX185" s="57" cm="1">
        <f t="array" aca="1" ref="AX185" ca="1">SUM(IF($C185&gt;0,IF(AND(INDIRECT(ADDRESS($C185,44))=0,INDIRECT(ADDRESS($C185,38))="UL",ISERROR(SEARCH("Rear",INDIRECT(ADDRESS($C185,33)))),ISERROR(SEARCH("Side",INDIRECT(ADDRESS($C185,33))))),INDIRECT(ADDRESS($C185,COLUMN())),0),0),IF($D185&gt;0,IF(AND(INDIRECT(ADDRESS($D185,44))=0,INDIRECT(ADDRESS($D185,38))="UL",ISERROR(SEARCH("Rear",INDIRECT(ADDRESS($D185,33)))),ISERROR(SEARCH("Side",INDIRECT(ADDRESS($D185,33))))),INDIRECT(ADDRESS($D185,COLUMN())),0),0),IF($E185&gt;0,IF(AND(INDIRECT(ADDRESS($E185,44))=0,INDIRECT(ADDRESS($E185,38))="UL",ISERROR(SEARCH("Rear",INDIRECT(ADDRESS($E185,33)))),ISERROR(SEARCH("Side",INDIRECT(ADDRESS($E185,33))))),INDIRECT(ADDRESS($E185,COLUMN())),0),0),IF($F185&gt;0,IF(AND(INDIRECT(ADDRESS($F185,44))=0,INDIRECT(ADDRESS($F185,38))="UL",ISERROR(SEARCH("Rear",INDIRECT(ADDRESS($F185,33)))),ISERROR(SEARCH("Side",INDIRECT(ADDRESS($F185,33))))),INDIRECT(ADDRESS($F185,COLUMN())),0),0),IF($G185&gt;0,IF(AND(INDIRECT(ADDRESS($G185,44))=0,INDIRECT(ADDRESS($G185,38))="UL",ISERROR(SEARCH("Rear",INDIRECT(ADDRESS($G185,33)))),ISERROR(SEARCH("Side",INDIRECT(ADDRESS($G185,33))))),INDIRECT(ADDRESS($G185,COLUMN())),0),0),IF($H185&gt;0,IF(AND(INDIRECT(ADDRESS($H185,44))=0,INDIRECT(ADDRESS($H185,38))="UL",ISERROR(SEARCH("Rear",INDIRECT(ADDRESS($H185,33)))),ISERROR(SEARCH("Side",INDIRECT(ADDRESS($H185,33))))),INDIRECT(ADDRESS($H185,COLUMN())),0),0),IF($I185&gt;0,IF(AND(INDIRECT(ADDRESS($I185,44))=0,INDIRECT(ADDRESS($I185,38))="UL",ISERROR(SEARCH("Rear",INDIRECT(ADDRESS($I185,33)))),ISERROR(SEARCH("Side",INDIRECT(ADDRESS($I185,33))))),INDIRECT(ADDRESS($I185,COLUMN())),0),0),IF($J185&gt;0,IF(AND(INDIRECT(ADDRESS($J185,44))=0,INDIRECT(ADDRESS($J185,38))="UL",ISERROR(SEARCH("Rear",INDIRECT(ADDRESS($J185,33)))),ISERROR(SEARCH("Side",INDIRECT(ADDRESS($J185,33))))),INDIRECT(ADDRESS($J185,COLUMN())),0),0),IF($K185&gt;0,IF(AND(INDIRECT(ADDRESS($K185,44))=0,INDIRECT(ADDRESS($K185,38))="UL",ISERROR(SEARCH("Rear",INDIRECT(ADDRESS($K185,33)))),ISERROR(SEARCH("Side",INDIRECT(ADDRESS($K185,33))))),INDIRECT(ADDRESS($K185,COLUMN())),0),0),IF($L185&gt;0,IF(AND(INDIRECT(ADDRESS($L185,44))=0,INDIRECT(ADDRESS($L185,38))="UL",ISERROR(SEARCH("Rear",INDIRECT(ADDRESS($L185,33)))),ISERROR(SEARCH("Side",INDIRECT(ADDRESS($L185,33))))),INDIRECT(ADDRESS($L185,COLUMN())),0),0),IF($M185&gt;0,IF(AND(INDIRECT(ADDRESS($M185,44))=0,INDIRECT(ADDRESS($M185,38))="UL",ISERROR(SEARCH("Rear",INDIRECT(ADDRESS($M185,33)))),ISERROR(SEARCH("Side",INDIRECT(ADDRESS($M185,33))))),INDIRECT(ADDRESS($M185,COLUMN())),0),0))</f>
        <v>0</v>
      </c>
      <c r="AY185" s="58">
        <f t="shared" ca="1" si="124"/>
        <v>1.6111111111111109</v>
      </c>
      <c r="AZ185" s="58">
        <f t="shared" ca="1" si="125"/>
        <v>0.74074074074074059</v>
      </c>
      <c r="BA185" s="58" cm="1">
        <f t="array" aca="1" ref="BA185" ca="1">SUM(IF($C185&gt;0,IF(AND(INDIRECT(ADDRESS($C185,44))=0,INDIRECT(ADDRESS($C185,38))="UL"),INDIRECT(ADDRESS($C185,COLUMN())),0),0),IF($D185&gt;0,IF(AND(INDIRECT(ADDRESS($D185,44))=0,INDIRECT(ADDRESS($D185,38))="UL"),INDIRECT(ADDRESS($D185,COLUMN())),0),0),IF($E185&gt;0,IF(AND(INDIRECT(ADDRESS($E185,44))=0,INDIRECT(ADDRESS($E185,38))="UL"),INDIRECT(ADDRESS($E185,COLUMN())),0),0),IF($F185&gt;0,IF(AND(INDIRECT(ADDRESS($F185,44))=0,INDIRECT(ADDRESS($F185,38))="UL"),INDIRECT(ADDRESS($F185,COLUMN())),0),0),IF($G185&gt;0,IF(AND(INDIRECT(ADDRESS($G185,44))=0,INDIRECT(ADDRESS($G185,38))="UL"),INDIRECT(ADDRESS($G185,COLUMN())),0),0),IF($H185&gt;0,IF(AND(INDIRECT(ADDRESS($H185,44))=0,INDIRECT(ADDRESS($H185,38))="UL"),INDIRECT(ADDRESS($H185,COLUMN())),0),0),IF($I185&gt;0,IF(AND(INDIRECT(ADDRESS($I185,44))=0,INDIRECT(ADDRESS($I185,38))="UL"),INDIRECT(ADDRESS($I185,COLUMN())),0),0),IF($J185&gt;0,IF(AND(INDIRECT(ADDRESS($J185,44))=0,INDIRECT(ADDRESS($J185,38))="UL"),INDIRECT(ADDRESS($J185,COLUMN())),0),0),IF($K185&gt;0,IF(AND(INDIRECT(ADDRESS($K185,44))=0,INDIRECT(ADDRESS($K185,38))="UL"),INDIRECT(ADDRESS($K185,COLUMN())),0),0),IF($L185&gt;0,IF(AND(INDIRECT(ADDRESS($L185,44))=0,INDIRECT(ADDRESS($L185,38))="UL"),INDIRECT(ADDRESS($L185,COLUMN())),0),0),IF($M185&gt;0,IF(AND(INDIRECT(ADDRESS($M185,44))=0,INDIRECT(ADDRESS($M185,38))="UL"),INDIRECT(ADDRESS($M185,COLUMN())),0),0))</f>
        <v>0.45700176366843026</v>
      </c>
      <c r="BB185" s="58" cm="1">
        <f t="array" aca="1" ref="BB185" ca="1">SUM(IF($C185&gt;0,IF(AND(INDIRECT(ADDRESS($C185,44))=0,INDIRECT(ADDRESS($C185,38))="UL"),INDIRECT(ADDRESS($C185,COLUMN())),0),0),IF($D185&gt;0,IF(AND(INDIRECT(ADDRESS($D185,44))=0,INDIRECT(ADDRESS($D185,38))="UL"),INDIRECT(ADDRESS($D185,COLUMN())),0),0),IF($E185&gt;0,IF(AND(INDIRECT(ADDRESS($E185,44))=0,INDIRECT(ADDRESS($E185,38))="UL"),INDIRECT(ADDRESS($E185,COLUMN())),0),0),IF($F185&gt;0,IF(AND(INDIRECT(ADDRESS($F185,44))=0,INDIRECT(ADDRESS($F185,38))="UL"),INDIRECT(ADDRESS($F185,COLUMN())),0),0),IF($G185&gt;0,IF(AND(INDIRECT(ADDRESS($G185,44))=0,INDIRECT(ADDRESS($G185,38))="UL"),INDIRECT(ADDRESS($G185,COLUMN())),0),0),IF($H185&gt;0,IF(AND(INDIRECT(ADDRESS($H185,44))=0,INDIRECT(ADDRESS($H185,38))="UL"),INDIRECT(ADDRESS($H185,COLUMN())),0),0),IF($I185&gt;0,IF(AND(INDIRECT(ADDRESS($I185,44))=0,INDIRECT(ADDRESS($I185,38))="UL"),INDIRECT(ADDRESS($I185,COLUMN())),0),0),IF($J185&gt;0,IF(AND(INDIRECT(ADDRESS($J185,44))=0,INDIRECT(ADDRESS($J185,38))="UL"),INDIRECT(ADDRESS($J185,COLUMN())),0),0),IF($K185&gt;0,IF(AND(INDIRECT(ADDRESS($K185,44))=0,INDIRECT(ADDRESS($K185,38))="UL"),INDIRECT(ADDRESS($K185,COLUMN())),0),0),IF($L185&gt;0,IF(AND(INDIRECT(ADDRESS($L185,44))=0,INDIRECT(ADDRESS($L185,38))="UL"),INDIRECT(ADDRESS($L185,COLUMN())),0),0),IF($M185&gt;0,IF(AND(INDIRECT(ADDRESS($M185,44))=0,INDIRECT(ADDRESS($M185,38))="UL"),INDIRECT(ADDRESS($M185,COLUMN())),0),0))</f>
        <v>0.19033509700176365</v>
      </c>
      <c r="BC185" s="58" cm="1">
        <f t="array" aca="1" ref="BC185" ca="1">SUM(IF($C185&gt;0,IF(AND(INDIRECT(ADDRESS($C185,44))=0,INDIRECT(ADDRESS($C185,38))="UL"),INDIRECT(ADDRESS($C185,COLUMN())),0),0),IF($D185&gt;0,IF(AND(INDIRECT(ADDRESS($D185,44))=0,INDIRECT(ADDRESS($D185,38))="UL"),INDIRECT(ADDRESS($D185,COLUMN())),0),0),IF($E185&gt;0,IF(AND(INDIRECT(ADDRESS($E185,44))=0,INDIRECT(ADDRESS($E185,38))="UL"),INDIRECT(ADDRESS($E185,COLUMN())),0),0),IF($F185&gt;0,IF(AND(INDIRECT(ADDRESS($F185,44))=0,INDIRECT(ADDRESS($F185,38))="UL"),INDIRECT(ADDRESS($F185,COLUMN())),0),0),IF($G185&gt;0,IF(AND(INDIRECT(ADDRESS($G185,44))=0,INDIRECT(ADDRESS($G185,38))="UL"),INDIRECT(ADDRESS($G185,COLUMN())),0),0),IF($H185&gt;0,IF(AND(INDIRECT(ADDRESS($H185,44))=0,INDIRECT(ADDRESS($H185,38))="UL"),INDIRECT(ADDRESS($H185,COLUMN())),0),0),IF($I185&gt;0,IF(AND(INDIRECT(ADDRESS($I185,44))=0,INDIRECT(ADDRESS($I185,38))="UL"),INDIRECT(ADDRESS($I185,COLUMN())),0),0),IF($J185&gt;0,IF(AND(INDIRECT(ADDRESS($J185,44))=0,INDIRECT(ADDRESS($J185,38))="UL"),INDIRECT(ADDRESS($J185,COLUMN())),0),0),IF($K185&gt;0,IF(AND(INDIRECT(ADDRESS($K185,44))=0,INDIRECT(ADDRESS($K185,38))="UL"),INDIRECT(ADDRESS($K185,COLUMN())),0),0),IF($L185&gt;0,IF(AND(INDIRECT(ADDRESS($L185,44))=0,INDIRECT(ADDRESS($L185,38))="UL"),INDIRECT(ADDRESS($L185,COLUMN())),0),0),IF($M185&gt;0,IF(AND(INDIRECT(ADDRESS($M185,44))=0,INDIRECT(ADDRESS($M185,38))="UL"),INDIRECT(ADDRESS($M185,COLUMN())),0),0))</f>
        <v>9.7707231040564363E-2</v>
      </c>
      <c r="BD185" s="58" cm="1">
        <f t="array" aca="1" ref="BD185" ca="1">SUM(IF($C185&gt;0,IF(AND(INDIRECT(ADDRESS($C185,44))=0,INDIRECT(ADDRESS($C185,38))="UL"),INDIRECT(ADDRESS($C185,COLUMN())),0),0),IF($D185&gt;0,IF(AND(INDIRECT(ADDRESS($D185,44))=0,INDIRECT(ADDRESS($D185,38))="UL"),INDIRECT(ADDRESS($D185,COLUMN())),0),0),IF($E185&gt;0,IF(AND(INDIRECT(ADDRESS($E185,44))=0,INDIRECT(ADDRESS($E185,38))="UL"),INDIRECT(ADDRESS($E185,COLUMN())),0),0),IF($F185&gt;0,IF(AND(INDIRECT(ADDRESS($F185,44))=0,INDIRECT(ADDRESS($F185,38))="UL"),INDIRECT(ADDRESS($F185,COLUMN())),0),0),IF($G185&gt;0,IF(AND(INDIRECT(ADDRESS($G185,44))=0,INDIRECT(ADDRESS($G185,38))="UL"),INDIRECT(ADDRESS($G185,COLUMN())),0),0),IF($H185&gt;0,IF(AND(INDIRECT(ADDRESS($H185,44))=0,INDIRECT(ADDRESS($H185,38))="UL"),INDIRECT(ADDRESS($H185,COLUMN())),0),0),IF($I185&gt;0,IF(AND(INDIRECT(ADDRESS($I185,44))=0,INDIRECT(ADDRESS($I185,38))="UL"),INDIRECT(ADDRESS($I185,COLUMN())),0),0),IF($J185&gt;0,IF(AND(INDIRECT(ADDRESS($J185,44))=0,INDIRECT(ADDRESS($J185,38))="UL"),INDIRECT(ADDRESS($J185,COLUMN())),0),0),IF($K185&gt;0,IF(AND(INDIRECT(ADDRESS($K185,44))=0,INDIRECT(ADDRESS($K185,38))="UL"),INDIRECT(ADDRESS($K185,COLUMN())),0),0),IF($L185&gt;0,IF(AND(INDIRECT(ADDRESS($L185,44))=0,INDIRECT(ADDRESS($L185,38))="UL"),INDIRECT(ADDRESS($L185,COLUMN())),0),0),IF($M185&gt;0,IF(AND(INDIRECT(ADDRESS($M185,44))=0,INDIRECT(ADDRESS($M185,38))="UL"),INDIRECT(ADDRESS($M185,COLUMN())),0),0))</f>
        <v>0.54455026455026445</v>
      </c>
      <c r="BE185" s="57">
        <f t="shared" ca="1" si="126"/>
        <v>0.19033509700176365</v>
      </c>
      <c r="BF185" s="57" cm="1">
        <f t="array" aca="1" ref="BF185" ca="1">SUM(IF($C185&gt;0,IF(INDIRECT(ADDRESS($C185,45))=1,INDIRECT(ADDRESS($C185,52))*INDIRECT(ADDRESS($C185,42))/5,0),0), IF($D185&gt;0,IF(INDIRECT(ADDRESS($D185,45))=1,INDIRECT(ADDRESS($D185,52))*INDIRECT(ADDRESS($D185,42))/5,0),0), IF($E185&gt;0,IF(INDIRECT(ADDRESS($E185,45))=1,INDIRECT(ADDRESS($E185,52))*INDIRECT(ADDRESS($E185,42))/5,0),0), IF($F185&gt;0,IF(INDIRECT(ADDRESS($F185,45))=1,INDIRECT(ADDRESS($F185,52))*INDIRECT(ADDRESS($F185,42))/5,0),0), IF($G185&gt;0,IF(INDIRECT(ADDRESS($G185,45))=1,INDIRECT(ADDRESS($G185,52))*INDIRECT(ADDRESS($G185,42))/5,0),0), IF($H185&gt;0,IF(INDIRECT(ADDRESS($H185,45))=1,INDIRECT(ADDRESS($H185,52))*INDIRECT(ADDRESS($H185,42))/5,0),0)
)*$BF$296/100</f>
        <v>3.7037037037037034E-3</v>
      </c>
      <c r="BG185" s="19"/>
      <c r="BH185" s="57" cm="1">
        <f t="array" aca="1" ref="BH185" ca="1">SUM(IF($C185&gt;0,IF(AND(INDIRECT(ADDRESS($C185,44))=0,INDIRECT(ADDRESS($C185,38))&lt;&gt;"UL"),INDIRECT(ADDRESS($C185,COLUMN()-12)),0),0), IF($D185&gt;0,IF(AND(INDIRECT(ADDRESS($D185,44))=0,INDIRECT(ADDRESS($D185,38))&lt;&gt;"UL"),INDIRECT(ADDRESS($D185,COLUMN()-12)),0),0), IF($E185&gt;0,IF(AND(INDIRECT(ADDRESS($E185,44))=0,INDIRECT(ADDRESS($E185,38))&lt;&gt;"UL"),INDIRECT(ADDRESS($E185,COLUMN()-12)),0),0), IF($F185&gt;0,IF(AND(INDIRECT(ADDRESS($F185,44))=0,INDIRECT(ADDRESS($F185,38))&lt;&gt;"UL"),INDIRECT(ADDRESS($F185,COLUMN()-12)),0),0), IF($G185&gt;0,IF(AND(INDIRECT(ADDRESS($G185,44))=0,INDIRECT(ADDRESS($G185,38))&lt;&gt;"UL"),INDIRECT(ADDRESS($G185,COLUMN()-12)),0),0), IF($H185&gt;0,IF(AND(INDIRECT(ADDRESS($H185,44))=0,INDIRECT(ADDRESS($H185,38))&lt;&gt;"UL"),INDIRECT(ADDRESS($H185,COLUMN()-12)),0),0), IF($I185&gt;0,IF(AND(INDIRECT(ADDRESS($I185,44))=0,INDIRECT(ADDRESS($I185,38))&lt;&gt;"UL"),INDIRECT(ADDRESS($I185,COLUMN()-12)),0),0), IF($J185&gt;0,IF(AND(INDIRECT(ADDRESS($J185,44))=0,INDIRECT(ADDRESS($J185,38))&lt;&gt;"UL"),INDIRECT(ADDRESS($J185,COLUMN()-12)),0),0), IF($K185&gt;0,IF(AND(INDIRECT(ADDRESS($K185,44))=0,INDIRECT(ADDRESS($K185,38))&lt;&gt;"UL"),INDIRECT(ADDRESS($K185,COLUMN()-12)),0),0), IF($L185&gt;0,IF(AND(INDIRECT(ADDRESS($L185,44))=0,INDIRECT(ADDRESS($L185,38))&lt;&gt;"UL"),INDIRECT(ADDRESS($L185,COLUMN()-12)),0),0), IF($M185&gt;0,IF(AND(INDIRECT(ADDRESS($M185,44))=0,INDIRECT(ADDRESS($M185,38))&lt;&gt;"UL"),INDIRECT(ADDRESS($M185,COLUMN()-12)),0),0))</f>
        <v>0</v>
      </c>
      <c r="BI185" s="57" cm="1">
        <f t="array" aca="1" ref="BI185" ca="1">SUM(IF($C185&gt;0,IF(AND(INDIRECT(ADDRESS($C185,44))=0,INDIRECT(ADDRESS($C185,38))&lt;&gt;"UL"),INDIRECT(ADDRESS($C185,COLUMN()-12)),0),0), IF($D185&gt;0,IF(AND(INDIRECT(ADDRESS($D185,44))=0,INDIRECT(ADDRESS($D185,38))&lt;&gt;"UL"),INDIRECT(ADDRESS($D185,COLUMN()-12)),0),0), IF($E185&gt;0,IF(AND(INDIRECT(ADDRESS($E185,44))=0,INDIRECT(ADDRESS($E185,38))&lt;&gt;"UL"),INDIRECT(ADDRESS($E185,COLUMN()-12)),0),0), IF($F185&gt;0,IF(AND(INDIRECT(ADDRESS($F185,44))=0,INDIRECT(ADDRESS($F185,38))&lt;&gt;"UL"),INDIRECT(ADDRESS($F185,COLUMN()-12)),0),0), IF($G185&gt;0,IF(AND(INDIRECT(ADDRESS($G185,44))=0,INDIRECT(ADDRESS($G185,38))&lt;&gt;"UL"),INDIRECT(ADDRESS($G185,COLUMN()-12)),0),0), IF($H185&gt;0,IF(AND(INDIRECT(ADDRESS($H185,44))=0,INDIRECT(ADDRESS($H185,38))&lt;&gt;"UL"),INDIRECT(ADDRESS($H185,COLUMN()-12)),0),0), IF($I185&gt;0,IF(AND(INDIRECT(ADDRESS($I185,44))=0,INDIRECT(ADDRESS($I185,38))&lt;&gt;"UL"),INDIRECT(ADDRESS($I185,COLUMN()-12)),0),0), IF($J185&gt;0,IF(AND(INDIRECT(ADDRESS($J185,44))=0,INDIRECT(ADDRESS($J185,38))&lt;&gt;"UL"),INDIRECT(ADDRESS($J185,COLUMN()-12)),0),0), IF($K185&gt;0,IF(AND(INDIRECT(ADDRESS($K185,44))=0,INDIRECT(ADDRESS($K185,38))&lt;&gt;"UL"),INDIRECT(ADDRESS($K185,COLUMN()-12)),0),0), IF($L185&gt;0,IF(AND(INDIRECT(ADDRESS($L185,44))=0,INDIRECT(ADDRESS($L185,38))&lt;&gt;"UL"),INDIRECT(ADDRESS($L185,COLUMN()-12)),0),0), IF($M185&gt;0,IF(AND(INDIRECT(ADDRESS($M185,44))=0,INDIRECT(ADDRESS($M185,38))&lt;&gt;"UL"),INDIRECT(ADDRESS($M185,COLUMN()-12)),0),0))</f>
        <v>0</v>
      </c>
      <c r="BJ185" s="57" cm="1">
        <f t="array" aca="1" ref="BJ185" ca="1">SUM(IF($C185&gt;0,IF(AND(INDIRECT(ADDRESS($C185,44))=0,INDIRECT(ADDRESS($C185,38))&lt;&gt;"UL"),INDIRECT(ADDRESS($C185,COLUMN()-12)),0),0), IF($D185&gt;0,IF(AND(INDIRECT(ADDRESS($D185,44))=0,INDIRECT(ADDRESS($D185,38))&lt;&gt;"UL"),INDIRECT(ADDRESS($D185,COLUMN()-12)),0),0), IF($E185&gt;0,IF(AND(INDIRECT(ADDRESS($E185,44))=0,INDIRECT(ADDRESS($E185,38))&lt;&gt;"UL"),INDIRECT(ADDRESS($E185,COLUMN()-12)),0),0), IF($F185&gt;0,IF(AND(INDIRECT(ADDRESS($F185,44))=0,INDIRECT(ADDRESS($F185,38))&lt;&gt;"UL"),INDIRECT(ADDRESS($F185,COLUMN()-12)),0),0), IF($G185&gt;0,IF(AND(INDIRECT(ADDRESS($G185,44))=0,INDIRECT(ADDRESS($G185,38))&lt;&gt;"UL"),INDIRECT(ADDRESS($G185,COLUMN()-12)),0),0), IF($H185&gt;0,IF(AND(INDIRECT(ADDRESS($H185,44))=0,INDIRECT(ADDRESS($H185,38))&lt;&gt;"UL"),INDIRECT(ADDRESS($H185,COLUMN()-12)),0),0), IF($I185&gt;0,IF(AND(INDIRECT(ADDRESS($I185,44))=0,INDIRECT(ADDRESS($I185,38))&lt;&gt;"UL"),INDIRECT(ADDRESS($I185,COLUMN()-12)),0),0), IF($J185&gt;0,IF(AND(INDIRECT(ADDRESS($J185,44))=0,INDIRECT(ADDRESS($J185,38))&lt;&gt;"UL"),INDIRECT(ADDRESS($J185,COLUMN()-12)),0),0), IF($K185&gt;0,IF(AND(INDIRECT(ADDRESS($K185,44))=0,INDIRECT(ADDRESS($K185,38))&lt;&gt;"UL"),INDIRECT(ADDRESS($K185,COLUMN()-12)),0),0), IF($L185&gt;0,IF(AND(INDIRECT(ADDRESS($L185,44))=0,INDIRECT(ADDRESS($L185,38))&lt;&gt;"UL"),INDIRECT(ADDRESS($L185,COLUMN()-12)),0),0), IF($M185&gt;0,IF(AND(INDIRECT(ADDRESS($M185,44))=0,INDIRECT(ADDRESS($M185,38))&lt;&gt;"UL"),INDIRECT(ADDRESS($M185,COLUMN()-12)),0),0))</f>
        <v>0</v>
      </c>
      <c r="BK185" s="57">
        <f t="shared" ca="1" si="127"/>
        <v>0</v>
      </c>
      <c r="BL185" s="58">
        <f t="shared" ca="1" si="128"/>
        <v>0</v>
      </c>
      <c r="BM185" s="57" cm="1">
        <f t="array" aca="1" ref="BM185" ca="1">SUM(IF($C185&gt;0,IF(AND(INDIRECT(ADDRESS($C185,44))=0,INDIRECT(ADDRESS($C185,38))&lt;&gt;"UL"),INDIRECT(ADDRESS($C185,COLUMN()-12)),0),0), IF($D185&gt;0,IF(AND(INDIRECT(ADDRESS($D185,44))=0,INDIRECT(ADDRESS($D185,38))&lt;&gt;"UL"),INDIRECT(ADDRESS($D185,COLUMN()-12)),0),0), IF($E185&gt;0,IF(AND(INDIRECT(ADDRESS($E185,44))=0,INDIRECT(ADDRESS($E185,38))&lt;&gt;"UL"),INDIRECT(ADDRESS($E185,COLUMN()-12)),0),0), IF($F185&gt;0,IF(AND(INDIRECT(ADDRESS($F185,44))=0,INDIRECT(ADDRESS($F185,38))&lt;&gt;"UL"),INDIRECT(ADDRESS($F185,COLUMN()-12)),0),0), IF($G185&gt;0,IF(AND(INDIRECT(ADDRESS($G185,44))=0,INDIRECT(ADDRESS($G185,38))&lt;&gt;"UL"),INDIRECT(ADDRESS($G185,COLUMN()-12)),0),0), IF($H185&gt;0,IF(AND(INDIRECT(ADDRESS($H185,44))=0,INDIRECT(ADDRESS($H185,38))&lt;&gt;"UL"),INDIRECT(ADDRESS($H185,COLUMN()-12)),0),0), IF($I185&gt;0,IF(AND(INDIRECT(ADDRESS($I185,44))=0,INDIRECT(ADDRESS($I185,38))&lt;&gt;"UL"),INDIRECT(ADDRESS($I185,COLUMN()-12)),0),0), IF($J185&gt;0,IF(AND(INDIRECT(ADDRESS($J185,44))=0,INDIRECT(ADDRESS($J185,38))&lt;&gt;"UL"),INDIRECT(ADDRESS($J185,COLUMN()-12)),0),0), IF($K185&gt;0,IF(AND(INDIRECT(ADDRESS($K185,44))=0,INDIRECT(ADDRESS($K185,38))&lt;&gt;"UL"),INDIRECT(ADDRESS($K185,COLUMN()-11)),0),0), IF($L185&gt;0,IF(AND(INDIRECT(ADDRESS($L185,44))=0,INDIRECT(ADDRESS($L185,38))&lt;&gt;"UL"),INDIRECT(ADDRESS($L185,COLUMN()-11)),0),0), IF($M185&gt;0,IF(AND(INDIRECT(ADDRESS($M185,44))=0,INDIRECT(ADDRESS($M185,38))&lt;&gt;"UL"),INDIRECT(ADDRESS($M185,COLUMN()-11)),0),0))</f>
        <v>0</v>
      </c>
      <c r="BN185" s="57" cm="1">
        <f t="array" aca="1" ref="BN185" ca="1">SUM(IF($C185&gt;0,IF(AND(INDIRECT(ADDRESS($C185,44))=0,INDIRECT(ADDRESS($C185,38))&lt;&gt;"UL"),INDIRECT(ADDRESS($C185,COLUMN()-12)),0),0), IF($D185&gt;0,IF(AND(INDIRECT(ADDRESS($D185,44))=0,INDIRECT(ADDRESS($D185,38))&lt;&gt;"UL"),INDIRECT(ADDRESS($D185,COLUMN()-12)),0),0), IF($E185&gt;0,IF(AND(INDIRECT(ADDRESS($E185,44))=0,INDIRECT(ADDRESS($E185,38))&lt;&gt;"UL"),INDIRECT(ADDRESS($E185,COLUMN()-12)),0),0), IF($F185&gt;0,IF(AND(INDIRECT(ADDRESS($F185,44))=0,INDIRECT(ADDRESS($F185,38))&lt;&gt;"UL"),INDIRECT(ADDRESS($F185,COLUMN()-12)),0),0), IF($G185&gt;0,IF(AND(INDIRECT(ADDRESS($G185,44))=0,INDIRECT(ADDRESS($G185,38))&lt;&gt;"UL"),INDIRECT(ADDRESS($G185,COLUMN()-12)),0),0), IF($H185&gt;0,IF(AND(INDIRECT(ADDRESS($H185,44))=0,INDIRECT(ADDRESS($H185,38))&lt;&gt;"UL"),INDIRECT(ADDRESS($H185,COLUMN()-12)),0),0), IF($I185&gt;0,IF(AND(INDIRECT(ADDRESS($I185,44))=0,INDIRECT(ADDRESS($I185,38))&lt;&gt;"UL"),INDIRECT(ADDRESS($I185,COLUMN()-12)),0),0), IF($J185&gt;0,IF(AND(INDIRECT(ADDRESS($J185,44))=0,INDIRECT(ADDRESS($J185,38))&lt;&gt;"UL"),INDIRECT(ADDRESS($J185,COLUMN()-12)),0),0), IF($K185&gt;0,IF(AND(INDIRECT(ADDRESS($K185,44))=0,INDIRECT(ADDRESS($K185,38))&lt;&gt;"UL"),INDIRECT(ADDRESS($K185,COLUMN()-11)),0),0), IF($L185&gt;0,IF(AND(INDIRECT(ADDRESS($L185,44))=0,INDIRECT(ADDRESS($L185,38))&lt;&gt;"UL"),INDIRECT(ADDRESS($L185,COLUMN()-11)),0),0), IF($M185&gt;0,IF(AND(INDIRECT(ADDRESS($M185,44))=0,INDIRECT(ADDRESS($M185,38))&lt;&gt;"UL"),INDIRECT(ADDRESS($M185,COLUMN()-11)),0),0))</f>
        <v>0</v>
      </c>
      <c r="BO185" s="57" cm="1">
        <f t="array" aca="1" ref="BO185" ca="1">SUM(IF($C185&gt;0,IF(AND(INDIRECT(ADDRESS($C185,44))=0,INDIRECT(ADDRESS($C185,38))&lt;&gt;"UL"),INDIRECT(ADDRESS($C185,COLUMN()-12)),0),0), IF($D185&gt;0,IF(AND(INDIRECT(ADDRESS($D185,44))=0,INDIRECT(ADDRESS($D185,38))&lt;&gt;"UL"),INDIRECT(ADDRESS($D185,COLUMN()-12)),0),0), IF($E185&gt;0,IF(AND(INDIRECT(ADDRESS($E185,44))=0,INDIRECT(ADDRESS($E185,38))&lt;&gt;"UL"),INDIRECT(ADDRESS($E185,COLUMN()-12)),0),0), IF($F185&gt;0,IF(AND(INDIRECT(ADDRESS($F185,44))=0,INDIRECT(ADDRESS($F185,38))&lt;&gt;"UL"),INDIRECT(ADDRESS($F185,COLUMN()-12)),0),0), IF($G185&gt;0,IF(AND(INDIRECT(ADDRESS($G185,44))=0,INDIRECT(ADDRESS($G185,38))&lt;&gt;"UL"),INDIRECT(ADDRESS($G185,COLUMN()-12)),0),0), IF($H185&gt;0,IF(AND(INDIRECT(ADDRESS($H185,44))=0,INDIRECT(ADDRESS($H185,38))&lt;&gt;"UL"),INDIRECT(ADDRESS($H185,COLUMN()-12)),0),0), IF($I185&gt;0,IF(AND(INDIRECT(ADDRESS($I185,44))=0,INDIRECT(ADDRESS($I185,38))&lt;&gt;"UL"),INDIRECT(ADDRESS($I185,COLUMN()-12)),0),0), IF($J185&gt;0,IF(AND(INDIRECT(ADDRESS($J185,44))=0,INDIRECT(ADDRESS($J185,38))&lt;&gt;"UL"),INDIRECT(ADDRESS($J185,COLUMN()-12)),0),0), IF($K185&gt;0,IF(AND(INDIRECT(ADDRESS($K185,44))=0,INDIRECT(ADDRESS($K185,38))&lt;&gt;"UL"),INDIRECT(ADDRESS($K185,COLUMN()-11)),0),0), IF($L185&gt;0,IF(AND(INDIRECT(ADDRESS($L185,44))=0,INDIRECT(ADDRESS($L185,38))&lt;&gt;"UL"),INDIRECT(ADDRESS($L185,COLUMN()-11)),0),0), IF($M185&gt;0,IF(AND(INDIRECT(ADDRESS($M185,44))=0,INDIRECT(ADDRESS($M185,38))&lt;&gt;"UL"),INDIRECT(ADDRESS($M185,COLUMN()-11)),0),0))</f>
        <v>0</v>
      </c>
      <c r="BP185" s="57" cm="1">
        <f t="array" aca="1" ref="BP185" ca="1">SUM(IF($C185&gt;0,IF(AND(INDIRECT(ADDRESS($C185,44))=0,INDIRECT(ADDRESS($C185,38))&lt;&gt;"UL"),INDIRECT(ADDRESS($C185,COLUMN()-12)),0),0), IF($D185&gt;0,IF(AND(INDIRECT(ADDRESS($D185,44))=0,INDIRECT(ADDRESS($D185,38))&lt;&gt;"UL"),INDIRECT(ADDRESS($D185,COLUMN()-12)),0),0), IF($E185&gt;0,IF(AND(INDIRECT(ADDRESS($E185,44))=0,INDIRECT(ADDRESS($E185,38))&lt;&gt;"UL"),INDIRECT(ADDRESS($E185,COLUMN()-12)),0),0), IF($F185&gt;0,IF(AND(INDIRECT(ADDRESS($F185,44))=0,INDIRECT(ADDRESS($F185,38))&lt;&gt;"UL"),INDIRECT(ADDRESS($F185,COLUMN()-12)),0),0), IF($G185&gt;0,IF(AND(INDIRECT(ADDRESS($G185,44))=0,INDIRECT(ADDRESS($G185,38))&lt;&gt;"UL"),INDIRECT(ADDRESS($G185,COLUMN()-12)),0),0), IF($H185&gt;0,IF(AND(INDIRECT(ADDRESS($H185,44))=0,INDIRECT(ADDRESS($H185,38))&lt;&gt;"UL"),INDIRECT(ADDRESS($H185,COLUMN()-12)),0),0), IF($I185&gt;0,IF(AND(INDIRECT(ADDRESS($I185,44))=0,INDIRECT(ADDRESS($I185,38))&lt;&gt;"UL"),INDIRECT(ADDRESS($I185,COLUMN()-12)),0),0), IF($J185&gt;0,IF(AND(INDIRECT(ADDRESS($J185,44))=0,INDIRECT(ADDRESS($J185,38))&lt;&gt;"UL"),INDIRECT(ADDRESS($J185,COLUMN()-12)),0),0), IF($K185&gt;0,IF(AND(INDIRECT(ADDRESS($K185,44))=0,INDIRECT(ADDRESS($K185,38))&lt;&gt;"UL"),INDIRECT(ADDRESS($K185,COLUMN()-11)),0),0), IF($L185&gt;0,IF(AND(INDIRECT(ADDRESS($L185,44))=0,INDIRECT(ADDRESS($L185,38))&lt;&gt;"UL"),INDIRECT(ADDRESS($L185,COLUMN()-11)),0),0), IF($M185&gt;0,IF(AND(INDIRECT(ADDRESS($M185,44))=0,INDIRECT(ADDRESS($M185,38))&lt;&gt;"UL"),INDIRECT(ADDRESS($M185,COLUMN()-11)),0),0))</f>
        <v>0</v>
      </c>
      <c r="BQ185" s="57">
        <f t="shared" ca="1" si="129"/>
        <v>0</v>
      </c>
      <c r="BR185" s="161">
        <f t="shared" ca="1" si="130"/>
        <v>64.502701652706548</v>
      </c>
      <c r="BS185" s="56"/>
      <c r="BT185" s="56">
        <f t="shared" ca="1" si="131"/>
        <v>2.0967227053651625</v>
      </c>
      <c r="BU185" s="77">
        <f t="shared" ca="1" si="132"/>
        <v>9.116185675500707E-2</v>
      </c>
      <c r="BV185" s="57" t="s">
        <v>34</v>
      </c>
      <c r="BW185" s="57" cm="1">
        <f t="array" aca="1" ref="BW185" ca="1">SUM(IF($C185&gt;0,IF(AND(INDIRECT(ADDRESS($C185,44))=0,INDIRECT(ADDRESS($C185,38))="UL",ISERROR(SEARCH("Rear",INDIRECT(ADDRESS($C185,33)))),ISERROR(SEARCH("Side",INDIRECT(ADDRESS($C185,33))))),INDIRECT(ADDRESS($C185,COLUMN())),0),0),IF($D185&gt;0,IF(AND(INDIRECT(ADDRESS($D185,44))=0,INDIRECT(ADDRESS($D185,38))="UL",ISERROR(SEARCH("Rear",INDIRECT(ADDRESS($D185,33)))),ISERROR(SEARCH("Side",INDIRECT(ADDRESS($D185,33))))),INDIRECT(ADDRESS($D185,COLUMN())),0),0),IF($E185&gt;0,IF(AND(INDIRECT(ADDRESS($E185,44))=0,INDIRECT(ADDRESS($E185,38))="UL",ISERROR(SEARCH("Rear",INDIRECT(ADDRESS($E185,33)))),ISERROR(SEARCH("Side",INDIRECT(ADDRESS($E185,33))))),INDIRECT(ADDRESS($E185,COLUMN())),0),0),IF($F185&gt;0,IF(AND(INDIRECT(ADDRESS($F185,44))=0,INDIRECT(ADDRESS($F185,38))="UL",ISERROR(SEARCH("Rear",INDIRECT(ADDRESS($F185,33)))),ISERROR(SEARCH("Side",INDIRECT(ADDRESS($F185,33))))),INDIRECT(ADDRESS($F185,COLUMN())),0),0),IF($G185&gt;0,IF(AND(INDIRECT(ADDRESS($G185,44))=0,INDIRECT(ADDRESS($G185,38))="UL",ISERROR(SEARCH("Rear",INDIRECT(ADDRESS($G185,33)))),ISERROR(SEARCH("Side",INDIRECT(ADDRESS($G185,33))))),INDIRECT(ADDRESS($G185,COLUMN())),0),0),IF($H185&gt;0,IF(AND(INDIRECT(ADDRESS($H185,44))=0,INDIRECT(ADDRESS($H185,38))="UL",ISERROR(SEARCH("Rear",INDIRECT(ADDRESS($H185,33)))),ISERROR(SEARCH("Side",INDIRECT(ADDRESS($H185,33))))),INDIRECT(ADDRESS($H185,COLUMN())),0),0),IF($I185&gt;0,IF(AND(INDIRECT(ADDRESS($I185,44))=0,INDIRECT(ADDRESS($I185,38))="UL",ISERROR(SEARCH("Rear",INDIRECT(ADDRESS($I185,33)))),ISERROR(SEARCH("Side",INDIRECT(ADDRESS($I185,33))))),INDIRECT(ADDRESS($I185,COLUMN())),0),0),IF($J185&gt;0,IF(AND(INDIRECT(ADDRESS($J185,44))=0,INDIRECT(ADDRESS($J185,38))="UL",ISERROR(SEARCH("Rear",INDIRECT(ADDRESS($J185,33)))),ISERROR(SEARCH("Side",INDIRECT(ADDRESS($J185,33))))),INDIRECT(ADDRESS($J185,COLUMN())),0),0),IF($K185&gt;0,IF(AND(INDIRECT(ADDRESS($K185,44))=0,INDIRECT(ADDRESS($K185,38))="UL",ISERROR(SEARCH("Rear",INDIRECT(ADDRESS($K185,33)))),ISERROR(SEARCH("Side",INDIRECT(ADDRESS($K185,33))))),INDIRECT(ADDRESS($K185,COLUMN())),0),0),IF($L185&gt;0,IF(AND(INDIRECT(ADDRESS($L185,44))=0,INDIRECT(ADDRESS($L185,38))="UL",ISERROR(SEARCH("Rear",INDIRECT(ADDRESS($L185,33)))),ISERROR(SEARCH("Side",INDIRECT(ADDRESS($L185,33))))),INDIRECT(ADDRESS($L185,COLUMN())),0),0),IF($M185&gt;0,IF(AND(INDIRECT(ADDRESS($M185,44))=0,INDIRECT(ADDRESS($M185,38))="UL",ISERROR(SEARCH("Rear",INDIRECT(ADDRESS($M185,33)))),ISERROR(SEARCH("Side",INDIRECT(ADDRESS($M185,33))))),INDIRECT(ADDRESS($M185,COLUMN())),0),0))</f>
        <v>1</v>
      </c>
      <c r="BX185" s="57">
        <f t="shared" ca="1" si="136"/>
        <v>1</v>
      </c>
      <c r="BY185" s="57" cm="1">
        <f t="array" aca="1" ref="BY185" ca="1">SUM(IF($C185&gt;0,IF(AND(INDIRECT(ADDRESS($C185,44))=0,INDIRECT(ADDRESS($C185,38))="UL"),INDIRECT(ADDRESS($C185,COLUMN())),0),0),IF($D185&gt;0,IF(AND(INDIRECT(ADDRESS($D185,44))=0,INDIRECT(ADDRESS($D185,38))="UL"),INDIRECT(ADDRESS($D185,COLUMN())),0),0),IF($E185&gt;0,IF(AND(INDIRECT(ADDRESS($E185,44))=0,INDIRECT(ADDRESS($E185,38))="UL"),INDIRECT(ADDRESS($E185,COLUMN())),0),0),IF($F185&gt;0,IF(AND(INDIRECT(ADDRESS($F185,44))=0,INDIRECT(ADDRESS($F185,38))="UL"),INDIRECT(ADDRESS($F185,COLUMN())),0),0),IF($G185&gt;0,IF(AND(INDIRECT(ADDRESS($G185,44))=0,INDIRECT(ADDRESS($G185,38))="UL"),INDIRECT(ADDRESS($G185,COLUMN())),0),0),IF($H185&gt;0,IF(AND(INDIRECT(ADDRESS($H185,44))=0,INDIRECT(ADDRESS($H185,38))="UL"),INDIRECT(ADDRESS($H185,COLUMN())),0),0),IF($I185&gt;0,IF(AND(INDIRECT(ADDRESS($I185,44))=0,INDIRECT(ADDRESS($I185,38))="UL"),INDIRECT(ADDRESS($I185,COLUMN())),0),0),IF($J185&gt;0,IF(AND(INDIRECT(ADDRESS($J185,44))=0,INDIRECT(ADDRESS($J185,38))="UL"),INDIRECT(ADDRESS($J185,COLUMN())),0),0),IF($K185&gt;0,IF(AND(INDIRECT(ADDRESS($K185,44))=0,INDIRECT(ADDRESS($K185,38))="UL"),INDIRECT(ADDRESS($K185,COLUMN())),0),0),IF($L185&gt;0,IF(AND(INDIRECT(ADDRESS($L185,44))=0,INDIRECT(ADDRESS($L185,38))="UL"),INDIRECT(ADDRESS($L185,COLUMN())),0),0),IF($M185&gt;0,IF(AND(INDIRECT(ADDRESS($M185,44))=0,INDIRECT(ADDRESS($M185,38))="UL"),INDIRECT(ADDRESS($M185,COLUMN())),0),0))</f>
        <v>0.26074074074074072</v>
      </c>
      <c r="BZ185" s="57" cm="1">
        <f t="array" aca="1" ref="BZ185" ca="1">SUM(IF($C185&gt;0,IF(AND(INDIRECT(ADDRESS($C185,44))=0,INDIRECT(ADDRESS($C185,38))="UL"),INDIRECT(ADDRESS($C185,COLUMN())),0),0),IF($D185&gt;0,IF(AND(INDIRECT(ADDRESS($D185,44))=0,INDIRECT(ADDRESS($D185,38))="UL"),INDIRECT(ADDRESS($D185,COLUMN())),0),0),IF($E185&gt;0,IF(AND(INDIRECT(ADDRESS($E185,44))=0,INDIRECT(ADDRESS($E185,38))="UL"),INDIRECT(ADDRESS($E185,COLUMN())),0),0),IF($F185&gt;0,IF(AND(INDIRECT(ADDRESS($F185,44))=0,INDIRECT(ADDRESS($F185,38))="UL"),INDIRECT(ADDRESS($F185,COLUMN())),0),0),IF($G185&gt;0,IF(AND(INDIRECT(ADDRESS($G185,44))=0,INDIRECT(ADDRESS($G185,38))="UL"),INDIRECT(ADDRESS($G185,COLUMN())),0),0),IF($H185&gt;0,IF(AND(INDIRECT(ADDRESS($H185,44))=0,INDIRECT(ADDRESS($H185,38))="UL"),INDIRECT(ADDRESS($H185,COLUMN())),0),0),IF($I185&gt;0,IF(AND(INDIRECT(ADDRESS($I185,44))=0,INDIRECT(ADDRESS($I185,38))="UL"),INDIRECT(ADDRESS($I185,COLUMN())),0),0),IF($J185&gt;0,IF(AND(INDIRECT(ADDRESS($J185,44))=0,INDIRECT(ADDRESS($J185,38))="UL"),INDIRECT(ADDRESS($J185,COLUMN())),0),0),IF($K185&gt;0,IF(AND(INDIRECT(ADDRESS($K185,44))=0,INDIRECT(ADDRESS($K185,38))="UL"),INDIRECT(ADDRESS($K185,COLUMN())),0),0),IF($L185&gt;0,IF(AND(INDIRECT(ADDRESS($L185,44))=0,INDIRECT(ADDRESS($L185,38))="UL"),INDIRECT(ADDRESS($L185,COLUMN())),0),0),IF($M185&gt;0,IF(AND(INDIRECT(ADDRESS($M185,44))=0,INDIRECT(ADDRESS($M185,38))="UL"),INDIRECT(ADDRESS($M185,COLUMN())),0),0))</f>
        <v>0.18271604938271604</v>
      </c>
      <c r="CA185" s="57">
        <f t="shared" ca="1" si="137"/>
        <v>0.18271604938271604</v>
      </c>
      <c r="CB185" s="57" cm="1">
        <f t="array" aca="1" ref="CB185" ca="1">SUM(IF($C185&gt;0,IF(AND(INDIRECT(ADDRESS($C185,44))=0,INDIRECT(ADDRESS($C185,38))&lt;&gt;"UL"),INDIRECT(ADDRESS($C185,COLUMN())),0),0),IF($D185&gt;0,IF(AND(INDIRECT(ADDRESS($D185,44))=0,INDIRECT(ADDRESS($D185,38))&lt;&gt;"UL"),INDIRECT(ADDRESS($D185,COLUMN())),0),0),IF($E185&gt;0,IF(AND(INDIRECT(ADDRESS($E185,44))=0,INDIRECT(ADDRESS($E185,38))&lt;&gt;"UL"),INDIRECT(ADDRESS($E185,COLUMN())),0),0),IF($F185&gt;0,IF(AND(INDIRECT(ADDRESS($F185,44))=0,INDIRECT(ADDRESS($F185,38))&lt;&gt;"UL"),INDIRECT(ADDRESS($F185,COLUMN())),0),0),IF($G185&gt;0,IF(AND(INDIRECT(ADDRESS($G185,44))=0,INDIRECT(ADDRESS($G185,38))&lt;&gt;"UL"),INDIRECT(ADDRESS($G185,COLUMN())),0),0),IF($H185&gt;0,IF(AND(INDIRECT(ADDRESS($H185,44))=0,INDIRECT(ADDRESS($H185,38))&lt;&gt;"UL"),INDIRECT(ADDRESS($H185,COLUMN())),0),0),IF($I185&gt;0,IF(AND(INDIRECT(ADDRESS($I185,44))=0,INDIRECT(ADDRESS($I185,38))&lt;&gt;"UL"),INDIRECT(ADDRESS($I185,COLUMN())),0),0),IF($J185&gt;0,IF(AND(INDIRECT(ADDRESS($J185,44))=0,INDIRECT(ADDRESS($J185,38))&lt;&gt;"UL"),INDIRECT(ADDRESS($J185,COLUMN())),0),0),IF($K185&gt;0,IF(AND(INDIRECT(ADDRESS($K185,44))=0,INDIRECT(ADDRESS($K185,38))&lt;&gt;"UL"),INDIRECT(ADDRESS($K185,COLUMN())),0),0),IF($L185&gt;0,IF(AND(INDIRECT(ADDRESS($L185,44))=0,INDIRECT(ADDRESS($L185,38))&lt;&gt;"UL"),INDIRECT(ADDRESS($L185,COLUMN())),0),0),IF($M185&gt;0,IF(AND(INDIRECT(ADDRESS($M185,44))=0,INDIRECT(ADDRESS($M185,38))&lt;&gt;"UL"),INDIRECT(ADDRESS($M185,COLUMN())),0),0))</f>
        <v>0</v>
      </c>
      <c r="CC185" s="57">
        <f t="shared" ca="1" si="138"/>
        <v>0</v>
      </c>
      <c r="CD185" s="57" cm="1">
        <f t="array" aca="1" ref="CD185" ca="1">SUM(IF($C185&gt;0,IF(AND(INDIRECT(ADDRESS($C185,44))=0,INDIRECT(ADDRESS($C185,38))&lt;&gt;"UL"),INDIRECT(ADDRESS($C185,COLUMN())),0),0),IF($D185&gt;0,IF(AND(INDIRECT(ADDRESS($D185,44))=0,INDIRECT(ADDRESS($D185,38))&lt;&gt;"UL"),INDIRECT(ADDRESS($D185,COLUMN())),0),0),IF($E185&gt;0,IF(AND(INDIRECT(ADDRESS($E185,44))=0,INDIRECT(ADDRESS($E185,38))&lt;&gt;"UL"),INDIRECT(ADDRESS($E185,COLUMN())),0),0),IF($F185&gt;0,IF(AND(INDIRECT(ADDRESS($F185,44))=0,INDIRECT(ADDRESS($F185,38))&lt;&gt;"UL"),INDIRECT(ADDRESS($F185,COLUMN())),0),0),IF($G185&gt;0,IF(AND(INDIRECT(ADDRESS($G185,44))=0,INDIRECT(ADDRESS($G185,38))&lt;&gt;"UL"),INDIRECT(ADDRESS($G185,COLUMN())),0),0),IF($H185&gt;0,IF(AND(INDIRECT(ADDRESS($H185,44))=0,INDIRECT(ADDRESS($H185,38))&lt;&gt;"UL"),INDIRECT(ADDRESS($H185,COLUMN())),0),0),IF($I185&gt;0,IF(AND(INDIRECT(ADDRESS($I185,44))=0,INDIRECT(ADDRESS($I185,38))&lt;&gt;"UL"),INDIRECT(ADDRESS($I185,COLUMN())),0),0),IF($J185&gt;0,IF(AND(INDIRECT(ADDRESS($J185,44))=0,INDIRECT(ADDRESS($J185,38))&lt;&gt;"UL"),INDIRECT(ADDRESS($J185,COLUMN())),0),0),IF($K185&gt;0,IF(AND(INDIRECT(ADDRESS($K185,44))=0,INDIRECT(ADDRESS($K185,38))&lt;&gt;"UL"),INDIRECT(ADDRESS($K185,COLUMN())),0),0),IF($L185&gt;0,IF(AND(INDIRECT(ADDRESS($L185,44))=0,INDIRECT(ADDRESS($L185,38))&lt;&gt;"UL"),INDIRECT(ADDRESS($L185,COLUMN())),0),0),IF($M185&gt;0,IF(AND(INDIRECT(ADDRESS($M185,44))=0,INDIRECT(ADDRESS($M185,38))&lt;&gt;"UL"),INDIRECT(ADDRESS($M185,COLUMN())),0),0))</f>
        <v>0</v>
      </c>
      <c r="CE185" s="57" cm="1">
        <f t="array" aca="1" ref="CE185" ca="1">SUM(IF($C185&gt;0,IF(AND(INDIRECT(ADDRESS($C185,44))=0,INDIRECT(ADDRESS($C185,38))&lt;&gt;"UL"),INDIRECT(ADDRESS($C185,COLUMN())),0),0),IF($D185&gt;0,IF(AND(INDIRECT(ADDRESS($D185,44))=0,INDIRECT(ADDRESS($D185,38))&lt;&gt;"UL"),INDIRECT(ADDRESS($D185,COLUMN())),0),0),IF($E185&gt;0,IF(AND(INDIRECT(ADDRESS($E185,44))=0,INDIRECT(ADDRESS($E185,38))&lt;&gt;"UL"),INDIRECT(ADDRESS($E185,COLUMN())),0),0),IF($F185&gt;0,IF(AND(INDIRECT(ADDRESS($F185,44))=0,INDIRECT(ADDRESS($F185,38))&lt;&gt;"UL"),INDIRECT(ADDRESS($F185,COLUMN())),0),0),IF($G185&gt;0,IF(AND(INDIRECT(ADDRESS($G185,44))=0,INDIRECT(ADDRESS($G185,38))&lt;&gt;"UL"),INDIRECT(ADDRESS($G185,COLUMN())),0),0),IF($H185&gt;0,IF(AND(INDIRECT(ADDRESS($H185,44))=0,INDIRECT(ADDRESS($H185,38))&lt;&gt;"UL"),INDIRECT(ADDRESS($H185,COLUMN())),0),0),IF($I185&gt;0,IF(AND(INDIRECT(ADDRESS($I185,44))=0,INDIRECT(ADDRESS($I185,38))&lt;&gt;"UL"),INDIRECT(ADDRESS($I185,COLUMN())),0),0),IF($J185&gt;0,IF(AND(INDIRECT(ADDRESS($J185,44))=0,INDIRECT(ADDRESS($J185,38))&lt;&gt;"UL"),INDIRECT(ADDRESS($J185,COLUMN())),0),0),IF($K185&gt;0,IF(AND(INDIRECT(ADDRESS($K185,44))=0,INDIRECT(ADDRESS($K185,38))&lt;&gt;"UL"),INDIRECT(ADDRESS($K185,COLUMN())),0),0),IF($L185&gt;0,IF(AND(INDIRECT(ADDRESS($L185,44))=0,INDIRECT(ADDRESS($L185,38))&lt;&gt;"UL"),INDIRECT(ADDRESS($L185,COLUMN())),0),0),IF($M185&gt;0,IF(AND(INDIRECT(ADDRESS($M185,44))=0,INDIRECT(ADDRESS($M185,38))&lt;&gt;"UL"),INDIRECT(ADDRESS($M185,COLUMN())),0),0))</f>
        <v>0</v>
      </c>
      <c r="CF185" s="57">
        <f t="shared" ca="1" si="139"/>
        <v>0</v>
      </c>
      <c r="CG185" s="57">
        <f t="shared" ca="1" si="140"/>
        <v>1.3271728201819339</v>
      </c>
      <c r="CH185" s="57">
        <f t="shared" ca="1" si="133"/>
        <v>5.7703166094866691E-2</v>
      </c>
      <c r="CI185" s="19">
        <f t="shared" ca="1" si="134"/>
        <v>10.216278739400185</v>
      </c>
      <c r="CJ185" s="19"/>
      <c r="CK185" s="57" cm="1">
        <f t="array" aca="1" ref="CK185" ca="1">IF(AU185="S", SUM(IF($C185&gt;0,IF(INDIRECT(ADDRESS($C185,43))&lt;&gt;1,INDIRECT(ADDRESS($C185,48)),0),0), IF($D185&gt;0,IF(INDIRECT(ADDRESS($D185,43))&lt;&gt;1,INDIRECT(ADDRESS($D185,48)),0),0), IF($E185&gt;0,IF(INDIRECT(ADDRESS($E185,43))&lt;&gt;1,INDIRECT(ADDRESS($E185,48)),0),0), IF($F185&gt;0,IF(INDIRECT(ADDRESS($F185,43))&lt;&gt;1,INDIRECT(ADDRESS($F185,48)),0),0), IF($G185&gt;0,IF(INDIRECT(ADDRESS($G185,43))&lt;&gt;1,INDIRECT(ADDRESS($G185,48)),0),0), IF($H185&gt;0,IF(INDIRECT(ADDRESS($H185,43))&lt;&gt;1,INDIRECT(ADDRESS($H185,48)),0),0), IF($I185&gt;0,IF(INDIRECT(ADDRESS($I185,43))&lt;&gt;1,INDIRECT(ADDRESS($I185,48)),0),0), IF($J185&gt;0,IF(INDIRECT(ADDRESS($J185,43))&lt;&gt;1,INDIRECT(ADDRESS($J185,48)),0),0), IF($K185&gt;0,IF(INDIRECT(ADDRESS($K185,43))&lt;&gt;1,INDIRECT(ADDRESS($K185,48)),0),0), IF($L185&gt;0,IF(INDIRECT(ADDRESS($L185,43))&lt;&gt;1,INDIRECT(ADDRESS($L185,48)),0),0), IF($M185&gt;0,IF(INDIRECT(ADDRESS($M185,43))&lt;&gt;1,INDIRECT(ADDRESS($M185,48)),0),0)), IF(AU185="L",SUM(IF($C185&gt;0,IF(INDIRECT(ADDRESS($C185,43))&lt;&gt;1,INDIRECT(ADDRESS($C185,50)),0),0), IF($D185&gt;0,IF(INDIRECT(ADDRESS($D185,43))&lt;&gt;1,INDIRECT(ADDRESS($D185,50)),0),0), IF($E185&gt;0,IF(INDIRECT(ADDRESS($E185,43))&lt;&gt;1,INDIRECT(ADDRESS($E185,50)),0),0), IF($F185&gt;0,IF(INDIRECT(ADDRESS($F185,43))&lt;&gt;1,INDIRECT(ADDRESS($F185,50)),0),0), IF($G185&gt;0,IF(INDIRECT(ADDRESS($G185,43))&lt;&gt;1,INDIRECT(ADDRESS($G185,50)),0),0), IF($G185&gt;0,IF(INDIRECT(ADDRESS($G185,43))&lt;&gt;1,INDIRECT(ADDRESS($G185,50)),0),0), IF($H185&gt;0,IF(INDIRECT(ADDRESS($H185,43))&lt;&gt;1,INDIRECT(ADDRESS($H185,50)),0),0), IF($I185&gt;0,IF(INDIRECT(ADDRESS($I185,43))&lt;&gt;1,INDIRECT(ADDRESS($I185,50)),0),0), IF($J185&gt;0,IF(INDIRECT(ADDRESS($J185,43))&lt;&gt;1,INDIRECT(ADDRESS($J185,50)),0),0), IF($K185&gt;0,IF(INDIRECT(ADDRESS($K185,43))&lt;&gt;1,INDIRECT(ADDRESS($K185,50)),0),0), IF($L185&gt;0,IF(INDIRECT(ADDRESS($L185,43))&lt;&gt;1,INDIRECT(ADDRESS($L185,50)),0),0), IF($M185&gt;0,IF(INDIRECT(ADDRESS($M185,43))&lt;&gt;1,INDIRECT(ADDRESS($M185,50)),0),0)), SUM(IF($C185&gt;0,IF(INDIRECT(ADDRESS($C185,43))&lt;&gt;1,INDIRECT(ADDRESS($C185,49)),0),0), IF($D185&gt;0,IF(INDIRECT(ADDRESS($D185,43))&lt;&gt;1,INDIRECT(ADDRESS($D185,49)),0),0), IF($E185&gt;0,IF(INDIRECT(ADDRESS($E185,43))&lt;&gt;1,INDIRECT(ADDRESS($E185,49)),0),0), IF($F185&gt;0,IF(INDIRECT(ADDRESS($F185,43))&lt;&gt;1,INDIRECT(ADDRESS($F185,49)),0),0), IF($G185&gt;0,IF(INDIRECT(ADDRESS($G185,43))&lt;&gt;1,INDIRECT(ADDRESS($G185,49)),0),0), IF($G185&gt;0,IF(INDIRECT(ADDRESS($G185,43))&lt;&gt;1,INDIRECT(ADDRESS($G185,49)),0),0), IF($H185&gt;0,IF(INDIRECT(ADDRESS($H185,43))&lt;&gt;1,INDIRECT(ADDRESS($H185,49)),0),0), IF($I185&gt;0,IF(INDIRECT(ADDRESS($I185,43))&lt;&gt;1,INDIRECT(ADDRESS($I185,49)),0),0), IF($J185&gt;0,IF(INDIRECT(ADDRESS($J185,43))&lt;&gt;1,INDIRECT(ADDRESS($J185,49)),0),0), IF($K185&gt;0,IF(INDIRECT(ADDRESS($K185,43))&lt;&gt;1,INDIRECT(ADDRESS($K185,49)),0),0), IF($L185&gt;0,IF(INDIRECT(ADDRESS($L185,43))&lt;&gt;1,INDIRECT(ADDRESS($L185,49)),0),0), IF($M185&gt;0,IF(INDIRECT(ADDRESS($M185,43))&lt;&gt;1,INDIRECT(ADDRESS($M185,49)),0),0))))</f>
        <v>1.6111111111111109</v>
      </c>
      <c r="CL185" s="57" cm="1">
        <f t="array" aca="1" ref="CL185" ca="1">SUM(IF($C185&gt;0,IF(INDIRECT(ADDRESS($C185,44))=1,INDIRECT(ADDRESS($C185,90)),0),0), IF($D185&gt;0,IF(INDIRECT(ADDRESS($D185,44))=1,INDIRECT(ADDRESS($D185,90)),0),0), IF($E185&gt;0,IF(INDIRECT(ADDRESS($E185,44))=1,INDIRECT(ADDRESS($E185,90)),0),0), IF($F185&gt;0,IF(INDIRECT(ADDRESS($F185,44))=1,INDIRECT(ADDRESS($F185,90)),0),0), IF($G185&gt;0,IF(INDIRECT(ADDRESS($G185,44))=1,INDIRECT(ADDRESS($G185,90)),0),0), IF($H185&gt;0,IF(INDIRECT(ADDRESS($H185,44))=1,INDIRECT(ADDRESS($H185,90)),0),0), IF($I185&gt;0,IF(INDIRECT(ADDRESS($I185,44))=1,INDIRECT(ADDRESS($I185,90)),0),0), IF($J185&gt;0,IF(INDIRECT(ADDRESS($J185,44))=1,INDIRECT(ADDRESS($J185,90)),0),0), IF($K185&gt;0,IF(INDIRECT(ADDRESS($K185,44))=1,INDIRECT(ADDRESS($K185,90)),0),0), IF($L185&gt;0,IF(INDIRECT(ADDRESS($L185,44))=1,INDIRECT(ADDRESS($L185,90)),0),0), IF($M185&gt;0,IF(INDIRECT(ADDRESS($M185,44))=1,INDIRECT(ADDRESS($M185,90)),0),0))</f>
        <v>0</v>
      </c>
      <c r="CM185" s="56">
        <f t="shared" ca="1" si="135"/>
        <v>0.67111863247060088</v>
      </c>
      <c r="CN185" s="59"/>
    </row>
    <row r="186" spans="1:92" x14ac:dyDescent="0.25">
      <c r="A186" s="52" t="s">
        <v>256</v>
      </c>
      <c r="B186" s="67">
        <v>106</v>
      </c>
      <c r="C186" s="67">
        <v>122</v>
      </c>
      <c r="D186" s="67">
        <v>123</v>
      </c>
      <c r="E186" s="67">
        <v>125</v>
      </c>
      <c r="F186" s="67"/>
      <c r="G186" s="67">
        <v>136</v>
      </c>
      <c r="H186" s="67">
        <v>136</v>
      </c>
      <c r="I186" s="67"/>
      <c r="J186" s="67"/>
      <c r="K186" s="67"/>
      <c r="L186" s="67"/>
      <c r="M186" s="67"/>
      <c r="N186" s="67">
        <f ca="1">SUM(INDIRECT(ADDRESS(B186,COLUMN())),IF(C186&gt;0,INDIRECT(ADDRESS(C186,COLUMN())),0),IF(D186&gt;0,INDIRECT(ADDRESS(D186,COLUMN())),0),IF(E186&gt;0,INDIRECT(ADDRESS(E186,COLUMN())),0),IF(F186&gt;0,INDIRECT(ADDRESS(F186,COLUMN())),0),IF(G186&gt;0,INDIRECT(ADDRESS(G186,COLUMN())),0),IF(H186&gt;0,INDIRECT(ADDRESS(H186,COLUMN())),0),IF(I186&gt;0,INDIRECT(ADDRESS(I186,COLUMN())),0),IF(J186&gt;0,INDIRECT(ADDRESS(J186,COLUMN())),0),IF(K186&gt;0,INDIRECT(ADDRESS(K186,COLUMN())),0),IF(L186&gt;0,INDIRECT(ADDRESS(L186,COLUMN())),0),IF(M186&gt;0,INDIRECT(ADDRESS(M186,COLUMN())),0))</f>
        <v>27</v>
      </c>
      <c r="O186" s="67" t="str" cm="1">
        <f t="array" aca="1" ref="O186" ca="1">INDIRECT(ADDRESS($B186,COLUMN()))</f>
        <v>Fighter</v>
      </c>
      <c r="P186" s="67" cm="1">
        <f t="array" aca="1" ref="P186" ca="1">INDIRECT(ADDRESS($B186,COLUMN()))</f>
        <v>2</v>
      </c>
      <c r="Q186" s="67" cm="1">
        <f t="array" aca="1" ref="Q186" ca="1">INDIRECT(ADDRESS($B186,COLUMN()))</f>
        <v>0</v>
      </c>
      <c r="R186" s="67" cm="1">
        <f t="array" aca="1" ref="R186" ca="1">INDIRECT(ADDRESS($B186,COLUMN()))</f>
        <v>0</v>
      </c>
      <c r="S186" s="67" cm="1">
        <f t="array" aca="1" ref="S186" ca="1">INDIRECT(ADDRESS($B186,COLUMN()))</f>
        <v>1</v>
      </c>
      <c r="T186" s="67" t="str" cm="1">
        <f t="array" aca="1" ref="T186" ca="1">INDIRECT(ADDRESS($B186,COLUMN()))</f>
        <v>1-6</v>
      </c>
      <c r="U186" s="67" cm="1">
        <f t="array" aca="1" ref="U186" ca="1">INDIRECT(ADDRESS($B186,COLUMN()))</f>
        <v>6</v>
      </c>
      <c r="V186" s="67" cm="1">
        <f t="array" aca="1" ref="V186" ca="1">INDIRECT(ADDRESS($B186,COLUMN()))</f>
        <v>0</v>
      </c>
      <c r="W186" s="67" cm="1">
        <f t="array" aca="1" ref="W186" ca="1">INDIRECT(ADDRESS($B186,COLUMN()))</f>
        <v>2</v>
      </c>
      <c r="X186" s="67" cm="1">
        <f t="array" aca="1" ref="X186" ca="1">INDIRECT(ADDRESS($B186,COLUMN()))</f>
        <v>6</v>
      </c>
      <c r="Y186" s="67" cm="1">
        <f t="array" aca="1" ref="Y186" ca="1">INDIRECT(ADDRESS($B186,COLUMN()))</f>
        <v>1</v>
      </c>
      <c r="Z186" s="67" cm="1">
        <f t="array" aca="1" ref="Z186" ca="1">INDIRECT(ADDRESS($B186,COLUMN()))</f>
        <v>4</v>
      </c>
      <c r="AA186" s="67" cm="1">
        <f t="array" aca="1" ref="AA186" ca="1">INDIRECT(ADDRESS($B186,COLUMN()))</f>
        <v>0</v>
      </c>
      <c r="AB186" s="56">
        <f t="shared" ca="1" si="121"/>
        <v>0.73013777387695378</v>
      </c>
      <c r="AC186" s="56">
        <f t="shared" ca="1" si="122"/>
        <v>0.8681252373932733</v>
      </c>
      <c r="AD186" s="56">
        <f t="shared" ca="1" si="123"/>
        <v>1.5097830215535191</v>
      </c>
      <c r="AF186" s="52"/>
      <c r="AG186" s="52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2"/>
      <c r="AU186" s="54" t="s">
        <v>113</v>
      </c>
      <c r="AV186" s="57" cm="1">
        <f t="array" aca="1" ref="AV186" ca="1">SUM(IF($C186&gt;0,IF(AND(INDIRECT(ADDRESS($C186,44))=0,INDIRECT(ADDRESS($C186,38))="UL",ISERROR(SEARCH("Rear",INDIRECT(ADDRESS($C186,33)))),ISERROR(SEARCH("Side",INDIRECT(ADDRESS($C186,33))))),INDIRECT(ADDRESS($C186,COLUMN())),0),0),IF($D186&gt;0,IF(AND(INDIRECT(ADDRESS($D186,44))=0,INDIRECT(ADDRESS($D186,38))="UL",ISERROR(SEARCH("Rear",INDIRECT(ADDRESS($D186,33)))),ISERROR(SEARCH("Side",INDIRECT(ADDRESS($D186,33))))),INDIRECT(ADDRESS($D186,COLUMN())),0),0),IF($E186&gt;0,IF(AND(INDIRECT(ADDRESS($E186,44))=0,INDIRECT(ADDRESS($E186,38))="UL",ISERROR(SEARCH("Rear",INDIRECT(ADDRESS($E186,33)))),ISERROR(SEARCH("Side",INDIRECT(ADDRESS($E186,33))))),INDIRECT(ADDRESS($E186,COLUMN())),0),0),IF($F186&gt;0,IF(AND(INDIRECT(ADDRESS($F186,44))=0,INDIRECT(ADDRESS($F186,38))="UL",ISERROR(SEARCH("Rear",INDIRECT(ADDRESS($F186,33)))),ISERROR(SEARCH("Side",INDIRECT(ADDRESS($F186,33))))),INDIRECT(ADDRESS($F186,COLUMN())),0),0),IF($G186&gt;0,IF(AND(INDIRECT(ADDRESS($G186,44))=0,INDIRECT(ADDRESS($G186,38))="UL",ISERROR(SEARCH("Rear",INDIRECT(ADDRESS($G186,33)))),ISERROR(SEARCH("Side",INDIRECT(ADDRESS($G186,33))))),INDIRECT(ADDRESS($G186,COLUMN())),0),0),IF($H186&gt;0,IF(AND(INDIRECT(ADDRESS($H186,44))=0,INDIRECT(ADDRESS($H186,38))="UL",ISERROR(SEARCH("Rear",INDIRECT(ADDRESS($H186,33)))),ISERROR(SEARCH("Side",INDIRECT(ADDRESS($H186,33))))),INDIRECT(ADDRESS($H186,COLUMN())),0),0),IF($I186&gt;0,IF(AND(INDIRECT(ADDRESS($I186,44))=0,INDIRECT(ADDRESS($I186,38))="UL",ISERROR(SEARCH("Rear",INDIRECT(ADDRESS($I186,33)))),ISERROR(SEARCH("Side",INDIRECT(ADDRESS($I186,33))))),INDIRECT(ADDRESS($I186,COLUMN())),0),0),IF($J186&gt;0,IF(AND(INDIRECT(ADDRESS($J186,44))=0,INDIRECT(ADDRESS($J186,38))="UL",ISERROR(SEARCH("Rear",INDIRECT(ADDRESS($J186,33)))),ISERROR(SEARCH("Side",INDIRECT(ADDRESS($J186,33))))),INDIRECT(ADDRESS($J186,COLUMN())),0),0),IF($K186&gt;0,IF(AND(INDIRECT(ADDRESS($K186,44))=0,INDIRECT(ADDRESS($K186,38))="UL",ISERROR(SEARCH("Rear",INDIRECT(ADDRESS($K186,33)))),ISERROR(SEARCH("Side",INDIRECT(ADDRESS($K186,33))))),INDIRECT(ADDRESS($K186,COLUMN())),0),0),IF($L186&gt;0,IF(AND(INDIRECT(ADDRESS($L186,44))=0,INDIRECT(ADDRESS($L186,38))="UL",ISERROR(SEARCH("Rear",INDIRECT(ADDRESS($L186,33)))),ISERROR(SEARCH("Side",INDIRECT(ADDRESS($L186,33))))),INDIRECT(ADDRESS($L186,COLUMN())),0),0),IF($M186&gt;0,IF(AND(INDIRECT(ADDRESS($M186,44))=0,INDIRECT(ADDRESS($M186,38))="UL",ISERROR(SEARCH("Rear",INDIRECT(ADDRESS($M186,33)))),ISERROR(SEARCH("Side",INDIRECT(ADDRESS($M186,33))))),INDIRECT(ADDRESS($M186,COLUMN())),0),0))</f>
        <v>0.61111111111111105</v>
      </c>
      <c r="AW186" s="57" cm="1">
        <f t="array" aca="1" ref="AW186" ca="1">SUM(IF($C186&gt;0,IF(AND(INDIRECT(ADDRESS($C186,44))=0,INDIRECT(ADDRESS($C186,38))="UL",ISERROR(SEARCH("Rear",INDIRECT(ADDRESS($C186,33)))),ISERROR(SEARCH("Side",INDIRECT(ADDRESS($C186,33))))),INDIRECT(ADDRESS($C186,COLUMN())),0),0),IF($D186&gt;0,IF(AND(INDIRECT(ADDRESS($D186,44))=0,INDIRECT(ADDRESS($D186,38))="UL",ISERROR(SEARCH("Rear",INDIRECT(ADDRESS($D186,33)))),ISERROR(SEARCH("Side",INDIRECT(ADDRESS($D186,33))))),INDIRECT(ADDRESS($D186,COLUMN())),0),0),IF($E186&gt;0,IF(AND(INDIRECT(ADDRESS($E186,44))=0,INDIRECT(ADDRESS($E186,38))="UL",ISERROR(SEARCH("Rear",INDIRECT(ADDRESS($E186,33)))),ISERROR(SEARCH("Side",INDIRECT(ADDRESS($E186,33))))),INDIRECT(ADDRESS($E186,COLUMN())),0),0),IF($F186&gt;0,IF(AND(INDIRECT(ADDRESS($F186,44))=0,INDIRECT(ADDRESS($F186,38))="UL",ISERROR(SEARCH("Rear",INDIRECT(ADDRESS($F186,33)))),ISERROR(SEARCH("Side",INDIRECT(ADDRESS($F186,33))))),INDIRECT(ADDRESS($F186,COLUMN())),0),0),IF($G186&gt;0,IF(AND(INDIRECT(ADDRESS($G186,44))=0,INDIRECT(ADDRESS($G186,38))="UL",ISERROR(SEARCH("Rear",INDIRECT(ADDRESS($G186,33)))),ISERROR(SEARCH("Side",INDIRECT(ADDRESS($G186,33))))),INDIRECT(ADDRESS($G186,COLUMN())),0),0),IF($H186&gt;0,IF(AND(INDIRECT(ADDRESS($H186,44))=0,INDIRECT(ADDRESS($H186,38))="UL",ISERROR(SEARCH("Rear",INDIRECT(ADDRESS($H186,33)))),ISERROR(SEARCH("Side",INDIRECT(ADDRESS($H186,33))))),INDIRECT(ADDRESS($H186,COLUMN())),0),0),IF($I186&gt;0,IF(AND(INDIRECT(ADDRESS($I186,44))=0,INDIRECT(ADDRESS($I186,38))="UL",ISERROR(SEARCH("Rear",INDIRECT(ADDRESS($I186,33)))),ISERROR(SEARCH("Side",INDIRECT(ADDRESS($I186,33))))),INDIRECT(ADDRESS($I186,COLUMN())),0),0),IF($J186&gt;0,IF(AND(INDIRECT(ADDRESS($J186,44))=0,INDIRECT(ADDRESS($J186,38))="UL",ISERROR(SEARCH("Rear",INDIRECT(ADDRESS($J186,33)))),ISERROR(SEARCH("Side",INDIRECT(ADDRESS($J186,33))))),INDIRECT(ADDRESS($J186,COLUMN())),0),0),IF($K186&gt;0,IF(AND(INDIRECT(ADDRESS($K186,44))=0,INDIRECT(ADDRESS($K186,38))="UL",ISERROR(SEARCH("Rear",INDIRECT(ADDRESS($K186,33)))),ISERROR(SEARCH("Side",INDIRECT(ADDRESS($K186,33))))),INDIRECT(ADDRESS($K186,COLUMN())),0),0),IF($L186&gt;0,IF(AND(INDIRECT(ADDRESS($L186,44))=0,INDIRECT(ADDRESS($L186,38))="UL",ISERROR(SEARCH("Rear",INDIRECT(ADDRESS($L186,33)))),ISERROR(SEARCH("Side",INDIRECT(ADDRESS($L186,33))))),INDIRECT(ADDRESS($L186,COLUMN())),0),0),IF($M186&gt;0,IF(AND(INDIRECT(ADDRESS($M186,44))=0,INDIRECT(ADDRESS($M186,38))="UL",ISERROR(SEARCH("Rear",INDIRECT(ADDRESS($M186,33)))),ISERROR(SEARCH("Side",INDIRECT(ADDRESS($M186,33))))),INDIRECT(ADDRESS($M186,COLUMN())),0),0))</f>
        <v>1.6111111111111109</v>
      </c>
      <c r="AX186" s="57" cm="1">
        <f t="array" aca="1" ref="AX186" ca="1">SUM(IF($C186&gt;0,IF(AND(INDIRECT(ADDRESS($C186,44))=0,INDIRECT(ADDRESS($C186,38))="UL",ISERROR(SEARCH("Rear",INDIRECT(ADDRESS($C186,33)))),ISERROR(SEARCH("Side",INDIRECT(ADDRESS($C186,33))))),INDIRECT(ADDRESS($C186,COLUMN())),0),0),IF($D186&gt;0,IF(AND(INDIRECT(ADDRESS($D186,44))=0,INDIRECT(ADDRESS($D186,38))="UL",ISERROR(SEARCH("Rear",INDIRECT(ADDRESS($D186,33)))),ISERROR(SEARCH("Side",INDIRECT(ADDRESS($D186,33))))),INDIRECT(ADDRESS($D186,COLUMN())),0),0),IF($E186&gt;0,IF(AND(INDIRECT(ADDRESS($E186,44))=0,INDIRECT(ADDRESS($E186,38))="UL",ISERROR(SEARCH("Rear",INDIRECT(ADDRESS($E186,33)))),ISERROR(SEARCH("Side",INDIRECT(ADDRESS($E186,33))))),INDIRECT(ADDRESS($E186,COLUMN())),0),0),IF($F186&gt;0,IF(AND(INDIRECT(ADDRESS($F186,44))=0,INDIRECT(ADDRESS($F186,38))="UL",ISERROR(SEARCH("Rear",INDIRECT(ADDRESS($F186,33)))),ISERROR(SEARCH("Side",INDIRECT(ADDRESS($F186,33))))),INDIRECT(ADDRESS($F186,COLUMN())),0),0),IF($G186&gt;0,IF(AND(INDIRECT(ADDRESS($G186,44))=0,INDIRECT(ADDRESS($G186,38))="UL",ISERROR(SEARCH("Rear",INDIRECT(ADDRESS($G186,33)))),ISERROR(SEARCH("Side",INDIRECT(ADDRESS($G186,33))))),INDIRECT(ADDRESS($G186,COLUMN())),0),0),IF($H186&gt;0,IF(AND(INDIRECT(ADDRESS($H186,44))=0,INDIRECT(ADDRESS($H186,38))="UL",ISERROR(SEARCH("Rear",INDIRECT(ADDRESS($H186,33)))),ISERROR(SEARCH("Side",INDIRECT(ADDRESS($H186,33))))),INDIRECT(ADDRESS($H186,COLUMN())),0),0),IF($I186&gt;0,IF(AND(INDIRECT(ADDRESS($I186,44))=0,INDIRECT(ADDRESS($I186,38))="UL",ISERROR(SEARCH("Rear",INDIRECT(ADDRESS($I186,33)))),ISERROR(SEARCH("Side",INDIRECT(ADDRESS($I186,33))))),INDIRECT(ADDRESS($I186,COLUMN())),0),0),IF($J186&gt;0,IF(AND(INDIRECT(ADDRESS($J186,44))=0,INDIRECT(ADDRESS($J186,38))="UL",ISERROR(SEARCH("Rear",INDIRECT(ADDRESS($J186,33)))),ISERROR(SEARCH("Side",INDIRECT(ADDRESS($J186,33))))),INDIRECT(ADDRESS($J186,COLUMN())),0),0),IF($K186&gt;0,IF(AND(INDIRECT(ADDRESS($K186,44))=0,INDIRECT(ADDRESS($K186,38))="UL",ISERROR(SEARCH("Rear",INDIRECT(ADDRESS($K186,33)))),ISERROR(SEARCH("Side",INDIRECT(ADDRESS($K186,33))))),INDIRECT(ADDRESS($K186,COLUMN())),0),0),IF($L186&gt;0,IF(AND(INDIRECT(ADDRESS($L186,44))=0,INDIRECT(ADDRESS($L186,38))="UL",ISERROR(SEARCH("Rear",INDIRECT(ADDRESS($L186,33)))),ISERROR(SEARCH("Side",INDIRECT(ADDRESS($L186,33))))),INDIRECT(ADDRESS($L186,COLUMN())),0),0),IF($M186&gt;0,IF(AND(INDIRECT(ADDRESS($M186,44))=0,INDIRECT(ADDRESS($M186,38))="UL",ISERROR(SEARCH("Rear",INDIRECT(ADDRESS($M186,33)))),ISERROR(SEARCH("Side",INDIRECT(ADDRESS($M186,33))))),INDIRECT(ADDRESS($M186,COLUMN())),0),0))</f>
        <v>0</v>
      </c>
      <c r="AY186" s="58">
        <f t="shared" ca="1" si="124"/>
        <v>1.6111111111111109</v>
      </c>
      <c r="AZ186" s="58">
        <f t="shared" ca="1" si="125"/>
        <v>0.74074074074074059</v>
      </c>
      <c r="BA186" s="58" cm="1">
        <f t="array" aca="1" ref="BA186" ca="1">SUM(IF($C186&gt;0,IF(AND(INDIRECT(ADDRESS($C186,44))=0,INDIRECT(ADDRESS($C186,38))="UL"),INDIRECT(ADDRESS($C186,COLUMN())),0),0),IF($D186&gt;0,IF(AND(INDIRECT(ADDRESS($D186,44))=0,INDIRECT(ADDRESS($D186,38))="UL"),INDIRECT(ADDRESS($D186,COLUMN())),0),0),IF($E186&gt;0,IF(AND(INDIRECT(ADDRESS($E186,44))=0,INDIRECT(ADDRESS($E186,38))="UL"),INDIRECT(ADDRESS($E186,COLUMN())),0),0),IF($F186&gt;0,IF(AND(INDIRECT(ADDRESS($F186,44))=0,INDIRECT(ADDRESS($F186,38))="UL"),INDIRECT(ADDRESS($F186,COLUMN())),0),0),IF($G186&gt;0,IF(AND(INDIRECT(ADDRESS($G186,44))=0,INDIRECT(ADDRESS($G186,38))="UL"),INDIRECT(ADDRESS($G186,COLUMN())),0),0),IF($H186&gt;0,IF(AND(INDIRECT(ADDRESS($H186,44))=0,INDIRECT(ADDRESS($H186,38))="UL"),INDIRECT(ADDRESS($H186,COLUMN())),0),0),IF($I186&gt;0,IF(AND(INDIRECT(ADDRESS($I186,44))=0,INDIRECT(ADDRESS($I186,38))="UL"),INDIRECT(ADDRESS($I186,COLUMN())),0),0),IF($J186&gt;0,IF(AND(INDIRECT(ADDRESS($J186,44))=0,INDIRECT(ADDRESS($J186,38))="UL"),INDIRECT(ADDRESS($J186,COLUMN())),0),0),IF($K186&gt;0,IF(AND(INDIRECT(ADDRESS($K186,44))=0,INDIRECT(ADDRESS($K186,38))="UL"),INDIRECT(ADDRESS($K186,COLUMN())),0),0),IF($L186&gt;0,IF(AND(INDIRECT(ADDRESS($L186,44))=0,INDIRECT(ADDRESS($L186,38))="UL"),INDIRECT(ADDRESS($L186,COLUMN())),0),0),IF($M186&gt;0,IF(AND(INDIRECT(ADDRESS($M186,44))=0,INDIRECT(ADDRESS($M186,38))="UL"),INDIRECT(ADDRESS($M186,COLUMN())),0),0))</f>
        <v>0.45700176366843026</v>
      </c>
      <c r="BB186" s="58" cm="1">
        <f t="array" aca="1" ref="BB186" ca="1">SUM(IF($C186&gt;0,IF(AND(INDIRECT(ADDRESS($C186,44))=0,INDIRECT(ADDRESS($C186,38))="UL"),INDIRECT(ADDRESS($C186,COLUMN())),0),0),IF($D186&gt;0,IF(AND(INDIRECT(ADDRESS($D186,44))=0,INDIRECT(ADDRESS($D186,38))="UL"),INDIRECT(ADDRESS($D186,COLUMN())),0),0),IF($E186&gt;0,IF(AND(INDIRECT(ADDRESS($E186,44))=0,INDIRECT(ADDRESS($E186,38))="UL"),INDIRECT(ADDRESS($E186,COLUMN())),0),0),IF($F186&gt;0,IF(AND(INDIRECT(ADDRESS($F186,44))=0,INDIRECT(ADDRESS($F186,38))="UL"),INDIRECT(ADDRESS($F186,COLUMN())),0),0),IF($G186&gt;0,IF(AND(INDIRECT(ADDRESS($G186,44))=0,INDIRECT(ADDRESS($G186,38))="UL"),INDIRECT(ADDRESS($G186,COLUMN())),0),0),IF($H186&gt;0,IF(AND(INDIRECT(ADDRESS($H186,44))=0,INDIRECT(ADDRESS($H186,38))="UL"),INDIRECT(ADDRESS($H186,COLUMN())),0),0),IF($I186&gt;0,IF(AND(INDIRECT(ADDRESS($I186,44))=0,INDIRECT(ADDRESS($I186,38))="UL"),INDIRECT(ADDRESS($I186,COLUMN())),0),0),IF($J186&gt;0,IF(AND(INDIRECT(ADDRESS($J186,44))=0,INDIRECT(ADDRESS($J186,38))="UL"),INDIRECT(ADDRESS($J186,COLUMN())),0),0),IF($K186&gt;0,IF(AND(INDIRECT(ADDRESS($K186,44))=0,INDIRECT(ADDRESS($K186,38))="UL"),INDIRECT(ADDRESS($K186,COLUMN())),0),0),IF($L186&gt;0,IF(AND(INDIRECT(ADDRESS($L186,44))=0,INDIRECT(ADDRESS($L186,38))="UL"),INDIRECT(ADDRESS($L186,COLUMN())),0),0),IF($M186&gt;0,IF(AND(INDIRECT(ADDRESS($M186,44))=0,INDIRECT(ADDRESS($M186,38))="UL"),INDIRECT(ADDRESS($M186,COLUMN())),0),0))</f>
        <v>0.19033509700176365</v>
      </c>
      <c r="BC186" s="58" cm="1">
        <f t="array" aca="1" ref="BC186" ca="1">SUM(IF($C186&gt;0,IF(AND(INDIRECT(ADDRESS($C186,44))=0,INDIRECT(ADDRESS($C186,38))="UL"),INDIRECT(ADDRESS($C186,COLUMN())),0),0),IF($D186&gt;0,IF(AND(INDIRECT(ADDRESS($D186,44))=0,INDIRECT(ADDRESS($D186,38))="UL"),INDIRECT(ADDRESS($D186,COLUMN())),0),0),IF($E186&gt;0,IF(AND(INDIRECT(ADDRESS($E186,44))=0,INDIRECT(ADDRESS($E186,38))="UL"),INDIRECT(ADDRESS($E186,COLUMN())),0),0),IF($F186&gt;0,IF(AND(INDIRECT(ADDRESS($F186,44))=0,INDIRECT(ADDRESS($F186,38))="UL"),INDIRECT(ADDRESS($F186,COLUMN())),0),0),IF($G186&gt;0,IF(AND(INDIRECT(ADDRESS($G186,44))=0,INDIRECT(ADDRESS($G186,38))="UL"),INDIRECT(ADDRESS($G186,COLUMN())),0),0),IF($H186&gt;0,IF(AND(INDIRECT(ADDRESS($H186,44))=0,INDIRECT(ADDRESS($H186,38))="UL"),INDIRECT(ADDRESS($H186,COLUMN())),0),0),IF($I186&gt;0,IF(AND(INDIRECT(ADDRESS($I186,44))=0,INDIRECT(ADDRESS($I186,38))="UL"),INDIRECT(ADDRESS($I186,COLUMN())),0),0),IF($J186&gt;0,IF(AND(INDIRECT(ADDRESS($J186,44))=0,INDIRECT(ADDRESS($J186,38))="UL"),INDIRECT(ADDRESS($J186,COLUMN())),0),0),IF($K186&gt;0,IF(AND(INDIRECT(ADDRESS($K186,44))=0,INDIRECT(ADDRESS($K186,38))="UL"),INDIRECT(ADDRESS($K186,COLUMN())),0),0),IF($L186&gt;0,IF(AND(INDIRECT(ADDRESS($L186,44))=0,INDIRECT(ADDRESS($L186,38))="UL"),INDIRECT(ADDRESS($L186,COLUMN())),0),0),IF($M186&gt;0,IF(AND(INDIRECT(ADDRESS($M186,44))=0,INDIRECT(ADDRESS($M186,38))="UL"),INDIRECT(ADDRESS($M186,COLUMN())),0),0))</f>
        <v>9.7707231040564363E-2</v>
      </c>
      <c r="BD186" s="58" cm="1">
        <f t="array" aca="1" ref="BD186" ca="1">SUM(IF($C186&gt;0,IF(AND(INDIRECT(ADDRESS($C186,44))=0,INDIRECT(ADDRESS($C186,38))="UL"),INDIRECT(ADDRESS($C186,COLUMN())),0),0),IF($D186&gt;0,IF(AND(INDIRECT(ADDRESS($D186,44))=0,INDIRECT(ADDRESS($D186,38))="UL"),INDIRECT(ADDRESS($D186,COLUMN())),0),0),IF($E186&gt;0,IF(AND(INDIRECT(ADDRESS($E186,44))=0,INDIRECT(ADDRESS($E186,38))="UL"),INDIRECT(ADDRESS($E186,COLUMN())),0),0),IF($F186&gt;0,IF(AND(INDIRECT(ADDRESS($F186,44))=0,INDIRECT(ADDRESS($F186,38))="UL"),INDIRECT(ADDRESS($F186,COLUMN())),0),0),IF($G186&gt;0,IF(AND(INDIRECT(ADDRESS($G186,44))=0,INDIRECT(ADDRESS($G186,38))="UL"),INDIRECT(ADDRESS($G186,COLUMN())),0),0),IF($H186&gt;0,IF(AND(INDIRECT(ADDRESS($H186,44))=0,INDIRECT(ADDRESS($H186,38))="UL"),INDIRECT(ADDRESS($H186,COLUMN())),0),0),IF($I186&gt;0,IF(AND(INDIRECT(ADDRESS($I186,44))=0,INDIRECT(ADDRESS($I186,38))="UL"),INDIRECT(ADDRESS($I186,COLUMN())),0),0),IF($J186&gt;0,IF(AND(INDIRECT(ADDRESS($J186,44))=0,INDIRECT(ADDRESS($J186,38))="UL"),INDIRECT(ADDRESS($J186,COLUMN())),0),0),IF($K186&gt;0,IF(AND(INDIRECT(ADDRESS($K186,44))=0,INDIRECT(ADDRESS($K186,38))="UL"),INDIRECT(ADDRESS($K186,COLUMN())),0),0),IF($L186&gt;0,IF(AND(INDIRECT(ADDRESS($L186,44))=0,INDIRECT(ADDRESS($L186,38))="UL"),INDIRECT(ADDRESS($L186,COLUMN())),0),0),IF($M186&gt;0,IF(AND(INDIRECT(ADDRESS($M186,44))=0,INDIRECT(ADDRESS($M186,38))="UL"),INDIRECT(ADDRESS($M186,COLUMN())),0),0))</f>
        <v>0.54455026455026445</v>
      </c>
      <c r="BE186" s="57">
        <f t="shared" ca="1" si="126"/>
        <v>0.19033509700176365</v>
      </c>
      <c r="BF186" s="57" cm="1">
        <f t="array" aca="1" ref="BF186" ca="1">SUM(IF($C186&gt;0,IF(INDIRECT(ADDRESS($C186,45))=1,INDIRECT(ADDRESS($C186,52))*INDIRECT(ADDRESS($C186,42))/5,0),0), IF($D186&gt;0,IF(INDIRECT(ADDRESS($D186,45))=1,INDIRECT(ADDRESS($D186,52))*INDIRECT(ADDRESS($D186,42))/5,0),0), IF($E186&gt;0,IF(INDIRECT(ADDRESS($E186,45))=1,INDIRECT(ADDRESS($E186,52))*INDIRECT(ADDRESS($E186,42))/5,0),0), IF($F186&gt;0,IF(INDIRECT(ADDRESS($F186,45))=1,INDIRECT(ADDRESS($F186,52))*INDIRECT(ADDRESS($F186,42))/5,0),0), IF($G186&gt;0,IF(INDIRECT(ADDRESS($G186,45))=1,INDIRECT(ADDRESS($G186,52))*INDIRECT(ADDRESS($G186,42))/5,0),0), IF($H186&gt;0,IF(INDIRECT(ADDRESS($H186,45))=1,INDIRECT(ADDRESS($H186,52))*INDIRECT(ADDRESS($H186,42))/5,0),0)
)*$BF$296/100</f>
        <v>3.7037037037037034E-3</v>
      </c>
      <c r="BG186" s="19">
        <v>1</v>
      </c>
      <c r="BH186" s="57" cm="1">
        <f t="array" aca="1" ref="BH186" ca="1">SUM(IF($C186&gt;0,IF(AND(INDIRECT(ADDRESS($C186,44))=0,INDIRECT(ADDRESS($C186,38))&lt;&gt;"UL"),INDIRECT(ADDRESS($C186,COLUMN()-12)),0),0), IF($D186&gt;0,IF(AND(INDIRECT(ADDRESS($D186,44))=0,INDIRECT(ADDRESS($D186,38))&lt;&gt;"UL"),INDIRECT(ADDRESS($D186,COLUMN()-12)),0),0), IF($E186&gt;0,IF(AND(INDIRECT(ADDRESS($E186,44))=0,INDIRECT(ADDRESS($E186,38))&lt;&gt;"UL"),INDIRECT(ADDRESS($E186,COLUMN()-12)),0),0), IF($F186&gt;0,IF(AND(INDIRECT(ADDRESS($F186,44))=0,INDIRECT(ADDRESS($F186,38))&lt;&gt;"UL"),INDIRECT(ADDRESS($F186,COLUMN()-12)),0),0), IF($G186&gt;0,IF(AND(INDIRECT(ADDRESS($G186,44))=0,INDIRECT(ADDRESS($G186,38))&lt;&gt;"UL"),INDIRECT(ADDRESS($G186,COLUMN()-12)),0),0), IF($H186&gt;0,IF(AND(INDIRECT(ADDRESS($H186,44))=0,INDIRECT(ADDRESS($H186,38))&lt;&gt;"UL"),INDIRECT(ADDRESS($H186,COLUMN()-12)),0),0), IF($I186&gt;0,IF(AND(INDIRECT(ADDRESS($I186,44))=0,INDIRECT(ADDRESS($I186,38))&lt;&gt;"UL"),INDIRECT(ADDRESS($I186,COLUMN()-12)),0),0), IF($J186&gt;0,IF(AND(INDIRECT(ADDRESS($J186,44))=0,INDIRECT(ADDRESS($J186,38))&lt;&gt;"UL"),INDIRECT(ADDRESS($J186,COLUMN()-12)),0),0), IF($K186&gt;0,IF(AND(INDIRECT(ADDRESS($K186,44))=0,INDIRECT(ADDRESS($K186,38))&lt;&gt;"UL"),INDIRECT(ADDRESS($K186,COLUMN()-12)),0),0), IF($L186&gt;0,IF(AND(INDIRECT(ADDRESS($L186,44))=0,INDIRECT(ADDRESS($L186,38))&lt;&gt;"UL"),INDIRECT(ADDRESS($L186,COLUMN()-12)),0),0), IF($M186&gt;0,IF(AND(INDIRECT(ADDRESS($M186,44))=0,INDIRECT(ADDRESS($M186,38))&lt;&gt;"UL"),INDIRECT(ADDRESS($M186,COLUMN()-12)),0),0))</f>
        <v>0</v>
      </c>
      <c r="BI186" s="57" cm="1">
        <f t="array" aca="1" ref="BI186" ca="1">SUM(IF($C186&gt;0,IF(AND(INDIRECT(ADDRESS($C186,44))=0,INDIRECT(ADDRESS($C186,38))&lt;&gt;"UL"),INDIRECT(ADDRESS($C186,COLUMN()-12)),0),0), IF($D186&gt;0,IF(AND(INDIRECT(ADDRESS($D186,44))=0,INDIRECT(ADDRESS($D186,38))&lt;&gt;"UL"),INDIRECT(ADDRESS($D186,COLUMN()-12)),0),0), IF($E186&gt;0,IF(AND(INDIRECT(ADDRESS($E186,44))=0,INDIRECT(ADDRESS($E186,38))&lt;&gt;"UL"),INDIRECT(ADDRESS($E186,COLUMN()-12)),0),0), IF($F186&gt;0,IF(AND(INDIRECT(ADDRESS($F186,44))=0,INDIRECT(ADDRESS($F186,38))&lt;&gt;"UL"),INDIRECT(ADDRESS($F186,COLUMN()-12)),0),0), IF($G186&gt;0,IF(AND(INDIRECT(ADDRESS($G186,44))=0,INDIRECT(ADDRESS($G186,38))&lt;&gt;"UL"),INDIRECT(ADDRESS($G186,COLUMN()-12)),0),0), IF($H186&gt;0,IF(AND(INDIRECT(ADDRESS($H186,44))=0,INDIRECT(ADDRESS($H186,38))&lt;&gt;"UL"),INDIRECT(ADDRESS($H186,COLUMN()-12)),0),0), IF($I186&gt;0,IF(AND(INDIRECT(ADDRESS($I186,44))=0,INDIRECT(ADDRESS($I186,38))&lt;&gt;"UL"),INDIRECT(ADDRESS($I186,COLUMN()-12)),0),0), IF($J186&gt;0,IF(AND(INDIRECT(ADDRESS($J186,44))=0,INDIRECT(ADDRESS($J186,38))&lt;&gt;"UL"),INDIRECT(ADDRESS($J186,COLUMN()-12)),0),0), IF($K186&gt;0,IF(AND(INDIRECT(ADDRESS($K186,44))=0,INDIRECT(ADDRESS($K186,38))&lt;&gt;"UL"),INDIRECT(ADDRESS($K186,COLUMN()-12)),0),0), IF($L186&gt;0,IF(AND(INDIRECT(ADDRESS($L186,44))=0,INDIRECT(ADDRESS($L186,38))&lt;&gt;"UL"),INDIRECT(ADDRESS($L186,COLUMN()-12)),0),0), IF($M186&gt;0,IF(AND(INDIRECT(ADDRESS($M186,44))=0,INDIRECT(ADDRESS($M186,38))&lt;&gt;"UL"),INDIRECT(ADDRESS($M186,COLUMN()-12)),0),0))</f>
        <v>1.1111111111111109</v>
      </c>
      <c r="BJ186" s="57" cm="1">
        <f t="array" aca="1" ref="BJ186" ca="1">SUM(IF($C186&gt;0,IF(AND(INDIRECT(ADDRESS($C186,44))=0,INDIRECT(ADDRESS($C186,38))&lt;&gt;"UL"),INDIRECT(ADDRESS($C186,COLUMN()-12)),0),0), IF($D186&gt;0,IF(AND(INDIRECT(ADDRESS($D186,44))=0,INDIRECT(ADDRESS($D186,38))&lt;&gt;"UL"),INDIRECT(ADDRESS($D186,COLUMN()-12)),0),0), IF($E186&gt;0,IF(AND(INDIRECT(ADDRESS($E186,44))=0,INDIRECT(ADDRESS($E186,38))&lt;&gt;"UL"),INDIRECT(ADDRESS($E186,COLUMN()-12)),0),0), IF($F186&gt;0,IF(AND(INDIRECT(ADDRESS($F186,44))=0,INDIRECT(ADDRESS($F186,38))&lt;&gt;"UL"),INDIRECT(ADDRESS($F186,COLUMN()-12)),0),0), IF($G186&gt;0,IF(AND(INDIRECT(ADDRESS($G186,44))=0,INDIRECT(ADDRESS($G186,38))&lt;&gt;"UL"),INDIRECT(ADDRESS($G186,COLUMN()-12)),0),0), IF($H186&gt;0,IF(AND(INDIRECT(ADDRESS($H186,44))=0,INDIRECT(ADDRESS($H186,38))&lt;&gt;"UL"),INDIRECT(ADDRESS($H186,COLUMN()-12)),0),0), IF($I186&gt;0,IF(AND(INDIRECT(ADDRESS($I186,44))=0,INDIRECT(ADDRESS($I186,38))&lt;&gt;"UL"),INDIRECT(ADDRESS($I186,COLUMN()-12)),0),0), IF($J186&gt;0,IF(AND(INDIRECT(ADDRESS($J186,44))=0,INDIRECT(ADDRESS($J186,38))&lt;&gt;"UL"),INDIRECT(ADDRESS($J186,COLUMN()-12)),0),0), IF($K186&gt;0,IF(AND(INDIRECT(ADDRESS($K186,44))=0,INDIRECT(ADDRESS($K186,38))&lt;&gt;"UL"),INDIRECT(ADDRESS($K186,COLUMN()-12)),0),0), IF($L186&gt;0,IF(AND(INDIRECT(ADDRESS($L186,44))=0,INDIRECT(ADDRESS($L186,38))&lt;&gt;"UL"),INDIRECT(ADDRESS($L186,COLUMN()-12)),0),0), IF($M186&gt;0,IF(AND(INDIRECT(ADDRESS($M186,44))=0,INDIRECT(ADDRESS($M186,38))&lt;&gt;"UL"),INDIRECT(ADDRESS($M186,COLUMN()-12)),0),0))</f>
        <v>1.1111111111111109</v>
      </c>
      <c r="BK186" s="57">
        <f t="shared" ca="1" si="127"/>
        <v>1.1111111111111109</v>
      </c>
      <c r="BL186" s="58">
        <f t="shared" ca="1" si="128"/>
        <v>0.74074074074074059</v>
      </c>
      <c r="BM186" s="57" cm="1">
        <f t="array" aca="1" ref="BM186" ca="1">SUM(IF($C186&gt;0,IF(AND(INDIRECT(ADDRESS($C186,44))=0,INDIRECT(ADDRESS($C186,38))&lt;&gt;"UL"),INDIRECT(ADDRESS($C186,COLUMN()-12)),0),0), IF($D186&gt;0,IF(AND(INDIRECT(ADDRESS($D186,44))=0,INDIRECT(ADDRESS($D186,38))&lt;&gt;"UL"),INDIRECT(ADDRESS($D186,COLUMN()-12)),0),0), IF($E186&gt;0,IF(AND(INDIRECT(ADDRESS($E186,44))=0,INDIRECT(ADDRESS($E186,38))&lt;&gt;"UL"),INDIRECT(ADDRESS($E186,COLUMN()-12)),0),0), IF($F186&gt;0,IF(AND(INDIRECT(ADDRESS($F186,44))=0,INDIRECT(ADDRESS($F186,38))&lt;&gt;"UL"),INDIRECT(ADDRESS($F186,COLUMN()-12)),0),0), IF($G186&gt;0,IF(AND(INDIRECT(ADDRESS($G186,44))=0,INDIRECT(ADDRESS($G186,38))&lt;&gt;"UL"),INDIRECT(ADDRESS($G186,COLUMN()-12)),0),0), IF($H186&gt;0,IF(AND(INDIRECT(ADDRESS($H186,44))=0,INDIRECT(ADDRESS($H186,38))&lt;&gt;"UL"),INDIRECT(ADDRESS($H186,COLUMN()-12)),0),0), IF($I186&gt;0,IF(AND(INDIRECT(ADDRESS($I186,44))=0,INDIRECT(ADDRESS($I186,38))&lt;&gt;"UL"),INDIRECT(ADDRESS($I186,COLUMN()-12)),0),0), IF($J186&gt;0,IF(AND(INDIRECT(ADDRESS($J186,44))=0,INDIRECT(ADDRESS($J186,38))&lt;&gt;"UL"),INDIRECT(ADDRESS($J186,COLUMN()-12)),0),0), IF($K186&gt;0,IF(AND(INDIRECT(ADDRESS($K186,44))=0,INDIRECT(ADDRESS($K186,38))&lt;&gt;"UL"),INDIRECT(ADDRESS($K186,COLUMN()-11)),0),0), IF($L186&gt;0,IF(AND(INDIRECT(ADDRESS($L186,44))=0,INDIRECT(ADDRESS($L186,38))&lt;&gt;"UL"),INDIRECT(ADDRESS($L186,COLUMN()-11)),0),0), IF($M186&gt;0,IF(AND(INDIRECT(ADDRESS($M186,44))=0,INDIRECT(ADDRESS($M186,38))&lt;&gt;"UL"),INDIRECT(ADDRESS($M186,COLUMN()-11)),0),0))</f>
        <v>0.44444444444444436</v>
      </c>
      <c r="BN186" s="57" cm="1">
        <f t="array" aca="1" ref="BN186" ca="1">SUM(IF($C186&gt;0,IF(AND(INDIRECT(ADDRESS($C186,44))=0,INDIRECT(ADDRESS($C186,38))&lt;&gt;"UL"),INDIRECT(ADDRESS($C186,COLUMN()-12)),0),0), IF($D186&gt;0,IF(AND(INDIRECT(ADDRESS($D186,44))=0,INDIRECT(ADDRESS($D186,38))&lt;&gt;"UL"),INDIRECT(ADDRESS($D186,COLUMN()-12)),0),0), IF($E186&gt;0,IF(AND(INDIRECT(ADDRESS($E186,44))=0,INDIRECT(ADDRESS($E186,38))&lt;&gt;"UL"),INDIRECT(ADDRESS($E186,COLUMN()-12)),0),0), IF($F186&gt;0,IF(AND(INDIRECT(ADDRESS($F186,44))=0,INDIRECT(ADDRESS($F186,38))&lt;&gt;"UL"),INDIRECT(ADDRESS($F186,COLUMN()-12)),0),0), IF($G186&gt;0,IF(AND(INDIRECT(ADDRESS($G186,44))=0,INDIRECT(ADDRESS($G186,38))&lt;&gt;"UL"),INDIRECT(ADDRESS($G186,COLUMN()-12)),0),0), IF($H186&gt;0,IF(AND(INDIRECT(ADDRESS($H186,44))=0,INDIRECT(ADDRESS($H186,38))&lt;&gt;"UL"),INDIRECT(ADDRESS($H186,COLUMN()-12)),0),0), IF($I186&gt;0,IF(AND(INDIRECT(ADDRESS($I186,44))=0,INDIRECT(ADDRESS($I186,38))&lt;&gt;"UL"),INDIRECT(ADDRESS($I186,COLUMN()-12)),0),0), IF($J186&gt;0,IF(AND(INDIRECT(ADDRESS($J186,44))=0,INDIRECT(ADDRESS($J186,38))&lt;&gt;"UL"),INDIRECT(ADDRESS($J186,COLUMN()-12)),0),0), IF($K186&gt;0,IF(AND(INDIRECT(ADDRESS($K186,44))=0,INDIRECT(ADDRESS($K186,38))&lt;&gt;"UL"),INDIRECT(ADDRESS($K186,COLUMN()-11)),0),0), IF($L186&gt;0,IF(AND(INDIRECT(ADDRESS($L186,44))=0,INDIRECT(ADDRESS($L186,38))&lt;&gt;"UL"),INDIRECT(ADDRESS($L186,COLUMN()-11)),0),0), IF($M186&gt;0,IF(AND(INDIRECT(ADDRESS($M186,44))=0,INDIRECT(ADDRESS($M186,38))&lt;&gt;"UL"),INDIRECT(ADDRESS($M186,COLUMN()-11)),0),0))</f>
        <v>0.14814814814814811</v>
      </c>
      <c r="BO186" s="57" cm="1">
        <f t="array" aca="1" ref="BO186" ca="1">SUM(IF($C186&gt;0,IF(AND(INDIRECT(ADDRESS($C186,44))=0,INDIRECT(ADDRESS($C186,38))&lt;&gt;"UL"),INDIRECT(ADDRESS($C186,COLUMN()-12)),0),0), IF($D186&gt;0,IF(AND(INDIRECT(ADDRESS($D186,44))=0,INDIRECT(ADDRESS($D186,38))&lt;&gt;"UL"),INDIRECT(ADDRESS($D186,COLUMN()-12)),0),0), IF($E186&gt;0,IF(AND(INDIRECT(ADDRESS($E186,44))=0,INDIRECT(ADDRESS($E186,38))&lt;&gt;"UL"),INDIRECT(ADDRESS($E186,COLUMN()-12)),0),0), IF($F186&gt;0,IF(AND(INDIRECT(ADDRESS($F186,44))=0,INDIRECT(ADDRESS($F186,38))&lt;&gt;"UL"),INDIRECT(ADDRESS($F186,COLUMN()-12)),0),0), IF($G186&gt;0,IF(AND(INDIRECT(ADDRESS($G186,44))=0,INDIRECT(ADDRESS($G186,38))&lt;&gt;"UL"),INDIRECT(ADDRESS($G186,COLUMN()-12)),0),0), IF($H186&gt;0,IF(AND(INDIRECT(ADDRESS($H186,44))=0,INDIRECT(ADDRESS($H186,38))&lt;&gt;"UL"),INDIRECT(ADDRESS($H186,COLUMN()-12)),0),0), IF($I186&gt;0,IF(AND(INDIRECT(ADDRESS($I186,44))=0,INDIRECT(ADDRESS($I186,38))&lt;&gt;"UL"),INDIRECT(ADDRESS($I186,COLUMN()-12)),0),0), IF($J186&gt;0,IF(AND(INDIRECT(ADDRESS($J186,44))=0,INDIRECT(ADDRESS($J186,38))&lt;&gt;"UL"),INDIRECT(ADDRESS($J186,COLUMN()-12)),0),0), IF($K186&gt;0,IF(AND(INDIRECT(ADDRESS($K186,44))=0,INDIRECT(ADDRESS($K186,38))&lt;&gt;"UL"),INDIRECT(ADDRESS($K186,COLUMN()-11)),0),0), IF($L186&gt;0,IF(AND(INDIRECT(ADDRESS($L186,44))=0,INDIRECT(ADDRESS($L186,38))&lt;&gt;"UL"),INDIRECT(ADDRESS($L186,COLUMN()-11)),0),0), IF($M186&gt;0,IF(AND(INDIRECT(ADDRESS($M186,44))=0,INDIRECT(ADDRESS($M186,38))&lt;&gt;"UL"),INDIRECT(ADDRESS($M186,COLUMN()-11)),0),0))</f>
        <v>0.29629629629629622</v>
      </c>
      <c r="BP186" s="57" cm="1">
        <f t="array" aca="1" ref="BP186" ca="1">SUM(IF($C186&gt;0,IF(AND(INDIRECT(ADDRESS($C186,44))=0,INDIRECT(ADDRESS($C186,38))&lt;&gt;"UL"),INDIRECT(ADDRESS($C186,COLUMN()-12)),0),0), IF($D186&gt;0,IF(AND(INDIRECT(ADDRESS($D186,44))=0,INDIRECT(ADDRESS($D186,38))&lt;&gt;"UL"),INDIRECT(ADDRESS($D186,COLUMN()-12)),0),0), IF($E186&gt;0,IF(AND(INDIRECT(ADDRESS($E186,44))=0,INDIRECT(ADDRESS($E186,38))&lt;&gt;"UL"),INDIRECT(ADDRESS($E186,COLUMN()-12)),0),0), IF($F186&gt;0,IF(AND(INDIRECT(ADDRESS($F186,44))=0,INDIRECT(ADDRESS($F186,38))&lt;&gt;"UL"),INDIRECT(ADDRESS($F186,COLUMN()-12)),0),0), IF($G186&gt;0,IF(AND(INDIRECT(ADDRESS($G186,44))=0,INDIRECT(ADDRESS($G186,38))&lt;&gt;"UL"),INDIRECT(ADDRESS($G186,COLUMN()-12)),0),0), IF($H186&gt;0,IF(AND(INDIRECT(ADDRESS($H186,44))=0,INDIRECT(ADDRESS($H186,38))&lt;&gt;"UL"),INDIRECT(ADDRESS($H186,COLUMN()-12)),0),0), IF($I186&gt;0,IF(AND(INDIRECT(ADDRESS($I186,44))=0,INDIRECT(ADDRESS($I186,38))&lt;&gt;"UL"),INDIRECT(ADDRESS($I186,COLUMN()-12)),0),0), IF($J186&gt;0,IF(AND(INDIRECT(ADDRESS($J186,44))=0,INDIRECT(ADDRESS($J186,38))&lt;&gt;"UL"),INDIRECT(ADDRESS($J186,COLUMN()-12)),0),0), IF($K186&gt;0,IF(AND(INDIRECT(ADDRESS($K186,44))=0,INDIRECT(ADDRESS($K186,38))&lt;&gt;"UL"),INDIRECT(ADDRESS($K186,COLUMN()-11)),0),0), IF($L186&gt;0,IF(AND(INDIRECT(ADDRESS($L186,44))=0,INDIRECT(ADDRESS($L186,38))&lt;&gt;"UL"),INDIRECT(ADDRESS($L186,COLUMN()-11)),0),0), IF($M186&gt;0,IF(AND(INDIRECT(ADDRESS($M186,44))=0,INDIRECT(ADDRESS($M186,38))&lt;&gt;"UL"),INDIRECT(ADDRESS($M186,COLUMN()-11)),0),0))</f>
        <v>0.29629629629629622</v>
      </c>
      <c r="BQ186" s="57">
        <f t="shared" ca="1" si="129"/>
        <v>0.14814814814814811</v>
      </c>
      <c r="BR186" s="161">
        <f t="shared" ca="1" si="130"/>
        <v>70.162411797309844</v>
      </c>
      <c r="BS186" s="56"/>
      <c r="BT186" s="56">
        <f t="shared" ca="1" si="131"/>
        <v>2.7103921603737229</v>
      </c>
      <c r="BU186" s="77">
        <f t="shared" ca="1" si="132"/>
        <v>0.10038489482865641</v>
      </c>
      <c r="BV186" s="57" t="s">
        <v>34</v>
      </c>
      <c r="BW186" s="57" cm="1">
        <f t="array" aca="1" ref="BW186" ca="1">SUM(IF($C186&gt;0,IF(AND(INDIRECT(ADDRESS($C186,44))=0,INDIRECT(ADDRESS($C186,38))="UL",ISERROR(SEARCH("Rear",INDIRECT(ADDRESS($C186,33)))),ISERROR(SEARCH("Side",INDIRECT(ADDRESS($C186,33))))),INDIRECT(ADDRESS($C186,COLUMN())),0),0),IF($D186&gt;0,IF(AND(INDIRECT(ADDRESS($D186,44))=0,INDIRECT(ADDRESS($D186,38))="UL",ISERROR(SEARCH("Rear",INDIRECT(ADDRESS($D186,33)))),ISERROR(SEARCH("Side",INDIRECT(ADDRESS($D186,33))))),INDIRECT(ADDRESS($D186,COLUMN())),0),0),IF($E186&gt;0,IF(AND(INDIRECT(ADDRESS($E186,44))=0,INDIRECT(ADDRESS($E186,38))="UL",ISERROR(SEARCH("Rear",INDIRECT(ADDRESS($E186,33)))),ISERROR(SEARCH("Side",INDIRECT(ADDRESS($E186,33))))),INDIRECT(ADDRESS($E186,COLUMN())),0),0),IF($F186&gt;0,IF(AND(INDIRECT(ADDRESS($F186,44))=0,INDIRECT(ADDRESS($F186,38))="UL",ISERROR(SEARCH("Rear",INDIRECT(ADDRESS($F186,33)))),ISERROR(SEARCH("Side",INDIRECT(ADDRESS($F186,33))))),INDIRECT(ADDRESS($F186,COLUMN())),0),0),IF($G186&gt;0,IF(AND(INDIRECT(ADDRESS($G186,44))=0,INDIRECT(ADDRESS($G186,38))="UL",ISERROR(SEARCH("Rear",INDIRECT(ADDRESS($G186,33)))),ISERROR(SEARCH("Side",INDIRECT(ADDRESS($G186,33))))),INDIRECT(ADDRESS($G186,COLUMN())),0),0),IF($H186&gt;0,IF(AND(INDIRECT(ADDRESS($H186,44))=0,INDIRECT(ADDRESS($H186,38))="UL",ISERROR(SEARCH("Rear",INDIRECT(ADDRESS($H186,33)))),ISERROR(SEARCH("Side",INDIRECT(ADDRESS($H186,33))))),INDIRECT(ADDRESS($H186,COLUMN())),0),0),IF($I186&gt;0,IF(AND(INDIRECT(ADDRESS($I186,44))=0,INDIRECT(ADDRESS($I186,38))="UL",ISERROR(SEARCH("Rear",INDIRECT(ADDRESS($I186,33)))),ISERROR(SEARCH("Side",INDIRECT(ADDRESS($I186,33))))),INDIRECT(ADDRESS($I186,COLUMN())),0),0),IF($J186&gt;0,IF(AND(INDIRECT(ADDRESS($J186,44))=0,INDIRECT(ADDRESS($J186,38))="UL",ISERROR(SEARCH("Rear",INDIRECT(ADDRESS($J186,33)))),ISERROR(SEARCH("Side",INDIRECT(ADDRESS($J186,33))))),INDIRECT(ADDRESS($J186,COLUMN())),0),0),IF($K186&gt;0,IF(AND(INDIRECT(ADDRESS($K186,44))=0,INDIRECT(ADDRESS($K186,38))="UL",ISERROR(SEARCH("Rear",INDIRECT(ADDRESS($K186,33)))),ISERROR(SEARCH("Side",INDIRECT(ADDRESS($K186,33))))),INDIRECT(ADDRESS($K186,COLUMN())),0),0),IF($L186&gt;0,IF(AND(INDIRECT(ADDRESS($L186,44))=0,INDIRECT(ADDRESS($L186,38))="UL",ISERROR(SEARCH("Rear",INDIRECT(ADDRESS($L186,33)))),ISERROR(SEARCH("Side",INDIRECT(ADDRESS($L186,33))))),INDIRECT(ADDRESS($L186,COLUMN())),0),0),IF($M186&gt;0,IF(AND(INDIRECT(ADDRESS($M186,44))=0,INDIRECT(ADDRESS($M186,38))="UL",ISERROR(SEARCH("Rear",INDIRECT(ADDRESS($M186,33)))),ISERROR(SEARCH("Side",INDIRECT(ADDRESS($M186,33))))),INDIRECT(ADDRESS($M186,COLUMN())),0),0))</f>
        <v>1</v>
      </c>
      <c r="BX186" s="57">
        <f t="shared" ca="1" si="136"/>
        <v>1</v>
      </c>
      <c r="BY186" s="57" cm="1">
        <f t="array" aca="1" ref="BY186" ca="1">SUM(IF($C186&gt;0,IF(AND(INDIRECT(ADDRESS($C186,44))=0,INDIRECT(ADDRESS($C186,38))="UL"),INDIRECT(ADDRESS($C186,COLUMN())),0),0),IF($D186&gt;0,IF(AND(INDIRECT(ADDRESS($D186,44))=0,INDIRECT(ADDRESS($D186,38))="UL"),INDIRECT(ADDRESS($D186,COLUMN())),0),0),IF($E186&gt;0,IF(AND(INDIRECT(ADDRESS($E186,44))=0,INDIRECT(ADDRESS($E186,38))="UL"),INDIRECT(ADDRESS($E186,COLUMN())),0),0),IF($F186&gt;0,IF(AND(INDIRECT(ADDRESS($F186,44))=0,INDIRECT(ADDRESS($F186,38))="UL"),INDIRECT(ADDRESS($F186,COLUMN())),0),0),IF($G186&gt;0,IF(AND(INDIRECT(ADDRESS($G186,44))=0,INDIRECT(ADDRESS($G186,38))="UL"),INDIRECT(ADDRESS($G186,COLUMN())),0),0),IF($H186&gt;0,IF(AND(INDIRECT(ADDRESS($H186,44))=0,INDIRECT(ADDRESS($H186,38))="UL"),INDIRECT(ADDRESS($H186,COLUMN())),0),0),IF($I186&gt;0,IF(AND(INDIRECT(ADDRESS($I186,44))=0,INDIRECT(ADDRESS($I186,38))="UL"),INDIRECT(ADDRESS($I186,COLUMN())),0),0),IF($J186&gt;0,IF(AND(INDIRECT(ADDRESS($J186,44))=0,INDIRECT(ADDRESS($J186,38))="UL"),INDIRECT(ADDRESS($J186,COLUMN())),0),0),IF($K186&gt;0,IF(AND(INDIRECT(ADDRESS($K186,44))=0,INDIRECT(ADDRESS($K186,38))="UL"),INDIRECT(ADDRESS($K186,COLUMN())),0),0),IF($L186&gt;0,IF(AND(INDIRECT(ADDRESS($L186,44))=0,INDIRECT(ADDRESS($L186,38))="UL"),INDIRECT(ADDRESS($L186,COLUMN())),0),0),IF($M186&gt;0,IF(AND(INDIRECT(ADDRESS($M186,44))=0,INDIRECT(ADDRESS($M186,38))="UL"),INDIRECT(ADDRESS($M186,COLUMN())),0),0))</f>
        <v>0.26074074074074072</v>
      </c>
      <c r="BZ186" s="57" cm="1">
        <f t="array" aca="1" ref="BZ186" ca="1">SUM(IF($C186&gt;0,IF(AND(INDIRECT(ADDRESS($C186,44))=0,INDIRECT(ADDRESS($C186,38))="UL"),INDIRECT(ADDRESS($C186,COLUMN())),0),0),IF($D186&gt;0,IF(AND(INDIRECT(ADDRESS($D186,44))=0,INDIRECT(ADDRESS($D186,38))="UL"),INDIRECT(ADDRESS($D186,COLUMN())),0),0),IF($E186&gt;0,IF(AND(INDIRECT(ADDRESS($E186,44))=0,INDIRECT(ADDRESS($E186,38))="UL"),INDIRECT(ADDRESS($E186,COLUMN())),0),0),IF($F186&gt;0,IF(AND(INDIRECT(ADDRESS($F186,44))=0,INDIRECT(ADDRESS($F186,38))="UL"),INDIRECT(ADDRESS($F186,COLUMN())),0),0),IF($G186&gt;0,IF(AND(INDIRECT(ADDRESS($G186,44))=0,INDIRECT(ADDRESS($G186,38))="UL"),INDIRECT(ADDRESS($G186,COLUMN())),0),0),IF($H186&gt;0,IF(AND(INDIRECT(ADDRESS($H186,44))=0,INDIRECT(ADDRESS($H186,38))="UL"),INDIRECT(ADDRESS($H186,COLUMN())),0),0),IF($I186&gt;0,IF(AND(INDIRECT(ADDRESS($I186,44))=0,INDIRECT(ADDRESS($I186,38))="UL"),INDIRECT(ADDRESS($I186,COLUMN())),0),0),IF($J186&gt;0,IF(AND(INDIRECT(ADDRESS($J186,44))=0,INDIRECT(ADDRESS($J186,38))="UL"),INDIRECT(ADDRESS($J186,COLUMN())),0),0),IF($K186&gt;0,IF(AND(INDIRECT(ADDRESS($K186,44))=0,INDIRECT(ADDRESS($K186,38))="UL"),INDIRECT(ADDRESS($K186,COLUMN())),0),0),IF($L186&gt;0,IF(AND(INDIRECT(ADDRESS($L186,44))=0,INDIRECT(ADDRESS($L186,38))="UL"),INDIRECT(ADDRESS($L186,COLUMN())),0),0),IF($M186&gt;0,IF(AND(INDIRECT(ADDRESS($M186,44))=0,INDIRECT(ADDRESS($M186,38))="UL"),INDIRECT(ADDRESS($M186,COLUMN())),0),0))</f>
        <v>0.18271604938271604</v>
      </c>
      <c r="CA186" s="57">
        <f t="shared" ca="1" si="137"/>
        <v>0.18271604938271604</v>
      </c>
      <c r="CB186" s="57" cm="1">
        <f t="array" aca="1" ref="CB186" ca="1">SUM(IF($C186&gt;0,IF(AND(INDIRECT(ADDRESS($C186,44))=0,INDIRECT(ADDRESS($C186,38))&lt;&gt;"UL"),INDIRECT(ADDRESS($C186,COLUMN())),0),0),IF($D186&gt;0,IF(AND(INDIRECT(ADDRESS($D186,44))=0,INDIRECT(ADDRESS($D186,38))&lt;&gt;"UL"),INDIRECT(ADDRESS($D186,COLUMN())),0),0),IF($E186&gt;0,IF(AND(INDIRECT(ADDRESS($E186,44))=0,INDIRECT(ADDRESS($E186,38))&lt;&gt;"UL"),INDIRECT(ADDRESS($E186,COLUMN())),0),0),IF($F186&gt;0,IF(AND(INDIRECT(ADDRESS($F186,44))=0,INDIRECT(ADDRESS($F186,38))&lt;&gt;"UL"),INDIRECT(ADDRESS($F186,COLUMN())),0),0),IF($G186&gt;0,IF(AND(INDIRECT(ADDRESS($G186,44))=0,INDIRECT(ADDRESS($G186,38))&lt;&gt;"UL"),INDIRECT(ADDRESS($G186,COLUMN())),0),0),IF($H186&gt;0,IF(AND(INDIRECT(ADDRESS($H186,44))=0,INDIRECT(ADDRESS($H186,38))&lt;&gt;"UL"),INDIRECT(ADDRESS($H186,COLUMN())),0),0),IF($I186&gt;0,IF(AND(INDIRECT(ADDRESS($I186,44))=0,INDIRECT(ADDRESS($I186,38))&lt;&gt;"UL"),INDIRECT(ADDRESS($I186,COLUMN())),0),0),IF($J186&gt;0,IF(AND(INDIRECT(ADDRESS($J186,44))=0,INDIRECT(ADDRESS($J186,38))&lt;&gt;"UL"),INDIRECT(ADDRESS($J186,COLUMN())),0),0),IF($K186&gt;0,IF(AND(INDIRECT(ADDRESS($K186,44))=0,INDIRECT(ADDRESS($K186,38))&lt;&gt;"UL"),INDIRECT(ADDRESS($K186,COLUMN())),0),0),IF($L186&gt;0,IF(AND(INDIRECT(ADDRESS($L186,44))=0,INDIRECT(ADDRESS($L186,38))&lt;&gt;"UL"),INDIRECT(ADDRESS($L186,COLUMN())),0),0),IF($M186&gt;0,IF(AND(INDIRECT(ADDRESS($M186,44))=0,INDIRECT(ADDRESS($M186,38))&lt;&gt;"UL"),INDIRECT(ADDRESS($M186,COLUMN())),0),0))</f>
        <v>0.55555555555555547</v>
      </c>
      <c r="CC186" s="57">
        <f t="shared" ca="1" si="138"/>
        <v>0.55555555555555547</v>
      </c>
      <c r="CD186" s="57" cm="1">
        <f t="array" aca="1" ref="CD186" ca="1">SUM(IF($C186&gt;0,IF(AND(INDIRECT(ADDRESS($C186,44))=0,INDIRECT(ADDRESS($C186,38))&lt;&gt;"UL"),INDIRECT(ADDRESS($C186,COLUMN())),0),0),IF($D186&gt;0,IF(AND(INDIRECT(ADDRESS($D186,44))=0,INDIRECT(ADDRESS($D186,38))&lt;&gt;"UL"),INDIRECT(ADDRESS($D186,COLUMN())),0),0),IF($E186&gt;0,IF(AND(INDIRECT(ADDRESS($E186,44))=0,INDIRECT(ADDRESS($E186,38))&lt;&gt;"UL"),INDIRECT(ADDRESS($E186,COLUMN())),0),0),IF($F186&gt;0,IF(AND(INDIRECT(ADDRESS($F186,44))=0,INDIRECT(ADDRESS($F186,38))&lt;&gt;"UL"),INDIRECT(ADDRESS($F186,COLUMN())),0),0),IF($G186&gt;0,IF(AND(INDIRECT(ADDRESS($G186,44))=0,INDIRECT(ADDRESS($G186,38))&lt;&gt;"UL"),INDIRECT(ADDRESS($G186,COLUMN())),0),0),IF($H186&gt;0,IF(AND(INDIRECT(ADDRESS($H186,44))=0,INDIRECT(ADDRESS($H186,38))&lt;&gt;"UL"),INDIRECT(ADDRESS($H186,COLUMN())),0),0),IF($I186&gt;0,IF(AND(INDIRECT(ADDRESS($I186,44))=0,INDIRECT(ADDRESS($I186,38))&lt;&gt;"UL"),INDIRECT(ADDRESS($I186,COLUMN())),0),0),IF($J186&gt;0,IF(AND(INDIRECT(ADDRESS($J186,44))=0,INDIRECT(ADDRESS($J186,38))&lt;&gt;"UL"),INDIRECT(ADDRESS($J186,COLUMN())),0),0),IF($K186&gt;0,IF(AND(INDIRECT(ADDRESS($K186,44))=0,INDIRECT(ADDRESS($K186,38))&lt;&gt;"UL"),INDIRECT(ADDRESS($K186,COLUMN())),0),0),IF($L186&gt;0,IF(AND(INDIRECT(ADDRESS($L186,44))=0,INDIRECT(ADDRESS($L186,38))&lt;&gt;"UL"),INDIRECT(ADDRESS($L186,COLUMN())),0),0),IF($M186&gt;0,IF(AND(INDIRECT(ADDRESS($M186,44))=0,INDIRECT(ADDRESS($M186,38))&lt;&gt;"UL"),INDIRECT(ADDRESS($M186,COLUMN())),0),0))</f>
        <v>0.18518518518518515</v>
      </c>
      <c r="CE186" s="57" cm="1">
        <f t="array" aca="1" ref="CE186" ca="1">SUM(IF($C186&gt;0,IF(AND(INDIRECT(ADDRESS($C186,44))=0,INDIRECT(ADDRESS($C186,38))&lt;&gt;"UL"),INDIRECT(ADDRESS($C186,COLUMN())),0),0),IF($D186&gt;0,IF(AND(INDIRECT(ADDRESS($D186,44))=0,INDIRECT(ADDRESS($D186,38))&lt;&gt;"UL"),INDIRECT(ADDRESS($D186,COLUMN())),0),0),IF($E186&gt;0,IF(AND(INDIRECT(ADDRESS($E186,44))=0,INDIRECT(ADDRESS($E186,38))&lt;&gt;"UL"),INDIRECT(ADDRESS($E186,COLUMN())),0),0),IF($F186&gt;0,IF(AND(INDIRECT(ADDRESS($F186,44))=0,INDIRECT(ADDRESS($F186,38))&lt;&gt;"UL"),INDIRECT(ADDRESS($F186,COLUMN())),0),0),IF($G186&gt;0,IF(AND(INDIRECT(ADDRESS($G186,44))=0,INDIRECT(ADDRESS($G186,38))&lt;&gt;"UL"),INDIRECT(ADDRESS($G186,COLUMN())),0),0),IF($H186&gt;0,IF(AND(INDIRECT(ADDRESS($H186,44))=0,INDIRECT(ADDRESS($H186,38))&lt;&gt;"UL"),INDIRECT(ADDRESS($H186,COLUMN())),0),0),IF($I186&gt;0,IF(AND(INDIRECT(ADDRESS($I186,44))=0,INDIRECT(ADDRESS($I186,38))&lt;&gt;"UL"),INDIRECT(ADDRESS($I186,COLUMN())),0),0),IF($J186&gt;0,IF(AND(INDIRECT(ADDRESS($J186,44))=0,INDIRECT(ADDRESS($J186,38))&lt;&gt;"UL"),INDIRECT(ADDRESS($J186,COLUMN())),0),0),IF($K186&gt;0,IF(AND(INDIRECT(ADDRESS($K186,44))=0,INDIRECT(ADDRESS($K186,38))&lt;&gt;"UL"),INDIRECT(ADDRESS($K186,COLUMN())),0),0),IF($L186&gt;0,IF(AND(INDIRECT(ADDRESS($L186,44))=0,INDIRECT(ADDRESS($L186,38))&lt;&gt;"UL"),INDIRECT(ADDRESS($L186,COLUMN())),0),0),IF($M186&gt;0,IF(AND(INDIRECT(ADDRESS($M186,44))=0,INDIRECT(ADDRESS($M186,38))&lt;&gt;"UL"),INDIRECT(ADDRESS($M186,COLUMN())),0),0))</f>
        <v>0</v>
      </c>
      <c r="CF186" s="57">
        <f t="shared" ca="1" si="139"/>
        <v>0</v>
      </c>
      <c r="CG186" s="57">
        <f t="shared" ca="1" si="140"/>
        <v>1.5824263335352857</v>
      </c>
      <c r="CH186" s="57">
        <f t="shared" ca="1" si="133"/>
        <v>5.8608382723529098E-2</v>
      </c>
      <c r="CI186" s="19">
        <f t="shared" ca="1" si="134"/>
        <v>9.0586981293211153</v>
      </c>
      <c r="CJ186" s="19"/>
      <c r="CK186" s="57" cm="1">
        <f t="array" aca="1" ref="CK186" ca="1">IF(AU186="S", SUM(IF($C186&gt;0,IF(INDIRECT(ADDRESS($C186,43))&lt;&gt;1,INDIRECT(ADDRESS($C186,48)),0),0), IF($D186&gt;0,IF(INDIRECT(ADDRESS($D186,43))&lt;&gt;1,INDIRECT(ADDRESS($D186,48)),0),0), IF($E186&gt;0,IF(INDIRECT(ADDRESS($E186,43))&lt;&gt;1,INDIRECT(ADDRESS($E186,48)),0),0), IF($F186&gt;0,IF(INDIRECT(ADDRESS($F186,43))&lt;&gt;1,INDIRECT(ADDRESS($F186,48)),0),0), IF($G186&gt;0,IF(INDIRECT(ADDRESS($G186,43))&lt;&gt;1,INDIRECT(ADDRESS($G186,48)),0),0), IF($H186&gt;0,IF(INDIRECT(ADDRESS($H186,43))&lt;&gt;1,INDIRECT(ADDRESS($H186,48)),0),0), IF($I186&gt;0,IF(INDIRECT(ADDRESS($I186,43))&lt;&gt;1,INDIRECT(ADDRESS($I186,48)),0),0), IF($J186&gt;0,IF(INDIRECT(ADDRESS($J186,43))&lt;&gt;1,INDIRECT(ADDRESS($J186,48)),0),0), IF($K186&gt;0,IF(INDIRECT(ADDRESS($K186,43))&lt;&gt;1,INDIRECT(ADDRESS($K186,48)),0),0), IF($L186&gt;0,IF(INDIRECT(ADDRESS($L186,43))&lt;&gt;1,INDIRECT(ADDRESS($L186,48)),0),0), IF($M186&gt;0,IF(INDIRECT(ADDRESS($M186,43))&lt;&gt;1,INDIRECT(ADDRESS($M186,48)),0),0)), IF(AU186="L",SUM(IF($C186&gt;0,IF(INDIRECT(ADDRESS($C186,43))&lt;&gt;1,INDIRECT(ADDRESS($C186,50)),0),0), IF($D186&gt;0,IF(INDIRECT(ADDRESS($D186,43))&lt;&gt;1,INDIRECT(ADDRESS($D186,50)),0),0), IF($E186&gt;0,IF(INDIRECT(ADDRESS($E186,43))&lt;&gt;1,INDIRECT(ADDRESS($E186,50)),0),0), IF($F186&gt;0,IF(INDIRECT(ADDRESS($F186,43))&lt;&gt;1,INDIRECT(ADDRESS($F186,50)),0),0), IF($G186&gt;0,IF(INDIRECT(ADDRESS($G186,43))&lt;&gt;1,INDIRECT(ADDRESS($G186,50)),0),0), IF($G186&gt;0,IF(INDIRECT(ADDRESS($G186,43))&lt;&gt;1,INDIRECT(ADDRESS($G186,50)),0),0), IF($H186&gt;0,IF(INDIRECT(ADDRESS($H186,43))&lt;&gt;1,INDIRECT(ADDRESS($H186,50)),0),0), IF($I186&gt;0,IF(INDIRECT(ADDRESS($I186,43))&lt;&gt;1,INDIRECT(ADDRESS($I186,50)),0),0), IF($J186&gt;0,IF(INDIRECT(ADDRESS($J186,43))&lt;&gt;1,INDIRECT(ADDRESS($J186,50)),0),0), IF($K186&gt;0,IF(INDIRECT(ADDRESS($K186,43))&lt;&gt;1,INDIRECT(ADDRESS($K186,50)),0),0), IF($L186&gt;0,IF(INDIRECT(ADDRESS($L186,43))&lt;&gt;1,INDIRECT(ADDRESS($L186,50)),0),0), IF($M186&gt;0,IF(INDIRECT(ADDRESS($M186,43))&lt;&gt;1,INDIRECT(ADDRESS($M186,50)),0),0)), SUM(IF($C186&gt;0,IF(INDIRECT(ADDRESS($C186,43))&lt;&gt;1,INDIRECT(ADDRESS($C186,49)),0),0), IF($D186&gt;0,IF(INDIRECT(ADDRESS($D186,43))&lt;&gt;1,INDIRECT(ADDRESS($D186,49)),0),0), IF($E186&gt;0,IF(INDIRECT(ADDRESS($E186,43))&lt;&gt;1,INDIRECT(ADDRESS($E186,49)),0),0), IF($F186&gt;0,IF(INDIRECT(ADDRESS($F186,43))&lt;&gt;1,INDIRECT(ADDRESS($F186,49)),0),0), IF($G186&gt;0,IF(INDIRECT(ADDRESS($G186,43))&lt;&gt;1,INDIRECT(ADDRESS($G186,49)),0),0), IF($G186&gt;0,IF(INDIRECT(ADDRESS($G186,43))&lt;&gt;1,INDIRECT(ADDRESS($G186,49)),0),0), IF($H186&gt;0,IF(INDIRECT(ADDRESS($H186,43))&lt;&gt;1,INDIRECT(ADDRESS($H186,49)),0),0), IF($I186&gt;0,IF(INDIRECT(ADDRESS($I186,43))&lt;&gt;1,INDIRECT(ADDRESS($I186,49)),0),0), IF($J186&gt;0,IF(INDIRECT(ADDRESS($J186,43))&lt;&gt;1,INDIRECT(ADDRESS($J186,49)),0),0), IF($K186&gt;0,IF(INDIRECT(ADDRESS($K186,43))&lt;&gt;1,INDIRECT(ADDRESS($K186,49)),0),0), IF($L186&gt;0,IF(INDIRECT(ADDRESS($L186,43))&lt;&gt;1,INDIRECT(ADDRESS($L186,49)),0),0), IF($M186&gt;0,IF(INDIRECT(ADDRESS($M186,43))&lt;&gt;1,INDIRECT(ADDRESS($M186,49)),0),0))))</f>
        <v>1.6111111111111109</v>
      </c>
      <c r="CL186" s="57" cm="1">
        <f t="array" aca="1" ref="CL186" ca="1">SUM(IF($C186&gt;0,IF(INDIRECT(ADDRESS($C186,44))=1,INDIRECT(ADDRESS($C186,90)),0),0), IF($D186&gt;0,IF(INDIRECT(ADDRESS($D186,44))=1,INDIRECT(ADDRESS($D186,90)),0),0), IF($E186&gt;0,IF(INDIRECT(ADDRESS($E186,44))=1,INDIRECT(ADDRESS($E186,90)),0),0), IF($F186&gt;0,IF(INDIRECT(ADDRESS($F186,44))=1,INDIRECT(ADDRESS($F186,90)),0),0), IF($G186&gt;0,IF(INDIRECT(ADDRESS($G186,44))=1,INDIRECT(ADDRESS($G186,90)),0),0), IF($H186&gt;0,IF(INDIRECT(ADDRESS($H186,44))=1,INDIRECT(ADDRESS($H186,90)),0),0), IF($I186&gt;0,IF(INDIRECT(ADDRESS($I186,44))=1,INDIRECT(ADDRESS($I186,90)),0),0), IF($J186&gt;0,IF(INDIRECT(ADDRESS($J186,44))=1,INDIRECT(ADDRESS($J186,90)),0),0), IF($K186&gt;0,IF(INDIRECT(ADDRESS($K186,44))=1,INDIRECT(ADDRESS($K186,90)),0),0), IF($L186&gt;0,IF(INDIRECT(ADDRESS($L186,44))=1,INDIRECT(ADDRESS($L186,90)),0),0), IF($M186&gt;0,IF(INDIRECT(ADDRESS($M186,44))=1,INDIRECT(ADDRESS($M186,90)),0),0))</f>
        <v>0</v>
      </c>
      <c r="CM186" s="56">
        <f t="shared" ca="1" si="135"/>
        <v>0.73901712554151855</v>
      </c>
      <c r="CN186" s="59"/>
    </row>
    <row r="187" spans="1:92" x14ac:dyDescent="0.25">
      <c r="A187" s="52" t="s">
        <v>431</v>
      </c>
      <c r="B187" s="67">
        <v>106</v>
      </c>
      <c r="C187" s="67">
        <v>122</v>
      </c>
      <c r="D187" s="67">
        <v>123</v>
      </c>
      <c r="E187" s="67">
        <v>124</v>
      </c>
      <c r="F187" s="67"/>
      <c r="G187" s="67">
        <v>136</v>
      </c>
      <c r="H187" s="67">
        <v>136</v>
      </c>
      <c r="I187" s="67"/>
      <c r="J187" s="67"/>
      <c r="K187" s="67"/>
      <c r="L187" s="67"/>
      <c r="M187" s="67"/>
      <c r="N187" s="145">
        <f ca="1">1+SUM(INDIRECT(ADDRESS(B187,COLUMN())),IF(C187&gt;0,INDIRECT(ADDRESS(C187,COLUMN())),0),IF(D187&gt;0,INDIRECT(ADDRESS(D187,COLUMN())),0),IF(E187&gt;0,INDIRECT(ADDRESS(E187,COLUMN())),0),IF(F187&gt;0,INDIRECT(ADDRESS(F187,COLUMN())),0),IF(G187&gt;0,INDIRECT(ADDRESS(G187,COLUMN())),0),IF(H187&gt;0,INDIRECT(ADDRESS(H187,COLUMN())),0),IF(I187&gt;0,INDIRECT(ADDRESS(I187,COLUMN())),0),IF(J187&gt;0,INDIRECT(ADDRESS(J187,COLUMN())),0),IF(K187&gt;0,INDIRECT(ADDRESS(K187,COLUMN())),0),IF(L187&gt;0,INDIRECT(ADDRESS(L187,COLUMN())),0),IF(M187&gt;0,INDIRECT(ADDRESS(M187,COLUMN())),0))</f>
        <v>28</v>
      </c>
      <c r="O187" s="67" t="str" cm="1">
        <f t="array" aca="1" ref="O187" ca="1">INDIRECT(ADDRESS($B187,COLUMN()))</f>
        <v>Fighter</v>
      </c>
      <c r="P187" s="67" cm="1">
        <f t="array" aca="1" ref="P187" ca="1">INDIRECT(ADDRESS($B187,COLUMN()))</f>
        <v>2</v>
      </c>
      <c r="Q187" s="67" cm="1">
        <f t="array" aca="1" ref="Q187" ca="1">INDIRECT(ADDRESS($B187,COLUMN()))</f>
        <v>0</v>
      </c>
      <c r="R187" s="67" cm="1">
        <f t="array" aca="1" ref="R187" ca="1">INDIRECT(ADDRESS($B187,COLUMN()))</f>
        <v>0</v>
      </c>
      <c r="S187" s="145">
        <v>2</v>
      </c>
      <c r="T187" s="67" t="str" cm="1">
        <f t="array" aca="1" ref="T187" ca="1">INDIRECT(ADDRESS($B187,COLUMN()))</f>
        <v>1-6</v>
      </c>
      <c r="U187" s="67" cm="1">
        <f t="array" aca="1" ref="U187" ca="1">INDIRECT(ADDRESS($B187,COLUMN()))</f>
        <v>6</v>
      </c>
      <c r="V187" s="67" cm="1">
        <f t="array" aca="1" ref="V187" ca="1">INDIRECT(ADDRESS($B187,COLUMN()))</f>
        <v>0</v>
      </c>
      <c r="W187" s="67" cm="1">
        <f t="array" aca="1" ref="W187" ca="1">INDIRECT(ADDRESS($B187,COLUMN()))</f>
        <v>2</v>
      </c>
      <c r="X187" s="67" cm="1">
        <f t="array" aca="1" ref="X187" ca="1">INDIRECT(ADDRESS($B187,COLUMN()))</f>
        <v>6</v>
      </c>
      <c r="Y187" s="67" cm="1">
        <f t="array" aca="1" ref="Y187" ca="1">INDIRECT(ADDRESS($B187,COLUMN()))</f>
        <v>1</v>
      </c>
      <c r="Z187" s="67" cm="1">
        <f t="array" aca="1" ref="Z187" ca="1">INDIRECT(ADDRESS($B187,COLUMN()))</f>
        <v>4</v>
      </c>
      <c r="AA187" s="144" t="s">
        <v>432</v>
      </c>
      <c r="AB187" s="56">
        <f t="shared" ca="1" si="121"/>
        <v>0.82429955731146864</v>
      </c>
      <c r="AC187" s="56">
        <f t="shared" ca="1" si="122"/>
        <v>0.95371130508252155</v>
      </c>
      <c r="AD187" s="56">
        <f t="shared" ca="1" si="123"/>
        <v>1.6586283566652549</v>
      </c>
      <c r="AF187" s="52"/>
      <c r="AG187" s="52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2"/>
      <c r="AU187" s="54" t="str">
        <f>AU184</f>
        <v>ML</v>
      </c>
      <c r="AV187" s="57" cm="1">
        <f t="array" aca="1" ref="AV187" ca="1">SUM(IF($C187&gt;0,IF(AND(INDIRECT(ADDRESS($C187,44))=0,INDIRECT(ADDRESS($C187,38))="UL",ISERROR(SEARCH("Rear",INDIRECT(ADDRESS($C187,33)))),ISERROR(SEARCH("Side",INDIRECT(ADDRESS($C187,33))))),INDIRECT(ADDRESS($C187,COLUMN())),0),0),IF($D187&gt;0,IF(AND(INDIRECT(ADDRESS($D187,44))=0,INDIRECT(ADDRESS($D187,38))="UL",ISERROR(SEARCH("Rear",INDIRECT(ADDRESS($D187,33)))),ISERROR(SEARCH("Side",INDIRECT(ADDRESS($D187,33))))),INDIRECT(ADDRESS($D187,COLUMN())),0),0),IF($E187&gt;0,IF(AND(INDIRECT(ADDRESS($E187,44))=0,INDIRECT(ADDRESS($E187,38))="UL",ISERROR(SEARCH("Rear",INDIRECT(ADDRESS($E187,33)))),ISERROR(SEARCH("Side",INDIRECT(ADDRESS($E187,33))))),INDIRECT(ADDRESS($E187,COLUMN())),0),0),IF($F187&gt;0,IF(AND(INDIRECT(ADDRESS($F187,44))=0,INDIRECT(ADDRESS($F187,38))="UL",ISERROR(SEARCH("Rear",INDIRECT(ADDRESS($F187,33)))),ISERROR(SEARCH("Side",INDIRECT(ADDRESS($F187,33))))),INDIRECT(ADDRESS($F187,COLUMN())),0),0),IF($G187&gt;0,IF(AND(INDIRECT(ADDRESS($G187,44))=0,INDIRECT(ADDRESS($G187,38))="UL",ISERROR(SEARCH("Rear",INDIRECT(ADDRESS($G187,33)))),ISERROR(SEARCH("Side",INDIRECT(ADDRESS($G187,33))))),INDIRECT(ADDRESS($G187,COLUMN())),0),0),IF($H187&gt;0,IF(AND(INDIRECT(ADDRESS($H187,44))=0,INDIRECT(ADDRESS($H187,38))="UL",ISERROR(SEARCH("Rear",INDIRECT(ADDRESS($H187,33)))),ISERROR(SEARCH("Side",INDIRECT(ADDRESS($H187,33))))),INDIRECT(ADDRESS($H187,COLUMN())),0),0),IF($I187&gt;0,IF(AND(INDIRECT(ADDRESS($I187,44))=0,INDIRECT(ADDRESS($I187,38))="UL",ISERROR(SEARCH("Rear",INDIRECT(ADDRESS($I187,33)))),ISERROR(SEARCH("Side",INDIRECT(ADDRESS($I187,33))))),INDIRECT(ADDRESS($I187,COLUMN())),0),0),IF($J187&gt;0,IF(AND(INDIRECT(ADDRESS($J187,44))=0,INDIRECT(ADDRESS($J187,38))="UL",ISERROR(SEARCH("Rear",INDIRECT(ADDRESS($J187,33)))),ISERROR(SEARCH("Side",INDIRECT(ADDRESS($J187,33))))),INDIRECT(ADDRESS($J187,COLUMN())),0),0),IF($K187&gt;0,IF(AND(INDIRECT(ADDRESS($K187,44))=0,INDIRECT(ADDRESS($K187,38))="UL",ISERROR(SEARCH("Rear",INDIRECT(ADDRESS($K187,33)))),ISERROR(SEARCH("Side",INDIRECT(ADDRESS($K187,33))))),INDIRECT(ADDRESS($K187,COLUMN())),0),0),IF($L187&gt;0,IF(AND(INDIRECT(ADDRESS($L187,44))=0,INDIRECT(ADDRESS($L187,38))="UL",ISERROR(SEARCH("Rear",INDIRECT(ADDRESS($L187,33)))),ISERROR(SEARCH("Side",INDIRECT(ADDRESS($L187,33))))),INDIRECT(ADDRESS($L187,COLUMN())),0),0),IF($M187&gt;0,IF(AND(INDIRECT(ADDRESS($M187,44))=0,INDIRECT(ADDRESS($M187,38))="UL",ISERROR(SEARCH("Rear",INDIRECT(ADDRESS($M187,33)))),ISERROR(SEARCH("Side",INDIRECT(ADDRESS($M187,33))))),INDIRECT(ADDRESS($M187,COLUMN())),0),0))</f>
        <v>0.44444444444444442</v>
      </c>
      <c r="AW187" s="57" cm="1">
        <f t="array" aca="1" ref="AW187" ca="1">SUM(IF($C187&gt;0,IF(AND(INDIRECT(ADDRESS($C187,44))=0,INDIRECT(ADDRESS($C187,38))="UL",ISERROR(SEARCH("Rear",INDIRECT(ADDRESS($C187,33)))),ISERROR(SEARCH("Side",INDIRECT(ADDRESS($C187,33))))),INDIRECT(ADDRESS($C187,COLUMN())),0),0),IF($D187&gt;0,IF(AND(INDIRECT(ADDRESS($D187,44))=0,INDIRECT(ADDRESS($D187,38))="UL",ISERROR(SEARCH("Rear",INDIRECT(ADDRESS($D187,33)))),ISERROR(SEARCH("Side",INDIRECT(ADDRESS($D187,33))))),INDIRECT(ADDRESS($D187,COLUMN())),0),0),IF($E187&gt;0,IF(AND(INDIRECT(ADDRESS($E187,44))=0,INDIRECT(ADDRESS($E187,38))="UL",ISERROR(SEARCH("Rear",INDIRECT(ADDRESS($E187,33)))),ISERROR(SEARCH("Side",INDIRECT(ADDRESS($E187,33))))),INDIRECT(ADDRESS($E187,COLUMN())),0),0),IF($F187&gt;0,IF(AND(INDIRECT(ADDRESS($F187,44))=0,INDIRECT(ADDRESS($F187,38))="UL",ISERROR(SEARCH("Rear",INDIRECT(ADDRESS($F187,33)))),ISERROR(SEARCH("Side",INDIRECT(ADDRESS($F187,33))))),INDIRECT(ADDRESS($F187,COLUMN())),0),0),IF($G187&gt;0,IF(AND(INDIRECT(ADDRESS($G187,44))=0,INDIRECT(ADDRESS($G187,38))="UL",ISERROR(SEARCH("Rear",INDIRECT(ADDRESS($G187,33)))),ISERROR(SEARCH("Side",INDIRECT(ADDRESS($G187,33))))),INDIRECT(ADDRESS($G187,COLUMN())),0),0),IF($H187&gt;0,IF(AND(INDIRECT(ADDRESS($H187,44))=0,INDIRECT(ADDRESS($H187,38))="UL",ISERROR(SEARCH("Rear",INDIRECT(ADDRESS($H187,33)))),ISERROR(SEARCH("Side",INDIRECT(ADDRESS($H187,33))))),INDIRECT(ADDRESS($H187,COLUMN())),0),0),IF($I187&gt;0,IF(AND(INDIRECT(ADDRESS($I187,44))=0,INDIRECT(ADDRESS($I187,38))="UL",ISERROR(SEARCH("Rear",INDIRECT(ADDRESS($I187,33)))),ISERROR(SEARCH("Side",INDIRECT(ADDRESS($I187,33))))),INDIRECT(ADDRESS($I187,COLUMN())),0),0),IF($J187&gt;0,IF(AND(INDIRECT(ADDRESS($J187,44))=0,INDIRECT(ADDRESS($J187,38))="UL",ISERROR(SEARCH("Rear",INDIRECT(ADDRESS($J187,33)))),ISERROR(SEARCH("Side",INDIRECT(ADDRESS($J187,33))))),INDIRECT(ADDRESS($J187,COLUMN())),0),0),IF($K187&gt;0,IF(AND(INDIRECT(ADDRESS($K187,44))=0,INDIRECT(ADDRESS($K187,38))="UL",ISERROR(SEARCH("Rear",INDIRECT(ADDRESS($K187,33)))),ISERROR(SEARCH("Side",INDIRECT(ADDRESS($K187,33))))),INDIRECT(ADDRESS($K187,COLUMN())),0),0),IF($L187&gt;0,IF(AND(INDIRECT(ADDRESS($L187,44))=0,INDIRECT(ADDRESS($L187,38))="UL",ISERROR(SEARCH("Rear",INDIRECT(ADDRESS($L187,33)))),ISERROR(SEARCH("Side",INDIRECT(ADDRESS($L187,33))))),INDIRECT(ADDRESS($L187,COLUMN())),0),0),IF($M187&gt;0,IF(AND(INDIRECT(ADDRESS($M187,44))=0,INDIRECT(ADDRESS($M187,38))="UL",ISERROR(SEARCH("Rear",INDIRECT(ADDRESS($M187,33)))),ISERROR(SEARCH("Side",INDIRECT(ADDRESS($M187,33))))),INDIRECT(ADDRESS($M187,COLUMN())),0),0))</f>
        <v>1.7777777777777777</v>
      </c>
      <c r="AX187" s="57" cm="1">
        <f t="array" aca="1" ref="AX187" ca="1">SUM(IF($C187&gt;0,IF(AND(INDIRECT(ADDRESS($C187,44))=0,INDIRECT(ADDRESS($C187,38))="UL",ISERROR(SEARCH("Rear",INDIRECT(ADDRESS($C187,33)))),ISERROR(SEARCH("Side",INDIRECT(ADDRESS($C187,33))))),INDIRECT(ADDRESS($C187,COLUMN())),0),0),IF($D187&gt;0,IF(AND(INDIRECT(ADDRESS($D187,44))=0,INDIRECT(ADDRESS($D187,38))="UL",ISERROR(SEARCH("Rear",INDIRECT(ADDRESS($D187,33)))),ISERROR(SEARCH("Side",INDIRECT(ADDRESS($D187,33))))),INDIRECT(ADDRESS($D187,COLUMN())),0),0),IF($E187&gt;0,IF(AND(INDIRECT(ADDRESS($E187,44))=0,INDIRECT(ADDRESS($E187,38))="UL",ISERROR(SEARCH("Rear",INDIRECT(ADDRESS($E187,33)))),ISERROR(SEARCH("Side",INDIRECT(ADDRESS($E187,33))))),INDIRECT(ADDRESS($E187,COLUMN())),0),0),IF($F187&gt;0,IF(AND(INDIRECT(ADDRESS($F187,44))=0,INDIRECT(ADDRESS($F187,38))="UL",ISERROR(SEARCH("Rear",INDIRECT(ADDRESS($F187,33)))),ISERROR(SEARCH("Side",INDIRECT(ADDRESS($F187,33))))),INDIRECT(ADDRESS($F187,COLUMN())),0),0),IF($G187&gt;0,IF(AND(INDIRECT(ADDRESS($G187,44))=0,INDIRECT(ADDRESS($G187,38))="UL",ISERROR(SEARCH("Rear",INDIRECT(ADDRESS($G187,33)))),ISERROR(SEARCH("Side",INDIRECT(ADDRESS($G187,33))))),INDIRECT(ADDRESS($G187,COLUMN())),0),0),IF($H187&gt;0,IF(AND(INDIRECT(ADDRESS($H187,44))=0,INDIRECT(ADDRESS($H187,38))="UL",ISERROR(SEARCH("Rear",INDIRECT(ADDRESS($H187,33)))),ISERROR(SEARCH("Side",INDIRECT(ADDRESS($H187,33))))),INDIRECT(ADDRESS($H187,COLUMN())),0),0),IF($I187&gt;0,IF(AND(INDIRECT(ADDRESS($I187,44))=0,INDIRECT(ADDRESS($I187,38))="UL",ISERROR(SEARCH("Rear",INDIRECT(ADDRESS($I187,33)))),ISERROR(SEARCH("Side",INDIRECT(ADDRESS($I187,33))))),INDIRECT(ADDRESS($I187,COLUMN())),0),0),IF($J187&gt;0,IF(AND(INDIRECT(ADDRESS($J187,44))=0,INDIRECT(ADDRESS($J187,38))="UL",ISERROR(SEARCH("Rear",INDIRECT(ADDRESS($J187,33)))),ISERROR(SEARCH("Side",INDIRECT(ADDRESS($J187,33))))),INDIRECT(ADDRESS($J187,COLUMN())),0),0),IF($K187&gt;0,IF(AND(INDIRECT(ADDRESS($K187,44))=0,INDIRECT(ADDRESS($K187,38))="UL",ISERROR(SEARCH("Rear",INDIRECT(ADDRESS($K187,33)))),ISERROR(SEARCH("Side",INDIRECT(ADDRESS($K187,33))))),INDIRECT(ADDRESS($K187,COLUMN())),0),0),IF($L187&gt;0,IF(AND(INDIRECT(ADDRESS($L187,44))=0,INDIRECT(ADDRESS($L187,38))="UL",ISERROR(SEARCH("Rear",INDIRECT(ADDRESS($L187,33)))),ISERROR(SEARCH("Side",INDIRECT(ADDRESS($L187,33))))),INDIRECT(ADDRESS($L187,COLUMN())),0),0),IF($M187&gt;0,IF(AND(INDIRECT(ADDRESS($M187,44))=0,INDIRECT(ADDRESS($M187,38))="UL",ISERROR(SEARCH("Rear",INDIRECT(ADDRESS($M187,33)))),ISERROR(SEARCH("Side",INDIRECT(ADDRESS($M187,33))))),INDIRECT(ADDRESS($M187,COLUMN())),0),0))</f>
        <v>0.33333333333333331</v>
      </c>
      <c r="AY187" s="58">
        <f t="shared" ca="1" si="124"/>
        <v>1.7777777777777777</v>
      </c>
      <c r="AZ187" s="58">
        <f t="shared" ca="1" si="125"/>
        <v>0.85185185185185197</v>
      </c>
      <c r="BA187" s="58" cm="1">
        <f t="array" aca="1" ref="BA187" ca="1">SUM(IF($C187&gt;0,IF(AND(INDIRECT(ADDRESS($C187,44))=0,INDIRECT(ADDRESS($C187,38))="UL"),INDIRECT(ADDRESS($C187,COLUMN())),0),0),IF($D187&gt;0,IF(AND(INDIRECT(ADDRESS($D187,44))=0,INDIRECT(ADDRESS($D187,38))="UL"),INDIRECT(ADDRESS($D187,COLUMN())),0),0),IF($E187&gt;0,IF(AND(INDIRECT(ADDRESS($E187,44))=0,INDIRECT(ADDRESS($E187,38))="UL"),INDIRECT(ADDRESS($E187,COLUMN())),0),0),IF($F187&gt;0,IF(AND(INDIRECT(ADDRESS($F187,44))=0,INDIRECT(ADDRESS($F187,38))="UL"),INDIRECT(ADDRESS($F187,COLUMN())),0),0),IF($G187&gt;0,IF(AND(INDIRECT(ADDRESS($G187,44))=0,INDIRECT(ADDRESS($G187,38))="UL"),INDIRECT(ADDRESS($G187,COLUMN())),0),0),IF($H187&gt;0,IF(AND(INDIRECT(ADDRESS($H187,44))=0,INDIRECT(ADDRESS($H187,38))="UL"),INDIRECT(ADDRESS($H187,COLUMN())),0),0),IF($I187&gt;0,IF(AND(INDIRECT(ADDRESS($I187,44))=0,INDIRECT(ADDRESS($I187,38))="UL"),INDIRECT(ADDRESS($I187,COLUMN())),0),0),IF($J187&gt;0,IF(AND(INDIRECT(ADDRESS($J187,44))=0,INDIRECT(ADDRESS($J187,38))="UL"),INDIRECT(ADDRESS($J187,COLUMN())),0),0),IF($K187&gt;0,IF(AND(INDIRECT(ADDRESS($K187,44))=0,INDIRECT(ADDRESS($K187,38))="UL"),INDIRECT(ADDRESS($K187,COLUMN())),0),0),IF($L187&gt;0,IF(AND(INDIRECT(ADDRESS($L187,44))=0,INDIRECT(ADDRESS($L187,38))="UL"),INDIRECT(ADDRESS($L187,COLUMN())),0),0),IF($M187&gt;0,IF(AND(INDIRECT(ADDRESS($M187,44))=0,INDIRECT(ADDRESS($M187,38))="UL"),INDIRECT(ADDRESS($M187,COLUMN())),0),0))</f>
        <v>0.54589065255731917</v>
      </c>
      <c r="BB187" s="58" cm="1">
        <f t="array" aca="1" ref="BB187" ca="1">SUM(IF($C187&gt;0,IF(AND(INDIRECT(ADDRESS($C187,44))=0,INDIRECT(ADDRESS($C187,38))="UL"),INDIRECT(ADDRESS($C187,COLUMN())),0),0),IF($D187&gt;0,IF(AND(INDIRECT(ADDRESS($D187,44))=0,INDIRECT(ADDRESS($D187,38))="UL"),INDIRECT(ADDRESS($D187,COLUMN())),0),0),IF($E187&gt;0,IF(AND(INDIRECT(ADDRESS($E187,44))=0,INDIRECT(ADDRESS($E187,38))="UL"),INDIRECT(ADDRESS($E187,COLUMN())),0),0),IF($F187&gt;0,IF(AND(INDIRECT(ADDRESS($F187,44))=0,INDIRECT(ADDRESS($F187,38))="UL"),INDIRECT(ADDRESS($F187,COLUMN())),0),0),IF($G187&gt;0,IF(AND(INDIRECT(ADDRESS($G187,44))=0,INDIRECT(ADDRESS($G187,38))="UL"),INDIRECT(ADDRESS($G187,COLUMN())),0),0),IF($H187&gt;0,IF(AND(INDIRECT(ADDRESS($H187,44))=0,INDIRECT(ADDRESS($H187,38))="UL"),INDIRECT(ADDRESS($H187,COLUMN())),0),0),IF($I187&gt;0,IF(AND(INDIRECT(ADDRESS($I187,44))=0,INDIRECT(ADDRESS($I187,38))="UL"),INDIRECT(ADDRESS($I187,COLUMN())),0),0),IF($J187&gt;0,IF(AND(INDIRECT(ADDRESS($J187,44))=0,INDIRECT(ADDRESS($J187,38))="UL"),INDIRECT(ADDRESS($J187,COLUMN())),0),0),IF($K187&gt;0,IF(AND(INDIRECT(ADDRESS($K187,44))=0,INDIRECT(ADDRESS($K187,38))="UL"),INDIRECT(ADDRESS($K187,COLUMN())),0),0),IF($L187&gt;0,IF(AND(INDIRECT(ADDRESS($L187,44))=0,INDIRECT(ADDRESS($L187,38))="UL"),INDIRECT(ADDRESS($L187,COLUMN())),0),0),IF($M187&gt;0,IF(AND(INDIRECT(ADDRESS($M187,44))=0,INDIRECT(ADDRESS($M187,38))="UL"),INDIRECT(ADDRESS($M187,COLUMN())),0),0))</f>
        <v>0.19033509700176365</v>
      </c>
      <c r="BC187" s="58" cm="1">
        <f t="array" aca="1" ref="BC187" ca="1">SUM(IF($C187&gt;0,IF(AND(INDIRECT(ADDRESS($C187,44))=0,INDIRECT(ADDRESS($C187,38))="UL"),INDIRECT(ADDRESS($C187,COLUMN())),0),0),IF($D187&gt;0,IF(AND(INDIRECT(ADDRESS($D187,44))=0,INDIRECT(ADDRESS($D187,38))="UL"),INDIRECT(ADDRESS($D187,COLUMN())),0),0),IF($E187&gt;0,IF(AND(INDIRECT(ADDRESS($E187,44))=0,INDIRECT(ADDRESS($E187,38))="UL"),INDIRECT(ADDRESS($E187,COLUMN())),0),0),IF($F187&gt;0,IF(AND(INDIRECT(ADDRESS($F187,44))=0,INDIRECT(ADDRESS($F187,38))="UL"),INDIRECT(ADDRESS($F187,COLUMN())),0),0),IF($G187&gt;0,IF(AND(INDIRECT(ADDRESS($G187,44))=0,INDIRECT(ADDRESS($G187,38))="UL"),INDIRECT(ADDRESS($G187,COLUMN())),0),0),IF($H187&gt;0,IF(AND(INDIRECT(ADDRESS($H187,44))=0,INDIRECT(ADDRESS($H187,38))="UL"),INDIRECT(ADDRESS($H187,COLUMN())),0),0),IF($I187&gt;0,IF(AND(INDIRECT(ADDRESS($I187,44))=0,INDIRECT(ADDRESS($I187,38))="UL"),INDIRECT(ADDRESS($I187,COLUMN())),0),0),IF($J187&gt;0,IF(AND(INDIRECT(ADDRESS($J187,44))=0,INDIRECT(ADDRESS($J187,38))="UL"),INDIRECT(ADDRESS($J187,COLUMN())),0),0),IF($K187&gt;0,IF(AND(INDIRECT(ADDRESS($K187,44))=0,INDIRECT(ADDRESS($K187,38))="UL"),INDIRECT(ADDRESS($K187,COLUMN())),0),0),IF($L187&gt;0,IF(AND(INDIRECT(ADDRESS($L187,44))=0,INDIRECT(ADDRESS($L187,38))="UL"),INDIRECT(ADDRESS($L187,COLUMN())),0),0),IF($M187&gt;0,IF(AND(INDIRECT(ADDRESS($M187,44))=0,INDIRECT(ADDRESS($M187,38))="UL"),INDIRECT(ADDRESS($M187,COLUMN())),0),0))</f>
        <v>0.16437389770723104</v>
      </c>
      <c r="BD187" s="58" cm="1">
        <f t="array" aca="1" ref="BD187" ca="1">SUM(IF($C187&gt;0,IF(AND(INDIRECT(ADDRESS($C187,44))=0,INDIRECT(ADDRESS($C187,38))="UL"),INDIRECT(ADDRESS($C187,COLUMN())),0),0),IF($D187&gt;0,IF(AND(INDIRECT(ADDRESS($D187,44))=0,INDIRECT(ADDRESS($D187,38))="UL"),INDIRECT(ADDRESS($D187,COLUMN())),0),0),IF($E187&gt;0,IF(AND(INDIRECT(ADDRESS($E187,44))=0,INDIRECT(ADDRESS($E187,38))="UL"),INDIRECT(ADDRESS($E187,COLUMN())),0),0),IF($F187&gt;0,IF(AND(INDIRECT(ADDRESS($F187,44))=0,INDIRECT(ADDRESS($F187,38))="UL"),INDIRECT(ADDRESS($F187,COLUMN())),0),0),IF($G187&gt;0,IF(AND(INDIRECT(ADDRESS($G187,44))=0,INDIRECT(ADDRESS($G187,38))="UL"),INDIRECT(ADDRESS($G187,COLUMN())),0),0),IF($H187&gt;0,IF(AND(INDIRECT(ADDRESS($H187,44))=0,INDIRECT(ADDRESS($H187,38))="UL"),INDIRECT(ADDRESS($H187,COLUMN())),0),0),IF($I187&gt;0,IF(AND(INDIRECT(ADDRESS($I187,44))=0,INDIRECT(ADDRESS($I187,38))="UL"),INDIRECT(ADDRESS($I187,COLUMN())),0),0),IF($J187&gt;0,IF(AND(INDIRECT(ADDRESS($J187,44))=0,INDIRECT(ADDRESS($J187,38))="UL"),INDIRECT(ADDRESS($J187,COLUMN())),0),0),IF($K187&gt;0,IF(AND(INDIRECT(ADDRESS($K187,44))=0,INDIRECT(ADDRESS($K187,38))="UL"),INDIRECT(ADDRESS($K187,COLUMN())),0),0),IF($L187&gt;0,IF(AND(INDIRECT(ADDRESS($L187,44))=0,INDIRECT(ADDRESS($L187,38))="UL"),INDIRECT(ADDRESS($L187,COLUMN())),0),0),IF($M187&gt;0,IF(AND(INDIRECT(ADDRESS($M187,44))=0,INDIRECT(ADDRESS($M187,38))="UL"),INDIRECT(ADDRESS($M187,COLUMN())),0),0))</f>
        <v>0.56677248677248671</v>
      </c>
      <c r="BE187" s="57">
        <f t="shared" ca="1" si="126"/>
        <v>0.16437389770723104</v>
      </c>
      <c r="BF187" s="57" cm="1">
        <f t="array" aca="1" ref="BF187" ca="1">SUM(IF($C187&gt;0,IF(INDIRECT(ADDRESS($C187,45))=1,INDIRECT(ADDRESS($C187,52))*INDIRECT(ADDRESS($C187,42))/5,0),0), IF($D187&gt;0,IF(INDIRECT(ADDRESS($D187,45))=1,INDIRECT(ADDRESS($D187,52))*INDIRECT(ADDRESS($D187,42))/5,0),0), IF($E187&gt;0,IF(INDIRECT(ADDRESS($E187,45))=1,INDIRECT(ADDRESS($E187,52))*INDIRECT(ADDRESS($E187,42))/5,0),0), IF($F187&gt;0,IF(INDIRECT(ADDRESS($F187,45))=1,INDIRECT(ADDRESS($F187,52))*INDIRECT(ADDRESS($F187,42))/5,0),0), IF($G187&gt;0,IF(INDIRECT(ADDRESS($G187,45))=1,INDIRECT(ADDRESS($G187,52))*INDIRECT(ADDRESS($G187,42))/5,0),0), IF($H187&gt;0,IF(INDIRECT(ADDRESS($H187,45))=1,INDIRECT(ADDRESS($H187,52))*INDIRECT(ADDRESS($H187,42))/5,0),0)
)*$BF$296/100</f>
        <v>3.7037037037037034E-3</v>
      </c>
      <c r="BG187" s="19">
        <f>BG184</f>
        <v>1</v>
      </c>
      <c r="BH187" s="57" cm="1">
        <f t="array" aca="1" ref="BH187" ca="1">SUM(IF($C187&gt;0,IF(AND(INDIRECT(ADDRESS($C187,44))=0,INDIRECT(ADDRESS($C187,38))&lt;&gt;"UL"),INDIRECT(ADDRESS($C187,COLUMN()-12)),0),0), IF($D187&gt;0,IF(AND(INDIRECT(ADDRESS($D187,44))=0,INDIRECT(ADDRESS($D187,38))&lt;&gt;"UL"),INDIRECT(ADDRESS($D187,COLUMN()-12)),0),0), IF($E187&gt;0,IF(AND(INDIRECT(ADDRESS($E187,44))=0,INDIRECT(ADDRESS($E187,38))&lt;&gt;"UL"),INDIRECT(ADDRESS($E187,COLUMN()-12)),0),0), IF($F187&gt;0,IF(AND(INDIRECT(ADDRESS($F187,44))=0,INDIRECT(ADDRESS($F187,38))&lt;&gt;"UL"),INDIRECT(ADDRESS($F187,COLUMN()-12)),0),0), IF($G187&gt;0,IF(AND(INDIRECT(ADDRESS($G187,44))=0,INDIRECT(ADDRESS($G187,38))&lt;&gt;"UL"),INDIRECT(ADDRESS($G187,COLUMN()-12)),0),0), IF($H187&gt;0,IF(AND(INDIRECT(ADDRESS($H187,44))=0,INDIRECT(ADDRESS($H187,38))&lt;&gt;"UL"),INDIRECT(ADDRESS($H187,COLUMN()-12)),0),0), IF($I187&gt;0,IF(AND(INDIRECT(ADDRESS($I187,44))=0,INDIRECT(ADDRESS($I187,38))&lt;&gt;"UL"),INDIRECT(ADDRESS($I187,COLUMN()-12)),0),0), IF($J187&gt;0,IF(AND(INDIRECT(ADDRESS($J187,44))=0,INDIRECT(ADDRESS($J187,38))&lt;&gt;"UL"),INDIRECT(ADDRESS($J187,COLUMN()-12)),0),0), IF($K187&gt;0,IF(AND(INDIRECT(ADDRESS($K187,44))=0,INDIRECT(ADDRESS($K187,38))&lt;&gt;"UL"),INDIRECT(ADDRESS($K187,COLUMN()-12)),0),0), IF($L187&gt;0,IF(AND(INDIRECT(ADDRESS($L187,44))=0,INDIRECT(ADDRESS($L187,38))&lt;&gt;"UL"),INDIRECT(ADDRESS($L187,COLUMN()-12)),0),0), IF($M187&gt;0,IF(AND(INDIRECT(ADDRESS($M187,44))=0,INDIRECT(ADDRESS($M187,38))&lt;&gt;"UL"),INDIRECT(ADDRESS($M187,COLUMN()-12)),0),0))</f>
        <v>0</v>
      </c>
      <c r="BI187" s="57" cm="1">
        <f t="array" aca="1" ref="BI187" ca="1">SUM(IF($C187&gt;0,IF(AND(INDIRECT(ADDRESS($C187,44))=0,INDIRECT(ADDRESS($C187,38))&lt;&gt;"UL"),INDIRECT(ADDRESS($C187,COLUMN()-12)),0),0), IF($D187&gt;0,IF(AND(INDIRECT(ADDRESS($D187,44))=0,INDIRECT(ADDRESS($D187,38))&lt;&gt;"UL"),INDIRECT(ADDRESS($D187,COLUMN()-12)),0),0), IF($E187&gt;0,IF(AND(INDIRECT(ADDRESS($E187,44))=0,INDIRECT(ADDRESS($E187,38))&lt;&gt;"UL"),INDIRECT(ADDRESS($E187,COLUMN()-12)),0),0), IF($F187&gt;0,IF(AND(INDIRECT(ADDRESS($F187,44))=0,INDIRECT(ADDRESS($F187,38))&lt;&gt;"UL"),INDIRECT(ADDRESS($F187,COLUMN()-12)),0),0), IF($G187&gt;0,IF(AND(INDIRECT(ADDRESS($G187,44))=0,INDIRECT(ADDRESS($G187,38))&lt;&gt;"UL"),INDIRECT(ADDRESS($G187,COLUMN()-12)),0),0), IF($H187&gt;0,IF(AND(INDIRECT(ADDRESS($H187,44))=0,INDIRECT(ADDRESS($H187,38))&lt;&gt;"UL"),INDIRECT(ADDRESS($H187,COLUMN()-12)),0),0), IF($I187&gt;0,IF(AND(INDIRECT(ADDRESS($I187,44))=0,INDIRECT(ADDRESS($I187,38))&lt;&gt;"UL"),INDIRECT(ADDRESS($I187,COLUMN()-12)),0),0), IF($J187&gt;0,IF(AND(INDIRECT(ADDRESS($J187,44))=0,INDIRECT(ADDRESS($J187,38))&lt;&gt;"UL"),INDIRECT(ADDRESS($J187,COLUMN()-12)),0),0), IF($K187&gt;0,IF(AND(INDIRECT(ADDRESS($K187,44))=0,INDIRECT(ADDRESS($K187,38))&lt;&gt;"UL"),INDIRECT(ADDRESS($K187,COLUMN()-12)),0),0), IF($L187&gt;0,IF(AND(INDIRECT(ADDRESS($L187,44))=0,INDIRECT(ADDRESS($L187,38))&lt;&gt;"UL"),INDIRECT(ADDRESS($L187,COLUMN()-12)),0),0), IF($M187&gt;0,IF(AND(INDIRECT(ADDRESS($M187,44))=0,INDIRECT(ADDRESS($M187,38))&lt;&gt;"UL"),INDIRECT(ADDRESS($M187,COLUMN()-12)),0),0))</f>
        <v>1.1111111111111109</v>
      </c>
      <c r="BJ187" s="57" cm="1">
        <f t="array" aca="1" ref="BJ187" ca="1">SUM(IF($C187&gt;0,IF(AND(INDIRECT(ADDRESS($C187,44))=0,INDIRECT(ADDRESS($C187,38))&lt;&gt;"UL"),INDIRECT(ADDRESS($C187,COLUMN()-12)),0),0), IF($D187&gt;0,IF(AND(INDIRECT(ADDRESS($D187,44))=0,INDIRECT(ADDRESS($D187,38))&lt;&gt;"UL"),INDIRECT(ADDRESS($D187,COLUMN()-12)),0),0), IF($E187&gt;0,IF(AND(INDIRECT(ADDRESS($E187,44))=0,INDIRECT(ADDRESS($E187,38))&lt;&gt;"UL"),INDIRECT(ADDRESS($E187,COLUMN()-12)),0),0), IF($F187&gt;0,IF(AND(INDIRECT(ADDRESS($F187,44))=0,INDIRECT(ADDRESS($F187,38))&lt;&gt;"UL"),INDIRECT(ADDRESS($F187,COLUMN()-12)),0),0), IF($G187&gt;0,IF(AND(INDIRECT(ADDRESS($G187,44))=0,INDIRECT(ADDRESS($G187,38))&lt;&gt;"UL"),INDIRECT(ADDRESS($G187,COLUMN()-12)),0),0), IF($H187&gt;0,IF(AND(INDIRECT(ADDRESS($H187,44))=0,INDIRECT(ADDRESS($H187,38))&lt;&gt;"UL"),INDIRECT(ADDRESS($H187,COLUMN()-12)),0),0), IF($I187&gt;0,IF(AND(INDIRECT(ADDRESS($I187,44))=0,INDIRECT(ADDRESS($I187,38))&lt;&gt;"UL"),INDIRECT(ADDRESS($I187,COLUMN()-12)),0),0), IF($J187&gt;0,IF(AND(INDIRECT(ADDRESS($J187,44))=0,INDIRECT(ADDRESS($J187,38))&lt;&gt;"UL"),INDIRECT(ADDRESS($J187,COLUMN()-12)),0),0), IF($K187&gt;0,IF(AND(INDIRECT(ADDRESS($K187,44))=0,INDIRECT(ADDRESS($K187,38))&lt;&gt;"UL"),INDIRECT(ADDRESS($K187,COLUMN()-12)),0),0), IF($L187&gt;0,IF(AND(INDIRECT(ADDRESS($L187,44))=0,INDIRECT(ADDRESS($L187,38))&lt;&gt;"UL"),INDIRECT(ADDRESS($L187,COLUMN()-12)),0),0), IF($M187&gt;0,IF(AND(INDIRECT(ADDRESS($M187,44))=0,INDIRECT(ADDRESS($M187,38))&lt;&gt;"UL"),INDIRECT(ADDRESS($M187,COLUMN()-12)),0),0))</f>
        <v>1.1111111111111109</v>
      </c>
      <c r="BK187" s="57">
        <f t="shared" ca="1" si="127"/>
        <v>1.1111111111111109</v>
      </c>
      <c r="BL187" s="58">
        <f t="shared" ca="1" si="128"/>
        <v>0.74074074074074059</v>
      </c>
      <c r="BM187" s="57" cm="1">
        <f t="array" aca="1" ref="BM187" ca="1">SUM(IF($C187&gt;0,IF(AND(INDIRECT(ADDRESS($C187,44))=0,INDIRECT(ADDRESS($C187,38))&lt;&gt;"UL"),INDIRECT(ADDRESS($C187,COLUMN()-12)),0),0), IF($D187&gt;0,IF(AND(INDIRECT(ADDRESS($D187,44))=0,INDIRECT(ADDRESS($D187,38))&lt;&gt;"UL"),INDIRECT(ADDRESS($D187,COLUMN()-12)),0),0), IF($E187&gt;0,IF(AND(INDIRECT(ADDRESS($E187,44))=0,INDIRECT(ADDRESS($E187,38))&lt;&gt;"UL"),INDIRECT(ADDRESS($E187,COLUMN()-12)),0),0), IF($F187&gt;0,IF(AND(INDIRECT(ADDRESS($F187,44))=0,INDIRECT(ADDRESS($F187,38))&lt;&gt;"UL"),INDIRECT(ADDRESS($F187,COLUMN()-12)),0),0), IF($G187&gt;0,IF(AND(INDIRECT(ADDRESS($G187,44))=0,INDIRECT(ADDRESS($G187,38))&lt;&gt;"UL"),INDIRECT(ADDRESS($G187,COLUMN()-12)),0),0), IF($H187&gt;0,IF(AND(INDIRECT(ADDRESS($H187,44))=0,INDIRECT(ADDRESS($H187,38))&lt;&gt;"UL"),INDIRECT(ADDRESS($H187,COLUMN()-12)),0),0), IF($I187&gt;0,IF(AND(INDIRECT(ADDRESS($I187,44))=0,INDIRECT(ADDRESS($I187,38))&lt;&gt;"UL"),INDIRECT(ADDRESS($I187,COLUMN()-12)),0),0), IF($J187&gt;0,IF(AND(INDIRECT(ADDRESS($J187,44))=0,INDIRECT(ADDRESS($J187,38))&lt;&gt;"UL"),INDIRECT(ADDRESS($J187,COLUMN()-12)),0),0), IF($K187&gt;0,IF(AND(INDIRECT(ADDRESS($K187,44))=0,INDIRECT(ADDRESS($K187,38))&lt;&gt;"UL"),INDIRECT(ADDRESS($K187,COLUMN()-11)),0),0), IF($L187&gt;0,IF(AND(INDIRECT(ADDRESS($L187,44))=0,INDIRECT(ADDRESS($L187,38))&lt;&gt;"UL"),INDIRECT(ADDRESS($L187,COLUMN()-11)),0),0), IF($M187&gt;0,IF(AND(INDIRECT(ADDRESS($M187,44))=0,INDIRECT(ADDRESS($M187,38))&lt;&gt;"UL"),INDIRECT(ADDRESS($M187,COLUMN()-11)),0),0))</f>
        <v>0.44444444444444436</v>
      </c>
      <c r="BN187" s="57" cm="1">
        <f t="array" aca="1" ref="BN187" ca="1">SUM(IF($C187&gt;0,IF(AND(INDIRECT(ADDRESS($C187,44))=0,INDIRECT(ADDRESS($C187,38))&lt;&gt;"UL"),INDIRECT(ADDRESS($C187,COLUMN()-12)),0),0), IF($D187&gt;0,IF(AND(INDIRECT(ADDRESS($D187,44))=0,INDIRECT(ADDRESS($D187,38))&lt;&gt;"UL"),INDIRECT(ADDRESS($D187,COLUMN()-12)),0),0), IF($E187&gt;0,IF(AND(INDIRECT(ADDRESS($E187,44))=0,INDIRECT(ADDRESS($E187,38))&lt;&gt;"UL"),INDIRECT(ADDRESS($E187,COLUMN()-12)),0),0), IF($F187&gt;0,IF(AND(INDIRECT(ADDRESS($F187,44))=0,INDIRECT(ADDRESS($F187,38))&lt;&gt;"UL"),INDIRECT(ADDRESS($F187,COLUMN()-12)),0),0), IF($G187&gt;0,IF(AND(INDIRECT(ADDRESS($G187,44))=0,INDIRECT(ADDRESS($G187,38))&lt;&gt;"UL"),INDIRECT(ADDRESS($G187,COLUMN()-12)),0),0), IF($H187&gt;0,IF(AND(INDIRECT(ADDRESS($H187,44))=0,INDIRECT(ADDRESS($H187,38))&lt;&gt;"UL"),INDIRECT(ADDRESS($H187,COLUMN()-12)),0),0), IF($I187&gt;0,IF(AND(INDIRECT(ADDRESS($I187,44))=0,INDIRECT(ADDRESS($I187,38))&lt;&gt;"UL"),INDIRECT(ADDRESS($I187,COLUMN()-12)),0),0), IF($J187&gt;0,IF(AND(INDIRECT(ADDRESS($J187,44))=0,INDIRECT(ADDRESS($J187,38))&lt;&gt;"UL"),INDIRECT(ADDRESS($J187,COLUMN()-12)),0),0), IF($K187&gt;0,IF(AND(INDIRECT(ADDRESS($K187,44))=0,INDIRECT(ADDRESS($K187,38))&lt;&gt;"UL"),INDIRECT(ADDRESS($K187,COLUMN()-11)),0),0), IF($L187&gt;0,IF(AND(INDIRECT(ADDRESS($L187,44))=0,INDIRECT(ADDRESS($L187,38))&lt;&gt;"UL"),INDIRECT(ADDRESS($L187,COLUMN()-11)),0),0), IF($M187&gt;0,IF(AND(INDIRECT(ADDRESS($M187,44))=0,INDIRECT(ADDRESS($M187,38))&lt;&gt;"UL"),INDIRECT(ADDRESS($M187,COLUMN()-11)),0),0))</f>
        <v>0.14814814814814811</v>
      </c>
      <c r="BO187" s="57" cm="1">
        <f t="array" aca="1" ref="BO187" ca="1">SUM(IF($C187&gt;0,IF(AND(INDIRECT(ADDRESS($C187,44))=0,INDIRECT(ADDRESS($C187,38))&lt;&gt;"UL"),INDIRECT(ADDRESS($C187,COLUMN()-12)),0),0), IF($D187&gt;0,IF(AND(INDIRECT(ADDRESS($D187,44))=0,INDIRECT(ADDRESS($D187,38))&lt;&gt;"UL"),INDIRECT(ADDRESS($D187,COLUMN()-12)),0),0), IF($E187&gt;0,IF(AND(INDIRECT(ADDRESS($E187,44))=0,INDIRECT(ADDRESS($E187,38))&lt;&gt;"UL"),INDIRECT(ADDRESS($E187,COLUMN()-12)),0),0), IF($F187&gt;0,IF(AND(INDIRECT(ADDRESS($F187,44))=0,INDIRECT(ADDRESS($F187,38))&lt;&gt;"UL"),INDIRECT(ADDRESS($F187,COLUMN()-12)),0),0), IF($G187&gt;0,IF(AND(INDIRECT(ADDRESS($G187,44))=0,INDIRECT(ADDRESS($G187,38))&lt;&gt;"UL"),INDIRECT(ADDRESS($G187,COLUMN()-12)),0),0), IF($H187&gt;0,IF(AND(INDIRECT(ADDRESS($H187,44))=0,INDIRECT(ADDRESS($H187,38))&lt;&gt;"UL"),INDIRECT(ADDRESS($H187,COLUMN()-12)),0),0), IF($I187&gt;0,IF(AND(INDIRECT(ADDRESS($I187,44))=0,INDIRECT(ADDRESS($I187,38))&lt;&gt;"UL"),INDIRECT(ADDRESS($I187,COLUMN()-12)),0),0), IF($J187&gt;0,IF(AND(INDIRECT(ADDRESS($J187,44))=0,INDIRECT(ADDRESS($J187,38))&lt;&gt;"UL"),INDIRECT(ADDRESS($J187,COLUMN()-12)),0),0), IF($K187&gt;0,IF(AND(INDIRECT(ADDRESS($K187,44))=0,INDIRECT(ADDRESS($K187,38))&lt;&gt;"UL"),INDIRECT(ADDRESS($K187,COLUMN()-11)),0),0), IF($L187&gt;0,IF(AND(INDIRECT(ADDRESS($L187,44))=0,INDIRECT(ADDRESS($L187,38))&lt;&gt;"UL"),INDIRECT(ADDRESS($L187,COLUMN()-11)),0),0), IF($M187&gt;0,IF(AND(INDIRECT(ADDRESS($M187,44))=0,INDIRECT(ADDRESS($M187,38))&lt;&gt;"UL"),INDIRECT(ADDRESS($M187,COLUMN()-11)),0),0))</f>
        <v>0.29629629629629622</v>
      </c>
      <c r="BP187" s="57" cm="1">
        <f t="array" aca="1" ref="BP187" ca="1">SUM(IF($C187&gt;0,IF(AND(INDIRECT(ADDRESS($C187,44))=0,INDIRECT(ADDRESS($C187,38))&lt;&gt;"UL"),INDIRECT(ADDRESS($C187,COLUMN()-12)),0),0), IF($D187&gt;0,IF(AND(INDIRECT(ADDRESS($D187,44))=0,INDIRECT(ADDRESS($D187,38))&lt;&gt;"UL"),INDIRECT(ADDRESS($D187,COLUMN()-12)),0),0), IF($E187&gt;0,IF(AND(INDIRECT(ADDRESS($E187,44))=0,INDIRECT(ADDRESS($E187,38))&lt;&gt;"UL"),INDIRECT(ADDRESS($E187,COLUMN()-12)),0),0), IF($F187&gt;0,IF(AND(INDIRECT(ADDRESS($F187,44))=0,INDIRECT(ADDRESS($F187,38))&lt;&gt;"UL"),INDIRECT(ADDRESS($F187,COLUMN()-12)),0),0), IF($G187&gt;0,IF(AND(INDIRECT(ADDRESS($G187,44))=0,INDIRECT(ADDRESS($G187,38))&lt;&gt;"UL"),INDIRECT(ADDRESS($G187,COLUMN()-12)),0),0), IF($H187&gt;0,IF(AND(INDIRECT(ADDRESS($H187,44))=0,INDIRECT(ADDRESS($H187,38))&lt;&gt;"UL"),INDIRECT(ADDRESS($H187,COLUMN()-12)),0),0), IF($I187&gt;0,IF(AND(INDIRECT(ADDRESS($I187,44))=0,INDIRECT(ADDRESS($I187,38))&lt;&gt;"UL"),INDIRECT(ADDRESS($I187,COLUMN()-12)),0),0), IF($J187&gt;0,IF(AND(INDIRECT(ADDRESS($J187,44))=0,INDIRECT(ADDRESS($J187,38))&lt;&gt;"UL"),INDIRECT(ADDRESS($J187,COLUMN()-12)),0),0), IF($K187&gt;0,IF(AND(INDIRECT(ADDRESS($K187,44))=0,INDIRECT(ADDRESS($K187,38))&lt;&gt;"UL"),INDIRECT(ADDRESS($K187,COLUMN()-11)),0),0), IF($L187&gt;0,IF(AND(INDIRECT(ADDRESS($L187,44))=0,INDIRECT(ADDRESS($L187,38))&lt;&gt;"UL"),INDIRECT(ADDRESS($L187,COLUMN()-11)),0),0), IF($M187&gt;0,IF(AND(INDIRECT(ADDRESS($M187,44))=0,INDIRECT(ADDRESS($M187,38))&lt;&gt;"UL"),INDIRECT(ADDRESS($M187,COLUMN()-11)),0),0))</f>
        <v>0.29629629629629622</v>
      </c>
      <c r="BQ187" s="57">
        <f t="shared" ca="1" si="129"/>
        <v>0.29629629629629622</v>
      </c>
      <c r="BR187" s="161">
        <f t="shared" ca="1" si="130"/>
        <v>72.846353469421345</v>
      </c>
      <c r="BS187" s="56"/>
      <c r="BT187" s="56">
        <f t="shared" ca="1" si="131"/>
        <v>3.4525825290569605</v>
      </c>
      <c r="BU187" s="77">
        <f t="shared" ca="1" si="132"/>
        <v>0.12330651889489144</v>
      </c>
      <c r="BV187" s="57" t="str">
        <f>BV184</f>
        <v>M</v>
      </c>
      <c r="BW187" s="57" cm="1">
        <f t="array" aca="1" ref="BW187" ca="1">SUM(IF($C187&gt;0,IF(AND(INDIRECT(ADDRESS($C187,44))=0,INDIRECT(ADDRESS($C187,38))="UL",ISERROR(SEARCH("Rear",INDIRECT(ADDRESS($C187,33)))),ISERROR(SEARCH("Side",INDIRECT(ADDRESS($C187,33))))),INDIRECT(ADDRESS($C187,COLUMN())),0),0),IF($D187&gt;0,IF(AND(INDIRECT(ADDRESS($D187,44))=0,INDIRECT(ADDRESS($D187,38))="UL",ISERROR(SEARCH("Rear",INDIRECT(ADDRESS($D187,33)))),ISERROR(SEARCH("Side",INDIRECT(ADDRESS($D187,33))))),INDIRECT(ADDRESS($D187,COLUMN())),0),0),IF($E187&gt;0,IF(AND(INDIRECT(ADDRESS($E187,44))=0,INDIRECT(ADDRESS($E187,38))="UL",ISERROR(SEARCH("Rear",INDIRECT(ADDRESS($E187,33)))),ISERROR(SEARCH("Side",INDIRECT(ADDRESS($E187,33))))),INDIRECT(ADDRESS($E187,COLUMN())),0),0),IF($F187&gt;0,IF(AND(INDIRECT(ADDRESS($F187,44))=0,INDIRECT(ADDRESS($F187,38))="UL",ISERROR(SEARCH("Rear",INDIRECT(ADDRESS($F187,33)))),ISERROR(SEARCH("Side",INDIRECT(ADDRESS($F187,33))))),INDIRECT(ADDRESS($F187,COLUMN())),0),0),IF($G187&gt;0,IF(AND(INDIRECT(ADDRESS($G187,44))=0,INDIRECT(ADDRESS($G187,38))="UL",ISERROR(SEARCH("Rear",INDIRECT(ADDRESS($G187,33)))),ISERROR(SEARCH("Side",INDIRECT(ADDRESS($G187,33))))),INDIRECT(ADDRESS($G187,COLUMN())),0),0),IF($H187&gt;0,IF(AND(INDIRECT(ADDRESS($H187,44))=0,INDIRECT(ADDRESS($H187,38))="UL",ISERROR(SEARCH("Rear",INDIRECT(ADDRESS($H187,33)))),ISERROR(SEARCH("Side",INDIRECT(ADDRESS($H187,33))))),INDIRECT(ADDRESS($H187,COLUMN())),0),0),IF($I187&gt;0,IF(AND(INDIRECT(ADDRESS($I187,44))=0,INDIRECT(ADDRESS($I187,38))="UL",ISERROR(SEARCH("Rear",INDIRECT(ADDRESS($I187,33)))),ISERROR(SEARCH("Side",INDIRECT(ADDRESS($I187,33))))),INDIRECT(ADDRESS($I187,COLUMN())),0),0),IF($J187&gt;0,IF(AND(INDIRECT(ADDRESS($J187,44))=0,INDIRECT(ADDRESS($J187,38))="UL",ISERROR(SEARCH("Rear",INDIRECT(ADDRESS($J187,33)))),ISERROR(SEARCH("Side",INDIRECT(ADDRESS($J187,33))))),INDIRECT(ADDRESS($J187,COLUMN())),0),0),IF($K187&gt;0,IF(AND(INDIRECT(ADDRESS($K187,44))=0,INDIRECT(ADDRESS($K187,38))="UL",ISERROR(SEARCH("Rear",INDIRECT(ADDRESS($K187,33)))),ISERROR(SEARCH("Side",INDIRECT(ADDRESS($K187,33))))),INDIRECT(ADDRESS($K187,COLUMN())),0),0),IF($L187&gt;0,IF(AND(INDIRECT(ADDRESS($L187,44))=0,INDIRECT(ADDRESS($L187,38))="UL",ISERROR(SEARCH("Rear",INDIRECT(ADDRESS($L187,33)))),ISERROR(SEARCH("Side",INDIRECT(ADDRESS($L187,33))))),INDIRECT(ADDRESS($L187,COLUMN())),0),0),IF($M187&gt;0,IF(AND(INDIRECT(ADDRESS($M187,44))=0,INDIRECT(ADDRESS($M187,38))="UL",ISERROR(SEARCH("Rear",INDIRECT(ADDRESS($M187,33)))),ISERROR(SEARCH("Side",INDIRECT(ADDRESS($M187,33))))),INDIRECT(ADDRESS($M187,COLUMN())),0),0))</f>
        <v>1</v>
      </c>
      <c r="BX187" s="57">
        <f t="shared" ca="1" si="136"/>
        <v>1</v>
      </c>
      <c r="BY187" s="57" cm="1">
        <f t="array" aca="1" ref="BY187" ca="1">SUM(IF($C187&gt;0,IF(AND(INDIRECT(ADDRESS($C187,44))=0,INDIRECT(ADDRESS($C187,38))="UL"),INDIRECT(ADDRESS($C187,COLUMN())),0),0),IF($D187&gt;0,IF(AND(INDIRECT(ADDRESS($D187,44))=0,INDIRECT(ADDRESS($D187,38))="UL"),INDIRECT(ADDRESS($D187,COLUMN())),0),0),IF($E187&gt;0,IF(AND(INDIRECT(ADDRESS($E187,44))=0,INDIRECT(ADDRESS($E187,38))="UL"),INDIRECT(ADDRESS($E187,COLUMN())),0),0),IF($F187&gt;0,IF(AND(INDIRECT(ADDRESS($F187,44))=0,INDIRECT(ADDRESS($F187,38))="UL"),INDIRECT(ADDRESS($F187,COLUMN())),0),0),IF($G187&gt;0,IF(AND(INDIRECT(ADDRESS($G187,44))=0,INDIRECT(ADDRESS($G187,38))="UL"),INDIRECT(ADDRESS($G187,COLUMN())),0),0),IF($H187&gt;0,IF(AND(INDIRECT(ADDRESS($H187,44))=0,INDIRECT(ADDRESS($H187,38))="UL"),INDIRECT(ADDRESS($H187,COLUMN())),0),0),IF($I187&gt;0,IF(AND(INDIRECT(ADDRESS($I187,44))=0,INDIRECT(ADDRESS($I187,38))="UL"),INDIRECT(ADDRESS($I187,COLUMN())),0),0),IF($J187&gt;0,IF(AND(INDIRECT(ADDRESS($J187,44))=0,INDIRECT(ADDRESS($J187,38))="UL"),INDIRECT(ADDRESS($J187,COLUMN())),0),0),IF($K187&gt;0,IF(AND(INDIRECT(ADDRESS($K187,44))=0,INDIRECT(ADDRESS($K187,38))="UL"),INDIRECT(ADDRESS($K187,COLUMN())),0),0),IF($L187&gt;0,IF(AND(INDIRECT(ADDRESS($L187,44))=0,INDIRECT(ADDRESS($L187,38))="UL"),INDIRECT(ADDRESS($L187,COLUMN())),0),0),IF($M187&gt;0,IF(AND(INDIRECT(ADDRESS($M187,44))=0,INDIRECT(ADDRESS($M187,38))="UL"),INDIRECT(ADDRESS($M187,COLUMN())),0),0))</f>
        <v>0.37185185185185182</v>
      </c>
      <c r="BZ187" s="57" cm="1">
        <f t="array" aca="1" ref="BZ187" ca="1">SUM(IF($C187&gt;0,IF(AND(INDIRECT(ADDRESS($C187,44))=0,INDIRECT(ADDRESS($C187,38))="UL"),INDIRECT(ADDRESS($C187,COLUMN())),0),0),IF($D187&gt;0,IF(AND(INDIRECT(ADDRESS($D187,44))=0,INDIRECT(ADDRESS($D187,38))="UL"),INDIRECT(ADDRESS($D187,COLUMN())),0),0),IF($E187&gt;0,IF(AND(INDIRECT(ADDRESS($E187,44))=0,INDIRECT(ADDRESS($E187,38))="UL"),INDIRECT(ADDRESS($E187,COLUMN())),0),0),IF($F187&gt;0,IF(AND(INDIRECT(ADDRESS($F187,44))=0,INDIRECT(ADDRESS($F187,38))="UL"),INDIRECT(ADDRESS($F187,COLUMN())),0),0),IF($G187&gt;0,IF(AND(INDIRECT(ADDRESS($G187,44))=0,INDIRECT(ADDRESS($G187,38))="UL"),INDIRECT(ADDRESS($G187,COLUMN())),0),0),IF($H187&gt;0,IF(AND(INDIRECT(ADDRESS($H187,44))=0,INDIRECT(ADDRESS($H187,38))="UL"),INDIRECT(ADDRESS($H187,COLUMN())),0),0),IF($I187&gt;0,IF(AND(INDIRECT(ADDRESS($I187,44))=0,INDIRECT(ADDRESS($I187,38))="UL"),INDIRECT(ADDRESS($I187,COLUMN())),0),0),IF($J187&gt;0,IF(AND(INDIRECT(ADDRESS($J187,44))=0,INDIRECT(ADDRESS($J187,38))="UL"),INDIRECT(ADDRESS($J187,COLUMN())),0),0),IF($K187&gt;0,IF(AND(INDIRECT(ADDRESS($K187,44))=0,INDIRECT(ADDRESS($K187,38))="UL"),INDIRECT(ADDRESS($K187,COLUMN())),0),0),IF($L187&gt;0,IF(AND(INDIRECT(ADDRESS($L187,44))=0,INDIRECT(ADDRESS($L187,38))="UL"),INDIRECT(ADDRESS($L187,COLUMN())),0),0),IF($M187&gt;0,IF(AND(INDIRECT(ADDRESS($M187,44))=0,INDIRECT(ADDRESS($M187,38))="UL"),INDIRECT(ADDRESS($M187,COLUMN())),0),0))</f>
        <v>0.18271604938271604</v>
      </c>
      <c r="CA187" s="57">
        <f t="shared" ca="1" si="137"/>
        <v>0.18271604938271604</v>
      </c>
      <c r="CB187" s="57" cm="1">
        <f t="array" aca="1" ref="CB187" ca="1">SUM(IF($C187&gt;0,IF(AND(INDIRECT(ADDRESS($C187,44))=0,INDIRECT(ADDRESS($C187,38))&lt;&gt;"UL"),INDIRECT(ADDRESS($C187,COLUMN())),0),0),IF($D187&gt;0,IF(AND(INDIRECT(ADDRESS($D187,44))=0,INDIRECT(ADDRESS($D187,38))&lt;&gt;"UL"),INDIRECT(ADDRESS($D187,COLUMN())),0),0),IF($E187&gt;0,IF(AND(INDIRECT(ADDRESS($E187,44))=0,INDIRECT(ADDRESS($E187,38))&lt;&gt;"UL"),INDIRECT(ADDRESS($E187,COLUMN())),0),0),IF($F187&gt;0,IF(AND(INDIRECT(ADDRESS($F187,44))=0,INDIRECT(ADDRESS($F187,38))&lt;&gt;"UL"),INDIRECT(ADDRESS($F187,COLUMN())),0),0),IF($G187&gt;0,IF(AND(INDIRECT(ADDRESS($G187,44))=0,INDIRECT(ADDRESS($G187,38))&lt;&gt;"UL"),INDIRECT(ADDRESS($G187,COLUMN())),0),0),IF($H187&gt;0,IF(AND(INDIRECT(ADDRESS($H187,44))=0,INDIRECT(ADDRESS($H187,38))&lt;&gt;"UL"),INDIRECT(ADDRESS($H187,COLUMN())),0),0),IF($I187&gt;0,IF(AND(INDIRECT(ADDRESS($I187,44))=0,INDIRECT(ADDRESS($I187,38))&lt;&gt;"UL"),INDIRECT(ADDRESS($I187,COLUMN())),0),0),IF($J187&gt;0,IF(AND(INDIRECT(ADDRESS($J187,44))=0,INDIRECT(ADDRESS($J187,38))&lt;&gt;"UL"),INDIRECT(ADDRESS($J187,COLUMN())),0),0),IF($K187&gt;0,IF(AND(INDIRECT(ADDRESS($K187,44))=0,INDIRECT(ADDRESS($K187,38))&lt;&gt;"UL"),INDIRECT(ADDRESS($K187,COLUMN())),0),0),IF($L187&gt;0,IF(AND(INDIRECT(ADDRESS($L187,44))=0,INDIRECT(ADDRESS($L187,38))&lt;&gt;"UL"),INDIRECT(ADDRESS($L187,COLUMN())),0),0),IF($M187&gt;0,IF(AND(INDIRECT(ADDRESS($M187,44))=0,INDIRECT(ADDRESS($M187,38))&lt;&gt;"UL"),INDIRECT(ADDRESS($M187,COLUMN())),0),0))</f>
        <v>0.55555555555555547</v>
      </c>
      <c r="CC187" s="57">
        <f t="shared" ca="1" si="138"/>
        <v>0.55555555555555547</v>
      </c>
      <c r="CD187" s="57" cm="1">
        <f t="array" aca="1" ref="CD187" ca="1">SUM(IF($C187&gt;0,IF(AND(INDIRECT(ADDRESS($C187,44))=0,INDIRECT(ADDRESS($C187,38))&lt;&gt;"UL"),INDIRECT(ADDRESS($C187,COLUMN())),0),0),IF($D187&gt;0,IF(AND(INDIRECT(ADDRESS($D187,44))=0,INDIRECT(ADDRESS($D187,38))&lt;&gt;"UL"),INDIRECT(ADDRESS($D187,COLUMN())),0),0),IF($E187&gt;0,IF(AND(INDIRECT(ADDRESS($E187,44))=0,INDIRECT(ADDRESS($E187,38))&lt;&gt;"UL"),INDIRECT(ADDRESS($E187,COLUMN())),0),0),IF($F187&gt;0,IF(AND(INDIRECT(ADDRESS($F187,44))=0,INDIRECT(ADDRESS($F187,38))&lt;&gt;"UL"),INDIRECT(ADDRESS($F187,COLUMN())),0),0),IF($G187&gt;0,IF(AND(INDIRECT(ADDRESS($G187,44))=0,INDIRECT(ADDRESS($G187,38))&lt;&gt;"UL"),INDIRECT(ADDRESS($G187,COLUMN())),0),0),IF($H187&gt;0,IF(AND(INDIRECT(ADDRESS($H187,44))=0,INDIRECT(ADDRESS($H187,38))&lt;&gt;"UL"),INDIRECT(ADDRESS($H187,COLUMN())),0),0),IF($I187&gt;0,IF(AND(INDIRECT(ADDRESS($I187,44))=0,INDIRECT(ADDRESS($I187,38))&lt;&gt;"UL"),INDIRECT(ADDRESS($I187,COLUMN())),0),0),IF($J187&gt;0,IF(AND(INDIRECT(ADDRESS($J187,44))=0,INDIRECT(ADDRESS($J187,38))&lt;&gt;"UL"),INDIRECT(ADDRESS($J187,COLUMN())),0),0),IF($K187&gt;0,IF(AND(INDIRECT(ADDRESS($K187,44))=0,INDIRECT(ADDRESS($K187,38))&lt;&gt;"UL"),INDIRECT(ADDRESS($K187,COLUMN())),0),0),IF($L187&gt;0,IF(AND(INDIRECT(ADDRESS($L187,44))=0,INDIRECT(ADDRESS($L187,38))&lt;&gt;"UL"),INDIRECT(ADDRESS($L187,COLUMN())),0),0),IF($M187&gt;0,IF(AND(INDIRECT(ADDRESS($M187,44))=0,INDIRECT(ADDRESS($M187,38))&lt;&gt;"UL"),INDIRECT(ADDRESS($M187,COLUMN())),0),0))</f>
        <v>0.18518518518518515</v>
      </c>
      <c r="CE187" s="57" cm="1">
        <f t="array" aca="1" ref="CE187" ca="1">SUM(IF($C187&gt;0,IF(AND(INDIRECT(ADDRESS($C187,44))=0,INDIRECT(ADDRESS($C187,38))&lt;&gt;"UL"),INDIRECT(ADDRESS($C187,COLUMN())),0),0),IF($D187&gt;0,IF(AND(INDIRECT(ADDRESS($D187,44))=0,INDIRECT(ADDRESS($D187,38))&lt;&gt;"UL"),INDIRECT(ADDRESS($D187,COLUMN())),0),0),IF($E187&gt;0,IF(AND(INDIRECT(ADDRESS($E187,44))=0,INDIRECT(ADDRESS($E187,38))&lt;&gt;"UL"),INDIRECT(ADDRESS($E187,COLUMN())),0),0),IF($F187&gt;0,IF(AND(INDIRECT(ADDRESS($F187,44))=0,INDIRECT(ADDRESS($F187,38))&lt;&gt;"UL"),INDIRECT(ADDRESS($F187,COLUMN())),0),0),IF($G187&gt;0,IF(AND(INDIRECT(ADDRESS($G187,44))=0,INDIRECT(ADDRESS($G187,38))&lt;&gt;"UL"),INDIRECT(ADDRESS($G187,COLUMN())),0),0),IF($H187&gt;0,IF(AND(INDIRECT(ADDRESS($H187,44))=0,INDIRECT(ADDRESS($H187,38))&lt;&gt;"UL"),INDIRECT(ADDRESS($H187,COLUMN())),0),0),IF($I187&gt;0,IF(AND(INDIRECT(ADDRESS($I187,44))=0,INDIRECT(ADDRESS($I187,38))&lt;&gt;"UL"),INDIRECT(ADDRESS($I187,COLUMN())),0),0),IF($J187&gt;0,IF(AND(INDIRECT(ADDRESS($J187,44))=0,INDIRECT(ADDRESS($J187,38))&lt;&gt;"UL"),INDIRECT(ADDRESS($J187,COLUMN())),0),0),IF($K187&gt;0,IF(AND(INDIRECT(ADDRESS($K187,44))=0,INDIRECT(ADDRESS($K187,38))&lt;&gt;"UL"),INDIRECT(ADDRESS($K187,COLUMN())),0),0),IF($L187&gt;0,IF(AND(INDIRECT(ADDRESS($L187,44))=0,INDIRECT(ADDRESS($L187,38))&lt;&gt;"UL"),INDIRECT(ADDRESS($L187,COLUMN())),0),0),IF($M187&gt;0,IF(AND(INDIRECT(ADDRESS($M187,44))=0,INDIRECT(ADDRESS($M187,38))&lt;&gt;"UL"),INDIRECT(ADDRESS($M187,COLUMN())),0),0))</f>
        <v>0</v>
      </c>
      <c r="CF187" s="57">
        <f t="shared" ca="1" si="139"/>
        <v>0</v>
      </c>
      <c r="CG187" s="57">
        <f t="shared" ca="1" si="140"/>
        <v>1.8783982470513105</v>
      </c>
      <c r="CH187" s="57">
        <f t="shared" ca="1" si="133"/>
        <v>6.7085651680403952E-2</v>
      </c>
      <c r="CI187" s="19">
        <f t="shared" ca="1" si="134"/>
        <v>9.9517701399915293</v>
      </c>
      <c r="CJ187" s="19"/>
      <c r="CK187" s="57" cm="1">
        <f t="array" aca="1" ref="CK187" ca="1">IF(AU187="S", SUM(IF($C187&gt;0,IF(INDIRECT(ADDRESS($C187,43))&lt;&gt;1,INDIRECT(ADDRESS($C187,48)),0),0), IF($D187&gt;0,IF(INDIRECT(ADDRESS($D187,43))&lt;&gt;1,INDIRECT(ADDRESS($D187,48)),0),0), IF($E187&gt;0,IF(INDIRECT(ADDRESS($E187,43))&lt;&gt;1,INDIRECT(ADDRESS($E187,48)),0),0), IF($F187&gt;0,IF(INDIRECT(ADDRESS($F187,43))&lt;&gt;1,INDIRECT(ADDRESS($F187,48)),0),0), IF($G187&gt;0,IF(INDIRECT(ADDRESS($G187,43))&lt;&gt;1,INDIRECT(ADDRESS($G187,48)),0),0), IF($H187&gt;0,IF(INDIRECT(ADDRESS($H187,43))&lt;&gt;1,INDIRECT(ADDRESS($H187,48)),0),0), IF($I187&gt;0,IF(INDIRECT(ADDRESS($I187,43))&lt;&gt;1,INDIRECT(ADDRESS($I187,48)),0),0), IF($J187&gt;0,IF(INDIRECT(ADDRESS($J187,43))&lt;&gt;1,INDIRECT(ADDRESS($J187,48)),0),0), IF($K187&gt;0,IF(INDIRECT(ADDRESS($K187,43))&lt;&gt;1,INDIRECT(ADDRESS($K187,48)),0),0), IF($L187&gt;0,IF(INDIRECT(ADDRESS($L187,43))&lt;&gt;1,INDIRECT(ADDRESS($L187,48)),0),0), IF($M187&gt;0,IF(INDIRECT(ADDRESS($M187,43))&lt;&gt;1,INDIRECT(ADDRESS($M187,48)),0),0)), IF(AU187="L",SUM(IF($C187&gt;0,IF(INDIRECT(ADDRESS($C187,43))&lt;&gt;1,INDIRECT(ADDRESS($C187,50)),0),0), IF($D187&gt;0,IF(INDIRECT(ADDRESS($D187,43))&lt;&gt;1,INDIRECT(ADDRESS($D187,50)),0),0), IF($E187&gt;0,IF(INDIRECT(ADDRESS($E187,43))&lt;&gt;1,INDIRECT(ADDRESS($E187,50)),0),0), IF($F187&gt;0,IF(INDIRECT(ADDRESS($F187,43))&lt;&gt;1,INDIRECT(ADDRESS($F187,50)),0),0), IF($G187&gt;0,IF(INDIRECT(ADDRESS($G187,43))&lt;&gt;1,INDIRECT(ADDRESS($G187,50)),0),0), IF($G187&gt;0,IF(INDIRECT(ADDRESS($G187,43))&lt;&gt;1,INDIRECT(ADDRESS($G187,50)),0),0), IF($H187&gt;0,IF(INDIRECT(ADDRESS($H187,43))&lt;&gt;1,INDIRECT(ADDRESS($H187,50)),0),0), IF($I187&gt;0,IF(INDIRECT(ADDRESS($I187,43))&lt;&gt;1,INDIRECT(ADDRESS($I187,50)),0),0), IF($J187&gt;0,IF(INDIRECT(ADDRESS($J187,43))&lt;&gt;1,INDIRECT(ADDRESS($J187,50)),0),0), IF($K187&gt;0,IF(INDIRECT(ADDRESS($K187,43))&lt;&gt;1,INDIRECT(ADDRESS($K187,50)),0),0), IF($L187&gt;0,IF(INDIRECT(ADDRESS($L187,43))&lt;&gt;1,INDIRECT(ADDRESS($L187,50)),0),0), IF($M187&gt;0,IF(INDIRECT(ADDRESS($M187,43))&lt;&gt;1,INDIRECT(ADDRESS($M187,50)),0),0)), SUM(IF($C187&gt;0,IF(INDIRECT(ADDRESS($C187,43))&lt;&gt;1,INDIRECT(ADDRESS($C187,49)),0),0), IF($D187&gt;0,IF(INDIRECT(ADDRESS($D187,43))&lt;&gt;1,INDIRECT(ADDRESS($D187,49)),0),0), IF($E187&gt;0,IF(INDIRECT(ADDRESS($E187,43))&lt;&gt;1,INDIRECT(ADDRESS($E187,49)),0),0), IF($F187&gt;0,IF(INDIRECT(ADDRESS($F187,43))&lt;&gt;1,INDIRECT(ADDRESS($F187,49)),0),0), IF($G187&gt;0,IF(INDIRECT(ADDRESS($G187,43))&lt;&gt;1,INDIRECT(ADDRESS($G187,49)),0),0), IF($G187&gt;0,IF(INDIRECT(ADDRESS($G187,43))&lt;&gt;1,INDIRECT(ADDRESS($G187,49)),0),0), IF($H187&gt;0,IF(INDIRECT(ADDRESS($H187,43))&lt;&gt;1,INDIRECT(ADDRESS($H187,49)),0),0), IF($I187&gt;0,IF(INDIRECT(ADDRESS($I187,43))&lt;&gt;1,INDIRECT(ADDRESS($I187,49)),0),0), IF($J187&gt;0,IF(INDIRECT(ADDRESS($J187,43))&lt;&gt;1,INDIRECT(ADDRESS($J187,49)),0),0), IF($K187&gt;0,IF(INDIRECT(ADDRESS($K187,43))&lt;&gt;1,INDIRECT(ADDRESS($K187,49)),0),0), IF($L187&gt;0,IF(INDIRECT(ADDRESS($L187,43))&lt;&gt;1,INDIRECT(ADDRESS($L187,49)),0),0), IF($M187&gt;0,IF(INDIRECT(ADDRESS($M187,43))&lt;&gt;1,INDIRECT(ADDRESS($M187,49)),0),0))))</f>
        <v>1.7777777777777777</v>
      </c>
      <c r="CL187" s="57" cm="1">
        <f t="array" aca="1" ref="CL187" ca="1">SUM(IF($C187&gt;0,IF(INDIRECT(ADDRESS($C187,44))=1,INDIRECT(ADDRESS($C187,90)),0),0), IF($D187&gt;0,IF(INDIRECT(ADDRESS($D187,44))=1,INDIRECT(ADDRESS($D187,90)),0),0), IF($E187&gt;0,IF(INDIRECT(ADDRESS($E187,44))=1,INDIRECT(ADDRESS($E187,90)),0),0), IF($F187&gt;0,IF(INDIRECT(ADDRESS($F187,44))=1,INDIRECT(ADDRESS($F187,90)),0),0), IF($G187&gt;0,IF(INDIRECT(ADDRESS($G187,44))=1,INDIRECT(ADDRESS($G187,90)),0),0), IF($H187&gt;0,IF(INDIRECT(ADDRESS($H187,44))=1,INDIRECT(ADDRESS($H187,90)),0),0), IF($I187&gt;0,IF(INDIRECT(ADDRESS($I187,44))=1,INDIRECT(ADDRESS($I187,90)),0),0), IF($J187&gt;0,IF(INDIRECT(ADDRESS($J187,44))=1,INDIRECT(ADDRESS($J187,90)),0),0), IF($K187&gt;0,IF(INDIRECT(ADDRESS($K187,44))=1,INDIRECT(ADDRESS($K187,90)),0),0), IF($L187&gt;0,IF(INDIRECT(ADDRESS($L187,44))=1,INDIRECT(ADDRESS($L187,90)),0),0), IF($M187&gt;0,IF(INDIRECT(ADDRESS($M187,44))=1,INDIRECT(ADDRESS($M187,90)),0),0))</f>
        <v>0</v>
      </c>
      <c r="CM187" s="56">
        <f t="shared" ca="1" si="135"/>
        <v>0.90776236115775066</v>
      </c>
      <c r="CN187" s="59"/>
    </row>
    <row r="188" spans="1:92" x14ac:dyDescent="0.25">
      <c r="A188" s="52" t="s">
        <v>257</v>
      </c>
      <c r="B188" s="67">
        <v>103</v>
      </c>
      <c r="C188" s="67">
        <v>112</v>
      </c>
      <c r="D188" s="67"/>
      <c r="E188" s="67"/>
      <c r="F188" s="67"/>
      <c r="G188" s="67">
        <v>136</v>
      </c>
      <c r="H188" s="67">
        <v>136</v>
      </c>
      <c r="I188" s="67">
        <v>136</v>
      </c>
      <c r="J188" s="67"/>
      <c r="K188" s="67"/>
      <c r="L188" s="67"/>
      <c r="M188" s="67"/>
      <c r="N188" s="67">
        <f t="shared" ref="N188:N200" ca="1" si="141">SUM(INDIRECT(ADDRESS(B188,COLUMN())),IF(C188&gt;0,INDIRECT(ADDRESS(C188,COLUMN())),0),IF(D188&gt;0,INDIRECT(ADDRESS(D188,COLUMN())),0),IF(E188&gt;0,INDIRECT(ADDRESS(E188,COLUMN())),0),IF(F188&gt;0,INDIRECT(ADDRESS(F188,COLUMN())),0),IF(G188&gt;0,INDIRECT(ADDRESS(G188,COLUMN())),0),IF(H188&gt;0,INDIRECT(ADDRESS(H188,COLUMN())),0),IF(I188&gt;0,INDIRECT(ADDRESS(I188,COLUMN())),0),IF(J188&gt;0,INDIRECT(ADDRESS(J188,COLUMN())),0),IF(K188&gt;0,INDIRECT(ADDRESS(K188,COLUMN())),0),IF(L188&gt;0,INDIRECT(ADDRESS(L188,COLUMN())),0),IF(M188&gt;0,INDIRECT(ADDRESS(M188,COLUMN())),0))</f>
        <v>25</v>
      </c>
      <c r="O188" s="67" t="str" cm="1">
        <f t="array" aca="1" ref="O188" ca="1">INDIRECT(ADDRESS($B188,COLUMN()))</f>
        <v>Fighter</v>
      </c>
      <c r="P188" s="67" cm="1">
        <f t="array" aca="1" ref="P188" ca="1">INDIRECT(ADDRESS($B188,COLUMN()))</f>
        <v>2</v>
      </c>
      <c r="Q188" s="67" t="str" cm="1">
        <f t="array" aca="1" ref="Q188" ca="1">INDIRECT(ADDRESS($B188,COLUMN()))</f>
        <v>-</v>
      </c>
      <c r="R188" s="67" t="str" cm="1">
        <f t="array" aca="1" ref="R188" ca="1">INDIRECT(ADDRESS($B188,COLUMN()))</f>
        <v>-</v>
      </c>
      <c r="S188" s="67" cm="1">
        <f t="array" aca="1" ref="S188" ca="1">INDIRECT(ADDRESS($B188,COLUMN()))</f>
        <v>3</v>
      </c>
      <c r="T188" s="67" t="str" cm="1">
        <f t="array" aca="1" ref="T188" ca="1">INDIRECT(ADDRESS($B188,COLUMN()))</f>
        <v>1-7</v>
      </c>
      <c r="U188" s="67" cm="1">
        <f t="array" aca="1" ref="U188" ca="1">INDIRECT(ADDRESS($B188,COLUMN()))</f>
        <v>7</v>
      </c>
      <c r="V188" s="67" cm="1">
        <f t="array" aca="1" ref="V188" ca="1">INDIRECT(ADDRESS($B188,COLUMN()))</f>
        <v>0</v>
      </c>
      <c r="W188" s="67" cm="1">
        <f t="array" aca="1" ref="W188" ca="1">INDIRECT(ADDRESS($B188,COLUMN()))</f>
        <v>3</v>
      </c>
      <c r="X188" s="67" cm="1">
        <f t="array" aca="1" ref="X188" ca="1">INDIRECT(ADDRESS($B188,COLUMN()))</f>
        <v>8</v>
      </c>
      <c r="Y188" s="67" cm="1">
        <f t="array" aca="1" ref="Y188" ca="1">INDIRECT(ADDRESS($B188,COLUMN()))</f>
        <v>2</v>
      </c>
      <c r="Z188" s="67" cm="1">
        <f t="array" aca="1" ref="Z188" ca="1">INDIRECT(ADDRESS($B188,COLUMN()))</f>
        <v>5</v>
      </c>
      <c r="AA188" s="67" cm="1">
        <f t="array" aca="1" ref="AA188" ca="1">INDIRECT(ADDRESS($B188,COLUMN()))</f>
        <v>0</v>
      </c>
      <c r="AB188" s="56">
        <f t="shared" ca="1" si="121"/>
        <v>0.94984931860162136</v>
      </c>
      <c r="AC188" s="56">
        <f t="shared" ca="1" si="122"/>
        <v>1.1964652694715701</v>
      </c>
      <c r="AD188" s="56">
        <f t="shared" ca="1" si="123"/>
        <v>2.0808091642983828</v>
      </c>
      <c r="AF188" s="52"/>
      <c r="AG188" s="52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2"/>
      <c r="AU188" s="54" t="s">
        <v>117</v>
      </c>
      <c r="AV188" s="57" cm="1">
        <f t="array" aca="1" ref="AV188" ca="1">SUM(IF($C188&gt;0,IF(AND(INDIRECT(ADDRESS($C188,44))=0,INDIRECT(ADDRESS($C188,38))="UL",ISERROR(SEARCH("Rear",INDIRECT(ADDRESS($C188,33)))),ISERROR(SEARCH("Side",INDIRECT(ADDRESS($C188,33))))),INDIRECT(ADDRESS($C188,COLUMN())),0),0),IF($D188&gt;0,IF(AND(INDIRECT(ADDRESS($D188,44))=0,INDIRECT(ADDRESS($D188,38))="UL",ISERROR(SEARCH("Rear",INDIRECT(ADDRESS($D188,33)))),ISERROR(SEARCH("Side",INDIRECT(ADDRESS($D188,33))))),INDIRECT(ADDRESS($D188,COLUMN())),0),0),IF($E188&gt;0,IF(AND(INDIRECT(ADDRESS($E188,44))=0,INDIRECT(ADDRESS($E188,38))="UL",ISERROR(SEARCH("Rear",INDIRECT(ADDRESS($E188,33)))),ISERROR(SEARCH("Side",INDIRECT(ADDRESS($E188,33))))),INDIRECT(ADDRESS($E188,COLUMN())),0),0),IF($F188&gt;0,IF(AND(INDIRECT(ADDRESS($F188,44))=0,INDIRECT(ADDRESS($F188,38))="UL",ISERROR(SEARCH("Rear",INDIRECT(ADDRESS($F188,33)))),ISERROR(SEARCH("Side",INDIRECT(ADDRESS($F188,33))))),INDIRECT(ADDRESS($F188,COLUMN())),0),0),IF($G188&gt;0,IF(AND(INDIRECT(ADDRESS($G188,44))=0,INDIRECT(ADDRESS($G188,38))="UL",ISERROR(SEARCH("Rear",INDIRECT(ADDRESS($G188,33)))),ISERROR(SEARCH("Side",INDIRECT(ADDRESS($G188,33))))),INDIRECT(ADDRESS($G188,COLUMN())),0),0),IF($H188&gt;0,IF(AND(INDIRECT(ADDRESS($H188,44))=0,INDIRECT(ADDRESS($H188,38))="UL",ISERROR(SEARCH("Rear",INDIRECT(ADDRESS($H188,33)))),ISERROR(SEARCH("Side",INDIRECT(ADDRESS($H188,33))))),INDIRECT(ADDRESS($H188,COLUMN())),0),0),IF($I188&gt;0,IF(AND(INDIRECT(ADDRESS($I188,44))=0,INDIRECT(ADDRESS($I188,38))="UL",ISERROR(SEARCH("Rear",INDIRECT(ADDRESS($I188,33)))),ISERROR(SEARCH("Side",INDIRECT(ADDRESS($I188,33))))),INDIRECT(ADDRESS($I188,COLUMN())),0),0),IF($J188&gt;0,IF(AND(INDIRECT(ADDRESS($J188,44))=0,INDIRECT(ADDRESS($J188,38))="UL",ISERROR(SEARCH("Rear",INDIRECT(ADDRESS($J188,33)))),ISERROR(SEARCH("Side",INDIRECT(ADDRESS($J188,33))))),INDIRECT(ADDRESS($J188,COLUMN())),0),0),IF($K188&gt;0,IF(AND(INDIRECT(ADDRESS($K188,44))=0,INDIRECT(ADDRESS($K188,38))="UL",ISERROR(SEARCH("Rear",INDIRECT(ADDRESS($K188,33)))),ISERROR(SEARCH("Side",INDIRECT(ADDRESS($K188,33))))),INDIRECT(ADDRESS($K188,COLUMN())),0),0),IF($L188&gt;0,IF(AND(INDIRECT(ADDRESS($L188,44))=0,INDIRECT(ADDRESS($L188,38))="UL",ISERROR(SEARCH("Rear",INDIRECT(ADDRESS($L188,33)))),ISERROR(SEARCH("Side",INDIRECT(ADDRESS($L188,33))))),INDIRECT(ADDRESS($L188,COLUMN())),0),0),IF($M188&gt;0,IF(AND(INDIRECT(ADDRESS($M188,44))=0,INDIRECT(ADDRESS($M188,38))="UL",ISERROR(SEARCH("Rear",INDIRECT(ADDRESS($M188,33)))),ISERROR(SEARCH("Side",INDIRECT(ADDRESS($M188,33))))),INDIRECT(ADDRESS($M188,COLUMN())),0),0))</f>
        <v>0</v>
      </c>
      <c r="AW188" s="57" cm="1">
        <f t="array" aca="1" ref="AW188" ca="1">SUM(IF($C188&gt;0,IF(AND(INDIRECT(ADDRESS($C188,44))=0,INDIRECT(ADDRESS($C188,38))="UL",ISERROR(SEARCH("Rear",INDIRECT(ADDRESS($C188,33)))),ISERROR(SEARCH("Side",INDIRECT(ADDRESS($C188,33))))),INDIRECT(ADDRESS($C188,COLUMN())),0),0),IF($D188&gt;0,IF(AND(INDIRECT(ADDRESS($D188,44))=0,INDIRECT(ADDRESS($D188,38))="UL",ISERROR(SEARCH("Rear",INDIRECT(ADDRESS($D188,33)))),ISERROR(SEARCH("Side",INDIRECT(ADDRESS($D188,33))))),INDIRECT(ADDRESS($D188,COLUMN())),0),0),IF($E188&gt;0,IF(AND(INDIRECT(ADDRESS($E188,44))=0,INDIRECT(ADDRESS($E188,38))="UL",ISERROR(SEARCH("Rear",INDIRECT(ADDRESS($E188,33)))),ISERROR(SEARCH("Side",INDIRECT(ADDRESS($E188,33))))),INDIRECT(ADDRESS($E188,COLUMN())),0),0),IF($F188&gt;0,IF(AND(INDIRECT(ADDRESS($F188,44))=0,INDIRECT(ADDRESS($F188,38))="UL",ISERROR(SEARCH("Rear",INDIRECT(ADDRESS($F188,33)))),ISERROR(SEARCH("Side",INDIRECT(ADDRESS($F188,33))))),INDIRECT(ADDRESS($F188,COLUMN())),0),0),IF($G188&gt;0,IF(AND(INDIRECT(ADDRESS($G188,44))=0,INDIRECT(ADDRESS($G188,38))="UL",ISERROR(SEARCH("Rear",INDIRECT(ADDRESS($G188,33)))),ISERROR(SEARCH("Side",INDIRECT(ADDRESS($G188,33))))),INDIRECT(ADDRESS($G188,COLUMN())),0),0),IF($H188&gt;0,IF(AND(INDIRECT(ADDRESS($H188,44))=0,INDIRECT(ADDRESS($H188,38))="UL",ISERROR(SEARCH("Rear",INDIRECT(ADDRESS($H188,33)))),ISERROR(SEARCH("Side",INDIRECT(ADDRESS($H188,33))))),INDIRECT(ADDRESS($H188,COLUMN())),0),0),IF($I188&gt;0,IF(AND(INDIRECT(ADDRESS($I188,44))=0,INDIRECT(ADDRESS($I188,38))="UL",ISERROR(SEARCH("Rear",INDIRECT(ADDRESS($I188,33)))),ISERROR(SEARCH("Side",INDIRECT(ADDRESS($I188,33))))),INDIRECT(ADDRESS($I188,COLUMN())),0),0),IF($J188&gt;0,IF(AND(INDIRECT(ADDRESS($J188,44))=0,INDIRECT(ADDRESS($J188,38))="UL",ISERROR(SEARCH("Rear",INDIRECT(ADDRESS($J188,33)))),ISERROR(SEARCH("Side",INDIRECT(ADDRESS($J188,33))))),INDIRECT(ADDRESS($J188,COLUMN())),0),0),IF($K188&gt;0,IF(AND(INDIRECT(ADDRESS($K188,44))=0,INDIRECT(ADDRESS($K188,38))="UL",ISERROR(SEARCH("Rear",INDIRECT(ADDRESS($K188,33)))),ISERROR(SEARCH("Side",INDIRECT(ADDRESS($K188,33))))),INDIRECT(ADDRESS($K188,COLUMN())),0),0),IF($L188&gt;0,IF(AND(INDIRECT(ADDRESS($L188,44))=0,INDIRECT(ADDRESS($L188,38))="UL",ISERROR(SEARCH("Rear",INDIRECT(ADDRESS($L188,33)))),ISERROR(SEARCH("Side",INDIRECT(ADDRESS($L188,33))))),INDIRECT(ADDRESS($L188,COLUMN())),0),0),IF($M188&gt;0,IF(AND(INDIRECT(ADDRESS($M188,44))=0,INDIRECT(ADDRESS($M188,38))="UL",ISERROR(SEARCH("Rear",INDIRECT(ADDRESS($M188,33)))),ISERROR(SEARCH("Side",INDIRECT(ADDRESS($M188,33))))),INDIRECT(ADDRESS($M188,COLUMN())),0),0))</f>
        <v>0.66666666666666663</v>
      </c>
      <c r="AX188" s="57" cm="1">
        <f t="array" aca="1" ref="AX188" ca="1">SUM(IF($C188&gt;0,IF(AND(INDIRECT(ADDRESS($C188,44))=0,INDIRECT(ADDRESS($C188,38))="UL",ISERROR(SEARCH("Rear",INDIRECT(ADDRESS($C188,33)))),ISERROR(SEARCH("Side",INDIRECT(ADDRESS($C188,33))))),INDIRECT(ADDRESS($C188,COLUMN())),0),0),IF($D188&gt;0,IF(AND(INDIRECT(ADDRESS($D188,44))=0,INDIRECT(ADDRESS($D188,38))="UL",ISERROR(SEARCH("Rear",INDIRECT(ADDRESS($D188,33)))),ISERROR(SEARCH("Side",INDIRECT(ADDRESS($D188,33))))),INDIRECT(ADDRESS($D188,COLUMN())),0),0),IF($E188&gt;0,IF(AND(INDIRECT(ADDRESS($E188,44))=0,INDIRECT(ADDRESS($E188,38))="UL",ISERROR(SEARCH("Rear",INDIRECT(ADDRESS($E188,33)))),ISERROR(SEARCH("Side",INDIRECT(ADDRESS($E188,33))))),INDIRECT(ADDRESS($E188,COLUMN())),0),0),IF($F188&gt;0,IF(AND(INDIRECT(ADDRESS($F188,44))=0,INDIRECT(ADDRESS($F188,38))="UL",ISERROR(SEARCH("Rear",INDIRECT(ADDRESS($F188,33)))),ISERROR(SEARCH("Side",INDIRECT(ADDRESS($F188,33))))),INDIRECT(ADDRESS($F188,COLUMN())),0),0),IF($G188&gt;0,IF(AND(INDIRECT(ADDRESS($G188,44))=0,INDIRECT(ADDRESS($G188,38))="UL",ISERROR(SEARCH("Rear",INDIRECT(ADDRESS($G188,33)))),ISERROR(SEARCH("Side",INDIRECT(ADDRESS($G188,33))))),INDIRECT(ADDRESS($G188,COLUMN())),0),0),IF($H188&gt;0,IF(AND(INDIRECT(ADDRESS($H188,44))=0,INDIRECT(ADDRESS($H188,38))="UL",ISERROR(SEARCH("Rear",INDIRECT(ADDRESS($H188,33)))),ISERROR(SEARCH("Side",INDIRECT(ADDRESS($H188,33))))),INDIRECT(ADDRESS($H188,COLUMN())),0),0),IF($I188&gt;0,IF(AND(INDIRECT(ADDRESS($I188,44))=0,INDIRECT(ADDRESS($I188,38))="UL",ISERROR(SEARCH("Rear",INDIRECT(ADDRESS($I188,33)))),ISERROR(SEARCH("Side",INDIRECT(ADDRESS($I188,33))))),INDIRECT(ADDRESS($I188,COLUMN())),0),0),IF($J188&gt;0,IF(AND(INDIRECT(ADDRESS($J188,44))=0,INDIRECT(ADDRESS($J188,38))="UL",ISERROR(SEARCH("Rear",INDIRECT(ADDRESS($J188,33)))),ISERROR(SEARCH("Side",INDIRECT(ADDRESS($J188,33))))),INDIRECT(ADDRESS($J188,COLUMN())),0),0),IF($K188&gt;0,IF(AND(INDIRECT(ADDRESS($K188,44))=0,INDIRECT(ADDRESS($K188,38))="UL",ISERROR(SEARCH("Rear",INDIRECT(ADDRESS($K188,33)))),ISERROR(SEARCH("Side",INDIRECT(ADDRESS($K188,33))))),INDIRECT(ADDRESS($K188,COLUMN())),0),0),IF($L188&gt;0,IF(AND(INDIRECT(ADDRESS($L188,44))=0,INDIRECT(ADDRESS($L188,38))="UL",ISERROR(SEARCH("Rear",INDIRECT(ADDRESS($L188,33)))),ISERROR(SEARCH("Side",INDIRECT(ADDRESS($L188,33))))),INDIRECT(ADDRESS($L188,COLUMN())),0),0),IF($M188&gt;0,IF(AND(INDIRECT(ADDRESS($M188,44))=0,INDIRECT(ADDRESS($M188,38))="UL",ISERROR(SEARCH("Rear",INDIRECT(ADDRESS($M188,33)))),ISERROR(SEARCH("Side",INDIRECT(ADDRESS($M188,33))))),INDIRECT(ADDRESS($M188,COLUMN())),0),0))</f>
        <v>0.33333333333333331</v>
      </c>
      <c r="AY188" s="58">
        <f t="shared" ca="1" si="124"/>
        <v>0.66666666666666663</v>
      </c>
      <c r="AZ188" s="58">
        <f t="shared" ca="1" si="125"/>
        <v>0.33333333333333331</v>
      </c>
      <c r="BA188" s="58" cm="1">
        <f t="array" aca="1" ref="BA188" ca="1">SUM(IF($C188&gt;0,IF(AND(INDIRECT(ADDRESS($C188,44))=0,INDIRECT(ADDRESS($C188,38))="UL"),INDIRECT(ADDRESS($C188,COLUMN())),0),0),IF($D188&gt;0,IF(AND(INDIRECT(ADDRESS($D188,44))=0,INDIRECT(ADDRESS($D188,38))="UL"),INDIRECT(ADDRESS($D188,COLUMN())),0),0),IF($E188&gt;0,IF(AND(INDIRECT(ADDRESS($E188,44))=0,INDIRECT(ADDRESS($E188,38))="UL"),INDIRECT(ADDRESS($E188,COLUMN())),0),0),IF($F188&gt;0,IF(AND(INDIRECT(ADDRESS($F188,44))=0,INDIRECT(ADDRESS($F188,38))="UL"),INDIRECT(ADDRESS($F188,COLUMN())),0),0),IF($G188&gt;0,IF(AND(INDIRECT(ADDRESS($G188,44))=0,INDIRECT(ADDRESS($G188,38))="UL"),INDIRECT(ADDRESS($G188,COLUMN())),0),0),IF($H188&gt;0,IF(AND(INDIRECT(ADDRESS($H188,44))=0,INDIRECT(ADDRESS($H188,38))="UL"),INDIRECT(ADDRESS($H188,COLUMN())),0),0),IF($I188&gt;0,IF(AND(INDIRECT(ADDRESS($I188,44))=0,INDIRECT(ADDRESS($I188,38))="UL"),INDIRECT(ADDRESS($I188,COLUMN())),0),0),IF($J188&gt;0,IF(AND(INDIRECT(ADDRESS($J188,44))=0,INDIRECT(ADDRESS($J188,38))="UL"),INDIRECT(ADDRESS($J188,COLUMN())),0),0),IF($K188&gt;0,IF(AND(INDIRECT(ADDRESS($K188,44))=0,INDIRECT(ADDRESS($K188,38))="UL"),INDIRECT(ADDRESS($K188,COLUMN())),0),0),IF($L188&gt;0,IF(AND(INDIRECT(ADDRESS($L188,44))=0,INDIRECT(ADDRESS($L188,38))="UL"),INDIRECT(ADDRESS($L188,COLUMN())),0),0),IF($M188&gt;0,IF(AND(INDIRECT(ADDRESS($M188,44))=0,INDIRECT(ADDRESS($M188,38))="UL"),INDIRECT(ADDRESS($M188,COLUMN())),0),0))</f>
        <v>0.22222222222222218</v>
      </c>
      <c r="BB188" s="58" cm="1">
        <f t="array" aca="1" ref="BB188" ca="1">SUM(IF($C188&gt;0,IF(AND(INDIRECT(ADDRESS($C188,44))=0,INDIRECT(ADDRESS($C188,38))="UL"),INDIRECT(ADDRESS($C188,COLUMN())),0),0),IF($D188&gt;0,IF(AND(INDIRECT(ADDRESS($D188,44))=0,INDIRECT(ADDRESS($D188,38))="UL"),INDIRECT(ADDRESS($D188,COLUMN())),0),0),IF($E188&gt;0,IF(AND(INDIRECT(ADDRESS($E188,44))=0,INDIRECT(ADDRESS($E188,38))="UL"),INDIRECT(ADDRESS($E188,COLUMN())),0),0),IF($F188&gt;0,IF(AND(INDIRECT(ADDRESS($F188,44))=0,INDIRECT(ADDRESS($F188,38))="UL"),INDIRECT(ADDRESS($F188,COLUMN())),0),0),IF($G188&gt;0,IF(AND(INDIRECT(ADDRESS($G188,44))=0,INDIRECT(ADDRESS($G188,38))="UL"),INDIRECT(ADDRESS($G188,COLUMN())),0),0),IF($H188&gt;0,IF(AND(INDIRECT(ADDRESS($H188,44))=0,INDIRECT(ADDRESS($H188,38))="UL"),INDIRECT(ADDRESS($H188,COLUMN())),0),0),IF($I188&gt;0,IF(AND(INDIRECT(ADDRESS($I188,44))=0,INDIRECT(ADDRESS($I188,38))="UL"),INDIRECT(ADDRESS($I188,COLUMN())),0),0),IF($J188&gt;0,IF(AND(INDIRECT(ADDRESS($J188,44))=0,INDIRECT(ADDRESS($J188,38))="UL"),INDIRECT(ADDRESS($J188,COLUMN())),0),0),IF($K188&gt;0,IF(AND(INDIRECT(ADDRESS($K188,44))=0,INDIRECT(ADDRESS($K188,38))="UL"),INDIRECT(ADDRESS($K188,COLUMN())),0),0),IF($L188&gt;0,IF(AND(INDIRECT(ADDRESS($L188,44))=0,INDIRECT(ADDRESS($L188,38))="UL"),INDIRECT(ADDRESS($L188,COLUMN())),0),0),IF($M188&gt;0,IF(AND(INDIRECT(ADDRESS($M188,44))=0,INDIRECT(ADDRESS($M188,38))="UL"),INDIRECT(ADDRESS($M188,COLUMN())),0),0))</f>
        <v>4.4444444444444439E-2</v>
      </c>
      <c r="BC188" s="58" cm="1">
        <f t="array" aca="1" ref="BC188" ca="1">SUM(IF($C188&gt;0,IF(AND(INDIRECT(ADDRESS($C188,44))=0,INDIRECT(ADDRESS($C188,38))="UL"),INDIRECT(ADDRESS($C188,COLUMN())),0),0),IF($D188&gt;0,IF(AND(INDIRECT(ADDRESS($D188,44))=0,INDIRECT(ADDRESS($D188,38))="UL"),INDIRECT(ADDRESS($D188,COLUMN())),0),0),IF($E188&gt;0,IF(AND(INDIRECT(ADDRESS($E188,44))=0,INDIRECT(ADDRESS($E188,38))="UL"),INDIRECT(ADDRESS($E188,COLUMN())),0),0),IF($F188&gt;0,IF(AND(INDIRECT(ADDRESS($F188,44))=0,INDIRECT(ADDRESS($F188,38))="UL"),INDIRECT(ADDRESS($F188,COLUMN())),0),0),IF($G188&gt;0,IF(AND(INDIRECT(ADDRESS($G188,44))=0,INDIRECT(ADDRESS($G188,38))="UL"),INDIRECT(ADDRESS($G188,COLUMN())),0),0),IF($H188&gt;0,IF(AND(INDIRECT(ADDRESS($H188,44))=0,INDIRECT(ADDRESS($H188,38))="UL"),INDIRECT(ADDRESS($H188,COLUMN())),0),0),IF($I188&gt;0,IF(AND(INDIRECT(ADDRESS($I188,44))=0,INDIRECT(ADDRESS($I188,38))="UL"),INDIRECT(ADDRESS($I188,COLUMN())),0),0),IF($J188&gt;0,IF(AND(INDIRECT(ADDRESS($J188,44))=0,INDIRECT(ADDRESS($J188,38))="UL"),INDIRECT(ADDRESS($J188,COLUMN())),0),0),IF($K188&gt;0,IF(AND(INDIRECT(ADDRESS($K188,44))=0,INDIRECT(ADDRESS($K188,38))="UL"),INDIRECT(ADDRESS($K188,COLUMN())),0),0),IF($L188&gt;0,IF(AND(INDIRECT(ADDRESS($L188,44))=0,INDIRECT(ADDRESS($L188,38))="UL"),INDIRECT(ADDRESS($L188,COLUMN())),0),0),IF($M188&gt;0,IF(AND(INDIRECT(ADDRESS($M188,44))=0,INDIRECT(ADDRESS($M188,38))="UL"),INDIRECT(ADDRESS($M188,COLUMN())),0),0))</f>
        <v>8.8888888888888878E-2</v>
      </c>
      <c r="BD188" s="58" cm="1">
        <f t="array" aca="1" ref="BD188" ca="1">SUM(IF($C188&gt;0,IF(AND(INDIRECT(ADDRESS($C188,44))=0,INDIRECT(ADDRESS($C188,38))="UL"),INDIRECT(ADDRESS($C188,COLUMN())),0),0),IF($D188&gt;0,IF(AND(INDIRECT(ADDRESS($D188,44))=0,INDIRECT(ADDRESS($D188,38))="UL"),INDIRECT(ADDRESS($D188,COLUMN())),0),0),IF($E188&gt;0,IF(AND(INDIRECT(ADDRESS($E188,44))=0,INDIRECT(ADDRESS($E188,38))="UL"),INDIRECT(ADDRESS($E188,COLUMN())),0),0),IF($F188&gt;0,IF(AND(INDIRECT(ADDRESS($F188,44))=0,INDIRECT(ADDRESS($F188,38))="UL"),INDIRECT(ADDRESS($F188,COLUMN())),0),0),IF($G188&gt;0,IF(AND(INDIRECT(ADDRESS($G188,44))=0,INDIRECT(ADDRESS($G188,38))="UL"),INDIRECT(ADDRESS($G188,COLUMN())),0),0),IF($H188&gt;0,IF(AND(INDIRECT(ADDRESS($H188,44))=0,INDIRECT(ADDRESS($H188,38))="UL"),INDIRECT(ADDRESS($H188,COLUMN())),0),0),IF($I188&gt;0,IF(AND(INDIRECT(ADDRESS($I188,44))=0,INDIRECT(ADDRESS($I188,38))="UL"),INDIRECT(ADDRESS($I188,COLUMN())),0),0),IF($J188&gt;0,IF(AND(INDIRECT(ADDRESS($J188,44))=0,INDIRECT(ADDRESS($J188,38))="UL"),INDIRECT(ADDRESS($J188,COLUMN())),0),0),IF($K188&gt;0,IF(AND(INDIRECT(ADDRESS($K188,44))=0,INDIRECT(ADDRESS($K188,38))="UL"),INDIRECT(ADDRESS($K188,COLUMN())),0),0),IF($L188&gt;0,IF(AND(INDIRECT(ADDRESS($L188,44))=0,INDIRECT(ADDRESS($L188,38))="UL"),INDIRECT(ADDRESS($L188,COLUMN())),0),0),IF($M188&gt;0,IF(AND(INDIRECT(ADDRESS($M188,44))=0,INDIRECT(ADDRESS($M188,38))="UL"),INDIRECT(ADDRESS($M188,COLUMN())),0),0))</f>
        <v>0.17777777777777776</v>
      </c>
      <c r="BE188" s="57">
        <f t="shared" ca="1" si="126"/>
        <v>8.8888888888888878E-2</v>
      </c>
      <c r="BF188" s="57" cm="1">
        <f t="array" aca="1" ref="BF188" ca="1">SUM(IF($C188&gt;0,IF(INDIRECT(ADDRESS($C188,45))=1,INDIRECT(ADDRESS($C188,52))*INDIRECT(ADDRESS($C188,42))/5,0),0), IF($D188&gt;0,IF(INDIRECT(ADDRESS($D188,45))=1,INDIRECT(ADDRESS($D188,52))*INDIRECT(ADDRESS($D188,42))/5,0),0), IF($E188&gt;0,IF(INDIRECT(ADDRESS($E188,45))=1,INDIRECT(ADDRESS($E188,52))*INDIRECT(ADDRESS($E188,42))/5,0),0), IF($F188&gt;0,IF(INDIRECT(ADDRESS($F188,45))=1,INDIRECT(ADDRESS($F188,52))*INDIRECT(ADDRESS($F188,42))/5,0),0), IF($G188&gt;0,IF(INDIRECT(ADDRESS($G188,45))=1,INDIRECT(ADDRESS($G188,52))*INDIRECT(ADDRESS($G188,42))/5,0),0), IF($H188&gt;0,IF(INDIRECT(ADDRESS($H188,45))=1,INDIRECT(ADDRESS($H188,52))*INDIRECT(ADDRESS($H188,42))/5,0),0)
)*$BF$296/100</f>
        <v>0</v>
      </c>
      <c r="BG188" s="19">
        <v>1</v>
      </c>
      <c r="BH188" s="57" cm="1">
        <f t="array" aca="1" ref="BH188" ca="1">SUM(IF($C188&gt;0,IF(AND(INDIRECT(ADDRESS($C188,44))=0,INDIRECT(ADDRESS($C188,38))&lt;&gt;"UL"),INDIRECT(ADDRESS($C188,COLUMN()-12)),0),0), IF($D188&gt;0,IF(AND(INDIRECT(ADDRESS($D188,44))=0,INDIRECT(ADDRESS($D188,38))&lt;&gt;"UL"),INDIRECT(ADDRESS($D188,COLUMN()-12)),0),0), IF($E188&gt;0,IF(AND(INDIRECT(ADDRESS($E188,44))=0,INDIRECT(ADDRESS($E188,38))&lt;&gt;"UL"),INDIRECT(ADDRESS($E188,COLUMN()-12)),0),0), IF($F188&gt;0,IF(AND(INDIRECT(ADDRESS($F188,44))=0,INDIRECT(ADDRESS($F188,38))&lt;&gt;"UL"),INDIRECT(ADDRESS($F188,COLUMN()-12)),0),0), IF($G188&gt;0,IF(AND(INDIRECT(ADDRESS($G188,44))=0,INDIRECT(ADDRESS($G188,38))&lt;&gt;"UL"),INDIRECT(ADDRESS($G188,COLUMN()-12)),0),0), IF($H188&gt;0,IF(AND(INDIRECT(ADDRESS($H188,44))=0,INDIRECT(ADDRESS($H188,38))&lt;&gt;"UL"),INDIRECT(ADDRESS($H188,COLUMN()-12)),0),0), IF($I188&gt;0,IF(AND(INDIRECT(ADDRESS($I188,44))=0,INDIRECT(ADDRESS($I188,38))&lt;&gt;"UL"),INDIRECT(ADDRESS($I188,COLUMN()-12)),0),0), IF($J188&gt;0,IF(AND(INDIRECT(ADDRESS($J188,44))=0,INDIRECT(ADDRESS($J188,38))&lt;&gt;"UL"),INDIRECT(ADDRESS($J188,COLUMN()-12)),0),0), IF($K188&gt;0,IF(AND(INDIRECT(ADDRESS($K188,44))=0,INDIRECT(ADDRESS($K188,38))&lt;&gt;"UL"),INDIRECT(ADDRESS($K188,COLUMN()-12)),0),0), IF($L188&gt;0,IF(AND(INDIRECT(ADDRESS($L188,44))=0,INDIRECT(ADDRESS($L188,38))&lt;&gt;"UL"),INDIRECT(ADDRESS($L188,COLUMN()-12)),0),0), IF($M188&gt;0,IF(AND(INDIRECT(ADDRESS($M188,44))=0,INDIRECT(ADDRESS($M188,38))&lt;&gt;"UL"),INDIRECT(ADDRESS($M188,COLUMN()-12)),0),0))</f>
        <v>0</v>
      </c>
      <c r="BI188" s="57" cm="1">
        <f t="array" aca="1" ref="BI188" ca="1">SUM(IF($C188&gt;0,IF(AND(INDIRECT(ADDRESS($C188,44))=0,INDIRECT(ADDRESS($C188,38))&lt;&gt;"UL"),INDIRECT(ADDRESS($C188,COLUMN()-12)),0),0), IF($D188&gt;0,IF(AND(INDIRECT(ADDRESS($D188,44))=0,INDIRECT(ADDRESS($D188,38))&lt;&gt;"UL"),INDIRECT(ADDRESS($D188,COLUMN()-12)),0),0), IF($E188&gt;0,IF(AND(INDIRECT(ADDRESS($E188,44))=0,INDIRECT(ADDRESS($E188,38))&lt;&gt;"UL"),INDIRECT(ADDRESS($E188,COLUMN()-12)),0),0), IF($F188&gt;0,IF(AND(INDIRECT(ADDRESS($F188,44))=0,INDIRECT(ADDRESS($F188,38))&lt;&gt;"UL"),INDIRECT(ADDRESS($F188,COLUMN()-12)),0),0), IF($G188&gt;0,IF(AND(INDIRECT(ADDRESS($G188,44))=0,INDIRECT(ADDRESS($G188,38))&lt;&gt;"UL"),INDIRECT(ADDRESS($G188,COLUMN()-12)),0),0), IF($H188&gt;0,IF(AND(INDIRECT(ADDRESS($H188,44))=0,INDIRECT(ADDRESS($H188,38))&lt;&gt;"UL"),INDIRECT(ADDRESS($H188,COLUMN()-12)),0),0), IF($I188&gt;0,IF(AND(INDIRECT(ADDRESS($I188,44))=0,INDIRECT(ADDRESS($I188,38))&lt;&gt;"UL"),INDIRECT(ADDRESS($I188,COLUMN()-12)),0),0), IF($J188&gt;0,IF(AND(INDIRECT(ADDRESS($J188,44))=0,INDIRECT(ADDRESS($J188,38))&lt;&gt;"UL"),INDIRECT(ADDRESS($J188,COLUMN()-12)),0),0), IF($K188&gt;0,IF(AND(INDIRECT(ADDRESS($K188,44))=0,INDIRECT(ADDRESS($K188,38))&lt;&gt;"UL"),INDIRECT(ADDRESS($K188,COLUMN()-12)),0),0), IF($L188&gt;0,IF(AND(INDIRECT(ADDRESS($L188,44))=0,INDIRECT(ADDRESS($L188,38))&lt;&gt;"UL"),INDIRECT(ADDRESS($L188,COLUMN()-12)),0),0), IF($M188&gt;0,IF(AND(INDIRECT(ADDRESS($M188,44))=0,INDIRECT(ADDRESS($M188,38))&lt;&gt;"UL"),INDIRECT(ADDRESS($M188,COLUMN()-12)),0),0))</f>
        <v>1.6666666666666665</v>
      </c>
      <c r="BJ188" s="57" cm="1">
        <f t="array" aca="1" ref="BJ188" ca="1">SUM(IF($C188&gt;0,IF(AND(INDIRECT(ADDRESS($C188,44))=0,INDIRECT(ADDRESS($C188,38))&lt;&gt;"UL"),INDIRECT(ADDRESS($C188,COLUMN()-12)),0),0), IF($D188&gt;0,IF(AND(INDIRECT(ADDRESS($D188,44))=0,INDIRECT(ADDRESS($D188,38))&lt;&gt;"UL"),INDIRECT(ADDRESS($D188,COLUMN()-12)),0),0), IF($E188&gt;0,IF(AND(INDIRECT(ADDRESS($E188,44))=0,INDIRECT(ADDRESS($E188,38))&lt;&gt;"UL"),INDIRECT(ADDRESS($E188,COLUMN()-12)),0),0), IF($F188&gt;0,IF(AND(INDIRECT(ADDRESS($F188,44))=0,INDIRECT(ADDRESS($F188,38))&lt;&gt;"UL"),INDIRECT(ADDRESS($F188,COLUMN()-12)),0),0), IF($G188&gt;0,IF(AND(INDIRECT(ADDRESS($G188,44))=0,INDIRECT(ADDRESS($G188,38))&lt;&gt;"UL"),INDIRECT(ADDRESS($G188,COLUMN()-12)),0),0), IF($H188&gt;0,IF(AND(INDIRECT(ADDRESS($H188,44))=0,INDIRECT(ADDRESS($H188,38))&lt;&gt;"UL"),INDIRECT(ADDRESS($H188,COLUMN()-12)),0),0), IF($I188&gt;0,IF(AND(INDIRECT(ADDRESS($I188,44))=0,INDIRECT(ADDRESS($I188,38))&lt;&gt;"UL"),INDIRECT(ADDRESS($I188,COLUMN()-12)),0),0), IF($J188&gt;0,IF(AND(INDIRECT(ADDRESS($J188,44))=0,INDIRECT(ADDRESS($J188,38))&lt;&gt;"UL"),INDIRECT(ADDRESS($J188,COLUMN()-12)),0),0), IF($K188&gt;0,IF(AND(INDIRECT(ADDRESS($K188,44))=0,INDIRECT(ADDRESS($K188,38))&lt;&gt;"UL"),INDIRECT(ADDRESS($K188,COLUMN()-12)),0),0), IF($L188&gt;0,IF(AND(INDIRECT(ADDRESS($L188,44))=0,INDIRECT(ADDRESS($L188,38))&lt;&gt;"UL"),INDIRECT(ADDRESS($L188,COLUMN()-12)),0),0), IF($M188&gt;0,IF(AND(INDIRECT(ADDRESS($M188,44))=0,INDIRECT(ADDRESS($M188,38))&lt;&gt;"UL"),INDIRECT(ADDRESS($M188,COLUMN()-12)),0),0))</f>
        <v>1.6666666666666665</v>
      </c>
      <c r="BK188" s="57">
        <f t="shared" ca="1" si="127"/>
        <v>1.6666666666666665</v>
      </c>
      <c r="BL188" s="58">
        <f t="shared" ca="1" si="128"/>
        <v>1.1111111111111109</v>
      </c>
      <c r="BM188" s="57" cm="1">
        <f t="array" aca="1" ref="BM188" ca="1">SUM(IF($C188&gt;0,IF(AND(INDIRECT(ADDRESS($C188,44))=0,INDIRECT(ADDRESS($C188,38))&lt;&gt;"UL"),INDIRECT(ADDRESS($C188,COLUMN()-12)),0),0), IF($D188&gt;0,IF(AND(INDIRECT(ADDRESS($D188,44))=0,INDIRECT(ADDRESS($D188,38))&lt;&gt;"UL"),INDIRECT(ADDRESS($D188,COLUMN()-12)),0),0), IF($E188&gt;0,IF(AND(INDIRECT(ADDRESS($E188,44))=0,INDIRECT(ADDRESS($E188,38))&lt;&gt;"UL"),INDIRECT(ADDRESS($E188,COLUMN()-12)),0),0), IF($F188&gt;0,IF(AND(INDIRECT(ADDRESS($F188,44))=0,INDIRECT(ADDRESS($F188,38))&lt;&gt;"UL"),INDIRECT(ADDRESS($F188,COLUMN()-12)),0),0), IF($G188&gt;0,IF(AND(INDIRECT(ADDRESS($G188,44))=0,INDIRECT(ADDRESS($G188,38))&lt;&gt;"UL"),INDIRECT(ADDRESS($G188,COLUMN()-12)),0),0), IF($H188&gt;0,IF(AND(INDIRECT(ADDRESS($H188,44))=0,INDIRECT(ADDRESS($H188,38))&lt;&gt;"UL"),INDIRECT(ADDRESS($H188,COLUMN()-12)),0),0), IF($I188&gt;0,IF(AND(INDIRECT(ADDRESS($I188,44))=0,INDIRECT(ADDRESS($I188,38))&lt;&gt;"UL"),INDIRECT(ADDRESS($I188,COLUMN()-12)),0),0), IF($J188&gt;0,IF(AND(INDIRECT(ADDRESS($J188,44))=0,INDIRECT(ADDRESS($J188,38))&lt;&gt;"UL"),INDIRECT(ADDRESS($J188,COLUMN()-12)),0),0), IF($K188&gt;0,IF(AND(INDIRECT(ADDRESS($K188,44))=0,INDIRECT(ADDRESS($K188,38))&lt;&gt;"UL"),INDIRECT(ADDRESS($K188,COLUMN()-11)),0),0), IF($L188&gt;0,IF(AND(INDIRECT(ADDRESS($L188,44))=0,INDIRECT(ADDRESS($L188,38))&lt;&gt;"UL"),INDIRECT(ADDRESS($L188,COLUMN()-11)),0),0), IF($M188&gt;0,IF(AND(INDIRECT(ADDRESS($M188,44))=0,INDIRECT(ADDRESS($M188,38))&lt;&gt;"UL"),INDIRECT(ADDRESS($M188,COLUMN()-11)),0),0))</f>
        <v>0.66666666666666652</v>
      </c>
      <c r="BN188" s="57" cm="1">
        <f t="array" aca="1" ref="BN188" ca="1">SUM(IF($C188&gt;0,IF(AND(INDIRECT(ADDRESS($C188,44))=0,INDIRECT(ADDRESS($C188,38))&lt;&gt;"UL"),INDIRECT(ADDRESS($C188,COLUMN()-12)),0),0), IF($D188&gt;0,IF(AND(INDIRECT(ADDRESS($D188,44))=0,INDIRECT(ADDRESS($D188,38))&lt;&gt;"UL"),INDIRECT(ADDRESS($D188,COLUMN()-12)),0),0), IF($E188&gt;0,IF(AND(INDIRECT(ADDRESS($E188,44))=0,INDIRECT(ADDRESS($E188,38))&lt;&gt;"UL"),INDIRECT(ADDRESS($E188,COLUMN()-12)),0),0), IF($F188&gt;0,IF(AND(INDIRECT(ADDRESS($F188,44))=0,INDIRECT(ADDRESS($F188,38))&lt;&gt;"UL"),INDIRECT(ADDRESS($F188,COLUMN()-12)),0),0), IF($G188&gt;0,IF(AND(INDIRECT(ADDRESS($G188,44))=0,INDIRECT(ADDRESS($G188,38))&lt;&gt;"UL"),INDIRECT(ADDRESS($G188,COLUMN()-12)),0),0), IF($H188&gt;0,IF(AND(INDIRECT(ADDRESS($H188,44))=0,INDIRECT(ADDRESS($H188,38))&lt;&gt;"UL"),INDIRECT(ADDRESS($H188,COLUMN()-12)),0),0), IF($I188&gt;0,IF(AND(INDIRECT(ADDRESS($I188,44))=0,INDIRECT(ADDRESS($I188,38))&lt;&gt;"UL"),INDIRECT(ADDRESS($I188,COLUMN()-12)),0),0), IF($J188&gt;0,IF(AND(INDIRECT(ADDRESS($J188,44))=0,INDIRECT(ADDRESS($J188,38))&lt;&gt;"UL"),INDIRECT(ADDRESS($J188,COLUMN()-12)),0),0), IF($K188&gt;0,IF(AND(INDIRECT(ADDRESS($K188,44))=0,INDIRECT(ADDRESS($K188,38))&lt;&gt;"UL"),INDIRECT(ADDRESS($K188,COLUMN()-11)),0),0), IF($L188&gt;0,IF(AND(INDIRECT(ADDRESS($L188,44))=0,INDIRECT(ADDRESS($L188,38))&lt;&gt;"UL"),INDIRECT(ADDRESS($L188,COLUMN()-11)),0),0), IF($M188&gt;0,IF(AND(INDIRECT(ADDRESS($M188,44))=0,INDIRECT(ADDRESS($M188,38))&lt;&gt;"UL"),INDIRECT(ADDRESS($M188,COLUMN()-11)),0),0))</f>
        <v>0.22222222222222215</v>
      </c>
      <c r="BO188" s="57" cm="1">
        <f t="array" aca="1" ref="BO188" ca="1">SUM(IF($C188&gt;0,IF(AND(INDIRECT(ADDRESS($C188,44))=0,INDIRECT(ADDRESS($C188,38))&lt;&gt;"UL"),INDIRECT(ADDRESS($C188,COLUMN()-12)),0),0), IF($D188&gt;0,IF(AND(INDIRECT(ADDRESS($D188,44))=0,INDIRECT(ADDRESS($D188,38))&lt;&gt;"UL"),INDIRECT(ADDRESS($D188,COLUMN()-12)),0),0), IF($E188&gt;0,IF(AND(INDIRECT(ADDRESS($E188,44))=0,INDIRECT(ADDRESS($E188,38))&lt;&gt;"UL"),INDIRECT(ADDRESS($E188,COLUMN()-12)),0),0), IF($F188&gt;0,IF(AND(INDIRECT(ADDRESS($F188,44))=0,INDIRECT(ADDRESS($F188,38))&lt;&gt;"UL"),INDIRECT(ADDRESS($F188,COLUMN()-12)),0),0), IF($G188&gt;0,IF(AND(INDIRECT(ADDRESS($G188,44))=0,INDIRECT(ADDRESS($G188,38))&lt;&gt;"UL"),INDIRECT(ADDRESS($G188,COLUMN()-12)),0),0), IF($H188&gt;0,IF(AND(INDIRECT(ADDRESS($H188,44))=0,INDIRECT(ADDRESS($H188,38))&lt;&gt;"UL"),INDIRECT(ADDRESS($H188,COLUMN()-12)),0),0), IF($I188&gt;0,IF(AND(INDIRECT(ADDRESS($I188,44))=0,INDIRECT(ADDRESS($I188,38))&lt;&gt;"UL"),INDIRECT(ADDRESS($I188,COLUMN()-12)),0),0), IF($J188&gt;0,IF(AND(INDIRECT(ADDRESS($J188,44))=0,INDIRECT(ADDRESS($J188,38))&lt;&gt;"UL"),INDIRECT(ADDRESS($J188,COLUMN()-12)),0),0), IF($K188&gt;0,IF(AND(INDIRECT(ADDRESS($K188,44))=0,INDIRECT(ADDRESS($K188,38))&lt;&gt;"UL"),INDIRECT(ADDRESS($K188,COLUMN()-11)),0),0), IF($L188&gt;0,IF(AND(INDIRECT(ADDRESS($L188,44))=0,INDIRECT(ADDRESS($L188,38))&lt;&gt;"UL"),INDIRECT(ADDRESS($L188,COLUMN()-11)),0),0), IF($M188&gt;0,IF(AND(INDIRECT(ADDRESS($M188,44))=0,INDIRECT(ADDRESS($M188,38))&lt;&gt;"UL"),INDIRECT(ADDRESS($M188,COLUMN()-11)),0),0))</f>
        <v>0.44444444444444431</v>
      </c>
      <c r="BP188" s="57" cm="1">
        <f t="array" aca="1" ref="BP188" ca="1">SUM(IF($C188&gt;0,IF(AND(INDIRECT(ADDRESS($C188,44))=0,INDIRECT(ADDRESS($C188,38))&lt;&gt;"UL"),INDIRECT(ADDRESS($C188,COLUMN()-12)),0),0), IF($D188&gt;0,IF(AND(INDIRECT(ADDRESS($D188,44))=0,INDIRECT(ADDRESS($D188,38))&lt;&gt;"UL"),INDIRECT(ADDRESS($D188,COLUMN()-12)),0),0), IF($E188&gt;0,IF(AND(INDIRECT(ADDRESS($E188,44))=0,INDIRECT(ADDRESS($E188,38))&lt;&gt;"UL"),INDIRECT(ADDRESS($E188,COLUMN()-12)),0),0), IF($F188&gt;0,IF(AND(INDIRECT(ADDRESS($F188,44))=0,INDIRECT(ADDRESS($F188,38))&lt;&gt;"UL"),INDIRECT(ADDRESS($F188,COLUMN()-12)),0),0), IF($G188&gt;0,IF(AND(INDIRECT(ADDRESS($G188,44))=0,INDIRECT(ADDRESS($G188,38))&lt;&gt;"UL"),INDIRECT(ADDRESS($G188,COLUMN()-12)),0),0), IF($H188&gt;0,IF(AND(INDIRECT(ADDRESS($H188,44))=0,INDIRECT(ADDRESS($H188,38))&lt;&gt;"UL"),INDIRECT(ADDRESS($H188,COLUMN()-12)),0),0), IF($I188&gt;0,IF(AND(INDIRECT(ADDRESS($I188,44))=0,INDIRECT(ADDRESS($I188,38))&lt;&gt;"UL"),INDIRECT(ADDRESS($I188,COLUMN()-12)),0),0), IF($J188&gt;0,IF(AND(INDIRECT(ADDRESS($J188,44))=0,INDIRECT(ADDRESS($J188,38))&lt;&gt;"UL"),INDIRECT(ADDRESS($J188,COLUMN()-12)),0),0), IF($K188&gt;0,IF(AND(INDIRECT(ADDRESS($K188,44))=0,INDIRECT(ADDRESS($K188,38))&lt;&gt;"UL"),INDIRECT(ADDRESS($K188,COLUMN()-11)),0),0), IF($L188&gt;0,IF(AND(INDIRECT(ADDRESS($L188,44))=0,INDIRECT(ADDRESS($L188,38))&lt;&gt;"UL"),INDIRECT(ADDRESS($L188,COLUMN()-11)),0),0), IF($M188&gt;0,IF(AND(INDIRECT(ADDRESS($M188,44))=0,INDIRECT(ADDRESS($M188,38))&lt;&gt;"UL"),INDIRECT(ADDRESS($M188,COLUMN()-11)),0),0))</f>
        <v>0.44444444444444431</v>
      </c>
      <c r="BQ188" s="57">
        <f t="shared" ca="1" si="129"/>
        <v>0.44444444444444431</v>
      </c>
      <c r="BR188" s="161">
        <f t="shared" ca="1" si="130"/>
        <v>79.14303589142007</v>
      </c>
      <c r="BS188" s="56"/>
      <c r="BT188" s="56">
        <f t="shared" ca="1" si="131"/>
        <v>2.9322840781856048</v>
      </c>
      <c r="BU188" s="77">
        <f t="shared" ca="1" si="132"/>
        <v>0.11729136312742419</v>
      </c>
      <c r="BV188" s="57" t="s">
        <v>34</v>
      </c>
      <c r="BW188" s="57" cm="1">
        <f t="array" aca="1" ref="BW188" ca="1">SUM(IF($C188&gt;0,IF(AND(INDIRECT(ADDRESS($C188,44))=0,INDIRECT(ADDRESS($C188,38))="UL",ISERROR(SEARCH("Rear",INDIRECT(ADDRESS($C188,33)))),ISERROR(SEARCH("Side",INDIRECT(ADDRESS($C188,33))))),INDIRECT(ADDRESS($C188,COLUMN())),0),0),IF($D188&gt;0,IF(AND(INDIRECT(ADDRESS($D188,44))=0,INDIRECT(ADDRESS($D188,38))="UL",ISERROR(SEARCH("Rear",INDIRECT(ADDRESS($D188,33)))),ISERROR(SEARCH("Side",INDIRECT(ADDRESS($D188,33))))),INDIRECT(ADDRESS($D188,COLUMN())),0),0),IF($E188&gt;0,IF(AND(INDIRECT(ADDRESS($E188,44))=0,INDIRECT(ADDRESS($E188,38))="UL",ISERROR(SEARCH("Rear",INDIRECT(ADDRESS($E188,33)))),ISERROR(SEARCH("Side",INDIRECT(ADDRESS($E188,33))))),INDIRECT(ADDRESS($E188,COLUMN())),0),0),IF($F188&gt;0,IF(AND(INDIRECT(ADDRESS($F188,44))=0,INDIRECT(ADDRESS($F188,38))="UL",ISERROR(SEARCH("Rear",INDIRECT(ADDRESS($F188,33)))),ISERROR(SEARCH("Side",INDIRECT(ADDRESS($F188,33))))),INDIRECT(ADDRESS($F188,COLUMN())),0),0),IF($G188&gt;0,IF(AND(INDIRECT(ADDRESS($G188,44))=0,INDIRECT(ADDRESS($G188,38))="UL",ISERROR(SEARCH("Rear",INDIRECT(ADDRESS($G188,33)))),ISERROR(SEARCH("Side",INDIRECT(ADDRESS($G188,33))))),INDIRECT(ADDRESS($G188,COLUMN())),0),0),IF($H188&gt;0,IF(AND(INDIRECT(ADDRESS($H188,44))=0,INDIRECT(ADDRESS($H188,38))="UL",ISERROR(SEARCH("Rear",INDIRECT(ADDRESS($H188,33)))),ISERROR(SEARCH("Side",INDIRECT(ADDRESS($H188,33))))),INDIRECT(ADDRESS($H188,COLUMN())),0),0),IF($I188&gt;0,IF(AND(INDIRECT(ADDRESS($I188,44))=0,INDIRECT(ADDRESS($I188,38))="UL",ISERROR(SEARCH("Rear",INDIRECT(ADDRESS($I188,33)))),ISERROR(SEARCH("Side",INDIRECT(ADDRESS($I188,33))))),INDIRECT(ADDRESS($I188,COLUMN())),0),0),IF($J188&gt;0,IF(AND(INDIRECT(ADDRESS($J188,44))=0,INDIRECT(ADDRESS($J188,38))="UL",ISERROR(SEARCH("Rear",INDIRECT(ADDRESS($J188,33)))),ISERROR(SEARCH("Side",INDIRECT(ADDRESS($J188,33))))),INDIRECT(ADDRESS($J188,COLUMN())),0),0),IF($K188&gt;0,IF(AND(INDIRECT(ADDRESS($K188,44))=0,INDIRECT(ADDRESS($K188,38))="UL",ISERROR(SEARCH("Rear",INDIRECT(ADDRESS($K188,33)))),ISERROR(SEARCH("Side",INDIRECT(ADDRESS($K188,33))))),INDIRECT(ADDRESS($K188,COLUMN())),0),0),IF($L188&gt;0,IF(AND(INDIRECT(ADDRESS($L188,44))=0,INDIRECT(ADDRESS($L188,38))="UL",ISERROR(SEARCH("Rear",INDIRECT(ADDRESS($L188,33)))),ISERROR(SEARCH("Side",INDIRECT(ADDRESS($L188,33))))),INDIRECT(ADDRESS($L188,COLUMN())),0),0),IF($M188&gt;0,IF(AND(INDIRECT(ADDRESS($M188,44))=0,INDIRECT(ADDRESS($M188,38))="UL",ISERROR(SEARCH("Rear",INDIRECT(ADDRESS($M188,33)))),ISERROR(SEARCH("Side",INDIRECT(ADDRESS($M188,33))))),INDIRECT(ADDRESS($M188,COLUMN())),0),0))</f>
        <v>0.33333333333333331</v>
      </c>
      <c r="BX188" s="57">
        <f t="shared" ca="1" si="136"/>
        <v>0.33333333333333331</v>
      </c>
      <c r="BY188" s="57" cm="1">
        <f t="array" aca="1" ref="BY188" ca="1">SUM(IF($C188&gt;0,IF(AND(INDIRECT(ADDRESS($C188,44))=0,INDIRECT(ADDRESS($C188,38))="UL"),INDIRECT(ADDRESS($C188,COLUMN())),0),0),IF($D188&gt;0,IF(AND(INDIRECT(ADDRESS($D188,44))=0,INDIRECT(ADDRESS($D188,38))="UL"),INDIRECT(ADDRESS($D188,COLUMN())),0),0),IF($E188&gt;0,IF(AND(INDIRECT(ADDRESS($E188,44))=0,INDIRECT(ADDRESS($E188,38))="UL"),INDIRECT(ADDRESS($E188,COLUMN())),0),0),IF($F188&gt;0,IF(AND(INDIRECT(ADDRESS($F188,44))=0,INDIRECT(ADDRESS($F188,38))="UL"),INDIRECT(ADDRESS($F188,COLUMN())),0),0),IF($G188&gt;0,IF(AND(INDIRECT(ADDRESS($G188,44))=0,INDIRECT(ADDRESS($G188,38))="UL"),INDIRECT(ADDRESS($G188,COLUMN())),0),0),IF($H188&gt;0,IF(AND(INDIRECT(ADDRESS($H188,44))=0,INDIRECT(ADDRESS($H188,38))="UL"),INDIRECT(ADDRESS($H188,COLUMN())),0),0),IF($I188&gt;0,IF(AND(INDIRECT(ADDRESS($I188,44))=0,INDIRECT(ADDRESS($I188,38))="UL"),INDIRECT(ADDRESS($I188,COLUMN())),0),0),IF($J188&gt;0,IF(AND(INDIRECT(ADDRESS($J188,44))=0,INDIRECT(ADDRESS($J188,38))="UL"),INDIRECT(ADDRESS($J188,COLUMN())),0),0),IF($K188&gt;0,IF(AND(INDIRECT(ADDRESS($K188,44))=0,INDIRECT(ADDRESS($K188,38))="UL"),INDIRECT(ADDRESS($K188,COLUMN())),0),0),IF($L188&gt;0,IF(AND(INDIRECT(ADDRESS($L188,44))=0,INDIRECT(ADDRESS($L188,38))="UL"),INDIRECT(ADDRESS($L188,COLUMN())),0),0),IF($M188&gt;0,IF(AND(INDIRECT(ADDRESS($M188,44))=0,INDIRECT(ADDRESS($M188,38))="UL"),INDIRECT(ADDRESS($M188,COLUMN())),0),0))</f>
        <v>0.1111111111111111</v>
      </c>
      <c r="BZ188" s="57" cm="1">
        <f t="array" aca="1" ref="BZ188" ca="1">SUM(IF($C188&gt;0,IF(AND(INDIRECT(ADDRESS($C188,44))=0,INDIRECT(ADDRESS($C188,38))="UL"),INDIRECT(ADDRESS($C188,COLUMN())),0),0),IF($D188&gt;0,IF(AND(INDIRECT(ADDRESS($D188,44))=0,INDIRECT(ADDRESS($D188,38))="UL"),INDIRECT(ADDRESS($D188,COLUMN())),0),0),IF($E188&gt;0,IF(AND(INDIRECT(ADDRESS($E188,44))=0,INDIRECT(ADDRESS($E188,38))="UL"),INDIRECT(ADDRESS($E188,COLUMN())),0),0),IF($F188&gt;0,IF(AND(INDIRECT(ADDRESS($F188,44))=0,INDIRECT(ADDRESS($F188,38))="UL"),INDIRECT(ADDRESS($F188,COLUMN())),0),0),IF($G188&gt;0,IF(AND(INDIRECT(ADDRESS($G188,44))=0,INDIRECT(ADDRESS($G188,38))="UL"),INDIRECT(ADDRESS($G188,COLUMN())),0),0),IF($H188&gt;0,IF(AND(INDIRECT(ADDRESS($H188,44))=0,INDIRECT(ADDRESS($H188,38))="UL"),INDIRECT(ADDRESS($H188,COLUMN())),0),0),IF($I188&gt;0,IF(AND(INDIRECT(ADDRESS($I188,44))=0,INDIRECT(ADDRESS($I188,38))="UL"),INDIRECT(ADDRESS($I188,COLUMN())),0),0),IF($J188&gt;0,IF(AND(INDIRECT(ADDRESS($J188,44))=0,INDIRECT(ADDRESS($J188,38))="UL"),INDIRECT(ADDRESS($J188,COLUMN())),0),0),IF($K188&gt;0,IF(AND(INDIRECT(ADDRESS($K188,44))=0,INDIRECT(ADDRESS($K188,38))="UL"),INDIRECT(ADDRESS($K188,COLUMN())),0),0),IF($L188&gt;0,IF(AND(INDIRECT(ADDRESS($L188,44))=0,INDIRECT(ADDRESS($L188,38))="UL"),INDIRECT(ADDRESS($L188,COLUMN())),0),0),IF($M188&gt;0,IF(AND(INDIRECT(ADDRESS($M188,44))=0,INDIRECT(ADDRESS($M188,38))="UL"),INDIRECT(ADDRESS($M188,COLUMN())),0),0))</f>
        <v>0</v>
      </c>
      <c r="CA188" s="57">
        <f t="shared" ca="1" si="137"/>
        <v>0</v>
      </c>
      <c r="CB188" s="57" cm="1">
        <f t="array" aca="1" ref="CB188" ca="1">SUM(IF($C188&gt;0,IF(AND(INDIRECT(ADDRESS($C188,44))=0,INDIRECT(ADDRESS($C188,38))&lt;&gt;"UL"),INDIRECT(ADDRESS($C188,COLUMN())),0),0),IF($D188&gt;0,IF(AND(INDIRECT(ADDRESS($D188,44))=0,INDIRECT(ADDRESS($D188,38))&lt;&gt;"UL"),INDIRECT(ADDRESS($D188,COLUMN())),0),0),IF($E188&gt;0,IF(AND(INDIRECT(ADDRESS($E188,44))=0,INDIRECT(ADDRESS($E188,38))&lt;&gt;"UL"),INDIRECT(ADDRESS($E188,COLUMN())),0),0),IF($F188&gt;0,IF(AND(INDIRECT(ADDRESS($F188,44))=0,INDIRECT(ADDRESS($F188,38))&lt;&gt;"UL"),INDIRECT(ADDRESS($F188,COLUMN())),0),0),IF($G188&gt;0,IF(AND(INDIRECT(ADDRESS($G188,44))=0,INDIRECT(ADDRESS($G188,38))&lt;&gt;"UL"),INDIRECT(ADDRESS($G188,COLUMN())),0),0),IF($H188&gt;0,IF(AND(INDIRECT(ADDRESS($H188,44))=0,INDIRECT(ADDRESS($H188,38))&lt;&gt;"UL"),INDIRECT(ADDRESS($H188,COLUMN())),0),0),IF($I188&gt;0,IF(AND(INDIRECT(ADDRESS($I188,44))=0,INDIRECT(ADDRESS($I188,38))&lt;&gt;"UL"),INDIRECT(ADDRESS($I188,COLUMN())),0),0),IF($J188&gt;0,IF(AND(INDIRECT(ADDRESS($J188,44))=0,INDIRECT(ADDRESS($J188,38))&lt;&gt;"UL"),INDIRECT(ADDRESS($J188,COLUMN())),0),0),IF($K188&gt;0,IF(AND(INDIRECT(ADDRESS($K188,44))=0,INDIRECT(ADDRESS($K188,38))&lt;&gt;"UL"),INDIRECT(ADDRESS($K188,COLUMN())),0),0),IF($L188&gt;0,IF(AND(INDIRECT(ADDRESS($L188,44))=0,INDIRECT(ADDRESS($L188,38))&lt;&gt;"UL"),INDIRECT(ADDRESS($L188,COLUMN())),0),0),IF($M188&gt;0,IF(AND(INDIRECT(ADDRESS($M188,44))=0,INDIRECT(ADDRESS($M188,38))&lt;&gt;"UL"),INDIRECT(ADDRESS($M188,COLUMN())),0),0))</f>
        <v>0.83333333333333326</v>
      </c>
      <c r="CC188" s="57">
        <f t="shared" ca="1" si="138"/>
        <v>0.83333333333333326</v>
      </c>
      <c r="CD188" s="57" cm="1">
        <f t="array" aca="1" ref="CD188" ca="1">SUM(IF($C188&gt;0,IF(AND(INDIRECT(ADDRESS($C188,44))=0,INDIRECT(ADDRESS($C188,38))&lt;&gt;"UL"),INDIRECT(ADDRESS($C188,COLUMN())),0),0),IF($D188&gt;0,IF(AND(INDIRECT(ADDRESS($D188,44))=0,INDIRECT(ADDRESS($D188,38))&lt;&gt;"UL"),INDIRECT(ADDRESS($D188,COLUMN())),0),0),IF($E188&gt;0,IF(AND(INDIRECT(ADDRESS($E188,44))=0,INDIRECT(ADDRESS($E188,38))&lt;&gt;"UL"),INDIRECT(ADDRESS($E188,COLUMN())),0),0),IF($F188&gt;0,IF(AND(INDIRECT(ADDRESS($F188,44))=0,INDIRECT(ADDRESS($F188,38))&lt;&gt;"UL"),INDIRECT(ADDRESS($F188,COLUMN())),0),0),IF($G188&gt;0,IF(AND(INDIRECT(ADDRESS($G188,44))=0,INDIRECT(ADDRESS($G188,38))&lt;&gt;"UL"),INDIRECT(ADDRESS($G188,COLUMN())),0),0),IF($H188&gt;0,IF(AND(INDIRECT(ADDRESS($H188,44))=0,INDIRECT(ADDRESS($H188,38))&lt;&gt;"UL"),INDIRECT(ADDRESS($H188,COLUMN())),0),0),IF($I188&gt;0,IF(AND(INDIRECT(ADDRESS($I188,44))=0,INDIRECT(ADDRESS($I188,38))&lt;&gt;"UL"),INDIRECT(ADDRESS($I188,COLUMN())),0),0),IF($J188&gt;0,IF(AND(INDIRECT(ADDRESS($J188,44))=0,INDIRECT(ADDRESS($J188,38))&lt;&gt;"UL"),INDIRECT(ADDRESS($J188,COLUMN())),0),0),IF($K188&gt;0,IF(AND(INDIRECT(ADDRESS($K188,44))=0,INDIRECT(ADDRESS($K188,38))&lt;&gt;"UL"),INDIRECT(ADDRESS($K188,COLUMN())),0),0),IF($L188&gt;0,IF(AND(INDIRECT(ADDRESS($L188,44))=0,INDIRECT(ADDRESS($L188,38))&lt;&gt;"UL"),INDIRECT(ADDRESS($L188,COLUMN())),0),0),IF($M188&gt;0,IF(AND(INDIRECT(ADDRESS($M188,44))=0,INDIRECT(ADDRESS($M188,38))&lt;&gt;"UL"),INDIRECT(ADDRESS($M188,COLUMN())),0),0))</f>
        <v>0.27777777777777773</v>
      </c>
      <c r="CE188" s="57" cm="1">
        <f t="array" aca="1" ref="CE188" ca="1">SUM(IF($C188&gt;0,IF(AND(INDIRECT(ADDRESS($C188,44))=0,INDIRECT(ADDRESS($C188,38))&lt;&gt;"UL"),INDIRECT(ADDRESS($C188,COLUMN())),0),0),IF($D188&gt;0,IF(AND(INDIRECT(ADDRESS($D188,44))=0,INDIRECT(ADDRESS($D188,38))&lt;&gt;"UL"),INDIRECT(ADDRESS($D188,COLUMN())),0),0),IF($E188&gt;0,IF(AND(INDIRECT(ADDRESS($E188,44))=0,INDIRECT(ADDRESS($E188,38))&lt;&gt;"UL"),INDIRECT(ADDRESS($E188,COLUMN())),0),0),IF($F188&gt;0,IF(AND(INDIRECT(ADDRESS($F188,44))=0,INDIRECT(ADDRESS($F188,38))&lt;&gt;"UL"),INDIRECT(ADDRESS($F188,COLUMN())),0),0),IF($G188&gt;0,IF(AND(INDIRECT(ADDRESS($G188,44))=0,INDIRECT(ADDRESS($G188,38))&lt;&gt;"UL"),INDIRECT(ADDRESS($G188,COLUMN())),0),0),IF($H188&gt;0,IF(AND(INDIRECT(ADDRESS($H188,44))=0,INDIRECT(ADDRESS($H188,38))&lt;&gt;"UL"),INDIRECT(ADDRESS($H188,COLUMN())),0),0),IF($I188&gt;0,IF(AND(INDIRECT(ADDRESS($I188,44))=0,INDIRECT(ADDRESS($I188,38))&lt;&gt;"UL"),INDIRECT(ADDRESS($I188,COLUMN())),0),0),IF($J188&gt;0,IF(AND(INDIRECT(ADDRESS($J188,44))=0,INDIRECT(ADDRESS($J188,38))&lt;&gt;"UL"),INDIRECT(ADDRESS($J188,COLUMN())),0),0),IF($K188&gt;0,IF(AND(INDIRECT(ADDRESS($K188,44))=0,INDIRECT(ADDRESS($K188,38))&lt;&gt;"UL"),INDIRECT(ADDRESS($K188,COLUMN())),0),0),IF($L188&gt;0,IF(AND(INDIRECT(ADDRESS($L188,44))=0,INDIRECT(ADDRESS($L188,38))&lt;&gt;"UL"),INDIRECT(ADDRESS($L188,COLUMN())),0),0),IF($M188&gt;0,IF(AND(INDIRECT(ADDRESS($M188,44))=0,INDIRECT(ADDRESS($M188,38))&lt;&gt;"UL"),INDIRECT(ADDRESS($M188,COLUMN())),0),0))</f>
        <v>0</v>
      </c>
      <c r="CF188" s="57">
        <f t="shared" ca="1" si="139"/>
        <v>0</v>
      </c>
      <c r="CG188" s="57">
        <f t="shared" ca="1" si="140"/>
        <v>1.4503594877842936</v>
      </c>
      <c r="CH188" s="57">
        <f t="shared" ca="1" si="133"/>
        <v>5.8014379511371741E-2</v>
      </c>
      <c r="CI188" s="19">
        <f t="shared" ca="1" si="134"/>
        <v>16.646473314387062</v>
      </c>
      <c r="CJ188" s="19"/>
      <c r="CK188" s="57" cm="1">
        <f t="array" aca="1" ref="CK188" ca="1">IF(AU188="S", SUM(IF($C188&gt;0,IF(INDIRECT(ADDRESS($C188,43))&lt;&gt;1,INDIRECT(ADDRESS($C188,48)),0),0), IF($D188&gt;0,IF(INDIRECT(ADDRESS($D188,43))&lt;&gt;1,INDIRECT(ADDRESS($D188,48)),0),0), IF($E188&gt;0,IF(INDIRECT(ADDRESS($E188,43))&lt;&gt;1,INDIRECT(ADDRESS($E188,48)),0),0), IF($F188&gt;0,IF(INDIRECT(ADDRESS($F188,43))&lt;&gt;1,INDIRECT(ADDRESS($F188,48)),0),0), IF($G188&gt;0,IF(INDIRECT(ADDRESS($G188,43))&lt;&gt;1,INDIRECT(ADDRESS($G188,48)),0),0), IF($H188&gt;0,IF(INDIRECT(ADDRESS($H188,43))&lt;&gt;1,INDIRECT(ADDRESS($H188,48)),0),0), IF($I188&gt;0,IF(INDIRECT(ADDRESS($I188,43))&lt;&gt;1,INDIRECT(ADDRESS($I188,48)),0),0), IF($J188&gt;0,IF(INDIRECT(ADDRESS($J188,43))&lt;&gt;1,INDIRECT(ADDRESS($J188,48)),0),0), IF($K188&gt;0,IF(INDIRECT(ADDRESS($K188,43))&lt;&gt;1,INDIRECT(ADDRESS($K188,48)),0),0), IF($L188&gt;0,IF(INDIRECT(ADDRESS($L188,43))&lt;&gt;1,INDIRECT(ADDRESS($L188,48)),0),0), IF($M188&gt;0,IF(INDIRECT(ADDRESS($M188,43))&lt;&gt;1,INDIRECT(ADDRESS($M188,48)),0),0)), IF(AU188="L",SUM(IF($C188&gt;0,IF(INDIRECT(ADDRESS($C188,43))&lt;&gt;1,INDIRECT(ADDRESS($C188,50)),0),0), IF($D188&gt;0,IF(INDIRECT(ADDRESS($D188,43))&lt;&gt;1,INDIRECT(ADDRESS($D188,50)),0),0), IF($E188&gt;0,IF(INDIRECT(ADDRESS($E188,43))&lt;&gt;1,INDIRECT(ADDRESS($E188,50)),0),0), IF($F188&gt;0,IF(INDIRECT(ADDRESS($F188,43))&lt;&gt;1,INDIRECT(ADDRESS($F188,50)),0),0), IF($G188&gt;0,IF(INDIRECT(ADDRESS($G188,43))&lt;&gt;1,INDIRECT(ADDRESS($G188,50)),0),0), IF($G188&gt;0,IF(INDIRECT(ADDRESS($G188,43))&lt;&gt;1,INDIRECT(ADDRESS($G188,50)),0),0), IF($H188&gt;0,IF(INDIRECT(ADDRESS($H188,43))&lt;&gt;1,INDIRECT(ADDRESS($H188,50)),0),0), IF($I188&gt;0,IF(INDIRECT(ADDRESS($I188,43))&lt;&gt;1,INDIRECT(ADDRESS($I188,50)),0),0), IF($J188&gt;0,IF(INDIRECT(ADDRESS($J188,43))&lt;&gt;1,INDIRECT(ADDRESS($J188,50)),0),0), IF($K188&gt;0,IF(INDIRECT(ADDRESS($K188,43))&lt;&gt;1,INDIRECT(ADDRESS($K188,50)),0),0), IF($L188&gt;0,IF(INDIRECT(ADDRESS($L188,43))&lt;&gt;1,INDIRECT(ADDRESS($L188,50)),0),0), IF($M188&gt;0,IF(INDIRECT(ADDRESS($M188,43))&lt;&gt;1,INDIRECT(ADDRESS($M188,50)),0),0)), SUM(IF($C188&gt;0,IF(INDIRECT(ADDRESS($C188,43))&lt;&gt;1,INDIRECT(ADDRESS($C188,49)),0),0), IF($D188&gt;0,IF(INDIRECT(ADDRESS($D188,43))&lt;&gt;1,INDIRECT(ADDRESS($D188,49)),0),0), IF($E188&gt;0,IF(INDIRECT(ADDRESS($E188,43))&lt;&gt;1,INDIRECT(ADDRESS($E188,49)),0),0), IF($F188&gt;0,IF(INDIRECT(ADDRESS($F188,43))&lt;&gt;1,INDIRECT(ADDRESS($F188,49)),0),0), IF($G188&gt;0,IF(INDIRECT(ADDRESS($G188,43))&lt;&gt;1,INDIRECT(ADDRESS($G188,49)),0),0), IF($G188&gt;0,IF(INDIRECT(ADDRESS($G188,43))&lt;&gt;1,INDIRECT(ADDRESS($G188,49)),0),0), IF($H188&gt;0,IF(INDIRECT(ADDRESS($H188,43))&lt;&gt;1,INDIRECT(ADDRESS($H188,49)),0),0), IF($I188&gt;0,IF(INDIRECT(ADDRESS($I188,43))&lt;&gt;1,INDIRECT(ADDRESS($I188,49)),0),0), IF($J188&gt;0,IF(INDIRECT(ADDRESS($J188,43))&lt;&gt;1,INDIRECT(ADDRESS($J188,49)),0),0), IF($K188&gt;0,IF(INDIRECT(ADDRESS($K188,43))&lt;&gt;1,INDIRECT(ADDRESS($K188,49)),0),0), IF($L188&gt;0,IF(INDIRECT(ADDRESS($L188,43))&lt;&gt;1,INDIRECT(ADDRESS($L188,49)),0),0), IF($M188&gt;0,IF(INDIRECT(ADDRESS($M188,43))&lt;&gt;1,INDIRECT(ADDRESS($M188,49)),0),0))))</f>
        <v>0.66666666666666663</v>
      </c>
      <c r="CL188" s="57" cm="1">
        <f t="array" aca="1" ref="CL188" ca="1">SUM(IF($C188&gt;0,IF(INDIRECT(ADDRESS($C188,44))=1,INDIRECT(ADDRESS($C188,90)),0),0), IF($D188&gt;0,IF(INDIRECT(ADDRESS($D188,44))=1,INDIRECT(ADDRESS($D188,90)),0),0), IF($E188&gt;0,IF(INDIRECT(ADDRESS($E188,44))=1,INDIRECT(ADDRESS($E188,90)),0),0), IF($F188&gt;0,IF(INDIRECT(ADDRESS($F188,44))=1,INDIRECT(ADDRESS($F188,90)),0),0), IF($G188&gt;0,IF(INDIRECT(ADDRESS($G188,44))=1,INDIRECT(ADDRESS($G188,90)),0),0), IF($H188&gt;0,IF(INDIRECT(ADDRESS($H188,44))=1,INDIRECT(ADDRESS($H188,90)),0),0), IF($I188&gt;0,IF(INDIRECT(ADDRESS($I188,44))=1,INDIRECT(ADDRESS($I188,90)),0),0), IF($J188&gt;0,IF(INDIRECT(ADDRESS($J188,44))=1,INDIRECT(ADDRESS($J188,90)),0),0), IF($K188&gt;0,IF(INDIRECT(ADDRESS($K188,44))=1,INDIRECT(ADDRESS($K188,90)),0),0), IF($L188&gt;0,IF(INDIRECT(ADDRESS($L188,44))=1,INDIRECT(ADDRESS($L188,90)),0),0), IF($M188&gt;0,IF(INDIRECT(ADDRESS($M188,44))=1,INDIRECT(ADDRESS($M188,90)),0),0))</f>
        <v>0</v>
      </c>
      <c r="CM188" s="56">
        <f t="shared" ca="1" si="135"/>
        <v>0.86347977130650189</v>
      </c>
      <c r="CN188" s="59"/>
    </row>
    <row r="189" spans="1:92" x14ac:dyDescent="0.25">
      <c r="A189" s="52" t="s">
        <v>258</v>
      </c>
      <c r="B189" s="67">
        <v>103</v>
      </c>
      <c r="C189" s="67">
        <v>112</v>
      </c>
      <c r="D189" s="67"/>
      <c r="E189" s="67"/>
      <c r="F189" s="67"/>
      <c r="G189" s="67">
        <v>135</v>
      </c>
      <c r="H189" s="67">
        <v>135</v>
      </c>
      <c r="I189" s="67">
        <v>135</v>
      </c>
      <c r="J189" s="67"/>
      <c r="K189" s="67"/>
      <c r="L189" s="67"/>
      <c r="M189" s="67"/>
      <c r="N189" s="67">
        <f t="shared" ca="1" si="141"/>
        <v>25</v>
      </c>
      <c r="O189" s="67" t="str" cm="1">
        <f t="array" aca="1" ref="O189" ca="1">INDIRECT(ADDRESS($B189,COLUMN()))</f>
        <v>Fighter</v>
      </c>
      <c r="P189" s="67" cm="1">
        <f t="array" aca="1" ref="P189" ca="1">INDIRECT(ADDRESS($B189,COLUMN()))</f>
        <v>2</v>
      </c>
      <c r="Q189" s="67" t="str" cm="1">
        <f t="array" aca="1" ref="Q189" ca="1">INDIRECT(ADDRESS($B189,COLUMN()))</f>
        <v>-</v>
      </c>
      <c r="R189" s="67" t="str" cm="1">
        <f t="array" aca="1" ref="R189" ca="1">INDIRECT(ADDRESS($B189,COLUMN()))</f>
        <v>-</v>
      </c>
      <c r="S189" s="67" cm="1">
        <f t="array" aca="1" ref="S189" ca="1">INDIRECT(ADDRESS($B189,COLUMN()))</f>
        <v>3</v>
      </c>
      <c r="T189" s="67" t="str" cm="1">
        <f t="array" aca="1" ref="T189" ca="1">INDIRECT(ADDRESS($B189,COLUMN()))</f>
        <v>1-7</v>
      </c>
      <c r="U189" s="67" cm="1">
        <f t="array" aca="1" ref="U189" ca="1">INDIRECT(ADDRESS($B189,COLUMN()))</f>
        <v>7</v>
      </c>
      <c r="V189" s="67" cm="1">
        <f t="array" aca="1" ref="V189" ca="1">INDIRECT(ADDRESS($B189,COLUMN()))</f>
        <v>0</v>
      </c>
      <c r="W189" s="67" cm="1">
        <f t="array" aca="1" ref="W189" ca="1">INDIRECT(ADDRESS($B189,COLUMN()))</f>
        <v>3</v>
      </c>
      <c r="X189" s="67" cm="1">
        <f t="array" aca="1" ref="X189" ca="1">INDIRECT(ADDRESS($B189,COLUMN()))</f>
        <v>8</v>
      </c>
      <c r="Y189" s="67" cm="1">
        <f t="array" aca="1" ref="Y189" ca="1">INDIRECT(ADDRESS($B189,COLUMN()))</f>
        <v>2</v>
      </c>
      <c r="Z189" s="67" cm="1">
        <f t="array" aca="1" ref="Z189" ca="1">INDIRECT(ADDRESS($B189,COLUMN()))</f>
        <v>5</v>
      </c>
      <c r="AA189" s="67" cm="1">
        <f t="array" aca="1" ref="AA189" ca="1">INDIRECT(ADDRESS($B189,COLUMN()))</f>
        <v>0</v>
      </c>
      <c r="AB189" s="56">
        <f t="shared" ca="1" si="121"/>
        <v>0.94984931860162136</v>
      </c>
      <c r="AC189" s="56">
        <f t="shared" ca="1" si="122"/>
        <v>1.1964652694715701</v>
      </c>
      <c r="AD189" s="56">
        <f t="shared" ca="1" si="123"/>
        <v>2.0808091642983828</v>
      </c>
      <c r="AF189" s="52"/>
      <c r="AG189" s="52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2"/>
      <c r="AU189" s="54" t="s">
        <v>117</v>
      </c>
      <c r="AV189" s="57" cm="1">
        <f t="array" aca="1" ref="AV189" ca="1">SUM(IF($C189&gt;0,IF(AND(INDIRECT(ADDRESS($C189,44))=0,INDIRECT(ADDRESS($C189,38))="UL",ISERROR(SEARCH("Rear",INDIRECT(ADDRESS($C189,33)))),ISERROR(SEARCH("Side",INDIRECT(ADDRESS($C189,33))))),INDIRECT(ADDRESS($C189,COLUMN())),0),0),IF($D189&gt;0,IF(AND(INDIRECT(ADDRESS($D189,44))=0,INDIRECT(ADDRESS($D189,38))="UL",ISERROR(SEARCH("Rear",INDIRECT(ADDRESS($D189,33)))),ISERROR(SEARCH("Side",INDIRECT(ADDRESS($D189,33))))),INDIRECT(ADDRESS($D189,COLUMN())),0),0),IF($E189&gt;0,IF(AND(INDIRECT(ADDRESS($E189,44))=0,INDIRECT(ADDRESS($E189,38))="UL",ISERROR(SEARCH("Rear",INDIRECT(ADDRESS($E189,33)))),ISERROR(SEARCH("Side",INDIRECT(ADDRESS($E189,33))))),INDIRECT(ADDRESS($E189,COLUMN())),0),0),IF($F189&gt;0,IF(AND(INDIRECT(ADDRESS($F189,44))=0,INDIRECT(ADDRESS($F189,38))="UL",ISERROR(SEARCH("Rear",INDIRECT(ADDRESS($F189,33)))),ISERROR(SEARCH("Side",INDIRECT(ADDRESS($F189,33))))),INDIRECT(ADDRESS($F189,COLUMN())),0),0),IF($G189&gt;0,IF(AND(INDIRECT(ADDRESS($G189,44))=0,INDIRECT(ADDRESS($G189,38))="UL",ISERROR(SEARCH("Rear",INDIRECT(ADDRESS($G189,33)))),ISERROR(SEARCH("Side",INDIRECT(ADDRESS($G189,33))))),INDIRECT(ADDRESS($G189,COLUMN())),0),0),IF($H189&gt;0,IF(AND(INDIRECT(ADDRESS($H189,44))=0,INDIRECT(ADDRESS($H189,38))="UL",ISERROR(SEARCH("Rear",INDIRECT(ADDRESS($H189,33)))),ISERROR(SEARCH("Side",INDIRECT(ADDRESS($H189,33))))),INDIRECT(ADDRESS($H189,COLUMN())),0),0),IF($I189&gt;0,IF(AND(INDIRECT(ADDRESS($I189,44))=0,INDIRECT(ADDRESS($I189,38))="UL",ISERROR(SEARCH("Rear",INDIRECT(ADDRESS($I189,33)))),ISERROR(SEARCH("Side",INDIRECT(ADDRESS($I189,33))))),INDIRECT(ADDRESS($I189,COLUMN())),0),0),IF($J189&gt;0,IF(AND(INDIRECT(ADDRESS($J189,44))=0,INDIRECT(ADDRESS($J189,38))="UL",ISERROR(SEARCH("Rear",INDIRECT(ADDRESS($J189,33)))),ISERROR(SEARCH("Side",INDIRECT(ADDRESS($J189,33))))),INDIRECT(ADDRESS($J189,COLUMN())),0),0),IF($K189&gt;0,IF(AND(INDIRECT(ADDRESS($K189,44))=0,INDIRECT(ADDRESS($K189,38))="UL",ISERROR(SEARCH("Rear",INDIRECT(ADDRESS($K189,33)))),ISERROR(SEARCH("Side",INDIRECT(ADDRESS($K189,33))))),INDIRECT(ADDRESS($K189,COLUMN())),0),0),IF($L189&gt;0,IF(AND(INDIRECT(ADDRESS($L189,44))=0,INDIRECT(ADDRESS($L189,38))="UL",ISERROR(SEARCH("Rear",INDIRECT(ADDRESS($L189,33)))),ISERROR(SEARCH("Side",INDIRECT(ADDRESS($L189,33))))),INDIRECT(ADDRESS($L189,COLUMN())),0),0),IF($M189&gt;0,IF(AND(INDIRECT(ADDRESS($M189,44))=0,INDIRECT(ADDRESS($M189,38))="UL",ISERROR(SEARCH("Rear",INDIRECT(ADDRESS($M189,33)))),ISERROR(SEARCH("Side",INDIRECT(ADDRESS($M189,33))))),INDIRECT(ADDRESS($M189,COLUMN())),0),0))</f>
        <v>0</v>
      </c>
      <c r="AW189" s="57" cm="1">
        <f t="array" aca="1" ref="AW189" ca="1">SUM(IF($C189&gt;0,IF(AND(INDIRECT(ADDRESS($C189,44))=0,INDIRECT(ADDRESS($C189,38))="UL",ISERROR(SEARCH("Rear",INDIRECT(ADDRESS($C189,33)))),ISERROR(SEARCH("Side",INDIRECT(ADDRESS($C189,33))))),INDIRECT(ADDRESS($C189,COLUMN())),0),0),IF($D189&gt;0,IF(AND(INDIRECT(ADDRESS($D189,44))=0,INDIRECT(ADDRESS($D189,38))="UL",ISERROR(SEARCH("Rear",INDIRECT(ADDRESS($D189,33)))),ISERROR(SEARCH("Side",INDIRECT(ADDRESS($D189,33))))),INDIRECT(ADDRESS($D189,COLUMN())),0),0),IF($E189&gt;0,IF(AND(INDIRECT(ADDRESS($E189,44))=0,INDIRECT(ADDRESS($E189,38))="UL",ISERROR(SEARCH("Rear",INDIRECT(ADDRESS($E189,33)))),ISERROR(SEARCH("Side",INDIRECT(ADDRESS($E189,33))))),INDIRECT(ADDRESS($E189,COLUMN())),0),0),IF($F189&gt;0,IF(AND(INDIRECT(ADDRESS($F189,44))=0,INDIRECT(ADDRESS($F189,38))="UL",ISERROR(SEARCH("Rear",INDIRECT(ADDRESS($F189,33)))),ISERROR(SEARCH("Side",INDIRECT(ADDRESS($F189,33))))),INDIRECT(ADDRESS($F189,COLUMN())),0),0),IF($G189&gt;0,IF(AND(INDIRECT(ADDRESS($G189,44))=0,INDIRECT(ADDRESS($G189,38))="UL",ISERROR(SEARCH("Rear",INDIRECT(ADDRESS($G189,33)))),ISERROR(SEARCH("Side",INDIRECT(ADDRESS($G189,33))))),INDIRECT(ADDRESS($G189,COLUMN())),0),0),IF($H189&gt;0,IF(AND(INDIRECT(ADDRESS($H189,44))=0,INDIRECT(ADDRESS($H189,38))="UL",ISERROR(SEARCH("Rear",INDIRECT(ADDRESS($H189,33)))),ISERROR(SEARCH("Side",INDIRECT(ADDRESS($H189,33))))),INDIRECT(ADDRESS($H189,COLUMN())),0),0),IF($I189&gt;0,IF(AND(INDIRECT(ADDRESS($I189,44))=0,INDIRECT(ADDRESS($I189,38))="UL",ISERROR(SEARCH("Rear",INDIRECT(ADDRESS($I189,33)))),ISERROR(SEARCH("Side",INDIRECT(ADDRESS($I189,33))))),INDIRECT(ADDRESS($I189,COLUMN())),0),0),IF($J189&gt;0,IF(AND(INDIRECT(ADDRESS($J189,44))=0,INDIRECT(ADDRESS($J189,38))="UL",ISERROR(SEARCH("Rear",INDIRECT(ADDRESS($J189,33)))),ISERROR(SEARCH("Side",INDIRECT(ADDRESS($J189,33))))),INDIRECT(ADDRESS($J189,COLUMN())),0),0),IF($K189&gt;0,IF(AND(INDIRECT(ADDRESS($K189,44))=0,INDIRECT(ADDRESS($K189,38))="UL",ISERROR(SEARCH("Rear",INDIRECT(ADDRESS($K189,33)))),ISERROR(SEARCH("Side",INDIRECT(ADDRESS($K189,33))))),INDIRECT(ADDRESS($K189,COLUMN())),0),0),IF($L189&gt;0,IF(AND(INDIRECT(ADDRESS($L189,44))=0,INDIRECT(ADDRESS($L189,38))="UL",ISERROR(SEARCH("Rear",INDIRECT(ADDRESS($L189,33)))),ISERROR(SEARCH("Side",INDIRECT(ADDRESS($L189,33))))),INDIRECT(ADDRESS($L189,COLUMN())),0),0),IF($M189&gt;0,IF(AND(INDIRECT(ADDRESS($M189,44))=0,INDIRECT(ADDRESS($M189,38))="UL",ISERROR(SEARCH("Rear",INDIRECT(ADDRESS($M189,33)))),ISERROR(SEARCH("Side",INDIRECT(ADDRESS($M189,33))))),INDIRECT(ADDRESS($M189,COLUMN())),0),0))</f>
        <v>0.66666666666666663</v>
      </c>
      <c r="AX189" s="57" cm="1">
        <f t="array" aca="1" ref="AX189" ca="1">SUM(IF($C189&gt;0,IF(AND(INDIRECT(ADDRESS($C189,44))=0,INDIRECT(ADDRESS($C189,38))="UL",ISERROR(SEARCH("Rear",INDIRECT(ADDRESS($C189,33)))),ISERROR(SEARCH("Side",INDIRECT(ADDRESS($C189,33))))),INDIRECT(ADDRESS($C189,COLUMN())),0),0),IF($D189&gt;0,IF(AND(INDIRECT(ADDRESS($D189,44))=0,INDIRECT(ADDRESS($D189,38))="UL",ISERROR(SEARCH("Rear",INDIRECT(ADDRESS($D189,33)))),ISERROR(SEARCH("Side",INDIRECT(ADDRESS($D189,33))))),INDIRECT(ADDRESS($D189,COLUMN())),0),0),IF($E189&gt;0,IF(AND(INDIRECT(ADDRESS($E189,44))=0,INDIRECT(ADDRESS($E189,38))="UL",ISERROR(SEARCH("Rear",INDIRECT(ADDRESS($E189,33)))),ISERROR(SEARCH("Side",INDIRECT(ADDRESS($E189,33))))),INDIRECT(ADDRESS($E189,COLUMN())),0),0),IF($F189&gt;0,IF(AND(INDIRECT(ADDRESS($F189,44))=0,INDIRECT(ADDRESS($F189,38))="UL",ISERROR(SEARCH("Rear",INDIRECT(ADDRESS($F189,33)))),ISERROR(SEARCH("Side",INDIRECT(ADDRESS($F189,33))))),INDIRECT(ADDRESS($F189,COLUMN())),0),0),IF($G189&gt;0,IF(AND(INDIRECT(ADDRESS($G189,44))=0,INDIRECT(ADDRESS($G189,38))="UL",ISERROR(SEARCH("Rear",INDIRECT(ADDRESS($G189,33)))),ISERROR(SEARCH("Side",INDIRECT(ADDRESS($G189,33))))),INDIRECT(ADDRESS($G189,COLUMN())),0),0),IF($H189&gt;0,IF(AND(INDIRECT(ADDRESS($H189,44))=0,INDIRECT(ADDRESS($H189,38))="UL",ISERROR(SEARCH("Rear",INDIRECT(ADDRESS($H189,33)))),ISERROR(SEARCH("Side",INDIRECT(ADDRESS($H189,33))))),INDIRECT(ADDRESS($H189,COLUMN())),0),0),IF($I189&gt;0,IF(AND(INDIRECT(ADDRESS($I189,44))=0,INDIRECT(ADDRESS($I189,38))="UL",ISERROR(SEARCH("Rear",INDIRECT(ADDRESS($I189,33)))),ISERROR(SEARCH("Side",INDIRECT(ADDRESS($I189,33))))),INDIRECT(ADDRESS($I189,COLUMN())),0),0),IF($J189&gt;0,IF(AND(INDIRECT(ADDRESS($J189,44))=0,INDIRECT(ADDRESS($J189,38))="UL",ISERROR(SEARCH("Rear",INDIRECT(ADDRESS($J189,33)))),ISERROR(SEARCH("Side",INDIRECT(ADDRESS($J189,33))))),INDIRECT(ADDRESS($J189,COLUMN())),0),0),IF($K189&gt;0,IF(AND(INDIRECT(ADDRESS($K189,44))=0,INDIRECT(ADDRESS($K189,38))="UL",ISERROR(SEARCH("Rear",INDIRECT(ADDRESS($K189,33)))),ISERROR(SEARCH("Side",INDIRECT(ADDRESS($K189,33))))),INDIRECT(ADDRESS($K189,COLUMN())),0),0),IF($L189&gt;0,IF(AND(INDIRECT(ADDRESS($L189,44))=0,INDIRECT(ADDRESS($L189,38))="UL",ISERROR(SEARCH("Rear",INDIRECT(ADDRESS($L189,33)))),ISERROR(SEARCH("Side",INDIRECT(ADDRESS($L189,33))))),INDIRECT(ADDRESS($L189,COLUMN())),0),0),IF($M189&gt;0,IF(AND(INDIRECT(ADDRESS($M189,44))=0,INDIRECT(ADDRESS($M189,38))="UL",ISERROR(SEARCH("Rear",INDIRECT(ADDRESS($M189,33)))),ISERROR(SEARCH("Side",INDIRECT(ADDRESS($M189,33))))),INDIRECT(ADDRESS($M189,COLUMN())),0),0))</f>
        <v>0.33333333333333331</v>
      </c>
      <c r="AY189" s="58">
        <f t="shared" ca="1" si="124"/>
        <v>0.66666666666666663</v>
      </c>
      <c r="AZ189" s="58">
        <f t="shared" ca="1" si="125"/>
        <v>0.33333333333333331</v>
      </c>
      <c r="BA189" s="58" cm="1">
        <f t="array" aca="1" ref="BA189" ca="1">SUM(IF($C189&gt;0,IF(AND(INDIRECT(ADDRESS($C189,44))=0,INDIRECT(ADDRESS($C189,38))="UL"),INDIRECT(ADDRESS($C189,COLUMN())),0),0),IF($D189&gt;0,IF(AND(INDIRECT(ADDRESS($D189,44))=0,INDIRECT(ADDRESS($D189,38))="UL"),INDIRECT(ADDRESS($D189,COLUMN())),0),0),IF($E189&gt;0,IF(AND(INDIRECT(ADDRESS($E189,44))=0,INDIRECT(ADDRESS($E189,38))="UL"),INDIRECT(ADDRESS($E189,COLUMN())),0),0),IF($F189&gt;0,IF(AND(INDIRECT(ADDRESS($F189,44))=0,INDIRECT(ADDRESS($F189,38))="UL"),INDIRECT(ADDRESS($F189,COLUMN())),0),0),IF($G189&gt;0,IF(AND(INDIRECT(ADDRESS($G189,44))=0,INDIRECT(ADDRESS($G189,38))="UL"),INDIRECT(ADDRESS($G189,COLUMN())),0),0),IF($H189&gt;0,IF(AND(INDIRECT(ADDRESS($H189,44))=0,INDIRECT(ADDRESS($H189,38))="UL"),INDIRECT(ADDRESS($H189,COLUMN())),0),0),IF($I189&gt;0,IF(AND(INDIRECT(ADDRESS($I189,44))=0,INDIRECT(ADDRESS($I189,38))="UL"),INDIRECT(ADDRESS($I189,COLUMN())),0),0),IF($J189&gt;0,IF(AND(INDIRECT(ADDRESS($J189,44))=0,INDIRECT(ADDRESS($J189,38))="UL"),INDIRECT(ADDRESS($J189,COLUMN())),0),0),IF($K189&gt;0,IF(AND(INDIRECT(ADDRESS($K189,44))=0,INDIRECT(ADDRESS($K189,38))="UL"),INDIRECT(ADDRESS($K189,COLUMN())),0),0),IF($L189&gt;0,IF(AND(INDIRECT(ADDRESS($L189,44))=0,INDIRECT(ADDRESS($L189,38))="UL"),INDIRECT(ADDRESS($L189,COLUMN())),0),0),IF($M189&gt;0,IF(AND(INDIRECT(ADDRESS($M189,44))=0,INDIRECT(ADDRESS($M189,38))="UL"),INDIRECT(ADDRESS($M189,COLUMN())),0),0))</f>
        <v>0.22222222222222218</v>
      </c>
      <c r="BB189" s="58" cm="1">
        <f t="array" aca="1" ref="BB189" ca="1">SUM(IF($C189&gt;0,IF(AND(INDIRECT(ADDRESS($C189,44))=0,INDIRECT(ADDRESS($C189,38))="UL"),INDIRECT(ADDRESS($C189,COLUMN())),0),0),IF($D189&gt;0,IF(AND(INDIRECT(ADDRESS($D189,44))=0,INDIRECT(ADDRESS($D189,38))="UL"),INDIRECT(ADDRESS($D189,COLUMN())),0),0),IF($E189&gt;0,IF(AND(INDIRECT(ADDRESS($E189,44))=0,INDIRECT(ADDRESS($E189,38))="UL"),INDIRECT(ADDRESS($E189,COLUMN())),0),0),IF($F189&gt;0,IF(AND(INDIRECT(ADDRESS($F189,44))=0,INDIRECT(ADDRESS($F189,38))="UL"),INDIRECT(ADDRESS($F189,COLUMN())),0),0),IF($G189&gt;0,IF(AND(INDIRECT(ADDRESS($G189,44))=0,INDIRECT(ADDRESS($G189,38))="UL"),INDIRECT(ADDRESS($G189,COLUMN())),0),0),IF($H189&gt;0,IF(AND(INDIRECT(ADDRESS($H189,44))=0,INDIRECT(ADDRESS($H189,38))="UL"),INDIRECT(ADDRESS($H189,COLUMN())),0),0),IF($I189&gt;0,IF(AND(INDIRECT(ADDRESS($I189,44))=0,INDIRECT(ADDRESS($I189,38))="UL"),INDIRECT(ADDRESS($I189,COLUMN())),0),0),IF($J189&gt;0,IF(AND(INDIRECT(ADDRESS($J189,44))=0,INDIRECT(ADDRESS($J189,38))="UL"),INDIRECT(ADDRESS($J189,COLUMN())),0),0),IF($K189&gt;0,IF(AND(INDIRECT(ADDRESS($K189,44))=0,INDIRECT(ADDRESS($K189,38))="UL"),INDIRECT(ADDRESS($K189,COLUMN())),0),0),IF($L189&gt;0,IF(AND(INDIRECT(ADDRESS($L189,44))=0,INDIRECT(ADDRESS($L189,38))="UL"),INDIRECT(ADDRESS($L189,COLUMN())),0),0),IF($M189&gt;0,IF(AND(INDIRECT(ADDRESS($M189,44))=0,INDIRECT(ADDRESS($M189,38))="UL"),INDIRECT(ADDRESS($M189,COLUMN())),0),0))</f>
        <v>4.4444444444444439E-2</v>
      </c>
      <c r="BC189" s="58" cm="1">
        <f t="array" aca="1" ref="BC189" ca="1">SUM(IF($C189&gt;0,IF(AND(INDIRECT(ADDRESS($C189,44))=0,INDIRECT(ADDRESS($C189,38))="UL"),INDIRECT(ADDRESS($C189,COLUMN())),0),0),IF($D189&gt;0,IF(AND(INDIRECT(ADDRESS($D189,44))=0,INDIRECT(ADDRESS($D189,38))="UL"),INDIRECT(ADDRESS($D189,COLUMN())),0),0),IF($E189&gt;0,IF(AND(INDIRECT(ADDRESS($E189,44))=0,INDIRECT(ADDRESS($E189,38))="UL"),INDIRECT(ADDRESS($E189,COLUMN())),0),0),IF($F189&gt;0,IF(AND(INDIRECT(ADDRESS($F189,44))=0,INDIRECT(ADDRESS($F189,38))="UL"),INDIRECT(ADDRESS($F189,COLUMN())),0),0),IF($G189&gt;0,IF(AND(INDIRECT(ADDRESS($G189,44))=0,INDIRECT(ADDRESS($G189,38))="UL"),INDIRECT(ADDRESS($G189,COLUMN())),0),0),IF($H189&gt;0,IF(AND(INDIRECT(ADDRESS($H189,44))=0,INDIRECT(ADDRESS($H189,38))="UL"),INDIRECT(ADDRESS($H189,COLUMN())),0),0),IF($I189&gt;0,IF(AND(INDIRECT(ADDRESS($I189,44))=0,INDIRECT(ADDRESS($I189,38))="UL"),INDIRECT(ADDRESS($I189,COLUMN())),0),0),IF($J189&gt;0,IF(AND(INDIRECT(ADDRESS($J189,44))=0,INDIRECT(ADDRESS($J189,38))="UL"),INDIRECT(ADDRESS($J189,COLUMN())),0),0),IF($K189&gt;0,IF(AND(INDIRECT(ADDRESS($K189,44))=0,INDIRECT(ADDRESS($K189,38))="UL"),INDIRECT(ADDRESS($K189,COLUMN())),0),0),IF($L189&gt;0,IF(AND(INDIRECT(ADDRESS($L189,44))=0,INDIRECT(ADDRESS($L189,38))="UL"),INDIRECT(ADDRESS($L189,COLUMN())),0),0),IF($M189&gt;0,IF(AND(INDIRECT(ADDRESS($M189,44))=0,INDIRECT(ADDRESS($M189,38))="UL"),INDIRECT(ADDRESS($M189,COLUMN())),0),0))</f>
        <v>8.8888888888888878E-2</v>
      </c>
      <c r="BD189" s="58" cm="1">
        <f t="array" aca="1" ref="BD189" ca="1">SUM(IF($C189&gt;0,IF(AND(INDIRECT(ADDRESS($C189,44))=0,INDIRECT(ADDRESS($C189,38))="UL"),INDIRECT(ADDRESS($C189,COLUMN())),0),0),IF($D189&gt;0,IF(AND(INDIRECT(ADDRESS($D189,44))=0,INDIRECT(ADDRESS($D189,38))="UL"),INDIRECT(ADDRESS($D189,COLUMN())),0),0),IF($E189&gt;0,IF(AND(INDIRECT(ADDRESS($E189,44))=0,INDIRECT(ADDRESS($E189,38))="UL"),INDIRECT(ADDRESS($E189,COLUMN())),0),0),IF($F189&gt;0,IF(AND(INDIRECT(ADDRESS($F189,44))=0,INDIRECT(ADDRESS($F189,38))="UL"),INDIRECT(ADDRESS($F189,COLUMN())),0),0),IF($G189&gt;0,IF(AND(INDIRECT(ADDRESS($G189,44))=0,INDIRECT(ADDRESS($G189,38))="UL"),INDIRECT(ADDRESS($G189,COLUMN())),0),0),IF($H189&gt;0,IF(AND(INDIRECT(ADDRESS($H189,44))=0,INDIRECT(ADDRESS($H189,38))="UL"),INDIRECT(ADDRESS($H189,COLUMN())),0),0),IF($I189&gt;0,IF(AND(INDIRECT(ADDRESS($I189,44))=0,INDIRECT(ADDRESS($I189,38))="UL"),INDIRECT(ADDRESS($I189,COLUMN())),0),0),IF($J189&gt;0,IF(AND(INDIRECT(ADDRESS($J189,44))=0,INDIRECT(ADDRESS($J189,38))="UL"),INDIRECT(ADDRESS($J189,COLUMN())),0),0),IF($K189&gt;0,IF(AND(INDIRECT(ADDRESS($K189,44))=0,INDIRECT(ADDRESS($K189,38))="UL"),INDIRECT(ADDRESS($K189,COLUMN())),0),0),IF($L189&gt;0,IF(AND(INDIRECT(ADDRESS($L189,44))=0,INDIRECT(ADDRESS($L189,38))="UL"),INDIRECT(ADDRESS($L189,COLUMN())),0),0),IF($M189&gt;0,IF(AND(INDIRECT(ADDRESS($M189,44))=0,INDIRECT(ADDRESS($M189,38))="UL"),INDIRECT(ADDRESS($M189,COLUMN())),0),0))</f>
        <v>0.17777777777777776</v>
      </c>
      <c r="BE189" s="57">
        <f t="shared" ca="1" si="126"/>
        <v>8.8888888888888878E-2</v>
      </c>
      <c r="BF189" s="57" cm="1">
        <f t="array" aca="1" ref="BF189" ca="1">SUM(IF($C189&gt;0,IF(INDIRECT(ADDRESS($C189,45))=1,INDIRECT(ADDRESS($C189,52))*INDIRECT(ADDRESS($C189,42))/5,0),0), IF($D189&gt;0,IF(INDIRECT(ADDRESS($D189,45))=1,INDIRECT(ADDRESS($D189,52))*INDIRECT(ADDRESS($D189,42))/5,0),0), IF($E189&gt;0,IF(INDIRECT(ADDRESS($E189,45))=1,INDIRECT(ADDRESS($E189,52))*INDIRECT(ADDRESS($E189,42))/5,0),0), IF($F189&gt;0,IF(INDIRECT(ADDRESS($F189,45))=1,INDIRECT(ADDRESS($F189,52))*INDIRECT(ADDRESS($F189,42))/5,0),0), IF($G189&gt;0,IF(INDIRECT(ADDRESS($G189,45))=1,INDIRECT(ADDRESS($G189,52))*INDIRECT(ADDRESS($G189,42))/5,0),0), IF($H189&gt;0,IF(INDIRECT(ADDRESS($H189,45))=1,INDIRECT(ADDRESS($H189,52))*INDIRECT(ADDRESS($H189,42))/5,0),0)
)*$BF$296/100</f>
        <v>0</v>
      </c>
      <c r="BG189" s="19"/>
      <c r="BH189" s="57" cm="1">
        <f t="array" aca="1" ref="BH189" ca="1">SUM(IF($C189&gt;0,IF(AND(INDIRECT(ADDRESS($C189,44))=0,INDIRECT(ADDRESS($C189,38))&lt;&gt;"UL"),INDIRECT(ADDRESS($C189,COLUMN()-12)),0),0), IF($D189&gt;0,IF(AND(INDIRECT(ADDRESS($D189,44))=0,INDIRECT(ADDRESS($D189,38))&lt;&gt;"UL"),INDIRECT(ADDRESS($D189,COLUMN()-12)),0),0), IF($E189&gt;0,IF(AND(INDIRECT(ADDRESS($E189,44))=0,INDIRECT(ADDRESS($E189,38))&lt;&gt;"UL"),INDIRECT(ADDRESS($E189,COLUMN()-12)),0),0), IF($F189&gt;0,IF(AND(INDIRECT(ADDRESS($F189,44))=0,INDIRECT(ADDRESS($F189,38))&lt;&gt;"UL"),INDIRECT(ADDRESS($F189,COLUMN()-12)),0),0), IF($G189&gt;0,IF(AND(INDIRECT(ADDRESS($G189,44))=0,INDIRECT(ADDRESS($G189,38))&lt;&gt;"UL"),INDIRECT(ADDRESS($G189,COLUMN()-12)),0),0), IF($H189&gt;0,IF(AND(INDIRECT(ADDRESS($H189,44))=0,INDIRECT(ADDRESS($H189,38))&lt;&gt;"UL"),INDIRECT(ADDRESS($H189,COLUMN()-12)),0),0), IF($I189&gt;0,IF(AND(INDIRECT(ADDRESS($I189,44))=0,INDIRECT(ADDRESS($I189,38))&lt;&gt;"UL"),INDIRECT(ADDRESS($I189,COLUMN()-12)),0),0), IF($J189&gt;0,IF(AND(INDIRECT(ADDRESS($J189,44))=0,INDIRECT(ADDRESS($J189,38))&lt;&gt;"UL"),INDIRECT(ADDRESS($J189,COLUMN()-12)),0),0), IF($K189&gt;0,IF(AND(INDIRECT(ADDRESS($K189,44))=0,INDIRECT(ADDRESS($K189,38))&lt;&gt;"UL"),INDIRECT(ADDRESS($K189,COLUMN()-12)),0),0), IF($L189&gt;0,IF(AND(INDIRECT(ADDRESS($L189,44))=0,INDIRECT(ADDRESS($L189,38))&lt;&gt;"UL"),INDIRECT(ADDRESS($L189,COLUMN()-12)),0),0), IF($M189&gt;0,IF(AND(INDIRECT(ADDRESS($M189,44))=0,INDIRECT(ADDRESS($M189,38))&lt;&gt;"UL"),INDIRECT(ADDRESS($M189,COLUMN()-12)),0),0))</f>
        <v>0</v>
      </c>
      <c r="BI189" s="57" cm="1">
        <f t="array" aca="1" ref="BI189" ca="1">SUM(IF($C189&gt;0,IF(AND(INDIRECT(ADDRESS($C189,44))=0,INDIRECT(ADDRESS($C189,38))&lt;&gt;"UL"),INDIRECT(ADDRESS($C189,COLUMN()-12)),0),0), IF($D189&gt;0,IF(AND(INDIRECT(ADDRESS($D189,44))=0,INDIRECT(ADDRESS($D189,38))&lt;&gt;"UL"),INDIRECT(ADDRESS($D189,COLUMN()-12)),0),0), IF($E189&gt;0,IF(AND(INDIRECT(ADDRESS($E189,44))=0,INDIRECT(ADDRESS($E189,38))&lt;&gt;"UL"),INDIRECT(ADDRESS($E189,COLUMN()-12)),0),0), IF($F189&gt;0,IF(AND(INDIRECT(ADDRESS($F189,44))=0,INDIRECT(ADDRESS($F189,38))&lt;&gt;"UL"),INDIRECT(ADDRESS($F189,COLUMN()-12)),0),0), IF($G189&gt;0,IF(AND(INDIRECT(ADDRESS($G189,44))=0,INDIRECT(ADDRESS($G189,38))&lt;&gt;"UL"),INDIRECT(ADDRESS($G189,COLUMN()-12)),0),0), IF($H189&gt;0,IF(AND(INDIRECT(ADDRESS($H189,44))=0,INDIRECT(ADDRESS($H189,38))&lt;&gt;"UL"),INDIRECT(ADDRESS($H189,COLUMN()-12)),0),0), IF($I189&gt;0,IF(AND(INDIRECT(ADDRESS($I189,44))=0,INDIRECT(ADDRESS($I189,38))&lt;&gt;"UL"),INDIRECT(ADDRESS($I189,COLUMN()-12)),0),0), IF($J189&gt;0,IF(AND(INDIRECT(ADDRESS($J189,44))=0,INDIRECT(ADDRESS($J189,38))&lt;&gt;"UL"),INDIRECT(ADDRESS($J189,COLUMN()-12)),0),0), IF($K189&gt;0,IF(AND(INDIRECT(ADDRESS($K189,44))=0,INDIRECT(ADDRESS($K189,38))&lt;&gt;"UL"),INDIRECT(ADDRESS($K189,COLUMN()-12)),0),0), IF($L189&gt;0,IF(AND(INDIRECT(ADDRESS($L189,44))=0,INDIRECT(ADDRESS($L189,38))&lt;&gt;"UL"),INDIRECT(ADDRESS($L189,COLUMN()-12)),0),0), IF($M189&gt;0,IF(AND(INDIRECT(ADDRESS($M189,44))=0,INDIRECT(ADDRESS($M189,38))&lt;&gt;"UL"),INDIRECT(ADDRESS($M189,COLUMN()-12)),0),0))</f>
        <v>0</v>
      </c>
      <c r="BJ189" s="57" cm="1">
        <f t="array" aca="1" ref="BJ189" ca="1">SUM(IF($C189&gt;0,IF(AND(INDIRECT(ADDRESS($C189,44))=0,INDIRECT(ADDRESS($C189,38))&lt;&gt;"UL"),INDIRECT(ADDRESS($C189,COLUMN()-12)),0),0), IF($D189&gt;0,IF(AND(INDIRECT(ADDRESS($D189,44))=0,INDIRECT(ADDRESS($D189,38))&lt;&gt;"UL"),INDIRECT(ADDRESS($D189,COLUMN()-12)),0),0), IF($E189&gt;0,IF(AND(INDIRECT(ADDRESS($E189,44))=0,INDIRECT(ADDRESS($E189,38))&lt;&gt;"UL"),INDIRECT(ADDRESS($E189,COLUMN()-12)),0),0), IF($F189&gt;0,IF(AND(INDIRECT(ADDRESS($F189,44))=0,INDIRECT(ADDRESS($F189,38))&lt;&gt;"UL"),INDIRECT(ADDRESS($F189,COLUMN()-12)),0),0), IF($G189&gt;0,IF(AND(INDIRECT(ADDRESS($G189,44))=0,INDIRECT(ADDRESS($G189,38))&lt;&gt;"UL"),INDIRECT(ADDRESS($G189,COLUMN()-12)),0),0), IF($H189&gt;0,IF(AND(INDIRECT(ADDRESS($H189,44))=0,INDIRECT(ADDRESS($H189,38))&lt;&gt;"UL"),INDIRECT(ADDRESS($H189,COLUMN()-12)),0),0), IF($I189&gt;0,IF(AND(INDIRECT(ADDRESS($I189,44))=0,INDIRECT(ADDRESS($I189,38))&lt;&gt;"UL"),INDIRECT(ADDRESS($I189,COLUMN()-12)),0),0), IF($J189&gt;0,IF(AND(INDIRECT(ADDRESS($J189,44))=0,INDIRECT(ADDRESS($J189,38))&lt;&gt;"UL"),INDIRECT(ADDRESS($J189,COLUMN()-12)),0),0), IF($K189&gt;0,IF(AND(INDIRECT(ADDRESS($K189,44))=0,INDIRECT(ADDRESS($K189,38))&lt;&gt;"UL"),INDIRECT(ADDRESS($K189,COLUMN()-12)),0),0), IF($L189&gt;0,IF(AND(INDIRECT(ADDRESS($L189,44))=0,INDIRECT(ADDRESS($L189,38))&lt;&gt;"UL"),INDIRECT(ADDRESS($L189,COLUMN()-12)),0),0), IF($M189&gt;0,IF(AND(INDIRECT(ADDRESS($M189,44))=0,INDIRECT(ADDRESS($M189,38))&lt;&gt;"UL"),INDIRECT(ADDRESS($M189,COLUMN()-12)),0),0))</f>
        <v>0</v>
      </c>
      <c r="BK189" s="57">
        <f t="shared" ca="1" si="127"/>
        <v>0</v>
      </c>
      <c r="BL189" s="58">
        <f t="shared" ca="1" si="128"/>
        <v>0</v>
      </c>
      <c r="BM189" s="57" cm="1">
        <f t="array" aca="1" ref="BM189" ca="1">SUM(IF($C189&gt;0,IF(AND(INDIRECT(ADDRESS($C189,44))=0,INDIRECT(ADDRESS($C189,38))&lt;&gt;"UL"),INDIRECT(ADDRESS($C189,COLUMN()-12)),0),0), IF($D189&gt;0,IF(AND(INDIRECT(ADDRESS($D189,44))=0,INDIRECT(ADDRESS($D189,38))&lt;&gt;"UL"),INDIRECT(ADDRESS($D189,COLUMN()-12)),0),0), IF($E189&gt;0,IF(AND(INDIRECT(ADDRESS($E189,44))=0,INDIRECT(ADDRESS($E189,38))&lt;&gt;"UL"),INDIRECT(ADDRESS($E189,COLUMN()-12)),0),0), IF($F189&gt;0,IF(AND(INDIRECT(ADDRESS($F189,44))=0,INDIRECT(ADDRESS($F189,38))&lt;&gt;"UL"),INDIRECT(ADDRESS($F189,COLUMN()-12)),0),0), IF($G189&gt;0,IF(AND(INDIRECT(ADDRESS($G189,44))=0,INDIRECT(ADDRESS($G189,38))&lt;&gt;"UL"),INDIRECT(ADDRESS($G189,COLUMN()-12)),0),0), IF($H189&gt;0,IF(AND(INDIRECT(ADDRESS($H189,44))=0,INDIRECT(ADDRESS($H189,38))&lt;&gt;"UL"),INDIRECT(ADDRESS($H189,COLUMN()-12)),0),0), IF($I189&gt;0,IF(AND(INDIRECT(ADDRESS($I189,44))=0,INDIRECT(ADDRESS($I189,38))&lt;&gt;"UL"),INDIRECT(ADDRESS($I189,COLUMN()-12)),0),0), IF($J189&gt;0,IF(AND(INDIRECT(ADDRESS($J189,44))=0,INDIRECT(ADDRESS($J189,38))&lt;&gt;"UL"),INDIRECT(ADDRESS($J189,COLUMN()-12)),0),0), IF($K189&gt;0,IF(AND(INDIRECT(ADDRESS($K189,44))=0,INDIRECT(ADDRESS($K189,38))&lt;&gt;"UL"),INDIRECT(ADDRESS($K189,COLUMN()-11)),0),0), IF($L189&gt;0,IF(AND(INDIRECT(ADDRESS($L189,44))=0,INDIRECT(ADDRESS($L189,38))&lt;&gt;"UL"),INDIRECT(ADDRESS($L189,COLUMN()-11)),0),0), IF($M189&gt;0,IF(AND(INDIRECT(ADDRESS($M189,44))=0,INDIRECT(ADDRESS($M189,38))&lt;&gt;"UL"),INDIRECT(ADDRESS($M189,COLUMN()-11)),0),0))</f>
        <v>0</v>
      </c>
      <c r="BN189" s="57" cm="1">
        <f t="array" aca="1" ref="BN189" ca="1">SUM(IF($C189&gt;0,IF(AND(INDIRECT(ADDRESS($C189,44))=0,INDIRECT(ADDRESS($C189,38))&lt;&gt;"UL"),INDIRECT(ADDRESS($C189,COLUMN()-12)),0),0), IF($D189&gt;0,IF(AND(INDIRECT(ADDRESS($D189,44))=0,INDIRECT(ADDRESS($D189,38))&lt;&gt;"UL"),INDIRECT(ADDRESS($D189,COLUMN()-12)),0),0), IF($E189&gt;0,IF(AND(INDIRECT(ADDRESS($E189,44))=0,INDIRECT(ADDRESS($E189,38))&lt;&gt;"UL"),INDIRECT(ADDRESS($E189,COLUMN()-12)),0),0), IF($F189&gt;0,IF(AND(INDIRECT(ADDRESS($F189,44))=0,INDIRECT(ADDRESS($F189,38))&lt;&gt;"UL"),INDIRECT(ADDRESS($F189,COLUMN()-12)),0),0), IF($G189&gt;0,IF(AND(INDIRECT(ADDRESS($G189,44))=0,INDIRECT(ADDRESS($G189,38))&lt;&gt;"UL"),INDIRECT(ADDRESS($G189,COLUMN()-12)),0),0), IF($H189&gt;0,IF(AND(INDIRECT(ADDRESS($H189,44))=0,INDIRECT(ADDRESS($H189,38))&lt;&gt;"UL"),INDIRECT(ADDRESS($H189,COLUMN()-12)),0),0), IF($I189&gt;0,IF(AND(INDIRECT(ADDRESS($I189,44))=0,INDIRECT(ADDRESS($I189,38))&lt;&gt;"UL"),INDIRECT(ADDRESS($I189,COLUMN()-12)),0),0), IF($J189&gt;0,IF(AND(INDIRECT(ADDRESS($J189,44))=0,INDIRECT(ADDRESS($J189,38))&lt;&gt;"UL"),INDIRECT(ADDRESS($J189,COLUMN()-12)),0),0), IF($K189&gt;0,IF(AND(INDIRECT(ADDRESS($K189,44))=0,INDIRECT(ADDRESS($K189,38))&lt;&gt;"UL"),INDIRECT(ADDRESS($K189,COLUMN()-11)),0),0), IF($L189&gt;0,IF(AND(INDIRECT(ADDRESS($L189,44))=0,INDIRECT(ADDRESS($L189,38))&lt;&gt;"UL"),INDIRECT(ADDRESS($L189,COLUMN()-11)),0),0), IF($M189&gt;0,IF(AND(INDIRECT(ADDRESS($M189,44))=0,INDIRECT(ADDRESS($M189,38))&lt;&gt;"UL"),INDIRECT(ADDRESS($M189,COLUMN()-11)),0),0))</f>
        <v>0</v>
      </c>
      <c r="BO189" s="57" cm="1">
        <f t="array" aca="1" ref="BO189" ca="1">SUM(IF($C189&gt;0,IF(AND(INDIRECT(ADDRESS($C189,44))=0,INDIRECT(ADDRESS($C189,38))&lt;&gt;"UL"),INDIRECT(ADDRESS($C189,COLUMN()-12)),0),0), IF($D189&gt;0,IF(AND(INDIRECT(ADDRESS($D189,44))=0,INDIRECT(ADDRESS($D189,38))&lt;&gt;"UL"),INDIRECT(ADDRESS($D189,COLUMN()-12)),0),0), IF($E189&gt;0,IF(AND(INDIRECT(ADDRESS($E189,44))=0,INDIRECT(ADDRESS($E189,38))&lt;&gt;"UL"),INDIRECT(ADDRESS($E189,COLUMN()-12)),0),0), IF($F189&gt;0,IF(AND(INDIRECT(ADDRESS($F189,44))=0,INDIRECT(ADDRESS($F189,38))&lt;&gt;"UL"),INDIRECT(ADDRESS($F189,COLUMN()-12)),0),0), IF($G189&gt;0,IF(AND(INDIRECT(ADDRESS($G189,44))=0,INDIRECT(ADDRESS($G189,38))&lt;&gt;"UL"),INDIRECT(ADDRESS($G189,COLUMN()-12)),0),0), IF($H189&gt;0,IF(AND(INDIRECT(ADDRESS($H189,44))=0,INDIRECT(ADDRESS($H189,38))&lt;&gt;"UL"),INDIRECT(ADDRESS($H189,COLUMN()-12)),0),0), IF($I189&gt;0,IF(AND(INDIRECT(ADDRESS($I189,44))=0,INDIRECT(ADDRESS($I189,38))&lt;&gt;"UL"),INDIRECT(ADDRESS($I189,COLUMN()-12)),0),0), IF($J189&gt;0,IF(AND(INDIRECT(ADDRESS($J189,44))=0,INDIRECT(ADDRESS($J189,38))&lt;&gt;"UL"),INDIRECT(ADDRESS($J189,COLUMN()-12)),0),0), IF($K189&gt;0,IF(AND(INDIRECT(ADDRESS($K189,44))=0,INDIRECT(ADDRESS($K189,38))&lt;&gt;"UL"),INDIRECT(ADDRESS($K189,COLUMN()-11)),0),0), IF($L189&gt;0,IF(AND(INDIRECT(ADDRESS($L189,44))=0,INDIRECT(ADDRESS($L189,38))&lt;&gt;"UL"),INDIRECT(ADDRESS($L189,COLUMN()-11)),0),0), IF($M189&gt;0,IF(AND(INDIRECT(ADDRESS($M189,44))=0,INDIRECT(ADDRESS($M189,38))&lt;&gt;"UL"),INDIRECT(ADDRESS($M189,COLUMN()-11)),0),0))</f>
        <v>0</v>
      </c>
      <c r="BP189" s="57" cm="1">
        <f t="array" aca="1" ref="BP189" ca="1">SUM(IF($C189&gt;0,IF(AND(INDIRECT(ADDRESS($C189,44))=0,INDIRECT(ADDRESS($C189,38))&lt;&gt;"UL"),INDIRECT(ADDRESS($C189,COLUMN()-12)),0),0), IF($D189&gt;0,IF(AND(INDIRECT(ADDRESS($D189,44))=0,INDIRECT(ADDRESS($D189,38))&lt;&gt;"UL"),INDIRECT(ADDRESS($D189,COLUMN()-12)),0),0), IF($E189&gt;0,IF(AND(INDIRECT(ADDRESS($E189,44))=0,INDIRECT(ADDRESS($E189,38))&lt;&gt;"UL"),INDIRECT(ADDRESS($E189,COLUMN()-12)),0),0), IF($F189&gt;0,IF(AND(INDIRECT(ADDRESS($F189,44))=0,INDIRECT(ADDRESS($F189,38))&lt;&gt;"UL"),INDIRECT(ADDRESS($F189,COLUMN()-12)),0),0), IF($G189&gt;0,IF(AND(INDIRECT(ADDRESS($G189,44))=0,INDIRECT(ADDRESS($G189,38))&lt;&gt;"UL"),INDIRECT(ADDRESS($G189,COLUMN()-12)),0),0), IF($H189&gt;0,IF(AND(INDIRECT(ADDRESS($H189,44))=0,INDIRECT(ADDRESS($H189,38))&lt;&gt;"UL"),INDIRECT(ADDRESS($H189,COLUMN()-12)),0),0), IF($I189&gt;0,IF(AND(INDIRECT(ADDRESS($I189,44))=0,INDIRECT(ADDRESS($I189,38))&lt;&gt;"UL"),INDIRECT(ADDRESS($I189,COLUMN()-12)),0),0), IF($J189&gt;0,IF(AND(INDIRECT(ADDRESS($J189,44))=0,INDIRECT(ADDRESS($J189,38))&lt;&gt;"UL"),INDIRECT(ADDRESS($J189,COLUMN()-12)),0),0), IF($K189&gt;0,IF(AND(INDIRECT(ADDRESS($K189,44))=0,INDIRECT(ADDRESS($K189,38))&lt;&gt;"UL"),INDIRECT(ADDRESS($K189,COLUMN()-11)),0),0), IF($L189&gt;0,IF(AND(INDIRECT(ADDRESS($L189,44))=0,INDIRECT(ADDRESS($L189,38))&lt;&gt;"UL"),INDIRECT(ADDRESS($L189,COLUMN()-11)),0),0), IF($M189&gt;0,IF(AND(INDIRECT(ADDRESS($M189,44))=0,INDIRECT(ADDRESS($M189,38))&lt;&gt;"UL"),INDIRECT(ADDRESS($M189,COLUMN()-11)),0),0))</f>
        <v>0</v>
      </c>
      <c r="BQ189" s="57">
        <f t="shared" ca="1" si="129"/>
        <v>0</v>
      </c>
      <c r="BR189" s="161">
        <f t="shared" ca="1" si="130"/>
        <v>67.945821277180755</v>
      </c>
      <c r="BS189" s="56"/>
      <c r="BT189" s="56">
        <f t="shared" ca="1" si="131"/>
        <v>1.3269126887836236</v>
      </c>
      <c r="BU189" s="80">
        <f t="shared" ca="1" si="132"/>
        <v>5.3076507551344944E-2</v>
      </c>
      <c r="BV189" s="57" t="s">
        <v>34</v>
      </c>
      <c r="BW189" s="57" cm="1">
        <f t="array" aca="1" ref="BW189" ca="1">SUM(IF($C189&gt;0,IF(AND(INDIRECT(ADDRESS($C189,44))=0,INDIRECT(ADDRESS($C189,38))="UL",ISERROR(SEARCH("Rear",INDIRECT(ADDRESS($C189,33)))),ISERROR(SEARCH("Side",INDIRECT(ADDRESS($C189,33))))),INDIRECT(ADDRESS($C189,COLUMN())),0),0),IF($D189&gt;0,IF(AND(INDIRECT(ADDRESS($D189,44))=0,INDIRECT(ADDRESS($D189,38))="UL",ISERROR(SEARCH("Rear",INDIRECT(ADDRESS($D189,33)))),ISERROR(SEARCH("Side",INDIRECT(ADDRESS($D189,33))))),INDIRECT(ADDRESS($D189,COLUMN())),0),0),IF($E189&gt;0,IF(AND(INDIRECT(ADDRESS($E189,44))=0,INDIRECT(ADDRESS($E189,38))="UL",ISERROR(SEARCH("Rear",INDIRECT(ADDRESS($E189,33)))),ISERROR(SEARCH("Side",INDIRECT(ADDRESS($E189,33))))),INDIRECT(ADDRESS($E189,COLUMN())),0),0),IF($F189&gt;0,IF(AND(INDIRECT(ADDRESS($F189,44))=0,INDIRECT(ADDRESS($F189,38))="UL",ISERROR(SEARCH("Rear",INDIRECT(ADDRESS($F189,33)))),ISERROR(SEARCH("Side",INDIRECT(ADDRESS($F189,33))))),INDIRECT(ADDRESS($F189,COLUMN())),0),0),IF($G189&gt;0,IF(AND(INDIRECT(ADDRESS($G189,44))=0,INDIRECT(ADDRESS($G189,38))="UL",ISERROR(SEARCH("Rear",INDIRECT(ADDRESS($G189,33)))),ISERROR(SEARCH("Side",INDIRECT(ADDRESS($G189,33))))),INDIRECT(ADDRESS($G189,COLUMN())),0),0),IF($H189&gt;0,IF(AND(INDIRECT(ADDRESS($H189,44))=0,INDIRECT(ADDRESS($H189,38))="UL",ISERROR(SEARCH("Rear",INDIRECT(ADDRESS($H189,33)))),ISERROR(SEARCH("Side",INDIRECT(ADDRESS($H189,33))))),INDIRECT(ADDRESS($H189,COLUMN())),0),0),IF($I189&gt;0,IF(AND(INDIRECT(ADDRESS($I189,44))=0,INDIRECT(ADDRESS($I189,38))="UL",ISERROR(SEARCH("Rear",INDIRECT(ADDRESS($I189,33)))),ISERROR(SEARCH("Side",INDIRECT(ADDRESS($I189,33))))),INDIRECT(ADDRESS($I189,COLUMN())),0),0),IF($J189&gt;0,IF(AND(INDIRECT(ADDRESS($J189,44))=0,INDIRECT(ADDRESS($J189,38))="UL",ISERROR(SEARCH("Rear",INDIRECT(ADDRESS($J189,33)))),ISERROR(SEARCH("Side",INDIRECT(ADDRESS($J189,33))))),INDIRECT(ADDRESS($J189,COLUMN())),0),0),IF($K189&gt;0,IF(AND(INDIRECT(ADDRESS($K189,44))=0,INDIRECT(ADDRESS($K189,38))="UL",ISERROR(SEARCH("Rear",INDIRECT(ADDRESS($K189,33)))),ISERROR(SEARCH("Side",INDIRECT(ADDRESS($K189,33))))),INDIRECT(ADDRESS($K189,COLUMN())),0),0),IF($L189&gt;0,IF(AND(INDIRECT(ADDRESS($L189,44))=0,INDIRECT(ADDRESS($L189,38))="UL",ISERROR(SEARCH("Rear",INDIRECT(ADDRESS($L189,33)))),ISERROR(SEARCH("Side",INDIRECT(ADDRESS($L189,33))))),INDIRECT(ADDRESS($L189,COLUMN())),0),0),IF($M189&gt;0,IF(AND(INDIRECT(ADDRESS($M189,44))=0,INDIRECT(ADDRESS($M189,38))="UL",ISERROR(SEARCH("Rear",INDIRECT(ADDRESS($M189,33)))),ISERROR(SEARCH("Side",INDIRECT(ADDRESS($M189,33))))),INDIRECT(ADDRESS($M189,COLUMN())),0),0))</f>
        <v>0.33333333333333331</v>
      </c>
      <c r="BX189" s="57">
        <f t="shared" ca="1" si="136"/>
        <v>0.33333333333333331</v>
      </c>
      <c r="BY189" s="57" cm="1">
        <f t="array" aca="1" ref="BY189" ca="1">SUM(IF($C189&gt;0,IF(AND(INDIRECT(ADDRESS($C189,44))=0,INDIRECT(ADDRESS($C189,38))="UL"),INDIRECT(ADDRESS($C189,COLUMN())),0),0),IF($D189&gt;0,IF(AND(INDIRECT(ADDRESS($D189,44))=0,INDIRECT(ADDRESS($D189,38))="UL"),INDIRECT(ADDRESS($D189,COLUMN())),0),0),IF($E189&gt;0,IF(AND(INDIRECT(ADDRESS($E189,44))=0,INDIRECT(ADDRESS($E189,38))="UL"),INDIRECT(ADDRESS($E189,COLUMN())),0),0),IF($F189&gt;0,IF(AND(INDIRECT(ADDRESS($F189,44))=0,INDIRECT(ADDRESS($F189,38))="UL"),INDIRECT(ADDRESS($F189,COLUMN())),0),0),IF($G189&gt;0,IF(AND(INDIRECT(ADDRESS($G189,44))=0,INDIRECT(ADDRESS($G189,38))="UL"),INDIRECT(ADDRESS($G189,COLUMN())),0),0),IF($H189&gt;0,IF(AND(INDIRECT(ADDRESS($H189,44))=0,INDIRECT(ADDRESS($H189,38))="UL"),INDIRECT(ADDRESS($H189,COLUMN())),0),0),IF($I189&gt;0,IF(AND(INDIRECT(ADDRESS($I189,44))=0,INDIRECT(ADDRESS($I189,38))="UL"),INDIRECT(ADDRESS($I189,COLUMN())),0),0),IF($J189&gt;0,IF(AND(INDIRECT(ADDRESS($J189,44))=0,INDIRECT(ADDRESS($J189,38))="UL"),INDIRECT(ADDRESS($J189,COLUMN())),0),0),IF($K189&gt;0,IF(AND(INDIRECT(ADDRESS($K189,44))=0,INDIRECT(ADDRESS($K189,38))="UL"),INDIRECT(ADDRESS($K189,COLUMN())),0),0),IF($L189&gt;0,IF(AND(INDIRECT(ADDRESS($L189,44))=0,INDIRECT(ADDRESS($L189,38))="UL"),INDIRECT(ADDRESS($L189,COLUMN())),0),0),IF($M189&gt;0,IF(AND(INDIRECT(ADDRESS($M189,44))=0,INDIRECT(ADDRESS($M189,38))="UL"),INDIRECT(ADDRESS($M189,COLUMN())),0),0))</f>
        <v>0.1111111111111111</v>
      </c>
      <c r="BZ189" s="57" cm="1">
        <f t="array" aca="1" ref="BZ189" ca="1">SUM(IF($C189&gt;0,IF(AND(INDIRECT(ADDRESS($C189,44))=0,INDIRECT(ADDRESS($C189,38))="UL"),INDIRECT(ADDRESS($C189,COLUMN())),0),0),IF($D189&gt;0,IF(AND(INDIRECT(ADDRESS($D189,44))=0,INDIRECT(ADDRESS($D189,38))="UL"),INDIRECT(ADDRESS($D189,COLUMN())),0),0),IF($E189&gt;0,IF(AND(INDIRECT(ADDRESS($E189,44))=0,INDIRECT(ADDRESS($E189,38))="UL"),INDIRECT(ADDRESS($E189,COLUMN())),0),0),IF($F189&gt;0,IF(AND(INDIRECT(ADDRESS($F189,44))=0,INDIRECT(ADDRESS($F189,38))="UL"),INDIRECT(ADDRESS($F189,COLUMN())),0),0),IF($G189&gt;0,IF(AND(INDIRECT(ADDRESS($G189,44))=0,INDIRECT(ADDRESS($G189,38))="UL"),INDIRECT(ADDRESS($G189,COLUMN())),0),0),IF($H189&gt;0,IF(AND(INDIRECT(ADDRESS($H189,44))=0,INDIRECT(ADDRESS($H189,38))="UL"),INDIRECT(ADDRESS($H189,COLUMN())),0),0),IF($I189&gt;0,IF(AND(INDIRECT(ADDRESS($I189,44))=0,INDIRECT(ADDRESS($I189,38))="UL"),INDIRECT(ADDRESS($I189,COLUMN())),0),0),IF($J189&gt;0,IF(AND(INDIRECT(ADDRESS($J189,44))=0,INDIRECT(ADDRESS($J189,38))="UL"),INDIRECT(ADDRESS($J189,COLUMN())),0),0),IF($K189&gt;0,IF(AND(INDIRECT(ADDRESS($K189,44))=0,INDIRECT(ADDRESS($K189,38))="UL"),INDIRECT(ADDRESS($K189,COLUMN())),0),0),IF($L189&gt;0,IF(AND(INDIRECT(ADDRESS($L189,44))=0,INDIRECT(ADDRESS($L189,38))="UL"),INDIRECT(ADDRESS($L189,COLUMN())),0),0),IF($M189&gt;0,IF(AND(INDIRECT(ADDRESS($M189,44))=0,INDIRECT(ADDRESS($M189,38))="UL"),INDIRECT(ADDRESS($M189,COLUMN())),0),0))</f>
        <v>0</v>
      </c>
      <c r="CA189" s="57">
        <f t="shared" ca="1" si="137"/>
        <v>0</v>
      </c>
      <c r="CB189" s="57" cm="1">
        <f t="array" aca="1" ref="CB189" ca="1">SUM(IF($C189&gt;0,IF(AND(INDIRECT(ADDRESS($C189,44))=0,INDIRECT(ADDRESS($C189,38))&lt;&gt;"UL"),INDIRECT(ADDRESS($C189,COLUMN())),0),0),IF($D189&gt;0,IF(AND(INDIRECT(ADDRESS($D189,44))=0,INDIRECT(ADDRESS($D189,38))&lt;&gt;"UL"),INDIRECT(ADDRESS($D189,COLUMN())),0),0),IF($E189&gt;0,IF(AND(INDIRECT(ADDRESS($E189,44))=0,INDIRECT(ADDRESS($E189,38))&lt;&gt;"UL"),INDIRECT(ADDRESS($E189,COLUMN())),0),0),IF($F189&gt;0,IF(AND(INDIRECT(ADDRESS($F189,44))=0,INDIRECT(ADDRESS($F189,38))&lt;&gt;"UL"),INDIRECT(ADDRESS($F189,COLUMN())),0),0),IF($G189&gt;0,IF(AND(INDIRECT(ADDRESS($G189,44))=0,INDIRECT(ADDRESS($G189,38))&lt;&gt;"UL"),INDIRECT(ADDRESS($G189,COLUMN())),0),0),IF($H189&gt;0,IF(AND(INDIRECT(ADDRESS($H189,44))=0,INDIRECT(ADDRESS($H189,38))&lt;&gt;"UL"),INDIRECT(ADDRESS($H189,COLUMN())),0),0),IF($I189&gt;0,IF(AND(INDIRECT(ADDRESS($I189,44))=0,INDIRECT(ADDRESS($I189,38))&lt;&gt;"UL"),INDIRECT(ADDRESS($I189,COLUMN())),0),0),IF($J189&gt;0,IF(AND(INDIRECT(ADDRESS($J189,44))=0,INDIRECT(ADDRESS($J189,38))&lt;&gt;"UL"),INDIRECT(ADDRESS($J189,COLUMN())),0),0),IF($K189&gt;0,IF(AND(INDIRECT(ADDRESS($K189,44))=0,INDIRECT(ADDRESS($K189,38))&lt;&gt;"UL"),INDIRECT(ADDRESS($K189,COLUMN())),0),0),IF($L189&gt;0,IF(AND(INDIRECT(ADDRESS($L189,44))=0,INDIRECT(ADDRESS($L189,38))&lt;&gt;"UL"),INDIRECT(ADDRESS($L189,COLUMN())),0),0),IF($M189&gt;0,IF(AND(INDIRECT(ADDRESS($M189,44))=0,INDIRECT(ADDRESS($M189,38))&lt;&gt;"UL"),INDIRECT(ADDRESS($M189,COLUMN())),0),0))</f>
        <v>0</v>
      </c>
      <c r="CC189" s="57">
        <f t="shared" ca="1" si="138"/>
        <v>0</v>
      </c>
      <c r="CD189" s="57" cm="1">
        <f t="array" aca="1" ref="CD189" ca="1">SUM(IF($C189&gt;0,IF(AND(INDIRECT(ADDRESS($C189,44))=0,INDIRECT(ADDRESS($C189,38))&lt;&gt;"UL"),INDIRECT(ADDRESS($C189,COLUMN())),0),0),IF($D189&gt;0,IF(AND(INDIRECT(ADDRESS($D189,44))=0,INDIRECT(ADDRESS($D189,38))&lt;&gt;"UL"),INDIRECT(ADDRESS($D189,COLUMN())),0),0),IF($E189&gt;0,IF(AND(INDIRECT(ADDRESS($E189,44))=0,INDIRECT(ADDRESS($E189,38))&lt;&gt;"UL"),INDIRECT(ADDRESS($E189,COLUMN())),0),0),IF($F189&gt;0,IF(AND(INDIRECT(ADDRESS($F189,44))=0,INDIRECT(ADDRESS($F189,38))&lt;&gt;"UL"),INDIRECT(ADDRESS($F189,COLUMN())),0),0),IF($G189&gt;0,IF(AND(INDIRECT(ADDRESS($G189,44))=0,INDIRECT(ADDRESS($G189,38))&lt;&gt;"UL"),INDIRECT(ADDRESS($G189,COLUMN())),0),0),IF($H189&gt;0,IF(AND(INDIRECT(ADDRESS($H189,44))=0,INDIRECT(ADDRESS($H189,38))&lt;&gt;"UL"),INDIRECT(ADDRESS($H189,COLUMN())),0),0),IF($I189&gt;0,IF(AND(INDIRECT(ADDRESS($I189,44))=0,INDIRECT(ADDRESS($I189,38))&lt;&gt;"UL"),INDIRECT(ADDRESS($I189,COLUMN())),0),0),IF($J189&gt;0,IF(AND(INDIRECT(ADDRESS($J189,44))=0,INDIRECT(ADDRESS($J189,38))&lt;&gt;"UL"),INDIRECT(ADDRESS($J189,COLUMN())),0),0),IF($K189&gt;0,IF(AND(INDIRECT(ADDRESS($K189,44))=0,INDIRECT(ADDRESS($K189,38))&lt;&gt;"UL"),INDIRECT(ADDRESS($K189,COLUMN())),0),0),IF($L189&gt;0,IF(AND(INDIRECT(ADDRESS($L189,44))=0,INDIRECT(ADDRESS($L189,38))&lt;&gt;"UL"),INDIRECT(ADDRESS($L189,COLUMN())),0),0),IF($M189&gt;0,IF(AND(INDIRECT(ADDRESS($M189,44))=0,INDIRECT(ADDRESS($M189,38))&lt;&gt;"UL"),INDIRECT(ADDRESS($M189,COLUMN())),0),0))</f>
        <v>0</v>
      </c>
      <c r="CE189" s="57" cm="1">
        <f t="array" aca="1" ref="CE189" ca="1">SUM(IF($C189&gt;0,IF(AND(INDIRECT(ADDRESS($C189,44))=0,INDIRECT(ADDRESS($C189,38))&lt;&gt;"UL"),INDIRECT(ADDRESS($C189,COLUMN())),0),0),IF($D189&gt;0,IF(AND(INDIRECT(ADDRESS($D189,44))=0,INDIRECT(ADDRESS($D189,38))&lt;&gt;"UL"),INDIRECT(ADDRESS($D189,COLUMN())),0),0),IF($E189&gt;0,IF(AND(INDIRECT(ADDRESS($E189,44))=0,INDIRECT(ADDRESS($E189,38))&lt;&gt;"UL"),INDIRECT(ADDRESS($E189,COLUMN())),0),0),IF($F189&gt;0,IF(AND(INDIRECT(ADDRESS($F189,44))=0,INDIRECT(ADDRESS($F189,38))&lt;&gt;"UL"),INDIRECT(ADDRESS($F189,COLUMN())),0),0),IF($G189&gt;0,IF(AND(INDIRECT(ADDRESS($G189,44))=0,INDIRECT(ADDRESS($G189,38))&lt;&gt;"UL"),INDIRECT(ADDRESS($G189,COLUMN())),0),0),IF($H189&gt;0,IF(AND(INDIRECT(ADDRESS($H189,44))=0,INDIRECT(ADDRESS($H189,38))&lt;&gt;"UL"),INDIRECT(ADDRESS($H189,COLUMN())),0),0),IF($I189&gt;0,IF(AND(INDIRECT(ADDRESS($I189,44))=0,INDIRECT(ADDRESS($I189,38))&lt;&gt;"UL"),INDIRECT(ADDRESS($I189,COLUMN())),0),0),IF($J189&gt;0,IF(AND(INDIRECT(ADDRESS($J189,44))=0,INDIRECT(ADDRESS($J189,38))&lt;&gt;"UL"),INDIRECT(ADDRESS($J189,COLUMN())),0),0),IF($K189&gt;0,IF(AND(INDIRECT(ADDRESS($K189,44))=0,INDIRECT(ADDRESS($K189,38))&lt;&gt;"UL"),INDIRECT(ADDRESS($K189,COLUMN())),0),0),IF($L189&gt;0,IF(AND(INDIRECT(ADDRESS($L189,44))=0,INDIRECT(ADDRESS($L189,38))&lt;&gt;"UL"),INDIRECT(ADDRESS($L189,COLUMN())),0),0),IF($M189&gt;0,IF(AND(INDIRECT(ADDRESS($M189,44))=0,INDIRECT(ADDRESS($M189,38))&lt;&gt;"UL"),INDIRECT(ADDRESS($M189,COLUMN())),0),0))</f>
        <v>0</v>
      </c>
      <c r="CF189" s="57">
        <f t="shared" ca="1" si="139"/>
        <v>0</v>
      </c>
      <c r="CG189" s="57">
        <f t="shared" ca="1" si="140"/>
        <v>0.65881838894960931</v>
      </c>
      <c r="CH189" s="57">
        <f t="shared" ca="1" si="133"/>
        <v>2.6352735557984373E-2</v>
      </c>
      <c r="CI189" s="19">
        <f t="shared" ca="1" si="134"/>
        <v>16.646473314387062</v>
      </c>
      <c r="CJ189" s="19"/>
      <c r="CK189" s="57" cm="1">
        <f t="array" aca="1" ref="CK189" ca="1">IF(AU189="S", SUM(IF($C189&gt;0,IF(INDIRECT(ADDRESS($C189,43))&lt;&gt;1,INDIRECT(ADDRESS($C189,48)),0),0), IF($D189&gt;0,IF(INDIRECT(ADDRESS($D189,43))&lt;&gt;1,INDIRECT(ADDRESS($D189,48)),0),0), IF($E189&gt;0,IF(INDIRECT(ADDRESS($E189,43))&lt;&gt;1,INDIRECT(ADDRESS($E189,48)),0),0), IF($F189&gt;0,IF(INDIRECT(ADDRESS($F189,43))&lt;&gt;1,INDIRECT(ADDRESS($F189,48)),0),0), IF($G189&gt;0,IF(INDIRECT(ADDRESS($G189,43))&lt;&gt;1,INDIRECT(ADDRESS($G189,48)),0),0), IF($H189&gt;0,IF(INDIRECT(ADDRESS($H189,43))&lt;&gt;1,INDIRECT(ADDRESS($H189,48)),0),0), IF($I189&gt;0,IF(INDIRECT(ADDRESS($I189,43))&lt;&gt;1,INDIRECT(ADDRESS($I189,48)),0),0), IF($J189&gt;0,IF(INDIRECT(ADDRESS($J189,43))&lt;&gt;1,INDIRECT(ADDRESS($J189,48)),0),0), IF($K189&gt;0,IF(INDIRECT(ADDRESS($K189,43))&lt;&gt;1,INDIRECT(ADDRESS($K189,48)),0),0), IF($L189&gt;0,IF(INDIRECT(ADDRESS($L189,43))&lt;&gt;1,INDIRECT(ADDRESS($L189,48)),0),0), IF($M189&gt;0,IF(INDIRECT(ADDRESS($M189,43))&lt;&gt;1,INDIRECT(ADDRESS($M189,48)),0),0)), IF(AU189="L",SUM(IF($C189&gt;0,IF(INDIRECT(ADDRESS($C189,43))&lt;&gt;1,INDIRECT(ADDRESS($C189,50)),0),0), IF($D189&gt;0,IF(INDIRECT(ADDRESS($D189,43))&lt;&gt;1,INDIRECT(ADDRESS($D189,50)),0),0), IF($E189&gt;0,IF(INDIRECT(ADDRESS($E189,43))&lt;&gt;1,INDIRECT(ADDRESS($E189,50)),0),0), IF($F189&gt;0,IF(INDIRECT(ADDRESS($F189,43))&lt;&gt;1,INDIRECT(ADDRESS($F189,50)),0),0), IF($G189&gt;0,IF(INDIRECT(ADDRESS($G189,43))&lt;&gt;1,INDIRECT(ADDRESS($G189,50)),0),0), IF($G189&gt;0,IF(INDIRECT(ADDRESS($G189,43))&lt;&gt;1,INDIRECT(ADDRESS($G189,50)),0),0), IF($H189&gt;0,IF(INDIRECT(ADDRESS($H189,43))&lt;&gt;1,INDIRECT(ADDRESS($H189,50)),0),0), IF($I189&gt;0,IF(INDIRECT(ADDRESS($I189,43))&lt;&gt;1,INDIRECT(ADDRESS($I189,50)),0),0), IF($J189&gt;0,IF(INDIRECT(ADDRESS($J189,43))&lt;&gt;1,INDIRECT(ADDRESS($J189,50)),0),0), IF($K189&gt;0,IF(INDIRECT(ADDRESS($K189,43))&lt;&gt;1,INDIRECT(ADDRESS($K189,50)),0),0), IF($L189&gt;0,IF(INDIRECT(ADDRESS($L189,43))&lt;&gt;1,INDIRECT(ADDRESS($L189,50)),0),0), IF($M189&gt;0,IF(INDIRECT(ADDRESS($M189,43))&lt;&gt;1,INDIRECT(ADDRESS($M189,50)),0),0)), SUM(IF($C189&gt;0,IF(INDIRECT(ADDRESS($C189,43))&lt;&gt;1,INDIRECT(ADDRESS($C189,49)),0),0), IF($D189&gt;0,IF(INDIRECT(ADDRESS($D189,43))&lt;&gt;1,INDIRECT(ADDRESS($D189,49)),0),0), IF($E189&gt;0,IF(INDIRECT(ADDRESS($E189,43))&lt;&gt;1,INDIRECT(ADDRESS($E189,49)),0),0), IF($F189&gt;0,IF(INDIRECT(ADDRESS($F189,43))&lt;&gt;1,INDIRECT(ADDRESS($F189,49)),0),0), IF($G189&gt;0,IF(INDIRECT(ADDRESS($G189,43))&lt;&gt;1,INDIRECT(ADDRESS($G189,49)),0),0), IF($G189&gt;0,IF(INDIRECT(ADDRESS($G189,43))&lt;&gt;1,INDIRECT(ADDRESS($G189,49)),0),0), IF($H189&gt;0,IF(INDIRECT(ADDRESS($H189,43))&lt;&gt;1,INDIRECT(ADDRESS($H189,49)),0),0), IF($I189&gt;0,IF(INDIRECT(ADDRESS($I189,43))&lt;&gt;1,INDIRECT(ADDRESS($I189,49)),0),0), IF($J189&gt;0,IF(INDIRECT(ADDRESS($J189,43))&lt;&gt;1,INDIRECT(ADDRESS($J189,49)),0),0), IF($K189&gt;0,IF(INDIRECT(ADDRESS($K189,43))&lt;&gt;1,INDIRECT(ADDRESS($K189,49)),0),0), IF($L189&gt;0,IF(INDIRECT(ADDRESS($L189,43))&lt;&gt;1,INDIRECT(ADDRESS($L189,49)),0),0), IF($M189&gt;0,IF(INDIRECT(ADDRESS($M189,43))&lt;&gt;1,INDIRECT(ADDRESS($M189,49)),0),0))))</f>
        <v>2.8888888888888884</v>
      </c>
      <c r="CL189" s="57" cm="1">
        <f t="array" aca="1" ref="CL189" ca="1">SUM(IF($C189&gt;0,IF(INDIRECT(ADDRESS($C189,44))=1,INDIRECT(ADDRESS($C189,90)),0),0), IF($D189&gt;0,IF(INDIRECT(ADDRESS($D189,44))=1,INDIRECT(ADDRESS($D189,90)),0),0), IF($E189&gt;0,IF(INDIRECT(ADDRESS($E189,44))=1,INDIRECT(ADDRESS($E189,90)),0),0), IF($F189&gt;0,IF(INDIRECT(ADDRESS($F189,44))=1,INDIRECT(ADDRESS($F189,90)),0),0), IF($G189&gt;0,IF(INDIRECT(ADDRESS($G189,44))=1,INDIRECT(ADDRESS($G189,90)),0),0), IF($H189&gt;0,IF(INDIRECT(ADDRESS($H189,44))=1,INDIRECT(ADDRESS($H189,90)),0),0), IF($I189&gt;0,IF(INDIRECT(ADDRESS($I189,44))=1,INDIRECT(ADDRESS($I189,90)),0),0), IF($J189&gt;0,IF(INDIRECT(ADDRESS($J189,44))=1,INDIRECT(ADDRESS($J189,90)),0),0), IF($K189&gt;0,IF(INDIRECT(ADDRESS($K189,44))=1,INDIRECT(ADDRESS($K189,90)),0),0), IF($L189&gt;0,IF(INDIRECT(ADDRESS($L189,44))=1,INDIRECT(ADDRESS($L189,90)),0),0), IF($M189&gt;0,IF(INDIRECT(ADDRESS($M189,44))=1,INDIRECT(ADDRESS($M189,90)),0),0))</f>
        <v>2.5</v>
      </c>
      <c r="CM189" s="56">
        <f t="shared" ca="1" si="135"/>
        <v>0.39074054031065658</v>
      </c>
      <c r="CN189" s="59"/>
    </row>
    <row r="190" spans="1:92" x14ac:dyDescent="0.25">
      <c r="A190" s="52" t="s">
        <v>259</v>
      </c>
      <c r="B190" s="67">
        <v>103</v>
      </c>
      <c r="C190" s="67">
        <v>126</v>
      </c>
      <c r="D190" s="67"/>
      <c r="E190" s="67"/>
      <c r="F190" s="67"/>
      <c r="G190" s="67">
        <v>136</v>
      </c>
      <c r="H190" s="67">
        <v>136</v>
      </c>
      <c r="I190" s="67">
        <v>136</v>
      </c>
      <c r="J190" s="67"/>
      <c r="K190" s="67"/>
      <c r="L190" s="67"/>
      <c r="M190" s="67"/>
      <c r="N190" s="67">
        <f t="shared" ca="1" si="141"/>
        <v>29</v>
      </c>
      <c r="O190" s="67" t="str" cm="1">
        <f t="array" aca="1" ref="O190" ca="1">INDIRECT(ADDRESS($B190,COLUMN()))</f>
        <v>Fighter</v>
      </c>
      <c r="P190" s="67" cm="1">
        <f t="array" aca="1" ref="P190" ca="1">INDIRECT(ADDRESS($B190,COLUMN()))</f>
        <v>2</v>
      </c>
      <c r="Q190" s="67" t="str" cm="1">
        <f t="array" aca="1" ref="Q190" ca="1">INDIRECT(ADDRESS($B190,COLUMN()))</f>
        <v>-</v>
      </c>
      <c r="R190" s="67" t="str" cm="1">
        <f t="array" aca="1" ref="R190" ca="1">INDIRECT(ADDRESS($B190,COLUMN()))</f>
        <v>-</v>
      </c>
      <c r="S190" s="67" cm="1">
        <f t="array" aca="1" ref="S190" ca="1">INDIRECT(ADDRESS($B190,COLUMN()))</f>
        <v>3</v>
      </c>
      <c r="T190" s="67" t="str" cm="1">
        <f t="array" aca="1" ref="T190" ca="1">INDIRECT(ADDRESS($B190,COLUMN()))</f>
        <v>1-7</v>
      </c>
      <c r="U190" s="67" cm="1">
        <f t="array" aca="1" ref="U190" ca="1">INDIRECT(ADDRESS($B190,COLUMN()))</f>
        <v>7</v>
      </c>
      <c r="V190" s="67" cm="1">
        <f t="array" aca="1" ref="V190" ca="1">INDIRECT(ADDRESS($B190,COLUMN()))</f>
        <v>0</v>
      </c>
      <c r="W190" s="67" cm="1">
        <f t="array" aca="1" ref="W190" ca="1">INDIRECT(ADDRESS($B190,COLUMN()))</f>
        <v>3</v>
      </c>
      <c r="X190" s="67" cm="1">
        <f t="array" aca="1" ref="X190" ca="1">INDIRECT(ADDRESS($B190,COLUMN()))</f>
        <v>8</v>
      </c>
      <c r="Y190" s="67" cm="1">
        <f t="array" aca="1" ref="Y190" ca="1">INDIRECT(ADDRESS($B190,COLUMN()))</f>
        <v>2</v>
      </c>
      <c r="Z190" s="67" cm="1">
        <f t="array" aca="1" ref="Z190" ca="1">INDIRECT(ADDRESS($B190,COLUMN()))</f>
        <v>5</v>
      </c>
      <c r="AA190" s="67" cm="1">
        <f t="array" aca="1" ref="AA190" ca="1">INDIRECT(ADDRESS($B190,COLUMN()))</f>
        <v>0</v>
      </c>
      <c r="AB190" s="56">
        <f t="shared" ca="1" si="121"/>
        <v>0.94984931860162136</v>
      </c>
      <c r="AC190" s="56">
        <f t="shared" ca="1" si="122"/>
        <v>1.0704258900201418</v>
      </c>
      <c r="AD190" s="56">
        <f t="shared" ca="1" si="123"/>
        <v>1.8616102435132902</v>
      </c>
      <c r="AF190" s="52"/>
      <c r="AG190" s="52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2"/>
      <c r="AU190" s="54" t="s">
        <v>117</v>
      </c>
      <c r="AV190" s="57" cm="1">
        <f t="array" aca="1" ref="AV190" ca="1">SUM(IF($C190&gt;0,IF(AND(INDIRECT(ADDRESS($C190,44))=0,INDIRECT(ADDRESS($C190,38))="UL",ISERROR(SEARCH("Rear",INDIRECT(ADDRESS($C190,33)))),ISERROR(SEARCH("Side",INDIRECT(ADDRESS($C190,33))))),INDIRECT(ADDRESS($C190,COLUMN())),0),0),IF($D190&gt;0,IF(AND(INDIRECT(ADDRESS($D190,44))=0,INDIRECT(ADDRESS($D190,38))="UL",ISERROR(SEARCH("Rear",INDIRECT(ADDRESS($D190,33)))),ISERROR(SEARCH("Side",INDIRECT(ADDRESS($D190,33))))),INDIRECT(ADDRESS($D190,COLUMN())),0),0),IF($E190&gt;0,IF(AND(INDIRECT(ADDRESS($E190,44))=0,INDIRECT(ADDRESS($E190,38))="UL",ISERROR(SEARCH("Rear",INDIRECT(ADDRESS($E190,33)))),ISERROR(SEARCH("Side",INDIRECT(ADDRESS($E190,33))))),INDIRECT(ADDRESS($E190,COLUMN())),0),0),IF($F190&gt;0,IF(AND(INDIRECT(ADDRESS($F190,44))=0,INDIRECT(ADDRESS($F190,38))="UL",ISERROR(SEARCH("Rear",INDIRECT(ADDRESS($F190,33)))),ISERROR(SEARCH("Side",INDIRECT(ADDRESS($F190,33))))),INDIRECT(ADDRESS($F190,COLUMN())),0),0),IF($G190&gt;0,IF(AND(INDIRECT(ADDRESS($G190,44))=0,INDIRECT(ADDRESS($G190,38))="UL",ISERROR(SEARCH("Rear",INDIRECT(ADDRESS($G190,33)))),ISERROR(SEARCH("Side",INDIRECT(ADDRESS($G190,33))))),INDIRECT(ADDRESS($G190,COLUMN())),0),0),IF($H190&gt;0,IF(AND(INDIRECT(ADDRESS($H190,44))=0,INDIRECT(ADDRESS($H190,38))="UL",ISERROR(SEARCH("Rear",INDIRECT(ADDRESS($H190,33)))),ISERROR(SEARCH("Side",INDIRECT(ADDRESS($H190,33))))),INDIRECT(ADDRESS($H190,COLUMN())),0),0),IF($I190&gt;0,IF(AND(INDIRECT(ADDRESS($I190,44))=0,INDIRECT(ADDRESS($I190,38))="UL",ISERROR(SEARCH("Rear",INDIRECT(ADDRESS($I190,33)))),ISERROR(SEARCH("Side",INDIRECT(ADDRESS($I190,33))))),INDIRECT(ADDRESS($I190,COLUMN())),0),0),IF($J190&gt;0,IF(AND(INDIRECT(ADDRESS($J190,44))=0,INDIRECT(ADDRESS($J190,38))="UL",ISERROR(SEARCH("Rear",INDIRECT(ADDRESS($J190,33)))),ISERROR(SEARCH("Side",INDIRECT(ADDRESS($J190,33))))),INDIRECT(ADDRESS($J190,COLUMN())),0),0),IF($K190&gt;0,IF(AND(INDIRECT(ADDRESS($K190,44))=0,INDIRECT(ADDRESS($K190,38))="UL",ISERROR(SEARCH("Rear",INDIRECT(ADDRESS($K190,33)))),ISERROR(SEARCH("Side",INDIRECT(ADDRESS($K190,33))))),INDIRECT(ADDRESS($K190,COLUMN())),0),0),IF($L190&gt;0,IF(AND(INDIRECT(ADDRESS($L190,44))=0,INDIRECT(ADDRESS($L190,38))="UL",ISERROR(SEARCH("Rear",INDIRECT(ADDRESS($L190,33)))),ISERROR(SEARCH("Side",INDIRECT(ADDRESS($L190,33))))),INDIRECT(ADDRESS($L190,COLUMN())),0),0),IF($M190&gt;0,IF(AND(INDIRECT(ADDRESS($M190,44))=0,INDIRECT(ADDRESS($M190,38))="UL",ISERROR(SEARCH("Rear",INDIRECT(ADDRESS($M190,33)))),ISERROR(SEARCH("Side",INDIRECT(ADDRESS($M190,33))))),INDIRECT(ADDRESS($M190,COLUMN())),0),0))</f>
        <v>0.44444444444444442</v>
      </c>
      <c r="AW190" s="57" cm="1">
        <f t="array" aca="1" ref="AW190" ca="1">SUM(IF($C190&gt;0,IF(AND(INDIRECT(ADDRESS($C190,44))=0,INDIRECT(ADDRESS($C190,38))="UL",ISERROR(SEARCH("Rear",INDIRECT(ADDRESS($C190,33)))),ISERROR(SEARCH("Side",INDIRECT(ADDRESS($C190,33))))),INDIRECT(ADDRESS($C190,COLUMN())),0),0),IF($D190&gt;0,IF(AND(INDIRECT(ADDRESS($D190,44))=0,INDIRECT(ADDRESS($D190,38))="UL",ISERROR(SEARCH("Rear",INDIRECT(ADDRESS($D190,33)))),ISERROR(SEARCH("Side",INDIRECT(ADDRESS($D190,33))))),INDIRECT(ADDRESS($D190,COLUMN())),0),0),IF($E190&gt;0,IF(AND(INDIRECT(ADDRESS($E190,44))=0,INDIRECT(ADDRESS($E190,38))="UL",ISERROR(SEARCH("Rear",INDIRECT(ADDRESS($E190,33)))),ISERROR(SEARCH("Side",INDIRECT(ADDRESS($E190,33))))),INDIRECT(ADDRESS($E190,COLUMN())),0),0),IF($F190&gt;0,IF(AND(INDIRECT(ADDRESS($F190,44))=0,INDIRECT(ADDRESS($F190,38))="UL",ISERROR(SEARCH("Rear",INDIRECT(ADDRESS($F190,33)))),ISERROR(SEARCH("Side",INDIRECT(ADDRESS($F190,33))))),INDIRECT(ADDRESS($F190,COLUMN())),0),0),IF($G190&gt;0,IF(AND(INDIRECT(ADDRESS($G190,44))=0,INDIRECT(ADDRESS($G190,38))="UL",ISERROR(SEARCH("Rear",INDIRECT(ADDRESS($G190,33)))),ISERROR(SEARCH("Side",INDIRECT(ADDRESS($G190,33))))),INDIRECT(ADDRESS($G190,COLUMN())),0),0),IF($H190&gt;0,IF(AND(INDIRECT(ADDRESS($H190,44))=0,INDIRECT(ADDRESS($H190,38))="UL",ISERROR(SEARCH("Rear",INDIRECT(ADDRESS($H190,33)))),ISERROR(SEARCH("Side",INDIRECT(ADDRESS($H190,33))))),INDIRECT(ADDRESS($H190,COLUMN())),0),0),IF($I190&gt;0,IF(AND(INDIRECT(ADDRESS($I190,44))=0,INDIRECT(ADDRESS($I190,38))="UL",ISERROR(SEARCH("Rear",INDIRECT(ADDRESS($I190,33)))),ISERROR(SEARCH("Side",INDIRECT(ADDRESS($I190,33))))),INDIRECT(ADDRESS($I190,COLUMN())),0),0),IF($J190&gt;0,IF(AND(INDIRECT(ADDRESS($J190,44))=0,INDIRECT(ADDRESS($J190,38))="UL",ISERROR(SEARCH("Rear",INDIRECT(ADDRESS($J190,33)))),ISERROR(SEARCH("Side",INDIRECT(ADDRESS($J190,33))))),INDIRECT(ADDRESS($J190,COLUMN())),0),0),IF($K190&gt;0,IF(AND(INDIRECT(ADDRESS($K190,44))=0,INDIRECT(ADDRESS($K190,38))="UL",ISERROR(SEARCH("Rear",INDIRECT(ADDRESS($K190,33)))),ISERROR(SEARCH("Side",INDIRECT(ADDRESS($K190,33))))),INDIRECT(ADDRESS($K190,COLUMN())),0),0),IF($L190&gt;0,IF(AND(INDIRECT(ADDRESS($L190,44))=0,INDIRECT(ADDRESS($L190,38))="UL",ISERROR(SEARCH("Rear",INDIRECT(ADDRESS($L190,33)))),ISERROR(SEARCH("Side",INDIRECT(ADDRESS($L190,33))))),INDIRECT(ADDRESS($L190,COLUMN())),0),0),IF($M190&gt;0,IF(AND(INDIRECT(ADDRESS($M190,44))=0,INDIRECT(ADDRESS($M190,38))="UL",ISERROR(SEARCH("Rear",INDIRECT(ADDRESS($M190,33)))),ISERROR(SEARCH("Side",INDIRECT(ADDRESS($M190,33))))),INDIRECT(ADDRESS($M190,COLUMN())),0),0))</f>
        <v>0.66666666666666663</v>
      </c>
      <c r="AX190" s="57" cm="1">
        <f t="array" aca="1" ref="AX190" ca="1">SUM(IF($C190&gt;0,IF(AND(INDIRECT(ADDRESS($C190,44))=0,INDIRECT(ADDRESS($C190,38))="UL",ISERROR(SEARCH("Rear",INDIRECT(ADDRESS($C190,33)))),ISERROR(SEARCH("Side",INDIRECT(ADDRESS($C190,33))))),INDIRECT(ADDRESS($C190,COLUMN())),0),0),IF($D190&gt;0,IF(AND(INDIRECT(ADDRESS($D190,44))=0,INDIRECT(ADDRESS($D190,38))="UL",ISERROR(SEARCH("Rear",INDIRECT(ADDRESS($D190,33)))),ISERROR(SEARCH("Side",INDIRECT(ADDRESS($D190,33))))),INDIRECT(ADDRESS($D190,COLUMN())),0),0),IF($E190&gt;0,IF(AND(INDIRECT(ADDRESS($E190,44))=0,INDIRECT(ADDRESS($E190,38))="UL",ISERROR(SEARCH("Rear",INDIRECT(ADDRESS($E190,33)))),ISERROR(SEARCH("Side",INDIRECT(ADDRESS($E190,33))))),INDIRECT(ADDRESS($E190,COLUMN())),0),0),IF($F190&gt;0,IF(AND(INDIRECT(ADDRESS($F190,44))=0,INDIRECT(ADDRESS($F190,38))="UL",ISERROR(SEARCH("Rear",INDIRECT(ADDRESS($F190,33)))),ISERROR(SEARCH("Side",INDIRECT(ADDRESS($F190,33))))),INDIRECT(ADDRESS($F190,COLUMN())),0),0),IF($G190&gt;0,IF(AND(INDIRECT(ADDRESS($G190,44))=0,INDIRECT(ADDRESS($G190,38))="UL",ISERROR(SEARCH("Rear",INDIRECT(ADDRESS($G190,33)))),ISERROR(SEARCH("Side",INDIRECT(ADDRESS($G190,33))))),INDIRECT(ADDRESS($G190,COLUMN())),0),0),IF($H190&gt;0,IF(AND(INDIRECT(ADDRESS($H190,44))=0,INDIRECT(ADDRESS($H190,38))="UL",ISERROR(SEARCH("Rear",INDIRECT(ADDRESS($H190,33)))),ISERROR(SEARCH("Side",INDIRECT(ADDRESS($H190,33))))),INDIRECT(ADDRESS($H190,COLUMN())),0),0),IF($I190&gt;0,IF(AND(INDIRECT(ADDRESS($I190,44))=0,INDIRECT(ADDRESS($I190,38))="UL",ISERROR(SEARCH("Rear",INDIRECT(ADDRESS($I190,33)))),ISERROR(SEARCH("Side",INDIRECT(ADDRESS($I190,33))))),INDIRECT(ADDRESS($I190,COLUMN())),0),0),IF($J190&gt;0,IF(AND(INDIRECT(ADDRESS($J190,44))=0,INDIRECT(ADDRESS($J190,38))="UL",ISERROR(SEARCH("Rear",INDIRECT(ADDRESS($J190,33)))),ISERROR(SEARCH("Side",INDIRECT(ADDRESS($J190,33))))),INDIRECT(ADDRESS($J190,COLUMN())),0),0),IF($K190&gt;0,IF(AND(INDIRECT(ADDRESS($K190,44))=0,INDIRECT(ADDRESS($K190,38))="UL",ISERROR(SEARCH("Rear",INDIRECT(ADDRESS($K190,33)))),ISERROR(SEARCH("Side",INDIRECT(ADDRESS($K190,33))))),INDIRECT(ADDRESS($K190,COLUMN())),0),0),IF($L190&gt;0,IF(AND(INDIRECT(ADDRESS($L190,44))=0,INDIRECT(ADDRESS($L190,38))="UL",ISERROR(SEARCH("Rear",INDIRECT(ADDRESS($L190,33)))),ISERROR(SEARCH("Side",INDIRECT(ADDRESS($L190,33))))),INDIRECT(ADDRESS($L190,COLUMN())),0),0),IF($M190&gt;0,IF(AND(INDIRECT(ADDRESS($M190,44))=0,INDIRECT(ADDRESS($M190,38))="UL",ISERROR(SEARCH("Rear",INDIRECT(ADDRESS($M190,33)))),ISERROR(SEARCH("Side",INDIRECT(ADDRESS($M190,33))))),INDIRECT(ADDRESS($M190,COLUMN())),0),0))</f>
        <v>0.22222222222222221</v>
      </c>
      <c r="AY190" s="58">
        <f t="shared" ca="1" si="124"/>
        <v>0.66666666666666663</v>
      </c>
      <c r="AZ190" s="58">
        <f t="shared" ca="1" si="125"/>
        <v>0.44444444444444448</v>
      </c>
      <c r="BA190" s="58" cm="1">
        <f t="array" aca="1" ref="BA190" ca="1">SUM(IF($C190&gt;0,IF(AND(INDIRECT(ADDRESS($C190,44))=0,INDIRECT(ADDRESS($C190,38))="UL"),INDIRECT(ADDRESS($C190,COLUMN())),0),0),IF($D190&gt;0,IF(AND(INDIRECT(ADDRESS($D190,44))=0,INDIRECT(ADDRESS($D190,38))="UL"),INDIRECT(ADDRESS($D190,COLUMN())),0),0),IF($E190&gt;0,IF(AND(INDIRECT(ADDRESS($E190,44))=0,INDIRECT(ADDRESS($E190,38))="UL"),INDIRECT(ADDRESS($E190,COLUMN())),0),0),IF($F190&gt;0,IF(AND(INDIRECT(ADDRESS($F190,44))=0,INDIRECT(ADDRESS($F190,38))="UL"),INDIRECT(ADDRESS($F190,COLUMN())),0),0),IF($G190&gt;0,IF(AND(INDIRECT(ADDRESS($G190,44))=0,INDIRECT(ADDRESS($G190,38))="UL"),INDIRECT(ADDRESS($G190,COLUMN())),0),0),IF($H190&gt;0,IF(AND(INDIRECT(ADDRESS($H190,44))=0,INDIRECT(ADDRESS($H190,38))="UL"),INDIRECT(ADDRESS($H190,COLUMN())),0),0),IF($I190&gt;0,IF(AND(INDIRECT(ADDRESS($I190,44))=0,INDIRECT(ADDRESS($I190,38))="UL"),INDIRECT(ADDRESS($I190,COLUMN())),0),0),IF($J190&gt;0,IF(AND(INDIRECT(ADDRESS($J190,44))=0,INDIRECT(ADDRESS($J190,38))="UL"),INDIRECT(ADDRESS($J190,COLUMN())),0),0),IF($K190&gt;0,IF(AND(INDIRECT(ADDRESS($K190,44))=0,INDIRECT(ADDRESS($K190,38))="UL"),INDIRECT(ADDRESS($K190,COLUMN())),0),0),IF($L190&gt;0,IF(AND(INDIRECT(ADDRESS($L190,44))=0,INDIRECT(ADDRESS($L190,38))="UL"),INDIRECT(ADDRESS($L190,COLUMN())),0),0),IF($M190&gt;0,IF(AND(INDIRECT(ADDRESS($M190,44))=0,INDIRECT(ADDRESS($M190,38))="UL"),INDIRECT(ADDRESS($M190,COLUMN())),0),0))</f>
        <v>0.2074074074074074</v>
      </c>
      <c r="BB190" s="58" cm="1">
        <f t="array" aca="1" ref="BB190" ca="1">SUM(IF($C190&gt;0,IF(AND(INDIRECT(ADDRESS($C190,44))=0,INDIRECT(ADDRESS($C190,38))="UL"),INDIRECT(ADDRESS($C190,COLUMN())),0),0),IF($D190&gt;0,IF(AND(INDIRECT(ADDRESS($D190,44))=0,INDIRECT(ADDRESS($D190,38))="UL"),INDIRECT(ADDRESS($D190,COLUMN())),0),0),IF($E190&gt;0,IF(AND(INDIRECT(ADDRESS($E190,44))=0,INDIRECT(ADDRESS($E190,38))="UL"),INDIRECT(ADDRESS($E190,COLUMN())),0),0),IF($F190&gt;0,IF(AND(INDIRECT(ADDRESS($F190,44))=0,INDIRECT(ADDRESS($F190,38))="UL"),INDIRECT(ADDRESS($F190,COLUMN())),0),0),IF($G190&gt;0,IF(AND(INDIRECT(ADDRESS($G190,44))=0,INDIRECT(ADDRESS($G190,38))="UL"),INDIRECT(ADDRESS($G190,COLUMN())),0),0),IF($H190&gt;0,IF(AND(INDIRECT(ADDRESS($H190,44))=0,INDIRECT(ADDRESS($H190,38))="UL"),INDIRECT(ADDRESS($H190,COLUMN())),0),0),IF($I190&gt;0,IF(AND(INDIRECT(ADDRESS($I190,44))=0,INDIRECT(ADDRESS($I190,38))="UL"),INDIRECT(ADDRESS($I190,COLUMN())),0),0),IF($J190&gt;0,IF(AND(INDIRECT(ADDRESS($J190,44))=0,INDIRECT(ADDRESS($J190,38))="UL"),INDIRECT(ADDRESS($J190,COLUMN())),0),0),IF($K190&gt;0,IF(AND(INDIRECT(ADDRESS($K190,44))=0,INDIRECT(ADDRESS($K190,38))="UL"),INDIRECT(ADDRESS($K190,COLUMN())),0),0),IF($L190&gt;0,IF(AND(INDIRECT(ADDRESS($L190,44))=0,INDIRECT(ADDRESS($L190,38))="UL"),INDIRECT(ADDRESS($L190,COLUMN())),0),0),IF($M190&gt;0,IF(AND(INDIRECT(ADDRESS($M190,44))=0,INDIRECT(ADDRESS($M190,38))="UL"),INDIRECT(ADDRESS($M190,COLUMN())),0),0))</f>
        <v>0.14814814814814817</v>
      </c>
      <c r="BC190" s="58" cm="1">
        <f t="array" aca="1" ref="BC190" ca="1">SUM(IF($C190&gt;0,IF(AND(INDIRECT(ADDRESS($C190,44))=0,INDIRECT(ADDRESS($C190,38))="UL"),INDIRECT(ADDRESS($C190,COLUMN())),0),0),IF($D190&gt;0,IF(AND(INDIRECT(ADDRESS($D190,44))=0,INDIRECT(ADDRESS($D190,38))="UL"),INDIRECT(ADDRESS($D190,COLUMN())),0),0),IF($E190&gt;0,IF(AND(INDIRECT(ADDRESS($E190,44))=0,INDIRECT(ADDRESS($E190,38))="UL"),INDIRECT(ADDRESS($E190,COLUMN())),0),0),IF($F190&gt;0,IF(AND(INDIRECT(ADDRESS($F190,44))=0,INDIRECT(ADDRESS($F190,38))="UL"),INDIRECT(ADDRESS($F190,COLUMN())),0),0),IF($G190&gt;0,IF(AND(INDIRECT(ADDRESS($G190,44))=0,INDIRECT(ADDRESS($G190,38))="UL"),INDIRECT(ADDRESS($G190,COLUMN())),0),0),IF($H190&gt;0,IF(AND(INDIRECT(ADDRESS($H190,44))=0,INDIRECT(ADDRESS($H190,38))="UL"),INDIRECT(ADDRESS($H190,COLUMN())),0),0),IF($I190&gt;0,IF(AND(INDIRECT(ADDRESS($I190,44))=0,INDIRECT(ADDRESS($I190,38))="UL"),INDIRECT(ADDRESS($I190,COLUMN())),0),0),IF($J190&gt;0,IF(AND(INDIRECT(ADDRESS($J190,44))=0,INDIRECT(ADDRESS($J190,38))="UL"),INDIRECT(ADDRESS($J190,COLUMN())),0),0),IF($K190&gt;0,IF(AND(INDIRECT(ADDRESS($K190,44))=0,INDIRECT(ADDRESS($K190,38))="UL"),INDIRECT(ADDRESS($K190,COLUMN())),0),0),IF($L190&gt;0,IF(AND(INDIRECT(ADDRESS($L190,44))=0,INDIRECT(ADDRESS($L190,38))="UL"),INDIRECT(ADDRESS($L190,COLUMN())),0),0),IF($M190&gt;0,IF(AND(INDIRECT(ADDRESS($M190,44))=0,INDIRECT(ADDRESS($M190,38))="UL"),INDIRECT(ADDRESS($M190,COLUMN())),0),0))</f>
        <v>0.11851851851851851</v>
      </c>
      <c r="BD190" s="58" cm="1">
        <f t="array" aca="1" ref="BD190" ca="1">SUM(IF($C190&gt;0,IF(AND(INDIRECT(ADDRESS($C190,44))=0,INDIRECT(ADDRESS($C190,38))="UL"),INDIRECT(ADDRESS($C190,COLUMN())),0),0),IF($D190&gt;0,IF(AND(INDIRECT(ADDRESS($D190,44))=0,INDIRECT(ADDRESS($D190,38))="UL"),INDIRECT(ADDRESS($D190,COLUMN())),0),0),IF($E190&gt;0,IF(AND(INDIRECT(ADDRESS($E190,44))=0,INDIRECT(ADDRESS($E190,38))="UL"),INDIRECT(ADDRESS($E190,COLUMN())),0),0),IF($F190&gt;0,IF(AND(INDIRECT(ADDRESS($F190,44))=0,INDIRECT(ADDRESS($F190,38))="UL"),INDIRECT(ADDRESS($F190,COLUMN())),0),0),IF($G190&gt;0,IF(AND(INDIRECT(ADDRESS($G190,44))=0,INDIRECT(ADDRESS($G190,38))="UL"),INDIRECT(ADDRESS($G190,COLUMN())),0),0),IF($H190&gt;0,IF(AND(INDIRECT(ADDRESS($H190,44))=0,INDIRECT(ADDRESS($H190,38))="UL"),INDIRECT(ADDRESS($H190,COLUMN())),0),0),IF($I190&gt;0,IF(AND(INDIRECT(ADDRESS($I190,44))=0,INDIRECT(ADDRESS($I190,38))="UL"),INDIRECT(ADDRESS($I190,COLUMN())),0),0),IF($J190&gt;0,IF(AND(INDIRECT(ADDRESS($J190,44))=0,INDIRECT(ADDRESS($J190,38))="UL"),INDIRECT(ADDRESS($J190,COLUMN())),0),0),IF($K190&gt;0,IF(AND(INDIRECT(ADDRESS($K190,44))=0,INDIRECT(ADDRESS($K190,38))="UL"),INDIRECT(ADDRESS($K190,COLUMN())),0),0),IF($L190&gt;0,IF(AND(INDIRECT(ADDRESS($L190,44))=0,INDIRECT(ADDRESS($L190,38))="UL"),INDIRECT(ADDRESS($L190,COLUMN())),0),0),IF($M190&gt;0,IF(AND(INDIRECT(ADDRESS($M190,44))=0,INDIRECT(ADDRESS($M190,38))="UL"),INDIRECT(ADDRESS($M190,COLUMN())),0),0))</f>
        <v>0.23703703703703702</v>
      </c>
      <c r="BE190" s="57">
        <f t="shared" ca="1" si="126"/>
        <v>0.11851851851851851</v>
      </c>
      <c r="BF190" s="57" cm="1">
        <f t="array" aca="1" ref="BF190" ca="1">SUM(IF($C190&gt;0,IF(INDIRECT(ADDRESS($C190,45))=1,INDIRECT(ADDRESS($C190,52))*INDIRECT(ADDRESS($C190,42))/5,0),0), IF($D190&gt;0,IF(INDIRECT(ADDRESS($D190,45))=1,INDIRECT(ADDRESS($D190,52))*INDIRECT(ADDRESS($D190,42))/5,0),0), IF($E190&gt;0,IF(INDIRECT(ADDRESS($E190,45))=1,INDIRECT(ADDRESS($E190,52))*INDIRECT(ADDRESS($E190,42))/5,0),0), IF($F190&gt;0,IF(INDIRECT(ADDRESS($F190,45))=1,INDIRECT(ADDRESS($F190,52))*INDIRECT(ADDRESS($F190,42))/5,0),0), IF($G190&gt;0,IF(INDIRECT(ADDRESS($G190,45))=1,INDIRECT(ADDRESS($G190,52))*INDIRECT(ADDRESS($G190,42))/5,0),0), IF($H190&gt;0,IF(INDIRECT(ADDRESS($H190,45))=1,INDIRECT(ADDRESS($H190,52))*INDIRECT(ADDRESS($H190,42))/5,0),0)
)*$BF$296/100</f>
        <v>0</v>
      </c>
      <c r="BG190" s="19">
        <v>1</v>
      </c>
      <c r="BH190" s="57" cm="1">
        <f t="array" aca="1" ref="BH190" ca="1">SUM(IF($C190&gt;0,IF(AND(INDIRECT(ADDRESS($C190,44))=0,INDIRECT(ADDRESS($C190,38))&lt;&gt;"UL"),INDIRECT(ADDRESS($C190,COLUMN()-12)),0),0), IF($D190&gt;0,IF(AND(INDIRECT(ADDRESS($D190,44))=0,INDIRECT(ADDRESS($D190,38))&lt;&gt;"UL"),INDIRECT(ADDRESS($D190,COLUMN()-12)),0),0), IF($E190&gt;0,IF(AND(INDIRECT(ADDRESS($E190,44))=0,INDIRECT(ADDRESS($E190,38))&lt;&gt;"UL"),INDIRECT(ADDRESS($E190,COLUMN()-12)),0),0), IF($F190&gt;0,IF(AND(INDIRECT(ADDRESS($F190,44))=0,INDIRECT(ADDRESS($F190,38))&lt;&gt;"UL"),INDIRECT(ADDRESS($F190,COLUMN()-12)),0),0), IF($G190&gt;0,IF(AND(INDIRECT(ADDRESS($G190,44))=0,INDIRECT(ADDRESS($G190,38))&lt;&gt;"UL"),INDIRECT(ADDRESS($G190,COLUMN()-12)),0),0), IF($H190&gt;0,IF(AND(INDIRECT(ADDRESS($H190,44))=0,INDIRECT(ADDRESS($H190,38))&lt;&gt;"UL"),INDIRECT(ADDRESS($H190,COLUMN()-12)),0),0), IF($I190&gt;0,IF(AND(INDIRECT(ADDRESS($I190,44))=0,INDIRECT(ADDRESS($I190,38))&lt;&gt;"UL"),INDIRECT(ADDRESS($I190,COLUMN()-12)),0),0), IF($J190&gt;0,IF(AND(INDIRECT(ADDRESS($J190,44))=0,INDIRECT(ADDRESS($J190,38))&lt;&gt;"UL"),INDIRECT(ADDRESS($J190,COLUMN()-12)),0),0), IF($K190&gt;0,IF(AND(INDIRECT(ADDRESS($K190,44))=0,INDIRECT(ADDRESS($K190,38))&lt;&gt;"UL"),INDIRECT(ADDRESS($K190,COLUMN()-12)),0),0), IF($L190&gt;0,IF(AND(INDIRECT(ADDRESS($L190,44))=0,INDIRECT(ADDRESS($L190,38))&lt;&gt;"UL"),INDIRECT(ADDRESS($L190,COLUMN()-12)),0),0), IF($M190&gt;0,IF(AND(INDIRECT(ADDRESS($M190,44))=0,INDIRECT(ADDRESS($M190,38))&lt;&gt;"UL"),INDIRECT(ADDRESS($M190,COLUMN()-12)),0),0))</f>
        <v>0</v>
      </c>
      <c r="BI190" s="57" cm="1">
        <f t="array" aca="1" ref="BI190" ca="1">SUM(IF($C190&gt;0,IF(AND(INDIRECT(ADDRESS($C190,44))=0,INDIRECT(ADDRESS($C190,38))&lt;&gt;"UL"),INDIRECT(ADDRESS($C190,COLUMN()-12)),0),0), IF($D190&gt;0,IF(AND(INDIRECT(ADDRESS($D190,44))=0,INDIRECT(ADDRESS($D190,38))&lt;&gt;"UL"),INDIRECT(ADDRESS($D190,COLUMN()-12)),0),0), IF($E190&gt;0,IF(AND(INDIRECT(ADDRESS($E190,44))=0,INDIRECT(ADDRESS($E190,38))&lt;&gt;"UL"),INDIRECT(ADDRESS($E190,COLUMN()-12)),0),0), IF($F190&gt;0,IF(AND(INDIRECT(ADDRESS($F190,44))=0,INDIRECT(ADDRESS($F190,38))&lt;&gt;"UL"),INDIRECT(ADDRESS($F190,COLUMN()-12)),0),0), IF($G190&gt;0,IF(AND(INDIRECT(ADDRESS($G190,44))=0,INDIRECT(ADDRESS($G190,38))&lt;&gt;"UL"),INDIRECT(ADDRESS($G190,COLUMN()-12)),0),0), IF($H190&gt;0,IF(AND(INDIRECT(ADDRESS($H190,44))=0,INDIRECT(ADDRESS($H190,38))&lt;&gt;"UL"),INDIRECT(ADDRESS($H190,COLUMN()-12)),0),0), IF($I190&gt;0,IF(AND(INDIRECT(ADDRESS($I190,44))=0,INDIRECT(ADDRESS($I190,38))&lt;&gt;"UL"),INDIRECT(ADDRESS($I190,COLUMN()-12)),0),0), IF($J190&gt;0,IF(AND(INDIRECT(ADDRESS($J190,44))=0,INDIRECT(ADDRESS($J190,38))&lt;&gt;"UL"),INDIRECT(ADDRESS($J190,COLUMN()-12)),0),0), IF($K190&gt;0,IF(AND(INDIRECT(ADDRESS($K190,44))=0,INDIRECT(ADDRESS($K190,38))&lt;&gt;"UL"),INDIRECT(ADDRESS($K190,COLUMN()-12)),0),0), IF($L190&gt;0,IF(AND(INDIRECT(ADDRESS($L190,44))=0,INDIRECT(ADDRESS($L190,38))&lt;&gt;"UL"),INDIRECT(ADDRESS($L190,COLUMN()-12)),0),0), IF($M190&gt;0,IF(AND(INDIRECT(ADDRESS($M190,44))=0,INDIRECT(ADDRESS($M190,38))&lt;&gt;"UL"),INDIRECT(ADDRESS($M190,COLUMN()-12)),0),0))</f>
        <v>1.6666666666666665</v>
      </c>
      <c r="BJ190" s="57" cm="1">
        <f t="array" aca="1" ref="BJ190" ca="1">SUM(IF($C190&gt;0,IF(AND(INDIRECT(ADDRESS($C190,44))=0,INDIRECT(ADDRESS($C190,38))&lt;&gt;"UL"),INDIRECT(ADDRESS($C190,COLUMN()-12)),0),0), IF($D190&gt;0,IF(AND(INDIRECT(ADDRESS($D190,44))=0,INDIRECT(ADDRESS($D190,38))&lt;&gt;"UL"),INDIRECT(ADDRESS($D190,COLUMN()-12)),0),0), IF($E190&gt;0,IF(AND(INDIRECT(ADDRESS($E190,44))=0,INDIRECT(ADDRESS($E190,38))&lt;&gt;"UL"),INDIRECT(ADDRESS($E190,COLUMN()-12)),0),0), IF($F190&gt;0,IF(AND(INDIRECT(ADDRESS($F190,44))=0,INDIRECT(ADDRESS($F190,38))&lt;&gt;"UL"),INDIRECT(ADDRESS($F190,COLUMN()-12)),0),0), IF($G190&gt;0,IF(AND(INDIRECT(ADDRESS($G190,44))=0,INDIRECT(ADDRESS($G190,38))&lt;&gt;"UL"),INDIRECT(ADDRESS($G190,COLUMN()-12)),0),0), IF($H190&gt;0,IF(AND(INDIRECT(ADDRESS($H190,44))=0,INDIRECT(ADDRESS($H190,38))&lt;&gt;"UL"),INDIRECT(ADDRESS($H190,COLUMN()-12)),0),0), IF($I190&gt;0,IF(AND(INDIRECT(ADDRESS($I190,44))=0,INDIRECT(ADDRESS($I190,38))&lt;&gt;"UL"),INDIRECT(ADDRESS($I190,COLUMN()-12)),0),0), IF($J190&gt;0,IF(AND(INDIRECT(ADDRESS($J190,44))=0,INDIRECT(ADDRESS($J190,38))&lt;&gt;"UL"),INDIRECT(ADDRESS($J190,COLUMN()-12)),0),0), IF($K190&gt;0,IF(AND(INDIRECT(ADDRESS($K190,44))=0,INDIRECT(ADDRESS($K190,38))&lt;&gt;"UL"),INDIRECT(ADDRESS($K190,COLUMN()-12)),0),0), IF($L190&gt;0,IF(AND(INDIRECT(ADDRESS($L190,44))=0,INDIRECT(ADDRESS($L190,38))&lt;&gt;"UL"),INDIRECT(ADDRESS($L190,COLUMN()-12)),0),0), IF($M190&gt;0,IF(AND(INDIRECT(ADDRESS($M190,44))=0,INDIRECT(ADDRESS($M190,38))&lt;&gt;"UL"),INDIRECT(ADDRESS($M190,COLUMN()-12)),0),0))</f>
        <v>1.6666666666666665</v>
      </c>
      <c r="BK190" s="57">
        <f t="shared" ca="1" si="127"/>
        <v>1.6666666666666665</v>
      </c>
      <c r="BL190" s="58">
        <f t="shared" ca="1" si="128"/>
        <v>1.1111111111111109</v>
      </c>
      <c r="BM190" s="57" cm="1">
        <f t="array" aca="1" ref="BM190" ca="1">SUM(IF($C190&gt;0,IF(AND(INDIRECT(ADDRESS($C190,44))=0,INDIRECT(ADDRESS($C190,38))&lt;&gt;"UL"),INDIRECT(ADDRESS($C190,COLUMN()-12)),0),0), IF($D190&gt;0,IF(AND(INDIRECT(ADDRESS($D190,44))=0,INDIRECT(ADDRESS($D190,38))&lt;&gt;"UL"),INDIRECT(ADDRESS($D190,COLUMN()-12)),0),0), IF($E190&gt;0,IF(AND(INDIRECT(ADDRESS($E190,44))=0,INDIRECT(ADDRESS($E190,38))&lt;&gt;"UL"),INDIRECT(ADDRESS($E190,COLUMN()-12)),0),0), IF($F190&gt;0,IF(AND(INDIRECT(ADDRESS($F190,44))=0,INDIRECT(ADDRESS($F190,38))&lt;&gt;"UL"),INDIRECT(ADDRESS($F190,COLUMN()-12)),0),0), IF($G190&gt;0,IF(AND(INDIRECT(ADDRESS($G190,44))=0,INDIRECT(ADDRESS($G190,38))&lt;&gt;"UL"),INDIRECT(ADDRESS($G190,COLUMN()-12)),0),0), IF($H190&gt;0,IF(AND(INDIRECT(ADDRESS($H190,44))=0,INDIRECT(ADDRESS($H190,38))&lt;&gt;"UL"),INDIRECT(ADDRESS($H190,COLUMN()-12)),0),0), IF($I190&gt;0,IF(AND(INDIRECT(ADDRESS($I190,44))=0,INDIRECT(ADDRESS($I190,38))&lt;&gt;"UL"),INDIRECT(ADDRESS($I190,COLUMN()-12)),0),0), IF($J190&gt;0,IF(AND(INDIRECT(ADDRESS($J190,44))=0,INDIRECT(ADDRESS($J190,38))&lt;&gt;"UL"),INDIRECT(ADDRESS($J190,COLUMN()-12)),0),0), IF($K190&gt;0,IF(AND(INDIRECT(ADDRESS($K190,44))=0,INDIRECT(ADDRESS($K190,38))&lt;&gt;"UL"),INDIRECT(ADDRESS($K190,COLUMN()-11)),0),0), IF($L190&gt;0,IF(AND(INDIRECT(ADDRESS($L190,44))=0,INDIRECT(ADDRESS($L190,38))&lt;&gt;"UL"),INDIRECT(ADDRESS($L190,COLUMN()-11)),0),0), IF($M190&gt;0,IF(AND(INDIRECT(ADDRESS($M190,44))=0,INDIRECT(ADDRESS($M190,38))&lt;&gt;"UL"),INDIRECT(ADDRESS($M190,COLUMN()-11)),0),0))</f>
        <v>0.66666666666666652</v>
      </c>
      <c r="BN190" s="57" cm="1">
        <f t="array" aca="1" ref="BN190" ca="1">SUM(IF($C190&gt;0,IF(AND(INDIRECT(ADDRESS($C190,44))=0,INDIRECT(ADDRESS($C190,38))&lt;&gt;"UL"),INDIRECT(ADDRESS($C190,COLUMN()-12)),0),0), IF($D190&gt;0,IF(AND(INDIRECT(ADDRESS($D190,44))=0,INDIRECT(ADDRESS($D190,38))&lt;&gt;"UL"),INDIRECT(ADDRESS($D190,COLUMN()-12)),0),0), IF($E190&gt;0,IF(AND(INDIRECT(ADDRESS($E190,44))=0,INDIRECT(ADDRESS($E190,38))&lt;&gt;"UL"),INDIRECT(ADDRESS($E190,COLUMN()-12)),0),0), IF($F190&gt;0,IF(AND(INDIRECT(ADDRESS($F190,44))=0,INDIRECT(ADDRESS($F190,38))&lt;&gt;"UL"),INDIRECT(ADDRESS($F190,COLUMN()-12)),0),0), IF($G190&gt;0,IF(AND(INDIRECT(ADDRESS($G190,44))=0,INDIRECT(ADDRESS($G190,38))&lt;&gt;"UL"),INDIRECT(ADDRESS($G190,COLUMN()-12)),0),0), IF($H190&gt;0,IF(AND(INDIRECT(ADDRESS($H190,44))=0,INDIRECT(ADDRESS($H190,38))&lt;&gt;"UL"),INDIRECT(ADDRESS($H190,COLUMN()-12)),0),0), IF($I190&gt;0,IF(AND(INDIRECT(ADDRESS($I190,44))=0,INDIRECT(ADDRESS($I190,38))&lt;&gt;"UL"),INDIRECT(ADDRESS($I190,COLUMN()-12)),0),0), IF($J190&gt;0,IF(AND(INDIRECT(ADDRESS($J190,44))=0,INDIRECT(ADDRESS($J190,38))&lt;&gt;"UL"),INDIRECT(ADDRESS($J190,COLUMN()-12)),0),0), IF($K190&gt;0,IF(AND(INDIRECT(ADDRESS($K190,44))=0,INDIRECT(ADDRESS($K190,38))&lt;&gt;"UL"),INDIRECT(ADDRESS($K190,COLUMN()-11)),0),0), IF($L190&gt;0,IF(AND(INDIRECT(ADDRESS($L190,44))=0,INDIRECT(ADDRESS($L190,38))&lt;&gt;"UL"),INDIRECT(ADDRESS($L190,COLUMN()-11)),0),0), IF($M190&gt;0,IF(AND(INDIRECT(ADDRESS($M190,44))=0,INDIRECT(ADDRESS($M190,38))&lt;&gt;"UL"),INDIRECT(ADDRESS($M190,COLUMN()-11)),0),0))</f>
        <v>0.22222222222222215</v>
      </c>
      <c r="BO190" s="57" cm="1">
        <f t="array" aca="1" ref="BO190" ca="1">SUM(IF($C190&gt;0,IF(AND(INDIRECT(ADDRESS($C190,44))=0,INDIRECT(ADDRESS($C190,38))&lt;&gt;"UL"),INDIRECT(ADDRESS($C190,COLUMN()-12)),0),0), IF($D190&gt;0,IF(AND(INDIRECT(ADDRESS($D190,44))=0,INDIRECT(ADDRESS($D190,38))&lt;&gt;"UL"),INDIRECT(ADDRESS($D190,COLUMN()-12)),0),0), IF($E190&gt;0,IF(AND(INDIRECT(ADDRESS($E190,44))=0,INDIRECT(ADDRESS($E190,38))&lt;&gt;"UL"),INDIRECT(ADDRESS($E190,COLUMN()-12)),0),0), IF($F190&gt;0,IF(AND(INDIRECT(ADDRESS($F190,44))=0,INDIRECT(ADDRESS($F190,38))&lt;&gt;"UL"),INDIRECT(ADDRESS($F190,COLUMN()-12)),0),0), IF($G190&gt;0,IF(AND(INDIRECT(ADDRESS($G190,44))=0,INDIRECT(ADDRESS($G190,38))&lt;&gt;"UL"),INDIRECT(ADDRESS($G190,COLUMN()-12)),0),0), IF($H190&gt;0,IF(AND(INDIRECT(ADDRESS($H190,44))=0,INDIRECT(ADDRESS($H190,38))&lt;&gt;"UL"),INDIRECT(ADDRESS($H190,COLUMN()-12)),0),0), IF($I190&gt;0,IF(AND(INDIRECT(ADDRESS($I190,44))=0,INDIRECT(ADDRESS($I190,38))&lt;&gt;"UL"),INDIRECT(ADDRESS($I190,COLUMN()-12)),0),0), IF($J190&gt;0,IF(AND(INDIRECT(ADDRESS($J190,44))=0,INDIRECT(ADDRESS($J190,38))&lt;&gt;"UL"),INDIRECT(ADDRESS($J190,COLUMN()-12)),0),0), IF($K190&gt;0,IF(AND(INDIRECT(ADDRESS($K190,44))=0,INDIRECT(ADDRESS($K190,38))&lt;&gt;"UL"),INDIRECT(ADDRESS($K190,COLUMN()-11)),0),0), IF($L190&gt;0,IF(AND(INDIRECT(ADDRESS($L190,44))=0,INDIRECT(ADDRESS($L190,38))&lt;&gt;"UL"),INDIRECT(ADDRESS($L190,COLUMN()-11)),0),0), IF($M190&gt;0,IF(AND(INDIRECT(ADDRESS($M190,44))=0,INDIRECT(ADDRESS($M190,38))&lt;&gt;"UL"),INDIRECT(ADDRESS($M190,COLUMN()-11)),0),0))</f>
        <v>0.44444444444444431</v>
      </c>
      <c r="BP190" s="57" cm="1">
        <f t="array" aca="1" ref="BP190" ca="1">SUM(IF($C190&gt;0,IF(AND(INDIRECT(ADDRESS($C190,44))=0,INDIRECT(ADDRESS($C190,38))&lt;&gt;"UL"),INDIRECT(ADDRESS($C190,COLUMN()-12)),0),0), IF($D190&gt;0,IF(AND(INDIRECT(ADDRESS($D190,44))=0,INDIRECT(ADDRESS($D190,38))&lt;&gt;"UL"),INDIRECT(ADDRESS($D190,COLUMN()-12)),0),0), IF($E190&gt;0,IF(AND(INDIRECT(ADDRESS($E190,44))=0,INDIRECT(ADDRESS($E190,38))&lt;&gt;"UL"),INDIRECT(ADDRESS($E190,COLUMN()-12)),0),0), IF($F190&gt;0,IF(AND(INDIRECT(ADDRESS($F190,44))=0,INDIRECT(ADDRESS($F190,38))&lt;&gt;"UL"),INDIRECT(ADDRESS($F190,COLUMN()-12)),0),0), IF($G190&gt;0,IF(AND(INDIRECT(ADDRESS($G190,44))=0,INDIRECT(ADDRESS($G190,38))&lt;&gt;"UL"),INDIRECT(ADDRESS($G190,COLUMN()-12)),0),0), IF($H190&gt;0,IF(AND(INDIRECT(ADDRESS($H190,44))=0,INDIRECT(ADDRESS($H190,38))&lt;&gt;"UL"),INDIRECT(ADDRESS($H190,COLUMN()-12)),0),0), IF($I190&gt;0,IF(AND(INDIRECT(ADDRESS($I190,44))=0,INDIRECT(ADDRESS($I190,38))&lt;&gt;"UL"),INDIRECT(ADDRESS($I190,COLUMN()-12)),0),0), IF($J190&gt;0,IF(AND(INDIRECT(ADDRESS($J190,44))=0,INDIRECT(ADDRESS($J190,38))&lt;&gt;"UL"),INDIRECT(ADDRESS($J190,COLUMN()-12)),0),0), IF($K190&gt;0,IF(AND(INDIRECT(ADDRESS($K190,44))=0,INDIRECT(ADDRESS($K190,38))&lt;&gt;"UL"),INDIRECT(ADDRESS($K190,COLUMN()-11)),0),0), IF($L190&gt;0,IF(AND(INDIRECT(ADDRESS($L190,44))=0,INDIRECT(ADDRESS($L190,38))&lt;&gt;"UL"),INDIRECT(ADDRESS($L190,COLUMN()-11)),0),0), IF($M190&gt;0,IF(AND(INDIRECT(ADDRESS($M190,44))=0,INDIRECT(ADDRESS($M190,38))&lt;&gt;"UL"),INDIRECT(ADDRESS($M190,COLUMN()-11)),0),0))</f>
        <v>0.44444444444444431</v>
      </c>
      <c r="BQ190" s="57">
        <f t="shared" ca="1" si="129"/>
        <v>0.44444444444444431</v>
      </c>
      <c r="BR190" s="161">
        <f t="shared" ca="1" si="130"/>
        <v>82.501895742641381</v>
      </c>
      <c r="BS190" s="56"/>
      <c r="BT190" s="56">
        <f t="shared" ca="1" si="131"/>
        <v>2.795269213643663</v>
      </c>
      <c r="BU190" s="77">
        <f t="shared" ca="1" si="132"/>
        <v>9.6388593573919407E-2</v>
      </c>
      <c r="BV190" s="57" t="s">
        <v>34</v>
      </c>
      <c r="BW190" s="57" cm="1">
        <f t="array" aca="1" ref="BW190" ca="1">SUM(IF($C190&gt;0,IF(AND(INDIRECT(ADDRESS($C190,44))=0,INDIRECT(ADDRESS($C190,38))="UL",ISERROR(SEARCH("Rear",INDIRECT(ADDRESS($C190,33)))),ISERROR(SEARCH("Side",INDIRECT(ADDRESS($C190,33))))),INDIRECT(ADDRESS($C190,COLUMN())),0),0),IF($D190&gt;0,IF(AND(INDIRECT(ADDRESS($D190,44))=0,INDIRECT(ADDRESS($D190,38))="UL",ISERROR(SEARCH("Rear",INDIRECT(ADDRESS($D190,33)))),ISERROR(SEARCH("Side",INDIRECT(ADDRESS($D190,33))))),INDIRECT(ADDRESS($D190,COLUMN())),0),0),IF($E190&gt;0,IF(AND(INDIRECT(ADDRESS($E190,44))=0,INDIRECT(ADDRESS($E190,38))="UL",ISERROR(SEARCH("Rear",INDIRECT(ADDRESS($E190,33)))),ISERROR(SEARCH("Side",INDIRECT(ADDRESS($E190,33))))),INDIRECT(ADDRESS($E190,COLUMN())),0),0),IF($F190&gt;0,IF(AND(INDIRECT(ADDRESS($F190,44))=0,INDIRECT(ADDRESS($F190,38))="UL",ISERROR(SEARCH("Rear",INDIRECT(ADDRESS($F190,33)))),ISERROR(SEARCH("Side",INDIRECT(ADDRESS($F190,33))))),INDIRECT(ADDRESS($F190,COLUMN())),0),0),IF($G190&gt;0,IF(AND(INDIRECT(ADDRESS($G190,44))=0,INDIRECT(ADDRESS($G190,38))="UL",ISERROR(SEARCH("Rear",INDIRECT(ADDRESS($G190,33)))),ISERROR(SEARCH("Side",INDIRECT(ADDRESS($G190,33))))),INDIRECT(ADDRESS($G190,COLUMN())),0),0),IF($H190&gt;0,IF(AND(INDIRECT(ADDRESS($H190,44))=0,INDIRECT(ADDRESS($H190,38))="UL",ISERROR(SEARCH("Rear",INDIRECT(ADDRESS($H190,33)))),ISERROR(SEARCH("Side",INDIRECT(ADDRESS($H190,33))))),INDIRECT(ADDRESS($H190,COLUMN())),0),0),IF($I190&gt;0,IF(AND(INDIRECT(ADDRESS($I190,44))=0,INDIRECT(ADDRESS($I190,38))="UL",ISERROR(SEARCH("Rear",INDIRECT(ADDRESS($I190,33)))),ISERROR(SEARCH("Side",INDIRECT(ADDRESS($I190,33))))),INDIRECT(ADDRESS($I190,COLUMN())),0),0),IF($J190&gt;0,IF(AND(INDIRECT(ADDRESS($J190,44))=0,INDIRECT(ADDRESS($J190,38))="UL",ISERROR(SEARCH("Rear",INDIRECT(ADDRESS($J190,33)))),ISERROR(SEARCH("Side",INDIRECT(ADDRESS($J190,33))))),INDIRECT(ADDRESS($J190,COLUMN())),0),0),IF($K190&gt;0,IF(AND(INDIRECT(ADDRESS($K190,44))=0,INDIRECT(ADDRESS($K190,38))="UL",ISERROR(SEARCH("Rear",INDIRECT(ADDRESS($K190,33)))),ISERROR(SEARCH("Side",INDIRECT(ADDRESS($K190,33))))),INDIRECT(ADDRESS($K190,COLUMN())),0),0),IF($L190&gt;0,IF(AND(INDIRECT(ADDRESS($L190,44))=0,INDIRECT(ADDRESS($L190,38))="UL",ISERROR(SEARCH("Rear",INDIRECT(ADDRESS($L190,33)))),ISERROR(SEARCH("Side",INDIRECT(ADDRESS($L190,33))))),INDIRECT(ADDRESS($L190,COLUMN())),0),0),IF($M190&gt;0,IF(AND(INDIRECT(ADDRESS($M190,44))=0,INDIRECT(ADDRESS($M190,38))="UL",ISERROR(SEARCH("Rear",INDIRECT(ADDRESS($M190,33)))),ISERROR(SEARCH("Side",INDIRECT(ADDRESS($M190,33))))),INDIRECT(ADDRESS($M190,COLUMN())),0),0))</f>
        <v>0.33333333333333331</v>
      </c>
      <c r="BX190" s="57">
        <f t="shared" ca="1" si="136"/>
        <v>0.33333333333333331</v>
      </c>
      <c r="BY190" s="57" cm="1">
        <f t="array" aca="1" ref="BY190" ca="1">SUM(IF($C190&gt;0,IF(AND(INDIRECT(ADDRESS($C190,44))=0,INDIRECT(ADDRESS($C190,38))="UL"),INDIRECT(ADDRESS($C190,COLUMN())),0),0),IF($D190&gt;0,IF(AND(INDIRECT(ADDRESS($D190,44))=0,INDIRECT(ADDRESS($D190,38))="UL"),INDIRECT(ADDRESS($D190,COLUMN())),0),0),IF($E190&gt;0,IF(AND(INDIRECT(ADDRESS($E190,44))=0,INDIRECT(ADDRESS($E190,38))="UL"),INDIRECT(ADDRESS($E190,COLUMN())),0),0),IF($F190&gt;0,IF(AND(INDIRECT(ADDRESS($F190,44))=0,INDIRECT(ADDRESS($F190,38))="UL"),INDIRECT(ADDRESS($F190,COLUMN())),0),0),IF($G190&gt;0,IF(AND(INDIRECT(ADDRESS($G190,44))=0,INDIRECT(ADDRESS($G190,38))="UL"),INDIRECT(ADDRESS($G190,COLUMN())),0),0),IF($H190&gt;0,IF(AND(INDIRECT(ADDRESS($H190,44))=0,INDIRECT(ADDRESS($H190,38))="UL"),INDIRECT(ADDRESS($H190,COLUMN())),0),0),IF($I190&gt;0,IF(AND(INDIRECT(ADDRESS($I190,44))=0,INDIRECT(ADDRESS($I190,38))="UL"),INDIRECT(ADDRESS($I190,COLUMN())),0),0),IF($J190&gt;0,IF(AND(INDIRECT(ADDRESS($J190,44))=0,INDIRECT(ADDRESS($J190,38))="UL"),INDIRECT(ADDRESS($J190,COLUMN())),0),0),IF($K190&gt;0,IF(AND(INDIRECT(ADDRESS($K190,44))=0,INDIRECT(ADDRESS($K190,38))="UL"),INDIRECT(ADDRESS($K190,COLUMN())),0),0),IF($L190&gt;0,IF(AND(INDIRECT(ADDRESS($L190,44))=0,INDIRECT(ADDRESS($L190,38))="UL"),INDIRECT(ADDRESS($L190,COLUMN())),0),0),IF($M190&gt;0,IF(AND(INDIRECT(ADDRESS($M190,44))=0,INDIRECT(ADDRESS($M190,38))="UL"),INDIRECT(ADDRESS($M190,COLUMN())),0),0))</f>
        <v>0.1111111111111111</v>
      </c>
      <c r="BZ190" s="57" cm="1">
        <f t="array" aca="1" ref="BZ190" ca="1">SUM(IF($C190&gt;0,IF(AND(INDIRECT(ADDRESS($C190,44))=0,INDIRECT(ADDRESS($C190,38))="UL"),INDIRECT(ADDRESS($C190,COLUMN())),0),0),IF($D190&gt;0,IF(AND(INDIRECT(ADDRESS($D190,44))=0,INDIRECT(ADDRESS($D190,38))="UL"),INDIRECT(ADDRESS($D190,COLUMN())),0),0),IF($E190&gt;0,IF(AND(INDIRECT(ADDRESS($E190,44))=0,INDIRECT(ADDRESS($E190,38))="UL"),INDIRECT(ADDRESS($E190,COLUMN())),0),0),IF($F190&gt;0,IF(AND(INDIRECT(ADDRESS($F190,44))=0,INDIRECT(ADDRESS($F190,38))="UL"),INDIRECT(ADDRESS($F190,COLUMN())),0),0),IF($G190&gt;0,IF(AND(INDIRECT(ADDRESS($G190,44))=0,INDIRECT(ADDRESS($G190,38))="UL"),INDIRECT(ADDRESS($G190,COLUMN())),0),0),IF($H190&gt;0,IF(AND(INDIRECT(ADDRESS($H190,44))=0,INDIRECT(ADDRESS($H190,38))="UL"),INDIRECT(ADDRESS($H190,COLUMN())),0),0),IF($I190&gt;0,IF(AND(INDIRECT(ADDRESS($I190,44))=0,INDIRECT(ADDRESS($I190,38))="UL"),INDIRECT(ADDRESS($I190,COLUMN())),0),0),IF($J190&gt;0,IF(AND(INDIRECT(ADDRESS($J190,44))=0,INDIRECT(ADDRESS($J190,38))="UL"),INDIRECT(ADDRESS($J190,COLUMN())),0),0),IF($K190&gt;0,IF(AND(INDIRECT(ADDRESS($K190,44))=0,INDIRECT(ADDRESS($K190,38))="UL"),INDIRECT(ADDRESS($K190,COLUMN())),0),0),IF($L190&gt;0,IF(AND(INDIRECT(ADDRESS($L190,44))=0,INDIRECT(ADDRESS($L190,38))="UL"),INDIRECT(ADDRESS($L190,COLUMN())),0),0),IF($M190&gt;0,IF(AND(INDIRECT(ADDRESS($M190,44))=0,INDIRECT(ADDRESS($M190,38))="UL"),INDIRECT(ADDRESS($M190,COLUMN())),0),0))</f>
        <v>0.14814814814814814</v>
      </c>
      <c r="CA190" s="57">
        <f t="shared" ca="1" si="137"/>
        <v>0.14814814814814814</v>
      </c>
      <c r="CB190" s="57" cm="1">
        <f t="array" aca="1" ref="CB190" ca="1">SUM(IF($C190&gt;0,IF(AND(INDIRECT(ADDRESS($C190,44))=0,INDIRECT(ADDRESS($C190,38))&lt;&gt;"UL"),INDIRECT(ADDRESS($C190,COLUMN())),0),0),IF($D190&gt;0,IF(AND(INDIRECT(ADDRESS($D190,44))=0,INDIRECT(ADDRESS($D190,38))&lt;&gt;"UL"),INDIRECT(ADDRESS($D190,COLUMN())),0),0),IF($E190&gt;0,IF(AND(INDIRECT(ADDRESS($E190,44))=0,INDIRECT(ADDRESS($E190,38))&lt;&gt;"UL"),INDIRECT(ADDRESS($E190,COLUMN())),0),0),IF($F190&gt;0,IF(AND(INDIRECT(ADDRESS($F190,44))=0,INDIRECT(ADDRESS($F190,38))&lt;&gt;"UL"),INDIRECT(ADDRESS($F190,COLUMN())),0),0),IF($G190&gt;0,IF(AND(INDIRECT(ADDRESS($G190,44))=0,INDIRECT(ADDRESS($G190,38))&lt;&gt;"UL"),INDIRECT(ADDRESS($G190,COLUMN())),0),0),IF($H190&gt;0,IF(AND(INDIRECT(ADDRESS($H190,44))=0,INDIRECT(ADDRESS($H190,38))&lt;&gt;"UL"),INDIRECT(ADDRESS($H190,COLUMN())),0),0),IF($I190&gt;0,IF(AND(INDIRECT(ADDRESS($I190,44))=0,INDIRECT(ADDRESS($I190,38))&lt;&gt;"UL"),INDIRECT(ADDRESS($I190,COLUMN())),0),0),IF($J190&gt;0,IF(AND(INDIRECT(ADDRESS($J190,44))=0,INDIRECT(ADDRESS($J190,38))&lt;&gt;"UL"),INDIRECT(ADDRESS($J190,COLUMN())),0),0),IF($K190&gt;0,IF(AND(INDIRECT(ADDRESS($K190,44))=0,INDIRECT(ADDRESS($K190,38))&lt;&gt;"UL"),INDIRECT(ADDRESS($K190,COLUMN())),0),0),IF($L190&gt;0,IF(AND(INDIRECT(ADDRESS($L190,44))=0,INDIRECT(ADDRESS($L190,38))&lt;&gt;"UL"),INDIRECT(ADDRESS($L190,COLUMN())),0),0),IF($M190&gt;0,IF(AND(INDIRECT(ADDRESS($M190,44))=0,INDIRECT(ADDRESS($M190,38))&lt;&gt;"UL"),INDIRECT(ADDRESS($M190,COLUMN())),0),0))</f>
        <v>0.83333333333333326</v>
      </c>
      <c r="CC190" s="57">
        <f t="shared" ca="1" si="138"/>
        <v>0.83333333333333326</v>
      </c>
      <c r="CD190" s="57" cm="1">
        <f t="array" aca="1" ref="CD190" ca="1">SUM(IF($C190&gt;0,IF(AND(INDIRECT(ADDRESS($C190,44))=0,INDIRECT(ADDRESS($C190,38))&lt;&gt;"UL"),INDIRECT(ADDRESS($C190,COLUMN())),0),0),IF($D190&gt;0,IF(AND(INDIRECT(ADDRESS($D190,44))=0,INDIRECT(ADDRESS($D190,38))&lt;&gt;"UL"),INDIRECT(ADDRESS($D190,COLUMN())),0),0),IF($E190&gt;0,IF(AND(INDIRECT(ADDRESS($E190,44))=0,INDIRECT(ADDRESS($E190,38))&lt;&gt;"UL"),INDIRECT(ADDRESS($E190,COLUMN())),0),0),IF($F190&gt;0,IF(AND(INDIRECT(ADDRESS($F190,44))=0,INDIRECT(ADDRESS($F190,38))&lt;&gt;"UL"),INDIRECT(ADDRESS($F190,COLUMN())),0),0),IF($G190&gt;0,IF(AND(INDIRECT(ADDRESS($G190,44))=0,INDIRECT(ADDRESS($G190,38))&lt;&gt;"UL"),INDIRECT(ADDRESS($G190,COLUMN())),0),0),IF($H190&gt;0,IF(AND(INDIRECT(ADDRESS($H190,44))=0,INDIRECT(ADDRESS($H190,38))&lt;&gt;"UL"),INDIRECT(ADDRESS($H190,COLUMN())),0),0),IF($I190&gt;0,IF(AND(INDIRECT(ADDRESS($I190,44))=0,INDIRECT(ADDRESS($I190,38))&lt;&gt;"UL"),INDIRECT(ADDRESS($I190,COLUMN())),0),0),IF($J190&gt;0,IF(AND(INDIRECT(ADDRESS($J190,44))=0,INDIRECT(ADDRESS($J190,38))&lt;&gt;"UL"),INDIRECT(ADDRESS($J190,COLUMN())),0),0),IF($K190&gt;0,IF(AND(INDIRECT(ADDRESS($K190,44))=0,INDIRECT(ADDRESS($K190,38))&lt;&gt;"UL"),INDIRECT(ADDRESS($K190,COLUMN())),0),0),IF($L190&gt;0,IF(AND(INDIRECT(ADDRESS($L190,44))=0,INDIRECT(ADDRESS($L190,38))&lt;&gt;"UL"),INDIRECT(ADDRESS($L190,COLUMN())),0),0),IF($M190&gt;0,IF(AND(INDIRECT(ADDRESS($M190,44))=0,INDIRECT(ADDRESS($M190,38))&lt;&gt;"UL"),INDIRECT(ADDRESS($M190,COLUMN())),0),0))</f>
        <v>0.27777777777777773</v>
      </c>
      <c r="CE190" s="57" cm="1">
        <f t="array" aca="1" ref="CE190" ca="1">SUM(IF($C190&gt;0,IF(AND(INDIRECT(ADDRESS($C190,44))=0,INDIRECT(ADDRESS($C190,38))&lt;&gt;"UL"),INDIRECT(ADDRESS($C190,COLUMN())),0),0),IF($D190&gt;0,IF(AND(INDIRECT(ADDRESS($D190,44))=0,INDIRECT(ADDRESS($D190,38))&lt;&gt;"UL"),INDIRECT(ADDRESS($D190,COLUMN())),0),0),IF($E190&gt;0,IF(AND(INDIRECT(ADDRESS($E190,44))=0,INDIRECT(ADDRESS($E190,38))&lt;&gt;"UL"),INDIRECT(ADDRESS($E190,COLUMN())),0),0),IF($F190&gt;0,IF(AND(INDIRECT(ADDRESS($F190,44))=0,INDIRECT(ADDRESS($F190,38))&lt;&gt;"UL"),INDIRECT(ADDRESS($F190,COLUMN())),0),0),IF($G190&gt;0,IF(AND(INDIRECT(ADDRESS($G190,44))=0,INDIRECT(ADDRESS($G190,38))&lt;&gt;"UL"),INDIRECT(ADDRESS($G190,COLUMN())),0),0),IF($H190&gt;0,IF(AND(INDIRECT(ADDRESS($H190,44))=0,INDIRECT(ADDRESS($H190,38))&lt;&gt;"UL"),INDIRECT(ADDRESS($H190,COLUMN())),0),0),IF($I190&gt;0,IF(AND(INDIRECT(ADDRESS($I190,44))=0,INDIRECT(ADDRESS($I190,38))&lt;&gt;"UL"),INDIRECT(ADDRESS($I190,COLUMN())),0),0),IF($J190&gt;0,IF(AND(INDIRECT(ADDRESS($J190,44))=0,INDIRECT(ADDRESS($J190,38))&lt;&gt;"UL"),INDIRECT(ADDRESS($J190,COLUMN())),0),0),IF($K190&gt;0,IF(AND(INDIRECT(ADDRESS($K190,44))=0,INDIRECT(ADDRESS($K190,38))&lt;&gt;"UL"),INDIRECT(ADDRESS($K190,COLUMN())),0),0),IF($L190&gt;0,IF(AND(INDIRECT(ADDRESS($L190,44))=0,INDIRECT(ADDRESS($L190,38))&lt;&gt;"UL"),INDIRECT(ADDRESS($L190,COLUMN())),0),0),IF($M190&gt;0,IF(AND(INDIRECT(ADDRESS($M190,44))=0,INDIRECT(ADDRESS($M190,38))&lt;&gt;"UL"),INDIRECT(ADDRESS($M190,COLUMN())),0),0))</f>
        <v>0</v>
      </c>
      <c r="CF190" s="57">
        <f t="shared" ca="1" si="139"/>
        <v>0</v>
      </c>
      <c r="CG190" s="57">
        <f t="shared" ca="1" si="140"/>
        <v>1.3947887684853379</v>
      </c>
      <c r="CH190" s="57">
        <f t="shared" ca="1" si="133"/>
        <v>4.8096164430528894E-2</v>
      </c>
      <c r="CI190" s="19">
        <f t="shared" ca="1" si="134"/>
        <v>14.892881948106321</v>
      </c>
      <c r="CJ190" s="19"/>
      <c r="CK190" s="57" cm="1">
        <f t="array" aca="1" ref="CK190" ca="1">IF(AU190="S", SUM(IF($C190&gt;0,IF(INDIRECT(ADDRESS($C190,43))&lt;&gt;1,INDIRECT(ADDRESS($C190,48)),0),0), IF($D190&gt;0,IF(INDIRECT(ADDRESS($D190,43))&lt;&gt;1,INDIRECT(ADDRESS($D190,48)),0),0), IF($E190&gt;0,IF(INDIRECT(ADDRESS($E190,43))&lt;&gt;1,INDIRECT(ADDRESS($E190,48)),0),0), IF($F190&gt;0,IF(INDIRECT(ADDRESS($F190,43))&lt;&gt;1,INDIRECT(ADDRESS($F190,48)),0),0), IF($G190&gt;0,IF(INDIRECT(ADDRESS($G190,43))&lt;&gt;1,INDIRECT(ADDRESS($G190,48)),0),0), IF($H190&gt;0,IF(INDIRECT(ADDRESS($H190,43))&lt;&gt;1,INDIRECT(ADDRESS($H190,48)),0),0), IF($I190&gt;0,IF(INDIRECT(ADDRESS($I190,43))&lt;&gt;1,INDIRECT(ADDRESS($I190,48)),0),0), IF($J190&gt;0,IF(INDIRECT(ADDRESS($J190,43))&lt;&gt;1,INDIRECT(ADDRESS($J190,48)),0),0), IF($K190&gt;0,IF(INDIRECT(ADDRESS($K190,43))&lt;&gt;1,INDIRECT(ADDRESS($K190,48)),0),0), IF($L190&gt;0,IF(INDIRECT(ADDRESS($L190,43))&lt;&gt;1,INDIRECT(ADDRESS($L190,48)),0),0), IF($M190&gt;0,IF(INDIRECT(ADDRESS($M190,43))&lt;&gt;1,INDIRECT(ADDRESS($M190,48)),0),0)), IF(AU190="L",SUM(IF($C190&gt;0,IF(INDIRECT(ADDRESS($C190,43))&lt;&gt;1,INDIRECT(ADDRESS($C190,50)),0),0), IF($D190&gt;0,IF(INDIRECT(ADDRESS($D190,43))&lt;&gt;1,INDIRECT(ADDRESS($D190,50)),0),0), IF($E190&gt;0,IF(INDIRECT(ADDRESS($E190,43))&lt;&gt;1,INDIRECT(ADDRESS($E190,50)),0),0), IF($F190&gt;0,IF(INDIRECT(ADDRESS($F190,43))&lt;&gt;1,INDIRECT(ADDRESS($F190,50)),0),0), IF($G190&gt;0,IF(INDIRECT(ADDRESS($G190,43))&lt;&gt;1,INDIRECT(ADDRESS($G190,50)),0),0), IF($G190&gt;0,IF(INDIRECT(ADDRESS($G190,43))&lt;&gt;1,INDIRECT(ADDRESS($G190,50)),0),0), IF($H190&gt;0,IF(INDIRECT(ADDRESS($H190,43))&lt;&gt;1,INDIRECT(ADDRESS($H190,50)),0),0), IF($I190&gt;0,IF(INDIRECT(ADDRESS($I190,43))&lt;&gt;1,INDIRECT(ADDRESS($I190,50)),0),0), IF($J190&gt;0,IF(INDIRECT(ADDRESS($J190,43))&lt;&gt;1,INDIRECT(ADDRESS($J190,50)),0),0), IF($K190&gt;0,IF(INDIRECT(ADDRESS($K190,43))&lt;&gt;1,INDIRECT(ADDRESS($K190,50)),0),0), IF($L190&gt;0,IF(INDIRECT(ADDRESS($L190,43))&lt;&gt;1,INDIRECT(ADDRESS($L190,50)),0),0), IF($M190&gt;0,IF(INDIRECT(ADDRESS($M190,43))&lt;&gt;1,INDIRECT(ADDRESS($M190,50)),0),0)), SUM(IF($C190&gt;0,IF(INDIRECT(ADDRESS($C190,43))&lt;&gt;1,INDIRECT(ADDRESS($C190,49)),0),0), IF($D190&gt;0,IF(INDIRECT(ADDRESS($D190,43))&lt;&gt;1,INDIRECT(ADDRESS($D190,49)),0),0), IF($E190&gt;0,IF(INDIRECT(ADDRESS($E190,43))&lt;&gt;1,INDIRECT(ADDRESS($E190,49)),0),0), IF($F190&gt;0,IF(INDIRECT(ADDRESS($F190,43))&lt;&gt;1,INDIRECT(ADDRESS($F190,49)),0),0), IF($G190&gt;0,IF(INDIRECT(ADDRESS($G190,43))&lt;&gt;1,INDIRECT(ADDRESS($G190,49)),0),0), IF($G190&gt;0,IF(INDIRECT(ADDRESS($G190,43))&lt;&gt;1,INDIRECT(ADDRESS($G190,49)),0),0), IF($H190&gt;0,IF(INDIRECT(ADDRESS($H190,43))&lt;&gt;1,INDIRECT(ADDRESS($H190,49)),0),0), IF($I190&gt;0,IF(INDIRECT(ADDRESS($I190,43))&lt;&gt;1,INDIRECT(ADDRESS($I190,49)),0),0), IF($J190&gt;0,IF(INDIRECT(ADDRESS($J190,43))&lt;&gt;1,INDIRECT(ADDRESS($J190,49)),0),0), IF($K190&gt;0,IF(INDIRECT(ADDRESS($K190,43))&lt;&gt;1,INDIRECT(ADDRESS($K190,49)),0),0), IF($L190&gt;0,IF(INDIRECT(ADDRESS($L190,43))&lt;&gt;1,INDIRECT(ADDRESS($L190,49)),0),0), IF($M190&gt;0,IF(INDIRECT(ADDRESS($M190,43))&lt;&gt;1,INDIRECT(ADDRESS($M190,49)),0),0))))</f>
        <v>0.66666666666666663</v>
      </c>
      <c r="CL190" s="57" cm="1">
        <f t="array" aca="1" ref="CL190" ca="1">SUM(IF($C190&gt;0,IF(INDIRECT(ADDRESS($C190,44))=1,INDIRECT(ADDRESS($C190,90)),0),0), IF($D190&gt;0,IF(INDIRECT(ADDRESS($D190,44))=1,INDIRECT(ADDRESS($D190,90)),0),0), IF($E190&gt;0,IF(INDIRECT(ADDRESS($E190,44))=1,INDIRECT(ADDRESS($E190,90)),0),0), IF($F190&gt;0,IF(INDIRECT(ADDRESS($F190,44))=1,INDIRECT(ADDRESS($F190,90)),0),0), IF($G190&gt;0,IF(INDIRECT(ADDRESS($G190,44))=1,INDIRECT(ADDRESS($G190,90)),0),0), IF($H190&gt;0,IF(INDIRECT(ADDRESS($H190,44))=1,INDIRECT(ADDRESS($H190,90)),0),0), IF($I190&gt;0,IF(INDIRECT(ADDRESS($I190,44))=1,INDIRECT(ADDRESS($I190,90)),0),0), IF($J190&gt;0,IF(INDIRECT(ADDRESS($J190,44))=1,INDIRECT(ADDRESS($J190,90)),0),0), IF($K190&gt;0,IF(INDIRECT(ADDRESS($K190,44))=1,INDIRECT(ADDRESS($K190,90)),0),0), IF($L190&gt;0,IF(INDIRECT(ADDRESS($L190,44))=1,INDIRECT(ADDRESS($L190,90)),0),0), IF($M190&gt;0,IF(INDIRECT(ADDRESS($M190,44))=1,INDIRECT(ADDRESS($M190,90)),0),0))</f>
        <v>0</v>
      </c>
      <c r="CM190" s="56">
        <f t="shared" ca="1" si="135"/>
        <v>0.70959701137877873</v>
      </c>
      <c r="CN190" s="59"/>
    </row>
    <row r="191" spans="1:92" x14ac:dyDescent="0.25">
      <c r="A191" s="52" t="s">
        <v>260</v>
      </c>
      <c r="B191" s="67">
        <v>104</v>
      </c>
      <c r="C191" s="67">
        <v>127</v>
      </c>
      <c r="D191" s="67"/>
      <c r="E191" s="67"/>
      <c r="F191" s="67"/>
      <c r="G191" s="67">
        <v>136</v>
      </c>
      <c r="H191" s="67"/>
      <c r="I191" s="67"/>
      <c r="J191" s="67"/>
      <c r="K191" s="67"/>
      <c r="L191" s="67"/>
      <c r="M191" s="67"/>
      <c r="N191" s="67">
        <f t="shared" ca="1" si="141"/>
        <v>18</v>
      </c>
      <c r="O191" s="67" t="str" cm="1">
        <f t="array" aca="1" ref="O191" ca="1">INDIRECT(ADDRESS($B191,COLUMN()))</f>
        <v>Fighter</v>
      </c>
      <c r="P191" s="67" cm="1">
        <f t="array" aca="1" ref="P191" ca="1">INDIRECT(ADDRESS($B191,COLUMN()))</f>
        <v>3</v>
      </c>
      <c r="Q191" s="67" cm="1">
        <f t="array" aca="1" ref="Q191" ca="1">INDIRECT(ADDRESS($B191,COLUMN()))</f>
        <v>3</v>
      </c>
      <c r="R191" s="67" t="str" cm="1">
        <f t="array" aca="1" ref="R191" ca="1">INDIRECT(ADDRESS($B191,COLUMN()))</f>
        <v>-</v>
      </c>
      <c r="S191" s="67" cm="1">
        <f t="array" aca="1" ref="S191" ca="1">INDIRECT(ADDRESS($B191,COLUMN()))</f>
        <v>1</v>
      </c>
      <c r="T191" s="67" t="str" cm="1">
        <f t="array" aca="1" ref="T191" ca="1">INDIRECT(ADDRESS($B191,COLUMN()))</f>
        <v>1-4</v>
      </c>
      <c r="U191" s="67" cm="1">
        <f t="array" aca="1" ref="U191" ca="1">INDIRECT(ADDRESS($B191,COLUMN()))</f>
        <v>4</v>
      </c>
      <c r="V191" s="67" cm="1">
        <f t="array" aca="1" ref="V191" ca="1">INDIRECT(ADDRESS($B191,COLUMN()))</f>
        <v>0</v>
      </c>
      <c r="W191" s="67" cm="1">
        <f t="array" aca="1" ref="W191" ca="1">INDIRECT(ADDRESS($B191,COLUMN()))</f>
        <v>4</v>
      </c>
      <c r="X191" s="67" cm="1">
        <f t="array" aca="1" ref="X191" ca="1">INDIRECT(ADDRESS($B191,COLUMN()))</f>
        <v>5</v>
      </c>
      <c r="Y191" s="67" cm="1">
        <f t="array" aca="1" ref="Y191" ca="1">INDIRECT(ADDRESS($B191,COLUMN()))</f>
        <v>0</v>
      </c>
      <c r="Z191" s="67" cm="1">
        <f t="array" aca="1" ref="Z191" ca="1">INDIRECT(ADDRESS($B191,COLUMN()))</f>
        <v>4</v>
      </c>
      <c r="AA191" s="67" cm="1">
        <f t="array" aca="1" ref="AA191" ca="1">INDIRECT(ADDRESS($B191,COLUMN()))</f>
        <v>0</v>
      </c>
      <c r="AB191" s="56">
        <f t="shared" ca="1" si="121"/>
        <v>0.65071741503152469</v>
      </c>
      <c r="AC191" s="56">
        <f t="shared" ca="1" si="122"/>
        <v>1.0486690210290286</v>
      </c>
      <c r="AD191" s="56">
        <f t="shared" ca="1" si="123"/>
        <v>2.7356583157279006</v>
      </c>
      <c r="AF191" s="52"/>
      <c r="AG191" s="52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2"/>
      <c r="AU191" s="54" t="s">
        <v>117</v>
      </c>
      <c r="AV191" s="57" cm="1">
        <f t="array" aca="1" ref="AV191" ca="1">SUM(IF($C191&gt;0,IF(AND(INDIRECT(ADDRESS($C191,44))=0,INDIRECT(ADDRESS($C191,38))="UL",ISERROR(SEARCH("Rear",INDIRECT(ADDRESS($C191,33)))),ISERROR(SEARCH("Side",INDIRECT(ADDRESS($C191,33))))),INDIRECT(ADDRESS($C191,COLUMN())),0),0),IF($D191&gt;0,IF(AND(INDIRECT(ADDRESS($D191,44))=0,INDIRECT(ADDRESS($D191,38))="UL",ISERROR(SEARCH("Rear",INDIRECT(ADDRESS($D191,33)))),ISERROR(SEARCH("Side",INDIRECT(ADDRESS($D191,33))))),INDIRECT(ADDRESS($D191,COLUMN())),0),0),IF($E191&gt;0,IF(AND(INDIRECT(ADDRESS($E191,44))=0,INDIRECT(ADDRESS($E191,38))="UL",ISERROR(SEARCH("Rear",INDIRECT(ADDRESS($E191,33)))),ISERROR(SEARCH("Side",INDIRECT(ADDRESS($E191,33))))),INDIRECT(ADDRESS($E191,COLUMN())),0),0),IF($F191&gt;0,IF(AND(INDIRECT(ADDRESS($F191,44))=0,INDIRECT(ADDRESS($F191,38))="UL",ISERROR(SEARCH("Rear",INDIRECT(ADDRESS($F191,33)))),ISERROR(SEARCH("Side",INDIRECT(ADDRESS($F191,33))))),INDIRECT(ADDRESS($F191,COLUMN())),0),0),IF($G191&gt;0,IF(AND(INDIRECT(ADDRESS($G191,44))=0,INDIRECT(ADDRESS($G191,38))="UL",ISERROR(SEARCH("Rear",INDIRECT(ADDRESS($G191,33)))),ISERROR(SEARCH("Side",INDIRECT(ADDRESS($G191,33))))),INDIRECT(ADDRESS($G191,COLUMN())),0),0),IF($H191&gt;0,IF(AND(INDIRECT(ADDRESS($H191,44))=0,INDIRECT(ADDRESS($H191,38))="UL",ISERROR(SEARCH("Rear",INDIRECT(ADDRESS($H191,33)))),ISERROR(SEARCH("Side",INDIRECT(ADDRESS($H191,33))))),INDIRECT(ADDRESS($H191,COLUMN())),0),0),IF($I191&gt;0,IF(AND(INDIRECT(ADDRESS($I191,44))=0,INDIRECT(ADDRESS($I191,38))="UL",ISERROR(SEARCH("Rear",INDIRECT(ADDRESS($I191,33)))),ISERROR(SEARCH("Side",INDIRECT(ADDRESS($I191,33))))),INDIRECT(ADDRESS($I191,COLUMN())),0),0),IF($J191&gt;0,IF(AND(INDIRECT(ADDRESS($J191,44))=0,INDIRECT(ADDRESS($J191,38))="UL",ISERROR(SEARCH("Rear",INDIRECT(ADDRESS($J191,33)))),ISERROR(SEARCH("Side",INDIRECT(ADDRESS($J191,33))))),INDIRECT(ADDRESS($J191,COLUMN())),0),0),IF($K191&gt;0,IF(AND(INDIRECT(ADDRESS($K191,44))=0,INDIRECT(ADDRESS($K191,38))="UL",ISERROR(SEARCH("Rear",INDIRECT(ADDRESS($K191,33)))),ISERROR(SEARCH("Side",INDIRECT(ADDRESS($K191,33))))),INDIRECT(ADDRESS($K191,COLUMN())),0),0),IF($L191&gt;0,IF(AND(INDIRECT(ADDRESS($L191,44))=0,INDIRECT(ADDRESS($L191,38))="UL",ISERROR(SEARCH("Rear",INDIRECT(ADDRESS($L191,33)))),ISERROR(SEARCH("Side",INDIRECT(ADDRESS($L191,33))))),INDIRECT(ADDRESS($L191,COLUMN())),0),0),IF($M191&gt;0,IF(AND(INDIRECT(ADDRESS($M191,44))=0,INDIRECT(ADDRESS($M191,38))="UL",ISERROR(SEARCH("Rear",INDIRECT(ADDRESS($M191,33)))),ISERROR(SEARCH("Side",INDIRECT(ADDRESS($M191,33))))),INDIRECT(ADDRESS($M191,COLUMN())),0),0))</f>
        <v>0</v>
      </c>
      <c r="AW191" s="57" cm="1">
        <f t="array" aca="1" ref="AW191" ca="1">SUM(IF($C191&gt;0,IF(AND(INDIRECT(ADDRESS($C191,44))=0,INDIRECT(ADDRESS($C191,38))="UL",ISERROR(SEARCH("Rear",INDIRECT(ADDRESS($C191,33)))),ISERROR(SEARCH("Side",INDIRECT(ADDRESS($C191,33))))),INDIRECT(ADDRESS($C191,COLUMN())),0),0),IF($D191&gt;0,IF(AND(INDIRECT(ADDRESS($D191,44))=0,INDIRECT(ADDRESS($D191,38))="UL",ISERROR(SEARCH("Rear",INDIRECT(ADDRESS($D191,33)))),ISERROR(SEARCH("Side",INDIRECT(ADDRESS($D191,33))))),INDIRECT(ADDRESS($D191,COLUMN())),0),0),IF($E191&gt;0,IF(AND(INDIRECT(ADDRESS($E191,44))=0,INDIRECT(ADDRESS($E191,38))="UL",ISERROR(SEARCH("Rear",INDIRECT(ADDRESS($E191,33)))),ISERROR(SEARCH("Side",INDIRECT(ADDRESS($E191,33))))),INDIRECT(ADDRESS($E191,COLUMN())),0),0),IF($F191&gt;0,IF(AND(INDIRECT(ADDRESS($F191,44))=0,INDIRECT(ADDRESS($F191,38))="UL",ISERROR(SEARCH("Rear",INDIRECT(ADDRESS($F191,33)))),ISERROR(SEARCH("Side",INDIRECT(ADDRESS($F191,33))))),INDIRECT(ADDRESS($F191,COLUMN())),0),0),IF($G191&gt;0,IF(AND(INDIRECT(ADDRESS($G191,44))=0,INDIRECT(ADDRESS($G191,38))="UL",ISERROR(SEARCH("Rear",INDIRECT(ADDRESS($G191,33)))),ISERROR(SEARCH("Side",INDIRECT(ADDRESS($G191,33))))),INDIRECT(ADDRESS($G191,COLUMN())),0),0),IF($H191&gt;0,IF(AND(INDIRECT(ADDRESS($H191,44))=0,INDIRECT(ADDRESS($H191,38))="UL",ISERROR(SEARCH("Rear",INDIRECT(ADDRESS($H191,33)))),ISERROR(SEARCH("Side",INDIRECT(ADDRESS($H191,33))))),INDIRECT(ADDRESS($H191,COLUMN())),0),0),IF($I191&gt;0,IF(AND(INDIRECT(ADDRESS($I191,44))=0,INDIRECT(ADDRESS($I191,38))="UL",ISERROR(SEARCH("Rear",INDIRECT(ADDRESS($I191,33)))),ISERROR(SEARCH("Side",INDIRECT(ADDRESS($I191,33))))),INDIRECT(ADDRESS($I191,COLUMN())),0),0),IF($J191&gt;0,IF(AND(INDIRECT(ADDRESS($J191,44))=0,INDIRECT(ADDRESS($J191,38))="UL",ISERROR(SEARCH("Rear",INDIRECT(ADDRESS($J191,33)))),ISERROR(SEARCH("Side",INDIRECT(ADDRESS($J191,33))))),INDIRECT(ADDRESS($J191,COLUMN())),0),0),IF($K191&gt;0,IF(AND(INDIRECT(ADDRESS($K191,44))=0,INDIRECT(ADDRESS($K191,38))="UL",ISERROR(SEARCH("Rear",INDIRECT(ADDRESS($K191,33)))),ISERROR(SEARCH("Side",INDIRECT(ADDRESS($K191,33))))),INDIRECT(ADDRESS($K191,COLUMN())),0),0),IF($L191&gt;0,IF(AND(INDIRECT(ADDRESS($L191,44))=0,INDIRECT(ADDRESS($L191,38))="UL",ISERROR(SEARCH("Rear",INDIRECT(ADDRESS($L191,33)))),ISERROR(SEARCH("Side",INDIRECT(ADDRESS($L191,33))))),INDIRECT(ADDRESS($L191,COLUMN())),0),0),IF($M191&gt;0,IF(AND(INDIRECT(ADDRESS($M191,44))=0,INDIRECT(ADDRESS($M191,38))="UL",ISERROR(SEARCH("Rear",INDIRECT(ADDRESS($M191,33)))),ISERROR(SEARCH("Side",INDIRECT(ADDRESS($M191,33))))),INDIRECT(ADDRESS($M191,COLUMN())),0),0))</f>
        <v>0.33333333333333331</v>
      </c>
      <c r="AX191" s="57" cm="1">
        <f t="array" aca="1" ref="AX191" ca="1">SUM(IF($C191&gt;0,IF(AND(INDIRECT(ADDRESS($C191,44))=0,INDIRECT(ADDRESS($C191,38))="UL",ISERROR(SEARCH("Rear",INDIRECT(ADDRESS($C191,33)))),ISERROR(SEARCH("Side",INDIRECT(ADDRESS($C191,33))))),INDIRECT(ADDRESS($C191,COLUMN())),0),0),IF($D191&gt;0,IF(AND(INDIRECT(ADDRESS($D191,44))=0,INDIRECT(ADDRESS($D191,38))="UL",ISERROR(SEARCH("Rear",INDIRECT(ADDRESS($D191,33)))),ISERROR(SEARCH("Side",INDIRECT(ADDRESS($D191,33))))),INDIRECT(ADDRESS($D191,COLUMN())),0),0),IF($E191&gt;0,IF(AND(INDIRECT(ADDRESS($E191,44))=0,INDIRECT(ADDRESS($E191,38))="UL",ISERROR(SEARCH("Rear",INDIRECT(ADDRESS($E191,33)))),ISERROR(SEARCH("Side",INDIRECT(ADDRESS($E191,33))))),INDIRECT(ADDRESS($E191,COLUMN())),0),0),IF($F191&gt;0,IF(AND(INDIRECT(ADDRESS($F191,44))=0,INDIRECT(ADDRESS($F191,38))="UL",ISERROR(SEARCH("Rear",INDIRECT(ADDRESS($F191,33)))),ISERROR(SEARCH("Side",INDIRECT(ADDRESS($F191,33))))),INDIRECT(ADDRESS($F191,COLUMN())),0),0),IF($G191&gt;0,IF(AND(INDIRECT(ADDRESS($G191,44))=0,INDIRECT(ADDRESS($G191,38))="UL",ISERROR(SEARCH("Rear",INDIRECT(ADDRESS($G191,33)))),ISERROR(SEARCH("Side",INDIRECT(ADDRESS($G191,33))))),INDIRECT(ADDRESS($G191,COLUMN())),0),0),IF($H191&gt;0,IF(AND(INDIRECT(ADDRESS($H191,44))=0,INDIRECT(ADDRESS($H191,38))="UL",ISERROR(SEARCH("Rear",INDIRECT(ADDRESS($H191,33)))),ISERROR(SEARCH("Side",INDIRECT(ADDRESS($H191,33))))),INDIRECT(ADDRESS($H191,COLUMN())),0),0),IF($I191&gt;0,IF(AND(INDIRECT(ADDRESS($I191,44))=0,INDIRECT(ADDRESS($I191,38))="UL",ISERROR(SEARCH("Rear",INDIRECT(ADDRESS($I191,33)))),ISERROR(SEARCH("Side",INDIRECT(ADDRESS($I191,33))))),INDIRECT(ADDRESS($I191,COLUMN())),0),0),IF($J191&gt;0,IF(AND(INDIRECT(ADDRESS($J191,44))=0,INDIRECT(ADDRESS($J191,38))="UL",ISERROR(SEARCH("Rear",INDIRECT(ADDRESS($J191,33)))),ISERROR(SEARCH("Side",INDIRECT(ADDRESS($J191,33))))),INDIRECT(ADDRESS($J191,COLUMN())),0),0),IF($K191&gt;0,IF(AND(INDIRECT(ADDRESS($K191,44))=0,INDIRECT(ADDRESS($K191,38))="UL",ISERROR(SEARCH("Rear",INDIRECT(ADDRESS($K191,33)))),ISERROR(SEARCH("Side",INDIRECT(ADDRESS($K191,33))))),INDIRECT(ADDRESS($K191,COLUMN())),0),0),IF($L191&gt;0,IF(AND(INDIRECT(ADDRESS($L191,44))=0,INDIRECT(ADDRESS($L191,38))="UL",ISERROR(SEARCH("Rear",INDIRECT(ADDRESS($L191,33)))),ISERROR(SEARCH("Side",INDIRECT(ADDRESS($L191,33))))),INDIRECT(ADDRESS($L191,COLUMN())),0),0),IF($M191&gt;0,IF(AND(INDIRECT(ADDRESS($M191,44))=0,INDIRECT(ADDRESS($M191,38))="UL",ISERROR(SEARCH("Rear",INDIRECT(ADDRESS($M191,33)))),ISERROR(SEARCH("Side",INDIRECT(ADDRESS($M191,33))))),INDIRECT(ADDRESS($M191,COLUMN())),0),0))</f>
        <v>0.33333333333333331</v>
      </c>
      <c r="AY191" s="58">
        <f t="shared" ca="1" si="124"/>
        <v>0.33333333333333331</v>
      </c>
      <c r="AZ191" s="58">
        <f t="shared" ca="1" si="125"/>
        <v>0.22222222222222221</v>
      </c>
      <c r="BA191" s="58" cm="1">
        <f t="array" aca="1" ref="BA191" ca="1">SUM(IF($C191&gt;0,IF(AND(INDIRECT(ADDRESS($C191,44))=0,INDIRECT(ADDRESS($C191,38))="UL"),INDIRECT(ADDRESS($C191,COLUMN())),0),0),IF($D191&gt;0,IF(AND(INDIRECT(ADDRESS($D191,44))=0,INDIRECT(ADDRESS($D191,38))="UL"),INDIRECT(ADDRESS($D191,COLUMN())),0),0),IF($E191&gt;0,IF(AND(INDIRECT(ADDRESS($E191,44))=0,INDIRECT(ADDRESS($E191,38))="UL"),INDIRECT(ADDRESS($E191,COLUMN())),0),0),IF($F191&gt;0,IF(AND(INDIRECT(ADDRESS($F191,44))=0,INDIRECT(ADDRESS($F191,38))="UL"),INDIRECT(ADDRESS($F191,COLUMN())),0),0),IF($G191&gt;0,IF(AND(INDIRECT(ADDRESS($G191,44))=0,INDIRECT(ADDRESS($G191,38))="UL"),INDIRECT(ADDRESS($G191,COLUMN())),0),0),IF($H191&gt;0,IF(AND(INDIRECT(ADDRESS($H191,44))=0,INDIRECT(ADDRESS($H191,38))="UL"),INDIRECT(ADDRESS($H191,COLUMN())),0),0),IF($I191&gt;0,IF(AND(INDIRECT(ADDRESS($I191,44))=0,INDIRECT(ADDRESS($I191,38))="UL"),INDIRECT(ADDRESS($I191,COLUMN())),0),0),IF($J191&gt;0,IF(AND(INDIRECT(ADDRESS($J191,44))=0,INDIRECT(ADDRESS($J191,38))="UL"),INDIRECT(ADDRESS($J191,COLUMN())),0),0),IF($K191&gt;0,IF(AND(INDIRECT(ADDRESS($K191,44))=0,INDIRECT(ADDRESS($K191,38))="UL"),INDIRECT(ADDRESS($K191,COLUMN())),0),0),IF($L191&gt;0,IF(AND(INDIRECT(ADDRESS($L191,44))=0,INDIRECT(ADDRESS($L191,38))="UL"),INDIRECT(ADDRESS($L191,COLUMN())),0),0),IF($M191&gt;0,IF(AND(INDIRECT(ADDRESS($M191,44))=0,INDIRECT(ADDRESS($M191,38))="UL"),INDIRECT(ADDRESS($M191,COLUMN())),0),0))</f>
        <v>0.13333333333333333</v>
      </c>
      <c r="BB191" s="58" cm="1">
        <f t="array" aca="1" ref="BB191" ca="1">SUM(IF($C191&gt;0,IF(AND(INDIRECT(ADDRESS($C191,44))=0,INDIRECT(ADDRESS($C191,38))="UL"),INDIRECT(ADDRESS($C191,COLUMN())),0),0),IF($D191&gt;0,IF(AND(INDIRECT(ADDRESS($D191,44))=0,INDIRECT(ADDRESS($D191,38))="UL"),INDIRECT(ADDRESS($D191,COLUMN())),0),0),IF($E191&gt;0,IF(AND(INDIRECT(ADDRESS($E191,44))=0,INDIRECT(ADDRESS($E191,38))="UL"),INDIRECT(ADDRESS($E191,COLUMN())),0),0),IF($F191&gt;0,IF(AND(INDIRECT(ADDRESS($F191,44))=0,INDIRECT(ADDRESS($F191,38))="UL"),INDIRECT(ADDRESS($F191,COLUMN())),0),0),IF($G191&gt;0,IF(AND(INDIRECT(ADDRESS($G191,44))=0,INDIRECT(ADDRESS($G191,38))="UL"),INDIRECT(ADDRESS($G191,COLUMN())),0),0),IF($H191&gt;0,IF(AND(INDIRECT(ADDRESS($H191,44))=0,INDIRECT(ADDRESS($H191,38))="UL"),INDIRECT(ADDRESS($H191,COLUMN())),0),0),IF($I191&gt;0,IF(AND(INDIRECT(ADDRESS($I191,44))=0,INDIRECT(ADDRESS($I191,38))="UL"),INDIRECT(ADDRESS($I191,COLUMN())),0),0),IF($J191&gt;0,IF(AND(INDIRECT(ADDRESS($J191,44))=0,INDIRECT(ADDRESS($J191,38))="UL"),INDIRECT(ADDRESS($J191,COLUMN())),0),0),IF($K191&gt;0,IF(AND(INDIRECT(ADDRESS($K191,44))=0,INDIRECT(ADDRESS($K191,38))="UL"),INDIRECT(ADDRESS($K191,COLUMN())),0),0),IF($L191&gt;0,IF(AND(INDIRECT(ADDRESS($L191,44))=0,INDIRECT(ADDRESS($L191,38))="UL"),INDIRECT(ADDRESS($L191,COLUMN())),0),0),IF($M191&gt;0,IF(AND(INDIRECT(ADDRESS($M191,44))=0,INDIRECT(ADDRESS($M191,38))="UL"),INDIRECT(ADDRESS($M191,COLUMN())),0),0))</f>
        <v>4.4444444444444439E-2</v>
      </c>
      <c r="BC191" s="58" cm="1">
        <f t="array" aca="1" ref="BC191" ca="1">SUM(IF($C191&gt;0,IF(AND(INDIRECT(ADDRESS($C191,44))=0,INDIRECT(ADDRESS($C191,38))="UL"),INDIRECT(ADDRESS($C191,COLUMN())),0),0),IF($D191&gt;0,IF(AND(INDIRECT(ADDRESS($D191,44))=0,INDIRECT(ADDRESS($D191,38))="UL"),INDIRECT(ADDRESS($D191,COLUMN())),0),0),IF($E191&gt;0,IF(AND(INDIRECT(ADDRESS($E191,44))=0,INDIRECT(ADDRESS($E191,38))="UL"),INDIRECT(ADDRESS($E191,COLUMN())),0),0),IF($F191&gt;0,IF(AND(INDIRECT(ADDRESS($F191,44))=0,INDIRECT(ADDRESS($F191,38))="UL"),INDIRECT(ADDRESS($F191,COLUMN())),0),0),IF($G191&gt;0,IF(AND(INDIRECT(ADDRESS($G191,44))=0,INDIRECT(ADDRESS($G191,38))="UL"),INDIRECT(ADDRESS($G191,COLUMN())),0),0),IF($H191&gt;0,IF(AND(INDIRECT(ADDRESS($H191,44))=0,INDIRECT(ADDRESS($H191,38))="UL"),INDIRECT(ADDRESS($H191,COLUMN())),0),0),IF($I191&gt;0,IF(AND(INDIRECT(ADDRESS($I191,44))=0,INDIRECT(ADDRESS($I191,38))="UL"),INDIRECT(ADDRESS($I191,COLUMN())),0),0),IF($J191&gt;0,IF(AND(INDIRECT(ADDRESS($J191,44))=0,INDIRECT(ADDRESS($J191,38))="UL"),INDIRECT(ADDRESS($J191,COLUMN())),0),0),IF($K191&gt;0,IF(AND(INDIRECT(ADDRESS($K191,44))=0,INDIRECT(ADDRESS($K191,38))="UL"),INDIRECT(ADDRESS($K191,COLUMN())),0),0),IF($L191&gt;0,IF(AND(INDIRECT(ADDRESS($L191,44))=0,INDIRECT(ADDRESS($L191,38))="UL"),INDIRECT(ADDRESS($L191,COLUMN())),0),0),IF($M191&gt;0,IF(AND(INDIRECT(ADDRESS($M191,44))=0,INDIRECT(ADDRESS($M191,38))="UL"),INDIRECT(ADDRESS($M191,COLUMN())),0),0))</f>
        <v>8.8888888888888878E-2</v>
      </c>
      <c r="BD191" s="58" cm="1">
        <f t="array" aca="1" ref="BD191" ca="1">SUM(IF($C191&gt;0,IF(AND(INDIRECT(ADDRESS($C191,44))=0,INDIRECT(ADDRESS($C191,38))="UL"),INDIRECT(ADDRESS($C191,COLUMN())),0),0),IF($D191&gt;0,IF(AND(INDIRECT(ADDRESS($D191,44))=0,INDIRECT(ADDRESS($D191,38))="UL"),INDIRECT(ADDRESS($D191,COLUMN())),0),0),IF($E191&gt;0,IF(AND(INDIRECT(ADDRESS($E191,44))=0,INDIRECT(ADDRESS($E191,38))="UL"),INDIRECT(ADDRESS($E191,COLUMN())),0),0),IF($F191&gt;0,IF(AND(INDIRECT(ADDRESS($F191,44))=0,INDIRECT(ADDRESS($F191,38))="UL"),INDIRECT(ADDRESS($F191,COLUMN())),0),0),IF($G191&gt;0,IF(AND(INDIRECT(ADDRESS($G191,44))=0,INDIRECT(ADDRESS($G191,38))="UL"),INDIRECT(ADDRESS($G191,COLUMN())),0),0),IF($H191&gt;0,IF(AND(INDIRECT(ADDRESS($H191,44))=0,INDIRECT(ADDRESS($H191,38))="UL"),INDIRECT(ADDRESS($H191,COLUMN())),0),0),IF($I191&gt;0,IF(AND(INDIRECT(ADDRESS($I191,44))=0,INDIRECT(ADDRESS($I191,38))="UL"),INDIRECT(ADDRESS($I191,COLUMN())),0),0),IF($J191&gt;0,IF(AND(INDIRECT(ADDRESS($J191,44))=0,INDIRECT(ADDRESS($J191,38))="UL"),INDIRECT(ADDRESS($J191,COLUMN())),0),0),IF($K191&gt;0,IF(AND(INDIRECT(ADDRESS($K191,44))=0,INDIRECT(ADDRESS($K191,38))="UL"),INDIRECT(ADDRESS($K191,COLUMN())),0),0),IF($L191&gt;0,IF(AND(INDIRECT(ADDRESS($L191,44))=0,INDIRECT(ADDRESS($L191,38))="UL"),INDIRECT(ADDRESS($L191,COLUMN())),0),0),IF($M191&gt;0,IF(AND(INDIRECT(ADDRESS($M191,44))=0,INDIRECT(ADDRESS($M191,38))="UL"),INDIRECT(ADDRESS($M191,COLUMN())),0),0))</f>
        <v>8.8888888888888878E-2</v>
      </c>
      <c r="BE191" s="57">
        <f t="shared" ca="1" si="126"/>
        <v>8.8888888888888878E-2</v>
      </c>
      <c r="BF191" s="57" cm="1">
        <f t="array" aca="1" ref="BF191" ca="1">SUM(IF($C191&gt;0,IF(INDIRECT(ADDRESS($C191,45))=1,INDIRECT(ADDRESS($C191,52))*INDIRECT(ADDRESS($C191,42))/5,0),0), IF($D191&gt;0,IF(INDIRECT(ADDRESS($D191,45))=1,INDIRECT(ADDRESS($D191,52))*INDIRECT(ADDRESS($D191,42))/5,0),0), IF($E191&gt;0,IF(INDIRECT(ADDRESS($E191,45))=1,INDIRECT(ADDRESS($E191,52))*INDIRECT(ADDRESS($E191,42))/5,0),0), IF($F191&gt;0,IF(INDIRECT(ADDRESS($F191,45))=1,INDIRECT(ADDRESS($F191,52))*INDIRECT(ADDRESS($F191,42))/5,0),0), IF($G191&gt;0,IF(INDIRECT(ADDRESS($G191,45))=1,INDIRECT(ADDRESS($G191,52))*INDIRECT(ADDRESS($G191,42))/5,0),0), IF($H191&gt;0,IF(INDIRECT(ADDRESS($H191,45))=1,INDIRECT(ADDRESS($H191,52))*INDIRECT(ADDRESS($H191,42))/5,0),0)
)*$BF$296/100</f>
        <v>0</v>
      </c>
      <c r="BG191" s="19">
        <v>1</v>
      </c>
      <c r="BH191" s="57" cm="1">
        <f t="array" aca="1" ref="BH191" ca="1">SUM(IF($C191&gt;0,IF(AND(INDIRECT(ADDRESS($C191,44))=0,INDIRECT(ADDRESS($C191,38))&lt;&gt;"UL"),INDIRECT(ADDRESS($C191,COLUMN()-12)),0),0), IF($D191&gt;0,IF(AND(INDIRECT(ADDRESS($D191,44))=0,INDIRECT(ADDRESS($D191,38))&lt;&gt;"UL"),INDIRECT(ADDRESS($D191,COLUMN()-12)),0),0), IF($E191&gt;0,IF(AND(INDIRECT(ADDRESS($E191,44))=0,INDIRECT(ADDRESS($E191,38))&lt;&gt;"UL"),INDIRECT(ADDRESS($E191,COLUMN()-12)),0),0), IF($F191&gt;0,IF(AND(INDIRECT(ADDRESS($F191,44))=0,INDIRECT(ADDRESS($F191,38))&lt;&gt;"UL"),INDIRECT(ADDRESS($F191,COLUMN()-12)),0),0), IF($G191&gt;0,IF(AND(INDIRECT(ADDRESS($G191,44))=0,INDIRECT(ADDRESS($G191,38))&lt;&gt;"UL"),INDIRECT(ADDRESS($G191,COLUMN()-12)),0),0), IF($H191&gt;0,IF(AND(INDIRECT(ADDRESS($H191,44))=0,INDIRECT(ADDRESS($H191,38))&lt;&gt;"UL"),INDIRECT(ADDRESS($H191,COLUMN()-12)),0),0), IF($I191&gt;0,IF(AND(INDIRECT(ADDRESS($I191,44))=0,INDIRECT(ADDRESS($I191,38))&lt;&gt;"UL"),INDIRECT(ADDRESS($I191,COLUMN()-12)),0),0), IF($J191&gt;0,IF(AND(INDIRECT(ADDRESS($J191,44))=0,INDIRECT(ADDRESS($J191,38))&lt;&gt;"UL"),INDIRECT(ADDRESS($J191,COLUMN()-12)),0),0), IF($K191&gt;0,IF(AND(INDIRECT(ADDRESS($K191,44))=0,INDIRECT(ADDRESS($K191,38))&lt;&gt;"UL"),INDIRECT(ADDRESS($K191,COLUMN()-12)),0),0), IF($L191&gt;0,IF(AND(INDIRECT(ADDRESS($L191,44))=0,INDIRECT(ADDRESS($L191,38))&lt;&gt;"UL"),INDIRECT(ADDRESS($L191,COLUMN()-12)),0),0), IF($M191&gt;0,IF(AND(INDIRECT(ADDRESS($M191,44))=0,INDIRECT(ADDRESS($M191,38))&lt;&gt;"UL"),INDIRECT(ADDRESS($M191,COLUMN()-12)),0),0))</f>
        <v>0</v>
      </c>
      <c r="BI191" s="57" cm="1">
        <f t="array" aca="1" ref="BI191" ca="1">SUM(IF($C191&gt;0,IF(AND(INDIRECT(ADDRESS($C191,44))=0,INDIRECT(ADDRESS($C191,38))&lt;&gt;"UL"),INDIRECT(ADDRESS($C191,COLUMN()-12)),0),0), IF($D191&gt;0,IF(AND(INDIRECT(ADDRESS($D191,44))=0,INDIRECT(ADDRESS($D191,38))&lt;&gt;"UL"),INDIRECT(ADDRESS($D191,COLUMN()-12)),0),0), IF($E191&gt;0,IF(AND(INDIRECT(ADDRESS($E191,44))=0,INDIRECT(ADDRESS($E191,38))&lt;&gt;"UL"),INDIRECT(ADDRESS($E191,COLUMN()-12)),0),0), IF($F191&gt;0,IF(AND(INDIRECT(ADDRESS($F191,44))=0,INDIRECT(ADDRESS($F191,38))&lt;&gt;"UL"),INDIRECT(ADDRESS($F191,COLUMN()-12)),0),0), IF($G191&gt;0,IF(AND(INDIRECT(ADDRESS($G191,44))=0,INDIRECT(ADDRESS($G191,38))&lt;&gt;"UL"),INDIRECT(ADDRESS($G191,COLUMN()-12)),0),0), IF($H191&gt;0,IF(AND(INDIRECT(ADDRESS($H191,44))=0,INDIRECT(ADDRESS($H191,38))&lt;&gt;"UL"),INDIRECT(ADDRESS($H191,COLUMN()-12)),0),0), IF($I191&gt;0,IF(AND(INDIRECT(ADDRESS($I191,44))=0,INDIRECT(ADDRESS($I191,38))&lt;&gt;"UL"),INDIRECT(ADDRESS($I191,COLUMN()-12)),0),0), IF($J191&gt;0,IF(AND(INDIRECT(ADDRESS($J191,44))=0,INDIRECT(ADDRESS($J191,38))&lt;&gt;"UL"),INDIRECT(ADDRESS($J191,COLUMN()-12)),0),0), IF($K191&gt;0,IF(AND(INDIRECT(ADDRESS($K191,44))=0,INDIRECT(ADDRESS($K191,38))&lt;&gt;"UL"),INDIRECT(ADDRESS($K191,COLUMN()-12)),0),0), IF($L191&gt;0,IF(AND(INDIRECT(ADDRESS($L191,44))=0,INDIRECT(ADDRESS($L191,38))&lt;&gt;"UL"),INDIRECT(ADDRESS($L191,COLUMN()-12)),0),0), IF($M191&gt;0,IF(AND(INDIRECT(ADDRESS($M191,44))=0,INDIRECT(ADDRESS($M191,38))&lt;&gt;"UL"),INDIRECT(ADDRESS($M191,COLUMN()-12)),0),0))</f>
        <v>0.55555555555555547</v>
      </c>
      <c r="BJ191" s="57" cm="1">
        <f t="array" aca="1" ref="BJ191" ca="1">SUM(IF($C191&gt;0,IF(AND(INDIRECT(ADDRESS($C191,44))=0,INDIRECT(ADDRESS($C191,38))&lt;&gt;"UL"),INDIRECT(ADDRESS($C191,COLUMN()-12)),0),0), IF($D191&gt;0,IF(AND(INDIRECT(ADDRESS($D191,44))=0,INDIRECT(ADDRESS($D191,38))&lt;&gt;"UL"),INDIRECT(ADDRESS($D191,COLUMN()-12)),0),0), IF($E191&gt;0,IF(AND(INDIRECT(ADDRESS($E191,44))=0,INDIRECT(ADDRESS($E191,38))&lt;&gt;"UL"),INDIRECT(ADDRESS($E191,COLUMN()-12)),0),0), IF($F191&gt;0,IF(AND(INDIRECT(ADDRESS($F191,44))=0,INDIRECT(ADDRESS($F191,38))&lt;&gt;"UL"),INDIRECT(ADDRESS($F191,COLUMN()-12)),0),0), IF($G191&gt;0,IF(AND(INDIRECT(ADDRESS($G191,44))=0,INDIRECT(ADDRESS($G191,38))&lt;&gt;"UL"),INDIRECT(ADDRESS($G191,COLUMN()-12)),0),0), IF($H191&gt;0,IF(AND(INDIRECT(ADDRESS($H191,44))=0,INDIRECT(ADDRESS($H191,38))&lt;&gt;"UL"),INDIRECT(ADDRESS($H191,COLUMN()-12)),0),0), IF($I191&gt;0,IF(AND(INDIRECT(ADDRESS($I191,44))=0,INDIRECT(ADDRESS($I191,38))&lt;&gt;"UL"),INDIRECT(ADDRESS($I191,COLUMN()-12)),0),0), IF($J191&gt;0,IF(AND(INDIRECT(ADDRESS($J191,44))=0,INDIRECT(ADDRESS($J191,38))&lt;&gt;"UL"),INDIRECT(ADDRESS($J191,COLUMN()-12)),0),0), IF($K191&gt;0,IF(AND(INDIRECT(ADDRESS($K191,44))=0,INDIRECT(ADDRESS($K191,38))&lt;&gt;"UL"),INDIRECT(ADDRESS($K191,COLUMN()-12)),0),0), IF($L191&gt;0,IF(AND(INDIRECT(ADDRESS($L191,44))=0,INDIRECT(ADDRESS($L191,38))&lt;&gt;"UL"),INDIRECT(ADDRESS($L191,COLUMN()-12)),0),0), IF($M191&gt;0,IF(AND(INDIRECT(ADDRESS($M191,44))=0,INDIRECT(ADDRESS($M191,38))&lt;&gt;"UL"),INDIRECT(ADDRESS($M191,COLUMN()-12)),0),0))</f>
        <v>0.55555555555555547</v>
      </c>
      <c r="BK191" s="57">
        <f t="shared" ca="1" si="127"/>
        <v>0.55555555555555547</v>
      </c>
      <c r="BL191" s="58">
        <f t="shared" ca="1" si="128"/>
        <v>0.37037037037037029</v>
      </c>
      <c r="BM191" s="57" cm="1">
        <f t="array" aca="1" ref="BM191" ca="1">SUM(IF($C191&gt;0,IF(AND(INDIRECT(ADDRESS($C191,44))=0,INDIRECT(ADDRESS($C191,38))&lt;&gt;"UL"),INDIRECT(ADDRESS($C191,COLUMN()-12)),0),0), IF($D191&gt;0,IF(AND(INDIRECT(ADDRESS($D191,44))=0,INDIRECT(ADDRESS($D191,38))&lt;&gt;"UL"),INDIRECT(ADDRESS($D191,COLUMN()-12)),0),0), IF($E191&gt;0,IF(AND(INDIRECT(ADDRESS($E191,44))=0,INDIRECT(ADDRESS($E191,38))&lt;&gt;"UL"),INDIRECT(ADDRESS($E191,COLUMN()-12)),0),0), IF($F191&gt;0,IF(AND(INDIRECT(ADDRESS($F191,44))=0,INDIRECT(ADDRESS($F191,38))&lt;&gt;"UL"),INDIRECT(ADDRESS($F191,COLUMN()-12)),0),0), IF($G191&gt;0,IF(AND(INDIRECT(ADDRESS($G191,44))=0,INDIRECT(ADDRESS($G191,38))&lt;&gt;"UL"),INDIRECT(ADDRESS($G191,COLUMN()-12)),0),0), IF($H191&gt;0,IF(AND(INDIRECT(ADDRESS($H191,44))=0,INDIRECT(ADDRESS($H191,38))&lt;&gt;"UL"),INDIRECT(ADDRESS($H191,COLUMN()-12)),0),0), IF($I191&gt;0,IF(AND(INDIRECT(ADDRESS($I191,44))=0,INDIRECT(ADDRESS($I191,38))&lt;&gt;"UL"),INDIRECT(ADDRESS($I191,COLUMN()-12)),0),0), IF($J191&gt;0,IF(AND(INDIRECT(ADDRESS($J191,44))=0,INDIRECT(ADDRESS($J191,38))&lt;&gt;"UL"),INDIRECT(ADDRESS($J191,COLUMN()-12)),0),0), IF($K191&gt;0,IF(AND(INDIRECT(ADDRESS($K191,44))=0,INDIRECT(ADDRESS($K191,38))&lt;&gt;"UL"),INDIRECT(ADDRESS($K191,COLUMN()-11)),0),0), IF($L191&gt;0,IF(AND(INDIRECT(ADDRESS($L191,44))=0,INDIRECT(ADDRESS($L191,38))&lt;&gt;"UL"),INDIRECT(ADDRESS($L191,COLUMN()-11)),0),0), IF($M191&gt;0,IF(AND(INDIRECT(ADDRESS($M191,44))=0,INDIRECT(ADDRESS($M191,38))&lt;&gt;"UL"),INDIRECT(ADDRESS($M191,COLUMN()-11)),0),0))</f>
        <v>0.22222222222222218</v>
      </c>
      <c r="BN191" s="57" cm="1">
        <f t="array" aca="1" ref="BN191" ca="1">SUM(IF($C191&gt;0,IF(AND(INDIRECT(ADDRESS($C191,44))=0,INDIRECT(ADDRESS($C191,38))&lt;&gt;"UL"),INDIRECT(ADDRESS($C191,COLUMN()-12)),0),0), IF($D191&gt;0,IF(AND(INDIRECT(ADDRESS($D191,44))=0,INDIRECT(ADDRESS($D191,38))&lt;&gt;"UL"),INDIRECT(ADDRESS($D191,COLUMN()-12)),0),0), IF($E191&gt;0,IF(AND(INDIRECT(ADDRESS($E191,44))=0,INDIRECT(ADDRESS($E191,38))&lt;&gt;"UL"),INDIRECT(ADDRESS($E191,COLUMN()-12)),0),0), IF($F191&gt;0,IF(AND(INDIRECT(ADDRESS($F191,44))=0,INDIRECT(ADDRESS($F191,38))&lt;&gt;"UL"),INDIRECT(ADDRESS($F191,COLUMN()-12)),0),0), IF($G191&gt;0,IF(AND(INDIRECT(ADDRESS($G191,44))=0,INDIRECT(ADDRESS($G191,38))&lt;&gt;"UL"),INDIRECT(ADDRESS($G191,COLUMN()-12)),0),0), IF($H191&gt;0,IF(AND(INDIRECT(ADDRESS($H191,44))=0,INDIRECT(ADDRESS($H191,38))&lt;&gt;"UL"),INDIRECT(ADDRESS($H191,COLUMN()-12)),0),0), IF($I191&gt;0,IF(AND(INDIRECT(ADDRESS($I191,44))=0,INDIRECT(ADDRESS($I191,38))&lt;&gt;"UL"),INDIRECT(ADDRESS($I191,COLUMN()-12)),0),0), IF($J191&gt;0,IF(AND(INDIRECT(ADDRESS($J191,44))=0,INDIRECT(ADDRESS($J191,38))&lt;&gt;"UL"),INDIRECT(ADDRESS($J191,COLUMN()-12)),0),0), IF($K191&gt;0,IF(AND(INDIRECT(ADDRESS($K191,44))=0,INDIRECT(ADDRESS($K191,38))&lt;&gt;"UL"),INDIRECT(ADDRESS($K191,COLUMN()-11)),0),0), IF($L191&gt;0,IF(AND(INDIRECT(ADDRESS($L191,44))=0,INDIRECT(ADDRESS($L191,38))&lt;&gt;"UL"),INDIRECT(ADDRESS($L191,COLUMN()-11)),0),0), IF($M191&gt;0,IF(AND(INDIRECT(ADDRESS($M191,44))=0,INDIRECT(ADDRESS($M191,38))&lt;&gt;"UL"),INDIRECT(ADDRESS($M191,COLUMN()-11)),0),0))</f>
        <v>7.4074074074074056E-2</v>
      </c>
      <c r="BO191" s="57" cm="1">
        <f t="array" aca="1" ref="BO191" ca="1">SUM(IF($C191&gt;0,IF(AND(INDIRECT(ADDRESS($C191,44))=0,INDIRECT(ADDRESS($C191,38))&lt;&gt;"UL"),INDIRECT(ADDRESS($C191,COLUMN()-12)),0),0), IF($D191&gt;0,IF(AND(INDIRECT(ADDRESS($D191,44))=0,INDIRECT(ADDRESS($D191,38))&lt;&gt;"UL"),INDIRECT(ADDRESS($D191,COLUMN()-12)),0),0), IF($E191&gt;0,IF(AND(INDIRECT(ADDRESS($E191,44))=0,INDIRECT(ADDRESS($E191,38))&lt;&gt;"UL"),INDIRECT(ADDRESS($E191,COLUMN()-12)),0),0), IF($F191&gt;0,IF(AND(INDIRECT(ADDRESS($F191,44))=0,INDIRECT(ADDRESS($F191,38))&lt;&gt;"UL"),INDIRECT(ADDRESS($F191,COLUMN()-12)),0),0), IF($G191&gt;0,IF(AND(INDIRECT(ADDRESS($G191,44))=0,INDIRECT(ADDRESS($G191,38))&lt;&gt;"UL"),INDIRECT(ADDRESS($G191,COLUMN()-12)),0),0), IF($H191&gt;0,IF(AND(INDIRECT(ADDRESS($H191,44))=0,INDIRECT(ADDRESS($H191,38))&lt;&gt;"UL"),INDIRECT(ADDRESS($H191,COLUMN()-12)),0),0), IF($I191&gt;0,IF(AND(INDIRECT(ADDRESS($I191,44))=0,INDIRECT(ADDRESS($I191,38))&lt;&gt;"UL"),INDIRECT(ADDRESS($I191,COLUMN()-12)),0),0), IF($J191&gt;0,IF(AND(INDIRECT(ADDRESS($J191,44))=0,INDIRECT(ADDRESS($J191,38))&lt;&gt;"UL"),INDIRECT(ADDRESS($J191,COLUMN()-12)),0),0), IF($K191&gt;0,IF(AND(INDIRECT(ADDRESS($K191,44))=0,INDIRECT(ADDRESS($K191,38))&lt;&gt;"UL"),INDIRECT(ADDRESS($K191,COLUMN()-11)),0),0), IF($L191&gt;0,IF(AND(INDIRECT(ADDRESS($L191,44))=0,INDIRECT(ADDRESS($L191,38))&lt;&gt;"UL"),INDIRECT(ADDRESS($L191,COLUMN()-11)),0),0), IF($M191&gt;0,IF(AND(INDIRECT(ADDRESS($M191,44))=0,INDIRECT(ADDRESS($M191,38))&lt;&gt;"UL"),INDIRECT(ADDRESS($M191,COLUMN()-11)),0),0))</f>
        <v>0.14814814814814811</v>
      </c>
      <c r="BP191" s="57" cm="1">
        <f t="array" aca="1" ref="BP191" ca="1">SUM(IF($C191&gt;0,IF(AND(INDIRECT(ADDRESS($C191,44))=0,INDIRECT(ADDRESS($C191,38))&lt;&gt;"UL"),INDIRECT(ADDRESS($C191,COLUMN()-12)),0),0), IF($D191&gt;0,IF(AND(INDIRECT(ADDRESS($D191,44))=0,INDIRECT(ADDRESS($D191,38))&lt;&gt;"UL"),INDIRECT(ADDRESS($D191,COLUMN()-12)),0),0), IF($E191&gt;0,IF(AND(INDIRECT(ADDRESS($E191,44))=0,INDIRECT(ADDRESS($E191,38))&lt;&gt;"UL"),INDIRECT(ADDRESS($E191,COLUMN()-12)),0),0), IF($F191&gt;0,IF(AND(INDIRECT(ADDRESS($F191,44))=0,INDIRECT(ADDRESS($F191,38))&lt;&gt;"UL"),INDIRECT(ADDRESS($F191,COLUMN()-12)),0),0), IF($G191&gt;0,IF(AND(INDIRECT(ADDRESS($G191,44))=0,INDIRECT(ADDRESS($G191,38))&lt;&gt;"UL"),INDIRECT(ADDRESS($G191,COLUMN()-12)),0),0), IF($H191&gt;0,IF(AND(INDIRECT(ADDRESS($H191,44))=0,INDIRECT(ADDRESS($H191,38))&lt;&gt;"UL"),INDIRECT(ADDRESS($H191,COLUMN()-12)),0),0), IF($I191&gt;0,IF(AND(INDIRECT(ADDRESS($I191,44))=0,INDIRECT(ADDRESS($I191,38))&lt;&gt;"UL"),INDIRECT(ADDRESS($I191,COLUMN()-12)),0),0), IF($J191&gt;0,IF(AND(INDIRECT(ADDRESS($J191,44))=0,INDIRECT(ADDRESS($J191,38))&lt;&gt;"UL"),INDIRECT(ADDRESS($J191,COLUMN()-12)),0),0), IF($K191&gt;0,IF(AND(INDIRECT(ADDRESS($K191,44))=0,INDIRECT(ADDRESS($K191,38))&lt;&gt;"UL"),INDIRECT(ADDRESS($K191,COLUMN()-11)),0),0), IF($L191&gt;0,IF(AND(INDIRECT(ADDRESS($L191,44))=0,INDIRECT(ADDRESS($L191,38))&lt;&gt;"UL"),INDIRECT(ADDRESS($L191,COLUMN()-11)),0),0), IF($M191&gt;0,IF(AND(INDIRECT(ADDRESS($M191,44))=0,INDIRECT(ADDRESS($M191,38))&lt;&gt;"UL"),INDIRECT(ADDRESS($M191,COLUMN()-11)),0),0))</f>
        <v>0.14814814814814811</v>
      </c>
      <c r="BQ191" s="57">
        <f t="shared" ca="1" si="129"/>
        <v>0.14814814814814811</v>
      </c>
      <c r="BR191" s="161">
        <f t="shared" ca="1" si="130"/>
        <v>77.871722938380316</v>
      </c>
      <c r="BS191" s="56"/>
      <c r="BT191" s="56">
        <f t="shared" ca="1" si="131"/>
        <v>1.0915703286439047</v>
      </c>
      <c r="BU191" s="77">
        <f t="shared" ca="1" si="132"/>
        <v>6.0642796035772481E-2</v>
      </c>
      <c r="BV191" s="57" t="s">
        <v>34</v>
      </c>
      <c r="BW191" s="57" cm="1">
        <f t="array" aca="1" ref="BW191" ca="1">SUM(IF($C191&gt;0,IF(AND(INDIRECT(ADDRESS($C191,44))=0,INDIRECT(ADDRESS($C191,38))="UL",ISERROR(SEARCH("Rear",INDIRECT(ADDRESS($C191,33)))),ISERROR(SEARCH("Side",INDIRECT(ADDRESS($C191,33))))),INDIRECT(ADDRESS($C191,COLUMN())),0),0),IF($D191&gt;0,IF(AND(INDIRECT(ADDRESS($D191,44))=0,INDIRECT(ADDRESS($D191,38))="UL",ISERROR(SEARCH("Rear",INDIRECT(ADDRESS($D191,33)))),ISERROR(SEARCH("Side",INDIRECT(ADDRESS($D191,33))))),INDIRECT(ADDRESS($D191,COLUMN())),0),0),IF($E191&gt;0,IF(AND(INDIRECT(ADDRESS($E191,44))=0,INDIRECT(ADDRESS($E191,38))="UL",ISERROR(SEARCH("Rear",INDIRECT(ADDRESS($E191,33)))),ISERROR(SEARCH("Side",INDIRECT(ADDRESS($E191,33))))),INDIRECT(ADDRESS($E191,COLUMN())),0),0),IF($F191&gt;0,IF(AND(INDIRECT(ADDRESS($F191,44))=0,INDIRECT(ADDRESS($F191,38))="UL",ISERROR(SEARCH("Rear",INDIRECT(ADDRESS($F191,33)))),ISERROR(SEARCH("Side",INDIRECT(ADDRESS($F191,33))))),INDIRECT(ADDRESS($F191,COLUMN())),0),0),IF($G191&gt;0,IF(AND(INDIRECT(ADDRESS($G191,44))=0,INDIRECT(ADDRESS($G191,38))="UL",ISERROR(SEARCH("Rear",INDIRECT(ADDRESS($G191,33)))),ISERROR(SEARCH("Side",INDIRECT(ADDRESS($G191,33))))),INDIRECT(ADDRESS($G191,COLUMN())),0),0),IF($H191&gt;0,IF(AND(INDIRECT(ADDRESS($H191,44))=0,INDIRECT(ADDRESS($H191,38))="UL",ISERROR(SEARCH("Rear",INDIRECT(ADDRESS($H191,33)))),ISERROR(SEARCH("Side",INDIRECT(ADDRESS($H191,33))))),INDIRECT(ADDRESS($H191,COLUMN())),0),0),IF($I191&gt;0,IF(AND(INDIRECT(ADDRESS($I191,44))=0,INDIRECT(ADDRESS($I191,38))="UL",ISERROR(SEARCH("Rear",INDIRECT(ADDRESS($I191,33)))),ISERROR(SEARCH("Side",INDIRECT(ADDRESS($I191,33))))),INDIRECT(ADDRESS($I191,COLUMN())),0),0),IF($J191&gt;0,IF(AND(INDIRECT(ADDRESS($J191,44))=0,INDIRECT(ADDRESS($J191,38))="UL",ISERROR(SEARCH("Rear",INDIRECT(ADDRESS($J191,33)))),ISERROR(SEARCH("Side",INDIRECT(ADDRESS($J191,33))))),INDIRECT(ADDRESS($J191,COLUMN())),0),0),IF($K191&gt;0,IF(AND(INDIRECT(ADDRESS($K191,44))=0,INDIRECT(ADDRESS($K191,38))="UL",ISERROR(SEARCH("Rear",INDIRECT(ADDRESS($K191,33)))),ISERROR(SEARCH("Side",INDIRECT(ADDRESS($K191,33))))),INDIRECT(ADDRESS($K191,COLUMN())),0),0),IF($L191&gt;0,IF(AND(INDIRECT(ADDRESS($L191,44))=0,INDIRECT(ADDRESS($L191,38))="UL",ISERROR(SEARCH("Rear",INDIRECT(ADDRESS($L191,33)))),ISERROR(SEARCH("Side",INDIRECT(ADDRESS($L191,33))))),INDIRECT(ADDRESS($L191,COLUMN())),0),0),IF($M191&gt;0,IF(AND(INDIRECT(ADDRESS($M191,44))=0,INDIRECT(ADDRESS($M191,38))="UL",ISERROR(SEARCH("Rear",INDIRECT(ADDRESS($M191,33)))),ISERROR(SEARCH("Side",INDIRECT(ADDRESS($M191,33))))),INDIRECT(ADDRESS($M191,COLUMN())),0),0))</f>
        <v>0.33333333333333331</v>
      </c>
      <c r="BX191" s="57">
        <f t="shared" ca="1" si="136"/>
        <v>0.33333333333333331</v>
      </c>
      <c r="BY191" s="57" cm="1">
        <f t="array" aca="1" ref="BY191" ca="1">SUM(IF($C191&gt;0,IF(AND(INDIRECT(ADDRESS($C191,44))=0,INDIRECT(ADDRESS($C191,38))="UL"),INDIRECT(ADDRESS($C191,COLUMN())),0),0),IF($D191&gt;0,IF(AND(INDIRECT(ADDRESS($D191,44))=0,INDIRECT(ADDRESS($D191,38))="UL"),INDIRECT(ADDRESS($D191,COLUMN())),0),0),IF($E191&gt;0,IF(AND(INDIRECT(ADDRESS($E191,44))=0,INDIRECT(ADDRESS($E191,38))="UL"),INDIRECT(ADDRESS($E191,COLUMN())),0),0),IF($F191&gt;0,IF(AND(INDIRECT(ADDRESS($F191,44))=0,INDIRECT(ADDRESS($F191,38))="UL"),INDIRECT(ADDRESS($F191,COLUMN())),0),0),IF($G191&gt;0,IF(AND(INDIRECT(ADDRESS($G191,44))=0,INDIRECT(ADDRESS($G191,38))="UL"),INDIRECT(ADDRESS($G191,COLUMN())),0),0),IF($H191&gt;0,IF(AND(INDIRECT(ADDRESS($H191,44))=0,INDIRECT(ADDRESS($H191,38))="UL"),INDIRECT(ADDRESS($H191,COLUMN())),0),0),IF($I191&gt;0,IF(AND(INDIRECT(ADDRESS($I191,44))=0,INDIRECT(ADDRESS($I191,38))="UL"),INDIRECT(ADDRESS($I191,COLUMN())),0),0),IF($J191&gt;0,IF(AND(INDIRECT(ADDRESS($J191,44))=0,INDIRECT(ADDRESS($J191,38))="UL"),INDIRECT(ADDRESS($J191,COLUMN())),0),0),IF($K191&gt;0,IF(AND(INDIRECT(ADDRESS($K191,44))=0,INDIRECT(ADDRESS($K191,38))="UL"),INDIRECT(ADDRESS($K191,COLUMN())),0),0),IF($L191&gt;0,IF(AND(INDIRECT(ADDRESS($L191,44))=0,INDIRECT(ADDRESS($L191,38))="UL"),INDIRECT(ADDRESS($L191,COLUMN())),0),0),IF($M191&gt;0,IF(AND(INDIRECT(ADDRESS($M191,44))=0,INDIRECT(ADDRESS($M191,38))="UL"),INDIRECT(ADDRESS($M191,COLUMN())),0),0))</f>
        <v>0.1111111111111111</v>
      </c>
      <c r="BZ191" s="57" cm="1">
        <f t="array" aca="1" ref="BZ191" ca="1">SUM(IF($C191&gt;0,IF(AND(INDIRECT(ADDRESS($C191,44))=0,INDIRECT(ADDRESS($C191,38))="UL"),INDIRECT(ADDRESS($C191,COLUMN())),0),0),IF($D191&gt;0,IF(AND(INDIRECT(ADDRESS($D191,44))=0,INDIRECT(ADDRESS($D191,38))="UL"),INDIRECT(ADDRESS($D191,COLUMN())),0),0),IF($E191&gt;0,IF(AND(INDIRECT(ADDRESS($E191,44))=0,INDIRECT(ADDRESS($E191,38))="UL"),INDIRECT(ADDRESS($E191,COLUMN())),0),0),IF($F191&gt;0,IF(AND(INDIRECT(ADDRESS($F191,44))=0,INDIRECT(ADDRESS($F191,38))="UL"),INDIRECT(ADDRESS($F191,COLUMN())),0),0),IF($G191&gt;0,IF(AND(INDIRECT(ADDRESS($G191,44))=0,INDIRECT(ADDRESS($G191,38))="UL"),INDIRECT(ADDRESS($G191,COLUMN())),0),0),IF($H191&gt;0,IF(AND(INDIRECT(ADDRESS($H191,44))=0,INDIRECT(ADDRESS($H191,38))="UL"),INDIRECT(ADDRESS($H191,COLUMN())),0),0),IF($I191&gt;0,IF(AND(INDIRECT(ADDRESS($I191,44))=0,INDIRECT(ADDRESS($I191,38))="UL"),INDIRECT(ADDRESS($I191,COLUMN())),0),0),IF($J191&gt;0,IF(AND(INDIRECT(ADDRESS($J191,44))=0,INDIRECT(ADDRESS($J191,38))="UL"),INDIRECT(ADDRESS($J191,COLUMN())),0),0),IF($K191&gt;0,IF(AND(INDIRECT(ADDRESS($K191,44))=0,INDIRECT(ADDRESS($K191,38))="UL"),INDIRECT(ADDRESS($K191,COLUMN())),0),0),IF($L191&gt;0,IF(AND(INDIRECT(ADDRESS($L191,44))=0,INDIRECT(ADDRESS($L191,38))="UL"),INDIRECT(ADDRESS($L191,COLUMN())),0),0),IF($M191&gt;0,IF(AND(INDIRECT(ADDRESS($M191,44))=0,INDIRECT(ADDRESS($M191,38))="UL"),INDIRECT(ADDRESS($M191,COLUMN())),0),0))</f>
        <v>0</v>
      </c>
      <c r="CA191" s="57">
        <f t="shared" ca="1" si="137"/>
        <v>0</v>
      </c>
      <c r="CB191" s="57" cm="1">
        <f t="array" aca="1" ref="CB191" ca="1">SUM(IF($C191&gt;0,IF(AND(INDIRECT(ADDRESS($C191,44))=0,INDIRECT(ADDRESS($C191,38))&lt;&gt;"UL"),INDIRECT(ADDRESS($C191,COLUMN())),0),0),IF($D191&gt;0,IF(AND(INDIRECT(ADDRESS($D191,44))=0,INDIRECT(ADDRESS($D191,38))&lt;&gt;"UL"),INDIRECT(ADDRESS($D191,COLUMN())),0),0),IF($E191&gt;0,IF(AND(INDIRECT(ADDRESS($E191,44))=0,INDIRECT(ADDRESS($E191,38))&lt;&gt;"UL"),INDIRECT(ADDRESS($E191,COLUMN())),0),0),IF($F191&gt;0,IF(AND(INDIRECT(ADDRESS($F191,44))=0,INDIRECT(ADDRESS($F191,38))&lt;&gt;"UL"),INDIRECT(ADDRESS($F191,COLUMN())),0),0),IF($G191&gt;0,IF(AND(INDIRECT(ADDRESS($G191,44))=0,INDIRECT(ADDRESS($G191,38))&lt;&gt;"UL"),INDIRECT(ADDRESS($G191,COLUMN())),0),0),IF($H191&gt;0,IF(AND(INDIRECT(ADDRESS($H191,44))=0,INDIRECT(ADDRESS($H191,38))&lt;&gt;"UL"),INDIRECT(ADDRESS($H191,COLUMN())),0),0),IF($I191&gt;0,IF(AND(INDIRECT(ADDRESS($I191,44))=0,INDIRECT(ADDRESS($I191,38))&lt;&gt;"UL"),INDIRECT(ADDRESS($I191,COLUMN())),0),0),IF($J191&gt;0,IF(AND(INDIRECT(ADDRESS($J191,44))=0,INDIRECT(ADDRESS($J191,38))&lt;&gt;"UL"),INDIRECT(ADDRESS($J191,COLUMN())),0),0),IF($K191&gt;0,IF(AND(INDIRECT(ADDRESS($K191,44))=0,INDIRECT(ADDRESS($K191,38))&lt;&gt;"UL"),INDIRECT(ADDRESS($K191,COLUMN())),0),0),IF($L191&gt;0,IF(AND(INDIRECT(ADDRESS($L191,44))=0,INDIRECT(ADDRESS($L191,38))&lt;&gt;"UL"),INDIRECT(ADDRESS($L191,COLUMN())),0),0),IF($M191&gt;0,IF(AND(INDIRECT(ADDRESS($M191,44))=0,INDIRECT(ADDRESS($M191,38))&lt;&gt;"UL"),INDIRECT(ADDRESS($M191,COLUMN())),0),0))</f>
        <v>0.27777777777777773</v>
      </c>
      <c r="CC191" s="57">
        <f t="shared" ca="1" si="138"/>
        <v>0.27777777777777773</v>
      </c>
      <c r="CD191" s="57" cm="1">
        <f t="array" aca="1" ref="CD191" ca="1">SUM(IF($C191&gt;0,IF(AND(INDIRECT(ADDRESS($C191,44))=0,INDIRECT(ADDRESS($C191,38))&lt;&gt;"UL"),INDIRECT(ADDRESS($C191,COLUMN())),0),0),IF($D191&gt;0,IF(AND(INDIRECT(ADDRESS($D191,44))=0,INDIRECT(ADDRESS($D191,38))&lt;&gt;"UL"),INDIRECT(ADDRESS($D191,COLUMN())),0),0),IF($E191&gt;0,IF(AND(INDIRECT(ADDRESS($E191,44))=0,INDIRECT(ADDRESS($E191,38))&lt;&gt;"UL"),INDIRECT(ADDRESS($E191,COLUMN())),0),0),IF($F191&gt;0,IF(AND(INDIRECT(ADDRESS($F191,44))=0,INDIRECT(ADDRESS($F191,38))&lt;&gt;"UL"),INDIRECT(ADDRESS($F191,COLUMN())),0),0),IF($G191&gt;0,IF(AND(INDIRECT(ADDRESS($G191,44))=0,INDIRECT(ADDRESS($G191,38))&lt;&gt;"UL"),INDIRECT(ADDRESS($G191,COLUMN())),0),0),IF($H191&gt;0,IF(AND(INDIRECT(ADDRESS($H191,44))=0,INDIRECT(ADDRESS($H191,38))&lt;&gt;"UL"),INDIRECT(ADDRESS($H191,COLUMN())),0),0),IF($I191&gt;0,IF(AND(INDIRECT(ADDRESS($I191,44))=0,INDIRECT(ADDRESS($I191,38))&lt;&gt;"UL"),INDIRECT(ADDRESS($I191,COLUMN())),0),0),IF($J191&gt;0,IF(AND(INDIRECT(ADDRESS($J191,44))=0,INDIRECT(ADDRESS($J191,38))&lt;&gt;"UL"),INDIRECT(ADDRESS($J191,COLUMN())),0),0),IF($K191&gt;0,IF(AND(INDIRECT(ADDRESS($K191,44))=0,INDIRECT(ADDRESS($K191,38))&lt;&gt;"UL"),INDIRECT(ADDRESS($K191,COLUMN())),0),0),IF($L191&gt;0,IF(AND(INDIRECT(ADDRESS($L191,44))=0,INDIRECT(ADDRESS($L191,38))&lt;&gt;"UL"),INDIRECT(ADDRESS($L191,COLUMN())),0),0),IF($M191&gt;0,IF(AND(INDIRECT(ADDRESS($M191,44))=0,INDIRECT(ADDRESS($M191,38))&lt;&gt;"UL"),INDIRECT(ADDRESS($M191,COLUMN())),0),0))</f>
        <v>9.2592592592592574E-2</v>
      </c>
      <c r="CE191" s="57" cm="1">
        <f t="array" aca="1" ref="CE191" ca="1">SUM(IF($C191&gt;0,IF(AND(INDIRECT(ADDRESS($C191,44))=0,INDIRECT(ADDRESS($C191,38))&lt;&gt;"UL"),INDIRECT(ADDRESS($C191,COLUMN())),0),0),IF($D191&gt;0,IF(AND(INDIRECT(ADDRESS($D191,44))=0,INDIRECT(ADDRESS($D191,38))&lt;&gt;"UL"),INDIRECT(ADDRESS($D191,COLUMN())),0),0),IF($E191&gt;0,IF(AND(INDIRECT(ADDRESS($E191,44))=0,INDIRECT(ADDRESS($E191,38))&lt;&gt;"UL"),INDIRECT(ADDRESS($E191,COLUMN())),0),0),IF($F191&gt;0,IF(AND(INDIRECT(ADDRESS($F191,44))=0,INDIRECT(ADDRESS($F191,38))&lt;&gt;"UL"),INDIRECT(ADDRESS($F191,COLUMN())),0),0),IF($G191&gt;0,IF(AND(INDIRECT(ADDRESS($G191,44))=0,INDIRECT(ADDRESS($G191,38))&lt;&gt;"UL"),INDIRECT(ADDRESS($G191,COLUMN())),0),0),IF($H191&gt;0,IF(AND(INDIRECT(ADDRESS($H191,44))=0,INDIRECT(ADDRESS($H191,38))&lt;&gt;"UL"),INDIRECT(ADDRESS($H191,COLUMN())),0),0),IF($I191&gt;0,IF(AND(INDIRECT(ADDRESS($I191,44))=0,INDIRECT(ADDRESS($I191,38))&lt;&gt;"UL"),INDIRECT(ADDRESS($I191,COLUMN())),0),0),IF($J191&gt;0,IF(AND(INDIRECT(ADDRESS($J191,44))=0,INDIRECT(ADDRESS($J191,38))&lt;&gt;"UL"),INDIRECT(ADDRESS($J191,COLUMN())),0),0),IF($K191&gt;0,IF(AND(INDIRECT(ADDRESS($K191,44))=0,INDIRECT(ADDRESS($K191,38))&lt;&gt;"UL"),INDIRECT(ADDRESS($K191,COLUMN())),0),0),IF($L191&gt;0,IF(AND(INDIRECT(ADDRESS($L191,44))=0,INDIRECT(ADDRESS($L191,38))&lt;&gt;"UL"),INDIRECT(ADDRESS($L191,COLUMN())),0),0),IF($M191&gt;0,IF(AND(INDIRECT(ADDRESS($M191,44))=0,INDIRECT(ADDRESS($M191,38))&lt;&gt;"UL"),INDIRECT(ADDRESS($M191,COLUMN())),0),0))</f>
        <v>0</v>
      </c>
      <c r="CF191" s="57">
        <f t="shared" ca="1" si="139"/>
        <v>0</v>
      </c>
      <c r="CG191" s="57">
        <f t="shared" ca="1" si="140"/>
        <v>0.77413500671540825</v>
      </c>
      <c r="CH191" s="57">
        <f t="shared" ca="1" si="133"/>
        <v>4.3007500373078239E-2</v>
      </c>
      <c r="CI191" s="19">
        <f t="shared" ca="1" si="134"/>
        <v>13.678291578639502</v>
      </c>
      <c r="CJ191" s="19"/>
      <c r="CK191" s="57" cm="1">
        <f t="array" aca="1" ref="CK191" ca="1">IF(AU191="S", SUM(IF($C191&gt;0,IF(INDIRECT(ADDRESS($C191,43))&lt;&gt;1,INDIRECT(ADDRESS($C191,48)),0),0), IF($D191&gt;0,IF(INDIRECT(ADDRESS($D191,43))&lt;&gt;1,INDIRECT(ADDRESS($D191,48)),0),0), IF($E191&gt;0,IF(INDIRECT(ADDRESS($E191,43))&lt;&gt;1,INDIRECT(ADDRESS($E191,48)),0),0), IF($F191&gt;0,IF(INDIRECT(ADDRESS($F191,43))&lt;&gt;1,INDIRECT(ADDRESS($F191,48)),0),0), IF($G191&gt;0,IF(INDIRECT(ADDRESS($G191,43))&lt;&gt;1,INDIRECT(ADDRESS($G191,48)),0),0), IF($H191&gt;0,IF(INDIRECT(ADDRESS($H191,43))&lt;&gt;1,INDIRECT(ADDRESS($H191,48)),0),0), IF($I191&gt;0,IF(INDIRECT(ADDRESS($I191,43))&lt;&gt;1,INDIRECT(ADDRESS($I191,48)),0),0), IF($J191&gt;0,IF(INDIRECT(ADDRESS($J191,43))&lt;&gt;1,INDIRECT(ADDRESS($J191,48)),0),0), IF($K191&gt;0,IF(INDIRECT(ADDRESS($K191,43))&lt;&gt;1,INDIRECT(ADDRESS($K191,48)),0),0), IF($L191&gt;0,IF(INDIRECT(ADDRESS($L191,43))&lt;&gt;1,INDIRECT(ADDRESS($L191,48)),0),0), IF($M191&gt;0,IF(INDIRECT(ADDRESS($M191,43))&lt;&gt;1,INDIRECT(ADDRESS($M191,48)),0),0)), IF(AU191="L",SUM(IF($C191&gt;0,IF(INDIRECT(ADDRESS($C191,43))&lt;&gt;1,INDIRECT(ADDRESS($C191,50)),0),0), IF($D191&gt;0,IF(INDIRECT(ADDRESS($D191,43))&lt;&gt;1,INDIRECT(ADDRESS($D191,50)),0),0), IF($E191&gt;0,IF(INDIRECT(ADDRESS($E191,43))&lt;&gt;1,INDIRECT(ADDRESS($E191,50)),0),0), IF($F191&gt;0,IF(INDIRECT(ADDRESS($F191,43))&lt;&gt;1,INDIRECT(ADDRESS($F191,50)),0),0), IF($G191&gt;0,IF(INDIRECT(ADDRESS($G191,43))&lt;&gt;1,INDIRECT(ADDRESS($G191,50)),0),0), IF($G191&gt;0,IF(INDIRECT(ADDRESS($G191,43))&lt;&gt;1,INDIRECT(ADDRESS($G191,50)),0),0), IF($H191&gt;0,IF(INDIRECT(ADDRESS($H191,43))&lt;&gt;1,INDIRECT(ADDRESS($H191,50)),0),0), IF($I191&gt;0,IF(INDIRECT(ADDRESS($I191,43))&lt;&gt;1,INDIRECT(ADDRESS($I191,50)),0),0), IF($J191&gt;0,IF(INDIRECT(ADDRESS($J191,43))&lt;&gt;1,INDIRECT(ADDRESS($J191,50)),0),0), IF($K191&gt;0,IF(INDIRECT(ADDRESS($K191,43))&lt;&gt;1,INDIRECT(ADDRESS($K191,50)),0),0), IF($L191&gt;0,IF(INDIRECT(ADDRESS($L191,43))&lt;&gt;1,INDIRECT(ADDRESS($L191,50)),0),0), IF($M191&gt;0,IF(INDIRECT(ADDRESS($M191,43))&lt;&gt;1,INDIRECT(ADDRESS($M191,50)),0),0)), SUM(IF($C191&gt;0,IF(INDIRECT(ADDRESS($C191,43))&lt;&gt;1,INDIRECT(ADDRESS($C191,49)),0),0), IF($D191&gt;0,IF(INDIRECT(ADDRESS($D191,43))&lt;&gt;1,INDIRECT(ADDRESS($D191,49)),0),0), IF($E191&gt;0,IF(INDIRECT(ADDRESS($E191,43))&lt;&gt;1,INDIRECT(ADDRESS($E191,49)),0),0), IF($F191&gt;0,IF(INDIRECT(ADDRESS($F191,43))&lt;&gt;1,INDIRECT(ADDRESS($F191,49)),0),0), IF($G191&gt;0,IF(INDIRECT(ADDRESS($G191,43))&lt;&gt;1,INDIRECT(ADDRESS($G191,49)),0),0), IF($G191&gt;0,IF(INDIRECT(ADDRESS($G191,43))&lt;&gt;1,INDIRECT(ADDRESS($G191,49)),0),0), IF($H191&gt;0,IF(INDIRECT(ADDRESS($H191,43))&lt;&gt;1,INDIRECT(ADDRESS($H191,49)),0),0), IF($I191&gt;0,IF(INDIRECT(ADDRESS($I191,43))&lt;&gt;1,INDIRECT(ADDRESS($I191,49)),0),0), IF($J191&gt;0,IF(INDIRECT(ADDRESS($J191,43))&lt;&gt;1,INDIRECT(ADDRESS($J191,49)),0),0), IF($K191&gt;0,IF(INDIRECT(ADDRESS($K191,43))&lt;&gt;1,INDIRECT(ADDRESS($K191,49)),0),0), IF($L191&gt;0,IF(INDIRECT(ADDRESS($L191,43))&lt;&gt;1,INDIRECT(ADDRESS($L191,49)),0),0), IF($M191&gt;0,IF(INDIRECT(ADDRESS($M191,43))&lt;&gt;1,INDIRECT(ADDRESS($M191,49)),0),0))))</f>
        <v>0.33333333333333331</v>
      </c>
      <c r="CL191" s="57" cm="1">
        <f t="array" aca="1" ref="CL191" ca="1">SUM(IF($C191&gt;0,IF(INDIRECT(ADDRESS($C191,44))=1,INDIRECT(ADDRESS($C191,90)),0),0), IF($D191&gt;0,IF(INDIRECT(ADDRESS($D191,44))=1,INDIRECT(ADDRESS($D191,90)),0),0), IF($E191&gt;0,IF(INDIRECT(ADDRESS($E191,44))=1,INDIRECT(ADDRESS($E191,90)),0),0), IF($F191&gt;0,IF(INDIRECT(ADDRESS($F191,44))=1,INDIRECT(ADDRESS($F191,90)),0),0), IF($G191&gt;0,IF(INDIRECT(ADDRESS($G191,44))=1,INDIRECT(ADDRESS($G191,90)),0),0), IF($H191&gt;0,IF(INDIRECT(ADDRESS($H191,44))=1,INDIRECT(ADDRESS($H191,90)),0),0), IF($I191&gt;0,IF(INDIRECT(ADDRESS($I191,44))=1,INDIRECT(ADDRESS($I191,90)),0),0), IF($J191&gt;0,IF(INDIRECT(ADDRESS($J191,44))=1,INDIRECT(ADDRESS($J191,90)),0),0), IF($K191&gt;0,IF(INDIRECT(ADDRESS($K191,44))=1,INDIRECT(ADDRESS($K191,90)),0),0), IF($L191&gt;0,IF(INDIRECT(ADDRESS($L191,44))=1,INDIRECT(ADDRESS($L191,90)),0),0), IF($M191&gt;0,IF(INDIRECT(ADDRESS($M191,44))=1,INDIRECT(ADDRESS($M191,90)),0),0))</f>
        <v>0</v>
      </c>
      <c r="CM191" s="56">
        <f t="shared" ca="1" si="135"/>
        <v>0.44644231472924489</v>
      </c>
      <c r="CN191" s="59"/>
    </row>
    <row r="192" spans="1:92" x14ac:dyDescent="0.25">
      <c r="A192" s="52" t="s">
        <v>261</v>
      </c>
      <c r="B192" s="67">
        <v>104</v>
      </c>
      <c r="C192" s="67">
        <v>127</v>
      </c>
      <c r="D192" s="67"/>
      <c r="E192" s="67"/>
      <c r="F192" s="67"/>
      <c r="G192" s="67">
        <v>137</v>
      </c>
      <c r="H192" s="67"/>
      <c r="I192" s="67"/>
      <c r="J192" s="67"/>
      <c r="K192" s="67"/>
      <c r="L192" s="67"/>
      <c r="M192" s="67"/>
      <c r="N192" s="67">
        <f t="shared" ca="1" si="141"/>
        <v>18</v>
      </c>
      <c r="O192" s="67" t="str" cm="1">
        <f t="array" aca="1" ref="O192" ca="1">INDIRECT(ADDRESS($B192,COLUMN()))</f>
        <v>Fighter</v>
      </c>
      <c r="P192" s="67" cm="1">
        <f t="array" aca="1" ref="P192" ca="1">INDIRECT(ADDRESS($B192,COLUMN()))</f>
        <v>3</v>
      </c>
      <c r="Q192" s="67" cm="1">
        <f t="array" aca="1" ref="Q192" ca="1">INDIRECT(ADDRESS($B192,COLUMN()))</f>
        <v>3</v>
      </c>
      <c r="R192" s="67" t="str" cm="1">
        <f t="array" aca="1" ref="R192" ca="1">INDIRECT(ADDRESS($B192,COLUMN()))</f>
        <v>-</v>
      </c>
      <c r="S192" s="67" cm="1">
        <f t="array" aca="1" ref="S192" ca="1">INDIRECT(ADDRESS($B192,COLUMN()))</f>
        <v>1</v>
      </c>
      <c r="T192" s="67" t="str" cm="1">
        <f t="array" aca="1" ref="T192" ca="1">INDIRECT(ADDRESS($B192,COLUMN()))</f>
        <v>1-4</v>
      </c>
      <c r="U192" s="67" cm="1">
        <f t="array" aca="1" ref="U192" ca="1">INDIRECT(ADDRESS($B192,COLUMN()))</f>
        <v>4</v>
      </c>
      <c r="V192" s="67" cm="1">
        <f t="array" aca="1" ref="V192" ca="1">INDIRECT(ADDRESS($B192,COLUMN()))</f>
        <v>0</v>
      </c>
      <c r="W192" s="67" cm="1">
        <f t="array" aca="1" ref="W192" ca="1">INDIRECT(ADDRESS($B192,COLUMN()))</f>
        <v>4</v>
      </c>
      <c r="X192" s="67" cm="1">
        <f t="array" aca="1" ref="X192" ca="1">INDIRECT(ADDRESS($B192,COLUMN()))</f>
        <v>5</v>
      </c>
      <c r="Y192" s="67" cm="1">
        <f t="array" aca="1" ref="Y192" ca="1">INDIRECT(ADDRESS($B192,COLUMN()))</f>
        <v>0</v>
      </c>
      <c r="Z192" s="67" cm="1">
        <f t="array" aca="1" ref="Z192" ca="1">INDIRECT(ADDRESS($B192,COLUMN()))</f>
        <v>4</v>
      </c>
      <c r="AA192" s="67" cm="1">
        <f t="array" aca="1" ref="AA192" ca="1">INDIRECT(ADDRESS($B192,COLUMN()))</f>
        <v>0</v>
      </c>
      <c r="AB192" s="56">
        <f t="shared" ca="1" si="121"/>
        <v>0.65071741503152469</v>
      </c>
      <c r="AC192" s="56">
        <f t="shared" ca="1" si="122"/>
        <v>1.0486690210290286</v>
      </c>
      <c r="AD192" s="56">
        <f t="shared" ca="1" si="123"/>
        <v>2.7356583157279006</v>
      </c>
      <c r="AF192" s="52"/>
      <c r="AG192" s="52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2"/>
      <c r="AU192" s="54" t="s">
        <v>117</v>
      </c>
      <c r="AV192" s="57" cm="1">
        <f t="array" aca="1" ref="AV192" ca="1">SUM(IF($C192&gt;0,IF(AND(INDIRECT(ADDRESS($C192,44))=0,INDIRECT(ADDRESS($C192,38))="UL",ISERROR(SEARCH("Rear",INDIRECT(ADDRESS($C192,33)))),ISERROR(SEARCH("Side",INDIRECT(ADDRESS($C192,33))))),INDIRECT(ADDRESS($C192,COLUMN())),0),0),IF($D192&gt;0,IF(AND(INDIRECT(ADDRESS($D192,44))=0,INDIRECT(ADDRESS($D192,38))="UL",ISERROR(SEARCH("Rear",INDIRECT(ADDRESS($D192,33)))),ISERROR(SEARCH("Side",INDIRECT(ADDRESS($D192,33))))),INDIRECT(ADDRESS($D192,COLUMN())),0),0),IF($E192&gt;0,IF(AND(INDIRECT(ADDRESS($E192,44))=0,INDIRECT(ADDRESS($E192,38))="UL",ISERROR(SEARCH("Rear",INDIRECT(ADDRESS($E192,33)))),ISERROR(SEARCH("Side",INDIRECT(ADDRESS($E192,33))))),INDIRECT(ADDRESS($E192,COLUMN())),0),0),IF($F192&gt;0,IF(AND(INDIRECT(ADDRESS($F192,44))=0,INDIRECT(ADDRESS($F192,38))="UL",ISERROR(SEARCH("Rear",INDIRECT(ADDRESS($F192,33)))),ISERROR(SEARCH("Side",INDIRECT(ADDRESS($F192,33))))),INDIRECT(ADDRESS($F192,COLUMN())),0),0),IF($G192&gt;0,IF(AND(INDIRECT(ADDRESS($G192,44))=0,INDIRECT(ADDRESS($G192,38))="UL",ISERROR(SEARCH("Rear",INDIRECT(ADDRESS($G192,33)))),ISERROR(SEARCH("Side",INDIRECT(ADDRESS($G192,33))))),INDIRECT(ADDRESS($G192,COLUMN())),0),0),IF($H192&gt;0,IF(AND(INDIRECT(ADDRESS($H192,44))=0,INDIRECT(ADDRESS($H192,38))="UL",ISERROR(SEARCH("Rear",INDIRECT(ADDRESS($H192,33)))),ISERROR(SEARCH("Side",INDIRECT(ADDRESS($H192,33))))),INDIRECT(ADDRESS($H192,COLUMN())),0),0),IF($I192&gt;0,IF(AND(INDIRECT(ADDRESS($I192,44))=0,INDIRECT(ADDRESS($I192,38))="UL",ISERROR(SEARCH("Rear",INDIRECT(ADDRESS($I192,33)))),ISERROR(SEARCH("Side",INDIRECT(ADDRESS($I192,33))))),INDIRECT(ADDRESS($I192,COLUMN())),0),0),IF($J192&gt;0,IF(AND(INDIRECT(ADDRESS($J192,44))=0,INDIRECT(ADDRESS($J192,38))="UL",ISERROR(SEARCH("Rear",INDIRECT(ADDRESS($J192,33)))),ISERROR(SEARCH("Side",INDIRECT(ADDRESS($J192,33))))),INDIRECT(ADDRESS($J192,COLUMN())),0),0),IF($K192&gt;0,IF(AND(INDIRECT(ADDRESS($K192,44))=0,INDIRECT(ADDRESS($K192,38))="UL",ISERROR(SEARCH("Rear",INDIRECT(ADDRESS($K192,33)))),ISERROR(SEARCH("Side",INDIRECT(ADDRESS($K192,33))))),INDIRECT(ADDRESS($K192,COLUMN())),0),0),IF($L192&gt;0,IF(AND(INDIRECT(ADDRESS($L192,44))=0,INDIRECT(ADDRESS($L192,38))="UL",ISERROR(SEARCH("Rear",INDIRECT(ADDRESS($L192,33)))),ISERROR(SEARCH("Side",INDIRECT(ADDRESS($L192,33))))),INDIRECT(ADDRESS($L192,COLUMN())),0),0),IF($M192&gt;0,IF(AND(INDIRECT(ADDRESS($M192,44))=0,INDIRECT(ADDRESS($M192,38))="UL",ISERROR(SEARCH("Rear",INDIRECT(ADDRESS($M192,33)))),ISERROR(SEARCH("Side",INDIRECT(ADDRESS($M192,33))))),INDIRECT(ADDRESS($M192,COLUMN())),0),0))</f>
        <v>0</v>
      </c>
      <c r="AW192" s="57" cm="1">
        <f t="array" aca="1" ref="AW192" ca="1">SUM(IF($C192&gt;0,IF(AND(INDIRECT(ADDRESS($C192,44))=0,INDIRECT(ADDRESS($C192,38))="UL",ISERROR(SEARCH("Rear",INDIRECT(ADDRESS($C192,33)))),ISERROR(SEARCH("Side",INDIRECT(ADDRESS($C192,33))))),INDIRECT(ADDRESS($C192,COLUMN())),0),0),IF($D192&gt;0,IF(AND(INDIRECT(ADDRESS($D192,44))=0,INDIRECT(ADDRESS($D192,38))="UL",ISERROR(SEARCH("Rear",INDIRECT(ADDRESS($D192,33)))),ISERROR(SEARCH("Side",INDIRECT(ADDRESS($D192,33))))),INDIRECT(ADDRESS($D192,COLUMN())),0),0),IF($E192&gt;0,IF(AND(INDIRECT(ADDRESS($E192,44))=0,INDIRECT(ADDRESS($E192,38))="UL",ISERROR(SEARCH("Rear",INDIRECT(ADDRESS($E192,33)))),ISERROR(SEARCH("Side",INDIRECT(ADDRESS($E192,33))))),INDIRECT(ADDRESS($E192,COLUMN())),0),0),IF($F192&gt;0,IF(AND(INDIRECT(ADDRESS($F192,44))=0,INDIRECT(ADDRESS($F192,38))="UL",ISERROR(SEARCH("Rear",INDIRECT(ADDRESS($F192,33)))),ISERROR(SEARCH("Side",INDIRECT(ADDRESS($F192,33))))),INDIRECT(ADDRESS($F192,COLUMN())),0),0),IF($G192&gt;0,IF(AND(INDIRECT(ADDRESS($G192,44))=0,INDIRECT(ADDRESS($G192,38))="UL",ISERROR(SEARCH("Rear",INDIRECT(ADDRESS($G192,33)))),ISERROR(SEARCH("Side",INDIRECT(ADDRESS($G192,33))))),INDIRECT(ADDRESS($G192,COLUMN())),0),0),IF($H192&gt;0,IF(AND(INDIRECT(ADDRESS($H192,44))=0,INDIRECT(ADDRESS($H192,38))="UL",ISERROR(SEARCH("Rear",INDIRECT(ADDRESS($H192,33)))),ISERROR(SEARCH("Side",INDIRECT(ADDRESS($H192,33))))),INDIRECT(ADDRESS($H192,COLUMN())),0),0),IF($I192&gt;0,IF(AND(INDIRECT(ADDRESS($I192,44))=0,INDIRECT(ADDRESS($I192,38))="UL",ISERROR(SEARCH("Rear",INDIRECT(ADDRESS($I192,33)))),ISERROR(SEARCH("Side",INDIRECT(ADDRESS($I192,33))))),INDIRECT(ADDRESS($I192,COLUMN())),0),0),IF($J192&gt;0,IF(AND(INDIRECT(ADDRESS($J192,44))=0,INDIRECT(ADDRESS($J192,38))="UL",ISERROR(SEARCH("Rear",INDIRECT(ADDRESS($J192,33)))),ISERROR(SEARCH("Side",INDIRECT(ADDRESS($J192,33))))),INDIRECT(ADDRESS($J192,COLUMN())),0),0),IF($K192&gt;0,IF(AND(INDIRECT(ADDRESS($K192,44))=0,INDIRECT(ADDRESS($K192,38))="UL",ISERROR(SEARCH("Rear",INDIRECT(ADDRESS($K192,33)))),ISERROR(SEARCH("Side",INDIRECT(ADDRESS($K192,33))))),INDIRECT(ADDRESS($K192,COLUMN())),0),0),IF($L192&gt;0,IF(AND(INDIRECT(ADDRESS($L192,44))=0,INDIRECT(ADDRESS($L192,38))="UL",ISERROR(SEARCH("Rear",INDIRECT(ADDRESS($L192,33)))),ISERROR(SEARCH("Side",INDIRECT(ADDRESS($L192,33))))),INDIRECT(ADDRESS($L192,COLUMN())),0),0),IF($M192&gt;0,IF(AND(INDIRECT(ADDRESS($M192,44))=0,INDIRECT(ADDRESS($M192,38))="UL",ISERROR(SEARCH("Rear",INDIRECT(ADDRESS($M192,33)))),ISERROR(SEARCH("Side",INDIRECT(ADDRESS($M192,33))))),INDIRECT(ADDRESS($M192,COLUMN())),0),0))</f>
        <v>0.33333333333333331</v>
      </c>
      <c r="AX192" s="57" cm="1">
        <f t="array" aca="1" ref="AX192" ca="1">SUM(IF($C192&gt;0,IF(AND(INDIRECT(ADDRESS($C192,44))=0,INDIRECT(ADDRESS($C192,38))="UL",ISERROR(SEARCH("Rear",INDIRECT(ADDRESS($C192,33)))),ISERROR(SEARCH("Side",INDIRECT(ADDRESS($C192,33))))),INDIRECT(ADDRESS($C192,COLUMN())),0),0),IF($D192&gt;0,IF(AND(INDIRECT(ADDRESS($D192,44))=0,INDIRECT(ADDRESS($D192,38))="UL",ISERROR(SEARCH("Rear",INDIRECT(ADDRESS($D192,33)))),ISERROR(SEARCH("Side",INDIRECT(ADDRESS($D192,33))))),INDIRECT(ADDRESS($D192,COLUMN())),0),0),IF($E192&gt;0,IF(AND(INDIRECT(ADDRESS($E192,44))=0,INDIRECT(ADDRESS($E192,38))="UL",ISERROR(SEARCH("Rear",INDIRECT(ADDRESS($E192,33)))),ISERROR(SEARCH("Side",INDIRECT(ADDRESS($E192,33))))),INDIRECT(ADDRESS($E192,COLUMN())),0),0),IF($F192&gt;0,IF(AND(INDIRECT(ADDRESS($F192,44))=0,INDIRECT(ADDRESS($F192,38))="UL",ISERROR(SEARCH("Rear",INDIRECT(ADDRESS($F192,33)))),ISERROR(SEARCH("Side",INDIRECT(ADDRESS($F192,33))))),INDIRECT(ADDRESS($F192,COLUMN())),0),0),IF($G192&gt;0,IF(AND(INDIRECT(ADDRESS($G192,44))=0,INDIRECT(ADDRESS($G192,38))="UL",ISERROR(SEARCH("Rear",INDIRECT(ADDRESS($G192,33)))),ISERROR(SEARCH("Side",INDIRECT(ADDRESS($G192,33))))),INDIRECT(ADDRESS($G192,COLUMN())),0),0),IF($H192&gt;0,IF(AND(INDIRECT(ADDRESS($H192,44))=0,INDIRECT(ADDRESS($H192,38))="UL",ISERROR(SEARCH("Rear",INDIRECT(ADDRESS($H192,33)))),ISERROR(SEARCH("Side",INDIRECT(ADDRESS($H192,33))))),INDIRECT(ADDRESS($H192,COLUMN())),0),0),IF($I192&gt;0,IF(AND(INDIRECT(ADDRESS($I192,44))=0,INDIRECT(ADDRESS($I192,38))="UL",ISERROR(SEARCH("Rear",INDIRECT(ADDRESS($I192,33)))),ISERROR(SEARCH("Side",INDIRECT(ADDRESS($I192,33))))),INDIRECT(ADDRESS($I192,COLUMN())),0),0),IF($J192&gt;0,IF(AND(INDIRECT(ADDRESS($J192,44))=0,INDIRECT(ADDRESS($J192,38))="UL",ISERROR(SEARCH("Rear",INDIRECT(ADDRESS($J192,33)))),ISERROR(SEARCH("Side",INDIRECT(ADDRESS($J192,33))))),INDIRECT(ADDRESS($J192,COLUMN())),0),0),IF($K192&gt;0,IF(AND(INDIRECT(ADDRESS($K192,44))=0,INDIRECT(ADDRESS($K192,38))="UL",ISERROR(SEARCH("Rear",INDIRECT(ADDRESS($K192,33)))),ISERROR(SEARCH("Side",INDIRECT(ADDRESS($K192,33))))),INDIRECT(ADDRESS($K192,COLUMN())),0),0),IF($L192&gt;0,IF(AND(INDIRECT(ADDRESS($L192,44))=0,INDIRECT(ADDRESS($L192,38))="UL",ISERROR(SEARCH("Rear",INDIRECT(ADDRESS($L192,33)))),ISERROR(SEARCH("Side",INDIRECT(ADDRESS($L192,33))))),INDIRECT(ADDRESS($L192,COLUMN())),0),0),IF($M192&gt;0,IF(AND(INDIRECT(ADDRESS($M192,44))=0,INDIRECT(ADDRESS($M192,38))="UL",ISERROR(SEARCH("Rear",INDIRECT(ADDRESS($M192,33)))),ISERROR(SEARCH("Side",INDIRECT(ADDRESS($M192,33))))),INDIRECT(ADDRESS($M192,COLUMN())),0),0))</f>
        <v>0.33333333333333331</v>
      </c>
      <c r="AY192" s="58">
        <f t="shared" ca="1" si="124"/>
        <v>0.33333333333333331</v>
      </c>
      <c r="AZ192" s="58">
        <f t="shared" ca="1" si="125"/>
        <v>0.22222222222222221</v>
      </c>
      <c r="BA192" s="58" cm="1">
        <f t="array" aca="1" ref="BA192" ca="1">SUM(IF($C192&gt;0,IF(AND(INDIRECT(ADDRESS($C192,44))=0,INDIRECT(ADDRESS($C192,38))="UL"),INDIRECT(ADDRESS($C192,COLUMN())),0),0),IF($D192&gt;0,IF(AND(INDIRECT(ADDRESS($D192,44))=0,INDIRECT(ADDRESS($D192,38))="UL"),INDIRECT(ADDRESS($D192,COLUMN())),0),0),IF($E192&gt;0,IF(AND(INDIRECT(ADDRESS($E192,44))=0,INDIRECT(ADDRESS($E192,38))="UL"),INDIRECT(ADDRESS($E192,COLUMN())),0),0),IF($F192&gt;0,IF(AND(INDIRECT(ADDRESS($F192,44))=0,INDIRECT(ADDRESS($F192,38))="UL"),INDIRECT(ADDRESS($F192,COLUMN())),0),0),IF($G192&gt;0,IF(AND(INDIRECT(ADDRESS($G192,44))=0,INDIRECT(ADDRESS($G192,38))="UL"),INDIRECT(ADDRESS($G192,COLUMN())),0),0),IF($H192&gt;0,IF(AND(INDIRECT(ADDRESS($H192,44))=0,INDIRECT(ADDRESS($H192,38))="UL"),INDIRECT(ADDRESS($H192,COLUMN())),0),0),IF($I192&gt;0,IF(AND(INDIRECT(ADDRESS($I192,44))=0,INDIRECT(ADDRESS($I192,38))="UL"),INDIRECT(ADDRESS($I192,COLUMN())),0),0),IF($J192&gt;0,IF(AND(INDIRECT(ADDRESS($J192,44))=0,INDIRECT(ADDRESS($J192,38))="UL"),INDIRECT(ADDRESS($J192,COLUMN())),0),0),IF($K192&gt;0,IF(AND(INDIRECT(ADDRESS($K192,44))=0,INDIRECT(ADDRESS($K192,38))="UL"),INDIRECT(ADDRESS($K192,COLUMN())),0),0),IF($L192&gt;0,IF(AND(INDIRECT(ADDRESS($L192,44))=0,INDIRECT(ADDRESS($L192,38))="UL"),INDIRECT(ADDRESS($L192,COLUMN())),0),0),IF($M192&gt;0,IF(AND(INDIRECT(ADDRESS($M192,44))=0,INDIRECT(ADDRESS($M192,38))="UL"),INDIRECT(ADDRESS($M192,COLUMN())),0),0))</f>
        <v>0.13333333333333333</v>
      </c>
      <c r="BB192" s="58" cm="1">
        <f t="array" aca="1" ref="BB192" ca="1">SUM(IF($C192&gt;0,IF(AND(INDIRECT(ADDRESS($C192,44))=0,INDIRECT(ADDRESS($C192,38))="UL"),INDIRECT(ADDRESS($C192,COLUMN())),0),0),IF($D192&gt;0,IF(AND(INDIRECT(ADDRESS($D192,44))=0,INDIRECT(ADDRESS($D192,38))="UL"),INDIRECT(ADDRESS($D192,COLUMN())),0),0),IF($E192&gt;0,IF(AND(INDIRECT(ADDRESS($E192,44))=0,INDIRECT(ADDRESS($E192,38))="UL"),INDIRECT(ADDRESS($E192,COLUMN())),0),0),IF($F192&gt;0,IF(AND(INDIRECT(ADDRESS($F192,44))=0,INDIRECT(ADDRESS($F192,38))="UL"),INDIRECT(ADDRESS($F192,COLUMN())),0),0),IF($G192&gt;0,IF(AND(INDIRECT(ADDRESS($G192,44))=0,INDIRECT(ADDRESS($G192,38))="UL"),INDIRECT(ADDRESS($G192,COLUMN())),0),0),IF($H192&gt;0,IF(AND(INDIRECT(ADDRESS($H192,44))=0,INDIRECT(ADDRESS($H192,38))="UL"),INDIRECT(ADDRESS($H192,COLUMN())),0),0),IF($I192&gt;0,IF(AND(INDIRECT(ADDRESS($I192,44))=0,INDIRECT(ADDRESS($I192,38))="UL"),INDIRECT(ADDRESS($I192,COLUMN())),0),0),IF($J192&gt;0,IF(AND(INDIRECT(ADDRESS($J192,44))=0,INDIRECT(ADDRESS($J192,38))="UL"),INDIRECT(ADDRESS($J192,COLUMN())),0),0),IF($K192&gt;0,IF(AND(INDIRECT(ADDRESS($K192,44))=0,INDIRECT(ADDRESS($K192,38))="UL"),INDIRECT(ADDRESS($K192,COLUMN())),0),0),IF($L192&gt;0,IF(AND(INDIRECT(ADDRESS($L192,44))=0,INDIRECT(ADDRESS($L192,38))="UL"),INDIRECT(ADDRESS($L192,COLUMN())),0),0),IF($M192&gt;0,IF(AND(INDIRECT(ADDRESS($M192,44))=0,INDIRECT(ADDRESS($M192,38))="UL"),INDIRECT(ADDRESS($M192,COLUMN())),0),0))</f>
        <v>4.4444444444444439E-2</v>
      </c>
      <c r="BC192" s="58" cm="1">
        <f t="array" aca="1" ref="BC192" ca="1">SUM(IF($C192&gt;0,IF(AND(INDIRECT(ADDRESS($C192,44))=0,INDIRECT(ADDRESS($C192,38))="UL"),INDIRECT(ADDRESS($C192,COLUMN())),0),0),IF($D192&gt;0,IF(AND(INDIRECT(ADDRESS($D192,44))=0,INDIRECT(ADDRESS($D192,38))="UL"),INDIRECT(ADDRESS($D192,COLUMN())),0),0),IF($E192&gt;0,IF(AND(INDIRECT(ADDRESS($E192,44))=0,INDIRECT(ADDRESS($E192,38))="UL"),INDIRECT(ADDRESS($E192,COLUMN())),0),0),IF($F192&gt;0,IF(AND(INDIRECT(ADDRESS($F192,44))=0,INDIRECT(ADDRESS($F192,38))="UL"),INDIRECT(ADDRESS($F192,COLUMN())),0),0),IF($G192&gt;0,IF(AND(INDIRECT(ADDRESS($G192,44))=0,INDIRECT(ADDRESS($G192,38))="UL"),INDIRECT(ADDRESS($G192,COLUMN())),0),0),IF($H192&gt;0,IF(AND(INDIRECT(ADDRESS($H192,44))=0,INDIRECT(ADDRESS($H192,38))="UL"),INDIRECT(ADDRESS($H192,COLUMN())),0),0),IF($I192&gt;0,IF(AND(INDIRECT(ADDRESS($I192,44))=0,INDIRECT(ADDRESS($I192,38))="UL"),INDIRECT(ADDRESS($I192,COLUMN())),0),0),IF($J192&gt;0,IF(AND(INDIRECT(ADDRESS($J192,44))=0,INDIRECT(ADDRESS($J192,38))="UL"),INDIRECT(ADDRESS($J192,COLUMN())),0),0),IF($K192&gt;0,IF(AND(INDIRECT(ADDRESS($K192,44))=0,INDIRECT(ADDRESS($K192,38))="UL"),INDIRECT(ADDRESS($K192,COLUMN())),0),0),IF($L192&gt;0,IF(AND(INDIRECT(ADDRESS($L192,44))=0,INDIRECT(ADDRESS($L192,38))="UL"),INDIRECT(ADDRESS($L192,COLUMN())),0),0),IF($M192&gt;0,IF(AND(INDIRECT(ADDRESS($M192,44))=0,INDIRECT(ADDRESS($M192,38))="UL"),INDIRECT(ADDRESS($M192,COLUMN())),0),0))</f>
        <v>8.8888888888888878E-2</v>
      </c>
      <c r="BD192" s="58" cm="1">
        <f t="array" aca="1" ref="BD192" ca="1">SUM(IF($C192&gt;0,IF(AND(INDIRECT(ADDRESS($C192,44))=0,INDIRECT(ADDRESS($C192,38))="UL"),INDIRECT(ADDRESS($C192,COLUMN())),0),0),IF($D192&gt;0,IF(AND(INDIRECT(ADDRESS($D192,44))=0,INDIRECT(ADDRESS($D192,38))="UL"),INDIRECT(ADDRESS($D192,COLUMN())),0),0),IF($E192&gt;0,IF(AND(INDIRECT(ADDRESS($E192,44))=0,INDIRECT(ADDRESS($E192,38))="UL"),INDIRECT(ADDRESS($E192,COLUMN())),0),0),IF($F192&gt;0,IF(AND(INDIRECT(ADDRESS($F192,44))=0,INDIRECT(ADDRESS($F192,38))="UL"),INDIRECT(ADDRESS($F192,COLUMN())),0),0),IF($G192&gt;0,IF(AND(INDIRECT(ADDRESS($G192,44))=0,INDIRECT(ADDRESS($G192,38))="UL"),INDIRECT(ADDRESS($G192,COLUMN())),0),0),IF($H192&gt;0,IF(AND(INDIRECT(ADDRESS($H192,44))=0,INDIRECT(ADDRESS($H192,38))="UL"),INDIRECT(ADDRESS($H192,COLUMN())),0),0),IF($I192&gt;0,IF(AND(INDIRECT(ADDRESS($I192,44))=0,INDIRECT(ADDRESS($I192,38))="UL"),INDIRECT(ADDRESS($I192,COLUMN())),0),0),IF($J192&gt;0,IF(AND(INDIRECT(ADDRESS($J192,44))=0,INDIRECT(ADDRESS($J192,38))="UL"),INDIRECT(ADDRESS($J192,COLUMN())),0),0),IF($K192&gt;0,IF(AND(INDIRECT(ADDRESS($K192,44))=0,INDIRECT(ADDRESS($K192,38))="UL"),INDIRECT(ADDRESS($K192,COLUMN())),0),0),IF($L192&gt;0,IF(AND(INDIRECT(ADDRESS($L192,44))=0,INDIRECT(ADDRESS($L192,38))="UL"),INDIRECT(ADDRESS($L192,COLUMN())),0),0),IF($M192&gt;0,IF(AND(INDIRECT(ADDRESS($M192,44))=0,INDIRECT(ADDRESS($M192,38))="UL"),INDIRECT(ADDRESS($M192,COLUMN())),0),0))</f>
        <v>8.8888888888888878E-2</v>
      </c>
      <c r="BE192" s="57">
        <f t="shared" ca="1" si="126"/>
        <v>8.8888888888888878E-2</v>
      </c>
      <c r="BF192" s="57" cm="1">
        <f t="array" aca="1" ref="BF192" ca="1">SUM(IF($C192&gt;0,IF(INDIRECT(ADDRESS($C192,45))=1,INDIRECT(ADDRESS($C192,52))*INDIRECT(ADDRESS($C192,42))/5,0),0), IF($D192&gt;0,IF(INDIRECT(ADDRESS($D192,45))=1,INDIRECT(ADDRESS($D192,52))*INDIRECT(ADDRESS($D192,42))/5,0),0), IF($E192&gt;0,IF(INDIRECT(ADDRESS($E192,45))=1,INDIRECT(ADDRESS($E192,52))*INDIRECT(ADDRESS($E192,42))/5,0),0), IF($F192&gt;0,IF(INDIRECT(ADDRESS($F192,45))=1,INDIRECT(ADDRESS($F192,52))*INDIRECT(ADDRESS($F192,42))/5,0),0), IF($G192&gt;0,IF(INDIRECT(ADDRESS($G192,45))=1,INDIRECT(ADDRESS($G192,52))*INDIRECT(ADDRESS($G192,42))/5,0),0), IF($H192&gt;0,IF(INDIRECT(ADDRESS($H192,45))=1,INDIRECT(ADDRESS($H192,52))*INDIRECT(ADDRESS($H192,42))/5,0),0)
)*$BF$296/100</f>
        <v>0</v>
      </c>
      <c r="BG192" s="19">
        <v>3</v>
      </c>
      <c r="BH192" s="57" cm="1">
        <f t="array" aca="1" ref="BH192" ca="1">SUM(IF($C192&gt;0,IF(AND(INDIRECT(ADDRESS($C192,44))=0,INDIRECT(ADDRESS($C192,38))&lt;&gt;"UL"),INDIRECT(ADDRESS($C192,COLUMN()-12)),0),0), IF($D192&gt;0,IF(AND(INDIRECT(ADDRESS($D192,44))=0,INDIRECT(ADDRESS($D192,38))&lt;&gt;"UL"),INDIRECT(ADDRESS($D192,COLUMN()-12)),0),0), IF($E192&gt;0,IF(AND(INDIRECT(ADDRESS($E192,44))=0,INDIRECT(ADDRESS($E192,38))&lt;&gt;"UL"),INDIRECT(ADDRESS($E192,COLUMN()-12)),0),0), IF($F192&gt;0,IF(AND(INDIRECT(ADDRESS($F192,44))=0,INDIRECT(ADDRESS($F192,38))&lt;&gt;"UL"),INDIRECT(ADDRESS($F192,COLUMN()-12)),0),0), IF($G192&gt;0,IF(AND(INDIRECT(ADDRESS($G192,44))=0,INDIRECT(ADDRESS($G192,38))&lt;&gt;"UL"),INDIRECT(ADDRESS($G192,COLUMN()-12)),0),0), IF($H192&gt;0,IF(AND(INDIRECT(ADDRESS($H192,44))=0,INDIRECT(ADDRESS($H192,38))&lt;&gt;"UL"),INDIRECT(ADDRESS($H192,COLUMN()-12)),0),0), IF($I192&gt;0,IF(AND(INDIRECT(ADDRESS($I192,44))=0,INDIRECT(ADDRESS($I192,38))&lt;&gt;"UL"),INDIRECT(ADDRESS($I192,COLUMN()-12)),0),0), IF($J192&gt;0,IF(AND(INDIRECT(ADDRESS($J192,44))=0,INDIRECT(ADDRESS($J192,38))&lt;&gt;"UL"),INDIRECT(ADDRESS($J192,COLUMN()-12)),0),0), IF($K192&gt;0,IF(AND(INDIRECT(ADDRESS($K192,44))=0,INDIRECT(ADDRESS($K192,38))&lt;&gt;"UL"),INDIRECT(ADDRESS($K192,COLUMN()-12)),0),0), IF($L192&gt;0,IF(AND(INDIRECT(ADDRESS($L192,44))=0,INDIRECT(ADDRESS($L192,38))&lt;&gt;"UL"),INDIRECT(ADDRESS($L192,COLUMN()-12)),0),0), IF($M192&gt;0,IF(AND(INDIRECT(ADDRESS($M192,44))=0,INDIRECT(ADDRESS($M192,38))&lt;&gt;"UL"),INDIRECT(ADDRESS($M192,COLUMN()-12)),0),0))</f>
        <v>0.22222222222222221</v>
      </c>
      <c r="BI192" s="57" cm="1">
        <f t="array" aca="1" ref="BI192" ca="1">SUM(IF($C192&gt;0,IF(AND(INDIRECT(ADDRESS($C192,44))=0,INDIRECT(ADDRESS($C192,38))&lt;&gt;"UL"),INDIRECT(ADDRESS($C192,COLUMN()-12)),0),0), IF($D192&gt;0,IF(AND(INDIRECT(ADDRESS($D192,44))=0,INDIRECT(ADDRESS($D192,38))&lt;&gt;"UL"),INDIRECT(ADDRESS($D192,COLUMN()-12)),0),0), IF($E192&gt;0,IF(AND(INDIRECT(ADDRESS($E192,44))=0,INDIRECT(ADDRESS($E192,38))&lt;&gt;"UL"),INDIRECT(ADDRESS($E192,COLUMN()-12)),0),0), IF($F192&gt;0,IF(AND(INDIRECT(ADDRESS($F192,44))=0,INDIRECT(ADDRESS($F192,38))&lt;&gt;"UL"),INDIRECT(ADDRESS($F192,COLUMN()-12)),0),0), IF($G192&gt;0,IF(AND(INDIRECT(ADDRESS($G192,44))=0,INDIRECT(ADDRESS($G192,38))&lt;&gt;"UL"),INDIRECT(ADDRESS($G192,COLUMN()-12)),0),0), IF($H192&gt;0,IF(AND(INDIRECT(ADDRESS($H192,44))=0,INDIRECT(ADDRESS($H192,38))&lt;&gt;"UL"),INDIRECT(ADDRESS($H192,COLUMN()-12)),0),0), IF($I192&gt;0,IF(AND(INDIRECT(ADDRESS($I192,44))=0,INDIRECT(ADDRESS($I192,38))&lt;&gt;"UL"),INDIRECT(ADDRESS($I192,COLUMN()-12)),0),0), IF($J192&gt;0,IF(AND(INDIRECT(ADDRESS($J192,44))=0,INDIRECT(ADDRESS($J192,38))&lt;&gt;"UL"),INDIRECT(ADDRESS($J192,COLUMN()-12)),0),0), IF($K192&gt;0,IF(AND(INDIRECT(ADDRESS($K192,44))=0,INDIRECT(ADDRESS($K192,38))&lt;&gt;"UL"),INDIRECT(ADDRESS($K192,COLUMN()-12)),0),0), IF($L192&gt;0,IF(AND(INDIRECT(ADDRESS($L192,44))=0,INDIRECT(ADDRESS($L192,38))&lt;&gt;"UL"),INDIRECT(ADDRESS($L192,COLUMN()-12)),0),0), IF($M192&gt;0,IF(AND(INDIRECT(ADDRESS($M192,44))=0,INDIRECT(ADDRESS($M192,38))&lt;&gt;"UL"),INDIRECT(ADDRESS($M192,COLUMN()-12)),0),0))</f>
        <v>0.66666666666666663</v>
      </c>
      <c r="BJ192" s="57" cm="1">
        <f t="array" aca="1" ref="BJ192" ca="1">SUM(IF($C192&gt;0,IF(AND(INDIRECT(ADDRESS($C192,44))=0,INDIRECT(ADDRESS($C192,38))&lt;&gt;"UL"),INDIRECT(ADDRESS($C192,COLUMN()-12)),0),0), IF($D192&gt;0,IF(AND(INDIRECT(ADDRESS($D192,44))=0,INDIRECT(ADDRESS($D192,38))&lt;&gt;"UL"),INDIRECT(ADDRESS($D192,COLUMN()-12)),0),0), IF($E192&gt;0,IF(AND(INDIRECT(ADDRESS($E192,44))=0,INDIRECT(ADDRESS($E192,38))&lt;&gt;"UL"),INDIRECT(ADDRESS($E192,COLUMN()-12)),0),0), IF($F192&gt;0,IF(AND(INDIRECT(ADDRESS($F192,44))=0,INDIRECT(ADDRESS($F192,38))&lt;&gt;"UL"),INDIRECT(ADDRESS($F192,COLUMN()-12)),0),0), IF($G192&gt;0,IF(AND(INDIRECT(ADDRESS($G192,44))=0,INDIRECT(ADDRESS($G192,38))&lt;&gt;"UL"),INDIRECT(ADDRESS($G192,COLUMN()-12)),0),0), IF($H192&gt;0,IF(AND(INDIRECT(ADDRESS($H192,44))=0,INDIRECT(ADDRESS($H192,38))&lt;&gt;"UL"),INDIRECT(ADDRESS($H192,COLUMN()-12)),0),0), IF($I192&gt;0,IF(AND(INDIRECT(ADDRESS($I192,44))=0,INDIRECT(ADDRESS($I192,38))&lt;&gt;"UL"),INDIRECT(ADDRESS($I192,COLUMN()-12)),0),0), IF($J192&gt;0,IF(AND(INDIRECT(ADDRESS($J192,44))=0,INDIRECT(ADDRESS($J192,38))&lt;&gt;"UL"),INDIRECT(ADDRESS($J192,COLUMN()-12)),0),0), IF($K192&gt;0,IF(AND(INDIRECT(ADDRESS($K192,44))=0,INDIRECT(ADDRESS($K192,38))&lt;&gt;"UL"),INDIRECT(ADDRESS($K192,COLUMN()-12)),0),0), IF($L192&gt;0,IF(AND(INDIRECT(ADDRESS($L192,44))=0,INDIRECT(ADDRESS($L192,38))&lt;&gt;"UL"),INDIRECT(ADDRESS($L192,COLUMN()-12)),0),0), IF($M192&gt;0,IF(AND(INDIRECT(ADDRESS($M192,44))=0,INDIRECT(ADDRESS($M192,38))&lt;&gt;"UL"),INDIRECT(ADDRESS($M192,COLUMN()-12)),0),0))</f>
        <v>0.22222222222222221</v>
      </c>
      <c r="BK192" s="57">
        <f t="shared" ca="1" si="127"/>
        <v>0.66666666666666663</v>
      </c>
      <c r="BL192" s="58">
        <f t="shared" ca="1" si="128"/>
        <v>0.37037037037037041</v>
      </c>
      <c r="BM192" s="57" cm="1">
        <f t="array" aca="1" ref="BM192" ca="1">SUM(IF($C192&gt;0,IF(AND(INDIRECT(ADDRESS($C192,44))=0,INDIRECT(ADDRESS($C192,38))&lt;&gt;"UL"),INDIRECT(ADDRESS($C192,COLUMN()-12)),0),0), IF($D192&gt;0,IF(AND(INDIRECT(ADDRESS($D192,44))=0,INDIRECT(ADDRESS($D192,38))&lt;&gt;"UL"),INDIRECT(ADDRESS($D192,COLUMN()-12)),0),0), IF($E192&gt;0,IF(AND(INDIRECT(ADDRESS($E192,44))=0,INDIRECT(ADDRESS($E192,38))&lt;&gt;"UL"),INDIRECT(ADDRESS($E192,COLUMN()-12)),0),0), IF($F192&gt;0,IF(AND(INDIRECT(ADDRESS($F192,44))=0,INDIRECT(ADDRESS($F192,38))&lt;&gt;"UL"),INDIRECT(ADDRESS($F192,COLUMN()-12)),0),0), IF($G192&gt;0,IF(AND(INDIRECT(ADDRESS($G192,44))=0,INDIRECT(ADDRESS($G192,38))&lt;&gt;"UL"),INDIRECT(ADDRESS($G192,COLUMN()-12)),0),0), IF($H192&gt;0,IF(AND(INDIRECT(ADDRESS($H192,44))=0,INDIRECT(ADDRESS($H192,38))&lt;&gt;"UL"),INDIRECT(ADDRESS($H192,COLUMN()-12)),0),0), IF($I192&gt;0,IF(AND(INDIRECT(ADDRESS($I192,44))=0,INDIRECT(ADDRESS($I192,38))&lt;&gt;"UL"),INDIRECT(ADDRESS($I192,COLUMN()-12)),0),0), IF($J192&gt;0,IF(AND(INDIRECT(ADDRESS($J192,44))=0,INDIRECT(ADDRESS($J192,38))&lt;&gt;"UL"),INDIRECT(ADDRESS($J192,COLUMN()-12)),0),0), IF($K192&gt;0,IF(AND(INDIRECT(ADDRESS($K192,44))=0,INDIRECT(ADDRESS($K192,38))&lt;&gt;"UL"),INDIRECT(ADDRESS($K192,COLUMN()-11)),0),0), IF($L192&gt;0,IF(AND(INDIRECT(ADDRESS($L192,44))=0,INDIRECT(ADDRESS($L192,38))&lt;&gt;"UL"),INDIRECT(ADDRESS($L192,COLUMN()-11)),0),0), IF($M192&gt;0,IF(AND(INDIRECT(ADDRESS($M192,44))=0,INDIRECT(ADDRESS($M192,38))&lt;&gt;"UL"),INDIRECT(ADDRESS($M192,COLUMN()-11)),0),0))</f>
        <v>0.2074074074074074</v>
      </c>
      <c r="BN192" s="57" cm="1">
        <f t="array" aca="1" ref="BN192" ca="1">SUM(IF($C192&gt;0,IF(AND(INDIRECT(ADDRESS($C192,44))=0,INDIRECT(ADDRESS($C192,38))&lt;&gt;"UL"),INDIRECT(ADDRESS($C192,COLUMN()-12)),0),0), IF($D192&gt;0,IF(AND(INDIRECT(ADDRESS($D192,44))=0,INDIRECT(ADDRESS($D192,38))&lt;&gt;"UL"),INDIRECT(ADDRESS($D192,COLUMN()-12)),0),0), IF($E192&gt;0,IF(AND(INDIRECT(ADDRESS($E192,44))=0,INDIRECT(ADDRESS($E192,38))&lt;&gt;"UL"),INDIRECT(ADDRESS($E192,COLUMN()-12)),0),0), IF($F192&gt;0,IF(AND(INDIRECT(ADDRESS($F192,44))=0,INDIRECT(ADDRESS($F192,38))&lt;&gt;"UL"),INDIRECT(ADDRESS($F192,COLUMN()-12)),0),0), IF($G192&gt;0,IF(AND(INDIRECT(ADDRESS($G192,44))=0,INDIRECT(ADDRESS($G192,38))&lt;&gt;"UL"),INDIRECT(ADDRESS($G192,COLUMN()-12)),0),0), IF($H192&gt;0,IF(AND(INDIRECT(ADDRESS($H192,44))=0,INDIRECT(ADDRESS($H192,38))&lt;&gt;"UL"),INDIRECT(ADDRESS($H192,COLUMN()-12)),0),0), IF($I192&gt;0,IF(AND(INDIRECT(ADDRESS($I192,44))=0,INDIRECT(ADDRESS($I192,38))&lt;&gt;"UL"),INDIRECT(ADDRESS($I192,COLUMN()-12)),0),0), IF($J192&gt;0,IF(AND(INDIRECT(ADDRESS($J192,44))=0,INDIRECT(ADDRESS($J192,38))&lt;&gt;"UL"),INDIRECT(ADDRESS($J192,COLUMN()-12)),0),0), IF($K192&gt;0,IF(AND(INDIRECT(ADDRESS($K192,44))=0,INDIRECT(ADDRESS($K192,38))&lt;&gt;"UL"),INDIRECT(ADDRESS($K192,COLUMN()-11)),0),0), IF($L192&gt;0,IF(AND(INDIRECT(ADDRESS($L192,44))=0,INDIRECT(ADDRESS($L192,38))&lt;&gt;"UL"),INDIRECT(ADDRESS($L192,COLUMN()-11)),0),0), IF($M192&gt;0,IF(AND(INDIRECT(ADDRESS($M192,44))=0,INDIRECT(ADDRESS($M192,38))&lt;&gt;"UL"),INDIRECT(ADDRESS($M192,COLUMN()-11)),0),0))</f>
        <v>8.8888888888888878E-2</v>
      </c>
      <c r="BO192" s="57" cm="1">
        <f t="array" aca="1" ref="BO192" ca="1">SUM(IF($C192&gt;0,IF(AND(INDIRECT(ADDRESS($C192,44))=0,INDIRECT(ADDRESS($C192,38))&lt;&gt;"UL"),INDIRECT(ADDRESS($C192,COLUMN()-12)),0),0), IF($D192&gt;0,IF(AND(INDIRECT(ADDRESS($D192,44))=0,INDIRECT(ADDRESS($D192,38))&lt;&gt;"UL"),INDIRECT(ADDRESS($D192,COLUMN()-12)),0),0), IF($E192&gt;0,IF(AND(INDIRECT(ADDRESS($E192,44))=0,INDIRECT(ADDRESS($E192,38))&lt;&gt;"UL"),INDIRECT(ADDRESS($E192,COLUMN()-12)),0),0), IF($F192&gt;0,IF(AND(INDIRECT(ADDRESS($F192,44))=0,INDIRECT(ADDRESS($F192,38))&lt;&gt;"UL"),INDIRECT(ADDRESS($F192,COLUMN()-12)),0),0), IF($G192&gt;0,IF(AND(INDIRECT(ADDRESS($G192,44))=0,INDIRECT(ADDRESS($G192,38))&lt;&gt;"UL"),INDIRECT(ADDRESS($G192,COLUMN()-12)),0),0), IF($H192&gt;0,IF(AND(INDIRECT(ADDRESS($H192,44))=0,INDIRECT(ADDRESS($H192,38))&lt;&gt;"UL"),INDIRECT(ADDRESS($H192,COLUMN()-12)),0),0), IF($I192&gt;0,IF(AND(INDIRECT(ADDRESS($I192,44))=0,INDIRECT(ADDRESS($I192,38))&lt;&gt;"UL"),INDIRECT(ADDRESS($I192,COLUMN()-12)),0),0), IF($J192&gt;0,IF(AND(INDIRECT(ADDRESS($J192,44))=0,INDIRECT(ADDRESS($J192,38))&lt;&gt;"UL"),INDIRECT(ADDRESS($J192,COLUMN()-12)),0),0), IF($K192&gt;0,IF(AND(INDIRECT(ADDRESS($K192,44))=0,INDIRECT(ADDRESS($K192,38))&lt;&gt;"UL"),INDIRECT(ADDRESS($K192,COLUMN()-11)),0),0), IF($L192&gt;0,IF(AND(INDIRECT(ADDRESS($L192,44))=0,INDIRECT(ADDRESS($L192,38))&lt;&gt;"UL"),INDIRECT(ADDRESS($L192,COLUMN()-11)),0),0), IF($M192&gt;0,IF(AND(INDIRECT(ADDRESS($M192,44))=0,INDIRECT(ADDRESS($M192,38))&lt;&gt;"UL"),INDIRECT(ADDRESS($M192,COLUMN()-11)),0),0))</f>
        <v>8.8888888888888878E-2</v>
      </c>
      <c r="BP192" s="57" cm="1">
        <f t="array" aca="1" ref="BP192" ca="1">SUM(IF($C192&gt;0,IF(AND(INDIRECT(ADDRESS($C192,44))=0,INDIRECT(ADDRESS($C192,38))&lt;&gt;"UL"),INDIRECT(ADDRESS($C192,COLUMN()-12)),0),0), IF($D192&gt;0,IF(AND(INDIRECT(ADDRESS($D192,44))=0,INDIRECT(ADDRESS($D192,38))&lt;&gt;"UL"),INDIRECT(ADDRESS($D192,COLUMN()-12)),0),0), IF($E192&gt;0,IF(AND(INDIRECT(ADDRESS($E192,44))=0,INDIRECT(ADDRESS($E192,38))&lt;&gt;"UL"),INDIRECT(ADDRESS($E192,COLUMN()-12)),0),0), IF($F192&gt;0,IF(AND(INDIRECT(ADDRESS($F192,44))=0,INDIRECT(ADDRESS($F192,38))&lt;&gt;"UL"),INDIRECT(ADDRESS($F192,COLUMN()-12)),0),0), IF($G192&gt;0,IF(AND(INDIRECT(ADDRESS($G192,44))=0,INDIRECT(ADDRESS($G192,38))&lt;&gt;"UL"),INDIRECT(ADDRESS($G192,COLUMN()-12)),0),0), IF($H192&gt;0,IF(AND(INDIRECT(ADDRESS($H192,44))=0,INDIRECT(ADDRESS($H192,38))&lt;&gt;"UL"),INDIRECT(ADDRESS($H192,COLUMN()-12)),0),0), IF($I192&gt;0,IF(AND(INDIRECT(ADDRESS($I192,44))=0,INDIRECT(ADDRESS($I192,38))&lt;&gt;"UL"),INDIRECT(ADDRESS($I192,COLUMN()-12)),0),0), IF($J192&gt;0,IF(AND(INDIRECT(ADDRESS($J192,44))=0,INDIRECT(ADDRESS($J192,38))&lt;&gt;"UL"),INDIRECT(ADDRESS($J192,COLUMN()-12)),0),0), IF($K192&gt;0,IF(AND(INDIRECT(ADDRESS($K192,44))=0,INDIRECT(ADDRESS($K192,38))&lt;&gt;"UL"),INDIRECT(ADDRESS($K192,COLUMN()-11)),0),0), IF($L192&gt;0,IF(AND(INDIRECT(ADDRESS($L192,44))=0,INDIRECT(ADDRESS($L192,38))&lt;&gt;"UL"),INDIRECT(ADDRESS($L192,COLUMN()-11)),0),0), IF($M192&gt;0,IF(AND(INDIRECT(ADDRESS($M192,44))=0,INDIRECT(ADDRESS($M192,38))&lt;&gt;"UL"),INDIRECT(ADDRESS($M192,COLUMN()-11)),0),0))</f>
        <v>0.2074074074074074</v>
      </c>
      <c r="BQ192" s="57">
        <f t="shared" ca="1" si="129"/>
        <v>8.8888888888888878E-2</v>
      </c>
      <c r="BR192" s="161">
        <f t="shared" ca="1" si="130"/>
        <v>72.231854459425008</v>
      </c>
      <c r="BS192" s="56"/>
      <c r="BT192" s="56">
        <f t="shared" ca="1" si="131"/>
        <v>1.950010340172478</v>
      </c>
      <c r="BU192" s="77">
        <f t="shared" ca="1" si="132"/>
        <v>0.10833390778735989</v>
      </c>
      <c r="BV192" s="57" t="s">
        <v>34</v>
      </c>
      <c r="BW192" s="57" cm="1">
        <f t="array" aca="1" ref="BW192" ca="1">SUM(IF($C192&gt;0,IF(AND(INDIRECT(ADDRESS($C192,44))=0,INDIRECT(ADDRESS($C192,38))="UL",ISERROR(SEARCH("Rear",INDIRECT(ADDRESS($C192,33)))),ISERROR(SEARCH("Side",INDIRECT(ADDRESS($C192,33))))),INDIRECT(ADDRESS($C192,COLUMN())),0),0),IF($D192&gt;0,IF(AND(INDIRECT(ADDRESS($D192,44))=0,INDIRECT(ADDRESS($D192,38))="UL",ISERROR(SEARCH("Rear",INDIRECT(ADDRESS($D192,33)))),ISERROR(SEARCH("Side",INDIRECT(ADDRESS($D192,33))))),INDIRECT(ADDRESS($D192,COLUMN())),0),0),IF($E192&gt;0,IF(AND(INDIRECT(ADDRESS($E192,44))=0,INDIRECT(ADDRESS($E192,38))="UL",ISERROR(SEARCH("Rear",INDIRECT(ADDRESS($E192,33)))),ISERROR(SEARCH("Side",INDIRECT(ADDRESS($E192,33))))),INDIRECT(ADDRESS($E192,COLUMN())),0),0),IF($F192&gt;0,IF(AND(INDIRECT(ADDRESS($F192,44))=0,INDIRECT(ADDRESS($F192,38))="UL",ISERROR(SEARCH("Rear",INDIRECT(ADDRESS($F192,33)))),ISERROR(SEARCH("Side",INDIRECT(ADDRESS($F192,33))))),INDIRECT(ADDRESS($F192,COLUMN())),0),0),IF($G192&gt;0,IF(AND(INDIRECT(ADDRESS($G192,44))=0,INDIRECT(ADDRESS($G192,38))="UL",ISERROR(SEARCH("Rear",INDIRECT(ADDRESS($G192,33)))),ISERROR(SEARCH("Side",INDIRECT(ADDRESS($G192,33))))),INDIRECT(ADDRESS($G192,COLUMN())),0),0),IF($H192&gt;0,IF(AND(INDIRECT(ADDRESS($H192,44))=0,INDIRECT(ADDRESS($H192,38))="UL",ISERROR(SEARCH("Rear",INDIRECT(ADDRESS($H192,33)))),ISERROR(SEARCH("Side",INDIRECT(ADDRESS($H192,33))))),INDIRECT(ADDRESS($H192,COLUMN())),0),0),IF($I192&gt;0,IF(AND(INDIRECT(ADDRESS($I192,44))=0,INDIRECT(ADDRESS($I192,38))="UL",ISERROR(SEARCH("Rear",INDIRECT(ADDRESS($I192,33)))),ISERROR(SEARCH("Side",INDIRECT(ADDRESS($I192,33))))),INDIRECT(ADDRESS($I192,COLUMN())),0),0),IF($J192&gt;0,IF(AND(INDIRECT(ADDRESS($J192,44))=0,INDIRECT(ADDRESS($J192,38))="UL",ISERROR(SEARCH("Rear",INDIRECT(ADDRESS($J192,33)))),ISERROR(SEARCH("Side",INDIRECT(ADDRESS($J192,33))))),INDIRECT(ADDRESS($J192,COLUMN())),0),0),IF($K192&gt;0,IF(AND(INDIRECT(ADDRESS($K192,44))=0,INDIRECT(ADDRESS($K192,38))="UL",ISERROR(SEARCH("Rear",INDIRECT(ADDRESS($K192,33)))),ISERROR(SEARCH("Side",INDIRECT(ADDRESS($K192,33))))),INDIRECT(ADDRESS($K192,COLUMN())),0),0),IF($L192&gt;0,IF(AND(INDIRECT(ADDRESS($L192,44))=0,INDIRECT(ADDRESS($L192,38))="UL",ISERROR(SEARCH("Rear",INDIRECT(ADDRESS($L192,33)))),ISERROR(SEARCH("Side",INDIRECT(ADDRESS($L192,33))))),INDIRECT(ADDRESS($L192,COLUMN())),0),0),IF($M192&gt;0,IF(AND(INDIRECT(ADDRESS($M192,44))=0,INDIRECT(ADDRESS($M192,38))="UL",ISERROR(SEARCH("Rear",INDIRECT(ADDRESS($M192,33)))),ISERROR(SEARCH("Side",INDIRECT(ADDRESS($M192,33))))),INDIRECT(ADDRESS($M192,COLUMN())),0),0))</f>
        <v>0.33333333333333331</v>
      </c>
      <c r="BX192" s="57">
        <f t="shared" ca="1" si="136"/>
        <v>0.33333333333333331</v>
      </c>
      <c r="BY192" s="57" cm="1">
        <f t="array" aca="1" ref="BY192" ca="1">SUM(IF($C192&gt;0,IF(AND(INDIRECT(ADDRESS($C192,44))=0,INDIRECT(ADDRESS($C192,38))="UL"),INDIRECT(ADDRESS($C192,COLUMN())),0),0),IF($D192&gt;0,IF(AND(INDIRECT(ADDRESS($D192,44))=0,INDIRECT(ADDRESS($D192,38))="UL"),INDIRECT(ADDRESS($D192,COLUMN())),0),0),IF($E192&gt;0,IF(AND(INDIRECT(ADDRESS($E192,44))=0,INDIRECT(ADDRESS($E192,38))="UL"),INDIRECT(ADDRESS($E192,COLUMN())),0),0),IF($F192&gt;0,IF(AND(INDIRECT(ADDRESS($F192,44))=0,INDIRECT(ADDRESS($F192,38))="UL"),INDIRECT(ADDRESS($F192,COLUMN())),0),0),IF($G192&gt;0,IF(AND(INDIRECT(ADDRESS($G192,44))=0,INDIRECT(ADDRESS($G192,38))="UL"),INDIRECT(ADDRESS($G192,COLUMN())),0),0),IF($H192&gt;0,IF(AND(INDIRECT(ADDRESS($H192,44))=0,INDIRECT(ADDRESS($H192,38))="UL"),INDIRECT(ADDRESS($H192,COLUMN())),0),0),IF($I192&gt;0,IF(AND(INDIRECT(ADDRESS($I192,44))=0,INDIRECT(ADDRESS($I192,38))="UL"),INDIRECT(ADDRESS($I192,COLUMN())),0),0),IF($J192&gt;0,IF(AND(INDIRECT(ADDRESS($J192,44))=0,INDIRECT(ADDRESS($J192,38))="UL"),INDIRECT(ADDRESS($J192,COLUMN())),0),0),IF($K192&gt;0,IF(AND(INDIRECT(ADDRESS($K192,44))=0,INDIRECT(ADDRESS($K192,38))="UL"),INDIRECT(ADDRESS($K192,COLUMN())),0),0),IF($L192&gt;0,IF(AND(INDIRECT(ADDRESS($L192,44))=0,INDIRECT(ADDRESS($L192,38))="UL"),INDIRECT(ADDRESS($L192,COLUMN())),0),0),IF($M192&gt;0,IF(AND(INDIRECT(ADDRESS($M192,44))=0,INDIRECT(ADDRESS($M192,38))="UL"),INDIRECT(ADDRESS($M192,COLUMN())),0),0))</f>
        <v>0.1111111111111111</v>
      </c>
      <c r="BZ192" s="57" cm="1">
        <f t="array" aca="1" ref="BZ192" ca="1">SUM(IF($C192&gt;0,IF(AND(INDIRECT(ADDRESS($C192,44))=0,INDIRECT(ADDRESS($C192,38))="UL"),INDIRECT(ADDRESS($C192,COLUMN())),0),0),IF($D192&gt;0,IF(AND(INDIRECT(ADDRESS($D192,44))=0,INDIRECT(ADDRESS($D192,38))="UL"),INDIRECT(ADDRESS($D192,COLUMN())),0),0),IF($E192&gt;0,IF(AND(INDIRECT(ADDRESS($E192,44))=0,INDIRECT(ADDRESS($E192,38))="UL"),INDIRECT(ADDRESS($E192,COLUMN())),0),0),IF($F192&gt;0,IF(AND(INDIRECT(ADDRESS($F192,44))=0,INDIRECT(ADDRESS($F192,38))="UL"),INDIRECT(ADDRESS($F192,COLUMN())),0),0),IF($G192&gt;0,IF(AND(INDIRECT(ADDRESS($G192,44))=0,INDIRECT(ADDRESS($G192,38))="UL"),INDIRECT(ADDRESS($G192,COLUMN())),0),0),IF($H192&gt;0,IF(AND(INDIRECT(ADDRESS($H192,44))=0,INDIRECT(ADDRESS($H192,38))="UL"),INDIRECT(ADDRESS($H192,COLUMN())),0),0),IF($I192&gt;0,IF(AND(INDIRECT(ADDRESS($I192,44))=0,INDIRECT(ADDRESS($I192,38))="UL"),INDIRECT(ADDRESS($I192,COLUMN())),0),0),IF($J192&gt;0,IF(AND(INDIRECT(ADDRESS($J192,44))=0,INDIRECT(ADDRESS($J192,38))="UL"),INDIRECT(ADDRESS($J192,COLUMN())),0),0),IF($K192&gt;0,IF(AND(INDIRECT(ADDRESS($K192,44))=0,INDIRECT(ADDRESS($K192,38))="UL"),INDIRECT(ADDRESS($K192,COLUMN())),0),0),IF($L192&gt;0,IF(AND(INDIRECT(ADDRESS($L192,44))=0,INDIRECT(ADDRESS($L192,38))="UL"),INDIRECT(ADDRESS($L192,COLUMN())),0),0),IF($M192&gt;0,IF(AND(INDIRECT(ADDRESS($M192,44))=0,INDIRECT(ADDRESS($M192,38))="UL"),INDIRECT(ADDRESS($M192,COLUMN())),0),0))</f>
        <v>0</v>
      </c>
      <c r="CA192" s="57">
        <f t="shared" ca="1" si="137"/>
        <v>0</v>
      </c>
      <c r="CB192" s="57" cm="1">
        <f t="array" aca="1" ref="CB192" ca="1">SUM(IF($C192&gt;0,IF(AND(INDIRECT(ADDRESS($C192,44))=0,INDIRECT(ADDRESS($C192,38))&lt;&gt;"UL"),INDIRECT(ADDRESS($C192,COLUMN())),0),0),IF($D192&gt;0,IF(AND(INDIRECT(ADDRESS($D192,44))=0,INDIRECT(ADDRESS($D192,38))&lt;&gt;"UL"),INDIRECT(ADDRESS($D192,COLUMN())),0),0),IF($E192&gt;0,IF(AND(INDIRECT(ADDRESS($E192,44))=0,INDIRECT(ADDRESS($E192,38))&lt;&gt;"UL"),INDIRECT(ADDRESS($E192,COLUMN())),0),0),IF($F192&gt;0,IF(AND(INDIRECT(ADDRESS($F192,44))=0,INDIRECT(ADDRESS($F192,38))&lt;&gt;"UL"),INDIRECT(ADDRESS($F192,COLUMN())),0),0),IF($G192&gt;0,IF(AND(INDIRECT(ADDRESS($G192,44))=0,INDIRECT(ADDRESS($G192,38))&lt;&gt;"UL"),INDIRECT(ADDRESS($G192,COLUMN())),0),0),IF($H192&gt;0,IF(AND(INDIRECT(ADDRESS($H192,44))=0,INDIRECT(ADDRESS($H192,38))&lt;&gt;"UL"),INDIRECT(ADDRESS($H192,COLUMN())),0),0),IF($I192&gt;0,IF(AND(INDIRECT(ADDRESS($I192,44))=0,INDIRECT(ADDRESS($I192,38))&lt;&gt;"UL"),INDIRECT(ADDRESS($I192,COLUMN())),0),0),IF($J192&gt;0,IF(AND(INDIRECT(ADDRESS($J192,44))=0,INDIRECT(ADDRESS($J192,38))&lt;&gt;"UL"),INDIRECT(ADDRESS($J192,COLUMN())),0),0),IF($K192&gt;0,IF(AND(INDIRECT(ADDRESS($K192,44))=0,INDIRECT(ADDRESS($K192,38))&lt;&gt;"UL"),INDIRECT(ADDRESS($K192,COLUMN())),0),0),IF($L192&gt;0,IF(AND(INDIRECT(ADDRESS($L192,44))=0,INDIRECT(ADDRESS($L192,38))&lt;&gt;"UL"),INDIRECT(ADDRESS($L192,COLUMN())),0),0),IF($M192&gt;0,IF(AND(INDIRECT(ADDRESS($M192,44))=0,INDIRECT(ADDRESS($M192,38))&lt;&gt;"UL"),INDIRECT(ADDRESS($M192,COLUMN())),0),0))</f>
        <v>0.33333333333333331</v>
      </c>
      <c r="CC192" s="57">
        <f t="shared" ca="1" si="138"/>
        <v>0.33333333333333331</v>
      </c>
      <c r="CD192" s="57" cm="1">
        <f t="array" aca="1" ref="CD192" ca="1">SUM(IF($C192&gt;0,IF(AND(INDIRECT(ADDRESS($C192,44))=0,INDIRECT(ADDRESS($C192,38))&lt;&gt;"UL"),INDIRECT(ADDRESS($C192,COLUMN())),0),0),IF($D192&gt;0,IF(AND(INDIRECT(ADDRESS($D192,44))=0,INDIRECT(ADDRESS($D192,38))&lt;&gt;"UL"),INDIRECT(ADDRESS($D192,COLUMN())),0),0),IF($E192&gt;0,IF(AND(INDIRECT(ADDRESS($E192,44))=0,INDIRECT(ADDRESS($E192,38))&lt;&gt;"UL"),INDIRECT(ADDRESS($E192,COLUMN())),0),0),IF($F192&gt;0,IF(AND(INDIRECT(ADDRESS($F192,44))=0,INDIRECT(ADDRESS($F192,38))&lt;&gt;"UL"),INDIRECT(ADDRESS($F192,COLUMN())),0),0),IF($G192&gt;0,IF(AND(INDIRECT(ADDRESS($G192,44))=0,INDIRECT(ADDRESS($G192,38))&lt;&gt;"UL"),INDIRECT(ADDRESS($G192,COLUMN())),0),0),IF($H192&gt;0,IF(AND(INDIRECT(ADDRESS($H192,44))=0,INDIRECT(ADDRESS($H192,38))&lt;&gt;"UL"),INDIRECT(ADDRESS($H192,COLUMN())),0),0),IF($I192&gt;0,IF(AND(INDIRECT(ADDRESS($I192,44))=0,INDIRECT(ADDRESS($I192,38))&lt;&gt;"UL"),INDIRECT(ADDRESS($I192,COLUMN())),0),0),IF($J192&gt;0,IF(AND(INDIRECT(ADDRESS($J192,44))=0,INDIRECT(ADDRESS($J192,38))&lt;&gt;"UL"),INDIRECT(ADDRESS($J192,COLUMN())),0),0),IF($K192&gt;0,IF(AND(INDIRECT(ADDRESS($K192,44))=0,INDIRECT(ADDRESS($K192,38))&lt;&gt;"UL"),INDIRECT(ADDRESS($K192,COLUMN())),0),0),IF($L192&gt;0,IF(AND(INDIRECT(ADDRESS($L192,44))=0,INDIRECT(ADDRESS($L192,38))&lt;&gt;"UL"),INDIRECT(ADDRESS($L192,COLUMN())),0),0),IF($M192&gt;0,IF(AND(INDIRECT(ADDRESS($M192,44))=0,INDIRECT(ADDRESS($M192,38))&lt;&gt;"UL"),INDIRECT(ADDRESS($M192,COLUMN())),0),0))</f>
        <v>0.1111111111111111</v>
      </c>
      <c r="CE192" s="57" cm="1">
        <f t="array" aca="1" ref="CE192" ca="1">SUM(IF($C192&gt;0,IF(AND(INDIRECT(ADDRESS($C192,44))=0,INDIRECT(ADDRESS($C192,38))&lt;&gt;"UL"),INDIRECT(ADDRESS($C192,COLUMN())),0),0),IF($D192&gt;0,IF(AND(INDIRECT(ADDRESS($D192,44))=0,INDIRECT(ADDRESS($D192,38))&lt;&gt;"UL"),INDIRECT(ADDRESS($D192,COLUMN())),0),0),IF($E192&gt;0,IF(AND(INDIRECT(ADDRESS($E192,44))=0,INDIRECT(ADDRESS($E192,38))&lt;&gt;"UL"),INDIRECT(ADDRESS($E192,COLUMN())),0),0),IF($F192&gt;0,IF(AND(INDIRECT(ADDRESS($F192,44))=0,INDIRECT(ADDRESS($F192,38))&lt;&gt;"UL"),INDIRECT(ADDRESS($F192,COLUMN())),0),0),IF($G192&gt;0,IF(AND(INDIRECT(ADDRESS($G192,44))=0,INDIRECT(ADDRESS($G192,38))&lt;&gt;"UL"),INDIRECT(ADDRESS($G192,COLUMN())),0),0),IF($H192&gt;0,IF(AND(INDIRECT(ADDRESS($H192,44))=0,INDIRECT(ADDRESS($H192,38))&lt;&gt;"UL"),INDIRECT(ADDRESS($H192,COLUMN())),0),0),IF($I192&gt;0,IF(AND(INDIRECT(ADDRESS($I192,44))=0,INDIRECT(ADDRESS($I192,38))&lt;&gt;"UL"),INDIRECT(ADDRESS($I192,COLUMN())),0),0),IF($J192&gt;0,IF(AND(INDIRECT(ADDRESS($J192,44))=0,INDIRECT(ADDRESS($J192,38))&lt;&gt;"UL"),INDIRECT(ADDRESS($J192,COLUMN())),0),0),IF($K192&gt;0,IF(AND(INDIRECT(ADDRESS($K192,44))=0,INDIRECT(ADDRESS($K192,38))&lt;&gt;"UL"),INDIRECT(ADDRESS($K192,COLUMN())),0),0),IF($L192&gt;0,IF(AND(INDIRECT(ADDRESS($L192,44))=0,INDIRECT(ADDRESS($L192,38))&lt;&gt;"UL"),INDIRECT(ADDRESS($L192,COLUMN())),0),0),IF($M192&gt;0,IF(AND(INDIRECT(ADDRESS($M192,44))=0,INDIRECT(ADDRESS($M192,38))&lt;&gt;"UL"),INDIRECT(ADDRESS($M192,COLUMN())),0),0))</f>
        <v>7.407407407407407E-2</v>
      </c>
      <c r="CF192" s="57">
        <f t="shared" ca="1" si="139"/>
        <v>7.407407407407407E-2</v>
      </c>
      <c r="CG192" s="57">
        <f t="shared" ca="1" si="140"/>
        <v>1.2575394353101876</v>
      </c>
      <c r="CH192" s="57">
        <f t="shared" ca="1" si="133"/>
        <v>6.9863301961677088E-2</v>
      </c>
      <c r="CI192" s="19">
        <f t="shared" ca="1" si="134"/>
        <v>13.678291578639502</v>
      </c>
      <c r="CJ192" s="19"/>
      <c r="CK192" s="57" cm="1">
        <f t="array" aca="1" ref="CK192" ca="1">IF(AU192="S", SUM(IF($C192&gt;0,IF(INDIRECT(ADDRESS($C192,43))&lt;&gt;1,INDIRECT(ADDRESS($C192,48)),0),0), IF($D192&gt;0,IF(INDIRECT(ADDRESS($D192,43))&lt;&gt;1,INDIRECT(ADDRESS($D192,48)),0),0), IF($E192&gt;0,IF(INDIRECT(ADDRESS($E192,43))&lt;&gt;1,INDIRECT(ADDRESS($E192,48)),0),0), IF($F192&gt;0,IF(INDIRECT(ADDRESS($F192,43))&lt;&gt;1,INDIRECT(ADDRESS($F192,48)),0),0), IF($G192&gt;0,IF(INDIRECT(ADDRESS($G192,43))&lt;&gt;1,INDIRECT(ADDRESS($G192,48)),0),0), IF($H192&gt;0,IF(INDIRECT(ADDRESS($H192,43))&lt;&gt;1,INDIRECT(ADDRESS($H192,48)),0),0), IF($I192&gt;0,IF(INDIRECT(ADDRESS($I192,43))&lt;&gt;1,INDIRECT(ADDRESS($I192,48)),0),0), IF($J192&gt;0,IF(INDIRECT(ADDRESS($J192,43))&lt;&gt;1,INDIRECT(ADDRESS($J192,48)),0),0), IF($K192&gt;0,IF(INDIRECT(ADDRESS($K192,43))&lt;&gt;1,INDIRECT(ADDRESS($K192,48)),0),0), IF($L192&gt;0,IF(INDIRECT(ADDRESS($L192,43))&lt;&gt;1,INDIRECT(ADDRESS($L192,48)),0),0), IF($M192&gt;0,IF(INDIRECT(ADDRESS($M192,43))&lt;&gt;1,INDIRECT(ADDRESS($M192,48)),0),0)), IF(AU192="L",SUM(IF($C192&gt;0,IF(INDIRECT(ADDRESS($C192,43))&lt;&gt;1,INDIRECT(ADDRESS($C192,50)),0),0), IF($D192&gt;0,IF(INDIRECT(ADDRESS($D192,43))&lt;&gt;1,INDIRECT(ADDRESS($D192,50)),0),0), IF($E192&gt;0,IF(INDIRECT(ADDRESS($E192,43))&lt;&gt;1,INDIRECT(ADDRESS($E192,50)),0),0), IF($F192&gt;0,IF(INDIRECT(ADDRESS($F192,43))&lt;&gt;1,INDIRECT(ADDRESS($F192,50)),0),0), IF($G192&gt;0,IF(INDIRECT(ADDRESS($G192,43))&lt;&gt;1,INDIRECT(ADDRESS($G192,50)),0),0), IF($G192&gt;0,IF(INDIRECT(ADDRESS($G192,43))&lt;&gt;1,INDIRECT(ADDRESS($G192,50)),0),0), IF($H192&gt;0,IF(INDIRECT(ADDRESS($H192,43))&lt;&gt;1,INDIRECT(ADDRESS($H192,50)),0),0), IF($I192&gt;0,IF(INDIRECT(ADDRESS($I192,43))&lt;&gt;1,INDIRECT(ADDRESS($I192,50)),0),0), IF($J192&gt;0,IF(INDIRECT(ADDRESS($J192,43))&lt;&gt;1,INDIRECT(ADDRESS($J192,50)),0),0), IF($K192&gt;0,IF(INDIRECT(ADDRESS($K192,43))&lt;&gt;1,INDIRECT(ADDRESS($K192,50)),0),0), IF($L192&gt;0,IF(INDIRECT(ADDRESS($L192,43))&lt;&gt;1,INDIRECT(ADDRESS($L192,50)),0),0), IF($M192&gt;0,IF(INDIRECT(ADDRESS($M192,43))&lt;&gt;1,INDIRECT(ADDRESS($M192,50)),0),0)), SUM(IF($C192&gt;0,IF(INDIRECT(ADDRESS($C192,43))&lt;&gt;1,INDIRECT(ADDRESS($C192,49)),0),0), IF($D192&gt;0,IF(INDIRECT(ADDRESS($D192,43))&lt;&gt;1,INDIRECT(ADDRESS($D192,49)),0),0), IF($E192&gt;0,IF(INDIRECT(ADDRESS($E192,43))&lt;&gt;1,INDIRECT(ADDRESS($E192,49)),0),0), IF($F192&gt;0,IF(INDIRECT(ADDRESS($F192,43))&lt;&gt;1,INDIRECT(ADDRESS($F192,49)),0),0), IF($G192&gt;0,IF(INDIRECT(ADDRESS($G192,43))&lt;&gt;1,INDIRECT(ADDRESS($G192,49)),0),0), IF($G192&gt;0,IF(INDIRECT(ADDRESS($G192,43))&lt;&gt;1,INDIRECT(ADDRESS($G192,49)),0),0), IF($H192&gt;0,IF(INDIRECT(ADDRESS($H192,43))&lt;&gt;1,INDIRECT(ADDRESS($H192,49)),0),0), IF($I192&gt;0,IF(INDIRECT(ADDRESS($I192,43))&lt;&gt;1,INDIRECT(ADDRESS($I192,49)),0),0), IF($J192&gt;0,IF(INDIRECT(ADDRESS($J192,43))&lt;&gt;1,INDIRECT(ADDRESS($J192,49)),0),0), IF($K192&gt;0,IF(INDIRECT(ADDRESS($K192,43))&lt;&gt;1,INDIRECT(ADDRESS($K192,49)),0),0), IF($L192&gt;0,IF(INDIRECT(ADDRESS($L192,43))&lt;&gt;1,INDIRECT(ADDRESS($L192,49)),0),0), IF($M192&gt;0,IF(INDIRECT(ADDRESS($M192,43))&lt;&gt;1,INDIRECT(ADDRESS($M192,49)),0),0))))</f>
        <v>1.6666666666666665</v>
      </c>
      <c r="CL192" s="57" cm="1">
        <f t="array" aca="1" ref="CL192" ca="1">SUM(IF($C192&gt;0,IF(INDIRECT(ADDRESS($C192,44))=1,INDIRECT(ADDRESS($C192,90)),0),0), IF($D192&gt;0,IF(INDIRECT(ADDRESS($D192,44))=1,INDIRECT(ADDRESS($D192,90)),0),0), IF($E192&gt;0,IF(INDIRECT(ADDRESS($E192,44))=1,INDIRECT(ADDRESS($E192,90)),0),0), IF($F192&gt;0,IF(INDIRECT(ADDRESS($F192,44))=1,INDIRECT(ADDRESS($F192,90)),0),0), IF($G192&gt;0,IF(INDIRECT(ADDRESS($G192,44))=1,INDIRECT(ADDRESS($G192,90)),0),0), IF($H192&gt;0,IF(INDIRECT(ADDRESS($H192,44))=1,INDIRECT(ADDRESS($H192,90)),0),0), IF($I192&gt;0,IF(INDIRECT(ADDRESS($I192,44))=1,INDIRECT(ADDRESS($I192,90)),0),0), IF($J192&gt;0,IF(INDIRECT(ADDRESS($J192,44))=1,INDIRECT(ADDRESS($J192,90)),0),0), IF($K192&gt;0,IF(INDIRECT(ADDRESS($K192,44))=1,INDIRECT(ADDRESS($K192,90)),0),0), IF($L192&gt;0,IF(INDIRECT(ADDRESS($L192,44))=1,INDIRECT(ADDRESS($L192,90)),0),0), IF($M192&gt;0,IF(INDIRECT(ADDRESS($M192,44))=1,INDIRECT(ADDRESS($M192,90)),0),0))</f>
        <v>0</v>
      </c>
      <c r="CM192" s="56">
        <f t="shared" ca="1" si="135"/>
        <v>0.79753645474597945</v>
      </c>
      <c r="CN192" s="59"/>
    </row>
    <row r="193" spans="1:92" s="174" customFormat="1" x14ac:dyDescent="0.25">
      <c r="A193" s="171" t="s">
        <v>262</v>
      </c>
      <c r="B193" s="172">
        <v>104</v>
      </c>
      <c r="C193" s="172">
        <v>127</v>
      </c>
      <c r="D193" s="172"/>
      <c r="E193" s="172"/>
      <c r="F193" s="172"/>
      <c r="G193" s="172">
        <v>130</v>
      </c>
      <c r="H193" s="172"/>
      <c r="I193" s="172"/>
      <c r="J193" s="172"/>
      <c r="K193" s="172"/>
      <c r="L193" s="172"/>
      <c r="M193" s="172"/>
      <c r="N193" s="172">
        <f t="shared" ca="1" si="141"/>
        <v>20</v>
      </c>
      <c r="O193" s="172" t="str" cm="1">
        <f t="array" aca="1" ref="O193" ca="1">INDIRECT(ADDRESS($B193,COLUMN()))</f>
        <v>Fighter</v>
      </c>
      <c r="P193" s="172" cm="1">
        <f t="array" aca="1" ref="P193" ca="1">INDIRECT(ADDRESS($B193,COLUMN()))</f>
        <v>3</v>
      </c>
      <c r="Q193" s="172" cm="1">
        <f t="array" aca="1" ref="Q193" ca="1">INDIRECT(ADDRESS($B193,COLUMN()))</f>
        <v>3</v>
      </c>
      <c r="R193" s="172" t="str" cm="1">
        <f t="array" aca="1" ref="R193" ca="1">INDIRECT(ADDRESS($B193,COLUMN()))</f>
        <v>-</v>
      </c>
      <c r="S193" s="172" cm="1">
        <f t="array" aca="1" ref="S193" ca="1">INDIRECT(ADDRESS($B193,COLUMN()))</f>
        <v>1</v>
      </c>
      <c r="T193" s="172" t="str" cm="1">
        <f t="array" aca="1" ref="T193" ca="1">INDIRECT(ADDRESS($B193,COLUMN()))</f>
        <v>1-4</v>
      </c>
      <c r="U193" s="172" cm="1">
        <f t="array" aca="1" ref="U193" ca="1">INDIRECT(ADDRESS($B193,COLUMN()))</f>
        <v>4</v>
      </c>
      <c r="V193" s="172" cm="1">
        <f t="array" aca="1" ref="V193" ca="1">INDIRECT(ADDRESS($B193,COLUMN()))</f>
        <v>0</v>
      </c>
      <c r="W193" s="172" cm="1">
        <f t="array" aca="1" ref="W193" ca="1">INDIRECT(ADDRESS($B193,COLUMN()))</f>
        <v>4</v>
      </c>
      <c r="X193" s="172" cm="1">
        <f t="array" aca="1" ref="X193" ca="1">INDIRECT(ADDRESS($B193,COLUMN()))</f>
        <v>5</v>
      </c>
      <c r="Y193" s="172" cm="1">
        <f t="array" aca="1" ref="Y193" ca="1">INDIRECT(ADDRESS($B193,COLUMN()))</f>
        <v>0</v>
      </c>
      <c r="Z193" s="172" cm="1">
        <f t="array" aca="1" ref="Z193" ca="1">INDIRECT(ADDRESS($B193,COLUMN()))</f>
        <v>4</v>
      </c>
      <c r="AA193" s="172" cm="1">
        <f t="array" aca="1" ref="AA193" ca="1">INDIRECT(ADDRESS($B193,COLUMN()))</f>
        <v>0</v>
      </c>
      <c r="AB193" s="173">
        <f t="shared" ca="1" si="121"/>
        <v>0.65071741503152469</v>
      </c>
      <c r="AC193" s="173">
        <f t="shared" ca="1" si="122"/>
        <v>0.96899228816109351</v>
      </c>
      <c r="AD193" s="173">
        <f t="shared" ca="1" si="123"/>
        <v>2.5278059691158967</v>
      </c>
      <c r="AF193" s="171"/>
      <c r="AG193" s="171"/>
      <c r="AH193" s="175"/>
      <c r="AI193" s="175"/>
      <c r="AJ193" s="175"/>
      <c r="AK193" s="175"/>
      <c r="AL193" s="175"/>
      <c r="AM193" s="175"/>
      <c r="AN193" s="175"/>
      <c r="AO193" s="175"/>
      <c r="AP193" s="175"/>
      <c r="AQ193" s="175"/>
      <c r="AR193" s="175"/>
      <c r="AS193" s="175"/>
      <c r="AT193" s="171"/>
      <c r="AU193" s="175" t="s">
        <v>117</v>
      </c>
      <c r="AV193" s="175" cm="1">
        <f t="array" aca="1" ref="AV193" ca="1">SUM(IF($C193&gt;0,IF(AND(INDIRECT(ADDRESS($C193,44))=0,INDIRECT(ADDRESS($C193,38))="UL",ISERROR(SEARCH("Rear",INDIRECT(ADDRESS($C193,33)))),ISERROR(SEARCH("Side",INDIRECT(ADDRESS($C193,33))))),INDIRECT(ADDRESS($C193,COLUMN())),0),0),IF($D193&gt;0,IF(AND(INDIRECT(ADDRESS($D193,44))=0,INDIRECT(ADDRESS($D193,38))="UL",ISERROR(SEARCH("Rear",INDIRECT(ADDRESS($D193,33)))),ISERROR(SEARCH("Side",INDIRECT(ADDRESS($D193,33))))),INDIRECT(ADDRESS($D193,COLUMN())),0),0),IF($E193&gt;0,IF(AND(INDIRECT(ADDRESS($E193,44))=0,INDIRECT(ADDRESS($E193,38))="UL",ISERROR(SEARCH("Rear",INDIRECT(ADDRESS($E193,33)))),ISERROR(SEARCH("Side",INDIRECT(ADDRESS($E193,33))))),INDIRECT(ADDRESS($E193,COLUMN())),0),0),IF($F193&gt;0,IF(AND(INDIRECT(ADDRESS($F193,44))=0,INDIRECT(ADDRESS($F193,38))="UL",ISERROR(SEARCH("Rear",INDIRECT(ADDRESS($F193,33)))),ISERROR(SEARCH("Side",INDIRECT(ADDRESS($F193,33))))),INDIRECT(ADDRESS($F193,COLUMN())),0),0),IF($G193&gt;0,IF(AND(INDIRECT(ADDRESS($G193,44))=0,INDIRECT(ADDRESS($G193,38))="UL",ISERROR(SEARCH("Rear",INDIRECT(ADDRESS($G193,33)))),ISERROR(SEARCH("Side",INDIRECT(ADDRESS($G193,33))))),INDIRECT(ADDRESS($G193,COLUMN())),0),0),IF($H193&gt;0,IF(AND(INDIRECT(ADDRESS($H193,44))=0,INDIRECT(ADDRESS($H193,38))="UL",ISERROR(SEARCH("Rear",INDIRECT(ADDRESS($H193,33)))),ISERROR(SEARCH("Side",INDIRECT(ADDRESS($H193,33))))),INDIRECT(ADDRESS($H193,COLUMN())),0),0),IF($I193&gt;0,IF(AND(INDIRECT(ADDRESS($I193,44))=0,INDIRECT(ADDRESS($I193,38))="UL",ISERROR(SEARCH("Rear",INDIRECT(ADDRESS($I193,33)))),ISERROR(SEARCH("Side",INDIRECT(ADDRESS($I193,33))))),INDIRECT(ADDRESS($I193,COLUMN())),0),0),IF($J193&gt;0,IF(AND(INDIRECT(ADDRESS($J193,44))=0,INDIRECT(ADDRESS($J193,38))="UL",ISERROR(SEARCH("Rear",INDIRECT(ADDRESS($J193,33)))),ISERROR(SEARCH("Side",INDIRECT(ADDRESS($J193,33))))),INDIRECT(ADDRESS($J193,COLUMN())),0),0),IF($K193&gt;0,IF(AND(INDIRECT(ADDRESS($K193,44))=0,INDIRECT(ADDRESS($K193,38))="UL",ISERROR(SEARCH("Rear",INDIRECT(ADDRESS($K193,33)))),ISERROR(SEARCH("Side",INDIRECT(ADDRESS($K193,33))))),INDIRECT(ADDRESS($K193,COLUMN())),0),0),IF($L193&gt;0,IF(AND(INDIRECT(ADDRESS($L193,44))=0,INDIRECT(ADDRESS($L193,38))="UL",ISERROR(SEARCH("Rear",INDIRECT(ADDRESS($L193,33)))),ISERROR(SEARCH("Side",INDIRECT(ADDRESS($L193,33))))),INDIRECT(ADDRESS($L193,COLUMN())),0),0),IF($M193&gt;0,IF(AND(INDIRECT(ADDRESS($M193,44))=0,INDIRECT(ADDRESS($M193,38))="UL",ISERROR(SEARCH("Rear",INDIRECT(ADDRESS($M193,33)))),ISERROR(SEARCH("Side",INDIRECT(ADDRESS($M193,33))))),INDIRECT(ADDRESS($M193,COLUMN())),0),0))</f>
        <v>0</v>
      </c>
      <c r="AW193" s="175" cm="1">
        <f t="array" aca="1" ref="AW193" ca="1">SUM(IF($C193&gt;0,IF(AND(INDIRECT(ADDRESS($C193,44))=0,INDIRECT(ADDRESS($C193,38))="UL",ISERROR(SEARCH("Rear",INDIRECT(ADDRESS($C193,33)))),ISERROR(SEARCH("Side",INDIRECT(ADDRESS($C193,33))))),INDIRECT(ADDRESS($C193,COLUMN())),0),0),IF($D193&gt;0,IF(AND(INDIRECT(ADDRESS($D193,44))=0,INDIRECT(ADDRESS($D193,38))="UL",ISERROR(SEARCH("Rear",INDIRECT(ADDRESS($D193,33)))),ISERROR(SEARCH("Side",INDIRECT(ADDRESS($D193,33))))),INDIRECT(ADDRESS($D193,COLUMN())),0),0),IF($E193&gt;0,IF(AND(INDIRECT(ADDRESS($E193,44))=0,INDIRECT(ADDRESS($E193,38))="UL",ISERROR(SEARCH("Rear",INDIRECT(ADDRESS($E193,33)))),ISERROR(SEARCH("Side",INDIRECT(ADDRESS($E193,33))))),INDIRECT(ADDRESS($E193,COLUMN())),0),0),IF($F193&gt;0,IF(AND(INDIRECT(ADDRESS($F193,44))=0,INDIRECT(ADDRESS($F193,38))="UL",ISERROR(SEARCH("Rear",INDIRECT(ADDRESS($F193,33)))),ISERROR(SEARCH("Side",INDIRECT(ADDRESS($F193,33))))),INDIRECT(ADDRESS($F193,COLUMN())),0),0),IF($G193&gt;0,IF(AND(INDIRECT(ADDRESS($G193,44))=0,INDIRECT(ADDRESS($G193,38))="UL",ISERROR(SEARCH("Rear",INDIRECT(ADDRESS($G193,33)))),ISERROR(SEARCH("Side",INDIRECT(ADDRESS($G193,33))))),INDIRECT(ADDRESS($G193,COLUMN())),0),0),IF($H193&gt;0,IF(AND(INDIRECT(ADDRESS($H193,44))=0,INDIRECT(ADDRESS($H193,38))="UL",ISERROR(SEARCH("Rear",INDIRECT(ADDRESS($H193,33)))),ISERROR(SEARCH("Side",INDIRECT(ADDRESS($H193,33))))),INDIRECT(ADDRESS($H193,COLUMN())),0),0),IF($I193&gt;0,IF(AND(INDIRECT(ADDRESS($I193,44))=0,INDIRECT(ADDRESS($I193,38))="UL",ISERROR(SEARCH("Rear",INDIRECT(ADDRESS($I193,33)))),ISERROR(SEARCH("Side",INDIRECT(ADDRESS($I193,33))))),INDIRECT(ADDRESS($I193,COLUMN())),0),0),IF($J193&gt;0,IF(AND(INDIRECT(ADDRESS($J193,44))=0,INDIRECT(ADDRESS($J193,38))="UL",ISERROR(SEARCH("Rear",INDIRECT(ADDRESS($J193,33)))),ISERROR(SEARCH("Side",INDIRECT(ADDRESS($J193,33))))),INDIRECT(ADDRESS($J193,COLUMN())),0),0),IF($K193&gt;0,IF(AND(INDIRECT(ADDRESS($K193,44))=0,INDIRECT(ADDRESS($K193,38))="UL",ISERROR(SEARCH("Rear",INDIRECT(ADDRESS($K193,33)))),ISERROR(SEARCH("Side",INDIRECT(ADDRESS($K193,33))))),INDIRECT(ADDRESS($K193,COLUMN())),0),0),IF($L193&gt;0,IF(AND(INDIRECT(ADDRESS($L193,44))=0,INDIRECT(ADDRESS($L193,38))="UL",ISERROR(SEARCH("Rear",INDIRECT(ADDRESS($L193,33)))),ISERROR(SEARCH("Side",INDIRECT(ADDRESS($L193,33))))),INDIRECT(ADDRESS($L193,COLUMN())),0),0),IF($M193&gt;0,IF(AND(INDIRECT(ADDRESS($M193,44))=0,INDIRECT(ADDRESS($M193,38))="UL",ISERROR(SEARCH("Rear",INDIRECT(ADDRESS($M193,33)))),ISERROR(SEARCH("Side",INDIRECT(ADDRESS($M193,33))))),INDIRECT(ADDRESS($M193,COLUMN())),0),0))</f>
        <v>1.6666666666666665</v>
      </c>
      <c r="AX193" s="175" cm="1">
        <f t="array" aca="1" ref="AX193" ca="1">SUM(IF($C193&gt;0,IF(AND(INDIRECT(ADDRESS($C193,44))=0,INDIRECT(ADDRESS($C193,38))="UL",ISERROR(SEARCH("Rear",INDIRECT(ADDRESS($C193,33)))),ISERROR(SEARCH("Side",INDIRECT(ADDRESS($C193,33))))),INDIRECT(ADDRESS($C193,COLUMN())),0),0),IF($D193&gt;0,IF(AND(INDIRECT(ADDRESS($D193,44))=0,INDIRECT(ADDRESS($D193,38))="UL",ISERROR(SEARCH("Rear",INDIRECT(ADDRESS($D193,33)))),ISERROR(SEARCH("Side",INDIRECT(ADDRESS($D193,33))))),INDIRECT(ADDRESS($D193,COLUMN())),0),0),IF($E193&gt;0,IF(AND(INDIRECT(ADDRESS($E193,44))=0,INDIRECT(ADDRESS($E193,38))="UL",ISERROR(SEARCH("Rear",INDIRECT(ADDRESS($E193,33)))),ISERROR(SEARCH("Side",INDIRECT(ADDRESS($E193,33))))),INDIRECT(ADDRESS($E193,COLUMN())),0),0),IF($F193&gt;0,IF(AND(INDIRECT(ADDRESS($F193,44))=0,INDIRECT(ADDRESS($F193,38))="UL",ISERROR(SEARCH("Rear",INDIRECT(ADDRESS($F193,33)))),ISERROR(SEARCH("Side",INDIRECT(ADDRESS($F193,33))))),INDIRECT(ADDRESS($F193,COLUMN())),0),0),IF($G193&gt;0,IF(AND(INDIRECT(ADDRESS($G193,44))=0,INDIRECT(ADDRESS($G193,38))="UL",ISERROR(SEARCH("Rear",INDIRECT(ADDRESS($G193,33)))),ISERROR(SEARCH("Side",INDIRECT(ADDRESS($G193,33))))),INDIRECT(ADDRESS($G193,COLUMN())),0),0),IF($H193&gt;0,IF(AND(INDIRECT(ADDRESS($H193,44))=0,INDIRECT(ADDRESS($H193,38))="UL",ISERROR(SEARCH("Rear",INDIRECT(ADDRESS($H193,33)))),ISERROR(SEARCH("Side",INDIRECT(ADDRESS($H193,33))))),INDIRECT(ADDRESS($H193,COLUMN())),0),0),IF($I193&gt;0,IF(AND(INDIRECT(ADDRESS($I193,44))=0,INDIRECT(ADDRESS($I193,38))="UL",ISERROR(SEARCH("Rear",INDIRECT(ADDRESS($I193,33)))),ISERROR(SEARCH("Side",INDIRECT(ADDRESS($I193,33))))),INDIRECT(ADDRESS($I193,COLUMN())),0),0),IF($J193&gt;0,IF(AND(INDIRECT(ADDRESS($J193,44))=0,INDIRECT(ADDRESS($J193,38))="UL",ISERROR(SEARCH("Rear",INDIRECT(ADDRESS($J193,33)))),ISERROR(SEARCH("Side",INDIRECT(ADDRESS($J193,33))))),INDIRECT(ADDRESS($J193,COLUMN())),0),0),IF($K193&gt;0,IF(AND(INDIRECT(ADDRESS($K193,44))=0,INDIRECT(ADDRESS($K193,38))="UL",ISERROR(SEARCH("Rear",INDIRECT(ADDRESS($K193,33)))),ISERROR(SEARCH("Side",INDIRECT(ADDRESS($K193,33))))),INDIRECT(ADDRESS($K193,COLUMN())),0),0),IF($L193&gt;0,IF(AND(INDIRECT(ADDRESS($L193,44))=0,INDIRECT(ADDRESS($L193,38))="UL",ISERROR(SEARCH("Rear",INDIRECT(ADDRESS($L193,33)))),ISERROR(SEARCH("Side",INDIRECT(ADDRESS($L193,33))))),INDIRECT(ADDRESS($L193,COLUMN())),0),0),IF($M193&gt;0,IF(AND(INDIRECT(ADDRESS($M193,44))=0,INDIRECT(ADDRESS($M193,38))="UL",ISERROR(SEARCH("Rear",INDIRECT(ADDRESS($M193,33)))),ISERROR(SEARCH("Side",INDIRECT(ADDRESS($M193,33))))),INDIRECT(ADDRESS($M193,COLUMN())),0),0))</f>
        <v>1</v>
      </c>
      <c r="AY193" s="176">
        <f t="shared" ca="1" si="124"/>
        <v>1.6666666666666665</v>
      </c>
      <c r="AZ193" s="176">
        <f t="shared" ca="1" si="125"/>
        <v>0.88888888888888884</v>
      </c>
      <c r="BA193" s="176" cm="1">
        <f t="array" aca="1" ref="BA193" ca="1">SUM(IF($C193&gt;0,IF(AND(INDIRECT(ADDRESS($C193,44))=0,INDIRECT(ADDRESS($C193,38))="UL"),INDIRECT(ADDRESS($C193,COLUMN())),0),0),IF($D193&gt;0,IF(AND(INDIRECT(ADDRESS($D193,44))=0,INDIRECT(ADDRESS($D193,38))="UL"),INDIRECT(ADDRESS($D193,COLUMN())),0),0),IF($E193&gt;0,IF(AND(INDIRECT(ADDRESS($E193,44))=0,INDIRECT(ADDRESS($E193,38))="UL"),INDIRECT(ADDRESS($E193,COLUMN())),0),0),IF($F193&gt;0,IF(AND(INDIRECT(ADDRESS($F193,44))=0,INDIRECT(ADDRESS($F193,38))="UL"),INDIRECT(ADDRESS($F193,COLUMN())),0),0),IF($G193&gt;0,IF(AND(INDIRECT(ADDRESS($G193,44))=0,INDIRECT(ADDRESS($G193,38))="UL"),INDIRECT(ADDRESS($G193,COLUMN())),0),0),IF($H193&gt;0,IF(AND(INDIRECT(ADDRESS($H193,44))=0,INDIRECT(ADDRESS($H193,38))="UL"),INDIRECT(ADDRESS($H193,COLUMN())),0),0),IF($I193&gt;0,IF(AND(INDIRECT(ADDRESS($I193,44))=0,INDIRECT(ADDRESS($I193,38))="UL"),INDIRECT(ADDRESS($I193,COLUMN())),0),0),IF($J193&gt;0,IF(AND(INDIRECT(ADDRESS($J193,44))=0,INDIRECT(ADDRESS($J193,38))="UL"),INDIRECT(ADDRESS($J193,COLUMN())),0),0),IF($K193&gt;0,IF(AND(INDIRECT(ADDRESS($K193,44))=0,INDIRECT(ADDRESS($K193,38))="UL"),INDIRECT(ADDRESS($K193,COLUMN())),0),0),IF($L193&gt;0,IF(AND(INDIRECT(ADDRESS($L193,44))=0,INDIRECT(ADDRESS($L193,38))="UL"),INDIRECT(ADDRESS($L193,COLUMN())),0),0),IF($M193&gt;0,IF(AND(INDIRECT(ADDRESS($M193,44))=0,INDIRECT(ADDRESS($M193,38))="UL"),INDIRECT(ADDRESS($M193,COLUMN())),0),0))</f>
        <v>0.57777777777777772</v>
      </c>
      <c r="BB193" s="176" cm="1">
        <f t="array" aca="1" ref="BB193" ca="1">SUM(IF($C193&gt;0,IF(AND(INDIRECT(ADDRESS($C193,44))=0,INDIRECT(ADDRESS($C193,38))="UL"),INDIRECT(ADDRESS($C193,COLUMN())),0),0),IF($D193&gt;0,IF(AND(INDIRECT(ADDRESS($D193,44))=0,INDIRECT(ADDRESS($D193,38))="UL"),INDIRECT(ADDRESS($D193,COLUMN())),0),0),IF($E193&gt;0,IF(AND(INDIRECT(ADDRESS($E193,44))=0,INDIRECT(ADDRESS($E193,38))="UL"),INDIRECT(ADDRESS($E193,COLUMN())),0),0),IF($F193&gt;0,IF(AND(INDIRECT(ADDRESS($F193,44))=0,INDIRECT(ADDRESS($F193,38))="UL"),INDIRECT(ADDRESS($F193,COLUMN())),0),0),IF($G193&gt;0,IF(AND(INDIRECT(ADDRESS($G193,44))=0,INDIRECT(ADDRESS($G193,38))="UL"),INDIRECT(ADDRESS($G193,COLUMN())),0),0),IF($H193&gt;0,IF(AND(INDIRECT(ADDRESS($H193,44))=0,INDIRECT(ADDRESS($H193,38))="UL"),INDIRECT(ADDRESS($H193,COLUMN())),0),0),IF($I193&gt;0,IF(AND(INDIRECT(ADDRESS($I193,44))=0,INDIRECT(ADDRESS($I193,38))="UL"),INDIRECT(ADDRESS($I193,COLUMN())),0),0),IF($J193&gt;0,IF(AND(INDIRECT(ADDRESS($J193,44))=0,INDIRECT(ADDRESS($J193,38))="UL"),INDIRECT(ADDRESS($J193,COLUMN())),0),0),IF($K193&gt;0,IF(AND(INDIRECT(ADDRESS($K193,44))=0,INDIRECT(ADDRESS($K193,38))="UL"),INDIRECT(ADDRESS($K193,COLUMN())),0),0),IF($L193&gt;0,IF(AND(INDIRECT(ADDRESS($L193,44))=0,INDIRECT(ADDRESS($L193,38))="UL"),INDIRECT(ADDRESS($L193,COLUMN())),0),0),IF($M193&gt;0,IF(AND(INDIRECT(ADDRESS($M193,44))=0,INDIRECT(ADDRESS($M193,38))="UL"),INDIRECT(ADDRESS($M193,COLUMN())),0),0))</f>
        <v>0.1333333333333333</v>
      </c>
      <c r="BC193" s="176" cm="1">
        <f t="array" aca="1" ref="BC193" ca="1">SUM(IF($C193&gt;0,IF(AND(INDIRECT(ADDRESS($C193,44))=0,INDIRECT(ADDRESS($C193,38))="UL"),INDIRECT(ADDRESS($C193,COLUMN())),0),0),IF($D193&gt;0,IF(AND(INDIRECT(ADDRESS($D193,44))=0,INDIRECT(ADDRESS($D193,38))="UL"),INDIRECT(ADDRESS($D193,COLUMN())),0),0),IF($E193&gt;0,IF(AND(INDIRECT(ADDRESS($E193,44))=0,INDIRECT(ADDRESS($E193,38))="UL"),INDIRECT(ADDRESS($E193,COLUMN())),0),0),IF($F193&gt;0,IF(AND(INDIRECT(ADDRESS($F193,44))=0,INDIRECT(ADDRESS($F193,38))="UL"),INDIRECT(ADDRESS($F193,COLUMN())),0),0),IF($G193&gt;0,IF(AND(INDIRECT(ADDRESS($G193,44))=0,INDIRECT(ADDRESS($G193,38))="UL"),INDIRECT(ADDRESS($G193,COLUMN())),0),0),IF($H193&gt;0,IF(AND(INDIRECT(ADDRESS($H193,44))=0,INDIRECT(ADDRESS($H193,38))="UL"),INDIRECT(ADDRESS($H193,COLUMN())),0),0),IF($I193&gt;0,IF(AND(INDIRECT(ADDRESS($I193,44))=0,INDIRECT(ADDRESS($I193,38))="UL"),INDIRECT(ADDRESS($I193,COLUMN())),0),0),IF($J193&gt;0,IF(AND(INDIRECT(ADDRESS($J193,44))=0,INDIRECT(ADDRESS($J193,38))="UL"),INDIRECT(ADDRESS($J193,COLUMN())),0),0),IF($K193&gt;0,IF(AND(INDIRECT(ADDRESS($K193,44))=0,INDIRECT(ADDRESS($K193,38))="UL"),INDIRECT(ADDRESS($K193,COLUMN())),0),0),IF($L193&gt;0,IF(AND(INDIRECT(ADDRESS($L193,44))=0,INDIRECT(ADDRESS($L193,38))="UL"),INDIRECT(ADDRESS($L193,COLUMN())),0),0),IF($M193&gt;0,IF(AND(INDIRECT(ADDRESS($M193,44))=0,INDIRECT(ADDRESS($M193,38))="UL"),INDIRECT(ADDRESS($M193,COLUMN())),0),0))</f>
        <v>0.26666666666666661</v>
      </c>
      <c r="BD193" s="176" cm="1">
        <f t="array" aca="1" ref="BD193" ca="1">SUM(IF($C193&gt;0,IF(AND(INDIRECT(ADDRESS($C193,44))=0,INDIRECT(ADDRESS($C193,38))="UL"),INDIRECT(ADDRESS($C193,COLUMN())),0),0),IF($D193&gt;0,IF(AND(INDIRECT(ADDRESS($D193,44))=0,INDIRECT(ADDRESS($D193,38))="UL"),INDIRECT(ADDRESS($D193,COLUMN())),0),0),IF($E193&gt;0,IF(AND(INDIRECT(ADDRESS($E193,44))=0,INDIRECT(ADDRESS($E193,38))="UL"),INDIRECT(ADDRESS($E193,COLUMN())),0),0),IF($F193&gt;0,IF(AND(INDIRECT(ADDRESS($F193,44))=0,INDIRECT(ADDRESS($F193,38))="UL"),INDIRECT(ADDRESS($F193,COLUMN())),0),0),IF($G193&gt;0,IF(AND(INDIRECT(ADDRESS($G193,44))=0,INDIRECT(ADDRESS($G193,38))="UL"),INDIRECT(ADDRESS($G193,COLUMN())),0),0),IF($H193&gt;0,IF(AND(INDIRECT(ADDRESS($H193,44))=0,INDIRECT(ADDRESS($H193,38))="UL"),INDIRECT(ADDRESS($H193,COLUMN())),0),0),IF($I193&gt;0,IF(AND(INDIRECT(ADDRESS($I193,44))=0,INDIRECT(ADDRESS($I193,38))="UL"),INDIRECT(ADDRESS($I193,COLUMN())),0),0),IF($J193&gt;0,IF(AND(INDIRECT(ADDRESS($J193,44))=0,INDIRECT(ADDRESS($J193,38))="UL"),INDIRECT(ADDRESS($J193,COLUMN())),0),0),IF($K193&gt;0,IF(AND(INDIRECT(ADDRESS($K193,44))=0,INDIRECT(ADDRESS($K193,38))="UL"),INDIRECT(ADDRESS($K193,COLUMN())),0),0),IF($L193&gt;0,IF(AND(INDIRECT(ADDRESS($L193,44))=0,INDIRECT(ADDRESS($L193,38))="UL"),INDIRECT(ADDRESS($L193,COLUMN())),0),0),IF($M193&gt;0,IF(AND(INDIRECT(ADDRESS($M193,44))=0,INDIRECT(ADDRESS($M193,38))="UL"),INDIRECT(ADDRESS($M193,COLUMN())),0),0))</f>
        <v>0.44444444444444442</v>
      </c>
      <c r="BE193" s="175">
        <f t="shared" ca="1" si="126"/>
        <v>0.26666666666666661</v>
      </c>
      <c r="BF193" s="175" cm="1">
        <f t="array" aca="1" ref="BF193" ca="1">SUM(IF($C193&gt;0,IF(INDIRECT(ADDRESS($C193,45))=1,INDIRECT(ADDRESS($C193,52))*INDIRECT(ADDRESS($C193,42))/5,0),0), IF($D193&gt;0,IF(INDIRECT(ADDRESS($D193,45))=1,INDIRECT(ADDRESS($D193,52))*INDIRECT(ADDRESS($D193,42))/5,0),0), IF($E193&gt;0,IF(INDIRECT(ADDRESS($E193,45))=1,INDIRECT(ADDRESS($E193,52))*INDIRECT(ADDRESS($E193,42))/5,0),0), IF($F193&gt;0,IF(INDIRECT(ADDRESS($F193,45))=1,INDIRECT(ADDRESS($F193,52))*INDIRECT(ADDRESS($F193,42))/5,0),0), IF($G193&gt;0,IF(INDIRECT(ADDRESS($G193,45))=1,INDIRECT(ADDRESS($G193,52))*INDIRECT(ADDRESS($G193,42))/5,0),0), IF($H193&gt;0,IF(INDIRECT(ADDRESS($H193,45))=1,INDIRECT(ADDRESS($H193,52))*INDIRECT(ADDRESS($H193,42))/5,0),0)
)*$BF$296/100</f>
        <v>0</v>
      </c>
      <c r="BG193" s="177"/>
      <c r="BH193" s="175" cm="1">
        <f t="array" aca="1" ref="BH193" ca="1">SUM(IF($C193&gt;0,IF(AND(INDIRECT(ADDRESS($C193,44))=0,INDIRECT(ADDRESS($C193,38))&lt;&gt;"UL"),INDIRECT(ADDRESS($C193,COLUMN()-12)),0),0), IF($D193&gt;0,IF(AND(INDIRECT(ADDRESS($D193,44))=0,INDIRECT(ADDRESS($D193,38))&lt;&gt;"UL"),INDIRECT(ADDRESS($D193,COLUMN()-12)),0),0), IF($E193&gt;0,IF(AND(INDIRECT(ADDRESS($E193,44))=0,INDIRECT(ADDRESS($E193,38))&lt;&gt;"UL"),INDIRECT(ADDRESS($E193,COLUMN()-12)),0),0), IF($F193&gt;0,IF(AND(INDIRECT(ADDRESS($F193,44))=0,INDIRECT(ADDRESS($F193,38))&lt;&gt;"UL"),INDIRECT(ADDRESS($F193,COLUMN()-12)),0),0), IF($G193&gt;0,IF(AND(INDIRECT(ADDRESS($G193,44))=0,INDIRECT(ADDRESS($G193,38))&lt;&gt;"UL"),INDIRECT(ADDRESS($G193,COLUMN()-12)),0),0), IF($H193&gt;0,IF(AND(INDIRECT(ADDRESS($H193,44))=0,INDIRECT(ADDRESS($H193,38))&lt;&gt;"UL"),INDIRECT(ADDRESS($H193,COLUMN()-12)),0),0), IF($I193&gt;0,IF(AND(INDIRECT(ADDRESS($I193,44))=0,INDIRECT(ADDRESS($I193,38))&lt;&gt;"UL"),INDIRECT(ADDRESS($I193,COLUMN()-12)),0),0), IF($J193&gt;0,IF(AND(INDIRECT(ADDRESS($J193,44))=0,INDIRECT(ADDRESS($J193,38))&lt;&gt;"UL"),INDIRECT(ADDRESS($J193,COLUMN()-12)),0),0), IF($K193&gt;0,IF(AND(INDIRECT(ADDRESS($K193,44))=0,INDIRECT(ADDRESS($K193,38))&lt;&gt;"UL"),INDIRECT(ADDRESS($K193,COLUMN()-12)),0),0), IF($L193&gt;0,IF(AND(INDIRECT(ADDRESS($L193,44))=0,INDIRECT(ADDRESS($L193,38))&lt;&gt;"UL"),INDIRECT(ADDRESS($L193,COLUMN()-12)),0),0), IF($M193&gt;0,IF(AND(INDIRECT(ADDRESS($M193,44))=0,INDIRECT(ADDRESS($M193,38))&lt;&gt;"UL"),INDIRECT(ADDRESS($M193,COLUMN()-12)),0),0))</f>
        <v>0</v>
      </c>
      <c r="BI193" s="175" cm="1">
        <f t="array" aca="1" ref="BI193" ca="1">SUM(IF($C193&gt;0,IF(AND(INDIRECT(ADDRESS($C193,44))=0,INDIRECT(ADDRESS($C193,38))&lt;&gt;"UL"),INDIRECT(ADDRESS($C193,COLUMN()-12)),0),0), IF($D193&gt;0,IF(AND(INDIRECT(ADDRESS($D193,44))=0,INDIRECT(ADDRESS($D193,38))&lt;&gt;"UL"),INDIRECT(ADDRESS($D193,COLUMN()-12)),0),0), IF($E193&gt;0,IF(AND(INDIRECT(ADDRESS($E193,44))=0,INDIRECT(ADDRESS($E193,38))&lt;&gt;"UL"),INDIRECT(ADDRESS($E193,COLUMN()-12)),0),0), IF($F193&gt;0,IF(AND(INDIRECT(ADDRESS($F193,44))=0,INDIRECT(ADDRESS($F193,38))&lt;&gt;"UL"),INDIRECT(ADDRESS($F193,COLUMN()-12)),0),0), IF($G193&gt;0,IF(AND(INDIRECT(ADDRESS($G193,44))=0,INDIRECT(ADDRESS($G193,38))&lt;&gt;"UL"),INDIRECT(ADDRESS($G193,COLUMN()-12)),0),0), IF($H193&gt;0,IF(AND(INDIRECT(ADDRESS($H193,44))=0,INDIRECT(ADDRESS($H193,38))&lt;&gt;"UL"),INDIRECT(ADDRESS($H193,COLUMN()-12)),0),0), IF($I193&gt;0,IF(AND(INDIRECT(ADDRESS($I193,44))=0,INDIRECT(ADDRESS($I193,38))&lt;&gt;"UL"),INDIRECT(ADDRESS($I193,COLUMN()-12)),0),0), IF($J193&gt;0,IF(AND(INDIRECT(ADDRESS($J193,44))=0,INDIRECT(ADDRESS($J193,38))&lt;&gt;"UL"),INDIRECT(ADDRESS($J193,COLUMN()-12)),0),0), IF($K193&gt;0,IF(AND(INDIRECT(ADDRESS($K193,44))=0,INDIRECT(ADDRESS($K193,38))&lt;&gt;"UL"),INDIRECT(ADDRESS($K193,COLUMN()-12)),0),0), IF($L193&gt;0,IF(AND(INDIRECT(ADDRESS($L193,44))=0,INDIRECT(ADDRESS($L193,38))&lt;&gt;"UL"),INDIRECT(ADDRESS($L193,COLUMN()-12)),0),0), IF($M193&gt;0,IF(AND(INDIRECT(ADDRESS($M193,44))=0,INDIRECT(ADDRESS($M193,38))&lt;&gt;"UL"),INDIRECT(ADDRESS($M193,COLUMN()-12)),0),0))</f>
        <v>0</v>
      </c>
      <c r="BJ193" s="175" cm="1">
        <f t="array" aca="1" ref="BJ193" ca="1">SUM(IF($C193&gt;0,IF(AND(INDIRECT(ADDRESS($C193,44))=0,INDIRECT(ADDRESS($C193,38))&lt;&gt;"UL"),INDIRECT(ADDRESS($C193,COLUMN()-12)),0),0), IF($D193&gt;0,IF(AND(INDIRECT(ADDRESS($D193,44))=0,INDIRECT(ADDRESS($D193,38))&lt;&gt;"UL"),INDIRECT(ADDRESS($D193,COLUMN()-12)),0),0), IF($E193&gt;0,IF(AND(INDIRECT(ADDRESS($E193,44))=0,INDIRECT(ADDRESS($E193,38))&lt;&gt;"UL"),INDIRECT(ADDRESS($E193,COLUMN()-12)),0),0), IF($F193&gt;0,IF(AND(INDIRECT(ADDRESS($F193,44))=0,INDIRECT(ADDRESS($F193,38))&lt;&gt;"UL"),INDIRECT(ADDRESS($F193,COLUMN()-12)),0),0), IF($G193&gt;0,IF(AND(INDIRECT(ADDRESS($G193,44))=0,INDIRECT(ADDRESS($G193,38))&lt;&gt;"UL"),INDIRECT(ADDRESS($G193,COLUMN()-12)),0),0), IF($H193&gt;0,IF(AND(INDIRECT(ADDRESS($H193,44))=0,INDIRECT(ADDRESS($H193,38))&lt;&gt;"UL"),INDIRECT(ADDRESS($H193,COLUMN()-12)),0),0), IF($I193&gt;0,IF(AND(INDIRECT(ADDRESS($I193,44))=0,INDIRECT(ADDRESS($I193,38))&lt;&gt;"UL"),INDIRECT(ADDRESS($I193,COLUMN()-12)),0),0), IF($J193&gt;0,IF(AND(INDIRECT(ADDRESS($J193,44))=0,INDIRECT(ADDRESS($J193,38))&lt;&gt;"UL"),INDIRECT(ADDRESS($J193,COLUMN()-12)),0),0), IF($K193&gt;0,IF(AND(INDIRECT(ADDRESS($K193,44))=0,INDIRECT(ADDRESS($K193,38))&lt;&gt;"UL"),INDIRECT(ADDRESS($K193,COLUMN()-12)),0),0), IF($L193&gt;0,IF(AND(INDIRECT(ADDRESS($L193,44))=0,INDIRECT(ADDRESS($L193,38))&lt;&gt;"UL"),INDIRECT(ADDRESS($L193,COLUMN()-12)),0),0), IF($M193&gt;0,IF(AND(INDIRECT(ADDRESS($M193,44))=0,INDIRECT(ADDRESS($M193,38))&lt;&gt;"UL"),INDIRECT(ADDRESS($M193,COLUMN()-12)),0),0))</f>
        <v>0</v>
      </c>
      <c r="BK193" s="175">
        <f t="shared" ca="1" si="127"/>
        <v>0</v>
      </c>
      <c r="BL193" s="176">
        <f t="shared" ca="1" si="128"/>
        <v>0</v>
      </c>
      <c r="BM193" s="175" cm="1">
        <f t="array" aca="1" ref="BM193" ca="1">SUM(IF($C193&gt;0,IF(AND(INDIRECT(ADDRESS($C193,44))=0,INDIRECT(ADDRESS($C193,38))&lt;&gt;"UL"),INDIRECT(ADDRESS($C193,COLUMN()-12)),0),0), IF($D193&gt;0,IF(AND(INDIRECT(ADDRESS($D193,44))=0,INDIRECT(ADDRESS($D193,38))&lt;&gt;"UL"),INDIRECT(ADDRESS($D193,COLUMN()-12)),0),0), IF($E193&gt;0,IF(AND(INDIRECT(ADDRESS($E193,44))=0,INDIRECT(ADDRESS($E193,38))&lt;&gt;"UL"),INDIRECT(ADDRESS($E193,COLUMN()-12)),0),0), IF($F193&gt;0,IF(AND(INDIRECT(ADDRESS($F193,44))=0,INDIRECT(ADDRESS($F193,38))&lt;&gt;"UL"),INDIRECT(ADDRESS($F193,COLUMN()-12)),0),0), IF($G193&gt;0,IF(AND(INDIRECT(ADDRESS($G193,44))=0,INDIRECT(ADDRESS($G193,38))&lt;&gt;"UL"),INDIRECT(ADDRESS($G193,COLUMN()-12)),0),0), IF($H193&gt;0,IF(AND(INDIRECT(ADDRESS($H193,44))=0,INDIRECT(ADDRESS($H193,38))&lt;&gt;"UL"),INDIRECT(ADDRESS($H193,COLUMN()-12)),0),0), IF($I193&gt;0,IF(AND(INDIRECT(ADDRESS($I193,44))=0,INDIRECT(ADDRESS($I193,38))&lt;&gt;"UL"),INDIRECT(ADDRESS($I193,COLUMN()-12)),0),0), IF($J193&gt;0,IF(AND(INDIRECT(ADDRESS($J193,44))=0,INDIRECT(ADDRESS($J193,38))&lt;&gt;"UL"),INDIRECT(ADDRESS($J193,COLUMN()-12)),0),0), IF($K193&gt;0,IF(AND(INDIRECT(ADDRESS($K193,44))=0,INDIRECT(ADDRESS($K193,38))&lt;&gt;"UL"),INDIRECT(ADDRESS($K193,COLUMN()-11)),0),0), IF($L193&gt;0,IF(AND(INDIRECT(ADDRESS($L193,44))=0,INDIRECT(ADDRESS($L193,38))&lt;&gt;"UL"),INDIRECT(ADDRESS($L193,COLUMN()-11)),0),0), IF($M193&gt;0,IF(AND(INDIRECT(ADDRESS($M193,44))=0,INDIRECT(ADDRESS($M193,38))&lt;&gt;"UL"),INDIRECT(ADDRESS($M193,COLUMN()-11)),0),0))</f>
        <v>0</v>
      </c>
      <c r="BN193" s="175" cm="1">
        <f t="array" aca="1" ref="BN193" ca="1">SUM(IF($C193&gt;0,IF(AND(INDIRECT(ADDRESS($C193,44))=0,INDIRECT(ADDRESS($C193,38))&lt;&gt;"UL"),INDIRECT(ADDRESS($C193,COLUMN()-12)),0),0), IF($D193&gt;0,IF(AND(INDIRECT(ADDRESS($D193,44))=0,INDIRECT(ADDRESS($D193,38))&lt;&gt;"UL"),INDIRECT(ADDRESS($D193,COLUMN()-12)),0),0), IF($E193&gt;0,IF(AND(INDIRECT(ADDRESS($E193,44))=0,INDIRECT(ADDRESS($E193,38))&lt;&gt;"UL"),INDIRECT(ADDRESS($E193,COLUMN()-12)),0),0), IF($F193&gt;0,IF(AND(INDIRECT(ADDRESS($F193,44))=0,INDIRECT(ADDRESS($F193,38))&lt;&gt;"UL"),INDIRECT(ADDRESS($F193,COLUMN()-12)),0),0), IF($G193&gt;0,IF(AND(INDIRECT(ADDRESS($G193,44))=0,INDIRECT(ADDRESS($G193,38))&lt;&gt;"UL"),INDIRECT(ADDRESS($G193,COLUMN()-12)),0),0), IF($H193&gt;0,IF(AND(INDIRECT(ADDRESS($H193,44))=0,INDIRECT(ADDRESS($H193,38))&lt;&gt;"UL"),INDIRECT(ADDRESS($H193,COLUMN()-12)),0),0), IF($I193&gt;0,IF(AND(INDIRECT(ADDRESS($I193,44))=0,INDIRECT(ADDRESS($I193,38))&lt;&gt;"UL"),INDIRECT(ADDRESS($I193,COLUMN()-12)),0),0), IF($J193&gt;0,IF(AND(INDIRECT(ADDRESS($J193,44))=0,INDIRECT(ADDRESS($J193,38))&lt;&gt;"UL"),INDIRECT(ADDRESS($J193,COLUMN()-12)),0),0), IF($K193&gt;0,IF(AND(INDIRECT(ADDRESS($K193,44))=0,INDIRECT(ADDRESS($K193,38))&lt;&gt;"UL"),INDIRECT(ADDRESS($K193,COLUMN()-11)),0),0), IF($L193&gt;0,IF(AND(INDIRECT(ADDRESS($L193,44))=0,INDIRECT(ADDRESS($L193,38))&lt;&gt;"UL"),INDIRECT(ADDRESS($L193,COLUMN()-11)),0),0), IF($M193&gt;0,IF(AND(INDIRECT(ADDRESS($M193,44))=0,INDIRECT(ADDRESS($M193,38))&lt;&gt;"UL"),INDIRECT(ADDRESS($M193,COLUMN()-11)),0),0))</f>
        <v>0</v>
      </c>
      <c r="BO193" s="175" cm="1">
        <f t="array" aca="1" ref="BO193" ca="1">SUM(IF($C193&gt;0,IF(AND(INDIRECT(ADDRESS($C193,44))=0,INDIRECT(ADDRESS($C193,38))&lt;&gt;"UL"),INDIRECT(ADDRESS($C193,COLUMN()-12)),0),0), IF($D193&gt;0,IF(AND(INDIRECT(ADDRESS($D193,44))=0,INDIRECT(ADDRESS($D193,38))&lt;&gt;"UL"),INDIRECT(ADDRESS($D193,COLUMN()-12)),0),0), IF($E193&gt;0,IF(AND(INDIRECT(ADDRESS($E193,44))=0,INDIRECT(ADDRESS($E193,38))&lt;&gt;"UL"),INDIRECT(ADDRESS($E193,COLUMN()-12)),0),0), IF($F193&gt;0,IF(AND(INDIRECT(ADDRESS($F193,44))=0,INDIRECT(ADDRESS($F193,38))&lt;&gt;"UL"),INDIRECT(ADDRESS($F193,COLUMN()-12)),0),0), IF($G193&gt;0,IF(AND(INDIRECT(ADDRESS($G193,44))=0,INDIRECT(ADDRESS($G193,38))&lt;&gt;"UL"),INDIRECT(ADDRESS($G193,COLUMN()-12)),0),0), IF($H193&gt;0,IF(AND(INDIRECT(ADDRESS($H193,44))=0,INDIRECT(ADDRESS($H193,38))&lt;&gt;"UL"),INDIRECT(ADDRESS($H193,COLUMN()-12)),0),0), IF($I193&gt;0,IF(AND(INDIRECT(ADDRESS($I193,44))=0,INDIRECT(ADDRESS($I193,38))&lt;&gt;"UL"),INDIRECT(ADDRESS($I193,COLUMN()-12)),0),0), IF($J193&gt;0,IF(AND(INDIRECT(ADDRESS($J193,44))=0,INDIRECT(ADDRESS($J193,38))&lt;&gt;"UL"),INDIRECT(ADDRESS($J193,COLUMN()-12)),0),0), IF($K193&gt;0,IF(AND(INDIRECT(ADDRESS($K193,44))=0,INDIRECT(ADDRESS($K193,38))&lt;&gt;"UL"),INDIRECT(ADDRESS($K193,COLUMN()-11)),0),0), IF($L193&gt;0,IF(AND(INDIRECT(ADDRESS($L193,44))=0,INDIRECT(ADDRESS($L193,38))&lt;&gt;"UL"),INDIRECT(ADDRESS($L193,COLUMN()-11)),0),0), IF($M193&gt;0,IF(AND(INDIRECT(ADDRESS($M193,44))=0,INDIRECT(ADDRESS($M193,38))&lt;&gt;"UL"),INDIRECT(ADDRESS($M193,COLUMN()-11)),0),0))</f>
        <v>0</v>
      </c>
      <c r="BP193" s="175" cm="1">
        <f t="array" aca="1" ref="BP193" ca="1">SUM(IF($C193&gt;0,IF(AND(INDIRECT(ADDRESS($C193,44))=0,INDIRECT(ADDRESS($C193,38))&lt;&gt;"UL"),INDIRECT(ADDRESS($C193,COLUMN()-12)),0),0), IF($D193&gt;0,IF(AND(INDIRECT(ADDRESS($D193,44))=0,INDIRECT(ADDRESS($D193,38))&lt;&gt;"UL"),INDIRECT(ADDRESS($D193,COLUMN()-12)),0),0), IF($E193&gt;0,IF(AND(INDIRECT(ADDRESS($E193,44))=0,INDIRECT(ADDRESS($E193,38))&lt;&gt;"UL"),INDIRECT(ADDRESS($E193,COLUMN()-12)),0),0), IF($F193&gt;0,IF(AND(INDIRECT(ADDRESS($F193,44))=0,INDIRECT(ADDRESS($F193,38))&lt;&gt;"UL"),INDIRECT(ADDRESS($F193,COLUMN()-12)),0),0), IF($G193&gt;0,IF(AND(INDIRECT(ADDRESS($G193,44))=0,INDIRECT(ADDRESS($G193,38))&lt;&gt;"UL"),INDIRECT(ADDRESS($G193,COLUMN()-12)),0),0), IF($H193&gt;0,IF(AND(INDIRECT(ADDRESS($H193,44))=0,INDIRECT(ADDRESS($H193,38))&lt;&gt;"UL"),INDIRECT(ADDRESS($H193,COLUMN()-12)),0),0), IF($I193&gt;0,IF(AND(INDIRECT(ADDRESS($I193,44))=0,INDIRECT(ADDRESS($I193,38))&lt;&gt;"UL"),INDIRECT(ADDRESS($I193,COLUMN()-12)),0),0), IF($J193&gt;0,IF(AND(INDIRECT(ADDRESS($J193,44))=0,INDIRECT(ADDRESS($J193,38))&lt;&gt;"UL"),INDIRECT(ADDRESS($J193,COLUMN()-12)),0),0), IF($K193&gt;0,IF(AND(INDIRECT(ADDRESS($K193,44))=0,INDIRECT(ADDRESS($K193,38))&lt;&gt;"UL"),INDIRECT(ADDRESS($K193,COLUMN()-11)),0),0), IF($L193&gt;0,IF(AND(INDIRECT(ADDRESS($L193,44))=0,INDIRECT(ADDRESS($L193,38))&lt;&gt;"UL"),INDIRECT(ADDRESS($L193,COLUMN()-11)),0),0), IF($M193&gt;0,IF(AND(INDIRECT(ADDRESS($M193,44))=0,INDIRECT(ADDRESS($M193,38))&lt;&gt;"UL"),INDIRECT(ADDRESS($M193,COLUMN()-11)),0),0))</f>
        <v>0</v>
      </c>
      <c r="BQ193" s="175">
        <f t="shared" ca="1" si="129"/>
        <v>0</v>
      </c>
      <c r="BR193" s="178">
        <f t="shared" ca="1" si="130"/>
        <v>67.200370225492691</v>
      </c>
      <c r="BS193" s="173"/>
      <c r="BT193" s="173">
        <f t="shared" ca="1" si="131"/>
        <v>2.9769239040583346</v>
      </c>
      <c r="BU193" s="179">
        <f t="shared" ca="1" si="132"/>
        <v>0.14884619520291673</v>
      </c>
      <c r="BV193" s="175" t="s">
        <v>34</v>
      </c>
      <c r="BW193" s="175" cm="1">
        <f t="array" aca="1" ref="BW193" ca="1">SUM(IF($C193&gt;0,IF(AND(INDIRECT(ADDRESS($C193,44))=0,INDIRECT(ADDRESS($C193,38))="UL",ISERROR(SEARCH("Rear",INDIRECT(ADDRESS($C193,33)))),ISERROR(SEARCH("Side",INDIRECT(ADDRESS($C193,33))))),INDIRECT(ADDRESS($C193,COLUMN())),0),0),IF($D193&gt;0,IF(AND(INDIRECT(ADDRESS($D193,44))=0,INDIRECT(ADDRESS($D193,38))="UL",ISERROR(SEARCH("Rear",INDIRECT(ADDRESS($D193,33)))),ISERROR(SEARCH("Side",INDIRECT(ADDRESS($D193,33))))),INDIRECT(ADDRESS($D193,COLUMN())),0),0),IF($E193&gt;0,IF(AND(INDIRECT(ADDRESS($E193,44))=0,INDIRECT(ADDRESS($E193,38))="UL",ISERROR(SEARCH("Rear",INDIRECT(ADDRESS($E193,33)))),ISERROR(SEARCH("Side",INDIRECT(ADDRESS($E193,33))))),INDIRECT(ADDRESS($E193,COLUMN())),0),0),IF($F193&gt;0,IF(AND(INDIRECT(ADDRESS($F193,44))=0,INDIRECT(ADDRESS($F193,38))="UL",ISERROR(SEARCH("Rear",INDIRECT(ADDRESS($F193,33)))),ISERROR(SEARCH("Side",INDIRECT(ADDRESS($F193,33))))),INDIRECT(ADDRESS($F193,COLUMN())),0),0),IF($G193&gt;0,IF(AND(INDIRECT(ADDRESS($G193,44))=0,INDIRECT(ADDRESS($G193,38))="UL",ISERROR(SEARCH("Rear",INDIRECT(ADDRESS($G193,33)))),ISERROR(SEARCH("Side",INDIRECT(ADDRESS($G193,33))))),INDIRECT(ADDRESS($G193,COLUMN())),0),0),IF($H193&gt;0,IF(AND(INDIRECT(ADDRESS($H193,44))=0,INDIRECT(ADDRESS($H193,38))="UL",ISERROR(SEARCH("Rear",INDIRECT(ADDRESS($H193,33)))),ISERROR(SEARCH("Side",INDIRECT(ADDRESS($H193,33))))),INDIRECT(ADDRESS($H193,COLUMN())),0),0),IF($I193&gt;0,IF(AND(INDIRECT(ADDRESS($I193,44))=0,INDIRECT(ADDRESS($I193,38))="UL",ISERROR(SEARCH("Rear",INDIRECT(ADDRESS($I193,33)))),ISERROR(SEARCH("Side",INDIRECT(ADDRESS($I193,33))))),INDIRECT(ADDRESS($I193,COLUMN())),0),0),IF($J193&gt;0,IF(AND(INDIRECT(ADDRESS($J193,44))=0,INDIRECT(ADDRESS($J193,38))="UL",ISERROR(SEARCH("Rear",INDIRECT(ADDRESS($J193,33)))),ISERROR(SEARCH("Side",INDIRECT(ADDRESS($J193,33))))),INDIRECT(ADDRESS($J193,COLUMN())),0),0),IF($K193&gt;0,IF(AND(INDIRECT(ADDRESS($K193,44))=0,INDIRECT(ADDRESS($K193,38))="UL",ISERROR(SEARCH("Rear",INDIRECT(ADDRESS($K193,33)))),ISERROR(SEARCH("Side",INDIRECT(ADDRESS($K193,33))))),INDIRECT(ADDRESS($K193,COLUMN())),0),0),IF($L193&gt;0,IF(AND(INDIRECT(ADDRESS($L193,44))=0,INDIRECT(ADDRESS($L193,38))="UL",ISERROR(SEARCH("Rear",INDIRECT(ADDRESS($L193,33)))),ISERROR(SEARCH("Side",INDIRECT(ADDRESS($L193,33))))),INDIRECT(ADDRESS($L193,COLUMN())),0),0),IF($M193&gt;0,IF(AND(INDIRECT(ADDRESS($M193,44))=0,INDIRECT(ADDRESS($M193,38))="UL",ISERROR(SEARCH("Rear",INDIRECT(ADDRESS($M193,33)))),ISERROR(SEARCH("Side",INDIRECT(ADDRESS($M193,33))))),INDIRECT(ADDRESS($M193,COLUMN())),0),0))</f>
        <v>1</v>
      </c>
      <c r="BX193" s="175">
        <f t="shared" ca="1" si="136"/>
        <v>1</v>
      </c>
      <c r="BY193" s="175" cm="1">
        <f t="array" aca="1" ref="BY193" ca="1">SUM(IF($C193&gt;0,IF(AND(INDIRECT(ADDRESS($C193,44))=0,INDIRECT(ADDRESS($C193,38))="UL"),INDIRECT(ADDRESS($C193,COLUMN())),0),0),IF($D193&gt;0,IF(AND(INDIRECT(ADDRESS($D193,44))=0,INDIRECT(ADDRESS($D193,38))="UL"),INDIRECT(ADDRESS($D193,COLUMN())),0),0),IF($E193&gt;0,IF(AND(INDIRECT(ADDRESS($E193,44))=0,INDIRECT(ADDRESS($E193,38))="UL"),INDIRECT(ADDRESS($E193,COLUMN())),0),0),IF($F193&gt;0,IF(AND(INDIRECT(ADDRESS($F193,44))=0,INDIRECT(ADDRESS($F193,38))="UL"),INDIRECT(ADDRESS($F193,COLUMN())),0),0),IF($G193&gt;0,IF(AND(INDIRECT(ADDRESS($G193,44))=0,INDIRECT(ADDRESS($G193,38))="UL"),INDIRECT(ADDRESS($G193,COLUMN())),0),0),IF($H193&gt;0,IF(AND(INDIRECT(ADDRESS($H193,44))=0,INDIRECT(ADDRESS($H193,38))="UL"),INDIRECT(ADDRESS($H193,COLUMN())),0),0),IF($I193&gt;0,IF(AND(INDIRECT(ADDRESS($I193,44))=0,INDIRECT(ADDRESS($I193,38))="UL"),INDIRECT(ADDRESS($I193,COLUMN())),0),0),IF($J193&gt;0,IF(AND(INDIRECT(ADDRESS($J193,44))=0,INDIRECT(ADDRESS($J193,38))="UL"),INDIRECT(ADDRESS($J193,COLUMN())),0),0),IF($K193&gt;0,IF(AND(INDIRECT(ADDRESS($K193,44))=0,INDIRECT(ADDRESS($K193,38))="UL"),INDIRECT(ADDRESS($K193,COLUMN())),0),0),IF($L193&gt;0,IF(AND(INDIRECT(ADDRESS($L193,44))=0,INDIRECT(ADDRESS($L193,38))="UL"),INDIRECT(ADDRESS($L193,COLUMN())),0),0),IF($M193&gt;0,IF(AND(INDIRECT(ADDRESS($M193,44))=0,INDIRECT(ADDRESS($M193,38))="UL"),INDIRECT(ADDRESS($M193,COLUMN())),0),0))</f>
        <v>0.33333333333333331</v>
      </c>
      <c r="BZ193" s="175" cm="1">
        <f t="array" aca="1" ref="BZ193" ca="1">SUM(IF($C193&gt;0,IF(AND(INDIRECT(ADDRESS($C193,44))=0,INDIRECT(ADDRESS($C193,38))="UL"),INDIRECT(ADDRESS($C193,COLUMN())),0),0),IF($D193&gt;0,IF(AND(INDIRECT(ADDRESS($D193,44))=0,INDIRECT(ADDRESS($D193,38))="UL"),INDIRECT(ADDRESS($D193,COLUMN())),0),0),IF($E193&gt;0,IF(AND(INDIRECT(ADDRESS($E193,44))=0,INDIRECT(ADDRESS($E193,38))="UL"),INDIRECT(ADDRESS($E193,COLUMN())),0),0),IF($F193&gt;0,IF(AND(INDIRECT(ADDRESS($F193,44))=0,INDIRECT(ADDRESS($F193,38))="UL"),INDIRECT(ADDRESS($F193,COLUMN())),0),0),IF($G193&gt;0,IF(AND(INDIRECT(ADDRESS($G193,44))=0,INDIRECT(ADDRESS($G193,38))="UL"),INDIRECT(ADDRESS($G193,COLUMN())),0),0),IF($H193&gt;0,IF(AND(INDIRECT(ADDRESS($H193,44))=0,INDIRECT(ADDRESS($H193,38))="UL"),INDIRECT(ADDRESS($H193,COLUMN())),0),0),IF($I193&gt;0,IF(AND(INDIRECT(ADDRESS($I193,44))=0,INDIRECT(ADDRESS($I193,38))="UL"),INDIRECT(ADDRESS($I193,COLUMN())),0),0),IF($J193&gt;0,IF(AND(INDIRECT(ADDRESS($J193,44))=0,INDIRECT(ADDRESS($J193,38))="UL"),INDIRECT(ADDRESS($J193,COLUMN())),0),0),IF($K193&gt;0,IF(AND(INDIRECT(ADDRESS($K193,44))=0,INDIRECT(ADDRESS($K193,38))="UL"),INDIRECT(ADDRESS($K193,COLUMN())),0),0),IF($L193&gt;0,IF(AND(INDIRECT(ADDRESS($L193,44))=0,INDIRECT(ADDRESS($L193,38))="UL"),INDIRECT(ADDRESS($L193,COLUMN())),0),0),IF($M193&gt;0,IF(AND(INDIRECT(ADDRESS($M193,44))=0,INDIRECT(ADDRESS($M193,38))="UL"),INDIRECT(ADDRESS($M193,COLUMN())),0),0))</f>
        <v>0</v>
      </c>
      <c r="CA193" s="175">
        <f t="shared" ca="1" si="137"/>
        <v>0</v>
      </c>
      <c r="CB193" s="175" cm="1">
        <f t="array" aca="1" ref="CB193" ca="1">SUM(IF($C193&gt;0,IF(AND(INDIRECT(ADDRESS($C193,44))=0,INDIRECT(ADDRESS($C193,38))&lt;&gt;"UL"),INDIRECT(ADDRESS($C193,COLUMN())),0),0),IF($D193&gt;0,IF(AND(INDIRECT(ADDRESS($D193,44))=0,INDIRECT(ADDRESS($D193,38))&lt;&gt;"UL"),INDIRECT(ADDRESS($D193,COLUMN())),0),0),IF($E193&gt;0,IF(AND(INDIRECT(ADDRESS($E193,44))=0,INDIRECT(ADDRESS($E193,38))&lt;&gt;"UL"),INDIRECT(ADDRESS($E193,COLUMN())),0),0),IF($F193&gt;0,IF(AND(INDIRECT(ADDRESS($F193,44))=0,INDIRECT(ADDRESS($F193,38))&lt;&gt;"UL"),INDIRECT(ADDRESS($F193,COLUMN())),0),0),IF($G193&gt;0,IF(AND(INDIRECT(ADDRESS($G193,44))=0,INDIRECT(ADDRESS($G193,38))&lt;&gt;"UL"),INDIRECT(ADDRESS($G193,COLUMN())),0),0),IF($H193&gt;0,IF(AND(INDIRECT(ADDRESS($H193,44))=0,INDIRECT(ADDRESS($H193,38))&lt;&gt;"UL"),INDIRECT(ADDRESS($H193,COLUMN())),0),0),IF($I193&gt;0,IF(AND(INDIRECT(ADDRESS($I193,44))=0,INDIRECT(ADDRESS($I193,38))&lt;&gt;"UL"),INDIRECT(ADDRESS($I193,COLUMN())),0),0),IF($J193&gt;0,IF(AND(INDIRECT(ADDRESS($J193,44))=0,INDIRECT(ADDRESS($J193,38))&lt;&gt;"UL"),INDIRECT(ADDRESS($J193,COLUMN())),0),0),IF($K193&gt;0,IF(AND(INDIRECT(ADDRESS($K193,44))=0,INDIRECT(ADDRESS($K193,38))&lt;&gt;"UL"),INDIRECT(ADDRESS($K193,COLUMN())),0),0),IF($L193&gt;0,IF(AND(INDIRECT(ADDRESS($L193,44))=0,INDIRECT(ADDRESS($L193,38))&lt;&gt;"UL"),INDIRECT(ADDRESS($L193,COLUMN())),0),0),IF($M193&gt;0,IF(AND(INDIRECT(ADDRESS($M193,44))=0,INDIRECT(ADDRESS($M193,38))&lt;&gt;"UL"),INDIRECT(ADDRESS($M193,COLUMN())),0),0))</f>
        <v>0</v>
      </c>
      <c r="CC193" s="175">
        <f t="shared" ca="1" si="138"/>
        <v>0</v>
      </c>
      <c r="CD193" s="175" cm="1">
        <f t="array" aca="1" ref="CD193" ca="1">SUM(IF($C193&gt;0,IF(AND(INDIRECT(ADDRESS($C193,44))=0,INDIRECT(ADDRESS($C193,38))&lt;&gt;"UL"),INDIRECT(ADDRESS($C193,COLUMN())),0),0),IF($D193&gt;0,IF(AND(INDIRECT(ADDRESS($D193,44))=0,INDIRECT(ADDRESS($D193,38))&lt;&gt;"UL"),INDIRECT(ADDRESS($D193,COLUMN())),0),0),IF($E193&gt;0,IF(AND(INDIRECT(ADDRESS($E193,44))=0,INDIRECT(ADDRESS($E193,38))&lt;&gt;"UL"),INDIRECT(ADDRESS($E193,COLUMN())),0),0),IF($F193&gt;0,IF(AND(INDIRECT(ADDRESS($F193,44))=0,INDIRECT(ADDRESS($F193,38))&lt;&gt;"UL"),INDIRECT(ADDRESS($F193,COLUMN())),0),0),IF($G193&gt;0,IF(AND(INDIRECT(ADDRESS($G193,44))=0,INDIRECT(ADDRESS($G193,38))&lt;&gt;"UL"),INDIRECT(ADDRESS($G193,COLUMN())),0),0),IF($H193&gt;0,IF(AND(INDIRECT(ADDRESS($H193,44))=0,INDIRECT(ADDRESS($H193,38))&lt;&gt;"UL"),INDIRECT(ADDRESS($H193,COLUMN())),0),0),IF($I193&gt;0,IF(AND(INDIRECT(ADDRESS($I193,44))=0,INDIRECT(ADDRESS($I193,38))&lt;&gt;"UL"),INDIRECT(ADDRESS($I193,COLUMN())),0),0),IF($J193&gt;0,IF(AND(INDIRECT(ADDRESS($J193,44))=0,INDIRECT(ADDRESS($J193,38))&lt;&gt;"UL"),INDIRECT(ADDRESS($J193,COLUMN())),0),0),IF($K193&gt;0,IF(AND(INDIRECT(ADDRESS($K193,44))=0,INDIRECT(ADDRESS($K193,38))&lt;&gt;"UL"),INDIRECT(ADDRESS($K193,COLUMN())),0),0),IF($L193&gt;0,IF(AND(INDIRECT(ADDRESS($L193,44))=0,INDIRECT(ADDRESS($L193,38))&lt;&gt;"UL"),INDIRECT(ADDRESS($L193,COLUMN())),0),0),IF($M193&gt;0,IF(AND(INDIRECT(ADDRESS($M193,44))=0,INDIRECT(ADDRESS($M193,38))&lt;&gt;"UL"),INDIRECT(ADDRESS($M193,COLUMN())),0),0))</f>
        <v>0</v>
      </c>
      <c r="CE193" s="175" cm="1">
        <f t="array" aca="1" ref="CE193" ca="1">SUM(IF($C193&gt;0,IF(AND(INDIRECT(ADDRESS($C193,44))=0,INDIRECT(ADDRESS($C193,38))&lt;&gt;"UL"),INDIRECT(ADDRESS($C193,COLUMN())),0),0),IF($D193&gt;0,IF(AND(INDIRECT(ADDRESS($D193,44))=0,INDIRECT(ADDRESS($D193,38))&lt;&gt;"UL"),INDIRECT(ADDRESS($D193,COLUMN())),0),0),IF($E193&gt;0,IF(AND(INDIRECT(ADDRESS($E193,44))=0,INDIRECT(ADDRESS($E193,38))&lt;&gt;"UL"),INDIRECT(ADDRESS($E193,COLUMN())),0),0),IF($F193&gt;0,IF(AND(INDIRECT(ADDRESS($F193,44))=0,INDIRECT(ADDRESS($F193,38))&lt;&gt;"UL"),INDIRECT(ADDRESS($F193,COLUMN())),0),0),IF($G193&gt;0,IF(AND(INDIRECT(ADDRESS($G193,44))=0,INDIRECT(ADDRESS($G193,38))&lt;&gt;"UL"),INDIRECT(ADDRESS($G193,COLUMN())),0),0),IF($H193&gt;0,IF(AND(INDIRECT(ADDRESS($H193,44))=0,INDIRECT(ADDRESS($H193,38))&lt;&gt;"UL"),INDIRECT(ADDRESS($H193,COLUMN())),0),0),IF($I193&gt;0,IF(AND(INDIRECT(ADDRESS($I193,44))=0,INDIRECT(ADDRESS($I193,38))&lt;&gt;"UL"),INDIRECT(ADDRESS($I193,COLUMN())),0),0),IF($J193&gt;0,IF(AND(INDIRECT(ADDRESS($J193,44))=0,INDIRECT(ADDRESS($J193,38))&lt;&gt;"UL"),INDIRECT(ADDRESS($J193,COLUMN())),0),0),IF($K193&gt;0,IF(AND(INDIRECT(ADDRESS($K193,44))=0,INDIRECT(ADDRESS($K193,38))&lt;&gt;"UL"),INDIRECT(ADDRESS($K193,COLUMN())),0),0),IF($L193&gt;0,IF(AND(INDIRECT(ADDRESS($L193,44))=0,INDIRECT(ADDRESS($L193,38))&lt;&gt;"UL"),INDIRECT(ADDRESS($L193,COLUMN())),0),0),IF($M193&gt;0,IF(AND(INDIRECT(ADDRESS($M193,44))=0,INDIRECT(ADDRESS($M193,38))&lt;&gt;"UL"),INDIRECT(ADDRESS($M193,COLUMN())),0),0))</f>
        <v>0</v>
      </c>
      <c r="CF193" s="175">
        <f t="shared" ca="1" si="139"/>
        <v>0</v>
      </c>
      <c r="CG193" s="175">
        <f t="shared" ca="1" si="140"/>
        <v>1.6448873659243544</v>
      </c>
      <c r="CH193" s="175">
        <f t="shared" ca="1" si="133"/>
        <v>8.2244368296217715E-2</v>
      </c>
      <c r="CI193" s="177">
        <f t="shared" ca="1" si="134"/>
        <v>12.639029845579483</v>
      </c>
      <c r="CJ193" s="177"/>
      <c r="CK193" s="175" cm="1">
        <f t="array" aca="1" ref="CK193" ca="1">IF(AU193="S", SUM(IF($C193&gt;0,IF(INDIRECT(ADDRESS($C193,43))&lt;&gt;1,INDIRECT(ADDRESS($C193,48)),0),0), IF($D193&gt;0,IF(INDIRECT(ADDRESS($D193,43))&lt;&gt;1,INDIRECT(ADDRESS($D193,48)),0),0), IF($E193&gt;0,IF(INDIRECT(ADDRESS($E193,43))&lt;&gt;1,INDIRECT(ADDRESS($E193,48)),0),0), IF($F193&gt;0,IF(INDIRECT(ADDRESS($F193,43))&lt;&gt;1,INDIRECT(ADDRESS($F193,48)),0),0), IF($G193&gt;0,IF(INDIRECT(ADDRESS($G193,43))&lt;&gt;1,INDIRECT(ADDRESS($G193,48)),0),0), IF($H193&gt;0,IF(INDIRECT(ADDRESS($H193,43))&lt;&gt;1,INDIRECT(ADDRESS($H193,48)),0),0), IF($I193&gt;0,IF(INDIRECT(ADDRESS($I193,43))&lt;&gt;1,INDIRECT(ADDRESS($I193,48)),0),0), IF($J193&gt;0,IF(INDIRECT(ADDRESS($J193,43))&lt;&gt;1,INDIRECT(ADDRESS($J193,48)),0),0), IF($K193&gt;0,IF(INDIRECT(ADDRESS($K193,43))&lt;&gt;1,INDIRECT(ADDRESS($K193,48)),0),0), IF($L193&gt;0,IF(INDIRECT(ADDRESS($L193,43))&lt;&gt;1,INDIRECT(ADDRESS($L193,48)),0),0), IF($M193&gt;0,IF(INDIRECT(ADDRESS($M193,43))&lt;&gt;1,INDIRECT(ADDRESS($M193,48)),0),0)), IF(AU193="L",SUM(IF($C193&gt;0,IF(INDIRECT(ADDRESS($C193,43))&lt;&gt;1,INDIRECT(ADDRESS($C193,50)),0),0), IF($D193&gt;0,IF(INDIRECT(ADDRESS($D193,43))&lt;&gt;1,INDIRECT(ADDRESS($D193,50)),0),0), IF($E193&gt;0,IF(INDIRECT(ADDRESS($E193,43))&lt;&gt;1,INDIRECT(ADDRESS($E193,50)),0),0), IF($F193&gt;0,IF(INDIRECT(ADDRESS($F193,43))&lt;&gt;1,INDIRECT(ADDRESS($F193,50)),0),0), IF($G193&gt;0,IF(INDIRECT(ADDRESS($G193,43))&lt;&gt;1,INDIRECT(ADDRESS($G193,50)),0),0), IF($G193&gt;0,IF(INDIRECT(ADDRESS($G193,43))&lt;&gt;1,INDIRECT(ADDRESS($G193,50)),0),0), IF($H193&gt;0,IF(INDIRECT(ADDRESS($H193,43))&lt;&gt;1,INDIRECT(ADDRESS($H193,50)),0),0), IF($I193&gt;0,IF(INDIRECT(ADDRESS($I193,43))&lt;&gt;1,INDIRECT(ADDRESS($I193,50)),0),0), IF($J193&gt;0,IF(INDIRECT(ADDRESS($J193,43))&lt;&gt;1,INDIRECT(ADDRESS($J193,50)),0),0), IF($K193&gt;0,IF(INDIRECT(ADDRESS($K193,43))&lt;&gt;1,INDIRECT(ADDRESS($K193,50)),0),0), IF($L193&gt;0,IF(INDIRECT(ADDRESS($L193,43))&lt;&gt;1,INDIRECT(ADDRESS($L193,50)),0),0), IF($M193&gt;0,IF(INDIRECT(ADDRESS($M193,43))&lt;&gt;1,INDIRECT(ADDRESS($M193,50)),0),0)), SUM(IF($C193&gt;0,IF(INDIRECT(ADDRESS($C193,43))&lt;&gt;1,INDIRECT(ADDRESS($C193,49)),0),0), IF($D193&gt;0,IF(INDIRECT(ADDRESS($D193,43))&lt;&gt;1,INDIRECT(ADDRESS($D193,49)),0),0), IF($E193&gt;0,IF(INDIRECT(ADDRESS($E193,43))&lt;&gt;1,INDIRECT(ADDRESS($E193,49)),0),0), IF($F193&gt;0,IF(INDIRECT(ADDRESS($F193,43))&lt;&gt;1,INDIRECT(ADDRESS($F193,49)),0),0), IF($G193&gt;0,IF(INDIRECT(ADDRESS($G193,43))&lt;&gt;1,INDIRECT(ADDRESS($G193,49)),0),0), IF($G193&gt;0,IF(INDIRECT(ADDRESS($G193,43))&lt;&gt;1,INDIRECT(ADDRESS($G193,49)),0),0), IF($H193&gt;0,IF(INDIRECT(ADDRESS($H193,43))&lt;&gt;1,INDIRECT(ADDRESS($H193,49)),0),0), IF($I193&gt;0,IF(INDIRECT(ADDRESS($I193,43))&lt;&gt;1,INDIRECT(ADDRESS($I193,49)),0),0), IF($J193&gt;0,IF(INDIRECT(ADDRESS($J193,43))&lt;&gt;1,INDIRECT(ADDRESS($J193,49)),0),0), IF($K193&gt;0,IF(INDIRECT(ADDRESS($K193,43))&lt;&gt;1,INDIRECT(ADDRESS($K193,49)),0),0), IF($L193&gt;0,IF(INDIRECT(ADDRESS($L193,43))&lt;&gt;1,INDIRECT(ADDRESS($L193,49)),0),0), IF($M193&gt;0,IF(INDIRECT(ADDRESS($M193,43))&lt;&gt;1,INDIRECT(ADDRESS($M193,49)),0),0))))</f>
        <v>3</v>
      </c>
      <c r="CL193" s="57" cm="1">
        <f t="array" aca="1" ref="CL193" ca="1">SUM(IF($C193&gt;0,IF(INDIRECT(ADDRESS($C193,44))=1,INDIRECT(ADDRESS($C193,90)),0),0), IF($D193&gt;0,IF(INDIRECT(ADDRESS($D193,44))=1,INDIRECT(ADDRESS($D193,90)),0),0), IF($E193&gt;0,IF(INDIRECT(ADDRESS($E193,44))=1,INDIRECT(ADDRESS($E193,90)),0),0), IF($F193&gt;0,IF(INDIRECT(ADDRESS($F193,44))=1,INDIRECT(ADDRESS($F193,90)),0),0), IF($G193&gt;0,IF(INDIRECT(ADDRESS($G193,44))=1,INDIRECT(ADDRESS($G193,90)),0),0), IF($H193&gt;0,IF(INDIRECT(ADDRESS($H193,44))=1,INDIRECT(ADDRESS($H193,90)),0),0), IF($I193&gt;0,IF(INDIRECT(ADDRESS($I193,44))=1,INDIRECT(ADDRESS($I193,90)),0),0), IF($J193&gt;0,IF(INDIRECT(ADDRESS($J193,44))=1,INDIRECT(ADDRESS($J193,90)),0),0), IF($K193&gt;0,IF(INDIRECT(ADDRESS($K193,44))=1,INDIRECT(ADDRESS($K193,90)),0),0), IF($L193&gt;0,IF(INDIRECT(ADDRESS($L193,44))=1,INDIRECT(ADDRESS($L193,90)),0),0), IF($M193&gt;0,IF(INDIRECT(ADDRESS($M193,44))=1,INDIRECT(ADDRESS($M193,90)),0),0))</f>
        <v>0</v>
      </c>
      <c r="CM193" s="173">
        <f t="shared" ca="1" si="135"/>
        <v>1.095781267833237</v>
      </c>
      <c r="CN193" s="180"/>
    </row>
    <row r="194" spans="1:92" s="174" customFormat="1" x14ac:dyDescent="0.25">
      <c r="A194" s="171" t="s">
        <v>263</v>
      </c>
      <c r="B194" s="172">
        <v>104</v>
      </c>
      <c r="C194" s="172">
        <v>128</v>
      </c>
      <c r="D194" s="172"/>
      <c r="E194" s="172"/>
      <c r="F194" s="172"/>
      <c r="G194" s="172">
        <v>130</v>
      </c>
      <c r="H194" s="172"/>
      <c r="I194" s="172"/>
      <c r="J194" s="172"/>
      <c r="K194" s="172"/>
      <c r="L194" s="172"/>
      <c r="M194" s="172"/>
      <c r="N194" s="172">
        <f t="shared" ca="1" si="141"/>
        <v>23</v>
      </c>
      <c r="O194" s="172" t="str" cm="1">
        <f t="array" aca="1" ref="O194" ca="1">INDIRECT(ADDRESS($B194,COLUMN()))</f>
        <v>Fighter</v>
      </c>
      <c r="P194" s="172" cm="1">
        <f t="array" aca="1" ref="P194" ca="1">INDIRECT(ADDRESS($B194,COLUMN()))</f>
        <v>3</v>
      </c>
      <c r="Q194" s="172" cm="1">
        <f t="array" aca="1" ref="Q194" ca="1">INDIRECT(ADDRESS($B194,COLUMN()))</f>
        <v>3</v>
      </c>
      <c r="R194" s="172" t="str" cm="1">
        <f t="array" aca="1" ref="R194" ca="1">INDIRECT(ADDRESS($B194,COLUMN()))</f>
        <v>-</v>
      </c>
      <c r="S194" s="172" cm="1">
        <f t="array" aca="1" ref="S194" ca="1">INDIRECT(ADDRESS($B194,COLUMN()))</f>
        <v>1</v>
      </c>
      <c r="T194" s="172" t="str" cm="1">
        <f t="array" aca="1" ref="T194" ca="1">INDIRECT(ADDRESS($B194,COLUMN()))</f>
        <v>1-4</v>
      </c>
      <c r="U194" s="172" cm="1">
        <f t="array" aca="1" ref="U194" ca="1">INDIRECT(ADDRESS($B194,COLUMN()))</f>
        <v>4</v>
      </c>
      <c r="V194" s="172" cm="1">
        <f t="array" aca="1" ref="V194" ca="1">INDIRECT(ADDRESS($B194,COLUMN()))</f>
        <v>0</v>
      </c>
      <c r="W194" s="172" cm="1">
        <f t="array" aca="1" ref="W194" ca="1">INDIRECT(ADDRESS($B194,COLUMN()))</f>
        <v>4</v>
      </c>
      <c r="X194" s="172" cm="1">
        <f t="array" aca="1" ref="X194" ca="1">INDIRECT(ADDRESS($B194,COLUMN()))</f>
        <v>5</v>
      </c>
      <c r="Y194" s="172" cm="1">
        <f t="array" aca="1" ref="Y194" ca="1">INDIRECT(ADDRESS($B194,COLUMN()))</f>
        <v>0</v>
      </c>
      <c r="Z194" s="172" cm="1">
        <f t="array" aca="1" ref="Z194" ca="1">INDIRECT(ADDRESS($B194,COLUMN()))</f>
        <v>4</v>
      </c>
      <c r="AA194" s="172" cm="1">
        <f t="array" aca="1" ref="AA194" ca="1">INDIRECT(ADDRESS($B194,COLUMN()))</f>
        <v>0</v>
      </c>
      <c r="AB194" s="173">
        <f t="shared" ca="1" si="121"/>
        <v>0.65071741503152469</v>
      </c>
      <c r="AC194" s="173">
        <f t="shared" ca="1" si="122"/>
        <v>0.87256329558084222</v>
      </c>
      <c r="AD194" s="173">
        <f t="shared" ca="1" si="123"/>
        <v>2.2762520754282844</v>
      </c>
      <c r="AF194" s="171"/>
      <c r="AG194" s="171"/>
      <c r="AH194" s="175"/>
      <c r="AI194" s="175"/>
      <c r="AJ194" s="175"/>
      <c r="AK194" s="175"/>
      <c r="AL194" s="175"/>
      <c r="AM194" s="175"/>
      <c r="AN194" s="175"/>
      <c r="AO194" s="175"/>
      <c r="AP194" s="175"/>
      <c r="AQ194" s="175"/>
      <c r="AR194" s="175"/>
      <c r="AS194" s="175"/>
      <c r="AT194" s="171"/>
      <c r="AU194" s="175" t="s">
        <v>117</v>
      </c>
      <c r="AV194" s="175" cm="1">
        <f t="array" aca="1" ref="AV194" ca="1">SUM(IF($C194&gt;0,IF(AND(INDIRECT(ADDRESS($C194,44))=0,INDIRECT(ADDRESS($C194,38))="UL",ISERROR(SEARCH("Rear",INDIRECT(ADDRESS($C194,33)))),ISERROR(SEARCH("Side",INDIRECT(ADDRESS($C194,33))))),INDIRECT(ADDRESS($C194,COLUMN())),0),0),IF($D194&gt;0,IF(AND(INDIRECT(ADDRESS($D194,44))=0,INDIRECT(ADDRESS($D194,38))="UL",ISERROR(SEARCH("Rear",INDIRECT(ADDRESS($D194,33)))),ISERROR(SEARCH("Side",INDIRECT(ADDRESS($D194,33))))),INDIRECT(ADDRESS($D194,COLUMN())),0),0),IF($E194&gt;0,IF(AND(INDIRECT(ADDRESS($E194,44))=0,INDIRECT(ADDRESS($E194,38))="UL",ISERROR(SEARCH("Rear",INDIRECT(ADDRESS($E194,33)))),ISERROR(SEARCH("Side",INDIRECT(ADDRESS($E194,33))))),INDIRECT(ADDRESS($E194,COLUMN())),0),0),IF($F194&gt;0,IF(AND(INDIRECT(ADDRESS($F194,44))=0,INDIRECT(ADDRESS($F194,38))="UL",ISERROR(SEARCH("Rear",INDIRECT(ADDRESS($F194,33)))),ISERROR(SEARCH("Side",INDIRECT(ADDRESS($F194,33))))),INDIRECT(ADDRESS($F194,COLUMN())),0),0),IF($G194&gt;0,IF(AND(INDIRECT(ADDRESS($G194,44))=0,INDIRECT(ADDRESS($G194,38))="UL",ISERROR(SEARCH("Rear",INDIRECT(ADDRESS($G194,33)))),ISERROR(SEARCH("Side",INDIRECT(ADDRESS($G194,33))))),INDIRECT(ADDRESS($G194,COLUMN())),0),0),IF($H194&gt;0,IF(AND(INDIRECT(ADDRESS($H194,44))=0,INDIRECT(ADDRESS($H194,38))="UL",ISERROR(SEARCH("Rear",INDIRECT(ADDRESS($H194,33)))),ISERROR(SEARCH("Side",INDIRECT(ADDRESS($H194,33))))),INDIRECT(ADDRESS($H194,COLUMN())),0),0),IF($I194&gt;0,IF(AND(INDIRECT(ADDRESS($I194,44))=0,INDIRECT(ADDRESS($I194,38))="UL",ISERROR(SEARCH("Rear",INDIRECT(ADDRESS($I194,33)))),ISERROR(SEARCH("Side",INDIRECT(ADDRESS($I194,33))))),INDIRECT(ADDRESS($I194,COLUMN())),0),0),IF($J194&gt;0,IF(AND(INDIRECT(ADDRESS($J194,44))=0,INDIRECT(ADDRESS($J194,38))="UL",ISERROR(SEARCH("Rear",INDIRECT(ADDRESS($J194,33)))),ISERROR(SEARCH("Side",INDIRECT(ADDRESS($J194,33))))),INDIRECT(ADDRESS($J194,COLUMN())),0),0),IF($K194&gt;0,IF(AND(INDIRECT(ADDRESS($K194,44))=0,INDIRECT(ADDRESS($K194,38))="UL",ISERROR(SEARCH("Rear",INDIRECT(ADDRESS($K194,33)))),ISERROR(SEARCH("Side",INDIRECT(ADDRESS($K194,33))))),INDIRECT(ADDRESS($K194,COLUMN())),0),0),IF($L194&gt;0,IF(AND(INDIRECT(ADDRESS($L194,44))=0,INDIRECT(ADDRESS($L194,38))="UL",ISERROR(SEARCH("Rear",INDIRECT(ADDRESS($L194,33)))),ISERROR(SEARCH("Side",INDIRECT(ADDRESS($L194,33))))),INDIRECT(ADDRESS($L194,COLUMN())),0),0),IF($M194&gt;0,IF(AND(INDIRECT(ADDRESS($M194,44))=0,INDIRECT(ADDRESS($M194,38))="UL",ISERROR(SEARCH("Rear",INDIRECT(ADDRESS($M194,33)))),ISERROR(SEARCH("Side",INDIRECT(ADDRESS($M194,33))))),INDIRECT(ADDRESS($M194,COLUMN())),0),0))</f>
        <v>0.22222222222222221</v>
      </c>
      <c r="AW194" s="175" cm="1">
        <f t="array" aca="1" ref="AW194" ca="1">SUM(IF($C194&gt;0,IF(AND(INDIRECT(ADDRESS($C194,44))=0,INDIRECT(ADDRESS($C194,38))="UL",ISERROR(SEARCH("Rear",INDIRECT(ADDRESS($C194,33)))),ISERROR(SEARCH("Side",INDIRECT(ADDRESS($C194,33))))),INDIRECT(ADDRESS($C194,COLUMN())),0),0),IF($D194&gt;0,IF(AND(INDIRECT(ADDRESS($D194,44))=0,INDIRECT(ADDRESS($D194,38))="UL",ISERROR(SEARCH("Rear",INDIRECT(ADDRESS($D194,33)))),ISERROR(SEARCH("Side",INDIRECT(ADDRESS($D194,33))))),INDIRECT(ADDRESS($D194,COLUMN())),0),0),IF($E194&gt;0,IF(AND(INDIRECT(ADDRESS($E194,44))=0,INDIRECT(ADDRESS($E194,38))="UL",ISERROR(SEARCH("Rear",INDIRECT(ADDRESS($E194,33)))),ISERROR(SEARCH("Side",INDIRECT(ADDRESS($E194,33))))),INDIRECT(ADDRESS($E194,COLUMN())),0),0),IF($F194&gt;0,IF(AND(INDIRECT(ADDRESS($F194,44))=0,INDIRECT(ADDRESS($F194,38))="UL",ISERROR(SEARCH("Rear",INDIRECT(ADDRESS($F194,33)))),ISERROR(SEARCH("Side",INDIRECT(ADDRESS($F194,33))))),INDIRECT(ADDRESS($F194,COLUMN())),0),0),IF($G194&gt;0,IF(AND(INDIRECT(ADDRESS($G194,44))=0,INDIRECT(ADDRESS($G194,38))="UL",ISERROR(SEARCH("Rear",INDIRECT(ADDRESS($G194,33)))),ISERROR(SEARCH("Side",INDIRECT(ADDRESS($G194,33))))),INDIRECT(ADDRESS($G194,COLUMN())),0),0),IF($H194&gt;0,IF(AND(INDIRECT(ADDRESS($H194,44))=0,INDIRECT(ADDRESS($H194,38))="UL",ISERROR(SEARCH("Rear",INDIRECT(ADDRESS($H194,33)))),ISERROR(SEARCH("Side",INDIRECT(ADDRESS($H194,33))))),INDIRECT(ADDRESS($H194,COLUMN())),0),0),IF($I194&gt;0,IF(AND(INDIRECT(ADDRESS($I194,44))=0,INDIRECT(ADDRESS($I194,38))="UL",ISERROR(SEARCH("Rear",INDIRECT(ADDRESS($I194,33)))),ISERROR(SEARCH("Side",INDIRECT(ADDRESS($I194,33))))),INDIRECT(ADDRESS($I194,COLUMN())),0),0),IF($J194&gt;0,IF(AND(INDIRECT(ADDRESS($J194,44))=0,INDIRECT(ADDRESS($J194,38))="UL",ISERROR(SEARCH("Rear",INDIRECT(ADDRESS($J194,33)))),ISERROR(SEARCH("Side",INDIRECT(ADDRESS($J194,33))))),INDIRECT(ADDRESS($J194,COLUMN())),0),0),IF($K194&gt;0,IF(AND(INDIRECT(ADDRESS($K194,44))=0,INDIRECT(ADDRESS($K194,38))="UL",ISERROR(SEARCH("Rear",INDIRECT(ADDRESS($K194,33)))),ISERROR(SEARCH("Side",INDIRECT(ADDRESS($K194,33))))),INDIRECT(ADDRESS($K194,COLUMN())),0),0),IF($L194&gt;0,IF(AND(INDIRECT(ADDRESS($L194,44))=0,INDIRECT(ADDRESS($L194,38))="UL",ISERROR(SEARCH("Rear",INDIRECT(ADDRESS($L194,33)))),ISERROR(SEARCH("Side",INDIRECT(ADDRESS($L194,33))))),INDIRECT(ADDRESS($L194,COLUMN())),0),0),IF($M194&gt;0,IF(AND(INDIRECT(ADDRESS($M194,44))=0,INDIRECT(ADDRESS($M194,38))="UL",ISERROR(SEARCH("Rear",INDIRECT(ADDRESS($M194,33)))),ISERROR(SEARCH("Side",INDIRECT(ADDRESS($M194,33))))),INDIRECT(ADDRESS($M194,COLUMN())),0),0))</f>
        <v>1.7777777777777777</v>
      </c>
      <c r="AX194" s="175" cm="1">
        <f t="array" aca="1" ref="AX194" ca="1">SUM(IF($C194&gt;0,IF(AND(INDIRECT(ADDRESS($C194,44))=0,INDIRECT(ADDRESS($C194,38))="UL",ISERROR(SEARCH("Rear",INDIRECT(ADDRESS($C194,33)))),ISERROR(SEARCH("Side",INDIRECT(ADDRESS($C194,33))))),INDIRECT(ADDRESS($C194,COLUMN())),0),0),IF($D194&gt;0,IF(AND(INDIRECT(ADDRESS($D194,44))=0,INDIRECT(ADDRESS($D194,38))="UL",ISERROR(SEARCH("Rear",INDIRECT(ADDRESS($D194,33)))),ISERROR(SEARCH("Side",INDIRECT(ADDRESS($D194,33))))),INDIRECT(ADDRESS($D194,COLUMN())),0),0),IF($E194&gt;0,IF(AND(INDIRECT(ADDRESS($E194,44))=0,INDIRECT(ADDRESS($E194,38))="UL",ISERROR(SEARCH("Rear",INDIRECT(ADDRESS($E194,33)))),ISERROR(SEARCH("Side",INDIRECT(ADDRESS($E194,33))))),INDIRECT(ADDRESS($E194,COLUMN())),0),0),IF($F194&gt;0,IF(AND(INDIRECT(ADDRESS($F194,44))=0,INDIRECT(ADDRESS($F194,38))="UL",ISERROR(SEARCH("Rear",INDIRECT(ADDRESS($F194,33)))),ISERROR(SEARCH("Side",INDIRECT(ADDRESS($F194,33))))),INDIRECT(ADDRESS($F194,COLUMN())),0),0),IF($G194&gt;0,IF(AND(INDIRECT(ADDRESS($G194,44))=0,INDIRECT(ADDRESS($G194,38))="UL",ISERROR(SEARCH("Rear",INDIRECT(ADDRESS($G194,33)))),ISERROR(SEARCH("Side",INDIRECT(ADDRESS($G194,33))))),INDIRECT(ADDRESS($G194,COLUMN())),0),0),IF($H194&gt;0,IF(AND(INDIRECT(ADDRESS($H194,44))=0,INDIRECT(ADDRESS($H194,38))="UL",ISERROR(SEARCH("Rear",INDIRECT(ADDRESS($H194,33)))),ISERROR(SEARCH("Side",INDIRECT(ADDRESS($H194,33))))),INDIRECT(ADDRESS($H194,COLUMN())),0),0),IF($I194&gt;0,IF(AND(INDIRECT(ADDRESS($I194,44))=0,INDIRECT(ADDRESS($I194,38))="UL",ISERROR(SEARCH("Rear",INDIRECT(ADDRESS($I194,33)))),ISERROR(SEARCH("Side",INDIRECT(ADDRESS($I194,33))))),INDIRECT(ADDRESS($I194,COLUMN())),0),0),IF($J194&gt;0,IF(AND(INDIRECT(ADDRESS($J194,44))=0,INDIRECT(ADDRESS($J194,38))="UL",ISERROR(SEARCH("Rear",INDIRECT(ADDRESS($J194,33)))),ISERROR(SEARCH("Side",INDIRECT(ADDRESS($J194,33))))),INDIRECT(ADDRESS($J194,COLUMN())),0),0),IF($K194&gt;0,IF(AND(INDIRECT(ADDRESS($K194,44))=0,INDIRECT(ADDRESS($K194,38))="UL",ISERROR(SEARCH("Rear",INDIRECT(ADDRESS($K194,33)))),ISERROR(SEARCH("Side",INDIRECT(ADDRESS($K194,33))))),INDIRECT(ADDRESS($K194,COLUMN())),0),0),IF($L194&gt;0,IF(AND(INDIRECT(ADDRESS($L194,44))=0,INDIRECT(ADDRESS($L194,38))="UL",ISERROR(SEARCH("Rear",INDIRECT(ADDRESS($L194,33)))),ISERROR(SEARCH("Side",INDIRECT(ADDRESS($L194,33))))),INDIRECT(ADDRESS($L194,COLUMN())),0),0),IF($M194&gt;0,IF(AND(INDIRECT(ADDRESS($M194,44))=0,INDIRECT(ADDRESS($M194,38))="UL",ISERROR(SEARCH("Rear",INDIRECT(ADDRESS($M194,33)))),ISERROR(SEARCH("Side",INDIRECT(ADDRESS($M194,33))))),INDIRECT(ADDRESS($M194,COLUMN())),0),0))</f>
        <v>0.77777777777777768</v>
      </c>
      <c r="AY194" s="176">
        <f t="shared" ca="1" si="124"/>
        <v>1.7777777777777777</v>
      </c>
      <c r="AZ194" s="176">
        <f t="shared" ca="1" si="125"/>
        <v>0.92592592592592593</v>
      </c>
      <c r="BA194" s="176" cm="1">
        <f t="array" aca="1" ref="BA194" ca="1">SUM(IF($C194&gt;0,IF(AND(INDIRECT(ADDRESS($C194,44))=0,INDIRECT(ADDRESS($C194,38))="UL"),INDIRECT(ADDRESS($C194,COLUMN())),0),0),IF($D194&gt;0,IF(AND(INDIRECT(ADDRESS($D194,44))=0,INDIRECT(ADDRESS($D194,38))="UL"),INDIRECT(ADDRESS($D194,COLUMN())),0),0),IF($E194&gt;0,IF(AND(INDIRECT(ADDRESS($E194,44))=0,INDIRECT(ADDRESS($E194,38))="UL"),INDIRECT(ADDRESS($E194,COLUMN())),0),0),IF($F194&gt;0,IF(AND(INDIRECT(ADDRESS($F194,44))=0,INDIRECT(ADDRESS($F194,38))="UL"),INDIRECT(ADDRESS($F194,COLUMN())),0),0),IF($G194&gt;0,IF(AND(INDIRECT(ADDRESS($G194,44))=0,INDIRECT(ADDRESS($G194,38))="UL"),INDIRECT(ADDRESS($G194,COLUMN())),0),0),IF($H194&gt;0,IF(AND(INDIRECT(ADDRESS($H194,44))=0,INDIRECT(ADDRESS($H194,38))="UL"),INDIRECT(ADDRESS($H194,COLUMN())),0),0),IF($I194&gt;0,IF(AND(INDIRECT(ADDRESS($I194,44))=0,INDIRECT(ADDRESS($I194,38))="UL"),INDIRECT(ADDRESS($I194,COLUMN())),0),0),IF($J194&gt;0,IF(AND(INDIRECT(ADDRESS($J194,44))=0,INDIRECT(ADDRESS($J194,38))="UL"),INDIRECT(ADDRESS($J194,COLUMN())),0),0),IF($K194&gt;0,IF(AND(INDIRECT(ADDRESS($K194,44))=0,INDIRECT(ADDRESS($K194,38))="UL"),INDIRECT(ADDRESS($K194,COLUMN())),0),0),IF($L194&gt;0,IF(AND(INDIRECT(ADDRESS($L194,44))=0,INDIRECT(ADDRESS($L194,38))="UL"),INDIRECT(ADDRESS($L194,COLUMN())),0),0),IF($M194&gt;0,IF(AND(INDIRECT(ADDRESS($M194,44))=0,INDIRECT(ADDRESS($M194,38))="UL"),INDIRECT(ADDRESS($M194,COLUMN())),0),0))</f>
        <v>0.57777777777777772</v>
      </c>
      <c r="BB194" s="176" cm="1">
        <f t="array" aca="1" ref="BB194" ca="1">SUM(IF($C194&gt;0,IF(AND(INDIRECT(ADDRESS($C194,44))=0,INDIRECT(ADDRESS($C194,38))="UL"),INDIRECT(ADDRESS($C194,COLUMN())),0),0),IF($D194&gt;0,IF(AND(INDIRECT(ADDRESS($D194,44))=0,INDIRECT(ADDRESS($D194,38))="UL"),INDIRECT(ADDRESS($D194,COLUMN())),0),0),IF($E194&gt;0,IF(AND(INDIRECT(ADDRESS($E194,44))=0,INDIRECT(ADDRESS($E194,38))="UL"),INDIRECT(ADDRESS($E194,COLUMN())),0),0),IF($F194&gt;0,IF(AND(INDIRECT(ADDRESS($F194,44))=0,INDIRECT(ADDRESS($F194,38))="UL"),INDIRECT(ADDRESS($F194,COLUMN())),0),0),IF($G194&gt;0,IF(AND(INDIRECT(ADDRESS($G194,44))=0,INDIRECT(ADDRESS($G194,38))="UL"),INDIRECT(ADDRESS($G194,COLUMN())),0),0),IF($H194&gt;0,IF(AND(INDIRECT(ADDRESS($H194,44))=0,INDIRECT(ADDRESS($H194,38))="UL"),INDIRECT(ADDRESS($H194,COLUMN())),0),0),IF($I194&gt;0,IF(AND(INDIRECT(ADDRESS($I194,44))=0,INDIRECT(ADDRESS($I194,38))="UL"),INDIRECT(ADDRESS($I194,COLUMN())),0),0),IF($J194&gt;0,IF(AND(INDIRECT(ADDRESS($J194,44))=0,INDIRECT(ADDRESS($J194,38))="UL"),INDIRECT(ADDRESS($J194,COLUMN())),0),0),IF($K194&gt;0,IF(AND(INDIRECT(ADDRESS($K194,44))=0,INDIRECT(ADDRESS($K194,38))="UL"),INDIRECT(ADDRESS($K194,COLUMN())),0),0),IF($L194&gt;0,IF(AND(INDIRECT(ADDRESS($L194,44))=0,INDIRECT(ADDRESS($L194,38))="UL"),INDIRECT(ADDRESS($L194,COLUMN())),0),0),IF($M194&gt;0,IF(AND(INDIRECT(ADDRESS($M194,44))=0,INDIRECT(ADDRESS($M194,38))="UL"),INDIRECT(ADDRESS($M194,COLUMN())),0),0))</f>
        <v>0.16296296296296298</v>
      </c>
      <c r="BC194" s="176" cm="1">
        <f t="array" aca="1" ref="BC194" ca="1">SUM(IF($C194&gt;0,IF(AND(INDIRECT(ADDRESS($C194,44))=0,INDIRECT(ADDRESS($C194,38))="UL"),INDIRECT(ADDRESS($C194,COLUMN())),0),0),IF($D194&gt;0,IF(AND(INDIRECT(ADDRESS($D194,44))=0,INDIRECT(ADDRESS($D194,38))="UL"),INDIRECT(ADDRESS($D194,COLUMN())),0),0),IF($E194&gt;0,IF(AND(INDIRECT(ADDRESS($E194,44))=0,INDIRECT(ADDRESS($E194,38))="UL"),INDIRECT(ADDRESS($E194,COLUMN())),0),0),IF($F194&gt;0,IF(AND(INDIRECT(ADDRESS($F194,44))=0,INDIRECT(ADDRESS($F194,38))="UL"),INDIRECT(ADDRESS($F194,COLUMN())),0),0),IF($G194&gt;0,IF(AND(INDIRECT(ADDRESS($G194,44))=0,INDIRECT(ADDRESS($G194,38))="UL"),INDIRECT(ADDRESS($G194,COLUMN())),0),0),IF($H194&gt;0,IF(AND(INDIRECT(ADDRESS($H194,44))=0,INDIRECT(ADDRESS($H194,38))="UL"),INDIRECT(ADDRESS($H194,COLUMN())),0),0),IF($I194&gt;0,IF(AND(INDIRECT(ADDRESS($I194,44))=0,INDIRECT(ADDRESS($I194,38))="UL"),INDIRECT(ADDRESS($I194,COLUMN())),0),0),IF($J194&gt;0,IF(AND(INDIRECT(ADDRESS($J194,44))=0,INDIRECT(ADDRESS($J194,38))="UL"),INDIRECT(ADDRESS($J194,COLUMN())),0),0),IF($K194&gt;0,IF(AND(INDIRECT(ADDRESS($K194,44))=0,INDIRECT(ADDRESS($K194,38))="UL"),INDIRECT(ADDRESS($K194,COLUMN())),0),0),IF($L194&gt;0,IF(AND(INDIRECT(ADDRESS($L194,44))=0,INDIRECT(ADDRESS($L194,38))="UL"),INDIRECT(ADDRESS($L194,COLUMN())),0),0),IF($M194&gt;0,IF(AND(INDIRECT(ADDRESS($M194,44))=0,INDIRECT(ADDRESS($M194,38))="UL"),INDIRECT(ADDRESS($M194,COLUMN())),0),0))</f>
        <v>0.23703703703703702</v>
      </c>
      <c r="BD194" s="176" cm="1">
        <f t="array" aca="1" ref="BD194" ca="1">SUM(IF($C194&gt;0,IF(AND(INDIRECT(ADDRESS($C194,44))=0,INDIRECT(ADDRESS($C194,38))="UL"),INDIRECT(ADDRESS($C194,COLUMN())),0),0),IF($D194&gt;0,IF(AND(INDIRECT(ADDRESS($D194,44))=0,INDIRECT(ADDRESS($D194,38))="UL"),INDIRECT(ADDRESS($D194,COLUMN())),0),0),IF($E194&gt;0,IF(AND(INDIRECT(ADDRESS($E194,44))=0,INDIRECT(ADDRESS($E194,38))="UL"),INDIRECT(ADDRESS($E194,COLUMN())),0),0),IF($F194&gt;0,IF(AND(INDIRECT(ADDRESS($F194,44))=0,INDIRECT(ADDRESS($F194,38))="UL"),INDIRECT(ADDRESS($F194,COLUMN())),0),0),IF($G194&gt;0,IF(AND(INDIRECT(ADDRESS($G194,44))=0,INDIRECT(ADDRESS($G194,38))="UL"),INDIRECT(ADDRESS($G194,COLUMN())),0),0),IF($H194&gt;0,IF(AND(INDIRECT(ADDRESS($H194,44))=0,INDIRECT(ADDRESS($H194,38))="UL"),INDIRECT(ADDRESS($H194,COLUMN())),0),0),IF($I194&gt;0,IF(AND(INDIRECT(ADDRESS($I194,44))=0,INDIRECT(ADDRESS($I194,38))="UL"),INDIRECT(ADDRESS($I194,COLUMN())),0),0),IF($J194&gt;0,IF(AND(INDIRECT(ADDRESS($J194,44))=0,INDIRECT(ADDRESS($J194,38))="UL"),INDIRECT(ADDRESS($J194,COLUMN())),0),0),IF($K194&gt;0,IF(AND(INDIRECT(ADDRESS($K194,44))=0,INDIRECT(ADDRESS($K194,38))="UL"),INDIRECT(ADDRESS($K194,COLUMN())),0),0),IF($L194&gt;0,IF(AND(INDIRECT(ADDRESS($L194,44))=0,INDIRECT(ADDRESS($L194,38))="UL"),INDIRECT(ADDRESS($L194,COLUMN())),0),0),IF($M194&gt;0,IF(AND(INDIRECT(ADDRESS($M194,44))=0,INDIRECT(ADDRESS($M194,38))="UL"),INDIRECT(ADDRESS($M194,COLUMN())),0),0))</f>
        <v>0.50370370370370365</v>
      </c>
      <c r="BE194" s="175">
        <f t="shared" ca="1" si="126"/>
        <v>0.23703703703703702</v>
      </c>
      <c r="BF194" s="175" cm="1">
        <f t="array" aca="1" ref="BF194" ca="1">SUM(IF($C194&gt;0,IF(INDIRECT(ADDRESS($C194,45))=1,INDIRECT(ADDRESS($C194,52))*INDIRECT(ADDRESS($C194,42))/5,0),0), IF($D194&gt;0,IF(INDIRECT(ADDRESS($D194,45))=1,INDIRECT(ADDRESS($D194,52))*INDIRECT(ADDRESS($D194,42))/5,0),0), IF($E194&gt;0,IF(INDIRECT(ADDRESS($E194,45))=1,INDIRECT(ADDRESS($E194,52))*INDIRECT(ADDRESS($E194,42))/5,0),0), IF($F194&gt;0,IF(INDIRECT(ADDRESS($F194,45))=1,INDIRECT(ADDRESS($F194,52))*INDIRECT(ADDRESS($F194,42))/5,0),0), IF($G194&gt;0,IF(INDIRECT(ADDRESS($G194,45))=1,INDIRECT(ADDRESS($G194,52))*INDIRECT(ADDRESS($G194,42))/5,0),0), IF($H194&gt;0,IF(INDIRECT(ADDRESS($H194,45))=1,INDIRECT(ADDRESS($H194,52))*INDIRECT(ADDRESS($H194,42))/5,0),0)
)*$BF$296/100</f>
        <v>0</v>
      </c>
      <c r="BG194" s="177"/>
      <c r="BH194" s="175" cm="1">
        <f t="array" aca="1" ref="BH194" ca="1">SUM(IF($C194&gt;0,IF(AND(INDIRECT(ADDRESS($C194,44))=0,INDIRECT(ADDRESS($C194,38))&lt;&gt;"UL"),INDIRECT(ADDRESS($C194,COLUMN()-12)),0),0), IF($D194&gt;0,IF(AND(INDIRECT(ADDRESS($D194,44))=0,INDIRECT(ADDRESS($D194,38))&lt;&gt;"UL"),INDIRECT(ADDRESS($D194,COLUMN()-12)),0),0), IF($E194&gt;0,IF(AND(INDIRECT(ADDRESS($E194,44))=0,INDIRECT(ADDRESS($E194,38))&lt;&gt;"UL"),INDIRECT(ADDRESS($E194,COLUMN()-12)),0),0), IF($F194&gt;0,IF(AND(INDIRECT(ADDRESS($F194,44))=0,INDIRECT(ADDRESS($F194,38))&lt;&gt;"UL"),INDIRECT(ADDRESS($F194,COLUMN()-12)),0),0), IF($G194&gt;0,IF(AND(INDIRECT(ADDRESS($G194,44))=0,INDIRECT(ADDRESS($G194,38))&lt;&gt;"UL"),INDIRECT(ADDRESS($G194,COLUMN()-12)),0),0), IF($H194&gt;0,IF(AND(INDIRECT(ADDRESS($H194,44))=0,INDIRECT(ADDRESS($H194,38))&lt;&gt;"UL"),INDIRECT(ADDRESS($H194,COLUMN()-12)),0),0), IF($I194&gt;0,IF(AND(INDIRECT(ADDRESS($I194,44))=0,INDIRECT(ADDRESS($I194,38))&lt;&gt;"UL"),INDIRECT(ADDRESS($I194,COLUMN()-12)),0),0), IF($J194&gt;0,IF(AND(INDIRECT(ADDRESS($J194,44))=0,INDIRECT(ADDRESS($J194,38))&lt;&gt;"UL"),INDIRECT(ADDRESS($J194,COLUMN()-12)),0),0), IF($K194&gt;0,IF(AND(INDIRECT(ADDRESS($K194,44))=0,INDIRECT(ADDRESS($K194,38))&lt;&gt;"UL"),INDIRECT(ADDRESS($K194,COLUMN()-12)),0),0), IF($L194&gt;0,IF(AND(INDIRECT(ADDRESS($L194,44))=0,INDIRECT(ADDRESS($L194,38))&lt;&gt;"UL"),INDIRECT(ADDRESS($L194,COLUMN()-12)),0),0), IF($M194&gt;0,IF(AND(INDIRECT(ADDRESS($M194,44))=0,INDIRECT(ADDRESS($M194,38))&lt;&gt;"UL"),INDIRECT(ADDRESS($M194,COLUMN()-12)),0),0))</f>
        <v>0</v>
      </c>
      <c r="BI194" s="175" cm="1">
        <f t="array" aca="1" ref="BI194" ca="1">SUM(IF($C194&gt;0,IF(AND(INDIRECT(ADDRESS($C194,44))=0,INDIRECT(ADDRESS($C194,38))&lt;&gt;"UL"),INDIRECT(ADDRESS($C194,COLUMN()-12)),0),0), IF($D194&gt;0,IF(AND(INDIRECT(ADDRESS($D194,44))=0,INDIRECT(ADDRESS($D194,38))&lt;&gt;"UL"),INDIRECT(ADDRESS($D194,COLUMN()-12)),0),0), IF($E194&gt;0,IF(AND(INDIRECT(ADDRESS($E194,44))=0,INDIRECT(ADDRESS($E194,38))&lt;&gt;"UL"),INDIRECT(ADDRESS($E194,COLUMN()-12)),0),0), IF($F194&gt;0,IF(AND(INDIRECT(ADDRESS($F194,44))=0,INDIRECT(ADDRESS($F194,38))&lt;&gt;"UL"),INDIRECT(ADDRESS($F194,COLUMN()-12)),0),0), IF($G194&gt;0,IF(AND(INDIRECT(ADDRESS($G194,44))=0,INDIRECT(ADDRESS($G194,38))&lt;&gt;"UL"),INDIRECT(ADDRESS($G194,COLUMN()-12)),0),0), IF($H194&gt;0,IF(AND(INDIRECT(ADDRESS($H194,44))=0,INDIRECT(ADDRESS($H194,38))&lt;&gt;"UL"),INDIRECT(ADDRESS($H194,COLUMN()-12)),0),0), IF($I194&gt;0,IF(AND(INDIRECT(ADDRESS($I194,44))=0,INDIRECT(ADDRESS($I194,38))&lt;&gt;"UL"),INDIRECT(ADDRESS($I194,COLUMN()-12)),0),0), IF($J194&gt;0,IF(AND(INDIRECT(ADDRESS($J194,44))=0,INDIRECT(ADDRESS($J194,38))&lt;&gt;"UL"),INDIRECT(ADDRESS($J194,COLUMN()-12)),0),0), IF($K194&gt;0,IF(AND(INDIRECT(ADDRESS($K194,44))=0,INDIRECT(ADDRESS($K194,38))&lt;&gt;"UL"),INDIRECT(ADDRESS($K194,COLUMN()-12)),0),0), IF($L194&gt;0,IF(AND(INDIRECT(ADDRESS($L194,44))=0,INDIRECT(ADDRESS($L194,38))&lt;&gt;"UL"),INDIRECT(ADDRESS($L194,COLUMN()-12)),0),0), IF($M194&gt;0,IF(AND(INDIRECT(ADDRESS($M194,44))=0,INDIRECT(ADDRESS($M194,38))&lt;&gt;"UL"),INDIRECT(ADDRESS($M194,COLUMN()-12)),0),0))</f>
        <v>0</v>
      </c>
      <c r="BJ194" s="175" cm="1">
        <f t="array" aca="1" ref="BJ194" ca="1">SUM(IF($C194&gt;0,IF(AND(INDIRECT(ADDRESS($C194,44))=0,INDIRECT(ADDRESS($C194,38))&lt;&gt;"UL"),INDIRECT(ADDRESS($C194,COLUMN()-12)),0),0), IF($D194&gt;0,IF(AND(INDIRECT(ADDRESS($D194,44))=0,INDIRECT(ADDRESS($D194,38))&lt;&gt;"UL"),INDIRECT(ADDRESS($D194,COLUMN()-12)),0),0), IF($E194&gt;0,IF(AND(INDIRECT(ADDRESS($E194,44))=0,INDIRECT(ADDRESS($E194,38))&lt;&gt;"UL"),INDIRECT(ADDRESS($E194,COLUMN()-12)),0),0), IF($F194&gt;0,IF(AND(INDIRECT(ADDRESS($F194,44))=0,INDIRECT(ADDRESS($F194,38))&lt;&gt;"UL"),INDIRECT(ADDRESS($F194,COLUMN()-12)),0),0), IF($G194&gt;0,IF(AND(INDIRECT(ADDRESS($G194,44))=0,INDIRECT(ADDRESS($G194,38))&lt;&gt;"UL"),INDIRECT(ADDRESS($G194,COLUMN()-12)),0),0), IF($H194&gt;0,IF(AND(INDIRECT(ADDRESS($H194,44))=0,INDIRECT(ADDRESS($H194,38))&lt;&gt;"UL"),INDIRECT(ADDRESS($H194,COLUMN()-12)),0),0), IF($I194&gt;0,IF(AND(INDIRECT(ADDRESS($I194,44))=0,INDIRECT(ADDRESS($I194,38))&lt;&gt;"UL"),INDIRECT(ADDRESS($I194,COLUMN()-12)),0),0), IF($J194&gt;0,IF(AND(INDIRECT(ADDRESS($J194,44))=0,INDIRECT(ADDRESS($J194,38))&lt;&gt;"UL"),INDIRECT(ADDRESS($J194,COLUMN()-12)),0),0), IF($K194&gt;0,IF(AND(INDIRECT(ADDRESS($K194,44))=0,INDIRECT(ADDRESS($K194,38))&lt;&gt;"UL"),INDIRECT(ADDRESS($K194,COLUMN()-12)),0),0), IF($L194&gt;0,IF(AND(INDIRECT(ADDRESS($L194,44))=0,INDIRECT(ADDRESS($L194,38))&lt;&gt;"UL"),INDIRECT(ADDRESS($L194,COLUMN()-12)),0),0), IF($M194&gt;0,IF(AND(INDIRECT(ADDRESS($M194,44))=0,INDIRECT(ADDRESS($M194,38))&lt;&gt;"UL"),INDIRECT(ADDRESS($M194,COLUMN()-12)),0),0))</f>
        <v>0</v>
      </c>
      <c r="BK194" s="175">
        <f t="shared" ca="1" si="127"/>
        <v>0</v>
      </c>
      <c r="BL194" s="176">
        <f t="shared" ca="1" si="128"/>
        <v>0</v>
      </c>
      <c r="BM194" s="175" cm="1">
        <f t="array" aca="1" ref="BM194" ca="1">SUM(IF($C194&gt;0,IF(AND(INDIRECT(ADDRESS($C194,44))=0,INDIRECT(ADDRESS($C194,38))&lt;&gt;"UL"),INDIRECT(ADDRESS($C194,COLUMN()-12)),0),0), IF($D194&gt;0,IF(AND(INDIRECT(ADDRESS($D194,44))=0,INDIRECT(ADDRESS($D194,38))&lt;&gt;"UL"),INDIRECT(ADDRESS($D194,COLUMN()-12)),0),0), IF($E194&gt;0,IF(AND(INDIRECT(ADDRESS($E194,44))=0,INDIRECT(ADDRESS($E194,38))&lt;&gt;"UL"),INDIRECT(ADDRESS($E194,COLUMN()-12)),0),0), IF($F194&gt;0,IF(AND(INDIRECT(ADDRESS($F194,44))=0,INDIRECT(ADDRESS($F194,38))&lt;&gt;"UL"),INDIRECT(ADDRESS($F194,COLUMN()-12)),0),0), IF($G194&gt;0,IF(AND(INDIRECT(ADDRESS($G194,44))=0,INDIRECT(ADDRESS($G194,38))&lt;&gt;"UL"),INDIRECT(ADDRESS($G194,COLUMN()-12)),0),0), IF($H194&gt;0,IF(AND(INDIRECT(ADDRESS($H194,44))=0,INDIRECT(ADDRESS($H194,38))&lt;&gt;"UL"),INDIRECT(ADDRESS($H194,COLUMN()-12)),0),0), IF($I194&gt;0,IF(AND(INDIRECT(ADDRESS($I194,44))=0,INDIRECT(ADDRESS($I194,38))&lt;&gt;"UL"),INDIRECT(ADDRESS($I194,COLUMN()-12)),0),0), IF($J194&gt;0,IF(AND(INDIRECT(ADDRESS($J194,44))=0,INDIRECT(ADDRESS($J194,38))&lt;&gt;"UL"),INDIRECT(ADDRESS($J194,COLUMN()-12)),0),0), IF($K194&gt;0,IF(AND(INDIRECT(ADDRESS($K194,44))=0,INDIRECT(ADDRESS($K194,38))&lt;&gt;"UL"),INDIRECT(ADDRESS($K194,COLUMN()-11)),0),0), IF($L194&gt;0,IF(AND(INDIRECT(ADDRESS($L194,44))=0,INDIRECT(ADDRESS($L194,38))&lt;&gt;"UL"),INDIRECT(ADDRESS($L194,COLUMN()-11)),0),0), IF($M194&gt;0,IF(AND(INDIRECT(ADDRESS($M194,44))=0,INDIRECT(ADDRESS($M194,38))&lt;&gt;"UL"),INDIRECT(ADDRESS($M194,COLUMN()-11)),0),0))</f>
        <v>0</v>
      </c>
      <c r="BN194" s="175" cm="1">
        <f t="array" aca="1" ref="BN194" ca="1">SUM(IF($C194&gt;0,IF(AND(INDIRECT(ADDRESS($C194,44))=0,INDIRECT(ADDRESS($C194,38))&lt;&gt;"UL"),INDIRECT(ADDRESS($C194,COLUMN()-12)),0),0), IF($D194&gt;0,IF(AND(INDIRECT(ADDRESS($D194,44))=0,INDIRECT(ADDRESS($D194,38))&lt;&gt;"UL"),INDIRECT(ADDRESS($D194,COLUMN()-12)),0),0), IF($E194&gt;0,IF(AND(INDIRECT(ADDRESS($E194,44))=0,INDIRECT(ADDRESS($E194,38))&lt;&gt;"UL"),INDIRECT(ADDRESS($E194,COLUMN()-12)),0),0), IF($F194&gt;0,IF(AND(INDIRECT(ADDRESS($F194,44))=0,INDIRECT(ADDRESS($F194,38))&lt;&gt;"UL"),INDIRECT(ADDRESS($F194,COLUMN()-12)),0),0), IF($G194&gt;0,IF(AND(INDIRECT(ADDRESS($G194,44))=0,INDIRECT(ADDRESS($G194,38))&lt;&gt;"UL"),INDIRECT(ADDRESS($G194,COLUMN()-12)),0),0), IF($H194&gt;0,IF(AND(INDIRECT(ADDRESS($H194,44))=0,INDIRECT(ADDRESS($H194,38))&lt;&gt;"UL"),INDIRECT(ADDRESS($H194,COLUMN()-12)),0),0), IF($I194&gt;0,IF(AND(INDIRECT(ADDRESS($I194,44))=0,INDIRECT(ADDRESS($I194,38))&lt;&gt;"UL"),INDIRECT(ADDRESS($I194,COLUMN()-12)),0),0), IF($J194&gt;0,IF(AND(INDIRECT(ADDRESS($J194,44))=0,INDIRECT(ADDRESS($J194,38))&lt;&gt;"UL"),INDIRECT(ADDRESS($J194,COLUMN()-12)),0),0), IF($K194&gt;0,IF(AND(INDIRECT(ADDRESS($K194,44))=0,INDIRECT(ADDRESS($K194,38))&lt;&gt;"UL"),INDIRECT(ADDRESS($K194,COLUMN()-11)),0),0), IF($L194&gt;0,IF(AND(INDIRECT(ADDRESS($L194,44))=0,INDIRECT(ADDRESS($L194,38))&lt;&gt;"UL"),INDIRECT(ADDRESS($L194,COLUMN()-11)),0),0), IF($M194&gt;0,IF(AND(INDIRECT(ADDRESS($M194,44))=0,INDIRECT(ADDRESS($M194,38))&lt;&gt;"UL"),INDIRECT(ADDRESS($M194,COLUMN()-11)),0),0))</f>
        <v>0</v>
      </c>
      <c r="BO194" s="175" cm="1">
        <f t="array" aca="1" ref="BO194" ca="1">SUM(IF($C194&gt;0,IF(AND(INDIRECT(ADDRESS($C194,44))=0,INDIRECT(ADDRESS($C194,38))&lt;&gt;"UL"),INDIRECT(ADDRESS($C194,COLUMN()-12)),0),0), IF($D194&gt;0,IF(AND(INDIRECT(ADDRESS($D194,44))=0,INDIRECT(ADDRESS($D194,38))&lt;&gt;"UL"),INDIRECT(ADDRESS($D194,COLUMN()-12)),0),0), IF($E194&gt;0,IF(AND(INDIRECT(ADDRESS($E194,44))=0,INDIRECT(ADDRESS($E194,38))&lt;&gt;"UL"),INDIRECT(ADDRESS($E194,COLUMN()-12)),0),0), IF($F194&gt;0,IF(AND(INDIRECT(ADDRESS($F194,44))=0,INDIRECT(ADDRESS($F194,38))&lt;&gt;"UL"),INDIRECT(ADDRESS($F194,COLUMN()-12)),0),0), IF($G194&gt;0,IF(AND(INDIRECT(ADDRESS($G194,44))=0,INDIRECT(ADDRESS($G194,38))&lt;&gt;"UL"),INDIRECT(ADDRESS($G194,COLUMN()-12)),0),0), IF($H194&gt;0,IF(AND(INDIRECT(ADDRESS($H194,44))=0,INDIRECT(ADDRESS($H194,38))&lt;&gt;"UL"),INDIRECT(ADDRESS($H194,COLUMN()-12)),0),0), IF($I194&gt;0,IF(AND(INDIRECT(ADDRESS($I194,44))=0,INDIRECT(ADDRESS($I194,38))&lt;&gt;"UL"),INDIRECT(ADDRESS($I194,COLUMN()-12)),0),0), IF($J194&gt;0,IF(AND(INDIRECT(ADDRESS($J194,44))=0,INDIRECT(ADDRESS($J194,38))&lt;&gt;"UL"),INDIRECT(ADDRESS($J194,COLUMN()-12)),0),0), IF($K194&gt;0,IF(AND(INDIRECT(ADDRESS($K194,44))=0,INDIRECT(ADDRESS($K194,38))&lt;&gt;"UL"),INDIRECT(ADDRESS($K194,COLUMN()-11)),0),0), IF($L194&gt;0,IF(AND(INDIRECT(ADDRESS($L194,44))=0,INDIRECT(ADDRESS($L194,38))&lt;&gt;"UL"),INDIRECT(ADDRESS($L194,COLUMN()-11)),0),0), IF($M194&gt;0,IF(AND(INDIRECT(ADDRESS($M194,44))=0,INDIRECT(ADDRESS($M194,38))&lt;&gt;"UL"),INDIRECT(ADDRESS($M194,COLUMN()-11)),0),0))</f>
        <v>0</v>
      </c>
      <c r="BP194" s="175" cm="1">
        <f t="array" aca="1" ref="BP194" ca="1">SUM(IF($C194&gt;0,IF(AND(INDIRECT(ADDRESS($C194,44))=0,INDIRECT(ADDRESS($C194,38))&lt;&gt;"UL"),INDIRECT(ADDRESS($C194,COLUMN()-12)),0),0), IF($D194&gt;0,IF(AND(INDIRECT(ADDRESS($D194,44))=0,INDIRECT(ADDRESS($D194,38))&lt;&gt;"UL"),INDIRECT(ADDRESS($D194,COLUMN()-12)),0),0), IF($E194&gt;0,IF(AND(INDIRECT(ADDRESS($E194,44))=0,INDIRECT(ADDRESS($E194,38))&lt;&gt;"UL"),INDIRECT(ADDRESS($E194,COLUMN()-12)),0),0), IF($F194&gt;0,IF(AND(INDIRECT(ADDRESS($F194,44))=0,INDIRECT(ADDRESS($F194,38))&lt;&gt;"UL"),INDIRECT(ADDRESS($F194,COLUMN()-12)),0),0), IF($G194&gt;0,IF(AND(INDIRECT(ADDRESS($G194,44))=0,INDIRECT(ADDRESS($G194,38))&lt;&gt;"UL"),INDIRECT(ADDRESS($G194,COLUMN()-12)),0),0), IF($H194&gt;0,IF(AND(INDIRECT(ADDRESS($H194,44))=0,INDIRECT(ADDRESS($H194,38))&lt;&gt;"UL"),INDIRECT(ADDRESS($H194,COLUMN()-12)),0),0), IF($I194&gt;0,IF(AND(INDIRECT(ADDRESS($I194,44))=0,INDIRECT(ADDRESS($I194,38))&lt;&gt;"UL"),INDIRECT(ADDRESS($I194,COLUMN()-12)),0),0), IF($J194&gt;0,IF(AND(INDIRECT(ADDRESS($J194,44))=0,INDIRECT(ADDRESS($J194,38))&lt;&gt;"UL"),INDIRECT(ADDRESS($J194,COLUMN()-12)),0),0), IF($K194&gt;0,IF(AND(INDIRECT(ADDRESS($K194,44))=0,INDIRECT(ADDRESS($K194,38))&lt;&gt;"UL"),INDIRECT(ADDRESS($K194,COLUMN()-11)),0),0), IF($L194&gt;0,IF(AND(INDIRECT(ADDRESS($L194,44))=0,INDIRECT(ADDRESS($L194,38))&lt;&gt;"UL"),INDIRECT(ADDRESS($L194,COLUMN()-11)),0),0), IF($M194&gt;0,IF(AND(INDIRECT(ADDRESS($M194,44))=0,INDIRECT(ADDRESS($M194,38))&lt;&gt;"UL"),INDIRECT(ADDRESS($M194,COLUMN()-11)),0),0))</f>
        <v>0</v>
      </c>
      <c r="BQ194" s="175">
        <f t="shared" ca="1" si="129"/>
        <v>0</v>
      </c>
      <c r="BR194" s="178">
        <f t="shared" ca="1" si="130"/>
        <v>66.714095774238672</v>
      </c>
      <c r="BS194" s="173"/>
      <c r="BT194" s="173">
        <f t="shared" ca="1" si="131"/>
        <v>2.821696404756556</v>
      </c>
      <c r="BU194" s="179">
        <f t="shared" ca="1" si="132"/>
        <v>0.12268245238071983</v>
      </c>
      <c r="BV194" s="175" t="s">
        <v>34</v>
      </c>
      <c r="BW194" s="175" cm="1">
        <f t="array" aca="1" ref="BW194" ca="1">SUM(IF($C194&gt;0,IF(AND(INDIRECT(ADDRESS($C194,44))=0,INDIRECT(ADDRESS($C194,38))="UL",ISERROR(SEARCH("Rear",INDIRECT(ADDRESS($C194,33)))),ISERROR(SEARCH("Side",INDIRECT(ADDRESS($C194,33))))),INDIRECT(ADDRESS($C194,COLUMN())),0),0),IF($D194&gt;0,IF(AND(INDIRECT(ADDRESS($D194,44))=0,INDIRECT(ADDRESS($D194,38))="UL",ISERROR(SEARCH("Rear",INDIRECT(ADDRESS($D194,33)))),ISERROR(SEARCH("Side",INDIRECT(ADDRESS($D194,33))))),INDIRECT(ADDRESS($D194,COLUMN())),0),0),IF($E194&gt;0,IF(AND(INDIRECT(ADDRESS($E194,44))=0,INDIRECT(ADDRESS($E194,38))="UL",ISERROR(SEARCH("Rear",INDIRECT(ADDRESS($E194,33)))),ISERROR(SEARCH("Side",INDIRECT(ADDRESS($E194,33))))),INDIRECT(ADDRESS($E194,COLUMN())),0),0),IF($F194&gt;0,IF(AND(INDIRECT(ADDRESS($F194,44))=0,INDIRECT(ADDRESS($F194,38))="UL",ISERROR(SEARCH("Rear",INDIRECT(ADDRESS($F194,33)))),ISERROR(SEARCH("Side",INDIRECT(ADDRESS($F194,33))))),INDIRECT(ADDRESS($F194,COLUMN())),0),0),IF($G194&gt;0,IF(AND(INDIRECT(ADDRESS($G194,44))=0,INDIRECT(ADDRESS($G194,38))="UL",ISERROR(SEARCH("Rear",INDIRECT(ADDRESS($G194,33)))),ISERROR(SEARCH("Side",INDIRECT(ADDRESS($G194,33))))),INDIRECT(ADDRESS($G194,COLUMN())),0),0),IF($H194&gt;0,IF(AND(INDIRECT(ADDRESS($H194,44))=0,INDIRECT(ADDRESS($H194,38))="UL",ISERROR(SEARCH("Rear",INDIRECT(ADDRESS($H194,33)))),ISERROR(SEARCH("Side",INDIRECT(ADDRESS($H194,33))))),INDIRECT(ADDRESS($H194,COLUMN())),0),0),IF($I194&gt;0,IF(AND(INDIRECT(ADDRESS($I194,44))=0,INDIRECT(ADDRESS($I194,38))="UL",ISERROR(SEARCH("Rear",INDIRECT(ADDRESS($I194,33)))),ISERROR(SEARCH("Side",INDIRECT(ADDRESS($I194,33))))),INDIRECT(ADDRESS($I194,COLUMN())),0),0),IF($J194&gt;0,IF(AND(INDIRECT(ADDRESS($J194,44))=0,INDIRECT(ADDRESS($J194,38))="UL",ISERROR(SEARCH("Rear",INDIRECT(ADDRESS($J194,33)))),ISERROR(SEARCH("Side",INDIRECT(ADDRESS($J194,33))))),INDIRECT(ADDRESS($J194,COLUMN())),0),0),IF($K194&gt;0,IF(AND(INDIRECT(ADDRESS($K194,44))=0,INDIRECT(ADDRESS($K194,38))="UL",ISERROR(SEARCH("Rear",INDIRECT(ADDRESS($K194,33)))),ISERROR(SEARCH("Side",INDIRECT(ADDRESS($K194,33))))),INDIRECT(ADDRESS($K194,COLUMN())),0),0),IF($L194&gt;0,IF(AND(INDIRECT(ADDRESS($L194,44))=0,INDIRECT(ADDRESS($L194,38))="UL",ISERROR(SEARCH("Rear",INDIRECT(ADDRESS($L194,33)))),ISERROR(SEARCH("Side",INDIRECT(ADDRESS($L194,33))))),INDIRECT(ADDRESS($L194,COLUMN())),0),0),IF($M194&gt;0,IF(AND(INDIRECT(ADDRESS($M194,44))=0,INDIRECT(ADDRESS($M194,38))="UL",ISERROR(SEARCH("Rear",INDIRECT(ADDRESS($M194,33)))),ISERROR(SEARCH("Side",INDIRECT(ADDRESS($M194,33))))),INDIRECT(ADDRESS($M194,COLUMN())),0),0))</f>
        <v>0.88888888888888884</v>
      </c>
      <c r="BX194" s="175">
        <f t="shared" ca="1" si="136"/>
        <v>0.88888888888888884</v>
      </c>
      <c r="BY194" s="175" cm="1">
        <f t="array" aca="1" ref="BY194" ca="1">SUM(IF($C194&gt;0,IF(AND(INDIRECT(ADDRESS($C194,44))=0,INDIRECT(ADDRESS($C194,38))="UL"),INDIRECT(ADDRESS($C194,COLUMN())),0),0),IF($D194&gt;0,IF(AND(INDIRECT(ADDRESS($D194,44))=0,INDIRECT(ADDRESS($D194,38))="UL"),INDIRECT(ADDRESS($D194,COLUMN())),0),0),IF($E194&gt;0,IF(AND(INDIRECT(ADDRESS($E194,44))=0,INDIRECT(ADDRESS($E194,38))="UL"),INDIRECT(ADDRESS($E194,COLUMN())),0),0),IF($F194&gt;0,IF(AND(INDIRECT(ADDRESS($F194,44))=0,INDIRECT(ADDRESS($F194,38))="UL"),INDIRECT(ADDRESS($F194,COLUMN())),0),0),IF($G194&gt;0,IF(AND(INDIRECT(ADDRESS($G194,44))=0,INDIRECT(ADDRESS($G194,38))="UL"),INDIRECT(ADDRESS($G194,COLUMN())),0),0),IF($H194&gt;0,IF(AND(INDIRECT(ADDRESS($H194,44))=0,INDIRECT(ADDRESS($H194,38))="UL"),INDIRECT(ADDRESS($H194,COLUMN())),0),0),IF($I194&gt;0,IF(AND(INDIRECT(ADDRESS($I194,44))=0,INDIRECT(ADDRESS($I194,38))="UL"),INDIRECT(ADDRESS($I194,COLUMN())),0),0),IF($J194&gt;0,IF(AND(INDIRECT(ADDRESS($J194,44))=0,INDIRECT(ADDRESS($J194,38))="UL"),INDIRECT(ADDRESS($J194,COLUMN())),0),0),IF($K194&gt;0,IF(AND(INDIRECT(ADDRESS($K194,44))=0,INDIRECT(ADDRESS($K194,38))="UL"),INDIRECT(ADDRESS($K194,COLUMN())),0),0),IF($L194&gt;0,IF(AND(INDIRECT(ADDRESS($L194,44))=0,INDIRECT(ADDRESS($L194,38))="UL"),INDIRECT(ADDRESS($L194,COLUMN())),0),0),IF($M194&gt;0,IF(AND(INDIRECT(ADDRESS($M194,44))=0,INDIRECT(ADDRESS($M194,38))="UL"),INDIRECT(ADDRESS($M194,COLUMN())),0),0))</f>
        <v>0.29629629629629628</v>
      </c>
      <c r="BZ194" s="175" cm="1">
        <f t="array" aca="1" ref="BZ194" ca="1">SUM(IF($C194&gt;0,IF(AND(INDIRECT(ADDRESS($C194,44))=0,INDIRECT(ADDRESS($C194,38))="UL"),INDIRECT(ADDRESS($C194,COLUMN())),0),0),IF($D194&gt;0,IF(AND(INDIRECT(ADDRESS($D194,44))=0,INDIRECT(ADDRESS($D194,38))="UL"),INDIRECT(ADDRESS($D194,COLUMN())),0),0),IF($E194&gt;0,IF(AND(INDIRECT(ADDRESS($E194,44))=0,INDIRECT(ADDRESS($E194,38))="UL"),INDIRECT(ADDRESS($E194,COLUMN())),0),0),IF($F194&gt;0,IF(AND(INDIRECT(ADDRESS($F194,44))=0,INDIRECT(ADDRESS($F194,38))="UL"),INDIRECT(ADDRESS($F194,COLUMN())),0),0),IF($G194&gt;0,IF(AND(INDIRECT(ADDRESS($G194,44))=0,INDIRECT(ADDRESS($G194,38))="UL"),INDIRECT(ADDRESS($G194,COLUMN())),0),0),IF($H194&gt;0,IF(AND(INDIRECT(ADDRESS($H194,44))=0,INDIRECT(ADDRESS($H194,38))="UL"),INDIRECT(ADDRESS($H194,COLUMN())),0),0),IF($I194&gt;0,IF(AND(INDIRECT(ADDRESS($I194,44))=0,INDIRECT(ADDRESS($I194,38))="UL"),INDIRECT(ADDRESS($I194,COLUMN())),0),0),IF($J194&gt;0,IF(AND(INDIRECT(ADDRESS($J194,44))=0,INDIRECT(ADDRESS($J194,38))="UL"),INDIRECT(ADDRESS($J194,COLUMN())),0),0),IF($K194&gt;0,IF(AND(INDIRECT(ADDRESS($K194,44))=0,INDIRECT(ADDRESS($K194,38))="UL"),INDIRECT(ADDRESS($K194,COLUMN())),0),0),IF($L194&gt;0,IF(AND(INDIRECT(ADDRESS($L194,44))=0,INDIRECT(ADDRESS($L194,38))="UL"),INDIRECT(ADDRESS($L194,COLUMN())),0),0),IF($M194&gt;0,IF(AND(INDIRECT(ADDRESS($M194,44))=0,INDIRECT(ADDRESS($M194,38))="UL"),INDIRECT(ADDRESS($M194,COLUMN())),0),0))</f>
        <v>7.407407407407407E-2</v>
      </c>
      <c r="CA194" s="175">
        <f t="shared" ca="1" si="137"/>
        <v>7.407407407407407E-2</v>
      </c>
      <c r="CB194" s="175" cm="1">
        <f t="array" aca="1" ref="CB194" ca="1">SUM(IF($C194&gt;0,IF(AND(INDIRECT(ADDRESS($C194,44))=0,INDIRECT(ADDRESS($C194,38))&lt;&gt;"UL"),INDIRECT(ADDRESS($C194,COLUMN())),0),0),IF($D194&gt;0,IF(AND(INDIRECT(ADDRESS($D194,44))=0,INDIRECT(ADDRESS($D194,38))&lt;&gt;"UL"),INDIRECT(ADDRESS($D194,COLUMN())),0),0),IF($E194&gt;0,IF(AND(INDIRECT(ADDRESS($E194,44))=0,INDIRECT(ADDRESS($E194,38))&lt;&gt;"UL"),INDIRECT(ADDRESS($E194,COLUMN())),0),0),IF($F194&gt;0,IF(AND(INDIRECT(ADDRESS($F194,44))=0,INDIRECT(ADDRESS($F194,38))&lt;&gt;"UL"),INDIRECT(ADDRESS($F194,COLUMN())),0),0),IF($G194&gt;0,IF(AND(INDIRECT(ADDRESS($G194,44))=0,INDIRECT(ADDRESS($G194,38))&lt;&gt;"UL"),INDIRECT(ADDRESS($G194,COLUMN())),0),0),IF($H194&gt;0,IF(AND(INDIRECT(ADDRESS($H194,44))=0,INDIRECT(ADDRESS($H194,38))&lt;&gt;"UL"),INDIRECT(ADDRESS($H194,COLUMN())),0),0),IF($I194&gt;0,IF(AND(INDIRECT(ADDRESS($I194,44))=0,INDIRECT(ADDRESS($I194,38))&lt;&gt;"UL"),INDIRECT(ADDRESS($I194,COLUMN())),0),0),IF($J194&gt;0,IF(AND(INDIRECT(ADDRESS($J194,44))=0,INDIRECT(ADDRESS($J194,38))&lt;&gt;"UL"),INDIRECT(ADDRESS($J194,COLUMN())),0),0),IF($K194&gt;0,IF(AND(INDIRECT(ADDRESS($K194,44))=0,INDIRECT(ADDRESS($K194,38))&lt;&gt;"UL"),INDIRECT(ADDRESS($K194,COLUMN())),0),0),IF($L194&gt;0,IF(AND(INDIRECT(ADDRESS($L194,44))=0,INDIRECT(ADDRESS($L194,38))&lt;&gt;"UL"),INDIRECT(ADDRESS($L194,COLUMN())),0),0),IF($M194&gt;0,IF(AND(INDIRECT(ADDRESS($M194,44))=0,INDIRECT(ADDRESS($M194,38))&lt;&gt;"UL"),INDIRECT(ADDRESS($M194,COLUMN())),0),0))</f>
        <v>0</v>
      </c>
      <c r="CC194" s="175">
        <f t="shared" ca="1" si="138"/>
        <v>0</v>
      </c>
      <c r="CD194" s="175" cm="1">
        <f t="array" aca="1" ref="CD194" ca="1">SUM(IF($C194&gt;0,IF(AND(INDIRECT(ADDRESS($C194,44))=0,INDIRECT(ADDRESS($C194,38))&lt;&gt;"UL"),INDIRECT(ADDRESS($C194,COLUMN())),0),0),IF($D194&gt;0,IF(AND(INDIRECT(ADDRESS($D194,44))=0,INDIRECT(ADDRESS($D194,38))&lt;&gt;"UL"),INDIRECT(ADDRESS($D194,COLUMN())),0),0),IF($E194&gt;0,IF(AND(INDIRECT(ADDRESS($E194,44))=0,INDIRECT(ADDRESS($E194,38))&lt;&gt;"UL"),INDIRECT(ADDRESS($E194,COLUMN())),0),0),IF($F194&gt;0,IF(AND(INDIRECT(ADDRESS($F194,44))=0,INDIRECT(ADDRESS($F194,38))&lt;&gt;"UL"),INDIRECT(ADDRESS($F194,COLUMN())),0),0),IF($G194&gt;0,IF(AND(INDIRECT(ADDRESS($G194,44))=0,INDIRECT(ADDRESS($G194,38))&lt;&gt;"UL"),INDIRECT(ADDRESS($G194,COLUMN())),0),0),IF($H194&gt;0,IF(AND(INDIRECT(ADDRESS($H194,44))=0,INDIRECT(ADDRESS($H194,38))&lt;&gt;"UL"),INDIRECT(ADDRESS($H194,COLUMN())),0),0),IF($I194&gt;0,IF(AND(INDIRECT(ADDRESS($I194,44))=0,INDIRECT(ADDRESS($I194,38))&lt;&gt;"UL"),INDIRECT(ADDRESS($I194,COLUMN())),0),0),IF($J194&gt;0,IF(AND(INDIRECT(ADDRESS($J194,44))=0,INDIRECT(ADDRESS($J194,38))&lt;&gt;"UL"),INDIRECT(ADDRESS($J194,COLUMN())),0),0),IF($K194&gt;0,IF(AND(INDIRECT(ADDRESS($K194,44))=0,INDIRECT(ADDRESS($K194,38))&lt;&gt;"UL"),INDIRECT(ADDRESS($K194,COLUMN())),0),0),IF($L194&gt;0,IF(AND(INDIRECT(ADDRESS($L194,44))=0,INDIRECT(ADDRESS($L194,38))&lt;&gt;"UL"),INDIRECT(ADDRESS($L194,COLUMN())),0),0),IF($M194&gt;0,IF(AND(INDIRECT(ADDRESS($M194,44))=0,INDIRECT(ADDRESS($M194,38))&lt;&gt;"UL"),INDIRECT(ADDRESS($M194,COLUMN())),0),0))</f>
        <v>0</v>
      </c>
      <c r="CE194" s="175" cm="1">
        <f t="array" aca="1" ref="CE194" ca="1">SUM(IF($C194&gt;0,IF(AND(INDIRECT(ADDRESS($C194,44))=0,INDIRECT(ADDRESS($C194,38))&lt;&gt;"UL"),INDIRECT(ADDRESS($C194,COLUMN())),0),0),IF($D194&gt;0,IF(AND(INDIRECT(ADDRESS($D194,44))=0,INDIRECT(ADDRESS($D194,38))&lt;&gt;"UL"),INDIRECT(ADDRESS($D194,COLUMN())),0),0),IF($E194&gt;0,IF(AND(INDIRECT(ADDRESS($E194,44))=0,INDIRECT(ADDRESS($E194,38))&lt;&gt;"UL"),INDIRECT(ADDRESS($E194,COLUMN())),0),0),IF($F194&gt;0,IF(AND(INDIRECT(ADDRESS($F194,44))=0,INDIRECT(ADDRESS($F194,38))&lt;&gt;"UL"),INDIRECT(ADDRESS($F194,COLUMN())),0),0),IF($G194&gt;0,IF(AND(INDIRECT(ADDRESS($G194,44))=0,INDIRECT(ADDRESS($G194,38))&lt;&gt;"UL"),INDIRECT(ADDRESS($G194,COLUMN())),0),0),IF($H194&gt;0,IF(AND(INDIRECT(ADDRESS($H194,44))=0,INDIRECT(ADDRESS($H194,38))&lt;&gt;"UL"),INDIRECT(ADDRESS($H194,COLUMN())),0),0),IF($I194&gt;0,IF(AND(INDIRECT(ADDRESS($I194,44))=0,INDIRECT(ADDRESS($I194,38))&lt;&gt;"UL"),INDIRECT(ADDRESS($I194,COLUMN())),0),0),IF($J194&gt;0,IF(AND(INDIRECT(ADDRESS($J194,44))=0,INDIRECT(ADDRESS($J194,38))&lt;&gt;"UL"),INDIRECT(ADDRESS($J194,COLUMN())),0),0),IF($K194&gt;0,IF(AND(INDIRECT(ADDRESS($K194,44))=0,INDIRECT(ADDRESS($K194,38))&lt;&gt;"UL"),INDIRECT(ADDRESS($K194,COLUMN())),0),0),IF($L194&gt;0,IF(AND(INDIRECT(ADDRESS($L194,44))=0,INDIRECT(ADDRESS($L194,38))&lt;&gt;"UL"),INDIRECT(ADDRESS($L194,COLUMN())),0),0),IF($M194&gt;0,IF(AND(INDIRECT(ADDRESS($M194,44))=0,INDIRECT(ADDRESS($M194,38))&lt;&gt;"UL"),INDIRECT(ADDRESS($M194,COLUMN())),0),0))</f>
        <v>0</v>
      </c>
      <c r="CF194" s="175">
        <f t="shared" ca="1" si="139"/>
        <v>0</v>
      </c>
      <c r="CG194" s="175">
        <f t="shared" ca="1" si="140"/>
        <v>1.3755124153140357</v>
      </c>
      <c r="CH194" s="175">
        <f t="shared" ca="1" si="133"/>
        <v>5.9804887622349374E-2</v>
      </c>
      <c r="CI194" s="177">
        <f t="shared" ca="1" si="134"/>
        <v>11.381260377141423</v>
      </c>
      <c r="CJ194" s="177"/>
      <c r="CK194" s="175" cm="1">
        <f t="array" aca="1" ref="CK194" ca="1">IF(AU194="S", SUM(IF($C194&gt;0,IF(INDIRECT(ADDRESS($C194,43))&lt;&gt;1,INDIRECT(ADDRESS($C194,48)),0),0), IF($D194&gt;0,IF(INDIRECT(ADDRESS($D194,43))&lt;&gt;1,INDIRECT(ADDRESS($D194,48)),0),0), IF($E194&gt;0,IF(INDIRECT(ADDRESS($E194,43))&lt;&gt;1,INDIRECT(ADDRESS($E194,48)),0),0), IF($F194&gt;0,IF(INDIRECT(ADDRESS($F194,43))&lt;&gt;1,INDIRECT(ADDRESS($F194,48)),0),0), IF($G194&gt;0,IF(INDIRECT(ADDRESS($G194,43))&lt;&gt;1,INDIRECT(ADDRESS($G194,48)),0),0), IF($H194&gt;0,IF(INDIRECT(ADDRESS($H194,43))&lt;&gt;1,INDIRECT(ADDRESS($H194,48)),0),0), IF($I194&gt;0,IF(INDIRECT(ADDRESS($I194,43))&lt;&gt;1,INDIRECT(ADDRESS($I194,48)),0),0), IF($J194&gt;0,IF(INDIRECT(ADDRESS($J194,43))&lt;&gt;1,INDIRECT(ADDRESS($J194,48)),0),0), IF($K194&gt;0,IF(INDIRECT(ADDRESS($K194,43))&lt;&gt;1,INDIRECT(ADDRESS($K194,48)),0),0), IF($L194&gt;0,IF(INDIRECT(ADDRESS($L194,43))&lt;&gt;1,INDIRECT(ADDRESS($L194,48)),0),0), IF($M194&gt;0,IF(INDIRECT(ADDRESS($M194,43))&lt;&gt;1,INDIRECT(ADDRESS($M194,48)),0),0)), IF(AU194="L",SUM(IF($C194&gt;0,IF(INDIRECT(ADDRESS($C194,43))&lt;&gt;1,INDIRECT(ADDRESS($C194,50)),0),0), IF($D194&gt;0,IF(INDIRECT(ADDRESS($D194,43))&lt;&gt;1,INDIRECT(ADDRESS($D194,50)),0),0), IF($E194&gt;0,IF(INDIRECT(ADDRESS($E194,43))&lt;&gt;1,INDIRECT(ADDRESS($E194,50)),0),0), IF($F194&gt;0,IF(INDIRECT(ADDRESS($F194,43))&lt;&gt;1,INDIRECT(ADDRESS($F194,50)),0),0), IF($G194&gt;0,IF(INDIRECT(ADDRESS($G194,43))&lt;&gt;1,INDIRECT(ADDRESS($G194,50)),0),0), IF($G194&gt;0,IF(INDIRECT(ADDRESS($G194,43))&lt;&gt;1,INDIRECT(ADDRESS($G194,50)),0),0), IF($H194&gt;0,IF(INDIRECT(ADDRESS($H194,43))&lt;&gt;1,INDIRECT(ADDRESS($H194,50)),0),0), IF($I194&gt;0,IF(INDIRECT(ADDRESS($I194,43))&lt;&gt;1,INDIRECT(ADDRESS($I194,50)),0),0), IF($J194&gt;0,IF(INDIRECT(ADDRESS($J194,43))&lt;&gt;1,INDIRECT(ADDRESS($J194,50)),0),0), IF($K194&gt;0,IF(INDIRECT(ADDRESS($K194,43))&lt;&gt;1,INDIRECT(ADDRESS($K194,50)),0),0), IF($L194&gt;0,IF(INDIRECT(ADDRESS($L194,43))&lt;&gt;1,INDIRECT(ADDRESS($L194,50)),0),0), IF($M194&gt;0,IF(INDIRECT(ADDRESS($M194,43))&lt;&gt;1,INDIRECT(ADDRESS($M194,50)),0),0)), SUM(IF($C194&gt;0,IF(INDIRECT(ADDRESS($C194,43))&lt;&gt;1,INDIRECT(ADDRESS($C194,49)),0),0), IF($D194&gt;0,IF(INDIRECT(ADDRESS($D194,43))&lt;&gt;1,INDIRECT(ADDRESS($D194,49)),0),0), IF($E194&gt;0,IF(INDIRECT(ADDRESS($E194,43))&lt;&gt;1,INDIRECT(ADDRESS($E194,49)),0),0), IF($F194&gt;0,IF(INDIRECT(ADDRESS($F194,43))&lt;&gt;1,INDIRECT(ADDRESS($F194,49)),0),0), IF($G194&gt;0,IF(INDIRECT(ADDRESS($G194,43))&lt;&gt;1,INDIRECT(ADDRESS($G194,49)),0),0), IF($G194&gt;0,IF(INDIRECT(ADDRESS($G194,43))&lt;&gt;1,INDIRECT(ADDRESS($G194,49)),0),0), IF($H194&gt;0,IF(INDIRECT(ADDRESS($H194,43))&lt;&gt;1,INDIRECT(ADDRESS($H194,49)),0),0), IF($I194&gt;0,IF(INDIRECT(ADDRESS($I194,43))&lt;&gt;1,INDIRECT(ADDRESS($I194,49)),0),0), IF($J194&gt;0,IF(INDIRECT(ADDRESS($J194,43))&lt;&gt;1,INDIRECT(ADDRESS($J194,49)),0),0), IF($K194&gt;0,IF(INDIRECT(ADDRESS($K194,43))&lt;&gt;1,INDIRECT(ADDRESS($K194,49)),0),0), IF($L194&gt;0,IF(INDIRECT(ADDRESS($L194,43))&lt;&gt;1,INDIRECT(ADDRESS($L194,49)),0),0), IF($M194&gt;0,IF(INDIRECT(ADDRESS($M194,43))&lt;&gt;1,INDIRECT(ADDRESS($M194,49)),0),0))))</f>
        <v>3.1111111111111107</v>
      </c>
      <c r="CL194" s="57" cm="1">
        <f t="array" aca="1" ref="CL194" ca="1">SUM(IF($C194&gt;0,IF(INDIRECT(ADDRESS($C194,44))=1,INDIRECT(ADDRESS($C194,90)),0),0), IF($D194&gt;0,IF(INDIRECT(ADDRESS($D194,44))=1,INDIRECT(ADDRESS($D194,90)),0),0), IF($E194&gt;0,IF(INDIRECT(ADDRESS($E194,44))=1,INDIRECT(ADDRESS($E194,90)),0),0), IF($F194&gt;0,IF(INDIRECT(ADDRESS($F194,44))=1,INDIRECT(ADDRESS($F194,90)),0),0), IF($G194&gt;0,IF(INDIRECT(ADDRESS($G194,44))=1,INDIRECT(ADDRESS($G194,90)),0),0), IF($H194&gt;0,IF(INDIRECT(ADDRESS($H194,44))=1,INDIRECT(ADDRESS($H194,90)),0),0), IF($I194&gt;0,IF(INDIRECT(ADDRESS($I194,44))=1,INDIRECT(ADDRESS($I194,90)),0),0), IF($J194&gt;0,IF(INDIRECT(ADDRESS($J194,44))=1,INDIRECT(ADDRESS($J194,90)),0),0), IF($K194&gt;0,IF(INDIRECT(ADDRESS($K194,44))=1,INDIRECT(ADDRESS($K194,90)),0),0), IF($L194&gt;0,IF(INDIRECT(ADDRESS($L194,44))=1,INDIRECT(ADDRESS($L194,90)),0),0), IF($M194&gt;0,IF(INDIRECT(ADDRESS($M194,44))=1,INDIRECT(ADDRESS($M194,90)),0),0))</f>
        <v>0</v>
      </c>
      <c r="CM194" s="173">
        <f t="shared" ca="1" si="135"/>
        <v>0.90316808587124442</v>
      </c>
      <c r="CN194" s="180"/>
    </row>
    <row r="195" spans="1:92" x14ac:dyDescent="0.25">
      <c r="A195" s="52" t="s">
        <v>264</v>
      </c>
      <c r="B195" s="67">
        <v>104</v>
      </c>
      <c r="C195" s="67">
        <v>129</v>
      </c>
      <c r="D195" s="67"/>
      <c r="E195" s="67"/>
      <c r="F195" s="67"/>
      <c r="G195" s="67">
        <v>137</v>
      </c>
      <c r="H195" s="67"/>
      <c r="I195" s="67"/>
      <c r="J195" s="67"/>
      <c r="K195" s="67"/>
      <c r="L195" s="67"/>
      <c r="M195" s="67"/>
      <c r="N195" s="67">
        <f t="shared" ca="1" si="141"/>
        <v>19</v>
      </c>
      <c r="O195" s="67" t="str" cm="1">
        <f t="array" aca="1" ref="O195" ca="1">INDIRECT(ADDRESS($B195,COLUMN()))</f>
        <v>Fighter</v>
      </c>
      <c r="P195" s="67" cm="1">
        <f t="array" aca="1" ref="P195" ca="1">INDIRECT(ADDRESS($B195,COLUMN()))</f>
        <v>3</v>
      </c>
      <c r="Q195" s="67" cm="1">
        <f t="array" aca="1" ref="Q195" ca="1">INDIRECT(ADDRESS($B195,COLUMN()))</f>
        <v>3</v>
      </c>
      <c r="R195" s="67" t="str" cm="1">
        <f t="array" aca="1" ref="R195" ca="1">INDIRECT(ADDRESS($B195,COLUMN()))</f>
        <v>-</v>
      </c>
      <c r="S195" s="67" cm="1">
        <f t="array" aca="1" ref="S195" ca="1">INDIRECT(ADDRESS($B195,COLUMN()))</f>
        <v>1</v>
      </c>
      <c r="T195" s="67" t="str" cm="1">
        <f t="array" aca="1" ref="T195" ca="1">INDIRECT(ADDRESS($B195,COLUMN()))</f>
        <v>1-4</v>
      </c>
      <c r="U195" s="67" cm="1">
        <f t="array" aca="1" ref="U195" ca="1">INDIRECT(ADDRESS($B195,COLUMN()))</f>
        <v>4</v>
      </c>
      <c r="V195" s="67" cm="1">
        <f t="array" aca="1" ref="V195" ca="1">INDIRECT(ADDRESS($B195,COLUMN()))</f>
        <v>0</v>
      </c>
      <c r="W195" s="67" cm="1">
        <f t="array" aca="1" ref="W195" ca="1">INDIRECT(ADDRESS($B195,COLUMN()))</f>
        <v>4</v>
      </c>
      <c r="X195" s="67" cm="1">
        <f t="array" aca="1" ref="X195" ca="1">INDIRECT(ADDRESS($B195,COLUMN()))</f>
        <v>5</v>
      </c>
      <c r="Y195" s="67" cm="1">
        <f t="array" aca="1" ref="Y195" ca="1">INDIRECT(ADDRESS($B195,COLUMN()))</f>
        <v>0</v>
      </c>
      <c r="Z195" s="67" cm="1">
        <f t="array" aca="1" ref="Z195" ca="1">INDIRECT(ADDRESS($B195,COLUMN()))</f>
        <v>4</v>
      </c>
      <c r="AA195" s="67" cm="1">
        <f t="array" aca="1" ref="AA195" ca="1">INDIRECT(ADDRESS($B195,COLUMN()))</f>
        <v>0</v>
      </c>
      <c r="AB195" s="56">
        <f t="shared" ca="1" si="121"/>
        <v>0.65071741503152469</v>
      </c>
      <c r="AC195" s="56">
        <f t="shared" ca="1" si="122"/>
        <v>1.0069957015059285</v>
      </c>
      <c r="AD195" s="56">
        <f t="shared" ca="1" si="123"/>
        <v>2.6269453082763357</v>
      </c>
      <c r="AF195" s="52"/>
      <c r="AG195" s="52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2"/>
      <c r="AU195" s="54" t="s">
        <v>117</v>
      </c>
      <c r="AV195" s="57" cm="1">
        <f t="array" aca="1" ref="AV195" ca="1">SUM(IF($C195&gt;0,IF(AND(INDIRECT(ADDRESS($C195,44))=0,INDIRECT(ADDRESS($C195,38))="UL",ISERROR(SEARCH("Rear",INDIRECT(ADDRESS($C195,33)))),ISERROR(SEARCH("Side",INDIRECT(ADDRESS($C195,33))))),INDIRECT(ADDRESS($C195,COLUMN())),0),0),IF($D195&gt;0,IF(AND(INDIRECT(ADDRESS($D195,44))=0,INDIRECT(ADDRESS($D195,38))="UL",ISERROR(SEARCH("Rear",INDIRECT(ADDRESS($D195,33)))),ISERROR(SEARCH("Side",INDIRECT(ADDRESS($D195,33))))),INDIRECT(ADDRESS($D195,COLUMN())),0),0),IF($E195&gt;0,IF(AND(INDIRECT(ADDRESS($E195,44))=0,INDIRECT(ADDRESS($E195,38))="UL",ISERROR(SEARCH("Rear",INDIRECT(ADDRESS($E195,33)))),ISERROR(SEARCH("Side",INDIRECT(ADDRESS($E195,33))))),INDIRECT(ADDRESS($E195,COLUMN())),0),0),IF($F195&gt;0,IF(AND(INDIRECT(ADDRESS($F195,44))=0,INDIRECT(ADDRESS($F195,38))="UL",ISERROR(SEARCH("Rear",INDIRECT(ADDRESS($F195,33)))),ISERROR(SEARCH("Side",INDIRECT(ADDRESS($F195,33))))),INDIRECT(ADDRESS($F195,COLUMN())),0),0),IF($G195&gt;0,IF(AND(INDIRECT(ADDRESS($G195,44))=0,INDIRECT(ADDRESS($G195,38))="UL",ISERROR(SEARCH("Rear",INDIRECT(ADDRESS($G195,33)))),ISERROR(SEARCH("Side",INDIRECT(ADDRESS($G195,33))))),INDIRECT(ADDRESS($G195,COLUMN())),0),0),IF($H195&gt;0,IF(AND(INDIRECT(ADDRESS($H195,44))=0,INDIRECT(ADDRESS($H195,38))="UL",ISERROR(SEARCH("Rear",INDIRECT(ADDRESS($H195,33)))),ISERROR(SEARCH("Side",INDIRECT(ADDRESS($H195,33))))),INDIRECT(ADDRESS($H195,COLUMN())),0),0),IF($I195&gt;0,IF(AND(INDIRECT(ADDRESS($I195,44))=0,INDIRECT(ADDRESS($I195,38))="UL",ISERROR(SEARCH("Rear",INDIRECT(ADDRESS($I195,33)))),ISERROR(SEARCH("Side",INDIRECT(ADDRESS($I195,33))))),INDIRECT(ADDRESS($I195,COLUMN())),0),0),IF($J195&gt;0,IF(AND(INDIRECT(ADDRESS($J195,44))=0,INDIRECT(ADDRESS($J195,38))="UL",ISERROR(SEARCH("Rear",INDIRECT(ADDRESS($J195,33)))),ISERROR(SEARCH("Side",INDIRECT(ADDRESS($J195,33))))),INDIRECT(ADDRESS($J195,COLUMN())),0),0),IF($K195&gt;0,IF(AND(INDIRECT(ADDRESS($K195,44))=0,INDIRECT(ADDRESS($K195,38))="UL",ISERROR(SEARCH("Rear",INDIRECT(ADDRESS($K195,33)))),ISERROR(SEARCH("Side",INDIRECT(ADDRESS($K195,33))))),INDIRECT(ADDRESS($K195,COLUMN())),0),0),IF($L195&gt;0,IF(AND(INDIRECT(ADDRESS($L195,44))=0,INDIRECT(ADDRESS($L195,38))="UL",ISERROR(SEARCH("Rear",INDIRECT(ADDRESS($L195,33)))),ISERROR(SEARCH("Side",INDIRECT(ADDRESS($L195,33))))),INDIRECT(ADDRESS($L195,COLUMN())),0),0),IF($M195&gt;0,IF(AND(INDIRECT(ADDRESS($M195,44))=0,INDIRECT(ADDRESS($M195,38))="UL",ISERROR(SEARCH("Rear",INDIRECT(ADDRESS($M195,33)))),ISERROR(SEARCH("Side",INDIRECT(ADDRESS($M195,33))))),INDIRECT(ADDRESS($M195,COLUMN())),0),0))</f>
        <v>0</v>
      </c>
      <c r="AW195" s="57" cm="1">
        <f t="array" aca="1" ref="AW195" ca="1">SUM(IF($C195&gt;0,IF(AND(INDIRECT(ADDRESS($C195,44))=0,INDIRECT(ADDRESS($C195,38))="UL",ISERROR(SEARCH("Rear",INDIRECT(ADDRESS($C195,33)))),ISERROR(SEARCH("Side",INDIRECT(ADDRESS($C195,33))))),INDIRECT(ADDRESS($C195,COLUMN())),0),0),IF($D195&gt;0,IF(AND(INDIRECT(ADDRESS($D195,44))=0,INDIRECT(ADDRESS($D195,38))="UL",ISERROR(SEARCH("Rear",INDIRECT(ADDRESS($D195,33)))),ISERROR(SEARCH("Side",INDIRECT(ADDRESS($D195,33))))),INDIRECT(ADDRESS($D195,COLUMN())),0),0),IF($E195&gt;0,IF(AND(INDIRECT(ADDRESS($E195,44))=0,INDIRECT(ADDRESS($E195,38))="UL",ISERROR(SEARCH("Rear",INDIRECT(ADDRESS($E195,33)))),ISERROR(SEARCH("Side",INDIRECT(ADDRESS($E195,33))))),INDIRECT(ADDRESS($E195,COLUMN())),0),0),IF($F195&gt;0,IF(AND(INDIRECT(ADDRESS($F195,44))=0,INDIRECT(ADDRESS($F195,38))="UL",ISERROR(SEARCH("Rear",INDIRECT(ADDRESS($F195,33)))),ISERROR(SEARCH("Side",INDIRECT(ADDRESS($F195,33))))),INDIRECT(ADDRESS($F195,COLUMN())),0),0),IF($G195&gt;0,IF(AND(INDIRECT(ADDRESS($G195,44))=0,INDIRECT(ADDRESS($G195,38))="UL",ISERROR(SEARCH("Rear",INDIRECT(ADDRESS($G195,33)))),ISERROR(SEARCH("Side",INDIRECT(ADDRESS($G195,33))))),INDIRECT(ADDRESS($G195,COLUMN())),0),0),IF($H195&gt;0,IF(AND(INDIRECT(ADDRESS($H195,44))=0,INDIRECT(ADDRESS($H195,38))="UL",ISERROR(SEARCH("Rear",INDIRECT(ADDRESS($H195,33)))),ISERROR(SEARCH("Side",INDIRECT(ADDRESS($H195,33))))),INDIRECT(ADDRESS($H195,COLUMN())),0),0),IF($I195&gt;0,IF(AND(INDIRECT(ADDRESS($I195,44))=0,INDIRECT(ADDRESS($I195,38))="UL",ISERROR(SEARCH("Rear",INDIRECT(ADDRESS($I195,33)))),ISERROR(SEARCH("Side",INDIRECT(ADDRESS($I195,33))))),INDIRECT(ADDRESS($I195,COLUMN())),0),0),IF($J195&gt;0,IF(AND(INDIRECT(ADDRESS($J195,44))=0,INDIRECT(ADDRESS($J195,38))="UL",ISERROR(SEARCH("Rear",INDIRECT(ADDRESS($J195,33)))),ISERROR(SEARCH("Side",INDIRECT(ADDRESS($J195,33))))),INDIRECT(ADDRESS($J195,COLUMN())),0),0),IF($K195&gt;0,IF(AND(INDIRECT(ADDRESS($K195,44))=0,INDIRECT(ADDRESS($K195,38))="UL",ISERROR(SEARCH("Rear",INDIRECT(ADDRESS($K195,33)))),ISERROR(SEARCH("Side",INDIRECT(ADDRESS($K195,33))))),INDIRECT(ADDRESS($K195,COLUMN())),0),0),IF($L195&gt;0,IF(AND(INDIRECT(ADDRESS($L195,44))=0,INDIRECT(ADDRESS($L195,38))="UL",ISERROR(SEARCH("Rear",INDIRECT(ADDRESS($L195,33)))),ISERROR(SEARCH("Side",INDIRECT(ADDRESS($L195,33))))),INDIRECT(ADDRESS($L195,COLUMN())),0),0),IF($M195&gt;0,IF(AND(INDIRECT(ADDRESS($M195,44))=0,INDIRECT(ADDRESS($M195,38))="UL",ISERROR(SEARCH("Rear",INDIRECT(ADDRESS($M195,33)))),ISERROR(SEARCH("Side",INDIRECT(ADDRESS($M195,33))))),INDIRECT(ADDRESS($M195,COLUMN())),0),0))</f>
        <v>0.66666666666666663</v>
      </c>
      <c r="AX195" s="57" cm="1">
        <f t="array" aca="1" ref="AX195" ca="1">SUM(IF($C195&gt;0,IF(AND(INDIRECT(ADDRESS($C195,44))=0,INDIRECT(ADDRESS($C195,38))="UL",ISERROR(SEARCH("Rear",INDIRECT(ADDRESS($C195,33)))),ISERROR(SEARCH("Side",INDIRECT(ADDRESS($C195,33))))),INDIRECT(ADDRESS($C195,COLUMN())),0),0),IF($D195&gt;0,IF(AND(INDIRECT(ADDRESS($D195,44))=0,INDIRECT(ADDRESS($D195,38))="UL",ISERROR(SEARCH("Rear",INDIRECT(ADDRESS($D195,33)))),ISERROR(SEARCH("Side",INDIRECT(ADDRESS($D195,33))))),INDIRECT(ADDRESS($D195,COLUMN())),0),0),IF($E195&gt;0,IF(AND(INDIRECT(ADDRESS($E195,44))=0,INDIRECT(ADDRESS($E195,38))="UL",ISERROR(SEARCH("Rear",INDIRECT(ADDRESS($E195,33)))),ISERROR(SEARCH("Side",INDIRECT(ADDRESS($E195,33))))),INDIRECT(ADDRESS($E195,COLUMN())),0),0),IF($F195&gt;0,IF(AND(INDIRECT(ADDRESS($F195,44))=0,INDIRECT(ADDRESS($F195,38))="UL",ISERROR(SEARCH("Rear",INDIRECT(ADDRESS($F195,33)))),ISERROR(SEARCH("Side",INDIRECT(ADDRESS($F195,33))))),INDIRECT(ADDRESS($F195,COLUMN())),0),0),IF($G195&gt;0,IF(AND(INDIRECT(ADDRESS($G195,44))=0,INDIRECT(ADDRESS($G195,38))="UL",ISERROR(SEARCH("Rear",INDIRECT(ADDRESS($G195,33)))),ISERROR(SEARCH("Side",INDIRECT(ADDRESS($G195,33))))),INDIRECT(ADDRESS($G195,COLUMN())),0),0),IF($H195&gt;0,IF(AND(INDIRECT(ADDRESS($H195,44))=0,INDIRECT(ADDRESS($H195,38))="UL",ISERROR(SEARCH("Rear",INDIRECT(ADDRESS($H195,33)))),ISERROR(SEARCH("Side",INDIRECT(ADDRESS($H195,33))))),INDIRECT(ADDRESS($H195,COLUMN())),0),0),IF($I195&gt;0,IF(AND(INDIRECT(ADDRESS($I195,44))=0,INDIRECT(ADDRESS($I195,38))="UL",ISERROR(SEARCH("Rear",INDIRECT(ADDRESS($I195,33)))),ISERROR(SEARCH("Side",INDIRECT(ADDRESS($I195,33))))),INDIRECT(ADDRESS($I195,COLUMN())),0),0),IF($J195&gt;0,IF(AND(INDIRECT(ADDRESS($J195,44))=0,INDIRECT(ADDRESS($J195,38))="UL",ISERROR(SEARCH("Rear",INDIRECT(ADDRESS($J195,33)))),ISERROR(SEARCH("Side",INDIRECT(ADDRESS($J195,33))))),INDIRECT(ADDRESS($J195,COLUMN())),0),0),IF($K195&gt;0,IF(AND(INDIRECT(ADDRESS($K195,44))=0,INDIRECT(ADDRESS($K195,38))="UL",ISERROR(SEARCH("Rear",INDIRECT(ADDRESS($K195,33)))),ISERROR(SEARCH("Side",INDIRECT(ADDRESS($K195,33))))),INDIRECT(ADDRESS($K195,COLUMN())),0),0),IF($L195&gt;0,IF(AND(INDIRECT(ADDRESS($L195,44))=0,INDIRECT(ADDRESS($L195,38))="UL",ISERROR(SEARCH("Rear",INDIRECT(ADDRESS($L195,33)))),ISERROR(SEARCH("Side",INDIRECT(ADDRESS($L195,33))))),INDIRECT(ADDRESS($L195,COLUMN())),0),0),IF($M195&gt;0,IF(AND(INDIRECT(ADDRESS($M195,44))=0,INDIRECT(ADDRESS($M195,38))="UL",ISERROR(SEARCH("Rear",INDIRECT(ADDRESS($M195,33)))),ISERROR(SEARCH("Side",INDIRECT(ADDRESS($M195,33))))),INDIRECT(ADDRESS($M195,COLUMN())),0),0))</f>
        <v>0.33333333333333331</v>
      </c>
      <c r="AY195" s="58">
        <f t="shared" ca="1" si="124"/>
        <v>0.66666666666666663</v>
      </c>
      <c r="AZ195" s="58">
        <f t="shared" ca="1" si="125"/>
        <v>0.33333333333333331</v>
      </c>
      <c r="BA195" s="58" cm="1">
        <f t="array" aca="1" ref="BA195" ca="1">SUM(IF($C195&gt;0,IF(AND(INDIRECT(ADDRESS($C195,44))=0,INDIRECT(ADDRESS($C195,38))="UL"),INDIRECT(ADDRESS($C195,COLUMN())),0),0),IF($D195&gt;0,IF(AND(INDIRECT(ADDRESS($D195,44))=0,INDIRECT(ADDRESS($D195,38))="UL"),INDIRECT(ADDRESS($D195,COLUMN())),0),0),IF($E195&gt;0,IF(AND(INDIRECT(ADDRESS($E195,44))=0,INDIRECT(ADDRESS($E195,38))="UL"),INDIRECT(ADDRESS($E195,COLUMN())),0),0),IF($F195&gt;0,IF(AND(INDIRECT(ADDRESS($F195,44))=0,INDIRECT(ADDRESS($F195,38))="UL"),INDIRECT(ADDRESS($F195,COLUMN())),0),0),IF($G195&gt;0,IF(AND(INDIRECT(ADDRESS($G195,44))=0,INDIRECT(ADDRESS($G195,38))="UL"),INDIRECT(ADDRESS($G195,COLUMN())),0),0),IF($H195&gt;0,IF(AND(INDIRECT(ADDRESS($H195,44))=0,INDIRECT(ADDRESS($H195,38))="UL"),INDIRECT(ADDRESS($H195,COLUMN())),0),0),IF($I195&gt;0,IF(AND(INDIRECT(ADDRESS($I195,44))=0,INDIRECT(ADDRESS($I195,38))="UL"),INDIRECT(ADDRESS($I195,COLUMN())),0),0),IF($J195&gt;0,IF(AND(INDIRECT(ADDRESS($J195,44))=0,INDIRECT(ADDRESS($J195,38))="UL"),INDIRECT(ADDRESS($J195,COLUMN())),0),0),IF($K195&gt;0,IF(AND(INDIRECT(ADDRESS($K195,44))=0,INDIRECT(ADDRESS($K195,38))="UL"),INDIRECT(ADDRESS($K195,COLUMN())),0),0),IF($L195&gt;0,IF(AND(INDIRECT(ADDRESS($L195,44))=0,INDIRECT(ADDRESS($L195,38))="UL"),INDIRECT(ADDRESS($L195,COLUMN())),0),0),IF($M195&gt;0,IF(AND(INDIRECT(ADDRESS($M195,44))=0,INDIRECT(ADDRESS($M195,38))="UL"),INDIRECT(ADDRESS($M195,COLUMN())),0),0))</f>
        <v>0.22222222222222218</v>
      </c>
      <c r="BB195" s="58" cm="1">
        <f t="array" aca="1" ref="BB195" ca="1">SUM(IF($C195&gt;0,IF(AND(INDIRECT(ADDRESS($C195,44))=0,INDIRECT(ADDRESS($C195,38))="UL"),INDIRECT(ADDRESS($C195,COLUMN())),0),0),IF($D195&gt;0,IF(AND(INDIRECT(ADDRESS($D195,44))=0,INDIRECT(ADDRESS($D195,38))="UL"),INDIRECT(ADDRESS($D195,COLUMN())),0),0),IF($E195&gt;0,IF(AND(INDIRECT(ADDRESS($E195,44))=0,INDIRECT(ADDRESS($E195,38))="UL"),INDIRECT(ADDRESS($E195,COLUMN())),0),0),IF($F195&gt;0,IF(AND(INDIRECT(ADDRESS($F195,44))=0,INDIRECT(ADDRESS($F195,38))="UL"),INDIRECT(ADDRESS($F195,COLUMN())),0),0),IF($G195&gt;0,IF(AND(INDIRECT(ADDRESS($G195,44))=0,INDIRECT(ADDRESS($G195,38))="UL"),INDIRECT(ADDRESS($G195,COLUMN())),0),0),IF($H195&gt;0,IF(AND(INDIRECT(ADDRESS($H195,44))=0,INDIRECT(ADDRESS($H195,38))="UL"),INDIRECT(ADDRESS($H195,COLUMN())),0),0),IF($I195&gt;0,IF(AND(INDIRECT(ADDRESS($I195,44))=0,INDIRECT(ADDRESS($I195,38))="UL"),INDIRECT(ADDRESS($I195,COLUMN())),0),0),IF($J195&gt;0,IF(AND(INDIRECT(ADDRESS($J195,44))=0,INDIRECT(ADDRESS($J195,38))="UL"),INDIRECT(ADDRESS($J195,COLUMN())),0),0),IF($K195&gt;0,IF(AND(INDIRECT(ADDRESS($K195,44))=0,INDIRECT(ADDRESS($K195,38))="UL"),INDIRECT(ADDRESS($K195,COLUMN())),0),0),IF($L195&gt;0,IF(AND(INDIRECT(ADDRESS($L195,44))=0,INDIRECT(ADDRESS($L195,38))="UL"),INDIRECT(ADDRESS($L195,COLUMN())),0),0),IF($M195&gt;0,IF(AND(INDIRECT(ADDRESS($M195,44))=0,INDIRECT(ADDRESS($M195,38))="UL"),INDIRECT(ADDRESS($M195,COLUMN())),0),0))</f>
        <v>4.4444444444444439E-2</v>
      </c>
      <c r="BC195" s="58" cm="1">
        <f t="array" aca="1" ref="BC195" ca="1">SUM(IF($C195&gt;0,IF(AND(INDIRECT(ADDRESS($C195,44))=0,INDIRECT(ADDRESS($C195,38))="UL"),INDIRECT(ADDRESS($C195,COLUMN())),0),0),IF($D195&gt;0,IF(AND(INDIRECT(ADDRESS($D195,44))=0,INDIRECT(ADDRESS($D195,38))="UL"),INDIRECT(ADDRESS($D195,COLUMN())),0),0),IF($E195&gt;0,IF(AND(INDIRECT(ADDRESS($E195,44))=0,INDIRECT(ADDRESS($E195,38))="UL"),INDIRECT(ADDRESS($E195,COLUMN())),0),0),IF($F195&gt;0,IF(AND(INDIRECT(ADDRESS($F195,44))=0,INDIRECT(ADDRESS($F195,38))="UL"),INDIRECT(ADDRESS($F195,COLUMN())),0),0),IF($G195&gt;0,IF(AND(INDIRECT(ADDRESS($G195,44))=0,INDIRECT(ADDRESS($G195,38))="UL"),INDIRECT(ADDRESS($G195,COLUMN())),0),0),IF($H195&gt;0,IF(AND(INDIRECT(ADDRESS($H195,44))=0,INDIRECT(ADDRESS($H195,38))="UL"),INDIRECT(ADDRESS($H195,COLUMN())),0),0),IF($I195&gt;0,IF(AND(INDIRECT(ADDRESS($I195,44))=0,INDIRECT(ADDRESS($I195,38))="UL"),INDIRECT(ADDRESS($I195,COLUMN())),0),0),IF($J195&gt;0,IF(AND(INDIRECT(ADDRESS($J195,44))=0,INDIRECT(ADDRESS($J195,38))="UL"),INDIRECT(ADDRESS($J195,COLUMN())),0),0),IF($K195&gt;0,IF(AND(INDIRECT(ADDRESS($K195,44))=0,INDIRECT(ADDRESS($K195,38))="UL"),INDIRECT(ADDRESS($K195,COLUMN())),0),0),IF($L195&gt;0,IF(AND(INDIRECT(ADDRESS($L195,44))=0,INDIRECT(ADDRESS($L195,38))="UL"),INDIRECT(ADDRESS($L195,COLUMN())),0),0),IF($M195&gt;0,IF(AND(INDIRECT(ADDRESS($M195,44))=0,INDIRECT(ADDRESS($M195,38))="UL"),INDIRECT(ADDRESS($M195,COLUMN())),0),0))</f>
        <v>8.8888888888888878E-2</v>
      </c>
      <c r="BD195" s="58" cm="1">
        <f t="array" aca="1" ref="BD195" ca="1">SUM(IF($C195&gt;0,IF(AND(INDIRECT(ADDRESS($C195,44))=0,INDIRECT(ADDRESS($C195,38))="UL"),INDIRECT(ADDRESS($C195,COLUMN())),0),0),IF($D195&gt;0,IF(AND(INDIRECT(ADDRESS($D195,44))=0,INDIRECT(ADDRESS($D195,38))="UL"),INDIRECT(ADDRESS($D195,COLUMN())),0),0),IF($E195&gt;0,IF(AND(INDIRECT(ADDRESS($E195,44))=0,INDIRECT(ADDRESS($E195,38))="UL"),INDIRECT(ADDRESS($E195,COLUMN())),0),0),IF($F195&gt;0,IF(AND(INDIRECT(ADDRESS($F195,44))=0,INDIRECT(ADDRESS($F195,38))="UL"),INDIRECT(ADDRESS($F195,COLUMN())),0),0),IF($G195&gt;0,IF(AND(INDIRECT(ADDRESS($G195,44))=0,INDIRECT(ADDRESS($G195,38))="UL"),INDIRECT(ADDRESS($G195,COLUMN())),0),0),IF($H195&gt;0,IF(AND(INDIRECT(ADDRESS($H195,44))=0,INDIRECT(ADDRESS($H195,38))="UL"),INDIRECT(ADDRESS($H195,COLUMN())),0),0),IF($I195&gt;0,IF(AND(INDIRECT(ADDRESS($I195,44))=0,INDIRECT(ADDRESS($I195,38))="UL"),INDIRECT(ADDRESS($I195,COLUMN())),0),0),IF($J195&gt;0,IF(AND(INDIRECT(ADDRESS($J195,44))=0,INDIRECT(ADDRESS($J195,38))="UL"),INDIRECT(ADDRESS($J195,COLUMN())),0),0),IF($K195&gt;0,IF(AND(INDIRECT(ADDRESS($K195,44))=0,INDIRECT(ADDRESS($K195,38))="UL"),INDIRECT(ADDRESS($K195,COLUMN())),0),0),IF($L195&gt;0,IF(AND(INDIRECT(ADDRESS($L195,44))=0,INDIRECT(ADDRESS($L195,38))="UL"),INDIRECT(ADDRESS($L195,COLUMN())),0),0),IF($M195&gt;0,IF(AND(INDIRECT(ADDRESS($M195,44))=0,INDIRECT(ADDRESS($M195,38))="UL"),INDIRECT(ADDRESS($M195,COLUMN())),0),0))</f>
        <v>0.17777777777777776</v>
      </c>
      <c r="BE195" s="57">
        <f t="shared" ca="1" si="126"/>
        <v>8.8888888888888878E-2</v>
      </c>
      <c r="BF195" s="57" cm="1">
        <f t="array" aca="1" ref="BF195" ca="1">SUM(IF($C195&gt;0,IF(INDIRECT(ADDRESS($C195,45))=1,INDIRECT(ADDRESS($C195,52))*INDIRECT(ADDRESS($C195,42))/5,0),0), IF($D195&gt;0,IF(INDIRECT(ADDRESS($D195,45))=1,INDIRECT(ADDRESS($D195,52))*INDIRECT(ADDRESS($D195,42))/5,0),0), IF($E195&gt;0,IF(INDIRECT(ADDRESS($E195,45))=1,INDIRECT(ADDRESS($E195,52))*INDIRECT(ADDRESS($E195,42))/5,0),0), IF($F195&gt;0,IF(INDIRECT(ADDRESS($F195,45))=1,INDIRECT(ADDRESS($F195,52))*INDIRECT(ADDRESS($F195,42))/5,0),0), IF($G195&gt;0,IF(INDIRECT(ADDRESS($G195,45))=1,INDIRECT(ADDRESS($G195,52))*INDIRECT(ADDRESS($G195,42))/5,0),0), IF($H195&gt;0,IF(INDIRECT(ADDRESS($H195,45))=1,INDIRECT(ADDRESS($H195,52))*INDIRECT(ADDRESS($H195,42))/5,0),0)
)*$BF$296/100</f>
        <v>0</v>
      </c>
      <c r="BG195" s="19">
        <v>3</v>
      </c>
      <c r="BH195" s="57" cm="1">
        <f t="array" aca="1" ref="BH195" ca="1">SUM(IF($C195&gt;0,IF(AND(INDIRECT(ADDRESS($C195,44))=0,INDIRECT(ADDRESS($C195,38))&lt;&gt;"UL"),INDIRECT(ADDRESS($C195,COLUMN()-12)),0),0), IF($D195&gt;0,IF(AND(INDIRECT(ADDRESS($D195,44))=0,INDIRECT(ADDRESS($D195,38))&lt;&gt;"UL"),INDIRECT(ADDRESS($D195,COLUMN()-12)),0),0), IF($E195&gt;0,IF(AND(INDIRECT(ADDRESS($E195,44))=0,INDIRECT(ADDRESS($E195,38))&lt;&gt;"UL"),INDIRECT(ADDRESS($E195,COLUMN()-12)),0),0), IF($F195&gt;0,IF(AND(INDIRECT(ADDRESS($F195,44))=0,INDIRECT(ADDRESS($F195,38))&lt;&gt;"UL"),INDIRECT(ADDRESS($F195,COLUMN()-12)),0),0), IF($G195&gt;0,IF(AND(INDIRECT(ADDRESS($G195,44))=0,INDIRECT(ADDRESS($G195,38))&lt;&gt;"UL"),INDIRECT(ADDRESS($G195,COLUMN()-12)),0),0), IF($H195&gt;0,IF(AND(INDIRECT(ADDRESS($H195,44))=0,INDIRECT(ADDRESS($H195,38))&lt;&gt;"UL"),INDIRECT(ADDRESS($H195,COLUMN()-12)),0),0), IF($I195&gt;0,IF(AND(INDIRECT(ADDRESS($I195,44))=0,INDIRECT(ADDRESS($I195,38))&lt;&gt;"UL"),INDIRECT(ADDRESS($I195,COLUMN()-12)),0),0), IF($J195&gt;0,IF(AND(INDIRECT(ADDRESS($J195,44))=0,INDIRECT(ADDRESS($J195,38))&lt;&gt;"UL"),INDIRECT(ADDRESS($J195,COLUMN()-12)),0),0), IF($K195&gt;0,IF(AND(INDIRECT(ADDRESS($K195,44))=0,INDIRECT(ADDRESS($K195,38))&lt;&gt;"UL"),INDIRECT(ADDRESS($K195,COLUMN()-12)),0),0), IF($L195&gt;0,IF(AND(INDIRECT(ADDRESS($L195,44))=0,INDIRECT(ADDRESS($L195,38))&lt;&gt;"UL"),INDIRECT(ADDRESS($L195,COLUMN()-12)),0),0), IF($M195&gt;0,IF(AND(INDIRECT(ADDRESS($M195,44))=0,INDIRECT(ADDRESS($M195,38))&lt;&gt;"UL"),INDIRECT(ADDRESS($M195,COLUMN()-12)),0),0))</f>
        <v>0.22222222222222221</v>
      </c>
      <c r="BI195" s="57" cm="1">
        <f t="array" aca="1" ref="BI195" ca="1">SUM(IF($C195&gt;0,IF(AND(INDIRECT(ADDRESS($C195,44))=0,INDIRECT(ADDRESS($C195,38))&lt;&gt;"UL"),INDIRECT(ADDRESS($C195,COLUMN()-12)),0),0), IF($D195&gt;0,IF(AND(INDIRECT(ADDRESS($D195,44))=0,INDIRECT(ADDRESS($D195,38))&lt;&gt;"UL"),INDIRECT(ADDRESS($D195,COLUMN()-12)),0),0), IF($E195&gt;0,IF(AND(INDIRECT(ADDRESS($E195,44))=0,INDIRECT(ADDRESS($E195,38))&lt;&gt;"UL"),INDIRECT(ADDRESS($E195,COLUMN()-12)),0),0), IF($F195&gt;0,IF(AND(INDIRECT(ADDRESS($F195,44))=0,INDIRECT(ADDRESS($F195,38))&lt;&gt;"UL"),INDIRECT(ADDRESS($F195,COLUMN()-12)),0),0), IF($G195&gt;0,IF(AND(INDIRECT(ADDRESS($G195,44))=0,INDIRECT(ADDRESS($G195,38))&lt;&gt;"UL"),INDIRECT(ADDRESS($G195,COLUMN()-12)),0),0), IF($H195&gt;0,IF(AND(INDIRECT(ADDRESS($H195,44))=0,INDIRECT(ADDRESS($H195,38))&lt;&gt;"UL"),INDIRECT(ADDRESS($H195,COLUMN()-12)),0),0), IF($I195&gt;0,IF(AND(INDIRECT(ADDRESS($I195,44))=0,INDIRECT(ADDRESS($I195,38))&lt;&gt;"UL"),INDIRECT(ADDRESS($I195,COLUMN()-12)),0),0), IF($J195&gt;0,IF(AND(INDIRECT(ADDRESS($J195,44))=0,INDIRECT(ADDRESS($J195,38))&lt;&gt;"UL"),INDIRECT(ADDRESS($J195,COLUMN()-12)),0),0), IF($K195&gt;0,IF(AND(INDIRECT(ADDRESS($K195,44))=0,INDIRECT(ADDRESS($K195,38))&lt;&gt;"UL"),INDIRECT(ADDRESS($K195,COLUMN()-12)),0),0), IF($L195&gt;0,IF(AND(INDIRECT(ADDRESS($L195,44))=0,INDIRECT(ADDRESS($L195,38))&lt;&gt;"UL"),INDIRECT(ADDRESS($L195,COLUMN()-12)),0),0), IF($M195&gt;0,IF(AND(INDIRECT(ADDRESS($M195,44))=0,INDIRECT(ADDRESS($M195,38))&lt;&gt;"UL"),INDIRECT(ADDRESS($M195,COLUMN()-12)),0),0))</f>
        <v>0.66666666666666663</v>
      </c>
      <c r="BJ195" s="57" cm="1">
        <f t="array" aca="1" ref="BJ195" ca="1">SUM(IF($C195&gt;0,IF(AND(INDIRECT(ADDRESS($C195,44))=0,INDIRECT(ADDRESS($C195,38))&lt;&gt;"UL"),INDIRECT(ADDRESS($C195,COLUMN()-12)),0),0), IF($D195&gt;0,IF(AND(INDIRECT(ADDRESS($D195,44))=0,INDIRECT(ADDRESS($D195,38))&lt;&gt;"UL"),INDIRECT(ADDRESS($D195,COLUMN()-12)),0),0), IF($E195&gt;0,IF(AND(INDIRECT(ADDRESS($E195,44))=0,INDIRECT(ADDRESS($E195,38))&lt;&gt;"UL"),INDIRECT(ADDRESS($E195,COLUMN()-12)),0),0), IF($F195&gt;0,IF(AND(INDIRECT(ADDRESS($F195,44))=0,INDIRECT(ADDRESS($F195,38))&lt;&gt;"UL"),INDIRECT(ADDRESS($F195,COLUMN()-12)),0),0), IF($G195&gt;0,IF(AND(INDIRECT(ADDRESS($G195,44))=0,INDIRECT(ADDRESS($G195,38))&lt;&gt;"UL"),INDIRECT(ADDRESS($G195,COLUMN()-12)),0),0), IF($H195&gt;0,IF(AND(INDIRECT(ADDRESS($H195,44))=0,INDIRECT(ADDRESS($H195,38))&lt;&gt;"UL"),INDIRECT(ADDRESS($H195,COLUMN()-12)),0),0), IF($I195&gt;0,IF(AND(INDIRECT(ADDRESS($I195,44))=0,INDIRECT(ADDRESS($I195,38))&lt;&gt;"UL"),INDIRECT(ADDRESS($I195,COLUMN()-12)),0),0), IF($J195&gt;0,IF(AND(INDIRECT(ADDRESS($J195,44))=0,INDIRECT(ADDRESS($J195,38))&lt;&gt;"UL"),INDIRECT(ADDRESS($J195,COLUMN()-12)),0),0), IF($K195&gt;0,IF(AND(INDIRECT(ADDRESS($K195,44))=0,INDIRECT(ADDRESS($K195,38))&lt;&gt;"UL"),INDIRECT(ADDRESS($K195,COLUMN()-12)),0),0), IF($L195&gt;0,IF(AND(INDIRECT(ADDRESS($L195,44))=0,INDIRECT(ADDRESS($L195,38))&lt;&gt;"UL"),INDIRECT(ADDRESS($L195,COLUMN()-12)),0),0), IF($M195&gt;0,IF(AND(INDIRECT(ADDRESS($M195,44))=0,INDIRECT(ADDRESS($M195,38))&lt;&gt;"UL"),INDIRECT(ADDRESS($M195,COLUMN()-12)),0),0))</f>
        <v>0.22222222222222221</v>
      </c>
      <c r="BK195" s="57">
        <f t="shared" ca="1" si="127"/>
        <v>0.66666666666666663</v>
      </c>
      <c r="BL195" s="58">
        <f t="shared" ca="1" si="128"/>
        <v>0.37037037037037041</v>
      </c>
      <c r="BM195" s="57" cm="1">
        <f t="array" aca="1" ref="BM195" ca="1">SUM(IF($C195&gt;0,IF(AND(INDIRECT(ADDRESS($C195,44))=0,INDIRECT(ADDRESS($C195,38))&lt;&gt;"UL"),INDIRECT(ADDRESS($C195,COLUMN()-12)),0),0), IF($D195&gt;0,IF(AND(INDIRECT(ADDRESS($D195,44))=0,INDIRECT(ADDRESS($D195,38))&lt;&gt;"UL"),INDIRECT(ADDRESS($D195,COLUMN()-12)),0),0), IF($E195&gt;0,IF(AND(INDIRECT(ADDRESS($E195,44))=0,INDIRECT(ADDRESS($E195,38))&lt;&gt;"UL"),INDIRECT(ADDRESS($E195,COLUMN()-12)),0),0), IF($F195&gt;0,IF(AND(INDIRECT(ADDRESS($F195,44))=0,INDIRECT(ADDRESS($F195,38))&lt;&gt;"UL"),INDIRECT(ADDRESS($F195,COLUMN()-12)),0),0), IF($G195&gt;0,IF(AND(INDIRECT(ADDRESS($G195,44))=0,INDIRECT(ADDRESS($G195,38))&lt;&gt;"UL"),INDIRECT(ADDRESS($G195,COLUMN()-12)),0),0), IF($H195&gt;0,IF(AND(INDIRECT(ADDRESS($H195,44))=0,INDIRECT(ADDRESS($H195,38))&lt;&gt;"UL"),INDIRECT(ADDRESS($H195,COLUMN()-12)),0),0), IF($I195&gt;0,IF(AND(INDIRECT(ADDRESS($I195,44))=0,INDIRECT(ADDRESS($I195,38))&lt;&gt;"UL"),INDIRECT(ADDRESS($I195,COLUMN()-12)),0),0), IF($J195&gt;0,IF(AND(INDIRECT(ADDRESS($J195,44))=0,INDIRECT(ADDRESS($J195,38))&lt;&gt;"UL"),INDIRECT(ADDRESS($J195,COLUMN()-12)),0),0), IF($K195&gt;0,IF(AND(INDIRECT(ADDRESS($K195,44))=0,INDIRECT(ADDRESS($K195,38))&lt;&gt;"UL"),INDIRECT(ADDRESS($K195,COLUMN()-11)),0),0), IF($L195&gt;0,IF(AND(INDIRECT(ADDRESS($L195,44))=0,INDIRECT(ADDRESS($L195,38))&lt;&gt;"UL"),INDIRECT(ADDRESS($L195,COLUMN()-11)),0),0), IF($M195&gt;0,IF(AND(INDIRECT(ADDRESS($M195,44))=0,INDIRECT(ADDRESS($M195,38))&lt;&gt;"UL"),INDIRECT(ADDRESS($M195,COLUMN()-11)),0),0))</f>
        <v>0.2074074074074074</v>
      </c>
      <c r="BN195" s="57" cm="1">
        <f t="array" aca="1" ref="BN195" ca="1">SUM(IF($C195&gt;0,IF(AND(INDIRECT(ADDRESS($C195,44))=0,INDIRECT(ADDRESS($C195,38))&lt;&gt;"UL"),INDIRECT(ADDRESS($C195,COLUMN()-12)),0),0), IF($D195&gt;0,IF(AND(INDIRECT(ADDRESS($D195,44))=0,INDIRECT(ADDRESS($D195,38))&lt;&gt;"UL"),INDIRECT(ADDRESS($D195,COLUMN()-12)),0),0), IF($E195&gt;0,IF(AND(INDIRECT(ADDRESS($E195,44))=0,INDIRECT(ADDRESS($E195,38))&lt;&gt;"UL"),INDIRECT(ADDRESS($E195,COLUMN()-12)),0),0), IF($F195&gt;0,IF(AND(INDIRECT(ADDRESS($F195,44))=0,INDIRECT(ADDRESS($F195,38))&lt;&gt;"UL"),INDIRECT(ADDRESS($F195,COLUMN()-12)),0),0), IF($G195&gt;0,IF(AND(INDIRECT(ADDRESS($G195,44))=0,INDIRECT(ADDRESS($G195,38))&lt;&gt;"UL"),INDIRECT(ADDRESS($G195,COLUMN()-12)),0),0), IF($H195&gt;0,IF(AND(INDIRECT(ADDRESS($H195,44))=0,INDIRECT(ADDRESS($H195,38))&lt;&gt;"UL"),INDIRECT(ADDRESS($H195,COLUMN()-12)),0),0), IF($I195&gt;0,IF(AND(INDIRECT(ADDRESS($I195,44))=0,INDIRECT(ADDRESS($I195,38))&lt;&gt;"UL"),INDIRECT(ADDRESS($I195,COLUMN()-12)),0),0), IF($J195&gt;0,IF(AND(INDIRECT(ADDRESS($J195,44))=0,INDIRECT(ADDRESS($J195,38))&lt;&gt;"UL"),INDIRECT(ADDRESS($J195,COLUMN()-12)),0),0), IF($K195&gt;0,IF(AND(INDIRECT(ADDRESS($K195,44))=0,INDIRECT(ADDRESS($K195,38))&lt;&gt;"UL"),INDIRECT(ADDRESS($K195,COLUMN()-11)),0),0), IF($L195&gt;0,IF(AND(INDIRECT(ADDRESS($L195,44))=0,INDIRECT(ADDRESS($L195,38))&lt;&gt;"UL"),INDIRECT(ADDRESS($L195,COLUMN()-11)),0),0), IF($M195&gt;0,IF(AND(INDIRECT(ADDRESS($M195,44))=0,INDIRECT(ADDRESS($M195,38))&lt;&gt;"UL"),INDIRECT(ADDRESS($M195,COLUMN()-11)),0),0))</f>
        <v>8.8888888888888878E-2</v>
      </c>
      <c r="BO195" s="57" cm="1">
        <f t="array" aca="1" ref="BO195" ca="1">SUM(IF($C195&gt;0,IF(AND(INDIRECT(ADDRESS($C195,44))=0,INDIRECT(ADDRESS($C195,38))&lt;&gt;"UL"),INDIRECT(ADDRESS($C195,COLUMN()-12)),0),0), IF($D195&gt;0,IF(AND(INDIRECT(ADDRESS($D195,44))=0,INDIRECT(ADDRESS($D195,38))&lt;&gt;"UL"),INDIRECT(ADDRESS($D195,COLUMN()-12)),0),0), IF($E195&gt;0,IF(AND(INDIRECT(ADDRESS($E195,44))=0,INDIRECT(ADDRESS($E195,38))&lt;&gt;"UL"),INDIRECT(ADDRESS($E195,COLUMN()-12)),0),0), IF($F195&gt;0,IF(AND(INDIRECT(ADDRESS($F195,44))=0,INDIRECT(ADDRESS($F195,38))&lt;&gt;"UL"),INDIRECT(ADDRESS($F195,COLUMN()-12)),0),0), IF($G195&gt;0,IF(AND(INDIRECT(ADDRESS($G195,44))=0,INDIRECT(ADDRESS($G195,38))&lt;&gt;"UL"),INDIRECT(ADDRESS($G195,COLUMN()-12)),0),0), IF($H195&gt;0,IF(AND(INDIRECT(ADDRESS($H195,44))=0,INDIRECT(ADDRESS($H195,38))&lt;&gt;"UL"),INDIRECT(ADDRESS($H195,COLUMN()-12)),0),0), IF($I195&gt;0,IF(AND(INDIRECT(ADDRESS($I195,44))=0,INDIRECT(ADDRESS($I195,38))&lt;&gt;"UL"),INDIRECT(ADDRESS($I195,COLUMN()-12)),0),0), IF($J195&gt;0,IF(AND(INDIRECT(ADDRESS($J195,44))=0,INDIRECT(ADDRESS($J195,38))&lt;&gt;"UL"),INDIRECT(ADDRESS($J195,COLUMN()-12)),0),0), IF($K195&gt;0,IF(AND(INDIRECT(ADDRESS($K195,44))=0,INDIRECT(ADDRESS($K195,38))&lt;&gt;"UL"),INDIRECT(ADDRESS($K195,COLUMN()-11)),0),0), IF($L195&gt;0,IF(AND(INDIRECT(ADDRESS($L195,44))=0,INDIRECT(ADDRESS($L195,38))&lt;&gt;"UL"),INDIRECT(ADDRESS($L195,COLUMN()-11)),0),0), IF($M195&gt;0,IF(AND(INDIRECT(ADDRESS($M195,44))=0,INDIRECT(ADDRESS($M195,38))&lt;&gt;"UL"),INDIRECT(ADDRESS($M195,COLUMN()-11)),0),0))</f>
        <v>8.8888888888888878E-2</v>
      </c>
      <c r="BP195" s="57" cm="1">
        <f t="array" aca="1" ref="BP195" ca="1">SUM(IF($C195&gt;0,IF(AND(INDIRECT(ADDRESS($C195,44))=0,INDIRECT(ADDRESS($C195,38))&lt;&gt;"UL"),INDIRECT(ADDRESS($C195,COLUMN()-12)),0),0), IF($D195&gt;0,IF(AND(INDIRECT(ADDRESS($D195,44))=0,INDIRECT(ADDRESS($D195,38))&lt;&gt;"UL"),INDIRECT(ADDRESS($D195,COLUMN()-12)),0),0), IF($E195&gt;0,IF(AND(INDIRECT(ADDRESS($E195,44))=0,INDIRECT(ADDRESS($E195,38))&lt;&gt;"UL"),INDIRECT(ADDRESS($E195,COLUMN()-12)),0),0), IF($F195&gt;0,IF(AND(INDIRECT(ADDRESS($F195,44))=0,INDIRECT(ADDRESS($F195,38))&lt;&gt;"UL"),INDIRECT(ADDRESS($F195,COLUMN()-12)),0),0), IF($G195&gt;0,IF(AND(INDIRECT(ADDRESS($G195,44))=0,INDIRECT(ADDRESS($G195,38))&lt;&gt;"UL"),INDIRECT(ADDRESS($G195,COLUMN()-12)),0),0), IF($H195&gt;0,IF(AND(INDIRECT(ADDRESS($H195,44))=0,INDIRECT(ADDRESS($H195,38))&lt;&gt;"UL"),INDIRECT(ADDRESS($H195,COLUMN()-12)),0),0), IF($I195&gt;0,IF(AND(INDIRECT(ADDRESS($I195,44))=0,INDIRECT(ADDRESS($I195,38))&lt;&gt;"UL"),INDIRECT(ADDRESS($I195,COLUMN()-12)),0),0), IF($J195&gt;0,IF(AND(INDIRECT(ADDRESS($J195,44))=0,INDIRECT(ADDRESS($J195,38))&lt;&gt;"UL"),INDIRECT(ADDRESS($J195,COLUMN()-12)),0),0), IF($K195&gt;0,IF(AND(INDIRECT(ADDRESS($K195,44))=0,INDIRECT(ADDRESS($K195,38))&lt;&gt;"UL"),INDIRECT(ADDRESS($K195,COLUMN()-11)),0),0), IF($L195&gt;0,IF(AND(INDIRECT(ADDRESS($L195,44))=0,INDIRECT(ADDRESS($L195,38))&lt;&gt;"UL"),INDIRECT(ADDRESS($L195,COLUMN()-11)),0),0), IF($M195&gt;0,IF(AND(INDIRECT(ADDRESS($M195,44))=0,INDIRECT(ADDRESS($M195,38))&lt;&gt;"UL"),INDIRECT(ADDRESS($M195,COLUMN()-11)),0),0))</f>
        <v>0.2074074074074074</v>
      </c>
      <c r="BQ195" s="57">
        <f t="shared" ca="1" si="129"/>
        <v>8.8888888888888878E-2</v>
      </c>
      <c r="BR195" s="161">
        <f t="shared" ca="1" si="130"/>
        <v>67.399384413287862</v>
      </c>
      <c r="BS195" s="56"/>
      <c r="BT195" s="56">
        <f t="shared" ca="1" si="131"/>
        <v>2.442318080191348</v>
      </c>
      <c r="BU195" s="77">
        <f t="shared" ca="1" si="132"/>
        <v>0.12854305685217621</v>
      </c>
      <c r="BV195" s="57" t="s">
        <v>34</v>
      </c>
      <c r="BW195" s="57" cm="1">
        <f t="array" aca="1" ref="BW195" ca="1">SUM(IF($C195&gt;0,IF(AND(INDIRECT(ADDRESS($C195,44))=0,INDIRECT(ADDRESS($C195,38))="UL",ISERROR(SEARCH("Rear",INDIRECT(ADDRESS($C195,33)))),ISERROR(SEARCH("Side",INDIRECT(ADDRESS($C195,33))))),INDIRECT(ADDRESS($C195,COLUMN())),0),0),IF($D195&gt;0,IF(AND(INDIRECT(ADDRESS($D195,44))=0,INDIRECT(ADDRESS($D195,38))="UL",ISERROR(SEARCH("Rear",INDIRECT(ADDRESS($D195,33)))),ISERROR(SEARCH("Side",INDIRECT(ADDRESS($D195,33))))),INDIRECT(ADDRESS($D195,COLUMN())),0),0),IF($E195&gt;0,IF(AND(INDIRECT(ADDRESS($E195,44))=0,INDIRECT(ADDRESS($E195,38))="UL",ISERROR(SEARCH("Rear",INDIRECT(ADDRESS($E195,33)))),ISERROR(SEARCH("Side",INDIRECT(ADDRESS($E195,33))))),INDIRECT(ADDRESS($E195,COLUMN())),0),0),IF($F195&gt;0,IF(AND(INDIRECT(ADDRESS($F195,44))=0,INDIRECT(ADDRESS($F195,38))="UL",ISERROR(SEARCH("Rear",INDIRECT(ADDRESS($F195,33)))),ISERROR(SEARCH("Side",INDIRECT(ADDRESS($F195,33))))),INDIRECT(ADDRESS($F195,COLUMN())),0),0),IF($G195&gt;0,IF(AND(INDIRECT(ADDRESS($G195,44))=0,INDIRECT(ADDRESS($G195,38))="UL",ISERROR(SEARCH("Rear",INDIRECT(ADDRESS($G195,33)))),ISERROR(SEARCH("Side",INDIRECT(ADDRESS($G195,33))))),INDIRECT(ADDRESS($G195,COLUMN())),0),0),IF($H195&gt;0,IF(AND(INDIRECT(ADDRESS($H195,44))=0,INDIRECT(ADDRESS($H195,38))="UL",ISERROR(SEARCH("Rear",INDIRECT(ADDRESS($H195,33)))),ISERROR(SEARCH("Side",INDIRECT(ADDRESS($H195,33))))),INDIRECT(ADDRESS($H195,COLUMN())),0),0),IF($I195&gt;0,IF(AND(INDIRECT(ADDRESS($I195,44))=0,INDIRECT(ADDRESS($I195,38))="UL",ISERROR(SEARCH("Rear",INDIRECT(ADDRESS($I195,33)))),ISERROR(SEARCH("Side",INDIRECT(ADDRESS($I195,33))))),INDIRECT(ADDRESS($I195,COLUMN())),0),0),IF($J195&gt;0,IF(AND(INDIRECT(ADDRESS($J195,44))=0,INDIRECT(ADDRESS($J195,38))="UL",ISERROR(SEARCH("Rear",INDIRECT(ADDRESS($J195,33)))),ISERROR(SEARCH("Side",INDIRECT(ADDRESS($J195,33))))),INDIRECT(ADDRESS($J195,COLUMN())),0),0),IF($K195&gt;0,IF(AND(INDIRECT(ADDRESS($K195,44))=0,INDIRECT(ADDRESS($K195,38))="UL",ISERROR(SEARCH("Rear",INDIRECT(ADDRESS($K195,33)))),ISERROR(SEARCH("Side",INDIRECT(ADDRESS($K195,33))))),INDIRECT(ADDRESS($K195,COLUMN())),0),0),IF($L195&gt;0,IF(AND(INDIRECT(ADDRESS($L195,44))=0,INDIRECT(ADDRESS($L195,38))="UL",ISERROR(SEARCH("Rear",INDIRECT(ADDRESS($L195,33)))),ISERROR(SEARCH("Side",INDIRECT(ADDRESS($L195,33))))),INDIRECT(ADDRESS($L195,COLUMN())),0),0),IF($M195&gt;0,IF(AND(INDIRECT(ADDRESS($M195,44))=0,INDIRECT(ADDRESS($M195,38))="UL",ISERROR(SEARCH("Rear",INDIRECT(ADDRESS($M195,33)))),ISERROR(SEARCH("Side",INDIRECT(ADDRESS($M195,33))))),INDIRECT(ADDRESS($M195,COLUMN())),0),0))</f>
        <v>0.33333333333333331</v>
      </c>
      <c r="BX195" s="57">
        <f t="shared" ca="1" si="136"/>
        <v>0.33333333333333331</v>
      </c>
      <c r="BY195" s="57" cm="1">
        <f t="array" aca="1" ref="BY195" ca="1">SUM(IF($C195&gt;0,IF(AND(INDIRECT(ADDRESS($C195,44))=0,INDIRECT(ADDRESS($C195,38))="UL"),INDIRECT(ADDRESS($C195,COLUMN())),0),0),IF($D195&gt;0,IF(AND(INDIRECT(ADDRESS($D195,44))=0,INDIRECT(ADDRESS($D195,38))="UL"),INDIRECT(ADDRESS($D195,COLUMN())),0),0),IF($E195&gt;0,IF(AND(INDIRECT(ADDRESS($E195,44))=0,INDIRECT(ADDRESS($E195,38))="UL"),INDIRECT(ADDRESS($E195,COLUMN())),0),0),IF($F195&gt;0,IF(AND(INDIRECT(ADDRESS($F195,44))=0,INDIRECT(ADDRESS($F195,38))="UL"),INDIRECT(ADDRESS($F195,COLUMN())),0),0),IF($G195&gt;0,IF(AND(INDIRECT(ADDRESS($G195,44))=0,INDIRECT(ADDRESS($G195,38))="UL"),INDIRECT(ADDRESS($G195,COLUMN())),0),0),IF($H195&gt;0,IF(AND(INDIRECT(ADDRESS($H195,44))=0,INDIRECT(ADDRESS($H195,38))="UL"),INDIRECT(ADDRESS($H195,COLUMN())),0),0),IF($I195&gt;0,IF(AND(INDIRECT(ADDRESS($I195,44))=0,INDIRECT(ADDRESS($I195,38))="UL"),INDIRECT(ADDRESS($I195,COLUMN())),0),0),IF($J195&gt;0,IF(AND(INDIRECT(ADDRESS($J195,44))=0,INDIRECT(ADDRESS($J195,38))="UL"),INDIRECT(ADDRESS($J195,COLUMN())),0),0),IF($K195&gt;0,IF(AND(INDIRECT(ADDRESS($K195,44))=0,INDIRECT(ADDRESS($K195,38))="UL"),INDIRECT(ADDRESS($K195,COLUMN())),0),0),IF($L195&gt;0,IF(AND(INDIRECT(ADDRESS($L195,44))=0,INDIRECT(ADDRESS($L195,38))="UL"),INDIRECT(ADDRESS($L195,COLUMN())),0),0),IF($M195&gt;0,IF(AND(INDIRECT(ADDRESS($M195,44))=0,INDIRECT(ADDRESS($M195,38))="UL"),INDIRECT(ADDRESS($M195,COLUMN())),0),0))</f>
        <v>0.1111111111111111</v>
      </c>
      <c r="BZ195" s="57" cm="1">
        <f t="array" aca="1" ref="BZ195" ca="1">SUM(IF($C195&gt;0,IF(AND(INDIRECT(ADDRESS($C195,44))=0,INDIRECT(ADDRESS($C195,38))="UL"),INDIRECT(ADDRESS($C195,COLUMN())),0),0),IF($D195&gt;0,IF(AND(INDIRECT(ADDRESS($D195,44))=0,INDIRECT(ADDRESS($D195,38))="UL"),INDIRECT(ADDRESS($D195,COLUMN())),0),0),IF($E195&gt;0,IF(AND(INDIRECT(ADDRESS($E195,44))=0,INDIRECT(ADDRESS($E195,38))="UL"),INDIRECT(ADDRESS($E195,COLUMN())),0),0),IF($F195&gt;0,IF(AND(INDIRECT(ADDRESS($F195,44))=0,INDIRECT(ADDRESS($F195,38))="UL"),INDIRECT(ADDRESS($F195,COLUMN())),0),0),IF($G195&gt;0,IF(AND(INDIRECT(ADDRESS($G195,44))=0,INDIRECT(ADDRESS($G195,38))="UL"),INDIRECT(ADDRESS($G195,COLUMN())),0),0),IF($H195&gt;0,IF(AND(INDIRECT(ADDRESS($H195,44))=0,INDIRECT(ADDRESS($H195,38))="UL"),INDIRECT(ADDRESS($H195,COLUMN())),0),0),IF($I195&gt;0,IF(AND(INDIRECT(ADDRESS($I195,44))=0,INDIRECT(ADDRESS($I195,38))="UL"),INDIRECT(ADDRESS($I195,COLUMN())),0),0),IF($J195&gt;0,IF(AND(INDIRECT(ADDRESS($J195,44))=0,INDIRECT(ADDRESS($J195,38))="UL"),INDIRECT(ADDRESS($J195,COLUMN())),0),0),IF($K195&gt;0,IF(AND(INDIRECT(ADDRESS($K195,44))=0,INDIRECT(ADDRESS($K195,38))="UL"),INDIRECT(ADDRESS($K195,COLUMN())),0),0),IF($L195&gt;0,IF(AND(INDIRECT(ADDRESS($L195,44))=0,INDIRECT(ADDRESS($L195,38))="UL"),INDIRECT(ADDRESS($L195,COLUMN())),0),0),IF($M195&gt;0,IF(AND(INDIRECT(ADDRESS($M195,44))=0,INDIRECT(ADDRESS($M195,38))="UL"),INDIRECT(ADDRESS($M195,COLUMN())),0),0))</f>
        <v>0</v>
      </c>
      <c r="CA195" s="57">
        <f t="shared" ca="1" si="137"/>
        <v>0</v>
      </c>
      <c r="CB195" s="57" cm="1">
        <f t="array" aca="1" ref="CB195" ca="1">SUM(IF($C195&gt;0,IF(AND(INDIRECT(ADDRESS($C195,44))=0,INDIRECT(ADDRESS($C195,38))&lt;&gt;"UL"),INDIRECT(ADDRESS($C195,COLUMN())),0),0),IF($D195&gt;0,IF(AND(INDIRECT(ADDRESS($D195,44))=0,INDIRECT(ADDRESS($D195,38))&lt;&gt;"UL"),INDIRECT(ADDRESS($D195,COLUMN())),0),0),IF($E195&gt;0,IF(AND(INDIRECT(ADDRESS($E195,44))=0,INDIRECT(ADDRESS($E195,38))&lt;&gt;"UL"),INDIRECT(ADDRESS($E195,COLUMN())),0),0),IF($F195&gt;0,IF(AND(INDIRECT(ADDRESS($F195,44))=0,INDIRECT(ADDRESS($F195,38))&lt;&gt;"UL"),INDIRECT(ADDRESS($F195,COLUMN())),0),0),IF($G195&gt;0,IF(AND(INDIRECT(ADDRESS($G195,44))=0,INDIRECT(ADDRESS($G195,38))&lt;&gt;"UL"),INDIRECT(ADDRESS($G195,COLUMN())),0),0),IF($H195&gt;0,IF(AND(INDIRECT(ADDRESS($H195,44))=0,INDIRECT(ADDRESS($H195,38))&lt;&gt;"UL"),INDIRECT(ADDRESS($H195,COLUMN())),0),0),IF($I195&gt;0,IF(AND(INDIRECT(ADDRESS($I195,44))=0,INDIRECT(ADDRESS($I195,38))&lt;&gt;"UL"),INDIRECT(ADDRESS($I195,COLUMN())),0),0),IF($J195&gt;0,IF(AND(INDIRECT(ADDRESS($J195,44))=0,INDIRECT(ADDRESS($J195,38))&lt;&gt;"UL"),INDIRECT(ADDRESS($J195,COLUMN())),0),0),IF($K195&gt;0,IF(AND(INDIRECT(ADDRESS($K195,44))=0,INDIRECT(ADDRESS($K195,38))&lt;&gt;"UL"),INDIRECT(ADDRESS($K195,COLUMN())),0),0),IF($L195&gt;0,IF(AND(INDIRECT(ADDRESS($L195,44))=0,INDIRECT(ADDRESS($L195,38))&lt;&gt;"UL"),INDIRECT(ADDRESS($L195,COLUMN())),0),0),IF($M195&gt;0,IF(AND(INDIRECT(ADDRESS($M195,44))=0,INDIRECT(ADDRESS($M195,38))&lt;&gt;"UL"),INDIRECT(ADDRESS($M195,COLUMN())),0),0))</f>
        <v>0.33333333333333331</v>
      </c>
      <c r="CC195" s="57">
        <f t="shared" ca="1" si="138"/>
        <v>0.33333333333333331</v>
      </c>
      <c r="CD195" s="57" cm="1">
        <f t="array" aca="1" ref="CD195" ca="1">SUM(IF($C195&gt;0,IF(AND(INDIRECT(ADDRESS($C195,44))=0,INDIRECT(ADDRESS($C195,38))&lt;&gt;"UL"),INDIRECT(ADDRESS($C195,COLUMN())),0),0),IF($D195&gt;0,IF(AND(INDIRECT(ADDRESS($D195,44))=0,INDIRECT(ADDRESS($D195,38))&lt;&gt;"UL"),INDIRECT(ADDRESS($D195,COLUMN())),0),0),IF($E195&gt;0,IF(AND(INDIRECT(ADDRESS($E195,44))=0,INDIRECT(ADDRESS($E195,38))&lt;&gt;"UL"),INDIRECT(ADDRESS($E195,COLUMN())),0),0),IF($F195&gt;0,IF(AND(INDIRECT(ADDRESS($F195,44))=0,INDIRECT(ADDRESS($F195,38))&lt;&gt;"UL"),INDIRECT(ADDRESS($F195,COLUMN())),0),0),IF($G195&gt;0,IF(AND(INDIRECT(ADDRESS($G195,44))=0,INDIRECT(ADDRESS($G195,38))&lt;&gt;"UL"),INDIRECT(ADDRESS($G195,COLUMN())),0),0),IF($H195&gt;0,IF(AND(INDIRECT(ADDRESS($H195,44))=0,INDIRECT(ADDRESS($H195,38))&lt;&gt;"UL"),INDIRECT(ADDRESS($H195,COLUMN())),0),0),IF($I195&gt;0,IF(AND(INDIRECT(ADDRESS($I195,44))=0,INDIRECT(ADDRESS($I195,38))&lt;&gt;"UL"),INDIRECT(ADDRESS($I195,COLUMN())),0),0),IF($J195&gt;0,IF(AND(INDIRECT(ADDRESS($J195,44))=0,INDIRECT(ADDRESS($J195,38))&lt;&gt;"UL"),INDIRECT(ADDRESS($J195,COLUMN())),0),0),IF($K195&gt;0,IF(AND(INDIRECT(ADDRESS($K195,44))=0,INDIRECT(ADDRESS($K195,38))&lt;&gt;"UL"),INDIRECT(ADDRESS($K195,COLUMN())),0),0),IF($L195&gt;0,IF(AND(INDIRECT(ADDRESS($L195,44))=0,INDIRECT(ADDRESS($L195,38))&lt;&gt;"UL"),INDIRECT(ADDRESS($L195,COLUMN())),0),0),IF($M195&gt;0,IF(AND(INDIRECT(ADDRESS($M195,44))=0,INDIRECT(ADDRESS($M195,38))&lt;&gt;"UL"),INDIRECT(ADDRESS($M195,COLUMN())),0),0))</f>
        <v>0.1111111111111111</v>
      </c>
      <c r="CE195" s="57" cm="1">
        <f t="array" aca="1" ref="CE195" ca="1">SUM(IF($C195&gt;0,IF(AND(INDIRECT(ADDRESS($C195,44))=0,INDIRECT(ADDRESS($C195,38))&lt;&gt;"UL"),INDIRECT(ADDRESS($C195,COLUMN())),0),0),IF($D195&gt;0,IF(AND(INDIRECT(ADDRESS($D195,44))=0,INDIRECT(ADDRESS($D195,38))&lt;&gt;"UL"),INDIRECT(ADDRESS($D195,COLUMN())),0),0),IF($E195&gt;0,IF(AND(INDIRECT(ADDRESS($E195,44))=0,INDIRECT(ADDRESS($E195,38))&lt;&gt;"UL"),INDIRECT(ADDRESS($E195,COLUMN())),0),0),IF($F195&gt;0,IF(AND(INDIRECT(ADDRESS($F195,44))=0,INDIRECT(ADDRESS($F195,38))&lt;&gt;"UL"),INDIRECT(ADDRESS($F195,COLUMN())),0),0),IF($G195&gt;0,IF(AND(INDIRECT(ADDRESS($G195,44))=0,INDIRECT(ADDRESS($G195,38))&lt;&gt;"UL"),INDIRECT(ADDRESS($G195,COLUMN())),0),0),IF($H195&gt;0,IF(AND(INDIRECT(ADDRESS($H195,44))=0,INDIRECT(ADDRESS($H195,38))&lt;&gt;"UL"),INDIRECT(ADDRESS($H195,COLUMN())),0),0),IF($I195&gt;0,IF(AND(INDIRECT(ADDRESS($I195,44))=0,INDIRECT(ADDRESS($I195,38))&lt;&gt;"UL"),INDIRECT(ADDRESS($I195,COLUMN())),0),0),IF($J195&gt;0,IF(AND(INDIRECT(ADDRESS($J195,44))=0,INDIRECT(ADDRESS($J195,38))&lt;&gt;"UL"),INDIRECT(ADDRESS($J195,COLUMN())),0),0),IF($K195&gt;0,IF(AND(INDIRECT(ADDRESS($K195,44))=0,INDIRECT(ADDRESS($K195,38))&lt;&gt;"UL"),INDIRECT(ADDRESS($K195,COLUMN())),0),0),IF($L195&gt;0,IF(AND(INDIRECT(ADDRESS($L195,44))=0,INDIRECT(ADDRESS($L195,38))&lt;&gt;"UL"),INDIRECT(ADDRESS($L195,COLUMN())),0),0),IF($M195&gt;0,IF(AND(INDIRECT(ADDRESS($M195,44))=0,INDIRECT(ADDRESS($M195,38))&lt;&gt;"UL"),INDIRECT(ADDRESS($M195,COLUMN())),0),0))</f>
        <v>7.407407407407407E-2</v>
      </c>
      <c r="CF195" s="57">
        <f t="shared" ca="1" si="139"/>
        <v>7.407407407407407E-2</v>
      </c>
      <c r="CG195" s="57">
        <f t="shared" ca="1" si="140"/>
        <v>1.2075657623498137</v>
      </c>
      <c r="CH195" s="57">
        <f t="shared" ca="1" si="133"/>
        <v>6.3556092755253354E-2</v>
      </c>
      <c r="CI195" s="19">
        <f t="shared" ca="1" si="134"/>
        <v>13.134726541381678</v>
      </c>
      <c r="CJ195" s="19"/>
      <c r="CK195" s="57" cm="1">
        <f t="array" aca="1" ref="CK195" ca="1">IF(AU195="S", SUM(IF($C195&gt;0,IF(INDIRECT(ADDRESS($C195,43))&lt;&gt;1,INDIRECT(ADDRESS($C195,48)),0),0), IF($D195&gt;0,IF(INDIRECT(ADDRESS($D195,43))&lt;&gt;1,INDIRECT(ADDRESS($D195,48)),0),0), IF($E195&gt;0,IF(INDIRECT(ADDRESS($E195,43))&lt;&gt;1,INDIRECT(ADDRESS($E195,48)),0),0), IF($F195&gt;0,IF(INDIRECT(ADDRESS($F195,43))&lt;&gt;1,INDIRECT(ADDRESS($F195,48)),0),0), IF($G195&gt;0,IF(INDIRECT(ADDRESS($G195,43))&lt;&gt;1,INDIRECT(ADDRESS($G195,48)),0),0), IF($H195&gt;0,IF(INDIRECT(ADDRESS($H195,43))&lt;&gt;1,INDIRECT(ADDRESS($H195,48)),0),0), IF($I195&gt;0,IF(INDIRECT(ADDRESS($I195,43))&lt;&gt;1,INDIRECT(ADDRESS($I195,48)),0),0), IF($J195&gt;0,IF(INDIRECT(ADDRESS($J195,43))&lt;&gt;1,INDIRECT(ADDRESS($J195,48)),0),0), IF($K195&gt;0,IF(INDIRECT(ADDRESS($K195,43))&lt;&gt;1,INDIRECT(ADDRESS($K195,48)),0),0), IF($L195&gt;0,IF(INDIRECT(ADDRESS($L195,43))&lt;&gt;1,INDIRECT(ADDRESS($L195,48)),0),0), IF($M195&gt;0,IF(INDIRECT(ADDRESS($M195,43))&lt;&gt;1,INDIRECT(ADDRESS($M195,48)),0),0)), IF(AU195="L",SUM(IF($C195&gt;0,IF(INDIRECT(ADDRESS($C195,43))&lt;&gt;1,INDIRECT(ADDRESS($C195,50)),0),0), IF($D195&gt;0,IF(INDIRECT(ADDRESS($D195,43))&lt;&gt;1,INDIRECT(ADDRESS($D195,50)),0),0), IF($E195&gt;0,IF(INDIRECT(ADDRESS($E195,43))&lt;&gt;1,INDIRECT(ADDRESS($E195,50)),0),0), IF($F195&gt;0,IF(INDIRECT(ADDRESS($F195,43))&lt;&gt;1,INDIRECT(ADDRESS($F195,50)),0),0), IF($G195&gt;0,IF(INDIRECT(ADDRESS($G195,43))&lt;&gt;1,INDIRECT(ADDRESS($G195,50)),0),0), IF($G195&gt;0,IF(INDIRECT(ADDRESS($G195,43))&lt;&gt;1,INDIRECT(ADDRESS($G195,50)),0),0), IF($H195&gt;0,IF(INDIRECT(ADDRESS($H195,43))&lt;&gt;1,INDIRECT(ADDRESS($H195,50)),0),0), IF($I195&gt;0,IF(INDIRECT(ADDRESS($I195,43))&lt;&gt;1,INDIRECT(ADDRESS($I195,50)),0),0), IF($J195&gt;0,IF(INDIRECT(ADDRESS($J195,43))&lt;&gt;1,INDIRECT(ADDRESS($J195,50)),0),0), IF($K195&gt;0,IF(INDIRECT(ADDRESS($K195,43))&lt;&gt;1,INDIRECT(ADDRESS($K195,50)),0),0), IF($L195&gt;0,IF(INDIRECT(ADDRESS($L195,43))&lt;&gt;1,INDIRECT(ADDRESS($L195,50)),0),0), IF($M195&gt;0,IF(INDIRECT(ADDRESS($M195,43))&lt;&gt;1,INDIRECT(ADDRESS($M195,50)),0),0)), SUM(IF($C195&gt;0,IF(INDIRECT(ADDRESS($C195,43))&lt;&gt;1,INDIRECT(ADDRESS($C195,49)),0),0), IF($D195&gt;0,IF(INDIRECT(ADDRESS($D195,43))&lt;&gt;1,INDIRECT(ADDRESS($D195,49)),0),0), IF($E195&gt;0,IF(INDIRECT(ADDRESS($E195,43))&lt;&gt;1,INDIRECT(ADDRESS($E195,49)),0),0), IF($F195&gt;0,IF(INDIRECT(ADDRESS($F195,43))&lt;&gt;1,INDIRECT(ADDRESS($F195,49)),0),0), IF($G195&gt;0,IF(INDIRECT(ADDRESS($G195,43))&lt;&gt;1,INDIRECT(ADDRESS($G195,49)),0),0), IF($G195&gt;0,IF(INDIRECT(ADDRESS($G195,43))&lt;&gt;1,INDIRECT(ADDRESS($G195,49)),0),0), IF($H195&gt;0,IF(INDIRECT(ADDRESS($H195,43))&lt;&gt;1,INDIRECT(ADDRESS($H195,49)),0),0), IF($I195&gt;0,IF(INDIRECT(ADDRESS($I195,43))&lt;&gt;1,INDIRECT(ADDRESS($I195,49)),0),0), IF($J195&gt;0,IF(INDIRECT(ADDRESS($J195,43))&lt;&gt;1,INDIRECT(ADDRESS($J195,49)),0),0), IF($K195&gt;0,IF(INDIRECT(ADDRESS($K195,43))&lt;&gt;1,INDIRECT(ADDRESS($K195,49)),0),0), IF($L195&gt;0,IF(INDIRECT(ADDRESS($L195,43))&lt;&gt;1,INDIRECT(ADDRESS($L195,49)),0),0), IF($M195&gt;0,IF(INDIRECT(ADDRESS($M195,43))&lt;&gt;1,INDIRECT(ADDRESS($M195,49)),0),0))))</f>
        <v>2</v>
      </c>
      <c r="CL195" s="57" cm="1">
        <f t="array" aca="1" ref="CL195" ca="1">SUM(IF($C195&gt;0,IF(INDIRECT(ADDRESS($C195,44))=1,INDIRECT(ADDRESS($C195,90)),0),0), IF($D195&gt;0,IF(INDIRECT(ADDRESS($D195,44))=1,INDIRECT(ADDRESS($D195,90)),0),0), IF($E195&gt;0,IF(INDIRECT(ADDRESS($E195,44))=1,INDIRECT(ADDRESS($E195,90)),0),0), IF($F195&gt;0,IF(INDIRECT(ADDRESS($F195,44))=1,INDIRECT(ADDRESS($F195,90)),0),0), IF($G195&gt;0,IF(INDIRECT(ADDRESS($G195,44))=1,INDIRECT(ADDRESS($G195,90)),0),0), IF($H195&gt;0,IF(INDIRECT(ADDRESS($H195,44))=1,INDIRECT(ADDRESS($H195,90)),0),0), IF($I195&gt;0,IF(INDIRECT(ADDRESS($I195,44))=1,INDIRECT(ADDRESS($I195,90)),0),0), IF($J195&gt;0,IF(INDIRECT(ADDRESS($J195,44))=1,INDIRECT(ADDRESS($J195,90)),0),0), IF($K195&gt;0,IF(INDIRECT(ADDRESS($K195,44))=1,INDIRECT(ADDRESS($K195,90)),0),0), IF($L195&gt;0,IF(INDIRECT(ADDRESS($L195,44))=1,INDIRECT(ADDRESS($L195,90)),0),0), IF($M195&gt;0,IF(INDIRECT(ADDRESS($M195,44))=1,INDIRECT(ADDRESS($M195,90)),0),0))</f>
        <v>0</v>
      </c>
      <c r="CM195" s="56">
        <f t="shared" ca="1" si="135"/>
        <v>0.94631289443854982</v>
      </c>
      <c r="CN195" s="59"/>
    </row>
    <row r="196" spans="1:92" x14ac:dyDescent="0.25">
      <c r="A196" s="52" t="s">
        <v>265</v>
      </c>
      <c r="B196" s="67">
        <v>104</v>
      </c>
      <c r="C196" s="67">
        <v>129</v>
      </c>
      <c r="D196" s="67"/>
      <c r="E196" s="67"/>
      <c r="F196" s="67"/>
      <c r="G196" s="67">
        <v>130</v>
      </c>
      <c r="H196" s="67"/>
      <c r="I196" s="67"/>
      <c r="J196" s="67"/>
      <c r="K196" s="67"/>
      <c r="L196" s="67"/>
      <c r="M196" s="67"/>
      <c r="N196" s="67">
        <f t="shared" ca="1" si="141"/>
        <v>21</v>
      </c>
      <c r="O196" s="67" t="str" cm="1">
        <f t="array" aca="1" ref="O196" ca="1">INDIRECT(ADDRESS($B196,COLUMN()))</f>
        <v>Fighter</v>
      </c>
      <c r="P196" s="67" cm="1">
        <f t="array" aca="1" ref="P196" ca="1">INDIRECT(ADDRESS($B196,COLUMN()))</f>
        <v>3</v>
      </c>
      <c r="Q196" s="67" cm="1">
        <f t="array" aca="1" ref="Q196" ca="1">INDIRECT(ADDRESS($B196,COLUMN()))</f>
        <v>3</v>
      </c>
      <c r="R196" s="67" t="str" cm="1">
        <f t="array" aca="1" ref="R196" ca="1">INDIRECT(ADDRESS($B196,COLUMN()))</f>
        <v>-</v>
      </c>
      <c r="S196" s="67" cm="1">
        <f t="array" aca="1" ref="S196" ca="1">INDIRECT(ADDRESS($B196,COLUMN()))</f>
        <v>1</v>
      </c>
      <c r="T196" s="67" t="str" cm="1">
        <f t="array" aca="1" ref="T196" ca="1">INDIRECT(ADDRESS($B196,COLUMN()))</f>
        <v>1-4</v>
      </c>
      <c r="U196" s="67" cm="1">
        <f t="array" aca="1" ref="U196" ca="1">INDIRECT(ADDRESS($B196,COLUMN()))</f>
        <v>4</v>
      </c>
      <c r="V196" s="67" cm="1">
        <f t="array" aca="1" ref="V196" ca="1">INDIRECT(ADDRESS($B196,COLUMN()))</f>
        <v>0</v>
      </c>
      <c r="W196" s="67" cm="1">
        <f t="array" aca="1" ref="W196" ca="1">INDIRECT(ADDRESS($B196,COLUMN()))</f>
        <v>4</v>
      </c>
      <c r="X196" s="67" cm="1">
        <f t="array" aca="1" ref="X196" ca="1">INDIRECT(ADDRESS($B196,COLUMN()))</f>
        <v>5</v>
      </c>
      <c r="Y196" s="67" cm="1">
        <f t="array" aca="1" ref="Y196" ca="1">INDIRECT(ADDRESS($B196,COLUMN()))</f>
        <v>0</v>
      </c>
      <c r="Z196" s="67" cm="1">
        <f t="array" aca="1" ref="Z196" ca="1">INDIRECT(ADDRESS($B196,COLUMN()))</f>
        <v>4</v>
      </c>
      <c r="AA196" s="67" cm="1">
        <f t="array" aca="1" ref="AA196" ca="1">INDIRECT(ADDRESS($B196,COLUMN()))</f>
        <v>0</v>
      </c>
      <c r="AB196" s="56">
        <f t="shared" ca="1" si="121"/>
        <v>0.65071741503152469</v>
      </c>
      <c r="AC196" s="56">
        <f t="shared" ca="1" si="122"/>
        <v>0.93417522731555958</v>
      </c>
      <c r="AD196" s="56">
        <f t="shared" ca="1" si="123"/>
        <v>2.4369788538666772</v>
      </c>
      <c r="AF196" s="52"/>
      <c r="AG196" s="52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2"/>
      <c r="AU196" s="54" t="s">
        <v>117</v>
      </c>
      <c r="AV196" s="57" cm="1">
        <f t="array" aca="1" ref="AV196" ca="1">SUM(IF($C196&gt;0,IF(AND(INDIRECT(ADDRESS($C196,44))=0,INDIRECT(ADDRESS($C196,38))="UL",ISERROR(SEARCH("Rear",INDIRECT(ADDRESS($C196,33)))),ISERROR(SEARCH("Side",INDIRECT(ADDRESS($C196,33))))),INDIRECT(ADDRESS($C196,COLUMN())),0),0),IF($D196&gt;0,IF(AND(INDIRECT(ADDRESS($D196,44))=0,INDIRECT(ADDRESS($D196,38))="UL",ISERROR(SEARCH("Rear",INDIRECT(ADDRESS($D196,33)))),ISERROR(SEARCH("Side",INDIRECT(ADDRESS($D196,33))))),INDIRECT(ADDRESS($D196,COLUMN())),0),0),IF($E196&gt;0,IF(AND(INDIRECT(ADDRESS($E196,44))=0,INDIRECT(ADDRESS($E196,38))="UL",ISERROR(SEARCH("Rear",INDIRECT(ADDRESS($E196,33)))),ISERROR(SEARCH("Side",INDIRECT(ADDRESS($E196,33))))),INDIRECT(ADDRESS($E196,COLUMN())),0),0),IF($F196&gt;0,IF(AND(INDIRECT(ADDRESS($F196,44))=0,INDIRECT(ADDRESS($F196,38))="UL",ISERROR(SEARCH("Rear",INDIRECT(ADDRESS($F196,33)))),ISERROR(SEARCH("Side",INDIRECT(ADDRESS($F196,33))))),INDIRECT(ADDRESS($F196,COLUMN())),0),0),IF($G196&gt;0,IF(AND(INDIRECT(ADDRESS($G196,44))=0,INDIRECT(ADDRESS($G196,38))="UL",ISERROR(SEARCH("Rear",INDIRECT(ADDRESS($G196,33)))),ISERROR(SEARCH("Side",INDIRECT(ADDRESS($G196,33))))),INDIRECT(ADDRESS($G196,COLUMN())),0),0),IF($H196&gt;0,IF(AND(INDIRECT(ADDRESS($H196,44))=0,INDIRECT(ADDRESS($H196,38))="UL",ISERROR(SEARCH("Rear",INDIRECT(ADDRESS($H196,33)))),ISERROR(SEARCH("Side",INDIRECT(ADDRESS($H196,33))))),INDIRECT(ADDRESS($H196,COLUMN())),0),0),IF($I196&gt;0,IF(AND(INDIRECT(ADDRESS($I196,44))=0,INDIRECT(ADDRESS($I196,38))="UL",ISERROR(SEARCH("Rear",INDIRECT(ADDRESS($I196,33)))),ISERROR(SEARCH("Side",INDIRECT(ADDRESS($I196,33))))),INDIRECT(ADDRESS($I196,COLUMN())),0),0),IF($J196&gt;0,IF(AND(INDIRECT(ADDRESS($J196,44))=0,INDIRECT(ADDRESS($J196,38))="UL",ISERROR(SEARCH("Rear",INDIRECT(ADDRESS($J196,33)))),ISERROR(SEARCH("Side",INDIRECT(ADDRESS($J196,33))))),INDIRECT(ADDRESS($J196,COLUMN())),0),0),IF($K196&gt;0,IF(AND(INDIRECT(ADDRESS($K196,44))=0,INDIRECT(ADDRESS($K196,38))="UL",ISERROR(SEARCH("Rear",INDIRECT(ADDRESS($K196,33)))),ISERROR(SEARCH("Side",INDIRECT(ADDRESS($K196,33))))),INDIRECT(ADDRESS($K196,COLUMN())),0),0),IF($L196&gt;0,IF(AND(INDIRECT(ADDRESS($L196,44))=0,INDIRECT(ADDRESS($L196,38))="UL",ISERROR(SEARCH("Rear",INDIRECT(ADDRESS($L196,33)))),ISERROR(SEARCH("Side",INDIRECT(ADDRESS($L196,33))))),INDIRECT(ADDRESS($L196,COLUMN())),0),0),IF($M196&gt;0,IF(AND(INDIRECT(ADDRESS($M196,44))=0,INDIRECT(ADDRESS($M196,38))="UL",ISERROR(SEARCH("Rear",INDIRECT(ADDRESS($M196,33)))),ISERROR(SEARCH("Side",INDIRECT(ADDRESS($M196,33))))),INDIRECT(ADDRESS($M196,COLUMN())),0),0))</f>
        <v>0</v>
      </c>
      <c r="AW196" s="57" cm="1">
        <f t="array" aca="1" ref="AW196" ca="1">SUM(IF($C196&gt;0,IF(AND(INDIRECT(ADDRESS($C196,44))=0,INDIRECT(ADDRESS($C196,38))="UL",ISERROR(SEARCH("Rear",INDIRECT(ADDRESS($C196,33)))),ISERROR(SEARCH("Side",INDIRECT(ADDRESS($C196,33))))),INDIRECT(ADDRESS($C196,COLUMN())),0),0),IF($D196&gt;0,IF(AND(INDIRECT(ADDRESS($D196,44))=0,INDIRECT(ADDRESS($D196,38))="UL",ISERROR(SEARCH("Rear",INDIRECT(ADDRESS($D196,33)))),ISERROR(SEARCH("Side",INDIRECT(ADDRESS($D196,33))))),INDIRECT(ADDRESS($D196,COLUMN())),0),0),IF($E196&gt;0,IF(AND(INDIRECT(ADDRESS($E196,44))=0,INDIRECT(ADDRESS($E196,38))="UL",ISERROR(SEARCH("Rear",INDIRECT(ADDRESS($E196,33)))),ISERROR(SEARCH("Side",INDIRECT(ADDRESS($E196,33))))),INDIRECT(ADDRESS($E196,COLUMN())),0),0),IF($F196&gt;0,IF(AND(INDIRECT(ADDRESS($F196,44))=0,INDIRECT(ADDRESS($F196,38))="UL",ISERROR(SEARCH("Rear",INDIRECT(ADDRESS($F196,33)))),ISERROR(SEARCH("Side",INDIRECT(ADDRESS($F196,33))))),INDIRECT(ADDRESS($F196,COLUMN())),0),0),IF($G196&gt;0,IF(AND(INDIRECT(ADDRESS($G196,44))=0,INDIRECT(ADDRESS($G196,38))="UL",ISERROR(SEARCH("Rear",INDIRECT(ADDRESS($G196,33)))),ISERROR(SEARCH("Side",INDIRECT(ADDRESS($G196,33))))),INDIRECT(ADDRESS($G196,COLUMN())),0),0),IF($H196&gt;0,IF(AND(INDIRECT(ADDRESS($H196,44))=0,INDIRECT(ADDRESS($H196,38))="UL",ISERROR(SEARCH("Rear",INDIRECT(ADDRESS($H196,33)))),ISERROR(SEARCH("Side",INDIRECT(ADDRESS($H196,33))))),INDIRECT(ADDRESS($H196,COLUMN())),0),0),IF($I196&gt;0,IF(AND(INDIRECT(ADDRESS($I196,44))=0,INDIRECT(ADDRESS($I196,38))="UL",ISERROR(SEARCH("Rear",INDIRECT(ADDRESS($I196,33)))),ISERROR(SEARCH("Side",INDIRECT(ADDRESS($I196,33))))),INDIRECT(ADDRESS($I196,COLUMN())),0),0),IF($J196&gt;0,IF(AND(INDIRECT(ADDRESS($J196,44))=0,INDIRECT(ADDRESS($J196,38))="UL",ISERROR(SEARCH("Rear",INDIRECT(ADDRESS($J196,33)))),ISERROR(SEARCH("Side",INDIRECT(ADDRESS($J196,33))))),INDIRECT(ADDRESS($J196,COLUMN())),0),0),IF($K196&gt;0,IF(AND(INDIRECT(ADDRESS($K196,44))=0,INDIRECT(ADDRESS($K196,38))="UL",ISERROR(SEARCH("Rear",INDIRECT(ADDRESS($K196,33)))),ISERROR(SEARCH("Side",INDIRECT(ADDRESS($K196,33))))),INDIRECT(ADDRESS($K196,COLUMN())),0),0),IF($L196&gt;0,IF(AND(INDIRECT(ADDRESS($L196,44))=0,INDIRECT(ADDRESS($L196,38))="UL",ISERROR(SEARCH("Rear",INDIRECT(ADDRESS($L196,33)))),ISERROR(SEARCH("Side",INDIRECT(ADDRESS($L196,33))))),INDIRECT(ADDRESS($L196,COLUMN())),0),0),IF($M196&gt;0,IF(AND(INDIRECT(ADDRESS($M196,44))=0,INDIRECT(ADDRESS($M196,38))="UL",ISERROR(SEARCH("Rear",INDIRECT(ADDRESS($M196,33)))),ISERROR(SEARCH("Side",INDIRECT(ADDRESS($M196,33))))),INDIRECT(ADDRESS($M196,COLUMN())),0),0))</f>
        <v>2</v>
      </c>
      <c r="AX196" s="57" cm="1">
        <f t="array" aca="1" ref="AX196" ca="1">SUM(IF($C196&gt;0,IF(AND(INDIRECT(ADDRESS($C196,44))=0,INDIRECT(ADDRESS($C196,38))="UL",ISERROR(SEARCH("Rear",INDIRECT(ADDRESS($C196,33)))),ISERROR(SEARCH("Side",INDIRECT(ADDRESS($C196,33))))),INDIRECT(ADDRESS($C196,COLUMN())),0),0),IF($D196&gt;0,IF(AND(INDIRECT(ADDRESS($D196,44))=0,INDIRECT(ADDRESS($D196,38))="UL",ISERROR(SEARCH("Rear",INDIRECT(ADDRESS($D196,33)))),ISERROR(SEARCH("Side",INDIRECT(ADDRESS($D196,33))))),INDIRECT(ADDRESS($D196,COLUMN())),0),0),IF($E196&gt;0,IF(AND(INDIRECT(ADDRESS($E196,44))=0,INDIRECT(ADDRESS($E196,38))="UL",ISERROR(SEARCH("Rear",INDIRECT(ADDRESS($E196,33)))),ISERROR(SEARCH("Side",INDIRECT(ADDRESS($E196,33))))),INDIRECT(ADDRESS($E196,COLUMN())),0),0),IF($F196&gt;0,IF(AND(INDIRECT(ADDRESS($F196,44))=0,INDIRECT(ADDRESS($F196,38))="UL",ISERROR(SEARCH("Rear",INDIRECT(ADDRESS($F196,33)))),ISERROR(SEARCH("Side",INDIRECT(ADDRESS($F196,33))))),INDIRECT(ADDRESS($F196,COLUMN())),0),0),IF($G196&gt;0,IF(AND(INDIRECT(ADDRESS($G196,44))=0,INDIRECT(ADDRESS($G196,38))="UL",ISERROR(SEARCH("Rear",INDIRECT(ADDRESS($G196,33)))),ISERROR(SEARCH("Side",INDIRECT(ADDRESS($G196,33))))),INDIRECT(ADDRESS($G196,COLUMN())),0),0),IF($H196&gt;0,IF(AND(INDIRECT(ADDRESS($H196,44))=0,INDIRECT(ADDRESS($H196,38))="UL",ISERROR(SEARCH("Rear",INDIRECT(ADDRESS($H196,33)))),ISERROR(SEARCH("Side",INDIRECT(ADDRESS($H196,33))))),INDIRECT(ADDRESS($H196,COLUMN())),0),0),IF($I196&gt;0,IF(AND(INDIRECT(ADDRESS($I196,44))=0,INDIRECT(ADDRESS($I196,38))="UL",ISERROR(SEARCH("Rear",INDIRECT(ADDRESS($I196,33)))),ISERROR(SEARCH("Side",INDIRECT(ADDRESS($I196,33))))),INDIRECT(ADDRESS($I196,COLUMN())),0),0),IF($J196&gt;0,IF(AND(INDIRECT(ADDRESS($J196,44))=0,INDIRECT(ADDRESS($J196,38))="UL",ISERROR(SEARCH("Rear",INDIRECT(ADDRESS($J196,33)))),ISERROR(SEARCH("Side",INDIRECT(ADDRESS($J196,33))))),INDIRECT(ADDRESS($J196,COLUMN())),0),0),IF($K196&gt;0,IF(AND(INDIRECT(ADDRESS($K196,44))=0,INDIRECT(ADDRESS($K196,38))="UL",ISERROR(SEARCH("Rear",INDIRECT(ADDRESS($K196,33)))),ISERROR(SEARCH("Side",INDIRECT(ADDRESS($K196,33))))),INDIRECT(ADDRESS($K196,COLUMN())),0),0),IF($L196&gt;0,IF(AND(INDIRECT(ADDRESS($L196,44))=0,INDIRECT(ADDRESS($L196,38))="UL",ISERROR(SEARCH("Rear",INDIRECT(ADDRESS($L196,33)))),ISERROR(SEARCH("Side",INDIRECT(ADDRESS($L196,33))))),INDIRECT(ADDRESS($L196,COLUMN())),0),0),IF($M196&gt;0,IF(AND(INDIRECT(ADDRESS($M196,44))=0,INDIRECT(ADDRESS($M196,38))="UL",ISERROR(SEARCH("Rear",INDIRECT(ADDRESS($M196,33)))),ISERROR(SEARCH("Side",INDIRECT(ADDRESS($M196,33))))),INDIRECT(ADDRESS($M196,COLUMN())),0),0))</f>
        <v>1</v>
      </c>
      <c r="AY196" s="58">
        <f t="shared" ca="1" si="124"/>
        <v>2</v>
      </c>
      <c r="AZ196" s="58">
        <f t="shared" ca="1" si="125"/>
        <v>1</v>
      </c>
      <c r="BA196" s="58" cm="1">
        <f t="array" aca="1" ref="BA196" ca="1">SUM(IF($C196&gt;0,IF(AND(INDIRECT(ADDRESS($C196,44))=0,INDIRECT(ADDRESS($C196,38))="UL"),INDIRECT(ADDRESS($C196,COLUMN())),0),0),IF($D196&gt;0,IF(AND(INDIRECT(ADDRESS($D196,44))=0,INDIRECT(ADDRESS($D196,38))="UL"),INDIRECT(ADDRESS($D196,COLUMN())),0),0),IF($E196&gt;0,IF(AND(INDIRECT(ADDRESS($E196,44))=0,INDIRECT(ADDRESS($E196,38))="UL"),INDIRECT(ADDRESS($E196,COLUMN())),0),0),IF($F196&gt;0,IF(AND(INDIRECT(ADDRESS($F196,44))=0,INDIRECT(ADDRESS($F196,38))="UL"),INDIRECT(ADDRESS($F196,COLUMN())),0),0),IF($G196&gt;0,IF(AND(INDIRECT(ADDRESS($G196,44))=0,INDIRECT(ADDRESS($G196,38))="UL"),INDIRECT(ADDRESS($G196,COLUMN())),0),0),IF($H196&gt;0,IF(AND(INDIRECT(ADDRESS($H196,44))=0,INDIRECT(ADDRESS($H196,38))="UL"),INDIRECT(ADDRESS($H196,COLUMN())),0),0),IF($I196&gt;0,IF(AND(INDIRECT(ADDRESS($I196,44))=0,INDIRECT(ADDRESS($I196,38))="UL"),INDIRECT(ADDRESS($I196,COLUMN())),0),0),IF($J196&gt;0,IF(AND(INDIRECT(ADDRESS($J196,44))=0,INDIRECT(ADDRESS($J196,38))="UL"),INDIRECT(ADDRESS($J196,COLUMN())),0),0),IF($K196&gt;0,IF(AND(INDIRECT(ADDRESS($K196,44))=0,INDIRECT(ADDRESS($K196,38))="UL"),INDIRECT(ADDRESS($K196,COLUMN())),0),0),IF($L196&gt;0,IF(AND(INDIRECT(ADDRESS($L196,44))=0,INDIRECT(ADDRESS($L196,38))="UL"),INDIRECT(ADDRESS($L196,COLUMN())),0),0),IF($M196&gt;0,IF(AND(INDIRECT(ADDRESS($M196,44))=0,INDIRECT(ADDRESS($M196,38))="UL"),INDIRECT(ADDRESS($M196,COLUMN())),0),0))</f>
        <v>0.66666666666666652</v>
      </c>
      <c r="BB196" s="58" cm="1">
        <f t="array" aca="1" ref="BB196" ca="1">SUM(IF($C196&gt;0,IF(AND(INDIRECT(ADDRESS($C196,44))=0,INDIRECT(ADDRESS($C196,38))="UL"),INDIRECT(ADDRESS($C196,COLUMN())),0),0),IF($D196&gt;0,IF(AND(INDIRECT(ADDRESS($D196,44))=0,INDIRECT(ADDRESS($D196,38))="UL"),INDIRECT(ADDRESS($D196,COLUMN())),0),0),IF($E196&gt;0,IF(AND(INDIRECT(ADDRESS($E196,44))=0,INDIRECT(ADDRESS($E196,38))="UL"),INDIRECT(ADDRESS($E196,COLUMN())),0),0),IF($F196&gt;0,IF(AND(INDIRECT(ADDRESS($F196,44))=0,INDIRECT(ADDRESS($F196,38))="UL"),INDIRECT(ADDRESS($F196,COLUMN())),0),0),IF($G196&gt;0,IF(AND(INDIRECT(ADDRESS($G196,44))=0,INDIRECT(ADDRESS($G196,38))="UL"),INDIRECT(ADDRESS($G196,COLUMN())),0),0),IF($H196&gt;0,IF(AND(INDIRECT(ADDRESS($H196,44))=0,INDIRECT(ADDRESS($H196,38))="UL"),INDIRECT(ADDRESS($H196,COLUMN())),0),0),IF($I196&gt;0,IF(AND(INDIRECT(ADDRESS($I196,44))=0,INDIRECT(ADDRESS($I196,38))="UL"),INDIRECT(ADDRESS($I196,COLUMN())),0),0),IF($J196&gt;0,IF(AND(INDIRECT(ADDRESS($J196,44))=0,INDIRECT(ADDRESS($J196,38))="UL"),INDIRECT(ADDRESS($J196,COLUMN())),0),0),IF($K196&gt;0,IF(AND(INDIRECT(ADDRESS($K196,44))=0,INDIRECT(ADDRESS($K196,38))="UL"),INDIRECT(ADDRESS($K196,COLUMN())),0),0),IF($L196&gt;0,IF(AND(INDIRECT(ADDRESS($L196,44))=0,INDIRECT(ADDRESS($L196,38))="UL"),INDIRECT(ADDRESS($L196,COLUMN())),0),0),IF($M196&gt;0,IF(AND(INDIRECT(ADDRESS($M196,44))=0,INDIRECT(ADDRESS($M196,38))="UL"),INDIRECT(ADDRESS($M196,COLUMN())),0),0))</f>
        <v>0.1333333333333333</v>
      </c>
      <c r="BC196" s="58" cm="1">
        <f t="array" aca="1" ref="BC196" ca="1">SUM(IF($C196&gt;0,IF(AND(INDIRECT(ADDRESS($C196,44))=0,INDIRECT(ADDRESS($C196,38))="UL"),INDIRECT(ADDRESS($C196,COLUMN())),0),0),IF($D196&gt;0,IF(AND(INDIRECT(ADDRESS($D196,44))=0,INDIRECT(ADDRESS($D196,38))="UL"),INDIRECT(ADDRESS($D196,COLUMN())),0),0),IF($E196&gt;0,IF(AND(INDIRECT(ADDRESS($E196,44))=0,INDIRECT(ADDRESS($E196,38))="UL"),INDIRECT(ADDRESS($E196,COLUMN())),0),0),IF($F196&gt;0,IF(AND(INDIRECT(ADDRESS($F196,44))=0,INDIRECT(ADDRESS($F196,38))="UL"),INDIRECT(ADDRESS($F196,COLUMN())),0),0),IF($G196&gt;0,IF(AND(INDIRECT(ADDRESS($G196,44))=0,INDIRECT(ADDRESS($G196,38))="UL"),INDIRECT(ADDRESS($G196,COLUMN())),0),0),IF($H196&gt;0,IF(AND(INDIRECT(ADDRESS($H196,44))=0,INDIRECT(ADDRESS($H196,38))="UL"),INDIRECT(ADDRESS($H196,COLUMN())),0),0),IF($I196&gt;0,IF(AND(INDIRECT(ADDRESS($I196,44))=0,INDIRECT(ADDRESS($I196,38))="UL"),INDIRECT(ADDRESS($I196,COLUMN())),0),0),IF($J196&gt;0,IF(AND(INDIRECT(ADDRESS($J196,44))=0,INDIRECT(ADDRESS($J196,38))="UL"),INDIRECT(ADDRESS($J196,COLUMN())),0),0),IF($K196&gt;0,IF(AND(INDIRECT(ADDRESS($K196,44))=0,INDIRECT(ADDRESS($K196,38))="UL"),INDIRECT(ADDRESS($K196,COLUMN())),0),0),IF($L196&gt;0,IF(AND(INDIRECT(ADDRESS($L196,44))=0,INDIRECT(ADDRESS($L196,38))="UL"),INDIRECT(ADDRESS($L196,COLUMN())),0),0),IF($M196&gt;0,IF(AND(INDIRECT(ADDRESS($M196,44))=0,INDIRECT(ADDRESS($M196,38))="UL"),INDIRECT(ADDRESS($M196,COLUMN())),0),0))</f>
        <v>0.26666666666666661</v>
      </c>
      <c r="BD196" s="58" cm="1">
        <f t="array" aca="1" ref="BD196" ca="1">SUM(IF($C196&gt;0,IF(AND(INDIRECT(ADDRESS($C196,44))=0,INDIRECT(ADDRESS($C196,38))="UL"),INDIRECT(ADDRESS($C196,COLUMN())),0),0),IF($D196&gt;0,IF(AND(INDIRECT(ADDRESS($D196,44))=0,INDIRECT(ADDRESS($D196,38))="UL"),INDIRECT(ADDRESS($D196,COLUMN())),0),0),IF($E196&gt;0,IF(AND(INDIRECT(ADDRESS($E196,44))=0,INDIRECT(ADDRESS($E196,38))="UL"),INDIRECT(ADDRESS($E196,COLUMN())),0),0),IF($F196&gt;0,IF(AND(INDIRECT(ADDRESS($F196,44))=0,INDIRECT(ADDRESS($F196,38))="UL"),INDIRECT(ADDRESS($F196,COLUMN())),0),0),IF($G196&gt;0,IF(AND(INDIRECT(ADDRESS($G196,44))=0,INDIRECT(ADDRESS($G196,38))="UL"),INDIRECT(ADDRESS($G196,COLUMN())),0),0),IF($H196&gt;0,IF(AND(INDIRECT(ADDRESS($H196,44))=0,INDIRECT(ADDRESS($H196,38))="UL"),INDIRECT(ADDRESS($H196,COLUMN())),0),0),IF($I196&gt;0,IF(AND(INDIRECT(ADDRESS($I196,44))=0,INDIRECT(ADDRESS($I196,38))="UL"),INDIRECT(ADDRESS($I196,COLUMN())),0),0),IF($J196&gt;0,IF(AND(INDIRECT(ADDRESS($J196,44))=0,INDIRECT(ADDRESS($J196,38))="UL"),INDIRECT(ADDRESS($J196,COLUMN())),0),0),IF($K196&gt;0,IF(AND(INDIRECT(ADDRESS($K196,44))=0,INDIRECT(ADDRESS($K196,38))="UL"),INDIRECT(ADDRESS($K196,COLUMN())),0),0),IF($L196&gt;0,IF(AND(INDIRECT(ADDRESS($L196,44))=0,INDIRECT(ADDRESS($L196,38))="UL"),INDIRECT(ADDRESS($L196,COLUMN())),0),0),IF($M196&gt;0,IF(AND(INDIRECT(ADDRESS($M196,44))=0,INDIRECT(ADDRESS($M196,38))="UL"),INDIRECT(ADDRESS($M196,COLUMN())),0),0))</f>
        <v>0.53333333333333321</v>
      </c>
      <c r="BE196" s="57">
        <f t="shared" ca="1" si="126"/>
        <v>0.26666666666666661</v>
      </c>
      <c r="BF196" s="57" cm="1">
        <f t="array" aca="1" ref="BF196" ca="1">SUM(IF($C196&gt;0,IF(INDIRECT(ADDRESS($C196,45))=1,INDIRECT(ADDRESS($C196,52))*INDIRECT(ADDRESS($C196,42))/5,0),0), IF($D196&gt;0,IF(INDIRECT(ADDRESS($D196,45))=1,INDIRECT(ADDRESS($D196,52))*INDIRECT(ADDRESS($D196,42))/5,0),0), IF($E196&gt;0,IF(INDIRECT(ADDRESS($E196,45))=1,INDIRECT(ADDRESS($E196,52))*INDIRECT(ADDRESS($E196,42))/5,0),0), IF($F196&gt;0,IF(INDIRECT(ADDRESS($F196,45))=1,INDIRECT(ADDRESS($F196,52))*INDIRECT(ADDRESS($F196,42))/5,0),0), IF($G196&gt;0,IF(INDIRECT(ADDRESS($G196,45))=1,INDIRECT(ADDRESS($G196,52))*INDIRECT(ADDRESS($G196,42))/5,0),0), IF($H196&gt;0,IF(INDIRECT(ADDRESS($H196,45))=1,INDIRECT(ADDRESS($H196,52))*INDIRECT(ADDRESS($H196,42))/5,0),0)
)*$BF$296/100</f>
        <v>0</v>
      </c>
      <c r="BG196" s="19"/>
      <c r="BH196" s="57" cm="1">
        <f t="array" aca="1" ref="BH196" ca="1">SUM(IF($C196&gt;0,IF(AND(INDIRECT(ADDRESS($C196,44))=0,INDIRECT(ADDRESS($C196,38))&lt;&gt;"UL"),INDIRECT(ADDRESS($C196,COLUMN()-12)),0),0), IF($D196&gt;0,IF(AND(INDIRECT(ADDRESS($D196,44))=0,INDIRECT(ADDRESS($D196,38))&lt;&gt;"UL"),INDIRECT(ADDRESS($D196,COLUMN()-12)),0),0), IF($E196&gt;0,IF(AND(INDIRECT(ADDRESS($E196,44))=0,INDIRECT(ADDRESS($E196,38))&lt;&gt;"UL"),INDIRECT(ADDRESS($E196,COLUMN()-12)),0),0), IF($F196&gt;0,IF(AND(INDIRECT(ADDRESS($F196,44))=0,INDIRECT(ADDRESS($F196,38))&lt;&gt;"UL"),INDIRECT(ADDRESS($F196,COLUMN()-12)),0),0), IF($G196&gt;0,IF(AND(INDIRECT(ADDRESS($G196,44))=0,INDIRECT(ADDRESS($G196,38))&lt;&gt;"UL"),INDIRECT(ADDRESS($G196,COLUMN()-12)),0),0), IF($H196&gt;0,IF(AND(INDIRECT(ADDRESS($H196,44))=0,INDIRECT(ADDRESS($H196,38))&lt;&gt;"UL"),INDIRECT(ADDRESS($H196,COLUMN()-12)),0),0), IF($I196&gt;0,IF(AND(INDIRECT(ADDRESS($I196,44))=0,INDIRECT(ADDRESS($I196,38))&lt;&gt;"UL"),INDIRECT(ADDRESS($I196,COLUMN()-12)),0),0), IF($J196&gt;0,IF(AND(INDIRECT(ADDRESS($J196,44))=0,INDIRECT(ADDRESS($J196,38))&lt;&gt;"UL"),INDIRECT(ADDRESS($J196,COLUMN()-12)),0),0), IF($K196&gt;0,IF(AND(INDIRECT(ADDRESS($K196,44))=0,INDIRECT(ADDRESS($K196,38))&lt;&gt;"UL"),INDIRECT(ADDRESS($K196,COLUMN()-12)),0),0), IF($L196&gt;0,IF(AND(INDIRECT(ADDRESS($L196,44))=0,INDIRECT(ADDRESS($L196,38))&lt;&gt;"UL"),INDIRECT(ADDRESS($L196,COLUMN()-12)),0),0), IF($M196&gt;0,IF(AND(INDIRECT(ADDRESS($M196,44))=0,INDIRECT(ADDRESS($M196,38))&lt;&gt;"UL"),INDIRECT(ADDRESS($M196,COLUMN()-12)),0),0))</f>
        <v>0</v>
      </c>
      <c r="BI196" s="57" cm="1">
        <f t="array" aca="1" ref="BI196" ca="1">SUM(IF($C196&gt;0,IF(AND(INDIRECT(ADDRESS($C196,44))=0,INDIRECT(ADDRESS($C196,38))&lt;&gt;"UL"),INDIRECT(ADDRESS($C196,COLUMN()-12)),0),0), IF($D196&gt;0,IF(AND(INDIRECT(ADDRESS($D196,44))=0,INDIRECT(ADDRESS($D196,38))&lt;&gt;"UL"),INDIRECT(ADDRESS($D196,COLUMN()-12)),0),0), IF($E196&gt;0,IF(AND(INDIRECT(ADDRESS($E196,44))=0,INDIRECT(ADDRESS($E196,38))&lt;&gt;"UL"),INDIRECT(ADDRESS($E196,COLUMN()-12)),0),0), IF($F196&gt;0,IF(AND(INDIRECT(ADDRESS($F196,44))=0,INDIRECT(ADDRESS($F196,38))&lt;&gt;"UL"),INDIRECT(ADDRESS($F196,COLUMN()-12)),0),0), IF($G196&gt;0,IF(AND(INDIRECT(ADDRESS($G196,44))=0,INDIRECT(ADDRESS($G196,38))&lt;&gt;"UL"),INDIRECT(ADDRESS($G196,COLUMN()-12)),0),0), IF($H196&gt;0,IF(AND(INDIRECT(ADDRESS($H196,44))=0,INDIRECT(ADDRESS($H196,38))&lt;&gt;"UL"),INDIRECT(ADDRESS($H196,COLUMN()-12)),0),0), IF($I196&gt;0,IF(AND(INDIRECT(ADDRESS($I196,44))=0,INDIRECT(ADDRESS($I196,38))&lt;&gt;"UL"),INDIRECT(ADDRESS($I196,COLUMN()-12)),0),0), IF($J196&gt;0,IF(AND(INDIRECT(ADDRESS($J196,44))=0,INDIRECT(ADDRESS($J196,38))&lt;&gt;"UL"),INDIRECT(ADDRESS($J196,COLUMN()-12)),0),0), IF($K196&gt;0,IF(AND(INDIRECT(ADDRESS($K196,44))=0,INDIRECT(ADDRESS($K196,38))&lt;&gt;"UL"),INDIRECT(ADDRESS($K196,COLUMN()-12)),0),0), IF($L196&gt;0,IF(AND(INDIRECT(ADDRESS($L196,44))=0,INDIRECT(ADDRESS($L196,38))&lt;&gt;"UL"),INDIRECT(ADDRESS($L196,COLUMN()-12)),0),0), IF($M196&gt;0,IF(AND(INDIRECT(ADDRESS($M196,44))=0,INDIRECT(ADDRESS($M196,38))&lt;&gt;"UL"),INDIRECT(ADDRESS($M196,COLUMN()-12)),0),0))</f>
        <v>0</v>
      </c>
      <c r="BJ196" s="57" cm="1">
        <f t="array" aca="1" ref="BJ196" ca="1">SUM(IF($C196&gt;0,IF(AND(INDIRECT(ADDRESS($C196,44))=0,INDIRECT(ADDRESS($C196,38))&lt;&gt;"UL"),INDIRECT(ADDRESS($C196,COLUMN()-12)),0),0), IF($D196&gt;0,IF(AND(INDIRECT(ADDRESS($D196,44))=0,INDIRECT(ADDRESS($D196,38))&lt;&gt;"UL"),INDIRECT(ADDRESS($D196,COLUMN()-12)),0),0), IF($E196&gt;0,IF(AND(INDIRECT(ADDRESS($E196,44))=0,INDIRECT(ADDRESS($E196,38))&lt;&gt;"UL"),INDIRECT(ADDRESS($E196,COLUMN()-12)),0),0), IF($F196&gt;0,IF(AND(INDIRECT(ADDRESS($F196,44))=0,INDIRECT(ADDRESS($F196,38))&lt;&gt;"UL"),INDIRECT(ADDRESS($F196,COLUMN()-12)),0),0), IF($G196&gt;0,IF(AND(INDIRECT(ADDRESS($G196,44))=0,INDIRECT(ADDRESS($G196,38))&lt;&gt;"UL"),INDIRECT(ADDRESS($G196,COLUMN()-12)),0),0), IF($H196&gt;0,IF(AND(INDIRECT(ADDRESS($H196,44))=0,INDIRECT(ADDRESS($H196,38))&lt;&gt;"UL"),INDIRECT(ADDRESS($H196,COLUMN()-12)),0),0), IF($I196&gt;0,IF(AND(INDIRECT(ADDRESS($I196,44))=0,INDIRECT(ADDRESS($I196,38))&lt;&gt;"UL"),INDIRECT(ADDRESS($I196,COLUMN()-12)),0),0), IF($J196&gt;0,IF(AND(INDIRECT(ADDRESS($J196,44))=0,INDIRECT(ADDRESS($J196,38))&lt;&gt;"UL"),INDIRECT(ADDRESS($J196,COLUMN()-12)),0),0), IF($K196&gt;0,IF(AND(INDIRECT(ADDRESS($K196,44))=0,INDIRECT(ADDRESS($K196,38))&lt;&gt;"UL"),INDIRECT(ADDRESS($K196,COLUMN()-12)),0),0), IF($L196&gt;0,IF(AND(INDIRECT(ADDRESS($L196,44))=0,INDIRECT(ADDRESS($L196,38))&lt;&gt;"UL"),INDIRECT(ADDRESS($L196,COLUMN()-12)),0),0), IF($M196&gt;0,IF(AND(INDIRECT(ADDRESS($M196,44))=0,INDIRECT(ADDRESS($M196,38))&lt;&gt;"UL"),INDIRECT(ADDRESS($M196,COLUMN()-12)),0),0))</f>
        <v>0</v>
      </c>
      <c r="BK196" s="57">
        <f t="shared" ca="1" si="127"/>
        <v>0</v>
      </c>
      <c r="BL196" s="58">
        <f t="shared" ca="1" si="128"/>
        <v>0</v>
      </c>
      <c r="BM196" s="57" cm="1">
        <f t="array" aca="1" ref="BM196" ca="1">SUM(IF($C196&gt;0,IF(AND(INDIRECT(ADDRESS($C196,44))=0,INDIRECT(ADDRESS($C196,38))&lt;&gt;"UL"),INDIRECT(ADDRESS($C196,COLUMN()-12)),0),0), IF($D196&gt;0,IF(AND(INDIRECT(ADDRESS($D196,44))=0,INDIRECT(ADDRESS($D196,38))&lt;&gt;"UL"),INDIRECT(ADDRESS($D196,COLUMN()-12)),0),0), IF($E196&gt;0,IF(AND(INDIRECT(ADDRESS($E196,44))=0,INDIRECT(ADDRESS($E196,38))&lt;&gt;"UL"),INDIRECT(ADDRESS($E196,COLUMN()-12)),0),0), IF($F196&gt;0,IF(AND(INDIRECT(ADDRESS($F196,44))=0,INDIRECT(ADDRESS($F196,38))&lt;&gt;"UL"),INDIRECT(ADDRESS($F196,COLUMN()-12)),0),0), IF($G196&gt;0,IF(AND(INDIRECT(ADDRESS($G196,44))=0,INDIRECT(ADDRESS($G196,38))&lt;&gt;"UL"),INDIRECT(ADDRESS($G196,COLUMN()-12)),0),0), IF($H196&gt;0,IF(AND(INDIRECT(ADDRESS($H196,44))=0,INDIRECT(ADDRESS($H196,38))&lt;&gt;"UL"),INDIRECT(ADDRESS($H196,COLUMN()-12)),0),0), IF($I196&gt;0,IF(AND(INDIRECT(ADDRESS($I196,44))=0,INDIRECT(ADDRESS($I196,38))&lt;&gt;"UL"),INDIRECT(ADDRESS($I196,COLUMN()-12)),0),0), IF($J196&gt;0,IF(AND(INDIRECT(ADDRESS($J196,44))=0,INDIRECT(ADDRESS($J196,38))&lt;&gt;"UL"),INDIRECT(ADDRESS($J196,COLUMN()-12)),0),0), IF($K196&gt;0,IF(AND(INDIRECT(ADDRESS($K196,44))=0,INDIRECT(ADDRESS($K196,38))&lt;&gt;"UL"),INDIRECT(ADDRESS($K196,COLUMN()-11)),0),0), IF($L196&gt;0,IF(AND(INDIRECT(ADDRESS($L196,44))=0,INDIRECT(ADDRESS($L196,38))&lt;&gt;"UL"),INDIRECT(ADDRESS($L196,COLUMN()-11)),0),0), IF($M196&gt;0,IF(AND(INDIRECT(ADDRESS($M196,44))=0,INDIRECT(ADDRESS($M196,38))&lt;&gt;"UL"),INDIRECT(ADDRESS($M196,COLUMN()-11)),0),0))</f>
        <v>0</v>
      </c>
      <c r="BN196" s="57" cm="1">
        <f t="array" aca="1" ref="BN196" ca="1">SUM(IF($C196&gt;0,IF(AND(INDIRECT(ADDRESS($C196,44))=0,INDIRECT(ADDRESS($C196,38))&lt;&gt;"UL"),INDIRECT(ADDRESS($C196,COLUMN()-12)),0),0), IF($D196&gt;0,IF(AND(INDIRECT(ADDRESS($D196,44))=0,INDIRECT(ADDRESS($D196,38))&lt;&gt;"UL"),INDIRECT(ADDRESS($D196,COLUMN()-12)),0),0), IF($E196&gt;0,IF(AND(INDIRECT(ADDRESS($E196,44))=0,INDIRECT(ADDRESS($E196,38))&lt;&gt;"UL"),INDIRECT(ADDRESS($E196,COLUMN()-12)),0),0), IF($F196&gt;0,IF(AND(INDIRECT(ADDRESS($F196,44))=0,INDIRECT(ADDRESS($F196,38))&lt;&gt;"UL"),INDIRECT(ADDRESS($F196,COLUMN()-12)),0),0), IF($G196&gt;0,IF(AND(INDIRECT(ADDRESS($G196,44))=0,INDIRECT(ADDRESS($G196,38))&lt;&gt;"UL"),INDIRECT(ADDRESS($G196,COLUMN()-12)),0),0), IF($H196&gt;0,IF(AND(INDIRECT(ADDRESS($H196,44))=0,INDIRECT(ADDRESS($H196,38))&lt;&gt;"UL"),INDIRECT(ADDRESS($H196,COLUMN()-12)),0),0), IF($I196&gt;0,IF(AND(INDIRECT(ADDRESS($I196,44))=0,INDIRECT(ADDRESS($I196,38))&lt;&gt;"UL"),INDIRECT(ADDRESS($I196,COLUMN()-12)),0),0), IF($J196&gt;0,IF(AND(INDIRECT(ADDRESS($J196,44))=0,INDIRECT(ADDRESS($J196,38))&lt;&gt;"UL"),INDIRECT(ADDRESS($J196,COLUMN()-12)),0),0), IF($K196&gt;0,IF(AND(INDIRECT(ADDRESS($K196,44))=0,INDIRECT(ADDRESS($K196,38))&lt;&gt;"UL"),INDIRECT(ADDRESS($K196,COLUMN()-11)),0),0), IF($L196&gt;0,IF(AND(INDIRECT(ADDRESS($L196,44))=0,INDIRECT(ADDRESS($L196,38))&lt;&gt;"UL"),INDIRECT(ADDRESS($L196,COLUMN()-11)),0),0), IF($M196&gt;0,IF(AND(INDIRECT(ADDRESS($M196,44))=0,INDIRECT(ADDRESS($M196,38))&lt;&gt;"UL"),INDIRECT(ADDRESS($M196,COLUMN()-11)),0),0))</f>
        <v>0</v>
      </c>
      <c r="BO196" s="57" cm="1">
        <f t="array" aca="1" ref="BO196" ca="1">SUM(IF($C196&gt;0,IF(AND(INDIRECT(ADDRESS($C196,44))=0,INDIRECT(ADDRESS($C196,38))&lt;&gt;"UL"),INDIRECT(ADDRESS($C196,COLUMN()-12)),0),0), IF($D196&gt;0,IF(AND(INDIRECT(ADDRESS($D196,44))=0,INDIRECT(ADDRESS($D196,38))&lt;&gt;"UL"),INDIRECT(ADDRESS($D196,COLUMN()-12)),0),0), IF($E196&gt;0,IF(AND(INDIRECT(ADDRESS($E196,44))=0,INDIRECT(ADDRESS($E196,38))&lt;&gt;"UL"),INDIRECT(ADDRESS($E196,COLUMN()-12)),0),0), IF($F196&gt;0,IF(AND(INDIRECT(ADDRESS($F196,44))=0,INDIRECT(ADDRESS($F196,38))&lt;&gt;"UL"),INDIRECT(ADDRESS($F196,COLUMN()-12)),0),0), IF($G196&gt;0,IF(AND(INDIRECT(ADDRESS($G196,44))=0,INDIRECT(ADDRESS($G196,38))&lt;&gt;"UL"),INDIRECT(ADDRESS($G196,COLUMN()-12)),0),0), IF($H196&gt;0,IF(AND(INDIRECT(ADDRESS($H196,44))=0,INDIRECT(ADDRESS($H196,38))&lt;&gt;"UL"),INDIRECT(ADDRESS($H196,COLUMN()-12)),0),0), IF($I196&gt;0,IF(AND(INDIRECT(ADDRESS($I196,44))=0,INDIRECT(ADDRESS($I196,38))&lt;&gt;"UL"),INDIRECT(ADDRESS($I196,COLUMN()-12)),0),0), IF($J196&gt;0,IF(AND(INDIRECT(ADDRESS($J196,44))=0,INDIRECT(ADDRESS($J196,38))&lt;&gt;"UL"),INDIRECT(ADDRESS($J196,COLUMN()-12)),0),0), IF($K196&gt;0,IF(AND(INDIRECT(ADDRESS($K196,44))=0,INDIRECT(ADDRESS($K196,38))&lt;&gt;"UL"),INDIRECT(ADDRESS($K196,COLUMN()-11)),0),0), IF($L196&gt;0,IF(AND(INDIRECT(ADDRESS($L196,44))=0,INDIRECT(ADDRESS($L196,38))&lt;&gt;"UL"),INDIRECT(ADDRESS($L196,COLUMN()-11)),0),0), IF($M196&gt;0,IF(AND(INDIRECT(ADDRESS($M196,44))=0,INDIRECT(ADDRESS($M196,38))&lt;&gt;"UL"),INDIRECT(ADDRESS($M196,COLUMN()-11)),0),0))</f>
        <v>0</v>
      </c>
      <c r="BP196" s="57" cm="1">
        <f t="array" aca="1" ref="BP196" ca="1">SUM(IF($C196&gt;0,IF(AND(INDIRECT(ADDRESS($C196,44))=0,INDIRECT(ADDRESS($C196,38))&lt;&gt;"UL"),INDIRECT(ADDRESS($C196,COLUMN()-12)),0),0), IF($D196&gt;0,IF(AND(INDIRECT(ADDRESS($D196,44))=0,INDIRECT(ADDRESS($D196,38))&lt;&gt;"UL"),INDIRECT(ADDRESS($D196,COLUMN()-12)),0),0), IF($E196&gt;0,IF(AND(INDIRECT(ADDRESS($E196,44))=0,INDIRECT(ADDRESS($E196,38))&lt;&gt;"UL"),INDIRECT(ADDRESS($E196,COLUMN()-12)),0),0), IF($F196&gt;0,IF(AND(INDIRECT(ADDRESS($F196,44))=0,INDIRECT(ADDRESS($F196,38))&lt;&gt;"UL"),INDIRECT(ADDRESS($F196,COLUMN()-12)),0),0), IF($G196&gt;0,IF(AND(INDIRECT(ADDRESS($G196,44))=0,INDIRECT(ADDRESS($G196,38))&lt;&gt;"UL"),INDIRECT(ADDRESS($G196,COLUMN()-12)),0),0), IF($H196&gt;0,IF(AND(INDIRECT(ADDRESS($H196,44))=0,INDIRECT(ADDRESS($H196,38))&lt;&gt;"UL"),INDIRECT(ADDRESS($H196,COLUMN()-12)),0),0), IF($I196&gt;0,IF(AND(INDIRECT(ADDRESS($I196,44))=0,INDIRECT(ADDRESS($I196,38))&lt;&gt;"UL"),INDIRECT(ADDRESS($I196,COLUMN()-12)),0),0), IF($J196&gt;0,IF(AND(INDIRECT(ADDRESS($J196,44))=0,INDIRECT(ADDRESS($J196,38))&lt;&gt;"UL"),INDIRECT(ADDRESS($J196,COLUMN()-12)),0),0), IF($K196&gt;0,IF(AND(INDIRECT(ADDRESS($K196,44))=0,INDIRECT(ADDRESS($K196,38))&lt;&gt;"UL"),INDIRECT(ADDRESS($K196,COLUMN()-11)),0),0), IF($L196&gt;0,IF(AND(INDIRECT(ADDRESS($L196,44))=0,INDIRECT(ADDRESS($L196,38))&lt;&gt;"UL"),INDIRECT(ADDRESS($L196,COLUMN()-11)),0),0), IF($M196&gt;0,IF(AND(INDIRECT(ADDRESS($M196,44))=0,INDIRECT(ADDRESS($M196,38))&lt;&gt;"UL"),INDIRECT(ADDRESS($M196,COLUMN()-11)),0),0))</f>
        <v>0</v>
      </c>
      <c r="BQ196" s="57">
        <f t="shared" ca="1" si="129"/>
        <v>0</v>
      </c>
      <c r="BR196" s="161">
        <f t="shared" ca="1" si="130"/>
        <v>64.563541376079215</v>
      </c>
      <c r="BS196" s="56"/>
      <c r="BT196" s="56">
        <f t="shared" ca="1" si="131"/>
        <v>3.3985543001737746</v>
      </c>
      <c r="BU196" s="77">
        <f t="shared" ca="1" si="132"/>
        <v>0.16183591905589403</v>
      </c>
      <c r="BV196" s="57" t="s">
        <v>34</v>
      </c>
      <c r="BW196" s="57" cm="1">
        <f t="array" aca="1" ref="BW196" ca="1">SUM(IF($C196&gt;0,IF(AND(INDIRECT(ADDRESS($C196,44))=0,INDIRECT(ADDRESS($C196,38))="UL",ISERROR(SEARCH("Rear",INDIRECT(ADDRESS($C196,33)))),ISERROR(SEARCH("Side",INDIRECT(ADDRESS($C196,33))))),INDIRECT(ADDRESS($C196,COLUMN())),0),0),IF($D196&gt;0,IF(AND(INDIRECT(ADDRESS($D196,44))=0,INDIRECT(ADDRESS($D196,38))="UL",ISERROR(SEARCH("Rear",INDIRECT(ADDRESS($D196,33)))),ISERROR(SEARCH("Side",INDIRECT(ADDRESS($D196,33))))),INDIRECT(ADDRESS($D196,COLUMN())),0),0),IF($E196&gt;0,IF(AND(INDIRECT(ADDRESS($E196,44))=0,INDIRECT(ADDRESS($E196,38))="UL",ISERROR(SEARCH("Rear",INDIRECT(ADDRESS($E196,33)))),ISERROR(SEARCH("Side",INDIRECT(ADDRESS($E196,33))))),INDIRECT(ADDRESS($E196,COLUMN())),0),0),IF($F196&gt;0,IF(AND(INDIRECT(ADDRESS($F196,44))=0,INDIRECT(ADDRESS($F196,38))="UL",ISERROR(SEARCH("Rear",INDIRECT(ADDRESS($F196,33)))),ISERROR(SEARCH("Side",INDIRECT(ADDRESS($F196,33))))),INDIRECT(ADDRESS($F196,COLUMN())),0),0),IF($G196&gt;0,IF(AND(INDIRECT(ADDRESS($G196,44))=0,INDIRECT(ADDRESS($G196,38))="UL",ISERROR(SEARCH("Rear",INDIRECT(ADDRESS($G196,33)))),ISERROR(SEARCH("Side",INDIRECT(ADDRESS($G196,33))))),INDIRECT(ADDRESS($G196,COLUMN())),0),0),IF($H196&gt;0,IF(AND(INDIRECT(ADDRESS($H196,44))=0,INDIRECT(ADDRESS($H196,38))="UL",ISERROR(SEARCH("Rear",INDIRECT(ADDRESS($H196,33)))),ISERROR(SEARCH("Side",INDIRECT(ADDRESS($H196,33))))),INDIRECT(ADDRESS($H196,COLUMN())),0),0),IF($I196&gt;0,IF(AND(INDIRECT(ADDRESS($I196,44))=0,INDIRECT(ADDRESS($I196,38))="UL",ISERROR(SEARCH("Rear",INDIRECT(ADDRESS($I196,33)))),ISERROR(SEARCH("Side",INDIRECT(ADDRESS($I196,33))))),INDIRECT(ADDRESS($I196,COLUMN())),0),0),IF($J196&gt;0,IF(AND(INDIRECT(ADDRESS($J196,44))=0,INDIRECT(ADDRESS($J196,38))="UL",ISERROR(SEARCH("Rear",INDIRECT(ADDRESS($J196,33)))),ISERROR(SEARCH("Side",INDIRECT(ADDRESS($J196,33))))),INDIRECT(ADDRESS($J196,COLUMN())),0),0),IF($K196&gt;0,IF(AND(INDIRECT(ADDRESS($K196,44))=0,INDIRECT(ADDRESS($K196,38))="UL",ISERROR(SEARCH("Rear",INDIRECT(ADDRESS($K196,33)))),ISERROR(SEARCH("Side",INDIRECT(ADDRESS($K196,33))))),INDIRECT(ADDRESS($K196,COLUMN())),0),0),IF($L196&gt;0,IF(AND(INDIRECT(ADDRESS($L196,44))=0,INDIRECT(ADDRESS($L196,38))="UL",ISERROR(SEARCH("Rear",INDIRECT(ADDRESS($L196,33)))),ISERROR(SEARCH("Side",INDIRECT(ADDRESS($L196,33))))),INDIRECT(ADDRESS($L196,COLUMN())),0),0),IF($M196&gt;0,IF(AND(INDIRECT(ADDRESS($M196,44))=0,INDIRECT(ADDRESS($M196,38))="UL",ISERROR(SEARCH("Rear",INDIRECT(ADDRESS($M196,33)))),ISERROR(SEARCH("Side",INDIRECT(ADDRESS($M196,33))))),INDIRECT(ADDRESS($M196,COLUMN())),0),0))</f>
        <v>1</v>
      </c>
      <c r="BX196" s="57">
        <f t="shared" ca="1" si="136"/>
        <v>1</v>
      </c>
      <c r="BY196" s="57" cm="1">
        <f t="array" aca="1" ref="BY196" ca="1">SUM(IF($C196&gt;0,IF(AND(INDIRECT(ADDRESS($C196,44))=0,INDIRECT(ADDRESS($C196,38))="UL"),INDIRECT(ADDRESS($C196,COLUMN())),0),0),IF($D196&gt;0,IF(AND(INDIRECT(ADDRESS($D196,44))=0,INDIRECT(ADDRESS($D196,38))="UL"),INDIRECT(ADDRESS($D196,COLUMN())),0),0),IF($E196&gt;0,IF(AND(INDIRECT(ADDRESS($E196,44))=0,INDIRECT(ADDRESS($E196,38))="UL"),INDIRECT(ADDRESS($E196,COLUMN())),0),0),IF($F196&gt;0,IF(AND(INDIRECT(ADDRESS($F196,44))=0,INDIRECT(ADDRESS($F196,38))="UL"),INDIRECT(ADDRESS($F196,COLUMN())),0),0),IF($G196&gt;0,IF(AND(INDIRECT(ADDRESS($G196,44))=0,INDIRECT(ADDRESS($G196,38))="UL"),INDIRECT(ADDRESS($G196,COLUMN())),0),0),IF($H196&gt;0,IF(AND(INDIRECT(ADDRESS($H196,44))=0,INDIRECT(ADDRESS($H196,38))="UL"),INDIRECT(ADDRESS($H196,COLUMN())),0),0),IF($I196&gt;0,IF(AND(INDIRECT(ADDRESS($I196,44))=0,INDIRECT(ADDRESS($I196,38))="UL"),INDIRECT(ADDRESS($I196,COLUMN())),0),0),IF($J196&gt;0,IF(AND(INDIRECT(ADDRESS($J196,44))=0,INDIRECT(ADDRESS($J196,38))="UL"),INDIRECT(ADDRESS($J196,COLUMN())),0),0),IF($K196&gt;0,IF(AND(INDIRECT(ADDRESS($K196,44))=0,INDIRECT(ADDRESS($K196,38))="UL"),INDIRECT(ADDRESS($K196,COLUMN())),0),0),IF($L196&gt;0,IF(AND(INDIRECT(ADDRESS($L196,44))=0,INDIRECT(ADDRESS($L196,38))="UL"),INDIRECT(ADDRESS($L196,COLUMN())),0),0),IF($M196&gt;0,IF(AND(INDIRECT(ADDRESS($M196,44))=0,INDIRECT(ADDRESS($M196,38))="UL"),INDIRECT(ADDRESS($M196,COLUMN())),0),0))</f>
        <v>0.33333333333333331</v>
      </c>
      <c r="BZ196" s="57" cm="1">
        <f t="array" aca="1" ref="BZ196" ca="1">SUM(IF($C196&gt;0,IF(AND(INDIRECT(ADDRESS($C196,44))=0,INDIRECT(ADDRESS($C196,38))="UL"),INDIRECT(ADDRESS($C196,COLUMN())),0),0),IF($D196&gt;0,IF(AND(INDIRECT(ADDRESS($D196,44))=0,INDIRECT(ADDRESS($D196,38))="UL"),INDIRECT(ADDRESS($D196,COLUMN())),0),0),IF($E196&gt;0,IF(AND(INDIRECT(ADDRESS($E196,44))=0,INDIRECT(ADDRESS($E196,38))="UL"),INDIRECT(ADDRESS($E196,COLUMN())),0),0),IF($F196&gt;0,IF(AND(INDIRECT(ADDRESS($F196,44))=0,INDIRECT(ADDRESS($F196,38))="UL"),INDIRECT(ADDRESS($F196,COLUMN())),0),0),IF($G196&gt;0,IF(AND(INDIRECT(ADDRESS($G196,44))=0,INDIRECT(ADDRESS($G196,38))="UL"),INDIRECT(ADDRESS($G196,COLUMN())),0),0),IF($H196&gt;0,IF(AND(INDIRECT(ADDRESS($H196,44))=0,INDIRECT(ADDRESS($H196,38))="UL"),INDIRECT(ADDRESS($H196,COLUMN())),0),0),IF($I196&gt;0,IF(AND(INDIRECT(ADDRESS($I196,44))=0,INDIRECT(ADDRESS($I196,38))="UL"),INDIRECT(ADDRESS($I196,COLUMN())),0),0),IF($J196&gt;0,IF(AND(INDIRECT(ADDRESS($J196,44))=0,INDIRECT(ADDRESS($J196,38))="UL"),INDIRECT(ADDRESS($J196,COLUMN())),0),0),IF($K196&gt;0,IF(AND(INDIRECT(ADDRESS($K196,44))=0,INDIRECT(ADDRESS($K196,38))="UL"),INDIRECT(ADDRESS($K196,COLUMN())),0),0),IF($L196&gt;0,IF(AND(INDIRECT(ADDRESS($L196,44))=0,INDIRECT(ADDRESS($L196,38))="UL"),INDIRECT(ADDRESS($L196,COLUMN())),0),0),IF($M196&gt;0,IF(AND(INDIRECT(ADDRESS($M196,44))=0,INDIRECT(ADDRESS($M196,38))="UL"),INDIRECT(ADDRESS($M196,COLUMN())),0),0))</f>
        <v>0</v>
      </c>
      <c r="CA196" s="57">
        <f t="shared" ca="1" si="137"/>
        <v>0</v>
      </c>
      <c r="CB196" s="57" cm="1">
        <f t="array" aca="1" ref="CB196" ca="1">SUM(IF($C196&gt;0,IF(AND(INDIRECT(ADDRESS($C196,44))=0,INDIRECT(ADDRESS($C196,38))&lt;&gt;"UL"),INDIRECT(ADDRESS($C196,COLUMN())),0),0),IF($D196&gt;0,IF(AND(INDIRECT(ADDRESS($D196,44))=0,INDIRECT(ADDRESS($D196,38))&lt;&gt;"UL"),INDIRECT(ADDRESS($D196,COLUMN())),0),0),IF($E196&gt;0,IF(AND(INDIRECT(ADDRESS($E196,44))=0,INDIRECT(ADDRESS($E196,38))&lt;&gt;"UL"),INDIRECT(ADDRESS($E196,COLUMN())),0),0),IF($F196&gt;0,IF(AND(INDIRECT(ADDRESS($F196,44))=0,INDIRECT(ADDRESS($F196,38))&lt;&gt;"UL"),INDIRECT(ADDRESS($F196,COLUMN())),0),0),IF($G196&gt;0,IF(AND(INDIRECT(ADDRESS($G196,44))=0,INDIRECT(ADDRESS($G196,38))&lt;&gt;"UL"),INDIRECT(ADDRESS($G196,COLUMN())),0),0),IF($H196&gt;0,IF(AND(INDIRECT(ADDRESS($H196,44))=0,INDIRECT(ADDRESS($H196,38))&lt;&gt;"UL"),INDIRECT(ADDRESS($H196,COLUMN())),0),0),IF($I196&gt;0,IF(AND(INDIRECT(ADDRESS($I196,44))=0,INDIRECT(ADDRESS($I196,38))&lt;&gt;"UL"),INDIRECT(ADDRESS($I196,COLUMN())),0),0),IF($J196&gt;0,IF(AND(INDIRECT(ADDRESS($J196,44))=0,INDIRECT(ADDRESS($J196,38))&lt;&gt;"UL"),INDIRECT(ADDRESS($J196,COLUMN())),0),0),IF($K196&gt;0,IF(AND(INDIRECT(ADDRESS($K196,44))=0,INDIRECT(ADDRESS($K196,38))&lt;&gt;"UL"),INDIRECT(ADDRESS($K196,COLUMN())),0),0),IF($L196&gt;0,IF(AND(INDIRECT(ADDRESS($L196,44))=0,INDIRECT(ADDRESS($L196,38))&lt;&gt;"UL"),INDIRECT(ADDRESS($L196,COLUMN())),0),0),IF($M196&gt;0,IF(AND(INDIRECT(ADDRESS($M196,44))=0,INDIRECT(ADDRESS($M196,38))&lt;&gt;"UL"),INDIRECT(ADDRESS($M196,COLUMN())),0),0))</f>
        <v>0</v>
      </c>
      <c r="CC196" s="57">
        <f t="shared" ca="1" si="138"/>
        <v>0</v>
      </c>
      <c r="CD196" s="57" cm="1">
        <f t="array" aca="1" ref="CD196" ca="1">SUM(IF($C196&gt;0,IF(AND(INDIRECT(ADDRESS($C196,44))=0,INDIRECT(ADDRESS($C196,38))&lt;&gt;"UL"),INDIRECT(ADDRESS($C196,COLUMN())),0),0),IF($D196&gt;0,IF(AND(INDIRECT(ADDRESS($D196,44))=0,INDIRECT(ADDRESS($D196,38))&lt;&gt;"UL"),INDIRECT(ADDRESS($D196,COLUMN())),0),0),IF($E196&gt;0,IF(AND(INDIRECT(ADDRESS($E196,44))=0,INDIRECT(ADDRESS($E196,38))&lt;&gt;"UL"),INDIRECT(ADDRESS($E196,COLUMN())),0),0),IF($F196&gt;0,IF(AND(INDIRECT(ADDRESS($F196,44))=0,INDIRECT(ADDRESS($F196,38))&lt;&gt;"UL"),INDIRECT(ADDRESS($F196,COLUMN())),0),0),IF($G196&gt;0,IF(AND(INDIRECT(ADDRESS($G196,44))=0,INDIRECT(ADDRESS($G196,38))&lt;&gt;"UL"),INDIRECT(ADDRESS($G196,COLUMN())),0),0),IF($H196&gt;0,IF(AND(INDIRECT(ADDRESS($H196,44))=0,INDIRECT(ADDRESS($H196,38))&lt;&gt;"UL"),INDIRECT(ADDRESS($H196,COLUMN())),0),0),IF($I196&gt;0,IF(AND(INDIRECT(ADDRESS($I196,44))=0,INDIRECT(ADDRESS($I196,38))&lt;&gt;"UL"),INDIRECT(ADDRESS($I196,COLUMN())),0),0),IF($J196&gt;0,IF(AND(INDIRECT(ADDRESS($J196,44))=0,INDIRECT(ADDRESS($J196,38))&lt;&gt;"UL"),INDIRECT(ADDRESS($J196,COLUMN())),0),0),IF($K196&gt;0,IF(AND(INDIRECT(ADDRESS($K196,44))=0,INDIRECT(ADDRESS($K196,38))&lt;&gt;"UL"),INDIRECT(ADDRESS($K196,COLUMN())),0),0),IF($L196&gt;0,IF(AND(INDIRECT(ADDRESS($L196,44))=0,INDIRECT(ADDRESS($L196,38))&lt;&gt;"UL"),INDIRECT(ADDRESS($L196,COLUMN())),0),0),IF($M196&gt;0,IF(AND(INDIRECT(ADDRESS($M196,44))=0,INDIRECT(ADDRESS($M196,38))&lt;&gt;"UL"),INDIRECT(ADDRESS($M196,COLUMN())),0),0))</f>
        <v>0</v>
      </c>
      <c r="CE196" s="57" cm="1">
        <f t="array" aca="1" ref="CE196" ca="1">SUM(IF($C196&gt;0,IF(AND(INDIRECT(ADDRESS($C196,44))=0,INDIRECT(ADDRESS($C196,38))&lt;&gt;"UL"),INDIRECT(ADDRESS($C196,COLUMN())),0),0),IF($D196&gt;0,IF(AND(INDIRECT(ADDRESS($D196,44))=0,INDIRECT(ADDRESS($D196,38))&lt;&gt;"UL"),INDIRECT(ADDRESS($D196,COLUMN())),0),0),IF($E196&gt;0,IF(AND(INDIRECT(ADDRESS($E196,44))=0,INDIRECT(ADDRESS($E196,38))&lt;&gt;"UL"),INDIRECT(ADDRESS($E196,COLUMN())),0),0),IF($F196&gt;0,IF(AND(INDIRECT(ADDRESS($F196,44))=0,INDIRECT(ADDRESS($F196,38))&lt;&gt;"UL"),INDIRECT(ADDRESS($F196,COLUMN())),0),0),IF($G196&gt;0,IF(AND(INDIRECT(ADDRESS($G196,44))=0,INDIRECT(ADDRESS($G196,38))&lt;&gt;"UL"),INDIRECT(ADDRESS($G196,COLUMN())),0),0),IF($H196&gt;0,IF(AND(INDIRECT(ADDRESS($H196,44))=0,INDIRECT(ADDRESS($H196,38))&lt;&gt;"UL"),INDIRECT(ADDRESS($H196,COLUMN())),0),0),IF($I196&gt;0,IF(AND(INDIRECT(ADDRESS($I196,44))=0,INDIRECT(ADDRESS($I196,38))&lt;&gt;"UL"),INDIRECT(ADDRESS($I196,COLUMN())),0),0),IF($J196&gt;0,IF(AND(INDIRECT(ADDRESS($J196,44))=0,INDIRECT(ADDRESS($J196,38))&lt;&gt;"UL"),INDIRECT(ADDRESS($J196,COLUMN())),0),0),IF($K196&gt;0,IF(AND(INDIRECT(ADDRESS($K196,44))=0,INDIRECT(ADDRESS($K196,38))&lt;&gt;"UL"),INDIRECT(ADDRESS($K196,COLUMN())),0),0),IF($L196&gt;0,IF(AND(INDIRECT(ADDRESS($L196,44))=0,INDIRECT(ADDRESS($L196,38))&lt;&gt;"UL"),INDIRECT(ADDRESS($L196,COLUMN())),0),0),IF($M196&gt;0,IF(AND(INDIRECT(ADDRESS($M196,44))=0,INDIRECT(ADDRESS($M196,38))&lt;&gt;"UL"),INDIRECT(ADDRESS($M196,COLUMN())),0),0))</f>
        <v>0</v>
      </c>
      <c r="CF196" s="57">
        <f t="shared" ca="1" si="139"/>
        <v>0</v>
      </c>
      <c r="CG196" s="57">
        <f t="shared" ca="1" si="140"/>
        <v>1.585784580274612</v>
      </c>
      <c r="CH196" s="57">
        <f t="shared" ca="1" si="133"/>
        <v>7.5513551441648188E-2</v>
      </c>
      <c r="CI196" s="19">
        <f t="shared" ca="1" si="134"/>
        <v>12.184894269333386</v>
      </c>
      <c r="CJ196" s="19"/>
      <c r="CK196" s="57" cm="1">
        <f t="array" aca="1" ref="CK196" ca="1">IF(AU196="S", SUM(IF($C196&gt;0,IF(INDIRECT(ADDRESS($C196,43))&lt;&gt;1,INDIRECT(ADDRESS($C196,48)),0),0), IF($D196&gt;0,IF(INDIRECT(ADDRESS($D196,43))&lt;&gt;1,INDIRECT(ADDRESS($D196,48)),0),0), IF($E196&gt;0,IF(INDIRECT(ADDRESS($E196,43))&lt;&gt;1,INDIRECT(ADDRESS($E196,48)),0),0), IF($F196&gt;0,IF(INDIRECT(ADDRESS($F196,43))&lt;&gt;1,INDIRECT(ADDRESS($F196,48)),0),0), IF($G196&gt;0,IF(INDIRECT(ADDRESS($G196,43))&lt;&gt;1,INDIRECT(ADDRESS($G196,48)),0),0), IF($H196&gt;0,IF(INDIRECT(ADDRESS($H196,43))&lt;&gt;1,INDIRECT(ADDRESS($H196,48)),0),0), IF($I196&gt;0,IF(INDIRECT(ADDRESS($I196,43))&lt;&gt;1,INDIRECT(ADDRESS($I196,48)),0),0), IF($J196&gt;0,IF(INDIRECT(ADDRESS($J196,43))&lt;&gt;1,INDIRECT(ADDRESS($J196,48)),0),0), IF($K196&gt;0,IF(INDIRECT(ADDRESS($K196,43))&lt;&gt;1,INDIRECT(ADDRESS($K196,48)),0),0), IF($L196&gt;0,IF(INDIRECT(ADDRESS($L196,43))&lt;&gt;1,INDIRECT(ADDRESS($L196,48)),0),0), IF($M196&gt;0,IF(INDIRECT(ADDRESS($M196,43))&lt;&gt;1,INDIRECT(ADDRESS($M196,48)),0),0)), IF(AU196="L",SUM(IF($C196&gt;0,IF(INDIRECT(ADDRESS($C196,43))&lt;&gt;1,INDIRECT(ADDRESS($C196,50)),0),0), IF($D196&gt;0,IF(INDIRECT(ADDRESS($D196,43))&lt;&gt;1,INDIRECT(ADDRESS($D196,50)),0),0), IF($E196&gt;0,IF(INDIRECT(ADDRESS($E196,43))&lt;&gt;1,INDIRECT(ADDRESS($E196,50)),0),0), IF($F196&gt;0,IF(INDIRECT(ADDRESS($F196,43))&lt;&gt;1,INDIRECT(ADDRESS($F196,50)),0),0), IF($G196&gt;0,IF(INDIRECT(ADDRESS($G196,43))&lt;&gt;1,INDIRECT(ADDRESS($G196,50)),0),0), IF($G196&gt;0,IF(INDIRECT(ADDRESS($G196,43))&lt;&gt;1,INDIRECT(ADDRESS($G196,50)),0),0), IF($H196&gt;0,IF(INDIRECT(ADDRESS($H196,43))&lt;&gt;1,INDIRECT(ADDRESS($H196,50)),0),0), IF($I196&gt;0,IF(INDIRECT(ADDRESS($I196,43))&lt;&gt;1,INDIRECT(ADDRESS($I196,50)),0),0), IF($J196&gt;0,IF(INDIRECT(ADDRESS($J196,43))&lt;&gt;1,INDIRECT(ADDRESS($J196,50)),0),0), IF($K196&gt;0,IF(INDIRECT(ADDRESS($K196,43))&lt;&gt;1,INDIRECT(ADDRESS($K196,50)),0),0), IF($L196&gt;0,IF(INDIRECT(ADDRESS($L196,43))&lt;&gt;1,INDIRECT(ADDRESS($L196,50)),0),0), IF($M196&gt;0,IF(INDIRECT(ADDRESS($M196,43))&lt;&gt;1,INDIRECT(ADDRESS($M196,50)),0),0)), SUM(IF($C196&gt;0,IF(INDIRECT(ADDRESS($C196,43))&lt;&gt;1,INDIRECT(ADDRESS($C196,49)),0),0), IF($D196&gt;0,IF(INDIRECT(ADDRESS($D196,43))&lt;&gt;1,INDIRECT(ADDRESS($D196,49)),0),0), IF($E196&gt;0,IF(INDIRECT(ADDRESS($E196,43))&lt;&gt;1,INDIRECT(ADDRESS($E196,49)),0),0), IF($F196&gt;0,IF(INDIRECT(ADDRESS($F196,43))&lt;&gt;1,INDIRECT(ADDRESS($F196,49)),0),0), IF($G196&gt;0,IF(INDIRECT(ADDRESS($G196,43))&lt;&gt;1,INDIRECT(ADDRESS($G196,49)),0),0), IF($G196&gt;0,IF(INDIRECT(ADDRESS($G196,43))&lt;&gt;1,INDIRECT(ADDRESS($G196,49)),0),0), IF($H196&gt;0,IF(INDIRECT(ADDRESS($H196,43))&lt;&gt;1,INDIRECT(ADDRESS($H196,49)),0),0), IF($I196&gt;0,IF(INDIRECT(ADDRESS($I196,43))&lt;&gt;1,INDIRECT(ADDRESS($I196,49)),0),0), IF($J196&gt;0,IF(INDIRECT(ADDRESS($J196,43))&lt;&gt;1,INDIRECT(ADDRESS($J196,49)),0),0), IF($K196&gt;0,IF(INDIRECT(ADDRESS($K196,43))&lt;&gt;1,INDIRECT(ADDRESS($K196,49)),0),0), IF($L196&gt;0,IF(INDIRECT(ADDRESS($L196,43))&lt;&gt;1,INDIRECT(ADDRESS($L196,49)),0),0), IF($M196&gt;0,IF(INDIRECT(ADDRESS($M196,43))&lt;&gt;1,INDIRECT(ADDRESS($M196,49)),0),0))))</f>
        <v>3.333333333333333</v>
      </c>
      <c r="CL196" s="57" cm="1">
        <f t="array" aca="1" ref="CL196" ca="1">SUM(IF($C196&gt;0,IF(INDIRECT(ADDRESS($C196,44))=1,INDIRECT(ADDRESS($C196,90)),0),0), IF($D196&gt;0,IF(INDIRECT(ADDRESS($D196,44))=1,INDIRECT(ADDRESS($D196,90)),0),0), IF($E196&gt;0,IF(INDIRECT(ADDRESS($E196,44))=1,INDIRECT(ADDRESS($E196,90)),0),0), IF($F196&gt;0,IF(INDIRECT(ADDRESS($F196,44))=1,INDIRECT(ADDRESS($F196,90)),0),0), IF($G196&gt;0,IF(INDIRECT(ADDRESS($G196,44))=1,INDIRECT(ADDRESS($G196,90)),0),0), IF($H196&gt;0,IF(INDIRECT(ADDRESS($H196,44))=1,INDIRECT(ADDRESS($H196,90)),0),0), IF($I196&gt;0,IF(INDIRECT(ADDRESS($I196,44))=1,INDIRECT(ADDRESS($I196,90)),0),0), IF($J196&gt;0,IF(INDIRECT(ADDRESS($J196,44))=1,INDIRECT(ADDRESS($J196,90)),0),0), IF($K196&gt;0,IF(INDIRECT(ADDRESS($K196,44))=1,INDIRECT(ADDRESS($K196,90)),0),0), IF($L196&gt;0,IF(INDIRECT(ADDRESS($L196,44))=1,INDIRECT(ADDRESS($L196,90)),0),0), IF($M196&gt;0,IF(INDIRECT(ADDRESS($M196,44))=1,INDIRECT(ADDRESS($M196,90)),0),0))</f>
        <v>0</v>
      </c>
      <c r="CM196" s="56">
        <f t="shared" ca="1" si="135"/>
        <v>1.1914094836100297</v>
      </c>
      <c r="CN196" s="59"/>
    </row>
    <row r="197" spans="1:92" x14ac:dyDescent="0.25">
      <c r="A197" s="52" t="s">
        <v>266</v>
      </c>
      <c r="B197" s="67">
        <v>105</v>
      </c>
      <c r="C197" s="67">
        <v>131</v>
      </c>
      <c r="D197" s="67"/>
      <c r="E197" s="67"/>
      <c r="F197" s="67"/>
      <c r="G197" s="67">
        <v>139</v>
      </c>
      <c r="H197" s="67">
        <v>139</v>
      </c>
      <c r="I197" s="67"/>
      <c r="J197" s="67"/>
      <c r="K197" s="67"/>
      <c r="L197" s="67"/>
      <c r="M197" s="67"/>
      <c r="N197" s="67">
        <f t="shared" ca="1" si="141"/>
        <v>26</v>
      </c>
      <c r="O197" s="67" t="str" cm="1">
        <f t="array" aca="1" ref="O197" ca="1">INDIRECT(ADDRESS($B197,COLUMN()))</f>
        <v>Fighter</v>
      </c>
      <c r="P197" s="67" cm="1">
        <f t="array" aca="1" ref="P197" ca="1">INDIRECT(ADDRESS($B197,COLUMN()))</f>
        <v>2</v>
      </c>
      <c r="Q197" s="67" t="str" cm="1">
        <f t="array" aca="1" ref="Q197" ca="1">INDIRECT(ADDRESS($B197,COLUMN()))</f>
        <v>-</v>
      </c>
      <c r="R197" s="67" t="str" cm="1">
        <f t="array" aca="1" ref="R197" ca="1">INDIRECT(ADDRESS($B197,COLUMN()))</f>
        <v>-</v>
      </c>
      <c r="S197" s="67" cm="1">
        <f t="array" aca="1" ref="S197" ca="1">INDIRECT(ADDRESS($B197,COLUMN()))</f>
        <v>2</v>
      </c>
      <c r="T197" s="67" t="str" cm="1">
        <f t="array" aca="1" ref="T197" ca="1">INDIRECT(ADDRESS($B197,COLUMN()))</f>
        <v>1-8</v>
      </c>
      <c r="U197" s="67" cm="1">
        <f t="array" aca="1" ref="U197" ca="1">INDIRECT(ADDRESS($B197,COLUMN()))</f>
        <v>8</v>
      </c>
      <c r="V197" s="67" cm="1">
        <f t="array" aca="1" ref="V197" ca="1">INDIRECT(ADDRESS($B197,COLUMN()))</f>
        <v>0</v>
      </c>
      <c r="W197" s="67" cm="1">
        <f t="array" aca="1" ref="W197" ca="1">INDIRECT(ADDRESS($B197,COLUMN()))</f>
        <v>3</v>
      </c>
      <c r="X197" s="67" cm="1">
        <f t="array" aca="1" ref="X197" ca="1">INDIRECT(ADDRESS($B197,COLUMN()))</f>
        <v>6</v>
      </c>
      <c r="Y197" s="67" cm="1">
        <f t="array" aca="1" ref="Y197" ca="1">INDIRECT(ADDRESS($B197,COLUMN()))</f>
        <v>-1</v>
      </c>
      <c r="Z197" s="67" cm="1">
        <f t="array" aca="1" ref="Z197" ca="1">INDIRECT(ADDRESS($B197,COLUMN()))</f>
        <v>5</v>
      </c>
      <c r="AA197" s="67" cm="1">
        <f t="array" aca="1" ref="AA197" ca="1">INDIRECT(ADDRESS($B197,COLUMN()))</f>
        <v>0</v>
      </c>
      <c r="AB197" s="56">
        <f t="shared" ca="1" si="121"/>
        <v>0.88572244615117823</v>
      </c>
      <c r="AC197" s="56">
        <f t="shared" ca="1" si="122"/>
        <v>1.0833481035507617</v>
      </c>
      <c r="AD197" s="56">
        <f t="shared" ca="1" si="123"/>
        <v>1.8840836583491507</v>
      </c>
      <c r="AF197" s="52"/>
      <c r="AG197" s="52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2"/>
      <c r="AU197" s="54" t="s">
        <v>117</v>
      </c>
      <c r="AV197" s="57" cm="1">
        <f t="array" aca="1" ref="AV197" ca="1">SUM(IF($C197&gt;0,IF(AND(INDIRECT(ADDRESS($C197,44))=0,INDIRECT(ADDRESS($C197,38))="UL",ISERROR(SEARCH("Rear",INDIRECT(ADDRESS($C197,33)))),ISERROR(SEARCH("Side",INDIRECT(ADDRESS($C197,33))))),INDIRECT(ADDRESS($C197,COLUMN())),0),0),IF($D197&gt;0,IF(AND(INDIRECT(ADDRESS($D197,44))=0,INDIRECT(ADDRESS($D197,38))="UL",ISERROR(SEARCH("Rear",INDIRECT(ADDRESS($D197,33)))),ISERROR(SEARCH("Side",INDIRECT(ADDRESS($D197,33))))),INDIRECT(ADDRESS($D197,COLUMN())),0),0),IF($E197&gt;0,IF(AND(INDIRECT(ADDRESS($E197,44))=0,INDIRECT(ADDRESS($E197,38))="UL",ISERROR(SEARCH("Rear",INDIRECT(ADDRESS($E197,33)))),ISERROR(SEARCH("Side",INDIRECT(ADDRESS($E197,33))))),INDIRECT(ADDRESS($E197,COLUMN())),0),0),IF($F197&gt;0,IF(AND(INDIRECT(ADDRESS($F197,44))=0,INDIRECT(ADDRESS($F197,38))="UL",ISERROR(SEARCH("Rear",INDIRECT(ADDRESS($F197,33)))),ISERROR(SEARCH("Side",INDIRECT(ADDRESS($F197,33))))),INDIRECT(ADDRESS($F197,COLUMN())),0),0),IF($G197&gt;0,IF(AND(INDIRECT(ADDRESS($G197,44))=0,INDIRECT(ADDRESS($G197,38))="UL",ISERROR(SEARCH("Rear",INDIRECT(ADDRESS($G197,33)))),ISERROR(SEARCH("Side",INDIRECT(ADDRESS($G197,33))))),INDIRECT(ADDRESS($G197,COLUMN())),0),0),IF($H197&gt;0,IF(AND(INDIRECT(ADDRESS($H197,44))=0,INDIRECT(ADDRESS($H197,38))="UL",ISERROR(SEARCH("Rear",INDIRECT(ADDRESS($H197,33)))),ISERROR(SEARCH("Side",INDIRECT(ADDRESS($H197,33))))),INDIRECT(ADDRESS($H197,COLUMN())),0),0),IF($I197&gt;0,IF(AND(INDIRECT(ADDRESS($I197,44))=0,INDIRECT(ADDRESS($I197,38))="UL",ISERROR(SEARCH("Rear",INDIRECT(ADDRESS($I197,33)))),ISERROR(SEARCH("Side",INDIRECT(ADDRESS($I197,33))))),INDIRECT(ADDRESS($I197,COLUMN())),0),0),IF($J197&gt;0,IF(AND(INDIRECT(ADDRESS($J197,44))=0,INDIRECT(ADDRESS($J197,38))="UL",ISERROR(SEARCH("Rear",INDIRECT(ADDRESS($J197,33)))),ISERROR(SEARCH("Side",INDIRECT(ADDRESS($J197,33))))),INDIRECT(ADDRESS($J197,COLUMN())),0),0),IF($K197&gt;0,IF(AND(INDIRECT(ADDRESS($K197,44))=0,INDIRECT(ADDRESS($K197,38))="UL",ISERROR(SEARCH("Rear",INDIRECT(ADDRESS($K197,33)))),ISERROR(SEARCH("Side",INDIRECT(ADDRESS($K197,33))))),INDIRECT(ADDRESS($K197,COLUMN())),0),0),IF($L197&gt;0,IF(AND(INDIRECT(ADDRESS($L197,44))=0,INDIRECT(ADDRESS($L197,38))="UL",ISERROR(SEARCH("Rear",INDIRECT(ADDRESS($L197,33)))),ISERROR(SEARCH("Side",INDIRECT(ADDRESS($L197,33))))),INDIRECT(ADDRESS($L197,COLUMN())),0),0),IF($M197&gt;0,IF(AND(INDIRECT(ADDRESS($M197,44))=0,INDIRECT(ADDRESS($M197,38))="UL",ISERROR(SEARCH("Rear",INDIRECT(ADDRESS($M197,33)))),ISERROR(SEARCH("Side",INDIRECT(ADDRESS($M197,33))))),INDIRECT(ADDRESS($M197,COLUMN())),0),0))</f>
        <v>0.22222222222222221</v>
      </c>
      <c r="AW197" s="57" cm="1">
        <f t="array" aca="1" ref="AW197" ca="1">SUM(IF($C197&gt;0,IF(AND(INDIRECT(ADDRESS($C197,44))=0,INDIRECT(ADDRESS($C197,38))="UL",ISERROR(SEARCH("Rear",INDIRECT(ADDRESS($C197,33)))),ISERROR(SEARCH("Side",INDIRECT(ADDRESS($C197,33))))),INDIRECT(ADDRESS($C197,COLUMN())),0),0),IF($D197&gt;0,IF(AND(INDIRECT(ADDRESS($D197,44))=0,INDIRECT(ADDRESS($D197,38))="UL",ISERROR(SEARCH("Rear",INDIRECT(ADDRESS($D197,33)))),ISERROR(SEARCH("Side",INDIRECT(ADDRESS($D197,33))))),INDIRECT(ADDRESS($D197,COLUMN())),0),0),IF($E197&gt;0,IF(AND(INDIRECT(ADDRESS($E197,44))=0,INDIRECT(ADDRESS($E197,38))="UL",ISERROR(SEARCH("Rear",INDIRECT(ADDRESS($E197,33)))),ISERROR(SEARCH("Side",INDIRECT(ADDRESS($E197,33))))),INDIRECT(ADDRESS($E197,COLUMN())),0),0),IF($F197&gt;0,IF(AND(INDIRECT(ADDRESS($F197,44))=0,INDIRECT(ADDRESS($F197,38))="UL",ISERROR(SEARCH("Rear",INDIRECT(ADDRESS($F197,33)))),ISERROR(SEARCH("Side",INDIRECT(ADDRESS($F197,33))))),INDIRECT(ADDRESS($F197,COLUMN())),0),0),IF($G197&gt;0,IF(AND(INDIRECT(ADDRESS($G197,44))=0,INDIRECT(ADDRESS($G197,38))="UL",ISERROR(SEARCH("Rear",INDIRECT(ADDRESS($G197,33)))),ISERROR(SEARCH("Side",INDIRECT(ADDRESS($G197,33))))),INDIRECT(ADDRESS($G197,COLUMN())),0),0),IF($H197&gt;0,IF(AND(INDIRECT(ADDRESS($H197,44))=0,INDIRECT(ADDRESS($H197,38))="UL",ISERROR(SEARCH("Rear",INDIRECT(ADDRESS($H197,33)))),ISERROR(SEARCH("Side",INDIRECT(ADDRESS($H197,33))))),INDIRECT(ADDRESS($H197,COLUMN())),0),0),IF($I197&gt;0,IF(AND(INDIRECT(ADDRESS($I197,44))=0,INDIRECT(ADDRESS($I197,38))="UL",ISERROR(SEARCH("Rear",INDIRECT(ADDRESS($I197,33)))),ISERROR(SEARCH("Side",INDIRECT(ADDRESS($I197,33))))),INDIRECT(ADDRESS($I197,COLUMN())),0),0),IF($J197&gt;0,IF(AND(INDIRECT(ADDRESS($J197,44))=0,INDIRECT(ADDRESS($J197,38))="UL",ISERROR(SEARCH("Rear",INDIRECT(ADDRESS($J197,33)))),ISERROR(SEARCH("Side",INDIRECT(ADDRESS($J197,33))))),INDIRECT(ADDRESS($J197,COLUMN())),0),0),IF($K197&gt;0,IF(AND(INDIRECT(ADDRESS($K197,44))=0,INDIRECT(ADDRESS($K197,38))="UL",ISERROR(SEARCH("Rear",INDIRECT(ADDRESS($K197,33)))),ISERROR(SEARCH("Side",INDIRECT(ADDRESS($K197,33))))),INDIRECT(ADDRESS($K197,COLUMN())),0),0),IF($L197&gt;0,IF(AND(INDIRECT(ADDRESS($L197,44))=0,INDIRECT(ADDRESS($L197,38))="UL",ISERROR(SEARCH("Rear",INDIRECT(ADDRESS($L197,33)))),ISERROR(SEARCH("Side",INDIRECT(ADDRESS($L197,33))))),INDIRECT(ADDRESS($L197,COLUMN())),0),0),IF($M197&gt;0,IF(AND(INDIRECT(ADDRESS($M197,44))=0,INDIRECT(ADDRESS($M197,38))="UL",ISERROR(SEARCH("Rear",INDIRECT(ADDRESS($M197,33)))),ISERROR(SEARCH("Side",INDIRECT(ADDRESS($M197,33))))),INDIRECT(ADDRESS($M197,COLUMN())),0),0))</f>
        <v>0.1111111111111111</v>
      </c>
      <c r="AX197" s="57" cm="1">
        <f t="array" aca="1" ref="AX197" ca="1">SUM(IF($C197&gt;0,IF(AND(INDIRECT(ADDRESS($C197,44))=0,INDIRECT(ADDRESS($C197,38))="UL",ISERROR(SEARCH("Rear",INDIRECT(ADDRESS($C197,33)))),ISERROR(SEARCH("Side",INDIRECT(ADDRESS($C197,33))))),INDIRECT(ADDRESS($C197,COLUMN())),0),0),IF($D197&gt;0,IF(AND(INDIRECT(ADDRESS($D197,44))=0,INDIRECT(ADDRESS($D197,38))="UL",ISERROR(SEARCH("Rear",INDIRECT(ADDRESS($D197,33)))),ISERROR(SEARCH("Side",INDIRECT(ADDRESS($D197,33))))),INDIRECT(ADDRESS($D197,COLUMN())),0),0),IF($E197&gt;0,IF(AND(INDIRECT(ADDRESS($E197,44))=0,INDIRECT(ADDRESS($E197,38))="UL",ISERROR(SEARCH("Rear",INDIRECT(ADDRESS($E197,33)))),ISERROR(SEARCH("Side",INDIRECT(ADDRESS($E197,33))))),INDIRECT(ADDRESS($E197,COLUMN())),0),0),IF($F197&gt;0,IF(AND(INDIRECT(ADDRESS($F197,44))=0,INDIRECT(ADDRESS($F197,38))="UL",ISERROR(SEARCH("Rear",INDIRECT(ADDRESS($F197,33)))),ISERROR(SEARCH("Side",INDIRECT(ADDRESS($F197,33))))),INDIRECT(ADDRESS($F197,COLUMN())),0),0),IF($G197&gt;0,IF(AND(INDIRECT(ADDRESS($G197,44))=0,INDIRECT(ADDRESS($G197,38))="UL",ISERROR(SEARCH("Rear",INDIRECT(ADDRESS($G197,33)))),ISERROR(SEARCH("Side",INDIRECT(ADDRESS($G197,33))))),INDIRECT(ADDRESS($G197,COLUMN())),0),0),IF($H197&gt;0,IF(AND(INDIRECT(ADDRESS($H197,44))=0,INDIRECT(ADDRESS($H197,38))="UL",ISERROR(SEARCH("Rear",INDIRECT(ADDRESS($H197,33)))),ISERROR(SEARCH("Side",INDIRECT(ADDRESS($H197,33))))),INDIRECT(ADDRESS($H197,COLUMN())),0),0),IF($I197&gt;0,IF(AND(INDIRECT(ADDRESS($I197,44))=0,INDIRECT(ADDRESS($I197,38))="UL",ISERROR(SEARCH("Rear",INDIRECT(ADDRESS($I197,33)))),ISERROR(SEARCH("Side",INDIRECT(ADDRESS($I197,33))))),INDIRECT(ADDRESS($I197,COLUMN())),0),0),IF($J197&gt;0,IF(AND(INDIRECT(ADDRESS($J197,44))=0,INDIRECT(ADDRESS($J197,38))="UL",ISERROR(SEARCH("Rear",INDIRECT(ADDRESS($J197,33)))),ISERROR(SEARCH("Side",INDIRECT(ADDRESS($J197,33))))),INDIRECT(ADDRESS($J197,COLUMN())),0),0),IF($K197&gt;0,IF(AND(INDIRECT(ADDRESS($K197,44))=0,INDIRECT(ADDRESS($K197,38))="UL",ISERROR(SEARCH("Rear",INDIRECT(ADDRESS($K197,33)))),ISERROR(SEARCH("Side",INDIRECT(ADDRESS($K197,33))))),INDIRECT(ADDRESS($K197,COLUMN())),0),0),IF($L197&gt;0,IF(AND(INDIRECT(ADDRESS($L197,44))=0,INDIRECT(ADDRESS($L197,38))="UL",ISERROR(SEARCH("Rear",INDIRECT(ADDRESS($L197,33)))),ISERROR(SEARCH("Side",INDIRECT(ADDRESS($L197,33))))),INDIRECT(ADDRESS($L197,COLUMN())),0),0),IF($M197&gt;0,IF(AND(INDIRECT(ADDRESS($M197,44))=0,INDIRECT(ADDRESS($M197,38))="UL",ISERROR(SEARCH("Rear",INDIRECT(ADDRESS($M197,33)))),ISERROR(SEARCH("Side",INDIRECT(ADDRESS($M197,33))))),INDIRECT(ADDRESS($M197,COLUMN())),0),0))</f>
        <v>0</v>
      </c>
      <c r="AY197" s="58">
        <f t="shared" ca="1" si="124"/>
        <v>0.1111111111111111</v>
      </c>
      <c r="AZ197" s="58">
        <f t="shared" ca="1" si="125"/>
        <v>0.1111111111111111</v>
      </c>
      <c r="BA197" s="58" cm="1">
        <f t="array" aca="1" ref="BA197" ca="1">SUM(IF($C197&gt;0,IF(AND(INDIRECT(ADDRESS($C197,44))=0,INDIRECT(ADDRESS($C197,38))="UL"),INDIRECT(ADDRESS($C197,COLUMN())),0),0),IF($D197&gt;0,IF(AND(INDIRECT(ADDRESS($D197,44))=0,INDIRECT(ADDRESS($D197,38))="UL"),INDIRECT(ADDRESS($D197,COLUMN())),0),0),IF($E197&gt;0,IF(AND(INDIRECT(ADDRESS($E197,44))=0,INDIRECT(ADDRESS($E197,38))="UL"),INDIRECT(ADDRESS($E197,COLUMN())),0),0),IF($F197&gt;0,IF(AND(INDIRECT(ADDRESS($F197,44))=0,INDIRECT(ADDRESS($F197,38))="UL"),INDIRECT(ADDRESS($F197,COLUMN())),0),0),IF($G197&gt;0,IF(AND(INDIRECT(ADDRESS($G197,44))=0,INDIRECT(ADDRESS($G197,38))="UL"),INDIRECT(ADDRESS($G197,COLUMN())),0),0),IF($H197&gt;0,IF(AND(INDIRECT(ADDRESS($H197,44))=0,INDIRECT(ADDRESS($H197,38))="UL"),INDIRECT(ADDRESS($H197,COLUMN())),0),0),IF($I197&gt;0,IF(AND(INDIRECT(ADDRESS($I197,44))=0,INDIRECT(ADDRESS($I197,38))="UL"),INDIRECT(ADDRESS($I197,COLUMN())),0),0),IF($J197&gt;0,IF(AND(INDIRECT(ADDRESS($J197,44))=0,INDIRECT(ADDRESS($J197,38))="UL"),INDIRECT(ADDRESS($J197,COLUMN())),0),0),IF($K197&gt;0,IF(AND(INDIRECT(ADDRESS($K197,44))=0,INDIRECT(ADDRESS($K197,38))="UL"),INDIRECT(ADDRESS($K197,COLUMN())),0),0),IF($L197&gt;0,IF(AND(INDIRECT(ADDRESS($L197,44))=0,INDIRECT(ADDRESS($L197,38))="UL"),INDIRECT(ADDRESS($L197,COLUMN())),0),0),IF($M197&gt;0,IF(AND(INDIRECT(ADDRESS($M197,44))=0,INDIRECT(ADDRESS($M197,38))="UL"),INDIRECT(ADDRESS($M197,COLUMN())),0),0))</f>
        <v>2.9629629629629627E-2</v>
      </c>
      <c r="BB197" s="58" cm="1">
        <f t="array" aca="1" ref="BB197" ca="1">SUM(IF($C197&gt;0,IF(AND(INDIRECT(ADDRESS($C197,44))=0,INDIRECT(ADDRESS($C197,38))="UL"),INDIRECT(ADDRESS($C197,COLUMN())),0),0),IF($D197&gt;0,IF(AND(INDIRECT(ADDRESS($D197,44))=0,INDIRECT(ADDRESS($D197,38))="UL"),INDIRECT(ADDRESS($D197,COLUMN())),0),0),IF($E197&gt;0,IF(AND(INDIRECT(ADDRESS($E197,44))=0,INDIRECT(ADDRESS($E197,38))="UL"),INDIRECT(ADDRESS($E197,COLUMN())),0),0),IF($F197&gt;0,IF(AND(INDIRECT(ADDRESS($F197,44))=0,INDIRECT(ADDRESS($F197,38))="UL"),INDIRECT(ADDRESS($F197,COLUMN())),0),0),IF($G197&gt;0,IF(AND(INDIRECT(ADDRESS($G197,44))=0,INDIRECT(ADDRESS($G197,38))="UL"),INDIRECT(ADDRESS($G197,COLUMN())),0),0),IF($H197&gt;0,IF(AND(INDIRECT(ADDRESS($H197,44))=0,INDIRECT(ADDRESS($H197,38))="UL"),INDIRECT(ADDRESS($H197,COLUMN())),0),0),IF($I197&gt;0,IF(AND(INDIRECT(ADDRESS($I197,44))=0,INDIRECT(ADDRESS($I197,38))="UL"),INDIRECT(ADDRESS($I197,COLUMN())),0),0),IF($J197&gt;0,IF(AND(INDIRECT(ADDRESS($J197,44))=0,INDIRECT(ADDRESS($J197,38))="UL"),INDIRECT(ADDRESS($J197,COLUMN())),0),0),IF($K197&gt;0,IF(AND(INDIRECT(ADDRESS($K197,44))=0,INDIRECT(ADDRESS($K197,38))="UL"),INDIRECT(ADDRESS($K197,COLUMN())),0),0),IF($L197&gt;0,IF(AND(INDIRECT(ADDRESS($L197,44))=0,INDIRECT(ADDRESS($L197,38))="UL"),INDIRECT(ADDRESS($L197,COLUMN())),0),0),IF($M197&gt;0,IF(AND(INDIRECT(ADDRESS($M197,44))=0,INDIRECT(ADDRESS($M197,38))="UL"),INDIRECT(ADDRESS($M197,COLUMN())),0),0))</f>
        <v>5.9259259259259255E-2</v>
      </c>
      <c r="BC197" s="58" cm="1">
        <f t="array" aca="1" ref="BC197" ca="1">SUM(IF($C197&gt;0,IF(AND(INDIRECT(ADDRESS($C197,44))=0,INDIRECT(ADDRESS($C197,38))="UL"),INDIRECT(ADDRESS($C197,COLUMN())),0),0),IF($D197&gt;0,IF(AND(INDIRECT(ADDRESS($D197,44))=0,INDIRECT(ADDRESS($D197,38))="UL"),INDIRECT(ADDRESS($D197,COLUMN())),0),0),IF($E197&gt;0,IF(AND(INDIRECT(ADDRESS($E197,44))=0,INDIRECT(ADDRESS($E197,38))="UL"),INDIRECT(ADDRESS($E197,COLUMN())),0),0),IF($F197&gt;0,IF(AND(INDIRECT(ADDRESS($F197,44))=0,INDIRECT(ADDRESS($F197,38))="UL"),INDIRECT(ADDRESS($F197,COLUMN())),0),0),IF($G197&gt;0,IF(AND(INDIRECT(ADDRESS($G197,44))=0,INDIRECT(ADDRESS($G197,38))="UL"),INDIRECT(ADDRESS($G197,COLUMN())),0),0),IF($H197&gt;0,IF(AND(INDIRECT(ADDRESS($H197,44))=0,INDIRECT(ADDRESS($H197,38))="UL"),INDIRECT(ADDRESS($H197,COLUMN())),0),0),IF($I197&gt;0,IF(AND(INDIRECT(ADDRESS($I197,44))=0,INDIRECT(ADDRESS($I197,38))="UL"),INDIRECT(ADDRESS($I197,COLUMN())),0),0),IF($J197&gt;0,IF(AND(INDIRECT(ADDRESS($J197,44))=0,INDIRECT(ADDRESS($J197,38))="UL"),INDIRECT(ADDRESS($J197,COLUMN())),0),0),IF($K197&gt;0,IF(AND(INDIRECT(ADDRESS($K197,44))=0,INDIRECT(ADDRESS($K197,38))="UL"),INDIRECT(ADDRESS($K197,COLUMN())),0),0),IF($L197&gt;0,IF(AND(INDIRECT(ADDRESS($L197,44))=0,INDIRECT(ADDRESS($L197,38))="UL"),INDIRECT(ADDRESS($L197,COLUMN())),0),0),IF($M197&gt;0,IF(AND(INDIRECT(ADDRESS($M197,44))=0,INDIRECT(ADDRESS($M197,38))="UL"),INDIRECT(ADDRESS($M197,COLUMN())),0),0))</f>
        <v>2.9629629629629627E-2</v>
      </c>
      <c r="BD197" s="58" cm="1">
        <f t="array" aca="1" ref="BD197" ca="1">SUM(IF($C197&gt;0,IF(AND(INDIRECT(ADDRESS($C197,44))=0,INDIRECT(ADDRESS($C197,38))="UL"),INDIRECT(ADDRESS($C197,COLUMN())),0),0),IF($D197&gt;0,IF(AND(INDIRECT(ADDRESS($D197,44))=0,INDIRECT(ADDRESS($D197,38))="UL"),INDIRECT(ADDRESS($D197,COLUMN())),0),0),IF($E197&gt;0,IF(AND(INDIRECT(ADDRESS($E197,44))=0,INDIRECT(ADDRESS($E197,38))="UL"),INDIRECT(ADDRESS($E197,COLUMN())),0),0),IF($F197&gt;0,IF(AND(INDIRECT(ADDRESS($F197,44))=0,INDIRECT(ADDRESS($F197,38))="UL"),INDIRECT(ADDRESS($F197,COLUMN())),0),0),IF($G197&gt;0,IF(AND(INDIRECT(ADDRESS($G197,44))=0,INDIRECT(ADDRESS($G197,38))="UL"),INDIRECT(ADDRESS($G197,COLUMN())),0),0),IF($H197&gt;0,IF(AND(INDIRECT(ADDRESS($H197,44))=0,INDIRECT(ADDRESS($H197,38))="UL"),INDIRECT(ADDRESS($H197,COLUMN())),0),0),IF($I197&gt;0,IF(AND(INDIRECT(ADDRESS($I197,44))=0,INDIRECT(ADDRESS($I197,38))="UL"),INDIRECT(ADDRESS($I197,COLUMN())),0),0),IF($J197&gt;0,IF(AND(INDIRECT(ADDRESS($J197,44))=0,INDIRECT(ADDRESS($J197,38))="UL"),INDIRECT(ADDRESS($J197,COLUMN())),0),0),IF($K197&gt;0,IF(AND(INDIRECT(ADDRESS($K197,44))=0,INDIRECT(ADDRESS($K197,38))="UL"),INDIRECT(ADDRESS($K197,COLUMN())),0),0),IF($L197&gt;0,IF(AND(INDIRECT(ADDRESS($L197,44))=0,INDIRECT(ADDRESS($L197,38))="UL"),INDIRECT(ADDRESS($L197,COLUMN())),0),0),IF($M197&gt;0,IF(AND(INDIRECT(ADDRESS($M197,44))=0,INDIRECT(ADDRESS($M197,38))="UL"),INDIRECT(ADDRESS($M197,COLUMN())),0),0))</f>
        <v>5.9259259259259255E-2</v>
      </c>
      <c r="BE197" s="57">
        <f t="shared" ca="1" si="126"/>
        <v>2.9629629629629627E-2</v>
      </c>
      <c r="BF197" s="57" cm="1">
        <f t="array" aca="1" ref="BF197" ca="1">SUM(IF($C197&gt;0,IF(INDIRECT(ADDRESS($C197,45))=1,INDIRECT(ADDRESS($C197,52))*INDIRECT(ADDRESS($C197,42))/5,0),0), IF($D197&gt;0,IF(INDIRECT(ADDRESS($D197,45))=1,INDIRECT(ADDRESS($D197,52))*INDIRECT(ADDRESS($D197,42))/5,0),0), IF($E197&gt;0,IF(INDIRECT(ADDRESS($E197,45))=1,INDIRECT(ADDRESS($E197,52))*INDIRECT(ADDRESS($E197,42))/5,0),0), IF($F197&gt;0,IF(INDIRECT(ADDRESS($F197,45))=1,INDIRECT(ADDRESS($F197,52))*INDIRECT(ADDRESS($F197,42))/5,0),0), IF($G197&gt;0,IF(INDIRECT(ADDRESS($G197,45))=1,INDIRECT(ADDRESS($G197,52))*INDIRECT(ADDRESS($G197,42))/5,0),0), IF($H197&gt;0,IF(INDIRECT(ADDRESS($H197,45))=1,INDIRECT(ADDRESS($H197,52))*INDIRECT(ADDRESS($H197,42))/5,0),0)
)*$BF$296/100</f>
        <v>0</v>
      </c>
      <c r="BG197" s="19">
        <v>3</v>
      </c>
      <c r="BH197" s="57" cm="1">
        <f t="array" aca="1" ref="BH197" ca="1">SUM(IF($C197&gt;0,IF(AND(INDIRECT(ADDRESS($C197,44))=0,INDIRECT(ADDRESS($C197,38))&lt;&gt;"UL"),INDIRECT(ADDRESS($C197,COLUMN()-12)),0),0), IF($D197&gt;0,IF(AND(INDIRECT(ADDRESS($D197,44))=0,INDIRECT(ADDRESS($D197,38))&lt;&gt;"UL"),INDIRECT(ADDRESS($D197,COLUMN()-12)),0),0), IF($E197&gt;0,IF(AND(INDIRECT(ADDRESS($E197,44))=0,INDIRECT(ADDRESS($E197,38))&lt;&gt;"UL"),INDIRECT(ADDRESS($E197,COLUMN()-12)),0),0), IF($F197&gt;0,IF(AND(INDIRECT(ADDRESS($F197,44))=0,INDIRECT(ADDRESS($F197,38))&lt;&gt;"UL"),INDIRECT(ADDRESS($F197,COLUMN()-12)),0),0), IF($G197&gt;0,IF(AND(INDIRECT(ADDRESS($G197,44))=0,INDIRECT(ADDRESS($G197,38))&lt;&gt;"UL"),INDIRECT(ADDRESS($G197,COLUMN()-12)),0),0), IF($H197&gt;0,IF(AND(INDIRECT(ADDRESS($H197,44))=0,INDIRECT(ADDRESS($H197,38))&lt;&gt;"UL"),INDIRECT(ADDRESS($H197,COLUMN()-12)),0),0), IF($I197&gt;0,IF(AND(INDIRECT(ADDRESS($I197,44))=0,INDIRECT(ADDRESS($I197,38))&lt;&gt;"UL"),INDIRECT(ADDRESS($I197,COLUMN()-12)),0),0), IF($J197&gt;0,IF(AND(INDIRECT(ADDRESS($J197,44))=0,INDIRECT(ADDRESS($J197,38))&lt;&gt;"UL"),INDIRECT(ADDRESS($J197,COLUMN()-12)),0),0), IF($K197&gt;0,IF(AND(INDIRECT(ADDRESS($K197,44))=0,INDIRECT(ADDRESS($K197,38))&lt;&gt;"UL"),INDIRECT(ADDRESS($K197,COLUMN()-12)),0),0), IF($L197&gt;0,IF(AND(INDIRECT(ADDRESS($L197,44))=0,INDIRECT(ADDRESS($L197,38))&lt;&gt;"UL"),INDIRECT(ADDRESS($L197,COLUMN()-12)),0),0), IF($M197&gt;0,IF(AND(INDIRECT(ADDRESS($M197,44))=0,INDIRECT(ADDRESS($M197,38))&lt;&gt;"UL"),INDIRECT(ADDRESS($M197,COLUMN()-12)),0),0))</f>
        <v>0</v>
      </c>
      <c r="BI197" s="57" cm="1">
        <f t="array" aca="1" ref="BI197" ca="1">SUM(IF($C197&gt;0,IF(AND(INDIRECT(ADDRESS($C197,44))=0,INDIRECT(ADDRESS($C197,38))&lt;&gt;"UL"),INDIRECT(ADDRESS($C197,COLUMN()-12)),0),0), IF($D197&gt;0,IF(AND(INDIRECT(ADDRESS($D197,44))=0,INDIRECT(ADDRESS($D197,38))&lt;&gt;"UL"),INDIRECT(ADDRESS($D197,COLUMN()-12)),0),0), IF($E197&gt;0,IF(AND(INDIRECT(ADDRESS($E197,44))=0,INDIRECT(ADDRESS($E197,38))&lt;&gt;"UL"),INDIRECT(ADDRESS($E197,COLUMN()-12)),0),0), IF($F197&gt;0,IF(AND(INDIRECT(ADDRESS($F197,44))=0,INDIRECT(ADDRESS($F197,38))&lt;&gt;"UL"),INDIRECT(ADDRESS($F197,COLUMN()-12)),0),0), IF($G197&gt;0,IF(AND(INDIRECT(ADDRESS($G197,44))=0,INDIRECT(ADDRESS($G197,38))&lt;&gt;"UL"),INDIRECT(ADDRESS($G197,COLUMN()-12)),0),0), IF($H197&gt;0,IF(AND(INDIRECT(ADDRESS($H197,44))=0,INDIRECT(ADDRESS($H197,38))&lt;&gt;"UL"),INDIRECT(ADDRESS($H197,COLUMN()-12)),0),0), IF($I197&gt;0,IF(AND(INDIRECT(ADDRESS($I197,44))=0,INDIRECT(ADDRESS($I197,38))&lt;&gt;"UL"),INDIRECT(ADDRESS($I197,COLUMN()-12)),0),0), IF($J197&gt;0,IF(AND(INDIRECT(ADDRESS($J197,44))=0,INDIRECT(ADDRESS($J197,38))&lt;&gt;"UL"),INDIRECT(ADDRESS($J197,COLUMN()-12)),0),0), IF($K197&gt;0,IF(AND(INDIRECT(ADDRESS($K197,44))=0,INDIRECT(ADDRESS($K197,38))&lt;&gt;"UL"),INDIRECT(ADDRESS($K197,COLUMN()-12)),0),0), IF($L197&gt;0,IF(AND(INDIRECT(ADDRESS($L197,44))=0,INDIRECT(ADDRESS($L197,38))&lt;&gt;"UL"),INDIRECT(ADDRESS($L197,COLUMN()-12)),0),0), IF($M197&gt;0,IF(AND(INDIRECT(ADDRESS($M197,44))=0,INDIRECT(ADDRESS($M197,38))&lt;&gt;"UL"),INDIRECT(ADDRESS($M197,COLUMN()-12)),0),0))</f>
        <v>1.1111111111111109</v>
      </c>
      <c r="BJ197" s="57" cm="1">
        <f t="array" aca="1" ref="BJ197" ca="1">SUM(IF($C197&gt;0,IF(AND(INDIRECT(ADDRESS($C197,44))=0,INDIRECT(ADDRESS($C197,38))&lt;&gt;"UL"),INDIRECT(ADDRESS($C197,COLUMN()-12)),0),0), IF($D197&gt;0,IF(AND(INDIRECT(ADDRESS($D197,44))=0,INDIRECT(ADDRESS($D197,38))&lt;&gt;"UL"),INDIRECT(ADDRESS($D197,COLUMN()-12)),0),0), IF($E197&gt;0,IF(AND(INDIRECT(ADDRESS($E197,44))=0,INDIRECT(ADDRESS($E197,38))&lt;&gt;"UL"),INDIRECT(ADDRESS($E197,COLUMN()-12)),0),0), IF($F197&gt;0,IF(AND(INDIRECT(ADDRESS($F197,44))=0,INDIRECT(ADDRESS($F197,38))&lt;&gt;"UL"),INDIRECT(ADDRESS($F197,COLUMN()-12)),0),0), IF($G197&gt;0,IF(AND(INDIRECT(ADDRESS($G197,44))=0,INDIRECT(ADDRESS($G197,38))&lt;&gt;"UL"),INDIRECT(ADDRESS($G197,COLUMN()-12)),0),0), IF($H197&gt;0,IF(AND(INDIRECT(ADDRESS($H197,44))=0,INDIRECT(ADDRESS($H197,38))&lt;&gt;"UL"),INDIRECT(ADDRESS($H197,COLUMN()-12)),0),0), IF($I197&gt;0,IF(AND(INDIRECT(ADDRESS($I197,44))=0,INDIRECT(ADDRESS($I197,38))&lt;&gt;"UL"),INDIRECT(ADDRESS($I197,COLUMN()-12)),0),0), IF($J197&gt;0,IF(AND(INDIRECT(ADDRESS($J197,44))=0,INDIRECT(ADDRESS($J197,38))&lt;&gt;"UL"),INDIRECT(ADDRESS($J197,COLUMN()-12)),0),0), IF($K197&gt;0,IF(AND(INDIRECT(ADDRESS($K197,44))=0,INDIRECT(ADDRESS($K197,38))&lt;&gt;"UL"),INDIRECT(ADDRESS($K197,COLUMN()-12)),0),0), IF($L197&gt;0,IF(AND(INDIRECT(ADDRESS($L197,44))=0,INDIRECT(ADDRESS($L197,38))&lt;&gt;"UL"),INDIRECT(ADDRESS($L197,COLUMN()-12)),0),0), IF($M197&gt;0,IF(AND(INDIRECT(ADDRESS($M197,44))=0,INDIRECT(ADDRESS($M197,38))&lt;&gt;"UL"),INDIRECT(ADDRESS($M197,COLUMN()-12)),0),0))</f>
        <v>1.1111111111111109</v>
      </c>
      <c r="BK197" s="57">
        <f t="shared" ca="1" si="127"/>
        <v>1.1111111111111109</v>
      </c>
      <c r="BL197" s="58">
        <f t="shared" ca="1" si="128"/>
        <v>0.74074074074074059</v>
      </c>
      <c r="BM197" s="57" cm="1">
        <f t="array" aca="1" ref="BM197" ca="1">SUM(IF($C197&gt;0,IF(AND(INDIRECT(ADDRESS($C197,44))=0,INDIRECT(ADDRESS($C197,38))&lt;&gt;"UL"),INDIRECT(ADDRESS($C197,COLUMN()-12)),0),0), IF($D197&gt;0,IF(AND(INDIRECT(ADDRESS($D197,44))=0,INDIRECT(ADDRESS($D197,38))&lt;&gt;"UL"),INDIRECT(ADDRESS($D197,COLUMN()-12)),0),0), IF($E197&gt;0,IF(AND(INDIRECT(ADDRESS($E197,44))=0,INDIRECT(ADDRESS($E197,38))&lt;&gt;"UL"),INDIRECT(ADDRESS($E197,COLUMN()-12)),0),0), IF($F197&gt;0,IF(AND(INDIRECT(ADDRESS($F197,44))=0,INDIRECT(ADDRESS($F197,38))&lt;&gt;"UL"),INDIRECT(ADDRESS($F197,COLUMN()-12)),0),0), IF($G197&gt;0,IF(AND(INDIRECT(ADDRESS($G197,44))=0,INDIRECT(ADDRESS($G197,38))&lt;&gt;"UL"),INDIRECT(ADDRESS($G197,COLUMN()-12)),0),0), IF($H197&gt;0,IF(AND(INDIRECT(ADDRESS($H197,44))=0,INDIRECT(ADDRESS($H197,38))&lt;&gt;"UL"),INDIRECT(ADDRESS($H197,COLUMN()-12)),0),0), IF($I197&gt;0,IF(AND(INDIRECT(ADDRESS($I197,44))=0,INDIRECT(ADDRESS($I197,38))&lt;&gt;"UL"),INDIRECT(ADDRESS($I197,COLUMN()-12)),0),0), IF($J197&gt;0,IF(AND(INDIRECT(ADDRESS($J197,44))=0,INDIRECT(ADDRESS($J197,38))&lt;&gt;"UL"),INDIRECT(ADDRESS($J197,COLUMN()-12)),0),0), IF($K197&gt;0,IF(AND(INDIRECT(ADDRESS($K197,44))=0,INDIRECT(ADDRESS($K197,38))&lt;&gt;"UL"),INDIRECT(ADDRESS($K197,COLUMN()-11)),0),0), IF($L197&gt;0,IF(AND(INDIRECT(ADDRESS($L197,44))=0,INDIRECT(ADDRESS($L197,38))&lt;&gt;"UL"),INDIRECT(ADDRESS($L197,COLUMN()-11)),0),0), IF($M197&gt;0,IF(AND(INDIRECT(ADDRESS($M197,44))=0,INDIRECT(ADDRESS($M197,38))&lt;&gt;"UL"),INDIRECT(ADDRESS($M197,COLUMN()-11)),0),0))</f>
        <v>0.44444444444444436</v>
      </c>
      <c r="BN197" s="57" cm="1">
        <f t="array" aca="1" ref="BN197" ca="1">SUM(IF($C197&gt;0,IF(AND(INDIRECT(ADDRESS($C197,44))=0,INDIRECT(ADDRESS($C197,38))&lt;&gt;"UL"),INDIRECT(ADDRESS($C197,COLUMN()-12)),0),0), IF($D197&gt;0,IF(AND(INDIRECT(ADDRESS($D197,44))=0,INDIRECT(ADDRESS($D197,38))&lt;&gt;"UL"),INDIRECT(ADDRESS($D197,COLUMN()-12)),0),0), IF($E197&gt;0,IF(AND(INDIRECT(ADDRESS($E197,44))=0,INDIRECT(ADDRESS($E197,38))&lt;&gt;"UL"),INDIRECT(ADDRESS($E197,COLUMN()-12)),0),0), IF($F197&gt;0,IF(AND(INDIRECT(ADDRESS($F197,44))=0,INDIRECT(ADDRESS($F197,38))&lt;&gt;"UL"),INDIRECT(ADDRESS($F197,COLUMN()-12)),0),0), IF($G197&gt;0,IF(AND(INDIRECT(ADDRESS($G197,44))=0,INDIRECT(ADDRESS($G197,38))&lt;&gt;"UL"),INDIRECT(ADDRESS($G197,COLUMN()-12)),0),0), IF($H197&gt;0,IF(AND(INDIRECT(ADDRESS($H197,44))=0,INDIRECT(ADDRESS($H197,38))&lt;&gt;"UL"),INDIRECT(ADDRESS($H197,COLUMN()-12)),0),0), IF($I197&gt;0,IF(AND(INDIRECT(ADDRESS($I197,44))=0,INDIRECT(ADDRESS($I197,38))&lt;&gt;"UL"),INDIRECT(ADDRESS($I197,COLUMN()-12)),0),0), IF($J197&gt;0,IF(AND(INDIRECT(ADDRESS($J197,44))=0,INDIRECT(ADDRESS($J197,38))&lt;&gt;"UL"),INDIRECT(ADDRESS($J197,COLUMN()-12)),0),0), IF($K197&gt;0,IF(AND(INDIRECT(ADDRESS($K197,44))=0,INDIRECT(ADDRESS($K197,38))&lt;&gt;"UL"),INDIRECT(ADDRESS($K197,COLUMN()-11)),0),0), IF($L197&gt;0,IF(AND(INDIRECT(ADDRESS($L197,44))=0,INDIRECT(ADDRESS($L197,38))&lt;&gt;"UL"),INDIRECT(ADDRESS($L197,COLUMN()-11)),0),0), IF($M197&gt;0,IF(AND(INDIRECT(ADDRESS($M197,44))=0,INDIRECT(ADDRESS($M197,38))&lt;&gt;"UL"),INDIRECT(ADDRESS($M197,COLUMN()-11)),0),0))</f>
        <v>0.14814814814814811</v>
      </c>
      <c r="BO197" s="57" cm="1">
        <f t="array" aca="1" ref="BO197" ca="1">SUM(IF($C197&gt;0,IF(AND(INDIRECT(ADDRESS($C197,44))=0,INDIRECT(ADDRESS($C197,38))&lt;&gt;"UL"),INDIRECT(ADDRESS($C197,COLUMN()-12)),0),0), IF($D197&gt;0,IF(AND(INDIRECT(ADDRESS($D197,44))=0,INDIRECT(ADDRESS($D197,38))&lt;&gt;"UL"),INDIRECT(ADDRESS($D197,COLUMN()-12)),0),0), IF($E197&gt;0,IF(AND(INDIRECT(ADDRESS($E197,44))=0,INDIRECT(ADDRESS($E197,38))&lt;&gt;"UL"),INDIRECT(ADDRESS($E197,COLUMN()-12)),0),0), IF($F197&gt;0,IF(AND(INDIRECT(ADDRESS($F197,44))=0,INDIRECT(ADDRESS($F197,38))&lt;&gt;"UL"),INDIRECT(ADDRESS($F197,COLUMN()-12)),0),0), IF($G197&gt;0,IF(AND(INDIRECT(ADDRESS($G197,44))=0,INDIRECT(ADDRESS($G197,38))&lt;&gt;"UL"),INDIRECT(ADDRESS($G197,COLUMN()-12)),0),0), IF($H197&gt;0,IF(AND(INDIRECT(ADDRESS($H197,44))=0,INDIRECT(ADDRESS($H197,38))&lt;&gt;"UL"),INDIRECT(ADDRESS($H197,COLUMN()-12)),0),0), IF($I197&gt;0,IF(AND(INDIRECT(ADDRESS($I197,44))=0,INDIRECT(ADDRESS($I197,38))&lt;&gt;"UL"),INDIRECT(ADDRESS($I197,COLUMN()-12)),0),0), IF($J197&gt;0,IF(AND(INDIRECT(ADDRESS($J197,44))=0,INDIRECT(ADDRESS($J197,38))&lt;&gt;"UL"),INDIRECT(ADDRESS($J197,COLUMN()-12)),0),0), IF($K197&gt;0,IF(AND(INDIRECT(ADDRESS($K197,44))=0,INDIRECT(ADDRESS($K197,38))&lt;&gt;"UL"),INDIRECT(ADDRESS($K197,COLUMN()-11)),0),0), IF($L197&gt;0,IF(AND(INDIRECT(ADDRESS($L197,44))=0,INDIRECT(ADDRESS($L197,38))&lt;&gt;"UL"),INDIRECT(ADDRESS($L197,COLUMN()-11)),0),0), IF($M197&gt;0,IF(AND(INDIRECT(ADDRESS($M197,44))=0,INDIRECT(ADDRESS($M197,38))&lt;&gt;"UL"),INDIRECT(ADDRESS($M197,COLUMN()-11)),0),0))</f>
        <v>0.29629629629629622</v>
      </c>
      <c r="BP197" s="57" cm="1">
        <f t="array" aca="1" ref="BP197" ca="1">SUM(IF($C197&gt;0,IF(AND(INDIRECT(ADDRESS($C197,44))=0,INDIRECT(ADDRESS($C197,38))&lt;&gt;"UL"),INDIRECT(ADDRESS($C197,COLUMN()-12)),0),0), IF($D197&gt;0,IF(AND(INDIRECT(ADDRESS($D197,44))=0,INDIRECT(ADDRESS($D197,38))&lt;&gt;"UL"),INDIRECT(ADDRESS($D197,COLUMN()-12)),0),0), IF($E197&gt;0,IF(AND(INDIRECT(ADDRESS($E197,44))=0,INDIRECT(ADDRESS($E197,38))&lt;&gt;"UL"),INDIRECT(ADDRESS($E197,COLUMN()-12)),0),0), IF($F197&gt;0,IF(AND(INDIRECT(ADDRESS($F197,44))=0,INDIRECT(ADDRESS($F197,38))&lt;&gt;"UL"),INDIRECT(ADDRESS($F197,COLUMN()-12)),0),0), IF($G197&gt;0,IF(AND(INDIRECT(ADDRESS($G197,44))=0,INDIRECT(ADDRESS($G197,38))&lt;&gt;"UL"),INDIRECT(ADDRESS($G197,COLUMN()-12)),0),0), IF($H197&gt;0,IF(AND(INDIRECT(ADDRESS($H197,44))=0,INDIRECT(ADDRESS($H197,38))&lt;&gt;"UL"),INDIRECT(ADDRESS($H197,COLUMN()-12)),0),0), IF($I197&gt;0,IF(AND(INDIRECT(ADDRESS($I197,44))=0,INDIRECT(ADDRESS($I197,38))&lt;&gt;"UL"),INDIRECT(ADDRESS($I197,COLUMN()-12)),0),0), IF($J197&gt;0,IF(AND(INDIRECT(ADDRESS($J197,44))=0,INDIRECT(ADDRESS($J197,38))&lt;&gt;"UL"),INDIRECT(ADDRESS($J197,COLUMN()-12)),0),0), IF($K197&gt;0,IF(AND(INDIRECT(ADDRESS($K197,44))=0,INDIRECT(ADDRESS($K197,38))&lt;&gt;"UL"),INDIRECT(ADDRESS($K197,COLUMN()-11)),0),0), IF($L197&gt;0,IF(AND(INDIRECT(ADDRESS($L197,44))=0,INDIRECT(ADDRESS($L197,38))&lt;&gt;"UL"),INDIRECT(ADDRESS($L197,COLUMN()-11)),0),0), IF($M197&gt;0,IF(AND(INDIRECT(ADDRESS($M197,44))=0,INDIRECT(ADDRESS($M197,38))&lt;&gt;"UL"),INDIRECT(ADDRESS($M197,COLUMN()-11)),0),0))</f>
        <v>0.29629629629629622</v>
      </c>
      <c r="BQ197" s="57">
        <f t="shared" ca="1" si="129"/>
        <v>0.29629629629629622</v>
      </c>
      <c r="BR197" s="161">
        <f t="shared" ca="1" si="130"/>
        <v>83.78571563596276</v>
      </c>
      <c r="BS197" s="56"/>
      <c r="BT197" s="56">
        <f t="shared" ca="1" si="131"/>
        <v>2.1097887299938183</v>
      </c>
      <c r="BU197" s="80">
        <f t="shared" ca="1" si="132"/>
        <v>8.1145720384377631E-2</v>
      </c>
      <c r="BV197" s="57" t="s">
        <v>34</v>
      </c>
      <c r="BW197" s="57" cm="1">
        <f t="array" aca="1" ref="BW197" ca="1">SUM(IF($C197&gt;0,IF(AND(INDIRECT(ADDRESS($C197,44))=0,INDIRECT(ADDRESS($C197,38))="UL",ISERROR(SEARCH("Rear",INDIRECT(ADDRESS($C197,33)))),ISERROR(SEARCH("Side",INDIRECT(ADDRESS($C197,33))))),INDIRECT(ADDRESS($C197,COLUMN())),0),0),IF($D197&gt;0,IF(AND(INDIRECT(ADDRESS($D197,44))=0,INDIRECT(ADDRESS($D197,38))="UL",ISERROR(SEARCH("Rear",INDIRECT(ADDRESS($D197,33)))),ISERROR(SEARCH("Side",INDIRECT(ADDRESS($D197,33))))),INDIRECT(ADDRESS($D197,COLUMN())),0),0),IF($E197&gt;0,IF(AND(INDIRECT(ADDRESS($E197,44))=0,INDIRECT(ADDRESS($E197,38))="UL",ISERROR(SEARCH("Rear",INDIRECT(ADDRESS($E197,33)))),ISERROR(SEARCH("Side",INDIRECT(ADDRESS($E197,33))))),INDIRECT(ADDRESS($E197,COLUMN())),0),0),IF($F197&gt;0,IF(AND(INDIRECT(ADDRESS($F197,44))=0,INDIRECT(ADDRESS($F197,38))="UL",ISERROR(SEARCH("Rear",INDIRECT(ADDRESS($F197,33)))),ISERROR(SEARCH("Side",INDIRECT(ADDRESS($F197,33))))),INDIRECT(ADDRESS($F197,COLUMN())),0),0),IF($G197&gt;0,IF(AND(INDIRECT(ADDRESS($G197,44))=0,INDIRECT(ADDRESS($G197,38))="UL",ISERROR(SEARCH("Rear",INDIRECT(ADDRESS($G197,33)))),ISERROR(SEARCH("Side",INDIRECT(ADDRESS($G197,33))))),INDIRECT(ADDRESS($G197,COLUMN())),0),0),IF($H197&gt;0,IF(AND(INDIRECT(ADDRESS($H197,44))=0,INDIRECT(ADDRESS($H197,38))="UL",ISERROR(SEARCH("Rear",INDIRECT(ADDRESS($H197,33)))),ISERROR(SEARCH("Side",INDIRECT(ADDRESS($H197,33))))),INDIRECT(ADDRESS($H197,COLUMN())),0),0),IF($I197&gt;0,IF(AND(INDIRECT(ADDRESS($I197,44))=0,INDIRECT(ADDRESS($I197,38))="UL",ISERROR(SEARCH("Rear",INDIRECT(ADDRESS($I197,33)))),ISERROR(SEARCH("Side",INDIRECT(ADDRESS($I197,33))))),INDIRECT(ADDRESS($I197,COLUMN())),0),0),IF($J197&gt;0,IF(AND(INDIRECT(ADDRESS($J197,44))=0,INDIRECT(ADDRESS($J197,38))="UL",ISERROR(SEARCH("Rear",INDIRECT(ADDRESS($J197,33)))),ISERROR(SEARCH("Side",INDIRECT(ADDRESS($J197,33))))),INDIRECT(ADDRESS($J197,COLUMN())),0),0),IF($K197&gt;0,IF(AND(INDIRECT(ADDRESS($K197,44))=0,INDIRECT(ADDRESS($K197,38))="UL",ISERROR(SEARCH("Rear",INDIRECT(ADDRESS($K197,33)))),ISERROR(SEARCH("Side",INDIRECT(ADDRESS($K197,33))))),INDIRECT(ADDRESS($K197,COLUMN())),0),0),IF($L197&gt;0,IF(AND(INDIRECT(ADDRESS($L197,44))=0,INDIRECT(ADDRESS($L197,38))="UL",ISERROR(SEARCH("Rear",INDIRECT(ADDRESS($L197,33)))),ISERROR(SEARCH("Side",INDIRECT(ADDRESS($L197,33))))),INDIRECT(ADDRESS($L197,COLUMN())),0),0),IF($M197&gt;0,IF(AND(INDIRECT(ADDRESS($M197,44))=0,INDIRECT(ADDRESS($M197,38))="UL",ISERROR(SEARCH("Rear",INDIRECT(ADDRESS($M197,33)))),ISERROR(SEARCH("Side",INDIRECT(ADDRESS($M197,33))))),INDIRECT(ADDRESS($M197,COLUMN())),0),0))</f>
        <v>0.1111111111111111</v>
      </c>
      <c r="BX197" s="57">
        <f t="shared" ca="1" si="136"/>
        <v>0.1111111111111111</v>
      </c>
      <c r="BY197" s="57" cm="1">
        <f t="array" aca="1" ref="BY197" ca="1">SUM(IF($C197&gt;0,IF(AND(INDIRECT(ADDRESS($C197,44))=0,INDIRECT(ADDRESS($C197,38))="UL"),INDIRECT(ADDRESS($C197,COLUMN())),0),0),IF($D197&gt;0,IF(AND(INDIRECT(ADDRESS($D197,44))=0,INDIRECT(ADDRESS($D197,38))="UL"),INDIRECT(ADDRESS($D197,COLUMN())),0),0),IF($E197&gt;0,IF(AND(INDIRECT(ADDRESS($E197,44))=0,INDIRECT(ADDRESS($E197,38))="UL"),INDIRECT(ADDRESS($E197,COLUMN())),0),0),IF($F197&gt;0,IF(AND(INDIRECT(ADDRESS($F197,44))=0,INDIRECT(ADDRESS($F197,38))="UL"),INDIRECT(ADDRESS($F197,COLUMN())),0),0),IF($G197&gt;0,IF(AND(INDIRECT(ADDRESS($G197,44))=0,INDIRECT(ADDRESS($G197,38))="UL"),INDIRECT(ADDRESS($G197,COLUMN())),0),0),IF($H197&gt;0,IF(AND(INDIRECT(ADDRESS($H197,44))=0,INDIRECT(ADDRESS($H197,38))="UL"),INDIRECT(ADDRESS($H197,COLUMN())),0),0),IF($I197&gt;0,IF(AND(INDIRECT(ADDRESS($I197,44))=0,INDIRECT(ADDRESS($I197,38))="UL"),INDIRECT(ADDRESS($I197,COLUMN())),0),0),IF($J197&gt;0,IF(AND(INDIRECT(ADDRESS($J197,44))=0,INDIRECT(ADDRESS($J197,38))="UL"),INDIRECT(ADDRESS($J197,COLUMN())),0),0),IF($K197&gt;0,IF(AND(INDIRECT(ADDRESS($K197,44))=0,INDIRECT(ADDRESS($K197,38))="UL"),INDIRECT(ADDRESS($K197,COLUMN())),0),0),IF($L197&gt;0,IF(AND(INDIRECT(ADDRESS($L197,44))=0,INDIRECT(ADDRESS($L197,38))="UL"),INDIRECT(ADDRESS($L197,COLUMN())),0),0),IF($M197&gt;0,IF(AND(INDIRECT(ADDRESS($M197,44))=0,INDIRECT(ADDRESS($M197,38))="UL"),INDIRECT(ADDRESS($M197,COLUMN())),0),0))</f>
        <v>3.7037037037037035E-2</v>
      </c>
      <c r="BZ197" s="57" cm="1">
        <f t="array" aca="1" ref="BZ197" ca="1">SUM(IF($C197&gt;0,IF(AND(INDIRECT(ADDRESS($C197,44))=0,INDIRECT(ADDRESS($C197,38))="UL"),INDIRECT(ADDRESS($C197,COLUMN())),0),0),IF($D197&gt;0,IF(AND(INDIRECT(ADDRESS($D197,44))=0,INDIRECT(ADDRESS($D197,38))="UL"),INDIRECT(ADDRESS($D197,COLUMN())),0),0),IF($E197&gt;0,IF(AND(INDIRECT(ADDRESS($E197,44))=0,INDIRECT(ADDRESS($E197,38))="UL"),INDIRECT(ADDRESS($E197,COLUMN())),0),0),IF($F197&gt;0,IF(AND(INDIRECT(ADDRESS($F197,44))=0,INDIRECT(ADDRESS($F197,38))="UL"),INDIRECT(ADDRESS($F197,COLUMN())),0),0),IF($G197&gt;0,IF(AND(INDIRECT(ADDRESS($G197,44))=0,INDIRECT(ADDRESS($G197,38))="UL"),INDIRECT(ADDRESS($G197,COLUMN())),0),0),IF($H197&gt;0,IF(AND(INDIRECT(ADDRESS($H197,44))=0,INDIRECT(ADDRESS($H197,38))="UL"),INDIRECT(ADDRESS($H197,COLUMN())),0),0),IF($I197&gt;0,IF(AND(INDIRECT(ADDRESS($I197,44))=0,INDIRECT(ADDRESS($I197,38))="UL"),INDIRECT(ADDRESS($I197,COLUMN())),0),0),IF($J197&gt;0,IF(AND(INDIRECT(ADDRESS($J197,44))=0,INDIRECT(ADDRESS($J197,38))="UL"),INDIRECT(ADDRESS($J197,COLUMN())),0),0),IF($K197&gt;0,IF(AND(INDIRECT(ADDRESS($K197,44))=0,INDIRECT(ADDRESS($K197,38))="UL"),INDIRECT(ADDRESS($K197,COLUMN())),0),0),IF($L197&gt;0,IF(AND(INDIRECT(ADDRESS($L197,44))=0,INDIRECT(ADDRESS($L197,38))="UL"),INDIRECT(ADDRESS($L197,COLUMN())),0),0),IF($M197&gt;0,IF(AND(INDIRECT(ADDRESS($M197,44))=0,INDIRECT(ADDRESS($M197,38))="UL"),INDIRECT(ADDRESS($M197,COLUMN())),0),0))</f>
        <v>7.407407407407407E-2</v>
      </c>
      <c r="CA197" s="57">
        <f t="shared" ca="1" si="137"/>
        <v>7.407407407407407E-2</v>
      </c>
      <c r="CB197" s="57" cm="1">
        <f t="array" aca="1" ref="CB197" ca="1">SUM(IF($C197&gt;0,IF(AND(INDIRECT(ADDRESS($C197,44))=0,INDIRECT(ADDRESS($C197,38))&lt;&gt;"UL"),INDIRECT(ADDRESS($C197,COLUMN())),0),0),IF($D197&gt;0,IF(AND(INDIRECT(ADDRESS($D197,44))=0,INDIRECT(ADDRESS($D197,38))&lt;&gt;"UL"),INDIRECT(ADDRESS($D197,COLUMN())),0),0),IF($E197&gt;0,IF(AND(INDIRECT(ADDRESS($E197,44))=0,INDIRECT(ADDRESS($E197,38))&lt;&gt;"UL"),INDIRECT(ADDRESS($E197,COLUMN())),0),0),IF($F197&gt;0,IF(AND(INDIRECT(ADDRESS($F197,44))=0,INDIRECT(ADDRESS($F197,38))&lt;&gt;"UL"),INDIRECT(ADDRESS($F197,COLUMN())),0),0),IF($G197&gt;0,IF(AND(INDIRECT(ADDRESS($G197,44))=0,INDIRECT(ADDRESS($G197,38))&lt;&gt;"UL"),INDIRECT(ADDRESS($G197,COLUMN())),0),0),IF($H197&gt;0,IF(AND(INDIRECT(ADDRESS($H197,44))=0,INDIRECT(ADDRESS($H197,38))&lt;&gt;"UL"),INDIRECT(ADDRESS($H197,COLUMN())),0),0),IF($I197&gt;0,IF(AND(INDIRECT(ADDRESS($I197,44))=0,INDIRECT(ADDRESS($I197,38))&lt;&gt;"UL"),INDIRECT(ADDRESS($I197,COLUMN())),0),0),IF($J197&gt;0,IF(AND(INDIRECT(ADDRESS($J197,44))=0,INDIRECT(ADDRESS($J197,38))&lt;&gt;"UL"),INDIRECT(ADDRESS($J197,COLUMN())),0),0),IF($K197&gt;0,IF(AND(INDIRECT(ADDRESS($K197,44))=0,INDIRECT(ADDRESS($K197,38))&lt;&gt;"UL"),INDIRECT(ADDRESS($K197,COLUMN())),0),0),IF($L197&gt;0,IF(AND(INDIRECT(ADDRESS($L197,44))=0,INDIRECT(ADDRESS($L197,38))&lt;&gt;"UL"),INDIRECT(ADDRESS($L197,COLUMN())),0),0),IF($M197&gt;0,IF(AND(INDIRECT(ADDRESS($M197,44))=0,INDIRECT(ADDRESS($M197,38))&lt;&gt;"UL"),INDIRECT(ADDRESS($M197,COLUMN())),0),0))</f>
        <v>0.55555555555555547</v>
      </c>
      <c r="CC197" s="57">
        <f t="shared" ca="1" si="138"/>
        <v>0.55555555555555547</v>
      </c>
      <c r="CD197" s="57" cm="1">
        <f t="array" aca="1" ref="CD197" ca="1">SUM(IF($C197&gt;0,IF(AND(INDIRECT(ADDRESS($C197,44))=0,INDIRECT(ADDRESS($C197,38))&lt;&gt;"UL"),INDIRECT(ADDRESS($C197,COLUMN())),0),0),IF($D197&gt;0,IF(AND(INDIRECT(ADDRESS($D197,44))=0,INDIRECT(ADDRESS($D197,38))&lt;&gt;"UL"),INDIRECT(ADDRESS($D197,COLUMN())),0),0),IF($E197&gt;0,IF(AND(INDIRECT(ADDRESS($E197,44))=0,INDIRECT(ADDRESS($E197,38))&lt;&gt;"UL"),INDIRECT(ADDRESS($E197,COLUMN())),0),0),IF($F197&gt;0,IF(AND(INDIRECT(ADDRESS($F197,44))=0,INDIRECT(ADDRESS($F197,38))&lt;&gt;"UL"),INDIRECT(ADDRESS($F197,COLUMN())),0),0),IF($G197&gt;0,IF(AND(INDIRECT(ADDRESS($G197,44))=0,INDIRECT(ADDRESS($G197,38))&lt;&gt;"UL"),INDIRECT(ADDRESS($G197,COLUMN())),0),0),IF($H197&gt;0,IF(AND(INDIRECT(ADDRESS($H197,44))=0,INDIRECT(ADDRESS($H197,38))&lt;&gt;"UL"),INDIRECT(ADDRESS($H197,COLUMN())),0),0),IF($I197&gt;0,IF(AND(INDIRECT(ADDRESS($I197,44))=0,INDIRECT(ADDRESS($I197,38))&lt;&gt;"UL"),INDIRECT(ADDRESS($I197,COLUMN())),0),0),IF($J197&gt;0,IF(AND(INDIRECT(ADDRESS($J197,44))=0,INDIRECT(ADDRESS($J197,38))&lt;&gt;"UL"),INDIRECT(ADDRESS($J197,COLUMN())),0),0),IF($K197&gt;0,IF(AND(INDIRECT(ADDRESS($K197,44))=0,INDIRECT(ADDRESS($K197,38))&lt;&gt;"UL"),INDIRECT(ADDRESS($K197,COLUMN())),0),0),IF($L197&gt;0,IF(AND(INDIRECT(ADDRESS($L197,44))=0,INDIRECT(ADDRESS($L197,38))&lt;&gt;"UL"),INDIRECT(ADDRESS($L197,COLUMN())),0),0),IF($M197&gt;0,IF(AND(INDIRECT(ADDRESS($M197,44))=0,INDIRECT(ADDRESS($M197,38))&lt;&gt;"UL"),INDIRECT(ADDRESS($M197,COLUMN())),0),0))</f>
        <v>0.18518518518518515</v>
      </c>
      <c r="CE197" s="57" cm="1">
        <f t="array" aca="1" ref="CE197" ca="1">SUM(IF($C197&gt;0,IF(AND(INDIRECT(ADDRESS($C197,44))=0,INDIRECT(ADDRESS($C197,38))&lt;&gt;"UL"),INDIRECT(ADDRESS($C197,COLUMN())),0),0),IF($D197&gt;0,IF(AND(INDIRECT(ADDRESS($D197,44))=0,INDIRECT(ADDRESS($D197,38))&lt;&gt;"UL"),INDIRECT(ADDRESS($D197,COLUMN())),0),0),IF($E197&gt;0,IF(AND(INDIRECT(ADDRESS($E197,44))=0,INDIRECT(ADDRESS($E197,38))&lt;&gt;"UL"),INDIRECT(ADDRESS($E197,COLUMN())),0),0),IF($F197&gt;0,IF(AND(INDIRECT(ADDRESS($F197,44))=0,INDIRECT(ADDRESS($F197,38))&lt;&gt;"UL"),INDIRECT(ADDRESS($F197,COLUMN())),0),0),IF($G197&gt;0,IF(AND(INDIRECT(ADDRESS($G197,44))=0,INDIRECT(ADDRESS($G197,38))&lt;&gt;"UL"),INDIRECT(ADDRESS($G197,COLUMN())),0),0),IF($H197&gt;0,IF(AND(INDIRECT(ADDRESS($H197,44))=0,INDIRECT(ADDRESS($H197,38))&lt;&gt;"UL"),INDIRECT(ADDRESS($H197,COLUMN())),0),0),IF($I197&gt;0,IF(AND(INDIRECT(ADDRESS($I197,44))=0,INDIRECT(ADDRESS($I197,38))&lt;&gt;"UL"),INDIRECT(ADDRESS($I197,COLUMN())),0),0),IF($J197&gt;0,IF(AND(INDIRECT(ADDRESS($J197,44))=0,INDIRECT(ADDRESS($J197,38))&lt;&gt;"UL"),INDIRECT(ADDRESS($J197,COLUMN())),0),0),IF($K197&gt;0,IF(AND(INDIRECT(ADDRESS($K197,44))=0,INDIRECT(ADDRESS($K197,38))&lt;&gt;"UL"),INDIRECT(ADDRESS($K197,COLUMN())),0),0),IF($L197&gt;0,IF(AND(INDIRECT(ADDRESS($L197,44))=0,INDIRECT(ADDRESS($L197,38))&lt;&gt;"UL"),INDIRECT(ADDRESS($L197,COLUMN())),0),0),IF($M197&gt;0,IF(AND(INDIRECT(ADDRESS($M197,44))=0,INDIRECT(ADDRESS($M197,38))&lt;&gt;"UL"),INDIRECT(ADDRESS($M197,COLUMN())),0),0))</f>
        <v>0</v>
      </c>
      <c r="CF197" s="57">
        <f t="shared" ca="1" si="139"/>
        <v>0</v>
      </c>
      <c r="CG197" s="57">
        <f t="shared" ca="1" si="140"/>
        <v>1.1284655667674748</v>
      </c>
      <c r="CH197" s="57">
        <f t="shared" ca="1" si="133"/>
        <v>4.3402521798749032E-2</v>
      </c>
      <c r="CI197" s="19">
        <f t="shared" ca="1" si="134"/>
        <v>11.304501950094904</v>
      </c>
      <c r="CJ197" s="19"/>
      <c r="CK197" s="57" cm="1">
        <f t="array" aca="1" ref="CK197" ca="1">IF(AU197="S", SUM(IF($C197&gt;0,IF(INDIRECT(ADDRESS($C197,43))&lt;&gt;1,INDIRECT(ADDRESS($C197,48)),0),0), IF($D197&gt;0,IF(INDIRECT(ADDRESS($D197,43))&lt;&gt;1,INDIRECT(ADDRESS($D197,48)),0),0), IF($E197&gt;0,IF(INDIRECT(ADDRESS($E197,43))&lt;&gt;1,INDIRECT(ADDRESS($E197,48)),0),0), IF($F197&gt;0,IF(INDIRECT(ADDRESS($F197,43))&lt;&gt;1,INDIRECT(ADDRESS($F197,48)),0),0), IF($G197&gt;0,IF(INDIRECT(ADDRESS($G197,43))&lt;&gt;1,INDIRECT(ADDRESS($G197,48)),0),0), IF($H197&gt;0,IF(INDIRECT(ADDRESS($H197,43))&lt;&gt;1,INDIRECT(ADDRESS($H197,48)),0),0), IF($I197&gt;0,IF(INDIRECT(ADDRESS($I197,43))&lt;&gt;1,INDIRECT(ADDRESS($I197,48)),0),0), IF($J197&gt;0,IF(INDIRECT(ADDRESS($J197,43))&lt;&gt;1,INDIRECT(ADDRESS($J197,48)),0),0), IF($K197&gt;0,IF(INDIRECT(ADDRESS($K197,43))&lt;&gt;1,INDIRECT(ADDRESS($K197,48)),0),0), IF($L197&gt;0,IF(INDIRECT(ADDRESS($L197,43))&lt;&gt;1,INDIRECT(ADDRESS($L197,48)),0),0), IF($M197&gt;0,IF(INDIRECT(ADDRESS($M197,43))&lt;&gt;1,INDIRECT(ADDRESS($M197,48)),0),0)), IF(AU197="L",SUM(IF($C197&gt;0,IF(INDIRECT(ADDRESS($C197,43))&lt;&gt;1,INDIRECT(ADDRESS($C197,50)),0),0), IF($D197&gt;0,IF(INDIRECT(ADDRESS($D197,43))&lt;&gt;1,INDIRECT(ADDRESS($D197,50)),0),0), IF($E197&gt;0,IF(INDIRECT(ADDRESS($E197,43))&lt;&gt;1,INDIRECT(ADDRESS($E197,50)),0),0), IF($F197&gt;0,IF(INDIRECT(ADDRESS($F197,43))&lt;&gt;1,INDIRECT(ADDRESS($F197,50)),0),0), IF($G197&gt;0,IF(INDIRECT(ADDRESS($G197,43))&lt;&gt;1,INDIRECT(ADDRESS($G197,50)),0),0), IF($G197&gt;0,IF(INDIRECT(ADDRESS($G197,43))&lt;&gt;1,INDIRECT(ADDRESS($G197,50)),0),0), IF($H197&gt;0,IF(INDIRECT(ADDRESS($H197,43))&lt;&gt;1,INDIRECT(ADDRESS($H197,50)),0),0), IF($I197&gt;0,IF(INDIRECT(ADDRESS($I197,43))&lt;&gt;1,INDIRECT(ADDRESS($I197,50)),0),0), IF($J197&gt;0,IF(INDIRECT(ADDRESS($J197,43))&lt;&gt;1,INDIRECT(ADDRESS($J197,50)),0),0), IF($K197&gt;0,IF(INDIRECT(ADDRESS($K197,43))&lt;&gt;1,INDIRECT(ADDRESS($K197,50)),0),0), IF($L197&gt;0,IF(INDIRECT(ADDRESS($L197,43))&lt;&gt;1,INDIRECT(ADDRESS($L197,50)),0),0), IF($M197&gt;0,IF(INDIRECT(ADDRESS($M197,43))&lt;&gt;1,INDIRECT(ADDRESS($M197,50)),0),0)), SUM(IF($C197&gt;0,IF(INDIRECT(ADDRESS($C197,43))&lt;&gt;1,INDIRECT(ADDRESS($C197,49)),0),0), IF($D197&gt;0,IF(INDIRECT(ADDRESS($D197,43))&lt;&gt;1,INDIRECT(ADDRESS($D197,49)),0),0), IF($E197&gt;0,IF(INDIRECT(ADDRESS($E197,43))&lt;&gt;1,INDIRECT(ADDRESS($E197,49)),0),0), IF($F197&gt;0,IF(INDIRECT(ADDRESS($F197,43))&lt;&gt;1,INDIRECT(ADDRESS($F197,49)),0),0), IF($G197&gt;0,IF(INDIRECT(ADDRESS($G197,43))&lt;&gt;1,INDIRECT(ADDRESS($G197,49)),0),0), IF($G197&gt;0,IF(INDIRECT(ADDRESS($G197,43))&lt;&gt;1,INDIRECT(ADDRESS($G197,49)),0),0), IF($H197&gt;0,IF(INDIRECT(ADDRESS($H197,43))&lt;&gt;1,INDIRECT(ADDRESS($H197,49)),0),0), IF($I197&gt;0,IF(INDIRECT(ADDRESS($I197,43))&lt;&gt;1,INDIRECT(ADDRESS($I197,49)),0),0), IF($J197&gt;0,IF(INDIRECT(ADDRESS($J197,43))&lt;&gt;1,INDIRECT(ADDRESS($J197,49)),0),0), IF($K197&gt;0,IF(INDIRECT(ADDRESS($K197,43))&lt;&gt;1,INDIRECT(ADDRESS($K197,49)),0),0), IF($L197&gt;0,IF(INDIRECT(ADDRESS($L197,43))&lt;&gt;1,INDIRECT(ADDRESS($L197,49)),0),0), IF($M197&gt;0,IF(INDIRECT(ADDRESS($M197,43))&lt;&gt;1,INDIRECT(ADDRESS($M197,49)),0),0))))</f>
        <v>0.1111111111111111</v>
      </c>
      <c r="CL197" s="57" cm="1">
        <f t="array" aca="1" ref="CL197" ca="1">SUM(IF($C197&gt;0,IF(INDIRECT(ADDRESS($C197,44))=1,INDIRECT(ADDRESS($C197,90)),0),0), IF($D197&gt;0,IF(INDIRECT(ADDRESS($D197,44))=1,INDIRECT(ADDRESS($D197,90)),0),0), IF($E197&gt;0,IF(INDIRECT(ADDRESS($E197,44))=1,INDIRECT(ADDRESS($E197,90)),0),0), IF($F197&gt;0,IF(INDIRECT(ADDRESS($F197,44))=1,INDIRECT(ADDRESS($F197,90)),0),0), IF($G197&gt;0,IF(INDIRECT(ADDRESS($G197,44))=1,INDIRECT(ADDRESS($G197,90)),0),0), IF($H197&gt;0,IF(INDIRECT(ADDRESS($H197,44))=1,INDIRECT(ADDRESS($H197,90)),0),0), IF($I197&gt;0,IF(INDIRECT(ADDRESS($I197,44))=1,INDIRECT(ADDRESS($I197,90)),0),0), IF($J197&gt;0,IF(INDIRECT(ADDRESS($J197,44))=1,INDIRECT(ADDRESS($J197,90)),0),0), IF($K197&gt;0,IF(INDIRECT(ADDRESS($K197,44))=1,INDIRECT(ADDRESS($K197,90)),0),0), IF($L197&gt;0,IF(INDIRECT(ADDRESS($L197,44))=1,INDIRECT(ADDRESS($L197,90)),0),0), IF($M197&gt;0,IF(INDIRECT(ADDRESS($M197,44))=1,INDIRECT(ADDRESS($M197,90)),0),0))</f>
        <v>0</v>
      </c>
      <c r="CM197" s="56">
        <f t="shared" ca="1" si="135"/>
        <v>0.59738147986124857</v>
      </c>
      <c r="CN197" s="59"/>
    </row>
    <row r="198" spans="1:92" x14ac:dyDescent="0.25">
      <c r="A198" s="52" t="s">
        <v>267</v>
      </c>
      <c r="B198" s="67">
        <v>105</v>
      </c>
      <c r="C198" s="67">
        <v>131</v>
      </c>
      <c r="D198" s="67"/>
      <c r="E198" s="67"/>
      <c r="F198" s="67"/>
      <c r="G198" s="67">
        <v>140</v>
      </c>
      <c r="H198" s="67">
        <v>140</v>
      </c>
      <c r="I198" s="67"/>
      <c r="J198" s="67"/>
      <c r="K198" s="67"/>
      <c r="L198" s="67"/>
      <c r="M198" s="67"/>
      <c r="N198" s="67">
        <f t="shared" ca="1" si="141"/>
        <v>26</v>
      </c>
      <c r="O198" s="67" t="str" cm="1">
        <f t="array" aca="1" ref="O198" ca="1">INDIRECT(ADDRESS($B198,COLUMN()))</f>
        <v>Fighter</v>
      </c>
      <c r="P198" s="67" cm="1">
        <f t="array" aca="1" ref="P198" ca="1">INDIRECT(ADDRESS($B198,COLUMN()))</f>
        <v>2</v>
      </c>
      <c r="Q198" s="67" t="str" cm="1">
        <f t="array" aca="1" ref="Q198" ca="1">INDIRECT(ADDRESS($B198,COLUMN()))</f>
        <v>-</v>
      </c>
      <c r="R198" s="67" t="str" cm="1">
        <f t="array" aca="1" ref="R198" ca="1">INDIRECT(ADDRESS($B198,COLUMN()))</f>
        <v>-</v>
      </c>
      <c r="S198" s="67" cm="1">
        <f t="array" aca="1" ref="S198" ca="1">INDIRECT(ADDRESS($B198,COLUMN()))</f>
        <v>2</v>
      </c>
      <c r="T198" s="67" t="str" cm="1">
        <f t="array" aca="1" ref="T198" ca="1">INDIRECT(ADDRESS($B198,COLUMN()))</f>
        <v>1-8</v>
      </c>
      <c r="U198" s="67" cm="1">
        <f t="array" aca="1" ref="U198" ca="1">INDIRECT(ADDRESS($B198,COLUMN()))</f>
        <v>8</v>
      </c>
      <c r="V198" s="67" cm="1">
        <f t="array" aca="1" ref="V198" ca="1">INDIRECT(ADDRESS($B198,COLUMN()))</f>
        <v>0</v>
      </c>
      <c r="W198" s="67" cm="1">
        <f t="array" aca="1" ref="W198" ca="1">INDIRECT(ADDRESS($B198,COLUMN()))</f>
        <v>3</v>
      </c>
      <c r="X198" s="67" cm="1">
        <f t="array" aca="1" ref="X198" ca="1">INDIRECT(ADDRESS($B198,COLUMN()))</f>
        <v>6</v>
      </c>
      <c r="Y198" s="67" cm="1">
        <f t="array" aca="1" ref="Y198" ca="1">INDIRECT(ADDRESS($B198,COLUMN()))</f>
        <v>-1</v>
      </c>
      <c r="Z198" s="67" cm="1">
        <f t="array" aca="1" ref="Z198" ca="1">INDIRECT(ADDRESS($B198,COLUMN()))</f>
        <v>5</v>
      </c>
      <c r="AA198" s="67" cm="1">
        <f t="array" aca="1" ref="AA198" ca="1">INDIRECT(ADDRESS($B198,COLUMN()))</f>
        <v>0</v>
      </c>
      <c r="AB198" s="56">
        <f t="shared" ca="1" si="121"/>
        <v>0.88572244615117823</v>
      </c>
      <c r="AC198" s="56">
        <f t="shared" ca="1" si="122"/>
        <v>1.0833481035507617</v>
      </c>
      <c r="AD198" s="56">
        <f t="shared" ca="1" si="123"/>
        <v>1.8840836583491507</v>
      </c>
      <c r="AF198" s="52"/>
      <c r="AG198" s="52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2"/>
      <c r="AU198" s="54" t="s">
        <v>33</v>
      </c>
      <c r="AV198" s="57" cm="1">
        <f t="array" aca="1" ref="AV198" ca="1">SUM(IF($C198&gt;0,IF(AND(INDIRECT(ADDRESS($C198,44))=0,INDIRECT(ADDRESS($C198,38))="UL",ISERROR(SEARCH("Rear",INDIRECT(ADDRESS($C198,33)))),ISERROR(SEARCH("Side",INDIRECT(ADDRESS($C198,33))))),INDIRECT(ADDRESS($C198,COLUMN())),0),0),IF($D198&gt;0,IF(AND(INDIRECT(ADDRESS($D198,44))=0,INDIRECT(ADDRESS($D198,38))="UL",ISERROR(SEARCH("Rear",INDIRECT(ADDRESS($D198,33)))),ISERROR(SEARCH("Side",INDIRECT(ADDRESS($D198,33))))),INDIRECT(ADDRESS($D198,COLUMN())),0),0),IF($E198&gt;0,IF(AND(INDIRECT(ADDRESS($E198,44))=0,INDIRECT(ADDRESS($E198,38))="UL",ISERROR(SEARCH("Rear",INDIRECT(ADDRESS($E198,33)))),ISERROR(SEARCH("Side",INDIRECT(ADDRESS($E198,33))))),INDIRECT(ADDRESS($E198,COLUMN())),0),0),IF($F198&gt;0,IF(AND(INDIRECT(ADDRESS($F198,44))=0,INDIRECT(ADDRESS($F198,38))="UL",ISERROR(SEARCH("Rear",INDIRECT(ADDRESS($F198,33)))),ISERROR(SEARCH("Side",INDIRECT(ADDRESS($F198,33))))),INDIRECT(ADDRESS($F198,COLUMN())),0),0),IF($G198&gt;0,IF(AND(INDIRECT(ADDRESS($G198,44))=0,INDIRECT(ADDRESS($G198,38))="UL",ISERROR(SEARCH("Rear",INDIRECT(ADDRESS($G198,33)))),ISERROR(SEARCH("Side",INDIRECT(ADDRESS($G198,33))))),INDIRECT(ADDRESS($G198,COLUMN())),0),0),IF($H198&gt;0,IF(AND(INDIRECT(ADDRESS($H198,44))=0,INDIRECT(ADDRESS($H198,38))="UL",ISERROR(SEARCH("Rear",INDIRECT(ADDRESS($H198,33)))),ISERROR(SEARCH("Side",INDIRECT(ADDRESS($H198,33))))),INDIRECT(ADDRESS($H198,COLUMN())),0),0),IF($I198&gt;0,IF(AND(INDIRECT(ADDRESS($I198,44))=0,INDIRECT(ADDRESS($I198,38))="UL",ISERROR(SEARCH("Rear",INDIRECT(ADDRESS($I198,33)))),ISERROR(SEARCH("Side",INDIRECT(ADDRESS($I198,33))))),INDIRECT(ADDRESS($I198,COLUMN())),0),0),IF($J198&gt;0,IF(AND(INDIRECT(ADDRESS($J198,44))=0,INDIRECT(ADDRESS($J198,38))="UL",ISERROR(SEARCH("Rear",INDIRECT(ADDRESS($J198,33)))),ISERROR(SEARCH("Side",INDIRECT(ADDRESS($J198,33))))),INDIRECT(ADDRESS($J198,COLUMN())),0),0),IF($K198&gt;0,IF(AND(INDIRECT(ADDRESS($K198,44))=0,INDIRECT(ADDRESS($K198,38))="UL",ISERROR(SEARCH("Rear",INDIRECT(ADDRESS($K198,33)))),ISERROR(SEARCH("Side",INDIRECT(ADDRESS($K198,33))))),INDIRECT(ADDRESS($K198,COLUMN())),0),0),IF($L198&gt;0,IF(AND(INDIRECT(ADDRESS($L198,44))=0,INDIRECT(ADDRESS($L198,38))="UL",ISERROR(SEARCH("Rear",INDIRECT(ADDRESS($L198,33)))),ISERROR(SEARCH("Side",INDIRECT(ADDRESS($L198,33))))),INDIRECT(ADDRESS($L198,COLUMN())),0),0),IF($M198&gt;0,IF(AND(INDIRECT(ADDRESS($M198,44))=0,INDIRECT(ADDRESS($M198,38))="UL",ISERROR(SEARCH("Rear",INDIRECT(ADDRESS($M198,33)))),ISERROR(SEARCH("Side",INDIRECT(ADDRESS($M198,33))))),INDIRECT(ADDRESS($M198,COLUMN())),0),0))</f>
        <v>0.22222222222222221</v>
      </c>
      <c r="AW198" s="57" cm="1">
        <f t="array" aca="1" ref="AW198" ca="1">SUM(IF($C198&gt;0,IF(AND(INDIRECT(ADDRESS($C198,44))=0,INDIRECT(ADDRESS($C198,38))="UL",ISERROR(SEARCH("Rear",INDIRECT(ADDRESS($C198,33)))),ISERROR(SEARCH("Side",INDIRECT(ADDRESS($C198,33))))),INDIRECT(ADDRESS($C198,COLUMN())),0),0),IF($D198&gt;0,IF(AND(INDIRECT(ADDRESS($D198,44))=0,INDIRECT(ADDRESS($D198,38))="UL",ISERROR(SEARCH("Rear",INDIRECT(ADDRESS($D198,33)))),ISERROR(SEARCH("Side",INDIRECT(ADDRESS($D198,33))))),INDIRECT(ADDRESS($D198,COLUMN())),0),0),IF($E198&gt;0,IF(AND(INDIRECT(ADDRESS($E198,44))=0,INDIRECT(ADDRESS($E198,38))="UL",ISERROR(SEARCH("Rear",INDIRECT(ADDRESS($E198,33)))),ISERROR(SEARCH("Side",INDIRECT(ADDRESS($E198,33))))),INDIRECT(ADDRESS($E198,COLUMN())),0),0),IF($F198&gt;0,IF(AND(INDIRECT(ADDRESS($F198,44))=0,INDIRECT(ADDRESS($F198,38))="UL",ISERROR(SEARCH("Rear",INDIRECT(ADDRESS($F198,33)))),ISERROR(SEARCH("Side",INDIRECT(ADDRESS($F198,33))))),INDIRECT(ADDRESS($F198,COLUMN())),0),0),IF($G198&gt;0,IF(AND(INDIRECT(ADDRESS($G198,44))=0,INDIRECT(ADDRESS($G198,38))="UL",ISERROR(SEARCH("Rear",INDIRECT(ADDRESS($G198,33)))),ISERROR(SEARCH("Side",INDIRECT(ADDRESS($G198,33))))),INDIRECT(ADDRESS($G198,COLUMN())),0),0),IF($H198&gt;0,IF(AND(INDIRECT(ADDRESS($H198,44))=0,INDIRECT(ADDRESS($H198,38))="UL",ISERROR(SEARCH("Rear",INDIRECT(ADDRESS($H198,33)))),ISERROR(SEARCH("Side",INDIRECT(ADDRESS($H198,33))))),INDIRECT(ADDRESS($H198,COLUMN())),0),0),IF($I198&gt;0,IF(AND(INDIRECT(ADDRESS($I198,44))=0,INDIRECT(ADDRESS($I198,38))="UL",ISERROR(SEARCH("Rear",INDIRECT(ADDRESS($I198,33)))),ISERROR(SEARCH("Side",INDIRECT(ADDRESS($I198,33))))),INDIRECT(ADDRESS($I198,COLUMN())),0),0),IF($J198&gt;0,IF(AND(INDIRECT(ADDRESS($J198,44))=0,INDIRECT(ADDRESS($J198,38))="UL",ISERROR(SEARCH("Rear",INDIRECT(ADDRESS($J198,33)))),ISERROR(SEARCH("Side",INDIRECT(ADDRESS($J198,33))))),INDIRECT(ADDRESS($J198,COLUMN())),0),0),IF($K198&gt;0,IF(AND(INDIRECT(ADDRESS($K198,44))=0,INDIRECT(ADDRESS($K198,38))="UL",ISERROR(SEARCH("Rear",INDIRECT(ADDRESS($K198,33)))),ISERROR(SEARCH("Side",INDIRECT(ADDRESS($K198,33))))),INDIRECT(ADDRESS($K198,COLUMN())),0),0),IF($L198&gt;0,IF(AND(INDIRECT(ADDRESS($L198,44))=0,INDIRECT(ADDRESS($L198,38))="UL",ISERROR(SEARCH("Rear",INDIRECT(ADDRESS($L198,33)))),ISERROR(SEARCH("Side",INDIRECT(ADDRESS($L198,33))))),INDIRECT(ADDRESS($L198,COLUMN())),0),0),IF($M198&gt;0,IF(AND(INDIRECT(ADDRESS($M198,44))=0,INDIRECT(ADDRESS($M198,38))="UL",ISERROR(SEARCH("Rear",INDIRECT(ADDRESS($M198,33)))),ISERROR(SEARCH("Side",INDIRECT(ADDRESS($M198,33))))),INDIRECT(ADDRESS($M198,COLUMN())),0),0))</f>
        <v>0.1111111111111111</v>
      </c>
      <c r="AX198" s="57" cm="1">
        <f t="array" aca="1" ref="AX198" ca="1">SUM(IF($C198&gt;0,IF(AND(INDIRECT(ADDRESS($C198,44))=0,INDIRECT(ADDRESS($C198,38))="UL",ISERROR(SEARCH("Rear",INDIRECT(ADDRESS($C198,33)))),ISERROR(SEARCH("Side",INDIRECT(ADDRESS($C198,33))))),INDIRECT(ADDRESS($C198,COLUMN())),0),0),IF($D198&gt;0,IF(AND(INDIRECT(ADDRESS($D198,44))=0,INDIRECT(ADDRESS($D198,38))="UL",ISERROR(SEARCH("Rear",INDIRECT(ADDRESS($D198,33)))),ISERROR(SEARCH("Side",INDIRECT(ADDRESS($D198,33))))),INDIRECT(ADDRESS($D198,COLUMN())),0),0),IF($E198&gt;0,IF(AND(INDIRECT(ADDRESS($E198,44))=0,INDIRECT(ADDRESS($E198,38))="UL",ISERROR(SEARCH("Rear",INDIRECT(ADDRESS($E198,33)))),ISERROR(SEARCH("Side",INDIRECT(ADDRESS($E198,33))))),INDIRECT(ADDRESS($E198,COLUMN())),0),0),IF($F198&gt;0,IF(AND(INDIRECT(ADDRESS($F198,44))=0,INDIRECT(ADDRESS($F198,38))="UL",ISERROR(SEARCH("Rear",INDIRECT(ADDRESS($F198,33)))),ISERROR(SEARCH("Side",INDIRECT(ADDRESS($F198,33))))),INDIRECT(ADDRESS($F198,COLUMN())),0),0),IF($G198&gt;0,IF(AND(INDIRECT(ADDRESS($G198,44))=0,INDIRECT(ADDRESS($G198,38))="UL",ISERROR(SEARCH("Rear",INDIRECT(ADDRESS($G198,33)))),ISERROR(SEARCH("Side",INDIRECT(ADDRESS($G198,33))))),INDIRECT(ADDRESS($G198,COLUMN())),0),0),IF($H198&gt;0,IF(AND(INDIRECT(ADDRESS($H198,44))=0,INDIRECT(ADDRESS($H198,38))="UL",ISERROR(SEARCH("Rear",INDIRECT(ADDRESS($H198,33)))),ISERROR(SEARCH("Side",INDIRECT(ADDRESS($H198,33))))),INDIRECT(ADDRESS($H198,COLUMN())),0),0),IF($I198&gt;0,IF(AND(INDIRECT(ADDRESS($I198,44))=0,INDIRECT(ADDRESS($I198,38))="UL",ISERROR(SEARCH("Rear",INDIRECT(ADDRESS($I198,33)))),ISERROR(SEARCH("Side",INDIRECT(ADDRESS($I198,33))))),INDIRECT(ADDRESS($I198,COLUMN())),0),0),IF($J198&gt;0,IF(AND(INDIRECT(ADDRESS($J198,44))=0,INDIRECT(ADDRESS($J198,38))="UL",ISERROR(SEARCH("Rear",INDIRECT(ADDRESS($J198,33)))),ISERROR(SEARCH("Side",INDIRECT(ADDRESS($J198,33))))),INDIRECT(ADDRESS($J198,COLUMN())),0),0),IF($K198&gt;0,IF(AND(INDIRECT(ADDRESS($K198,44))=0,INDIRECT(ADDRESS($K198,38))="UL",ISERROR(SEARCH("Rear",INDIRECT(ADDRESS($K198,33)))),ISERROR(SEARCH("Side",INDIRECT(ADDRESS($K198,33))))),INDIRECT(ADDRESS($K198,COLUMN())),0),0),IF($L198&gt;0,IF(AND(INDIRECT(ADDRESS($L198,44))=0,INDIRECT(ADDRESS($L198,38))="UL",ISERROR(SEARCH("Rear",INDIRECT(ADDRESS($L198,33)))),ISERROR(SEARCH("Side",INDIRECT(ADDRESS($L198,33))))),INDIRECT(ADDRESS($L198,COLUMN())),0),0),IF($M198&gt;0,IF(AND(INDIRECT(ADDRESS($M198,44))=0,INDIRECT(ADDRESS($M198,38))="UL",ISERROR(SEARCH("Rear",INDIRECT(ADDRESS($M198,33)))),ISERROR(SEARCH("Side",INDIRECT(ADDRESS($M198,33))))),INDIRECT(ADDRESS($M198,COLUMN())),0),0))</f>
        <v>0</v>
      </c>
      <c r="AY198" s="58">
        <f t="shared" ca="1" si="124"/>
        <v>0.22222222222222221</v>
      </c>
      <c r="AZ198" s="58">
        <f t="shared" ca="1" si="125"/>
        <v>0.1111111111111111</v>
      </c>
      <c r="BA198" s="58" cm="1">
        <f t="array" aca="1" ref="BA198" ca="1">SUM(IF($C198&gt;0,IF(AND(INDIRECT(ADDRESS($C198,44))=0,INDIRECT(ADDRESS($C198,38))="UL"),INDIRECT(ADDRESS($C198,COLUMN())),0),0),IF($D198&gt;0,IF(AND(INDIRECT(ADDRESS($D198,44))=0,INDIRECT(ADDRESS($D198,38))="UL"),INDIRECT(ADDRESS($D198,COLUMN())),0),0),IF($E198&gt;0,IF(AND(INDIRECT(ADDRESS($E198,44))=0,INDIRECT(ADDRESS($E198,38))="UL"),INDIRECT(ADDRESS($E198,COLUMN())),0),0),IF($F198&gt;0,IF(AND(INDIRECT(ADDRESS($F198,44))=0,INDIRECT(ADDRESS($F198,38))="UL"),INDIRECT(ADDRESS($F198,COLUMN())),0),0),IF($G198&gt;0,IF(AND(INDIRECT(ADDRESS($G198,44))=0,INDIRECT(ADDRESS($G198,38))="UL"),INDIRECT(ADDRESS($G198,COLUMN())),0),0),IF($H198&gt;0,IF(AND(INDIRECT(ADDRESS($H198,44))=0,INDIRECT(ADDRESS($H198,38))="UL"),INDIRECT(ADDRESS($H198,COLUMN())),0),0),IF($I198&gt;0,IF(AND(INDIRECT(ADDRESS($I198,44))=0,INDIRECT(ADDRESS($I198,38))="UL"),INDIRECT(ADDRESS($I198,COLUMN())),0),0),IF($J198&gt;0,IF(AND(INDIRECT(ADDRESS($J198,44))=0,INDIRECT(ADDRESS($J198,38))="UL"),INDIRECT(ADDRESS($J198,COLUMN())),0),0),IF($K198&gt;0,IF(AND(INDIRECT(ADDRESS($K198,44))=0,INDIRECT(ADDRESS($K198,38))="UL"),INDIRECT(ADDRESS($K198,COLUMN())),0),0),IF($L198&gt;0,IF(AND(INDIRECT(ADDRESS($L198,44))=0,INDIRECT(ADDRESS($L198,38))="UL"),INDIRECT(ADDRESS($L198,COLUMN())),0),0),IF($M198&gt;0,IF(AND(INDIRECT(ADDRESS($M198,44))=0,INDIRECT(ADDRESS($M198,38))="UL"),INDIRECT(ADDRESS($M198,COLUMN())),0),0))</f>
        <v>2.9629629629629627E-2</v>
      </c>
      <c r="BB198" s="58" cm="1">
        <f t="array" aca="1" ref="BB198" ca="1">SUM(IF($C198&gt;0,IF(AND(INDIRECT(ADDRESS($C198,44))=0,INDIRECT(ADDRESS($C198,38))="UL"),INDIRECT(ADDRESS($C198,COLUMN())),0),0),IF($D198&gt;0,IF(AND(INDIRECT(ADDRESS($D198,44))=0,INDIRECT(ADDRESS($D198,38))="UL"),INDIRECT(ADDRESS($D198,COLUMN())),0),0),IF($E198&gt;0,IF(AND(INDIRECT(ADDRESS($E198,44))=0,INDIRECT(ADDRESS($E198,38))="UL"),INDIRECT(ADDRESS($E198,COLUMN())),0),0),IF($F198&gt;0,IF(AND(INDIRECT(ADDRESS($F198,44))=0,INDIRECT(ADDRESS($F198,38))="UL"),INDIRECT(ADDRESS($F198,COLUMN())),0),0),IF($G198&gt;0,IF(AND(INDIRECT(ADDRESS($G198,44))=0,INDIRECT(ADDRESS($G198,38))="UL"),INDIRECT(ADDRESS($G198,COLUMN())),0),0),IF($H198&gt;0,IF(AND(INDIRECT(ADDRESS($H198,44))=0,INDIRECT(ADDRESS($H198,38))="UL"),INDIRECT(ADDRESS($H198,COLUMN())),0),0),IF($I198&gt;0,IF(AND(INDIRECT(ADDRESS($I198,44))=0,INDIRECT(ADDRESS($I198,38))="UL"),INDIRECT(ADDRESS($I198,COLUMN())),0),0),IF($J198&gt;0,IF(AND(INDIRECT(ADDRESS($J198,44))=0,INDIRECT(ADDRESS($J198,38))="UL"),INDIRECT(ADDRESS($J198,COLUMN())),0),0),IF($K198&gt;0,IF(AND(INDIRECT(ADDRESS($K198,44))=0,INDIRECT(ADDRESS($K198,38))="UL"),INDIRECT(ADDRESS($K198,COLUMN())),0),0),IF($L198&gt;0,IF(AND(INDIRECT(ADDRESS($L198,44))=0,INDIRECT(ADDRESS($L198,38))="UL"),INDIRECT(ADDRESS($L198,COLUMN())),0),0),IF($M198&gt;0,IF(AND(INDIRECT(ADDRESS($M198,44))=0,INDIRECT(ADDRESS($M198,38))="UL"),INDIRECT(ADDRESS($M198,COLUMN())),0),0))</f>
        <v>5.9259259259259255E-2</v>
      </c>
      <c r="BC198" s="58" cm="1">
        <f t="array" aca="1" ref="BC198" ca="1">SUM(IF($C198&gt;0,IF(AND(INDIRECT(ADDRESS($C198,44))=0,INDIRECT(ADDRESS($C198,38))="UL"),INDIRECT(ADDRESS($C198,COLUMN())),0),0),IF($D198&gt;0,IF(AND(INDIRECT(ADDRESS($D198,44))=0,INDIRECT(ADDRESS($D198,38))="UL"),INDIRECT(ADDRESS($D198,COLUMN())),0),0),IF($E198&gt;0,IF(AND(INDIRECT(ADDRESS($E198,44))=0,INDIRECT(ADDRESS($E198,38))="UL"),INDIRECT(ADDRESS($E198,COLUMN())),0),0),IF($F198&gt;0,IF(AND(INDIRECT(ADDRESS($F198,44))=0,INDIRECT(ADDRESS($F198,38))="UL"),INDIRECT(ADDRESS($F198,COLUMN())),0),0),IF($G198&gt;0,IF(AND(INDIRECT(ADDRESS($G198,44))=0,INDIRECT(ADDRESS($G198,38))="UL"),INDIRECT(ADDRESS($G198,COLUMN())),0),0),IF($H198&gt;0,IF(AND(INDIRECT(ADDRESS($H198,44))=0,INDIRECT(ADDRESS($H198,38))="UL"),INDIRECT(ADDRESS($H198,COLUMN())),0),0),IF($I198&gt;0,IF(AND(INDIRECT(ADDRESS($I198,44))=0,INDIRECT(ADDRESS($I198,38))="UL"),INDIRECT(ADDRESS($I198,COLUMN())),0),0),IF($J198&gt;0,IF(AND(INDIRECT(ADDRESS($J198,44))=0,INDIRECT(ADDRESS($J198,38))="UL"),INDIRECT(ADDRESS($J198,COLUMN())),0),0),IF($K198&gt;0,IF(AND(INDIRECT(ADDRESS($K198,44))=0,INDIRECT(ADDRESS($K198,38))="UL"),INDIRECT(ADDRESS($K198,COLUMN())),0),0),IF($L198&gt;0,IF(AND(INDIRECT(ADDRESS($L198,44))=0,INDIRECT(ADDRESS($L198,38))="UL"),INDIRECT(ADDRESS($L198,COLUMN())),0),0),IF($M198&gt;0,IF(AND(INDIRECT(ADDRESS($M198,44))=0,INDIRECT(ADDRESS($M198,38))="UL"),INDIRECT(ADDRESS($M198,COLUMN())),0),0))</f>
        <v>2.9629629629629627E-2</v>
      </c>
      <c r="BD198" s="58" cm="1">
        <f t="array" aca="1" ref="BD198" ca="1">SUM(IF($C198&gt;0,IF(AND(INDIRECT(ADDRESS($C198,44))=0,INDIRECT(ADDRESS($C198,38))="UL"),INDIRECT(ADDRESS($C198,COLUMN())),0),0),IF($D198&gt;0,IF(AND(INDIRECT(ADDRESS($D198,44))=0,INDIRECT(ADDRESS($D198,38))="UL"),INDIRECT(ADDRESS($D198,COLUMN())),0),0),IF($E198&gt;0,IF(AND(INDIRECT(ADDRESS($E198,44))=0,INDIRECT(ADDRESS($E198,38))="UL"),INDIRECT(ADDRESS($E198,COLUMN())),0),0),IF($F198&gt;0,IF(AND(INDIRECT(ADDRESS($F198,44))=0,INDIRECT(ADDRESS($F198,38))="UL"),INDIRECT(ADDRESS($F198,COLUMN())),0),0),IF($G198&gt;0,IF(AND(INDIRECT(ADDRESS($G198,44))=0,INDIRECT(ADDRESS($G198,38))="UL"),INDIRECT(ADDRESS($G198,COLUMN())),0),0),IF($H198&gt;0,IF(AND(INDIRECT(ADDRESS($H198,44))=0,INDIRECT(ADDRESS($H198,38))="UL"),INDIRECT(ADDRESS($H198,COLUMN())),0),0),IF($I198&gt;0,IF(AND(INDIRECT(ADDRESS($I198,44))=0,INDIRECT(ADDRESS($I198,38))="UL"),INDIRECT(ADDRESS($I198,COLUMN())),0),0),IF($J198&gt;0,IF(AND(INDIRECT(ADDRESS($J198,44))=0,INDIRECT(ADDRESS($J198,38))="UL"),INDIRECT(ADDRESS($J198,COLUMN())),0),0),IF($K198&gt;0,IF(AND(INDIRECT(ADDRESS($K198,44))=0,INDIRECT(ADDRESS($K198,38))="UL"),INDIRECT(ADDRESS($K198,COLUMN())),0),0),IF($L198&gt;0,IF(AND(INDIRECT(ADDRESS($L198,44))=0,INDIRECT(ADDRESS($L198,38))="UL"),INDIRECT(ADDRESS($L198,COLUMN())),0),0),IF($M198&gt;0,IF(AND(INDIRECT(ADDRESS($M198,44))=0,INDIRECT(ADDRESS($M198,38))="UL"),INDIRECT(ADDRESS($M198,COLUMN())),0),0))</f>
        <v>5.9259259259259255E-2</v>
      </c>
      <c r="BE198" s="57">
        <f t="shared" ca="1" si="126"/>
        <v>2.9629629629629627E-2</v>
      </c>
      <c r="BF198" s="57" cm="1">
        <f t="array" aca="1" ref="BF198" ca="1">SUM(IF($C198&gt;0,IF(INDIRECT(ADDRESS($C198,45))=1,INDIRECT(ADDRESS($C198,52))*INDIRECT(ADDRESS($C198,42))/5,0),0), IF($D198&gt;0,IF(INDIRECT(ADDRESS($D198,45))=1,INDIRECT(ADDRESS($D198,52))*INDIRECT(ADDRESS($D198,42))/5,0),0), IF($E198&gt;0,IF(INDIRECT(ADDRESS($E198,45))=1,INDIRECT(ADDRESS($E198,52))*INDIRECT(ADDRESS($E198,42))/5,0),0), IF($F198&gt;0,IF(INDIRECT(ADDRESS($F198,45))=1,INDIRECT(ADDRESS($F198,52))*INDIRECT(ADDRESS($F198,42))/5,0),0), IF($G198&gt;0,IF(INDIRECT(ADDRESS($G198,45))=1,INDIRECT(ADDRESS($G198,52))*INDIRECT(ADDRESS($G198,42))/5,0),0), IF($H198&gt;0,IF(INDIRECT(ADDRESS($H198,45))=1,INDIRECT(ADDRESS($H198,52))*INDIRECT(ADDRESS($H198,42))/5,0),0)
)*$BF$296/100</f>
        <v>0</v>
      </c>
      <c r="BG198" s="19">
        <v>3</v>
      </c>
      <c r="BH198" s="57" cm="1">
        <f t="array" aca="1" ref="BH198" ca="1">SUM(IF($C198&gt;0,IF(AND(INDIRECT(ADDRESS($C198,44))=0,INDIRECT(ADDRESS($C198,38))&lt;&gt;"UL"),INDIRECT(ADDRESS($C198,COLUMN()-12)),0),0), IF($D198&gt;0,IF(AND(INDIRECT(ADDRESS($D198,44))=0,INDIRECT(ADDRESS($D198,38))&lt;&gt;"UL"),INDIRECT(ADDRESS($D198,COLUMN()-12)),0),0), IF($E198&gt;0,IF(AND(INDIRECT(ADDRESS($E198,44))=0,INDIRECT(ADDRESS($E198,38))&lt;&gt;"UL"),INDIRECT(ADDRESS($E198,COLUMN()-12)),0),0), IF($F198&gt;0,IF(AND(INDIRECT(ADDRESS($F198,44))=0,INDIRECT(ADDRESS($F198,38))&lt;&gt;"UL"),INDIRECT(ADDRESS($F198,COLUMN()-12)),0),0), IF($G198&gt;0,IF(AND(INDIRECT(ADDRESS($G198,44))=0,INDIRECT(ADDRESS($G198,38))&lt;&gt;"UL"),INDIRECT(ADDRESS($G198,COLUMN()-12)),0),0), IF($H198&gt;0,IF(AND(INDIRECT(ADDRESS($H198,44))=0,INDIRECT(ADDRESS($H198,38))&lt;&gt;"UL"),INDIRECT(ADDRESS($H198,COLUMN()-12)),0),0), IF($I198&gt;0,IF(AND(INDIRECT(ADDRESS($I198,44))=0,INDIRECT(ADDRESS($I198,38))&lt;&gt;"UL"),INDIRECT(ADDRESS($I198,COLUMN()-12)),0),0), IF($J198&gt;0,IF(AND(INDIRECT(ADDRESS($J198,44))=0,INDIRECT(ADDRESS($J198,38))&lt;&gt;"UL"),INDIRECT(ADDRESS($J198,COLUMN()-12)),0),0), IF($K198&gt;0,IF(AND(INDIRECT(ADDRESS($K198,44))=0,INDIRECT(ADDRESS($K198,38))&lt;&gt;"UL"),INDIRECT(ADDRESS($K198,COLUMN()-12)),0),0), IF($L198&gt;0,IF(AND(INDIRECT(ADDRESS($L198,44))=0,INDIRECT(ADDRESS($L198,38))&lt;&gt;"UL"),INDIRECT(ADDRESS($L198,COLUMN()-12)),0),0), IF($M198&gt;0,IF(AND(INDIRECT(ADDRESS($M198,44))=0,INDIRECT(ADDRESS($M198,38))&lt;&gt;"UL"),INDIRECT(ADDRESS($M198,COLUMN()-12)),0),0))</f>
        <v>0</v>
      </c>
      <c r="BI198" s="57" cm="1">
        <f t="array" aca="1" ref="BI198" ca="1">SUM(IF($C198&gt;0,IF(AND(INDIRECT(ADDRESS($C198,44))=0,INDIRECT(ADDRESS($C198,38))&lt;&gt;"UL"),INDIRECT(ADDRESS($C198,COLUMN()-12)),0),0), IF($D198&gt;0,IF(AND(INDIRECT(ADDRESS($D198,44))=0,INDIRECT(ADDRESS($D198,38))&lt;&gt;"UL"),INDIRECT(ADDRESS($D198,COLUMN()-12)),0),0), IF($E198&gt;0,IF(AND(INDIRECT(ADDRESS($E198,44))=0,INDIRECT(ADDRESS($E198,38))&lt;&gt;"UL"),INDIRECT(ADDRESS($E198,COLUMN()-12)),0),0), IF($F198&gt;0,IF(AND(INDIRECT(ADDRESS($F198,44))=0,INDIRECT(ADDRESS($F198,38))&lt;&gt;"UL"),INDIRECT(ADDRESS($F198,COLUMN()-12)),0),0), IF($G198&gt;0,IF(AND(INDIRECT(ADDRESS($G198,44))=0,INDIRECT(ADDRESS($G198,38))&lt;&gt;"UL"),INDIRECT(ADDRESS($G198,COLUMN()-12)),0),0), IF($H198&gt;0,IF(AND(INDIRECT(ADDRESS($H198,44))=0,INDIRECT(ADDRESS($H198,38))&lt;&gt;"UL"),INDIRECT(ADDRESS($H198,COLUMN()-12)),0),0), IF($I198&gt;0,IF(AND(INDIRECT(ADDRESS($I198,44))=0,INDIRECT(ADDRESS($I198,38))&lt;&gt;"UL"),INDIRECT(ADDRESS($I198,COLUMN()-12)),0),0), IF($J198&gt;0,IF(AND(INDIRECT(ADDRESS($J198,44))=0,INDIRECT(ADDRESS($J198,38))&lt;&gt;"UL"),INDIRECT(ADDRESS($J198,COLUMN()-12)),0),0), IF($K198&gt;0,IF(AND(INDIRECT(ADDRESS($K198,44))=0,INDIRECT(ADDRESS($K198,38))&lt;&gt;"UL"),INDIRECT(ADDRESS($K198,COLUMN()-12)),0),0), IF($L198&gt;0,IF(AND(INDIRECT(ADDRESS($L198,44))=0,INDIRECT(ADDRESS($L198,38))&lt;&gt;"UL"),INDIRECT(ADDRESS($L198,COLUMN()-12)),0),0), IF($M198&gt;0,IF(AND(INDIRECT(ADDRESS($M198,44))=0,INDIRECT(ADDRESS($M198,38))&lt;&gt;"UL"),INDIRECT(ADDRESS($M198,COLUMN()-12)),0),0))</f>
        <v>0</v>
      </c>
      <c r="BJ198" s="57" cm="1">
        <f t="array" aca="1" ref="BJ198" ca="1">SUM(IF($C198&gt;0,IF(AND(INDIRECT(ADDRESS($C198,44))=0,INDIRECT(ADDRESS($C198,38))&lt;&gt;"UL"),INDIRECT(ADDRESS($C198,COLUMN()-12)),0),0), IF($D198&gt;0,IF(AND(INDIRECT(ADDRESS($D198,44))=0,INDIRECT(ADDRESS($D198,38))&lt;&gt;"UL"),INDIRECT(ADDRESS($D198,COLUMN()-12)),0),0), IF($E198&gt;0,IF(AND(INDIRECT(ADDRESS($E198,44))=0,INDIRECT(ADDRESS($E198,38))&lt;&gt;"UL"),INDIRECT(ADDRESS($E198,COLUMN()-12)),0),0), IF($F198&gt;0,IF(AND(INDIRECT(ADDRESS($F198,44))=0,INDIRECT(ADDRESS($F198,38))&lt;&gt;"UL"),INDIRECT(ADDRESS($F198,COLUMN()-12)),0),0), IF($G198&gt;0,IF(AND(INDIRECT(ADDRESS($G198,44))=0,INDIRECT(ADDRESS($G198,38))&lt;&gt;"UL"),INDIRECT(ADDRESS($G198,COLUMN()-12)),0),0), IF($H198&gt;0,IF(AND(INDIRECT(ADDRESS($H198,44))=0,INDIRECT(ADDRESS($H198,38))&lt;&gt;"UL"),INDIRECT(ADDRESS($H198,COLUMN()-12)),0),0), IF($I198&gt;0,IF(AND(INDIRECT(ADDRESS($I198,44))=0,INDIRECT(ADDRESS($I198,38))&lt;&gt;"UL"),INDIRECT(ADDRESS($I198,COLUMN()-12)),0),0), IF($J198&gt;0,IF(AND(INDIRECT(ADDRESS($J198,44))=0,INDIRECT(ADDRESS($J198,38))&lt;&gt;"UL"),INDIRECT(ADDRESS($J198,COLUMN()-12)),0),0), IF($K198&gt;0,IF(AND(INDIRECT(ADDRESS($K198,44))=0,INDIRECT(ADDRESS($K198,38))&lt;&gt;"UL"),INDIRECT(ADDRESS($K198,COLUMN()-12)),0),0), IF($L198&gt;0,IF(AND(INDIRECT(ADDRESS($L198,44))=0,INDIRECT(ADDRESS($L198,38))&lt;&gt;"UL"),INDIRECT(ADDRESS($L198,COLUMN()-12)),0),0), IF($M198&gt;0,IF(AND(INDIRECT(ADDRESS($M198,44))=0,INDIRECT(ADDRESS($M198,38))&lt;&gt;"UL"),INDIRECT(ADDRESS($M198,COLUMN()-12)),0),0))</f>
        <v>0</v>
      </c>
      <c r="BK198" s="57">
        <f t="shared" ca="1" si="127"/>
        <v>0</v>
      </c>
      <c r="BL198" s="58">
        <f t="shared" ca="1" si="128"/>
        <v>0</v>
      </c>
      <c r="BM198" s="57" cm="1">
        <f t="array" aca="1" ref="BM198" ca="1">SUM(IF($C198&gt;0,IF(AND(INDIRECT(ADDRESS($C198,44))=0,INDIRECT(ADDRESS($C198,38))&lt;&gt;"UL"),INDIRECT(ADDRESS($C198,COLUMN()-12)),0),0), IF($D198&gt;0,IF(AND(INDIRECT(ADDRESS($D198,44))=0,INDIRECT(ADDRESS($D198,38))&lt;&gt;"UL"),INDIRECT(ADDRESS($D198,COLUMN()-12)),0),0), IF($E198&gt;0,IF(AND(INDIRECT(ADDRESS($E198,44))=0,INDIRECT(ADDRESS($E198,38))&lt;&gt;"UL"),INDIRECT(ADDRESS($E198,COLUMN()-12)),0),0), IF($F198&gt;0,IF(AND(INDIRECT(ADDRESS($F198,44))=0,INDIRECT(ADDRESS($F198,38))&lt;&gt;"UL"),INDIRECT(ADDRESS($F198,COLUMN()-12)),0),0), IF($G198&gt;0,IF(AND(INDIRECT(ADDRESS($G198,44))=0,INDIRECT(ADDRESS($G198,38))&lt;&gt;"UL"),INDIRECT(ADDRESS($G198,COLUMN()-12)),0),0), IF($H198&gt;0,IF(AND(INDIRECT(ADDRESS($H198,44))=0,INDIRECT(ADDRESS($H198,38))&lt;&gt;"UL"),INDIRECT(ADDRESS($H198,COLUMN()-12)),0),0), IF($I198&gt;0,IF(AND(INDIRECT(ADDRESS($I198,44))=0,INDIRECT(ADDRESS($I198,38))&lt;&gt;"UL"),INDIRECT(ADDRESS($I198,COLUMN()-12)),0),0), IF($J198&gt;0,IF(AND(INDIRECT(ADDRESS($J198,44))=0,INDIRECT(ADDRESS($J198,38))&lt;&gt;"UL"),INDIRECT(ADDRESS($J198,COLUMN()-12)),0),0), IF($K198&gt;0,IF(AND(INDIRECT(ADDRESS($K198,44))=0,INDIRECT(ADDRESS($K198,38))&lt;&gt;"UL"),INDIRECT(ADDRESS($K198,COLUMN()-11)),0),0), IF($L198&gt;0,IF(AND(INDIRECT(ADDRESS($L198,44))=0,INDIRECT(ADDRESS($L198,38))&lt;&gt;"UL"),INDIRECT(ADDRESS($L198,COLUMN()-11)),0),0), IF($M198&gt;0,IF(AND(INDIRECT(ADDRESS($M198,44))=0,INDIRECT(ADDRESS($M198,38))&lt;&gt;"UL"),INDIRECT(ADDRESS($M198,COLUMN()-11)),0),0))</f>
        <v>0</v>
      </c>
      <c r="BN198" s="57" cm="1">
        <f t="array" aca="1" ref="BN198" ca="1">SUM(IF($C198&gt;0,IF(AND(INDIRECT(ADDRESS($C198,44))=0,INDIRECT(ADDRESS($C198,38))&lt;&gt;"UL"),INDIRECT(ADDRESS($C198,COLUMN()-12)),0),0), IF($D198&gt;0,IF(AND(INDIRECT(ADDRESS($D198,44))=0,INDIRECT(ADDRESS($D198,38))&lt;&gt;"UL"),INDIRECT(ADDRESS($D198,COLUMN()-12)),0),0), IF($E198&gt;0,IF(AND(INDIRECT(ADDRESS($E198,44))=0,INDIRECT(ADDRESS($E198,38))&lt;&gt;"UL"),INDIRECT(ADDRESS($E198,COLUMN()-12)),0),0), IF($F198&gt;0,IF(AND(INDIRECT(ADDRESS($F198,44))=0,INDIRECT(ADDRESS($F198,38))&lt;&gt;"UL"),INDIRECT(ADDRESS($F198,COLUMN()-12)),0),0), IF($G198&gt;0,IF(AND(INDIRECT(ADDRESS($G198,44))=0,INDIRECT(ADDRESS($G198,38))&lt;&gt;"UL"),INDIRECT(ADDRESS($G198,COLUMN()-12)),0),0), IF($H198&gt;0,IF(AND(INDIRECT(ADDRESS($H198,44))=0,INDIRECT(ADDRESS($H198,38))&lt;&gt;"UL"),INDIRECT(ADDRESS($H198,COLUMN()-12)),0),0), IF($I198&gt;0,IF(AND(INDIRECT(ADDRESS($I198,44))=0,INDIRECT(ADDRESS($I198,38))&lt;&gt;"UL"),INDIRECT(ADDRESS($I198,COLUMN()-12)),0),0), IF($J198&gt;0,IF(AND(INDIRECT(ADDRESS($J198,44))=0,INDIRECT(ADDRESS($J198,38))&lt;&gt;"UL"),INDIRECT(ADDRESS($J198,COLUMN()-12)),0),0), IF($K198&gt;0,IF(AND(INDIRECT(ADDRESS($K198,44))=0,INDIRECT(ADDRESS($K198,38))&lt;&gt;"UL"),INDIRECT(ADDRESS($K198,COLUMN()-11)),0),0), IF($L198&gt;0,IF(AND(INDIRECT(ADDRESS($L198,44))=0,INDIRECT(ADDRESS($L198,38))&lt;&gt;"UL"),INDIRECT(ADDRESS($L198,COLUMN()-11)),0),0), IF($M198&gt;0,IF(AND(INDIRECT(ADDRESS($M198,44))=0,INDIRECT(ADDRESS($M198,38))&lt;&gt;"UL"),INDIRECT(ADDRESS($M198,COLUMN()-11)),0),0))</f>
        <v>0</v>
      </c>
      <c r="BO198" s="57" cm="1">
        <f t="array" aca="1" ref="BO198" ca="1">SUM(IF($C198&gt;0,IF(AND(INDIRECT(ADDRESS($C198,44))=0,INDIRECT(ADDRESS($C198,38))&lt;&gt;"UL"),INDIRECT(ADDRESS($C198,COLUMN()-12)),0),0), IF($D198&gt;0,IF(AND(INDIRECT(ADDRESS($D198,44))=0,INDIRECT(ADDRESS($D198,38))&lt;&gt;"UL"),INDIRECT(ADDRESS($D198,COLUMN()-12)),0),0), IF($E198&gt;0,IF(AND(INDIRECT(ADDRESS($E198,44))=0,INDIRECT(ADDRESS($E198,38))&lt;&gt;"UL"),INDIRECT(ADDRESS($E198,COLUMN()-12)),0),0), IF($F198&gt;0,IF(AND(INDIRECT(ADDRESS($F198,44))=0,INDIRECT(ADDRESS($F198,38))&lt;&gt;"UL"),INDIRECT(ADDRESS($F198,COLUMN()-12)),0),0), IF($G198&gt;0,IF(AND(INDIRECT(ADDRESS($G198,44))=0,INDIRECT(ADDRESS($G198,38))&lt;&gt;"UL"),INDIRECT(ADDRESS($G198,COLUMN()-12)),0),0), IF($H198&gt;0,IF(AND(INDIRECT(ADDRESS($H198,44))=0,INDIRECT(ADDRESS($H198,38))&lt;&gt;"UL"),INDIRECT(ADDRESS($H198,COLUMN()-12)),0),0), IF($I198&gt;0,IF(AND(INDIRECT(ADDRESS($I198,44))=0,INDIRECT(ADDRESS($I198,38))&lt;&gt;"UL"),INDIRECT(ADDRESS($I198,COLUMN()-12)),0),0), IF($J198&gt;0,IF(AND(INDIRECT(ADDRESS($J198,44))=0,INDIRECT(ADDRESS($J198,38))&lt;&gt;"UL"),INDIRECT(ADDRESS($J198,COLUMN()-12)),0),0), IF($K198&gt;0,IF(AND(INDIRECT(ADDRESS($K198,44))=0,INDIRECT(ADDRESS($K198,38))&lt;&gt;"UL"),INDIRECT(ADDRESS($K198,COLUMN()-11)),0),0), IF($L198&gt;0,IF(AND(INDIRECT(ADDRESS($L198,44))=0,INDIRECT(ADDRESS($L198,38))&lt;&gt;"UL"),INDIRECT(ADDRESS($L198,COLUMN()-11)),0),0), IF($M198&gt;0,IF(AND(INDIRECT(ADDRESS($M198,44))=0,INDIRECT(ADDRESS($M198,38))&lt;&gt;"UL"),INDIRECT(ADDRESS($M198,COLUMN()-11)),0),0))</f>
        <v>0</v>
      </c>
      <c r="BP198" s="57" cm="1">
        <f t="array" aca="1" ref="BP198" ca="1">SUM(IF($C198&gt;0,IF(AND(INDIRECT(ADDRESS($C198,44))=0,INDIRECT(ADDRESS($C198,38))&lt;&gt;"UL"),INDIRECT(ADDRESS($C198,COLUMN()-12)),0),0), IF($D198&gt;0,IF(AND(INDIRECT(ADDRESS($D198,44))=0,INDIRECT(ADDRESS($D198,38))&lt;&gt;"UL"),INDIRECT(ADDRESS($D198,COLUMN()-12)),0),0), IF($E198&gt;0,IF(AND(INDIRECT(ADDRESS($E198,44))=0,INDIRECT(ADDRESS($E198,38))&lt;&gt;"UL"),INDIRECT(ADDRESS($E198,COLUMN()-12)),0),0), IF($F198&gt;0,IF(AND(INDIRECT(ADDRESS($F198,44))=0,INDIRECT(ADDRESS($F198,38))&lt;&gt;"UL"),INDIRECT(ADDRESS($F198,COLUMN()-12)),0),0), IF($G198&gt;0,IF(AND(INDIRECT(ADDRESS($G198,44))=0,INDIRECT(ADDRESS($G198,38))&lt;&gt;"UL"),INDIRECT(ADDRESS($G198,COLUMN()-12)),0),0), IF($H198&gt;0,IF(AND(INDIRECT(ADDRESS($H198,44))=0,INDIRECT(ADDRESS($H198,38))&lt;&gt;"UL"),INDIRECT(ADDRESS($H198,COLUMN()-12)),0),0), IF($I198&gt;0,IF(AND(INDIRECT(ADDRESS($I198,44))=0,INDIRECT(ADDRESS($I198,38))&lt;&gt;"UL"),INDIRECT(ADDRESS($I198,COLUMN()-12)),0),0), IF($J198&gt;0,IF(AND(INDIRECT(ADDRESS($J198,44))=0,INDIRECT(ADDRESS($J198,38))&lt;&gt;"UL"),INDIRECT(ADDRESS($J198,COLUMN()-12)),0),0), IF($K198&gt;0,IF(AND(INDIRECT(ADDRESS($K198,44))=0,INDIRECT(ADDRESS($K198,38))&lt;&gt;"UL"),INDIRECT(ADDRESS($K198,COLUMN()-11)),0),0), IF($L198&gt;0,IF(AND(INDIRECT(ADDRESS($L198,44))=0,INDIRECT(ADDRESS($L198,38))&lt;&gt;"UL"),INDIRECT(ADDRESS($L198,COLUMN()-11)),0),0), IF($M198&gt;0,IF(AND(INDIRECT(ADDRESS($M198,44))=0,INDIRECT(ADDRESS($M198,38))&lt;&gt;"UL"),INDIRECT(ADDRESS($M198,COLUMN()-11)),0),0))</f>
        <v>0</v>
      </c>
      <c r="BQ198" s="57">
        <f t="shared" ca="1" si="129"/>
        <v>0</v>
      </c>
      <c r="BR198" s="161">
        <f t="shared" ca="1" si="130"/>
        <v>72.786649166681357</v>
      </c>
      <c r="BS198" s="56"/>
      <c r="BT198" s="56">
        <f t="shared" ca="1" si="131"/>
        <v>0.37721844063470245</v>
      </c>
      <c r="BU198" s="80">
        <f t="shared" ca="1" si="132"/>
        <v>1.4508401562873171E-2</v>
      </c>
      <c r="BV198" s="57" t="s">
        <v>33</v>
      </c>
      <c r="BW198" s="57" cm="1">
        <f t="array" aca="1" ref="BW198" ca="1">SUM(IF($C198&gt;0,IF(AND(INDIRECT(ADDRESS($C198,44))=0,INDIRECT(ADDRESS($C198,38))="UL",ISERROR(SEARCH("Rear",INDIRECT(ADDRESS($C198,33)))),ISERROR(SEARCH("Side",INDIRECT(ADDRESS($C198,33))))),INDIRECT(ADDRESS($C198,COLUMN())),0),0),IF($D198&gt;0,IF(AND(INDIRECT(ADDRESS($D198,44))=0,INDIRECT(ADDRESS($D198,38))="UL",ISERROR(SEARCH("Rear",INDIRECT(ADDRESS($D198,33)))),ISERROR(SEARCH("Side",INDIRECT(ADDRESS($D198,33))))),INDIRECT(ADDRESS($D198,COLUMN())),0),0),IF($E198&gt;0,IF(AND(INDIRECT(ADDRESS($E198,44))=0,INDIRECT(ADDRESS($E198,38))="UL",ISERROR(SEARCH("Rear",INDIRECT(ADDRESS($E198,33)))),ISERROR(SEARCH("Side",INDIRECT(ADDRESS($E198,33))))),INDIRECT(ADDRESS($E198,COLUMN())),0),0),IF($F198&gt;0,IF(AND(INDIRECT(ADDRESS($F198,44))=0,INDIRECT(ADDRESS($F198,38))="UL",ISERROR(SEARCH("Rear",INDIRECT(ADDRESS($F198,33)))),ISERROR(SEARCH("Side",INDIRECT(ADDRESS($F198,33))))),INDIRECT(ADDRESS($F198,COLUMN())),0),0),IF($G198&gt;0,IF(AND(INDIRECT(ADDRESS($G198,44))=0,INDIRECT(ADDRESS($G198,38))="UL",ISERROR(SEARCH("Rear",INDIRECT(ADDRESS($G198,33)))),ISERROR(SEARCH("Side",INDIRECT(ADDRESS($G198,33))))),INDIRECT(ADDRESS($G198,COLUMN())),0),0),IF($H198&gt;0,IF(AND(INDIRECT(ADDRESS($H198,44))=0,INDIRECT(ADDRESS($H198,38))="UL",ISERROR(SEARCH("Rear",INDIRECT(ADDRESS($H198,33)))),ISERROR(SEARCH("Side",INDIRECT(ADDRESS($H198,33))))),INDIRECT(ADDRESS($H198,COLUMN())),0),0),IF($I198&gt;0,IF(AND(INDIRECT(ADDRESS($I198,44))=0,INDIRECT(ADDRESS($I198,38))="UL",ISERROR(SEARCH("Rear",INDIRECT(ADDRESS($I198,33)))),ISERROR(SEARCH("Side",INDIRECT(ADDRESS($I198,33))))),INDIRECT(ADDRESS($I198,COLUMN())),0),0),IF($J198&gt;0,IF(AND(INDIRECT(ADDRESS($J198,44))=0,INDIRECT(ADDRESS($J198,38))="UL",ISERROR(SEARCH("Rear",INDIRECT(ADDRESS($J198,33)))),ISERROR(SEARCH("Side",INDIRECT(ADDRESS($J198,33))))),INDIRECT(ADDRESS($J198,COLUMN())),0),0),IF($K198&gt;0,IF(AND(INDIRECT(ADDRESS($K198,44))=0,INDIRECT(ADDRESS($K198,38))="UL",ISERROR(SEARCH("Rear",INDIRECT(ADDRESS($K198,33)))),ISERROR(SEARCH("Side",INDIRECT(ADDRESS($K198,33))))),INDIRECT(ADDRESS($K198,COLUMN())),0),0),IF($L198&gt;0,IF(AND(INDIRECT(ADDRESS($L198,44))=0,INDIRECT(ADDRESS($L198,38))="UL",ISERROR(SEARCH("Rear",INDIRECT(ADDRESS($L198,33)))),ISERROR(SEARCH("Side",INDIRECT(ADDRESS($L198,33))))),INDIRECT(ADDRESS($L198,COLUMN())),0),0),IF($M198&gt;0,IF(AND(INDIRECT(ADDRESS($M198,44))=0,INDIRECT(ADDRESS($M198,38))="UL",ISERROR(SEARCH("Rear",INDIRECT(ADDRESS($M198,33)))),ISERROR(SEARCH("Side",INDIRECT(ADDRESS($M198,33))))),INDIRECT(ADDRESS($M198,COLUMN())),0),0))</f>
        <v>0.1111111111111111</v>
      </c>
      <c r="BX198" s="57">
        <f t="shared" ca="1" si="136"/>
        <v>0.22222222222222221</v>
      </c>
      <c r="BY198" s="57" cm="1">
        <f t="array" aca="1" ref="BY198" ca="1">SUM(IF($C198&gt;0,IF(AND(INDIRECT(ADDRESS($C198,44))=0,INDIRECT(ADDRESS($C198,38))="UL"),INDIRECT(ADDRESS($C198,COLUMN())),0),0),IF($D198&gt;0,IF(AND(INDIRECT(ADDRESS($D198,44))=0,INDIRECT(ADDRESS($D198,38))="UL"),INDIRECT(ADDRESS($D198,COLUMN())),0),0),IF($E198&gt;0,IF(AND(INDIRECT(ADDRESS($E198,44))=0,INDIRECT(ADDRESS($E198,38))="UL"),INDIRECT(ADDRESS($E198,COLUMN())),0),0),IF($F198&gt;0,IF(AND(INDIRECT(ADDRESS($F198,44))=0,INDIRECT(ADDRESS($F198,38))="UL"),INDIRECT(ADDRESS($F198,COLUMN())),0),0),IF($G198&gt;0,IF(AND(INDIRECT(ADDRESS($G198,44))=0,INDIRECT(ADDRESS($G198,38))="UL"),INDIRECT(ADDRESS($G198,COLUMN())),0),0),IF($H198&gt;0,IF(AND(INDIRECT(ADDRESS($H198,44))=0,INDIRECT(ADDRESS($H198,38))="UL"),INDIRECT(ADDRESS($H198,COLUMN())),0),0),IF($I198&gt;0,IF(AND(INDIRECT(ADDRESS($I198,44))=0,INDIRECT(ADDRESS($I198,38))="UL"),INDIRECT(ADDRESS($I198,COLUMN())),0),0),IF($J198&gt;0,IF(AND(INDIRECT(ADDRESS($J198,44))=0,INDIRECT(ADDRESS($J198,38))="UL"),INDIRECT(ADDRESS($J198,COLUMN())),0),0),IF($K198&gt;0,IF(AND(INDIRECT(ADDRESS($K198,44))=0,INDIRECT(ADDRESS($K198,38))="UL"),INDIRECT(ADDRESS($K198,COLUMN())),0),0),IF($L198&gt;0,IF(AND(INDIRECT(ADDRESS($L198,44))=0,INDIRECT(ADDRESS($L198,38))="UL"),INDIRECT(ADDRESS($L198,COLUMN())),0),0),IF($M198&gt;0,IF(AND(INDIRECT(ADDRESS($M198,44))=0,INDIRECT(ADDRESS($M198,38))="UL"),INDIRECT(ADDRESS($M198,COLUMN())),0),0))</f>
        <v>3.7037037037037035E-2</v>
      </c>
      <c r="BZ198" s="57" cm="1">
        <f t="array" aca="1" ref="BZ198" ca="1">SUM(IF($C198&gt;0,IF(AND(INDIRECT(ADDRESS($C198,44))=0,INDIRECT(ADDRESS($C198,38))="UL"),INDIRECT(ADDRESS($C198,COLUMN())),0),0),IF($D198&gt;0,IF(AND(INDIRECT(ADDRESS($D198,44))=0,INDIRECT(ADDRESS($D198,38))="UL"),INDIRECT(ADDRESS($D198,COLUMN())),0),0),IF($E198&gt;0,IF(AND(INDIRECT(ADDRESS($E198,44))=0,INDIRECT(ADDRESS($E198,38))="UL"),INDIRECT(ADDRESS($E198,COLUMN())),0),0),IF($F198&gt;0,IF(AND(INDIRECT(ADDRESS($F198,44))=0,INDIRECT(ADDRESS($F198,38))="UL"),INDIRECT(ADDRESS($F198,COLUMN())),0),0),IF($G198&gt;0,IF(AND(INDIRECT(ADDRESS($G198,44))=0,INDIRECT(ADDRESS($G198,38))="UL"),INDIRECT(ADDRESS($G198,COLUMN())),0),0),IF($H198&gt;0,IF(AND(INDIRECT(ADDRESS($H198,44))=0,INDIRECT(ADDRESS($H198,38))="UL"),INDIRECT(ADDRESS($H198,COLUMN())),0),0),IF($I198&gt;0,IF(AND(INDIRECT(ADDRESS($I198,44))=0,INDIRECT(ADDRESS($I198,38))="UL"),INDIRECT(ADDRESS($I198,COLUMN())),0),0),IF($J198&gt;0,IF(AND(INDIRECT(ADDRESS($J198,44))=0,INDIRECT(ADDRESS($J198,38))="UL"),INDIRECT(ADDRESS($J198,COLUMN())),0),0),IF($K198&gt;0,IF(AND(INDIRECT(ADDRESS($K198,44))=0,INDIRECT(ADDRESS($K198,38))="UL"),INDIRECT(ADDRESS($K198,COLUMN())),0),0),IF($L198&gt;0,IF(AND(INDIRECT(ADDRESS($L198,44))=0,INDIRECT(ADDRESS($L198,38))="UL"),INDIRECT(ADDRESS($L198,COLUMN())),0),0),IF($M198&gt;0,IF(AND(INDIRECT(ADDRESS($M198,44))=0,INDIRECT(ADDRESS($M198,38))="UL"),INDIRECT(ADDRESS($M198,COLUMN())),0),0))</f>
        <v>7.407407407407407E-2</v>
      </c>
      <c r="CA198" s="57">
        <f t="shared" ca="1" si="137"/>
        <v>3.7037037037037035E-2</v>
      </c>
      <c r="CB198" s="57" cm="1">
        <f t="array" aca="1" ref="CB198" ca="1">SUM(IF($C198&gt;0,IF(AND(INDIRECT(ADDRESS($C198,44))=0,INDIRECT(ADDRESS($C198,38))&lt;&gt;"UL"),INDIRECT(ADDRESS($C198,COLUMN())),0),0),IF($D198&gt;0,IF(AND(INDIRECT(ADDRESS($D198,44))=0,INDIRECT(ADDRESS($D198,38))&lt;&gt;"UL"),INDIRECT(ADDRESS($D198,COLUMN())),0),0),IF($E198&gt;0,IF(AND(INDIRECT(ADDRESS($E198,44))=0,INDIRECT(ADDRESS($E198,38))&lt;&gt;"UL"),INDIRECT(ADDRESS($E198,COLUMN())),0),0),IF($F198&gt;0,IF(AND(INDIRECT(ADDRESS($F198,44))=0,INDIRECT(ADDRESS($F198,38))&lt;&gt;"UL"),INDIRECT(ADDRESS($F198,COLUMN())),0),0),IF($G198&gt;0,IF(AND(INDIRECT(ADDRESS($G198,44))=0,INDIRECT(ADDRESS($G198,38))&lt;&gt;"UL"),INDIRECT(ADDRESS($G198,COLUMN())),0),0),IF($H198&gt;0,IF(AND(INDIRECT(ADDRESS($H198,44))=0,INDIRECT(ADDRESS($H198,38))&lt;&gt;"UL"),INDIRECT(ADDRESS($H198,COLUMN())),0),0),IF($I198&gt;0,IF(AND(INDIRECT(ADDRESS($I198,44))=0,INDIRECT(ADDRESS($I198,38))&lt;&gt;"UL"),INDIRECT(ADDRESS($I198,COLUMN())),0),0),IF($J198&gt;0,IF(AND(INDIRECT(ADDRESS($J198,44))=0,INDIRECT(ADDRESS($J198,38))&lt;&gt;"UL"),INDIRECT(ADDRESS($J198,COLUMN())),0),0),IF($K198&gt;0,IF(AND(INDIRECT(ADDRESS($K198,44))=0,INDIRECT(ADDRESS($K198,38))&lt;&gt;"UL"),INDIRECT(ADDRESS($K198,COLUMN())),0),0),IF($L198&gt;0,IF(AND(INDIRECT(ADDRESS($L198,44))=0,INDIRECT(ADDRESS($L198,38))&lt;&gt;"UL"),INDIRECT(ADDRESS($L198,COLUMN())),0),0),IF($M198&gt;0,IF(AND(INDIRECT(ADDRESS($M198,44))=0,INDIRECT(ADDRESS($M198,38))&lt;&gt;"UL"),INDIRECT(ADDRESS($M198,COLUMN())),0),0))</f>
        <v>0</v>
      </c>
      <c r="CC198" s="57">
        <f t="shared" ca="1" si="138"/>
        <v>0</v>
      </c>
      <c r="CD198" s="57" cm="1">
        <f t="array" aca="1" ref="CD198" ca="1">SUM(IF($C198&gt;0,IF(AND(INDIRECT(ADDRESS($C198,44))=0,INDIRECT(ADDRESS($C198,38))&lt;&gt;"UL"),INDIRECT(ADDRESS($C198,COLUMN())),0),0),IF($D198&gt;0,IF(AND(INDIRECT(ADDRESS($D198,44))=0,INDIRECT(ADDRESS($D198,38))&lt;&gt;"UL"),INDIRECT(ADDRESS($D198,COLUMN())),0),0),IF($E198&gt;0,IF(AND(INDIRECT(ADDRESS($E198,44))=0,INDIRECT(ADDRESS($E198,38))&lt;&gt;"UL"),INDIRECT(ADDRESS($E198,COLUMN())),0),0),IF($F198&gt;0,IF(AND(INDIRECT(ADDRESS($F198,44))=0,INDIRECT(ADDRESS($F198,38))&lt;&gt;"UL"),INDIRECT(ADDRESS($F198,COLUMN())),0),0),IF($G198&gt;0,IF(AND(INDIRECT(ADDRESS($G198,44))=0,INDIRECT(ADDRESS($G198,38))&lt;&gt;"UL"),INDIRECT(ADDRESS($G198,COLUMN())),0),0),IF($H198&gt;0,IF(AND(INDIRECT(ADDRESS($H198,44))=0,INDIRECT(ADDRESS($H198,38))&lt;&gt;"UL"),INDIRECT(ADDRESS($H198,COLUMN())),0),0),IF($I198&gt;0,IF(AND(INDIRECT(ADDRESS($I198,44))=0,INDIRECT(ADDRESS($I198,38))&lt;&gt;"UL"),INDIRECT(ADDRESS($I198,COLUMN())),0),0),IF($J198&gt;0,IF(AND(INDIRECT(ADDRESS($J198,44))=0,INDIRECT(ADDRESS($J198,38))&lt;&gt;"UL"),INDIRECT(ADDRESS($J198,COLUMN())),0),0),IF($K198&gt;0,IF(AND(INDIRECT(ADDRESS($K198,44))=0,INDIRECT(ADDRESS($K198,38))&lt;&gt;"UL"),INDIRECT(ADDRESS($K198,COLUMN())),0),0),IF($L198&gt;0,IF(AND(INDIRECT(ADDRESS($L198,44))=0,INDIRECT(ADDRESS($L198,38))&lt;&gt;"UL"),INDIRECT(ADDRESS($L198,COLUMN())),0),0),IF($M198&gt;0,IF(AND(INDIRECT(ADDRESS($M198,44))=0,INDIRECT(ADDRESS($M198,38))&lt;&gt;"UL"),INDIRECT(ADDRESS($M198,COLUMN())),0),0))</f>
        <v>0</v>
      </c>
      <c r="CE198" s="57" cm="1">
        <f t="array" aca="1" ref="CE198" ca="1">SUM(IF($C198&gt;0,IF(AND(INDIRECT(ADDRESS($C198,44))=0,INDIRECT(ADDRESS($C198,38))&lt;&gt;"UL"),INDIRECT(ADDRESS($C198,COLUMN())),0),0),IF($D198&gt;0,IF(AND(INDIRECT(ADDRESS($D198,44))=0,INDIRECT(ADDRESS($D198,38))&lt;&gt;"UL"),INDIRECT(ADDRESS($D198,COLUMN())),0),0),IF($E198&gt;0,IF(AND(INDIRECT(ADDRESS($E198,44))=0,INDIRECT(ADDRESS($E198,38))&lt;&gt;"UL"),INDIRECT(ADDRESS($E198,COLUMN())),0),0),IF($F198&gt;0,IF(AND(INDIRECT(ADDRESS($F198,44))=0,INDIRECT(ADDRESS($F198,38))&lt;&gt;"UL"),INDIRECT(ADDRESS($F198,COLUMN())),0),0),IF($G198&gt;0,IF(AND(INDIRECT(ADDRESS($G198,44))=0,INDIRECT(ADDRESS($G198,38))&lt;&gt;"UL"),INDIRECT(ADDRESS($G198,COLUMN())),0),0),IF($H198&gt;0,IF(AND(INDIRECT(ADDRESS($H198,44))=0,INDIRECT(ADDRESS($H198,38))&lt;&gt;"UL"),INDIRECT(ADDRESS($H198,COLUMN())),0),0),IF($I198&gt;0,IF(AND(INDIRECT(ADDRESS($I198,44))=0,INDIRECT(ADDRESS($I198,38))&lt;&gt;"UL"),INDIRECT(ADDRESS($I198,COLUMN())),0),0),IF($J198&gt;0,IF(AND(INDIRECT(ADDRESS($J198,44))=0,INDIRECT(ADDRESS($J198,38))&lt;&gt;"UL"),INDIRECT(ADDRESS($J198,COLUMN())),0),0),IF($K198&gt;0,IF(AND(INDIRECT(ADDRESS($K198,44))=0,INDIRECT(ADDRESS($K198,38))&lt;&gt;"UL"),INDIRECT(ADDRESS($K198,COLUMN())),0),0),IF($L198&gt;0,IF(AND(INDIRECT(ADDRESS($L198,44))=0,INDIRECT(ADDRESS($L198,38))&lt;&gt;"UL"),INDIRECT(ADDRESS($L198,COLUMN())),0),0),IF($M198&gt;0,IF(AND(INDIRECT(ADDRESS($M198,44))=0,INDIRECT(ADDRESS($M198,38))&lt;&gt;"UL"),INDIRECT(ADDRESS($M198,COLUMN())),0),0))</f>
        <v>0</v>
      </c>
      <c r="CF198" s="57">
        <f t="shared" ca="1" si="139"/>
        <v>0</v>
      </c>
      <c r="CG198" s="57">
        <f t="shared" ca="1" si="140"/>
        <v>0.37881331820301861</v>
      </c>
      <c r="CH198" s="57">
        <f t="shared" ca="1" si="133"/>
        <v>1.4569743007808408E-2</v>
      </c>
      <c r="CI198" s="19">
        <f t="shared" ca="1" si="134"/>
        <v>11.304501950094904</v>
      </c>
      <c r="CJ198" s="19"/>
      <c r="CK198" s="57" cm="1">
        <f t="array" aca="1" ref="CK198" ca="1">IF(AU198="S", SUM(IF($C198&gt;0,IF(INDIRECT(ADDRESS($C198,43))&lt;&gt;1,INDIRECT(ADDRESS($C198,48)),0),0), IF($D198&gt;0,IF(INDIRECT(ADDRESS($D198,43))&lt;&gt;1,INDIRECT(ADDRESS($D198,48)),0),0), IF($E198&gt;0,IF(INDIRECT(ADDRESS($E198,43))&lt;&gt;1,INDIRECT(ADDRESS($E198,48)),0),0), IF($F198&gt;0,IF(INDIRECT(ADDRESS($F198,43))&lt;&gt;1,INDIRECT(ADDRESS($F198,48)),0),0), IF($G198&gt;0,IF(INDIRECT(ADDRESS($G198,43))&lt;&gt;1,INDIRECT(ADDRESS($G198,48)),0),0), IF($H198&gt;0,IF(INDIRECT(ADDRESS($H198,43))&lt;&gt;1,INDIRECT(ADDRESS($H198,48)),0),0), IF($I198&gt;0,IF(INDIRECT(ADDRESS($I198,43))&lt;&gt;1,INDIRECT(ADDRESS($I198,48)),0),0), IF($J198&gt;0,IF(INDIRECT(ADDRESS($J198,43))&lt;&gt;1,INDIRECT(ADDRESS($J198,48)),0),0), IF($K198&gt;0,IF(INDIRECT(ADDRESS($K198,43))&lt;&gt;1,INDIRECT(ADDRESS($K198,48)),0),0), IF($L198&gt;0,IF(INDIRECT(ADDRESS($L198,43))&lt;&gt;1,INDIRECT(ADDRESS($L198,48)),0),0), IF($M198&gt;0,IF(INDIRECT(ADDRESS($M198,43))&lt;&gt;1,INDIRECT(ADDRESS($M198,48)),0),0)), IF(AU198="L",SUM(IF($C198&gt;0,IF(INDIRECT(ADDRESS($C198,43))&lt;&gt;1,INDIRECT(ADDRESS($C198,50)),0),0), IF($D198&gt;0,IF(INDIRECT(ADDRESS($D198,43))&lt;&gt;1,INDIRECT(ADDRESS($D198,50)),0),0), IF($E198&gt;0,IF(INDIRECT(ADDRESS($E198,43))&lt;&gt;1,INDIRECT(ADDRESS($E198,50)),0),0), IF($F198&gt;0,IF(INDIRECT(ADDRESS($F198,43))&lt;&gt;1,INDIRECT(ADDRESS($F198,50)),0),0), IF($G198&gt;0,IF(INDIRECT(ADDRESS($G198,43))&lt;&gt;1,INDIRECT(ADDRESS($G198,50)),0),0), IF($G198&gt;0,IF(INDIRECT(ADDRESS($G198,43))&lt;&gt;1,INDIRECT(ADDRESS($G198,50)),0),0), IF($H198&gt;0,IF(INDIRECT(ADDRESS($H198,43))&lt;&gt;1,INDIRECT(ADDRESS($H198,50)),0),0), IF($I198&gt;0,IF(INDIRECT(ADDRESS($I198,43))&lt;&gt;1,INDIRECT(ADDRESS($I198,50)),0),0), IF($J198&gt;0,IF(INDIRECT(ADDRESS($J198,43))&lt;&gt;1,INDIRECT(ADDRESS($J198,50)),0),0), IF($K198&gt;0,IF(INDIRECT(ADDRESS($K198,43))&lt;&gt;1,INDIRECT(ADDRESS($K198,50)),0),0), IF($L198&gt;0,IF(INDIRECT(ADDRESS($L198,43))&lt;&gt;1,INDIRECT(ADDRESS($L198,50)),0),0), IF($M198&gt;0,IF(INDIRECT(ADDRESS($M198,43))&lt;&gt;1,INDIRECT(ADDRESS($M198,50)),0),0)), SUM(IF($C198&gt;0,IF(INDIRECT(ADDRESS($C198,43))&lt;&gt;1,INDIRECT(ADDRESS($C198,49)),0),0), IF($D198&gt;0,IF(INDIRECT(ADDRESS($D198,43))&lt;&gt;1,INDIRECT(ADDRESS($D198,49)),0),0), IF($E198&gt;0,IF(INDIRECT(ADDRESS($E198,43))&lt;&gt;1,INDIRECT(ADDRESS($E198,49)),0),0), IF($F198&gt;0,IF(INDIRECT(ADDRESS($F198,43))&lt;&gt;1,INDIRECT(ADDRESS($F198,49)),0),0), IF($G198&gt;0,IF(INDIRECT(ADDRESS($G198,43))&lt;&gt;1,INDIRECT(ADDRESS($G198,49)),0),0), IF($G198&gt;0,IF(INDIRECT(ADDRESS($G198,43))&lt;&gt;1,INDIRECT(ADDRESS($G198,49)),0),0), IF($H198&gt;0,IF(INDIRECT(ADDRESS($H198,43))&lt;&gt;1,INDIRECT(ADDRESS($H198,49)),0),0), IF($I198&gt;0,IF(INDIRECT(ADDRESS($I198,43))&lt;&gt;1,INDIRECT(ADDRESS($I198,49)),0),0), IF($J198&gt;0,IF(INDIRECT(ADDRESS($J198,43))&lt;&gt;1,INDIRECT(ADDRESS($J198,49)),0),0), IF($K198&gt;0,IF(INDIRECT(ADDRESS($K198,43))&lt;&gt;1,INDIRECT(ADDRESS($K198,49)),0),0), IF($L198&gt;0,IF(INDIRECT(ADDRESS($L198,43))&lt;&gt;1,INDIRECT(ADDRESS($L198,49)),0),0), IF($M198&gt;0,IF(INDIRECT(ADDRESS($M198,43))&lt;&gt;1,INDIRECT(ADDRESS($M198,49)),0),0))))</f>
        <v>1.333333333333333</v>
      </c>
      <c r="CL198" s="57" cm="1">
        <f t="array" aca="1" ref="CL198" ca="1">SUM(IF($C198&gt;0,IF(INDIRECT(ADDRESS($C198,44))=1,INDIRECT(ADDRESS($C198,90)),0),0), IF($D198&gt;0,IF(INDIRECT(ADDRESS($D198,44))=1,INDIRECT(ADDRESS($D198,90)),0),0), IF($E198&gt;0,IF(INDIRECT(ADDRESS($E198,44))=1,INDIRECT(ADDRESS($E198,90)),0),0), IF($F198&gt;0,IF(INDIRECT(ADDRESS($F198,44))=1,INDIRECT(ADDRESS($F198,90)),0),0), IF($G198&gt;0,IF(INDIRECT(ADDRESS($G198,44))=1,INDIRECT(ADDRESS($G198,90)),0),0), IF($H198&gt;0,IF(INDIRECT(ADDRESS($H198,44))=1,INDIRECT(ADDRESS($H198,90)),0),0), IF($I198&gt;0,IF(INDIRECT(ADDRESS($I198,44))=1,INDIRECT(ADDRESS($I198,90)),0),0), IF($J198&gt;0,IF(INDIRECT(ADDRESS($J198,44))=1,INDIRECT(ADDRESS($J198,90)),0),0), IF($K198&gt;0,IF(INDIRECT(ADDRESS($K198,44))=1,INDIRECT(ADDRESS($K198,90)),0),0), IF($L198&gt;0,IF(INDIRECT(ADDRESS($L198,44))=1,INDIRECT(ADDRESS($L198,90)),0),0), IF($M198&gt;0,IF(INDIRECT(ADDRESS($M198,44))=1,INDIRECT(ADDRESS($M198,90)),0),0))</f>
        <v>0</v>
      </c>
      <c r="CM198" s="56">
        <f t="shared" ca="1" si="135"/>
        <v>0.10680847190702897</v>
      </c>
      <c r="CN198" s="59"/>
    </row>
    <row r="199" spans="1:92" x14ac:dyDescent="0.25">
      <c r="A199" s="52" t="s">
        <v>268</v>
      </c>
      <c r="B199" s="67">
        <v>105</v>
      </c>
      <c r="C199" s="67">
        <v>131</v>
      </c>
      <c r="D199" s="67"/>
      <c r="E199" s="67"/>
      <c r="F199" s="67"/>
      <c r="G199" s="67">
        <v>132</v>
      </c>
      <c r="H199" s="67"/>
      <c r="I199" s="67"/>
      <c r="J199" s="67"/>
      <c r="K199" s="67"/>
      <c r="L199" s="67"/>
      <c r="M199" s="67"/>
      <c r="N199" s="67">
        <f t="shared" ca="1" si="141"/>
        <v>24</v>
      </c>
      <c r="O199" s="67" t="str" cm="1">
        <f t="array" aca="1" ref="O199" ca="1">INDIRECT(ADDRESS($B199,COLUMN()))</f>
        <v>Fighter</v>
      </c>
      <c r="P199" s="67" cm="1">
        <f t="array" aca="1" ref="P199" ca="1">INDIRECT(ADDRESS($B199,COLUMN()))</f>
        <v>2</v>
      </c>
      <c r="Q199" s="67" t="str" cm="1">
        <f t="array" aca="1" ref="Q199" ca="1">INDIRECT(ADDRESS($B199,COLUMN()))</f>
        <v>-</v>
      </c>
      <c r="R199" s="67" t="str" cm="1">
        <f t="array" aca="1" ref="R199" ca="1">INDIRECT(ADDRESS($B199,COLUMN()))</f>
        <v>-</v>
      </c>
      <c r="S199" s="67" cm="1">
        <f t="array" aca="1" ref="S199" ca="1">INDIRECT(ADDRESS($B199,COLUMN()))</f>
        <v>2</v>
      </c>
      <c r="T199" s="67" t="str" cm="1">
        <f t="array" aca="1" ref="T199" ca="1">INDIRECT(ADDRESS($B199,COLUMN()))</f>
        <v>1-8</v>
      </c>
      <c r="U199" s="67" cm="1">
        <f t="array" aca="1" ref="U199" ca="1">INDIRECT(ADDRESS($B199,COLUMN()))</f>
        <v>8</v>
      </c>
      <c r="V199" s="67" cm="1">
        <f t="array" aca="1" ref="V199" ca="1">INDIRECT(ADDRESS($B199,COLUMN()))</f>
        <v>0</v>
      </c>
      <c r="W199" s="67" cm="1">
        <f t="array" aca="1" ref="W199" ca="1">INDIRECT(ADDRESS($B199,COLUMN()))</f>
        <v>3</v>
      </c>
      <c r="X199" s="67" cm="1">
        <f t="array" aca="1" ref="X199" ca="1">INDIRECT(ADDRESS($B199,COLUMN()))</f>
        <v>6</v>
      </c>
      <c r="Y199" s="67" cm="1">
        <f t="array" aca="1" ref="Y199" ca="1">INDIRECT(ADDRESS($B199,COLUMN()))</f>
        <v>-1</v>
      </c>
      <c r="Z199" s="67" cm="1">
        <f t="array" aca="1" ref="Z199" ca="1">INDIRECT(ADDRESS($B199,COLUMN()))</f>
        <v>5</v>
      </c>
      <c r="AA199" s="67" cm="1">
        <f t="array" aca="1" ref="AA199" ca="1">INDIRECT(ADDRESS($B199,COLUMN()))</f>
        <v>0</v>
      </c>
      <c r="AB199" s="56">
        <f t="shared" ca="1" si="121"/>
        <v>0.88572244615117823</v>
      </c>
      <c r="AC199" s="56">
        <f t="shared" ca="1" si="122"/>
        <v>1.1503754557852444</v>
      </c>
      <c r="AD199" s="56">
        <f t="shared" ca="1" si="123"/>
        <v>2.0006529665830337</v>
      </c>
      <c r="AF199" s="52"/>
      <c r="AG199" s="52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2"/>
      <c r="AU199" s="54" t="s">
        <v>113</v>
      </c>
      <c r="AV199" s="57" cm="1">
        <f t="array" aca="1" ref="AV199" ca="1">SUM(IF($C199&gt;0,IF(AND(INDIRECT(ADDRESS($C199,44))=0,INDIRECT(ADDRESS($C199,38))="UL",ISERROR(SEARCH("Rear",INDIRECT(ADDRESS($C199,33)))),ISERROR(SEARCH("Side",INDIRECT(ADDRESS($C199,33))))),INDIRECT(ADDRESS($C199,COLUMN())),0),0),IF($D199&gt;0,IF(AND(INDIRECT(ADDRESS($D199,44))=0,INDIRECT(ADDRESS($D199,38))="UL",ISERROR(SEARCH("Rear",INDIRECT(ADDRESS($D199,33)))),ISERROR(SEARCH("Side",INDIRECT(ADDRESS($D199,33))))),INDIRECT(ADDRESS($D199,COLUMN())),0),0),IF($E199&gt;0,IF(AND(INDIRECT(ADDRESS($E199,44))=0,INDIRECT(ADDRESS($E199,38))="UL",ISERROR(SEARCH("Rear",INDIRECT(ADDRESS($E199,33)))),ISERROR(SEARCH("Side",INDIRECT(ADDRESS($E199,33))))),INDIRECT(ADDRESS($E199,COLUMN())),0),0),IF($F199&gt;0,IF(AND(INDIRECT(ADDRESS($F199,44))=0,INDIRECT(ADDRESS($F199,38))="UL",ISERROR(SEARCH("Rear",INDIRECT(ADDRESS($F199,33)))),ISERROR(SEARCH("Side",INDIRECT(ADDRESS($F199,33))))),INDIRECT(ADDRESS($F199,COLUMN())),0),0),IF($G199&gt;0,IF(AND(INDIRECT(ADDRESS($G199,44))=0,INDIRECT(ADDRESS($G199,38))="UL",ISERROR(SEARCH("Rear",INDIRECT(ADDRESS($G199,33)))),ISERROR(SEARCH("Side",INDIRECT(ADDRESS($G199,33))))),INDIRECT(ADDRESS($G199,COLUMN())),0),0),IF($H199&gt;0,IF(AND(INDIRECT(ADDRESS($H199,44))=0,INDIRECT(ADDRESS($H199,38))="UL",ISERROR(SEARCH("Rear",INDIRECT(ADDRESS($H199,33)))),ISERROR(SEARCH("Side",INDIRECT(ADDRESS($H199,33))))),INDIRECT(ADDRESS($H199,COLUMN())),0),0),IF($I199&gt;0,IF(AND(INDIRECT(ADDRESS($I199,44))=0,INDIRECT(ADDRESS($I199,38))="UL",ISERROR(SEARCH("Rear",INDIRECT(ADDRESS($I199,33)))),ISERROR(SEARCH("Side",INDIRECT(ADDRESS($I199,33))))),INDIRECT(ADDRESS($I199,COLUMN())),0),0),IF($J199&gt;0,IF(AND(INDIRECT(ADDRESS($J199,44))=0,INDIRECT(ADDRESS($J199,38))="UL",ISERROR(SEARCH("Rear",INDIRECT(ADDRESS($J199,33)))),ISERROR(SEARCH("Side",INDIRECT(ADDRESS($J199,33))))),INDIRECT(ADDRESS($J199,COLUMN())),0),0),IF($K199&gt;0,IF(AND(INDIRECT(ADDRESS($K199,44))=0,INDIRECT(ADDRESS($K199,38))="UL",ISERROR(SEARCH("Rear",INDIRECT(ADDRESS($K199,33)))),ISERROR(SEARCH("Side",INDIRECT(ADDRESS($K199,33))))),INDIRECT(ADDRESS($K199,COLUMN())),0),0),IF($L199&gt;0,IF(AND(INDIRECT(ADDRESS($L199,44))=0,INDIRECT(ADDRESS($L199,38))="UL",ISERROR(SEARCH("Rear",INDIRECT(ADDRESS($L199,33)))),ISERROR(SEARCH("Side",INDIRECT(ADDRESS($L199,33))))),INDIRECT(ADDRESS($L199,COLUMN())),0),0),IF($M199&gt;0,IF(AND(INDIRECT(ADDRESS($M199,44))=0,INDIRECT(ADDRESS($M199,38))="UL",ISERROR(SEARCH("Rear",INDIRECT(ADDRESS($M199,33)))),ISERROR(SEARCH("Side",INDIRECT(ADDRESS($M199,33))))),INDIRECT(ADDRESS($M199,COLUMN())),0),0))</f>
        <v>0.88888888888888884</v>
      </c>
      <c r="AW199" s="57" cm="1">
        <f t="array" aca="1" ref="AW199" ca="1">SUM(IF($C199&gt;0,IF(AND(INDIRECT(ADDRESS($C199,44))=0,INDIRECT(ADDRESS($C199,38))="UL",ISERROR(SEARCH("Rear",INDIRECT(ADDRESS($C199,33)))),ISERROR(SEARCH("Side",INDIRECT(ADDRESS($C199,33))))),INDIRECT(ADDRESS($C199,COLUMN())),0),0),IF($D199&gt;0,IF(AND(INDIRECT(ADDRESS($D199,44))=0,INDIRECT(ADDRESS($D199,38))="UL",ISERROR(SEARCH("Rear",INDIRECT(ADDRESS($D199,33)))),ISERROR(SEARCH("Side",INDIRECT(ADDRESS($D199,33))))),INDIRECT(ADDRESS($D199,COLUMN())),0),0),IF($E199&gt;0,IF(AND(INDIRECT(ADDRESS($E199,44))=0,INDIRECT(ADDRESS($E199,38))="UL",ISERROR(SEARCH("Rear",INDIRECT(ADDRESS($E199,33)))),ISERROR(SEARCH("Side",INDIRECT(ADDRESS($E199,33))))),INDIRECT(ADDRESS($E199,COLUMN())),0),0),IF($F199&gt;0,IF(AND(INDIRECT(ADDRESS($F199,44))=0,INDIRECT(ADDRESS($F199,38))="UL",ISERROR(SEARCH("Rear",INDIRECT(ADDRESS($F199,33)))),ISERROR(SEARCH("Side",INDIRECT(ADDRESS($F199,33))))),INDIRECT(ADDRESS($F199,COLUMN())),0),0),IF($G199&gt;0,IF(AND(INDIRECT(ADDRESS($G199,44))=0,INDIRECT(ADDRESS($G199,38))="UL",ISERROR(SEARCH("Rear",INDIRECT(ADDRESS($G199,33)))),ISERROR(SEARCH("Side",INDIRECT(ADDRESS($G199,33))))),INDIRECT(ADDRESS($G199,COLUMN())),0),0),IF($H199&gt;0,IF(AND(INDIRECT(ADDRESS($H199,44))=0,INDIRECT(ADDRESS($H199,38))="UL",ISERROR(SEARCH("Rear",INDIRECT(ADDRESS($H199,33)))),ISERROR(SEARCH("Side",INDIRECT(ADDRESS($H199,33))))),INDIRECT(ADDRESS($H199,COLUMN())),0),0),IF($I199&gt;0,IF(AND(INDIRECT(ADDRESS($I199,44))=0,INDIRECT(ADDRESS($I199,38))="UL",ISERROR(SEARCH("Rear",INDIRECT(ADDRESS($I199,33)))),ISERROR(SEARCH("Side",INDIRECT(ADDRESS($I199,33))))),INDIRECT(ADDRESS($I199,COLUMN())),0),0),IF($J199&gt;0,IF(AND(INDIRECT(ADDRESS($J199,44))=0,INDIRECT(ADDRESS($J199,38))="UL",ISERROR(SEARCH("Rear",INDIRECT(ADDRESS($J199,33)))),ISERROR(SEARCH("Side",INDIRECT(ADDRESS($J199,33))))),INDIRECT(ADDRESS($J199,COLUMN())),0),0),IF($K199&gt;0,IF(AND(INDIRECT(ADDRESS($K199,44))=0,INDIRECT(ADDRESS($K199,38))="UL",ISERROR(SEARCH("Rear",INDIRECT(ADDRESS($K199,33)))),ISERROR(SEARCH("Side",INDIRECT(ADDRESS($K199,33))))),INDIRECT(ADDRESS($K199,COLUMN())),0),0),IF($L199&gt;0,IF(AND(INDIRECT(ADDRESS($L199,44))=0,INDIRECT(ADDRESS($L199,38))="UL",ISERROR(SEARCH("Rear",INDIRECT(ADDRESS($L199,33)))),ISERROR(SEARCH("Side",INDIRECT(ADDRESS($L199,33))))),INDIRECT(ADDRESS($L199,COLUMN())),0),0),IF($M199&gt;0,IF(AND(INDIRECT(ADDRESS($M199,44))=0,INDIRECT(ADDRESS($M199,38))="UL",ISERROR(SEARCH("Rear",INDIRECT(ADDRESS($M199,33)))),ISERROR(SEARCH("Side",INDIRECT(ADDRESS($M199,33))))),INDIRECT(ADDRESS($M199,COLUMN())),0),0))</f>
        <v>1.2222222222222221</v>
      </c>
      <c r="AX199" s="57" cm="1">
        <f t="array" aca="1" ref="AX199" ca="1">SUM(IF($C199&gt;0,IF(AND(INDIRECT(ADDRESS($C199,44))=0,INDIRECT(ADDRESS($C199,38))="UL",ISERROR(SEARCH("Rear",INDIRECT(ADDRESS($C199,33)))),ISERROR(SEARCH("Side",INDIRECT(ADDRESS($C199,33))))),INDIRECT(ADDRESS($C199,COLUMN())),0),0),IF($D199&gt;0,IF(AND(INDIRECT(ADDRESS($D199,44))=0,INDIRECT(ADDRESS($D199,38))="UL",ISERROR(SEARCH("Rear",INDIRECT(ADDRESS($D199,33)))),ISERROR(SEARCH("Side",INDIRECT(ADDRESS($D199,33))))),INDIRECT(ADDRESS($D199,COLUMN())),0),0),IF($E199&gt;0,IF(AND(INDIRECT(ADDRESS($E199,44))=0,INDIRECT(ADDRESS($E199,38))="UL",ISERROR(SEARCH("Rear",INDIRECT(ADDRESS($E199,33)))),ISERROR(SEARCH("Side",INDIRECT(ADDRESS($E199,33))))),INDIRECT(ADDRESS($E199,COLUMN())),0),0),IF($F199&gt;0,IF(AND(INDIRECT(ADDRESS($F199,44))=0,INDIRECT(ADDRESS($F199,38))="UL",ISERROR(SEARCH("Rear",INDIRECT(ADDRESS($F199,33)))),ISERROR(SEARCH("Side",INDIRECT(ADDRESS($F199,33))))),INDIRECT(ADDRESS($F199,COLUMN())),0),0),IF($G199&gt;0,IF(AND(INDIRECT(ADDRESS($G199,44))=0,INDIRECT(ADDRESS($G199,38))="UL",ISERROR(SEARCH("Rear",INDIRECT(ADDRESS($G199,33)))),ISERROR(SEARCH("Side",INDIRECT(ADDRESS($G199,33))))),INDIRECT(ADDRESS($G199,COLUMN())),0),0),IF($H199&gt;0,IF(AND(INDIRECT(ADDRESS($H199,44))=0,INDIRECT(ADDRESS($H199,38))="UL",ISERROR(SEARCH("Rear",INDIRECT(ADDRESS($H199,33)))),ISERROR(SEARCH("Side",INDIRECT(ADDRESS($H199,33))))),INDIRECT(ADDRESS($H199,COLUMN())),0),0),IF($I199&gt;0,IF(AND(INDIRECT(ADDRESS($I199,44))=0,INDIRECT(ADDRESS($I199,38))="UL",ISERROR(SEARCH("Rear",INDIRECT(ADDRESS($I199,33)))),ISERROR(SEARCH("Side",INDIRECT(ADDRESS($I199,33))))),INDIRECT(ADDRESS($I199,COLUMN())),0),0),IF($J199&gt;0,IF(AND(INDIRECT(ADDRESS($J199,44))=0,INDIRECT(ADDRESS($J199,38))="UL",ISERROR(SEARCH("Rear",INDIRECT(ADDRESS($J199,33)))),ISERROR(SEARCH("Side",INDIRECT(ADDRESS($J199,33))))),INDIRECT(ADDRESS($J199,COLUMN())),0),0),IF($K199&gt;0,IF(AND(INDIRECT(ADDRESS($K199,44))=0,INDIRECT(ADDRESS($K199,38))="UL",ISERROR(SEARCH("Rear",INDIRECT(ADDRESS($K199,33)))),ISERROR(SEARCH("Side",INDIRECT(ADDRESS($K199,33))))),INDIRECT(ADDRESS($K199,COLUMN())),0),0),IF($L199&gt;0,IF(AND(INDIRECT(ADDRESS($L199,44))=0,INDIRECT(ADDRESS($L199,38))="UL",ISERROR(SEARCH("Rear",INDIRECT(ADDRESS($L199,33)))),ISERROR(SEARCH("Side",INDIRECT(ADDRESS($L199,33))))),INDIRECT(ADDRESS($L199,COLUMN())),0),0),IF($M199&gt;0,IF(AND(INDIRECT(ADDRESS($M199,44))=0,INDIRECT(ADDRESS($M199,38))="UL",ISERROR(SEARCH("Rear",INDIRECT(ADDRESS($M199,33)))),ISERROR(SEARCH("Side",INDIRECT(ADDRESS($M199,33))))),INDIRECT(ADDRESS($M199,COLUMN())),0),0))</f>
        <v>0</v>
      </c>
      <c r="AY199" s="58">
        <f t="shared" ca="1" si="124"/>
        <v>1.2222222222222221</v>
      </c>
      <c r="AZ199" s="58">
        <f t="shared" ca="1" si="125"/>
        <v>0.70370370370370361</v>
      </c>
      <c r="BA199" s="58" cm="1">
        <f t="array" aca="1" ref="BA199" ca="1">SUM(IF($C199&gt;0,IF(AND(INDIRECT(ADDRESS($C199,44))=0,INDIRECT(ADDRESS($C199,38))="UL"),INDIRECT(ADDRESS($C199,COLUMN())),0),0),IF($D199&gt;0,IF(AND(INDIRECT(ADDRESS($D199,44))=0,INDIRECT(ADDRESS($D199,38))="UL"),INDIRECT(ADDRESS($D199,COLUMN())),0),0),IF($E199&gt;0,IF(AND(INDIRECT(ADDRESS($E199,44))=0,INDIRECT(ADDRESS($E199,38))="UL"),INDIRECT(ADDRESS($E199,COLUMN())),0),0),IF($F199&gt;0,IF(AND(INDIRECT(ADDRESS($F199,44))=0,INDIRECT(ADDRESS($F199,38))="UL"),INDIRECT(ADDRESS($F199,COLUMN())),0),0),IF($G199&gt;0,IF(AND(INDIRECT(ADDRESS($G199,44))=0,INDIRECT(ADDRESS($G199,38))="UL"),INDIRECT(ADDRESS($G199,COLUMN())),0),0),IF($H199&gt;0,IF(AND(INDIRECT(ADDRESS($H199,44))=0,INDIRECT(ADDRESS($H199,38))="UL"),INDIRECT(ADDRESS($H199,COLUMN())),0),0),IF($I199&gt;0,IF(AND(INDIRECT(ADDRESS($I199,44))=0,INDIRECT(ADDRESS($I199,38))="UL"),INDIRECT(ADDRESS($I199,COLUMN())),0),0),IF($J199&gt;0,IF(AND(INDIRECT(ADDRESS($J199,44))=0,INDIRECT(ADDRESS($J199,38))="UL"),INDIRECT(ADDRESS($J199,COLUMN())),0),0),IF($K199&gt;0,IF(AND(INDIRECT(ADDRESS($K199,44))=0,INDIRECT(ADDRESS($K199,38))="UL"),INDIRECT(ADDRESS($K199,COLUMN())),0),0),IF($L199&gt;0,IF(AND(INDIRECT(ADDRESS($L199,44))=0,INDIRECT(ADDRESS($L199,38))="UL"),INDIRECT(ADDRESS($L199,COLUMN())),0),0),IF($M199&gt;0,IF(AND(INDIRECT(ADDRESS($M199,44))=0,INDIRECT(ADDRESS($M199,38))="UL"),INDIRECT(ADDRESS($M199,COLUMN())),0),0))</f>
        <v>0.32592592592592584</v>
      </c>
      <c r="BB199" s="58" cm="1">
        <f t="array" aca="1" ref="BB199" ca="1">SUM(IF($C199&gt;0,IF(AND(INDIRECT(ADDRESS($C199,44))=0,INDIRECT(ADDRESS($C199,38))="UL"),INDIRECT(ADDRESS($C199,COLUMN())),0),0),IF($D199&gt;0,IF(AND(INDIRECT(ADDRESS($D199,44))=0,INDIRECT(ADDRESS($D199,38))="UL"),INDIRECT(ADDRESS($D199,COLUMN())),0),0),IF($E199&gt;0,IF(AND(INDIRECT(ADDRESS($E199,44))=0,INDIRECT(ADDRESS($E199,38))="UL"),INDIRECT(ADDRESS($E199,COLUMN())),0),0),IF($F199&gt;0,IF(AND(INDIRECT(ADDRESS($F199,44))=0,INDIRECT(ADDRESS($F199,38))="UL"),INDIRECT(ADDRESS($F199,COLUMN())),0),0),IF($G199&gt;0,IF(AND(INDIRECT(ADDRESS($G199,44))=0,INDIRECT(ADDRESS($G199,38))="UL"),INDIRECT(ADDRESS($G199,COLUMN())),0),0),IF($H199&gt;0,IF(AND(INDIRECT(ADDRESS($H199,44))=0,INDIRECT(ADDRESS($H199,38))="UL"),INDIRECT(ADDRESS($H199,COLUMN())),0),0),IF($I199&gt;0,IF(AND(INDIRECT(ADDRESS($I199,44))=0,INDIRECT(ADDRESS($I199,38))="UL"),INDIRECT(ADDRESS($I199,COLUMN())),0),0),IF($J199&gt;0,IF(AND(INDIRECT(ADDRESS($J199,44))=0,INDIRECT(ADDRESS($J199,38))="UL"),INDIRECT(ADDRESS($J199,COLUMN())),0),0),IF($K199&gt;0,IF(AND(INDIRECT(ADDRESS($K199,44))=0,INDIRECT(ADDRESS($K199,38))="UL"),INDIRECT(ADDRESS($K199,COLUMN())),0),0),IF($L199&gt;0,IF(AND(INDIRECT(ADDRESS($L199,44))=0,INDIRECT(ADDRESS($L199,38))="UL"),INDIRECT(ADDRESS($L199,COLUMN())),0),0),IF($M199&gt;0,IF(AND(INDIRECT(ADDRESS($M199,44))=0,INDIRECT(ADDRESS($M199,38))="UL"),INDIRECT(ADDRESS($M199,COLUMN())),0),0))</f>
        <v>0.23703703703703702</v>
      </c>
      <c r="BC199" s="58" cm="1">
        <f t="array" aca="1" ref="BC199" ca="1">SUM(IF($C199&gt;0,IF(AND(INDIRECT(ADDRESS($C199,44))=0,INDIRECT(ADDRESS($C199,38))="UL"),INDIRECT(ADDRESS($C199,COLUMN())),0),0),IF($D199&gt;0,IF(AND(INDIRECT(ADDRESS($D199,44))=0,INDIRECT(ADDRESS($D199,38))="UL"),INDIRECT(ADDRESS($D199,COLUMN())),0),0),IF($E199&gt;0,IF(AND(INDIRECT(ADDRESS($E199,44))=0,INDIRECT(ADDRESS($E199,38))="UL"),INDIRECT(ADDRESS($E199,COLUMN())),0),0),IF($F199&gt;0,IF(AND(INDIRECT(ADDRESS($F199,44))=0,INDIRECT(ADDRESS($F199,38))="UL"),INDIRECT(ADDRESS($F199,COLUMN())),0),0),IF($G199&gt;0,IF(AND(INDIRECT(ADDRESS($G199,44))=0,INDIRECT(ADDRESS($G199,38))="UL"),INDIRECT(ADDRESS($G199,COLUMN())),0),0),IF($H199&gt;0,IF(AND(INDIRECT(ADDRESS($H199,44))=0,INDIRECT(ADDRESS($H199,38))="UL"),INDIRECT(ADDRESS($H199,COLUMN())),0),0),IF($I199&gt;0,IF(AND(INDIRECT(ADDRESS($I199,44))=0,INDIRECT(ADDRESS($I199,38))="UL"),INDIRECT(ADDRESS($I199,COLUMN())),0),0),IF($J199&gt;0,IF(AND(INDIRECT(ADDRESS($J199,44))=0,INDIRECT(ADDRESS($J199,38))="UL"),INDIRECT(ADDRESS($J199,COLUMN())),0),0),IF($K199&gt;0,IF(AND(INDIRECT(ADDRESS($K199,44))=0,INDIRECT(ADDRESS($K199,38))="UL"),INDIRECT(ADDRESS($K199,COLUMN())),0),0),IF($L199&gt;0,IF(AND(INDIRECT(ADDRESS($L199,44))=0,INDIRECT(ADDRESS($L199,38))="UL"),INDIRECT(ADDRESS($L199,COLUMN())),0),0),IF($M199&gt;0,IF(AND(INDIRECT(ADDRESS($M199,44))=0,INDIRECT(ADDRESS($M199,38))="UL"),INDIRECT(ADDRESS($M199,COLUMN())),0),0))</f>
        <v>0.11851851851851851</v>
      </c>
      <c r="BD199" s="58" cm="1">
        <f t="array" aca="1" ref="BD199" ca="1">SUM(IF($C199&gt;0,IF(AND(INDIRECT(ADDRESS($C199,44))=0,INDIRECT(ADDRESS($C199,38))="UL"),INDIRECT(ADDRESS($C199,COLUMN())),0),0),IF($D199&gt;0,IF(AND(INDIRECT(ADDRESS($D199,44))=0,INDIRECT(ADDRESS($D199,38))="UL"),INDIRECT(ADDRESS($D199,COLUMN())),0),0),IF($E199&gt;0,IF(AND(INDIRECT(ADDRESS($E199,44))=0,INDIRECT(ADDRESS($E199,38))="UL"),INDIRECT(ADDRESS($E199,COLUMN())),0),0),IF($F199&gt;0,IF(AND(INDIRECT(ADDRESS($F199,44))=0,INDIRECT(ADDRESS($F199,38))="UL"),INDIRECT(ADDRESS($F199,COLUMN())),0),0),IF($G199&gt;0,IF(AND(INDIRECT(ADDRESS($G199,44))=0,INDIRECT(ADDRESS($G199,38))="UL"),INDIRECT(ADDRESS($G199,COLUMN())),0),0),IF($H199&gt;0,IF(AND(INDIRECT(ADDRESS($H199,44))=0,INDIRECT(ADDRESS($H199,38))="UL"),INDIRECT(ADDRESS($H199,COLUMN())),0),0),IF($I199&gt;0,IF(AND(INDIRECT(ADDRESS($I199,44))=0,INDIRECT(ADDRESS($I199,38))="UL"),INDIRECT(ADDRESS($I199,COLUMN())),0),0),IF($J199&gt;0,IF(AND(INDIRECT(ADDRESS($J199,44))=0,INDIRECT(ADDRESS($J199,38))="UL"),INDIRECT(ADDRESS($J199,COLUMN())),0),0),IF($K199&gt;0,IF(AND(INDIRECT(ADDRESS($K199,44))=0,INDIRECT(ADDRESS($K199,38))="UL"),INDIRECT(ADDRESS($K199,COLUMN())),0),0),IF($L199&gt;0,IF(AND(INDIRECT(ADDRESS($L199,44))=0,INDIRECT(ADDRESS($L199,38))="UL"),INDIRECT(ADDRESS($L199,COLUMN())),0),0),IF($M199&gt;0,IF(AND(INDIRECT(ADDRESS($M199,44))=0,INDIRECT(ADDRESS($M199,38))="UL"),INDIRECT(ADDRESS($M199,COLUMN())),0),0))</f>
        <v>0.44444444444444436</v>
      </c>
      <c r="BE199" s="57">
        <f t="shared" ca="1" si="126"/>
        <v>0.23703703703703702</v>
      </c>
      <c r="BF199" s="57" cm="1">
        <f t="array" aca="1" ref="BF199" ca="1">SUM(IF($C199&gt;0,IF(INDIRECT(ADDRESS($C199,45))=1,INDIRECT(ADDRESS($C199,52))*INDIRECT(ADDRESS($C199,42))/5,0),0), IF($D199&gt;0,IF(INDIRECT(ADDRESS($D199,45))=1,INDIRECT(ADDRESS($D199,52))*INDIRECT(ADDRESS($D199,42))/5,0),0), IF($E199&gt;0,IF(INDIRECT(ADDRESS($E199,45))=1,INDIRECT(ADDRESS($E199,52))*INDIRECT(ADDRESS($E199,42))/5,0),0), IF($F199&gt;0,IF(INDIRECT(ADDRESS($F199,45))=1,INDIRECT(ADDRESS($F199,52))*INDIRECT(ADDRESS($F199,42))/5,0),0), IF($G199&gt;0,IF(INDIRECT(ADDRESS($G199,45))=1,INDIRECT(ADDRESS($G199,52))*INDIRECT(ADDRESS($G199,42))/5,0),0), IF($H199&gt;0,IF(INDIRECT(ADDRESS($H199,45))=1,INDIRECT(ADDRESS($H199,52))*INDIRECT(ADDRESS($H199,42))/5,0),0)
)*$BF$296/100</f>
        <v>0</v>
      </c>
      <c r="BG199" s="19"/>
      <c r="BH199" s="57" cm="1">
        <f t="array" aca="1" ref="BH199" ca="1">SUM(IF($C199&gt;0,IF(AND(INDIRECT(ADDRESS($C199,44))=0,INDIRECT(ADDRESS($C199,38))&lt;&gt;"UL"),INDIRECT(ADDRESS($C199,COLUMN()-12)),0),0), IF($D199&gt;0,IF(AND(INDIRECT(ADDRESS($D199,44))=0,INDIRECT(ADDRESS($D199,38))&lt;&gt;"UL"),INDIRECT(ADDRESS($D199,COLUMN()-12)),0),0), IF($E199&gt;0,IF(AND(INDIRECT(ADDRESS($E199,44))=0,INDIRECT(ADDRESS($E199,38))&lt;&gt;"UL"),INDIRECT(ADDRESS($E199,COLUMN()-12)),0),0), IF($F199&gt;0,IF(AND(INDIRECT(ADDRESS($F199,44))=0,INDIRECT(ADDRESS($F199,38))&lt;&gt;"UL"),INDIRECT(ADDRESS($F199,COLUMN()-12)),0),0), IF($G199&gt;0,IF(AND(INDIRECT(ADDRESS($G199,44))=0,INDIRECT(ADDRESS($G199,38))&lt;&gt;"UL"),INDIRECT(ADDRESS($G199,COLUMN()-12)),0),0), IF($H199&gt;0,IF(AND(INDIRECT(ADDRESS($H199,44))=0,INDIRECT(ADDRESS($H199,38))&lt;&gt;"UL"),INDIRECT(ADDRESS($H199,COLUMN()-12)),0),0), IF($I199&gt;0,IF(AND(INDIRECT(ADDRESS($I199,44))=0,INDIRECT(ADDRESS($I199,38))&lt;&gt;"UL"),INDIRECT(ADDRESS($I199,COLUMN()-12)),0),0), IF($J199&gt;0,IF(AND(INDIRECT(ADDRESS($J199,44))=0,INDIRECT(ADDRESS($J199,38))&lt;&gt;"UL"),INDIRECT(ADDRESS($J199,COLUMN()-12)),0),0), IF($K199&gt;0,IF(AND(INDIRECT(ADDRESS($K199,44))=0,INDIRECT(ADDRESS($K199,38))&lt;&gt;"UL"),INDIRECT(ADDRESS($K199,COLUMN()-12)),0),0), IF($L199&gt;0,IF(AND(INDIRECT(ADDRESS($L199,44))=0,INDIRECT(ADDRESS($L199,38))&lt;&gt;"UL"),INDIRECT(ADDRESS($L199,COLUMN()-12)),0),0), IF($M199&gt;0,IF(AND(INDIRECT(ADDRESS($M199,44))=0,INDIRECT(ADDRESS($M199,38))&lt;&gt;"UL"),INDIRECT(ADDRESS($M199,COLUMN()-12)),0),0))</f>
        <v>0</v>
      </c>
      <c r="BI199" s="57" cm="1">
        <f t="array" aca="1" ref="BI199" ca="1">SUM(IF($C199&gt;0,IF(AND(INDIRECT(ADDRESS($C199,44))=0,INDIRECT(ADDRESS($C199,38))&lt;&gt;"UL"),INDIRECT(ADDRESS($C199,COLUMN()-12)),0),0), IF($D199&gt;0,IF(AND(INDIRECT(ADDRESS($D199,44))=0,INDIRECT(ADDRESS($D199,38))&lt;&gt;"UL"),INDIRECT(ADDRESS($D199,COLUMN()-12)),0),0), IF($E199&gt;0,IF(AND(INDIRECT(ADDRESS($E199,44))=0,INDIRECT(ADDRESS($E199,38))&lt;&gt;"UL"),INDIRECT(ADDRESS($E199,COLUMN()-12)),0),0), IF($F199&gt;0,IF(AND(INDIRECT(ADDRESS($F199,44))=0,INDIRECT(ADDRESS($F199,38))&lt;&gt;"UL"),INDIRECT(ADDRESS($F199,COLUMN()-12)),0),0), IF($G199&gt;0,IF(AND(INDIRECT(ADDRESS($G199,44))=0,INDIRECT(ADDRESS($G199,38))&lt;&gt;"UL"),INDIRECT(ADDRESS($G199,COLUMN()-12)),0),0), IF($H199&gt;0,IF(AND(INDIRECT(ADDRESS($H199,44))=0,INDIRECT(ADDRESS($H199,38))&lt;&gt;"UL"),INDIRECT(ADDRESS($H199,COLUMN()-12)),0),0), IF($I199&gt;0,IF(AND(INDIRECT(ADDRESS($I199,44))=0,INDIRECT(ADDRESS($I199,38))&lt;&gt;"UL"),INDIRECT(ADDRESS($I199,COLUMN()-12)),0),0), IF($J199&gt;0,IF(AND(INDIRECT(ADDRESS($J199,44))=0,INDIRECT(ADDRESS($J199,38))&lt;&gt;"UL"),INDIRECT(ADDRESS($J199,COLUMN()-12)),0),0), IF($K199&gt;0,IF(AND(INDIRECT(ADDRESS($K199,44))=0,INDIRECT(ADDRESS($K199,38))&lt;&gt;"UL"),INDIRECT(ADDRESS($K199,COLUMN()-12)),0),0), IF($L199&gt;0,IF(AND(INDIRECT(ADDRESS($L199,44))=0,INDIRECT(ADDRESS($L199,38))&lt;&gt;"UL"),INDIRECT(ADDRESS($L199,COLUMN()-12)),0),0), IF($M199&gt;0,IF(AND(INDIRECT(ADDRESS($M199,44))=0,INDIRECT(ADDRESS($M199,38))&lt;&gt;"UL"),INDIRECT(ADDRESS($M199,COLUMN()-12)),0),0))</f>
        <v>0</v>
      </c>
      <c r="BJ199" s="57" cm="1">
        <f t="array" aca="1" ref="BJ199" ca="1">SUM(IF($C199&gt;0,IF(AND(INDIRECT(ADDRESS($C199,44))=0,INDIRECT(ADDRESS($C199,38))&lt;&gt;"UL"),INDIRECT(ADDRESS($C199,COLUMN()-12)),0),0), IF($D199&gt;0,IF(AND(INDIRECT(ADDRESS($D199,44))=0,INDIRECT(ADDRESS($D199,38))&lt;&gt;"UL"),INDIRECT(ADDRESS($D199,COLUMN()-12)),0),0), IF($E199&gt;0,IF(AND(INDIRECT(ADDRESS($E199,44))=0,INDIRECT(ADDRESS($E199,38))&lt;&gt;"UL"),INDIRECT(ADDRESS($E199,COLUMN()-12)),0),0), IF($F199&gt;0,IF(AND(INDIRECT(ADDRESS($F199,44))=0,INDIRECT(ADDRESS($F199,38))&lt;&gt;"UL"),INDIRECT(ADDRESS($F199,COLUMN()-12)),0),0), IF($G199&gt;0,IF(AND(INDIRECT(ADDRESS($G199,44))=0,INDIRECT(ADDRESS($G199,38))&lt;&gt;"UL"),INDIRECT(ADDRESS($G199,COLUMN()-12)),0),0), IF($H199&gt;0,IF(AND(INDIRECT(ADDRESS($H199,44))=0,INDIRECT(ADDRESS($H199,38))&lt;&gt;"UL"),INDIRECT(ADDRESS($H199,COLUMN()-12)),0),0), IF($I199&gt;0,IF(AND(INDIRECT(ADDRESS($I199,44))=0,INDIRECT(ADDRESS($I199,38))&lt;&gt;"UL"),INDIRECT(ADDRESS($I199,COLUMN()-12)),0),0), IF($J199&gt;0,IF(AND(INDIRECT(ADDRESS($J199,44))=0,INDIRECT(ADDRESS($J199,38))&lt;&gt;"UL"),INDIRECT(ADDRESS($J199,COLUMN()-12)),0),0), IF($K199&gt;0,IF(AND(INDIRECT(ADDRESS($K199,44))=0,INDIRECT(ADDRESS($K199,38))&lt;&gt;"UL"),INDIRECT(ADDRESS($K199,COLUMN()-12)),0),0), IF($L199&gt;0,IF(AND(INDIRECT(ADDRESS($L199,44))=0,INDIRECT(ADDRESS($L199,38))&lt;&gt;"UL"),INDIRECT(ADDRESS($L199,COLUMN()-12)),0),0), IF($M199&gt;0,IF(AND(INDIRECT(ADDRESS($M199,44))=0,INDIRECT(ADDRESS($M199,38))&lt;&gt;"UL"),INDIRECT(ADDRESS($M199,COLUMN()-12)),0),0))</f>
        <v>0</v>
      </c>
      <c r="BK199" s="57">
        <f t="shared" ca="1" si="127"/>
        <v>0</v>
      </c>
      <c r="BL199" s="58">
        <f t="shared" ca="1" si="128"/>
        <v>0</v>
      </c>
      <c r="BM199" s="57" cm="1">
        <f t="array" aca="1" ref="BM199" ca="1">SUM(IF($C199&gt;0,IF(AND(INDIRECT(ADDRESS($C199,44))=0,INDIRECT(ADDRESS($C199,38))&lt;&gt;"UL"),INDIRECT(ADDRESS($C199,COLUMN()-12)),0),0), IF($D199&gt;0,IF(AND(INDIRECT(ADDRESS($D199,44))=0,INDIRECT(ADDRESS($D199,38))&lt;&gt;"UL"),INDIRECT(ADDRESS($D199,COLUMN()-12)),0),0), IF($E199&gt;0,IF(AND(INDIRECT(ADDRESS($E199,44))=0,INDIRECT(ADDRESS($E199,38))&lt;&gt;"UL"),INDIRECT(ADDRESS($E199,COLUMN()-12)),0),0), IF($F199&gt;0,IF(AND(INDIRECT(ADDRESS($F199,44))=0,INDIRECT(ADDRESS($F199,38))&lt;&gt;"UL"),INDIRECT(ADDRESS($F199,COLUMN()-12)),0),0), IF($G199&gt;0,IF(AND(INDIRECT(ADDRESS($G199,44))=0,INDIRECT(ADDRESS($G199,38))&lt;&gt;"UL"),INDIRECT(ADDRESS($G199,COLUMN()-12)),0),0), IF($H199&gt;0,IF(AND(INDIRECT(ADDRESS($H199,44))=0,INDIRECT(ADDRESS($H199,38))&lt;&gt;"UL"),INDIRECT(ADDRESS($H199,COLUMN()-12)),0),0), IF($I199&gt;0,IF(AND(INDIRECT(ADDRESS($I199,44))=0,INDIRECT(ADDRESS($I199,38))&lt;&gt;"UL"),INDIRECT(ADDRESS($I199,COLUMN()-12)),0),0), IF($J199&gt;0,IF(AND(INDIRECT(ADDRESS($J199,44))=0,INDIRECT(ADDRESS($J199,38))&lt;&gt;"UL"),INDIRECT(ADDRESS($J199,COLUMN()-12)),0),0), IF($K199&gt;0,IF(AND(INDIRECT(ADDRESS($K199,44))=0,INDIRECT(ADDRESS($K199,38))&lt;&gt;"UL"),INDIRECT(ADDRESS($K199,COLUMN()-11)),0),0), IF($L199&gt;0,IF(AND(INDIRECT(ADDRESS($L199,44))=0,INDIRECT(ADDRESS($L199,38))&lt;&gt;"UL"),INDIRECT(ADDRESS($L199,COLUMN()-11)),0),0), IF($M199&gt;0,IF(AND(INDIRECT(ADDRESS($M199,44))=0,INDIRECT(ADDRESS($M199,38))&lt;&gt;"UL"),INDIRECT(ADDRESS($M199,COLUMN()-11)),0),0))</f>
        <v>0</v>
      </c>
      <c r="BN199" s="57" cm="1">
        <f t="array" aca="1" ref="BN199" ca="1">SUM(IF($C199&gt;0,IF(AND(INDIRECT(ADDRESS($C199,44))=0,INDIRECT(ADDRESS($C199,38))&lt;&gt;"UL"),INDIRECT(ADDRESS($C199,COLUMN()-12)),0),0), IF($D199&gt;0,IF(AND(INDIRECT(ADDRESS($D199,44))=0,INDIRECT(ADDRESS($D199,38))&lt;&gt;"UL"),INDIRECT(ADDRESS($D199,COLUMN()-12)),0),0), IF($E199&gt;0,IF(AND(INDIRECT(ADDRESS($E199,44))=0,INDIRECT(ADDRESS($E199,38))&lt;&gt;"UL"),INDIRECT(ADDRESS($E199,COLUMN()-12)),0),0), IF($F199&gt;0,IF(AND(INDIRECT(ADDRESS($F199,44))=0,INDIRECT(ADDRESS($F199,38))&lt;&gt;"UL"),INDIRECT(ADDRESS($F199,COLUMN()-12)),0),0), IF($G199&gt;0,IF(AND(INDIRECT(ADDRESS($G199,44))=0,INDIRECT(ADDRESS($G199,38))&lt;&gt;"UL"),INDIRECT(ADDRESS($G199,COLUMN()-12)),0),0), IF($H199&gt;0,IF(AND(INDIRECT(ADDRESS($H199,44))=0,INDIRECT(ADDRESS($H199,38))&lt;&gt;"UL"),INDIRECT(ADDRESS($H199,COLUMN()-12)),0),0), IF($I199&gt;0,IF(AND(INDIRECT(ADDRESS($I199,44))=0,INDIRECT(ADDRESS($I199,38))&lt;&gt;"UL"),INDIRECT(ADDRESS($I199,COLUMN()-12)),0),0), IF($J199&gt;0,IF(AND(INDIRECT(ADDRESS($J199,44))=0,INDIRECT(ADDRESS($J199,38))&lt;&gt;"UL"),INDIRECT(ADDRESS($J199,COLUMN()-12)),0),0), IF($K199&gt;0,IF(AND(INDIRECT(ADDRESS($K199,44))=0,INDIRECT(ADDRESS($K199,38))&lt;&gt;"UL"),INDIRECT(ADDRESS($K199,COLUMN()-11)),0),0), IF($L199&gt;0,IF(AND(INDIRECT(ADDRESS($L199,44))=0,INDIRECT(ADDRESS($L199,38))&lt;&gt;"UL"),INDIRECT(ADDRESS($L199,COLUMN()-11)),0),0), IF($M199&gt;0,IF(AND(INDIRECT(ADDRESS($M199,44))=0,INDIRECT(ADDRESS($M199,38))&lt;&gt;"UL"),INDIRECT(ADDRESS($M199,COLUMN()-11)),0),0))</f>
        <v>0</v>
      </c>
      <c r="BO199" s="57" cm="1">
        <f t="array" aca="1" ref="BO199" ca="1">SUM(IF($C199&gt;0,IF(AND(INDIRECT(ADDRESS($C199,44))=0,INDIRECT(ADDRESS($C199,38))&lt;&gt;"UL"),INDIRECT(ADDRESS($C199,COLUMN()-12)),0),0), IF($D199&gt;0,IF(AND(INDIRECT(ADDRESS($D199,44))=0,INDIRECT(ADDRESS($D199,38))&lt;&gt;"UL"),INDIRECT(ADDRESS($D199,COLUMN()-12)),0),0), IF($E199&gt;0,IF(AND(INDIRECT(ADDRESS($E199,44))=0,INDIRECT(ADDRESS($E199,38))&lt;&gt;"UL"),INDIRECT(ADDRESS($E199,COLUMN()-12)),0),0), IF($F199&gt;0,IF(AND(INDIRECT(ADDRESS($F199,44))=0,INDIRECT(ADDRESS($F199,38))&lt;&gt;"UL"),INDIRECT(ADDRESS($F199,COLUMN()-12)),0),0), IF($G199&gt;0,IF(AND(INDIRECT(ADDRESS($G199,44))=0,INDIRECT(ADDRESS($G199,38))&lt;&gt;"UL"),INDIRECT(ADDRESS($G199,COLUMN()-12)),0),0), IF($H199&gt;0,IF(AND(INDIRECT(ADDRESS($H199,44))=0,INDIRECT(ADDRESS($H199,38))&lt;&gt;"UL"),INDIRECT(ADDRESS($H199,COLUMN()-12)),0),0), IF($I199&gt;0,IF(AND(INDIRECT(ADDRESS($I199,44))=0,INDIRECT(ADDRESS($I199,38))&lt;&gt;"UL"),INDIRECT(ADDRESS($I199,COLUMN()-12)),0),0), IF($J199&gt;0,IF(AND(INDIRECT(ADDRESS($J199,44))=0,INDIRECT(ADDRESS($J199,38))&lt;&gt;"UL"),INDIRECT(ADDRESS($J199,COLUMN()-12)),0),0), IF($K199&gt;0,IF(AND(INDIRECT(ADDRESS($K199,44))=0,INDIRECT(ADDRESS($K199,38))&lt;&gt;"UL"),INDIRECT(ADDRESS($K199,COLUMN()-11)),0),0), IF($L199&gt;0,IF(AND(INDIRECT(ADDRESS($L199,44))=0,INDIRECT(ADDRESS($L199,38))&lt;&gt;"UL"),INDIRECT(ADDRESS($L199,COLUMN()-11)),0),0), IF($M199&gt;0,IF(AND(INDIRECT(ADDRESS($M199,44))=0,INDIRECT(ADDRESS($M199,38))&lt;&gt;"UL"),INDIRECT(ADDRESS($M199,COLUMN()-11)),0),0))</f>
        <v>0</v>
      </c>
      <c r="BP199" s="57" cm="1">
        <f t="array" aca="1" ref="BP199" ca="1">SUM(IF($C199&gt;0,IF(AND(INDIRECT(ADDRESS($C199,44))=0,INDIRECT(ADDRESS($C199,38))&lt;&gt;"UL"),INDIRECT(ADDRESS($C199,COLUMN()-12)),0),0), IF($D199&gt;0,IF(AND(INDIRECT(ADDRESS($D199,44))=0,INDIRECT(ADDRESS($D199,38))&lt;&gt;"UL"),INDIRECT(ADDRESS($D199,COLUMN()-12)),0),0), IF($E199&gt;0,IF(AND(INDIRECT(ADDRESS($E199,44))=0,INDIRECT(ADDRESS($E199,38))&lt;&gt;"UL"),INDIRECT(ADDRESS($E199,COLUMN()-12)),0),0), IF($F199&gt;0,IF(AND(INDIRECT(ADDRESS($F199,44))=0,INDIRECT(ADDRESS($F199,38))&lt;&gt;"UL"),INDIRECT(ADDRESS($F199,COLUMN()-12)),0),0), IF($G199&gt;0,IF(AND(INDIRECT(ADDRESS($G199,44))=0,INDIRECT(ADDRESS($G199,38))&lt;&gt;"UL"),INDIRECT(ADDRESS($G199,COLUMN()-12)),0),0), IF($H199&gt;0,IF(AND(INDIRECT(ADDRESS($H199,44))=0,INDIRECT(ADDRESS($H199,38))&lt;&gt;"UL"),INDIRECT(ADDRESS($H199,COLUMN()-12)),0),0), IF($I199&gt;0,IF(AND(INDIRECT(ADDRESS($I199,44))=0,INDIRECT(ADDRESS($I199,38))&lt;&gt;"UL"),INDIRECT(ADDRESS($I199,COLUMN()-12)),0),0), IF($J199&gt;0,IF(AND(INDIRECT(ADDRESS($J199,44))=0,INDIRECT(ADDRESS($J199,38))&lt;&gt;"UL"),INDIRECT(ADDRESS($J199,COLUMN()-12)),0),0), IF($K199&gt;0,IF(AND(INDIRECT(ADDRESS($K199,44))=0,INDIRECT(ADDRESS($K199,38))&lt;&gt;"UL"),INDIRECT(ADDRESS($K199,COLUMN()-11)),0),0), IF($L199&gt;0,IF(AND(INDIRECT(ADDRESS($L199,44))=0,INDIRECT(ADDRESS($L199,38))&lt;&gt;"UL"),INDIRECT(ADDRESS($L199,COLUMN()-11)),0),0), IF($M199&gt;0,IF(AND(INDIRECT(ADDRESS($M199,44))=0,INDIRECT(ADDRESS($M199,38))&lt;&gt;"UL"),INDIRECT(ADDRESS($M199,COLUMN()-11)),0),0))</f>
        <v>0</v>
      </c>
      <c r="BQ199" s="57">
        <f t="shared" ca="1" si="129"/>
        <v>0</v>
      </c>
      <c r="BR199" s="161">
        <f t="shared" ca="1" si="130"/>
        <v>75.59406151623952</v>
      </c>
      <c r="BS199" s="56"/>
      <c r="BT199" s="56">
        <f t="shared" ca="1" si="131"/>
        <v>2.2199998946595652</v>
      </c>
      <c r="BU199" s="56">
        <f t="shared" ca="1" si="132"/>
        <v>9.2499995610815219E-2</v>
      </c>
      <c r="BV199" s="57" t="s">
        <v>33</v>
      </c>
      <c r="BW199" s="57" cm="1">
        <f t="array" aca="1" ref="BW199" ca="1">SUM(IF($C199&gt;0,IF(AND(INDIRECT(ADDRESS($C199,44))=0,INDIRECT(ADDRESS($C199,38))="UL",ISERROR(SEARCH("Rear",INDIRECT(ADDRESS($C199,33)))),ISERROR(SEARCH("Side",INDIRECT(ADDRESS($C199,33))))),INDIRECT(ADDRESS($C199,COLUMN())),0),0),IF($D199&gt;0,IF(AND(INDIRECT(ADDRESS($D199,44))=0,INDIRECT(ADDRESS($D199,38))="UL",ISERROR(SEARCH("Rear",INDIRECT(ADDRESS($D199,33)))),ISERROR(SEARCH("Side",INDIRECT(ADDRESS($D199,33))))),INDIRECT(ADDRESS($D199,COLUMN())),0),0),IF($E199&gt;0,IF(AND(INDIRECT(ADDRESS($E199,44))=0,INDIRECT(ADDRESS($E199,38))="UL",ISERROR(SEARCH("Rear",INDIRECT(ADDRESS($E199,33)))),ISERROR(SEARCH("Side",INDIRECT(ADDRESS($E199,33))))),INDIRECT(ADDRESS($E199,COLUMN())),0),0),IF($F199&gt;0,IF(AND(INDIRECT(ADDRESS($F199,44))=0,INDIRECT(ADDRESS($F199,38))="UL",ISERROR(SEARCH("Rear",INDIRECT(ADDRESS($F199,33)))),ISERROR(SEARCH("Side",INDIRECT(ADDRESS($F199,33))))),INDIRECT(ADDRESS($F199,COLUMN())),0),0),IF($G199&gt;0,IF(AND(INDIRECT(ADDRESS($G199,44))=0,INDIRECT(ADDRESS($G199,38))="UL",ISERROR(SEARCH("Rear",INDIRECT(ADDRESS($G199,33)))),ISERROR(SEARCH("Side",INDIRECT(ADDRESS($G199,33))))),INDIRECT(ADDRESS($G199,COLUMN())),0),0),IF($H199&gt;0,IF(AND(INDIRECT(ADDRESS($H199,44))=0,INDIRECT(ADDRESS($H199,38))="UL",ISERROR(SEARCH("Rear",INDIRECT(ADDRESS($H199,33)))),ISERROR(SEARCH("Side",INDIRECT(ADDRESS($H199,33))))),INDIRECT(ADDRESS($H199,COLUMN())),0),0),IF($I199&gt;0,IF(AND(INDIRECT(ADDRESS($I199,44))=0,INDIRECT(ADDRESS($I199,38))="UL",ISERROR(SEARCH("Rear",INDIRECT(ADDRESS($I199,33)))),ISERROR(SEARCH("Side",INDIRECT(ADDRESS($I199,33))))),INDIRECT(ADDRESS($I199,COLUMN())),0),0),IF($J199&gt;0,IF(AND(INDIRECT(ADDRESS($J199,44))=0,INDIRECT(ADDRESS($J199,38))="UL",ISERROR(SEARCH("Rear",INDIRECT(ADDRESS($J199,33)))),ISERROR(SEARCH("Side",INDIRECT(ADDRESS($J199,33))))),INDIRECT(ADDRESS($J199,COLUMN())),0),0),IF($K199&gt;0,IF(AND(INDIRECT(ADDRESS($K199,44))=0,INDIRECT(ADDRESS($K199,38))="UL",ISERROR(SEARCH("Rear",INDIRECT(ADDRESS($K199,33)))),ISERROR(SEARCH("Side",INDIRECT(ADDRESS($K199,33))))),INDIRECT(ADDRESS($K199,COLUMN())),0),0),IF($L199&gt;0,IF(AND(INDIRECT(ADDRESS($L199,44))=0,INDIRECT(ADDRESS($L199,38))="UL",ISERROR(SEARCH("Rear",INDIRECT(ADDRESS($L199,33)))),ISERROR(SEARCH("Side",INDIRECT(ADDRESS($L199,33))))),INDIRECT(ADDRESS($L199,COLUMN())),0),0),IF($M199&gt;0,IF(AND(INDIRECT(ADDRESS($M199,44))=0,INDIRECT(ADDRESS($M199,38))="UL",ISERROR(SEARCH("Rear",INDIRECT(ADDRESS($M199,33)))),ISERROR(SEARCH("Side",INDIRECT(ADDRESS($M199,33))))),INDIRECT(ADDRESS($M199,COLUMN())),0),0))</f>
        <v>0.66666666666666652</v>
      </c>
      <c r="BX199" s="57">
        <f t="shared" ca="1" si="136"/>
        <v>0.88888888888888884</v>
      </c>
      <c r="BY199" s="57" cm="1">
        <f t="array" aca="1" ref="BY199" ca="1">SUM(IF($C199&gt;0,IF(AND(INDIRECT(ADDRESS($C199,44))=0,INDIRECT(ADDRESS($C199,38))="UL"),INDIRECT(ADDRESS($C199,COLUMN())),0),0),IF($D199&gt;0,IF(AND(INDIRECT(ADDRESS($D199,44))=0,INDIRECT(ADDRESS($D199,38))="UL"),INDIRECT(ADDRESS($D199,COLUMN())),0),0),IF($E199&gt;0,IF(AND(INDIRECT(ADDRESS($E199,44))=0,INDIRECT(ADDRESS($E199,38))="UL"),INDIRECT(ADDRESS($E199,COLUMN())),0),0),IF($F199&gt;0,IF(AND(INDIRECT(ADDRESS($F199,44))=0,INDIRECT(ADDRESS($F199,38))="UL"),INDIRECT(ADDRESS($F199,COLUMN())),0),0),IF($G199&gt;0,IF(AND(INDIRECT(ADDRESS($G199,44))=0,INDIRECT(ADDRESS($G199,38))="UL"),INDIRECT(ADDRESS($G199,COLUMN())),0),0),IF($H199&gt;0,IF(AND(INDIRECT(ADDRESS($H199,44))=0,INDIRECT(ADDRESS($H199,38))="UL"),INDIRECT(ADDRESS($H199,COLUMN())),0),0),IF($I199&gt;0,IF(AND(INDIRECT(ADDRESS($I199,44))=0,INDIRECT(ADDRESS($I199,38))="UL"),INDIRECT(ADDRESS($I199,COLUMN())),0),0),IF($J199&gt;0,IF(AND(INDIRECT(ADDRESS($J199,44))=0,INDIRECT(ADDRESS($J199,38))="UL"),INDIRECT(ADDRESS($J199,COLUMN())),0),0),IF($K199&gt;0,IF(AND(INDIRECT(ADDRESS($K199,44))=0,INDIRECT(ADDRESS($K199,38))="UL"),INDIRECT(ADDRESS($K199,COLUMN())),0),0),IF($L199&gt;0,IF(AND(INDIRECT(ADDRESS($L199,44))=0,INDIRECT(ADDRESS($L199,38))="UL"),INDIRECT(ADDRESS($L199,COLUMN())),0),0),IF($M199&gt;0,IF(AND(INDIRECT(ADDRESS($M199,44))=0,INDIRECT(ADDRESS($M199,38))="UL"),INDIRECT(ADDRESS($M199,COLUMN())),0),0))</f>
        <v>0.22222222222222218</v>
      </c>
      <c r="BZ199" s="57" cm="1">
        <f t="array" aca="1" ref="BZ199" ca="1">SUM(IF($C199&gt;0,IF(AND(INDIRECT(ADDRESS($C199,44))=0,INDIRECT(ADDRESS($C199,38))="UL"),INDIRECT(ADDRESS($C199,COLUMN())),0),0),IF($D199&gt;0,IF(AND(INDIRECT(ADDRESS($D199,44))=0,INDIRECT(ADDRESS($D199,38))="UL"),INDIRECT(ADDRESS($D199,COLUMN())),0),0),IF($E199&gt;0,IF(AND(INDIRECT(ADDRESS($E199,44))=0,INDIRECT(ADDRESS($E199,38))="UL"),INDIRECT(ADDRESS($E199,COLUMN())),0),0),IF($F199&gt;0,IF(AND(INDIRECT(ADDRESS($F199,44))=0,INDIRECT(ADDRESS($F199,38))="UL"),INDIRECT(ADDRESS($F199,COLUMN())),0),0),IF($G199&gt;0,IF(AND(INDIRECT(ADDRESS($G199,44))=0,INDIRECT(ADDRESS($G199,38))="UL"),INDIRECT(ADDRESS($G199,COLUMN())),0),0),IF($H199&gt;0,IF(AND(INDIRECT(ADDRESS($H199,44))=0,INDIRECT(ADDRESS($H199,38))="UL"),INDIRECT(ADDRESS($H199,COLUMN())),0),0),IF($I199&gt;0,IF(AND(INDIRECT(ADDRESS($I199,44))=0,INDIRECT(ADDRESS($I199,38))="UL"),INDIRECT(ADDRESS($I199,COLUMN())),0),0),IF($J199&gt;0,IF(AND(INDIRECT(ADDRESS($J199,44))=0,INDIRECT(ADDRESS($J199,38))="UL"),INDIRECT(ADDRESS($J199,COLUMN())),0),0),IF($K199&gt;0,IF(AND(INDIRECT(ADDRESS($K199,44))=0,INDIRECT(ADDRESS($K199,38))="UL"),INDIRECT(ADDRESS($K199,COLUMN())),0),0),IF($L199&gt;0,IF(AND(INDIRECT(ADDRESS($L199,44))=0,INDIRECT(ADDRESS($L199,38))="UL"),INDIRECT(ADDRESS($L199,COLUMN())),0),0),IF($M199&gt;0,IF(AND(INDIRECT(ADDRESS($M199,44))=0,INDIRECT(ADDRESS($M199,38))="UL"),INDIRECT(ADDRESS($M199,COLUMN())),0),0))</f>
        <v>0.29629629629629628</v>
      </c>
      <c r="CA199" s="57">
        <f t="shared" ca="1" si="137"/>
        <v>0.22222222222222218</v>
      </c>
      <c r="CB199" s="57" cm="1">
        <f t="array" aca="1" ref="CB199" ca="1">SUM(IF($C199&gt;0,IF(AND(INDIRECT(ADDRESS($C199,44))=0,INDIRECT(ADDRESS($C199,38))&lt;&gt;"UL"),INDIRECT(ADDRESS($C199,COLUMN())),0),0),IF($D199&gt;0,IF(AND(INDIRECT(ADDRESS($D199,44))=0,INDIRECT(ADDRESS($D199,38))&lt;&gt;"UL"),INDIRECT(ADDRESS($D199,COLUMN())),0),0),IF($E199&gt;0,IF(AND(INDIRECT(ADDRESS($E199,44))=0,INDIRECT(ADDRESS($E199,38))&lt;&gt;"UL"),INDIRECT(ADDRESS($E199,COLUMN())),0),0),IF($F199&gt;0,IF(AND(INDIRECT(ADDRESS($F199,44))=0,INDIRECT(ADDRESS($F199,38))&lt;&gt;"UL"),INDIRECT(ADDRESS($F199,COLUMN())),0),0),IF($G199&gt;0,IF(AND(INDIRECT(ADDRESS($G199,44))=0,INDIRECT(ADDRESS($G199,38))&lt;&gt;"UL"),INDIRECT(ADDRESS($G199,COLUMN())),0),0),IF($H199&gt;0,IF(AND(INDIRECT(ADDRESS($H199,44))=0,INDIRECT(ADDRESS($H199,38))&lt;&gt;"UL"),INDIRECT(ADDRESS($H199,COLUMN())),0),0),IF($I199&gt;0,IF(AND(INDIRECT(ADDRESS($I199,44))=0,INDIRECT(ADDRESS($I199,38))&lt;&gt;"UL"),INDIRECT(ADDRESS($I199,COLUMN())),0),0),IF($J199&gt;0,IF(AND(INDIRECT(ADDRESS($J199,44))=0,INDIRECT(ADDRESS($J199,38))&lt;&gt;"UL"),INDIRECT(ADDRESS($J199,COLUMN())),0),0),IF($K199&gt;0,IF(AND(INDIRECT(ADDRESS($K199,44))=0,INDIRECT(ADDRESS($K199,38))&lt;&gt;"UL"),INDIRECT(ADDRESS($K199,COLUMN())),0),0),IF($L199&gt;0,IF(AND(INDIRECT(ADDRESS($L199,44))=0,INDIRECT(ADDRESS($L199,38))&lt;&gt;"UL"),INDIRECT(ADDRESS($L199,COLUMN())),0),0),IF($M199&gt;0,IF(AND(INDIRECT(ADDRESS($M199,44))=0,INDIRECT(ADDRESS($M199,38))&lt;&gt;"UL"),INDIRECT(ADDRESS($M199,COLUMN())),0),0))</f>
        <v>0</v>
      </c>
      <c r="CC199" s="57">
        <f t="shared" ca="1" si="138"/>
        <v>0</v>
      </c>
      <c r="CD199" s="57" cm="1">
        <f t="array" aca="1" ref="CD199" ca="1">SUM(IF($C199&gt;0,IF(AND(INDIRECT(ADDRESS($C199,44))=0,INDIRECT(ADDRESS($C199,38))&lt;&gt;"UL"),INDIRECT(ADDRESS($C199,COLUMN())),0),0),IF($D199&gt;0,IF(AND(INDIRECT(ADDRESS($D199,44))=0,INDIRECT(ADDRESS($D199,38))&lt;&gt;"UL"),INDIRECT(ADDRESS($D199,COLUMN())),0),0),IF($E199&gt;0,IF(AND(INDIRECT(ADDRESS($E199,44))=0,INDIRECT(ADDRESS($E199,38))&lt;&gt;"UL"),INDIRECT(ADDRESS($E199,COLUMN())),0),0),IF($F199&gt;0,IF(AND(INDIRECT(ADDRESS($F199,44))=0,INDIRECT(ADDRESS($F199,38))&lt;&gt;"UL"),INDIRECT(ADDRESS($F199,COLUMN())),0),0),IF($G199&gt;0,IF(AND(INDIRECT(ADDRESS($G199,44))=0,INDIRECT(ADDRESS($G199,38))&lt;&gt;"UL"),INDIRECT(ADDRESS($G199,COLUMN())),0),0),IF($H199&gt;0,IF(AND(INDIRECT(ADDRESS($H199,44))=0,INDIRECT(ADDRESS($H199,38))&lt;&gt;"UL"),INDIRECT(ADDRESS($H199,COLUMN())),0),0),IF($I199&gt;0,IF(AND(INDIRECT(ADDRESS($I199,44))=0,INDIRECT(ADDRESS($I199,38))&lt;&gt;"UL"),INDIRECT(ADDRESS($I199,COLUMN())),0),0),IF($J199&gt;0,IF(AND(INDIRECT(ADDRESS($J199,44))=0,INDIRECT(ADDRESS($J199,38))&lt;&gt;"UL"),INDIRECT(ADDRESS($J199,COLUMN())),0),0),IF($K199&gt;0,IF(AND(INDIRECT(ADDRESS($K199,44))=0,INDIRECT(ADDRESS($K199,38))&lt;&gt;"UL"),INDIRECT(ADDRESS($K199,COLUMN())),0),0),IF($L199&gt;0,IF(AND(INDIRECT(ADDRESS($L199,44))=0,INDIRECT(ADDRESS($L199,38))&lt;&gt;"UL"),INDIRECT(ADDRESS($L199,COLUMN())),0),0),IF($M199&gt;0,IF(AND(INDIRECT(ADDRESS($M199,44))=0,INDIRECT(ADDRESS($M199,38))&lt;&gt;"UL"),INDIRECT(ADDRESS($M199,COLUMN())),0),0))</f>
        <v>0</v>
      </c>
      <c r="CE199" s="57" cm="1">
        <f t="array" aca="1" ref="CE199" ca="1">SUM(IF($C199&gt;0,IF(AND(INDIRECT(ADDRESS($C199,44))=0,INDIRECT(ADDRESS($C199,38))&lt;&gt;"UL"),INDIRECT(ADDRESS($C199,COLUMN())),0),0),IF($D199&gt;0,IF(AND(INDIRECT(ADDRESS($D199,44))=0,INDIRECT(ADDRESS($D199,38))&lt;&gt;"UL"),INDIRECT(ADDRESS($D199,COLUMN())),0),0),IF($E199&gt;0,IF(AND(INDIRECT(ADDRESS($E199,44))=0,INDIRECT(ADDRESS($E199,38))&lt;&gt;"UL"),INDIRECT(ADDRESS($E199,COLUMN())),0),0),IF($F199&gt;0,IF(AND(INDIRECT(ADDRESS($F199,44))=0,INDIRECT(ADDRESS($F199,38))&lt;&gt;"UL"),INDIRECT(ADDRESS($F199,COLUMN())),0),0),IF($G199&gt;0,IF(AND(INDIRECT(ADDRESS($G199,44))=0,INDIRECT(ADDRESS($G199,38))&lt;&gt;"UL"),INDIRECT(ADDRESS($G199,COLUMN())),0),0),IF($H199&gt;0,IF(AND(INDIRECT(ADDRESS($H199,44))=0,INDIRECT(ADDRESS($H199,38))&lt;&gt;"UL"),INDIRECT(ADDRESS($H199,COLUMN())),0),0),IF($I199&gt;0,IF(AND(INDIRECT(ADDRESS($I199,44))=0,INDIRECT(ADDRESS($I199,38))&lt;&gt;"UL"),INDIRECT(ADDRESS($I199,COLUMN())),0),0),IF($J199&gt;0,IF(AND(INDIRECT(ADDRESS($J199,44))=0,INDIRECT(ADDRESS($J199,38))&lt;&gt;"UL"),INDIRECT(ADDRESS($J199,COLUMN())),0),0),IF($K199&gt;0,IF(AND(INDIRECT(ADDRESS($K199,44))=0,INDIRECT(ADDRESS($K199,38))&lt;&gt;"UL"),INDIRECT(ADDRESS($K199,COLUMN())),0),0),IF($L199&gt;0,IF(AND(INDIRECT(ADDRESS($L199,44))=0,INDIRECT(ADDRESS($L199,38))&lt;&gt;"UL"),INDIRECT(ADDRESS($L199,COLUMN())),0),0),IF($M199&gt;0,IF(AND(INDIRECT(ADDRESS($M199,44))=0,INDIRECT(ADDRESS($M199,38))&lt;&gt;"UL"),INDIRECT(ADDRESS($M199,COLUMN())),0),0))</f>
        <v>0</v>
      </c>
      <c r="CF199" s="57">
        <f t="shared" ca="1" si="139"/>
        <v>0</v>
      </c>
      <c r="CG199" s="57">
        <f t="shared" ca="1" si="140"/>
        <v>1.6259383744372535</v>
      </c>
      <c r="CH199" s="57">
        <f t="shared" ca="1" si="133"/>
        <v>6.7747432268218902E-2</v>
      </c>
      <c r="CI199" s="19">
        <f t="shared" ca="1" si="134"/>
        <v>12.003917799498202</v>
      </c>
      <c r="CJ199" s="19"/>
      <c r="CK199" s="57" cm="1">
        <f t="array" aca="1" ref="CK199" ca="1">IF(AU199="S", SUM(IF($C199&gt;0,IF(INDIRECT(ADDRESS($C199,43))&lt;&gt;1,INDIRECT(ADDRESS($C199,48)),0),0), IF($D199&gt;0,IF(INDIRECT(ADDRESS($D199,43))&lt;&gt;1,INDIRECT(ADDRESS($D199,48)),0),0), IF($E199&gt;0,IF(INDIRECT(ADDRESS($E199,43))&lt;&gt;1,INDIRECT(ADDRESS($E199,48)),0),0), IF($F199&gt;0,IF(INDIRECT(ADDRESS($F199,43))&lt;&gt;1,INDIRECT(ADDRESS($F199,48)),0),0), IF($G199&gt;0,IF(INDIRECT(ADDRESS($G199,43))&lt;&gt;1,INDIRECT(ADDRESS($G199,48)),0),0), IF($H199&gt;0,IF(INDIRECT(ADDRESS($H199,43))&lt;&gt;1,INDIRECT(ADDRESS($H199,48)),0),0), IF($I199&gt;0,IF(INDIRECT(ADDRESS($I199,43))&lt;&gt;1,INDIRECT(ADDRESS($I199,48)),0),0), IF($J199&gt;0,IF(INDIRECT(ADDRESS($J199,43))&lt;&gt;1,INDIRECT(ADDRESS($J199,48)),0),0), IF($K199&gt;0,IF(INDIRECT(ADDRESS($K199,43))&lt;&gt;1,INDIRECT(ADDRESS($K199,48)),0),0), IF($L199&gt;0,IF(INDIRECT(ADDRESS($L199,43))&lt;&gt;1,INDIRECT(ADDRESS($L199,48)),0),0), IF($M199&gt;0,IF(INDIRECT(ADDRESS($M199,43))&lt;&gt;1,INDIRECT(ADDRESS($M199,48)),0),0)), IF(AU199="L",SUM(IF($C199&gt;0,IF(INDIRECT(ADDRESS($C199,43))&lt;&gt;1,INDIRECT(ADDRESS($C199,50)),0),0), IF($D199&gt;0,IF(INDIRECT(ADDRESS($D199,43))&lt;&gt;1,INDIRECT(ADDRESS($D199,50)),0),0), IF($E199&gt;0,IF(INDIRECT(ADDRESS($E199,43))&lt;&gt;1,INDIRECT(ADDRESS($E199,50)),0),0), IF($F199&gt;0,IF(INDIRECT(ADDRESS($F199,43))&lt;&gt;1,INDIRECT(ADDRESS($F199,50)),0),0), IF($G199&gt;0,IF(INDIRECT(ADDRESS($G199,43))&lt;&gt;1,INDIRECT(ADDRESS($G199,50)),0),0), IF($G199&gt;0,IF(INDIRECT(ADDRESS($G199,43))&lt;&gt;1,INDIRECT(ADDRESS($G199,50)),0),0), IF($H199&gt;0,IF(INDIRECT(ADDRESS($H199,43))&lt;&gt;1,INDIRECT(ADDRESS($H199,50)),0),0), IF($I199&gt;0,IF(INDIRECT(ADDRESS($I199,43))&lt;&gt;1,INDIRECT(ADDRESS($I199,50)),0),0), IF($J199&gt;0,IF(INDIRECT(ADDRESS($J199,43))&lt;&gt;1,INDIRECT(ADDRESS($J199,50)),0),0), IF($K199&gt;0,IF(INDIRECT(ADDRESS($K199,43))&lt;&gt;1,INDIRECT(ADDRESS($K199,50)),0),0), IF($L199&gt;0,IF(INDIRECT(ADDRESS($L199,43))&lt;&gt;1,INDIRECT(ADDRESS($L199,50)),0),0), IF($M199&gt;0,IF(INDIRECT(ADDRESS($M199,43))&lt;&gt;1,INDIRECT(ADDRESS($M199,50)),0),0)), SUM(IF($C199&gt;0,IF(INDIRECT(ADDRESS($C199,43))&lt;&gt;1,INDIRECT(ADDRESS($C199,49)),0),0), IF($D199&gt;0,IF(INDIRECT(ADDRESS($D199,43))&lt;&gt;1,INDIRECT(ADDRESS($D199,49)),0),0), IF($E199&gt;0,IF(INDIRECT(ADDRESS($E199,43))&lt;&gt;1,INDIRECT(ADDRESS($E199,49)),0),0), IF($F199&gt;0,IF(INDIRECT(ADDRESS($F199,43))&lt;&gt;1,INDIRECT(ADDRESS($F199,49)),0),0), IF($G199&gt;0,IF(INDIRECT(ADDRESS($G199,43))&lt;&gt;1,INDIRECT(ADDRESS($G199,49)),0),0), IF($G199&gt;0,IF(INDIRECT(ADDRESS($G199,43))&lt;&gt;1,INDIRECT(ADDRESS($G199,49)),0),0), IF($H199&gt;0,IF(INDIRECT(ADDRESS($H199,43))&lt;&gt;1,INDIRECT(ADDRESS($H199,49)),0),0), IF($I199&gt;0,IF(INDIRECT(ADDRESS($I199,43))&lt;&gt;1,INDIRECT(ADDRESS($I199,49)),0),0), IF($J199&gt;0,IF(INDIRECT(ADDRESS($J199,43))&lt;&gt;1,INDIRECT(ADDRESS($J199,49)),0),0), IF($K199&gt;0,IF(INDIRECT(ADDRESS($K199,43))&lt;&gt;1,INDIRECT(ADDRESS($K199,49)),0),0), IF($L199&gt;0,IF(INDIRECT(ADDRESS($L199,43))&lt;&gt;1,INDIRECT(ADDRESS($L199,49)),0),0), IF($M199&gt;0,IF(INDIRECT(ADDRESS($M199,43))&lt;&gt;1,INDIRECT(ADDRESS($M199,49)),0),0))))</f>
        <v>2.333333333333333</v>
      </c>
      <c r="CL199" s="57" cm="1">
        <f t="array" aca="1" ref="CL199" ca="1">SUM(IF($C199&gt;0,IF(INDIRECT(ADDRESS($C199,44))=1,INDIRECT(ADDRESS($C199,90)),0),0), IF($D199&gt;0,IF(INDIRECT(ADDRESS($D199,44))=1,INDIRECT(ADDRESS($D199,90)),0),0), IF($E199&gt;0,IF(INDIRECT(ADDRESS($E199,44))=1,INDIRECT(ADDRESS($E199,90)),0),0), IF($F199&gt;0,IF(INDIRECT(ADDRESS($F199,44))=1,INDIRECT(ADDRESS($F199,90)),0),0), IF($G199&gt;0,IF(INDIRECT(ADDRESS($G199,44))=1,INDIRECT(ADDRESS($G199,90)),0),0), IF($H199&gt;0,IF(INDIRECT(ADDRESS($H199,44))=1,INDIRECT(ADDRESS($H199,90)),0),0), IF($I199&gt;0,IF(INDIRECT(ADDRESS($I199,44))=1,INDIRECT(ADDRESS($I199,90)),0),0), IF($J199&gt;0,IF(INDIRECT(ADDRESS($J199,44))=1,INDIRECT(ADDRESS($J199,90)),0),0), IF($K199&gt;0,IF(INDIRECT(ADDRESS($K199,44))=1,INDIRECT(ADDRESS($K199,90)),0),0), IF($L199&gt;0,IF(INDIRECT(ADDRESS($L199,44))=1,INDIRECT(ADDRESS($L199,90)),0),0), IF($M199&gt;0,IF(INDIRECT(ADDRESS($M199,44))=1,INDIRECT(ADDRESS($M199,90)),0),0))</f>
        <v>0</v>
      </c>
      <c r="CM199" s="56">
        <f t="shared" ca="1" si="135"/>
        <v>0.68096979117812051</v>
      </c>
      <c r="CN199" s="59"/>
    </row>
    <row r="200" spans="1:92" x14ac:dyDescent="0.25">
      <c r="A200" s="52" t="s">
        <v>269</v>
      </c>
      <c r="B200" s="67">
        <v>105</v>
      </c>
      <c r="C200" s="67">
        <v>131</v>
      </c>
      <c r="D200" s="67"/>
      <c r="E200" s="67"/>
      <c r="F200" s="67"/>
      <c r="G200" s="67">
        <v>137</v>
      </c>
      <c r="H200" s="67">
        <v>137</v>
      </c>
      <c r="I200" s="67"/>
      <c r="J200" s="67"/>
      <c r="K200" s="67"/>
      <c r="L200" s="67"/>
      <c r="M200" s="67"/>
      <c r="N200" s="67">
        <f t="shared" ca="1" si="141"/>
        <v>24</v>
      </c>
      <c r="O200" s="67" t="str" cm="1">
        <f t="array" aca="1" ref="O200" ca="1">INDIRECT(ADDRESS($B200,COLUMN()))</f>
        <v>Fighter</v>
      </c>
      <c r="P200" s="67" cm="1">
        <f t="array" aca="1" ref="P200" ca="1">INDIRECT(ADDRESS($B200,COLUMN()))</f>
        <v>2</v>
      </c>
      <c r="Q200" s="67" t="str" cm="1">
        <f t="array" aca="1" ref="Q200" ca="1">INDIRECT(ADDRESS($B200,COLUMN()))</f>
        <v>-</v>
      </c>
      <c r="R200" s="67" t="str" cm="1">
        <f t="array" aca="1" ref="R200" ca="1">INDIRECT(ADDRESS($B200,COLUMN()))</f>
        <v>-</v>
      </c>
      <c r="S200" s="67" cm="1">
        <f t="array" aca="1" ref="S200" ca="1">INDIRECT(ADDRESS($B200,COLUMN()))</f>
        <v>2</v>
      </c>
      <c r="T200" s="67" t="str" cm="1">
        <f t="array" aca="1" ref="T200" ca="1">INDIRECT(ADDRESS($B200,COLUMN()))</f>
        <v>1-8</v>
      </c>
      <c r="U200" s="67" cm="1">
        <f t="array" aca="1" ref="U200" ca="1">INDIRECT(ADDRESS($B200,COLUMN()))</f>
        <v>8</v>
      </c>
      <c r="V200" s="67" cm="1">
        <f t="array" aca="1" ref="V200" ca="1">INDIRECT(ADDRESS($B200,COLUMN()))</f>
        <v>0</v>
      </c>
      <c r="W200" s="67" cm="1">
        <f t="array" aca="1" ref="W200" ca="1">INDIRECT(ADDRESS($B200,COLUMN()))</f>
        <v>3</v>
      </c>
      <c r="X200" s="67" cm="1">
        <f t="array" aca="1" ref="X200" ca="1">INDIRECT(ADDRESS($B200,COLUMN()))</f>
        <v>6</v>
      </c>
      <c r="Y200" s="67" cm="1">
        <f t="array" aca="1" ref="Y200" ca="1">INDIRECT(ADDRESS($B200,COLUMN()))</f>
        <v>-1</v>
      </c>
      <c r="Z200" s="67" cm="1">
        <f t="array" aca="1" ref="Z200" ca="1">INDIRECT(ADDRESS($B200,COLUMN()))</f>
        <v>5</v>
      </c>
      <c r="AA200" s="67" cm="1">
        <f t="array" aca="1" ref="AA200" ca="1">INDIRECT(ADDRESS($B200,COLUMN()))</f>
        <v>0</v>
      </c>
      <c r="AB200" s="56">
        <f t="shared" ca="1" si="121"/>
        <v>0.88572244615117823</v>
      </c>
      <c r="AC200" s="56">
        <f t="shared" ca="1" si="122"/>
        <v>1.1503754557852444</v>
      </c>
      <c r="AD200" s="56">
        <f t="shared" ca="1" si="123"/>
        <v>2.0006529665830337</v>
      </c>
      <c r="AF200" s="52"/>
      <c r="AG200" s="52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2"/>
      <c r="AU200" s="54" t="s">
        <v>113</v>
      </c>
      <c r="AV200" s="57" cm="1">
        <f t="array" aca="1" ref="AV200" ca="1">SUM(IF($C200&gt;0,IF(AND(INDIRECT(ADDRESS($C200,44))=0,INDIRECT(ADDRESS($C200,38))="UL",ISERROR(SEARCH("Rear",INDIRECT(ADDRESS($C200,33)))),ISERROR(SEARCH("Side",INDIRECT(ADDRESS($C200,33))))),INDIRECT(ADDRESS($C200,COLUMN())),0),0),IF($D200&gt;0,IF(AND(INDIRECT(ADDRESS($D200,44))=0,INDIRECT(ADDRESS($D200,38))="UL",ISERROR(SEARCH("Rear",INDIRECT(ADDRESS($D200,33)))),ISERROR(SEARCH("Side",INDIRECT(ADDRESS($D200,33))))),INDIRECT(ADDRESS($D200,COLUMN())),0),0),IF($E200&gt;0,IF(AND(INDIRECT(ADDRESS($E200,44))=0,INDIRECT(ADDRESS($E200,38))="UL",ISERROR(SEARCH("Rear",INDIRECT(ADDRESS($E200,33)))),ISERROR(SEARCH("Side",INDIRECT(ADDRESS($E200,33))))),INDIRECT(ADDRESS($E200,COLUMN())),0),0),IF($F200&gt;0,IF(AND(INDIRECT(ADDRESS($F200,44))=0,INDIRECT(ADDRESS($F200,38))="UL",ISERROR(SEARCH("Rear",INDIRECT(ADDRESS($F200,33)))),ISERROR(SEARCH("Side",INDIRECT(ADDRESS($F200,33))))),INDIRECT(ADDRESS($F200,COLUMN())),0),0),IF($G200&gt;0,IF(AND(INDIRECT(ADDRESS($G200,44))=0,INDIRECT(ADDRESS($G200,38))="UL",ISERROR(SEARCH("Rear",INDIRECT(ADDRESS($G200,33)))),ISERROR(SEARCH("Side",INDIRECT(ADDRESS($G200,33))))),INDIRECT(ADDRESS($G200,COLUMN())),0),0),IF($H200&gt;0,IF(AND(INDIRECT(ADDRESS($H200,44))=0,INDIRECT(ADDRESS($H200,38))="UL",ISERROR(SEARCH("Rear",INDIRECT(ADDRESS($H200,33)))),ISERROR(SEARCH("Side",INDIRECT(ADDRESS($H200,33))))),INDIRECT(ADDRESS($H200,COLUMN())),0),0),IF($I200&gt;0,IF(AND(INDIRECT(ADDRESS($I200,44))=0,INDIRECT(ADDRESS($I200,38))="UL",ISERROR(SEARCH("Rear",INDIRECT(ADDRESS($I200,33)))),ISERROR(SEARCH("Side",INDIRECT(ADDRESS($I200,33))))),INDIRECT(ADDRESS($I200,COLUMN())),0),0),IF($J200&gt;0,IF(AND(INDIRECT(ADDRESS($J200,44))=0,INDIRECT(ADDRESS($J200,38))="UL",ISERROR(SEARCH("Rear",INDIRECT(ADDRESS($J200,33)))),ISERROR(SEARCH("Side",INDIRECT(ADDRESS($J200,33))))),INDIRECT(ADDRESS($J200,COLUMN())),0),0),IF($K200&gt;0,IF(AND(INDIRECT(ADDRESS($K200,44))=0,INDIRECT(ADDRESS($K200,38))="UL",ISERROR(SEARCH("Rear",INDIRECT(ADDRESS($K200,33)))),ISERROR(SEARCH("Side",INDIRECT(ADDRESS($K200,33))))),INDIRECT(ADDRESS($K200,COLUMN())),0),0),IF($L200&gt;0,IF(AND(INDIRECT(ADDRESS($L200,44))=0,INDIRECT(ADDRESS($L200,38))="UL",ISERROR(SEARCH("Rear",INDIRECT(ADDRESS($L200,33)))),ISERROR(SEARCH("Side",INDIRECT(ADDRESS($L200,33))))),INDIRECT(ADDRESS($L200,COLUMN())),0),0),IF($M200&gt;0,IF(AND(INDIRECT(ADDRESS($M200,44))=0,INDIRECT(ADDRESS($M200,38))="UL",ISERROR(SEARCH("Rear",INDIRECT(ADDRESS($M200,33)))),ISERROR(SEARCH("Side",INDIRECT(ADDRESS($M200,33))))),INDIRECT(ADDRESS($M200,COLUMN())),0),0))</f>
        <v>0.22222222222222221</v>
      </c>
      <c r="AW200" s="57" cm="1">
        <f t="array" aca="1" ref="AW200" ca="1">SUM(IF($C200&gt;0,IF(AND(INDIRECT(ADDRESS($C200,44))=0,INDIRECT(ADDRESS($C200,38))="UL",ISERROR(SEARCH("Rear",INDIRECT(ADDRESS($C200,33)))),ISERROR(SEARCH("Side",INDIRECT(ADDRESS($C200,33))))),INDIRECT(ADDRESS($C200,COLUMN())),0),0),IF($D200&gt;0,IF(AND(INDIRECT(ADDRESS($D200,44))=0,INDIRECT(ADDRESS($D200,38))="UL",ISERROR(SEARCH("Rear",INDIRECT(ADDRESS($D200,33)))),ISERROR(SEARCH("Side",INDIRECT(ADDRESS($D200,33))))),INDIRECT(ADDRESS($D200,COLUMN())),0),0),IF($E200&gt;0,IF(AND(INDIRECT(ADDRESS($E200,44))=0,INDIRECT(ADDRESS($E200,38))="UL",ISERROR(SEARCH("Rear",INDIRECT(ADDRESS($E200,33)))),ISERROR(SEARCH("Side",INDIRECT(ADDRESS($E200,33))))),INDIRECT(ADDRESS($E200,COLUMN())),0),0),IF($F200&gt;0,IF(AND(INDIRECT(ADDRESS($F200,44))=0,INDIRECT(ADDRESS($F200,38))="UL",ISERROR(SEARCH("Rear",INDIRECT(ADDRESS($F200,33)))),ISERROR(SEARCH("Side",INDIRECT(ADDRESS($F200,33))))),INDIRECT(ADDRESS($F200,COLUMN())),0),0),IF($G200&gt;0,IF(AND(INDIRECT(ADDRESS($G200,44))=0,INDIRECT(ADDRESS($G200,38))="UL",ISERROR(SEARCH("Rear",INDIRECT(ADDRESS($G200,33)))),ISERROR(SEARCH("Side",INDIRECT(ADDRESS($G200,33))))),INDIRECT(ADDRESS($G200,COLUMN())),0),0),IF($H200&gt;0,IF(AND(INDIRECT(ADDRESS($H200,44))=0,INDIRECT(ADDRESS($H200,38))="UL",ISERROR(SEARCH("Rear",INDIRECT(ADDRESS($H200,33)))),ISERROR(SEARCH("Side",INDIRECT(ADDRESS($H200,33))))),INDIRECT(ADDRESS($H200,COLUMN())),0),0),IF($I200&gt;0,IF(AND(INDIRECT(ADDRESS($I200,44))=0,INDIRECT(ADDRESS($I200,38))="UL",ISERROR(SEARCH("Rear",INDIRECT(ADDRESS($I200,33)))),ISERROR(SEARCH("Side",INDIRECT(ADDRESS($I200,33))))),INDIRECT(ADDRESS($I200,COLUMN())),0),0),IF($J200&gt;0,IF(AND(INDIRECT(ADDRESS($J200,44))=0,INDIRECT(ADDRESS($J200,38))="UL",ISERROR(SEARCH("Rear",INDIRECT(ADDRESS($J200,33)))),ISERROR(SEARCH("Side",INDIRECT(ADDRESS($J200,33))))),INDIRECT(ADDRESS($J200,COLUMN())),0),0),IF($K200&gt;0,IF(AND(INDIRECT(ADDRESS($K200,44))=0,INDIRECT(ADDRESS($K200,38))="UL",ISERROR(SEARCH("Rear",INDIRECT(ADDRESS($K200,33)))),ISERROR(SEARCH("Side",INDIRECT(ADDRESS($K200,33))))),INDIRECT(ADDRESS($K200,COLUMN())),0),0),IF($L200&gt;0,IF(AND(INDIRECT(ADDRESS($L200,44))=0,INDIRECT(ADDRESS($L200,38))="UL",ISERROR(SEARCH("Rear",INDIRECT(ADDRESS($L200,33)))),ISERROR(SEARCH("Side",INDIRECT(ADDRESS($L200,33))))),INDIRECT(ADDRESS($L200,COLUMN())),0),0),IF($M200&gt;0,IF(AND(INDIRECT(ADDRESS($M200,44))=0,INDIRECT(ADDRESS($M200,38))="UL",ISERROR(SEARCH("Rear",INDIRECT(ADDRESS($M200,33)))),ISERROR(SEARCH("Side",INDIRECT(ADDRESS($M200,33))))),INDIRECT(ADDRESS($M200,COLUMN())),0),0))</f>
        <v>0.1111111111111111</v>
      </c>
      <c r="AX200" s="57" cm="1">
        <f t="array" aca="1" ref="AX200" ca="1">SUM(IF($C200&gt;0,IF(AND(INDIRECT(ADDRESS($C200,44))=0,INDIRECT(ADDRESS($C200,38))="UL",ISERROR(SEARCH("Rear",INDIRECT(ADDRESS($C200,33)))),ISERROR(SEARCH("Side",INDIRECT(ADDRESS($C200,33))))),INDIRECT(ADDRESS($C200,COLUMN())),0),0),IF($D200&gt;0,IF(AND(INDIRECT(ADDRESS($D200,44))=0,INDIRECT(ADDRESS($D200,38))="UL",ISERROR(SEARCH("Rear",INDIRECT(ADDRESS($D200,33)))),ISERROR(SEARCH("Side",INDIRECT(ADDRESS($D200,33))))),INDIRECT(ADDRESS($D200,COLUMN())),0),0),IF($E200&gt;0,IF(AND(INDIRECT(ADDRESS($E200,44))=0,INDIRECT(ADDRESS($E200,38))="UL",ISERROR(SEARCH("Rear",INDIRECT(ADDRESS($E200,33)))),ISERROR(SEARCH("Side",INDIRECT(ADDRESS($E200,33))))),INDIRECT(ADDRESS($E200,COLUMN())),0),0),IF($F200&gt;0,IF(AND(INDIRECT(ADDRESS($F200,44))=0,INDIRECT(ADDRESS($F200,38))="UL",ISERROR(SEARCH("Rear",INDIRECT(ADDRESS($F200,33)))),ISERROR(SEARCH("Side",INDIRECT(ADDRESS($F200,33))))),INDIRECT(ADDRESS($F200,COLUMN())),0),0),IF($G200&gt;0,IF(AND(INDIRECT(ADDRESS($G200,44))=0,INDIRECT(ADDRESS($G200,38))="UL",ISERROR(SEARCH("Rear",INDIRECT(ADDRESS($G200,33)))),ISERROR(SEARCH("Side",INDIRECT(ADDRESS($G200,33))))),INDIRECT(ADDRESS($G200,COLUMN())),0),0),IF($H200&gt;0,IF(AND(INDIRECT(ADDRESS($H200,44))=0,INDIRECT(ADDRESS($H200,38))="UL",ISERROR(SEARCH("Rear",INDIRECT(ADDRESS($H200,33)))),ISERROR(SEARCH("Side",INDIRECT(ADDRESS($H200,33))))),INDIRECT(ADDRESS($H200,COLUMN())),0),0),IF($I200&gt;0,IF(AND(INDIRECT(ADDRESS($I200,44))=0,INDIRECT(ADDRESS($I200,38))="UL",ISERROR(SEARCH("Rear",INDIRECT(ADDRESS($I200,33)))),ISERROR(SEARCH("Side",INDIRECT(ADDRESS($I200,33))))),INDIRECT(ADDRESS($I200,COLUMN())),0),0),IF($J200&gt;0,IF(AND(INDIRECT(ADDRESS($J200,44))=0,INDIRECT(ADDRESS($J200,38))="UL",ISERROR(SEARCH("Rear",INDIRECT(ADDRESS($J200,33)))),ISERROR(SEARCH("Side",INDIRECT(ADDRESS($J200,33))))),INDIRECT(ADDRESS($J200,COLUMN())),0),0),IF($K200&gt;0,IF(AND(INDIRECT(ADDRESS($K200,44))=0,INDIRECT(ADDRESS($K200,38))="UL",ISERROR(SEARCH("Rear",INDIRECT(ADDRESS($K200,33)))),ISERROR(SEARCH("Side",INDIRECT(ADDRESS($K200,33))))),INDIRECT(ADDRESS($K200,COLUMN())),0),0),IF($L200&gt;0,IF(AND(INDIRECT(ADDRESS($L200,44))=0,INDIRECT(ADDRESS($L200,38))="UL",ISERROR(SEARCH("Rear",INDIRECT(ADDRESS($L200,33)))),ISERROR(SEARCH("Side",INDIRECT(ADDRESS($L200,33))))),INDIRECT(ADDRESS($L200,COLUMN())),0),0),IF($M200&gt;0,IF(AND(INDIRECT(ADDRESS($M200,44))=0,INDIRECT(ADDRESS($M200,38))="UL",ISERROR(SEARCH("Rear",INDIRECT(ADDRESS($M200,33)))),ISERROR(SEARCH("Side",INDIRECT(ADDRESS($M200,33))))),INDIRECT(ADDRESS($M200,COLUMN())),0),0))</f>
        <v>0</v>
      </c>
      <c r="AY200" s="58">
        <f t="shared" ca="1" si="124"/>
        <v>0.1111111111111111</v>
      </c>
      <c r="AZ200" s="58">
        <f t="shared" ca="1" si="125"/>
        <v>0.1111111111111111</v>
      </c>
      <c r="BA200" s="58" cm="1">
        <f t="array" aca="1" ref="BA200" ca="1">SUM(IF($C200&gt;0,IF(AND(INDIRECT(ADDRESS($C200,44))=0,INDIRECT(ADDRESS($C200,38))="UL"),INDIRECT(ADDRESS($C200,COLUMN())),0),0),IF($D200&gt;0,IF(AND(INDIRECT(ADDRESS($D200,44))=0,INDIRECT(ADDRESS($D200,38))="UL"),INDIRECT(ADDRESS($D200,COLUMN())),0),0),IF($E200&gt;0,IF(AND(INDIRECT(ADDRESS($E200,44))=0,INDIRECT(ADDRESS($E200,38))="UL"),INDIRECT(ADDRESS($E200,COLUMN())),0),0),IF($F200&gt;0,IF(AND(INDIRECT(ADDRESS($F200,44))=0,INDIRECT(ADDRESS($F200,38))="UL"),INDIRECT(ADDRESS($F200,COLUMN())),0),0),IF($G200&gt;0,IF(AND(INDIRECT(ADDRESS($G200,44))=0,INDIRECT(ADDRESS($G200,38))="UL"),INDIRECT(ADDRESS($G200,COLUMN())),0),0),IF($H200&gt;0,IF(AND(INDIRECT(ADDRESS($H200,44))=0,INDIRECT(ADDRESS($H200,38))="UL"),INDIRECT(ADDRESS($H200,COLUMN())),0),0),IF($I200&gt;0,IF(AND(INDIRECT(ADDRESS($I200,44))=0,INDIRECT(ADDRESS($I200,38))="UL"),INDIRECT(ADDRESS($I200,COLUMN())),0),0),IF($J200&gt;0,IF(AND(INDIRECT(ADDRESS($J200,44))=0,INDIRECT(ADDRESS($J200,38))="UL"),INDIRECT(ADDRESS($J200,COLUMN())),0),0),IF($K200&gt;0,IF(AND(INDIRECT(ADDRESS($K200,44))=0,INDIRECT(ADDRESS($K200,38))="UL"),INDIRECT(ADDRESS($K200,COLUMN())),0),0),IF($L200&gt;0,IF(AND(INDIRECT(ADDRESS($L200,44))=0,INDIRECT(ADDRESS($L200,38))="UL"),INDIRECT(ADDRESS($L200,COLUMN())),0),0),IF($M200&gt;0,IF(AND(INDIRECT(ADDRESS($M200,44))=0,INDIRECT(ADDRESS($M200,38))="UL"),INDIRECT(ADDRESS($M200,COLUMN())),0),0))</f>
        <v>2.9629629629629627E-2</v>
      </c>
      <c r="BB200" s="58" cm="1">
        <f t="array" aca="1" ref="BB200" ca="1">SUM(IF($C200&gt;0,IF(AND(INDIRECT(ADDRESS($C200,44))=0,INDIRECT(ADDRESS($C200,38))="UL"),INDIRECT(ADDRESS($C200,COLUMN())),0),0),IF($D200&gt;0,IF(AND(INDIRECT(ADDRESS($D200,44))=0,INDIRECT(ADDRESS($D200,38))="UL"),INDIRECT(ADDRESS($D200,COLUMN())),0),0),IF($E200&gt;0,IF(AND(INDIRECT(ADDRESS($E200,44))=0,INDIRECT(ADDRESS($E200,38))="UL"),INDIRECT(ADDRESS($E200,COLUMN())),0),0),IF($F200&gt;0,IF(AND(INDIRECT(ADDRESS($F200,44))=0,INDIRECT(ADDRESS($F200,38))="UL"),INDIRECT(ADDRESS($F200,COLUMN())),0),0),IF($G200&gt;0,IF(AND(INDIRECT(ADDRESS($G200,44))=0,INDIRECT(ADDRESS($G200,38))="UL"),INDIRECT(ADDRESS($G200,COLUMN())),0),0),IF($H200&gt;0,IF(AND(INDIRECT(ADDRESS($H200,44))=0,INDIRECT(ADDRESS($H200,38))="UL"),INDIRECT(ADDRESS($H200,COLUMN())),0),0),IF($I200&gt;0,IF(AND(INDIRECT(ADDRESS($I200,44))=0,INDIRECT(ADDRESS($I200,38))="UL"),INDIRECT(ADDRESS($I200,COLUMN())),0),0),IF($J200&gt;0,IF(AND(INDIRECT(ADDRESS($J200,44))=0,INDIRECT(ADDRESS($J200,38))="UL"),INDIRECT(ADDRESS($J200,COLUMN())),0),0),IF($K200&gt;0,IF(AND(INDIRECT(ADDRESS($K200,44))=0,INDIRECT(ADDRESS($K200,38))="UL"),INDIRECT(ADDRESS($K200,COLUMN())),0),0),IF($L200&gt;0,IF(AND(INDIRECT(ADDRESS($L200,44))=0,INDIRECT(ADDRESS($L200,38))="UL"),INDIRECT(ADDRESS($L200,COLUMN())),0),0),IF($M200&gt;0,IF(AND(INDIRECT(ADDRESS($M200,44))=0,INDIRECT(ADDRESS($M200,38))="UL"),INDIRECT(ADDRESS($M200,COLUMN())),0),0))</f>
        <v>5.9259259259259255E-2</v>
      </c>
      <c r="BC200" s="58" cm="1">
        <f t="array" aca="1" ref="BC200" ca="1">SUM(IF($C200&gt;0,IF(AND(INDIRECT(ADDRESS($C200,44))=0,INDIRECT(ADDRESS($C200,38))="UL"),INDIRECT(ADDRESS($C200,COLUMN())),0),0),IF($D200&gt;0,IF(AND(INDIRECT(ADDRESS($D200,44))=0,INDIRECT(ADDRESS($D200,38))="UL"),INDIRECT(ADDRESS($D200,COLUMN())),0),0),IF($E200&gt;0,IF(AND(INDIRECT(ADDRESS($E200,44))=0,INDIRECT(ADDRESS($E200,38))="UL"),INDIRECT(ADDRESS($E200,COLUMN())),0),0),IF($F200&gt;0,IF(AND(INDIRECT(ADDRESS($F200,44))=0,INDIRECT(ADDRESS($F200,38))="UL"),INDIRECT(ADDRESS($F200,COLUMN())),0),0),IF($G200&gt;0,IF(AND(INDIRECT(ADDRESS($G200,44))=0,INDIRECT(ADDRESS($G200,38))="UL"),INDIRECT(ADDRESS($G200,COLUMN())),0),0),IF($H200&gt;0,IF(AND(INDIRECT(ADDRESS($H200,44))=0,INDIRECT(ADDRESS($H200,38))="UL"),INDIRECT(ADDRESS($H200,COLUMN())),0),0),IF($I200&gt;0,IF(AND(INDIRECT(ADDRESS($I200,44))=0,INDIRECT(ADDRESS($I200,38))="UL"),INDIRECT(ADDRESS($I200,COLUMN())),0),0),IF($J200&gt;0,IF(AND(INDIRECT(ADDRESS($J200,44))=0,INDIRECT(ADDRESS($J200,38))="UL"),INDIRECT(ADDRESS($J200,COLUMN())),0),0),IF($K200&gt;0,IF(AND(INDIRECT(ADDRESS($K200,44))=0,INDIRECT(ADDRESS($K200,38))="UL"),INDIRECT(ADDRESS($K200,COLUMN())),0),0),IF($L200&gt;0,IF(AND(INDIRECT(ADDRESS($L200,44))=0,INDIRECT(ADDRESS($L200,38))="UL"),INDIRECT(ADDRESS($L200,COLUMN())),0),0),IF($M200&gt;0,IF(AND(INDIRECT(ADDRESS($M200,44))=0,INDIRECT(ADDRESS($M200,38))="UL"),INDIRECT(ADDRESS($M200,COLUMN())),0),0))</f>
        <v>2.9629629629629627E-2</v>
      </c>
      <c r="BD200" s="58" cm="1">
        <f t="array" aca="1" ref="BD200" ca="1">SUM(IF($C200&gt;0,IF(AND(INDIRECT(ADDRESS($C200,44))=0,INDIRECT(ADDRESS($C200,38))="UL"),INDIRECT(ADDRESS($C200,COLUMN())),0),0),IF($D200&gt;0,IF(AND(INDIRECT(ADDRESS($D200,44))=0,INDIRECT(ADDRESS($D200,38))="UL"),INDIRECT(ADDRESS($D200,COLUMN())),0),0),IF($E200&gt;0,IF(AND(INDIRECT(ADDRESS($E200,44))=0,INDIRECT(ADDRESS($E200,38))="UL"),INDIRECT(ADDRESS($E200,COLUMN())),0),0),IF($F200&gt;0,IF(AND(INDIRECT(ADDRESS($F200,44))=0,INDIRECT(ADDRESS($F200,38))="UL"),INDIRECT(ADDRESS($F200,COLUMN())),0),0),IF($G200&gt;0,IF(AND(INDIRECT(ADDRESS($G200,44))=0,INDIRECT(ADDRESS($G200,38))="UL"),INDIRECT(ADDRESS($G200,COLUMN())),0),0),IF($H200&gt;0,IF(AND(INDIRECT(ADDRESS($H200,44))=0,INDIRECT(ADDRESS($H200,38))="UL"),INDIRECT(ADDRESS($H200,COLUMN())),0),0),IF($I200&gt;0,IF(AND(INDIRECT(ADDRESS($I200,44))=0,INDIRECT(ADDRESS($I200,38))="UL"),INDIRECT(ADDRESS($I200,COLUMN())),0),0),IF($J200&gt;0,IF(AND(INDIRECT(ADDRESS($J200,44))=0,INDIRECT(ADDRESS($J200,38))="UL"),INDIRECT(ADDRESS($J200,COLUMN())),0),0),IF($K200&gt;0,IF(AND(INDIRECT(ADDRESS($K200,44))=0,INDIRECT(ADDRESS($K200,38))="UL"),INDIRECT(ADDRESS($K200,COLUMN())),0),0),IF($L200&gt;0,IF(AND(INDIRECT(ADDRESS($L200,44))=0,INDIRECT(ADDRESS($L200,38))="UL"),INDIRECT(ADDRESS($L200,COLUMN())),0),0),IF($M200&gt;0,IF(AND(INDIRECT(ADDRESS($M200,44))=0,INDIRECT(ADDRESS($M200,38))="UL"),INDIRECT(ADDRESS($M200,COLUMN())),0),0))</f>
        <v>5.9259259259259255E-2</v>
      </c>
      <c r="BE200" s="57">
        <f t="shared" ca="1" si="126"/>
        <v>5.9259259259259255E-2</v>
      </c>
      <c r="BF200" s="57" cm="1">
        <f t="array" aca="1" ref="BF200" ca="1">SUM(IF($C200&gt;0,IF(INDIRECT(ADDRESS($C200,45))=1,INDIRECT(ADDRESS($C200,52))*INDIRECT(ADDRESS($C200,42))/5,0),0), IF($D200&gt;0,IF(INDIRECT(ADDRESS($D200,45))=1,INDIRECT(ADDRESS($D200,52))*INDIRECT(ADDRESS($D200,42))/5,0),0), IF($E200&gt;0,IF(INDIRECT(ADDRESS($E200,45))=1,INDIRECT(ADDRESS($E200,52))*INDIRECT(ADDRESS($E200,42))/5,0),0), IF($F200&gt;0,IF(INDIRECT(ADDRESS($F200,45))=1,INDIRECT(ADDRESS($F200,52))*INDIRECT(ADDRESS($F200,42))/5,0),0), IF($G200&gt;0,IF(INDIRECT(ADDRESS($G200,45))=1,INDIRECT(ADDRESS($G200,52))*INDIRECT(ADDRESS($G200,42))/5,0),0), IF($H200&gt;0,IF(INDIRECT(ADDRESS($H200,45))=1,INDIRECT(ADDRESS($H200,52))*INDIRECT(ADDRESS($H200,42))/5,0),0)
)*$BF$296/100</f>
        <v>0</v>
      </c>
      <c r="BG200" s="19">
        <v>3</v>
      </c>
      <c r="BH200" s="57" cm="1">
        <f t="array" aca="1" ref="BH200" ca="1">SUM(IF($C200&gt;0,IF(AND(INDIRECT(ADDRESS($C200,44))=0,INDIRECT(ADDRESS($C200,38))&lt;&gt;"UL"),INDIRECT(ADDRESS($C200,COLUMN()-12)),0),0), IF($D200&gt;0,IF(AND(INDIRECT(ADDRESS($D200,44))=0,INDIRECT(ADDRESS($D200,38))&lt;&gt;"UL"),INDIRECT(ADDRESS($D200,COLUMN()-12)),0),0), IF($E200&gt;0,IF(AND(INDIRECT(ADDRESS($E200,44))=0,INDIRECT(ADDRESS($E200,38))&lt;&gt;"UL"),INDIRECT(ADDRESS($E200,COLUMN()-12)),0),0), IF($F200&gt;0,IF(AND(INDIRECT(ADDRESS($F200,44))=0,INDIRECT(ADDRESS($F200,38))&lt;&gt;"UL"),INDIRECT(ADDRESS($F200,COLUMN()-12)),0),0), IF($G200&gt;0,IF(AND(INDIRECT(ADDRESS($G200,44))=0,INDIRECT(ADDRESS($G200,38))&lt;&gt;"UL"),INDIRECT(ADDRESS($G200,COLUMN()-12)),0),0), IF($H200&gt;0,IF(AND(INDIRECT(ADDRESS($H200,44))=0,INDIRECT(ADDRESS($H200,38))&lt;&gt;"UL"),INDIRECT(ADDRESS($H200,COLUMN()-12)),0),0), IF($I200&gt;0,IF(AND(INDIRECT(ADDRESS($I200,44))=0,INDIRECT(ADDRESS($I200,38))&lt;&gt;"UL"),INDIRECT(ADDRESS($I200,COLUMN()-12)),0),0), IF($J200&gt;0,IF(AND(INDIRECT(ADDRESS($J200,44))=0,INDIRECT(ADDRESS($J200,38))&lt;&gt;"UL"),INDIRECT(ADDRESS($J200,COLUMN()-12)),0),0), IF($K200&gt;0,IF(AND(INDIRECT(ADDRESS($K200,44))=0,INDIRECT(ADDRESS($K200,38))&lt;&gt;"UL"),INDIRECT(ADDRESS($K200,COLUMN()-12)),0),0), IF($L200&gt;0,IF(AND(INDIRECT(ADDRESS($L200,44))=0,INDIRECT(ADDRESS($L200,38))&lt;&gt;"UL"),INDIRECT(ADDRESS($L200,COLUMN()-12)),0),0), IF($M200&gt;0,IF(AND(INDIRECT(ADDRESS($M200,44))=0,INDIRECT(ADDRESS($M200,38))&lt;&gt;"UL"),INDIRECT(ADDRESS($M200,COLUMN()-12)),0),0))</f>
        <v>0.44444444444444442</v>
      </c>
      <c r="BI200" s="57" cm="1">
        <f t="array" aca="1" ref="BI200" ca="1">SUM(IF($C200&gt;0,IF(AND(INDIRECT(ADDRESS($C200,44))=0,INDIRECT(ADDRESS($C200,38))&lt;&gt;"UL"),INDIRECT(ADDRESS($C200,COLUMN()-12)),0),0), IF($D200&gt;0,IF(AND(INDIRECT(ADDRESS($D200,44))=0,INDIRECT(ADDRESS($D200,38))&lt;&gt;"UL"),INDIRECT(ADDRESS($D200,COLUMN()-12)),0),0), IF($E200&gt;0,IF(AND(INDIRECT(ADDRESS($E200,44))=0,INDIRECT(ADDRESS($E200,38))&lt;&gt;"UL"),INDIRECT(ADDRESS($E200,COLUMN()-12)),0),0), IF($F200&gt;0,IF(AND(INDIRECT(ADDRESS($F200,44))=0,INDIRECT(ADDRESS($F200,38))&lt;&gt;"UL"),INDIRECT(ADDRESS($F200,COLUMN()-12)),0),0), IF($G200&gt;0,IF(AND(INDIRECT(ADDRESS($G200,44))=0,INDIRECT(ADDRESS($G200,38))&lt;&gt;"UL"),INDIRECT(ADDRESS($G200,COLUMN()-12)),0),0), IF($H200&gt;0,IF(AND(INDIRECT(ADDRESS($H200,44))=0,INDIRECT(ADDRESS($H200,38))&lt;&gt;"UL"),INDIRECT(ADDRESS($H200,COLUMN()-12)),0),0), IF($I200&gt;0,IF(AND(INDIRECT(ADDRESS($I200,44))=0,INDIRECT(ADDRESS($I200,38))&lt;&gt;"UL"),INDIRECT(ADDRESS($I200,COLUMN()-12)),0),0), IF($J200&gt;0,IF(AND(INDIRECT(ADDRESS($J200,44))=0,INDIRECT(ADDRESS($J200,38))&lt;&gt;"UL"),INDIRECT(ADDRESS($J200,COLUMN()-12)),0),0), IF($K200&gt;0,IF(AND(INDIRECT(ADDRESS($K200,44))=0,INDIRECT(ADDRESS($K200,38))&lt;&gt;"UL"),INDIRECT(ADDRESS($K200,COLUMN()-12)),0),0), IF($L200&gt;0,IF(AND(INDIRECT(ADDRESS($L200,44))=0,INDIRECT(ADDRESS($L200,38))&lt;&gt;"UL"),INDIRECT(ADDRESS($L200,COLUMN()-12)),0),0), IF($M200&gt;0,IF(AND(INDIRECT(ADDRESS($M200,44))=0,INDIRECT(ADDRESS($M200,38))&lt;&gt;"UL"),INDIRECT(ADDRESS($M200,COLUMN()-12)),0),0))</f>
        <v>1.3333333333333333</v>
      </c>
      <c r="BJ200" s="57" cm="1">
        <f t="array" aca="1" ref="BJ200" ca="1">SUM(IF($C200&gt;0,IF(AND(INDIRECT(ADDRESS($C200,44))=0,INDIRECT(ADDRESS($C200,38))&lt;&gt;"UL"),INDIRECT(ADDRESS($C200,COLUMN()-12)),0),0), IF($D200&gt;0,IF(AND(INDIRECT(ADDRESS($D200,44))=0,INDIRECT(ADDRESS($D200,38))&lt;&gt;"UL"),INDIRECT(ADDRESS($D200,COLUMN()-12)),0),0), IF($E200&gt;0,IF(AND(INDIRECT(ADDRESS($E200,44))=0,INDIRECT(ADDRESS($E200,38))&lt;&gt;"UL"),INDIRECT(ADDRESS($E200,COLUMN()-12)),0),0), IF($F200&gt;0,IF(AND(INDIRECT(ADDRESS($F200,44))=0,INDIRECT(ADDRESS($F200,38))&lt;&gt;"UL"),INDIRECT(ADDRESS($F200,COLUMN()-12)),0),0), IF($G200&gt;0,IF(AND(INDIRECT(ADDRESS($G200,44))=0,INDIRECT(ADDRESS($G200,38))&lt;&gt;"UL"),INDIRECT(ADDRESS($G200,COLUMN()-12)),0),0), IF($H200&gt;0,IF(AND(INDIRECT(ADDRESS($H200,44))=0,INDIRECT(ADDRESS($H200,38))&lt;&gt;"UL"),INDIRECT(ADDRESS($H200,COLUMN()-12)),0),0), IF($I200&gt;0,IF(AND(INDIRECT(ADDRESS($I200,44))=0,INDIRECT(ADDRESS($I200,38))&lt;&gt;"UL"),INDIRECT(ADDRESS($I200,COLUMN()-12)),0),0), IF($J200&gt;0,IF(AND(INDIRECT(ADDRESS($J200,44))=0,INDIRECT(ADDRESS($J200,38))&lt;&gt;"UL"),INDIRECT(ADDRESS($J200,COLUMN()-12)),0),0), IF($K200&gt;0,IF(AND(INDIRECT(ADDRESS($K200,44))=0,INDIRECT(ADDRESS($K200,38))&lt;&gt;"UL"),INDIRECT(ADDRESS($K200,COLUMN()-12)),0),0), IF($L200&gt;0,IF(AND(INDIRECT(ADDRESS($L200,44))=0,INDIRECT(ADDRESS($L200,38))&lt;&gt;"UL"),INDIRECT(ADDRESS($L200,COLUMN()-12)),0),0), IF($M200&gt;0,IF(AND(INDIRECT(ADDRESS($M200,44))=0,INDIRECT(ADDRESS($M200,38))&lt;&gt;"UL"),INDIRECT(ADDRESS($M200,COLUMN()-12)),0),0))</f>
        <v>0.44444444444444442</v>
      </c>
      <c r="BK200" s="57">
        <f t="shared" ca="1" si="127"/>
        <v>1.3333333333333333</v>
      </c>
      <c r="BL200" s="58">
        <f t="shared" ca="1" si="128"/>
        <v>0.74074074074074081</v>
      </c>
      <c r="BM200" s="57" cm="1">
        <f t="array" aca="1" ref="BM200" ca="1">SUM(IF($C200&gt;0,IF(AND(INDIRECT(ADDRESS($C200,44))=0,INDIRECT(ADDRESS($C200,38))&lt;&gt;"UL"),INDIRECT(ADDRESS($C200,COLUMN()-12)),0),0), IF($D200&gt;0,IF(AND(INDIRECT(ADDRESS($D200,44))=0,INDIRECT(ADDRESS($D200,38))&lt;&gt;"UL"),INDIRECT(ADDRESS($D200,COLUMN()-12)),0),0), IF($E200&gt;0,IF(AND(INDIRECT(ADDRESS($E200,44))=0,INDIRECT(ADDRESS($E200,38))&lt;&gt;"UL"),INDIRECT(ADDRESS($E200,COLUMN()-12)),0),0), IF($F200&gt;0,IF(AND(INDIRECT(ADDRESS($F200,44))=0,INDIRECT(ADDRESS($F200,38))&lt;&gt;"UL"),INDIRECT(ADDRESS($F200,COLUMN()-12)),0),0), IF($G200&gt;0,IF(AND(INDIRECT(ADDRESS($G200,44))=0,INDIRECT(ADDRESS($G200,38))&lt;&gt;"UL"),INDIRECT(ADDRESS($G200,COLUMN()-12)),0),0), IF($H200&gt;0,IF(AND(INDIRECT(ADDRESS($H200,44))=0,INDIRECT(ADDRESS($H200,38))&lt;&gt;"UL"),INDIRECT(ADDRESS($H200,COLUMN()-12)),0),0), IF($I200&gt;0,IF(AND(INDIRECT(ADDRESS($I200,44))=0,INDIRECT(ADDRESS($I200,38))&lt;&gt;"UL"),INDIRECT(ADDRESS($I200,COLUMN()-12)),0),0), IF($J200&gt;0,IF(AND(INDIRECT(ADDRESS($J200,44))=0,INDIRECT(ADDRESS($J200,38))&lt;&gt;"UL"),INDIRECT(ADDRESS($J200,COLUMN()-12)),0),0), IF($K200&gt;0,IF(AND(INDIRECT(ADDRESS($K200,44))=0,INDIRECT(ADDRESS($K200,38))&lt;&gt;"UL"),INDIRECT(ADDRESS($K200,COLUMN()-11)),0),0), IF($L200&gt;0,IF(AND(INDIRECT(ADDRESS($L200,44))=0,INDIRECT(ADDRESS($L200,38))&lt;&gt;"UL"),INDIRECT(ADDRESS($L200,COLUMN()-11)),0),0), IF($M200&gt;0,IF(AND(INDIRECT(ADDRESS($M200,44))=0,INDIRECT(ADDRESS($M200,38))&lt;&gt;"UL"),INDIRECT(ADDRESS($M200,COLUMN()-11)),0),0))</f>
        <v>0.4148148148148148</v>
      </c>
      <c r="BN200" s="57" cm="1">
        <f t="array" aca="1" ref="BN200" ca="1">SUM(IF($C200&gt;0,IF(AND(INDIRECT(ADDRESS($C200,44))=0,INDIRECT(ADDRESS($C200,38))&lt;&gt;"UL"),INDIRECT(ADDRESS($C200,COLUMN()-12)),0),0), IF($D200&gt;0,IF(AND(INDIRECT(ADDRESS($D200,44))=0,INDIRECT(ADDRESS($D200,38))&lt;&gt;"UL"),INDIRECT(ADDRESS($D200,COLUMN()-12)),0),0), IF($E200&gt;0,IF(AND(INDIRECT(ADDRESS($E200,44))=0,INDIRECT(ADDRESS($E200,38))&lt;&gt;"UL"),INDIRECT(ADDRESS($E200,COLUMN()-12)),0),0), IF($F200&gt;0,IF(AND(INDIRECT(ADDRESS($F200,44))=0,INDIRECT(ADDRESS($F200,38))&lt;&gt;"UL"),INDIRECT(ADDRESS($F200,COLUMN()-12)),0),0), IF($G200&gt;0,IF(AND(INDIRECT(ADDRESS($G200,44))=0,INDIRECT(ADDRESS($G200,38))&lt;&gt;"UL"),INDIRECT(ADDRESS($G200,COLUMN()-12)),0),0), IF($H200&gt;0,IF(AND(INDIRECT(ADDRESS($H200,44))=0,INDIRECT(ADDRESS($H200,38))&lt;&gt;"UL"),INDIRECT(ADDRESS($H200,COLUMN()-12)),0),0), IF($I200&gt;0,IF(AND(INDIRECT(ADDRESS($I200,44))=0,INDIRECT(ADDRESS($I200,38))&lt;&gt;"UL"),INDIRECT(ADDRESS($I200,COLUMN()-12)),0),0), IF($J200&gt;0,IF(AND(INDIRECT(ADDRESS($J200,44))=0,INDIRECT(ADDRESS($J200,38))&lt;&gt;"UL"),INDIRECT(ADDRESS($J200,COLUMN()-12)),0),0), IF($K200&gt;0,IF(AND(INDIRECT(ADDRESS($K200,44))=0,INDIRECT(ADDRESS($K200,38))&lt;&gt;"UL"),INDIRECT(ADDRESS($K200,COLUMN()-11)),0),0), IF($L200&gt;0,IF(AND(INDIRECT(ADDRESS($L200,44))=0,INDIRECT(ADDRESS($L200,38))&lt;&gt;"UL"),INDIRECT(ADDRESS($L200,COLUMN()-11)),0),0), IF($M200&gt;0,IF(AND(INDIRECT(ADDRESS($M200,44))=0,INDIRECT(ADDRESS($M200,38))&lt;&gt;"UL"),INDIRECT(ADDRESS($M200,COLUMN()-11)),0),0))</f>
        <v>0.17777777777777776</v>
      </c>
      <c r="BO200" s="57" cm="1">
        <f t="array" aca="1" ref="BO200" ca="1">SUM(IF($C200&gt;0,IF(AND(INDIRECT(ADDRESS($C200,44))=0,INDIRECT(ADDRESS($C200,38))&lt;&gt;"UL"),INDIRECT(ADDRESS($C200,COLUMN()-12)),0),0), IF($D200&gt;0,IF(AND(INDIRECT(ADDRESS($D200,44))=0,INDIRECT(ADDRESS($D200,38))&lt;&gt;"UL"),INDIRECT(ADDRESS($D200,COLUMN()-12)),0),0), IF($E200&gt;0,IF(AND(INDIRECT(ADDRESS($E200,44))=0,INDIRECT(ADDRESS($E200,38))&lt;&gt;"UL"),INDIRECT(ADDRESS($E200,COLUMN()-12)),0),0), IF($F200&gt;0,IF(AND(INDIRECT(ADDRESS($F200,44))=0,INDIRECT(ADDRESS($F200,38))&lt;&gt;"UL"),INDIRECT(ADDRESS($F200,COLUMN()-12)),0),0), IF($G200&gt;0,IF(AND(INDIRECT(ADDRESS($G200,44))=0,INDIRECT(ADDRESS($G200,38))&lt;&gt;"UL"),INDIRECT(ADDRESS($G200,COLUMN()-12)),0),0), IF($H200&gt;0,IF(AND(INDIRECT(ADDRESS($H200,44))=0,INDIRECT(ADDRESS($H200,38))&lt;&gt;"UL"),INDIRECT(ADDRESS($H200,COLUMN()-12)),0),0), IF($I200&gt;0,IF(AND(INDIRECT(ADDRESS($I200,44))=0,INDIRECT(ADDRESS($I200,38))&lt;&gt;"UL"),INDIRECT(ADDRESS($I200,COLUMN()-12)),0),0), IF($J200&gt;0,IF(AND(INDIRECT(ADDRESS($J200,44))=0,INDIRECT(ADDRESS($J200,38))&lt;&gt;"UL"),INDIRECT(ADDRESS($J200,COLUMN()-12)),0),0), IF($K200&gt;0,IF(AND(INDIRECT(ADDRESS($K200,44))=0,INDIRECT(ADDRESS($K200,38))&lt;&gt;"UL"),INDIRECT(ADDRESS($K200,COLUMN()-11)),0),0), IF($L200&gt;0,IF(AND(INDIRECT(ADDRESS($L200,44))=0,INDIRECT(ADDRESS($L200,38))&lt;&gt;"UL"),INDIRECT(ADDRESS($L200,COLUMN()-11)),0),0), IF($M200&gt;0,IF(AND(INDIRECT(ADDRESS($M200,44))=0,INDIRECT(ADDRESS($M200,38))&lt;&gt;"UL"),INDIRECT(ADDRESS($M200,COLUMN()-11)),0),0))</f>
        <v>0.17777777777777776</v>
      </c>
      <c r="BP200" s="57" cm="1">
        <f t="array" aca="1" ref="BP200" ca="1">SUM(IF($C200&gt;0,IF(AND(INDIRECT(ADDRESS($C200,44))=0,INDIRECT(ADDRESS($C200,38))&lt;&gt;"UL"),INDIRECT(ADDRESS($C200,COLUMN()-12)),0),0), IF($D200&gt;0,IF(AND(INDIRECT(ADDRESS($D200,44))=0,INDIRECT(ADDRESS($D200,38))&lt;&gt;"UL"),INDIRECT(ADDRESS($D200,COLUMN()-12)),0),0), IF($E200&gt;0,IF(AND(INDIRECT(ADDRESS($E200,44))=0,INDIRECT(ADDRESS($E200,38))&lt;&gt;"UL"),INDIRECT(ADDRESS($E200,COLUMN()-12)),0),0), IF($F200&gt;0,IF(AND(INDIRECT(ADDRESS($F200,44))=0,INDIRECT(ADDRESS($F200,38))&lt;&gt;"UL"),INDIRECT(ADDRESS($F200,COLUMN()-12)),0),0), IF($G200&gt;0,IF(AND(INDIRECT(ADDRESS($G200,44))=0,INDIRECT(ADDRESS($G200,38))&lt;&gt;"UL"),INDIRECT(ADDRESS($G200,COLUMN()-12)),0),0), IF($H200&gt;0,IF(AND(INDIRECT(ADDRESS($H200,44))=0,INDIRECT(ADDRESS($H200,38))&lt;&gt;"UL"),INDIRECT(ADDRESS($H200,COLUMN()-12)),0),0), IF($I200&gt;0,IF(AND(INDIRECT(ADDRESS($I200,44))=0,INDIRECT(ADDRESS($I200,38))&lt;&gt;"UL"),INDIRECT(ADDRESS($I200,COLUMN()-12)),0),0), IF($J200&gt;0,IF(AND(INDIRECT(ADDRESS($J200,44))=0,INDIRECT(ADDRESS($J200,38))&lt;&gt;"UL"),INDIRECT(ADDRESS($J200,COLUMN()-12)),0),0), IF($K200&gt;0,IF(AND(INDIRECT(ADDRESS($K200,44))=0,INDIRECT(ADDRESS($K200,38))&lt;&gt;"UL"),INDIRECT(ADDRESS($K200,COLUMN()-11)),0),0), IF($L200&gt;0,IF(AND(INDIRECT(ADDRESS($L200,44))=0,INDIRECT(ADDRESS($L200,38))&lt;&gt;"UL"),INDIRECT(ADDRESS($L200,COLUMN()-11)),0),0), IF($M200&gt;0,IF(AND(INDIRECT(ADDRESS($M200,44))=0,INDIRECT(ADDRESS($M200,38))&lt;&gt;"UL"),INDIRECT(ADDRESS($M200,COLUMN()-11)),0),0))</f>
        <v>0.4148148148148148</v>
      </c>
      <c r="BQ200" s="57">
        <f t="shared" ca="1" si="129"/>
        <v>0.17777777777777776</v>
      </c>
      <c r="BR200" s="161">
        <f t="shared" ca="1" si="130"/>
        <v>75.798405414096962</v>
      </c>
      <c r="BS200" s="56"/>
      <c r="BT200" s="56">
        <f t="shared" ca="1" si="131"/>
        <v>2.613782836762129</v>
      </c>
      <c r="BU200" s="77">
        <f t="shared" ca="1" si="132"/>
        <v>0.10890761819842204</v>
      </c>
      <c r="BV200" s="57" t="s">
        <v>33</v>
      </c>
      <c r="BW200" s="57" cm="1">
        <f t="array" aca="1" ref="BW200" ca="1">SUM(IF($C200&gt;0,IF(AND(INDIRECT(ADDRESS($C200,44))=0,INDIRECT(ADDRESS($C200,38))="UL",ISERROR(SEARCH("Rear",INDIRECT(ADDRESS($C200,33)))),ISERROR(SEARCH("Side",INDIRECT(ADDRESS($C200,33))))),INDIRECT(ADDRESS($C200,COLUMN())),0),0),IF($D200&gt;0,IF(AND(INDIRECT(ADDRESS($D200,44))=0,INDIRECT(ADDRESS($D200,38))="UL",ISERROR(SEARCH("Rear",INDIRECT(ADDRESS($D200,33)))),ISERROR(SEARCH("Side",INDIRECT(ADDRESS($D200,33))))),INDIRECT(ADDRESS($D200,COLUMN())),0),0),IF($E200&gt;0,IF(AND(INDIRECT(ADDRESS($E200,44))=0,INDIRECT(ADDRESS($E200,38))="UL",ISERROR(SEARCH("Rear",INDIRECT(ADDRESS($E200,33)))),ISERROR(SEARCH("Side",INDIRECT(ADDRESS($E200,33))))),INDIRECT(ADDRESS($E200,COLUMN())),0),0),IF($F200&gt;0,IF(AND(INDIRECT(ADDRESS($F200,44))=0,INDIRECT(ADDRESS($F200,38))="UL",ISERROR(SEARCH("Rear",INDIRECT(ADDRESS($F200,33)))),ISERROR(SEARCH("Side",INDIRECT(ADDRESS($F200,33))))),INDIRECT(ADDRESS($F200,COLUMN())),0),0),IF($G200&gt;0,IF(AND(INDIRECT(ADDRESS($G200,44))=0,INDIRECT(ADDRESS($G200,38))="UL",ISERROR(SEARCH("Rear",INDIRECT(ADDRESS($G200,33)))),ISERROR(SEARCH("Side",INDIRECT(ADDRESS($G200,33))))),INDIRECT(ADDRESS($G200,COLUMN())),0),0),IF($H200&gt;0,IF(AND(INDIRECT(ADDRESS($H200,44))=0,INDIRECT(ADDRESS($H200,38))="UL",ISERROR(SEARCH("Rear",INDIRECT(ADDRESS($H200,33)))),ISERROR(SEARCH("Side",INDIRECT(ADDRESS($H200,33))))),INDIRECT(ADDRESS($H200,COLUMN())),0),0),IF($I200&gt;0,IF(AND(INDIRECT(ADDRESS($I200,44))=0,INDIRECT(ADDRESS($I200,38))="UL",ISERROR(SEARCH("Rear",INDIRECT(ADDRESS($I200,33)))),ISERROR(SEARCH("Side",INDIRECT(ADDRESS($I200,33))))),INDIRECT(ADDRESS($I200,COLUMN())),0),0),IF($J200&gt;0,IF(AND(INDIRECT(ADDRESS($J200,44))=0,INDIRECT(ADDRESS($J200,38))="UL",ISERROR(SEARCH("Rear",INDIRECT(ADDRESS($J200,33)))),ISERROR(SEARCH("Side",INDIRECT(ADDRESS($J200,33))))),INDIRECT(ADDRESS($J200,COLUMN())),0),0),IF($K200&gt;0,IF(AND(INDIRECT(ADDRESS($K200,44))=0,INDIRECT(ADDRESS($K200,38))="UL",ISERROR(SEARCH("Rear",INDIRECT(ADDRESS($K200,33)))),ISERROR(SEARCH("Side",INDIRECT(ADDRESS($K200,33))))),INDIRECT(ADDRESS($K200,COLUMN())),0),0),IF($L200&gt;0,IF(AND(INDIRECT(ADDRESS($L200,44))=0,INDIRECT(ADDRESS($L200,38))="UL",ISERROR(SEARCH("Rear",INDIRECT(ADDRESS($L200,33)))),ISERROR(SEARCH("Side",INDIRECT(ADDRESS($L200,33))))),INDIRECT(ADDRESS($L200,COLUMN())),0),0),IF($M200&gt;0,IF(AND(INDIRECT(ADDRESS($M200,44))=0,INDIRECT(ADDRESS($M200,38))="UL",ISERROR(SEARCH("Rear",INDIRECT(ADDRESS($M200,33)))),ISERROR(SEARCH("Side",INDIRECT(ADDRESS($M200,33))))),INDIRECT(ADDRESS($M200,COLUMN())),0),0))</f>
        <v>0.1111111111111111</v>
      </c>
      <c r="BX200" s="57">
        <f t="shared" ca="1" si="136"/>
        <v>0.22222222222222221</v>
      </c>
      <c r="BY200" s="57" cm="1">
        <f t="array" aca="1" ref="BY200" ca="1">SUM(IF($C200&gt;0,IF(AND(INDIRECT(ADDRESS($C200,44))=0,INDIRECT(ADDRESS($C200,38))="UL"),INDIRECT(ADDRESS($C200,COLUMN())),0),0),IF($D200&gt;0,IF(AND(INDIRECT(ADDRESS($D200,44))=0,INDIRECT(ADDRESS($D200,38))="UL"),INDIRECT(ADDRESS($D200,COLUMN())),0),0),IF($E200&gt;0,IF(AND(INDIRECT(ADDRESS($E200,44))=0,INDIRECT(ADDRESS($E200,38))="UL"),INDIRECT(ADDRESS($E200,COLUMN())),0),0),IF($F200&gt;0,IF(AND(INDIRECT(ADDRESS($F200,44))=0,INDIRECT(ADDRESS($F200,38))="UL"),INDIRECT(ADDRESS($F200,COLUMN())),0),0),IF($G200&gt;0,IF(AND(INDIRECT(ADDRESS($G200,44))=0,INDIRECT(ADDRESS($G200,38))="UL"),INDIRECT(ADDRESS($G200,COLUMN())),0),0),IF($H200&gt;0,IF(AND(INDIRECT(ADDRESS($H200,44))=0,INDIRECT(ADDRESS($H200,38))="UL"),INDIRECT(ADDRESS($H200,COLUMN())),0),0),IF($I200&gt;0,IF(AND(INDIRECT(ADDRESS($I200,44))=0,INDIRECT(ADDRESS($I200,38))="UL"),INDIRECT(ADDRESS($I200,COLUMN())),0),0),IF($J200&gt;0,IF(AND(INDIRECT(ADDRESS($J200,44))=0,INDIRECT(ADDRESS($J200,38))="UL"),INDIRECT(ADDRESS($J200,COLUMN())),0),0),IF($K200&gt;0,IF(AND(INDIRECT(ADDRESS($K200,44))=0,INDIRECT(ADDRESS($K200,38))="UL"),INDIRECT(ADDRESS($K200,COLUMN())),0),0),IF($L200&gt;0,IF(AND(INDIRECT(ADDRESS($L200,44))=0,INDIRECT(ADDRESS($L200,38))="UL"),INDIRECT(ADDRESS($L200,COLUMN())),0),0),IF($M200&gt;0,IF(AND(INDIRECT(ADDRESS($M200,44))=0,INDIRECT(ADDRESS($M200,38))="UL"),INDIRECT(ADDRESS($M200,COLUMN())),0),0))</f>
        <v>3.7037037037037035E-2</v>
      </c>
      <c r="BZ200" s="57" cm="1">
        <f t="array" aca="1" ref="BZ200" ca="1">SUM(IF($C200&gt;0,IF(AND(INDIRECT(ADDRESS($C200,44))=0,INDIRECT(ADDRESS($C200,38))="UL"),INDIRECT(ADDRESS($C200,COLUMN())),0),0),IF($D200&gt;0,IF(AND(INDIRECT(ADDRESS($D200,44))=0,INDIRECT(ADDRESS($D200,38))="UL"),INDIRECT(ADDRESS($D200,COLUMN())),0),0),IF($E200&gt;0,IF(AND(INDIRECT(ADDRESS($E200,44))=0,INDIRECT(ADDRESS($E200,38))="UL"),INDIRECT(ADDRESS($E200,COLUMN())),0),0),IF($F200&gt;0,IF(AND(INDIRECT(ADDRESS($F200,44))=0,INDIRECT(ADDRESS($F200,38))="UL"),INDIRECT(ADDRESS($F200,COLUMN())),0),0),IF($G200&gt;0,IF(AND(INDIRECT(ADDRESS($G200,44))=0,INDIRECT(ADDRESS($G200,38))="UL"),INDIRECT(ADDRESS($G200,COLUMN())),0),0),IF($H200&gt;0,IF(AND(INDIRECT(ADDRESS($H200,44))=0,INDIRECT(ADDRESS($H200,38))="UL"),INDIRECT(ADDRESS($H200,COLUMN())),0),0),IF($I200&gt;0,IF(AND(INDIRECT(ADDRESS($I200,44))=0,INDIRECT(ADDRESS($I200,38))="UL"),INDIRECT(ADDRESS($I200,COLUMN())),0),0),IF($J200&gt;0,IF(AND(INDIRECT(ADDRESS($J200,44))=0,INDIRECT(ADDRESS($J200,38))="UL"),INDIRECT(ADDRESS($J200,COLUMN())),0),0),IF($K200&gt;0,IF(AND(INDIRECT(ADDRESS($K200,44))=0,INDIRECT(ADDRESS($K200,38))="UL"),INDIRECT(ADDRESS($K200,COLUMN())),0),0),IF($L200&gt;0,IF(AND(INDIRECT(ADDRESS($L200,44))=0,INDIRECT(ADDRESS($L200,38))="UL"),INDIRECT(ADDRESS($L200,COLUMN())),0),0),IF($M200&gt;0,IF(AND(INDIRECT(ADDRESS($M200,44))=0,INDIRECT(ADDRESS($M200,38))="UL"),INDIRECT(ADDRESS($M200,COLUMN())),0),0))</f>
        <v>7.407407407407407E-2</v>
      </c>
      <c r="CA200" s="57">
        <f t="shared" ca="1" si="137"/>
        <v>3.7037037037037035E-2</v>
      </c>
      <c r="CB200" s="57" cm="1">
        <f t="array" aca="1" ref="CB200" ca="1">SUM(IF($C200&gt;0,IF(AND(INDIRECT(ADDRESS($C200,44))=0,INDIRECT(ADDRESS($C200,38))&lt;&gt;"UL"),INDIRECT(ADDRESS($C200,COLUMN())),0),0),IF($D200&gt;0,IF(AND(INDIRECT(ADDRESS($D200,44))=0,INDIRECT(ADDRESS($D200,38))&lt;&gt;"UL"),INDIRECT(ADDRESS($D200,COLUMN())),0),0),IF($E200&gt;0,IF(AND(INDIRECT(ADDRESS($E200,44))=0,INDIRECT(ADDRESS($E200,38))&lt;&gt;"UL"),INDIRECT(ADDRESS($E200,COLUMN())),0),0),IF($F200&gt;0,IF(AND(INDIRECT(ADDRESS($F200,44))=0,INDIRECT(ADDRESS($F200,38))&lt;&gt;"UL"),INDIRECT(ADDRESS($F200,COLUMN())),0),0),IF($G200&gt;0,IF(AND(INDIRECT(ADDRESS($G200,44))=0,INDIRECT(ADDRESS($G200,38))&lt;&gt;"UL"),INDIRECT(ADDRESS($G200,COLUMN())),0),0),IF($H200&gt;0,IF(AND(INDIRECT(ADDRESS($H200,44))=0,INDIRECT(ADDRESS($H200,38))&lt;&gt;"UL"),INDIRECT(ADDRESS($H200,COLUMN())),0),0),IF($I200&gt;0,IF(AND(INDIRECT(ADDRESS($I200,44))=0,INDIRECT(ADDRESS($I200,38))&lt;&gt;"UL"),INDIRECT(ADDRESS($I200,COLUMN())),0),0),IF($J200&gt;0,IF(AND(INDIRECT(ADDRESS($J200,44))=0,INDIRECT(ADDRESS($J200,38))&lt;&gt;"UL"),INDIRECT(ADDRESS($J200,COLUMN())),0),0),IF($K200&gt;0,IF(AND(INDIRECT(ADDRESS($K200,44))=0,INDIRECT(ADDRESS($K200,38))&lt;&gt;"UL"),INDIRECT(ADDRESS($K200,COLUMN())),0),0),IF($L200&gt;0,IF(AND(INDIRECT(ADDRESS($L200,44))=0,INDIRECT(ADDRESS($L200,38))&lt;&gt;"UL"),INDIRECT(ADDRESS($L200,COLUMN())),0),0),IF($M200&gt;0,IF(AND(INDIRECT(ADDRESS($M200,44))=0,INDIRECT(ADDRESS($M200,38))&lt;&gt;"UL"),INDIRECT(ADDRESS($M200,COLUMN())),0),0))</f>
        <v>0.66666666666666663</v>
      </c>
      <c r="CC200" s="57">
        <f t="shared" ca="1" si="138"/>
        <v>0.44444444444444442</v>
      </c>
      <c r="CD200" s="57" cm="1">
        <f t="array" aca="1" ref="CD200" ca="1">SUM(IF($C200&gt;0,IF(AND(INDIRECT(ADDRESS($C200,44))=0,INDIRECT(ADDRESS($C200,38))&lt;&gt;"UL"),INDIRECT(ADDRESS($C200,COLUMN())),0),0),IF($D200&gt;0,IF(AND(INDIRECT(ADDRESS($D200,44))=0,INDIRECT(ADDRESS($D200,38))&lt;&gt;"UL"),INDIRECT(ADDRESS($D200,COLUMN())),0),0),IF($E200&gt;0,IF(AND(INDIRECT(ADDRESS($E200,44))=0,INDIRECT(ADDRESS($E200,38))&lt;&gt;"UL"),INDIRECT(ADDRESS($E200,COLUMN())),0),0),IF($F200&gt;0,IF(AND(INDIRECT(ADDRESS($F200,44))=0,INDIRECT(ADDRESS($F200,38))&lt;&gt;"UL"),INDIRECT(ADDRESS($F200,COLUMN())),0),0),IF($G200&gt;0,IF(AND(INDIRECT(ADDRESS($G200,44))=0,INDIRECT(ADDRESS($G200,38))&lt;&gt;"UL"),INDIRECT(ADDRESS($G200,COLUMN())),0),0),IF($H200&gt;0,IF(AND(INDIRECT(ADDRESS($H200,44))=0,INDIRECT(ADDRESS($H200,38))&lt;&gt;"UL"),INDIRECT(ADDRESS($H200,COLUMN())),0),0),IF($I200&gt;0,IF(AND(INDIRECT(ADDRESS($I200,44))=0,INDIRECT(ADDRESS($I200,38))&lt;&gt;"UL"),INDIRECT(ADDRESS($I200,COLUMN())),0),0),IF($J200&gt;0,IF(AND(INDIRECT(ADDRESS($J200,44))=0,INDIRECT(ADDRESS($J200,38))&lt;&gt;"UL"),INDIRECT(ADDRESS($J200,COLUMN())),0),0),IF($K200&gt;0,IF(AND(INDIRECT(ADDRESS($K200,44))=0,INDIRECT(ADDRESS($K200,38))&lt;&gt;"UL"),INDIRECT(ADDRESS($K200,COLUMN())),0),0),IF($L200&gt;0,IF(AND(INDIRECT(ADDRESS($L200,44))=0,INDIRECT(ADDRESS($L200,38))&lt;&gt;"UL"),INDIRECT(ADDRESS($L200,COLUMN())),0),0),IF($M200&gt;0,IF(AND(INDIRECT(ADDRESS($M200,44))=0,INDIRECT(ADDRESS($M200,38))&lt;&gt;"UL"),INDIRECT(ADDRESS($M200,COLUMN())),0),0))</f>
        <v>0.22222222222222221</v>
      </c>
      <c r="CE200" s="57" cm="1">
        <f t="array" aca="1" ref="CE200" ca="1">SUM(IF($C200&gt;0,IF(AND(INDIRECT(ADDRESS($C200,44))=0,INDIRECT(ADDRESS($C200,38))&lt;&gt;"UL"),INDIRECT(ADDRESS($C200,COLUMN())),0),0),IF($D200&gt;0,IF(AND(INDIRECT(ADDRESS($D200,44))=0,INDIRECT(ADDRESS($D200,38))&lt;&gt;"UL"),INDIRECT(ADDRESS($D200,COLUMN())),0),0),IF($E200&gt;0,IF(AND(INDIRECT(ADDRESS($E200,44))=0,INDIRECT(ADDRESS($E200,38))&lt;&gt;"UL"),INDIRECT(ADDRESS($E200,COLUMN())),0),0),IF($F200&gt;0,IF(AND(INDIRECT(ADDRESS($F200,44))=0,INDIRECT(ADDRESS($F200,38))&lt;&gt;"UL"),INDIRECT(ADDRESS($F200,COLUMN())),0),0),IF($G200&gt;0,IF(AND(INDIRECT(ADDRESS($G200,44))=0,INDIRECT(ADDRESS($G200,38))&lt;&gt;"UL"),INDIRECT(ADDRESS($G200,COLUMN())),0),0),IF($H200&gt;0,IF(AND(INDIRECT(ADDRESS($H200,44))=0,INDIRECT(ADDRESS($H200,38))&lt;&gt;"UL"),INDIRECT(ADDRESS($H200,COLUMN())),0),0),IF($I200&gt;0,IF(AND(INDIRECT(ADDRESS($I200,44))=0,INDIRECT(ADDRESS($I200,38))&lt;&gt;"UL"),INDIRECT(ADDRESS($I200,COLUMN())),0),0),IF($J200&gt;0,IF(AND(INDIRECT(ADDRESS($J200,44))=0,INDIRECT(ADDRESS($J200,38))&lt;&gt;"UL"),INDIRECT(ADDRESS($J200,COLUMN())),0),0),IF($K200&gt;0,IF(AND(INDIRECT(ADDRESS($K200,44))=0,INDIRECT(ADDRESS($K200,38))&lt;&gt;"UL"),INDIRECT(ADDRESS($K200,COLUMN())),0),0),IF($L200&gt;0,IF(AND(INDIRECT(ADDRESS($L200,44))=0,INDIRECT(ADDRESS($L200,38))&lt;&gt;"UL"),INDIRECT(ADDRESS($L200,COLUMN())),0),0),IF($M200&gt;0,IF(AND(INDIRECT(ADDRESS($M200,44))=0,INDIRECT(ADDRESS($M200,38))&lt;&gt;"UL"),INDIRECT(ADDRESS($M200,COLUMN())),0),0))</f>
        <v>0.14814814814814814</v>
      </c>
      <c r="CF200" s="57">
        <f t="shared" ca="1" si="139"/>
        <v>0.22222222222222221</v>
      </c>
      <c r="CG200" s="57">
        <f t="shared" ca="1" si="140"/>
        <v>1.2406232000058566</v>
      </c>
      <c r="CH200" s="57">
        <f t="shared" ca="1" si="133"/>
        <v>5.1692633333577355E-2</v>
      </c>
      <c r="CI200" s="19">
        <f t="shared" ca="1" si="134"/>
        <v>12.003917799498202</v>
      </c>
      <c r="CJ200" s="19"/>
      <c r="CK200" s="57" cm="1">
        <f t="array" aca="1" ref="CK200" ca="1">IF(AU200="S", SUM(IF($C200&gt;0,IF(INDIRECT(ADDRESS($C200,43))&lt;&gt;1,INDIRECT(ADDRESS($C200,48)),0),0), IF($D200&gt;0,IF(INDIRECT(ADDRESS($D200,43))&lt;&gt;1,INDIRECT(ADDRESS($D200,48)),0),0), IF($E200&gt;0,IF(INDIRECT(ADDRESS($E200,43))&lt;&gt;1,INDIRECT(ADDRESS($E200,48)),0),0), IF($F200&gt;0,IF(INDIRECT(ADDRESS($F200,43))&lt;&gt;1,INDIRECT(ADDRESS($F200,48)),0),0), IF($G200&gt;0,IF(INDIRECT(ADDRESS($G200,43))&lt;&gt;1,INDIRECT(ADDRESS($G200,48)),0),0), IF($H200&gt;0,IF(INDIRECT(ADDRESS($H200,43))&lt;&gt;1,INDIRECT(ADDRESS($H200,48)),0),0), IF($I200&gt;0,IF(INDIRECT(ADDRESS($I200,43))&lt;&gt;1,INDIRECT(ADDRESS($I200,48)),0),0), IF($J200&gt;0,IF(INDIRECT(ADDRESS($J200,43))&lt;&gt;1,INDIRECT(ADDRESS($J200,48)),0),0), IF($K200&gt;0,IF(INDIRECT(ADDRESS($K200,43))&lt;&gt;1,INDIRECT(ADDRESS($K200,48)),0),0), IF($L200&gt;0,IF(INDIRECT(ADDRESS($L200,43))&lt;&gt;1,INDIRECT(ADDRESS($L200,48)),0),0), IF($M200&gt;0,IF(INDIRECT(ADDRESS($M200,43))&lt;&gt;1,INDIRECT(ADDRESS($M200,48)),0),0)), IF(AU200="L",SUM(IF($C200&gt;0,IF(INDIRECT(ADDRESS($C200,43))&lt;&gt;1,INDIRECT(ADDRESS($C200,50)),0),0), IF($D200&gt;0,IF(INDIRECT(ADDRESS($D200,43))&lt;&gt;1,INDIRECT(ADDRESS($D200,50)),0),0), IF($E200&gt;0,IF(INDIRECT(ADDRESS($E200,43))&lt;&gt;1,INDIRECT(ADDRESS($E200,50)),0),0), IF($F200&gt;0,IF(INDIRECT(ADDRESS($F200,43))&lt;&gt;1,INDIRECT(ADDRESS($F200,50)),0),0), IF($G200&gt;0,IF(INDIRECT(ADDRESS($G200,43))&lt;&gt;1,INDIRECT(ADDRESS($G200,50)),0),0), IF($G200&gt;0,IF(INDIRECT(ADDRESS($G200,43))&lt;&gt;1,INDIRECT(ADDRESS($G200,50)),0),0), IF($H200&gt;0,IF(INDIRECT(ADDRESS($H200,43))&lt;&gt;1,INDIRECT(ADDRESS($H200,50)),0),0), IF($I200&gt;0,IF(INDIRECT(ADDRESS($I200,43))&lt;&gt;1,INDIRECT(ADDRESS($I200,50)),0),0), IF($J200&gt;0,IF(INDIRECT(ADDRESS($J200,43))&lt;&gt;1,INDIRECT(ADDRESS($J200,50)),0),0), IF($K200&gt;0,IF(INDIRECT(ADDRESS($K200,43))&lt;&gt;1,INDIRECT(ADDRESS($K200,50)),0),0), IF($L200&gt;0,IF(INDIRECT(ADDRESS($L200,43))&lt;&gt;1,INDIRECT(ADDRESS($L200,50)),0),0), IF($M200&gt;0,IF(INDIRECT(ADDRESS($M200,43))&lt;&gt;1,INDIRECT(ADDRESS($M200,50)),0),0)), SUM(IF($C200&gt;0,IF(INDIRECT(ADDRESS($C200,43))&lt;&gt;1,INDIRECT(ADDRESS($C200,49)),0),0), IF($D200&gt;0,IF(INDIRECT(ADDRESS($D200,43))&lt;&gt;1,INDIRECT(ADDRESS($D200,49)),0),0), IF($E200&gt;0,IF(INDIRECT(ADDRESS($E200,43))&lt;&gt;1,INDIRECT(ADDRESS($E200,49)),0),0), IF($F200&gt;0,IF(INDIRECT(ADDRESS($F200,43))&lt;&gt;1,INDIRECT(ADDRESS($F200,49)),0),0), IF($G200&gt;0,IF(INDIRECT(ADDRESS($G200,43))&lt;&gt;1,INDIRECT(ADDRESS($G200,49)),0),0), IF($G200&gt;0,IF(INDIRECT(ADDRESS($G200,43))&lt;&gt;1,INDIRECT(ADDRESS($G200,49)),0),0), IF($H200&gt;0,IF(INDIRECT(ADDRESS($H200,43))&lt;&gt;1,INDIRECT(ADDRESS($H200,49)),0),0), IF($I200&gt;0,IF(INDIRECT(ADDRESS($I200,43))&lt;&gt;1,INDIRECT(ADDRESS($I200,49)),0),0), IF($J200&gt;0,IF(INDIRECT(ADDRESS($J200,43))&lt;&gt;1,INDIRECT(ADDRESS($J200,49)),0),0), IF($K200&gt;0,IF(INDIRECT(ADDRESS($K200,43))&lt;&gt;1,INDIRECT(ADDRESS($K200,49)),0),0), IF($L200&gt;0,IF(INDIRECT(ADDRESS($L200,43))&lt;&gt;1,INDIRECT(ADDRESS($L200,49)),0),0), IF($M200&gt;0,IF(INDIRECT(ADDRESS($M200,43))&lt;&gt;1,INDIRECT(ADDRESS($M200,49)),0),0))))</f>
        <v>2.1111111111111107</v>
      </c>
      <c r="CL200" s="57" cm="1">
        <f t="array" aca="1" ref="CL200" ca="1">SUM(IF($C200&gt;0,IF(INDIRECT(ADDRESS($C200,44))=1,INDIRECT(ADDRESS($C200,90)),0),0), IF($D200&gt;0,IF(INDIRECT(ADDRESS($D200,44))=1,INDIRECT(ADDRESS($D200,90)),0),0), IF($E200&gt;0,IF(INDIRECT(ADDRESS($E200,44))=1,INDIRECT(ADDRESS($E200,90)),0),0), IF($F200&gt;0,IF(INDIRECT(ADDRESS($F200,44))=1,INDIRECT(ADDRESS($F200,90)),0),0), IF($G200&gt;0,IF(INDIRECT(ADDRESS($G200,44))=1,INDIRECT(ADDRESS($G200,90)),0),0), IF($H200&gt;0,IF(INDIRECT(ADDRESS($H200,44))=1,INDIRECT(ADDRESS($H200,90)),0),0), IF($I200&gt;0,IF(INDIRECT(ADDRESS($I200,44))=1,INDIRECT(ADDRESS($I200,90)),0),0), IF($J200&gt;0,IF(INDIRECT(ADDRESS($J200,44))=1,INDIRECT(ADDRESS($J200,90)),0),0), IF($K200&gt;0,IF(INDIRECT(ADDRESS($K200,44))=1,INDIRECT(ADDRESS($K200,90)),0),0), IF($L200&gt;0,IF(INDIRECT(ADDRESS($L200,44))=1,INDIRECT(ADDRESS($L200,90)),0),0), IF($M200&gt;0,IF(INDIRECT(ADDRESS($M200,44))=1,INDIRECT(ADDRESS($M200,90)),0),0))</f>
        <v>0</v>
      </c>
      <c r="CM200" s="56">
        <f t="shared" ca="1" si="135"/>
        <v>0.80176001666333829</v>
      </c>
      <c r="CN200" s="59"/>
    </row>
    <row r="201" spans="1:92" x14ac:dyDescent="0.25">
      <c r="A201" s="15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4"/>
      <c r="T201" s="13"/>
      <c r="U201" s="13"/>
      <c r="V201" s="13"/>
      <c r="W201" s="13"/>
      <c r="Z201" s="14"/>
      <c r="AA201" s="15"/>
      <c r="AF201" s="15"/>
      <c r="AG201" s="15"/>
      <c r="AT201" s="15"/>
      <c r="AU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S201" s="3"/>
      <c r="BT201"/>
      <c r="BU201"/>
    </row>
    <row r="202" spans="1:92" x14ac:dyDescent="0.25">
      <c r="A202" s="15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4"/>
      <c r="T202" s="13"/>
      <c r="U202" s="13"/>
      <c r="V202" s="13"/>
      <c r="W202" s="13"/>
      <c r="Z202" s="14"/>
      <c r="AA202" s="15"/>
      <c r="AF202" s="15"/>
      <c r="AG202" s="15"/>
      <c r="AU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16"/>
      <c r="BS202" s="4"/>
      <c r="BT202" s="1"/>
      <c r="BU202" s="1"/>
    </row>
    <row r="203" spans="1:92" ht="15.5" x14ac:dyDescent="0.25">
      <c r="A203" s="12" t="s">
        <v>464</v>
      </c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"/>
      <c r="O203" s="13"/>
      <c r="P203" s="13"/>
      <c r="Q203" s="13"/>
      <c r="R203" s="13"/>
      <c r="S203" s="14"/>
      <c r="T203" s="13"/>
      <c r="U203" s="13"/>
      <c r="V203" s="13"/>
      <c r="W203" s="13"/>
      <c r="Z203" s="14"/>
      <c r="AA203" s="15"/>
      <c r="AF203" s="15"/>
      <c r="AG203" s="15"/>
      <c r="BR203" s="16"/>
      <c r="BS203" s="1"/>
      <c r="BT203" s="4"/>
      <c r="BU203" s="4"/>
      <c r="CM203" s="81"/>
      <c r="CN203" s="13"/>
    </row>
    <row r="204" spans="1:92" ht="15.5" x14ac:dyDescent="0.25">
      <c r="A204" s="12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"/>
      <c r="O204" s="13"/>
      <c r="P204" s="13"/>
      <c r="Q204" s="13"/>
      <c r="R204" s="13"/>
      <c r="S204" s="14"/>
      <c r="T204" s="13"/>
      <c r="U204" s="13"/>
      <c r="V204" s="13"/>
      <c r="W204" s="13"/>
      <c r="Z204" s="14"/>
      <c r="AA204" s="15"/>
      <c r="AF204" s="15"/>
      <c r="AG204" s="15"/>
      <c r="BR204" s="16"/>
      <c r="BS204" s="1"/>
      <c r="BT204" s="4"/>
      <c r="BU204" s="4"/>
      <c r="CM204" s="81"/>
      <c r="CN204" s="13"/>
    </row>
    <row r="205" spans="1:92" ht="13" x14ac:dyDescent="0.25">
      <c r="A205" s="17" t="s">
        <v>61</v>
      </c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"/>
      <c r="O205" s="13"/>
      <c r="P205" s="13"/>
      <c r="Q205" s="13"/>
      <c r="R205" s="13"/>
      <c r="S205" s="14"/>
      <c r="T205" s="13"/>
      <c r="U205" s="13"/>
      <c r="V205" s="13"/>
      <c r="W205" s="13"/>
      <c r="Z205" s="14"/>
      <c r="AA205" s="15"/>
      <c r="AF205" s="15"/>
      <c r="AG205" s="15"/>
      <c r="BR205" s="16"/>
      <c r="BS205" s="1"/>
      <c r="BT205" s="4"/>
      <c r="BU205" s="4"/>
      <c r="CM205" s="82"/>
      <c r="CN205" s="13"/>
    </row>
    <row r="206" spans="1:92" x14ac:dyDescent="0.25">
      <c r="A206" s="15" t="s">
        <v>271</v>
      </c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>
        <v>16</v>
      </c>
      <c r="O206" s="13" t="s">
        <v>63</v>
      </c>
      <c r="P206" s="13">
        <v>2</v>
      </c>
      <c r="Q206" s="13"/>
      <c r="R206" s="13"/>
      <c r="S206" s="14">
        <v>2</v>
      </c>
      <c r="T206" s="13" t="s">
        <v>272</v>
      </c>
      <c r="U206" s="13">
        <v>5</v>
      </c>
      <c r="V206" s="13"/>
      <c r="W206" s="13">
        <v>4</v>
      </c>
      <c r="X206" s="1">
        <v>8</v>
      </c>
      <c r="Y206" s="1">
        <v>4</v>
      </c>
      <c r="Z206" s="14">
        <v>4</v>
      </c>
      <c r="AA206" s="15"/>
      <c r="AB206" s="56">
        <f t="shared" ref="AB206:AB212" si="142">((U206/8)^$V$296)*((((X206-(Y206-1)/2)/8)^$X$296)*((S206/3)^$S$296))*(((8-W206)/6)^$W$296)</f>
        <v>0.79535426540178589</v>
      </c>
      <c r="AC206" s="56">
        <f t="shared" ref="AC206:AC212" si="143">SUM(((25/N206)^$Z$296)*(AB206/$AB$34))</f>
        <v>1.4001385561266442</v>
      </c>
      <c r="AD206" s="56">
        <f t="shared" ref="AD206:AD213" si="144">(P206/($CN$34*(1/AC206)))</f>
        <v>2.435023575872425</v>
      </c>
      <c r="AF206" s="15"/>
      <c r="AG206" s="15"/>
      <c r="BR206" s="16"/>
      <c r="BS206" s="1"/>
      <c r="BT206" s="4"/>
      <c r="BU206" s="4"/>
      <c r="CI206" s="19">
        <f t="shared" ref="CI206:CI212" si="145">AD206*X206</f>
        <v>19.4801886069794</v>
      </c>
      <c r="CJ206" s="19"/>
      <c r="CK206" s="19"/>
      <c r="CM206" s="83"/>
      <c r="CN206" s="13"/>
    </row>
    <row r="207" spans="1:92" x14ac:dyDescent="0.25">
      <c r="A207" s="15" t="s">
        <v>273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>
        <v>18</v>
      </c>
      <c r="O207" s="13" t="s">
        <v>63</v>
      </c>
      <c r="P207" s="13">
        <v>2</v>
      </c>
      <c r="Q207" s="13"/>
      <c r="R207" s="13"/>
      <c r="S207" s="14">
        <v>2</v>
      </c>
      <c r="T207" s="13" t="s">
        <v>272</v>
      </c>
      <c r="U207" s="13">
        <v>5</v>
      </c>
      <c r="V207" s="13"/>
      <c r="W207" s="13">
        <v>4</v>
      </c>
      <c r="X207" s="1">
        <v>8</v>
      </c>
      <c r="Y207" s="1">
        <v>4</v>
      </c>
      <c r="Z207" s="14">
        <v>4</v>
      </c>
      <c r="AA207"/>
      <c r="AB207" s="56">
        <f t="shared" si="142"/>
        <v>0.79535426540178589</v>
      </c>
      <c r="AC207" s="56">
        <f t="shared" si="143"/>
        <v>1.281759731034317</v>
      </c>
      <c r="AD207" s="56">
        <f t="shared" si="144"/>
        <v>2.2291473583205512</v>
      </c>
      <c r="AH207"/>
      <c r="AI207"/>
      <c r="AJ207"/>
      <c r="AK207"/>
      <c r="AL207"/>
      <c r="AM207" s="1"/>
      <c r="AN207" s="1"/>
      <c r="AO207" s="1"/>
      <c r="AP207" s="1"/>
      <c r="AQ207" s="1"/>
      <c r="AR207" s="1"/>
      <c r="AS207" s="1"/>
      <c r="AT20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R207" s="16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9">
        <f t="shared" si="145"/>
        <v>17.83317886656441</v>
      </c>
      <c r="CJ207" s="19"/>
      <c r="CK207" s="19"/>
      <c r="CL207" s="1"/>
      <c r="CN207" s="1"/>
    </row>
    <row r="208" spans="1:92" x14ac:dyDescent="0.25">
      <c r="A208" s="15" t="s">
        <v>274</v>
      </c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>
        <v>23</v>
      </c>
      <c r="O208" s="13" t="s">
        <v>63</v>
      </c>
      <c r="P208" s="13">
        <v>2</v>
      </c>
      <c r="Q208" s="13"/>
      <c r="R208" s="13"/>
      <c r="S208" s="14">
        <v>2</v>
      </c>
      <c r="T208" s="155" t="s">
        <v>272</v>
      </c>
      <c r="U208" s="13">
        <v>5</v>
      </c>
      <c r="V208" s="13"/>
      <c r="W208" s="13">
        <v>3</v>
      </c>
      <c r="X208" s="1">
        <v>8</v>
      </c>
      <c r="Y208" s="1">
        <v>3</v>
      </c>
      <c r="Z208" s="14">
        <v>4</v>
      </c>
      <c r="AA208"/>
      <c r="AB208" s="56">
        <f t="shared" si="142"/>
        <v>0.82542886773617785</v>
      </c>
      <c r="AC208" s="56">
        <f t="shared" si="143"/>
        <v>1.1068382626036677</v>
      </c>
      <c r="AD208" s="56">
        <f t="shared" si="144"/>
        <v>1.9249361088759438</v>
      </c>
      <c r="AH208"/>
      <c r="AI208"/>
      <c r="AJ208"/>
      <c r="AK208"/>
      <c r="AL208"/>
      <c r="AM208" s="1"/>
      <c r="AN208" s="1"/>
      <c r="AO208" s="1"/>
      <c r="AP208" s="1"/>
      <c r="AQ208" s="1"/>
      <c r="AR208" s="1"/>
      <c r="AS208" s="1"/>
      <c r="AT208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R208" s="16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9">
        <f t="shared" si="145"/>
        <v>15.39948887100755</v>
      </c>
      <c r="CJ208" s="19"/>
      <c r="CK208" s="19"/>
      <c r="CL208" s="1"/>
      <c r="CN208" s="1"/>
    </row>
    <row r="209" spans="1:92" x14ac:dyDescent="0.25">
      <c r="A209" t="s">
        <v>275</v>
      </c>
      <c r="N209" s="1">
        <v>20</v>
      </c>
      <c r="O209" s="1" t="s">
        <v>63</v>
      </c>
      <c r="P209" s="1">
        <v>3</v>
      </c>
      <c r="S209" s="1">
        <v>1</v>
      </c>
      <c r="T209" s="1" t="s">
        <v>71</v>
      </c>
      <c r="U209" s="1">
        <v>4</v>
      </c>
      <c r="W209" s="1">
        <v>4</v>
      </c>
      <c r="X209" s="1">
        <v>7</v>
      </c>
      <c r="Y209" s="1">
        <v>3</v>
      </c>
      <c r="Z209" s="1">
        <v>4</v>
      </c>
      <c r="AA209"/>
      <c r="AB209" s="56">
        <f t="shared" si="142"/>
        <v>0.66647564568859019</v>
      </c>
      <c r="AC209" s="56">
        <f t="shared" si="143"/>
        <v>0.99245808703020844</v>
      </c>
      <c r="AD209" s="56">
        <f t="shared" si="144"/>
        <v>2.5890210966005442</v>
      </c>
      <c r="AH209"/>
      <c r="AI209"/>
      <c r="AJ209"/>
      <c r="AK209"/>
      <c r="AL209"/>
      <c r="AM209" s="1"/>
      <c r="AN209" s="1"/>
      <c r="AO209" s="1"/>
      <c r="AP209" s="1"/>
      <c r="AQ209" s="1"/>
      <c r="AR209" s="1"/>
      <c r="AS209" s="1"/>
      <c r="AT209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R209" s="16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9">
        <f t="shared" si="145"/>
        <v>18.123147676203811</v>
      </c>
      <c r="CJ209" s="19"/>
      <c r="CK209" s="19"/>
      <c r="CL209" s="1"/>
      <c r="CN209" s="1"/>
    </row>
    <row r="210" spans="1:92" x14ac:dyDescent="0.25">
      <c r="A210" s="15" t="s">
        <v>319</v>
      </c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>
        <v>22</v>
      </c>
      <c r="O210" s="1" t="s">
        <v>63</v>
      </c>
      <c r="P210" s="1">
        <v>3</v>
      </c>
      <c r="S210" s="1">
        <v>2</v>
      </c>
      <c r="T210" s="1" t="s">
        <v>71</v>
      </c>
      <c r="U210" s="1">
        <v>4</v>
      </c>
      <c r="W210" s="1">
        <v>4</v>
      </c>
      <c r="X210" s="1">
        <v>7</v>
      </c>
      <c r="Y210" s="1">
        <v>3</v>
      </c>
      <c r="Z210" s="1">
        <v>4</v>
      </c>
      <c r="AA210"/>
      <c r="AB210" s="56">
        <f t="shared" si="142"/>
        <v>0.75242728065260123</v>
      </c>
      <c r="AC210" s="56">
        <f t="shared" si="143"/>
        <v>1.0431527572014203</v>
      </c>
      <c r="AD210" s="56">
        <f t="shared" si="144"/>
        <v>2.7212680622645751</v>
      </c>
      <c r="AH210"/>
      <c r="AI210"/>
      <c r="AJ210"/>
      <c r="AK210"/>
      <c r="AL210"/>
      <c r="AM210" s="1"/>
      <c r="AN210" s="1"/>
      <c r="AO210" s="1"/>
      <c r="AP210" s="1"/>
      <c r="AQ210" s="1"/>
      <c r="AR210" s="1"/>
      <c r="AS210" s="1"/>
      <c r="AT210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R210" s="16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9">
        <f t="shared" si="145"/>
        <v>19.048876435852026</v>
      </c>
      <c r="CJ210" s="19"/>
      <c r="CK210" s="19"/>
      <c r="CL210" s="1"/>
      <c r="CN210" s="1"/>
    </row>
    <row r="211" spans="1:92" x14ac:dyDescent="0.25">
      <c r="A211" s="15" t="s">
        <v>276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>
        <v>28</v>
      </c>
      <c r="O211" s="13" t="s">
        <v>70</v>
      </c>
      <c r="P211" s="13">
        <v>6</v>
      </c>
      <c r="Q211" s="13">
        <v>2</v>
      </c>
      <c r="R211" s="13"/>
      <c r="S211" s="14">
        <v>1</v>
      </c>
      <c r="T211" s="13" t="s">
        <v>173</v>
      </c>
      <c r="U211" s="13">
        <v>3</v>
      </c>
      <c r="V211" s="13"/>
      <c r="W211" s="13">
        <v>5</v>
      </c>
      <c r="X211" s="1">
        <v>4</v>
      </c>
      <c r="Y211" s="1">
        <v>2</v>
      </c>
      <c r="Z211" s="14">
        <v>4</v>
      </c>
      <c r="AA211"/>
      <c r="AB211" s="56">
        <f t="shared" si="142"/>
        <v>0.5386419660981433</v>
      </c>
      <c r="AC211" s="56">
        <f t="shared" si="143"/>
        <v>0.62320660966407182</v>
      </c>
      <c r="AD211" s="56">
        <f t="shared" si="144"/>
        <v>3.2515127460734186</v>
      </c>
      <c r="AH211"/>
      <c r="AI211"/>
      <c r="AJ211"/>
      <c r="AK211"/>
      <c r="AL211"/>
      <c r="AM211" s="1"/>
      <c r="AN211" s="1"/>
      <c r="AO211" s="1"/>
      <c r="AP211" s="1"/>
      <c r="AQ211" s="1"/>
      <c r="AR211" s="1"/>
      <c r="AS211" s="1"/>
      <c r="AT21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R211" s="16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9">
        <f t="shared" si="145"/>
        <v>13.006050984293674</v>
      </c>
      <c r="CJ211" s="19"/>
      <c r="CK211" s="19"/>
      <c r="CL211" s="1"/>
      <c r="CN211" s="1"/>
    </row>
    <row r="212" spans="1:92" x14ac:dyDescent="0.25">
      <c r="A212" s="15" t="s">
        <v>277</v>
      </c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>
        <v>28</v>
      </c>
      <c r="O212" s="13" t="s">
        <v>70</v>
      </c>
      <c r="P212" s="13">
        <v>6</v>
      </c>
      <c r="Q212" s="13">
        <v>3</v>
      </c>
      <c r="R212" s="13"/>
      <c r="S212" s="14">
        <v>1</v>
      </c>
      <c r="T212" s="13" t="s">
        <v>173</v>
      </c>
      <c r="U212" s="13">
        <v>3</v>
      </c>
      <c r="V212" s="13"/>
      <c r="W212" s="13">
        <v>5</v>
      </c>
      <c r="X212" s="1">
        <v>4</v>
      </c>
      <c r="Y212" s="1">
        <v>2</v>
      </c>
      <c r="Z212" s="14">
        <v>4</v>
      </c>
      <c r="AA212"/>
      <c r="AB212" s="56">
        <f t="shared" si="142"/>
        <v>0.5386419660981433</v>
      </c>
      <c r="AC212" s="56">
        <f t="shared" si="143"/>
        <v>0.62320660966407182</v>
      </c>
      <c r="AD212" s="56">
        <f t="shared" si="144"/>
        <v>3.2515127460734186</v>
      </c>
      <c r="AH212"/>
      <c r="AI212"/>
      <c r="AJ212"/>
      <c r="AK212"/>
      <c r="AL212"/>
      <c r="AM212" s="1"/>
      <c r="AN212" s="1"/>
      <c r="AO212" s="1"/>
      <c r="AP212" s="1"/>
      <c r="AQ212" s="1"/>
      <c r="AR212" s="1"/>
      <c r="AS212" s="1"/>
      <c r="AT212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R212" s="16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9">
        <f t="shared" si="145"/>
        <v>13.006050984293674</v>
      </c>
      <c r="CJ212" s="19"/>
      <c r="CK212" s="19"/>
      <c r="CL212" s="1"/>
      <c r="CN212" s="1"/>
    </row>
    <row r="213" spans="1:92" x14ac:dyDescent="0.25">
      <c r="A213" s="15" t="s">
        <v>278</v>
      </c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>
        <v>51</v>
      </c>
      <c r="O213" s="13" t="s">
        <v>70</v>
      </c>
      <c r="P213" s="13">
        <v>10</v>
      </c>
      <c r="Q213" s="13">
        <v>3</v>
      </c>
      <c r="R213" s="13"/>
      <c r="S213" s="14">
        <v>1</v>
      </c>
      <c r="T213" s="13" t="s">
        <v>279</v>
      </c>
      <c r="U213" s="13">
        <v>2</v>
      </c>
      <c r="V213" s="13"/>
      <c r="W213" s="13">
        <v>5</v>
      </c>
      <c r="X213" s="1">
        <v>5</v>
      </c>
      <c r="Y213" s="1">
        <v>2</v>
      </c>
      <c r="Z213" s="14">
        <v>5</v>
      </c>
      <c r="AA213"/>
      <c r="AB213" s="56">
        <f>((U213/8)^$V$545)*((((X213-(Y213-1)/2)/8)^$X$545)*((S213/3)^$S$545))*(((8-W213)/6)^$W$545)</f>
        <v>1</v>
      </c>
      <c r="AC213" s="56">
        <f ca="1">SUM(((25/N213)^$Z$545)*(AB213/$AB$39))</f>
        <v>1.2463722114738296</v>
      </c>
      <c r="AD213" s="56">
        <f t="shared" ca="1" si="144"/>
        <v>10.838019230207216</v>
      </c>
      <c r="AH213"/>
      <c r="AI213"/>
      <c r="AJ213"/>
      <c r="AK213"/>
      <c r="AL213"/>
      <c r="AM213" s="1"/>
      <c r="AN213" s="1"/>
      <c r="AO213" s="1"/>
      <c r="AP213" s="1"/>
      <c r="AQ213" s="1"/>
      <c r="AR213" s="1"/>
      <c r="AS213" s="1"/>
      <c r="AT213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R213" s="16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9"/>
      <c r="CJ213" s="19"/>
      <c r="CK213" s="19"/>
      <c r="CL213" s="1"/>
      <c r="CN213" s="1"/>
    </row>
    <row r="214" spans="1:92" x14ac:dyDescent="0.25">
      <c r="AA214"/>
      <c r="AB214"/>
      <c r="AC214"/>
      <c r="AD214"/>
      <c r="AH214"/>
      <c r="AI214"/>
      <c r="AJ214"/>
      <c r="AK214"/>
      <c r="AL214"/>
      <c r="AM214" s="1"/>
      <c r="AN214" s="1"/>
      <c r="AO214" s="1"/>
      <c r="AP214" s="1"/>
      <c r="AQ214" s="1"/>
      <c r="AR214" s="1"/>
      <c r="AS214" s="1"/>
      <c r="AT214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R214" s="16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L214" s="1"/>
      <c r="CN214" s="1"/>
    </row>
    <row r="215" spans="1:92" ht="13" x14ac:dyDescent="0.25">
      <c r="A215" s="17" t="s">
        <v>2</v>
      </c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"/>
      <c r="O215" s="13"/>
      <c r="P215" s="13"/>
      <c r="Q215" s="13"/>
      <c r="R215" s="13"/>
      <c r="S215" s="14"/>
      <c r="T215" s="13"/>
      <c r="U215" s="13"/>
      <c r="V215" s="13"/>
      <c r="W215" s="13"/>
      <c r="Z215" s="14"/>
      <c r="AA215" s="15"/>
      <c r="AF215" s="15"/>
      <c r="AG215" s="15"/>
      <c r="BR215" s="16"/>
      <c r="BS215" s="1"/>
      <c r="BT215" s="4"/>
      <c r="BU215" s="4"/>
      <c r="CM215" s="82"/>
      <c r="CN215" s="13"/>
    </row>
    <row r="216" spans="1:92" x14ac:dyDescent="0.25">
      <c r="A216" t="s">
        <v>280</v>
      </c>
      <c r="N216" s="13"/>
      <c r="O216" s="13"/>
      <c r="P216" s="13"/>
      <c r="Q216" s="13"/>
      <c r="R216" s="13"/>
      <c r="S216" s="14"/>
      <c r="T216" s="13"/>
      <c r="U216" s="13"/>
      <c r="V216" s="13"/>
      <c r="W216" s="13"/>
      <c r="Z216" s="14"/>
      <c r="AA216" s="15"/>
      <c r="AF216" t="s">
        <v>280</v>
      </c>
      <c r="AG216" s="1" t="s">
        <v>81</v>
      </c>
      <c r="AH216" s="1">
        <v>8</v>
      </c>
      <c r="AI216" s="1">
        <v>4</v>
      </c>
      <c r="AJ216" s="1">
        <v>0</v>
      </c>
      <c r="AK216" s="1">
        <v>5</v>
      </c>
      <c r="AL216" s="1" t="s">
        <v>82</v>
      </c>
      <c r="AM216" s="1">
        <v>7</v>
      </c>
      <c r="AN216" s="13">
        <v>0</v>
      </c>
      <c r="AO216" s="13">
        <v>3</v>
      </c>
      <c r="AP216" s="13">
        <v>1</v>
      </c>
      <c r="AQ216" s="13"/>
      <c r="AR216" s="13"/>
      <c r="AS216" s="13"/>
      <c r="AT216" s="15"/>
      <c r="AU216" s="4"/>
      <c r="AV216" s="4">
        <f t="shared" ref="AV216:AV225" si="146">SUM(1/3*AH216*(7-$AK216+7-$AM216)/6)</f>
        <v>0.88888888888888884</v>
      </c>
      <c r="AW216" s="4">
        <f t="shared" ref="AW216:AX225" si="147">SUM(1/3*AI216*(7-$AK216+7-$AM216)/6)</f>
        <v>0.44444444444444442</v>
      </c>
      <c r="AX216" s="4">
        <f t="shared" si="147"/>
        <v>0</v>
      </c>
      <c r="AY216" s="27">
        <f t="shared" ref="AY216:AY235" si="148">AV216</f>
        <v>0.88888888888888884</v>
      </c>
      <c r="AZ216" s="27">
        <f t="shared" ref="AZ216:AZ235" si="149">SUM(AV216:AX216)/3</f>
        <v>0.44444444444444442</v>
      </c>
      <c r="BA216" s="27">
        <f t="shared" ref="BA216:BA235" si="150">(((AX216+AW216*$BE$296)/(1+$BE$296)*AO216/3*2+(((AX216+AW216*$BE$296+AV216*$BE$296^2)/(1+$BE$296+$BE$296^2)*AO216/3*(AP216-1+AN216)/5)*3))/5)</f>
        <v>0.11851851851851851</v>
      </c>
      <c r="BB216" s="27">
        <f t="shared" ref="BB216:BB235" si="151">(((AX216+AV216*$BE$296)/(1+$BE$296)*AO216/3*2+(((AX216+AV216*$BE$296+AW216*$BE$296^2)/(1+$BE$296+$BE$296^2)*AO216/3*(AP216-1+AN216)/5)*3))/5)</f>
        <v>0.23703703703703702</v>
      </c>
      <c r="BC216" s="27">
        <f t="shared" ref="BC216:BC235" si="152">(((AV216+AX216*$BE$296)/(1+$BE$296)*AO216/3*2+(((AV216+AX216*$BE$296+AW216*$BE$296^2)/(1+$BE$296+$BE$296^2)*AO216/3*(AP216-1+AN216)/5)*3))/5)</f>
        <v>0.11851851851851851</v>
      </c>
      <c r="BD216" s="27">
        <f t="shared" ref="BD216:BD235" si="153">(((AV216+AW216*$BE$296)/(1+$BE$296)*AO216/3*2+(((AV216+AW216*$BE$296+AX216*$BE$296^2)/(1+$BE$296+$BE$296^2)*AO216/3*(AP216-1+AN216)/5)*3))/5)</f>
        <v>0.23703703703703702</v>
      </c>
      <c r="BE216" s="27"/>
      <c r="BF216" s="27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16"/>
      <c r="BS216" s="1"/>
      <c r="BT216" s="84"/>
      <c r="BU216" s="84"/>
      <c r="BV216" s="27"/>
      <c r="BW216" s="27">
        <f t="shared" ref="BW216:BW222" si="154">(1/3*ROUNDUP((AI216/2),0)*(7-$AK216+7-$AM216)/6)</f>
        <v>0.22222222222222221</v>
      </c>
      <c r="BX216" s="27"/>
      <c r="BY216" s="27">
        <f t="shared" ref="BY216:BY234" si="155">((BW216*AO216/3)+(((BW216+AV216*$BE$296) / (1+$BE$296)*AO216/3*(AP216-1+AN216)/5)*2))/3</f>
        <v>7.407407407407407E-2</v>
      </c>
      <c r="BZ216" s="27">
        <f t="shared" ref="BZ216:BZ234" si="156">((AV216*AO216/3)+(((AV216+BW216*$BE$296) / (1+$BE$296)*AO216/3*(AP216-1+AN216)/5)*2))/3</f>
        <v>0.29629629629629628</v>
      </c>
      <c r="CA216" s="27"/>
      <c r="CB216" s="27"/>
      <c r="CC216" s="27"/>
      <c r="CD216" s="27"/>
      <c r="CE216" s="27"/>
      <c r="CF216" s="27"/>
      <c r="CG216" s="27"/>
      <c r="CH216" s="27"/>
      <c r="CL216" s="27"/>
      <c r="CM216" s="83"/>
      <c r="CN216" s="13"/>
    </row>
    <row r="217" spans="1:92" x14ac:dyDescent="0.25">
      <c r="A217" t="s">
        <v>281</v>
      </c>
      <c r="N217" s="13"/>
      <c r="O217" s="13"/>
      <c r="P217" s="13"/>
      <c r="Q217" s="13"/>
      <c r="R217" s="13"/>
      <c r="S217" s="14"/>
      <c r="T217" s="13"/>
      <c r="U217" s="13"/>
      <c r="V217" s="13"/>
      <c r="W217" s="13"/>
      <c r="Z217" s="14"/>
      <c r="AA217" s="15"/>
      <c r="AF217" t="s">
        <v>281</v>
      </c>
      <c r="AG217" s="1" t="s">
        <v>106</v>
      </c>
      <c r="AH217" s="1">
        <v>1</v>
      </c>
      <c r="AI217" s="1">
        <v>0</v>
      </c>
      <c r="AJ217" s="1">
        <v>0</v>
      </c>
      <c r="AK217" s="1">
        <v>6</v>
      </c>
      <c r="AL217" s="1" t="s">
        <v>82</v>
      </c>
      <c r="AM217" s="1">
        <v>7</v>
      </c>
      <c r="AN217" s="13">
        <v>1</v>
      </c>
      <c r="AO217" s="13">
        <v>3</v>
      </c>
      <c r="AP217" s="13">
        <v>1</v>
      </c>
      <c r="AQ217" s="13"/>
      <c r="AR217" s="13"/>
      <c r="AS217" s="13">
        <v>1</v>
      </c>
      <c r="AT217" s="2" t="s">
        <v>107</v>
      </c>
      <c r="AU217" s="4"/>
      <c r="AV217" s="4">
        <f t="shared" si="146"/>
        <v>5.5555555555555552E-2</v>
      </c>
      <c r="AW217" s="4">
        <f t="shared" si="147"/>
        <v>0</v>
      </c>
      <c r="AX217" s="4">
        <f t="shared" si="147"/>
        <v>0</v>
      </c>
      <c r="AY217" s="27">
        <f t="shared" si="148"/>
        <v>5.5555555555555552E-2</v>
      </c>
      <c r="AZ217" s="27">
        <f t="shared" si="149"/>
        <v>1.8518518518518517E-2</v>
      </c>
      <c r="BA217" s="27">
        <f t="shared" si="150"/>
        <v>3.80952380952381E-3</v>
      </c>
      <c r="BB217" s="27">
        <f t="shared" si="151"/>
        <v>1.6719576719576718E-2</v>
      </c>
      <c r="BC217" s="27">
        <f t="shared" si="152"/>
        <v>8.3597883597883588E-3</v>
      </c>
      <c r="BD217" s="27">
        <f t="shared" si="153"/>
        <v>8.3597883597883588E-3</v>
      </c>
      <c r="BE217" s="27"/>
      <c r="BF217" s="27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16"/>
      <c r="BS217" s="1"/>
      <c r="BT217" s="84"/>
      <c r="BU217" s="84"/>
      <c r="BV217" s="27"/>
      <c r="BW217" s="27">
        <f t="shared" si="154"/>
        <v>0</v>
      </c>
      <c r="BX217" s="27"/>
      <c r="BY217" s="27">
        <f t="shared" si="155"/>
        <v>4.9382716049382715E-3</v>
      </c>
      <c r="BZ217" s="27">
        <f t="shared" si="156"/>
        <v>2.0987654320987651E-2</v>
      </c>
      <c r="CA217" s="27"/>
      <c r="CB217" s="27"/>
      <c r="CC217" s="27"/>
      <c r="CD217" s="27"/>
      <c r="CE217" s="27"/>
      <c r="CF217" s="27"/>
      <c r="CG217" s="27"/>
      <c r="CH217" s="27"/>
      <c r="CL217" s="27"/>
      <c r="CM217" s="83"/>
      <c r="CN217" s="13"/>
    </row>
    <row r="218" spans="1:92" x14ac:dyDescent="0.25">
      <c r="A218" t="s">
        <v>282</v>
      </c>
      <c r="N218" s="13"/>
      <c r="O218" s="13"/>
      <c r="P218" s="13"/>
      <c r="Q218" s="13"/>
      <c r="R218" s="13"/>
      <c r="S218" s="14"/>
      <c r="T218" s="13"/>
      <c r="U218" s="13"/>
      <c r="V218" s="13"/>
      <c r="W218" s="13"/>
      <c r="Z218" s="14"/>
      <c r="AA218" s="15"/>
      <c r="AF218" t="s">
        <v>282</v>
      </c>
      <c r="AG218" s="1" t="s">
        <v>283</v>
      </c>
      <c r="AH218" s="1">
        <v>3</v>
      </c>
      <c r="AI218" s="1">
        <v>1</v>
      </c>
      <c r="AJ218" s="1">
        <v>0</v>
      </c>
      <c r="AK218" s="1">
        <v>5</v>
      </c>
      <c r="AL218" s="1" t="s">
        <v>82</v>
      </c>
      <c r="AM218" s="1">
        <v>7</v>
      </c>
      <c r="AN218" s="13">
        <v>1</v>
      </c>
      <c r="AO218" s="13">
        <v>2</v>
      </c>
      <c r="AP218" s="13">
        <v>5</v>
      </c>
      <c r="AQ218" s="13"/>
      <c r="AR218" s="13"/>
      <c r="AS218" s="13">
        <v>1</v>
      </c>
      <c r="AT218" s="2" t="s">
        <v>107</v>
      </c>
      <c r="AU218" s="4"/>
      <c r="AV218" s="4">
        <f t="shared" si="146"/>
        <v>0.33333333333333331</v>
      </c>
      <c r="AW218" s="4">
        <f t="shared" si="147"/>
        <v>0.1111111111111111</v>
      </c>
      <c r="AX218" s="4">
        <f t="shared" si="147"/>
        <v>0</v>
      </c>
      <c r="AY218" s="27">
        <f t="shared" si="148"/>
        <v>0.33333333333333331</v>
      </c>
      <c r="AZ218" s="27">
        <f t="shared" si="149"/>
        <v>0.14814814814814814</v>
      </c>
      <c r="BA218" s="27">
        <f t="shared" si="150"/>
        <v>0.10864197530864195</v>
      </c>
      <c r="BB218" s="27">
        <f t="shared" si="151"/>
        <v>0.12275132275132276</v>
      </c>
      <c r="BC218" s="27">
        <f t="shared" si="152"/>
        <v>7.4074074074074056E-2</v>
      </c>
      <c r="BD218" s="27">
        <f t="shared" si="153"/>
        <v>8.1128747795414485E-2</v>
      </c>
      <c r="BE218" s="27"/>
      <c r="BF218" s="27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16"/>
      <c r="BS218" s="1"/>
      <c r="BT218" s="84"/>
      <c r="BU218" s="84"/>
      <c r="BV218" s="27"/>
      <c r="BW218" s="27">
        <f t="shared" si="154"/>
        <v>0.1111111111111111</v>
      </c>
      <c r="BX218" s="27"/>
      <c r="BY218" s="27">
        <f t="shared" si="155"/>
        <v>0.13991769547325103</v>
      </c>
      <c r="BZ218" s="27">
        <f t="shared" si="156"/>
        <v>0.15637860082304528</v>
      </c>
      <c r="CA218" s="27"/>
      <c r="CB218" s="27"/>
      <c r="CC218" s="27"/>
      <c r="CD218" s="27"/>
      <c r="CE218" s="27"/>
      <c r="CF218" s="27"/>
      <c r="CG218" s="27"/>
      <c r="CH218" s="27"/>
      <c r="CL218" s="27"/>
      <c r="CM218" s="83"/>
      <c r="CN218" s="13"/>
    </row>
    <row r="219" spans="1:92" x14ac:dyDescent="0.25">
      <c r="A219" t="s">
        <v>284</v>
      </c>
      <c r="N219" s="13"/>
      <c r="O219" s="13"/>
      <c r="P219" s="13"/>
      <c r="Q219" s="13"/>
      <c r="R219" s="13"/>
      <c r="S219" s="14"/>
      <c r="T219" s="13"/>
      <c r="U219" s="13"/>
      <c r="V219" s="13"/>
      <c r="W219" s="13"/>
      <c r="Z219" s="14"/>
      <c r="AA219" s="15"/>
      <c r="AF219" t="s">
        <v>284</v>
      </c>
      <c r="AG219" s="1" t="s">
        <v>81</v>
      </c>
      <c r="AH219" s="1">
        <v>4</v>
      </c>
      <c r="AI219" s="1">
        <v>2</v>
      </c>
      <c r="AJ219" s="1">
        <v>0</v>
      </c>
      <c r="AK219" s="1">
        <v>5</v>
      </c>
      <c r="AL219" s="1" t="s">
        <v>82</v>
      </c>
      <c r="AM219" s="1">
        <v>7</v>
      </c>
      <c r="AN219" s="13">
        <v>0</v>
      </c>
      <c r="AO219" s="13">
        <v>3</v>
      </c>
      <c r="AP219" s="13">
        <v>1</v>
      </c>
      <c r="AQ219" s="13"/>
      <c r="AR219" s="13"/>
      <c r="AS219" s="13"/>
      <c r="AT219" s="15"/>
      <c r="AU219" s="4"/>
      <c r="AV219" s="4">
        <f t="shared" si="146"/>
        <v>0.44444444444444442</v>
      </c>
      <c r="AW219" s="4">
        <f t="shared" si="147"/>
        <v>0.22222222222222221</v>
      </c>
      <c r="AX219" s="4">
        <f t="shared" si="147"/>
        <v>0</v>
      </c>
      <c r="AY219" s="27">
        <f t="shared" si="148"/>
        <v>0.44444444444444442</v>
      </c>
      <c r="AZ219" s="27">
        <f t="shared" si="149"/>
        <v>0.22222222222222221</v>
      </c>
      <c r="BA219" s="27">
        <f t="shared" si="150"/>
        <v>5.9259259259259255E-2</v>
      </c>
      <c r="BB219" s="27">
        <f t="shared" si="151"/>
        <v>0.11851851851851851</v>
      </c>
      <c r="BC219" s="27">
        <f t="shared" si="152"/>
        <v>5.9259259259259255E-2</v>
      </c>
      <c r="BD219" s="27">
        <f t="shared" si="153"/>
        <v>0.11851851851851851</v>
      </c>
      <c r="BE219" s="27"/>
      <c r="BF219" s="27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16"/>
      <c r="BS219" s="1"/>
      <c r="BT219" s="84"/>
      <c r="BU219" s="84"/>
      <c r="BV219" s="27"/>
      <c r="BW219" s="27">
        <f t="shared" si="154"/>
        <v>0.1111111111111111</v>
      </c>
      <c r="BX219" s="27"/>
      <c r="BY219" s="27">
        <f t="shared" si="155"/>
        <v>3.7037037037037035E-2</v>
      </c>
      <c r="BZ219" s="27">
        <f t="shared" si="156"/>
        <v>0.14814814814814814</v>
      </c>
      <c r="CA219" s="27"/>
      <c r="CB219" s="27"/>
      <c r="CC219" s="27"/>
      <c r="CD219" s="27"/>
      <c r="CE219" s="27"/>
      <c r="CF219" s="27"/>
      <c r="CG219" s="27"/>
      <c r="CH219" s="27"/>
      <c r="CL219" s="27"/>
      <c r="CM219" s="83"/>
      <c r="CN219" s="13"/>
    </row>
    <row r="220" spans="1:92" x14ac:dyDescent="0.25">
      <c r="A220" t="s">
        <v>190</v>
      </c>
      <c r="N220" s="13"/>
      <c r="O220" s="13"/>
      <c r="P220" s="13"/>
      <c r="Q220" s="13"/>
      <c r="R220" s="13"/>
      <c r="S220" s="14"/>
      <c r="T220" s="13"/>
      <c r="U220" s="13"/>
      <c r="V220" s="13"/>
      <c r="W220" s="13"/>
      <c r="Z220" s="14"/>
      <c r="AA220" s="15"/>
      <c r="AF220" t="s">
        <v>190</v>
      </c>
      <c r="AG220" s="1" t="s">
        <v>285</v>
      </c>
      <c r="AH220" s="1">
        <v>3</v>
      </c>
      <c r="AI220" s="1">
        <v>2</v>
      </c>
      <c r="AJ220" s="1">
        <v>0</v>
      </c>
      <c r="AK220" s="1">
        <v>5</v>
      </c>
      <c r="AL220" s="1" t="s">
        <v>82</v>
      </c>
      <c r="AM220" s="1">
        <v>7</v>
      </c>
      <c r="AN220" s="13">
        <v>0</v>
      </c>
      <c r="AO220" s="13">
        <v>2</v>
      </c>
      <c r="AP220" s="13">
        <v>6</v>
      </c>
      <c r="AQ220" s="13"/>
      <c r="AR220" s="13"/>
      <c r="AS220" s="13"/>
      <c r="AT220" s="15"/>
      <c r="AU220" s="4"/>
      <c r="AV220" s="4">
        <f t="shared" si="146"/>
        <v>0.33333333333333331</v>
      </c>
      <c r="AW220" s="4">
        <f t="shared" si="147"/>
        <v>0.22222222222222221</v>
      </c>
      <c r="AX220" s="4">
        <f t="shared" si="147"/>
        <v>0</v>
      </c>
      <c r="AY220" s="27">
        <f t="shared" si="148"/>
        <v>0.33333333333333331</v>
      </c>
      <c r="AZ220" s="27">
        <f t="shared" si="149"/>
        <v>0.1851851851851852</v>
      </c>
      <c r="BA220" s="27">
        <f t="shared" si="150"/>
        <v>0.14109347442680775</v>
      </c>
      <c r="BB220" s="27">
        <f t="shared" si="151"/>
        <v>0.14814814814814811</v>
      </c>
      <c r="BC220" s="27">
        <f t="shared" si="152"/>
        <v>9.947089947089946E-2</v>
      </c>
      <c r="BD220" s="27">
        <f t="shared" si="153"/>
        <v>0.11358024691358022</v>
      </c>
      <c r="BE220" s="27"/>
      <c r="BF220" s="27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16"/>
      <c r="BS220" s="1"/>
      <c r="BT220" s="84"/>
      <c r="BU220" s="84"/>
      <c r="BV220" s="27"/>
      <c r="BW220" s="27">
        <f t="shared" si="154"/>
        <v>0.1111111111111111</v>
      </c>
      <c r="BX220" s="27"/>
      <c r="BY220" s="27">
        <f t="shared" si="155"/>
        <v>0.13991769547325103</v>
      </c>
      <c r="BZ220" s="27">
        <f t="shared" si="156"/>
        <v>0.15637860082304528</v>
      </c>
      <c r="CA220" s="27"/>
      <c r="CB220" s="27"/>
      <c r="CC220" s="27"/>
      <c r="CD220" s="27"/>
      <c r="CE220" s="27"/>
      <c r="CF220" s="27"/>
      <c r="CG220" s="27"/>
      <c r="CH220" s="27"/>
      <c r="CL220" s="27"/>
      <c r="CM220" s="83"/>
      <c r="CN220" s="13"/>
    </row>
    <row r="221" spans="1:92" x14ac:dyDescent="0.25">
      <c r="A221" t="s">
        <v>286</v>
      </c>
      <c r="N221" s="13"/>
      <c r="O221" s="13"/>
      <c r="P221" s="13"/>
      <c r="Q221" s="13"/>
      <c r="R221" s="13"/>
      <c r="S221" s="14"/>
      <c r="T221" s="13"/>
      <c r="U221" s="13"/>
      <c r="V221" s="13"/>
      <c r="W221" s="13"/>
      <c r="Z221" s="14"/>
      <c r="AA221" s="15"/>
      <c r="AF221" t="s">
        <v>286</v>
      </c>
      <c r="AG221" s="1" t="s">
        <v>287</v>
      </c>
      <c r="AH221" s="1">
        <v>6</v>
      </c>
      <c r="AI221" s="1">
        <v>3</v>
      </c>
      <c r="AJ221" s="1">
        <v>0</v>
      </c>
      <c r="AK221" s="1">
        <v>5</v>
      </c>
      <c r="AL221" s="1" t="s">
        <v>82</v>
      </c>
      <c r="AM221" s="1">
        <v>7</v>
      </c>
      <c r="AN221" s="13">
        <v>0</v>
      </c>
      <c r="AO221" s="13">
        <v>2</v>
      </c>
      <c r="AP221" s="13">
        <v>2</v>
      </c>
      <c r="AQ221" s="13"/>
      <c r="AR221" s="13"/>
      <c r="AS221" s="13">
        <v>1</v>
      </c>
      <c r="AT221" s="15"/>
      <c r="AU221" s="4"/>
      <c r="AV221" s="4">
        <f t="shared" si="146"/>
        <v>0.66666666666666663</v>
      </c>
      <c r="AW221" s="4">
        <f t="shared" si="147"/>
        <v>0.33333333333333331</v>
      </c>
      <c r="AX221" s="4">
        <f t="shared" si="147"/>
        <v>0</v>
      </c>
      <c r="AY221" s="27">
        <f t="shared" si="148"/>
        <v>0.66666666666666663</v>
      </c>
      <c r="AZ221" s="27">
        <f t="shared" si="149"/>
        <v>0.33333333333333331</v>
      </c>
      <c r="BA221" s="27">
        <f t="shared" si="150"/>
        <v>9.7354497354497346E-2</v>
      </c>
      <c r="BB221" s="27">
        <f t="shared" si="151"/>
        <v>0.14899470899470899</v>
      </c>
      <c r="BC221" s="27">
        <f t="shared" si="152"/>
        <v>8.2116402116402115E-2</v>
      </c>
      <c r="BD221" s="27">
        <f t="shared" si="153"/>
        <v>0.13375661375661374</v>
      </c>
      <c r="BE221" s="27"/>
      <c r="BF221" s="27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16"/>
      <c r="BS221" s="1"/>
      <c r="BT221" s="84"/>
      <c r="BU221" s="84"/>
      <c r="BV221" s="27"/>
      <c r="BW221" s="27">
        <f t="shared" si="154"/>
        <v>0.22222222222222221</v>
      </c>
      <c r="BX221" s="27"/>
      <c r="BY221" s="27">
        <f t="shared" si="155"/>
        <v>9.5473251028806591E-2</v>
      </c>
      <c r="BZ221" s="27">
        <f t="shared" si="156"/>
        <v>0.18106995884773661</v>
      </c>
      <c r="CA221" s="27"/>
      <c r="CB221" s="27"/>
      <c r="CC221" s="27"/>
      <c r="CD221" s="27"/>
      <c r="CE221" s="27"/>
      <c r="CF221" s="27"/>
      <c r="CG221" s="27"/>
      <c r="CH221" s="27"/>
      <c r="CL221" s="27"/>
      <c r="CM221" s="83"/>
      <c r="CN221" s="13"/>
    </row>
    <row r="222" spans="1:92" x14ac:dyDescent="0.25">
      <c r="A222" t="s">
        <v>288</v>
      </c>
      <c r="N222" s="13"/>
      <c r="O222" s="13"/>
      <c r="P222" s="13"/>
      <c r="Q222" s="13"/>
      <c r="R222" s="13"/>
      <c r="S222" s="14"/>
      <c r="T222" s="13"/>
      <c r="U222" s="13"/>
      <c r="V222" s="13"/>
      <c r="W222" s="13"/>
      <c r="Z222" s="14"/>
      <c r="AA222" s="15"/>
      <c r="AF222" t="s">
        <v>288</v>
      </c>
      <c r="AG222" s="1" t="s">
        <v>289</v>
      </c>
      <c r="AH222" s="1">
        <v>6</v>
      </c>
      <c r="AI222" s="1">
        <v>3</v>
      </c>
      <c r="AJ222" s="1">
        <v>0</v>
      </c>
      <c r="AK222" s="1">
        <v>5</v>
      </c>
      <c r="AL222" s="1" t="s">
        <v>82</v>
      </c>
      <c r="AM222" s="1">
        <v>7</v>
      </c>
      <c r="AN222" s="13">
        <v>0</v>
      </c>
      <c r="AO222" s="13">
        <v>2</v>
      </c>
      <c r="AP222" s="13">
        <v>2</v>
      </c>
      <c r="AQ222" s="13"/>
      <c r="AR222" s="13"/>
      <c r="AS222" s="13">
        <v>1</v>
      </c>
      <c r="AT222" s="15"/>
      <c r="AU222" s="4"/>
      <c r="AV222" s="4">
        <f t="shared" si="146"/>
        <v>0.66666666666666663</v>
      </c>
      <c r="AW222" s="4">
        <f t="shared" si="147"/>
        <v>0.33333333333333331</v>
      </c>
      <c r="AX222" s="4">
        <f t="shared" si="147"/>
        <v>0</v>
      </c>
      <c r="AY222" s="27">
        <f t="shared" si="148"/>
        <v>0.66666666666666663</v>
      </c>
      <c r="AZ222" s="27">
        <f t="shared" si="149"/>
        <v>0.33333333333333331</v>
      </c>
      <c r="BA222" s="27">
        <f t="shared" si="150"/>
        <v>9.7354497354497346E-2</v>
      </c>
      <c r="BB222" s="27">
        <f t="shared" si="151"/>
        <v>0.14899470899470899</v>
      </c>
      <c r="BC222" s="27">
        <f t="shared" si="152"/>
        <v>8.2116402116402115E-2</v>
      </c>
      <c r="BD222" s="27">
        <f t="shared" si="153"/>
        <v>0.13375661375661374</v>
      </c>
      <c r="BE222" s="27"/>
      <c r="BF222" s="27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16"/>
      <c r="BS222" s="1"/>
      <c r="BT222" s="84"/>
      <c r="BU222" s="84"/>
      <c r="BV222" s="27"/>
      <c r="BW222" s="27">
        <f t="shared" si="154"/>
        <v>0.22222222222222221</v>
      </c>
      <c r="BX222" s="27"/>
      <c r="BY222" s="27">
        <f t="shared" si="155"/>
        <v>9.5473251028806591E-2</v>
      </c>
      <c r="BZ222" s="27">
        <f t="shared" si="156"/>
        <v>0.18106995884773661</v>
      </c>
      <c r="CA222" s="27"/>
      <c r="CB222" s="27"/>
      <c r="CC222" s="27"/>
      <c r="CD222" s="27"/>
      <c r="CE222" s="27"/>
      <c r="CF222" s="27"/>
      <c r="CG222" s="27"/>
      <c r="CH222" s="27"/>
      <c r="CL222" s="27"/>
      <c r="CM222" s="83"/>
      <c r="CN222" s="13"/>
    </row>
    <row r="223" spans="1:92" x14ac:dyDescent="0.25">
      <c r="A223" t="s">
        <v>290</v>
      </c>
      <c r="N223" s="13"/>
      <c r="O223" s="13"/>
      <c r="P223" s="13"/>
      <c r="Q223" s="13"/>
      <c r="R223" s="13"/>
      <c r="S223" s="14"/>
      <c r="T223" s="13"/>
      <c r="U223" s="13"/>
      <c r="V223" s="13"/>
      <c r="W223" s="13"/>
      <c r="Z223" s="14"/>
      <c r="AA223" s="15"/>
      <c r="AF223" t="s">
        <v>290</v>
      </c>
      <c r="AG223" s="1" t="s">
        <v>106</v>
      </c>
      <c r="AH223" s="1">
        <v>4</v>
      </c>
      <c r="AI223" s="1">
        <v>0</v>
      </c>
      <c r="AJ223" s="1">
        <v>0</v>
      </c>
      <c r="AK223" s="1">
        <v>2</v>
      </c>
      <c r="AL223" s="1">
        <v>1</v>
      </c>
      <c r="AM223" s="1">
        <v>5</v>
      </c>
      <c r="AN223" s="13">
        <v>0</v>
      </c>
      <c r="AO223" s="13">
        <v>0</v>
      </c>
      <c r="AP223" s="13">
        <v>1</v>
      </c>
      <c r="AQ223" s="13"/>
      <c r="AR223" s="13">
        <v>1</v>
      </c>
      <c r="AS223" s="13"/>
      <c r="AT223" t="s">
        <v>193</v>
      </c>
      <c r="AU223" s="4"/>
      <c r="AV223" s="4">
        <f t="shared" si="146"/>
        <v>1.5555555555555554</v>
      </c>
      <c r="AW223" s="4">
        <f t="shared" si="147"/>
        <v>0</v>
      </c>
      <c r="AX223" s="4">
        <f t="shared" si="147"/>
        <v>0</v>
      </c>
      <c r="AY223" s="27">
        <f t="shared" si="148"/>
        <v>1.5555555555555554</v>
      </c>
      <c r="AZ223" s="27">
        <f t="shared" si="149"/>
        <v>0.51851851851851849</v>
      </c>
      <c r="BA223" s="27">
        <f t="shared" si="150"/>
        <v>0</v>
      </c>
      <c r="BB223" s="27">
        <f t="shared" si="151"/>
        <v>0</v>
      </c>
      <c r="BC223" s="27">
        <f t="shared" si="152"/>
        <v>0</v>
      </c>
      <c r="BD223" s="27">
        <f t="shared" si="153"/>
        <v>0</v>
      </c>
      <c r="BE223" s="27"/>
      <c r="BF223" s="27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16"/>
      <c r="BS223" s="1"/>
      <c r="BT223" s="84"/>
      <c r="BU223" s="84"/>
      <c r="BV223" s="27"/>
      <c r="BW223" s="27"/>
      <c r="BX223" s="27"/>
      <c r="BY223" s="27">
        <f t="shared" si="155"/>
        <v>0</v>
      </c>
      <c r="BZ223" s="27">
        <f t="shared" si="156"/>
        <v>0</v>
      </c>
      <c r="CA223" s="27"/>
      <c r="CB223" s="27"/>
      <c r="CC223" s="27"/>
      <c r="CD223" s="27">
        <f>((CB223*AO223/3)+(((CB223+AV223*$BE$296) / (1+$BE$296)*AO223/3*(AP223-1+AN223)/5)*2))/3</f>
        <v>0</v>
      </c>
      <c r="CE223" s="27">
        <f>((AV223*AO223/3)+(((AV223+CB223*$BE$296) / (1+$BE$296)*AO223/3*(AP223-1+AN223)/5)*2))/3</f>
        <v>0</v>
      </c>
      <c r="CF223" s="27"/>
      <c r="CG223" s="27"/>
      <c r="CH223" s="27"/>
      <c r="CK223" s="16">
        <v>1</v>
      </c>
      <c r="CL223" s="27">
        <f>SUM(1/2*AH223*(7-$AK223+7-$AM223)/6)</f>
        <v>2.3333333333333335</v>
      </c>
      <c r="CM223" s="83"/>
      <c r="CN223" s="13"/>
    </row>
    <row r="224" spans="1:92" x14ac:dyDescent="0.25">
      <c r="A224" t="s">
        <v>291</v>
      </c>
      <c r="N224" s="13"/>
      <c r="O224" s="13"/>
      <c r="P224" s="13"/>
      <c r="Q224" s="13"/>
      <c r="R224" s="13"/>
      <c r="S224" s="14"/>
      <c r="T224" s="13"/>
      <c r="U224" s="13"/>
      <c r="V224" s="13"/>
      <c r="W224" s="13"/>
      <c r="Z224" s="14"/>
      <c r="AA224" s="15"/>
      <c r="AF224" t="s">
        <v>291</v>
      </c>
      <c r="AG224" s="1" t="s">
        <v>292</v>
      </c>
      <c r="AH224" s="1">
        <v>2</v>
      </c>
      <c r="AI224" s="1">
        <v>1</v>
      </c>
      <c r="AJ224" s="1">
        <v>0</v>
      </c>
      <c r="AK224" s="1">
        <v>5</v>
      </c>
      <c r="AL224" s="1" t="s">
        <v>82</v>
      </c>
      <c r="AM224" s="1">
        <v>7</v>
      </c>
      <c r="AN224" s="13">
        <v>0</v>
      </c>
      <c r="AO224" s="13">
        <v>2</v>
      </c>
      <c r="AP224" s="13">
        <v>2</v>
      </c>
      <c r="AQ224" s="13"/>
      <c r="AR224" s="13"/>
      <c r="AS224" s="13">
        <v>1</v>
      </c>
      <c r="AT224" s="15"/>
      <c r="AU224" s="4"/>
      <c r="AV224" s="4">
        <f t="shared" si="146"/>
        <v>0.22222222222222221</v>
      </c>
      <c r="AW224" s="4">
        <f t="shared" si="147"/>
        <v>0.1111111111111111</v>
      </c>
      <c r="AX224" s="4">
        <f t="shared" si="147"/>
        <v>0</v>
      </c>
      <c r="AY224" s="27">
        <f t="shared" si="148"/>
        <v>0.22222222222222221</v>
      </c>
      <c r="AZ224" s="27">
        <f t="shared" si="149"/>
        <v>0.1111111111111111</v>
      </c>
      <c r="BA224" s="27">
        <f t="shared" si="150"/>
        <v>3.2451499118165784E-2</v>
      </c>
      <c r="BB224" s="27">
        <f t="shared" si="151"/>
        <v>4.9664902998236324E-2</v>
      </c>
      <c r="BC224" s="27">
        <f t="shared" si="152"/>
        <v>2.7372134038800705E-2</v>
      </c>
      <c r="BD224" s="27">
        <f t="shared" si="153"/>
        <v>4.4585537918871251E-2</v>
      </c>
      <c r="BE224" s="27"/>
      <c r="BF224" s="27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16"/>
      <c r="BS224" s="1"/>
      <c r="BT224" s="84"/>
      <c r="BU224" s="84"/>
      <c r="BV224" s="27"/>
      <c r="BW224" s="27">
        <f t="shared" ref="BW224:BW229" si="157">(1/3*ROUNDUP((AI224/2),0)*(7-$AK224+7-$AM224)/6)</f>
        <v>0.1111111111111111</v>
      </c>
      <c r="BX224" s="27"/>
      <c r="BY224" s="27">
        <f>(((0+(ROUNDUP((AW224/2),0))*$BE$296/(1+$BE$296))*AO224/3)*2+((((0+(ROUNDUP((AW224/2),0))*$BE$296+AV224*$BE$296^2)/(1+$BE$296+$BE$296^2))*AO224/3*(AP224-1+AN224)/5)*3))/5</f>
        <v>0.21079365079365076</v>
      </c>
      <c r="BZ224" s="27">
        <f t="shared" si="156"/>
        <v>6.2551440329218097E-2</v>
      </c>
      <c r="CA224" s="27"/>
      <c r="CB224" s="27"/>
      <c r="CC224" s="27"/>
      <c r="CD224" s="27"/>
      <c r="CE224" s="27"/>
      <c r="CF224" s="27"/>
      <c r="CG224" s="27"/>
      <c r="CH224" s="27"/>
      <c r="CL224" s="27"/>
      <c r="CM224" s="83"/>
      <c r="CN224" s="13"/>
    </row>
    <row r="225" spans="1:92" x14ac:dyDescent="0.25">
      <c r="A225" t="s">
        <v>293</v>
      </c>
      <c r="N225" s="13"/>
      <c r="O225" s="13"/>
      <c r="P225" s="13"/>
      <c r="Q225" s="13"/>
      <c r="R225" s="13"/>
      <c r="S225" s="14"/>
      <c r="T225" s="13"/>
      <c r="U225" s="13"/>
      <c r="V225" s="13"/>
      <c r="W225" s="13"/>
      <c r="Z225" s="14"/>
      <c r="AA225" s="15"/>
      <c r="AF225" t="s">
        <v>293</v>
      </c>
      <c r="AG225" s="1" t="s">
        <v>294</v>
      </c>
      <c r="AH225" s="1">
        <v>2</v>
      </c>
      <c r="AI225" s="1">
        <v>1</v>
      </c>
      <c r="AJ225" s="1">
        <v>0</v>
      </c>
      <c r="AK225" s="1">
        <v>5</v>
      </c>
      <c r="AL225" s="1" t="s">
        <v>82</v>
      </c>
      <c r="AM225" s="1">
        <v>7</v>
      </c>
      <c r="AN225" s="13">
        <v>0</v>
      </c>
      <c r="AO225" s="13">
        <v>2</v>
      </c>
      <c r="AP225" s="13">
        <v>2</v>
      </c>
      <c r="AQ225" s="13"/>
      <c r="AR225" s="13"/>
      <c r="AS225" s="13">
        <v>1</v>
      </c>
      <c r="AT225" s="15"/>
      <c r="AU225" s="4"/>
      <c r="AV225" s="4">
        <f t="shared" si="146"/>
        <v>0.22222222222222221</v>
      </c>
      <c r="AW225" s="4">
        <f t="shared" si="147"/>
        <v>0.1111111111111111</v>
      </c>
      <c r="AX225" s="4">
        <f t="shared" si="147"/>
        <v>0</v>
      </c>
      <c r="AY225" s="27">
        <f t="shared" si="148"/>
        <v>0.22222222222222221</v>
      </c>
      <c r="AZ225" s="27">
        <f t="shared" si="149"/>
        <v>0.1111111111111111</v>
      </c>
      <c r="BA225" s="27">
        <f t="shared" si="150"/>
        <v>3.2451499118165784E-2</v>
      </c>
      <c r="BB225" s="27">
        <f t="shared" si="151"/>
        <v>4.9664902998236324E-2</v>
      </c>
      <c r="BC225" s="27">
        <f t="shared" si="152"/>
        <v>2.7372134038800705E-2</v>
      </c>
      <c r="BD225" s="27">
        <f t="shared" si="153"/>
        <v>4.4585537918871251E-2</v>
      </c>
      <c r="BE225" s="27"/>
      <c r="BF225" s="27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16"/>
      <c r="BS225" s="1"/>
      <c r="BT225" s="84"/>
      <c r="BU225"/>
      <c r="BV225" s="27"/>
      <c r="BW225" s="27">
        <f t="shared" si="157"/>
        <v>0.1111111111111111</v>
      </c>
      <c r="BX225" s="27"/>
      <c r="BY225" s="27">
        <f t="shared" si="155"/>
        <v>4.1152263374485597E-2</v>
      </c>
      <c r="BZ225" s="27">
        <f t="shared" si="156"/>
        <v>6.2551440329218097E-2</v>
      </c>
      <c r="CA225" s="27"/>
      <c r="CB225" s="27"/>
      <c r="CC225" s="27"/>
      <c r="CD225" s="27"/>
      <c r="CE225" s="27"/>
      <c r="CF225" s="27"/>
      <c r="CG225" s="27"/>
      <c r="CH225" s="27"/>
      <c r="CL225" s="27"/>
      <c r="CM225" s="83"/>
      <c r="CN225" s="13"/>
    </row>
    <row r="226" spans="1:92" x14ac:dyDescent="0.25">
      <c r="A226" t="s">
        <v>295</v>
      </c>
      <c r="N226" s="13"/>
      <c r="O226" s="13"/>
      <c r="P226" s="13"/>
      <c r="Q226" s="13"/>
      <c r="R226" s="13"/>
      <c r="S226" s="14"/>
      <c r="T226" s="13"/>
      <c r="U226" s="13"/>
      <c r="V226" s="13"/>
      <c r="W226" s="13"/>
      <c r="Z226" s="14"/>
      <c r="AA226" s="15"/>
      <c r="AF226" t="s">
        <v>295</v>
      </c>
      <c r="AG226" s="1" t="s">
        <v>296</v>
      </c>
      <c r="AH226" s="1">
        <v>2</v>
      </c>
      <c r="AI226" s="1">
        <v>2</v>
      </c>
      <c r="AJ226" s="1">
        <v>2</v>
      </c>
      <c r="AK226" s="1">
        <v>2</v>
      </c>
      <c r="AL226" s="1">
        <v>1</v>
      </c>
      <c r="AM226" s="1">
        <v>4</v>
      </c>
      <c r="AN226" s="13">
        <v>0</v>
      </c>
      <c r="AO226" s="13">
        <v>3</v>
      </c>
      <c r="AP226" s="13">
        <v>3</v>
      </c>
      <c r="AQ226" s="13"/>
      <c r="AR226" s="13"/>
      <c r="AS226" s="13"/>
      <c r="AT226" s="2" t="s">
        <v>297</v>
      </c>
      <c r="AU226" s="4"/>
      <c r="AV226" s="85">
        <f>SUM(5/6*AH226*(7-$AK226+7-$AM226)/6)</f>
        <v>2.2222222222222223</v>
      </c>
      <c r="AW226" s="85">
        <f>SUM(5/6*AI226*(7-$AK226+7-$AM226)/6)</f>
        <v>2.2222222222222223</v>
      </c>
      <c r="AX226" s="85">
        <f>SUM(5/6*AJ226*(7-$AK226+7-$AM226)/6)</f>
        <v>2.2222222222222223</v>
      </c>
      <c r="AY226" s="27">
        <f t="shared" si="148"/>
        <v>2.2222222222222223</v>
      </c>
      <c r="AZ226" s="27">
        <f t="shared" si="149"/>
        <v>2.2222222222222223</v>
      </c>
      <c r="BA226" s="27">
        <f t="shared" si="150"/>
        <v>1.4222222222222223</v>
      </c>
      <c r="BB226" s="27">
        <f t="shared" si="151"/>
        <v>1.4222222222222223</v>
      </c>
      <c r="BC226" s="27">
        <f t="shared" si="152"/>
        <v>1.4222222222222223</v>
      </c>
      <c r="BD226" s="27">
        <f t="shared" si="153"/>
        <v>1.4222222222222223</v>
      </c>
      <c r="BE226" s="27"/>
      <c r="BF226" s="27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16"/>
      <c r="BS226" s="1"/>
      <c r="BT226" s="84"/>
      <c r="BU226"/>
      <c r="BV226" s="27"/>
      <c r="BW226" s="27">
        <f t="shared" si="157"/>
        <v>0.44444444444444442</v>
      </c>
      <c r="BX226" s="27"/>
      <c r="BY226" s="27">
        <f t="shared" si="155"/>
        <v>0.58271604938271604</v>
      </c>
      <c r="BZ226" s="27">
        <f t="shared" si="156"/>
        <v>1.0172839506172839</v>
      </c>
      <c r="CA226" s="27"/>
      <c r="CB226" s="27">
        <f>SUM(1/3*ROUNDUP(AI226/2,0)*(7-$AK226+7-$AM226)/6)</f>
        <v>0.44444444444444442</v>
      </c>
      <c r="CC226" s="27"/>
      <c r="CD226" s="27">
        <f>((CB226*AO226/3)+(((CB226+AV226*$BE$296) / (1+$BE$296)*AO226/3*(AP226-1+AN226)/5)*2))/3</f>
        <v>0.58271604938271604</v>
      </c>
      <c r="CE226" s="27">
        <f>((AV226*AO226/3)+(((AV226+CB226*$BE$296) / (1+$BE$296)*AO226/3*(AP226-1+AN226)/5)*2))/3</f>
        <v>1.0172839506172839</v>
      </c>
      <c r="CF226" s="27"/>
      <c r="CG226" s="27"/>
      <c r="CH226" s="27"/>
      <c r="CL226" s="27"/>
      <c r="CM226" s="83"/>
      <c r="CN226" s="13"/>
    </row>
    <row r="227" spans="1:92" x14ac:dyDescent="0.25">
      <c r="A227" t="s">
        <v>298</v>
      </c>
      <c r="N227" s="13"/>
      <c r="O227" s="13"/>
      <c r="P227" s="13"/>
      <c r="Q227" s="13"/>
      <c r="R227" s="13"/>
      <c r="S227" s="14"/>
      <c r="T227" s="13"/>
      <c r="U227" s="13"/>
      <c r="V227" s="13"/>
      <c r="W227" s="13"/>
      <c r="Z227" s="14"/>
      <c r="AA227" s="15"/>
      <c r="AF227" t="s">
        <v>298</v>
      </c>
      <c r="AG227" s="1" t="s">
        <v>81</v>
      </c>
      <c r="AH227" s="1">
        <v>4</v>
      </c>
      <c r="AI227" s="1">
        <v>2</v>
      </c>
      <c r="AJ227" s="1">
        <v>0</v>
      </c>
      <c r="AK227" s="1">
        <v>5</v>
      </c>
      <c r="AL227" s="1" t="s">
        <v>82</v>
      </c>
      <c r="AM227" s="1">
        <v>7</v>
      </c>
      <c r="AN227" s="13"/>
      <c r="AO227" s="13">
        <v>3</v>
      </c>
      <c r="AP227" s="13">
        <v>1</v>
      </c>
      <c r="AQ227" s="13"/>
      <c r="AR227" s="13"/>
      <c r="AS227" s="13"/>
      <c r="AT227" s="2"/>
      <c r="AU227" s="4"/>
      <c r="AV227" s="4">
        <f t="shared" ref="AV227:AV235" si="158">SUM(1/3*AH227*(7-$AK227+7-$AM227)/6)</f>
        <v>0.44444444444444442</v>
      </c>
      <c r="AW227" s="4">
        <f t="shared" ref="AW227:AX235" si="159">SUM(1/3*AI227*(7-$AK227+7-$AM227)/6)</f>
        <v>0.22222222222222221</v>
      </c>
      <c r="AX227" s="4">
        <f t="shared" si="159"/>
        <v>0</v>
      </c>
      <c r="AY227" s="27">
        <f t="shared" si="148"/>
        <v>0.44444444444444442</v>
      </c>
      <c r="AZ227" s="27">
        <f t="shared" si="149"/>
        <v>0.22222222222222221</v>
      </c>
      <c r="BA227" s="27">
        <f t="shared" si="150"/>
        <v>5.9259259259259255E-2</v>
      </c>
      <c r="BB227" s="27">
        <f t="shared" si="151"/>
        <v>0.11851851851851851</v>
      </c>
      <c r="BC227" s="27">
        <f t="shared" si="152"/>
        <v>5.9259259259259255E-2</v>
      </c>
      <c r="BD227" s="27">
        <f t="shared" si="153"/>
        <v>0.11851851851851851</v>
      </c>
      <c r="BE227" s="27"/>
      <c r="BF227" s="27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16"/>
      <c r="BS227" s="1"/>
      <c r="BT227" s="84"/>
      <c r="BU227"/>
      <c r="BV227" s="27"/>
      <c r="BW227" s="27">
        <f t="shared" si="157"/>
        <v>0.1111111111111111</v>
      </c>
      <c r="BX227" s="27"/>
      <c r="BY227" s="27">
        <f t="shared" si="155"/>
        <v>3.7037037037037035E-2</v>
      </c>
      <c r="BZ227" s="27">
        <f t="shared" si="156"/>
        <v>0.14814814814814814</v>
      </c>
      <c r="CA227" s="27"/>
      <c r="CB227" s="27"/>
      <c r="CC227" s="27"/>
      <c r="CD227" s="27"/>
      <c r="CE227" s="27"/>
      <c r="CF227" s="27"/>
      <c r="CG227" s="27"/>
      <c r="CH227" s="27"/>
      <c r="CL227" s="27"/>
      <c r="CM227" s="83"/>
      <c r="CN227" s="13"/>
    </row>
    <row r="228" spans="1:92" x14ac:dyDescent="0.25">
      <c r="A228" t="s">
        <v>299</v>
      </c>
      <c r="N228" s="13"/>
      <c r="O228" s="13"/>
      <c r="P228" s="13"/>
      <c r="Q228" s="13"/>
      <c r="R228" s="13"/>
      <c r="S228" s="14"/>
      <c r="T228" s="13"/>
      <c r="U228" s="13"/>
      <c r="V228" s="13"/>
      <c r="W228" s="13"/>
      <c r="Z228" s="14"/>
      <c r="AA228" s="15"/>
      <c r="AF228" t="s">
        <v>299</v>
      </c>
      <c r="AG228" s="1" t="s">
        <v>300</v>
      </c>
      <c r="AH228" s="1">
        <v>8</v>
      </c>
      <c r="AI228" s="1">
        <v>4</v>
      </c>
      <c r="AJ228" s="1">
        <v>2</v>
      </c>
      <c r="AK228" s="1">
        <v>5</v>
      </c>
      <c r="AL228" s="1" t="s">
        <v>82</v>
      </c>
      <c r="AM228" s="1">
        <v>7</v>
      </c>
      <c r="AN228" s="13"/>
      <c r="AO228" s="13">
        <v>2</v>
      </c>
      <c r="AP228" s="13">
        <v>6</v>
      </c>
      <c r="AQ228" s="13"/>
      <c r="AR228" s="13"/>
      <c r="AS228" s="13"/>
      <c r="AT228" s="2"/>
      <c r="AU228" s="4"/>
      <c r="AV228" s="4">
        <f t="shared" si="158"/>
        <v>0.88888888888888884</v>
      </c>
      <c r="AW228" s="4">
        <f t="shared" si="159"/>
        <v>0.44444444444444442</v>
      </c>
      <c r="AX228" s="4">
        <f t="shared" si="159"/>
        <v>0.22222222222222221</v>
      </c>
      <c r="AY228" s="27">
        <f t="shared" si="148"/>
        <v>0.88888888888888884</v>
      </c>
      <c r="AZ228" s="27">
        <f t="shared" si="149"/>
        <v>0.51851851851851849</v>
      </c>
      <c r="BA228" s="27">
        <f t="shared" si="150"/>
        <v>0.36543209876543215</v>
      </c>
      <c r="BB228" s="27">
        <f t="shared" si="151"/>
        <v>0.39365079365079364</v>
      </c>
      <c r="BC228" s="27">
        <f t="shared" si="152"/>
        <v>0.29629629629629622</v>
      </c>
      <c r="BD228" s="27">
        <f t="shared" si="153"/>
        <v>0.31040564373897706</v>
      </c>
      <c r="BE228" s="27"/>
      <c r="BF228" s="27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16"/>
      <c r="BS228" s="1"/>
      <c r="BT228" s="84"/>
      <c r="BU228"/>
      <c r="BV228" s="27"/>
      <c r="BW228" s="27">
        <f t="shared" si="157"/>
        <v>0.22222222222222221</v>
      </c>
      <c r="BX228" s="27"/>
      <c r="BY228" s="27">
        <f t="shared" si="155"/>
        <v>0.34567901234567905</v>
      </c>
      <c r="BZ228" s="27">
        <f t="shared" si="156"/>
        <v>0.39506172839506171</v>
      </c>
      <c r="CA228" s="27"/>
      <c r="CB228" s="27"/>
      <c r="CC228" s="27"/>
      <c r="CD228" s="27"/>
      <c r="CE228" s="27"/>
      <c r="CF228" s="27"/>
      <c r="CG228" s="27"/>
      <c r="CH228" s="27"/>
      <c r="CL228" s="27"/>
      <c r="CM228" s="83"/>
      <c r="CN228" s="13"/>
    </row>
    <row r="229" spans="1:92" x14ac:dyDescent="0.25">
      <c r="A229" t="s">
        <v>301</v>
      </c>
      <c r="N229" s="13"/>
      <c r="O229" s="13"/>
      <c r="P229" s="13"/>
      <c r="Q229" s="13"/>
      <c r="R229" s="13"/>
      <c r="S229" s="14"/>
      <c r="T229" s="13"/>
      <c r="U229" s="13"/>
      <c r="V229" s="13"/>
      <c r="W229" s="13"/>
      <c r="Z229" s="14"/>
      <c r="AA229" s="15"/>
      <c r="AF229" t="s">
        <v>301</v>
      </c>
      <c r="AG229" s="1" t="s">
        <v>81</v>
      </c>
      <c r="AH229" s="1">
        <v>2</v>
      </c>
      <c r="AI229" s="1">
        <v>1</v>
      </c>
      <c r="AJ229" s="1">
        <v>0</v>
      </c>
      <c r="AK229" s="1">
        <v>4</v>
      </c>
      <c r="AL229" s="1" t="s">
        <v>82</v>
      </c>
      <c r="AM229" s="1">
        <v>7</v>
      </c>
      <c r="AN229" s="13"/>
      <c r="AO229" s="13">
        <v>3</v>
      </c>
      <c r="AP229" s="13">
        <v>1</v>
      </c>
      <c r="AQ229" s="13">
        <v>1</v>
      </c>
      <c r="AR229" s="13"/>
      <c r="AS229" s="13"/>
      <c r="AT229" s="2" t="s">
        <v>86</v>
      </c>
      <c r="AU229" s="4"/>
      <c r="AV229" s="4">
        <f t="shared" si="158"/>
        <v>0.33333333333333331</v>
      </c>
      <c r="AW229" s="4">
        <f t="shared" si="159"/>
        <v>0.16666666666666666</v>
      </c>
      <c r="AX229" s="4">
        <f t="shared" si="159"/>
        <v>0</v>
      </c>
      <c r="AY229" s="27">
        <f t="shared" si="148"/>
        <v>0.33333333333333331</v>
      </c>
      <c r="AZ229" s="27">
        <f t="shared" si="149"/>
        <v>0.16666666666666666</v>
      </c>
      <c r="BA229" s="27">
        <f t="shared" si="150"/>
        <v>4.4444444444444439E-2</v>
      </c>
      <c r="BB229" s="27">
        <f t="shared" si="151"/>
        <v>8.8888888888888878E-2</v>
      </c>
      <c r="BC229" s="27">
        <f t="shared" si="152"/>
        <v>4.4444444444444439E-2</v>
      </c>
      <c r="BD229" s="27">
        <f t="shared" si="153"/>
        <v>8.8888888888888878E-2</v>
      </c>
      <c r="BE229" s="27"/>
      <c r="BF229" s="27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16"/>
      <c r="BS229" s="1"/>
      <c r="BT229" s="84"/>
      <c r="BU229"/>
      <c r="BV229" s="27"/>
      <c r="BW229" s="27">
        <f t="shared" si="157"/>
        <v>0.16666666666666666</v>
      </c>
      <c r="BX229" s="27"/>
      <c r="BY229" s="27">
        <f t="shared" si="155"/>
        <v>5.5555555555555552E-2</v>
      </c>
      <c r="BZ229" s="27">
        <f t="shared" si="156"/>
        <v>0.1111111111111111</v>
      </c>
      <c r="CA229" s="27"/>
      <c r="CB229" s="27"/>
      <c r="CC229" s="27"/>
      <c r="CD229" s="27"/>
      <c r="CE229" s="27"/>
      <c r="CF229" s="27"/>
      <c r="CG229" s="27"/>
      <c r="CH229" s="27"/>
      <c r="CL229" s="27"/>
      <c r="CM229" s="83"/>
      <c r="CN229" s="13"/>
    </row>
    <row r="230" spans="1:92" x14ac:dyDescent="0.25">
      <c r="A230" t="s">
        <v>302</v>
      </c>
      <c r="N230" s="13"/>
      <c r="O230" s="13"/>
      <c r="P230" s="13"/>
      <c r="Q230" s="13"/>
      <c r="R230" s="13"/>
      <c r="S230" s="14"/>
      <c r="T230" s="13"/>
      <c r="U230" s="13"/>
      <c r="V230" s="13"/>
      <c r="W230" s="13"/>
      <c r="Z230" s="14"/>
      <c r="AA230" s="15"/>
      <c r="AF230" t="s">
        <v>302</v>
      </c>
      <c r="AG230" s="1" t="s">
        <v>292</v>
      </c>
      <c r="AH230" s="1">
        <v>2</v>
      </c>
      <c r="AI230" s="1">
        <v>1</v>
      </c>
      <c r="AJ230" s="1">
        <v>0</v>
      </c>
      <c r="AK230" s="1">
        <v>4</v>
      </c>
      <c r="AL230" s="1" t="s">
        <v>82</v>
      </c>
      <c r="AM230" s="1">
        <v>7</v>
      </c>
      <c r="AN230" s="13"/>
      <c r="AO230" s="13">
        <v>2</v>
      </c>
      <c r="AP230" s="13">
        <v>2</v>
      </c>
      <c r="AQ230" s="13"/>
      <c r="AR230" s="13"/>
      <c r="AS230" s="13">
        <v>1</v>
      </c>
      <c r="AT230" s="2"/>
      <c r="AU230" s="4"/>
      <c r="AV230" s="4">
        <f t="shared" si="158"/>
        <v>0.33333333333333331</v>
      </c>
      <c r="AW230" s="4">
        <f t="shared" si="159"/>
        <v>0.16666666666666666</v>
      </c>
      <c r="AX230" s="4">
        <f t="shared" si="159"/>
        <v>0</v>
      </c>
      <c r="AY230" s="27">
        <f t="shared" si="148"/>
        <v>0.33333333333333331</v>
      </c>
      <c r="AZ230" s="27">
        <f t="shared" si="149"/>
        <v>0.16666666666666666</v>
      </c>
      <c r="BA230" s="27">
        <f t="shared" si="150"/>
        <v>4.8677248677248673E-2</v>
      </c>
      <c r="BB230" s="27">
        <f t="shared" si="151"/>
        <v>7.4497354497354493E-2</v>
      </c>
      <c r="BC230" s="27">
        <f t="shared" si="152"/>
        <v>4.1058201058201058E-2</v>
      </c>
      <c r="BD230" s="27">
        <f t="shared" si="153"/>
        <v>6.687830687830687E-2</v>
      </c>
      <c r="BE230" s="27"/>
      <c r="BF230" s="27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16"/>
      <c r="BS230" s="1"/>
      <c r="BT230" s="84"/>
      <c r="BU230"/>
      <c r="BV230" s="27"/>
      <c r="BW230" s="27"/>
      <c r="BX230" s="27"/>
      <c r="BY230" s="27">
        <f t="shared" si="155"/>
        <v>1.9753086419753086E-2</v>
      </c>
      <c r="BZ230" s="27">
        <f t="shared" si="156"/>
        <v>8.3950617283950604E-2</v>
      </c>
      <c r="CA230" s="27"/>
      <c r="CB230" s="27"/>
      <c r="CC230" s="27"/>
      <c r="CD230" s="27"/>
      <c r="CE230" s="27"/>
      <c r="CF230" s="27"/>
      <c r="CG230" s="27"/>
      <c r="CH230" s="27"/>
      <c r="CL230" s="27"/>
      <c r="CM230" s="83"/>
      <c r="CN230" s="13"/>
    </row>
    <row r="231" spans="1:92" x14ac:dyDescent="0.25">
      <c r="A231" t="s">
        <v>303</v>
      </c>
      <c r="N231" s="13"/>
      <c r="O231" s="13"/>
      <c r="P231" s="13"/>
      <c r="Q231" s="13"/>
      <c r="R231" s="13"/>
      <c r="S231" s="14"/>
      <c r="T231" s="13"/>
      <c r="U231" s="13"/>
      <c r="V231" s="13"/>
      <c r="W231" s="13"/>
      <c r="Z231" s="14"/>
      <c r="AA231" s="15"/>
      <c r="AF231" t="s">
        <v>303</v>
      </c>
      <c r="AG231" s="1" t="s">
        <v>304</v>
      </c>
      <c r="AH231" s="1">
        <v>2</v>
      </c>
      <c r="AI231" s="1">
        <v>1</v>
      </c>
      <c r="AJ231" s="1">
        <v>0</v>
      </c>
      <c r="AK231" s="1">
        <v>4</v>
      </c>
      <c r="AL231" s="1" t="s">
        <v>82</v>
      </c>
      <c r="AM231" s="1">
        <v>7</v>
      </c>
      <c r="AN231" s="13"/>
      <c r="AO231" s="13">
        <v>2</v>
      </c>
      <c r="AP231" s="13">
        <v>2</v>
      </c>
      <c r="AQ231" s="13"/>
      <c r="AR231" s="13"/>
      <c r="AS231" s="13">
        <v>1</v>
      </c>
      <c r="AT231" s="2"/>
      <c r="AU231" s="4"/>
      <c r="AV231" s="4">
        <f t="shared" si="158"/>
        <v>0.33333333333333331</v>
      </c>
      <c r="AW231" s="4">
        <f t="shared" si="159"/>
        <v>0.16666666666666666</v>
      </c>
      <c r="AX231" s="4">
        <f t="shared" si="159"/>
        <v>0</v>
      </c>
      <c r="AY231" s="27">
        <f t="shared" si="148"/>
        <v>0.33333333333333331</v>
      </c>
      <c r="AZ231" s="27">
        <f t="shared" si="149"/>
        <v>0.16666666666666666</v>
      </c>
      <c r="BA231" s="27">
        <f t="shared" si="150"/>
        <v>4.8677248677248673E-2</v>
      </c>
      <c r="BB231" s="27">
        <f t="shared" si="151"/>
        <v>7.4497354497354493E-2</v>
      </c>
      <c r="BC231" s="27">
        <f t="shared" si="152"/>
        <v>4.1058201058201058E-2</v>
      </c>
      <c r="BD231" s="27">
        <f t="shared" si="153"/>
        <v>6.687830687830687E-2</v>
      </c>
      <c r="BE231" s="27"/>
      <c r="BF231" s="27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16"/>
      <c r="BS231" s="1"/>
      <c r="BT231" s="84"/>
      <c r="BU231"/>
      <c r="BV231" s="27"/>
      <c r="BW231" s="27"/>
      <c r="BX231" s="27"/>
      <c r="BY231" s="27">
        <f t="shared" si="155"/>
        <v>1.9753086419753086E-2</v>
      </c>
      <c r="BZ231" s="27">
        <f t="shared" si="156"/>
        <v>8.3950617283950604E-2</v>
      </c>
      <c r="CA231" s="27"/>
      <c r="CB231" s="27"/>
      <c r="CC231" s="27"/>
      <c r="CD231" s="27"/>
      <c r="CE231" s="27"/>
      <c r="CF231" s="27"/>
      <c r="CG231" s="27"/>
      <c r="CH231" s="27"/>
      <c r="CL231" s="27"/>
      <c r="CM231" s="83"/>
      <c r="CN231" s="13"/>
    </row>
    <row r="232" spans="1:92" x14ac:dyDescent="0.25">
      <c r="A232" t="s">
        <v>305</v>
      </c>
      <c r="N232" s="13"/>
      <c r="O232" s="13"/>
      <c r="P232" s="13"/>
      <c r="Q232" s="13"/>
      <c r="R232" s="13"/>
      <c r="S232" s="14"/>
      <c r="T232" s="13"/>
      <c r="U232" s="13"/>
      <c r="V232" s="13"/>
      <c r="W232" s="13"/>
      <c r="Z232" s="14"/>
      <c r="AA232" s="15"/>
      <c r="AF232" t="s">
        <v>305</v>
      </c>
      <c r="AG232" s="1" t="s">
        <v>287</v>
      </c>
      <c r="AH232" s="1">
        <v>1</v>
      </c>
      <c r="AI232" s="1">
        <v>1</v>
      </c>
      <c r="AJ232" s="1">
        <v>0</v>
      </c>
      <c r="AK232" s="1">
        <v>5</v>
      </c>
      <c r="AL232" s="1" t="s">
        <v>82</v>
      </c>
      <c r="AM232" s="1">
        <v>7</v>
      </c>
      <c r="AN232" s="13"/>
      <c r="AO232" s="13">
        <v>2</v>
      </c>
      <c r="AP232" s="13">
        <v>2</v>
      </c>
      <c r="AQ232" s="13"/>
      <c r="AR232" s="13"/>
      <c r="AS232" s="13">
        <v>1</v>
      </c>
      <c r="AT232" s="2"/>
      <c r="AU232" s="4"/>
      <c r="AV232" s="4">
        <f t="shared" si="158"/>
        <v>0.1111111111111111</v>
      </c>
      <c r="AW232" s="4">
        <f t="shared" si="159"/>
        <v>0.1111111111111111</v>
      </c>
      <c r="AX232" s="4">
        <f t="shared" si="159"/>
        <v>0</v>
      </c>
      <c r="AY232" s="27">
        <f t="shared" si="148"/>
        <v>0.1111111111111111</v>
      </c>
      <c r="AZ232" s="27">
        <f t="shared" si="149"/>
        <v>7.407407407407407E-2</v>
      </c>
      <c r="BA232" s="27">
        <f t="shared" si="150"/>
        <v>2.7372134038800705E-2</v>
      </c>
      <c r="BB232" s="27">
        <f t="shared" si="151"/>
        <v>2.7372134038800705E-2</v>
      </c>
      <c r="BC232" s="27">
        <f t="shared" si="152"/>
        <v>1.6225749559082892E-2</v>
      </c>
      <c r="BD232" s="27">
        <f t="shared" si="153"/>
        <v>3.3439153439153435E-2</v>
      </c>
      <c r="BE232" s="27"/>
      <c r="BF232" s="27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16"/>
      <c r="BS232" s="1"/>
      <c r="BT232" s="84"/>
      <c r="BU232"/>
      <c r="BV232" s="27"/>
      <c r="BW232" s="27"/>
      <c r="BX232" s="27"/>
      <c r="BY232" s="27">
        <f t="shared" si="155"/>
        <v>6.5843621399176953E-3</v>
      </c>
      <c r="BZ232" s="27">
        <f t="shared" si="156"/>
        <v>2.7983539094650206E-2</v>
      </c>
      <c r="CA232" s="27"/>
      <c r="CB232" s="27"/>
      <c r="CC232" s="27"/>
      <c r="CD232" s="27"/>
      <c r="CE232" s="27"/>
      <c r="CF232" s="27"/>
      <c r="CG232" s="27"/>
      <c r="CH232" s="27"/>
      <c r="CL232" s="27"/>
      <c r="CM232" s="83"/>
      <c r="CN232" s="13"/>
    </row>
    <row r="233" spans="1:92" x14ac:dyDescent="0.25">
      <c r="A233" t="s">
        <v>306</v>
      </c>
      <c r="N233" s="13"/>
      <c r="O233" s="13"/>
      <c r="P233" s="13"/>
      <c r="Q233" s="13"/>
      <c r="R233" s="13"/>
      <c r="S233" s="14"/>
      <c r="T233" s="13"/>
      <c r="U233" s="13"/>
      <c r="V233" s="13"/>
      <c r="W233" s="13"/>
      <c r="Z233" s="14"/>
      <c r="AA233" s="15"/>
      <c r="AF233" t="s">
        <v>306</v>
      </c>
      <c r="AG233" s="1" t="s">
        <v>289</v>
      </c>
      <c r="AH233" s="1">
        <v>1</v>
      </c>
      <c r="AI233" s="1">
        <v>1</v>
      </c>
      <c r="AJ233" s="1">
        <v>0</v>
      </c>
      <c r="AK233" s="1">
        <v>5</v>
      </c>
      <c r="AL233" s="1" t="s">
        <v>82</v>
      </c>
      <c r="AM233" s="1">
        <v>7</v>
      </c>
      <c r="AN233" s="13"/>
      <c r="AO233" s="13">
        <v>2</v>
      </c>
      <c r="AP233" s="13">
        <v>2</v>
      </c>
      <c r="AQ233" s="13"/>
      <c r="AR233" s="13"/>
      <c r="AS233" s="13">
        <v>1</v>
      </c>
      <c r="AT233" s="2"/>
      <c r="AU233" s="4"/>
      <c r="AV233" s="4">
        <f t="shared" si="158"/>
        <v>0.1111111111111111</v>
      </c>
      <c r="AW233" s="4">
        <f t="shared" si="159"/>
        <v>0.1111111111111111</v>
      </c>
      <c r="AX233" s="4">
        <f t="shared" si="159"/>
        <v>0</v>
      </c>
      <c r="AY233" s="27">
        <f t="shared" si="148"/>
        <v>0.1111111111111111</v>
      </c>
      <c r="AZ233" s="27">
        <f t="shared" si="149"/>
        <v>7.407407407407407E-2</v>
      </c>
      <c r="BA233" s="27">
        <f t="shared" si="150"/>
        <v>2.7372134038800705E-2</v>
      </c>
      <c r="BB233" s="27">
        <f t="shared" si="151"/>
        <v>2.7372134038800705E-2</v>
      </c>
      <c r="BC233" s="27">
        <f t="shared" si="152"/>
        <v>1.6225749559082892E-2</v>
      </c>
      <c r="BD233" s="27">
        <f t="shared" si="153"/>
        <v>3.3439153439153435E-2</v>
      </c>
      <c r="BE233" s="27"/>
      <c r="BF233" s="27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16"/>
      <c r="BS233" s="1"/>
      <c r="BT233" s="84"/>
      <c r="BU233"/>
      <c r="BV233" s="27"/>
      <c r="BW233" s="27"/>
      <c r="BX233" s="27"/>
      <c r="BY233" s="27">
        <f t="shared" si="155"/>
        <v>6.5843621399176953E-3</v>
      </c>
      <c r="BZ233" s="27">
        <f t="shared" si="156"/>
        <v>2.7983539094650206E-2</v>
      </c>
      <c r="CA233" s="27"/>
      <c r="CB233" s="27"/>
      <c r="CC233" s="27"/>
      <c r="CD233" s="27"/>
      <c r="CE233" s="27"/>
      <c r="CF233" s="27"/>
      <c r="CG233" s="27"/>
      <c r="CH233" s="27"/>
      <c r="CL233" s="27"/>
      <c r="CM233" s="83"/>
      <c r="CN233" s="13"/>
    </row>
    <row r="234" spans="1:92" x14ac:dyDescent="0.25">
      <c r="A234" t="s">
        <v>307</v>
      </c>
      <c r="N234" s="13"/>
      <c r="O234" s="13"/>
      <c r="P234" s="13"/>
      <c r="Q234" s="13"/>
      <c r="R234" s="13"/>
      <c r="S234" s="14"/>
      <c r="T234" s="13"/>
      <c r="U234" s="13"/>
      <c r="V234" s="13"/>
      <c r="W234" s="13"/>
      <c r="Z234" s="14"/>
      <c r="AA234" s="15"/>
      <c r="AF234" t="s">
        <v>307</v>
      </c>
      <c r="AG234" s="1" t="s">
        <v>106</v>
      </c>
      <c r="AH234" s="1">
        <v>1</v>
      </c>
      <c r="AI234" s="1">
        <v>1</v>
      </c>
      <c r="AJ234" s="1">
        <v>0</v>
      </c>
      <c r="AK234" s="1">
        <v>5</v>
      </c>
      <c r="AL234" s="1" t="s">
        <v>82</v>
      </c>
      <c r="AM234" s="1">
        <v>7</v>
      </c>
      <c r="AN234" s="13">
        <v>1</v>
      </c>
      <c r="AO234" s="13">
        <v>3</v>
      </c>
      <c r="AP234" s="13">
        <v>1</v>
      </c>
      <c r="AQ234" s="13">
        <v>1</v>
      </c>
      <c r="AR234" s="13"/>
      <c r="AS234" s="13">
        <v>1</v>
      </c>
      <c r="AT234" s="2" t="s">
        <v>107</v>
      </c>
      <c r="AU234" s="4"/>
      <c r="AV234" s="4">
        <f t="shared" si="158"/>
        <v>0.1111111111111111</v>
      </c>
      <c r="AW234" s="4">
        <f t="shared" si="159"/>
        <v>0.1111111111111111</v>
      </c>
      <c r="AX234" s="4">
        <f t="shared" si="159"/>
        <v>0</v>
      </c>
      <c r="AY234" s="27">
        <f t="shared" si="148"/>
        <v>0.1111111111111111</v>
      </c>
      <c r="AZ234" s="27">
        <f t="shared" si="149"/>
        <v>7.407407407407407E-2</v>
      </c>
      <c r="BA234" s="27">
        <f t="shared" si="150"/>
        <v>4.1058201058201058E-2</v>
      </c>
      <c r="BB234" s="27">
        <f t="shared" si="151"/>
        <v>4.1058201058201058E-2</v>
      </c>
      <c r="BC234" s="27">
        <f t="shared" si="152"/>
        <v>2.433862433862434E-2</v>
      </c>
      <c r="BD234" s="27">
        <f t="shared" si="153"/>
        <v>5.015873015873016E-2</v>
      </c>
      <c r="BE234" s="27"/>
      <c r="BF234" s="27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16"/>
      <c r="BS234" s="1"/>
      <c r="BT234" s="84"/>
      <c r="BU234"/>
      <c r="BV234" s="27"/>
      <c r="BW234" s="27"/>
      <c r="BX234" s="27"/>
      <c r="BY234" s="27">
        <f t="shared" si="155"/>
        <v>9.876543209876543E-3</v>
      </c>
      <c r="BZ234" s="27">
        <f t="shared" si="156"/>
        <v>4.1975308641975302E-2</v>
      </c>
      <c r="CA234" s="27"/>
      <c r="CB234" s="27"/>
      <c r="CC234" s="27"/>
      <c r="CD234" s="27"/>
      <c r="CE234" s="27"/>
      <c r="CF234" s="27"/>
      <c r="CG234" s="27"/>
      <c r="CH234" s="27"/>
      <c r="CL234" s="27"/>
      <c r="CM234" s="83"/>
      <c r="CN234" s="13"/>
    </row>
    <row r="235" spans="1:92" x14ac:dyDescent="0.25">
      <c r="A235" t="s">
        <v>308</v>
      </c>
      <c r="N235" s="13"/>
      <c r="O235" s="13"/>
      <c r="P235" s="13"/>
      <c r="Q235" s="13"/>
      <c r="R235" s="13"/>
      <c r="S235" s="14"/>
      <c r="T235" s="13"/>
      <c r="U235" s="13"/>
      <c r="V235" s="13"/>
      <c r="W235" s="13"/>
      <c r="Z235" s="14"/>
      <c r="AA235" s="15"/>
      <c r="AF235" t="s">
        <v>308</v>
      </c>
      <c r="AG235" s="1" t="s">
        <v>106</v>
      </c>
      <c r="AH235" s="1">
        <v>10</v>
      </c>
      <c r="AI235" s="1">
        <v>0</v>
      </c>
      <c r="AJ235" s="1">
        <v>0</v>
      </c>
      <c r="AK235" s="1">
        <v>2</v>
      </c>
      <c r="AL235" s="1">
        <v>1</v>
      </c>
      <c r="AM235" s="1">
        <v>4</v>
      </c>
      <c r="AN235" s="13"/>
      <c r="AO235" s="13">
        <v>0</v>
      </c>
      <c r="AP235" s="13">
        <v>1</v>
      </c>
      <c r="AQ235" s="13"/>
      <c r="AR235" s="13">
        <v>1</v>
      </c>
      <c r="AS235" s="13"/>
      <c r="AT235" s="2" t="s">
        <v>193</v>
      </c>
      <c r="AU235" s="4"/>
      <c r="AV235" s="4">
        <f t="shared" si="158"/>
        <v>4.4444444444444438</v>
      </c>
      <c r="AW235" s="4">
        <f t="shared" si="159"/>
        <v>0</v>
      </c>
      <c r="AX235" s="4">
        <f t="shared" si="159"/>
        <v>0</v>
      </c>
      <c r="AY235" s="27">
        <f t="shared" si="148"/>
        <v>4.4444444444444438</v>
      </c>
      <c r="AZ235" s="27">
        <f t="shared" si="149"/>
        <v>1.4814814814814812</v>
      </c>
      <c r="BA235" s="27">
        <f t="shared" si="150"/>
        <v>0</v>
      </c>
      <c r="BB235" s="27">
        <f t="shared" si="151"/>
        <v>0</v>
      </c>
      <c r="BC235" s="27">
        <f t="shared" si="152"/>
        <v>0</v>
      </c>
      <c r="BD235" s="27">
        <f t="shared" si="153"/>
        <v>0</v>
      </c>
      <c r="BE235" s="27"/>
      <c r="BF235" s="27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16"/>
      <c r="BS235" s="1"/>
      <c r="BT235" s="84"/>
      <c r="BU235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K235" s="16">
        <v>1</v>
      </c>
      <c r="CL235" s="27">
        <f>SUM(1/2*AH235*(7-$AK235+7-$AM235)/6)</f>
        <v>6.666666666666667</v>
      </c>
      <c r="CM235" s="83"/>
      <c r="CN235" s="13"/>
    </row>
    <row r="236" spans="1:92" x14ac:dyDescent="0.25">
      <c r="N236" s="13"/>
      <c r="O236" s="13"/>
      <c r="P236" s="13"/>
      <c r="Q236" s="13"/>
      <c r="R236" s="13"/>
      <c r="S236" s="14"/>
      <c r="T236" s="13"/>
      <c r="U236" s="13"/>
      <c r="V236" s="13"/>
      <c r="W236" s="13"/>
      <c r="Z236" s="14"/>
      <c r="AA236" s="15"/>
      <c r="AG236" s="1"/>
      <c r="AH236" s="1"/>
      <c r="AI236" s="1"/>
      <c r="AJ236" s="1"/>
      <c r="AK236" s="1"/>
      <c r="AL236" s="1"/>
      <c r="AM236" s="1"/>
      <c r="AN236" s="13"/>
      <c r="AO236" s="13"/>
      <c r="AP236" s="13"/>
      <c r="AQ236" s="13"/>
      <c r="AR236" s="13"/>
      <c r="AS236" s="13"/>
      <c r="AT236" s="2"/>
      <c r="AU236" s="4"/>
      <c r="AY236" s="27"/>
      <c r="AZ236" s="27"/>
      <c r="BA236" s="27"/>
      <c r="BB236" s="27"/>
      <c r="BC236" s="27"/>
      <c r="BD236" s="27"/>
      <c r="BE236" s="27"/>
      <c r="BF236" s="27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16"/>
      <c r="BS236" s="1"/>
      <c r="BT236" s="84"/>
      <c r="BU236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L236" s="27"/>
      <c r="CM236" s="83"/>
      <c r="CN236" s="13"/>
    </row>
    <row r="237" spans="1:92" x14ac:dyDescent="0.25">
      <c r="A237" s="18" t="s">
        <v>309</v>
      </c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>
        <v>2</v>
      </c>
      <c r="O237" s="21"/>
      <c r="P237" s="21"/>
      <c r="Q237" s="21"/>
      <c r="R237" s="21"/>
      <c r="S237" s="22"/>
      <c r="T237" s="21"/>
      <c r="U237" s="21"/>
      <c r="V237" s="21"/>
      <c r="W237" s="21"/>
      <c r="X237" s="86"/>
      <c r="Y237" s="86"/>
      <c r="Z237" s="22"/>
      <c r="AA237" s="18"/>
      <c r="AB237" s="23"/>
      <c r="AC237" s="23"/>
      <c r="AD237" s="23"/>
      <c r="AE237" s="26"/>
      <c r="AF237" s="26" t="s">
        <v>310</v>
      </c>
      <c r="AG237" s="86" t="s">
        <v>81</v>
      </c>
      <c r="AH237" s="86">
        <v>3</v>
      </c>
      <c r="AI237" s="86">
        <v>2</v>
      </c>
      <c r="AJ237" s="86">
        <v>1</v>
      </c>
      <c r="AK237" s="86">
        <v>3</v>
      </c>
      <c r="AL237" s="86">
        <v>1</v>
      </c>
      <c r="AM237" s="86">
        <v>7</v>
      </c>
      <c r="AN237" s="21">
        <v>0</v>
      </c>
      <c r="AO237" s="21">
        <v>3</v>
      </c>
      <c r="AP237" s="21">
        <v>1</v>
      </c>
      <c r="AQ237" s="21"/>
      <c r="AR237" s="21"/>
      <c r="AS237" s="21"/>
      <c r="AT237" s="26"/>
      <c r="AU237" s="24"/>
      <c r="AV237" s="24">
        <f t="shared" ref="AV237:AX240" si="160">SUM(1/3*AH237*(7-$AK237+7-$AM237)/6)</f>
        <v>0.66666666666666663</v>
      </c>
      <c r="AW237" s="24">
        <f t="shared" si="160"/>
        <v>0.44444444444444442</v>
      </c>
      <c r="AX237" s="24">
        <f t="shared" si="160"/>
        <v>0.22222222222222221</v>
      </c>
      <c r="AY237" s="133">
        <f t="shared" ref="AY237:AY242" si="161">AV237</f>
        <v>0.66666666666666663</v>
      </c>
      <c r="AZ237" s="133">
        <f t="shared" ref="AZ237:AZ242" si="162">SUM(AV237:AX237)/3</f>
        <v>0.44444444444444448</v>
      </c>
      <c r="BA237" s="133">
        <f t="shared" ref="BA237:BA242" si="163">(((AX237+AW237*$BE$296)/(1+$BE$296)*AO237/3*2+(((AX237+AW237*$BE$296+AV237*$BE$296^2)/(1+$BE$296+$BE$296^2)*AO237/3*(AP237-1+AN237)/5)*3))/5)</f>
        <v>0.14814814814814817</v>
      </c>
      <c r="BB237" s="133">
        <f t="shared" ref="BB237:BB242" si="164">(((AX237+AV237*$BE$296)/(1+$BE$296)*AO237/3*2+(((AX237+AV237*$BE$296+AW237*$BE$296^2)/(1+$BE$296+$BE$296^2)*AO237/3*(AP237-1+AN237)/5)*3))/5)</f>
        <v>0.2074074074074074</v>
      </c>
      <c r="BC237" s="133">
        <f t="shared" ref="BC237:BC242" si="165">(((AV237+AX237*$BE$296)/(1+$BE$296)*AO237/3*2+(((AV237+AX237*$BE$296+AW237*$BE$296^2)/(1+$BE$296+$BE$296^2)*AO237/3*(AP237-1+AN237)/5)*3))/5)</f>
        <v>0.14814814814814817</v>
      </c>
      <c r="BD237" s="133">
        <f t="shared" ref="BD237:BD242" si="166">(((AV237+AW237*$BE$296)/(1+$BE$296)*AO237/3*2+(((AV237+AW237*$BE$296+AX237*$BE$296^2)/(1+$BE$296+$BE$296^2)*AO237/3*(AP237-1+AN237)/5)*3))/5)</f>
        <v>0.2074074074074074</v>
      </c>
      <c r="BE237" s="27"/>
      <c r="BF237" s="27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16"/>
      <c r="BS237" s="1"/>
      <c r="BT237" s="3">
        <f t="shared" ref="BT237:BT242" si="167">AY237*3</f>
        <v>2</v>
      </c>
      <c r="BU237" s="3">
        <f t="shared" ref="BU237:BU242" si="168">BT237/N237</f>
        <v>1</v>
      </c>
      <c r="BV237" s="27"/>
      <c r="BW237" s="27"/>
      <c r="BX237" s="27"/>
      <c r="BY237" s="27">
        <f>((BW237*AO237/3)+(((BW237+AV237*$BE$296) / (1+$BE$296)*AO237/3*(AP237-1+AN237)/5)*2))/3</f>
        <v>0</v>
      </c>
      <c r="BZ237" s="27">
        <f>((AV237*AO237/3)+(((AV237+BW237*$BE$296) / (1+$BE$296)*AO237/3*(AP237-1+AN237)/5)*2))/3</f>
        <v>0.22222222222222221</v>
      </c>
      <c r="CA237" s="27"/>
      <c r="CB237" s="27">
        <f>SUM(1/3*ROUNDUP(AI237/2,0)*(7-$AK237+7-$AM237)/6)</f>
        <v>0.22222222222222221</v>
      </c>
      <c r="CC237" s="27"/>
      <c r="CD237" s="27">
        <f>((CB237*AO237/3)+(((CB237+AV237*$BE$296) / (1+$BE$296)*AO237/3*(AP237-1+AN237)/5)*2))/3</f>
        <v>7.407407407407407E-2</v>
      </c>
      <c r="CE237" s="27">
        <f>((AV237*AO237/3)+(((AV237+CB237*$BE$296) / (1+$BE$296)*AO237/3*(AP237-1+AN237)/5)*2))/3</f>
        <v>0.22222222222222221</v>
      </c>
      <c r="CF237" s="27"/>
      <c r="CG237" s="27"/>
      <c r="CH237" s="27"/>
      <c r="CL237" s="27"/>
      <c r="CM237" s="83"/>
      <c r="CN237" s="13"/>
    </row>
    <row r="238" spans="1:92" x14ac:dyDescent="0.25">
      <c r="A238" s="15" t="s">
        <v>311</v>
      </c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>
        <v>2</v>
      </c>
      <c r="O238" s="13"/>
      <c r="P238" s="13"/>
      <c r="Q238" s="13"/>
      <c r="R238" s="13"/>
      <c r="S238" s="14"/>
      <c r="T238" s="13"/>
      <c r="U238" s="13"/>
      <c r="V238" s="13"/>
      <c r="W238" s="13"/>
      <c r="Z238" s="14"/>
      <c r="AA238" s="15"/>
      <c r="AF238" t="s">
        <v>216</v>
      </c>
      <c r="AG238" s="1" t="s">
        <v>106</v>
      </c>
      <c r="AH238" s="1">
        <v>4</v>
      </c>
      <c r="AI238" s="1">
        <v>0</v>
      </c>
      <c r="AJ238" s="1">
        <v>0</v>
      </c>
      <c r="AK238" s="1">
        <v>2</v>
      </c>
      <c r="AL238" s="1">
        <v>1</v>
      </c>
      <c r="AM238" s="1">
        <v>5</v>
      </c>
      <c r="AN238" s="13">
        <v>0</v>
      </c>
      <c r="AO238" s="13">
        <v>0</v>
      </c>
      <c r="AP238" s="13">
        <v>1</v>
      </c>
      <c r="AQ238" s="13"/>
      <c r="AR238" s="13">
        <v>1</v>
      </c>
      <c r="AS238" s="13"/>
      <c r="AT238" t="s">
        <v>193</v>
      </c>
      <c r="AU238" s="4"/>
      <c r="AV238" s="4">
        <f t="shared" si="160"/>
        <v>1.5555555555555554</v>
      </c>
      <c r="AW238" s="4">
        <f t="shared" si="160"/>
        <v>0</v>
      </c>
      <c r="AX238" s="4">
        <f t="shared" si="160"/>
        <v>0</v>
      </c>
      <c r="AY238" s="27">
        <f t="shared" si="161"/>
        <v>1.5555555555555554</v>
      </c>
      <c r="AZ238" s="27">
        <f t="shared" si="162"/>
        <v>0.51851851851851849</v>
      </c>
      <c r="BA238" s="27">
        <f t="shared" si="163"/>
        <v>0</v>
      </c>
      <c r="BB238" s="27">
        <f t="shared" si="164"/>
        <v>0</v>
      </c>
      <c r="BC238" s="27">
        <f t="shared" si="165"/>
        <v>0</v>
      </c>
      <c r="BD238" s="27">
        <f t="shared" si="166"/>
        <v>0</v>
      </c>
      <c r="BE238" s="27"/>
      <c r="BF238" s="27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16"/>
      <c r="BS238" s="1"/>
      <c r="BT238" s="3">
        <f t="shared" si="167"/>
        <v>4.6666666666666661</v>
      </c>
      <c r="BU238" s="3">
        <f t="shared" si="168"/>
        <v>2.333333333333333</v>
      </c>
      <c r="BV238" s="27"/>
      <c r="BW238" s="27"/>
      <c r="BX238" s="27"/>
      <c r="BY238" s="27">
        <f>((BW238*AO238/3)+(((BW238+AV238*$BE$296) / (1+$BE$296)*AO238/3*(AP238-1+AN238)/5)*2))/3</f>
        <v>0</v>
      </c>
      <c r="BZ238" s="27">
        <f>((AV238*AO238/3)+(((AV238+BW238*$BE$296) / (1+$BE$296)*AO238/3*(AP238-1+AN238)/5)*2))/3</f>
        <v>0</v>
      </c>
      <c r="CA238" s="27"/>
      <c r="CB238" s="27"/>
      <c r="CC238" s="27"/>
      <c r="CD238" s="27">
        <f>((CB238*AO238/3)+(((CB238+AV238*$BE$296) / (1+$BE$296)*AO238/3*(AP238-1+AN238)/5)*2))/3</f>
        <v>0</v>
      </c>
      <c r="CE238" s="27">
        <f>((AV238*AO238/3)+(((AV238+CB238*$BE$296) / (1+$BE$296)*AO238/3*(AP238-1+AN238)/5)*2))/3</f>
        <v>0</v>
      </c>
      <c r="CF238" s="27"/>
      <c r="CG238" s="27"/>
      <c r="CH238" s="27"/>
      <c r="CK238" s="16">
        <v>1</v>
      </c>
      <c r="CL238" s="27">
        <f>SUM(1/2*AH238*(7-$AK238+7-$AM238)/6)</f>
        <v>2.3333333333333335</v>
      </c>
      <c r="CM238" s="83"/>
      <c r="CN238" s="13"/>
    </row>
    <row r="239" spans="1:92" x14ac:dyDescent="0.25">
      <c r="A239" s="15" t="s">
        <v>312</v>
      </c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>
        <v>4</v>
      </c>
      <c r="O239" s="13"/>
      <c r="P239" s="13"/>
      <c r="Q239" s="13"/>
      <c r="R239" s="13"/>
      <c r="S239" s="14"/>
      <c r="T239" s="13"/>
      <c r="U239" s="13"/>
      <c r="V239" s="13"/>
      <c r="W239" s="13"/>
      <c r="Z239" s="14"/>
      <c r="AA239" s="15"/>
      <c r="AF239" t="s">
        <v>441</v>
      </c>
      <c r="AG239" s="1" t="s">
        <v>106</v>
      </c>
      <c r="AH239" s="1">
        <v>6</v>
      </c>
      <c r="AI239" s="1">
        <v>0</v>
      </c>
      <c r="AJ239" s="1">
        <v>0</v>
      </c>
      <c r="AK239" s="1">
        <v>2</v>
      </c>
      <c r="AL239" s="1">
        <v>1</v>
      </c>
      <c r="AM239" s="1">
        <v>4</v>
      </c>
      <c r="AN239" s="13">
        <v>0</v>
      </c>
      <c r="AO239" s="13">
        <v>0</v>
      </c>
      <c r="AP239" s="13">
        <v>1</v>
      </c>
      <c r="AQ239" s="13"/>
      <c r="AR239" s="13">
        <v>1</v>
      </c>
      <c r="AS239" s="13"/>
      <c r="AT239" t="s">
        <v>193</v>
      </c>
      <c r="AU239" s="4"/>
      <c r="AV239" s="4">
        <f t="shared" si="160"/>
        <v>2.6666666666666665</v>
      </c>
      <c r="AW239" s="4">
        <f t="shared" si="160"/>
        <v>0</v>
      </c>
      <c r="AX239" s="4">
        <f t="shared" si="160"/>
        <v>0</v>
      </c>
      <c r="AY239" s="27">
        <f t="shared" si="161"/>
        <v>2.6666666666666665</v>
      </c>
      <c r="AZ239" s="27">
        <f t="shared" si="162"/>
        <v>0.88888888888888884</v>
      </c>
      <c r="BA239" s="27">
        <f t="shared" si="163"/>
        <v>0</v>
      </c>
      <c r="BB239" s="27">
        <f t="shared" si="164"/>
        <v>0</v>
      </c>
      <c r="BC239" s="27">
        <f t="shared" si="165"/>
        <v>0</v>
      </c>
      <c r="BD239" s="27">
        <f t="shared" si="166"/>
        <v>0</v>
      </c>
      <c r="BE239" s="27"/>
      <c r="BF239" s="27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16"/>
      <c r="BS239" s="1"/>
      <c r="BT239" s="3">
        <f t="shared" si="167"/>
        <v>8</v>
      </c>
      <c r="BU239" s="3">
        <f t="shared" si="168"/>
        <v>2</v>
      </c>
      <c r="BV239" s="27"/>
      <c r="BW239" s="27"/>
      <c r="BX239" s="27"/>
      <c r="BY239" s="27">
        <f>((BW239*AO239/3)+(((BW239+AV239*$BE$296) / (1+$BE$296)*AO239/3*(AP239-1+AN239)/5)*2))/3</f>
        <v>0</v>
      </c>
      <c r="BZ239" s="27">
        <f>((AV239*AO239/3)+(((AV239+BW239*$BE$296) / (1+$BE$296)*AO239/3*(AP239-1+AN239)/5)*2))/3</f>
        <v>0</v>
      </c>
      <c r="CA239" s="27"/>
      <c r="CB239" s="27"/>
      <c r="CC239" s="27"/>
      <c r="CD239" s="27">
        <f>((CB239*AO239/3)+(((CB239+AV239*$BE$296) / (1+$BE$296)*AO239/3*(AP239-1+AN239)/5)*2))/3</f>
        <v>0</v>
      </c>
      <c r="CE239" s="27">
        <f>((AV239*AO239/3)+(((AV239+CB239*$BE$296) / (1+$BE$296)*AO239/3*(AP239-1+AN239)/5)*2))/3</f>
        <v>0</v>
      </c>
      <c r="CF239" s="27"/>
      <c r="CG239" s="27"/>
      <c r="CH239" s="27"/>
      <c r="CK239" s="16">
        <v>1</v>
      </c>
      <c r="CL239" s="27">
        <f>SUM(1/2*AH239*(7-$AK239+7-$AM239)/6)</f>
        <v>4</v>
      </c>
      <c r="CM239" s="83"/>
      <c r="CN239" s="13"/>
    </row>
    <row r="240" spans="1:92" x14ac:dyDescent="0.25">
      <c r="A240" s="15" t="s">
        <v>313</v>
      </c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>
        <v>3</v>
      </c>
      <c r="O240" s="13"/>
      <c r="P240" s="13"/>
      <c r="Q240" s="13"/>
      <c r="R240" s="13"/>
      <c r="S240" s="14"/>
      <c r="T240" s="13"/>
      <c r="U240" s="13"/>
      <c r="V240" s="13"/>
      <c r="W240" s="13"/>
      <c r="Z240" s="14"/>
      <c r="AA240" s="15"/>
      <c r="AF240" t="s">
        <v>314</v>
      </c>
      <c r="AG240" s="1" t="s">
        <v>81</v>
      </c>
      <c r="AH240" s="1">
        <v>2</v>
      </c>
      <c r="AI240" s="1">
        <v>2</v>
      </c>
      <c r="AJ240" s="1">
        <v>0</v>
      </c>
      <c r="AK240" s="1">
        <v>5</v>
      </c>
      <c r="AL240" s="1" t="s">
        <v>82</v>
      </c>
      <c r="AM240" s="1">
        <v>7</v>
      </c>
      <c r="AN240" s="13">
        <v>0</v>
      </c>
      <c r="AO240" s="13">
        <v>3</v>
      </c>
      <c r="AP240" s="13">
        <v>1</v>
      </c>
      <c r="AQ240" s="13"/>
      <c r="AR240" s="13"/>
      <c r="AS240" s="13"/>
      <c r="AT240" s="15"/>
      <c r="AU240" s="4"/>
      <c r="AV240" s="4">
        <f t="shared" si="160"/>
        <v>0.22222222222222221</v>
      </c>
      <c r="AW240" s="4">
        <f t="shared" si="160"/>
        <v>0.22222222222222221</v>
      </c>
      <c r="AX240" s="4">
        <f t="shared" si="160"/>
        <v>0</v>
      </c>
      <c r="AY240" s="27">
        <f t="shared" si="161"/>
        <v>0.22222222222222221</v>
      </c>
      <c r="AZ240" s="27">
        <f t="shared" si="162"/>
        <v>0.14814814814814814</v>
      </c>
      <c r="BA240" s="27">
        <f t="shared" si="163"/>
        <v>5.9259259259259255E-2</v>
      </c>
      <c r="BB240" s="27">
        <f t="shared" si="164"/>
        <v>5.9259259259259255E-2</v>
      </c>
      <c r="BC240" s="27">
        <f t="shared" si="165"/>
        <v>2.9629629629629627E-2</v>
      </c>
      <c r="BD240" s="27">
        <f t="shared" si="166"/>
        <v>8.8888888888888878E-2</v>
      </c>
      <c r="BE240" s="27"/>
      <c r="BF240" s="27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16"/>
      <c r="BS240" s="1"/>
      <c r="BT240" s="3">
        <f t="shared" si="167"/>
        <v>0.66666666666666663</v>
      </c>
      <c r="BU240" s="3">
        <f t="shared" si="168"/>
        <v>0.22222222222222221</v>
      </c>
      <c r="BV240" s="27"/>
      <c r="BW240" s="27">
        <f>(1/3*ROUNDUP((AI240/2),0)*(7-$AK240+7-$AM240)/6)</f>
        <v>0.1111111111111111</v>
      </c>
      <c r="BX240" s="27"/>
      <c r="BY240" s="27">
        <f>((BW240*AO240/3)+(((BW240+AV240*$BE$296) / (1+$BE$296)*AO240/3*(AP240-1+AN240)/5)*2))/3</f>
        <v>3.7037037037037035E-2</v>
      </c>
      <c r="BZ240" s="27">
        <f>((AV240*AO240/3)+(((AV240+BW240*$BE$296) / (1+$BE$296)*AO240/3*(AP240-1+AN240)/5)*2))/3</f>
        <v>7.407407407407407E-2</v>
      </c>
      <c r="CA240" s="27"/>
      <c r="CB240" s="27"/>
      <c r="CC240" s="27"/>
      <c r="CD240" s="27"/>
      <c r="CE240" s="27"/>
      <c r="CF240" s="27"/>
      <c r="CG240" s="27"/>
      <c r="CH240" s="27"/>
      <c r="CL240" s="27"/>
      <c r="CM240" s="83"/>
      <c r="CN240" s="13"/>
    </row>
    <row r="241" spans="1:92" x14ac:dyDescent="0.25">
      <c r="A241" s="15" t="s">
        <v>315</v>
      </c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>
        <v>8</v>
      </c>
      <c r="O241" s="13"/>
      <c r="P241" s="13"/>
      <c r="Q241" s="13"/>
      <c r="R241" s="13"/>
      <c r="S241" s="14"/>
      <c r="T241" s="13"/>
      <c r="U241" s="13"/>
      <c r="V241" s="13"/>
      <c r="W241" s="13"/>
      <c r="Z241" s="14"/>
      <c r="AA241" s="15"/>
      <c r="AF241" t="s">
        <v>295</v>
      </c>
      <c r="AG241" s="1" t="s">
        <v>296</v>
      </c>
      <c r="AH241" s="1">
        <v>2</v>
      </c>
      <c r="AI241" s="1">
        <v>2</v>
      </c>
      <c r="AJ241" s="1">
        <v>2</v>
      </c>
      <c r="AK241" s="1">
        <v>2</v>
      </c>
      <c r="AL241" s="1">
        <v>1</v>
      </c>
      <c r="AM241" s="1">
        <v>4</v>
      </c>
      <c r="AN241" s="13">
        <v>0</v>
      </c>
      <c r="AO241" s="13">
        <v>0</v>
      </c>
      <c r="AP241" s="13">
        <v>3</v>
      </c>
      <c r="AQ241" s="13"/>
      <c r="AR241" s="13"/>
      <c r="AS241" s="13"/>
      <c r="AT241" s="2" t="s">
        <v>297</v>
      </c>
      <c r="AU241" s="4"/>
      <c r="AV241" s="85">
        <f>SUM(5/6*AH241*(7-$AK241+7-$AM241)/6)</f>
        <v>2.2222222222222223</v>
      </c>
      <c r="AW241" s="85">
        <f>SUM(5/6*AI241*(7-$AK241+7-$AM241)/6)</f>
        <v>2.2222222222222223</v>
      </c>
      <c r="AX241" s="85">
        <f>SUM(5/6*AJ241*(7-$AK241+7-$AM241)/6)</f>
        <v>2.2222222222222223</v>
      </c>
      <c r="AY241" s="27">
        <f t="shared" si="161"/>
        <v>2.2222222222222223</v>
      </c>
      <c r="AZ241" s="27">
        <f t="shared" si="162"/>
        <v>2.2222222222222223</v>
      </c>
      <c r="BA241" s="27">
        <f t="shared" si="163"/>
        <v>0</v>
      </c>
      <c r="BB241" s="27">
        <f t="shared" si="164"/>
        <v>0</v>
      </c>
      <c r="BC241" s="27">
        <f t="shared" si="165"/>
        <v>0</v>
      </c>
      <c r="BD241" s="27">
        <f t="shared" si="166"/>
        <v>0</v>
      </c>
      <c r="BE241" s="27"/>
      <c r="BF241" s="27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16"/>
      <c r="BS241" s="1"/>
      <c r="BT241" s="3">
        <f t="shared" si="167"/>
        <v>6.666666666666667</v>
      </c>
      <c r="BU241" s="3">
        <f t="shared" si="168"/>
        <v>0.83333333333333337</v>
      </c>
      <c r="BV241" s="27"/>
      <c r="BW241" s="27"/>
      <c r="BX241" s="27"/>
      <c r="BY241" s="27">
        <f>((BW241*AO241/3)+(((BW241+AV241*$BE$296) / (1+$BE$296)*AO241/3*(AP241-1+AN241)/5)*2))/3</f>
        <v>0</v>
      </c>
      <c r="BZ241" s="27">
        <f>((AV241*AO241/3)+(((AV241+BW241*$BE$296) / (1+$BE$296)*AO241/3*(AP241-1+AN241)/5)*2))/3</f>
        <v>0</v>
      </c>
      <c r="CA241" s="27"/>
      <c r="CB241" s="27">
        <f>SUM(1/3*ROUNDUP(AI241/2,0)*(7-$AK241+7-$AM241)/6)</f>
        <v>0.44444444444444442</v>
      </c>
      <c r="CC241" s="27"/>
      <c r="CD241" s="27">
        <f>((CB241*AO241/3)+(((CB241+AV241*$BE$296) / (1+$BE$296)*AO241/3*(AP241-1+AN241)/5)*2))/3</f>
        <v>0</v>
      </c>
      <c r="CE241" s="27">
        <f>((AV241*AO241/3)+(((AV241+CB241*$BE$296) / (1+$BE$296)*AO241/3*(AP241-1+AN241)/5)*2))/3</f>
        <v>0</v>
      </c>
      <c r="CF241" s="27"/>
      <c r="CG241" s="27"/>
      <c r="CH241" s="27"/>
      <c r="CL241" s="27"/>
      <c r="CM241" s="83"/>
      <c r="CN241" s="13"/>
    </row>
    <row r="242" spans="1:92" x14ac:dyDescent="0.25">
      <c r="A242" s="15" t="s">
        <v>437</v>
      </c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>
        <f>2*N237</f>
        <v>4</v>
      </c>
      <c r="O242" s="13"/>
      <c r="P242" s="13"/>
      <c r="Q242" s="13"/>
      <c r="R242" s="13"/>
      <c r="S242" s="14"/>
      <c r="T242" s="13"/>
      <c r="U242" s="13"/>
      <c r="V242" s="13"/>
      <c r="W242" s="13"/>
      <c r="Z242" s="14"/>
      <c r="AA242" s="15"/>
      <c r="AF242" t="s">
        <v>438</v>
      </c>
      <c r="AG242" s="1" t="s">
        <v>81</v>
      </c>
      <c r="AH242" s="1">
        <f>2*AH237</f>
        <v>6</v>
      </c>
      <c r="AI242" s="1">
        <f>2*AI237</f>
        <v>4</v>
      </c>
      <c r="AJ242" s="1">
        <f>2*AJ237</f>
        <v>2</v>
      </c>
      <c r="AK242" s="1">
        <f>AK237</f>
        <v>3</v>
      </c>
      <c r="AL242" s="1">
        <f t="shared" ref="AL242:AR242" si="169">AL237</f>
        <v>1</v>
      </c>
      <c r="AM242" s="1">
        <f t="shared" si="169"/>
        <v>7</v>
      </c>
      <c r="AN242" s="1">
        <f t="shared" si="169"/>
        <v>0</v>
      </c>
      <c r="AO242" s="1">
        <f t="shared" si="169"/>
        <v>3</v>
      </c>
      <c r="AP242" s="1">
        <f t="shared" si="169"/>
        <v>1</v>
      </c>
      <c r="AQ242">
        <f t="shared" si="169"/>
        <v>0</v>
      </c>
      <c r="AR242">
        <f t="shared" si="169"/>
        <v>0</v>
      </c>
      <c r="AS242"/>
      <c r="AT242"/>
      <c r="AU242" s="4"/>
      <c r="AV242" s="24">
        <f>SUM(1/3*AH242*(7-$AK242+7-$AM242)/6)</f>
        <v>1.3333333333333333</v>
      </c>
      <c r="AW242" s="24">
        <f>SUM(1/3*AI242*(7-$AK242+7-$AM242)/6)</f>
        <v>0.88888888888888884</v>
      </c>
      <c r="AX242" s="24">
        <f>SUM(1/3*AJ242*(7-$AK242+7-$AM242)/6)</f>
        <v>0.44444444444444442</v>
      </c>
      <c r="AY242" s="133">
        <f t="shared" si="161"/>
        <v>1.3333333333333333</v>
      </c>
      <c r="AZ242" s="133">
        <f t="shared" si="162"/>
        <v>0.88888888888888895</v>
      </c>
      <c r="BA242" s="133">
        <f t="shared" si="163"/>
        <v>0.29629629629629634</v>
      </c>
      <c r="BB242" s="133">
        <f t="shared" si="164"/>
        <v>0.4148148148148148</v>
      </c>
      <c r="BC242" s="133">
        <f t="shared" si="165"/>
        <v>0.29629629629629634</v>
      </c>
      <c r="BD242" s="133">
        <f t="shared" si="166"/>
        <v>0.4148148148148148</v>
      </c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16"/>
      <c r="BS242" s="1"/>
      <c r="BT242" s="3">
        <f t="shared" si="167"/>
        <v>4</v>
      </c>
      <c r="BU242" s="3">
        <f t="shared" si="168"/>
        <v>1</v>
      </c>
      <c r="CB242" s="27">
        <f>SUM(1/3*ROUNDUP(AI242/2,0)*(7-$AK242+7-$AM242)/6)</f>
        <v>0.44444444444444442</v>
      </c>
      <c r="CD242" s="27">
        <f>((CB242*AO242/3)+(((CB242+AV242*$BE$296) / (1+$BE$296)*AO242/3*(AP242-1+AN242)/5)*2))/3</f>
        <v>0.14814814814814814</v>
      </c>
      <c r="CE242" s="27">
        <f>((AV242*AO242/3)+(((AV242+CB242*$BE$296) / (1+$BE$296)*AO242/3*(AP242-1+AN242)/5)*2))/3</f>
        <v>0.44444444444444442</v>
      </c>
      <c r="CM242" s="83"/>
      <c r="CN242" s="13"/>
    </row>
    <row r="243" spans="1:92" x14ac:dyDescent="0.25">
      <c r="A243" s="15" t="s">
        <v>440</v>
      </c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>
        <f>4*N239</f>
        <v>16</v>
      </c>
      <c r="O243" s="13"/>
      <c r="P243" s="13"/>
      <c r="Q243" s="13"/>
      <c r="R243" s="13"/>
      <c r="S243" s="14"/>
      <c r="T243" s="13"/>
      <c r="U243" s="13"/>
      <c r="V243" s="13"/>
      <c r="W243" s="13"/>
      <c r="Z243" s="14"/>
      <c r="AA243" s="15"/>
      <c r="AF243" s="15" t="s">
        <v>440</v>
      </c>
      <c r="AG243" s="13" t="s">
        <v>106</v>
      </c>
      <c r="AH243" s="13">
        <f>4*AH239</f>
        <v>24</v>
      </c>
      <c r="AI243" s="13">
        <f>4*AI239</f>
        <v>0</v>
      </c>
      <c r="AJ243" s="13">
        <f>4*AJ239</f>
        <v>0</v>
      </c>
      <c r="AK243" s="13">
        <f>AK239</f>
        <v>2</v>
      </c>
      <c r="AL243" s="13">
        <f t="shared" ref="AL243:BD243" si="170">AL239</f>
        <v>1</v>
      </c>
      <c r="AM243" s="13">
        <f t="shared" si="170"/>
        <v>4</v>
      </c>
      <c r="AN243" s="13">
        <f t="shared" si="170"/>
        <v>0</v>
      </c>
      <c r="AO243" s="13">
        <f t="shared" si="170"/>
        <v>0</v>
      </c>
      <c r="AP243" s="13">
        <f t="shared" si="170"/>
        <v>1</v>
      </c>
      <c r="AQ243" s="13">
        <f t="shared" si="170"/>
        <v>0</v>
      </c>
      <c r="AR243" s="13">
        <f t="shared" si="170"/>
        <v>1</v>
      </c>
      <c r="AS243" s="13"/>
      <c r="AT243" s="15" t="str">
        <f t="shared" si="170"/>
        <v>Ground Attack</v>
      </c>
      <c r="AU243" s="13">
        <f t="shared" si="170"/>
        <v>0</v>
      </c>
      <c r="AV243" s="13">
        <f t="shared" si="170"/>
        <v>2.6666666666666665</v>
      </c>
      <c r="AW243" s="13">
        <f t="shared" si="170"/>
        <v>0</v>
      </c>
      <c r="AX243" s="13">
        <f t="shared" si="170"/>
        <v>0</v>
      </c>
      <c r="AY243" s="13">
        <f t="shared" si="170"/>
        <v>2.6666666666666665</v>
      </c>
      <c r="AZ243" s="13">
        <f t="shared" si="170"/>
        <v>0.88888888888888884</v>
      </c>
      <c r="BA243" s="13">
        <f t="shared" si="170"/>
        <v>0</v>
      </c>
      <c r="BB243" s="13">
        <f t="shared" si="170"/>
        <v>0</v>
      </c>
      <c r="BC243" s="13">
        <f t="shared" si="170"/>
        <v>0</v>
      </c>
      <c r="BD243" s="13">
        <f t="shared" si="170"/>
        <v>0</v>
      </c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16"/>
      <c r="BS243" s="1"/>
      <c r="BT243" s="84"/>
      <c r="BU243"/>
      <c r="CL243" s="27">
        <f>SUM(1/2*AH243*(7-$AK243+7-$AM243)/6)</f>
        <v>16</v>
      </c>
      <c r="CM243" s="83"/>
      <c r="CN243" s="13"/>
    </row>
    <row r="244" spans="1:92" x14ac:dyDescent="0.25">
      <c r="A244" s="15" t="s">
        <v>316</v>
      </c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4"/>
      <c r="T244" s="13"/>
      <c r="U244" s="13"/>
      <c r="V244" s="13"/>
      <c r="W244" s="13"/>
      <c r="Z244" s="14"/>
      <c r="AA244" s="15"/>
      <c r="AF244" s="15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5"/>
      <c r="AU244" s="4"/>
      <c r="AY244" s="27"/>
      <c r="AZ244" s="27"/>
      <c r="BA244" s="27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16"/>
      <c r="BS244" s="1"/>
      <c r="BT244" s="84"/>
      <c r="BU244"/>
      <c r="CM244" s="83"/>
      <c r="CN244" s="13"/>
    </row>
    <row r="245" spans="1:92" ht="13" x14ac:dyDescent="0.25">
      <c r="A245" s="17" t="s">
        <v>317</v>
      </c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"/>
      <c r="O245" s="13"/>
      <c r="P245" s="13"/>
      <c r="Q245" s="13"/>
      <c r="R245" s="13"/>
      <c r="S245" s="14"/>
      <c r="T245" s="13"/>
      <c r="U245" s="13"/>
      <c r="V245" s="13"/>
      <c r="W245" s="13"/>
      <c r="Z245" s="14"/>
      <c r="AA245" s="15"/>
      <c r="AF245" s="15"/>
      <c r="AG245" s="15"/>
      <c r="AU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16"/>
      <c r="BS245" s="4"/>
      <c r="BT245" s="84"/>
      <c r="BU245" s="84"/>
    </row>
    <row r="246" spans="1:92" x14ac:dyDescent="0.25">
      <c r="A246" s="65" t="s">
        <v>271</v>
      </c>
      <c r="B246" s="74">
        <v>206</v>
      </c>
      <c r="C246" s="74">
        <v>216</v>
      </c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67">
        <f ca="1">SUM(INDIRECT(ADDRESS(B246,COLUMN())),IF(C246&gt;0,INDIRECT(ADDRESS(C246,COLUMN())),0),IF(D246&gt;0,INDIRECT(ADDRESS(D246,COLUMN())),0),IF(E246&gt;0,INDIRECT(ADDRESS(E246,COLUMN())),0),IF(F246&gt;0,INDIRECT(ADDRESS(F246,COLUMN())),0),IF(G246&gt;0,INDIRECT(ADDRESS(G246,COLUMN())),0),IF(H246&gt;0,INDIRECT(ADDRESS(H246,COLUMN())),0),IF(I246&gt;0,INDIRECT(ADDRESS(I246,COLUMN())),0),IF(J246&gt;0,INDIRECT(ADDRESS(J246,COLUMN())),0),IF(K246&gt;0,INDIRECT(ADDRESS(K246,COLUMN())),0),IF(L246&gt;0,INDIRECT(ADDRESS(L246,COLUMN())),0),IF(M246&gt;0,INDIRECT(ADDRESS(M246,COLUMN())),0))</f>
        <v>16</v>
      </c>
      <c r="O246" s="67" t="str" cm="1">
        <f t="array" aca="1" ref="O246" ca="1">INDIRECT(ADDRESS($B246,COLUMN()))</f>
        <v>Fighter</v>
      </c>
      <c r="P246" s="67" cm="1">
        <f t="array" aca="1" ref="P246" ca="1">INDIRECT(ADDRESS($B246,COLUMN()))</f>
        <v>2</v>
      </c>
      <c r="Q246" s="67" cm="1">
        <f t="array" aca="1" ref="Q246" ca="1">INDIRECT(ADDRESS($B246,COLUMN()))</f>
        <v>0</v>
      </c>
      <c r="R246" s="67" cm="1">
        <f t="array" aca="1" ref="R246" ca="1">INDIRECT(ADDRESS($B246,COLUMN()))</f>
        <v>0</v>
      </c>
      <c r="S246" s="67" cm="1">
        <f t="array" aca="1" ref="S246" ca="1">INDIRECT(ADDRESS($B246,COLUMN()))</f>
        <v>2</v>
      </c>
      <c r="T246" s="67" t="str" cm="1">
        <f t="array" aca="1" ref="T246" ca="1">INDIRECT(ADDRESS($B246,COLUMN()))</f>
        <v>1-5</v>
      </c>
      <c r="U246" s="67" cm="1">
        <f t="array" aca="1" ref="U246" ca="1">INDIRECT(ADDRESS($B246,COLUMN()))</f>
        <v>5</v>
      </c>
      <c r="V246" s="67" cm="1">
        <f t="array" aca="1" ref="V246" ca="1">INDIRECT(ADDRESS($B246,COLUMN()))</f>
        <v>0</v>
      </c>
      <c r="W246" s="67" cm="1">
        <f t="array" aca="1" ref="W246" ca="1">INDIRECT(ADDRESS($B246,COLUMN()))</f>
        <v>4</v>
      </c>
      <c r="X246" s="67" cm="1">
        <f t="array" aca="1" ref="X246" ca="1">INDIRECT(ADDRESS($B246,COLUMN()))</f>
        <v>8</v>
      </c>
      <c r="Y246" s="67" cm="1">
        <f t="array" aca="1" ref="Y246" ca="1">INDIRECT(ADDRESS($B246,COLUMN()))</f>
        <v>4</v>
      </c>
      <c r="Z246" s="67" cm="1">
        <f t="array" aca="1" ref="Z246" ca="1">INDIRECT(ADDRESS($B246,COLUMN()))</f>
        <v>4</v>
      </c>
      <c r="AA246" s="67" cm="1">
        <f t="array" aca="1" ref="AA246" ca="1">INDIRECT(ADDRESS($B246,COLUMN()))</f>
        <v>0</v>
      </c>
      <c r="AB246" s="56">
        <f t="shared" ref="AB246:AB254" ca="1" si="171">((U246/8)^$V$296)*((((X246-(Y246-1)/2)/8)^$X$296)*((S246/3)^$S$296))*(((8-W246)/6)^$W$296)</f>
        <v>0.79535426540178589</v>
      </c>
      <c r="AC246" s="56">
        <f t="shared" ref="AC246:AC254" ca="1" si="172">SUM(((25/N246)^$Z$296)*(AB246/$AB$34))</f>
        <v>1.4001385561266442</v>
      </c>
      <c r="AD246" s="56">
        <f t="shared" ref="AD246:AD254" ca="1" si="173">(P246/($CN$34*(1/AC246)))</f>
        <v>2.435023575872425</v>
      </c>
      <c r="AF246" s="65"/>
      <c r="AG246" s="65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52"/>
      <c r="AU246" s="54" t="s">
        <v>33</v>
      </c>
      <c r="AV246" s="57" cm="1">
        <f t="array" aca="1" ref="AV246" ca="1">SUM(IF($C246&gt;0,IF(AND(INDIRECT(ADDRESS($C246,44))=0,INDIRECT(ADDRESS($C246,38))="UL",ISERROR(SEARCH("Rear",INDIRECT(ADDRESS($C246,33)))),ISERROR(SEARCH("Side",INDIRECT(ADDRESS($C246,33))))),INDIRECT(ADDRESS($C246,COLUMN())),0),0),IF($D246&gt;0,IF(AND(INDIRECT(ADDRESS($D246,44))=0,INDIRECT(ADDRESS($D246,38))="UL",ISERROR(SEARCH("Rear",INDIRECT(ADDRESS($D246,33)))),ISERROR(SEARCH("Side",INDIRECT(ADDRESS($D246,33))))),INDIRECT(ADDRESS($D246,COLUMN())),0),0),IF($E246&gt;0,IF(AND(INDIRECT(ADDRESS($E246,44))=0,INDIRECT(ADDRESS($E246,38))="UL",ISERROR(SEARCH("Rear",INDIRECT(ADDRESS($E246,33)))),ISERROR(SEARCH("Side",INDIRECT(ADDRESS($E246,33))))),INDIRECT(ADDRESS($E246,COLUMN())),0),0),IF($F246&gt;0,IF(AND(INDIRECT(ADDRESS($F246,44))=0,INDIRECT(ADDRESS($F246,38))="UL",ISERROR(SEARCH("Rear",INDIRECT(ADDRESS($F246,33)))),ISERROR(SEARCH("Side",INDIRECT(ADDRESS($F246,33))))),INDIRECT(ADDRESS($F246,COLUMN())),0),0),IF($G246&gt;0,IF(AND(INDIRECT(ADDRESS($G246,44))=0,INDIRECT(ADDRESS($G246,38))="UL",ISERROR(SEARCH("Rear",INDIRECT(ADDRESS($G246,33)))),ISERROR(SEARCH("Side",INDIRECT(ADDRESS($G246,33))))),INDIRECT(ADDRESS($G246,COLUMN())),0),0),IF($H246&gt;0,IF(AND(INDIRECT(ADDRESS($H246,44))=0,INDIRECT(ADDRESS($H246,38))="UL",ISERROR(SEARCH("Rear",INDIRECT(ADDRESS($H246,33)))),ISERROR(SEARCH("Side",INDIRECT(ADDRESS($H246,33))))),INDIRECT(ADDRESS($H246,COLUMN())),0),0),IF($I246&gt;0,IF(AND(INDIRECT(ADDRESS($I246,44))=0,INDIRECT(ADDRESS($I246,38))="UL",ISERROR(SEARCH("Rear",INDIRECT(ADDRESS($I246,33)))),ISERROR(SEARCH("Side",INDIRECT(ADDRESS($I246,33))))),INDIRECT(ADDRESS($I246,COLUMN())),0),0),IF($J246&gt;0,IF(AND(INDIRECT(ADDRESS($J246,44))=0,INDIRECT(ADDRESS($J246,38))="UL",ISERROR(SEARCH("Rear",INDIRECT(ADDRESS($J246,33)))),ISERROR(SEARCH("Side",INDIRECT(ADDRESS($J246,33))))),INDIRECT(ADDRESS($J246,COLUMN())),0),0),IF($K246&gt;0,IF(AND(INDIRECT(ADDRESS($K246,44))=0,INDIRECT(ADDRESS($K246,38))="UL",ISERROR(SEARCH("Rear",INDIRECT(ADDRESS($K246,33)))),ISERROR(SEARCH("Side",INDIRECT(ADDRESS($K246,33))))),INDIRECT(ADDRESS($K246,COLUMN())),0),0),IF($L246&gt;0,IF(AND(INDIRECT(ADDRESS($L246,44))=0,INDIRECT(ADDRESS($L246,38))="UL",ISERROR(SEARCH("Rear",INDIRECT(ADDRESS($L246,33)))),ISERROR(SEARCH("Side",INDIRECT(ADDRESS($L246,33))))),INDIRECT(ADDRESS($L246,COLUMN())),0),0),IF($M246&gt;0,IF(AND(INDIRECT(ADDRESS($M246,44))=0,INDIRECT(ADDRESS($M246,38))="UL",ISERROR(SEARCH("Rear",INDIRECT(ADDRESS($M246,33)))),ISERROR(SEARCH("Side",INDIRECT(ADDRESS($M246,33))))),INDIRECT(ADDRESS($M246,COLUMN())),0),0))</f>
        <v>0.88888888888888884</v>
      </c>
      <c r="AW246" s="57" cm="1">
        <f t="array" aca="1" ref="AW246" ca="1">SUM(IF($C246&gt;0,IF(AND(INDIRECT(ADDRESS($C246,44))=0,INDIRECT(ADDRESS($C246,38))="UL",ISERROR(SEARCH("Rear",INDIRECT(ADDRESS($C246,33)))),ISERROR(SEARCH("Side",INDIRECT(ADDRESS($C246,33))))),INDIRECT(ADDRESS($C246,COLUMN())),0),0),IF($D246&gt;0,IF(AND(INDIRECT(ADDRESS($D246,44))=0,INDIRECT(ADDRESS($D246,38))="UL",ISERROR(SEARCH("Rear",INDIRECT(ADDRESS($D246,33)))),ISERROR(SEARCH("Side",INDIRECT(ADDRESS($D246,33))))),INDIRECT(ADDRESS($D246,COLUMN())),0),0),IF($E246&gt;0,IF(AND(INDIRECT(ADDRESS($E246,44))=0,INDIRECT(ADDRESS($E246,38))="UL",ISERROR(SEARCH("Rear",INDIRECT(ADDRESS($E246,33)))),ISERROR(SEARCH("Side",INDIRECT(ADDRESS($E246,33))))),INDIRECT(ADDRESS($E246,COLUMN())),0),0),IF($F246&gt;0,IF(AND(INDIRECT(ADDRESS($F246,44))=0,INDIRECT(ADDRESS($F246,38))="UL",ISERROR(SEARCH("Rear",INDIRECT(ADDRESS($F246,33)))),ISERROR(SEARCH("Side",INDIRECT(ADDRESS($F246,33))))),INDIRECT(ADDRESS($F246,COLUMN())),0),0),IF($G246&gt;0,IF(AND(INDIRECT(ADDRESS($G246,44))=0,INDIRECT(ADDRESS($G246,38))="UL",ISERROR(SEARCH("Rear",INDIRECT(ADDRESS($G246,33)))),ISERROR(SEARCH("Side",INDIRECT(ADDRESS($G246,33))))),INDIRECT(ADDRESS($G246,COLUMN())),0),0),IF($H246&gt;0,IF(AND(INDIRECT(ADDRESS($H246,44))=0,INDIRECT(ADDRESS($H246,38))="UL",ISERROR(SEARCH("Rear",INDIRECT(ADDRESS($H246,33)))),ISERROR(SEARCH("Side",INDIRECT(ADDRESS($H246,33))))),INDIRECT(ADDRESS($H246,COLUMN())),0),0),IF($I246&gt;0,IF(AND(INDIRECT(ADDRESS($I246,44))=0,INDIRECT(ADDRESS($I246,38))="UL",ISERROR(SEARCH("Rear",INDIRECT(ADDRESS($I246,33)))),ISERROR(SEARCH("Side",INDIRECT(ADDRESS($I246,33))))),INDIRECT(ADDRESS($I246,COLUMN())),0),0),IF($J246&gt;0,IF(AND(INDIRECT(ADDRESS($J246,44))=0,INDIRECT(ADDRESS($J246,38))="UL",ISERROR(SEARCH("Rear",INDIRECT(ADDRESS($J246,33)))),ISERROR(SEARCH("Side",INDIRECT(ADDRESS($J246,33))))),INDIRECT(ADDRESS($J246,COLUMN())),0),0),IF($K246&gt;0,IF(AND(INDIRECT(ADDRESS($K246,44))=0,INDIRECT(ADDRESS($K246,38))="UL",ISERROR(SEARCH("Rear",INDIRECT(ADDRESS($K246,33)))),ISERROR(SEARCH("Side",INDIRECT(ADDRESS($K246,33))))),INDIRECT(ADDRESS($K246,COLUMN())),0),0),IF($L246&gt;0,IF(AND(INDIRECT(ADDRESS($L246,44))=0,INDIRECT(ADDRESS($L246,38))="UL",ISERROR(SEARCH("Rear",INDIRECT(ADDRESS($L246,33)))),ISERROR(SEARCH("Side",INDIRECT(ADDRESS($L246,33))))),INDIRECT(ADDRESS($L246,COLUMN())),0),0),IF($M246&gt;0,IF(AND(INDIRECT(ADDRESS($M246,44))=0,INDIRECT(ADDRESS($M246,38))="UL",ISERROR(SEARCH("Rear",INDIRECT(ADDRESS($M246,33)))),ISERROR(SEARCH("Side",INDIRECT(ADDRESS($M246,33))))),INDIRECT(ADDRESS($M246,COLUMN())),0),0))</f>
        <v>0.44444444444444442</v>
      </c>
      <c r="AX246" s="57" cm="1">
        <f t="array" aca="1" ref="AX246" ca="1">SUM(IF($C246&gt;0,IF(AND(INDIRECT(ADDRESS($C246,44))=0,INDIRECT(ADDRESS($C246,38))="UL",ISERROR(SEARCH("Rear",INDIRECT(ADDRESS($C246,33)))),ISERROR(SEARCH("Side",INDIRECT(ADDRESS($C246,33))))),INDIRECT(ADDRESS($C246,COLUMN())),0),0),IF($D246&gt;0,IF(AND(INDIRECT(ADDRESS($D246,44))=0,INDIRECT(ADDRESS($D246,38))="UL",ISERROR(SEARCH("Rear",INDIRECT(ADDRESS($D246,33)))),ISERROR(SEARCH("Side",INDIRECT(ADDRESS($D246,33))))),INDIRECT(ADDRESS($D246,COLUMN())),0),0),IF($E246&gt;0,IF(AND(INDIRECT(ADDRESS($E246,44))=0,INDIRECT(ADDRESS($E246,38))="UL",ISERROR(SEARCH("Rear",INDIRECT(ADDRESS($E246,33)))),ISERROR(SEARCH("Side",INDIRECT(ADDRESS($E246,33))))),INDIRECT(ADDRESS($E246,COLUMN())),0),0),IF($F246&gt;0,IF(AND(INDIRECT(ADDRESS($F246,44))=0,INDIRECT(ADDRESS($F246,38))="UL",ISERROR(SEARCH("Rear",INDIRECT(ADDRESS($F246,33)))),ISERROR(SEARCH("Side",INDIRECT(ADDRESS($F246,33))))),INDIRECT(ADDRESS($F246,COLUMN())),0),0),IF($G246&gt;0,IF(AND(INDIRECT(ADDRESS($G246,44))=0,INDIRECT(ADDRESS($G246,38))="UL",ISERROR(SEARCH("Rear",INDIRECT(ADDRESS($G246,33)))),ISERROR(SEARCH("Side",INDIRECT(ADDRESS($G246,33))))),INDIRECT(ADDRESS($G246,COLUMN())),0),0),IF($H246&gt;0,IF(AND(INDIRECT(ADDRESS($H246,44))=0,INDIRECT(ADDRESS($H246,38))="UL",ISERROR(SEARCH("Rear",INDIRECT(ADDRESS($H246,33)))),ISERROR(SEARCH("Side",INDIRECT(ADDRESS($H246,33))))),INDIRECT(ADDRESS($H246,COLUMN())),0),0),IF($I246&gt;0,IF(AND(INDIRECT(ADDRESS($I246,44))=0,INDIRECT(ADDRESS($I246,38))="UL",ISERROR(SEARCH("Rear",INDIRECT(ADDRESS($I246,33)))),ISERROR(SEARCH("Side",INDIRECT(ADDRESS($I246,33))))),INDIRECT(ADDRESS($I246,COLUMN())),0),0),IF($J246&gt;0,IF(AND(INDIRECT(ADDRESS($J246,44))=0,INDIRECT(ADDRESS($J246,38))="UL",ISERROR(SEARCH("Rear",INDIRECT(ADDRESS($J246,33)))),ISERROR(SEARCH("Side",INDIRECT(ADDRESS($J246,33))))),INDIRECT(ADDRESS($J246,COLUMN())),0),0),IF($K246&gt;0,IF(AND(INDIRECT(ADDRESS($K246,44))=0,INDIRECT(ADDRESS($K246,38))="UL",ISERROR(SEARCH("Rear",INDIRECT(ADDRESS($K246,33)))),ISERROR(SEARCH("Side",INDIRECT(ADDRESS($K246,33))))),INDIRECT(ADDRESS($K246,COLUMN())),0),0),IF($L246&gt;0,IF(AND(INDIRECT(ADDRESS($L246,44))=0,INDIRECT(ADDRESS($L246,38))="UL",ISERROR(SEARCH("Rear",INDIRECT(ADDRESS($L246,33)))),ISERROR(SEARCH("Side",INDIRECT(ADDRESS($L246,33))))),INDIRECT(ADDRESS($L246,COLUMN())),0),0),IF($M246&gt;0,IF(AND(INDIRECT(ADDRESS($M246,44))=0,INDIRECT(ADDRESS($M246,38))="UL",ISERROR(SEARCH("Rear",INDIRECT(ADDRESS($M246,33)))),ISERROR(SEARCH("Side",INDIRECT(ADDRESS($M246,33))))),INDIRECT(ADDRESS($M246,COLUMN())),0),0))</f>
        <v>0</v>
      </c>
      <c r="AY246" s="58">
        <f t="shared" ref="AY246:AY254" ca="1" si="174">IF(AU246="S",AV246,IF(AU246="MS",AW246,IF(AU246="ML",AW246,AX246)))</f>
        <v>0.88888888888888884</v>
      </c>
      <c r="AZ246" s="58">
        <f t="shared" ref="AZ246:AZ254" ca="1" si="175">SUM(AV246:AX246)/3</f>
        <v>0.44444444444444442</v>
      </c>
      <c r="BA246" s="58" cm="1">
        <f t="array" aca="1" ref="BA246" ca="1">SUM(IF($C246&gt;0,IF(AND(INDIRECT(ADDRESS($C246,44))=0,INDIRECT(ADDRESS($C246,38))="UL"),INDIRECT(ADDRESS($C246,COLUMN())),0),0),IF($D246&gt;0,IF(AND(INDIRECT(ADDRESS($D246,44))=0,INDIRECT(ADDRESS($D246,38))="UL"),INDIRECT(ADDRESS($D246,COLUMN())),0),0),IF($E246&gt;0,IF(AND(INDIRECT(ADDRESS($E246,44))=0,INDIRECT(ADDRESS($E246,38))="UL"),INDIRECT(ADDRESS($E246,COLUMN())),0),0),IF($F246&gt;0,IF(AND(INDIRECT(ADDRESS($F246,44))=0,INDIRECT(ADDRESS($F246,38))="UL"),INDIRECT(ADDRESS($F246,COLUMN())),0),0),IF($G246&gt;0,IF(AND(INDIRECT(ADDRESS($G246,44))=0,INDIRECT(ADDRESS($G246,38))="UL"),INDIRECT(ADDRESS($G246,COLUMN())),0),0),IF($H246&gt;0,IF(AND(INDIRECT(ADDRESS($H246,44))=0,INDIRECT(ADDRESS($H246,38))="UL"),INDIRECT(ADDRESS($H246,COLUMN())),0),0),IF($I246&gt;0,IF(AND(INDIRECT(ADDRESS($I246,44))=0,INDIRECT(ADDRESS($I246,38))="UL"),INDIRECT(ADDRESS($I246,COLUMN())),0),0),IF($J246&gt;0,IF(AND(INDIRECT(ADDRESS($J246,44))=0,INDIRECT(ADDRESS($J246,38))="UL"),INDIRECT(ADDRESS($J246,COLUMN())),0),0),IF($K246&gt;0,IF(AND(INDIRECT(ADDRESS($K246,44))=0,INDIRECT(ADDRESS($K246,38))="UL"),INDIRECT(ADDRESS($K246,COLUMN())),0),0),IF($L246&gt;0,IF(AND(INDIRECT(ADDRESS($L246,44))=0,INDIRECT(ADDRESS($L246,38))="UL"),INDIRECT(ADDRESS($L246,COLUMN())),0),0),IF($M246&gt;0,IF(AND(INDIRECT(ADDRESS($M246,44))=0,INDIRECT(ADDRESS($M246,38))="UL"),INDIRECT(ADDRESS($M246,COLUMN())),0),0))</f>
        <v>0.11851851851851851</v>
      </c>
      <c r="BB246" s="58" cm="1">
        <f t="array" aca="1" ref="BB246" ca="1">SUM(IF($C246&gt;0,IF(AND(INDIRECT(ADDRESS($C246,44))=0,INDIRECT(ADDRESS($C246,38))="UL"),INDIRECT(ADDRESS($C246,COLUMN())),0),0),IF($D246&gt;0,IF(AND(INDIRECT(ADDRESS($D246,44))=0,INDIRECT(ADDRESS($D246,38))="UL"),INDIRECT(ADDRESS($D246,COLUMN())),0),0),IF($E246&gt;0,IF(AND(INDIRECT(ADDRESS($E246,44))=0,INDIRECT(ADDRESS($E246,38))="UL"),INDIRECT(ADDRESS($E246,COLUMN())),0),0),IF($F246&gt;0,IF(AND(INDIRECT(ADDRESS($F246,44))=0,INDIRECT(ADDRESS($F246,38))="UL"),INDIRECT(ADDRESS($F246,COLUMN())),0),0),IF($G246&gt;0,IF(AND(INDIRECT(ADDRESS($G246,44))=0,INDIRECT(ADDRESS($G246,38))="UL"),INDIRECT(ADDRESS($G246,COLUMN())),0),0),IF($H246&gt;0,IF(AND(INDIRECT(ADDRESS($H246,44))=0,INDIRECT(ADDRESS($H246,38))="UL"),INDIRECT(ADDRESS($H246,COLUMN())),0),0),IF($I246&gt;0,IF(AND(INDIRECT(ADDRESS($I246,44))=0,INDIRECT(ADDRESS($I246,38))="UL"),INDIRECT(ADDRESS($I246,COLUMN())),0),0),IF($J246&gt;0,IF(AND(INDIRECT(ADDRESS($J246,44))=0,INDIRECT(ADDRESS($J246,38))="UL"),INDIRECT(ADDRESS($J246,COLUMN())),0),0),IF($K246&gt;0,IF(AND(INDIRECT(ADDRESS($K246,44))=0,INDIRECT(ADDRESS($K246,38))="UL"),INDIRECT(ADDRESS($K246,COLUMN())),0),0),IF($L246&gt;0,IF(AND(INDIRECT(ADDRESS($L246,44))=0,INDIRECT(ADDRESS($L246,38))="UL"),INDIRECT(ADDRESS($L246,COLUMN())),0),0),IF($M246&gt;0,IF(AND(INDIRECT(ADDRESS($M246,44))=0,INDIRECT(ADDRESS($M246,38))="UL"),INDIRECT(ADDRESS($M246,COLUMN())),0),0))</f>
        <v>0.23703703703703702</v>
      </c>
      <c r="BC246" s="58" cm="1">
        <f t="array" aca="1" ref="BC246" ca="1">SUM(IF($C246&gt;0,IF(AND(INDIRECT(ADDRESS($C246,44))=0,INDIRECT(ADDRESS($C246,38))="UL"),INDIRECT(ADDRESS($C246,COLUMN())),0),0),IF($D246&gt;0,IF(AND(INDIRECT(ADDRESS($D246,44))=0,INDIRECT(ADDRESS($D246,38))="UL"),INDIRECT(ADDRESS($D246,COLUMN())),0),0),IF($E246&gt;0,IF(AND(INDIRECT(ADDRESS($E246,44))=0,INDIRECT(ADDRESS($E246,38))="UL"),INDIRECT(ADDRESS($E246,COLUMN())),0),0),IF($F246&gt;0,IF(AND(INDIRECT(ADDRESS($F246,44))=0,INDIRECT(ADDRESS($F246,38))="UL"),INDIRECT(ADDRESS($F246,COLUMN())),0),0),IF($G246&gt;0,IF(AND(INDIRECT(ADDRESS($G246,44))=0,INDIRECT(ADDRESS($G246,38))="UL"),INDIRECT(ADDRESS($G246,COLUMN())),0),0),IF($H246&gt;0,IF(AND(INDIRECT(ADDRESS($H246,44))=0,INDIRECT(ADDRESS($H246,38))="UL"),INDIRECT(ADDRESS($H246,COLUMN())),0),0),IF($I246&gt;0,IF(AND(INDIRECT(ADDRESS($I246,44))=0,INDIRECT(ADDRESS($I246,38))="UL"),INDIRECT(ADDRESS($I246,COLUMN())),0),0),IF($J246&gt;0,IF(AND(INDIRECT(ADDRESS($J246,44))=0,INDIRECT(ADDRESS($J246,38))="UL"),INDIRECT(ADDRESS($J246,COLUMN())),0),0),IF($K246&gt;0,IF(AND(INDIRECT(ADDRESS($K246,44))=0,INDIRECT(ADDRESS($K246,38))="UL"),INDIRECT(ADDRESS($K246,COLUMN())),0),0),IF($L246&gt;0,IF(AND(INDIRECT(ADDRESS($L246,44))=0,INDIRECT(ADDRESS($L246,38))="UL"),INDIRECT(ADDRESS($L246,COLUMN())),0),0),IF($M246&gt;0,IF(AND(INDIRECT(ADDRESS($M246,44))=0,INDIRECT(ADDRESS($M246,38))="UL"),INDIRECT(ADDRESS($M246,COLUMN())),0),0))</f>
        <v>0.11851851851851851</v>
      </c>
      <c r="BD246" s="58" cm="1">
        <f t="array" aca="1" ref="BD246" ca="1">SUM(IF($C246&gt;0,IF(AND(INDIRECT(ADDRESS($C246,44))=0,INDIRECT(ADDRESS($C246,38))="UL"),INDIRECT(ADDRESS($C246,COLUMN())),0),0),IF($D246&gt;0,IF(AND(INDIRECT(ADDRESS($D246,44))=0,INDIRECT(ADDRESS($D246,38))="UL"),INDIRECT(ADDRESS($D246,COLUMN())),0),0),IF($E246&gt;0,IF(AND(INDIRECT(ADDRESS($E246,44))=0,INDIRECT(ADDRESS($E246,38))="UL"),INDIRECT(ADDRESS($E246,COLUMN())),0),0),IF($F246&gt;0,IF(AND(INDIRECT(ADDRESS($F246,44))=0,INDIRECT(ADDRESS($F246,38))="UL"),INDIRECT(ADDRESS($F246,COLUMN())),0),0),IF($G246&gt;0,IF(AND(INDIRECT(ADDRESS($G246,44))=0,INDIRECT(ADDRESS($G246,38))="UL"),INDIRECT(ADDRESS($G246,COLUMN())),0),0),IF($H246&gt;0,IF(AND(INDIRECT(ADDRESS($H246,44))=0,INDIRECT(ADDRESS($H246,38))="UL"),INDIRECT(ADDRESS($H246,COLUMN())),0),0),IF($I246&gt;0,IF(AND(INDIRECT(ADDRESS($I246,44))=0,INDIRECT(ADDRESS($I246,38))="UL"),INDIRECT(ADDRESS($I246,COLUMN())),0),0),IF($J246&gt;0,IF(AND(INDIRECT(ADDRESS($J246,44))=0,INDIRECT(ADDRESS($J246,38))="UL"),INDIRECT(ADDRESS($J246,COLUMN())),0),0),IF($K246&gt;0,IF(AND(INDIRECT(ADDRESS($K246,44))=0,INDIRECT(ADDRESS($K246,38))="UL"),INDIRECT(ADDRESS($K246,COLUMN())),0),0),IF($L246&gt;0,IF(AND(INDIRECT(ADDRESS($L246,44))=0,INDIRECT(ADDRESS($L246,38))="UL"),INDIRECT(ADDRESS($L246,COLUMN())),0),0),IF($M246&gt;0,IF(AND(INDIRECT(ADDRESS($M246,44))=0,INDIRECT(ADDRESS($M246,38))="UL"),INDIRECT(ADDRESS($M246,COLUMN())),0),0))</f>
        <v>0.23703703703703702</v>
      </c>
      <c r="BE246" s="57">
        <f t="shared" ref="BE246:BE254" ca="1" si="176">IF(AU246="S",BA246,IF(AU246="MS",BB246,IF(AU246="ML",BC246,BD246)))</f>
        <v>0.11851851851851851</v>
      </c>
      <c r="BF246" s="57" cm="1">
        <f t="array" aca="1" ref="BF246" ca="1">SUM(IF($C246&gt;0,IF(INDIRECT(ADDRESS($C246,45))=1,INDIRECT(ADDRESS($C246,52))*INDIRECT(ADDRESS($C246,42))/5,0),0), IF($D246&gt;0,IF(INDIRECT(ADDRESS($D246,45))=1,INDIRECT(ADDRESS($D246,52))*INDIRECT(ADDRESS($D246,42))/5,0),0), IF($E246&gt;0,IF(INDIRECT(ADDRESS($E246,45))=1,INDIRECT(ADDRESS($E246,52))*INDIRECT(ADDRESS($E246,42))/5,0),0), IF($F246&gt;0,IF(INDIRECT(ADDRESS($F246,45))=1,INDIRECT(ADDRESS($F246,52))*INDIRECT(ADDRESS($F246,42))/5,0),0), IF($G246&gt;0,IF(INDIRECT(ADDRESS($G246,45))=1,INDIRECT(ADDRESS($G246,52))*INDIRECT(ADDRESS($G246,42))/5,0),0), IF($H246&gt;0,IF(INDIRECT(ADDRESS($H246,45))=1,INDIRECT(ADDRESS($H246,52))*INDIRECT(ADDRESS($H246,42))/5,0),0)
)*$BF$296/100</f>
        <v>0</v>
      </c>
      <c r="BG246" s="19"/>
      <c r="BH246" s="57" cm="1">
        <f t="array" aca="1" ref="BH246" ca="1">SUM(IF($C246&gt;0,IF(AND(INDIRECT(ADDRESS($C246,44))=0,INDIRECT(ADDRESS($C246,38))&lt;&gt;"UL"),INDIRECT(ADDRESS($C246,COLUMN()-11)),0),0),IF($D246&gt;0,IF(AND(INDIRECT(ADDRESS($D246,44))=0,INDIRECT(ADDRESS($D246,38))&lt;&gt;"UL"),INDIRECT(ADDRESS($D246,COLUMN()-11)),0),0),IF($E246&gt;0,IF(AND(INDIRECT(ADDRESS($E246,44))=0,INDIRECT(ADDRESS($E246,38))&lt;&gt;"UL"),INDIRECT(ADDRESS($E246,COLUMN()-11)),0),0),IF($F246&gt;0,IF(AND(INDIRECT(ADDRESS($F246,44))=0,INDIRECT(ADDRESS($F246,38))&lt;&gt;"UL"),INDIRECT(ADDRESS($F246,COLUMN()-11)),0),0),IF($G246&gt;0,IF(AND(INDIRECT(ADDRESS($G246,44))=0,INDIRECT(ADDRESS($G246,38))&lt;&gt;"UL"),INDIRECT(ADDRESS($G246,COLUMN()-11)),0),0),IF($H246&gt;0,IF(AND(INDIRECT(ADDRESS($H246,44))=0,INDIRECT(ADDRESS($H246,38))&lt;&gt;"UL"),INDIRECT(ADDRESS($H246,COLUMN()-11)),0),0),IF($I246&gt;0,IF(AND(INDIRECT(ADDRESS($I246,44))=0,INDIRECT(ADDRESS($I246,38))&lt;&gt;"UL"),INDIRECT(ADDRESS($I246,COLUMN()-11)),0),0),IF($J246&gt;0,IF(AND(INDIRECT(ADDRESS($J246,44))=0,INDIRECT(ADDRESS($J246,38))&lt;&gt;"UL"),INDIRECT(ADDRESS($J246,COLUMN()-11)),0),0),IF($K246&gt;0,IF(AND(INDIRECT(ADDRESS($K246,44))=0,INDIRECT(ADDRESS($K246,38))&lt;&gt;"UL"),INDIRECT(ADDRESS($K246,COLUMN()-11)),0),0),IF($L246&gt;0,IF(AND(INDIRECT(ADDRESS($L246,44))=0,INDIRECT(ADDRESS($L246,38))&lt;&gt;"UL"),INDIRECT(ADDRESS($L246,COLUMN()-11)),0),0),IF($M246&gt;0,IF(AND(INDIRECT(ADDRESS($M246,44))=0,INDIRECT(ADDRESS($M246,38))&lt;&gt;"UL"),INDIRECT(ADDRESS($M246,COLUMN()-11)),0),0))</f>
        <v>0</v>
      </c>
      <c r="BI246" s="57" cm="1">
        <f t="array" aca="1" ref="BI246" ca="1">SUM(IF($C246&gt;0,IF(AND(INDIRECT(ADDRESS($C246,44))=0,INDIRECT(ADDRESS($C246,38))&lt;&gt;"UL"),INDIRECT(ADDRESS($C246,COLUMN()-11)),0),0),IF($D246&gt;0,IF(AND(INDIRECT(ADDRESS($D246,44))=0,INDIRECT(ADDRESS($D246,38))&lt;&gt;"UL"),INDIRECT(ADDRESS($D246,COLUMN()-11)),0),0),IF($E246&gt;0,IF(AND(INDIRECT(ADDRESS($E246,44))=0,INDIRECT(ADDRESS($E246,38))&lt;&gt;"UL"),INDIRECT(ADDRESS($E246,COLUMN()-11)),0),0),IF($F246&gt;0,IF(AND(INDIRECT(ADDRESS($F246,44))=0,INDIRECT(ADDRESS($F246,38))&lt;&gt;"UL"),INDIRECT(ADDRESS($F246,COLUMN()-11)),0),0),IF($G246&gt;0,IF(AND(INDIRECT(ADDRESS($G246,44))=0,INDIRECT(ADDRESS($G246,38))&lt;&gt;"UL"),INDIRECT(ADDRESS($G246,COLUMN()-11)),0),0),IF($H246&gt;0,IF(AND(INDIRECT(ADDRESS($H246,44))=0,INDIRECT(ADDRESS($H246,38))&lt;&gt;"UL"),INDIRECT(ADDRESS($H246,COLUMN()-11)),0),0),IF($I246&gt;0,IF(AND(INDIRECT(ADDRESS($I246,44))=0,INDIRECT(ADDRESS($I246,38))&lt;&gt;"UL"),INDIRECT(ADDRESS($I246,COLUMN()-11)),0),0),IF($J246&gt;0,IF(AND(INDIRECT(ADDRESS($J246,44))=0,INDIRECT(ADDRESS($J246,38))&lt;&gt;"UL"),INDIRECT(ADDRESS($J246,COLUMN()-11)),0),0),IF($K246&gt;0,IF(AND(INDIRECT(ADDRESS($K246,44))=0,INDIRECT(ADDRESS($K246,38))&lt;&gt;"UL"),INDIRECT(ADDRESS($K246,COLUMN()-11)),0),0),IF($L246&gt;0,IF(AND(INDIRECT(ADDRESS($L246,44))=0,INDIRECT(ADDRESS($L246,38))&lt;&gt;"UL"),INDIRECT(ADDRESS($L246,COLUMN()-11)),0),0),IF($M246&gt;0,IF(AND(INDIRECT(ADDRESS($M246,44))=0,INDIRECT(ADDRESS($M246,38))&lt;&gt;"UL"),INDIRECT(ADDRESS($M246,COLUMN()-11)),0),0))</f>
        <v>0</v>
      </c>
      <c r="BJ246" s="57" cm="1">
        <f t="array" aca="1" ref="BJ246" ca="1">SUM(IF($C246&gt;0,IF(AND(INDIRECT(ADDRESS($C246,44))=0,INDIRECT(ADDRESS($C246,38))&lt;&gt;"UL"),INDIRECT(ADDRESS($C246,COLUMN()-11)),0),0),IF($D246&gt;0,IF(AND(INDIRECT(ADDRESS($D246,44))=0,INDIRECT(ADDRESS($D246,38))&lt;&gt;"UL"),INDIRECT(ADDRESS($D246,COLUMN()-11)),0),0),IF($E246&gt;0,IF(AND(INDIRECT(ADDRESS($E246,44))=0,INDIRECT(ADDRESS($E246,38))&lt;&gt;"UL"),INDIRECT(ADDRESS($E246,COLUMN()-11)),0),0),IF($F246&gt;0,IF(AND(INDIRECT(ADDRESS($F246,44))=0,INDIRECT(ADDRESS($F246,38))&lt;&gt;"UL"),INDIRECT(ADDRESS($F246,COLUMN()-11)),0),0),IF($G246&gt;0,IF(AND(INDIRECT(ADDRESS($G246,44))=0,INDIRECT(ADDRESS($G246,38))&lt;&gt;"UL"),INDIRECT(ADDRESS($G246,COLUMN()-11)),0),0),IF($H246&gt;0,IF(AND(INDIRECT(ADDRESS($H246,44))=0,INDIRECT(ADDRESS($H246,38))&lt;&gt;"UL"),INDIRECT(ADDRESS($H246,COLUMN()-11)),0),0),IF($I246&gt;0,IF(AND(INDIRECT(ADDRESS($I246,44))=0,INDIRECT(ADDRESS($I246,38))&lt;&gt;"UL"),INDIRECT(ADDRESS($I246,COLUMN()-11)),0),0),IF($J246&gt;0,IF(AND(INDIRECT(ADDRESS($J246,44))=0,INDIRECT(ADDRESS($J246,38))&lt;&gt;"UL"),INDIRECT(ADDRESS($J246,COLUMN()-11)),0),0),IF($K246&gt;0,IF(AND(INDIRECT(ADDRESS($K246,44))=0,INDIRECT(ADDRESS($K246,38))&lt;&gt;"UL"),INDIRECT(ADDRESS($K246,COLUMN()-11)),0),0),IF($L246&gt;0,IF(AND(INDIRECT(ADDRESS($L246,44))=0,INDIRECT(ADDRESS($L246,38))&lt;&gt;"UL"),INDIRECT(ADDRESS($L246,COLUMN()-11)),0),0),IF($M246&gt;0,IF(AND(INDIRECT(ADDRESS($M246,44))=0,INDIRECT(ADDRESS($M246,38))&lt;&gt;"UL"),INDIRECT(ADDRESS($M246,COLUMN()-11)),0),0))</f>
        <v>0</v>
      </c>
      <c r="BK246" s="57">
        <f t="shared" ref="BK246:BK254" ca="1" si="177">IF(AU246="S",BH246,IF(AU246="MS",BI246,IF(AU246="ML",BI246,BJ246)))</f>
        <v>0</v>
      </c>
      <c r="BL246" s="58">
        <f t="shared" ref="BL246:BL254" ca="1" si="178">SUM(BH246:BJ246)/3</f>
        <v>0</v>
      </c>
      <c r="BM246" s="57" cm="1">
        <f t="array" aca="1" ref="BM246" ca="1">SUM(IF($C246&gt;0,IF(AND(INDIRECT(ADDRESS($C246,44))=0,INDIRECT(ADDRESS($C246,38))&lt;&gt;"UL"),INDIRECT(ADDRESS($C246,COLUMN()-12)),0),0), IF($D246&gt;0,IF(AND(INDIRECT(ADDRESS($D246,44))=0,INDIRECT(ADDRESS($D246,38))&lt;&gt;"UL"),INDIRECT(ADDRESS($D246,COLUMN()-12)),0),0), IF($E246&gt;0,IF(AND(INDIRECT(ADDRESS($E246,44))=0,INDIRECT(ADDRESS($E246,38))&lt;&gt;"UL"),INDIRECT(ADDRESS($E246,COLUMN()-12)),0),0), IF($F246&gt;0,IF(AND(INDIRECT(ADDRESS($F246,44))=0,INDIRECT(ADDRESS($F246,38))&lt;&gt;"UL"),INDIRECT(ADDRESS($F246,COLUMN()-12)),0),0), IF($G246&gt;0,IF(AND(INDIRECT(ADDRESS($G246,44))=0,INDIRECT(ADDRESS($G246,38))&lt;&gt;"UL"),INDIRECT(ADDRESS($G246,COLUMN()-12)),0),0), IF($H246&gt;0,IF(AND(INDIRECT(ADDRESS($H246,44))=0,INDIRECT(ADDRESS($H246,38))&lt;&gt;"UL"),INDIRECT(ADDRESS($H246,COLUMN()-12)),0),0), IF($I246&gt;0,IF(AND(INDIRECT(ADDRESS($I246,44))=0,INDIRECT(ADDRESS($I246,38))&lt;&gt;"UL"),INDIRECT(ADDRESS($I246,COLUMN()-12)),0),0), IF($J246&gt;0,IF(AND(INDIRECT(ADDRESS($J246,44))=0,INDIRECT(ADDRESS($J246,38))&lt;&gt;"UL"),INDIRECT(ADDRESS($J246,COLUMN()-12)),0),0), IF($K246&gt;0,IF(AND(INDIRECT(ADDRESS($K246,44))=0,INDIRECT(ADDRESS($K246,38))&lt;&gt;"UL"),INDIRECT(ADDRESS($K246,COLUMN()-11)),0),0), IF($L246&gt;0,IF(AND(INDIRECT(ADDRESS($L246,44))=0,INDIRECT(ADDRESS($L246,38))&lt;&gt;"UL"),INDIRECT(ADDRESS($L246,COLUMN()-11)),0),0), IF($M246&gt;0,IF(AND(INDIRECT(ADDRESS($M246,44))=0,INDIRECT(ADDRESS($M246,38))&lt;&gt;"UL"),INDIRECT(ADDRESS($M246,COLUMN()-11)),0),0))</f>
        <v>0</v>
      </c>
      <c r="BN246" s="57" cm="1">
        <f t="array" aca="1" ref="BN246" ca="1">SUM(IF($C246&gt;0,IF(AND(INDIRECT(ADDRESS($C246,44))=0,INDIRECT(ADDRESS($C246,38))&lt;&gt;"UL"),INDIRECT(ADDRESS($C246,COLUMN()-12)),0),0), IF($D246&gt;0,IF(AND(INDIRECT(ADDRESS($D246,44))=0,INDIRECT(ADDRESS($D246,38))&lt;&gt;"UL"),INDIRECT(ADDRESS($D246,COLUMN()-12)),0),0), IF($E246&gt;0,IF(AND(INDIRECT(ADDRESS($E246,44))=0,INDIRECT(ADDRESS($E246,38))&lt;&gt;"UL"),INDIRECT(ADDRESS($E246,COLUMN()-12)),0),0), IF($F246&gt;0,IF(AND(INDIRECT(ADDRESS($F246,44))=0,INDIRECT(ADDRESS($F246,38))&lt;&gt;"UL"),INDIRECT(ADDRESS($F246,COLUMN()-12)),0),0), IF($G246&gt;0,IF(AND(INDIRECT(ADDRESS($G246,44))=0,INDIRECT(ADDRESS($G246,38))&lt;&gt;"UL"),INDIRECT(ADDRESS($G246,COLUMN()-12)),0),0), IF($H246&gt;0,IF(AND(INDIRECT(ADDRESS($H246,44))=0,INDIRECT(ADDRESS($H246,38))&lt;&gt;"UL"),INDIRECT(ADDRESS($H246,COLUMN()-12)),0),0), IF($I246&gt;0,IF(AND(INDIRECT(ADDRESS($I246,44))=0,INDIRECT(ADDRESS($I246,38))&lt;&gt;"UL"),INDIRECT(ADDRESS($I246,COLUMN()-12)),0),0), IF($J246&gt;0,IF(AND(INDIRECT(ADDRESS($J246,44))=0,INDIRECT(ADDRESS($J246,38))&lt;&gt;"UL"),INDIRECT(ADDRESS($J246,COLUMN()-12)),0),0), IF($K246&gt;0,IF(AND(INDIRECT(ADDRESS($K246,44))=0,INDIRECT(ADDRESS($K246,38))&lt;&gt;"UL"),INDIRECT(ADDRESS($K246,COLUMN()-11)),0),0), IF($L246&gt;0,IF(AND(INDIRECT(ADDRESS($L246,44))=0,INDIRECT(ADDRESS($L246,38))&lt;&gt;"UL"),INDIRECT(ADDRESS($L246,COLUMN()-11)),0),0), IF($M246&gt;0,IF(AND(INDIRECT(ADDRESS($M246,44))=0,INDIRECT(ADDRESS($M246,38))&lt;&gt;"UL"),INDIRECT(ADDRESS($M246,COLUMN()-11)),0),0))</f>
        <v>0</v>
      </c>
      <c r="BO246" s="57" cm="1">
        <f t="array" aca="1" ref="BO246" ca="1">SUM(IF($C246&gt;0,IF(AND(INDIRECT(ADDRESS($C246,44))=0,INDIRECT(ADDRESS($C246,38))&lt;&gt;"UL"),INDIRECT(ADDRESS($C246,COLUMN()-12)),0),0), IF($D246&gt;0,IF(AND(INDIRECT(ADDRESS($D246,44))=0,INDIRECT(ADDRESS($D246,38))&lt;&gt;"UL"),INDIRECT(ADDRESS($D246,COLUMN()-12)),0),0), IF($E246&gt;0,IF(AND(INDIRECT(ADDRESS($E246,44))=0,INDIRECT(ADDRESS($E246,38))&lt;&gt;"UL"),INDIRECT(ADDRESS($E246,COLUMN()-12)),0),0), IF($F246&gt;0,IF(AND(INDIRECT(ADDRESS($F246,44))=0,INDIRECT(ADDRESS($F246,38))&lt;&gt;"UL"),INDIRECT(ADDRESS($F246,COLUMN()-12)),0),0), IF($G246&gt;0,IF(AND(INDIRECT(ADDRESS($G246,44))=0,INDIRECT(ADDRESS($G246,38))&lt;&gt;"UL"),INDIRECT(ADDRESS($G246,COLUMN()-12)),0),0), IF($H246&gt;0,IF(AND(INDIRECT(ADDRESS($H246,44))=0,INDIRECT(ADDRESS($H246,38))&lt;&gt;"UL"),INDIRECT(ADDRESS($H246,COLUMN()-12)),0),0), IF($I246&gt;0,IF(AND(INDIRECT(ADDRESS($I246,44))=0,INDIRECT(ADDRESS($I246,38))&lt;&gt;"UL"),INDIRECT(ADDRESS($I246,COLUMN()-12)),0),0), IF($J246&gt;0,IF(AND(INDIRECT(ADDRESS($J246,44))=0,INDIRECT(ADDRESS($J246,38))&lt;&gt;"UL"),INDIRECT(ADDRESS($J246,COLUMN()-12)),0),0), IF($K246&gt;0,IF(AND(INDIRECT(ADDRESS($K246,44))=0,INDIRECT(ADDRESS($K246,38))&lt;&gt;"UL"),INDIRECT(ADDRESS($K246,COLUMN()-11)),0),0), IF($L246&gt;0,IF(AND(INDIRECT(ADDRESS($L246,44))=0,INDIRECT(ADDRESS($L246,38))&lt;&gt;"UL"),INDIRECT(ADDRESS($L246,COLUMN()-11)),0),0), IF($M246&gt;0,IF(AND(INDIRECT(ADDRESS($M246,44))=0,INDIRECT(ADDRESS($M246,38))&lt;&gt;"UL"),INDIRECT(ADDRESS($M246,COLUMN()-11)),0),0))</f>
        <v>0</v>
      </c>
      <c r="BP246" s="57" cm="1">
        <f t="array" aca="1" ref="BP246" ca="1">SUM(IF($C246&gt;0,IF(AND(INDIRECT(ADDRESS($C246,44))=0,INDIRECT(ADDRESS($C246,38))&lt;&gt;"UL"),INDIRECT(ADDRESS($C246,COLUMN()-12)),0),0), IF($D246&gt;0,IF(AND(INDIRECT(ADDRESS($D246,44))=0,INDIRECT(ADDRESS($D246,38))&lt;&gt;"UL"),INDIRECT(ADDRESS($D246,COLUMN()-12)),0),0), IF($E246&gt;0,IF(AND(INDIRECT(ADDRESS($E246,44))=0,INDIRECT(ADDRESS($E246,38))&lt;&gt;"UL"),INDIRECT(ADDRESS($E246,COLUMN()-12)),0),0), IF($F246&gt;0,IF(AND(INDIRECT(ADDRESS($F246,44))=0,INDIRECT(ADDRESS($F246,38))&lt;&gt;"UL"),INDIRECT(ADDRESS($F246,COLUMN()-12)),0),0), IF($G246&gt;0,IF(AND(INDIRECT(ADDRESS($G246,44))=0,INDIRECT(ADDRESS($G246,38))&lt;&gt;"UL"),INDIRECT(ADDRESS($G246,COLUMN()-12)),0),0), IF($H246&gt;0,IF(AND(INDIRECT(ADDRESS($H246,44))=0,INDIRECT(ADDRESS($H246,38))&lt;&gt;"UL"),INDIRECT(ADDRESS($H246,COLUMN()-12)),0),0), IF($I246&gt;0,IF(AND(INDIRECT(ADDRESS($I246,44))=0,INDIRECT(ADDRESS($I246,38))&lt;&gt;"UL"),INDIRECT(ADDRESS($I246,COLUMN()-12)),0),0), IF($J246&gt;0,IF(AND(INDIRECT(ADDRESS($J246,44))=0,INDIRECT(ADDRESS($J246,38))&lt;&gt;"UL"),INDIRECT(ADDRESS($J246,COLUMN()-12)),0),0), IF($K246&gt;0,IF(AND(INDIRECT(ADDRESS($K246,44))=0,INDIRECT(ADDRESS($K246,38))&lt;&gt;"UL"),INDIRECT(ADDRESS($K246,COLUMN()-11)),0),0), IF($L246&gt;0,IF(AND(INDIRECT(ADDRESS($L246,44))=0,INDIRECT(ADDRESS($L246,38))&lt;&gt;"UL"),INDIRECT(ADDRESS($L246,COLUMN()-11)),0),0), IF($M246&gt;0,IF(AND(INDIRECT(ADDRESS($M246,44))=0,INDIRECT(ADDRESS($M246,38))&lt;&gt;"UL"),INDIRECT(ADDRESS($M246,COLUMN()-11)),0),0))</f>
        <v>0</v>
      </c>
      <c r="BQ246" s="57">
        <f t="shared" ref="BQ246:BQ254" ca="1" si="179">IF(AU246="S",BM246,IF(AU246="MS",BN246,IF(AU246="ML",BO246,BP246)))</f>
        <v>0</v>
      </c>
      <c r="BR246" s="161">
        <f t="shared" ref="BR246:BR254" ca="1" si="180">(((AZ246+BB246+BL246+BQ246)/(AY246+BB246+BK246+BQ246)*AB246^$BR$296)^$BQ$296)*100</f>
        <v>71.736837433142412</v>
      </c>
      <c r="BS246" s="56"/>
      <c r="BT246" s="56">
        <f t="shared" ref="BT246:BT254" ca="1" si="181">IF(AD246&lt;BG246,((((AY246+BK246)*AB246)+((BE246+BQ246)*(1-AB246))+BF246)*AD246),((((AY246*AB246)+(BE246*(1-AB246))+BF246)*AD246)+(((BK246*AB246)+(BQ246*(1-AB246)))*BG246)))</f>
        <v>1.7805766037485866</v>
      </c>
      <c r="BU246" s="87">
        <f t="shared" ref="BU246:BU254" ca="1" si="182">BT246/N246</f>
        <v>0.11128603773428666</v>
      </c>
      <c r="BV246" s="57" t="s">
        <v>33</v>
      </c>
      <c r="BW246" s="57" cm="1">
        <f t="array" aca="1" ref="BW246" ca="1">SUM(IF($C246&gt;0,IF(AND(INDIRECT(ADDRESS($C246,44))=0,INDIRECT(ADDRESS($C246,38))="UL",ISERROR(SEARCH("Rear",INDIRECT(ADDRESS($C246,33)))),ISERROR(SEARCH("Side",INDIRECT(ADDRESS($C246,33))))),INDIRECT(ADDRESS($C246,COLUMN())),0),0),IF($D246&gt;0,IF(AND(INDIRECT(ADDRESS($D246,44))=0,INDIRECT(ADDRESS($D246,38))="UL",ISERROR(SEARCH("Rear",INDIRECT(ADDRESS($D246,33)))),ISERROR(SEARCH("Side",INDIRECT(ADDRESS($D246,33))))),INDIRECT(ADDRESS($D246,COLUMN())),0),0),IF($E246&gt;0,IF(AND(INDIRECT(ADDRESS($E246,44))=0,INDIRECT(ADDRESS($E246,38))="UL",ISERROR(SEARCH("Rear",INDIRECT(ADDRESS($E246,33)))),ISERROR(SEARCH("Side",INDIRECT(ADDRESS($E246,33))))),INDIRECT(ADDRESS($E246,COLUMN())),0),0),IF($F246&gt;0,IF(AND(INDIRECT(ADDRESS($F246,44))=0,INDIRECT(ADDRESS($F246,38))="UL",ISERROR(SEARCH("Rear",INDIRECT(ADDRESS($F246,33)))),ISERROR(SEARCH("Side",INDIRECT(ADDRESS($F246,33))))),INDIRECT(ADDRESS($F246,COLUMN())),0),0),IF($G246&gt;0,IF(AND(INDIRECT(ADDRESS($G246,44))=0,INDIRECT(ADDRESS($G246,38))="UL",ISERROR(SEARCH("Rear",INDIRECT(ADDRESS($G246,33)))),ISERROR(SEARCH("Side",INDIRECT(ADDRESS($G246,33))))),INDIRECT(ADDRESS($G246,COLUMN())),0),0),IF($H246&gt;0,IF(AND(INDIRECT(ADDRESS($H246,44))=0,INDIRECT(ADDRESS($H246,38))="UL",ISERROR(SEARCH("Rear",INDIRECT(ADDRESS($H246,33)))),ISERROR(SEARCH("Side",INDIRECT(ADDRESS($H246,33))))),INDIRECT(ADDRESS($H246,COLUMN())),0),0),IF($I246&gt;0,IF(AND(INDIRECT(ADDRESS($I246,44))=0,INDIRECT(ADDRESS($I246,38))="UL",ISERROR(SEARCH("Rear",INDIRECT(ADDRESS($I246,33)))),ISERROR(SEARCH("Side",INDIRECT(ADDRESS($I246,33))))),INDIRECT(ADDRESS($I246,COLUMN())),0),0),IF($J246&gt;0,IF(AND(INDIRECT(ADDRESS($J246,44))=0,INDIRECT(ADDRESS($J246,38))="UL",ISERROR(SEARCH("Rear",INDIRECT(ADDRESS($J246,33)))),ISERROR(SEARCH("Side",INDIRECT(ADDRESS($J246,33))))),INDIRECT(ADDRESS($J246,COLUMN())),0),0),IF($K246&gt;0,IF(AND(INDIRECT(ADDRESS($K246,44))=0,INDIRECT(ADDRESS($K246,38))="UL",ISERROR(SEARCH("Rear",INDIRECT(ADDRESS($K246,33)))),ISERROR(SEARCH("Side",INDIRECT(ADDRESS($K246,33))))),INDIRECT(ADDRESS($K246,COLUMN())),0),0),IF($L246&gt;0,IF(AND(INDIRECT(ADDRESS($L246,44))=0,INDIRECT(ADDRESS($L246,38))="UL",ISERROR(SEARCH("Rear",INDIRECT(ADDRESS($L246,33)))),ISERROR(SEARCH("Side",INDIRECT(ADDRESS($L246,33))))),INDIRECT(ADDRESS($L246,COLUMN())),0),0),IF($M246&gt;0,IF(AND(INDIRECT(ADDRESS($M246,44))=0,INDIRECT(ADDRESS($M246,38))="UL",ISERROR(SEARCH("Rear",INDIRECT(ADDRESS($M246,33)))),ISERROR(SEARCH("Side",INDIRECT(ADDRESS($M246,33))))),INDIRECT(ADDRESS($M246,COLUMN())),0),0))</f>
        <v>0.22222222222222221</v>
      </c>
      <c r="BX246" s="57">
        <f t="shared" ref="BX246:BX254" ca="1" si="183">IF(BV246="S",AV246,BW246)</f>
        <v>0.88888888888888884</v>
      </c>
      <c r="BY246" s="57" cm="1">
        <f t="array" aca="1" ref="BY246" ca="1">SUM(IF($C246&gt;0,IF(AND(INDIRECT(ADDRESS($C246,44))=0,INDIRECT(ADDRESS($C246,38))="UL"),INDIRECT(ADDRESS($C246,COLUMN())),0),0),IF($D246&gt;0,IF(AND(INDIRECT(ADDRESS($D246,44))=0,INDIRECT(ADDRESS($D246,38))="UL"),INDIRECT(ADDRESS($D246,COLUMN())),0),0),IF($E246&gt;0,IF(AND(INDIRECT(ADDRESS($E246,44))=0,INDIRECT(ADDRESS($E246,38))="UL"),INDIRECT(ADDRESS($E246,COLUMN())),0),0),IF($F246&gt;0,IF(AND(INDIRECT(ADDRESS($F246,44))=0,INDIRECT(ADDRESS($F246,38))="UL"),INDIRECT(ADDRESS($F246,COLUMN())),0),0),IF($G246&gt;0,IF(AND(INDIRECT(ADDRESS($G246,44))=0,INDIRECT(ADDRESS($G246,38))="UL"),INDIRECT(ADDRESS($G246,COLUMN())),0),0),IF($H246&gt;0,IF(AND(INDIRECT(ADDRESS($H246,44))=0,INDIRECT(ADDRESS($H246,38))="UL"),INDIRECT(ADDRESS($H246,COLUMN())),0),0),IF($I246&gt;0,IF(AND(INDIRECT(ADDRESS($I246,44))=0,INDIRECT(ADDRESS($I246,38))="UL"),INDIRECT(ADDRESS($I246,COLUMN())),0),0),IF($J246&gt;0,IF(AND(INDIRECT(ADDRESS($J246,44))=0,INDIRECT(ADDRESS($J246,38))="UL"),INDIRECT(ADDRESS($J246,COLUMN())),0),0),IF($K246&gt;0,IF(AND(INDIRECT(ADDRESS($K246,44))=0,INDIRECT(ADDRESS($K246,38))="UL"),INDIRECT(ADDRESS($K246,COLUMN())),0),0),IF($L246&gt;0,IF(AND(INDIRECT(ADDRESS($L246,44))=0,INDIRECT(ADDRESS($L246,38))="UL"),INDIRECT(ADDRESS($L246,COLUMN())),0),0),IF($M246&gt;0,IF(AND(INDIRECT(ADDRESS($M246,44))=0,INDIRECT(ADDRESS($M246,38))="UL"),INDIRECT(ADDRESS($M246,COLUMN())),0),0))</f>
        <v>7.407407407407407E-2</v>
      </c>
      <c r="BZ246" s="57" cm="1">
        <f t="array" aca="1" ref="BZ246" ca="1">SUM(IF($C246&gt;0,IF(AND(INDIRECT(ADDRESS($C246,44))=0,INDIRECT(ADDRESS($C246,38))="UL"),INDIRECT(ADDRESS($C246,COLUMN())),0),0),IF($D246&gt;0,IF(AND(INDIRECT(ADDRESS($D246,44))=0,INDIRECT(ADDRESS($D246,38))="UL"),INDIRECT(ADDRESS($D246,COLUMN())),0),0),IF($E246&gt;0,IF(AND(INDIRECT(ADDRESS($E246,44))=0,INDIRECT(ADDRESS($E246,38))="UL"),INDIRECT(ADDRESS($E246,COLUMN())),0),0),IF($F246&gt;0,IF(AND(INDIRECT(ADDRESS($F246,44))=0,INDIRECT(ADDRESS($F246,38))="UL"),INDIRECT(ADDRESS($F246,COLUMN())),0),0),IF($G246&gt;0,IF(AND(INDIRECT(ADDRESS($G246,44))=0,INDIRECT(ADDRESS($G246,38))="UL"),INDIRECT(ADDRESS($G246,COLUMN())),0),0),IF($H246&gt;0,IF(AND(INDIRECT(ADDRESS($H246,44))=0,INDIRECT(ADDRESS($H246,38))="UL"),INDIRECT(ADDRESS($H246,COLUMN())),0),0),IF($I246&gt;0,IF(AND(INDIRECT(ADDRESS($I246,44))=0,INDIRECT(ADDRESS($I246,38))="UL"),INDIRECT(ADDRESS($I246,COLUMN())),0),0),IF($J246&gt;0,IF(AND(INDIRECT(ADDRESS($J246,44))=0,INDIRECT(ADDRESS($J246,38))="UL"),INDIRECT(ADDRESS($J246,COLUMN())),0),0),IF($K246&gt;0,IF(AND(INDIRECT(ADDRESS($K246,44))=0,INDIRECT(ADDRESS($K246,38))="UL"),INDIRECT(ADDRESS($K246,COLUMN())),0),0),IF($L246&gt;0,IF(AND(INDIRECT(ADDRESS($L246,44))=0,INDIRECT(ADDRESS($L246,38))="UL"),INDIRECT(ADDRESS($L246,COLUMN())),0),0),IF($M246&gt;0,IF(AND(INDIRECT(ADDRESS($M246,44))=0,INDIRECT(ADDRESS($M246,38))="UL"),INDIRECT(ADDRESS($M246,COLUMN())),0),0))</f>
        <v>0.29629629629629628</v>
      </c>
      <c r="CA246" s="57">
        <f t="shared" ref="CA246:CA254" ca="1" si="184">IF(BV246="S",BY246,BZ246)</f>
        <v>7.407407407407407E-2</v>
      </c>
      <c r="CB246" s="57" cm="1">
        <f t="array" aca="1" ref="CB246" ca="1">SUM(IF($C246&gt;0,IF(AND(INDIRECT(ADDRESS($C246,44))=0,INDIRECT(ADDRESS($C246,38))&lt;&gt;"UL"),INDIRECT(ADDRESS($C246,COLUMN())),0),0),IF($D246&gt;0,IF(AND(INDIRECT(ADDRESS($D246,44))=0,INDIRECT(ADDRESS($D246,38))&lt;&gt;"UL"),INDIRECT(ADDRESS($D246,COLUMN())),0),0),IF($E246&gt;0,IF(AND(INDIRECT(ADDRESS($E246,44))=0,INDIRECT(ADDRESS($E246,38))&lt;&gt;"UL"),INDIRECT(ADDRESS($E246,COLUMN())),0),0),IF($F246&gt;0,IF(AND(INDIRECT(ADDRESS($F246,44))=0,INDIRECT(ADDRESS($F246,38))&lt;&gt;"UL"),INDIRECT(ADDRESS($F246,COLUMN())),0),0),IF($G246&gt;0,IF(AND(INDIRECT(ADDRESS($G246,44))=0,INDIRECT(ADDRESS($G246,38))&lt;&gt;"UL"),INDIRECT(ADDRESS($G246,COLUMN())),0),0),IF($H246&gt;0,IF(AND(INDIRECT(ADDRESS($H246,44))=0,INDIRECT(ADDRESS($H246,38))&lt;&gt;"UL"),INDIRECT(ADDRESS($H246,COLUMN())),0),0),IF($I246&gt;0,IF(AND(INDIRECT(ADDRESS($I246,44))=0,INDIRECT(ADDRESS($I246,38))&lt;&gt;"UL"),INDIRECT(ADDRESS($I246,COLUMN())),0),0),IF($J246&gt;0,IF(AND(INDIRECT(ADDRESS($J246,44))=0,INDIRECT(ADDRESS($J246,38))&lt;&gt;"UL"),INDIRECT(ADDRESS($J246,COLUMN())),0),0),IF($K246&gt;0,IF(AND(INDIRECT(ADDRESS($K246,44))=0,INDIRECT(ADDRESS($K246,38))&lt;&gt;"UL"),INDIRECT(ADDRESS($K246,COLUMN())),0),0),IF($L246&gt;0,IF(AND(INDIRECT(ADDRESS($L246,44))=0,INDIRECT(ADDRESS($L246,38))&lt;&gt;"UL"),INDIRECT(ADDRESS($L246,COLUMN())),0),0),IF($M246&gt;0,IF(AND(INDIRECT(ADDRESS($M246,44))=0,INDIRECT(ADDRESS($M246,38))&lt;&gt;"UL"),INDIRECT(ADDRESS($M246,COLUMN())),0),0))</f>
        <v>0</v>
      </c>
      <c r="CC246" s="57">
        <f t="shared" ref="CC246:CC254" ca="1" si="185">IF(BV246="S",BH246,CB246)</f>
        <v>0</v>
      </c>
      <c r="CD246" s="57" cm="1">
        <f t="array" aca="1" ref="CD246" ca="1">SUM(IF($C246&gt;0,IF(AND(INDIRECT(ADDRESS($C246,44))=0,INDIRECT(ADDRESS($C246,38))&lt;&gt;"UL"),INDIRECT(ADDRESS($C246,COLUMN())),0),0),IF($D246&gt;0,IF(AND(INDIRECT(ADDRESS($D246,44))=0,INDIRECT(ADDRESS($D246,38))&lt;&gt;"UL"),INDIRECT(ADDRESS($D246,COLUMN())),0),0),IF($E246&gt;0,IF(AND(INDIRECT(ADDRESS($E246,44))=0,INDIRECT(ADDRESS($E246,38))&lt;&gt;"UL"),INDIRECT(ADDRESS($E246,COLUMN())),0),0),IF($F246&gt;0,IF(AND(INDIRECT(ADDRESS($F246,44))=0,INDIRECT(ADDRESS($F246,38))&lt;&gt;"UL"),INDIRECT(ADDRESS($F246,COLUMN())),0),0),IF($G246&gt;0,IF(AND(INDIRECT(ADDRESS($G246,44))=0,INDIRECT(ADDRESS($G246,38))&lt;&gt;"UL"),INDIRECT(ADDRESS($G246,COLUMN())),0),0),IF($H246&gt;0,IF(AND(INDIRECT(ADDRESS($H246,44))=0,INDIRECT(ADDRESS($H246,38))&lt;&gt;"UL"),INDIRECT(ADDRESS($H246,COLUMN())),0),0),IF($I246&gt;0,IF(AND(INDIRECT(ADDRESS($I246,44))=0,INDIRECT(ADDRESS($I246,38))&lt;&gt;"UL"),INDIRECT(ADDRESS($I246,COLUMN())),0),0),IF($J246&gt;0,IF(AND(INDIRECT(ADDRESS($J246,44))=0,INDIRECT(ADDRESS($J246,38))&lt;&gt;"UL"),INDIRECT(ADDRESS($J246,COLUMN())),0),0),IF($K246&gt;0,IF(AND(INDIRECT(ADDRESS($K246,44))=0,INDIRECT(ADDRESS($K246,38))&lt;&gt;"UL"),INDIRECT(ADDRESS($K246,COLUMN())),0),0),IF($L246&gt;0,IF(AND(INDIRECT(ADDRESS($L246,44))=0,INDIRECT(ADDRESS($L246,38))&lt;&gt;"UL"),INDIRECT(ADDRESS($L246,COLUMN())),0),0),IF($M246&gt;0,IF(AND(INDIRECT(ADDRESS($M246,44))=0,INDIRECT(ADDRESS($M246,38))&lt;&gt;"UL"),INDIRECT(ADDRESS($M246,COLUMN())),0),0))</f>
        <v>0</v>
      </c>
      <c r="CE246" s="57" cm="1">
        <f t="array" aca="1" ref="CE246" ca="1">SUM(IF($C246&gt;0,IF(AND(INDIRECT(ADDRESS($C246,44))=0,INDIRECT(ADDRESS($C246,38))&lt;&gt;"UL"),INDIRECT(ADDRESS($C246,COLUMN())),0),0),IF($D246&gt;0,IF(AND(INDIRECT(ADDRESS($D246,44))=0,INDIRECT(ADDRESS($D246,38))&lt;&gt;"UL"),INDIRECT(ADDRESS($D246,COLUMN())),0),0),IF($E246&gt;0,IF(AND(INDIRECT(ADDRESS($E246,44))=0,INDIRECT(ADDRESS($E246,38))&lt;&gt;"UL"),INDIRECT(ADDRESS($E246,COLUMN())),0),0),IF($F246&gt;0,IF(AND(INDIRECT(ADDRESS($F246,44))=0,INDIRECT(ADDRESS($F246,38))&lt;&gt;"UL"),INDIRECT(ADDRESS($F246,COLUMN())),0),0),IF($G246&gt;0,IF(AND(INDIRECT(ADDRESS($G246,44))=0,INDIRECT(ADDRESS($G246,38))&lt;&gt;"UL"),INDIRECT(ADDRESS($G246,COLUMN())),0),0),IF($H246&gt;0,IF(AND(INDIRECT(ADDRESS($H246,44))=0,INDIRECT(ADDRESS($H246,38))&lt;&gt;"UL"),INDIRECT(ADDRESS($H246,COLUMN())),0),0),IF($I246&gt;0,IF(AND(INDIRECT(ADDRESS($I246,44))=0,INDIRECT(ADDRESS($I246,38))&lt;&gt;"UL"),INDIRECT(ADDRESS($I246,COLUMN())),0),0),IF($J246&gt;0,IF(AND(INDIRECT(ADDRESS($J246,44))=0,INDIRECT(ADDRESS($J246,38))&lt;&gt;"UL"),INDIRECT(ADDRESS($J246,COLUMN())),0),0),IF($K246&gt;0,IF(AND(INDIRECT(ADDRESS($K246,44))=0,INDIRECT(ADDRESS($K246,38))&lt;&gt;"UL"),INDIRECT(ADDRESS($K246,COLUMN())),0),0),IF($L246&gt;0,IF(AND(INDIRECT(ADDRESS($L246,44))=0,INDIRECT(ADDRESS($L246,38))&lt;&gt;"UL"),INDIRECT(ADDRESS($L246,COLUMN())),0),0),IF($M246&gt;0,IF(AND(INDIRECT(ADDRESS($M246,44))=0,INDIRECT(ADDRESS($M246,38))&lt;&gt;"UL"),INDIRECT(ADDRESS($M246,COLUMN())),0),0))</f>
        <v>0</v>
      </c>
      <c r="CF246" s="57">
        <f t="shared" ref="CF246:CF254" ca="1" si="186">IF(BV246="S",CD246,CE246)</f>
        <v>0</v>
      </c>
      <c r="CG246" s="57">
        <f t="shared" ref="CG246:CG254" ca="1" si="187">IF(AD246&lt;BG246,((((BX246+CC246)*AB246)+((CA246+CF246)*(1-AB246)))*AD246),((((BX246*AB246)+((CA246)*(1-AB246)))*AD246)+(((CC246*AB246)+((CF246))*(1-AB246)))*BG246))</f>
        <v>1.7584291731508805</v>
      </c>
      <c r="CH246" s="57">
        <f t="shared" ref="CH246:CH254" ca="1" si="188">CG246/N246</f>
        <v>0.10990182332193003</v>
      </c>
      <c r="CI246" s="19">
        <f t="shared" ref="CI246:CI254" ca="1" si="189">AD246*X246</f>
        <v>19.4801886069794</v>
      </c>
      <c r="CJ246" s="19"/>
      <c r="CK246" s="57" cm="1">
        <f t="array" aca="1" ref="CK246" ca="1">IF(AU246="S", SUM(IF($C246&gt;0,IF(INDIRECT(ADDRESS($C246,43))&lt;&gt;1,INDIRECT(ADDRESS($C246,48)),0),0), IF($D246&gt;0,IF(INDIRECT(ADDRESS($D246,43))&lt;&gt;1,INDIRECT(ADDRESS($D246,48)),0),0), IF($E246&gt;0,IF(INDIRECT(ADDRESS($E246,43))&lt;&gt;1,INDIRECT(ADDRESS($E246,48)),0),0), IF($F246&gt;0,IF(INDIRECT(ADDRESS($F246,43))&lt;&gt;1,INDIRECT(ADDRESS($F246,48)),0),0), IF($G246&gt;0,IF(INDIRECT(ADDRESS($G246,43))&lt;&gt;1,INDIRECT(ADDRESS($G246,48)),0),0), IF($H246&gt;0,IF(INDIRECT(ADDRESS($H246,43))&lt;&gt;1,INDIRECT(ADDRESS($H246,48)),0),0), IF($I246&gt;0,IF(INDIRECT(ADDRESS($I246,43))&lt;&gt;1,INDIRECT(ADDRESS($I246,48)),0),0), IF($J246&gt;0,IF(INDIRECT(ADDRESS($J246,43))&lt;&gt;1,INDIRECT(ADDRESS($J246,48)),0),0), IF($K246&gt;0,IF(INDIRECT(ADDRESS($K246,43))&lt;&gt;1,INDIRECT(ADDRESS($K246,48)),0),0), IF($L246&gt;0,IF(INDIRECT(ADDRESS($L246,43))&lt;&gt;1,INDIRECT(ADDRESS($L246,48)),0),0), IF($M246&gt;0,IF(INDIRECT(ADDRESS($M246,43))&lt;&gt;1,INDIRECT(ADDRESS($M246,48)),0),0)), IF(AU246="L",SUM(IF($C246&gt;0,IF(INDIRECT(ADDRESS($C246,43))&lt;&gt;1,INDIRECT(ADDRESS($C246,50)),0),0), IF($D246&gt;0,IF(INDIRECT(ADDRESS($D246,43))&lt;&gt;1,INDIRECT(ADDRESS($D246,50)),0),0), IF($E246&gt;0,IF(INDIRECT(ADDRESS($E246,43))&lt;&gt;1,INDIRECT(ADDRESS($E246,50)),0),0), IF($F246&gt;0,IF(INDIRECT(ADDRESS($F246,43))&lt;&gt;1,INDIRECT(ADDRESS($F246,50)),0),0), IF($G246&gt;0,IF(INDIRECT(ADDRESS($G246,43))&lt;&gt;1,INDIRECT(ADDRESS($G246,50)),0),0), IF($G246&gt;0,IF(INDIRECT(ADDRESS($G246,43))&lt;&gt;1,INDIRECT(ADDRESS($G246,50)),0),0), IF($H246&gt;0,IF(INDIRECT(ADDRESS($H246,43))&lt;&gt;1,INDIRECT(ADDRESS($H246,50)),0),0), IF($I246&gt;0,IF(INDIRECT(ADDRESS($I246,43))&lt;&gt;1,INDIRECT(ADDRESS($I246,50)),0),0), IF($J246&gt;0,IF(INDIRECT(ADDRESS($J246,43))&lt;&gt;1,INDIRECT(ADDRESS($J246,50)),0),0), IF($K246&gt;0,IF(INDIRECT(ADDRESS($K246,43))&lt;&gt;1,INDIRECT(ADDRESS($K246,50)),0),0), IF($L246&gt;0,IF(INDIRECT(ADDRESS($L246,43))&lt;&gt;1,INDIRECT(ADDRESS($L246,50)),0),0), IF($M246&gt;0,IF(INDIRECT(ADDRESS($M246,43))&lt;&gt;1,INDIRECT(ADDRESS($M246,50)),0),0)), SUM(IF($C246&gt;0,IF(INDIRECT(ADDRESS($C246,43))&lt;&gt;1,INDIRECT(ADDRESS($C246,49)),0),0), IF($D246&gt;0,IF(INDIRECT(ADDRESS($D246,43))&lt;&gt;1,INDIRECT(ADDRESS($D246,49)),0),0), IF($E246&gt;0,IF(INDIRECT(ADDRESS($E246,43))&lt;&gt;1,INDIRECT(ADDRESS($E246,49)),0),0), IF($F246&gt;0,IF(INDIRECT(ADDRESS($F246,43))&lt;&gt;1,INDIRECT(ADDRESS($F246,49)),0),0), IF($G246&gt;0,IF(INDIRECT(ADDRESS($G246,43))&lt;&gt;1,INDIRECT(ADDRESS($G246,49)),0),0), IF($G246&gt;0,IF(INDIRECT(ADDRESS($G246,43))&lt;&gt;1,INDIRECT(ADDRESS($G246,49)),0),0), IF($H246&gt;0,IF(INDIRECT(ADDRESS($H246,43))&lt;&gt;1,INDIRECT(ADDRESS($H246,49)),0),0), IF($I246&gt;0,IF(INDIRECT(ADDRESS($I246,43))&lt;&gt;1,INDIRECT(ADDRESS($I246,49)),0),0), IF($J246&gt;0,IF(INDIRECT(ADDRESS($J246,43))&lt;&gt;1,INDIRECT(ADDRESS($J246,49)),0),0), IF($K246&gt;0,IF(INDIRECT(ADDRESS($K246,43))&lt;&gt;1,INDIRECT(ADDRESS($K246,49)),0),0), IF($L246&gt;0,IF(INDIRECT(ADDRESS($L246,43))&lt;&gt;1,INDIRECT(ADDRESS($L246,49)),0),0), IF($M246&gt;0,IF(INDIRECT(ADDRESS($M246,43))&lt;&gt;1,INDIRECT(ADDRESS($M246,49)),0),0))))</f>
        <v>0.88888888888888884</v>
      </c>
      <c r="CL246" s="57" cm="1">
        <f t="array" aca="1" ref="CL246" ca="1">SUM(IF($C246&gt;0,IF(INDIRECT(ADDRESS($C246,44))=1,INDIRECT(ADDRESS($C246,90)),0),0), IF($D246&gt;0,IF(INDIRECT(ADDRESS($D246,44))=1,INDIRECT(ADDRESS($D246,90)),0),0), IF($E246&gt;0,IF(INDIRECT(ADDRESS($E246,44))=1,INDIRECT(ADDRESS($E246,90)),0),0), IF($F246&gt;0,IF(INDIRECT(ADDRESS($F246,44))=1,INDIRECT(ADDRESS($F246,90)),0),0), IF($G246&gt;0,IF(INDIRECT(ADDRESS($G246,44))=1,INDIRECT(ADDRESS($G246,90)),0),0), IF($H246&gt;0,IF(INDIRECT(ADDRESS($H246,44))=1,INDIRECT(ADDRESS($H246,90)),0),0), IF($I246&gt;0,IF(INDIRECT(ADDRESS($I246,44))=1,INDIRECT(ADDRESS($I246,90)),0),0), IF($J246&gt;0,IF(INDIRECT(ADDRESS($J246,44))=1,INDIRECT(ADDRESS($J246,90)),0),0), IF($K246&gt;0,IF(INDIRECT(ADDRESS($K246,44))=1,INDIRECT(ADDRESS($K246,90)),0),0), IF($L246&gt;0,IF(INDIRECT(ADDRESS($L246,44))=1,INDIRECT(ADDRESS($L246,90)),0),0), IF($M246&gt;0,IF(INDIRECT(ADDRESS($M246,44))=1,INDIRECT(ADDRESS($M246,90)),0),0))</f>
        <v>0</v>
      </c>
      <c r="CM246" s="56">
        <f t="shared" ref="CM246:CM254" ca="1" si="190">((BU246/$BU$34)^$BU$296)</f>
        <v>0.81926955105819532</v>
      </c>
      <c r="CN246" s="59"/>
    </row>
    <row r="247" spans="1:92" x14ac:dyDescent="0.25">
      <c r="A247" s="65" t="s">
        <v>273</v>
      </c>
      <c r="B247" s="74">
        <v>207</v>
      </c>
      <c r="C247" s="74">
        <v>216</v>
      </c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67">
        <f ca="1">SUM(INDIRECT(ADDRESS(B247,COLUMN())),IF(C247&gt;0,INDIRECT(ADDRESS(C247,COLUMN())),0),IF(D247&gt;0,INDIRECT(ADDRESS(D247,COLUMN())),0),IF(E247&gt;0,INDIRECT(ADDRESS(E247,COLUMN())),0),IF(F247&gt;0,INDIRECT(ADDRESS(F247,COLUMN())),0),IF(G247&gt;0,INDIRECT(ADDRESS(G247,COLUMN())),0),IF(H247&gt;0,INDIRECT(ADDRESS(H247,COLUMN())),0),IF(I247&gt;0,INDIRECT(ADDRESS(I247,COLUMN())),0),IF(J247&gt;0,INDIRECT(ADDRESS(J247,COLUMN())),0),IF(K247&gt;0,INDIRECT(ADDRESS(K247,COLUMN())),0),IF(L247&gt;0,INDIRECT(ADDRESS(L247,COLUMN())),0),IF(M247&gt;0,INDIRECT(ADDRESS(M247,COLUMN())),0))</f>
        <v>18</v>
      </c>
      <c r="O247" s="67" t="str" cm="1">
        <f t="array" aca="1" ref="O247" ca="1">INDIRECT(ADDRESS($B247,COLUMN()))</f>
        <v>Fighter</v>
      </c>
      <c r="P247" s="67" cm="1">
        <f t="array" aca="1" ref="P247" ca="1">INDIRECT(ADDRESS($B247,COLUMN()))</f>
        <v>2</v>
      </c>
      <c r="Q247" s="67" cm="1">
        <f t="array" aca="1" ref="Q247" ca="1">INDIRECT(ADDRESS($B247,COLUMN()))</f>
        <v>0</v>
      </c>
      <c r="R247" s="67" cm="1">
        <f t="array" aca="1" ref="R247" ca="1">INDIRECT(ADDRESS($B247,COLUMN()))</f>
        <v>0</v>
      </c>
      <c r="S247" s="67" cm="1">
        <f t="array" aca="1" ref="S247" ca="1">INDIRECT(ADDRESS($B247,COLUMN()))</f>
        <v>2</v>
      </c>
      <c r="T247" s="67" t="str" cm="1">
        <f t="array" aca="1" ref="T247" ca="1">INDIRECT(ADDRESS($B247,COLUMN()))</f>
        <v>1-5</v>
      </c>
      <c r="U247" s="67" cm="1">
        <f t="array" aca="1" ref="U247" ca="1">INDIRECT(ADDRESS($B247,COLUMN()))</f>
        <v>5</v>
      </c>
      <c r="V247" s="67" cm="1">
        <f t="array" aca="1" ref="V247" ca="1">INDIRECT(ADDRESS($B247,COLUMN()))</f>
        <v>0</v>
      </c>
      <c r="W247" s="67" cm="1">
        <f t="array" aca="1" ref="W247" ca="1">INDIRECT(ADDRESS($B247,COLUMN()))</f>
        <v>4</v>
      </c>
      <c r="X247" s="67" cm="1">
        <f t="array" aca="1" ref="X247" ca="1">INDIRECT(ADDRESS($B247,COLUMN()))</f>
        <v>8</v>
      </c>
      <c r="Y247" s="67" cm="1">
        <f t="array" aca="1" ref="Y247" ca="1">INDIRECT(ADDRESS($B247,COLUMN()))</f>
        <v>4</v>
      </c>
      <c r="Z247" s="67" cm="1">
        <f t="array" aca="1" ref="Z247" ca="1">INDIRECT(ADDRESS($B247,COLUMN()))</f>
        <v>4</v>
      </c>
      <c r="AA247" s="67" cm="1">
        <f t="array" aca="1" ref="AA247" ca="1">INDIRECT(ADDRESS($B247,COLUMN()))</f>
        <v>0</v>
      </c>
      <c r="AB247" s="56">
        <f t="shared" ca="1" si="171"/>
        <v>0.79535426540178589</v>
      </c>
      <c r="AC247" s="56">
        <f t="shared" ca="1" si="172"/>
        <v>1.281759731034317</v>
      </c>
      <c r="AD247" s="56">
        <f t="shared" ca="1" si="173"/>
        <v>2.2291473583205512</v>
      </c>
      <c r="AF247" s="65"/>
      <c r="AG247" s="65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52"/>
      <c r="AU247" s="54" t="s">
        <v>33</v>
      </c>
      <c r="AV247" s="57" cm="1">
        <f t="array" aca="1" ref="AV247" ca="1">SUM(IF($C247&gt;0,IF(AND(INDIRECT(ADDRESS($C247,44))=0,INDIRECT(ADDRESS($C247,38))="UL",ISERROR(SEARCH("Rear",INDIRECT(ADDRESS($C247,33)))),ISERROR(SEARCH("Side",INDIRECT(ADDRESS($C247,33))))),INDIRECT(ADDRESS($C247,COLUMN())),0),0),IF($D247&gt;0,IF(AND(INDIRECT(ADDRESS($D247,44))=0,INDIRECT(ADDRESS($D247,38))="UL",ISERROR(SEARCH("Rear",INDIRECT(ADDRESS($D247,33)))),ISERROR(SEARCH("Side",INDIRECT(ADDRESS($D247,33))))),INDIRECT(ADDRESS($D247,COLUMN())),0),0),IF($E247&gt;0,IF(AND(INDIRECT(ADDRESS($E247,44))=0,INDIRECT(ADDRESS($E247,38))="UL",ISERROR(SEARCH("Rear",INDIRECT(ADDRESS($E247,33)))),ISERROR(SEARCH("Side",INDIRECT(ADDRESS($E247,33))))),INDIRECT(ADDRESS($E247,COLUMN())),0),0),IF($F247&gt;0,IF(AND(INDIRECT(ADDRESS($F247,44))=0,INDIRECT(ADDRESS($F247,38))="UL",ISERROR(SEARCH("Rear",INDIRECT(ADDRESS($F247,33)))),ISERROR(SEARCH("Side",INDIRECT(ADDRESS($F247,33))))),INDIRECT(ADDRESS($F247,COLUMN())),0),0),IF($G247&gt;0,IF(AND(INDIRECT(ADDRESS($G247,44))=0,INDIRECT(ADDRESS($G247,38))="UL",ISERROR(SEARCH("Rear",INDIRECT(ADDRESS($G247,33)))),ISERROR(SEARCH("Side",INDIRECT(ADDRESS($G247,33))))),INDIRECT(ADDRESS($G247,COLUMN())),0),0),IF($H247&gt;0,IF(AND(INDIRECT(ADDRESS($H247,44))=0,INDIRECT(ADDRESS($H247,38))="UL",ISERROR(SEARCH("Rear",INDIRECT(ADDRESS($H247,33)))),ISERROR(SEARCH("Side",INDIRECT(ADDRESS($H247,33))))),INDIRECT(ADDRESS($H247,COLUMN())),0),0),IF($I247&gt;0,IF(AND(INDIRECT(ADDRESS($I247,44))=0,INDIRECT(ADDRESS($I247,38))="UL",ISERROR(SEARCH("Rear",INDIRECT(ADDRESS($I247,33)))),ISERROR(SEARCH("Side",INDIRECT(ADDRESS($I247,33))))),INDIRECT(ADDRESS($I247,COLUMN())),0),0),IF($J247&gt;0,IF(AND(INDIRECT(ADDRESS($J247,44))=0,INDIRECT(ADDRESS($J247,38))="UL",ISERROR(SEARCH("Rear",INDIRECT(ADDRESS($J247,33)))),ISERROR(SEARCH("Side",INDIRECT(ADDRESS($J247,33))))),INDIRECT(ADDRESS($J247,COLUMN())),0),0),IF($K247&gt;0,IF(AND(INDIRECT(ADDRESS($K247,44))=0,INDIRECT(ADDRESS($K247,38))="UL",ISERROR(SEARCH("Rear",INDIRECT(ADDRESS($K247,33)))),ISERROR(SEARCH("Side",INDIRECT(ADDRESS($K247,33))))),INDIRECT(ADDRESS($K247,COLUMN())),0),0),IF($L247&gt;0,IF(AND(INDIRECT(ADDRESS($L247,44))=0,INDIRECT(ADDRESS($L247,38))="UL",ISERROR(SEARCH("Rear",INDIRECT(ADDRESS($L247,33)))),ISERROR(SEARCH("Side",INDIRECT(ADDRESS($L247,33))))),INDIRECT(ADDRESS($L247,COLUMN())),0),0),IF($M247&gt;0,IF(AND(INDIRECT(ADDRESS($M247,44))=0,INDIRECT(ADDRESS($M247,38))="UL",ISERROR(SEARCH("Rear",INDIRECT(ADDRESS($M247,33)))),ISERROR(SEARCH("Side",INDIRECT(ADDRESS($M247,33))))),INDIRECT(ADDRESS($M247,COLUMN())),0),0))</f>
        <v>0.88888888888888884</v>
      </c>
      <c r="AW247" s="57" cm="1">
        <f t="array" aca="1" ref="AW247" ca="1">SUM(IF($C247&gt;0,IF(AND(INDIRECT(ADDRESS($C247,44))=0,INDIRECT(ADDRESS($C247,38))="UL",ISERROR(SEARCH("Rear",INDIRECT(ADDRESS($C247,33)))),ISERROR(SEARCH("Side",INDIRECT(ADDRESS($C247,33))))),INDIRECT(ADDRESS($C247,COLUMN())),0),0),IF($D247&gt;0,IF(AND(INDIRECT(ADDRESS($D247,44))=0,INDIRECT(ADDRESS($D247,38))="UL",ISERROR(SEARCH("Rear",INDIRECT(ADDRESS($D247,33)))),ISERROR(SEARCH("Side",INDIRECT(ADDRESS($D247,33))))),INDIRECT(ADDRESS($D247,COLUMN())),0),0),IF($E247&gt;0,IF(AND(INDIRECT(ADDRESS($E247,44))=0,INDIRECT(ADDRESS($E247,38))="UL",ISERROR(SEARCH("Rear",INDIRECT(ADDRESS($E247,33)))),ISERROR(SEARCH("Side",INDIRECT(ADDRESS($E247,33))))),INDIRECT(ADDRESS($E247,COLUMN())),0),0),IF($F247&gt;0,IF(AND(INDIRECT(ADDRESS($F247,44))=0,INDIRECT(ADDRESS($F247,38))="UL",ISERROR(SEARCH("Rear",INDIRECT(ADDRESS($F247,33)))),ISERROR(SEARCH("Side",INDIRECT(ADDRESS($F247,33))))),INDIRECT(ADDRESS($F247,COLUMN())),0),0),IF($G247&gt;0,IF(AND(INDIRECT(ADDRESS($G247,44))=0,INDIRECT(ADDRESS($G247,38))="UL",ISERROR(SEARCH("Rear",INDIRECT(ADDRESS($G247,33)))),ISERROR(SEARCH("Side",INDIRECT(ADDRESS($G247,33))))),INDIRECT(ADDRESS($G247,COLUMN())),0),0),IF($H247&gt;0,IF(AND(INDIRECT(ADDRESS($H247,44))=0,INDIRECT(ADDRESS($H247,38))="UL",ISERROR(SEARCH("Rear",INDIRECT(ADDRESS($H247,33)))),ISERROR(SEARCH("Side",INDIRECT(ADDRESS($H247,33))))),INDIRECT(ADDRESS($H247,COLUMN())),0),0),IF($I247&gt;0,IF(AND(INDIRECT(ADDRESS($I247,44))=0,INDIRECT(ADDRESS($I247,38))="UL",ISERROR(SEARCH("Rear",INDIRECT(ADDRESS($I247,33)))),ISERROR(SEARCH("Side",INDIRECT(ADDRESS($I247,33))))),INDIRECT(ADDRESS($I247,COLUMN())),0),0),IF($J247&gt;0,IF(AND(INDIRECT(ADDRESS($J247,44))=0,INDIRECT(ADDRESS($J247,38))="UL",ISERROR(SEARCH("Rear",INDIRECT(ADDRESS($J247,33)))),ISERROR(SEARCH("Side",INDIRECT(ADDRESS($J247,33))))),INDIRECT(ADDRESS($J247,COLUMN())),0),0),IF($K247&gt;0,IF(AND(INDIRECT(ADDRESS($K247,44))=0,INDIRECT(ADDRESS($K247,38))="UL",ISERROR(SEARCH("Rear",INDIRECT(ADDRESS($K247,33)))),ISERROR(SEARCH("Side",INDIRECT(ADDRESS($K247,33))))),INDIRECT(ADDRESS($K247,COLUMN())),0),0),IF($L247&gt;0,IF(AND(INDIRECT(ADDRESS($L247,44))=0,INDIRECT(ADDRESS($L247,38))="UL",ISERROR(SEARCH("Rear",INDIRECT(ADDRESS($L247,33)))),ISERROR(SEARCH("Side",INDIRECT(ADDRESS($L247,33))))),INDIRECT(ADDRESS($L247,COLUMN())),0),0),IF($M247&gt;0,IF(AND(INDIRECT(ADDRESS($M247,44))=0,INDIRECT(ADDRESS($M247,38))="UL",ISERROR(SEARCH("Rear",INDIRECT(ADDRESS($M247,33)))),ISERROR(SEARCH("Side",INDIRECT(ADDRESS($M247,33))))),INDIRECT(ADDRESS($M247,COLUMN())),0),0))</f>
        <v>0.44444444444444442</v>
      </c>
      <c r="AX247" s="57" cm="1">
        <f t="array" aca="1" ref="AX247" ca="1">SUM(IF($C247&gt;0,IF(AND(INDIRECT(ADDRESS($C247,44))=0,INDIRECT(ADDRESS($C247,38))="UL",ISERROR(SEARCH("Rear",INDIRECT(ADDRESS($C247,33)))),ISERROR(SEARCH("Side",INDIRECT(ADDRESS($C247,33))))),INDIRECT(ADDRESS($C247,COLUMN())),0),0),IF($D247&gt;0,IF(AND(INDIRECT(ADDRESS($D247,44))=0,INDIRECT(ADDRESS($D247,38))="UL",ISERROR(SEARCH("Rear",INDIRECT(ADDRESS($D247,33)))),ISERROR(SEARCH("Side",INDIRECT(ADDRESS($D247,33))))),INDIRECT(ADDRESS($D247,COLUMN())),0),0),IF($E247&gt;0,IF(AND(INDIRECT(ADDRESS($E247,44))=0,INDIRECT(ADDRESS($E247,38))="UL",ISERROR(SEARCH("Rear",INDIRECT(ADDRESS($E247,33)))),ISERROR(SEARCH("Side",INDIRECT(ADDRESS($E247,33))))),INDIRECT(ADDRESS($E247,COLUMN())),0),0),IF($F247&gt;0,IF(AND(INDIRECT(ADDRESS($F247,44))=0,INDIRECT(ADDRESS($F247,38))="UL",ISERROR(SEARCH("Rear",INDIRECT(ADDRESS($F247,33)))),ISERROR(SEARCH("Side",INDIRECT(ADDRESS($F247,33))))),INDIRECT(ADDRESS($F247,COLUMN())),0),0),IF($G247&gt;0,IF(AND(INDIRECT(ADDRESS($G247,44))=0,INDIRECT(ADDRESS($G247,38))="UL",ISERROR(SEARCH("Rear",INDIRECT(ADDRESS($G247,33)))),ISERROR(SEARCH("Side",INDIRECT(ADDRESS($G247,33))))),INDIRECT(ADDRESS($G247,COLUMN())),0),0),IF($H247&gt;0,IF(AND(INDIRECT(ADDRESS($H247,44))=0,INDIRECT(ADDRESS($H247,38))="UL",ISERROR(SEARCH("Rear",INDIRECT(ADDRESS($H247,33)))),ISERROR(SEARCH("Side",INDIRECT(ADDRESS($H247,33))))),INDIRECT(ADDRESS($H247,COLUMN())),0),0),IF($I247&gt;0,IF(AND(INDIRECT(ADDRESS($I247,44))=0,INDIRECT(ADDRESS($I247,38))="UL",ISERROR(SEARCH("Rear",INDIRECT(ADDRESS($I247,33)))),ISERROR(SEARCH("Side",INDIRECT(ADDRESS($I247,33))))),INDIRECT(ADDRESS($I247,COLUMN())),0),0),IF($J247&gt;0,IF(AND(INDIRECT(ADDRESS($J247,44))=0,INDIRECT(ADDRESS($J247,38))="UL",ISERROR(SEARCH("Rear",INDIRECT(ADDRESS($J247,33)))),ISERROR(SEARCH("Side",INDIRECT(ADDRESS($J247,33))))),INDIRECT(ADDRESS($J247,COLUMN())),0),0),IF($K247&gt;0,IF(AND(INDIRECT(ADDRESS($K247,44))=0,INDIRECT(ADDRESS($K247,38))="UL",ISERROR(SEARCH("Rear",INDIRECT(ADDRESS($K247,33)))),ISERROR(SEARCH("Side",INDIRECT(ADDRESS($K247,33))))),INDIRECT(ADDRESS($K247,COLUMN())),0),0),IF($L247&gt;0,IF(AND(INDIRECT(ADDRESS($L247,44))=0,INDIRECT(ADDRESS($L247,38))="UL",ISERROR(SEARCH("Rear",INDIRECT(ADDRESS($L247,33)))),ISERROR(SEARCH("Side",INDIRECT(ADDRESS($L247,33))))),INDIRECT(ADDRESS($L247,COLUMN())),0),0),IF($M247&gt;0,IF(AND(INDIRECT(ADDRESS($M247,44))=0,INDIRECT(ADDRESS($M247,38))="UL",ISERROR(SEARCH("Rear",INDIRECT(ADDRESS($M247,33)))),ISERROR(SEARCH("Side",INDIRECT(ADDRESS($M247,33))))),INDIRECT(ADDRESS($M247,COLUMN())),0),0))</f>
        <v>0</v>
      </c>
      <c r="AY247" s="58">
        <f t="shared" ca="1" si="174"/>
        <v>0.88888888888888884</v>
      </c>
      <c r="AZ247" s="58">
        <f t="shared" ca="1" si="175"/>
        <v>0.44444444444444442</v>
      </c>
      <c r="BA247" s="58" cm="1">
        <f t="array" aca="1" ref="BA247" ca="1">SUM(IF($C247&gt;0,IF(AND(INDIRECT(ADDRESS($C247,44))=0,INDIRECT(ADDRESS($C247,38))="UL"),INDIRECT(ADDRESS($C247,COLUMN())),0),0),IF($D247&gt;0,IF(AND(INDIRECT(ADDRESS($D247,44))=0,INDIRECT(ADDRESS($D247,38))="UL"),INDIRECT(ADDRESS($D247,COLUMN())),0),0),IF($E247&gt;0,IF(AND(INDIRECT(ADDRESS($E247,44))=0,INDIRECT(ADDRESS($E247,38))="UL"),INDIRECT(ADDRESS($E247,COLUMN())),0),0),IF($F247&gt;0,IF(AND(INDIRECT(ADDRESS($F247,44))=0,INDIRECT(ADDRESS($F247,38))="UL"),INDIRECT(ADDRESS($F247,COLUMN())),0),0),IF($G247&gt;0,IF(AND(INDIRECT(ADDRESS($G247,44))=0,INDIRECT(ADDRESS($G247,38))="UL"),INDIRECT(ADDRESS($G247,COLUMN())),0),0),IF($H247&gt;0,IF(AND(INDIRECT(ADDRESS($H247,44))=0,INDIRECT(ADDRESS($H247,38))="UL"),INDIRECT(ADDRESS($H247,COLUMN())),0),0),IF($I247&gt;0,IF(AND(INDIRECT(ADDRESS($I247,44))=0,INDIRECT(ADDRESS($I247,38))="UL"),INDIRECT(ADDRESS($I247,COLUMN())),0),0),IF($J247&gt;0,IF(AND(INDIRECT(ADDRESS($J247,44))=0,INDIRECT(ADDRESS($J247,38))="UL"),INDIRECT(ADDRESS($J247,COLUMN())),0),0),IF($K247&gt;0,IF(AND(INDIRECT(ADDRESS($K247,44))=0,INDIRECT(ADDRESS($K247,38))="UL"),INDIRECT(ADDRESS($K247,COLUMN())),0),0),IF($L247&gt;0,IF(AND(INDIRECT(ADDRESS($L247,44))=0,INDIRECT(ADDRESS($L247,38))="UL"),INDIRECT(ADDRESS($L247,COLUMN())),0),0),IF($M247&gt;0,IF(AND(INDIRECT(ADDRESS($M247,44))=0,INDIRECT(ADDRESS($M247,38))="UL"),INDIRECT(ADDRESS($M247,COLUMN())),0),0))</f>
        <v>0.11851851851851851</v>
      </c>
      <c r="BB247" s="58" cm="1">
        <f t="array" aca="1" ref="BB247" ca="1">SUM(IF($C247&gt;0,IF(AND(INDIRECT(ADDRESS($C247,44))=0,INDIRECT(ADDRESS($C247,38))="UL"),INDIRECT(ADDRESS($C247,COLUMN())),0),0),IF($D247&gt;0,IF(AND(INDIRECT(ADDRESS($D247,44))=0,INDIRECT(ADDRESS($D247,38))="UL"),INDIRECT(ADDRESS($D247,COLUMN())),0),0),IF($E247&gt;0,IF(AND(INDIRECT(ADDRESS($E247,44))=0,INDIRECT(ADDRESS($E247,38))="UL"),INDIRECT(ADDRESS($E247,COLUMN())),0),0),IF($F247&gt;0,IF(AND(INDIRECT(ADDRESS($F247,44))=0,INDIRECT(ADDRESS($F247,38))="UL"),INDIRECT(ADDRESS($F247,COLUMN())),0),0),IF($G247&gt;0,IF(AND(INDIRECT(ADDRESS($G247,44))=0,INDIRECT(ADDRESS($G247,38))="UL"),INDIRECT(ADDRESS($G247,COLUMN())),0),0),IF($H247&gt;0,IF(AND(INDIRECT(ADDRESS($H247,44))=0,INDIRECT(ADDRESS($H247,38))="UL"),INDIRECT(ADDRESS($H247,COLUMN())),0),0),IF($I247&gt;0,IF(AND(INDIRECT(ADDRESS($I247,44))=0,INDIRECT(ADDRESS($I247,38))="UL"),INDIRECT(ADDRESS($I247,COLUMN())),0),0),IF($J247&gt;0,IF(AND(INDIRECT(ADDRESS($J247,44))=0,INDIRECT(ADDRESS($J247,38))="UL"),INDIRECT(ADDRESS($J247,COLUMN())),0),0),IF($K247&gt;0,IF(AND(INDIRECT(ADDRESS($K247,44))=0,INDIRECT(ADDRESS($K247,38))="UL"),INDIRECT(ADDRESS($K247,COLUMN())),0),0),IF($L247&gt;0,IF(AND(INDIRECT(ADDRESS($L247,44))=0,INDIRECT(ADDRESS($L247,38))="UL"),INDIRECT(ADDRESS($L247,COLUMN())),0),0),IF($M247&gt;0,IF(AND(INDIRECT(ADDRESS($M247,44))=0,INDIRECT(ADDRESS($M247,38))="UL"),INDIRECT(ADDRESS($M247,COLUMN())),0),0))</f>
        <v>0.23703703703703702</v>
      </c>
      <c r="BC247" s="58" cm="1">
        <f t="array" aca="1" ref="BC247" ca="1">SUM(IF($C247&gt;0,IF(AND(INDIRECT(ADDRESS($C247,44))=0,INDIRECT(ADDRESS($C247,38))="UL"),INDIRECT(ADDRESS($C247,COLUMN())),0),0),IF($D247&gt;0,IF(AND(INDIRECT(ADDRESS($D247,44))=0,INDIRECT(ADDRESS($D247,38))="UL"),INDIRECT(ADDRESS($D247,COLUMN())),0),0),IF($E247&gt;0,IF(AND(INDIRECT(ADDRESS($E247,44))=0,INDIRECT(ADDRESS($E247,38))="UL"),INDIRECT(ADDRESS($E247,COLUMN())),0),0),IF($F247&gt;0,IF(AND(INDIRECT(ADDRESS($F247,44))=0,INDIRECT(ADDRESS($F247,38))="UL"),INDIRECT(ADDRESS($F247,COLUMN())),0),0),IF($G247&gt;0,IF(AND(INDIRECT(ADDRESS($G247,44))=0,INDIRECT(ADDRESS($G247,38))="UL"),INDIRECT(ADDRESS($G247,COLUMN())),0),0),IF($H247&gt;0,IF(AND(INDIRECT(ADDRESS($H247,44))=0,INDIRECT(ADDRESS($H247,38))="UL"),INDIRECT(ADDRESS($H247,COLUMN())),0),0),IF($I247&gt;0,IF(AND(INDIRECT(ADDRESS($I247,44))=0,INDIRECT(ADDRESS($I247,38))="UL"),INDIRECT(ADDRESS($I247,COLUMN())),0),0),IF($J247&gt;0,IF(AND(INDIRECT(ADDRESS($J247,44))=0,INDIRECT(ADDRESS($J247,38))="UL"),INDIRECT(ADDRESS($J247,COLUMN())),0),0),IF($K247&gt;0,IF(AND(INDIRECT(ADDRESS($K247,44))=0,INDIRECT(ADDRESS($K247,38))="UL"),INDIRECT(ADDRESS($K247,COLUMN())),0),0),IF($L247&gt;0,IF(AND(INDIRECT(ADDRESS($L247,44))=0,INDIRECT(ADDRESS($L247,38))="UL"),INDIRECT(ADDRESS($L247,COLUMN())),0),0),IF($M247&gt;0,IF(AND(INDIRECT(ADDRESS($M247,44))=0,INDIRECT(ADDRESS($M247,38))="UL"),INDIRECT(ADDRESS($M247,COLUMN())),0),0))</f>
        <v>0.11851851851851851</v>
      </c>
      <c r="BD247" s="58" cm="1">
        <f t="array" aca="1" ref="BD247" ca="1">SUM(IF($C247&gt;0,IF(AND(INDIRECT(ADDRESS($C247,44))=0,INDIRECT(ADDRESS($C247,38))="UL"),INDIRECT(ADDRESS($C247,COLUMN())),0),0),IF($D247&gt;0,IF(AND(INDIRECT(ADDRESS($D247,44))=0,INDIRECT(ADDRESS($D247,38))="UL"),INDIRECT(ADDRESS($D247,COLUMN())),0),0),IF($E247&gt;0,IF(AND(INDIRECT(ADDRESS($E247,44))=0,INDIRECT(ADDRESS($E247,38))="UL"),INDIRECT(ADDRESS($E247,COLUMN())),0),0),IF($F247&gt;0,IF(AND(INDIRECT(ADDRESS($F247,44))=0,INDIRECT(ADDRESS($F247,38))="UL"),INDIRECT(ADDRESS($F247,COLUMN())),0),0),IF($G247&gt;0,IF(AND(INDIRECT(ADDRESS($G247,44))=0,INDIRECT(ADDRESS($G247,38))="UL"),INDIRECT(ADDRESS($G247,COLUMN())),0),0),IF($H247&gt;0,IF(AND(INDIRECT(ADDRESS($H247,44))=0,INDIRECT(ADDRESS($H247,38))="UL"),INDIRECT(ADDRESS($H247,COLUMN())),0),0),IF($I247&gt;0,IF(AND(INDIRECT(ADDRESS($I247,44))=0,INDIRECT(ADDRESS($I247,38))="UL"),INDIRECT(ADDRESS($I247,COLUMN())),0),0),IF($J247&gt;0,IF(AND(INDIRECT(ADDRESS($J247,44))=0,INDIRECT(ADDRESS($J247,38))="UL"),INDIRECT(ADDRESS($J247,COLUMN())),0),0),IF($K247&gt;0,IF(AND(INDIRECT(ADDRESS($K247,44))=0,INDIRECT(ADDRESS($K247,38))="UL"),INDIRECT(ADDRESS($K247,COLUMN())),0),0),IF($L247&gt;0,IF(AND(INDIRECT(ADDRESS($L247,44))=0,INDIRECT(ADDRESS($L247,38))="UL"),INDIRECT(ADDRESS($L247,COLUMN())),0),0),IF($M247&gt;0,IF(AND(INDIRECT(ADDRESS($M247,44))=0,INDIRECT(ADDRESS($M247,38))="UL"),INDIRECT(ADDRESS($M247,COLUMN())),0),0))</f>
        <v>0.23703703703703702</v>
      </c>
      <c r="BE247" s="57">
        <f t="shared" ca="1" si="176"/>
        <v>0.11851851851851851</v>
      </c>
      <c r="BF247" s="57" cm="1">
        <f t="array" aca="1" ref="BF247" ca="1">SUM(IF($C247&gt;0,IF(INDIRECT(ADDRESS($C247,45))=1,INDIRECT(ADDRESS($C247,52))*INDIRECT(ADDRESS($C247,42))/5,0),0), IF($D247&gt;0,IF(INDIRECT(ADDRESS($D247,45))=1,INDIRECT(ADDRESS($D247,52))*INDIRECT(ADDRESS($D247,42))/5,0),0), IF($E247&gt;0,IF(INDIRECT(ADDRESS($E247,45))=1,INDIRECT(ADDRESS($E247,52))*INDIRECT(ADDRESS($E247,42))/5,0),0), IF($F247&gt;0,IF(INDIRECT(ADDRESS($F247,45))=1,INDIRECT(ADDRESS($F247,52))*INDIRECT(ADDRESS($F247,42))/5,0),0), IF($G247&gt;0,IF(INDIRECT(ADDRESS($G247,45))=1,INDIRECT(ADDRESS($G247,52))*INDIRECT(ADDRESS($G247,42))/5,0),0), IF($H247&gt;0,IF(INDIRECT(ADDRESS($H247,45))=1,INDIRECT(ADDRESS($H247,52))*INDIRECT(ADDRESS($H247,42))/5,0),0)
)*$BF$296/100</f>
        <v>0</v>
      </c>
      <c r="BG247" s="19"/>
      <c r="BH247" s="57" cm="1">
        <f t="array" aca="1" ref="BH247" ca="1">SUM(IF($C247&gt;0,IF(AND(INDIRECT(ADDRESS($C247,44))=0,INDIRECT(ADDRESS($C247,38))&lt;&gt;"UL"),INDIRECT(ADDRESS($C247,COLUMN()-11)),0),0),IF($D247&gt;0,IF(AND(INDIRECT(ADDRESS($D247,44))=0,INDIRECT(ADDRESS($D247,38))&lt;&gt;"UL"),INDIRECT(ADDRESS($D247,COLUMN()-11)),0),0),IF($E247&gt;0,IF(AND(INDIRECT(ADDRESS($E247,44))=0,INDIRECT(ADDRESS($E247,38))&lt;&gt;"UL"),INDIRECT(ADDRESS($E247,COLUMN()-11)),0),0),IF($F247&gt;0,IF(AND(INDIRECT(ADDRESS($F247,44))=0,INDIRECT(ADDRESS($F247,38))&lt;&gt;"UL"),INDIRECT(ADDRESS($F247,COLUMN()-11)),0),0),IF($G247&gt;0,IF(AND(INDIRECT(ADDRESS($G247,44))=0,INDIRECT(ADDRESS($G247,38))&lt;&gt;"UL"),INDIRECT(ADDRESS($G247,COLUMN()-11)),0),0),IF($H247&gt;0,IF(AND(INDIRECT(ADDRESS($H247,44))=0,INDIRECT(ADDRESS($H247,38))&lt;&gt;"UL"),INDIRECT(ADDRESS($H247,COLUMN()-11)),0),0),IF($I247&gt;0,IF(AND(INDIRECT(ADDRESS($I247,44))=0,INDIRECT(ADDRESS($I247,38))&lt;&gt;"UL"),INDIRECT(ADDRESS($I247,COLUMN()-11)),0),0),IF($J247&gt;0,IF(AND(INDIRECT(ADDRESS($J247,44))=0,INDIRECT(ADDRESS($J247,38))&lt;&gt;"UL"),INDIRECT(ADDRESS($J247,COLUMN()-11)),0),0),IF($K247&gt;0,IF(AND(INDIRECT(ADDRESS($K247,44))=0,INDIRECT(ADDRESS($K247,38))&lt;&gt;"UL"),INDIRECT(ADDRESS($K247,COLUMN()-11)),0),0),IF($L247&gt;0,IF(AND(INDIRECT(ADDRESS($L247,44))=0,INDIRECT(ADDRESS($L247,38))&lt;&gt;"UL"),INDIRECT(ADDRESS($L247,COLUMN()-11)),0),0),IF($M247&gt;0,IF(AND(INDIRECT(ADDRESS($M247,44))=0,INDIRECT(ADDRESS($M247,38))&lt;&gt;"UL"),INDIRECT(ADDRESS($M247,COLUMN()-11)),0),0))</f>
        <v>0</v>
      </c>
      <c r="BI247" s="57" cm="1">
        <f t="array" aca="1" ref="BI247" ca="1">SUM(IF($C247&gt;0,IF(AND(INDIRECT(ADDRESS($C247,44))=0,INDIRECT(ADDRESS($C247,38))&lt;&gt;"UL"),INDIRECT(ADDRESS($C247,COLUMN()-11)),0),0),IF($D247&gt;0,IF(AND(INDIRECT(ADDRESS($D247,44))=0,INDIRECT(ADDRESS($D247,38))&lt;&gt;"UL"),INDIRECT(ADDRESS($D247,COLUMN()-11)),0),0),IF($E247&gt;0,IF(AND(INDIRECT(ADDRESS($E247,44))=0,INDIRECT(ADDRESS($E247,38))&lt;&gt;"UL"),INDIRECT(ADDRESS($E247,COLUMN()-11)),0),0),IF($F247&gt;0,IF(AND(INDIRECT(ADDRESS($F247,44))=0,INDIRECT(ADDRESS($F247,38))&lt;&gt;"UL"),INDIRECT(ADDRESS($F247,COLUMN()-11)),0),0),IF($G247&gt;0,IF(AND(INDIRECT(ADDRESS($G247,44))=0,INDIRECT(ADDRESS($G247,38))&lt;&gt;"UL"),INDIRECT(ADDRESS($G247,COLUMN()-11)),0),0),IF($H247&gt;0,IF(AND(INDIRECT(ADDRESS($H247,44))=0,INDIRECT(ADDRESS($H247,38))&lt;&gt;"UL"),INDIRECT(ADDRESS($H247,COLUMN()-11)),0),0),IF($I247&gt;0,IF(AND(INDIRECT(ADDRESS($I247,44))=0,INDIRECT(ADDRESS($I247,38))&lt;&gt;"UL"),INDIRECT(ADDRESS($I247,COLUMN()-11)),0),0),IF($J247&gt;0,IF(AND(INDIRECT(ADDRESS($J247,44))=0,INDIRECT(ADDRESS($J247,38))&lt;&gt;"UL"),INDIRECT(ADDRESS($J247,COLUMN()-11)),0),0),IF($K247&gt;0,IF(AND(INDIRECT(ADDRESS($K247,44))=0,INDIRECT(ADDRESS($K247,38))&lt;&gt;"UL"),INDIRECT(ADDRESS($K247,COLUMN()-11)),0),0),IF($L247&gt;0,IF(AND(INDIRECT(ADDRESS($L247,44))=0,INDIRECT(ADDRESS($L247,38))&lt;&gt;"UL"),INDIRECT(ADDRESS($L247,COLUMN()-11)),0),0),IF($M247&gt;0,IF(AND(INDIRECT(ADDRESS($M247,44))=0,INDIRECT(ADDRESS($M247,38))&lt;&gt;"UL"),INDIRECT(ADDRESS($M247,COLUMN()-11)),0),0))</f>
        <v>0</v>
      </c>
      <c r="BJ247" s="57" cm="1">
        <f t="array" aca="1" ref="BJ247" ca="1">SUM(IF($C247&gt;0,IF(AND(INDIRECT(ADDRESS($C247,44))=0,INDIRECT(ADDRESS($C247,38))&lt;&gt;"UL"),INDIRECT(ADDRESS($C247,COLUMN()-11)),0),0),IF($D247&gt;0,IF(AND(INDIRECT(ADDRESS($D247,44))=0,INDIRECT(ADDRESS($D247,38))&lt;&gt;"UL"),INDIRECT(ADDRESS($D247,COLUMN()-11)),0),0),IF($E247&gt;0,IF(AND(INDIRECT(ADDRESS($E247,44))=0,INDIRECT(ADDRESS($E247,38))&lt;&gt;"UL"),INDIRECT(ADDRESS($E247,COLUMN()-11)),0),0),IF($F247&gt;0,IF(AND(INDIRECT(ADDRESS($F247,44))=0,INDIRECT(ADDRESS($F247,38))&lt;&gt;"UL"),INDIRECT(ADDRESS($F247,COLUMN()-11)),0),0),IF($G247&gt;0,IF(AND(INDIRECT(ADDRESS($G247,44))=0,INDIRECT(ADDRESS($G247,38))&lt;&gt;"UL"),INDIRECT(ADDRESS($G247,COLUMN()-11)),0),0),IF($H247&gt;0,IF(AND(INDIRECT(ADDRESS($H247,44))=0,INDIRECT(ADDRESS($H247,38))&lt;&gt;"UL"),INDIRECT(ADDRESS($H247,COLUMN()-11)),0),0),IF($I247&gt;0,IF(AND(INDIRECT(ADDRESS($I247,44))=0,INDIRECT(ADDRESS($I247,38))&lt;&gt;"UL"),INDIRECT(ADDRESS($I247,COLUMN()-11)),0),0),IF($J247&gt;0,IF(AND(INDIRECT(ADDRESS($J247,44))=0,INDIRECT(ADDRESS($J247,38))&lt;&gt;"UL"),INDIRECT(ADDRESS($J247,COLUMN()-11)),0),0),IF($K247&gt;0,IF(AND(INDIRECT(ADDRESS($K247,44))=0,INDIRECT(ADDRESS($K247,38))&lt;&gt;"UL"),INDIRECT(ADDRESS($K247,COLUMN()-11)),0),0),IF($L247&gt;0,IF(AND(INDIRECT(ADDRESS($L247,44))=0,INDIRECT(ADDRESS($L247,38))&lt;&gt;"UL"),INDIRECT(ADDRESS($L247,COLUMN()-11)),0),0),IF($M247&gt;0,IF(AND(INDIRECT(ADDRESS($M247,44))=0,INDIRECT(ADDRESS($M247,38))&lt;&gt;"UL"),INDIRECT(ADDRESS($M247,COLUMN()-11)),0),0))</f>
        <v>0</v>
      </c>
      <c r="BK247" s="57">
        <f t="shared" ca="1" si="177"/>
        <v>0</v>
      </c>
      <c r="BL247" s="58">
        <f t="shared" ca="1" si="178"/>
        <v>0</v>
      </c>
      <c r="BM247" s="57" cm="1">
        <f t="array" aca="1" ref="BM247" ca="1">SUM(IF($C247&gt;0,IF(AND(INDIRECT(ADDRESS($C247,44))=0,INDIRECT(ADDRESS($C247,38))&lt;&gt;"UL"),INDIRECT(ADDRESS($C247,COLUMN()-12)),0),0), IF($D247&gt;0,IF(AND(INDIRECT(ADDRESS($D247,44))=0,INDIRECT(ADDRESS($D247,38))&lt;&gt;"UL"),INDIRECT(ADDRESS($D247,COLUMN()-12)),0),0), IF($E247&gt;0,IF(AND(INDIRECT(ADDRESS($E247,44))=0,INDIRECT(ADDRESS($E247,38))&lt;&gt;"UL"),INDIRECT(ADDRESS($E247,COLUMN()-12)),0),0), IF($F247&gt;0,IF(AND(INDIRECT(ADDRESS($F247,44))=0,INDIRECT(ADDRESS($F247,38))&lt;&gt;"UL"),INDIRECT(ADDRESS($F247,COLUMN()-12)),0),0), IF($G247&gt;0,IF(AND(INDIRECT(ADDRESS($G247,44))=0,INDIRECT(ADDRESS($G247,38))&lt;&gt;"UL"),INDIRECT(ADDRESS($G247,COLUMN()-12)),0),0), IF($H247&gt;0,IF(AND(INDIRECT(ADDRESS($H247,44))=0,INDIRECT(ADDRESS($H247,38))&lt;&gt;"UL"),INDIRECT(ADDRESS($H247,COLUMN()-12)),0),0), IF($I247&gt;0,IF(AND(INDIRECT(ADDRESS($I247,44))=0,INDIRECT(ADDRESS($I247,38))&lt;&gt;"UL"),INDIRECT(ADDRESS($I247,COLUMN()-12)),0),0), IF($J247&gt;0,IF(AND(INDIRECT(ADDRESS($J247,44))=0,INDIRECT(ADDRESS($J247,38))&lt;&gt;"UL"),INDIRECT(ADDRESS($J247,COLUMN()-12)),0),0), IF($K247&gt;0,IF(AND(INDIRECT(ADDRESS($K247,44))=0,INDIRECT(ADDRESS($K247,38))&lt;&gt;"UL"),INDIRECT(ADDRESS($K247,COLUMN()-11)),0),0), IF($L247&gt;0,IF(AND(INDIRECT(ADDRESS($L247,44))=0,INDIRECT(ADDRESS($L247,38))&lt;&gt;"UL"),INDIRECT(ADDRESS($L247,COLUMN()-11)),0),0), IF($M247&gt;0,IF(AND(INDIRECT(ADDRESS($M247,44))=0,INDIRECT(ADDRESS($M247,38))&lt;&gt;"UL"),INDIRECT(ADDRESS($M247,COLUMN()-11)),0),0))</f>
        <v>0</v>
      </c>
      <c r="BN247" s="57" cm="1">
        <f t="array" aca="1" ref="BN247" ca="1">SUM(IF($C247&gt;0,IF(AND(INDIRECT(ADDRESS($C247,44))=0,INDIRECT(ADDRESS($C247,38))&lt;&gt;"UL"),INDIRECT(ADDRESS($C247,COLUMN()-12)),0),0), IF($D247&gt;0,IF(AND(INDIRECT(ADDRESS($D247,44))=0,INDIRECT(ADDRESS($D247,38))&lt;&gt;"UL"),INDIRECT(ADDRESS($D247,COLUMN()-12)),0),0), IF($E247&gt;0,IF(AND(INDIRECT(ADDRESS($E247,44))=0,INDIRECT(ADDRESS($E247,38))&lt;&gt;"UL"),INDIRECT(ADDRESS($E247,COLUMN()-12)),0),0), IF($F247&gt;0,IF(AND(INDIRECT(ADDRESS($F247,44))=0,INDIRECT(ADDRESS($F247,38))&lt;&gt;"UL"),INDIRECT(ADDRESS($F247,COLUMN()-12)),0),0), IF($G247&gt;0,IF(AND(INDIRECT(ADDRESS($G247,44))=0,INDIRECT(ADDRESS($G247,38))&lt;&gt;"UL"),INDIRECT(ADDRESS($G247,COLUMN()-12)),0),0), IF($H247&gt;0,IF(AND(INDIRECT(ADDRESS($H247,44))=0,INDIRECT(ADDRESS($H247,38))&lt;&gt;"UL"),INDIRECT(ADDRESS($H247,COLUMN()-12)),0),0), IF($I247&gt;0,IF(AND(INDIRECT(ADDRESS($I247,44))=0,INDIRECT(ADDRESS($I247,38))&lt;&gt;"UL"),INDIRECT(ADDRESS($I247,COLUMN()-12)),0),0), IF($J247&gt;0,IF(AND(INDIRECT(ADDRESS($J247,44))=0,INDIRECT(ADDRESS($J247,38))&lt;&gt;"UL"),INDIRECT(ADDRESS($J247,COLUMN()-12)),0),0), IF($K247&gt;0,IF(AND(INDIRECT(ADDRESS($K247,44))=0,INDIRECT(ADDRESS($K247,38))&lt;&gt;"UL"),INDIRECT(ADDRESS($K247,COLUMN()-11)),0),0), IF($L247&gt;0,IF(AND(INDIRECT(ADDRESS($L247,44))=0,INDIRECT(ADDRESS($L247,38))&lt;&gt;"UL"),INDIRECT(ADDRESS($L247,COLUMN()-11)),0),0), IF($M247&gt;0,IF(AND(INDIRECT(ADDRESS($M247,44))=0,INDIRECT(ADDRESS($M247,38))&lt;&gt;"UL"),INDIRECT(ADDRESS($M247,COLUMN()-11)),0),0))</f>
        <v>0</v>
      </c>
      <c r="BO247" s="57" cm="1">
        <f t="array" aca="1" ref="BO247" ca="1">SUM(IF($C247&gt;0,IF(AND(INDIRECT(ADDRESS($C247,44))=0,INDIRECT(ADDRESS($C247,38))&lt;&gt;"UL"),INDIRECT(ADDRESS($C247,COLUMN()-12)),0),0), IF($D247&gt;0,IF(AND(INDIRECT(ADDRESS($D247,44))=0,INDIRECT(ADDRESS($D247,38))&lt;&gt;"UL"),INDIRECT(ADDRESS($D247,COLUMN()-12)),0),0), IF($E247&gt;0,IF(AND(INDIRECT(ADDRESS($E247,44))=0,INDIRECT(ADDRESS($E247,38))&lt;&gt;"UL"),INDIRECT(ADDRESS($E247,COLUMN()-12)),0),0), IF($F247&gt;0,IF(AND(INDIRECT(ADDRESS($F247,44))=0,INDIRECT(ADDRESS($F247,38))&lt;&gt;"UL"),INDIRECT(ADDRESS($F247,COLUMN()-12)),0),0), IF($G247&gt;0,IF(AND(INDIRECT(ADDRESS($G247,44))=0,INDIRECT(ADDRESS($G247,38))&lt;&gt;"UL"),INDIRECT(ADDRESS($G247,COLUMN()-12)),0),0), IF($H247&gt;0,IF(AND(INDIRECT(ADDRESS($H247,44))=0,INDIRECT(ADDRESS($H247,38))&lt;&gt;"UL"),INDIRECT(ADDRESS($H247,COLUMN()-12)),0),0), IF($I247&gt;0,IF(AND(INDIRECT(ADDRESS($I247,44))=0,INDIRECT(ADDRESS($I247,38))&lt;&gt;"UL"),INDIRECT(ADDRESS($I247,COLUMN()-12)),0),0), IF($J247&gt;0,IF(AND(INDIRECT(ADDRESS($J247,44))=0,INDIRECT(ADDRESS($J247,38))&lt;&gt;"UL"),INDIRECT(ADDRESS($J247,COLUMN()-12)),0),0), IF($K247&gt;0,IF(AND(INDIRECT(ADDRESS($K247,44))=0,INDIRECT(ADDRESS($K247,38))&lt;&gt;"UL"),INDIRECT(ADDRESS($K247,COLUMN()-11)),0),0), IF($L247&gt;0,IF(AND(INDIRECT(ADDRESS($L247,44))=0,INDIRECT(ADDRESS($L247,38))&lt;&gt;"UL"),INDIRECT(ADDRESS($L247,COLUMN()-11)),0),0), IF($M247&gt;0,IF(AND(INDIRECT(ADDRESS($M247,44))=0,INDIRECT(ADDRESS($M247,38))&lt;&gt;"UL"),INDIRECT(ADDRESS($M247,COLUMN()-11)),0),0))</f>
        <v>0</v>
      </c>
      <c r="BP247" s="57" cm="1">
        <f t="array" aca="1" ref="BP247" ca="1">SUM(IF($C247&gt;0,IF(AND(INDIRECT(ADDRESS($C247,44))=0,INDIRECT(ADDRESS($C247,38))&lt;&gt;"UL"),INDIRECT(ADDRESS($C247,COLUMN()-12)),0),0), IF($D247&gt;0,IF(AND(INDIRECT(ADDRESS($D247,44))=0,INDIRECT(ADDRESS($D247,38))&lt;&gt;"UL"),INDIRECT(ADDRESS($D247,COLUMN()-12)),0),0), IF($E247&gt;0,IF(AND(INDIRECT(ADDRESS($E247,44))=0,INDIRECT(ADDRESS($E247,38))&lt;&gt;"UL"),INDIRECT(ADDRESS($E247,COLUMN()-12)),0),0), IF($F247&gt;0,IF(AND(INDIRECT(ADDRESS($F247,44))=0,INDIRECT(ADDRESS($F247,38))&lt;&gt;"UL"),INDIRECT(ADDRESS($F247,COLUMN()-12)),0),0), IF($G247&gt;0,IF(AND(INDIRECT(ADDRESS($G247,44))=0,INDIRECT(ADDRESS($G247,38))&lt;&gt;"UL"),INDIRECT(ADDRESS($G247,COLUMN()-12)),0),0), IF($H247&gt;0,IF(AND(INDIRECT(ADDRESS($H247,44))=0,INDIRECT(ADDRESS($H247,38))&lt;&gt;"UL"),INDIRECT(ADDRESS($H247,COLUMN()-12)),0),0), IF($I247&gt;0,IF(AND(INDIRECT(ADDRESS($I247,44))=0,INDIRECT(ADDRESS($I247,38))&lt;&gt;"UL"),INDIRECT(ADDRESS($I247,COLUMN()-12)),0),0), IF($J247&gt;0,IF(AND(INDIRECT(ADDRESS($J247,44))=0,INDIRECT(ADDRESS($J247,38))&lt;&gt;"UL"),INDIRECT(ADDRESS($J247,COLUMN()-12)),0),0), IF($K247&gt;0,IF(AND(INDIRECT(ADDRESS($K247,44))=0,INDIRECT(ADDRESS($K247,38))&lt;&gt;"UL"),INDIRECT(ADDRESS($K247,COLUMN()-11)),0),0), IF($L247&gt;0,IF(AND(INDIRECT(ADDRESS($L247,44))=0,INDIRECT(ADDRESS($L247,38))&lt;&gt;"UL"),INDIRECT(ADDRESS($L247,COLUMN()-11)),0),0), IF($M247&gt;0,IF(AND(INDIRECT(ADDRESS($M247,44))=0,INDIRECT(ADDRESS($M247,38))&lt;&gt;"UL"),INDIRECT(ADDRESS($M247,COLUMN()-11)),0),0))</f>
        <v>0</v>
      </c>
      <c r="BQ247" s="57">
        <f t="shared" ca="1" si="179"/>
        <v>0</v>
      </c>
      <c r="BR247" s="161">
        <f t="shared" ca="1" si="180"/>
        <v>71.736837433142412</v>
      </c>
      <c r="BS247" s="56"/>
      <c r="BT247" s="56">
        <f t="shared" ca="1" si="181"/>
        <v>1.6300325269382492</v>
      </c>
      <c r="BU247" s="87">
        <f t="shared" ca="1" si="182"/>
        <v>9.0557362607680505E-2</v>
      </c>
      <c r="BV247" s="57" t="s">
        <v>33</v>
      </c>
      <c r="BW247" s="57" cm="1">
        <f t="array" aca="1" ref="BW247" ca="1">SUM(IF($C247&gt;0,IF(AND(INDIRECT(ADDRESS($C247,44))=0,INDIRECT(ADDRESS($C247,38))="UL",ISERROR(SEARCH("Rear",INDIRECT(ADDRESS($C247,33)))),ISERROR(SEARCH("Side",INDIRECT(ADDRESS($C247,33))))),INDIRECT(ADDRESS($C247,COLUMN())),0),0),IF($D247&gt;0,IF(AND(INDIRECT(ADDRESS($D247,44))=0,INDIRECT(ADDRESS($D247,38))="UL",ISERROR(SEARCH("Rear",INDIRECT(ADDRESS($D247,33)))),ISERROR(SEARCH("Side",INDIRECT(ADDRESS($D247,33))))),INDIRECT(ADDRESS($D247,COLUMN())),0),0),IF($E247&gt;0,IF(AND(INDIRECT(ADDRESS($E247,44))=0,INDIRECT(ADDRESS($E247,38))="UL",ISERROR(SEARCH("Rear",INDIRECT(ADDRESS($E247,33)))),ISERROR(SEARCH("Side",INDIRECT(ADDRESS($E247,33))))),INDIRECT(ADDRESS($E247,COLUMN())),0),0),IF($F247&gt;0,IF(AND(INDIRECT(ADDRESS($F247,44))=0,INDIRECT(ADDRESS($F247,38))="UL",ISERROR(SEARCH("Rear",INDIRECT(ADDRESS($F247,33)))),ISERROR(SEARCH("Side",INDIRECT(ADDRESS($F247,33))))),INDIRECT(ADDRESS($F247,COLUMN())),0),0),IF($G247&gt;0,IF(AND(INDIRECT(ADDRESS($G247,44))=0,INDIRECT(ADDRESS($G247,38))="UL",ISERROR(SEARCH("Rear",INDIRECT(ADDRESS($G247,33)))),ISERROR(SEARCH("Side",INDIRECT(ADDRESS($G247,33))))),INDIRECT(ADDRESS($G247,COLUMN())),0),0),IF($H247&gt;0,IF(AND(INDIRECT(ADDRESS($H247,44))=0,INDIRECT(ADDRESS($H247,38))="UL",ISERROR(SEARCH("Rear",INDIRECT(ADDRESS($H247,33)))),ISERROR(SEARCH("Side",INDIRECT(ADDRESS($H247,33))))),INDIRECT(ADDRESS($H247,COLUMN())),0),0),IF($I247&gt;0,IF(AND(INDIRECT(ADDRESS($I247,44))=0,INDIRECT(ADDRESS($I247,38))="UL",ISERROR(SEARCH("Rear",INDIRECT(ADDRESS($I247,33)))),ISERROR(SEARCH("Side",INDIRECT(ADDRESS($I247,33))))),INDIRECT(ADDRESS($I247,COLUMN())),0),0),IF($J247&gt;0,IF(AND(INDIRECT(ADDRESS($J247,44))=0,INDIRECT(ADDRESS($J247,38))="UL",ISERROR(SEARCH("Rear",INDIRECT(ADDRESS($J247,33)))),ISERROR(SEARCH("Side",INDIRECT(ADDRESS($J247,33))))),INDIRECT(ADDRESS($J247,COLUMN())),0),0),IF($K247&gt;0,IF(AND(INDIRECT(ADDRESS($K247,44))=0,INDIRECT(ADDRESS($K247,38))="UL",ISERROR(SEARCH("Rear",INDIRECT(ADDRESS($K247,33)))),ISERROR(SEARCH("Side",INDIRECT(ADDRESS($K247,33))))),INDIRECT(ADDRESS($K247,COLUMN())),0),0),IF($L247&gt;0,IF(AND(INDIRECT(ADDRESS($L247,44))=0,INDIRECT(ADDRESS($L247,38))="UL",ISERROR(SEARCH("Rear",INDIRECT(ADDRESS($L247,33)))),ISERROR(SEARCH("Side",INDIRECT(ADDRESS($L247,33))))),INDIRECT(ADDRESS($L247,COLUMN())),0),0),IF($M247&gt;0,IF(AND(INDIRECT(ADDRESS($M247,44))=0,INDIRECT(ADDRESS($M247,38))="UL",ISERROR(SEARCH("Rear",INDIRECT(ADDRESS($M247,33)))),ISERROR(SEARCH("Side",INDIRECT(ADDRESS($M247,33))))),INDIRECT(ADDRESS($M247,COLUMN())),0),0))</f>
        <v>0.22222222222222221</v>
      </c>
      <c r="BX247" s="57">
        <f t="shared" ca="1" si="183"/>
        <v>0.88888888888888884</v>
      </c>
      <c r="BY247" s="57" cm="1">
        <f t="array" aca="1" ref="BY247" ca="1">SUM(IF($C247&gt;0,IF(AND(INDIRECT(ADDRESS($C247,44))=0,INDIRECT(ADDRESS($C247,38))="UL"),INDIRECT(ADDRESS($C247,COLUMN())),0),0),IF($D247&gt;0,IF(AND(INDIRECT(ADDRESS($D247,44))=0,INDIRECT(ADDRESS($D247,38))="UL"),INDIRECT(ADDRESS($D247,COLUMN())),0),0),IF($E247&gt;0,IF(AND(INDIRECT(ADDRESS($E247,44))=0,INDIRECT(ADDRESS($E247,38))="UL"),INDIRECT(ADDRESS($E247,COLUMN())),0),0),IF($F247&gt;0,IF(AND(INDIRECT(ADDRESS($F247,44))=0,INDIRECT(ADDRESS($F247,38))="UL"),INDIRECT(ADDRESS($F247,COLUMN())),0),0),IF($G247&gt;0,IF(AND(INDIRECT(ADDRESS($G247,44))=0,INDIRECT(ADDRESS($G247,38))="UL"),INDIRECT(ADDRESS($G247,COLUMN())),0),0),IF($H247&gt;0,IF(AND(INDIRECT(ADDRESS($H247,44))=0,INDIRECT(ADDRESS($H247,38))="UL"),INDIRECT(ADDRESS($H247,COLUMN())),0),0),IF($I247&gt;0,IF(AND(INDIRECT(ADDRESS($I247,44))=0,INDIRECT(ADDRESS($I247,38))="UL"),INDIRECT(ADDRESS($I247,COLUMN())),0),0),IF($J247&gt;0,IF(AND(INDIRECT(ADDRESS($J247,44))=0,INDIRECT(ADDRESS($J247,38))="UL"),INDIRECT(ADDRESS($J247,COLUMN())),0),0),IF($K247&gt;0,IF(AND(INDIRECT(ADDRESS($K247,44))=0,INDIRECT(ADDRESS($K247,38))="UL"),INDIRECT(ADDRESS($K247,COLUMN())),0),0),IF($L247&gt;0,IF(AND(INDIRECT(ADDRESS($L247,44))=0,INDIRECT(ADDRESS($L247,38))="UL"),INDIRECT(ADDRESS($L247,COLUMN())),0),0),IF($M247&gt;0,IF(AND(INDIRECT(ADDRESS($M247,44))=0,INDIRECT(ADDRESS($M247,38))="UL"),INDIRECT(ADDRESS($M247,COLUMN())),0),0))</f>
        <v>7.407407407407407E-2</v>
      </c>
      <c r="BZ247" s="57" cm="1">
        <f t="array" aca="1" ref="BZ247" ca="1">SUM(IF($C247&gt;0,IF(AND(INDIRECT(ADDRESS($C247,44))=0,INDIRECT(ADDRESS($C247,38))="UL"),INDIRECT(ADDRESS($C247,COLUMN())),0),0),IF($D247&gt;0,IF(AND(INDIRECT(ADDRESS($D247,44))=0,INDIRECT(ADDRESS($D247,38))="UL"),INDIRECT(ADDRESS($D247,COLUMN())),0),0),IF($E247&gt;0,IF(AND(INDIRECT(ADDRESS($E247,44))=0,INDIRECT(ADDRESS($E247,38))="UL"),INDIRECT(ADDRESS($E247,COLUMN())),0),0),IF($F247&gt;0,IF(AND(INDIRECT(ADDRESS($F247,44))=0,INDIRECT(ADDRESS($F247,38))="UL"),INDIRECT(ADDRESS($F247,COLUMN())),0),0),IF($G247&gt;0,IF(AND(INDIRECT(ADDRESS($G247,44))=0,INDIRECT(ADDRESS($G247,38))="UL"),INDIRECT(ADDRESS($G247,COLUMN())),0),0),IF($H247&gt;0,IF(AND(INDIRECT(ADDRESS($H247,44))=0,INDIRECT(ADDRESS($H247,38))="UL"),INDIRECT(ADDRESS($H247,COLUMN())),0),0),IF($I247&gt;0,IF(AND(INDIRECT(ADDRESS($I247,44))=0,INDIRECT(ADDRESS($I247,38))="UL"),INDIRECT(ADDRESS($I247,COLUMN())),0),0),IF($J247&gt;0,IF(AND(INDIRECT(ADDRESS($J247,44))=0,INDIRECT(ADDRESS($J247,38))="UL"),INDIRECT(ADDRESS($J247,COLUMN())),0),0),IF($K247&gt;0,IF(AND(INDIRECT(ADDRESS($K247,44))=0,INDIRECT(ADDRESS($K247,38))="UL"),INDIRECT(ADDRESS($K247,COLUMN())),0),0),IF($L247&gt;0,IF(AND(INDIRECT(ADDRESS($L247,44))=0,INDIRECT(ADDRESS($L247,38))="UL"),INDIRECT(ADDRESS($L247,COLUMN())),0),0),IF($M247&gt;0,IF(AND(INDIRECT(ADDRESS($M247,44))=0,INDIRECT(ADDRESS($M247,38))="UL"),INDIRECT(ADDRESS($M247,COLUMN())),0),0))</f>
        <v>0.29629629629629628</v>
      </c>
      <c r="CA247" s="57">
        <f t="shared" ca="1" si="184"/>
        <v>7.407407407407407E-2</v>
      </c>
      <c r="CB247" s="57" cm="1">
        <f t="array" aca="1" ref="CB247" ca="1">SUM(IF($C247&gt;0,IF(AND(INDIRECT(ADDRESS($C247,44))=0,INDIRECT(ADDRESS($C247,38))&lt;&gt;"UL"),INDIRECT(ADDRESS($C247,COLUMN())),0),0),IF($D247&gt;0,IF(AND(INDIRECT(ADDRESS($D247,44))=0,INDIRECT(ADDRESS($D247,38))&lt;&gt;"UL"),INDIRECT(ADDRESS($D247,COLUMN())),0),0),IF($E247&gt;0,IF(AND(INDIRECT(ADDRESS($E247,44))=0,INDIRECT(ADDRESS($E247,38))&lt;&gt;"UL"),INDIRECT(ADDRESS($E247,COLUMN())),0),0),IF($F247&gt;0,IF(AND(INDIRECT(ADDRESS($F247,44))=0,INDIRECT(ADDRESS($F247,38))&lt;&gt;"UL"),INDIRECT(ADDRESS($F247,COLUMN())),0),0),IF($G247&gt;0,IF(AND(INDIRECT(ADDRESS($G247,44))=0,INDIRECT(ADDRESS($G247,38))&lt;&gt;"UL"),INDIRECT(ADDRESS($G247,COLUMN())),0),0),IF($H247&gt;0,IF(AND(INDIRECT(ADDRESS($H247,44))=0,INDIRECT(ADDRESS($H247,38))&lt;&gt;"UL"),INDIRECT(ADDRESS($H247,COLUMN())),0),0),IF($I247&gt;0,IF(AND(INDIRECT(ADDRESS($I247,44))=0,INDIRECT(ADDRESS($I247,38))&lt;&gt;"UL"),INDIRECT(ADDRESS($I247,COLUMN())),0),0),IF($J247&gt;0,IF(AND(INDIRECT(ADDRESS($J247,44))=0,INDIRECT(ADDRESS($J247,38))&lt;&gt;"UL"),INDIRECT(ADDRESS($J247,COLUMN())),0),0),IF($K247&gt;0,IF(AND(INDIRECT(ADDRESS($K247,44))=0,INDIRECT(ADDRESS($K247,38))&lt;&gt;"UL"),INDIRECT(ADDRESS($K247,COLUMN())),0),0),IF($L247&gt;0,IF(AND(INDIRECT(ADDRESS($L247,44))=0,INDIRECT(ADDRESS($L247,38))&lt;&gt;"UL"),INDIRECT(ADDRESS($L247,COLUMN())),0),0),IF($M247&gt;0,IF(AND(INDIRECT(ADDRESS($M247,44))=0,INDIRECT(ADDRESS($M247,38))&lt;&gt;"UL"),INDIRECT(ADDRESS($M247,COLUMN())),0),0))</f>
        <v>0</v>
      </c>
      <c r="CC247" s="57">
        <f t="shared" ca="1" si="185"/>
        <v>0</v>
      </c>
      <c r="CD247" s="57" cm="1">
        <f t="array" aca="1" ref="CD247" ca="1">SUM(IF($C247&gt;0,IF(AND(INDIRECT(ADDRESS($C247,44))=0,INDIRECT(ADDRESS($C247,38))&lt;&gt;"UL"),INDIRECT(ADDRESS($C247,COLUMN())),0),0),IF($D247&gt;0,IF(AND(INDIRECT(ADDRESS($D247,44))=0,INDIRECT(ADDRESS($D247,38))&lt;&gt;"UL"),INDIRECT(ADDRESS($D247,COLUMN())),0),0),IF($E247&gt;0,IF(AND(INDIRECT(ADDRESS($E247,44))=0,INDIRECT(ADDRESS($E247,38))&lt;&gt;"UL"),INDIRECT(ADDRESS($E247,COLUMN())),0),0),IF($F247&gt;0,IF(AND(INDIRECT(ADDRESS($F247,44))=0,INDIRECT(ADDRESS($F247,38))&lt;&gt;"UL"),INDIRECT(ADDRESS($F247,COLUMN())),0),0),IF($G247&gt;0,IF(AND(INDIRECT(ADDRESS($G247,44))=0,INDIRECT(ADDRESS($G247,38))&lt;&gt;"UL"),INDIRECT(ADDRESS($G247,COLUMN())),0),0),IF($H247&gt;0,IF(AND(INDIRECT(ADDRESS($H247,44))=0,INDIRECT(ADDRESS($H247,38))&lt;&gt;"UL"),INDIRECT(ADDRESS($H247,COLUMN())),0),0),IF($I247&gt;0,IF(AND(INDIRECT(ADDRESS($I247,44))=0,INDIRECT(ADDRESS($I247,38))&lt;&gt;"UL"),INDIRECT(ADDRESS($I247,COLUMN())),0),0),IF($J247&gt;0,IF(AND(INDIRECT(ADDRESS($J247,44))=0,INDIRECT(ADDRESS($J247,38))&lt;&gt;"UL"),INDIRECT(ADDRESS($J247,COLUMN())),0),0),IF($K247&gt;0,IF(AND(INDIRECT(ADDRESS($K247,44))=0,INDIRECT(ADDRESS($K247,38))&lt;&gt;"UL"),INDIRECT(ADDRESS($K247,COLUMN())),0),0),IF($L247&gt;0,IF(AND(INDIRECT(ADDRESS($L247,44))=0,INDIRECT(ADDRESS($L247,38))&lt;&gt;"UL"),INDIRECT(ADDRESS($L247,COLUMN())),0),0),IF($M247&gt;0,IF(AND(INDIRECT(ADDRESS($M247,44))=0,INDIRECT(ADDRESS($M247,38))&lt;&gt;"UL"),INDIRECT(ADDRESS($M247,COLUMN())),0),0))</f>
        <v>0</v>
      </c>
      <c r="CE247" s="57" cm="1">
        <f t="array" aca="1" ref="CE247" ca="1">SUM(IF($C247&gt;0,IF(AND(INDIRECT(ADDRESS($C247,44))=0,INDIRECT(ADDRESS($C247,38))&lt;&gt;"UL"),INDIRECT(ADDRESS($C247,COLUMN())),0),0),IF($D247&gt;0,IF(AND(INDIRECT(ADDRESS($D247,44))=0,INDIRECT(ADDRESS($D247,38))&lt;&gt;"UL"),INDIRECT(ADDRESS($D247,COLUMN())),0),0),IF($E247&gt;0,IF(AND(INDIRECT(ADDRESS($E247,44))=0,INDIRECT(ADDRESS($E247,38))&lt;&gt;"UL"),INDIRECT(ADDRESS($E247,COLUMN())),0),0),IF($F247&gt;0,IF(AND(INDIRECT(ADDRESS($F247,44))=0,INDIRECT(ADDRESS($F247,38))&lt;&gt;"UL"),INDIRECT(ADDRESS($F247,COLUMN())),0),0),IF($G247&gt;0,IF(AND(INDIRECT(ADDRESS($G247,44))=0,INDIRECT(ADDRESS($G247,38))&lt;&gt;"UL"),INDIRECT(ADDRESS($G247,COLUMN())),0),0),IF($H247&gt;0,IF(AND(INDIRECT(ADDRESS($H247,44))=0,INDIRECT(ADDRESS($H247,38))&lt;&gt;"UL"),INDIRECT(ADDRESS($H247,COLUMN())),0),0),IF($I247&gt;0,IF(AND(INDIRECT(ADDRESS($I247,44))=0,INDIRECT(ADDRESS($I247,38))&lt;&gt;"UL"),INDIRECT(ADDRESS($I247,COLUMN())),0),0),IF($J247&gt;0,IF(AND(INDIRECT(ADDRESS($J247,44))=0,INDIRECT(ADDRESS($J247,38))&lt;&gt;"UL"),INDIRECT(ADDRESS($J247,COLUMN())),0),0),IF($K247&gt;0,IF(AND(INDIRECT(ADDRESS($K247,44))=0,INDIRECT(ADDRESS($K247,38))&lt;&gt;"UL"),INDIRECT(ADDRESS($K247,COLUMN())),0),0),IF($L247&gt;0,IF(AND(INDIRECT(ADDRESS($L247,44))=0,INDIRECT(ADDRESS($L247,38))&lt;&gt;"UL"),INDIRECT(ADDRESS($L247,COLUMN())),0),0),IF($M247&gt;0,IF(AND(INDIRECT(ADDRESS($M247,44))=0,INDIRECT(ADDRESS($M247,38))&lt;&gt;"UL"),INDIRECT(ADDRESS($M247,COLUMN())),0),0))</f>
        <v>0</v>
      </c>
      <c r="CF247" s="57">
        <f t="shared" ca="1" si="186"/>
        <v>0</v>
      </c>
      <c r="CG247" s="57">
        <f t="shared" ca="1" si="187"/>
        <v>1.6097576158861968</v>
      </c>
      <c r="CH247" s="57">
        <f t="shared" ca="1" si="188"/>
        <v>8.9430978660344274E-2</v>
      </c>
      <c r="CI247" s="19">
        <f t="shared" ca="1" si="189"/>
        <v>17.83317886656441</v>
      </c>
      <c r="CJ247" s="19"/>
      <c r="CK247" s="57" cm="1">
        <f t="array" aca="1" ref="CK247" ca="1">IF(AU247="S", SUM(IF($C247&gt;0,IF(INDIRECT(ADDRESS($C247,43))&lt;&gt;1,INDIRECT(ADDRESS($C247,48)),0),0), IF($D247&gt;0,IF(INDIRECT(ADDRESS($D247,43))&lt;&gt;1,INDIRECT(ADDRESS($D247,48)),0),0), IF($E247&gt;0,IF(INDIRECT(ADDRESS($E247,43))&lt;&gt;1,INDIRECT(ADDRESS($E247,48)),0),0), IF($F247&gt;0,IF(INDIRECT(ADDRESS($F247,43))&lt;&gt;1,INDIRECT(ADDRESS($F247,48)),0),0), IF($G247&gt;0,IF(INDIRECT(ADDRESS($G247,43))&lt;&gt;1,INDIRECT(ADDRESS($G247,48)),0),0), IF($H247&gt;0,IF(INDIRECT(ADDRESS($H247,43))&lt;&gt;1,INDIRECT(ADDRESS($H247,48)),0),0), IF($I247&gt;0,IF(INDIRECT(ADDRESS($I247,43))&lt;&gt;1,INDIRECT(ADDRESS($I247,48)),0),0), IF($J247&gt;0,IF(INDIRECT(ADDRESS($J247,43))&lt;&gt;1,INDIRECT(ADDRESS($J247,48)),0),0), IF($K247&gt;0,IF(INDIRECT(ADDRESS($K247,43))&lt;&gt;1,INDIRECT(ADDRESS($K247,48)),0),0), IF($L247&gt;0,IF(INDIRECT(ADDRESS($L247,43))&lt;&gt;1,INDIRECT(ADDRESS($L247,48)),0),0), IF($M247&gt;0,IF(INDIRECT(ADDRESS($M247,43))&lt;&gt;1,INDIRECT(ADDRESS($M247,48)),0),0)), IF(AU247="L",SUM(IF($C247&gt;0,IF(INDIRECT(ADDRESS($C247,43))&lt;&gt;1,INDIRECT(ADDRESS($C247,50)),0),0), IF($D247&gt;0,IF(INDIRECT(ADDRESS($D247,43))&lt;&gt;1,INDIRECT(ADDRESS($D247,50)),0),0), IF($E247&gt;0,IF(INDIRECT(ADDRESS($E247,43))&lt;&gt;1,INDIRECT(ADDRESS($E247,50)),0),0), IF($F247&gt;0,IF(INDIRECT(ADDRESS($F247,43))&lt;&gt;1,INDIRECT(ADDRESS($F247,50)),0),0), IF($G247&gt;0,IF(INDIRECT(ADDRESS($G247,43))&lt;&gt;1,INDIRECT(ADDRESS($G247,50)),0),0), IF($G247&gt;0,IF(INDIRECT(ADDRESS($G247,43))&lt;&gt;1,INDIRECT(ADDRESS($G247,50)),0),0), IF($H247&gt;0,IF(INDIRECT(ADDRESS($H247,43))&lt;&gt;1,INDIRECT(ADDRESS($H247,50)),0),0), IF($I247&gt;0,IF(INDIRECT(ADDRESS($I247,43))&lt;&gt;1,INDIRECT(ADDRESS($I247,50)),0),0), IF($J247&gt;0,IF(INDIRECT(ADDRESS($J247,43))&lt;&gt;1,INDIRECT(ADDRESS($J247,50)),0),0), IF($K247&gt;0,IF(INDIRECT(ADDRESS($K247,43))&lt;&gt;1,INDIRECT(ADDRESS($K247,50)),0),0), IF($L247&gt;0,IF(INDIRECT(ADDRESS($L247,43))&lt;&gt;1,INDIRECT(ADDRESS($L247,50)),0),0), IF($M247&gt;0,IF(INDIRECT(ADDRESS($M247,43))&lt;&gt;1,INDIRECT(ADDRESS($M247,50)),0),0)), SUM(IF($C247&gt;0,IF(INDIRECT(ADDRESS($C247,43))&lt;&gt;1,INDIRECT(ADDRESS($C247,49)),0),0), IF($D247&gt;0,IF(INDIRECT(ADDRESS($D247,43))&lt;&gt;1,INDIRECT(ADDRESS($D247,49)),0),0), IF($E247&gt;0,IF(INDIRECT(ADDRESS($E247,43))&lt;&gt;1,INDIRECT(ADDRESS($E247,49)),0),0), IF($F247&gt;0,IF(INDIRECT(ADDRESS($F247,43))&lt;&gt;1,INDIRECT(ADDRESS($F247,49)),0),0), IF($G247&gt;0,IF(INDIRECT(ADDRESS($G247,43))&lt;&gt;1,INDIRECT(ADDRESS($G247,49)),0),0), IF($G247&gt;0,IF(INDIRECT(ADDRESS($G247,43))&lt;&gt;1,INDIRECT(ADDRESS($G247,49)),0),0), IF($H247&gt;0,IF(INDIRECT(ADDRESS($H247,43))&lt;&gt;1,INDIRECT(ADDRESS($H247,49)),0),0), IF($I247&gt;0,IF(INDIRECT(ADDRESS($I247,43))&lt;&gt;1,INDIRECT(ADDRESS($I247,49)),0),0), IF($J247&gt;0,IF(INDIRECT(ADDRESS($J247,43))&lt;&gt;1,INDIRECT(ADDRESS($J247,49)),0),0), IF($K247&gt;0,IF(INDIRECT(ADDRESS($K247,43))&lt;&gt;1,INDIRECT(ADDRESS($K247,49)),0),0), IF($L247&gt;0,IF(INDIRECT(ADDRESS($L247,43))&lt;&gt;1,INDIRECT(ADDRESS($L247,49)),0),0), IF($M247&gt;0,IF(INDIRECT(ADDRESS($M247,43))&lt;&gt;1,INDIRECT(ADDRESS($M247,49)),0),0))))</f>
        <v>0.88888888888888884</v>
      </c>
      <c r="CL247" s="57" cm="1">
        <f t="array" aca="1" ref="CL247" ca="1">SUM(IF($C247&gt;0,IF(INDIRECT(ADDRESS($C247,44))=1,INDIRECT(ADDRESS($C247,90)),0),0), IF($D247&gt;0,IF(INDIRECT(ADDRESS($D247,44))=1,INDIRECT(ADDRESS($D247,90)),0),0), IF($E247&gt;0,IF(INDIRECT(ADDRESS($E247,44))=1,INDIRECT(ADDRESS($E247,90)),0),0), IF($F247&gt;0,IF(INDIRECT(ADDRESS($F247,44))=1,INDIRECT(ADDRESS($F247,90)),0),0), IF($G247&gt;0,IF(INDIRECT(ADDRESS($G247,44))=1,INDIRECT(ADDRESS($G247,90)),0),0), IF($H247&gt;0,IF(INDIRECT(ADDRESS($H247,44))=1,INDIRECT(ADDRESS($H247,90)),0),0), IF($I247&gt;0,IF(INDIRECT(ADDRESS($I247,44))=1,INDIRECT(ADDRESS($I247,90)),0),0), IF($J247&gt;0,IF(INDIRECT(ADDRESS($J247,44))=1,INDIRECT(ADDRESS($J247,90)),0),0), IF($K247&gt;0,IF(INDIRECT(ADDRESS($K247,44))=1,INDIRECT(ADDRESS($K247,90)),0),0), IF($L247&gt;0,IF(INDIRECT(ADDRESS($L247,44))=1,INDIRECT(ADDRESS($L247,90)),0),0), IF($M247&gt;0,IF(INDIRECT(ADDRESS($M247,44))=1,INDIRECT(ADDRESS($M247,90)),0),0))</f>
        <v>0</v>
      </c>
      <c r="CM247" s="56">
        <f t="shared" ca="1" si="190"/>
        <v>0.66666844573756245</v>
      </c>
      <c r="CN247" s="59"/>
    </row>
    <row r="248" spans="1:92" x14ac:dyDescent="0.25">
      <c r="A248" s="52" t="s">
        <v>274</v>
      </c>
      <c r="B248" s="67">
        <v>208</v>
      </c>
      <c r="C248" s="67">
        <v>216</v>
      </c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>
        <f ca="1">SUM(INDIRECT(ADDRESS(B248,COLUMN())),IF(C248&gt;0,INDIRECT(ADDRESS(C248,COLUMN())),0),IF(D248&gt;0,INDIRECT(ADDRESS(D248,COLUMN())),0),IF(E248&gt;0,INDIRECT(ADDRESS(E248,COLUMN())),0),IF(F248&gt;0,INDIRECT(ADDRESS(F248,COLUMN())),0),IF(G248&gt;0,INDIRECT(ADDRESS(G248,COLUMN())),0),IF(H248&gt;0,INDIRECT(ADDRESS(H248,COLUMN())),0),IF(I248&gt;0,INDIRECT(ADDRESS(I248,COLUMN())),0),IF(J248&gt;0,INDIRECT(ADDRESS(J248,COLUMN())),0),IF(K248&gt;0,INDIRECT(ADDRESS(K248,COLUMN())),0),IF(L248&gt;0,INDIRECT(ADDRESS(L248,COLUMN())),0),IF(M248&gt;0,INDIRECT(ADDRESS(M248,COLUMN())),0))</f>
        <v>23</v>
      </c>
      <c r="O248" s="67" t="str" cm="1">
        <f t="array" aca="1" ref="O248" ca="1">INDIRECT(ADDRESS($B248,COLUMN()))</f>
        <v>Fighter</v>
      </c>
      <c r="P248" s="67" cm="1">
        <f t="array" aca="1" ref="P248" ca="1">INDIRECT(ADDRESS($B248,COLUMN()))</f>
        <v>2</v>
      </c>
      <c r="Q248" s="67" cm="1">
        <f t="array" aca="1" ref="Q248" ca="1">INDIRECT(ADDRESS($B248,COLUMN()))</f>
        <v>0</v>
      </c>
      <c r="R248" s="67" cm="1">
        <f t="array" aca="1" ref="R248" ca="1">INDIRECT(ADDRESS($B248,COLUMN()))</f>
        <v>0</v>
      </c>
      <c r="S248" s="67" cm="1">
        <f t="array" aca="1" ref="S248" ca="1">INDIRECT(ADDRESS($B248,COLUMN()))</f>
        <v>2</v>
      </c>
      <c r="T248" s="67" t="str" cm="1">
        <f t="array" aca="1" ref="T248" ca="1">INDIRECT(ADDRESS($B248,COLUMN()))</f>
        <v>1-5</v>
      </c>
      <c r="U248" s="67" cm="1">
        <f t="array" aca="1" ref="U248" ca="1">INDIRECT(ADDRESS($B248,COLUMN()))</f>
        <v>5</v>
      </c>
      <c r="V248" s="67" cm="1">
        <f t="array" aca="1" ref="V248" ca="1">INDIRECT(ADDRESS($B248,COLUMN()))</f>
        <v>0</v>
      </c>
      <c r="W248" s="67" cm="1">
        <f t="array" aca="1" ref="W248" ca="1">INDIRECT(ADDRESS($B248,COLUMN()))</f>
        <v>3</v>
      </c>
      <c r="X248" s="67" cm="1">
        <f t="array" aca="1" ref="X248" ca="1">INDIRECT(ADDRESS($B248,COLUMN()))</f>
        <v>8</v>
      </c>
      <c r="Y248" s="67" cm="1">
        <f t="array" aca="1" ref="Y248" ca="1">INDIRECT(ADDRESS($B248,COLUMN()))</f>
        <v>3</v>
      </c>
      <c r="Z248" s="67" cm="1">
        <f t="array" aca="1" ref="Z248" ca="1">INDIRECT(ADDRESS($B248,COLUMN()))</f>
        <v>4</v>
      </c>
      <c r="AA248" s="67" cm="1">
        <f t="array" aca="1" ref="AA248" ca="1">INDIRECT(ADDRESS($B248,COLUMN()))</f>
        <v>0</v>
      </c>
      <c r="AB248" s="56">
        <f t="shared" ca="1" si="171"/>
        <v>0.82542886773617785</v>
      </c>
      <c r="AC248" s="56">
        <f t="shared" ca="1" si="172"/>
        <v>1.1068382626036677</v>
      </c>
      <c r="AD248" s="56">
        <f t="shared" ca="1" si="173"/>
        <v>1.9249361088759438</v>
      </c>
      <c r="AF248" s="52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52"/>
      <c r="AU248" s="54" t="s">
        <v>33</v>
      </c>
      <c r="AV248" s="146" cm="1">
        <f t="array" aca="1" ref="AV248" ca="1">SUM(IF($C248&gt;0,IF(AND(INDIRECT(ADDRESS($C248,44))=0,INDIRECT(ADDRESS($C248,38))="UL",ISERROR(SEARCH("Rear",INDIRECT(ADDRESS($C248,33)))),ISERROR(SEARCH("Side",INDIRECT(ADDRESS($C248,33))))),INDIRECT(ADDRESS($C248,COLUMN())),0),0),IF($D248&gt;0,IF(AND(INDIRECT(ADDRESS($D248,44))=0,INDIRECT(ADDRESS($D248,38))="UL",ISERROR(SEARCH("Rear",INDIRECT(ADDRESS($D248,33)))),ISERROR(SEARCH("Side",INDIRECT(ADDRESS($D248,33))))),INDIRECT(ADDRESS($D248,COLUMN())),0),0),IF($E248&gt;0,IF(AND(INDIRECT(ADDRESS($E248,44))=0,INDIRECT(ADDRESS($E248,38))="UL",ISERROR(SEARCH("Rear",INDIRECT(ADDRESS($E248,33)))),ISERROR(SEARCH("Side",INDIRECT(ADDRESS($E248,33))))),INDIRECT(ADDRESS($E248,COLUMN())),0),0),IF($F248&gt;0,IF(AND(INDIRECT(ADDRESS($F248,44))=0,INDIRECT(ADDRESS($F248,38))="UL",ISERROR(SEARCH("Rear",INDIRECT(ADDRESS($F248,33)))),ISERROR(SEARCH("Side",INDIRECT(ADDRESS($F248,33))))),INDIRECT(ADDRESS($F248,COLUMN())),0),0),IF($G248&gt;0,IF(AND(INDIRECT(ADDRESS($G248,44))=0,INDIRECT(ADDRESS($G248,38))="UL",ISERROR(SEARCH("Rear",INDIRECT(ADDRESS($G248,33)))),ISERROR(SEARCH("Side",INDIRECT(ADDRESS($G248,33))))),INDIRECT(ADDRESS($G248,COLUMN())),0),0),IF($H248&gt;0,IF(AND(INDIRECT(ADDRESS($H248,44))=0,INDIRECT(ADDRESS($H248,38))="UL",ISERROR(SEARCH("Rear",INDIRECT(ADDRESS($H248,33)))),ISERROR(SEARCH("Side",INDIRECT(ADDRESS($H248,33))))),INDIRECT(ADDRESS($H248,COLUMN())),0),0),IF($I248&gt;0,IF(AND(INDIRECT(ADDRESS($I248,44))=0,INDIRECT(ADDRESS($I248,38))="UL",ISERROR(SEARCH("Rear",INDIRECT(ADDRESS($I248,33)))),ISERROR(SEARCH("Side",INDIRECT(ADDRESS($I248,33))))),INDIRECT(ADDRESS($I248,COLUMN())),0),0),IF($J248&gt;0,IF(AND(INDIRECT(ADDRESS($J248,44))=0,INDIRECT(ADDRESS($J248,38))="UL",ISERROR(SEARCH("Rear",INDIRECT(ADDRESS($J248,33)))),ISERROR(SEARCH("Side",INDIRECT(ADDRESS($J248,33))))),INDIRECT(ADDRESS($J248,COLUMN())),0),0),IF($K248&gt;0,IF(AND(INDIRECT(ADDRESS($K248,44))=0,INDIRECT(ADDRESS($K248,38))="UL",ISERROR(SEARCH("Rear",INDIRECT(ADDRESS($K248,33)))),ISERROR(SEARCH("Side",INDIRECT(ADDRESS($K248,33))))),INDIRECT(ADDRESS($K248,COLUMN())),0),0),IF($L248&gt;0,IF(AND(INDIRECT(ADDRESS($L248,44))=0,INDIRECT(ADDRESS($L248,38))="UL",ISERROR(SEARCH("Rear",INDIRECT(ADDRESS($L248,33)))),ISERROR(SEARCH("Side",INDIRECT(ADDRESS($L248,33))))),INDIRECT(ADDRESS($L248,COLUMN())),0),0),IF($M248&gt;0,IF(AND(INDIRECT(ADDRESS($M248,44))=0,INDIRECT(ADDRESS($M248,38))="UL",ISERROR(SEARCH("Rear",INDIRECT(ADDRESS($M248,33)))),ISERROR(SEARCH("Side",INDIRECT(ADDRESS($M248,33))))),INDIRECT(ADDRESS($M248,COLUMN())),0),0))*21/18</f>
        <v>1.037037037037037</v>
      </c>
      <c r="AW248" s="146" cm="1">
        <f t="array" aca="1" ref="AW248" ca="1">SUM(IF($C248&gt;0,IF(AND(INDIRECT(ADDRESS($C248,44))=0,INDIRECT(ADDRESS($C248,38))="UL",ISERROR(SEARCH("Rear",INDIRECT(ADDRESS($C248,33)))),ISERROR(SEARCH("Side",INDIRECT(ADDRESS($C248,33))))),INDIRECT(ADDRESS($C248,COLUMN())),0),0),IF($D248&gt;0,IF(AND(INDIRECT(ADDRESS($D248,44))=0,INDIRECT(ADDRESS($D248,38))="UL",ISERROR(SEARCH("Rear",INDIRECT(ADDRESS($D248,33)))),ISERROR(SEARCH("Side",INDIRECT(ADDRESS($D248,33))))),INDIRECT(ADDRESS($D248,COLUMN())),0),0),IF($E248&gt;0,IF(AND(INDIRECT(ADDRESS($E248,44))=0,INDIRECT(ADDRESS($E248,38))="UL",ISERROR(SEARCH("Rear",INDIRECT(ADDRESS($E248,33)))),ISERROR(SEARCH("Side",INDIRECT(ADDRESS($E248,33))))),INDIRECT(ADDRESS($E248,COLUMN())),0),0),IF($F248&gt;0,IF(AND(INDIRECT(ADDRESS($F248,44))=0,INDIRECT(ADDRESS($F248,38))="UL",ISERROR(SEARCH("Rear",INDIRECT(ADDRESS($F248,33)))),ISERROR(SEARCH("Side",INDIRECT(ADDRESS($F248,33))))),INDIRECT(ADDRESS($F248,COLUMN())),0),0),IF($G248&gt;0,IF(AND(INDIRECT(ADDRESS($G248,44))=0,INDIRECT(ADDRESS($G248,38))="UL",ISERROR(SEARCH("Rear",INDIRECT(ADDRESS($G248,33)))),ISERROR(SEARCH("Side",INDIRECT(ADDRESS($G248,33))))),INDIRECT(ADDRESS($G248,COLUMN())),0),0),IF($H248&gt;0,IF(AND(INDIRECT(ADDRESS($H248,44))=0,INDIRECT(ADDRESS($H248,38))="UL",ISERROR(SEARCH("Rear",INDIRECT(ADDRESS($H248,33)))),ISERROR(SEARCH("Side",INDIRECT(ADDRESS($H248,33))))),INDIRECT(ADDRESS($H248,COLUMN())),0),0),IF($I248&gt;0,IF(AND(INDIRECT(ADDRESS($I248,44))=0,INDIRECT(ADDRESS($I248,38))="UL",ISERROR(SEARCH("Rear",INDIRECT(ADDRESS($I248,33)))),ISERROR(SEARCH("Side",INDIRECT(ADDRESS($I248,33))))),INDIRECT(ADDRESS($I248,COLUMN())),0),0),IF($J248&gt;0,IF(AND(INDIRECT(ADDRESS($J248,44))=0,INDIRECT(ADDRESS($J248,38))="UL",ISERROR(SEARCH("Rear",INDIRECT(ADDRESS($J248,33)))),ISERROR(SEARCH("Side",INDIRECT(ADDRESS($J248,33))))),INDIRECT(ADDRESS($J248,COLUMN())),0),0),IF($K248&gt;0,IF(AND(INDIRECT(ADDRESS($K248,44))=0,INDIRECT(ADDRESS($K248,38))="UL",ISERROR(SEARCH("Rear",INDIRECT(ADDRESS($K248,33)))),ISERROR(SEARCH("Side",INDIRECT(ADDRESS($K248,33))))),INDIRECT(ADDRESS($K248,COLUMN())),0),0),IF($L248&gt;0,IF(AND(INDIRECT(ADDRESS($L248,44))=0,INDIRECT(ADDRESS($L248,38))="UL",ISERROR(SEARCH("Rear",INDIRECT(ADDRESS($L248,33)))),ISERROR(SEARCH("Side",INDIRECT(ADDRESS($L248,33))))),INDIRECT(ADDRESS($L248,COLUMN())),0),0),IF($M248&gt;0,IF(AND(INDIRECT(ADDRESS($M248,44))=0,INDIRECT(ADDRESS($M248,38))="UL",ISERROR(SEARCH("Rear",INDIRECT(ADDRESS($M248,33)))),ISERROR(SEARCH("Side",INDIRECT(ADDRESS($M248,33))))),INDIRECT(ADDRESS($M248,COLUMN())),0),0))*21/18</f>
        <v>0.51851851851851849</v>
      </c>
      <c r="AX248" s="146" cm="1">
        <f t="array" aca="1" ref="AX248" ca="1">SUM(IF($C248&gt;0,IF(AND(INDIRECT(ADDRESS($C248,44))=0,INDIRECT(ADDRESS($C248,38))="UL",ISERROR(SEARCH("Rear",INDIRECT(ADDRESS($C248,33)))),ISERROR(SEARCH("Side",INDIRECT(ADDRESS($C248,33))))),INDIRECT(ADDRESS($C248,COLUMN())),0),0),IF($D248&gt;0,IF(AND(INDIRECT(ADDRESS($D248,44))=0,INDIRECT(ADDRESS($D248,38))="UL",ISERROR(SEARCH("Rear",INDIRECT(ADDRESS($D248,33)))),ISERROR(SEARCH("Side",INDIRECT(ADDRESS($D248,33))))),INDIRECT(ADDRESS($D248,COLUMN())),0),0),IF($E248&gt;0,IF(AND(INDIRECT(ADDRESS($E248,44))=0,INDIRECT(ADDRESS($E248,38))="UL",ISERROR(SEARCH("Rear",INDIRECT(ADDRESS($E248,33)))),ISERROR(SEARCH("Side",INDIRECT(ADDRESS($E248,33))))),INDIRECT(ADDRESS($E248,COLUMN())),0),0),IF($F248&gt;0,IF(AND(INDIRECT(ADDRESS($F248,44))=0,INDIRECT(ADDRESS($F248,38))="UL",ISERROR(SEARCH("Rear",INDIRECT(ADDRESS($F248,33)))),ISERROR(SEARCH("Side",INDIRECT(ADDRESS($F248,33))))),INDIRECT(ADDRESS($F248,COLUMN())),0),0),IF($G248&gt;0,IF(AND(INDIRECT(ADDRESS($G248,44))=0,INDIRECT(ADDRESS($G248,38))="UL",ISERROR(SEARCH("Rear",INDIRECT(ADDRESS($G248,33)))),ISERROR(SEARCH("Side",INDIRECT(ADDRESS($G248,33))))),INDIRECT(ADDRESS($G248,COLUMN())),0),0),IF($H248&gt;0,IF(AND(INDIRECT(ADDRESS($H248,44))=0,INDIRECT(ADDRESS($H248,38))="UL",ISERROR(SEARCH("Rear",INDIRECT(ADDRESS($H248,33)))),ISERROR(SEARCH("Side",INDIRECT(ADDRESS($H248,33))))),INDIRECT(ADDRESS($H248,COLUMN())),0),0),IF($I248&gt;0,IF(AND(INDIRECT(ADDRESS($I248,44))=0,INDIRECT(ADDRESS($I248,38))="UL",ISERROR(SEARCH("Rear",INDIRECT(ADDRESS($I248,33)))),ISERROR(SEARCH("Side",INDIRECT(ADDRESS($I248,33))))),INDIRECT(ADDRESS($I248,COLUMN())),0),0),IF($J248&gt;0,IF(AND(INDIRECT(ADDRESS($J248,44))=0,INDIRECT(ADDRESS($J248,38))="UL",ISERROR(SEARCH("Rear",INDIRECT(ADDRESS($J248,33)))),ISERROR(SEARCH("Side",INDIRECT(ADDRESS($J248,33))))),INDIRECT(ADDRESS($J248,COLUMN())),0),0),IF($K248&gt;0,IF(AND(INDIRECT(ADDRESS($K248,44))=0,INDIRECT(ADDRESS($K248,38))="UL",ISERROR(SEARCH("Rear",INDIRECT(ADDRESS($K248,33)))),ISERROR(SEARCH("Side",INDIRECT(ADDRESS($K248,33))))),INDIRECT(ADDRESS($K248,COLUMN())),0),0),IF($L248&gt;0,IF(AND(INDIRECT(ADDRESS($L248,44))=0,INDIRECT(ADDRESS($L248,38))="UL",ISERROR(SEARCH("Rear",INDIRECT(ADDRESS($L248,33)))),ISERROR(SEARCH("Side",INDIRECT(ADDRESS($L248,33))))),INDIRECT(ADDRESS($L248,COLUMN())),0),0),IF($M248&gt;0,IF(AND(INDIRECT(ADDRESS($M248,44))=0,INDIRECT(ADDRESS($M248,38))="UL",ISERROR(SEARCH("Rear",INDIRECT(ADDRESS($M248,33)))),ISERROR(SEARCH("Side",INDIRECT(ADDRESS($M248,33))))),INDIRECT(ADDRESS($M248,COLUMN())),0),0))*21/18</f>
        <v>0</v>
      </c>
      <c r="AY248" s="58">
        <f t="shared" ca="1" si="174"/>
        <v>1.037037037037037</v>
      </c>
      <c r="AZ248" s="58">
        <f t="shared" ca="1" si="175"/>
        <v>0.51851851851851849</v>
      </c>
      <c r="BA248" s="147" cm="1">
        <f t="array" aca="1" ref="BA248" ca="1">SUM(IF($C248&gt;0,IF(AND(INDIRECT(ADDRESS($C248,44))=0,INDIRECT(ADDRESS($C248,38))="UL"),INDIRECT(ADDRESS($C248,COLUMN())),0),0),IF($D248&gt;0,IF(AND(INDIRECT(ADDRESS($D248,44))=0,INDIRECT(ADDRESS($D248,38))="UL"),INDIRECT(ADDRESS($D248,COLUMN())),0),0),IF($E248&gt;0,IF(AND(INDIRECT(ADDRESS($E248,44))=0,INDIRECT(ADDRESS($E248,38))="UL"),INDIRECT(ADDRESS($E248,COLUMN())),0),0),IF($F248&gt;0,IF(AND(INDIRECT(ADDRESS($F248,44))=0,INDIRECT(ADDRESS($F248,38))="UL"),INDIRECT(ADDRESS($F248,COLUMN())),0),0),IF($G248&gt;0,IF(AND(INDIRECT(ADDRESS($G248,44))=0,INDIRECT(ADDRESS($G248,38))="UL"),INDIRECT(ADDRESS($G248,COLUMN())),0),0),IF($H248&gt;0,IF(AND(INDIRECT(ADDRESS($H248,44))=0,INDIRECT(ADDRESS($H248,38))="UL"),INDIRECT(ADDRESS($H248,COLUMN())),0),0),IF($I248&gt;0,IF(AND(INDIRECT(ADDRESS($I248,44))=0,INDIRECT(ADDRESS($I248,38))="UL"),INDIRECT(ADDRESS($I248,COLUMN())),0),0),IF($J248&gt;0,IF(AND(INDIRECT(ADDRESS($J248,44))=0,INDIRECT(ADDRESS($J248,38))="UL"),INDIRECT(ADDRESS($J248,COLUMN())),0),0),IF($K248&gt;0,IF(AND(INDIRECT(ADDRESS($K248,44))=0,INDIRECT(ADDRESS($K248,38))="UL"),INDIRECT(ADDRESS($K248,COLUMN())),0),0),IF($L248&gt;0,IF(AND(INDIRECT(ADDRESS($L248,44))=0,INDIRECT(ADDRESS($L248,38))="UL"),INDIRECT(ADDRESS($L248,COLUMN())),0),0),IF($M248&gt;0,IF(AND(INDIRECT(ADDRESS($M248,44))=0,INDIRECT(ADDRESS($M248,38))="UL"),INDIRECT(ADDRESS($M248,COLUMN())),0),0))*21/18</f>
        <v>0.13827160493827159</v>
      </c>
      <c r="BB248" s="147" cm="1">
        <f t="array" aca="1" ref="BB248" ca="1">SUM(IF($C248&gt;0,IF(AND(INDIRECT(ADDRESS($C248,44))=0,INDIRECT(ADDRESS($C248,38))="UL"),INDIRECT(ADDRESS($C248,COLUMN())),0),0),IF($D248&gt;0,IF(AND(INDIRECT(ADDRESS($D248,44))=0,INDIRECT(ADDRESS($D248,38))="UL"),INDIRECT(ADDRESS($D248,COLUMN())),0),0),IF($E248&gt;0,IF(AND(INDIRECT(ADDRESS($E248,44))=0,INDIRECT(ADDRESS($E248,38))="UL"),INDIRECT(ADDRESS($E248,COLUMN())),0),0),IF($F248&gt;0,IF(AND(INDIRECT(ADDRESS($F248,44))=0,INDIRECT(ADDRESS($F248,38))="UL"),INDIRECT(ADDRESS($F248,COLUMN())),0),0),IF($G248&gt;0,IF(AND(INDIRECT(ADDRESS($G248,44))=0,INDIRECT(ADDRESS($G248,38))="UL"),INDIRECT(ADDRESS($G248,COLUMN())),0),0),IF($H248&gt;0,IF(AND(INDIRECT(ADDRESS($H248,44))=0,INDIRECT(ADDRESS($H248,38))="UL"),INDIRECT(ADDRESS($H248,COLUMN())),0),0),IF($I248&gt;0,IF(AND(INDIRECT(ADDRESS($I248,44))=0,INDIRECT(ADDRESS($I248,38))="UL"),INDIRECT(ADDRESS($I248,COLUMN())),0),0),IF($J248&gt;0,IF(AND(INDIRECT(ADDRESS($J248,44))=0,INDIRECT(ADDRESS($J248,38))="UL"),INDIRECT(ADDRESS($J248,COLUMN())),0),0),IF($K248&gt;0,IF(AND(INDIRECT(ADDRESS($K248,44))=0,INDIRECT(ADDRESS($K248,38))="UL"),INDIRECT(ADDRESS($K248,COLUMN())),0),0),IF($L248&gt;0,IF(AND(INDIRECT(ADDRESS($L248,44))=0,INDIRECT(ADDRESS($L248,38))="UL"),INDIRECT(ADDRESS($L248,COLUMN())),0),0),IF($M248&gt;0,IF(AND(INDIRECT(ADDRESS($M248,44))=0,INDIRECT(ADDRESS($M248,38))="UL"),INDIRECT(ADDRESS($M248,COLUMN())),0),0))*21/18</f>
        <v>0.27654320987654318</v>
      </c>
      <c r="BC248" s="147" cm="1">
        <f t="array" aca="1" ref="BC248" ca="1">SUM(IF($C248&gt;0,IF(AND(INDIRECT(ADDRESS($C248,44))=0,INDIRECT(ADDRESS($C248,38))="UL"),INDIRECT(ADDRESS($C248,COLUMN())),0),0),IF($D248&gt;0,IF(AND(INDIRECT(ADDRESS($D248,44))=0,INDIRECT(ADDRESS($D248,38))="UL"),INDIRECT(ADDRESS($D248,COLUMN())),0),0),IF($E248&gt;0,IF(AND(INDIRECT(ADDRESS($E248,44))=0,INDIRECT(ADDRESS($E248,38))="UL"),INDIRECT(ADDRESS($E248,COLUMN())),0),0),IF($F248&gt;0,IF(AND(INDIRECT(ADDRESS($F248,44))=0,INDIRECT(ADDRESS($F248,38))="UL"),INDIRECT(ADDRESS($F248,COLUMN())),0),0),IF($G248&gt;0,IF(AND(INDIRECT(ADDRESS($G248,44))=0,INDIRECT(ADDRESS($G248,38))="UL"),INDIRECT(ADDRESS($G248,COLUMN())),0),0),IF($H248&gt;0,IF(AND(INDIRECT(ADDRESS($H248,44))=0,INDIRECT(ADDRESS($H248,38))="UL"),INDIRECT(ADDRESS($H248,COLUMN())),0),0),IF($I248&gt;0,IF(AND(INDIRECT(ADDRESS($I248,44))=0,INDIRECT(ADDRESS($I248,38))="UL"),INDIRECT(ADDRESS($I248,COLUMN())),0),0),IF($J248&gt;0,IF(AND(INDIRECT(ADDRESS($J248,44))=0,INDIRECT(ADDRESS($J248,38))="UL"),INDIRECT(ADDRESS($J248,COLUMN())),0),0),IF($K248&gt;0,IF(AND(INDIRECT(ADDRESS($K248,44))=0,INDIRECT(ADDRESS($K248,38))="UL"),INDIRECT(ADDRESS($K248,COLUMN())),0),0),IF($L248&gt;0,IF(AND(INDIRECT(ADDRESS($L248,44))=0,INDIRECT(ADDRESS($L248,38))="UL"),INDIRECT(ADDRESS($L248,COLUMN())),0),0),IF($M248&gt;0,IF(AND(INDIRECT(ADDRESS($M248,44))=0,INDIRECT(ADDRESS($M248,38))="UL"),INDIRECT(ADDRESS($M248,COLUMN())),0),0))*21/18</f>
        <v>0.13827160493827159</v>
      </c>
      <c r="BD248" s="147" cm="1">
        <f t="array" aca="1" ref="BD248" ca="1">SUM(IF($C248&gt;0,IF(AND(INDIRECT(ADDRESS($C248,44))=0,INDIRECT(ADDRESS($C248,38))="UL"),INDIRECT(ADDRESS($C248,COLUMN())),0),0),IF($D248&gt;0,IF(AND(INDIRECT(ADDRESS($D248,44))=0,INDIRECT(ADDRESS($D248,38))="UL"),INDIRECT(ADDRESS($D248,COLUMN())),0),0),IF($E248&gt;0,IF(AND(INDIRECT(ADDRESS($E248,44))=0,INDIRECT(ADDRESS($E248,38))="UL"),INDIRECT(ADDRESS($E248,COLUMN())),0),0),IF($F248&gt;0,IF(AND(INDIRECT(ADDRESS($F248,44))=0,INDIRECT(ADDRESS($F248,38))="UL"),INDIRECT(ADDRESS($F248,COLUMN())),0),0),IF($G248&gt;0,IF(AND(INDIRECT(ADDRESS($G248,44))=0,INDIRECT(ADDRESS($G248,38))="UL"),INDIRECT(ADDRESS($G248,COLUMN())),0),0),IF($H248&gt;0,IF(AND(INDIRECT(ADDRESS($H248,44))=0,INDIRECT(ADDRESS($H248,38))="UL"),INDIRECT(ADDRESS($H248,COLUMN())),0),0),IF($I248&gt;0,IF(AND(INDIRECT(ADDRESS($I248,44))=0,INDIRECT(ADDRESS($I248,38))="UL"),INDIRECT(ADDRESS($I248,COLUMN())),0),0),IF($J248&gt;0,IF(AND(INDIRECT(ADDRESS($J248,44))=0,INDIRECT(ADDRESS($J248,38))="UL"),INDIRECT(ADDRESS($J248,COLUMN())),0),0),IF($K248&gt;0,IF(AND(INDIRECT(ADDRESS($K248,44))=0,INDIRECT(ADDRESS($K248,38))="UL"),INDIRECT(ADDRESS($K248,COLUMN())),0),0),IF($L248&gt;0,IF(AND(INDIRECT(ADDRESS($L248,44))=0,INDIRECT(ADDRESS($L248,38))="UL"),INDIRECT(ADDRESS($L248,COLUMN())),0),0),IF($M248&gt;0,IF(AND(INDIRECT(ADDRESS($M248,44))=0,INDIRECT(ADDRESS($M248,38))="UL"),INDIRECT(ADDRESS($M248,COLUMN())),0),0))*21/18</f>
        <v>0.27654320987654318</v>
      </c>
      <c r="BE248" s="57">
        <f t="shared" ca="1" si="176"/>
        <v>0.13827160493827159</v>
      </c>
      <c r="BF248" s="57" cm="1">
        <f t="array" aca="1" ref="BF248" ca="1">SUM(IF($C248&gt;0,IF(INDIRECT(ADDRESS($C248,45))=1,INDIRECT(ADDRESS($C248,52))*INDIRECT(ADDRESS($C248,42))/5,0),0), IF($D248&gt;0,IF(INDIRECT(ADDRESS($D248,45))=1,INDIRECT(ADDRESS($D248,52))*INDIRECT(ADDRESS($D248,42))/5,0),0), IF($E248&gt;0,IF(INDIRECT(ADDRESS($E248,45))=1,INDIRECT(ADDRESS($E248,52))*INDIRECT(ADDRESS($E248,42))/5,0),0), IF($F248&gt;0,IF(INDIRECT(ADDRESS($F248,45))=1,INDIRECT(ADDRESS($F248,52))*INDIRECT(ADDRESS($F248,42))/5,0),0), IF($G248&gt;0,IF(INDIRECT(ADDRESS($G248,45))=1,INDIRECT(ADDRESS($G248,52))*INDIRECT(ADDRESS($G248,42))/5,0),0), IF($H248&gt;0,IF(INDIRECT(ADDRESS($H248,45))=1,INDIRECT(ADDRESS($H248,52))*INDIRECT(ADDRESS($H248,42))/5,0),0)
)*$BF$296/100</f>
        <v>0</v>
      </c>
      <c r="BG248" s="19"/>
      <c r="BH248" s="57" cm="1">
        <f t="array" aca="1" ref="BH248" ca="1">SUM(IF($C248&gt;0,IF(AND(INDIRECT(ADDRESS($C248,44))=0,INDIRECT(ADDRESS($C248,38))&lt;&gt;"UL"),INDIRECT(ADDRESS($C248,COLUMN()-12)),0),0), IF($D248&gt;0,IF(AND(INDIRECT(ADDRESS($D248,44))=0,INDIRECT(ADDRESS($D248,38))&lt;&gt;"UL"),INDIRECT(ADDRESS($D248,COLUMN()-12)),0),0), IF($E248&gt;0,IF(AND(INDIRECT(ADDRESS($E248,44))=0,INDIRECT(ADDRESS($E248,38))&lt;&gt;"UL"),INDIRECT(ADDRESS($E248,COLUMN()-12)),0),0), IF($F248&gt;0,IF(AND(INDIRECT(ADDRESS($F248,44))=0,INDIRECT(ADDRESS($F248,38))&lt;&gt;"UL"),INDIRECT(ADDRESS($F248,COLUMN()-12)),0),0), IF($G248&gt;0,IF(AND(INDIRECT(ADDRESS($G248,44))=0,INDIRECT(ADDRESS($G248,38))&lt;&gt;"UL"),INDIRECT(ADDRESS($G248,COLUMN()-12)),0),0), IF($H248&gt;0,IF(AND(INDIRECT(ADDRESS($H248,44))=0,INDIRECT(ADDRESS($H248,38))&lt;&gt;"UL"),INDIRECT(ADDRESS($H248,COLUMN()-12)),0),0), IF($I248&gt;0,IF(AND(INDIRECT(ADDRESS($I248,44))=0,INDIRECT(ADDRESS($I248,38))&lt;&gt;"UL"),INDIRECT(ADDRESS($I248,COLUMN()-12)),0),0), IF($J248&gt;0,IF(AND(INDIRECT(ADDRESS($J248,44))=0,INDIRECT(ADDRESS($J248,38))&lt;&gt;"UL"),INDIRECT(ADDRESS($J248,COLUMN()-12)),0),0), IF($K248&gt;0,IF(AND(INDIRECT(ADDRESS($K248,44))=0,INDIRECT(ADDRESS($K248,38))&lt;&gt;"UL"),INDIRECT(ADDRESS($K248,COLUMN()-12)),0),0), IF($L248&gt;0,IF(AND(INDIRECT(ADDRESS($L248,44))=0,INDIRECT(ADDRESS($L248,38))&lt;&gt;"UL"),INDIRECT(ADDRESS($L248,COLUMN()-12)),0),0), IF($M248&gt;0,IF(AND(INDIRECT(ADDRESS($M248,44))=0,INDIRECT(ADDRESS($M248,38))&lt;&gt;"UL"),INDIRECT(ADDRESS($M248,COLUMN()-12)),0),0))</f>
        <v>0</v>
      </c>
      <c r="BI248" s="57" cm="1">
        <f t="array" aca="1" ref="BI248" ca="1">SUM(IF($C248&gt;0,IF(AND(INDIRECT(ADDRESS($C248,44))=0,INDIRECT(ADDRESS($C248,38))&lt;&gt;"UL"),INDIRECT(ADDRESS($C248,COLUMN()-12)),0),0), IF($D248&gt;0,IF(AND(INDIRECT(ADDRESS($D248,44))=0,INDIRECT(ADDRESS($D248,38))&lt;&gt;"UL"),INDIRECT(ADDRESS($D248,COLUMN()-12)),0),0), IF($E248&gt;0,IF(AND(INDIRECT(ADDRESS($E248,44))=0,INDIRECT(ADDRESS($E248,38))&lt;&gt;"UL"),INDIRECT(ADDRESS($E248,COLUMN()-12)),0),0), IF($F248&gt;0,IF(AND(INDIRECT(ADDRESS($F248,44))=0,INDIRECT(ADDRESS($F248,38))&lt;&gt;"UL"),INDIRECT(ADDRESS($F248,COLUMN()-12)),0),0), IF($G248&gt;0,IF(AND(INDIRECT(ADDRESS($G248,44))=0,INDIRECT(ADDRESS($G248,38))&lt;&gt;"UL"),INDIRECT(ADDRESS($G248,COLUMN()-12)),0),0), IF($H248&gt;0,IF(AND(INDIRECT(ADDRESS($H248,44))=0,INDIRECT(ADDRESS($H248,38))&lt;&gt;"UL"),INDIRECT(ADDRESS($H248,COLUMN()-12)),0),0), IF($I248&gt;0,IF(AND(INDIRECT(ADDRESS($I248,44))=0,INDIRECT(ADDRESS($I248,38))&lt;&gt;"UL"),INDIRECT(ADDRESS($I248,COLUMN()-12)),0),0), IF($J248&gt;0,IF(AND(INDIRECT(ADDRESS($J248,44))=0,INDIRECT(ADDRESS($J248,38))&lt;&gt;"UL"),INDIRECT(ADDRESS($J248,COLUMN()-12)),0),0), IF($K248&gt;0,IF(AND(INDIRECT(ADDRESS($K248,44))=0,INDIRECT(ADDRESS($K248,38))&lt;&gt;"UL"),INDIRECT(ADDRESS($K248,COLUMN()-12)),0),0), IF($L248&gt;0,IF(AND(INDIRECT(ADDRESS($L248,44))=0,INDIRECT(ADDRESS($L248,38))&lt;&gt;"UL"),INDIRECT(ADDRESS($L248,COLUMN()-12)),0),0), IF($M248&gt;0,IF(AND(INDIRECT(ADDRESS($M248,44))=0,INDIRECT(ADDRESS($M248,38))&lt;&gt;"UL"),INDIRECT(ADDRESS($M248,COLUMN()-12)),0),0))</f>
        <v>0</v>
      </c>
      <c r="BJ248" s="57" cm="1">
        <f t="array" aca="1" ref="BJ248" ca="1">SUM(IF($C248&gt;0,IF(AND(INDIRECT(ADDRESS($C248,44))=0,INDIRECT(ADDRESS($C248,38))&lt;&gt;"UL"),INDIRECT(ADDRESS($C248,COLUMN()-12)),0),0), IF($D248&gt;0,IF(AND(INDIRECT(ADDRESS($D248,44))=0,INDIRECT(ADDRESS($D248,38))&lt;&gt;"UL"),INDIRECT(ADDRESS($D248,COLUMN()-12)),0),0), IF($E248&gt;0,IF(AND(INDIRECT(ADDRESS($E248,44))=0,INDIRECT(ADDRESS($E248,38))&lt;&gt;"UL"),INDIRECT(ADDRESS($E248,COLUMN()-12)),0),0), IF($F248&gt;0,IF(AND(INDIRECT(ADDRESS($F248,44))=0,INDIRECT(ADDRESS($F248,38))&lt;&gt;"UL"),INDIRECT(ADDRESS($F248,COLUMN()-12)),0),0), IF($G248&gt;0,IF(AND(INDIRECT(ADDRESS($G248,44))=0,INDIRECT(ADDRESS($G248,38))&lt;&gt;"UL"),INDIRECT(ADDRESS($G248,COLUMN()-12)),0),0), IF($H248&gt;0,IF(AND(INDIRECT(ADDRESS($H248,44))=0,INDIRECT(ADDRESS($H248,38))&lt;&gt;"UL"),INDIRECT(ADDRESS($H248,COLUMN()-12)),0),0), IF($I248&gt;0,IF(AND(INDIRECT(ADDRESS($I248,44))=0,INDIRECT(ADDRESS($I248,38))&lt;&gt;"UL"),INDIRECT(ADDRESS($I248,COLUMN()-12)),0),0), IF($J248&gt;0,IF(AND(INDIRECT(ADDRESS($J248,44))=0,INDIRECT(ADDRESS($J248,38))&lt;&gt;"UL"),INDIRECT(ADDRESS($J248,COLUMN()-12)),0),0), IF($K248&gt;0,IF(AND(INDIRECT(ADDRESS($K248,44))=0,INDIRECT(ADDRESS($K248,38))&lt;&gt;"UL"),INDIRECT(ADDRESS($K248,COLUMN()-12)),0),0), IF($L248&gt;0,IF(AND(INDIRECT(ADDRESS($L248,44))=0,INDIRECT(ADDRESS($L248,38))&lt;&gt;"UL"),INDIRECT(ADDRESS($L248,COLUMN()-12)),0),0), IF($M248&gt;0,IF(AND(INDIRECT(ADDRESS($M248,44))=0,INDIRECT(ADDRESS($M248,38))&lt;&gt;"UL"),INDIRECT(ADDRESS($M248,COLUMN()-12)),0),0))</f>
        <v>0</v>
      </c>
      <c r="BK248" s="57">
        <f t="shared" ca="1" si="177"/>
        <v>0</v>
      </c>
      <c r="BL248" s="58">
        <f t="shared" ca="1" si="178"/>
        <v>0</v>
      </c>
      <c r="BM248" s="57" cm="1">
        <f t="array" aca="1" ref="BM248" ca="1">SUM(IF($C248&gt;0,IF(AND(INDIRECT(ADDRESS($C248,44))=0,INDIRECT(ADDRESS($C248,38))&lt;&gt;"UL"),INDIRECT(ADDRESS($C248,COLUMN()-12)),0),0), IF($D248&gt;0,IF(AND(INDIRECT(ADDRESS($D248,44))=0,INDIRECT(ADDRESS($D248,38))&lt;&gt;"UL"),INDIRECT(ADDRESS($D248,COLUMN()-12)),0),0), IF($E248&gt;0,IF(AND(INDIRECT(ADDRESS($E248,44))=0,INDIRECT(ADDRESS($E248,38))&lt;&gt;"UL"),INDIRECT(ADDRESS($E248,COLUMN()-12)),0),0), IF($F248&gt;0,IF(AND(INDIRECT(ADDRESS($F248,44))=0,INDIRECT(ADDRESS($F248,38))&lt;&gt;"UL"),INDIRECT(ADDRESS($F248,COLUMN()-12)),0),0), IF($G248&gt;0,IF(AND(INDIRECT(ADDRESS($G248,44))=0,INDIRECT(ADDRESS($G248,38))&lt;&gt;"UL"),INDIRECT(ADDRESS($G248,COLUMN()-12)),0),0), IF($H248&gt;0,IF(AND(INDIRECT(ADDRESS($H248,44))=0,INDIRECT(ADDRESS($H248,38))&lt;&gt;"UL"),INDIRECT(ADDRESS($H248,COLUMN()-12)),0),0), IF($I248&gt;0,IF(AND(INDIRECT(ADDRESS($I248,44))=0,INDIRECT(ADDRESS($I248,38))&lt;&gt;"UL"),INDIRECT(ADDRESS($I248,COLUMN()-12)),0),0), IF($J248&gt;0,IF(AND(INDIRECT(ADDRESS($J248,44))=0,INDIRECT(ADDRESS($J248,38))&lt;&gt;"UL"),INDIRECT(ADDRESS($J248,COLUMN()-12)),0),0), IF($K248&gt;0,IF(AND(INDIRECT(ADDRESS($K248,44))=0,INDIRECT(ADDRESS($K248,38))&lt;&gt;"UL"),INDIRECT(ADDRESS($K248,COLUMN()-11)),0),0), IF($L248&gt;0,IF(AND(INDIRECT(ADDRESS($L248,44))=0,INDIRECT(ADDRESS($L248,38))&lt;&gt;"UL"),INDIRECT(ADDRESS($L248,COLUMN()-11)),0),0), IF($M248&gt;0,IF(AND(INDIRECT(ADDRESS($M248,44))=0,INDIRECT(ADDRESS($M248,38))&lt;&gt;"UL"),INDIRECT(ADDRESS($M248,COLUMN()-11)),0),0))</f>
        <v>0</v>
      </c>
      <c r="BN248" s="57" cm="1">
        <f t="array" aca="1" ref="BN248" ca="1">SUM(IF($C248&gt;0,IF(AND(INDIRECT(ADDRESS($C248,44))=0,INDIRECT(ADDRESS($C248,38))&lt;&gt;"UL"),INDIRECT(ADDRESS($C248,COLUMN()-12)),0),0), IF($D248&gt;0,IF(AND(INDIRECT(ADDRESS($D248,44))=0,INDIRECT(ADDRESS($D248,38))&lt;&gt;"UL"),INDIRECT(ADDRESS($D248,COLUMN()-12)),0),0), IF($E248&gt;0,IF(AND(INDIRECT(ADDRESS($E248,44))=0,INDIRECT(ADDRESS($E248,38))&lt;&gt;"UL"),INDIRECT(ADDRESS($E248,COLUMN()-12)),0),0), IF($F248&gt;0,IF(AND(INDIRECT(ADDRESS($F248,44))=0,INDIRECT(ADDRESS($F248,38))&lt;&gt;"UL"),INDIRECT(ADDRESS($F248,COLUMN()-12)),0),0), IF($G248&gt;0,IF(AND(INDIRECT(ADDRESS($G248,44))=0,INDIRECT(ADDRESS($G248,38))&lt;&gt;"UL"),INDIRECT(ADDRESS($G248,COLUMN()-12)),0),0), IF($H248&gt;0,IF(AND(INDIRECT(ADDRESS($H248,44))=0,INDIRECT(ADDRESS($H248,38))&lt;&gt;"UL"),INDIRECT(ADDRESS($H248,COLUMN()-12)),0),0), IF($I248&gt;0,IF(AND(INDIRECT(ADDRESS($I248,44))=0,INDIRECT(ADDRESS($I248,38))&lt;&gt;"UL"),INDIRECT(ADDRESS($I248,COLUMN()-12)),0),0), IF($J248&gt;0,IF(AND(INDIRECT(ADDRESS($J248,44))=0,INDIRECT(ADDRESS($J248,38))&lt;&gt;"UL"),INDIRECT(ADDRESS($J248,COLUMN()-12)),0),0), IF($K248&gt;0,IF(AND(INDIRECT(ADDRESS($K248,44))=0,INDIRECT(ADDRESS($K248,38))&lt;&gt;"UL"),INDIRECT(ADDRESS($K248,COLUMN()-11)),0),0), IF($L248&gt;0,IF(AND(INDIRECT(ADDRESS($L248,44))=0,INDIRECT(ADDRESS($L248,38))&lt;&gt;"UL"),INDIRECT(ADDRESS($L248,COLUMN()-11)),0),0), IF($M248&gt;0,IF(AND(INDIRECT(ADDRESS($M248,44))=0,INDIRECT(ADDRESS($M248,38))&lt;&gt;"UL"),INDIRECT(ADDRESS($M248,COLUMN()-11)),0),0))</f>
        <v>0</v>
      </c>
      <c r="BO248" s="57" cm="1">
        <f t="array" aca="1" ref="BO248" ca="1">SUM(IF($C248&gt;0,IF(AND(INDIRECT(ADDRESS($C248,44))=0,INDIRECT(ADDRESS($C248,38))&lt;&gt;"UL"),INDIRECT(ADDRESS($C248,COLUMN()-12)),0),0), IF($D248&gt;0,IF(AND(INDIRECT(ADDRESS($D248,44))=0,INDIRECT(ADDRESS($D248,38))&lt;&gt;"UL"),INDIRECT(ADDRESS($D248,COLUMN()-12)),0),0), IF($E248&gt;0,IF(AND(INDIRECT(ADDRESS($E248,44))=0,INDIRECT(ADDRESS($E248,38))&lt;&gt;"UL"),INDIRECT(ADDRESS($E248,COLUMN()-12)),0),0), IF($F248&gt;0,IF(AND(INDIRECT(ADDRESS($F248,44))=0,INDIRECT(ADDRESS($F248,38))&lt;&gt;"UL"),INDIRECT(ADDRESS($F248,COLUMN()-12)),0),0), IF($G248&gt;0,IF(AND(INDIRECT(ADDRESS($G248,44))=0,INDIRECT(ADDRESS($G248,38))&lt;&gt;"UL"),INDIRECT(ADDRESS($G248,COLUMN()-12)),0),0), IF($H248&gt;0,IF(AND(INDIRECT(ADDRESS($H248,44))=0,INDIRECT(ADDRESS($H248,38))&lt;&gt;"UL"),INDIRECT(ADDRESS($H248,COLUMN()-12)),0),0), IF($I248&gt;0,IF(AND(INDIRECT(ADDRESS($I248,44))=0,INDIRECT(ADDRESS($I248,38))&lt;&gt;"UL"),INDIRECT(ADDRESS($I248,COLUMN()-12)),0),0), IF($J248&gt;0,IF(AND(INDIRECT(ADDRESS($J248,44))=0,INDIRECT(ADDRESS($J248,38))&lt;&gt;"UL"),INDIRECT(ADDRESS($J248,COLUMN()-12)),0),0), IF($K248&gt;0,IF(AND(INDIRECT(ADDRESS($K248,44))=0,INDIRECT(ADDRESS($K248,38))&lt;&gt;"UL"),INDIRECT(ADDRESS($K248,COLUMN()-11)),0),0), IF($L248&gt;0,IF(AND(INDIRECT(ADDRESS($L248,44))=0,INDIRECT(ADDRESS($L248,38))&lt;&gt;"UL"),INDIRECT(ADDRESS($L248,COLUMN()-11)),0),0), IF($M248&gt;0,IF(AND(INDIRECT(ADDRESS($M248,44))=0,INDIRECT(ADDRESS($M248,38))&lt;&gt;"UL"),INDIRECT(ADDRESS($M248,COLUMN()-11)),0),0))</f>
        <v>0</v>
      </c>
      <c r="BP248" s="57" cm="1">
        <f t="array" aca="1" ref="BP248" ca="1">SUM(IF($C248&gt;0,IF(AND(INDIRECT(ADDRESS($C248,44))=0,INDIRECT(ADDRESS($C248,38))&lt;&gt;"UL"),INDIRECT(ADDRESS($C248,COLUMN()-12)),0),0), IF($D248&gt;0,IF(AND(INDIRECT(ADDRESS($D248,44))=0,INDIRECT(ADDRESS($D248,38))&lt;&gt;"UL"),INDIRECT(ADDRESS($D248,COLUMN()-12)),0),0), IF($E248&gt;0,IF(AND(INDIRECT(ADDRESS($E248,44))=0,INDIRECT(ADDRESS($E248,38))&lt;&gt;"UL"),INDIRECT(ADDRESS($E248,COLUMN()-12)),0),0), IF($F248&gt;0,IF(AND(INDIRECT(ADDRESS($F248,44))=0,INDIRECT(ADDRESS($F248,38))&lt;&gt;"UL"),INDIRECT(ADDRESS($F248,COLUMN()-12)),0),0), IF($G248&gt;0,IF(AND(INDIRECT(ADDRESS($G248,44))=0,INDIRECT(ADDRESS($G248,38))&lt;&gt;"UL"),INDIRECT(ADDRESS($G248,COLUMN()-12)),0),0), IF($H248&gt;0,IF(AND(INDIRECT(ADDRESS($H248,44))=0,INDIRECT(ADDRESS($H248,38))&lt;&gt;"UL"),INDIRECT(ADDRESS($H248,COLUMN()-12)),0),0), IF($I248&gt;0,IF(AND(INDIRECT(ADDRESS($I248,44))=0,INDIRECT(ADDRESS($I248,38))&lt;&gt;"UL"),INDIRECT(ADDRESS($I248,COLUMN()-12)),0),0), IF($J248&gt;0,IF(AND(INDIRECT(ADDRESS($J248,44))=0,INDIRECT(ADDRESS($J248,38))&lt;&gt;"UL"),INDIRECT(ADDRESS($J248,COLUMN()-12)),0),0), IF($K248&gt;0,IF(AND(INDIRECT(ADDRESS($K248,44))=0,INDIRECT(ADDRESS($K248,38))&lt;&gt;"UL"),INDIRECT(ADDRESS($K248,COLUMN()-11)),0),0), IF($L248&gt;0,IF(AND(INDIRECT(ADDRESS($L248,44))=0,INDIRECT(ADDRESS($L248,38))&lt;&gt;"UL"),INDIRECT(ADDRESS($L248,COLUMN()-11)),0),0), IF($M248&gt;0,IF(AND(INDIRECT(ADDRESS($M248,44))=0,INDIRECT(ADDRESS($M248,38))&lt;&gt;"UL"),INDIRECT(ADDRESS($M248,COLUMN()-11)),0),0))</f>
        <v>0</v>
      </c>
      <c r="BQ248" s="57">
        <f t="shared" ca="1" si="179"/>
        <v>0</v>
      </c>
      <c r="BR248" s="161">
        <f t="shared" ca="1" si="180"/>
        <v>72.097183110468137</v>
      </c>
      <c r="BS248" s="56"/>
      <c r="BT248" s="56">
        <f t="shared" ca="1" si="181"/>
        <v>1.6942104524477337</v>
      </c>
      <c r="BU248" s="88">
        <f t="shared" ca="1" si="182"/>
        <v>7.3661324019466679E-2</v>
      </c>
      <c r="BV248" s="57" t="s">
        <v>33</v>
      </c>
      <c r="BW248" s="146" cm="1">
        <f t="array" aca="1" ref="BW248" ca="1">SUM(IF($C248&gt;0,IF(AND(INDIRECT(ADDRESS($C248,44))=0,INDIRECT(ADDRESS($C248,38))="UL",ISERROR(SEARCH("Rear",INDIRECT(ADDRESS($C248,33)))),ISERROR(SEARCH("Side",INDIRECT(ADDRESS($C248,33))))),INDIRECT(ADDRESS($C248,COLUMN())),0),0),IF($D248&gt;0,IF(AND(INDIRECT(ADDRESS($D248,44))=0,INDIRECT(ADDRESS($D248,38))="UL",ISERROR(SEARCH("Rear",INDIRECT(ADDRESS($D248,33)))),ISERROR(SEARCH("Side",INDIRECT(ADDRESS($D248,33))))),INDIRECT(ADDRESS($D248,COLUMN())),0),0),IF($E248&gt;0,IF(AND(INDIRECT(ADDRESS($E248,44))=0,INDIRECT(ADDRESS($E248,38))="UL",ISERROR(SEARCH("Rear",INDIRECT(ADDRESS($E248,33)))),ISERROR(SEARCH("Side",INDIRECT(ADDRESS($E248,33))))),INDIRECT(ADDRESS($E248,COLUMN())),0),0),IF($F248&gt;0,IF(AND(INDIRECT(ADDRESS($F248,44))=0,INDIRECT(ADDRESS($F248,38))="UL",ISERROR(SEARCH("Rear",INDIRECT(ADDRESS($F248,33)))),ISERROR(SEARCH("Side",INDIRECT(ADDRESS($F248,33))))),INDIRECT(ADDRESS($F248,COLUMN())),0),0),IF($G248&gt;0,IF(AND(INDIRECT(ADDRESS($G248,44))=0,INDIRECT(ADDRESS($G248,38))="UL",ISERROR(SEARCH("Rear",INDIRECT(ADDRESS($G248,33)))),ISERROR(SEARCH("Side",INDIRECT(ADDRESS($G248,33))))),INDIRECT(ADDRESS($G248,COLUMN())),0),0),IF($H248&gt;0,IF(AND(INDIRECT(ADDRESS($H248,44))=0,INDIRECT(ADDRESS($H248,38))="UL",ISERROR(SEARCH("Rear",INDIRECT(ADDRESS($H248,33)))),ISERROR(SEARCH("Side",INDIRECT(ADDRESS($H248,33))))),INDIRECT(ADDRESS($H248,COLUMN())),0),0),IF($I248&gt;0,IF(AND(INDIRECT(ADDRESS($I248,44))=0,INDIRECT(ADDRESS($I248,38))="UL",ISERROR(SEARCH("Rear",INDIRECT(ADDRESS($I248,33)))),ISERROR(SEARCH("Side",INDIRECT(ADDRESS($I248,33))))),INDIRECT(ADDRESS($I248,COLUMN())),0),0),IF($J248&gt;0,IF(AND(INDIRECT(ADDRESS($J248,44))=0,INDIRECT(ADDRESS($J248,38))="UL",ISERROR(SEARCH("Rear",INDIRECT(ADDRESS($J248,33)))),ISERROR(SEARCH("Side",INDIRECT(ADDRESS($J248,33))))),INDIRECT(ADDRESS($J248,COLUMN())),0),0),IF($K248&gt;0,IF(AND(INDIRECT(ADDRESS($K248,44))=0,INDIRECT(ADDRESS($K248,38))="UL",ISERROR(SEARCH("Rear",INDIRECT(ADDRESS($K248,33)))),ISERROR(SEARCH("Side",INDIRECT(ADDRESS($K248,33))))),INDIRECT(ADDRESS($K248,COLUMN())),0),0),IF($L248&gt;0,IF(AND(INDIRECT(ADDRESS($L248,44))=0,INDIRECT(ADDRESS($L248,38))="UL",ISERROR(SEARCH("Rear",INDIRECT(ADDRESS($L248,33)))),ISERROR(SEARCH("Side",INDIRECT(ADDRESS($L248,33))))),INDIRECT(ADDRESS($L248,COLUMN())),0),0),IF($M248&gt;0,IF(AND(INDIRECT(ADDRESS($M248,44))=0,INDIRECT(ADDRESS($M248,38))="UL",ISERROR(SEARCH("Rear",INDIRECT(ADDRESS($M248,33)))),ISERROR(SEARCH("Side",INDIRECT(ADDRESS($M248,33))))),INDIRECT(ADDRESS($M248,COLUMN())),0),0))*21/18</f>
        <v>0.25925925925925924</v>
      </c>
      <c r="BX248" s="57">
        <f t="shared" ca="1" si="183"/>
        <v>1.037037037037037</v>
      </c>
      <c r="BY248" s="146" cm="1">
        <f t="array" aca="1" ref="BY248" ca="1">SUM(IF($C248&gt;0,IF(AND(INDIRECT(ADDRESS($C248,44))=0,INDIRECT(ADDRESS($C248,38))="UL"),INDIRECT(ADDRESS($C248,COLUMN())),0),0),IF($D248&gt;0,IF(AND(INDIRECT(ADDRESS($D248,44))=0,INDIRECT(ADDRESS($D248,38))="UL"),INDIRECT(ADDRESS($D248,COLUMN())),0),0),IF($E248&gt;0,IF(AND(INDIRECT(ADDRESS($E248,44))=0,INDIRECT(ADDRESS($E248,38))="UL"),INDIRECT(ADDRESS($E248,COLUMN())),0),0),IF($F248&gt;0,IF(AND(INDIRECT(ADDRESS($F248,44))=0,INDIRECT(ADDRESS($F248,38))="UL"),INDIRECT(ADDRESS($F248,COLUMN())),0),0),IF($G248&gt;0,IF(AND(INDIRECT(ADDRESS($G248,44))=0,INDIRECT(ADDRESS($G248,38))="UL"),INDIRECT(ADDRESS($G248,COLUMN())),0),0),IF($H248&gt;0,IF(AND(INDIRECT(ADDRESS($H248,44))=0,INDIRECT(ADDRESS($H248,38))="UL"),INDIRECT(ADDRESS($H248,COLUMN())),0),0),IF($I248&gt;0,IF(AND(INDIRECT(ADDRESS($I248,44))=0,INDIRECT(ADDRESS($I248,38))="UL"),INDIRECT(ADDRESS($I248,COLUMN())),0),0),IF($J248&gt;0,IF(AND(INDIRECT(ADDRESS($J248,44))=0,INDIRECT(ADDRESS($J248,38))="UL"),INDIRECT(ADDRESS($J248,COLUMN())),0),0),IF($K248&gt;0,IF(AND(INDIRECT(ADDRESS($K248,44))=0,INDIRECT(ADDRESS($K248,38))="UL"),INDIRECT(ADDRESS($K248,COLUMN())),0),0),IF($L248&gt;0,IF(AND(INDIRECT(ADDRESS($L248,44))=0,INDIRECT(ADDRESS($L248,38))="UL"),INDIRECT(ADDRESS($L248,COLUMN())),0),0),IF($M248&gt;0,IF(AND(INDIRECT(ADDRESS($M248,44))=0,INDIRECT(ADDRESS($M248,38))="UL"),INDIRECT(ADDRESS($M248,COLUMN())),0),0))*21/18</f>
        <v>8.6419753086419748E-2</v>
      </c>
      <c r="BZ248" s="146" cm="1">
        <f t="array" aca="1" ref="BZ248" ca="1">SUM(IF($C248&gt;0,IF(AND(INDIRECT(ADDRESS($C248,44))=0,INDIRECT(ADDRESS($C248,38))="UL"),INDIRECT(ADDRESS($C248,COLUMN())),0),0),IF($D248&gt;0,IF(AND(INDIRECT(ADDRESS($D248,44))=0,INDIRECT(ADDRESS($D248,38))="UL"),INDIRECT(ADDRESS($D248,COLUMN())),0),0),IF($E248&gt;0,IF(AND(INDIRECT(ADDRESS($E248,44))=0,INDIRECT(ADDRESS($E248,38))="UL"),INDIRECT(ADDRESS($E248,COLUMN())),0),0),IF($F248&gt;0,IF(AND(INDIRECT(ADDRESS($F248,44))=0,INDIRECT(ADDRESS($F248,38))="UL"),INDIRECT(ADDRESS($F248,COLUMN())),0),0),IF($G248&gt;0,IF(AND(INDIRECT(ADDRESS($G248,44))=0,INDIRECT(ADDRESS($G248,38))="UL"),INDIRECT(ADDRESS($G248,COLUMN())),0),0),IF($H248&gt;0,IF(AND(INDIRECT(ADDRESS($H248,44))=0,INDIRECT(ADDRESS($H248,38))="UL"),INDIRECT(ADDRESS($H248,COLUMN())),0),0),IF($I248&gt;0,IF(AND(INDIRECT(ADDRESS($I248,44))=0,INDIRECT(ADDRESS($I248,38))="UL"),INDIRECT(ADDRESS($I248,COLUMN())),0),0),IF($J248&gt;0,IF(AND(INDIRECT(ADDRESS($J248,44))=0,INDIRECT(ADDRESS($J248,38))="UL"),INDIRECT(ADDRESS($J248,COLUMN())),0),0),IF($K248&gt;0,IF(AND(INDIRECT(ADDRESS($K248,44))=0,INDIRECT(ADDRESS($K248,38))="UL"),INDIRECT(ADDRESS($K248,COLUMN())),0),0),IF($L248&gt;0,IF(AND(INDIRECT(ADDRESS($L248,44))=0,INDIRECT(ADDRESS($L248,38))="UL"),INDIRECT(ADDRESS($L248,COLUMN())),0),0),IF($M248&gt;0,IF(AND(INDIRECT(ADDRESS($M248,44))=0,INDIRECT(ADDRESS($M248,38))="UL"),INDIRECT(ADDRESS($M248,COLUMN())),0),0))*21/18</f>
        <v>0.34567901234567899</v>
      </c>
      <c r="CA248" s="57">
        <f t="shared" ca="1" si="184"/>
        <v>8.6419753086419748E-2</v>
      </c>
      <c r="CB248" s="146" cm="1">
        <f t="array" aca="1" ref="CB248" ca="1">SUM(IF($C248&gt;0,IF(AND(INDIRECT(ADDRESS($C248,44))=0,INDIRECT(ADDRESS($C248,38))&lt;&gt;"UL"),INDIRECT(ADDRESS($C248,COLUMN())),0),0),IF($D248&gt;0,IF(AND(INDIRECT(ADDRESS($D248,44))=0,INDIRECT(ADDRESS($D248,38))&lt;&gt;"UL"),INDIRECT(ADDRESS($D248,COLUMN())),0),0),IF($E248&gt;0,IF(AND(INDIRECT(ADDRESS($E248,44))=0,INDIRECT(ADDRESS($E248,38))&lt;&gt;"UL"),INDIRECT(ADDRESS($E248,COLUMN())),0),0),IF($F248&gt;0,IF(AND(INDIRECT(ADDRESS($F248,44))=0,INDIRECT(ADDRESS($F248,38))&lt;&gt;"UL"),INDIRECT(ADDRESS($F248,COLUMN())),0),0),IF($G248&gt;0,IF(AND(INDIRECT(ADDRESS($G248,44))=0,INDIRECT(ADDRESS($G248,38))&lt;&gt;"UL"),INDIRECT(ADDRESS($G248,COLUMN())),0),0),IF($H248&gt;0,IF(AND(INDIRECT(ADDRESS($H248,44))=0,INDIRECT(ADDRESS($H248,38))&lt;&gt;"UL"),INDIRECT(ADDRESS($H248,COLUMN())),0),0),IF($I248&gt;0,IF(AND(INDIRECT(ADDRESS($I248,44))=0,INDIRECT(ADDRESS($I248,38))&lt;&gt;"UL"),INDIRECT(ADDRESS($I248,COLUMN())),0),0),IF($J248&gt;0,IF(AND(INDIRECT(ADDRESS($J248,44))=0,INDIRECT(ADDRESS($J248,38))&lt;&gt;"UL"),INDIRECT(ADDRESS($J248,COLUMN())),0),0),IF($K248&gt;0,IF(AND(INDIRECT(ADDRESS($K248,44))=0,INDIRECT(ADDRESS($K248,38))&lt;&gt;"UL"),INDIRECT(ADDRESS($K248,COLUMN())),0),0),IF($L248&gt;0,IF(AND(INDIRECT(ADDRESS($L248,44))=0,INDIRECT(ADDRESS($L248,38))&lt;&gt;"UL"),INDIRECT(ADDRESS($L248,COLUMN())),0),0),IF($M248&gt;0,IF(AND(INDIRECT(ADDRESS($M248,44))=0,INDIRECT(ADDRESS($M248,38))&lt;&gt;"UL"),INDIRECT(ADDRESS($M248,COLUMN())),0),0))*21/18</f>
        <v>0</v>
      </c>
      <c r="CC248" s="57">
        <f t="shared" ca="1" si="185"/>
        <v>0</v>
      </c>
      <c r="CD248" s="146" cm="1">
        <f t="array" aca="1" ref="CD248" ca="1">SUM(IF($C248&gt;0,IF(AND(INDIRECT(ADDRESS($C248,44))=0,INDIRECT(ADDRESS($C248,38))&lt;&gt;"UL"),INDIRECT(ADDRESS($C248,COLUMN())),0),0),IF($D248&gt;0,IF(AND(INDIRECT(ADDRESS($D248,44))=0,INDIRECT(ADDRESS($D248,38))&lt;&gt;"UL"),INDIRECT(ADDRESS($D248,COLUMN())),0),0),IF($E248&gt;0,IF(AND(INDIRECT(ADDRESS($E248,44))=0,INDIRECT(ADDRESS($E248,38))&lt;&gt;"UL"),INDIRECT(ADDRESS($E248,COLUMN())),0),0),IF($F248&gt;0,IF(AND(INDIRECT(ADDRESS($F248,44))=0,INDIRECT(ADDRESS($F248,38))&lt;&gt;"UL"),INDIRECT(ADDRESS($F248,COLUMN())),0),0),IF($G248&gt;0,IF(AND(INDIRECT(ADDRESS($G248,44))=0,INDIRECT(ADDRESS($G248,38))&lt;&gt;"UL"),INDIRECT(ADDRESS($G248,COLUMN())),0),0),IF($H248&gt;0,IF(AND(INDIRECT(ADDRESS($H248,44))=0,INDIRECT(ADDRESS($H248,38))&lt;&gt;"UL"),INDIRECT(ADDRESS($H248,COLUMN())),0),0),IF($I248&gt;0,IF(AND(INDIRECT(ADDRESS($I248,44))=0,INDIRECT(ADDRESS($I248,38))&lt;&gt;"UL"),INDIRECT(ADDRESS($I248,COLUMN())),0),0),IF($J248&gt;0,IF(AND(INDIRECT(ADDRESS($J248,44))=0,INDIRECT(ADDRESS($J248,38))&lt;&gt;"UL"),INDIRECT(ADDRESS($J248,COLUMN())),0),0),IF($K248&gt;0,IF(AND(INDIRECT(ADDRESS($K248,44))=0,INDIRECT(ADDRESS($K248,38))&lt;&gt;"UL"),INDIRECT(ADDRESS($K248,COLUMN())),0),0),IF($L248&gt;0,IF(AND(INDIRECT(ADDRESS($L248,44))=0,INDIRECT(ADDRESS($L248,38))&lt;&gt;"UL"),INDIRECT(ADDRESS($L248,COLUMN())),0),0),IF($M248&gt;0,IF(AND(INDIRECT(ADDRESS($M248,44))=0,INDIRECT(ADDRESS($M248,38))&lt;&gt;"UL"),INDIRECT(ADDRESS($M248,COLUMN())),0),0))*21/18</f>
        <v>0</v>
      </c>
      <c r="CE248" s="146" cm="1">
        <f t="array" aca="1" ref="CE248" ca="1">SUM(IF($C248&gt;0,IF(AND(INDIRECT(ADDRESS($C248,44))=0,INDIRECT(ADDRESS($C248,38))&lt;&gt;"UL"),INDIRECT(ADDRESS($C248,COLUMN())),0),0),IF($D248&gt;0,IF(AND(INDIRECT(ADDRESS($D248,44))=0,INDIRECT(ADDRESS($D248,38))&lt;&gt;"UL"),INDIRECT(ADDRESS($D248,COLUMN())),0),0),IF($E248&gt;0,IF(AND(INDIRECT(ADDRESS($E248,44))=0,INDIRECT(ADDRESS($E248,38))&lt;&gt;"UL"),INDIRECT(ADDRESS($E248,COLUMN())),0),0),IF($F248&gt;0,IF(AND(INDIRECT(ADDRESS($F248,44))=0,INDIRECT(ADDRESS($F248,38))&lt;&gt;"UL"),INDIRECT(ADDRESS($F248,COLUMN())),0),0),IF($G248&gt;0,IF(AND(INDIRECT(ADDRESS($G248,44))=0,INDIRECT(ADDRESS($G248,38))&lt;&gt;"UL"),INDIRECT(ADDRESS($G248,COLUMN())),0),0),IF($H248&gt;0,IF(AND(INDIRECT(ADDRESS($H248,44))=0,INDIRECT(ADDRESS($H248,38))&lt;&gt;"UL"),INDIRECT(ADDRESS($H248,COLUMN())),0),0),IF($I248&gt;0,IF(AND(INDIRECT(ADDRESS($I248,44))=0,INDIRECT(ADDRESS($I248,38))&lt;&gt;"UL"),INDIRECT(ADDRESS($I248,COLUMN())),0),0),IF($J248&gt;0,IF(AND(INDIRECT(ADDRESS($J248,44))=0,INDIRECT(ADDRESS($J248,38))&lt;&gt;"UL"),INDIRECT(ADDRESS($J248,COLUMN())),0),0),IF($K248&gt;0,IF(AND(INDIRECT(ADDRESS($K248,44))=0,INDIRECT(ADDRESS($K248,38))&lt;&gt;"UL"),INDIRECT(ADDRESS($K248,COLUMN())),0),0),IF($L248&gt;0,IF(AND(INDIRECT(ADDRESS($L248,44))=0,INDIRECT(ADDRESS($L248,38))&lt;&gt;"UL"),INDIRECT(ADDRESS($L248,COLUMN())),0),0),IF($M248&gt;0,IF(AND(INDIRECT(ADDRESS($M248,44))=0,INDIRECT(ADDRESS($M248,38))&lt;&gt;"UL"),INDIRECT(ADDRESS($M248,COLUMN())),0),0))*21/18</f>
        <v>0</v>
      </c>
      <c r="CF248" s="57">
        <f t="shared" ca="1" si="186"/>
        <v>0</v>
      </c>
      <c r="CG248" s="57">
        <f t="shared" ca="1" si="187"/>
        <v>1.6767862455408158</v>
      </c>
      <c r="CH248" s="57">
        <f t="shared" ca="1" si="188"/>
        <v>7.2903749806122423E-2</v>
      </c>
      <c r="CI248" s="19">
        <f t="shared" ca="1" si="189"/>
        <v>15.39948887100755</v>
      </c>
      <c r="CJ248" s="19"/>
      <c r="CK248" s="57" cm="1">
        <f t="array" aca="1" ref="CK248" ca="1">IF(AU248="S", SUM(IF($C248&gt;0,IF(INDIRECT(ADDRESS($C248,43))&lt;&gt;1,INDIRECT(ADDRESS($C248,48)),0),0), IF($D248&gt;0,IF(INDIRECT(ADDRESS($D248,43))&lt;&gt;1,INDIRECT(ADDRESS($D248,48)),0),0), IF($E248&gt;0,IF(INDIRECT(ADDRESS($E248,43))&lt;&gt;1,INDIRECT(ADDRESS($E248,48)),0),0), IF($F248&gt;0,IF(INDIRECT(ADDRESS($F248,43))&lt;&gt;1,INDIRECT(ADDRESS($F248,48)),0),0), IF($G248&gt;0,IF(INDIRECT(ADDRESS($G248,43))&lt;&gt;1,INDIRECT(ADDRESS($G248,48)),0),0), IF($H248&gt;0,IF(INDIRECT(ADDRESS($H248,43))&lt;&gt;1,INDIRECT(ADDRESS($H248,48)),0),0), IF($I248&gt;0,IF(INDIRECT(ADDRESS($I248,43))&lt;&gt;1,INDIRECT(ADDRESS($I248,48)),0),0), IF($J248&gt;0,IF(INDIRECT(ADDRESS($J248,43))&lt;&gt;1,INDIRECT(ADDRESS($J248,48)),0),0), IF($K248&gt;0,IF(INDIRECT(ADDRESS($K248,43))&lt;&gt;1,INDIRECT(ADDRESS($K248,48)),0),0), IF($L248&gt;0,IF(INDIRECT(ADDRESS($L248,43))&lt;&gt;1,INDIRECT(ADDRESS($L248,48)),0),0), IF($M248&gt;0,IF(INDIRECT(ADDRESS($M248,43))&lt;&gt;1,INDIRECT(ADDRESS($M248,48)),0),0)), IF(AU248="L",SUM(IF($C248&gt;0,IF(INDIRECT(ADDRESS($C248,43))&lt;&gt;1,INDIRECT(ADDRESS($C248,50)),0),0), IF($D248&gt;0,IF(INDIRECT(ADDRESS($D248,43))&lt;&gt;1,INDIRECT(ADDRESS($D248,50)),0),0), IF($E248&gt;0,IF(INDIRECT(ADDRESS($E248,43))&lt;&gt;1,INDIRECT(ADDRESS($E248,50)),0),0), IF($F248&gt;0,IF(INDIRECT(ADDRESS($F248,43))&lt;&gt;1,INDIRECT(ADDRESS($F248,50)),0),0), IF($G248&gt;0,IF(INDIRECT(ADDRESS($G248,43))&lt;&gt;1,INDIRECT(ADDRESS($G248,50)),0),0), IF($G248&gt;0,IF(INDIRECT(ADDRESS($G248,43))&lt;&gt;1,INDIRECT(ADDRESS($G248,50)),0),0), IF($H248&gt;0,IF(INDIRECT(ADDRESS($H248,43))&lt;&gt;1,INDIRECT(ADDRESS($H248,50)),0),0), IF($I248&gt;0,IF(INDIRECT(ADDRESS($I248,43))&lt;&gt;1,INDIRECT(ADDRESS($I248,50)),0),0), IF($J248&gt;0,IF(INDIRECT(ADDRESS($J248,43))&lt;&gt;1,INDIRECT(ADDRESS($J248,50)),0),0), IF($K248&gt;0,IF(INDIRECT(ADDRESS($K248,43))&lt;&gt;1,INDIRECT(ADDRESS($K248,50)),0),0), IF($L248&gt;0,IF(INDIRECT(ADDRESS($L248,43))&lt;&gt;1,INDIRECT(ADDRESS($L248,50)),0),0), IF($M248&gt;0,IF(INDIRECT(ADDRESS($M248,43))&lt;&gt;1,INDIRECT(ADDRESS($M248,50)),0),0)), SUM(IF($C248&gt;0,IF(INDIRECT(ADDRESS($C248,43))&lt;&gt;1,INDIRECT(ADDRESS($C248,49)),0),0), IF($D248&gt;0,IF(INDIRECT(ADDRESS($D248,43))&lt;&gt;1,INDIRECT(ADDRESS($D248,49)),0),0), IF($E248&gt;0,IF(INDIRECT(ADDRESS($E248,43))&lt;&gt;1,INDIRECT(ADDRESS($E248,49)),0),0), IF($F248&gt;0,IF(INDIRECT(ADDRESS($F248,43))&lt;&gt;1,INDIRECT(ADDRESS($F248,49)),0),0), IF($G248&gt;0,IF(INDIRECT(ADDRESS($G248,43))&lt;&gt;1,INDIRECT(ADDRESS($G248,49)),0),0), IF($G248&gt;0,IF(INDIRECT(ADDRESS($G248,43))&lt;&gt;1,INDIRECT(ADDRESS($G248,49)),0),0), IF($H248&gt;0,IF(INDIRECT(ADDRESS($H248,43))&lt;&gt;1,INDIRECT(ADDRESS($H248,49)),0),0), IF($I248&gt;0,IF(INDIRECT(ADDRESS($I248,43))&lt;&gt;1,INDIRECT(ADDRESS($I248,49)),0),0), IF($J248&gt;0,IF(INDIRECT(ADDRESS($J248,43))&lt;&gt;1,INDIRECT(ADDRESS($J248,49)),0),0), IF($K248&gt;0,IF(INDIRECT(ADDRESS($K248,43))&lt;&gt;1,INDIRECT(ADDRESS($K248,49)),0),0), IF($L248&gt;0,IF(INDIRECT(ADDRESS($L248,43))&lt;&gt;1,INDIRECT(ADDRESS($L248,49)),0),0), IF($M248&gt;0,IF(INDIRECT(ADDRESS($M248,43))&lt;&gt;1,INDIRECT(ADDRESS($M248,49)),0),0))))</f>
        <v>0.88888888888888884</v>
      </c>
      <c r="CL248" s="57" cm="1">
        <f t="array" aca="1" ref="CL248" ca="1">SUM(IF($C248&gt;0,IF(INDIRECT(ADDRESS($C248,44))=1,INDIRECT(ADDRESS($C248,90)),0),0), IF($D248&gt;0,IF(INDIRECT(ADDRESS($D248,44))=1,INDIRECT(ADDRESS($D248,90)),0),0), IF($E248&gt;0,IF(INDIRECT(ADDRESS($E248,44))=1,INDIRECT(ADDRESS($E248,90)),0),0), IF($F248&gt;0,IF(INDIRECT(ADDRESS($F248,44))=1,INDIRECT(ADDRESS($F248,90)),0),0), IF($G248&gt;0,IF(INDIRECT(ADDRESS($G248,44))=1,INDIRECT(ADDRESS($G248,90)),0),0), IF($H248&gt;0,IF(INDIRECT(ADDRESS($H248,44))=1,INDIRECT(ADDRESS($H248,90)),0),0), IF($I248&gt;0,IF(INDIRECT(ADDRESS($I248,44))=1,INDIRECT(ADDRESS($I248,90)),0),0), IF($J248&gt;0,IF(INDIRECT(ADDRESS($J248,44))=1,INDIRECT(ADDRESS($J248,90)),0),0), IF($K248&gt;0,IF(INDIRECT(ADDRESS($K248,44))=1,INDIRECT(ADDRESS($K248,90)),0),0), IF($L248&gt;0,IF(INDIRECT(ADDRESS($L248,44))=1,INDIRECT(ADDRESS($L248,90)),0),0), IF($M248&gt;0,IF(INDIRECT(ADDRESS($M248,44))=1,INDIRECT(ADDRESS($M248,90)),0),0))</f>
        <v>0</v>
      </c>
      <c r="CM248" s="56">
        <f t="shared" ca="1" si="190"/>
        <v>0.54228258179047084</v>
      </c>
      <c r="CN248" s="13"/>
    </row>
    <row r="249" spans="1:92" x14ac:dyDescent="0.25">
      <c r="A249" s="52" t="s">
        <v>275</v>
      </c>
      <c r="B249" s="67">
        <v>209</v>
      </c>
      <c r="C249" s="67">
        <v>216</v>
      </c>
      <c r="D249" s="67">
        <v>217</v>
      </c>
      <c r="E249" s="67">
        <v>218</v>
      </c>
      <c r="F249" s="67"/>
      <c r="G249" s="67"/>
      <c r="H249" s="67"/>
      <c r="I249" s="67"/>
      <c r="J249" s="67"/>
      <c r="K249" s="67"/>
      <c r="L249" s="67"/>
      <c r="M249" s="67"/>
      <c r="N249" s="67">
        <f ca="1">SUM(INDIRECT(ADDRESS(B249,COLUMN())),IF(C249&gt;0,INDIRECT(ADDRESS(C249,COLUMN())),0),IF(D249&gt;0,INDIRECT(ADDRESS(D249,COLUMN())),0),IF(E249&gt;0,INDIRECT(ADDRESS(E249,COLUMN())),0),IF(F249&gt;0,INDIRECT(ADDRESS(F249,COLUMN())),0),IF(G249&gt;0,INDIRECT(ADDRESS(G249,COLUMN())),0),IF(H249&gt;0,INDIRECT(ADDRESS(H249,COLUMN())),0),IF(I249&gt;0,INDIRECT(ADDRESS(I249,COLUMN())),0),IF(J249&gt;0,INDIRECT(ADDRESS(J249,COLUMN())),0),IF(K249&gt;0,INDIRECT(ADDRESS(K249,COLUMN())),0),IF(L249&gt;0,INDIRECT(ADDRESS(L249,COLUMN())),0),IF(M249&gt;0,INDIRECT(ADDRESS(M249,COLUMN())),0))</f>
        <v>20</v>
      </c>
      <c r="O249" s="67" t="str" cm="1">
        <f t="array" aca="1" ref="O249" ca="1">INDIRECT(ADDRESS($B249,COLUMN()))</f>
        <v>Fighter</v>
      </c>
      <c r="P249" s="67" cm="1">
        <f t="array" aca="1" ref="P249" ca="1">INDIRECT(ADDRESS($B249,COLUMN()))</f>
        <v>3</v>
      </c>
      <c r="Q249" s="67" cm="1">
        <f t="array" aca="1" ref="Q249" ca="1">INDIRECT(ADDRESS($B249,COLUMN()))</f>
        <v>0</v>
      </c>
      <c r="R249" s="67" cm="1">
        <f t="array" aca="1" ref="R249" ca="1">INDIRECT(ADDRESS($B249,COLUMN()))</f>
        <v>0</v>
      </c>
      <c r="S249" s="67" cm="1">
        <f t="array" aca="1" ref="S249" ca="1">INDIRECT(ADDRESS($B249,COLUMN()))</f>
        <v>1</v>
      </c>
      <c r="T249" s="67" t="str" cm="1">
        <f t="array" aca="1" ref="T249" ca="1">INDIRECT(ADDRESS($B249,COLUMN()))</f>
        <v>1-4</v>
      </c>
      <c r="U249" s="67" cm="1">
        <f t="array" aca="1" ref="U249" ca="1">INDIRECT(ADDRESS($B249,COLUMN()))</f>
        <v>4</v>
      </c>
      <c r="V249" s="67" cm="1">
        <f t="array" aca="1" ref="V249" ca="1">INDIRECT(ADDRESS($B249,COLUMN()))</f>
        <v>0</v>
      </c>
      <c r="W249" s="67" cm="1">
        <f t="array" aca="1" ref="W249" ca="1">INDIRECT(ADDRESS($B249,COLUMN()))</f>
        <v>4</v>
      </c>
      <c r="X249" s="67" cm="1">
        <f t="array" aca="1" ref="X249" ca="1">INDIRECT(ADDRESS($B249,COLUMN()))</f>
        <v>7</v>
      </c>
      <c r="Y249" s="67" cm="1">
        <f t="array" aca="1" ref="Y249" ca="1">INDIRECT(ADDRESS($B249,COLUMN()))</f>
        <v>3</v>
      </c>
      <c r="Z249" s="67" cm="1">
        <f t="array" aca="1" ref="Z249" ca="1">INDIRECT(ADDRESS($B249,COLUMN()))</f>
        <v>4</v>
      </c>
      <c r="AA249" s="67" cm="1">
        <f t="array" aca="1" ref="AA249" ca="1">INDIRECT(ADDRESS($B249,COLUMN()))</f>
        <v>0</v>
      </c>
      <c r="AB249" s="56">
        <f t="shared" ca="1" si="171"/>
        <v>0.66647564568859019</v>
      </c>
      <c r="AC249" s="56">
        <f t="shared" ca="1" si="172"/>
        <v>0.99245808703020844</v>
      </c>
      <c r="AD249" s="56">
        <f t="shared" ca="1" si="173"/>
        <v>2.5890210966005442</v>
      </c>
      <c r="AF249" s="52"/>
      <c r="AG249" s="52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2"/>
      <c r="AU249" s="54" t="s">
        <v>33</v>
      </c>
      <c r="AV249" s="57" cm="1">
        <f t="array" aca="1" ref="AV249" ca="1">SUM(IF($C249&gt;0,IF(AND(INDIRECT(ADDRESS($C249,44))=0,INDIRECT(ADDRESS($C249,38))="UL",ISERROR(SEARCH("Rear",INDIRECT(ADDRESS($C249,33)))),ISERROR(SEARCH("Side",INDIRECT(ADDRESS($C249,33))))),INDIRECT(ADDRESS($C249,COLUMN())),0),0),IF($D249&gt;0,IF(AND(INDIRECT(ADDRESS($D249,44))=0,INDIRECT(ADDRESS($D249,38))="UL",ISERROR(SEARCH("Rear",INDIRECT(ADDRESS($D249,33)))),ISERROR(SEARCH("Side",INDIRECT(ADDRESS($D249,33))))),INDIRECT(ADDRESS($D249,COLUMN())),0),0),IF($E249&gt;0,IF(AND(INDIRECT(ADDRESS($E249,44))=0,INDIRECT(ADDRESS($E249,38))="UL",ISERROR(SEARCH("Rear",INDIRECT(ADDRESS($E249,33)))),ISERROR(SEARCH("Side",INDIRECT(ADDRESS($E249,33))))),INDIRECT(ADDRESS($E249,COLUMN())),0),0),IF($F249&gt;0,IF(AND(INDIRECT(ADDRESS($F249,44))=0,INDIRECT(ADDRESS($F249,38))="UL",ISERROR(SEARCH("Rear",INDIRECT(ADDRESS($F249,33)))),ISERROR(SEARCH("Side",INDIRECT(ADDRESS($F249,33))))),INDIRECT(ADDRESS($F249,COLUMN())),0),0),IF($G249&gt;0,IF(AND(INDIRECT(ADDRESS($G249,44))=0,INDIRECT(ADDRESS($G249,38))="UL",ISERROR(SEARCH("Rear",INDIRECT(ADDRESS($G249,33)))),ISERROR(SEARCH("Side",INDIRECT(ADDRESS($G249,33))))),INDIRECT(ADDRESS($G249,COLUMN())),0),0),IF($H249&gt;0,IF(AND(INDIRECT(ADDRESS($H249,44))=0,INDIRECT(ADDRESS($H249,38))="UL",ISERROR(SEARCH("Rear",INDIRECT(ADDRESS($H249,33)))),ISERROR(SEARCH("Side",INDIRECT(ADDRESS($H249,33))))),INDIRECT(ADDRESS($H249,COLUMN())),0),0),IF($I249&gt;0,IF(AND(INDIRECT(ADDRESS($I249,44))=0,INDIRECT(ADDRESS($I249,38))="UL",ISERROR(SEARCH("Rear",INDIRECT(ADDRESS($I249,33)))),ISERROR(SEARCH("Side",INDIRECT(ADDRESS($I249,33))))),INDIRECT(ADDRESS($I249,COLUMN())),0),0),IF($J249&gt;0,IF(AND(INDIRECT(ADDRESS($J249,44))=0,INDIRECT(ADDRESS($J249,38))="UL",ISERROR(SEARCH("Rear",INDIRECT(ADDRESS($J249,33)))),ISERROR(SEARCH("Side",INDIRECT(ADDRESS($J249,33))))),INDIRECT(ADDRESS($J249,COLUMN())),0),0),IF($K249&gt;0,IF(AND(INDIRECT(ADDRESS($K249,44))=0,INDIRECT(ADDRESS($K249,38))="UL",ISERROR(SEARCH("Rear",INDIRECT(ADDRESS($K249,33)))),ISERROR(SEARCH("Side",INDIRECT(ADDRESS($K249,33))))),INDIRECT(ADDRESS($K249,COLUMN())),0),0),IF($L249&gt;0,IF(AND(INDIRECT(ADDRESS($L249,44))=0,INDIRECT(ADDRESS($L249,38))="UL",ISERROR(SEARCH("Rear",INDIRECT(ADDRESS($L249,33)))),ISERROR(SEARCH("Side",INDIRECT(ADDRESS($L249,33))))),INDIRECT(ADDRESS($L249,COLUMN())),0),0),IF($M249&gt;0,IF(AND(INDIRECT(ADDRESS($M249,44))=0,INDIRECT(ADDRESS($M249,38))="UL",ISERROR(SEARCH("Rear",INDIRECT(ADDRESS($M249,33)))),ISERROR(SEARCH("Side",INDIRECT(ADDRESS($M249,33))))),INDIRECT(ADDRESS($M249,COLUMN())),0),0))</f>
        <v>0.88888888888888884</v>
      </c>
      <c r="AW249" s="57" cm="1">
        <f t="array" aca="1" ref="AW249" ca="1">SUM(IF($C249&gt;0,IF(AND(INDIRECT(ADDRESS($C249,44))=0,INDIRECT(ADDRESS($C249,38))="UL",ISERROR(SEARCH("Rear",INDIRECT(ADDRESS($C249,33)))),ISERROR(SEARCH("Side",INDIRECT(ADDRESS($C249,33))))),INDIRECT(ADDRESS($C249,COLUMN())),0),0),IF($D249&gt;0,IF(AND(INDIRECT(ADDRESS($D249,44))=0,INDIRECT(ADDRESS($D249,38))="UL",ISERROR(SEARCH("Rear",INDIRECT(ADDRESS($D249,33)))),ISERROR(SEARCH("Side",INDIRECT(ADDRESS($D249,33))))),INDIRECT(ADDRESS($D249,COLUMN())),0),0),IF($E249&gt;0,IF(AND(INDIRECT(ADDRESS($E249,44))=0,INDIRECT(ADDRESS($E249,38))="UL",ISERROR(SEARCH("Rear",INDIRECT(ADDRESS($E249,33)))),ISERROR(SEARCH("Side",INDIRECT(ADDRESS($E249,33))))),INDIRECT(ADDRESS($E249,COLUMN())),0),0),IF($F249&gt;0,IF(AND(INDIRECT(ADDRESS($F249,44))=0,INDIRECT(ADDRESS($F249,38))="UL",ISERROR(SEARCH("Rear",INDIRECT(ADDRESS($F249,33)))),ISERROR(SEARCH("Side",INDIRECT(ADDRESS($F249,33))))),INDIRECT(ADDRESS($F249,COLUMN())),0),0),IF($G249&gt;0,IF(AND(INDIRECT(ADDRESS($G249,44))=0,INDIRECT(ADDRESS($G249,38))="UL",ISERROR(SEARCH("Rear",INDIRECT(ADDRESS($G249,33)))),ISERROR(SEARCH("Side",INDIRECT(ADDRESS($G249,33))))),INDIRECT(ADDRESS($G249,COLUMN())),0),0),IF($H249&gt;0,IF(AND(INDIRECT(ADDRESS($H249,44))=0,INDIRECT(ADDRESS($H249,38))="UL",ISERROR(SEARCH("Rear",INDIRECT(ADDRESS($H249,33)))),ISERROR(SEARCH("Side",INDIRECT(ADDRESS($H249,33))))),INDIRECT(ADDRESS($H249,COLUMN())),0),0),IF($I249&gt;0,IF(AND(INDIRECT(ADDRESS($I249,44))=0,INDIRECT(ADDRESS($I249,38))="UL",ISERROR(SEARCH("Rear",INDIRECT(ADDRESS($I249,33)))),ISERROR(SEARCH("Side",INDIRECT(ADDRESS($I249,33))))),INDIRECT(ADDRESS($I249,COLUMN())),0),0),IF($J249&gt;0,IF(AND(INDIRECT(ADDRESS($J249,44))=0,INDIRECT(ADDRESS($J249,38))="UL",ISERROR(SEARCH("Rear",INDIRECT(ADDRESS($J249,33)))),ISERROR(SEARCH("Side",INDIRECT(ADDRESS($J249,33))))),INDIRECT(ADDRESS($J249,COLUMN())),0),0),IF($K249&gt;0,IF(AND(INDIRECT(ADDRESS($K249,44))=0,INDIRECT(ADDRESS($K249,38))="UL",ISERROR(SEARCH("Rear",INDIRECT(ADDRESS($K249,33)))),ISERROR(SEARCH("Side",INDIRECT(ADDRESS($K249,33))))),INDIRECT(ADDRESS($K249,COLUMN())),0),0),IF($L249&gt;0,IF(AND(INDIRECT(ADDRESS($L249,44))=0,INDIRECT(ADDRESS($L249,38))="UL",ISERROR(SEARCH("Rear",INDIRECT(ADDRESS($L249,33)))),ISERROR(SEARCH("Side",INDIRECT(ADDRESS($L249,33))))),INDIRECT(ADDRESS($L249,COLUMN())),0),0),IF($M249&gt;0,IF(AND(INDIRECT(ADDRESS($M249,44))=0,INDIRECT(ADDRESS($M249,38))="UL",ISERROR(SEARCH("Rear",INDIRECT(ADDRESS($M249,33)))),ISERROR(SEARCH("Side",INDIRECT(ADDRESS($M249,33))))),INDIRECT(ADDRESS($M249,COLUMN())),0),0))</f>
        <v>0.44444444444444442</v>
      </c>
      <c r="AX249" s="57" cm="1">
        <f t="array" aca="1" ref="AX249" ca="1">SUM(IF($C249&gt;0,IF(AND(INDIRECT(ADDRESS($C249,44))=0,INDIRECT(ADDRESS($C249,38))="UL",ISERROR(SEARCH("Rear",INDIRECT(ADDRESS($C249,33)))),ISERROR(SEARCH("Side",INDIRECT(ADDRESS($C249,33))))),INDIRECT(ADDRESS($C249,COLUMN())),0),0),IF($D249&gt;0,IF(AND(INDIRECT(ADDRESS($D249,44))=0,INDIRECT(ADDRESS($D249,38))="UL",ISERROR(SEARCH("Rear",INDIRECT(ADDRESS($D249,33)))),ISERROR(SEARCH("Side",INDIRECT(ADDRESS($D249,33))))),INDIRECT(ADDRESS($D249,COLUMN())),0),0),IF($E249&gt;0,IF(AND(INDIRECT(ADDRESS($E249,44))=0,INDIRECT(ADDRESS($E249,38))="UL",ISERROR(SEARCH("Rear",INDIRECT(ADDRESS($E249,33)))),ISERROR(SEARCH("Side",INDIRECT(ADDRESS($E249,33))))),INDIRECT(ADDRESS($E249,COLUMN())),0),0),IF($F249&gt;0,IF(AND(INDIRECT(ADDRESS($F249,44))=0,INDIRECT(ADDRESS($F249,38))="UL",ISERROR(SEARCH("Rear",INDIRECT(ADDRESS($F249,33)))),ISERROR(SEARCH("Side",INDIRECT(ADDRESS($F249,33))))),INDIRECT(ADDRESS($F249,COLUMN())),0),0),IF($G249&gt;0,IF(AND(INDIRECT(ADDRESS($G249,44))=0,INDIRECT(ADDRESS($G249,38))="UL",ISERROR(SEARCH("Rear",INDIRECT(ADDRESS($G249,33)))),ISERROR(SEARCH("Side",INDIRECT(ADDRESS($G249,33))))),INDIRECT(ADDRESS($G249,COLUMN())),0),0),IF($H249&gt;0,IF(AND(INDIRECT(ADDRESS($H249,44))=0,INDIRECT(ADDRESS($H249,38))="UL",ISERROR(SEARCH("Rear",INDIRECT(ADDRESS($H249,33)))),ISERROR(SEARCH("Side",INDIRECT(ADDRESS($H249,33))))),INDIRECT(ADDRESS($H249,COLUMN())),0),0),IF($I249&gt;0,IF(AND(INDIRECT(ADDRESS($I249,44))=0,INDIRECT(ADDRESS($I249,38))="UL",ISERROR(SEARCH("Rear",INDIRECT(ADDRESS($I249,33)))),ISERROR(SEARCH("Side",INDIRECT(ADDRESS($I249,33))))),INDIRECT(ADDRESS($I249,COLUMN())),0),0),IF($J249&gt;0,IF(AND(INDIRECT(ADDRESS($J249,44))=0,INDIRECT(ADDRESS($J249,38))="UL",ISERROR(SEARCH("Rear",INDIRECT(ADDRESS($J249,33)))),ISERROR(SEARCH("Side",INDIRECT(ADDRESS($J249,33))))),INDIRECT(ADDRESS($J249,COLUMN())),0),0),IF($K249&gt;0,IF(AND(INDIRECT(ADDRESS($K249,44))=0,INDIRECT(ADDRESS($K249,38))="UL",ISERROR(SEARCH("Rear",INDIRECT(ADDRESS($K249,33)))),ISERROR(SEARCH("Side",INDIRECT(ADDRESS($K249,33))))),INDIRECT(ADDRESS($K249,COLUMN())),0),0),IF($L249&gt;0,IF(AND(INDIRECT(ADDRESS($L249,44))=0,INDIRECT(ADDRESS($L249,38))="UL",ISERROR(SEARCH("Rear",INDIRECT(ADDRESS($L249,33)))),ISERROR(SEARCH("Side",INDIRECT(ADDRESS($L249,33))))),INDIRECT(ADDRESS($L249,COLUMN())),0),0),IF($M249&gt;0,IF(AND(INDIRECT(ADDRESS($M249,44))=0,INDIRECT(ADDRESS($M249,38))="UL",ISERROR(SEARCH("Rear",INDIRECT(ADDRESS($M249,33)))),ISERROR(SEARCH("Side",INDIRECT(ADDRESS($M249,33))))),INDIRECT(ADDRESS($M249,COLUMN())),0),0))</f>
        <v>0</v>
      </c>
      <c r="AY249" s="58">
        <f t="shared" ca="1" si="174"/>
        <v>0.88888888888888884</v>
      </c>
      <c r="AZ249" s="58">
        <f t="shared" ca="1" si="175"/>
        <v>0.44444444444444442</v>
      </c>
      <c r="BA249" s="58" cm="1">
        <f t="array" aca="1" ref="BA249" ca="1">SUM(IF($C249&gt;0,IF(AND(INDIRECT(ADDRESS($C249,44))=0,INDIRECT(ADDRESS($C249,38))="UL"),INDIRECT(ADDRESS($C249,COLUMN())),0),0),IF($D249&gt;0,IF(AND(INDIRECT(ADDRESS($D249,44))=0,INDIRECT(ADDRESS($D249,38))="UL"),INDIRECT(ADDRESS($D249,COLUMN())),0),0),IF($E249&gt;0,IF(AND(INDIRECT(ADDRESS($E249,44))=0,INDIRECT(ADDRESS($E249,38))="UL"),INDIRECT(ADDRESS($E249,COLUMN())),0),0),IF($F249&gt;0,IF(AND(INDIRECT(ADDRESS($F249,44))=0,INDIRECT(ADDRESS($F249,38))="UL"),INDIRECT(ADDRESS($F249,COLUMN())),0),0),IF($G249&gt;0,IF(AND(INDIRECT(ADDRESS($G249,44))=0,INDIRECT(ADDRESS($G249,38))="UL"),INDIRECT(ADDRESS($G249,COLUMN())),0),0),IF($H249&gt;0,IF(AND(INDIRECT(ADDRESS($H249,44))=0,INDIRECT(ADDRESS($H249,38))="UL"),INDIRECT(ADDRESS($H249,COLUMN())),0),0),IF($I249&gt;0,IF(AND(INDIRECT(ADDRESS($I249,44))=0,INDIRECT(ADDRESS($I249,38))="UL"),INDIRECT(ADDRESS($I249,COLUMN())),0),0),IF($J249&gt;0,IF(AND(INDIRECT(ADDRESS($J249,44))=0,INDIRECT(ADDRESS($J249,38))="UL"),INDIRECT(ADDRESS($J249,COLUMN())),0),0),IF($K249&gt;0,IF(AND(INDIRECT(ADDRESS($K249,44))=0,INDIRECT(ADDRESS($K249,38))="UL"),INDIRECT(ADDRESS($K249,COLUMN())),0),0),IF($L249&gt;0,IF(AND(INDIRECT(ADDRESS($L249,44))=0,INDIRECT(ADDRESS($L249,38))="UL"),INDIRECT(ADDRESS($L249,COLUMN())),0),0),IF($M249&gt;0,IF(AND(INDIRECT(ADDRESS($M249,44))=0,INDIRECT(ADDRESS($M249,38))="UL"),INDIRECT(ADDRESS($M249,COLUMN())),0),0))</f>
        <v>0.23097001763668426</v>
      </c>
      <c r="BB249" s="58" cm="1">
        <f t="array" aca="1" ref="BB249" ca="1">SUM(IF($C249&gt;0,IF(AND(INDIRECT(ADDRESS($C249,44))=0,INDIRECT(ADDRESS($C249,38))="UL"),INDIRECT(ADDRESS($C249,COLUMN())),0),0),IF($D249&gt;0,IF(AND(INDIRECT(ADDRESS($D249,44))=0,INDIRECT(ADDRESS($D249,38))="UL"),INDIRECT(ADDRESS($D249,COLUMN())),0),0),IF($E249&gt;0,IF(AND(INDIRECT(ADDRESS($E249,44))=0,INDIRECT(ADDRESS($E249,38))="UL"),INDIRECT(ADDRESS($E249,COLUMN())),0),0),IF($F249&gt;0,IF(AND(INDIRECT(ADDRESS($F249,44))=0,INDIRECT(ADDRESS($F249,38))="UL"),INDIRECT(ADDRESS($F249,COLUMN())),0),0),IF($G249&gt;0,IF(AND(INDIRECT(ADDRESS($G249,44))=0,INDIRECT(ADDRESS($G249,38))="UL"),INDIRECT(ADDRESS($G249,COLUMN())),0),0),IF($H249&gt;0,IF(AND(INDIRECT(ADDRESS($H249,44))=0,INDIRECT(ADDRESS($H249,38))="UL"),INDIRECT(ADDRESS($H249,COLUMN())),0),0),IF($I249&gt;0,IF(AND(INDIRECT(ADDRESS($I249,44))=0,INDIRECT(ADDRESS($I249,38))="UL"),INDIRECT(ADDRESS($I249,COLUMN())),0),0),IF($J249&gt;0,IF(AND(INDIRECT(ADDRESS($J249,44))=0,INDIRECT(ADDRESS($J249,38))="UL"),INDIRECT(ADDRESS($J249,COLUMN())),0),0),IF($K249&gt;0,IF(AND(INDIRECT(ADDRESS($K249,44))=0,INDIRECT(ADDRESS($K249,38))="UL"),INDIRECT(ADDRESS($K249,COLUMN())),0),0),IF($L249&gt;0,IF(AND(INDIRECT(ADDRESS($L249,44))=0,INDIRECT(ADDRESS($L249,38))="UL"),INDIRECT(ADDRESS($L249,COLUMN())),0),0),IF($M249&gt;0,IF(AND(INDIRECT(ADDRESS($M249,44))=0,INDIRECT(ADDRESS($M249,38))="UL"),INDIRECT(ADDRESS($M249,COLUMN())),0),0))</f>
        <v>0.37650793650793651</v>
      </c>
      <c r="BC249" s="58" cm="1">
        <f t="array" aca="1" ref="BC249" ca="1">SUM(IF($C249&gt;0,IF(AND(INDIRECT(ADDRESS($C249,44))=0,INDIRECT(ADDRESS($C249,38))="UL"),INDIRECT(ADDRESS($C249,COLUMN())),0),0),IF($D249&gt;0,IF(AND(INDIRECT(ADDRESS($D249,44))=0,INDIRECT(ADDRESS($D249,38))="UL"),INDIRECT(ADDRESS($D249,COLUMN())),0),0),IF($E249&gt;0,IF(AND(INDIRECT(ADDRESS($E249,44))=0,INDIRECT(ADDRESS($E249,38))="UL"),INDIRECT(ADDRESS($E249,COLUMN())),0),0),IF($F249&gt;0,IF(AND(INDIRECT(ADDRESS($F249,44))=0,INDIRECT(ADDRESS($F249,38))="UL"),INDIRECT(ADDRESS($F249,COLUMN())),0),0),IF($G249&gt;0,IF(AND(INDIRECT(ADDRESS($G249,44))=0,INDIRECT(ADDRESS($G249,38))="UL"),INDIRECT(ADDRESS($G249,COLUMN())),0),0),IF($H249&gt;0,IF(AND(INDIRECT(ADDRESS($H249,44))=0,INDIRECT(ADDRESS($H249,38))="UL"),INDIRECT(ADDRESS($H249,COLUMN())),0),0),IF($I249&gt;0,IF(AND(INDIRECT(ADDRESS($I249,44))=0,INDIRECT(ADDRESS($I249,38))="UL"),INDIRECT(ADDRESS($I249,COLUMN())),0),0),IF($J249&gt;0,IF(AND(INDIRECT(ADDRESS($J249,44))=0,INDIRECT(ADDRESS($J249,38))="UL"),INDIRECT(ADDRESS($J249,COLUMN())),0),0),IF($K249&gt;0,IF(AND(INDIRECT(ADDRESS($K249,44))=0,INDIRECT(ADDRESS($K249,38))="UL"),INDIRECT(ADDRESS($K249,COLUMN())),0),0),IF($L249&gt;0,IF(AND(INDIRECT(ADDRESS($L249,44))=0,INDIRECT(ADDRESS($L249,38))="UL"),INDIRECT(ADDRESS($L249,COLUMN())),0),0),IF($M249&gt;0,IF(AND(INDIRECT(ADDRESS($M249,44))=0,INDIRECT(ADDRESS($M249,38))="UL"),INDIRECT(ADDRESS($M249,COLUMN())),0),0))</f>
        <v>0.20095238095238094</v>
      </c>
      <c r="BD249" s="58" cm="1">
        <f t="array" aca="1" ref="BD249" ca="1">SUM(IF($C249&gt;0,IF(AND(INDIRECT(ADDRESS($C249,44))=0,INDIRECT(ADDRESS($C249,38))="UL"),INDIRECT(ADDRESS($C249,COLUMN())),0),0),IF($D249&gt;0,IF(AND(INDIRECT(ADDRESS($D249,44))=0,INDIRECT(ADDRESS($D249,38))="UL"),INDIRECT(ADDRESS($D249,COLUMN())),0),0),IF($E249&gt;0,IF(AND(INDIRECT(ADDRESS($E249,44))=0,INDIRECT(ADDRESS($E249,38))="UL"),INDIRECT(ADDRESS($E249,COLUMN())),0),0),IF($F249&gt;0,IF(AND(INDIRECT(ADDRESS($F249,44))=0,INDIRECT(ADDRESS($F249,38))="UL"),INDIRECT(ADDRESS($F249,COLUMN())),0),0),IF($G249&gt;0,IF(AND(INDIRECT(ADDRESS($G249,44))=0,INDIRECT(ADDRESS($G249,38))="UL"),INDIRECT(ADDRESS($G249,COLUMN())),0),0),IF($H249&gt;0,IF(AND(INDIRECT(ADDRESS($H249,44))=0,INDIRECT(ADDRESS($H249,38))="UL"),INDIRECT(ADDRESS($H249,COLUMN())),0),0),IF($I249&gt;0,IF(AND(INDIRECT(ADDRESS($I249,44))=0,INDIRECT(ADDRESS($I249,38))="UL"),INDIRECT(ADDRESS($I249,COLUMN())),0),0),IF($J249&gt;0,IF(AND(INDIRECT(ADDRESS($J249,44))=0,INDIRECT(ADDRESS($J249,38))="UL"),INDIRECT(ADDRESS($J249,COLUMN())),0),0),IF($K249&gt;0,IF(AND(INDIRECT(ADDRESS($K249,44))=0,INDIRECT(ADDRESS($K249,38))="UL"),INDIRECT(ADDRESS($K249,COLUMN())),0),0),IF($L249&gt;0,IF(AND(INDIRECT(ADDRESS($L249,44))=0,INDIRECT(ADDRESS($L249,38))="UL"),INDIRECT(ADDRESS($L249,COLUMN())),0),0),IF($M249&gt;0,IF(AND(INDIRECT(ADDRESS($M249,44))=0,INDIRECT(ADDRESS($M249,38))="UL"),INDIRECT(ADDRESS($M249,COLUMN())),0),0))</f>
        <v>0.32652557319223985</v>
      </c>
      <c r="BE249" s="57">
        <f t="shared" ca="1" si="176"/>
        <v>0.23097001763668426</v>
      </c>
      <c r="BF249" s="57" cm="1">
        <f t="array" aca="1" ref="BF249" ca="1">SUM(IF($C249&gt;0,IF(INDIRECT(ADDRESS($C249,45))=1,INDIRECT(ADDRESS($C249,52))*INDIRECT(ADDRESS($C249,42))/5,0),0), IF($D249&gt;0,IF(INDIRECT(ADDRESS($D249,45))=1,INDIRECT(ADDRESS($D249,52))*INDIRECT(ADDRESS($D249,42))/5,0),0), IF($E249&gt;0,IF(INDIRECT(ADDRESS($E249,45))=1,INDIRECT(ADDRESS($E249,52))*INDIRECT(ADDRESS($E249,42))/5,0),0), IF($F249&gt;0,IF(INDIRECT(ADDRESS($F249,45))=1,INDIRECT(ADDRESS($F249,52))*INDIRECT(ADDRESS($F249,42))/5,0),0), IF($G249&gt;0,IF(INDIRECT(ADDRESS($G249,45))=1,INDIRECT(ADDRESS($G249,52))*INDIRECT(ADDRESS($G249,42))/5,0),0), IF($H249&gt;0,IF(INDIRECT(ADDRESS($H249,45))=1,INDIRECT(ADDRESS($H249,52))*INDIRECT(ADDRESS($H249,42))/5,0),0)
)*$BF$296/100</f>
        <v>3.7962962962962962E-2</v>
      </c>
      <c r="BG249" s="19"/>
      <c r="BH249" s="57" cm="1">
        <f t="array" aca="1" ref="BH249" ca="1">SUM(IF($C249&gt;0,IF(AND(INDIRECT(ADDRESS($C249,44))=0,INDIRECT(ADDRESS($C249,38))&lt;&gt;"UL"),INDIRECT(ADDRESS($C249,COLUMN()-12)),0),0), IF($D249&gt;0,IF(AND(INDIRECT(ADDRESS($D249,44))=0,INDIRECT(ADDRESS($D249,38))&lt;&gt;"UL"),INDIRECT(ADDRESS($D249,COLUMN()-12)),0),0), IF($E249&gt;0,IF(AND(INDIRECT(ADDRESS($E249,44))=0,INDIRECT(ADDRESS($E249,38))&lt;&gt;"UL"),INDIRECT(ADDRESS($E249,COLUMN()-12)),0),0), IF($F249&gt;0,IF(AND(INDIRECT(ADDRESS($F249,44))=0,INDIRECT(ADDRESS($F249,38))&lt;&gt;"UL"),INDIRECT(ADDRESS($F249,COLUMN()-12)),0),0), IF($G249&gt;0,IF(AND(INDIRECT(ADDRESS($G249,44))=0,INDIRECT(ADDRESS($G249,38))&lt;&gt;"UL"),INDIRECT(ADDRESS($G249,COLUMN()-12)),0),0), IF($H249&gt;0,IF(AND(INDIRECT(ADDRESS($H249,44))=0,INDIRECT(ADDRESS($H249,38))&lt;&gt;"UL"),INDIRECT(ADDRESS($H249,COLUMN()-12)),0),0), IF($I249&gt;0,IF(AND(INDIRECT(ADDRESS($I249,44))=0,INDIRECT(ADDRESS($I249,38))&lt;&gt;"UL"),INDIRECT(ADDRESS($I249,COLUMN()-12)),0),0), IF($J249&gt;0,IF(AND(INDIRECT(ADDRESS($J249,44))=0,INDIRECT(ADDRESS($J249,38))&lt;&gt;"UL"),INDIRECT(ADDRESS($J249,COLUMN()-12)),0),0), IF($K249&gt;0,IF(AND(INDIRECT(ADDRESS($K249,44))=0,INDIRECT(ADDRESS($K249,38))&lt;&gt;"UL"),INDIRECT(ADDRESS($K249,COLUMN()-12)),0),0), IF($L249&gt;0,IF(AND(INDIRECT(ADDRESS($L249,44))=0,INDIRECT(ADDRESS($L249,38))&lt;&gt;"UL"),INDIRECT(ADDRESS($L249,COLUMN()-12)),0),0), IF($M249&gt;0,IF(AND(INDIRECT(ADDRESS($M249,44))=0,INDIRECT(ADDRESS($M249,38))&lt;&gt;"UL"),INDIRECT(ADDRESS($M249,COLUMN()-12)),0),0))</f>
        <v>0</v>
      </c>
      <c r="BI249" s="57" cm="1">
        <f t="array" aca="1" ref="BI249" ca="1">SUM(IF($C249&gt;0,IF(AND(INDIRECT(ADDRESS($C249,44))=0,INDIRECT(ADDRESS($C249,38))&lt;&gt;"UL"),INDIRECT(ADDRESS($C249,COLUMN()-12)),0),0), IF($D249&gt;0,IF(AND(INDIRECT(ADDRESS($D249,44))=0,INDIRECT(ADDRESS($D249,38))&lt;&gt;"UL"),INDIRECT(ADDRESS($D249,COLUMN()-12)),0),0), IF($E249&gt;0,IF(AND(INDIRECT(ADDRESS($E249,44))=0,INDIRECT(ADDRESS($E249,38))&lt;&gt;"UL"),INDIRECT(ADDRESS($E249,COLUMN()-12)),0),0), IF($F249&gt;0,IF(AND(INDIRECT(ADDRESS($F249,44))=0,INDIRECT(ADDRESS($F249,38))&lt;&gt;"UL"),INDIRECT(ADDRESS($F249,COLUMN()-12)),0),0), IF($G249&gt;0,IF(AND(INDIRECT(ADDRESS($G249,44))=0,INDIRECT(ADDRESS($G249,38))&lt;&gt;"UL"),INDIRECT(ADDRESS($G249,COLUMN()-12)),0),0), IF($H249&gt;0,IF(AND(INDIRECT(ADDRESS($H249,44))=0,INDIRECT(ADDRESS($H249,38))&lt;&gt;"UL"),INDIRECT(ADDRESS($H249,COLUMN()-12)),0),0), IF($I249&gt;0,IF(AND(INDIRECT(ADDRESS($I249,44))=0,INDIRECT(ADDRESS($I249,38))&lt;&gt;"UL"),INDIRECT(ADDRESS($I249,COLUMN()-12)),0),0), IF($J249&gt;0,IF(AND(INDIRECT(ADDRESS($J249,44))=0,INDIRECT(ADDRESS($J249,38))&lt;&gt;"UL"),INDIRECT(ADDRESS($J249,COLUMN()-12)),0),0), IF($K249&gt;0,IF(AND(INDIRECT(ADDRESS($K249,44))=0,INDIRECT(ADDRESS($K249,38))&lt;&gt;"UL"),INDIRECT(ADDRESS($K249,COLUMN()-12)),0),0), IF($L249&gt;0,IF(AND(INDIRECT(ADDRESS($L249,44))=0,INDIRECT(ADDRESS($L249,38))&lt;&gt;"UL"),INDIRECT(ADDRESS($L249,COLUMN()-12)),0),0), IF($M249&gt;0,IF(AND(INDIRECT(ADDRESS($M249,44))=0,INDIRECT(ADDRESS($M249,38))&lt;&gt;"UL"),INDIRECT(ADDRESS($M249,COLUMN()-12)),0),0))</f>
        <v>0</v>
      </c>
      <c r="BJ249" s="57" cm="1">
        <f t="array" aca="1" ref="BJ249" ca="1">SUM(IF($C249&gt;0,IF(AND(INDIRECT(ADDRESS($C249,44))=0,INDIRECT(ADDRESS($C249,38))&lt;&gt;"UL"),INDIRECT(ADDRESS($C249,COLUMN()-12)),0),0), IF($D249&gt;0,IF(AND(INDIRECT(ADDRESS($D249,44))=0,INDIRECT(ADDRESS($D249,38))&lt;&gt;"UL"),INDIRECT(ADDRESS($D249,COLUMN()-12)),0),0), IF($E249&gt;0,IF(AND(INDIRECT(ADDRESS($E249,44))=0,INDIRECT(ADDRESS($E249,38))&lt;&gt;"UL"),INDIRECT(ADDRESS($E249,COLUMN()-12)),0),0), IF($F249&gt;0,IF(AND(INDIRECT(ADDRESS($F249,44))=0,INDIRECT(ADDRESS($F249,38))&lt;&gt;"UL"),INDIRECT(ADDRESS($F249,COLUMN()-12)),0),0), IF($G249&gt;0,IF(AND(INDIRECT(ADDRESS($G249,44))=0,INDIRECT(ADDRESS($G249,38))&lt;&gt;"UL"),INDIRECT(ADDRESS($G249,COLUMN()-12)),0),0), IF($H249&gt;0,IF(AND(INDIRECT(ADDRESS($H249,44))=0,INDIRECT(ADDRESS($H249,38))&lt;&gt;"UL"),INDIRECT(ADDRESS($H249,COLUMN()-12)),0),0), IF($I249&gt;0,IF(AND(INDIRECT(ADDRESS($I249,44))=0,INDIRECT(ADDRESS($I249,38))&lt;&gt;"UL"),INDIRECT(ADDRESS($I249,COLUMN()-12)),0),0), IF($J249&gt;0,IF(AND(INDIRECT(ADDRESS($J249,44))=0,INDIRECT(ADDRESS($J249,38))&lt;&gt;"UL"),INDIRECT(ADDRESS($J249,COLUMN()-12)),0),0), IF($K249&gt;0,IF(AND(INDIRECT(ADDRESS($K249,44))=0,INDIRECT(ADDRESS($K249,38))&lt;&gt;"UL"),INDIRECT(ADDRESS($K249,COLUMN()-12)),0),0), IF($L249&gt;0,IF(AND(INDIRECT(ADDRESS($L249,44))=0,INDIRECT(ADDRESS($L249,38))&lt;&gt;"UL"),INDIRECT(ADDRESS($L249,COLUMN()-12)),0),0), IF($M249&gt;0,IF(AND(INDIRECT(ADDRESS($M249,44))=0,INDIRECT(ADDRESS($M249,38))&lt;&gt;"UL"),INDIRECT(ADDRESS($M249,COLUMN()-12)),0),0))</f>
        <v>0</v>
      </c>
      <c r="BK249" s="57">
        <f t="shared" ca="1" si="177"/>
        <v>0</v>
      </c>
      <c r="BL249" s="58">
        <f t="shared" ca="1" si="178"/>
        <v>0</v>
      </c>
      <c r="BM249" s="57" cm="1">
        <f t="array" aca="1" ref="BM249" ca="1">SUM(IF($C249&gt;0,IF(AND(INDIRECT(ADDRESS($C249,44))=0,INDIRECT(ADDRESS($C249,38))&lt;&gt;"UL"),INDIRECT(ADDRESS($C249,COLUMN()-12)),0),0), IF($D249&gt;0,IF(AND(INDIRECT(ADDRESS($D249,44))=0,INDIRECT(ADDRESS($D249,38))&lt;&gt;"UL"),INDIRECT(ADDRESS($D249,COLUMN()-12)),0),0), IF($E249&gt;0,IF(AND(INDIRECT(ADDRESS($E249,44))=0,INDIRECT(ADDRESS($E249,38))&lt;&gt;"UL"),INDIRECT(ADDRESS($E249,COLUMN()-12)),0),0), IF($F249&gt;0,IF(AND(INDIRECT(ADDRESS($F249,44))=0,INDIRECT(ADDRESS($F249,38))&lt;&gt;"UL"),INDIRECT(ADDRESS($F249,COLUMN()-12)),0),0), IF($G249&gt;0,IF(AND(INDIRECT(ADDRESS($G249,44))=0,INDIRECT(ADDRESS($G249,38))&lt;&gt;"UL"),INDIRECT(ADDRESS($G249,COLUMN()-12)),0),0), IF($H249&gt;0,IF(AND(INDIRECT(ADDRESS($H249,44))=0,INDIRECT(ADDRESS($H249,38))&lt;&gt;"UL"),INDIRECT(ADDRESS($H249,COLUMN()-12)),0),0), IF($I249&gt;0,IF(AND(INDIRECT(ADDRESS($I249,44))=0,INDIRECT(ADDRESS($I249,38))&lt;&gt;"UL"),INDIRECT(ADDRESS($I249,COLUMN()-12)),0),0), IF($J249&gt;0,IF(AND(INDIRECT(ADDRESS($J249,44))=0,INDIRECT(ADDRESS($J249,38))&lt;&gt;"UL"),INDIRECT(ADDRESS($J249,COLUMN()-12)),0),0), IF($K249&gt;0,IF(AND(INDIRECT(ADDRESS($K249,44))=0,INDIRECT(ADDRESS($K249,38))&lt;&gt;"UL"),INDIRECT(ADDRESS($K249,COLUMN()-11)),0),0), IF($L249&gt;0,IF(AND(INDIRECT(ADDRESS($L249,44))=0,INDIRECT(ADDRESS($L249,38))&lt;&gt;"UL"),INDIRECT(ADDRESS($L249,COLUMN()-11)),0),0), IF($M249&gt;0,IF(AND(INDIRECT(ADDRESS($M249,44))=0,INDIRECT(ADDRESS($M249,38))&lt;&gt;"UL"),INDIRECT(ADDRESS($M249,COLUMN()-11)),0),0))</f>
        <v>0</v>
      </c>
      <c r="BN249" s="57" cm="1">
        <f t="array" aca="1" ref="BN249" ca="1">SUM(IF($C249&gt;0,IF(AND(INDIRECT(ADDRESS($C249,44))=0,INDIRECT(ADDRESS($C249,38))&lt;&gt;"UL"),INDIRECT(ADDRESS($C249,COLUMN()-12)),0),0), IF($D249&gt;0,IF(AND(INDIRECT(ADDRESS($D249,44))=0,INDIRECT(ADDRESS($D249,38))&lt;&gt;"UL"),INDIRECT(ADDRESS($D249,COLUMN()-12)),0),0), IF($E249&gt;0,IF(AND(INDIRECT(ADDRESS($E249,44))=0,INDIRECT(ADDRESS($E249,38))&lt;&gt;"UL"),INDIRECT(ADDRESS($E249,COLUMN()-12)),0),0), IF($F249&gt;0,IF(AND(INDIRECT(ADDRESS($F249,44))=0,INDIRECT(ADDRESS($F249,38))&lt;&gt;"UL"),INDIRECT(ADDRESS($F249,COLUMN()-12)),0),0), IF($G249&gt;0,IF(AND(INDIRECT(ADDRESS($G249,44))=0,INDIRECT(ADDRESS($G249,38))&lt;&gt;"UL"),INDIRECT(ADDRESS($G249,COLUMN()-12)),0),0), IF($H249&gt;0,IF(AND(INDIRECT(ADDRESS($H249,44))=0,INDIRECT(ADDRESS($H249,38))&lt;&gt;"UL"),INDIRECT(ADDRESS($H249,COLUMN()-12)),0),0), IF($I249&gt;0,IF(AND(INDIRECT(ADDRESS($I249,44))=0,INDIRECT(ADDRESS($I249,38))&lt;&gt;"UL"),INDIRECT(ADDRESS($I249,COLUMN()-12)),0),0), IF($J249&gt;0,IF(AND(INDIRECT(ADDRESS($J249,44))=0,INDIRECT(ADDRESS($J249,38))&lt;&gt;"UL"),INDIRECT(ADDRESS($J249,COLUMN()-12)),0),0), IF($K249&gt;0,IF(AND(INDIRECT(ADDRESS($K249,44))=0,INDIRECT(ADDRESS($K249,38))&lt;&gt;"UL"),INDIRECT(ADDRESS($K249,COLUMN()-11)),0),0), IF($L249&gt;0,IF(AND(INDIRECT(ADDRESS($L249,44))=0,INDIRECT(ADDRESS($L249,38))&lt;&gt;"UL"),INDIRECT(ADDRESS($L249,COLUMN()-11)),0),0), IF($M249&gt;0,IF(AND(INDIRECT(ADDRESS($M249,44))=0,INDIRECT(ADDRESS($M249,38))&lt;&gt;"UL"),INDIRECT(ADDRESS($M249,COLUMN()-11)),0),0))</f>
        <v>0</v>
      </c>
      <c r="BO249" s="57" cm="1">
        <f t="array" aca="1" ref="BO249" ca="1">SUM(IF($C249&gt;0,IF(AND(INDIRECT(ADDRESS($C249,44))=0,INDIRECT(ADDRESS($C249,38))&lt;&gt;"UL"),INDIRECT(ADDRESS($C249,COLUMN()-12)),0),0), IF($D249&gt;0,IF(AND(INDIRECT(ADDRESS($D249,44))=0,INDIRECT(ADDRESS($D249,38))&lt;&gt;"UL"),INDIRECT(ADDRESS($D249,COLUMN()-12)),0),0), IF($E249&gt;0,IF(AND(INDIRECT(ADDRESS($E249,44))=0,INDIRECT(ADDRESS($E249,38))&lt;&gt;"UL"),INDIRECT(ADDRESS($E249,COLUMN()-12)),0),0), IF($F249&gt;0,IF(AND(INDIRECT(ADDRESS($F249,44))=0,INDIRECT(ADDRESS($F249,38))&lt;&gt;"UL"),INDIRECT(ADDRESS($F249,COLUMN()-12)),0),0), IF($G249&gt;0,IF(AND(INDIRECT(ADDRESS($G249,44))=0,INDIRECT(ADDRESS($G249,38))&lt;&gt;"UL"),INDIRECT(ADDRESS($G249,COLUMN()-12)),0),0), IF($H249&gt;0,IF(AND(INDIRECT(ADDRESS($H249,44))=0,INDIRECT(ADDRESS($H249,38))&lt;&gt;"UL"),INDIRECT(ADDRESS($H249,COLUMN()-12)),0),0), IF($I249&gt;0,IF(AND(INDIRECT(ADDRESS($I249,44))=0,INDIRECT(ADDRESS($I249,38))&lt;&gt;"UL"),INDIRECT(ADDRESS($I249,COLUMN()-12)),0),0), IF($J249&gt;0,IF(AND(INDIRECT(ADDRESS($J249,44))=0,INDIRECT(ADDRESS($J249,38))&lt;&gt;"UL"),INDIRECT(ADDRESS($J249,COLUMN()-12)),0),0), IF($K249&gt;0,IF(AND(INDIRECT(ADDRESS($K249,44))=0,INDIRECT(ADDRESS($K249,38))&lt;&gt;"UL"),INDIRECT(ADDRESS($K249,COLUMN()-11)),0),0), IF($L249&gt;0,IF(AND(INDIRECT(ADDRESS($L249,44))=0,INDIRECT(ADDRESS($L249,38))&lt;&gt;"UL"),INDIRECT(ADDRESS($L249,COLUMN()-11)),0),0), IF($M249&gt;0,IF(AND(INDIRECT(ADDRESS($M249,44))=0,INDIRECT(ADDRESS($M249,38))&lt;&gt;"UL"),INDIRECT(ADDRESS($M249,COLUMN()-11)),0),0))</f>
        <v>0</v>
      </c>
      <c r="BP249" s="57" cm="1">
        <f t="array" aca="1" ref="BP249" ca="1">SUM(IF($C249&gt;0,IF(AND(INDIRECT(ADDRESS($C249,44))=0,INDIRECT(ADDRESS($C249,38))&lt;&gt;"UL"),INDIRECT(ADDRESS($C249,COLUMN()-12)),0),0), IF($D249&gt;0,IF(AND(INDIRECT(ADDRESS($D249,44))=0,INDIRECT(ADDRESS($D249,38))&lt;&gt;"UL"),INDIRECT(ADDRESS($D249,COLUMN()-12)),0),0), IF($E249&gt;0,IF(AND(INDIRECT(ADDRESS($E249,44))=0,INDIRECT(ADDRESS($E249,38))&lt;&gt;"UL"),INDIRECT(ADDRESS($E249,COLUMN()-12)),0),0), IF($F249&gt;0,IF(AND(INDIRECT(ADDRESS($F249,44))=0,INDIRECT(ADDRESS($F249,38))&lt;&gt;"UL"),INDIRECT(ADDRESS($F249,COLUMN()-12)),0),0), IF($G249&gt;0,IF(AND(INDIRECT(ADDRESS($G249,44))=0,INDIRECT(ADDRESS($G249,38))&lt;&gt;"UL"),INDIRECT(ADDRESS($G249,COLUMN()-12)),0),0), IF($H249&gt;0,IF(AND(INDIRECT(ADDRESS($H249,44))=0,INDIRECT(ADDRESS($H249,38))&lt;&gt;"UL"),INDIRECT(ADDRESS($H249,COLUMN()-12)),0),0), IF($I249&gt;0,IF(AND(INDIRECT(ADDRESS($I249,44))=0,INDIRECT(ADDRESS($I249,38))&lt;&gt;"UL"),INDIRECT(ADDRESS($I249,COLUMN()-12)),0),0), IF($J249&gt;0,IF(AND(INDIRECT(ADDRESS($J249,44))=0,INDIRECT(ADDRESS($J249,38))&lt;&gt;"UL"),INDIRECT(ADDRESS($J249,COLUMN()-12)),0),0), IF($K249&gt;0,IF(AND(INDIRECT(ADDRESS($K249,44))=0,INDIRECT(ADDRESS($K249,38))&lt;&gt;"UL"),INDIRECT(ADDRESS($K249,COLUMN()-11)),0),0), IF($L249&gt;0,IF(AND(INDIRECT(ADDRESS($L249,44))=0,INDIRECT(ADDRESS($L249,38))&lt;&gt;"UL"),INDIRECT(ADDRESS($L249,COLUMN()-11)),0),0), IF($M249&gt;0,IF(AND(INDIRECT(ADDRESS($M249,44))=0,INDIRECT(ADDRESS($M249,38))&lt;&gt;"UL"),INDIRECT(ADDRESS($M249,COLUMN()-11)),0),0))</f>
        <v>0</v>
      </c>
      <c r="BQ249" s="57">
        <f t="shared" ca="1" si="179"/>
        <v>0</v>
      </c>
      <c r="BR249" s="161">
        <f t="shared" ca="1" si="180"/>
        <v>73.023999269645216</v>
      </c>
      <c r="BS249" s="56"/>
      <c r="BT249" s="56">
        <f t="shared" ca="1" si="181"/>
        <v>1.8315250067515625</v>
      </c>
      <c r="BU249" s="89">
        <f t="shared" ca="1" si="182"/>
        <v>9.157625033757813E-2</v>
      </c>
      <c r="BV249" s="57" t="s">
        <v>33</v>
      </c>
      <c r="BW249" s="57" cm="1">
        <f t="array" aca="1" ref="BW249" ca="1">SUM(IF($C249&gt;0,IF(AND(INDIRECT(ADDRESS($C249,44))=0,INDIRECT(ADDRESS($C249,38))="UL",ISERROR(SEARCH("Rear",INDIRECT(ADDRESS($C249,33)))),ISERROR(SEARCH("Side",INDIRECT(ADDRESS($C249,33))))),INDIRECT(ADDRESS($C249,COLUMN())),0),0),IF($D249&gt;0,IF(AND(INDIRECT(ADDRESS($D249,44))=0,INDIRECT(ADDRESS($D249,38))="UL",ISERROR(SEARCH("Rear",INDIRECT(ADDRESS($D249,33)))),ISERROR(SEARCH("Side",INDIRECT(ADDRESS($D249,33))))),INDIRECT(ADDRESS($D249,COLUMN())),0),0),IF($E249&gt;0,IF(AND(INDIRECT(ADDRESS($E249,44))=0,INDIRECT(ADDRESS($E249,38))="UL",ISERROR(SEARCH("Rear",INDIRECT(ADDRESS($E249,33)))),ISERROR(SEARCH("Side",INDIRECT(ADDRESS($E249,33))))),INDIRECT(ADDRESS($E249,COLUMN())),0),0),IF($F249&gt;0,IF(AND(INDIRECT(ADDRESS($F249,44))=0,INDIRECT(ADDRESS($F249,38))="UL",ISERROR(SEARCH("Rear",INDIRECT(ADDRESS($F249,33)))),ISERROR(SEARCH("Side",INDIRECT(ADDRESS($F249,33))))),INDIRECT(ADDRESS($F249,COLUMN())),0),0),IF($G249&gt;0,IF(AND(INDIRECT(ADDRESS($G249,44))=0,INDIRECT(ADDRESS($G249,38))="UL",ISERROR(SEARCH("Rear",INDIRECT(ADDRESS($G249,33)))),ISERROR(SEARCH("Side",INDIRECT(ADDRESS($G249,33))))),INDIRECT(ADDRESS($G249,COLUMN())),0),0),IF($H249&gt;0,IF(AND(INDIRECT(ADDRESS($H249,44))=0,INDIRECT(ADDRESS($H249,38))="UL",ISERROR(SEARCH("Rear",INDIRECT(ADDRESS($H249,33)))),ISERROR(SEARCH("Side",INDIRECT(ADDRESS($H249,33))))),INDIRECT(ADDRESS($H249,COLUMN())),0),0),IF($I249&gt;0,IF(AND(INDIRECT(ADDRESS($I249,44))=0,INDIRECT(ADDRESS($I249,38))="UL",ISERROR(SEARCH("Rear",INDIRECT(ADDRESS($I249,33)))),ISERROR(SEARCH("Side",INDIRECT(ADDRESS($I249,33))))),INDIRECT(ADDRESS($I249,COLUMN())),0),0),IF($J249&gt;0,IF(AND(INDIRECT(ADDRESS($J249,44))=0,INDIRECT(ADDRESS($J249,38))="UL",ISERROR(SEARCH("Rear",INDIRECT(ADDRESS($J249,33)))),ISERROR(SEARCH("Side",INDIRECT(ADDRESS($J249,33))))),INDIRECT(ADDRESS($J249,COLUMN())),0),0),IF($K249&gt;0,IF(AND(INDIRECT(ADDRESS($K249,44))=0,INDIRECT(ADDRESS($K249,38))="UL",ISERROR(SEARCH("Rear",INDIRECT(ADDRESS($K249,33)))),ISERROR(SEARCH("Side",INDIRECT(ADDRESS($K249,33))))),INDIRECT(ADDRESS($K249,COLUMN())),0),0),IF($L249&gt;0,IF(AND(INDIRECT(ADDRESS($L249,44))=0,INDIRECT(ADDRESS($L249,38))="UL",ISERROR(SEARCH("Rear",INDIRECT(ADDRESS($L249,33)))),ISERROR(SEARCH("Side",INDIRECT(ADDRESS($L249,33))))),INDIRECT(ADDRESS($L249,COLUMN())),0),0),IF($M249&gt;0,IF(AND(INDIRECT(ADDRESS($M249,44))=0,INDIRECT(ADDRESS($M249,38))="UL",ISERROR(SEARCH("Rear",INDIRECT(ADDRESS($M249,33)))),ISERROR(SEARCH("Side",INDIRECT(ADDRESS($M249,33))))),INDIRECT(ADDRESS($M249,COLUMN())),0),0))</f>
        <v>0.22222222222222221</v>
      </c>
      <c r="BX249" s="57">
        <f t="shared" ca="1" si="183"/>
        <v>0.88888888888888884</v>
      </c>
      <c r="BY249" s="57" cm="1">
        <f t="array" aca="1" ref="BY249" ca="1">SUM(IF($C249&gt;0,IF(AND(INDIRECT(ADDRESS($C249,44))=0,INDIRECT(ADDRESS($C249,38))="UL"),INDIRECT(ADDRESS($C249,COLUMN())),0),0),IF($D249&gt;0,IF(AND(INDIRECT(ADDRESS($D249,44))=0,INDIRECT(ADDRESS($D249,38))="UL"),INDIRECT(ADDRESS($D249,COLUMN())),0),0),IF($E249&gt;0,IF(AND(INDIRECT(ADDRESS($E249,44))=0,INDIRECT(ADDRESS($E249,38))="UL"),INDIRECT(ADDRESS($E249,COLUMN())),0),0),IF($F249&gt;0,IF(AND(INDIRECT(ADDRESS($F249,44))=0,INDIRECT(ADDRESS($F249,38))="UL"),INDIRECT(ADDRESS($F249,COLUMN())),0),0),IF($G249&gt;0,IF(AND(INDIRECT(ADDRESS($G249,44))=0,INDIRECT(ADDRESS($G249,38))="UL"),INDIRECT(ADDRESS($G249,COLUMN())),0),0),IF($H249&gt;0,IF(AND(INDIRECT(ADDRESS($H249,44))=0,INDIRECT(ADDRESS($H249,38))="UL"),INDIRECT(ADDRESS($H249,COLUMN())),0),0),IF($I249&gt;0,IF(AND(INDIRECT(ADDRESS($I249,44))=0,INDIRECT(ADDRESS($I249,38))="UL"),INDIRECT(ADDRESS($I249,COLUMN())),0),0),IF($J249&gt;0,IF(AND(INDIRECT(ADDRESS($J249,44))=0,INDIRECT(ADDRESS($J249,38))="UL"),INDIRECT(ADDRESS($J249,COLUMN())),0),0),IF($K249&gt;0,IF(AND(INDIRECT(ADDRESS($K249,44))=0,INDIRECT(ADDRESS($K249,38))="UL"),INDIRECT(ADDRESS($K249,COLUMN())),0),0),IF($L249&gt;0,IF(AND(INDIRECT(ADDRESS($L249,44))=0,INDIRECT(ADDRESS($L249,38))="UL"),INDIRECT(ADDRESS($L249,COLUMN())),0),0),IF($M249&gt;0,IF(AND(INDIRECT(ADDRESS($M249,44))=0,INDIRECT(ADDRESS($M249,38))="UL"),INDIRECT(ADDRESS($M249,COLUMN())),0),0))</f>
        <v>0.21893004115226339</v>
      </c>
      <c r="BZ249" s="57" cm="1">
        <f t="array" aca="1" ref="BZ249" ca="1">SUM(IF($C249&gt;0,IF(AND(INDIRECT(ADDRESS($C249,44))=0,INDIRECT(ADDRESS($C249,38))="UL"),INDIRECT(ADDRESS($C249,COLUMN())),0),0),IF($D249&gt;0,IF(AND(INDIRECT(ADDRESS($D249,44))=0,INDIRECT(ADDRESS($D249,38))="UL"),INDIRECT(ADDRESS($D249,COLUMN())),0),0),IF($E249&gt;0,IF(AND(INDIRECT(ADDRESS($E249,44))=0,INDIRECT(ADDRESS($E249,38))="UL"),INDIRECT(ADDRESS($E249,COLUMN())),0),0),IF($F249&gt;0,IF(AND(INDIRECT(ADDRESS($F249,44))=0,INDIRECT(ADDRESS($F249,38))="UL"),INDIRECT(ADDRESS($F249,COLUMN())),0),0),IF($G249&gt;0,IF(AND(INDIRECT(ADDRESS($G249,44))=0,INDIRECT(ADDRESS($G249,38))="UL"),INDIRECT(ADDRESS($G249,COLUMN())),0),0),IF($H249&gt;0,IF(AND(INDIRECT(ADDRESS($H249,44))=0,INDIRECT(ADDRESS($H249,38))="UL"),INDIRECT(ADDRESS($H249,COLUMN())),0),0),IF($I249&gt;0,IF(AND(INDIRECT(ADDRESS($I249,44))=0,INDIRECT(ADDRESS($I249,38))="UL"),INDIRECT(ADDRESS($I249,COLUMN())),0),0),IF($J249&gt;0,IF(AND(INDIRECT(ADDRESS($J249,44))=0,INDIRECT(ADDRESS($J249,38))="UL"),INDIRECT(ADDRESS($J249,COLUMN())),0),0),IF($K249&gt;0,IF(AND(INDIRECT(ADDRESS($K249,44))=0,INDIRECT(ADDRESS($K249,38))="UL"),INDIRECT(ADDRESS($K249,COLUMN())),0),0),IF($L249&gt;0,IF(AND(INDIRECT(ADDRESS($L249,44))=0,INDIRECT(ADDRESS($L249,38))="UL"),INDIRECT(ADDRESS($L249,COLUMN())),0),0),IF($M249&gt;0,IF(AND(INDIRECT(ADDRESS($M249,44))=0,INDIRECT(ADDRESS($M249,38))="UL"),INDIRECT(ADDRESS($M249,COLUMN())),0),0))</f>
        <v>0.4736625514403292</v>
      </c>
      <c r="CA249" s="57">
        <f t="shared" ca="1" si="184"/>
        <v>0.21893004115226339</v>
      </c>
      <c r="CB249" s="57" cm="1">
        <f t="array" aca="1" ref="CB249" ca="1">SUM(IF($C249&gt;0,IF(AND(INDIRECT(ADDRESS($C249,44))=0,INDIRECT(ADDRESS($C249,38))&lt;&gt;"UL"),INDIRECT(ADDRESS($C249,COLUMN())),0),0),IF($D249&gt;0,IF(AND(INDIRECT(ADDRESS($D249,44))=0,INDIRECT(ADDRESS($D249,38))&lt;&gt;"UL"),INDIRECT(ADDRESS($D249,COLUMN())),0),0),IF($E249&gt;0,IF(AND(INDIRECT(ADDRESS($E249,44))=0,INDIRECT(ADDRESS($E249,38))&lt;&gt;"UL"),INDIRECT(ADDRESS($E249,COLUMN())),0),0),IF($F249&gt;0,IF(AND(INDIRECT(ADDRESS($F249,44))=0,INDIRECT(ADDRESS($F249,38))&lt;&gt;"UL"),INDIRECT(ADDRESS($F249,COLUMN())),0),0),IF($G249&gt;0,IF(AND(INDIRECT(ADDRESS($G249,44))=0,INDIRECT(ADDRESS($G249,38))&lt;&gt;"UL"),INDIRECT(ADDRESS($G249,COLUMN())),0),0),IF($H249&gt;0,IF(AND(INDIRECT(ADDRESS($H249,44))=0,INDIRECT(ADDRESS($H249,38))&lt;&gt;"UL"),INDIRECT(ADDRESS($H249,COLUMN())),0),0),IF($I249&gt;0,IF(AND(INDIRECT(ADDRESS($I249,44))=0,INDIRECT(ADDRESS($I249,38))&lt;&gt;"UL"),INDIRECT(ADDRESS($I249,COLUMN())),0),0),IF($J249&gt;0,IF(AND(INDIRECT(ADDRESS($J249,44))=0,INDIRECT(ADDRESS($J249,38))&lt;&gt;"UL"),INDIRECT(ADDRESS($J249,COLUMN())),0),0),IF($K249&gt;0,IF(AND(INDIRECT(ADDRESS($K249,44))=0,INDIRECT(ADDRESS($K249,38))&lt;&gt;"UL"),INDIRECT(ADDRESS($K249,COLUMN())),0),0),IF($L249&gt;0,IF(AND(INDIRECT(ADDRESS($L249,44))=0,INDIRECT(ADDRESS($L249,38))&lt;&gt;"UL"),INDIRECT(ADDRESS($L249,COLUMN())),0),0),IF($M249&gt;0,IF(AND(INDIRECT(ADDRESS($M249,44))=0,INDIRECT(ADDRESS($M249,38))&lt;&gt;"UL"),INDIRECT(ADDRESS($M249,COLUMN())),0),0))</f>
        <v>0</v>
      </c>
      <c r="CC249" s="57">
        <f t="shared" ca="1" si="185"/>
        <v>0</v>
      </c>
      <c r="CD249" s="57" cm="1">
        <f t="array" aca="1" ref="CD249" ca="1">SUM(IF($C249&gt;0,IF(AND(INDIRECT(ADDRESS($C249,44))=0,INDIRECT(ADDRESS($C249,38))&lt;&gt;"UL"),INDIRECT(ADDRESS($C249,COLUMN())),0),0),IF($D249&gt;0,IF(AND(INDIRECT(ADDRESS($D249,44))=0,INDIRECT(ADDRESS($D249,38))&lt;&gt;"UL"),INDIRECT(ADDRESS($D249,COLUMN())),0),0),IF($E249&gt;0,IF(AND(INDIRECT(ADDRESS($E249,44))=0,INDIRECT(ADDRESS($E249,38))&lt;&gt;"UL"),INDIRECT(ADDRESS($E249,COLUMN())),0),0),IF($F249&gt;0,IF(AND(INDIRECT(ADDRESS($F249,44))=0,INDIRECT(ADDRESS($F249,38))&lt;&gt;"UL"),INDIRECT(ADDRESS($F249,COLUMN())),0),0),IF($G249&gt;0,IF(AND(INDIRECT(ADDRESS($G249,44))=0,INDIRECT(ADDRESS($G249,38))&lt;&gt;"UL"),INDIRECT(ADDRESS($G249,COLUMN())),0),0),IF($H249&gt;0,IF(AND(INDIRECT(ADDRESS($H249,44))=0,INDIRECT(ADDRESS($H249,38))&lt;&gt;"UL"),INDIRECT(ADDRESS($H249,COLUMN())),0),0),IF($I249&gt;0,IF(AND(INDIRECT(ADDRESS($I249,44))=0,INDIRECT(ADDRESS($I249,38))&lt;&gt;"UL"),INDIRECT(ADDRESS($I249,COLUMN())),0),0),IF($J249&gt;0,IF(AND(INDIRECT(ADDRESS($J249,44))=0,INDIRECT(ADDRESS($J249,38))&lt;&gt;"UL"),INDIRECT(ADDRESS($J249,COLUMN())),0),0),IF($K249&gt;0,IF(AND(INDIRECT(ADDRESS($K249,44))=0,INDIRECT(ADDRESS($K249,38))&lt;&gt;"UL"),INDIRECT(ADDRESS($K249,COLUMN())),0),0),IF($L249&gt;0,IF(AND(INDIRECT(ADDRESS($L249,44))=0,INDIRECT(ADDRESS($L249,38))&lt;&gt;"UL"),INDIRECT(ADDRESS($L249,COLUMN())),0),0),IF($M249&gt;0,IF(AND(INDIRECT(ADDRESS($M249,44))=0,INDIRECT(ADDRESS($M249,38))&lt;&gt;"UL"),INDIRECT(ADDRESS($M249,COLUMN())),0),0))</f>
        <v>0</v>
      </c>
      <c r="CE249" s="57" cm="1">
        <f t="array" aca="1" ref="CE249" ca="1">SUM(IF($C249&gt;0,IF(AND(INDIRECT(ADDRESS($C249,44))=0,INDIRECT(ADDRESS($C249,38))&lt;&gt;"UL"),INDIRECT(ADDRESS($C249,COLUMN())),0),0),IF($D249&gt;0,IF(AND(INDIRECT(ADDRESS($D249,44))=0,INDIRECT(ADDRESS($D249,38))&lt;&gt;"UL"),INDIRECT(ADDRESS($D249,COLUMN())),0),0),IF($E249&gt;0,IF(AND(INDIRECT(ADDRESS($E249,44))=0,INDIRECT(ADDRESS($E249,38))&lt;&gt;"UL"),INDIRECT(ADDRESS($E249,COLUMN())),0),0),IF($F249&gt;0,IF(AND(INDIRECT(ADDRESS($F249,44))=0,INDIRECT(ADDRESS($F249,38))&lt;&gt;"UL"),INDIRECT(ADDRESS($F249,COLUMN())),0),0),IF($G249&gt;0,IF(AND(INDIRECT(ADDRESS($G249,44))=0,INDIRECT(ADDRESS($G249,38))&lt;&gt;"UL"),INDIRECT(ADDRESS($G249,COLUMN())),0),0),IF($H249&gt;0,IF(AND(INDIRECT(ADDRESS($H249,44))=0,INDIRECT(ADDRESS($H249,38))&lt;&gt;"UL"),INDIRECT(ADDRESS($H249,COLUMN())),0),0),IF($I249&gt;0,IF(AND(INDIRECT(ADDRESS($I249,44))=0,INDIRECT(ADDRESS($I249,38))&lt;&gt;"UL"),INDIRECT(ADDRESS($I249,COLUMN())),0),0),IF($J249&gt;0,IF(AND(INDIRECT(ADDRESS($J249,44))=0,INDIRECT(ADDRESS($J249,38))&lt;&gt;"UL"),INDIRECT(ADDRESS($J249,COLUMN())),0),0),IF($K249&gt;0,IF(AND(INDIRECT(ADDRESS($K249,44))=0,INDIRECT(ADDRESS($K249,38))&lt;&gt;"UL"),INDIRECT(ADDRESS($K249,COLUMN())),0),0),IF($L249&gt;0,IF(AND(INDIRECT(ADDRESS($L249,44))=0,INDIRECT(ADDRESS($L249,38))&lt;&gt;"UL"),INDIRECT(ADDRESS($L249,COLUMN())),0),0),IF($M249&gt;0,IF(AND(INDIRECT(ADDRESS($M249,44))=0,INDIRECT(ADDRESS($M249,38))&lt;&gt;"UL"),INDIRECT(ADDRESS($M249,COLUMN())),0),0))</f>
        <v>0</v>
      </c>
      <c r="CF249" s="57">
        <f t="shared" ca="1" si="186"/>
        <v>0</v>
      </c>
      <c r="CG249" s="57">
        <f t="shared" ca="1" si="187"/>
        <v>1.7228415559186367</v>
      </c>
      <c r="CH249" s="57">
        <f t="shared" ca="1" si="188"/>
        <v>8.6142077795931832E-2</v>
      </c>
      <c r="CI249" s="19">
        <f t="shared" ca="1" si="189"/>
        <v>18.123147676203811</v>
      </c>
      <c r="CJ249" s="19"/>
      <c r="CK249" s="57" cm="1">
        <f t="array" aca="1" ref="CK249" ca="1">IF(AU249="S", SUM(IF($C249&gt;0,IF(INDIRECT(ADDRESS($C249,43))&lt;&gt;1,INDIRECT(ADDRESS($C249,48)),0),0), IF($D249&gt;0,IF(INDIRECT(ADDRESS($D249,43))&lt;&gt;1,INDIRECT(ADDRESS($D249,48)),0),0), IF($E249&gt;0,IF(INDIRECT(ADDRESS($E249,43))&lt;&gt;1,INDIRECT(ADDRESS($E249,48)),0),0), IF($F249&gt;0,IF(INDIRECT(ADDRESS($F249,43))&lt;&gt;1,INDIRECT(ADDRESS($F249,48)),0),0), IF($G249&gt;0,IF(INDIRECT(ADDRESS($G249,43))&lt;&gt;1,INDIRECT(ADDRESS($G249,48)),0),0), IF($H249&gt;0,IF(INDIRECT(ADDRESS($H249,43))&lt;&gt;1,INDIRECT(ADDRESS($H249,48)),0),0), IF($I249&gt;0,IF(INDIRECT(ADDRESS($I249,43))&lt;&gt;1,INDIRECT(ADDRESS($I249,48)),0),0), IF($J249&gt;0,IF(INDIRECT(ADDRESS($J249,43))&lt;&gt;1,INDIRECT(ADDRESS($J249,48)),0),0), IF($K249&gt;0,IF(INDIRECT(ADDRESS($K249,43))&lt;&gt;1,INDIRECT(ADDRESS($K249,48)),0),0), IF($L249&gt;0,IF(INDIRECT(ADDRESS($L249,43))&lt;&gt;1,INDIRECT(ADDRESS($L249,48)),0),0), IF($M249&gt;0,IF(INDIRECT(ADDRESS($M249,43))&lt;&gt;1,INDIRECT(ADDRESS($M249,48)),0),0)), IF(AU249="L",SUM(IF($C249&gt;0,IF(INDIRECT(ADDRESS($C249,43))&lt;&gt;1,INDIRECT(ADDRESS($C249,50)),0),0), IF($D249&gt;0,IF(INDIRECT(ADDRESS($D249,43))&lt;&gt;1,INDIRECT(ADDRESS($D249,50)),0),0), IF($E249&gt;0,IF(INDIRECT(ADDRESS($E249,43))&lt;&gt;1,INDIRECT(ADDRESS($E249,50)),0),0), IF($F249&gt;0,IF(INDIRECT(ADDRESS($F249,43))&lt;&gt;1,INDIRECT(ADDRESS($F249,50)),0),0), IF($G249&gt;0,IF(INDIRECT(ADDRESS($G249,43))&lt;&gt;1,INDIRECT(ADDRESS($G249,50)),0),0), IF($G249&gt;0,IF(INDIRECT(ADDRESS($G249,43))&lt;&gt;1,INDIRECT(ADDRESS($G249,50)),0),0), IF($H249&gt;0,IF(INDIRECT(ADDRESS($H249,43))&lt;&gt;1,INDIRECT(ADDRESS($H249,50)),0),0), IF($I249&gt;0,IF(INDIRECT(ADDRESS($I249,43))&lt;&gt;1,INDIRECT(ADDRESS($I249,50)),0),0), IF($J249&gt;0,IF(INDIRECT(ADDRESS($J249,43))&lt;&gt;1,INDIRECT(ADDRESS($J249,50)),0),0), IF($K249&gt;0,IF(INDIRECT(ADDRESS($K249,43))&lt;&gt;1,INDIRECT(ADDRESS($K249,50)),0),0), IF($L249&gt;0,IF(INDIRECT(ADDRESS($L249,43))&lt;&gt;1,INDIRECT(ADDRESS($L249,50)),0),0), IF($M249&gt;0,IF(INDIRECT(ADDRESS($M249,43))&lt;&gt;1,INDIRECT(ADDRESS($M249,50)),0),0)), SUM(IF($C249&gt;0,IF(INDIRECT(ADDRESS($C249,43))&lt;&gt;1,INDIRECT(ADDRESS($C249,49)),0),0), IF($D249&gt;0,IF(INDIRECT(ADDRESS($D249,43))&lt;&gt;1,INDIRECT(ADDRESS($D249,49)),0),0), IF($E249&gt;0,IF(INDIRECT(ADDRESS($E249,43))&lt;&gt;1,INDIRECT(ADDRESS($E249,49)),0),0), IF($F249&gt;0,IF(INDIRECT(ADDRESS($F249,43))&lt;&gt;1,INDIRECT(ADDRESS($F249,49)),0),0), IF($G249&gt;0,IF(INDIRECT(ADDRESS($G249,43))&lt;&gt;1,INDIRECT(ADDRESS($G249,49)),0),0), IF($G249&gt;0,IF(INDIRECT(ADDRESS($G249,43))&lt;&gt;1,INDIRECT(ADDRESS($G249,49)),0),0), IF($H249&gt;0,IF(INDIRECT(ADDRESS($H249,43))&lt;&gt;1,INDIRECT(ADDRESS($H249,49)),0),0), IF($I249&gt;0,IF(INDIRECT(ADDRESS($I249,43))&lt;&gt;1,INDIRECT(ADDRESS($I249,49)),0),0), IF($J249&gt;0,IF(INDIRECT(ADDRESS($J249,43))&lt;&gt;1,INDIRECT(ADDRESS($J249,49)),0),0), IF($K249&gt;0,IF(INDIRECT(ADDRESS($K249,43))&lt;&gt;1,INDIRECT(ADDRESS($K249,49)),0),0), IF($L249&gt;0,IF(INDIRECT(ADDRESS($L249,43))&lt;&gt;1,INDIRECT(ADDRESS($L249,49)),0),0), IF($M249&gt;0,IF(INDIRECT(ADDRESS($M249,43))&lt;&gt;1,INDIRECT(ADDRESS($M249,49)),0),0))))</f>
        <v>1.2777777777777777</v>
      </c>
      <c r="CL249" s="57" cm="1">
        <f t="array" aca="1" ref="CL249" ca="1">SUM(IF($C249&gt;0,IF(INDIRECT(ADDRESS($C249,44))=1,INDIRECT(ADDRESS($C249,90)),0),0), IF($D249&gt;0,IF(INDIRECT(ADDRESS($D249,44))=1,INDIRECT(ADDRESS($D249,90)),0),0), IF($E249&gt;0,IF(INDIRECT(ADDRESS($E249,44))=1,INDIRECT(ADDRESS($E249,90)),0),0), IF($F249&gt;0,IF(INDIRECT(ADDRESS($F249,44))=1,INDIRECT(ADDRESS($F249,90)),0),0), IF($G249&gt;0,IF(INDIRECT(ADDRESS($G249,44))=1,INDIRECT(ADDRESS($G249,90)),0),0), IF($H249&gt;0,IF(INDIRECT(ADDRESS($H249,44))=1,INDIRECT(ADDRESS($H249,90)),0),0), IF($I249&gt;0,IF(INDIRECT(ADDRESS($I249,44))=1,INDIRECT(ADDRESS($I249,90)),0),0), IF($J249&gt;0,IF(INDIRECT(ADDRESS($J249,44))=1,INDIRECT(ADDRESS($J249,90)),0),0), IF($K249&gt;0,IF(INDIRECT(ADDRESS($K249,44))=1,INDIRECT(ADDRESS($K249,90)),0),0), IF($L249&gt;0,IF(INDIRECT(ADDRESS($L249,44))=1,INDIRECT(ADDRESS($L249,90)),0),0), IF($M249&gt;0,IF(INDIRECT(ADDRESS($M249,44))=1,INDIRECT(ADDRESS($M249,90)),0),0))</f>
        <v>0</v>
      </c>
      <c r="CM249" s="56">
        <f t="shared" ca="1" si="190"/>
        <v>0.67416933003577972</v>
      </c>
      <c r="CN249" s="59"/>
    </row>
    <row r="250" spans="1:92" x14ac:dyDescent="0.25">
      <c r="A250" s="52" t="s">
        <v>318</v>
      </c>
      <c r="B250" s="67">
        <v>209</v>
      </c>
      <c r="C250" s="67">
        <v>216</v>
      </c>
      <c r="D250" s="67">
        <v>217</v>
      </c>
      <c r="E250" s="67">
        <v>218</v>
      </c>
      <c r="F250" s="67"/>
      <c r="G250" s="67"/>
      <c r="H250" s="67"/>
      <c r="I250" s="67"/>
      <c r="J250" s="67"/>
      <c r="K250" s="67"/>
      <c r="L250" s="67"/>
      <c r="M250" s="67"/>
      <c r="N250" s="145">
        <f ca="1">2+SUM(INDIRECT(ADDRESS(B250,COLUMN())),IF(C250&gt;0,INDIRECT(ADDRESS(C250,COLUMN())),0),IF(D250&gt;0,INDIRECT(ADDRESS(D250,COLUMN())),0),IF(E250&gt;0,INDIRECT(ADDRESS(E250,COLUMN())),0),IF(F250&gt;0,INDIRECT(ADDRESS(F250,COLUMN())),0),IF(G250&gt;0,INDIRECT(ADDRESS(G250,COLUMN())),0),IF(H250&gt;0,INDIRECT(ADDRESS(H250,COLUMN())),0),IF(I250&gt;0,INDIRECT(ADDRESS(I250,COLUMN())),0),IF(J250&gt;0,INDIRECT(ADDRESS(J250,COLUMN())),0),IF(K250&gt;0,INDIRECT(ADDRESS(K250,COLUMN())),0),IF(L250&gt;0,INDIRECT(ADDRESS(L250,COLUMN())),0),IF(M250&gt;0,INDIRECT(ADDRESS(M250,COLUMN())),0))</f>
        <v>22</v>
      </c>
      <c r="O250" s="67" t="str" cm="1">
        <f t="array" aca="1" ref="O250" ca="1">INDIRECT(ADDRESS($B250,COLUMN()))</f>
        <v>Fighter</v>
      </c>
      <c r="P250" s="67" cm="1">
        <f t="array" aca="1" ref="P250" ca="1">INDIRECT(ADDRESS($B250,COLUMN()))</f>
        <v>3</v>
      </c>
      <c r="Q250" s="67" cm="1">
        <f t="array" aca="1" ref="Q250" ca="1">INDIRECT(ADDRESS($B250,COLUMN()))</f>
        <v>0</v>
      </c>
      <c r="R250" s="67" cm="1">
        <f t="array" aca="1" ref="R250" ca="1">INDIRECT(ADDRESS($B250,COLUMN()))</f>
        <v>0</v>
      </c>
      <c r="S250" s="67" cm="1">
        <f t="array" aca="1" ref="S250" ca="1">INDIRECT(ADDRESS($B250,COLUMN()))</f>
        <v>1</v>
      </c>
      <c r="T250" s="67" t="str" cm="1">
        <f t="array" aca="1" ref="T250" ca="1">INDIRECT(ADDRESS($B250,COLUMN()))</f>
        <v>1-4</v>
      </c>
      <c r="U250" s="67" cm="1">
        <f t="array" aca="1" ref="U250" ca="1">INDIRECT(ADDRESS($B250,COLUMN()))</f>
        <v>4</v>
      </c>
      <c r="V250" s="67" cm="1">
        <f t="array" aca="1" ref="V250" ca="1">INDIRECT(ADDRESS($B250,COLUMN()))</f>
        <v>0</v>
      </c>
      <c r="W250" s="67" cm="1">
        <f t="array" aca="1" ref="W250" ca="1">INDIRECT(ADDRESS($B250,COLUMN()))</f>
        <v>4</v>
      </c>
      <c r="X250" s="145">
        <v>8</v>
      </c>
      <c r="Y250" s="67" cm="1">
        <f t="array" aca="1" ref="Y250" ca="1">INDIRECT(ADDRESS($B250,COLUMN()))</f>
        <v>3</v>
      </c>
      <c r="Z250" s="67" cm="1">
        <f t="array" aca="1" ref="Z250" ca="1">INDIRECT(ADDRESS($B250,COLUMN()))</f>
        <v>4</v>
      </c>
      <c r="AA250" s="67" cm="1">
        <f t="array" aca="1" ref="AA250" ca="1">INDIRECT(ADDRESS($B250,COLUMN()))</f>
        <v>0</v>
      </c>
      <c r="AB250" s="56">
        <f t="shared" ca="1" si="171"/>
        <v>0.69533589801162232</v>
      </c>
      <c r="AC250" s="56">
        <f t="shared" ca="1" si="172"/>
        <v>0.96400220704762374</v>
      </c>
      <c r="AD250" s="56">
        <f t="shared" ca="1" si="173"/>
        <v>2.5147883662111927</v>
      </c>
      <c r="AF250" s="52"/>
      <c r="AG250" s="52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2"/>
      <c r="AU250" s="54" t="s">
        <v>33</v>
      </c>
      <c r="AV250" s="57" cm="1">
        <f t="array" aca="1" ref="AV250" ca="1">SUM(IF($C250&gt;0,IF(AND(INDIRECT(ADDRESS($C250,44))=0,INDIRECT(ADDRESS($C250,38))="UL",ISERROR(SEARCH("Rear",INDIRECT(ADDRESS($C250,33)))),ISERROR(SEARCH("Side",INDIRECT(ADDRESS($C250,33))))),INDIRECT(ADDRESS($C250,COLUMN())),0),0),IF($D250&gt;0,IF(AND(INDIRECT(ADDRESS($D250,44))=0,INDIRECT(ADDRESS($D250,38))="UL",ISERROR(SEARCH("Rear",INDIRECT(ADDRESS($D250,33)))),ISERROR(SEARCH("Side",INDIRECT(ADDRESS($D250,33))))),INDIRECT(ADDRESS($D250,COLUMN())),0),0),IF($E250&gt;0,IF(AND(INDIRECT(ADDRESS($E250,44))=0,INDIRECT(ADDRESS($E250,38))="UL",ISERROR(SEARCH("Rear",INDIRECT(ADDRESS($E250,33)))),ISERROR(SEARCH("Side",INDIRECT(ADDRESS($E250,33))))),INDIRECT(ADDRESS($E250,COLUMN())),0),0),IF($F250&gt;0,IF(AND(INDIRECT(ADDRESS($F250,44))=0,INDIRECT(ADDRESS($F250,38))="UL",ISERROR(SEARCH("Rear",INDIRECT(ADDRESS($F250,33)))),ISERROR(SEARCH("Side",INDIRECT(ADDRESS($F250,33))))),INDIRECT(ADDRESS($F250,COLUMN())),0),0),IF($G250&gt;0,IF(AND(INDIRECT(ADDRESS($G250,44))=0,INDIRECT(ADDRESS($G250,38))="UL",ISERROR(SEARCH("Rear",INDIRECT(ADDRESS($G250,33)))),ISERROR(SEARCH("Side",INDIRECT(ADDRESS($G250,33))))),INDIRECT(ADDRESS($G250,COLUMN())),0),0),IF($H250&gt;0,IF(AND(INDIRECT(ADDRESS($H250,44))=0,INDIRECT(ADDRESS($H250,38))="UL",ISERROR(SEARCH("Rear",INDIRECT(ADDRESS($H250,33)))),ISERROR(SEARCH("Side",INDIRECT(ADDRESS($H250,33))))),INDIRECT(ADDRESS($H250,COLUMN())),0),0),IF($I250&gt;0,IF(AND(INDIRECT(ADDRESS($I250,44))=0,INDIRECT(ADDRESS($I250,38))="UL",ISERROR(SEARCH("Rear",INDIRECT(ADDRESS($I250,33)))),ISERROR(SEARCH("Side",INDIRECT(ADDRESS($I250,33))))),INDIRECT(ADDRESS($I250,COLUMN())),0),0),IF($J250&gt;0,IF(AND(INDIRECT(ADDRESS($J250,44))=0,INDIRECT(ADDRESS($J250,38))="UL",ISERROR(SEARCH("Rear",INDIRECT(ADDRESS($J250,33)))),ISERROR(SEARCH("Side",INDIRECT(ADDRESS($J250,33))))),INDIRECT(ADDRESS($J250,COLUMN())),0),0),IF($K250&gt;0,IF(AND(INDIRECT(ADDRESS($K250,44))=0,INDIRECT(ADDRESS($K250,38))="UL",ISERROR(SEARCH("Rear",INDIRECT(ADDRESS($K250,33)))),ISERROR(SEARCH("Side",INDIRECT(ADDRESS($K250,33))))),INDIRECT(ADDRESS($K250,COLUMN())),0),0),IF($L250&gt;0,IF(AND(INDIRECT(ADDRESS($L250,44))=0,INDIRECT(ADDRESS($L250,38))="UL",ISERROR(SEARCH("Rear",INDIRECT(ADDRESS($L250,33)))),ISERROR(SEARCH("Side",INDIRECT(ADDRESS($L250,33))))),INDIRECT(ADDRESS($L250,COLUMN())),0),0),IF($M250&gt;0,IF(AND(INDIRECT(ADDRESS($M250,44))=0,INDIRECT(ADDRESS($M250,38))="UL",ISERROR(SEARCH("Rear",INDIRECT(ADDRESS($M250,33)))),ISERROR(SEARCH("Side",INDIRECT(ADDRESS($M250,33))))),INDIRECT(ADDRESS($M250,COLUMN())),0),0))</f>
        <v>0.88888888888888884</v>
      </c>
      <c r="AW250" s="57" cm="1">
        <f t="array" aca="1" ref="AW250" ca="1">SUM(IF($C250&gt;0,IF(AND(INDIRECT(ADDRESS($C250,44))=0,INDIRECT(ADDRESS($C250,38))="UL",ISERROR(SEARCH("Rear",INDIRECT(ADDRESS($C250,33)))),ISERROR(SEARCH("Side",INDIRECT(ADDRESS($C250,33))))),INDIRECT(ADDRESS($C250,COLUMN())),0),0),IF($D250&gt;0,IF(AND(INDIRECT(ADDRESS($D250,44))=0,INDIRECT(ADDRESS($D250,38))="UL",ISERROR(SEARCH("Rear",INDIRECT(ADDRESS($D250,33)))),ISERROR(SEARCH("Side",INDIRECT(ADDRESS($D250,33))))),INDIRECT(ADDRESS($D250,COLUMN())),0),0),IF($E250&gt;0,IF(AND(INDIRECT(ADDRESS($E250,44))=0,INDIRECT(ADDRESS($E250,38))="UL",ISERROR(SEARCH("Rear",INDIRECT(ADDRESS($E250,33)))),ISERROR(SEARCH("Side",INDIRECT(ADDRESS($E250,33))))),INDIRECT(ADDRESS($E250,COLUMN())),0),0),IF($F250&gt;0,IF(AND(INDIRECT(ADDRESS($F250,44))=0,INDIRECT(ADDRESS($F250,38))="UL",ISERROR(SEARCH("Rear",INDIRECT(ADDRESS($F250,33)))),ISERROR(SEARCH("Side",INDIRECT(ADDRESS($F250,33))))),INDIRECT(ADDRESS($F250,COLUMN())),0),0),IF($G250&gt;0,IF(AND(INDIRECT(ADDRESS($G250,44))=0,INDIRECT(ADDRESS($G250,38))="UL",ISERROR(SEARCH("Rear",INDIRECT(ADDRESS($G250,33)))),ISERROR(SEARCH("Side",INDIRECT(ADDRESS($G250,33))))),INDIRECT(ADDRESS($G250,COLUMN())),0),0),IF($H250&gt;0,IF(AND(INDIRECT(ADDRESS($H250,44))=0,INDIRECT(ADDRESS($H250,38))="UL",ISERROR(SEARCH("Rear",INDIRECT(ADDRESS($H250,33)))),ISERROR(SEARCH("Side",INDIRECT(ADDRESS($H250,33))))),INDIRECT(ADDRESS($H250,COLUMN())),0),0),IF($I250&gt;0,IF(AND(INDIRECT(ADDRESS($I250,44))=0,INDIRECT(ADDRESS($I250,38))="UL",ISERROR(SEARCH("Rear",INDIRECT(ADDRESS($I250,33)))),ISERROR(SEARCH("Side",INDIRECT(ADDRESS($I250,33))))),INDIRECT(ADDRESS($I250,COLUMN())),0),0),IF($J250&gt;0,IF(AND(INDIRECT(ADDRESS($J250,44))=0,INDIRECT(ADDRESS($J250,38))="UL",ISERROR(SEARCH("Rear",INDIRECT(ADDRESS($J250,33)))),ISERROR(SEARCH("Side",INDIRECT(ADDRESS($J250,33))))),INDIRECT(ADDRESS($J250,COLUMN())),0),0),IF($K250&gt;0,IF(AND(INDIRECT(ADDRESS($K250,44))=0,INDIRECT(ADDRESS($K250,38))="UL",ISERROR(SEARCH("Rear",INDIRECT(ADDRESS($K250,33)))),ISERROR(SEARCH("Side",INDIRECT(ADDRESS($K250,33))))),INDIRECT(ADDRESS($K250,COLUMN())),0),0),IF($L250&gt;0,IF(AND(INDIRECT(ADDRESS($L250,44))=0,INDIRECT(ADDRESS($L250,38))="UL",ISERROR(SEARCH("Rear",INDIRECT(ADDRESS($L250,33)))),ISERROR(SEARCH("Side",INDIRECT(ADDRESS($L250,33))))),INDIRECT(ADDRESS($L250,COLUMN())),0),0),IF($M250&gt;0,IF(AND(INDIRECT(ADDRESS($M250,44))=0,INDIRECT(ADDRESS($M250,38))="UL",ISERROR(SEARCH("Rear",INDIRECT(ADDRESS($M250,33)))),ISERROR(SEARCH("Side",INDIRECT(ADDRESS($M250,33))))),INDIRECT(ADDRESS($M250,COLUMN())),0),0))</f>
        <v>0.44444444444444442</v>
      </c>
      <c r="AX250" s="57" cm="1">
        <f t="array" aca="1" ref="AX250" ca="1">SUM(IF($C250&gt;0,IF(AND(INDIRECT(ADDRESS($C250,44))=0,INDIRECT(ADDRESS($C250,38))="UL",ISERROR(SEARCH("Rear",INDIRECT(ADDRESS($C250,33)))),ISERROR(SEARCH("Side",INDIRECT(ADDRESS($C250,33))))),INDIRECT(ADDRESS($C250,COLUMN())),0),0),IF($D250&gt;0,IF(AND(INDIRECT(ADDRESS($D250,44))=0,INDIRECT(ADDRESS($D250,38))="UL",ISERROR(SEARCH("Rear",INDIRECT(ADDRESS($D250,33)))),ISERROR(SEARCH("Side",INDIRECT(ADDRESS($D250,33))))),INDIRECT(ADDRESS($D250,COLUMN())),0),0),IF($E250&gt;0,IF(AND(INDIRECT(ADDRESS($E250,44))=0,INDIRECT(ADDRESS($E250,38))="UL",ISERROR(SEARCH("Rear",INDIRECT(ADDRESS($E250,33)))),ISERROR(SEARCH("Side",INDIRECT(ADDRESS($E250,33))))),INDIRECT(ADDRESS($E250,COLUMN())),0),0),IF($F250&gt;0,IF(AND(INDIRECT(ADDRESS($F250,44))=0,INDIRECT(ADDRESS($F250,38))="UL",ISERROR(SEARCH("Rear",INDIRECT(ADDRESS($F250,33)))),ISERROR(SEARCH("Side",INDIRECT(ADDRESS($F250,33))))),INDIRECT(ADDRESS($F250,COLUMN())),0),0),IF($G250&gt;0,IF(AND(INDIRECT(ADDRESS($G250,44))=0,INDIRECT(ADDRESS($G250,38))="UL",ISERROR(SEARCH("Rear",INDIRECT(ADDRESS($G250,33)))),ISERROR(SEARCH("Side",INDIRECT(ADDRESS($G250,33))))),INDIRECT(ADDRESS($G250,COLUMN())),0),0),IF($H250&gt;0,IF(AND(INDIRECT(ADDRESS($H250,44))=0,INDIRECT(ADDRESS($H250,38))="UL",ISERROR(SEARCH("Rear",INDIRECT(ADDRESS($H250,33)))),ISERROR(SEARCH("Side",INDIRECT(ADDRESS($H250,33))))),INDIRECT(ADDRESS($H250,COLUMN())),0),0),IF($I250&gt;0,IF(AND(INDIRECT(ADDRESS($I250,44))=0,INDIRECT(ADDRESS($I250,38))="UL",ISERROR(SEARCH("Rear",INDIRECT(ADDRESS($I250,33)))),ISERROR(SEARCH("Side",INDIRECT(ADDRESS($I250,33))))),INDIRECT(ADDRESS($I250,COLUMN())),0),0),IF($J250&gt;0,IF(AND(INDIRECT(ADDRESS($J250,44))=0,INDIRECT(ADDRESS($J250,38))="UL",ISERROR(SEARCH("Rear",INDIRECT(ADDRESS($J250,33)))),ISERROR(SEARCH("Side",INDIRECT(ADDRESS($J250,33))))),INDIRECT(ADDRESS($J250,COLUMN())),0),0),IF($K250&gt;0,IF(AND(INDIRECT(ADDRESS($K250,44))=0,INDIRECT(ADDRESS($K250,38))="UL",ISERROR(SEARCH("Rear",INDIRECT(ADDRESS($K250,33)))),ISERROR(SEARCH("Side",INDIRECT(ADDRESS($K250,33))))),INDIRECT(ADDRESS($K250,COLUMN())),0),0),IF($L250&gt;0,IF(AND(INDIRECT(ADDRESS($L250,44))=0,INDIRECT(ADDRESS($L250,38))="UL",ISERROR(SEARCH("Rear",INDIRECT(ADDRESS($L250,33)))),ISERROR(SEARCH("Side",INDIRECT(ADDRESS($L250,33))))),INDIRECT(ADDRESS($L250,COLUMN())),0),0),IF($M250&gt;0,IF(AND(INDIRECT(ADDRESS($M250,44))=0,INDIRECT(ADDRESS($M250,38))="UL",ISERROR(SEARCH("Rear",INDIRECT(ADDRESS($M250,33)))),ISERROR(SEARCH("Side",INDIRECT(ADDRESS($M250,33))))),INDIRECT(ADDRESS($M250,COLUMN())),0),0))</f>
        <v>0</v>
      </c>
      <c r="AY250" s="58">
        <f t="shared" ca="1" si="174"/>
        <v>0.88888888888888884</v>
      </c>
      <c r="AZ250" s="58">
        <f t="shared" ca="1" si="175"/>
        <v>0.44444444444444442</v>
      </c>
      <c r="BA250" s="58" cm="1">
        <f t="array" aca="1" ref="BA250" ca="1">SUM(IF($C250&gt;0,IF(AND(INDIRECT(ADDRESS($C250,44))=0,INDIRECT(ADDRESS($C250,38))="UL"),INDIRECT(ADDRESS($C250,COLUMN())),0),0),IF($D250&gt;0,IF(AND(INDIRECT(ADDRESS($D250,44))=0,INDIRECT(ADDRESS($D250,38))="UL"),INDIRECT(ADDRESS($D250,COLUMN())),0),0),IF($E250&gt;0,IF(AND(INDIRECT(ADDRESS($E250,44))=0,INDIRECT(ADDRESS($E250,38))="UL"),INDIRECT(ADDRESS($E250,COLUMN())),0),0),IF($F250&gt;0,IF(AND(INDIRECT(ADDRESS($F250,44))=0,INDIRECT(ADDRESS($F250,38))="UL"),INDIRECT(ADDRESS($F250,COLUMN())),0),0),IF($G250&gt;0,IF(AND(INDIRECT(ADDRESS($G250,44))=0,INDIRECT(ADDRESS($G250,38))="UL"),INDIRECT(ADDRESS($G250,COLUMN())),0),0),IF($H250&gt;0,IF(AND(INDIRECT(ADDRESS($H250,44))=0,INDIRECT(ADDRESS($H250,38))="UL"),INDIRECT(ADDRESS($H250,COLUMN())),0),0),IF($I250&gt;0,IF(AND(INDIRECT(ADDRESS($I250,44))=0,INDIRECT(ADDRESS($I250,38))="UL"),INDIRECT(ADDRESS($I250,COLUMN())),0),0),IF($J250&gt;0,IF(AND(INDIRECT(ADDRESS($J250,44))=0,INDIRECT(ADDRESS($J250,38))="UL"),INDIRECT(ADDRESS($J250,COLUMN())),0),0),IF($K250&gt;0,IF(AND(INDIRECT(ADDRESS($K250,44))=0,INDIRECT(ADDRESS($K250,38))="UL"),INDIRECT(ADDRESS($K250,COLUMN())),0),0),IF($L250&gt;0,IF(AND(INDIRECT(ADDRESS($L250,44))=0,INDIRECT(ADDRESS($L250,38))="UL"),INDIRECT(ADDRESS($L250,COLUMN())),0),0),IF($M250&gt;0,IF(AND(INDIRECT(ADDRESS($M250,44))=0,INDIRECT(ADDRESS($M250,38))="UL"),INDIRECT(ADDRESS($M250,COLUMN())),0),0))</f>
        <v>0.23097001763668426</v>
      </c>
      <c r="BB250" s="58" cm="1">
        <f t="array" aca="1" ref="BB250" ca="1">SUM(IF($C250&gt;0,IF(AND(INDIRECT(ADDRESS($C250,44))=0,INDIRECT(ADDRESS($C250,38))="UL"),INDIRECT(ADDRESS($C250,COLUMN())),0),0),IF($D250&gt;0,IF(AND(INDIRECT(ADDRESS($D250,44))=0,INDIRECT(ADDRESS($D250,38))="UL"),INDIRECT(ADDRESS($D250,COLUMN())),0),0),IF($E250&gt;0,IF(AND(INDIRECT(ADDRESS($E250,44))=0,INDIRECT(ADDRESS($E250,38))="UL"),INDIRECT(ADDRESS($E250,COLUMN())),0),0),IF($F250&gt;0,IF(AND(INDIRECT(ADDRESS($F250,44))=0,INDIRECT(ADDRESS($F250,38))="UL"),INDIRECT(ADDRESS($F250,COLUMN())),0),0),IF($G250&gt;0,IF(AND(INDIRECT(ADDRESS($G250,44))=0,INDIRECT(ADDRESS($G250,38))="UL"),INDIRECT(ADDRESS($G250,COLUMN())),0),0),IF($H250&gt;0,IF(AND(INDIRECT(ADDRESS($H250,44))=0,INDIRECT(ADDRESS($H250,38))="UL"),INDIRECT(ADDRESS($H250,COLUMN())),0),0),IF($I250&gt;0,IF(AND(INDIRECT(ADDRESS($I250,44))=0,INDIRECT(ADDRESS($I250,38))="UL"),INDIRECT(ADDRESS($I250,COLUMN())),0),0),IF($J250&gt;0,IF(AND(INDIRECT(ADDRESS($J250,44))=0,INDIRECT(ADDRESS($J250,38))="UL"),INDIRECT(ADDRESS($J250,COLUMN())),0),0),IF($K250&gt;0,IF(AND(INDIRECT(ADDRESS($K250,44))=0,INDIRECT(ADDRESS($K250,38))="UL"),INDIRECT(ADDRESS($K250,COLUMN())),0),0),IF($L250&gt;0,IF(AND(INDIRECT(ADDRESS($L250,44))=0,INDIRECT(ADDRESS($L250,38))="UL"),INDIRECT(ADDRESS($L250,COLUMN())),0),0),IF($M250&gt;0,IF(AND(INDIRECT(ADDRESS($M250,44))=0,INDIRECT(ADDRESS($M250,38))="UL"),INDIRECT(ADDRESS($M250,COLUMN())),0),0))</f>
        <v>0.37650793650793651</v>
      </c>
      <c r="BC250" s="58" cm="1">
        <f t="array" aca="1" ref="BC250" ca="1">SUM(IF($C250&gt;0,IF(AND(INDIRECT(ADDRESS($C250,44))=0,INDIRECT(ADDRESS($C250,38))="UL"),INDIRECT(ADDRESS($C250,COLUMN())),0),0),IF($D250&gt;0,IF(AND(INDIRECT(ADDRESS($D250,44))=0,INDIRECT(ADDRESS($D250,38))="UL"),INDIRECT(ADDRESS($D250,COLUMN())),0),0),IF($E250&gt;0,IF(AND(INDIRECT(ADDRESS($E250,44))=0,INDIRECT(ADDRESS($E250,38))="UL"),INDIRECT(ADDRESS($E250,COLUMN())),0),0),IF($F250&gt;0,IF(AND(INDIRECT(ADDRESS($F250,44))=0,INDIRECT(ADDRESS($F250,38))="UL"),INDIRECT(ADDRESS($F250,COLUMN())),0),0),IF($G250&gt;0,IF(AND(INDIRECT(ADDRESS($G250,44))=0,INDIRECT(ADDRESS($G250,38))="UL"),INDIRECT(ADDRESS($G250,COLUMN())),0),0),IF($H250&gt;0,IF(AND(INDIRECT(ADDRESS($H250,44))=0,INDIRECT(ADDRESS($H250,38))="UL"),INDIRECT(ADDRESS($H250,COLUMN())),0),0),IF($I250&gt;0,IF(AND(INDIRECT(ADDRESS($I250,44))=0,INDIRECT(ADDRESS($I250,38))="UL"),INDIRECT(ADDRESS($I250,COLUMN())),0),0),IF($J250&gt;0,IF(AND(INDIRECT(ADDRESS($J250,44))=0,INDIRECT(ADDRESS($J250,38))="UL"),INDIRECT(ADDRESS($J250,COLUMN())),0),0),IF($K250&gt;0,IF(AND(INDIRECT(ADDRESS($K250,44))=0,INDIRECT(ADDRESS($K250,38))="UL"),INDIRECT(ADDRESS($K250,COLUMN())),0),0),IF($L250&gt;0,IF(AND(INDIRECT(ADDRESS($L250,44))=0,INDIRECT(ADDRESS($L250,38))="UL"),INDIRECT(ADDRESS($L250,COLUMN())),0),0),IF($M250&gt;0,IF(AND(INDIRECT(ADDRESS($M250,44))=0,INDIRECT(ADDRESS($M250,38))="UL"),INDIRECT(ADDRESS($M250,COLUMN())),0),0))</f>
        <v>0.20095238095238094</v>
      </c>
      <c r="BD250" s="58" cm="1">
        <f t="array" aca="1" ref="BD250" ca="1">SUM(IF($C250&gt;0,IF(AND(INDIRECT(ADDRESS($C250,44))=0,INDIRECT(ADDRESS($C250,38))="UL"),INDIRECT(ADDRESS($C250,COLUMN())),0),0),IF($D250&gt;0,IF(AND(INDIRECT(ADDRESS($D250,44))=0,INDIRECT(ADDRESS($D250,38))="UL"),INDIRECT(ADDRESS($D250,COLUMN())),0),0),IF($E250&gt;0,IF(AND(INDIRECT(ADDRESS($E250,44))=0,INDIRECT(ADDRESS($E250,38))="UL"),INDIRECT(ADDRESS($E250,COLUMN())),0),0),IF($F250&gt;0,IF(AND(INDIRECT(ADDRESS($F250,44))=0,INDIRECT(ADDRESS($F250,38))="UL"),INDIRECT(ADDRESS($F250,COLUMN())),0),0),IF($G250&gt;0,IF(AND(INDIRECT(ADDRESS($G250,44))=0,INDIRECT(ADDRESS($G250,38))="UL"),INDIRECT(ADDRESS($G250,COLUMN())),0),0),IF($H250&gt;0,IF(AND(INDIRECT(ADDRESS($H250,44))=0,INDIRECT(ADDRESS($H250,38))="UL"),INDIRECT(ADDRESS($H250,COLUMN())),0),0),IF($I250&gt;0,IF(AND(INDIRECT(ADDRESS($I250,44))=0,INDIRECT(ADDRESS($I250,38))="UL"),INDIRECT(ADDRESS($I250,COLUMN())),0),0),IF($J250&gt;0,IF(AND(INDIRECT(ADDRESS($J250,44))=0,INDIRECT(ADDRESS($J250,38))="UL"),INDIRECT(ADDRESS($J250,COLUMN())),0),0),IF($K250&gt;0,IF(AND(INDIRECT(ADDRESS($K250,44))=0,INDIRECT(ADDRESS($K250,38))="UL"),INDIRECT(ADDRESS($K250,COLUMN())),0),0),IF($L250&gt;0,IF(AND(INDIRECT(ADDRESS($L250,44))=0,INDIRECT(ADDRESS($L250,38))="UL"),INDIRECT(ADDRESS($L250,COLUMN())),0),0),IF($M250&gt;0,IF(AND(INDIRECT(ADDRESS($M250,44))=0,INDIRECT(ADDRESS($M250,38))="UL"),INDIRECT(ADDRESS($M250,COLUMN())),0),0))</f>
        <v>0.32652557319223985</v>
      </c>
      <c r="BE250" s="57">
        <f t="shared" ca="1" si="176"/>
        <v>0.23097001763668426</v>
      </c>
      <c r="BF250" s="57" cm="1">
        <f t="array" aca="1" ref="BF250" ca="1">SUM(IF($C250&gt;0,IF(INDIRECT(ADDRESS($C250,45))=1,INDIRECT(ADDRESS($C250,52))*INDIRECT(ADDRESS($C250,42))/5,0),0), IF($D250&gt;0,IF(INDIRECT(ADDRESS($D250,45))=1,INDIRECT(ADDRESS($D250,52))*INDIRECT(ADDRESS($D250,42))/5,0),0), IF($E250&gt;0,IF(INDIRECT(ADDRESS($E250,45))=1,INDIRECT(ADDRESS($E250,52))*INDIRECT(ADDRESS($E250,42))/5,0),0), IF($F250&gt;0,IF(INDIRECT(ADDRESS($F250,45))=1,INDIRECT(ADDRESS($F250,52))*INDIRECT(ADDRESS($F250,42))/5,0),0), IF($G250&gt;0,IF(INDIRECT(ADDRESS($G250,45))=1,INDIRECT(ADDRESS($G250,52))*INDIRECT(ADDRESS($G250,42))/5,0),0), IF($H250&gt;0,IF(INDIRECT(ADDRESS($H250,45))=1,INDIRECT(ADDRESS($H250,52))*INDIRECT(ADDRESS($H250,42))/5,0),0)
)*$BF$296/100</f>
        <v>3.7962962962962962E-2</v>
      </c>
      <c r="BG250" s="19"/>
      <c r="BH250" s="57" cm="1">
        <f t="array" aca="1" ref="BH250" ca="1">SUM(IF($C250&gt;0,IF(AND(INDIRECT(ADDRESS($C250,44))=0,INDIRECT(ADDRESS($C250,38))&lt;&gt;"UL"),INDIRECT(ADDRESS($C250,COLUMN()-12)),0),0), IF($D250&gt;0,IF(AND(INDIRECT(ADDRESS($D250,44))=0,INDIRECT(ADDRESS($D250,38))&lt;&gt;"UL"),INDIRECT(ADDRESS($D250,COLUMN()-12)),0),0), IF($E250&gt;0,IF(AND(INDIRECT(ADDRESS($E250,44))=0,INDIRECT(ADDRESS($E250,38))&lt;&gt;"UL"),INDIRECT(ADDRESS($E250,COLUMN()-12)),0),0), IF($F250&gt;0,IF(AND(INDIRECT(ADDRESS($F250,44))=0,INDIRECT(ADDRESS($F250,38))&lt;&gt;"UL"),INDIRECT(ADDRESS($F250,COLUMN()-12)),0),0), IF($G250&gt;0,IF(AND(INDIRECT(ADDRESS($G250,44))=0,INDIRECT(ADDRESS($G250,38))&lt;&gt;"UL"),INDIRECT(ADDRESS($G250,COLUMN()-12)),0),0), IF($H250&gt;0,IF(AND(INDIRECT(ADDRESS($H250,44))=0,INDIRECT(ADDRESS($H250,38))&lt;&gt;"UL"),INDIRECT(ADDRESS($H250,COLUMN()-12)),0),0), IF($I250&gt;0,IF(AND(INDIRECT(ADDRESS($I250,44))=0,INDIRECT(ADDRESS($I250,38))&lt;&gt;"UL"),INDIRECT(ADDRESS($I250,COLUMN()-12)),0),0), IF($J250&gt;0,IF(AND(INDIRECT(ADDRESS($J250,44))=0,INDIRECT(ADDRESS($J250,38))&lt;&gt;"UL"),INDIRECT(ADDRESS($J250,COLUMN()-12)),0),0), IF($K250&gt;0,IF(AND(INDIRECT(ADDRESS($K250,44))=0,INDIRECT(ADDRESS($K250,38))&lt;&gt;"UL"),INDIRECT(ADDRESS($K250,COLUMN()-12)),0),0), IF($L250&gt;0,IF(AND(INDIRECT(ADDRESS($L250,44))=0,INDIRECT(ADDRESS($L250,38))&lt;&gt;"UL"),INDIRECT(ADDRESS($L250,COLUMN()-12)),0),0), IF($M250&gt;0,IF(AND(INDIRECT(ADDRESS($M250,44))=0,INDIRECT(ADDRESS($M250,38))&lt;&gt;"UL"),INDIRECT(ADDRESS($M250,COLUMN()-12)),0),0))</f>
        <v>0</v>
      </c>
      <c r="BI250" s="57" cm="1">
        <f t="array" aca="1" ref="BI250" ca="1">SUM(IF($C250&gt;0,IF(AND(INDIRECT(ADDRESS($C250,44))=0,INDIRECT(ADDRESS($C250,38))&lt;&gt;"UL"),INDIRECT(ADDRESS($C250,COLUMN()-12)),0),0), IF($D250&gt;0,IF(AND(INDIRECT(ADDRESS($D250,44))=0,INDIRECT(ADDRESS($D250,38))&lt;&gt;"UL"),INDIRECT(ADDRESS($D250,COLUMN()-12)),0),0), IF($E250&gt;0,IF(AND(INDIRECT(ADDRESS($E250,44))=0,INDIRECT(ADDRESS($E250,38))&lt;&gt;"UL"),INDIRECT(ADDRESS($E250,COLUMN()-12)),0),0), IF($F250&gt;0,IF(AND(INDIRECT(ADDRESS($F250,44))=0,INDIRECT(ADDRESS($F250,38))&lt;&gt;"UL"),INDIRECT(ADDRESS($F250,COLUMN()-12)),0),0), IF($G250&gt;0,IF(AND(INDIRECT(ADDRESS($G250,44))=0,INDIRECT(ADDRESS($G250,38))&lt;&gt;"UL"),INDIRECT(ADDRESS($G250,COLUMN()-12)),0),0), IF($H250&gt;0,IF(AND(INDIRECT(ADDRESS($H250,44))=0,INDIRECT(ADDRESS($H250,38))&lt;&gt;"UL"),INDIRECT(ADDRESS($H250,COLUMN()-12)),0),0), IF($I250&gt;0,IF(AND(INDIRECT(ADDRESS($I250,44))=0,INDIRECT(ADDRESS($I250,38))&lt;&gt;"UL"),INDIRECT(ADDRESS($I250,COLUMN()-12)),0),0), IF($J250&gt;0,IF(AND(INDIRECT(ADDRESS($J250,44))=0,INDIRECT(ADDRESS($J250,38))&lt;&gt;"UL"),INDIRECT(ADDRESS($J250,COLUMN()-12)),0),0), IF($K250&gt;0,IF(AND(INDIRECT(ADDRESS($K250,44))=0,INDIRECT(ADDRESS($K250,38))&lt;&gt;"UL"),INDIRECT(ADDRESS($K250,COLUMN()-12)),0),0), IF($L250&gt;0,IF(AND(INDIRECT(ADDRESS($L250,44))=0,INDIRECT(ADDRESS($L250,38))&lt;&gt;"UL"),INDIRECT(ADDRESS($L250,COLUMN()-12)),0),0), IF($M250&gt;0,IF(AND(INDIRECT(ADDRESS($M250,44))=0,INDIRECT(ADDRESS($M250,38))&lt;&gt;"UL"),INDIRECT(ADDRESS($M250,COLUMN()-12)),0),0))</f>
        <v>0</v>
      </c>
      <c r="BJ250" s="57" cm="1">
        <f t="array" aca="1" ref="BJ250" ca="1">SUM(IF($C250&gt;0,IF(AND(INDIRECT(ADDRESS($C250,44))=0,INDIRECT(ADDRESS($C250,38))&lt;&gt;"UL"),INDIRECT(ADDRESS($C250,COLUMN()-12)),0),0), IF($D250&gt;0,IF(AND(INDIRECT(ADDRESS($D250,44))=0,INDIRECT(ADDRESS($D250,38))&lt;&gt;"UL"),INDIRECT(ADDRESS($D250,COLUMN()-12)),0),0), IF($E250&gt;0,IF(AND(INDIRECT(ADDRESS($E250,44))=0,INDIRECT(ADDRESS($E250,38))&lt;&gt;"UL"),INDIRECT(ADDRESS($E250,COLUMN()-12)),0),0), IF($F250&gt;0,IF(AND(INDIRECT(ADDRESS($F250,44))=0,INDIRECT(ADDRESS($F250,38))&lt;&gt;"UL"),INDIRECT(ADDRESS($F250,COLUMN()-12)),0),0), IF($G250&gt;0,IF(AND(INDIRECT(ADDRESS($G250,44))=0,INDIRECT(ADDRESS($G250,38))&lt;&gt;"UL"),INDIRECT(ADDRESS($G250,COLUMN()-12)),0),0), IF($H250&gt;0,IF(AND(INDIRECT(ADDRESS($H250,44))=0,INDIRECT(ADDRESS($H250,38))&lt;&gt;"UL"),INDIRECT(ADDRESS($H250,COLUMN()-12)),0),0), IF($I250&gt;0,IF(AND(INDIRECT(ADDRESS($I250,44))=0,INDIRECT(ADDRESS($I250,38))&lt;&gt;"UL"),INDIRECT(ADDRESS($I250,COLUMN()-12)),0),0), IF($J250&gt;0,IF(AND(INDIRECT(ADDRESS($J250,44))=0,INDIRECT(ADDRESS($J250,38))&lt;&gt;"UL"),INDIRECT(ADDRESS($J250,COLUMN()-12)),0),0), IF($K250&gt;0,IF(AND(INDIRECT(ADDRESS($K250,44))=0,INDIRECT(ADDRESS($K250,38))&lt;&gt;"UL"),INDIRECT(ADDRESS($K250,COLUMN()-12)),0),0), IF($L250&gt;0,IF(AND(INDIRECT(ADDRESS($L250,44))=0,INDIRECT(ADDRESS($L250,38))&lt;&gt;"UL"),INDIRECT(ADDRESS($L250,COLUMN()-12)),0),0), IF($M250&gt;0,IF(AND(INDIRECT(ADDRESS($M250,44))=0,INDIRECT(ADDRESS($M250,38))&lt;&gt;"UL"),INDIRECT(ADDRESS($M250,COLUMN()-12)),0),0))</f>
        <v>0</v>
      </c>
      <c r="BK250" s="57">
        <f t="shared" ca="1" si="177"/>
        <v>0</v>
      </c>
      <c r="BL250" s="58">
        <f t="shared" ca="1" si="178"/>
        <v>0</v>
      </c>
      <c r="BM250" s="57" cm="1">
        <f t="array" aca="1" ref="BM250" ca="1">SUM(IF($C250&gt;0,IF(AND(INDIRECT(ADDRESS($C250,44))=0,INDIRECT(ADDRESS($C250,38))&lt;&gt;"UL"),INDIRECT(ADDRESS($C250,COLUMN()-12)),0),0), IF($D250&gt;0,IF(AND(INDIRECT(ADDRESS($D250,44))=0,INDIRECT(ADDRESS($D250,38))&lt;&gt;"UL"),INDIRECT(ADDRESS($D250,COLUMN()-12)),0),0), IF($E250&gt;0,IF(AND(INDIRECT(ADDRESS($E250,44))=0,INDIRECT(ADDRESS($E250,38))&lt;&gt;"UL"),INDIRECT(ADDRESS($E250,COLUMN()-12)),0),0), IF($F250&gt;0,IF(AND(INDIRECT(ADDRESS($F250,44))=0,INDIRECT(ADDRESS($F250,38))&lt;&gt;"UL"),INDIRECT(ADDRESS($F250,COLUMN()-12)),0),0), IF($G250&gt;0,IF(AND(INDIRECT(ADDRESS($G250,44))=0,INDIRECT(ADDRESS($G250,38))&lt;&gt;"UL"),INDIRECT(ADDRESS($G250,COLUMN()-12)),0),0), IF($H250&gt;0,IF(AND(INDIRECT(ADDRESS($H250,44))=0,INDIRECT(ADDRESS($H250,38))&lt;&gt;"UL"),INDIRECT(ADDRESS($H250,COLUMN()-12)),0),0), IF($I250&gt;0,IF(AND(INDIRECT(ADDRESS($I250,44))=0,INDIRECT(ADDRESS($I250,38))&lt;&gt;"UL"),INDIRECT(ADDRESS($I250,COLUMN()-12)),0),0), IF($J250&gt;0,IF(AND(INDIRECT(ADDRESS($J250,44))=0,INDIRECT(ADDRESS($J250,38))&lt;&gt;"UL"),INDIRECT(ADDRESS($J250,COLUMN()-12)),0),0), IF($K250&gt;0,IF(AND(INDIRECT(ADDRESS($K250,44))=0,INDIRECT(ADDRESS($K250,38))&lt;&gt;"UL"),INDIRECT(ADDRESS($K250,COLUMN()-11)),0),0), IF($L250&gt;0,IF(AND(INDIRECT(ADDRESS($L250,44))=0,INDIRECT(ADDRESS($L250,38))&lt;&gt;"UL"),INDIRECT(ADDRESS($L250,COLUMN()-11)),0),0), IF($M250&gt;0,IF(AND(INDIRECT(ADDRESS($M250,44))=0,INDIRECT(ADDRESS($M250,38))&lt;&gt;"UL"),INDIRECT(ADDRESS($M250,COLUMN()-11)),0),0))</f>
        <v>0</v>
      </c>
      <c r="BN250" s="57" cm="1">
        <f t="array" aca="1" ref="BN250" ca="1">SUM(IF($C250&gt;0,IF(AND(INDIRECT(ADDRESS($C250,44))=0,INDIRECT(ADDRESS($C250,38))&lt;&gt;"UL"),INDIRECT(ADDRESS($C250,COLUMN()-12)),0),0), IF($D250&gt;0,IF(AND(INDIRECT(ADDRESS($D250,44))=0,INDIRECT(ADDRESS($D250,38))&lt;&gt;"UL"),INDIRECT(ADDRESS($D250,COLUMN()-12)),0),0), IF($E250&gt;0,IF(AND(INDIRECT(ADDRESS($E250,44))=0,INDIRECT(ADDRESS($E250,38))&lt;&gt;"UL"),INDIRECT(ADDRESS($E250,COLUMN()-12)),0),0), IF($F250&gt;0,IF(AND(INDIRECT(ADDRESS($F250,44))=0,INDIRECT(ADDRESS($F250,38))&lt;&gt;"UL"),INDIRECT(ADDRESS($F250,COLUMN()-12)),0),0), IF($G250&gt;0,IF(AND(INDIRECT(ADDRESS($G250,44))=0,INDIRECT(ADDRESS($G250,38))&lt;&gt;"UL"),INDIRECT(ADDRESS($G250,COLUMN()-12)),0),0), IF($H250&gt;0,IF(AND(INDIRECT(ADDRESS($H250,44))=0,INDIRECT(ADDRESS($H250,38))&lt;&gt;"UL"),INDIRECT(ADDRESS($H250,COLUMN()-12)),0),0), IF($I250&gt;0,IF(AND(INDIRECT(ADDRESS($I250,44))=0,INDIRECT(ADDRESS($I250,38))&lt;&gt;"UL"),INDIRECT(ADDRESS($I250,COLUMN()-12)),0),0), IF($J250&gt;0,IF(AND(INDIRECT(ADDRESS($J250,44))=0,INDIRECT(ADDRESS($J250,38))&lt;&gt;"UL"),INDIRECT(ADDRESS($J250,COLUMN()-12)),0),0), IF($K250&gt;0,IF(AND(INDIRECT(ADDRESS($K250,44))=0,INDIRECT(ADDRESS($K250,38))&lt;&gt;"UL"),INDIRECT(ADDRESS($K250,COLUMN()-11)),0),0), IF($L250&gt;0,IF(AND(INDIRECT(ADDRESS($L250,44))=0,INDIRECT(ADDRESS($L250,38))&lt;&gt;"UL"),INDIRECT(ADDRESS($L250,COLUMN()-11)),0),0), IF($M250&gt;0,IF(AND(INDIRECT(ADDRESS($M250,44))=0,INDIRECT(ADDRESS($M250,38))&lt;&gt;"UL"),INDIRECT(ADDRESS($M250,COLUMN()-11)),0),0))</f>
        <v>0</v>
      </c>
      <c r="BO250" s="57" cm="1">
        <f t="array" aca="1" ref="BO250" ca="1">SUM(IF($C250&gt;0,IF(AND(INDIRECT(ADDRESS($C250,44))=0,INDIRECT(ADDRESS($C250,38))&lt;&gt;"UL"),INDIRECT(ADDRESS($C250,COLUMN()-12)),0),0), IF($D250&gt;0,IF(AND(INDIRECT(ADDRESS($D250,44))=0,INDIRECT(ADDRESS($D250,38))&lt;&gt;"UL"),INDIRECT(ADDRESS($D250,COLUMN()-12)),0),0), IF($E250&gt;0,IF(AND(INDIRECT(ADDRESS($E250,44))=0,INDIRECT(ADDRESS($E250,38))&lt;&gt;"UL"),INDIRECT(ADDRESS($E250,COLUMN()-12)),0),0), IF($F250&gt;0,IF(AND(INDIRECT(ADDRESS($F250,44))=0,INDIRECT(ADDRESS($F250,38))&lt;&gt;"UL"),INDIRECT(ADDRESS($F250,COLUMN()-12)),0),0), IF($G250&gt;0,IF(AND(INDIRECT(ADDRESS($G250,44))=0,INDIRECT(ADDRESS($G250,38))&lt;&gt;"UL"),INDIRECT(ADDRESS($G250,COLUMN()-12)),0),0), IF($H250&gt;0,IF(AND(INDIRECT(ADDRESS($H250,44))=0,INDIRECT(ADDRESS($H250,38))&lt;&gt;"UL"),INDIRECT(ADDRESS($H250,COLUMN()-12)),0),0), IF($I250&gt;0,IF(AND(INDIRECT(ADDRESS($I250,44))=0,INDIRECT(ADDRESS($I250,38))&lt;&gt;"UL"),INDIRECT(ADDRESS($I250,COLUMN()-12)),0),0), IF($J250&gt;0,IF(AND(INDIRECT(ADDRESS($J250,44))=0,INDIRECT(ADDRESS($J250,38))&lt;&gt;"UL"),INDIRECT(ADDRESS($J250,COLUMN()-12)),0),0), IF($K250&gt;0,IF(AND(INDIRECT(ADDRESS($K250,44))=0,INDIRECT(ADDRESS($K250,38))&lt;&gt;"UL"),INDIRECT(ADDRESS($K250,COLUMN()-11)),0),0), IF($L250&gt;0,IF(AND(INDIRECT(ADDRESS($L250,44))=0,INDIRECT(ADDRESS($L250,38))&lt;&gt;"UL"),INDIRECT(ADDRESS($L250,COLUMN()-11)),0),0), IF($M250&gt;0,IF(AND(INDIRECT(ADDRESS($M250,44))=0,INDIRECT(ADDRESS($M250,38))&lt;&gt;"UL"),INDIRECT(ADDRESS($M250,COLUMN()-11)),0),0))</f>
        <v>0</v>
      </c>
      <c r="BP250" s="57" cm="1">
        <f t="array" aca="1" ref="BP250" ca="1">SUM(IF($C250&gt;0,IF(AND(INDIRECT(ADDRESS($C250,44))=0,INDIRECT(ADDRESS($C250,38))&lt;&gt;"UL"),INDIRECT(ADDRESS($C250,COLUMN()-12)),0),0), IF($D250&gt;0,IF(AND(INDIRECT(ADDRESS($D250,44))=0,INDIRECT(ADDRESS($D250,38))&lt;&gt;"UL"),INDIRECT(ADDRESS($D250,COLUMN()-12)),0),0), IF($E250&gt;0,IF(AND(INDIRECT(ADDRESS($E250,44))=0,INDIRECT(ADDRESS($E250,38))&lt;&gt;"UL"),INDIRECT(ADDRESS($E250,COLUMN()-12)),0),0), IF($F250&gt;0,IF(AND(INDIRECT(ADDRESS($F250,44))=0,INDIRECT(ADDRESS($F250,38))&lt;&gt;"UL"),INDIRECT(ADDRESS($F250,COLUMN()-12)),0),0), IF($G250&gt;0,IF(AND(INDIRECT(ADDRESS($G250,44))=0,INDIRECT(ADDRESS($G250,38))&lt;&gt;"UL"),INDIRECT(ADDRESS($G250,COLUMN()-12)),0),0), IF($H250&gt;0,IF(AND(INDIRECT(ADDRESS($H250,44))=0,INDIRECT(ADDRESS($H250,38))&lt;&gt;"UL"),INDIRECT(ADDRESS($H250,COLUMN()-12)),0),0), IF($I250&gt;0,IF(AND(INDIRECT(ADDRESS($I250,44))=0,INDIRECT(ADDRESS($I250,38))&lt;&gt;"UL"),INDIRECT(ADDRESS($I250,COLUMN()-12)),0),0), IF($J250&gt;0,IF(AND(INDIRECT(ADDRESS($J250,44))=0,INDIRECT(ADDRESS($J250,38))&lt;&gt;"UL"),INDIRECT(ADDRESS($J250,COLUMN()-12)),0),0), IF($K250&gt;0,IF(AND(INDIRECT(ADDRESS($K250,44))=0,INDIRECT(ADDRESS($K250,38))&lt;&gt;"UL"),INDIRECT(ADDRESS($K250,COLUMN()-11)),0),0), IF($L250&gt;0,IF(AND(INDIRECT(ADDRESS($L250,44))=0,INDIRECT(ADDRESS($L250,38))&lt;&gt;"UL"),INDIRECT(ADDRESS($L250,COLUMN()-11)),0),0), IF($M250&gt;0,IF(AND(INDIRECT(ADDRESS($M250,44))=0,INDIRECT(ADDRESS($M250,38))&lt;&gt;"UL"),INDIRECT(ADDRESS($M250,COLUMN()-11)),0),0))</f>
        <v>0</v>
      </c>
      <c r="BQ250" s="57">
        <f t="shared" ca="1" si="179"/>
        <v>0</v>
      </c>
      <c r="BR250" s="161">
        <f t="shared" ca="1" si="180"/>
        <v>73.443102311716174</v>
      </c>
      <c r="BS250" s="56"/>
      <c r="BT250" s="56">
        <f t="shared" ca="1" si="181"/>
        <v>1.8267613558574491</v>
      </c>
      <c r="BU250" s="89">
        <f t="shared" ca="1" si="182"/>
        <v>8.3034607084429501E-2</v>
      </c>
      <c r="BV250" s="57" t="s">
        <v>33</v>
      </c>
      <c r="BW250" s="57" cm="1">
        <f t="array" aca="1" ref="BW250" ca="1">SUM(IF($C250&gt;0,IF(AND(INDIRECT(ADDRESS($C250,44))=0,INDIRECT(ADDRESS($C250,38))="UL",ISERROR(SEARCH("Rear",INDIRECT(ADDRESS($C250,33)))),ISERROR(SEARCH("Side",INDIRECT(ADDRESS($C250,33))))),INDIRECT(ADDRESS($C250,COLUMN())),0),0),IF($D250&gt;0,IF(AND(INDIRECT(ADDRESS($D250,44))=0,INDIRECT(ADDRESS($D250,38))="UL",ISERROR(SEARCH("Rear",INDIRECT(ADDRESS($D250,33)))),ISERROR(SEARCH("Side",INDIRECT(ADDRESS($D250,33))))),INDIRECT(ADDRESS($D250,COLUMN())),0),0),IF($E250&gt;0,IF(AND(INDIRECT(ADDRESS($E250,44))=0,INDIRECT(ADDRESS($E250,38))="UL",ISERROR(SEARCH("Rear",INDIRECT(ADDRESS($E250,33)))),ISERROR(SEARCH("Side",INDIRECT(ADDRESS($E250,33))))),INDIRECT(ADDRESS($E250,COLUMN())),0),0),IF($F250&gt;0,IF(AND(INDIRECT(ADDRESS($F250,44))=0,INDIRECT(ADDRESS($F250,38))="UL",ISERROR(SEARCH("Rear",INDIRECT(ADDRESS($F250,33)))),ISERROR(SEARCH("Side",INDIRECT(ADDRESS($F250,33))))),INDIRECT(ADDRESS($F250,COLUMN())),0),0),IF($G250&gt;0,IF(AND(INDIRECT(ADDRESS($G250,44))=0,INDIRECT(ADDRESS($G250,38))="UL",ISERROR(SEARCH("Rear",INDIRECT(ADDRESS($G250,33)))),ISERROR(SEARCH("Side",INDIRECT(ADDRESS($G250,33))))),INDIRECT(ADDRESS($G250,COLUMN())),0),0),IF($H250&gt;0,IF(AND(INDIRECT(ADDRESS($H250,44))=0,INDIRECT(ADDRESS($H250,38))="UL",ISERROR(SEARCH("Rear",INDIRECT(ADDRESS($H250,33)))),ISERROR(SEARCH("Side",INDIRECT(ADDRESS($H250,33))))),INDIRECT(ADDRESS($H250,COLUMN())),0),0),IF($I250&gt;0,IF(AND(INDIRECT(ADDRESS($I250,44))=0,INDIRECT(ADDRESS($I250,38))="UL",ISERROR(SEARCH("Rear",INDIRECT(ADDRESS($I250,33)))),ISERROR(SEARCH("Side",INDIRECT(ADDRESS($I250,33))))),INDIRECT(ADDRESS($I250,COLUMN())),0),0),IF($J250&gt;0,IF(AND(INDIRECT(ADDRESS($J250,44))=0,INDIRECT(ADDRESS($J250,38))="UL",ISERROR(SEARCH("Rear",INDIRECT(ADDRESS($J250,33)))),ISERROR(SEARCH("Side",INDIRECT(ADDRESS($J250,33))))),INDIRECT(ADDRESS($J250,COLUMN())),0),0),IF($K250&gt;0,IF(AND(INDIRECT(ADDRESS($K250,44))=0,INDIRECT(ADDRESS($K250,38))="UL",ISERROR(SEARCH("Rear",INDIRECT(ADDRESS($K250,33)))),ISERROR(SEARCH("Side",INDIRECT(ADDRESS($K250,33))))),INDIRECT(ADDRESS($K250,COLUMN())),0),0),IF($L250&gt;0,IF(AND(INDIRECT(ADDRESS($L250,44))=0,INDIRECT(ADDRESS($L250,38))="UL",ISERROR(SEARCH("Rear",INDIRECT(ADDRESS($L250,33)))),ISERROR(SEARCH("Side",INDIRECT(ADDRESS($L250,33))))),INDIRECT(ADDRESS($L250,COLUMN())),0),0),IF($M250&gt;0,IF(AND(INDIRECT(ADDRESS($M250,44))=0,INDIRECT(ADDRESS($M250,38))="UL",ISERROR(SEARCH("Rear",INDIRECT(ADDRESS($M250,33)))),ISERROR(SEARCH("Side",INDIRECT(ADDRESS($M250,33))))),INDIRECT(ADDRESS($M250,COLUMN())),0),0))</f>
        <v>0.22222222222222221</v>
      </c>
      <c r="BX250" s="57">
        <f t="shared" ca="1" si="183"/>
        <v>0.88888888888888884</v>
      </c>
      <c r="BY250" s="57" cm="1">
        <f t="array" aca="1" ref="BY250" ca="1">SUM(IF($C250&gt;0,IF(AND(INDIRECT(ADDRESS($C250,44))=0,INDIRECT(ADDRESS($C250,38))="UL"),INDIRECT(ADDRESS($C250,COLUMN())),0),0),IF($D250&gt;0,IF(AND(INDIRECT(ADDRESS($D250,44))=0,INDIRECT(ADDRESS($D250,38))="UL"),INDIRECT(ADDRESS($D250,COLUMN())),0),0),IF($E250&gt;0,IF(AND(INDIRECT(ADDRESS($E250,44))=0,INDIRECT(ADDRESS($E250,38))="UL"),INDIRECT(ADDRESS($E250,COLUMN())),0),0),IF($F250&gt;0,IF(AND(INDIRECT(ADDRESS($F250,44))=0,INDIRECT(ADDRESS($F250,38))="UL"),INDIRECT(ADDRESS($F250,COLUMN())),0),0),IF($G250&gt;0,IF(AND(INDIRECT(ADDRESS($G250,44))=0,INDIRECT(ADDRESS($G250,38))="UL"),INDIRECT(ADDRESS($G250,COLUMN())),0),0),IF($H250&gt;0,IF(AND(INDIRECT(ADDRESS($H250,44))=0,INDIRECT(ADDRESS($H250,38))="UL"),INDIRECT(ADDRESS($H250,COLUMN())),0),0),IF($I250&gt;0,IF(AND(INDIRECT(ADDRESS($I250,44))=0,INDIRECT(ADDRESS($I250,38))="UL"),INDIRECT(ADDRESS($I250,COLUMN())),0),0),IF($J250&gt;0,IF(AND(INDIRECT(ADDRESS($J250,44))=0,INDIRECT(ADDRESS($J250,38))="UL"),INDIRECT(ADDRESS($J250,COLUMN())),0),0),IF($K250&gt;0,IF(AND(INDIRECT(ADDRESS($K250,44))=0,INDIRECT(ADDRESS($K250,38))="UL"),INDIRECT(ADDRESS($K250,COLUMN())),0),0),IF($L250&gt;0,IF(AND(INDIRECT(ADDRESS($L250,44))=0,INDIRECT(ADDRESS($L250,38))="UL"),INDIRECT(ADDRESS($L250,COLUMN())),0),0),IF($M250&gt;0,IF(AND(INDIRECT(ADDRESS($M250,44))=0,INDIRECT(ADDRESS($M250,38))="UL"),INDIRECT(ADDRESS($M250,COLUMN())),0),0))</f>
        <v>0.21893004115226339</v>
      </c>
      <c r="BZ250" s="57" cm="1">
        <f t="array" aca="1" ref="BZ250" ca="1">SUM(IF($C250&gt;0,IF(AND(INDIRECT(ADDRESS($C250,44))=0,INDIRECT(ADDRESS($C250,38))="UL"),INDIRECT(ADDRESS($C250,COLUMN())),0),0),IF($D250&gt;0,IF(AND(INDIRECT(ADDRESS($D250,44))=0,INDIRECT(ADDRESS($D250,38))="UL"),INDIRECT(ADDRESS($D250,COLUMN())),0),0),IF($E250&gt;0,IF(AND(INDIRECT(ADDRESS($E250,44))=0,INDIRECT(ADDRESS($E250,38))="UL"),INDIRECT(ADDRESS($E250,COLUMN())),0),0),IF($F250&gt;0,IF(AND(INDIRECT(ADDRESS($F250,44))=0,INDIRECT(ADDRESS($F250,38))="UL"),INDIRECT(ADDRESS($F250,COLUMN())),0),0),IF($G250&gt;0,IF(AND(INDIRECT(ADDRESS($G250,44))=0,INDIRECT(ADDRESS($G250,38))="UL"),INDIRECT(ADDRESS($G250,COLUMN())),0),0),IF($H250&gt;0,IF(AND(INDIRECT(ADDRESS($H250,44))=0,INDIRECT(ADDRESS($H250,38))="UL"),INDIRECT(ADDRESS($H250,COLUMN())),0),0),IF($I250&gt;0,IF(AND(INDIRECT(ADDRESS($I250,44))=0,INDIRECT(ADDRESS($I250,38))="UL"),INDIRECT(ADDRESS($I250,COLUMN())),0),0),IF($J250&gt;0,IF(AND(INDIRECT(ADDRESS($J250,44))=0,INDIRECT(ADDRESS($J250,38))="UL"),INDIRECT(ADDRESS($J250,COLUMN())),0),0),IF($K250&gt;0,IF(AND(INDIRECT(ADDRESS($K250,44))=0,INDIRECT(ADDRESS($K250,38))="UL"),INDIRECT(ADDRESS($K250,COLUMN())),0),0),IF($L250&gt;0,IF(AND(INDIRECT(ADDRESS($L250,44))=0,INDIRECT(ADDRESS($L250,38))="UL"),INDIRECT(ADDRESS($L250,COLUMN())),0),0),IF($M250&gt;0,IF(AND(INDIRECT(ADDRESS($M250,44))=0,INDIRECT(ADDRESS($M250,38))="UL"),INDIRECT(ADDRESS($M250,COLUMN())),0),0))</f>
        <v>0.4736625514403292</v>
      </c>
      <c r="CA250" s="57">
        <f t="shared" ca="1" si="184"/>
        <v>0.21893004115226339</v>
      </c>
      <c r="CB250" s="57" cm="1">
        <f t="array" aca="1" ref="CB250" ca="1">SUM(IF($C250&gt;0,IF(AND(INDIRECT(ADDRESS($C250,44))=0,INDIRECT(ADDRESS($C250,38))&lt;&gt;"UL"),INDIRECT(ADDRESS($C250,COLUMN())),0),0),IF($D250&gt;0,IF(AND(INDIRECT(ADDRESS($D250,44))=0,INDIRECT(ADDRESS($D250,38))&lt;&gt;"UL"),INDIRECT(ADDRESS($D250,COLUMN())),0),0),IF($E250&gt;0,IF(AND(INDIRECT(ADDRESS($E250,44))=0,INDIRECT(ADDRESS($E250,38))&lt;&gt;"UL"),INDIRECT(ADDRESS($E250,COLUMN())),0),0),IF($F250&gt;0,IF(AND(INDIRECT(ADDRESS($F250,44))=0,INDIRECT(ADDRESS($F250,38))&lt;&gt;"UL"),INDIRECT(ADDRESS($F250,COLUMN())),0),0),IF($G250&gt;0,IF(AND(INDIRECT(ADDRESS($G250,44))=0,INDIRECT(ADDRESS($G250,38))&lt;&gt;"UL"),INDIRECT(ADDRESS($G250,COLUMN())),0),0),IF($H250&gt;0,IF(AND(INDIRECT(ADDRESS($H250,44))=0,INDIRECT(ADDRESS($H250,38))&lt;&gt;"UL"),INDIRECT(ADDRESS($H250,COLUMN())),0),0),IF($I250&gt;0,IF(AND(INDIRECT(ADDRESS($I250,44))=0,INDIRECT(ADDRESS($I250,38))&lt;&gt;"UL"),INDIRECT(ADDRESS($I250,COLUMN())),0),0),IF($J250&gt;0,IF(AND(INDIRECT(ADDRESS($J250,44))=0,INDIRECT(ADDRESS($J250,38))&lt;&gt;"UL"),INDIRECT(ADDRESS($J250,COLUMN())),0),0),IF($K250&gt;0,IF(AND(INDIRECT(ADDRESS($K250,44))=0,INDIRECT(ADDRESS($K250,38))&lt;&gt;"UL"),INDIRECT(ADDRESS($K250,COLUMN())),0),0),IF($L250&gt;0,IF(AND(INDIRECT(ADDRESS($L250,44))=0,INDIRECT(ADDRESS($L250,38))&lt;&gt;"UL"),INDIRECT(ADDRESS($L250,COLUMN())),0),0),IF($M250&gt;0,IF(AND(INDIRECT(ADDRESS($M250,44))=0,INDIRECT(ADDRESS($M250,38))&lt;&gt;"UL"),INDIRECT(ADDRESS($M250,COLUMN())),0),0))</f>
        <v>0</v>
      </c>
      <c r="CC250" s="57">
        <f t="shared" ca="1" si="185"/>
        <v>0</v>
      </c>
      <c r="CD250" s="57" cm="1">
        <f t="array" aca="1" ref="CD250" ca="1">SUM(IF($C250&gt;0,IF(AND(INDIRECT(ADDRESS($C250,44))=0,INDIRECT(ADDRESS($C250,38))&lt;&gt;"UL"),INDIRECT(ADDRESS($C250,COLUMN())),0),0),IF($D250&gt;0,IF(AND(INDIRECT(ADDRESS($D250,44))=0,INDIRECT(ADDRESS($D250,38))&lt;&gt;"UL"),INDIRECT(ADDRESS($D250,COLUMN())),0),0),IF($E250&gt;0,IF(AND(INDIRECT(ADDRESS($E250,44))=0,INDIRECT(ADDRESS($E250,38))&lt;&gt;"UL"),INDIRECT(ADDRESS($E250,COLUMN())),0),0),IF($F250&gt;0,IF(AND(INDIRECT(ADDRESS($F250,44))=0,INDIRECT(ADDRESS($F250,38))&lt;&gt;"UL"),INDIRECT(ADDRESS($F250,COLUMN())),0),0),IF($G250&gt;0,IF(AND(INDIRECT(ADDRESS($G250,44))=0,INDIRECT(ADDRESS($G250,38))&lt;&gt;"UL"),INDIRECT(ADDRESS($G250,COLUMN())),0),0),IF($H250&gt;0,IF(AND(INDIRECT(ADDRESS($H250,44))=0,INDIRECT(ADDRESS($H250,38))&lt;&gt;"UL"),INDIRECT(ADDRESS($H250,COLUMN())),0),0),IF($I250&gt;0,IF(AND(INDIRECT(ADDRESS($I250,44))=0,INDIRECT(ADDRESS($I250,38))&lt;&gt;"UL"),INDIRECT(ADDRESS($I250,COLUMN())),0),0),IF($J250&gt;0,IF(AND(INDIRECT(ADDRESS($J250,44))=0,INDIRECT(ADDRESS($J250,38))&lt;&gt;"UL"),INDIRECT(ADDRESS($J250,COLUMN())),0),0),IF($K250&gt;0,IF(AND(INDIRECT(ADDRESS($K250,44))=0,INDIRECT(ADDRESS($K250,38))&lt;&gt;"UL"),INDIRECT(ADDRESS($K250,COLUMN())),0),0),IF($L250&gt;0,IF(AND(INDIRECT(ADDRESS($L250,44))=0,INDIRECT(ADDRESS($L250,38))&lt;&gt;"UL"),INDIRECT(ADDRESS($L250,COLUMN())),0),0),IF($M250&gt;0,IF(AND(INDIRECT(ADDRESS($M250,44))=0,INDIRECT(ADDRESS($M250,38))&lt;&gt;"UL"),INDIRECT(ADDRESS($M250,COLUMN())),0),0))</f>
        <v>0</v>
      </c>
      <c r="CE250" s="57" cm="1">
        <f t="array" aca="1" ref="CE250" ca="1">SUM(IF($C250&gt;0,IF(AND(INDIRECT(ADDRESS($C250,44))=0,INDIRECT(ADDRESS($C250,38))&lt;&gt;"UL"),INDIRECT(ADDRESS($C250,COLUMN())),0),0),IF($D250&gt;0,IF(AND(INDIRECT(ADDRESS($D250,44))=0,INDIRECT(ADDRESS($D250,38))&lt;&gt;"UL"),INDIRECT(ADDRESS($D250,COLUMN())),0),0),IF($E250&gt;0,IF(AND(INDIRECT(ADDRESS($E250,44))=0,INDIRECT(ADDRESS($E250,38))&lt;&gt;"UL"),INDIRECT(ADDRESS($E250,COLUMN())),0),0),IF($F250&gt;0,IF(AND(INDIRECT(ADDRESS($F250,44))=0,INDIRECT(ADDRESS($F250,38))&lt;&gt;"UL"),INDIRECT(ADDRESS($F250,COLUMN())),0),0),IF($G250&gt;0,IF(AND(INDIRECT(ADDRESS($G250,44))=0,INDIRECT(ADDRESS($G250,38))&lt;&gt;"UL"),INDIRECT(ADDRESS($G250,COLUMN())),0),0),IF($H250&gt;0,IF(AND(INDIRECT(ADDRESS($H250,44))=0,INDIRECT(ADDRESS($H250,38))&lt;&gt;"UL"),INDIRECT(ADDRESS($H250,COLUMN())),0),0),IF($I250&gt;0,IF(AND(INDIRECT(ADDRESS($I250,44))=0,INDIRECT(ADDRESS($I250,38))&lt;&gt;"UL"),INDIRECT(ADDRESS($I250,COLUMN())),0),0),IF($J250&gt;0,IF(AND(INDIRECT(ADDRESS($J250,44))=0,INDIRECT(ADDRESS($J250,38))&lt;&gt;"UL"),INDIRECT(ADDRESS($J250,COLUMN())),0),0),IF($K250&gt;0,IF(AND(INDIRECT(ADDRESS($K250,44))=0,INDIRECT(ADDRESS($K250,38))&lt;&gt;"UL"),INDIRECT(ADDRESS($K250,COLUMN())),0),0),IF($L250&gt;0,IF(AND(INDIRECT(ADDRESS($L250,44))=0,INDIRECT(ADDRESS($L250,38))&lt;&gt;"UL"),INDIRECT(ADDRESS($L250,COLUMN())),0),0),IF($M250&gt;0,IF(AND(INDIRECT(ADDRESS($M250,44))=0,INDIRECT(ADDRESS($M250,38))&lt;&gt;"UL"),INDIRECT(ADDRESS($M250,COLUMN())),0),0))</f>
        <v>0</v>
      </c>
      <c r="CF250" s="57">
        <f t="shared" ca="1" si="186"/>
        <v>0</v>
      </c>
      <c r="CG250" s="57">
        <f t="shared" ca="1" si="187"/>
        <v>1.7220679207671523</v>
      </c>
      <c r="CH250" s="57">
        <f t="shared" ca="1" si="188"/>
        <v>7.8275814580325107E-2</v>
      </c>
      <c r="CI250" s="19">
        <f t="shared" ca="1" si="189"/>
        <v>20.118306929689542</v>
      </c>
      <c r="CJ250" s="19"/>
      <c r="CK250" s="57" cm="1">
        <f t="array" aca="1" ref="CK250" ca="1">IF(AU250="S", SUM(IF($C250&gt;0,IF(INDIRECT(ADDRESS($C250,43))&lt;&gt;1,INDIRECT(ADDRESS($C250,48)),0),0), IF($D250&gt;0,IF(INDIRECT(ADDRESS($D250,43))&lt;&gt;1,INDIRECT(ADDRESS($D250,48)),0),0), IF($E250&gt;0,IF(INDIRECT(ADDRESS($E250,43))&lt;&gt;1,INDIRECT(ADDRESS($E250,48)),0),0), IF($F250&gt;0,IF(INDIRECT(ADDRESS($F250,43))&lt;&gt;1,INDIRECT(ADDRESS($F250,48)),0),0), IF($G250&gt;0,IF(INDIRECT(ADDRESS($G250,43))&lt;&gt;1,INDIRECT(ADDRESS($G250,48)),0),0), IF($H250&gt;0,IF(INDIRECT(ADDRESS($H250,43))&lt;&gt;1,INDIRECT(ADDRESS($H250,48)),0),0), IF($I250&gt;0,IF(INDIRECT(ADDRESS($I250,43))&lt;&gt;1,INDIRECT(ADDRESS($I250,48)),0),0), IF($J250&gt;0,IF(INDIRECT(ADDRESS($J250,43))&lt;&gt;1,INDIRECT(ADDRESS($J250,48)),0),0), IF($K250&gt;0,IF(INDIRECT(ADDRESS($K250,43))&lt;&gt;1,INDIRECT(ADDRESS($K250,48)),0),0), IF($L250&gt;0,IF(INDIRECT(ADDRESS($L250,43))&lt;&gt;1,INDIRECT(ADDRESS($L250,48)),0),0), IF($M250&gt;0,IF(INDIRECT(ADDRESS($M250,43))&lt;&gt;1,INDIRECT(ADDRESS($M250,48)),0),0)), IF(AU250="L",SUM(IF($C250&gt;0,IF(INDIRECT(ADDRESS($C250,43))&lt;&gt;1,INDIRECT(ADDRESS($C250,50)),0),0), IF($D250&gt;0,IF(INDIRECT(ADDRESS($D250,43))&lt;&gt;1,INDIRECT(ADDRESS($D250,50)),0),0), IF($E250&gt;0,IF(INDIRECT(ADDRESS($E250,43))&lt;&gt;1,INDIRECT(ADDRESS($E250,50)),0),0), IF($F250&gt;0,IF(INDIRECT(ADDRESS($F250,43))&lt;&gt;1,INDIRECT(ADDRESS($F250,50)),0),0), IF($G250&gt;0,IF(INDIRECT(ADDRESS($G250,43))&lt;&gt;1,INDIRECT(ADDRESS($G250,50)),0),0), IF($G250&gt;0,IF(INDIRECT(ADDRESS($G250,43))&lt;&gt;1,INDIRECT(ADDRESS($G250,50)),0),0), IF($H250&gt;0,IF(INDIRECT(ADDRESS($H250,43))&lt;&gt;1,INDIRECT(ADDRESS($H250,50)),0),0), IF($I250&gt;0,IF(INDIRECT(ADDRESS($I250,43))&lt;&gt;1,INDIRECT(ADDRESS($I250,50)),0),0), IF($J250&gt;0,IF(INDIRECT(ADDRESS($J250,43))&lt;&gt;1,INDIRECT(ADDRESS($J250,50)),0),0), IF($K250&gt;0,IF(INDIRECT(ADDRESS($K250,43))&lt;&gt;1,INDIRECT(ADDRESS($K250,50)),0),0), IF($L250&gt;0,IF(INDIRECT(ADDRESS($L250,43))&lt;&gt;1,INDIRECT(ADDRESS($L250,50)),0),0), IF($M250&gt;0,IF(INDIRECT(ADDRESS($M250,43))&lt;&gt;1,INDIRECT(ADDRESS($M250,50)),0),0)), SUM(IF($C250&gt;0,IF(INDIRECT(ADDRESS($C250,43))&lt;&gt;1,INDIRECT(ADDRESS($C250,49)),0),0), IF($D250&gt;0,IF(INDIRECT(ADDRESS($D250,43))&lt;&gt;1,INDIRECT(ADDRESS($D250,49)),0),0), IF($E250&gt;0,IF(INDIRECT(ADDRESS($E250,43))&lt;&gt;1,INDIRECT(ADDRESS($E250,49)),0),0), IF($F250&gt;0,IF(INDIRECT(ADDRESS($F250,43))&lt;&gt;1,INDIRECT(ADDRESS($F250,49)),0),0), IF($G250&gt;0,IF(INDIRECT(ADDRESS($G250,43))&lt;&gt;1,INDIRECT(ADDRESS($G250,49)),0),0), IF($G250&gt;0,IF(INDIRECT(ADDRESS($G250,43))&lt;&gt;1,INDIRECT(ADDRESS($G250,49)),0),0), IF($H250&gt;0,IF(INDIRECT(ADDRESS($H250,43))&lt;&gt;1,INDIRECT(ADDRESS($H250,49)),0),0), IF($I250&gt;0,IF(INDIRECT(ADDRESS($I250,43))&lt;&gt;1,INDIRECT(ADDRESS($I250,49)),0),0), IF($J250&gt;0,IF(INDIRECT(ADDRESS($J250,43))&lt;&gt;1,INDIRECT(ADDRESS($J250,49)),0),0), IF($K250&gt;0,IF(INDIRECT(ADDRESS($K250,43))&lt;&gt;1,INDIRECT(ADDRESS($K250,49)),0),0), IF($L250&gt;0,IF(INDIRECT(ADDRESS($L250,43))&lt;&gt;1,INDIRECT(ADDRESS($L250,49)),0),0), IF($M250&gt;0,IF(INDIRECT(ADDRESS($M250,43))&lt;&gt;1,INDIRECT(ADDRESS($M250,49)),0),0))))</f>
        <v>1.2777777777777777</v>
      </c>
      <c r="CL250" s="57" cm="1">
        <f t="array" aca="1" ref="CL250" ca="1">SUM(IF($C250&gt;0,IF(INDIRECT(ADDRESS($C250,44))=1,INDIRECT(ADDRESS($C250,90)),0),0), IF($D250&gt;0,IF(INDIRECT(ADDRESS($D250,44))=1,INDIRECT(ADDRESS($D250,90)),0),0), IF($E250&gt;0,IF(INDIRECT(ADDRESS($E250,44))=1,INDIRECT(ADDRESS($E250,90)),0),0), IF($F250&gt;0,IF(INDIRECT(ADDRESS($F250,44))=1,INDIRECT(ADDRESS($F250,90)),0),0), IF($G250&gt;0,IF(INDIRECT(ADDRESS($G250,44))=1,INDIRECT(ADDRESS($G250,90)),0),0), IF($H250&gt;0,IF(INDIRECT(ADDRESS($H250,44))=1,INDIRECT(ADDRESS($H250,90)),0),0), IF($I250&gt;0,IF(INDIRECT(ADDRESS($I250,44))=1,INDIRECT(ADDRESS($I250,90)),0),0), IF($J250&gt;0,IF(INDIRECT(ADDRESS($J250,44))=1,INDIRECT(ADDRESS($J250,90)),0),0), IF($K250&gt;0,IF(INDIRECT(ADDRESS($K250,44))=1,INDIRECT(ADDRESS($K250,90)),0),0), IF($L250&gt;0,IF(INDIRECT(ADDRESS($L250,44))=1,INDIRECT(ADDRESS($L250,90)),0),0), IF($M250&gt;0,IF(INDIRECT(ADDRESS($M250,44))=1,INDIRECT(ADDRESS($M250,90)),0),0))</f>
        <v>0</v>
      </c>
      <c r="CM250" s="56">
        <f t="shared" ca="1" si="190"/>
        <v>0.61128715383668664</v>
      </c>
      <c r="CN250" s="59"/>
    </row>
    <row r="251" spans="1:92" x14ac:dyDescent="0.25">
      <c r="A251" s="52" t="s">
        <v>319</v>
      </c>
      <c r="B251" s="67">
        <v>210</v>
      </c>
      <c r="C251" s="67">
        <v>216</v>
      </c>
      <c r="D251" s="67">
        <v>217</v>
      </c>
      <c r="E251" s="67">
        <v>218</v>
      </c>
      <c r="F251" s="67"/>
      <c r="G251" s="67"/>
      <c r="H251" s="67"/>
      <c r="I251" s="67"/>
      <c r="J251" s="67"/>
      <c r="K251" s="67"/>
      <c r="L251" s="67"/>
      <c r="M251" s="67"/>
      <c r="N251" s="67">
        <f ca="1">SUM(INDIRECT(ADDRESS(B251,COLUMN())),IF(C251&gt;0,INDIRECT(ADDRESS(C251,COLUMN())),0),IF(D251&gt;0,INDIRECT(ADDRESS(D251,COLUMN())),0),IF(E251&gt;0,INDIRECT(ADDRESS(E251,COLUMN())),0),IF(F251&gt;0,INDIRECT(ADDRESS(F251,COLUMN())),0),IF(G251&gt;0,INDIRECT(ADDRESS(G251,COLUMN())),0),IF(H251&gt;0,INDIRECT(ADDRESS(H251,COLUMN())),0),IF(I251&gt;0,INDIRECT(ADDRESS(I251,COLUMN())),0),IF(J251&gt;0,INDIRECT(ADDRESS(J251,COLUMN())),0),IF(K251&gt;0,INDIRECT(ADDRESS(K251,COLUMN())),0),IF(L251&gt;0,INDIRECT(ADDRESS(L251,COLUMN())),0),IF(M251&gt;0,INDIRECT(ADDRESS(M251,COLUMN())),0))</f>
        <v>22</v>
      </c>
      <c r="O251" s="67" t="str" cm="1">
        <f t="array" aca="1" ref="O251" ca="1">INDIRECT(ADDRESS($B251,COLUMN()))</f>
        <v>Fighter</v>
      </c>
      <c r="P251" s="67" cm="1">
        <f t="array" aca="1" ref="P251" ca="1">INDIRECT(ADDRESS($B251,COLUMN()))</f>
        <v>3</v>
      </c>
      <c r="Q251" s="67" cm="1">
        <f t="array" aca="1" ref="Q251" ca="1">INDIRECT(ADDRESS($B251,COLUMN()))</f>
        <v>0</v>
      </c>
      <c r="R251" s="67" cm="1">
        <f t="array" aca="1" ref="R251" ca="1">INDIRECT(ADDRESS($B251,COLUMN()))</f>
        <v>0</v>
      </c>
      <c r="S251" s="67" cm="1">
        <f t="array" aca="1" ref="S251" ca="1">INDIRECT(ADDRESS($B251,COLUMN()))</f>
        <v>2</v>
      </c>
      <c r="T251" s="67" t="str" cm="1">
        <f t="array" aca="1" ref="T251" ca="1">INDIRECT(ADDRESS($B251,COLUMN()))</f>
        <v>1-4</v>
      </c>
      <c r="U251" s="67" cm="1">
        <f t="array" aca="1" ref="U251" ca="1">INDIRECT(ADDRESS($B251,COLUMN()))</f>
        <v>4</v>
      </c>
      <c r="V251" s="67" cm="1">
        <f t="array" aca="1" ref="V251" ca="1">INDIRECT(ADDRESS($B251,COLUMN()))</f>
        <v>0</v>
      </c>
      <c r="W251" s="67" cm="1">
        <f t="array" aca="1" ref="W251" ca="1">INDIRECT(ADDRESS($B251,COLUMN()))</f>
        <v>4</v>
      </c>
      <c r="X251" s="67" cm="1">
        <f t="array" aca="1" ref="X251" ca="1">INDIRECT(ADDRESS($B251,COLUMN()))</f>
        <v>7</v>
      </c>
      <c r="Y251" s="67" cm="1">
        <f t="array" aca="1" ref="Y251" ca="1">INDIRECT(ADDRESS($B251,COLUMN()))</f>
        <v>3</v>
      </c>
      <c r="Z251" s="67" cm="1">
        <f t="array" aca="1" ref="Z251" ca="1">INDIRECT(ADDRESS($B251,COLUMN()))</f>
        <v>4</v>
      </c>
      <c r="AA251" s="67" cm="1">
        <f t="array" aca="1" ref="AA251" ca="1">INDIRECT(ADDRESS($B251,COLUMN()))</f>
        <v>0</v>
      </c>
      <c r="AB251" s="56">
        <f t="shared" ca="1" si="171"/>
        <v>0.75242728065260123</v>
      </c>
      <c r="AC251" s="56">
        <f t="shared" ca="1" si="172"/>
        <v>1.0431527572014203</v>
      </c>
      <c r="AD251" s="56">
        <f t="shared" ca="1" si="173"/>
        <v>2.7212680622645751</v>
      </c>
      <c r="AF251" s="52"/>
      <c r="AG251" s="52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2"/>
      <c r="AU251" s="54" t="s">
        <v>33</v>
      </c>
      <c r="AV251" s="57" cm="1">
        <f t="array" aca="1" ref="AV251" ca="1">SUM(IF($C251&gt;0,IF(AND(INDIRECT(ADDRESS($C251,44))=0,INDIRECT(ADDRESS($C251,38))="UL",ISERROR(SEARCH("Rear",INDIRECT(ADDRESS($C251,33)))),ISERROR(SEARCH("Side",INDIRECT(ADDRESS($C251,33))))),INDIRECT(ADDRESS($C251,COLUMN())),0),0),IF($D251&gt;0,IF(AND(INDIRECT(ADDRESS($D251,44))=0,INDIRECT(ADDRESS($D251,38))="UL",ISERROR(SEARCH("Rear",INDIRECT(ADDRESS($D251,33)))),ISERROR(SEARCH("Side",INDIRECT(ADDRESS($D251,33))))),INDIRECT(ADDRESS($D251,COLUMN())),0),0),IF($E251&gt;0,IF(AND(INDIRECT(ADDRESS($E251,44))=0,INDIRECT(ADDRESS($E251,38))="UL",ISERROR(SEARCH("Rear",INDIRECT(ADDRESS($E251,33)))),ISERROR(SEARCH("Side",INDIRECT(ADDRESS($E251,33))))),INDIRECT(ADDRESS($E251,COLUMN())),0),0),IF($F251&gt;0,IF(AND(INDIRECT(ADDRESS($F251,44))=0,INDIRECT(ADDRESS($F251,38))="UL",ISERROR(SEARCH("Rear",INDIRECT(ADDRESS($F251,33)))),ISERROR(SEARCH("Side",INDIRECT(ADDRESS($F251,33))))),INDIRECT(ADDRESS($F251,COLUMN())),0),0),IF($G251&gt;0,IF(AND(INDIRECT(ADDRESS($G251,44))=0,INDIRECT(ADDRESS($G251,38))="UL",ISERROR(SEARCH("Rear",INDIRECT(ADDRESS($G251,33)))),ISERROR(SEARCH("Side",INDIRECT(ADDRESS($G251,33))))),INDIRECT(ADDRESS($G251,COLUMN())),0),0),IF($H251&gt;0,IF(AND(INDIRECT(ADDRESS($H251,44))=0,INDIRECT(ADDRESS($H251,38))="UL",ISERROR(SEARCH("Rear",INDIRECT(ADDRESS($H251,33)))),ISERROR(SEARCH("Side",INDIRECT(ADDRESS($H251,33))))),INDIRECT(ADDRESS($H251,COLUMN())),0),0),IF($I251&gt;0,IF(AND(INDIRECT(ADDRESS($I251,44))=0,INDIRECT(ADDRESS($I251,38))="UL",ISERROR(SEARCH("Rear",INDIRECT(ADDRESS($I251,33)))),ISERROR(SEARCH("Side",INDIRECT(ADDRESS($I251,33))))),INDIRECT(ADDRESS($I251,COLUMN())),0),0),IF($J251&gt;0,IF(AND(INDIRECT(ADDRESS($J251,44))=0,INDIRECT(ADDRESS($J251,38))="UL",ISERROR(SEARCH("Rear",INDIRECT(ADDRESS($J251,33)))),ISERROR(SEARCH("Side",INDIRECT(ADDRESS($J251,33))))),INDIRECT(ADDRESS($J251,COLUMN())),0),0),IF($K251&gt;0,IF(AND(INDIRECT(ADDRESS($K251,44))=0,INDIRECT(ADDRESS($K251,38))="UL",ISERROR(SEARCH("Rear",INDIRECT(ADDRESS($K251,33)))),ISERROR(SEARCH("Side",INDIRECT(ADDRESS($K251,33))))),INDIRECT(ADDRESS($K251,COLUMN())),0),0),IF($L251&gt;0,IF(AND(INDIRECT(ADDRESS($L251,44))=0,INDIRECT(ADDRESS($L251,38))="UL",ISERROR(SEARCH("Rear",INDIRECT(ADDRESS($L251,33)))),ISERROR(SEARCH("Side",INDIRECT(ADDRESS($L251,33))))),INDIRECT(ADDRESS($L251,COLUMN())),0),0),IF($M251&gt;0,IF(AND(INDIRECT(ADDRESS($M251,44))=0,INDIRECT(ADDRESS($M251,38))="UL",ISERROR(SEARCH("Rear",INDIRECT(ADDRESS($M251,33)))),ISERROR(SEARCH("Side",INDIRECT(ADDRESS($M251,33))))),INDIRECT(ADDRESS($M251,COLUMN())),0),0))</f>
        <v>0.88888888888888884</v>
      </c>
      <c r="AW251" s="57" cm="1">
        <f t="array" aca="1" ref="AW251" ca="1">SUM(IF($C251&gt;0,IF(AND(INDIRECT(ADDRESS($C251,44))=0,INDIRECT(ADDRESS($C251,38))="UL",ISERROR(SEARCH("Rear",INDIRECT(ADDRESS($C251,33)))),ISERROR(SEARCH("Side",INDIRECT(ADDRESS($C251,33))))),INDIRECT(ADDRESS($C251,COLUMN())),0),0),IF($D251&gt;0,IF(AND(INDIRECT(ADDRESS($D251,44))=0,INDIRECT(ADDRESS($D251,38))="UL",ISERROR(SEARCH("Rear",INDIRECT(ADDRESS($D251,33)))),ISERROR(SEARCH("Side",INDIRECT(ADDRESS($D251,33))))),INDIRECT(ADDRESS($D251,COLUMN())),0),0),IF($E251&gt;0,IF(AND(INDIRECT(ADDRESS($E251,44))=0,INDIRECT(ADDRESS($E251,38))="UL",ISERROR(SEARCH("Rear",INDIRECT(ADDRESS($E251,33)))),ISERROR(SEARCH("Side",INDIRECT(ADDRESS($E251,33))))),INDIRECT(ADDRESS($E251,COLUMN())),0),0),IF($F251&gt;0,IF(AND(INDIRECT(ADDRESS($F251,44))=0,INDIRECT(ADDRESS($F251,38))="UL",ISERROR(SEARCH("Rear",INDIRECT(ADDRESS($F251,33)))),ISERROR(SEARCH("Side",INDIRECT(ADDRESS($F251,33))))),INDIRECT(ADDRESS($F251,COLUMN())),0),0),IF($G251&gt;0,IF(AND(INDIRECT(ADDRESS($G251,44))=0,INDIRECT(ADDRESS($G251,38))="UL",ISERROR(SEARCH("Rear",INDIRECT(ADDRESS($G251,33)))),ISERROR(SEARCH("Side",INDIRECT(ADDRESS($G251,33))))),INDIRECT(ADDRESS($G251,COLUMN())),0),0),IF($H251&gt;0,IF(AND(INDIRECT(ADDRESS($H251,44))=0,INDIRECT(ADDRESS($H251,38))="UL",ISERROR(SEARCH("Rear",INDIRECT(ADDRESS($H251,33)))),ISERROR(SEARCH("Side",INDIRECT(ADDRESS($H251,33))))),INDIRECT(ADDRESS($H251,COLUMN())),0),0),IF($I251&gt;0,IF(AND(INDIRECT(ADDRESS($I251,44))=0,INDIRECT(ADDRESS($I251,38))="UL",ISERROR(SEARCH("Rear",INDIRECT(ADDRESS($I251,33)))),ISERROR(SEARCH("Side",INDIRECT(ADDRESS($I251,33))))),INDIRECT(ADDRESS($I251,COLUMN())),0),0),IF($J251&gt;0,IF(AND(INDIRECT(ADDRESS($J251,44))=0,INDIRECT(ADDRESS($J251,38))="UL",ISERROR(SEARCH("Rear",INDIRECT(ADDRESS($J251,33)))),ISERROR(SEARCH("Side",INDIRECT(ADDRESS($J251,33))))),INDIRECT(ADDRESS($J251,COLUMN())),0),0),IF($K251&gt;0,IF(AND(INDIRECT(ADDRESS($K251,44))=0,INDIRECT(ADDRESS($K251,38))="UL",ISERROR(SEARCH("Rear",INDIRECT(ADDRESS($K251,33)))),ISERROR(SEARCH("Side",INDIRECT(ADDRESS($K251,33))))),INDIRECT(ADDRESS($K251,COLUMN())),0),0),IF($L251&gt;0,IF(AND(INDIRECT(ADDRESS($L251,44))=0,INDIRECT(ADDRESS($L251,38))="UL",ISERROR(SEARCH("Rear",INDIRECT(ADDRESS($L251,33)))),ISERROR(SEARCH("Side",INDIRECT(ADDRESS($L251,33))))),INDIRECT(ADDRESS($L251,COLUMN())),0),0),IF($M251&gt;0,IF(AND(INDIRECT(ADDRESS($M251,44))=0,INDIRECT(ADDRESS($M251,38))="UL",ISERROR(SEARCH("Rear",INDIRECT(ADDRESS($M251,33)))),ISERROR(SEARCH("Side",INDIRECT(ADDRESS($M251,33))))),INDIRECT(ADDRESS($M251,COLUMN())),0),0))</f>
        <v>0.44444444444444442</v>
      </c>
      <c r="AX251" s="57" cm="1">
        <f t="array" aca="1" ref="AX251" ca="1">SUM(IF($C251&gt;0,IF(AND(INDIRECT(ADDRESS($C251,44))=0,INDIRECT(ADDRESS($C251,38))="UL",ISERROR(SEARCH("Rear",INDIRECT(ADDRESS($C251,33)))),ISERROR(SEARCH("Side",INDIRECT(ADDRESS($C251,33))))),INDIRECT(ADDRESS($C251,COLUMN())),0),0),IF($D251&gt;0,IF(AND(INDIRECT(ADDRESS($D251,44))=0,INDIRECT(ADDRESS($D251,38))="UL",ISERROR(SEARCH("Rear",INDIRECT(ADDRESS($D251,33)))),ISERROR(SEARCH("Side",INDIRECT(ADDRESS($D251,33))))),INDIRECT(ADDRESS($D251,COLUMN())),0),0),IF($E251&gt;0,IF(AND(INDIRECT(ADDRESS($E251,44))=0,INDIRECT(ADDRESS($E251,38))="UL",ISERROR(SEARCH("Rear",INDIRECT(ADDRESS($E251,33)))),ISERROR(SEARCH("Side",INDIRECT(ADDRESS($E251,33))))),INDIRECT(ADDRESS($E251,COLUMN())),0),0),IF($F251&gt;0,IF(AND(INDIRECT(ADDRESS($F251,44))=0,INDIRECT(ADDRESS($F251,38))="UL",ISERROR(SEARCH("Rear",INDIRECT(ADDRESS($F251,33)))),ISERROR(SEARCH("Side",INDIRECT(ADDRESS($F251,33))))),INDIRECT(ADDRESS($F251,COLUMN())),0),0),IF($G251&gt;0,IF(AND(INDIRECT(ADDRESS($G251,44))=0,INDIRECT(ADDRESS($G251,38))="UL",ISERROR(SEARCH("Rear",INDIRECT(ADDRESS($G251,33)))),ISERROR(SEARCH("Side",INDIRECT(ADDRESS($G251,33))))),INDIRECT(ADDRESS($G251,COLUMN())),0),0),IF($H251&gt;0,IF(AND(INDIRECT(ADDRESS($H251,44))=0,INDIRECT(ADDRESS($H251,38))="UL",ISERROR(SEARCH("Rear",INDIRECT(ADDRESS($H251,33)))),ISERROR(SEARCH("Side",INDIRECT(ADDRESS($H251,33))))),INDIRECT(ADDRESS($H251,COLUMN())),0),0),IF($I251&gt;0,IF(AND(INDIRECT(ADDRESS($I251,44))=0,INDIRECT(ADDRESS($I251,38))="UL",ISERROR(SEARCH("Rear",INDIRECT(ADDRESS($I251,33)))),ISERROR(SEARCH("Side",INDIRECT(ADDRESS($I251,33))))),INDIRECT(ADDRESS($I251,COLUMN())),0),0),IF($J251&gt;0,IF(AND(INDIRECT(ADDRESS($J251,44))=0,INDIRECT(ADDRESS($J251,38))="UL",ISERROR(SEARCH("Rear",INDIRECT(ADDRESS($J251,33)))),ISERROR(SEARCH("Side",INDIRECT(ADDRESS($J251,33))))),INDIRECT(ADDRESS($J251,COLUMN())),0),0),IF($K251&gt;0,IF(AND(INDIRECT(ADDRESS($K251,44))=0,INDIRECT(ADDRESS($K251,38))="UL",ISERROR(SEARCH("Rear",INDIRECT(ADDRESS($K251,33)))),ISERROR(SEARCH("Side",INDIRECT(ADDRESS($K251,33))))),INDIRECT(ADDRESS($K251,COLUMN())),0),0),IF($L251&gt;0,IF(AND(INDIRECT(ADDRESS($L251,44))=0,INDIRECT(ADDRESS($L251,38))="UL",ISERROR(SEARCH("Rear",INDIRECT(ADDRESS($L251,33)))),ISERROR(SEARCH("Side",INDIRECT(ADDRESS($L251,33))))),INDIRECT(ADDRESS($L251,COLUMN())),0),0),IF($M251&gt;0,IF(AND(INDIRECT(ADDRESS($M251,44))=0,INDIRECT(ADDRESS($M251,38))="UL",ISERROR(SEARCH("Rear",INDIRECT(ADDRESS($M251,33)))),ISERROR(SEARCH("Side",INDIRECT(ADDRESS($M251,33))))),INDIRECT(ADDRESS($M251,COLUMN())),0),0))</f>
        <v>0</v>
      </c>
      <c r="AY251" s="58">
        <f t="shared" ca="1" si="174"/>
        <v>0.88888888888888884</v>
      </c>
      <c r="AZ251" s="58">
        <f t="shared" ca="1" si="175"/>
        <v>0.44444444444444442</v>
      </c>
      <c r="BA251" s="58" cm="1">
        <f t="array" aca="1" ref="BA251" ca="1">SUM(IF($C251&gt;0,IF(AND(INDIRECT(ADDRESS($C251,44))=0,INDIRECT(ADDRESS($C251,38))="UL"),INDIRECT(ADDRESS($C251,COLUMN())),0),0),IF($D251&gt;0,IF(AND(INDIRECT(ADDRESS($D251,44))=0,INDIRECT(ADDRESS($D251,38))="UL"),INDIRECT(ADDRESS($D251,COLUMN())),0),0),IF($E251&gt;0,IF(AND(INDIRECT(ADDRESS($E251,44))=0,INDIRECT(ADDRESS($E251,38))="UL"),INDIRECT(ADDRESS($E251,COLUMN())),0),0),IF($F251&gt;0,IF(AND(INDIRECT(ADDRESS($F251,44))=0,INDIRECT(ADDRESS($F251,38))="UL"),INDIRECT(ADDRESS($F251,COLUMN())),0),0),IF($G251&gt;0,IF(AND(INDIRECT(ADDRESS($G251,44))=0,INDIRECT(ADDRESS($G251,38))="UL"),INDIRECT(ADDRESS($G251,COLUMN())),0),0),IF($H251&gt;0,IF(AND(INDIRECT(ADDRESS($H251,44))=0,INDIRECT(ADDRESS($H251,38))="UL"),INDIRECT(ADDRESS($H251,COLUMN())),0),0),IF($I251&gt;0,IF(AND(INDIRECT(ADDRESS($I251,44))=0,INDIRECT(ADDRESS($I251,38))="UL"),INDIRECT(ADDRESS($I251,COLUMN())),0),0),IF($J251&gt;0,IF(AND(INDIRECT(ADDRESS($J251,44))=0,INDIRECT(ADDRESS($J251,38))="UL"),INDIRECT(ADDRESS($J251,COLUMN())),0),0),IF($K251&gt;0,IF(AND(INDIRECT(ADDRESS($K251,44))=0,INDIRECT(ADDRESS($K251,38))="UL"),INDIRECT(ADDRESS($K251,COLUMN())),0),0),IF($L251&gt;0,IF(AND(INDIRECT(ADDRESS($L251,44))=0,INDIRECT(ADDRESS($L251,38))="UL"),INDIRECT(ADDRESS($L251,COLUMN())),0),0),IF($M251&gt;0,IF(AND(INDIRECT(ADDRESS($M251,44))=0,INDIRECT(ADDRESS($M251,38))="UL"),INDIRECT(ADDRESS($M251,COLUMN())),0),0))</f>
        <v>0.23097001763668426</v>
      </c>
      <c r="BB251" s="58" cm="1">
        <f t="array" aca="1" ref="BB251" ca="1">SUM(IF($C251&gt;0,IF(AND(INDIRECT(ADDRESS($C251,44))=0,INDIRECT(ADDRESS($C251,38))="UL"),INDIRECT(ADDRESS($C251,COLUMN())),0),0),IF($D251&gt;0,IF(AND(INDIRECT(ADDRESS($D251,44))=0,INDIRECT(ADDRESS($D251,38))="UL"),INDIRECT(ADDRESS($D251,COLUMN())),0),0),IF($E251&gt;0,IF(AND(INDIRECT(ADDRESS($E251,44))=0,INDIRECT(ADDRESS($E251,38))="UL"),INDIRECT(ADDRESS($E251,COLUMN())),0),0),IF($F251&gt;0,IF(AND(INDIRECT(ADDRESS($F251,44))=0,INDIRECT(ADDRESS($F251,38))="UL"),INDIRECT(ADDRESS($F251,COLUMN())),0),0),IF($G251&gt;0,IF(AND(INDIRECT(ADDRESS($G251,44))=0,INDIRECT(ADDRESS($G251,38))="UL"),INDIRECT(ADDRESS($G251,COLUMN())),0),0),IF($H251&gt;0,IF(AND(INDIRECT(ADDRESS($H251,44))=0,INDIRECT(ADDRESS($H251,38))="UL"),INDIRECT(ADDRESS($H251,COLUMN())),0),0),IF($I251&gt;0,IF(AND(INDIRECT(ADDRESS($I251,44))=0,INDIRECT(ADDRESS($I251,38))="UL"),INDIRECT(ADDRESS($I251,COLUMN())),0),0),IF($J251&gt;0,IF(AND(INDIRECT(ADDRESS($J251,44))=0,INDIRECT(ADDRESS($J251,38))="UL"),INDIRECT(ADDRESS($J251,COLUMN())),0),0),IF($K251&gt;0,IF(AND(INDIRECT(ADDRESS($K251,44))=0,INDIRECT(ADDRESS($K251,38))="UL"),INDIRECT(ADDRESS($K251,COLUMN())),0),0),IF($L251&gt;0,IF(AND(INDIRECT(ADDRESS($L251,44))=0,INDIRECT(ADDRESS($L251,38))="UL"),INDIRECT(ADDRESS($L251,COLUMN())),0),0),IF($M251&gt;0,IF(AND(INDIRECT(ADDRESS($M251,44))=0,INDIRECT(ADDRESS($M251,38))="UL"),INDIRECT(ADDRESS($M251,COLUMN())),0),0))</f>
        <v>0.37650793650793651</v>
      </c>
      <c r="BC251" s="58" cm="1">
        <f t="array" aca="1" ref="BC251" ca="1">SUM(IF($C251&gt;0,IF(AND(INDIRECT(ADDRESS($C251,44))=0,INDIRECT(ADDRESS($C251,38))="UL"),INDIRECT(ADDRESS($C251,COLUMN())),0),0),IF($D251&gt;0,IF(AND(INDIRECT(ADDRESS($D251,44))=0,INDIRECT(ADDRESS($D251,38))="UL"),INDIRECT(ADDRESS($D251,COLUMN())),0),0),IF($E251&gt;0,IF(AND(INDIRECT(ADDRESS($E251,44))=0,INDIRECT(ADDRESS($E251,38))="UL"),INDIRECT(ADDRESS($E251,COLUMN())),0),0),IF($F251&gt;0,IF(AND(INDIRECT(ADDRESS($F251,44))=0,INDIRECT(ADDRESS($F251,38))="UL"),INDIRECT(ADDRESS($F251,COLUMN())),0),0),IF($G251&gt;0,IF(AND(INDIRECT(ADDRESS($G251,44))=0,INDIRECT(ADDRESS($G251,38))="UL"),INDIRECT(ADDRESS($G251,COLUMN())),0),0),IF($H251&gt;0,IF(AND(INDIRECT(ADDRESS($H251,44))=0,INDIRECT(ADDRESS($H251,38))="UL"),INDIRECT(ADDRESS($H251,COLUMN())),0),0),IF($I251&gt;0,IF(AND(INDIRECT(ADDRESS($I251,44))=0,INDIRECT(ADDRESS($I251,38))="UL"),INDIRECT(ADDRESS($I251,COLUMN())),0),0),IF($J251&gt;0,IF(AND(INDIRECT(ADDRESS($J251,44))=0,INDIRECT(ADDRESS($J251,38))="UL"),INDIRECT(ADDRESS($J251,COLUMN())),0),0),IF($K251&gt;0,IF(AND(INDIRECT(ADDRESS($K251,44))=0,INDIRECT(ADDRESS($K251,38))="UL"),INDIRECT(ADDRESS($K251,COLUMN())),0),0),IF($L251&gt;0,IF(AND(INDIRECT(ADDRESS($L251,44))=0,INDIRECT(ADDRESS($L251,38))="UL"),INDIRECT(ADDRESS($L251,COLUMN())),0),0),IF($M251&gt;0,IF(AND(INDIRECT(ADDRESS($M251,44))=0,INDIRECT(ADDRESS($M251,38))="UL"),INDIRECT(ADDRESS($M251,COLUMN())),0),0))</f>
        <v>0.20095238095238094</v>
      </c>
      <c r="BD251" s="58" cm="1">
        <f t="array" aca="1" ref="BD251" ca="1">SUM(IF($C251&gt;0,IF(AND(INDIRECT(ADDRESS($C251,44))=0,INDIRECT(ADDRESS($C251,38))="UL"),INDIRECT(ADDRESS($C251,COLUMN())),0),0),IF($D251&gt;0,IF(AND(INDIRECT(ADDRESS($D251,44))=0,INDIRECT(ADDRESS($D251,38))="UL"),INDIRECT(ADDRESS($D251,COLUMN())),0),0),IF($E251&gt;0,IF(AND(INDIRECT(ADDRESS($E251,44))=0,INDIRECT(ADDRESS($E251,38))="UL"),INDIRECT(ADDRESS($E251,COLUMN())),0),0),IF($F251&gt;0,IF(AND(INDIRECT(ADDRESS($F251,44))=0,INDIRECT(ADDRESS($F251,38))="UL"),INDIRECT(ADDRESS($F251,COLUMN())),0),0),IF($G251&gt;0,IF(AND(INDIRECT(ADDRESS($G251,44))=0,INDIRECT(ADDRESS($G251,38))="UL"),INDIRECT(ADDRESS($G251,COLUMN())),0),0),IF($H251&gt;0,IF(AND(INDIRECT(ADDRESS($H251,44))=0,INDIRECT(ADDRESS($H251,38))="UL"),INDIRECT(ADDRESS($H251,COLUMN())),0),0),IF($I251&gt;0,IF(AND(INDIRECT(ADDRESS($I251,44))=0,INDIRECT(ADDRESS($I251,38))="UL"),INDIRECT(ADDRESS($I251,COLUMN())),0),0),IF($J251&gt;0,IF(AND(INDIRECT(ADDRESS($J251,44))=0,INDIRECT(ADDRESS($J251,38))="UL"),INDIRECT(ADDRESS($J251,COLUMN())),0),0),IF($K251&gt;0,IF(AND(INDIRECT(ADDRESS($K251,44))=0,INDIRECT(ADDRESS($K251,38))="UL"),INDIRECT(ADDRESS($K251,COLUMN())),0),0),IF($L251&gt;0,IF(AND(INDIRECT(ADDRESS($L251,44))=0,INDIRECT(ADDRESS($L251,38))="UL"),INDIRECT(ADDRESS($L251,COLUMN())),0),0),IF($M251&gt;0,IF(AND(INDIRECT(ADDRESS($M251,44))=0,INDIRECT(ADDRESS($M251,38))="UL"),INDIRECT(ADDRESS($M251,COLUMN())),0),0))</f>
        <v>0.32652557319223985</v>
      </c>
      <c r="BE251" s="57">
        <f t="shared" ca="1" si="176"/>
        <v>0.23097001763668426</v>
      </c>
      <c r="BF251" s="57" cm="1">
        <f t="array" aca="1" ref="BF251" ca="1">SUM(IF($C251&gt;0,IF(INDIRECT(ADDRESS($C251,45))=1,INDIRECT(ADDRESS($C251,52))*INDIRECT(ADDRESS($C251,42))/5,0),0), IF($D251&gt;0,IF(INDIRECT(ADDRESS($D251,45))=1,INDIRECT(ADDRESS($D251,52))*INDIRECT(ADDRESS($D251,42))/5,0),0), IF($E251&gt;0,IF(INDIRECT(ADDRESS($E251,45))=1,INDIRECT(ADDRESS($E251,52))*INDIRECT(ADDRESS($E251,42))/5,0),0), IF($F251&gt;0,IF(INDIRECT(ADDRESS($F251,45))=1,INDIRECT(ADDRESS($F251,52))*INDIRECT(ADDRESS($F251,42))/5,0),0), IF($G251&gt;0,IF(INDIRECT(ADDRESS($G251,45))=1,INDIRECT(ADDRESS($G251,52))*INDIRECT(ADDRESS($G251,42))/5,0),0), IF($H251&gt;0,IF(INDIRECT(ADDRESS($H251,45))=1,INDIRECT(ADDRESS($H251,52))*INDIRECT(ADDRESS($H251,42))/5,0),0)
)*$BF$296/100</f>
        <v>3.7962962962962962E-2</v>
      </c>
      <c r="BG251" s="19"/>
      <c r="BH251" s="57" cm="1">
        <f t="array" aca="1" ref="BH251" ca="1">SUM(IF($C251&gt;0,IF(AND(INDIRECT(ADDRESS($C251,44))=0,INDIRECT(ADDRESS($C251,38))&lt;&gt;"UL"),INDIRECT(ADDRESS($C251,COLUMN()-12)),0),0), IF($D251&gt;0,IF(AND(INDIRECT(ADDRESS($D251,44))=0,INDIRECT(ADDRESS($D251,38))&lt;&gt;"UL"),INDIRECT(ADDRESS($D251,COLUMN()-12)),0),0), IF($E251&gt;0,IF(AND(INDIRECT(ADDRESS($E251,44))=0,INDIRECT(ADDRESS($E251,38))&lt;&gt;"UL"),INDIRECT(ADDRESS($E251,COLUMN()-12)),0),0), IF($F251&gt;0,IF(AND(INDIRECT(ADDRESS($F251,44))=0,INDIRECT(ADDRESS($F251,38))&lt;&gt;"UL"),INDIRECT(ADDRESS($F251,COLUMN()-12)),0),0), IF($G251&gt;0,IF(AND(INDIRECT(ADDRESS($G251,44))=0,INDIRECT(ADDRESS($G251,38))&lt;&gt;"UL"),INDIRECT(ADDRESS($G251,COLUMN()-12)),0),0), IF($H251&gt;0,IF(AND(INDIRECT(ADDRESS($H251,44))=0,INDIRECT(ADDRESS($H251,38))&lt;&gt;"UL"),INDIRECT(ADDRESS($H251,COLUMN()-12)),0),0), IF($I251&gt;0,IF(AND(INDIRECT(ADDRESS($I251,44))=0,INDIRECT(ADDRESS($I251,38))&lt;&gt;"UL"),INDIRECT(ADDRESS($I251,COLUMN()-12)),0),0), IF($J251&gt;0,IF(AND(INDIRECT(ADDRESS($J251,44))=0,INDIRECT(ADDRESS($J251,38))&lt;&gt;"UL"),INDIRECT(ADDRESS($J251,COLUMN()-12)),0),0), IF($K251&gt;0,IF(AND(INDIRECT(ADDRESS($K251,44))=0,INDIRECT(ADDRESS($K251,38))&lt;&gt;"UL"),INDIRECT(ADDRESS($K251,COLUMN()-12)),0),0), IF($L251&gt;0,IF(AND(INDIRECT(ADDRESS($L251,44))=0,INDIRECT(ADDRESS($L251,38))&lt;&gt;"UL"),INDIRECT(ADDRESS($L251,COLUMN()-12)),0),0), IF($M251&gt;0,IF(AND(INDIRECT(ADDRESS($M251,44))=0,INDIRECT(ADDRESS($M251,38))&lt;&gt;"UL"),INDIRECT(ADDRESS($M251,COLUMN()-12)),0),0))</f>
        <v>0</v>
      </c>
      <c r="BI251" s="57" cm="1">
        <f t="array" aca="1" ref="BI251" ca="1">SUM(IF($C251&gt;0,IF(AND(INDIRECT(ADDRESS($C251,44))=0,INDIRECT(ADDRESS($C251,38))&lt;&gt;"UL"),INDIRECT(ADDRESS($C251,COLUMN()-12)),0),0), IF($D251&gt;0,IF(AND(INDIRECT(ADDRESS($D251,44))=0,INDIRECT(ADDRESS($D251,38))&lt;&gt;"UL"),INDIRECT(ADDRESS($D251,COLUMN()-12)),0),0), IF($E251&gt;0,IF(AND(INDIRECT(ADDRESS($E251,44))=0,INDIRECT(ADDRESS($E251,38))&lt;&gt;"UL"),INDIRECT(ADDRESS($E251,COLUMN()-12)),0),0), IF($F251&gt;0,IF(AND(INDIRECT(ADDRESS($F251,44))=0,INDIRECT(ADDRESS($F251,38))&lt;&gt;"UL"),INDIRECT(ADDRESS($F251,COLUMN()-12)),0),0), IF($G251&gt;0,IF(AND(INDIRECT(ADDRESS($G251,44))=0,INDIRECT(ADDRESS($G251,38))&lt;&gt;"UL"),INDIRECT(ADDRESS($G251,COLUMN()-12)),0),0), IF($H251&gt;0,IF(AND(INDIRECT(ADDRESS($H251,44))=0,INDIRECT(ADDRESS($H251,38))&lt;&gt;"UL"),INDIRECT(ADDRESS($H251,COLUMN()-12)),0),0), IF($I251&gt;0,IF(AND(INDIRECT(ADDRESS($I251,44))=0,INDIRECT(ADDRESS($I251,38))&lt;&gt;"UL"),INDIRECT(ADDRESS($I251,COLUMN()-12)),0),0), IF($J251&gt;0,IF(AND(INDIRECT(ADDRESS($J251,44))=0,INDIRECT(ADDRESS($J251,38))&lt;&gt;"UL"),INDIRECT(ADDRESS($J251,COLUMN()-12)),0),0), IF($K251&gt;0,IF(AND(INDIRECT(ADDRESS($K251,44))=0,INDIRECT(ADDRESS($K251,38))&lt;&gt;"UL"),INDIRECT(ADDRESS($K251,COLUMN()-12)),0),0), IF($L251&gt;0,IF(AND(INDIRECT(ADDRESS($L251,44))=0,INDIRECT(ADDRESS($L251,38))&lt;&gt;"UL"),INDIRECT(ADDRESS($L251,COLUMN()-12)),0),0), IF($M251&gt;0,IF(AND(INDIRECT(ADDRESS($M251,44))=0,INDIRECT(ADDRESS($M251,38))&lt;&gt;"UL"),INDIRECT(ADDRESS($M251,COLUMN()-12)),0),0))</f>
        <v>0</v>
      </c>
      <c r="BJ251" s="57" cm="1">
        <f t="array" aca="1" ref="BJ251" ca="1">SUM(IF($C251&gt;0,IF(AND(INDIRECT(ADDRESS($C251,44))=0,INDIRECT(ADDRESS($C251,38))&lt;&gt;"UL"),INDIRECT(ADDRESS($C251,COLUMN()-12)),0),0), IF($D251&gt;0,IF(AND(INDIRECT(ADDRESS($D251,44))=0,INDIRECT(ADDRESS($D251,38))&lt;&gt;"UL"),INDIRECT(ADDRESS($D251,COLUMN()-12)),0),0), IF($E251&gt;0,IF(AND(INDIRECT(ADDRESS($E251,44))=0,INDIRECT(ADDRESS($E251,38))&lt;&gt;"UL"),INDIRECT(ADDRESS($E251,COLUMN()-12)),0),0), IF($F251&gt;0,IF(AND(INDIRECT(ADDRESS($F251,44))=0,INDIRECT(ADDRESS($F251,38))&lt;&gt;"UL"),INDIRECT(ADDRESS($F251,COLUMN()-12)),0),0), IF($G251&gt;0,IF(AND(INDIRECT(ADDRESS($G251,44))=0,INDIRECT(ADDRESS($G251,38))&lt;&gt;"UL"),INDIRECT(ADDRESS($G251,COLUMN()-12)),0),0), IF($H251&gt;0,IF(AND(INDIRECT(ADDRESS($H251,44))=0,INDIRECT(ADDRESS($H251,38))&lt;&gt;"UL"),INDIRECT(ADDRESS($H251,COLUMN()-12)),0),0), IF($I251&gt;0,IF(AND(INDIRECT(ADDRESS($I251,44))=0,INDIRECT(ADDRESS($I251,38))&lt;&gt;"UL"),INDIRECT(ADDRESS($I251,COLUMN()-12)),0),0), IF($J251&gt;0,IF(AND(INDIRECT(ADDRESS($J251,44))=0,INDIRECT(ADDRESS($J251,38))&lt;&gt;"UL"),INDIRECT(ADDRESS($J251,COLUMN()-12)),0),0), IF($K251&gt;0,IF(AND(INDIRECT(ADDRESS($K251,44))=0,INDIRECT(ADDRESS($K251,38))&lt;&gt;"UL"),INDIRECT(ADDRESS($K251,COLUMN()-12)),0),0), IF($L251&gt;0,IF(AND(INDIRECT(ADDRESS($L251,44))=0,INDIRECT(ADDRESS($L251,38))&lt;&gt;"UL"),INDIRECT(ADDRESS($L251,COLUMN()-12)),0),0), IF($M251&gt;0,IF(AND(INDIRECT(ADDRESS($M251,44))=0,INDIRECT(ADDRESS($M251,38))&lt;&gt;"UL"),INDIRECT(ADDRESS($M251,COLUMN()-12)),0),0))</f>
        <v>0</v>
      </c>
      <c r="BK251" s="57">
        <f t="shared" ca="1" si="177"/>
        <v>0</v>
      </c>
      <c r="BL251" s="58">
        <f t="shared" ca="1" si="178"/>
        <v>0</v>
      </c>
      <c r="BM251" s="57" cm="1">
        <f t="array" aca="1" ref="BM251" ca="1">SUM(IF($C251&gt;0,IF(AND(INDIRECT(ADDRESS($C251,44))=0,INDIRECT(ADDRESS($C251,38))&lt;&gt;"UL"),INDIRECT(ADDRESS($C251,COLUMN()-12)),0),0), IF($D251&gt;0,IF(AND(INDIRECT(ADDRESS($D251,44))=0,INDIRECT(ADDRESS($D251,38))&lt;&gt;"UL"),INDIRECT(ADDRESS($D251,COLUMN()-12)),0),0), IF($E251&gt;0,IF(AND(INDIRECT(ADDRESS($E251,44))=0,INDIRECT(ADDRESS($E251,38))&lt;&gt;"UL"),INDIRECT(ADDRESS($E251,COLUMN()-12)),0),0), IF($F251&gt;0,IF(AND(INDIRECT(ADDRESS($F251,44))=0,INDIRECT(ADDRESS($F251,38))&lt;&gt;"UL"),INDIRECT(ADDRESS($F251,COLUMN()-12)),0),0), IF($G251&gt;0,IF(AND(INDIRECT(ADDRESS($G251,44))=0,INDIRECT(ADDRESS($G251,38))&lt;&gt;"UL"),INDIRECT(ADDRESS($G251,COLUMN()-12)),0),0), IF($H251&gt;0,IF(AND(INDIRECT(ADDRESS($H251,44))=0,INDIRECT(ADDRESS($H251,38))&lt;&gt;"UL"),INDIRECT(ADDRESS($H251,COLUMN()-12)),0),0), IF($I251&gt;0,IF(AND(INDIRECT(ADDRESS($I251,44))=0,INDIRECT(ADDRESS($I251,38))&lt;&gt;"UL"),INDIRECT(ADDRESS($I251,COLUMN()-12)),0),0), IF($J251&gt;0,IF(AND(INDIRECT(ADDRESS($J251,44))=0,INDIRECT(ADDRESS($J251,38))&lt;&gt;"UL"),INDIRECT(ADDRESS($J251,COLUMN()-12)),0),0), IF($K251&gt;0,IF(AND(INDIRECT(ADDRESS($K251,44))=0,INDIRECT(ADDRESS($K251,38))&lt;&gt;"UL"),INDIRECT(ADDRESS($K251,COLUMN()-11)),0),0), IF($L251&gt;0,IF(AND(INDIRECT(ADDRESS($L251,44))=0,INDIRECT(ADDRESS($L251,38))&lt;&gt;"UL"),INDIRECT(ADDRESS($L251,COLUMN()-11)),0),0), IF($M251&gt;0,IF(AND(INDIRECT(ADDRESS($M251,44))=0,INDIRECT(ADDRESS($M251,38))&lt;&gt;"UL"),INDIRECT(ADDRESS($M251,COLUMN()-11)),0),0))</f>
        <v>0</v>
      </c>
      <c r="BN251" s="57" cm="1">
        <f t="array" aca="1" ref="BN251" ca="1">SUM(IF($C251&gt;0,IF(AND(INDIRECT(ADDRESS($C251,44))=0,INDIRECT(ADDRESS($C251,38))&lt;&gt;"UL"),INDIRECT(ADDRESS($C251,COLUMN()-12)),0),0), IF($D251&gt;0,IF(AND(INDIRECT(ADDRESS($D251,44))=0,INDIRECT(ADDRESS($D251,38))&lt;&gt;"UL"),INDIRECT(ADDRESS($D251,COLUMN()-12)),0),0), IF($E251&gt;0,IF(AND(INDIRECT(ADDRESS($E251,44))=0,INDIRECT(ADDRESS($E251,38))&lt;&gt;"UL"),INDIRECT(ADDRESS($E251,COLUMN()-12)),0),0), IF($F251&gt;0,IF(AND(INDIRECT(ADDRESS($F251,44))=0,INDIRECT(ADDRESS($F251,38))&lt;&gt;"UL"),INDIRECT(ADDRESS($F251,COLUMN()-12)),0),0), IF($G251&gt;0,IF(AND(INDIRECT(ADDRESS($G251,44))=0,INDIRECT(ADDRESS($G251,38))&lt;&gt;"UL"),INDIRECT(ADDRESS($G251,COLUMN()-12)),0),0), IF($H251&gt;0,IF(AND(INDIRECT(ADDRESS($H251,44))=0,INDIRECT(ADDRESS($H251,38))&lt;&gt;"UL"),INDIRECT(ADDRESS($H251,COLUMN()-12)),0),0), IF($I251&gt;0,IF(AND(INDIRECT(ADDRESS($I251,44))=0,INDIRECT(ADDRESS($I251,38))&lt;&gt;"UL"),INDIRECT(ADDRESS($I251,COLUMN()-12)),0),0), IF($J251&gt;0,IF(AND(INDIRECT(ADDRESS($J251,44))=0,INDIRECT(ADDRESS($J251,38))&lt;&gt;"UL"),INDIRECT(ADDRESS($J251,COLUMN()-12)),0),0), IF($K251&gt;0,IF(AND(INDIRECT(ADDRESS($K251,44))=0,INDIRECT(ADDRESS($K251,38))&lt;&gt;"UL"),INDIRECT(ADDRESS($K251,COLUMN()-11)),0),0), IF($L251&gt;0,IF(AND(INDIRECT(ADDRESS($L251,44))=0,INDIRECT(ADDRESS($L251,38))&lt;&gt;"UL"),INDIRECT(ADDRESS($L251,COLUMN()-11)),0),0), IF($M251&gt;0,IF(AND(INDIRECT(ADDRESS($M251,44))=0,INDIRECT(ADDRESS($M251,38))&lt;&gt;"UL"),INDIRECT(ADDRESS($M251,COLUMN()-11)),0),0))</f>
        <v>0</v>
      </c>
      <c r="BO251" s="57" cm="1">
        <f t="array" aca="1" ref="BO251" ca="1">SUM(IF($C251&gt;0,IF(AND(INDIRECT(ADDRESS($C251,44))=0,INDIRECT(ADDRESS($C251,38))&lt;&gt;"UL"),INDIRECT(ADDRESS($C251,COLUMN()-12)),0),0), IF($D251&gt;0,IF(AND(INDIRECT(ADDRESS($D251,44))=0,INDIRECT(ADDRESS($D251,38))&lt;&gt;"UL"),INDIRECT(ADDRESS($D251,COLUMN()-12)),0),0), IF($E251&gt;0,IF(AND(INDIRECT(ADDRESS($E251,44))=0,INDIRECT(ADDRESS($E251,38))&lt;&gt;"UL"),INDIRECT(ADDRESS($E251,COLUMN()-12)),0),0), IF($F251&gt;0,IF(AND(INDIRECT(ADDRESS($F251,44))=0,INDIRECT(ADDRESS($F251,38))&lt;&gt;"UL"),INDIRECT(ADDRESS($F251,COLUMN()-12)),0),0), IF($G251&gt;0,IF(AND(INDIRECT(ADDRESS($G251,44))=0,INDIRECT(ADDRESS($G251,38))&lt;&gt;"UL"),INDIRECT(ADDRESS($G251,COLUMN()-12)),0),0), IF($H251&gt;0,IF(AND(INDIRECT(ADDRESS($H251,44))=0,INDIRECT(ADDRESS($H251,38))&lt;&gt;"UL"),INDIRECT(ADDRESS($H251,COLUMN()-12)),0),0), IF($I251&gt;0,IF(AND(INDIRECT(ADDRESS($I251,44))=0,INDIRECT(ADDRESS($I251,38))&lt;&gt;"UL"),INDIRECT(ADDRESS($I251,COLUMN()-12)),0),0), IF($J251&gt;0,IF(AND(INDIRECT(ADDRESS($J251,44))=0,INDIRECT(ADDRESS($J251,38))&lt;&gt;"UL"),INDIRECT(ADDRESS($J251,COLUMN()-12)),0),0), IF($K251&gt;0,IF(AND(INDIRECT(ADDRESS($K251,44))=0,INDIRECT(ADDRESS($K251,38))&lt;&gt;"UL"),INDIRECT(ADDRESS($K251,COLUMN()-11)),0),0), IF($L251&gt;0,IF(AND(INDIRECT(ADDRESS($L251,44))=0,INDIRECT(ADDRESS($L251,38))&lt;&gt;"UL"),INDIRECT(ADDRESS($L251,COLUMN()-11)),0),0), IF($M251&gt;0,IF(AND(INDIRECT(ADDRESS($M251,44))=0,INDIRECT(ADDRESS($M251,38))&lt;&gt;"UL"),INDIRECT(ADDRESS($M251,COLUMN()-11)),0),0))</f>
        <v>0</v>
      </c>
      <c r="BP251" s="57" cm="1">
        <f t="array" aca="1" ref="BP251" ca="1">SUM(IF($C251&gt;0,IF(AND(INDIRECT(ADDRESS($C251,44))=0,INDIRECT(ADDRESS($C251,38))&lt;&gt;"UL"),INDIRECT(ADDRESS($C251,COLUMN()-12)),0),0), IF($D251&gt;0,IF(AND(INDIRECT(ADDRESS($D251,44))=0,INDIRECT(ADDRESS($D251,38))&lt;&gt;"UL"),INDIRECT(ADDRESS($D251,COLUMN()-12)),0),0), IF($E251&gt;0,IF(AND(INDIRECT(ADDRESS($E251,44))=0,INDIRECT(ADDRESS($E251,38))&lt;&gt;"UL"),INDIRECT(ADDRESS($E251,COLUMN()-12)),0),0), IF($F251&gt;0,IF(AND(INDIRECT(ADDRESS($F251,44))=0,INDIRECT(ADDRESS($F251,38))&lt;&gt;"UL"),INDIRECT(ADDRESS($F251,COLUMN()-12)),0),0), IF($G251&gt;0,IF(AND(INDIRECT(ADDRESS($G251,44))=0,INDIRECT(ADDRESS($G251,38))&lt;&gt;"UL"),INDIRECT(ADDRESS($G251,COLUMN()-12)),0),0), IF($H251&gt;0,IF(AND(INDIRECT(ADDRESS($H251,44))=0,INDIRECT(ADDRESS($H251,38))&lt;&gt;"UL"),INDIRECT(ADDRESS($H251,COLUMN()-12)),0),0), IF($I251&gt;0,IF(AND(INDIRECT(ADDRESS($I251,44))=0,INDIRECT(ADDRESS($I251,38))&lt;&gt;"UL"),INDIRECT(ADDRESS($I251,COLUMN()-12)),0),0), IF($J251&gt;0,IF(AND(INDIRECT(ADDRESS($J251,44))=0,INDIRECT(ADDRESS($J251,38))&lt;&gt;"UL"),INDIRECT(ADDRESS($J251,COLUMN()-12)),0),0), IF($K251&gt;0,IF(AND(INDIRECT(ADDRESS($K251,44))=0,INDIRECT(ADDRESS($K251,38))&lt;&gt;"UL"),INDIRECT(ADDRESS($K251,COLUMN()-11)),0),0), IF($L251&gt;0,IF(AND(INDIRECT(ADDRESS($L251,44))=0,INDIRECT(ADDRESS($L251,38))&lt;&gt;"UL"),INDIRECT(ADDRESS($L251,COLUMN()-11)),0),0), IF($M251&gt;0,IF(AND(INDIRECT(ADDRESS($M251,44))=0,INDIRECT(ADDRESS($M251,38))&lt;&gt;"UL"),INDIRECT(ADDRESS($M251,COLUMN()-11)),0),0))</f>
        <v>0</v>
      </c>
      <c r="BQ251" s="57">
        <f t="shared" ca="1" si="179"/>
        <v>0</v>
      </c>
      <c r="BR251" s="161">
        <f t="shared" ca="1" si="180"/>
        <v>74.229655963253677</v>
      </c>
      <c r="BS251" s="56"/>
      <c r="BT251" s="56">
        <f t="shared" ca="1" si="181"/>
        <v>2.0789646791493683</v>
      </c>
      <c r="BU251" s="89">
        <f t="shared" ca="1" si="182"/>
        <v>9.4498394506789471E-2</v>
      </c>
      <c r="BV251" s="57" t="s">
        <v>33</v>
      </c>
      <c r="BW251" s="57" cm="1">
        <f t="array" aca="1" ref="BW251" ca="1">SUM(IF($C251&gt;0,IF(AND(INDIRECT(ADDRESS($C251,44))=0,INDIRECT(ADDRESS($C251,38))="UL",ISERROR(SEARCH("Rear",INDIRECT(ADDRESS($C251,33)))),ISERROR(SEARCH("Side",INDIRECT(ADDRESS($C251,33))))),INDIRECT(ADDRESS($C251,COLUMN())),0),0),IF($D251&gt;0,IF(AND(INDIRECT(ADDRESS($D251,44))=0,INDIRECT(ADDRESS($D251,38))="UL",ISERROR(SEARCH("Rear",INDIRECT(ADDRESS($D251,33)))),ISERROR(SEARCH("Side",INDIRECT(ADDRESS($D251,33))))),INDIRECT(ADDRESS($D251,COLUMN())),0),0),IF($E251&gt;0,IF(AND(INDIRECT(ADDRESS($E251,44))=0,INDIRECT(ADDRESS($E251,38))="UL",ISERROR(SEARCH("Rear",INDIRECT(ADDRESS($E251,33)))),ISERROR(SEARCH("Side",INDIRECT(ADDRESS($E251,33))))),INDIRECT(ADDRESS($E251,COLUMN())),0),0),IF($F251&gt;0,IF(AND(INDIRECT(ADDRESS($F251,44))=0,INDIRECT(ADDRESS($F251,38))="UL",ISERROR(SEARCH("Rear",INDIRECT(ADDRESS($F251,33)))),ISERROR(SEARCH("Side",INDIRECT(ADDRESS($F251,33))))),INDIRECT(ADDRESS($F251,COLUMN())),0),0),IF($G251&gt;0,IF(AND(INDIRECT(ADDRESS($G251,44))=0,INDIRECT(ADDRESS($G251,38))="UL",ISERROR(SEARCH("Rear",INDIRECT(ADDRESS($G251,33)))),ISERROR(SEARCH("Side",INDIRECT(ADDRESS($G251,33))))),INDIRECT(ADDRESS($G251,COLUMN())),0),0),IF($H251&gt;0,IF(AND(INDIRECT(ADDRESS($H251,44))=0,INDIRECT(ADDRESS($H251,38))="UL",ISERROR(SEARCH("Rear",INDIRECT(ADDRESS($H251,33)))),ISERROR(SEARCH("Side",INDIRECT(ADDRESS($H251,33))))),INDIRECT(ADDRESS($H251,COLUMN())),0),0),IF($I251&gt;0,IF(AND(INDIRECT(ADDRESS($I251,44))=0,INDIRECT(ADDRESS($I251,38))="UL",ISERROR(SEARCH("Rear",INDIRECT(ADDRESS($I251,33)))),ISERROR(SEARCH("Side",INDIRECT(ADDRESS($I251,33))))),INDIRECT(ADDRESS($I251,COLUMN())),0),0),IF($J251&gt;0,IF(AND(INDIRECT(ADDRESS($J251,44))=0,INDIRECT(ADDRESS($J251,38))="UL",ISERROR(SEARCH("Rear",INDIRECT(ADDRESS($J251,33)))),ISERROR(SEARCH("Side",INDIRECT(ADDRESS($J251,33))))),INDIRECT(ADDRESS($J251,COLUMN())),0),0),IF($K251&gt;0,IF(AND(INDIRECT(ADDRESS($K251,44))=0,INDIRECT(ADDRESS($K251,38))="UL",ISERROR(SEARCH("Rear",INDIRECT(ADDRESS($K251,33)))),ISERROR(SEARCH("Side",INDIRECT(ADDRESS($K251,33))))),INDIRECT(ADDRESS($K251,COLUMN())),0),0),IF($L251&gt;0,IF(AND(INDIRECT(ADDRESS($L251,44))=0,INDIRECT(ADDRESS($L251,38))="UL",ISERROR(SEARCH("Rear",INDIRECT(ADDRESS($L251,33)))),ISERROR(SEARCH("Side",INDIRECT(ADDRESS($L251,33))))),INDIRECT(ADDRESS($L251,COLUMN())),0),0),IF($M251&gt;0,IF(AND(INDIRECT(ADDRESS($M251,44))=0,INDIRECT(ADDRESS($M251,38))="UL",ISERROR(SEARCH("Rear",INDIRECT(ADDRESS($M251,33)))),ISERROR(SEARCH("Side",INDIRECT(ADDRESS($M251,33))))),INDIRECT(ADDRESS($M251,COLUMN())),0),0))</f>
        <v>0.22222222222222221</v>
      </c>
      <c r="BX251" s="57">
        <f t="shared" ca="1" si="183"/>
        <v>0.88888888888888884</v>
      </c>
      <c r="BY251" s="57" cm="1">
        <f t="array" aca="1" ref="BY251" ca="1">SUM(IF($C251&gt;0,IF(AND(INDIRECT(ADDRESS($C251,44))=0,INDIRECT(ADDRESS($C251,38))="UL"),INDIRECT(ADDRESS($C251,COLUMN())),0),0),IF($D251&gt;0,IF(AND(INDIRECT(ADDRESS($D251,44))=0,INDIRECT(ADDRESS($D251,38))="UL"),INDIRECT(ADDRESS($D251,COLUMN())),0),0),IF($E251&gt;0,IF(AND(INDIRECT(ADDRESS($E251,44))=0,INDIRECT(ADDRESS($E251,38))="UL"),INDIRECT(ADDRESS($E251,COLUMN())),0),0),IF($F251&gt;0,IF(AND(INDIRECT(ADDRESS($F251,44))=0,INDIRECT(ADDRESS($F251,38))="UL"),INDIRECT(ADDRESS($F251,COLUMN())),0),0),IF($G251&gt;0,IF(AND(INDIRECT(ADDRESS($G251,44))=0,INDIRECT(ADDRESS($G251,38))="UL"),INDIRECT(ADDRESS($G251,COLUMN())),0),0),IF($H251&gt;0,IF(AND(INDIRECT(ADDRESS($H251,44))=0,INDIRECT(ADDRESS($H251,38))="UL"),INDIRECT(ADDRESS($H251,COLUMN())),0),0),IF($I251&gt;0,IF(AND(INDIRECT(ADDRESS($I251,44))=0,INDIRECT(ADDRESS($I251,38))="UL"),INDIRECT(ADDRESS($I251,COLUMN())),0),0),IF($J251&gt;0,IF(AND(INDIRECT(ADDRESS($J251,44))=0,INDIRECT(ADDRESS($J251,38))="UL"),INDIRECT(ADDRESS($J251,COLUMN())),0),0),IF($K251&gt;0,IF(AND(INDIRECT(ADDRESS($K251,44))=0,INDIRECT(ADDRESS($K251,38))="UL"),INDIRECT(ADDRESS($K251,COLUMN())),0),0),IF($L251&gt;0,IF(AND(INDIRECT(ADDRESS($L251,44))=0,INDIRECT(ADDRESS($L251,38))="UL"),INDIRECT(ADDRESS($L251,COLUMN())),0),0),IF($M251&gt;0,IF(AND(INDIRECT(ADDRESS($M251,44))=0,INDIRECT(ADDRESS($M251,38))="UL"),INDIRECT(ADDRESS($M251,COLUMN())),0),0))</f>
        <v>0.21893004115226339</v>
      </c>
      <c r="BZ251" s="57" cm="1">
        <f t="array" aca="1" ref="BZ251" ca="1">SUM(IF($C251&gt;0,IF(AND(INDIRECT(ADDRESS($C251,44))=0,INDIRECT(ADDRESS($C251,38))="UL"),INDIRECT(ADDRESS($C251,COLUMN())),0),0),IF($D251&gt;0,IF(AND(INDIRECT(ADDRESS($D251,44))=0,INDIRECT(ADDRESS($D251,38))="UL"),INDIRECT(ADDRESS($D251,COLUMN())),0),0),IF($E251&gt;0,IF(AND(INDIRECT(ADDRESS($E251,44))=0,INDIRECT(ADDRESS($E251,38))="UL"),INDIRECT(ADDRESS($E251,COLUMN())),0),0),IF($F251&gt;0,IF(AND(INDIRECT(ADDRESS($F251,44))=0,INDIRECT(ADDRESS($F251,38))="UL"),INDIRECT(ADDRESS($F251,COLUMN())),0),0),IF($G251&gt;0,IF(AND(INDIRECT(ADDRESS($G251,44))=0,INDIRECT(ADDRESS($G251,38))="UL"),INDIRECT(ADDRESS($G251,COLUMN())),0),0),IF($H251&gt;0,IF(AND(INDIRECT(ADDRESS($H251,44))=0,INDIRECT(ADDRESS($H251,38))="UL"),INDIRECT(ADDRESS($H251,COLUMN())),0),0),IF($I251&gt;0,IF(AND(INDIRECT(ADDRESS($I251,44))=0,INDIRECT(ADDRESS($I251,38))="UL"),INDIRECT(ADDRESS($I251,COLUMN())),0),0),IF($J251&gt;0,IF(AND(INDIRECT(ADDRESS($J251,44))=0,INDIRECT(ADDRESS($J251,38))="UL"),INDIRECT(ADDRESS($J251,COLUMN())),0),0),IF($K251&gt;0,IF(AND(INDIRECT(ADDRESS($K251,44))=0,INDIRECT(ADDRESS($K251,38))="UL"),INDIRECT(ADDRESS($K251,COLUMN())),0),0),IF($L251&gt;0,IF(AND(INDIRECT(ADDRESS($L251,44))=0,INDIRECT(ADDRESS($L251,38))="UL"),INDIRECT(ADDRESS($L251,COLUMN())),0),0),IF($M251&gt;0,IF(AND(INDIRECT(ADDRESS($M251,44))=0,INDIRECT(ADDRESS($M251,38))="UL"),INDIRECT(ADDRESS($M251,COLUMN())),0),0))</f>
        <v>0.4736625514403292</v>
      </c>
      <c r="CA251" s="57">
        <f t="shared" ca="1" si="184"/>
        <v>0.21893004115226339</v>
      </c>
      <c r="CB251" s="57" cm="1">
        <f t="array" aca="1" ref="CB251" ca="1">SUM(IF($C251&gt;0,IF(AND(INDIRECT(ADDRESS($C251,44))=0,INDIRECT(ADDRESS($C251,38))&lt;&gt;"UL"),INDIRECT(ADDRESS($C251,COLUMN())),0),0),IF($D251&gt;0,IF(AND(INDIRECT(ADDRESS($D251,44))=0,INDIRECT(ADDRESS($D251,38))&lt;&gt;"UL"),INDIRECT(ADDRESS($D251,COLUMN())),0),0),IF($E251&gt;0,IF(AND(INDIRECT(ADDRESS($E251,44))=0,INDIRECT(ADDRESS($E251,38))&lt;&gt;"UL"),INDIRECT(ADDRESS($E251,COLUMN())),0),0),IF($F251&gt;0,IF(AND(INDIRECT(ADDRESS($F251,44))=0,INDIRECT(ADDRESS($F251,38))&lt;&gt;"UL"),INDIRECT(ADDRESS($F251,COLUMN())),0),0),IF($G251&gt;0,IF(AND(INDIRECT(ADDRESS($G251,44))=0,INDIRECT(ADDRESS($G251,38))&lt;&gt;"UL"),INDIRECT(ADDRESS($G251,COLUMN())),0),0),IF($H251&gt;0,IF(AND(INDIRECT(ADDRESS($H251,44))=0,INDIRECT(ADDRESS($H251,38))&lt;&gt;"UL"),INDIRECT(ADDRESS($H251,COLUMN())),0),0),IF($I251&gt;0,IF(AND(INDIRECT(ADDRESS($I251,44))=0,INDIRECT(ADDRESS($I251,38))&lt;&gt;"UL"),INDIRECT(ADDRESS($I251,COLUMN())),0),0),IF($J251&gt;0,IF(AND(INDIRECT(ADDRESS($J251,44))=0,INDIRECT(ADDRESS($J251,38))&lt;&gt;"UL"),INDIRECT(ADDRESS($J251,COLUMN())),0),0),IF($K251&gt;0,IF(AND(INDIRECT(ADDRESS($K251,44))=0,INDIRECT(ADDRESS($K251,38))&lt;&gt;"UL"),INDIRECT(ADDRESS($K251,COLUMN())),0),0),IF($L251&gt;0,IF(AND(INDIRECT(ADDRESS($L251,44))=0,INDIRECT(ADDRESS($L251,38))&lt;&gt;"UL"),INDIRECT(ADDRESS($L251,COLUMN())),0),0),IF($M251&gt;0,IF(AND(INDIRECT(ADDRESS($M251,44))=0,INDIRECT(ADDRESS($M251,38))&lt;&gt;"UL"),INDIRECT(ADDRESS($M251,COLUMN())),0),0))</f>
        <v>0</v>
      </c>
      <c r="CC251" s="57">
        <f t="shared" ca="1" si="185"/>
        <v>0</v>
      </c>
      <c r="CD251" s="57" cm="1">
        <f t="array" aca="1" ref="CD251" ca="1">SUM(IF($C251&gt;0,IF(AND(INDIRECT(ADDRESS($C251,44))=0,INDIRECT(ADDRESS($C251,38))&lt;&gt;"UL"),INDIRECT(ADDRESS($C251,COLUMN())),0),0),IF($D251&gt;0,IF(AND(INDIRECT(ADDRESS($D251,44))=0,INDIRECT(ADDRESS($D251,38))&lt;&gt;"UL"),INDIRECT(ADDRESS($D251,COLUMN())),0),0),IF($E251&gt;0,IF(AND(INDIRECT(ADDRESS($E251,44))=0,INDIRECT(ADDRESS($E251,38))&lt;&gt;"UL"),INDIRECT(ADDRESS($E251,COLUMN())),0),0),IF($F251&gt;0,IF(AND(INDIRECT(ADDRESS($F251,44))=0,INDIRECT(ADDRESS($F251,38))&lt;&gt;"UL"),INDIRECT(ADDRESS($F251,COLUMN())),0),0),IF($G251&gt;0,IF(AND(INDIRECT(ADDRESS($G251,44))=0,INDIRECT(ADDRESS($G251,38))&lt;&gt;"UL"),INDIRECT(ADDRESS($G251,COLUMN())),0),0),IF($H251&gt;0,IF(AND(INDIRECT(ADDRESS($H251,44))=0,INDIRECT(ADDRESS($H251,38))&lt;&gt;"UL"),INDIRECT(ADDRESS($H251,COLUMN())),0),0),IF($I251&gt;0,IF(AND(INDIRECT(ADDRESS($I251,44))=0,INDIRECT(ADDRESS($I251,38))&lt;&gt;"UL"),INDIRECT(ADDRESS($I251,COLUMN())),0),0),IF($J251&gt;0,IF(AND(INDIRECT(ADDRESS($J251,44))=0,INDIRECT(ADDRESS($J251,38))&lt;&gt;"UL"),INDIRECT(ADDRESS($J251,COLUMN())),0),0),IF($K251&gt;0,IF(AND(INDIRECT(ADDRESS($K251,44))=0,INDIRECT(ADDRESS($K251,38))&lt;&gt;"UL"),INDIRECT(ADDRESS($K251,COLUMN())),0),0),IF($L251&gt;0,IF(AND(INDIRECT(ADDRESS($L251,44))=0,INDIRECT(ADDRESS($L251,38))&lt;&gt;"UL"),INDIRECT(ADDRESS($L251,COLUMN())),0),0),IF($M251&gt;0,IF(AND(INDIRECT(ADDRESS($M251,44))=0,INDIRECT(ADDRESS($M251,38))&lt;&gt;"UL"),INDIRECT(ADDRESS($M251,COLUMN())),0),0))</f>
        <v>0</v>
      </c>
      <c r="CE251" s="57" cm="1">
        <f t="array" aca="1" ref="CE251" ca="1">SUM(IF($C251&gt;0,IF(AND(INDIRECT(ADDRESS($C251,44))=0,INDIRECT(ADDRESS($C251,38))&lt;&gt;"UL"),INDIRECT(ADDRESS($C251,COLUMN())),0),0),IF($D251&gt;0,IF(AND(INDIRECT(ADDRESS($D251,44))=0,INDIRECT(ADDRESS($D251,38))&lt;&gt;"UL"),INDIRECT(ADDRESS($D251,COLUMN())),0),0),IF($E251&gt;0,IF(AND(INDIRECT(ADDRESS($E251,44))=0,INDIRECT(ADDRESS($E251,38))&lt;&gt;"UL"),INDIRECT(ADDRESS($E251,COLUMN())),0),0),IF($F251&gt;0,IF(AND(INDIRECT(ADDRESS($F251,44))=0,INDIRECT(ADDRESS($F251,38))&lt;&gt;"UL"),INDIRECT(ADDRESS($F251,COLUMN())),0),0),IF($G251&gt;0,IF(AND(INDIRECT(ADDRESS($G251,44))=0,INDIRECT(ADDRESS($G251,38))&lt;&gt;"UL"),INDIRECT(ADDRESS($G251,COLUMN())),0),0),IF($H251&gt;0,IF(AND(INDIRECT(ADDRESS($H251,44))=0,INDIRECT(ADDRESS($H251,38))&lt;&gt;"UL"),INDIRECT(ADDRESS($H251,COLUMN())),0),0),IF($I251&gt;0,IF(AND(INDIRECT(ADDRESS($I251,44))=0,INDIRECT(ADDRESS($I251,38))&lt;&gt;"UL"),INDIRECT(ADDRESS($I251,COLUMN())),0),0),IF($J251&gt;0,IF(AND(INDIRECT(ADDRESS($J251,44))=0,INDIRECT(ADDRESS($J251,38))&lt;&gt;"UL"),INDIRECT(ADDRESS($J251,COLUMN())),0),0),IF($K251&gt;0,IF(AND(INDIRECT(ADDRESS($K251,44))=0,INDIRECT(ADDRESS($K251,38))&lt;&gt;"UL"),INDIRECT(ADDRESS($K251,COLUMN())),0),0),IF($L251&gt;0,IF(AND(INDIRECT(ADDRESS($L251,44))=0,INDIRECT(ADDRESS($L251,38))&lt;&gt;"UL"),INDIRECT(ADDRESS($L251,COLUMN())),0),0),IF($M251&gt;0,IF(AND(INDIRECT(ADDRESS($M251,44))=0,INDIRECT(ADDRESS($M251,38))&lt;&gt;"UL"),INDIRECT(ADDRESS($M251,COLUMN())),0),0))</f>
        <v>0</v>
      </c>
      <c r="CF251" s="57">
        <f t="shared" ca="1" si="186"/>
        <v>0</v>
      </c>
      <c r="CG251" s="57">
        <f t="shared" ca="1" si="187"/>
        <v>1.9675458070516987</v>
      </c>
      <c r="CH251" s="57">
        <f t="shared" ca="1" si="188"/>
        <v>8.9433900320531765E-2</v>
      </c>
      <c r="CI251" s="19">
        <f t="shared" ca="1" si="189"/>
        <v>19.048876435852026</v>
      </c>
      <c r="CJ251" s="19"/>
      <c r="CK251" s="57" cm="1">
        <f t="array" aca="1" ref="CK251" ca="1">IF(AU251="S", SUM(IF($C251&gt;0,IF(INDIRECT(ADDRESS($C251,43))&lt;&gt;1,INDIRECT(ADDRESS($C251,48)),0),0), IF($D251&gt;0,IF(INDIRECT(ADDRESS($D251,43))&lt;&gt;1,INDIRECT(ADDRESS($D251,48)),0),0), IF($E251&gt;0,IF(INDIRECT(ADDRESS($E251,43))&lt;&gt;1,INDIRECT(ADDRESS($E251,48)),0),0), IF($F251&gt;0,IF(INDIRECT(ADDRESS($F251,43))&lt;&gt;1,INDIRECT(ADDRESS($F251,48)),0),0), IF($G251&gt;0,IF(INDIRECT(ADDRESS($G251,43))&lt;&gt;1,INDIRECT(ADDRESS($G251,48)),0),0), IF($H251&gt;0,IF(INDIRECT(ADDRESS($H251,43))&lt;&gt;1,INDIRECT(ADDRESS($H251,48)),0),0), IF($I251&gt;0,IF(INDIRECT(ADDRESS($I251,43))&lt;&gt;1,INDIRECT(ADDRESS($I251,48)),0),0), IF($J251&gt;0,IF(INDIRECT(ADDRESS($J251,43))&lt;&gt;1,INDIRECT(ADDRESS($J251,48)),0),0), IF($K251&gt;0,IF(INDIRECT(ADDRESS($K251,43))&lt;&gt;1,INDIRECT(ADDRESS($K251,48)),0),0), IF($L251&gt;0,IF(INDIRECT(ADDRESS($L251,43))&lt;&gt;1,INDIRECT(ADDRESS($L251,48)),0),0), IF($M251&gt;0,IF(INDIRECT(ADDRESS($M251,43))&lt;&gt;1,INDIRECT(ADDRESS($M251,48)),0),0)), IF(AU251="L",SUM(IF($C251&gt;0,IF(INDIRECT(ADDRESS($C251,43))&lt;&gt;1,INDIRECT(ADDRESS($C251,50)),0),0), IF($D251&gt;0,IF(INDIRECT(ADDRESS($D251,43))&lt;&gt;1,INDIRECT(ADDRESS($D251,50)),0),0), IF($E251&gt;0,IF(INDIRECT(ADDRESS($E251,43))&lt;&gt;1,INDIRECT(ADDRESS($E251,50)),0),0), IF($F251&gt;0,IF(INDIRECT(ADDRESS($F251,43))&lt;&gt;1,INDIRECT(ADDRESS($F251,50)),0),0), IF($G251&gt;0,IF(INDIRECT(ADDRESS($G251,43))&lt;&gt;1,INDIRECT(ADDRESS($G251,50)),0),0), IF($G251&gt;0,IF(INDIRECT(ADDRESS($G251,43))&lt;&gt;1,INDIRECT(ADDRESS($G251,50)),0),0), IF($H251&gt;0,IF(INDIRECT(ADDRESS($H251,43))&lt;&gt;1,INDIRECT(ADDRESS($H251,50)),0),0), IF($I251&gt;0,IF(INDIRECT(ADDRESS($I251,43))&lt;&gt;1,INDIRECT(ADDRESS($I251,50)),0),0), IF($J251&gt;0,IF(INDIRECT(ADDRESS($J251,43))&lt;&gt;1,INDIRECT(ADDRESS($J251,50)),0),0), IF($K251&gt;0,IF(INDIRECT(ADDRESS($K251,43))&lt;&gt;1,INDIRECT(ADDRESS($K251,50)),0),0), IF($L251&gt;0,IF(INDIRECT(ADDRESS($L251,43))&lt;&gt;1,INDIRECT(ADDRESS($L251,50)),0),0), IF($M251&gt;0,IF(INDIRECT(ADDRESS($M251,43))&lt;&gt;1,INDIRECT(ADDRESS($M251,50)),0),0)), SUM(IF($C251&gt;0,IF(INDIRECT(ADDRESS($C251,43))&lt;&gt;1,INDIRECT(ADDRESS($C251,49)),0),0), IF($D251&gt;0,IF(INDIRECT(ADDRESS($D251,43))&lt;&gt;1,INDIRECT(ADDRESS($D251,49)),0),0), IF($E251&gt;0,IF(INDIRECT(ADDRESS($E251,43))&lt;&gt;1,INDIRECT(ADDRESS($E251,49)),0),0), IF($F251&gt;0,IF(INDIRECT(ADDRESS($F251,43))&lt;&gt;1,INDIRECT(ADDRESS($F251,49)),0),0), IF($G251&gt;0,IF(INDIRECT(ADDRESS($G251,43))&lt;&gt;1,INDIRECT(ADDRESS($G251,49)),0),0), IF($G251&gt;0,IF(INDIRECT(ADDRESS($G251,43))&lt;&gt;1,INDIRECT(ADDRESS($G251,49)),0),0), IF($H251&gt;0,IF(INDIRECT(ADDRESS($H251,43))&lt;&gt;1,INDIRECT(ADDRESS($H251,49)),0),0), IF($I251&gt;0,IF(INDIRECT(ADDRESS($I251,43))&lt;&gt;1,INDIRECT(ADDRESS($I251,49)),0),0), IF($J251&gt;0,IF(INDIRECT(ADDRESS($J251,43))&lt;&gt;1,INDIRECT(ADDRESS($J251,49)),0),0), IF($K251&gt;0,IF(INDIRECT(ADDRESS($K251,43))&lt;&gt;1,INDIRECT(ADDRESS($K251,49)),0),0), IF($L251&gt;0,IF(INDIRECT(ADDRESS($L251,43))&lt;&gt;1,INDIRECT(ADDRESS($L251,49)),0),0), IF($M251&gt;0,IF(INDIRECT(ADDRESS($M251,43))&lt;&gt;1,INDIRECT(ADDRESS($M251,49)),0),0))))</f>
        <v>1.2777777777777777</v>
      </c>
      <c r="CL251" s="57" cm="1">
        <f t="array" aca="1" ref="CL251" ca="1">SUM(IF($C251&gt;0,IF(INDIRECT(ADDRESS($C251,44))=1,INDIRECT(ADDRESS($C251,90)),0),0), IF($D251&gt;0,IF(INDIRECT(ADDRESS($D251,44))=1,INDIRECT(ADDRESS($D251,90)),0),0), IF($E251&gt;0,IF(INDIRECT(ADDRESS($E251,44))=1,INDIRECT(ADDRESS($E251,90)),0),0), IF($F251&gt;0,IF(INDIRECT(ADDRESS($F251,44))=1,INDIRECT(ADDRESS($F251,90)),0),0), IF($G251&gt;0,IF(INDIRECT(ADDRESS($G251,44))=1,INDIRECT(ADDRESS($G251,90)),0),0), IF($H251&gt;0,IF(INDIRECT(ADDRESS($H251,44))=1,INDIRECT(ADDRESS($H251,90)),0),0), IF($I251&gt;0,IF(INDIRECT(ADDRESS($I251,44))=1,INDIRECT(ADDRESS($I251,90)),0),0), IF($J251&gt;0,IF(INDIRECT(ADDRESS($J251,44))=1,INDIRECT(ADDRESS($J251,90)),0),0), IF($K251&gt;0,IF(INDIRECT(ADDRESS($K251,44))=1,INDIRECT(ADDRESS($K251,90)),0),0), IF($L251&gt;0,IF(INDIRECT(ADDRESS($L251,44))=1,INDIRECT(ADDRESS($L251,90)),0),0), IF($M251&gt;0,IF(INDIRECT(ADDRESS($M251,44))=1,INDIRECT(ADDRESS($M251,90)),0),0))</f>
        <v>0</v>
      </c>
      <c r="CM251" s="56">
        <f t="shared" ca="1" si="190"/>
        <v>0.69568167597223241</v>
      </c>
      <c r="CN251" s="59"/>
    </row>
    <row r="252" spans="1:92" x14ac:dyDescent="0.25">
      <c r="A252" s="52" t="s">
        <v>276</v>
      </c>
      <c r="B252" s="67">
        <v>211</v>
      </c>
      <c r="C252" s="67">
        <v>219</v>
      </c>
      <c r="D252" s="67">
        <v>220</v>
      </c>
      <c r="E252" s="67">
        <v>221</v>
      </c>
      <c r="F252" s="67">
        <v>222</v>
      </c>
      <c r="G252" s="67">
        <v>223</v>
      </c>
      <c r="H252" s="67"/>
      <c r="I252" s="67"/>
      <c r="J252" s="67"/>
      <c r="K252" s="67"/>
      <c r="L252" s="67"/>
      <c r="M252" s="67"/>
      <c r="N252" s="67">
        <f ca="1">SUM(INDIRECT(ADDRESS(B252,COLUMN())),IF(C252&gt;0,INDIRECT(ADDRESS(C252,COLUMN())),0),IF(D252&gt;0,INDIRECT(ADDRESS(D252,COLUMN())),0),IF(E252&gt;0,INDIRECT(ADDRESS(E252,COLUMN())),0),IF(F252&gt;0,INDIRECT(ADDRESS(F252,COLUMN())),0),IF(G252&gt;0,INDIRECT(ADDRESS(G252,COLUMN())),0),IF(H252&gt;0,INDIRECT(ADDRESS(H252,COLUMN())),0),IF(I252&gt;0,INDIRECT(ADDRESS(I252,COLUMN())),0),IF(J252&gt;0,INDIRECT(ADDRESS(J252,COLUMN())),0),IF(K252&gt;0,INDIRECT(ADDRESS(K252,COLUMN())),0),IF(L252&gt;0,INDIRECT(ADDRESS(L252,COLUMN())),0),IF(M252&gt;0,INDIRECT(ADDRESS(M252,COLUMN())),0))</f>
        <v>28</v>
      </c>
      <c r="O252" s="67" t="str" cm="1">
        <f t="array" aca="1" ref="O252" ca="1">INDIRECT(ADDRESS($B252,COLUMN()))</f>
        <v>Bomber</v>
      </c>
      <c r="P252" s="67" cm="1">
        <f t="array" aca="1" ref="P252" ca="1">INDIRECT(ADDRESS($B252,COLUMN()))</f>
        <v>6</v>
      </c>
      <c r="Q252" s="67" cm="1">
        <f t="array" aca="1" ref="Q252" ca="1">INDIRECT(ADDRESS($B252,COLUMN()))</f>
        <v>2</v>
      </c>
      <c r="R252" s="67" cm="1">
        <f t="array" aca="1" ref="R252" ca="1">INDIRECT(ADDRESS($B252,COLUMN()))</f>
        <v>0</v>
      </c>
      <c r="S252" s="67" cm="1">
        <f t="array" aca="1" ref="S252" ca="1">INDIRECT(ADDRESS($B252,COLUMN()))</f>
        <v>1</v>
      </c>
      <c r="T252" s="67" t="str" cm="1">
        <f t="array" aca="1" ref="T252" ca="1">INDIRECT(ADDRESS($B252,COLUMN()))</f>
        <v>1-3</v>
      </c>
      <c r="U252" s="67" cm="1">
        <f t="array" aca="1" ref="U252" ca="1">INDIRECT(ADDRESS($B252,COLUMN()))</f>
        <v>3</v>
      </c>
      <c r="V252" s="67" cm="1">
        <f t="array" aca="1" ref="V252" ca="1">INDIRECT(ADDRESS($B252,COLUMN()))</f>
        <v>0</v>
      </c>
      <c r="W252" s="67" cm="1">
        <f t="array" aca="1" ref="W252" ca="1">INDIRECT(ADDRESS($B252,COLUMN()))</f>
        <v>5</v>
      </c>
      <c r="X252" s="67" cm="1">
        <f t="array" aca="1" ref="X252" ca="1">INDIRECT(ADDRESS($B252,COLUMN()))</f>
        <v>4</v>
      </c>
      <c r="Y252" s="67" cm="1">
        <f t="array" aca="1" ref="Y252" ca="1">INDIRECT(ADDRESS($B252,COLUMN()))</f>
        <v>2</v>
      </c>
      <c r="Z252" s="67" cm="1">
        <f t="array" aca="1" ref="Z252" ca="1">INDIRECT(ADDRESS($B252,COLUMN()))</f>
        <v>4</v>
      </c>
      <c r="AA252" s="67" cm="1">
        <f t="array" aca="1" ref="AA252" ca="1">INDIRECT(ADDRESS($B252,COLUMN()))</f>
        <v>0</v>
      </c>
      <c r="AB252" s="56">
        <f t="shared" ca="1" si="171"/>
        <v>0.5386419660981433</v>
      </c>
      <c r="AC252" s="56">
        <f t="shared" ca="1" si="172"/>
        <v>0.62320660966407182</v>
      </c>
      <c r="AD252" s="56">
        <f t="shared" ca="1" si="173"/>
        <v>3.2515127460734186</v>
      </c>
      <c r="AF252" s="52"/>
      <c r="AG252" s="52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2"/>
      <c r="AU252" s="54" t="s">
        <v>33</v>
      </c>
      <c r="AV252" s="57" cm="1">
        <f t="array" aca="1" ref="AV252" ca="1">SUM(IF($C252&gt;0,IF(AND(INDIRECT(ADDRESS($C252,44))=0,INDIRECT(ADDRESS($C252,38))="UL",ISERROR(SEARCH("Rear",INDIRECT(ADDRESS($C252,33)))),ISERROR(SEARCH("Side",INDIRECT(ADDRESS($C252,33))))),INDIRECT(ADDRESS($C252,COLUMN())),0),0),IF($D252&gt;0,IF(AND(INDIRECT(ADDRESS($D252,44))=0,INDIRECT(ADDRESS($D252,38))="UL",ISERROR(SEARCH("Rear",INDIRECT(ADDRESS($D252,33)))),ISERROR(SEARCH("Side",INDIRECT(ADDRESS($D252,33))))),INDIRECT(ADDRESS($D252,COLUMN())),0),0),IF($E252&gt;0,IF(AND(INDIRECT(ADDRESS($E252,44))=0,INDIRECT(ADDRESS($E252,38))="UL",ISERROR(SEARCH("Rear",INDIRECT(ADDRESS($E252,33)))),ISERROR(SEARCH("Side",INDIRECT(ADDRESS($E252,33))))),INDIRECT(ADDRESS($E252,COLUMN())),0),0),IF($F252&gt;0,IF(AND(INDIRECT(ADDRESS($F252,44))=0,INDIRECT(ADDRESS($F252,38))="UL",ISERROR(SEARCH("Rear",INDIRECT(ADDRESS($F252,33)))),ISERROR(SEARCH("Side",INDIRECT(ADDRESS($F252,33))))),INDIRECT(ADDRESS($F252,COLUMN())),0),0),IF($G252&gt;0,IF(AND(INDIRECT(ADDRESS($G252,44))=0,INDIRECT(ADDRESS($G252,38))="UL",ISERROR(SEARCH("Rear",INDIRECT(ADDRESS($G252,33)))),ISERROR(SEARCH("Side",INDIRECT(ADDRESS($G252,33))))),INDIRECT(ADDRESS($G252,COLUMN())),0),0),IF($H252&gt;0,IF(AND(INDIRECT(ADDRESS($H252,44))=0,INDIRECT(ADDRESS($H252,38))="UL",ISERROR(SEARCH("Rear",INDIRECT(ADDRESS($H252,33)))),ISERROR(SEARCH("Side",INDIRECT(ADDRESS($H252,33))))),INDIRECT(ADDRESS($H252,COLUMN())),0),0),IF($I252&gt;0,IF(AND(INDIRECT(ADDRESS($I252,44))=0,INDIRECT(ADDRESS($I252,38))="UL",ISERROR(SEARCH("Rear",INDIRECT(ADDRESS($I252,33)))),ISERROR(SEARCH("Side",INDIRECT(ADDRESS($I252,33))))),INDIRECT(ADDRESS($I252,COLUMN())),0),0),IF($J252&gt;0,IF(AND(INDIRECT(ADDRESS($J252,44))=0,INDIRECT(ADDRESS($J252,38))="UL",ISERROR(SEARCH("Rear",INDIRECT(ADDRESS($J252,33)))),ISERROR(SEARCH("Side",INDIRECT(ADDRESS($J252,33))))),INDIRECT(ADDRESS($J252,COLUMN())),0),0),IF($K252&gt;0,IF(AND(INDIRECT(ADDRESS($K252,44))=0,INDIRECT(ADDRESS($K252,38))="UL",ISERROR(SEARCH("Rear",INDIRECT(ADDRESS($K252,33)))),ISERROR(SEARCH("Side",INDIRECT(ADDRESS($K252,33))))),INDIRECT(ADDRESS($K252,COLUMN())),0),0),IF($L252&gt;0,IF(AND(INDIRECT(ADDRESS($L252,44))=0,INDIRECT(ADDRESS($L252,38))="UL",ISERROR(SEARCH("Rear",INDIRECT(ADDRESS($L252,33)))),ISERROR(SEARCH("Side",INDIRECT(ADDRESS($L252,33))))),INDIRECT(ADDRESS($L252,COLUMN())),0),0),IF($M252&gt;0,IF(AND(INDIRECT(ADDRESS($M252,44))=0,INDIRECT(ADDRESS($M252,38))="UL",ISERROR(SEARCH("Rear",INDIRECT(ADDRESS($M252,33)))),ISERROR(SEARCH("Side",INDIRECT(ADDRESS($M252,33))))),INDIRECT(ADDRESS($M252,COLUMN())),0),0))</f>
        <v>0.77777777777777768</v>
      </c>
      <c r="AW252" s="57" cm="1">
        <f t="array" aca="1" ref="AW252" ca="1">SUM(IF($C252&gt;0,IF(AND(INDIRECT(ADDRESS($C252,44))=0,INDIRECT(ADDRESS($C252,38))="UL",ISERROR(SEARCH("Rear",INDIRECT(ADDRESS($C252,33)))),ISERROR(SEARCH("Side",INDIRECT(ADDRESS($C252,33))))),INDIRECT(ADDRESS($C252,COLUMN())),0),0),IF($D252&gt;0,IF(AND(INDIRECT(ADDRESS($D252,44))=0,INDIRECT(ADDRESS($D252,38))="UL",ISERROR(SEARCH("Rear",INDIRECT(ADDRESS($D252,33)))),ISERROR(SEARCH("Side",INDIRECT(ADDRESS($D252,33))))),INDIRECT(ADDRESS($D252,COLUMN())),0),0),IF($E252&gt;0,IF(AND(INDIRECT(ADDRESS($E252,44))=0,INDIRECT(ADDRESS($E252,38))="UL",ISERROR(SEARCH("Rear",INDIRECT(ADDRESS($E252,33)))),ISERROR(SEARCH("Side",INDIRECT(ADDRESS($E252,33))))),INDIRECT(ADDRESS($E252,COLUMN())),0),0),IF($F252&gt;0,IF(AND(INDIRECT(ADDRESS($F252,44))=0,INDIRECT(ADDRESS($F252,38))="UL",ISERROR(SEARCH("Rear",INDIRECT(ADDRESS($F252,33)))),ISERROR(SEARCH("Side",INDIRECT(ADDRESS($F252,33))))),INDIRECT(ADDRESS($F252,COLUMN())),0),0),IF($G252&gt;0,IF(AND(INDIRECT(ADDRESS($G252,44))=0,INDIRECT(ADDRESS($G252,38))="UL",ISERROR(SEARCH("Rear",INDIRECT(ADDRESS($G252,33)))),ISERROR(SEARCH("Side",INDIRECT(ADDRESS($G252,33))))),INDIRECT(ADDRESS($G252,COLUMN())),0),0),IF($H252&gt;0,IF(AND(INDIRECT(ADDRESS($H252,44))=0,INDIRECT(ADDRESS($H252,38))="UL",ISERROR(SEARCH("Rear",INDIRECT(ADDRESS($H252,33)))),ISERROR(SEARCH("Side",INDIRECT(ADDRESS($H252,33))))),INDIRECT(ADDRESS($H252,COLUMN())),0),0),IF($I252&gt;0,IF(AND(INDIRECT(ADDRESS($I252,44))=0,INDIRECT(ADDRESS($I252,38))="UL",ISERROR(SEARCH("Rear",INDIRECT(ADDRESS($I252,33)))),ISERROR(SEARCH("Side",INDIRECT(ADDRESS($I252,33))))),INDIRECT(ADDRESS($I252,COLUMN())),0),0),IF($J252&gt;0,IF(AND(INDIRECT(ADDRESS($J252,44))=0,INDIRECT(ADDRESS($J252,38))="UL",ISERROR(SEARCH("Rear",INDIRECT(ADDRESS($J252,33)))),ISERROR(SEARCH("Side",INDIRECT(ADDRESS($J252,33))))),INDIRECT(ADDRESS($J252,COLUMN())),0),0),IF($K252&gt;0,IF(AND(INDIRECT(ADDRESS($K252,44))=0,INDIRECT(ADDRESS($K252,38))="UL",ISERROR(SEARCH("Rear",INDIRECT(ADDRESS($K252,33)))),ISERROR(SEARCH("Side",INDIRECT(ADDRESS($K252,33))))),INDIRECT(ADDRESS($K252,COLUMN())),0),0),IF($L252&gt;0,IF(AND(INDIRECT(ADDRESS($L252,44))=0,INDIRECT(ADDRESS($L252,38))="UL",ISERROR(SEARCH("Rear",INDIRECT(ADDRESS($L252,33)))),ISERROR(SEARCH("Side",INDIRECT(ADDRESS($L252,33))))),INDIRECT(ADDRESS($L252,COLUMN())),0),0),IF($M252&gt;0,IF(AND(INDIRECT(ADDRESS($M252,44))=0,INDIRECT(ADDRESS($M252,38))="UL",ISERROR(SEARCH("Rear",INDIRECT(ADDRESS($M252,33)))),ISERROR(SEARCH("Side",INDIRECT(ADDRESS($M252,33))))),INDIRECT(ADDRESS($M252,COLUMN())),0),0))</f>
        <v>0.44444444444444442</v>
      </c>
      <c r="AX252" s="57" cm="1">
        <f t="array" aca="1" ref="AX252" ca="1">SUM(IF($C252&gt;0,IF(AND(INDIRECT(ADDRESS($C252,44))=0,INDIRECT(ADDRESS($C252,38))="UL",ISERROR(SEARCH("Rear",INDIRECT(ADDRESS($C252,33)))),ISERROR(SEARCH("Side",INDIRECT(ADDRESS($C252,33))))),INDIRECT(ADDRESS($C252,COLUMN())),0),0),IF($D252&gt;0,IF(AND(INDIRECT(ADDRESS($D252,44))=0,INDIRECT(ADDRESS($D252,38))="UL",ISERROR(SEARCH("Rear",INDIRECT(ADDRESS($D252,33)))),ISERROR(SEARCH("Side",INDIRECT(ADDRESS($D252,33))))),INDIRECT(ADDRESS($D252,COLUMN())),0),0),IF($E252&gt;0,IF(AND(INDIRECT(ADDRESS($E252,44))=0,INDIRECT(ADDRESS($E252,38))="UL",ISERROR(SEARCH("Rear",INDIRECT(ADDRESS($E252,33)))),ISERROR(SEARCH("Side",INDIRECT(ADDRESS($E252,33))))),INDIRECT(ADDRESS($E252,COLUMN())),0),0),IF($F252&gt;0,IF(AND(INDIRECT(ADDRESS($F252,44))=0,INDIRECT(ADDRESS($F252,38))="UL",ISERROR(SEARCH("Rear",INDIRECT(ADDRESS($F252,33)))),ISERROR(SEARCH("Side",INDIRECT(ADDRESS($F252,33))))),INDIRECT(ADDRESS($F252,COLUMN())),0),0),IF($G252&gt;0,IF(AND(INDIRECT(ADDRESS($G252,44))=0,INDIRECT(ADDRESS($G252,38))="UL",ISERROR(SEARCH("Rear",INDIRECT(ADDRESS($G252,33)))),ISERROR(SEARCH("Side",INDIRECT(ADDRESS($G252,33))))),INDIRECT(ADDRESS($G252,COLUMN())),0),0),IF($H252&gt;0,IF(AND(INDIRECT(ADDRESS($H252,44))=0,INDIRECT(ADDRESS($H252,38))="UL",ISERROR(SEARCH("Rear",INDIRECT(ADDRESS($H252,33)))),ISERROR(SEARCH("Side",INDIRECT(ADDRESS($H252,33))))),INDIRECT(ADDRESS($H252,COLUMN())),0),0),IF($I252&gt;0,IF(AND(INDIRECT(ADDRESS($I252,44))=0,INDIRECT(ADDRESS($I252,38))="UL",ISERROR(SEARCH("Rear",INDIRECT(ADDRESS($I252,33)))),ISERROR(SEARCH("Side",INDIRECT(ADDRESS($I252,33))))),INDIRECT(ADDRESS($I252,COLUMN())),0),0),IF($J252&gt;0,IF(AND(INDIRECT(ADDRESS($J252,44))=0,INDIRECT(ADDRESS($J252,38))="UL",ISERROR(SEARCH("Rear",INDIRECT(ADDRESS($J252,33)))),ISERROR(SEARCH("Side",INDIRECT(ADDRESS($J252,33))))),INDIRECT(ADDRESS($J252,COLUMN())),0),0),IF($K252&gt;0,IF(AND(INDIRECT(ADDRESS($K252,44))=0,INDIRECT(ADDRESS($K252,38))="UL",ISERROR(SEARCH("Rear",INDIRECT(ADDRESS($K252,33)))),ISERROR(SEARCH("Side",INDIRECT(ADDRESS($K252,33))))),INDIRECT(ADDRESS($K252,COLUMN())),0),0),IF($L252&gt;0,IF(AND(INDIRECT(ADDRESS($L252,44))=0,INDIRECT(ADDRESS($L252,38))="UL",ISERROR(SEARCH("Rear",INDIRECT(ADDRESS($L252,33)))),ISERROR(SEARCH("Side",INDIRECT(ADDRESS($L252,33))))),INDIRECT(ADDRESS($L252,COLUMN())),0),0),IF($M252&gt;0,IF(AND(INDIRECT(ADDRESS($M252,44))=0,INDIRECT(ADDRESS($M252,38))="UL",ISERROR(SEARCH("Rear",INDIRECT(ADDRESS($M252,33)))),ISERROR(SEARCH("Side",INDIRECT(ADDRESS($M252,33))))),INDIRECT(ADDRESS($M252,COLUMN())),0),0))</f>
        <v>0</v>
      </c>
      <c r="AY252" s="58">
        <f t="shared" ca="1" si="174"/>
        <v>0.77777777777777768</v>
      </c>
      <c r="AZ252" s="58">
        <f t="shared" ca="1" si="175"/>
        <v>0.40740740740740738</v>
      </c>
      <c r="BA252" s="58" cm="1">
        <f t="array" aca="1" ref="BA252" ca="1">SUM(IF($C252&gt;0,IF(AND(INDIRECT(ADDRESS($C252,44))=0,INDIRECT(ADDRESS($C252,38))="UL"),INDIRECT(ADDRESS($C252,COLUMN())),0),0),IF($D252&gt;0,IF(AND(INDIRECT(ADDRESS($D252,44))=0,INDIRECT(ADDRESS($D252,38))="UL"),INDIRECT(ADDRESS($D252,COLUMN())),0),0),IF($E252&gt;0,IF(AND(INDIRECT(ADDRESS($E252,44))=0,INDIRECT(ADDRESS($E252,38))="UL"),INDIRECT(ADDRESS($E252,COLUMN())),0),0),IF($F252&gt;0,IF(AND(INDIRECT(ADDRESS($F252,44))=0,INDIRECT(ADDRESS($F252,38))="UL"),INDIRECT(ADDRESS($F252,COLUMN())),0),0),IF($G252&gt;0,IF(AND(INDIRECT(ADDRESS($G252,44))=0,INDIRECT(ADDRESS($G252,38))="UL"),INDIRECT(ADDRESS($G252,COLUMN())),0),0),IF($H252&gt;0,IF(AND(INDIRECT(ADDRESS($H252,44))=0,INDIRECT(ADDRESS($H252,38))="UL"),INDIRECT(ADDRESS($H252,COLUMN())),0),0),IF($I252&gt;0,IF(AND(INDIRECT(ADDRESS($I252,44))=0,INDIRECT(ADDRESS($I252,38))="UL"),INDIRECT(ADDRESS($I252,COLUMN())),0),0),IF($J252&gt;0,IF(AND(INDIRECT(ADDRESS($J252,44))=0,INDIRECT(ADDRESS($J252,38))="UL"),INDIRECT(ADDRESS($J252,COLUMN())),0),0),IF($K252&gt;0,IF(AND(INDIRECT(ADDRESS($K252,44))=0,INDIRECT(ADDRESS($K252,38))="UL"),INDIRECT(ADDRESS($K252,COLUMN())),0),0),IF($L252&gt;0,IF(AND(INDIRECT(ADDRESS($L252,44))=0,INDIRECT(ADDRESS($L252,38))="UL"),INDIRECT(ADDRESS($L252,COLUMN())),0),0),IF($M252&gt;0,IF(AND(INDIRECT(ADDRESS($M252,44))=0,INDIRECT(ADDRESS($M252,38))="UL"),INDIRECT(ADDRESS($M252,COLUMN())),0),0))</f>
        <v>0.39506172839506171</v>
      </c>
      <c r="BB252" s="58" cm="1">
        <f t="array" aca="1" ref="BB252" ca="1">SUM(IF($C252&gt;0,IF(AND(INDIRECT(ADDRESS($C252,44))=0,INDIRECT(ADDRESS($C252,38))="UL"),INDIRECT(ADDRESS($C252,COLUMN())),0),0),IF($D252&gt;0,IF(AND(INDIRECT(ADDRESS($D252,44))=0,INDIRECT(ADDRESS($D252,38))="UL"),INDIRECT(ADDRESS($D252,COLUMN())),0),0),IF($E252&gt;0,IF(AND(INDIRECT(ADDRESS($E252,44))=0,INDIRECT(ADDRESS($E252,38))="UL"),INDIRECT(ADDRESS($E252,COLUMN())),0),0),IF($F252&gt;0,IF(AND(INDIRECT(ADDRESS($F252,44))=0,INDIRECT(ADDRESS($F252,38))="UL"),INDIRECT(ADDRESS($F252,COLUMN())),0),0),IF($G252&gt;0,IF(AND(INDIRECT(ADDRESS($G252,44))=0,INDIRECT(ADDRESS($G252,38))="UL"),INDIRECT(ADDRESS($G252,COLUMN())),0),0),IF($H252&gt;0,IF(AND(INDIRECT(ADDRESS($H252,44))=0,INDIRECT(ADDRESS($H252,38))="UL"),INDIRECT(ADDRESS($H252,COLUMN())),0),0),IF($I252&gt;0,IF(AND(INDIRECT(ADDRESS($I252,44))=0,INDIRECT(ADDRESS($I252,38))="UL"),INDIRECT(ADDRESS($I252,COLUMN())),0),0),IF($J252&gt;0,IF(AND(INDIRECT(ADDRESS($J252,44))=0,INDIRECT(ADDRESS($J252,38))="UL"),INDIRECT(ADDRESS($J252,COLUMN())),0),0),IF($K252&gt;0,IF(AND(INDIRECT(ADDRESS($K252,44))=0,INDIRECT(ADDRESS($K252,38))="UL"),INDIRECT(ADDRESS($K252,COLUMN())),0),0),IF($L252&gt;0,IF(AND(INDIRECT(ADDRESS($L252,44))=0,INDIRECT(ADDRESS($L252,38))="UL"),INDIRECT(ADDRESS($L252,COLUMN())),0),0),IF($M252&gt;0,IF(AND(INDIRECT(ADDRESS($M252,44))=0,INDIRECT(ADDRESS($M252,38))="UL"),INDIRECT(ADDRESS($M252,COLUMN())),0),0))</f>
        <v>0.56465608465608463</v>
      </c>
      <c r="BC252" s="58" cm="1">
        <f t="array" aca="1" ref="BC252" ca="1">SUM(IF($C252&gt;0,IF(AND(INDIRECT(ADDRESS($C252,44))=0,INDIRECT(ADDRESS($C252,38))="UL"),INDIRECT(ADDRESS($C252,COLUMN())),0),0),IF($D252&gt;0,IF(AND(INDIRECT(ADDRESS($D252,44))=0,INDIRECT(ADDRESS($D252,38))="UL"),INDIRECT(ADDRESS($D252,COLUMN())),0),0),IF($E252&gt;0,IF(AND(INDIRECT(ADDRESS($E252,44))=0,INDIRECT(ADDRESS($E252,38))="UL"),INDIRECT(ADDRESS($E252,COLUMN())),0),0),IF($F252&gt;0,IF(AND(INDIRECT(ADDRESS($F252,44))=0,INDIRECT(ADDRESS($F252,38))="UL"),INDIRECT(ADDRESS($F252,COLUMN())),0),0),IF($G252&gt;0,IF(AND(INDIRECT(ADDRESS($G252,44))=0,INDIRECT(ADDRESS($G252,38))="UL"),INDIRECT(ADDRESS($G252,COLUMN())),0),0),IF($H252&gt;0,IF(AND(INDIRECT(ADDRESS($H252,44))=0,INDIRECT(ADDRESS($H252,38))="UL"),INDIRECT(ADDRESS($H252,COLUMN())),0),0),IF($I252&gt;0,IF(AND(INDIRECT(ADDRESS($I252,44))=0,INDIRECT(ADDRESS($I252,38))="UL"),INDIRECT(ADDRESS($I252,COLUMN())),0),0),IF($J252&gt;0,IF(AND(INDIRECT(ADDRESS($J252,44))=0,INDIRECT(ADDRESS($J252,38))="UL"),INDIRECT(ADDRESS($J252,COLUMN())),0),0),IF($K252&gt;0,IF(AND(INDIRECT(ADDRESS($K252,44))=0,INDIRECT(ADDRESS($K252,38))="UL"),INDIRECT(ADDRESS($K252,COLUMN())),0),0),IF($L252&gt;0,IF(AND(INDIRECT(ADDRESS($L252,44))=0,INDIRECT(ADDRESS($L252,38))="UL"),INDIRECT(ADDRESS($L252,COLUMN())),0),0),IF($M252&gt;0,IF(AND(INDIRECT(ADDRESS($M252,44))=0,INDIRECT(ADDRESS($M252,38))="UL"),INDIRECT(ADDRESS($M252,COLUMN())),0),0))</f>
        <v>0.32296296296296295</v>
      </c>
      <c r="BD252" s="58" cm="1">
        <f t="array" aca="1" ref="BD252" ca="1">SUM(IF($C252&gt;0,IF(AND(INDIRECT(ADDRESS($C252,44))=0,INDIRECT(ADDRESS($C252,38))="UL"),INDIRECT(ADDRESS($C252,COLUMN())),0),0),IF($D252&gt;0,IF(AND(INDIRECT(ADDRESS($D252,44))=0,INDIRECT(ADDRESS($D252,38))="UL"),INDIRECT(ADDRESS($D252,COLUMN())),0),0),IF($E252&gt;0,IF(AND(INDIRECT(ADDRESS($E252,44))=0,INDIRECT(ADDRESS($E252,38))="UL"),INDIRECT(ADDRESS($E252,COLUMN())),0),0),IF($F252&gt;0,IF(AND(INDIRECT(ADDRESS($F252,44))=0,INDIRECT(ADDRESS($F252,38))="UL"),INDIRECT(ADDRESS($F252,COLUMN())),0),0),IF($G252&gt;0,IF(AND(INDIRECT(ADDRESS($G252,44))=0,INDIRECT(ADDRESS($G252,38))="UL"),INDIRECT(ADDRESS($G252,COLUMN())),0),0),IF($H252&gt;0,IF(AND(INDIRECT(ADDRESS($H252,44))=0,INDIRECT(ADDRESS($H252,38))="UL"),INDIRECT(ADDRESS($H252,COLUMN())),0),0),IF($I252&gt;0,IF(AND(INDIRECT(ADDRESS($I252,44))=0,INDIRECT(ADDRESS($I252,38))="UL"),INDIRECT(ADDRESS($I252,COLUMN())),0),0),IF($J252&gt;0,IF(AND(INDIRECT(ADDRESS($J252,44))=0,INDIRECT(ADDRESS($J252,38))="UL"),INDIRECT(ADDRESS($J252,COLUMN())),0),0),IF($K252&gt;0,IF(AND(INDIRECT(ADDRESS($K252,44))=0,INDIRECT(ADDRESS($K252,38))="UL"),INDIRECT(ADDRESS($K252,COLUMN())),0),0),IF($L252&gt;0,IF(AND(INDIRECT(ADDRESS($L252,44))=0,INDIRECT(ADDRESS($L252,38))="UL"),INDIRECT(ADDRESS($L252,COLUMN())),0),0),IF($M252&gt;0,IF(AND(INDIRECT(ADDRESS($M252,44))=0,INDIRECT(ADDRESS($M252,38))="UL"),INDIRECT(ADDRESS($M252,COLUMN())),0),0))</f>
        <v>0.49961199294532621</v>
      </c>
      <c r="BE252" s="57">
        <f t="shared" ca="1" si="176"/>
        <v>0.39506172839506171</v>
      </c>
      <c r="BF252" s="57" cm="1">
        <f t="array" aca="1" ref="BF252" ca="1">SUM(IF($C252&gt;0,IF(INDIRECT(ADDRESS($C252,45))=1,INDIRECT(ADDRESS($C252,52))*INDIRECT(ADDRESS($C252,42))/5,0),0), IF($D252&gt;0,IF(INDIRECT(ADDRESS($D252,45))=1,INDIRECT(ADDRESS($D252,52))*INDIRECT(ADDRESS($D252,42))/5,0),0), IF($E252&gt;0,IF(INDIRECT(ADDRESS($E252,45))=1,INDIRECT(ADDRESS($E252,52))*INDIRECT(ADDRESS($E252,42))/5,0),0), IF($F252&gt;0,IF(INDIRECT(ADDRESS($F252,45))=1,INDIRECT(ADDRESS($F252,52))*INDIRECT(ADDRESS($F252,42))/5,0),0), IF($G252&gt;0,IF(INDIRECT(ADDRESS($G252,45))=1,INDIRECT(ADDRESS($G252,52))*INDIRECT(ADDRESS($G252,42))/5,0),0), IF($H252&gt;0,IF(INDIRECT(ADDRESS($H252,45))=1,INDIRECT(ADDRESS($H252,52))*INDIRECT(ADDRESS($H252,42))/5,0),0)
)*$BF$296/100</f>
        <v>6.6666666666666666E-2</v>
      </c>
      <c r="BG252" s="19">
        <v>1</v>
      </c>
      <c r="BH252" s="57" cm="1">
        <f t="array" aca="1" ref="BH252" ca="1">SUM(IF($C252&gt;0,IF(AND(INDIRECT(ADDRESS($C252,44))=0,INDIRECT(ADDRESS($C252,38))&lt;&gt;"UL"),INDIRECT(ADDRESS($C252,COLUMN()-12)),0),0), IF($D252&gt;0,IF(AND(INDIRECT(ADDRESS($D252,44))=0,INDIRECT(ADDRESS($D252,38))&lt;&gt;"UL"),INDIRECT(ADDRESS($D252,COLUMN()-12)),0),0), IF($E252&gt;0,IF(AND(INDIRECT(ADDRESS($E252,44))=0,INDIRECT(ADDRESS($E252,38))&lt;&gt;"UL"),INDIRECT(ADDRESS($E252,COLUMN()-12)),0),0), IF($F252&gt;0,IF(AND(INDIRECT(ADDRESS($F252,44))=0,INDIRECT(ADDRESS($F252,38))&lt;&gt;"UL"),INDIRECT(ADDRESS($F252,COLUMN()-12)),0),0), IF($G252&gt;0,IF(AND(INDIRECT(ADDRESS($G252,44))=0,INDIRECT(ADDRESS($G252,38))&lt;&gt;"UL"),INDIRECT(ADDRESS($G252,COLUMN()-12)),0),0), IF($H252&gt;0,IF(AND(INDIRECT(ADDRESS($H252,44))=0,INDIRECT(ADDRESS($H252,38))&lt;&gt;"UL"),INDIRECT(ADDRESS($H252,COLUMN()-12)),0),0), IF($I252&gt;0,IF(AND(INDIRECT(ADDRESS($I252,44))=0,INDIRECT(ADDRESS($I252,38))&lt;&gt;"UL"),INDIRECT(ADDRESS($I252,COLUMN()-12)),0),0), IF($J252&gt;0,IF(AND(INDIRECT(ADDRESS($J252,44))=0,INDIRECT(ADDRESS($J252,38))&lt;&gt;"UL"),INDIRECT(ADDRESS($J252,COLUMN()-12)),0),0), IF($K252&gt;0,IF(AND(INDIRECT(ADDRESS($K252,44))=0,INDIRECT(ADDRESS($K252,38))&lt;&gt;"UL"),INDIRECT(ADDRESS($K252,COLUMN()-12)),0),0), IF($L252&gt;0,IF(AND(INDIRECT(ADDRESS($L252,44))=0,INDIRECT(ADDRESS($L252,38))&lt;&gt;"UL"),INDIRECT(ADDRESS($L252,COLUMN()-12)),0),0), IF($M252&gt;0,IF(AND(INDIRECT(ADDRESS($M252,44))=0,INDIRECT(ADDRESS($M252,38))&lt;&gt;"UL"),INDIRECT(ADDRESS($M252,COLUMN()-12)),0),0))</f>
        <v>0</v>
      </c>
      <c r="BI252" s="57" cm="1">
        <f t="array" aca="1" ref="BI252" ca="1">SUM(IF($C252&gt;0,IF(AND(INDIRECT(ADDRESS($C252,44))=0,INDIRECT(ADDRESS($C252,38))&lt;&gt;"UL"),INDIRECT(ADDRESS($C252,COLUMN()-12)),0),0), IF($D252&gt;0,IF(AND(INDIRECT(ADDRESS($D252,44))=0,INDIRECT(ADDRESS($D252,38))&lt;&gt;"UL"),INDIRECT(ADDRESS($D252,COLUMN()-12)),0),0), IF($E252&gt;0,IF(AND(INDIRECT(ADDRESS($E252,44))=0,INDIRECT(ADDRESS($E252,38))&lt;&gt;"UL"),INDIRECT(ADDRESS($E252,COLUMN()-12)),0),0), IF($F252&gt;0,IF(AND(INDIRECT(ADDRESS($F252,44))=0,INDIRECT(ADDRESS($F252,38))&lt;&gt;"UL"),INDIRECT(ADDRESS($F252,COLUMN()-12)),0),0), IF($G252&gt;0,IF(AND(INDIRECT(ADDRESS($G252,44))=0,INDIRECT(ADDRESS($G252,38))&lt;&gt;"UL"),INDIRECT(ADDRESS($G252,COLUMN()-12)),0),0), IF($H252&gt;0,IF(AND(INDIRECT(ADDRESS($H252,44))=0,INDIRECT(ADDRESS($H252,38))&lt;&gt;"UL"),INDIRECT(ADDRESS($H252,COLUMN()-12)),0),0), IF($I252&gt;0,IF(AND(INDIRECT(ADDRESS($I252,44))=0,INDIRECT(ADDRESS($I252,38))&lt;&gt;"UL"),INDIRECT(ADDRESS($I252,COLUMN()-12)),0),0), IF($J252&gt;0,IF(AND(INDIRECT(ADDRESS($J252,44))=0,INDIRECT(ADDRESS($J252,38))&lt;&gt;"UL"),INDIRECT(ADDRESS($J252,COLUMN()-12)),0),0), IF($K252&gt;0,IF(AND(INDIRECT(ADDRESS($K252,44))=0,INDIRECT(ADDRESS($K252,38))&lt;&gt;"UL"),INDIRECT(ADDRESS($K252,COLUMN()-12)),0),0), IF($L252&gt;0,IF(AND(INDIRECT(ADDRESS($L252,44))=0,INDIRECT(ADDRESS($L252,38))&lt;&gt;"UL"),INDIRECT(ADDRESS($L252,COLUMN()-12)),0),0), IF($M252&gt;0,IF(AND(INDIRECT(ADDRESS($M252,44))=0,INDIRECT(ADDRESS($M252,38))&lt;&gt;"UL"),INDIRECT(ADDRESS($M252,COLUMN()-12)),0),0))</f>
        <v>0</v>
      </c>
      <c r="BJ252" s="57" cm="1">
        <f t="array" aca="1" ref="BJ252" ca="1">SUM(IF($C252&gt;0,IF(AND(INDIRECT(ADDRESS($C252,44))=0,INDIRECT(ADDRESS($C252,38))&lt;&gt;"UL"),INDIRECT(ADDRESS($C252,COLUMN()-12)),0),0), IF($D252&gt;0,IF(AND(INDIRECT(ADDRESS($D252,44))=0,INDIRECT(ADDRESS($D252,38))&lt;&gt;"UL"),INDIRECT(ADDRESS($D252,COLUMN()-12)),0),0), IF($E252&gt;0,IF(AND(INDIRECT(ADDRESS($E252,44))=0,INDIRECT(ADDRESS($E252,38))&lt;&gt;"UL"),INDIRECT(ADDRESS($E252,COLUMN()-12)),0),0), IF($F252&gt;0,IF(AND(INDIRECT(ADDRESS($F252,44))=0,INDIRECT(ADDRESS($F252,38))&lt;&gt;"UL"),INDIRECT(ADDRESS($F252,COLUMN()-12)),0),0), IF($G252&gt;0,IF(AND(INDIRECT(ADDRESS($G252,44))=0,INDIRECT(ADDRESS($G252,38))&lt;&gt;"UL"),INDIRECT(ADDRESS($G252,COLUMN()-12)),0),0), IF($H252&gt;0,IF(AND(INDIRECT(ADDRESS($H252,44))=0,INDIRECT(ADDRESS($H252,38))&lt;&gt;"UL"),INDIRECT(ADDRESS($H252,COLUMN()-12)),0),0), IF($I252&gt;0,IF(AND(INDIRECT(ADDRESS($I252,44))=0,INDIRECT(ADDRESS($I252,38))&lt;&gt;"UL"),INDIRECT(ADDRESS($I252,COLUMN()-12)),0),0), IF($J252&gt;0,IF(AND(INDIRECT(ADDRESS($J252,44))=0,INDIRECT(ADDRESS($J252,38))&lt;&gt;"UL"),INDIRECT(ADDRESS($J252,COLUMN()-12)),0),0), IF($K252&gt;0,IF(AND(INDIRECT(ADDRESS($K252,44))=0,INDIRECT(ADDRESS($K252,38))&lt;&gt;"UL"),INDIRECT(ADDRESS($K252,COLUMN()-12)),0),0), IF($L252&gt;0,IF(AND(INDIRECT(ADDRESS($L252,44))=0,INDIRECT(ADDRESS($L252,38))&lt;&gt;"UL"),INDIRECT(ADDRESS($L252,COLUMN()-12)),0),0), IF($M252&gt;0,IF(AND(INDIRECT(ADDRESS($M252,44))=0,INDIRECT(ADDRESS($M252,38))&lt;&gt;"UL"),INDIRECT(ADDRESS($M252,COLUMN()-12)),0),0))</f>
        <v>0</v>
      </c>
      <c r="BK252" s="57">
        <f t="shared" ca="1" si="177"/>
        <v>0</v>
      </c>
      <c r="BL252" s="58">
        <f t="shared" ca="1" si="178"/>
        <v>0</v>
      </c>
      <c r="BM252" s="57" cm="1">
        <f t="array" aca="1" ref="BM252" ca="1">SUM(IF($C252&gt;0,IF(AND(INDIRECT(ADDRESS($C252,44))=0,INDIRECT(ADDRESS($C252,38))&lt;&gt;"UL"),INDIRECT(ADDRESS($C252,COLUMN()-12)),0),0), IF($D252&gt;0,IF(AND(INDIRECT(ADDRESS($D252,44))=0,INDIRECT(ADDRESS($D252,38))&lt;&gt;"UL"),INDIRECT(ADDRESS($D252,COLUMN()-12)),0),0), IF($E252&gt;0,IF(AND(INDIRECT(ADDRESS($E252,44))=0,INDIRECT(ADDRESS($E252,38))&lt;&gt;"UL"),INDIRECT(ADDRESS($E252,COLUMN()-12)),0),0), IF($F252&gt;0,IF(AND(INDIRECT(ADDRESS($F252,44))=0,INDIRECT(ADDRESS($F252,38))&lt;&gt;"UL"),INDIRECT(ADDRESS($F252,COLUMN()-12)),0),0), IF($G252&gt;0,IF(AND(INDIRECT(ADDRESS($G252,44))=0,INDIRECT(ADDRESS($G252,38))&lt;&gt;"UL"),INDIRECT(ADDRESS($G252,COLUMN()-12)),0),0), IF($H252&gt;0,IF(AND(INDIRECT(ADDRESS($H252,44))=0,INDIRECT(ADDRESS($H252,38))&lt;&gt;"UL"),INDIRECT(ADDRESS($H252,COLUMN()-12)),0),0), IF($I252&gt;0,IF(AND(INDIRECT(ADDRESS($I252,44))=0,INDIRECT(ADDRESS($I252,38))&lt;&gt;"UL"),INDIRECT(ADDRESS($I252,COLUMN()-12)),0),0), IF($J252&gt;0,IF(AND(INDIRECT(ADDRESS($J252,44))=0,INDIRECT(ADDRESS($J252,38))&lt;&gt;"UL"),INDIRECT(ADDRESS($J252,COLUMN()-12)),0),0), IF($K252&gt;0,IF(AND(INDIRECT(ADDRESS($K252,44))=0,INDIRECT(ADDRESS($K252,38))&lt;&gt;"UL"),INDIRECT(ADDRESS($K252,COLUMN()-11)),0),0), IF($L252&gt;0,IF(AND(INDIRECT(ADDRESS($L252,44))=0,INDIRECT(ADDRESS($L252,38))&lt;&gt;"UL"),INDIRECT(ADDRESS($L252,COLUMN()-11)),0),0), IF($M252&gt;0,IF(AND(INDIRECT(ADDRESS($M252,44))=0,INDIRECT(ADDRESS($M252,38))&lt;&gt;"UL"),INDIRECT(ADDRESS($M252,COLUMN()-11)),0),0))</f>
        <v>0</v>
      </c>
      <c r="BN252" s="57" cm="1">
        <f t="array" aca="1" ref="BN252" ca="1">SUM(IF($C252&gt;0,IF(AND(INDIRECT(ADDRESS($C252,44))=0,INDIRECT(ADDRESS($C252,38))&lt;&gt;"UL"),INDIRECT(ADDRESS($C252,COLUMN()-12)),0),0), IF($D252&gt;0,IF(AND(INDIRECT(ADDRESS($D252,44))=0,INDIRECT(ADDRESS($D252,38))&lt;&gt;"UL"),INDIRECT(ADDRESS($D252,COLUMN()-12)),0),0), IF($E252&gt;0,IF(AND(INDIRECT(ADDRESS($E252,44))=0,INDIRECT(ADDRESS($E252,38))&lt;&gt;"UL"),INDIRECT(ADDRESS($E252,COLUMN()-12)),0),0), IF($F252&gt;0,IF(AND(INDIRECT(ADDRESS($F252,44))=0,INDIRECT(ADDRESS($F252,38))&lt;&gt;"UL"),INDIRECT(ADDRESS($F252,COLUMN()-12)),0),0), IF($G252&gt;0,IF(AND(INDIRECT(ADDRESS($G252,44))=0,INDIRECT(ADDRESS($G252,38))&lt;&gt;"UL"),INDIRECT(ADDRESS($G252,COLUMN()-12)),0),0), IF($H252&gt;0,IF(AND(INDIRECT(ADDRESS($H252,44))=0,INDIRECT(ADDRESS($H252,38))&lt;&gt;"UL"),INDIRECT(ADDRESS($H252,COLUMN()-12)),0),0), IF($I252&gt;0,IF(AND(INDIRECT(ADDRESS($I252,44))=0,INDIRECT(ADDRESS($I252,38))&lt;&gt;"UL"),INDIRECT(ADDRESS($I252,COLUMN()-12)),0),0), IF($J252&gt;0,IF(AND(INDIRECT(ADDRESS($J252,44))=0,INDIRECT(ADDRESS($J252,38))&lt;&gt;"UL"),INDIRECT(ADDRESS($J252,COLUMN()-12)),0),0), IF($K252&gt;0,IF(AND(INDIRECT(ADDRESS($K252,44))=0,INDIRECT(ADDRESS($K252,38))&lt;&gt;"UL"),INDIRECT(ADDRESS($K252,COLUMN()-11)),0),0), IF($L252&gt;0,IF(AND(INDIRECT(ADDRESS($L252,44))=0,INDIRECT(ADDRESS($L252,38))&lt;&gt;"UL"),INDIRECT(ADDRESS($L252,COLUMN()-11)),0),0), IF($M252&gt;0,IF(AND(INDIRECT(ADDRESS($M252,44))=0,INDIRECT(ADDRESS($M252,38))&lt;&gt;"UL"),INDIRECT(ADDRESS($M252,COLUMN()-11)),0),0))</f>
        <v>0</v>
      </c>
      <c r="BO252" s="57" cm="1">
        <f t="array" aca="1" ref="BO252" ca="1">SUM(IF($C252&gt;0,IF(AND(INDIRECT(ADDRESS($C252,44))=0,INDIRECT(ADDRESS($C252,38))&lt;&gt;"UL"),INDIRECT(ADDRESS($C252,COLUMN()-12)),0),0), IF($D252&gt;0,IF(AND(INDIRECT(ADDRESS($D252,44))=0,INDIRECT(ADDRESS($D252,38))&lt;&gt;"UL"),INDIRECT(ADDRESS($D252,COLUMN()-12)),0),0), IF($E252&gt;0,IF(AND(INDIRECT(ADDRESS($E252,44))=0,INDIRECT(ADDRESS($E252,38))&lt;&gt;"UL"),INDIRECT(ADDRESS($E252,COLUMN()-12)),0),0), IF($F252&gt;0,IF(AND(INDIRECT(ADDRESS($F252,44))=0,INDIRECT(ADDRESS($F252,38))&lt;&gt;"UL"),INDIRECT(ADDRESS($F252,COLUMN()-12)),0),0), IF($G252&gt;0,IF(AND(INDIRECT(ADDRESS($G252,44))=0,INDIRECT(ADDRESS($G252,38))&lt;&gt;"UL"),INDIRECT(ADDRESS($G252,COLUMN()-12)),0),0), IF($H252&gt;0,IF(AND(INDIRECT(ADDRESS($H252,44))=0,INDIRECT(ADDRESS($H252,38))&lt;&gt;"UL"),INDIRECT(ADDRESS($H252,COLUMN()-12)),0),0), IF($I252&gt;0,IF(AND(INDIRECT(ADDRESS($I252,44))=0,INDIRECT(ADDRESS($I252,38))&lt;&gt;"UL"),INDIRECT(ADDRESS($I252,COLUMN()-12)),0),0), IF($J252&gt;0,IF(AND(INDIRECT(ADDRESS($J252,44))=0,INDIRECT(ADDRESS($J252,38))&lt;&gt;"UL"),INDIRECT(ADDRESS($J252,COLUMN()-12)),0),0), IF($K252&gt;0,IF(AND(INDIRECT(ADDRESS($K252,44))=0,INDIRECT(ADDRESS($K252,38))&lt;&gt;"UL"),INDIRECT(ADDRESS($K252,COLUMN()-11)),0),0), IF($L252&gt;0,IF(AND(INDIRECT(ADDRESS($L252,44))=0,INDIRECT(ADDRESS($L252,38))&lt;&gt;"UL"),INDIRECT(ADDRESS($L252,COLUMN()-11)),0),0), IF($M252&gt;0,IF(AND(INDIRECT(ADDRESS($M252,44))=0,INDIRECT(ADDRESS($M252,38))&lt;&gt;"UL"),INDIRECT(ADDRESS($M252,COLUMN()-11)),0),0))</f>
        <v>0</v>
      </c>
      <c r="BP252" s="57" cm="1">
        <f t="array" aca="1" ref="BP252" ca="1">SUM(IF($C252&gt;0,IF(AND(INDIRECT(ADDRESS($C252,44))=0,INDIRECT(ADDRESS($C252,38))&lt;&gt;"UL"),INDIRECT(ADDRESS($C252,COLUMN()-12)),0),0), IF($D252&gt;0,IF(AND(INDIRECT(ADDRESS($D252,44))=0,INDIRECT(ADDRESS($D252,38))&lt;&gt;"UL"),INDIRECT(ADDRESS($D252,COLUMN()-12)),0),0), IF($E252&gt;0,IF(AND(INDIRECT(ADDRESS($E252,44))=0,INDIRECT(ADDRESS($E252,38))&lt;&gt;"UL"),INDIRECT(ADDRESS($E252,COLUMN()-12)),0),0), IF($F252&gt;0,IF(AND(INDIRECT(ADDRESS($F252,44))=0,INDIRECT(ADDRESS($F252,38))&lt;&gt;"UL"),INDIRECT(ADDRESS($F252,COLUMN()-12)),0),0), IF($G252&gt;0,IF(AND(INDIRECT(ADDRESS($G252,44))=0,INDIRECT(ADDRESS($G252,38))&lt;&gt;"UL"),INDIRECT(ADDRESS($G252,COLUMN()-12)),0),0), IF($H252&gt;0,IF(AND(INDIRECT(ADDRESS($H252,44))=0,INDIRECT(ADDRESS($H252,38))&lt;&gt;"UL"),INDIRECT(ADDRESS($H252,COLUMN()-12)),0),0), IF($I252&gt;0,IF(AND(INDIRECT(ADDRESS($I252,44))=0,INDIRECT(ADDRESS($I252,38))&lt;&gt;"UL"),INDIRECT(ADDRESS($I252,COLUMN()-12)),0),0), IF($J252&gt;0,IF(AND(INDIRECT(ADDRESS($J252,44))=0,INDIRECT(ADDRESS($J252,38))&lt;&gt;"UL"),INDIRECT(ADDRESS($J252,COLUMN()-12)),0),0), IF($K252&gt;0,IF(AND(INDIRECT(ADDRESS($K252,44))=0,INDIRECT(ADDRESS($K252,38))&lt;&gt;"UL"),INDIRECT(ADDRESS($K252,COLUMN()-11)),0),0), IF($L252&gt;0,IF(AND(INDIRECT(ADDRESS($L252,44))=0,INDIRECT(ADDRESS($L252,38))&lt;&gt;"UL"),INDIRECT(ADDRESS($L252,COLUMN()-11)),0),0), IF($M252&gt;0,IF(AND(INDIRECT(ADDRESS($M252,44))=0,INDIRECT(ADDRESS($M252,38))&lt;&gt;"UL"),INDIRECT(ADDRESS($M252,COLUMN()-11)),0),0))</f>
        <v>0</v>
      </c>
      <c r="BQ252" s="57">
        <f t="shared" ca="1" si="179"/>
        <v>0</v>
      </c>
      <c r="BR252" s="161">
        <f t="shared" ca="1" si="180"/>
        <v>75.789067853409776</v>
      </c>
      <c r="BS252" s="56"/>
      <c r="BT252" s="56">
        <f t="shared" ca="1" si="181"/>
        <v>2.1716051169336885</v>
      </c>
      <c r="BU252" s="89">
        <f t="shared" ca="1" si="182"/>
        <v>7.7557325604774588E-2</v>
      </c>
      <c r="BV252" s="57" t="s">
        <v>33</v>
      </c>
      <c r="BW252" s="57" cm="1">
        <f t="array" aca="1" ref="BW252" ca="1">SUM(IF($C252&gt;0,IF(AND(INDIRECT(ADDRESS($C252,44))=0,INDIRECT(ADDRESS($C252,38))="UL",ISERROR(SEARCH("Rear",INDIRECT(ADDRESS($C252,33)))),ISERROR(SEARCH("Side",INDIRECT(ADDRESS($C252,33))))),INDIRECT(ADDRESS($C252,COLUMN())),0),0),IF($D252&gt;0,IF(AND(INDIRECT(ADDRESS($D252,44))=0,INDIRECT(ADDRESS($D252,38))="UL",ISERROR(SEARCH("Rear",INDIRECT(ADDRESS($D252,33)))),ISERROR(SEARCH("Side",INDIRECT(ADDRESS($D252,33))))),INDIRECT(ADDRESS($D252,COLUMN())),0),0),IF($E252&gt;0,IF(AND(INDIRECT(ADDRESS($E252,44))=0,INDIRECT(ADDRESS($E252,38))="UL",ISERROR(SEARCH("Rear",INDIRECT(ADDRESS($E252,33)))),ISERROR(SEARCH("Side",INDIRECT(ADDRESS($E252,33))))),INDIRECT(ADDRESS($E252,COLUMN())),0),0),IF($F252&gt;0,IF(AND(INDIRECT(ADDRESS($F252,44))=0,INDIRECT(ADDRESS($F252,38))="UL",ISERROR(SEARCH("Rear",INDIRECT(ADDRESS($F252,33)))),ISERROR(SEARCH("Side",INDIRECT(ADDRESS($F252,33))))),INDIRECT(ADDRESS($F252,COLUMN())),0),0),IF($G252&gt;0,IF(AND(INDIRECT(ADDRESS($G252,44))=0,INDIRECT(ADDRESS($G252,38))="UL",ISERROR(SEARCH("Rear",INDIRECT(ADDRESS($G252,33)))),ISERROR(SEARCH("Side",INDIRECT(ADDRESS($G252,33))))),INDIRECT(ADDRESS($G252,COLUMN())),0),0),IF($H252&gt;0,IF(AND(INDIRECT(ADDRESS($H252,44))=0,INDIRECT(ADDRESS($H252,38))="UL",ISERROR(SEARCH("Rear",INDIRECT(ADDRESS($H252,33)))),ISERROR(SEARCH("Side",INDIRECT(ADDRESS($H252,33))))),INDIRECT(ADDRESS($H252,COLUMN())),0),0),IF($I252&gt;0,IF(AND(INDIRECT(ADDRESS($I252,44))=0,INDIRECT(ADDRESS($I252,38))="UL",ISERROR(SEARCH("Rear",INDIRECT(ADDRESS($I252,33)))),ISERROR(SEARCH("Side",INDIRECT(ADDRESS($I252,33))))),INDIRECT(ADDRESS($I252,COLUMN())),0),0),IF($J252&gt;0,IF(AND(INDIRECT(ADDRESS($J252,44))=0,INDIRECT(ADDRESS($J252,38))="UL",ISERROR(SEARCH("Rear",INDIRECT(ADDRESS($J252,33)))),ISERROR(SEARCH("Side",INDIRECT(ADDRESS($J252,33))))),INDIRECT(ADDRESS($J252,COLUMN())),0),0),IF($K252&gt;0,IF(AND(INDIRECT(ADDRESS($K252,44))=0,INDIRECT(ADDRESS($K252,38))="UL",ISERROR(SEARCH("Rear",INDIRECT(ADDRESS($K252,33)))),ISERROR(SEARCH("Side",INDIRECT(ADDRESS($K252,33))))),INDIRECT(ADDRESS($K252,COLUMN())),0),0),IF($L252&gt;0,IF(AND(INDIRECT(ADDRESS($L252,44))=0,INDIRECT(ADDRESS($L252,38))="UL",ISERROR(SEARCH("Rear",INDIRECT(ADDRESS($L252,33)))),ISERROR(SEARCH("Side",INDIRECT(ADDRESS($L252,33))))),INDIRECT(ADDRESS($L252,COLUMN())),0),0),IF($M252&gt;0,IF(AND(INDIRECT(ADDRESS($M252,44))=0,INDIRECT(ADDRESS($M252,38))="UL",ISERROR(SEARCH("Rear",INDIRECT(ADDRESS($M252,33)))),ISERROR(SEARCH("Side",INDIRECT(ADDRESS($M252,33))))),INDIRECT(ADDRESS($M252,COLUMN())),0),0))</f>
        <v>0.22222222222222221</v>
      </c>
      <c r="BX252" s="57">
        <f t="shared" ca="1" si="183"/>
        <v>0.77777777777777768</v>
      </c>
      <c r="BY252" s="57" cm="1">
        <f t="array" aca="1" ref="BY252" ca="1">SUM(IF($C252&gt;0,IF(AND(INDIRECT(ADDRESS($C252,44))=0,INDIRECT(ADDRESS($C252,38))="UL"),INDIRECT(ADDRESS($C252,COLUMN())),0),0),IF($D252&gt;0,IF(AND(INDIRECT(ADDRESS($D252,44))=0,INDIRECT(ADDRESS($D252,38))="UL"),INDIRECT(ADDRESS($D252,COLUMN())),0),0),IF($E252&gt;0,IF(AND(INDIRECT(ADDRESS($E252,44))=0,INDIRECT(ADDRESS($E252,38))="UL"),INDIRECT(ADDRESS($E252,COLUMN())),0),0),IF($F252&gt;0,IF(AND(INDIRECT(ADDRESS($F252,44))=0,INDIRECT(ADDRESS($F252,38))="UL"),INDIRECT(ADDRESS($F252,COLUMN())),0),0),IF($G252&gt;0,IF(AND(INDIRECT(ADDRESS($G252,44))=0,INDIRECT(ADDRESS($G252,38))="UL"),INDIRECT(ADDRESS($G252,COLUMN())),0),0),IF($H252&gt;0,IF(AND(INDIRECT(ADDRESS($H252,44))=0,INDIRECT(ADDRESS($H252,38))="UL"),INDIRECT(ADDRESS($H252,COLUMN())),0),0),IF($I252&gt;0,IF(AND(INDIRECT(ADDRESS($I252,44))=0,INDIRECT(ADDRESS($I252,38))="UL"),INDIRECT(ADDRESS($I252,COLUMN())),0),0),IF($J252&gt;0,IF(AND(INDIRECT(ADDRESS($J252,44))=0,INDIRECT(ADDRESS($J252,38))="UL"),INDIRECT(ADDRESS($J252,COLUMN())),0),0),IF($K252&gt;0,IF(AND(INDIRECT(ADDRESS($K252,44))=0,INDIRECT(ADDRESS($K252,38))="UL"),INDIRECT(ADDRESS($K252,COLUMN())),0),0),IF($L252&gt;0,IF(AND(INDIRECT(ADDRESS($L252,44))=0,INDIRECT(ADDRESS($L252,38))="UL"),INDIRECT(ADDRESS($L252,COLUMN())),0),0),IF($M252&gt;0,IF(AND(INDIRECT(ADDRESS($M252,44))=0,INDIRECT(ADDRESS($M252,38))="UL"),INDIRECT(ADDRESS($M252,COLUMN())),0),0))</f>
        <v>0.36790123456790125</v>
      </c>
      <c r="BZ252" s="57" cm="1">
        <f t="array" aca="1" ref="BZ252" ca="1">SUM(IF($C252&gt;0,IF(AND(INDIRECT(ADDRESS($C252,44))=0,INDIRECT(ADDRESS($C252,38))="UL"),INDIRECT(ADDRESS($C252,COLUMN())),0),0),IF($D252&gt;0,IF(AND(INDIRECT(ADDRESS($D252,44))=0,INDIRECT(ADDRESS($D252,38))="UL"),INDIRECT(ADDRESS($D252,COLUMN())),0),0),IF($E252&gt;0,IF(AND(INDIRECT(ADDRESS($E252,44))=0,INDIRECT(ADDRESS($E252,38))="UL"),INDIRECT(ADDRESS($E252,COLUMN())),0),0),IF($F252&gt;0,IF(AND(INDIRECT(ADDRESS($F252,44))=0,INDIRECT(ADDRESS($F252,38))="UL"),INDIRECT(ADDRESS($F252,COLUMN())),0),0),IF($G252&gt;0,IF(AND(INDIRECT(ADDRESS($G252,44))=0,INDIRECT(ADDRESS($G252,38))="UL"),INDIRECT(ADDRESS($G252,COLUMN())),0),0),IF($H252&gt;0,IF(AND(INDIRECT(ADDRESS($H252,44))=0,INDIRECT(ADDRESS($H252,38))="UL"),INDIRECT(ADDRESS($H252,COLUMN())),0),0),IF($I252&gt;0,IF(AND(INDIRECT(ADDRESS($I252,44))=0,INDIRECT(ADDRESS($I252,38))="UL"),INDIRECT(ADDRESS($I252,COLUMN())),0),0),IF($J252&gt;0,IF(AND(INDIRECT(ADDRESS($J252,44))=0,INDIRECT(ADDRESS($J252,38))="UL"),INDIRECT(ADDRESS($J252,COLUMN())),0),0),IF($K252&gt;0,IF(AND(INDIRECT(ADDRESS($K252,44))=0,INDIRECT(ADDRESS($K252,38))="UL"),INDIRECT(ADDRESS($K252,COLUMN())),0),0),IF($L252&gt;0,IF(AND(INDIRECT(ADDRESS($L252,44))=0,INDIRECT(ADDRESS($L252,38))="UL"),INDIRECT(ADDRESS($L252,COLUMN())),0),0),IF($M252&gt;0,IF(AND(INDIRECT(ADDRESS($M252,44))=0,INDIRECT(ADDRESS($M252,38))="UL"),INDIRECT(ADDRESS($M252,COLUMN())),0),0))</f>
        <v>0.66666666666666663</v>
      </c>
      <c r="CA252" s="57">
        <f t="shared" ca="1" si="184"/>
        <v>0.36790123456790125</v>
      </c>
      <c r="CB252" s="57" cm="1">
        <f t="array" aca="1" ref="CB252" ca="1">SUM(IF($C252&gt;0,IF(AND(INDIRECT(ADDRESS($C252,44))=0,INDIRECT(ADDRESS($C252,38))&lt;&gt;"UL"),INDIRECT(ADDRESS($C252,COLUMN())),0),0),IF($D252&gt;0,IF(AND(INDIRECT(ADDRESS($D252,44))=0,INDIRECT(ADDRESS($D252,38))&lt;&gt;"UL"),INDIRECT(ADDRESS($D252,COLUMN())),0),0),IF($E252&gt;0,IF(AND(INDIRECT(ADDRESS($E252,44))=0,INDIRECT(ADDRESS($E252,38))&lt;&gt;"UL"),INDIRECT(ADDRESS($E252,COLUMN())),0),0),IF($F252&gt;0,IF(AND(INDIRECT(ADDRESS($F252,44))=0,INDIRECT(ADDRESS($F252,38))&lt;&gt;"UL"),INDIRECT(ADDRESS($F252,COLUMN())),0),0),IF($G252&gt;0,IF(AND(INDIRECT(ADDRESS($G252,44))=0,INDIRECT(ADDRESS($G252,38))&lt;&gt;"UL"),INDIRECT(ADDRESS($G252,COLUMN())),0),0),IF($H252&gt;0,IF(AND(INDIRECT(ADDRESS($H252,44))=0,INDIRECT(ADDRESS($H252,38))&lt;&gt;"UL"),INDIRECT(ADDRESS($H252,COLUMN())),0),0),IF($I252&gt;0,IF(AND(INDIRECT(ADDRESS($I252,44))=0,INDIRECT(ADDRESS($I252,38))&lt;&gt;"UL"),INDIRECT(ADDRESS($I252,COLUMN())),0),0),IF($J252&gt;0,IF(AND(INDIRECT(ADDRESS($J252,44))=0,INDIRECT(ADDRESS($J252,38))&lt;&gt;"UL"),INDIRECT(ADDRESS($J252,COLUMN())),0),0),IF($K252&gt;0,IF(AND(INDIRECT(ADDRESS($K252,44))=0,INDIRECT(ADDRESS($K252,38))&lt;&gt;"UL"),INDIRECT(ADDRESS($K252,COLUMN())),0),0),IF($L252&gt;0,IF(AND(INDIRECT(ADDRESS($L252,44))=0,INDIRECT(ADDRESS($L252,38))&lt;&gt;"UL"),INDIRECT(ADDRESS($L252,COLUMN())),0),0),IF($M252&gt;0,IF(AND(INDIRECT(ADDRESS($M252,44))=0,INDIRECT(ADDRESS($M252,38))&lt;&gt;"UL"),INDIRECT(ADDRESS($M252,COLUMN())),0),0))</f>
        <v>0</v>
      </c>
      <c r="CC252" s="57">
        <f t="shared" ca="1" si="185"/>
        <v>0</v>
      </c>
      <c r="CD252" s="57" cm="1">
        <f t="array" aca="1" ref="CD252" ca="1">SUM(IF($C252&gt;0,IF(AND(INDIRECT(ADDRESS($C252,44))=0,INDIRECT(ADDRESS($C252,38))&lt;&gt;"UL"),INDIRECT(ADDRESS($C252,COLUMN())),0),0),IF($D252&gt;0,IF(AND(INDIRECT(ADDRESS($D252,44))=0,INDIRECT(ADDRESS($D252,38))&lt;&gt;"UL"),INDIRECT(ADDRESS($D252,COLUMN())),0),0),IF($E252&gt;0,IF(AND(INDIRECT(ADDRESS($E252,44))=0,INDIRECT(ADDRESS($E252,38))&lt;&gt;"UL"),INDIRECT(ADDRESS($E252,COLUMN())),0),0),IF($F252&gt;0,IF(AND(INDIRECT(ADDRESS($F252,44))=0,INDIRECT(ADDRESS($F252,38))&lt;&gt;"UL"),INDIRECT(ADDRESS($F252,COLUMN())),0),0),IF($G252&gt;0,IF(AND(INDIRECT(ADDRESS($G252,44))=0,INDIRECT(ADDRESS($G252,38))&lt;&gt;"UL"),INDIRECT(ADDRESS($G252,COLUMN())),0),0),IF($H252&gt;0,IF(AND(INDIRECT(ADDRESS($H252,44))=0,INDIRECT(ADDRESS($H252,38))&lt;&gt;"UL"),INDIRECT(ADDRESS($H252,COLUMN())),0),0),IF($I252&gt;0,IF(AND(INDIRECT(ADDRESS($I252,44))=0,INDIRECT(ADDRESS($I252,38))&lt;&gt;"UL"),INDIRECT(ADDRESS($I252,COLUMN())),0),0),IF($J252&gt;0,IF(AND(INDIRECT(ADDRESS($J252,44))=0,INDIRECT(ADDRESS($J252,38))&lt;&gt;"UL"),INDIRECT(ADDRESS($J252,COLUMN())),0),0),IF($K252&gt;0,IF(AND(INDIRECT(ADDRESS($K252,44))=0,INDIRECT(ADDRESS($K252,38))&lt;&gt;"UL"),INDIRECT(ADDRESS($K252,COLUMN())),0),0),IF($L252&gt;0,IF(AND(INDIRECT(ADDRESS($L252,44))=0,INDIRECT(ADDRESS($L252,38))&lt;&gt;"UL"),INDIRECT(ADDRESS($L252,COLUMN())),0),0),IF($M252&gt;0,IF(AND(INDIRECT(ADDRESS($M252,44))=0,INDIRECT(ADDRESS($M252,38))&lt;&gt;"UL"),INDIRECT(ADDRESS($M252,COLUMN())),0),0))</f>
        <v>0</v>
      </c>
      <c r="CE252" s="57" cm="1">
        <f t="array" aca="1" ref="CE252" ca="1">SUM(IF($C252&gt;0,IF(AND(INDIRECT(ADDRESS($C252,44))=0,INDIRECT(ADDRESS($C252,38))&lt;&gt;"UL"),INDIRECT(ADDRESS($C252,COLUMN())),0),0),IF($D252&gt;0,IF(AND(INDIRECT(ADDRESS($D252,44))=0,INDIRECT(ADDRESS($D252,38))&lt;&gt;"UL"),INDIRECT(ADDRESS($D252,COLUMN())),0),0),IF($E252&gt;0,IF(AND(INDIRECT(ADDRESS($E252,44))=0,INDIRECT(ADDRESS($E252,38))&lt;&gt;"UL"),INDIRECT(ADDRESS($E252,COLUMN())),0),0),IF($F252&gt;0,IF(AND(INDIRECT(ADDRESS($F252,44))=0,INDIRECT(ADDRESS($F252,38))&lt;&gt;"UL"),INDIRECT(ADDRESS($F252,COLUMN())),0),0),IF($G252&gt;0,IF(AND(INDIRECT(ADDRESS($G252,44))=0,INDIRECT(ADDRESS($G252,38))&lt;&gt;"UL"),INDIRECT(ADDRESS($G252,COLUMN())),0),0),IF($H252&gt;0,IF(AND(INDIRECT(ADDRESS($H252,44))=0,INDIRECT(ADDRESS($H252,38))&lt;&gt;"UL"),INDIRECT(ADDRESS($H252,COLUMN())),0),0),IF($I252&gt;0,IF(AND(INDIRECT(ADDRESS($I252,44))=0,INDIRECT(ADDRESS($I252,38))&lt;&gt;"UL"),INDIRECT(ADDRESS($I252,COLUMN())),0),0),IF($J252&gt;0,IF(AND(INDIRECT(ADDRESS($J252,44))=0,INDIRECT(ADDRESS($J252,38))&lt;&gt;"UL"),INDIRECT(ADDRESS($J252,COLUMN())),0),0),IF($K252&gt;0,IF(AND(INDIRECT(ADDRESS($K252,44))=0,INDIRECT(ADDRESS($K252,38))&lt;&gt;"UL"),INDIRECT(ADDRESS($K252,COLUMN())),0),0),IF($L252&gt;0,IF(AND(INDIRECT(ADDRESS($L252,44))=0,INDIRECT(ADDRESS($L252,38))&lt;&gt;"UL"),INDIRECT(ADDRESS($L252,COLUMN())),0),0),IF($M252&gt;0,IF(AND(INDIRECT(ADDRESS($M252,44))=0,INDIRECT(ADDRESS($M252,38))&lt;&gt;"UL"),INDIRECT(ADDRESS($M252,COLUMN())),0),0))</f>
        <v>0</v>
      </c>
      <c r="CF252" s="57">
        <f t="shared" ca="1" si="186"/>
        <v>0</v>
      </c>
      <c r="CG252" s="57">
        <f t="shared" ca="1" si="187"/>
        <v>1.9140938306396882</v>
      </c>
      <c r="CH252" s="57">
        <f t="shared" ca="1" si="188"/>
        <v>6.8360493951417439E-2</v>
      </c>
      <c r="CI252" s="19">
        <f t="shared" ca="1" si="189"/>
        <v>13.006050984293674</v>
      </c>
      <c r="CJ252" s="19"/>
      <c r="CK252" s="57" cm="1">
        <f t="array" aca="1" ref="CK252" ca="1">IF(AU252="S", SUM(IF($C252&gt;0,IF(INDIRECT(ADDRESS($C252,43))&lt;&gt;1,INDIRECT(ADDRESS($C252,48)),0),0), IF($D252&gt;0,IF(INDIRECT(ADDRESS($D252,43))&lt;&gt;1,INDIRECT(ADDRESS($D252,48)),0),0), IF($E252&gt;0,IF(INDIRECT(ADDRESS($E252,43))&lt;&gt;1,INDIRECT(ADDRESS($E252,48)),0),0), IF($F252&gt;0,IF(INDIRECT(ADDRESS($F252,43))&lt;&gt;1,INDIRECT(ADDRESS($F252,48)),0),0), IF($G252&gt;0,IF(INDIRECT(ADDRESS($G252,43))&lt;&gt;1,INDIRECT(ADDRESS($G252,48)),0),0), IF($H252&gt;0,IF(INDIRECT(ADDRESS($H252,43))&lt;&gt;1,INDIRECT(ADDRESS($H252,48)),0),0), IF($I252&gt;0,IF(INDIRECT(ADDRESS($I252,43))&lt;&gt;1,INDIRECT(ADDRESS($I252,48)),0),0), IF($J252&gt;0,IF(INDIRECT(ADDRESS($J252,43))&lt;&gt;1,INDIRECT(ADDRESS($J252,48)),0),0), IF($K252&gt;0,IF(INDIRECT(ADDRESS($K252,43))&lt;&gt;1,INDIRECT(ADDRESS($K252,48)),0),0), IF($L252&gt;0,IF(INDIRECT(ADDRESS($L252,43))&lt;&gt;1,INDIRECT(ADDRESS($L252,48)),0),0), IF($M252&gt;0,IF(INDIRECT(ADDRESS($M252,43))&lt;&gt;1,INDIRECT(ADDRESS($M252,48)),0),0)), IF(AU252="L",SUM(IF($C252&gt;0,IF(INDIRECT(ADDRESS($C252,43))&lt;&gt;1,INDIRECT(ADDRESS($C252,50)),0),0), IF($D252&gt;0,IF(INDIRECT(ADDRESS($D252,43))&lt;&gt;1,INDIRECT(ADDRESS($D252,50)),0),0), IF($E252&gt;0,IF(INDIRECT(ADDRESS($E252,43))&lt;&gt;1,INDIRECT(ADDRESS($E252,50)),0),0), IF($F252&gt;0,IF(INDIRECT(ADDRESS($F252,43))&lt;&gt;1,INDIRECT(ADDRESS($F252,50)),0),0), IF($G252&gt;0,IF(INDIRECT(ADDRESS($G252,43))&lt;&gt;1,INDIRECT(ADDRESS($G252,50)),0),0), IF($G252&gt;0,IF(INDIRECT(ADDRESS($G252,43))&lt;&gt;1,INDIRECT(ADDRESS($G252,50)),0),0), IF($H252&gt;0,IF(INDIRECT(ADDRESS($H252,43))&lt;&gt;1,INDIRECT(ADDRESS($H252,50)),0),0), IF($I252&gt;0,IF(INDIRECT(ADDRESS($I252,43))&lt;&gt;1,INDIRECT(ADDRESS($I252,50)),0),0), IF($J252&gt;0,IF(INDIRECT(ADDRESS($J252,43))&lt;&gt;1,INDIRECT(ADDRESS($J252,50)),0),0), IF($K252&gt;0,IF(INDIRECT(ADDRESS($K252,43))&lt;&gt;1,INDIRECT(ADDRESS($K252,50)),0),0), IF($L252&gt;0,IF(INDIRECT(ADDRESS($L252,43))&lt;&gt;1,INDIRECT(ADDRESS($L252,50)),0),0), IF($M252&gt;0,IF(INDIRECT(ADDRESS($M252,43))&lt;&gt;1,INDIRECT(ADDRESS($M252,50)),0),0)), SUM(IF($C252&gt;0,IF(INDIRECT(ADDRESS($C252,43))&lt;&gt;1,INDIRECT(ADDRESS($C252,49)),0),0), IF($D252&gt;0,IF(INDIRECT(ADDRESS($D252,43))&lt;&gt;1,INDIRECT(ADDRESS($D252,49)),0),0), IF($E252&gt;0,IF(INDIRECT(ADDRESS($E252,43))&lt;&gt;1,INDIRECT(ADDRESS($E252,49)),0),0), IF($F252&gt;0,IF(INDIRECT(ADDRESS($F252,43))&lt;&gt;1,INDIRECT(ADDRESS($F252,49)),0),0), IF($G252&gt;0,IF(INDIRECT(ADDRESS($G252,43))&lt;&gt;1,INDIRECT(ADDRESS($G252,49)),0),0), IF($G252&gt;0,IF(INDIRECT(ADDRESS($G252,43))&lt;&gt;1,INDIRECT(ADDRESS($G252,49)),0),0), IF($H252&gt;0,IF(INDIRECT(ADDRESS($H252,43))&lt;&gt;1,INDIRECT(ADDRESS($H252,49)),0),0), IF($I252&gt;0,IF(INDIRECT(ADDRESS($I252,43))&lt;&gt;1,INDIRECT(ADDRESS($I252,49)),0),0), IF($J252&gt;0,IF(INDIRECT(ADDRESS($J252,43))&lt;&gt;1,INDIRECT(ADDRESS($J252,49)),0),0), IF($K252&gt;0,IF(INDIRECT(ADDRESS($K252,43))&lt;&gt;1,INDIRECT(ADDRESS($K252,49)),0),0), IF($L252&gt;0,IF(INDIRECT(ADDRESS($L252,43))&lt;&gt;1,INDIRECT(ADDRESS($L252,49)),0),0), IF($M252&gt;0,IF(INDIRECT(ADDRESS($M252,43))&lt;&gt;1,INDIRECT(ADDRESS($M252,49)),0),0))))</f>
        <v>3.6666666666666661</v>
      </c>
      <c r="CL252" s="57" cm="1">
        <f t="array" aca="1" ref="CL252" ca="1">SUM(IF($C252&gt;0,IF(INDIRECT(ADDRESS($C252,44))=1,INDIRECT(ADDRESS($C252,90)),0),0), IF($D252&gt;0,IF(INDIRECT(ADDRESS($D252,44))=1,INDIRECT(ADDRESS($D252,90)),0),0), IF($E252&gt;0,IF(INDIRECT(ADDRESS($E252,44))=1,INDIRECT(ADDRESS($E252,90)),0),0), IF($F252&gt;0,IF(INDIRECT(ADDRESS($F252,44))=1,INDIRECT(ADDRESS($F252,90)),0),0), IF($G252&gt;0,IF(INDIRECT(ADDRESS($G252,44))=1,INDIRECT(ADDRESS($G252,90)),0),0), IF($H252&gt;0,IF(INDIRECT(ADDRESS($H252,44))=1,INDIRECT(ADDRESS($H252,90)),0),0), IF($I252&gt;0,IF(INDIRECT(ADDRESS($I252,44))=1,INDIRECT(ADDRESS($I252,90)),0),0), IF($J252&gt;0,IF(INDIRECT(ADDRESS($J252,44))=1,INDIRECT(ADDRESS($J252,90)),0),0), IF($K252&gt;0,IF(INDIRECT(ADDRESS($K252,44))=1,INDIRECT(ADDRESS($K252,90)),0),0), IF($L252&gt;0,IF(INDIRECT(ADDRESS($L252,44))=1,INDIRECT(ADDRESS($L252,90)),0),0), IF($M252&gt;0,IF(INDIRECT(ADDRESS($M252,44))=1,INDIRECT(ADDRESS($M252,90)),0),0))</f>
        <v>2.3333333333333335</v>
      </c>
      <c r="CM252" s="56">
        <f t="shared" ca="1" si="190"/>
        <v>0.57096430624307781</v>
      </c>
      <c r="CN252" s="59"/>
    </row>
    <row r="253" spans="1:92" x14ac:dyDescent="0.25">
      <c r="A253" s="52" t="s">
        <v>277</v>
      </c>
      <c r="B253" s="67">
        <v>212</v>
      </c>
      <c r="C253" s="67">
        <v>216</v>
      </c>
      <c r="D253" s="67">
        <v>224</v>
      </c>
      <c r="E253" s="67">
        <v>225</v>
      </c>
      <c r="F253" s="67">
        <v>226</v>
      </c>
      <c r="G253" s="67"/>
      <c r="H253" s="67"/>
      <c r="I253" s="67"/>
      <c r="J253" s="67"/>
      <c r="K253" s="67"/>
      <c r="L253" s="67"/>
      <c r="M253" s="67"/>
      <c r="N253" s="67">
        <f ca="1">SUM(INDIRECT(ADDRESS(B253,COLUMN())),IF(C253&gt;0,INDIRECT(ADDRESS(C253,COLUMN())),0),IF(D253&gt;0,INDIRECT(ADDRESS(D253,COLUMN())),0),IF(E253&gt;0,INDIRECT(ADDRESS(E253,COLUMN())),0),IF(F253&gt;0,INDIRECT(ADDRESS(F253,COLUMN())),0),IF(G253&gt;0,INDIRECT(ADDRESS(G253,COLUMN())),0),IF(H253&gt;0,INDIRECT(ADDRESS(H253,COLUMN())),0),IF(I253&gt;0,INDIRECT(ADDRESS(I253,COLUMN())),0),IF(J253&gt;0,INDIRECT(ADDRESS(J253,COLUMN())),0),IF(K253&gt;0,INDIRECT(ADDRESS(K253,COLUMN())),0),IF(L253&gt;0,INDIRECT(ADDRESS(L253,COLUMN())),0),IF(M253&gt;0,INDIRECT(ADDRESS(M253,COLUMN())),0))</f>
        <v>28</v>
      </c>
      <c r="O253" s="67" t="str" cm="1">
        <f t="array" aca="1" ref="O253" ca="1">INDIRECT(ADDRESS($B253,COLUMN()))</f>
        <v>Bomber</v>
      </c>
      <c r="P253" s="67" cm="1">
        <f t="array" aca="1" ref="P253" ca="1">INDIRECT(ADDRESS($B253,COLUMN()))</f>
        <v>6</v>
      </c>
      <c r="Q253" s="67" cm="1">
        <f t="array" aca="1" ref="Q253" ca="1">INDIRECT(ADDRESS($B253,COLUMN()))</f>
        <v>3</v>
      </c>
      <c r="R253" s="67" cm="1">
        <f t="array" aca="1" ref="R253" ca="1">INDIRECT(ADDRESS($B253,COLUMN()))</f>
        <v>0</v>
      </c>
      <c r="S253" s="67" cm="1">
        <f t="array" aca="1" ref="S253" ca="1">INDIRECT(ADDRESS($B253,COLUMN()))</f>
        <v>1</v>
      </c>
      <c r="T253" s="67" t="str" cm="1">
        <f t="array" aca="1" ref="T253" ca="1">INDIRECT(ADDRESS($B253,COLUMN()))</f>
        <v>1-3</v>
      </c>
      <c r="U253" s="67" cm="1">
        <f t="array" aca="1" ref="U253" ca="1">INDIRECT(ADDRESS($B253,COLUMN()))</f>
        <v>3</v>
      </c>
      <c r="V253" s="67" cm="1">
        <f t="array" aca="1" ref="V253" ca="1">INDIRECT(ADDRESS($B253,COLUMN()))</f>
        <v>0</v>
      </c>
      <c r="W253" s="67" cm="1">
        <f t="array" aca="1" ref="W253" ca="1">INDIRECT(ADDRESS($B253,COLUMN()))</f>
        <v>5</v>
      </c>
      <c r="X253" s="67" cm="1">
        <f t="array" aca="1" ref="X253" ca="1">INDIRECT(ADDRESS($B253,COLUMN()))</f>
        <v>4</v>
      </c>
      <c r="Y253" s="67" cm="1">
        <f t="array" aca="1" ref="Y253" ca="1">INDIRECT(ADDRESS($B253,COLUMN()))</f>
        <v>2</v>
      </c>
      <c r="Z253" s="67" cm="1">
        <f t="array" aca="1" ref="Z253" ca="1">INDIRECT(ADDRESS($B253,COLUMN()))</f>
        <v>4</v>
      </c>
      <c r="AA253" s="67" cm="1">
        <f t="array" aca="1" ref="AA253" ca="1">INDIRECT(ADDRESS($B253,COLUMN()))</f>
        <v>0</v>
      </c>
      <c r="AB253" s="56">
        <f t="shared" ca="1" si="171"/>
        <v>0.5386419660981433</v>
      </c>
      <c r="AC253" s="56">
        <f t="shared" ca="1" si="172"/>
        <v>0.62320660966407182</v>
      </c>
      <c r="AD253" s="56">
        <f t="shared" ca="1" si="173"/>
        <v>3.2515127460734186</v>
      </c>
      <c r="AF253" s="52"/>
      <c r="AG253" s="52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2"/>
      <c r="AU253" s="54" t="s">
        <v>33</v>
      </c>
      <c r="AV253" s="57" cm="1">
        <f t="array" aca="1" ref="AV253" ca="1">SUM(IF($C253&gt;0,IF(AND(INDIRECT(ADDRESS($C253,44))=0,INDIRECT(ADDRESS($C253,38))="UL",ISERROR(SEARCH("Rear",INDIRECT(ADDRESS($C253,33)))),ISERROR(SEARCH("Side",INDIRECT(ADDRESS($C253,33))))),INDIRECT(ADDRESS($C253,COLUMN())),0),0),IF($D253&gt;0,IF(AND(INDIRECT(ADDRESS($D253,44))=0,INDIRECT(ADDRESS($D253,38))="UL",ISERROR(SEARCH("Rear",INDIRECT(ADDRESS($D253,33)))),ISERROR(SEARCH("Side",INDIRECT(ADDRESS($D253,33))))),INDIRECT(ADDRESS($D253,COLUMN())),0),0),IF($E253&gt;0,IF(AND(INDIRECT(ADDRESS($E253,44))=0,INDIRECT(ADDRESS($E253,38))="UL",ISERROR(SEARCH("Rear",INDIRECT(ADDRESS($E253,33)))),ISERROR(SEARCH("Side",INDIRECT(ADDRESS($E253,33))))),INDIRECT(ADDRESS($E253,COLUMN())),0),0),IF($F253&gt;0,IF(AND(INDIRECT(ADDRESS($F253,44))=0,INDIRECT(ADDRESS($F253,38))="UL",ISERROR(SEARCH("Rear",INDIRECT(ADDRESS($F253,33)))),ISERROR(SEARCH("Side",INDIRECT(ADDRESS($F253,33))))),INDIRECT(ADDRESS($F253,COLUMN())),0),0),IF($G253&gt;0,IF(AND(INDIRECT(ADDRESS($G253,44))=0,INDIRECT(ADDRESS($G253,38))="UL",ISERROR(SEARCH("Rear",INDIRECT(ADDRESS($G253,33)))),ISERROR(SEARCH("Side",INDIRECT(ADDRESS($G253,33))))),INDIRECT(ADDRESS($G253,COLUMN())),0),0),IF($H253&gt;0,IF(AND(INDIRECT(ADDRESS($H253,44))=0,INDIRECT(ADDRESS($H253,38))="UL",ISERROR(SEARCH("Rear",INDIRECT(ADDRESS($H253,33)))),ISERROR(SEARCH("Side",INDIRECT(ADDRESS($H253,33))))),INDIRECT(ADDRESS($H253,COLUMN())),0),0),IF($I253&gt;0,IF(AND(INDIRECT(ADDRESS($I253,44))=0,INDIRECT(ADDRESS($I253,38))="UL",ISERROR(SEARCH("Rear",INDIRECT(ADDRESS($I253,33)))),ISERROR(SEARCH("Side",INDIRECT(ADDRESS($I253,33))))),INDIRECT(ADDRESS($I253,COLUMN())),0),0),IF($J253&gt;0,IF(AND(INDIRECT(ADDRESS($J253,44))=0,INDIRECT(ADDRESS($J253,38))="UL",ISERROR(SEARCH("Rear",INDIRECT(ADDRESS($J253,33)))),ISERROR(SEARCH("Side",INDIRECT(ADDRESS($J253,33))))),INDIRECT(ADDRESS($J253,COLUMN())),0),0),IF($K253&gt;0,IF(AND(INDIRECT(ADDRESS($K253,44))=0,INDIRECT(ADDRESS($K253,38))="UL",ISERROR(SEARCH("Rear",INDIRECT(ADDRESS($K253,33)))),ISERROR(SEARCH("Side",INDIRECT(ADDRESS($K253,33))))),INDIRECT(ADDRESS($K253,COLUMN())),0),0),IF($L253&gt;0,IF(AND(INDIRECT(ADDRESS($L253,44))=0,INDIRECT(ADDRESS($L253,38))="UL",ISERROR(SEARCH("Rear",INDIRECT(ADDRESS($L253,33)))),ISERROR(SEARCH("Side",INDIRECT(ADDRESS($L253,33))))),INDIRECT(ADDRESS($L253,COLUMN())),0),0),IF($M253&gt;0,IF(AND(INDIRECT(ADDRESS($M253,44))=0,INDIRECT(ADDRESS($M253,38))="UL",ISERROR(SEARCH("Rear",INDIRECT(ADDRESS($M253,33)))),ISERROR(SEARCH("Side",INDIRECT(ADDRESS($M253,33))))),INDIRECT(ADDRESS($M253,COLUMN())),0),0))</f>
        <v>0.88888888888888884</v>
      </c>
      <c r="AW253" s="57" cm="1">
        <f t="array" aca="1" ref="AW253" ca="1">SUM(IF($C253&gt;0,IF(AND(INDIRECT(ADDRESS($C253,44))=0,INDIRECT(ADDRESS($C253,38))="UL",ISERROR(SEARCH("Rear",INDIRECT(ADDRESS($C253,33)))),ISERROR(SEARCH("Side",INDIRECT(ADDRESS($C253,33))))),INDIRECT(ADDRESS($C253,COLUMN())),0),0),IF($D253&gt;0,IF(AND(INDIRECT(ADDRESS($D253,44))=0,INDIRECT(ADDRESS($D253,38))="UL",ISERROR(SEARCH("Rear",INDIRECT(ADDRESS($D253,33)))),ISERROR(SEARCH("Side",INDIRECT(ADDRESS($D253,33))))),INDIRECT(ADDRESS($D253,COLUMN())),0),0),IF($E253&gt;0,IF(AND(INDIRECT(ADDRESS($E253,44))=0,INDIRECT(ADDRESS($E253,38))="UL",ISERROR(SEARCH("Rear",INDIRECT(ADDRESS($E253,33)))),ISERROR(SEARCH("Side",INDIRECT(ADDRESS($E253,33))))),INDIRECT(ADDRESS($E253,COLUMN())),0),0),IF($F253&gt;0,IF(AND(INDIRECT(ADDRESS($F253,44))=0,INDIRECT(ADDRESS($F253,38))="UL",ISERROR(SEARCH("Rear",INDIRECT(ADDRESS($F253,33)))),ISERROR(SEARCH("Side",INDIRECT(ADDRESS($F253,33))))),INDIRECT(ADDRESS($F253,COLUMN())),0),0),IF($G253&gt;0,IF(AND(INDIRECT(ADDRESS($G253,44))=0,INDIRECT(ADDRESS($G253,38))="UL",ISERROR(SEARCH("Rear",INDIRECT(ADDRESS($G253,33)))),ISERROR(SEARCH("Side",INDIRECT(ADDRESS($G253,33))))),INDIRECT(ADDRESS($G253,COLUMN())),0),0),IF($H253&gt;0,IF(AND(INDIRECT(ADDRESS($H253,44))=0,INDIRECT(ADDRESS($H253,38))="UL",ISERROR(SEARCH("Rear",INDIRECT(ADDRESS($H253,33)))),ISERROR(SEARCH("Side",INDIRECT(ADDRESS($H253,33))))),INDIRECT(ADDRESS($H253,COLUMN())),0),0),IF($I253&gt;0,IF(AND(INDIRECT(ADDRESS($I253,44))=0,INDIRECT(ADDRESS($I253,38))="UL",ISERROR(SEARCH("Rear",INDIRECT(ADDRESS($I253,33)))),ISERROR(SEARCH("Side",INDIRECT(ADDRESS($I253,33))))),INDIRECT(ADDRESS($I253,COLUMN())),0),0),IF($J253&gt;0,IF(AND(INDIRECT(ADDRESS($J253,44))=0,INDIRECT(ADDRESS($J253,38))="UL",ISERROR(SEARCH("Rear",INDIRECT(ADDRESS($J253,33)))),ISERROR(SEARCH("Side",INDIRECT(ADDRESS($J253,33))))),INDIRECT(ADDRESS($J253,COLUMN())),0),0),IF($K253&gt;0,IF(AND(INDIRECT(ADDRESS($K253,44))=0,INDIRECT(ADDRESS($K253,38))="UL",ISERROR(SEARCH("Rear",INDIRECT(ADDRESS($K253,33)))),ISERROR(SEARCH("Side",INDIRECT(ADDRESS($K253,33))))),INDIRECT(ADDRESS($K253,COLUMN())),0),0),IF($L253&gt;0,IF(AND(INDIRECT(ADDRESS($L253,44))=0,INDIRECT(ADDRESS($L253,38))="UL",ISERROR(SEARCH("Rear",INDIRECT(ADDRESS($L253,33)))),ISERROR(SEARCH("Side",INDIRECT(ADDRESS($L253,33))))),INDIRECT(ADDRESS($L253,COLUMN())),0),0),IF($M253&gt;0,IF(AND(INDIRECT(ADDRESS($M253,44))=0,INDIRECT(ADDRESS($M253,38))="UL",ISERROR(SEARCH("Rear",INDIRECT(ADDRESS($M253,33)))),ISERROR(SEARCH("Side",INDIRECT(ADDRESS($M253,33))))),INDIRECT(ADDRESS($M253,COLUMN())),0),0))</f>
        <v>0.44444444444444442</v>
      </c>
      <c r="AX253" s="57" cm="1">
        <f t="array" aca="1" ref="AX253" ca="1">SUM(IF($C253&gt;0,IF(AND(INDIRECT(ADDRESS($C253,44))=0,INDIRECT(ADDRESS($C253,38))="UL",ISERROR(SEARCH("Rear",INDIRECT(ADDRESS($C253,33)))),ISERROR(SEARCH("Side",INDIRECT(ADDRESS($C253,33))))),INDIRECT(ADDRESS($C253,COLUMN())),0),0),IF($D253&gt;0,IF(AND(INDIRECT(ADDRESS($D253,44))=0,INDIRECT(ADDRESS($D253,38))="UL",ISERROR(SEARCH("Rear",INDIRECT(ADDRESS($D253,33)))),ISERROR(SEARCH("Side",INDIRECT(ADDRESS($D253,33))))),INDIRECT(ADDRESS($D253,COLUMN())),0),0),IF($E253&gt;0,IF(AND(INDIRECT(ADDRESS($E253,44))=0,INDIRECT(ADDRESS($E253,38))="UL",ISERROR(SEARCH("Rear",INDIRECT(ADDRESS($E253,33)))),ISERROR(SEARCH("Side",INDIRECT(ADDRESS($E253,33))))),INDIRECT(ADDRESS($E253,COLUMN())),0),0),IF($F253&gt;0,IF(AND(INDIRECT(ADDRESS($F253,44))=0,INDIRECT(ADDRESS($F253,38))="UL",ISERROR(SEARCH("Rear",INDIRECT(ADDRESS($F253,33)))),ISERROR(SEARCH("Side",INDIRECT(ADDRESS($F253,33))))),INDIRECT(ADDRESS($F253,COLUMN())),0),0),IF($G253&gt;0,IF(AND(INDIRECT(ADDRESS($G253,44))=0,INDIRECT(ADDRESS($G253,38))="UL",ISERROR(SEARCH("Rear",INDIRECT(ADDRESS($G253,33)))),ISERROR(SEARCH("Side",INDIRECT(ADDRESS($G253,33))))),INDIRECT(ADDRESS($G253,COLUMN())),0),0),IF($H253&gt;0,IF(AND(INDIRECT(ADDRESS($H253,44))=0,INDIRECT(ADDRESS($H253,38))="UL",ISERROR(SEARCH("Rear",INDIRECT(ADDRESS($H253,33)))),ISERROR(SEARCH("Side",INDIRECT(ADDRESS($H253,33))))),INDIRECT(ADDRESS($H253,COLUMN())),0),0),IF($I253&gt;0,IF(AND(INDIRECT(ADDRESS($I253,44))=0,INDIRECT(ADDRESS($I253,38))="UL",ISERROR(SEARCH("Rear",INDIRECT(ADDRESS($I253,33)))),ISERROR(SEARCH("Side",INDIRECT(ADDRESS($I253,33))))),INDIRECT(ADDRESS($I253,COLUMN())),0),0),IF($J253&gt;0,IF(AND(INDIRECT(ADDRESS($J253,44))=0,INDIRECT(ADDRESS($J253,38))="UL",ISERROR(SEARCH("Rear",INDIRECT(ADDRESS($J253,33)))),ISERROR(SEARCH("Side",INDIRECT(ADDRESS($J253,33))))),INDIRECT(ADDRESS($J253,COLUMN())),0),0),IF($K253&gt;0,IF(AND(INDIRECT(ADDRESS($K253,44))=0,INDIRECT(ADDRESS($K253,38))="UL",ISERROR(SEARCH("Rear",INDIRECT(ADDRESS($K253,33)))),ISERROR(SEARCH("Side",INDIRECT(ADDRESS($K253,33))))),INDIRECT(ADDRESS($K253,COLUMN())),0),0),IF($L253&gt;0,IF(AND(INDIRECT(ADDRESS($L253,44))=0,INDIRECT(ADDRESS($L253,38))="UL",ISERROR(SEARCH("Rear",INDIRECT(ADDRESS($L253,33)))),ISERROR(SEARCH("Side",INDIRECT(ADDRESS($L253,33))))),INDIRECT(ADDRESS($L253,COLUMN())),0),0),IF($M253&gt;0,IF(AND(INDIRECT(ADDRESS($M253,44))=0,INDIRECT(ADDRESS($M253,38))="UL",ISERROR(SEARCH("Rear",INDIRECT(ADDRESS($M253,33)))),ISERROR(SEARCH("Side",INDIRECT(ADDRESS($M253,33))))),INDIRECT(ADDRESS($M253,COLUMN())),0),0))</f>
        <v>0</v>
      </c>
      <c r="AY253" s="58">
        <f t="shared" ca="1" si="174"/>
        <v>0.88888888888888884</v>
      </c>
      <c r="AZ253" s="58">
        <f t="shared" ca="1" si="175"/>
        <v>0.44444444444444442</v>
      </c>
      <c r="BA253" s="58" cm="1">
        <f t="array" aca="1" ref="BA253" ca="1">SUM(IF($C253&gt;0,IF(AND(INDIRECT(ADDRESS($C253,44))=0,INDIRECT(ADDRESS($C253,38))="UL"),INDIRECT(ADDRESS($C253,COLUMN())),0),0),IF($D253&gt;0,IF(AND(INDIRECT(ADDRESS($D253,44))=0,INDIRECT(ADDRESS($D253,38))="UL"),INDIRECT(ADDRESS($D253,COLUMN())),0),0),IF($E253&gt;0,IF(AND(INDIRECT(ADDRESS($E253,44))=0,INDIRECT(ADDRESS($E253,38))="UL"),INDIRECT(ADDRESS($E253,COLUMN())),0),0),IF($F253&gt;0,IF(AND(INDIRECT(ADDRESS($F253,44))=0,INDIRECT(ADDRESS($F253,38))="UL"),INDIRECT(ADDRESS($F253,COLUMN())),0),0),IF($G253&gt;0,IF(AND(INDIRECT(ADDRESS($G253,44))=0,INDIRECT(ADDRESS($G253,38))="UL"),INDIRECT(ADDRESS($G253,COLUMN())),0),0),IF($H253&gt;0,IF(AND(INDIRECT(ADDRESS($H253,44))=0,INDIRECT(ADDRESS($H253,38))="UL"),INDIRECT(ADDRESS($H253,COLUMN())),0),0),IF($I253&gt;0,IF(AND(INDIRECT(ADDRESS($I253,44))=0,INDIRECT(ADDRESS($I253,38))="UL"),INDIRECT(ADDRESS($I253,COLUMN())),0),0),IF($J253&gt;0,IF(AND(INDIRECT(ADDRESS($J253,44))=0,INDIRECT(ADDRESS($J253,38))="UL"),INDIRECT(ADDRESS($J253,COLUMN())),0),0),IF($K253&gt;0,IF(AND(INDIRECT(ADDRESS($K253,44))=0,INDIRECT(ADDRESS($K253,38))="UL"),INDIRECT(ADDRESS($K253,COLUMN())),0),0),IF($L253&gt;0,IF(AND(INDIRECT(ADDRESS($L253,44))=0,INDIRECT(ADDRESS($L253,38))="UL"),INDIRECT(ADDRESS($L253,COLUMN())),0),0),IF($M253&gt;0,IF(AND(INDIRECT(ADDRESS($M253,44))=0,INDIRECT(ADDRESS($M253,38))="UL"),INDIRECT(ADDRESS($M253,COLUMN())),0),0))</f>
        <v>0.18342151675485008</v>
      </c>
      <c r="BB253" s="58" cm="1">
        <f t="array" aca="1" ref="BB253" ca="1">SUM(IF($C253&gt;0,IF(AND(INDIRECT(ADDRESS($C253,44))=0,INDIRECT(ADDRESS($C253,38))="UL"),INDIRECT(ADDRESS($C253,COLUMN())),0),0),IF($D253&gt;0,IF(AND(INDIRECT(ADDRESS($D253,44))=0,INDIRECT(ADDRESS($D253,38))="UL"),INDIRECT(ADDRESS($D253,COLUMN())),0),0),IF($E253&gt;0,IF(AND(INDIRECT(ADDRESS($E253,44))=0,INDIRECT(ADDRESS($E253,38))="UL"),INDIRECT(ADDRESS($E253,COLUMN())),0),0),IF($F253&gt;0,IF(AND(INDIRECT(ADDRESS($F253,44))=0,INDIRECT(ADDRESS($F253,38))="UL"),INDIRECT(ADDRESS($F253,COLUMN())),0),0),IF($G253&gt;0,IF(AND(INDIRECT(ADDRESS($G253,44))=0,INDIRECT(ADDRESS($G253,38))="UL"),INDIRECT(ADDRESS($G253,COLUMN())),0),0),IF($H253&gt;0,IF(AND(INDIRECT(ADDRESS($H253,44))=0,INDIRECT(ADDRESS($H253,38))="UL"),INDIRECT(ADDRESS($H253,COLUMN())),0),0),IF($I253&gt;0,IF(AND(INDIRECT(ADDRESS($I253,44))=0,INDIRECT(ADDRESS($I253,38))="UL"),INDIRECT(ADDRESS($I253,COLUMN())),0),0),IF($J253&gt;0,IF(AND(INDIRECT(ADDRESS($J253,44))=0,INDIRECT(ADDRESS($J253,38))="UL"),INDIRECT(ADDRESS($J253,COLUMN())),0),0),IF($K253&gt;0,IF(AND(INDIRECT(ADDRESS($K253,44))=0,INDIRECT(ADDRESS($K253,38))="UL"),INDIRECT(ADDRESS($K253,COLUMN())),0),0),IF($L253&gt;0,IF(AND(INDIRECT(ADDRESS($L253,44))=0,INDIRECT(ADDRESS($L253,38))="UL"),INDIRECT(ADDRESS($L253,COLUMN())),0),0),IF($M253&gt;0,IF(AND(INDIRECT(ADDRESS($M253,44))=0,INDIRECT(ADDRESS($M253,38))="UL"),INDIRECT(ADDRESS($M253,COLUMN())),0),0))</f>
        <v>0.33636684303350967</v>
      </c>
      <c r="BC253" s="58" cm="1">
        <f t="array" aca="1" ref="BC253" ca="1">SUM(IF($C253&gt;0,IF(AND(INDIRECT(ADDRESS($C253,44))=0,INDIRECT(ADDRESS($C253,38))="UL"),INDIRECT(ADDRESS($C253,COLUMN())),0),0),IF($D253&gt;0,IF(AND(INDIRECT(ADDRESS($D253,44))=0,INDIRECT(ADDRESS($D253,38))="UL"),INDIRECT(ADDRESS($D253,COLUMN())),0),0),IF($E253&gt;0,IF(AND(INDIRECT(ADDRESS($E253,44))=0,INDIRECT(ADDRESS($E253,38))="UL"),INDIRECT(ADDRESS($E253,COLUMN())),0),0),IF($F253&gt;0,IF(AND(INDIRECT(ADDRESS($F253,44))=0,INDIRECT(ADDRESS($F253,38))="UL"),INDIRECT(ADDRESS($F253,COLUMN())),0),0),IF($G253&gt;0,IF(AND(INDIRECT(ADDRESS($G253,44))=0,INDIRECT(ADDRESS($G253,38))="UL"),INDIRECT(ADDRESS($G253,COLUMN())),0),0),IF($H253&gt;0,IF(AND(INDIRECT(ADDRESS($H253,44))=0,INDIRECT(ADDRESS($H253,38))="UL"),INDIRECT(ADDRESS($H253,COLUMN())),0),0),IF($I253&gt;0,IF(AND(INDIRECT(ADDRESS($I253,44))=0,INDIRECT(ADDRESS($I253,38))="UL"),INDIRECT(ADDRESS($I253,COLUMN())),0),0),IF($J253&gt;0,IF(AND(INDIRECT(ADDRESS($J253,44))=0,INDIRECT(ADDRESS($J253,38))="UL"),INDIRECT(ADDRESS($J253,COLUMN())),0),0),IF($K253&gt;0,IF(AND(INDIRECT(ADDRESS($K253,44))=0,INDIRECT(ADDRESS($K253,38))="UL"),INDIRECT(ADDRESS($K253,COLUMN())),0),0),IF($L253&gt;0,IF(AND(INDIRECT(ADDRESS($L253,44))=0,INDIRECT(ADDRESS($L253,38))="UL"),INDIRECT(ADDRESS($L253,COLUMN())),0),0),IF($M253&gt;0,IF(AND(INDIRECT(ADDRESS($M253,44))=0,INDIRECT(ADDRESS($M253,38))="UL"),INDIRECT(ADDRESS($M253,COLUMN())),0),0))</f>
        <v>0.17326278659611991</v>
      </c>
      <c r="BD253" s="58" cm="1">
        <f t="array" aca="1" ref="BD253" ca="1">SUM(IF($C253&gt;0,IF(AND(INDIRECT(ADDRESS($C253,44))=0,INDIRECT(ADDRESS($C253,38))="UL"),INDIRECT(ADDRESS($C253,COLUMN())),0),0),IF($D253&gt;0,IF(AND(INDIRECT(ADDRESS($D253,44))=0,INDIRECT(ADDRESS($D253,38))="UL"),INDIRECT(ADDRESS($D253,COLUMN())),0),0),IF($E253&gt;0,IF(AND(INDIRECT(ADDRESS($E253,44))=0,INDIRECT(ADDRESS($E253,38))="UL"),INDIRECT(ADDRESS($E253,COLUMN())),0),0),IF($F253&gt;0,IF(AND(INDIRECT(ADDRESS($F253,44))=0,INDIRECT(ADDRESS($F253,38))="UL"),INDIRECT(ADDRESS($F253,COLUMN())),0),0),IF($G253&gt;0,IF(AND(INDIRECT(ADDRESS($G253,44))=0,INDIRECT(ADDRESS($G253,38))="UL"),INDIRECT(ADDRESS($G253,COLUMN())),0),0),IF($H253&gt;0,IF(AND(INDIRECT(ADDRESS($H253,44))=0,INDIRECT(ADDRESS($H253,38))="UL"),INDIRECT(ADDRESS($H253,COLUMN())),0),0),IF($I253&gt;0,IF(AND(INDIRECT(ADDRESS($I253,44))=0,INDIRECT(ADDRESS($I253,38))="UL"),INDIRECT(ADDRESS($I253,COLUMN())),0),0),IF($J253&gt;0,IF(AND(INDIRECT(ADDRESS($J253,44))=0,INDIRECT(ADDRESS($J253,38))="UL"),INDIRECT(ADDRESS($J253,COLUMN())),0),0),IF($K253&gt;0,IF(AND(INDIRECT(ADDRESS($K253,44))=0,INDIRECT(ADDRESS($K253,38))="UL"),INDIRECT(ADDRESS($K253,COLUMN())),0),0),IF($L253&gt;0,IF(AND(INDIRECT(ADDRESS($L253,44))=0,INDIRECT(ADDRESS($L253,38))="UL"),INDIRECT(ADDRESS($L253,COLUMN())),0),0),IF($M253&gt;0,IF(AND(INDIRECT(ADDRESS($M253,44))=0,INDIRECT(ADDRESS($M253,38))="UL"),INDIRECT(ADDRESS($M253,COLUMN())),0),0))</f>
        <v>0.32620811287477952</v>
      </c>
      <c r="BE253" s="57">
        <f t="shared" ca="1" si="176"/>
        <v>0.18342151675485008</v>
      </c>
      <c r="BF253" s="57" cm="1">
        <f t="array" aca="1" ref="BF253" ca="1">SUM(IF($C253&gt;0,IF(INDIRECT(ADDRESS($C253,45))=1,INDIRECT(ADDRESS($C253,52))*INDIRECT(ADDRESS($C253,42))/5,0),0), IF($D253&gt;0,IF(INDIRECT(ADDRESS($D253,45))=1,INDIRECT(ADDRESS($D253,52))*INDIRECT(ADDRESS($D253,42))/5,0),0), IF($E253&gt;0,IF(INDIRECT(ADDRESS($E253,45))=1,INDIRECT(ADDRESS($E253,52))*INDIRECT(ADDRESS($E253,42))/5,0),0), IF($F253&gt;0,IF(INDIRECT(ADDRESS($F253,45))=1,INDIRECT(ADDRESS($F253,52))*INDIRECT(ADDRESS($F253,42))/5,0),0), IF($G253&gt;0,IF(INDIRECT(ADDRESS($G253,45))=1,INDIRECT(ADDRESS($G253,52))*INDIRECT(ADDRESS($G253,42))/5,0),0), IF($H253&gt;0,IF(INDIRECT(ADDRESS($H253,45))=1,INDIRECT(ADDRESS($H253,52))*INDIRECT(ADDRESS($H253,42))/5,0),0)
)*$BF$296/100</f>
        <v>2.222222222222222E-2</v>
      </c>
      <c r="BG253" s="19">
        <v>1</v>
      </c>
      <c r="BH253" s="57" cm="1">
        <f t="array" aca="1" ref="BH253" ca="1">SUM(IF($C253&gt;0,IF(AND(INDIRECT(ADDRESS($C253,44))=0,INDIRECT(ADDRESS($C253,38))&lt;&gt;"UL"),INDIRECT(ADDRESS($C253,COLUMN()-12)),0),0), IF($D253&gt;0,IF(AND(INDIRECT(ADDRESS($D253,44))=0,INDIRECT(ADDRESS($D253,38))&lt;&gt;"UL"),INDIRECT(ADDRESS($D253,COLUMN()-12)),0),0), IF($E253&gt;0,IF(AND(INDIRECT(ADDRESS($E253,44))=0,INDIRECT(ADDRESS($E253,38))&lt;&gt;"UL"),INDIRECT(ADDRESS($E253,COLUMN()-12)),0),0), IF($F253&gt;0,IF(AND(INDIRECT(ADDRESS($F253,44))=0,INDIRECT(ADDRESS($F253,38))&lt;&gt;"UL"),INDIRECT(ADDRESS($F253,COLUMN()-12)),0),0), IF($G253&gt;0,IF(AND(INDIRECT(ADDRESS($G253,44))=0,INDIRECT(ADDRESS($G253,38))&lt;&gt;"UL"),INDIRECT(ADDRESS($G253,COLUMN()-12)),0),0), IF($H253&gt;0,IF(AND(INDIRECT(ADDRESS($H253,44))=0,INDIRECT(ADDRESS($H253,38))&lt;&gt;"UL"),INDIRECT(ADDRESS($H253,COLUMN()-12)),0),0), IF($I253&gt;0,IF(AND(INDIRECT(ADDRESS($I253,44))=0,INDIRECT(ADDRESS($I253,38))&lt;&gt;"UL"),INDIRECT(ADDRESS($I253,COLUMN()-12)),0),0), IF($J253&gt;0,IF(AND(INDIRECT(ADDRESS($J253,44))=0,INDIRECT(ADDRESS($J253,38))&lt;&gt;"UL"),INDIRECT(ADDRESS($J253,COLUMN()-12)),0),0), IF($K253&gt;0,IF(AND(INDIRECT(ADDRESS($K253,44))=0,INDIRECT(ADDRESS($K253,38))&lt;&gt;"UL"),INDIRECT(ADDRESS($K253,COLUMN()-12)),0),0), IF($L253&gt;0,IF(AND(INDIRECT(ADDRESS($L253,44))=0,INDIRECT(ADDRESS($L253,38))&lt;&gt;"UL"),INDIRECT(ADDRESS($L253,COLUMN()-12)),0),0), IF($M253&gt;0,IF(AND(INDIRECT(ADDRESS($M253,44))=0,INDIRECT(ADDRESS($M253,38))&lt;&gt;"UL"),INDIRECT(ADDRESS($M253,COLUMN()-12)),0),0))</f>
        <v>2.2222222222222223</v>
      </c>
      <c r="BI253" s="57" cm="1">
        <f t="array" aca="1" ref="BI253" ca="1">SUM(IF($C253&gt;0,IF(AND(INDIRECT(ADDRESS($C253,44))=0,INDIRECT(ADDRESS($C253,38))&lt;&gt;"UL"),INDIRECT(ADDRESS($C253,COLUMN()-12)),0),0), IF($D253&gt;0,IF(AND(INDIRECT(ADDRESS($D253,44))=0,INDIRECT(ADDRESS($D253,38))&lt;&gt;"UL"),INDIRECT(ADDRESS($D253,COLUMN()-12)),0),0), IF($E253&gt;0,IF(AND(INDIRECT(ADDRESS($E253,44))=0,INDIRECT(ADDRESS($E253,38))&lt;&gt;"UL"),INDIRECT(ADDRESS($E253,COLUMN()-12)),0),0), IF($F253&gt;0,IF(AND(INDIRECT(ADDRESS($F253,44))=0,INDIRECT(ADDRESS($F253,38))&lt;&gt;"UL"),INDIRECT(ADDRESS($F253,COLUMN()-12)),0),0), IF($G253&gt;0,IF(AND(INDIRECT(ADDRESS($G253,44))=0,INDIRECT(ADDRESS($G253,38))&lt;&gt;"UL"),INDIRECT(ADDRESS($G253,COLUMN()-12)),0),0), IF($H253&gt;0,IF(AND(INDIRECT(ADDRESS($H253,44))=0,INDIRECT(ADDRESS($H253,38))&lt;&gt;"UL"),INDIRECT(ADDRESS($H253,COLUMN()-12)),0),0), IF($I253&gt;0,IF(AND(INDIRECT(ADDRESS($I253,44))=0,INDIRECT(ADDRESS($I253,38))&lt;&gt;"UL"),INDIRECT(ADDRESS($I253,COLUMN()-12)),0),0), IF($J253&gt;0,IF(AND(INDIRECT(ADDRESS($J253,44))=0,INDIRECT(ADDRESS($J253,38))&lt;&gt;"UL"),INDIRECT(ADDRESS($J253,COLUMN()-12)),0),0), IF($K253&gt;0,IF(AND(INDIRECT(ADDRESS($K253,44))=0,INDIRECT(ADDRESS($K253,38))&lt;&gt;"UL"),INDIRECT(ADDRESS($K253,COLUMN()-12)),0),0), IF($L253&gt;0,IF(AND(INDIRECT(ADDRESS($L253,44))=0,INDIRECT(ADDRESS($L253,38))&lt;&gt;"UL"),INDIRECT(ADDRESS($L253,COLUMN()-12)),0),0), IF($M253&gt;0,IF(AND(INDIRECT(ADDRESS($M253,44))=0,INDIRECT(ADDRESS($M253,38))&lt;&gt;"UL"),INDIRECT(ADDRESS($M253,COLUMN()-12)),0),0))</f>
        <v>2.2222222222222223</v>
      </c>
      <c r="BJ253" s="57" cm="1">
        <f t="array" aca="1" ref="BJ253" ca="1">SUM(IF($C253&gt;0,IF(AND(INDIRECT(ADDRESS($C253,44))=0,INDIRECT(ADDRESS($C253,38))&lt;&gt;"UL"),INDIRECT(ADDRESS($C253,COLUMN()-12)),0),0), IF($D253&gt;0,IF(AND(INDIRECT(ADDRESS($D253,44))=0,INDIRECT(ADDRESS($D253,38))&lt;&gt;"UL"),INDIRECT(ADDRESS($D253,COLUMN()-12)),0),0), IF($E253&gt;0,IF(AND(INDIRECT(ADDRESS($E253,44))=0,INDIRECT(ADDRESS($E253,38))&lt;&gt;"UL"),INDIRECT(ADDRESS($E253,COLUMN()-12)),0),0), IF($F253&gt;0,IF(AND(INDIRECT(ADDRESS($F253,44))=0,INDIRECT(ADDRESS($F253,38))&lt;&gt;"UL"),INDIRECT(ADDRESS($F253,COLUMN()-12)),0),0), IF($G253&gt;0,IF(AND(INDIRECT(ADDRESS($G253,44))=0,INDIRECT(ADDRESS($G253,38))&lt;&gt;"UL"),INDIRECT(ADDRESS($G253,COLUMN()-12)),0),0), IF($H253&gt;0,IF(AND(INDIRECT(ADDRESS($H253,44))=0,INDIRECT(ADDRESS($H253,38))&lt;&gt;"UL"),INDIRECT(ADDRESS($H253,COLUMN()-12)),0),0), IF($I253&gt;0,IF(AND(INDIRECT(ADDRESS($I253,44))=0,INDIRECT(ADDRESS($I253,38))&lt;&gt;"UL"),INDIRECT(ADDRESS($I253,COLUMN()-12)),0),0), IF($J253&gt;0,IF(AND(INDIRECT(ADDRESS($J253,44))=0,INDIRECT(ADDRESS($J253,38))&lt;&gt;"UL"),INDIRECT(ADDRESS($J253,COLUMN()-12)),0),0), IF($K253&gt;0,IF(AND(INDIRECT(ADDRESS($K253,44))=0,INDIRECT(ADDRESS($K253,38))&lt;&gt;"UL"),INDIRECT(ADDRESS($K253,COLUMN()-12)),0),0), IF($L253&gt;0,IF(AND(INDIRECT(ADDRESS($L253,44))=0,INDIRECT(ADDRESS($L253,38))&lt;&gt;"UL"),INDIRECT(ADDRESS($L253,COLUMN()-12)),0),0), IF($M253&gt;0,IF(AND(INDIRECT(ADDRESS($M253,44))=0,INDIRECT(ADDRESS($M253,38))&lt;&gt;"UL"),INDIRECT(ADDRESS($M253,COLUMN()-12)),0),0))</f>
        <v>2.2222222222222223</v>
      </c>
      <c r="BK253" s="57">
        <f t="shared" ca="1" si="177"/>
        <v>2.2222222222222223</v>
      </c>
      <c r="BL253" s="58">
        <f t="shared" ca="1" si="178"/>
        <v>2.2222222222222223</v>
      </c>
      <c r="BM253" s="57" cm="1">
        <f t="array" aca="1" ref="BM253" ca="1">SUM(IF($C253&gt;0,IF(AND(INDIRECT(ADDRESS($C253,44))=0,INDIRECT(ADDRESS($C253,38))&lt;&gt;"UL"),INDIRECT(ADDRESS($C253,COLUMN()-12)),0),0), IF($D253&gt;0,IF(AND(INDIRECT(ADDRESS($D253,44))=0,INDIRECT(ADDRESS($D253,38))&lt;&gt;"UL"),INDIRECT(ADDRESS($D253,COLUMN()-12)),0),0), IF($E253&gt;0,IF(AND(INDIRECT(ADDRESS($E253,44))=0,INDIRECT(ADDRESS($E253,38))&lt;&gt;"UL"),INDIRECT(ADDRESS($E253,COLUMN()-12)),0),0), IF($F253&gt;0,IF(AND(INDIRECT(ADDRESS($F253,44))=0,INDIRECT(ADDRESS($F253,38))&lt;&gt;"UL"),INDIRECT(ADDRESS($F253,COLUMN()-12)),0),0), IF($G253&gt;0,IF(AND(INDIRECT(ADDRESS($G253,44))=0,INDIRECT(ADDRESS($G253,38))&lt;&gt;"UL"),INDIRECT(ADDRESS($G253,COLUMN()-12)),0),0), IF($H253&gt;0,IF(AND(INDIRECT(ADDRESS($H253,44))=0,INDIRECT(ADDRESS($H253,38))&lt;&gt;"UL"),INDIRECT(ADDRESS($H253,COLUMN()-12)),0),0), IF($I253&gt;0,IF(AND(INDIRECT(ADDRESS($I253,44))=0,INDIRECT(ADDRESS($I253,38))&lt;&gt;"UL"),INDIRECT(ADDRESS($I253,COLUMN()-12)),0),0), IF($J253&gt;0,IF(AND(INDIRECT(ADDRESS($J253,44))=0,INDIRECT(ADDRESS($J253,38))&lt;&gt;"UL"),INDIRECT(ADDRESS($J253,COLUMN()-12)),0),0), IF($K253&gt;0,IF(AND(INDIRECT(ADDRESS($K253,44))=0,INDIRECT(ADDRESS($K253,38))&lt;&gt;"UL"),INDIRECT(ADDRESS($K253,COLUMN()-11)),0),0), IF($L253&gt;0,IF(AND(INDIRECT(ADDRESS($L253,44))=0,INDIRECT(ADDRESS($L253,38))&lt;&gt;"UL"),INDIRECT(ADDRESS($L253,COLUMN()-11)),0),0), IF($M253&gt;0,IF(AND(INDIRECT(ADDRESS($M253,44))=0,INDIRECT(ADDRESS($M253,38))&lt;&gt;"UL"),INDIRECT(ADDRESS($M253,COLUMN()-11)),0),0))</f>
        <v>1.4222222222222223</v>
      </c>
      <c r="BN253" s="57" cm="1">
        <f t="array" aca="1" ref="BN253" ca="1">SUM(IF($C253&gt;0,IF(AND(INDIRECT(ADDRESS($C253,44))=0,INDIRECT(ADDRESS($C253,38))&lt;&gt;"UL"),INDIRECT(ADDRESS($C253,COLUMN()-12)),0),0), IF($D253&gt;0,IF(AND(INDIRECT(ADDRESS($D253,44))=0,INDIRECT(ADDRESS($D253,38))&lt;&gt;"UL"),INDIRECT(ADDRESS($D253,COLUMN()-12)),0),0), IF($E253&gt;0,IF(AND(INDIRECT(ADDRESS($E253,44))=0,INDIRECT(ADDRESS($E253,38))&lt;&gt;"UL"),INDIRECT(ADDRESS($E253,COLUMN()-12)),0),0), IF($F253&gt;0,IF(AND(INDIRECT(ADDRESS($F253,44))=0,INDIRECT(ADDRESS($F253,38))&lt;&gt;"UL"),INDIRECT(ADDRESS($F253,COLUMN()-12)),0),0), IF($G253&gt;0,IF(AND(INDIRECT(ADDRESS($G253,44))=0,INDIRECT(ADDRESS($G253,38))&lt;&gt;"UL"),INDIRECT(ADDRESS($G253,COLUMN()-12)),0),0), IF($H253&gt;0,IF(AND(INDIRECT(ADDRESS($H253,44))=0,INDIRECT(ADDRESS($H253,38))&lt;&gt;"UL"),INDIRECT(ADDRESS($H253,COLUMN()-12)),0),0), IF($I253&gt;0,IF(AND(INDIRECT(ADDRESS($I253,44))=0,INDIRECT(ADDRESS($I253,38))&lt;&gt;"UL"),INDIRECT(ADDRESS($I253,COLUMN()-12)),0),0), IF($J253&gt;0,IF(AND(INDIRECT(ADDRESS($J253,44))=0,INDIRECT(ADDRESS($J253,38))&lt;&gt;"UL"),INDIRECT(ADDRESS($J253,COLUMN()-12)),0),0), IF($K253&gt;0,IF(AND(INDIRECT(ADDRESS($K253,44))=0,INDIRECT(ADDRESS($K253,38))&lt;&gt;"UL"),INDIRECT(ADDRESS($K253,COLUMN()-11)),0),0), IF($L253&gt;0,IF(AND(INDIRECT(ADDRESS($L253,44))=0,INDIRECT(ADDRESS($L253,38))&lt;&gt;"UL"),INDIRECT(ADDRESS($L253,COLUMN()-11)),0),0), IF($M253&gt;0,IF(AND(INDIRECT(ADDRESS($M253,44))=0,INDIRECT(ADDRESS($M253,38))&lt;&gt;"UL"),INDIRECT(ADDRESS($M253,COLUMN()-11)),0),0))</f>
        <v>1.4222222222222223</v>
      </c>
      <c r="BO253" s="57" cm="1">
        <f t="array" aca="1" ref="BO253" ca="1">SUM(IF($C253&gt;0,IF(AND(INDIRECT(ADDRESS($C253,44))=0,INDIRECT(ADDRESS($C253,38))&lt;&gt;"UL"),INDIRECT(ADDRESS($C253,COLUMN()-12)),0),0), IF($D253&gt;0,IF(AND(INDIRECT(ADDRESS($D253,44))=0,INDIRECT(ADDRESS($D253,38))&lt;&gt;"UL"),INDIRECT(ADDRESS($D253,COLUMN()-12)),0),0), IF($E253&gt;0,IF(AND(INDIRECT(ADDRESS($E253,44))=0,INDIRECT(ADDRESS($E253,38))&lt;&gt;"UL"),INDIRECT(ADDRESS($E253,COLUMN()-12)),0),0), IF($F253&gt;0,IF(AND(INDIRECT(ADDRESS($F253,44))=0,INDIRECT(ADDRESS($F253,38))&lt;&gt;"UL"),INDIRECT(ADDRESS($F253,COLUMN()-12)),0),0), IF($G253&gt;0,IF(AND(INDIRECT(ADDRESS($G253,44))=0,INDIRECT(ADDRESS($G253,38))&lt;&gt;"UL"),INDIRECT(ADDRESS($G253,COLUMN()-12)),0),0), IF($H253&gt;0,IF(AND(INDIRECT(ADDRESS($H253,44))=0,INDIRECT(ADDRESS($H253,38))&lt;&gt;"UL"),INDIRECT(ADDRESS($H253,COLUMN()-12)),0),0), IF($I253&gt;0,IF(AND(INDIRECT(ADDRESS($I253,44))=0,INDIRECT(ADDRESS($I253,38))&lt;&gt;"UL"),INDIRECT(ADDRESS($I253,COLUMN()-12)),0),0), IF($J253&gt;0,IF(AND(INDIRECT(ADDRESS($J253,44))=0,INDIRECT(ADDRESS($J253,38))&lt;&gt;"UL"),INDIRECT(ADDRESS($J253,COLUMN()-12)),0),0), IF($K253&gt;0,IF(AND(INDIRECT(ADDRESS($K253,44))=0,INDIRECT(ADDRESS($K253,38))&lt;&gt;"UL"),INDIRECT(ADDRESS($K253,COLUMN()-11)),0),0), IF($L253&gt;0,IF(AND(INDIRECT(ADDRESS($L253,44))=0,INDIRECT(ADDRESS($L253,38))&lt;&gt;"UL"),INDIRECT(ADDRESS($L253,COLUMN()-11)),0),0), IF($M253&gt;0,IF(AND(INDIRECT(ADDRESS($M253,44))=0,INDIRECT(ADDRESS($M253,38))&lt;&gt;"UL"),INDIRECT(ADDRESS($M253,COLUMN()-11)),0),0))</f>
        <v>1.4222222222222223</v>
      </c>
      <c r="BP253" s="57" cm="1">
        <f t="array" aca="1" ref="BP253" ca="1">SUM(IF($C253&gt;0,IF(AND(INDIRECT(ADDRESS($C253,44))=0,INDIRECT(ADDRESS($C253,38))&lt;&gt;"UL"),INDIRECT(ADDRESS($C253,COLUMN()-12)),0),0), IF($D253&gt;0,IF(AND(INDIRECT(ADDRESS($D253,44))=0,INDIRECT(ADDRESS($D253,38))&lt;&gt;"UL"),INDIRECT(ADDRESS($D253,COLUMN()-12)),0),0), IF($E253&gt;0,IF(AND(INDIRECT(ADDRESS($E253,44))=0,INDIRECT(ADDRESS($E253,38))&lt;&gt;"UL"),INDIRECT(ADDRESS($E253,COLUMN()-12)),0),0), IF($F253&gt;0,IF(AND(INDIRECT(ADDRESS($F253,44))=0,INDIRECT(ADDRESS($F253,38))&lt;&gt;"UL"),INDIRECT(ADDRESS($F253,COLUMN()-12)),0),0), IF($G253&gt;0,IF(AND(INDIRECT(ADDRESS($G253,44))=0,INDIRECT(ADDRESS($G253,38))&lt;&gt;"UL"),INDIRECT(ADDRESS($G253,COLUMN()-12)),0),0), IF($H253&gt;0,IF(AND(INDIRECT(ADDRESS($H253,44))=0,INDIRECT(ADDRESS($H253,38))&lt;&gt;"UL"),INDIRECT(ADDRESS($H253,COLUMN()-12)),0),0), IF($I253&gt;0,IF(AND(INDIRECT(ADDRESS($I253,44))=0,INDIRECT(ADDRESS($I253,38))&lt;&gt;"UL"),INDIRECT(ADDRESS($I253,COLUMN()-12)),0),0), IF($J253&gt;0,IF(AND(INDIRECT(ADDRESS($J253,44))=0,INDIRECT(ADDRESS($J253,38))&lt;&gt;"UL"),INDIRECT(ADDRESS($J253,COLUMN()-12)),0),0), IF($K253&gt;0,IF(AND(INDIRECT(ADDRESS($K253,44))=0,INDIRECT(ADDRESS($K253,38))&lt;&gt;"UL"),INDIRECT(ADDRESS($K253,COLUMN()-11)),0),0), IF($L253&gt;0,IF(AND(INDIRECT(ADDRESS($L253,44))=0,INDIRECT(ADDRESS($L253,38))&lt;&gt;"UL"),INDIRECT(ADDRESS($L253,COLUMN()-11)),0),0), IF($M253&gt;0,IF(AND(INDIRECT(ADDRESS($M253,44))=0,INDIRECT(ADDRESS($M253,38))&lt;&gt;"UL"),INDIRECT(ADDRESS($M253,COLUMN()-11)),0),0))</f>
        <v>1.4222222222222223</v>
      </c>
      <c r="BQ253" s="57">
        <f t="shared" ca="1" si="179"/>
        <v>1.4222222222222223</v>
      </c>
      <c r="BR253" s="161">
        <f t="shared" ca="1" si="180"/>
        <v>86.853478247223123</v>
      </c>
      <c r="BS253" s="56"/>
      <c r="BT253" s="56">
        <f t="shared" ca="1" si="181"/>
        <v>3.757345448588258</v>
      </c>
      <c r="BU253" s="87">
        <f t="shared" ca="1" si="182"/>
        <v>0.13419090887815208</v>
      </c>
      <c r="BV253" s="57" t="s">
        <v>33</v>
      </c>
      <c r="BW253" s="57" cm="1">
        <f t="array" aca="1" ref="BW253" ca="1">SUM(IF($C253&gt;0,IF(AND(INDIRECT(ADDRESS($C253,44))=0,INDIRECT(ADDRESS($C253,38))="UL",ISERROR(SEARCH("Rear",INDIRECT(ADDRESS($C253,33)))),ISERROR(SEARCH("Side",INDIRECT(ADDRESS($C253,33))))),INDIRECT(ADDRESS($C253,COLUMN())),0),0),IF($D253&gt;0,IF(AND(INDIRECT(ADDRESS($D253,44))=0,INDIRECT(ADDRESS($D253,38))="UL",ISERROR(SEARCH("Rear",INDIRECT(ADDRESS($D253,33)))),ISERROR(SEARCH("Side",INDIRECT(ADDRESS($D253,33))))),INDIRECT(ADDRESS($D253,COLUMN())),0),0),IF($E253&gt;0,IF(AND(INDIRECT(ADDRESS($E253,44))=0,INDIRECT(ADDRESS($E253,38))="UL",ISERROR(SEARCH("Rear",INDIRECT(ADDRESS($E253,33)))),ISERROR(SEARCH("Side",INDIRECT(ADDRESS($E253,33))))),INDIRECT(ADDRESS($E253,COLUMN())),0),0),IF($F253&gt;0,IF(AND(INDIRECT(ADDRESS($F253,44))=0,INDIRECT(ADDRESS($F253,38))="UL",ISERROR(SEARCH("Rear",INDIRECT(ADDRESS($F253,33)))),ISERROR(SEARCH("Side",INDIRECT(ADDRESS($F253,33))))),INDIRECT(ADDRESS($F253,COLUMN())),0),0),IF($G253&gt;0,IF(AND(INDIRECT(ADDRESS($G253,44))=0,INDIRECT(ADDRESS($G253,38))="UL",ISERROR(SEARCH("Rear",INDIRECT(ADDRESS($G253,33)))),ISERROR(SEARCH("Side",INDIRECT(ADDRESS($G253,33))))),INDIRECT(ADDRESS($G253,COLUMN())),0),0),IF($H253&gt;0,IF(AND(INDIRECT(ADDRESS($H253,44))=0,INDIRECT(ADDRESS($H253,38))="UL",ISERROR(SEARCH("Rear",INDIRECT(ADDRESS($H253,33)))),ISERROR(SEARCH("Side",INDIRECT(ADDRESS($H253,33))))),INDIRECT(ADDRESS($H253,COLUMN())),0),0),IF($I253&gt;0,IF(AND(INDIRECT(ADDRESS($I253,44))=0,INDIRECT(ADDRESS($I253,38))="UL",ISERROR(SEARCH("Rear",INDIRECT(ADDRESS($I253,33)))),ISERROR(SEARCH("Side",INDIRECT(ADDRESS($I253,33))))),INDIRECT(ADDRESS($I253,COLUMN())),0),0),IF($J253&gt;0,IF(AND(INDIRECT(ADDRESS($J253,44))=0,INDIRECT(ADDRESS($J253,38))="UL",ISERROR(SEARCH("Rear",INDIRECT(ADDRESS($J253,33)))),ISERROR(SEARCH("Side",INDIRECT(ADDRESS($J253,33))))),INDIRECT(ADDRESS($J253,COLUMN())),0),0),IF($K253&gt;0,IF(AND(INDIRECT(ADDRESS($K253,44))=0,INDIRECT(ADDRESS($K253,38))="UL",ISERROR(SEARCH("Rear",INDIRECT(ADDRESS($K253,33)))),ISERROR(SEARCH("Side",INDIRECT(ADDRESS($K253,33))))),INDIRECT(ADDRESS($K253,COLUMN())),0),0),IF($L253&gt;0,IF(AND(INDIRECT(ADDRESS($L253,44))=0,INDIRECT(ADDRESS($L253,38))="UL",ISERROR(SEARCH("Rear",INDIRECT(ADDRESS($L253,33)))),ISERROR(SEARCH("Side",INDIRECT(ADDRESS($L253,33))))),INDIRECT(ADDRESS($L253,COLUMN())),0),0),IF($M253&gt;0,IF(AND(INDIRECT(ADDRESS($M253,44))=0,INDIRECT(ADDRESS($M253,38))="UL",ISERROR(SEARCH("Rear",INDIRECT(ADDRESS($M253,33)))),ISERROR(SEARCH("Side",INDIRECT(ADDRESS($M253,33))))),INDIRECT(ADDRESS($M253,COLUMN())),0),0))</f>
        <v>0.22222222222222221</v>
      </c>
      <c r="BX253" s="57">
        <f t="shared" ca="1" si="183"/>
        <v>0.88888888888888884</v>
      </c>
      <c r="BY253" s="57" cm="1">
        <f t="array" aca="1" ref="BY253" ca="1">SUM(IF($C253&gt;0,IF(AND(INDIRECT(ADDRESS($C253,44))=0,INDIRECT(ADDRESS($C253,38))="UL"),INDIRECT(ADDRESS($C253,COLUMN())),0),0),IF($D253&gt;0,IF(AND(INDIRECT(ADDRESS($D253,44))=0,INDIRECT(ADDRESS($D253,38))="UL"),INDIRECT(ADDRESS($D253,COLUMN())),0),0),IF($E253&gt;0,IF(AND(INDIRECT(ADDRESS($E253,44))=0,INDIRECT(ADDRESS($E253,38))="UL"),INDIRECT(ADDRESS($E253,COLUMN())),0),0),IF($F253&gt;0,IF(AND(INDIRECT(ADDRESS($F253,44))=0,INDIRECT(ADDRESS($F253,38))="UL"),INDIRECT(ADDRESS($F253,COLUMN())),0),0),IF($G253&gt;0,IF(AND(INDIRECT(ADDRESS($G253,44))=0,INDIRECT(ADDRESS($G253,38))="UL"),INDIRECT(ADDRESS($G253,COLUMN())),0),0),IF($H253&gt;0,IF(AND(INDIRECT(ADDRESS($H253,44))=0,INDIRECT(ADDRESS($H253,38))="UL"),INDIRECT(ADDRESS($H253,COLUMN())),0),0),IF($I253&gt;0,IF(AND(INDIRECT(ADDRESS($I253,44))=0,INDIRECT(ADDRESS($I253,38))="UL"),INDIRECT(ADDRESS($I253,COLUMN())),0),0),IF($J253&gt;0,IF(AND(INDIRECT(ADDRESS($J253,44))=0,INDIRECT(ADDRESS($J253,38))="UL"),INDIRECT(ADDRESS($J253,COLUMN())),0),0),IF($K253&gt;0,IF(AND(INDIRECT(ADDRESS($K253,44))=0,INDIRECT(ADDRESS($K253,38))="UL"),INDIRECT(ADDRESS($K253,COLUMN())),0),0),IF($L253&gt;0,IF(AND(INDIRECT(ADDRESS($L253,44))=0,INDIRECT(ADDRESS($L253,38))="UL"),INDIRECT(ADDRESS($L253,COLUMN())),0),0),IF($M253&gt;0,IF(AND(INDIRECT(ADDRESS($M253,44))=0,INDIRECT(ADDRESS($M253,38))="UL"),INDIRECT(ADDRESS($M253,COLUMN())),0),0))</f>
        <v>0.3260199882422104</v>
      </c>
      <c r="BZ253" s="57" cm="1">
        <f t="array" aca="1" ref="BZ253" ca="1">SUM(IF($C253&gt;0,IF(AND(INDIRECT(ADDRESS($C253,44))=0,INDIRECT(ADDRESS($C253,38))="UL"),INDIRECT(ADDRESS($C253,COLUMN())),0),0),IF($D253&gt;0,IF(AND(INDIRECT(ADDRESS($D253,44))=0,INDIRECT(ADDRESS($D253,38))="UL"),INDIRECT(ADDRESS($D253,COLUMN())),0),0),IF($E253&gt;0,IF(AND(INDIRECT(ADDRESS($E253,44))=0,INDIRECT(ADDRESS($E253,38))="UL"),INDIRECT(ADDRESS($E253,COLUMN())),0),0),IF($F253&gt;0,IF(AND(INDIRECT(ADDRESS($F253,44))=0,INDIRECT(ADDRESS($F253,38))="UL"),INDIRECT(ADDRESS($F253,COLUMN())),0),0),IF($G253&gt;0,IF(AND(INDIRECT(ADDRESS($G253,44))=0,INDIRECT(ADDRESS($G253,38))="UL"),INDIRECT(ADDRESS($G253,COLUMN())),0),0),IF($H253&gt;0,IF(AND(INDIRECT(ADDRESS($H253,44))=0,INDIRECT(ADDRESS($H253,38))="UL"),INDIRECT(ADDRESS($H253,COLUMN())),0),0),IF($I253&gt;0,IF(AND(INDIRECT(ADDRESS($I253,44))=0,INDIRECT(ADDRESS($I253,38))="UL"),INDIRECT(ADDRESS($I253,COLUMN())),0),0),IF($J253&gt;0,IF(AND(INDIRECT(ADDRESS($J253,44))=0,INDIRECT(ADDRESS($J253,38))="UL"),INDIRECT(ADDRESS($J253,COLUMN())),0),0),IF($K253&gt;0,IF(AND(INDIRECT(ADDRESS($K253,44))=0,INDIRECT(ADDRESS($K253,38))="UL"),INDIRECT(ADDRESS($K253,COLUMN())),0),0),IF($L253&gt;0,IF(AND(INDIRECT(ADDRESS($L253,44))=0,INDIRECT(ADDRESS($L253,38))="UL"),INDIRECT(ADDRESS($L253,COLUMN())),0),0),IF($M253&gt;0,IF(AND(INDIRECT(ADDRESS($M253,44))=0,INDIRECT(ADDRESS($M253,38))="UL"),INDIRECT(ADDRESS($M253,COLUMN())),0),0))</f>
        <v>0.4213991769547325</v>
      </c>
      <c r="CA253" s="57">
        <f t="shared" ca="1" si="184"/>
        <v>0.3260199882422104</v>
      </c>
      <c r="CB253" s="57" cm="1">
        <f t="array" aca="1" ref="CB253" ca="1">SUM(IF($C253&gt;0,IF(AND(INDIRECT(ADDRESS($C253,44))=0,INDIRECT(ADDRESS($C253,38))&lt;&gt;"UL"),INDIRECT(ADDRESS($C253,COLUMN())),0),0),IF($D253&gt;0,IF(AND(INDIRECT(ADDRESS($D253,44))=0,INDIRECT(ADDRESS($D253,38))&lt;&gt;"UL"),INDIRECT(ADDRESS($D253,COLUMN())),0),0),IF($E253&gt;0,IF(AND(INDIRECT(ADDRESS($E253,44))=0,INDIRECT(ADDRESS($E253,38))&lt;&gt;"UL"),INDIRECT(ADDRESS($E253,COLUMN())),0),0),IF($F253&gt;0,IF(AND(INDIRECT(ADDRESS($F253,44))=0,INDIRECT(ADDRESS($F253,38))&lt;&gt;"UL"),INDIRECT(ADDRESS($F253,COLUMN())),0),0),IF($G253&gt;0,IF(AND(INDIRECT(ADDRESS($G253,44))=0,INDIRECT(ADDRESS($G253,38))&lt;&gt;"UL"),INDIRECT(ADDRESS($G253,COLUMN())),0),0),IF($H253&gt;0,IF(AND(INDIRECT(ADDRESS($H253,44))=0,INDIRECT(ADDRESS($H253,38))&lt;&gt;"UL"),INDIRECT(ADDRESS($H253,COLUMN())),0),0),IF($I253&gt;0,IF(AND(INDIRECT(ADDRESS($I253,44))=0,INDIRECT(ADDRESS($I253,38))&lt;&gt;"UL"),INDIRECT(ADDRESS($I253,COLUMN())),0),0),IF($J253&gt;0,IF(AND(INDIRECT(ADDRESS($J253,44))=0,INDIRECT(ADDRESS($J253,38))&lt;&gt;"UL"),INDIRECT(ADDRESS($J253,COLUMN())),0),0),IF($K253&gt;0,IF(AND(INDIRECT(ADDRESS($K253,44))=0,INDIRECT(ADDRESS($K253,38))&lt;&gt;"UL"),INDIRECT(ADDRESS($K253,COLUMN())),0),0),IF($L253&gt;0,IF(AND(INDIRECT(ADDRESS($L253,44))=0,INDIRECT(ADDRESS($L253,38))&lt;&gt;"UL"),INDIRECT(ADDRESS($L253,COLUMN())),0),0),IF($M253&gt;0,IF(AND(INDIRECT(ADDRESS($M253,44))=0,INDIRECT(ADDRESS($M253,38))&lt;&gt;"UL"),INDIRECT(ADDRESS($M253,COLUMN())),0),0))</f>
        <v>0.44444444444444442</v>
      </c>
      <c r="CC253" s="57">
        <f t="shared" ca="1" si="185"/>
        <v>2.2222222222222223</v>
      </c>
      <c r="CD253" s="57" cm="1">
        <f t="array" aca="1" ref="CD253" ca="1">SUM(IF($C253&gt;0,IF(AND(INDIRECT(ADDRESS($C253,44))=0,INDIRECT(ADDRESS($C253,38))&lt;&gt;"UL"),INDIRECT(ADDRESS($C253,COLUMN())),0),0),IF($D253&gt;0,IF(AND(INDIRECT(ADDRESS($D253,44))=0,INDIRECT(ADDRESS($D253,38))&lt;&gt;"UL"),INDIRECT(ADDRESS($D253,COLUMN())),0),0),IF($E253&gt;0,IF(AND(INDIRECT(ADDRESS($E253,44))=0,INDIRECT(ADDRESS($E253,38))&lt;&gt;"UL"),INDIRECT(ADDRESS($E253,COLUMN())),0),0),IF($F253&gt;0,IF(AND(INDIRECT(ADDRESS($F253,44))=0,INDIRECT(ADDRESS($F253,38))&lt;&gt;"UL"),INDIRECT(ADDRESS($F253,COLUMN())),0),0),IF($G253&gt;0,IF(AND(INDIRECT(ADDRESS($G253,44))=0,INDIRECT(ADDRESS($G253,38))&lt;&gt;"UL"),INDIRECT(ADDRESS($G253,COLUMN())),0),0),IF($H253&gt;0,IF(AND(INDIRECT(ADDRESS($H253,44))=0,INDIRECT(ADDRESS($H253,38))&lt;&gt;"UL"),INDIRECT(ADDRESS($H253,COLUMN())),0),0),IF($I253&gt;0,IF(AND(INDIRECT(ADDRESS($I253,44))=0,INDIRECT(ADDRESS($I253,38))&lt;&gt;"UL"),INDIRECT(ADDRESS($I253,COLUMN())),0),0),IF($J253&gt;0,IF(AND(INDIRECT(ADDRESS($J253,44))=0,INDIRECT(ADDRESS($J253,38))&lt;&gt;"UL"),INDIRECT(ADDRESS($J253,COLUMN())),0),0),IF($K253&gt;0,IF(AND(INDIRECT(ADDRESS($K253,44))=0,INDIRECT(ADDRESS($K253,38))&lt;&gt;"UL"),INDIRECT(ADDRESS($K253,COLUMN())),0),0),IF($L253&gt;0,IF(AND(INDIRECT(ADDRESS($L253,44))=0,INDIRECT(ADDRESS($L253,38))&lt;&gt;"UL"),INDIRECT(ADDRESS($L253,COLUMN())),0),0),IF($M253&gt;0,IF(AND(INDIRECT(ADDRESS($M253,44))=0,INDIRECT(ADDRESS($M253,38))&lt;&gt;"UL"),INDIRECT(ADDRESS($M253,COLUMN())),0),0))</f>
        <v>0.58271604938271604</v>
      </c>
      <c r="CE253" s="57" cm="1">
        <f t="array" aca="1" ref="CE253" ca="1">SUM(IF($C253&gt;0,IF(AND(INDIRECT(ADDRESS($C253,44))=0,INDIRECT(ADDRESS($C253,38))&lt;&gt;"UL"),INDIRECT(ADDRESS($C253,COLUMN())),0),0),IF($D253&gt;0,IF(AND(INDIRECT(ADDRESS($D253,44))=0,INDIRECT(ADDRESS($D253,38))&lt;&gt;"UL"),INDIRECT(ADDRESS($D253,COLUMN())),0),0),IF($E253&gt;0,IF(AND(INDIRECT(ADDRESS($E253,44))=0,INDIRECT(ADDRESS($E253,38))&lt;&gt;"UL"),INDIRECT(ADDRESS($E253,COLUMN())),0),0),IF($F253&gt;0,IF(AND(INDIRECT(ADDRESS($F253,44))=0,INDIRECT(ADDRESS($F253,38))&lt;&gt;"UL"),INDIRECT(ADDRESS($F253,COLUMN())),0),0),IF($G253&gt;0,IF(AND(INDIRECT(ADDRESS($G253,44))=0,INDIRECT(ADDRESS($G253,38))&lt;&gt;"UL"),INDIRECT(ADDRESS($G253,COLUMN())),0),0),IF($H253&gt;0,IF(AND(INDIRECT(ADDRESS($H253,44))=0,INDIRECT(ADDRESS($H253,38))&lt;&gt;"UL"),INDIRECT(ADDRESS($H253,COLUMN())),0),0),IF($I253&gt;0,IF(AND(INDIRECT(ADDRESS($I253,44))=0,INDIRECT(ADDRESS($I253,38))&lt;&gt;"UL"),INDIRECT(ADDRESS($I253,COLUMN())),0),0),IF($J253&gt;0,IF(AND(INDIRECT(ADDRESS($J253,44))=0,INDIRECT(ADDRESS($J253,38))&lt;&gt;"UL"),INDIRECT(ADDRESS($J253,COLUMN())),0),0),IF($K253&gt;0,IF(AND(INDIRECT(ADDRESS($K253,44))=0,INDIRECT(ADDRESS($K253,38))&lt;&gt;"UL"),INDIRECT(ADDRESS($K253,COLUMN())),0),0),IF($L253&gt;0,IF(AND(INDIRECT(ADDRESS($L253,44))=0,INDIRECT(ADDRESS($L253,38))&lt;&gt;"UL"),INDIRECT(ADDRESS($L253,COLUMN())),0),0),IF($M253&gt;0,IF(AND(INDIRECT(ADDRESS($M253,44))=0,INDIRECT(ADDRESS($M253,38))&lt;&gt;"UL"),INDIRECT(ADDRESS($M253,COLUMN())),0),0))</f>
        <v>1.0172839506172839</v>
      </c>
      <c r="CF253" s="57">
        <f t="shared" ca="1" si="186"/>
        <v>0.58271604938271604</v>
      </c>
      <c r="CG253" s="57">
        <f t="shared" ca="1" si="187"/>
        <v>3.5116903033525357</v>
      </c>
      <c r="CH253" s="57">
        <f t="shared" ca="1" si="188"/>
        <v>0.12541751083401914</v>
      </c>
      <c r="CI253" s="19">
        <f t="shared" ca="1" si="189"/>
        <v>13.006050984293674</v>
      </c>
      <c r="CJ253" s="19"/>
      <c r="CK253" s="57" cm="1">
        <f t="array" aca="1" ref="CK253" ca="1">IF(AU253="S", SUM(IF($C253&gt;0,IF(INDIRECT(ADDRESS($C253,43))&lt;&gt;1,INDIRECT(ADDRESS($C253,48)),0),0), IF($D253&gt;0,IF(INDIRECT(ADDRESS($D253,43))&lt;&gt;1,INDIRECT(ADDRESS($D253,48)),0),0), IF($E253&gt;0,IF(INDIRECT(ADDRESS($E253,43))&lt;&gt;1,INDIRECT(ADDRESS($E253,48)),0),0), IF($F253&gt;0,IF(INDIRECT(ADDRESS($F253,43))&lt;&gt;1,INDIRECT(ADDRESS($F253,48)),0),0), IF($G253&gt;0,IF(INDIRECT(ADDRESS($G253,43))&lt;&gt;1,INDIRECT(ADDRESS($G253,48)),0),0), IF($H253&gt;0,IF(INDIRECT(ADDRESS($H253,43))&lt;&gt;1,INDIRECT(ADDRESS($H253,48)),0),0), IF($I253&gt;0,IF(INDIRECT(ADDRESS($I253,43))&lt;&gt;1,INDIRECT(ADDRESS($I253,48)),0),0), IF($J253&gt;0,IF(INDIRECT(ADDRESS($J253,43))&lt;&gt;1,INDIRECT(ADDRESS($J253,48)),0),0), IF($K253&gt;0,IF(INDIRECT(ADDRESS($K253,43))&lt;&gt;1,INDIRECT(ADDRESS($K253,48)),0),0), IF($L253&gt;0,IF(INDIRECT(ADDRESS($L253,43))&lt;&gt;1,INDIRECT(ADDRESS($L253,48)),0),0), IF($M253&gt;0,IF(INDIRECT(ADDRESS($M253,43))&lt;&gt;1,INDIRECT(ADDRESS($M253,48)),0),0)), IF(AU253="L",SUM(IF($C253&gt;0,IF(INDIRECT(ADDRESS($C253,43))&lt;&gt;1,INDIRECT(ADDRESS($C253,50)),0),0), IF($D253&gt;0,IF(INDIRECT(ADDRESS($D253,43))&lt;&gt;1,INDIRECT(ADDRESS($D253,50)),0),0), IF($E253&gt;0,IF(INDIRECT(ADDRESS($E253,43))&lt;&gt;1,INDIRECT(ADDRESS($E253,50)),0),0), IF($F253&gt;0,IF(INDIRECT(ADDRESS($F253,43))&lt;&gt;1,INDIRECT(ADDRESS($F253,50)),0),0), IF($G253&gt;0,IF(INDIRECT(ADDRESS($G253,43))&lt;&gt;1,INDIRECT(ADDRESS($G253,50)),0),0), IF($G253&gt;0,IF(INDIRECT(ADDRESS($G253,43))&lt;&gt;1,INDIRECT(ADDRESS($G253,50)),0),0), IF($H253&gt;0,IF(INDIRECT(ADDRESS($H253,43))&lt;&gt;1,INDIRECT(ADDRESS($H253,50)),0),0), IF($I253&gt;0,IF(INDIRECT(ADDRESS($I253,43))&lt;&gt;1,INDIRECT(ADDRESS($I253,50)),0),0), IF($J253&gt;0,IF(INDIRECT(ADDRESS($J253,43))&lt;&gt;1,INDIRECT(ADDRESS($J253,50)),0),0), IF($K253&gt;0,IF(INDIRECT(ADDRESS($K253,43))&lt;&gt;1,INDIRECT(ADDRESS($K253,50)),0),0), IF($L253&gt;0,IF(INDIRECT(ADDRESS($L253,43))&lt;&gt;1,INDIRECT(ADDRESS($L253,50)),0),0), IF($M253&gt;0,IF(INDIRECT(ADDRESS($M253,43))&lt;&gt;1,INDIRECT(ADDRESS($M253,50)),0),0)), SUM(IF($C253&gt;0,IF(INDIRECT(ADDRESS($C253,43))&lt;&gt;1,INDIRECT(ADDRESS($C253,49)),0),0), IF($D253&gt;0,IF(INDIRECT(ADDRESS($D253,43))&lt;&gt;1,INDIRECT(ADDRESS($D253,49)),0),0), IF($E253&gt;0,IF(INDIRECT(ADDRESS($E253,43))&lt;&gt;1,INDIRECT(ADDRESS($E253,49)),0),0), IF($F253&gt;0,IF(INDIRECT(ADDRESS($F253,43))&lt;&gt;1,INDIRECT(ADDRESS($F253,49)),0),0), IF($G253&gt;0,IF(INDIRECT(ADDRESS($G253,43))&lt;&gt;1,INDIRECT(ADDRESS($G253,49)),0),0), IF($G253&gt;0,IF(INDIRECT(ADDRESS($G253,43))&lt;&gt;1,INDIRECT(ADDRESS($G253,49)),0),0), IF($H253&gt;0,IF(INDIRECT(ADDRESS($H253,43))&lt;&gt;1,INDIRECT(ADDRESS($H253,49)),0),0), IF($I253&gt;0,IF(INDIRECT(ADDRESS($I253,43))&lt;&gt;1,INDIRECT(ADDRESS($I253,49)),0),0), IF($J253&gt;0,IF(INDIRECT(ADDRESS($J253,43))&lt;&gt;1,INDIRECT(ADDRESS($J253,49)),0),0), IF($K253&gt;0,IF(INDIRECT(ADDRESS($K253,43))&lt;&gt;1,INDIRECT(ADDRESS($K253,49)),0),0), IF($L253&gt;0,IF(INDIRECT(ADDRESS($L253,43))&lt;&gt;1,INDIRECT(ADDRESS($L253,49)),0),0), IF($M253&gt;0,IF(INDIRECT(ADDRESS($M253,43))&lt;&gt;1,INDIRECT(ADDRESS($M253,49)),0),0))))</f>
        <v>3.5555555555555558</v>
      </c>
      <c r="CL253" s="57" cm="1">
        <f t="array" aca="1" ref="CL253" ca="1">SUM(IF($C253&gt;0,IF(INDIRECT(ADDRESS($C253,44))=1,INDIRECT(ADDRESS($C253,90)),0),0), IF($D253&gt;0,IF(INDIRECT(ADDRESS($D253,44))=1,INDIRECT(ADDRESS($D253,90)),0),0), IF($E253&gt;0,IF(INDIRECT(ADDRESS($E253,44))=1,INDIRECT(ADDRESS($E253,90)),0),0), IF($F253&gt;0,IF(INDIRECT(ADDRESS($F253,44))=1,INDIRECT(ADDRESS($F253,90)),0),0), IF($G253&gt;0,IF(INDIRECT(ADDRESS($G253,44))=1,INDIRECT(ADDRESS($G253,90)),0),0), IF($H253&gt;0,IF(INDIRECT(ADDRESS($H253,44))=1,INDIRECT(ADDRESS($H253,90)),0),0), IF($I253&gt;0,IF(INDIRECT(ADDRESS($I253,44))=1,INDIRECT(ADDRESS($I253,90)),0),0), IF($J253&gt;0,IF(INDIRECT(ADDRESS($J253,44))=1,INDIRECT(ADDRESS($J253,90)),0),0), IF($K253&gt;0,IF(INDIRECT(ADDRESS($K253,44))=1,INDIRECT(ADDRESS($K253,90)),0),0), IF($L253&gt;0,IF(INDIRECT(ADDRESS($L253,44))=1,INDIRECT(ADDRESS($L253,90)),0),0), IF($M253&gt;0,IF(INDIRECT(ADDRESS($M253,44))=1,INDIRECT(ADDRESS($M253,90)),0),0))</f>
        <v>0</v>
      </c>
      <c r="CM253" s="56">
        <f t="shared" ca="1" si="190"/>
        <v>0.9878914544086006</v>
      </c>
      <c r="CN253" s="59"/>
    </row>
    <row r="254" spans="1:92" x14ac:dyDescent="0.25">
      <c r="A254" s="52" t="s">
        <v>278</v>
      </c>
      <c r="B254" s="67">
        <v>213</v>
      </c>
      <c r="C254" s="67">
        <v>227</v>
      </c>
      <c r="D254" s="67">
        <v>228</v>
      </c>
      <c r="E254" s="67">
        <v>229</v>
      </c>
      <c r="F254" s="67">
        <v>230</v>
      </c>
      <c r="G254" s="67">
        <v>231</v>
      </c>
      <c r="H254" s="67">
        <v>232</v>
      </c>
      <c r="I254" s="67">
        <v>233</v>
      </c>
      <c r="J254" s="67">
        <v>234</v>
      </c>
      <c r="K254" s="67">
        <v>235</v>
      </c>
      <c r="L254" s="67"/>
      <c r="M254" s="67"/>
      <c r="N254" s="67">
        <f ca="1">SUM(INDIRECT(ADDRESS(B254,COLUMN())),IF(C254&gt;0,INDIRECT(ADDRESS(C254,COLUMN())),0),IF(D254&gt;0,INDIRECT(ADDRESS(D254,COLUMN())),0),IF(E254&gt;0,INDIRECT(ADDRESS(E254,COLUMN())),0),IF(F254&gt;0,INDIRECT(ADDRESS(F254,COLUMN())),0),IF(G254&gt;0,INDIRECT(ADDRESS(G254,COLUMN())),0),IF(H254&gt;0,INDIRECT(ADDRESS(H254,COLUMN())),0),IF(I254&gt;0,INDIRECT(ADDRESS(I254,COLUMN())),0),IF(J254&gt;0,INDIRECT(ADDRESS(J254,COLUMN())),0),IF(K254&gt;0,INDIRECT(ADDRESS(K254,COLUMN())),0),IF(L254&gt;0,INDIRECT(ADDRESS(L254,COLUMN())),0),IF(M254&gt;0,INDIRECT(ADDRESS(M254,COLUMN())),0))</f>
        <v>51</v>
      </c>
      <c r="O254" s="67" t="str" cm="1">
        <f t="array" aca="1" ref="O254" ca="1">INDIRECT(ADDRESS($B254,COLUMN()))</f>
        <v>Bomber</v>
      </c>
      <c r="P254" s="67" cm="1">
        <f t="array" aca="1" ref="P254" ca="1">INDIRECT(ADDRESS($B254,COLUMN()))</f>
        <v>10</v>
      </c>
      <c r="Q254" s="67" cm="1">
        <f t="array" aca="1" ref="Q254" ca="1">INDIRECT(ADDRESS($B254,COLUMN()))</f>
        <v>3</v>
      </c>
      <c r="R254" s="67" cm="1">
        <f t="array" aca="1" ref="R254" ca="1">INDIRECT(ADDRESS($B254,COLUMN()))</f>
        <v>0</v>
      </c>
      <c r="S254" s="67" cm="1">
        <f t="array" aca="1" ref="S254" ca="1">INDIRECT(ADDRESS($B254,COLUMN()))</f>
        <v>1</v>
      </c>
      <c r="T254" s="67" t="str" cm="1">
        <f t="array" aca="1" ref="T254" ca="1">INDIRECT(ADDRESS($B254,COLUMN()))</f>
        <v>1-2</v>
      </c>
      <c r="U254" s="67" cm="1">
        <f t="array" aca="1" ref="U254" ca="1">INDIRECT(ADDRESS($B254,COLUMN()))</f>
        <v>2</v>
      </c>
      <c r="V254" s="67" cm="1">
        <f t="array" aca="1" ref="V254" ca="1">INDIRECT(ADDRESS($B254,COLUMN()))</f>
        <v>0</v>
      </c>
      <c r="W254" s="67" cm="1">
        <f t="array" aca="1" ref="W254" ca="1">INDIRECT(ADDRESS($B254,COLUMN()))</f>
        <v>5</v>
      </c>
      <c r="X254" s="67" cm="1">
        <f t="array" aca="1" ref="X254" ca="1">INDIRECT(ADDRESS($B254,COLUMN()))</f>
        <v>5</v>
      </c>
      <c r="Y254" s="67" cm="1">
        <f t="array" aca="1" ref="Y254" ca="1">INDIRECT(ADDRESS($B254,COLUMN()))</f>
        <v>2</v>
      </c>
      <c r="Z254" s="67" cm="1">
        <f t="array" aca="1" ref="Z254" ca="1">INDIRECT(ADDRESS($B254,COLUMN()))</f>
        <v>5</v>
      </c>
      <c r="AA254" s="67" cm="1">
        <f t="array" aca="1" ref="AA254" ca="1">INDIRECT(ADDRESS($B254,COLUMN()))</f>
        <v>0</v>
      </c>
      <c r="AB254" s="56">
        <f t="shared" ca="1" si="171"/>
        <v>0.54312679225413962</v>
      </c>
      <c r="AC254" s="56">
        <f t="shared" ca="1" si="172"/>
        <v>0.40079655729775132</v>
      </c>
      <c r="AD254" s="56">
        <f t="shared" ca="1" si="173"/>
        <v>3.485187454763055</v>
      </c>
      <c r="AF254" s="52"/>
      <c r="AG254" s="52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2"/>
      <c r="AU254" s="54" t="s">
        <v>33</v>
      </c>
      <c r="AV254" s="57" cm="1">
        <f t="array" aca="1" ref="AV254" ca="1">SUM(IF($C254&gt;0,IF(AND(INDIRECT(ADDRESS($C254,44))=0,INDIRECT(ADDRESS($C254,38))="UL",ISERROR(SEARCH("Rear",INDIRECT(ADDRESS($C254,33)))),ISERROR(SEARCH("Side",INDIRECT(ADDRESS($C254,33))))),INDIRECT(ADDRESS($C254,COLUMN())),0),0),IF($D254&gt;0,IF(AND(INDIRECT(ADDRESS($D254,44))=0,INDIRECT(ADDRESS($D254,38))="UL",ISERROR(SEARCH("Rear",INDIRECT(ADDRESS($D254,33)))),ISERROR(SEARCH("Side",INDIRECT(ADDRESS($D254,33))))),INDIRECT(ADDRESS($D254,COLUMN())),0),0),IF($E254&gt;0,IF(AND(INDIRECT(ADDRESS($E254,44))=0,INDIRECT(ADDRESS($E254,38))="UL",ISERROR(SEARCH("Rear",INDIRECT(ADDRESS($E254,33)))),ISERROR(SEARCH("Side",INDIRECT(ADDRESS($E254,33))))),INDIRECT(ADDRESS($E254,COLUMN())),0),0),IF($F254&gt;0,IF(AND(INDIRECT(ADDRESS($F254,44))=0,INDIRECT(ADDRESS($F254,38))="UL",ISERROR(SEARCH("Rear",INDIRECT(ADDRESS($F254,33)))),ISERROR(SEARCH("Side",INDIRECT(ADDRESS($F254,33))))),INDIRECT(ADDRESS($F254,COLUMN())),0),0),IF($G254&gt;0,IF(AND(INDIRECT(ADDRESS($G254,44))=0,INDIRECT(ADDRESS($G254,38))="UL",ISERROR(SEARCH("Rear",INDIRECT(ADDRESS($G254,33)))),ISERROR(SEARCH("Side",INDIRECT(ADDRESS($G254,33))))),INDIRECT(ADDRESS($G254,COLUMN())),0),0),IF($H254&gt;0,IF(AND(INDIRECT(ADDRESS($H254,44))=0,INDIRECT(ADDRESS($H254,38))="UL",ISERROR(SEARCH("Rear",INDIRECT(ADDRESS($H254,33)))),ISERROR(SEARCH("Side",INDIRECT(ADDRESS($H254,33))))),INDIRECT(ADDRESS($H254,COLUMN())),0),0),IF($I254&gt;0,IF(AND(INDIRECT(ADDRESS($I254,44))=0,INDIRECT(ADDRESS($I254,38))="UL",ISERROR(SEARCH("Rear",INDIRECT(ADDRESS($I254,33)))),ISERROR(SEARCH("Side",INDIRECT(ADDRESS($I254,33))))),INDIRECT(ADDRESS($I254,COLUMN())),0),0),IF($J254&gt;0,IF(AND(INDIRECT(ADDRESS($J254,44))=0,INDIRECT(ADDRESS($J254,38))="UL",ISERROR(SEARCH("Rear",INDIRECT(ADDRESS($J254,33)))),ISERROR(SEARCH("Side",INDIRECT(ADDRESS($J254,33))))),INDIRECT(ADDRESS($J254,COLUMN())),0),0),IF($K254&gt;0,IF(AND(INDIRECT(ADDRESS($K254,44))=0,INDIRECT(ADDRESS($K254,38))="UL",ISERROR(SEARCH("Rear",INDIRECT(ADDRESS($K254,33)))),ISERROR(SEARCH("Side",INDIRECT(ADDRESS($K254,33))))),INDIRECT(ADDRESS($K254,COLUMN())),0),0),IF($L254&gt;0,IF(AND(INDIRECT(ADDRESS($L254,44))=0,INDIRECT(ADDRESS($L254,38))="UL",ISERROR(SEARCH("Rear",INDIRECT(ADDRESS($L254,33)))),ISERROR(SEARCH("Side",INDIRECT(ADDRESS($L254,33))))),INDIRECT(ADDRESS($L254,COLUMN())),0),0),IF($M254&gt;0,IF(AND(INDIRECT(ADDRESS($M254,44))=0,INDIRECT(ADDRESS($M254,38))="UL",ISERROR(SEARCH("Rear",INDIRECT(ADDRESS($M254,33)))),ISERROR(SEARCH("Side",INDIRECT(ADDRESS($M254,33))))),INDIRECT(ADDRESS($M254,COLUMN())),0),0))</f>
        <v>1.6666666666666665</v>
      </c>
      <c r="AW254" s="57" cm="1">
        <f t="array" aca="1" ref="AW254" ca="1">SUM(IF($C254&gt;0,IF(AND(INDIRECT(ADDRESS($C254,44))=0,INDIRECT(ADDRESS($C254,38))="UL",ISERROR(SEARCH("Rear",INDIRECT(ADDRESS($C254,33)))),ISERROR(SEARCH("Side",INDIRECT(ADDRESS($C254,33))))),INDIRECT(ADDRESS($C254,COLUMN())),0),0),IF($D254&gt;0,IF(AND(INDIRECT(ADDRESS($D254,44))=0,INDIRECT(ADDRESS($D254,38))="UL",ISERROR(SEARCH("Rear",INDIRECT(ADDRESS($D254,33)))),ISERROR(SEARCH("Side",INDIRECT(ADDRESS($D254,33))))),INDIRECT(ADDRESS($D254,COLUMN())),0),0),IF($E254&gt;0,IF(AND(INDIRECT(ADDRESS($E254,44))=0,INDIRECT(ADDRESS($E254,38))="UL",ISERROR(SEARCH("Rear",INDIRECT(ADDRESS($E254,33)))),ISERROR(SEARCH("Side",INDIRECT(ADDRESS($E254,33))))),INDIRECT(ADDRESS($E254,COLUMN())),0),0),IF($F254&gt;0,IF(AND(INDIRECT(ADDRESS($F254,44))=0,INDIRECT(ADDRESS($F254,38))="UL",ISERROR(SEARCH("Rear",INDIRECT(ADDRESS($F254,33)))),ISERROR(SEARCH("Side",INDIRECT(ADDRESS($F254,33))))),INDIRECT(ADDRESS($F254,COLUMN())),0),0),IF($G254&gt;0,IF(AND(INDIRECT(ADDRESS($G254,44))=0,INDIRECT(ADDRESS($G254,38))="UL",ISERROR(SEARCH("Rear",INDIRECT(ADDRESS($G254,33)))),ISERROR(SEARCH("Side",INDIRECT(ADDRESS($G254,33))))),INDIRECT(ADDRESS($G254,COLUMN())),0),0),IF($H254&gt;0,IF(AND(INDIRECT(ADDRESS($H254,44))=0,INDIRECT(ADDRESS($H254,38))="UL",ISERROR(SEARCH("Rear",INDIRECT(ADDRESS($H254,33)))),ISERROR(SEARCH("Side",INDIRECT(ADDRESS($H254,33))))),INDIRECT(ADDRESS($H254,COLUMN())),0),0),IF($I254&gt;0,IF(AND(INDIRECT(ADDRESS($I254,44))=0,INDIRECT(ADDRESS($I254,38))="UL",ISERROR(SEARCH("Rear",INDIRECT(ADDRESS($I254,33)))),ISERROR(SEARCH("Side",INDIRECT(ADDRESS($I254,33))))),INDIRECT(ADDRESS($I254,COLUMN())),0),0),IF($J254&gt;0,IF(AND(INDIRECT(ADDRESS($J254,44))=0,INDIRECT(ADDRESS($J254,38))="UL",ISERROR(SEARCH("Rear",INDIRECT(ADDRESS($J254,33)))),ISERROR(SEARCH("Side",INDIRECT(ADDRESS($J254,33))))),INDIRECT(ADDRESS($J254,COLUMN())),0),0),IF($K254&gt;0,IF(AND(INDIRECT(ADDRESS($K254,44))=0,INDIRECT(ADDRESS($K254,38))="UL",ISERROR(SEARCH("Rear",INDIRECT(ADDRESS($K254,33)))),ISERROR(SEARCH("Side",INDIRECT(ADDRESS($K254,33))))),INDIRECT(ADDRESS($K254,COLUMN())),0),0),IF($L254&gt;0,IF(AND(INDIRECT(ADDRESS($L254,44))=0,INDIRECT(ADDRESS($L254,38))="UL",ISERROR(SEARCH("Rear",INDIRECT(ADDRESS($L254,33)))),ISERROR(SEARCH("Side",INDIRECT(ADDRESS($L254,33))))),INDIRECT(ADDRESS($L254,COLUMN())),0),0),IF($M254&gt;0,IF(AND(INDIRECT(ADDRESS($M254,44))=0,INDIRECT(ADDRESS($M254,38))="UL",ISERROR(SEARCH("Rear",INDIRECT(ADDRESS($M254,33)))),ISERROR(SEARCH("Side",INDIRECT(ADDRESS($M254,33))))),INDIRECT(ADDRESS($M254,COLUMN())),0),0))</f>
        <v>0.83333333333333326</v>
      </c>
      <c r="AX254" s="57" cm="1">
        <f t="array" aca="1" ref="AX254" ca="1">SUM(IF($C254&gt;0,IF(AND(INDIRECT(ADDRESS($C254,44))=0,INDIRECT(ADDRESS($C254,38))="UL",ISERROR(SEARCH("Rear",INDIRECT(ADDRESS($C254,33)))),ISERROR(SEARCH("Side",INDIRECT(ADDRESS($C254,33))))),INDIRECT(ADDRESS($C254,COLUMN())),0),0),IF($D254&gt;0,IF(AND(INDIRECT(ADDRESS($D254,44))=0,INDIRECT(ADDRESS($D254,38))="UL",ISERROR(SEARCH("Rear",INDIRECT(ADDRESS($D254,33)))),ISERROR(SEARCH("Side",INDIRECT(ADDRESS($D254,33))))),INDIRECT(ADDRESS($D254,COLUMN())),0),0),IF($E254&gt;0,IF(AND(INDIRECT(ADDRESS($E254,44))=0,INDIRECT(ADDRESS($E254,38))="UL",ISERROR(SEARCH("Rear",INDIRECT(ADDRESS($E254,33)))),ISERROR(SEARCH("Side",INDIRECT(ADDRESS($E254,33))))),INDIRECT(ADDRESS($E254,COLUMN())),0),0),IF($F254&gt;0,IF(AND(INDIRECT(ADDRESS($F254,44))=0,INDIRECT(ADDRESS($F254,38))="UL",ISERROR(SEARCH("Rear",INDIRECT(ADDRESS($F254,33)))),ISERROR(SEARCH("Side",INDIRECT(ADDRESS($F254,33))))),INDIRECT(ADDRESS($F254,COLUMN())),0),0),IF($G254&gt;0,IF(AND(INDIRECT(ADDRESS($G254,44))=0,INDIRECT(ADDRESS($G254,38))="UL",ISERROR(SEARCH("Rear",INDIRECT(ADDRESS($G254,33)))),ISERROR(SEARCH("Side",INDIRECT(ADDRESS($G254,33))))),INDIRECT(ADDRESS($G254,COLUMN())),0),0),IF($H254&gt;0,IF(AND(INDIRECT(ADDRESS($H254,44))=0,INDIRECT(ADDRESS($H254,38))="UL",ISERROR(SEARCH("Rear",INDIRECT(ADDRESS($H254,33)))),ISERROR(SEARCH("Side",INDIRECT(ADDRESS($H254,33))))),INDIRECT(ADDRESS($H254,COLUMN())),0),0),IF($I254&gt;0,IF(AND(INDIRECT(ADDRESS($I254,44))=0,INDIRECT(ADDRESS($I254,38))="UL",ISERROR(SEARCH("Rear",INDIRECT(ADDRESS($I254,33)))),ISERROR(SEARCH("Side",INDIRECT(ADDRESS($I254,33))))),INDIRECT(ADDRESS($I254,COLUMN())),0),0),IF($J254&gt;0,IF(AND(INDIRECT(ADDRESS($J254,44))=0,INDIRECT(ADDRESS($J254,38))="UL",ISERROR(SEARCH("Rear",INDIRECT(ADDRESS($J254,33)))),ISERROR(SEARCH("Side",INDIRECT(ADDRESS($J254,33))))),INDIRECT(ADDRESS($J254,COLUMN())),0),0),IF($K254&gt;0,IF(AND(INDIRECT(ADDRESS($K254,44))=0,INDIRECT(ADDRESS($K254,38))="UL",ISERROR(SEARCH("Rear",INDIRECT(ADDRESS($K254,33)))),ISERROR(SEARCH("Side",INDIRECT(ADDRESS($K254,33))))),INDIRECT(ADDRESS($K254,COLUMN())),0),0),IF($L254&gt;0,IF(AND(INDIRECT(ADDRESS($L254,44))=0,INDIRECT(ADDRESS($L254,38))="UL",ISERROR(SEARCH("Rear",INDIRECT(ADDRESS($L254,33)))),ISERROR(SEARCH("Side",INDIRECT(ADDRESS($L254,33))))),INDIRECT(ADDRESS($L254,COLUMN())),0),0),IF($M254&gt;0,IF(AND(INDIRECT(ADDRESS($M254,44))=0,INDIRECT(ADDRESS($M254,38))="UL",ISERROR(SEARCH("Rear",INDIRECT(ADDRESS($M254,33)))),ISERROR(SEARCH("Side",INDIRECT(ADDRESS($M254,33))))),INDIRECT(ADDRESS($M254,COLUMN())),0),0))</f>
        <v>0.22222222222222221</v>
      </c>
      <c r="AY254" s="58">
        <f t="shared" ca="1" si="174"/>
        <v>1.6666666666666665</v>
      </c>
      <c r="AZ254" s="58">
        <f t="shared" ca="1" si="175"/>
        <v>0.90740740740740744</v>
      </c>
      <c r="BA254" s="58" cm="1">
        <f t="array" aca="1" ref="BA254" ca="1">SUM(IF($C254&gt;0,IF(AND(INDIRECT(ADDRESS($C254,44))=0,INDIRECT(ADDRESS($C254,38))="UL"),INDIRECT(ADDRESS($C254,COLUMN())),0),0),IF($D254&gt;0,IF(AND(INDIRECT(ADDRESS($D254,44))=0,INDIRECT(ADDRESS($D254,38))="UL"),INDIRECT(ADDRESS($D254,COLUMN())),0),0),IF($E254&gt;0,IF(AND(INDIRECT(ADDRESS($E254,44))=0,INDIRECT(ADDRESS($E254,38))="UL"),INDIRECT(ADDRESS($E254,COLUMN())),0),0),IF($F254&gt;0,IF(AND(INDIRECT(ADDRESS($F254,44))=0,INDIRECT(ADDRESS($F254,38))="UL"),INDIRECT(ADDRESS($F254,COLUMN())),0),0),IF($G254&gt;0,IF(AND(INDIRECT(ADDRESS($G254,44))=0,INDIRECT(ADDRESS($G254,38))="UL"),INDIRECT(ADDRESS($G254,COLUMN())),0),0),IF($H254&gt;0,IF(AND(INDIRECT(ADDRESS($H254,44))=0,INDIRECT(ADDRESS($H254,38))="UL"),INDIRECT(ADDRESS($H254,COLUMN())),0),0),IF($I254&gt;0,IF(AND(INDIRECT(ADDRESS($I254,44))=0,INDIRECT(ADDRESS($I254,38))="UL"),INDIRECT(ADDRESS($I254,COLUMN())),0),0),IF($J254&gt;0,IF(AND(INDIRECT(ADDRESS($J254,44))=0,INDIRECT(ADDRESS($J254,38))="UL"),INDIRECT(ADDRESS($J254,COLUMN())),0),0),IF($K254&gt;0,IF(AND(INDIRECT(ADDRESS($K254,44))=0,INDIRECT(ADDRESS($K254,38))="UL"),INDIRECT(ADDRESS($K254,COLUMN())),0),0),IF($L254&gt;0,IF(AND(INDIRECT(ADDRESS($L254,44))=0,INDIRECT(ADDRESS($L254,38))="UL"),INDIRECT(ADDRESS($L254,COLUMN())),0),0),IF($M254&gt;0,IF(AND(INDIRECT(ADDRESS($M254,44))=0,INDIRECT(ADDRESS($M254,38))="UL"),INDIRECT(ADDRESS($M254,COLUMN())),0),0))</f>
        <v>0.66229276895943556</v>
      </c>
      <c r="BB254" s="58" cm="1">
        <f t="array" aca="1" ref="BB254" ca="1">SUM(IF($C254&gt;0,IF(AND(INDIRECT(ADDRESS($C254,44))=0,INDIRECT(ADDRESS($C254,38))="UL"),INDIRECT(ADDRESS($C254,COLUMN())),0),0),IF($D254&gt;0,IF(AND(INDIRECT(ADDRESS($D254,44))=0,INDIRECT(ADDRESS($D254,38))="UL"),INDIRECT(ADDRESS($D254,COLUMN())),0),0),IF($E254&gt;0,IF(AND(INDIRECT(ADDRESS($E254,44))=0,INDIRECT(ADDRESS($E254,38))="UL"),INDIRECT(ADDRESS($E254,COLUMN())),0),0),IF($F254&gt;0,IF(AND(INDIRECT(ADDRESS($F254,44))=0,INDIRECT(ADDRESS($F254,38))="UL"),INDIRECT(ADDRESS($F254,COLUMN())),0),0),IF($G254&gt;0,IF(AND(INDIRECT(ADDRESS($G254,44))=0,INDIRECT(ADDRESS($G254,38))="UL"),INDIRECT(ADDRESS($G254,COLUMN())),0),0),IF($H254&gt;0,IF(AND(INDIRECT(ADDRESS($H254,44))=0,INDIRECT(ADDRESS($H254,38))="UL"),INDIRECT(ADDRESS($H254,COLUMN())),0),0),IF($I254&gt;0,IF(AND(INDIRECT(ADDRESS($I254,44))=0,INDIRECT(ADDRESS($I254,38))="UL"),INDIRECT(ADDRESS($I254,COLUMN())),0),0),IF($J254&gt;0,IF(AND(INDIRECT(ADDRESS($J254,44))=0,INDIRECT(ADDRESS($J254,38))="UL"),INDIRECT(ADDRESS($J254,COLUMN())),0),0),IF($K254&gt;0,IF(AND(INDIRECT(ADDRESS($K254,44))=0,INDIRECT(ADDRESS($K254,38))="UL"),INDIRECT(ADDRESS($K254,COLUMN())),0),0),IF($L254&gt;0,IF(AND(INDIRECT(ADDRESS($L254,44))=0,INDIRECT(ADDRESS($L254,38))="UL"),INDIRECT(ADDRESS($L254,COLUMN())),0),0),IF($M254&gt;0,IF(AND(INDIRECT(ADDRESS($M254,44))=0,INDIRECT(ADDRESS($M254,38))="UL"),INDIRECT(ADDRESS($M254,COLUMN())),0),0))</f>
        <v>0.84585537918871245</v>
      </c>
      <c r="BC254" s="58" cm="1">
        <f t="array" aca="1" ref="BC254" ca="1">SUM(IF($C254&gt;0,IF(AND(INDIRECT(ADDRESS($C254,44))=0,INDIRECT(ADDRESS($C254,38))="UL"),INDIRECT(ADDRESS($C254,COLUMN())),0),0),IF($D254&gt;0,IF(AND(INDIRECT(ADDRESS($D254,44))=0,INDIRECT(ADDRESS($D254,38))="UL"),INDIRECT(ADDRESS($D254,COLUMN())),0),0),IF($E254&gt;0,IF(AND(INDIRECT(ADDRESS($E254,44))=0,INDIRECT(ADDRESS($E254,38))="UL"),INDIRECT(ADDRESS($E254,COLUMN())),0),0),IF($F254&gt;0,IF(AND(INDIRECT(ADDRESS($F254,44))=0,INDIRECT(ADDRESS($F254,38))="UL"),INDIRECT(ADDRESS($F254,COLUMN())),0),0),IF($G254&gt;0,IF(AND(INDIRECT(ADDRESS($G254,44))=0,INDIRECT(ADDRESS($G254,38))="UL"),INDIRECT(ADDRESS($G254,COLUMN())),0),0),IF($H254&gt;0,IF(AND(INDIRECT(ADDRESS($H254,44))=0,INDIRECT(ADDRESS($H254,38))="UL"),INDIRECT(ADDRESS($H254,COLUMN())),0),0),IF($I254&gt;0,IF(AND(INDIRECT(ADDRESS($I254,44))=0,INDIRECT(ADDRESS($I254,38))="UL"),INDIRECT(ADDRESS($I254,COLUMN())),0),0),IF($J254&gt;0,IF(AND(INDIRECT(ADDRESS($J254,44))=0,INDIRECT(ADDRESS($J254,38))="UL"),INDIRECT(ADDRESS($J254,COLUMN())),0),0),IF($K254&gt;0,IF(AND(INDIRECT(ADDRESS($K254,44))=0,INDIRECT(ADDRESS($K254,38))="UL"),INDIRECT(ADDRESS($K254,COLUMN())),0),0),IF($L254&gt;0,IF(AND(INDIRECT(ADDRESS($L254,44))=0,INDIRECT(ADDRESS($L254,38))="UL"),INDIRECT(ADDRESS($L254,COLUMN())),0),0),IF($M254&gt;0,IF(AND(INDIRECT(ADDRESS($M254,44))=0,INDIRECT(ADDRESS($M254,38))="UL"),INDIRECT(ADDRESS($M254,COLUMN())),0),0))</f>
        <v>0.53890652557319219</v>
      </c>
      <c r="BD254" s="58" cm="1">
        <f t="array" aca="1" ref="BD254" ca="1">SUM(IF($C254&gt;0,IF(AND(INDIRECT(ADDRESS($C254,44))=0,INDIRECT(ADDRESS($C254,38))="UL"),INDIRECT(ADDRESS($C254,COLUMN())),0),0),IF($D254&gt;0,IF(AND(INDIRECT(ADDRESS($D254,44))=0,INDIRECT(ADDRESS($D254,38))="UL"),INDIRECT(ADDRESS($D254,COLUMN())),0),0),IF($E254&gt;0,IF(AND(INDIRECT(ADDRESS($E254,44))=0,INDIRECT(ADDRESS($E254,38))="UL"),INDIRECT(ADDRESS($E254,COLUMN())),0),0),IF($F254&gt;0,IF(AND(INDIRECT(ADDRESS($F254,44))=0,INDIRECT(ADDRESS($F254,38))="UL"),INDIRECT(ADDRESS($F254,COLUMN())),0),0),IF($G254&gt;0,IF(AND(INDIRECT(ADDRESS($G254,44))=0,INDIRECT(ADDRESS($G254,38))="UL"),INDIRECT(ADDRESS($G254,COLUMN())),0),0),IF($H254&gt;0,IF(AND(INDIRECT(ADDRESS($H254,44))=0,INDIRECT(ADDRESS($H254,38))="UL"),INDIRECT(ADDRESS($H254,COLUMN())),0),0),IF($I254&gt;0,IF(AND(INDIRECT(ADDRESS($I254,44))=0,INDIRECT(ADDRESS($I254,38))="UL"),INDIRECT(ADDRESS($I254,COLUMN())),0),0),IF($J254&gt;0,IF(AND(INDIRECT(ADDRESS($J254,44))=0,INDIRECT(ADDRESS($J254,38))="UL"),INDIRECT(ADDRESS($J254,COLUMN())),0),0),IF($K254&gt;0,IF(AND(INDIRECT(ADDRESS($K254,44))=0,INDIRECT(ADDRESS($K254,38))="UL"),INDIRECT(ADDRESS($K254,COLUMN())),0),0),IF($L254&gt;0,IF(AND(INDIRECT(ADDRESS($L254,44))=0,INDIRECT(ADDRESS($L254,38))="UL"),INDIRECT(ADDRESS($L254,COLUMN())),0),0),IF($M254&gt;0,IF(AND(INDIRECT(ADDRESS($M254,44))=0,INDIRECT(ADDRESS($M254,38))="UL"),INDIRECT(ADDRESS($M254,COLUMN())),0),0))</f>
        <v>0.76860670194003522</v>
      </c>
      <c r="BE254" s="57">
        <f t="shared" ca="1" si="176"/>
        <v>0.66229276895943556</v>
      </c>
      <c r="BF254" s="57" cm="1">
        <f t="array" aca="1" ref="BF254" ca="1">SUM(IF($C254&gt;0,IF(INDIRECT(ADDRESS($C254,45))=1,INDIRECT(ADDRESS($C254,52))*INDIRECT(ADDRESS($C254,42))/5,0),0), IF($D254&gt;0,IF(INDIRECT(ADDRESS($D254,45))=1,INDIRECT(ADDRESS($D254,52))*INDIRECT(ADDRESS($D254,42))/5,0),0), IF($E254&gt;0,IF(INDIRECT(ADDRESS($E254,45))=1,INDIRECT(ADDRESS($E254,52))*INDIRECT(ADDRESS($E254,42))/5,0),0), IF($F254&gt;0,IF(INDIRECT(ADDRESS($F254,45))=1,INDIRECT(ADDRESS($F254,52))*INDIRECT(ADDRESS($F254,42))/5,0),0), IF($G254&gt;0,IF(INDIRECT(ADDRESS($G254,45))=1,INDIRECT(ADDRESS($G254,52))*INDIRECT(ADDRESS($G254,42))/5,0),0), IF($H254&gt;0,IF(INDIRECT(ADDRESS($H254,45))=1,INDIRECT(ADDRESS($H254,52))*INDIRECT(ADDRESS($H254,42))/5,0),0)
)*$BF$296/100</f>
        <v>4.0740740740740737E-2</v>
      </c>
      <c r="BG254" s="19"/>
      <c r="BH254" s="57" cm="1">
        <f t="array" aca="1" ref="BH254" ca="1">SUM(IF($C254&gt;0,IF(AND(INDIRECT(ADDRESS($C254,44))=0,INDIRECT(ADDRESS($C254,38))&lt;&gt;"UL"),INDIRECT(ADDRESS($C254,COLUMN()-12)),0),0), IF($D254&gt;0,IF(AND(INDIRECT(ADDRESS($D254,44))=0,INDIRECT(ADDRESS($D254,38))&lt;&gt;"UL"),INDIRECT(ADDRESS($D254,COLUMN()-12)),0),0), IF($E254&gt;0,IF(AND(INDIRECT(ADDRESS($E254,44))=0,INDIRECT(ADDRESS($E254,38))&lt;&gt;"UL"),INDIRECT(ADDRESS($E254,COLUMN()-12)),0),0), IF($F254&gt;0,IF(AND(INDIRECT(ADDRESS($F254,44))=0,INDIRECT(ADDRESS($F254,38))&lt;&gt;"UL"),INDIRECT(ADDRESS($F254,COLUMN()-12)),0),0), IF($G254&gt;0,IF(AND(INDIRECT(ADDRESS($G254,44))=0,INDIRECT(ADDRESS($G254,38))&lt;&gt;"UL"),INDIRECT(ADDRESS($G254,COLUMN()-12)),0),0), IF($H254&gt;0,IF(AND(INDIRECT(ADDRESS($H254,44))=0,INDIRECT(ADDRESS($H254,38))&lt;&gt;"UL"),INDIRECT(ADDRESS($H254,COLUMN()-12)),0),0), IF($I254&gt;0,IF(AND(INDIRECT(ADDRESS($I254,44))=0,INDIRECT(ADDRESS($I254,38))&lt;&gt;"UL"),INDIRECT(ADDRESS($I254,COLUMN()-12)),0),0), IF($J254&gt;0,IF(AND(INDIRECT(ADDRESS($J254,44))=0,INDIRECT(ADDRESS($J254,38))&lt;&gt;"UL"),INDIRECT(ADDRESS($J254,COLUMN()-12)),0),0), IF($K254&gt;0,IF(AND(INDIRECT(ADDRESS($K254,44))=0,INDIRECT(ADDRESS($K254,38))&lt;&gt;"UL"),INDIRECT(ADDRESS($K254,COLUMN()-12)),0),0), IF($L254&gt;0,IF(AND(INDIRECT(ADDRESS($L254,44))=0,INDIRECT(ADDRESS($L254,38))&lt;&gt;"UL"),INDIRECT(ADDRESS($L254,COLUMN()-12)),0),0), IF($M254&gt;0,IF(AND(INDIRECT(ADDRESS($M254,44))=0,INDIRECT(ADDRESS($M254,38))&lt;&gt;"UL"),INDIRECT(ADDRESS($M254,COLUMN()-12)),0),0))</f>
        <v>0</v>
      </c>
      <c r="BI254" s="57" cm="1">
        <f t="array" aca="1" ref="BI254" ca="1">SUM(IF($C254&gt;0,IF(AND(INDIRECT(ADDRESS($C254,44))=0,INDIRECT(ADDRESS($C254,38))&lt;&gt;"UL"),INDIRECT(ADDRESS($C254,COLUMN()-12)),0),0), IF($D254&gt;0,IF(AND(INDIRECT(ADDRESS($D254,44))=0,INDIRECT(ADDRESS($D254,38))&lt;&gt;"UL"),INDIRECT(ADDRESS($D254,COLUMN()-12)),0),0), IF($E254&gt;0,IF(AND(INDIRECT(ADDRESS($E254,44))=0,INDIRECT(ADDRESS($E254,38))&lt;&gt;"UL"),INDIRECT(ADDRESS($E254,COLUMN()-12)),0),0), IF($F254&gt;0,IF(AND(INDIRECT(ADDRESS($F254,44))=0,INDIRECT(ADDRESS($F254,38))&lt;&gt;"UL"),INDIRECT(ADDRESS($F254,COLUMN()-12)),0),0), IF($G254&gt;0,IF(AND(INDIRECT(ADDRESS($G254,44))=0,INDIRECT(ADDRESS($G254,38))&lt;&gt;"UL"),INDIRECT(ADDRESS($G254,COLUMN()-12)),0),0), IF($H254&gt;0,IF(AND(INDIRECT(ADDRESS($H254,44))=0,INDIRECT(ADDRESS($H254,38))&lt;&gt;"UL"),INDIRECT(ADDRESS($H254,COLUMN()-12)),0),0), IF($I254&gt;0,IF(AND(INDIRECT(ADDRESS($I254,44))=0,INDIRECT(ADDRESS($I254,38))&lt;&gt;"UL"),INDIRECT(ADDRESS($I254,COLUMN()-12)),0),0), IF($J254&gt;0,IF(AND(INDIRECT(ADDRESS($J254,44))=0,INDIRECT(ADDRESS($J254,38))&lt;&gt;"UL"),INDIRECT(ADDRESS($J254,COLUMN()-12)),0),0), IF($K254&gt;0,IF(AND(INDIRECT(ADDRESS($K254,44))=0,INDIRECT(ADDRESS($K254,38))&lt;&gt;"UL"),INDIRECT(ADDRESS($K254,COLUMN()-12)),0),0), IF($L254&gt;0,IF(AND(INDIRECT(ADDRESS($L254,44))=0,INDIRECT(ADDRESS($L254,38))&lt;&gt;"UL"),INDIRECT(ADDRESS($L254,COLUMN()-12)),0),0), IF($M254&gt;0,IF(AND(INDIRECT(ADDRESS($M254,44))=0,INDIRECT(ADDRESS($M254,38))&lt;&gt;"UL"),INDIRECT(ADDRESS($M254,COLUMN()-12)),0),0))</f>
        <v>0</v>
      </c>
      <c r="BJ254" s="57" cm="1">
        <f t="array" aca="1" ref="BJ254" ca="1">SUM(IF($C254&gt;0,IF(AND(INDIRECT(ADDRESS($C254,44))=0,INDIRECT(ADDRESS($C254,38))&lt;&gt;"UL"),INDIRECT(ADDRESS($C254,COLUMN()-12)),0),0), IF($D254&gt;0,IF(AND(INDIRECT(ADDRESS($D254,44))=0,INDIRECT(ADDRESS($D254,38))&lt;&gt;"UL"),INDIRECT(ADDRESS($D254,COLUMN()-12)),0),0), IF($E254&gt;0,IF(AND(INDIRECT(ADDRESS($E254,44))=0,INDIRECT(ADDRESS($E254,38))&lt;&gt;"UL"),INDIRECT(ADDRESS($E254,COLUMN()-12)),0),0), IF($F254&gt;0,IF(AND(INDIRECT(ADDRESS($F254,44))=0,INDIRECT(ADDRESS($F254,38))&lt;&gt;"UL"),INDIRECT(ADDRESS($F254,COLUMN()-12)),0),0), IF($G254&gt;0,IF(AND(INDIRECT(ADDRESS($G254,44))=0,INDIRECT(ADDRESS($G254,38))&lt;&gt;"UL"),INDIRECT(ADDRESS($G254,COLUMN()-12)),0),0), IF($H254&gt;0,IF(AND(INDIRECT(ADDRESS($H254,44))=0,INDIRECT(ADDRESS($H254,38))&lt;&gt;"UL"),INDIRECT(ADDRESS($H254,COLUMN()-12)),0),0), IF($I254&gt;0,IF(AND(INDIRECT(ADDRESS($I254,44))=0,INDIRECT(ADDRESS($I254,38))&lt;&gt;"UL"),INDIRECT(ADDRESS($I254,COLUMN()-12)),0),0), IF($J254&gt;0,IF(AND(INDIRECT(ADDRESS($J254,44))=0,INDIRECT(ADDRESS($J254,38))&lt;&gt;"UL"),INDIRECT(ADDRESS($J254,COLUMN()-12)),0),0), IF($K254&gt;0,IF(AND(INDIRECT(ADDRESS($K254,44))=0,INDIRECT(ADDRESS($K254,38))&lt;&gt;"UL"),INDIRECT(ADDRESS($K254,COLUMN()-12)),0),0), IF($L254&gt;0,IF(AND(INDIRECT(ADDRESS($L254,44))=0,INDIRECT(ADDRESS($L254,38))&lt;&gt;"UL"),INDIRECT(ADDRESS($L254,COLUMN()-12)),0),0), IF($M254&gt;0,IF(AND(INDIRECT(ADDRESS($M254,44))=0,INDIRECT(ADDRESS($M254,38))&lt;&gt;"UL"),INDIRECT(ADDRESS($M254,COLUMN()-12)),0),0))</f>
        <v>0</v>
      </c>
      <c r="BK254" s="57">
        <f t="shared" ca="1" si="177"/>
        <v>0</v>
      </c>
      <c r="BL254" s="58">
        <f t="shared" ca="1" si="178"/>
        <v>0</v>
      </c>
      <c r="BM254" s="57" cm="1">
        <f t="array" aca="1" ref="BM254" ca="1">SUM(IF($C254&gt;0,IF(AND(INDIRECT(ADDRESS($C254,44))=0,INDIRECT(ADDRESS($C254,38))&lt;&gt;"UL"),INDIRECT(ADDRESS($C254,COLUMN()-12)),0),0), IF($D254&gt;0,IF(AND(INDIRECT(ADDRESS($D254,44))=0,INDIRECT(ADDRESS($D254,38))&lt;&gt;"UL"),INDIRECT(ADDRESS($D254,COLUMN()-12)),0),0), IF($E254&gt;0,IF(AND(INDIRECT(ADDRESS($E254,44))=0,INDIRECT(ADDRESS($E254,38))&lt;&gt;"UL"),INDIRECT(ADDRESS($E254,COLUMN()-12)),0),0), IF($F254&gt;0,IF(AND(INDIRECT(ADDRESS($F254,44))=0,INDIRECT(ADDRESS($F254,38))&lt;&gt;"UL"),INDIRECT(ADDRESS($F254,COLUMN()-12)),0),0), IF($G254&gt;0,IF(AND(INDIRECT(ADDRESS($G254,44))=0,INDIRECT(ADDRESS($G254,38))&lt;&gt;"UL"),INDIRECT(ADDRESS($G254,COLUMN()-12)),0),0), IF($H254&gt;0,IF(AND(INDIRECT(ADDRESS($H254,44))=0,INDIRECT(ADDRESS($H254,38))&lt;&gt;"UL"),INDIRECT(ADDRESS($H254,COLUMN()-12)),0),0), IF($I254&gt;0,IF(AND(INDIRECT(ADDRESS($I254,44))=0,INDIRECT(ADDRESS($I254,38))&lt;&gt;"UL"),INDIRECT(ADDRESS($I254,COLUMN()-12)),0),0), IF($J254&gt;0,IF(AND(INDIRECT(ADDRESS($J254,44))=0,INDIRECT(ADDRESS($J254,38))&lt;&gt;"UL"),INDIRECT(ADDRESS($J254,COLUMN()-12)),0),0), IF($K254&gt;0,IF(AND(INDIRECT(ADDRESS($K254,44))=0,INDIRECT(ADDRESS($K254,38))&lt;&gt;"UL"),INDIRECT(ADDRESS($K254,COLUMN()-11)),0),0), IF($L254&gt;0,IF(AND(INDIRECT(ADDRESS($L254,44))=0,INDIRECT(ADDRESS($L254,38))&lt;&gt;"UL"),INDIRECT(ADDRESS($L254,COLUMN()-11)),0),0), IF($M254&gt;0,IF(AND(INDIRECT(ADDRESS($M254,44))=0,INDIRECT(ADDRESS($M254,38))&lt;&gt;"UL"),INDIRECT(ADDRESS($M254,COLUMN()-11)),0),0))</f>
        <v>0</v>
      </c>
      <c r="BN254" s="57" cm="1">
        <f t="array" aca="1" ref="BN254" ca="1">SUM(IF($C254&gt;0,IF(AND(INDIRECT(ADDRESS($C254,44))=0,INDIRECT(ADDRESS($C254,38))&lt;&gt;"UL"),INDIRECT(ADDRESS($C254,COLUMN()-12)),0),0), IF($D254&gt;0,IF(AND(INDIRECT(ADDRESS($D254,44))=0,INDIRECT(ADDRESS($D254,38))&lt;&gt;"UL"),INDIRECT(ADDRESS($D254,COLUMN()-12)),0),0), IF($E254&gt;0,IF(AND(INDIRECT(ADDRESS($E254,44))=0,INDIRECT(ADDRESS($E254,38))&lt;&gt;"UL"),INDIRECT(ADDRESS($E254,COLUMN()-12)),0),0), IF($F254&gt;0,IF(AND(INDIRECT(ADDRESS($F254,44))=0,INDIRECT(ADDRESS($F254,38))&lt;&gt;"UL"),INDIRECT(ADDRESS($F254,COLUMN()-12)),0),0), IF($G254&gt;0,IF(AND(INDIRECT(ADDRESS($G254,44))=0,INDIRECT(ADDRESS($G254,38))&lt;&gt;"UL"),INDIRECT(ADDRESS($G254,COLUMN()-12)),0),0), IF($H254&gt;0,IF(AND(INDIRECT(ADDRESS($H254,44))=0,INDIRECT(ADDRESS($H254,38))&lt;&gt;"UL"),INDIRECT(ADDRESS($H254,COLUMN()-12)),0),0), IF($I254&gt;0,IF(AND(INDIRECT(ADDRESS($I254,44))=0,INDIRECT(ADDRESS($I254,38))&lt;&gt;"UL"),INDIRECT(ADDRESS($I254,COLUMN()-12)),0),0), IF($J254&gt;0,IF(AND(INDIRECT(ADDRESS($J254,44))=0,INDIRECT(ADDRESS($J254,38))&lt;&gt;"UL"),INDIRECT(ADDRESS($J254,COLUMN()-12)),0),0), IF($K254&gt;0,IF(AND(INDIRECT(ADDRESS($K254,44))=0,INDIRECT(ADDRESS($K254,38))&lt;&gt;"UL"),INDIRECT(ADDRESS($K254,COLUMN()-11)),0),0), IF($L254&gt;0,IF(AND(INDIRECT(ADDRESS($L254,44))=0,INDIRECT(ADDRESS($L254,38))&lt;&gt;"UL"),INDIRECT(ADDRESS($L254,COLUMN()-11)),0),0), IF($M254&gt;0,IF(AND(INDIRECT(ADDRESS($M254,44))=0,INDIRECT(ADDRESS($M254,38))&lt;&gt;"UL"),INDIRECT(ADDRESS($M254,COLUMN()-11)),0),0))</f>
        <v>0</v>
      </c>
      <c r="BO254" s="57" cm="1">
        <f t="array" aca="1" ref="BO254" ca="1">SUM(IF($C254&gt;0,IF(AND(INDIRECT(ADDRESS($C254,44))=0,INDIRECT(ADDRESS($C254,38))&lt;&gt;"UL"),INDIRECT(ADDRESS($C254,COLUMN()-12)),0),0), IF($D254&gt;0,IF(AND(INDIRECT(ADDRESS($D254,44))=0,INDIRECT(ADDRESS($D254,38))&lt;&gt;"UL"),INDIRECT(ADDRESS($D254,COLUMN()-12)),0),0), IF($E254&gt;0,IF(AND(INDIRECT(ADDRESS($E254,44))=0,INDIRECT(ADDRESS($E254,38))&lt;&gt;"UL"),INDIRECT(ADDRESS($E254,COLUMN()-12)),0),0), IF($F254&gt;0,IF(AND(INDIRECT(ADDRESS($F254,44))=0,INDIRECT(ADDRESS($F254,38))&lt;&gt;"UL"),INDIRECT(ADDRESS($F254,COLUMN()-12)),0),0), IF($G254&gt;0,IF(AND(INDIRECT(ADDRESS($G254,44))=0,INDIRECT(ADDRESS($G254,38))&lt;&gt;"UL"),INDIRECT(ADDRESS($G254,COLUMN()-12)),0),0), IF($H254&gt;0,IF(AND(INDIRECT(ADDRESS($H254,44))=0,INDIRECT(ADDRESS($H254,38))&lt;&gt;"UL"),INDIRECT(ADDRESS($H254,COLUMN()-12)),0),0), IF($I254&gt;0,IF(AND(INDIRECT(ADDRESS($I254,44))=0,INDIRECT(ADDRESS($I254,38))&lt;&gt;"UL"),INDIRECT(ADDRESS($I254,COLUMN()-12)),0),0), IF($J254&gt;0,IF(AND(INDIRECT(ADDRESS($J254,44))=0,INDIRECT(ADDRESS($J254,38))&lt;&gt;"UL"),INDIRECT(ADDRESS($J254,COLUMN()-12)),0),0), IF($K254&gt;0,IF(AND(INDIRECT(ADDRESS($K254,44))=0,INDIRECT(ADDRESS($K254,38))&lt;&gt;"UL"),INDIRECT(ADDRESS($K254,COLUMN()-11)),0),0), IF($L254&gt;0,IF(AND(INDIRECT(ADDRESS($L254,44))=0,INDIRECT(ADDRESS($L254,38))&lt;&gt;"UL"),INDIRECT(ADDRESS($L254,COLUMN()-11)),0),0), IF($M254&gt;0,IF(AND(INDIRECT(ADDRESS($M254,44))=0,INDIRECT(ADDRESS($M254,38))&lt;&gt;"UL"),INDIRECT(ADDRESS($M254,COLUMN()-11)),0),0))</f>
        <v>0</v>
      </c>
      <c r="BP254" s="57" cm="1">
        <f t="array" aca="1" ref="BP254" ca="1">SUM(IF($C254&gt;0,IF(AND(INDIRECT(ADDRESS($C254,44))=0,INDIRECT(ADDRESS($C254,38))&lt;&gt;"UL"),INDIRECT(ADDRESS($C254,COLUMN()-12)),0),0), IF($D254&gt;0,IF(AND(INDIRECT(ADDRESS($D254,44))=0,INDIRECT(ADDRESS($D254,38))&lt;&gt;"UL"),INDIRECT(ADDRESS($D254,COLUMN()-12)),0),0), IF($E254&gt;0,IF(AND(INDIRECT(ADDRESS($E254,44))=0,INDIRECT(ADDRESS($E254,38))&lt;&gt;"UL"),INDIRECT(ADDRESS($E254,COLUMN()-12)),0),0), IF($F254&gt;0,IF(AND(INDIRECT(ADDRESS($F254,44))=0,INDIRECT(ADDRESS($F254,38))&lt;&gt;"UL"),INDIRECT(ADDRESS($F254,COLUMN()-12)),0),0), IF($G254&gt;0,IF(AND(INDIRECT(ADDRESS($G254,44))=0,INDIRECT(ADDRESS($G254,38))&lt;&gt;"UL"),INDIRECT(ADDRESS($G254,COLUMN()-12)),0),0), IF($H254&gt;0,IF(AND(INDIRECT(ADDRESS($H254,44))=0,INDIRECT(ADDRESS($H254,38))&lt;&gt;"UL"),INDIRECT(ADDRESS($H254,COLUMN()-12)),0),0), IF($I254&gt;0,IF(AND(INDIRECT(ADDRESS($I254,44))=0,INDIRECT(ADDRESS($I254,38))&lt;&gt;"UL"),INDIRECT(ADDRESS($I254,COLUMN()-12)),0),0), IF($J254&gt;0,IF(AND(INDIRECT(ADDRESS($J254,44))=0,INDIRECT(ADDRESS($J254,38))&lt;&gt;"UL"),INDIRECT(ADDRESS($J254,COLUMN()-12)),0),0), IF($K254&gt;0,IF(AND(INDIRECT(ADDRESS($K254,44))=0,INDIRECT(ADDRESS($K254,38))&lt;&gt;"UL"),INDIRECT(ADDRESS($K254,COLUMN()-11)),0),0), IF($L254&gt;0,IF(AND(INDIRECT(ADDRESS($L254,44))=0,INDIRECT(ADDRESS($L254,38))&lt;&gt;"UL"),INDIRECT(ADDRESS($L254,COLUMN()-11)),0),0), IF($M254&gt;0,IF(AND(INDIRECT(ADDRESS($M254,44))=0,INDIRECT(ADDRESS($M254,38))&lt;&gt;"UL"),INDIRECT(ADDRESS($M254,COLUMN()-11)),0),0))</f>
        <v>0</v>
      </c>
      <c r="BQ254" s="57">
        <f t="shared" ca="1" si="179"/>
        <v>0</v>
      </c>
      <c r="BR254" s="161">
        <f t="shared" ca="1" si="180"/>
        <v>74.208550024617963</v>
      </c>
      <c r="BS254" s="56"/>
      <c r="BT254" s="56">
        <f t="shared" ca="1" si="181"/>
        <v>4.3513815962032476</v>
      </c>
      <c r="BU254" s="87">
        <f t="shared" ca="1" si="182"/>
        <v>8.5321207768691135E-2</v>
      </c>
      <c r="BV254" s="57" t="s">
        <v>33</v>
      </c>
      <c r="BW254" s="57" cm="1">
        <f t="array" aca="1" ref="BW254" ca="1">SUM(IF($C254&gt;0,IF(AND(INDIRECT(ADDRESS($C254,44))=0,INDIRECT(ADDRESS($C254,38))="UL",ISERROR(SEARCH("Rear",INDIRECT(ADDRESS($C254,33)))),ISERROR(SEARCH("Side",INDIRECT(ADDRESS($C254,33))))),INDIRECT(ADDRESS($C254,COLUMN())),0),0),IF($D254&gt;0,IF(AND(INDIRECT(ADDRESS($D254,44))=0,INDIRECT(ADDRESS($D254,38))="UL",ISERROR(SEARCH("Rear",INDIRECT(ADDRESS($D254,33)))),ISERROR(SEARCH("Side",INDIRECT(ADDRESS($D254,33))))),INDIRECT(ADDRESS($D254,COLUMN())),0),0),IF($E254&gt;0,IF(AND(INDIRECT(ADDRESS($E254,44))=0,INDIRECT(ADDRESS($E254,38))="UL",ISERROR(SEARCH("Rear",INDIRECT(ADDRESS($E254,33)))),ISERROR(SEARCH("Side",INDIRECT(ADDRESS($E254,33))))),INDIRECT(ADDRESS($E254,COLUMN())),0),0),IF($F254&gt;0,IF(AND(INDIRECT(ADDRESS($F254,44))=0,INDIRECT(ADDRESS($F254,38))="UL",ISERROR(SEARCH("Rear",INDIRECT(ADDRESS($F254,33)))),ISERROR(SEARCH("Side",INDIRECT(ADDRESS($F254,33))))),INDIRECT(ADDRESS($F254,COLUMN())),0),0),IF($G254&gt;0,IF(AND(INDIRECT(ADDRESS($G254,44))=0,INDIRECT(ADDRESS($G254,38))="UL",ISERROR(SEARCH("Rear",INDIRECT(ADDRESS($G254,33)))),ISERROR(SEARCH("Side",INDIRECT(ADDRESS($G254,33))))),INDIRECT(ADDRESS($G254,COLUMN())),0),0),IF($H254&gt;0,IF(AND(INDIRECT(ADDRESS($H254,44))=0,INDIRECT(ADDRESS($H254,38))="UL",ISERROR(SEARCH("Rear",INDIRECT(ADDRESS($H254,33)))),ISERROR(SEARCH("Side",INDIRECT(ADDRESS($H254,33))))),INDIRECT(ADDRESS($H254,COLUMN())),0),0),IF($I254&gt;0,IF(AND(INDIRECT(ADDRESS($I254,44))=0,INDIRECT(ADDRESS($I254,38))="UL",ISERROR(SEARCH("Rear",INDIRECT(ADDRESS($I254,33)))),ISERROR(SEARCH("Side",INDIRECT(ADDRESS($I254,33))))),INDIRECT(ADDRESS($I254,COLUMN())),0),0),IF($J254&gt;0,IF(AND(INDIRECT(ADDRESS($J254,44))=0,INDIRECT(ADDRESS($J254,38))="UL",ISERROR(SEARCH("Rear",INDIRECT(ADDRESS($J254,33)))),ISERROR(SEARCH("Side",INDIRECT(ADDRESS($J254,33))))),INDIRECT(ADDRESS($J254,COLUMN())),0),0),IF($K254&gt;0,IF(AND(INDIRECT(ADDRESS($K254,44))=0,INDIRECT(ADDRESS($K254,38))="UL",ISERROR(SEARCH("Rear",INDIRECT(ADDRESS($K254,33)))),ISERROR(SEARCH("Side",INDIRECT(ADDRESS($K254,33))))),INDIRECT(ADDRESS($K254,COLUMN())),0),0),IF($L254&gt;0,IF(AND(INDIRECT(ADDRESS($L254,44))=0,INDIRECT(ADDRESS($L254,38))="UL",ISERROR(SEARCH("Rear",INDIRECT(ADDRESS($L254,33)))),ISERROR(SEARCH("Side",INDIRECT(ADDRESS($L254,33))))),INDIRECT(ADDRESS($L254,COLUMN())),0),0),IF($M254&gt;0,IF(AND(INDIRECT(ADDRESS($M254,44))=0,INDIRECT(ADDRESS($M254,38))="UL",ISERROR(SEARCH("Rear",INDIRECT(ADDRESS($M254,33)))),ISERROR(SEARCH("Side",INDIRECT(ADDRESS($M254,33))))),INDIRECT(ADDRESS($M254,COLUMN())),0),0))</f>
        <v>0.5</v>
      </c>
      <c r="BX254" s="57">
        <f t="shared" ca="1" si="183"/>
        <v>1.6666666666666665</v>
      </c>
      <c r="BY254" s="57" cm="1">
        <f t="array" aca="1" ref="BY254" ca="1">SUM(IF($C254&gt;0,IF(AND(INDIRECT(ADDRESS($C254,44))=0,INDIRECT(ADDRESS($C254,38))="UL"),INDIRECT(ADDRESS($C254,COLUMN())),0),0),IF($D254&gt;0,IF(AND(INDIRECT(ADDRESS($D254,44))=0,INDIRECT(ADDRESS($D254,38))="UL"),INDIRECT(ADDRESS($D254,COLUMN())),0),0),IF($E254&gt;0,IF(AND(INDIRECT(ADDRESS($E254,44))=0,INDIRECT(ADDRESS($E254,38))="UL"),INDIRECT(ADDRESS($E254,COLUMN())),0),0),IF($F254&gt;0,IF(AND(INDIRECT(ADDRESS($F254,44))=0,INDIRECT(ADDRESS($F254,38))="UL"),INDIRECT(ADDRESS($F254,COLUMN())),0),0),IF($G254&gt;0,IF(AND(INDIRECT(ADDRESS($G254,44))=0,INDIRECT(ADDRESS($G254,38))="UL"),INDIRECT(ADDRESS($G254,COLUMN())),0),0),IF($H254&gt;0,IF(AND(INDIRECT(ADDRESS($H254,44))=0,INDIRECT(ADDRESS($H254,38))="UL"),INDIRECT(ADDRESS($H254,COLUMN())),0),0),IF($I254&gt;0,IF(AND(INDIRECT(ADDRESS($I254,44))=0,INDIRECT(ADDRESS($I254,38))="UL"),INDIRECT(ADDRESS($I254,COLUMN())),0),0),IF($J254&gt;0,IF(AND(INDIRECT(ADDRESS($J254,44))=0,INDIRECT(ADDRESS($J254,38))="UL"),INDIRECT(ADDRESS($J254,COLUMN())),0),0),IF($K254&gt;0,IF(AND(INDIRECT(ADDRESS($K254,44))=0,INDIRECT(ADDRESS($K254,38))="UL"),INDIRECT(ADDRESS($K254,COLUMN())),0),0),IF($L254&gt;0,IF(AND(INDIRECT(ADDRESS($L254,44))=0,INDIRECT(ADDRESS($L254,38))="UL"),INDIRECT(ADDRESS($L254,COLUMN())),0),0),IF($M254&gt;0,IF(AND(INDIRECT(ADDRESS($M254,44))=0,INDIRECT(ADDRESS($M254,38))="UL"),INDIRECT(ADDRESS($M254,COLUMN())),0),0))</f>
        <v>0.50082304526748977</v>
      </c>
      <c r="BZ254" s="57" cm="1">
        <f t="array" aca="1" ref="BZ254" ca="1">SUM(IF($C254&gt;0,IF(AND(INDIRECT(ADDRESS($C254,44))=0,INDIRECT(ADDRESS($C254,38))="UL"),INDIRECT(ADDRESS($C254,COLUMN())),0),0),IF($D254&gt;0,IF(AND(INDIRECT(ADDRESS($D254,44))=0,INDIRECT(ADDRESS($D254,38))="UL"),INDIRECT(ADDRESS($D254,COLUMN())),0),0),IF($E254&gt;0,IF(AND(INDIRECT(ADDRESS($E254,44))=0,INDIRECT(ADDRESS($E254,38))="UL"),INDIRECT(ADDRESS($E254,COLUMN())),0),0),IF($F254&gt;0,IF(AND(INDIRECT(ADDRESS($F254,44))=0,INDIRECT(ADDRESS($F254,38))="UL"),INDIRECT(ADDRESS($F254,COLUMN())),0),0),IF($G254&gt;0,IF(AND(INDIRECT(ADDRESS($G254,44))=0,INDIRECT(ADDRESS($G254,38))="UL"),INDIRECT(ADDRESS($G254,COLUMN())),0),0),IF($H254&gt;0,IF(AND(INDIRECT(ADDRESS($H254,44))=0,INDIRECT(ADDRESS($H254,38))="UL"),INDIRECT(ADDRESS($H254,COLUMN())),0),0),IF($I254&gt;0,IF(AND(INDIRECT(ADDRESS($I254,44))=0,INDIRECT(ADDRESS($I254,38))="UL"),INDIRECT(ADDRESS($I254,COLUMN())),0),0),IF($J254&gt;0,IF(AND(INDIRECT(ADDRESS($J254,44))=0,INDIRECT(ADDRESS($J254,38))="UL"),INDIRECT(ADDRESS($J254,COLUMN())),0),0),IF($K254&gt;0,IF(AND(INDIRECT(ADDRESS($K254,44))=0,INDIRECT(ADDRESS($K254,38))="UL"),INDIRECT(ADDRESS($K254,COLUMN())),0),0),IF($L254&gt;0,IF(AND(INDIRECT(ADDRESS($L254,44))=0,INDIRECT(ADDRESS($L254,38))="UL"),INDIRECT(ADDRESS($L254,COLUMN())),0),0),IF($M254&gt;0,IF(AND(INDIRECT(ADDRESS($M254,44))=0,INDIRECT(ADDRESS($M254,38))="UL"),INDIRECT(ADDRESS($M254,COLUMN())),0),0))</f>
        <v>0.92016460905349795</v>
      </c>
      <c r="CA254" s="57">
        <f t="shared" ca="1" si="184"/>
        <v>0.50082304526748977</v>
      </c>
      <c r="CB254" s="57" cm="1">
        <f t="array" aca="1" ref="CB254" ca="1">SUM(IF($C254&gt;0,IF(AND(INDIRECT(ADDRESS($C254,44))=0,INDIRECT(ADDRESS($C254,38))&lt;&gt;"UL"),INDIRECT(ADDRESS($C254,COLUMN())),0),0),IF($D254&gt;0,IF(AND(INDIRECT(ADDRESS($D254,44))=0,INDIRECT(ADDRESS($D254,38))&lt;&gt;"UL"),INDIRECT(ADDRESS($D254,COLUMN())),0),0),IF($E254&gt;0,IF(AND(INDIRECT(ADDRESS($E254,44))=0,INDIRECT(ADDRESS($E254,38))&lt;&gt;"UL"),INDIRECT(ADDRESS($E254,COLUMN())),0),0),IF($F254&gt;0,IF(AND(INDIRECT(ADDRESS($F254,44))=0,INDIRECT(ADDRESS($F254,38))&lt;&gt;"UL"),INDIRECT(ADDRESS($F254,COLUMN())),0),0),IF($G254&gt;0,IF(AND(INDIRECT(ADDRESS($G254,44))=0,INDIRECT(ADDRESS($G254,38))&lt;&gt;"UL"),INDIRECT(ADDRESS($G254,COLUMN())),0),0),IF($H254&gt;0,IF(AND(INDIRECT(ADDRESS($H254,44))=0,INDIRECT(ADDRESS($H254,38))&lt;&gt;"UL"),INDIRECT(ADDRESS($H254,COLUMN())),0),0),IF($I254&gt;0,IF(AND(INDIRECT(ADDRESS($I254,44))=0,INDIRECT(ADDRESS($I254,38))&lt;&gt;"UL"),INDIRECT(ADDRESS($I254,COLUMN())),0),0),IF($J254&gt;0,IF(AND(INDIRECT(ADDRESS($J254,44))=0,INDIRECT(ADDRESS($J254,38))&lt;&gt;"UL"),INDIRECT(ADDRESS($J254,COLUMN())),0),0),IF($K254&gt;0,IF(AND(INDIRECT(ADDRESS($K254,44))=0,INDIRECT(ADDRESS($K254,38))&lt;&gt;"UL"),INDIRECT(ADDRESS($K254,COLUMN())),0),0),IF($L254&gt;0,IF(AND(INDIRECT(ADDRESS($L254,44))=0,INDIRECT(ADDRESS($L254,38))&lt;&gt;"UL"),INDIRECT(ADDRESS($L254,COLUMN())),0),0),IF($M254&gt;0,IF(AND(INDIRECT(ADDRESS($M254,44))=0,INDIRECT(ADDRESS($M254,38))&lt;&gt;"UL"),INDIRECT(ADDRESS($M254,COLUMN())),0),0))</f>
        <v>0</v>
      </c>
      <c r="CC254" s="57">
        <f t="shared" ca="1" si="185"/>
        <v>0</v>
      </c>
      <c r="CD254" s="57" cm="1">
        <f t="array" aca="1" ref="CD254" ca="1">SUM(IF($C254&gt;0,IF(AND(INDIRECT(ADDRESS($C254,44))=0,INDIRECT(ADDRESS($C254,38))&lt;&gt;"UL"),INDIRECT(ADDRESS($C254,COLUMN())),0),0),IF($D254&gt;0,IF(AND(INDIRECT(ADDRESS($D254,44))=0,INDIRECT(ADDRESS($D254,38))&lt;&gt;"UL"),INDIRECT(ADDRESS($D254,COLUMN())),0),0),IF($E254&gt;0,IF(AND(INDIRECT(ADDRESS($E254,44))=0,INDIRECT(ADDRESS($E254,38))&lt;&gt;"UL"),INDIRECT(ADDRESS($E254,COLUMN())),0),0),IF($F254&gt;0,IF(AND(INDIRECT(ADDRESS($F254,44))=0,INDIRECT(ADDRESS($F254,38))&lt;&gt;"UL"),INDIRECT(ADDRESS($F254,COLUMN())),0),0),IF($G254&gt;0,IF(AND(INDIRECT(ADDRESS($G254,44))=0,INDIRECT(ADDRESS($G254,38))&lt;&gt;"UL"),INDIRECT(ADDRESS($G254,COLUMN())),0),0),IF($H254&gt;0,IF(AND(INDIRECT(ADDRESS($H254,44))=0,INDIRECT(ADDRESS($H254,38))&lt;&gt;"UL"),INDIRECT(ADDRESS($H254,COLUMN())),0),0),IF($I254&gt;0,IF(AND(INDIRECT(ADDRESS($I254,44))=0,INDIRECT(ADDRESS($I254,38))&lt;&gt;"UL"),INDIRECT(ADDRESS($I254,COLUMN())),0),0),IF($J254&gt;0,IF(AND(INDIRECT(ADDRESS($J254,44))=0,INDIRECT(ADDRESS($J254,38))&lt;&gt;"UL"),INDIRECT(ADDRESS($J254,COLUMN())),0),0),IF($K254&gt;0,IF(AND(INDIRECT(ADDRESS($K254,44))=0,INDIRECT(ADDRESS($K254,38))&lt;&gt;"UL"),INDIRECT(ADDRESS($K254,COLUMN())),0),0),IF($L254&gt;0,IF(AND(INDIRECT(ADDRESS($L254,44))=0,INDIRECT(ADDRESS($L254,38))&lt;&gt;"UL"),INDIRECT(ADDRESS($L254,COLUMN())),0),0),IF($M254&gt;0,IF(AND(INDIRECT(ADDRESS($M254,44))=0,INDIRECT(ADDRESS($M254,38))&lt;&gt;"UL"),INDIRECT(ADDRESS($M254,COLUMN())),0),0))</f>
        <v>0</v>
      </c>
      <c r="CE254" s="57" cm="1">
        <f t="array" aca="1" ref="CE254" ca="1">SUM(IF($C254&gt;0,IF(AND(INDIRECT(ADDRESS($C254,44))=0,INDIRECT(ADDRESS($C254,38))&lt;&gt;"UL"),INDIRECT(ADDRESS($C254,COLUMN())),0),0),IF($D254&gt;0,IF(AND(INDIRECT(ADDRESS($D254,44))=0,INDIRECT(ADDRESS($D254,38))&lt;&gt;"UL"),INDIRECT(ADDRESS($D254,COLUMN())),0),0),IF($E254&gt;0,IF(AND(INDIRECT(ADDRESS($E254,44))=0,INDIRECT(ADDRESS($E254,38))&lt;&gt;"UL"),INDIRECT(ADDRESS($E254,COLUMN())),0),0),IF($F254&gt;0,IF(AND(INDIRECT(ADDRESS($F254,44))=0,INDIRECT(ADDRESS($F254,38))&lt;&gt;"UL"),INDIRECT(ADDRESS($F254,COLUMN())),0),0),IF($G254&gt;0,IF(AND(INDIRECT(ADDRESS($G254,44))=0,INDIRECT(ADDRESS($G254,38))&lt;&gt;"UL"),INDIRECT(ADDRESS($G254,COLUMN())),0),0),IF($H254&gt;0,IF(AND(INDIRECT(ADDRESS($H254,44))=0,INDIRECT(ADDRESS($H254,38))&lt;&gt;"UL"),INDIRECT(ADDRESS($H254,COLUMN())),0),0),IF($I254&gt;0,IF(AND(INDIRECT(ADDRESS($I254,44))=0,INDIRECT(ADDRESS($I254,38))&lt;&gt;"UL"),INDIRECT(ADDRESS($I254,COLUMN())),0),0),IF($J254&gt;0,IF(AND(INDIRECT(ADDRESS($J254,44))=0,INDIRECT(ADDRESS($J254,38))&lt;&gt;"UL"),INDIRECT(ADDRESS($J254,COLUMN())),0),0),IF($K254&gt;0,IF(AND(INDIRECT(ADDRESS($K254,44))=0,INDIRECT(ADDRESS($K254,38))&lt;&gt;"UL"),INDIRECT(ADDRESS($K254,COLUMN())),0),0),IF($L254&gt;0,IF(AND(INDIRECT(ADDRESS($L254,44))=0,INDIRECT(ADDRESS($L254,38))&lt;&gt;"UL"),INDIRECT(ADDRESS($L254,COLUMN())),0),0),IF($M254&gt;0,IF(AND(INDIRECT(ADDRESS($M254,44))=0,INDIRECT(ADDRESS($M254,38))&lt;&gt;"UL"),INDIRECT(ADDRESS($M254,COLUMN())),0),0))</f>
        <v>0</v>
      </c>
      <c r="CF254" s="57">
        <f t="shared" ca="1" si="186"/>
        <v>0</v>
      </c>
      <c r="CG254" s="57">
        <f t="shared" ca="1" si="187"/>
        <v>3.9522860496146413</v>
      </c>
      <c r="CH254" s="57">
        <f t="shared" ca="1" si="188"/>
        <v>7.7495804894404732E-2</v>
      </c>
      <c r="CI254" s="19">
        <f t="shared" ca="1" si="189"/>
        <v>17.425937273815276</v>
      </c>
      <c r="CJ254" s="19"/>
      <c r="CK254" s="57" cm="1">
        <f t="array" aca="1" ref="CK254" ca="1">IF(AU254="S", SUM(IF($C254&gt;0,IF(INDIRECT(ADDRESS($C254,43))&lt;&gt;1,INDIRECT(ADDRESS($C254,48)),0),0), IF($D254&gt;0,IF(INDIRECT(ADDRESS($D254,43))&lt;&gt;1,INDIRECT(ADDRESS($D254,48)),0),0), IF($E254&gt;0,IF(INDIRECT(ADDRESS($E254,43))&lt;&gt;1,INDIRECT(ADDRESS($E254,48)),0),0), IF($F254&gt;0,IF(INDIRECT(ADDRESS($F254,43))&lt;&gt;1,INDIRECT(ADDRESS($F254,48)),0),0), IF($G254&gt;0,IF(INDIRECT(ADDRESS($G254,43))&lt;&gt;1,INDIRECT(ADDRESS($G254,48)),0),0), IF($H254&gt;0,IF(INDIRECT(ADDRESS($H254,43))&lt;&gt;1,INDIRECT(ADDRESS($H254,48)),0),0), IF($I254&gt;0,IF(INDIRECT(ADDRESS($I254,43))&lt;&gt;1,INDIRECT(ADDRESS($I254,48)),0),0), IF($J254&gt;0,IF(INDIRECT(ADDRESS($J254,43))&lt;&gt;1,INDIRECT(ADDRESS($J254,48)),0),0), IF($K254&gt;0,IF(INDIRECT(ADDRESS($K254,43))&lt;&gt;1,INDIRECT(ADDRESS($K254,48)),0),0), IF($L254&gt;0,IF(INDIRECT(ADDRESS($L254,43))&lt;&gt;1,INDIRECT(ADDRESS($L254,48)),0),0), IF($M254&gt;0,IF(INDIRECT(ADDRESS($M254,43))&lt;&gt;1,INDIRECT(ADDRESS($M254,48)),0),0)), IF(AU254="L",SUM(IF($C254&gt;0,IF(INDIRECT(ADDRESS($C254,43))&lt;&gt;1,INDIRECT(ADDRESS($C254,50)),0),0), IF($D254&gt;0,IF(INDIRECT(ADDRESS($D254,43))&lt;&gt;1,INDIRECT(ADDRESS($D254,50)),0),0), IF($E254&gt;0,IF(INDIRECT(ADDRESS($E254,43))&lt;&gt;1,INDIRECT(ADDRESS($E254,50)),0),0), IF($F254&gt;0,IF(INDIRECT(ADDRESS($F254,43))&lt;&gt;1,INDIRECT(ADDRESS($F254,50)),0),0), IF($G254&gt;0,IF(INDIRECT(ADDRESS($G254,43))&lt;&gt;1,INDIRECT(ADDRESS($G254,50)),0),0), IF($G254&gt;0,IF(INDIRECT(ADDRESS($G254,43))&lt;&gt;1,INDIRECT(ADDRESS($G254,50)),0),0), IF($H254&gt;0,IF(INDIRECT(ADDRESS($H254,43))&lt;&gt;1,INDIRECT(ADDRESS($H254,50)),0),0), IF($I254&gt;0,IF(INDIRECT(ADDRESS($I254,43))&lt;&gt;1,INDIRECT(ADDRESS($I254,50)),0),0), IF($J254&gt;0,IF(INDIRECT(ADDRESS($J254,43))&lt;&gt;1,INDIRECT(ADDRESS($J254,50)),0),0), IF($K254&gt;0,IF(INDIRECT(ADDRESS($K254,43))&lt;&gt;1,INDIRECT(ADDRESS($K254,50)),0),0), IF($L254&gt;0,IF(INDIRECT(ADDRESS($L254,43))&lt;&gt;1,INDIRECT(ADDRESS($L254,50)),0),0), IF($M254&gt;0,IF(INDIRECT(ADDRESS($M254,43))&lt;&gt;1,INDIRECT(ADDRESS($M254,50)),0),0)), SUM(IF($C254&gt;0,IF(INDIRECT(ADDRESS($C254,43))&lt;&gt;1,INDIRECT(ADDRESS($C254,49)),0),0), IF($D254&gt;0,IF(INDIRECT(ADDRESS($D254,43))&lt;&gt;1,INDIRECT(ADDRESS($D254,49)),0),0), IF($E254&gt;0,IF(INDIRECT(ADDRESS($E254,43))&lt;&gt;1,INDIRECT(ADDRESS($E254,49)),0),0), IF($F254&gt;0,IF(INDIRECT(ADDRESS($F254,43))&lt;&gt;1,INDIRECT(ADDRESS($F254,49)),0),0), IF($G254&gt;0,IF(INDIRECT(ADDRESS($G254,43))&lt;&gt;1,INDIRECT(ADDRESS($G254,49)),0),0), IF($G254&gt;0,IF(INDIRECT(ADDRESS($G254,43))&lt;&gt;1,INDIRECT(ADDRESS($G254,49)),0),0), IF($H254&gt;0,IF(INDIRECT(ADDRESS($H254,43))&lt;&gt;1,INDIRECT(ADDRESS($H254,49)),0),0), IF($I254&gt;0,IF(INDIRECT(ADDRESS($I254,43))&lt;&gt;1,INDIRECT(ADDRESS($I254,49)),0),0), IF($J254&gt;0,IF(INDIRECT(ADDRESS($J254,43))&lt;&gt;1,INDIRECT(ADDRESS($J254,49)),0),0), IF($K254&gt;0,IF(INDIRECT(ADDRESS($K254,43))&lt;&gt;1,INDIRECT(ADDRESS($K254,49)),0),0), IF($L254&gt;0,IF(INDIRECT(ADDRESS($L254,43))&lt;&gt;1,INDIRECT(ADDRESS($L254,49)),0),0), IF($M254&gt;0,IF(INDIRECT(ADDRESS($M254,43))&lt;&gt;1,INDIRECT(ADDRESS($M254,49)),0),0))))</f>
        <v>6.6666666666666661</v>
      </c>
      <c r="CL254" s="57" cm="1">
        <f t="array" aca="1" ref="CL254" ca="1">SUM(IF($C254&gt;0,IF(INDIRECT(ADDRESS($C254,44))=1,INDIRECT(ADDRESS($C254,90)),0),0), IF($D254&gt;0,IF(INDIRECT(ADDRESS($D254,44))=1,INDIRECT(ADDRESS($D254,90)),0),0), IF($E254&gt;0,IF(INDIRECT(ADDRESS($E254,44))=1,INDIRECT(ADDRESS($E254,90)),0),0), IF($F254&gt;0,IF(INDIRECT(ADDRESS($F254,44))=1,INDIRECT(ADDRESS($F254,90)),0),0), IF($G254&gt;0,IF(INDIRECT(ADDRESS($G254,44))=1,INDIRECT(ADDRESS($G254,90)),0),0), IF($H254&gt;0,IF(INDIRECT(ADDRESS($H254,44))=1,INDIRECT(ADDRESS($H254,90)),0),0), IF($I254&gt;0,IF(INDIRECT(ADDRESS($I254,44))=1,INDIRECT(ADDRESS($I254,90)),0),0), IF($J254&gt;0,IF(INDIRECT(ADDRESS($J254,44))=1,INDIRECT(ADDRESS($J254,90)),0),0), IF($K254&gt;0,IF(INDIRECT(ADDRESS($K254,44))=1,INDIRECT(ADDRESS($K254,90)),0),0), IF($L254&gt;0,IF(INDIRECT(ADDRESS($L254,44))=1,INDIRECT(ADDRESS($L254,90)),0),0), IF($M254&gt;0,IF(INDIRECT(ADDRESS($M254,44))=1,INDIRECT(ADDRESS($M254,90)),0),0))</f>
        <v>6.666666666666667</v>
      </c>
      <c r="CM254" s="56">
        <f t="shared" ca="1" si="190"/>
        <v>0.62812073291079562</v>
      </c>
      <c r="CN254" s="59"/>
    </row>
    <row r="255" spans="1:92" x14ac:dyDescent="0.25">
      <c r="A255" s="15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4"/>
      <c r="T255" s="13"/>
      <c r="U255" s="13"/>
      <c r="V255" s="13"/>
      <c r="W255" s="13"/>
      <c r="Z255" s="14"/>
      <c r="AA255" s="15"/>
      <c r="AF255" s="15"/>
      <c r="AG255" s="15"/>
      <c r="AU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16"/>
      <c r="BS255" s="4"/>
      <c r="BT255" s="84"/>
      <c r="BU255" s="84"/>
    </row>
    <row r="256" spans="1:92" ht="13" x14ac:dyDescent="0.25">
      <c r="A256" s="17" t="s">
        <v>320</v>
      </c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"/>
      <c r="O256" s="13"/>
      <c r="P256" s="13"/>
      <c r="Q256" s="13"/>
      <c r="R256" s="13"/>
      <c r="S256" s="14"/>
      <c r="T256" s="13"/>
      <c r="U256" s="13"/>
      <c r="V256" s="13"/>
      <c r="W256" s="13"/>
      <c r="Z256" s="14"/>
      <c r="AA256" s="15"/>
      <c r="AF256" s="15"/>
      <c r="AG256" s="15"/>
      <c r="AU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16"/>
      <c r="BS256" s="4"/>
      <c r="BT256" s="84"/>
      <c r="BU256" s="84"/>
    </row>
    <row r="257" spans="1:92" x14ac:dyDescent="0.25">
      <c r="A257" s="52" t="s">
        <v>321</v>
      </c>
      <c r="B257" s="67">
        <v>206</v>
      </c>
      <c r="C257" s="67">
        <v>216</v>
      </c>
      <c r="D257" s="67">
        <v>237</v>
      </c>
      <c r="E257" s="67">
        <v>237</v>
      </c>
      <c r="F257" s="67"/>
      <c r="G257" s="67"/>
      <c r="H257" s="67"/>
      <c r="I257" s="67"/>
      <c r="J257" s="67"/>
      <c r="K257" s="67"/>
      <c r="L257" s="67"/>
      <c r="M257" s="67"/>
      <c r="N257" s="67">
        <f ca="1">SUM(INDIRECT(ADDRESS(B257,COLUMN())),IF(C257&gt;0,INDIRECT(ADDRESS(C257,COLUMN())),0),IF(D257&gt;0,INDIRECT(ADDRESS(D257,COLUMN())),0),IF(E257&gt;0,INDIRECT(ADDRESS(E257,COLUMN())),0),IF(F257&gt;0,INDIRECT(ADDRESS(F257,COLUMN())),0),IF(G257&gt;0,INDIRECT(ADDRESS(G257,COLUMN())),0),IF(H257&gt;0,INDIRECT(ADDRESS(H257,COLUMN())),0),IF(I257&gt;0,INDIRECT(ADDRESS(I257,COLUMN())),0),IF(J257&gt;0,INDIRECT(ADDRESS(J257,COLUMN())),0),IF(K257&gt;0,INDIRECT(ADDRESS(K257,COLUMN())),0),IF(L257&gt;0,INDIRECT(ADDRESS(L257,COLUMN())),0),IF(M257&gt;0,INDIRECT(ADDRESS(M257,COLUMN())),0))</f>
        <v>20</v>
      </c>
      <c r="O257" s="67" t="str" cm="1">
        <f t="array" aca="1" ref="O257" ca="1">INDIRECT(ADDRESS($B257,COLUMN()))</f>
        <v>Fighter</v>
      </c>
      <c r="P257" s="67" cm="1">
        <f t="array" aca="1" ref="P257" ca="1">INDIRECT(ADDRESS($B257,COLUMN()))</f>
        <v>2</v>
      </c>
      <c r="Q257" s="67" cm="1">
        <f t="array" aca="1" ref="Q257" ca="1">INDIRECT(ADDRESS($B257,COLUMN()))</f>
        <v>0</v>
      </c>
      <c r="R257" s="67" cm="1">
        <f t="array" aca="1" ref="R257" ca="1">INDIRECT(ADDRESS($B257,COLUMN()))</f>
        <v>0</v>
      </c>
      <c r="S257" s="67" cm="1">
        <f t="array" aca="1" ref="S257" ca="1">INDIRECT(ADDRESS($B257,COLUMN()))</f>
        <v>2</v>
      </c>
      <c r="T257" s="67" t="str" cm="1">
        <f t="array" aca="1" ref="T257" ca="1">INDIRECT(ADDRESS($B257,COLUMN()))</f>
        <v>1-5</v>
      </c>
      <c r="U257" s="67" cm="1">
        <f t="array" aca="1" ref="U257" ca="1">INDIRECT(ADDRESS($B257,COLUMN()))</f>
        <v>5</v>
      </c>
      <c r="V257" s="67" cm="1">
        <f t="array" aca="1" ref="V257" ca="1">INDIRECT(ADDRESS($B257,COLUMN()))</f>
        <v>0</v>
      </c>
      <c r="W257" s="67" cm="1">
        <f t="array" aca="1" ref="W257" ca="1">INDIRECT(ADDRESS($B257,COLUMN()))</f>
        <v>4</v>
      </c>
      <c r="X257" s="67" cm="1">
        <f t="array" aca="1" ref="X257" ca="1">INDIRECT(ADDRESS($B257,COLUMN()))</f>
        <v>8</v>
      </c>
      <c r="Y257" s="67" cm="1">
        <f t="array" aca="1" ref="Y257" ca="1">INDIRECT(ADDRESS($B257,COLUMN()))</f>
        <v>4</v>
      </c>
      <c r="Z257" s="67" cm="1">
        <f t="array" aca="1" ref="Z257" ca="1">INDIRECT(ADDRESS($B257,COLUMN()))</f>
        <v>4</v>
      </c>
      <c r="AA257" s="67" cm="1">
        <f t="array" aca="1" ref="AA257" ca="1">INDIRECT(ADDRESS($B257,COLUMN()))</f>
        <v>0</v>
      </c>
      <c r="AB257" s="56">
        <f ca="1">((U257/8)^$V$296)*((((X257-(Y257-1)/2)/8)^$X$296)*((S257/3)^$S$296))*(((8-W257)/6)^$W$296)</f>
        <v>0.79535426540178589</v>
      </c>
      <c r="AC257" s="56">
        <f t="shared" ref="AC257:AC282" ca="1" si="191">SUM(((25/N257)^$Z$296)*(AB257/$AB$34))</f>
        <v>1.1843730192667814</v>
      </c>
      <c r="AD257" s="56">
        <f t="shared" ref="AD257:AD282" ca="1" si="192">(P257/($CN$34*(1/AC257)))</f>
        <v>2.0597791639422285</v>
      </c>
      <c r="AF257" s="52"/>
      <c r="AG257" s="52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2"/>
      <c r="AU257" s="54" t="s">
        <v>33</v>
      </c>
      <c r="AV257" s="57" cm="1">
        <f t="array" aca="1" ref="AV257" ca="1">SUM(IF($C257&gt;0,IF(AND(INDIRECT(ADDRESS($C257,44))=0,INDIRECT(ADDRESS($C257,38))="UL",ISERROR(SEARCH("Rear",INDIRECT(ADDRESS($C257,33)))),ISERROR(SEARCH("Side",INDIRECT(ADDRESS($C257,33))))),INDIRECT(ADDRESS($C257,COLUMN())),0),0),IF($D257&gt;0,IF(AND(INDIRECT(ADDRESS($D257,44))=0,INDIRECT(ADDRESS($D257,38))="UL",ISERROR(SEARCH("Rear",INDIRECT(ADDRESS($D257,33)))),ISERROR(SEARCH("Side",INDIRECT(ADDRESS($D257,33))))),INDIRECT(ADDRESS($D257,COLUMN())),0),0),IF($E257&gt;0,IF(AND(INDIRECT(ADDRESS($E257,44))=0,INDIRECT(ADDRESS($E257,38))="UL",ISERROR(SEARCH("Rear",INDIRECT(ADDRESS($E257,33)))),ISERROR(SEARCH("Side",INDIRECT(ADDRESS($E257,33))))),INDIRECT(ADDRESS($E257,COLUMN())),0),0),IF($F257&gt;0,IF(AND(INDIRECT(ADDRESS($F257,44))=0,INDIRECT(ADDRESS($F257,38))="UL",ISERROR(SEARCH("Rear",INDIRECT(ADDRESS($F257,33)))),ISERROR(SEARCH("Side",INDIRECT(ADDRESS($F257,33))))),INDIRECT(ADDRESS($F257,COLUMN())),0),0),IF($G257&gt;0,IF(AND(INDIRECT(ADDRESS($G257,44))=0,INDIRECT(ADDRESS($G257,38))="UL",ISERROR(SEARCH("Rear",INDIRECT(ADDRESS($G257,33)))),ISERROR(SEARCH("Side",INDIRECT(ADDRESS($G257,33))))),INDIRECT(ADDRESS($G257,COLUMN())),0),0),IF($H257&gt;0,IF(AND(INDIRECT(ADDRESS($H257,44))=0,INDIRECT(ADDRESS($H257,38))="UL",ISERROR(SEARCH("Rear",INDIRECT(ADDRESS($H257,33)))),ISERROR(SEARCH("Side",INDIRECT(ADDRESS($H257,33))))),INDIRECT(ADDRESS($H257,COLUMN())),0),0),IF($I257&gt;0,IF(AND(INDIRECT(ADDRESS($I257,44))=0,INDIRECT(ADDRESS($I257,38))="UL",ISERROR(SEARCH("Rear",INDIRECT(ADDRESS($I257,33)))),ISERROR(SEARCH("Side",INDIRECT(ADDRESS($I257,33))))),INDIRECT(ADDRESS($I257,COLUMN())),0),0),IF($J257&gt;0,IF(AND(INDIRECT(ADDRESS($J257,44))=0,INDIRECT(ADDRESS($J257,38))="UL",ISERROR(SEARCH("Rear",INDIRECT(ADDRESS($J257,33)))),ISERROR(SEARCH("Side",INDIRECT(ADDRESS($J257,33))))),INDIRECT(ADDRESS($J257,COLUMN())),0),0),IF($K257&gt;0,IF(AND(INDIRECT(ADDRESS($K257,44))=0,INDIRECT(ADDRESS($K257,38))="UL",ISERROR(SEARCH("Rear",INDIRECT(ADDRESS($K257,33)))),ISERROR(SEARCH("Side",INDIRECT(ADDRESS($K257,33))))),INDIRECT(ADDRESS($K257,COLUMN())),0),0),IF($L257&gt;0,IF(AND(INDIRECT(ADDRESS($L257,44))=0,INDIRECT(ADDRESS($L257,38))="UL",ISERROR(SEARCH("Rear",INDIRECT(ADDRESS($L257,33)))),ISERROR(SEARCH("Side",INDIRECT(ADDRESS($L257,33))))),INDIRECT(ADDRESS($L257,COLUMN())),0),0),IF($M257&gt;0,IF(AND(INDIRECT(ADDRESS($M257,44))=0,INDIRECT(ADDRESS($M257,38))="UL",ISERROR(SEARCH("Rear",INDIRECT(ADDRESS($M257,33)))),ISERROR(SEARCH("Side",INDIRECT(ADDRESS($M257,33))))),INDIRECT(ADDRESS($M257,COLUMN())),0),0))</f>
        <v>0.88888888888888884</v>
      </c>
      <c r="AW257" s="57" cm="1">
        <f t="array" aca="1" ref="AW257" ca="1">SUM(IF($C257&gt;0,IF(AND(INDIRECT(ADDRESS($C257,44))=0,INDIRECT(ADDRESS($C257,38))="UL",ISERROR(SEARCH("Rear",INDIRECT(ADDRESS($C257,33)))),ISERROR(SEARCH("Side",INDIRECT(ADDRESS($C257,33))))),INDIRECT(ADDRESS($C257,COLUMN())),0),0),IF($D257&gt;0,IF(AND(INDIRECT(ADDRESS($D257,44))=0,INDIRECT(ADDRESS($D257,38))="UL",ISERROR(SEARCH("Rear",INDIRECT(ADDRESS($D257,33)))),ISERROR(SEARCH("Side",INDIRECT(ADDRESS($D257,33))))),INDIRECT(ADDRESS($D257,COLUMN())),0),0),IF($E257&gt;0,IF(AND(INDIRECT(ADDRESS($E257,44))=0,INDIRECT(ADDRESS($E257,38))="UL",ISERROR(SEARCH("Rear",INDIRECT(ADDRESS($E257,33)))),ISERROR(SEARCH("Side",INDIRECT(ADDRESS($E257,33))))),INDIRECT(ADDRESS($E257,COLUMN())),0),0),IF($F257&gt;0,IF(AND(INDIRECT(ADDRESS($F257,44))=0,INDIRECT(ADDRESS($F257,38))="UL",ISERROR(SEARCH("Rear",INDIRECT(ADDRESS($F257,33)))),ISERROR(SEARCH("Side",INDIRECT(ADDRESS($F257,33))))),INDIRECT(ADDRESS($F257,COLUMN())),0),0),IF($G257&gt;0,IF(AND(INDIRECT(ADDRESS($G257,44))=0,INDIRECT(ADDRESS($G257,38))="UL",ISERROR(SEARCH("Rear",INDIRECT(ADDRESS($G257,33)))),ISERROR(SEARCH("Side",INDIRECT(ADDRESS($G257,33))))),INDIRECT(ADDRESS($G257,COLUMN())),0),0),IF($H257&gt;0,IF(AND(INDIRECT(ADDRESS($H257,44))=0,INDIRECT(ADDRESS($H257,38))="UL",ISERROR(SEARCH("Rear",INDIRECT(ADDRESS($H257,33)))),ISERROR(SEARCH("Side",INDIRECT(ADDRESS($H257,33))))),INDIRECT(ADDRESS($H257,COLUMN())),0),0),IF($I257&gt;0,IF(AND(INDIRECT(ADDRESS($I257,44))=0,INDIRECT(ADDRESS($I257,38))="UL",ISERROR(SEARCH("Rear",INDIRECT(ADDRESS($I257,33)))),ISERROR(SEARCH("Side",INDIRECT(ADDRESS($I257,33))))),INDIRECT(ADDRESS($I257,COLUMN())),0),0),IF($J257&gt;0,IF(AND(INDIRECT(ADDRESS($J257,44))=0,INDIRECT(ADDRESS($J257,38))="UL",ISERROR(SEARCH("Rear",INDIRECT(ADDRESS($J257,33)))),ISERROR(SEARCH("Side",INDIRECT(ADDRESS($J257,33))))),INDIRECT(ADDRESS($J257,COLUMN())),0),0),IF($K257&gt;0,IF(AND(INDIRECT(ADDRESS($K257,44))=0,INDIRECT(ADDRESS($K257,38))="UL",ISERROR(SEARCH("Rear",INDIRECT(ADDRESS($K257,33)))),ISERROR(SEARCH("Side",INDIRECT(ADDRESS($K257,33))))),INDIRECT(ADDRESS($K257,COLUMN())),0),0),IF($L257&gt;0,IF(AND(INDIRECT(ADDRESS($L257,44))=0,INDIRECT(ADDRESS($L257,38))="UL",ISERROR(SEARCH("Rear",INDIRECT(ADDRESS($L257,33)))),ISERROR(SEARCH("Side",INDIRECT(ADDRESS($L257,33))))),INDIRECT(ADDRESS($L257,COLUMN())),0),0),IF($M257&gt;0,IF(AND(INDIRECT(ADDRESS($M257,44))=0,INDIRECT(ADDRESS($M257,38))="UL",ISERROR(SEARCH("Rear",INDIRECT(ADDRESS($M257,33)))),ISERROR(SEARCH("Side",INDIRECT(ADDRESS($M257,33))))),INDIRECT(ADDRESS($M257,COLUMN())),0),0))</f>
        <v>0.44444444444444442</v>
      </c>
      <c r="AX257" s="57" cm="1">
        <f t="array" aca="1" ref="AX257" ca="1">SUM(IF($C257&gt;0,IF(AND(INDIRECT(ADDRESS($C257,44))=0,INDIRECT(ADDRESS($C257,38))="UL",ISERROR(SEARCH("Rear",INDIRECT(ADDRESS($C257,33)))),ISERROR(SEARCH("Side",INDIRECT(ADDRESS($C257,33))))),INDIRECT(ADDRESS($C257,COLUMN())),0),0),IF($D257&gt;0,IF(AND(INDIRECT(ADDRESS($D257,44))=0,INDIRECT(ADDRESS($D257,38))="UL",ISERROR(SEARCH("Rear",INDIRECT(ADDRESS($D257,33)))),ISERROR(SEARCH("Side",INDIRECT(ADDRESS($D257,33))))),INDIRECT(ADDRESS($D257,COLUMN())),0),0),IF($E257&gt;0,IF(AND(INDIRECT(ADDRESS($E257,44))=0,INDIRECT(ADDRESS($E257,38))="UL",ISERROR(SEARCH("Rear",INDIRECT(ADDRESS($E257,33)))),ISERROR(SEARCH("Side",INDIRECT(ADDRESS($E257,33))))),INDIRECT(ADDRESS($E257,COLUMN())),0),0),IF($F257&gt;0,IF(AND(INDIRECT(ADDRESS($F257,44))=0,INDIRECT(ADDRESS($F257,38))="UL",ISERROR(SEARCH("Rear",INDIRECT(ADDRESS($F257,33)))),ISERROR(SEARCH("Side",INDIRECT(ADDRESS($F257,33))))),INDIRECT(ADDRESS($F257,COLUMN())),0),0),IF($G257&gt;0,IF(AND(INDIRECT(ADDRESS($G257,44))=0,INDIRECT(ADDRESS($G257,38))="UL",ISERROR(SEARCH("Rear",INDIRECT(ADDRESS($G257,33)))),ISERROR(SEARCH("Side",INDIRECT(ADDRESS($G257,33))))),INDIRECT(ADDRESS($G257,COLUMN())),0),0),IF($H257&gt;0,IF(AND(INDIRECT(ADDRESS($H257,44))=0,INDIRECT(ADDRESS($H257,38))="UL",ISERROR(SEARCH("Rear",INDIRECT(ADDRESS($H257,33)))),ISERROR(SEARCH("Side",INDIRECT(ADDRESS($H257,33))))),INDIRECT(ADDRESS($H257,COLUMN())),0),0),IF($I257&gt;0,IF(AND(INDIRECT(ADDRESS($I257,44))=0,INDIRECT(ADDRESS($I257,38))="UL",ISERROR(SEARCH("Rear",INDIRECT(ADDRESS($I257,33)))),ISERROR(SEARCH("Side",INDIRECT(ADDRESS($I257,33))))),INDIRECT(ADDRESS($I257,COLUMN())),0),0),IF($J257&gt;0,IF(AND(INDIRECT(ADDRESS($J257,44))=0,INDIRECT(ADDRESS($J257,38))="UL",ISERROR(SEARCH("Rear",INDIRECT(ADDRESS($J257,33)))),ISERROR(SEARCH("Side",INDIRECT(ADDRESS($J257,33))))),INDIRECT(ADDRESS($J257,COLUMN())),0),0),IF($K257&gt;0,IF(AND(INDIRECT(ADDRESS($K257,44))=0,INDIRECT(ADDRESS($K257,38))="UL",ISERROR(SEARCH("Rear",INDIRECT(ADDRESS($K257,33)))),ISERROR(SEARCH("Side",INDIRECT(ADDRESS($K257,33))))),INDIRECT(ADDRESS($K257,COLUMN())),0),0),IF($L257&gt;0,IF(AND(INDIRECT(ADDRESS($L257,44))=0,INDIRECT(ADDRESS($L257,38))="UL",ISERROR(SEARCH("Rear",INDIRECT(ADDRESS($L257,33)))),ISERROR(SEARCH("Side",INDIRECT(ADDRESS($L257,33))))),INDIRECT(ADDRESS($L257,COLUMN())),0),0),IF($M257&gt;0,IF(AND(INDIRECT(ADDRESS($M257,44))=0,INDIRECT(ADDRESS($M257,38))="UL",ISERROR(SEARCH("Rear",INDIRECT(ADDRESS($M257,33)))),ISERROR(SEARCH("Side",INDIRECT(ADDRESS($M257,33))))),INDIRECT(ADDRESS($M257,COLUMN())),0),0))</f>
        <v>0</v>
      </c>
      <c r="AY257" s="58">
        <f t="shared" ref="AY257:AY282" ca="1" si="193">IF(AU257="S",AV257,IF(AU257="MS",AW257,IF(AU257="ML",AW257,AX257)))</f>
        <v>0.88888888888888884</v>
      </c>
      <c r="AZ257" s="58">
        <f t="shared" ref="AZ257:AZ282" ca="1" si="194">SUM(AV257:AX257)/3</f>
        <v>0.44444444444444442</v>
      </c>
      <c r="BA257" s="58" cm="1">
        <f t="array" aca="1" ref="BA257" ca="1">SUM(IF($C257&gt;0,IF(AND(INDIRECT(ADDRESS($C257,44))=0,INDIRECT(ADDRESS($C257,38))="UL"),INDIRECT(ADDRESS($C257,COLUMN())),0),0),IF($D257&gt;0,IF(AND(INDIRECT(ADDRESS($D257,44))=0,INDIRECT(ADDRESS($D257,38))="UL"),INDIRECT(ADDRESS($D257,COLUMN())),0),0),IF($E257&gt;0,IF(AND(INDIRECT(ADDRESS($E257,44))=0,INDIRECT(ADDRESS($E257,38))="UL"),INDIRECT(ADDRESS($E257,COLUMN())),0),0),IF($F257&gt;0,IF(AND(INDIRECT(ADDRESS($F257,44))=0,INDIRECT(ADDRESS($F257,38))="UL"),INDIRECT(ADDRESS($F257,COLUMN())),0),0),IF($G257&gt;0,IF(AND(INDIRECT(ADDRESS($G257,44))=0,INDIRECT(ADDRESS($G257,38))="UL"),INDIRECT(ADDRESS($G257,COLUMN())),0),0),IF($H257&gt;0,IF(AND(INDIRECT(ADDRESS($H257,44))=0,INDIRECT(ADDRESS($H257,38))="UL"),INDIRECT(ADDRESS($H257,COLUMN())),0),0),IF($I257&gt;0,IF(AND(INDIRECT(ADDRESS($I257,44))=0,INDIRECT(ADDRESS($I257,38))="UL"),INDIRECT(ADDRESS($I257,COLUMN())),0),0),IF($J257&gt;0,IF(AND(INDIRECT(ADDRESS($J257,44))=0,INDIRECT(ADDRESS($J257,38))="UL"),INDIRECT(ADDRESS($J257,COLUMN())),0),0),IF($K257&gt;0,IF(AND(INDIRECT(ADDRESS($K257,44))=0,INDIRECT(ADDRESS($K257,38))="UL"),INDIRECT(ADDRESS($K257,COLUMN())),0),0),IF($L257&gt;0,IF(AND(INDIRECT(ADDRESS($L257,44))=0,INDIRECT(ADDRESS($L257,38))="UL"),INDIRECT(ADDRESS($L257,COLUMN())),0),0),IF($M257&gt;0,IF(AND(INDIRECT(ADDRESS($M257,44))=0,INDIRECT(ADDRESS($M257,38))="UL"),INDIRECT(ADDRESS($M257,COLUMN())),0),0))</f>
        <v>0.11851851851851851</v>
      </c>
      <c r="BB257" s="58" cm="1">
        <f t="array" aca="1" ref="BB257" ca="1">SUM(IF($C257&gt;0,IF(AND(INDIRECT(ADDRESS($C257,44))=0,INDIRECT(ADDRESS($C257,38))="UL"),INDIRECT(ADDRESS($C257,COLUMN())),0),0),IF($D257&gt;0,IF(AND(INDIRECT(ADDRESS($D257,44))=0,INDIRECT(ADDRESS($D257,38))="UL"),INDIRECT(ADDRESS($D257,COLUMN())),0),0),IF($E257&gt;0,IF(AND(INDIRECT(ADDRESS($E257,44))=0,INDIRECT(ADDRESS($E257,38))="UL"),INDIRECT(ADDRESS($E257,COLUMN())),0),0),IF($F257&gt;0,IF(AND(INDIRECT(ADDRESS($F257,44))=0,INDIRECT(ADDRESS($F257,38))="UL"),INDIRECT(ADDRESS($F257,COLUMN())),0),0),IF($G257&gt;0,IF(AND(INDIRECT(ADDRESS($G257,44))=0,INDIRECT(ADDRESS($G257,38))="UL"),INDIRECT(ADDRESS($G257,COLUMN())),0),0),IF($H257&gt;0,IF(AND(INDIRECT(ADDRESS($H257,44))=0,INDIRECT(ADDRESS($H257,38))="UL"),INDIRECT(ADDRESS($H257,COLUMN())),0),0),IF($I257&gt;0,IF(AND(INDIRECT(ADDRESS($I257,44))=0,INDIRECT(ADDRESS($I257,38))="UL"),INDIRECT(ADDRESS($I257,COLUMN())),0),0),IF($J257&gt;0,IF(AND(INDIRECT(ADDRESS($J257,44))=0,INDIRECT(ADDRESS($J257,38))="UL"),INDIRECT(ADDRESS($J257,COLUMN())),0),0),IF($K257&gt;0,IF(AND(INDIRECT(ADDRESS($K257,44))=0,INDIRECT(ADDRESS($K257,38))="UL"),INDIRECT(ADDRESS($K257,COLUMN())),0),0),IF($L257&gt;0,IF(AND(INDIRECT(ADDRESS($L257,44))=0,INDIRECT(ADDRESS($L257,38))="UL"),INDIRECT(ADDRESS($L257,COLUMN())),0),0),IF($M257&gt;0,IF(AND(INDIRECT(ADDRESS($M257,44))=0,INDIRECT(ADDRESS($M257,38))="UL"),INDIRECT(ADDRESS($M257,COLUMN())),0),0))</f>
        <v>0.23703703703703702</v>
      </c>
      <c r="BC257" s="58" cm="1">
        <f t="array" aca="1" ref="BC257" ca="1">SUM(IF($C257&gt;0,IF(AND(INDIRECT(ADDRESS($C257,44))=0,INDIRECT(ADDRESS($C257,38))="UL"),INDIRECT(ADDRESS($C257,COLUMN())),0),0),IF($D257&gt;0,IF(AND(INDIRECT(ADDRESS($D257,44))=0,INDIRECT(ADDRESS($D257,38))="UL"),INDIRECT(ADDRESS($D257,COLUMN())),0),0),IF($E257&gt;0,IF(AND(INDIRECT(ADDRESS($E257,44))=0,INDIRECT(ADDRESS($E257,38))="UL"),INDIRECT(ADDRESS($E257,COLUMN())),0),0),IF($F257&gt;0,IF(AND(INDIRECT(ADDRESS($F257,44))=0,INDIRECT(ADDRESS($F257,38))="UL"),INDIRECT(ADDRESS($F257,COLUMN())),0),0),IF($G257&gt;0,IF(AND(INDIRECT(ADDRESS($G257,44))=0,INDIRECT(ADDRESS($G257,38))="UL"),INDIRECT(ADDRESS($G257,COLUMN())),0),0),IF($H257&gt;0,IF(AND(INDIRECT(ADDRESS($H257,44))=0,INDIRECT(ADDRESS($H257,38))="UL"),INDIRECT(ADDRESS($H257,COLUMN())),0),0),IF($I257&gt;0,IF(AND(INDIRECT(ADDRESS($I257,44))=0,INDIRECT(ADDRESS($I257,38))="UL"),INDIRECT(ADDRESS($I257,COLUMN())),0),0),IF($J257&gt;0,IF(AND(INDIRECT(ADDRESS($J257,44))=0,INDIRECT(ADDRESS($J257,38))="UL"),INDIRECT(ADDRESS($J257,COLUMN())),0),0),IF($K257&gt;0,IF(AND(INDIRECT(ADDRESS($K257,44))=0,INDIRECT(ADDRESS($K257,38))="UL"),INDIRECT(ADDRESS($K257,COLUMN())),0),0),IF($L257&gt;0,IF(AND(INDIRECT(ADDRESS($L257,44))=0,INDIRECT(ADDRESS($L257,38))="UL"),INDIRECT(ADDRESS($L257,COLUMN())),0),0),IF($M257&gt;0,IF(AND(INDIRECT(ADDRESS($M257,44))=0,INDIRECT(ADDRESS($M257,38))="UL"),INDIRECT(ADDRESS($M257,COLUMN())),0),0))</f>
        <v>0.11851851851851851</v>
      </c>
      <c r="BD257" s="58" cm="1">
        <f t="array" aca="1" ref="BD257" ca="1">SUM(IF($C257&gt;0,IF(AND(INDIRECT(ADDRESS($C257,44))=0,INDIRECT(ADDRESS($C257,38))="UL"),INDIRECT(ADDRESS($C257,COLUMN())),0),0),IF($D257&gt;0,IF(AND(INDIRECT(ADDRESS($D257,44))=0,INDIRECT(ADDRESS($D257,38))="UL"),INDIRECT(ADDRESS($D257,COLUMN())),0),0),IF($E257&gt;0,IF(AND(INDIRECT(ADDRESS($E257,44))=0,INDIRECT(ADDRESS($E257,38))="UL"),INDIRECT(ADDRESS($E257,COLUMN())),0),0),IF($F257&gt;0,IF(AND(INDIRECT(ADDRESS($F257,44))=0,INDIRECT(ADDRESS($F257,38))="UL"),INDIRECT(ADDRESS($F257,COLUMN())),0),0),IF($G257&gt;0,IF(AND(INDIRECT(ADDRESS($G257,44))=0,INDIRECT(ADDRESS($G257,38))="UL"),INDIRECT(ADDRESS($G257,COLUMN())),0),0),IF($H257&gt;0,IF(AND(INDIRECT(ADDRESS($H257,44))=0,INDIRECT(ADDRESS($H257,38))="UL"),INDIRECT(ADDRESS($H257,COLUMN())),0),0),IF($I257&gt;0,IF(AND(INDIRECT(ADDRESS($I257,44))=0,INDIRECT(ADDRESS($I257,38))="UL"),INDIRECT(ADDRESS($I257,COLUMN())),0),0),IF($J257&gt;0,IF(AND(INDIRECT(ADDRESS($J257,44))=0,INDIRECT(ADDRESS($J257,38))="UL"),INDIRECT(ADDRESS($J257,COLUMN())),0),0),IF($K257&gt;0,IF(AND(INDIRECT(ADDRESS($K257,44))=0,INDIRECT(ADDRESS($K257,38))="UL"),INDIRECT(ADDRESS($K257,COLUMN())),0),0),IF($L257&gt;0,IF(AND(INDIRECT(ADDRESS($L257,44))=0,INDIRECT(ADDRESS($L257,38))="UL"),INDIRECT(ADDRESS($L257,COLUMN())),0),0),IF($M257&gt;0,IF(AND(INDIRECT(ADDRESS($M257,44))=0,INDIRECT(ADDRESS($M257,38))="UL"),INDIRECT(ADDRESS($M257,COLUMN())),0),0))</f>
        <v>0.23703703703703702</v>
      </c>
      <c r="BE257" s="57">
        <f t="shared" ref="BE257:BE282" ca="1" si="195">IF(AU257="S",BA257,IF(AU257="MS",BB257,IF(AU257="ML",BC257,BD257)))</f>
        <v>0.11851851851851851</v>
      </c>
      <c r="BF257" s="57" cm="1">
        <f t="array" aca="1" ref="BF257" ca="1">SUM(IF($C257&gt;0,IF(INDIRECT(ADDRESS($C257,45))=1,INDIRECT(ADDRESS($C257,52))*INDIRECT(ADDRESS($C257,42))/5,0),0), IF($D257&gt;0,IF(INDIRECT(ADDRESS($D257,45))=1,INDIRECT(ADDRESS($D257,52))*INDIRECT(ADDRESS($D257,42))/5,0),0), IF($E257&gt;0,IF(INDIRECT(ADDRESS($E257,45))=1,INDIRECT(ADDRESS($E257,52))*INDIRECT(ADDRESS($E257,42))/5,0),0), IF($F257&gt;0,IF(INDIRECT(ADDRESS($F257,45))=1,INDIRECT(ADDRESS($F257,52))*INDIRECT(ADDRESS($F257,42))/5,0),0), IF($G257&gt;0,IF(INDIRECT(ADDRESS($G257,45))=1,INDIRECT(ADDRESS($G257,52))*INDIRECT(ADDRESS($G257,42))/5,0),0), IF($H257&gt;0,IF(INDIRECT(ADDRESS($H257,45))=1,INDIRECT(ADDRESS($H257,52))*INDIRECT(ADDRESS($H257,42))/5,0),0)
)*$BF$296/100</f>
        <v>0</v>
      </c>
      <c r="BG257" s="19">
        <v>1</v>
      </c>
      <c r="BH257" s="57" cm="1">
        <f t="array" aca="1" ref="BH257" ca="1">SUM(IF($C257&gt;0,IF(AND(INDIRECT(ADDRESS($C257,44))=0,INDIRECT(ADDRESS($C257,38))&lt;&gt;"UL"),INDIRECT(ADDRESS($C257,COLUMN()-12)),0),0), IF($D257&gt;0,IF(AND(INDIRECT(ADDRESS($D257,44))=0,INDIRECT(ADDRESS($D257,38))&lt;&gt;"UL"),INDIRECT(ADDRESS($D257,COLUMN()-12)),0),0), IF($E257&gt;0,IF(AND(INDIRECT(ADDRESS($E257,44))=0,INDIRECT(ADDRESS($E257,38))&lt;&gt;"UL"),INDIRECT(ADDRESS($E257,COLUMN()-12)),0),0), IF($F257&gt;0,IF(AND(INDIRECT(ADDRESS($F257,44))=0,INDIRECT(ADDRESS($F257,38))&lt;&gt;"UL"),INDIRECT(ADDRESS($F257,COLUMN()-12)),0),0), IF($G257&gt;0,IF(AND(INDIRECT(ADDRESS($G257,44))=0,INDIRECT(ADDRESS($G257,38))&lt;&gt;"UL"),INDIRECT(ADDRESS($G257,COLUMN()-12)),0),0), IF($H257&gt;0,IF(AND(INDIRECT(ADDRESS($H257,44))=0,INDIRECT(ADDRESS($H257,38))&lt;&gt;"UL"),INDIRECT(ADDRESS($H257,COLUMN()-12)),0),0), IF($I257&gt;0,IF(AND(INDIRECT(ADDRESS($I257,44))=0,INDIRECT(ADDRESS($I257,38))&lt;&gt;"UL"),INDIRECT(ADDRESS($I257,COLUMN()-12)),0),0), IF($J257&gt;0,IF(AND(INDIRECT(ADDRESS($J257,44))=0,INDIRECT(ADDRESS($J257,38))&lt;&gt;"UL"),INDIRECT(ADDRESS($J257,COLUMN()-12)),0),0), IF($K257&gt;0,IF(AND(INDIRECT(ADDRESS($K257,44))=0,INDIRECT(ADDRESS($K257,38))&lt;&gt;"UL"),INDIRECT(ADDRESS($K257,COLUMN()-12)),0),0), IF($L257&gt;0,IF(AND(INDIRECT(ADDRESS($L257,44))=0,INDIRECT(ADDRESS($L257,38))&lt;&gt;"UL"),INDIRECT(ADDRESS($L257,COLUMN()-12)),0),0), IF($M257&gt;0,IF(AND(INDIRECT(ADDRESS($M257,44))=0,INDIRECT(ADDRESS($M257,38))&lt;&gt;"UL"),INDIRECT(ADDRESS($M257,COLUMN()-12)),0),0))</f>
        <v>1.3333333333333333</v>
      </c>
      <c r="BI257" s="57" cm="1">
        <f t="array" aca="1" ref="BI257" ca="1">SUM(IF($C257&gt;0,IF(AND(INDIRECT(ADDRESS($C257,44))=0,INDIRECT(ADDRESS($C257,38))&lt;&gt;"UL"),INDIRECT(ADDRESS($C257,COLUMN()-12)),0),0), IF($D257&gt;0,IF(AND(INDIRECT(ADDRESS($D257,44))=0,INDIRECT(ADDRESS($D257,38))&lt;&gt;"UL"),INDIRECT(ADDRESS($D257,COLUMN()-12)),0),0), IF($E257&gt;0,IF(AND(INDIRECT(ADDRESS($E257,44))=0,INDIRECT(ADDRESS($E257,38))&lt;&gt;"UL"),INDIRECT(ADDRESS($E257,COLUMN()-12)),0),0), IF($F257&gt;0,IF(AND(INDIRECT(ADDRESS($F257,44))=0,INDIRECT(ADDRESS($F257,38))&lt;&gt;"UL"),INDIRECT(ADDRESS($F257,COLUMN()-12)),0),0), IF($G257&gt;0,IF(AND(INDIRECT(ADDRESS($G257,44))=0,INDIRECT(ADDRESS($G257,38))&lt;&gt;"UL"),INDIRECT(ADDRESS($G257,COLUMN()-12)),0),0), IF($H257&gt;0,IF(AND(INDIRECT(ADDRESS($H257,44))=0,INDIRECT(ADDRESS($H257,38))&lt;&gt;"UL"),INDIRECT(ADDRESS($H257,COLUMN()-12)),0),0), IF($I257&gt;0,IF(AND(INDIRECT(ADDRESS($I257,44))=0,INDIRECT(ADDRESS($I257,38))&lt;&gt;"UL"),INDIRECT(ADDRESS($I257,COLUMN()-12)),0),0), IF($J257&gt;0,IF(AND(INDIRECT(ADDRESS($J257,44))=0,INDIRECT(ADDRESS($J257,38))&lt;&gt;"UL"),INDIRECT(ADDRESS($J257,COLUMN()-12)),0),0), IF($K257&gt;0,IF(AND(INDIRECT(ADDRESS($K257,44))=0,INDIRECT(ADDRESS($K257,38))&lt;&gt;"UL"),INDIRECT(ADDRESS($K257,COLUMN()-12)),0),0), IF($L257&gt;0,IF(AND(INDIRECT(ADDRESS($L257,44))=0,INDIRECT(ADDRESS($L257,38))&lt;&gt;"UL"),INDIRECT(ADDRESS($L257,COLUMN()-12)),0),0), IF($M257&gt;0,IF(AND(INDIRECT(ADDRESS($M257,44))=0,INDIRECT(ADDRESS($M257,38))&lt;&gt;"UL"),INDIRECT(ADDRESS($M257,COLUMN()-12)),0),0))</f>
        <v>0.88888888888888884</v>
      </c>
      <c r="BJ257" s="57" cm="1">
        <f t="array" aca="1" ref="BJ257" ca="1">SUM(IF($C257&gt;0,IF(AND(INDIRECT(ADDRESS($C257,44))=0,INDIRECT(ADDRESS($C257,38))&lt;&gt;"UL"),INDIRECT(ADDRESS($C257,COLUMN()-12)),0),0), IF($D257&gt;0,IF(AND(INDIRECT(ADDRESS($D257,44))=0,INDIRECT(ADDRESS($D257,38))&lt;&gt;"UL"),INDIRECT(ADDRESS($D257,COLUMN()-12)),0),0), IF($E257&gt;0,IF(AND(INDIRECT(ADDRESS($E257,44))=0,INDIRECT(ADDRESS($E257,38))&lt;&gt;"UL"),INDIRECT(ADDRESS($E257,COLUMN()-12)),0),0), IF($F257&gt;0,IF(AND(INDIRECT(ADDRESS($F257,44))=0,INDIRECT(ADDRESS($F257,38))&lt;&gt;"UL"),INDIRECT(ADDRESS($F257,COLUMN()-12)),0),0), IF($G257&gt;0,IF(AND(INDIRECT(ADDRESS($G257,44))=0,INDIRECT(ADDRESS($G257,38))&lt;&gt;"UL"),INDIRECT(ADDRESS($G257,COLUMN()-12)),0),0), IF($H257&gt;0,IF(AND(INDIRECT(ADDRESS($H257,44))=0,INDIRECT(ADDRESS($H257,38))&lt;&gt;"UL"),INDIRECT(ADDRESS($H257,COLUMN()-12)),0),0), IF($I257&gt;0,IF(AND(INDIRECT(ADDRESS($I257,44))=0,INDIRECT(ADDRESS($I257,38))&lt;&gt;"UL"),INDIRECT(ADDRESS($I257,COLUMN()-12)),0),0), IF($J257&gt;0,IF(AND(INDIRECT(ADDRESS($J257,44))=0,INDIRECT(ADDRESS($J257,38))&lt;&gt;"UL"),INDIRECT(ADDRESS($J257,COLUMN()-12)),0),0), IF($K257&gt;0,IF(AND(INDIRECT(ADDRESS($K257,44))=0,INDIRECT(ADDRESS($K257,38))&lt;&gt;"UL"),INDIRECT(ADDRESS($K257,COLUMN()-12)),0),0), IF($L257&gt;0,IF(AND(INDIRECT(ADDRESS($L257,44))=0,INDIRECT(ADDRESS($L257,38))&lt;&gt;"UL"),INDIRECT(ADDRESS($L257,COLUMN()-12)),0),0), IF($M257&gt;0,IF(AND(INDIRECT(ADDRESS($M257,44))=0,INDIRECT(ADDRESS($M257,38))&lt;&gt;"UL"),INDIRECT(ADDRESS($M257,COLUMN()-12)),0),0))</f>
        <v>0.44444444444444442</v>
      </c>
      <c r="BK257" s="57">
        <f t="shared" ref="BK257:BK273" ca="1" si="196">IF(AU257="S",BH257,IF(AU257="MS",BI257,IF(AU257="ML",BI257,BJ257)))</f>
        <v>1.3333333333333333</v>
      </c>
      <c r="BL257" s="58">
        <f ca="1">SUM(BH257:BJ257)/3</f>
        <v>0.88888888888888895</v>
      </c>
      <c r="BM257" s="57" cm="1">
        <f t="array" aca="1" ref="BM257" ca="1">SUM(IF($C257&gt;0,IF(AND(INDIRECT(ADDRESS($C257,44))=0,INDIRECT(ADDRESS($C257,38))&lt;&gt;"UL"),INDIRECT(ADDRESS($C257,COLUMN()-12)),0),0), IF($D257&gt;0,IF(AND(INDIRECT(ADDRESS($D257,44))=0,INDIRECT(ADDRESS($D257,38))&lt;&gt;"UL"),INDIRECT(ADDRESS($D257,COLUMN()-12)),0),0), IF($E257&gt;0,IF(AND(INDIRECT(ADDRESS($E257,44))=0,INDIRECT(ADDRESS($E257,38))&lt;&gt;"UL"),INDIRECT(ADDRESS($E257,COLUMN()-12)),0),0), IF($F257&gt;0,IF(AND(INDIRECT(ADDRESS($F257,44))=0,INDIRECT(ADDRESS($F257,38))&lt;&gt;"UL"),INDIRECT(ADDRESS($F257,COLUMN()-12)),0),0), IF($G257&gt;0,IF(AND(INDIRECT(ADDRESS($G257,44))=0,INDIRECT(ADDRESS($G257,38))&lt;&gt;"UL"),INDIRECT(ADDRESS($G257,COLUMN()-12)),0),0), IF($H257&gt;0,IF(AND(INDIRECT(ADDRESS($H257,44))=0,INDIRECT(ADDRESS($H257,38))&lt;&gt;"UL"),INDIRECT(ADDRESS($H257,COLUMN()-12)),0),0), IF($I257&gt;0,IF(AND(INDIRECT(ADDRESS($I257,44))=0,INDIRECT(ADDRESS($I257,38))&lt;&gt;"UL"),INDIRECT(ADDRESS($I257,COLUMN()-12)),0),0), IF($J257&gt;0,IF(AND(INDIRECT(ADDRESS($J257,44))=0,INDIRECT(ADDRESS($J257,38))&lt;&gt;"UL"),INDIRECT(ADDRESS($J257,COLUMN()-12)),0),0), IF($K257&gt;0,IF(AND(INDIRECT(ADDRESS($K257,44))=0,INDIRECT(ADDRESS($K257,38))&lt;&gt;"UL"),INDIRECT(ADDRESS($K257,COLUMN()-11)),0),0), IF($L257&gt;0,IF(AND(INDIRECT(ADDRESS($L257,44))=0,INDIRECT(ADDRESS($L257,38))&lt;&gt;"UL"),INDIRECT(ADDRESS($L257,COLUMN()-11)),0),0), IF($M257&gt;0,IF(AND(INDIRECT(ADDRESS($M257,44))=0,INDIRECT(ADDRESS($M257,38))&lt;&gt;"UL"),INDIRECT(ADDRESS($M257,COLUMN()-11)),0),0))</f>
        <v>0.29629629629629634</v>
      </c>
      <c r="BN257" s="57" cm="1">
        <f t="array" aca="1" ref="BN257" ca="1">SUM(IF($C257&gt;0,IF(AND(INDIRECT(ADDRESS($C257,44))=0,INDIRECT(ADDRESS($C257,38))&lt;&gt;"UL"),INDIRECT(ADDRESS($C257,COLUMN()-12)),0),0), IF($D257&gt;0,IF(AND(INDIRECT(ADDRESS($D257,44))=0,INDIRECT(ADDRESS($D257,38))&lt;&gt;"UL"),INDIRECT(ADDRESS($D257,COLUMN()-12)),0),0), IF($E257&gt;0,IF(AND(INDIRECT(ADDRESS($E257,44))=0,INDIRECT(ADDRESS($E257,38))&lt;&gt;"UL"),INDIRECT(ADDRESS($E257,COLUMN()-12)),0),0), IF($F257&gt;0,IF(AND(INDIRECT(ADDRESS($F257,44))=0,INDIRECT(ADDRESS($F257,38))&lt;&gt;"UL"),INDIRECT(ADDRESS($F257,COLUMN()-12)),0),0), IF($G257&gt;0,IF(AND(INDIRECT(ADDRESS($G257,44))=0,INDIRECT(ADDRESS($G257,38))&lt;&gt;"UL"),INDIRECT(ADDRESS($G257,COLUMN()-12)),0),0), IF($H257&gt;0,IF(AND(INDIRECT(ADDRESS($H257,44))=0,INDIRECT(ADDRESS($H257,38))&lt;&gt;"UL"),INDIRECT(ADDRESS($H257,COLUMN()-12)),0),0), IF($I257&gt;0,IF(AND(INDIRECT(ADDRESS($I257,44))=0,INDIRECT(ADDRESS($I257,38))&lt;&gt;"UL"),INDIRECT(ADDRESS($I257,COLUMN()-12)),0),0), IF($J257&gt;0,IF(AND(INDIRECT(ADDRESS($J257,44))=0,INDIRECT(ADDRESS($J257,38))&lt;&gt;"UL"),INDIRECT(ADDRESS($J257,COLUMN()-12)),0),0), IF($K257&gt;0,IF(AND(INDIRECT(ADDRESS($K257,44))=0,INDIRECT(ADDRESS($K257,38))&lt;&gt;"UL"),INDIRECT(ADDRESS($K257,COLUMN()-11)),0),0), IF($L257&gt;0,IF(AND(INDIRECT(ADDRESS($L257,44))=0,INDIRECT(ADDRESS($L257,38))&lt;&gt;"UL"),INDIRECT(ADDRESS($L257,COLUMN()-11)),0),0), IF($M257&gt;0,IF(AND(INDIRECT(ADDRESS($M257,44))=0,INDIRECT(ADDRESS($M257,38))&lt;&gt;"UL"),INDIRECT(ADDRESS($M257,COLUMN()-11)),0),0))</f>
        <v>0.4148148148148148</v>
      </c>
      <c r="BO257" s="57" cm="1">
        <f t="array" aca="1" ref="BO257" ca="1">SUM(IF($C257&gt;0,IF(AND(INDIRECT(ADDRESS($C257,44))=0,INDIRECT(ADDRESS($C257,38))&lt;&gt;"UL"),INDIRECT(ADDRESS($C257,COLUMN()-12)),0),0), IF($D257&gt;0,IF(AND(INDIRECT(ADDRESS($D257,44))=0,INDIRECT(ADDRESS($D257,38))&lt;&gt;"UL"),INDIRECT(ADDRESS($D257,COLUMN()-12)),0),0), IF($E257&gt;0,IF(AND(INDIRECT(ADDRESS($E257,44))=0,INDIRECT(ADDRESS($E257,38))&lt;&gt;"UL"),INDIRECT(ADDRESS($E257,COLUMN()-12)),0),0), IF($F257&gt;0,IF(AND(INDIRECT(ADDRESS($F257,44))=0,INDIRECT(ADDRESS($F257,38))&lt;&gt;"UL"),INDIRECT(ADDRESS($F257,COLUMN()-12)),0),0), IF($G257&gt;0,IF(AND(INDIRECT(ADDRESS($G257,44))=0,INDIRECT(ADDRESS($G257,38))&lt;&gt;"UL"),INDIRECT(ADDRESS($G257,COLUMN()-12)),0),0), IF($H257&gt;0,IF(AND(INDIRECT(ADDRESS($H257,44))=0,INDIRECT(ADDRESS($H257,38))&lt;&gt;"UL"),INDIRECT(ADDRESS($H257,COLUMN()-12)),0),0), IF($I257&gt;0,IF(AND(INDIRECT(ADDRESS($I257,44))=0,INDIRECT(ADDRESS($I257,38))&lt;&gt;"UL"),INDIRECT(ADDRESS($I257,COLUMN()-12)),0),0), IF($J257&gt;0,IF(AND(INDIRECT(ADDRESS($J257,44))=0,INDIRECT(ADDRESS($J257,38))&lt;&gt;"UL"),INDIRECT(ADDRESS($J257,COLUMN()-12)),0),0), IF($K257&gt;0,IF(AND(INDIRECT(ADDRESS($K257,44))=0,INDIRECT(ADDRESS($K257,38))&lt;&gt;"UL"),INDIRECT(ADDRESS($K257,COLUMN()-11)),0),0), IF($L257&gt;0,IF(AND(INDIRECT(ADDRESS($L257,44))=0,INDIRECT(ADDRESS($L257,38))&lt;&gt;"UL"),INDIRECT(ADDRESS($L257,COLUMN()-11)),0),0), IF($M257&gt;0,IF(AND(INDIRECT(ADDRESS($M257,44))=0,INDIRECT(ADDRESS($M257,38))&lt;&gt;"UL"),INDIRECT(ADDRESS($M257,COLUMN()-11)),0),0))</f>
        <v>0.29629629629629634</v>
      </c>
      <c r="BP257" s="57" cm="1">
        <f t="array" aca="1" ref="BP257" ca="1">SUM(IF($C257&gt;0,IF(AND(INDIRECT(ADDRESS($C257,44))=0,INDIRECT(ADDRESS($C257,38))&lt;&gt;"UL"),INDIRECT(ADDRESS($C257,COLUMN()-12)),0),0), IF($D257&gt;0,IF(AND(INDIRECT(ADDRESS($D257,44))=0,INDIRECT(ADDRESS($D257,38))&lt;&gt;"UL"),INDIRECT(ADDRESS($D257,COLUMN()-12)),0),0), IF($E257&gt;0,IF(AND(INDIRECT(ADDRESS($E257,44))=0,INDIRECT(ADDRESS($E257,38))&lt;&gt;"UL"),INDIRECT(ADDRESS($E257,COLUMN()-12)),0),0), IF($F257&gt;0,IF(AND(INDIRECT(ADDRESS($F257,44))=0,INDIRECT(ADDRESS($F257,38))&lt;&gt;"UL"),INDIRECT(ADDRESS($F257,COLUMN()-12)),0),0), IF($G257&gt;0,IF(AND(INDIRECT(ADDRESS($G257,44))=0,INDIRECT(ADDRESS($G257,38))&lt;&gt;"UL"),INDIRECT(ADDRESS($G257,COLUMN()-12)),0),0), IF($H257&gt;0,IF(AND(INDIRECT(ADDRESS($H257,44))=0,INDIRECT(ADDRESS($H257,38))&lt;&gt;"UL"),INDIRECT(ADDRESS($H257,COLUMN()-12)),0),0), IF($I257&gt;0,IF(AND(INDIRECT(ADDRESS($I257,44))=0,INDIRECT(ADDRESS($I257,38))&lt;&gt;"UL"),INDIRECT(ADDRESS($I257,COLUMN()-12)),0),0), IF($J257&gt;0,IF(AND(INDIRECT(ADDRESS($J257,44))=0,INDIRECT(ADDRESS($J257,38))&lt;&gt;"UL"),INDIRECT(ADDRESS($J257,COLUMN()-12)),0),0), IF($K257&gt;0,IF(AND(INDIRECT(ADDRESS($K257,44))=0,INDIRECT(ADDRESS($K257,38))&lt;&gt;"UL"),INDIRECT(ADDRESS($K257,COLUMN()-11)),0),0), IF($L257&gt;0,IF(AND(INDIRECT(ADDRESS($L257,44))=0,INDIRECT(ADDRESS($L257,38))&lt;&gt;"UL"),INDIRECT(ADDRESS($L257,COLUMN()-11)),0),0), IF($M257&gt;0,IF(AND(INDIRECT(ADDRESS($M257,44))=0,INDIRECT(ADDRESS($M257,38))&lt;&gt;"UL"),INDIRECT(ADDRESS($M257,COLUMN()-11)),0),0))</f>
        <v>0.4148148148148148</v>
      </c>
      <c r="BQ257" s="57">
        <f t="shared" ref="BQ257:BQ273" ca="1" si="197">IF(AU257="S",BM257,IF(AU257="MS",BN257,IF(AU257="ML",BO257,BP257)))</f>
        <v>0.29629629629629634</v>
      </c>
      <c r="BR257" s="161">
        <f t="shared" ref="BR257:BR282" ca="1" si="198">(((AZ257+BB257+BL257+BQ257)/(AY257+BB257+BK257+BQ257)*AB257^$BR$296)^$BQ$296)*100</f>
        <v>76.752095852799002</v>
      </c>
      <c r="BS257" s="56"/>
      <c r="BT257" s="56">
        <f t="shared" ref="BT257:BT278" ca="1" si="199">IF(AD257&lt;BG257,((((AY257+BK257)*AB257)+((BE257+BQ257)*(1-AB257))+BF257)*AD257),((((AY257*AB257)+(BE257*(1-AB257))+BF257)*AD257)+(((BK257*AB257)+(BQ257*(1-AB257)))*BG257)))</f>
        <v>2.6272925536100145</v>
      </c>
      <c r="BU257" s="87">
        <f t="shared" ref="BU257:BU282" ca="1" si="200">BT257/N257</f>
        <v>0.13136462768050072</v>
      </c>
      <c r="BV257" s="57" t="s">
        <v>33</v>
      </c>
      <c r="BW257" s="57" cm="1">
        <f t="array" aca="1" ref="BW257" ca="1">SUM(IF($C257&gt;0,IF(AND(INDIRECT(ADDRESS($C257,44))=0,INDIRECT(ADDRESS($C257,38))="UL",ISERROR(SEARCH("Rear",INDIRECT(ADDRESS($C257,33)))),ISERROR(SEARCH("Side",INDIRECT(ADDRESS($C257,33))))),INDIRECT(ADDRESS($C257,COLUMN())),0),0),IF($D257&gt;0,IF(AND(INDIRECT(ADDRESS($D257,44))=0,INDIRECT(ADDRESS($D257,38))="UL",ISERROR(SEARCH("Rear",INDIRECT(ADDRESS($D257,33)))),ISERROR(SEARCH("Side",INDIRECT(ADDRESS($D257,33))))),INDIRECT(ADDRESS($D257,COLUMN())),0),0),IF($E257&gt;0,IF(AND(INDIRECT(ADDRESS($E257,44))=0,INDIRECT(ADDRESS($E257,38))="UL",ISERROR(SEARCH("Rear",INDIRECT(ADDRESS($E257,33)))),ISERROR(SEARCH("Side",INDIRECT(ADDRESS($E257,33))))),INDIRECT(ADDRESS($E257,COLUMN())),0),0),IF($F257&gt;0,IF(AND(INDIRECT(ADDRESS($F257,44))=0,INDIRECT(ADDRESS($F257,38))="UL",ISERROR(SEARCH("Rear",INDIRECT(ADDRESS($F257,33)))),ISERROR(SEARCH("Side",INDIRECT(ADDRESS($F257,33))))),INDIRECT(ADDRESS($F257,COLUMN())),0),0),IF($G257&gt;0,IF(AND(INDIRECT(ADDRESS($G257,44))=0,INDIRECT(ADDRESS($G257,38))="UL",ISERROR(SEARCH("Rear",INDIRECT(ADDRESS($G257,33)))),ISERROR(SEARCH("Side",INDIRECT(ADDRESS($G257,33))))),INDIRECT(ADDRESS($G257,COLUMN())),0),0),IF($H257&gt;0,IF(AND(INDIRECT(ADDRESS($H257,44))=0,INDIRECT(ADDRESS($H257,38))="UL",ISERROR(SEARCH("Rear",INDIRECT(ADDRESS($H257,33)))),ISERROR(SEARCH("Side",INDIRECT(ADDRESS($H257,33))))),INDIRECT(ADDRESS($H257,COLUMN())),0),0),IF($I257&gt;0,IF(AND(INDIRECT(ADDRESS($I257,44))=0,INDIRECT(ADDRESS($I257,38))="UL",ISERROR(SEARCH("Rear",INDIRECT(ADDRESS($I257,33)))),ISERROR(SEARCH("Side",INDIRECT(ADDRESS($I257,33))))),INDIRECT(ADDRESS($I257,COLUMN())),0),0),IF($J257&gt;0,IF(AND(INDIRECT(ADDRESS($J257,44))=0,INDIRECT(ADDRESS($J257,38))="UL",ISERROR(SEARCH("Rear",INDIRECT(ADDRESS($J257,33)))),ISERROR(SEARCH("Side",INDIRECT(ADDRESS($J257,33))))),INDIRECT(ADDRESS($J257,COLUMN())),0),0),IF($K257&gt;0,IF(AND(INDIRECT(ADDRESS($K257,44))=0,INDIRECT(ADDRESS($K257,38))="UL",ISERROR(SEARCH("Rear",INDIRECT(ADDRESS($K257,33)))),ISERROR(SEARCH("Side",INDIRECT(ADDRESS($K257,33))))),INDIRECT(ADDRESS($K257,COLUMN())),0),0),IF($L257&gt;0,IF(AND(INDIRECT(ADDRESS($L257,44))=0,INDIRECT(ADDRESS($L257,38))="UL",ISERROR(SEARCH("Rear",INDIRECT(ADDRESS($L257,33)))),ISERROR(SEARCH("Side",INDIRECT(ADDRESS($L257,33))))),INDIRECT(ADDRESS($L257,COLUMN())),0),0),IF($M257&gt;0,IF(AND(INDIRECT(ADDRESS($M257,44))=0,INDIRECT(ADDRESS($M257,38))="UL",ISERROR(SEARCH("Rear",INDIRECT(ADDRESS($M257,33)))),ISERROR(SEARCH("Side",INDIRECT(ADDRESS($M257,33))))),INDIRECT(ADDRESS($M257,COLUMN())),0),0))</f>
        <v>0.22222222222222221</v>
      </c>
      <c r="BX257" s="57">
        <f t="shared" ref="BX257:BX282" ca="1" si="201">IF(BV257="S",AV257,BW257)</f>
        <v>0.88888888888888884</v>
      </c>
      <c r="BY257" s="57" cm="1">
        <f t="array" aca="1" ref="BY257" ca="1">SUM(IF($C257&gt;0,IF(AND(INDIRECT(ADDRESS($C257,44))=0,INDIRECT(ADDRESS($C257,38))="UL"),INDIRECT(ADDRESS($C257,COLUMN())),0),0),IF($D257&gt;0,IF(AND(INDIRECT(ADDRESS($D257,44))=0,INDIRECT(ADDRESS($D257,38))="UL"),INDIRECT(ADDRESS($D257,COLUMN())),0),0),IF($E257&gt;0,IF(AND(INDIRECT(ADDRESS($E257,44))=0,INDIRECT(ADDRESS($E257,38))="UL"),INDIRECT(ADDRESS($E257,COLUMN())),0),0),IF($F257&gt;0,IF(AND(INDIRECT(ADDRESS($F257,44))=0,INDIRECT(ADDRESS($F257,38))="UL"),INDIRECT(ADDRESS($F257,COLUMN())),0),0),IF($G257&gt;0,IF(AND(INDIRECT(ADDRESS($G257,44))=0,INDIRECT(ADDRESS($G257,38))="UL"),INDIRECT(ADDRESS($G257,COLUMN())),0),0),IF($H257&gt;0,IF(AND(INDIRECT(ADDRESS($H257,44))=0,INDIRECT(ADDRESS($H257,38))="UL"),INDIRECT(ADDRESS($H257,COLUMN())),0),0),IF($I257&gt;0,IF(AND(INDIRECT(ADDRESS($I257,44))=0,INDIRECT(ADDRESS($I257,38))="UL"),INDIRECT(ADDRESS($I257,COLUMN())),0),0),IF($J257&gt;0,IF(AND(INDIRECT(ADDRESS($J257,44))=0,INDIRECT(ADDRESS($J257,38))="UL"),INDIRECT(ADDRESS($J257,COLUMN())),0),0),IF($K257&gt;0,IF(AND(INDIRECT(ADDRESS($K257,44))=0,INDIRECT(ADDRESS($K257,38))="UL"),INDIRECT(ADDRESS($K257,COLUMN())),0),0),IF($L257&gt;0,IF(AND(INDIRECT(ADDRESS($L257,44))=0,INDIRECT(ADDRESS($L257,38))="UL"),INDIRECT(ADDRESS($L257,COLUMN())),0),0),IF($M257&gt;0,IF(AND(INDIRECT(ADDRESS($M257,44))=0,INDIRECT(ADDRESS($M257,38))="UL"),INDIRECT(ADDRESS($M257,COLUMN())),0),0))</f>
        <v>7.407407407407407E-2</v>
      </c>
      <c r="BZ257" s="57" cm="1">
        <f t="array" aca="1" ref="BZ257" ca="1">SUM(IF($C257&gt;0,IF(AND(INDIRECT(ADDRESS($C257,44))=0,INDIRECT(ADDRESS($C257,38))="UL"),INDIRECT(ADDRESS($C257,COLUMN())),0),0),IF($D257&gt;0,IF(AND(INDIRECT(ADDRESS($D257,44))=0,INDIRECT(ADDRESS($D257,38))="UL"),INDIRECT(ADDRESS($D257,COLUMN())),0),0),IF($E257&gt;0,IF(AND(INDIRECT(ADDRESS($E257,44))=0,INDIRECT(ADDRESS($E257,38))="UL"),INDIRECT(ADDRESS($E257,COLUMN())),0),0),IF($F257&gt;0,IF(AND(INDIRECT(ADDRESS($F257,44))=0,INDIRECT(ADDRESS($F257,38))="UL"),INDIRECT(ADDRESS($F257,COLUMN())),0),0),IF($G257&gt;0,IF(AND(INDIRECT(ADDRESS($G257,44))=0,INDIRECT(ADDRESS($G257,38))="UL"),INDIRECT(ADDRESS($G257,COLUMN())),0),0),IF($H257&gt;0,IF(AND(INDIRECT(ADDRESS($H257,44))=0,INDIRECT(ADDRESS($H257,38))="UL"),INDIRECT(ADDRESS($H257,COLUMN())),0),0),IF($I257&gt;0,IF(AND(INDIRECT(ADDRESS($I257,44))=0,INDIRECT(ADDRESS($I257,38))="UL"),INDIRECT(ADDRESS($I257,COLUMN())),0),0),IF($J257&gt;0,IF(AND(INDIRECT(ADDRESS($J257,44))=0,INDIRECT(ADDRESS($J257,38))="UL"),INDIRECT(ADDRESS($J257,COLUMN())),0),0),IF($K257&gt;0,IF(AND(INDIRECT(ADDRESS($K257,44))=0,INDIRECT(ADDRESS($K257,38))="UL"),INDIRECT(ADDRESS($K257,COLUMN())),0),0),IF($L257&gt;0,IF(AND(INDIRECT(ADDRESS($L257,44))=0,INDIRECT(ADDRESS($L257,38))="UL"),INDIRECT(ADDRESS($L257,COLUMN())),0),0),IF($M257&gt;0,IF(AND(INDIRECT(ADDRESS($M257,44))=0,INDIRECT(ADDRESS($M257,38))="UL"),INDIRECT(ADDRESS($M257,COLUMN())),0),0))</f>
        <v>0.29629629629629628</v>
      </c>
      <c r="CA257" s="57">
        <f t="shared" ref="CA257:CA274" ca="1" si="202">IF(BV257="S",BY257,BZ257)</f>
        <v>7.407407407407407E-2</v>
      </c>
      <c r="CB257" s="57" cm="1">
        <f t="array" aca="1" ref="CB257" ca="1">SUM(IF($C257&gt;0,IF(AND(INDIRECT(ADDRESS($C257,44))=0,INDIRECT(ADDRESS($C257,38))&lt;&gt;"UL"),INDIRECT(ADDRESS($C257,COLUMN())),0),0),IF($D257&gt;0,IF(AND(INDIRECT(ADDRESS($D257,44))=0,INDIRECT(ADDRESS($D257,38))&lt;&gt;"UL"),INDIRECT(ADDRESS($D257,COLUMN())),0),0),IF($E257&gt;0,IF(AND(INDIRECT(ADDRESS($E257,44))=0,INDIRECT(ADDRESS($E257,38))&lt;&gt;"UL"),INDIRECT(ADDRESS($E257,COLUMN())),0),0),IF($F257&gt;0,IF(AND(INDIRECT(ADDRESS($F257,44))=0,INDIRECT(ADDRESS($F257,38))&lt;&gt;"UL"),INDIRECT(ADDRESS($F257,COLUMN())),0),0),IF($G257&gt;0,IF(AND(INDIRECT(ADDRESS($G257,44))=0,INDIRECT(ADDRESS($G257,38))&lt;&gt;"UL"),INDIRECT(ADDRESS($G257,COLUMN())),0),0),IF($H257&gt;0,IF(AND(INDIRECT(ADDRESS($H257,44))=0,INDIRECT(ADDRESS($H257,38))&lt;&gt;"UL"),INDIRECT(ADDRESS($H257,COLUMN())),0),0),IF($I257&gt;0,IF(AND(INDIRECT(ADDRESS($I257,44))=0,INDIRECT(ADDRESS($I257,38))&lt;&gt;"UL"),INDIRECT(ADDRESS($I257,COLUMN())),0),0),IF($J257&gt;0,IF(AND(INDIRECT(ADDRESS($J257,44))=0,INDIRECT(ADDRESS($J257,38))&lt;&gt;"UL"),INDIRECT(ADDRESS($J257,COLUMN())),0),0),IF($K257&gt;0,IF(AND(INDIRECT(ADDRESS($K257,44))=0,INDIRECT(ADDRESS($K257,38))&lt;&gt;"UL"),INDIRECT(ADDRESS($K257,COLUMN())),0),0),IF($L257&gt;0,IF(AND(INDIRECT(ADDRESS($L257,44))=0,INDIRECT(ADDRESS($L257,38))&lt;&gt;"UL"),INDIRECT(ADDRESS($L257,COLUMN())),0),0),IF($M257&gt;0,IF(AND(INDIRECT(ADDRESS($M257,44))=0,INDIRECT(ADDRESS($M257,38))&lt;&gt;"UL"),INDIRECT(ADDRESS($M257,COLUMN())),0),0))</f>
        <v>0.44444444444444442</v>
      </c>
      <c r="CC257" s="57">
        <f t="shared" ref="CC257:CC282" ca="1" si="203">IF(BV257="S",BH257,CB257)</f>
        <v>1.3333333333333333</v>
      </c>
      <c r="CD257" s="57" cm="1">
        <f t="array" aca="1" ref="CD257" ca="1">SUM(IF($C257&gt;0,IF(AND(INDIRECT(ADDRESS($C257,44))=0,INDIRECT(ADDRESS($C257,38))&lt;&gt;"UL"),INDIRECT(ADDRESS($C257,COLUMN())),0),0),IF($D257&gt;0,IF(AND(INDIRECT(ADDRESS($D257,44))=0,INDIRECT(ADDRESS($D257,38))&lt;&gt;"UL"),INDIRECT(ADDRESS($D257,COLUMN())),0),0),IF($E257&gt;0,IF(AND(INDIRECT(ADDRESS($E257,44))=0,INDIRECT(ADDRESS($E257,38))&lt;&gt;"UL"),INDIRECT(ADDRESS($E257,COLUMN())),0),0),IF($F257&gt;0,IF(AND(INDIRECT(ADDRESS($F257,44))=0,INDIRECT(ADDRESS($F257,38))&lt;&gt;"UL"),INDIRECT(ADDRESS($F257,COLUMN())),0),0),IF($G257&gt;0,IF(AND(INDIRECT(ADDRESS($G257,44))=0,INDIRECT(ADDRESS($G257,38))&lt;&gt;"UL"),INDIRECT(ADDRESS($G257,COLUMN())),0),0),IF($H257&gt;0,IF(AND(INDIRECT(ADDRESS($H257,44))=0,INDIRECT(ADDRESS($H257,38))&lt;&gt;"UL"),INDIRECT(ADDRESS($H257,COLUMN())),0),0),IF($I257&gt;0,IF(AND(INDIRECT(ADDRESS($I257,44))=0,INDIRECT(ADDRESS($I257,38))&lt;&gt;"UL"),INDIRECT(ADDRESS($I257,COLUMN())),0),0),IF($J257&gt;0,IF(AND(INDIRECT(ADDRESS($J257,44))=0,INDIRECT(ADDRESS($J257,38))&lt;&gt;"UL"),INDIRECT(ADDRESS($J257,COLUMN())),0),0),IF($K257&gt;0,IF(AND(INDIRECT(ADDRESS($K257,44))=0,INDIRECT(ADDRESS($K257,38))&lt;&gt;"UL"),INDIRECT(ADDRESS($K257,COLUMN())),0),0),IF($L257&gt;0,IF(AND(INDIRECT(ADDRESS($L257,44))=0,INDIRECT(ADDRESS($L257,38))&lt;&gt;"UL"),INDIRECT(ADDRESS($L257,COLUMN())),0),0),IF($M257&gt;0,IF(AND(INDIRECT(ADDRESS($M257,44))=0,INDIRECT(ADDRESS($M257,38))&lt;&gt;"UL"),INDIRECT(ADDRESS($M257,COLUMN())),0),0))</f>
        <v>0.14814814814814814</v>
      </c>
      <c r="CE257" s="57" cm="1">
        <f t="array" aca="1" ref="CE257" ca="1">SUM(IF($C257&gt;0,IF(AND(INDIRECT(ADDRESS($C257,44))=0,INDIRECT(ADDRESS($C257,38))&lt;&gt;"UL"),INDIRECT(ADDRESS($C257,COLUMN())),0),0),IF($D257&gt;0,IF(AND(INDIRECT(ADDRESS($D257,44))=0,INDIRECT(ADDRESS($D257,38))&lt;&gt;"UL"),INDIRECT(ADDRESS($D257,COLUMN())),0),0),IF($E257&gt;0,IF(AND(INDIRECT(ADDRESS($E257,44))=0,INDIRECT(ADDRESS($E257,38))&lt;&gt;"UL"),INDIRECT(ADDRESS($E257,COLUMN())),0),0),IF($F257&gt;0,IF(AND(INDIRECT(ADDRESS($F257,44))=0,INDIRECT(ADDRESS($F257,38))&lt;&gt;"UL"),INDIRECT(ADDRESS($F257,COLUMN())),0),0),IF($G257&gt;0,IF(AND(INDIRECT(ADDRESS($G257,44))=0,INDIRECT(ADDRESS($G257,38))&lt;&gt;"UL"),INDIRECT(ADDRESS($G257,COLUMN())),0),0),IF($H257&gt;0,IF(AND(INDIRECT(ADDRESS($H257,44))=0,INDIRECT(ADDRESS($H257,38))&lt;&gt;"UL"),INDIRECT(ADDRESS($H257,COLUMN())),0),0),IF($I257&gt;0,IF(AND(INDIRECT(ADDRESS($I257,44))=0,INDIRECT(ADDRESS($I257,38))&lt;&gt;"UL"),INDIRECT(ADDRESS($I257,COLUMN())),0),0),IF($J257&gt;0,IF(AND(INDIRECT(ADDRESS($J257,44))=0,INDIRECT(ADDRESS($J257,38))&lt;&gt;"UL"),INDIRECT(ADDRESS($J257,COLUMN())),0),0),IF($K257&gt;0,IF(AND(INDIRECT(ADDRESS($K257,44))=0,INDIRECT(ADDRESS($K257,38))&lt;&gt;"UL"),INDIRECT(ADDRESS($K257,COLUMN())),0),0),IF($L257&gt;0,IF(AND(INDIRECT(ADDRESS($L257,44))=0,INDIRECT(ADDRESS($L257,38))&lt;&gt;"UL"),INDIRECT(ADDRESS($L257,COLUMN())),0),0),IF($M257&gt;0,IF(AND(INDIRECT(ADDRESS($M257,44))=0,INDIRECT(ADDRESS($M257,38))&lt;&gt;"UL"),INDIRECT(ADDRESS($M257,COLUMN())),0),0))</f>
        <v>0.44444444444444442</v>
      </c>
      <c r="CF257" s="57">
        <f t="shared" ref="CF257:CF274" ca="1" si="204">IF(BV257="S",CD257,CE257)</f>
        <v>0.14814814814814814</v>
      </c>
      <c r="CG257" s="57">
        <f t="shared" ref="CG257:CG266" ca="1" si="205">IF(AD257&lt;BG257,((((BX257+CC257)*AB257)+((CA257+CF257)*(1-AB257))+BF257)*AD257),((((BX257*AB257)+((CA257)*(1-AB257)))*AD257)+(((CC257*AB257)+((CF257))*(1-AB257))+BF257)*BG257))</f>
        <v>2.5782402216644247</v>
      </c>
      <c r="CH257" s="57">
        <f t="shared" ref="CH257:CH282" ca="1" si="206">CG257/N257</f>
        <v>0.12891201108322123</v>
      </c>
      <c r="CI257" s="19">
        <f t="shared" ref="CI257:CI282" ca="1" si="207">AD257*X257</f>
        <v>16.478233311537828</v>
      </c>
      <c r="CJ257" s="19"/>
      <c r="CK257" s="57" cm="1">
        <f t="array" aca="1" ref="CK257" ca="1">IF(AU257="S", SUM(IF($C257&gt;0,IF(INDIRECT(ADDRESS($C257,43))&lt;&gt;1,INDIRECT(ADDRESS($C257,48)),0),0), IF($D257&gt;0,IF(INDIRECT(ADDRESS($D257,43))&lt;&gt;1,INDIRECT(ADDRESS($D257,48)),0),0), IF($E257&gt;0,IF(INDIRECT(ADDRESS($E257,43))&lt;&gt;1,INDIRECT(ADDRESS($E257,48)),0),0), IF($F257&gt;0,IF(INDIRECT(ADDRESS($F257,43))&lt;&gt;1,INDIRECT(ADDRESS($F257,48)),0),0), IF($G257&gt;0,IF(INDIRECT(ADDRESS($G257,43))&lt;&gt;1,INDIRECT(ADDRESS($G257,48)),0),0), IF($H257&gt;0,IF(INDIRECT(ADDRESS($H257,43))&lt;&gt;1,INDIRECT(ADDRESS($H257,48)),0),0), IF($I257&gt;0,IF(INDIRECT(ADDRESS($I257,43))&lt;&gt;1,INDIRECT(ADDRESS($I257,48)),0),0), IF($J257&gt;0,IF(INDIRECT(ADDRESS($J257,43))&lt;&gt;1,INDIRECT(ADDRESS($J257,48)),0),0), IF($K257&gt;0,IF(INDIRECT(ADDRESS($K257,43))&lt;&gt;1,INDIRECT(ADDRESS($K257,48)),0),0), IF($L257&gt;0,IF(INDIRECT(ADDRESS($L257,43))&lt;&gt;1,INDIRECT(ADDRESS($L257,48)),0),0), IF($M257&gt;0,IF(INDIRECT(ADDRESS($M257,43))&lt;&gt;1,INDIRECT(ADDRESS($M257,48)),0),0)), IF(AU257="L",SUM(IF($C257&gt;0,IF(INDIRECT(ADDRESS($C257,43))&lt;&gt;1,INDIRECT(ADDRESS($C257,50)),0),0), IF($D257&gt;0,IF(INDIRECT(ADDRESS($D257,43))&lt;&gt;1,INDIRECT(ADDRESS($D257,50)),0),0), IF($E257&gt;0,IF(INDIRECT(ADDRESS($E257,43))&lt;&gt;1,INDIRECT(ADDRESS($E257,50)),0),0), IF($F257&gt;0,IF(INDIRECT(ADDRESS($F257,43))&lt;&gt;1,INDIRECT(ADDRESS($F257,50)),0),0), IF($G257&gt;0,IF(INDIRECT(ADDRESS($G257,43))&lt;&gt;1,INDIRECT(ADDRESS($G257,50)),0),0), IF($G257&gt;0,IF(INDIRECT(ADDRESS($G257,43))&lt;&gt;1,INDIRECT(ADDRESS($G257,50)),0),0), IF($H257&gt;0,IF(INDIRECT(ADDRESS($H257,43))&lt;&gt;1,INDIRECT(ADDRESS($H257,50)),0),0), IF($I257&gt;0,IF(INDIRECT(ADDRESS($I257,43))&lt;&gt;1,INDIRECT(ADDRESS($I257,50)),0),0), IF($J257&gt;0,IF(INDIRECT(ADDRESS($J257,43))&lt;&gt;1,INDIRECT(ADDRESS($J257,50)),0),0), IF($K257&gt;0,IF(INDIRECT(ADDRESS($K257,43))&lt;&gt;1,INDIRECT(ADDRESS($K257,50)),0),0), IF($L257&gt;0,IF(INDIRECT(ADDRESS($L257,43))&lt;&gt;1,INDIRECT(ADDRESS($L257,50)),0),0), IF($M257&gt;0,IF(INDIRECT(ADDRESS($M257,43))&lt;&gt;1,INDIRECT(ADDRESS($M257,50)),0),0)), SUM(IF($C257&gt;0,IF(INDIRECT(ADDRESS($C257,43))&lt;&gt;1,INDIRECT(ADDRESS($C257,49)),0),0), IF($D257&gt;0,IF(INDIRECT(ADDRESS($D257,43))&lt;&gt;1,INDIRECT(ADDRESS($D257,49)),0),0), IF($E257&gt;0,IF(INDIRECT(ADDRESS($E257,43))&lt;&gt;1,INDIRECT(ADDRESS($E257,49)),0),0), IF($F257&gt;0,IF(INDIRECT(ADDRESS($F257,43))&lt;&gt;1,INDIRECT(ADDRESS($F257,49)),0),0), IF($G257&gt;0,IF(INDIRECT(ADDRESS($G257,43))&lt;&gt;1,INDIRECT(ADDRESS($G257,49)),0),0), IF($G257&gt;0,IF(INDIRECT(ADDRESS($G257,43))&lt;&gt;1,INDIRECT(ADDRESS($G257,49)),0),0), IF($H257&gt;0,IF(INDIRECT(ADDRESS($H257,43))&lt;&gt;1,INDIRECT(ADDRESS($H257,49)),0),0), IF($I257&gt;0,IF(INDIRECT(ADDRESS($I257,43))&lt;&gt;1,INDIRECT(ADDRESS($I257,49)),0),0), IF($J257&gt;0,IF(INDIRECT(ADDRESS($J257,43))&lt;&gt;1,INDIRECT(ADDRESS($J257,49)),0),0), IF($K257&gt;0,IF(INDIRECT(ADDRESS($K257,43))&lt;&gt;1,INDIRECT(ADDRESS($K257,49)),0),0), IF($L257&gt;0,IF(INDIRECT(ADDRESS($L257,43))&lt;&gt;1,INDIRECT(ADDRESS($L257,49)),0),0), IF($M257&gt;0,IF(INDIRECT(ADDRESS($M257,43))&lt;&gt;1,INDIRECT(ADDRESS($M257,49)),0),0))))</f>
        <v>2.2222222222222219</v>
      </c>
      <c r="CL257" s="57" cm="1">
        <f t="array" aca="1" ref="CL257" ca="1">SUM(IF($C257&gt;0,IF(INDIRECT(ADDRESS($C257,44))=1,INDIRECT(ADDRESS($C257,90)),0),0), IF($D257&gt;0,IF(INDIRECT(ADDRESS($D257,44))=1,INDIRECT(ADDRESS($D257,90)),0),0), IF($E257&gt;0,IF(INDIRECT(ADDRESS($E257,44))=1,INDIRECT(ADDRESS($E257,90)),0),0), IF($F257&gt;0,IF(INDIRECT(ADDRESS($F257,44))=1,INDIRECT(ADDRESS($F257,90)),0),0), IF($G257&gt;0,IF(INDIRECT(ADDRESS($G257,44))=1,INDIRECT(ADDRESS($G257,90)),0),0), IF($H257&gt;0,IF(INDIRECT(ADDRESS($H257,44))=1,INDIRECT(ADDRESS($H257,90)),0),0), IF($I257&gt;0,IF(INDIRECT(ADDRESS($I257,44))=1,INDIRECT(ADDRESS($I257,90)),0),0), IF($J257&gt;0,IF(INDIRECT(ADDRESS($J257,44))=1,INDIRECT(ADDRESS($J257,90)),0),0), IF($K257&gt;0,IF(INDIRECT(ADDRESS($K257,44))=1,INDIRECT(ADDRESS($K257,90)),0),0), IF($L257&gt;0,IF(INDIRECT(ADDRESS($L257,44))=1,INDIRECT(ADDRESS($L257,90)),0),0), IF($M257&gt;0,IF(INDIRECT(ADDRESS($M257,44))=1,INDIRECT(ADDRESS($M257,90)),0),0))</f>
        <v>0</v>
      </c>
      <c r="CM257" s="56">
        <f t="shared" ref="CM257:CM282" ca="1" si="208">((BU257/$BU$34)^$BU$296)</f>
        <v>0.9670848359404991</v>
      </c>
      <c r="CN257" s="59"/>
    </row>
    <row r="258" spans="1:92" x14ac:dyDescent="0.25">
      <c r="A258" s="52" t="s">
        <v>322</v>
      </c>
      <c r="B258" s="67">
        <v>206</v>
      </c>
      <c r="C258" s="67">
        <v>216</v>
      </c>
      <c r="D258" s="67">
        <v>237</v>
      </c>
      <c r="E258" s="67">
        <v>237</v>
      </c>
      <c r="F258" s="67"/>
      <c r="G258" s="67"/>
      <c r="H258" s="67"/>
      <c r="I258" s="67"/>
      <c r="J258" s="67"/>
      <c r="K258" s="67"/>
      <c r="L258" s="67"/>
      <c r="M258" s="67"/>
      <c r="N258" s="145">
        <f ca="1">2+SUM(INDIRECT(ADDRESS(B258,COLUMN())),IF(C258&gt;0,INDIRECT(ADDRESS(C258,COLUMN())),0),IF(D258&gt;0,INDIRECT(ADDRESS(D258,COLUMN())),0),IF(E258&gt;0,INDIRECT(ADDRESS(E258,COLUMN())),0),IF(F258&gt;0,INDIRECT(ADDRESS(F258,COLUMN())),0),IF(G258&gt;0,INDIRECT(ADDRESS(G258,COLUMN())),0),IF(H258&gt;0,INDIRECT(ADDRESS(H258,COLUMN())),0),IF(I258&gt;0,INDIRECT(ADDRESS(I258,COLUMN())),0),IF(J258&gt;0,INDIRECT(ADDRESS(J258,COLUMN())),0),IF(K258&gt;0,INDIRECT(ADDRESS(K258,COLUMN())),0),IF(L258&gt;0,INDIRECT(ADDRESS(L258,COLUMN())),0),IF(M258&gt;0,INDIRECT(ADDRESS(M258,COLUMN())),0))</f>
        <v>22</v>
      </c>
      <c r="O258" s="67" t="str" cm="1">
        <f t="array" aca="1" ref="O258" ca="1">INDIRECT(ADDRESS($B258,COLUMN()))</f>
        <v>Fighter</v>
      </c>
      <c r="P258" s="67" cm="1">
        <f t="array" aca="1" ref="P258" ca="1">INDIRECT(ADDRESS($B258,COLUMN()))</f>
        <v>2</v>
      </c>
      <c r="Q258" s="67" cm="1">
        <f t="array" aca="1" ref="Q258" ca="1">INDIRECT(ADDRESS($B258,COLUMN()))</f>
        <v>0</v>
      </c>
      <c r="R258" s="67" cm="1">
        <f t="array" aca="1" ref="R258" ca="1">INDIRECT(ADDRESS($B258,COLUMN()))</f>
        <v>0</v>
      </c>
      <c r="S258" s="67" cm="1">
        <f t="array" aca="1" ref="S258" ca="1">INDIRECT(ADDRESS($B258,COLUMN()))</f>
        <v>2</v>
      </c>
      <c r="T258" s="67" t="str" cm="1">
        <f t="array" aca="1" ref="T258" ca="1">INDIRECT(ADDRESS($B258,COLUMN()))</f>
        <v>1-5</v>
      </c>
      <c r="U258" s="67" cm="1">
        <f t="array" aca="1" ref="U258" ca="1">INDIRECT(ADDRESS($B258,COLUMN()))</f>
        <v>5</v>
      </c>
      <c r="V258" s="67" cm="1">
        <f t="array" aca="1" ref="V258" ca="1">INDIRECT(ADDRESS($B258,COLUMN()))</f>
        <v>0</v>
      </c>
      <c r="W258" s="67" cm="1">
        <f t="array" aca="1" ref="W258" ca="1">INDIRECT(ADDRESS($B258,COLUMN()))</f>
        <v>4</v>
      </c>
      <c r="X258" s="145">
        <v>9</v>
      </c>
      <c r="Y258" s="67" cm="1">
        <f t="array" aca="1" ref="Y258" ca="1">INDIRECT(ADDRESS($B258,COLUMN()))</f>
        <v>4</v>
      </c>
      <c r="Z258" s="67" cm="1">
        <f t="array" aca="1" ref="Z258" ca="1">INDIRECT(ADDRESS($B258,COLUMN()))</f>
        <v>4</v>
      </c>
      <c r="AA258" s="67" cm="1">
        <f t="array" aca="1" ref="AA258" ca="1">INDIRECT(ADDRESS($B258,COLUMN()))</f>
        <v>0</v>
      </c>
      <c r="AB258" s="56">
        <f t="shared" ref="AB258:AB282" ca="1" si="209">((U258/8)^$V$296)*((((X258-(Y258-1)/2)/8)^$X$296)*((S258/3)^$S$296))*(((8-W258)/6)^$W$296)</f>
        <v>0.82727764505046941</v>
      </c>
      <c r="AC258" s="56">
        <f t="shared" ca="1" si="191"/>
        <v>1.1469240664121203</v>
      </c>
      <c r="AD258" s="56">
        <f t="shared" ca="1" si="192"/>
        <v>1.9946505502819485</v>
      </c>
      <c r="AF258" s="52"/>
      <c r="AG258" s="52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2"/>
      <c r="AU258" s="54" t="s">
        <v>33</v>
      </c>
      <c r="AV258" s="57" cm="1">
        <f t="array" aca="1" ref="AV258" ca="1">SUM(IF($C258&gt;0,IF(AND(INDIRECT(ADDRESS($C258,44))=0,INDIRECT(ADDRESS($C258,38))="UL",ISERROR(SEARCH("Rear",INDIRECT(ADDRESS($C258,33)))),ISERROR(SEARCH("Side",INDIRECT(ADDRESS($C258,33))))),INDIRECT(ADDRESS($C258,COLUMN())),0),0),IF($D258&gt;0,IF(AND(INDIRECT(ADDRESS($D258,44))=0,INDIRECT(ADDRESS($D258,38))="UL",ISERROR(SEARCH("Rear",INDIRECT(ADDRESS($D258,33)))),ISERROR(SEARCH("Side",INDIRECT(ADDRESS($D258,33))))),INDIRECT(ADDRESS($D258,COLUMN())),0),0),IF($E258&gt;0,IF(AND(INDIRECT(ADDRESS($E258,44))=0,INDIRECT(ADDRESS($E258,38))="UL",ISERROR(SEARCH("Rear",INDIRECT(ADDRESS($E258,33)))),ISERROR(SEARCH("Side",INDIRECT(ADDRESS($E258,33))))),INDIRECT(ADDRESS($E258,COLUMN())),0),0),IF($F258&gt;0,IF(AND(INDIRECT(ADDRESS($F258,44))=0,INDIRECT(ADDRESS($F258,38))="UL",ISERROR(SEARCH("Rear",INDIRECT(ADDRESS($F258,33)))),ISERROR(SEARCH("Side",INDIRECT(ADDRESS($F258,33))))),INDIRECT(ADDRESS($F258,COLUMN())),0),0),IF($G258&gt;0,IF(AND(INDIRECT(ADDRESS($G258,44))=0,INDIRECT(ADDRESS($G258,38))="UL",ISERROR(SEARCH("Rear",INDIRECT(ADDRESS($G258,33)))),ISERROR(SEARCH("Side",INDIRECT(ADDRESS($G258,33))))),INDIRECT(ADDRESS($G258,COLUMN())),0),0),IF($H258&gt;0,IF(AND(INDIRECT(ADDRESS($H258,44))=0,INDIRECT(ADDRESS($H258,38))="UL",ISERROR(SEARCH("Rear",INDIRECT(ADDRESS($H258,33)))),ISERROR(SEARCH("Side",INDIRECT(ADDRESS($H258,33))))),INDIRECT(ADDRESS($H258,COLUMN())),0),0),IF($I258&gt;0,IF(AND(INDIRECT(ADDRESS($I258,44))=0,INDIRECT(ADDRESS($I258,38))="UL",ISERROR(SEARCH("Rear",INDIRECT(ADDRESS($I258,33)))),ISERROR(SEARCH("Side",INDIRECT(ADDRESS($I258,33))))),INDIRECT(ADDRESS($I258,COLUMN())),0),0),IF($J258&gt;0,IF(AND(INDIRECT(ADDRESS($J258,44))=0,INDIRECT(ADDRESS($J258,38))="UL",ISERROR(SEARCH("Rear",INDIRECT(ADDRESS($J258,33)))),ISERROR(SEARCH("Side",INDIRECT(ADDRESS($J258,33))))),INDIRECT(ADDRESS($J258,COLUMN())),0),0),IF($K258&gt;0,IF(AND(INDIRECT(ADDRESS($K258,44))=0,INDIRECT(ADDRESS($K258,38))="UL",ISERROR(SEARCH("Rear",INDIRECT(ADDRESS($K258,33)))),ISERROR(SEARCH("Side",INDIRECT(ADDRESS($K258,33))))),INDIRECT(ADDRESS($K258,COLUMN())),0),0),IF($L258&gt;0,IF(AND(INDIRECT(ADDRESS($L258,44))=0,INDIRECT(ADDRESS($L258,38))="UL",ISERROR(SEARCH("Rear",INDIRECT(ADDRESS($L258,33)))),ISERROR(SEARCH("Side",INDIRECT(ADDRESS($L258,33))))),INDIRECT(ADDRESS($L258,COLUMN())),0),0),IF($M258&gt;0,IF(AND(INDIRECT(ADDRESS($M258,44))=0,INDIRECT(ADDRESS($M258,38))="UL",ISERROR(SEARCH("Rear",INDIRECT(ADDRESS($M258,33)))),ISERROR(SEARCH("Side",INDIRECT(ADDRESS($M258,33))))),INDIRECT(ADDRESS($M258,COLUMN())),0),0))</f>
        <v>0.88888888888888884</v>
      </c>
      <c r="AW258" s="57" cm="1">
        <f t="array" aca="1" ref="AW258" ca="1">SUM(IF($C258&gt;0,IF(AND(INDIRECT(ADDRESS($C258,44))=0,INDIRECT(ADDRESS($C258,38))="UL",ISERROR(SEARCH("Rear",INDIRECT(ADDRESS($C258,33)))),ISERROR(SEARCH("Side",INDIRECT(ADDRESS($C258,33))))),INDIRECT(ADDRESS($C258,COLUMN())),0),0),IF($D258&gt;0,IF(AND(INDIRECT(ADDRESS($D258,44))=0,INDIRECT(ADDRESS($D258,38))="UL",ISERROR(SEARCH("Rear",INDIRECT(ADDRESS($D258,33)))),ISERROR(SEARCH("Side",INDIRECT(ADDRESS($D258,33))))),INDIRECT(ADDRESS($D258,COLUMN())),0),0),IF($E258&gt;0,IF(AND(INDIRECT(ADDRESS($E258,44))=0,INDIRECT(ADDRESS($E258,38))="UL",ISERROR(SEARCH("Rear",INDIRECT(ADDRESS($E258,33)))),ISERROR(SEARCH("Side",INDIRECT(ADDRESS($E258,33))))),INDIRECT(ADDRESS($E258,COLUMN())),0),0),IF($F258&gt;0,IF(AND(INDIRECT(ADDRESS($F258,44))=0,INDIRECT(ADDRESS($F258,38))="UL",ISERROR(SEARCH("Rear",INDIRECT(ADDRESS($F258,33)))),ISERROR(SEARCH("Side",INDIRECT(ADDRESS($F258,33))))),INDIRECT(ADDRESS($F258,COLUMN())),0),0),IF($G258&gt;0,IF(AND(INDIRECT(ADDRESS($G258,44))=0,INDIRECT(ADDRESS($G258,38))="UL",ISERROR(SEARCH("Rear",INDIRECT(ADDRESS($G258,33)))),ISERROR(SEARCH("Side",INDIRECT(ADDRESS($G258,33))))),INDIRECT(ADDRESS($G258,COLUMN())),0),0),IF($H258&gt;0,IF(AND(INDIRECT(ADDRESS($H258,44))=0,INDIRECT(ADDRESS($H258,38))="UL",ISERROR(SEARCH("Rear",INDIRECT(ADDRESS($H258,33)))),ISERROR(SEARCH("Side",INDIRECT(ADDRESS($H258,33))))),INDIRECT(ADDRESS($H258,COLUMN())),0),0),IF($I258&gt;0,IF(AND(INDIRECT(ADDRESS($I258,44))=0,INDIRECT(ADDRESS($I258,38))="UL",ISERROR(SEARCH("Rear",INDIRECT(ADDRESS($I258,33)))),ISERROR(SEARCH("Side",INDIRECT(ADDRESS($I258,33))))),INDIRECT(ADDRESS($I258,COLUMN())),0),0),IF($J258&gt;0,IF(AND(INDIRECT(ADDRESS($J258,44))=0,INDIRECT(ADDRESS($J258,38))="UL",ISERROR(SEARCH("Rear",INDIRECT(ADDRESS($J258,33)))),ISERROR(SEARCH("Side",INDIRECT(ADDRESS($J258,33))))),INDIRECT(ADDRESS($J258,COLUMN())),0),0),IF($K258&gt;0,IF(AND(INDIRECT(ADDRESS($K258,44))=0,INDIRECT(ADDRESS($K258,38))="UL",ISERROR(SEARCH("Rear",INDIRECT(ADDRESS($K258,33)))),ISERROR(SEARCH("Side",INDIRECT(ADDRESS($K258,33))))),INDIRECT(ADDRESS($K258,COLUMN())),0),0),IF($L258&gt;0,IF(AND(INDIRECT(ADDRESS($L258,44))=0,INDIRECT(ADDRESS($L258,38))="UL",ISERROR(SEARCH("Rear",INDIRECT(ADDRESS($L258,33)))),ISERROR(SEARCH("Side",INDIRECT(ADDRESS($L258,33))))),INDIRECT(ADDRESS($L258,COLUMN())),0),0),IF($M258&gt;0,IF(AND(INDIRECT(ADDRESS($M258,44))=0,INDIRECT(ADDRESS($M258,38))="UL",ISERROR(SEARCH("Rear",INDIRECT(ADDRESS($M258,33)))),ISERROR(SEARCH("Side",INDIRECT(ADDRESS($M258,33))))),INDIRECT(ADDRESS($M258,COLUMN())),0),0))</f>
        <v>0.44444444444444442</v>
      </c>
      <c r="AX258" s="57" cm="1">
        <f t="array" aca="1" ref="AX258" ca="1">SUM(IF($C258&gt;0,IF(AND(INDIRECT(ADDRESS($C258,44))=0,INDIRECT(ADDRESS($C258,38))="UL",ISERROR(SEARCH("Rear",INDIRECT(ADDRESS($C258,33)))),ISERROR(SEARCH("Side",INDIRECT(ADDRESS($C258,33))))),INDIRECT(ADDRESS($C258,COLUMN())),0),0),IF($D258&gt;0,IF(AND(INDIRECT(ADDRESS($D258,44))=0,INDIRECT(ADDRESS($D258,38))="UL",ISERROR(SEARCH("Rear",INDIRECT(ADDRESS($D258,33)))),ISERROR(SEARCH("Side",INDIRECT(ADDRESS($D258,33))))),INDIRECT(ADDRESS($D258,COLUMN())),0),0),IF($E258&gt;0,IF(AND(INDIRECT(ADDRESS($E258,44))=0,INDIRECT(ADDRESS($E258,38))="UL",ISERROR(SEARCH("Rear",INDIRECT(ADDRESS($E258,33)))),ISERROR(SEARCH("Side",INDIRECT(ADDRESS($E258,33))))),INDIRECT(ADDRESS($E258,COLUMN())),0),0),IF($F258&gt;0,IF(AND(INDIRECT(ADDRESS($F258,44))=0,INDIRECT(ADDRESS($F258,38))="UL",ISERROR(SEARCH("Rear",INDIRECT(ADDRESS($F258,33)))),ISERROR(SEARCH("Side",INDIRECT(ADDRESS($F258,33))))),INDIRECT(ADDRESS($F258,COLUMN())),0),0),IF($G258&gt;0,IF(AND(INDIRECT(ADDRESS($G258,44))=0,INDIRECT(ADDRESS($G258,38))="UL",ISERROR(SEARCH("Rear",INDIRECT(ADDRESS($G258,33)))),ISERROR(SEARCH("Side",INDIRECT(ADDRESS($G258,33))))),INDIRECT(ADDRESS($G258,COLUMN())),0),0),IF($H258&gt;0,IF(AND(INDIRECT(ADDRESS($H258,44))=0,INDIRECT(ADDRESS($H258,38))="UL",ISERROR(SEARCH("Rear",INDIRECT(ADDRESS($H258,33)))),ISERROR(SEARCH("Side",INDIRECT(ADDRESS($H258,33))))),INDIRECT(ADDRESS($H258,COLUMN())),0),0),IF($I258&gt;0,IF(AND(INDIRECT(ADDRESS($I258,44))=0,INDIRECT(ADDRESS($I258,38))="UL",ISERROR(SEARCH("Rear",INDIRECT(ADDRESS($I258,33)))),ISERROR(SEARCH("Side",INDIRECT(ADDRESS($I258,33))))),INDIRECT(ADDRESS($I258,COLUMN())),0),0),IF($J258&gt;0,IF(AND(INDIRECT(ADDRESS($J258,44))=0,INDIRECT(ADDRESS($J258,38))="UL",ISERROR(SEARCH("Rear",INDIRECT(ADDRESS($J258,33)))),ISERROR(SEARCH("Side",INDIRECT(ADDRESS($J258,33))))),INDIRECT(ADDRESS($J258,COLUMN())),0),0),IF($K258&gt;0,IF(AND(INDIRECT(ADDRESS($K258,44))=0,INDIRECT(ADDRESS($K258,38))="UL",ISERROR(SEARCH("Rear",INDIRECT(ADDRESS($K258,33)))),ISERROR(SEARCH("Side",INDIRECT(ADDRESS($K258,33))))),INDIRECT(ADDRESS($K258,COLUMN())),0),0),IF($L258&gt;0,IF(AND(INDIRECT(ADDRESS($L258,44))=0,INDIRECT(ADDRESS($L258,38))="UL",ISERROR(SEARCH("Rear",INDIRECT(ADDRESS($L258,33)))),ISERROR(SEARCH("Side",INDIRECT(ADDRESS($L258,33))))),INDIRECT(ADDRESS($L258,COLUMN())),0),0),IF($M258&gt;0,IF(AND(INDIRECT(ADDRESS($M258,44))=0,INDIRECT(ADDRESS($M258,38))="UL",ISERROR(SEARCH("Rear",INDIRECT(ADDRESS($M258,33)))),ISERROR(SEARCH("Side",INDIRECT(ADDRESS($M258,33))))),INDIRECT(ADDRESS($M258,COLUMN())),0),0))</f>
        <v>0</v>
      </c>
      <c r="AY258" s="58">
        <f t="shared" ca="1" si="193"/>
        <v>0.88888888888888884</v>
      </c>
      <c r="AZ258" s="58">
        <f t="shared" ca="1" si="194"/>
        <v>0.44444444444444442</v>
      </c>
      <c r="BA258" s="58" cm="1">
        <f t="array" aca="1" ref="BA258" ca="1">SUM(IF($C258&gt;0,IF(AND(INDIRECT(ADDRESS($C258,44))=0,INDIRECT(ADDRESS($C258,38))="UL"),INDIRECT(ADDRESS($C258,COLUMN())),0),0),IF($D258&gt;0,IF(AND(INDIRECT(ADDRESS($D258,44))=0,INDIRECT(ADDRESS($D258,38))="UL"),INDIRECT(ADDRESS($D258,COLUMN())),0),0),IF($E258&gt;0,IF(AND(INDIRECT(ADDRESS($E258,44))=0,INDIRECT(ADDRESS($E258,38))="UL"),INDIRECT(ADDRESS($E258,COLUMN())),0),0),IF($F258&gt;0,IF(AND(INDIRECT(ADDRESS($F258,44))=0,INDIRECT(ADDRESS($F258,38))="UL"),INDIRECT(ADDRESS($F258,COLUMN())),0),0),IF($G258&gt;0,IF(AND(INDIRECT(ADDRESS($G258,44))=0,INDIRECT(ADDRESS($G258,38))="UL"),INDIRECT(ADDRESS($G258,COLUMN())),0),0),IF($H258&gt;0,IF(AND(INDIRECT(ADDRESS($H258,44))=0,INDIRECT(ADDRESS($H258,38))="UL"),INDIRECT(ADDRESS($H258,COLUMN())),0),0),IF($I258&gt;0,IF(AND(INDIRECT(ADDRESS($I258,44))=0,INDIRECT(ADDRESS($I258,38))="UL"),INDIRECT(ADDRESS($I258,COLUMN())),0),0),IF($J258&gt;0,IF(AND(INDIRECT(ADDRESS($J258,44))=0,INDIRECT(ADDRESS($J258,38))="UL"),INDIRECT(ADDRESS($J258,COLUMN())),0),0),IF($K258&gt;0,IF(AND(INDIRECT(ADDRESS($K258,44))=0,INDIRECT(ADDRESS($K258,38))="UL"),INDIRECT(ADDRESS($K258,COLUMN())),0),0),IF($L258&gt;0,IF(AND(INDIRECT(ADDRESS($L258,44))=0,INDIRECT(ADDRESS($L258,38))="UL"),INDIRECT(ADDRESS($L258,COLUMN())),0),0),IF($M258&gt;0,IF(AND(INDIRECT(ADDRESS($M258,44))=0,INDIRECT(ADDRESS($M258,38))="UL"),INDIRECT(ADDRESS($M258,COLUMN())),0),0))</f>
        <v>0.11851851851851851</v>
      </c>
      <c r="BB258" s="58" cm="1">
        <f t="array" aca="1" ref="BB258" ca="1">SUM(IF($C258&gt;0,IF(AND(INDIRECT(ADDRESS($C258,44))=0,INDIRECT(ADDRESS($C258,38))="UL"),INDIRECT(ADDRESS($C258,COLUMN())),0),0),IF($D258&gt;0,IF(AND(INDIRECT(ADDRESS($D258,44))=0,INDIRECT(ADDRESS($D258,38))="UL"),INDIRECT(ADDRESS($D258,COLUMN())),0),0),IF($E258&gt;0,IF(AND(INDIRECT(ADDRESS($E258,44))=0,INDIRECT(ADDRESS($E258,38))="UL"),INDIRECT(ADDRESS($E258,COLUMN())),0),0),IF($F258&gt;0,IF(AND(INDIRECT(ADDRESS($F258,44))=0,INDIRECT(ADDRESS($F258,38))="UL"),INDIRECT(ADDRESS($F258,COLUMN())),0),0),IF($G258&gt;0,IF(AND(INDIRECT(ADDRESS($G258,44))=0,INDIRECT(ADDRESS($G258,38))="UL"),INDIRECT(ADDRESS($G258,COLUMN())),0),0),IF($H258&gt;0,IF(AND(INDIRECT(ADDRESS($H258,44))=0,INDIRECT(ADDRESS($H258,38))="UL"),INDIRECT(ADDRESS($H258,COLUMN())),0),0),IF($I258&gt;0,IF(AND(INDIRECT(ADDRESS($I258,44))=0,INDIRECT(ADDRESS($I258,38))="UL"),INDIRECT(ADDRESS($I258,COLUMN())),0),0),IF($J258&gt;0,IF(AND(INDIRECT(ADDRESS($J258,44))=0,INDIRECT(ADDRESS($J258,38))="UL"),INDIRECT(ADDRESS($J258,COLUMN())),0),0),IF($K258&gt;0,IF(AND(INDIRECT(ADDRESS($K258,44))=0,INDIRECT(ADDRESS($K258,38))="UL"),INDIRECT(ADDRESS($K258,COLUMN())),0),0),IF($L258&gt;0,IF(AND(INDIRECT(ADDRESS($L258,44))=0,INDIRECT(ADDRESS($L258,38))="UL"),INDIRECT(ADDRESS($L258,COLUMN())),0),0),IF($M258&gt;0,IF(AND(INDIRECT(ADDRESS($M258,44))=0,INDIRECT(ADDRESS($M258,38))="UL"),INDIRECT(ADDRESS($M258,COLUMN())),0),0))</f>
        <v>0.23703703703703702</v>
      </c>
      <c r="BC258" s="58" cm="1">
        <f t="array" aca="1" ref="BC258" ca="1">SUM(IF($C258&gt;0,IF(AND(INDIRECT(ADDRESS($C258,44))=0,INDIRECT(ADDRESS($C258,38))="UL"),INDIRECT(ADDRESS($C258,COLUMN())),0),0),IF($D258&gt;0,IF(AND(INDIRECT(ADDRESS($D258,44))=0,INDIRECT(ADDRESS($D258,38))="UL"),INDIRECT(ADDRESS($D258,COLUMN())),0),0),IF($E258&gt;0,IF(AND(INDIRECT(ADDRESS($E258,44))=0,INDIRECT(ADDRESS($E258,38))="UL"),INDIRECT(ADDRESS($E258,COLUMN())),0),0),IF($F258&gt;0,IF(AND(INDIRECT(ADDRESS($F258,44))=0,INDIRECT(ADDRESS($F258,38))="UL"),INDIRECT(ADDRESS($F258,COLUMN())),0),0),IF($G258&gt;0,IF(AND(INDIRECT(ADDRESS($G258,44))=0,INDIRECT(ADDRESS($G258,38))="UL"),INDIRECT(ADDRESS($G258,COLUMN())),0),0),IF($H258&gt;0,IF(AND(INDIRECT(ADDRESS($H258,44))=0,INDIRECT(ADDRESS($H258,38))="UL"),INDIRECT(ADDRESS($H258,COLUMN())),0),0),IF($I258&gt;0,IF(AND(INDIRECT(ADDRESS($I258,44))=0,INDIRECT(ADDRESS($I258,38))="UL"),INDIRECT(ADDRESS($I258,COLUMN())),0),0),IF($J258&gt;0,IF(AND(INDIRECT(ADDRESS($J258,44))=0,INDIRECT(ADDRESS($J258,38))="UL"),INDIRECT(ADDRESS($J258,COLUMN())),0),0),IF($K258&gt;0,IF(AND(INDIRECT(ADDRESS($K258,44))=0,INDIRECT(ADDRESS($K258,38))="UL"),INDIRECT(ADDRESS($K258,COLUMN())),0),0),IF($L258&gt;0,IF(AND(INDIRECT(ADDRESS($L258,44))=0,INDIRECT(ADDRESS($L258,38))="UL"),INDIRECT(ADDRESS($L258,COLUMN())),0),0),IF($M258&gt;0,IF(AND(INDIRECT(ADDRESS($M258,44))=0,INDIRECT(ADDRESS($M258,38))="UL"),INDIRECT(ADDRESS($M258,COLUMN())),0),0))</f>
        <v>0.11851851851851851</v>
      </c>
      <c r="BD258" s="58" cm="1">
        <f t="array" aca="1" ref="BD258" ca="1">SUM(IF($C258&gt;0,IF(AND(INDIRECT(ADDRESS($C258,44))=0,INDIRECT(ADDRESS($C258,38))="UL"),INDIRECT(ADDRESS($C258,COLUMN())),0),0),IF($D258&gt;0,IF(AND(INDIRECT(ADDRESS($D258,44))=0,INDIRECT(ADDRESS($D258,38))="UL"),INDIRECT(ADDRESS($D258,COLUMN())),0),0),IF($E258&gt;0,IF(AND(INDIRECT(ADDRESS($E258,44))=0,INDIRECT(ADDRESS($E258,38))="UL"),INDIRECT(ADDRESS($E258,COLUMN())),0),0),IF($F258&gt;0,IF(AND(INDIRECT(ADDRESS($F258,44))=0,INDIRECT(ADDRESS($F258,38))="UL"),INDIRECT(ADDRESS($F258,COLUMN())),0),0),IF($G258&gt;0,IF(AND(INDIRECT(ADDRESS($G258,44))=0,INDIRECT(ADDRESS($G258,38))="UL"),INDIRECT(ADDRESS($G258,COLUMN())),0),0),IF($H258&gt;0,IF(AND(INDIRECT(ADDRESS($H258,44))=0,INDIRECT(ADDRESS($H258,38))="UL"),INDIRECT(ADDRESS($H258,COLUMN())),0),0),IF($I258&gt;0,IF(AND(INDIRECT(ADDRESS($I258,44))=0,INDIRECT(ADDRESS($I258,38))="UL"),INDIRECT(ADDRESS($I258,COLUMN())),0),0),IF($J258&gt;0,IF(AND(INDIRECT(ADDRESS($J258,44))=0,INDIRECT(ADDRESS($J258,38))="UL"),INDIRECT(ADDRESS($J258,COLUMN())),0),0),IF($K258&gt;0,IF(AND(INDIRECT(ADDRESS($K258,44))=0,INDIRECT(ADDRESS($K258,38))="UL"),INDIRECT(ADDRESS($K258,COLUMN())),0),0),IF($L258&gt;0,IF(AND(INDIRECT(ADDRESS($L258,44))=0,INDIRECT(ADDRESS($L258,38))="UL"),INDIRECT(ADDRESS($L258,COLUMN())),0),0),IF($M258&gt;0,IF(AND(INDIRECT(ADDRESS($M258,44))=0,INDIRECT(ADDRESS($M258,38))="UL"),INDIRECT(ADDRESS($M258,COLUMN())),0),0))</f>
        <v>0.23703703703703702</v>
      </c>
      <c r="BE258" s="57">
        <f t="shared" ca="1" si="195"/>
        <v>0.11851851851851851</v>
      </c>
      <c r="BF258" s="57" cm="1">
        <f t="array" aca="1" ref="BF258" ca="1">SUM(IF($C258&gt;0,IF(INDIRECT(ADDRESS($C258,45))=1,INDIRECT(ADDRESS($C258,52))*INDIRECT(ADDRESS($C258,42))/5,0),0), IF($D258&gt;0,IF(INDIRECT(ADDRESS($D258,45))=1,INDIRECT(ADDRESS($D258,52))*INDIRECT(ADDRESS($D258,42))/5,0),0), IF($E258&gt;0,IF(INDIRECT(ADDRESS($E258,45))=1,INDIRECT(ADDRESS($E258,52))*INDIRECT(ADDRESS($E258,42))/5,0),0), IF($F258&gt;0,IF(INDIRECT(ADDRESS($F258,45))=1,INDIRECT(ADDRESS($F258,52))*INDIRECT(ADDRESS($F258,42))/5,0),0), IF($G258&gt;0,IF(INDIRECT(ADDRESS($G258,45))=1,INDIRECT(ADDRESS($G258,52))*INDIRECT(ADDRESS($G258,42))/5,0),0), IF($H258&gt;0,IF(INDIRECT(ADDRESS($H258,45))=1,INDIRECT(ADDRESS($H258,52))*INDIRECT(ADDRESS($H258,42))/5,0),0)
)*$BF$296/100</f>
        <v>0</v>
      </c>
      <c r="BG258" s="19">
        <v>1</v>
      </c>
      <c r="BH258" s="57" cm="1">
        <f t="array" aca="1" ref="BH258" ca="1">SUM(IF($C258&gt;0,IF(AND(INDIRECT(ADDRESS($C258,44))=0,INDIRECT(ADDRESS($C258,38))&lt;&gt;"UL"),INDIRECT(ADDRESS($C258,COLUMN()-12)),0),0), IF($D258&gt;0,IF(AND(INDIRECT(ADDRESS($D258,44))=0,INDIRECT(ADDRESS($D258,38))&lt;&gt;"UL"),INDIRECT(ADDRESS($D258,COLUMN()-12)),0),0), IF($E258&gt;0,IF(AND(INDIRECT(ADDRESS($E258,44))=0,INDIRECT(ADDRESS($E258,38))&lt;&gt;"UL"),INDIRECT(ADDRESS($E258,COLUMN()-12)),0),0), IF($F258&gt;0,IF(AND(INDIRECT(ADDRESS($F258,44))=0,INDIRECT(ADDRESS($F258,38))&lt;&gt;"UL"),INDIRECT(ADDRESS($F258,COLUMN()-12)),0),0), IF($G258&gt;0,IF(AND(INDIRECT(ADDRESS($G258,44))=0,INDIRECT(ADDRESS($G258,38))&lt;&gt;"UL"),INDIRECT(ADDRESS($G258,COLUMN()-12)),0),0), IF($H258&gt;0,IF(AND(INDIRECT(ADDRESS($H258,44))=0,INDIRECT(ADDRESS($H258,38))&lt;&gt;"UL"),INDIRECT(ADDRESS($H258,COLUMN()-12)),0),0), IF($I258&gt;0,IF(AND(INDIRECT(ADDRESS($I258,44))=0,INDIRECT(ADDRESS($I258,38))&lt;&gt;"UL"),INDIRECT(ADDRESS($I258,COLUMN()-12)),0),0), IF($J258&gt;0,IF(AND(INDIRECT(ADDRESS($J258,44))=0,INDIRECT(ADDRESS($J258,38))&lt;&gt;"UL"),INDIRECT(ADDRESS($J258,COLUMN()-12)),0),0), IF($K258&gt;0,IF(AND(INDIRECT(ADDRESS($K258,44))=0,INDIRECT(ADDRESS($K258,38))&lt;&gt;"UL"),INDIRECT(ADDRESS($K258,COLUMN()-12)),0),0), IF($L258&gt;0,IF(AND(INDIRECT(ADDRESS($L258,44))=0,INDIRECT(ADDRESS($L258,38))&lt;&gt;"UL"),INDIRECT(ADDRESS($L258,COLUMN()-12)),0),0), IF($M258&gt;0,IF(AND(INDIRECT(ADDRESS($M258,44))=0,INDIRECT(ADDRESS($M258,38))&lt;&gt;"UL"),INDIRECT(ADDRESS($M258,COLUMN()-12)),0),0))</f>
        <v>1.3333333333333333</v>
      </c>
      <c r="BI258" s="57" cm="1">
        <f t="array" aca="1" ref="BI258" ca="1">SUM(IF($C258&gt;0,IF(AND(INDIRECT(ADDRESS($C258,44))=0,INDIRECT(ADDRESS($C258,38))&lt;&gt;"UL"),INDIRECT(ADDRESS($C258,COLUMN()-12)),0),0), IF($D258&gt;0,IF(AND(INDIRECT(ADDRESS($D258,44))=0,INDIRECT(ADDRESS($D258,38))&lt;&gt;"UL"),INDIRECT(ADDRESS($D258,COLUMN()-12)),0),0), IF($E258&gt;0,IF(AND(INDIRECT(ADDRESS($E258,44))=0,INDIRECT(ADDRESS($E258,38))&lt;&gt;"UL"),INDIRECT(ADDRESS($E258,COLUMN()-12)),0),0), IF($F258&gt;0,IF(AND(INDIRECT(ADDRESS($F258,44))=0,INDIRECT(ADDRESS($F258,38))&lt;&gt;"UL"),INDIRECT(ADDRESS($F258,COLUMN()-12)),0),0), IF($G258&gt;0,IF(AND(INDIRECT(ADDRESS($G258,44))=0,INDIRECT(ADDRESS($G258,38))&lt;&gt;"UL"),INDIRECT(ADDRESS($G258,COLUMN()-12)),0),0), IF($H258&gt;0,IF(AND(INDIRECT(ADDRESS($H258,44))=0,INDIRECT(ADDRESS($H258,38))&lt;&gt;"UL"),INDIRECT(ADDRESS($H258,COLUMN()-12)),0),0), IF($I258&gt;0,IF(AND(INDIRECT(ADDRESS($I258,44))=0,INDIRECT(ADDRESS($I258,38))&lt;&gt;"UL"),INDIRECT(ADDRESS($I258,COLUMN()-12)),0),0), IF($J258&gt;0,IF(AND(INDIRECT(ADDRESS($J258,44))=0,INDIRECT(ADDRESS($J258,38))&lt;&gt;"UL"),INDIRECT(ADDRESS($J258,COLUMN()-12)),0),0), IF($K258&gt;0,IF(AND(INDIRECT(ADDRESS($K258,44))=0,INDIRECT(ADDRESS($K258,38))&lt;&gt;"UL"),INDIRECT(ADDRESS($K258,COLUMN()-12)),0),0), IF($L258&gt;0,IF(AND(INDIRECT(ADDRESS($L258,44))=0,INDIRECT(ADDRESS($L258,38))&lt;&gt;"UL"),INDIRECT(ADDRESS($L258,COLUMN()-12)),0),0), IF($M258&gt;0,IF(AND(INDIRECT(ADDRESS($M258,44))=0,INDIRECT(ADDRESS($M258,38))&lt;&gt;"UL"),INDIRECT(ADDRESS($M258,COLUMN()-12)),0),0))</f>
        <v>0.88888888888888884</v>
      </c>
      <c r="BJ258" s="57" cm="1">
        <f t="array" aca="1" ref="BJ258" ca="1">SUM(IF($C258&gt;0,IF(AND(INDIRECT(ADDRESS($C258,44))=0,INDIRECT(ADDRESS($C258,38))&lt;&gt;"UL"),INDIRECT(ADDRESS($C258,COLUMN()-12)),0),0), IF($D258&gt;0,IF(AND(INDIRECT(ADDRESS($D258,44))=0,INDIRECT(ADDRESS($D258,38))&lt;&gt;"UL"),INDIRECT(ADDRESS($D258,COLUMN()-12)),0),0), IF($E258&gt;0,IF(AND(INDIRECT(ADDRESS($E258,44))=0,INDIRECT(ADDRESS($E258,38))&lt;&gt;"UL"),INDIRECT(ADDRESS($E258,COLUMN()-12)),0),0), IF($F258&gt;0,IF(AND(INDIRECT(ADDRESS($F258,44))=0,INDIRECT(ADDRESS($F258,38))&lt;&gt;"UL"),INDIRECT(ADDRESS($F258,COLUMN()-12)),0),0), IF($G258&gt;0,IF(AND(INDIRECT(ADDRESS($G258,44))=0,INDIRECT(ADDRESS($G258,38))&lt;&gt;"UL"),INDIRECT(ADDRESS($G258,COLUMN()-12)),0),0), IF($H258&gt;0,IF(AND(INDIRECT(ADDRESS($H258,44))=0,INDIRECT(ADDRESS($H258,38))&lt;&gt;"UL"),INDIRECT(ADDRESS($H258,COLUMN()-12)),0),0), IF($I258&gt;0,IF(AND(INDIRECT(ADDRESS($I258,44))=0,INDIRECT(ADDRESS($I258,38))&lt;&gt;"UL"),INDIRECT(ADDRESS($I258,COLUMN()-12)),0),0), IF($J258&gt;0,IF(AND(INDIRECT(ADDRESS($J258,44))=0,INDIRECT(ADDRESS($J258,38))&lt;&gt;"UL"),INDIRECT(ADDRESS($J258,COLUMN()-12)),0),0), IF($K258&gt;0,IF(AND(INDIRECT(ADDRESS($K258,44))=0,INDIRECT(ADDRESS($K258,38))&lt;&gt;"UL"),INDIRECT(ADDRESS($K258,COLUMN()-12)),0),0), IF($L258&gt;0,IF(AND(INDIRECT(ADDRESS($L258,44))=0,INDIRECT(ADDRESS($L258,38))&lt;&gt;"UL"),INDIRECT(ADDRESS($L258,COLUMN()-12)),0),0), IF($M258&gt;0,IF(AND(INDIRECT(ADDRESS($M258,44))=0,INDIRECT(ADDRESS($M258,38))&lt;&gt;"UL"),INDIRECT(ADDRESS($M258,COLUMN()-12)),0),0))</f>
        <v>0.44444444444444442</v>
      </c>
      <c r="BK258" s="57">
        <f t="shared" ca="1" si="196"/>
        <v>1.3333333333333333</v>
      </c>
      <c r="BL258" s="58">
        <f ca="1">SUM(BH258:BJ258)/3</f>
        <v>0.88888888888888895</v>
      </c>
      <c r="BM258" s="57" cm="1">
        <f t="array" aca="1" ref="BM258" ca="1">SUM(IF($C258&gt;0,IF(AND(INDIRECT(ADDRESS($C258,44))=0,INDIRECT(ADDRESS($C258,38))&lt;&gt;"UL"),INDIRECT(ADDRESS($C258,COLUMN()-12)),0),0), IF($D258&gt;0,IF(AND(INDIRECT(ADDRESS($D258,44))=0,INDIRECT(ADDRESS($D258,38))&lt;&gt;"UL"),INDIRECT(ADDRESS($D258,COLUMN()-12)),0),0), IF($E258&gt;0,IF(AND(INDIRECT(ADDRESS($E258,44))=0,INDIRECT(ADDRESS($E258,38))&lt;&gt;"UL"),INDIRECT(ADDRESS($E258,COLUMN()-12)),0),0), IF($F258&gt;0,IF(AND(INDIRECT(ADDRESS($F258,44))=0,INDIRECT(ADDRESS($F258,38))&lt;&gt;"UL"),INDIRECT(ADDRESS($F258,COLUMN()-12)),0),0), IF($G258&gt;0,IF(AND(INDIRECT(ADDRESS($G258,44))=0,INDIRECT(ADDRESS($G258,38))&lt;&gt;"UL"),INDIRECT(ADDRESS($G258,COLUMN()-12)),0),0), IF($H258&gt;0,IF(AND(INDIRECT(ADDRESS($H258,44))=0,INDIRECT(ADDRESS($H258,38))&lt;&gt;"UL"),INDIRECT(ADDRESS($H258,COLUMN()-12)),0),0), IF($I258&gt;0,IF(AND(INDIRECT(ADDRESS($I258,44))=0,INDIRECT(ADDRESS($I258,38))&lt;&gt;"UL"),INDIRECT(ADDRESS($I258,COLUMN()-12)),0),0), IF($J258&gt;0,IF(AND(INDIRECT(ADDRESS($J258,44))=0,INDIRECT(ADDRESS($J258,38))&lt;&gt;"UL"),INDIRECT(ADDRESS($J258,COLUMN()-12)),0),0), IF($K258&gt;0,IF(AND(INDIRECT(ADDRESS($K258,44))=0,INDIRECT(ADDRESS($K258,38))&lt;&gt;"UL"),INDIRECT(ADDRESS($K258,COLUMN()-11)),0),0), IF($L258&gt;0,IF(AND(INDIRECT(ADDRESS($L258,44))=0,INDIRECT(ADDRESS($L258,38))&lt;&gt;"UL"),INDIRECT(ADDRESS($L258,COLUMN()-11)),0),0), IF($M258&gt;0,IF(AND(INDIRECT(ADDRESS($M258,44))=0,INDIRECT(ADDRESS($M258,38))&lt;&gt;"UL"),INDIRECT(ADDRESS($M258,COLUMN()-11)),0),0))</f>
        <v>0.29629629629629634</v>
      </c>
      <c r="BN258" s="57" cm="1">
        <f t="array" aca="1" ref="BN258" ca="1">SUM(IF($C258&gt;0,IF(AND(INDIRECT(ADDRESS($C258,44))=0,INDIRECT(ADDRESS($C258,38))&lt;&gt;"UL"),INDIRECT(ADDRESS($C258,COLUMN()-12)),0),0), IF($D258&gt;0,IF(AND(INDIRECT(ADDRESS($D258,44))=0,INDIRECT(ADDRESS($D258,38))&lt;&gt;"UL"),INDIRECT(ADDRESS($D258,COLUMN()-12)),0),0), IF($E258&gt;0,IF(AND(INDIRECT(ADDRESS($E258,44))=0,INDIRECT(ADDRESS($E258,38))&lt;&gt;"UL"),INDIRECT(ADDRESS($E258,COLUMN()-12)),0),0), IF($F258&gt;0,IF(AND(INDIRECT(ADDRESS($F258,44))=0,INDIRECT(ADDRESS($F258,38))&lt;&gt;"UL"),INDIRECT(ADDRESS($F258,COLUMN()-12)),0),0), IF($G258&gt;0,IF(AND(INDIRECT(ADDRESS($G258,44))=0,INDIRECT(ADDRESS($G258,38))&lt;&gt;"UL"),INDIRECT(ADDRESS($G258,COLUMN()-12)),0),0), IF($H258&gt;0,IF(AND(INDIRECT(ADDRESS($H258,44))=0,INDIRECT(ADDRESS($H258,38))&lt;&gt;"UL"),INDIRECT(ADDRESS($H258,COLUMN()-12)),0),0), IF($I258&gt;0,IF(AND(INDIRECT(ADDRESS($I258,44))=0,INDIRECT(ADDRESS($I258,38))&lt;&gt;"UL"),INDIRECT(ADDRESS($I258,COLUMN()-12)),0),0), IF($J258&gt;0,IF(AND(INDIRECT(ADDRESS($J258,44))=0,INDIRECT(ADDRESS($J258,38))&lt;&gt;"UL"),INDIRECT(ADDRESS($J258,COLUMN()-12)),0),0), IF($K258&gt;0,IF(AND(INDIRECT(ADDRESS($K258,44))=0,INDIRECT(ADDRESS($K258,38))&lt;&gt;"UL"),INDIRECT(ADDRESS($K258,COLUMN()-11)),0),0), IF($L258&gt;0,IF(AND(INDIRECT(ADDRESS($L258,44))=0,INDIRECT(ADDRESS($L258,38))&lt;&gt;"UL"),INDIRECT(ADDRESS($L258,COLUMN()-11)),0),0), IF($M258&gt;0,IF(AND(INDIRECT(ADDRESS($M258,44))=0,INDIRECT(ADDRESS($M258,38))&lt;&gt;"UL"),INDIRECT(ADDRESS($M258,COLUMN()-11)),0),0))</f>
        <v>0.4148148148148148</v>
      </c>
      <c r="BO258" s="57" cm="1">
        <f t="array" aca="1" ref="BO258" ca="1">SUM(IF($C258&gt;0,IF(AND(INDIRECT(ADDRESS($C258,44))=0,INDIRECT(ADDRESS($C258,38))&lt;&gt;"UL"),INDIRECT(ADDRESS($C258,COLUMN()-12)),0),0), IF($D258&gt;0,IF(AND(INDIRECT(ADDRESS($D258,44))=0,INDIRECT(ADDRESS($D258,38))&lt;&gt;"UL"),INDIRECT(ADDRESS($D258,COLUMN()-12)),0),0), IF($E258&gt;0,IF(AND(INDIRECT(ADDRESS($E258,44))=0,INDIRECT(ADDRESS($E258,38))&lt;&gt;"UL"),INDIRECT(ADDRESS($E258,COLUMN()-12)),0),0), IF($F258&gt;0,IF(AND(INDIRECT(ADDRESS($F258,44))=0,INDIRECT(ADDRESS($F258,38))&lt;&gt;"UL"),INDIRECT(ADDRESS($F258,COLUMN()-12)),0),0), IF($G258&gt;0,IF(AND(INDIRECT(ADDRESS($G258,44))=0,INDIRECT(ADDRESS($G258,38))&lt;&gt;"UL"),INDIRECT(ADDRESS($G258,COLUMN()-12)),0),0), IF($H258&gt;0,IF(AND(INDIRECT(ADDRESS($H258,44))=0,INDIRECT(ADDRESS($H258,38))&lt;&gt;"UL"),INDIRECT(ADDRESS($H258,COLUMN()-12)),0),0), IF($I258&gt;0,IF(AND(INDIRECT(ADDRESS($I258,44))=0,INDIRECT(ADDRESS($I258,38))&lt;&gt;"UL"),INDIRECT(ADDRESS($I258,COLUMN()-12)),0),0), IF($J258&gt;0,IF(AND(INDIRECT(ADDRESS($J258,44))=0,INDIRECT(ADDRESS($J258,38))&lt;&gt;"UL"),INDIRECT(ADDRESS($J258,COLUMN()-12)),0),0), IF($K258&gt;0,IF(AND(INDIRECT(ADDRESS($K258,44))=0,INDIRECT(ADDRESS($K258,38))&lt;&gt;"UL"),INDIRECT(ADDRESS($K258,COLUMN()-11)),0),0), IF($L258&gt;0,IF(AND(INDIRECT(ADDRESS($L258,44))=0,INDIRECT(ADDRESS($L258,38))&lt;&gt;"UL"),INDIRECT(ADDRESS($L258,COLUMN()-11)),0),0), IF($M258&gt;0,IF(AND(INDIRECT(ADDRESS($M258,44))=0,INDIRECT(ADDRESS($M258,38))&lt;&gt;"UL"),INDIRECT(ADDRESS($M258,COLUMN()-11)),0),0))</f>
        <v>0.29629629629629634</v>
      </c>
      <c r="BP258" s="57" cm="1">
        <f t="array" aca="1" ref="BP258" ca="1">SUM(IF($C258&gt;0,IF(AND(INDIRECT(ADDRESS($C258,44))=0,INDIRECT(ADDRESS($C258,38))&lt;&gt;"UL"),INDIRECT(ADDRESS($C258,COLUMN()-12)),0),0), IF($D258&gt;0,IF(AND(INDIRECT(ADDRESS($D258,44))=0,INDIRECT(ADDRESS($D258,38))&lt;&gt;"UL"),INDIRECT(ADDRESS($D258,COLUMN()-12)),0),0), IF($E258&gt;0,IF(AND(INDIRECT(ADDRESS($E258,44))=0,INDIRECT(ADDRESS($E258,38))&lt;&gt;"UL"),INDIRECT(ADDRESS($E258,COLUMN()-12)),0),0), IF($F258&gt;0,IF(AND(INDIRECT(ADDRESS($F258,44))=0,INDIRECT(ADDRESS($F258,38))&lt;&gt;"UL"),INDIRECT(ADDRESS($F258,COLUMN()-12)),0),0), IF($G258&gt;0,IF(AND(INDIRECT(ADDRESS($G258,44))=0,INDIRECT(ADDRESS($G258,38))&lt;&gt;"UL"),INDIRECT(ADDRESS($G258,COLUMN()-12)),0),0), IF($H258&gt;0,IF(AND(INDIRECT(ADDRESS($H258,44))=0,INDIRECT(ADDRESS($H258,38))&lt;&gt;"UL"),INDIRECT(ADDRESS($H258,COLUMN()-12)),0),0), IF($I258&gt;0,IF(AND(INDIRECT(ADDRESS($I258,44))=0,INDIRECT(ADDRESS($I258,38))&lt;&gt;"UL"),INDIRECT(ADDRESS($I258,COLUMN()-12)),0),0), IF($J258&gt;0,IF(AND(INDIRECT(ADDRESS($J258,44))=0,INDIRECT(ADDRESS($J258,38))&lt;&gt;"UL"),INDIRECT(ADDRESS($J258,COLUMN()-12)),0),0), IF($K258&gt;0,IF(AND(INDIRECT(ADDRESS($K258,44))=0,INDIRECT(ADDRESS($K258,38))&lt;&gt;"UL"),INDIRECT(ADDRESS($K258,COLUMN()-11)),0),0), IF($L258&gt;0,IF(AND(INDIRECT(ADDRESS($L258,44))=0,INDIRECT(ADDRESS($L258,38))&lt;&gt;"UL"),INDIRECT(ADDRESS($L258,COLUMN()-11)),0),0), IF($M258&gt;0,IF(AND(INDIRECT(ADDRESS($M258,44))=0,INDIRECT(ADDRESS($M258,38))&lt;&gt;"UL"),INDIRECT(ADDRESS($M258,COLUMN()-11)),0),0))</f>
        <v>0.4148148148148148</v>
      </c>
      <c r="BQ258" s="57">
        <f t="shared" ca="1" si="197"/>
        <v>0.29629629629629634</v>
      </c>
      <c r="BR258" s="161">
        <f t="shared" ca="1" si="198"/>
        <v>77.160935524793558</v>
      </c>
      <c r="BS258" s="56"/>
      <c r="BT258" s="56">
        <f t="shared" ca="1" si="199"/>
        <v>2.6618279951474646</v>
      </c>
      <c r="BU258" s="87">
        <f t="shared" ca="1" si="200"/>
        <v>0.12099218159761203</v>
      </c>
      <c r="BV258" s="57" t="s">
        <v>33</v>
      </c>
      <c r="BW258" s="57" cm="1">
        <f t="array" aca="1" ref="BW258" ca="1">SUM(IF($C258&gt;0,IF(AND(INDIRECT(ADDRESS($C258,44))=0,INDIRECT(ADDRESS($C258,38))="UL",ISERROR(SEARCH("Rear",INDIRECT(ADDRESS($C258,33)))),ISERROR(SEARCH("Side",INDIRECT(ADDRESS($C258,33))))),INDIRECT(ADDRESS($C258,COLUMN())),0),0),IF($D258&gt;0,IF(AND(INDIRECT(ADDRESS($D258,44))=0,INDIRECT(ADDRESS($D258,38))="UL",ISERROR(SEARCH("Rear",INDIRECT(ADDRESS($D258,33)))),ISERROR(SEARCH("Side",INDIRECT(ADDRESS($D258,33))))),INDIRECT(ADDRESS($D258,COLUMN())),0),0),IF($E258&gt;0,IF(AND(INDIRECT(ADDRESS($E258,44))=0,INDIRECT(ADDRESS($E258,38))="UL",ISERROR(SEARCH("Rear",INDIRECT(ADDRESS($E258,33)))),ISERROR(SEARCH("Side",INDIRECT(ADDRESS($E258,33))))),INDIRECT(ADDRESS($E258,COLUMN())),0),0),IF($F258&gt;0,IF(AND(INDIRECT(ADDRESS($F258,44))=0,INDIRECT(ADDRESS($F258,38))="UL",ISERROR(SEARCH("Rear",INDIRECT(ADDRESS($F258,33)))),ISERROR(SEARCH("Side",INDIRECT(ADDRESS($F258,33))))),INDIRECT(ADDRESS($F258,COLUMN())),0),0),IF($G258&gt;0,IF(AND(INDIRECT(ADDRESS($G258,44))=0,INDIRECT(ADDRESS($G258,38))="UL",ISERROR(SEARCH("Rear",INDIRECT(ADDRESS($G258,33)))),ISERROR(SEARCH("Side",INDIRECT(ADDRESS($G258,33))))),INDIRECT(ADDRESS($G258,COLUMN())),0),0),IF($H258&gt;0,IF(AND(INDIRECT(ADDRESS($H258,44))=0,INDIRECT(ADDRESS($H258,38))="UL",ISERROR(SEARCH("Rear",INDIRECT(ADDRESS($H258,33)))),ISERROR(SEARCH("Side",INDIRECT(ADDRESS($H258,33))))),INDIRECT(ADDRESS($H258,COLUMN())),0),0),IF($I258&gt;0,IF(AND(INDIRECT(ADDRESS($I258,44))=0,INDIRECT(ADDRESS($I258,38))="UL",ISERROR(SEARCH("Rear",INDIRECT(ADDRESS($I258,33)))),ISERROR(SEARCH("Side",INDIRECT(ADDRESS($I258,33))))),INDIRECT(ADDRESS($I258,COLUMN())),0),0),IF($J258&gt;0,IF(AND(INDIRECT(ADDRESS($J258,44))=0,INDIRECT(ADDRESS($J258,38))="UL",ISERROR(SEARCH("Rear",INDIRECT(ADDRESS($J258,33)))),ISERROR(SEARCH("Side",INDIRECT(ADDRESS($J258,33))))),INDIRECT(ADDRESS($J258,COLUMN())),0),0),IF($K258&gt;0,IF(AND(INDIRECT(ADDRESS($K258,44))=0,INDIRECT(ADDRESS($K258,38))="UL",ISERROR(SEARCH("Rear",INDIRECT(ADDRESS($K258,33)))),ISERROR(SEARCH("Side",INDIRECT(ADDRESS($K258,33))))),INDIRECT(ADDRESS($K258,COLUMN())),0),0),IF($L258&gt;0,IF(AND(INDIRECT(ADDRESS($L258,44))=0,INDIRECT(ADDRESS($L258,38))="UL",ISERROR(SEARCH("Rear",INDIRECT(ADDRESS($L258,33)))),ISERROR(SEARCH("Side",INDIRECT(ADDRESS($L258,33))))),INDIRECT(ADDRESS($L258,COLUMN())),0),0),IF($M258&gt;0,IF(AND(INDIRECT(ADDRESS($M258,44))=0,INDIRECT(ADDRESS($M258,38))="UL",ISERROR(SEARCH("Rear",INDIRECT(ADDRESS($M258,33)))),ISERROR(SEARCH("Side",INDIRECT(ADDRESS($M258,33))))),INDIRECT(ADDRESS($M258,COLUMN())),0),0))</f>
        <v>0.22222222222222221</v>
      </c>
      <c r="BX258" s="57">
        <f t="shared" ca="1" si="201"/>
        <v>0.88888888888888884</v>
      </c>
      <c r="BY258" s="57" cm="1">
        <f t="array" aca="1" ref="BY258" ca="1">SUM(IF($C258&gt;0,IF(AND(INDIRECT(ADDRESS($C258,44))=0,INDIRECT(ADDRESS($C258,38))="UL"),INDIRECT(ADDRESS($C258,COLUMN())),0),0),IF($D258&gt;0,IF(AND(INDIRECT(ADDRESS($D258,44))=0,INDIRECT(ADDRESS($D258,38))="UL"),INDIRECT(ADDRESS($D258,COLUMN())),0),0),IF($E258&gt;0,IF(AND(INDIRECT(ADDRESS($E258,44))=0,INDIRECT(ADDRESS($E258,38))="UL"),INDIRECT(ADDRESS($E258,COLUMN())),0),0),IF($F258&gt;0,IF(AND(INDIRECT(ADDRESS($F258,44))=0,INDIRECT(ADDRESS($F258,38))="UL"),INDIRECT(ADDRESS($F258,COLUMN())),0),0),IF($G258&gt;0,IF(AND(INDIRECT(ADDRESS($G258,44))=0,INDIRECT(ADDRESS($G258,38))="UL"),INDIRECT(ADDRESS($G258,COLUMN())),0),0),IF($H258&gt;0,IF(AND(INDIRECT(ADDRESS($H258,44))=0,INDIRECT(ADDRESS($H258,38))="UL"),INDIRECT(ADDRESS($H258,COLUMN())),0),0),IF($I258&gt;0,IF(AND(INDIRECT(ADDRESS($I258,44))=0,INDIRECT(ADDRESS($I258,38))="UL"),INDIRECT(ADDRESS($I258,COLUMN())),0),0),IF($J258&gt;0,IF(AND(INDIRECT(ADDRESS($J258,44))=0,INDIRECT(ADDRESS($J258,38))="UL"),INDIRECT(ADDRESS($J258,COLUMN())),0),0),IF($K258&gt;0,IF(AND(INDIRECT(ADDRESS($K258,44))=0,INDIRECT(ADDRESS($K258,38))="UL"),INDIRECT(ADDRESS($K258,COLUMN())),0),0),IF($L258&gt;0,IF(AND(INDIRECT(ADDRESS($L258,44))=0,INDIRECT(ADDRESS($L258,38))="UL"),INDIRECT(ADDRESS($L258,COLUMN())),0),0),IF($M258&gt;0,IF(AND(INDIRECT(ADDRESS($M258,44))=0,INDIRECT(ADDRESS($M258,38))="UL"),INDIRECT(ADDRESS($M258,COLUMN())),0),0))</f>
        <v>7.407407407407407E-2</v>
      </c>
      <c r="BZ258" s="57" cm="1">
        <f t="array" aca="1" ref="BZ258" ca="1">SUM(IF($C258&gt;0,IF(AND(INDIRECT(ADDRESS($C258,44))=0,INDIRECT(ADDRESS($C258,38))="UL"),INDIRECT(ADDRESS($C258,COLUMN())),0),0),IF($D258&gt;0,IF(AND(INDIRECT(ADDRESS($D258,44))=0,INDIRECT(ADDRESS($D258,38))="UL"),INDIRECT(ADDRESS($D258,COLUMN())),0),0),IF($E258&gt;0,IF(AND(INDIRECT(ADDRESS($E258,44))=0,INDIRECT(ADDRESS($E258,38))="UL"),INDIRECT(ADDRESS($E258,COLUMN())),0),0),IF($F258&gt;0,IF(AND(INDIRECT(ADDRESS($F258,44))=0,INDIRECT(ADDRESS($F258,38))="UL"),INDIRECT(ADDRESS($F258,COLUMN())),0),0),IF($G258&gt;0,IF(AND(INDIRECT(ADDRESS($G258,44))=0,INDIRECT(ADDRESS($G258,38))="UL"),INDIRECT(ADDRESS($G258,COLUMN())),0),0),IF($H258&gt;0,IF(AND(INDIRECT(ADDRESS($H258,44))=0,INDIRECT(ADDRESS($H258,38))="UL"),INDIRECT(ADDRESS($H258,COLUMN())),0),0),IF($I258&gt;0,IF(AND(INDIRECT(ADDRESS($I258,44))=0,INDIRECT(ADDRESS($I258,38))="UL"),INDIRECT(ADDRESS($I258,COLUMN())),0),0),IF($J258&gt;0,IF(AND(INDIRECT(ADDRESS($J258,44))=0,INDIRECT(ADDRESS($J258,38))="UL"),INDIRECT(ADDRESS($J258,COLUMN())),0),0),IF($K258&gt;0,IF(AND(INDIRECT(ADDRESS($K258,44))=0,INDIRECT(ADDRESS($K258,38))="UL"),INDIRECT(ADDRESS($K258,COLUMN())),0),0),IF($L258&gt;0,IF(AND(INDIRECT(ADDRESS($L258,44))=0,INDIRECT(ADDRESS($L258,38))="UL"),INDIRECT(ADDRESS($L258,COLUMN())),0),0),IF($M258&gt;0,IF(AND(INDIRECT(ADDRESS($M258,44))=0,INDIRECT(ADDRESS($M258,38))="UL"),INDIRECT(ADDRESS($M258,COLUMN())),0),0))</f>
        <v>0.29629629629629628</v>
      </c>
      <c r="CA258" s="57">
        <f t="shared" ca="1" si="202"/>
        <v>7.407407407407407E-2</v>
      </c>
      <c r="CB258" s="57" cm="1">
        <f t="array" aca="1" ref="CB258" ca="1">SUM(IF($C258&gt;0,IF(AND(INDIRECT(ADDRESS($C258,44))=0,INDIRECT(ADDRESS($C258,38))&lt;&gt;"UL"),INDIRECT(ADDRESS($C258,COLUMN())),0),0),IF($D258&gt;0,IF(AND(INDIRECT(ADDRESS($D258,44))=0,INDIRECT(ADDRESS($D258,38))&lt;&gt;"UL"),INDIRECT(ADDRESS($D258,COLUMN())),0),0),IF($E258&gt;0,IF(AND(INDIRECT(ADDRESS($E258,44))=0,INDIRECT(ADDRESS($E258,38))&lt;&gt;"UL"),INDIRECT(ADDRESS($E258,COLUMN())),0),0),IF($F258&gt;0,IF(AND(INDIRECT(ADDRESS($F258,44))=0,INDIRECT(ADDRESS($F258,38))&lt;&gt;"UL"),INDIRECT(ADDRESS($F258,COLUMN())),0),0),IF($G258&gt;0,IF(AND(INDIRECT(ADDRESS($G258,44))=0,INDIRECT(ADDRESS($G258,38))&lt;&gt;"UL"),INDIRECT(ADDRESS($G258,COLUMN())),0),0),IF($H258&gt;0,IF(AND(INDIRECT(ADDRESS($H258,44))=0,INDIRECT(ADDRESS($H258,38))&lt;&gt;"UL"),INDIRECT(ADDRESS($H258,COLUMN())),0),0),IF($I258&gt;0,IF(AND(INDIRECT(ADDRESS($I258,44))=0,INDIRECT(ADDRESS($I258,38))&lt;&gt;"UL"),INDIRECT(ADDRESS($I258,COLUMN())),0),0),IF($J258&gt;0,IF(AND(INDIRECT(ADDRESS($J258,44))=0,INDIRECT(ADDRESS($J258,38))&lt;&gt;"UL"),INDIRECT(ADDRESS($J258,COLUMN())),0),0),IF($K258&gt;0,IF(AND(INDIRECT(ADDRESS($K258,44))=0,INDIRECT(ADDRESS($K258,38))&lt;&gt;"UL"),INDIRECT(ADDRESS($K258,COLUMN())),0),0),IF($L258&gt;0,IF(AND(INDIRECT(ADDRESS($L258,44))=0,INDIRECT(ADDRESS($L258,38))&lt;&gt;"UL"),INDIRECT(ADDRESS($L258,COLUMN())),0),0),IF($M258&gt;0,IF(AND(INDIRECT(ADDRESS($M258,44))=0,INDIRECT(ADDRESS($M258,38))&lt;&gt;"UL"),INDIRECT(ADDRESS($M258,COLUMN())),0),0))</f>
        <v>0.44444444444444442</v>
      </c>
      <c r="CC258" s="57">
        <f t="shared" ca="1" si="203"/>
        <v>1.3333333333333333</v>
      </c>
      <c r="CD258" s="57" cm="1">
        <f t="array" aca="1" ref="CD258" ca="1">SUM(IF($C258&gt;0,IF(AND(INDIRECT(ADDRESS($C258,44))=0,INDIRECT(ADDRESS($C258,38))&lt;&gt;"UL"),INDIRECT(ADDRESS($C258,COLUMN())),0),0),IF($D258&gt;0,IF(AND(INDIRECT(ADDRESS($D258,44))=0,INDIRECT(ADDRESS($D258,38))&lt;&gt;"UL"),INDIRECT(ADDRESS($D258,COLUMN())),0),0),IF($E258&gt;0,IF(AND(INDIRECT(ADDRESS($E258,44))=0,INDIRECT(ADDRESS($E258,38))&lt;&gt;"UL"),INDIRECT(ADDRESS($E258,COLUMN())),0),0),IF($F258&gt;0,IF(AND(INDIRECT(ADDRESS($F258,44))=0,INDIRECT(ADDRESS($F258,38))&lt;&gt;"UL"),INDIRECT(ADDRESS($F258,COLUMN())),0),0),IF($G258&gt;0,IF(AND(INDIRECT(ADDRESS($G258,44))=0,INDIRECT(ADDRESS($G258,38))&lt;&gt;"UL"),INDIRECT(ADDRESS($G258,COLUMN())),0),0),IF($H258&gt;0,IF(AND(INDIRECT(ADDRESS($H258,44))=0,INDIRECT(ADDRESS($H258,38))&lt;&gt;"UL"),INDIRECT(ADDRESS($H258,COLUMN())),0),0),IF($I258&gt;0,IF(AND(INDIRECT(ADDRESS($I258,44))=0,INDIRECT(ADDRESS($I258,38))&lt;&gt;"UL"),INDIRECT(ADDRESS($I258,COLUMN())),0),0),IF($J258&gt;0,IF(AND(INDIRECT(ADDRESS($J258,44))=0,INDIRECT(ADDRESS($J258,38))&lt;&gt;"UL"),INDIRECT(ADDRESS($J258,COLUMN())),0),0),IF($K258&gt;0,IF(AND(INDIRECT(ADDRESS($K258,44))=0,INDIRECT(ADDRESS($K258,38))&lt;&gt;"UL"),INDIRECT(ADDRESS($K258,COLUMN())),0),0),IF($L258&gt;0,IF(AND(INDIRECT(ADDRESS($L258,44))=0,INDIRECT(ADDRESS($L258,38))&lt;&gt;"UL"),INDIRECT(ADDRESS($L258,COLUMN())),0),0),IF($M258&gt;0,IF(AND(INDIRECT(ADDRESS($M258,44))=0,INDIRECT(ADDRESS($M258,38))&lt;&gt;"UL"),INDIRECT(ADDRESS($M258,COLUMN())),0),0))</f>
        <v>0.14814814814814814</v>
      </c>
      <c r="CE258" s="57" cm="1">
        <f t="array" aca="1" ref="CE258" ca="1">SUM(IF($C258&gt;0,IF(AND(INDIRECT(ADDRESS($C258,44))=0,INDIRECT(ADDRESS($C258,38))&lt;&gt;"UL"),INDIRECT(ADDRESS($C258,COLUMN())),0),0),IF($D258&gt;0,IF(AND(INDIRECT(ADDRESS($D258,44))=0,INDIRECT(ADDRESS($D258,38))&lt;&gt;"UL"),INDIRECT(ADDRESS($D258,COLUMN())),0),0),IF($E258&gt;0,IF(AND(INDIRECT(ADDRESS($E258,44))=0,INDIRECT(ADDRESS($E258,38))&lt;&gt;"UL"),INDIRECT(ADDRESS($E258,COLUMN())),0),0),IF($F258&gt;0,IF(AND(INDIRECT(ADDRESS($F258,44))=0,INDIRECT(ADDRESS($F258,38))&lt;&gt;"UL"),INDIRECT(ADDRESS($F258,COLUMN())),0),0),IF($G258&gt;0,IF(AND(INDIRECT(ADDRESS($G258,44))=0,INDIRECT(ADDRESS($G258,38))&lt;&gt;"UL"),INDIRECT(ADDRESS($G258,COLUMN())),0),0),IF($H258&gt;0,IF(AND(INDIRECT(ADDRESS($H258,44))=0,INDIRECT(ADDRESS($H258,38))&lt;&gt;"UL"),INDIRECT(ADDRESS($H258,COLUMN())),0),0),IF($I258&gt;0,IF(AND(INDIRECT(ADDRESS($I258,44))=0,INDIRECT(ADDRESS($I258,38))&lt;&gt;"UL"),INDIRECT(ADDRESS($I258,COLUMN())),0),0),IF($J258&gt;0,IF(AND(INDIRECT(ADDRESS($J258,44))=0,INDIRECT(ADDRESS($J258,38))&lt;&gt;"UL"),INDIRECT(ADDRESS($J258,COLUMN())),0),0),IF($K258&gt;0,IF(AND(INDIRECT(ADDRESS($K258,44))=0,INDIRECT(ADDRESS($K258,38))&lt;&gt;"UL"),INDIRECT(ADDRESS($K258,COLUMN())),0),0),IF($L258&gt;0,IF(AND(INDIRECT(ADDRESS($L258,44))=0,INDIRECT(ADDRESS($L258,38))&lt;&gt;"UL"),INDIRECT(ADDRESS($L258,COLUMN())),0),0),IF($M258&gt;0,IF(AND(INDIRECT(ADDRESS($M258,44))=0,INDIRECT(ADDRESS($M258,38))&lt;&gt;"UL"),INDIRECT(ADDRESS($M258,COLUMN())),0),0))</f>
        <v>0.44444444444444442</v>
      </c>
      <c r="CF258" s="57">
        <f t="shared" ca="1" si="204"/>
        <v>0.14814814814814814</v>
      </c>
      <c r="CG258" s="57">
        <f t="shared" ca="1" si="205"/>
        <v>2.6209274652136343</v>
      </c>
      <c r="CH258" s="57">
        <f t="shared" ca="1" si="206"/>
        <v>0.11913306660061974</v>
      </c>
      <c r="CI258" s="19">
        <f t="shared" ca="1" si="207"/>
        <v>17.951854952537538</v>
      </c>
      <c r="CJ258" s="19"/>
      <c r="CK258" s="57" cm="1">
        <f t="array" aca="1" ref="CK258" ca="1">IF(AU258="S", SUM(IF($C258&gt;0,IF(INDIRECT(ADDRESS($C258,43))&lt;&gt;1,INDIRECT(ADDRESS($C258,48)),0),0), IF($D258&gt;0,IF(INDIRECT(ADDRESS($D258,43))&lt;&gt;1,INDIRECT(ADDRESS($D258,48)),0),0), IF($E258&gt;0,IF(INDIRECT(ADDRESS($E258,43))&lt;&gt;1,INDIRECT(ADDRESS($E258,48)),0),0), IF($F258&gt;0,IF(INDIRECT(ADDRESS($F258,43))&lt;&gt;1,INDIRECT(ADDRESS($F258,48)),0),0), IF($G258&gt;0,IF(INDIRECT(ADDRESS($G258,43))&lt;&gt;1,INDIRECT(ADDRESS($G258,48)),0),0), IF($H258&gt;0,IF(INDIRECT(ADDRESS($H258,43))&lt;&gt;1,INDIRECT(ADDRESS($H258,48)),0),0), IF($I258&gt;0,IF(INDIRECT(ADDRESS($I258,43))&lt;&gt;1,INDIRECT(ADDRESS($I258,48)),0),0), IF($J258&gt;0,IF(INDIRECT(ADDRESS($J258,43))&lt;&gt;1,INDIRECT(ADDRESS($J258,48)),0),0), IF($K258&gt;0,IF(INDIRECT(ADDRESS($K258,43))&lt;&gt;1,INDIRECT(ADDRESS($K258,48)),0),0), IF($L258&gt;0,IF(INDIRECT(ADDRESS($L258,43))&lt;&gt;1,INDIRECT(ADDRESS($L258,48)),0),0), IF($M258&gt;0,IF(INDIRECT(ADDRESS($M258,43))&lt;&gt;1,INDIRECT(ADDRESS($M258,48)),0),0)), IF(AU258="L",SUM(IF($C258&gt;0,IF(INDIRECT(ADDRESS($C258,43))&lt;&gt;1,INDIRECT(ADDRESS($C258,50)),0),0), IF($D258&gt;0,IF(INDIRECT(ADDRESS($D258,43))&lt;&gt;1,INDIRECT(ADDRESS($D258,50)),0),0), IF($E258&gt;0,IF(INDIRECT(ADDRESS($E258,43))&lt;&gt;1,INDIRECT(ADDRESS($E258,50)),0),0), IF($F258&gt;0,IF(INDIRECT(ADDRESS($F258,43))&lt;&gt;1,INDIRECT(ADDRESS($F258,50)),0),0), IF($G258&gt;0,IF(INDIRECT(ADDRESS($G258,43))&lt;&gt;1,INDIRECT(ADDRESS($G258,50)),0),0), IF($G258&gt;0,IF(INDIRECT(ADDRESS($G258,43))&lt;&gt;1,INDIRECT(ADDRESS($G258,50)),0),0), IF($H258&gt;0,IF(INDIRECT(ADDRESS($H258,43))&lt;&gt;1,INDIRECT(ADDRESS($H258,50)),0),0), IF($I258&gt;0,IF(INDIRECT(ADDRESS($I258,43))&lt;&gt;1,INDIRECT(ADDRESS($I258,50)),0),0), IF($J258&gt;0,IF(INDIRECT(ADDRESS($J258,43))&lt;&gt;1,INDIRECT(ADDRESS($J258,50)),0),0), IF($K258&gt;0,IF(INDIRECT(ADDRESS($K258,43))&lt;&gt;1,INDIRECT(ADDRESS($K258,50)),0),0), IF($L258&gt;0,IF(INDIRECT(ADDRESS($L258,43))&lt;&gt;1,INDIRECT(ADDRESS($L258,50)),0),0), IF($M258&gt;0,IF(INDIRECT(ADDRESS($M258,43))&lt;&gt;1,INDIRECT(ADDRESS($M258,50)),0),0)), SUM(IF($C258&gt;0,IF(INDIRECT(ADDRESS($C258,43))&lt;&gt;1,INDIRECT(ADDRESS($C258,49)),0),0), IF($D258&gt;0,IF(INDIRECT(ADDRESS($D258,43))&lt;&gt;1,INDIRECT(ADDRESS($D258,49)),0),0), IF($E258&gt;0,IF(INDIRECT(ADDRESS($E258,43))&lt;&gt;1,INDIRECT(ADDRESS($E258,49)),0),0), IF($F258&gt;0,IF(INDIRECT(ADDRESS($F258,43))&lt;&gt;1,INDIRECT(ADDRESS($F258,49)),0),0), IF($G258&gt;0,IF(INDIRECT(ADDRESS($G258,43))&lt;&gt;1,INDIRECT(ADDRESS($G258,49)),0),0), IF($G258&gt;0,IF(INDIRECT(ADDRESS($G258,43))&lt;&gt;1,INDIRECT(ADDRESS($G258,49)),0),0), IF($H258&gt;0,IF(INDIRECT(ADDRESS($H258,43))&lt;&gt;1,INDIRECT(ADDRESS($H258,49)),0),0), IF($I258&gt;0,IF(INDIRECT(ADDRESS($I258,43))&lt;&gt;1,INDIRECT(ADDRESS($I258,49)),0),0), IF($J258&gt;0,IF(INDIRECT(ADDRESS($J258,43))&lt;&gt;1,INDIRECT(ADDRESS($J258,49)),0),0), IF($K258&gt;0,IF(INDIRECT(ADDRESS($K258,43))&lt;&gt;1,INDIRECT(ADDRESS($K258,49)),0),0), IF($L258&gt;0,IF(INDIRECT(ADDRESS($L258,43))&lt;&gt;1,INDIRECT(ADDRESS($L258,49)),0),0), IF($M258&gt;0,IF(INDIRECT(ADDRESS($M258,43))&lt;&gt;1,INDIRECT(ADDRESS($M258,49)),0),0))))</f>
        <v>2.2222222222222219</v>
      </c>
      <c r="CL258" s="57" cm="1">
        <f t="array" aca="1" ref="CL258" ca="1">SUM(IF($C258&gt;0,IF(INDIRECT(ADDRESS($C258,44))=1,INDIRECT(ADDRESS($C258,90)),0),0), IF($D258&gt;0,IF(INDIRECT(ADDRESS($D258,44))=1,INDIRECT(ADDRESS($D258,90)),0),0), IF($E258&gt;0,IF(INDIRECT(ADDRESS($E258,44))=1,INDIRECT(ADDRESS($E258,90)),0),0), IF($F258&gt;0,IF(INDIRECT(ADDRESS($F258,44))=1,INDIRECT(ADDRESS($F258,90)),0),0), IF($G258&gt;0,IF(INDIRECT(ADDRESS($G258,44))=1,INDIRECT(ADDRESS($G258,90)),0),0), IF($H258&gt;0,IF(INDIRECT(ADDRESS($H258,44))=1,INDIRECT(ADDRESS($H258,90)),0),0), IF($I258&gt;0,IF(INDIRECT(ADDRESS($I258,44))=1,INDIRECT(ADDRESS($I258,90)),0),0), IF($J258&gt;0,IF(INDIRECT(ADDRESS($J258,44))=1,INDIRECT(ADDRESS($J258,90)),0),0), IF($K258&gt;0,IF(INDIRECT(ADDRESS($K258,44))=1,INDIRECT(ADDRESS($K258,90)),0),0), IF($L258&gt;0,IF(INDIRECT(ADDRESS($L258,44))=1,INDIRECT(ADDRESS($L258,90)),0),0), IF($M258&gt;0,IF(INDIRECT(ADDRESS($M258,44))=1,INDIRECT(ADDRESS($M258,90)),0),0))</f>
        <v>0</v>
      </c>
      <c r="CM258" s="56">
        <f t="shared" ca="1" si="208"/>
        <v>0.89072458968936119</v>
      </c>
      <c r="CN258" s="59"/>
    </row>
    <row r="259" spans="1:92" x14ac:dyDescent="0.25">
      <c r="A259" s="52" t="s">
        <v>323</v>
      </c>
      <c r="B259" s="67">
        <v>206</v>
      </c>
      <c r="C259" s="67">
        <v>216</v>
      </c>
      <c r="D259" s="67">
        <v>237</v>
      </c>
      <c r="E259" s="67">
        <v>240</v>
      </c>
      <c r="F259" s="67"/>
      <c r="G259" s="67"/>
      <c r="H259" s="67"/>
      <c r="I259" s="67"/>
      <c r="J259" s="67"/>
      <c r="K259" s="67"/>
      <c r="L259" s="67"/>
      <c r="M259" s="67"/>
      <c r="N259" s="67">
        <f ca="1">SUM(INDIRECT(ADDRESS(B259,COLUMN())),IF(C259&gt;0,INDIRECT(ADDRESS(C259,COLUMN())),0),IF(D259&gt;0,INDIRECT(ADDRESS(D259,COLUMN())),0),IF(E259&gt;0,INDIRECT(ADDRESS(E259,COLUMN())),0),IF(F259&gt;0,INDIRECT(ADDRESS(F259,COLUMN())),0),IF(G259&gt;0,INDIRECT(ADDRESS(G259,COLUMN())),0),IF(H259&gt;0,INDIRECT(ADDRESS(H259,COLUMN())),0),IF(I259&gt;0,INDIRECT(ADDRESS(I259,COLUMN())),0),IF(J259&gt;0,INDIRECT(ADDRESS(J259,COLUMN())),0),IF(K259&gt;0,INDIRECT(ADDRESS(K259,COLUMN())),0),IF(L259&gt;0,INDIRECT(ADDRESS(L259,COLUMN())),0),IF(M259&gt;0,INDIRECT(ADDRESS(M259,COLUMN())),0))</f>
        <v>21</v>
      </c>
      <c r="O259" s="67" t="str" cm="1">
        <f t="array" aca="1" ref="O259" ca="1">INDIRECT(ADDRESS($B259,COLUMN()))</f>
        <v>Fighter</v>
      </c>
      <c r="P259" s="67" cm="1">
        <f t="array" aca="1" ref="P259" ca="1">INDIRECT(ADDRESS($B259,COLUMN()))</f>
        <v>2</v>
      </c>
      <c r="Q259" s="67" cm="1">
        <f t="array" aca="1" ref="Q259" ca="1">INDIRECT(ADDRESS($B259,COLUMN()))</f>
        <v>0</v>
      </c>
      <c r="R259" s="67" cm="1">
        <f t="array" aca="1" ref="R259" ca="1">INDIRECT(ADDRESS($B259,COLUMN()))</f>
        <v>0</v>
      </c>
      <c r="S259" s="67" cm="1">
        <f t="array" aca="1" ref="S259" ca="1">INDIRECT(ADDRESS($B259,COLUMN()))</f>
        <v>2</v>
      </c>
      <c r="T259" s="67" t="str" cm="1">
        <f t="array" aca="1" ref="T259" ca="1">INDIRECT(ADDRESS($B259,COLUMN()))</f>
        <v>1-5</v>
      </c>
      <c r="U259" s="67" cm="1">
        <f t="array" aca="1" ref="U259" ca="1">INDIRECT(ADDRESS($B259,COLUMN()))</f>
        <v>5</v>
      </c>
      <c r="V259" s="67" cm="1">
        <f t="array" aca="1" ref="V259" ca="1">INDIRECT(ADDRESS($B259,COLUMN()))</f>
        <v>0</v>
      </c>
      <c r="W259" s="67" cm="1">
        <f t="array" aca="1" ref="W259" ca="1">INDIRECT(ADDRESS($B259,COLUMN()))</f>
        <v>4</v>
      </c>
      <c r="X259" s="67" cm="1">
        <f t="array" aca="1" ref="X259" ca="1">INDIRECT(ADDRESS($B259,COLUMN()))</f>
        <v>8</v>
      </c>
      <c r="Y259" s="67" cm="1">
        <f t="array" aca="1" ref="Y259" ca="1">INDIRECT(ADDRESS($B259,COLUMN()))</f>
        <v>4</v>
      </c>
      <c r="Z259" s="67" cm="1">
        <f t="array" aca="1" ref="Z259" ca="1">INDIRECT(ADDRESS($B259,COLUMN()))</f>
        <v>4</v>
      </c>
      <c r="AA259" s="67" cm="1">
        <f t="array" aca="1" ref="AA259" ca="1">INDIRECT(ADDRESS($B259,COLUMN()))</f>
        <v>0</v>
      </c>
      <c r="AB259" s="56">
        <f t="shared" ca="1" si="209"/>
        <v>0.79535426540178589</v>
      </c>
      <c r="AC259" s="56">
        <f t="shared" ca="1" si="191"/>
        <v>1.1418170691530023</v>
      </c>
      <c r="AD259" s="56">
        <f t="shared" ca="1" si="192"/>
        <v>1.9857688159182649</v>
      </c>
      <c r="AF259" s="52"/>
      <c r="AG259" s="52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2"/>
      <c r="AU259" s="54" t="s">
        <v>33</v>
      </c>
      <c r="AV259" s="57" cm="1">
        <f t="array" aca="1" ref="AV259" ca="1">SUM(IF($C259&gt;0,IF(AND(INDIRECT(ADDRESS($C259,44))=0,INDIRECT(ADDRESS($C259,38))="UL",ISERROR(SEARCH("Rear",INDIRECT(ADDRESS($C259,33)))),ISERROR(SEARCH("Side",INDIRECT(ADDRESS($C259,33))))),INDIRECT(ADDRESS($C259,COLUMN())),0),0),IF($D259&gt;0,IF(AND(INDIRECT(ADDRESS($D259,44))=0,INDIRECT(ADDRESS($D259,38))="UL",ISERROR(SEARCH("Rear",INDIRECT(ADDRESS($D259,33)))),ISERROR(SEARCH("Side",INDIRECT(ADDRESS($D259,33))))),INDIRECT(ADDRESS($D259,COLUMN())),0),0),IF($E259&gt;0,IF(AND(INDIRECT(ADDRESS($E259,44))=0,INDIRECT(ADDRESS($E259,38))="UL",ISERROR(SEARCH("Rear",INDIRECT(ADDRESS($E259,33)))),ISERROR(SEARCH("Side",INDIRECT(ADDRESS($E259,33))))),INDIRECT(ADDRESS($E259,COLUMN())),0),0),IF($F259&gt;0,IF(AND(INDIRECT(ADDRESS($F259,44))=0,INDIRECT(ADDRESS($F259,38))="UL",ISERROR(SEARCH("Rear",INDIRECT(ADDRESS($F259,33)))),ISERROR(SEARCH("Side",INDIRECT(ADDRESS($F259,33))))),INDIRECT(ADDRESS($F259,COLUMN())),0),0),IF($G259&gt;0,IF(AND(INDIRECT(ADDRESS($G259,44))=0,INDIRECT(ADDRESS($G259,38))="UL",ISERROR(SEARCH("Rear",INDIRECT(ADDRESS($G259,33)))),ISERROR(SEARCH("Side",INDIRECT(ADDRESS($G259,33))))),INDIRECT(ADDRESS($G259,COLUMN())),0),0),IF($H259&gt;0,IF(AND(INDIRECT(ADDRESS($H259,44))=0,INDIRECT(ADDRESS($H259,38))="UL",ISERROR(SEARCH("Rear",INDIRECT(ADDRESS($H259,33)))),ISERROR(SEARCH("Side",INDIRECT(ADDRESS($H259,33))))),INDIRECT(ADDRESS($H259,COLUMN())),0),0),IF($I259&gt;0,IF(AND(INDIRECT(ADDRESS($I259,44))=0,INDIRECT(ADDRESS($I259,38))="UL",ISERROR(SEARCH("Rear",INDIRECT(ADDRESS($I259,33)))),ISERROR(SEARCH("Side",INDIRECT(ADDRESS($I259,33))))),INDIRECT(ADDRESS($I259,COLUMN())),0),0),IF($J259&gt;0,IF(AND(INDIRECT(ADDRESS($J259,44))=0,INDIRECT(ADDRESS($J259,38))="UL",ISERROR(SEARCH("Rear",INDIRECT(ADDRESS($J259,33)))),ISERROR(SEARCH("Side",INDIRECT(ADDRESS($J259,33))))),INDIRECT(ADDRESS($J259,COLUMN())),0),0),IF($K259&gt;0,IF(AND(INDIRECT(ADDRESS($K259,44))=0,INDIRECT(ADDRESS($K259,38))="UL",ISERROR(SEARCH("Rear",INDIRECT(ADDRESS($K259,33)))),ISERROR(SEARCH("Side",INDIRECT(ADDRESS($K259,33))))),INDIRECT(ADDRESS($K259,COLUMN())),0),0),IF($L259&gt;0,IF(AND(INDIRECT(ADDRESS($L259,44))=0,INDIRECT(ADDRESS($L259,38))="UL",ISERROR(SEARCH("Rear",INDIRECT(ADDRESS($L259,33)))),ISERROR(SEARCH("Side",INDIRECT(ADDRESS($L259,33))))),INDIRECT(ADDRESS($L259,COLUMN())),0),0),IF($M259&gt;0,IF(AND(INDIRECT(ADDRESS($M259,44))=0,INDIRECT(ADDRESS($M259,38))="UL",ISERROR(SEARCH("Rear",INDIRECT(ADDRESS($M259,33)))),ISERROR(SEARCH("Side",INDIRECT(ADDRESS($M259,33))))),INDIRECT(ADDRESS($M259,COLUMN())),0),0))</f>
        <v>1.1111111111111112</v>
      </c>
      <c r="AW259" s="57" cm="1">
        <f t="array" aca="1" ref="AW259" ca="1">SUM(IF($C259&gt;0,IF(AND(INDIRECT(ADDRESS($C259,44))=0,INDIRECT(ADDRESS($C259,38))="UL",ISERROR(SEARCH("Rear",INDIRECT(ADDRESS($C259,33)))),ISERROR(SEARCH("Side",INDIRECT(ADDRESS($C259,33))))),INDIRECT(ADDRESS($C259,COLUMN())),0),0),IF($D259&gt;0,IF(AND(INDIRECT(ADDRESS($D259,44))=0,INDIRECT(ADDRESS($D259,38))="UL",ISERROR(SEARCH("Rear",INDIRECT(ADDRESS($D259,33)))),ISERROR(SEARCH("Side",INDIRECT(ADDRESS($D259,33))))),INDIRECT(ADDRESS($D259,COLUMN())),0),0),IF($E259&gt;0,IF(AND(INDIRECT(ADDRESS($E259,44))=0,INDIRECT(ADDRESS($E259,38))="UL",ISERROR(SEARCH("Rear",INDIRECT(ADDRESS($E259,33)))),ISERROR(SEARCH("Side",INDIRECT(ADDRESS($E259,33))))),INDIRECT(ADDRESS($E259,COLUMN())),0),0),IF($F259&gt;0,IF(AND(INDIRECT(ADDRESS($F259,44))=0,INDIRECT(ADDRESS($F259,38))="UL",ISERROR(SEARCH("Rear",INDIRECT(ADDRESS($F259,33)))),ISERROR(SEARCH("Side",INDIRECT(ADDRESS($F259,33))))),INDIRECT(ADDRESS($F259,COLUMN())),0),0),IF($G259&gt;0,IF(AND(INDIRECT(ADDRESS($G259,44))=0,INDIRECT(ADDRESS($G259,38))="UL",ISERROR(SEARCH("Rear",INDIRECT(ADDRESS($G259,33)))),ISERROR(SEARCH("Side",INDIRECT(ADDRESS($G259,33))))),INDIRECT(ADDRESS($G259,COLUMN())),0),0),IF($H259&gt;0,IF(AND(INDIRECT(ADDRESS($H259,44))=0,INDIRECT(ADDRESS($H259,38))="UL",ISERROR(SEARCH("Rear",INDIRECT(ADDRESS($H259,33)))),ISERROR(SEARCH("Side",INDIRECT(ADDRESS($H259,33))))),INDIRECT(ADDRESS($H259,COLUMN())),0),0),IF($I259&gt;0,IF(AND(INDIRECT(ADDRESS($I259,44))=0,INDIRECT(ADDRESS($I259,38))="UL",ISERROR(SEARCH("Rear",INDIRECT(ADDRESS($I259,33)))),ISERROR(SEARCH("Side",INDIRECT(ADDRESS($I259,33))))),INDIRECT(ADDRESS($I259,COLUMN())),0),0),IF($J259&gt;0,IF(AND(INDIRECT(ADDRESS($J259,44))=0,INDIRECT(ADDRESS($J259,38))="UL",ISERROR(SEARCH("Rear",INDIRECT(ADDRESS($J259,33)))),ISERROR(SEARCH("Side",INDIRECT(ADDRESS($J259,33))))),INDIRECT(ADDRESS($J259,COLUMN())),0),0),IF($K259&gt;0,IF(AND(INDIRECT(ADDRESS($K259,44))=0,INDIRECT(ADDRESS($K259,38))="UL",ISERROR(SEARCH("Rear",INDIRECT(ADDRESS($K259,33)))),ISERROR(SEARCH("Side",INDIRECT(ADDRESS($K259,33))))),INDIRECT(ADDRESS($K259,COLUMN())),0),0),IF($L259&gt;0,IF(AND(INDIRECT(ADDRESS($L259,44))=0,INDIRECT(ADDRESS($L259,38))="UL",ISERROR(SEARCH("Rear",INDIRECT(ADDRESS($L259,33)))),ISERROR(SEARCH("Side",INDIRECT(ADDRESS($L259,33))))),INDIRECT(ADDRESS($L259,COLUMN())),0),0),IF($M259&gt;0,IF(AND(INDIRECT(ADDRESS($M259,44))=0,INDIRECT(ADDRESS($M259,38))="UL",ISERROR(SEARCH("Rear",INDIRECT(ADDRESS($M259,33)))),ISERROR(SEARCH("Side",INDIRECT(ADDRESS($M259,33))))),INDIRECT(ADDRESS($M259,COLUMN())),0),0))</f>
        <v>0.66666666666666663</v>
      </c>
      <c r="AX259" s="57" cm="1">
        <f t="array" aca="1" ref="AX259" ca="1">SUM(IF($C259&gt;0,IF(AND(INDIRECT(ADDRESS($C259,44))=0,INDIRECT(ADDRESS($C259,38))="UL",ISERROR(SEARCH("Rear",INDIRECT(ADDRESS($C259,33)))),ISERROR(SEARCH("Side",INDIRECT(ADDRESS($C259,33))))),INDIRECT(ADDRESS($C259,COLUMN())),0),0),IF($D259&gt;0,IF(AND(INDIRECT(ADDRESS($D259,44))=0,INDIRECT(ADDRESS($D259,38))="UL",ISERROR(SEARCH("Rear",INDIRECT(ADDRESS($D259,33)))),ISERROR(SEARCH("Side",INDIRECT(ADDRESS($D259,33))))),INDIRECT(ADDRESS($D259,COLUMN())),0),0),IF($E259&gt;0,IF(AND(INDIRECT(ADDRESS($E259,44))=0,INDIRECT(ADDRESS($E259,38))="UL",ISERROR(SEARCH("Rear",INDIRECT(ADDRESS($E259,33)))),ISERROR(SEARCH("Side",INDIRECT(ADDRESS($E259,33))))),INDIRECT(ADDRESS($E259,COLUMN())),0),0),IF($F259&gt;0,IF(AND(INDIRECT(ADDRESS($F259,44))=0,INDIRECT(ADDRESS($F259,38))="UL",ISERROR(SEARCH("Rear",INDIRECT(ADDRESS($F259,33)))),ISERROR(SEARCH("Side",INDIRECT(ADDRESS($F259,33))))),INDIRECT(ADDRESS($F259,COLUMN())),0),0),IF($G259&gt;0,IF(AND(INDIRECT(ADDRESS($G259,44))=0,INDIRECT(ADDRESS($G259,38))="UL",ISERROR(SEARCH("Rear",INDIRECT(ADDRESS($G259,33)))),ISERROR(SEARCH("Side",INDIRECT(ADDRESS($G259,33))))),INDIRECT(ADDRESS($G259,COLUMN())),0),0),IF($H259&gt;0,IF(AND(INDIRECT(ADDRESS($H259,44))=0,INDIRECT(ADDRESS($H259,38))="UL",ISERROR(SEARCH("Rear",INDIRECT(ADDRESS($H259,33)))),ISERROR(SEARCH("Side",INDIRECT(ADDRESS($H259,33))))),INDIRECT(ADDRESS($H259,COLUMN())),0),0),IF($I259&gt;0,IF(AND(INDIRECT(ADDRESS($I259,44))=0,INDIRECT(ADDRESS($I259,38))="UL",ISERROR(SEARCH("Rear",INDIRECT(ADDRESS($I259,33)))),ISERROR(SEARCH("Side",INDIRECT(ADDRESS($I259,33))))),INDIRECT(ADDRESS($I259,COLUMN())),0),0),IF($J259&gt;0,IF(AND(INDIRECT(ADDRESS($J259,44))=0,INDIRECT(ADDRESS($J259,38))="UL",ISERROR(SEARCH("Rear",INDIRECT(ADDRESS($J259,33)))),ISERROR(SEARCH("Side",INDIRECT(ADDRESS($J259,33))))),INDIRECT(ADDRESS($J259,COLUMN())),0),0),IF($K259&gt;0,IF(AND(INDIRECT(ADDRESS($K259,44))=0,INDIRECT(ADDRESS($K259,38))="UL",ISERROR(SEARCH("Rear",INDIRECT(ADDRESS($K259,33)))),ISERROR(SEARCH("Side",INDIRECT(ADDRESS($K259,33))))),INDIRECT(ADDRESS($K259,COLUMN())),0),0),IF($L259&gt;0,IF(AND(INDIRECT(ADDRESS($L259,44))=0,INDIRECT(ADDRESS($L259,38))="UL",ISERROR(SEARCH("Rear",INDIRECT(ADDRESS($L259,33)))),ISERROR(SEARCH("Side",INDIRECT(ADDRESS($L259,33))))),INDIRECT(ADDRESS($L259,COLUMN())),0),0),IF($M259&gt;0,IF(AND(INDIRECT(ADDRESS($M259,44))=0,INDIRECT(ADDRESS($M259,38))="UL",ISERROR(SEARCH("Rear",INDIRECT(ADDRESS($M259,33)))),ISERROR(SEARCH("Side",INDIRECT(ADDRESS($M259,33))))),INDIRECT(ADDRESS($M259,COLUMN())),0),0))</f>
        <v>0</v>
      </c>
      <c r="AY259" s="58">
        <f t="shared" ca="1" si="193"/>
        <v>1.1111111111111112</v>
      </c>
      <c r="AZ259" s="58">
        <f t="shared" ca="1" si="194"/>
        <v>0.59259259259259256</v>
      </c>
      <c r="BA259" s="58" cm="1">
        <f t="array" aca="1" ref="BA259" ca="1">SUM(IF($C259&gt;0,IF(AND(INDIRECT(ADDRESS($C259,44))=0,INDIRECT(ADDRESS($C259,38))="UL"),INDIRECT(ADDRESS($C259,COLUMN())),0),0),IF($D259&gt;0,IF(AND(INDIRECT(ADDRESS($D259,44))=0,INDIRECT(ADDRESS($D259,38))="UL"),INDIRECT(ADDRESS($D259,COLUMN())),0),0),IF($E259&gt;0,IF(AND(INDIRECT(ADDRESS($E259,44))=0,INDIRECT(ADDRESS($E259,38))="UL"),INDIRECT(ADDRESS($E259,COLUMN())),0),0),IF($F259&gt;0,IF(AND(INDIRECT(ADDRESS($F259,44))=0,INDIRECT(ADDRESS($F259,38))="UL"),INDIRECT(ADDRESS($F259,COLUMN())),0),0),IF($G259&gt;0,IF(AND(INDIRECT(ADDRESS($G259,44))=0,INDIRECT(ADDRESS($G259,38))="UL"),INDIRECT(ADDRESS($G259,COLUMN())),0),0),IF($H259&gt;0,IF(AND(INDIRECT(ADDRESS($H259,44))=0,INDIRECT(ADDRESS($H259,38))="UL"),INDIRECT(ADDRESS($H259,COLUMN())),0),0),IF($I259&gt;0,IF(AND(INDIRECT(ADDRESS($I259,44))=0,INDIRECT(ADDRESS($I259,38))="UL"),INDIRECT(ADDRESS($I259,COLUMN())),0),0),IF($J259&gt;0,IF(AND(INDIRECT(ADDRESS($J259,44))=0,INDIRECT(ADDRESS($J259,38))="UL"),INDIRECT(ADDRESS($J259,COLUMN())),0),0),IF($K259&gt;0,IF(AND(INDIRECT(ADDRESS($K259,44))=0,INDIRECT(ADDRESS($K259,38))="UL"),INDIRECT(ADDRESS($K259,COLUMN())),0),0),IF($L259&gt;0,IF(AND(INDIRECT(ADDRESS($L259,44))=0,INDIRECT(ADDRESS($L259,38))="UL"),INDIRECT(ADDRESS($L259,COLUMN())),0),0),IF($M259&gt;0,IF(AND(INDIRECT(ADDRESS($M259,44))=0,INDIRECT(ADDRESS($M259,38))="UL"),INDIRECT(ADDRESS($M259,COLUMN())),0),0))</f>
        <v>0.17777777777777776</v>
      </c>
      <c r="BB259" s="58" cm="1">
        <f t="array" aca="1" ref="BB259" ca="1">SUM(IF($C259&gt;0,IF(AND(INDIRECT(ADDRESS($C259,44))=0,INDIRECT(ADDRESS($C259,38))="UL"),INDIRECT(ADDRESS($C259,COLUMN())),0),0),IF($D259&gt;0,IF(AND(INDIRECT(ADDRESS($D259,44))=0,INDIRECT(ADDRESS($D259,38))="UL"),INDIRECT(ADDRESS($D259,COLUMN())),0),0),IF($E259&gt;0,IF(AND(INDIRECT(ADDRESS($E259,44))=0,INDIRECT(ADDRESS($E259,38))="UL"),INDIRECT(ADDRESS($E259,COLUMN())),0),0),IF($F259&gt;0,IF(AND(INDIRECT(ADDRESS($F259,44))=0,INDIRECT(ADDRESS($F259,38))="UL"),INDIRECT(ADDRESS($F259,COLUMN())),0),0),IF($G259&gt;0,IF(AND(INDIRECT(ADDRESS($G259,44))=0,INDIRECT(ADDRESS($G259,38))="UL"),INDIRECT(ADDRESS($G259,COLUMN())),0),0),IF($H259&gt;0,IF(AND(INDIRECT(ADDRESS($H259,44))=0,INDIRECT(ADDRESS($H259,38))="UL"),INDIRECT(ADDRESS($H259,COLUMN())),0),0),IF($I259&gt;0,IF(AND(INDIRECT(ADDRESS($I259,44))=0,INDIRECT(ADDRESS($I259,38))="UL"),INDIRECT(ADDRESS($I259,COLUMN())),0),0),IF($J259&gt;0,IF(AND(INDIRECT(ADDRESS($J259,44))=0,INDIRECT(ADDRESS($J259,38))="UL"),INDIRECT(ADDRESS($J259,COLUMN())),0),0),IF($K259&gt;0,IF(AND(INDIRECT(ADDRESS($K259,44))=0,INDIRECT(ADDRESS($K259,38))="UL"),INDIRECT(ADDRESS($K259,COLUMN())),0),0),IF($L259&gt;0,IF(AND(INDIRECT(ADDRESS($L259,44))=0,INDIRECT(ADDRESS($L259,38))="UL"),INDIRECT(ADDRESS($L259,COLUMN())),0),0),IF($M259&gt;0,IF(AND(INDIRECT(ADDRESS($M259,44))=0,INDIRECT(ADDRESS($M259,38))="UL"),INDIRECT(ADDRESS($M259,COLUMN())),0),0))</f>
        <v>0.29629629629629628</v>
      </c>
      <c r="BC259" s="58" cm="1">
        <f t="array" aca="1" ref="BC259" ca="1">SUM(IF($C259&gt;0,IF(AND(INDIRECT(ADDRESS($C259,44))=0,INDIRECT(ADDRESS($C259,38))="UL"),INDIRECT(ADDRESS($C259,COLUMN())),0),0),IF($D259&gt;0,IF(AND(INDIRECT(ADDRESS($D259,44))=0,INDIRECT(ADDRESS($D259,38))="UL"),INDIRECT(ADDRESS($D259,COLUMN())),0),0),IF($E259&gt;0,IF(AND(INDIRECT(ADDRESS($E259,44))=0,INDIRECT(ADDRESS($E259,38))="UL"),INDIRECT(ADDRESS($E259,COLUMN())),0),0),IF($F259&gt;0,IF(AND(INDIRECT(ADDRESS($F259,44))=0,INDIRECT(ADDRESS($F259,38))="UL"),INDIRECT(ADDRESS($F259,COLUMN())),0),0),IF($G259&gt;0,IF(AND(INDIRECT(ADDRESS($G259,44))=0,INDIRECT(ADDRESS($G259,38))="UL"),INDIRECT(ADDRESS($G259,COLUMN())),0),0),IF($H259&gt;0,IF(AND(INDIRECT(ADDRESS($H259,44))=0,INDIRECT(ADDRESS($H259,38))="UL"),INDIRECT(ADDRESS($H259,COLUMN())),0),0),IF($I259&gt;0,IF(AND(INDIRECT(ADDRESS($I259,44))=0,INDIRECT(ADDRESS($I259,38))="UL"),INDIRECT(ADDRESS($I259,COLUMN())),0),0),IF($J259&gt;0,IF(AND(INDIRECT(ADDRESS($J259,44))=0,INDIRECT(ADDRESS($J259,38))="UL"),INDIRECT(ADDRESS($J259,COLUMN())),0),0),IF($K259&gt;0,IF(AND(INDIRECT(ADDRESS($K259,44))=0,INDIRECT(ADDRESS($K259,38))="UL"),INDIRECT(ADDRESS($K259,COLUMN())),0),0),IF($L259&gt;0,IF(AND(INDIRECT(ADDRESS($L259,44))=0,INDIRECT(ADDRESS($L259,38))="UL"),INDIRECT(ADDRESS($L259,COLUMN())),0),0),IF($M259&gt;0,IF(AND(INDIRECT(ADDRESS($M259,44))=0,INDIRECT(ADDRESS($M259,38))="UL"),INDIRECT(ADDRESS($M259,COLUMN())),0),0))</f>
        <v>0.14814814814814814</v>
      </c>
      <c r="BD259" s="58" cm="1">
        <f t="array" aca="1" ref="BD259" ca="1">SUM(IF($C259&gt;0,IF(AND(INDIRECT(ADDRESS($C259,44))=0,INDIRECT(ADDRESS($C259,38))="UL"),INDIRECT(ADDRESS($C259,COLUMN())),0),0),IF($D259&gt;0,IF(AND(INDIRECT(ADDRESS($D259,44))=0,INDIRECT(ADDRESS($D259,38))="UL"),INDIRECT(ADDRESS($D259,COLUMN())),0),0),IF($E259&gt;0,IF(AND(INDIRECT(ADDRESS($E259,44))=0,INDIRECT(ADDRESS($E259,38))="UL"),INDIRECT(ADDRESS($E259,COLUMN())),0),0),IF($F259&gt;0,IF(AND(INDIRECT(ADDRESS($F259,44))=0,INDIRECT(ADDRESS($F259,38))="UL"),INDIRECT(ADDRESS($F259,COLUMN())),0),0),IF($G259&gt;0,IF(AND(INDIRECT(ADDRESS($G259,44))=0,INDIRECT(ADDRESS($G259,38))="UL"),INDIRECT(ADDRESS($G259,COLUMN())),0),0),IF($H259&gt;0,IF(AND(INDIRECT(ADDRESS($H259,44))=0,INDIRECT(ADDRESS($H259,38))="UL"),INDIRECT(ADDRESS($H259,COLUMN())),0),0),IF($I259&gt;0,IF(AND(INDIRECT(ADDRESS($I259,44))=0,INDIRECT(ADDRESS($I259,38))="UL"),INDIRECT(ADDRESS($I259,COLUMN())),0),0),IF($J259&gt;0,IF(AND(INDIRECT(ADDRESS($J259,44))=0,INDIRECT(ADDRESS($J259,38))="UL"),INDIRECT(ADDRESS($J259,COLUMN())),0),0),IF($K259&gt;0,IF(AND(INDIRECT(ADDRESS($K259,44))=0,INDIRECT(ADDRESS($K259,38))="UL"),INDIRECT(ADDRESS($K259,COLUMN())),0),0),IF($L259&gt;0,IF(AND(INDIRECT(ADDRESS($L259,44))=0,INDIRECT(ADDRESS($L259,38))="UL"),INDIRECT(ADDRESS($L259,COLUMN())),0),0),IF($M259&gt;0,IF(AND(INDIRECT(ADDRESS($M259,44))=0,INDIRECT(ADDRESS($M259,38))="UL"),INDIRECT(ADDRESS($M259,COLUMN())),0),0))</f>
        <v>0.3259259259259259</v>
      </c>
      <c r="BE259" s="57">
        <f t="shared" ca="1" si="195"/>
        <v>0.17777777777777776</v>
      </c>
      <c r="BF259" s="57" cm="1">
        <f t="array" aca="1" ref="BF259" ca="1">SUM(IF($C259&gt;0,IF(INDIRECT(ADDRESS($C259,45))=1,INDIRECT(ADDRESS($C259,52))*INDIRECT(ADDRESS($C259,42))/5,0),0), IF($D259&gt;0,IF(INDIRECT(ADDRESS($D259,45))=1,INDIRECT(ADDRESS($D259,52))*INDIRECT(ADDRESS($D259,42))/5,0),0), IF($E259&gt;0,IF(INDIRECT(ADDRESS($E259,45))=1,INDIRECT(ADDRESS($E259,52))*INDIRECT(ADDRESS($E259,42))/5,0),0), IF($F259&gt;0,IF(INDIRECT(ADDRESS($F259,45))=1,INDIRECT(ADDRESS($F259,52))*INDIRECT(ADDRESS($F259,42))/5,0),0), IF($G259&gt;0,IF(INDIRECT(ADDRESS($G259,45))=1,INDIRECT(ADDRESS($G259,52))*INDIRECT(ADDRESS($G259,42))/5,0),0), IF($H259&gt;0,IF(INDIRECT(ADDRESS($H259,45))=1,INDIRECT(ADDRESS($H259,52))*INDIRECT(ADDRESS($H259,42))/5,0),0)
)*$BF$296/100</f>
        <v>0</v>
      </c>
      <c r="BG259" s="19">
        <v>1</v>
      </c>
      <c r="BH259" s="57" cm="1">
        <f t="array" aca="1" ref="BH259" ca="1">SUM(IF($C259&gt;0,IF(AND(INDIRECT(ADDRESS($C259,44))=0,INDIRECT(ADDRESS($C259,38))&lt;&gt;"UL"),INDIRECT(ADDRESS($C259,COLUMN()-12)),0),0), IF($D259&gt;0,IF(AND(INDIRECT(ADDRESS($D259,44))=0,INDIRECT(ADDRESS($D259,38))&lt;&gt;"UL"),INDIRECT(ADDRESS($D259,COLUMN()-12)),0),0), IF($E259&gt;0,IF(AND(INDIRECT(ADDRESS($E259,44))=0,INDIRECT(ADDRESS($E259,38))&lt;&gt;"UL"),INDIRECT(ADDRESS($E259,COLUMN()-12)),0),0), IF($F259&gt;0,IF(AND(INDIRECT(ADDRESS($F259,44))=0,INDIRECT(ADDRESS($F259,38))&lt;&gt;"UL"),INDIRECT(ADDRESS($F259,COLUMN()-12)),0),0), IF($G259&gt;0,IF(AND(INDIRECT(ADDRESS($G259,44))=0,INDIRECT(ADDRESS($G259,38))&lt;&gt;"UL"),INDIRECT(ADDRESS($G259,COLUMN()-12)),0),0), IF($H259&gt;0,IF(AND(INDIRECT(ADDRESS($H259,44))=0,INDIRECT(ADDRESS($H259,38))&lt;&gt;"UL"),INDIRECT(ADDRESS($H259,COLUMN()-12)),0),0), IF($I259&gt;0,IF(AND(INDIRECT(ADDRESS($I259,44))=0,INDIRECT(ADDRESS($I259,38))&lt;&gt;"UL"),INDIRECT(ADDRESS($I259,COLUMN()-12)),0),0), IF($J259&gt;0,IF(AND(INDIRECT(ADDRESS($J259,44))=0,INDIRECT(ADDRESS($J259,38))&lt;&gt;"UL"),INDIRECT(ADDRESS($J259,COLUMN()-12)),0),0), IF($K259&gt;0,IF(AND(INDIRECT(ADDRESS($K259,44))=0,INDIRECT(ADDRESS($K259,38))&lt;&gt;"UL"),INDIRECT(ADDRESS($K259,COLUMN()-12)),0),0), IF($L259&gt;0,IF(AND(INDIRECT(ADDRESS($L259,44))=0,INDIRECT(ADDRESS($L259,38))&lt;&gt;"UL"),INDIRECT(ADDRESS($L259,COLUMN()-12)),0),0), IF($M259&gt;0,IF(AND(INDIRECT(ADDRESS($M259,44))=0,INDIRECT(ADDRESS($M259,38))&lt;&gt;"UL"),INDIRECT(ADDRESS($M259,COLUMN()-12)),0),0))</f>
        <v>0.66666666666666663</v>
      </c>
      <c r="BI259" s="57" cm="1">
        <f t="array" aca="1" ref="BI259" ca="1">SUM(IF($C259&gt;0,IF(AND(INDIRECT(ADDRESS($C259,44))=0,INDIRECT(ADDRESS($C259,38))&lt;&gt;"UL"),INDIRECT(ADDRESS($C259,COLUMN()-12)),0),0), IF($D259&gt;0,IF(AND(INDIRECT(ADDRESS($D259,44))=0,INDIRECT(ADDRESS($D259,38))&lt;&gt;"UL"),INDIRECT(ADDRESS($D259,COLUMN()-12)),0),0), IF($E259&gt;0,IF(AND(INDIRECT(ADDRESS($E259,44))=0,INDIRECT(ADDRESS($E259,38))&lt;&gt;"UL"),INDIRECT(ADDRESS($E259,COLUMN()-12)),0),0), IF($F259&gt;0,IF(AND(INDIRECT(ADDRESS($F259,44))=0,INDIRECT(ADDRESS($F259,38))&lt;&gt;"UL"),INDIRECT(ADDRESS($F259,COLUMN()-12)),0),0), IF($G259&gt;0,IF(AND(INDIRECT(ADDRESS($G259,44))=0,INDIRECT(ADDRESS($G259,38))&lt;&gt;"UL"),INDIRECT(ADDRESS($G259,COLUMN()-12)),0),0), IF($H259&gt;0,IF(AND(INDIRECT(ADDRESS($H259,44))=0,INDIRECT(ADDRESS($H259,38))&lt;&gt;"UL"),INDIRECT(ADDRESS($H259,COLUMN()-12)),0),0), IF($I259&gt;0,IF(AND(INDIRECT(ADDRESS($I259,44))=0,INDIRECT(ADDRESS($I259,38))&lt;&gt;"UL"),INDIRECT(ADDRESS($I259,COLUMN()-12)),0),0), IF($J259&gt;0,IF(AND(INDIRECT(ADDRESS($J259,44))=0,INDIRECT(ADDRESS($J259,38))&lt;&gt;"UL"),INDIRECT(ADDRESS($J259,COLUMN()-12)),0),0), IF($K259&gt;0,IF(AND(INDIRECT(ADDRESS($K259,44))=0,INDIRECT(ADDRESS($K259,38))&lt;&gt;"UL"),INDIRECT(ADDRESS($K259,COLUMN()-12)),0),0), IF($L259&gt;0,IF(AND(INDIRECT(ADDRESS($L259,44))=0,INDIRECT(ADDRESS($L259,38))&lt;&gt;"UL"),INDIRECT(ADDRESS($L259,COLUMN()-12)),0),0), IF($M259&gt;0,IF(AND(INDIRECT(ADDRESS($M259,44))=0,INDIRECT(ADDRESS($M259,38))&lt;&gt;"UL"),INDIRECT(ADDRESS($M259,COLUMN()-12)),0),0))</f>
        <v>0.44444444444444442</v>
      </c>
      <c r="BJ259" s="57" cm="1">
        <f t="array" aca="1" ref="BJ259" ca="1">SUM(IF($C259&gt;0,IF(AND(INDIRECT(ADDRESS($C259,44))=0,INDIRECT(ADDRESS($C259,38))&lt;&gt;"UL"),INDIRECT(ADDRESS($C259,COLUMN()-12)),0),0), IF($D259&gt;0,IF(AND(INDIRECT(ADDRESS($D259,44))=0,INDIRECT(ADDRESS($D259,38))&lt;&gt;"UL"),INDIRECT(ADDRESS($D259,COLUMN()-12)),0),0), IF($E259&gt;0,IF(AND(INDIRECT(ADDRESS($E259,44))=0,INDIRECT(ADDRESS($E259,38))&lt;&gt;"UL"),INDIRECT(ADDRESS($E259,COLUMN()-12)),0),0), IF($F259&gt;0,IF(AND(INDIRECT(ADDRESS($F259,44))=0,INDIRECT(ADDRESS($F259,38))&lt;&gt;"UL"),INDIRECT(ADDRESS($F259,COLUMN()-12)),0),0), IF($G259&gt;0,IF(AND(INDIRECT(ADDRESS($G259,44))=0,INDIRECT(ADDRESS($G259,38))&lt;&gt;"UL"),INDIRECT(ADDRESS($G259,COLUMN()-12)),0),0), IF($H259&gt;0,IF(AND(INDIRECT(ADDRESS($H259,44))=0,INDIRECT(ADDRESS($H259,38))&lt;&gt;"UL"),INDIRECT(ADDRESS($H259,COLUMN()-12)),0),0), IF($I259&gt;0,IF(AND(INDIRECT(ADDRESS($I259,44))=0,INDIRECT(ADDRESS($I259,38))&lt;&gt;"UL"),INDIRECT(ADDRESS($I259,COLUMN()-12)),0),0), IF($J259&gt;0,IF(AND(INDIRECT(ADDRESS($J259,44))=0,INDIRECT(ADDRESS($J259,38))&lt;&gt;"UL"),INDIRECT(ADDRESS($J259,COLUMN()-12)),0),0), IF($K259&gt;0,IF(AND(INDIRECT(ADDRESS($K259,44))=0,INDIRECT(ADDRESS($K259,38))&lt;&gt;"UL"),INDIRECT(ADDRESS($K259,COLUMN()-12)),0),0), IF($L259&gt;0,IF(AND(INDIRECT(ADDRESS($L259,44))=0,INDIRECT(ADDRESS($L259,38))&lt;&gt;"UL"),INDIRECT(ADDRESS($L259,COLUMN()-12)),0),0), IF($M259&gt;0,IF(AND(INDIRECT(ADDRESS($M259,44))=0,INDIRECT(ADDRESS($M259,38))&lt;&gt;"UL"),INDIRECT(ADDRESS($M259,COLUMN()-12)),0),0))</f>
        <v>0.22222222222222221</v>
      </c>
      <c r="BK259" s="57">
        <f t="shared" ca="1" si="196"/>
        <v>0.66666666666666663</v>
      </c>
      <c r="BL259" s="58">
        <f ca="1">SUM(BH259:BJ259)/3</f>
        <v>0.44444444444444448</v>
      </c>
      <c r="BM259" s="57" cm="1">
        <f t="array" aca="1" ref="BM259" ca="1">SUM(IF($C259&gt;0,IF(AND(INDIRECT(ADDRESS($C259,44))=0,INDIRECT(ADDRESS($C259,38))&lt;&gt;"UL"),INDIRECT(ADDRESS($C259,COLUMN()-12)),0),0), IF($D259&gt;0,IF(AND(INDIRECT(ADDRESS($D259,44))=0,INDIRECT(ADDRESS($D259,38))&lt;&gt;"UL"),INDIRECT(ADDRESS($D259,COLUMN()-12)),0),0), IF($E259&gt;0,IF(AND(INDIRECT(ADDRESS($E259,44))=0,INDIRECT(ADDRESS($E259,38))&lt;&gt;"UL"),INDIRECT(ADDRESS($E259,COLUMN()-12)),0),0), IF($F259&gt;0,IF(AND(INDIRECT(ADDRESS($F259,44))=0,INDIRECT(ADDRESS($F259,38))&lt;&gt;"UL"),INDIRECT(ADDRESS($F259,COLUMN()-12)),0),0), IF($G259&gt;0,IF(AND(INDIRECT(ADDRESS($G259,44))=0,INDIRECT(ADDRESS($G259,38))&lt;&gt;"UL"),INDIRECT(ADDRESS($G259,COLUMN()-12)),0),0), IF($H259&gt;0,IF(AND(INDIRECT(ADDRESS($H259,44))=0,INDIRECT(ADDRESS($H259,38))&lt;&gt;"UL"),INDIRECT(ADDRESS($H259,COLUMN()-12)),0),0), IF($I259&gt;0,IF(AND(INDIRECT(ADDRESS($I259,44))=0,INDIRECT(ADDRESS($I259,38))&lt;&gt;"UL"),INDIRECT(ADDRESS($I259,COLUMN()-12)),0),0), IF($J259&gt;0,IF(AND(INDIRECT(ADDRESS($J259,44))=0,INDIRECT(ADDRESS($J259,38))&lt;&gt;"UL"),INDIRECT(ADDRESS($J259,COLUMN()-12)),0),0), IF($K259&gt;0,IF(AND(INDIRECT(ADDRESS($K259,44))=0,INDIRECT(ADDRESS($K259,38))&lt;&gt;"UL"),INDIRECT(ADDRESS($K259,COLUMN()-11)),0),0), IF($L259&gt;0,IF(AND(INDIRECT(ADDRESS($L259,44))=0,INDIRECT(ADDRESS($L259,38))&lt;&gt;"UL"),INDIRECT(ADDRESS($L259,COLUMN()-11)),0),0), IF($M259&gt;0,IF(AND(INDIRECT(ADDRESS($M259,44))=0,INDIRECT(ADDRESS($M259,38))&lt;&gt;"UL"),INDIRECT(ADDRESS($M259,COLUMN()-11)),0),0))</f>
        <v>0.14814814814814817</v>
      </c>
      <c r="BN259" s="57" cm="1">
        <f t="array" aca="1" ref="BN259" ca="1">SUM(IF($C259&gt;0,IF(AND(INDIRECT(ADDRESS($C259,44))=0,INDIRECT(ADDRESS($C259,38))&lt;&gt;"UL"),INDIRECT(ADDRESS($C259,COLUMN()-12)),0),0), IF($D259&gt;0,IF(AND(INDIRECT(ADDRESS($D259,44))=0,INDIRECT(ADDRESS($D259,38))&lt;&gt;"UL"),INDIRECT(ADDRESS($D259,COLUMN()-12)),0),0), IF($E259&gt;0,IF(AND(INDIRECT(ADDRESS($E259,44))=0,INDIRECT(ADDRESS($E259,38))&lt;&gt;"UL"),INDIRECT(ADDRESS($E259,COLUMN()-12)),0),0), IF($F259&gt;0,IF(AND(INDIRECT(ADDRESS($F259,44))=0,INDIRECT(ADDRESS($F259,38))&lt;&gt;"UL"),INDIRECT(ADDRESS($F259,COLUMN()-12)),0),0), IF($G259&gt;0,IF(AND(INDIRECT(ADDRESS($G259,44))=0,INDIRECT(ADDRESS($G259,38))&lt;&gt;"UL"),INDIRECT(ADDRESS($G259,COLUMN()-12)),0),0), IF($H259&gt;0,IF(AND(INDIRECT(ADDRESS($H259,44))=0,INDIRECT(ADDRESS($H259,38))&lt;&gt;"UL"),INDIRECT(ADDRESS($H259,COLUMN()-12)),0),0), IF($I259&gt;0,IF(AND(INDIRECT(ADDRESS($I259,44))=0,INDIRECT(ADDRESS($I259,38))&lt;&gt;"UL"),INDIRECT(ADDRESS($I259,COLUMN()-12)),0),0), IF($J259&gt;0,IF(AND(INDIRECT(ADDRESS($J259,44))=0,INDIRECT(ADDRESS($J259,38))&lt;&gt;"UL"),INDIRECT(ADDRESS($J259,COLUMN()-12)),0),0), IF($K259&gt;0,IF(AND(INDIRECT(ADDRESS($K259,44))=0,INDIRECT(ADDRESS($K259,38))&lt;&gt;"UL"),INDIRECT(ADDRESS($K259,COLUMN()-11)),0),0), IF($L259&gt;0,IF(AND(INDIRECT(ADDRESS($L259,44))=0,INDIRECT(ADDRESS($L259,38))&lt;&gt;"UL"),INDIRECT(ADDRESS($L259,COLUMN()-11)),0),0), IF($M259&gt;0,IF(AND(INDIRECT(ADDRESS($M259,44))=0,INDIRECT(ADDRESS($M259,38))&lt;&gt;"UL"),INDIRECT(ADDRESS($M259,COLUMN()-11)),0),0))</f>
        <v>0.2074074074074074</v>
      </c>
      <c r="BO259" s="57" cm="1">
        <f t="array" aca="1" ref="BO259" ca="1">SUM(IF($C259&gt;0,IF(AND(INDIRECT(ADDRESS($C259,44))=0,INDIRECT(ADDRESS($C259,38))&lt;&gt;"UL"),INDIRECT(ADDRESS($C259,COLUMN()-12)),0),0), IF($D259&gt;0,IF(AND(INDIRECT(ADDRESS($D259,44))=0,INDIRECT(ADDRESS($D259,38))&lt;&gt;"UL"),INDIRECT(ADDRESS($D259,COLUMN()-12)),0),0), IF($E259&gt;0,IF(AND(INDIRECT(ADDRESS($E259,44))=0,INDIRECT(ADDRESS($E259,38))&lt;&gt;"UL"),INDIRECT(ADDRESS($E259,COLUMN()-12)),0),0), IF($F259&gt;0,IF(AND(INDIRECT(ADDRESS($F259,44))=0,INDIRECT(ADDRESS($F259,38))&lt;&gt;"UL"),INDIRECT(ADDRESS($F259,COLUMN()-12)),0),0), IF($G259&gt;0,IF(AND(INDIRECT(ADDRESS($G259,44))=0,INDIRECT(ADDRESS($G259,38))&lt;&gt;"UL"),INDIRECT(ADDRESS($G259,COLUMN()-12)),0),0), IF($H259&gt;0,IF(AND(INDIRECT(ADDRESS($H259,44))=0,INDIRECT(ADDRESS($H259,38))&lt;&gt;"UL"),INDIRECT(ADDRESS($H259,COLUMN()-12)),0),0), IF($I259&gt;0,IF(AND(INDIRECT(ADDRESS($I259,44))=0,INDIRECT(ADDRESS($I259,38))&lt;&gt;"UL"),INDIRECT(ADDRESS($I259,COLUMN()-12)),0),0), IF($J259&gt;0,IF(AND(INDIRECT(ADDRESS($J259,44))=0,INDIRECT(ADDRESS($J259,38))&lt;&gt;"UL"),INDIRECT(ADDRESS($J259,COLUMN()-12)),0),0), IF($K259&gt;0,IF(AND(INDIRECT(ADDRESS($K259,44))=0,INDIRECT(ADDRESS($K259,38))&lt;&gt;"UL"),INDIRECT(ADDRESS($K259,COLUMN()-11)),0),0), IF($L259&gt;0,IF(AND(INDIRECT(ADDRESS($L259,44))=0,INDIRECT(ADDRESS($L259,38))&lt;&gt;"UL"),INDIRECT(ADDRESS($L259,COLUMN()-11)),0),0), IF($M259&gt;0,IF(AND(INDIRECT(ADDRESS($M259,44))=0,INDIRECT(ADDRESS($M259,38))&lt;&gt;"UL"),INDIRECT(ADDRESS($M259,COLUMN()-11)),0),0))</f>
        <v>0.14814814814814817</v>
      </c>
      <c r="BP259" s="57" cm="1">
        <f t="array" aca="1" ref="BP259" ca="1">SUM(IF($C259&gt;0,IF(AND(INDIRECT(ADDRESS($C259,44))=0,INDIRECT(ADDRESS($C259,38))&lt;&gt;"UL"),INDIRECT(ADDRESS($C259,COLUMN()-12)),0),0), IF($D259&gt;0,IF(AND(INDIRECT(ADDRESS($D259,44))=0,INDIRECT(ADDRESS($D259,38))&lt;&gt;"UL"),INDIRECT(ADDRESS($D259,COLUMN()-12)),0),0), IF($E259&gt;0,IF(AND(INDIRECT(ADDRESS($E259,44))=0,INDIRECT(ADDRESS($E259,38))&lt;&gt;"UL"),INDIRECT(ADDRESS($E259,COLUMN()-12)),0),0), IF($F259&gt;0,IF(AND(INDIRECT(ADDRESS($F259,44))=0,INDIRECT(ADDRESS($F259,38))&lt;&gt;"UL"),INDIRECT(ADDRESS($F259,COLUMN()-12)),0),0), IF($G259&gt;0,IF(AND(INDIRECT(ADDRESS($G259,44))=0,INDIRECT(ADDRESS($G259,38))&lt;&gt;"UL"),INDIRECT(ADDRESS($G259,COLUMN()-12)),0),0), IF($H259&gt;0,IF(AND(INDIRECT(ADDRESS($H259,44))=0,INDIRECT(ADDRESS($H259,38))&lt;&gt;"UL"),INDIRECT(ADDRESS($H259,COLUMN()-12)),0),0), IF($I259&gt;0,IF(AND(INDIRECT(ADDRESS($I259,44))=0,INDIRECT(ADDRESS($I259,38))&lt;&gt;"UL"),INDIRECT(ADDRESS($I259,COLUMN()-12)),0),0), IF($J259&gt;0,IF(AND(INDIRECT(ADDRESS($J259,44))=0,INDIRECT(ADDRESS($J259,38))&lt;&gt;"UL"),INDIRECT(ADDRESS($J259,COLUMN()-12)),0),0), IF($K259&gt;0,IF(AND(INDIRECT(ADDRESS($K259,44))=0,INDIRECT(ADDRESS($K259,38))&lt;&gt;"UL"),INDIRECT(ADDRESS($K259,COLUMN()-11)),0),0), IF($L259&gt;0,IF(AND(INDIRECT(ADDRESS($L259,44))=0,INDIRECT(ADDRESS($L259,38))&lt;&gt;"UL"),INDIRECT(ADDRESS($L259,COLUMN()-11)),0),0), IF($M259&gt;0,IF(AND(INDIRECT(ADDRESS($M259,44))=0,INDIRECT(ADDRESS($M259,38))&lt;&gt;"UL"),INDIRECT(ADDRESS($M259,COLUMN()-11)),0),0))</f>
        <v>0.2074074074074074</v>
      </c>
      <c r="BQ259" s="57">
        <f t="shared" ca="1" si="197"/>
        <v>0.14814814814814817</v>
      </c>
      <c r="BR259" s="161">
        <f t="shared" ca="1" si="198"/>
        <v>76.018785609495296</v>
      </c>
      <c r="BS259" s="56"/>
      <c r="BT259" s="56">
        <f t="shared" ca="1" si="199"/>
        <v>2.3876766821356412</v>
      </c>
      <c r="BU259" s="89">
        <f t="shared" ca="1" si="200"/>
        <v>0.11369888962550673</v>
      </c>
      <c r="BV259" s="57" t="s">
        <v>33</v>
      </c>
      <c r="BW259" s="57" cm="1">
        <f t="array" aca="1" ref="BW259" ca="1">SUM(IF($C259&gt;0,IF(AND(INDIRECT(ADDRESS($C259,44))=0,INDIRECT(ADDRESS($C259,38))="UL",ISERROR(SEARCH("Rear",INDIRECT(ADDRESS($C259,33)))),ISERROR(SEARCH("Side",INDIRECT(ADDRESS($C259,33))))),INDIRECT(ADDRESS($C259,COLUMN())),0),0),IF($D259&gt;0,IF(AND(INDIRECT(ADDRESS($D259,44))=0,INDIRECT(ADDRESS($D259,38))="UL",ISERROR(SEARCH("Rear",INDIRECT(ADDRESS($D259,33)))),ISERROR(SEARCH("Side",INDIRECT(ADDRESS($D259,33))))),INDIRECT(ADDRESS($D259,COLUMN())),0),0),IF($E259&gt;0,IF(AND(INDIRECT(ADDRESS($E259,44))=0,INDIRECT(ADDRESS($E259,38))="UL",ISERROR(SEARCH("Rear",INDIRECT(ADDRESS($E259,33)))),ISERROR(SEARCH("Side",INDIRECT(ADDRESS($E259,33))))),INDIRECT(ADDRESS($E259,COLUMN())),0),0),IF($F259&gt;0,IF(AND(INDIRECT(ADDRESS($F259,44))=0,INDIRECT(ADDRESS($F259,38))="UL",ISERROR(SEARCH("Rear",INDIRECT(ADDRESS($F259,33)))),ISERROR(SEARCH("Side",INDIRECT(ADDRESS($F259,33))))),INDIRECT(ADDRESS($F259,COLUMN())),0),0),IF($G259&gt;0,IF(AND(INDIRECT(ADDRESS($G259,44))=0,INDIRECT(ADDRESS($G259,38))="UL",ISERROR(SEARCH("Rear",INDIRECT(ADDRESS($G259,33)))),ISERROR(SEARCH("Side",INDIRECT(ADDRESS($G259,33))))),INDIRECT(ADDRESS($G259,COLUMN())),0),0),IF($H259&gt;0,IF(AND(INDIRECT(ADDRESS($H259,44))=0,INDIRECT(ADDRESS($H259,38))="UL",ISERROR(SEARCH("Rear",INDIRECT(ADDRESS($H259,33)))),ISERROR(SEARCH("Side",INDIRECT(ADDRESS($H259,33))))),INDIRECT(ADDRESS($H259,COLUMN())),0),0),IF($I259&gt;0,IF(AND(INDIRECT(ADDRESS($I259,44))=0,INDIRECT(ADDRESS($I259,38))="UL",ISERROR(SEARCH("Rear",INDIRECT(ADDRESS($I259,33)))),ISERROR(SEARCH("Side",INDIRECT(ADDRESS($I259,33))))),INDIRECT(ADDRESS($I259,COLUMN())),0),0),IF($J259&gt;0,IF(AND(INDIRECT(ADDRESS($J259,44))=0,INDIRECT(ADDRESS($J259,38))="UL",ISERROR(SEARCH("Rear",INDIRECT(ADDRESS($J259,33)))),ISERROR(SEARCH("Side",INDIRECT(ADDRESS($J259,33))))),INDIRECT(ADDRESS($J259,COLUMN())),0),0),IF($K259&gt;0,IF(AND(INDIRECT(ADDRESS($K259,44))=0,INDIRECT(ADDRESS($K259,38))="UL",ISERROR(SEARCH("Rear",INDIRECT(ADDRESS($K259,33)))),ISERROR(SEARCH("Side",INDIRECT(ADDRESS($K259,33))))),INDIRECT(ADDRESS($K259,COLUMN())),0),0),IF($L259&gt;0,IF(AND(INDIRECT(ADDRESS($L259,44))=0,INDIRECT(ADDRESS($L259,38))="UL",ISERROR(SEARCH("Rear",INDIRECT(ADDRESS($L259,33)))),ISERROR(SEARCH("Side",INDIRECT(ADDRESS($L259,33))))),INDIRECT(ADDRESS($L259,COLUMN())),0),0),IF($M259&gt;0,IF(AND(INDIRECT(ADDRESS($M259,44))=0,INDIRECT(ADDRESS($M259,38))="UL",ISERROR(SEARCH("Rear",INDIRECT(ADDRESS($M259,33)))),ISERROR(SEARCH("Side",INDIRECT(ADDRESS($M259,33))))),INDIRECT(ADDRESS($M259,COLUMN())),0),0))</f>
        <v>0.33333333333333331</v>
      </c>
      <c r="BX259" s="57">
        <f t="shared" ca="1" si="201"/>
        <v>1.1111111111111112</v>
      </c>
      <c r="BY259" s="57" cm="1">
        <f t="array" aca="1" ref="BY259" ca="1">SUM(IF($C259&gt;0,IF(AND(INDIRECT(ADDRESS($C259,44))=0,INDIRECT(ADDRESS($C259,38))="UL"),INDIRECT(ADDRESS($C259,COLUMN())),0),0),IF($D259&gt;0,IF(AND(INDIRECT(ADDRESS($D259,44))=0,INDIRECT(ADDRESS($D259,38))="UL"),INDIRECT(ADDRESS($D259,COLUMN())),0),0),IF($E259&gt;0,IF(AND(INDIRECT(ADDRESS($E259,44))=0,INDIRECT(ADDRESS($E259,38))="UL"),INDIRECT(ADDRESS($E259,COLUMN())),0),0),IF($F259&gt;0,IF(AND(INDIRECT(ADDRESS($F259,44))=0,INDIRECT(ADDRESS($F259,38))="UL"),INDIRECT(ADDRESS($F259,COLUMN())),0),0),IF($G259&gt;0,IF(AND(INDIRECT(ADDRESS($G259,44))=0,INDIRECT(ADDRESS($G259,38))="UL"),INDIRECT(ADDRESS($G259,COLUMN())),0),0),IF($H259&gt;0,IF(AND(INDIRECT(ADDRESS($H259,44))=0,INDIRECT(ADDRESS($H259,38))="UL"),INDIRECT(ADDRESS($H259,COLUMN())),0),0),IF($I259&gt;0,IF(AND(INDIRECT(ADDRESS($I259,44))=0,INDIRECT(ADDRESS($I259,38))="UL"),INDIRECT(ADDRESS($I259,COLUMN())),0),0),IF($J259&gt;0,IF(AND(INDIRECT(ADDRESS($J259,44))=0,INDIRECT(ADDRESS($J259,38))="UL"),INDIRECT(ADDRESS($J259,COLUMN())),0),0),IF($K259&gt;0,IF(AND(INDIRECT(ADDRESS($K259,44))=0,INDIRECT(ADDRESS($K259,38))="UL"),INDIRECT(ADDRESS($K259,COLUMN())),0),0),IF($L259&gt;0,IF(AND(INDIRECT(ADDRESS($L259,44))=0,INDIRECT(ADDRESS($L259,38))="UL"),INDIRECT(ADDRESS($L259,COLUMN())),0),0),IF($M259&gt;0,IF(AND(INDIRECT(ADDRESS($M259,44))=0,INDIRECT(ADDRESS($M259,38))="UL"),INDIRECT(ADDRESS($M259,COLUMN())),0),0))</f>
        <v>0.1111111111111111</v>
      </c>
      <c r="BZ259" s="57" cm="1">
        <f t="array" aca="1" ref="BZ259" ca="1">SUM(IF($C259&gt;0,IF(AND(INDIRECT(ADDRESS($C259,44))=0,INDIRECT(ADDRESS($C259,38))="UL"),INDIRECT(ADDRESS($C259,COLUMN())),0),0),IF($D259&gt;0,IF(AND(INDIRECT(ADDRESS($D259,44))=0,INDIRECT(ADDRESS($D259,38))="UL"),INDIRECT(ADDRESS($D259,COLUMN())),0),0),IF($E259&gt;0,IF(AND(INDIRECT(ADDRESS($E259,44))=0,INDIRECT(ADDRESS($E259,38))="UL"),INDIRECT(ADDRESS($E259,COLUMN())),0),0),IF($F259&gt;0,IF(AND(INDIRECT(ADDRESS($F259,44))=0,INDIRECT(ADDRESS($F259,38))="UL"),INDIRECT(ADDRESS($F259,COLUMN())),0),0),IF($G259&gt;0,IF(AND(INDIRECT(ADDRESS($G259,44))=0,INDIRECT(ADDRESS($G259,38))="UL"),INDIRECT(ADDRESS($G259,COLUMN())),0),0),IF($H259&gt;0,IF(AND(INDIRECT(ADDRESS($H259,44))=0,INDIRECT(ADDRESS($H259,38))="UL"),INDIRECT(ADDRESS($H259,COLUMN())),0),0),IF($I259&gt;0,IF(AND(INDIRECT(ADDRESS($I259,44))=0,INDIRECT(ADDRESS($I259,38))="UL"),INDIRECT(ADDRESS($I259,COLUMN())),0),0),IF($J259&gt;0,IF(AND(INDIRECT(ADDRESS($J259,44))=0,INDIRECT(ADDRESS($J259,38))="UL"),INDIRECT(ADDRESS($J259,COLUMN())),0),0),IF($K259&gt;0,IF(AND(INDIRECT(ADDRESS($K259,44))=0,INDIRECT(ADDRESS($K259,38))="UL"),INDIRECT(ADDRESS($K259,COLUMN())),0),0),IF($L259&gt;0,IF(AND(INDIRECT(ADDRESS($L259,44))=0,INDIRECT(ADDRESS($L259,38))="UL"),INDIRECT(ADDRESS($L259,COLUMN())),0),0),IF($M259&gt;0,IF(AND(INDIRECT(ADDRESS($M259,44))=0,INDIRECT(ADDRESS($M259,38))="UL"),INDIRECT(ADDRESS($M259,COLUMN())),0),0))</f>
        <v>0.37037037037037035</v>
      </c>
      <c r="CA259" s="57">
        <f t="shared" ca="1" si="202"/>
        <v>0.1111111111111111</v>
      </c>
      <c r="CB259" s="57" cm="1">
        <f t="array" aca="1" ref="CB259" ca="1">SUM(IF($C259&gt;0,IF(AND(INDIRECT(ADDRESS($C259,44))=0,INDIRECT(ADDRESS($C259,38))&lt;&gt;"UL"),INDIRECT(ADDRESS($C259,COLUMN())),0),0),IF($D259&gt;0,IF(AND(INDIRECT(ADDRESS($D259,44))=0,INDIRECT(ADDRESS($D259,38))&lt;&gt;"UL"),INDIRECT(ADDRESS($D259,COLUMN())),0),0),IF($E259&gt;0,IF(AND(INDIRECT(ADDRESS($E259,44))=0,INDIRECT(ADDRESS($E259,38))&lt;&gt;"UL"),INDIRECT(ADDRESS($E259,COLUMN())),0),0),IF($F259&gt;0,IF(AND(INDIRECT(ADDRESS($F259,44))=0,INDIRECT(ADDRESS($F259,38))&lt;&gt;"UL"),INDIRECT(ADDRESS($F259,COLUMN())),0),0),IF($G259&gt;0,IF(AND(INDIRECT(ADDRESS($G259,44))=0,INDIRECT(ADDRESS($G259,38))&lt;&gt;"UL"),INDIRECT(ADDRESS($G259,COLUMN())),0),0),IF($H259&gt;0,IF(AND(INDIRECT(ADDRESS($H259,44))=0,INDIRECT(ADDRESS($H259,38))&lt;&gt;"UL"),INDIRECT(ADDRESS($H259,COLUMN())),0),0),IF($I259&gt;0,IF(AND(INDIRECT(ADDRESS($I259,44))=0,INDIRECT(ADDRESS($I259,38))&lt;&gt;"UL"),INDIRECT(ADDRESS($I259,COLUMN())),0),0),IF($J259&gt;0,IF(AND(INDIRECT(ADDRESS($J259,44))=0,INDIRECT(ADDRESS($J259,38))&lt;&gt;"UL"),INDIRECT(ADDRESS($J259,COLUMN())),0),0),IF($K259&gt;0,IF(AND(INDIRECT(ADDRESS($K259,44))=0,INDIRECT(ADDRESS($K259,38))&lt;&gt;"UL"),INDIRECT(ADDRESS($K259,COLUMN())),0),0),IF($L259&gt;0,IF(AND(INDIRECT(ADDRESS($L259,44))=0,INDIRECT(ADDRESS($L259,38))&lt;&gt;"UL"),INDIRECT(ADDRESS($L259,COLUMN())),0),0),IF($M259&gt;0,IF(AND(INDIRECT(ADDRESS($M259,44))=0,INDIRECT(ADDRESS($M259,38))&lt;&gt;"UL"),INDIRECT(ADDRESS($M259,COLUMN())),0),0))</f>
        <v>0.22222222222222221</v>
      </c>
      <c r="CC259" s="57">
        <f t="shared" ca="1" si="203"/>
        <v>0.66666666666666663</v>
      </c>
      <c r="CD259" s="57" cm="1">
        <f t="array" aca="1" ref="CD259" ca="1">SUM(IF($C259&gt;0,IF(AND(INDIRECT(ADDRESS($C259,44))=0,INDIRECT(ADDRESS($C259,38))&lt;&gt;"UL"),INDIRECT(ADDRESS($C259,COLUMN())),0),0),IF($D259&gt;0,IF(AND(INDIRECT(ADDRESS($D259,44))=0,INDIRECT(ADDRESS($D259,38))&lt;&gt;"UL"),INDIRECT(ADDRESS($D259,COLUMN())),0),0),IF($E259&gt;0,IF(AND(INDIRECT(ADDRESS($E259,44))=0,INDIRECT(ADDRESS($E259,38))&lt;&gt;"UL"),INDIRECT(ADDRESS($E259,COLUMN())),0),0),IF($F259&gt;0,IF(AND(INDIRECT(ADDRESS($F259,44))=0,INDIRECT(ADDRESS($F259,38))&lt;&gt;"UL"),INDIRECT(ADDRESS($F259,COLUMN())),0),0),IF($G259&gt;0,IF(AND(INDIRECT(ADDRESS($G259,44))=0,INDIRECT(ADDRESS($G259,38))&lt;&gt;"UL"),INDIRECT(ADDRESS($G259,COLUMN())),0),0),IF($H259&gt;0,IF(AND(INDIRECT(ADDRESS($H259,44))=0,INDIRECT(ADDRESS($H259,38))&lt;&gt;"UL"),INDIRECT(ADDRESS($H259,COLUMN())),0),0),IF($I259&gt;0,IF(AND(INDIRECT(ADDRESS($I259,44))=0,INDIRECT(ADDRESS($I259,38))&lt;&gt;"UL"),INDIRECT(ADDRESS($I259,COLUMN())),0),0),IF($J259&gt;0,IF(AND(INDIRECT(ADDRESS($J259,44))=0,INDIRECT(ADDRESS($J259,38))&lt;&gt;"UL"),INDIRECT(ADDRESS($J259,COLUMN())),0),0),IF($K259&gt;0,IF(AND(INDIRECT(ADDRESS($K259,44))=0,INDIRECT(ADDRESS($K259,38))&lt;&gt;"UL"),INDIRECT(ADDRESS($K259,COLUMN())),0),0),IF($L259&gt;0,IF(AND(INDIRECT(ADDRESS($L259,44))=0,INDIRECT(ADDRESS($L259,38))&lt;&gt;"UL"),INDIRECT(ADDRESS($L259,COLUMN())),0),0),IF($M259&gt;0,IF(AND(INDIRECT(ADDRESS($M259,44))=0,INDIRECT(ADDRESS($M259,38))&lt;&gt;"UL"),INDIRECT(ADDRESS($M259,COLUMN())),0),0))</f>
        <v>7.407407407407407E-2</v>
      </c>
      <c r="CE259" s="57" cm="1">
        <f t="array" aca="1" ref="CE259" ca="1">SUM(IF($C259&gt;0,IF(AND(INDIRECT(ADDRESS($C259,44))=0,INDIRECT(ADDRESS($C259,38))&lt;&gt;"UL"),INDIRECT(ADDRESS($C259,COLUMN())),0),0),IF($D259&gt;0,IF(AND(INDIRECT(ADDRESS($D259,44))=0,INDIRECT(ADDRESS($D259,38))&lt;&gt;"UL"),INDIRECT(ADDRESS($D259,COLUMN())),0),0),IF($E259&gt;0,IF(AND(INDIRECT(ADDRESS($E259,44))=0,INDIRECT(ADDRESS($E259,38))&lt;&gt;"UL"),INDIRECT(ADDRESS($E259,COLUMN())),0),0),IF($F259&gt;0,IF(AND(INDIRECT(ADDRESS($F259,44))=0,INDIRECT(ADDRESS($F259,38))&lt;&gt;"UL"),INDIRECT(ADDRESS($F259,COLUMN())),0),0),IF($G259&gt;0,IF(AND(INDIRECT(ADDRESS($G259,44))=0,INDIRECT(ADDRESS($G259,38))&lt;&gt;"UL"),INDIRECT(ADDRESS($G259,COLUMN())),0),0),IF($H259&gt;0,IF(AND(INDIRECT(ADDRESS($H259,44))=0,INDIRECT(ADDRESS($H259,38))&lt;&gt;"UL"),INDIRECT(ADDRESS($H259,COLUMN())),0),0),IF($I259&gt;0,IF(AND(INDIRECT(ADDRESS($I259,44))=0,INDIRECT(ADDRESS($I259,38))&lt;&gt;"UL"),INDIRECT(ADDRESS($I259,COLUMN())),0),0),IF($J259&gt;0,IF(AND(INDIRECT(ADDRESS($J259,44))=0,INDIRECT(ADDRESS($J259,38))&lt;&gt;"UL"),INDIRECT(ADDRESS($J259,COLUMN())),0),0),IF($K259&gt;0,IF(AND(INDIRECT(ADDRESS($K259,44))=0,INDIRECT(ADDRESS($K259,38))&lt;&gt;"UL"),INDIRECT(ADDRESS($K259,COLUMN())),0),0),IF($L259&gt;0,IF(AND(INDIRECT(ADDRESS($L259,44))=0,INDIRECT(ADDRESS($L259,38))&lt;&gt;"UL"),INDIRECT(ADDRESS($L259,COLUMN())),0),0),IF($M259&gt;0,IF(AND(INDIRECT(ADDRESS($M259,44))=0,INDIRECT(ADDRESS($M259,38))&lt;&gt;"UL"),INDIRECT(ADDRESS($M259,COLUMN())),0),0))</f>
        <v>0.22222222222222221</v>
      </c>
      <c r="CF259" s="57">
        <f t="shared" ca="1" si="204"/>
        <v>7.407407407407407E-2</v>
      </c>
      <c r="CG259" s="57">
        <f t="shared" ca="1" si="205"/>
        <v>2.3454257976270152</v>
      </c>
      <c r="CH259" s="57">
        <f t="shared" ca="1" si="206"/>
        <v>0.11168694274414358</v>
      </c>
      <c r="CI259" s="19">
        <f t="shared" ca="1" si="207"/>
        <v>15.886150527346119</v>
      </c>
      <c r="CJ259" s="19"/>
      <c r="CK259" s="57" cm="1">
        <f t="array" aca="1" ref="CK259" ca="1">IF(AU259="S", SUM(IF($C259&gt;0,IF(INDIRECT(ADDRESS($C259,43))&lt;&gt;1,INDIRECT(ADDRESS($C259,48)),0),0), IF($D259&gt;0,IF(INDIRECT(ADDRESS($D259,43))&lt;&gt;1,INDIRECT(ADDRESS($D259,48)),0),0), IF($E259&gt;0,IF(INDIRECT(ADDRESS($E259,43))&lt;&gt;1,INDIRECT(ADDRESS($E259,48)),0),0), IF($F259&gt;0,IF(INDIRECT(ADDRESS($F259,43))&lt;&gt;1,INDIRECT(ADDRESS($F259,48)),0),0), IF($G259&gt;0,IF(INDIRECT(ADDRESS($G259,43))&lt;&gt;1,INDIRECT(ADDRESS($G259,48)),0),0), IF($H259&gt;0,IF(INDIRECT(ADDRESS($H259,43))&lt;&gt;1,INDIRECT(ADDRESS($H259,48)),0),0), IF($I259&gt;0,IF(INDIRECT(ADDRESS($I259,43))&lt;&gt;1,INDIRECT(ADDRESS($I259,48)),0),0), IF($J259&gt;0,IF(INDIRECT(ADDRESS($J259,43))&lt;&gt;1,INDIRECT(ADDRESS($J259,48)),0),0), IF($K259&gt;0,IF(INDIRECT(ADDRESS($K259,43))&lt;&gt;1,INDIRECT(ADDRESS($K259,48)),0),0), IF($L259&gt;0,IF(INDIRECT(ADDRESS($L259,43))&lt;&gt;1,INDIRECT(ADDRESS($L259,48)),0),0), IF($M259&gt;0,IF(INDIRECT(ADDRESS($M259,43))&lt;&gt;1,INDIRECT(ADDRESS($M259,48)),0),0)), IF(AU259="L",SUM(IF($C259&gt;0,IF(INDIRECT(ADDRESS($C259,43))&lt;&gt;1,INDIRECT(ADDRESS($C259,50)),0),0), IF($D259&gt;0,IF(INDIRECT(ADDRESS($D259,43))&lt;&gt;1,INDIRECT(ADDRESS($D259,50)),0),0), IF($E259&gt;0,IF(INDIRECT(ADDRESS($E259,43))&lt;&gt;1,INDIRECT(ADDRESS($E259,50)),0),0), IF($F259&gt;0,IF(INDIRECT(ADDRESS($F259,43))&lt;&gt;1,INDIRECT(ADDRESS($F259,50)),0),0), IF($G259&gt;0,IF(INDIRECT(ADDRESS($G259,43))&lt;&gt;1,INDIRECT(ADDRESS($G259,50)),0),0), IF($G259&gt;0,IF(INDIRECT(ADDRESS($G259,43))&lt;&gt;1,INDIRECT(ADDRESS($G259,50)),0),0), IF($H259&gt;0,IF(INDIRECT(ADDRESS($H259,43))&lt;&gt;1,INDIRECT(ADDRESS($H259,50)),0),0), IF($I259&gt;0,IF(INDIRECT(ADDRESS($I259,43))&lt;&gt;1,INDIRECT(ADDRESS($I259,50)),0),0), IF($J259&gt;0,IF(INDIRECT(ADDRESS($J259,43))&lt;&gt;1,INDIRECT(ADDRESS($J259,50)),0),0), IF($K259&gt;0,IF(INDIRECT(ADDRESS($K259,43))&lt;&gt;1,INDIRECT(ADDRESS($K259,50)),0),0), IF($L259&gt;0,IF(INDIRECT(ADDRESS($L259,43))&lt;&gt;1,INDIRECT(ADDRESS($L259,50)),0),0), IF($M259&gt;0,IF(INDIRECT(ADDRESS($M259,43))&lt;&gt;1,INDIRECT(ADDRESS($M259,50)),0),0)), SUM(IF($C259&gt;0,IF(INDIRECT(ADDRESS($C259,43))&lt;&gt;1,INDIRECT(ADDRESS($C259,49)),0),0), IF($D259&gt;0,IF(INDIRECT(ADDRESS($D259,43))&lt;&gt;1,INDIRECT(ADDRESS($D259,49)),0),0), IF($E259&gt;0,IF(INDIRECT(ADDRESS($E259,43))&lt;&gt;1,INDIRECT(ADDRESS($E259,49)),0),0), IF($F259&gt;0,IF(INDIRECT(ADDRESS($F259,43))&lt;&gt;1,INDIRECT(ADDRESS($F259,49)),0),0), IF($G259&gt;0,IF(INDIRECT(ADDRESS($G259,43))&lt;&gt;1,INDIRECT(ADDRESS($G259,49)),0),0), IF($G259&gt;0,IF(INDIRECT(ADDRESS($G259,43))&lt;&gt;1,INDIRECT(ADDRESS($G259,49)),0),0), IF($H259&gt;0,IF(INDIRECT(ADDRESS($H259,43))&lt;&gt;1,INDIRECT(ADDRESS($H259,49)),0),0), IF($I259&gt;0,IF(INDIRECT(ADDRESS($I259,43))&lt;&gt;1,INDIRECT(ADDRESS($I259,49)),0),0), IF($J259&gt;0,IF(INDIRECT(ADDRESS($J259,43))&lt;&gt;1,INDIRECT(ADDRESS($J259,49)),0),0), IF($K259&gt;0,IF(INDIRECT(ADDRESS($K259,43))&lt;&gt;1,INDIRECT(ADDRESS($K259,49)),0),0), IF($L259&gt;0,IF(INDIRECT(ADDRESS($L259,43))&lt;&gt;1,INDIRECT(ADDRESS($L259,49)),0),0), IF($M259&gt;0,IF(INDIRECT(ADDRESS($M259,43))&lt;&gt;1,INDIRECT(ADDRESS($M259,49)),0),0))))</f>
        <v>1.7777777777777777</v>
      </c>
      <c r="CL259" s="57" cm="1">
        <f t="array" aca="1" ref="CL259" ca="1">SUM(IF($C259&gt;0,IF(INDIRECT(ADDRESS($C259,44))=1,INDIRECT(ADDRESS($C259,90)),0),0), IF($D259&gt;0,IF(INDIRECT(ADDRESS($D259,44))=1,INDIRECT(ADDRESS($D259,90)),0),0), IF($E259&gt;0,IF(INDIRECT(ADDRESS($E259,44))=1,INDIRECT(ADDRESS($E259,90)),0),0), IF($F259&gt;0,IF(INDIRECT(ADDRESS($F259,44))=1,INDIRECT(ADDRESS($F259,90)),0),0), IF($G259&gt;0,IF(INDIRECT(ADDRESS($G259,44))=1,INDIRECT(ADDRESS($G259,90)),0),0), IF($H259&gt;0,IF(INDIRECT(ADDRESS($H259,44))=1,INDIRECT(ADDRESS($H259,90)),0),0), IF($I259&gt;0,IF(INDIRECT(ADDRESS($I259,44))=1,INDIRECT(ADDRESS($I259,90)),0),0), IF($J259&gt;0,IF(INDIRECT(ADDRESS($J259,44))=1,INDIRECT(ADDRESS($J259,90)),0),0), IF($K259&gt;0,IF(INDIRECT(ADDRESS($K259,44))=1,INDIRECT(ADDRESS($K259,90)),0),0), IF($L259&gt;0,IF(INDIRECT(ADDRESS($L259,44))=1,INDIRECT(ADDRESS($L259,90)),0),0), IF($M259&gt;0,IF(INDIRECT(ADDRESS($M259,44))=1,INDIRECT(ADDRESS($M259,90)),0),0))</f>
        <v>0</v>
      </c>
      <c r="CM259" s="56">
        <f t="shared" ca="1" si="208"/>
        <v>0.83703257080384985</v>
      </c>
      <c r="CN259" s="59"/>
    </row>
    <row r="260" spans="1:92" x14ac:dyDescent="0.25">
      <c r="A260" s="65" t="s">
        <v>324</v>
      </c>
      <c r="B260" s="74">
        <v>207</v>
      </c>
      <c r="C260" s="67">
        <v>216</v>
      </c>
      <c r="D260" s="67">
        <v>237</v>
      </c>
      <c r="E260" s="67">
        <v>237</v>
      </c>
      <c r="F260" s="74"/>
      <c r="G260" s="74"/>
      <c r="H260" s="74"/>
      <c r="I260" s="74"/>
      <c r="J260" s="74"/>
      <c r="K260" s="74"/>
      <c r="L260" s="74"/>
      <c r="M260" s="74"/>
      <c r="N260" s="67">
        <f ca="1">SUM(INDIRECT(ADDRESS(B260,COLUMN())),IF(C260&gt;0,INDIRECT(ADDRESS(C260,COLUMN())),0),IF(D260&gt;0,INDIRECT(ADDRESS(D260,COLUMN())),0),IF(E260&gt;0,INDIRECT(ADDRESS(E260,COLUMN())),0),IF(F260&gt;0,INDIRECT(ADDRESS(F260,COLUMN())),0),IF(G260&gt;0,INDIRECT(ADDRESS(G260,COLUMN())),0),IF(H260&gt;0,INDIRECT(ADDRESS(H260,COLUMN())),0),IF(I260&gt;0,INDIRECT(ADDRESS(I260,COLUMN())),0),IF(J260&gt;0,INDIRECT(ADDRESS(J260,COLUMN())),0),IF(K260&gt;0,INDIRECT(ADDRESS(K260,COLUMN())),0),IF(L260&gt;0,INDIRECT(ADDRESS(L260,COLUMN())),0),IF(M260&gt;0,INDIRECT(ADDRESS(M260,COLUMN())),0))</f>
        <v>22</v>
      </c>
      <c r="O260" s="67" t="str" cm="1">
        <f t="array" aca="1" ref="O260" ca="1">INDIRECT(ADDRESS($B260,COLUMN()))</f>
        <v>Fighter</v>
      </c>
      <c r="P260" s="67" cm="1">
        <f t="array" aca="1" ref="P260" ca="1">INDIRECT(ADDRESS($B260,COLUMN()))</f>
        <v>2</v>
      </c>
      <c r="Q260" s="67" cm="1">
        <f t="array" aca="1" ref="Q260" ca="1">INDIRECT(ADDRESS($B260,COLUMN()))</f>
        <v>0</v>
      </c>
      <c r="R260" s="67" cm="1">
        <f t="array" aca="1" ref="R260" ca="1">INDIRECT(ADDRESS($B260,COLUMN()))</f>
        <v>0</v>
      </c>
      <c r="S260" s="67" cm="1">
        <f t="array" aca="1" ref="S260" ca="1">INDIRECT(ADDRESS($B260,COLUMN()))</f>
        <v>2</v>
      </c>
      <c r="T260" s="67" t="str" cm="1">
        <f t="array" aca="1" ref="T260" ca="1">INDIRECT(ADDRESS($B260,COLUMN()))</f>
        <v>1-5</v>
      </c>
      <c r="U260" s="67" cm="1">
        <f t="array" aca="1" ref="U260" ca="1">INDIRECT(ADDRESS($B260,COLUMN()))</f>
        <v>5</v>
      </c>
      <c r="V260" s="67" cm="1">
        <f t="array" aca="1" ref="V260" ca="1">INDIRECT(ADDRESS($B260,COLUMN()))</f>
        <v>0</v>
      </c>
      <c r="W260" s="67" cm="1">
        <f t="array" aca="1" ref="W260" ca="1">INDIRECT(ADDRESS($B260,COLUMN()))</f>
        <v>4</v>
      </c>
      <c r="X260" s="67" cm="1">
        <f t="array" aca="1" ref="X260" ca="1">INDIRECT(ADDRESS($B260,COLUMN()))</f>
        <v>8</v>
      </c>
      <c r="Y260" s="67" cm="1">
        <f t="array" aca="1" ref="Y260" ca="1">INDIRECT(ADDRESS($B260,COLUMN()))</f>
        <v>4</v>
      </c>
      <c r="Z260" s="67" cm="1">
        <f t="array" aca="1" ref="Z260" ca="1">INDIRECT(ADDRESS($B260,COLUMN()))</f>
        <v>4</v>
      </c>
      <c r="AA260" s="67" cm="1">
        <f t="array" aca="1" ref="AA260" ca="1">INDIRECT(ADDRESS($B260,COLUMN()))</f>
        <v>0</v>
      </c>
      <c r="AB260" s="56">
        <f t="shared" ca="1" si="209"/>
        <v>0.79535426540178589</v>
      </c>
      <c r="AC260" s="56">
        <f t="shared" ca="1" si="191"/>
        <v>1.1026660200121692</v>
      </c>
      <c r="AD260" s="56">
        <f t="shared" ca="1" si="192"/>
        <v>1.9176800348037726</v>
      </c>
      <c r="AF260" s="52"/>
      <c r="AG260" s="52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2"/>
      <c r="AU260" s="54" t="s">
        <v>33</v>
      </c>
      <c r="AV260" s="57" cm="1">
        <f t="array" aca="1" ref="AV260" ca="1">SUM(IF($C260&gt;0,IF(AND(INDIRECT(ADDRESS($C260,44))=0,INDIRECT(ADDRESS($C260,38))="UL",ISERROR(SEARCH("Rear",INDIRECT(ADDRESS($C260,33)))),ISERROR(SEARCH("Side",INDIRECT(ADDRESS($C260,33))))),INDIRECT(ADDRESS($C260,COLUMN())),0),0),IF($D260&gt;0,IF(AND(INDIRECT(ADDRESS($D260,44))=0,INDIRECT(ADDRESS($D260,38))="UL",ISERROR(SEARCH("Rear",INDIRECT(ADDRESS($D260,33)))),ISERROR(SEARCH("Side",INDIRECT(ADDRESS($D260,33))))),INDIRECT(ADDRESS($D260,COLUMN())),0),0),IF($E260&gt;0,IF(AND(INDIRECT(ADDRESS($E260,44))=0,INDIRECT(ADDRESS($E260,38))="UL",ISERROR(SEARCH("Rear",INDIRECT(ADDRESS($E260,33)))),ISERROR(SEARCH("Side",INDIRECT(ADDRESS($E260,33))))),INDIRECT(ADDRESS($E260,COLUMN())),0),0),IF($F260&gt;0,IF(AND(INDIRECT(ADDRESS($F260,44))=0,INDIRECT(ADDRESS($F260,38))="UL",ISERROR(SEARCH("Rear",INDIRECT(ADDRESS($F260,33)))),ISERROR(SEARCH("Side",INDIRECT(ADDRESS($F260,33))))),INDIRECT(ADDRESS($F260,COLUMN())),0),0),IF($G260&gt;0,IF(AND(INDIRECT(ADDRESS($G260,44))=0,INDIRECT(ADDRESS($G260,38))="UL",ISERROR(SEARCH("Rear",INDIRECT(ADDRESS($G260,33)))),ISERROR(SEARCH("Side",INDIRECT(ADDRESS($G260,33))))),INDIRECT(ADDRESS($G260,COLUMN())),0),0),IF($H260&gt;0,IF(AND(INDIRECT(ADDRESS($H260,44))=0,INDIRECT(ADDRESS($H260,38))="UL",ISERROR(SEARCH("Rear",INDIRECT(ADDRESS($H260,33)))),ISERROR(SEARCH("Side",INDIRECT(ADDRESS($H260,33))))),INDIRECT(ADDRESS($H260,COLUMN())),0),0),IF($I260&gt;0,IF(AND(INDIRECT(ADDRESS($I260,44))=0,INDIRECT(ADDRESS($I260,38))="UL",ISERROR(SEARCH("Rear",INDIRECT(ADDRESS($I260,33)))),ISERROR(SEARCH("Side",INDIRECT(ADDRESS($I260,33))))),INDIRECT(ADDRESS($I260,COLUMN())),0),0),IF($J260&gt;0,IF(AND(INDIRECT(ADDRESS($J260,44))=0,INDIRECT(ADDRESS($J260,38))="UL",ISERROR(SEARCH("Rear",INDIRECT(ADDRESS($J260,33)))),ISERROR(SEARCH("Side",INDIRECT(ADDRESS($J260,33))))),INDIRECT(ADDRESS($J260,COLUMN())),0),0),IF($K260&gt;0,IF(AND(INDIRECT(ADDRESS($K260,44))=0,INDIRECT(ADDRESS($K260,38))="UL",ISERROR(SEARCH("Rear",INDIRECT(ADDRESS($K260,33)))),ISERROR(SEARCH("Side",INDIRECT(ADDRESS($K260,33))))),INDIRECT(ADDRESS($K260,COLUMN())),0),0),IF($L260&gt;0,IF(AND(INDIRECT(ADDRESS($L260,44))=0,INDIRECT(ADDRESS($L260,38))="UL",ISERROR(SEARCH("Rear",INDIRECT(ADDRESS($L260,33)))),ISERROR(SEARCH("Side",INDIRECT(ADDRESS($L260,33))))),INDIRECT(ADDRESS($L260,COLUMN())),0),0),IF($M260&gt;0,IF(AND(INDIRECT(ADDRESS($M260,44))=0,INDIRECT(ADDRESS($M260,38))="UL",ISERROR(SEARCH("Rear",INDIRECT(ADDRESS($M260,33)))),ISERROR(SEARCH("Side",INDIRECT(ADDRESS($M260,33))))),INDIRECT(ADDRESS($M260,COLUMN())),0),0))</f>
        <v>0.88888888888888884</v>
      </c>
      <c r="AW260" s="57" cm="1">
        <f t="array" aca="1" ref="AW260" ca="1">SUM(IF($C260&gt;0,IF(AND(INDIRECT(ADDRESS($C260,44))=0,INDIRECT(ADDRESS($C260,38))="UL",ISERROR(SEARCH("Rear",INDIRECT(ADDRESS($C260,33)))),ISERROR(SEARCH("Side",INDIRECT(ADDRESS($C260,33))))),INDIRECT(ADDRESS($C260,COLUMN())),0),0),IF($D260&gt;0,IF(AND(INDIRECT(ADDRESS($D260,44))=0,INDIRECT(ADDRESS($D260,38))="UL",ISERROR(SEARCH("Rear",INDIRECT(ADDRESS($D260,33)))),ISERROR(SEARCH("Side",INDIRECT(ADDRESS($D260,33))))),INDIRECT(ADDRESS($D260,COLUMN())),0),0),IF($E260&gt;0,IF(AND(INDIRECT(ADDRESS($E260,44))=0,INDIRECT(ADDRESS($E260,38))="UL",ISERROR(SEARCH("Rear",INDIRECT(ADDRESS($E260,33)))),ISERROR(SEARCH("Side",INDIRECT(ADDRESS($E260,33))))),INDIRECT(ADDRESS($E260,COLUMN())),0),0),IF($F260&gt;0,IF(AND(INDIRECT(ADDRESS($F260,44))=0,INDIRECT(ADDRESS($F260,38))="UL",ISERROR(SEARCH("Rear",INDIRECT(ADDRESS($F260,33)))),ISERROR(SEARCH("Side",INDIRECT(ADDRESS($F260,33))))),INDIRECT(ADDRESS($F260,COLUMN())),0),0),IF($G260&gt;0,IF(AND(INDIRECT(ADDRESS($G260,44))=0,INDIRECT(ADDRESS($G260,38))="UL",ISERROR(SEARCH("Rear",INDIRECT(ADDRESS($G260,33)))),ISERROR(SEARCH("Side",INDIRECT(ADDRESS($G260,33))))),INDIRECT(ADDRESS($G260,COLUMN())),0),0),IF($H260&gt;0,IF(AND(INDIRECT(ADDRESS($H260,44))=0,INDIRECT(ADDRESS($H260,38))="UL",ISERROR(SEARCH("Rear",INDIRECT(ADDRESS($H260,33)))),ISERROR(SEARCH("Side",INDIRECT(ADDRESS($H260,33))))),INDIRECT(ADDRESS($H260,COLUMN())),0),0),IF($I260&gt;0,IF(AND(INDIRECT(ADDRESS($I260,44))=0,INDIRECT(ADDRESS($I260,38))="UL",ISERROR(SEARCH("Rear",INDIRECT(ADDRESS($I260,33)))),ISERROR(SEARCH("Side",INDIRECT(ADDRESS($I260,33))))),INDIRECT(ADDRESS($I260,COLUMN())),0),0),IF($J260&gt;0,IF(AND(INDIRECT(ADDRESS($J260,44))=0,INDIRECT(ADDRESS($J260,38))="UL",ISERROR(SEARCH("Rear",INDIRECT(ADDRESS($J260,33)))),ISERROR(SEARCH("Side",INDIRECT(ADDRESS($J260,33))))),INDIRECT(ADDRESS($J260,COLUMN())),0),0),IF($K260&gt;0,IF(AND(INDIRECT(ADDRESS($K260,44))=0,INDIRECT(ADDRESS($K260,38))="UL",ISERROR(SEARCH("Rear",INDIRECT(ADDRESS($K260,33)))),ISERROR(SEARCH("Side",INDIRECT(ADDRESS($K260,33))))),INDIRECT(ADDRESS($K260,COLUMN())),0),0),IF($L260&gt;0,IF(AND(INDIRECT(ADDRESS($L260,44))=0,INDIRECT(ADDRESS($L260,38))="UL",ISERROR(SEARCH("Rear",INDIRECT(ADDRESS($L260,33)))),ISERROR(SEARCH("Side",INDIRECT(ADDRESS($L260,33))))),INDIRECT(ADDRESS($L260,COLUMN())),0),0),IF($M260&gt;0,IF(AND(INDIRECT(ADDRESS($M260,44))=0,INDIRECT(ADDRESS($M260,38))="UL",ISERROR(SEARCH("Rear",INDIRECT(ADDRESS($M260,33)))),ISERROR(SEARCH("Side",INDIRECT(ADDRESS($M260,33))))),INDIRECT(ADDRESS($M260,COLUMN())),0),0))</f>
        <v>0.44444444444444442</v>
      </c>
      <c r="AX260" s="57" cm="1">
        <f t="array" aca="1" ref="AX260" ca="1">SUM(IF($C260&gt;0,IF(AND(INDIRECT(ADDRESS($C260,44))=0,INDIRECT(ADDRESS($C260,38))="UL",ISERROR(SEARCH("Rear",INDIRECT(ADDRESS($C260,33)))),ISERROR(SEARCH("Side",INDIRECT(ADDRESS($C260,33))))),INDIRECT(ADDRESS($C260,COLUMN())),0),0),IF($D260&gt;0,IF(AND(INDIRECT(ADDRESS($D260,44))=0,INDIRECT(ADDRESS($D260,38))="UL",ISERROR(SEARCH("Rear",INDIRECT(ADDRESS($D260,33)))),ISERROR(SEARCH("Side",INDIRECT(ADDRESS($D260,33))))),INDIRECT(ADDRESS($D260,COLUMN())),0),0),IF($E260&gt;0,IF(AND(INDIRECT(ADDRESS($E260,44))=0,INDIRECT(ADDRESS($E260,38))="UL",ISERROR(SEARCH("Rear",INDIRECT(ADDRESS($E260,33)))),ISERROR(SEARCH("Side",INDIRECT(ADDRESS($E260,33))))),INDIRECT(ADDRESS($E260,COLUMN())),0),0),IF($F260&gt;0,IF(AND(INDIRECT(ADDRESS($F260,44))=0,INDIRECT(ADDRESS($F260,38))="UL",ISERROR(SEARCH("Rear",INDIRECT(ADDRESS($F260,33)))),ISERROR(SEARCH("Side",INDIRECT(ADDRESS($F260,33))))),INDIRECT(ADDRESS($F260,COLUMN())),0),0),IF($G260&gt;0,IF(AND(INDIRECT(ADDRESS($G260,44))=0,INDIRECT(ADDRESS($G260,38))="UL",ISERROR(SEARCH("Rear",INDIRECT(ADDRESS($G260,33)))),ISERROR(SEARCH("Side",INDIRECT(ADDRESS($G260,33))))),INDIRECT(ADDRESS($G260,COLUMN())),0),0),IF($H260&gt;0,IF(AND(INDIRECT(ADDRESS($H260,44))=0,INDIRECT(ADDRESS($H260,38))="UL",ISERROR(SEARCH("Rear",INDIRECT(ADDRESS($H260,33)))),ISERROR(SEARCH("Side",INDIRECT(ADDRESS($H260,33))))),INDIRECT(ADDRESS($H260,COLUMN())),0),0),IF($I260&gt;0,IF(AND(INDIRECT(ADDRESS($I260,44))=0,INDIRECT(ADDRESS($I260,38))="UL",ISERROR(SEARCH("Rear",INDIRECT(ADDRESS($I260,33)))),ISERROR(SEARCH("Side",INDIRECT(ADDRESS($I260,33))))),INDIRECT(ADDRESS($I260,COLUMN())),0),0),IF($J260&gt;0,IF(AND(INDIRECT(ADDRESS($J260,44))=0,INDIRECT(ADDRESS($J260,38))="UL",ISERROR(SEARCH("Rear",INDIRECT(ADDRESS($J260,33)))),ISERROR(SEARCH("Side",INDIRECT(ADDRESS($J260,33))))),INDIRECT(ADDRESS($J260,COLUMN())),0),0),IF($K260&gt;0,IF(AND(INDIRECT(ADDRESS($K260,44))=0,INDIRECT(ADDRESS($K260,38))="UL",ISERROR(SEARCH("Rear",INDIRECT(ADDRESS($K260,33)))),ISERROR(SEARCH("Side",INDIRECT(ADDRESS($K260,33))))),INDIRECT(ADDRESS($K260,COLUMN())),0),0),IF($L260&gt;0,IF(AND(INDIRECT(ADDRESS($L260,44))=0,INDIRECT(ADDRESS($L260,38))="UL",ISERROR(SEARCH("Rear",INDIRECT(ADDRESS($L260,33)))),ISERROR(SEARCH("Side",INDIRECT(ADDRESS($L260,33))))),INDIRECT(ADDRESS($L260,COLUMN())),0),0),IF($M260&gt;0,IF(AND(INDIRECT(ADDRESS($M260,44))=0,INDIRECT(ADDRESS($M260,38))="UL",ISERROR(SEARCH("Rear",INDIRECT(ADDRESS($M260,33)))),ISERROR(SEARCH("Side",INDIRECT(ADDRESS($M260,33))))),INDIRECT(ADDRESS($M260,COLUMN())),0),0))</f>
        <v>0</v>
      </c>
      <c r="AY260" s="58">
        <f t="shared" ca="1" si="193"/>
        <v>0.88888888888888884</v>
      </c>
      <c r="AZ260" s="58">
        <f t="shared" ca="1" si="194"/>
        <v>0.44444444444444442</v>
      </c>
      <c r="BA260" s="58" cm="1">
        <f t="array" aca="1" ref="BA260" ca="1">SUM(IF($C260&gt;0,IF(AND(INDIRECT(ADDRESS($C260,44))=0,INDIRECT(ADDRESS($C260,38))="UL"),INDIRECT(ADDRESS($C260,COLUMN())),0),0),IF($D260&gt;0,IF(AND(INDIRECT(ADDRESS($D260,44))=0,INDIRECT(ADDRESS($D260,38))="UL"),INDIRECT(ADDRESS($D260,COLUMN())),0),0),IF($E260&gt;0,IF(AND(INDIRECT(ADDRESS($E260,44))=0,INDIRECT(ADDRESS($E260,38))="UL"),INDIRECT(ADDRESS($E260,COLUMN())),0),0),IF($F260&gt;0,IF(AND(INDIRECT(ADDRESS($F260,44))=0,INDIRECT(ADDRESS($F260,38))="UL"),INDIRECT(ADDRESS($F260,COLUMN())),0),0),IF($G260&gt;0,IF(AND(INDIRECT(ADDRESS($G260,44))=0,INDIRECT(ADDRESS($G260,38))="UL"),INDIRECT(ADDRESS($G260,COLUMN())),0),0),IF($H260&gt;0,IF(AND(INDIRECT(ADDRESS($H260,44))=0,INDIRECT(ADDRESS($H260,38))="UL"),INDIRECT(ADDRESS($H260,COLUMN())),0),0),IF($I260&gt;0,IF(AND(INDIRECT(ADDRESS($I260,44))=0,INDIRECT(ADDRESS($I260,38))="UL"),INDIRECT(ADDRESS($I260,COLUMN())),0),0),IF($J260&gt;0,IF(AND(INDIRECT(ADDRESS($J260,44))=0,INDIRECT(ADDRESS($J260,38))="UL"),INDIRECT(ADDRESS($J260,COLUMN())),0),0),IF($K260&gt;0,IF(AND(INDIRECT(ADDRESS($K260,44))=0,INDIRECT(ADDRESS($K260,38))="UL"),INDIRECT(ADDRESS($K260,COLUMN())),0),0),IF($L260&gt;0,IF(AND(INDIRECT(ADDRESS($L260,44))=0,INDIRECT(ADDRESS($L260,38))="UL"),INDIRECT(ADDRESS($L260,COLUMN())),0),0),IF($M260&gt;0,IF(AND(INDIRECT(ADDRESS($M260,44))=0,INDIRECT(ADDRESS($M260,38))="UL"),INDIRECT(ADDRESS($M260,COLUMN())),0),0))</f>
        <v>0.11851851851851851</v>
      </c>
      <c r="BB260" s="58" cm="1">
        <f t="array" aca="1" ref="BB260" ca="1">SUM(IF($C260&gt;0,IF(AND(INDIRECT(ADDRESS($C260,44))=0,INDIRECT(ADDRESS($C260,38))="UL"),INDIRECT(ADDRESS($C260,COLUMN())),0),0),IF($D260&gt;0,IF(AND(INDIRECT(ADDRESS($D260,44))=0,INDIRECT(ADDRESS($D260,38))="UL"),INDIRECT(ADDRESS($D260,COLUMN())),0),0),IF($E260&gt;0,IF(AND(INDIRECT(ADDRESS($E260,44))=0,INDIRECT(ADDRESS($E260,38))="UL"),INDIRECT(ADDRESS($E260,COLUMN())),0),0),IF($F260&gt;0,IF(AND(INDIRECT(ADDRESS($F260,44))=0,INDIRECT(ADDRESS($F260,38))="UL"),INDIRECT(ADDRESS($F260,COLUMN())),0),0),IF($G260&gt;0,IF(AND(INDIRECT(ADDRESS($G260,44))=0,INDIRECT(ADDRESS($G260,38))="UL"),INDIRECT(ADDRESS($G260,COLUMN())),0),0),IF($H260&gt;0,IF(AND(INDIRECT(ADDRESS($H260,44))=0,INDIRECT(ADDRESS($H260,38))="UL"),INDIRECT(ADDRESS($H260,COLUMN())),0),0),IF($I260&gt;0,IF(AND(INDIRECT(ADDRESS($I260,44))=0,INDIRECT(ADDRESS($I260,38))="UL"),INDIRECT(ADDRESS($I260,COLUMN())),0),0),IF($J260&gt;0,IF(AND(INDIRECT(ADDRESS($J260,44))=0,INDIRECT(ADDRESS($J260,38))="UL"),INDIRECT(ADDRESS($J260,COLUMN())),0),0),IF($K260&gt;0,IF(AND(INDIRECT(ADDRESS($K260,44))=0,INDIRECT(ADDRESS($K260,38))="UL"),INDIRECT(ADDRESS($K260,COLUMN())),0),0),IF($L260&gt;0,IF(AND(INDIRECT(ADDRESS($L260,44))=0,INDIRECT(ADDRESS($L260,38))="UL"),INDIRECT(ADDRESS($L260,COLUMN())),0),0),IF($M260&gt;0,IF(AND(INDIRECT(ADDRESS($M260,44))=0,INDIRECT(ADDRESS($M260,38))="UL"),INDIRECT(ADDRESS($M260,COLUMN())),0),0))</f>
        <v>0.23703703703703702</v>
      </c>
      <c r="BC260" s="58" cm="1">
        <f t="array" aca="1" ref="BC260" ca="1">SUM(IF($C260&gt;0,IF(AND(INDIRECT(ADDRESS($C260,44))=0,INDIRECT(ADDRESS($C260,38))="UL"),INDIRECT(ADDRESS($C260,COLUMN())),0),0),IF($D260&gt;0,IF(AND(INDIRECT(ADDRESS($D260,44))=0,INDIRECT(ADDRESS($D260,38))="UL"),INDIRECT(ADDRESS($D260,COLUMN())),0),0),IF($E260&gt;0,IF(AND(INDIRECT(ADDRESS($E260,44))=0,INDIRECT(ADDRESS($E260,38))="UL"),INDIRECT(ADDRESS($E260,COLUMN())),0),0),IF($F260&gt;0,IF(AND(INDIRECT(ADDRESS($F260,44))=0,INDIRECT(ADDRESS($F260,38))="UL"),INDIRECT(ADDRESS($F260,COLUMN())),0),0),IF($G260&gt;0,IF(AND(INDIRECT(ADDRESS($G260,44))=0,INDIRECT(ADDRESS($G260,38))="UL"),INDIRECT(ADDRESS($G260,COLUMN())),0),0),IF($H260&gt;0,IF(AND(INDIRECT(ADDRESS($H260,44))=0,INDIRECT(ADDRESS($H260,38))="UL"),INDIRECT(ADDRESS($H260,COLUMN())),0),0),IF($I260&gt;0,IF(AND(INDIRECT(ADDRESS($I260,44))=0,INDIRECT(ADDRESS($I260,38))="UL"),INDIRECT(ADDRESS($I260,COLUMN())),0),0),IF($J260&gt;0,IF(AND(INDIRECT(ADDRESS($J260,44))=0,INDIRECT(ADDRESS($J260,38))="UL"),INDIRECT(ADDRESS($J260,COLUMN())),0),0),IF($K260&gt;0,IF(AND(INDIRECT(ADDRESS($K260,44))=0,INDIRECT(ADDRESS($K260,38))="UL"),INDIRECT(ADDRESS($K260,COLUMN())),0),0),IF($L260&gt;0,IF(AND(INDIRECT(ADDRESS($L260,44))=0,INDIRECT(ADDRESS($L260,38))="UL"),INDIRECT(ADDRESS($L260,COLUMN())),0),0),IF($M260&gt;0,IF(AND(INDIRECT(ADDRESS($M260,44))=0,INDIRECT(ADDRESS($M260,38))="UL"),INDIRECT(ADDRESS($M260,COLUMN())),0),0))</f>
        <v>0.11851851851851851</v>
      </c>
      <c r="BD260" s="58" cm="1">
        <f t="array" aca="1" ref="BD260" ca="1">SUM(IF($C260&gt;0,IF(AND(INDIRECT(ADDRESS($C260,44))=0,INDIRECT(ADDRESS($C260,38))="UL"),INDIRECT(ADDRESS($C260,COLUMN())),0),0),IF($D260&gt;0,IF(AND(INDIRECT(ADDRESS($D260,44))=0,INDIRECT(ADDRESS($D260,38))="UL"),INDIRECT(ADDRESS($D260,COLUMN())),0),0),IF($E260&gt;0,IF(AND(INDIRECT(ADDRESS($E260,44))=0,INDIRECT(ADDRESS($E260,38))="UL"),INDIRECT(ADDRESS($E260,COLUMN())),0),0),IF($F260&gt;0,IF(AND(INDIRECT(ADDRESS($F260,44))=0,INDIRECT(ADDRESS($F260,38))="UL"),INDIRECT(ADDRESS($F260,COLUMN())),0),0),IF($G260&gt;0,IF(AND(INDIRECT(ADDRESS($G260,44))=0,INDIRECT(ADDRESS($G260,38))="UL"),INDIRECT(ADDRESS($G260,COLUMN())),0),0),IF($H260&gt;0,IF(AND(INDIRECT(ADDRESS($H260,44))=0,INDIRECT(ADDRESS($H260,38))="UL"),INDIRECT(ADDRESS($H260,COLUMN())),0),0),IF($I260&gt;0,IF(AND(INDIRECT(ADDRESS($I260,44))=0,INDIRECT(ADDRESS($I260,38))="UL"),INDIRECT(ADDRESS($I260,COLUMN())),0),0),IF($J260&gt;0,IF(AND(INDIRECT(ADDRESS($J260,44))=0,INDIRECT(ADDRESS($J260,38))="UL"),INDIRECT(ADDRESS($J260,COLUMN())),0),0),IF($K260&gt;0,IF(AND(INDIRECT(ADDRESS($K260,44))=0,INDIRECT(ADDRESS($K260,38))="UL"),INDIRECT(ADDRESS($K260,COLUMN())),0),0),IF($L260&gt;0,IF(AND(INDIRECT(ADDRESS($L260,44))=0,INDIRECT(ADDRESS($L260,38))="UL"),INDIRECT(ADDRESS($L260,COLUMN())),0),0),IF($M260&gt;0,IF(AND(INDIRECT(ADDRESS($M260,44))=0,INDIRECT(ADDRESS($M260,38))="UL"),INDIRECT(ADDRESS($M260,COLUMN())),0),0))</f>
        <v>0.23703703703703702</v>
      </c>
      <c r="BE260" s="57">
        <f t="shared" ca="1" si="195"/>
        <v>0.11851851851851851</v>
      </c>
      <c r="BF260" s="57" cm="1">
        <f t="array" aca="1" ref="BF260" ca="1">SUM(IF($C260&gt;0,IF(INDIRECT(ADDRESS($C260,45))=1,INDIRECT(ADDRESS($C260,52))*INDIRECT(ADDRESS($C260,42))/5,0),0), IF($D260&gt;0,IF(INDIRECT(ADDRESS($D260,45))=1,INDIRECT(ADDRESS($D260,52))*INDIRECT(ADDRESS($D260,42))/5,0),0), IF($E260&gt;0,IF(INDIRECT(ADDRESS($E260,45))=1,INDIRECT(ADDRESS($E260,52))*INDIRECT(ADDRESS($E260,42))/5,0),0), IF($F260&gt;0,IF(INDIRECT(ADDRESS($F260,45))=1,INDIRECT(ADDRESS($F260,52))*INDIRECT(ADDRESS($F260,42))/5,0),0), IF($G260&gt;0,IF(INDIRECT(ADDRESS($G260,45))=1,INDIRECT(ADDRESS($G260,52))*INDIRECT(ADDRESS($G260,42))/5,0),0), IF($H260&gt;0,IF(INDIRECT(ADDRESS($H260,45))=1,INDIRECT(ADDRESS($H260,52))*INDIRECT(ADDRESS($H260,42))/5,0),0)
)*$BF$296/100</f>
        <v>0</v>
      </c>
      <c r="BG260" s="19">
        <v>1</v>
      </c>
      <c r="BH260" s="57" cm="1">
        <f t="array" aca="1" ref="BH260" ca="1">SUM(IF($C260&gt;0,IF(AND(INDIRECT(ADDRESS($C260,44))=0,INDIRECT(ADDRESS($C260,38))&lt;&gt;"UL"),INDIRECT(ADDRESS($C260,COLUMN()-12)),0),0), IF($D260&gt;0,IF(AND(INDIRECT(ADDRESS($D260,44))=0,INDIRECT(ADDRESS($D260,38))&lt;&gt;"UL"),INDIRECT(ADDRESS($D260,COLUMN()-12)),0),0), IF($E260&gt;0,IF(AND(INDIRECT(ADDRESS($E260,44))=0,INDIRECT(ADDRESS($E260,38))&lt;&gt;"UL"),INDIRECT(ADDRESS($E260,COLUMN()-12)),0),0), IF($F260&gt;0,IF(AND(INDIRECT(ADDRESS($F260,44))=0,INDIRECT(ADDRESS($F260,38))&lt;&gt;"UL"),INDIRECT(ADDRESS($F260,COLUMN()-12)),0),0), IF($G260&gt;0,IF(AND(INDIRECT(ADDRESS($G260,44))=0,INDIRECT(ADDRESS($G260,38))&lt;&gt;"UL"),INDIRECT(ADDRESS($G260,COLUMN()-12)),0),0), IF($H260&gt;0,IF(AND(INDIRECT(ADDRESS($H260,44))=0,INDIRECT(ADDRESS($H260,38))&lt;&gt;"UL"),INDIRECT(ADDRESS($H260,COLUMN()-12)),0),0), IF($I260&gt;0,IF(AND(INDIRECT(ADDRESS($I260,44))=0,INDIRECT(ADDRESS($I260,38))&lt;&gt;"UL"),INDIRECT(ADDRESS($I260,COLUMN()-12)),0),0), IF($J260&gt;0,IF(AND(INDIRECT(ADDRESS($J260,44))=0,INDIRECT(ADDRESS($J260,38))&lt;&gt;"UL"),INDIRECT(ADDRESS($J260,COLUMN()-12)),0),0), IF($K260&gt;0,IF(AND(INDIRECT(ADDRESS($K260,44))=0,INDIRECT(ADDRESS($K260,38))&lt;&gt;"UL"),INDIRECT(ADDRESS($K260,COLUMN()-12)),0),0), IF($L260&gt;0,IF(AND(INDIRECT(ADDRESS($L260,44))=0,INDIRECT(ADDRESS($L260,38))&lt;&gt;"UL"),INDIRECT(ADDRESS($L260,COLUMN()-12)),0),0), IF($M260&gt;0,IF(AND(INDIRECT(ADDRESS($M260,44))=0,INDIRECT(ADDRESS($M260,38))&lt;&gt;"UL"),INDIRECT(ADDRESS($M260,COLUMN()-12)),0),0))</f>
        <v>1.3333333333333333</v>
      </c>
      <c r="BI260" s="57" cm="1">
        <f t="array" aca="1" ref="BI260" ca="1">SUM(IF($C260&gt;0,IF(AND(INDIRECT(ADDRESS($C260,44))=0,INDIRECT(ADDRESS($C260,38))&lt;&gt;"UL"),INDIRECT(ADDRESS($C260,COLUMN()-12)),0),0), IF($D260&gt;0,IF(AND(INDIRECT(ADDRESS($D260,44))=0,INDIRECT(ADDRESS($D260,38))&lt;&gt;"UL"),INDIRECT(ADDRESS($D260,COLUMN()-12)),0),0), IF($E260&gt;0,IF(AND(INDIRECT(ADDRESS($E260,44))=0,INDIRECT(ADDRESS($E260,38))&lt;&gt;"UL"),INDIRECT(ADDRESS($E260,COLUMN()-12)),0),0), IF($F260&gt;0,IF(AND(INDIRECT(ADDRESS($F260,44))=0,INDIRECT(ADDRESS($F260,38))&lt;&gt;"UL"),INDIRECT(ADDRESS($F260,COLUMN()-12)),0),0), IF($G260&gt;0,IF(AND(INDIRECT(ADDRESS($G260,44))=0,INDIRECT(ADDRESS($G260,38))&lt;&gt;"UL"),INDIRECT(ADDRESS($G260,COLUMN()-12)),0),0), IF($H260&gt;0,IF(AND(INDIRECT(ADDRESS($H260,44))=0,INDIRECT(ADDRESS($H260,38))&lt;&gt;"UL"),INDIRECT(ADDRESS($H260,COLUMN()-12)),0),0), IF($I260&gt;0,IF(AND(INDIRECT(ADDRESS($I260,44))=0,INDIRECT(ADDRESS($I260,38))&lt;&gt;"UL"),INDIRECT(ADDRESS($I260,COLUMN()-12)),0),0), IF($J260&gt;0,IF(AND(INDIRECT(ADDRESS($J260,44))=0,INDIRECT(ADDRESS($J260,38))&lt;&gt;"UL"),INDIRECT(ADDRESS($J260,COLUMN()-12)),0),0), IF($K260&gt;0,IF(AND(INDIRECT(ADDRESS($K260,44))=0,INDIRECT(ADDRESS($K260,38))&lt;&gt;"UL"),INDIRECT(ADDRESS($K260,COLUMN()-12)),0),0), IF($L260&gt;0,IF(AND(INDIRECT(ADDRESS($L260,44))=0,INDIRECT(ADDRESS($L260,38))&lt;&gt;"UL"),INDIRECT(ADDRESS($L260,COLUMN()-12)),0),0), IF($M260&gt;0,IF(AND(INDIRECT(ADDRESS($M260,44))=0,INDIRECT(ADDRESS($M260,38))&lt;&gt;"UL"),INDIRECT(ADDRESS($M260,COLUMN()-12)),0),0))</f>
        <v>0.88888888888888884</v>
      </c>
      <c r="BJ260" s="57" cm="1">
        <f t="array" aca="1" ref="BJ260" ca="1">SUM(IF($C260&gt;0,IF(AND(INDIRECT(ADDRESS($C260,44))=0,INDIRECT(ADDRESS($C260,38))&lt;&gt;"UL"),INDIRECT(ADDRESS($C260,COLUMN()-12)),0),0), IF($D260&gt;0,IF(AND(INDIRECT(ADDRESS($D260,44))=0,INDIRECT(ADDRESS($D260,38))&lt;&gt;"UL"),INDIRECT(ADDRESS($D260,COLUMN()-12)),0),0), IF($E260&gt;0,IF(AND(INDIRECT(ADDRESS($E260,44))=0,INDIRECT(ADDRESS($E260,38))&lt;&gt;"UL"),INDIRECT(ADDRESS($E260,COLUMN()-12)),0),0), IF($F260&gt;0,IF(AND(INDIRECT(ADDRESS($F260,44))=0,INDIRECT(ADDRESS($F260,38))&lt;&gt;"UL"),INDIRECT(ADDRESS($F260,COLUMN()-12)),0),0), IF($G260&gt;0,IF(AND(INDIRECT(ADDRESS($G260,44))=0,INDIRECT(ADDRESS($G260,38))&lt;&gt;"UL"),INDIRECT(ADDRESS($G260,COLUMN()-12)),0),0), IF($H260&gt;0,IF(AND(INDIRECT(ADDRESS($H260,44))=0,INDIRECT(ADDRESS($H260,38))&lt;&gt;"UL"),INDIRECT(ADDRESS($H260,COLUMN()-12)),0),0), IF($I260&gt;0,IF(AND(INDIRECT(ADDRESS($I260,44))=0,INDIRECT(ADDRESS($I260,38))&lt;&gt;"UL"),INDIRECT(ADDRESS($I260,COLUMN()-12)),0),0), IF($J260&gt;0,IF(AND(INDIRECT(ADDRESS($J260,44))=0,INDIRECT(ADDRESS($J260,38))&lt;&gt;"UL"),INDIRECT(ADDRESS($J260,COLUMN()-12)),0),0), IF($K260&gt;0,IF(AND(INDIRECT(ADDRESS($K260,44))=0,INDIRECT(ADDRESS($K260,38))&lt;&gt;"UL"),INDIRECT(ADDRESS($K260,COLUMN()-12)),0),0), IF($L260&gt;0,IF(AND(INDIRECT(ADDRESS($L260,44))=0,INDIRECT(ADDRESS($L260,38))&lt;&gt;"UL"),INDIRECT(ADDRESS($L260,COLUMN()-12)),0),0), IF($M260&gt;0,IF(AND(INDIRECT(ADDRESS($M260,44))=0,INDIRECT(ADDRESS($M260,38))&lt;&gt;"UL"),INDIRECT(ADDRESS($M260,COLUMN()-12)),0),0))</f>
        <v>0.44444444444444442</v>
      </c>
      <c r="BK260" s="57">
        <f t="shared" ca="1" si="196"/>
        <v>1.3333333333333333</v>
      </c>
      <c r="BL260" s="58">
        <f ca="1">SUM(BH260:BJ260)/3</f>
        <v>0.88888888888888895</v>
      </c>
      <c r="BM260" s="57" cm="1">
        <f t="array" aca="1" ref="BM260" ca="1">SUM(IF($C260&gt;0,IF(AND(INDIRECT(ADDRESS($C260,44))=0,INDIRECT(ADDRESS($C260,38))&lt;&gt;"UL"),INDIRECT(ADDRESS($C260,COLUMN()-12)),0),0), IF($D260&gt;0,IF(AND(INDIRECT(ADDRESS($D260,44))=0,INDIRECT(ADDRESS($D260,38))&lt;&gt;"UL"),INDIRECT(ADDRESS($D260,COLUMN()-12)),0),0), IF($E260&gt;0,IF(AND(INDIRECT(ADDRESS($E260,44))=0,INDIRECT(ADDRESS($E260,38))&lt;&gt;"UL"),INDIRECT(ADDRESS($E260,COLUMN()-12)),0),0), IF($F260&gt;0,IF(AND(INDIRECT(ADDRESS($F260,44))=0,INDIRECT(ADDRESS($F260,38))&lt;&gt;"UL"),INDIRECT(ADDRESS($F260,COLUMN()-12)),0),0), IF($G260&gt;0,IF(AND(INDIRECT(ADDRESS($G260,44))=0,INDIRECT(ADDRESS($G260,38))&lt;&gt;"UL"),INDIRECT(ADDRESS($G260,COLUMN()-12)),0),0), IF($H260&gt;0,IF(AND(INDIRECT(ADDRESS($H260,44))=0,INDIRECT(ADDRESS($H260,38))&lt;&gt;"UL"),INDIRECT(ADDRESS($H260,COLUMN()-12)),0),0), IF($I260&gt;0,IF(AND(INDIRECT(ADDRESS($I260,44))=0,INDIRECT(ADDRESS($I260,38))&lt;&gt;"UL"),INDIRECT(ADDRESS($I260,COLUMN()-12)),0),0), IF($J260&gt;0,IF(AND(INDIRECT(ADDRESS($J260,44))=0,INDIRECT(ADDRESS($J260,38))&lt;&gt;"UL"),INDIRECT(ADDRESS($J260,COLUMN()-12)),0),0), IF($K260&gt;0,IF(AND(INDIRECT(ADDRESS($K260,44))=0,INDIRECT(ADDRESS($K260,38))&lt;&gt;"UL"),INDIRECT(ADDRESS($K260,COLUMN()-11)),0),0), IF($L260&gt;0,IF(AND(INDIRECT(ADDRESS($L260,44))=0,INDIRECT(ADDRESS($L260,38))&lt;&gt;"UL"),INDIRECT(ADDRESS($L260,COLUMN()-11)),0),0), IF($M260&gt;0,IF(AND(INDIRECT(ADDRESS($M260,44))=0,INDIRECT(ADDRESS($M260,38))&lt;&gt;"UL"),INDIRECT(ADDRESS($M260,COLUMN()-11)),0),0))</f>
        <v>0.29629629629629634</v>
      </c>
      <c r="BN260" s="57" cm="1">
        <f t="array" aca="1" ref="BN260" ca="1">SUM(IF($C260&gt;0,IF(AND(INDIRECT(ADDRESS($C260,44))=0,INDIRECT(ADDRESS($C260,38))&lt;&gt;"UL"),INDIRECT(ADDRESS($C260,COLUMN()-12)),0),0), IF($D260&gt;0,IF(AND(INDIRECT(ADDRESS($D260,44))=0,INDIRECT(ADDRESS($D260,38))&lt;&gt;"UL"),INDIRECT(ADDRESS($D260,COLUMN()-12)),0),0), IF($E260&gt;0,IF(AND(INDIRECT(ADDRESS($E260,44))=0,INDIRECT(ADDRESS($E260,38))&lt;&gt;"UL"),INDIRECT(ADDRESS($E260,COLUMN()-12)),0),0), IF($F260&gt;0,IF(AND(INDIRECT(ADDRESS($F260,44))=0,INDIRECT(ADDRESS($F260,38))&lt;&gt;"UL"),INDIRECT(ADDRESS($F260,COLUMN()-12)),0),0), IF($G260&gt;0,IF(AND(INDIRECT(ADDRESS($G260,44))=0,INDIRECT(ADDRESS($G260,38))&lt;&gt;"UL"),INDIRECT(ADDRESS($G260,COLUMN()-12)),0),0), IF($H260&gt;0,IF(AND(INDIRECT(ADDRESS($H260,44))=0,INDIRECT(ADDRESS($H260,38))&lt;&gt;"UL"),INDIRECT(ADDRESS($H260,COLUMN()-12)),0),0), IF($I260&gt;0,IF(AND(INDIRECT(ADDRESS($I260,44))=0,INDIRECT(ADDRESS($I260,38))&lt;&gt;"UL"),INDIRECT(ADDRESS($I260,COLUMN()-12)),0),0), IF($J260&gt;0,IF(AND(INDIRECT(ADDRESS($J260,44))=0,INDIRECT(ADDRESS($J260,38))&lt;&gt;"UL"),INDIRECT(ADDRESS($J260,COLUMN()-12)),0),0), IF($K260&gt;0,IF(AND(INDIRECT(ADDRESS($K260,44))=0,INDIRECT(ADDRESS($K260,38))&lt;&gt;"UL"),INDIRECT(ADDRESS($K260,COLUMN()-11)),0),0), IF($L260&gt;0,IF(AND(INDIRECT(ADDRESS($L260,44))=0,INDIRECT(ADDRESS($L260,38))&lt;&gt;"UL"),INDIRECT(ADDRESS($L260,COLUMN()-11)),0),0), IF($M260&gt;0,IF(AND(INDIRECT(ADDRESS($M260,44))=0,INDIRECT(ADDRESS($M260,38))&lt;&gt;"UL"),INDIRECT(ADDRESS($M260,COLUMN()-11)),0),0))</f>
        <v>0.4148148148148148</v>
      </c>
      <c r="BO260" s="57" cm="1">
        <f t="array" aca="1" ref="BO260" ca="1">SUM(IF($C260&gt;0,IF(AND(INDIRECT(ADDRESS($C260,44))=0,INDIRECT(ADDRESS($C260,38))&lt;&gt;"UL"),INDIRECT(ADDRESS($C260,COLUMN()-12)),0),0), IF($D260&gt;0,IF(AND(INDIRECT(ADDRESS($D260,44))=0,INDIRECT(ADDRESS($D260,38))&lt;&gt;"UL"),INDIRECT(ADDRESS($D260,COLUMN()-12)),0),0), IF($E260&gt;0,IF(AND(INDIRECT(ADDRESS($E260,44))=0,INDIRECT(ADDRESS($E260,38))&lt;&gt;"UL"),INDIRECT(ADDRESS($E260,COLUMN()-12)),0),0), IF($F260&gt;0,IF(AND(INDIRECT(ADDRESS($F260,44))=0,INDIRECT(ADDRESS($F260,38))&lt;&gt;"UL"),INDIRECT(ADDRESS($F260,COLUMN()-12)),0),0), IF($G260&gt;0,IF(AND(INDIRECT(ADDRESS($G260,44))=0,INDIRECT(ADDRESS($G260,38))&lt;&gt;"UL"),INDIRECT(ADDRESS($G260,COLUMN()-12)),0),0), IF($H260&gt;0,IF(AND(INDIRECT(ADDRESS($H260,44))=0,INDIRECT(ADDRESS($H260,38))&lt;&gt;"UL"),INDIRECT(ADDRESS($H260,COLUMN()-12)),0),0), IF($I260&gt;0,IF(AND(INDIRECT(ADDRESS($I260,44))=0,INDIRECT(ADDRESS($I260,38))&lt;&gt;"UL"),INDIRECT(ADDRESS($I260,COLUMN()-12)),0),0), IF($J260&gt;0,IF(AND(INDIRECT(ADDRESS($J260,44))=0,INDIRECT(ADDRESS($J260,38))&lt;&gt;"UL"),INDIRECT(ADDRESS($J260,COLUMN()-12)),0),0), IF($K260&gt;0,IF(AND(INDIRECT(ADDRESS($K260,44))=0,INDIRECT(ADDRESS($K260,38))&lt;&gt;"UL"),INDIRECT(ADDRESS($K260,COLUMN()-11)),0),0), IF($L260&gt;0,IF(AND(INDIRECT(ADDRESS($L260,44))=0,INDIRECT(ADDRESS($L260,38))&lt;&gt;"UL"),INDIRECT(ADDRESS($L260,COLUMN()-11)),0),0), IF($M260&gt;0,IF(AND(INDIRECT(ADDRESS($M260,44))=0,INDIRECT(ADDRESS($M260,38))&lt;&gt;"UL"),INDIRECT(ADDRESS($M260,COLUMN()-11)),0),0))</f>
        <v>0.29629629629629634</v>
      </c>
      <c r="BP260" s="57" cm="1">
        <f t="array" aca="1" ref="BP260" ca="1">SUM(IF($C260&gt;0,IF(AND(INDIRECT(ADDRESS($C260,44))=0,INDIRECT(ADDRESS($C260,38))&lt;&gt;"UL"),INDIRECT(ADDRESS($C260,COLUMN()-12)),0),0), IF($D260&gt;0,IF(AND(INDIRECT(ADDRESS($D260,44))=0,INDIRECT(ADDRESS($D260,38))&lt;&gt;"UL"),INDIRECT(ADDRESS($D260,COLUMN()-12)),0),0), IF($E260&gt;0,IF(AND(INDIRECT(ADDRESS($E260,44))=0,INDIRECT(ADDRESS($E260,38))&lt;&gt;"UL"),INDIRECT(ADDRESS($E260,COLUMN()-12)),0),0), IF($F260&gt;0,IF(AND(INDIRECT(ADDRESS($F260,44))=0,INDIRECT(ADDRESS($F260,38))&lt;&gt;"UL"),INDIRECT(ADDRESS($F260,COLUMN()-12)),0),0), IF($G260&gt;0,IF(AND(INDIRECT(ADDRESS($G260,44))=0,INDIRECT(ADDRESS($G260,38))&lt;&gt;"UL"),INDIRECT(ADDRESS($G260,COLUMN()-12)),0),0), IF($H260&gt;0,IF(AND(INDIRECT(ADDRESS($H260,44))=0,INDIRECT(ADDRESS($H260,38))&lt;&gt;"UL"),INDIRECT(ADDRESS($H260,COLUMN()-12)),0),0), IF($I260&gt;0,IF(AND(INDIRECT(ADDRESS($I260,44))=0,INDIRECT(ADDRESS($I260,38))&lt;&gt;"UL"),INDIRECT(ADDRESS($I260,COLUMN()-12)),0),0), IF($J260&gt;0,IF(AND(INDIRECT(ADDRESS($J260,44))=0,INDIRECT(ADDRESS($J260,38))&lt;&gt;"UL"),INDIRECT(ADDRESS($J260,COLUMN()-12)),0),0), IF($K260&gt;0,IF(AND(INDIRECT(ADDRESS($K260,44))=0,INDIRECT(ADDRESS($K260,38))&lt;&gt;"UL"),INDIRECT(ADDRESS($K260,COLUMN()-11)),0),0), IF($L260&gt;0,IF(AND(INDIRECT(ADDRESS($L260,44))=0,INDIRECT(ADDRESS($L260,38))&lt;&gt;"UL"),INDIRECT(ADDRESS($L260,COLUMN()-11)),0),0), IF($M260&gt;0,IF(AND(INDIRECT(ADDRESS($M260,44))=0,INDIRECT(ADDRESS($M260,38))&lt;&gt;"UL"),INDIRECT(ADDRESS($M260,COLUMN()-11)),0),0))</f>
        <v>0.4148148148148148</v>
      </c>
      <c r="BQ260" s="57">
        <f t="shared" ca="1" si="197"/>
        <v>0.29629629629629634</v>
      </c>
      <c r="BR260" s="161">
        <f t="shared" ca="1" si="198"/>
        <v>76.752095852799002</v>
      </c>
      <c r="BS260" s="56"/>
      <c r="BT260" s="56">
        <f t="shared" ca="1" si="199"/>
        <v>2.5233845720758596</v>
      </c>
      <c r="BU260" s="89">
        <f t="shared" ca="1" si="200"/>
        <v>0.11469929873072089</v>
      </c>
      <c r="BV260" s="57" t="s">
        <v>33</v>
      </c>
      <c r="BW260" s="57" cm="1">
        <f t="array" aca="1" ref="BW260" ca="1">SUM(IF($C260&gt;0,IF(AND(INDIRECT(ADDRESS($C260,44))=0,INDIRECT(ADDRESS($C260,38))="UL",ISERROR(SEARCH("Rear",INDIRECT(ADDRESS($C260,33)))),ISERROR(SEARCH("Side",INDIRECT(ADDRESS($C260,33))))),INDIRECT(ADDRESS($C260,COLUMN())),0),0),IF($D260&gt;0,IF(AND(INDIRECT(ADDRESS($D260,44))=0,INDIRECT(ADDRESS($D260,38))="UL",ISERROR(SEARCH("Rear",INDIRECT(ADDRESS($D260,33)))),ISERROR(SEARCH("Side",INDIRECT(ADDRESS($D260,33))))),INDIRECT(ADDRESS($D260,COLUMN())),0),0),IF($E260&gt;0,IF(AND(INDIRECT(ADDRESS($E260,44))=0,INDIRECT(ADDRESS($E260,38))="UL",ISERROR(SEARCH("Rear",INDIRECT(ADDRESS($E260,33)))),ISERROR(SEARCH("Side",INDIRECT(ADDRESS($E260,33))))),INDIRECT(ADDRESS($E260,COLUMN())),0),0),IF($F260&gt;0,IF(AND(INDIRECT(ADDRESS($F260,44))=0,INDIRECT(ADDRESS($F260,38))="UL",ISERROR(SEARCH("Rear",INDIRECT(ADDRESS($F260,33)))),ISERROR(SEARCH("Side",INDIRECT(ADDRESS($F260,33))))),INDIRECT(ADDRESS($F260,COLUMN())),0),0),IF($G260&gt;0,IF(AND(INDIRECT(ADDRESS($G260,44))=0,INDIRECT(ADDRESS($G260,38))="UL",ISERROR(SEARCH("Rear",INDIRECT(ADDRESS($G260,33)))),ISERROR(SEARCH("Side",INDIRECT(ADDRESS($G260,33))))),INDIRECT(ADDRESS($G260,COLUMN())),0),0),IF($H260&gt;0,IF(AND(INDIRECT(ADDRESS($H260,44))=0,INDIRECT(ADDRESS($H260,38))="UL",ISERROR(SEARCH("Rear",INDIRECT(ADDRESS($H260,33)))),ISERROR(SEARCH("Side",INDIRECT(ADDRESS($H260,33))))),INDIRECT(ADDRESS($H260,COLUMN())),0),0),IF($I260&gt;0,IF(AND(INDIRECT(ADDRESS($I260,44))=0,INDIRECT(ADDRESS($I260,38))="UL",ISERROR(SEARCH("Rear",INDIRECT(ADDRESS($I260,33)))),ISERROR(SEARCH("Side",INDIRECT(ADDRESS($I260,33))))),INDIRECT(ADDRESS($I260,COLUMN())),0),0),IF($J260&gt;0,IF(AND(INDIRECT(ADDRESS($J260,44))=0,INDIRECT(ADDRESS($J260,38))="UL",ISERROR(SEARCH("Rear",INDIRECT(ADDRESS($J260,33)))),ISERROR(SEARCH("Side",INDIRECT(ADDRESS($J260,33))))),INDIRECT(ADDRESS($J260,COLUMN())),0),0),IF($K260&gt;0,IF(AND(INDIRECT(ADDRESS($K260,44))=0,INDIRECT(ADDRESS($K260,38))="UL",ISERROR(SEARCH("Rear",INDIRECT(ADDRESS($K260,33)))),ISERROR(SEARCH("Side",INDIRECT(ADDRESS($K260,33))))),INDIRECT(ADDRESS($K260,COLUMN())),0),0),IF($L260&gt;0,IF(AND(INDIRECT(ADDRESS($L260,44))=0,INDIRECT(ADDRESS($L260,38))="UL",ISERROR(SEARCH("Rear",INDIRECT(ADDRESS($L260,33)))),ISERROR(SEARCH("Side",INDIRECT(ADDRESS($L260,33))))),INDIRECT(ADDRESS($L260,COLUMN())),0),0),IF($M260&gt;0,IF(AND(INDIRECT(ADDRESS($M260,44))=0,INDIRECT(ADDRESS($M260,38))="UL",ISERROR(SEARCH("Rear",INDIRECT(ADDRESS($M260,33)))),ISERROR(SEARCH("Side",INDIRECT(ADDRESS($M260,33))))),INDIRECT(ADDRESS($M260,COLUMN())),0),0))</f>
        <v>0.22222222222222221</v>
      </c>
      <c r="BX260" s="57">
        <f t="shared" ca="1" si="201"/>
        <v>0.88888888888888884</v>
      </c>
      <c r="BY260" s="57" cm="1">
        <f t="array" aca="1" ref="BY260" ca="1">SUM(IF($C260&gt;0,IF(AND(INDIRECT(ADDRESS($C260,44))=0,INDIRECT(ADDRESS($C260,38))="UL"),INDIRECT(ADDRESS($C260,COLUMN())),0),0),IF($D260&gt;0,IF(AND(INDIRECT(ADDRESS($D260,44))=0,INDIRECT(ADDRESS($D260,38))="UL"),INDIRECT(ADDRESS($D260,COLUMN())),0),0),IF($E260&gt;0,IF(AND(INDIRECT(ADDRESS($E260,44))=0,INDIRECT(ADDRESS($E260,38))="UL"),INDIRECT(ADDRESS($E260,COLUMN())),0),0),IF($F260&gt;0,IF(AND(INDIRECT(ADDRESS($F260,44))=0,INDIRECT(ADDRESS($F260,38))="UL"),INDIRECT(ADDRESS($F260,COLUMN())),0),0),IF($G260&gt;0,IF(AND(INDIRECT(ADDRESS($G260,44))=0,INDIRECT(ADDRESS($G260,38))="UL"),INDIRECT(ADDRESS($G260,COLUMN())),0),0),IF($H260&gt;0,IF(AND(INDIRECT(ADDRESS($H260,44))=0,INDIRECT(ADDRESS($H260,38))="UL"),INDIRECT(ADDRESS($H260,COLUMN())),0),0),IF($I260&gt;0,IF(AND(INDIRECT(ADDRESS($I260,44))=0,INDIRECT(ADDRESS($I260,38))="UL"),INDIRECT(ADDRESS($I260,COLUMN())),0),0),IF($J260&gt;0,IF(AND(INDIRECT(ADDRESS($J260,44))=0,INDIRECT(ADDRESS($J260,38))="UL"),INDIRECT(ADDRESS($J260,COLUMN())),0),0),IF($K260&gt;0,IF(AND(INDIRECT(ADDRESS($K260,44))=0,INDIRECT(ADDRESS($K260,38))="UL"),INDIRECT(ADDRESS($K260,COLUMN())),0),0),IF($L260&gt;0,IF(AND(INDIRECT(ADDRESS($L260,44))=0,INDIRECT(ADDRESS($L260,38))="UL"),INDIRECT(ADDRESS($L260,COLUMN())),0),0),IF($M260&gt;0,IF(AND(INDIRECT(ADDRESS($M260,44))=0,INDIRECT(ADDRESS($M260,38))="UL"),INDIRECT(ADDRESS($M260,COLUMN())),0),0))</f>
        <v>7.407407407407407E-2</v>
      </c>
      <c r="BZ260" s="57" cm="1">
        <f t="array" aca="1" ref="BZ260" ca="1">SUM(IF($C260&gt;0,IF(AND(INDIRECT(ADDRESS($C260,44))=0,INDIRECT(ADDRESS($C260,38))="UL"),INDIRECT(ADDRESS($C260,COLUMN())),0),0),IF($D260&gt;0,IF(AND(INDIRECT(ADDRESS($D260,44))=0,INDIRECT(ADDRESS($D260,38))="UL"),INDIRECT(ADDRESS($D260,COLUMN())),0),0),IF($E260&gt;0,IF(AND(INDIRECT(ADDRESS($E260,44))=0,INDIRECT(ADDRESS($E260,38))="UL"),INDIRECT(ADDRESS($E260,COLUMN())),0),0),IF($F260&gt;0,IF(AND(INDIRECT(ADDRESS($F260,44))=0,INDIRECT(ADDRESS($F260,38))="UL"),INDIRECT(ADDRESS($F260,COLUMN())),0),0),IF($G260&gt;0,IF(AND(INDIRECT(ADDRESS($G260,44))=0,INDIRECT(ADDRESS($G260,38))="UL"),INDIRECT(ADDRESS($G260,COLUMN())),0),0),IF($H260&gt;0,IF(AND(INDIRECT(ADDRESS($H260,44))=0,INDIRECT(ADDRESS($H260,38))="UL"),INDIRECT(ADDRESS($H260,COLUMN())),0),0),IF($I260&gt;0,IF(AND(INDIRECT(ADDRESS($I260,44))=0,INDIRECT(ADDRESS($I260,38))="UL"),INDIRECT(ADDRESS($I260,COLUMN())),0),0),IF($J260&gt;0,IF(AND(INDIRECT(ADDRESS($J260,44))=0,INDIRECT(ADDRESS($J260,38))="UL"),INDIRECT(ADDRESS($J260,COLUMN())),0),0),IF($K260&gt;0,IF(AND(INDIRECT(ADDRESS($K260,44))=0,INDIRECT(ADDRESS($K260,38))="UL"),INDIRECT(ADDRESS($K260,COLUMN())),0),0),IF($L260&gt;0,IF(AND(INDIRECT(ADDRESS($L260,44))=0,INDIRECT(ADDRESS($L260,38))="UL"),INDIRECT(ADDRESS($L260,COLUMN())),0),0),IF($M260&gt;0,IF(AND(INDIRECT(ADDRESS($M260,44))=0,INDIRECT(ADDRESS($M260,38))="UL"),INDIRECT(ADDRESS($M260,COLUMN())),0),0))</f>
        <v>0.29629629629629628</v>
      </c>
      <c r="CA260" s="57">
        <f t="shared" ca="1" si="202"/>
        <v>7.407407407407407E-2</v>
      </c>
      <c r="CB260" s="57" cm="1">
        <f t="array" aca="1" ref="CB260" ca="1">SUM(IF($C260&gt;0,IF(AND(INDIRECT(ADDRESS($C260,44))=0,INDIRECT(ADDRESS($C260,38))&lt;&gt;"UL"),INDIRECT(ADDRESS($C260,COLUMN())),0),0),IF($D260&gt;0,IF(AND(INDIRECT(ADDRESS($D260,44))=0,INDIRECT(ADDRESS($D260,38))&lt;&gt;"UL"),INDIRECT(ADDRESS($D260,COLUMN())),0),0),IF($E260&gt;0,IF(AND(INDIRECT(ADDRESS($E260,44))=0,INDIRECT(ADDRESS($E260,38))&lt;&gt;"UL"),INDIRECT(ADDRESS($E260,COLUMN())),0),0),IF($F260&gt;0,IF(AND(INDIRECT(ADDRESS($F260,44))=0,INDIRECT(ADDRESS($F260,38))&lt;&gt;"UL"),INDIRECT(ADDRESS($F260,COLUMN())),0),0),IF($G260&gt;0,IF(AND(INDIRECT(ADDRESS($G260,44))=0,INDIRECT(ADDRESS($G260,38))&lt;&gt;"UL"),INDIRECT(ADDRESS($G260,COLUMN())),0),0),IF($H260&gt;0,IF(AND(INDIRECT(ADDRESS($H260,44))=0,INDIRECT(ADDRESS($H260,38))&lt;&gt;"UL"),INDIRECT(ADDRESS($H260,COLUMN())),0),0),IF($I260&gt;0,IF(AND(INDIRECT(ADDRESS($I260,44))=0,INDIRECT(ADDRESS($I260,38))&lt;&gt;"UL"),INDIRECT(ADDRESS($I260,COLUMN())),0),0),IF($J260&gt;0,IF(AND(INDIRECT(ADDRESS($J260,44))=0,INDIRECT(ADDRESS($J260,38))&lt;&gt;"UL"),INDIRECT(ADDRESS($J260,COLUMN())),0),0),IF($K260&gt;0,IF(AND(INDIRECT(ADDRESS($K260,44))=0,INDIRECT(ADDRESS($K260,38))&lt;&gt;"UL"),INDIRECT(ADDRESS($K260,COLUMN())),0),0),IF($L260&gt;0,IF(AND(INDIRECT(ADDRESS($L260,44))=0,INDIRECT(ADDRESS($L260,38))&lt;&gt;"UL"),INDIRECT(ADDRESS($L260,COLUMN())),0),0),IF($M260&gt;0,IF(AND(INDIRECT(ADDRESS($M260,44))=0,INDIRECT(ADDRESS($M260,38))&lt;&gt;"UL"),INDIRECT(ADDRESS($M260,COLUMN())),0),0))</f>
        <v>0.44444444444444442</v>
      </c>
      <c r="CC260" s="57">
        <f t="shared" ca="1" si="203"/>
        <v>1.3333333333333333</v>
      </c>
      <c r="CD260" s="57" cm="1">
        <f t="array" aca="1" ref="CD260" ca="1">SUM(IF($C260&gt;0,IF(AND(INDIRECT(ADDRESS($C260,44))=0,INDIRECT(ADDRESS($C260,38))&lt;&gt;"UL"),INDIRECT(ADDRESS($C260,COLUMN())),0),0),IF($D260&gt;0,IF(AND(INDIRECT(ADDRESS($D260,44))=0,INDIRECT(ADDRESS($D260,38))&lt;&gt;"UL"),INDIRECT(ADDRESS($D260,COLUMN())),0),0),IF($E260&gt;0,IF(AND(INDIRECT(ADDRESS($E260,44))=0,INDIRECT(ADDRESS($E260,38))&lt;&gt;"UL"),INDIRECT(ADDRESS($E260,COLUMN())),0),0),IF($F260&gt;0,IF(AND(INDIRECT(ADDRESS($F260,44))=0,INDIRECT(ADDRESS($F260,38))&lt;&gt;"UL"),INDIRECT(ADDRESS($F260,COLUMN())),0),0),IF($G260&gt;0,IF(AND(INDIRECT(ADDRESS($G260,44))=0,INDIRECT(ADDRESS($G260,38))&lt;&gt;"UL"),INDIRECT(ADDRESS($G260,COLUMN())),0),0),IF($H260&gt;0,IF(AND(INDIRECT(ADDRESS($H260,44))=0,INDIRECT(ADDRESS($H260,38))&lt;&gt;"UL"),INDIRECT(ADDRESS($H260,COLUMN())),0),0),IF($I260&gt;0,IF(AND(INDIRECT(ADDRESS($I260,44))=0,INDIRECT(ADDRESS($I260,38))&lt;&gt;"UL"),INDIRECT(ADDRESS($I260,COLUMN())),0),0),IF($J260&gt;0,IF(AND(INDIRECT(ADDRESS($J260,44))=0,INDIRECT(ADDRESS($J260,38))&lt;&gt;"UL"),INDIRECT(ADDRESS($J260,COLUMN())),0),0),IF($K260&gt;0,IF(AND(INDIRECT(ADDRESS($K260,44))=0,INDIRECT(ADDRESS($K260,38))&lt;&gt;"UL"),INDIRECT(ADDRESS($K260,COLUMN())),0),0),IF($L260&gt;0,IF(AND(INDIRECT(ADDRESS($L260,44))=0,INDIRECT(ADDRESS($L260,38))&lt;&gt;"UL"),INDIRECT(ADDRESS($L260,COLUMN())),0),0),IF($M260&gt;0,IF(AND(INDIRECT(ADDRESS($M260,44))=0,INDIRECT(ADDRESS($M260,38))&lt;&gt;"UL"),INDIRECT(ADDRESS($M260,COLUMN())),0),0))</f>
        <v>0.14814814814814814</v>
      </c>
      <c r="CE260" s="57" cm="1">
        <f t="array" aca="1" ref="CE260" ca="1">SUM(IF($C260&gt;0,IF(AND(INDIRECT(ADDRESS($C260,44))=0,INDIRECT(ADDRESS($C260,38))&lt;&gt;"UL"),INDIRECT(ADDRESS($C260,COLUMN())),0),0),IF($D260&gt;0,IF(AND(INDIRECT(ADDRESS($D260,44))=0,INDIRECT(ADDRESS($D260,38))&lt;&gt;"UL"),INDIRECT(ADDRESS($D260,COLUMN())),0),0),IF($E260&gt;0,IF(AND(INDIRECT(ADDRESS($E260,44))=0,INDIRECT(ADDRESS($E260,38))&lt;&gt;"UL"),INDIRECT(ADDRESS($E260,COLUMN())),0),0),IF($F260&gt;0,IF(AND(INDIRECT(ADDRESS($F260,44))=0,INDIRECT(ADDRESS($F260,38))&lt;&gt;"UL"),INDIRECT(ADDRESS($F260,COLUMN())),0),0),IF($G260&gt;0,IF(AND(INDIRECT(ADDRESS($G260,44))=0,INDIRECT(ADDRESS($G260,38))&lt;&gt;"UL"),INDIRECT(ADDRESS($G260,COLUMN())),0),0),IF($H260&gt;0,IF(AND(INDIRECT(ADDRESS($H260,44))=0,INDIRECT(ADDRESS($H260,38))&lt;&gt;"UL"),INDIRECT(ADDRESS($H260,COLUMN())),0),0),IF($I260&gt;0,IF(AND(INDIRECT(ADDRESS($I260,44))=0,INDIRECT(ADDRESS($I260,38))&lt;&gt;"UL"),INDIRECT(ADDRESS($I260,COLUMN())),0),0),IF($J260&gt;0,IF(AND(INDIRECT(ADDRESS($J260,44))=0,INDIRECT(ADDRESS($J260,38))&lt;&gt;"UL"),INDIRECT(ADDRESS($J260,COLUMN())),0),0),IF($K260&gt;0,IF(AND(INDIRECT(ADDRESS($K260,44))=0,INDIRECT(ADDRESS($K260,38))&lt;&gt;"UL"),INDIRECT(ADDRESS($K260,COLUMN())),0),0),IF($L260&gt;0,IF(AND(INDIRECT(ADDRESS($L260,44))=0,INDIRECT(ADDRESS($L260,38))&lt;&gt;"UL"),INDIRECT(ADDRESS($L260,COLUMN())),0),0),IF($M260&gt;0,IF(AND(INDIRECT(ADDRESS($M260,44))=0,INDIRECT(ADDRESS($M260,38))&lt;&gt;"UL"),INDIRECT(ADDRESS($M260,COLUMN())),0),0))</f>
        <v>0.44444444444444442</v>
      </c>
      <c r="CF260" s="57">
        <f t="shared" ca="1" si="204"/>
        <v>0.14814814814814814</v>
      </c>
      <c r="CG260" s="57">
        <f t="shared" ca="1" si="205"/>
        <v>2.4756246837155276</v>
      </c>
      <c r="CH260" s="57">
        <f t="shared" ca="1" si="206"/>
        <v>0.11252839471434216</v>
      </c>
      <c r="CI260" s="19">
        <f t="shared" ca="1" si="207"/>
        <v>15.341440278430181</v>
      </c>
      <c r="CJ260" s="19"/>
      <c r="CK260" s="57" cm="1">
        <f t="array" aca="1" ref="CK260" ca="1">IF(AU260="S", SUM(IF($C260&gt;0,IF(INDIRECT(ADDRESS($C260,43))&lt;&gt;1,INDIRECT(ADDRESS($C260,48)),0),0), IF($D260&gt;0,IF(INDIRECT(ADDRESS($D260,43))&lt;&gt;1,INDIRECT(ADDRESS($D260,48)),0),0), IF($E260&gt;0,IF(INDIRECT(ADDRESS($E260,43))&lt;&gt;1,INDIRECT(ADDRESS($E260,48)),0),0), IF($F260&gt;0,IF(INDIRECT(ADDRESS($F260,43))&lt;&gt;1,INDIRECT(ADDRESS($F260,48)),0),0), IF($G260&gt;0,IF(INDIRECT(ADDRESS($G260,43))&lt;&gt;1,INDIRECT(ADDRESS($G260,48)),0),0), IF($H260&gt;0,IF(INDIRECT(ADDRESS($H260,43))&lt;&gt;1,INDIRECT(ADDRESS($H260,48)),0),0), IF($I260&gt;0,IF(INDIRECT(ADDRESS($I260,43))&lt;&gt;1,INDIRECT(ADDRESS($I260,48)),0),0), IF($J260&gt;0,IF(INDIRECT(ADDRESS($J260,43))&lt;&gt;1,INDIRECT(ADDRESS($J260,48)),0),0), IF($K260&gt;0,IF(INDIRECT(ADDRESS($K260,43))&lt;&gt;1,INDIRECT(ADDRESS($K260,48)),0),0), IF($L260&gt;0,IF(INDIRECT(ADDRESS($L260,43))&lt;&gt;1,INDIRECT(ADDRESS($L260,48)),0),0), IF($M260&gt;0,IF(INDIRECT(ADDRESS($M260,43))&lt;&gt;1,INDIRECT(ADDRESS($M260,48)),0),0)), IF(AU260="L",SUM(IF($C260&gt;0,IF(INDIRECT(ADDRESS($C260,43))&lt;&gt;1,INDIRECT(ADDRESS($C260,50)),0),0), IF($D260&gt;0,IF(INDIRECT(ADDRESS($D260,43))&lt;&gt;1,INDIRECT(ADDRESS($D260,50)),0),0), IF($E260&gt;0,IF(INDIRECT(ADDRESS($E260,43))&lt;&gt;1,INDIRECT(ADDRESS($E260,50)),0),0), IF($F260&gt;0,IF(INDIRECT(ADDRESS($F260,43))&lt;&gt;1,INDIRECT(ADDRESS($F260,50)),0),0), IF($G260&gt;0,IF(INDIRECT(ADDRESS($G260,43))&lt;&gt;1,INDIRECT(ADDRESS($G260,50)),0),0), IF($G260&gt;0,IF(INDIRECT(ADDRESS($G260,43))&lt;&gt;1,INDIRECT(ADDRESS($G260,50)),0),0), IF($H260&gt;0,IF(INDIRECT(ADDRESS($H260,43))&lt;&gt;1,INDIRECT(ADDRESS($H260,50)),0),0), IF($I260&gt;0,IF(INDIRECT(ADDRESS($I260,43))&lt;&gt;1,INDIRECT(ADDRESS($I260,50)),0),0), IF($J260&gt;0,IF(INDIRECT(ADDRESS($J260,43))&lt;&gt;1,INDIRECT(ADDRESS($J260,50)),0),0), IF($K260&gt;0,IF(INDIRECT(ADDRESS($K260,43))&lt;&gt;1,INDIRECT(ADDRESS($K260,50)),0),0), IF($L260&gt;0,IF(INDIRECT(ADDRESS($L260,43))&lt;&gt;1,INDIRECT(ADDRESS($L260,50)),0),0), IF($M260&gt;0,IF(INDIRECT(ADDRESS($M260,43))&lt;&gt;1,INDIRECT(ADDRESS($M260,50)),0),0)), SUM(IF($C260&gt;0,IF(INDIRECT(ADDRESS($C260,43))&lt;&gt;1,INDIRECT(ADDRESS($C260,49)),0),0), IF($D260&gt;0,IF(INDIRECT(ADDRESS($D260,43))&lt;&gt;1,INDIRECT(ADDRESS($D260,49)),0),0), IF($E260&gt;0,IF(INDIRECT(ADDRESS($E260,43))&lt;&gt;1,INDIRECT(ADDRESS($E260,49)),0),0), IF($F260&gt;0,IF(INDIRECT(ADDRESS($F260,43))&lt;&gt;1,INDIRECT(ADDRESS($F260,49)),0),0), IF($G260&gt;0,IF(INDIRECT(ADDRESS($G260,43))&lt;&gt;1,INDIRECT(ADDRESS($G260,49)),0),0), IF($G260&gt;0,IF(INDIRECT(ADDRESS($G260,43))&lt;&gt;1,INDIRECT(ADDRESS($G260,49)),0),0), IF($H260&gt;0,IF(INDIRECT(ADDRESS($H260,43))&lt;&gt;1,INDIRECT(ADDRESS($H260,49)),0),0), IF($I260&gt;0,IF(INDIRECT(ADDRESS($I260,43))&lt;&gt;1,INDIRECT(ADDRESS($I260,49)),0),0), IF($J260&gt;0,IF(INDIRECT(ADDRESS($J260,43))&lt;&gt;1,INDIRECT(ADDRESS($J260,49)),0),0), IF($K260&gt;0,IF(INDIRECT(ADDRESS($K260,43))&lt;&gt;1,INDIRECT(ADDRESS($K260,49)),0),0), IF($L260&gt;0,IF(INDIRECT(ADDRESS($L260,43))&lt;&gt;1,INDIRECT(ADDRESS($L260,49)),0),0), IF($M260&gt;0,IF(INDIRECT(ADDRESS($M260,43))&lt;&gt;1,INDIRECT(ADDRESS($M260,49)),0),0))))</f>
        <v>2.2222222222222219</v>
      </c>
      <c r="CL260" s="57" cm="1">
        <f t="array" aca="1" ref="CL260" ca="1">SUM(IF($C260&gt;0,IF(INDIRECT(ADDRESS($C260,44))=1,INDIRECT(ADDRESS($C260,90)),0),0), IF($D260&gt;0,IF(INDIRECT(ADDRESS($D260,44))=1,INDIRECT(ADDRESS($D260,90)),0),0), IF($E260&gt;0,IF(INDIRECT(ADDRESS($E260,44))=1,INDIRECT(ADDRESS($E260,90)),0),0), IF($F260&gt;0,IF(INDIRECT(ADDRESS($F260,44))=1,INDIRECT(ADDRESS($F260,90)),0),0), IF($G260&gt;0,IF(INDIRECT(ADDRESS($G260,44))=1,INDIRECT(ADDRESS($G260,90)),0),0), IF($H260&gt;0,IF(INDIRECT(ADDRESS($H260,44))=1,INDIRECT(ADDRESS($H260,90)),0),0), IF($I260&gt;0,IF(INDIRECT(ADDRESS($I260,44))=1,INDIRECT(ADDRESS($I260,90)),0),0), IF($J260&gt;0,IF(INDIRECT(ADDRESS($J260,44))=1,INDIRECT(ADDRESS($J260,90)),0),0), IF($K260&gt;0,IF(INDIRECT(ADDRESS($K260,44))=1,INDIRECT(ADDRESS($K260,90)),0),0), IF($L260&gt;0,IF(INDIRECT(ADDRESS($L260,44))=1,INDIRECT(ADDRESS($L260,90)),0),0), IF($M260&gt;0,IF(INDIRECT(ADDRESS($M260,44))=1,INDIRECT(ADDRESS($M260,90)),0),0))</f>
        <v>0</v>
      </c>
      <c r="CM260" s="56">
        <f t="shared" ca="1" si="208"/>
        <v>0.84439741849894234</v>
      </c>
      <c r="CN260" s="59"/>
    </row>
    <row r="261" spans="1:92" x14ac:dyDescent="0.25">
      <c r="A261" s="52" t="s">
        <v>325</v>
      </c>
      <c r="B261" s="67">
        <v>208</v>
      </c>
      <c r="C261" s="67">
        <v>216</v>
      </c>
      <c r="D261" s="67">
        <v>237</v>
      </c>
      <c r="E261" s="67">
        <v>237</v>
      </c>
      <c r="F261" s="67"/>
      <c r="G261" s="67"/>
      <c r="H261" s="67"/>
      <c r="I261" s="67"/>
      <c r="J261" s="67"/>
      <c r="K261" s="67"/>
      <c r="L261" s="67"/>
      <c r="M261" s="67"/>
      <c r="N261" s="67">
        <f ca="1">SUM(INDIRECT(ADDRESS(B261,COLUMN())),IF(C261&gt;0,INDIRECT(ADDRESS(C261,COLUMN())),0),IF(D261&gt;0,INDIRECT(ADDRESS(D261,COLUMN())),0),IF(E261&gt;0,INDIRECT(ADDRESS(E261,COLUMN())),0),IF(F261&gt;0,INDIRECT(ADDRESS(F261,COLUMN())),0),IF(G261&gt;0,INDIRECT(ADDRESS(G261,COLUMN())),0),IF(H261&gt;0,INDIRECT(ADDRESS(H261,COLUMN())),0),IF(I261&gt;0,INDIRECT(ADDRESS(I261,COLUMN())),0),IF(J261&gt;0,INDIRECT(ADDRESS(J261,COLUMN())),0),IF(K261&gt;0,INDIRECT(ADDRESS(K261,COLUMN())),0),IF(L261&gt;0,INDIRECT(ADDRESS(L261,COLUMN())),0),IF(M261&gt;0,INDIRECT(ADDRESS(M261,COLUMN())),0))</f>
        <v>27</v>
      </c>
      <c r="O261" s="67" t="str" cm="1">
        <f t="array" aca="1" ref="O261" ca="1">INDIRECT(ADDRESS($B261,COLUMN()))</f>
        <v>Fighter</v>
      </c>
      <c r="P261" s="67" cm="1">
        <f t="array" aca="1" ref="P261" ca="1">INDIRECT(ADDRESS($B261,COLUMN()))</f>
        <v>2</v>
      </c>
      <c r="Q261" s="67" cm="1">
        <f t="array" aca="1" ref="Q261" ca="1">INDIRECT(ADDRESS($B261,COLUMN()))</f>
        <v>0</v>
      </c>
      <c r="R261" s="67" cm="1">
        <f t="array" aca="1" ref="R261" ca="1">INDIRECT(ADDRESS($B261,COLUMN()))</f>
        <v>0</v>
      </c>
      <c r="S261" s="67" cm="1">
        <f t="array" aca="1" ref="S261" ca="1">INDIRECT(ADDRESS($B261,COLUMN()))</f>
        <v>2</v>
      </c>
      <c r="T261" s="67" t="str" cm="1">
        <f t="array" aca="1" ref="T261" ca="1">INDIRECT(ADDRESS($B261,COLUMN()))</f>
        <v>1-5</v>
      </c>
      <c r="U261" s="67" cm="1">
        <f t="array" aca="1" ref="U261" ca="1">INDIRECT(ADDRESS($B261,COLUMN()))</f>
        <v>5</v>
      </c>
      <c r="V261" s="67" cm="1">
        <f t="array" aca="1" ref="V261" ca="1">INDIRECT(ADDRESS($B261,COLUMN()))</f>
        <v>0</v>
      </c>
      <c r="W261" s="67" cm="1">
        <f t="array" aca="1" ref="W261" ca="1">INDIRECT(ADDRESS($B261,COLUMN()))</f>
        <v>3</v>
      </c>
      <c r="X261" s="67" cm="1">
        <f t="array" aca="1" ref="X261" ca="1">INDIRECT(ADDRESS($B261,COLUMN()))</f>
        <v>8</v>
      </c>
      <c r="Y261" s="67" cm="1">
        <f t="array" aca="1" ref="Y261" ca="1">INDIRECT(ADDRESS($B261,COLUMN()))</f>
        <v>3</v>
      </c>
      <c r="Z261" s="67" cm="1">
        <f t="array" aca="1" ref="Z261" ca="1">INDIRECT(ADDRESS($B261,COLUMN()))</f>
        <v>4</v>
      </c>
      <c r="AA261" s="67" cm="1">
        <f t="array" aca="1" ref="AA261" ca="1">INDIRECT(ADDRESS($B261,COLUMN()))</f>
        <v>0</v>
      </c>
      <c r="AB261" s="56">
        <f t="shared" ca="1" si="209"/>
        <v>0.82542886773617785</v>
      </c>
      <c r="AC261" s="56">
        <f t="shared" ca="1" si="191"/>
        <v>0.98142522876167593</v>
      </c>
      <c r="AD261" s="56">
        <f t="shared" ca="1" si="192"/>
        <v>1.7068264848029147</v>
      </c>
      <c r="AF261" s="52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52"/>
      <c r="AU261" s="54" t="s">
        <v>33</v>
      </c>
      <c r="AV261" s="146" cm="1">
        <f t="array" aca="1" ref="AV261" ca="1">SUM(IF($C261&gt;0,IF(AND(INDIRECT(ADDRESS($C261,44))=0,INDIRECT(ADDRESS($C261,38))="UL",ISERROR(SEARCH("Rear",INDIRECT(ADDRESS($C261,33)))),ISERROR(SEARCH("Side",INDIRECT(ADDRESS($C261,33))))),INDIRECT(ADDRESS($C261,COLUMN())),0),0),IF($D261&gt;0,IF(AND(INDIRECT(ADDRESS($D261,44))=0,INDIRECT(ADDRESS($D261,38))="UL",ISERROR(SEARCH("Rear",INDIRECT(ADDRESS($D261,33)))),ISERROR(SEARCH("Side",INDIRECT(ADDRESS($D261,33))))),INDIRECT(ADDRESS($D261,COLUMN())),0),0),IF($E261&gt;0,IF(AND(INDIRECT(ADDRESS($E261,44))=0,INDIRECT(ADDRESS($E261,38))="UL",ISERROR(SEARCH("Rear",INDIRECT(ADDRESS($E261,33)))),ISERROR(SEARCH("Side",INDIRECT(ADDRESS($E261,33))))),INDIRECT(ADDRESS($E261,COLUMN())),0),0),IF($F261&gt;0,IF(AND(INDIRECT(ADDRESS($F261,44))=0,INDIRECT(ADDRESS($F261,38))="UL",ISERROR(SEARCH("Rear",INDIRECT(ADDRESS($F261,33)))),ISERROR(SEARCH("Side",INDIRECT(ADDRESS($F261,33))))),INDIRECT(ADDRESS($F261,COLUMN())),0),0),IF($G261&gt;0,IF(AND(INDIRECT(ADDRESS($G261,44))=0,INDIRECT(ADDRESS($G261,38))="UL",ISERROR(SEARCH("Rear",INDIRECT(ADDRESS($G261,33)))),ISERROR(SEARCH("Side",INDIRECT(ADDRESS($G261,33))))),INDIRECT(ADDRESS($G261,COLUMN())),0),0),IF($H261&gt;0,IF(AND(INDIRECT(ADDRESS($H261,44))=0,INDIRECT(ADDRESS($H261,38))="UL",ISERROR(SEARCH("Rear",INDIRECT(ADDRESS($H261,33)))),ISERROR(SEARCH("Side",INDIRECT(ADDRESS($H261,33))))),INDIRECT(ADDRESS($H261,COLUMN())),0),0),IF($I261&gt;0,IF(AND(INDIRECT(ADDRESS($I261,44))=0,INDIRECT(ADDRESS($I261,38))="UL",ISERROR(SEARCH("Rear",INDIRECT(ADDRESS($I261,33)))),ISERROR(SEARCH("Side",INDIRECT(ADDRESS($I261,33))))),INDIRECT(ADDRESS($I261,COLUMN())),0),0),IF($J261&gt;0,IF(AND(INDIRECT(ADDRESS($J261,44))=0,INDIRECT(ADDRESS($J261,38))="UL",ISERROR(SEARCH("Rear",INDIRECT(ADDRESS($J261,33)))),ISERROR(SEARCH("Side",INDIRECT(ADDRESS($J261,33))))),INDIRECT(ADDRESS($J261,COLUMN())),0),0),IF($K261&gt;0,IF(AND(INDIRECT(ADDRESS($K261,44))=0,INDIRECT(ADDRESS($K261,38))="UL",ISERROR(SEARCH("Rear",INDIRECT(ADDRESS($K261,33)))),ISERROR(SEARCH("Side",INDIRECT(ADDRESS($K261,33))))),INDIRECT(ADDRESS($K261,COLUMN())),0),0),IF($L261&gt;0,IF(AND(INDIRECT(ADDRESS($L261,44))=0,INDIRECT(ADDRESS($L261,38))="UL",ISERROR(SEARCH("Rear",INDIRECT(ADDRESS($L261,33)))),ISERROR(SEARCH("Side",INDIRECT(ADDRESS($L261,33))))),INDIRECT(ADDRESS($L261,COLUMN())),0),0),IF($M261&gt;0,IF(AND(INDIRECT(ADDRESS($M261,44))=0,INDIRECT(ADDRESS($M261,38))="UL",ISERROR(SEARCH("Rear",INDIRECT(ADDRESS($M261,33)))),ISERROR(SEARCH("Side",INDIRECT(ADDRESS($M261,33))))),INDIRECT(ADDRESS($M261,COLUMN())),0),0))*22/18</f>
        <v>1.0864197530864197</v>
      </c>
      <c r="AW261" s="146" cm="1">
        <f t="array" aca="1" ref="AW261" ca="1">SUM(IF($C261&gt;0,IF(AND(INDIRECT(ADDRESS($C261,44))=0,INDIRECT(ADDRESS($C261,38))="UL",ISERROR(SEARCH("Rear",INDIRECT(ADDRESS($C261,33)))),ISERROR(SEARCH("Side",INDIRECT(ADDRESS($C261,33))))),INDIRECT(ADDRESS($C261,COLUMN())),0),0),IF($D261&gt;0,IF(AND(INDIRECT(ADDRESS($D261,44))=0,INDIRECT(ADDRESS($D261,38))="UL",ISERROR(SEARCH("Rear",INDIRECT(ADDRESS($D261,33)))),ISERROR(SEARCH("Side",INDIRECT(ADDRESS($D261,33))))),INDIRECT(ADDRESS($D261,COLUMN())),0),0),IF($E261&gt;0,IF(AND(INDIRECT(ADDRESS($E261,44))=0,INDIRECT(ADDRESS($E261,38))="UL",ISERROR(SEARCH("Rear",INDIRECT(ADDRESS($E261,33)))),ISERROR(SEARCH("Side",INDIRECT(ADDRESS($E261,33))))),INDIRECT(ADDRESS($E261,COLUMN())),0),0),IF($F261&gt;0,IF(AND(INDIRECT(ADDRESS($F261,44))=0,INDIRECT(ADDRESS($F261,38))="UL",ISERROR(SEARCH("Rear",INDIRECT(ADDRESS($F261,33)))),ISERROR(SEARCH("Side",INDIRECT(ADDRESS($F261,33))))),INDIRECT(ADDRESS($F261,COLUMN())),0),0),IF($G261&gt;0,IF(AND(INDIRECT(ADDRESS($G261,44))=0,INDIRECT(ADDRESS($G261,38))="UL",ISERROR(SEARCH("Rear",INDIRECT(ADDRESS($G261,33)))),ISERROR(SEARCH("Side",INDIRECT(ADDRESS($G261,33))))),INDIRECT(ADDRESS($G261,COLUMN())),0),0),IF($H261&gt;0,IF(AND(INDIRECT(ADDRESS($H261,44))=0,INDIRECT(ADDRESS($H261,38))="UL",ISERROR(SEARCH("Rear",INDIRECT(ADDRESS($H261,33)))),ISERROR(SEARCH("Side",INDIRECT(ADDRESS($H261,33))))),INDIRECT(ADDRESS($H261,COLUMN())),0),0),IF($I261&gt;0,IF(AND(INDIRECT(ADDRESS($I261,44))=0,INDIRECT(ADDRESS($I261,38))="UL",ISERROR(SEARCH("Rear",INDIRECT(ADDRESS($I261,33)))),ISERROR(SEARCH("Side",INDIRECT(ADDRESS($I261,33))))),INDIRECT(ADDRESS($I261,COLUMN())),0),0),IF($J261&gt;0,IF(AND(INDIRECT(ADDRESS($J261,44))=0,INDIRECT(ADDRESS($J261,38))="UL",ISERROR(SEARCH("Rear",INDIRECT(ADDRESS($J261,33)))),ISERROR(SEARCH("Side",INDIRECT(ADDRESS($J261,33))))),INDIRECT(ADDRESS($J261,COLUMN())),0),0),IF($K261&gt;0,IF(AND(INDIRECT(ADDRESS($K261,44))=0,INDIRECT(ADDRESS($K261,38))="UL",ISERROR(SEARCH("Rear",INDIRECT(ADDRESS($K261,33)))),ISERROR(SEARCH("Side",INDIRECT(ADDRESS($K261,33))))),INDIRECT(ADDRESS($K261,COLUMN())),0),0),IF($L261&gt;0,IF(AND(INDIRECT(ADDRESS($L261,44))=0,INDIRECT(ADDRESS($L261,38))="UL",ISERROR(SEARCH("Rear",INDIRECT(ADDRESS($L261,33)))),ISERROR(SEARCH("Side",INDIRECT(ADDRESS($L261,33))))),INDIRECT(ADDRESS($L261,COLUMN())),0),0),IF($M261&gt;0,IF(AND(INDIRECT(ADDRESS($M261,44))=0,INDIRECT(ADDRESS($M261,38))="UL",ISERROR(SEARCH("Rear",INDIRECT(ADDRESS($M261,33)))),ISERROR(SEARCH("Side",INDIRECT(ADDRESS($M261,33))))),INDIRECT(ADDRESS($M261,COLUMN())),0),0))*22/18</f>
        <v>0.54320987654320985</v>
      </c>
      <c r="AX261" s="146" cm="1">
        <f t="array" aca="1" ref="AX261" ca="1">SUM(IF($C261&gt;0,IF(AND(INDIRECT(ADDRESS($C261,44))=0,INDIRECT(ADDRESS($C261,38))="UL",ISERROR(SEARCH("Rear",INDIRECT(ADDRESS($C261,33)))),ISERROR(SEARCH("Side",INDIRECT(ADDRESS($C261,33))))),INDIRECT(ADDRESS($C261,COLUMN())),0),0),IF($D261&gt;0,IF(AND(INDIRECT(ADDRESS($D261,44))=0,INDIRECT(ADDRESS($D261,38))="UL",ISERROR(SEARCH("Rear",INDIRECT(ADDRESS($D261,33)))),ISERROR(SEARCH("Side",INDIRECT(ADDRESS($D261,33))))),INDIRECT(ADDRESS($D261,COLUMN())),0),0),IF($E261&gt;0,IF(AND(INDIRECT(ADDRESS($E261,44))=0,INDIRECT(ADDRESS($E261,38))="UL",ISERROR(SEARCH("Rear",INDIRECT(ADDRESS($E261,33)))),ISERROR(SEARCH("Side",INDIRECT(ADDRESS($E261,33))))),INDIRECT(ADDRESS($E261,COLUMN())),0),0),IF($F261&gt;0,IF(AND(INDIRECT(ADDRESS($F261,44))=0,INDIRECT(ADDRESS($F261,38))="UL",ISERROR(SEARCH("Rear",INDIRECT(ADDRESS($F261,33)))),ISERROR(SEARCH("Side",INDIRECT(ADDRESS($F261,33))))),INDIRECT(ADDRESS($F261,COLUMN())),0),0),IF($G261&gt;0,IF(AND(INDIRECT(ADDRESS($G261,44))=0,INDIRECT(ADDRESS($G261,38))="UL",ISERROR(SEARCH("Rear",INDIRECT(ADDRESS($G261,33)))),ISERROR(SEARCH("Side",INDIRECT(ADDRESS($G261,33))))),INDIRECT(ADDRESS($G261,COLUMN())),0),0),IF($H261&gt;0,IF(AND(INDIRECT(ADDRESS($H261,44))=0,INDIRECT(ADDRESS($H261,38))="UL",ISERROR(SEARCH("Rear",INDIRECT(ADDRESS($H261,33)))),ISERROR(SEARCH("Side",INDIRECT(ADDRESS($H261,33))))),INDIRECT(ADDRESS($H261,COLUMN())),0),0),IF($I261&gt;0,IF(AND(INDIRECT(ADDRESS($I261,44))=0,INDIRECT(ADDRESS($I261,38))="UL",ISERROR(SEARCH("Rear",INDIRECT(ADDRESS($I261,33)))),ISERROR(SEARCH("Side",INDIRECT(ADDRESS($I261,33))))),INDIRECT(ADDRESS($I261,COLUMN())),0),0),IF($J261&gt;0,IF(AND(INDIRECT(ADDRESS($J261,44))=0,INDIRECT(ADDRESS($J261,38))="UL",ISERROR(SEARCH("Rear",INDIRECT(ADDRESS($J261,33)))),ISERROR(SEARCH("Side",INDIRECT(ADDRESS($J261,33))))),INDIRECT(ADDRESS($J261,COLUMN())),0),0),IF($K261&gt;0,IF(AND(INDIRECT(ADDRESS($K261,44))=0,INDIRECT(ADDRESS($K261,38))="UL",ISERROR(SEARCH("Rear",INDIRECT(ADDRESS($K261,33)))),ISERROR(SEARCH("Side",INDIRECT(ADDRESS($K261,33))))),INDIRECT(ADDRESS($K261,COLUMN())),0),0),IF($L261&gt;0,IF(AND(INDIRECT(ADDRESS($L261,44))=0,INDIRECT(ADDRESS($L261,38))="UL",ISERROR(SEARCH("Rear",INDIRECT(ADDRESS($L261,33)))),ISERROR(SEARCH("Side",INDIRECT(ADDRESS($L261,33))))),INDIRECT(ADDRESS($L261,COLUMN())),0),0),IF($M261&gt;0,IF(AND(INDIRECT(ADDRESS($M261,44))=0,INDIRECT(ADDRESS($M261,38))="UL",ISERROR(SEARCH("Rear",INDIRECT(ADDRESS($M261,33)))),ISERROR(SEARCH("Side",INDIRECT(ADDRESS($M261,33))))),INDIRECT(ADDRESS($M261,COLUMN())),0),0))*22/18</f>
        <v>0</v>
      </c>
      <c r="AY261" s="58">
        <f t="shared" ca="1" si="193"/>
        <v>1.0864197530864197</v>
      </c>
      <c r="AZ261" s="58">
        <f t="shared" ca="1" si="194"/>
        <v>0.54320987654320985</v>
      </c>
      <c r="BA261" s="147" cm="1">
        <f t="array" aca="1" ref="BA261" ca="1">SUM(IF($C261&gt;0,IF(AND(INDIRECT(ADDRESS($C261,44))=0,INDIRECT(ADDRESS($C261,38))="UL"),INDIRECT(ADDRESS($C261,COLUMN())),0),0),IF($D261&gt;0,IF(AND(INDIRECT(ADDRESS($D261,44))=0,INDIRECT(ADDRESS($D261,38))="UL"),INDIRECT(ADDRESS($D261,COLUMN())),0),0),IF($E261&gt;0,IF(AND(INDIRECT(ADDRESS($E261,44))=0,INDIRECT(ADDRESS($E261,38))="UL"),INDIRECT(ADDRESS($E261,COLUMN())),0),0),IF($F261&gt;0,IF(AND(INDIRECT(ADDRESS($F261,44))=0,INDIRECT(ADDRESS($F261,38))="UL"),INDIRECT(ADDRESS($F261,COLUMN())),0),0),IF($G261&gt;0,IF(AND(INDIRECT(ADDRESS($G261,44))=0,INDIRECT(ADDRESS($G261,38))="UL"),INDIRECT(ADDRESS($G261,COLUMN())),0),0),IF($H261&gt;0,IF(AND(INDIRECT(ADDRESS($H261,44))=0,INDIRECT(ADDRESS($H261,38))="UL"),INDIRECT(ADDRESS($H261,COLUMN())),0),0),IF($I261&gt;0,IF(AND(INDIRECT(ADDRESS($I261,44))=0,INDIRECT(ADDRESS($I261,38))="UL"),INDIRECT(ADDRESS($I261,COLUMN())),0),0),IF($J261&gt;0,IF(AND(INDIRECT(ADDRESS($J261,44))=0,INDIRECT(ADDRESS($J261,38))="UL"),INDIRECT(ADDRESS($J261,COLUMN())),0),0),IF($K261&gt;0,IF(AND(INDIRECT(ADDRESS($K261,44))=0,INDIRECT(ADDRESS($K261,38))="UL"),INDIRECT(ADDRESS($K261,COLUMN())),0),0),IF($L261&gt;0,IF(AND(INDIRECT(ADDRESS($L261,44))=0,INDIRECT(ADDRESS($L261,38))="UL"),INDIRECT(ADDRESS($L261,COLUMN())),0),0),IF($M261&gt;0,IF(AND(INDIRECT(ADDRESS($M261,44))=0,INDIRECT(ADDRESS($M261,38))="UL"),INDIRECT(ADDRESS($M261,COLUMN())),0),0))*22/18</f>
        <v>0.14485596707818929</v>
      </c>
      <c r="BB261" s="147" cm="1">
        <f t="array" aca="1" ref="BB261" ca="1">SUM(IF($C261&gt;0,IF(AND(INDIRECT(ADDRESS($C261,44))=0,INDIRECT(ADDRESS($C261,38))="UL"),INDIRECT(ADDRESS($C261,COLUMN())),0),0),IF($D261&gt;0,IF(AND(INDIRECT(ADDRESS($D261,44))=0,INDIRECT(ADDRESS($D261,38))="UL"),INDIRECT(ADDRESS($D261,COLUMN())),0),0),IF($E261&gt;0,IF(AND(INDIRECT(ADDRESS($E261,44))=0,INDIRECT(ADDRESS($E261,38))="UL"),INDIRECT(ADDRESS($E261,COLUMN())),0),0),IF($F261&gt;0,IF(AND(INDIRECT(ADDRESS($F261,44))=0,INDIRECT(ADDRESS($F261,38))="UL"),INDIRECT(ADDRESS($F261,COLUMN())),0),0),IF($G261&gt;0,IF(AND(INDIRECT(ADDRESS($G261,44))=0,INDIRECT(ADDRESS($G261,38))="UL"),INDIRECT(ADDRESS($G261,COLUMN())),0),0),IF($H261&gt;0,IF(AND(INDIRECT(ADDRESS($H261,44))=0,INDIRECT(ADDRESS($H261,38))="UL"),INDIRECT(ADDRESS($H261,COLUMN())),0),0),IF($I261&gt;0,IF(AND(INDIRECT(ADDRESS($I261,44))=0,INDIRECT(ADDRESS($I261,38))="UL"),INDIRECT(ADDRESS($I261,COLUMN())),0),0),IF($J261&gt;0,IF(AND(INDIRECT(ADDRESS($J261,44))=0,INDIRECT(ADDRESS($J261,38))="UL"),INDIRECT(ADDRESS($J261,COLUMN())),0),0),IF($K261&gt;0,IF(AND(INDIRECT(ADDRESS($K261,44))=0,INDIRECT(ADDRESS($K261,38))="UL"),INDIRECT(ADDRESS($K261,COLUMN())),0),0),IF($L261&gt;0,IF(AND(INDIRECT(ADDRESS($L261,44))=0,INDIRECT(ADDRESS($L261,38))="UL"),INDIRECT(ADDRESS($L261,COLUMN())),0),0),IF($M261&gt;0,IF(AND(INDIRECT(ADDRESS($M261,44))=0,INDIRECT(ADDRESS($M261,38))="UL"),INDIRECT(ADDRESS($M261,COLUMN())),0),0))*22/18</f>
        <v>0.28971193415637858</v>
      </c>
      <c r="BC261" s="147" cm="1">
        <f t="array" aca="1" ref="BC261" ca="1">SUM(IF($C261&gt;0,IF(AND(INDIRECT(ADDRESS($C261,44))=0,INDIRECT(ADDRESS($C261,38))="UL"),INDIRECT(ADDRESS($C261,COLUMN())),0),0),IF($D261&gt;0,IF(AND(INDIRECT(ADDRESS($D261,44))=0,INDIRECT(ADDRESS($D261,38))="UL"),INDIRECT(ADDRESS($D261,COLUMN())),0),0),IF($E261&gt;0,IF(AND(INDIRECT(ADDRESS($E261,44))=0,INDIRECT(ADDRESS($E261,38))="UL"),INDIRECT(ADDRESS($E261,COLUMN())),0),0),IF($F261&gt;0,IF(AND(INDIRECT(ADDRESS($F261,44))=0,INDIRECT(ADDRESS($F261,38))="UL"),INDIRECT(ADDRESS($F261,COLUMN())),0),0),IF($G261&gt;0,IF(AND(INDIRECT(ADDRESS($G261,44))=0,INDIRECT(ADDRESS($G261,38))="UL"),INDIRECT(ADDRESS($G261,COLUMN())),0),0),IF($H261&gt;0,IF(AND(INDIRECT(ADDRESS($H261,44))=0,INDIRECT(ADDRESS($H261,38))="UL"),INDIRECT(ADDRESS($H261,COLUMN())),0),0),IF($I261&gt;0,IF(AND(INDIRECT(ADDRESS($I261,44))=0,INDIRECT(ADDRESS($I261,38))="UL"),INDIRECT(ADDRESS($I261,COLUMN())),0),0),IF($J261&gt;0,IF(AND(INDIRECT(ADDRESS($J261,44))=0,INDIRECT(ADDRESS($J261,38))="UL"),INDIRECT(ADDRESS($J261,COLUMN())),0),0),IF($K261&gt;0,IF(AND(INDIRECT(ADDRESS($K261,44))=0,INDIRECT(ADDRESS($K261,38))="UL"),INDIRECT(ADDRESS($K261,COLUMN())),0),0),IF($L261&gt;0,IF(AND(INDIRECT(ADDRESS($L261,44))=0,INDIRECT(ADDRESS($L261,38))="UL"),INDIRECT(ADDRESS($L261,COLUMN())),0),0),IF($M261&gt;0,IF(AND(INDIRECT(ADDRESS($M261,44))=0,INDIRECT(ADDRESS($M261,38))="UL"),INDIRECT(ADDRESS($M261,COLUMN())),0),0))*22/18</f>
        <v>0.14485596707818929</v>
      </c>
      <c r="BD261" s="147" cm="1">
        <f t="array" aca="1" ref="BD261" ca="1">SUM(IF($C261&gt;0,IF(AND(INDIRECT(ADDRESS($C261,44))=0,INDIRECT(ADDRESS($C261,38))="UL"),INDIRECT(ADDRESS($C261,COLUMN())),0),0),IF($D261&gt;0,IF(AND(INDIRECT(ADDRESS($D261,44))=0,INDIRECT(ADDRESS($D261,38))="UL"),INDIRECT(ADDRESS($D261,COLUMN())),0),0),IF($E261&gt;0,IF(AND(INDIRECT(ADDRESS($E261,44))=0,INDIRECT(ADDRESS($E261,38))="UL"),INDIRECT(ADDRESS($E261,COLUMN())),0),0),IF($F261&gt;0,IF(AND(INDIRECT(ADDRESS($F261,44))=0,INDIRECT(ADDRESS($F261,38))="UL"),INDIRECT(ADDRESS($F261,COLUMN())),0),0),IF($G261&gt;0,IF(AND(INDIRECT(ADDRESS($G261,44))=0,INDIRECT(ADDRESS($G261,38))="UL"),INDIRECT(ADDRESS($G261,COLUMN())),0),0),IF($H261&gt;0,IF(AND(INDIRECT(ADDRESS($H261,44))=0,INDIRECT(ADDRESS($H261,38))="UL"),INDIRECT(ADDRESS($H261,COLUMN())),0),0),IF($I261&gt;0,IF(AND(INDIRECT(ADDRESS($I261,44))=0,INDIRECT(ADDRESS($I261,38))="UL"),INDIRECT(ADDRESS($I261,COLUMN())),0),0),IF($J261&gt;0,IF(AND(INDIRECT(ADDRESS($J261,44))=0,INDIRECT(ADDRESS($J261,38))="UL"),INDIRECT(ADDRESS($J261,COLUMN())),0),0),IF($K261&gt;0,IF(AND(INDIRECT(ADDRESS($K261,44))=0,INDIRECT(ADDRESS($K261,38))="UL"),INDIRECT(ADDRESS($K261,COLUMN())),0),0),IF($L261&gt;0,IF(AND(INDIRECT(ADDRESS($L261,44))=0,INDIRECT(ADDRESS($L261,38))="UL"),INDIRECT(ADDRESS($L261,COLUMN())),0),0),IF($M261&gt;0,IF(AND(INDIRECT(ADDRESS($M261,44))=0,INDIRECT(ADDRESS($M261,38))="UL"),INDIRECT(ADDRESS($M261,COLUMN())),0),0))*22/18</f>
        <v>0.28971193415637858</v>
      </c>
      <c r="BE261" s="57">
        <f t="shared" ca="1" si="195"/>
        <v>0.14485596707818929</v>
      </c>
      <c r="BF261" s="57" cm="1">
        <f t="array" aca="1" ref="BF261" ca="1">SUM(IF($C261&gt;0,IF(INDIRECT(ADDRESS($C261,45))=1,INDIRECT(ADDRESS($C261,52))*INDIRECT(ADDRESS($C261,42))/5,0),0), IF($D261&gt;0,IF(INDIRECT(ADDRESS($D261,45))=1,INDIRECT(ADDRESS($D261,52))*INDIRECT(ADDRESS($D261,42))/5,0),0), IF($E261&gt;0,IF(INDIRECT(ADDRESS($E261,45))=1,INDIRECT(ADDRESS($E261,52))*INDIRECT(ADDRESS($E261,42))/5,0),0), IF($F261&gt;0,IF(INDIRECT(ADDRESS($F261,45))=1,INDIRECT(ADDRESS($F261,52))*INDIRECT(ADDRESS($F261,42))/5,0),0), IF($G261&gt;0,IF(INDIRECT(ADDRESS($G261,45))=1,INDIRECT(ADDRESS($G261,52))*INDIRECT(ADDRESS($G261,42))/5,0),0), IF($H261&gt;0,IF(INDIRECT(ADDRESS($H261,45))=1,INDIRECT(ADDRESS($H261,52))*INDIRECT(ADDRESS($H261,42))/5,0),0)
)*$BF$296/100</f>
        <v>0</v>
      </c>
      <c r="BG261" s="19">
        <v>1</v>
      </c>
      <c r="BH261" s="146" cm="1">
        <f t="array" aca="1" ref="BH261" ca="1">SUM(IF($C261&gt;0,IF(AND(INDIRECT(ADDRESS($C261,44))=0,INDIRECT(ADDRESS($C261,38))&lt;&gt;"UL"),INDIRECT(ADDRESS($C261,COLUMN()-12)),0),0), IF($D261&gt;0,IF(AND(INDIRECT(ADDRESS($D261,44))=0,INDIRECT(ADDRESS($D261,38))&lt;&gt;"UL"),INDIRECT(ADDRESS($D261,COLUMN()-12)),0),0), IF($E261&gt;0,IF(AND(INDIRECT(ADDRESS($E261,44))=0,INDIRECT(ADDRESS($E261,38))&lt;&gt;"UL"),INDIRECT(ADDRESS($E261,COLUMN()-12)),0),0), IF($F261&gt;0,IF(AND(INDIRECT(ADDRESS($F261,44))=0,INDIRECT(ADDRESS($F261,38))&lt;&gt;"UL"),INDIRECT(ADDRESS($F261,COLUMN()-12)),0),0), IF($G261&gt;0,IF(AND(INDIRECT(ADDRESS($G261,44))=0,INDIRECT(ADDRESS($G261,38))&lt;&gt;"UL"),INDIRECT(ADDRESS($G261,COLUMN()-12)),0),0), IF($H261&gt;0,IF(AND(INDIRECT(ADDRESS($H261,44))=0,INDIRECT(ADDRESS($H261,38))&lt;&gt;"UL"),INDIRECT(ADDRESS($H261,COLUMN()-12)),0),0), IF($I261&gt;0,IF(AND(INDIRECT(ADDRESS($I261,44))=0,INDIRECT(ADDRESS($I261,38))&lt;&gt;"UL"),INDIRECT(ADDRESS($I261,COLUMN()-12)),0),0), IF($J261&gt;0,IF(AND(INDIRECT(ADDRESS($J261,44))=0,INDIRECT(ADDRESS($J261,38))&lt;&gt;"UL"),INDIRECT(ADDRESS($J261,COLUMN()-12)),0),0), IF($K261&gt;0,IF(AND(INDIRECT(ADDRESS($K261,44))=0,INDIRECT(ADDRESS($K261,38))&lt;&gt;"UL"),INDIRECT(ADDRESS($K261,COLUMN()-12)),0),0), IF($L261&gt;0,IF(AND(INDIRECT(ADDRESS($L261,44))=0,INDIRECT(ADDRESS($L261,38))&lt;&gt;"UL"),INDIRECT(ADDRESS($L261,COLUMN()-12)),0),0), IF($M261&gt;0,IF(AND(INDIRECT(ADDRESS($M261,44))=0,INDIRECT(ADDRESS($M261,38))&lt;&gt;"UL"),INDIRECT(ADDRESS($M261,COLUMN()-12)),0),0))*22/18</f>
        <v>1.6296296296296295</v>
      </c>
      <c r="BI261" s="146" cm="1">
        <f t="array" aca="1" ref="BI261" ca="1">SUM(IF($C261&gt;0,IF(AND(INDIRECT(ADDRESS($C261,44))=0,INDIRECT(ADDRESS($C261,38))&lt;&gt;"UL"),INDIRECT(ADDRESS($C261,COLUMN()-12)),0),0), IF($D261&gt;0,IF(AND(INDIRECT(ADDRESS($D261,44))=0,INDIRECT(ADDRESS($D261,38))&lt;&gt;"UL"),INDIRECT(ADDRESS($D261,COLUMN()-12)),0),0), IF($E261&gt;0,IF(AND(INDIRECT(ADDRESS($E261,44))=0,INDIRECT(ADDRESS($E261,38))&lt;&gt;"UL"),INDIRECT(ADDRESS($E261,COLUMN()-12)),0),0), IF($F261&gt;0,IF(AND(INDIRECT(ADDRESS($F261,44))=0,INDIRECT(ADDRESS($F261,38))&lt;&gt;"UL"),INDIRECT(ADDRESS($F261,COLUMN()-12)),0),0), IF($G261&gt;0,IF(AND(INDIRECT(ADDRESS($G261,44))=0,INDIRECT(ADDRESS($G261,38))&lt;&gt;"UL"),INDIRECT(ADDRESS($G261,COLUMN()-12)),0),0), IF($H261&gt;0,IF(AND(INDIRECT(ADDRESS($H261,44))=0,INDIRECT(ADDRESS($H261,38))&lt;&gt;"UL"),INDIRECT(ADDRESS($H261,COLUMN()-12)),0),0), IF($I261&gt;0,IF(AND(INDIRECT(ADDRESS($I261,44))=0,INDIRECT(ADDRESS($I261,38))&lt;&gt;"UL"),INDIRECT(ADDRESS($I261,COLUMN()-12)),0),0), IF($J261&gt;0,IF(AND(INDIRECT(ADDRESS($J261,44))=0,INDIRECT(ADDRESS($J261,38))&lt;&gt;"UL"),INDIRECT(ADDRESS($J261,COLUMN()-12)),0),0), IF($K261&gt;0,IF(AND(INDIRECT(ADDRESS($K261,44))=0,INDIRECT(ADDRESS($K261,38))&lt;&gt;"UL"),INDIRECT(ADDRESS($K261,COLUMN()-12)),0),0), IF($L261&gt;0,IF(AND(INDIRECT(ADDRESS($L261,44))=0,INDIRECT(ADDRESS($L261,38))&lt;&gt;"UL"),INDIRECT(ADDRESS($L261,COLUMN()-12)),0),0), IF($M261&gt;0,IF(AND(INDIRECT(ADDRESS($M261,44))=0,INDIRECT(ADDRESS($M261,38))&lt;&gt;"UL"),INDIRECT(ADDRESS($M261,COLUMN()-12)),0),0))*22/18</f>
        <v>1.0864197530864197</v>
      </c>
      <c r="BJ261" s="146" cm="1">
        <f t="array" aca="1" ref="BJ261" ca="1">SUM(IF($C261&gt;0,IF(AND(INDIRECT(ADDRESS($C261,44))=0,INDIRECT(ADDRESS($C261,38))&lt;&gt;"UL"),INDIRECT(ADDRESS($C261,COLUMN()-12)),0),0), IF($D261&gt;0,IF(AND(INDIRECT(ADDRESS($D261,44))=0,INDIRECT(ADDRESS($D261,38))&lt;&gt;"UL"),INDIRECT(ADDRESS($D261,COLUMN()-12)),0),0), IF($E261&gt;0,IF(AND(INDIRECT(ADDRESS($E261,44))=0,INDIRECT(ADDRESS($E261,38))&lt;&gt;"UL"),INDIRECT(ADDRESS($E261,COLUMN()-12)),0),0), IF($F261&gt;0,IF(AND(INDIRECT(ADDRESS($F261,44))=0,INDIRECT(ADDRESS($F261,38))&lt;&gt;"UL"),INDIRECT(ADDRESS($F261,COLUMN()-12)),0),0), IF($G261&gt;0,IF(AND(INDIRECT(ADDRESS($G261,44))=0,INDIRECT(ADDRESS($G261,38))&lt;&gt;"UL"),INDIRECT(ADDRESS($G261,COLUMN()-12)),0),0), IF($H261&gt;0,IF(AND(INDIRECT(ADDRESS($H261,44))=0,INDIRECT(ADDRESS($H261,38))&lt;&gt;"UL"),INDIRECT(ADDRESS($H261,COLUMN()-12)),0),0), IF($I261&gt;0,IF(AND(INDIRECT(ADDRESS($I261,44))=0,INDIRECT(ADDRESS($I261,38))&lt;&gt;"UL"),INDIRECT(ADDRESS($I261,COLUMN()-12)),0),0), IF($J261&gt;0,IF(AND(INDIRECT(ADDRESS($J261,44))=0,INDIRECT(ADDRESS($J261,38))&lt;&gt;"UL"),INDIRECT(ADDRESS($J261,COLUMN()-12)),0),0), IF($K261&gt;0,IF(AND(INDIRECT(ADDRESS($K261,44))=0,INDIRECT(ADDRESS($K261,38))&lt;&gt;"UL"),INDIRECT(ADDRESS($K261,COLUMN()-12)),0),0), IF($L261&gt;0,IF(AND(INDIRECT(ADDRESS($L261,44))=0,INDIRECT(ADDRESS($L261,38))&lt;&gt;"UL"),INDIRECT(ADDRESS($L261,COLUMN()-12)),0),0), IF($M261&gt;0,IF(AND(INDIRECT(ADDRESS($M261,44))=0,INDIRECT(ADDRESS($M261,38))&lt;&gt;"UL"),INDIRECT(ADDRESS($M261,COLUMN()-12)),0),0))*22/18</f>
        <v>0.54320987654320985</v>
      </c>
      <c r="BK261" s="57">
        <f t="shared" ca="1" si="196"/>
        <v>1.6296296296296295</v>
      </c>
      <c r="BL261" s="58">
        <f ca="1">SUM(BH261:BJ261)/3</f>
        <v>1.0864197530864195</v>
      </c>
      <c r="BM261" s="146" cm="1">
        <f t="array" aca="1" ref="BM261" ca="1">SUM(IF($C261&gt;0,IF(AND(INDIRECT(ADDRESS($C261,44))=0,INDIRECT(ADDRESS($C261,38))&lt;&gt;"UL"),INDIRECT(ADDRESS($C261,COLUMN()-12)),0),0), IF($D261&gt;0,IF(AND(INDIRECT(ADDRESS($D261,44))=0,INDIRECT(ADDRESS($D261,38))&lt;&gt;"UL"),INDIRECT(ADDRESS($D261,COLUMN()-12)),0),0), IF($E261&gt;0,IF(AND(INDIRECT(ADDRESS($E261,44))=0,INDIRECT(ADDRESS($E261,38))&lt;&gt;"UL"),INDIRECT(ADDRESS($E261,COLUMN()-12)),0),0), IF($F261&gt;0,IF(AND(INDIRECT(ADDRESS($F261,44))=0,INDIRECT(ADDRESS($F261,38))&lt;&gt;"UL"),INDIRECT(ADDRESS($F261,COLUMN()-12)),0),0), IF($G261&gt;0,IF(AND(INDIRECT(ADDRESS($G261,44))=0,INDIRECT(ADDRESS($G261,38))&lt;&gt;"UL"),INDIRECT(ADDRESS($G261,COLUMN()-12)),0),0), IF($H261&gt;0,IF(AND(INDIRECT(ADDRESS($H261,44))=0,INDIRECT(ADDRESS($H261,38))&lt;&gt;"UL"),INDIRECT(ADDRESS($H261,COLUMN()-12)),0),0), IF($I261&gt;0,IF(AND(INDIRECT(ADDRESS($I261,44))=0,INDIRECT(ADDRESS($I261,38))&lt;&gt;"UL"),INDIRECT(ADDRESS($I261,COLUMN()-12)),0),0), IF($J261&gt;0,IF(AND(INDIRECT(ADDRESS($J261,44))=0,INDIRECT(ADDRESS($J261,38))&lt;&gt;"UL"),INDIRECT(ADDRESS($J261,COLUMN()-12)),0),0), IF($K261&gt;0,IF(AND(INDIRECT(ADDRESS($K261,44))=0,INDIRECT(ADDRESS($K261,38))&lt;&gt;"UL"),INDIRECT(ADDRESS($K261,COLUMN()-11)),0),0), IF($L261&gt;0,IF(AND(INDIRECT(ADDRESS($L261,44))=0,INDIRECT(ADDRESS($L261,38))&lt;&gt;"UL"),INDIRECT(ADDRESS($L261,COLUMN()-11)),0),0), IF($M261&gt;0,IF(AND(INDIRECT(ADDRESS($M261,44))=0,INDIRECT(ADDRESS($M261,38))&lt;&gt;"UL"),INDIRECT(ADDRESS($M261,COLUMN()-11)),0),0))*22/18</f>
        <v>0.36213991769547327</v>
      </c>
      <c r="BN261" s="146" cm="1">
        <f t="array" aca="1" ref="BN261" ca="1">SUM(IF($C261&gt;0,IF(AND(INDIRECT(ADDRESS($C261,44))=0,INDIRECT(ADDRESS($C261,38))&lt;&gt;"UL"),INDIRECT(ADDRESS($C261,COLUMN()-12)),0),0), IF($D261&gt;0,IF(AND(INDIRECT(ADDRESS($D261,44))=0,INDIRECT(ADDRESS($D261,38))&lt;&gt;"UL"),INDIRECT(ADDRESS($D261,COLUMN()-12)),0),0), IF($E261&gt;0,IF(AND(INDIRECT(ADDRESS($E261,44))=0,INDIRECT(ADDRESS($E261,38))&lt;&gt;"UL"),INDIRECT(ADDRESS($E261,COLUMN()-12)),0),0), IF($F261&gt;0,IF(AND(INDIRECT(ADDRESS($F261,44))=0,INDIRECT(ADDRESS($F261,38))&lt;&gt;"UL"),INDIRECT(ADDRESS($F261,COLUMN()-12)),0),0), IF($G261&gt;0,IF(AND(INDIRECT(ADDRESS($G261,44))=0,INDIRECT(ADDRESS($G261,38))&lt;&gt;"UL"),INDIRECT(ADDRESS($G261,COLUMN()-12)),0),0), IF($H261&gt;0,IF(AND(INDIRECT(ADDRESS($H261,44))=0,INDIRECT(ADDRESS($H261,38))&lt;&gt;"UL"),INDIRECT(ADDRESS($H261,COLUMN()-12)),0),0), IF($I261&gt;0,IF(AND(INDIRECT(ADDRESS($I261,44))=0,INDIRECT(ADDRESS($I261,38))&lt;&gt;"UL"),INDIRECT(ADDRESS($I261,COLUMN()-12)),0),0), IF($J261&gt;0,IF(AND(INDIRECT(ADDRESS($J261,44))=0,INDIRECT(ADDRESS($J261,38))&lt;&gt;"UL"),INDIRECT(ADDRESS($J261,COLUMN()-12)),0),0), IF($K261&gt;0,IF(AND(INDIRECT(ADDRESS($K261,44))=0,INDIRECT(ADDRESS($K261,38))&lt;&gt;"UL"),INDIRECT(ADDRESS($K261,COLUMN()-11)),0),0), IF($L261&gt;0,IF(AND(INDIRECT(ADDRESS($L261,44))=0,INDIRECT(ADDRESS($L261,38))&lt;&gt;"UL"),INDIRECT(ADDRESS($L261,COLUMN()-11)),0),0), IF($M261&gt;0,IF(AND(INDIRECT(ADDRESS($M261,44))=0,INDIRECT(ADDRESS($M261,38))&lt;&gt;"UL"),INDIRECT(ADDRESS($M261,COLUMN()-11)),0),0))*22/18</f>
        <v>0.50699588477366253</v>
      </c>
      <c r="BO261" s="146" cm="1">
        <f t="array" aca="1" ref="BO261" ca="1">SUM(IF($C261&gt;0,IF(AND(INDIRECT(ADDRESS($C261,44))=0,INDIRECT(ADDRESS($C261,38))&lt;&gt;"UL"),INDIRECT(ADDRESS($C261,COLUMN()-12)),0),0), IF($D261&gt;0,IF(AND(INDIRECT(ADDRESS($D261,44))=0,INDIRECT(ADDRESS($D261,38))&lt;&gt;"UL"),INDIRECT(ADDRESS($D261,COLUMN()-12)),0),0), IF($E261&gt;0,IF(AND(INDIRECT(ADDRESS($E261,44))=0,INDIRECT(ADDRESS($E261,38))&lt;&gt;"UL"),INDIRECT(ADDRESS($E261,COLUMN()-12)),0),0), IF($F261&gt;0,IF(AND(INDIRECT(ADDRESS($F261,44))=0,INDIRECT(ADDRESS($F261,38))&lt;&gt;"UL"),INDIRECT(ADDRESS($F261,COLUMN()-12)),0),0), IF($G261&gt;0,IF(AND(INDIRECT(ADDRESS($G261,44))=0,INDIRECT(ADDRESS($G261,38))&lt;&gt;"UL"),INDIRECT(ADDRESS($G261,COLUMN()-12)),0),0), IF($H261&gt;0,IF(AND(INDIRECT(ADDRESS($H261,44))=0,INDIRECT(ADDRESS($H261,38))&lt;&gt;"UL"),INDIRECT(ADDRESS($H261,COLUMN()-12)),0),0), IF($I261&gt;0,IF(AND(INDIRECT(ADDRESS($I261,44))=0,INDIRECT(ADDRESS($I261,38))&lt;&gt;"UL"),INDIRECT(ADDRESS($I261,COLUMN()-12)),0),0), IF($J261&gt;0,IF(AND(INDIRECT(ADDRESS($J261,44))=0,INDIRECT(ADDRESS($J261,38))&lt;&gt;"UL"),INDIRECT(ADDRESS($J261,COLUMN()-12)),0),0), IF($K261&gt;0,IF(AND(INDIRECT(ADDRESS($K261,44))=0,INDIRECT(ADDRESS($K261,38))&lt;&gt;"UL"),INDIRECT(ADDRESS($K261,COLUMN()-11)),0),0), IF($L261&gt;0,IF(AND(INDIRECT(ADDRESS($L261,44))=0,INDIRECT(ADDRESS($L261,38))&lt;&gt;"UL"),INDIRECT(ADDRESS($L261,COLUMN()-11)),0),0), IF($M261&gt;0,IF(AND(INDIRECT(ADDRESS($M261,44))=0,INDIRECT(ADDRESS($M261,38))&lt;&gt;"UL"),INDIRECT(ADDRESS($M261,COLUMN()-11)),0),0))*22/18</f>
        <v>0.36213991769547327</v>
      </c>
      <c r="BP261" s="146" cm="1">
        <f t="array" aca="1" ref="BP261" ca="1">SUM(IF($C261&gt;0,IF(AND(INDIRECT(ADDRESS($C261,44))=0,INDIRECT(ADDRESS($C261,38))&lt;&gt;"UL"),INDIRECT(ADDRESS($C261,COLUMN()-11)),0),0),IF($D261&gt;0,IF(AND(INDIRECT(ADDRESS($D261,44))=0,INDIRECT(ADDRESS($D261,38))&lt;&gt;"UL"),INDIRECT(ADDRESS($D261,COLUMN()-11)),0),0),IF($E261&gt;0,IF(AND(INDIRECT(ADDRESS($E261,44))=0,INDIRECT(ADDRESS($E261,38))&lt;&gt;"UL"),INDIRECT(ADDRESS($E261,COLUMN()-11)),0),0),IF($F261&gt;0,IF(AND(INDIRECT(ADDRESS($F261,44))=0,INDIRECT(ADDRESS($F261,38))&lt;&gt;"UL"),INDIRECT(ADDRESS($F261,COLUMN()-11)),0),0),IF($G261&gt;0,IF(AND(INDIRECT(ADDRESS($G261,44))=0,INDIRECT(ADDRESS($G261,38))&lt;&gt;"UL"),INDIRECT(ADDRESS($G261,COLUMN()-11)),0),0),IF($H261&gt;0,IF(AND(INDIRECT(ADDRESS($H261,44))=0,INDIRECT(ADDRESS($H261,38))&lt;&gt;"UL"),INDIRECT(ADDRESS($H261,COLUMN()-11)),0),0),IF($I261&gt;0,IF(AND(INDIRECT(ADDRESS($I261,44))=0,INDIRECT(ADDRESS($I261,38))&lt;&gt;"UL"),INDIRECT(ADDRESS($I261,COLUMN()-11)),0),0),IF($J261&gt;0,IF(AND(INDIRECT(ADDRESS($J261,44))=0,INDIRECT(ADDRESS($J261,38))&lt;&gt;"UL"),INDIRECT(ADDRESS($J261,COLUMN()-11)),0),0),IF($K261&gt;0,IF(AND(INDIRECT(ADDRESS($K261,44))=0,INDIRECT(ADDRESS($K261,38))&lt;&gt;"UL"),INDIRECT(ADDRESS($K261,COLUMN()-11)),0),0),IF($L261&gt;0,IF(AND(INDIRECT(ADDRESS($L261,44))=0,INDIRECT(ADDRESS($L261,38))&lt;&gt;"UL"),INDIRECT(ADDRESS($L261,COLUMN()-11)),0),0),IF($M261&gt;0,IF(AND(INDIRECT(ADDRESS($M261,44))=0,INDIRECT(ADDRESS($M261,38))&lt;&gt;"UL"),INDIRECT(ADDRESS($M261,COLUMN()-11)),0),0))*22/18</f>
        <v>0</v>
      </c>
      <c r="BQ261" s="57">
        <f t="shared" ca="1" si="197"/>
        <v>0.36213991769547327</v>
      </c>
      <c r="BR261" s="161">
        <f t="shared" ca="1" si="198"/>
        <v>77.137633980152671</v>
      </c>
      <c r="BS261" s="54"/>
      <c r="BT261" s="56">
        <f t="shared" ca="1" si="199"/>
        <v>2.9821416997624102</v>
      </c>
      <c r="BU261" s="88">
        <f t="shared" ca="1" si="200"/>
        <v>0.11044969258379297</v>
      </c>
      <c r="BV261" s="57" t="s">
        <v>33</v>
      </c>
      <c r="BW261" s="146" cm="1">
        <f t="array" aca="1" ref="BW261" ca="1">SUM(IF($C261&gt;0,IF(AND(INDIRECT(ADDRESS($C261,44))=0,INDIRECT(ADDRESS($C261,38))="UL",ISERROR(SEARCH("Rear",INDIRECT(ADDRESS($C261,33)))),ISERROR(SEARCH("Side",INDIRECT(ADDRESS($C261,33))))),INDIRECT(ADDRESS($C261,COLUMN())),0),0),IF($D261&gt;0,IF(AND(INDIRECT(ADDRESS($D261,44))=0,INDIRECT(ADDRESS($D261,38))="UL",ISERROR(SEARCH("Rear",INDIRECT(ADDRESS($D261,33)))),ISERROR(SEARCH("Side",INDIRECT(ADDRESS($D261,33))))),INDIRECT(ADDRESS($D261,COLUMN())),0),0),IF($E261&gt;0,IF(AND(INDIRECT(ADDRESS($E261,44))=0,INDIRECT(ADDRESS($E261,38))="UL",ISERROR(SEARCH("Rear",INDIRECT(ADDRESS($E261,33)))),ISERROR(SEARCH("Side",INDIRECT(ADDRESS($E261,33))))),INDIRECT(ADDRESS($E261,COLUMN())),0),0),IF($F261&gt;0,IF(AND(INDIRECT(ADDRESS($F261,44))=0,INDIRECT(ADDRESS($F261,38))="UL",ISERROR(SEARCH("Rear",INDIRECT(ADDRESS($F261,33)))),ISERROR(SEARCH("Side",INDIRECT(ADDRESS($F261,33))))),INDIRECT(ADDRESS($F261,COLUMN())),0),0),IF($G261&gt;0,IF(AND(INDIRECT(ADDRESS($G261,44))=0,INDIRECT(ADDRESS($G261,38))="UL",ISERROR(SEARCH("Rear",INDIRECT(ADDRESS($G261,33)))),ISERROR(SEARCH("Side",INDIRECT(ADDRESS($G261,33))))),INDIRECT(ADDRESS($G261,COLUMN())),0),0),IF($H261&gt;0,IF(AND(INDIRECT(ADDRESS($H261,44))=0,INDIRECT(ADDRESS($H261,38))="UL",ISERROR(SEARCH("Rear",INDIRECT(ADDRESS($H261,33)))),ISERROR(SEARCH("Side",INDIRECT(ADDRESS($H261,33))))),INDIRECT(ADDRESS($H261,COLUMN())),0),0),IF($I261&gt;0,IF(AND(INDIRECT(ADDRESS($I261,44))=0,INDIRECT(ADDRESS($I261,38))="UL",ISERROR(SEARCH("Rear",INDIRECT(ADDRESS($I261,33)))),ISERROR(SEARCH("Side",INDIRECT(ADDRESS($I261,33))))),INDIRECT(ADDRESS($I261,COLUMN())),0),0),IF($J261&gt;0,IF(AND(INDIRECT(ADDRESS($J261,44))=0,INDIRECT(ADDRESS($J261,38))="UL",ISERROR(SEARCH("Rear",INDIRECT(ADDRESS($J261,33)))),ISERROR(SEARCH("Side",INDIRECT(ADDRESS($J261,33))))),INDIRECT(ADDRESS($J261,COLUMN())),0),0),IF($K261&gt;0,IF(AND(INDIRECT(ADDRESS($K261,44))=0,INDIRECT(ADDRESS($K261,38))="UL",ISERROR(SEARCH("Rear",INDIRECT(ADDRESS($K261,33)))),ISERROR(SEARCH("Side",INDIRECT(ADDRESS($K261,33))))),INDIRECT(ADDRESS($K261,COLUMN())),0),0),IF($L261&gt;0,IF(AND(INDIRECT(ADDRESS($L261,44))=0,INDIRECT(ADDRESS($L261,38))="UL",ISERROR(SEARCH("Rear",INDIRECT(ADDRESS($L261,33)))),ISERROR(SEARCH("Side",INDIRECT(ADDRESS($L261,33))))),INDIRECT(ADDRESS($L261,COLUMN())),0),0),IF($M261&gt;0,IF(AND(INDIRECT(ADDRESS($M261,44))=0,INDIRECT(ADDRESS($M261,38))="UL",ISERROR(SEARCH("Rear",INDIRECT(ADDRESS($M261,33)))),ISERROR(SEARCH("Side",INDIRECT(ADDRESS($M261,33))))),INDIRECT(ADDRESS($M261,COLUMN())),0),0))*22/18</f>
        <v>0.27160493827160492</v>
      </c>
      <c r="BX261" s="57">
        <f t="shared" ca="1" si="201"/>
        <v>1.0864197530864197</v>
      </c>
      <c r="BY261" s="146" cm="1">
        <f t="array" aca="1" ref="BY261" ca="1">SUM(IF($C261&gt;0,IF(AND(INDIRECT(ADDRESS($C261,44))=0,INDIRECT(ADDRESS($C261,38))="UL"),INDIRECT(ADDRESS($C261,COLUMN())),0),0),IF($D261&gt;0,IF(AND(INDIRECT(ADDRESS($D261,44))=0,INDIRECT(ADDRESS($D261,38))="UL"),INDIRECT(ADDRESS($D261,COLUMN())),0),0),IF($E261&gt;0,IF(AND(INDIRECT(ADDRESS($E261,44))=0,INDIRECT(ADDRESS($E261,38))="UL"),INDIRECT(ADDRESS($E261,COLUMN())),0),0),IF($F261&gt;0,IF(AND(INDIRECT(ADDRESS($F261,44))=0,INDIRECT(ADDRESS($F261,38))="UL"),INDIRECT(ADDRESS($F261,COLUMN())),0),0),IF($G261&gt;0,IF(AND(INDIRECT(ADDRESS($G261,44))=0,INDIRECT(ADDRESS($G261,38))="UL"),INDIRECT(ADDRESS($G261,COLUMN())),0),0),IF($H261&gt;0,IF(AND(INDIRECT(ADDRESS($H261,44))=0,INDIRECT(ADDRESS($H261,38))="UL"),INDIRECT(ADDRESS($H261,COLUMN())),0),0),IF($I261&gt;0,IF(AND(INDIRECT(ADDRESS($I261,44))=0,INDIRECT(ADDRESS($I261,38))="UL"),INDIRECT(ADDRESS($I261,COLUMN())),0),0),IF($J261&gt;0,IF(AND(INDIRECT(ADDRESS($J261,44))=0,INDIRECT(ADDRESS($J261,38))="UL"),INDIRECT(ADDRESS($J261,COLUMN())),0),0),IF($K261&gt;0,IF(AND(INDIRECT(ADDRESS($K261,44))=0,INDIRECT(ADDRESS($K261,38))="UL"),INDIRECT(ADDRESS($K261,COLUMN())),0),0),IF($L261&gt;0,IF(AND(INDIRECT(ADDRESS($L261,44))=0,INDIRECT(ADDRESS($L261,38))="UL"),INDIRECT(ADDRESS($L261,COLUMN())),0),0),IF($M261&gt;0,IF(AND(INDIRECT(ADDRESS($M261,44))=0,INDIRECT(ADDRESS($M261,38))="UL"),INDIRECT(ADDRESS($M261,COLUMN())),0),0))*22/18</f>
        <v>9.0534979423868303E-2</v>
      </c>
      <c r="BZ261" s="146" cm="1">
        <f t="array" aca="1" ref="BZ261" ca="1">SUM(IF($C261&gt;0,IF(AND(INDIRECT(ADDRESS($C261,44))=0,INDIRECT(ADDRESS($C261,38))="UL"),INDIRECT(ADDRESS($C261,COLUMN())),0),0),IF($D261&gt;0,IF(AND(INDIRECT(ADDRESS($D261,44))=0,INDIRECT(ADDRESS($D261,38))="UL"),INDIRECT(ADDRESS($D261,COLUMN())),0),0),IF($E261&gt;0,IF(AND(INDIRECT(ADDRESS($E261,44))=0,INDIRECT(ADDRESS($E261,38))="UL"),INDIRECT(ADDRESS($E261,COLUMN())),0),0),IF($F261&gt;0,IF(AND(INDIRECT(ADDRESS($F261,44))=0,INDIRECT(ADDRESS($F261,38))="UL"),INDIRECT(ADDRESS($F261,COLUMN())),0),0),IF($G261&gt;0,IF(AND(INDIRECT(ADDRESS($G261,44))=0,INDIRECT(ADDRESS($G261,38))="UL"),INDIRECT(ADDRESS($G261,COLUMN())),0),0),IF($H261&gt;0,IF(AND(INDIRECT(ADDRESS($H261,44))=0,INDIRECT(ADDRESS($H261,38))="UL"),INDIRECT(ADDRESS($H261,COLUMN())),0),0),IF($I261&gt;0,IF(AND(INDIRECT(ADDRESS($I261,44))=0,INDIRECT(ADDRESS($I261,38))="UL"),INDIRECT(ADDRESS($I261,COLUMN())),0),0),IF($J261&gt;0,IF(AND(INDIRECT(ADDRESS($J261,44))=0,INDIRECT(ADDRESS($J261,38))="UL"),INDIRECT(ADDRESS($J261,COLUMN())),0),0),IF($K261&gt;0,IF(AND(INDIRECT(ADDRESS($K261,44))=0,INDIRECT(ADDRESS($K261,38))="UL"),INDIRECT(ADDRESS($K261,COLUMN())),0),0),IF($L261&gt;0,IF(AND(INDIRECT(ADDRESS($L261,44))=0,INDIRECT(ADDRESS($L261,38))="UL"),INDIRECT(ADDRESS($L261,COLUMN())),0),0),IF($M261&gt;0,IF(AND(INDIRECT(ADDRESS($M261,44))=0,INDIRECT(ADDRESS($M261,38))="UL"),INDIRECT(ADDRESS($M261,COLUMN())),0),0))*22/18</f>
        <v>0.36213991769547321</v>
      </c>
      <c r="CA261" s="57">
        <f t="shared" ca="1" si="202"/>
        <v>9.0534979423868303E-2</v>
      </c>
      <c r="CB261" s="146" cm="1">
        <f t="array" aca="1" ref="CB261" ca="1">SUM(IF($C261&gt;0,IF(AND(INDIRECT(ADDRESS($C261,44))=0,INDIRECT(ADDRESS($C261,38))&lt;&gt;"UL"),INDIRECT(ADDRESS($C261,COLUMN())),0),0),IF($D261&gt;0,IF(AND(INDIRECT(ADDRESS($D261,44))=0,INDIRECT(ADDRESS($D261,38))&lt;&gt;"UL"),INDIRECT(ADDRESS($D261,COLUMN())),0),0),IF($E261&gt;0,IF(AND(INDIRECT(ADDRESS($E261,44))=0,INDIRECT(ADDRESS($E261,38))&lt;&gt;"UL"),INDIRECT(ADDRESS($E261,COLUMN())),0),0),IF($F261&gt;0,IF(AND(INDIRECT(ADDRESS($F261,44))=0,INDIRECT(ADDRESS($F261,38))&lt;&gt;"UL"),INDIRECT(ADDRESS($F261,COLUMN())),0),0),IF($G261&gt;0,IF(AND(INDIRECT(ADDRESS($G261,44))=0,INDIRECT(ADDRESS($G261,38))&lt;&gt;"UL"),INDIRECT(ADDRESS($G261,COLUMN())),0),0),IF($H261&gt;0,IF(AND(INDIRECT(ADDRESS($H261,44))=0,INDIRECT(ADDRESS($H261,38))&lt;&gt;"UL"),INDIRECT(ADDRESS($H261,COLUMN())),0),0),IF($I261&gt;0,IF(AND(INDIRECT(ADDRESS($I261,44))=0,INDIRECT(ADDRESS($I261,38))&lt;&gt;"UL"),INDIRECT(ADDRESS($I261,COLUMN())),0),0),IF($J261&gt;0,IF(AND(INDIRECT(ADDRESS($J261,44))=0,INDIRECT(ADDRESS($J261,38))&lt;&gt;"UL"),INDIRECT(ADDRESS($J261,COLUMN())),0),0),IF($K261&gt;0,IF(AND(INDIRECT(ADDRESS($K261,44))=0,INDIRECT(ADDRESS($K261,38))&lt;&gt;"UL"),INDIRECT(ADDRESS($K261,COLUMN())),0),0),IF($L261&gt;0,IF(AND(INDIRECT(ADDRESS($L261,44))=0,INDIRECT(ADDRESS($L261,38))&lt;&gt;"UL"),INDIRECT(ADDRESS($L261,COLUMN())),0),0),IF($M261&gt;0,IF(AND(INDIRECT(ADDRESS($M261,44))=0,INDIRECT(ADDRESS($M261,38))&lt;&gt;"UL"),INDIRECT(ADDRESS($M261,COLUMN())),0),0))*22/18</f>
        <v>0.54320987654320985</v>
      </c>
      <c r="CC261" s="57">
        <f t="shared" ca="1" si="203"/>
        <v>1.6296296296296295</v>
      </c>
      <c r="CD261" s="146" cm="1">
        <f t="array" aca="1" ref="CD261" ca="1">SUM(IF($C261&gt;0,IF(AND(INDIRECT(ADDRESS($C261,44))=0,INDIRECT(ADDRESS($C261,38))&lt;&gt;"UL"),INDIRECT(ADDRESS($C261,COLUMN())),0),0),IF($D261&gt;0,IF(AND(INDIRECT(ADDRESS($D261,44))=0,INDIRECT(ADDRESS($D261,38))&lt;&gt;"UL"),INDIRECT(ADDRESS($D261,COLUMN())),0),0),IF($E261&gt;0,IF(AND(INDIRECT(ADDRESS($E261,44))=0,INDIRECT(ADDRESS($E261,38))&lt;&gt;"UL"),INDIRECT(ADDRESS($E261,COLUMN())),0),0),IF($F261&gt;0,IF(AND(INDIRECT(ADDRESS($F261,44))=0,INDIRECT(ADDRESS($F261,38))&lt;&gt;"UL"),INDIRECT(ADDRESS($F261,COLUMN())),0),0),IF($G261&gt;0,IF(AND(INDIRECT(ADDRESS($G261,44))=0,INDIRECT(ADDRESS($G261,38))&lt;&gt;"UL"),INDIRECT(ADDRESS($G261,COLUMN())),0),0),IF($H261&gt;0,IF(AND(INDIRECT(ADDRESS($H261,44))=0,INDIRECT(ADDRESS($H261,38))&lt;&gt;"UL"),INDIRECT(ADDRESS($H261,COLUMN())),0),0),IF($I261&gt;0,IF(AND(INDIRECT(ADDRESS($I261,44))=0,INDIRECT(ADDRESS($I261,38))&lt;&gt;"UL"),INDIRECT(ADDRESS($I261,COLUMN())),0),0),IF($J261&gt;0,IF(AND(INDIRECT(ADDRESS($J261,44))=0,INDIRECT(ADDRESS($J261,38))&lt;&gt;"UL"),INDIRECT(ADDRESS($J261,COLUMN())),0),0),IF($K261&gt;0,IF(AND(INDIRECT(ADDRESS($K261,44))=0,INDIRECT(ADDRESS($K261,38))&lt;&gt;"UL"),INDIRECT(ADDRESS($K261,COLUMN())),0),0),IF($L261&gt;0,IF(AND(INDIRECT(ADDRESS($L261,44))=0,INDIRECT(ADDRESS($L261,38))&lt;&gt;"UL"),INDIRECT(ADDRESS($L261,COLUMN())),0),0),IF($M261&gt;0,IF(AND(INDIRECT(ADDRESS($M261,44))=0,INDIRECT(ADDRESS($M261,38))&lt;&gt;"UL"),INDIRECT(ADDRESS($M261,COLUMN())),0),0))*22/18</f>
        <v>0.18106995884773661</v>
      </c>
      <c r="CE261" s="146" cm="1">
        <f t="array" aca="1" ref="CE261" ca="1">SUM(IF($C261&gt;0,IF(AND(INDIRECT(ADDRESS($C261,44))=0,INDIRECT(ADDRESS($C261,38))&lt;&gt;"UL"),INDIRECT(ADDRESS($C261,COLUMN())),0),0),IF($D261&gt;0,IF(AND(INDIRECT(ADDRESS($D261,44))=0,INDIRECT(ADDRESS($D261,38))&lt;&gt;"UL"),INDIRECT(ADDRESS($D261,COLUMN())),0),0),IF($E261&gt;0,IF(AND(INDIRECT(ADDRESS($E261,44))=0,INDIRECT(ADDRESS($E261,38))&lt;&gt;"UL"),INDIRECT(ADDRESS($E261,COLUMN())),0),0),IF($F261&gt;0,IF(AND(INDIRECT(ADDRESS($F261,44))=0,INDIRECT(ADDRESS($F261,38))&lt;&gt;"UL"),INDIRECT(ADDRESS($F261,COLUMN())),0),0),IF($G261&gt;0,IF(AND(INDIRECT(ADDRESS($G261,44))=0,INDIRECT(ADDRESS($G261,38))&lt;&gt;"UL"),INDIRECT(ADDRESS($G261,COLUMN())),0),0),IF($H261&gt;0,IF(AND(INDIRECT(ADDRESS($H261,44))=0,INDIRECT(ADDRESS($H261,38))&lt;&gt;"UL"),INDIRECT(ADDRESS($H261,COLUMN())),0),0),IF($I261&gt;0,IF(AND(INDIRECT(ADDRESS($I261,44))=0,INDIRECT(ADDRESS($I261,38))&lt;&gt;"UL"),INDIRECT(ADDRESS($I261,COLUMN())),0),0),IF($J261&gt;0,IF(AND(INDIRECT(ADDRESS($J261,44))=0,INDIRECT(ADDRESS($J261,38))&lt;&gt;"UL"),INDIRECT(ADDRESS($J261,COLUMN())),0),0),IF($K261&gt;0,IF(AND(INDIRECT(ADDRESS($K261,44))=0,INDIRECT(ADDRESS($K261,38))&lt;&gt;"UL"),INDIRECT(ADDRESS($K261,COLUMN())),0),0),IF($L261&gt;0,IF(AND(INDIRECT(ADDRESS($L261,44))=0,INDIRECT(ADDRESS($L261,38))&lt;&gt;"UL"),INDIRECT(ADDRESS($L261,COLUMN())),0),0),IF($M261&gt;0,IF(AND(INDIRECT(ADDRESS($M261,44))=0,INDIRECT(ADDRESS($M261,38))&lt;&gt;"UL"),INDIRECT(ADDRESS($M261,COLUMN())),0),0))*22/18</f>
        <v>0.54320987654320985</v>
      </c>
      <c r="CF261" s="57">
        <f t="shared" ca="1" si="204"/>
        <v>0.18106995884773661</v>
      </c>
      <c r="CG261" s="57">
        <f t="shared" ca="1" si="205"/>
        <v>2.9343464875714504</v>
      </c>
      <c r="CH261" s="57">
        <f t="shared" ca="1" si="206"/>
        <v>0.10867949953968335</v>
      </c>
      <c r="CI261" s="19">
        <f t="shared" ca="1" si="207"/>
        <v>13.654611878423317</v>
      </c>
      <c r="CJ261" s="19"/>
      <c r="CK261" s="57" cm="1">
        <f t="array" aca="1" ref="CK261" ca="1">IF(AU261="S", SUM(IF($C261&gt;0,IF(INDIRECT(ADDRESS($C261,43))&lt;&gt;1,INDIRECT(ADDRESS($C261,48)),0),0), IF($D261&gt;0,IF(INDIRECT(ADDRESS($D261,43))&lt;&gt;1,INDIRECT(ADDRESS($D261,48)),0),0), IF($E261&gt;0,IF(INDIRECT(ADDRESS($E261,43))&lt;&gt;1,INDIRECT(ADDRESS($E261,48)),0),0), IF($F261&gt;0,IF(INDIRECT(ADDRESS($F261,43))&lt;&gt;1,INDIRECT(ADDRESS($F261,48)),0),0), IF($G261&gt;0,IF(INDIRECT(ADDRESS($G261,43))&lt;&gt;1,INDIRECT(ADDRESS($G261,48)),0),0), IF($H261&gt;0,IF(INDIRECT(ADDRESS($H261,43))&lt;&gt;1,INDIRECT(ADDRESS($H261,48)),0),0), IF($I261&gt;0,IF(INDIRECT(ADDRESS($I261,43))&lt;&gt;1,INDIRECT(ADDRESS($I261,48)),0),0), IF($J261&gt;0,IF(INDIRECT(ADDRESS($J261,43))&lt;&gt;1,INDIRECT(ADDRESS($J261,48)),0),0), IF($K261&gt;0,IF(INDIRECT(ADDRESS($K261,43))&lt;&gt;1,INDIRECT(ADDRESS($K261,48)),0),0), IF($L261&gt;0,IF(INDIRECT(ADDRESS($L261,43))&lt;&gt;1,INDIRECT(ADDRESS($L261,48)),0),0), IF($M261&gt;0,IF(INDIRECT(ADDRESS($M261,43))&lt;&gt;1,INDIRECT(ADDRESS($M261,48)),0),0)), IF(AU261="L",SUM(IF($C261&gt;0,IF(INDIRECT(ADDRESS($C261,43))&lt;&gt;1,INDIRECT(ADDRESS($C261,50)),0),0), IF($D261&gt;0,IF(INDIRECT(ADDRESS($D261,43))&lt;&gt;1,INDIRECT(ADDRESS($D261,50)),0),0), IF($E261&gt;0,IF(INDIRECT(ADDRESS($E261,43))&lt;&gt;1,INDIRECT(ADDRESS($E261,50)),0),0), IF($F261&gt;0,IF(INDIRECT(ADDRESS($F261,43))&lt;&gt;1,INDIRECT(ADDRESS($F261,50)),0),0), IF($G261&gt;0,IF(INDIRECT(ADDRESS($G261,43))&lt;&gt;1,INDIRECT(ADDRESS($G261,50)),0),0), IF($G261&gt;0,IF(INDIRECT(ADDRESS($G261,43))&lt;&gt;1,INDIRECT(ADDRESS($G261,50)),0),0), IF($H261&gt;0,IF(INDIRECT(ADDRESS($H261,43))&lt;&gt;1,INDIRECT(ADDRESS($H261,50)),0),0), IF($I261&gt;0,IF(INDIRECT(ADDRESS($I261,43))&lt;&gt;1,INDIRECT(ADDRESS($I261,50)),0),0), IF($J261&gt;0,IF(INDIRECT(ADDRESS($J261,43))&lt;&gt;1,INDIRECT(ADDRESS($J261,50)),0),0), IF($K261&gt;0,IF(INDIRECT(ADDRESS($K261,43))&lt;&gt;1,INDIRECT(ADDRESS($K261,50)),0),0), IF($L261&gt;0,IF(INDIRECT(ADDRESS($L261,43))&lt;&gt;1,INDIRECT(ADDRESS($L261,50)),0),0), IF($M261&gt;0,IF(INDIRECT(ADDRESS($M261,43))&lt;&gt;1,INDIRECT(ADDRESS($M261,50)),0),0)), SUM(IF($C261&gt;0,IF(INDIRECT(ADDRESS($C261,43))&lt;&gt;1,INDIRECT(ADDRESS($C261,49)),0),0), IF($D261&gt;0,IF(INDIRECT(ADDRESS($D261,43))&lt;&gt;1,INDIRECT(ADDRESS($D261,49)),0),0), IF($E261&gt;0,IF(INDIRECT(ADDRESS($E261,43))&lt;&gt;1,INDIRECT(ADDRESS($E261,49)),0),0), IF($F261&gt;0,IF(INDIRECT(ADDRESS($F261,43))&lt;&gt;1,INDIRECT(ADDRESS($F261,49)),0),0), IF($G261&gt;0,IF(INDIRECT(ADDRESS($G261,43))&lt;&gt;1,INDIRECT(ADDRESS($G261,49)),0),0), IF($G261&gt;0,IF(INDIRECT(ADDRESS($G261,43))&lt;&gt;1,INDIRECT(ADDRESS($G261,49)),0),0), IF($H261&gt;0,IF(INDIRECT(ADDRESS($H261,43))&lt;&gt;1,INDIRECT(ADDRESS($H261,49)),0),0), IF($I261&gt;0,IF(INDIRECT(ADDRESS($I261,43))&lt;&gt;1,INDIRECT(ADDRESS($I261,49)),0),0), IF($J261&gt;0,IF(INDIRECT(ADDRESS($J261,43))&lt;&gt;1,INDIRECT(ADDRESS($J261,49)),0),0), IF($K261&gt;0,IF(INDIRECT(ADDRESS($K261,43))&lt;&gt;1,INDIRECT(ADDRESS($K261,49)),0),0), IF($L261&gt;0,IF(INDIRECT(ADDRESS($L261,43))&lt;&gt;1,INDIRECT(ADDRESS($L261,49)),0),0), IF($M261&gt;0,IF(INDIRECT(ADDRESS($M261,43))&lt;&gt;1,INDIRECT(ADDRESS($M261,49)),0),0))))</f>
        <v>2.2222222222222219</v>
      </c>
      <c r="CL261" s="57" cm="1">
        <f t="array" aca="1" ref="CL261" ca="1">SUM(IF($C261&gt;0,IF(INDIRECT(ADDRESS($C261,44))=1,INDIRECT(ADDRESS($C261,90)),0),0), IF($D261&gt;0,IF(INDIRECT(ADDRESS($D261,44))=1,INDIRECT(ADDRESS($D261,90)),0),0), IF($E261&gt;0,IF(INDIRECT(ADDRESS($E261,44))=1,INDIRECT(ADDRESS($E261,90)),0),0), IF($F261&gt;0,IF(INDIRECT(ADDRESS($F261,44))=1,INDIRECT(ADDRESS($F261,90)),0),0), IF($G261&gt;0,IF(INDIRECT(ADDRESS($G261,44))=1,INDIRECT(ADDRESS($G261,90)),0),0), IF($H261&gt;0,IF(INDIRECT(ADDRESS($H261,44))=1,INDIRECT(ADDRESS($H261,90)),0),0), IF($I261&gt;0,IF(INDIRECT(ADDRESS($I261,44))=1,INDIRECT(ADDRESS($I261,90)),0),0), IF($J261&gt;0,IF(INDIRECT(ADDRESS($J261,44))=1,INDIRECT(ADDRESS($J261,90)),0),0), IF($K261&gt;0,IF(INDIRECT(ADDRESS($K261,44))=1,INDIRECT(ADDRESS($K261,90)),0),0), IF($L261&gt;0,IF(INDIRECT(ADDRESS($L261,44))=1,INDIRECT(ADDRESS($L261,90)),0),0), IF($M261&gt;0,IF(INDIRECT(ADDRESS($M261,44))=1,INDIRECT(ADDRESS($M261,90)),0),0))</f>
        <v>0</v>
      </c>
      <c r="CM261" s="56">
        <f t="shared" ca="1" si="208"/>
        <v>0.81311251527972095</v>
      </c>
      <c r="CN261" s="59"/>
    </row>
    <row r="262" spans="1:92" x14ac:dyDescent="0.25">
      <c r="A262" s="52" t="s">
        <v>326</v>
      </c>
      <c r="B262" s="67">
        <v>209</v>
      </c>
      <c r="C262" s="67">
        <v>216</v>
      </c>
      <c r="D262" s="67">
        <v>217</v>
      </c>
      <c r="E262" s="67">
        <v>218</v>
      </c>
      <c r="F262" s="67">
        <v>237</v>
      </c>
      <c r="G262" s="67">
        <v>237</v>
      </c>
      <c r="H262" s="67">
        <v>237</v>
      </c>
      <c r="I262" s="67"/>
      <c r="J262" s="67"/>
      <c r="K262" s="67"/>
      <c r="L262" s="67"/>
      <c r="M262" s="67"/>
      <c r="N262" s="67">
        <f ca="1">SUM(INDIRECT(ADDRESS(B262,COLUMN())),IF(C262&gt;0,INDIRECT(ADDRESS(C262,COLUMN())),0),IF(D262&gt;0,INDIRECT(ADDRESS(D262,COLUMN())),0),IF(E262&gt;0,INDIRECT(ADDRESS(E262,COLUMN())),0),IF(F262&gt;0,INDIRECT(ADDRESS(F262,COLUMN())),0),IF(G262&gt;0,INDIRECT(ADDRESS(G262,COLUMN())),0),IF(H262&gt;0,INDIRECT(ADDRESS(H262,COLUMN())),0),IF(I262&gt;0,INDIRECT(ADDRESS(I262,COLUMN())),0),IF(J262&gt;0,INDIRECT(ADDRESS(J262,COLUMN())),0),IF(K262&gt;0,INDIRECT(ADDRESS(K262,COLUMN())),0),IF(L262&gt;0,INDIRECT(ADDRESS(L262,COLUMN())),0),IF(M262&gt;0,INDIRECT(ADDRESS(M262,COLUMN())),0))</f>
        <v>26</v>
      </c>
      <c r="O262" s="67" t="str" cm="1">
        <f t="array" aca="1" ref="O262" ca="1">INDIRECT(ADDRESS($B262,COLUMN()))</f>
        <v>Fighter</v>
      </c>
      <c r="P262" s="67" cm="1">
        <f t="array" aca="1" ref="P262" ca="1">INDIRECT(ADDRESS($B262,COLUMN()))</f>
        <v>3</v>
      </c>
      <c r="Q262" s="67" cm="1">
        <f t="array" aca="1" ref="Q262" ca="1">INDIRECT(ADDRESS($B262,COLUMN()))</f>
        <v>0</v>
      </c>
      <c r="R262" s="67" cm="1">
        <f t="array" aca="1" ref="R262" ca="1">INDIRECT(ADDRESS($B262,COLUMN()))</f>
        <v>0</v>
      </c>
      <c r="S262" s="67" cm="1">
        <f t="array" aca="1" ref="S262" ca="1">INDIRECT(ADDRESS($B262,COLUMN()))</f>
        <v>1</v>
      </c>
      <c r="T262" s="67" t="str" cm="1">
        <f t="array" aca="1" ref="T262" ca="1">INDIRECT(ADDRESS($B262,COLUMN()))</f>
        <v>1-4</v>
      </c>
      <c r="U262" s="67" cm="1">
        <f t="array" aca="1" ref="U262" ca="1">INDIRECT(ADDRESS($B262,COLUMN()))</f>
        <v>4</v>
      </c>
      <c r="V262" s="67" cm="1">
        <f t="array" aca="1" ref="V262" ca="1">INDIRECT(ADDRESS($B262,COLUMN()))</f>
        <v>0</v>
      </c>
      <c r="W262" s="67" cm="1">
        <f t="array" aca="1" ref="W262" ca="1">INDIRECT(ADDRESS($B262,COLUMN()))</f>
        <v>4</v>
      </c>
      <c r="X262" s="67" cm="1">
        <f t="array" aca="1" ref="X262" ca="1">INDIRECT(ADDRESS($B262,COLUMN()))</f>
        <v>7</v>
      </c>
      <c r="Y262" s="67" cm="1">
        <f t="array" aca="1" ref="Y262" ca="1">INDIRECT(ADDRESS($B262,COLUMN()))</f>
        <v>3</v>
      </c>
      <c r="Z262" s="67" cm="1">
        <f t="array" aca="1" ref="Z262" ca="1">INDIRECT(ADDRESS($B262,COLUMN()))</f>
        <v>4</v>
      </c>
      <c r="AA262" s="67" cm="1">
        <f t="array" aca="1" ref="AA262" ca="1">INDIRECT(ADDRESS($B262,COLUMN()))</f>
        <v>0</v>
      </c>
      <c r="AB262" s="56">
        <f t="shared" ca="1" si="209"/>
        <v>0.66647564568859019</v>
      </c>
      <c r="AC262" s="56">
        <f t="shared" ca="1" si="191"/>
        <v>0.8151821487159937</v>
      </c>
      <c r="AD262" s="56">
        <f t="shared" ca="1" si="192"/>
        <v>2.1265621270852013</v>
      </c>
      <c r="AF262" s="52"/>
      <c r="AG262" s="52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2"/>
      <c r="AU262" s="54" t="s">
        <v>33</v>
      </c>
      <c r="AV262" s="57" cm="1">
        <f t="array" aca="1" ref="AV262" ca="1">SUM(IF($C262&gt;0,IF(AND(INDIRECT(ADDRESS($C262,44))=0,INDIRECT(ADDRESS($C262,38))="UL",ISERROR(SEARCH("Rear",INDIRECT(ADDRESS($C262,33)))),ISERROR(SEARCH("Side",INDIRECT(ADDRESS($C262,33))))),INDIRECT(ADDRESS($C262,COLUMN())),0),0),IF($D262&gt;0,IF(AND(INDIRECT(ADDRESS($D262,44))=0,INDIRECT(ADDRESS($D262,38))="UL",ISERROR(SEARCH("Rear",INDIRECT(ADDRESS($D262,33)))),ISERROR(SEARCH("Side",INDIRECT(ADDRESS($D262,33))))),INDIRECT(ADDRESS($D262,COLUMN())),0),0),IF($E262&gt;0,IF(AND(INDIRECT(ADDRESS($E262,44))=0,INDIRECT(ADDRESS($E262,38))="UL",ISERROR(SEARCH("Rear",INDIRECT(ADDRESS($E262,33)))),ISERROR(SEARCH("Side",INDIRECT(ADDRESS($E262,33))))),INDIRECT(ADDRESS($E262,COLUMN())),0),0),IF($F262&gt;0,IF(AND(INDIRECT(ADDRESS($F262,44))=0,INDIRECT(ADDRESS($F262,38))="UL",ISERROR(SEARCH("Rear",INDIRECT(ADDRESS($F262,33)))),ISERROR(SEARCH("Side",INDIRECT(ADDRESS($F262,33))))),INDIRECT(ADDRESS($F262,COLUMN())),0),0),IF($G262&gt;0,IF(AND(INDIRECT(ADDRESS($G262,44))=0,INDIRECT(ADDRESS($G262,38))="UL",ISERROR(SEARCH("Rear",INDIRECT(ADDRESS($G262,33)))),ISERROR(SEARCH("Side",INDIRECT(ADDRESS($G262,33))))),INDIRECT(ADDRESS($G262,COLUMN())),0),0),IF($H262&gt;0,IF(AND(INDIRECT(ADDRESS($H262,44))=0,INDIRECT(ADDRESS($H262,38))="UL",ISERROR(SEARCH("Rear",INDIRECT(ADDRESS($H262,33)))),ISERROR(SEARCH("Side",INDIRECT(ADDRESS($H262,33))))),INDIRECT(ADDRESS($H262,COLUMN())),0),0),IF($I262&gt;0,IF(AND(INDIRECT(ADDRESS($I262,44))=0,INDIRECT(ADDRESS($I262,38))="UL",ISERROR(SEARCH("Rear",INDIRECT(ADDRESS($I262,33)))),ISERROR(SEARCH("Side",INDIRECT(ADDRESS($I262,33))))),INDIRECT(ADDRESS($I262,COLUMN())),0),0),IF($J262&gt;0,IF(AND(INDIRECT(ADDRESS($J262,44))=0,INDIRECT(ADDRESS($J262,38))="UL",ISERROR(SEARCH("Rear",INDIRECT(ADDRESS($J262,33)))),ISERROR(SEARCH("Side",INDIRECT(ADDRESS($J262,33))))),INDIRECT(ADDRESS($J262,COLUMN())),0),0),IF($K262&gt;0,IF(AND(INDIRECT(ADDRESS($K262,44))=0,INDIRECT(ADDRESS($K262,38))="UL",ISERROR(SEARCH("Rear",INDIRECT(ADDRESS($K262,33)))),ISERROR(SEARCH("Side",INDIRECT(ADDRESS($K262,33))))),INDIRECT(ADDRESS($K262,COLUMN())),0),0),IF($L262&gt;0,IF(AND(INDIRECT(ADDRESS($L262,44))=0,INDIRECT(ADDRESS($L262,38))="UL",ISERROR(SEARCH("Rear",INDIRECT(ADDRESS($L262,33)))),ISERROR(SEARCH("Side",INDIRECT(ADDRESS($L262,33))))),INDIRECT(ADDRESS($L262,COLUMN())),0),0),IF($M262&gt;0,IF(AND(INDIRECT(ADDRESS($M262,44))=0,INDIRECT(ADDRESS($M262,38))="UL",ISERROR(SEARCH("Rear",INDIRECT(ADDRESS($M262,33)))),ISERROR(SEARCH("Side",INDIRECT(ADDRESS($M262,33))))),INDIRECT(ADDRESS($M262,COLUMN())),0),0))</f>
        <v>0.88888888888888884</v>
      </c>
      <c r="AW262" s="57" cm="1">
        <f t="array" aca="1" ref="AW262" ca="1">SUM(IF($C262&gt;0,IF(AND(INDIRECT(ADDRESS($C262,44))=0,INDIRECT(ADDRESS($C262,38))="UL",ISERROR(SEARCH("Rear",INDIRECT(ADDRESS($C262,33)))),ISERROR(SEARCH("Side",INDIRECT(ADDRESS($C262,33))))),INDIRECT(ADDRESS($C262,COLUMN())),0),0),IF($D262&gt;0,IF(AND(INDIRECT(ADDRESS($D262,44))=0,INDIRECT(ADDRESS($D262,38))="UL",ISERROR(SEARCH("Rear",INDIRECT(ADDRESS($D262,33)))),ISERROR(SEARCH("Side",INDIRECT(ADDRESS($D262,33))))),INDIRECT(ADDRESS($D262,COLUMN())),0),0),IF($E262&gt;0,IF(AND(INDIRECT(ADDRESS($E262,44))=0,INDIRECT(ADDRESS($E262,38))="UL",ISERROR(SEARCH("Rear",INDIRECT(ADDRESS($E262,33)))),ISERROR(SEARCH("Side",INDIRECT(ADDRESS($E262,33))))),INDIRECT(ADDRESS($E262,COLUMN())),0),0),IF($F262&gt;0,IF(AND(INDIRECT(ADDRESS($F262,44))=0,INDIRECT(ADDRESS($F262,38))="UL",ISERROR(SEARCH("Rear",INDIRECT(ADDRESS($F262,33)))),ISERROR(SEARCH("Side",INDIRECT(ADDRESS($F262,33))))),INDIRECT(ADDRESS($F262,COLUMN())),0),0),IF($G262&gt;0,IF(AND(INDIRECT(ADDRESS($G262,44))=0,INDIRECT(ADDRESS($G262,38))="UL",ISERROR(SEARCH("Rear",INDIRECT(ADDRESS($G262,33)))),ISERROR(SEARCH("Side",INDIRECT(ADDRESS($G262,33))))),INDIRECT(ADDRESS($G262,COLUMN())),0),0),IF($H262&gt;0,IF(AND(INDIRECT(ADDRESS($H262,44))=0,INDIRECT(ADDRESS($H262,38))="UL",ISERROR(SEARCH("Rear",INDIRECT(ADDRESS($H262,33)))),ISERROR(SEARCH("Side",INDIRECT(ADDRESS($H262,33))))),INDIRECT(ADDRESS($H262,COLUMN())),0),0),IF($I262&gt;0,IF(AND(INDIRECT(ADDRESS($I262,44))=0,INDIRECT(ADDRESS($I262,38))="UL",ISERROR(SEARCH("Rear",INDIRECT(ADDRESS($I262,33)))),ISERROR(SEARCH("Side",INDIRECT(ADDRESS($I262,33))))),INDIRECT(ADDRESS($I262,COLUMN())),0),0),IF($J262&gt;0,IF(AND(INDIRECT(ADDRESS($J262,44))=0,INDIRECT(ADDRESS($J262,38))="UL",ISERROR(SEARCH("Rear",INDIRECT(ADDRESS($J262,33)))),ISERROR(SEARCH("Side",INDIRECT(ADDRESS($J262,33))))),INDIRECT(ADDRESS($J262,COLUMN())),0),0),IF($K262&gt;0,IF(AND(INDIRECT(ADDRESS($K262,44))=0,INDIRECT(ADDRESS($K262,38))="UL",ISERROR(SEARCH("Rear",INDIRECT(ADDRESS($K262,33)))),ISERROR(SEARCH("Side",INDIRECT(ADDRESS($K262,33))))),INDIRECT(ADDRESS($K262,COLUMN())),0),0),IF($L262&gt;0,IF(AND(INDIRECT(ADDRESS($L262,44))=0,INDIRECT(ADDRESS($L262,38))="UL",ISERROR(SEARCH("Rear",INDIRECT(ADDRESS($L262,33)))),ISERROR(SEARCH("Side",INDIRECT(ADDRESS($L262,33))))),INDIRECT(ADDRESS($L262,COLUMN())),0),0),IF($M262&gt;0,IF(AND(INDIRECT(ADDRESS($M262,44))=0,INDIRECT(ADDRESS($M262,38))="UL",ISERROR(SEARCH("Rear",INDIRECT(ADDRESS($M262,33)))),ISERROR(SEARCH("Side",INDIRECT(ADDRESS($M262,33))))),INDIRECT(ADDRESS($M262,COLUMN())),0),0))</f>
        <v>0.44444444444444442</v>
      </c>
      <c r="AX262" s="57" cm="1">
        <f t="array" aca="1" ref="AX262" ca="1">SUM(IF($C262&gt;0,IF(AND(INDIRECT(ADDRESS($C262,44))=0,INDIRECT(ADDRESS($C262,38))="UL",ISERROR(SEARCH("Rear",INDIRECT(ADDRESS($C262,33)))),ISERROR(SEARCH("Side",INDIRECT(ADDRESS($C262,33))))),INDIRECT(ADDRESS($C262,COLUMN())),0),0),IF($D262&gt;0,IF(AND(INDIRECT(ADDRESS($D262,44))=0,INDIRECT(ADDRESS($D262,38))="UL",ISERROR(SEARCH("Rear",INDIRECT(ADDRESS($D262,33)))),ISERROR(SEARCH("Side",INDIRECT(ADDRESS($D262,33))))),INDIRECT(ADDRESS($D262,COLUMN())),0),0),IF($E262&gt;0,IF(AND(INDIRECT(ADDRESS($E262,44))=0,INDIRECT(ADDRESS($E262,38))="UL",ISERROR(SEARCH("Rear",INDIRECT(ADDRESS($E262,33)))),ISERROR(SEARCH("Side",INDIRECT(ADDRESS($E262,33))))),INDIRECT(ADDRESS($E262,COLUMN())),0),0),IF($F262&gt;0,IF(AND(INDIRECT(ADDRESS($F262,44))=0,INDIRECT(ADDRESS($F262,38))="UL",ISERROR(SEARCH("Rear",INDIRECT(ADDRESS($F262,33)))),ISERROR(SEARCH("Side",INDIRECT(ADDRESS($F262,33))))),INDIRECT(ADDRESS($F262,COLUMN())),0),0),IF($G262&gt;0,IF(AND(INDIRECT(ADDRESS($G262,44))=0,INDIRECT(ADDRESS($G262,38))="UL",ISERROR(SEARCH("Rear",INDIRECT(ADDRESS($G262,33)))),ISERROR(SEARCH("Side",INDIRECT(ADDRESS($G262,33))))),INDIRECT(ADDRESS($G262,COLUMN())),0),0),IF($H262&gt;0,IF(AND(INDIRECT(ADDRESS($H262,44))=0,INDIRECT(ADDRESS($H262,38))="UL",ISERROR(SEARCH("Rear",INDIRECT(ADDRESS($H262,33)))),ISERROR(SEARCH("Side",INDIRECT(ADDRESS($H262,33))))),INDIRECT(ADDRESS($H262,COLUMN())),0),0),IF($I262&gt;0,IF(AND(INDIRECT(ADDRESS($I262,44))=0,INDIRECT(ADDRESS($I262,38))="UL",ISERROR(SEARCH("Rear",INDIRECT(ADDRESS($I262,33)))),ISERROR(SEARCH("Side",INDIRECT(ADDRESS($I262,33))))),INDIRECT(ADDRESS($I262,COLUMN())),0),0),IF($J262&gt;0,IF(AND(INDIRECT(ADDRESS($J262,44))=0,INDIRECT(ADDRESS($J262,38))="UL",ISERROR(SEARCH("Rear",INDIRECT(ADDRESS($J262,33)))),ISERROR(SEARCH("Side",INDIRECT(ADDRESS($J262,33))))),INDIRECT(ADDRESS($J262,COLUMN())),0),0),IF($K262&gt;0,IF(AND(INDIRECT(ADDRESS($K262,44))=0,INDIRECT(ADDRESS($K262,38))="UL",ISERROR(SEARCH("Rear",INDIRECT(ADDRESS($K262,33)))),ISERROR(SEARCH("Side",INDIRECT(ADDRESS($K262,33))))),INDIRECT(ADDRESS($K262,COLUMN())),0),0),IF($L262&gt;0,IF(AND(INDIRECT(ADDRESS($L262,44))=0,INDIRECT(ADDRESS($L262,38))="UL",ISERROR(SEARCH("Rear",INDIRECT(ADDRESS($L262,33)))),ISERROR(SEARCH("Side",INDIRECT(ADDRESS($L262,33))))),INDIRECT(ADDRESS($L262,COLUMN())),0),0),IF($M262&gt;0,IF(AND(INDIRECT(ADDRESS($M262,44))=0,INDIRECT(ADDRESS($M262,38))="UL",ISERROR(SEARCH("Rear",INDIRECT(ADDRESS($M262,33)))),ISERROR(SEARCH("Side",INDIRECT(ADDRESS($M262,33))))),INDIRECT(ADDRESS($M262,COLUMN())),0),0))</f>
        <v>0</v>
      </c>
      <c r="AY262" s="58">
        <f t="shared" ca="1" si="193"/>
        <v>0.88888888888888884</v>
      </c>
      <c r="AZ262" s="58">
        <f t="shared" ca="1" si="194"/>
        <v>0.44444444444444442</v>
      </c>
      <c r="BA262" s="58" cm="1">
        <f t="array" aca="1" ref="BA262" ca="1">SUM(IF($C262&gt;0,IF(AND(INDIRECT(ADDRESS($C262,44))=0,INDIRECT(ADDRESS($C262,38))="UL"),INDIRECT(ADDRESS($C262,COLUMN())),0),0),IF($D262&gt;0,IF(AND(INDIRECT(ADDRESS($D262,44))=0,INDIRECT(ADDRESS($D262,38))="UL"),INDIRECT(ADDRESS($D262,COLUMN())),0),0),IF($E262&gt;0,IF(AND(INDIRECT(ADDRESS($E262,44))=0,INDIRECT(ADDRESS($E262,38))="UL"),INDIRECT(ADDRESS($E262,COLUMN())),0),0),IF($F262&gt;0,IF(AND(INDIRECT(ADDRESS($F262,44))=0,INDIRECT(ADDRESS($F262,38))="UL"),INDIRECT(ADDRESS($F262,COLUMN())),0),0),IF($G262&gt;0,IF(AND(INDIRECT(ADDRESS($G262,44))=0,INDIRECT(ADDRESS($G262,38))="UL"),INDIRECT(ADDRESS($G262,COLUMN())),0),0),IF($H262&gt;0,IF(AND(INDIRECT(ADDRESS($H262,44))=0,INDIRECT(ADDRESS($H262,38))="UL"),INDIRECT(ADDRESS($H262,COLUMN())),0),0),IF($I262&gt;0,IF(AND(INDIRECT(ADDRESS($I262,44))=0,INDIRECT(ADDRESS($I262,38))="UL"),INDIRECT(ADDRESS($I262,COLUMN())),0),0),IF($J262&gt;0,IF(AND(INDIRECT(ADDRESS($J262,44))=0,INDIRECT(ADDRESS($J262,38))="UL"),INDIRECT(ADDRESS($J262,COLUMN())),0),0),IF($K262&gt;0,IF(AND(INDIRECT(ADDRESS($K262,44))=0,INDIRECT(ADDRESS($K262,38))="UL"),INDIRECT(ADDRESS($K262,COLUMN())),0),0),IF($L262&gt;0,IF(AND(INDIRECT(ADDRESS($L262,44))=0,INDIRECT(ADDRESS($L262,38))="UL"),INDIRECT(ADDRESS($L262,COLUMN())),0),0),IF($M262&gt;0,IF(AND(INDIRECT(ADDRESS($M262,44))=0,INDIRECT(ADDRESS($M262,38))="UL"),INDIRECT(ADDRESS($M262,COLUMN())),0),0))</f>
        <v>0.23097001763668426</v>
      </c>
      <c r="BB262" s="58" cm="1">
        <f t="array" aca="1" ref="BB262" ca="1">SUM(IF($C262&gt;0,IF(AND(INDIRECT(ADDRESS($C262,44))=0,INDIRECT(ADDRESS($C262,38))="UL"),INDIRECT(ADDRESS($C262,COLUMN())),0),0),IF($D262&gt;0,IF(AND(INDIRECT(ADDRESS($D262,44))=0,INDIRECT(ADDRESS($D262,38))="UL"),INDIRECT(ADDRESS($D262,COLUMN())),0),0),IF($E262&gt;0,IF(AND(INDIRECT(ADDRESS($E262,44))=0,INDIRECT(ADDRESS($E262,38))="UL"),INDIRECT(ADDRESS($E262,COLUMN())),0),0),IF($F262&gt;0,IF(AND(INDIRECT(ADDRESS($F262,44))=0,INDIRECT(ADDRESS($F262,38))="UL"),INDIRECT(ADDRESS($F262,COLUMN())),0),0),IF($G262&gt;0,IF(AND(INDIRECT(ADDRESS($G262,44))=0,INDIRECT(ADDRESS($G262,38))="UL"),INDIRECT(ADDRESS($G262,COLUMN())),0),0),IF($H262&gt;0,IF(AND(INDIRECT(ADDRESS($H262,44))=0,INDIRECT(ADDRESS($H262,38))="UL"),INDIRECT(ADDRESS($H262,COLUMN())),0),0),IF($I262&gt;0,IF(AND(INDIRECT(ADDRESS($I262,44))=0,INDIRECT(ADDRESS($I262,38))="UL"),INDIRECT(ADDRESS($I262,COLUMN())),0),0),IF($J262&gt;0,IF(AND(INDIRECT(ADDRESS($J262,44))=0,INDIRECT(ADDRESS($J262,38))="UL"),INDIRECT(ADDRESS($J262,COLUMN())),0),0),IF($K262&gt;0,IF(AND(INDIRECT(ADDRESS($K262,44))=0,INDIRECT(ADDRESS($K262,38))="UL"),INDIRECT(ADDRESS($K262,COLUMN())),0),0),IF($L262&gt;0,IF(AND(INDIRECT(ADDRESS($L262,44))=0,INDIRECT(ADDRESS($L262,38))="UL"),INDIRECT(ADDRESS($L262,COLUMN())),0),0),IF($M262&gt;0,IF(AND(INDIRECT(ADDRESS($M262,44))=0,INDIRECT(ADDRESS($M262,38))="UL"),INDIRECT(ADDRESS($M262,COLUMN())),0),0))</f>
        <v>0.37650793650793651</v>
      </c>
      <c r="BC262" s="58" cm="1">
        <f t="array" aca="1" ref="BC262" ca="1">SUM(IF($C262&gt;0,IF(AND(INDIRECT(ADDRESS($C262,44))=0,INDIRECT(ADDRESS($C262,38))="UL"),INDIRECT(ADDRESS($C262,COLUMN())),0),0),IF($D262&gt;0,IF(AND(INDIRECT(ADDRESS($D262,44))=0,INDIRECT(ADDRESS($D262,38))="UL"),INDIRECT(ADDRESS($D262,COLUMN())),0),0),IF($E262&gt;0,IF(AND(INDIRECT(ADDRESS($E262,44))=0,INDIRECT(ADDRESS($E262,38))="UL"),INDIRECT(ADDRESS($E262,COLUMN())),0),0),IF($F262&gt;0,IF(AND(INDIRECT(ADDRESS($F262,44))=0,INDIRECT(ADDRESS($F262,38))="UL"),INDIRECT(ADDRESS($F262,COLUMN())),0),0),IF($G262&gt;0,IF(AND(INDIRECT(ADDRESS($G262,44))=0,INDIRECT(ADDRESS($G262,38))="UL"),INDIRECT(ADDRESS($G262,COLUMN())),0),0),IF($H262&gt;0,IF(AND(INDIRECT(ADDRESS($H262,44))=0,INDIRECT(ADDRESS($H262,38))="UL"),INDIRECT(ADDRESS($H262,COLUMN())),0),0),IF($I262&gt;0,IF(AND(INDIRECT(ADDRESS($I262,44))=0,INDIRECT(ADDRESS($I262,38))="UL"),INDIRECT(ADDRESS($I262,COLUMN())),0),0),IF($J262&gt;0,IF(AND(INDIRECT(ADDRESS($J262,44))=0,INDIRECT(ADDRESS($J262,38))="UL"),INDIRECT(ADDRESS($J262,COLUMN())),0),0),IF($K262&gt;0,IF(AND(INDIRECT(ADDRESS($K262,44))=0,INDIRECT(ADDRESS($K262,38))="UL"),INDIRECT(ADDRESS($K262,COLUMN())),0),0),IF($L262&gt;0,IF(AND(INDIRECT(ADDRESS($L262,44))=0,INDIRECT(ADDRESS($L262,38))="UL"),INDIRECT(ADDRESS($L262,COLUMN())),0),0),IF($M262&gt;0,IF(AND(INDIRECT(ADDRESS($M262,44))=0,INDIRECT(ADDRESS($M262,38))="UL"),INDIRECT(ADDRESS($M262,COLUMN())),0),0))</f>
        <v>0.20095238095238094</v>
      </c>
      <c r="BD262" s="58" cm="1">
        <f t="array" aca="1" ref="BD262" ca="1">SUM(IF($C262&gt;0,IF(AND(INDIRECT(ADDRESS($C262,44))=0,INDIRECT(ADDRESS($C262,38))="UL"),INDIRECT(ADDRESS($C262,COLUMN())),0),0),IF($D262&gt;0,IF(AND(INDIRECT(ADDRESS($D262,44))=0,INDIRECT(ADDRESS($D262,38))="UL"),INDIRECT(ADDRESS($D262,COLUMN())),0),0),IF($E262&gt;0,IF(AND(INDIRECT(ADDRESS($E262,44))=0,INDIRECT(ADDRESS($E262,38))="UL"),INDIRECT(ADDRESS($E262,COLUMN())),0),0),IF($F262&gt;0,IF(AND(INDIRECT(ADDRESS($F262,44))=0,INDIRECT(ADDRESS($F262,38))="UL"),INDIRECT(ADDRESS($F262,COLUMN())),0),0),IF($G262&gt;0,IF(AND(INDIRECT(ADDRESS($G262,44))=0,INDIRECT(ADDRESS($G262,38))="UL"),INDIRECT(ADDRESS($G262,COLUMN())),0),0),IF($H262&gt;0,IF(AND(INDIRECT(ADDRESS($H262,44))=0,INDIRECT(ADDRESS($H262,38))="UL"),INDIRECT(ADDRESS($H262,COLUMN())),0),0),IF($I262&gt;0,IF(AND(INDIRECT(ADDRESS($I262,44))=0,INDIRECT(ADDRESS($I262,38))="UL"),INDIRECT(ADDRESS($I262,COLUMN())),0),0),IF($J262&gt;0,IF(AND(INDIRECT(ADDRESS($J262,44))=0,INDIRECT(ADDRESS($J262,38))="UL"),INDIRECT(ADDRESS($J262,COLUMN())),0),0),IF($K262&gt;0,IF(AND(INDIRECT(ADDRESS($K262,44))=0,INDIRECT(ADDRESS($K262,38))="UL"),INDIRECT(ADDRESS($K262,COLUMN())),0),0),IF($L262&gt;0,IF(AND(INDIRECT(ADDRESS($L262,44))=0,INDIRECT(ADDRESS($L262,38))="UL"),INDIRECT(ADDRESS($L262,COLUMN())),0),0),IF($M262&gt;0,IF(AND(INDIRECT(ADDRESS($M262,44))=0,INDIRECT(ADDRESS($M262,38))="UL"),INDIRECT(ADDRESS($M262,COLUMN())),0),0))</f>
        <v>0.32652557319223985</v>
      </c>
      <c r="BE262" s="57">
        <f t="shared" ca="1" si="195"/>
        <v>0.23097001763668426</v>
      </c>
      <c r="BF262" s="57" cm="1">
        <f t="array" aca="1" ref="BF262" ca="1">SUM(IF($C262&gt;0,IF(INDIRECT(ADDRESS($C262,45))=1,INDIRECT(ADDRESS($C262,52))*INDIRECT(ADDRESS($C262,42))/5,0),0), IF($D262&gt;0,IF(INDIRECT(ADDRESS($D262,45))=1,INDIRECT(ADDRESS($D262,52))*INDIRECT(ADDRESS($D262,42))/5,0),0), IF($E262&gt;0,IF(INDIRECT(ADDRESS($E262,45))=1,INDIRECT(ADDRESS($E262,52))*INDIRECT(ADDRESS($E262,42))/5,0),0), IF($F262&gt;0,IF(INDIRECT(ADDRESS($F262,45))=1,INDIRECT(ADDRESS($F262,52))*INDIRECT(ADDRESS($F262,42))/5,0),0), IF($G262&gt;0,IF(INDIRECT(ADDRESS($G262,45))=1,INDIRECT(ADDRESS($G262,52))*INDIRECT(ADDRESS($G262,42))/5,0),0), IF($H262&gt;0,IF(INDIRECT(ADDRESS($H262,45))=1,INDIRECT(ADDRESS($H262,52))*INDIRECT(ADDRESS($H262,42))/5,0),0)
)*$BF$296/100</f>
        <v>3.7962962962962962E-2</v>
      </c>
      <c r="BG262" s="19">
        <v>1</v>
      </c>
      <c r="BH262" s="57" cm="1">
        <f t="array" aca="1" ref="BH262" ca="1">SUM(IF($C262&gt;0,IF(AND(INDIRECT(ADDRESS($C262,44))=0,INDIRECT(ADDRESS($C262,38))&lt;&gt;"UL"),INDIRECT(ADDRESS($C262,COLUMN()-12)),0),0), IF($D262&gt;0,IF(AND(INDIRECT(ADDRESS($D262,44))=0,INDIRECT(ADDRESS($D262,38))&lt;&gt;"UL"),INDIRECT(ADDRESS($D262,COLUMN()-12)),0),0), IF($E262&gt;0,IF(AND(INDIRECT(ADDRESS($E262,44))=0,INDIRECT(ADDRESS($E262,38))&lt;&gt;"UL"),INDIRECT(ADDRESS($E262,COLUMN()-12)),0),0), IF($F262&gt;0,IF(AND(INDIRECT(ADDRESS($F262,44))=0,INDIRECT(ADDRESS($F262,38))&lt;&gt;"UL"),INDIRECT(ADDRESS($F262,COLUMN()-12)),0),0), IF($G262&gt;0,IF(AND(INDIRECT(ADDRESS($G262,44))=0,INDIRECT(ADDRESS($G262,38))&lt;&gt;"UL"),INDIRECT(ADDRESS($G262,COLUMN()-12)),0),0), IF($H262&gt;0,IF(AND(INDIRECT(ADDRESS($H262,44))=0,INDIRECT(ADDRESS($H262,38))&lt;&gt;"UL"),INDIRECT(ADDRESS($H262,COLUMN()-12)),0),0), IF($I262&gt;0,IF(AND(INDIRECT(ADDRESS($I262,44))=0,INDIRECT(ADDRESS($I262,38))&lt;&gt;"UL"),INDIRECT(ADDRESS($I262,COLUMN()-12)),0),0), IF($J262&gt;0,IF(AND(INDIRECT(ADDRESS($J262,44))=0,INDIRECT(ADDRESS($J262,38))&lt;&gt;"UL"),INDIRECT(ADDRESS($J262,COLUMN()-12)),0),0), IF($K262&gt;0,IF(AND(INDIRECT(ADDRESS($K262,44))=0,INDIRECT(ADDRESS($K262,38))&lt;&gt;"UL"),INDIRECT(ADDRESS($K262,COLUMN()-12)),0),0), IF($L262&gt;0,IF(AND(INDIRECT(ADDRESS($L262,44))=0,INDIRECT(ADDRESS($L262,38))&lt;&gt;"UL"),INDIRECT(ADDRESS($L262,COLUMN()-12)),0),0), IF($M262&gt;0,IF(AND(INDIRECT(ADDRESS($M262,44))=0,INDIRECT(ADDRESS($M262,38))&lt;&gt;"UL"),INDIRECT(ADDRESS($M262,COLUMN()-12)),0),0))</f>
        <v>2</v>
      </c>
      <c r="BI262" s="57" cm="1">
        <f t="array" aca="1" ref="BI262" ca="1">SUM(IF($C262&gt;0,IF(AND(INDIRECT(ADDRESS($C262,44))=0,INDIRECT(ADDRESS($C262,38))&lt;&gt;"UL"),INDIRECT(ADDRESS($C262,COLUMN()-12)),0),0), IF($D262&gt;0,IF(AND(INDIRECT(ADDRESS($D262,44))=0,INDIRECT(ADDRESS($D262,38))&lt;&gt;"UL"),INDIRECT(ADDRESS($D262,COLUMN()-12)),0),0), IF($E262&gt;0,IF(AND(INDIRECT(ADDRESS($E262,44))=0,INDIRECT(ADDRESS($E262,38))&lt;&gt;"UL"),INDIRECT(ADDRESS($E262,COLUMN()-12)),0),0), IF($F262&gt;0,IF(AND(INDIRECT(ADDRESS($F262,44))=0,INDIRECT(ADDRESS($F262,38))&lt;&gt;"UL"),INDIRECT(ADDRESS($F262,COLUMN()-12)),0),0), IF($G262&gt;0,IF(AND(INDIRECT(ADDRESS($G262,44))=0,INDIRECT(ADDRESS($G262,38))&lt;&gt;"UL"),INDIRECT(ADDRESS($G262,COLUMN()-12)),0),0), IF($H262&gt;0,IF(AND(INDIRECT(ADDRESS($H262,44))=0,INDIRECT(ADDRESS($H262,38))&lt;&gt;"UL"),INDIRECT(ADDRESS($H262,COLUMN()-12)),0),0), IF($I262&gt;0,IF(AND(INDIRECT(ADDRESS($I262,44))=0,INDIRECT(ADDRESS($I262,38))&lt;&gt;"UL"),INDIRECT(ADDRESS($I262,COLUMN()-12)),0),0), IF($J262&gt;0,IF(AND(INDIRECT(ADDRESS($J262,44))=0,INDIRECT(ADDRESS($J262,38))&lt;&gt;"UL"),INDIRECT(ADDRESS($J262,COLUMN()-12)),0),0), IF($K262&gt;0,IF(AND(INDIRECT(ADDRESS($K262,44))=0,INDIRECT(ADDRESS($K262,38))&lt;&gt;"UL"),INDIRECT(ADDRESS($K262,COLUMN()-12)),0),0), IF($L262&gt;0,IF(AND(INDIRECT(ADDRESS($L262,44))=0,INDIRECT(ADDRESS($L262,38))&lt;&gt;"UL"),INDIRECT(ADDRESS($L262,COLUMN()-12)),0),0), IF($M262&gt;0,IF(AND(INDIRECT(ADDRESS($M262,44))=0,INDIRECT(ADDRESS($M262,38))&lt;&gt;"UL"),INDIRECT(ADDRESS($M262,COLUMN()-12)),0),0))</f>
        <v>1.3333333333333333</v>
      </c>
      <c r="BJ262" s="57" cm="1">
        <f t="array" aca="1" ref="BJ262" ca="1">SUM(IF($C262&gt;0,IF(AND(INDIRECT(ADDRESS($C262,44))=0,INDIRECT(ADDRESS($C262,38))&lt;&gt;"UL"),INDIRECT(ADDRESS($C262,COLUMN()-12)),0),0), IF($D262&gt;0,IF(AND(INDIRECT(ADDRESS($D262,44))=0,INDIRECT(ADDRESS($D262,38))&lt;&gt;"UL"),INDIRECT(ADDRESS($D262,COLUMN()-12)),0),0), IF($E262&gt;0,IF(AND(INDIRECT(ADDRESS($E262,44))=0,INDIRECT(ADDRESS($E262,38))&lt;&gt;"UL"),INDIRECT(ADDRESS($E262,COLUMN()-12)),0),0), IF($F262&gt;0,IF(AND(INDIRECT(ADDRESS($F262,44))=0,INDIRECT(ADDRESS($F262,38))&lt;&gt;"UL"),INDIRECT(ADDRESS($F262,COLUMN()-12)),0),0), IF($G262&gt;0,IF(AND(INDIRECT(ADDRESS($G262,44))=0,INDIRECT(ADDRESS($G262,38))&lt;&gt;"UL"),INDIRECT(ADDRESS($G262,COLUMN()-12)),0),0), IF($H262&gt;0,IF(AND(INDIRECT(ADDRESS($H262,44))=0,INDIRECT(ADDRESS($H262,38))&lt;&gt;"UL"),INDIRECT(ADDRESS($H262,COLUMN()-12)),0),0), IF($I262&gt;0,IF(AND(INDIRECT(ADDRESS($I262,44))=0,INDIRECT(ADDRESS($I262,38))&lt;&gt;"UL"),INDIRECT(ADDRESS($I262,COLUMN()-12)),0),0), IF($J262&gt;0,IF(AND(INDIRECT(ADDRESS($J262,44))=0,INDIRECT(ADDRESS($J262,38))&lt;&gt;"UL"),INDIRECT(ADDRESS($J262,COLUMN()-12)),0),0), IF($K262&gt;0,IF(AND(INDIRECT(ADDRESS($K262,44))=0,INDIRECT(ADDRESS($K262,38))&lt;&gt;"UL"),INDIRECT(ADDRESS($K262,COLUMN()-12)),0),0), IF($L262&gt;0,IF(AND(INDIRECT(ADDRESS($L262,44))=0,INDIRECT(ADDRESS($L262,38))&lt;&gt;"UL"),INDIRECT(ADDRESS($L262,COLUMN()-12)),0),0), IF($M262&gt;0,IF(AND(INDIRECT(ADDRESS($M262,44))=0,INDIRECT(ADDRESS($M262,38))&lt;&gt;"UL"),INDIRECT(ADDRESS($M262,COLUMN()-12)),0),0))</f>
        <v>0.66666666666666663</v>
      </c>
      <c r="BK262" s="57">
        <f t="shared" ca="1" si="196"/>
        <v>2</v>
      </c>
      <c r="BL262" s="58">
        <f t="shared" ref="BL262:BL273" ca="1" si="210">SUM(BH262:BJ262)/3</f>
        <v>1.3333333333333333</v>
      </c>
      <c r="BM262" s="57" cm="1">
        <f t="array" aca="1" ref="BM262" ca="1">SUM(IF($C262&gt;0,IF(AND(INDIRECT(ADDRESS($C262,44))=0,INDIRECT(ADDRESS($C262,38))&lt;&gt;"UL"),INDIRECT(ADDRESS($C262,COLUMN()-12)),0),0), IF($D262&gt;0,IF(AND(INDIRECT(ADDRESS($D262,44))=0,INDIRECT(ADDRESS($D262,38))&lt;&gt;"UL"),INDIRECT(ADDRESS($D262,COLUMN()-12)),0),0), IF($E262&gt;0,IF(AND(INDIRECT(ADDRESS($E262,44))=0,INDIRECT(ADDRESS($E262,38))&lt;&gt;"UL"),INDIRECT(ADDRESS($E262,COLUMN()-12)),0),0), IF($F262&gt;0,IF(AND(INDIRECT(ADDRESS($F262,44))=0,INDIRECT(ADDRESS($F262,38))&lt;&gt;"UL"),INDIRECT(ADDRESS($F262,COLUMN()-12)),0),0), IF($G262&gt;0,IF(AND(INDIRECT(ADDRESS($G262,44))=0,INDIRECT(ADDRESS($G262,38))&lt;&gt;"UL"),INDIRECT(ADDRESS($G262,COLUMN()-12)),0),0), IF($H262&gt;0,IF(AND(INDIRECT(ADDRESS($H262,44))=0,INDIRECT(ADDRESS($H262,38))&lt;&gt;"UL"),INDIRECT(ADDRESS($H262,COLUMN()-12)),0),0), IF($I262&gt;0,IF(AND(INDIRECT(ADDRESS($I262,44))=0,INDIRECT(ADDRESS($I262,38))&lt;&gt;"UL"),INDIRECT(ADDRESS($I262,COLUMN()-12)),0),0), IF($J262&gt;0,IF(AND(INDIRECT(ADDRESS($J262,44))=0,INDIRECT(ADDRESS($J262,38))&lt;&gt;"UL"),INDIRECT(ADDRESS($J262,COLUMN()-12)),0),0), IF($K262&gt;0,IF(AND(INDIRECT(ADDRESS($K262,44))=0,INDIRECT(ADDRESS($K262,38))&lt;&gt;"UL"),INDIRECT(ADDRESS($K262,COLUMN()-11)),0),0), IF($L262&gt;0,IF(AND(INDIRECT(ADDRESS($L262,44))=0,INDIRECT(ADDRESS($L262,38))&lt;&gt;"UL"),INDIRECT(ADDRESS($L262,COLUMN()-11)),0),0), IF($M262&gt;0,IF(AND(INDIRECT(ADDRESS($M262,44))=0,INDIRECT(ADDRESS($M262,38))&lt;&gt;"UL"),INDIRECT(ADDRESS($M262,COLUMN()-11)),0),0))</f>
        <v>0.44444444444444453</v>
      </c>
      <c r="BN262" s="57" cm="1">
        <f t="array" aca="1" ref="BN262" ca="1">SUM(IF($C262&gt;0,IF(AND(INDIRECT(ADDRESS($C262,44))=0,INDIRECT(ADDRESS($C262,38))&lt;&gt;"UL"),INDIRECT(ADDRESS($C262,COLUMN()-12)),0),0), IF($D262&gt;0,IF(AND(INDIRECT(ADDRESS($D262,44))=0,INDIRECT(ADDRESS($D262,38))&lt;&gt;"UL"),INDIRECT(ADDRESS($D262,COLUMN()-12)),0),0), IF($E262&gt;0,IF(AND(INDIRECT(ADDRESS($E262,44))=0,INDIRECT(ADDRESS($E262,38))&lt;&gt;"UL"),INDIRECT(ADDRESS($E262,COLUMN()-12)),0),0), IF($F262&gt;0,IF(AND(INDIRECT(ADDRESS($F262,44))=0,INDIRECT(ADDRESS($F262,38))&lt;&gt;"UL"),INDIRECT(ADDRESS($F262,COLUMN()-12)),0),0), IF($G262&gt;0,IF(AND(INDIRECT(ADDRESS($G262,44))=0,INDIRECT(ADDRESS($G262,38))&lt;&gt;"UL"),INDIRECT(ADDRESS($G262,COLUMN()-12)),0),0), IF($H262&gt;0,IF(AND(INDIRECT(ADDRESS($H262,44))=0,INDIRECT(ADDRESS($H262,38))&lt;&gt;"UL"),INDIRECT(ADDRESS($H262,COLUMN()-12)),0),0), IF($I262&gt;0,IF(AND(INDIRECT(ADDRESS($I262,44))=0,INDIRECT(ADDRESS($I262,38))&lt;&gt;"UL"),INDIRECT(ADDRESS($I262,COLUMN()-12)),0),0), IF($J262&gt;0,IF(AND(INDIRECT(ADDRESS($J262,44))=0,INDIRECT(ADDRESS($J262,38))&lt;&gt;"UL"),INDIRECT(ADDRESS($J262,COLUMN()-12)),0),0), IF($K262&gt;0,IF(AND(INDIRECT(ADDRESS($K262,44))=0,INDIRECT(ADDRESS($K262,38))&lt;&gt;"UL"),INDIRECT(ADDRESS($K262,COLUMN()-11)),0),0), IF($L262&gt;0,IF(AND(INDIRECT(ADDRESS($L262,44))=0,INDIRECT(ADDRESS($L262,38))&lt;&gt;"UL"),INDIRECT(ADDRESS($L262,COLUMN()-11)),0),0), IF($M262&gt;0,IF(AND(INDIRECT(ADDRESS($M262,44))=0,INDIRECT(ADDRESS($M262,38))&lt;&gt;"UL"),INDIRECT(ADDRESS($M262,COLUMN()-11)),0),0))</f>
        <v>0.62222222222222223</v>
      </c>
      <c r="BO262" s="57" cm="1">
        <f t="array" aca="1" ref="BO262" ca="1">SUM(IF($C262&gt;0,IF(AND(INDIRECT(ADDRESS($C262,44))=0,INDIRECT(ADDRESS($C262,38))&lt;&gt;"UL"),INDIRECT(ADDRESS($C262,COLUMN()-12)),0),0), IF($D262&gt;0,IF(AND(INDIRECT(ADDRESS($D262,44))=0,INDIRECT(ADDRESS($D262,38))&lt;&gt;"UL"),INDIRECT(ADDRESS($D262,COLUMN()-12)),0),0), IF($E262&gt;0,IF(AND(INDIRECT(ADDRESS($E262,44))=0,INDIRECT(ADDRESS($E262,38))&lt;&gt;"UL"),INDIRECT(ADDRESS($E262,COLUMN()-12)),0),0), IF($F262&gt;0,IF(AND(INDIRECT(ADDRESS($F262,44))=0,INDIRECT(ADDRESS($F262,38))&lt;&gt;"UL"),INDIRECT(ADDRESS($F262,COLUMN()-12)),0),0), IF($G262&gt;0,IF(AND(INDIRECT(ADDRESS($G262,44))=0,INDIRECT(ADDRESS($G262,38))&lt;&gt;"UL"),INDIRECT(ADDRESS($G262,COLUMN()-12)),0),0), IF($H262&gt;0,IF(AND(INDIRECT(ADDRESS($H262,44))=0,INDIRECT(ADDRESS($H262,38))&lt;&gt;"UL"),INDIRECT(ADDRESS($H262,COLUMN()-12)),0),0), IF($I262&gt;0,IF(AND(INDIRECT(ADDRESS($I262,44))=0,INDIRECT(ADDRESS($I262,38))&lt;&gt;"UL"),INDIRECT(ADDRESS($I262,COLUMN()-12)),0),0), IF($J262&gt;0,IF(AND(INDIRECT(ADDRESS($J262,44))=0,INDIRECT(ADDRESS($J262,38))&lt;&gt;"UL"),INDIRECT(ADDRESS($J262,COLUMN()-12)),0),0), IF($K262&gt;0,IF(AND(INDIRECT(ADDRESS($K262,44))=0,INDIRECT(ADDRESS($K262,38))&lt;&gt;"UL"),INDIRECT(ADDRESS($K262,COLUMN()-11)),0),0), IF($L262&gt;0,IF(AND(INDIRECT(ADDRESS($L262,44))=0,INDIRECT(ADDRESS($L262,38))&lt;&gt;"UL"),INDIRECT(ADDRESS($L262,COLUMN()-11)),0),0), IF($M262&gt;0,IF(AND(INDIRECT(ADDRESS($M262,44))=0,INDIRECT(ADDRESS($M262,38))&lt;&gt;"UL"),INDIRECT(ADDRESS($M262,COLUMN()-11)),0),0))</f>
        <v>0.44444444444444453</v>
      </c>
      <c r="BP262" s="57" cm="1">
        <f t="array" aca="1" ref="BP262" ca="1">SUM(IF($C262&gt;0,IF(AND(INDIRECT(ADDRESS($C262,44))=0,INDIRECT(ADDRESS($C262,38))&lt;&gt;"UL"),INDIRECT(ADDRESS($C262,COLUMN()-12)),0),0), IF($D262&gt;0,IF(AND(INDIRECT(ADDRESS($D262,44))=0,INDIRECT(ADDRESS($D262,38))&lt;&gt;"UL"),INDIRECT(ADDRESS($D262,COLUMN()-12)),0),0), IF($E262&gt;0,IF(AND(INDIRECT(ADDRESS($E262,44))=0,INDIRECT(ADDRESS($E262,38))&lt;&gt;"UL"),INDIRECT(ADDRESS($E262,COLUMN()-12)),0),0), IF($F262&gt;0,IF(AND(INDIRECT(ADDRESS($F262,44))=0,INDIRECT(ADDRESS($F262,38))&lt;&gt;"UL"),INDIRECT(ADDRESS($F262,COLUMN()-12)),0),0), IF($G262&gt;0,IF(AND(INDIRECT(ADDRESS($G262,44))=0,INDIRECT(ADDRESS($G262,38))&lt;&gt;"UL"),INDIRECT(ADDRESS($G262,COLUMN()-12)),0),0), IF($H262&gt;0,IF(AND(INDIRECT(ADDRESS($H262,44))=0,INDIRECT(ADDRESS($H262,38))&lt;&gt;"UL"),INDIRECT(ADDRESS($H262,COLUMN()-12)),0),0), IF($I262&gt;0,IF(AND(INDIRECT(ADDRESS($I262,44))=0,INDIRECT(ADDRESS($I262,38))&lt;&gt;"UL"),INDIRECT(ADDRESS($I262,COLUMN()-12)),0),0), IF($J262&gt;0,IF(AND(INDIRECT(ADDRESS($J262,44))=0,INDIRECT(ADDRESS($J262,38))&lt;&gt;"UL"),INDIRECT(ADDRESS($J262,COLUMN()-12)),0),0), IF($K262&gt;0,IF(AND(INDIRECT(ADDRESS($K262,44))=0,INDIRECT(ADDRESS($K262,38))&lt;&gt;"UL"),INDIRECT(ADDRESS($K262,COLUMN()-11)),0),0), IF($L262&gt;0,IF(AND(INDIRECT(ADDRESS($L262,44))=0,INDIRECT(ADDRESS($L262,38))&lt;&gt;"UL"),INDIRECT(ADDRESS($L262,COLUMN()-11)),0),0), IF($M262&gt;0,IF(AND(INDIRECT(ADDRESS($M262,44))=0,INDIRECT(ADDRESS($M262,38))&lt;&gt;"UL"),INDIRECT(ADDRESS($M262,COLUMN()-11)),0),0))</f>
        <v>0.62222222222222223</v>
      </c>
      <c r="BQ262" s="57">
        <f t="shared" ca="1" si="197"/>
        <v>0.44444444444444453</v>
      </c>
      <c r="BR262" s="161">
        <f t="shared" ca="1" si="198"/>
        <v>76.463538742219285</v>
      </c>
      <c r="BS262" s="56"/>
      <c r="BT262" s="56">
        <f t="shared" ca="1" si="199"/>
        <v>2.9855566733983343</v>
      </c>
      <c r="BU262" s="87">
        <f t="shared" ca="1" si="200"/>
        <v>0.11482910282301285</v>
      </c>
      <c r="BV262" s="57" t="s">
        <v>33</v>
      </c>
      <c r="BW262" s="57" cm="1">
        <f t="array" aca="1" ref="BW262" ca="1">SUM(IF($C262&gt;0,IF(AND(INDIRECT(ADDRESS($C262,44))=0,INDIRECT(ADDRESS($C262,38))="UL",ISERROR(SEARCH("Rear",INDIRECT(ADDRESS($C262,33)))),ISERROR(SEARCH("Side",INDIRECT(ADDRESS($C262,33))))),INDIRECT(ADDRESS($C262,COLUMN())),0),0),IF($D262&gt;0,IF(AND(INDIRECT(ADDRESS($D262,44))=0,INDIRECT(ADDRESS($D262,38))="UL",ISERROR(SEARCH("Rear",INDIRECT(ADDRESS($D262,33)))),ISERROR(SEARCH("Side",INDIRECT(ADDRESS($D262,33))))),INDIRECT(ADDRESS($D262,COLUMN())),0),0),IF($E262&gt;0,IF(AND(INDIRECT(ADDRESS($E262,44))=0,INDIRECT(ADDRESS($E262,38))="UL",ISERROR(SEARCH("Rear",INDIRECT(ADDRESS($E262,33)))),ISERROR(SEARCH("Side",INDIRECT(ADDRESS($E262,33))))),INDIRECT(ADDRESS($E262,COLUMN())),0),0),IF($F262&gt;0,IF(AND(INDIRECT(ADDRESS($F262,44))=0,INDIRECT(ADDRESS($F262,38))="UL",ISERROR(SEARCH("Rear",INDIRECT(ADDRESS($F262,33)))),ISERROR(SEARCH("Side",INDIRECT(ADDRESS($F262,33))))),INDIRECT(ADDRESS($F262,COLUMN())),0),0),IF($G262&gt;0,IF(AND(INDIRECT(ADDRESS($G262,44))=0,INDIRECT(ADDRESS($G262,38))="UL",ISERROR(SEARCH("Rear",INDIRECT(ADDRESS($G262,33)))),ISERROR(SEARCH("Side",INDIRECT(ADDRESS($G262,33))))),INDIRECT(ADDRESS($G262,COLUMN())),0),0),IF($H262&gt;0,IF(AND(INDIRECT(ADDRESS($H262,44))=0,INDIRECT(ADDRESS($H262,38))="UL",ISERROR(SEARCH("Rear",INDIRECT(ADDRESS($H262,33)))),ISERROR(SEARCH("Side",INDIRECT(ADDRESS($H262,33))))),INDIRECT(ADDRESS($H262,COLUMN())),0),0),IF($I262&gt;0,IF(AND(INDIRECT(ADDRESS($I262,44))=0,INDIRECT(ADDRESS($I262,38))="UL",ISERROR(SEARCH("Rear",INDIRECT(ADDRESS($I262,33)))),ISERROR(SEARCH("Side",INDIRECT(ADDRESS($I262,33))))),INDIRECT(ADDRESS($I262,COLUMN())),0),0),IF($J262&gt;0,IF(AND(INDIRECT(ADDRESS($J262,44))=0,INDIRECT(ADDRESS($J262,38))="UL",ISERROR(SEARCH("Rear",INDIRECT(ADDRESS($J262,33)))),ISERROR(SEARCH("Side",INDIRECT(ADDRESS($J262,33))))),INDIRECT(ADDRESS($J262,COLUMN())),0),0),IF($K262&gt;0,IF(AND(INDIRECT(ADDRESS($K262,44))=0,INDIRECT(ADDRESS($K262,38))="UL",ISERROR(SEARCH("Rear",INDIRECT(ADDRESS($K262,33)))),ISERROR(SEARCH("Side",INDIRECT(ADDRESS($K262,33))))),INDIRECT(ADDRESS($K262,COLUMN())),0),0),IF($L262&gt;0,IF(AND(INDIRECT(ADDRESS($L262,44))=0,INDIRECT(ADDRESS($L262,38))="UL",ISERROR(SEARCH("Rear",INDIRECT(ADDRESS($L262,33)))),ISERROR(SEARCH("Side",INDIRECT(ADDRESS($L262,33))))),INDIRECT(ADDRESS($L262,COLUMN())),0),0),IF($M262&gt;0,IF(AND(INDIRECT(ADDRESS($M262,44))=0,INDIRECT(ADDRESS($M262,38))="UL",ISERROR(SEARCH("Rear",INDIRECT(ADDRESS($M262,33)))),ISERROR(SEARCH("Side",INDIRECT(ADDRESS($M262,33))))),INDIRECT(ADDRESS($M262,COLUMN())),0),0))</f>
        <v>0.22222222222222221</v>
      </c>
      <c r="BX262" s="57">
        <f t="shared" ca="1" si="201"/>
        <v>0.88888888888888884</v>
      </c>
      <c r="BY262" s="57" cm="1">
        <f t="array" aca="1" ref="BY262" ca="1">SUM(IF($C262&gt;0,IF(AND(INDIRECT(ADDRESS($C262,44))=0,INDIRECT(ADDRESS($C262,38))="UL"),INDIRECT(ADDRESS($C262,COLUMN())),0),0),IF($D262&gt;0,IF(AND(INDIRECT(ADDRESS($D262,44))=0,INDIRECT(ADDRESS($D262,38))="UL"),INDIRECT(ADDRESS($D262,COLUMN())),0),0),IF($E262&gt;0,IF(AND(INDIRECT(ADDRESS($E262,44))=0,INDIRECT(ADDRESS($E262,38))="UL"),INDIRECT(ADDRESS($E262,COLUMN())),0),0),IF($F262&gt;0,IF(AND(INDIRECT(ADDRESS($F262,44))=0,INDIRECT(ADDRESS($F262,38))="UL"),INDIRECT(ADDRESS($F262,COLUMN())),0),0),IF($G262&gt;0,IF(AND(INDIRECT(ADDRESS($G262,44))=0,INDIRECT(ADDRESS($G262,38))="UL"),INDIRECT(ADDRESS($G262,COLUMN())),0),0),IF($H262&gt;0,IF(AND(INDIRECT(ADDRESS($H262,44))=0,INDIRECT(ADDRESS($H262,38))="UL"),INDIRECT(ADDRESS($H262,COLUMN())),0),0),IF($I262&gt;0,IF(AND(INDIRECT(ADDRESS($I262,44))=0,INDIRECT(ADDRESS($I262,38))="UL"),INDIRECT(ADDRESS($I262,COLUMN())),0),0),IF($J262&gt;0,IF(AND(INDIRECT(ADDRESS($J262,44))=0,INDIRECT(ADDRESS($J262,38))="UL"),INDIRECT(ADDRESS($J262,COLUMN())),0),0),IF($K262&gt;0,IF(AND(INDIRECT(ADDRESS($K262,44))=0,INDIRECT(ADDRESS($K262,38))="UL"),INDIRECT(ADDRESS($K262,COLUMN())),0),0),IF($L262&gt;0,IF(AND(INDIRECT(ADDRESS($L262,44))=0,INDIRECT(ADDRESS($L262,38))="UL"),INDIRECT(ADDRESS($L262,COLUMN())),0),0),IF($M262&gt;0,IF(AND(INDIRECT(ADDRESS($M262,44))=0,INDIRECT(ADDRESS($M262,38))="UL"),INDIRECT(ADDRESS($M262,COLUMN())),0),0))</f>
        <v>0.21893004115226339</v>
      </c>
      <c r="BZ262" s="57" cm="1">
        <f t="array" aca="1" ref="BZ262" ca="1">SUM(IF($C262&gt;0,IF(AND(INDIRECT(ADDRESS($C262,44))=0,INDIRECT(ADDRESS($C262,38))="UL"),INDIRECT(ADDRESS($C262,COLUMN())),0),0),IF($D262&gt;0,IF(AND(INDIRECT(ADDRESS($D262,44))=0,INDIRECT(ADDRESS($D262,38))="UL"),INDIRECT(ADDRESS($D262,COLUMN())),0),0),IF($E262&gt;0,IF(AND(INDIRECT(ADDRESS($E262,44))=0,INDIRECT(ADDRESS($E262,38))="UL"),INDIRECT(ADDRESS($E262,COLUMN())),0),0),IF($F262&gt;0,IF(AND(INDIRECT(ADDRESS($F262,44))=0,INDIRECT(ADDRESS($F262,38))="UL"),INDIRECT(ADDRESS($F262,COLUMN())),0),0),IF($G262&gt;0,IF(AND(INDIRECT(ADDRESS($G262,44))=0,INDIRECT(ADDRESS($G262,38))="UL"),INDIRECT(ADDRESS($G262,COLUMN())),0),0),IF($H262&gt;0,IF(AND(INDIRECT(ADDRESS($H262,44))=0,INDIRECT(ADDRESS($H262,38))="UL"),INDIRECT(ADDRESS($H262,COLUMN())),0),0),IF($I262&gt;0,IF(AND(INDIRECT(ADDRESS($I262,44))=0,INDIRECT(ADDRESS($I262,38))="UL"),INDIRECT(ADDRESS($I262,COLUMN())),0),0),IF($J262&gt;0,IF(AND(INDIRECT(ADDRESS($J262,44))=0,INDIRECT(ADDRESS($J262,38))="UL"),INDIRECT(ADDRESS($J262,COLUMN())),0),0),IF($K262&gt;0,IF(AND(INDIRECT(ADDRESS($K262,44))=0,INDIRECT(ADDRESS($K262,38))="UL"),INDIRECT(ADDRESS($K262,COLUMN())),0),0),IF($L262&gt;0,IF(AND(INDIRECT(ADDRESS($L262,44))=0,INDIRECT(ADDRESS($L262,38))="UL"),INDIRECT(ADDRESS($L262,COLUMN())),0),0),IF($M262&gt;0,IF(AND(INDIRECT(ADDRESS($M262,44))=0,INDIRECT(ADDRESS($M262,38))="UL"),INDIRECT(ADDRESS($M262,COLUMN())),0),0))</f>
        <v>0.4736625514403292</v>
      </c>
      <c r="CA262" s="57">
        <f t="shared" ca="1" si="202"/>
        <v>0.21893004115226339</v>
      </c>
      <c r="CB262" s="57" cm="1">
        <f t="array" aca="1" ref="CB262" ca="1">SUM(IF($C262&gt;0,IF(AND(INDIRECT(ADDRESS($C262,44))=0,INDIRECT(ADDRESS($C262,38))&lt;&gt;"UL"),INDIRECT(ADDRESS($C262,COLUMN())),0),0),IF($D262&gt;0,IF(AND(INDIRECT(ADDRESS($D262,44))=0,INDIRECT(ADDRESS($D262,38))&lt;&gt;"UL"),INDIRECT(ADDRESS($D262,COLUMN())),0),0),IF($E262&gt;0,IF(AND(INDIRECT(ADDRESS($E262,44))=0,INDIRECT(ADDRESS($E262,38))&lt;&gt;"UL"),INDIRECT(ADDRESS($E262,COLUMN())),0),0),IF($F262&gt;0,IF(AND(INDIRECT(ADDRESS($F262,44))=0,INDIRECT(ADDRESS($F262,38))&lt;&gt;"UL"),INDIRECT(ADDRESS($F262,COLUMN())),0),0),IF($G262&gt;0,IF(AND(INDIRECT(ADDRESS($G262,44))=0,INDIRECT(ADDRESS($G262,38))&lt;&gt;"UL"),INDIRECT(ADDRESS($G262,COLUMN())),0),0),IF($H262&gt;0,IF(AND(INDIRECT(ADDRESS($H262,44))=0,INDIRECT(ADDRESS($H262,38))&lt;&gt;"UL"),INDIRECT(ADDRESS($H262,COLUMN())),0),0),IF($I262&gt;0,IF(AND(INDIRECT(ADDRESS($I262,44))=0,INDIRECT(ADDRESS($I262,38))&lt;&gt;"UL"),INDIRECT(ADDRESS($I262,COLUMN())),0),0),IF($J262&gt;0,IF(AND(INDIRECT(ADDRESS($J262,44))=0,INDIRECT(ADDRESS($J262,38))&lt;&gt;"UL"),INDIRECT(ADDRESS($J262,COLUMN())),0),0),IF($K262&gt;0,IF(AND(INDIRECT(ADDRESS($K262,44))=0,INDIRECT(ADDRESS($K262,38))&lt;&gt;"UL"),INDIRECT(ADDRESS($K262,COLUMN())),0),0),IF($L262&gt;0,IF(AND(INDIRECT(ADDRESS($L262,44))=0,INDIRECT(ADDRESS($L262,38))&lt;&gt;"UL"),INDIRECT(ADDRESS($L262,COLUMN())),0),0),IF($M262&gt;0,IF(AND(INDIRECT(ADDRESS($M262,44))=0,INDIRECT(ADDRESS($M262,38))&lt;&gt;"UL"),INDIRECT(ADDRESS($M262,COLUMN())),0),0))</f>
        <v>0.66666666666666663</v>
      </c>
      <c r="CC262" s="57">
        <f t="shared" ca="1" si="203"/>
        <v>2</v>
      </c>
      <c r="CD262" s="57" cm="1">
        <f t="array" aca="1" ref="CD262" ca="1">SUM(IF($C262&gt;0,IF(AND(INDIRECT(ADDRESS($C262,44))=0,INDIRECT(ADDRESS($C262,38))&lt;&gt;"UL"),INDIRECT(ADDRESS($C262,COLUMN())),0),0),IF($D262&gt;0,IF(AND(INDIRECT(ADDRESS($D262,44))=0,INDIRECT(ADDRESS($D262,38))&lt;&gt;"UL"),INDIRECT(ADDRESS($D262,COLUMN())),0),0),IF($E262&gt;0,IF(AND(INDIRECT(ADDRESS($E262,44))=0,INDIRECT(ADDRESS($E262,38))&lt;&gt;"UL"),INDIRECT(ADDRESS($E262,COLUMN())),0),0),IF($F262&gt;0,IF(AND(INDIRECT(ADDRESS($F262,44))=0,INDIRECT(ADDRESS($F262,38))&lt;&gt;"UL"),INDIRECT(ADDRESS($F262,COLUMN())),0),0),IF($G262&gt;0,IF(AND(INDIRECT(ADDRESS($G262,44))=0,INDIRECT(ADDRESS($G262,38))&lt;&gt;"UL"),INDIRECT(ADDRESS($G262,COLUMN())),0),0),IF($H262&gt;0,IF(AND(INDIRECT(ADDRESS($H262,44))=0,INDIRECT(ADDRESS($H262,38))&lt;&gt;"UL"),INDIRECT(ADDRESS($H262,COLUMN())),0),0),IF($I262&gt;0,IF(AND(INDIRECT(ADDRESS($I262,44))=0,INDIRECT(ADDRESS($I262,38))&lt;&gt;"UL"),INDIRECT(ADDRESS($I262,COLUMN())),0),0),IF($J262&gt;0,IF(AND(INDIRECT(ADDRESS($J262,44))=0,INDIRECT(ADDRESS($J262,38))&lt;&gt;"UL"),INDIRECT(ADDRESS($J262,COLUMN())),0),0),IF($K262&gt;0,IF(AND(INDIRECT(ADDRESS($K262,44))=0,INDIRECT(ADDRESS($K262,38))&lt;&gt;"UL"),INDIRECT(ADDRESS($K262,COLUMN())),0),0),IF($L262&gt;0,IF(AND(INDIRECT(ADDRESS($L262,44))=0,INDIRECT(ADDRESS($L262,38))&lt;&gt;"UL"),INDIRECT(ADDRESS($L262,COLUMN())),0),0),IF($M262&gt;0,IF(AND(INDIRECT(ADDRESS($M262,44))=0,INDIRECT(ADDRESS($M262,38))&lt;&gt;"UL"),INDIRECT(ADDRESS($M262,COLUMN())),0),0))</f>
        <v>0.22222222222222221</v>
      </c>
      <c r="CE262" s="57" cm="1">
        <f t="array" aca="1" ref="CE262" ca="1">SUM(IF($C262&gt;0,IF(AND(INDIRECT(ADDRESS($C262,44))=0,INDIRECT(ADDRESS($C262,38))&lt;&gt;"UL"),INDIRECT(ADDRESS($C262,COLUMN())),0),0),IF($D262&gt;0,IF(AND(INDIRECT(ADDRESS($D262,44))=0,INDIRECT(ADDRESS($D262,38))&lt;&gt;"UL"),INDIRECT(ADDRESS($D262,COLUMN())),0),0),IF($E262&gt;0,IF(AND(INDIRECT(ADDRESS($E262,44))=0,INDIRECT(ADDRESS($E262,38))&lt;&gt;"UL"),INDIRECT(ADDRESS($E262,COLUMN())),0),0),IF($F262&gt;0,IF(AND(INDIRECT(ADDRESS($F262,44))=0,INDIRECT(ADDRESS($F262,38))&lt;&gt;"UL"),INDIRECT(ADDRESS($F262,COLUMN())),0),0),IF($G262&gt;0,IF(AND(INDIRECT(ADDRESS($G262,44))=0,INDIRECT(ADDRESS($G262,38))&lt;&gt;"UL"),INDIRECT(ADDRESS($G262,COLUMN())),0),0),IF($H262&gt;0,IF(AND(INDIRECT(ADDRESS($H262,44))=0,INDIRECT(ADDRESS($H262,38))&lt;&gt;"UL"),INDIRECT(ADDRESS($H262,COLUMN())),0),0),IF($I262&gt;0,IF(AND(INDIRECT(ADDRESS($I262,44))=0,INDIRECT(ADDRESS($I262,38))&lt;&gt;"UL"),INDIRECT(ADDRESS($I262,COLUMN())),0),0),IF($J262&gt;0,IF(AND(INDIRECT(ADDRESS($J262,44))=0,INDIRECT(ADDRESS($J262,38))&lt;&gt;"UL"),INDIRECT(ADDRESS($J262,COLUMN())),0),0),IF($K262&gt;0,IF(AND(INDIRECT(ADDRESS($K262,44))=0,INDIRECT(ADDRESS($K262,38))&lt;&gt;"UL"),INDIRECT(ADDRESS($K262,COLUMN())),0),0),IF($L262&gt;0,IF(AND(INDIRECT(ADDRESS($L262,44))=0,INDIRECT(ADDRESS($L262,38))&lt;&gt;"UL"),INDIRECT(ADDRESS($L262,COLUMN())),0),0),IF($M262&gt;0,IF(AND(INDIRECT(ADDRESS($M262,44))=0,INDIRECT(ADDRESS($M262,38))&lt;&gt;"UL"),INDIRECT(ADDRESS($M262,COLUMN())),0),0))</f>
        <v>0.66666666666666663</v>
      </c>
      <c r="CF262" s="57">
        <f t="shared" ca="1" si="204"/>
        <v>0.22222222222222221</v>
      </c>
      <c r="CG262" s="57">
        <f t="shared" ca="1" si="205"/>
        <v>2.8601330370561908</v>
      </c>
      <c r="CH262" s="57">
        <f t="shared" ca="1" si="206"/>
        <v>0.11000511680985349</v>
      </c>
      <c r="CI262" s="19">
        <f t="shared" ca="1" si="207"/>
        <v>14.88593488959641</v>
      </c>
      <c r="CJ262" s="19"/>
      <c r="CK262" s="57" cm="1">
        <f t="array" aca="1" ref="CK262" ca="1">IF(AU262="S", SUM(IF($C262&gt;0,IF(INDIRECT(ADDRESS($C262,43))&lt;&gt;1,INDIRECT(ADDRESS($C262,48)),0),0), IF($D262&gt;0,IF(INDIRECT(ADDRESS($D262,43))&lt;&gt;1,INDIRECT(ADDRESS($D262,48)),0),0), IF($E262&gt;0,IF(INDIRECT(ADDRESS($E262,43))&lt;&gt;1,INDIRECT(ADDRESS($E262,48)),0),0), IF($F262&gt;0,IF(INDIRECT(ADDRESS($F262,43))&lt;&gt;1,INDIRECT(ADDRESS($F262,48)),0),0), IF($G262&gt;0,IF(INDIRECT(ADDRESS($G262,43))&lt;&gt;1,INDIRECT(ADDRESS($G262,48)),0),0), IF($H262&gt;0,IF(INDIRECT(ADDRESS($H262,43))&lt;&gt;1,INDIRECT(ADDRESS($H262,48)),0),0), IF($I262&gt;0,IF(INDIRECT(ADDRESS($I262,43))&lt;&gt;1,INDIRECT(ADDRESS($I262,48)),0),0), IF($J262&gt;0,IF(INDIRECT(ADDRESS($J262,43))&lt;&gt;1,INDIRECT(ADDRESS($J262,48)),0),0), IF($K262&gt;0,IF(INDIRECT(ADDRESS($K262,43))&lt;&gt;1,INDIRECT(ADDRESS($K262,48)),0),0), IF($L262&gt;0,IF(INDIRECT(ADDRESS($L262,43))&lt;&gt;1,INDIRECT(ADDRESS($L262,48)),0),0), IF($M262&gt;0,IF(INDIRECT(ADDRESS($M262,43))&lt;&gt;1,INDIRECT(ADDRESS($M262,48)),0),0)), IF(AU262="L",SUM(IF($C262&gt;0,IF(INDIRECT(ADDRESS($C262,43))&lt;&gt;1,INDIRECT(ADDRESS($C262,50)),0),0), IF($D262&gt;0,IF(INDIRECT(ADDRESS($D262,43))&lt;&gt;1,INDIRECT(ADDRESS($D262,50)),0),0), IF($E262&gt;0,IF(INDIRECT(ADDRESS($E262,43))&lt;&gt;1,INDIRECT(ADDRESS($E262,50)),0),0), IF($F262&gt;0,IF(INDIRECT(ADDRESS($F262,43))&lt;&gt;1,INDIRECT(ADDRESS($F262,50)),0),0), IF($G262&gt;0,IF(INDIRECT(ADDRESS($G262,43))&lt;&gt;1,INDIRECT(ADDRESS($G262,50)),0),0), IF($G262&gt;0,IF(INDIRECT(ADDRESS($G262,43))&lt;&gt;1,INDIRECT(ADDRESS($G262,50)),0),0), IF($H262&gt;0,IF(INDIRECT(ADDRESS($H262,43))&lt;&gt;1,INDIRECT(ADDRESS($H262,50)),0),0), IF($I262&gt;0,IF(INDIRECT(ADDRESS($I262,43))&lt;&gt;1,INDIRECT(ADDRESS($I262,50)),0),0), IF($J262&gt;0,IF(INDIRECT(ADDRESS($J262,43))&lt;&gt;1,INDIRECT(ADDRESS($J262,50)),0),0), IF($K262&gt;0,IF(INDIRECT(ADDRESS($K262,43))&lt;&gt;1,INDIRECT(ADDRESS($K262,50)),0),0), IF($L262&gt;0,IF(INDIRECT(ADDRESS($L262,43))&lt;&gt;1,INDIRECT(ADDRESS($L262,50)),0),0), IF($M262&gt;0,IF(INDIRECT(ADDRESS($M262,43))&lt;&gt;1,INDIRECT(ADDRESS($M262,50)),0),0)), SUM(IF($C262&gt;0,IF(INDIRECT(ADDRESS($C262,43))&lt;&gt;1,INDIRECT(ADDRESS($C262,49)),0),0), IF($D262&gt;0,IF(INDIRECT(ADDRESS($D262,43))&lt;&gt;1,INDIRECT(ADDRESS($D262,49)),0),0), IF($E262&gt;0,IF(INDIRECT(ADDRESS($E262,43))&lt;&gt;1,INDIRECT(ADDRESS($E262,49)),0),0), IF($F262&gt;0,IF(INDIRECT(ADDRESS($F262,43))&lt;&gt;1,INDIRECT(ADDRESS($F262,49)),0),0), IF($G262&gt;0,IF(INDIRECT(ADDRESS($G262,43))&lt;&gt;1,INDIRECT(ADDRESS($G262,49)),0),0), IF($G262&gt;0,IF(INDIRECT(ADDRESS($G262,43))&lt;&gt;1,INDIRECT(ADDRESS($G262,49)),0),0), IF($H262&gt;0,IF(INDIRECT(ADDRESS($H262,43))&lt;&gt;1,INDIRECT(ADDRESS($H262,49)),0),0), IF($I262&gt;0,IF(INDIRECT(ADDRESS($I262,43))&lt;&gt;1,INDIRECT(ADDRESS($I262,49)),0),0), IF($J262&gt;0,IF(INDIRECT(ADDRESS($J262,43))&lt;&gt;1,INDIRECT(ADDRESS($J262,49)),0),0), IF($K262&gt;0,IF(INDIRECT(ADDRESS($K262,43))&lt;&gt;1,INDIRECT(ADDRESS($K262,49)),0),0), IF($L262&gt;0,IF(INDIRECT(ADDRESS($L262,43))&lt;&gt;1,INDIRECT(ADDRESS($L262,49)),0),0), IF($M262&gt;0,IF(INDIRECT(ADDRESS($M262,43))&lt;&gt;1,INDIRECT(ADDRESS($M262,49)),0),0))))</f>
        <v>3.2777777777777772</v>
      </c>
      <c r="CL262" s="57" cm="1">
        <f t="array" aca="1" ref="CL262" ca="1">SUM(IF($C262&gt;0,IF(INDIRECT(ADDRESS($C262,44))=1,INDIRECT(ADDRESS($C262,90)),0),0), IF($D262&gt;0,IF(INDIRECT(ADDRESS($D262,44))=1,INDIRECT(ADDRESS($D262,90)),0),0), IF($E262&gt;0,IF(INDIRECT(ADDRESS($E262,44))=1,INDIRECT(ADDRESS($E262,90)),0),0), IF($F262&gt;0,IF(INDIRECT(ADDRESS($F262,44))=1,INDIRECT(ADDRESS($F262,90)),0),0), IF($G262&gt;0,IF(INDIRECT(ADDRESS($G262,44))=1,INDIRECT(ADDRESS($G262,90)),0),0), IF($H262&gt;0,IF(INDIRECT(ADDRESS($H262,44))=1,INDIRECT(ADDRESS($H262,90)),0),0), IF($I262&gt;0,IF(INDIRECT(ADDRESS($I262,44))=1,INDIRECT(ADDRESS($I262,90)),0),0), IF($J262&gt;0,IF(INDIRECT(ADDRESS($J262,44))=1,INDIRECT(ADDRESS($J262,90)),0),0), IF($K262&gt;0,IF(INDIRECT(ADDRESS($K262,44))=1,INDIRECT(ADDRESS($K262,90)),0),0), IF($L262&gt;0,IF(INDIRECT(ADDRESS($L262,44))=1,INDIRECT(ADDRESS($L262,90)),0),0), IF($M262&gt;0,IF(INDIRECT(ADDRESS($M262,44))=1,INDIRECT(ADDRESS($M262,90)),0),0))</f>
        <v>0</v>
      </c>
      <c r="CM262" s="56">
        <f t="shared" ca="1" si="208"/>
        <v>0.84535301492939008</v>
      </c>
      <c r="CN262" s="59"/>
    </row>
    <row r="263" spans="1:92" x14ac:dyDescent="0.25">
      <c r="A263" s="52" t="s">
        <v>327</v>
      </c>
      <c r="B263" s="67">
        <v>209</v>
      </c>
      <c r="C263" s="67">
        <v>216</v>
      </c>
      <c r="D263" s="67">
        <v>217</v>
      </c>
      <c r="E263" s="67">
        <v>218</v>
      </c>
      <c r="F263" s="67">
        <v>237</v>
      </c>
      <c r="G263" s="67">
        <v>237</v>
      </c>
      <c r="H263" s="67">
        <v>237</v>
      </c>
      <c r="I263" s="67"/>
      <c r="J263" s="67"/>
      <c r="K263" s="67"/>
      <c r="L263" s="67"/>
      <c r="M263" s="67"/>
      <c r="N263" s="145">
        <f ca="1">2+SUM(INDIRECT(ADDRESS(B263,COLUMN())),IF(C263&gt;0,INDIRECT(ADDRESS(C263,COLUMN())),0),IF(D263&gt;0,INDIRECT(ADDRESS(D263,COLUMN())),0),IF(E263&gt;0,INDIRECT(ADDRESS(E263,COLUMN())),0),IF(F263&gt;0,INDIRECT(ADDRESS(F263,COLUMN())),0),IF(G263&gt;0,INDIRECT(ADDRESS(G263,COLUMN())),0),IF(H263&gt;0,INDIRECT(ADDRESS(H263,COLUMN())),0),IF(I263&gt;0,INDIRECT(ADDRESS(I263,COLUMN())),0),IF(J263&gt;0,INDIRECT(ADDRESS(J263,COLUMN())),0),IF(K263&gt;0,INDIRECT(ADDRESS(K263,COLUMN())),0),IF(L263&gt;0,INDIRECT(ADDRESS(L263,COLUMN())),0),IF(M263&gt;0,INDIRECT(ADDRESS(M263,COLUMN())),0))</f>
        <v>28</v>
      </c>
      <c r="O263" s="67" t="str" cm="1">
        <f t="array" aca="1" ref="O263" ca="1">INDIRECT(ADDRESS($B263,COLUMN()))</f>
        <v>Fighter</v>
      </c>
      <c r="P263" s="67" cm="1">
        <f t="array" aca="1" ref="P263" ca="1">INDIRECT(ADDRESS($B263,COLUMN()))</f>
        <v>3</v>
      </c>
      <c r="Q263" s="67" cm="1">
        <f t="array" aca="1" ref="Q263" ca="1">INDIRECT(ADDRESS($B263,COLUMN()))</f>
        <v>0</v>
      </c>
      <c r="R263" s="67" cm="1">
        <f t="array" aca="1" ref="R263" ca="1">INDIRECT(ADDRESS($B263,COLUMN()))</f>
        <v>0</v>
      </c>
      <c r="S263" s="67" cm="1">
        <f t="array" aca="1" ref="S263" ca="1">INDIRECT(ADDRESS($B263,COLUMN()))</f>
        <v>1</v>
      </c>
      <c r="T263" s="67" t="str" cm="1">
        <f t="array" aca="1" ref="T263" ca="1">INDIRECT(ADDRESS($B263,COLUMN()))</f>
        <v>1-4</v>
      </c>
      <c r="U263" s="67" cm="1">
        <f t="array" aca="1" ref="U263" ca="1">INDIRECT(ADDRESS($B263,COLUMN()))</f>
        <v>4</v>
      </c>
      <c r="V263" s="67" cm="1">
        <f t="array" aca="1" ref="V263" ca="1">INDIRECT(ADDRESS($B263,COLUMN()))</f>
        <v>0</v>
      </c>
      <c r="W263" s="67" cm="1">
        <f t="array" aca="1" ref="W263" ca="1">INDIRECT(ADDRESS($B263,COLUMN()))</f>
        <v>4</v>
      </c>
      <c r="X263" s="145">
        <f>X250</f>
        <v>8</v>
      </c>
      <c r="Y263" s="67" cm="1">
        <f t="array" aca="1" ref="Y263" ca="1">INDIRECT(ADDRESS($B263,COLUMN()))</f>
        <v>3</v>
      </c>
      <c r="Z263" s="67" cm="1">
        <f t="array" aca="1" ref="Z263" ca="1">INDIRECT(ADDRESS($B263,COLUMN()))</f>
        <v>4</v>
      </c>
      <c r="AA263" s="67" cm="1">
        <f t="array" aca="1" ref="AA263" ca="1">INDIRECT(ADDRESS($B263,COLUMN()))</f>
        <v>0</v>
      </c>
      <c r="AB263" s="56">
        <f t="shared" ca="1" si="209"/>
        <v>0.69533589801162232</v>
      </c>
      <c r="AC263" s="56">
        <f t="shared" ca="1" si="191"/>
        <v>0.80450086486315397</v>
      </c>
      <c r="AD263" s="56">
        <f t="shared" ca="1" si="192"/>
        <v>2.098697908338663</v>
      </c>
      <c r="AF263" s="52"/>
      <c r="AG263" s="52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2"/>
      <c r="AU263" s="54" t="s">
        <v>33</v>
      </c>
      <c r="AV263" s="57" cm="1">
        <f t="array" aca="1" ref="AV263" ca="1">SUM(IF($C263&gt;0,IF(AND(INDIRECT(ADDRESS($C263,44))=0,INDIRECT(ADDRESS($C263,38))="UL",ISERROR(SEARCH("Rear",INDIRECT(ADDRESS($C263,33)))),ISERROR(SEARCH("Side",INDIRECT(ADDRESS($C263,33))))),INDIRECT(ADDRESS($C263,COLUMN())),0),0),IF($D263&gt;0,IF(AND(INDIRECT(ADDRESS($D263,44))=0,INDIRECT(ADDRESS($D263,38))="UL",ISERROR(SEARCH("Rear",INDIRECT(ADDRESS($D263,33)))),ISERROR(SEARCH("Side",INDIRECT(ADDRESS($D263,33))))),INDIRECT(ADDRESS($D263,COLUMN())),0),0),IF($E263&gt;0,IF(AND(INDIRECT(ADDRESS($E263,44))=0,INDIRECT(ADDRESS($E263,38))="UL",ISERROR(SEARCH("Rear",INDIRECT(ADDRESS($E263,33)))),ISERROR(SEARCH("Side",INDIRECT(ADDRESS($E263,33))))),INDIRECT(ADDRESS($E263,COLUMN())),0),0),IF($F263&gt;0,IF(AND(INDIRECT(ADDRESS($F263,44))=0,INDIRECT(ADDRESS($F263,38))="UL",ISERROR(SEARCH("Rear",INDIRECT(ADDRESS($F263,33)))),ISERROR(SEARCH("Side",INDIRECT(ADDRESS($F263,33))))),INDIRECT(ADDRESS($F263,COLUMN())),0),0),IF($G263&gt;0,IF(AND(INDIRECT(ADDRESS($G263,44))=0,INDIRECT(ADDRESS($G263,38))="UL",ISERROR(SEARCH("Rear",INDIRECT(ADDRESS($G263,33)))),ISERROR(SEARCH("Side",INDIRECT(ADDRESS($G263,33))))),INDIRECT(ADDRESS($G263,COLUMN())),0),0),IF($H263&gt;0,IF(AND(INDIRECT(ADDRESS($H263,44))=0,INDIRECT(ADDRESS($H263,38))="UL",ISERROR(SEARCH("Rear",INDIRECT(ADDRESS($H263,33)))),ISERROR(SEARCH("Side",INDIRECT(ADDRESS($H263,33))))),INDIRECT(ADDRESS($H263,COLUMN())),0),0),IF($I263&gt;0,IF(AND(INDIRECT(ADDRESS($I263,44))=0,INDIRECT(ADDRESS($I263,38))="UL",ISERROR(SEARCH("Rear",INDIRECT(ADDRESS($I263,33)))),ISERROR(SEARCH("Side",INDIRECT(ADDRESS($I263,33))))),INDIRECT(ADDRESS($I263,COLUMN())),0),0),IF($J263&gt;0,IF(AND(INDIRECT(ADDRESS($J263,44))=0,INDIRECT(ADDRESS($J263,38))="UL",ISERROR(SEARCH("Rear",INDIRECT(ADDRESS($J263,33)))),ISERROR(SEARCH("Side",INDIRECT(ADDRESS($J263,33))))),INDIRECT(ADDRESS($J263,COLUMN())),0),0),IF($K263&gt;0,IF(AND(INDIRECT(ADDRESS($K263,44))=0,INDIRECT(ADDRESS($K263,38))="UL",ISERROR(SEARCH("Rear",INDIRECT(ADDRESS($K263,33)))),ISERROR(SEARCH("Side",INDIRECT(ADDRESS($K263,33))))),INDIRECT(ADDRESS($K263,COLUMN())),0),0),IF($L263&gt;0,IF(AND(INDIRECT(ADDRESS($L263,44))=0,INDIRECT(ADDRESS($L263,38))="UL",ISERROR(SEARCH("Rear",INDIRECT(ADDRESS($L263,33)))),ISERROR(SEARCH("Side",INDIRECT(ADDRESS($L263,33))))),INDIRECT(ADDRESS($L263,COLUMN())),0),0),IF($M263&gt;0,IF(AND(INDIRECT(ADDRESS($M263,44))=0,INDIRECT(ADDRESS($M263,38))="UL",ISERROR(SEARCH("Rear",INDIRECT(ADDRESS($M263,33)))),ISERROR(SEARCH("Side",INDIRECT(ADDRESS($M263,33))))),INDIRECT(ADDRESS($M263,COLUMN())),0),0))</f>
        <v>0.88888888888888884</v>
      </c>
      <c r="AW263" s="57" cm="1">
        <f t="array" aca="1" ref="AW263" ca="1">SUM(IF($C263&gt;0,IF(AND(INDIRECT(ADDRESS($C263,44))=0,INDIRECT(ADDRESS($C263,38))="UL",ISERROR(SEARCH("Rear",INDIRECT(ADDRESS($C263,33)))),ISERROR(SEARCH("Side",INDIRECT(ADDRESS($C263,33))))),INDIRECT(ADDRESS($C263,COLUMN())),0),0),IF($D263&gt;0,IF(AND(INDIRECT(ADDRESS($D263,44))=0,INDIRECT(ADDRESS($D263,38))="UL",ISERROR(SEARCH("Rear",INDIRECT(ADDRESS($D263,33)))),ISERROR(SEARCH("Side",INDIRECT(ADDRESS($D263,33))))),INDIRECT(ADDRESS($D263,COLUMN())),0),0),IF($E263&gt;0,IF(AND(INDIRECT(ADDRESS($E263,44))=0,INDIRECT(ADDRESS($E263,38))="UL",ISERROR(SEARCH("Rear",INDIRECT(ADDRESS($E263,33)))),ISERROR(SEARCH("Side",INDIRECT(ADDRESS($E263,33))))),INDIRECT(ADDRESS($E263,COLUMN())),0),0),IF($F263&gt;0,IF(AND(INDIRECT(ADDRESS($F263,44))=0,INDIRECT(ADDRESS($F263,38))="UL",ISERROR(SEARCH("Rear",INDIRECT(ADDRESS($F263,33)))),ISERROR(SEARCH("Side",INDIRECT(ADDRESS($F263,33))))),INDIRECT(ADDRESS($F263,COLUMN())),0),0),IF($G263&gt;0,IF(AND(INDIRECT(ADDRESS($G263,44))=0,INDIRECT(ADDRESS($G263,38))="UL",ISERROR(SEARCH("Rear",INDIRECT(ADDRESS($G263,33)))),ISERROR(SEARCH("Side",INDIRECT(ADDRESS($G263,33))))),INDIRECT(ADDRESS($G263,COLUMN())),0),0),IF($H263&gt;0,IF(AND(INDIRECT(ADDRESS($H263,44))=0,INDIRECT(ADDRESS($H263,38))="UL",ISERROR(SEARCH("Rear",INDIRECT(ADDRESS($H263,33)))),ISERROR(SEARCH("Side",INDIRECT(ADDRESS($H263,33))))),INDIRECT(ADDRESS($H263,COLUMN())),0),0),IF($I263&gt;0,IF(AND(INDIRECT(ADDRESS($I263,44))=0,INDIRECT(ADDRESS($I263,38))="UL",ISERROR(SEARCH("Rear",INDIRECT(ADDRESS($I263,33)))),ISERROR(SEARCH("Side",INDIRECT(ADDRESS($I263,33))))),INDIRECT(ADDRESS($I263,COLUMN())),0),0),IF($J263&gt;0,IF(AND(INDIRECT(ADDRESS($J263,44))=0,INDIRECT(ADDRESS($J263,38))="UL",ISERROR(SEARCH("Rear",INDIRECT(ADDRESS($J263,33)))),ISERROR(SEARCH("Side",INDIRECT(ADDRESS($J263,33))))),INDIRECT(ADDRESS($J263,COLUMN())),0),0),IF($K263&gt;0,IF(AND(INDIRECT(ADDRESS($K263,44))=0,INDIRECT(ADDRESS($K263,38))="UL",ISERROR(SEARCH("Rear",INDIRECT(ADDRESS($K263,33)))),ISERROR(SEARCH("Side",INDIRECT(ADDRESS($K263,33))))),INDIRECT(ADDRESS($K263,COLUMN())),0),0),IF($L263&gt;0,IF(AND(INDIRECT(ADDRESS($L263,44))=0,INDIRECT(ADDRESS($L263,38))="UL",ISERROR(SEARCH("Rear",INDIRECT(ADDRESS($L263,33)))),ISERROR(SEARCH("Side",INDIRECT(ADDRESS($L263,33))))),INDIRECT(ADDRESS($L263,COLUMN())),0),0),IF($M263&gt;0,IF(AND(INDIRECT(ADDRESS($M263,44))=0,INDIRECT(ADDRESS($M263,38))="UL",ISERROR(SEARCH("Rear",INDIRECT(ADDRESS($M263,33)))),ISERROR(SEARCH("Side",INDIRECT(ADDRESS($M263,33))))),INDIRECT(ADDRESS($M263,COLUMN())),0),0))</f>
        <v>0.44444444444444442</v>
      </c>
      <c r="AX263" s="57" cm="1">
        <f t="array" aca="1" ref="AX263" ca="1">SUM(IF($C263&gt;0,IF(AND(INDIRECT(ADDRESS($C263,44))=0,INDIRECT(ADDRESS($C263,38))="UL",ISERROR(SEARCH("Rear",INDIRECT(ADDRESS($C263,33)))),ISERROR(SEARCH("Side",INDIRECT(ADDRESS($C263,33))))),INDIRECT(ADDRESS($C263,COLUMN())),0),0),IF($D263&gt;0,IF(AND(INDIRECT(ADDRESS($D263,44))=0,INDIRECT(ADDRESS($D263,38))="UL",ISERROR(SEARCH("Rear",INDIRECT(ADDRESS($D263,33)))),ISERROR(SEARCH("Side",INDIRECT(ADDRESS($D263,33))))),INDIRECT(ADDRESS($D263,COLUMN())),0),0),IF($E263&gt;0,IF(AND(INDIRECT(ADDRESS($E263,44))=0,INDIRECT(ADDRESS($E263,38))="UL",ISERROR(SEARCH("Rear",INDIRECT(ADDRESS($E263,33)))),ISERROR(SEARCH("Side",INDIRECT(ADDRESS($E263,33))))),INDIRECT(ADDRESS($E263,COLUMN())),0),0),IF($F263&gt;0,IF(AND(INDIRECT(ADDRESS($F263,44))=0,INDIRECT(ADDRESS($F263,38))="UL",ISERROR(SEARCH("Rear",INDIRECT(ADDRESS($F263,33)))),ISERROR(SEARCH("Side",INDIRECT(ADDRESS($F263,33))))),INDIRECT(ADDRESS($F263,COLUMN())),0),0),IF($G263&gt;0,IF(AND(INDIRECT(ADDRESS($G263,44))=0,INDIRECT(ADDRESS($G263,38))="UL",ISERROR(SEARCH("Rear",INDIRECT(ADDRESS($G263,33)))),ISERROR(SEARCH("Side",INDIRECT(ADDRESS($G263,33))))),INDIRECT(ADDRESS($G263,COLUMN())),0),0),IF($H263&gt;0,IF(AND(INDIRECT(ADDRESS($H263,44))=0,INDIRECT(ADDRESS($H263,38))="UL",ISERROR(SEARCH("Rear",INDIRECT(ADDRESS($H263,33)))),ISERROR(SEARCH("Side",INDIRECT(ADDRESS($H263,33))))),INDIRECT(ADDRESS($H263,COLUMN())),0),0),IF($I263&gt;0,IF(AND(INDIRECT(ADDRESS($I263,44))=0,INDIRECT(ADDRESS($I263,38))="UL",ISERROR(SEARCH("Rear",INDIRECT(ADDRESS($I263,33)))),ISERROR(SEARCH("Side",INDIRECT(ADDRESS($I263,33))))),INDIRECT(ADDRESS($I263,COLUMN())),0),0),IF($J263&gt;0,IF(AND(INDIRECT(ADDRESS($J263,44))=0,INDIRECT(ADDRESS($J263,38))="UL",ISERROR(SEARCH("Rear",INDIRECT(ADDRESS($J263,33)))),ISERROR(SEARCH("Side",INDIRECT(ADDRESS($J263,33))))),INDIRECT(ADDRESS($J263,COLUMN())),0),0),IF($K263&gt;0,IF(AND(INDIRECT(ADDRESS($K263,44))=0,INDIRECT(ADDRESS($K263,38))="UL",ISERROR(SEARCH("Rear",INDIRECT(ADDRESS($K263,33)))),ISERROR(SEARCH("Side",INDIRECT(ADDRESS($K263,33))))),INDIRECT(ADDRESS($K263,COLUMN())),0),0),IF($L263&gt;0,IF(AND(INDIRECT(ADDRESS($L263,44))=0,INDIRECT(ADDRESS($L263,38))="UL",ISERROR(SEARCH("Rear",INDIRECT(ADDRESS($L263,33)))),ISERROR(SEARCH("Side",INDIRECT(ADDRESS($L263,33))))),INDIRECT(ADDRESS($L263,COLUMN())),0),0),IF($M263&gt;0,IF(AND(INDIRECT(ADDRESS($M263,44))=0,INDIRECT(ADDRESS($M263,38))="UL",ISERROR(SEARCH("Rear",INDIRECT(ADDRESS($M263,33)))),ISERROR(SEARCH("Side",INDIRECT(ADDRESS($M263,33))))),INDIRECT(ADDRESS($M263,COLUMN())),0),0))</f>
        <v>0</v>
      </c>
      <c r="AY263" s="58">
        <f t="shared" ca="1" si="193"/>
        <v>0.88888888888888884</v>
      </c>
      <c r="AZ263" s="58">
        <f t="shared" ca="1" si="194"/>
        <v>0.44444444444444442</v>
      </c>
      <c r="BA263" s="58" cm="1">
        <f t="array" aca="1" ref="BA263" ca="1">SUM(IF($C263&gt;0,IF(AND(INDIRECT(ADDRESS($C263,44))=0,INDIRECT(ADDRESS($C263,38))="UL"),INDIRECT(ADDRESS($C263,COLUMN())),0),0),IF($D263&gt;0,IF(AND(INDIRECT(ADDRESS($D263,44))=0,INDIRECT(ADDRESS($D263,38))="UL"),INDIRECT(ADDRESS($D263,COLUMN())),0),0),IF($E263&gt;0,IF(AND(INDIRECT(ADDRESS($E263,44))=0,INDIRECT(ADDRESS($E263,38))="UL"),INDIRECT(ADDRESS($E263,COLUMN())),0),0),IF($F263&gt;0,IF(AND(INDIRECT(ADDRESS($F263,44))=0,INDIRECT(ADDRESS($F263,38))="UL"),INDIRECT(ADDRESS($F263,COLUMN())),0),0),IF($G263&gt;0,IF(AND(INDIRECT(ADDRESS($G263,44))=0,INDIRECT(ADDRESS($G263,38))="UL"),INDIRECT(ADDRESS($G263,COLUMN())),0),0),IF($H263&gt;0,IF(AND(INDIRECT(ADDRESS($H263,44))=0,INDIRECT(ADDRESS($H263,38))="UL"),INDIRECT(ADDRESS($H263,COLUMN())),0),0),IF($I263&gt;0,IF(AND(INDIRECT(ADDRESS($I263,44))=0,INDIRECT(ADDRESS($I263,38))="UL"),INDIRECT(ADDRESS($I263,COLUMN())),0),0),IF($J263&gt;0,IF(AND(INDIRECT(ADDRESS($J263,44))=0,INDIRECT(ADDRESS($J263,38))="UL"),INDIRECT(ADDRESS($J263,COLUMN())),0),0),IF($K263&gt;0,IF(AND(INDIRECT(ADDRESS($K263,44))=0,INDIRECT(ADDRESS($K263,38))="UL"),INDIRECT(ADDRESS($K263,COLUMN())),0),0),IF($L263&gt;0,IF(AND(INDIRECT(ADDRESS($L263,44))=0,INDIRECT(ADDRESS($L263,38))="UL"),INDIRECT(ADDRESS($L263,COLUMN())),0),0),IF($M263&gt;0,IF(AND(INDIRECT(ADDRESS($M263,44))=0,INDIRECT(ADDRESS($M263,38))="UL"),INDIRECT(ADDRESS($M263,COLUMN())),0),0))</f>
        <v>0.23097001763668426</v>
      </c>
      <c r="BB263" s="58" cm="1">
        <f t="array" aca="1" ref="BB263" ca="1">SUM(IF($C263&gt;0,IF(AND(INDIRECT(ADDRESS($C263,44))=0,INDIRECT(ADDRESS($C263,38))="UL"),INDIRECT(ADDRESS($C263,COLUMN())),0),0),IF($D263&gt;0,IF(AND(INDIRECT(ADDRESS($D263,44))=0,INDIRECT(ADDRESS($D263,38))="UL"),INDIRECT(ADDRESS($D263,COLUMN())),0),0),IF($E263&gt;0,IF(AND(INDIRECT(ADDRESS($E263,44))=0,INDIRECT(ADDRESS($E263,38))="UL"),INDIRECT(ADDRESS($E263,COLUMN())),0),0),IF($F263&gt;0,IF(AND(INDIRECT(ADDRESS($F263,44))=0,INDIRECT(ADDRESS($F263,38))="UL"),INDIRECT(ADDRESS($F263,COLUMN())),0),0),IF($G263&gt;0,IF(AND(INDIRECT(ADDRESS($G263,44))=0,INDIRECT(ADDRESS($G263,38))="UL"),INDIRECT(ADDRESS($G263,COLUMN())),0),0),IF($H263&gt;0,IF(AND(INDIRECT(ADDRESS($H263,44))=0,INDIRECT(ADDRESS($H263,38))="UL"),INDIRECT(ADDRESS($H263,COLUMN())),0),0),IF($I263&gt;0,IF(AND(INDIRECT(ADDRESS($I263,44))=0,INDIRECT(ADDRESS($I263,38))="UL"),INDIRECT(ADDRESS($I263,COLUMN())),0),0),IF($J263&gt;0,IF(AND(INDIRECT(ADDRESS($J263,44))=0,INDIRECT(ADDRESS($J263,38))="UL"),INDIRECT(ADDRESS($J263,COLUMN())),0),0),IF($K263&gt;0,IF(AND(INDIRECT(ADDRESS($K263,44))=0,INDIRECT(ADDRESS($K263,38))="UL"),INDIRECT(ADDRESS($K263,COLUMN())),0),0),IF($L263&gt;0,IF(AND(INDIRECT(ADDRESS($L263,44))=0,INDIRECT(ADDRESS($L263,38))="UL"),INDIRECT(ADDRESS($L263,COLUMN())),0),0),IF($M263&gt;0,IF(AND(INDIRECT(ADDRESS($M263,44))=0,INDIRECT(ADDRESS($M263,38))="UL"),INDIRECT(ADDRESS($M263,COLUMN())),0),0))</f>
        <v>0.37650793650793651</v>
      </c>
      <c r="BC263" s="58" cm="1">
        <f t="array" aca="1" ref="BC263" ca="1">SUM(IF($C263&gt;0,IF(AND(INDIRECT(ADDRESS($C263,44))=0,INDIRECT(ADDRESS($C263,38))="UL"),INDIRECT(ADDRESS($C263,COLUMN())),0),0),IF($D263&gt;0,IF(AND(INDIRECT(ADDRESS($D263,44))=0,INDIRECT(ADDRESS($D263,38))="UL"),INDIRECT(ADDRESS($D263,COLUMN())),0),0),IF($E263&gt;0,IF(AND(INDIRECT(ADDRESS($E263,44))=0,INDIRECT(ADDRESS($E263,38))="UL"),INDIRECT(ADDRESS($E263,COLUMN())),0),0),IF($F263&gt;0,IF(AND(INDIRECT(ADDRESS($F263,44))=0,INDIRECT(ADDRESS($F263,38))="UL"),INDIRECT(ADDRESS($F263,COLUMN())),0),0),IF($G263&gt;0,IF(AND(INDIRECT(ADDRESS($G263,44))=0,INDIRECT(ADDRESS($G263,38))="UL"),INDIRECT(ADDRESS($G263,COLUMN())),0),0),IF($H263&gt;0,IF(AND(INDIRECT(ADDRESS($H263,44))=0,INDIRECT(ADDRESS($H263,38))="UL"),INDIRECT(ADDRESS($H263,COLUMN())),0),0),IF($I263&gt;0,IF(AND(INDIRECT(ADDRESS($I263,44))=0,INDIRECT(ADDRESS($I263,38))="UL"),INDIRECT(ADDRESS($I263,COLUMN())),0),0),IF($J263&gt;0,IF(AND(INDIRECT(ADDRESS($J263,44))=0,INDIRECT(ADDRESS($J263,38))="UL"),INDIRECT(ADDRESS($J263,COLUMN())),0),0),IF($K263&gt;0,IF(AND(INDIRECT(ADDRESS($K263,44))=0,INDIRECT(ADDRESS($K263,38))="UL"),INDIRECT(ADDRESS($K263,COLUMN())),0),0),IF($L263&gt;0,IF(AND(INDIRECT(ADDRESS($L263,44))=0,INDIRECT(ADDRESS($L263,38))="UL"),INDIRECT(ADDRESS($L263,COLUMN())),0),0),IF($M263&gt;0,IF(AND(INDIRECT(ADDRESS($M263,44))=0,INDIRECT(ADDRESS($M263,38))="UL"),INDIRECT(ADDRESS($M263,COLUMN())),0),0))</f>
        <v>0.20095238095238094</v>
      </c>
      <c r="BD263" s="58" cm="1">
        <f t="array" aca="1" ref="BD263" ca="1">SUM(IF($C263&gt;0,IF(AND(INDIRECT(ADDRESS($C263,44))=0,INDIRECT(ADDRESS($C263,38))="UL"),INDIRECT(ADDRESS($C263,COLUMN())),0),0),IF($D263&gt;0,IF(AND(INDIRECT(ADDRESS($D263,44))=0,INDIRECT(ADDRESS($D263,38))="UL"),INDIRECT(ADDRESS($D263,COLUMN())),0),0),IF($E263&gt;0,IF(AND(INDIRECT(ADDRESS($E263,44))=0,INDIRECT(ADDRESS($E263,38))="UL"),INDIRECT(ADDRESS($E263,COLUMN())),0),0),IF($F263&gt;0,IF(AND(INDIRECT(ADDRESS($F263,44))=0,INDIRECT(ADDRESS($F263,38))="UL"),INDIRECT(ADDRESS($F263,COLUMN())),0),0),IF($G263&gt;0,IF(AND(INDIRECT(ADDRESS($G263,44))=0,INDIRECT(ADDRESS($G263,38))="UL"),INDIRECT(ADDRESS($G263,COLUMN())),0),0),IF($H263&gt;0,IF(AND(INDIRECT(ADDRESS($H263,44))=0,INDIRECT(ADDRESS($H263,38))="UL"),INDIRECT(ADDRESS($H263,COLUMN())),0),0),IF($I263&gt;0,IF(AND(INDIRECT(ADDRESS($I263,44))=0,INDIRECT(ADDRESS($I263,38))="UL"),INDIRECT(ADDRESS($I263,COLUMN())),0),0),IF($J263&gt;0,IF(AND(INDIRECT(ADDRESS($J263,44))=0,INDIRECT(ADDRESS($J263,38))="UL"),INDIRECT(ADDRESS($J263,COLUMN())),0),0),IF($K263&gt;0,IF(AND(INDIRECT(ADDRESS($K263,44))=0,INDIRECT(ADDRESS($K263,38))="UL"),INDIRECT(ADDRESS($K263,COLUMN())),0),0),IF($L263&gt;0,IF(AND(INDIRECT(ADDRESS($L263,44))=0,INDIRECT(ADDRESS($L263,38))="UL"),INDIRECT(ADDRESS($L263,COLUMN())),0),0),IF($M263&gt;0,IF(AND(INDIRECT(ADDRESS($M263,44))=0,INDIRECT(ADDRESS($M263,38))="UL"),INDIRECT(ADDRESS($M263,COLUMN())),0),0))</f>
        <v>0.32652557319223985</v>
      </c>
      <c r="BE263" s="57">
        <f t="shared" ca="1" si="195"/>
        <v>0.23097001763668426</v>
      </c>
      <c r="BF263" s="57" cm="1">
        <f t="array" aca="1" ref="BF263" ca="1">SUM(IF($C263&gt;0,IF(INDIRECT(ADDRESS($C263,45))=1,INDIRECT(ADDRESS($C263,52))*INDIRECT(ADDRESS($C263,42))/5,0),0), IF($D263&gt;0,IF(INDIRECT(ADDRESS($D263,45))=1,INDIRECT(ADDRESS($D263,52))*INDIRECT(ADDRESS($D263,42))/5,0),0), IF($E263&gt;0,IF(INDIRECT(ADDRESS($E263,45))=1,INDIRECT(ADDRESS($E263,52))*INDIRECT(ADDRESS($E263,42))/5,0),0), IF($F263&gt;0,IF(INDIRECT(ADDRESS($F263,45))=1,INDIRECT(ADDRESS($F263,52))*INDIRECT(ADDRESS($F263,42))/5,0),0), IF($G263&gt;0,IF(INDIRECT(ADDRESS($G263,45))=1,INDIRECT(ADDRESS($G263,52))*INDIRECT(ADDRESS($G263,42))/5,0),0), IF($H263&gt;0,IF(INDIRECT(ADDRESS($H263,45))=1,INDIRECT(ADDRESS($H263,52))*INDIRECT(ADDRESS($H263,42))/5,0),0)
)*$BF$296/100</f>
        <v>3.7962962962962962E-2</v>
      </c>
      <c r="BG263" s="19">
        <v>1</v>
      </c>
      <c r="BH263" s="57" cm="1">
        <f t="array" aca="1" ref="BH263" ca="1">SUM(IF($C263&gt;0,IF(AND(INDIRECT(ADDRESS($C263,44))=0,INDIRECT(ADDRESS($C263,38))&lt;&gt;"UL"),INDIRECT(ADDRESS($C263,COLUMN()-12)),0),0), IF($D263&gt;0,IF(AND(INDIRECT(ADDRESS($D263,44))=0,INDIRECT(ADDRESS($D263,38))&lt;&gt;"UL"),INDIRECT(ADDRESS($D263,COLUMN()-12)),0),0), IF($E263&gt;0,IF(AND(INDIRECT(ADDRESS($E263,44))=0,INDIRECT(ADDRESS($E263,38))&lt;&gt;"UL"),INDIRECT(ADDRESS($E263,COLUMN()-12)),0),0), IF($F263&gt;0,IF(AND(INDIRECT(ADDRESS($F263,44))=0,INDIRECT(ADDRESS($F263,38))&lt;&gt;"UL"),INDIRECT(ADDRESS($F263,COLUMN()-12)),0),0), IF($G263&gt;0,IF(AND(INDIRECT(ADDRESS($G263,44))=0,INDIRECT(ADDRESS($G263,38))&lt;&gt;"UL"),INDIRECT(ADDRESS($G263,COLUMN()-12)),0),0), IF($H263&gt;0,IF(AND(INDIRECT(ADDRESS($H263,44))=0,INDIRECT(ADDRESS($H263,38))&lt;&gt;"UL"),INDIRECT(ADDRESS($H263,COLUMN()-12)),0),0), IF($I263&gt;0,IF(AND(INDIRECT(ADDRESS($I263,44))=0,INDIRECT(ADDRESS($I263,38))&lt;&gt;"UL"),INDIRECT(ADDRESS($I263,COLUMN()-12)),0),0), IF($J263&gt;0,IF(AND(INDIRECT(ADDRESS($J263,44))=0,INDIRECT(ADDRESS($J263,38))&lt;&gt;"UL"),INDIRECT(ADDRESS($J263,COLUMN()-12)),0),0), IF($K263&gt;0,IF(AND(INDIRECT(ADDRESS($K263,44))=0,INDIRECT(ADDRESS($K263,38))&lt;&gt;"UL"),INDIRECT(ADDRESS($K263,COLUMN()-12)),0),0), IF($L263&gt;0,IF(AND(INDIRECT(ADDRESS($L263,44))=0,INDIRECT(ADDRESS($L263,38))&lt;&gt;"UL"),INDIRECT(ADDRESS($L263,COLUMN()-12)),0),0), IF($M263&gt;0,IF(AND(INDIRECT(ADDRESS($M263,44))=0,INDIRECT(ADDRESS($M263,38))&lt;&gt;"UL"),INDIRECT(ADDRESS($M263,COLUMN()-12)),0),0))</f>
        <v>2</v>
      </c>
      <c r="BI263" s="57" cm="1">
        <f t="array" aca="1" ref="BI263" ca="1">SUM(IF($C263&gt;0,IF(AND(INDIRECT(ADDRESS($C263,44))=0,INDIRECT(ADDRESS($C263,38))&lt;&gt;"UL"),INDIRECT(ADDRESS($C263,COLUMN()-12)),0),0), IF($D263&gt;0,IF(AND(INDIRECT(ADDRESS($D263,44))=0,INDIRECT(ADDRESS($D263,38))&lt;&gt;"UL"),INDIRECT(ADDRESS($D263,COLUMN()-12)),0),0), IF($E263&gt;0,IF(AND(INDIRECT(ADDRESS($E263,44))=0,INDIRECT(ADDRESS($E263,38))&lt;&gt;"UL"),INDIRECT(ADDRESS($E263,COLUMN()-12)),0),0), IF($F263&gt;0,IF(AND(INDIRECT(ADDRESS($F263,44))=0,INDIRECT(ADDRESS($F263,38))&lt;&gt;"UL"),INDIRECT(ADDRESS($F263,COLUMN()-12)),0),0), IF($G263&gt;0,IF(AND(INDIRECT(ADDRESS($G263,44))=0,INDIRECT(ADDRESS($G263,38))&lt;&gt;"UL"),INDIRECT(ADDRESS($G263,COLUMN()-12)),0),0), IF($H263&gt;0,IF(AND(INDIRECT(ADDRESS($H263,44))=0,INDIRECT(ADDRESS($H263,38))&lt;&gt;"UL"),INDIRECT(ADDRESS($H263,COLUMN()-12)),0),0), IF($I263&gt;0,IF(AND(INDIRECT(ADDRESS($I263,44))=0,INDIRECT(ADDRESS($I263,38))&lt;&gt;"UL"),INDIRECT(ADDRESS($I263,COLUMN()-12)),0),0), IF($J263&gt;0,IF(AND(INDIRECT(ADDRESS($J263,44))=0,INDIRECT(ADDRESS($J263,38))&lt;&gt;"UL"),INDIRECT(ADDRESS($J263,COLUMN()-12)),0),0), IF($K263&gt;0,IF(AND(INDIRECT(ADDRESS($K263,44))=0,INDIRECT(ADDRESS($K263,38))&lt;&gt;"UL"),INDIRECT(ADDRESS($K263,COLUMN()-12)),0),0), IF($L263&gt;0,IF(AND(INDIRECT(ADDRESS($L263,44))=0,INDIRECT(ADDRESS($L263,38))&lt;&gt;"UL"),INDIRECT(ADDRESS($L263,COLUMN()-12)),0),0), IF($M263&gt;0,IF(AND(INDIRECT(ADDRESS($M263,44))=0,INDIRECT(ADDRESS($M263,38))&lt;&gt;"UL"),INDIRECT(ADDRESS($M263,COLUMN()-12)),0),0))</f>
        <v>1.3333333333333333</v>
      </c>
      <c r="BJ263" s="57" cm="1">
        <f t="array" aca="1" ref="BJ263" ca="1">SUM(IF($C263&gt;0,IF(AND(INDIRECT(ADDRESS($C263,44))=0,INDIRECT(ADDRESS($C263,38))&lt;&gt;"UL"),INDIRECT(ADDRESS($C263,COLUMN()-12)),0),0), IF($D263&gt;0,IF(AND(INDIRECT(ADDRESS($D263,44))=0,INDIRECT(ADDRESS($D263,38))&lt;&gt;"UL"),INDIRECT(ADDRESS($D263,COLUMN()-12)),0),0), IF($E263&gt;0,IF(AND(INDIRECT(ADDRESS($E263,44))=0,INDIRECT(ADDRESS($E263,38))&lt;&gt;"UL"),INDIRECT(ADDRESS($E263,COLUMN()-12)),0),0), IF($F263&gt;0,IF(AND(INDIRECT(ADDRESS($F263,44))=0,INDIRECT(ADDRESS($F263,38))&lt;&gt;"UL"),INDIRECT(ADDRESS($F263,COLUMN()-12)),0),0), IF($G263&gt;0,IF(AND(INDIRECT(ADDRESS($G263,44))=0,INDIRECT(ADDRESS($G263,38))&lt;&gt;"UL"),INDIRECT(ADDRESS($G263,COLUMN()-12)),0),0), IF($H263&gt;0,IF(AND(INDIRECT(ADDRESS($H263,44))=0,INDIRECT(ADDRESS($H263,38))&lt;&gt;"UL"),INDIRECT(ADDRESS($H263,COLUMN()-12)),0),0), IF($I263&gt;0,IF(AND(INDIRECT(ADDRESS($I263,44))=0,INDIRECT(ADDRESS($I263,38))&lt;&gt;"UL"),INDIRECT(ADDRESS($I263,COLUMN()-12)),0),0), IF($J263&gt;0,IF(AND(INDIRECT(ADDRESS($J263,44))=0,INDIRECT(ADDRESS($J263,38))&lt;&gt;"UL"),INDIRECT(ADDRESS($J263,COLUMN()-12)),0),0), IF($K263&gt;0,IF(AND(INDIRECT(ADDRESS($K263,44))=0,INDIRECT(ADDRESS($K263,38))&lt;&gt;"UL"),INDIRECT(ADDRESS($K263,COLUMN()-12)),0),0), IF($L263&gt;0,IF(AND(INDIRECT(ADDRESS($L263,44))=0,INDIRECT(ADDRESS($L263,38))&lt;&gt;"UL"),INDIRECT(ADDRESS($L263,COLUMN()-12)),0),0), IF($M263&gt;0,IF(AND(INDIRECT(ADDRESS($M263,44))=0,INDIRECT(ADDRESS($M263,38))&lt;&gt;"UL"),INDIRECT(ADDRESS($M263,COLUMN()-12)),0),0))</f>
        <v>0.66666666666666663</v>
      </c>
      <c r="BK263" s="57">
        <f t="shared" ca="1" si="196"/>
        <v>2</v>
      </c>
      <c r="BL263" s="58">
        <f t="shared" ca="1" si="210"/>
        <v>1.3333333333333333</v>
      </c>
      <c r="BM263" s="57" cm="1">
        <f t="array" aca="1" ref="BM263" ca="1">SUM(IF($C263&gt;0,IF(AND(INDIRECT(ADDRESS($C263,44))=0,INDIRECT(ADDRESS($C263,38))&lt;&gt;"UL"),INDIRECT(ADDRESS($C263,COLUMN()-12)),0),0), IF($D263&gt;0,IF(AND(INDIRECT(ADDRESS($D263,44))=0,INDIRECT(ADDRESS($D263,38))&lt;&gt;"UL"),INDIRECT(ADDRESS($D263,COLUMN()-12)),0),0), IF($E263&gt;0,IF(AND(INDIRECT(ADDRESS($E263,44))=0,INDIRECT(ADDRESS($E263,38))&lt;&gt;"UL"),INDIRECT(ADDRESS($E263,COLUMN()-12)),0),0), IF($F263&gt;0,IF(AND(INDIRECT(ADDRESS($F263,44))=0,INDIRECT(ADDRESS($F263,38))&lt;&gt;"UL"),INDIRECT(ADDRESS($F263,COLUMN()-12)),0),0), IF($G263&gt;0,IF(AND(INDIRECT(ADDRESS($G263,44))=0,INDIRECT(ADDRESS($G263,38))&lt;&gt;"UL"),INDIRECT(ADDRESS($G263,COLUMN()-12)),0),0), IF($H263&gt;0,IF(AND(INDIRECT(ADDRESS($H263,44))=0,INDIRECT(ADDRESS($H263,38))&lt;&gt;"UL"),INDIRECT(ADDRESS($H263,COLUMN()-12)),0),0), IF($I263&gt;0,IF(AND(INDIRECT(ADDRESS($I263,44))=0,INDIRECT(ADDRESS($I263,38))&lt;&gt;"UL"),INDIRECT(ADDRESS($I263,COLUMN()-12)),0),0), IF($J263&gt;0,IF(AND(INDIRECT(ADDRESS($J263,44))=0,INDIRECT(ADDRESS($J263,38))&lt;&gt;"UL"),INDIRECT(ADDRESS($J263,COLUMN()-12)),0),0), IF($K263&gt;0,IF(AND(INDIRECT(ADDRESS($K263,44))=0,INDIRECT(ADDRESS($K263,38))&lt;&gt;"UL"),INDIRECT(ADDRESS($K263,COLUMN()-11)),0),0), IF($L263&gt;0,IF(AND(INDIRECT(ADDRESS($L263,44))=0,INDIRECT(ADDRESS($L263,38))&lt;&gt;"UL"),INDIRECT(ADDRESS($L263,COLUMN()-11)),0),0), IF($M263&gt;0,IF(AND(INDIRECT(ADDRESS($M263,44))=0,INDIRECT(ADDRESS($M263,38))&lt;&gt;"UL"),INDIRECT(ADDRESS($M263,COLUMN()-11)),0),0))</f>
        <v>0.44444444444444453</v>
      </c>
      <c r="BN263" s="57" cm="1">
        <f t="array" aca="1" ref="BN263" ca="1">SUM(IF($C263&gt;0,IF(AND(INDIRECT(ADDRESS($C263,44))=0,INDIRECT(ADDRESS($C263,38))&lt;&gt;"UL"),INDIRECT(ADDRESS($C263,COLUMN()-12)),0),0), IF($D263&gt;0,IF(AND(INDIRECT(ADDRESS($D263,44))=0,INDIRECT(ADDRESS($D263,38))&lt;&gt;"UL"),INDIRECT(ADDRESS($D263,COLUMN()-12)),0),0), IF($E263&gt;0,IF(AND(INDIRECT(ADDRESS($E263,44))=0,INDIRECT(ADDRESS($E263,38))&lt;&gt;"UL"),INDIRECT(ADDRESS($E263,COLUMN()-12)),0),0), IF($F263&gt;0,IF(AND(INDIRECT(ADDRESS($F263,44))=0,INDIRECT(ADDRESS($F263,38))&lt;&gt;"UL"),INDIRECT(ADDRESS($F263,COLUMN()-12)),0),0), IF($G263&gt;0,IF(AND(INDIRECT(ADDRESS($G263,44))=0,INDIRECT(ADDRESS($G263,38))&lt;&gt;"UL"),INDIRECT(ADDRESS($G263,COLUMN()-12)),0),0), IF($H263&gt;0,IF(AND(INDIRECT(ADDRESS($H263,44))=0,INDIRECT(ADDRESS($H263,38))&lt;&gt;"UL"),INDIRECT(ADDRESS($H263,COLUMN()-12)),0),0), IF($I263&gt;0,IF(AND(INDIRECT(ADDRESS($I263,44))=0,INDIRECT(ADDRESS($I263,38))&lt;&gt;"UL"),INDIRECT(ADDRESS($I263,COLUMN()-12)),0),0), IF($J263&gt;0,IF(AND(INDIRECT(ADDRESS($J263,44))=0,INDIRECT(ADDRESS($J263,38))&lt;&gt;"UL"),INDIRECT(ADDRESS($J263,COLUMN()-12)),0),0), IF($K263&gt;0,IF(AND(INDIRECT(ADDRESS($K263,44))=0,INDIRECT(ADDRESS($K263,38))&lt;&gt;"UL"),INDIRECT(ADDRESS($K263,COLUMN()-11)),0),0), IF($L263&gt;0,IF(AND(INDIRECT(ADDRESS($L263,44))=0,INDIRECT(ADDRESS($L263,38))&lt;&gt;"UL"),INDIRECT(ADDRESS($L263,COLUMN()-11)),0),0), IF($M263&gt;0,IF(AND(INDIRECT(ADDRESS($M263,44))=0,INDIRECT(ADDRESS($M263,38))&lt;&gt;"UL"),INDIRECT(ADDRESS($M263,COLUMN()-11)),0),0))</f>
        <v>0.62222222222222223</v>
      </c>
      <c r="BO263" s="57" cm="1">
        <f t="array" aca="1" ref="BO263" ca="1">SUM(IF($C263&gt;0,IF(AND(INDIRECT(ADDRESS($C263,44))=0,INDIRECT(ADDRESS($C263,38))&lt;&gt;"UL"),INDIRECT(ADDRESS($C263,COLUMN()-12)),0),0), IF($D263&gt;0,IF(AND(INDIRECT(ADDRESS($D263,44))=0,INDIRECT(ADDRESS($D263,38))&lt;&gt;"UL"),INDIRECT(ADDRESS($D263,COLUMN()-12)),0),0), IF($E263&gt;0,IF(AND(INDIRECT(ADDRESS($E263,44))=0,INDIRECT(ADDRESS($E263,38))&lt;&gt;"UL"),INDIRECT(ADDRESS($E263,COLUMN()-12)),0),0), IF($F263&gt;0,IF(AND(INDIRECT(ADDRESS($F263,44))=0,INDIRECT(ADDRESS($F263,38))&lt;&gt;"UL"),INDIRECT(ADDRESS($F263,COLUMN()-12)),0),0), IF($G263&gt;0,IF(AND(INDIRECT(ADDRESS($G263,44))=0,INDIRECT(ADDRESS($G263,38))&lt;&gt;"UL"),INDIRECT(ADDRESS($G263,COLUMN()-12)),0),0), IF($H263&gt;0,IF(AND(INDIRECT(ADDRESS($H263,44))=0,INDIRECT(ADDRESS($H263,38))&lt;&gt;"UL"),INDIRECT(ADDRESS($H263,COLUMN()-12)),0),0), IF($I263&gt;0,IF(AND(INDIRECT(ADDRESS($I263,44))=0,INDIRECT(ADDRESS($I263,38))&lt;&gt;"UL"),INDIRECT(ADDRESS($I263,COLUMN()-12)),0),0), IF($J263&gt;0,IF(AND(INDIRECT(ADDRESS($J263,44))=0,INDIRECT(ADDRESS($J263,38))&lt;&gt;"UL"),INDIRECT(ADDRESS($J263,COLUMN()-12)),0),0), IF($K263&gt;0,IF(AND(INDIRECT(ADDRESS($K263,44))=0,INDIRECT(ADDRESS($K263,38))&lt;&gt;"UL"),INDIRECT(ADDRESS($K263,COLUMN()-11)),0),0), IF($L263&gt;0,IF(AND(INDIRECT(ADDRESS($L263,44))=0,INDIRECT(ADDRESS($L263,38))&lt;&gt;"UL"),INDIRECT(ADDRESS($L263,COLUMN()-11)),0),0), IF($M263&gt;0,IF(AND(INDIRECT(ADDRESS($M263,44))=0,INDIRECT(ADDRESS($M263,38))&lt;&gt;"UL"),INDIRECT(ADDRESS($M263,COLUMN()-11)),0),0))</f>
        <v>0.44444444444444453</v>
      </c>
      <c r="BP263" s="57" cm="1">
        <f t="array" aca="1" ref="BP263" ca="1">SUM(IF($C263&gt;0,IF(AND(INDIRECT(ADDRESS($C263,44))=0,INDIRECT(ADDRESS($C263,38))&lt;&gt;"UL"),INDIRECT(ADDRESS($C263,COLUMN()-12)),0),0), IF($D263&gt;0,IF(AND(INDIRECT(ADDRESS($D263,44))=0,INDIRECT(ADDRESS($D263,38))&lt;&gt;"UL"),INDIRECT(ADDRESS($D263,COLUMN()-12)),0),0), IF($E263&gt;0,IF(AND(INDIRECT(ADDRESS($E263,44))=0,INDIRECT(ADDRESS($E263,38))&lt;&gt;"UL"),INDIRECT(ADDRESS($E263,COLUMN()-12)),0),0), IF($F263&gt;0,IF(AND(INDIRECT(ADDRESS($F263,44))=0,INDIRECT(ADDRESS($F263,38))&lt;&gt;"UL"),INDIRECT(ADDRESS($F263,COLUMN()-12)),0),0), IF($G263&gt;0,IF(AND(INDIRECT(ADDRESS($G263,44))=0,INDIRECT(ADDRESS($G263,38))&lt;&gt;"UL"),INDIRECT(ADDRESS($G263,COLUMN()-12)),0),0), IF($H263&gt;0,IF(AND(INDIRECT(ADDRESS($H263,44))=0,INDIRECT(ADDRESS($H263,38))&lt;&gt;"UL"),INDIRECT(ADDRESS($H263,COLUMN()-12)),0),0), IF($I263&gt;0,IF(AND(INDIRECT(ADDRESS($I263,44))=0,INDIRECT(ADDRESS($I263,38))&lt;&gt;"UL"),INDIRECT(ADDRESS($I263,COLUMN()-12)),0),0), IF($J263&gt;0,IF(AND(INDIRECT(ADDRESS($J263,44))=0,INDIRECT(ADDRESS($J263,38))&lt;&gt;"UL"),INDIRECT(ADDRESS($J263,COLUMN()-12)),0),0), IF($K263&gt;0,IF(AND(INDIRECT(ADDRESS($K263,44))=0,INDIRECT(ADDRESS($K263,38))&lt;&gt;"UL"),INDIRECT(ADDRESS($K263,COLUMN()-11)),0),0), IF($L263&gt;0,IF(AND(INDIRECT(ADDRESS($L263,44))=0,INDIRECT(ADDRESS($L263,38))&lt;&gt;"UL"),INDIRECT(ADDRESS($L263,COLUMN()-11)),0),0), IF($M263&gt;0,IF(AND(INDIRECT(ADDRESS($M263,44))=0,INDIRECT(ADDRESS($M263,38))&lt;&gt;"UL"),INDIRECT(ADDRESS($M263,COLUMN()-11)),0),0))</f>
        <v>0.62222222222222223</v>
      </c>
      <c r="BQ263" s="57">
        <f t="shared" ca="1" si="197"/>
        <v>0.44444444444444453</v>
      </c>
      <c r="BR263" s="161">
        <f t="shared" ca="1" si="198"/>
        <v>76.902382163764059</v>
      </c>
      <c r="BS263" s="56"/>
      <c r="BT263" s="56">
        <f t="shared" ca="1" si="199"/>
        <v>3.0505881528055188</v>
      </c>
      <c r="BU263" s="89">
        <f t="shared" ca="1" si="200"/>
        <v>0.10894957688591138</v>
      </c>
      <c r="BV263" s="57" t="s">
        <v>33</v>
      </c>
      <c r="BW263" s="57" cm="1">
        <f t="array" aca="1" ref="BW263" ca="1">SUM(IF($C263&gt;0,IF(AND(INDIRECT(ADDRESS($C263,44))=0,INDIRECT(ADDRESS($C263,38))="UL",ISERROR(SEARCH("Rear",INDIRECT(ADDRESS($C263,33)))),ISERROR(SEARCH("Side",INDIRECT(ADDRESS($C263,33))))),INDIRECT(ADDRESS($C263,COLUMN())),0),0),IF($D263&gt;0,IF(AND(INDIRECT(ADDRESS($D263,44))=0,INDIRECT(ADDRESS($D263,38))="UL",ISERROR(SEARCH("Rear",INDIRECT(ADDRESS($D263,33)))),ISERROR(SEARCH("Side",INDIRECT(ADDRESS($D263,33))))),INDIRECT(ADDRESS($D263,COLUMN())),0),0),IF($E263&gt;0,IF(AND(INDIRECT(ADDRESS($E263,44))=0,INDIRECT(ADDRESS($E263,38))="UL",ISERROR(SEARCH("Rear",INDIRECT(ADDRESS($E263,33)))),ISERROR(SEARCH("Side",INDIRECT(ADDRESS($E263,33))))),INDIRECT(ADDRESS($E263,COLUMN())),0),0),IF($F263&gt;0,IF(AND(INDIRECT(ADDRESS($F263,44))=0,INDIRECT(ADDRESS($F263,38))="UL",ISERROR(SEARCH("Rear",INDIRECT(ADDRESS($F263,33)))),ISERROR(SEARCH("Side",INDIRECT(ADDRESS($F263,33))))),INDIRECT(ADDRESS($F263,COLUMN())),0),0),IF($G263&gt;0,IF(AND(INDIRECT(ADDRESS($G263,44))=0,INDIRECT(ADDRESS($G263,38))="UL",ISERROR(SEARCH("Rear",INDIRECT(ADDRESS($G263,33)))),ISERROR(SEARCH("Side",INDIRECT(ADDRESS($G263,33))))),INDIRECT(ADDRESS($G263,COLUMN())),0),0),IF($H263&gt;0,IF(AND(INDIRECT(ADDRESS($H263,44))=0,INDIRECT(ADDRESS($H263,38))="UL",ISERROR(SEARCH("Rear",INDIRECT(ADDRESS($H263,33)))),ISERROR(SEARCH("Side",INDIRECT(ADDRESS($H263,33))))),INDIRECT(ADDRESS($H263,COLUMN())),0),0),IF($I263&gt;0,IF(AND(INDIRECT(ADDRESS($I263,44))=0,INDIRECT(ADDRESS($I263,38))="UL",ISERROR(SEARCH("Rear",INDIRECT(ADDRESS($I263,33)))),ISERROR(SEARCH("Side",INDIRECT(ADDRESS($I263,33))))),INDIRECT(ADDRESS($I263,COLUMN())),0),0),IF($J263&gt;0,IF(AND(INDIRECT(ADDRESS($J263,44))=0,INDIRECT(ADDRESS($J263,38))="UL",ISERROR(SEARCH("Rear",INDIRECT(ADDRESS($J263,33)))),ISERROR(SEARCH("Side",INDIRECT(ADDRESS($J263,33))))),INDIRECT(ADDRESS($J263,COLUMN())),0),0),IF($K263&gt;0,IF(AND(INDIRECT(ADDRESS($K263,44))=0,INDIRECT(ADDRESS($K263,38))="UL",ISERROR(SEARCH("Rear",INDIRECT(ADDRESS($K263,33)))),ISERROR(SEARCH("Side",INDIRECT(ADDRESS($K263,33))))),INDIRECT(ADDRESS($K263,COLUMN())),0),0),IF($L263&gt;0,IF(AND(INDIRECT(ADDRESS($L263,44))=0,INDIRECT(ADDRESS($L263,38))="UL",ISERROR(SEARCH("Rear",INDIRECT(ADDRESS($L263,33)))),ISERROR(SEARCH("Side",INDIRECT(ADDRESS($L263,33))))),INDIRECT(ADDRESS($L263,COLUMN())),0),0),IF($M263&gt;0,IF(AND(INDIRECT(ADDRESS($M263,44))=0,INDIRECT(ADDRESS($M263,38))="UL",ISERROR(SEARCH("Rear",INDIRECT(ADDRESS($M263,33)))),ISERROR(SEARCH("Side",INDIRECT(ADDRESS($M263,33))))),INDIRECT(ADDRESS($M263,COLUMN())),0),0))</f>
        <v>0.22222222222222221</v>
      </c>
      <c r="BX263" s="57">
        <f t="shared" ca="1" si="201"/>
        <v>0.88888888888888884</v>
      </c>
      <c r="BY263" s="57" cm="1">
        <f t="array" aca="1" ref="BY263" ca="1">SUM(IF($C263&gt;0,IF(AND(INDIRECT(ADDRESS($C263,44))=0,INDIRECT(ADDRESS($C263,38))="UL"),INDIRECT(ADDRESS($C263,COLUMN())),0),0),IF($D263&gt;0,IF(AND(INDIRECT(ADDRESS($D263,44))=0,INDIRECT(ADDRESS($D263,38))="UL"),INDIRECT(ADDRESS($D263,COLUMN())),0),0),IF($E263&gt;0,IF(AND(INDIRECT(ADDRESS($E263,44))=0,INDIRECT(ADDRESS($E263,38))="UL"),INDIRECT(ADDRESS($E263,COLUMN())),0),0),IF($F263&gt;0,IF(AND(INDIRECT(ADDRESS($F263,44))=0,INDIRECT(ADDRESS($F263,38))="UL"),INDIRECT(ADDRESS($F263,COLUMN())),0),0),IF($G263&gt;0,IF(AND(INDIRECT(ADDRESS($G263,44))=0,INDIRECT(ADDRESS($G263,38))="UL"),INDIRECT(ADDRESS($G263,COLUMN())),0),0),IF($H263&gt;0,IF(AND(INDIRECT(ADDRESS($H263,44))=0,INDIRECT(ADDRESS($H263,38))="UL"),INDIRECT(ADDRESS($H263,COLUMN())),0),0),IF($I263&gt;0,IF(AND(INDIRECT(ADDRESS($I263,44))=0,INDIRECT(ADDRESS($I263,38))="UL"),INDIRECT(ADDRESS($I263,COLUMN())),0),0),IF($J263&gt;0,IF(AND(INDIRECT(ADDRESS($J263,44))=0,INDIRECT(ADDRESS($J263,38))="UL"),INDIRECT(ADDRESS($J263,COLUMN())),0),0),IF($K263&gt;0,IF(AND(INDIRECT(ADDRESS($K263,44))=0,INDIRECT(ADDRESS($K263,38))="UL"),INDIRECT(ADDRESS($K263,COLUMN())),0),0),IF($L263&gt;0,IF(AND(INDIRECT(ADDRESS($L263,44))=0,INDIRECT(ADDRESS($L263,38))="UL"),INDIRECT(ADDRESS($L263,COLUMN())),0),0),IF($M263&gt;0,IF(AND(INDIRECT(ADDRESS($M263,44))=0,INDIRECT(ADDRESS($M263,38))="UL"),INDIRECT(ADDRESS($M263,COLUMN())),0),0))</f>
        <v>0.21893004115226339</v>
      </c>
      <c r="BZ263" s="57" cm="1">
        <f t="array" aca="1" ref="BZ263" ca="1">SUM(IF($C263&gt;0,IF(AND(INDIRECT(ADDRESS($C263,44))=0,INDIRECT(ADDRESS($C263,38))="UL"),INDIRECT(ADDRESS($C263,COLUMN())),0),0),IF($D263&gt;0,IF(AND(INDIRECT(ADDRESS($D263,44))=0,INDIRECT(ADDRESS($D263,38))="UL"),INDIRECT(ADDRESS($D263,COLUMN())),0),0),IF($E263&gt;0,IF(AND(INDIRECT(ADDRESS($E263,44))=0,INDIRECT(ADDRESS($E263,38))="UL"),INDIRECT(ADDRESS($E263,COLUMN())),0),0),IF($F263&gt;0,IF(AND(INDIRECT(ADDRESS($F263,44))=0,INDIRECT(ADDRESS($F263,38))="UL"),INDIRECT(ADDRESS($F263,COLUMN())),0),0),IF($G263&gt;0,IF(AND(INDIRECT(ADDRESS($G263,44))=0,INDIRECT(ADDRESS($G263,38))="UL"),INDIRECT(ADDRESS($G263,COLUMN())),0),0),IF($H263&gt;0,IF(AND(INDIRECT(ADDRESS($H263,44))=0,INDIRECT(ADDRESS($H263,38))="UL"),INDIRECT(ADDRESS($H263,COLUMN())),0),0),IF($I263&gt;0,IF(AND(INDIRECT(ADDRESS($I263,44))=0,INDIRECT(ADDRESS($I263,38))="UL"),INDIRECT(ADDRESS($I263,COLUMN())),0),0),IF($J263&gt;0,IF(AND(INDIRECT(ADDRESS($J263,44))=0,INDIRECT(ADDRESS($J263,38))="UL"),INDIRECT(ADDRESS($J263,COLUMN())),0),0),IF($K263&gt;0,IF(AND(INDIRECT(ADDRESS($K263,44))=0,INDIRECT(ADDRESS($K263,38))="UL"),INDIRECT(ADDRESS($K263,COLUMN())),0),0),IF($L263&gt;0,IF(AND(INDIRECT(ADDRESS($L263,44))=0,INDIRECT(ADDRESS($L263,38))="UL"),INDIRECT(ADDRESS($L263,COLUMN())),0),0),IF($M263&gt;0,IF(AND(INDIRECT(ADDRESS($M263,44))=0,INDIRECT(ADDRESS($M263,38))="UL"),INDIRECT(ADDRESS($M263,COLUMN())),0),0))</f>
        <v>0.4736625514403292</v>
      </c>
      <c r="CA263" s="57">
        <f t="shared" ca="1" si="202"/>
        <v>0.21893004115226339</v>
      </c>
      <c r="CB263" s="57" cm="1">
        <f t="array" aca="1" ref="CB263" ca="1">SUM(IF($C263&gt;0,IF(AND(INDIRECT(ADDRESS($C263,44))=0,INDIRECT(ADDRESS($C263,38))&lt;&gt;"UL"),INDIRECT(ADDRESS($C263,COLUMN())),0),0),IF($D263&gt;0,IF(AND(INDIRECT(ADDRESS($D263,44))=0,INDIRECT(ADDRESS($D263,38))&lt;&gt;"UL"),INDIRECT(ADDRESS($D263,COLUMN())),0),0),IF($E263&gt;0,IF(AND(INDIRECT(ADDRESS($E263,44))=0,INDIRECT(ADDRESS($E263,38))&lt;&gt;"UL"),INDIRECT(ADDRESS($E263,COLUMN())),0),0),IF($F263&gt;0,IF(AND(INDIRECT(ADDRESS($F263,44))=0,INDIRECT(ADDRESS($F263,38))&lt;&gt;"UL"),INDIRECT(ADDRESS($F263,COLUMN())),0),0),IF($G263&gt;0,IF(AND(INDIRECT(ADDRESS($G263,44))=0,INDIRECT(ADDRESS($G263,38))&lt;&gt;"UL"),INDIRECT(ADDRESS($G263,COLUMN())),0),0),IF($H263&gt;0,IF(AND(INDIRECT(ADDRESS($H263,44))=0,INDIRECT(ADDRESS($H263,38))&lt;&gt;"UL"),INDIRECT(ADDRESS($H263,COLUMN())),0),0),IF($I263&gt;0,IF(AND(INDIRECT(ADDRESS($I263,44))=0,INDIRECT(ADDRESS($I263,38))&lt;&gt;"UL"),INDIRECT(ADDRESS($I263,COLUMN())),0),0),IF($J263&gt;0,IF(AND(INDIRECT(ADDRESS($J263,44))=0,INDIRECT(ADDRESS($J263,38))&lt;&gt;"UL"),INDIRECT(ADDRESS($J263,COLUMN())),0),0),IF($K263&gt;0,IF(AND(INDIRECT(ADDRESS($K263,44))=0,INDIRECT(ADDRESS($K263,38))&lt;&gt;"UL"),INDIRECT(ADDRESS($K263,COLUMN())),0),0),IF($L263&gt;0,IF(AND(INDIRECT(ADDRESS($L263,44))=0,INDIRECT(ADDRESS($L263,38))&lt;&gt;"UL"),INDIRECT(ADDRESS($L263,COLUMN())),0),0),IF($M263&gt;0,IF(AND(INDIRECT(ADDRESS($M263,44))=0,INDIRECT(ADDRESS($M263,38))&lt;&gt;"UL"),INDIRECT(ADDRESS($M263,COLUMN())),0),0))</f>
        <v>0.66666666666666663</v>
      </c>
      <c r="CC263" s="57">
        <f t="shared" ca="1" si="203"/>
        <v>2</v>
      </c>
      <c r="CD263" s="57" cm="1">
        <f t="array" aca="1" ref="CD263" ca="1">SUM(IF($C263&gt;0,IF(AND(INDIRECT(ADDRESS($C263,44))=0,INDIRECT(ADDRESS($C263,38))&lt;&gt;"UL"),INDIRECT(ADDRESS($C263,COLUMN())),0),0),IF($D263&gt;0,IF(AND(INDIRECT(ADDRESS($D263,44))=0,INDIRECT(ADDRESS($D263,38))&lt;&gt;"UL"),INDIRECT(ADDRESS($D263,COLUMN())),0),0),IF($E263&gt;0,IF(AND(INDIRECT(ADDRESS($E263,44))=0,INDIRECT(ADDRESS($E263,38))&lt;&gt;"UL"),INDIRECT(ADDRESS($E263,COLUMN())),0),0),IF($F263&gt;0,IF(AND(INDIRECT(ADDRESS($F263,44))=0,INDIRECT(ADDRESS($F263,38))&lt;&gt;"UL"),INDIRECT(ADDRESS($F263,COLUMN())),0),0),IF($G263&gt;0,IF(AND(INDIRECT(ADDRESS($G263,44))=0,INDIRECT(ADDRESS($G263,38))&lt;&gt;"UL"),INDIRECT(ADDRESS($G263,COLUMN())),0),0),IF($H263&gt;0,IF(AND(INDIRECT(ADDRESS($H263,44))=0,INDIRECT(ADDRESS($H263,38))&lt;&gt;"UL"),INDIRECT(ADDRESS($H263,COLUMN())),0),0),IF($I263&gt;0,IF(AND(INDIRECT(ADDRESS($I263,44))=0,INDIRECT(ADDRESS($I263,38))&lt;&gt;"UL"),INDIRECT(ADDRESS($I263,COLUMN())),0),0),IF($J263&gt;0,IF(AND(INDIRECT(ADDRESS($J263,44))=0,INDIRECT(ADDRESS($J263,38))&lt;&gt;"UL"),INDIRECT(ADDRESS($J263,COLUMN())),0),0),IF($K263&gt;0,IF(AND(INDIRECT(ADDRESS($K263,44))=0,INDIRECT(ADDRESS($K263,38))&lt;&gt;"UL"),INDIRECT(ADDRESS($K263,COLUMN())),0),0),IF($L263&gt;0,IF(AND(INDIRECT(ADDRESS($L263,44))=0,INDIRECT(ADDRESS($L263,38))&lt;&gt;"UL"),INDIRECT(ADDRESS($L263,COLUMN())),0),0),IF($M263&gt;0,IF(AND(INDIRECT(ADDRESS($M263,44))=0,INDIRECT(ADDRESS($M263,38))&lt;&gt;"UL"),INDIRECT(ADDRESS($M263,COLUMN())),0),0))</f>
        <v>0.22222222222222221</v>
      </c>
      <c r="CE263" s="57" cm="1">
        <f t="array" aca="1" ref="CE263" ca="1">SUM(IF($C263&gt;0,IF(AND(INDIRECT(ADDRESS($C263,44))=0,INDIRECT(ADDRESS($C263,38))&lt;&gt;"UL"),INDIRECT(ADDRESS($C263,COLUMN())),0),0),IF($D263&gt;0,IF(AND(INDIRECT(ADDRESS($D263,44))=0,INDIRECT(ADDRESS($D263,38))&lt;&gt;"UL"),INDIRECT(ADDRESS($D263,COLUMN())),0),0),IF($E263&gt;0,IF(AND(INDIRECT(ADDRESS($E263,44))=0,INDIRECT(ADDRESS($E263,38))&lt;&gt;"UL"),INDIRECT(ADDRESS($E263,COLUMN())),0),0),IF($F263&gt;0,IF(AND(INDIRECT(ADDRESS($F263,44))=0,INDIRECT(ADDRESS($F263,38))&lt;&gt;"UL"),INDIRECT(ADDRESS($F263,COLUMN())),0),0),IF($G263&gt;0,IF(AND(INDIRECT(ADDRESS($G263,44))=0,INDIRECT(ADDRESS($G263,38))&lt;&gt;"UL"),INDIRECT(ADDRESS($G263,COLUMN())),0),0),IF($H263&gt;0,IF(AND(INDIRECT(ADDRESS($H263,44))=0,INDIRECT(ADDRESS($H263,38))&lt;&gt;"UL"),INDIRECT(ADDRESS($H263,COLUMN())),0),0),IF($I263&gt;0,IF(AND(INDIRECT(ADDRESS($I263,44))=0,INDIRECT(ADDRESS($I263,38))&lt;&gt;"UL"),INDIRECT(ADDRESS($I263,COLUMN())),0),0),IF($J263&gt;0,IF(AND(INDIRECT(ADDRESS($J263,44))=0,INDIRECT(ADDRESS($J263,38))&lt;&gt;"UL"),INDIRECT(ADDRESS($J263,COLUMN())),0),0),IF($K263&gt;0,IF(AND(INDIRECT(ADDRESS($K263,44))=0,INDIRECT(ADDRESS($K263,38))&lt;&gt;"UL"),INDIRECT(ADDRESS($K263,COLUMN())),0),0),IF($L263&gt;0,IF(AND(INDIRECT(ADDRESS($L263,44))=0,INDIRECT(ADDRESS($L263,38))&lt;&gt;"UL"),INDIRECT(ADDRESS($L263,COLUMN())),0),0),IF($M263&gt;0,IF(AND(INDIRECT(ADDRESS($M263,44))=0,INDIRECT(ADDRESS($M263,38))&lt;&gt;"UL"),INDIRECT(ADDRESS($M263,COLUMN())),0),0))</f>
        <v>0.66666666666666663</v>
      </c>
      <c r="CF263" s="57">
        <f t="shared" ca="1" si="204"/>
        <v>0.22222222222222221</v>
      </c>
      <c r="CG263" s="57">
        <f t="shared" ca="1" si="205"/>
        <v>2.9334768551847796</v>
      </c>
      <c r="CH263" s="57">
        <f t="shared" ca="1" si="206"/>
        <v>0.10476703054231355</v>
      </c>
      <c r="CI263" s="19">
        <f t="shared" ca="1" si="207"/>
        <v>16.789583266709304</v>
      </c>
      <c r="CJ263" s="19"/>
      <c r="CK263" s="57" cm="1">
        <f t="array" aca="1" ref="CK263" ca="1">IF(AU263="S", SUM(IF($C263&gt;0,IF(INDIRECT(ADDRESS($C263,43))&lt;&gt;1,INDIRECT(ADDRESS($C263,48)),0),0), IF($D263&gt;0,IF(INDIRECT(ADDRESS($D263,43))&lt;&gt;1,INDIRECT(ADDRESS($D263,48)),0),0), IF($E263&gt;0,IF(INDIRECT(ADDRESS($E263,43))&lt;&gt;1,INDIRECT(ADDRESS($E263,48)),0),0), IF($F263&gt;0,IF(INDIRECT(ADDRESS($F263,43))&lt;&gt;1,INDIRECT(ADDRESS($F263,48)),0),0), IF($G263&gt;0,IF(INDIRECT(ADDRESS($G263,43))&lt;&gt;1,INDIRECT(ADDRESS($G263,48)),0),0), IF($H263&gt;0,IF(INDIRECT(ADDRESS($H263,43))&lt;&gt;1,INDIRECT(ADDRESS($H263,48)),0),0), IF($I263&gt;0,IF(INDIRECT(ADDRESS($I263,43))&lt;&gt;1,INDIRECT(ADDRESS($I263,48)),0),0), IF($J263&gt;0,IF(INDIRECT(ADDRESS($J263,43))&lt;&gt;1,INDIRECT(ADDRESS($J263,48)),0),0), IF($K263&gt;0,IF(INDIRECT(ADDRESS($K263,43))&lt;&gt;1,INDIRECT(ADDRESS($K263,48)),0),0), IF($L263&gt;0,IF(INDIRECT(ADDRESS($L263,43))&lt;&gt;1,INDIRECT(ADDRESS($L263,48)),0),0), IF($M263&gt;0,IF(INDIRECT(ADDRESS($M263,43))&lt;&gt;1,INDIRECT(ADDRESS($M263,48)),0),0)), IF(AU263="L",SUM(IF($C263&gt;0,IF(INDIRECT(ADDRESS($C263,43))&lt;&gt;1,INDIRECT(ADDRESS($C263,50)),0),0), IF($D263&gt;0,IF(INDIRECT(ADDRESS($D263,43))&lt;&gt;1,INDIRECT(ADDRESS($D263,50)),0),0), IF($E263&gt;0,IF(INDIRECT(ADDRESS($E263,43))&lt;&gt;1,INDIRECT(ADDRESS($E263,50)),0),0), IF($F263&gt;0,IF(INDIRECT(ADDRESS($F263,43))&lt;&gt;1,INDIRECT(ADDRESS($F263,50)),0),0), IF($G263&gt;0,IF(INDIRECT(ADDRESS($G263,43))&lt;&gt;1,INDIRECT(ADDRESS($G263,50)),0),0), IF($G263&gt;0,IF(INDIRECT(ADDRESS($G263,43))&lt;&gt;1,INDIRECT(ADDRESS($G263,50)),0),0), IF($H263&gt;0,IF(INDIRECT(ADDRESS($H263,43))&lt;&gt;1,INDIRECT(ADDRESS($H263,50)),0),0), IF($I263&gt;0,IF(INDIRECT(ADDRESS($I263,43))&lt;&gt;1,INDIRECT(ADDRESS($I263,50)),0),0), IF($J263&gt;0,IF(INDIRECT(ADDRESS($J263,43))&lt;&gt;1,INDIRECT(ADDRESS($J263,50)),0),0), IF($K263&gt;0,IF(INDIRECT(ADDRESS($K263,43))&lt;&gt;1,INDIRECT(ADDRESS($K263,50)),0),0), IF($L263&gt;0,IF(INDIRECT(ADDRESS($L263,43))&lt;&gt;1,INDIRECT(ADDRESS($L263,50)),0),0), IF($M263&gt;0,IF(INDIRECT(ADDRESS($M263,43))&lt;&gt;1,INDIRECT(ADDRESS($M263,50)),0),0)), SUM(IF($C263&gt;0,IF(INDIRECT(ADDRESS($C263,43))&lt;&gt;1,INDIRECT(ADDRESS($C263,49)),0),0), IF($D263&gt;0,IF(INDIRECT(ADDRESS($D263,43))&lt;&gt;1,INDIRECT(ADDRESS($D263,49)),0),0), IF($E263&gt;0,IF(INDIRECT(ADDRESS($E263,43))&lt;&gt;1,INDIRECT(ADDRESS($E263,49)),0),0), IF($F263&gt;0,IF(INDIRECT(ADDRESS($F263,43))&lt;&gt;1,INDIRECT(ADDRESS($F263,49)),0),0), IF($G263&gt;0,IF(INDIRECT(ADDRESS($G263,43))&lt;&gt;1,INDIRECT(ADDRESS($G263,49)),0),0), IF($G263&gt;0,IF(INDIRECT(ADDRESS($G263,43))&lt;&gt;1,INDIRECT(ADDRESS($G263,49)),0),0), IF($H263&gt;0,IF(INDIRECT(ADDRESS($H263,43))&lt;&gt;1,INDIRECT(ADDRESS($H263,49)),0),0), IF($I263&gt;0,IF(INDIRECT(ADDRESS($I263,43))&lt;&gt;1,INDIRECT(ADDRESS($I263,49)),0),0), IF($J263&gt;0,IF(INDIRECT(ADDRESS($J263,43))&lt;&gt;1,INDIRECT(ADDRESS($J263,49)),0),0), IF($K263&gt;0,IF(INDIRECT(ADDRESS($K263,43))&lt;&gt;1,INDIRECT(ADDRESS($K263,49)),0),0), IF($L263&gt;0,IF(INDIRECT(ADDRESS($L263,43))&lt;&gt;1,INDIRECT(ADDRESS($L263,49)),0),0), IF($M263&gt;0,IF(INDIRECT(ADDRESS($M263,43))&lt;&gt;1,INDIRECT(ADDRESS($M263,49)),0),0))))</f>
        <v>3.2777777777777772</v>
      </c>
      <c r="CL263" s="57" cm="1">
        <f t="array" aca="1" ref="CL263" ca="1">SUM(IF($C263&gt;0,IF(INDIRECT(ADDRESS($C263,44))=1,INDIRECT(ADDRESS($C263,90)),0),0), IF($D263&gt;0,IF(INDIRECT(ADDRESS($D263,44))=1,INDIRECT(ADDRESS($D263,90)),0),0), IF($E263&gt;0,IF(INDIRECT(ADDRESS($E263,44))=1,INDIRECT(ADDRESS($E263,90)),0),0), IF($F263&gt;0,IF(INDIRECT(ADDRESS($F263,44))=1,INDIRECT(ADDRESS($F263,90)),0),0), IF($G263&gt;0,IF(INDIRECT(ADDRESS($G263,44))=1,INDIRECT(ADDRESS($G263,90)),0),0), IF($H263&gt;0,IF(INDIRECT(ADDRESS($H263,44))=1,INDIRECT(ADDRESS($H263,90)),0),0), IF($I263&gt;0,IF(INDIRECT(ADDRESS($I263,44))=1,INDIRECT(ADDRESS($I263,90)),0),0), IF($J263&gt;0,IF(INDIRECT(ADDRESS($J263,44))=1,INDIRECT(ADDRESS($J263,90)),0),0), IF($K263&gt;0,IF(INDIRECT(ADDRESS($K263,44))=1,INDIRECT(ADDRESS($K263,90)),0),0), IF($L263&gt;0,IF(INDIRECT(ADDRESS($L263,44))=1,INDIRECT(ADDRESS($L263,90)),0),0), IF($M263&gt;0,IF(INDIRECT(ADDRESS($M263,44))=1,INDIRECT(ADDRESS($M263,90)),0),0))</f>
        <v>0</v>
      </c>
      <c r="CM263" s="56">
        <f t="shared" ca="1" si="208"/>
        <v>0.80206890963645738</v>
      </c>
      <c r="CN263" s="59"/>
    </row>
    <row r="264" spans="1:92" x14ac:dyDescent="0.25">
      <c r="A264" s="52" t="s">
        <v>434</v>
      </c>
      <c r="B264" s="67">
        <v>209</v>
      </c>
      <c r="C264" s="67">
        <v>216</v>
      </c>
      <c r="D264" s="67">
        <v>217</v>
      </c>
      <c r="E264" s="67">
        <v>218</v>
      </c>
      <c r="F264" s="67">
        <v>238</v>
      </c>
      <c r="G264" s="67">
        <v>238</v>
      </c>
      <c r="H264" s="67">
        <v>238</v>
      </c>
      <c r="I264" s="67">
        <v>239</v>
      </c>
      <c r="J264" s="67">
        <v>239</v>
      </c>
      <c r="K264" s="67"/>
      <c r="L264" s="67"/>
      <c r="M264" s="67"/>
      <c r="N264" s="67">
        <f ca="1">SUM(INDIRECT(ADDRESS(B264,COLUMN())),IF(C264&gt;0,INDIRECT(ADDRESS(C264,COLUMN())),0),IF(D264&gt;0,INDIRECT(ADDRESS(D264,COLUMN())),0),IF(E264&gt;0,INDIRECT(ADDRESS(E264,COLUMN())),0),IF(F264&gt;0,INDIRECT(ADDRESS(F264,COLUMN())),0),IF(G264&gt;0,INDIRECT(ADDRESS(G264,COLUMN())),0),IF(H264&gt;0,INDIRECT(ADDRESS(H264,COLUMN())),0),IF(I264&gt;0,INDIRECT(ADDRESS(I264,COLUMN())),0),IF(J264&gt;0,INDIRECT(ADDRESS(J264,COLUMN())),0),IF(K264&gt;0,INDIRECT(ADDRESS(K264,COLUMN())),0),IF(L264&gt;0,INDIRECT(ADDRESS(L264,COLUMN())),0),IF(M264&gt;0,INDIRECT(ADDRESS(M264,COLUMN())),0))</f>
        <v>34</v>
      </c>
      <c r="O264" s="67" t="str" cm="1">
        <f t="array" aca="1" ref="O264" ca="1">INDIRECT(ADDRESS($B264,COLUMN()))</f>
        <v>Fighter</v>
      </c>
      <c r="P264" s="67" cm="1">
        <f t="array" aca="1" ref="P264" ca="1">INDIRECT(ADDRESS($B264,COLUMN()))</f>
        <v>3</v>
      </c>
      <c r="Q264" s="67" cm="1">
        <f t="array" aca="1" ref="Q264" ca="1">INDIRECT(ADDRESS($B264,COLUMN()))</f>
        <v>0</v>
      </c>
      <c r="R264" s="67" cm="1">
        <f t="array" aca="1" ref="R264" ca="1">INDIRECT(ADDRESS($B264,COLUMN()))</f>
        <v>0</v>
      </c>
      <c r="S264" s="67" cm="1">
        <f t="array" aca="1" ref="S264" ca="1">INDIRECT(ADDRESS($B264,COLUMN()))</f>
        <v>1</v>
      </c>
      <c r="T264" s="67" t="str" cm="1">
        <f t="array" aca="1" ref="T264" ca="1">INDIRECT(ADDRESS($B264,COLUMN()))</f>
        <v>1-4</v>
      </c>
      <c r="U264" s="67" cm="1">
        <f t="array" aca="1" ref="U264" ca="1">INDIRECT(ADDRESS($B264,COLUMN()))</f>
        <v>4</v>
      </c>
      <c r="V264" s="67" cm="1">
        <f t="array" aca="1" ref="V264" ca="1">INDIRECT(ADDRESS($B264,COLUMN()))</f>
        <v>0</v>
      </c>
      <c r="W264" s="67" cm="1">
        <f t="array" aca="1" ref="W264" ca="1">INDIRECT(ADDRESS($B264,COLUMN()))</f>
        <v>4</v>
      </c>
      <c r="X264" s="67" cm="1">
        <f t="array" aca="1" ref="X264" ca="1">INDIRECT(ADDRESS($B264,COLUMN()))</f>
        <v>7</v>
      </c>
      <c r="Y264" s="67" cm="1">
        <f t="array" aca="1" ref="Y264" ca="1">INDIRECT(ADDRESS($B264,COLUMN()))</f>
        <v>3</v>
      </c>
      <c r="Z264" s="67" cm="1">
        <f t="array" aca="1" ref="Z264" ca="1">INDIRECT(ADDRESS($B264,COLUMN()))</f>
        <v>4</v>
      </c>
      <c r="AA264" s="67" cm="1">
        <f t="array" aca="1" ref="AA264" ca="1">INDIRECT(ADDRESS($B264,COLUMN()))</f>
        <v>0</v>
      </c>
      <c r="AB264" s="56">
        <f t="shared" ca="1" si="209"/>
        <v>0.66647564568859019</v>
      </c>
      <c r="AC264" s="56">
        <f t="shared" ca="1" si="191"/>
        <v>0.66661561715901319</v>
      </c>
      <c r="AD264" s="56">
        <f t="shared" ca="1" si="192"/>
        <v>1.7389972621539476</v>
      </c>
      <c r="AF264" s="52"/>
      <c r="AG264" s="52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2"/>
      <c r="AU264" s="54" t="s">
        <v>33</v>
      </c>
      <c r="AV264" s="57" cm="1">
        <f t="array" aca="1" ref="AV264" ca="1">SUM(IF($C264&gt;0,IF(AND(INDIRECT(ADDRESS($C264,44))=0,INDIRECT(ADDRESS($C264,38))="UL",ISERROR(SEARCH("Rear",INDIRECT(ADDRESS($C264,33)))),ISERROR(SEARCH("Side",INDIRECT(ADDRESS($C264,33))))),INDIRECT(ADDRESS($C264,COLUMN())),0),0),IF($D264&gt;0,IF(AND(INDIRECT(ADDRESS($D264,44))=0,INDIRECT(ADDRESS($D264,38))="UL",ISERROR(SEARCH("Rear",INDIRECT(ADDRESS($D264,33)))),ISERROR(SEARCH("Side",INDIRECT(ADDRESS($D264,33))))),INDIRECT(ADDRESS($D264,COLUMN())),0),0),IF($E264&gt;0,IF(AND(INDIRECT(ADDRESS($E264,44))=0,INDIRECT(ADDRESS($E264,38))="UL",ISERROR(SEARCH("Rear",INDIRECT(ADDRESS($E264,33)))),ISERROR(SEARCH("Side",INDIRECT(ADDRESS($E264,33))))),INDIRECT(ADDRESS($E264,COLUMN())),0),0),IF($F264&gt;0,IF(AND(INDIRECT(ADDRESS($F264,44))=0,INDIRECT(ADDRESS($F264,38))="UL",ISERROR(SEARCH("Rear",INDIRECT(ADDRESS($F264,33)))),ISERROR(SEARCH("Side",INDIRECT(ADDRESS($F264,33))))),INDIRECT(ADDRESS($F264,COLUMN())),0),0),IF($G264&gt;0,IF(AND(INDIRECT(ADDRESS($G264,44))=0,INDIRECT(ADDRESS($G264,38))="UL",ISERROR(SEARCH("Rear",INDIRECT(ADDRESS($G264,33)))),ISERROR(SEARCH("Side",INDIRECT(ADDRESS($G264,33))))),INDIRECT(ADDRESS($G264,COLUMN())),0),0),IF($H264&gt;0,IF(AND(INDIRECT(ADDRESS($H264,44))=0,INDIRECT(ADDRESS($H264,38))="UL",ISERROR(SEARCH("Rear",INDIRECT(ADDRESS($H264,33)))),ISERROR(SEARCH("Side",INDIRECT(ADDRESS($H264,33))))),INDIRECT(ADDRESS($H264,COLUMN())),0),0),IF($I264&gt;0,IF(AND(INDIRECT(ADDRESS($I264,44))=0,INDIRECT(ADDRESS($I264,38))="UL",ISERROR(SEARCH("Rear",INDIRECT(ADDRESS($I264,33)))),ISERROR(SEARCH("Side",INDIRECT(ADDRESS($I264,33))))),INDIRECT(ADDRESS($I264,COLUMN())),0),0),IF($J264&gt;0,IF(AND(INDIRECT(ADDRESS($J264,44))=0,INDIRECT(ADDRESS($J264,38))="UL",ISERROR(SEARCH("Rear",INDIRECT(ADDRESS($J264,33)))),ISERROR(SEARCH("Side",INDIRECT(ADDRESS($J264,33))))),INDIRECT(ADDRESS($J264,COLUMN())),0),0),IF($K264&gt;0,IF(AND(INDIRECT(ADDRESS($K264,44))=0,INDIRECT(ADDRESS($K264,38))="UL",ISERROR(SEARCH("Rear",INDIRECT(ADDRESS($K264,33)))),ISERROR(SEARCH("Side",INDIRECT(ADDRESS($K264,33))))),INDIRECT(ADDRESS($K264,COLUMN())),0),0),IF($L264&gt;0,IF(AND(INDIRECT(ADDRESS($L264,44))=0,INDIRECT(ADDRESS($L264,38))="UL",ISERROR(SEARCH("Rear",INDIRECT(ADDRESS($L264,33)))),ISERROR(SEARCH("Side",INDIRECT(ADDRESS($L264,33))))),INDIRECT(ADDRESS($L264,COLUMN())),0),0),IF($M264&gt;0,IF(AND(INDIRECT(ADDRESS($M264,44))=0,INDIRECT(ADDRESS($M264,38))="UL",ISERROR(SEARCH("Rear",INDIRECT(ADDRESS($M264,33)))),ISERROR(SEARCH("Side",INDIRECT(ADDRESS($M264,33))))),INDIRECT(ADDRESS($M264,COLUMN())),0),0))</f>
        <v>0.88888888888888884</v>
      </c>
      <c r="AW264" s="57" cm="1">
        <f t="array" aca="1" ref="AW264" ca="1">SUM(IF($C264&gt;0,IF(AND(INDIRECT(ADDRESS($C264,44))=0,INDIRECT(ADDRESS($C264,38))="UL",ISERROR(SEARCH("Rear",INDIRECT(ADDRESS($C264,33)))),ISERROR(SEARCH("Side",INDIRECT(ADDRESS($C264,33))))),INDIRECT(ADDRESS($C264,COLUMN())),0),0),IF($D264&gt;0,IF(AND(INDIRECT(ADDRESS($D264,44))=0,INDIRECT(ADDRESS($D264,38))="UL",ISERROR(SEARCH("Rear",INDIRECT(ADDRESS($D264,33)))),ISERROR(SEARCH("Side",INDIRECT(ADDRESS($D264,33))))),INDIRECT(ADDRESS($D264,COLUMN())),0),0),IF($E264&gt;0,IF(AND(INDIRECT(ADDRESS($E264,44))=0,INDIRECT(ADDRESS($E264,38))="UL",ISERROR(SEARCH("Rear",INDIRECT(ADDRESS($E264,33)))),ISERROR(SEARCH("Side",INDIRECT(ADDRESS($E264,33))))),INDIRECT(ADDRESS($E264,COLUMN())),0),0),IF($F264&gt;0,IF(AND(INDIRECT(ADDRESS($F264,44))=0,INDIRECT(ADDRESS($F264,38))="UL",ISERROR(SEARCH("Rear",INDIRECT(ADDRESS($F264,33)))),ISERROR(SEARCH("Side",INDIRECT(ADDRESS($F264,33))))),INDIRECT(ADDRESS($F264,COLUMN())),0),0),IF($G264&gt;0,IF(AND(INDIRECT(ADDRESS($G264,44))=0,INDIRECT(ADDRESS($G264,38))="UL",ISERROR(SEARCH("Rear",INDIRECT(ADDRESS($G264,33)))),ISERROR(SEARCH("Side",INDIRECT(ADDRESS($G264,33))))),INDIRECT(ADDRESS($G264,COLUMN())),0),0),IF($H264&gt;0,IF(AND(INDIRECT(ADDRESS($H264,44))=0,INDIRECT(ADDRESS($H264,38))="UL",ISERROR(SEARCH("Rear",INDIRECT(ADDRESS($H264,33)))),ISERROR(SEARCH("Side",INDIRECT(ADDRESS($H264,33))))),INDIRECT(ADDRESS($H264,COLUMN())),0),0),IF($I264&gt;0,IF(AND(INDIRECT(ADDRESS($I264,44))=0,INDIRECT(ADDRESS($I264,38))="UL",ISERROR(SEARCH("Rear",INDIRECT(ADDRESS($I264,33)))),ISERROR(SEARCH("Side",INDIRECT(ADDRESS($I264,33))))),INDIRECT(ADDRESS($I264,COLUMN())),0),0),IF($J264&gt;0,IF(AND(INDIRECT(ADDRESS($J264,44))=0,INDIRECT(ADDRESS($J264,38))="UL",ISERROR(SEARCH("Rear",INDIRECT(ADDRESS($J264,33)))),ISERROR(SEARCH("Side",INDIRECT(ADDRESS($J264,33))))),INDIRECT(ADDRESS($J264,COLUMN())),0),0),IF($K264&gt;0,IF(AND(INDIRECT(ADDRESS($K264,44))=0,INDIRECT(ADDRESS($K264,38))="UL",ISERROR(SEARCH("Rear",INDIRECT(ADDRESS($K264,33)))),ISERROR(SEARCH("Side",INDIRECT(ADDRESS($K264,33))))),INDIRECT(ADDRESS($K264,COLUMN())),0),0),IF($L264&gt;0,IF(AND(INDIRECT(ADDRESS($L264,44))=0,INDIRECT(ADDRESS($L264,38))="UL",ISERROR(SEARCH("Rear",INDIRECT(ADDRESS($L264,33)))),ISERROR(SEARCH("Side",INDIRECT(ADDRESS($L264,33))))),INDIRECT(ADDRESS($L264,COLUMN())),0),0),IF($M264&gt;0,IF(AND(INDIRECT(ADDRESS($M264,44))=0,INDIRECT(ADDRESS($M264,38))="UL",ISERROR(SEARCH("Rear",INDIRECT(ADDRESS($M264,33)))),ISERROR(SEARCH("Side",INDIRECT(ADDRESS($M264,33))))),INDIRECT(ADDRESS($M264,COLUMN())),0),0))</f>
        <v>0.44444444444444442</v>
      </c>
      <c r="AX264" s="57" cm="1">
        <f t="array" aca="1" ref="AX264" ca="1">SUM(IF($C264&gt;0,IF(AND(INDIRECT(ADDRESS($C264,44))=0,INDIRECT(ADDRESS($C264,38))="UL",ISERROR(SEARCH("Rear",INDIRECT(ADDRESS($C264,33)))),ISERROR(SEARCH("Side",INDIRECT(ADDRESS($C264,33))))),INDIRECT(ADDRESS($C264,COLUMN())),0),0),IF($D264&gt;0,IF(AND(INDIRECT(ADDRESS($D264,44))=0,INDIRECT(ADDRESS($D264,38))="UL",ISERROR(SEARCH("Rear",INDIRECT(ADDRESS($D264,33)))),ISERROR(SEARCH("Side",INDIRECT(ADDRESS($D264,33))))),INDIRECT(ADDRESS($D264,COLUMN())),0),0),IF($E264&gt;0,IF(AND(INDIRECT(ADDRESS($E264,44))=0,INDIRECT(ADDRESS($E264,38))="UL",ISERROR(SEARCH("Rear",INDIRECT(ADDRESS($E264,33)))),ISERROR(SEARCH("Side",INDIRECT(ADDRESS($E264,33))))),INDIRECT(ADDRESS($E264,COLUMN())),0),0),IF($F264&gt;0,IF(AND(INDIRECT(ADDRESS($F264,44))=0,INDIRECT(ADDRESS($F264,38))="UL",ISERROR(SEARCH("Rear",INDIRECT(ADDRESS($F264,33)))),ISERROR(SEARCH("Side",INDIRECT(ADDRESS($F264,33))))),INDIRECT(ADDRESS($F264,COLUMN())),0),0),IF($G264&gt;0,IF(AND(INDIRECT(ADDRESS($G264,44))=0,INDIRECT(ADDRESS($G264,38))="UL",ISERROR(SEARCH("Rear",INDIRECT(ADDRESS($G264,33)))),ISERROR(SEARCH("Side",INDIRECT(ADDRESS($G264,33))))),INDIRECT(ADDRESS($G264,COLUMN())),0),0),IF($H264&gt;0,IF(AND(INDIRECT(ADDRESS($H264,44))=0,INDIRECT(ADDRESS($H264,38))="UL",ISERROR(SEARCH("Rear",INDIRECT(ADDRESS($H264,33)))),ISERROR(SEARCH("Side",INDIRECT(ADDRESS($H264,33))))),INDIRECT(ADDRESS($H264,COLUMN())),0),0),IF($I264&gt;0,IF(AND(INDIRECT(ADDRESS($I264,44))=0,INDIRECT(ADDRESS($I264,38))="UL",ISERROR(SEARCH("Rear",INDIRECT(ADDRESS($I264,33)))),ISERROR(SEARCH("Side",INDIRECT(ADDRESS($I264,33))))),INDIRECT(ADDRESS($I264,COLUMN())),0),0),IF($J264&gt;0,IF(AND(INDIRECT(ADDRESS($J264,44))=0,INDIRECT(ADDRESS($J264,38))="UL",ISERROR(SEARCH("Rear",INDIRECT(ADDRESS($J264,33)))),ISERROR(SEARCH("Side",INDIRECT(ADDRESS($J264,33))))),INDIRECT(ADDRESS($J264,COLUMN())),0),0),IF($K264&gt;0,IF(AND(INDIRECT(ADDRESS($K264,44))=0,INDIRECT(ADDRESS($K264,38))="UL",ISERROR(SEARCH("Rear",INDIRECT(ADDRESS($K264,33)))),ISERROR(SEARCH("Side",INDIRECT(ADDRESS($K264,33))))),INDIRECT(ADDRESS($K264,COLUMN())),0),0),IF($L264&gt;0,IF(AND(INDIRECT(ADDRESS($L264,44))=0,INDIRECT(ADDRESS($L264,38))="UL",ISERROR(SEARCH("Rear",INDIRECT(ADDRESS($L264,33)))),ISERROR(SEARCH("Side",INDIRECT(ADDRESS($L264,33))))),INDIRECT(ADDRESS($L264,COLUMN())),0),0),IF($M264&gt;0,IF(AND(INDIRECT(ADDRESS($M264,44))=0,INDIRECT(ADDRESS($M264,38))="UL",ISERROR(SEARCH("Rear",INDIRECT(ADDRESS($M264,33)))),ISERROR(SEARCH("Side",INDIRECT(ADDRESS($M264,33))))),INDIRECT(ADDRESS($M264,COLUMN())),0),0))</f>
        <v>0</v>
      </c>
      <c r="AY264" s="58">
        <f t="shared" ca="1" si="193"/>
        <v>0.88888888888888884</v>
      </c>
      <c r="AZ264" s="58">
        <f t="shared" ca="1" si="194"/>
        <v>0.44444444444444442</v>
      </c>
      <c r="BA264" s="58" cm="1">
        <f t="array" aca="1" ref="BA264" ca="1">SUM(IF($C264&gt;0,IF(AND(INDIRECT(ADDRESS($C264,44))=0,INDIRECT(ADDRESS($C264,38))="UL"),INDIRECT(ADDRESS($C264,COLUMN())),0),0),IF($D264&gt;0,IF(AND(INDIRECT(ADDRESS($D264,44))=0,INDIRECT(ADDRESS($D264,38))="UL"),INDIRECT(ADDRESS($D264,COLUMN())),0),0),IF($E264&gt;0,IF(AND(INDIRECT(ADDRESS($E264,44))=0,INDIRECT(ADDRESS($E264,38))="UL"),INDIRECT(ADDRESS($E264,COLUMN())),0),0),IF($F264&gt;0,IF(AND(INDIRECT(ADDRESS($F264,44))=0,INDIRECT(ADDRESS($F264,38))="UL"),INDIRECT(ADDRESS($F264,COLUMN())),0),0),IF($G264&gt;0,IF(AND(INDIRECT(ADDRESS($G264,44))=0,INDIRECT(ADDRESS($G264,38))="UL"),INDIRECT(ADDRESS($G264,COLUMN())),0),0),IF($H264&gt;0,IF(AND(INDIRECT(ADDRESS($H264,44))=0,INDIRECT(ADDRESS($H264,38))="UL"),INDIRECT(ADDRESS($H264,COLUMN())),0),0),IF($I264&gt;0,IF(AND(INDIRECT(ADDRESS($I264,44))=0,INDIRECT(ADDRESS($I264,38))="UL"),INDIRECT(ADDRESS($I264,COLUMN())),0),0),IF($J264&gt;0,IF(AND(INDIRECT(ADDRESS($J264,44))=0,INDIRECT(ADDRESS($J264,38))="UL"),INDIRECT(ADDRESS($J264,COLUMN())),0),0),IF($K264&gt;0,IF(AND(INDIRECT(ADDRESS($K264,44))=0,INDIRECT(ADDRESS($K264,38))="UL"),INDIRECT(ADDRESS($K264,COLUMN())),0),0),IF($L264&gt;0,IF(AND(INDIRECT(ADDRESS($L264,44))=0,INDIRECT(ADDRESS($L264,38))="UL"),INDIRECT(ADDRESS($L264,COLUMN())),0),0),IF($M264&gt;0,IF(AND(INDIRECT(ADDRESS($M264,44))=0,INDIRECT(ADDRESS($M264,38))="UL"),INDIRECT(ADDRESS($M264,COLUMN())),0),0))</f>
        <v>0.23097001763668426</v>
      </c>
      <c r="BB264" s="58" cm="1">
        <f t="array" aca="1" ref="BB264" ca="1">SUM(IF($C264&gt;0,IF(AND(INDIRECT(ADDRESS($C264,44))=0,INDIRECT(ADDRESS($C264,38))="UL"),INDIRECT(ADDRESS($C264,COLUMN())),0),0),IF($D264&gt;0,IF(AND(INDIRECT(ADDRESS($D264,44))=0,INDIRECT(ADDRESS($D264,38))="UL"),INDIRECT(ADDRESS($D264,COLUMN())),0),0),IF($E264&gt;0,IF(AND(INDIRECT(ADDRESS($E264,44))=0,INDIRECT(ADDRESS($E264,38))="UL"),INDIRECT(ADDRESS($E264,COLUMN())),0),0),IF($F264&gt;0,IF(AND(INDIRECT(ADDRESS($F264,44))=0,INDIRECT(ADDRESS($F264,38))="UL"),INDIRECT(ADDRESS($F264,COLUMN())),0),0),IF($G264&gt;0,IF(AND(INDIRECT(ADDRESS($G264,44))=0,INDIRECT(ADDRESS($G264,38))="UL"),INDIRECT(ADDRESS($G264,COLUMN())),0),0),IF($H264&gt;0,IF(AND(INDIRECT(ADDRESS($H264,44))=0,INDIRECT(ADDRESS($H264,38))="UL"),INDIRECT(ADDRESS($H264,COLUMN())),0),0),IF($I264&gt;0,IF(AND(INDIRECT(ADDRESS($I264,44))=0,INDIRECT(ADDRESS($I264,38))="UL"),INDIRECT(ADDRESS($I264,COLUMN())),0),0),IF($J264&gt;0,IF(AND(INDIRECT(ADDRESS($J264,44))=0,INDIRECT(ADDRESS($J264,38))="UL"),INDIRECT(ADDRESS($J264,COLUMN())),0),0),IF($K264&gt;0,IF(AND(INDIRECT(ADDRESS($K264,44))=0,INDIRECT(ADDRESS($K264,38))="UL"),INDIRECT(ADDRESS($K264,COLUMN())),0),0),IF($L264&gt;0,IF(AND(INDIRECT(ADDRESS($L264,44))=0,INDIRECT(ADDRESS($L264,38))="UL"),INDIRECT(ADDRESS($L264,COLUMN())),0),0),IF($M264&gt;0,IF(AND(INDIRECT(ADDRESS($M264,44))=0,INDIRECT(ADDRESS($M264,38))="UL"),INDIRECT(ADDRESS($M264,COLUMN())),0),0))</f>
        <v>0.37650793650793651</v>
      </c>
      <c r="BC264" s="58" cm="1">
        <f t="array" aca="1" ref="BC264" ca="1">SUM(IF($C264&gt;0,IF(AND(INDIRECT(ADDRESS($C264,44))=0,INDIRECT(ADDRESS($C264,38))="UL"),INDIRECT(ADDRESS($C264,COLUMN())),0),0),IF($D264&gt;0,IF(AND(INDIRECT(ADDRESS($D264,44))=0,INDIRECT(ADDRESS($D264,38))="UL"),INDIRECT(ADDRESS($D264,COLUMN())),0),0),IF($E264&gt;0,IF(AND(INDIRECT(ADDRESS($E264,44))=0,INDIRECT(ADDRESS($E264,38))="UL"),INDIRECT(ADDRESS($E264,COLUMN())),0),0),IF($F264&gt;0,IF(AND(INDIRECT(ADDRESS($F264,44))=0,INDIRECT(ADDRESS($F264,38))="UL"),INDIRECT(ADDRESS($F264,COLUMN())),0),0),IF($G264&gt;0,IF(AND(INDIRECT(ADDRESS($G264,44))=0,INDIRECT(ADDRESS($G264,38))="UL"),INDIRECT(ADDRESS($G264,COLUMN())),0),0),IF($H264&gt;0,IF(AND(INDIRECT(ADDRESS($H264,44))=0,INDIRECT(ADDRESS($H264,38))="UL"),INDIRECT(ADDRESS($H264,COLUMN())),0),0),IF($I264&gt;0,IF(AND(INDIRECT(ADDRESS($I264,44))=0,INDIRECT(ADDRESS($I264,38))="UL"),INDIRECT(ADDRESS($I264,COLUMN())),0),0),IF($J264&gt;0,IF(AND(INDIRECT(ADDRESS($J264,44))=0,INDIRECT(ADDRESS($J264,38))="UL"),INDIRECT(ADDRESS($J264,COLUMN())),0),0),IF($K264&gt;0,IF(AND(INDIRECT(ADDRESS($K264,44))=0,INDIRECT(ADDRESS($K264,38))="UL"),INDIRECT(ADDRESS($K264,COLUMN())),0),0),IF($L264&gt;0,IF(AND(INDIRECT(ADDRESS($L264,44))=0,INDIRECT(ADDRESS($L264,38))="UL"),INDIRECT(ADDRESS($L264,COLUMN())),0),0),IF($M264&gt;0,IF(AND(INDIRECT(ADDRESS($M264,44))=0,INDIRECT(ADDRESS($M264,38))="UL"),INDIRECT(ADDRESS($M264,COLUMN())),0),0))</f>
        <v>0.20095238095238094</v>
      </c>
      <c r="BD264" s="58" cm="1">
        <f t="array" aca="1" ref="BD264" ca="1">SUM(IF($C264&gt;0,IF(AND(INDIRECT(ADDRESS($C264,44))=0,INDIRECT(ADDRESS($C264,38))="UL"),INDIRECT(ADDRESS($C264,COLUMN())),0),0),IF($D264&gt;0,IF(AND(INDIRECT(ADDRESS($D264,44))=0,INDIRECT(ADDRESS($D264,38))="UL"),INDIRECT(ADDRESS($D264,COLUMN())),0),0),IF($E264&gt;0,IF(AND(INDIRECT(ADDRESS($E264,44))=0,INDIRECT(ADDRESS($E264,38))="UL"),INDIRECT(ADDRESS($E264,COLUMN())),0),0),IF($F264&gt;0,IF(AND(INDIRECT(ADDRESS($F264,44))=0,INDIRECT(ADDRESS($F264,38))="UL"),INDIRECT(ADDRESS($F264,COLUMN())),0),0),IF($G264&gt;0,IF(AND(INDIRECT(ADDRESS($G264,44))=0,INDIRECT(ADDRESS($G264,38))="UL"),INDIRECT(ADDRESS($G264,COLUMN())),0),0),IF($H264&gt;0,IF(AND(INDIRECT(ADDRESS($H264,44))=0,INDIRECT(ADDRESS($H264,38))="UL"),INDIRECT(ADDRESS($H264,COLUMN())),0),0),IF($I264&gt;0,IF(AND(INDIRECT(ADDRESS($I264,44))=0,INDIRECT(ADDRESS($I264,38))="UL"),INDIRECT(ADDRESS($I264,COLUMN())),0),0),IF($J264&gt;0,IF(AND(INDIRECT(ADDRESS($J264,44))=0,INDIRECT(ADDRESS($J264,38))="UL"),INDIRECT(ADDRESS($J264,COLUMN())),0),0),IF($K264&gt;0,IF(AND(INDIRECT(ADDRESS($K264,44))=0,INDIRECT(ADDRESS($K264,38))="UL"),INDIRECT(ADDRESS($K264,COLUMN())),0),0),IF($L264&gt;0,IF(AND(INDIRECT(ADDRESS($L264,44))=0,INDIRECT(ADDRESS($L264,38))="UL"),INDIRECT(ADDRESS($L264,COLUMN())),0),0),IF($M264&gt;0,IF(AND(INDIRECT(ADDRESS($M264,44))=0,INDIRECT(ADDRESS($M264,38))="UL"),INDIRECT(ADDRESS($M264,COLUMN())),0),0))</f>
        <v>0.32652557319223985</v>
      </c>
      <c r="BE264" s="57">
        <f t="shared" ca="1" si="195"/>
        <v>0.23097001763668426</v>
      </c>
      <c r="BF264" s="57" cm="1">
        <f t="array" aca="1" ref="BF264" ca="1">SUM(IF($C264&gt;0,IF(INDIRECT(ADDRESS($C264,45))=1,INDIRECT(ADDRESS($C264,52))*INDIRECT(ADDRESS($C264,42))/5,0),0), IF($D264&gt;0,IF(INDIRECT(ADDRESS($D264,45))=1,INDIRECT(ADDRESS($D264,52))*INDIRECT(ADDRESS($D264,42))/5,0),0), IF($E264&gt;0,IF(INDIRECT(ADDRESS($E264,45))=1,INDIRECT(ADDRESS($E264,52))*INDIRECT(ADDRESS($E264,42))/5,0),0), IF($F264&gt;0,IF(INDIRECT(ADDRESS($F264,45))=1,INDIRECT(ADDRESS($F264,52))*INDIRECT(ADDRESS($F264,42))/5,0),0), IF($G264&gt;0,IF(INDIRECT(ADDRESS($G264,45))=1,INDIRECT(ADDRESS($G264,52))*INDIRECT(ADDRESS($G264,42))/5,0),0), IF($H264&gt;0,IF(INDIRECT(ADDRESS($H264,45))=1,INDIRECT(ADDRESS($H264,52))*INDIRECT(ADDRESS($H264,42))/5,0),0)
)*$BF$296/100</f>
        <v>3.7962962962962962E-2</v>
      </c>
      <c r="BG264" s="19">
        <v>1</v>
      </c>
      <c r="BH264" s="57" cm="1">
        <f t="array" aca="1" ref="BH264" ca="1">SUM(IF($C264&gt;0,IF(AND(INDIRECT(ADDRESS($C264,44))=0,INDIRECT(ADDRESS($C264,38))&lt;&gt;"UL"),INDIRECT(ADDRESS($C264,COLUMN()-12)),0),0), IF($D264&gt;0,IF(AND(INDIRECT(ADDRESS($D264,44))=0,INDIRECT(ADDRESS($D264,38))&lt;&gt;"UL"),INDIRECT(ADDRESS($D264,COLUMN()-12)),0),0), IF($E264&gt;0,IF(AND(INDIRECT(ADDRESS($E264,44))=0,INDIRECT(ADDRESS($E264,38))&lt;&gt;"UL"),INDIRECT(ADDRESS($E264,COLUMN()-12)),0),0), IF($F264&gt;0,IF(AND(INDIRECT(ADDRESS($F264,44))=0,INDIRECT(ADDRESS($F264,38))&lt;&gt;"UL"),INDIRECT(ADDRESS($F264,COLUMN()-12)),0),0), IF($G264&gt;0,IF(AND(INDIRECT(ADDRESS($G264,44))=0,INDIRECT(ADDRESS($G264,38))&lt;&gt;"UL"),INDIRECT(ADDRESS($G264,COLUMN()-12)),0),0), IF($H264&gt;0,IF(AND(INDIRECT(ADDRESS($H264,44))=0,INDIRECT(ADDRESS($H264,38))&lt;&gt;"UL"),INDIRECT(ADDRESS($H264,COLUMN()-12)),0),0), IF($I264&gt;0,IF(AND(INDIRECT(ADDRESS($I264,44))=0,INDIRECT(ADDRESS($I264,38))&lt;&gt;"UL"),INDIRECT(ADDRESS($I264,COLUMN()-12)),0),0), IF($J264&gt;0,IF(AND(INDIRECT(ADDRESS($J264,44))=0,INDIRECT(ADDRESS($J264,38))&lt;&gt;"UL"),INDIRECT(ADDRESS($J264,COLUMN()-12)),0),0), IF($K264&gt;0,IF(AND(INDIRECT(ADDRESS($K264,44))=0,INDIRECT(ADDRESS($K264,38))&lt;&gt;"UL"),INDIRECT(ADDRESS($K264,COLUMN()-12)),0),0), IF($L264&gt;0,IF(AND(INDIRECT(ADDRESS($L264,44))=0,INDIRECT(ADDRESS($L264,38))&lt;&gt;"UL"),INDIRECT(ADDRESS($L264,COLUMN()-12)),0),0), IF($M264&gt;0,IF(AND(INDIRECT(ADDRESS($M264,44))=0,INDIRECT(ADDRESS($M264,38))&lt;&gt;"UL"),INDIRECT(ADDRESS($M264,COLUMN()-12)),0),0))</f>
        <v>0</v>
      </c>
      <c r="BI264" s="57" cm="1">
        <f t="array" aca="1" ref="BI264" ca="1">SUM(IF($C264&gt;0,IF(AND(INDIRECT(ADDRESS($C264,44))=0,INDIRECT(ADDRESS($C264,38))&lt;&gt;"UL"),INDIRECT(ADDRESS($C264,COLUMN()-12)),0),0), IF($D264&gt;0,IF(AND(INDIRECT(ADDRESS($D264,44))=0,INDIRECT(ADDRESS($D264,38))&lt;&gt;"UL"),INDIRECT(ADDRESS($D264,COLUMN()-12)),0),0), IF($E264&gt;0,IF(AND(INDIRECT(ADDRESS($E264,44))=0,INDIRECT(ADDRESS($E264,38))&lt;&gt;"UL"),INDIRECT(ADDRESS($E264,COLUMN()-12)),0),0), IF($F264&gt;0,IF(AND(INDIRECT(ADDRESS($F264,44))=0,INDIRECT(ADDRESS($F264,38))&lt;&gt;"UL"),INDIRECT(ADDRESS($F264,COLUMN()-12)),0),0), IF($G264&gt;0,IF(AND(INDIRECT(ADDRESS($G264,44))=0,INDIRECT(ADDRESS($G264,38))&lt;&gt;"UL"),INDIRECT(ADDRESS($G264,COLUMN()-12)),0),0), IF($H264&gt;0,IF(AND(INDIRECT(ADDRESS($H264,44))=0,INDIRECT(ADDRESS($H264,38))&lt;&gt;"UL"),INDIRECT(ADDRESS($H264,COLUMN()-12)),0),0), IF($I264&gt;0,IF(AND(INDIRECT(ADDRESS($I264,44))=0,INDIRECT(ADDRESS($I264,38))&lt;&gt;"UL"),INDIRECT(ADDRESS($I264,COLUMN()-12)),0),0), IF($J264&gt;0,IF(AND(INDIRECT(ADDRESS($J264,44))=0,INDIRECT(ADDRESS($J264,38))&lt;&gt;"UL"),INDIRECT(ADDRESS($J264,COLUMN()-12)),0),0), IF($K264&gt;0,IF(AND(INDIRECT(ADDRESS($K264,44))=0,INDIRECT(ADDRESS($K264,38))&lt;&gt;"UL"),INDIRECT(ADDRESS($K264,COLUMN()-12)),0),0), IF($L264&gt;0,IF(AND(INDIRECT(ADDRESS($L264,44))=0,INDIRECT(ADDRESS($L264,38))&lt;&gt;"UL"),INDIRECT(ADDRESS($L264,COLUMN()-12)),0),0), IF($M264&gt;0,IF(AND(INDIRECT(ADDRESS($M264,44))=0,INDIRECT(ADDRESS($M264,38))&lt;&gt;"UL"),INDIRECT(ADDRESS($M264,COLUMN()-12)),0),0))</f>
        <v>0</v>
      </c>
      <c r="BJ264" s="57" cm="1">
        <f t="array" aca="1" ref="BJ264" ca="1">SUM(IF($C264&gt;0,IF(AND(INDIRECT(ADDRESS($C264,44))=0,INDIRECT(ADDRESS($C264,38))&lt;&gt;"UL"),INDIRECT(ADDRESS($C264,COLUMN()-12)),0),0), IF($D264&gt;0,IF(AND(INDIRECT(ADDRESS($D264,44))=0,INDIRECT(ADDRESS($D264,38))&lt;&gt;"UL"),INDIRECT(ADDRESS($D264,COLUMN()-12)),0),0), IF($E264&gt;0,IF(AND(INDIRECT(ADDRESS($E264,44))=0,INDIRECT(ADDRESS($E264,38))&lt;&gt;"UL"),INDIRECT(ADDRESS($E264,COLUMN()-12)),0),0), IF($F264&gt;0,IF(AND(INDIRECT(ADDRESS($F264,44))=0,INDIRECT(ADDRESS($F264,38))&lt;&gt;"UL"),INDIRECT(ADDRESS($F264,COLUMN()-12)),0),0), IF($G264&gt;0,IF(AND(INDIRECT(ADDRESS($G264,44))=0,INDIRECT(ADDRESS($G264,38))&lt;&gt;"UL"),INDIRECT(ADDRESS($G264,COLUMN()-12)),0),0), IF($H264&gt;0,IF(AND(INDIRECT(ADDRESS($H264,44))=0,INDIRECT(ADDRESS($H264,38))&lt;&gt;"UL"),INDIRECT(ADDRESS($H264,COLUMN()-12)),0),0), IF($I264&gt;0,IF(AND(INDIRECT(ADDRESS($I264,44))=0,INDIRECT(ADDRESS($I264,38))&lt;&gt;"UL"),INDIRECT(ADDRESS($I264,COLUMN()-12)),0),0), IF($J264&gt;0,IF(AND(INDIRECT(ADDRESS($J264,44))=0,INDIRECT(ADDRESS($J264,38))&lt;&gt;"UL"),INDIRECT(ADDRESS($J264,COLUMN()-12)),0),0), IF($K264&gt;0,IF(AND(INDIRECT(ADDRESS($K264,44))=0,INDIRECT(ADDRESS($K264,38))&lt;&gt;"UL"),INDIRECT(ADDRESS($K264,COLUMN()-12)),0),0), IF($L264&gt;0,IF(AND(INDIRECT(ADDRESS($L264,44))=0,INDIRECT(ADDRESS($L264,38))&lt;&gt;"UL"),INDIRECT(ADDRESS($L264,COLUMN()-12)),0),0), IF($M264&gt;0,IF(AND(INDIRECT(ADDRESS($M264,44))=0,INDIRECT(ADDRESS($M264,38))&lt;&gt;"UL"),INDIRECT(ADDRESS($M264,COLUMN()-12)),0),0))</f>
        <v>0</v>
      </c>
      <c r="BK264" s="57">
        <f t="shared" ca="1" si="196"/>
        <v>0</v>
      </c>
      <c r="BL264" s="58">
        <f t="shared" ca="1" si="210"/>
        <v>0</v>
      </c>
      <c r="BM264" s="57" cm="1">
        <f t="array" aca="1" ref="BM264" ca="1">SUM(IF($C264&gt;0,IF(AND(INDIRECT(ADDRESS($C264,44))=0,INDIRECT(ADDRESS($C264,38))&lt;&gt;"UL"),INDIRECT(ADDRESS($C264,COLUMN()-12)),0),0), IF($D264&gt;0,IF(AND(INDIRECT(ADDRESS($D264,44))=0,INDIRECT(ADDRESS($D264,38))&lt;&gt;"UL"),INDIRECT(ADDRESS($D264,COLUMN()-12)),0),0), IF($E264&gt;0,IF(AND(INDIRECT(ADDRESS($E264,44))=0,INDIRECT(ADDRESS($E264,38))&lt;&gt;"UL"),INDIRECT(ADDRESS($E264,COLUMN()-12)),0),0), IF($F264&gt;0,IF(AND(INDIRECT(ADDRESS($F264,44))=0,INDIRECT(ADDRESS($F264,38))&lt;&gt;"UL"),INDIRECT(ADDRESS($F264,COLUMN()-12)),0),0), IF($G264&gt;0,IF(AND(INDIRECT(ADDRESS($G264,44))=0,INDIRECT(ADDRESS($G264,38))&lt;&gt;"UL"),INDIRECT(ADDRESS($G264,COLUMN()-12)),0),0), IF($H264&gt;0,IF(AND(INDIRECT(ADDRESS($H264,44))=0,INDIRECT(ADDRESS($H264,38))&lt;&gt;"UL"),INDIRECT(ADDRESS($H264,COLUMN()-12)),0),0), IF($I264&gt;0,IF(AND(INDIRECT(ADDRESS($I264,44))=0,INDIRECT(ADDRESS($I264,38))&lt;&gt;"UL"),INDIRECT(ADDRESS($I264,COLUMN()-12)),0),0), IF($J264&gt;0,IF(AND(INDIRECT(ADDRESS($J264,44))=0,INDIRECT(ADDRESS($J264,38))&lt;&gt;"UL"),INDIRECT(ADDRESS($J264,COLUMN()-12)),0),0), IF($K264&gt;0,IF(AND(INDIRECT(ADDRESS($K264,44))=0,INDIRECT(ADDRESS($K264,38))&lt;&gt;"UL"),INDIRECT(ADDRESS($K264,COLUMN()-11)),0),0), IF($L264&gt;0,IF(AND(INDIRECT(ADDRESS($L264,44))=0,INDIRECT(ADDRESS($L264,38))&lt;&gt;"UL"),INDIRECT(ADDRESS($L264,COLUMN()-11)),0),0), IF($M264&gt;0,IF(AND(INDIRECT(ADDRESS($M264,44))=0,INDIRECT(ADDRESS($M264,38))&lt;&gt;"UL"),INDIRECT(ADDRESS($M264,COLUMN()-11)),0),0))</f>
        <v>0</v>
      </c>
      <c r="BN264" s="57" cm="1">
        <f t="array" aca="1" ref="BN264" ca="1">SUM(IF($C264&gt;0,IF(AND(INDIRECT(ADDRESS($C264,44))=0,INDIRECT(ADDRESS($C264,38))&lt;&gt;"UL"),INDIRECT(ADDRESS($C264,COLUMN()-12)),0),0), IF($D264&gt;0,IF(AND(INDIRECT(ADDRESS($D264,44))=0,INDIRECT(ADDRESS($D264,38))&lt;&gt;"UL"),INDIRECT(ADDRESS($D264,COLUMN()-12)),0),0), IF($E264&gt;0,IF(AND(INDIRECT(ADDRESS($E264,44))=0,INDIRECT(ADDRESS($E264,38))&lt;&gt;"UL"),INDIRECT(ADDRESS($E264,COLUMN()-12)),0),0), IF($F264&gt;0,IF(AND(INDIRECT(ADDRESS($F264,44))=0,INDIRECT(ADDRESS($F264,38))&lt;&gt;"UL"),INDIRECT(ADDRESS($F264,COLUMN()-12)),0),0), IF($G264&gt;0,IF(AND(INDIRECT(ADDRESS($G264,44))=0,INDIRECT(ADDRESS($G264,38))&lt;&gt;"UL"),INDIRECT(ADDRESS($G264,COLUMN()-12)),0),0), IF($H264&gt;0,IF(AND(INDIRECT(ADDRESS($H264,44))=0,INDIRECT(ADDRESS($H264,38))&lt;&gt;"UL"),INDIRECT(ADDRESS($H264,COLUMN()-12)),0),0), IF($I264&gt;0,IF(AND(INDIRECT(ADDRESS($I264,44))=0,INDIRECT(ADDRESS($I264,38))&lt;&gt;"UL"),INDIRECT(ADDRESS($I264,COLUMN()-12)),0),0), IF($J264&gt;0,IF(AND(INDIRECT(ADDRESS($J264,44))=0,INDIRECT(ADDRESS($J264,38))&lt;&gt;"UL"),INDIRECT(ADDRESS($J264,COLUMN()-12)),0),0), IF($K264&gt;0,IF(AND(INDIRECT(ADDRESS($K264,44))=0,INDIRECT(ADDRESS($K264,38))&lt;&gt;"UL"),INDIRECT(ADDRESS($K264,COLUMN()-11)),0),0), IF($L264&gt;0,IF(AND(INDIRECT(ADDRESS($L264,44))=0,INDIRECT(ADDRESS($L264,38))&lt;&gt;"UL"),INDIRECT(ADDRESS($L264,COLUMN()-11)),0),0), IF($M264&gt;0,IF(AND(INDIRECT(ADDRESS($M264,44))=0,INDIRECT(ADDRESS($M264,38))&lt;&gt;"UL"),INDIRECT(ADDRESS($M264,COLUMN()-11)),0),0))</f>
        <v>0</v>
      </c>
      <c r="BO264" s="57" cm="1">
        <f t="array" aca="1" ref="BO264" ca="1">SUM(IF($C264&gt;0,IF(AND(INDIRECT(ADDRESS($C264,44))=0,INDIRECT(ADDRESS($C264,38))&lt;&gt;"UL"),INDIRECT(ADDRESS($C264,COLUMN()-12)),0),0), IF($D264&gt;0,IF(AND(INDIRECT(ADDRESS($D264,44))=0,INDIRECT(ADDRESS($D264,38))&lt;&gt;"UL"),INDIRECT(ADDRESS($D264,COLUMN()-12)),0),0), IF($E264&gt;0,IF(AND(INDIRECT(ADDRESS($E264,44))=0,INDIRECT(ADDRESS($E264,38))&lt;&gt;"UL"),INDIRECT(ADDRESS($E264,COLUMN()-12)),0),0), IF($F264&gt;0,IF(AND(INDIRECT(ADDRESS($F264,44))=0,INDIRECT(ADDRESS($F264,38))&lt;&gt;"UL"),INDIRECT(ADDRESS($F264,COLUMN()-12)),0),0), IF($G264&gt;0,IF(AND(INDIRECT(ADDRESS($G264,44))=0,INDIRECT(ADDRESS($G264,38))&lt;&gt;"UL"),INDIRECT(ADDRESS($G264,COLUMN()-12)),0),0), IF($H264&gt;0,IF(AND(INDIRECT(ADDRESS($H264,44))=0,INDIRECT(ADDRESS($H264,38))&lt;&gt;"UL"),INDIRECT(ADDRESS($H264,COLUMN()-12)),0),0), IF($I264&gt;0,IF(AND(INDIRECT(ADDRESS($I264,44))=0,INDIRECT(ADDRESS($I264,38))&lt;&gt;"UL"),INDIRECT(ADDRESS($I264,COLUMN()-12)),0),0), IF($J264&gt;0,IF(AND(INDIRECT(ADDRESS($J264,44))=0,INDIRECT(ADDRESS($J264,38))&lt;&gt;"UL"),INDIRECT(ADDRESS($J264,COLUMN()-12)),0),0), IF($K264&gt;0,IF(AND(INDIRECT(ADDRESS($K264,44))=0,INDIRECT(ADDRESS($K264,38))&lt;&gt;"UL"),INDIRECT(ADDRESS($K264,COLUMN()-11)),0),0), IF($L264&gt;0,IF(AND(INDIRECT(ADDRESS($L264,44))=0,INDIRECT(ADDRESS($L264,38))&lt;&gt;"UL"),INDIRECT(ADDRESS($L264,COLUMN()-11)),0),0), IF($M264&gt;0,IF(AND(INDIRECT(ADDRESS($M264,44))=0,INDIRECT(ADDRESS($M264,38))&lt;&gt;"UL"),INDIRECT(ADDRESS($M264,COLUMN()-11)),0),0))</f>
        <v>0</v>
      </c>
      <c r="BP264" s="57" cm="1">
        <f t="array" aca="1" ref="BP264" ca="1">SUM(IF($C264&gt;0,IF(AND(INDIRECT(ADDRESS($C264,44))=0,INDIRECT(ADDRESS($C264,38))&lt;&gt;"UL"),INDIRECT(ADDRESS($C264,COLUMN()-12)),0),0), IF($D264&gt;0,IF(AND(INDIRECT(ADDRESS($D264,44))=0,INDIRECT(ADDRESS($D264,38))&lt;&gt;"UL"),INDIRECT(ADDRESS($D264,COLUMN()-12)),0),0), IF($E264&gt;0,IF(AND(INDIRECT(ADDRESS($E264,44))=0,INDIRECT(ADDRESS($E264,38))&lt;&gt;"UL"),INDIRECT(ADDRESS($E264,COLUMN()-12)),0),0), IF($F264&gt;0,IF(AND(INDIRECT(ADDRESS($F264,44))=0,INDIRECT(ADDRESS($F264,38))&lt;&gt;"UL"),INDIRECT(ADDRESS($F264,COLUMN()-12)),0),0), IF($G264&gt;0,IF(AND(INDIRECT(ADDRESS($G264,44))=0,INDIRECT(ADDRESS($G264,38))&lt;&gt;"UL"),INDIRECT(ADDRESS($G264,COLUMN()-12)),0),0), IF($H264&gt;0,IF(AND(INDIRECT(ADDRESS($H264,44))=0,INDIRECT(ADDRESS($H264,38))&lt;&gt;"UL"),INDIRECT(ADDRESS($H264,COLUMN()-12)),0),0), IF($I264&gt;0,IF(AND(INDIRECT(ADDRESS($I264,44))=0,INDIRECT(ADDRESS($I264,38))&lt;&gt;"UL"),INDIRECT(ADDRESS($I264,COLUMN()-12)),0),0), IF($J264&gt;0,IF(AND(INDIRECT(ADDRESS($J264,44))=0,INDIRECT(ADDRESS($J264,38))&lt;&gt;"UL"),INDIRECT(ADDRESS($J264,COLUMN()-12)),0),0), IF($K264&gt;0,IF(AND(INDIRECT(ADDRESS($K264,44))=0,INDIRECT(ADDRESS($K264,38))&lt;&gt;"UL"),INDIRECT(ADDRESS($K264,COLUMN()-11)),0),0), IF($L264&gt;0,IF(AND(INDIRECT(ADDRESS($L264,44))=0,INDIRECT(ADDRESS($L264,38))&lt;&gt;"UL"),INDIRECT(ADDRESS($L264,COLUMN()-11)),0),0), IF($M264&gt;0,IF(AND(INDIRECT(ADDRESS($M264,44))=0,INDIRECT(ADDRESS($M264,38))&lt;&gt;"UL"),INDIRECT(ADDRESS($M264,COLUMN()-11)),0),0))</f>
        <v>0</v>
      </c>
      <c r="BQ264" s="57">
        <f t="shared" ca="1" si="197"/>
        <v>0</v>
      </c>
      <c r="BR264" s="161">
        <f t="shared" ca="1" si="198"/>
        <v>73.023999269645216</v>
      </c>
      <c r="BS264" s="56"/>
      <c r="BT264" s="56">
        <f t="shared" ca="1" si="199"/>
        <v>1.2302012434311456</v>
      </c>
      <c r="BU264" s="89">
        <f t="shared" ca="1" si="200"/>
        <v>3.6182389512680754E-2</v>
      </c>
      <c r="BV264" s="57" t="s">
        <v>33</v>
      </c>
      <c r="BW264" s="57" cm="1">
        <f t="array" aca="1" ref="BW264" ca="1">SUM(IF($C264&gt;0,IF(AND(INDIRECT(ADDRESS($C264,44))=0,INDIRECT(ADDRESS($C264,38))="UL",ISERROR(SEARCH("Rear",INDIRECT(ADDRESS($C264,33)))),ISERROR(SEARCH("Side",INDIRECT(ADDRESS($C264,33))))),INDIRECT(ADDRESS($C264,COLUMN())),0),0),IF($D264&gt;0,IF(AND(INDIRECT(ADDRESS($D264,44))=0,INDIRECT(ADDRESS($D264,38))="UL",ISERROR(SEARCH("Rear",INDIRECT(ADDRESS($D264,33)))),ISERROR(SEARCH("Side",INDIRECT(ADDRESS($D264,33))))),INDIRECT(ADDRESS($D264,COLUMN())),0),0),IF($E264&gt;0,IF(AND(INDIRECT(ADDRESS($E264,44))=0,INDIRECT(ADDRESS($E264,38))="UL",ISERROR(SEARCH("Rear",INDIRECT(ADDRESS($E264,33)))),ISERROR(SEARCH("Side",INDIRECT(ADDRESS($E264,33))))),INDIRECT(ADDRESS($E264,COLUMN())),0),0),IF($F264&gt;0,IF(AND(INDIRECT(ADDRESS($F264,44))=0,INDIRECT(ADDRESS($F264,38))="UL",ISERROR(SEARCH("Rear",INDIRECT(ADDRESS($F264,33)))),ISERROR(SEARCH("Side",INDIRECT(ADDRESS($F264,33))))),INDIRECT(ADDRESS($F264,COLUMN())),0),0),IF($G264&gt;0,IF(AND(INDIRECT(ADDRESS($G264,44))=0,INDIRECT(ADDRESS($G264,38))="UL",ISERROR(SEARCH("Rear",INDIRECT(ADDRESS($G264,33)))),ISERROR(SEARCH("Side",INDIRECT(ADDRESS($G264,33))))),INDIRECT(ADDRESS($G264,COLUMN())),0),0),IF($H264&gt;0,IF(AND(INDIRECT(ADDRESS($H264,44))=0,INDIRECT(ADDRESS($H264,38))="UL",ISERROR(SEARCH("Rear",INDIRECT(ADDRESS($H264,33)))),ISERROR(SEARCH("Side",INDIRECT(ADDRESS($H264,33))))),INDIRECT(ADDRESS($H264,COLUMN())),0),0),IF($I264&gt;0,IF(AND(INDIRECT(ADDRESS($I264,44))=0,INDIRECT(ADDRESS($I264,38))="UL",ISERROR(SEARCH("Rear",INDIRECT(ADDRESS($I264,33)))),ISERROR(SEARCH("Side",INDIRECT(ADDRESS($I264,33))))),INDIRECT(ADDRESS($I264,COLUMN())),0),0),IF($J264&gt;0,IF(AND(INDIRECT(ADDRESS($J264,44))=0,INDIRECT(ADDRESS($J264,38))="UL",ISERROR(SEARCH("Rear",INDIRECT(ADDRESS($J264,33)))),ISERROR(SEARCH("Side",INDIRECT(ADDRESS($J264,33))))),INDIRECT(ADDRESS($J264,COLUMN())),0),0),IF($K264&gt;0,IF(AND(INDIRECT(ADDRESS($K264,44))=0,INDIRECT(ADDRESS($K264,38))="UL",ISERROR(SEARCH("Rear",INDIRECT(ADDRESS($K264,33)))),ISERROR(SEARCH("Side",INDIRECT(ADDRESS($K264,33))))),INDIRECT(ADDRESS($K264,COLUMN())),0),0),IF($L264&gt;0,IF(AND(INDIRECT(ADDRESS($L264,44))=0,INDIRECT(ADDRESS($L264,38))="UL",ISERROR(SEARCH("Rear",INDIRECT(ADDRESS($L264,33)))),ISERROR(SEARCH("Side",INDIRECT(ADDRESS($L264,33))))),INDIRECT(ADDRESS($L264,COLUMN())),0),0),IF($M264&gt;0,IF(AND(INDIRECT(ADDRESS($M264,44))=0,INDIRECT(ADDRESS($M264,38))="UL",ISERROR(SEARCH("Rear",INDIRECT(ADDRESS($M264,33)))),ISERROR(SEARCH("Side",INDIRECT(ADDRESS($M264,33))))),INDIRECT(ADDRESS($M264,COLUMN())),0),0))</f>
        <v>0.22222222222222221</v>
      </c>
      <c r="BX264" s="57">
        <f t="shared" ca="1" si="201"/>
        <v>0.88888888888888884</v>
      </c>
      <c r="BY264" s="57" cm="1">
        <f t="array" aca="1" ref="BY264" ca="1">SUM(IF($C264&gt;0,IF(AND(INDIRECT(ADDRESS($C264,44))=0,INDIRECT(ADDRESS($C264,38))="UL"),INDIRECT(ADDRESS($C264,COLUMN())),0),0),IF($D264&gt;0,IF(AND(INDIRECT(ADDRESS($D264,44))=0,INDIRECT(ADDRESS($D264,38))="UL"),INDIRECT(ADDRESS($D264,COLUMN())),0),0),IF($E264&gt;0,IF(AND(INDIRECT(ADDRESS($E264,44))=0,INDIRECT(ADDRESS($E264,38))="UL"),INDIRECT(ADDRESS($E264,COLUMN())),0),0),IF($F264&gt;0,IF(AND(INDIRECT(ADDRESS($F264,44))=0,INDIRECT(ADDRESS($F264,38))="UL"),INDIRECT(ADDRESS($F264,COLUMN())),0),0),IF($G264&gt;0,IF(AND(INDIRECT(ADDRESS($G264,44))=0,INDIRECT(ADDRESS($G264,38))="UL"),INDIRECT(ADDRESS($G264,COLUMN())),0),0),IF($H264&gt;0,IF(AND(INDIRECT(ADDRESS($H264,44))=0,INDIRECT(ADDRESS($H264,38))="UL"),INDIRECT(ADDRESS($H264,COLUMN())),0),0),IF($I264&gt;0,IF(AND(INDIRECT(ADDRESS($I264,44))=0,INDIRECT(ADDRESS($I264,38))="UL"),INDIRECT(ADDRESS($I264,COLUMN())),0),0),IF($J264&gt;0,IF(AND(INDIRECT(ADDRESS($J264,44))=0,INDIRECT(ADDRESS($J264,38))="UL"),INDIRECT(ADDRESS($J264,COLUMN())),0),0),IF($K264&gt;0,IF(AND(INDIRECT(ADDRESS($K264,44))=0,INDIRECT(ADDRESS($K264,38))="UL"),INDIRECT(ADDRESS($K264,COLUMN())),0),0),IF($L264&gt;0,IF(AND(INDIRECT(ADDRESS($L264,44))=0,INDIRECT(ADDRESS($L264,38))="UL"),INDIRECT(ADDRESS($L264,COLUMN())),0),0),IF($M264&gt;0,IF(AND(INDIRECT(ADDRESS($M264,44))=0,INDIRECT(ADDRESS($M264,38))="UL"),INDIRECT(ADDRESS($M264,COLUMN())),0),0))</f>
        <v>0.21893004115226339</v>
      </c>
      <c r="BZ264" s="57" cm="1">
        <f t="array" aca="1" ref="BZ264" ca="1">SUM(IF($C264&gt;0,IF(AND(INDIRECT(ADDRESS($C264,44))=0,INDIRECT(ADDRESS($C264,38))="UL"),INDIRECT(ADDRESS($C264,COLUMN())),0),0),IF($D264&gt;0,IF(AND(INDIRECT(ADDRESS($D264,44))=0,INDIRECT(ADDRESS($D264,38))="UL"),INDIRECT(ADDRESS($D264,COLUMN())),0),0),IF($E264&gt;0,IF(AND(INDIRECT(ADDRESS($E264,44))=0,INDIRECT(ADDRESS($E264,38))="UL"),INDIRECT(ADDRESS($E264,COLUMN())),0),0),IF($F264&gt;0,IF(AND(INDIRECT(ADDRESS($F264,44))=0,INDIRECT(ADDRESS($F264,38))="UL"),INDIRECT(ADDRESS($F264,COLUMN())),0),0),IF($G264&gt;0,IF(AND(INDIRECT(ADDRESS($G264,44))=0,INDIRECT(ADDRESS($G264,38))="UL"),INDIRECT(ADDRESS($G264,COLUMN())),0),0),IF($H264&gt;0,IF(AND(INDIRECT(ADDRESS($H264,44))=0,INDIRECT(ADDRESS($H264,38))="UL"),INDIRECT(ADDRESS($H264,COLUMN())),0),0),IF($I264&gt;0,IF(AND(INDIRECT(ADDRESS($I264,44))=0,INDIRECT(ADDRESS($I264,38))="UL"),INDIRECT(ADDRESS($I264,COLUMN())),0),0),IF($J264&gt;0,IF(AND(INDIRECT(ADDRESS($J264,44))=0,INDIRECT(ADDRESS($J264,38))="UL"),INDIRECT(ADDRESS($J264,COLUMN())),0),0),IF($K264&gt;0,IF(AND(INDIRECT(ADDRESS($K264,44))=0,INDIRECT(ADDRESS($K264,38))="UL"),INDIRECT(ADDRESS($K264,COLUMN())),0),0),IF($L264&gt;0,IF(AND(INDIRECT(ADDRESS($L264,44))=0,INDIRECT(ADDRESS($L264,38))="UL"),INDIRECT(ADDRESS($L264,COLUMN())),0),0),IF($M264&gt;0,IF(AND(INDIRECT(ADDRESS($M264,44))=0,INDIRECT(ADDRESS($M264,38))="UL"),INDIRECT(ADDRESS($M264,COLUMN())),0),0))</f>
        <v>0.4736625514403292</v>
      </c>
      <c r="CA264" s="57">
        <f t="shared" ca="1" si="202"/>
        <v>0.21893004115226339</v>
      </c>
      <c r="CB264" s="57" cm="1">
        <f t="array" aca="1" ref="CB264" ca="1">SUM(IF($C264&gt;0,IF(AND(INDIRECT(ADDRESS($C264,44))=0,INDIRECT(ADDRESS($C264,38))&lt;&gt;"UL"),INDIRECT(ADDRESS($C264,COLUMN())),0),0),IF($D264&gt;0,IF(AND(INDIRECT(ADDRESS($D264,44))=0,INDIRECT(ADDRESS($D264,38))&lt;&gt;"UL"),INDIRECT(ADDRESS($D264,COLUMN())),0),0),IF($E264&gt;0,IF(AND(INDIRECT(ADDRESS($E264,44))=0,INDIRECT(ADDRESS($E264,38))&lt;&gt;"UL"),INDIRECT(ADDRESS($E264,COLUMN())),0),0),IF($F264&gt;0,IF(AND(INDIRECT(ADDRESS($F264,44))=0,INDIRECT(ADDRESS($F264,38))&lt;&gt;"UL"),INDIRECT(ADDRESS($F264,COLUMN())),0),0),IF($G264&gt;0,IF(AND(INDIRECT(ADDRESS($G264,44))=0,INDIRECT(ADDRESS($G264,38))&lt;&gt;"UL"),INDIRECT(ADDRESS($G264,COLUMN())),0),0),IF($H264&gt;0,IF(AND(INDIRECT(ADDRESS($H264,44))=0,INDIRECT(ADDRESS($H264,38))&lt;&gt;"UL"),INDIRECT(ADDRESS($H264,COLUMN())),0),0),IF($I264&gt;0,IF(AND(INDIRECT(ADDRESS($I264,44))=0,INDIRECT(ADDRESS($I264,38))&lt;&gt;"UL"),INDIRECT(ADDRESS($I264,COLUMN())),0),0),IF($J264&gt;0,IF(AND(INDIRECT(ADDRESS($J264,44))=0,INDIRECT(ADDRESS($J264,38))&lt;&gt;"UL"),INDIRECT(ADDRESS($J264,COLUMN())),0),0),IF($K264&gt;0,IF(AND(INDIRECT(ADDRESS($K264,44))=0,INDIRECT(ADDRESS($K264,38))&lt;&gt;"UL"),INDIRECT(ADDRESS($K264,COLUMN())),0),0),IF($L264&gt;0,IF(AND(INDIRECT(ADDRESS($L264,44))=0,INDIRECT(ADDRESS($L264,38))&lt;&gt;"UL"),INDIRECT(ADDRESS($L264,COLUMN())),0),0),IF($M264&gt;0,IF(AND(INDIRECT(ADDRESS($M264,44))=0,INDIRECT(ADDRESS($M264,38))&lt;&gt;"UL"),INDIRECT(ADDRESS($M264,COLUMN())),0),0))</f>
        <v>0</v>
      </c>
      <c r="CC264" s="57">
        <f t="shared" ca="1" si="203"/>
        <v>0</v>
      </c>
      <c r="CD264" s="57" cm="1">
        <f t="array" aca="1" ref="CD264" ca="1">SUM(IF($C264&gt;0,IF(AND(INDIRECT(ADDRESS($C264,44))=0,INDIRECT(ADDRESS($C264,38))&lt;&gt;"UL"),INDIRECT(ADDRESS($C264,COLUMN())),0),0),IF($D264&gt;0,IF(AND(INDIRECT(ADDRESS($D264,44))=0,INDIRECT(ADDRESS($D264,38))&lt;&gt;"UL"),INDIRECT(ADDRESS($D264,COLUMN())),0),0),IF($E264&gt;0,IF(AND(INDIRECT(ADDRESS($E264,44))=0,INDIRECT(ADDRESS($E264,38))&lt;&gt;"UL"),INDIRECT(ADDRESS($E264,COLUMN())),0),0),IF($F264&gt;0,IF(AND(INDIRECT(ADDRESS($F264,44))=0,INDIRECT(ADDRESS($F264,38))&lt;&gt;"UL"),INDIRECT(ADDRESS($F264,COLUMN())),0),0),IF($G264&gt;0,IF(AND(INDIRECT(ADDRESS($G264,44))=0,INDIRECT(ADDRESS($G264,38))&lt;&gt;"UL"),INDIRECT(ADDRESS($G264,COLUMN())),0),0),IF($H264&gt;0,IF(AND(INDIRECT(ADDRESS($H264,44))=0,INDIRECT(ADDRESS($H264,38))&lt;&gt;"UL"),INDIRECT(ADDRESS($H264,COLUMN())),0),0),IF($I264&gt;0,IF(AND(INDIRECT(ADDRESS($I264,44))=0,INDIRECT(ADDRESS($I264,38))&lt;&gt;"UL"),INDIRECT(ADDRESS($I264,COLUMN())),0),0),IF($J264&gt;0,IF(AND(INDIRECT(ADDRESS($J264,44))=0,INDIRECT(ADDRESS($J264,38))&lt;&gt;"UL"),INDIRECT(ADDRESS($J264,COLUMN())),0),0),IF($K264&gt;0,IF(AND(INDIRECT(ADDRESS($K264,44))=0,INDIRECT(ADDRESS($K264,38))&lt;&gt;"UL"),INDIRECT(ADDRESS($K264,COLUMN())),0),0),IF($L264&gt;0,IF(AND(INDIRECT(ADDRESS($L264,44))=0,INDIRECT(ADDRESS($L264,38))&lt;&gt;"UL"),INDIRECT(ADDRESS($L264,COLUMN())),0),0),IF($M264&gt;0,IF(AND(INDIRECT(ADDRESS($M264,44))=0,INDIRECT(ADDRESS($M264,38))&lt;&gt;"UL"),INDIRECT(ADDRESS($M264,COLUMN())),0),0))</f>
        <v>0</v>
      </c>
      <c r="CE264" s="57" cm="1">
        <f t="array" aca="1" ref="CE264" ca="1">SUM(IF($C264&gt;0,IF(AND(INDIRECT(ADDRESS($C264,44))=0,INDIRECT(ADDRESS($C264,38))&lt;&gt;"UL"),INDIRECT(ADDRESS($C264,COLUMN())),0),0),IF($D264&gt;0,IF(AND(INDIRECT(ADDRESS($D264,44))=0,INDIRECT(ADDRESS($D264,38))&lt;&gt;"UL"),INDIRECT(ADDRESS($D264,COLUMN())),0),0),IF($E264&gt;0,IF(AND(INDIRECT(ADDRESS($E264,44))=0,INDIRECT(ADDRESS($E264,38))&lt;&gt;"UL"),INDIRECT(ADDRESS($E264,COLUMN())),0),0),IF($F264&gt;0,IF(AND(INDIRECT(ADDRESS($F264,44))=0,INDIRECT(ADDRESS($F264,38))&lt;&gt;"UL"),INDIRECT(ADDRESS($F264,COLUMN())),0),0),IF($G264&gt;0,IF(AND(INDIRECT(ADDRESS($G264,44))=0,INDIRECT(ADDRESS($G264,38))&lt;&gt;"UL"),INDIRECT(ADDRESS($G264,COLUMN())),0),0),IF($H264&gt;0,IF(AND(INDIRECT(ADDRESS($H264,44))=0,INDIRECT(ADDRESS($H264,38))&lt;&gt;"UL"),INDIRECT(ADDRESS($H264,COLUMN())),0),0),IF($I264&gt;0,IF(AND(INDIRECT(ADDRESS($I264,44))=0,INDIRECT(ADDRESS($I264,38))&lt;&gt;"UL"),INDIRECT(ADDRESS($I264,COLUMN())),0),0),IF($J264&gt;0,IF(AND(INDIRECT(ADDRESS($J264,44))=0,INDIRECT(ADDRESS($J264,38))&lt;&gt;"UL"),INDIRECT(ADDRESS($J264,COLUMN())),0),0),IF($K264&gt;0,IF(AND(INDIRECT(ADDRESS($K264,44))=0,INDIRECT(ADDRESS($K264,38))&lt;&gt;"UL"),INDIRECT(ADDRESS($K264,COLUMN())),0),0),IF($L264&gt;0,IF(AND(INDIRECT(ADDRESS($L264,44))=0,INDIRECT(ADDRESS($L264,38))&lt;&gt;"UL"),INDIRECT(ADDRESS($L264,COLUMN())),0),0),IF($M264&gt;0,IF(AND(INDIRECT(ADDRESS($M264,44))=0,INDIRECT(ADDRESS($M264,38))&lt;&gt;"UL"),INDIRECT(ADDRESS($M264,COLUMN())),0),0))</f>
        <v>0</v>
      </c>
      <c r="CF264" s="57">
        <f t="shared" ca="1" si="204"/>
        <v>0</v>
      </c>
      <c r="CG264" s="57">
        <f t="shared" ca="1" si="205"/>
        <v>1.1951635561915808</v>
      </c>
      <c r="CH264" s="57">
        <f t="shared" ca="1" si="206"/>
        <v>3.5151869299752378E-2</v>
      </c>
      <c r="CI264" s="19">
        <f t="shared" ca="1" si="207"/>
        <v>12.172980835077633</v>
      </c>
      <c r="CJ264" s="19"/>
      <c r="CK264" s="57" cm="1">
        <f t="array" aca="1" ref="CK264" ca="1">IF(AU264="S", SUM(IF($C264&gt;0,IF(INDIRECT(ADDRESS($C264,43))&lt;&gt;1,INDIRECT(ADDRESS($C264,48)),0),0), IF($D264&gt;0,IF(INDIRECT(ADDRESS($D264,43))&lt;&gt;1,INDIRECT(ADDRESS($D264,48)),0),0), IF($E264&gt;0,IF(INDIRECT(ADDRESS($E264,43))&lt;&gt;1,INDIRECT(ADDRESS($E264,48)),0),0), IF($F264&gt;0,IF(INDIRECT(ADDRESS($F264,43))&lt;&gt;1,INDIRECT(ADDRESS($F264,48)),0),0), IF($G264&gt;0,IF(INDIRECT(ADDRESS($G264,43))&lt;&gt;1,INDIRECT(ADDRESS($G264,48)),0),0), IF($H264&gt;0,IF(INDIRECT(ADDRESS($H264,43))&lt;&gt;1,INDIRECT(ADDRESS($H264,48)),0),0), IF($I264&gt;0,IF(INDIRECT(ADDRESS($I264,43))&lt;&gt;1,INDIRECT(ADDRESS($I264,48)),0),0), IF($J264&gt;0,IF(INDIRECT(ADDRESS($J264,43))&lt;&gt;1,INDIRECT(ADDRESS($J264,48)),0),0), IF($K264&gt;0,IF(INDIRECT(ADDRESS($K264,43))&lt;&gt;1,INDIRECT(ADDRESS($K264,48)),0),0), IF($L264&gt;0,IF(INDIRECT(ADDRESS($L264,43))&lt;&gt;1,INDIRECT(ADDRESS($L264,48)),0),0), IF($M264&gt;0,IF(INDIRECT(ADDRESS($M264,43))&lt;&gt;1,INDIRECT(ADDRESS($M264,48)),0),0)), IF(AU264="L",SUM(IF($C264&gt;0,IF(INDIRECT(ADDRESS($C264,43))&lt;&gt;1,INDIRECT(ADDRESS($C264,50)),0),0), IF($D264&gt;0,IF(INDIRECT(ADDRESS($D264,43))&lt;&gt;1,INDIRECT(ADDRESS($D264,50)),0),0), IF($E264&gt;0,IF(INDIRECT(ADDRESS($E264,43))&lt;&gt;1,INDIRECT(ADDRESS($E264,50)),0),0), IF($F264&gt;0,IF(INDIRECT(ADDRESS($F264,43))&lt;&gt;1,INDIRECT(ADDRESS($F264,50)),0),0), IF($G264&gt;0,IF(INDIRECT(ADDRESS($G264,43))&lt;&gt;1,INDIRECT(ADDRESS($G264,50)),0),0), IF($G264&gt;0,IF(INDIRECT(ADDRESS($G264,43))&lt;&gt;1,INDIRECT(ADDRESS($G264,50)),0),0), IF($H264&gt;0,IF(INDIRECT(ADDRESS($H264,43))&lt;&gt;1,INDIRECT(ADDRESS($H264,50)),0),0), IF($I264&gt;0,IF(INDIRECT(ADDRESS($I264,43))&lt;&gt;1,INDIRECT(ADDRESS($I264,50)),0),0), IF($J264&gt;0,IF(INDIRECT(ADDRESS($J264,43))&lt;&gt;1,INDIRECT(ADDRESS($J264,50)),0),0), IF($K264&gt;0,IF(INDIRECT(ADDRESS($K264,43))&lt;&gt;1,INDIRECT(ADDRESS($K264,50)),0),0), IF($L264&gt;0,IF(INDIRECT(ADDRESS($L264,43))&lt;&gt;1,INDIRECT(ADDRESS($L264,50)),0),0), IF($M264&gt;0,IF(INDIRECT(ADDRESS($M264,43))&lt;&gt;1,INDIRECT(ADDRESS($M264,50)),0),0)), SUM(IF($C264&gt;0,IF(INDIRECT(ADDRESS($C264,43))&lt;&gt;1,INDIRECT(ADDRESS($C264,49)),0),0), IF($D264&gt;0,IF(INDIRECT(ADDRESS($D264,43))&lt;&gt;1,INDIRECT(ADDRESS($D264,49)),0),0), IF($E264&gt;0,IF(INDIRECT(ADDRESS($E264,43))&lt;&gt;1,INDIRECT(ADDRESS($E264,49)),0),0), IF($F264&gt;0,IF(INDIRECT(ADDRESS($F264,43))&lt;&gt;1,INDIRECT(ADDRESS($F264,49)),0),0), IF($G264&gt;0,IF(INDIRECT(ADDRESS($G264,43))&lt;&gt;1,INDIRECT(ADDRESS($G264,49)),0),0), IF($G264&gt;0,IF(INDIRECT(ADDRESS($G264,43))&lt;&gt;1,INDIRECT(ADDRESS($G264,49)),0),0), IF($H264&gt;0,IF(INDIRECT(ADDRESS($H264,43))&lt;&gt;1,INDIRECT(ADDRESS($H264,49)),0),0), IF($I264&gt;0,IF(INDIRECT(ADDRESS($I264,43))&lt;&gt;1,INDIRECT(ADDRESS($I264,49)),0),0), IF($J264&gt;0,IF(INDIRECT(ADDRESS($J264,43))&lt;&gt;1,INDIRECT(ADDRESS($J264,49)),0),0), IF($K264&gt;0,IF(INDIRECT(ADDRESS($K264,43))&lt;&gt;1,INDIRECT(ADDRESS($K264,49)),0),0), IF($L264&gt;0,IF(INDIRECT(ADDRESS($L264,43))&lt;&gt;1,INDIRECT(ADDRESS($L264,49)),0),0), IF($M264&gt;0,IF(INDIRECT(ADDRESS($M264,43))&lt;&gt;1,INDIRECT(ADDRESS($M264,49)),0),0))))</f>
        <v>11.277777777777777</v>
      </c>
      <c r="CL264" s="57" cm="1">
        <f t="array" aca="1" ref="CL264" ca="1">SUM(IF($C264&gt;0,IF(INDIRECT(ADDRESS($C264,44))=1,INDIRECT(ADDRESS($C264,90)),0),0), IF($D264&gt;0,IF(INDIRECT(ADDRESS($D264,44))=1,INDIRECT(ADDRESS($D264,90)),0),0), IF($E264&gt;0,IF(INDIRECT(ADDRESS($E264,44))=1,INDIRECT(ADDRESS($E264,90)),0),0), IF($F264&gt;0,IF(INDIRECT(ADDRESS($F264,44))=1,INDIRECT(ADDRESS($F264,90)),0),0), IF($G264&gt;0,IF(INDIRECT(ADDRESS($G264,44))=1,INDIRECT(ADDRESS($G264,90)),0),0), IF($H264&gt;0,IF(INDIRECT(ADDRESS($H264,44))=1,INDIRECT(ADDRESS($H264,90)),0),0), IF($I264&gt;0,IF(INDIRECT(ADDRESS($I264,44))=1,INDIRECT(ADDRESS($I264,90)),0),0), IF($J264&gt;0,IF(INDIRECT(ADDRESS($J264,44))=1,INDIRECT(ADDRESS($J264,90)),0),0), IF($K264&gt;0,IF(INDIRECT(ADDRESS($K264,44))=1,INDIRECT(ADDRESS($K264,90)),0),0), IF($L264&gt;0,IF(INDIRECT(ADDRESS($L264,44))=1,INDIRECT(ADDRESS($L264,90)),0),0), IF($M264&gt;0,IF(INDIRECT(ADDRESS($M264,44))=1,INDIRECT(ADDRESS($M264,90)),0),0))</f>
        <v>15</v>
      </c>
      <c r="CM264" s="56">
        <f t="shared" ca="1" si="208"/>
        <v>0.2663688151342441</v>
      </c>
      <c r="CN264" s="59"/>
    </row>
    <row r="265" spans="1:92" x14ac:dyDescent="0.25">
      <c r="A265" s="52" t="s">
        <v>328</v>
      </c>
      <c r="B265" s="67">
        <v>210</v>
      </c>
      <c r="C265" s="67">
        <v>216</v>
      </c>
      <c r="D265" s="67">
        <v>217</v>
      </c>
      <c r="E265" s="67">
        <v>218</v>
      </c>
      <c r="F265" s="67">
        <v>237</v>
      </c>
      <c r="G265" s="67">
        <v>237</v>
      </c>
      <c r="H265" s="67">
        <v>237</v>
      </c>
      <c r="I265" s="67"/>
      <c r="J265" s="67"/>
      <c r="K265" s="67"/>
      <c r="L265" s="67"/>
      <c r="M265" s="67"/>
      <c r="N265" s="67">
        <f ca="1">SUM(INDIRECT(ADDRESS(B265,COLUMN())),IF(C265&gt;0,INDIRECT(ADDRESS(C265,COLUMN())),0),IF(D265&gt;0,INDIRECT(ADDRESS(D265,COLUMN())),0),IF(E265&gt;0,INDIRECT(ADDRESS(E265,COLUMN())),0),IF(F265&gt;0,INDIRECT(ADDRESS(F265,COLUMN())),0),IF(G265&gt;0,INDIRECT(ADDRESS(G265,COLUMN())),0),IF(H265&gt;0,INDIRECT(ADDRESS(H265,COLUMN())),0),IF(I265&gt;0,INDIRECT(ADDRESS(I265,COLUMN())),0),IF(J265&gt;0,INDIRECT(ADDRESS(J265,COLUMN())),0),IF(K265&gt;0,INDIRECT(ADDRESS(K265,COLUMN())),0),IF(L265&gt;0,INDIRECT(ADDRESS(L265,COLUMN())),0),IF(M265&gt;0,INDIRECT(ADDRESS(M265,COLUMN())),0))</f>
        <v>28</v>
      </c>
      <c r="O265" s="67" t="str" cm="1">
        <f t="array" aca="1" ref="O265" ca="1">INDIRECT(ADDRESS($B265,COLUMN()))</f>
        <v>Fighter</v>
      </c>
      <c r="P265" s="67" cm="1">
        <f t="array" aca="1" ref="P265" ca="1">INDIRECT(ADDRESS($B265,COLUMN()))</f>
        <v>3</v>
      </c>
      <c r="Q265" s="67" cm="1">
        <f t="array" aca="1" ref="Q265" ca="1">INDIRECT(ADDRESS($B265,COLUMN()))</f>
        <v>0</v>
      </c>
      <c r="R265" s="67" cm="1">
        <f t="array" aca="1" ref="R265" ca="1">INDIRECT(ADDRESS($B265,COLUMN()))</f>
        <v>0</v>
      </c>
      <c r="S265" s="67" cm="1">
        <f t="array" aca="1" ref="S265" ca="1">INDIRECT(ADDRESS($B265,COLUMN()))</f>
        <v>2</v>
      </c>
      <c r="T265" s="67" t="str" cm="1">
        <f t="array" aca="1" ref="T265" ca="1">INDIRECT(ADDRESS($B265,COLUMN()))</f>
        <v>1-4</v>
      </c>
      <c r="U265" s="67" cm="1">
        <f t="array" aca="1" ref="U265" ca="1">INDIRECT(ADDRESS($B265,COLUMN()))</f>
        <v>4</v>
      </c>
      <c r="V265" s="67" cm="1">
        <f t="array" aca="1" ref="V265" ca="1">INDIRECT(ADDRESS($B265,COLUMN()))</f>
        <v>0</v>
      </c>
      <c r="W265" s="67" cm="1">
        <f t="array" aca="1" ref="W265" ca="1">INDIRECT(ADDRESS($B265,COLUMN()))</f>
        <v>4</v>
      </c>
      <c r="X265" s="67" cm="1">
        <f t="array" aca="1" ref="X265" ca="1">INDIRECT(ADDRESS($B265,COLUMN()))</f>
        <v>7</v>
      </c>
      <c r="Y265" s="67" cm="1">
        <f t="array" aca="1" ref="Y265" ca="1">INDIRECT(ADDRESS($B265,COLUMN()))</f>
        <v>3</v>
      </c>
      <c r="Z265" s="67" cm="1">
        <f t="array" aca="1" ref="Z265" ca="1">INDIRECT(ADDRESS($B265,COLUMN()))</f>
        <v>4</v>
      </c>
      <c r="AA265" s="67" cm="1">
        <f t="array" aca="1" ref="AA265" ca="1">INDIRECT(ADDRESS($B265,COLUMN()))</f>
        <v>0</v>
      </c>
      <c r="AB265" s="56">
        <f t="shared" ca="1" si="209"/>
        <v>0.75242728065260123</v>
      </c>
      <c r="AC265" s="56">
        <f t="shared" ca="1" si="191"/>
        <v>0.87055536721553084</v>
      </c>
      <c r="AD265" s="56">
        <f t="shared" ca="1" si="192"/>
        <v>2.2710140014318196</v>
      </c>
      <c r="AF265" s="52"/>
      <c r="AG265" s="52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2"/>
      <c r="AU265" s="54" t="s">
        <v>33</v>
      </c>
      <c r="AV265" s="57" cm="1">
        <f t="array" aca="1" ref="AV265" ca="1">SUM(IF($C265&gt;0,IF(AND(INDIRECT(ADDRESS($C265,44))=0,INDIRECT(ADDRESS($C265,38))="UL",ISERROR(SEARCH("Rear",INDIRECT(ADDRESS($C265,33)))),ISERROR(SEARCH("Side",INDIRECT(ADDRESS($C265,33))))),INDIRECT(ADDRESS($C265,COLUMN())),0),0),IF($D265&gt;0,IF(AND(INDIRECT(ADDRESS($D265,44))=0,INDIRECT(ADDRESS($D265,38))="UL",ISERROR(SEARCH("Rear",INDIRECT(ADDRESS($D265,33)))),ISERROR(SEARCH("Side",INDIRECT(ADDRESS($D265,33))))),INDIRECT(ADDRESS($D265,COLUMN())),0),0),IF($E265&gt;0,IF(AND(INDIRECT(ADDRESS($E265,44))=0,INDIRECT(ADDRESS($E265,38))="UL",ISERROR(SEARCH("Rear",INDIRECT(ADDRESS($E265,33)))),ISERROR(SEARCH("Side",INDIRECT(ADDRESS($E265,33))))),INDIRECT(ADDRESS($E265,COLUMN())),0),0),IF($F265&gt;0,IF(AND(INDIRECT(ADDRESS($F265,44))=0,INDIRECT(ADDRESS($F265,38))="UL",ISERROR(SEARCH("Rear",INDIRECT(ADDRESS($F265,33)))),ISERROR(SEARCH("Side",INDIRECT(ADDRESS($F265,33))))),INDIRECT(ADDRESS($F265,COLUMN())),0),0),IF($G265&gt;0,IF(AND(INDIRECT(ADDRESS($G265,44))=0,INDIRECT(ADDRESS($G265,38))="UL",ISERROR(SEARCH("Rear",INDIRECT(ADDRESS($G265,33)))),ISERROR(SEARCH("Side",INDIRECT(ADDRESS($G265,33))))),INDIRECT(ADDRESS($G265,COLUMN())),0),0),IF($H265&gt;0,IF(AND(INDIRECT(ADDRESS($H265,44))=0,INDIRECT(ADDRESS($H265,38))="UL",ISERROR(SEARCH("Rear",INDIRECT(ADDRESS($H265,33)))),ISERROR(SEARCH("Side",INDIRECT(ADDRESS($H265,33))))),INDIRECT(ADDRESS($H265,COLUMN())),0),0),IF($I265&gt;0,IF(AND(INDIRECT(ADDRESS($I265,44))=0,INDIRECT(ADDRESS($I265,38))="UL",ISERROR(SEARCH("Rear",INDIRECT(ADDRESS($I265,33)))),ISERROR(SEARCH("Side",INDIRECT(ADDRESS($I265,33))))),INDIRECT(ADDRESS($I265,COLUMN())),0),0),IF($J265&gt;0,IF(AND(INDIRECT(ADDRESS($J265,44))=0,INDIRECT(ADDRESS($J265,38))="UL",ISERROR(SEARCH("Rear",INDIRECT(ADDRESS($J265,33)))),ISERROR(SEARCH("Side",INDIRECT(ADDRESS($J265,33))))),INDIRECT(ADDRESS($J265,COLUMN())),0),0),IF($K265&gt;0,IF(AND(INDIRECT(ADDRESS($K265,44))=0,INDIRECT(ADDRESS($K265,38))="UL",ISERROR(SEARCH("Rear",INDIRECT(ADDRESS($K265,33)))),ISERROR(SEARCH("Side",INDIRECT(ADDRESS($K265,33))))),INDIRECT(ADDRESS($K265,COLUMN())),0),0),IF($L265&gt;0,IF(AND(INDIRECT(ADDRESS($L265,44))=0,INDIRECT(ADDRESS($L265,38))="UL",ISERROR(SEARCH("Rear",INDIRECT(ADDRESS($L265,33)))),ISERROR(SEARCH("Side",INDIRECT(ADDRESS($L265,33))))),INDIRECT(ADDRESS($L265,COLUMN())),0),0),IF($M265&gt;0,IF(AND(INDIRECT(ADDRESS($M265,44))=0,INDIRECT(ADDRESS($M265,38))="UL",ISERROR(SEARCH("Rear",INDIRECT(ADDRESS($M265,33)))),ISERROR(SEARCH("Side",INDIRECT(ADDRESS($M265,33))))),INDIRECT(ADDRESS($M265,COLUMN())),0),0))</f>
        <v>0.88888888888888884</v>
      </c>
      <c r="AW265" s="57" cm="1">
        <f t="array" aca="1" ref="AW265" ca="1">SUM(IF($C265&gt;0,IF(AND(INDIRECT(ADDRESS($C265,44))=0,INDIRECT(ADDRESS($C265,38))="UL",ISERROR(SEARCH("Rear",INDIRECT(ADDRESS($C265,33)))),ISERROR(SEARCH("Side",INDIRECT(ADDRESS($C265,33))))),INDIRECT(ADDRESS($C265,COLUMN())),0),0),IF($D265&gt;0,IF(AND(INDIRECT(ADDRESS($D265,44))=0,INDIRECT(ADDRESS($D265,38))="UL",ISERROR(SEARCH("Rear",INDIRECT(ADDRESS($D265,33)))),ISERROR(SEARCH("Side",INDIRECT(ADDRESS($D265,33))))),INDIRECT(ADDRESS($D265,COLUMN())),0),0),IF($E265&gt;0,IF(AND(INDIRECT(ADDRESS($E265,44))=0,INDIRECT(ADDRESS($E265,38))="UL",ISERROR(SEARCH("Rear",INDIRECT(ADDRESS($E265,33)))),ISERROR(SEARCH("Side",INDIRECT(ADDRESS($E265,33))))),INDIRECT(ADDRESS($E265,COLUMN())),0),0),IF($F265&gt;0,IF(AND(INDIRECT(ADDRESS($F265,44))=0,INDIRECT(ADDRESS($F265,38))="UL",ISERROR(SEARCH("Rear",INDIRECT(ADDRESS($F265,33)))),ISERROR(SEARCH("Side",INDIRECT(ADDRESS($F265,33))))),INDIRECT(ADDRESS($F265,COLUMN())),0),0),IF($G265&gt;0,IF(AND(INDIRECT(ADDRESS($G265,44))=0,INDIRECT(ADDRESS($G265,38))="UL",ISERROR(SEARCH("Rear",INDIRECT(ADDRESS($G265,33)))),ISERROR(SEARCH("Side",INDIRECT(ADDRESS($G265,33))))),INDIRECT(ADDRESS($G265,COLUMN())),0),0),IF($H265&gt;0,IF(AND(INDIRECT(ADDRESS($H265,44))=0,INDIRECT(ADDRESS($H265,38))="UL",ISERROR(SEARCH("Rear",INDIRECT(ADDRESS($H265,33)))),ISERROR(SEARCH("Side",INDIRECT(ADDRESS($H265,33))))),INDIRECT(ADDRESS($H265,COLUMN())),0),0),IF($I265&gt;0,IF(AND(INDIRECT(ADDRESS($I265,44))=0,INDIRECT(ADDRESS($I265,38))="UL",ISERROR(SEARCH("Rear",INDIRECT(ADDRESS($I265,33)))),ISERROR(SEARCH("Side",INDIRECT(ADDRESS($I265,33))))),INDIRECT(ADDRESS($I265,COLUMN())),0),0),IF($J265&gt;0,IF(AND(INDIRECT(ADDRESS($J265,44))=0,INDIRECT(ADDRESS($J265,38))="UL",ISERROR(SEARCH("Rear",INDIRECT(ADDRESS($J265,33)))),ISERROR(SEARCH("Side",INDIRECT(ADDRESS($J265,33))))),INDIRECT(ADDRESS($J265,COLUMN())),0),0),IF($K265&gt;0,IF(AND(INDIRECT(ADDRESS($K265,44))=0,INDIRECT(ADDRESS($K265,38))="UL",ISERROR(SEARCH("Rear",INDIRECT(ADDRESS($K265,33)))),ISERROR(SEARCH("Side",INDIRECT(ADDRESS($K265,33))))),INDIRECT(ADDRESS($K265,COLUMN())),0),0),IF($L265&gt;0,IF(AND(INDIRECT(ADDRESS($L265,44))=0,INDIRECT(ADDRESS($L265,38))="UL",ISERROR(SEARCH("Rear",INDIRECT(ADDRESS($L265,33)))),ISERROR(SEARCH("Side",INDIRECT(ADDRESS($L265,33))))),INDIRECT(ADDRESS($L265,COLUMN())),0),0),IF($M265&gt;0,IF(AND(INDIRECT(ADDRESS($M265,44))=0,INDIRECT(ADDRESS($M265,38))="UL",ISERROR(SEARCH("Rear",INDIRECT(ADDRESS($M265,33)))),ISERROR(SEARCH("Side",INDIRECT(ADDRESS($M265,33))))),INDIRECT(ADDRESS($M265,COLUMN())),0),0))</f>
        <v>0.44444444444444442</v>
      </c>
      <c r="AX265" s="57" cm="1">
        <f t="array" aca="1" ref="AX265" ca="1">SUM(IF($C265&gt;0,IF(AND(INDIRECT(ADDRESS($C265,44))=0,INDIRECT(ADDRESS($C265,38))="UL",ISERROR(SEARCH("Rear",INDIRECT(ADDRESS($C265,33)))),ISERROR(SEARCH("Side",INDIRECT(ADDRESS($C265,33))))),INDIRECT(ADDRESS($C265,COLUMN())),0),0),IF($D265&gt;0,IF(AND(INDIRECT(ADDRESS($D265,44))=0,INDIRECT(ADDRESS($D265,38))="UL",ISERROR(SEARCH("Rear",INDIRECT(ADDRESS($D265,33)))),ISERROR(SEARCH("Side",INDIRECT(ADDRESS($D265,33))))),INDIRECT(ADDRESS($D265,COLUMN())),0),0),IF($E265&gt;0,IF(AND(INDIRECT(ADDRESS($E265,44))=0,INDIRECT(ADDRESS($E265,38))="UL",ISERROR(SEARCH("Rear",INDIRECT(ADDRESS($E265,33)))),ISERROR(SEARCH("Side",INDIRECT(ADDRESS($E265,33))))),INDIRECT(ADDRESS($E265,COLUMN())),0),0),IF($F265&gt;0,IF(AND(INDIRECT(ADDRESS($F265,44))=0,INDIRECT(ADDRESS($F265,38))="UL",ISERROR(SEARCH("Rear",INDIRECT(ADDRESS($F265,33)))),ISERROR(SEARCH("Side",INDIRECT(ADDRESS($F265,33))))),INDIRECT(ADDRESS($F265,COLUMN())),0),0),IF($G265&gt;0,IF(AND(INDIRECT(ADDRESS($G265,44))=0,INDIRECT(ADDRESS($G265,38))="UL",ISERROR(SEARCH("Rear",INDIRECT(ADDRESS($G265,33)))),ISERROR(SEARCH("Side",INDIRECT(ADDRESS($G265,33))))),INDIRECT(ADDRESS($G265,COLUMN())),0),0),IF($H265&gt;0,IF(AND(INDIRECT(ADDRESS($H265,44))=0,INDIRECT(ADDRESS($H265,38))="UL",ISERROR(SEARCH("Rear",INDIRECT(ADDRESS($H265,33)))),ISERROR(SEARCH("Side",INDIRECT(ADDRESS($H265,33))))),INDIRECT(ADDRESS($H265,COLUMN())),0),0),IF($I265&gt;0,IF(AND(INDIRECT(ADDRESS($I265,44))=0,INDIRECT(ADDRESS($I265,38))="UL",ISERROR(SEARCH("Rear",INDIRECT(ADDRESS($I265,33)))),ISERROR(SEARCH("Side",INDIRECT(ADDRESS($I265,33))))),INDIRECT(ADDRESS($I265,COLUMN())),0),0),IF($J265&gt;0,IF(AND(INDIRECT(ADDRESS($J265,44))=0,INDIRECT(ADDRESS($J265,38))="UL",ISERROR(SEARCH("Rear",INDIRECT(ADDRESS($J265,33)))),ISERROR(SEARCH("Side",INDIRECT(ADDRESS($J265,33))))),INDIRECT(ADDRESS($J265,COLUMN())),0),0),IF($K265&gt;0,IF(AND(INDIRECT(ADDRESS($K265,44))=0,INDIRECT(ADDRESS($K265,38))="UL",ISERROR(SEARCH("Rear",INDIRECT(ADDRESS($K265,33)))),ISERROR(SEARCH("Side",INDIRECT(ADDRESS($K265,33))))),INDIRECT(ADDRESS($K265,COLUMN())),0),0),IF($L265&gt;0,IF(AND(INDIRECT(ADDRESS($L265,44))=0,INDIRECT(ADDRESS($L265,38))="UL",ISERROR(SEARCH("Rear",INDIRECT(ADDRESS($L265,33)))),ISERROR(SEARCH("Side",INDIRECT(ADDRESS($L265,33))))),INDIRECT(ADDRESS($L265,COLUMN())),0),0),IF($M265&gt;0,IF(AND(INDIRECT(ADDRESS($M265,44))=0,INDIRECT(ADDRESS($M265,38))="UL",ISERROR(SEARCH("Rear",INDIRECT(ADDRESS($M265,33)))),ISERROR(SEARCH("Side",INDIRECT(ADDRESS($M265,33))))),INDIRECT(ADDRESS($M265,COLUMN())),0),0))</f>
        <v>0</v>
      </c>
      <c r="AY265" s="58">
        <f t="shared" ca="1" si="193"/>
        <v>0.88888888888888884</v>
      </c>
      <c r="AZ265" s="58">
        <f t="shared" ca="1" si="194"/>
        <v>0.44444444444444442</v>
      </c>
      <c r="BA265" s="58" cm="1">
        <f t="array" aca="1" ref="BA265" ca="1">SUM(IF($C265&gt;0,IF(AND(INDIRECT(ADDRESS($C265,44))=0,INDIRECT(ADDRESS($C265,38))="UL"),INDIRECT(ADDRESS($C265,COLUMN())),0),0),IF($D265&gt;0,IF(AND(INDIRECT(ADDRESS($D265,44))=0,INDIRECT(ADDRESS($D265,38))="UL"),INDIRECT(ADDRESS($D265,COLUMN())),0),0),IF($E265&gt;0,IF(AND(INDIRECT(ADDRESS($E265,44))=0,INDIRECT(ADDRESS($E265,38))="UL"),INDIRECT(ADDRESS($E265,COLUMN())),0),0),IF($F265&gt;0,IF(AND(INDIRECT(ADDRESS($F265,44))=0,INDIRECT(ADDRESS($F265,38))="UL"),INDIRECT(ADDRESS($F265,COLUMN())),0),0),IF($G265&gt;0,IF(AND(INDIRECT(ADDRESS($G265,44))=0,INDIRECT(ADDRESS($G265,38))="UL"),INDIRECT(ADDRESS($G265,COLUMN())),0),0),IF($H265&gt;0,IF(AND(INDIRECT(ADDRESS($H265,44))=0,INDIRECT(ADDRESS($H265,38))="UL"),INDIRECT(ADDRESS($H265,COLUMN())),0),0),IF($I265&gt;0,IF(AND(INDIRECT(ADDRESS($I265,44))=0,INDIRECT(ADDRESS($I265,38))="UL"),INDIRECT(ADDRESS($I265,COLUMN())),0),0),IF($J265&gt;0,IF(AND(INDIRECT(ADDRESS($J265,44))=0,INDIRECT(ADDRESS($J265,38))="UL"),INDIRECT(ADDRESS($J265,COLUMN())),0),0),IF($K265&gt;0,IF(AND(INDIRECT(ADDRESS($K265,44))=0,INDIRECT(ADDRESS($K265,38))="UL"),INDIRECT(ADDRESS($K265,COLUMN())),0),0),IF($L265&gt;0,IF(AND(INDIRECT(ADDRESS($L265,44))=0,INDIRECT(ADDRESS($L265,38))="UL"),INDIRECT(ADDRESS($L265,COLUMN())),0),0),IF($M265&gt;0,IF(AND(INDIRECT(ADDRESS($M265,44))=0,INDIRECT(ADDRESS($M265,38))="UL"),INDIRECT(ADDRESS($M265,COLUMN())),0),0))</f>
        <v>0.23097001763668426</v>
      </c>
      <c r="BB265" s="58" cm="1">
        <f t="array" aca="1" ref="BB265" ca="1">SUM(IF($C265&gt;0,IF(AND(INDIRECT(ADDRESS($C265,44))=0,INDIRECT(ADDRESS($C265,38))="UL"),INDIRECT(ADDRESS($C265,COLUMN())),0),0),IF($D265&gt;0,IF(AND(INDIRECT(ADDRESS($D265,44))=0,INDIRECT(ADDRESS($D265,38))="UL"),INDIRECT(ADDRESS($D265,COLUMN())),0),0),IF($E265&gt;0,IF(AND(INDIRECT(ADDRESS($E265,44))=0,INDIRECT(ADDRESS($E265,38))="UL"),INDIRECT(ADDRESS($E265,COLUMN())),0),0),IF($F265&gt;0,IF(AND(INDIRECT(ADDRESS($F265,44))=0,INDIRECT(ADDRESS($F265,38))="UL"),INDIRECT(ADDRESS($F265,COLUMN())),0),0),IF($G265&gt;0,IF(AND(INDIRECT(ADDRESS($G265,44))=0,INDIRECT(ADDRESS($G265,38))="UL"),INDIRECT(ADDRESS($G265,COLUMN())),0),0),IF($H265&gt;0,IF(AND(INDIRECT(ADDRESS($H265,44))=0,INDIRECT(ADDRESS($H265,38))="UL"),INDIRECT(ADDRESS($H265,COLUMN())),0),0),IF($I265&gt;0,IF(AND(INDIRECT(ADDRESS($I265,44))=0,INDIRECT(ADDRESS($I265,38))="UL"),INDIRECT(ADDRESS($I265,COLUMN())),0),0),IF($J265&gt;0,IF(AND(INDIRECT(ADDRESS($J265,44))=0,INDIRECT(ADDRESS($J265,38))="UL"),INDIRECT(ADDRESS($J265,COLUMN())),0),0),IF($K265&gt;0,IF(AND(INDIRECT(ADDRESS($K265,44))=0,INDIRECT(ADDRESS($K265,38))="UL"),INDIRECT(ADDRESS($K265,COLUMN())),0),0),IF($L265&gt;0,IF(AND(INDIRECT(ADDRESS($L265,44))=0,INDIRECT(ADDRESS($L265,38))="UL"),INDIRECT(ADDRESS($L265,COLUMN())),0),0),IF($M265&gt;0,IF(AND(INDIRECT(ADDRESS($M265,44))=0,INDIRECT(ADDRESS($M265,38))="UL"),INDIRECT(ADDRESS($M265,COLUMN())),0),0))</f>
        <v>0.37650793650793651</v>
      </c>
      <c r="BC265" s="58" cm="1">
        <f t="array" aca="1" ref="BC265" ca="1">SUM(IF($C265&gt;0,IF(AND(INDIRECT(ADDRESS($C265,44))=0,INDIRECT(ADDRESS($C265,38))="UL"),INDIRECT(ADDRESS($C265,COLUMN())),0),0),IF($D265&gt;0,IF(AND(INDIRECT(ADDRESS($D265,44))=0,INDIRECT(ADDRESS($D265,38))="UL"),INDIRECT(ADDRESS($D265,COLUMN())),0),0),IF($E265&gt;0,IF(AND(INDIRECT(ADDRESS($E265,44))=0,INDIRECT(ADDRESS($E265,38))="UL"),INDIRECT(ADDRESS($E265,COLUMN())),0),0),IF($F265&gt;0,IF(AND(INDIRECT(ADDRESS($F265,44))=0,INDIRECT(ADDRESS($F265,38))="UL"),INDIRECT(ADDRESS($F265,COLUMN())),0),0),IF($G265&gt;0,IF(AND(INDIRECT(ADDRESS($G265,44))=0,INDIRECT(ADDRESS($G265,38))="UL"),INDIRECT(ADDRESS($G265,COLUMN())),0),0),IF($H265&gt;0,IF(AND(INDIRECT(ADDRESS($H265,44))=0,INDIRECT(ADDRESS($H265,38))="UL"),INDIRECT(ADDRESS($H265,COLUMN())),0),0),IF($I265&gt;0,IF(AND(INDIRECT(ADDRESS($I265,44))=0,INDIRECT(ADDRESS($I265,38))="UL"),INDIRECT(ADDRESS($I265,COLUMN())),0),0),IF($J265&gt;0,IF(AND(INDIRECT(ADDRESS($J265,44))=0,INDIRECT(ADDRESS($J265,38))="UL"),INDIRECT(ADDRESS($J265,COLUMN())),0),0),IF($K265&gt;0,IF(AND(INDIRECT(ADDRESS($K265,44))=0,INDIRECT(ADDRESS($K265,38))="UL"),INDIRECT(ADDRESS($K265,COLUMN())),0),0),IF($L265&gt;0,IF(AND(INDIRECT(ADDRESS($L265,44))=0,INDIRECT(ADDRESS($L265,38))="UL"),INDIRECT(ADDRESS($L265,COLUMN())),0),0),IF($M265&gt;0,IF(AND(INDIRECT(ADDRESS($M265,44))=0,INDIRECT(ADDRESS($M265,38))="UL"),INDIRECT(ADDRESS($M265,COLUMN())),0),0))</f>
        <v>0.20095238095238094</v>
      </c>
      <c r="BD265" s="58" cm="1">
        <f t="array" aca="1" ref="BD265" ca="1">SUM(IF($C265&gt;0,IF(AND(INDIRECT(ADDRESS($C265,44))=0,INDIRECT(ADDRESS($C265,38))="UL"),INDIRECT(ADDRESS($C265,COLUMN())),0),0),IF($D265&gt;0,IF(AND(INDIRECT(ADDRESS($D265,44))=0,INDIRECT(ADDRESS($D265,38))="UL"),INDIRECT(ADDRESS($D265,COLUMN())),0),0),IF($E265&gt;0,IF(AND(INDIRECT(ADDRESS($E265,44))=0,INDIRECT(ADDRESS($E265,38))="UL"),INDIRECT(ADDRESS($E265,COLUMN())),0),0),IF($F265&gt;0,IF(AND(INDIRECT(ADDRESS($F265,44))=0,INDIRECT(ADDRESS($F265,38))="UL"),INDIRECT(ADDRESS($F265,COLUMN())),0),0),IF($G265&gt;0,IF(AND(INDIRECT(ADDRESS($G265,44))=0,INDIRECT(ADDRESS($G265,38))="UL"),INDIRECT(ADDRESS($G265,COLUMN())),0),0),IF($H265&gt;0,IF(AND(INDIRECT(ADDRESS($H265,44))=0,INDIRECT(ADDRESS($H265,38))="UL"),INDIRECT(ADDRESS($H265,COLUMN())),0),0),IF($I265&gt;0,IF(AND(INDIRECT(ADDRESS($I265,44))=0,INDIRECT(ADDRESS($I265,38))="UL"),INDIRECT(ADDRESS($I265,COLUMN())),0),0),IF($J265&gt;0,IF(AND(INDIRECT(ADDRESS($J265,44))=0,INDIRECT(ADDRESS($J265,38))="UL"),INDIRECT(ADDRESS($J265,COLUMN())),0),0),IF($K265&gt;0,IF(AND(INDIRECT(ADDRESS($K265,44))=0,INDIRECT(ADDRESS($K265,38))="UL"),INDIRECT(ADDRESS($K265,COLUMN())),0),0),IF($L265&gt;0,IF(AND(INDIRECT(ADDRESS($L265,44))=0,INDIRECT(ADDRESS($L265,38))="UL"),INDIRECT(ADDRESS($L265,COLUMN())),0),0),IF($M265&gt;0,IF(AND(INDIRECT(ADDRESS($M265,44))=0,INDIRECT(ADDRESS($M265,38))="UL"),INDIRECT(ADDRESS($M265,COLUMN())),0),0))</f>
        <v>0.32652557319223985</v>
      </c>
      <c r="BE265" s="57">
        <f t="shared" ca="1" si="195"/>
        <v>0.23097001763668426</v>
      </c>
      <c r="BF265" s="57" cm="1">
        <f t="array" aca="1" ref="BF265" ca="1">SUM(IF($C265&gt;0,IF(INDIRECT(ADDRESS($C265,45))=1,INDIRECT(ADDRESS($C265,52))*INDIRECT(ADDRESS($C265,42))/5,0),0), IF($D265&gt;0,IF(INDIRECT(ADDRESS($D265,45))=1,INDIRECT(ADDRESS($D265,52))*INDIRECT(ADDRESS($D265,42))/5,0),0), IF($E265&gt;0,IF(INDIRECT(ADDRESS($E265,45))=1,INDIRECT(ADDRESS($E265,52))*INDIRECT(ADDRESS($E265,42))/5,0),0), IF($F265&gt;0,IF(INDIRECT(ADDRESS($F265,45))=1,INDIRECT(ADDRESS($F265,52))*INDIRECT(ADDRESS($F265,42))/5,0),0), IF($G265&gt;0,IF(INDIRECT(ADDRESS($G265,45))=1,INDIRECT(ADDRESS($G265,52))*INDIRECT(ADDRESS($G265,42))/5,0),0), IF($H265&gt;0,IF(INDIRECT(ADDRESS($H265,45))=1,INDIRECT(ADDRESS($H265,52))*INDIRECT(ADDRESS($H265,42))/5,0),0)
)*$BF$296/100</f>
        <v>3.7962962962962962E-2</v>
      </c>
      <c r="BG265" s="19">
        <v>1</v>
      </c>
      <c r="BH265" s="57" cm="1">
        <f t="array" aca="1" ref="BH265" ca="1">SUM(IF($C265&gt;0,IF(AND(INDIRECT(ADDRESS($C265,44))=0,INDIRECT(ADDRESS($C265,38))&lt;&gt;"UL"),INDIRECT(ADDRESS($C265,COLUMN()-12)),0),0), IF($D265&gt;0,IF(AND(INDIRECT(ADDRESS($D265,44))=0,INDIRECT(ADDRESS($D265,38))&lt;&gt;"UL"),INDIRECT(ADDRESS($D265,COLUMN()-12)),0),0), IF($E265&gt;0,IF(AND(INDIRECT(ADDRESS($E265,44))=0,INDIRECT(ADDRESS($E265,38))&lt;&gt;"UL"),INDIRECT(ADDRESS($E265,COLUMN()-12)),0),0), IF($F265&gt;0,IF(AND(INDIRECT(ADDRESS($F265,44))=0,INDIRECT(ADDRESS($F265,38))&lt;&gt;"UL"),INDIRECT(ADDRESS($F265,COLUMN()-12)),0),0), IF($G265&gt;0,IF(AND(INDIRECT(ADDRESS($G265,44))=0,INDIRECT(ADDRESS($G265,38))&lt;&gt;"UL"),INDIRECT(ADDRESS($G265,COLUMN()-12)),0),0), IF($H265&gt;0,IF(AND(INDIRECT(ADDRESS($H265,44))=0,INDIRECT(ADDRESS($H265,38))&lt;&gt;"UL"),INDIRECT(ADDRESS($H265,COLUMN()-12)),0),0), IF($I265&gt;0,IF(AND(INDIRECT(ADDRESS($I265,44))=0,INDIRECT(ADDRESS($I265,38))&lt;&gt;"UL"),INDIRECT(ADDRESS($I265,COLUMN()-12)),0),0), IF($J265&gt;0,IF(AND(INDIRECT(ADDRESS($J265,44))=0,INDIRECT(ADDRESS($J265,38))&lt;&gt;"UL"),INDIRECT(ADDRESS($J265,COLUMN()-12)),0),0), IF($K265&gt;0,IF(AND(INDIRECT(ADDRESS($K265,44))=0,INDIRECT(ADDRESS($K265,38))&lt;&gt;"UL"),INDIRECT(ADDRESS($K265,COLUMN()-12)),0),0), IF($L265&gt;0,IF(AND(INDIRECT(ADDRESS($L265,44))=0,INDIRECT(ADDRESS($L265,38))&lt;&gt;"UL"),INDIRECT(ADDRESS($L265,COLUMN()-12)),0),0), IF($M265&gt;0,IF(AND(INDIRECT(ADDRESS($M265,44))=0,INDIRECT(ADDRESS($M265,38))&lt;&gt;"UL"),INDIRECT(ADDRESS($M265,COLUMN()-12)),0),0))</f>
        <v>2</v>
      </c>
      <c r="BI265" s="57" cm="1">
        <f t="array" aca="1" ref="BI265" ca="1">SUM(IF($C265&gt;0,IF(AND(INDIRECT(ADDRESS($C265,44))=0,INDIRECT(ADDRESS($C265,38))&lt;&gt;"UL"),INDIRECT(ADDRESS($C265,COLUMN()-12)),0),0), IF($D265&gt;0,IF(AND(INDIRECT(ADDRESS($D265,44))=0,INDIRECT(ADDRESS($D265,38))&lt;&gt;"UL"),INDIRECT(ADDRESS($D265,COLUMN()-12)),0),0), IF($E265&gt;0,IF(AND(INDIRECT(ADDRESS($E265,44))=0,INDIRECT(ADDRESS($E265,38))&lt;&gt;"UL"),INDIRECT(ADDRESS($E265,COLUMN()-12)),0),0), IF($F265&gt;0,IF(AND(INDIRECT(ADDRESS($F265,44))=0,INDIRECT(ADDRESS($F265,38))&lt;&gt;"UL"),INDIRECT(ADDRESS($F265,COLUMN()-12)),0),0), IF($G265&gt;0,IF(AND(INDIRECT(ADDRESS($G265,44))=0,INDIRECT(ADDRESS($G265,38))&lt;&gt;"UL"),INDIRECT(ADDRESS($G265,COLUMN()-12)),0),0), IF($H265&gt;0,IF(AND(INDIRECT(ADDRESS($H265,44))=0,INDIRECT(ADDRESS($H265,38))&lt;&gt;"UL"),INDIRECT(ADDRESS($H265,COLUMN()-12)),0),0), IF($I265&gt;0,IF(AND(INDIRECT(ADDRESS($I265,44))=0,INDIRECT(ADDRESS($I265,38))&lt;&gt;"UL"),INDIRECT(ADDRESS($I265,COLUMN()-12)),0),0), IF($J265&gt;0,IF(AND(INDIRECT(ADDRESS($J265,44))=0,INDIRECT(ADDRESS($J265,38))&lt;&gt;"UL"),INDIRECT(ADDRESS($J265,COLUMN()-12)),0),0), IF($K265&gt;0,IF(AND(INDIRECT(ADDRESS($K265,44))=0,INDIRECT(ADDRESS($K265,38))&lt;&gt;"UL"),INDIRECT(ADDRESS($K265,COLUMN()-12)),0),0), IF($L265&gt;0,IF(AND(INDIRECT(ADDRESS($L265,44))=0,INDIRECT(ADDRESS($L265,38))&lt;&gt;"UL"),INDIRECT(ADDRESS($L265,COLUMN()-12)),0),0), IF($M265&gt;0,IF(AND(INDIRECT(ADDRESS($M265,44))=0,INDIRECT(ADDRESS($M265,38))&lt;&gt;"UL"),INDIRECT(ADDRESS($M265,COLUMN()-12)),0),0))</f>
        <v>1.3333333333333333</v>
      </c>
      <c r="BJ265" s="57" cm="1">
        <f t="array" aca="1" ref="BJ265" ca="1">SUM(IF($C265&gt;0,IF(AND(INDIRECT(ADDRESS($C265,44))=0,INDIRECT(ADDRESS($C265,38))&lt;&gt;"UL"),INDIRECT(ADDRESS($C265,COLUMN()-12)),0),0), IF($D265&gt;0,IF(AND(INDIRECT(ADDRESS($D265,44))=0,INDIRECT(ADDRESS($D265,38))&lt;&gt;"UL"),INDIRECT(ADDRESS($D265,COLUMN()-12)),0),0), IF($E265&gt;0,IF(AND(INDIRECT(ADDRESS($E265,44))=0,INDIRECT(ADDRESS($E265,38))&lt;&gt;"UL"),INDIRECT(ADDRESS($E265,COLUMN()-12)),0),0), IF($F265&gt;0,IF(AND(INDIRECT(ADDRESS($F265,44))=0,INDIRECT(ADDRESS($F265,38))&lt;&gt;"UL"),INDIRECT(ADDRESS($F265,COLUMN()-12)),0),0), IF($G265&gt;0,IF(AND(INDIRECT(ADDRESS($G265,44))=0,INDIRECT(ADDRESS($G265,38))&lt;&gt;"UL"),INDIRECT(ADDRESS($G265,COLUMN()-12)),0),0), IF($H265&gt;0,IF(AND(INDIRECT(ADDRESS($H265,44))=0,INDIRECT(ADDRESS($H265,38))&lt;&gt;"UL"),INDIRECT(ADDRESS($H265,COLUMN()-12)),0),0), IF($I265&gt;0,IF(AND(INDIRECT(ADDRESS($I265,44))=0,INDIRECT(ADDRESS($I265,38))&lt;&gt;"UL"),INDIRECT(ADDRESS($I265,COLUMN()-12)),0),0), IF($J265&gt;0,IF(AND(INDIRECT(ADDRESS($J265,44))=0,INDIRECT(ADDRESS($J265,38))&lt;&gt;"UL"),INDIRECT(ADDRESS($J265,COLUMN()-12)),0),0), IF($K265&gt;0,IF(AND(INDIRECT(ADDRESS($K265,44))=0,INDIRECT(ADDRESS($K265,38))&lt;&gt;"UL"),INDIRECT(ADDRESS($K265,COLUMN()-12)),0),0), IF($L265&gt;0,IF(AND(INDIRECT(ADDRESS($L265,44))=0,INDIRECT(ADDRESS($L265,38))&lt;&gt;"UL"),INDIRECT(ADDRESS($L265,COLUMN()-12)),0),0), IF($M265&gt;0,IF(AND(INDIRECT(ADDRESS($M265,44))=0,INDIRECT(ADDRESS($M265,38))&lt;&gt;"UL"),INDIRECT(ADDRESS($M265,COLUMN()-12)),0),0))</f>
        <v>0.66666666666666663</v>
      </c>
      <c r="BK265" s="57">
        <f t="shared" ca="1" si="196"/>
        <v>2</v>
      </c>
      <c r="BL265" s="58">
        <f t="shared" ca="1" si="210"/>
        <v>1.3333333333333333</v>
      </c>
      <c r="BM265" s="57" cm="1">
        <f t="array" aca="1" ref="BM265" ca="1">SUM(IF($C265&gt;0,IF(AND(INDIRECT(ADDRESS($C265,44))=0,INDIRECT(ADDRESS($C265,38))&lt;&gt;"UL"),INDIRECT(ADDRESS($C265,COLUMN()-12)),0),0), IF($D265&gt;0,IF(AND(INDIRECT(ADDRESS($D265,44))=0,INDIRECT(ADDRESS($D265,38))&lt;&gt;"UL"),INDIRECT(ADDRESS($D265,COLUMN()-12)),0),0), IF($E265&gt;0,IF(AND(INDIRECT(ADDRESS($E265,44))=0,INDIRECT(ADDRESS($E265,38))&lt;&gt;"UL"),INDIRECT(ADDRESS($E265,COLUMN()-12)),0),0), IF($F265&gt;0,IF(AND(INDIRECT(ADDRESS($F265,44))=0,INDIRECT(ADDRESS($F265,38))&lt;&gt;"UL"),INDIRECT(ADDRESS($F265,COLUMN()-12)),0),0), IF($G265&gt;0,IF(AND(INDIRECT(ADDRESS($G265,44))=0,INDIRECT(ADDRESS($G265,38))&lt;&gt;"UL"),INDIRECT(ADDRESS($G265,COLUMN()-12)),0),0), IF($H265&gt;0,IF(AND(INDIRECT(ADDRESS($H265,44))=0,INDIRECT(ADDRESS($H265,38))&lt;&gt;"UL"),INDIRECT(ADDRESS($H265,COLUMN()-12)),0),0), IF($I265&gt;0,IF(AND(INDIRECT(ADDRESS($I265,44))=0,INDIRECT(ADDRESS($I265,38))&lt;&gt;"UL"),INDIRECT(ADDRESS($I265,COLUMN()-12)),0),0), IF($J265&gt;0,IF(AND(INDIRECT(ADDRESS($J265,44))=0,INDIRECT(ADDRESS($J265,38))&lt;&gt;"UL"),INDIRECT(ADDRESS($J265,COLUMN()-12)),0),0), IF($K265&gt;0,IF(AND(INDIRECT(ADDRESS($K265,44))=0,INDIRECT(ADDRESS($K265,38))&lt;&gt;"UL"),INDIRECT(ADDRESS($K265,COLUMN()-11)),0),0), IF($L265&gt;0,IF(AND(INDIRECT(ADDRESS($L265,44))=0,INDIRECT(ADDRESS($L265,38))&lt;&gt;"UL"),INDIRECT(ADDRESS($L265,COLUMN()-11)),0),0), IF($M265&gt;0,IF(AND(INDIRECT(ADDRESS($M265,44))=0,INDIRECT(ADDRESS($M265,38))&lt;&gt;"UL"),INDIRECT(ADDRESS($M265,COLUMN()-11)),0),0))</f>
        <v>0.44444444444444453</v>
      </c>
      <c r="BN265" s="57" cm="1">
        <f t="array" aca="1" ref="BN265" ca="1">SUM(IF($C265&gt;0,IF(AND(INDIRECT(ADDRESS($C265,44))=0,INDIRECT(ADDRESS($C265,38))&lt;&gt;"UL"),INDIRECT(ADDRESS($C265,COLUMN()-12)),0),0), IF($D265&gt;0,IF(AND(INDIRECT(ADDRESS($D265,44))=0,INDIRECT(ADDRESS($D265,38))&lt;&gt;"UL"),INDIRECT(ADDRESS($D265,COLUMN()-12)),0),0), IF($E265&gt;0,IF(AND(INDIRECT(ADDRESS($E265,44))=0,INDIRECT(ADDRESS($E265,38))&lt;&gt;"UL"),INDIRECT(ADDRESS($E265,COLUMN()-12)),0),0), IF($F265&gt;0,IF(AND(INDIRECT(ADDRESS($F265,44))=0,INDIRECT(ADDRESS($F265,38))&lt;&gt;"UL"),INDIRECT(ADDRESS($F265,COLUMN()-12)),0),0), IF($G265&gt;0,IF(AND(INDIRECT(ADDRESS($G265,44))=0,INDIRECT(ADDRESS($G265,38))&lt;&gt;"UL"),INDIRECT(ADDRESS($G265,COLUMN()-12)),0),0), IF($H265&gt;0,IF(AND(INDIRECT(ADDRESS($H265,44))=0,INDIRECT(ADDRESS($H265,38))&lt;&gt;"UL"),INDIRECT(ADDRESS($H265,COLUMN()-12)),0),0), IF($I265&gt;0,IF(AND(INDIRECT(ADDRESS($I265,44))=0,INDIRECT(ADDRESS($I265,38))&lt;&gt;"UL"),INDIRECT(ADDRESS($I265,COLUMN()-12)),0),0), IF($J265&gt;0,IF(AND(INDIRECT(ADDRESS($J265,44))=0,INDIRECT(ADDRESS($J265,38))&lt;&gt;"UL"),INDIRECT(ADDRESS($J265,COLUMN()-12)),0),0), IF($K265&gt;0,IF(AND(INDIRECT(ADDRESS($K265,44))=0,INDIRECT(ADDRESS($K265,38))&lt;&gt;"UL"),INDIRECT(ADDRESS($K265,COLUMN()-11)),0),0), IF($L265&gt;0,IF(AND(INDIRECT(ADDRESS($L265,44))=0,INDIRECT(ADDRESS($L265,38))&lt;&gt;"UL"),INDIRECT(ADDRESS($L265,COLUMN()-11)),0),0), IF($M265&gt;0,IF(AND(INDIRECT(ADDRESS($M265,44))=0,INDIRECT(ADDRESS($M265,38))&lt;&gt;"UL"),INDIRECT(ADDRESS($M265,COLUMN()-11)),0),0))</f>
        <v>0.62222222222222223</v>
      </c>
      <c r="BO265" s="57" cm="1">
        <f t="array" aca="1" ref="BO265" ca="1">SUM(IF($C265&gt;0,IF(AND(INDIRECT(ADDRESS($C265,44))=0,INDIRECT(ADDRESS($C265,38))&lt;&gt;"UL"),INDIRECT(ADDRESS($C265,COLUMN()-12)),0),0), IF($D265&gt;0,IF(AND(INDIRECT(ADDRESS($D265,44))=0,INDIRECT(ADDRESS($D265,38))&lt;&gt;"UL"),INDIRECT(ADDRESS($D265,COLUMN()-12)),0),0), IF($E265&gt;0,IF(AND(INDIRECT(ADDRESS($E265,44))=0,INDIRECT(ADDRESS($E265,38))&lt;&gt;"UL"),INDIRECT(ADDRESS($E265,COLUMN()-12)),0),0), IF($F265&gt;0,IF(AND(INDIRECT(ADDRESS($F265,44))=0,INDIRECT(ADDRESS($F265,38))&lt;&gt;"UL"),INDIRECT(ADDRESS($F265,COLUMN()-12)),0),0), IF($G265&gt;0,IF(AND(INDIRECT(ADDRESS($G265,44))=0,INDIRECT(ADDRESS($G265,38))&lt;&gt;"UL"),INDIRECT(ADDRESS($G265,COLUMN()-12)),0),0), IF($H265&gt;0,IF(AND(INDIRECT(ADDRESS($H265,44))=0,INDIRECT(ADDRESS($H265,38))&lt;&gt;"UL"),INDIRECT(ADDRESS($H265,COLUMN()-12)),0),0), IF($I265&gt;0,IF(AND(INDIRECT(ADDRESS($I265,44))=0,INDIRECT(ADDRESS($I265,38))&lt;&gt;"UL"),INDIRECT(ADDRESS($I265,COLUMN()-12)),0),0), IF($J265&gt;0,IF(AND(INDIRECT(ADDRESS($J265,44))=0,INDIRECT(ADDRESS($J265,38))&lt;&gt;"UL"),INDIRECT(ADDRESS($J265,COLUMN()-12)),0),0), IF($K265&gt;0,IF(AND(INDIRECT(ADDRESS($K265,44))=0,INDIRECT(ADDRESS($K265,38))&lt;&gt;"UL"),INDIRECT(ADDRESS($K265,COLUMN()-11)),0),0), IF($L265&gt;0,IF(AND(INDIRECT(ADDRESS($L265,44))=0,INDIRECT(ADDRESS($L265,38))&lt;&gt;"UL"),INDIRECT(ADDRESS($L265,COLUMN()-11)),0),0), IF($M265&gt;0,IF(AND(INDIRECT(ADDRESS($M265,44))=0,INDIRECT(ADDRESS($M265,38))&lt;&gt;"UL"),INDIRECT(ADDRESS($M265,COLUMN()-11)),0),0))</f>
        <v>0.44444444444444453</v>
      </c>
      <c r="BP265" s="57" cm="1">
        <f t="array" aca="1" ref="BP265" ca="1">SUM(IF($C265&gt;0,IF(AND(INDIRECT(ADDRESS($C265,44))=0,INDIRECT(ADDRESS($C265,38))&lt;&gt;"UL"),INDIRECT(ADDRESS($C265,COLUMN()-12)),0),0), IF($D265&gt;0,IF(AND(INDIRECT(ADDRESS($D265,44))=0,INDIRECT(ADDRESS($D265,38))&lt;&gt;"UL"),INDIRECT(ADDRESS($D265,COLUMN()-12)),0),0), IF($E265&gt;0,IF(AND(INDIRECT(ADDRESS($E265,44))=0,INDIRECT(ADDRESS($E265,38))&lt;&gt;"UL"),INDIRECT(ADDRESS($E265,COLUMN()-12)),0),0), IF($F265&gt;0,IF(AND(INDIRECT(ADDRESS($F265,44))=0,INDIRECT(ADDRESS($F265,38))&lt;&gt;"UL"),INDIRECT(ADDRESS($F265,COLUMN()-12)),0),0), IF($G265&gt;0,IF(AND(INDIRECT(ADDRESS($G265,44))=0,INDIRECT(ADDRESS($G265,38))&lt;&gt;"UL"),INDIRECT(ADDRESS($G265,COLUMN()-12)),0),0), IF($H265&gt;0,IF(AND(INDIRECT(ADDRESS($H265,44))=0,INDIRECT(ADDRESS($H265,38))&lt;&gt;"UL"),INDIRECT(ADDRESS($H265,COLUMN()-12)),0),0), IF($I265&gt;0,IF(AND(INDIRECT(ADDRESS($I265,44))=0,INDIRECT(ADDRESS($I265,38))&lt;&gt;"UL"),INDIRECT(ADDRESS($I265,COLUMN()-12)),0),0), IF($J265&gt;0,IF(AND(INDIRECT(ADDRESS($J265,44))=0,INDIRECT(ADDRESS($J265,38))&lt;&gt;"UL"),INDIRECT(ADDRESS($J265,COLUMN()-12)),0),0), IF($K265&gt;0,IF(AND(INDIRECT(ADDRESS($K265,44))=0,INDIRECT(ADDRESS($K265,38))&lt;&gt;"UL"),INDIRECT(ADDRESS($K265,COLUMN()-11)),0),0), IF($L265&gt;0,IF(AND(INDIRECT(ADDRESS($L265,44))=0,INDIRECT(ADDRESS($L265,38))&lt;&gt;"UL"),INDIRECT(ADDRESS($L265,COLUMN()-11)),0),0), IF($M265&gt;0,IF(AND(INDIRECT(ADDRESS($M265,44))=0,INDIRECT(ADDRESS($M265,38))&lt;&gt;"UL"),INDIRECT(ADDRESS($M265,COLUMN()-11)),0),0))</f>
        <v>0.62222222222222223</v>
      </c>
      <c r="BQ265" s="57">
        <f t="shared" ca="1" si="197"/>
        <v>0.44444444444444453</v>
      </c>
      <c r="BR265" s="161">
        <f t="shared" ca="1" si="198"/>
        <v>77.725983667498355</v>
      </c>
      <c r="BS265" s="56"/>
      <c r="BT265" s="56">
        <f t="shared" ca="1" si="199"/>
        <v>3.3498713760381955</v>
      </c>
      <c r="BU265" s="89">
        <f t="shared" ca="1" si="200"/>
        <v>0.11963826342993555</v>
      </c>
      <c r="BV265" s="57" t="s">
        <v>33</v>
      </c>
      <c r="BW265" s="57" cm="1">
        <f t="array" aca="1" ref="BW265" ca="1">SUM(IF($C265&gt;0,IF(AND(INDIRECT(ADDRESS($C265,44))=0,INDIRECT(ADDRESS($C265,38))="UL",ISERROR(SEARCH("Rear",INDIRECT(ADDRESS($C265,33)))),ISERROR(SEARCH("Side",INDIRECT(ADDRESS($C265,33))))),INDIRECT(ADDRESS($C265,COLUMN())),0),0),IF($D265&gt;0,IF(AND(INDIRECT(ADDRESS($D265,44))=0,INDIRECT(ADDRESS($D265,38))="UL",ISERROR(SEARCH("Rear",INDIRECT(ADDRESS($D265,33)))),ISERROR(SEARCH("Side",INDIRECT(ADDRESS($D265,33))))),INDIRECT(ADDRESS($D265,COLUMN())),0),0),IF($E265&gt;0,IF(AND(INDIRECT(ADDRESS($E265,44))=0,INDIRECT(ADDRESS($E265,38))="UL",ISERROR(SEARCH("Rear",INDIRECT(ADDRESS($E265,33)))),ISERROR(SEARCH("Side",INDIRECT(ADDRESS($E265,33))))),INDIRECT(ADDRESS($E265,COLUMN())),0),0),IF($F265&gt;0,IF(AND(INDIRECT(ADDRESS($F265,44))=0,INDIRECT(ADDRESS($F265,38))="UL",ISERROR(SEARCH("Rear",INDIRECT(ADDRESS($F265,33)))),ISERROR(SEARCH("Side",INDIRECT(ADDRESS($F265,33))))),INDIRECT(ADDRESS($F265,COLUMN())),0),0),IF($G265&gt;0,IF(AND(INDIRECT(ADDRESS($G265,44))=0,INDIRECT(ADDRESS($G265,38))="UL",ISERROR(SEARCH("Rear",INDIRECT(ADDRESS($G265,33)))),ISERROR(SEARCH("Side",INDIRECT(ADDRESS($G265,33))))),INDIRECT(ADDRESS($G265,COLUMN())),0),0),IF($H265&gt;0,IF(AND(INDIRECT(ADDRESS($H265,44))=0,INDIRECT(ADDRESS($H265,38))="UL",ISERROR(SEARCH("Rear",INDIRECT(ADDRESS($H265,33)))),ISERROR(SEARCH("Side",INDIRECT(ADDRESS($H265,33))))),INDIRECT(ADDRESS($H265,COLUMN())),0),0),IF($I265&gt;0,IF(AND(INDIRECT(ADDRESS($I265,44))=0,INDIRECT(ADDRESS($I265,38))="UL",ISERROR(SEARCH("Rear",INDIRECT(ADDRESS($I265,33)))),ISERROR(SEARCH("Side",INDIRECT(ADDRESS($I265,33))))),INDIRECT(ADDRESS($I265,COLUMN())),0),0),IF($J265&gt;0,IF(AND(INDIRECT(ADDRESS($J265,44))=0,INDIRECT(ADDRESS($J265,38))="UL",ISERROR(SEARCH("Rear",INDIRECT(ADDRESS($J265,33)))),ISERROR(SEARCH("Side",INDIRECT(ADDRESS($J265,33))))),INDIRECT(ADDRESS($J265,COLUMN())),0),0),IF($K265&gt;0,IF(AND(INDIRECT(ADDRESS($K265,44))=0,INDIRECT(ADDRESS($K265,38))="UL",ISERROR(SEARCH("Rear",INDIRECT(ADDRESS($K265,33)))),ISERROR(SEARCH("Side",INDIRECT(ADDRESS($K265,33))))),INDIRECT(ADDRESS($K265,COLUMN())),0),0),IF($L265&gt;0,IF(AND(INDIRECT(ADDRESS($L265,44))=0,INDIRECT(ADDRESS($L265,38))="UL",ISERROR(SEARCH("Rear",INDIRECT(ADDRESS($L265,33)))),ISERROR(SEARCH("Side",INDIRECT(ADDRESS($L265,33))))),INDIRECT(ADDRESS($L265,COLUMN())),0),0),IF($M265&gt;0,IF(AND(INDIRECT(ADDRESS($M265,44))=0,INDIRECT(ADDRESS($M265,38))="UL",ISERROR(SEARCH("Rear",INDIRECT(ADDRESS($M265,33)))),ISERROR(SEARCH("Side",INDIRECT(ADDRESS($M265,33))))),INDIRECT(ADDRESS($M265,COLUMN())),0),0))</f>
        <v>0.22222222222222221</v>
      </c>
      <c r="BX265" s="57">
        <f t="shared" ca="1" si="201"/>
        <v>0.88888888888888884</v>
      </c>
      <c r="BY265" s="57" cm="1">
        <f t="array" aca="1" ref="BY265" ca="1">SUM(IF($C265&gt;0,IF(AND(INDIRECT(ADDRESS($C265,44))=0,INDIRECT(ADDRESS($C265,38))="UL"),INDIRECT(ADDRESS($C265,COLUMN())),0),0),IF($D265&gt;0,IF(AND(INDIRECT(ADDRESS($D265,44))=0,INDIRECT(ADDRESS($D265,38))="UL"),INDIRECT(ADDRESS($D265,COLUMN())),0),0),IF($E265&gt;0,IF(AND(INDIRECT(ADDRESS($E265,44))=0,INDIRECT(ADDRESS($E265,38))="UL"),INDIRECT(ADDRESS($E265,COLUMN())),0),0),IF($F265&gt;0,IF(AND(INDIRECT(ADDRESS($F265,44))=0,INDIRECT(ADDRESS($F265,38))="UL"),INDIRECT(ADDRESS($F265,COLUMN())),0),0),IF($G265&gt;0,IF(AND(INDIRECT(ADDRESS($G265,44))=0,INDIRECT(ADDRESS($G265,38))="UL"),INDIRECT(ADDRESS($G265,COLUMN())),0),0),IF($H265&gt;0,IF(AND(INDIRECT(ADDRESS($H265,44))=0,INDIRECT(ADDRESS($H265,38))="UL"),INDIRECT(ADDRESS($H265,COLUMN())),0),0),IF($I265&gt;0,IF(AND(INDIRECT(ADDRESS($I265,44))=0,INDIRECT(ADDRESS($I265,38))="UL"),INDIRECT(ADDRESS($I265,COLUMN())),0),0),IF($J265&gt;0,IF(AND(INDIRECT(ADDRESS($J265,44))=0,INDIRECT(ADDRESS($J265,38))="UL"),INDIRECT(ADDRESS($J265,COLUMN())),0),0),IF($K265&gt;0,IF(AND(INDIRECT(ADDRESS($K265,44))=0,INDIRECT(ADDRESS($K265,38))="UL"),INDIRECT(ADDRESS($K265,COLUMN())),0),0),IF($L265&gt;0,IF(AND(INDIRECT(ADDRESS($L265,44))=0,INDIRECT(ADDRESS($L265,38))="UL"),INDIRECT(ADDRESS($L265,COLUMN())),0),0),IF($M265&gt;0,IF(AND(INDIRECT(ADDRESS($M265,44))=0,INDIRECT(ADDRESS($M265,38))="UL"),INDIRECT(ADDRESS($M265,COLUMN())),0),0))</f>
        <v>0.21893004115226339</v>
      </c>
      <c r="BZ265" s="57" cm="1">
        <f t="array" aca="1" ref="BZ265" ca="1">SUM(IF($C265&gt;0,IF(AND(INDIRECT(ADDRESS($C265,44))=0,INDIRECT(ADDRESS($C265,38))="UL"),INDIRECT(ADDRESS($C265,COLUMN())),0),0),IF($D265&gt;0,IF(AND(INDIRECT(ADDRESS($D265,44))=0,INDIRECT(ADDRESS($D265,38))="UL"),INDIRECT(ADDRESS($D265,COLUMN())),0),0),IF($E265&gt;0,IF(AND(INDIRECT(ADDRESS($E265,44))=0,INDIRECT(ADDRESS($E265,38))="UL"),INDIRECT(ADDRESS($E265,COLUMN())),0),0),IF($F265&gt;0,IF(AND(INDIRECT(ADDRESS($F265,44))=0,INDIRECT(ADDRESS($F265,38))="UL"),INDIRECT(ADDRESS($F265,COLUMN())),0),0),IF($G265&gt;0,IF(AND(INDIRECT(ADDRESS($G265,44))=0,INDIRECT(ADDRESS($G265,38))="UL"),INDIRECT(ADDRESS($G265,COLUMN())),0),0),IF($H265&gt;0,IF(AND(INDIRECT(ADDRESS($H265,44))=0,INDIRECT(ADDRESS($H265,38))="UL"),INDIRECT(ADDRESS($H265,COLUMN())),0),0),IF($I265&gt;0,IF(AND(INDIRECT(ADDRESS($I265,44))=0,INDIRECT(ADDRESS($I265,38))="UL"),INDIRECT(ADDRESS($I265,COLUMN())),0),0),IF($J265&gt;0,IF(AND(INDIRECT(ADDRESS($J265,44))=0,INDIRECT(ADDRESS($J265,38))="UL"),INDIRECT(ADDRESS($J265,COLUMN())),0),0),IF($K265&gt;0,IF(AND(INDIRECT(ADDRESS($K265,44))=0,INDIRECT(ADDRESS($K265,38))="UL"),INDIRECT(ADDRESS($K265,COLUMN())),0),0),IF($L265&gt;0,IF(AND(INDIRECT(ADDRESS($L265,44))=0,INDIRECT(ADDRESS($L265,38))="UL"),INDIRECT(ADDRESS($L265,COLUMN())),0),0),IF($M265&gt;0,IF(AND(INDIRECT(ADDRESS($M265,44))=0,INDIRECT(ADDRESS($M265,38))="UL"),INDIRECT(ADDRESS($M265,COLUMN())),0),0))</f>
        <v>0.4736625514403292</v>
      </c>
      <c r="CA265" s="57">
        <f t="shared" ca="1" si="202"/>
        <v>0.21893004115226339</v>
      </c>
      <c r="CB265" s="57" cm="1">
        <f t="array" aca="1" ref="CB265" ca="1">SUM(IF($C265&gt;0,IF(AND(INDIRECT(ADDRESS($C265,44))=0,INDIRECT(ADDRESS($C265,38))&lt;&gt;"UL"),INDIRECT(ADDRESS($C265,COLUMN())),0),0),IF($D265&gt;0,IF(AND(INDIRECT(ADDRESS($D265,44))=0,INDIRECT(ADDRESS($D265,38))&lt;&gt;"UL"),INDIRECT(ADDRESS($D265,COLUMN())),0),0),IF($E265&gt;0,IF(AND(INDIRECT(ADDRESS($E265,44))=0,INDIRECT(ADDRESS($E265,38))&lt;&gt;"UL"),INDIRECT(ADDRESS($E265,COLUMN())),0),0),IF($F265&gt;0,IF(AND(INDIRECT(ADDRESS($F265,44))=0,INDIRECT(ADDRESS($F265,38))&lt;&gt;"UL"),INDIRECT(ADDRESS($F265,COLUMN())),0),0),IF($G265&gt;0,IF(AND(INDIRECT(ADDRESS($G265,44))=0,INDIRECT(ADDRESS($G265,38))&lt;&gt;"UL"),INDIRECT(ADDRESS($G265,COLUMN())),0),0),IF($H265&gt;0,IF(AND(INDIRECT(ADDRESS($H265,44))=0,INDIRECT(ADDRESS($H265,38))&lt;&gt;"UL"),INDIRECT(ADDRESS($H265,COLUMN())),0),0),IF($I265&gt;0,IF(AND(INDIRECT(ADDRESS($I265,44))=0,INDIRECT(ADDRESS($I265,38))&lt;&gt;"UL"),INDIRECT(ADDRESS($I265,COLUMN())),0),0),IF($J265&gt;0,IF(AND(INDIRECT(ADDRESS($J265,44))=0,INDIRECT(ADDRESS($J265,38))&lt;&gt;"UL"),INDIRECT(ADDRESS($J265,COLUMN())),0),0),IF($K265&gt;0,IF(AND(INDIRECT(ADDRESS($K265,44))=0,INDIRECT(ADDRESS($K265,38))&lt;&gt;"UL"),INDIRECT(ADDRESS($K265,COLUMN())),0),0),IF($L265&gt;0,IF(AND(INDIRECT(ADDRESS($L265,44))=0,INDIRECT(ADDRESS($L265,38))&lt;&gt;"UL"),INDIRECT(ADDRESS($L265,COLUMN())),0),0),IF($M265&gt;0,IF(AND(INDIRECT(ADDRESS($M265,44))=0,INDIRECT(ADDRESS($M265,38))&lt;&gt;"UL"),INDIRECT(ADDRESS($M265,COLUMN())),0),0))</f>
        <v>0.66666666666666663</v>
      </c>
      <c r="CC265" s="57">
        <f t="shared" ca="1" si="203"/>
        <v>2</v>
      </c>
      <c r="CD265" s="57" cm="1">
        <f t="array" aca="1" ref="CD265" ca="1">SUM(IF($C265&gt;0,IF(AND(INDIRECT(ADDRESS($C265,44))=0,INDIRECT(ADDRESS($C265,38))&lt;&gt;"UL"),INDIRECT(ADDRESS($C265,COLUMN())),0),0),IF($D265&gt;0,IF(AND(INDIRECT(ADDRESS($D265,44))=0,INDIRECT(ADDRESS($D265,38))&lt;&gt;"UL"),INDIRECT(ADDRESS($D265,COLUMN())),0),0),IF($E265&gt;0,IF(AND(INDIRECT(ADDRESS($E265,44))=0,INDIRECT(ADDRESS($E265,38))&lt;&gt;"UL"),INDIRECT(ADDRESS($E265,COLUMN())),0),0),IF($F265&gt;0,IF(AND(INDIRECT(ADDRESS($F265,44))=0,INDIRECT(ADDRESS($F265,38))&lt;&gt;"UL"),INDIRECT(ADDRESS($F265,COLUMN())),0),0),IF($G265&gt;0,IF(AND(INDIRECT(ADDRESS($G265,44))=0,INDIRECT(ADDRESS($G265,38))&lt;&gt;"UL"),INDIRECT(ADDRESS($G265,COLUMN())),0),0),IF($H265&gt;0,IF(AND(INDIRECT(ADDRESS($H265,44))=0,INDIRECT(ADDRESS($H265,38))&lt;&gt;"UL"),INDIRECT(ADDRESS($H265,COLUMN())),0),0),IF($I265&gt;0,IF(AND(INDIRECT(ADDRESS($I265,44))=0,INDIRECT(ADDRESS($I265,38))&lt;&gt;"UL"),INDIRECT(ADDRESS($I265,COLUMN())),0),0),IF($J265&gt;0,IF(AND(INDIRECT(ADDRESS($J265,44))=0,INDIRECT(ADDRESS($J265,38))&lt;&gt;"UL"),INDIRECT(ADDRESS($J265,COLUMN())),0),0),IF($K265&gt;0,IF(AND(INDIRECT(ADDRESS($K265,44))=0,INDIRECT(ADDRESS($K265,38))&lt;&gt;"UL"),INDIRECT(ADDRESS($K265,COLUMN())),0),0),IF($L265&gt;0,IF(AND(INDIRECT(ADDRESS($L265,44))=0,INDIRECT(ADDRESS($L265,38))&lt;&gt;"UL"),INDIRECT(ADDRESS($L265,COLUMN())),0),0),IF($M265&gt;0,IF(AND(INDIRECT(ADDRESS($M265,44))=0,INDIRECT(ADDRESS($M265,38))&lt;&gt;"UL"),INDIRECT(ADDRESS($M265,COLUMN())),0),0))</f>
        <v>0.22222222222222221</v>
      </c>
      <c r="CE265" s="57" cm="1">
        <f t="array" aca="1" ref="CE265" ca="1">SUM(IF($C265&gt;0,IF(AND(INDIRECT(ADDRESS($C265,44))=0,INDIRECT(ADDRESS($C265,38))&lt;&gt;"UL"),INDIRECT(ADDRESS($C265,COLUMN())),0),0),IF($D265&gt;0,IF(AND(INDIRECT(ADDRESS($D265,44))=0,INDIRECT(ADDRESS($D265,38))&lt;&gt;"UL"),INDIRECT(ADDRESS($D265,COLUMN())),0),0),IF($E265&gt;0,IF(AND(INDIRECT(ADDRESS($E265,44))=0,INDIRECT(ADDRESS($E265,38))&lt;&gt;"UL"),INDIRECT(ADDRESS($E265,COLUMN())),0),0),IF($F265&gt;0,IF(AND(INDIRECT(ADDRESS($F265,44))=0,INDIRECT(ADDRESS($F265,38))&lt;&gt;"UL"),INDIRECT(ADDRESS($F265,COLUMN())),0),0),IF($G265&gt;0,IF(AND(INDIRECT(ADDRESS($G265,44))=0,INDIRECT(ADDRESS($G265,38))&lt;&gt;"UL"),INDIRECT(ADDRESS($G265,COLUMN())),0),0),IF($H265&gt;0,IF(AND(INDIRECT(ADDRESS($H265,44))=0,INDIRECT(ADDRESS($H265,38))&lt;&gt;"UL"),INDIRECT(ADDRESS($H265,COLUMN())),0),0),IF($I265&gt;0,IF(AND(INDIRECT(ADDRESS($I265,44))=0,INDIRECT(ADDRESS($I265,38))&lt;&gt;"UL"),INDIRECT(ADDRESS($I265,COLUMN())),0),0),IF($J265&gt;0,IF(AND(INDIRECT(ADDRESS($J265,44))=0,INDIRECT(ADDRESS($J265,38))&lt;&gt;"UL"),INDIRECT(ADDRESS($J265,COLUMN())),0),0),IF($K265&gt;0,IF(AND(INDIRECT(ADDRESS($K265,44))=0,INDIRECT(ADDRESS($K265,38))&lt;&gt;"UL"),INDIRECT(ADDRESS($K265,COLUMN())),0),0),IF($L265&gt;0,IF(AND(INDIRECT(ADDRESS($L265,44))=0,INDIRECT(ADDRESS($L265,38))&lt;&gt;"UL"),INDIRECT(ADDRESS($L265,COLUMN())),0),0),IF($M265&gt;0,IF(AND(INDIRECT(ADDRESS($M265,44))=0,INDIRECT(ADDRESS($M265,38))&lt;&gt;"UL"),INDIRECT(ADDRESS($M265,COLUMN())),0),0))</f>
        <v>0.66666666666666663</v>
      </c>
      <c r="CF265" s="57">
        <f t="shared" ca="1" si="204"/>
        <v>0.22222222222222221</v>
      </c>
      <c r="CG265" s="57">
        <f t="shared" ca="1" si="205"/>
        <v>3.2398343889542733</v>
      </c>
      <c r="CH265" s="57">
        <f t="shared" ca="1" si="206"/>
        <v>0.11570837103408119</v>
      </c>
      <c r="CI265" s="19">
        <f t="shared" ca="1" si="207"/>
        <v>15.897098010022738</v>
      </c>
      <c r="CJ265" s="19"/>
      <c r="CK265" s="57" cm="1">
        <f t="array" aca="1" ref="CK265" ca="1">IF(AU265="S", SUM(IF($C265&gt;0,IF(INDIRECT(ADDRESS($C265,43))&lt;&gt;1,INDIRECT(ADDRESS($C265,48)),0),0), IF($D265&gt;0,IF(INDIRECT(ADDRESS($D265,43))&lt;&gt;1,INDIRECT(ADDRESS($D265,48)),0),0), IF($E265&gt;0,IF(INDIRECT(ADDRESS($E265,43))&lt;&gt;1,INDIRECT(ADDRESS($E265,48)),0),0), IF($F265&gt;0,IF(INDIRECT(ADDRESS($F265,43))&lt;&gt;1,INDIRECT(ADDRESS($F265,48)),0),0), IF($G265&gt;0,IF(INDIRECT(ADDRESS($G265,43))&lt;&gt;1,INDIRECT(ADDRESS($G265,48)),0),0), IF($H265&gt;0,IF(INDIRECT(ADDRESS($H265,43))&lt;&gt;1,INDIRECT(ADDRESS($H265,48)),0),0), IF($I265&gt;0,IF(INDIRECT(ADDRESS($I265,43))&lt;&gt;1,INDIRECT(ADDRESS($I265,48)),0),0), IF($J265&gt;0,IF(INDIRECT(ADDRESS($J265,43))&lt;&gt;1,INDIRECT(ADDRESS($J265,48)),0),0), IF($K265&gt;0,IF(INDIRECT(ADDRESS($K265,43))&lt;&gt;1,INDIRECT(ADDRESS($K265,48)),0),0), IF($L265&gt;0,IF(INDIRECT(ADDRESS($L265,43))&lt;&gt;1,INDIRECT(ADDRESS($L265,48)),0),0), IF($M265&gt;0,IF(INDIRECT(ADDRESS($M265,43))&lt;&gt;1,INDIRECT(ADDRESS($M265,48)),0),0)), IF(AU265="L",SUM(IF($C265&gt;0,IF(INDIRECT(ADDRESS($C265,43))&lt;&gt;1,INDIRECT(ADDRESS($C265,50)),0),0), IF($D265&gt;0,IF(INDIRECT(ADDRESS($D265,43))&lt;&gt;1,INDIRECT(ADDRESS($D265,50)),0),0), IF($E265&gt;0,IF(INDIRECT(ADDRESS($E265,43))&lt;&gt;1,INDIRECT(ADDRESS($E265,50)),0),0), IF($F265&gt;0,IF(INDIRECT(ADDRESS($F265,43))&lt;&gt;1,INDIRECT(ADDRESS($F265,50)),0),0), IF($G265&gt;0,IF(INDIRECT(ADDRESS($G265,43))&lt;&gt;1,INDIRECT(ADDRESS($G265,50)),0),0), IF($G265&gt;0,IF(INDIRECT(ADDRESS($G265,43))&lt;&gt;1,INDIRECT(ADDRESS($G265,50)),0),0), IF($H265&gt;0,IF(INDIRECT(ADDRESS($H265,43))&lt;&gt;1,INDIRECT(ADDRESS($H265,50)),0),0), IF($I265&gt;0,IF(INDIRECT(ADDRESS($I265,43))&lt;&gt;1,INDIRECT(ADDRESS($I265,50)),0),0), IF($J265&gt;0,IF(INDIRECT(ADDRESS($J265,43))&lt;&gt;1,INDIRECT(ADDRESS($J265,50)),0),0), IF($K265&gt;0,IF(INDIRECT(ADDRESS($K265,43))&lt;&gt;1,INDIRECT(ADDRESS($K265,50)),0),0), IF($L265&gt;0,IF(INDIRECT(ADDRESS($L265,43))&lt;&gt;1,INDIRECT(ADDRESS($L265,50)),0),0), IF($M265&gt;0,IF(INDIRECT(ADDRESS($M265,43))&lt;&gt;1,INDIRECT(ADDRESS($M265,50)),0),0)), SUM(IF($C265&gt;0,IF(INDIRECT(ADDRESS($C265,43))&lt;&gt;1,INDIRECT(ADDRESS($C265,49)),0),0), IF($D265&gt;0,IF(INDIRECT(ADDRESS($D265,43))&lt;&gt;1,INDIRECT(ADDRESS($D265,49)),0),0), IF($E265&gt;0,IF(INDIRECT(ADDRESS($E265,43))&lt;&gt;1,INDIRECT(ADDRESS($E265,49)),0),0), IF($F265&gt;0,IF(INDIRECT(ADDRESS($F265,43))&lt;&gt;1,INDIRECT(ADDRESS($F265,49)),0),0), IF($G265&gt;0,IF(INDIRECT(ADDRESS($G265,43))&lt;&gt;1,INDIRECT(ADDRESS($G265,49)),0),0), IF($G265&gt;0,IF(INDIRECT(ADDRESS($G265,43))&lt;&gt;1,INDIRECT(ADDRESS($G265,49)),0),0), IF($H265&gt;0,IF(INDIRECT(ADDRESS($H265,43))&lt;&gt;1,INDIRECT(ADDRESS($H265,49)),0),0), IF($I265&gt;0,IF(INDIRECT(ADDRESS($I265,43))&lt;&gt;1,INDIRECT(ADDRESS($I265,49)),0),0), IF($J265&gt;0,IF(INDIRECT(ADDRESS($J265,43))&lt;&gt;1,INDIRECT(ADDRESS($J265,49)),0),0), IF($K265&gt;0,IF(INDIRECT(ADDRESS($K265,43))&lt;&gt;1,INDIRECT(ADDRESS($K265,49)),0),0), IF($L265&gt;0,IF(INDIRECT(ADDRESS($L265,43))&lt;&gt;1,INDIRECT(ADDRESS($L265,49)),0),0), IF($M265&gt;0,IF(INDIRECT(ADDRESS($M265,43))&lt;&gt;1,INDIRECT(ADDRESS($M265,49)),0),0))))</f>
        <v>3.2777777777777772</v>
      </c>
      <c r="CL265" s="57" cm="1">
        <f t="array" aca="1" ref="CL265" ca="1">SUM(IF($C265&gt;0,IF(INDIRECT(ADDRESS($C265,44))=1,INDIRECT(ADDRESS($C265,90)),0),0), IF($D265&gt;0,IF(INDIRECT(ADDRESS($D265,44))=1,INDIRECT(ADDRESS($D265,90)),0),0), IF($E265&gt;0,IF(INDIRECT(ADDRESS($E265,44))=1,INDIRECT(ADDRESS($E265,90)),0),0), IF($F265&gt;0,IF(INDIRECT(ADDRESS($F265,44))=1,INDIRECT(ADDRESS($F265,90)),0),0), IF($G265&gt;0,IF(INDIRECT(ADDRESS($G265,44))=1,INDIRECT(ADDRESS($G265,90)),0),0), IF($H265&gt;0,IF(INDIRECT(ADDRESS($H265,44))=1,INDIRECT(ADDRESS($H265,90)),0),0), IF($I265&gt;0,IF(INDIRECT(ADDRESS($I265,44))=1,INDIRECT(ADDRESS($I265,90)),0),0), IF($J265&gt;0,IF(INDIRECT(ADDRESS($J265,44))=1,INDIRECT(ADDRESS($J265,90)),0),0), IF($K265&gt;0,IF(INDIRECT(ADDRESS($K265,44))=1,INDIRECT(ADDRESS($K265,90)),0),0), IF($L265&gt;0,IF(INDIRECT(ADDRESS($L265,44))=1,INDIRECT(ADDRESS($L265,90)),0),0), IF($M265&gt;0,IF(INDIRECT(ADDRESS($M265,44))=1,INDIRECT(ADDRESS($M265,90)),0),0))</f>
        <v>0</v>
      </c>
      <c r="CM265" s="56">
        <f t="shared" ca="1" si="208"/>
        <v>0.88075726627678452</v>
      </c>
      <c r="CN265" s="59"/>
    </row>
    <row r="266" spans="1:92" x14ac:dyDescent="0.25">
      <c r="A266" s="52" t="s">
        <v>435</v>
      </c>
      <c r="B266" s="67">
        <v>210</v>
      </c>
      <c r="C266" s="67">
        <v>216</v>
      </c>
      <c r="D266" s="67">
        <v>217</v>
      </c>
      <c r="E266" s="67">
        <v>218</v>
      </c>
      <c r="F266" s="67">
        <v>238</v>
      </c>
      <c r="G266" s="67">
        <v>238</v>
      </c>
      <c r="H266" s="67">
        <v>238</v>
      </c>
      <c r="I266" s="67">
        <v>239</v>
      </c>
      <c r="J266" s="67">
        <v>239</v>
      </c>
      <c r="K266" s="67"/>
      <c r="L266" s="67"/>
      <c r="M266" s="67"/>
      <c r="N266" s="67">
        <f ca="1">SUM(INDIRECT(ADDRESS(B266,COLUMN())),IF(C266&gt;0,INDIRECT(ADDRESS(C266,COLUMN())),0),IF(D266&gt;0,INDIRECT(ADDRESS(D266,COLUMN())),0),IF(E266&gt;0,INDIRECT(ADDRESS(E266,COLUMN())),0),IF(F266&gt;0,INDIRECT(ADDRESS(F266,COLUMN())),0),IF(G266&gt;0,INDIRECT(ADDRESS(G266,COLUMN())),0),IF(H266&gt;0,INDIRECT(ADDRESS(H266,COLUMN())),0),IF(I266&gt;0,INDIRECT(ADDRESS(I266,COLUMN())),0),IF(J266&gt;0,INDIRECT(ADDRESS(J266,COLUMN())),0),IF(K266&gt;0,INDIRECT(ADDRESS(K266,COLUMN())),0),IF(L266&gt;0,INDIRECT(ADDRESS(L266,COLUMN())),0),IF(M266&gt;0,INDIRECT(ADDRESS(M266,COLUMN())),0))</f>
        <v>36</v>
      </c>
      <c r="O266" s="67" t="str" cm="1">
        <f t="array" aca="1" ref="O266" ca="1">INDIRECT(ADDRESS($B266,COLUMN()))</f>
        <v>Fighter</v>
      </c>
      <c r="P266" s="67" cm="1">
        <f t="array" aca="1" ref="P266" ca="1">INDIRECT(ADDRESS($B266,COLUMN()))</f>
        <v>3</v>
      </c>
      <c r="Q266" s="67" cm="1">
        <f t="array" aca="1" ref="Q266" ca="1">INDIRECT(ADDRESS($B266,COLUMN()))</f>
        <v>0</v>
      </c>
      <c r="R266" s="67" cm="1">
        <f t="array" aca="1" ref="R266" ca="1">INDIRECT(ADDRESS($B266,COLUMN()))</f>
        <v>0</v>
      </c>
      <c r="S266" s="67" cm="1">
        <f t="array" aca="1" ref="S266" ca="1">INDIRECT(ADDRESS($B266,COLUMN()))</f>
        <v>2</v>
      </c>
      <c r="T266" s="67" t="str" cm="1">
        <f t="array" aca="1" ref="T266" ca="1">INDIRECT(ADDRESS($B266,COLUMN()))</f>
        <v>1-4</v>
      </c>
      <c r="U266" s="67" cm="1">
        <f t="array" aca="1" ref="U266" ca="1">INDIRECT(ADDRESS($B266,COLUMN()))</f>
        <v>4</v>
      </c>
      <c r="V266" s="67" cm="1">
        <f t="array" aca="1" ref="V266" ca="1">INDIRECT(ADDRESS($B266,COLUMN()))</f>
        <v>0</v>
      </c>
      <c r="W266" s="67" cm="1">
        <f t="array" aca="1" ref="W266" ca="1">INDIRECT(ADDRESS($B266,COLUMN()))</f>
        <v>4</v>
      </c>
      <c r="X266" s="67" cm="1">
        <f t="array" aca="1" ref="X266" ca="1">INDIRECT(ADDRESS($B266,COLUMN()))</f>
        <v>7</v>
      </c>
      <c r="Y266" s="67" cm="1">
        <f t="array" aca="1" ref="Y266" ca="1">INDIRECT(ADDRESS($B266,COLUMN()))</f>
        <v>3</v>
      </c>
      <c r="Z266" s="67" cm="1">
        <f t="array" aca="1" ref="Z266" ca="1">INDIRECT(ADDRESS($B266,COLUMN()))</f>
        <v>4</v>
      </c>
      <c r="AA266" s="67" cm="1">
        <f t="array" aca="1" ref="AA266" ca="1">INDIRECT(ADDRESS($B266,COLUMN()))</f>
        <v>0</v>
      </c>
      <c r="AB266" s="56">
        <f t="shared" ca="1" si="209"/>
        <v>0.75242728065260123</v>
      </c>
      <c r="AC266" s="56">
        <f t="shared" ca="1" si="191"/>
        <v>0.72100461629919377</v>
      </c>
      <c r="AD266" s="56">
        <f t="shared" ca="1" si="192"/>
        <v>1.8808816077370274</v>
      </c>
      <c r="AF266" s="52"/>
      <c r="AG266" s="52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  <c r="AT266" s="52"/>
      <c r="AU266" s="54" t="s">
        <v>33</v>
      </c>
      <c r="AV266" s="57" cm="1">
        <f t="array" aca="1" ref="AV266" ca="1">SUM(IF($C266&gt;0,IF(AND(INDIRECT(ADDRESS($C266,44))=0,INDIRECT(ADDRESS($C266,38))="UL",ISERROR(SEARCH("Rear",INDIRECT(ADDRESS($C266,33)))),ISERROR(SEARCH("Side",INDIRECT(ADDRESS($C266,33))))),INDIRECT(ADDRESS($C266,COLUMN())),0),0),IF($D266&gt;0,IF(AND(INDIRECT(ADDRESS($D266,44))=0,INDIRECT(ADDRESS($D266,38))="UL",ISERROR(SEARCH("Rear",INDIRECT(ADDRESS($D266,33)))),ISERROR(SEARCH("Side",INDIRECT(ADDRESS($D266,33))))),INDIRECT(ADDRESS($D266,COLUMN())),0),0),IF($E266&gt;0,IF(AND(INDIRECT(ADDRESS($E266,44))=0,INDIRECT(ADDRESS($E266,38))="UL",ISERROR(SEARCH("Rear",INDIRECT(ADDRESS($E266,33)))),ISERROR(SEARCH("Side",INDIRECT(ADDRESS($E266,33))))),INDIRECT(ADDRESS($E266,COLUMN())),0),0),IF($F266&gt;0,IF(AND(INDIRECT(ADDRESS($F266,44))=0,INDIRECT(ADDRESS($F266,38))="UL",ISERROR(SEARCH("Rear",INDIRECT(ADDRESS($F266,33)))),ISERROR(SEARCH("Side",INDIRECT(ADDRESS($F266,33))))),INDIRECT(ADDRESS($F266,COLUMN())),0),0),IF($G266&gt;0,IF(AND(INDIRECT(ADDRESS($G266,44))=0,INDIRECT(ADDRESS($G266,38))="UL",ISERROR(SEARCH("Rear",INDIRECT(ADDRESS($G266,33)))),ISERROR(SEARCH("Side",INDIRECT(ADDRESS($G266,33))))),INDIRECT(ADDRESS($G266,COLUMN())),0),0),IF($H266&gt;0,IF(AND(INDIRECT(ADDRESS($H266,44))=0,INDIRECT(ADDRESS($H266,38))="UL",ISERROR(SEARCH("Rear",INDIRECT(ADDRESS($H266,33)))),ISERROR(SEARCH("Side",INDIRECT(ADDRESS($H266,33))))),INDIRECT(ADDRESS($H266,COLUMN())),0),0),IF($I266&gt;0,IF(AND(INDIRECT(ADDRESS($I266,44))=0,INDIRECT(ADDRESS($I266,38))="UL",ISERROR(SEARCH("Rear",INDIRECT(ADDRESS($I266,33)))),ISERROR(SEARCH("Side",INDIRECT(ADDRESS($I266,33))))),INDIRECT(ADDRESS($I266,COLUMN())),0),0),IF($J266&gt;0,IF(AND(INDIRECT(ADDRESS($J266,44))=0,INDIRECT(ADDRESS($J266,38))="UL",ISERROR(SEARCH("Rear",INDIRECT(ADDRESS($J266,33)))),ISERROR(SEARCH("Side",INDIRECT(ADDRESS($J266,33))))),INDIRECT(ADDRESS($J266,COLUMN())),0),0),IF($K266&gt;0,IF(AND(INDIRECT(ADDRESS($K266,44))=0,INDIRECT(ADDRESS($K266,38))="UL",ISERROR(SEARCH("Rear",INDIRECT(ADDRESS($K266,33)))),ISERROR(SEARCH("Side",INDIRECT(ADDRESS($K266,33))))),INDIRECT(ADDRESS($K266,COLUMN())),0),0),IF($L266&gt;0,IF(AND(INDIRECT(ADDRESS($L266,44))=0,INDIRECT(ADDRESS($L266,38))="UL",ISERROR(SEARCH("Rear",INDIRECT(ADDRESS($L266,33)))),ISERROR(SEARCH("Side",INDIRECT(ADDRESS($L266,33))))),INDIRECT(ADDRESS($L266,COLUMN())),0),0),IF($M266&gt;0,IF(AND(INDIRECT(ADDRESS($M266,44))=0,INDIRECT(ADDRESS($M266,38))="UL",ISERROR(SEARCH("Rear",INDIRECT(ADDRESS($M266,33)))),ISERROR(SEARCH("Side",INDIRECT(ADDRESS($M266,33))))),INDIRECT(ADDRESS($M266,COLUMN())),0),0))</f>
        <v>0.88888888888888884</v>
      </c>
      <c r="AW266" s="57" cm="1">
        <f t="array" aca="1" ref="AW266" ca="1">SUM(IF($C266&gt;0,IF(AND(INDIRECT(ADDRESS($C266,44))=0,INDIRECT(ADDRESS($C266,38))="UL",ISERROR(SEARCH("Rear",INDIRECT(ADDRESS($C266,33)))),ISERROR(SEARCH("Side",INDIRECT(ADDRESS($C266,33))))),INDIRECT(ADDRESS($C266,COLUMN())),0),0),IF($D266&gt;0,IF(AND(INDIRECT(ADDRESS($D266,44))=0,INDIRECT(ADDRESS($D266,38))="UL",ISERROR(SEARCH("Rear",INDIRECT(ADDRESS($D266,33)))),ISERROR(SEARCH("Side",INDIRECT(ADDRESS($D266,33))))),INDIRECT(ADDRESS($D266,COLUMN())),0),0),IF($E266&gt;0,IF(AND(INDIRECT(ADDRESS($E266,44))=0,INDIRECT(ADDRESS($E266,38))="UL",ISERROR(SEARCH("Rear",INDIRECT(ADDRESS($E266,33)))),ISERROR(SEARCH("Side",INDIRECT(ADDRESS($E266,33))))),INDIRECT(ADDRESS($E266,COLUMN())),0),0),IF($F266&gt;0,IF(AND(INDIRECT(ADDRESS($F266,44))=0,INDIRECT(ADDRESS($F266,38))="UL",ISERROR(SEARCH("Rear",INDIRECT(ADDRESS($F266,33)))),ISERROR(SEARCH("Side",INDIRECT(ADDRESS($F266,33))))),INDIRECT(ADDRESS($F266,COLUMN())),0),0),IF($G266&gt;0,IF(AND(INDIRECT(ADDRESS($G266,44))=0,INDIRECT(ADDRESS($G266,38))="UL",ISERROR(SEARCH("Rear",INDIRECT(ADDRESS($G266,33)))),ISERROR(SEARCH("Side",INDIRECT(ADDRESS($G266,33))))),INDIRECT(ADDRESS($G266,COLUMN())),0),0),IF($H266&gt;0,IF(AND(INDIRECT(ADDRESS($H266,44))=0,INDIRECT(ADDRESS($H266,38))="UL",ISERROR(SEARCH("Rear",INDIRECT(ADDRESS($H266,33)))),ISERROR(SEARCH("Side",INDIRECT(ADDRESS($H266,33))))),INDIRECT(ADDRESS($H266,COLUMN())),0),0),IF($I266&gt;0,IF(AND(INDIRECT(ADDRESS($I266,44))=0,INDIRECT(ADDRESS($I266,38))="UL",ISERROR(SEARCH("Rear",INDIRECT(ADDRESS($I266,33)))),ISERROR(SEARCH("Side",INDIRECT(ADDRESS($I266,33))))),INDIRECT(ADDRESS($I266,COLUMN())),0),0),IF($J266&gt;0,IF(AND(INDIRECT(ADDRESS($J266,44))=0,INDIRECT(ADDRESS($J266,38))="UL",ISERROR(SEARCH("Rear",INDIRECT(ADDRESS($J266,33)))),ISERROR(SEARCH("Side",INDIRECT(ADDRESS($J266,33))))),INDIRECT(ADDRESS($J266,COLUMN())),0),0),IF($K266&gt;0,IF(AND(INDIRECT(ADDRESS($K266,44))=0,INDIRECT(ADDRESS($K266,38))="UL",ISERROR(SEARCH("Rear",INDIRECT(ADDRESS($K266,33)))),ISERROR(SEARCH("Side",INDIRECT(ADDRESS($K266,33))))),INDIRECT(ADDRESS($K266,COLUMN())),0),0),IF($L266&gt;0,IF(AND(INDIRECT(ADDRESS($L266,44))=0,INDIRECT(ADDRESS($L266,38))="UL",ISERROR(SEARCH("Rear",INDIRECT(ADDRESS($L266,33)))),ISERROR(SEARCH("Side",INDIRECT(ADDRESS($L266,33))))),INDIRECT(ADDRESS($L266,COLUMN())),0),0),IF($M266&gt;0,IF(AND(INDIRECT(ADDRESS($M266,44))=0,INDIRECT(ADDRESS($M266,38))="UL",ISERROR(SEARCH("Rear",INDIRECT(ADDRESS($M266,33)))),ISERROR(SEARCH("Side",INDIRECT(ADDRESS($M266,33))))),INDIRECT(ADDRESS($M266,COLUMN())),0),0))</f>
        <v>0.44444444444444442</v>
      </c>
      <c r="AX266" s="57" cm="1">
        <f t="array" aca="1" ref="AX266" ca="1">SUM(IF($C266&gt;0,IF(AND(INDIRECT(ADDRESS($C266,44))=0,INDIRECT(ADDRESS($C266,38))="UL",ISERROR(SEARCH("Rear",INDIRECT(ADDRESS($C266,33)))),ISERROR(SEARCH("Side",INDIRECT(ADDRESS($C266,33))))),INDIRECT(ADDRESS($C266,COLUMN())),0),0),IF($D266&gt;0,IF(AND(INDIRECT(ADDRESS($D266,44))=0,INDIRECT(ADDRESS($D266,38))="UL",ISERROR(SEARCH("Rear",INDIRECT(ADDRESS($D266,33)))),ISERROR(SEARCH("Side",INDIRECT(ADDRESS($D266,33))))),INDIRECT(ADDRESS($D266,COLUMN())),0),0),IF($E266&gt;0,IF(AND(INDIRECT(ADDRESS($E266,44))=0,INDIRECT(ADDRESS($E266,38))="UL",ISERROR(SEARCH("Rear",INDIRECT(ADDRESS($E266,33)))),ISERROR(SEARCH("Side",INDIRECT(ADDRESS($E266,33))))),INDIRECT(ADDRESS($E266,COLUMN())),0),0),IF($F266&gt;0,IF(AND(INDIRECT(ADDRESS($F266,44))=0,INDIRECT(ADDRESS($F266,38))="UL",ISERROR(SEARCH("Rear",INDIRECT(ADDRESS($F266,33)))),ISERROR(SEARCH("Side",INDIRECT(ADDRESS($F266,33))))),INDIRECT(ADDRESS($F266,COLUMN())),0),0),IF($G266&gt;0,IF(AND(INDIRECT(ADDRESS($G266,44))=0,INDIRECT(ADDRESS($G266,38))="UL",ISERROR(SEARCH("Rear",INDIRECT(ADDRESS($G266,33)))),ISERROR(SEARCH("Side",INDIRECT(ADDRESS($G266,33))))),INDIRECT(ADDRESS($G266,COLUMN())),0),0),IF($H266&gt;0,IF(AND(INDIRECT(ADDRESS($H266,44))=0,INDIRECT(ADDRESS($H266,38))="UL",ISERROR(SEARCH("Rear",INDIRECT(ADDRESS($H266,33)))),ISERROR(SEARCH("Side",INDIRECT(ADDRESS($H266,33))))),INDIRECT(ADDRESS($H266,COLUMN())),0),0),IF($I266&gt;0,IF(AND(INDIRECT(ADDRESS($I266,44))=0,INDIRECT(ADDRESS($I266,38))="UL",ISERROR(SEARCH("Rear",INDIRECT(ADDRESS($I266,33)))),ISERROR(SEARCH("Side",INDIRECT(ADDRESS($I266,33))))),INDIRECT(ADDRESS($I266,COLUMN())),0),0),IF($J266&gt;0,IF(AND(INDIRECT(ADDRESS($J266,44))=0,INDIRECT(ADDRESS($J266,38))="UL",ISERROR(SEARCH("Rear",INDIRECT(ADDRESS($J266,33)))),ISERROR(SEARCH("Side",INDIRECT(ADDRESS($J266,33))))),INDIRECT(ADDRESS($J266,COLUMN())),0),0),IF($K266&gt;0,IF(AND(INDIRECT(ADDRESS($K266,44))=0,INDIRECT(ADDRESS($K266,38))="UL",ISERROR(SEARCH("Rear",INDIRECT(ADDRESS($K266,33)))),ISERROR(SEARCH("Side",INDIRECT(ADDRESS($K266,33))))),INDIRECT(ADDRESS($K266,COLUMN())),0),0),IF($L266&gt;0,IF(AND(INDIRECT(ADDRESS($L266,44))=0,INDIRECT(ADDRESS($L266,38))="UL",ISERROR(SEARCH("Rear",INDIRECT(ADDRESS($L266,33)))),ISERROR(SEARCH("Side",INDIRECT(ADDRESS($L266,33))))),INDIRECT(ADDRESS($L266,COLUMN())),0),0),IF($M266&gt;0,IF(AND(INDIRECT(ADDRESS($M266,44))=0,INDIRECT(ADDRESS($M266,38))="UL",ISERROR(SEARCH("Rear",INDIRECT(ADDRESS($M266,33)))),ISERROR(SEARCH("Side",INDIRECT(ADDRESS($M266,33))))),INDIRECT(ADDRESS($M266,COLUMN())),0),0))</f>
        <v>0</v>
      </c>
      <c r="AY266" s="58">
        <f t="shared" ca="1" si="193"/>
        <v>0.88888888888888884</v>
      </c>
      <c r="AZ266" s="58">
        <f t="shared" ca="1" si="194"/>
        <v>0.44444444444444442</v>
      </c>
      <c r="BA266" s="58" cm="1">
        <f t="array" aca="1" ref="BA266" ca="1">SUM(IF($C266&gt;0,IF(AND(INDIRECT(ADDRESS($C266,44))=0,INDIRECT(ADDRESS($C266,38))="UL"),INDIRECT(ADDRESS($C266,COLUMN())),0),0),IF($D266&gt;0,IF(AND(INDIRECT(ADDRESS($D266,44))=0,INDIRECT(ADDRESS($D266,38))="UL"),INDIRECT(ADDRESS($D266,COLUMN())),0),0),IF($E266&gt;0,IF(AND(INDIRECT(ADDRESS($E266,44))=0,INDIRECT(ADDRESS($E266,38))="UL"),INDIRECT(ADDRESS($E266,COLUMN())),0),0),IF($F266&gt;0,IF(AND(INDIRECT(ADDRESS($F266,44))=0,INDIRECT(ADDRESS($F266,38))="UL"),INDIRECT(ADDRESS($F266,COLUMN())),0),0),IF($G266&gt;0,IF(AND(INDIRECT(ADDRESS($G266,44))=0,INDIRECT(ADDRESS($G266,38))="UL"),INDIRECT(ADDRESS($G266,COLUMN())),0),0),IF($H266&gt;0,IF(AND(INDIRECT(ADDRESS($H266,44))=0,INDIRECT(ADDRESS($H266,38))="UL"),INDIRECT(ADDRESS($H266,COLUMN())),0),0),IF($I266&gt;0,IF(AND(INDIRECT(ADDRESS($I266,44))=0,INDIRECT(ADDRESS($I266,38))="UL"),INDIRECT(ADDRESS($I266,COLUMN())),0),0),IF($J266&gt;0,IF(AND(INDIRECT(ADDRESS($J266,44))=0,INDIRECT(ADDRESS($J266,38))="UL"),INDIRECT(ADDRESS($J266,COLUMN())),0),0),IF($K266&gt;0,IF(AND(INDIRECT(ADDRESS($K266,44))=0,INDIRECT(ADDRESS($K266,38))="UL"),INDIRECT(ADDRESS($K266,COLUMN())),0),0),IF($L266&gt;0,IF(AND(INDIRECT(ADDRESS($L266,44))=0,INDIRECT(ADDRESS($L266,38))="UL"),INDIRECT(ADDRESS($L266,COLUMN())),0),0),IF($M266&gt;0,IF(AND(INDIRECT(ADDRESS($M266,44))=0,INDIRECT(ADDRESS($M266,38))="UL"),INDIRECT(ADDRESS($M266,COLUMN())),0),0))</f>
        <v>0.23097001763668426</v>
      </c>
      <c r="BB266" s="58" cm="1">
        <f t="array" aca="1" ref="BB266" ca="1">SUM(IF($C266&gt;0,IF(AND(INDIRECT(ADDRESS($C266,44))=0,INDIRECT(ADDRESS($C266,38))="UL"),INDIRECT(ADDRESS($C266,COLUMN())),0),0),IF($D266&gt;0,IF(AND(INDIRECT(ADDRESS($D266,44))=0,INDIRECT(ADDRESS($D266,38))="UL"),INDIRECT(ADDRESS($D266,COLUMN())),0),0),IF($E266&gt;0,IF(AND(INDIRECT(ADDRESS($E266,44))=0,INDIRECT(ADDRESS($E266,38))="UL"),INDIRECT(ADDRESS($E266,COLUMN())),0),0),IF($F266&gt;0,IF(AND(INDIRECT(ADDRESS($F266,44))=0,INDIRECT(ADDRESS($F266,38))="UL"),INDIRECT(ADDRESS($F266,COLUMN())),0),0),IF($G266&gt;0,IF(AND(INDIRECT(ADDRESS($G266,44))=0,INDIRECT(ADDRESS($G266,38))="UL"),INDIRECT(ADDRESS($G266,COLUMN())),0),0),IF($H266&gt;0,IF(AND(INDIRECT(ADDRESS($H266,44))=0,INDIRECT(ADDRESS($H266,38))="UL"),INDIRECT(ADDRESS($H266,COLUMN())),0),0),IF($I266&gt;0,IF(AND(INDIRECT(ADDRESS($I266,44))=0,INDIRECT(ADDRESS($I266,38))="UL"),INDIRECT(ADDRESS($I266,COLUMN())),0),0),IF($J266&gt;0,IF(AND(INDIRECT(ADDRESS($J266,44))=0,INDIRECT(ADDRESS($J266,38))="UL"),INDIRECT(ADDRESS($J266,COLUMN())),0),0),IF($K266&gt;0,IF(AND(INDIRECT(ADDRESS($K266,44))=0,INDIRECT(ADDRESS($K266,38))="UL"),INDIRECT(ADDRESS($K266,COLUMN())),0),0),IF($L266&gt;0,IF(AND(INDIRECT(ADDRESS($L266,44))=0,INDIRECT(ADDRESS($L266,38))="UL"),INDIRECT(ADDRESS($L266,COLUMN())),0),0),IF($M266&gt;0,IF(AND(INDIRECT(ADDRESS($M266,44))=0,INDIRECT(ADDRESS($M266,38))="UL"),INDIRECT(ADDRESS($M266,COLUMN())),0),0))</f>
        <v>0.37650793650793651</v>
      </c>
      <c r="BC266" s="58" cm="1">
        <f t="array" aca="1" ref="BC266" ca="1">SUM(IF($C266&gt;0,IF(AND(INDIRECT(ADDRESS($C266,44))=0,INDIRECT(ADDRESS($C266,38))="UL"),INDIRECT(ADDRESS($C266,COLUMN())),0),0),IF($D266&gt;0,IF(AND(INDIRECT(ADDRESS($D266,44))=0,INDIRECT(ADDRESS($D266,38))="UL"),INDIRECT(ADDRESS($D266,COLUMN())),0),0),IF($E266&gt;0,IF(AND(INDIRECT(ADDRESS($E266,44))=0,INDIRECT(ADDRESS($E266,38))="UL"),INDIRECT(ADDRESS($E266,COLUMN())),0),0),IF($F266&gt;0,IF(AND(INDIRECT(ADDRESS($F266,44))=0,INDIRECT(ADDRESS($F266,38))="UL"),INDIRECT(ADDRESS($F266,COLUMN())),0),0),IF($G266&gt;0,IF(AND(INDIRECT(ADDRESS($G266,44))=0,INDIRECT(ADDRESS($G266,38))="UL"),INDIRECT(ADDRESS($G266,COLUMN())),0),0),IF($H266&gt;0,IF(AND(INDIRECT(ADDRESS($H266,44))=0,INDIRECT(ADDRESS($H266,38))="UL"),INDIRECT(ADDRESS($H266,COLUMN())),0),0),IF($I266&gt;0,IF(AND(INDIRECT(ADDRESS($I266,44))=0,INDIRECT(ADDRESS($I266,38))="UL"),INDIRECT(ADDRESS($I266,COLUMN())),0),0),IF($J266&gt;0,IF(AND(INDIRECT(ADDRESS($J266,44))=0,INDIRECT(ADDRESS($J266,38))="UL"),INDIRECT(ADDRESS($J266,COLUMN())),0),0),IF($K266&gt;0,IF(AND(INDIRECT(ADDRESS($K266,44))=0,INDIRECT(ADDRESS($K266,38))="UL"),INDIRECT(ADDRESS($K266,COLUMN())),0),0),IF($L266&gt;0,IF(AND(INDIRECT(ADDRESS($L266,44))=0,INDIRECT(ADDRESS($L266,38))="UL"),INDIRECT(ADDRESS($L266,COLUMN())),0),0),IF($M266&gt;0,IF(AND(INDIRECT(ADDRESS($M266,44))=0,INDIRECT(ADDRESS($M266,38))="UL"),INDIRECT(ADDRESS($M266,COLUMN())),0),0))</f>
        <v>0.20095238095238094</v>
      </c>
      <c r="BD266" s="58" cm="1">
        <f t="array" aca="1" ref="BD266" ca="1">SUM(IF($C266&gt;0,IF(AND(INDIRECT(ADDRESS($C266,44))=0,INDIRECT(ADDRESS($C266,38))="UL"),INDIRECT(ADDRESS($C266,COLUMN())),0),0),IF($D266&gt;0,IF(AND(INDIRECT(ADDRESS($D266,44))=0,INDIRECT(ADDRESS($D266,38))="UL"),INDIRECT(ADDRESS($D266,COLUMN())),0),0),IF($E266&gt;0,IF(AND(INDIRECT(ADDRESS($E266,44))=0,INDIRECT(ADDRESS($E266,38))="UL"),INDIRECT(ADDRESS($E266,COLUMN())),0),0),IF($F266&gt;0,IF(AND(INDIRECT(ADDRESS($F266,44))=0,INDIRECT(ADDRESS($F266,38))="UL"),INDIRECT(ADDRESS($F266,COLUMN())),0),0),IF($G266&gt;0,IF(AND(INDIRECT(ADDRESS($G266,44))=0,INDIRECT(ADDRESS($G266,38))="UL"),INDIRECT(ADDRESS($G266,COLUMN())),0),0),IF($H266&gt;0,IF(AND(INDIRECT(ADDRESS($H266,44))=0,INDIRECT(ADDRESS($H266,38))="UL"),INDIRECT(ADDRESS($H266,COLUMN())),0),0),IF($I266&gt;0,IF(AND(INDIRECT(ADDRESS($I266,44))=0,INDIRECT(ADDRESS($I266,38))="UL"),INDIRECT(ADDRESS($I266,COLUMN())),0),0),IF($J266&gt;0,IF(AND(INDIRECT(ADDRESS($J266,44))=0,INDIRECT(ADDRESS($J266,38))="UL"),INDIRECT(ADDRESS($J266,COLUMN())),0),0),IF($K266&gt;0,IF(AND(INDIRECT(ADDRESS($K266,44))=0,INDIRECT(ADDRESS($K266,38))="UL"),INDIRECT(ADDRESS($K266,COLUMN())),0),0),IF($L266&gt;0,IF(AND(INDIRECT(ADDRESS($L266,44))=0,INDIRECT(ADDRESS($L266,38))="UL"),INDIRECT(ADDRESS($L266,COLUMN())),0),0),IF($M266&gt;0,IF(AND(INDIRECT(ADDRESS($M266,44))=0,INDIRECT(ADDRESS($M266,38))="UL"),INDIRECT(ADDRESS($M266,COLUMN())),0),0))</f>
        <v>0.32652557319223985</v>
      </c>
      <c r="BE266" s="57">
        <f t="shared" ca="1" si="195"/>
        <v>0.23097001763668426</v>
      </c>
      <c r="BF266" s="57" cm="1">
        <f t="array" aca="1" ref="BF266" ca="1">SUM(IF($C266&gt;0,IF(INDIRECT(ADDRESS($C266,45))=1,INDIRECT(ADDRESS($C266,52))*INDIRECT(ADDRESS($C266,42))/5,0),0), IF($D266&gt;0,IF(INDIRECT(ADDRESS($D266,45))=1,INDIRECT(ADDRESS($D266,52))*INDIRECT(ADDRESS($D266,42))/5,0),0), IF($E266&gt;0,IF(INDIRECT(ADDRESS($E266,45))=1,INDIRECT(ADDRESS($E266,52))*INDIRECT(ADDRESS($E266,42))/5,0),0), IF($F266&gt;0,IF(INDIRECT(ADDRESS($F266,45))=1,INDIRECT(ADDRESS($F266,52))*INDIRECT(ADDRESS($F266,42))/5,0),0), IF($G266&gt;0,IF(INDIRECT(ADDRESS($G266,45))=1,INDIRECT(ADDRESS($G266,52))*INDIRECT(ADDRESS($G266,42))/5,0),0), IF($H266&gt;0,IF(INDIRECT(ADDRESS($H266,45))=1,INDIRECT(ADDRESS($H266,52))*INDIRECT(ADDRESS($H266,42))/5,0),0)
)*$BF$296/100</f>
        <v>3.7962962962962962E-2</v>
      </c>
      <c r="BG266" s="19">
        <v>1</v>
      </c>
      <c r="BH266" s="57" cm="1">
        <f t="array" aca="1" ref="BH266" ca="1">SUM(IF($C266&gt;0,IF(AND(INDIRECT(ADDRESS($C266,44))=0,INDIRECT(ADDRESS($C266,38))&lt;&gt;"UL"),INDIRECT(ADDRESS($C266,COLUMN()-12)),0),0), IF($D266&gt;0,IF(AND(INDIRECT(ADDRESS($D266,44))=0,INDIRECT(ADDRESS($D266,38))&lt;&gt;"UL"),INDIRECT(ADDRESS($D266,COLUMN()-12)),0),0), IF($E266&gt;0,IF(AND(INDIRECT(ADDRESS($E266,44))=0,INDIRECT(ADDRESS($E266,38))&lt;&gt;"UL"),INDIRECT(ADDRESS($E266,COLUMN()-12)),0),0), IF($F266&gt;0,IF(AND(INDIRECT(ADDRESS($F266,44))=0,INDIRECT(ADDRESS($F266,38))&lt;&gt;"UL"),INDIRECT(ADDRESS($F266,COLUMN()-12)),0),0), IF($G266&gt;0,IF(AND(INDIRECT(ADDRESS($G266,44))=0,INDIRECT(ADDRESS($G266,38))&lt;&gt;"UL"),INDIRECT(ADDRESS($G266,COLUMN()-12)),0),0), IF($H266&gt;0,IF(AND(INDIRECT(ADDRESS($H266,44))=0,INDIRECT(ADDRESS($H266,38))&lt;&gt;"UL"),INDIRECT(ADDRESS($H266,COLUMN()-12)),0),0), IF($I266&gt;0,IF(AND(INDIRECT(ADDRESS($I266,44))=0,INDIRECT(ADDRESS($I266,38))&lt;&gt;"UL"),INDIRECT(ADDRESS($I266,COLUMN()-12)),0),0), IF($J266&gt;0,IF(AND(INDIRECT(ADDRESS($J266,44))=0,INDIRECT(ADDRESS($J266,38))&lt;&gt;"UL"),INDIRECT(ADDRESS($J266,COLUMN()-12)),0),0), IF($K266&gt;0,IF(AND(INDIRECT(ADDRESS($K266,44))=0,INDIRECT(ADDRESS($K266,38))&lt;&gt;"UL"),INDIRECT(ADDRESS($K266,COLUMN()-12)),0),0), IF($L266&gt;0,IF(AND(INDIRECT(ADDRESS($L266,44))=0,INDIRECT(ADDRESS($L266,38))&lt;&gt;"UL"),INDIRECT(ADDRESS($L266,COLUMN()-12)),0),0), IF($M266&gt;0,IF(AND(INDIRECT(ADDRESS($M266,44))=0,INDIRECT(ADDRESS($M266,38))&lt;&gt;"UL"),INDIRECT(ADDRESS($M266,COLUMN()-12)),0),0))</f>
        <v>0</v>
      </c>
      <c r="BI266" s="57" cm="1">
        <f t="array" aca="1" ref="BI266" ca="1">SUM(IF($C266&gt;0,IF(AND(INDIRECT(ADDRESS($C266,44))=0,INDIRECT(ADDRESS($C266,38))&lt;&gt;"UL"),INDIRECT(ADDRESS($C266,COLUMN()-12)),0),0), IF($D266&gt;0,IF(AND(INDIRECT(ADDRESS($D266,44))=0,INDIRECT(ADDRESS($D266,38))&lt;&gt;"UL"),INDIRECT(ADDRESS($D266,COLUMN()-12)),0),0), IF($E266&gt;0,IF(AND(INDIRECT(ADDRESS($E266,44))=0,INDIRECT(ADDRESS($E266,38))&lt;&gt;"UL"),INDIRECT(ADDRESS($E266,COLUMN()-12)),0),0), IF($F266&gt;0,IF(AND(INDIRECT(ADDRESS($F266,44))=0,INDIRECT(ADDRESS($F266,38))&lt;&gt;"UL"),INDIRECT(ADDRESS($F266,COLUMN()-12)),0),0), IF($G266&gt;0,IF(AND(INDIRECT(ADDRESS($G266,44))=0,INDIRECT(ADDRESS($G266,38))&lt;&gt;"UL"),INDIRECT(ADDRESS($G266,COLUMN()-12)),0),0), IF($H266&gt;0,IF(AND(INDIRECT(ADDRESS($H266,44))=0,INDIRECT(ADDRESS($H266,38))&lt;&gt;"UL"),INDIRECT(ADDRESS($H266,COLUMN()-12)),0),0), IF($I266&gt;0,IF(AND(INDIRECT(ADDRESS($I266,44))=0,INDIRECT(ADDRESS($I266,38))&lt;&gt;"UL"),INDIRECT(ADDRESS($I266,COLUMN()-12)),0),0), IF($J266&gt;0,IF(AND(INDIRECT(ADDRESS($J266,44))=0,INDIRECT(ADDRESS($J266,38))&lt;&gt;"UL"),INDIRECT(ADDRESS($J266,COLUMN()-12)),0),0), IF($K266&gt;0,IF(AND(INDIRECT(ADDRESS($K266,44))=0,INDIRECT(ADDRESS($K266,38))&lt;&gt;"UL"),INDIRECT(ADDRESS($K266,COLUMN()-12)),0),0), IF($L266&gt;0,IF(AND(INDIRECT(ADDRESS($L266,44))=0,INDIRECT(ADDRESS($L266,38))&lt;&gt;"UL"),INDIRECT(ADDRESS($L266,COLUMN()-12)),0),0), IF($M266&gt;0,IF(AND(INDIRECT(ADDRESS($M266,44))=0,INDIRECT(ADDRESS($M266,38))&lt;&gt;"UL"),INDIRECT(ADDRESS($M266,COLUMN()-12)),0),0))</f>
        <v>0</v>
      </c>
      <c r="BJ266" s="57" cm="1">
        <f t="array" aca="1" ref="BJ266" ca="1">SUM(IF($C266&gt;0,IF(AND(INDIRECT(ADDRESS($C266,44))=0,INDIRECT(ADDRESS($C266,38))&lt;&gt;"UL"),INDIRECT(ADDRESS($C266,COLUMN()-12)),0),0), IF($D266&gt;0,IF(AND(INDIRECT(ADDRESS($D266,44))=0,INDIRECT(ADDRESS($D266,38))&lt;&gt;"UL"),INDIRECT(ADDRESS($D266,COLUMN()-12)),0),0), IF($E266&gt;0,IF(AND(INDIRECT(ADDRESS($E266,44))=0,INDIRECT(ADDRESS($E266,38))&lt;&gt;"UL"),INDIRECT(ADDRESS($E266,COLUMN()-12)),0),0), IF($F266&gt;0,IF(AND(INDIRECT(ADDRESS($F266,44))=0,INDIRECT(ADDRESS($F266,38))&lt;&gt;"UL"),INDIRECT(ADDRESS($F266,COLUMN()-12)),0),0), IF($G266&gt;0,IF(AND(INDIRECT(ADDRESS($G266,44))=0,INDIRECT(ADDRESS($G266,38))&lt;&gt;"UL"),INDIRECT(ADDRESS($G266,COLUMN()-12)),0),0), IF($H266&gt;0,IF(AND(INDIRECT(ADDRESS($H266,44))=0,INDIRECT(ADDRESS($H266,38))&lt;&gt;"UL"),INDIRECT(ADDRESS($H266,COLUMN()-12)),0),0), IF($I266&gt;0,IF(AND(INDIRECT(ADDRESS($I266,44))=0,INDIRECT(ADDRESS($I266,38))&lt;&gt;"UL"),INDIRECT(ADDRESS($I266,COLUMN()-12)),0),0), IF($J266&gt;0,IF(AND(INDIRECT(ADDRESS($J266,44))=0,INDIRECT(ADDRESS($J266,38))&lt;&gt;"UL"),INDIRECT(ADDRESS($J266,COLUMN()-12)),0),0), IF($K266&gt;0,IF(AND(INDIRECT(ADDRESS($K266,44))=0,INDIRECT(ADDRESS($K266,38))&lt;&gt;"UL"),INDIRECT(ADDRESS($K266,COLUMN()-12)),0),0), IF($L266&gt;0,IF(AND(INDIRECT(ADDRESS($L266,44))=0,INDIRECT(ADDRESS($L266,38))&lt;&gt;"UL"),INDIRECT(ADDRESS($L266,COLUMN()-12)),0),0), IF($M266&gt;0,IF(AND(INDIRECT(ADDRESS($M266,44))=0,INDIRECT(ADDRESS($M266,38))&lt;&gt;"UL"),INDIRECT(ADDRESS($M266,COLUMN()-12)),0),0))</f>
        <v>0</v>
      </c>
      <c r="BK266" s="57">
        <f t="shared" ca="1" si="196"/>
        <v>0</v>
      </c>
      <c r="BL266" s="58">
        <f t="shared" ca="1" si="210"/>
        <v>0</v>
      </c>
      <c r="BM266" s="57" cm="1">
        <f t="array" aca="1" ref="BM266" ca="1">SUM(IF($C266&gt;0,IF(AND(INDIRECT(ADDRESS($C266,44))=0,INDIRECT(ADDRESS($C266,38))&lt;&gt;"UL"),INDIRECT(ADDRESS($C266,COLUMN()-12)),0),0), IF($D266&gt;0,IF(AND(INDIRECT(ADDRESS($D266,44))=0,INDIRECT(ADDRESS($D266,38))&lt;&gt;"UL"),INDIRECT(ADDRESS($D266,COLUMN()-12)),0),0), IF($E266&gt;0,IF(AND(INDIRECT(ADDRESS($E266,44))=0,INDIRECT(ADDRESS($E266,38))&lt;&gt;"UL"),INDIRECT(ADDRESS($E266,COLUMN()-12)),0),0), IF($F266&gt;0,IF(AND(INDIRECT(ADDRESS($F266,44))=0,INDIRECT(ADDRESS($F266,38))&lt;&gt;"UL"),INDIRECT(ADDRESS($F266,COLUMN()-12)),0),0), IF($G266&gt;0,IF(AND(INDIRECT(ADDRESS($G266,44))=0,INDIRECT(ADDRESS($G266,38))&lt;&gt;"UL"),INDIRECT(ADDRESS($G266,COLUMN()-12)),0),0), IF($H266&gt;0,IF(AND(INDIRECT(ADDRESS($H266,44))=0,INDIRECT(ADDRESS($H266,38))&lt;&gt;"UL"),INDIRECT(ADDRESS($H266,COLUMN()-12)),0),0), IF($I266&gt;0,IF(AND(INDIRECT(ADDRESS($I266,44))=0,INDIRECT(ADDRESS($I266,38))&lt;&gt;"UL"),INDIRECT(ADDRESS($I266,COLUMN()-12)),0),0), IF($J266&gt;0,IF(AND(INDIRECT(ADDRESS($J266,44))=0,INDIRECT(ADDRESS($J266,38))&lt;&gt;"UL"),INDIRECT(ADDRESS($J266,COLUMN()-12)),0),0), IF($K266&gt;0,IF(AND(INDIRECT(ADDRESS($K266,44))=0,INDIRECT(ADDRESS($K266,38))&lt;&gt;"UL"),INDIRECT(ADDRESS($K266,COLUMN()-11)),0),0), IF($L266&gt;0,IF(AND(INDIRECT(ADDRESS($L266,44))=0,INDIRECT(ADDRESS($L266,38))&lt;&gt;"UL"),INDIRECT(ADDRESS($L266,COLUMN()-11)),0),0), IF($M266&gt;0,IF(AND(INDIRECT(ADDRESS($M266,44))=0,INDIRECT(ADDRESS($M266,38))&lt;&gt;"UL"),INDIRECT(ADDRESS($M266,COLUMN()-11)),0),0))</f>
        <v>0</v>
      </c>
      <c r="BN266" s="57" cm="1">
        <f t="array" aca="1" ref="BN266" ca="1">SUM(IF($C266&gt;0,IF(AND(INDIRECT(ADDRESS($C266,44))=0,INDIRECT(ADDRESS($C266,38))&lt;&gt;"UL"),INDIRECT(ADDRESS($C266,COLUMN()-12)),0),0), IF($D266&gt;0,IF(AND(INDIRECT(ADDRESS($D266,44))=0,INDIRECT(ADDRESS($D266,38))&lt;&gt;"UL"),INDIRECT(ADDRESS($D266,COLUMN()-12)),0),0), IF($E266&gt;0,IF(AND(INDIRECT(ADDRESS($E266,44))=0,INDIRECT(ADDRESS($E266,38))&lt;&gt;"UL"),INDIRECT(ADDRESS($E266,COLUMN()-12)),0),0), IF($F266&gt;0,IF(AND(INDIRECT(ADDRESS($F266,44))=0,INDIRECT(ADDRESS($F266,38))&lt;&gt;"UL"),INDIRECT(ADDRESS($F266,COLUMN()-12)),0),0), IF($G266&gt;0,IF(AND(INDIRECT(ADDRESS($G266,44))=0,INDIRECT(ADDRESS($G266,38))&lt;&gt;"UL"),INDIRECT(ADDRESS($G266,COLUMN()-12)),0),0), IF($H266&gt;0,IF(AND(INDIRECT(ADDRESS($H266,44))=0,INDIRECT(ADDRESS($H266,38))&lt;&gt;"UL"),INDIRECT(ADDRESS($H266,COLUMN()-12)),0),0), IF($I266&gt;0,IF(AND(INDIRECT(ADDRESS($I266,44))=0,INDIRECT(ADDRESS($I266,38))&lt;&gt;"UL"),INDIRECT(ADDRESS($I266,COLUMN()-12)),0),0), IF($J266&gt;0,IF(AND(INDIRECT(ADDRESS($J266,44))=0,INDIRECT(ADDRESS($J266,38))&lt;&gt;"UL"),INDIRECT(ADDRESS($J266,COLUMN()-12)),0),0), IF($K266&gt;0,IF(AND(INDIRECT(ADDRESS($K266,44))=0,INDIRECT(ADDRESS($K266,38))&lt;&gt;"UL"),INDIRECT(ADDRESS($K266,COLUMN()-11)),0),0), IF($L266&gt;0,IF(AND(INDIRECT(ADDRESS($L266,44))=0,INDIRECT(ADDRESS($L266,38))&lt;&gt;"UL"),INDIRECT(ADDRESS($L266,COLUMN()-11)),0),0), IF($M266&gt;0,IF(AND(INDIRECT(ADDRESS($M266,44))=0,INDIRECT(ADDRESS($M266,38))&lt;&gt;"UL"),INDIRECT(ADDRESS($M266,COLUMN()-11)),0),0))</f>
        <v>0</v>
      </c>
      <c r="BO266" s="57" cm="1">
        <f t="array" aca="1" ref="BO266" ca="1">SUM(IF($C266&gt;0,IF(AND(INDIRECT(ADDRESS($C266,44))=0,INDIRECT(ADDRESS($C266,38))&lt;&gt;"UL"),INDIRECT(ADDRESS($C266,COLUMN()-12)),0),0), IF($D266&gt;0,IF(AND(INDIRECT(ADDRESS($D266,44))=0,INDIRECT(ADDRESS($D266,38))&lt;&gt;"UL"),INDIRECT(ADDRESS($D266,COLUMN()-12)),0),0), IF($E266&gt;0,IF(AND(INDIRECT(ADDRESS($E266,44))=0,INDIRECT(ADDRESS($E266,38))&lt;&gt;"UL"),INDIRECT(ADDRESS($E266,COLUMN()-12)),0),0), IF($F266&gt;0,IF(AND(INDIRECT(ADDRESS($F266,44))=0,INDIRECT(ADDRESS($F266,38))&lt;&gt;"UL"),INDIRECT(ADDRESS($F266,COLUMN()-12)),0),0), IF($G266&gt;0,IF(AND(INDIRECT(ADDRESS($G266,44))=0,INDIRECT(ADDRESS($G266,38))&lt;&gt;"UL"),INDIRECT(ADDRESS($G266,COLUMN()-12)),0),0), IF($H266&gt;0,IF(AND(INDIRECT(ADDRESS($H266,44))=0,INDIRECT(ADDRESS($H266,38))&lt;&gt;"UL"),INDIRECT(ADDRESS($H266,COLUMN()-12)),0),0), IF($I266&gt;0,IF(AND(INDIRECT(ADDRESS($I266,44))=0,INDIRECT(ADDRESS($I266,38))&lt;&gt;"UL"),INDIRECT(ADDRESS($I266,COLUMN()-12)),0),0), IF($J266&gt;0,IF(AND(INDIRECT(ADDRESS($J266,44))=0,INDIRECT(ADDRESS($J266,38))&lt;&gt;"UL"),INDIRECT(ADDRESS($J266,COLUMN()-12)),0),0), IF($K266&gt;0,IF(AND(INDIRECT(ADDRESS($K266,44))=0,INDIRECT(ADDRESS($K266,38))&lt;&gt;"UL"),INDIRECT(ADDRESS($K266,COLUMN()-11)),0),0), IF($L266&gt;0,IF(AND(INDIRECT(ADDRESS($L266,44))=0,INDIRECT(ADDRESS($L266,38))&lt;&gt;"UL"),INDIRECT(ADDRESS($L266,COLUMN()-11)),0),0), IF($M266&gt;0,IF(AND(INDIRECT(ADDRESS($M266,44))=0,INDIRECT(ADDRESS($M266,38))&lt;&gt;"UL"),INDIRECT(ADDRESS($M266,COLUMN()-11)),0),0))</f>
        <v>0</v>
      </c>
      <c r="BP266" s="57" cm="1">
        <f t="array" aca="1" ref="BP266" ca="1">SUM(IF($C266&gt;0,IF(AND(INDIRECT(ADDRESS($C266,44))=0,INDIRECT(ADDRESS($C266,38))&lt;&gt;"UL"),INDIRECT(ADDRESS($C266,COLUMN()-12)),0),0), IF($D266&gt;0,IF(AND(INDIRECT(ADDRESS($D266,44))=0,INDIRECT(ADDRESS($D266,38))&lt;&gt;"UL"),INDIRECT(ADDRESS($D266,COLUMN()-12)),0),0), IF($E266&gt;0,IF(AND(INDIRECT(ADDRESS($E266,44))=0,INDIRECT(ADDRESS($E266,38))&lt;&gt;"UL"),INDIRECT(ADDRESS($E266,COLUMN()-12)),0),0), IF($F266&gt;0,IF(AND(INDIRECT(ADDRESS($F266,44))=0,INDIRECT(ADDRESS($F266,38))&lt;&gt;"UL"),INDIRECT(ADDRESS($F266,COLUMN()-12)),0),0), IF($G266&gt;0,IF(AND(INDIRECT(ADDRESS($G266,44))=0,INDIRECT(ADDRESS($G266,38))&lt;&gt;"UL"),INDIRECT(ADDRESS($G266,COLUMN()-12)),0),0), IF($H266&gt;0,IF(AND(INDIRECT(ADDRESS($H266,44))=0,INDIRECT(ADDRESS($H266,38))&lt;&gt;"UL"),INDIRECT(ADDRESS($H266,COLUMN()-12)),0),0), IF($I266&gt;0,IF(AND(INDIRECT(ADDRESS($I266,44))=0,INDIRECT(ADDRESS($I266,38))&lt;&gt;"UL"),INDIRECT(ADDRESS($I266,COLUMN()-12)),0),0), IF($J266&gt;0,IF(AND(INDIRECT(ADDRESS($J266,44))=0,INDIRECT(ADDRESS($J266,38))&lt;&gt;"UL"),INDIRECT(ADDRESS($J266,COLUMN()-12)),0),0), IF($K266&gt;0,IF(AND(INDIRECT(ADDRESS($K266,44))=0,INDIRECT(ADDRESS($K266,38))&lt;&gt;"UL"),INDIRECT(ADDRESS($K266,COLUMN()-11)),0),0), IF($L266&gt;0,IF(AND(INDIRECT(ADDRESS($L266,44))=0,INDIRECT(ADDRESS($L266,38))&lt;&gt;"UL"),INDIRECT(ADDRESS($L266,COLUMN()-11)),0),0), IF($M266&gt;0,IF(AND(INDIRECT(ADDRESS($M266,44))=0,INDIRECT(ADDRESS($M266,38))&lt;&gt;"UL"),INDIRECT(ADDRESS($M266,COLUMN()-11)),0),0))</f>
        <v>0</v>
      </c>
      <c r="BQ266" s="57">
        <f t="shared" ca="1" si="197"/>
        <v>0</v>
      </c>
      <c r="BR266" s="161">
        <f t="shared" ca="1" si="198"/>
        <v>74.229655963253677</v>
      </c>
      <c r="BS266" s="56"/>
      <c r="BT266" s="56">
        <f t="shared" ca="1" si="199"/>
        <v>1.43693540609627</v>
      </c>
      <c r="BU266" s="89">
        <f t="shared" ca="1" si="200"/>
        <v>3.9914872391563057E-2</v>
      </c>
      <c r="BV266" s="57" t="s">
        <v>33</v>
      </c>
      <c r="BW266" s="57" cm="1">
        <f t="array" aca="1" ref="BW266" ca="1">SUM(IF($C266&gt;0,IF(AND(INDIRECT(ADDRESS($C266,44))=0,INDIRECT(ADDRESS($C266,38))="UL",ISERROR(SEARCH("Rear",INDIRECT(ADDRESS($C266,33)))),ISERROR(SEARCH("Side",INDIRECT(ADDRESS($C266,33))))),INDIRECT(ADDRESS($C266,COLUMN())),0),0),IF($D266&gt;0,IF(AND(INDIRECT(ADDRESS($D266,44))=0,INDIRECT(ADDRESS($D266,38))="UL",ISERROR(SEARCH("Rear",INDIRECT(ADDRESS($D266,33)))),ISERROR(SEARCH("Side",INDIRECT(ADDRESS($D266,33))))),INDIRECT(ADDRESS($D266,COLUMN())),0),0),IF($E266&gt;0,IF(AND(INDIRECT(ADDRESS($E266,44))=0,INDIRECT(ADDRESS($E266,38))="UL",ISERROR(SEARCH("Rear",INDIRECT(ADDRESS($E266,33)))),ISERROR(SEARCH("Side",INDIRECT(ADDRESS($E266,33))))),INDIRECT(ADDRESS($E266,COLUMN())),0),0),IF($F266&gt;0,IF(AND(INDIRECT(ADDRESS($F266,44))=0,INDIRECT(ADDRESS($F266,38))="UL",ISERROR(SEARCH("Rear",INDIRECT(ADDRESS($F266,33)))),ISERROR(SEARCH("Side",INDIRECT(ADDRESS($F266,33))))),INDIRECT(ADDRESS($F266,COLUMN())),0),0),IF($G266&gt;0,IF(AND(INDIRECT(ADDRESS($G266,44))=0,INDIRECT(ADDRESS($G266,38))="UL",ISERROR(SEARCH("Rear",INDIRECT(ADDRESS($G266,33)))),ISERROR(SEARCH("Side",INDIRECT(ADDRESS($G266,33))))),INDIRECT(ADDRESS($G266,COLUMN())),0),0),IF($H266&gt;0,IF(AND(INDIRECT(ADDRESS($H266,44))=0,INDIRECT(ADDRESS($H266,38))="UL",ISERROR(SEARCH("Rear",INDIRECT(ADDRESS($H266,33)))),ISERROR(SEARCH("Side",INDIRECT(ADDRESS($H266,33))))),INDIRECT(ADDRESS($H266,COLUMN())),0),0),IF($I266&gt;0,IF(AND(INDIRECT(ADDRESS($I266,44))=0,INDIRECT(ADDRESS($I266,38))="UL",ISERROR(SEARCH("Rear",INDIRECT(ADDRESS($I266,33)))),ISERROR(SEARCH("Side",INDIRECT(ADDRESS($I266,33))))),INDIRECT(ADDRESS($I266,COLUMN())),0),0),IF($J266&gt;0,IF(AND(INDIRECT(ADDRESS($J266,44))=0,INDIRECT(ADDRESS($J266,38))="UL",ISERROR(SEARCH("Rear",INDIRECT(ADDRESS($J266,33)))),ISERROR(SEARCH("Side",INDIRECT(ADDRESS($J266,33))))),INDIRECT(ADDRESS($J266,COLUMN())),0),0),IF($K266&gt;0,IF(AND(INDIRECT(ADDRESS($K266,44))=0,INDIRECT(ADDRESS($K266,38))="UL",ISERROR(SEARCH("Rear",INDIRECT(ADDRESS($K266,33)))),ISERROR(SEARCH("Side",INDIRECT(ADDRESS($K266,33))))),INDIRECT(ADDRESS($K266,COLUMN())),0),0),IF($L266&gt;0,IF(AND(INDIRECT(ADDRESS($L266,44))=0,INDIRECT(ADDRESS($L266,38))="UL",ISERROR(SEARCH("Rear",INDIRECT(ADDRESS($L266,33)))),ISERROR(SEARCH("Side",INDIRECT(ADDRESS($L266,33))))),INDIRECT(ADDRESS($L266,COLUMN())),0),0),IF($M266&gt;0,IF(AND(INDIRECT(ADDRESS($M266,44))=0,INDIRECT(ADDRESS($M266,38))="UL",ISERROR(SEARCH("Rear",INDIRECT(ADDRESS($M266,33)))),ISERROR(SEARCH("Side",INDIRECT(ADDRESS($M266,33))))),INDIRECT(ADDRESS($M266,COLUMN())),0),0))</f>
        <v>0.22222222222222221</v>
      </c>
      <c r="BX266" s="57">
        <f t="shared" ca="1" si="201"/>
        <v>0.88888888888888884</v>
      </c>
      <c r="BY266" s="57" cm="1">
        <f t="array" aca="1" ref="BY266" ca="1">SUM(IF($C266&gt;0,IF(AND(INDIRECT(ADDRESS($C266,44))=0,INDIRECT(ADDRESS($C266,38))="UL"),INDIRECT(ADDRESS($C266,COLUMN())),0),0),IF($D266&gt;0,IF(AND(INDIRECT(ADDRESS($D266,44))=0,INDIRECT(ADDRESS($D266,38))="UL"),INDIRECT(ADDRESS($D266,COLUMN())),0),0),IF($E266&gt;0,IF(AND(INDIRECT(ADDRESS($E266,44))=0,INDIRECT(ADDRESS($E266,38))="UL"),INDIRECT(ADDRESS($E266,COLUMN())),0),0),IF($F266&gt;0,IF(AND(INDIRECT(ADDRESS($F266,44))=0,INDIRECT(ADDRESS($F266,38))="UL"),INDIRECT(ADDRESS($F266,COLUMN())),0),0),IF($G266&gt;0,IF(AND(INDIRECT(ADDRESS($G266,44))=0,INDIRECT(ADDRESS($G266,38))="UL"),INDIRECT(ADDRESS($G266,COLUMN())),0),0),IF($H266&gt;0,IF(AND(INDIRECT(ADDRESS($H266,44))=0,INDIRECT(ADDRESS($H266,38))="UL"),INDIRECT(ADDRESS($H266,COLUMN())),0),0),IF($I266&gt;0,IF(AND(INDIRECT(ADDRESS($I266,44))=0,INDIRECT(ADDRESS($I266,38))="UL"),INDIRECT(ADDRESS($I266,COLUMN())),0),0),IF($J266&gt;0,IF(AND(INDIRECT(ADDRESS($J266,44))=0,INDIRECT(ADDRESS($J266,38))="UL"),INDIRECT(ADDRESS($J266,COLUMN())),0),0),IF($K266&gt;0,IF(AND(INDIRECT(ADDRESS($K266,44))=0,INDIRECT(ADDRESS($K266,38))="UL"),INDIRECT(ADDRESS($K266,COLUMN())),0),0),IF($L266&gt;0,IF(AND(INDIRECT(ADDRESS($L266,44))=0,INDIRECT(ADDRESS($L266,38))="UL"),INDIRECT(ADDRESS($L266,COLUMN())),0),0),IF($M266&gt;0,IF(AND(INDIRECT(ADDRESS($M266,44))=0,INDIRECT(ADDRESS($M266,38))="UL"),INDIRECT(ADDRESS($M266,COLUMN())),0),0))</f>
        <v>0.21893004115226339</v>
      </c>
      <c r="BZ266" s="57" cm="1">
        <f t="array" aca="1" ref="BZ266" ca="1">SUM(IF($C266&gt;0,IF(AND(INDIRECT(ADDRESS($C266,44))=0,INDIRECT(ADDRESS($C266,38))="UL"),INDIRECT(ADDRESS($C266,COLUMN())),0),0),IF($D266&gt;0,IF(AND(INDIRECT(ADDRESS($D266,44))=0,INDIRECT(ADDRESS($D266,38))="UL"),INDIRECT(ADDRESS($D266,COLUMN())),0),0),IF($E266&gt;0,IF(AND(INDIRECT(ADDRESS($E266,44))=0,INDIRECT(ADDRESS($E266,38))="UL"),INDIRECT(ADDRESS($E266,COLUMN())),0),0),IF($F266&gt;0,IF(AND(INDIRECT(ADDRESS($F266,44))=0,INDIRECT(ADDRESS($F266,38))="UL"),INDIRECT(ADDRESS($F266,COLUMN())),0),0),IF($G266&gt;0,IF(AND(INDIRECT(ADDRESS($G266,44))=0,INDIRECT(ADDRESS($G266,38))="UL"),INDIRECT(ADDRESS($G266,COLUMN())),0),0),IF($H266&gt;0,IF(AND(INDIRECT(ADDRESS($H266,44))=0,INDIRECT(ADDRESS($H266,38))="UL"),INDIRECT(ADDRESS($H266,COLUMN())),0),0),IF($I266&gt;0,IF(AND(INDIRECT(ADDRESS($I266,44))=0,INDIRECT(ADDRESS($I266,38))="UL"),INDIRECT(ADDRESS($I266,COLUMN())),0),0),IF($J266&gt;0,IF(AND(INDIRECT(ADDRESS($J266,44))=0,INDIRECT(ADDRESS($J266,38))="UL"),INDIRECT(ADDRESS($J266,COLUMN())),0),0),IF($K266&gt;0,IF(AND(INDIRECT(ADDRESS($K266,44))=0,INDIRECT(ADDRESS($K266,38))="UL"),INDIRECT(ADDRESS($K266,COLUMN())),0),0),IF($L266&gt;0,IF(AND(INDIRECT(ADDRESS($L266,44))=0,INDIRECT(ADDRESS($L266,38))="UL"),INDIRECT(ADDRESS($L266,COLUMN())),0),0),IF($M266&gt;0,IF(AND(INDIRECT(ADDRESS($M266,44))=0,INDIRECT(ADDRESS($M266,38))="UL"),INDIRECT(ADDRESS($M266,COLUMN())),0),0))</f>
        <v>0.4736625514403292</v>
      </c>
      <c r="CA266" s="57">
        <f t="shared" ca="1" si="202"/>
        <v>0.21893004115226339</v>
      </c>
      <c r="CB266" s="57" cm="1">
        <f t="array" aca="1" ref="CB266" ca="1">SUM(IF($C266&gt;0,IF(AND(INDIRECT(ADDRESS($C266,44))=0,INDIRECT(ADDRESS($C266,38))&lt;&gt;"UL"),INDIRECT(ADDRESS($C266,COLUMN())),0),0),IF($D266&gt;0,IF(AND(INDIRECT(ADDRESS($D266,44))=0,INDIRECT(ADDRESS($D266,38))&lt;&gt;"UL"),INDIRECT(ADDRESS($D266,COLUMN())),0),0),IF($E266&gt;0,IF(AND(INDIRECT(ADDRESS($E266,44))=0,INDIRECT(ADDRESS($E266,38))&lt;&gt;"UL"),INDIRECT(ADDRESS($E266,COLUMN())),0),0),IF($F266&gt;0,IF(AND(INDIRECT(ADDRESS($F266,44))=0,INDIRECT(ADDRESS($F266,38))&lt;&gt;"UL"),INDIRECT(ADDRESS($F266,COLUMN())),0),0),IF($G266&gt;0,IF(AND(INDIRECT(ADDRESS($G266,44))=0,INDIRECT(ADDRESS($G266,38))&lt;&gt;"UL"),INDIRECT(ADDRESS($G266,COLUMN())),0),0),IF($H266&gt;0,IF(AND(INDIRECT(ADDRESS($H266,44))=0,INDIRECT(ADDRESS($H266,38))&lt;&gt;"UL"),INDIRECT(ADDRESS($H266,COLUMN())),0),0),IF($I266&gt;0,IF(AND(INDIRECT(ADDRESS($I266,44))=0,INDIRECT(ADDRESS($I266,38))&lt;&gt;"UL"),INDIRECT(ADDRESS($I266,COLUMN())),0),0),IF($J266&gt;0,IF(AND(INDIRECT(ADDRESS($J266,44))=0,INDIRECT(ADDRESS($J266,38))&lt;&gt;"UL"),INDIRECT(ADDRESS($J266,COLUMN())),0),0),IF($K266&gt;0,IF(AND(INDIRECT(ADDRESS($K266,44))=0,INDIRECT(ADDRESS($K266,38))&lt;&gt;"UL"),INDIRECT(ADDRESS($K266,COLUMN())),0),0),IF($L266&gt;0,IF(AND(INDIRECT(ADDRESS($L266,44))=0,INDIRECT(ADDRESS($L266,38))&lt;&gt;"UL"),INDIRECT(ADDRESS($L266,COLUMN())),0),0),IF($M266&gt;0,IF(AND(INDIRECT(ADDRESS($M266,44))=0,INDIRECT(ADDRESS($M266,38))&lt;&gt;"UL"),INDIRECT(ADDRESS($M266,COLUMN())),0),0))</f>
        <v>0</v>
      </c>
      <c r="CC266" s="57">
        <f t="shared" ca="1" si="203"/>
        <v>0</v>
      </c>
      <c r="CD266" s="57" cm="1">
        <f t="array" aca="1" ref="CD266" ca="1">SUM(IF($C266&gt;0,IF(AND(INDIRECT(ADDRESS($C266,44))=0,INDIRECT(ADDRESS($C266,38))&lt;&gt;"UL"),INDIRECT(ADDRESS($C266,COLUMN())),0),0),IF($D266&gt;0,IF(AND(INDIRECT(ADDRESS($D266,44))=0,INDIRECT(ADDRESS($D266,38))&lt;&gt;"UL"),INDIRECT(ADDRESS($D266,COLUMN())),0),0),IF($E266&gt;0,IF(AND(INDIRECT(ADDRESS($E266,44))=0,INDIRECT(ADDRESS($E266,38))&lt;&gt;"UL"),INDIRECT(ADDRESS($E266,COLUMN())),0),0),IF($F266&gt;0,IF(AND(INDIRECT(ADDRESS($F266,44))=0,INDIRECT(ADDRESS($F266,38))&lt;&gt;"UL"),INDIRECT(ADDRESS($F266,COLUMN())),0),0),IF($G266&gt;0,IF(AND(INDIRECT(ADDRESS($G266,44))=0,INDIRECT(ADDRESS($G266,38))&lt;&gt;"UL"),INDIRECT(ADDRESS($G266,COLUMN())),0),0),IF($H266&gt;0,IF(AND(INDIRECT(ADDRESS($H266,44))=0,INDIRECT(ADDRESS($H266,38))&lt;&gt;"UL"),INDIRECT(ADDRESS($H266,COLUMN())),0),0),IF($I266&gt;0,IF(AND(INDIRECT(ADDRESS($I266,44))=0,INDIRECT(ADDRESS($I266,38))&lt;&gt;"UL"),INDIRECT(ADDRESS($I266,COLUMN())),0),0),IF($J266&gt;0,IF(AND(INDIRECT(ADDRESS($J266,44))=0,INDIRECT(ADDRESS($J266,38))&lt;&gt;"UL"),INDIRECT(ADDRESS($J266,COLUMN())),0),0),IF($K266&gt;0,IF(AND(INDIRECT(ADDRESS($K266,44))=0,INDIRECT(ADDRESS($K266,38))&lt;&gt;"UL"),INDIRECT(ADDRESS($K266,COLUMN())),0),0),IF($L266&gt;0,IF(AND(INDIRECT(ADDRESS($L266,44))=0,INDIRECT(ADDRESS($L266,38))&lt;&gt;"UL"),INDIRECT(ADDRESS($L266,COLUMN())),0),0),IF($M266&gt;0,IF(AND(INDIRECT(ADDRESS($M266,44))=0,INDIRECT(ADDRESS($M266,38))&lt;&gt;"UL"),INDIRECT(ADDRESS($M266,COLUMN())),0),0))</f>
        <v>0</v>
      </c>
      <c r="CE266" s="57" cm="1">
        <f t="array" aca="1" ref="CE266" ca="1">SUM(IF($C266&gt;0,IF(AND(INDIRECT(ADDRESS($C266,44))=0,INDIRECT(ADDRESS($C266,38))&lt;&gt;"UL"),INDIRECT(ADDRESS($C266,COLUMN())),0),0),IF($D266&gt;0,IF(AND(INDIRECT(ADDRESS($D266,44))=0,INDIRECT(ADDRESS($D266,38))&lt;&gt;"UL"),INDIRECT(ADDRESS($D266,COLUMN())),0),0),IF($E266&gt;0,IF(AND(INDIRECT(ADDRESS($E266,44))=0,INDIRECT(ADDRESS($E266,38))&lt;&gt;"UL"),INDIRECT(ADDRESS($E266,COLUMN())),0),0),IF($F266&gt;0,IF(AND(INDIRECT(ADDRESS($F266,44))=0,INDIRECT(ADDRESS($F266,38))&lt;&gt;"UL"),INDIRECT(ADDRESS($F266,COLUMN())),0),0),IF($G266&gt;0,IF(AND(INDIRECT(ADDRESS($G266,44))=0,INDIRECT(ADDRESS($G266,38))&lt;&gt;"UL"),INDIRECT(ADDRESS($G266,COLUMN())),0),0),IF($H266&gt;0,IF(AND(INDIRECT(ADDRESS($H266,44))=0,INDIRECT(ADDRESS($H266,38))&lt;&gt;"UL"),INDIRECT(ADDRESS($H266,COLUMN())),0),0),IF($I266&gt;0,IF(AND(INDIRECT(ADDRESS($I266,44))=0,INDIRECT(ADDRESS($I266,38))&lt;&gt;"UL"),INDIRECT(ADDRESS($I266,COLUMN())),0),0),IF($J266&gt;0,IF(AND(INDIRECT(ADDRESS($J266,44))=0,INDIRECT(ADDRESS($J266,38))&lt;&gt;"UL"),INDIRECT(ADDRESS($J266,COLUMN())),0),0),IF($K266&gt;0,IF(AND(INDIRECT(ADDRESS($K266,44))=0,INDIRECT(ADDRESS($K266,38))&lt;&gt;"UL"),INDIRECT(ADDRESS($K266,COLUMN())),0),0),IF($L266&gt;0,IF(AND(INDIRECT(ADDRESS($L266,44))=0,INDIRECT(ADDRESS($L266,38))&lt;&gt;"UL"),INDIRECT(ADDRESS($L266,COLUMN())),0),0),IF($M266&gt;0,IF(AND(INDIRECT(ADDRESS($M266,44))=0,INDIRECT(ADDRESS($M266,38))&lt;&gt;"UL"),INDIRECT(ADDRESS($M266,COLUMN())),0),0))</f>
        <v>0</v>
      </c>
      <c r="CF266" s="57">
        <f t="shared" ca="1" si="204"/>
        <v>0</v>
      </c>
      <c r="CG266" s="57">
        <f t="shared" ca="1" si="205"/>
        <v>1.3978880553053887</v>
      </c>
      <c r="CH266" s="57">
        <f t="shared" ca="1" si="206"/>
        <v>3.8830223758483023E-2</v>
      </c>
      <c r="CI266" s="19">
        <f t="shared" ca="1" si="207"/>
        <v>13.166171254159192</v>
      </c>
      <c r="CJ266" s="19"/>
      <c r="CK266" s="57" cm="1">
        <f t="array" aca="1" ref="CK266" ca="1">IF(AU266="S", SUM(IF($C266&gt;0,IF(INDIRECT(ADDRESS($C266,43))&lt;&gt;1,INDIRECT(ADDRESS($C266,48)),0),0), IF($D266&gt;0,IF(INDIRECT(ADDRESS($D266,43))&lt;&gt;1,INDIRECT(ADDRESS($D266,48)),0),0), IF($E266&gt;0,IF(INDIRECT(ADDRESS($E266,43))&lt;&gt;1,INDIRECT(ADDRESS($E266,48)),0),0), IF($F266&gt;0,IF(INDIRECT(ADDRESS($F266,43))&lt;&gt;1,INDIRECT(ADDRESS($F266,48)),0),0), IF($G266&gt;0,IF(INDIRECT(ADDRESS($G266,43))&lt;&gt;1,INDIRECT(ADDRESS($G266,48)),0),0), IF($H266&gt;0,IF(INDIRECT(ADDRESS($H266,43))&lt;&gt;1,INDIRECT(ADDRESS($H266,48)),0),0), IF($I266&gt;0,IF(INDIRECT(ADDRESS($I266,43))&lt;&gt;1,INDIRECT(ADDRESS($I266,48)),0),0), IF($J266&gt;0,IF(INDIRECT(ADDRESS($J266,43))&lt;&gt;1,INDIRECT(ADDRESS($J266,48)),0),0), IF($K266&gt;0,IF(INDIRECT(ADDRESS($K266,43))&lt;&gt;1,INDIRECT(ADDRESS($K266,48)),0),0), IF($L266&gt;0,IF(INDIRECT(ADDRESS($L266,43))&lt;&gt;1,INDIRECT(ADDRESS($L266,48)),0),0), IF($M266&gt;0,IF(INDIRECT(ADDRESS($M266,43))&lt;&gt;1,INDIRECT(ADDRESS($M266,48)),0),0)), IF(AU266="L",SUM(IF($C266&gt;0,IF(INDIRECT(ADDRESS($C266,43))&lt;&gt;1,INDIRECT(ADDRESS($C266,50)),0),0), IF($D266&gt;0,IF(INDIRECT(ADDRESS($D266,43))&lt;&gt;1,INDIRECT(ADDRESS($D266,50)),0),0), IF($E266&gt;0,IF(INDIRECT(ADDRESS($E266,43))&lt;&gt;1,INDIRECT(ADDRESS($E266,50)),0),0), IF($F266&gt;0,IF(INDIRECT(ADDRESS($F266,43))&lt;&gt;1,INDIRECT(ADDRESS($F266,50)),0),0), IF($G266&gt;0,IF(INDIRECT(ADDRESS($G266,43))&lt;&gt;1,INDIRECT(ADDRESS($G266,50)),0),0), IF($G266&gt;0,IF(INDIRECT(ADDRESS($G266,43))&lt;&gt;1,INDIRECT(ADDRESS($G266,50)),0),0), IF($H266&gt;0,IF(INDIRECT(ADDRESS($H266,43))&lt;&gt;1,INDIRECT(ADDRESS($H266,50)),0),0), IF($I266&gt;0,IF(INDIRECT(ADDRESS($I266,43))&lt;&gt;1,INDIRECT(ADDRESS($I266,50)),0),0), IF($J266&gt;0,IF(INDIRECT(ADDRESS($J266,43))&lt;&gt;1,INDIRECT(ADDRESS($J266,50)),0),0), IF($K266&gt;0,IF(INDIRECT(ADDRESS($K266,43))&lt;&gt;1,INDIRECT(ADDRESS($K266,50)),0),0), IF($L266&gt;0,IF(INDIRECT(ADDRESS($L266,43))&lt;&gt;1,INDIRECT(ADDRESS($L266,50)),0),0), IF($M266&gt;0,IF(INDIRECT(ADDRESS($M266,43))&lt;&gt;1,INDIRECT(ADDRESS($M266,50)),0),0)), SUM(IF($C266&gt;0,IF(INDIRECT(ADDRESS($C266,43))&lt;&gt;1,INDIRECT(ADDRESS($C266,49)),0),0), IF($D266&gt;0,IF(INDIRECT(ADDRESS($D266,43))&lt;&gt;1,INDIRECT(ADDRESS($D266,49)),0),0), IF($E266&gt;0,IF(INDIRECT(ADDRESS($E266,43))&lt;&gt;1,INDIRECT(ADDRESS($E266,49)),0),0), IF($F266&gt;0,IF(INDIRECT(ADDRESS($F266,43))&lt;&gt;1,INDIRECT(ADDRESS($F266,49)),0),0), IF($G266&gt;0,IF(INDIRECT(ADDRESS($G266,43))&lt;&gt;1,INDIRECT(ADDRESS($G266,49)),0),0), IF($G266&gt;0,IF(INDIRECT(ADDRESS($G266,43))&lt;&gt;1,INDIRECT(ADDRESS($G266,49)),0),0), IF($H266&gt;0,IF(INDIRECT(ADDRESS($H266,43))&lt;&gt;1,INDIRECT(ADDRESS($H266,49)),0),0), IF($I266&gt;0,IF(INDIRECT(ADDRESS($I266,43))&lt;&gt;1,INDIRECT(ADDRESS($I266,49)),0),0), IF($J266&gt;0,IF(INDIRECT(ADDRESS($J266,43))&lt;&gt;1,INDIRECT(ADDRESS($J266,49)),0),0), IF($K266&gt;0,IF(INDIRECT(ADDRESS($K266,43))&lt;&gt;1,INDIRECT(ADDRESS($K266,49)),0),0), IF($L266&gt;0,IF(INDIRECT(ADDRESS($L266,43))&lt;&gt;1,INDIRECT(ADDRESS($L266,49)),0),0), IF($M266&gt;0,IF(INDIRECT(ADDRESS($M266,43))&lt;&gt;1,INDIRECT(ADDRESS($M266,49)),0),0))))</f>
        <v>11.277777777777777</v>
      </c>
      <c r="CL266" s="57" cm="1">
        <f t="array" aca="1" ref="CL266" ca="1">SUM(IF($C266&gt;0,IF(INDIRECT(ADDRESS($C266,44))=1,INDIRECT(ADDRESS($C266,90)),0),0), IF($D266&gt;0,IF(INDIRECT(ADDRESS($D266,44))=1,INDIRECT(ADDRESS($D266,90)),0),0), IF($E266&gt;0,IF(INDIRECT(ADDRESS($E266,44))=1,INDIRECT(ADDRESS($E266,90)),0),0), IF($F266&gt;0,IF(INDIRECT(ADDRESS($F266,44))=1,INDIRECT(ADDRESS($F266,90)),0),0), IF($G266&gt;0,IF(INDIRECT(ADDRESS($G266,44))=1,INDIRECT(ADDRESS($G266,90)),0),0), IF($H266&gt;0,IF(INDIRECT(ADDRESS($H266,44))=1,INDIRECT(ADDRESS($H266,90)),0),0), IF($I266&gt;0,IF(INDIRECT(ADDRESS($I266,44))=1,INDIRECT(ADDRESS($I266,90)),0),0), IF($J266&gt;0,IF(INDIRECT(ADDRESS($J266,44))=1,INDIRECT(ADDRESS($J266,90)),0),0), IF($K266&gt;0,IF(INDIRECT(ADDRESS($K266,44))=1,INDIRECT(ADDRESS($K266,90)),0),0), IF($L266&gt;0,IF(INDIRECT(ADDRESS($L266,44))=1,INDIRECT(ADDRESS($L266,90)),0),0), IF($M266&gt;0,IF(INDIRECT(ADDRESS($M266,44))=1,INDIRECT(ADDRESS($M266,90)),0),0))</f>
        <v>15</v>
      </c>
      <c r="CM266" s="56">
        <f t="shared" ca="1" si="208"/>
        <v>0.29384674169872071</v>
      </c>
      <c r="CN266" s="59"/>
    </row>
    <row r="267" spans="1:92" x14ac:dyDescent="0.25">
      <c r="A267" s="52" t="s">
        <v>329</v>
      </c>
      <c r="B267" s="67">
        <v>211</v>
      </c>
      <c r="C267" s="67">
        <v>219</v>
      </c>
      <c r="D267" s="67">
        <v>220</v>
      </c>
      <c r="E267" s="67">
        <v>221</v>
      </c>
      <c r="F267" s="67">
        <v>222</v>
      </c>
      <c r="G267" s="67">
        <v>223</v>
      </c>
      <c r="H267" s="67">
        <v>237</v>
      </c>
      <c r="I267" s="67">
        <v>237</v>
      </c>
      <c r="J267" s="67">
        <v>237</v>
      </c>
      <c r="K267" s="67"/>
      <c r="L267" s="67"/>
      <c r="M267" s="67"/>
      <c r="N267" s="67">
        <f ca="1">SUM(INDIRECT(ADDRESS(B267,COLUMN())),IF(C267&gt;0,INDIRECT(ADDRESS(C267,COLUMN())),0),IF(D267&gt;0,INDIRECT(ADDRESS(D267,COLUMN())),0),IF(E267&gt;0,INDIRECT(ADDRESS(E267,COLUMN())),0),IF(F267&gt;0,INDIRECT(ADDRESS(F267,COLUMN())),0),IF(G267&gt;0,INDIRECT(ADDRESS(G267,COLUMN())),0),IF(H267&gt;0,INDIRECT(ADDRESS(H267,COLUMN())),0),IF(I267&gt;0,INDIRECT(ADDRESS(I267,COLUMN())),0),IF(J267&gt;0,INDIRECT(ADDRESS(J267,COLUMN())),0),IF(K267&gt;0,INDIRECT(ADDRESS(K267,COLUMN())),0),IF(L267&gt;0,INDIRECT(ADDRESS(L267,COLUMN())),0),IF(M267&gt;0,INDIRECT(ADDRESS(M267,COLUMN())),0))</f>
        <v>34</v>
      </c>
      <c r="O267" s="67" t="str" cm="1">
        <f t="array" aca="1" ref="O267" ca="1">INDIRECT(ADDRESS($B267,COLUMN()))</f>
        <v>Bomber</v>
      </c>
      <c r="P267" s="67" cm="1">
        <f t="array" aca="1" ref="P267" ca="1">INDIRECT(ADDRESS($B267,COLUMN()))</f>
        <v>6</v>
      </c>
      <c r="Q267" s="67" cm="1">
        <f t="array" aca="1" ref="Q267" ca="1">INDIRECT(ADDRESS($B267,COLUMN()))</f>
        <v>2</v>
      </c>
      <c r="R267" s="67" cm="1">
        <f t="array" aca="1" ref="R267" ca="1">INDIRECT(ADDRESS($B267,COLUMN()))</f>
        <v>0</v>
      </c>
      <c r="S267" s="67" cm="1">
        <f t="array" aca="1" ref="S267" ca="1">INDIRECT(ADDRESS($B267,COLUMN()))</f>
        <v>1</v>
      </c>
      <c r="T267" s="67" t="str" cm="1">
        <f t="array" aca="1" ref="T267" ca="1">INDIRECT(ADDRESS($B267,COLUMN()))</f>
        <v>1-3</v>
      </c>
      <c r="U267" s="67" cm="1">
        <f t="array" aca="1" ref="U267" ca="1">INDIRECT(ADDRESS($B267,COLUMN()))</f>
        <v>3</v>
      </c>
      <c r="V267" s="67" cm="1">
        <f t="array" aca="1" ref="V267" ca="1">INDIRECT(ADDRESS($B267,COLUMN()))</f>
        <v>0</v>
      </c>
      <c r="W267" s="67" cm="1">
        <f t="array" aca="1" ref="W267" ca="1">INDIRECT(ADDRESS($B267,COLUMN()))</f>
        <v>5</v>
      </c>
      <c r="X267" s="67" cm="1">
        <f t="array" aca="1" ref="X267" ca="1">INDIRECT(ADDRESS($B267,COLUMN()))</f>
        <v>4</v>
      </c>
      <c r="Y267" s="67" cm="1">
        <f t="array" aca="1" ref="Y267" ca="1">INDIRECT(ADDRESS($B267,COLUMN()))</f>
        <v>2</v>
      </c>
      <c r="Z267" s="67" cm="1">
        <f t="array" aca="1" ref="Z267" ca="1">INDIRECT(ADDRESS($B267,COLUMN()))</f>
        <v>4</v>
      </c>
      <c r="AA267" s="67" cm="1">
        <f t="array" aca="1" ref="AA267" ca="1">INDIRECT(ADDRESS($B267,COLUMN()))</f>
        <v>0</v>
      </c>
      <c r="AB267" s="56">
        <f t="shared" ca="1" si="209"/>
        <v>0.5386419660981433</v>
      </c>
      <c r="AC267" s="56">
        <f t="shared" ca="1" si="191"/>
        <v>0.53875509027381874</v>
      </c>
      <c r="AD267" s="56">
        <f t="shared" ca="1" si="192"/>
        <v>2.8108961231677503</v>
      </c>
      <c r="AF267" s="52"/>
      <c r="AG267" s="52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2"/>
      <c r="AU267" s="54" t="s">
        <v>33</v>
      </c>
      <c r="AV267" s="57" cm="1">
        <f t="array" aca="1" ref="AV267" ca="1">SUM(IF($C267&gt;0,IF(AND(INDIRECT(ADDRESS($C267,44))=0,INDIRECT(ADDRESS($C267,38))="UL",ISERROR(SEARCH("Rear",INDIRECT(ADDRESS($C267,33)))),ISERROR(SEARCH("Side",INDIRECT(ADDRESS($C267,33))))),INDIRECT(ADDRESS($C267,COLUMN())),0),0),IF($D267&gt;0,IF(AND(INDIRECT(ADDRESS($D267,44))=0,INDIRECT(ADDRESS($D267,38))="UL",ISERROR(SEARCH("Rear",INDIRECT(ADDRESS($D267,33)))),ISERROR(SEARCH("Side",INDIRECT(ADDRESS($D267,33))))),INDIRECT(ADDRESS($D267,COLUMN())),0),0),IF($E267&gt;0,IF(AND(INDIRECT(ADDRESS($E267,44))=0,INDIRECT(ADDRESS($E267,38))="UL",ISERROR(SEARCH("Rear",INDIRECT(ADDRESS($E267,33)))),ISERROR(SEARCH("Side",INDIRECT(ADDRESS($E267,33))))),INDIRECT(ADDRESS($E267,COLUMN())),0),0),IF($F267&gt;0,IF(AND(INDIRECT(ADDRESS($F267,44))=0,INDIRECT(ADDRESS($F267,38))="UL",ISERROR(SEARCH("Rear",INDIRECT(ADDRESS($F267,33)))),ISERROR(SEARCH("Side",INDIRECT(ADDRESS($F267,33))))),INDIRECT(ADDRESS($F267,COLUMN())),0),0),IF($G267&gt;0,IF(AND(INDIRECT(ADDRESS($G267,44))=0,INDIRECT(ADDRESS($G267,38))="UL",ISERROR(SEARCH("Rear",INDIRECT(ADDRESS($G267,33)))),ISERROR(SEARCH("Side",INDIRECT(ADDRESS($G267,33))))),INDIRECT(ADDRESS($G267,COLUMN())),0),0),IF($H267&gt;0,IF(AND(INDIRECT(ADDRESS($H267,44))=0,INDIRECT(ADDRESS($H267,38))="UL",ISERROR(SEARCH("Rear",INDIRECT(ADDRESS($H267,33)))),ISERROR(SEARCH("Side",INDIRECT(ADDRESS($H267,33))))),INDIRECT(ADDRESS($H267,COLUMN())),0),0),IF($I267&gt;0,IF(AND(INDIRECT(ADDRESS($I267,44))=0,INDIRECT(ADDRESS($I267,38))="UL",ISERROR(SEARCH("Rear",INDIRECT(ADDRESS($I267,33)))),ISERROR(SEARCH("Side",INDIRECT(ADDRESS($I267,33))))),INDIRECT(ADDRESS($I267,COLUMN())),0),0),IF($J267&gt;0,IF(AND(INDIRECT(ADDRESS($J267,44))=0,INDIRECT(ADDRESS($J267,38))="UL",ISERROR(SEARCH("Rear",INDIRECT(ADDRESS($J267,33)))),ISERROR(SEARCH("Side",INDIRECT(ADDRESS($J267,33))))),INDIRECT(ADDRESS($J267,COLUMN())),0),0),IF($K267&gt;0,IF(AND(INDIRECT(ADDRESS($K267,44))=0,INDIRECT(ADDRESS($K267,38))="UL",ISERROR(SEARCH("Rear",INDIRECT(ADDRESS($K267,33)))),ISERROR(SEARCH("Side",INDIRECT(ADDRESS($K267,33))))),INDIRECT(ADDRESS($K267,COLUMN())),0),0),IF($L267&gt;0,IF(AND(INDIRECT(ADDRESS($L267,44))=0,INDIRECT(ADDRESS($L267,38))="UL",ISERROR(SEARCH("Rear",INDIRECT(ADDRESS($L267,33)))),ISERROR(SEARCH("Side",INDIRECT(ADDRESS($L267,33))))),INDIRECT(ADDRESS($L267,COLUMN())),0),0),IF($M267&gt;0,IF(AND(INDIRECT(ADDRESS($M267,44))=0,INDIRECT(ADDRESS($M267,38))="UL",ISERROR(SEARCH("Rear",INDIRECT(ADDRESS($M267,33)))),ISERROR(SEARCH("Side",INDIRECT(ADDRESS($M267,33))))),INDIRECT(ADDRESS($M267,COLUMN())),0),0))</f>
        <v>0.77777777777777768</v>
      </c>
      <c r="AW267" s="57" cm="1">
        <f t="array" aca="1" ref="AW267" ca="1">SUM(IF($C267&gt;0,IF(AND(INDIRECT(ADDRESS($C267,44))=0,INDIRECT(ADDRESS($C267,38))="UL",ISERROR(SEARCH("Rear",INDIRECT(ADDRESS($C267,33)))),ISERROR(SEARCH("Side",INDIRECT(ADDRESS($C267,33))))),INDIRECT(ADDRESS($C267,COLUMN())),0),0),IF($D267&gt;0,IF(AND(INDIRECT(ADDRESS($D267,44))=0,INDIRECT(ADDRESS($D267,38))="UL",ISERROR(SEARCH("Rear",INDIRECT(ADDRESS($D267,33)))),ISERROR(SEARCH("Side",INDIRECT(ADDRESS($D267,33))))),INDIRECT(ADDRESS($D267,COLUMN())),0),0),IF($E267&gt;0,IF(AND(INDIRECT(ADDRESS($E267,44))=0,INDIRECT(ADDRESS($E267,38))="UL",ISERROR(SEARCH("Rear",INDIRECT(ADDRESS($E267,33)))),ISERROR(SEARCH("Side",INDIRECT(ADDRESS($E267,33))))),INDIRECT(ADDRESS($E267,COLUMN())),0),0),IF($F267&gt;0,IF(AND(INDIRECT(ADDRESS($F267,44))=0,INDIRECT(ADDRESS($F267,38))="UL",ISERROR(SEARCH("Rear",INDIRECT(ADDRESS($F267,33)))),ISERROR(SEARCH("Side",INDIRECT(ADDRESS($F267,33))))),INDIRECT(ADDRESS($F267,COLUMN())),0),0),IF($G267&gt;0,IF(AND(INDIRECT(ADDRESS($G267,44))=0,INDIRECT(ADDRESS($G267,38))="UL",ISERROR(SEARCH("Rear",INDIRECT(ADDRESS($G267,33)))),ISERROR(SEARCH("Side",INDIRECT(ADDRESS($G267,33))))),INDIRECT(ADDRESS($G267,COLUMN())),0),0),IF($H267&gt;0,IF(AND(INDIRECT(ADDRESS($H267,44))=0,INDIRECT(ADDRESS($H267,38))="UL",ISERROR(SEARCH("Rear",INDIRECT(ADDRESS($H267,33)))),ISERROR(SEARCH("Side",INDIRECT(ADDRESS($H267,33))))),INDIRECT(ADDRESS($H267,COLUMN())),0),0),IF($I267&gt;0,IF(AND(INDIRECT(ADDRESS($I267,44))=0,INDIRECT(ADDRESS($I267,38))="UL",ISERROR(SEARCH("Rear",INDIRECT(ADDRESS($I267,33)))),ISERROR(SEARCH("Side",INDIRECT(ADDRESS($I267,33))))),INDIRECT(ADDRESS($I267,COLUMN())),0),0),IF($J267&gt;0,IF(AND(INDIRECT(ADDRESS($J267,44))=0,INDIRECT(ADDRESS($J267,38))="UL",ISERROR(SEARCH("Rear",INDIRECT(ADDRESS($J267,33)))),ISERROR(SEARCH("Side",INDIRECT(ADDRESS($J267,33))))),INDIRECT(ADDRESS($J267,COLUMN())),0),0),IF($K267&gt;0,IF(AND(INDIRECT(ADDRESS($K267,44))=0,INDIRECT(ADDRESS($K267,38))="UL",ISERROR(SEARCH("Rear",INDIRECT(ADDRESS($K267,33)))),ISERROR(SEARCH("Side",INDIRECT(ADDRESS($K267,33))))),INDIRECT(ADDRESS($K267,COLUMN())),0),0),IF($L267&gt;0,IF(AND(INDIRECT(ADDRESS($L267,44))=0,INDIRECT(ADDRESS($L267,38))="UL",ISERROR(SEARCH("Rear",INDIRECT(ADDRESS($L267,33)))),ISERROR(SEARCH("Side",INDIRECT(ADDRESS($L267,33))))),INDIRECT(ADDRESS($L267,COLUMN())),0),0),IF($M267&gt;0,IF(AND(INDIRECT(ADDRESS($M267,44))=0,INDIRECT(ADDRESS($M267,38))="UL",ISERROR(SEARCH("Rear",INDIRECT(ADDRESS($M267,33)))),ISERROR(SEARCH("Side",INDIRECT(ADDRESS($M267,33))))),INDIRECT(ADDRESS($M267,COLUMN())),0),0))</f>
        <v>0.44444444444444442</v>
      </c>
      <c r="AX267" s="57" cm="1">
        <f t="array" aca="1" ref="AX267" ca="1">SUM(IF($C267&gt;0,IF(AND(INDIRECT(ADDRESS($C267,44))=0,INDIRECT(ADDRESS($C267,38))="UL",ISERROR(SEARCH("Rear",INDIRECT(ADDRESS($C267,33)))),ISERROR(SEARCH("Side",INDIRECT(ADDRESS($C267,33))))),INDIRECT(ADDRESS($C267,COLUMN())),0),0),IF($D267&gt;0,IF(AND(INDIRECT(ADDRESS($D267,44))=0,INDIRECT(ADDRESS($D267,38))="UL",ISERROR(SEARCH("Rear",INDIRECT(ADDRESS($D267,33)))),ISERROR(SEARCH("Side",INDIRECT(ADDRESS($D267,33))))),INDIRECT(ADDRESS($D267,COLUMN())),0),0),IF($E267&gt;0,IF(AND(INDIRECT(ADDRESS($E267,44))=0,INDIRECT(ADDRESS($E267,38))="UL",ISERROR(SEARCH("Rear",INDIRECT(ADDRESS($E267,33)))),ISERROR(SEARCH("Side",INDIRECT(ADDRESS($E267,33))))),INDIRECT(ADDRESS($E267,COLUMN())),0),0),IF($F267&gt;0,IF(AND(INDIRECT(ADDRESS($F267,44))=0,INDIRECT(ADDRESS($F267,38))="UL",ISERROR(SEARCH("Rear",INDIRECT(ADDRESS($F267,33)))),ISERROR(SEARCH("Side",INDIRECT(ADDRESS($F267,33))))),INDIRECT(ADDRESS($F267,COLUMN())),0),0),IF($G267&gt;0,IF(AND(INDIRECT(ADDRESS($G267,44))=0,INDIRECT(ADDRESS($G267,38))="UL",ISERROR(SEARCH("Rear",INDIRECT(ADDRESS($G267,33)))),ISERROR(SEARCH("Side",INDIRECT(ADDRESS($G267,33))))),INDIRECT(ADDRESS($G267,COLUMN())),0),0),IF($H267&gt;0,IF(AND(INDIRECT(ADDRESS($H267,44))=0,INDIRECT(ADDRESS($H267,38))="UL",ISERROR(SEARCH("Rear",INDIRECT(ADDRESS($H267,33)))),ISERROR(SEARCH("Side",INDIRECT(ADDRESS($H267,33))))),INDIRECT(ADDRESS($H267,COLUMN())),0),0),IF($I267&gt;0,IF(AND(INDIRECT(ADDRESS($I267,44))=0,INDIRECT(ADDRESS($I267,38))="UL",ISERROR(SEARCH("Rear",INDIRECT(ADDRESS($I267,33)))),ISERROR(SEARCH("Side",INDIRECT(ADDRESS($I267,33))))),INDIRECT(ADDRESS($I267,COLUMN())),0),0),IF($J267&gt;0,IF(AND(INDIRECT(ADDRESS($J267,44))=0,INDIRECT(ADDRESS($J267,38))="UL",ISERROR(SEARCH("Rear",INDIRECT(ADDRESS($J267,33)))),ISERROR(SEARCH("Side",INDIRECT(ADDRESS($J267,33))))),INDIRECT(ADDRESS($J267,COLUMN())),0),0),IF($K267&gt;0,IF(AND(INDIRECT(ADDRESS($K267,44))=0,INDIRECT(ADDRESS($K267,38))="UL",ISERROR(SEARCH("Rear",INDIRECT(ADDRESS($K267,33)))),ISERROR(SEARCH("Side",INDIRECT(ADDRESS($K267,33))))),INDIRECT(ADDRESS($K267,COLUMN())),0),0),IF($L267&gt;0,IF(AND(INDIRECT(ADDRESS($L267,44))=0,INDIRECT(ADDRESS($L267,38))="UL",ISERROR(SEARCH("Rear",INDIRECT(ADDRESS($L267,33)))),ISERROR(SEARCH("Side",INDIRECT(ADDRESS($L267,33))))),INDIRECT(ADDRESS($L267,COLUMN())),0),0),IF($M267&gt;0,IF(AND(INDIRECT(ADDRESS($M267,44))=0,INDIRECT(ADDRESS($M267,38))="UL",ISERROR(SEARCH("Rear",INDIRECT(ADDRESS($M267,33)))),ISERROR(SEARCH("Side",INDIRECT(ADDRESS($M267,33))))),INDIRECT(ADDRESS($M267,COLUMN())),0),0))</f>
        <v>0</v>
      </c>
      <c r="AY267" s="58">
        <f t="shared" ca="1" si="193"/>
        <v>0.77777777777777768</v>
      </c>
      <c r="AZ267" s="58">
        <f t="shared" ca="1" si="194"/>
        <v>0.40740740740740738</v>
      </c>
      <c r="BA267" s="58" cm="1">
        <f t="array" aca="1" ref="BA267" ca="1">SUM(IF($C267&gt;0,IF(AND(INDIRECT(ADDRESS($C267,44))=0,INDIRECT(ADDRESS($C267,38))="UL"),INDIRECT(ADDRESS($C267,COLUMN())),0),0),IF($D267&gt;0,IF(AND(INDIRECT(ADDRESS($D267,44))=0,INDIRECT(ADDRESS($D267,38))="UL"),INDIRECT(ADDRESS($D267,COLUMN())),0),0),IF($E267&gt;0,IF(AND(INDIRECT(ADDRESS($E267,44))=0,INDIRECT(ADDRESS($E267,38))="UL"),INDIRECT(ADDRESS($E267,COLUMN())),0),0),IF($F267&gt;0,IF(AND(INDIRECT(ADDRESS($F267,44))=0,INDIRECT(ADDRESS($F267,38))="UL"),INDIRECT(ADDRESS($F267,COLUMN())),0),0),IF($G267&gt;0,IF(AND(INDIRECT(ADDRESS($G267,44))=0,INDIRECT(ADDRESS($G267,38))="UL"),INDIRECT(ADDRESS($G267,COLUMN())),0),0),IF($H267&gt;0,IF(AND(INDIRECT(ADDRESS($H267,44))=0,INDIRECT(ADDRESS($H267,38))="UL"),INDIRECT(ADDRESS($H267,COLUMN())),0),0),IF($I267&gt;0,IF(AND(INDIRECT(ADDRESS($I267,44))=0,INDIRECT(ADDRESS($I267,38))="UL"),INDIRECT(ADDRESS($I267,COLUMN())),0),0),IF($J267&gt;0,IF(AND(INDIRECT(ADDRESS($J267,44))=0,INDIRECT(ADDRESS($J267,38))="UL"),INDIRECT(ADDRESS($J267,COLUMN())),0),0),IF($K267&gt;0,IF(AND(INDIRECT(ADDRESS($K267,44))=0,INDIRECT(ADDRESS($K267,38))="UL"),INDIRECT(ADDRESS($K267,COLUMN())),0),0),IF($L267&gt;0,IF(AND(INDIRECT(ADDRESS($L267,44))=0,INDIRECT(ADDRESS($L267,38))="UL"),INDIRECT(ADDRESS($L267,COLUMN())),0),0),IF($M267&gt;0,IF(AND(INDIRECT(ADDRESS($M267,44))=0,INDIRECT(ADDRESS($M267,38))="UL"),INDIRECT(ADDRESS($M267,COLUMN())),0),0))</f>
        <v>0.39506172839506171</v>
      </c>
      <c r="BB267" s="58" cm="1">
        <f t="array" aca="1" ref="BB267" ca="1">SUM(IF($C267&gt;0,IF(AND(INDIRECT(ADDRESS($C267,44))=0,INDIRECT(ADDRESS($C267,38))="UL"),INDIRECT(ADDRESS($C267,COLUMN())),0),0),IF($D267&gt;0,IF(AND(INDIRECT(ADDRESS($D267,44))=0,INDIRECT(ADDRESS($D267,38))="UL"),INDIRECT(ADDRESS($D267,COLUMN())),0),0),IF($E267&gt;0,IF(AND(INDIRECT(ADDRESS($E267,44))=0,INDIRECT(ADDRESS($E267,38))="UL"),INDIRECT(ADDRESS($E267,COLUMN())),0),0),IF($F267&gt;0,IF(AND(INDIRECT(ADDRESS($F267,44))=0,INDIRECT(ADDRESS($F267,38))="UL"),INDIRECT(ADDRESS($F267,COLUMN())),0),0),IF($G267&gt;0,IF(AND(INDIRECT(ADDRESS($G267,44))=0,INDIRECT(ADDRESS($G267,38))="UL"),INDIRECT(ADDRESS($G267,COLUMN())),0),0),IF($H267&gt;0,IF(AND(INDIRECT(ADDRESS($H267,44))=0,INDIRECT(ADDRESS($H267,38))="UL"),INDIRECT(ADDRESS($H267,COLUMN())),0),0),IF($I267&gt;0,IF(AND(INDIRECT(ADDRESS($I267,44))=0,INDIRECT(ADDRESS($I267,38))="UL"),INDIRECT(ADDRESS($I267,COLUMN())),0),0),IF($J267&gt;0,IF(AND(INDIRECT(ADDRESS($J267,44))=0,INDIRECT(ADDRESS($J267,38))="UL"),INDIRECT(ADDRESS($J267,COLUMN())),0),0),IF($K267&gt;0,IF(AND(INDIRECT(ADDRESS($K267,44))=0,INDIRECT(ADDRESS($K267,38))="UL"),INDIRECT(ADDRESS($K267,COLUMN())),0),0),IF($L267&gt;0,IF(AND(INDIRECT(ADDRESS($L267,44))=0,INDIRECT(ADDRESS($L267,38))="UL"),INDIRECT(ADDRESS($L267,COLUMN())),0),0),IF($M267&gt;0,IF(AND(INDIRECT(ADDRESS($M267,44))=0,INDIRECT(ADDRESS($M267,38))="UL"),INDIRECT(ADDRESS($M267,COLUMN())),0),0))</f>
        <v>0.56465608465608463</v>
      </c>
      <c r="BC267" s="58" cm="1">
        <f t="array" aca="1" ref="BC267" ca="1">SUM(IF($C267&gt;0,IF(AND(INDIRECT(ADDRESS($C267,44))=0,INDIRECT(ADDRESS($C267,38))="UL"),INDIRECT(ADDRESS($C267,COLUMN())),0),0),IF($D267&gt;0,IF(AND(INDIRECT(ADDRESS($D267,44))=0,INDIRECT(ADDRESS($D267,38))="UL"),INDIRECT(ADDRESS($D267,COLUMN())),0),0),IF($E267&gt;0,IF(AND(INDIRECT(ADDRESS($E267,44))=0,INDIRECT(ADDRESS($E267,38))="UL"),INDIRECT(ADDRESS($E267,COLUMN())),0),0),IF($F267&gt;0,IF(AND(INDIRECT(ADDRESS($F267,44))=0,INDIRECT(ADDRESS($F267,38))="UL"),INDIRECT(ADDRESS($F267,COLUMN())),0),0),IF($G267&gt;0,IF(AND(INDIRECT(ADDRESS($G267,44))=0,INDIRECT(ADDRESS($G267,38))="UL"),INDIRECT(ADDRESS($G267,COLUMN())),0),0),IF($H267&gt;0,IF(AND(INDIRECT(ADDRESS($H267,44))=0,INDIRECT(ADDRESS($H267,38))="UL"),INDIRECT(ADDRESS($H267,COLUMN())),0),0),IF($I267&gt;0,IF(AND(INDIRECT(ADDRESS($I267,44))=0,INDIRECT(ADDRESS($I267,38))="UL"),INDIRECT(ADDRESS($I267,COLUMN())),0),0),IF($J267&gt;0,IF(AND(INDIRECT(ADDRESS($J267,44))=0,INDIRECT(ADDRESS($J267,38))="UL"),INDIRECT(ADDRESS($J267,COLUMN())),0),0),IF($K267&gt;0,IF(AND(INDIRECT(ADDRESS($K267,44))=0,INDIRECT(ADDRESS($K267,38))="UL"),INDIRECT(ADDRESS($K267,COLUMN())),0),0),IF($L267&gt;0,IF(AND(INDIRECT(ADDRESS($L267,44))=0,INDIRECT(ADDRESS($L267,38))="UL"),INDIRECT(ADDRESS($L267,COLUMN())),0),0),IF($M267&gt;0,IF(AND(INDIRECT(ADDRESS($M267,44))=0,INDIRECT(ADDRESS($M267,38))="UL"),INDIRECT(ADDRESS($M267,COLUMN())),0),0))</f>
        <v>0.32296296296296295</v>
      </c>
      <c r="BD267" s="58" cm="1">
        <f t="array" aca="1" ref="BD267" ca="1">SUM(IF($C267&gt;0,IF(AND(INDIRECT(ADDRESS($C267,44))=0,INDIRECT(ADDRESS($C267,38))="UL"),INDIRECT(ADDRESS($C267,COLUMN())),0),0),IF($D267&gt;0,IF(AND(INDIRECT(ADDRESS($D267,44))=0,INDIRECT(ADDRESS($D267,38))="UL"),INDIRECT(ADDRESS($D267,COLUMN())),0),0),IF($E267&gt;0,IF(AND(INDIRECT(ADDRESS($E267,44))=0,INDIRECT(ADDRESS($E267,38))="UL"),INDIRECT(ADDRESS($E267,COLUMN())),0),0),IF($F267&gt;0,IF(AND(INDIRECT(ADDRESS($F267,44))=0,INDIRECT(ADDRESS($F267,38))="UL"),INDIRECT(ADDRESS($F267,COLUMN())),0),0),IF($G267&gt;0,IF(AND(INDIRECT(ADDRESS($G267,44))=0,INDIRECT(ADDRESS($G267,38))="UL"),INDIRECT(ADDRESS($G267,COLUMN())),0),0),IF($H267&gt;0,IF(AND(INDIRECT(ADDRESS($H267,44))=0,INDIRECT(ADDRESS($H267,38))="UL"),INDIRECT(ADDRESS($H267,COLUMN())),0),0),IF($I267&gt;0,IF(AND(INDIRECT(ADDRESS($I267,44))=0,INDIRECT(ADDRESS($I267,38))="UL"),INDIRECT(ADDRESS($I267,COLUMN())),0),0),IF($J267&gt;0,IF(AND(INDIRECT(ADDRESS($J267,44))=0,INDIRECT(ADDRESS($J267,38))="UL"),INDIRECT(ADDRESS($J267,COLUMN())),0),0),IF($K267&gt;0,IF(AND(INDIRECT(ADDRESS($K267,44))=0,INDIRECT(ADDRESS($K267,38))="UL"),INDIRECT(ADDRESS($K267,COLUMN())),0),0),IF($L267&gt;0,IF(AND(INDIRECT(ADDRESS($L267,44))=0,INDIRECT(ADDRESS($L267,38))="UL"),INDIRECT(ADDRESS($L267,COLUMN())),0),0),IF($M267&gt;0,IF(AND(INDIRECT(ADDRESS($M267,44))=0,INDIRECT(ADDRESS($M267,38))="UL"),INDIRECT(ADDRESS($M267,COLUMN())),0),0))</f>
        <v>0.49961199294532621</v>
      </c>
      <c r="BE267" s="57">
        <f t="shared" ca="1" si="195"/>
        <v>0.39506172839506171</v>
      </c>
      <c r="BF267" s="57" cm="1">
        <f t="array" aca="1" ref="BF267" ca="1">SUM(IF($C267&gt;0,IF(INDIRECT(ADDRESS($C267,45))=1,INDIRECT(ADDRESS($C267,52))*INDIRECT(ADDRESS($C267,42))/5,0),0), IF($D267&gt;0,IF(INDIRECT(ADDRESS($D267,45))=1,INDIRECT(ADDRESS($D267,52))*INDIRECT(ADDRESS($D267,42))/5,0),0), IF($E267&gt;0,IF(INDIRECT(ADDRESS($E267,45))=1,INDIRECT(ADDRESS($E267,52))*INDIRECT(ADDRESS($E267,42))/5,0),0), IF($F267&gt;0,IF(INDIRECT(ADDRESS($F267,45))=1,INDIRECT(ADDRESS($F267,52))*INDIRECT(ADDRESS($F267,42))/5,0),0), IF($G267&gt;0,IF(INDIRECT(ADDRESS($G267,45))=1,INDIRECT(ADDRESS($G267,52))*INDIRECT(ADDRESS($G267,42))/5,0),0), IF($H267&gt;0,IF(INDIRECT(ADDRESS($H267,45))=1,INDIRECT(ADDRESS($H267,52))*INDIRECT(ADDRESS($H267,42))/5,0),0)
)*$BF$296/100</f>
        <v>6.6666666666666666E-2</v>
      </c>
      <c r="BG267" s="19">
        <v>1</v>
      </c>
      <c r="BH267" s="57" cm="1">
        <f t="array" aca="1" ref="BH267" ca="1">SUM(IF($C267&gt;0,IF(AND(INDIRECT(ADDRESS($C267,44))=0,INDIRECT(ADDRESS($C267,38))&lt;&gt;"UL"),INDIRECT(ADDRESS($C267,COLUMN()-12)),0),0), IF($D267&gt;0,IF(AND(INDIRECT(ADDRESS($D267,44))=0,INDIRECT(ADDRESS($D267,38))&lt;&gt;"UL"),INDIRECT(ADDRESS($D267,COLUMN()-12)),0),0), IF($E267&gt;0,IF(AND(INDIRECT(ADDRESS($E267,44))=0,INDIRECT(ADDRESS($E267,38))&lt;&gt;"UL"),INDIRECT(ADDRESS($E267,COLUMN()-12)),0),0), IF($F267&gt;0,IF(AND(INDIRECT(ADDRESS($F267,44))=0,INDIRECT(ADDRESS($F267,38))&lt;&gt;"UL"),INDIRECT(ADDRESS($F267,COLUMN()-12)),0),0), IF($G267&gt;0,IF(AND(INDIRECT(ADDRESS($G267,44))=0,INDIRECT(ADDRESS($G267,38))&lt;&gt;"UL"),INDIRECT(ADDRESS($G267,COLUMN()-12)),0),0), IF($H267&gt;0,IF(AND(INDIRECT(ADDRESS($H267,44))=0,INDIRECT(ADDRESS($H267,38))&lt;&gt;"UL"),INDIRECT(ADDRESS($H267,COLUMN()-12)),0),0), IF($I267&gt;0,IF(AND(INDIRECT(ADDRESS($I267,44))=0,INDIRECT(ADDRESS($I267,38))&lt;&gt;"UL"),INDIRECT(ADDRESS($I267,COLUMN()-12)),0),0), IF($J267&gt;0,IF(AND(INDIRECT(ADDRESS($J267,44))=0,INDIRECT(ADDRESS($J267,38))&lt;&gt;"UL"),INDIRECT(ADDRESS($J267,COLUMN()-12)),0),0), IF($K267&gt;0,IF(AND(INDIRECT(ADDRESS($K267,44))=0,INDIRECT(ADDRESS($K267,38))&lt;&gt;"UL"),INDIRECT(ADDRESS($K267,COLUMN()-12)),0),0), IF($L267&gt;0,IF(AND(INDIRECT(ADDRESS($L267,44))=0,INDIRECT(ADDRESS($L267,38))&lt;&gt;"UL"),INDIRECT(ADDRESS($L267,COLUMN()-12)),0),0), IF($M267&gt;0,IF(AND(INDIRECT(ADDRESS($M267,44))=0,INDIRECT(ADDRESS($M267,38))&lt;&gt;"UL"),INDIRECT(ADDRESS($M267,COLUMN()-12)),0),0))</f>
        <v>2</v>
      </c>
      <c r="BI267" s="57" cm="1">
        <f t="array" aca="1" ref="BI267" ca="1">SUM(IF($C267&gt;0,IF(AND(INDIRECT(ADDRESS($C267,44))=0,INDIRECT(ADDRESS($C267,38))&lt;&gt;"UL"),INDIRECT(ADDRESS($C267,COLUMN()-12)),0),0), IF($D267&gt;0,IF(AND(INDIRECT(ADDRESS($D267,44))=0,INDIRECT(ADDRESS($D267,38))&lt;&gt;"UL"),INDIRECT(ADDRESS($D267,COLUMN()-12)),0),0), IF($E267&gt;0,IF(AND(INDIRECT(ADDRESS($E267,44))=0,INDIRECT(ADDRESS($E267,38))&lt;&gt;"UL"),INDIRECT(ADDRESS($E267,COLUMN()-12)),0),0), IF($F267&gt;0,IF(AND(INDIRECT(ADDRESS($F267,44))=0,INDIRECT(ADDRESS($F267,38))&lt;&gt;"UL"),INDIRECT(ADDRESS($F267,COLUMN()-12)),0),0), IF($G267&gt;0,IF(AND(INDIRECT(ADDRESS($G267,44))=0,INDIRECT(ADDRESS($G267,38))&lt;&gt;"UL"),INDIRECT(ADDRESS($G267,COLUMN()-12)),0),0), IF($H267&gt;0,IF(AND(INDIRECT(ADDRESS($H267,44))=0,INDIRECT(ADDRESS($H267,38))&lt;&gt;"UL"),INDIRECT(ADDRESS($H267,COLUMN()-12)),0),0), IF($I267&gt;0,IF(AND(INDIRECT(ADDRESS($I267,44))=0,INDIRECT(ADDRESS($I267,38))&lt;&gt;"UL"),INDIRECT(ADDRESS($I267,COLUMN()-12)),0),0), IF($J267&gt;0,IF(AND(INDIRECT(ADDRESS($J267,44))=0,INDIRECT(ADDRESS($J267,38))&lt;&gt;"UL"),INDIRECT(ADDRESS($J267,COLUMN()-12)),0),0), IF($K267&gt;0,IF(AND(INDIRECT(ADDRESS($K267,44))=0,INDIRECT(ADDRESS($K267,38))&lt;&gt;"UL"),INDIRECT(ADDRESS($K267,COLUMN()-12)),0),0), IF($L267&gt;0,IF(AND(INDIRECT(ADDRESS($L267,44))=0,INDIRECT(ADDRESS($L267,38))&lt;&gt;"UL"),INDIRECT(ADDRESS($L267,COLUMN()-12)),0),0), IF($M267&gt;0,IF(AND(INDIRECT(ADDRESS($M267,44))=0,INDIRECT(ADDRESS($M267,38))&lt;&gt;"UL"),INDIRECT(ADDRESS($M267,COLUMN()-12)),0),0))</f>
        <v>1.3333333333333333</v>
      </c>
      <c r="BJ267" s="57" cm="1">
        <f t="array" aca="1" ref="BJ267" ca="1">SUM(IF($C267&gt;0,IF(AND(INDIRECT(ADDRESS($C267,44))=0,INDIRECT(ADDRESS($C267,38))&lt;&gt;"UL"),INDIRECT(ADDRESS($C267,COLUMN()-12)),0),0), IF($D267&gt;0,IF(AND(INDIRECT(ADDRESS($D267,44))=0,INDIRECT(ADDRESS($D267,38))&lt;&gt;"UL"),INDIRECT(ADDRESS($D267,COLUMN()-12)),0),0), IF($E267&gt;0,IF(AND(INDIRECT(ADDRESS($E267,44))=0,INDIRECT(ADDRESS($E267,38))&lt;&gt;"UL"),INDIRECT(ADDRESS($E267,COLUMN()-12)),0),0), IF($F267&gt;0,IF(AND(INDIRECT(ADDRESS($F267,44))=0,INDIRECT(ADDRESS($F267,38))&lt;&gt;"UL"),INDIRECT(ADDRESS($F267,COLUMN()-12)),0),0), IF($G267&gt;0,IF(AND(INDIRECT(ADDRESS($G267,44))=0,INDIRECT(ADDRESS($G267,38))&lt;&gt;"UL"),INDIRECT(ADDRESS($G267,COLUMN()-12)),0),0), IF($H267&gt;0,IF(AND(INDIRECT(ADDRESS($H267,44))=0,INDIRECT(ADDRESS($H267,38))&lt;&gt;"UL"),INDIRECT(ADDRESS($H267,COLUMN()-12)),0),0), IF($I267&gt;0,IF(AND(INDIRECT(ADDRESS($I267,44))=0,INDIRECT(ADDRESS($I267,38))&lt;&gt;"UL"),INDIRECT(ADDRESS($I267,COLUMN()-12)),0),0), IF($J267&gt;0,IF(AND(INDIRECT(ADDRESS($J267,44))=0,INDIRECT(ADDRESS($J267,38))&lt;&gt;"UL"),INDIRECT(ADDRESS($J267,COLUMN()-12)),0),0), IF($K267&gt;0,IF(AND(INDIRECT(ADDRESS($K267,44))=0,INDIRECT(ADDRESS($K267,38))&lt;&gt;"UL"),INDIRECT(ADDRESS($K267,COLUMN()-12)),0),0), IF($L267&gt;0,IF(AND(INDIRECT(ADDRESS($L267,44))=0,INDIRECT(ADDRESS($L267,38))&lt;&gt;"UL"),INDIRECT(ADDRESS($L267,COLUMN()-12)),0),0), IF($M267&gt;0,IF(AND(INDIRECT(ADDRESS($M267,44))=0,INDIRECT(ADDRESS($M267,38))&lt;&gt;"UL"),INDIRECT(ADDRESS($M267,COLUMN()-12)),0),0))</f>
        <v>0.66666666666666663</v>
      </c>
      <c r="BK267" s="57">
        <f t="shared" ca="1" si="196"/>
        <v>2</v>
      </c>
      <c r="BL267" s="58">
        <f t="shared" ca="1" si="210"/>
        <v>1.3333333333333333</v>
      </c>
      <c r="BM267" s="57" cm="1">
        <f t="array" aca="1" ref="BM267" ca="1">SUM(IF($C267&gt;0,IF(AND(INDIRECT(ADDRESS($C267,44))=0,INDIRECT(ADDRESS($C267,38))&lt;&gt;"UL"),INDIRECT(ADDRESS($C267,COLUMN()-12)),0),0), IF($D267&gt;0,IF(AND(INDIRECT(ADDRESS($D267,44))=0,INDIRECT(ADDRESS($D267,38))&lt;&gt;"UL"),INDIRECT(ADDRESS($D267,COLUMN()-12)),0),0), IF($E267&gt;0,IF(AND(INDIRECT(ADDRESS($E267,44))=0,INDIRECT(ADDRESS($E267,38))&lt;&gt;"UL"),INDIRECT(ADDRESS($E267,COLUMN()-12)),0),0), IF($F267&gt;0,IF(AND(INDIRECT(ADDRESS($F267,44))=0,INDIRECT(ADDRESS($F267,38))&lt;&gt;"UL"),INDIRECT(ADDRESS($F267,COLUMN()-12)),0),0), IF($G267&gt;0,IF(AND(INDIRECT(ADDRESS($G267,44))=0,INDIRECT(ADDRESS($G267,38))&lt;&gt;"UL"),INDIRECT(ADDRESS($G267,COLUMN()-12)),0),0), IF($H267&gt;0,IF(AND(INDIRECT(ADDRESS($H267,44))=0,INDIRECT(ADDRESS($H267,38))&lt;&gt;"UL"),INDIRECT(ADDRESS($H267,COLUMN()-12)),0),0), IF($I267&gt;0,IF(AND(INDIRECT(ADDRESS($I267,44))=0,INDIRECT(ADDRESS($I267,38))&lt;&gt;"UL"),INDIRECT(ADDRESS($I267,COLUMN()-12)),0),0), IF($J267&gt;0,IF(AND(INDIRECT(ADDRESS($J267,44))=0,INDIRECT(ADDRESS($J267,38))&lt;&gt;"UL"),INDIRECT(ADDRESS($J267,COLUMN()-12)),0),0), IF($K267&gt;0,IF(AND(INDIRECT(ADDRESS($K267,44))=0,INDIRECT(ADDRESS($K267,38))&lt;&gt;"UL"),INDIRECT(ADDRESS($K267,COLUMN()-11)),0),0), IF($L267&gt;0,IF(AND(INDIRECT(ADDRESS($L267,44))=0,INDIRECT(ADDRESS($L267,38))&lt;&gt;"UL"),INDIRECT(ADDRESS($L267,COLUMN()-11)),0),0), IF($M267&gt;0,IF(AND(INDIRECT(ADDRESS($M267,44))=0,INDIRECT(ADDRESS($M267,38))&lt;&gt;"UL"),INDIRECT(ADDRESS($M267,COLUMN()-11)),0),0))</f>
        <v>0.44444444444444453</v>
      </c>
      <c r="BN267" s="57" cm="1">
        <f t="array" aca="1" ref="BN267" ca="1">SUM(IF($C267&gt;0,IF(AND(INDIRECT(ADDRESS($C267,44))=0,INDIRECT(ADDRESS($C267,38))&lt;&gt;"UL"),INDIRECT(ADDRESS($C267,COLUMN()-12)),0),0), IF($D267&gt;0,IF(AND(INDIRECT(ADDRESS($D267,44))=0,INDIRECT(ADDRESS($D267,38))&lt;&gt;"UL"),INDIRECT(ADDRESS($D267,COLUMN()-12)),0),0), IF($E267&gt;0,IF(AND(INDIRECT(ADDRESS($E267,44))=0,INDIRECT(ADDRESS($E267,38))&lt;&gt;"UL"),INDIRECT(ADDRESS($E267,COLUMN()-12)),0),0), IF($F267&gt;0,IF(AND(INDIRECT(ADDRESS($F267,44))=0,INDIRECT(ADDRESS($F267,38))&lt;&gt;"UL"),INDIRECT(ADDRESS($F267,COLUMN()-12)),0),0), IF($G267&gt;0,IF(AND(INDIRECT(ADDRESS($G267,44))=0,INDIRECT(ADDRESS($G267,38))&lt;&gt;"UL"),INDIRECT(ADDRESS($G267,COLUMN()-12)),0),0), IF($H267&gt;0,IF(AND(INDIRECT(ADDRESS($H267,44))=0,INDIRECT(ADDRESS($H267,38))&lt;&gt;"UL"),INDIRECT(ADDRESS($H267,COLUMN()-12)),0),0), IF($I267&gt;0,IF(AND(INDIRECT(ADDRESS($I267,44))=0,INDIRECT(ADDRESS($I267,38))&lt;&gt;"UL"),INDIRECT(ADDRESS($I267,COLUMN()-12)),0),0), IF($J267&gt;0,IF(AND(INDIRECT(ADDRESS($J267,44))=0,INDIRECT(ADDRESS($J267,38))&lt;&gt;"UL"),INDIRECT(ADDRESS($J267,COLUMN()-12)),0),0), IF($K267&gt;0,IF(AND(INDIRECT(ADDRESS($K267,44))=0,INDIRECT(ADDRESS($K267,38))&lt;&gt;"UL"),INDIRECT(ADDRESS($K267,COLUMN()-11)),0),0), IF($L267&gt;0,IF(AND(INDIRECT(ADDRESS($L267,44))=0,INDIRECT(ADDRESS($L267,38))&lt;&gt;"UL"),INDIRECT(ADDRESS($L267,COLUMN()-11)),0),0), IF($M267&gt;0,IF(AND(INDIRECT(ADDRESS($M267,44))=0,INDIRECT(ADDRESS($M267,38))&lt;&gt;"UL"),INDIRECT(ADDRESS($M267,COLUMN()-11)),0),0))</f>
        <v>0.62222222222222223</v>
      </c>
      <c r="BO267" s="57" cm="1">
        <f t="array" aca="1" ref="BO267" ca="1">SUM(IF($C267&gt;0,IF(AND(INDIRECT(ADDRESS($C267,44))=0,INDIRECT(ADDRESS($C267,38))&lt;&gt;"UL"),INDIRECT(ADDRESS($C267,COLUMN()-12)),0),0), IF($D267&gt;0,IF(AND(INDIRECT(ADDRESS($D267,44))=0,INDIRECT(ADDRESS($D267,38))&lt;&gt;"UL"),INDIRECT(ADDRESS($D267,COLUMN()-12)),0),0), IF($E267&gt;0,IF(AND(INDIRECT(ADDRESS($E267,44))=0,INDIRECT(ADDRESS($E267,38))&lt;&gt;"UL"),INDIRECT(ADDRESS($E267,COLUMN()-12)),0),0), IF($F267&gt;0,IF(AND(INDIRECT(ADDRESS($F267,44))=0,INDIRECT(ADDRESS($F267,38))&lt;&gt;"UL"),INDIRECT(ADDRESS($F267,COLUMN()-12)),0),0), IF($G267&gt;0,IF(AND(INDIRECT(ADDRESS($G267,44))=0,INDIRECT(ADDRESS($G267,38))&lt;&gt;"UL"),INDIRECT(ADDRESS($G267,COLUMN()-12)),0),0), IF($H267&gt;0,IF(AND(INDIRECT(ADDRESS($H267,44))=0,INDIRECT(ADDRESS($H267,38))&lt;&gt;"UL"),INDIRECT(ADDRESS($H267,COLUMN()-12)),0),0), IF($I267&gt;0,IF(AND(INDIRECT(ADDRESS($I267,44))=0,INDIRECT(ADDRESS($I267,38))&lt;&gt;"UL"),INDIRECT(ADDRESS($I267,COLUMN()-12)),0),0), IF($J267&gt;0,IF(AND(INDIRECT(ADDRESS($J267,44))=0,INDIRECT(ADDRESS($J267,38))&lt;&gt;"UL"),INDIRECT(ADDRESS($J267,COLUMN()-12)),0),0), IF($K267&gt;0,IF(AND(INDIRECT(ADDRESS($K267,44))=0,INDIRECT(ADDRESS($K267,38))&lt;&gt;"UL"),INDIRECT(ADDRESS($K267,COLUMN()-11)),0),0), IF($L267&gt;0,IF(AND(INDIRECT(ADDRESS($L267,44))=0,INDIRECT(ADDRESS($L267,38))&lt;&gt;"UL"),INDIRECT(ADDRESS($L267,COLUMN()-11)),0),0), IF($M267&gt;0,IF(AND(INDIRECT(ADDRESS($M267,44))=0,INDIRECT(ADDRESS($M267,38))&lt;&gt;"UL"),INDIRECT(ADDRESS($M267,COLUMN()-11)),0),0))</f>
        <v>0.44444444444444453</v>
      </c>
      <c r="BP267" s="57" cm="1">
        <f t="array" aca="1" ref="BP267" ca="1">SUM(IF($C267&gt;0,IF(AND(INDIRECT(ADDRESS($C267,44))=0,INDIRECT(ADDRESS($C267,38))&lt;&gt;"UL"),INDIRECT(ADDRESS($C267,COLUMN()-12)),0),0), IF($D267&gt;0,IF(AND(INDIRECT(ADDRESS($D267,44))=0,INDIRECT(ADDRESS($D267,38))&lt;&gt;"UL"),INDIRECT(ADDRESS($D267,COLUMN()-12)),0),0), IF($E267&gt;0,IF(AND(INDIRECT(ADDRESS($E267,44))=0,INDIRECT(ADDRESS($E267,38))&lt;&gt;"UL"),INDIRECT(ADDRESS($E267,COLUMN()-12)),0),0), IF($F267&gt;0,IF(AND(INDIRECT(ADDRESS($F267,44))=0,INDIRECT(ADDRESS($F267,38))&lt;&gt;"UL"),INDIRECT(ADDRESS($F267,COLUMN()-12)),0),0), IF($G267&gt;0,IF(AND(INDIRECT(ADDRESS($G267,44))=0,INDIRECT(ADDRESS($G267,38))&lt;&gt;"UL"),INDIRECT(ADDRESS($G267,COLUMN()-12)),0),0), IF($H267&gt;0,IF(AND(INDIRECT(ADDRESS($H267,44))=0,INDIRECT(ADDRESS($H267,38))&lt;&gt;"UL"),INDIRECT(ADDRESS($H267,COLUMN()-12)),0),0), IF($I267&gt;0,IF(AND(INDIRECT(ADDRESS($I267,44))=0,INDIRECT(ADDRESS($I267,38))&lt;&gt;"UL"),INDIRECT(ADDRESS($I267,COLUMN()-12)),0),0), IF($J267&gt;0,IF(AND(INDIRECT(ADDRESS($J267,44))=0,INDIRECT(ADDRESS($J267,38))&lt;&gt;"UL"),INDIRECT(ADDRESS($J267,COLUMN()-12)),0),0), IF($K267&gt;0,IF(AND(INDIRECT(ADDRESS($K267,44))=0,INDIRECT(ADDRESS($K267,38))&lt;&gt;"UL"),INDIRECT(ADDRESS($K267,COLUMN()-11)),0),0), IF($L267&gt;0,IF(AND(INDIRECT(ADDRESS($L267,44))=0,INDIRECT(ADDRESS($L267,38))&lt;&gt;"UL"),INDIRECT(ADDRESS($L267,COLUMN()-11)),0),0), IF($M267&gt;0,IF(AND(INDIRECT(ADDRESS($M267,44))=0,INDIRECT(ADDRESS($M267,38))&lt;&gt;"UL"),INDIRECT(ADDRESS($M267,COLUMN()-11)),0),0))</f>
        <v>0.62222222222222223</v>
      </c>
      <c r="BQ267" s="57">
        <f t="shared" ca="1" si="197"/>
        <v>0.44444444444444453</v>
      </c>
      <c r="BR267" s="161">
        <f t="shared" ca="1" si="198"/>
        <v>75.917393889924895</v>
      </c>
      <c r="BS267" s="56"/>
      <c r="BT267" s="56">
        <f t="shared" ca="1" si="199"/>
        <v>3.1596600960190417</v>
      </c>
      <c r="BU267" s="89">
        <f t="shared" ca="1" si="200"/>
        <v>9.2931179294677702E-2</v>
      </c>
      <c r="BV267" s="57" t="s">
        <v>33</v>
      </c>
      <c r="BW267" s="57" cm="1">
        <f t="array" aca="1" ref="BW267" ca="1">SUM(IF($C267&gt;0,IF(AND(INDIRECT(ADDRESS($C267,44))=0,INDIRECT(ADDRESS($C267,38))="UL",ISERROR(SEARCH("Rear",INDIRECT(ADDRESS($C267,33)))),ISERROR(SEARCH("Side",INDIRECT(ADDRESS($C267,33))))),INDIRECT(ADDRESS($C267,COLUMN())),0),0),IF($D267&gt;0,IF(AND(INDIRECT(ADDRESS($D267,44))=0,INDIRECT(ADDRESS($D267,38))="UL",ISERROR(SEARCH("Rear",INDIRECT(ADDRESS($D267,33)))),ISERROR(SEARCH("Side",INDIRECT(ADDRESS($D267,33))))),INDIRECT(ADDRESS($D267,COLUMN())),0),0),IF($E267&gt;0,IF(AND(INDIRECT(ADDRESS($E267,44))=0,INDIRECT(ADDRESS($E267,38))="UL",ISERROR(SEARCH("Rear",INDIRECT(ADDRESS($E267,33)))),ISERROR(SEARCH("Side",INDIRECT(ADDRESS($E267,33))))),INDIRECT(ADDRESS($E267,COLUMN())),0),0),IF($F267&gt;0,IF(AND(INDIRECT(ADDRESS($F267,44))=0,INDIRECT(ADDRESS($F267,38))="UL",ISERROR(SEARCH("Rear",INDIRECT(ADDRESS($F267,33)))),ISERROR(SEARCH("Side",INDIRECT(ADDRESS($F267,33))))),INDIRECT(ADDRESS($F267,COLUMN())),0),0),IF($G267&gt;0,IF(AND(INDIRECT(ADDRESS($G267,44))=0,INDIRECT(ADDRESS($G267,38))="UL",ISERROR(SEARCH("Rear",INDIRECT(ADDRESS($G267,33)))),ISERROR(SEARCH("Side",INDIRECT(ADDRESS($G267,33))))),INDIRECT(ADDRESS($G267,COLUMN())),0),0),IF($H267&gt;0,IF(AND(INDIRECT(ADDRESS($H267,44))=0,INDIRECT(ADDRESS($H267,38))="UL",ISERROR(SEARCH("Rear",INDIRECT(ADDRESS($H267,33)))),ISERROR(SEARCH("Side",INDIRECT(ADDRESS($H267,33))))),INDIRECT(ADDRESS($H267,COLUMN())),0),0),IF($I267&gt;0,IF(AND(INDIRECT(ADDRESS($I267,44))=0,INDIRECT(ADDRESS($I267,38))="UL",ISERROR(SEARCH("Rear",INDIRECT(ADDRESS($I267,33)))),ISERROR(SEARCH("Side",INDIRECT(ADDRESS($I267,33))))),INDIRECT(ADDRESS($I267,COLUMN())),0),0),IF($J267&gt;0,IF(AND(INDIRECT(ADDRESS($J267,44))=0,INDIRECT(ADDRESS($J267,38))="UL",ISERROR(SEARCH("Rear",INDIRECT(ADDRESS($J267,33)))),ISERROR(SEARCH("Side",INDIRECT(ADDRESS($J267,33))))),INDIRECT(ADDRESS($J267,COLUMN())),0),0),IF($K267&gt;0,IF(AND(INDIRECT(ADDRESS($K267,44))=0,INDIRECT(ADDRESS($K267,38))="UL",ISERROR(SEARCH("Rear",INDIRECT(ADDRESS($K267,33)))),ISERROR(SEARCH("Side",INDIRECT(ADDRESS($K267,33))))),INDIRECT(ADDRESS($K267,COLUMN())),0),0),IF($L267&gt;0,IF(AND(INDIRECT(ADDRESS($L267,44))=0,INDIRECT(ADDRESS($L267,38))="UL",ISERROR(SEARCH("Rear",INDIRECT(ADDRESS($L267,33)))),ISERROR(SEARCH("Side",INDIRECT(ADDRESS($L267,33))))),INDIRECT(ADDRESS($L267,COLUMN())),0),0),IF($M267&gt;0,IF(AND(INDIRECT(ADDRESS($M267,44))=0,INDIRECT(ADDRESS($M267,38))="UL",ISERROR(SEARCH("Rear",INDIRECT(ADDRESS($M267,33)))),ISERROR(SEARCH("Side",INDIRECT(ADDRESS($M267,33))))),INDIRECT(ADDRESS($M267,COLUMN())),0),0))</f>
        <v>0.22222222222222221</v>
      </c>
      <c r="BX267" s="57">
        <f t="shared" ca="1" si="201"/>
        <v>0.77777777777777768</v>
      </c>
      <c r="BY267" s="57" cm="1">
        <f t="array" aca="1" ref="BY267" ca="1">SUM(IF($C267&gt;0,IF(AND(INDIRECT(ADDRESS($C267,44))=0,INDIRECT(ADDRESS($C267,38))="UL"),INDIRECT(ADDRESS($C267,COLUMN())),0),0),IF($D267&gt;0,IF(AND(INDIRECT(ADDRESS($D267,44))=0,INDIRECT(ADDRESS($D267,38))="UL"),INDIRECT(ADDRESS($D267,COLUMN())),0),0),IF($E267&gt;0,IF(AND(INDIRECT(ADDRESS($E267,44))=0,INDIRECT(ADDRESS($E267,38))="UL"),INDIRECT(ADDRESS($E267,COLUMN())),0),0),IF($F267&gt;0,IF(AND(INDIRECT(ADDRESS($F267,44))=0,INDIRECT(ADDRESS($F267,38))="UL"),INDIRECT(ADDRESS($F267,COLUMN())),0),0),IF($G267&gt;0,IF(AND(INDIRECT(ADDRESS($G267,44))=0,INDIRECT(ADDRESS($G267,38))="UL"),INDIRECT(ADDRESS($G267,COLUMN())),0),0),IF($H267&gt;0,IF(AND(INDIRECT(ADDRESS($H267,44))=0,INDIRECT(ADDRESS($H267,38))="UL"),INDIRECT(ADDRESS($H267,COLUMN())),0),0),IF($I267&gt;0,IF(AND(INDIRECT(ADDRESS($I267,44))=0,INDIRECT(ADDRESS($I267,38))="UL"),INDIRECT(ADDRESS($I267,COLUMN())),0),0),IF($J267&gt;0,IF(AND(INDIRECT(ADDRESS($J267,44))=0,INDIRECT(ADDRESS($J267,38))="UL"),INDIRECT(ADDRESS($J267,COLUMN())),0),0),IF($K267&gt;0,IF(AND(INDIRECT(ADDRESS($K267,44))=0,INDIRECT(ADDRESS($K267,38))="UL"),INDIRECT(ADDRESS($K267,COLUMN())),0),0),IF($L267&gt;0,IF(AND(INDIRECT(ADDRESS($L267,44))=0,INDIRECT(ADDRESS($L267,38))="UL"),INDIRECT(ADDRESS($L267,COLUMN())),0),0),IF($M267&gt;0,IF(AND(INDIRECT(ADDRESS($M267,44))=0,INDIRECT(ADDRESS($M267,38))="UL"),INDIRECT(ADDRESS($M267,COLUMN())),0),0))</f>
        <v>0.36790123456790125</v>
      </c>
      <c r="BZ267" s="57" cm="1">
        <f t="array" aca="1" ref="BZ267" ca="1">SUM(IF($C267&gt;0,IF(AND(INDIRECT(ADDRESS($C267,44))=0,INDIRECT(ADDRESS($C267,38))="UL"),INDIRECT(ADDRESS($C267,COLUMN())),0),0),IF($D267&gt;0,IF(AND(INDIRECT(ADDRESS($D267,44))=0,INDIRECT(ADDRESS($D267,38))="UL"),INDIRECT(ADDRESS($D267,COLUMN())),0),0),IF($E267&gt;0,IF(AND(INDIRECT(ADDRESS($E267,44))=0,INDIRECT(ADDRESS($E267,38))="UL"),INDIRECT(ADDRESS($E267,COLUMN())),0),0),IF($F267&gt;0,IF(AND(INDIRECT(ADDRESS($F267,44))=0,INDIRECT(ADDRESS($F267,38))="UL"),INDIRECT(ADDRESS($F267,COLUMN())),0),0),IF($G267&gt;0,IF(AND(INDIRECT(ADDRESS($G267,44))=0,INDIRECT(ADDRESS($G267,38))="UL"),INDIRECT(ADDRESS($G267,COLUMN())),0),0),IF($H267&gt;0,IF(AND(INDIRECT(ADDRESS($H267,44))=0,INDIRECT(ADDRESS($H267,38))="UL"),INDIRECT(ADDRESS($H267,COLUMN())),0),0),IF($I267&gt;0,IF(AND(INDIRECT(ADDRESS($I267,44))=0,INDIRECT(ADDRESS($I267,38))="UL"),INDIRECT(ADDRESS($I267,COLUMN())),0),0),IF($J267&gt;0,IF(AND(INDIRECT(ADDRESS($J267,44))=0,INDIRECT(ADDRESS($J267,38))="UL"),INDIRECT(ADDRESS($J267,COLUMN())),0),0),IF($K267&gt;0,IF(AND(INDIRECT(ADDRESS($K267,44))=0,INDIRECT(ADDRESS($K267,38))="UL"),INDIRECT(ADDRESS($K267,COLUMN())),0),0),IF($L267&gt;0,IF(AND(INDIRECT(ADDRESS($L267,44))=0,INDIRECT(ADDRESS($L267,38))="UL"),INDIRECT(ADDRESS($L267,COLUMN())),0),0),IF($M267&gt;0,IF(AND(INDIRECT(ADDRESS($M267,44))=0,INDIRECT(ADDRESS($M267,38))="UL"),INDIRECT(ADDRESS($M267,COLUMN())),0),0))</f>
        <v>0.66666666666666663</v>
      </c>
      <c r="CA267" s="57">
        <f t="shared" ca="1" si="202"/>
        <v>0.36790123456790125</v>
      </c>
      <c r="CB267" s="57" cm="1">
        <f t="array" aca="1" ref="CB267" ca="1">SUM(IF($C267&gt;0,IF(AND(INDIRECT(ADDRESS($C267,44))=0,INDIRECT(ADDRESS($C267,38))&lt;&gt;"UL"),INDIRECT(ADDRESS($C267,COLUMN())),0),0),IF($D267&gt;0,IF(AND(INDIRECT(ADDRESS($D267,44))=0,INDIRECT(ADDRESS($D267,38))&lt;&gt;"UL"),INDIRECT(ADDRESS($D267,COLUMN())),0),0),IF($E267&gt;0,IF(AND(INDIRECT(ADDRESS($E267,44))=0,INDIRECT(ADDRESS($E267,38))&lt;&gt;"UL"),INDIRECT(ADDRESS($E267,COLUMN())),0),0),IF($F267&gt;0,IF(AND(INDIRECT(ADDRESS($F267,44))=0,INDIRECT(ADDRESS($F267,38))&lt;&gt;"UL"),INDIRECT(ADDRESS($F267,COLUMN())),0),0),IF($G267&gt;0,IF(AND(INDIRECT(ADDRESS($G267,44))=0,INDIRECT(ADDRESS($G267,38))&lt;&gt;"UL"),INDIRECT(ADDRESS($G267,COLUMN())),0),0),IF($H267&gt;0,IF(AND(INDIRECT(ADDRESS($H267,44))=0,INDIRECT(ADDRESS($H267,38))&lt;&gt;"UL"),INDIRECT(ADDRESS($H267,COLUMN())),0),0),IF($I267&gt;0,IF(AND(INDIRECT(ADDRESS($I267,44))=0,INDIRECT(ADDRESS($I267,38))&lt;&gt;"UL"),INDIRECT(ADDRESS($I267,COLUMN())),0),0),IF($J267&gt;0,IF(AND(INDIRECT(ADDRESS($J267,44))=0,INDIRECT(ADDRESS($J267,38))&lt;&gt;"UL"),INDIRECT(ADDRESS($J267,COLUMN())),0),0),IF($K267&gt;0,IF(AND(INDIRECT(ADDRESS($K267,44))=0,INDIRECT(ADDRESS($K267,38))&lt;&gt;"UL"),INDIRECT(ADDRESS($K267,COLUMN())),0),0),IF($L267&gt;0,IF(AND(INDIRECT(ADDRESS($L267,44))=0,INDIRECT(ADDRESS($L267,38))&lt;&gt;"UL"),INDIRECT(ADDRESS($L267,COLUMN())),0),0),IF($M267&gt;0,IF(AND(INDIRECT(ADDRESS($M267,44))=0,INDIRECT(ADDRESS($M267,38))&lt;&gt;"UL"),INDIRECT(ADDRESS($M267,COLUMN())),0),0))</f>
        <v>0.66666666666666663</v>
      </c>
      <c r="CC267" s="57">
        <f t="shared" ca="1" si="203"/>
        <v>2</v>
      </c>
      <c r="CD267" s="57" cm="1">
        <f t="array" aca="1" ref="CD267" ca="1">SUM(IF($C267&gt;0,IF(AND(INDIRECT(ADDRESS($C267,44))=0,INDIRECT(ADDRESS($C267,38))&lt;&gt;"UL"),INDIRECT(ADDRESS($C267,COLUMN())),0),0),IF($D267&gt;0,IF(AND(INDIRECT(ADDRESS($D267,44))=0,INDIRECT(ADDRESS($D267,38))&lt;&gt;"UL"),INDIRECT(ADDRESS($D267,COLUMN())),0),0),IF($E267&gt;0,IF(AND(INDIRECT(ADDRESS($E267,44))=0,INDIRECT(ADDRESS($E267,38))&lt;&gt;"UL"),INDIRECT(ADDRESS($E267,COLUMN())),0),0),IF($F267&gt;0,IF(AND(INDIRECT(ADDRESS($F267,44))=0,INDIRECT(ADDRESS($F267,38))&lt;&gt;"UL"),INDIRECT(ADDRESS($F267,COLUMN())),0),0),IF($G267&gt;0,IF(AND(INDIRECT(ADDRESS($G267,44))=0,INDIRECT(ADDRESS($G267,38))&lt;&gt;"UL"),INDIRECT(ADDRESS($G267,COLUMN())),0),0),IF($H267&gt;0,IF(AND(INDIRECT(ADDRESS($H267,44))=0,INDIRECT(ADDRESS($H267,38))&lt;&gt;"UL"),INDIRECT(ADDRESS($H267,COLUMN())),0),0),IF($I267&gt;0,IF(AND(INDIRECT(ADDRESS($I267,44))=0,INDIRECT(ADDRESS($I267,38))&lt;&gt;"UL"),INDIRECT(ADDRESS($I267,COLUMN())),0),0),IF($J267&gt;0,IF(AND(INDIRECT(ADDRESS($J267,44))=0,INDIRECT(ADDRESS($J267,38))&lt;&gt;"UL"),INDIRECT(ADDRESS($J267,COLUMN())),0),0),IF($K267&gt;0,IF(AND(INDIRECT(ADDRESS($K267,44))=0,INDIRECT(ADDRESS($K267,38))&lt;&gt;"UL"),INDIRECT(ADDRESS($K267,COLUMN())),0),0),IF($L267&gt;0,IF(AND(INDIRECT(ADDRESS($L267,44))=0,INDIRECT(ADDRESS($L267,38))&lt;&gt;"UL"),INDIRECT(ADDRESS($L267,COLUMN())),0),0),IF($M267&gt;0,IF(AND(INDIRECT(ADDRESS($M267,44))=0,INDIRECT(ADDRESS($M267,38))&lt;&gt;"UL"),INDIRECT(ADDRESS($M267,COLUMN())),0),0))</f>
        <v>0.22222222222222221</v>
      </c>
      <c r="CE267" s="57" cm="1">
        <f t="array" aca="1" ref="CE267" ca="1">SUM(IF($C267&gt;0,IF(AND(INDIRECT(ADDRESS($C267,44))=0,INDIRECT(ADDRESS($C267,38))&lt;&gt;"UL"),INDIRECT(ADDRESS($C267,COLUMN())),0),0),IF($D267&gt;0,IF(AND(INDIRECT(ADDRESS($D267,44))=0,INDIRECT(ADDRESS($D267,38))&lt;&gt;"UL"),INDIRECT(ADDRESS($D267,COLUMN())),0),0),IF($E267&gt;0,IF(AND(INDIRECT(ADDRESS($E267,44))=0,INDIRECT(ADDRESS($E267,38))&lt;&gt;"UL"),INDIRECT(ADDRESS($E267,COLUMN())),0),0),IF($F267&gt;0,IF(AND(INDIRECT(ADDRESS($F267,44))=0,INDIRECT(ADDRESS($F267,38))&lt;&gt;"UL"),INDIRECT(ADDRESS($F267,COLUMN())),0),0),IF($G267&gt;0,IF(AND(INDIRECT(ADDRESS($G267,44))=0,INDIRECT(ADDRESS($G267,38))&lt;&gt;"UL"),INDIRECT(ADDRESS($G267,COLUMN())),0),0),IF($H267&gt;0,IF(AND(INDIRECT(ADDRESS($H267,44))=0,INDIRECT(ADDRESS($H267,38))&lt;&gt;"UL"),INDIRECT(ADDRESS($H267,COLUMN())),0),0),IF($I267&gt;0,IF(AND(INDIRECT(ADDRESS($I267,44))=0,INDIRECT(ADDRESS($I267,38))&lt;&gt;"UL"),INDIRECT(ADDRESS($I267,COLUMN())),0),0),IF($J267&gt;0,IF(AND(INDIRECT(ADDRESS($J267,44))=0,INDIRECT(ADDRESS($J267,38))&lt;&gt;"UL"),INDIRECT(ADDRESS($J267,COLUMN())),0),0),IF($K267&gt;0,IF(AND(INDIRECT(ADDRESS($K267,44))=0,INDIRECT(ADDRESS($K267,38))&lt;&gt;"UL"),INDIRECT(ADDRESS($K267,COLUMN())),0),0),IF($L267&gt;0,IF(AND(INDIRECT(ADDRESS($L267,44))=0,INDIRECT(ADDRESS($L267,38))&lt;&gt;"UL"),INDIRECT(ADDRESS($L267,COLUMN())),0),0),IF($M267&gt;0,IF(AND(INDIRECT(ADDRESS($M267,44))=0,INDIRECT(ADDRESS($M267,38))&lt;&gt;"UL"),INDIRECT(ADDRESS($M267,COLUMN())),0),0))</f>
        <v>0.66666666666666663</v>
      </c>
      <c r="CF267" s="57">
        <f t="shared" ca="1" si="204"/>
        <v>0.22222222222222221</v>
      </c>
      <c r="CG267" s="57">
        <f t="shared" ref="CG267:CG282" ca="1" si="211">IF(AD267&lt;BG267,((((BX267+CC267)*AB267)+((CA267+CF267)*(1-AB267))+BF267)*AD267),((((BX267*AB267)+((CA267)*(1-AB267)))*AD267)+(((CC267*AB267)+((CF267))*(1-AB267))+BF267)*BG267))</f>
        <v>2.901187150403107</v>
      </c>
      <c r="CH267" s="57">
        <f t="shared" ca="1" si="206"/>
        <v>8.5329033835385495E-2</v>
      </c>
      <c r="CI267" s="19">
        <f t="shared" ca="1" si="207"/>
        <v>11.243584492671001</v>
      </c>
      <c r="CJ267" s="19"/>
      <c r="CK267" s="57" cm="1">
        <f t="array" aca="1" ref="CK267" ca="1">IF(AU267="S", SUM(IF($C267&gt;0,IF(INDIRECT(ADDRESS($C267,43))&lt;&gt;1,INDIRECT(ADDRESS($C267,48)),0),0), IF($D267&gt;0,IF(INDIRECT(ADDRESS($D267,43))&lt;&gt;1,INDIRECT(ADDRESS($D267,48)),0),0), IF($E267&gt;0,IF(INDIRECT(ADDRESS($E267,43))&lt;&gt;1,INDIRECT(ADDRESS($E267,48)),0),0), IF($F267&gt;0,IF(INDIRECT(ADDRESS($F267,43))&lt;&gt;1,INDIRECT(ADDRESS($F267,48)),0),0), IF($G267&gt;0,IF(INDIRECT(ADDRESS($G267,43))&lt;&gt;1,INDIRECT(ADDRESS($G267,48)),0),0), IF($H267&gt;0,IF(INDIRECT(ADDRESS($H267,43))&lt;&gt;1,INDIRECT(ADDRESS($H267,48)),0),0), IF($I267&gt;0,IF(INDIRECT(ADDRESS($I267,43))&lt;&gt;1,INDIRECT(ADDRESS($I267,48)),0),0), IF($J267&gt;0,IF(INDIRECT(ADDRESS($J267,43))&lt;&gt;1,INDIRECT(ADDRESS($J267,48)),0),0), IF($K267&gt;0,IF(INDIRECT(ADDRESS($K267,43))&lt;&gt;1,INDIRECT(ADDRESS($K267,48)),0),0), IF($L267&gt;0,IF(INDIRECT(ADDRESS($L267,43))&lt;&gt;1,INDIRECT(ADDRESS($L267,48)),0),0), IF($M267&gt;0,IF(INDIRECT(ADDRESS($M267,43))&lt;&gt;1,INDIRECT(ADDRESS($M267,48)),0),0)), IF(AU267="L",SUM(IF($C267&gt;0,IF(INDIRECT(ADDRESS($C267,43))&lt;&gt;1,INDIRECT(ADDRESS($C267,50)),0),0), IF($D267&gt;0,IF(INDIRECT(ADDRESS($D267,43))&lt;&gt;1,INDIRECT(ADDRESS($D267,50)),0),0), IF($E267&gt;0,IF(INDIRECT(ADDRESS($E267,43))&lt;&gt;1,INDIRECT(ADDRESS($E267,50)),0),0), IF($F267&gt;0,IF(INDIRECT(ADDRESS($F267,43))&lt;&gt;1,INDIRECT(ADDRESS($F267,50)),0),0), IF($G267&gt;0,IF(INDIRECT(ADDRESS($G267,43))&lt;&gt;1,INDIRECT(ADDRESS($G267,50)),0),0), IF($G267&gt;0,IF(INDIRECT(ADDRESS($G267,43))&lt;&gt;1,INDIRECT(ADDRESS($G267,50)),0),0), IF($H267&gt;0,IF(INDIRECT(ADDRESS($H267,43))&lt;&gt;1,INDIRECT(ADDRESS($H267,50)),0),0), IF($I267&gt;0,IF(INDIRECT(ADDRESS($I267,43))&lt;&gt;1,INDIRECT(ADDRESS($I267,50)),0),0), IF($J267&gt;0,IF(INDIRECT(ADDRESS($J267,43))&lt;&gt;1,INDIRECT(ADDRESS($J267,50)),0),0), IF($K267&gt;0,IF(INDIRECT(ADDRESS($K267,43))&lt;&gt;1,INDIRECT(ADDRESS($K267,50)),0),0), IF($L267&gt;0,IF(INDIRECT(ADDRESS($L267,43))&lt;&gt;1,INDIRECT(ADDRESS($L267,50)),0),0), IF($M267&gt;0,IF(INDIRECT(ADDRESS($M267,43))&lt;&gt;1,INDIRECT(ADDRESS($M267,50)),0),0)), SUM(IF($C267&gt;0,IF(INDIRECT(ADDRESS($C267,43))&lt;&gt;1,INDIRECT(ADDRESS($C267,49)),0),0), IF($D267&gt;0,IF(INDIRECT(ADDRESS($D267,43))&lt;&gt;1,INDIRECT(ADDRESS($D267,49)),0),0), IF($E267&gt;0,IF(INDIRECT(ADDRESS($E267,43))&lt;&gt;1,INDIRECT(ADDRESS($E267,49)),0),0), IF($F267&gt;0,IF(INDIRECT(ADDRESS($F267,43))&lt;&gt;1,INDIRECT(ADDRESS($F267,49)),0),0), IF($G267&gt;0,IF(INDIRECT(ADDRESS($G267,43))&lt;&gt;1,INDIRECT(ADDRESS($G267,49)),0),0), IF($G267&gt;0,IF(INDIRECT(ADDRESS($G267,43))&lt;&gt;1,INDIRECT(ADDRESS($G267,49)),0),0), IF($H267&gt;0,IF(INDIRECT(ADDRESS($H267,43))&lt;&gt;1,INDIRECT(ADDRESS($H267,49)),0),0), IF($I267&gt;0,IF(INDIRECT(ADDRESS($I267,43))&lt;&gt;1,INDIRECT(ADDRESS($I267,49)),0),0), IF($J267&gt;0,IF(INDIRECT(ADDRESS($J267,43))&lt;&gt;1,INDIRECT(ADDRESS($J267,49)),0),0), IF($K267&gt;0,IF(INDIRECT(ADDRESS($K267,43))&lt;&gt;1,INDIRECT(ADDRESS($K267,49)),0),0), IF($L267&gt;0,IF(INDIRECT(ADDRESS($L267,43))&lt;&gt;1,INDIRECT(ADDRESS($L267,49)),0),0), IF($M267&gt;0,IF(INDIRECT(ADDRESS($M267,43))&lt;&gt;1,INDIRECT(ADDRESS($M267,49)),0),0))))</f>
        <v>5.666666666666667</v>
      </c>
      <c r="CL267" s="57" cm="1">
        <f t="array" aca="1" ref="CL267" ca="1">SUM(IF($C267&gt;0,IF(INDIRECT(ADDRESS($C267,44))=1,INDIRECT(ADDRESS($C267,90)),0),0), IF($D267&gt;0,IF(INDIRECT(ADDRESS($D267,44))=1,INDIRECT(ADDRESS($D267,90)),0),0), IF($E267&gt;0,IF(INDIRECT(ADDRESS($E267,44))=1,INDIRECT(ADDRESS($E267,90)),0),0), IF($F267&gt;0,IF(INDIRECT(ADDRESS($F267,44))=1,INDIRECT(ADDRESS($F267,90)),0),0), IF($G267&gt;0,IF(INDIRECT(ADDRESS($G267,44))=1,INDIRECT(ADDRESS($G267,90)),0),0), IF($H267&gt;0,IF(INDIRECT(ADDRESS($H267,44))=1,INDIRECT(ADDRESS($H267,90)),0),0), IF($I267&gt;0,IF(INDIRECT(ADDRESS($I267,44))=1,INDIRECT(ADDRESS($I267,90)),0),0), IF($J267&gt;0,IF(INDIRECT(ADDRESS($J267,44))=1,INDIRECT(ADDRESS($J267,90)),0),0), IF($K267&gt;0,IF(INDIRECT(ADDRESS($K267,44))=1,INDIRECT(ADDRESS($K267,90)),0),0), IF($L267&gt;0,IF(INDIRECT(ADDRESS($L267,44))=1,INDIRECT(ADDRESS($L267,90)),0),0), IF($M267&gt;0,IF(INDIRECT(ADDRESS($M267,44))=1,INDIRECT(ADDRESS($M267,90)),0),0))</f>
        <v>2.3333333333333335</v>
      </c>
      <c r="CM267" s="56">
        <f t="shared" ca="1" si="208"/>
        <v>0.68414409471424864</v>
      </c>
      <c r="CN267" s="59"/>
    </row>
    <row r="268" spans="1:92" x14ac:dyDescent="0.25">
      <c r="A268" s="52" t="s">
        <v>330</v>
      </c>
      <c r="B268" s="67">
        <v>211</v>
      </c>
      <c r="C268" s="67">
        <v>219</v>
      </c>
      <c r="D268" s="67">
        <v>220</v>
      </c>
      <c r="E268" s="67">
        <v>221</v>
      </c>
      <c r="F268" s="67">
        <v>222</v>
      </c>
      <c r="G268" s="67">
        <v>223</v>
      </c>
      <c r="H268" s="67">
        <v>237</v>
      </c>
      <c r="I268" s="67">
        <v>237</v>
      </c>
      <c r="J268" s="67">
        <v>237</v>
      </c>
      <c r="K268" s="67"/>
      <c r="L268" s="67"/>
      <c r="M268" s="67"/>
      <c r="N268" s="145">
        <f ca="1">2+SUM(INDIRECT(ADDRESS(B268,COLUMN())),IF(C268&gt;0,INDIRECT(ADDRESS(C268,COLUMN())),0),IF(D268&gt;0,INDIRECT(ADDRESS(D268,COLUMN())),0),IF(E268&gt;0,INDIRECT(ADDRESS(E268,COLUMN())),0),IF(F268&gt;0,INDIRECT(ADDRESS(F268,COLUMN())),0),IF(G268&gt;0,INDIRECT(ADDRESS(G268,COLUMN())),0),IF(H268&gt;0,INDIRECT(ADDRESS(H268,COLUMN())),0),IF(I268&gt;0,INDIRECT(ADDRESS(I268,COLUMN())),0),IF(J268&gt;0,INDIRECT(ADDRESS(J268,COLUMN())),0),IF(K268&gt;0,INDIRECT(ADDRESS(K268,COLUMN())),0),IF(L268&gt;0,INDIRECT(ADDRESS(L268,COLUMN())),0),IF(M268&gt;0,INDIRECT(ADDRESS(M268,COLUMN())),0))</f>
        <v>36</v>
      </c>
      <c r="O268" s="67" t="str" cm="1">
        <f t="array" aca="1" ref="O268" ca="1">INDIRECT(ADDRESS($B268,COLUMN()))</f>
        <v>Bomber</v>
      </c>
      <c r="P268" s="67" cm="1">
        <f t="array" aca="1" ref="P268" ca="1">INDIRECT(ADDRESS($B268,COLUMN()))</f>
        <v>6</v>
      </c>
      <c r="Q268" s="67" cm="1">
        <f t="array" aca="1" ref="Q268" ca="1">INDIRECT(ADDRESS($B268,COLUMN()))</f>
        <v>2</v>
      </c>
      <c r="R268" s="67" cm="1">
        <f t="array" aca="1" ref="R268" ca="1">INDIRECT(ADDRESS($B268,COLUMN()))</f>
        <v>0</v>
      </c>
      <c r="S268" s="67" cm="1">
        <f t="array" aca="1" ref="S268" ca="1">INDIRECT(ADDRESS($B268,COLUMN()))</f>
        <v>1</v>
      </c>
      <c r="T268" s="67" t="str" cm="1">
        <f t="array" aca="1" ref="T268" ca="1">INDIRECT(ADDRESS($B268,COLUMN()))</f>
        <v>1-3</v>
      </c>
      <c r="U268" s="67" cm="1">
        <f t="array" aca="1" ref="U268" ca="1">INDIRECT(ADDRESS($B268,COLUMN()))</f>
        <v>3</v>
      </c>
      <c r="V268" s="67" cm="1">
        <f t="array" aca="1" ref="V268" ca="1">INDIRECT(ADDRESS($B268,COLUMN()))</f>
        <v>0</v>
      </c>
      <c r="W268" s="67" cm="1">
        <f t="array" aca="1" ref="W268" ca="1">INDIRECT(ADDRESS($B268,COLUMN()))</f>
        <v>5</v>
      </c>
      <c r="X268" s="145">
        <v>5</v>
      </c>
      <c r="Y268" s="67" cm="1">
        <f t="array" aca="1" ref="Y268" ca="1">INDIRECT(ADDRESS($B268,COLUMN()))</f>
        <v>2</v>
      </c>
      <c r="Z268" s="67" cm="1">
        <f t="array" aca="1" ref="Z268" ca="1">INDIRECT(ADDRESS($B268,COLUMN()))</f>
        <v>4</v>
      </c>
      <c r="AA268" s="67" cm="1">
        <f t="array" aca="1" ref="AA268" ca="1">INDIRECT(ADDRESS($B268,COLUMN()))</f>
        <v>0</v>
      </c>
      <c r="AB268" s="56">
        <f t="shared" ca="1" si="209"/>
        <v>0.57718484016995586</v>
      </c>
      <c r="AC268" s="56">
        <f t="shared" ca="1" si="191"/>
        <v>0.5530806031640817</v>
      </c>
      <c r="AD268" s="56">
        <f t="shared" ca="1" si="192"/>
        <v>2.8856379295517307</v>
      </c>
      <c r="AF268" s="52"/>
      <c r="AG268" s="52"/>
      <c r="AH268" s="57"/>
      <c r="AI268" s="57"/>
      <c r="AJ268" s="57"/>
      <c r="AK268" s="57"/>
      <c r="AL268" s="57"/>
      <c r="AM268" s="57"/>
      <c r="AN268" s="57"/>
      <c r="AO268" s="57"/>
      <c r="AP268" s="57"/>
      <c r="AQ268" s="57"/>
      <c r="AR268" s="57"/>
      <c r="AS268" s="57"/>
      <c r="AT268" s="52"/>
      <c r="AU268" s="54" t="s">
        <v>33</v>
      </c>
      <c r="AV268" s="57" cm="1">
        <f t="array" aca="1" ref="AV268" ca="1">SUM(IF($C268&gt;0,IF(AND(INDIRECT(ADDRESS($C268,44))=0,INDIRECT(ADDRESS($C268,38))="UL",ISERROR(SEARCH("Rear",INDIRECT(ADDRESS($C268,33)))),ISERROR(SEARCH("Side",INDIRECT(ADDRESS($C268,33))))),INDIRECT(ADDRESS($C268,COLUMN())),0),0),IF($D268&gt;0,IF(AND(INDIRECT(ADDRESS($D268,44))=0,INDIRECT(ADDRESS($D268,38))="UL",ISERROR(SEARCH("Rear",INDIRECT(ADDRESS($D268,33)))),ISERROR(SEARCH("Side",INDIRECT(ADDRESS($D268,33))))),INDIRECT(ADDRESS($D268,COLUMN())),0),0),IF($E268&gt;0,IF(AND(INDIRECT(ADDRESS($E268,44))=0,INDIRECT(ADDRESS($E268,38))="UL",ISERROR(SEARCH("Rear",INDIRECT(ADDRESS($E268,33)))),ISERROR(SEARCH("Side",INDIRECT(ADDRESS($E268,33))))),INDIRECT(ADDRESS($E268,COLUMN())),0),0),IF($F268&gt;0,IF(AND(INDIRECT(ADDRESS($F268,44))=0,INDIRECT(ADDRESS($F268,38))="UL",ISERROR(SEARCH("Rear",INDIRECT(ADDRESS($F268,33)))),ISERROR(SEARCH("Side",INDIRECT(ADDRESS($F268,33))))),INDIRECT(ADDRESS($F268,COLUMN())),0),0),IF($G268&gt;0,IF(AND(INDIRECT(ADDRESS($G268,44))=0,INDIRECT(ADDRESS($G268,38))="UL",ISERROR(SEARCH("Rear",INDIRECT(ADDRESS($G268,33)))),ISERROR(SEARCH("Side",INDIRECT(ADDRESS($G268,33))))),INDIRECT(ADDRESS($G268,COLUMN())),0),0),IF($H268&gt;0,IF(AND(INDIRECT(ADDRESS($H268,44))=0,INDIRECT(ADDRESS($H268,38))="UL",ISERROR(SEARCH("Rear",INDIRECT(ADDRESS($H268,33)))),ISERROR(SEARCH("Side",INDIRECT(ADDRESS($H268,33))))),INDIRECT(ADDRESS($H268,COLUMN())),0),0),IF($I268&gt;0,IF(AND(INDIRECT(ADDRESS($I268,44))=0,INDIRECT(ADDRESS($I268,38))="UL",ISERROR(SEARCH("Rear",INDIRECT(ADDRESS($I268,33)))),ISERROR(SEARCH("Side",INDIRECT(ADDRESS($I268,33))))),INDIRECT(ADDRESS($I268,COLUMN())),0),0),IF($J268&gt;0,IF(AND(INDIRECT(ADDRESS($J268,44))=0,INDIRECT(ADDRESS($J268,38))="UL",ISERROR(SEARCH("Rear",INDIRECT(ADDRESS($J268,33)))),ISERROR(SEARCH("Side",INDIRECT(ADDRESS($J268,33))))),INDIRECT(ADDRESS($J268,COLUMN())),0),0),IF($K268&gt;0,IF(AND(INDIRECT(ADDRESS($K268,44))=0,INDIRECT(ADDRESS($K268,38))="UL",ISERROR(SEARCH("Rear",INDIRECT(ADDRESS($K268,33)))),ISERROR(SEARCH("Side",INDIRECT(ADDRESS($K268,33))))),INDIRECT(ADDRESS($K268,COLUMN())),0),0),IF($L268&gt;0,IF(AND(INDIRECT(ADDRESS($L268,44))=0,INDIRECT(ADDRESS($L268,38))="UL",ISERROR(SEARCH("Rear",INDIRECT(ADDRESS($L268,33)))),ISERROR(SEARCH("Side",INDIRECT(ADDRESS($L268,33))))),INDIRECT(ADDRESS($L268,COLUMN())),0),0),IF($M268&gt;0,IF(AND(INDIRECT(ADDRESS($M268,44))=0,INDIRECT(ADDRESS($M268,38))="UL",ISERROR(SEARCH("Rear",INDIRECT(ADDRESS($M268,33)))),ISERROR(SEARCH("Side",INDIRECT(ADDRESS($M268,33))))),INDIRECT(ADDRESS($M268,COLUMN())),0),0))</f>
        <v>0.77777777777777768</v>
      </c>
      <c r="AW268" s="57" cm="1">
        <f t="array" aca="1" ref="AW268" ca="1">SUM(IF($C268&gt;0,IF(AND(INDIRECT(ADDRESS($C268,44))=0,INDIRECT(ADDRESS($C268,38))="UL",ISERROR(SEARCH("Rear",INDIRECT(ADDRESS($C268,33)))),ISERROR(SEARCH("Side",INDIRECT(ADDRESS($C268,33))))),INDIRECT(ADDRESS($C268,COLUMN())),0),0),IF($D268&gt;0,IF(AND(INDIRECT(ADDRESS($D268,44))=0,INDIRECT(ADDRESS($D268,38))="UL",ISERROR(SEARCH("Rear",INDIRECT(ADDRESS($D268,33)))),ISERROR(SEARCH("Side",INDIRECT(ADDRESS($D268,33))))),INDIRECT(ADDRESS($D268,COLUMN())),0),0),IF($E268&gt;0,IF(AND(INDIRECT(ADDRESS($E268,44))=0,INDIRECT(ADDRESS($E268,38))="UL",ISERROR(SEARCH("Rear",INDIRECT(ADDRESS($E268,33)))),ISERROR(SEARCH("Side",INDIRECT(ADDRESS($E268,33))))),INDIRECT(ADDRESS($E268,COLUMN())),0),0),IF($F268&gt;0,IF(AND(INDIRECT(ADDRESS($F268,44))=0,INDIRECT(ADDRESS($F268,38))="UL",ISERROR(SEARCH("Rear",INDIRECT(ADDRESS($F268,33)))),ISERROR(SEARCH("Side",INDIRECT(ADDRESS($F268,33))))),INDIRECT(ADDRESS($F268,COLUMN())),0),0),IF($G268&gt;0,IF(AND(INDIRECT(ADDRESS($G268,44))=0,INDIRECT(ADDRESS($G268,38))="UL",ISERROR(SEARCH("Rear",INDIRECT(ADDRESS($G268,33)))),ISERROR(SEARCH("Side",INDIRECT(ADDRESS($G268,33))))),INDIRECT(ADDRESS($G268,COLUMN())),0),0),IF($H268&gt;0,IF(AND(INDIRECT(ADDRESS($H268,44))=0,INDIRECT(ADDRESS($H268,38))="UL",ISERROR(SEARCH("Rear",INDIRECT(ADDRESS($H268,33)))),ISERROR(SEARCH("Side",INDIRECT(ADDRESS($H268,33))))),INDIRECT(ADDRESS($H268,COLUMN())),0),0),IF($I268&gt;0,IF(AND(INDIRECT(ADDRESS($I268,44))=0,INDIRECT(ADDRESS($I268,38))="UL",ISERROR(SEARCH("Rear",INDIRECT(ADDRESS($I268,33)))),ISERROR(SEARCH("Side",INDIRECT(ADDRESS($I268,33))))),INDIRECT(ADDRESS($I268,COLUMN())),0),0),IF($J268&gt;0,IF(AND(INDIRECT(ADDRESS($J268,44))=0,INDIRECT(ADDRESS($J268,38))="UL",ISERROR(SEARCH("Rear",INDIRECT(ADDRESS($J268,33)))),ISERROR(SEARCH("Side",INDIRECT(ADDRESS($J268,33))))),INDIRECT(ADDRESS($J268,COLUMN())),0),0),IF($K268&gt;0,IF(AND(INDIRECT(ADDRESS($K268,44))=0,INDIRECT(ADDRESS($K268,38))="UL",ISERROR(SEARCH("Rear",INDIRECT(ADDRESS($K268,33)))),ISERROR(SEARCH("Side",INDIRECT(ADDRESS($K268,33))))),INDIRECT(ADDRESS($K268,COLUMN())),0),0),IF($L268&gt;0,IF(AND(INDIRECT(ADDRESS($L268,44))=0,INDIRECT(ADDRESS($L268,38))="UL",ISERROR(SEARCH("Rear",INDIRECT(ADDRESS($L268,33)))),ISERROR(SEARCH("Side",INDIRECT(ADDRESS($L268,33))))),INDIRECT(ADDRESS($L268,COLUMN())),0),0),IF($M268&gt;0,IF(AND(INDIRECT(ADDRESS($M268,44))=0,INDIRECT(ADDRESS($M268,38))="UL",ISERROR(SEARCH("Rear",INDIRECT(ADDRESS($M268,33)))),ISERROR(SEARCH("Side",INDIRECT(ADDRESS($M268,33))))),INDIRECT(ADDRESS($M268,COLUMN())),0),0))</f>
        <v>0.44444444444444442</v>
      </c>
      <c r="AX268" s="57" cm="1">
        <f t="array" aca="1" ref="AX268" ca="1">SUM(IF($C268&gt;0,IF(AND(INDIRECT(ADDRESS($C268,44))=0,INDIRECT(ADDRESS($C268,38))="UL",ISERROR(SEARCH("Rear",INDIRECT(ADDRESS($C268,33)))),ISERROR(SEARCH("Side",INDIRECT(ADDRESS($C268,33))))),INDIRECT(ADDRESS($C268,COLUMN())),0),0),IF($D268&gt;0,IF(AND(INDIRECT(ADDRESS($D268,44))=0,INDIRECT(ADDRESS($D268,38))="UL",ISERROR(SEARCH("Rear",INDIRECT(ADDRESS($D268,33)))),ISERROR(SEARCH("Side",INDIRECT(ADDRESS($D268,33))))),INDIRECT(ADDRESS($D268,COLUMN())),0),0),IF($E268&gt;0,IF(AND(INDIRECT(ADDRESS($E268,44))=0,INDIRECT(ADDRESS($E268,38))="UL",ISERROR(SEARCH("Rear",INDIRECT(ADDRESS($E268,33)))),ISERROR(SEARCH("Side",INDIRECT(ADDRESS($E268,33))))),INDIRECT(ADDRESS($E268,COLUMN())),0),0),IF($F268&gt;0,IF(AND(INDIRECT(ADDRESS($F268,44))=0,INDIRECT(ADDRESS($F268,38))="UL",ISERROR(SEARCH("Rear",INDIRECT(ADDRESS($F268,33)))),ISERROR(SEARCH("Side",INDIRECT(ADDRESS($F268,33))))),INDIRECT(ADDRESS($F268,COLUMN())),0),0),IF($G268&gt;0,IF(AND(INDIRECT(ADDRESS($G268,44))=0,INDIRECT(ADDRESS($G268,38))="UL",ISERROR(SEARCH("Rear",INDIRECT(ADDRESS($G268,33)))),ISERROR(SEARCH("Side",INDIRECT(ADDRESS($G268,33))))),INDIRECT(ADDRESS($G268,COLUMN())),0),0),IF($H268&gt;0,IF(AND(INDIRECT(ADDRESS($H268,44))=0,INDIRECT(ADDRESS($H268,38))="UL",ISERROR(SEARCH("Rear",INDIRECT(ADDRESS($H268,33)))),ISERROR(SEARCH("Side",INDIRECT(ADDRESS($H268,33))))),INDIRECT(ADDRESS($H268,COLUMN())),0),0),IF($I268&gt;0,IF(AND(INDIRECT(ADDRESS($I268,44))=0,INDIRECT(ADDRESS($I268,38))="UL",ISERROR(SEARCH("Rear",INDIRECT(ADDRESS($I268,33)))),ISERROR(SEARCH("Side",INDIRECT(ADDRESS($I268,33))))),INDIRECT(ADDRESS($I268,COLUMN())),0),0),IF($J268&gt;0,IF(AND(INDIRECT(ADDRESS($J268,44))=0,INDIRECT(ADDRESS($J268,38))="UL",ISERROR(SEARCH("Rear",INDIRECT(ADDRESS($J268,33)))),ISERROR(SEARCH("Side",INDIRECT(ADDRESS($J268,33))))),INDIRECT(ADDRESS($J268,COLUMN())),0),0),IF($K268&gt;0,IF(AND(INDIRECT(ADDRESS($K268,44))=0,INDIRECT(ADDRESS($K268,38))="UL",ISERROR(SEARCH("Rear",INDIRECT(ADDRESS($K268,33)))),ISERROR(SEARCH("Side",INDIRECT(ADDRESS($K268,33))))),INDIRECT(ADDRESS($K268,COLUMN())),0),0),IF($L268&gt;0,IF(AND(INDIRECT(ADDRESS($L268,44))=0,INDIRECT(ADDRESS($L268,38))="UL",ISERROR(SEARCH("Rear",INDIRECT(ADDRESS($L268,33)))),ISERROR(SEARCH("Side",INDIRECT(ADDRESS($L268,33))))),INDIRECT(ADDRESS($L268,COLUMN())),0),0),IF($M268&gt;0,IF(AND(INDIRECT(ADDRESS($M268,44))=0,INDIRECT(ADDRESS($M268,38))="UL",ISERROR(SEARCH("Rear",INDIRECT(ADDRESS($M268,33)))),ISERROR(SEARCH("Side",INDIRECT(ADDRESS($M268,33))))),INDIRECT(ADDRESS($M268,COLUMN())),0),0))</f>
        <v>0</v>
      </c>
      <c r="AY268" s="58">
        <f t="shared" ca="1" si="193"/>
        <v>0.77777777777777768</v>
      </c>
      <c r="AZ268" s="58">
        <f t="shared" ca="1" si="194"/>
        <v>0.40740740740740738</v>
      </c>
      <c r="BA268" s="58" cm="1">
        <f t="array" aca="1" ref="BA268" ca="1">SUM(IF($C268&gt;0,IF(AND(INDIRECT(ADDRESS($C268,44))=0,INDIRECT(ADDRESS($C268,38))="UL"),INDIRECT(ADDRESS($C268,COLUMN())),0),0),IF($D268&gt;0,IF(AND(INDIRECT(ADDRESS($D268,44))=0,INDIRECT(ADDRESS($D268,38))="UL"),INDIRECT(ADDRESS($D268,COLUMN())),0),0),IF($E268&gt;0,IF(AND(INDIRECT(ADDRESS($E268,44))=0,INDIRECT(ADDRESS($E268,38))="UL"),INDIRECT(ADDRESS($E268,COLUMN())),0),0),IF($F268&gt;0,IF(AND(INDIRECT(ADDRESS($F268,44))=0,INDIRECT(ADDRESS($F268,38))="UL"),INDIRECT(ADDRESS($F268,COLUMN())),0),0),IF($G268&gt;0,IF(AND(INDIRECT(ADDRESS($G268,44))=0,INDIRECT(ADDRESS($G268,38))="UL"),INDIRECT(ADDRESS($G268,COLUMN())),0),0),IF($H268&gt;0,IF(AND(INDIRECT(ADDRESS($H268,44))=0,INDIRECT(ADDRESS($H268,38))="UL"),INDIRECT(ADDRESS($H268,COLUMN())),0),0),IF($I268&gt;0,IF(AND(INDIRECT(ADDRESS($I268,44))=0,INDIRECT(ADDRESS($I268,38))="UL"),INDIRECT(ADDRESS($I268,COLUMN())),0),0),IF($J268&gt;0,IF(AND(INDIRECT(ADDRESS($J268,44))=0,INDIRECT(ADDRESS($J268,38))="UL"),INDIRECT(ADDRESS($J268,COLUMN())),0),0),IF($K268&gt;0,IF(AND(INDIRECT(ADDRESS($K268,44))=0,INDIRECT(ADDRESS($K268,38))="UL"),INDIRECT(ADDRESS($K268,COLUMN())),0),0),IF($L268&gt;0,IF(AND(INDIRECT(ADDRESS($L268,44))=0,INDIRECT(ADDRESS($L268,38))="UL"),INDIRECT(ADDRESS($L268,COLUMN())),0),0),IF($M268&gt;0,IF(AND(INDIRECT(ADDRESS($M268,44))=0,INDIRECT(ADDRESS($M268,38))="UL"),INDIRECT(ADDRESS($M268,COLUMN())),0),0))</f>
        <v>0.39506172839506171</v>
      </c>
      <c r="BB268" s="58" cm="1">
        <f t="array" aca="1" ref="BB268" ca="1">SUM(IF($C268&gt;0,IF(AND(INDIRECT(ADDRESS($C268,44))=0,INDIRECT(ADDRESS($C268,38))="UL"),INDIRECT(ADDRESS($C268,COLUMN())),0),0),IF($D268&gt;0,IF(AND(INDIRECT(ADDRESS($D268,44))=0,INDIRECT(ADDRESS($D268,38))="UL"),INDIRECT(ADDRESS($D268,COLUMN())),0),0),IF($E268&gt;0,IF(AND(INDIRECT(ADDRESS($E268,44))=0,INDIRECT(ADDRESS($E268,38))="UL"),INDIRECT(ADDRESS($E268,COLUMN())),0),0),IF($F268&gt;0,IF(AND(INDIRECT(ADDRESS($F268,44))=0,INDIRECT(ADDRESS($F268,38))="UL"),INDIRECT(ADDRESS($F268,COLUMN())),0),0),IF($G268&gt;0,IF(AND(INDIRECT(ADDRESS($G268,44))=0,INDIRECT(ADDRESS($G268,38))="UL"),INDIRECT(ADDRESS($G268,COLUMN())),0),0),IF($H268&gt;0,IF(AND(INDIRECT(ADDRESS($H268,44))=0,INDIRECT(ADDRESS($H268,38))="UL"),INDIRECT(ADDRESS($H268,COLUMN())),0),0),IF($I268&gt;0,IF(AND(INDIRECT(ADDRESS($I268,44))=0,INDIRECT(ADDRESS($I268,38))="UL"),INDIRECT(ADDRESS($I268,COLUMN())),0),0),IF($J268&gt;0,IF(AND(INDIRECT(ADDRESS($J268,44))=0,INDIRECT(ADDRESS($J268,38))="UL"),INDIRECT(ADDRESS($J268,COLUMN())),0),0),IF($K268&gt;0,IF(AND(INDIRECT(ADDRESS($K268,44))=0,INDIRECT(ADDRESS($K268,38))="UL"),INDIRECT(ADDRESS($K268,COLUMN())),0),0),IF($L268&gt;0,IF(AND(INDIRECT(ADDRESS($L268,44))=0,INDIRECT(ADDRESS($L268,38))="UL"),INDIRECT(ADDRESS($L268,COLUMN())),0),0),IF($M268&gt;0,IF(AND(INDIRECT(ADDRESS($M268,44))=0,INDIRECT(ADDRESS($M268,38))="UL"),INDIRECT(ADDRESS($M268,COLUMN())),0),0))</f>
        <v>0.56465608465608463</v>
      </c>
      <c r="BC268" s="58" cm="1">
        <f t="array" aca="1" ref="BC268" ca="1">SUM(IF($C268&gt;0,IF(AND(INDIRECT(ADDRESS($C268,44))=0,INDIRECT(ADDRESS($C268,38))="UL"),INDIRECT(ADDRESS($C268,COLUMN())),0),0),IF($D268&gt;0,IF(AND(INDIRECT(ADDRESS($D268,44))=0,INDIRECT(ADDRESS($D268,38))="UL"),INDIRECT(ADDRESS($D268,COLUMN())),0),0),IF($E268&gt;0,IF(AND(INDIRECT(ADDRESS($E268,44))=0,INDIRECT(ADDRESS($E268,38))="UL"),INDIRECT(ADDRESS($E268,COLUMN())),0),0),IF($F268&gt;0,IF(AND(INDIRECT(ADDRESS($F268,44))=0,INDIRECT(ADDRESS($F268,38))="UL"),INDIRECT(ADDRESS($F268,COLUMN())),0),0),IF($G268&gt;0,IF(AND(INDIRECT(ADDRESS($G268,44))=0,INDIRECT(ADDRESS($G268,38))="UL"),INDIRECT(ADDRESS($G268,COLUMN())),0),0),IF($H268&gt;0,IF(AND(INDIRECT(ADDRESS($H268,44))=0,INDIRECT(ADDRESS($H268,38))="UL"),INDIRECT(ADDRESS($H268,COLUMN())),0),0),IF($I268&gt;0,IF(AND(INDIRECT(ADDRESS($I268,44))=0,INDIRECT(ADDRESS($I268,38))="UL"),INDIRECT(ADDRESS($I268,COLUMN())),0),0),IF($J268&gt;0,IF(AND(INDIRECT(ADDRESS($J268,44))=0,INDIRECT(ADDRESS($J268,38))="UL"),INDIRECT(ADDRESS($J268,COLUMN())),0),0),IF($K268&gt;0,IF(AND(INDIRECT(ADDRESS($K268,44))=0,INDIRECT(ADDRESS($K268,38))="UL"),INDIRECT(ADDRESS($K268,COLUMN())),0),0),IF($L268&gt;0,IF(AND(INDIRECT(ADDRESS($L268,44))=0,INDIRECT(ADDRESS($L268,38))="UL"),INDIRECT(ADDRESS($L268,COLUMN())),0),0),IF($M268&gt;0,IF(AND(INDIRECT(ADDRESS($M268,44))=0,INDIRECT(ADDRESS($M268,38))="UL"),INDIRECT(ADDRESS($M268,COLUMN())),0),0))</f>
        <v>0.32296296296296295</v>
      </c>
      <c r="BD268" s="58" cm="1">
        <f t="array" aca="1" ref="BD268" ca="1">SUM(IF($C268&gt;0,IF(AND(INDIRECT(ADDRESS($C268,44))=0,INDIRECT(ADDRESS($C268,38))="UL"),INDIRECT(ADDRESS($C268,COLUMN())),0),0),IF($D268&gt;0,IF(AND(INDIRECT(ADDRESS($D268,44))=0,INDIRECT(ADDRESS($D268,38))="UL"),INDIRECT(ADDRESS($D268,COLUMN())),0),0),IF($E268&gt;0,IF(AND(INDIRECT(ADDRESS($E268,44))=0,INDIRECT(ADDRESS($E268,38))="UL"),INDIRECT(ADDRESS($E268,COLUMN())),0),0),IF($F268&gt;0,IF(AND(INDIRECT(ADDRESS($F268,44))=0,INDIRECT(ADDRESS($F268,38))="UL"),INDIRECT(ADDRESS($F268,COLUMN())),0),0),IF($G268&gt;0,IF(AND(INDIRECT(ADDRESS($G268,44))=0,INDIRECT(ADDRESS($G268,38))="UL"),INDIRECT(ADDRESS($G268,COLUMN())),0),0),IF($H268&gt;0,IF(AND(INDIRECT(ADDRESS($H268,44))=0,INDIRECT(ADDRESS($H268,38))="UL"),INDIRECT(ADDRESS($H268,COLUMN())),0),0),IF($I268&gt;0,IF(AND(INDIRECT(ADDRESS($I268,44))=0,INDIRECT(ADDRESS($I268,38))="UL"),INDIRECT(ADDRESS($I268,COLUMN())),0),0),IF($J268&gt;0,IF(AND(INDIRECT(ADDRESS($J268,44))=0,INDIRECT(ADDRESS($J268,38))="UL"),INDIRECT(ADDRESS($J268,COLUMN())),0),0),IF($K268&gt;0,IF(AND(INDIRECT(ADDRESS($K268,44))=0,INDIRECT(ADDRESS($K268,38))="UL"),INDIRECT(ADDRESS($K268,COLUMN())),0),0),IF($L268&gt;0,IF(AND(INDIRECT(ADDRESS($L268,44))=0,INDIRECT(ADDRESS($L268,38))="UL"),INDIRECT(ADDRESS($L268,COLUMN())),0),0),IF($M268&gt;0,IF(AND(INDIRECT(ADDRESS($M268,44))=0,INDIRECT(ADDRESS($M268,38))="UL"),INDIRECT(ADDRESS($M268,COLUMN())),0),0))</f>
        <v>0.49961199294532621</v>
      </c>
      <c r="BE268" s="57">
        <f t="shared" ca="1" si="195"/>
        <v>0.39506172839506171</v>
      </c>
      <c r="BF268" s="57" cm="1">
        <f t="array" aca="1" ref="BF268" ca="1">SUM(IF($C268&gt;0,IF(INDIRECT(ADDRESS($C268,45))=1,INDIRECT(ADDRESS($C268,52))*INDIRECT(ADDRESS($C268,42))/5,0),0), IF($D268&gt;0,IF(INDIRECT(ADDRESS($D268,45))=1,INDIRECT(ADDRESS($D268,52))*INDIRECT(ADDRESS($D268,42))/5,0),0), IF($E268&gt;0,IF(INDIRECT(ADDRESS($E268,45))=1,INDIRECT(ADDRESS($E268,52))*INDIRECT(ADDRESS($E268,42))/5,0),0), IF($F268&gt;0,IF(INDIRECT(ADDRESS($F268,45))=1,INDIRECT(ADDRESS($F268,52))*INDIRECT(ADDRESS($F268,42))/5,0),0), IF($G268&gt;0,IF(INDIRECT(ADDRESS($G268,45))=1,INDIRECT(ADDRESS($G268,52))*INDIRECT(ADDRESS($G268,42))/5,0),0), IF($H268&gt;0,IF(INDIRECT(ADDRESS($H268,45))=1,INDIRECT(ADDRESS($H268,52))*INDIRECT(ADDRESS($H268,42))/5,0),0)
)*$BF$296/100</f>
        <v>6.6666666666666666E-2</v>
      </c>
      <c r="BG268" s="19">
        <v>1</v>
      </c>
      <c r="BH268" s="57" cm="1">
        <f t="array" aca="1" ref="BH268" ca="1">SUM(IF($C268&gt;0,IF(AND(INDIRECT(ADDRESS($C268,44))=0,INDIRECT(ADDRESS($C268,38))&lt;&gt;"UL"),INDIRECT(ADDRESS($C268,COLUMN()-12)),0),0), IF($D268&gt;0,IF(AND(INDIRECT(ADDRESS($D268,44))=0,INDIRECT(ADDRESS($D268,38))&lt;&gt;"UL"),INDIRECT(ADDRESS($D268,COLUMN()-12)),0),0), IF($E268&gt;0,IF(AND(INDIRECT(ADDRESS($E268,44))=0,INDIRECT(ADDRESS($E268,38))&lt;&gt;"UL"),INDIRECT(ADDRESS($E268,COLUMN()-12)),0),0), IF($F268&gt;0,IF(AND(INDIRECT(ADDRESS($F268,44))=0,INDIRECT(ADDRESS($F268,38))&lt;&gt;"UL"),INDIRECT(ADDRESS($F268,COLUMN()-12)),0),0), IF($G268&gt;0,IF(AND(INDIRECT(ADDRESS($G268,44))=0,INDIRECT(ADDRESS($G268,38))&lt;&gt;"UL"),INDIRECT(ADDRESS($G268,COLUMN()-12)),0),0), IF($H268&gt;0,IF(AND(INDIRECT(ADDRESS($H268,44))=0,INDIRECT(ADDRESS($H268,38))&lt;&gt;"UL"),INDIRECT(ADDRESS($H268,COLUMN()-12)),0),0), IF($I268&gt;0,IF(AND(INDIRECT(ADDRESS($I268,44))=0,INDIRECT(ADDRESS($I268,38))&lt;&gt;"UL"),INDIRECT(ADDRESS($I268,COLUMN()-12)),0),0), IF($J268&gt;0,IF(AND(INDIRECT(ADDRESS($J268,44))=0,INDIRECT(ADDRESS($J268,38))&lt;&gt;"UL"),INDIRECT(ADDRESS($J268,COLUMN()-12)),0),0), IF($K268&gt;0,IF(AND(INDIRECT(ADDRESS($K268,44))=0,INDIRECT(ADDRESS($K268,38))&lt;&gt;"UL"),INDIRECT(ADDRESS($K268,COLUMN()-12)),0),0), IF($L268&gt;0,IF(AND(INDIRECT(ADDRESS($L268,44))=0,INDIRECT(ADDRESS($L268,38))&lt;&gt;"UL"),INDIRECT(ADDRESS($L268,COLUMN()-12)),0),0), IF($M268&gt;0,IF(AND(INDIRECT(ADDRESS($M268,44))=0,INDIRECT(ADDRESS($M268,38))&lt;&gt;"UL"),INDIRECT(ADDRESS($M268,COLUMN()-12)),0),0))</f>
        <v>2</v>
      </c>
      <c r="BI268" s="57" cm="1">
        <f t="array" aca="1" ref="BI268" ca="1">SUM(IF($C268&gt;0,IF(AND(INDIRECT(ADDRESS($C268,44))=0,INDIRECT(ADDRESS($C268,38))&lt;&gt;"UL"),INDIRECT(ADDRESS($C268,COLUMN()-12)),0),0), IF($D268&gt;0,IF(AND(INDIRECT(ADDRESS($D268,44))=0,INDIRECT(ADDRESS($D268,38))&lt;&gt;"UL"),INDIRECT(ADDRESS($D268,COLUMN()-12)),0),0), IF($E268&gt;0,IF(AND(INDIRECT(ADDRESS($E268,44))=0,INDIRECT(ADDRESS($E268,38))&lt;&gt;"UL"),INDIRECT(ADDRESS($E268,COLUMN()-12)),0),0), IF($F268&gt;0,IF(AND(INDIRECT(ADDRESS($F268,44))=0,INDIRECT(ADDRESS($F268,38))&lt;&gt;"UL"),INDIRECT(ADDRESS($F268,COLUMN()-12)),0),0), IF($G268&gt;0,IF(AND(INDIRECT(ADDRESS($G268,44))=0,INDIRECT(ADDRESS($G268,38))&lt;&gt;"UL"),INDIRECT(ADDRESS($G268,COLUMN()-12)),0),0), IF($H268&gt;0,IF(AND(INDIRECT(ADDRESS($H268,44))=0,INDIRECT(ADDRESS($H268,38))&lt;&gt;"UL"),INDIRECT(ADDRESS($H268,COLUMN()-12)),0),0), IF($I268&gt;0,IF(AND(INDIRECT(ADDRESS($I268,44))=0,INDIRECT(ADDRESS($I268,38))&lt;&gt;"UL"),INDIRECT(ADDRESS($I268,COLUMN()-12)),0),0), IF($J268&gt;0,IF(AND(INDIRECT(ADDRESS($J268,44))=0,INDIRECT(ADDRESS($J268,38))&lt;&gt;"UL"),INDIRECT(ADDRESS($J268,COLUMN()-12)),0),0), IF($K268&gt;0,IF(AND(INDIRECT(ADDRESS($K268,44))=0,INDIRECT(ADDRESS($K268,38))&lt;&gt;"UL"),INDIRECT(ADDRESS($K268,COLUMN()-12)),0),0), IF($L268&gt;0,IF(AND(INDIRECT(ADDRESS($L268,44))=0,INDIRECT(ADDRESS($L268,38))&lt;&gt;"UL"),INDIRECT(ADDRESS($L268,COLUMN()-12)),0),0), IF($M268&gt;0,IF(AND(INDIRECT(ADDRESS($M268,44))=0,INDIRECT(ADDRESS($M268,38))&lt;&gt;"UL"),INDIRECT(ADDRESS($M268,COLUMN()-12)),0),0))</f>
        <v>1.3333333333333333</v>
      </c>
      <c r="BJ268" s="57" cm="1">
        <f t="array" aca="1" ref="BJ268" ca="1">SUM(IF($C268&gt;0,IF(AND(INDIRECT(ADDRESS($C268,44))=0,INDIRECT(ADDRESS($C268,38))&lt;&gt;"UL"),INDIRECT(ADDRESS($C268,COLUMN()-12)),0),0), IF($D268&gt;0,IF(AND(INDIRECT(ADDRESS($D268,44))=0,INDIRECT(ADDRESS($D268,38))&lt;&gt;"UL"),INDIRECT(ADDRESS($D268,COLUMN()-12)),0),0), IF($E268&gt;0,IF(AND(INDIRECT(ADDRESS($E268,44))=0,INDIRECT(ADDRESS($E268,38))&lt;&gt;"UL"),INDIRECT(ADDRESS($E268,COLUMN()-12)),0),0), IF($F268&gt;0,IF(AND(INDIRECT(ADDRESS($F268,44))=0,INDIRECT(ADDRESS($F268,38))&lt;&gt;"UL"),INDIRECT(ADDRESS($F268,COLUMN()-12)),0),0), IF($G268&gt;0,IF(AND(INDIRECT(ADDRESS($G268,44))=0,INDIRECT(ADDRESS($G268,38))&lt;&gt;"UL"),INDIRECT(ADDRESS($G268,COLUMN()-12)),0),0), IF($H268&gt;0,IF(AND(INDIRECT(ADDRESS($H268,44))=0,INDIRECT(ADDRESS($H268,38))&lt;&gt;"UL"),INDIRECT(ADDRESS($H268,COLUMN()-12)),0),0), IF($I268&gt;0,IF(AND(INDIRECT(ADDRESS($I268,44))=0,INDIRECT(ADDRESS($I268,38))&lt;&gt;"UL"),INDIRECT(ADDRESS($I268,COLUMN()-12)),0),0), IF($J268&gt;0,IF(AND(INDIRECT(ADDRESS($J268,44))=0,INDIRECT(ADDRESS($J268,38))&lt;&gt;"UL"),INDIRECT(ADDRESS($J268,COLUMN()-12)),0),0), IF($K268&gt;0,IF(AND(INDIRECT(ADDRESS($K268,44))=0,INDIRECT(ADDRESS($K268,38))&lt;&gt;"UL"),INDIRECT(ADDRESS($K268,COLUMN()-12)),0),0), IF($L268&gt;0,IF(AND(INDIRECT(ADDRESS($L268,44))=0,INDIRECT(ADDRESS($L268,38))&lt;&gt;"UL"),INDIRECT(ADDRESS($L268,COLUMN()-12)),0),0), IF($M268&gt;0,IF(AND(INDIRECT(ADDRESS($M268,44))=0,INDIRECT(ADDRESS($M268,38))&lt;&gt;"UL"),INDIRECT(ADDRESS($M268,COLUMN()-12)),0),0))</f>
        <v>0.66666666666666663</v>
      </c>
      <c r="BK268" s="57">
        <f t="shared" ca="1" si="196"/>
        <v>2</v>
      </c>
      <c r="BL268" s="58">
        <f t="shared" ca="1" si="210"/>
        <v>1.3333333333333333</v>
      </c>
      <c r="BM268" s="57" cm="1">
        <f t="array" aca="1" ref="BM268" ca="1">SUM(IF($C268&gt;0,IF(AND(INDIRECT(ADDRESS($C268,44))=0,INDIRECT(ADDRESS($C268,38))&lt;&gt;"UL"),INDIRECT(ADDRESS($C268,COLUMN()-12)),0),0), IF($D268&gt;0,IF(AND(INDIRECT(ADDRESS($D268,44))=0,INDIRECT(ADDRESS($D268,38))&lt;&gt;"UL"),INDIRECT(ADDRESS($D268,COLUMN()-12)),0),0), IF($E268&gt;0,IF(AND(INDIRECT(ADDRESS($E268,44))=0,INDIRECT(ADDRESS($E268,38))&lt;&gt;"UL"),INDIRECT(ADDRESS($E268,COLUMN()-12)),0),0), IF($F268&gt;0,IF(AND(INDIRECT(ADDRESS($F268,44))=0,INDIRECT(ADDRESS($F268,38))&lt;&gt;"UL"),INDIRECT(ADDRESS($F268,COLUMN()-12)),0),0), IF($G268&gt;0,IF(AND(INDIRECT(ADDRESS($G268,44))=0,INDIRECT(ADDRESS($G268,38))&lt;&gt;"UL"),INDIRECT(ADDRESS($G268,COLUMN()-12)),0),0), IF($H268&gt;0,IF(AND(INDIRECT(ADDRESS($H268,44))=0,INDIRECT(ADDRESS($H268,38))&lt;&gt;"UL"),INDIRECT(ADDRESS($H268,COLUMN()-12)),0),0), IF($I268&gt;0,IF(AND(INDIRECT(ADDRESS($I268,44))=0,INDIRECT(ADDRESS($I268,38))&lt;&gt;"UL"),INDIRECT(ADDRESS($I268,COLUMN()-12)),0),0), IF($J268&gt;0,IF(AND(INDIRECT(ADDRESS($J268,44))=0,INDIRECT(ADDRESS($J268,38))&lt;&gt;"UL"),INDIRECT(ADDRESS($J268,COLUMN()-12)),0),0), IF($K268&gt;0,IF(AND(INDIRECT(ADDRESS($K268,44))=0,INDIRECT(ADDRESS($K268,38))&lt;&gt;"UL"),INDIRECT(ADDRESS($K268,COLUMN()-11)),0),0), IF($L268&gt;0,IF(AND(INDIRECT(ADDRESS($L268,44))=0,INDIRECT(ADDRESS($L268,38))&lt;&gt;"UL"),INDIRECT(ADDRESS($L268,COLUMN()-11)),0),0), IF($M268&gt;0,IF(AND(INDIRECT(ADDRESS($M268,44))=0,INDIRECT(ADDRESS($M268,38))&lt;&gt;"UL"),INDIRECT(ADDRESS($M268,COLUMN()-11)),0),0))</f>
        <v>0.44444444444444453</v>
      </c>
      <c r="BN268" s="57" cm="1">
        <f t="array" aca="1" ref="BN268" ca="1">SUM(IF($C268&gt;0,IF(AND(INDIRECT(ADDRESS($C268,44))=0,INDIRECT(ADDRESS($C268,38))&lt;&gt;"UL"),INDIRECT(ADDRESS($C268,COLUMN()-12)),0),0), IF($D268&gt;0,IF(AND(INDIRECT(ADDRESS($D268,44))=0,INDIRECT(ADDRESS($D268,38))&lt;&gt;"UL"),INDIRECT(ADDRESS($D268,COLUMN()-12)),0),0), IF($E268&gt;0,IF(AND(INDIRECT(ADDRESS($E268,44))=0,INDIRECT(ADDRESS($E268,38))&lt;&gt;"UL"),INDIRECT(ADDRESS($E268,COLUMN()-12)),0),0), IF($F268&gt;0,IF(AND(INDIRECT(ADDRESS($F268,44))=0,INDIRECT(ADDRESS($F268,38))&lt;&gt;"UL"),INDIRECT(ADDRESS($F268,COLUMN()-12)),0),0), IF($G268&gt;0,IF(AND(INDIRECT(ADDRESS($G268,44))=0,INDIRECT(ADDRESS($G268,38))&lt;&gt;"UL"),INDIRECT(ADDRESS($G268,COLUMN()-12)),0),0), IF($H268&gt;0,IF(AND(INDIRECT(ADDRESS($H268,44))=0,INDIRECT(ADDRESS($H268,38))&lt;&gt;"UL"),INDIRECT(ADDRESS($H268,COLUMN()-12)),0),0), IF($I268&gt;0,IF(AND(INDIRECT(ADDRESS($I268,44))=0,INDIRECT(ADDRESS($I268,38))&lt;&gt;"UL"),INDIRECT(ADDRESS($I268,COLUMN()-12)),0),0), IF($J268&gt;0,IF(AND(INDIRECT(ADDRESS($J268,44))=0,INDIRECT(ADDRESS($J268,38))&lt;&gt;"UL"),INDIRECT(ADDRESS($J268,COLUMN()-12)),0),0), IF($K268&gt;0,IF(AND(INDIRECT(ADDRESS($K268,44))=0,INDIRECT(ADDRESS($K268,38))&lt;&gt;"UL"),INDIRECT(ADDRESS($K268,COLUMN()-11)),0),0), IF($L268&gt;0,IF(AND(INDIRECT(ADDRESS($L268,44))=0,INDIRECT(ADDRESS($L268,38))&lt;&gt;"UL"),INDIRECT(ADDRESS($L268,COLUMN()-11)),0),0), IF($M268&gt;0,IF(AND(INDIRECT(ADDRESS($M268,44))=0,INDIRECT(ADDRESS($M268,38))&lt;&gt;"UL"),INDIRECT(ADDRESS($M268,COLUMN()-11)),0),0))</f>
        <v>0.62222222222222223</v>
      </c>
      <c r="BO268" s="57" cm="1">
        <f t="array" aca="1" ref="BO268" ca="1">SUM(IF($C268&gt;0,IF(AND(INDIRECT(ADDRESS($C268,44))=0,INDIRECT(ADDRESS($C268,38))&lt;&gt;"UL"),INDIRECT(ADDRESS($C268,COLUMN()-12)),0),0), IF($D268&gt;0,IF(AND(INDIRECT(ADDRESS($D268,44))=0,INDIRECT(ADDRESS($D268,38))&lt;&gt;"UL"),INDIRECT(ADDRESS($D268,COLUMN()-12)),0),0), IF($E268&gt;0,IF(AND(INDIRECT(ADDRESS($E268,44))=0,INDIRECT(ADDRESS($E268,38))&lt;&gt;"UL"),INDIRECT(ADDRESS($E268,COLUMN()-12)),0),0), IF($F268&gt;0,IF(AND(INDIRECT(ADDRESS($F268,44))=0,INDIRECT(ADDRESS($F268,38))&lt;&gt;"UL"),INDIRECT(ADDRESS($F268,COLUMN()-12)),0),0), IF($G268&gt;0,IF(AND(INDIRECT(ADDRESS($G268,44))=0,INDIRECT(ADDRESS($G268,38))&lt;&gt;"UL"),INDIRECT(ADDRESS($G268,COLUMN()-12)),0),0), IF($H268&gt;0,IF(AND(INDIRECT(ADDRESS($H268,44))=0,INDIRECT(ADDRESS($H268,38))&lt;&gt;"UL"),INDIRECT(ADDRESS($H268,COLUMN()-12)),0),0), IF($I268&gt;0,IF(AND(INDIRECT(ADDRESS($I268,44))=0,INDIRECT(ADDRESS($I268,38))&lt;&gt;"UL"),INDIRECT(ADDRESS($I268,COLUMN()-12)),0),0), IF($J268&gt;0,IF(AND(INDIRECT(ADDRESS($J268,44))=0,INDIRECT(ADDRESS($J268,38))&lt;&gt;"UL"),INDIRECT(ADDRESS($J268,COLUMN()-12)),0),0), IF($K268&gt;0,IF(AND(INDIRECT(ADDRESS($K268,44))=0,INDIRECT(ADDRESS($K268,38))&lt;&gt;"UL"),INDIRECT(ADDRESS($K268,COLUMN()-11)),0),0), IF($L268&gt;0,IF(AND(INDIRECT(ADDRESS($L268,44))=0,INDIRECT(ADDRESS($L268,38))&lt;&gt;"UL"),INDIRECT(ADDRESS($L268,COLUMN()-11)),0),0), IF($M268&gt;0,IF(AND(INDIRECT(ADDRESS($M268,44))=0,INDIRECT(ADDRESS($M268,38))&lt;&gt;"UL"),INDIRECT(ADDRESS($M268,COLUMN()-11)),0),0))</f>
        <v>0.44444444444444453</v>
      </c>
      <c r="BP268" s="57" cm="1">
        <f t="array" aca="1" ref="BP268" ca="1">SUM(IF($C268&gt;0,IF(AND(INDIRECT(ADDRESS($C268,44))=0,INDIRECT(ADDRESS($C268,38))&lt;&gt;"UL"),INDIRECT(ADDRESS($C268,COLUMN()-12)),0),0), IF($D268&gt;0,IF(AND(INDIRECT(ADDRESS($D268,44))=0,INDIRECT(ADDRESS($D268,38))&lt;&gt;"UL"),INDIRECT(ADDRESS($D268,COLUMN()-12)),0),0), IF($E268&gt;0,IF(AND(INDIRECT(ADDRESS($E268,44))=0,INDIRECT(ADDRESS($E268,38))&lt;&gt;"UL"),INDIRECT(ADDRESS($E268,COLUMN()-12)),0),0), IF($F268&gt;0,IF(AND(INDIRECT(ADDRESS($F268,44))=0,INDIRECT(ADDRESS($F268,38))&lt;&gt;"UL"),INDIRECT(ADDRESS($F268,COLUMN()-12)),0),0), IF($G268&gt;0,IF(AND(INDIRECT(ADDRESS($G268,44))=0,INDIRECT(ADDRESS($G268,38))&lt;&gt;"UL"),INDIRECT(ADDRESS($G268,COLUMN()-12)),0),0), IF($H268&gt;0,IF(AND(INDIRECT(ADDRESS($H268,44))=0,INDIRECT(ADDRESS($H268,38))&lt;&gt;"UL"),INDIRECT(ADDRESS($H268,COLUMN()-12)),0),0), IF($I268&gt;0,IF(AND(INDIRECT(ADDRESS($I268,44))=0,INDIRECT(ADDRESS($I268,38))&lt;&gt;"UL"),INDIRECT(ADDRESS($I268,COLUMN()-12)),0),0), IF($J268&gt;0,IF(AND(INDIRECT(ADDRESS($J268,44))=0,INDIRECT(ADDRESS($J268,38))&lt;&gt;"UL"),INDIRECT(ADDRESS($J268,COLUMN()-12)),0),0), IF($K268&gt;0,IF(AND(INDIRECT(ADDRESS($K268,44))=0,INDIRECT(ADDRESS($K268,38))&lt;&gt;"UL"),INDIRECT(ADDRESS($K268,COLUMN()-11)),0),0), IF($L268&gt;0,IF(AND(INDIRECT(ADDRESS($L268,44))=0,INDIRECT(ADDRESS($L268,38))&lt;&gt;"UL"),INDIRECT(ADDRESS($L268,COLUMN()-11)),0),0), IF($M268&gt;0,IF(AND(INDIRECT(ADDRESS($M268,44))=0,INDIRECT(ADDRESS($M268,38))&lt;&gt;"UL"),INDIRECT(ADDRESS($M268,COLUMN()-11)),0),0))</f>
        <v>0.62222222222222223</v>
      </c>
      <c r="BQ268" s="57">
        <f t="shared" ca="1" si="197"/>
        <v>0.44444444444444453</v>
      </c>
      <c r="BR268" s="161">
        <f t="shared" ca="1" si="198"/>
        <v>76.629021427685743</v>
      </c>
      <c r="BS268" s="56"/>
      <c r="BT268" s="56">
        <f t="shared" ca="1" si="199"/>
        <v>3.3120998630679774</v>
      </c>
      <c r="BU268" s="89">
        <f t="shared" ca="1" si="200"/>
        <v>9.2002773974110483E-2</v>
      </c>
      <c r="BV268" s="57" t="s">
        <v>33</v>
      </c>
      <c r="BW268" s="57" cm="1">
        <f t="array" aca="1" ref="BW268" ca="1">SUM(IF($C268&gt;0,IF(AND(INDIRECT(ADDRESS($C268,44))=0,INDIRECT(ADDRESS($C268,38))="UL",ISERROR(SEARCH("Rear",INDIRECT(ADDRESS($C268,33)))),ISERROR(SEARCH("Side",INDIRECT(ADDRESS($C268,33))))),INDIRECT(ADDRESS($C268,COLUMN())),0),0),IF($D268&gt;0,IF(AND(INDIRECT(ADDRESS($D268,44))=0,INDIRECT(ADDRESS($D268,38))="UL",ISERROR(SEARCH("Rear",INDIRECT(ADDRESS($D268,33)))),ISERROR(SEARCH("Side",INDIRECT(ADDRESS($D268,33))))),INDIRECT(ADDRESS($D268,COLUMN())),0),0),IF($E268&gt;0,IF(AND(INDIRECT(ADDRESS($E268,44))=0,INDIRECT(ADDRESS($E268,38))="UL",ISERROR(SEARCH("Rear",INDIRECT(ADDRESS($E268,33)))),ISERROR(SEARCH("Side",INDIRECT(ADDRESS($E268,33))))),INDIRECT(ADDRESS($E268,COLUMN())),0),0),IF($F268&gt;0,IF(AND(INDIRECT(ADDRESS($F268,44))=0,INDIRECT(ADDRESS($F268,38))="UL",ISERROR(SEARCH("Rear",INDIRECT(ADDRESS($F268,33)))),ISERROR(SEARCH("Side",INDIRECT(ADDRESS($F268,33))))),INDIRECT(ADDRESS($F268,COLUMN())),0),0),IF($G268&gt;0,IF(AND(INDIRECT(ADDRESS($G268,44))=0,INDIRECT(ADDRESS($G268,38))="UL",ISERROR(SEARCH("Rear",INDIRECT(ADDRESS($G268,33)))),ISERROR(SEARCH("Side",INDIRECT(ADDRESS($G268,33))))),INDIRECT(ADDRESS($G268,COLUMN())),0),0),IF($H268&gt;0,IF(AND(INDIRECT(ADDRESS($H268,44))=0,INDIRECT(ADDRESS($H268,38))="UL",ISERROR(SEARCH("Rear",INDIRECT(ADDRESS($H268,33)))),ISERROR(SEARCH("Side",INDIRECT(ADDRESS($H268,33))))),INDIRECT(ADDRESS($H268,COLUMN())),0),0),IF($I268&gt;0,IF(AND(INDIRECT(ADDRESS($I268,44))=0,INDIRECT(ADDRESS($I268,38))="UL",ISERROR(SEARCH("Rear",INDIRECT(ADDRESS($I268,33)))),ISERROR(SEARCH("Side",INDIRECT(ADDRESS($I268,33))))),INDIRECT(ADDRESS($I268,COLUMN())),0),0),IF($J268&gt;0,IF(AND(INDIRECT(ADDRESS($J268,44))=0,INDIRECT(ADDRESS($J268,38))="UL",ISERROR(SEARCH("Rear",INDIRECT(ADDRESS($J268,33)))),ISERROR(SEARCH("Side",INDIRECT(ADDRESS($J268,33))))),INDIRECT(ADDRESS($J268,COLUMN())),0),0),IF($K268&gt;0,IF(AND(INDIRECT(ADDRESS($K268,44))=0,INDIRECT(ADDRESS($K268,38))="UL",ISERROR(SEARCH("Rear",INDIRECT(ADDRESS($K268,33)))),ISERROR(SEARCH("Side",INDIRECT(ADDRESS($K268,33))))),INDIRECT(ADDRESS($K268,COLUMN())),0),0),IF($L268&gt;0,IF(AND(INDIRECT(ADDRESS($L268,44))=0,INDIRECT(ADDRESS($L268,38))="UL",ISERROR(SEARCH("Rear",INDIRECT(ADDRESS($L268,33)))),ISERROR(SEARCH("Side",INDIRECT(ADDRESS($L268,33))))),INDIRECT(ADDRESS($L268,COLUMN())),0),0),IF($M268&gt;0,IF(AND(INDIRECT(ADDRESS($M268,44))=0,INDIRECT(ADDRESS($M268,38))="UL",ISERROR(SEARCH("Rear",INDIRECT(ADDRESS($M268,33)))),ISERROR(SEARCH("Side",INDIRECT(ADDRESS($M268,33))))),INDIRECT(ADDRESS($M268,COLUMN())),0),0))</f>
        <v>0.22222222222222221</v>
      </c>
      <c r="BX268" s="57">
        <f t="shared" ca="1" si="201"/>
        <v>0.77777777777777768</v>
      </c>
      <c r="BY268" s="57" cm="1">
        <f t="array" aca="1" ref="BY268" ca="1">SUM(IF($C268&gt;0,IF(AND(INDIRECT(ADDRESS($C268,44))=0,INDIRECT(ADDRESS($C268,38))="UL"),INDIRECT(ADDRESS($C268,COLUMN())),0),0),IF($D268&gt;0,IF(AND(INDIRECT(ADDRESS($D268,44))=0,INDIRECT(ADDRESS($D268,38))="UL"),INDIRECT(ADDRESS($D268,COLUMN())),0),0),IF($E268&gt;0,IF(AND(INDIRECT(ADDRESS($E268,44))=0,INDIRECT(ADDRESS($E268,38))="UL"),INDIRECT(ADDRESS($E268,COLUMN())),0),0),IF($F268&gt;0,IF(AND(INDIRECT(ADDRESS($F268,44))=0,INDIRECT(ADDRESS($F268,38))="UL"),INDIRECT(ADDRESS($F268,COLUMN())),0),0),IF($G268&gt;0,IF(AND(INDIRECT(ADDRESS($G268,44))=0,INDIRECT(ADDRESS($G268,38))="UL"),INDIRECT(ADDRESS($G268,COLUMN())),0),0),IF($H268&gt;0,IF(AND(INDIRECT(ADDRESS($H268,44))=0,INDIRECT(ADDRESS($H268,38))="UL"),INDIRECT(ADDRESS($H268,COLUMN())),0),0),IF($I268&gt;0,IF(AND(INDIRECT(ADDRESS($I268,44))=0,INDIRECT(ADDRESS($I268,38))="UL"),INDIRECT(ADDRESS($I268,COLUMN())),0),0),IF($J268&gt;0,IF(AND(INDIRECT(ADDRESS($J268,44))=0,INDIRECT(ADDRESS($J268,38))="UL"),INDIRECT(ADDRESS($J268,COLUMN())),0),0),IF($K268&gt;0,IF(AND(INDIRECT(ADDRESS($K268,44))=0,INDIRECT(ADDRESS($K268,38))="UL"),INDIRECT(ADDRESS($K268,COLUMN())),0),0),IF($L268&gt;0,IF(AND(INDIRECT(ADDRESS($L268,44))=0,INDIRECT(ADDRESS($L268,38))="UL"),INDIRECT(ADDRESS($L268,COLUMN())),0),0),IF($M268&gt;0,IF(AND(INDIRECT(ADDRESS($M268,44))=0,INDIRECT(ADDRESS($M268,38))="UL"),INDIRECT(ADDRESS($M268,COLUMN())),0),0))</f>
        <v>0.36790123456790125</v>
      </c>
      <c r="BZ268" s="57" cm="1">
        <f t="array" aca="1" ref="BZ268" ca="1">SUM(IF($C268&gt;0,IF(AND(INDIRECT(ADDRESS($C268,44))=0,INDIRECT(ADDRESS($C268,38))="UL"),INDIRECT(ADDRESS($C268,COLUMN())),0),0),IF($D268&gt;0,IF(AND(INDIRECT(ADDRESS($D268,44))=0,INDIRECT(ADDRESS($D268,38))="UL"),INDIRECT(ADDRESS($D268,COLUMN())),0),0),IF($E268&gt;0,IF(AND(INDIRECT(ADDRESS($E268,44))=0,INDIRECT(ADDRESS($E268,38))="UL"),INDIRECT(ADDRESS($E268,COLUMN())),0),0),IF($F268&gt;0,IF(AND(INDIRECT(ADDRESS($F268,44))=0,INDIRECT(ADDRESS($F268,38))="UL"),INDIRECT(ADDRESS($F268,COLUMN())),0),0),IF($G268&gt;0,IF(AND(INDIRECT(ADDRESS($G268,44))=0,INDIRECT(ADDRESS($G268,38))="UL"),INDIRECT(ADDRESS($G268,COLUMN())),0),0),IF($H268&gt;0,IF(AND(INDIRECT(ADDRESS($H268,44))=0,INDIRECT(ADDRESS($H268,38))="UL"),INDIRECT(ADDRESS($H268,COLUMN())),0),0),IF($I268&gt;0,IF(AND(INDIRECT(ADDRESS($I268,44))=0,INDIRECT(ADDRESS($I268,38))="UL"),INDIRECT(ADDRESS($I268,COLUMN())),0),0),IF($J268&gt;0,IF(AND(INDIRECT(ADDRESS($J268,44))=0,INDIRECT(ADDRESS($J268,38))="UL"),INDIRECT(ADDRESS($J268,COLUMN())),0),0),IF($K268&gt;0,IF(AND(INDIRECT(ADDRESS($K268,44))=0,INDIRECT(ADDRESS($K268,38))="UL"),INDIRECT(ADDRESS($K268,COLUMN())),0),0),IF($L268&gt;0,IF(AND(INDIRECT(ADDRESS($L268,44))=0,INDIRECT(ADDRESS($L268,38))="UL"),INDIRECT(ADDRESS($L268,COLUMN())),0),0),IF($M268&gt;0,IF(AND(INDIRECT(ADDRESS($M268,44))=0,INDIRECT(ADDRESS($M268,38))="UL"),INDIRECT(ADDRESS($M268,COLUMN())),0),0))</f>
        <v>0.66666666666666663</v>
      </c>
      <c r="CA268" s="57">
        <f t="shared" ca="1" si="202"/>
        <v>0.36790123456790125</v>
      </c>
      <c r="CB268" s="57" cm="1">
        <f t="array" aca="1" ref="CB268" ca="1">SUM(IF($C268&gt;0,IF(AND(INDIRECT(ADDRESS($C268,44))=0,INDIRECT(ADDRESS($C268,38))&lt;&gt;"UL"),INDIRECT(ADDRESS($C268,COLUMN())),0),0),IF($D268&gt;0,IF(AND(INDIRECT(ADDRESS($D268,44))=0,INDIRECT(ADDRESS($D268,38))&lt;&gt;"UL"),INDIRECT(ADDRESS($D268,COLUMN())),0),0),IF($E268&gt;0,IF(AND(INDIRECT(ADDRESS($E268,44))=0,INDIRECT(ADDRESS($E268,38))&lt;&gt;"UL"),INDIRECT(ADDRESS($E268,COLUMN())),0),0),IF($F268&gt;0,IF(AND(INDIRECT(ADDRESS($F268,44))=0,INDIRECT(ADDRESS($F268,38))&lt;&gt;"UL"),INDIRECT(ADDRESS($F268,COLUMN())),0),0),IF($G268&gt;0,IF(AND(INDIRECT(ADDRESS($G268,44))=0,INDIRECT(ADDRESS($G268,38))&lt;&gt;"UL"),INDIRECT(ADDRESS($G268,COLUMN())),0),0),IF($H268&gt;0,IF(AND(INDIRECT(ADDRESS($H268,44))=0,INDIRECT(ADDRESS($H268,38))&lt;&gt;"UL"),INDIRECT(ADDRESS($H268,COLUMN())),0),0),IF($I268&gt;0,IF(AND(INDIRECT(ADDRESS($I268,44))=0,INDIRECT(ADDRESS($I268,38))&lt;&gt;"UL"),INDIRECT(ADDRESS($I268,COLUMN())),0),0),IF($J268&gt;0,IF(AND(INDIRECT(ADDRESS($J268,44))=0,INDIRECT(ADDRESS($J268,38))&lt;&gt;"UL"),INDIRECT(ADDRESS($J268,COLUMN())),0),0),IF($K268&gt;0,IF(AND(INDIRECT(ADDRESS($K268,44))=0,INDIRECT(ADDRESS($K268,38))&lt;&gt;"UL"),INDIRECT(ADDRESS($K268,COLUMN())),0),0),IF($L268&gt;0,IF(AND(INDIRECT(ADDRESS($L268,44))=0,INDIRECT(ADDRESS($L268,38))&lt;&gt;"UL"),INDIRECT(ADDRESS($L268,COLUMN())),0),0),IF($M268&gt;0,IF(AND(INDIRECT(ADDRESS($M268,44))=0,INDIRECT(ADDRESS($M268,38))&lt;&gt;"UL"),INDIRECT(ADDRESS($M268,COLUMN())),0),0))</f>
        <v>0.66666666666666663</v>
      </c>
      <c r="CC268" s="57">
        <f t="shared" ca="1" si="203"/>
        <v>2</v>
      </c>
      <c r="CD268" s="57" cm="1">
        <f t="array" aca="1" ref="CD268" ca="1">SUM(IF($C268&gt;0,IF(AND(INDIRECT(ADDRESS($C268,44))=0,INDIRECT(ADDRESS($C268,38))&lt;&gt;"UL"),INDIRECT(ADDRESS($C268,COLUMN())),0),0),IF($D268&gt;0,IF(AND(INDIRECT(ADDRESS($D268,44))=0,INDIRECT(ADDRESS($D268,38))&lt;&gt;"UL"),INDIRECT(ADDRESS($D268,COLUMN())),0),0),IF($E268&gt;0,IF(AND(INDIRECT(ADDRESS($E268,44))=0,INDIRECT(ADDRESS($E268,38))&lt;&gt;"UL"),INDIRECT(ADDRESS($E268,COLUMN())),0),0),IF($F268&gt;0,IF(AND(INDIRECT(ADDRESS($F268,44))=0,INDIRECT(ADDRESS($F268,38))&lt;&gt;"UL"),INDIRECT(ADDRESS($F268,COLUMN())),0),0),IF($G268&gt;0,IF(AND(INDIRECT(ADDRESS($G268,44))=0,INDIRECT(ADDRESS($G268,38))&lt;&gt;"UL"),INDIRECT(ADDRESS($G268,COLUMN())),0),0),IF($H268&gt;0,IF(AND(INDIRECT(ADDRESS($H268,44))=0,INDIRECT(ADDRESS($H268,38))&lt;&gt;"UL"),INDIRECT(ADDRESS($H268,COLUMN())),0),0),IF($I268&gt;0,IF(AND(INDIRECT(ADDRESS($I268,44))=0,INDIRECT(ADDRESS($I268,38))&lt;&gt;"UL"),INDIRECT(ADDRESS($I268,COLUMN())),0),0),IF($J268&gt;0,IF(AND(INDIRECT(ADDRESS($J268,44))=0,INDIRECT(ADDRESS($J268,38))&lt;&gt;"UL"),INDIRECT(ADDRESS($J268,COLUMN())),0),0),IF($K268&gt;0,IF(AND(INDIRECT(ADDRESS($K268,44))=0,INDIRECT(ADDRESS($K268,38))&lt;&gt;"UL"),INDIRECT(ADDRESS($K268,COLUMN())),0),0),IF($L268&gt;0,IF(AND(INDIRECT(ADDRESS($L268,44))=0,INDIRECT(ADDRESS($L268,38))&lt;&gt;"UL"),INDIRECT(ADDRESS($L268,COLUMN())),0),0),IF($M268&gt;0,IF(AND(INDIRECT(ADDRESS($M268,44))=0,INDIRECT(ADDRESS($M268,38))&lt;&gt;"UL"),INDIRECT(ADDRESS($M268,COLUMN())),0),0))</f>
        <v>0.22222222222222221</v>
      </c>
      <c r="CE268" s="57" cm="1">
        <f t="array" aca="1" ref="CE268" ca="1">SUM(IF($C268&gt;0,IF(AND(INDIRECT(ADDRESS($C268,44))=0,INDIRECT(ADDRESS($C268,38))&lt;&gt;"UL"),INDIRECT(ADDRESS($C268,COLUMN())),0),0),IF($D268&gt;0,IF(AND(INDIRECT(ADDRESS($D268,44))=0,INDIRECT(ADDRESS($D268,38))&lt;&gt;"UL"),INDIRECT(ADDRESS($D268,COLUMN())),0),0),IF($E268&gt;0,IF(AND(INDIRECT(ADDRESS($E268,44))=0,INDIRECT(ADDRESS($E268,38))&lt;&gt;"UL"),INDIRECT(ADDRESS($E268,COLUMN())),0),0),IF($F268&gt;0,IF(AND(INDIRECT(ADDRESS($F268,44))=0,INDIRECT(ADDRESS($F268,38))&lt;&gt;"UL"),INDIRECT(ADDRESS($F268,COLUMN())),0),0),IF($G268&gt;0,IF(AND(INDIRECT(ADDRESS($G268,44))=0,INDIRECT(ADDRESS($G268,38))&lt;&gt;"UL"),INDIRECT(ADDRESS($G268,COLUMN())),0),0),IF($H268&gt;0,IF(AND(INDIRECT(ADDRESS($H268,44))=0,INDIRECT(ADDRESS($H268,38))&lt;&gt;"UL"),INDIRECT(ADDRESS($H268,COLUMN())),0),0),IF($I268&gt;0,IF(AND(INDIRECT(ADDRESS($I268,44))=0,INDIRECT(ADDRESS($I268,38))&lt;&gt;"UL"),INDIRECT(ADDRESS($I268,COLUMN())),0),0),IF($J268&gt;0,IF(AND(INDIRECT(ADDRESS($J268,44))=0,INDIRECT(ADDRESS($J268,38))&lt;&gt;"UL"),INDIRECT(ADDRESS($J268,COLUMN())),0),0),IF($K268&gt;0,IF(AND(INDIRECT(ADDRESS($K268,44))=0,INDIRECT(ADDRESS($K268,38))&lt;&gt;"UL"),INDIRECT(ADDRESS($K268,COLUMN())),0),0),IF($L268&gt;0,IF(AND(INDIRECT(ADDRESS($L268,44))=0,INDIRECT(ADDRESS($L268,38))&lt;&gt;"UL"),INDIRECT(ADDRESS($L268,COLUMN())),0),0),IF($M268&gt;0,IF(AND(INDIRECT(ADDRESS($M268,44))=0,INDIRECT(ADDRESS($M268,38))&lt;&gt;"UL"),INDIRECT(ADDRESS($M268,COLUMN())),0),0))</f>
        <v>0.66666666666666663</v>
      </c>
      <c r="CF268" s="57">
        <f t="shared" ca="1" si="204"/>
        <v>0.22222222222222221</v>
      </c>
      <c r="CG268" s="57">
        <f t="shared" ca="1" si="211"/>
        <v>3.0592934567249004</v>
      </c>
      <c r="CH268" s="57">
        <f t="shared" ca="1" si="206"/>
        <v>8.49803737979139E-2</v>
      </c>
      <c r="CI268" s="19">
        <f t="shared" ca="1" si="207"/>
        <v>14.428189647758654</v>
      </c>
      <c r="CJ268" s="19"/>
      <c r="CK268" s="57" cm="1">
        <f t="array" aca="1" ref="CK268" ca="1">IF(AU268="S", SUM(IF($C268&gt;0,IF(INDIRECT(ADDRESS($C268,43))&lt;&gt;1,INDIRECT(ADDRESS($C268,48)),0),0), IF($D268&gt;0,IF(INDIRECT(ADDRESS($D268,43))&lt;&gt;1,INDIRECT(ADDRESS($D268,48)),0),0), IF($E268&gt;0,IF(INDIRECT(ADDRESS($E268,43))&lt;&gt;1,INDIRECT(ADDRESS($E268,48)),0),0), IF($F268&gt;0,IF(INDIRECT(ADDRESS($F268,43))&lt;&gt;1,INDIRECT(ADDRESS($F268,48)),0),0), IF($G268&gt;0,IF(INDIRECT(ADDRESS($G268,43))&lt;&gt;1,INDIRECT(ADDRESS($G268,48)),0),0), IF($H268&gt;0,IF(INDIRECT(ADDRESS($H268,43))&lt;&gt;1,INDIRECT(ADDRESS($H268,48)),0),0), IF($I268&gt;0,IF(INDIRECT(ADDRESS($I268,43))&lt;&gt;1,INDIRECT(ADDRESS($I268,48)),0),0), IF($J268&gt;0,IF(INDIRECT(ADDRESS($J268,43))&lt;&gt;1,INDIRECT(ADDRESS($J268,48)),0),0), IF($K268&gt;0,IF(INDIRECT(ADDRESS($K268,43))&lt;&gt;1,INDIRECT(ADDRESS($K268,48)),0),0), IF($L268&gt;0,IF(INDIRECT(ADDRESS($L268,43))&lt;&gt;1,INDIRECT(ADDRESS($L268,48)),0),0), IF($M268&gt;0,IF(INDIRECT(ADDRESS($M268,43))&lt;&gt;1,INDIRECT(ADDRESS($M268,48)),0),0)), IF(AU268="L",SUM(IF($C268&gt;0,IF(INDIRECT(ADDRESS($C268,43))&lt;&gt;1,INDIRECT(ADDRESS($C268,50)),0),0), IF($D268&gt;0,IF(INDIRECT(ADDRESS($D268,43))&lt;&gt;1,INDIRECT(ADDRESS($D268,50)),0),0), IF($E268&gt;0,IF(INDIRECT(ADDRESS($E268,43))&lt;&gt;1,INDIRECT(ADDRESS($E268,50)),0),0), IF($F268&gt;0,IF(INDIRECT(ADDRESS($F268,43))&lt;&gt;1,INDIRECT(ADDRESS($F268,50)),0),0), IF($G268&gt;0,IF(INDIRECT(ADDRESS($G268,43))&lt;&gt;1,INDIRECT(ADDRESS($G268,50)),0),0), IF($G268&gt;0,IF(INDIRECT(ADDRESS($G268,43))&lt;&gt;1,INDIRECT(ADDRESS($G268,50)),0),0), IF($H268&gt;0,IF(INDIRECT(ADDRESS($H268,43))&lt;&gt;1,INDIRECT(ADDRESS($H268,50)),0),0), IF($I268&gt;0,IF(INDIRECT(ADDRESS($I268,43))&lt;&gt;1,INDIRECT(ADDRESS($I268,50)),0),0), IF($J268&gt;0,IF(INDIRECT(ADDRESS($J268,43))&lt;&gt;1,INDIRECT(ADDRESS($J268,50)),0),0), IF($K268&gt;0,IF(INDIRECT(ADDRESS($K268,43))&lt;&gt;1,INDIRECT(ADDRESS($K268,50)),0),0), IF($L268&gt;0,IF(INDIRECT(ADDRESS($L268,43))&lt;&gt;1,INDIRECT(ADDRESS($L268,50)),0),0), IF($M268&gt;0,IF(INDIRECT(ADDRESS($M268,43))&lt;&gt;1,INDIRECT(ADDRESS($M268,50)),0),0)), SUM(IF($C268&gt;0,IF(INDIRECT(ADDRESS($C268,43))&lt;&gt;1,INDIRECT(ADDRESS($C268,49)),0),0), IF($D268&gt;0,IF(INDIRECT(ADDRESS($D268,43))&lt;&gt;1,INDIRECT(ADDRESS($D268,49)),0),0), IF($E268&gt;0,IF(INDIRECT(ADDRESS($E268,43))&lt;&gt;1,INDIRECT(ADDRESS($E268,49)),0),0), IF($F268&gt;0,IF(INDIRECT(ADDRESS($F268,43))&lt;&gt;1,INDIRECT(ADDRESS($F268,49)),0),0), IF($G268&gt;0,IF(INDIRECT(ADDRESS($G268,43))&lt;&gt;1,INDIRECT(ADDRESS($G268,49)),0),0), IF($G268&gt;0,IF(INDIRECT(ADDRESS($G268,43))&lt;&gt;1,INDIRECT(ADDRESS($G268,49)),0),0), IF($H268&gt;0,IF(INDIRECT(ADDRESS($H268,43))&lt;&gt;1,INDIRECT(ADDRESS($H268,49)),0),0), IF($I268&gt;0,IF(INDIRECT(ADDRESS($I268,43))&lt;&gt;1,INDIRECT(ADDRESS($I268,49)),0),0), IF($J268&gt;0,IF(INDIRECT(ADDRESS($J268,43))&lt;&gt;1,INDIRECT(ADDRESS($J268,49)),0),0), IF($K268&gt;0,IF(INDIRECT(ADDRESS($K268,43))&lt;&gt;1,INDIRECT(ADDRESS($K268,49)),0),0), IF($L268&gt;0,IF(INDIRECT(ADDRESS($L268,43))&lt;&gt;1,INDIRECT(ADDRESS($L268,49)),0),0), IF($M268&gt;0,IF(INDIRECT(ADDRESS($M268,43))&lt;&gt;1,INDIRECT(ADDRESS($M268,49)),0),0))))</f>
        <v>5.666666666666667</v>
      </c>
      <c r="CL268" s="57" cm="1">
        <f t="array" aca="1" ref="CL268" ca="1">SUM(IF($C268&gt;0,IF(INDIRECT(ADDRESS($C268,44))=1,INDIRECT(ADDRESS($C268,90)),0),0), IF($D268&gt;0,IF(INDIRECT(ADDRESS($D268,44))=1,INDIRECT(ADDRESS($D268,90)),0),0), IF($E268&gt;0,IF(INDIRECT(ADDRESS($E268,44))=1,INDIRECT(ADDRESS($E268,90)),0),0), IF($F268&gt;0,IF(INDIRECT(ADDRESS($F268,44))=1,INDIRECT(ADDRESS($F268,90)),0),0), IF($G268&gt;0,IF(INDIRECT(ADDRESS($G268,44))=1,INDIRECT(ADDRESS($G268,90)),0),0), IF($H268&gt;0,IF(INDIRECT(ADDRESS($H268,44))=1,INDIRECT(ADDRESS($H268,90)),0),0), IF($I268&gt;0,IF(INDIRECT(ADDRESS($I268,44))=1,INDIRECT(ADDRESS($I268,90)),0),0), IF($J268&gt;0,IF(INDIRECT(ADDRESS($J268,44))=1,INDIRECT(ADDRESS($J268,90)),0),0), IF($K268&gt;0,IF(INDIRECT(ADDRESS($K268,44))=1,INDIRECT(ADDRESS($K268,90)),0),0), IF($L268&gt;0,IF(INDIRECT(ADDRESS($L268,44))=1,INDIRECT(ADDRESS($L268,90)),0),0), IF($M268&gt;0,IF(INDIRECT(ADDRESS($M268,44))=1,INDIRECT(ADDRESS($M268,90)),0),0))</f>
        <v>2.3333333333333335</v>
      </c>
      <c r="CM268" s="56">
        <f t="shared" ca="1" si="208"/>
        <v>0.67730932706803915</v>
      </c>
      <c r="CN268" s="59"/>
    </row>
    <row r="269" spans="1:92" x14ac:dyDescent="0.25">
      <c r="A269" s="52" t="s">
        <v>331</v>
      </c>
      <c r="B269" s="67">
        <v>211</v>
      </c>
      <c r="C269" s="67">
        <v>219</v>
      </c>
      <c r="D269" s="67">
        <v>220</v>
      </c>
      <c r="E269" s="67">
        <v>221</v>
      </c>
      <c r="F269" s="67">
        <v>222</v>
      </c>
      <c r="G269" s="67">
        <v>223</v>
      </c>
      <c r="H269" s="67">
        <v>237</v>
      </c>
      <c r="I269" s="67">
        <v>237</v>
      </c>
      <c r="J269" s="67">
        <v>240</v>
      </c>
      <c r="K269" s="67"/>
      <c r="L269" s="67"/>
      <c r="M269" s="67"/>
      <c r="N269" s="67">
        <f ca="1">SUM(INDIRECT(ADDRESS(B269,COLUMN())),IF(C269&gt;0,INDIRECT(ADDRESS(C269,COLUMN())),0),IF(D269&gt;0,INDIRECT(ADDRESS(D269,COLUMN())),0),IF(E269&gt;0,INDIRECT(ADDRESS(E269,COLUMN())),0),IF(F269&gt;0,INDIRECT(ADDRESS(F269,COLUMN())),0),IF(G269&gt;0,INDIRECT(ADDRESS(G269,COLUMN())),0),IF(H269&gt;0,INDIRECT(ADDRESS(H269,COLUMN())),0),IF(I269&gt;0,INDIRECT(ADDRESS(I269,COLUMN())),0),IF(J269&gt;0,INDIRECT(ADDRESS(J269,COLUMN())),0),IF(K269&gt;0,INDIRECT(ADDRESS(K269,COLUMN())),0),IF(L269&gt;0,INDIRECT(ADDRESS(L269,COLUMN())),0),IF(M269&gt;0,INDIRECT(ADDRESS(M269,COLUMN())),0))</f>
        <v>35</v>
      </c>
      <c r="O269" s="67" t="str" cm="1">
        <f t="array" aca="1" ref="O269" ca="1">INDIRECT(ADDRESS($B269,COLUMN()))</f>
        <v>Bomber</v>
      </c>
      <c r="P269" s="67" cm="1">
        <f t="array" aca="1" ref="P269" ca="1">INDIRECT(ADDRESS($B269,COLUMN()))</f>
        <v>6</v>
      </c>
      <c r="Q269" s="67" cm="1">
        <f t="array" aca="1" ref="Q269" ca="1">INDIRECT(ADDRESS($B269,COLUMN()))</f>
        <v>2</v>
      </c>
      <c r="R269" s="67" cm="1">
        <f t="array" aca="1" ref="R269" ca="1">INDIRECT(ADDRESS($B269,COLUMN()))</f>
        <v>0</v>
      </c>
      <c r="S269" s="67" cm="1">
        <f t="array" aca="1" ref="S269" ca="1">INDIRECT(ADDRESS($B269,COLUMN()))</f>
        <v>1</v>
      </c>
      <c r="T269" s="67" t="str" cm="1">
        <f t="array" aca="1" ref="T269" ca="1">INDIRECT(ADDRESS($B269,COLUMN()))</f>
        <v>1-3</v>
      </c>
      <c r="U269" s="67" cm="1">
        <f t="array" aca="1" ref="U269" ca="1">INDIRECT(ADDRESS($B269,COLUMN()))</f>
        <v>3</v>
      </c>
      <c r="V269" s="67" cm="1">
        <f t="array" aca="1" ref="V269" ca="1">INDIRECT(ADDRESS($B269,COLUMN()))</f>
        <v>0</v>
      </c>
      <c r="W269" s="67" cm="1">
        <f t="array" aca="1" ref="W269" ca="1">INDIRECT(ADDRESS($B269,COLUMN()))</f>
        <v>5</v>
      </c>
      <c r="X269" s="67" cm="1">
        <f t="array" aca="1" ref="X269" ca="1">INDIRECT(ADDRESS($B269,COLUMN()))</f>
        <v>4</v>
      </c>
      <c r="Y269" s="67" cm="1">
        <f t="array" aca="1" ref="Y269" ca="1">INDIRECT(ADDRESS($B269,COLUMN()))</f>
        <v>2</v>
      </c>
      <c r="Z269" s="67" cm="1">
        <f t="array" aca="1" ref="Z269" ca="1">INDIRECT(ADDRESS($B269,COLUMN()))</f>
        <v>4</v>
      </c>
      <c r="AA269" s="67" cm="1">
        <f t="array" aca="1" ref="AA269" ca="1">INDIRECT(ADDRESS($B269,COLUMN()))</f>
        <v>0</v>
      </c>
      <c r="AB269" s="56">
        <f t="shared" ca="1" si="209"/>
        <v>0.5386419660981433</v>
      </c>
      <c r="AC269" s="56">
        <f t="shared" ca="1" si="191"/>
        <v>0.52716860819600808</v>
      </c>
      <c r="AD269" s="56">
        <f t="shared" ca="1" si="192"/>
        <v>2.7504449123269987</v>
      </c>
      <c r="AF269" s="52"/>
      <c r="AG269" s="52"/>
      <c r="AH269" s="57"/>
      <c r="AI269" s="57"/>
      <c r="AJ269" s="57"/>
      <c r="AK269" s="57"/>
      <c r="AL269" s="57"/>
      <c r="AM269" s="57"/>
      <c r="AN269" s="57"/>
      <c r="AO269" s="57"/>
      <c r="AP269" s="57"/>
      <c r="AQ269" s="57"/>
      <c r="AR269" s="57"/>
      <c r="AS269" s="57"/>
      <c r="AT269" s="52"/>
      <c r="AU269" s="54" t="s">
        <v>33</v>
      </c>
      <c r="AV269" s="57" cm="1">
        <f t="array" aca="1" ref="AV269" ca="1">SUM(IF($C269&gt;0,IF(AND(INDIRECT(ADDRESS($C269,44))=0,INDIRECT(ADDRESS($C269,38))="UL",ISERROR(SEARCH("Rear",INDIRECT(ADDRESS($C269,33)))),ISERROR(SEARCH("Side",INDIRECT(ADDRESS($C269,33))))),INDIRECT(ADDRESS($C269,COLUMN())),0),0),IF($D269&gt;0,IF(AND(INDIRECT(ADDRESS($D269,44))=0,INDIRECT(ADDRESS($D269,38))="UL",ISERROR(SEARCH("Rear",INDIRECT(ADDRESS($D269,33)))),ISERROR(SEARCH("Side",INDIRECT(ADDRESS($D269,33))))),INDIRECT(ADDRESS($D269,COLUMN())),0),0),IF($E269&gt;0,IF(AND(INDIRECT(ADDRESS($E269,44))=0,INDIRECT(ADDRESS($E269,38))="UL",ISERROR(SEARCH("Rear",INDIRECT(ADDRESS($E269,33)))),ISERROR(SEARCH("Side",INDIRECT(ADDRESS($E269,33))))),INDIRECT(ADDRESS($E269,COLUMN())),0),0),IF($F269&gt;0,IF(AND(INDIRECT(ADDRESS($F269,44))=0,INDIRECT(ADDRESS($F269,38))="UL",ISERROR(SEARCH("Rear",INDIRECT(ADDRESS($F269,33)))),ISERROR(SEARCH("Side",INDIRECT(ADDRESS($F269,33))))),INDIRECT(ADDRESS($F269,COLUMN())),0),0),IF($G269&gt;0,IF(AND(INDIRECT(ADDRESS($G269,44))=0,INDIRECT(ADDRESS($G269,38))="UL",ISERROR(SEARCH("Rear",INDIRECT(ADDRESS($G269,33)))),ISERROR(SEARCH("Side",INDIRECT(ADDRESS($G269,33))))),INDIRECT(ADDRESS($G269,COLUMN())),0),0),IF($H269&gt;0,IF(AND(INDIRECT(ADDRESS($H269,44))=0,INDIRECT(ADDRESS($H269,38))="UL",ISERROR(SEARCH("Rear",INDIRECT(ADDRESS($H269,33)))),ISERROR(SEARCH("Side",INDIRECT(ADDRESS($H269,33))))),INDIRECT(ADDRESS($H269,COLUMN())),0),0),IF($I269&gt;0,IF(AND(INDIRECT(ADDRESS($I269,44))=0,INDIRECT(ADDRESS($I269,38))="UL",ISERROR(SEARCH("Rear",INDIRECT(ADDRESS($I269,33)))),ISERROR(SEARCH("Side",INDIRECT(ADDRESS($I269,33))))),INDIRECT(ADDRESS($I269,COLUMN())),0),0),IF($J269&gt;0,IF(AND(INDIRECT(ADDRESS($J269,44))=0,INDIRECT(ADDRESS($J269,38))="UL",ISERROR(SEARCH("Rear",INDIRECT(ADDRESS($J269,33)))),ISERROR(SEARCH("Side",INDIRECT(ADDRESS($J269,33))))),INDIRECT(ADDRESS($J269,COLUMN())),0),0),IF($K269&gt;0,IF(AND(INDIRECT(ADDRESS($K269,44))=0,INDIRECT(ADDRESS($K269,38))="UL",ISERROR(SEARCH("Rear",INDIRECT(ADDRESS($K269,33)))),ISERROR(SEARCH("Side",INDIRECT(ADDRESS($K269,33))))),INDIRECT(ADDRESS($K269,COLUMN())),0),0),IF($L269&gt;0,IF(AND(INDIRECT(ADDRESS($L269,44))=0,INDIRECT(ADDRESS($L269,38))="UL",ISERROR(SEARCH("Rear",INDIRECT(ADDRESS($L269,33)))),ISERROR(SEARCH("Side",INDIRECT(ADDRESS($L269,33))))),INDIRECT(ADDRESS($L269,COLUMN())),0),0),IF($M269&gt;0,IF(AND(INDIRECT(ADDRESS($M269,44))=0,INDIRECT(ADDRESS($M269,38))="UL",ISERROR(SEARCH("Rear",INDIRECT(ADDRESS($M269,33)))),ISERROR(SEARCH("Side",INDIRECT(ADDRESS($M269,33))))),INDIRECT(ADDRESS($M269,COLUMN())),0),0))</f>
        <v>0.99999999999999989</v>
      </c>
      <c r="AW269" s="57" cm="1">
        <f t="array" aca="1" ref="AW269" ca="1">SUM(IF($C269&gt;0,IF(AND(INDIRECT(ADDRESS($C269,44))=0,INDIRECT(ADDRESS($C269,38))="UL",ISERROR(SEARCH("Rear",INDIRECT(ADDRESS($C269,33)))),ISERROR(SEARCH("Side",INDIRECT(ADDRESS($C269,33))))),INDIRECT(ADDRESS($C269,COLUMN())),0),0),IF($D269&gt;0,IF(AND(INDIRECT(ADDRESS($D269,44))=0,INDIRECT(ADDRESS($D269,38))="UL",ISERROR(SEARCH("Rear",INDIRECT(ADDRESS($D269,33)))),ISERROR(SEARCH("Side",INDIRECT(ADDRESS($D269,33))))),INDIRECT(ADDRESS($D269,COLUMN())),0),0),IF($E269&gt;0,IF(AND(INDIRECT(ADDRESS($E269,44))=0,INDIRECT(ADDRESS($E269,38))="UL",ISERROR(SEARCH("Rear",INDIRECT(ADDRESS($E269,33)))),ISERROR(SEARCH("Side",INDIRECT(ADDRESS($E269,33))))),INDIRECT(ADDRESS($E269,COLUMN())),0),0),IF($F269&gt;0,IF(AND(INDIRECT(ADDRESS($F269,44))=0,INDIRECT(ADDRESS($F269,38))="UL",ISERROR(SEARCH("Rear",INDIRECT(ADDRESS($F269,33)))),ISERROR(SEARCH("Side",INDIRECT(ADDRESS($F269,33))))),INDIRECT(ADDRESS($F269,COLUMN())),0),0),IF($G269&gt;0,IF(AND(INDIRECT(ADDRESS($G269,44))=0,INDIRECT(ADDRESS($G269,38))="UL",ISERROR(SEARCH("Rear",INDIRECT(ADDRESS($G269,33)))),ISERROR(SEARCH("Side",INDIRECT(ADDRESS($G269,33))))),INDIRECT(ADDRESS($G269,COLUMN())),0),0),IF($H269&gt;0,IF(AND(INDIRECT(ADDRESS($H269,44))=0,INDIRECT(ADDRESS($H269,38))="UL",ISERROR(SEARCH("Rear",INDIRECT(ADDRESS($H269,33)))),ISERROR(SEARCH("Side",INDIRECT(ADDRESS($H269,33))))),INDIRECT(ADDRESS($H269,COLUMN())),0),0),IF($I269&gt;0,IF(AND(INDIRECT(ADDRESS($I269,44))=0,INDIRECT(ADDRESS($I269,38))="UL",ISERROR(SEARCH("Rear",INDIRECT(ADDRESS($I269,33)))),ISERROR(SEARCH("Side",INDIRECT(ADDRESS($I269,33))))),INDIRECT(ADDRESS($I269,COLUMN())),0),0),IF($J269&gt;0,IF(AND(INDIRECT(ADDRESS($J269,44))=0,INDIRECT(ADDRESS($J269,38))="UL",ISERROR(SEARCH("Rear",INDIRECT(ADDRESS($J269,33)))),ISERROR(SEARCH("Side",INDIRECT(ADDRESS($J269,33))))),INDIRECT(ADDRESS($J269,COLUMN())),0),0),IF($K269&gt;0,IF(AND(INDIRECT(ADDRESS($K269,44))=0,INDIRECT(ADDRESS($K269,38))="UL",ISERROR(SEARCH("Rear",INDIRECT(ADDRESS($K269,33)))),ISERROR(SEARCH("Side",INDIRECT(ADDRESS($K269,33))))),INDIRECT(ADDRESS($K269,COLUMN())),0),0),IF($L269&gt;0,IF(AND(INDIRECT(ADDRESS($L269,44))=0,INDIRECT(ADDRESS($L269,38))="UL",ISERROR(SEARCH("Rear",INDIRECT(ADDRESS($L269,33)))),ISERROR(SEARCH("Side",INDIRECT(ADDRESS($L269,33))))),INDIRECT(ADDRESS($L269,COLUMN())),0),0),IF($M269&gt;0,IF(AND(INDIRECT(ADDRESS($M269,44))=0,INDIRECT(ADDRESS($M269,38))="UL",ISERROR(SEARCH("Rear",INDIRECT(ADDRESS($M269,33)))),ISERROR(SEARCH("Side",INDIRECT(ADDRESS($M269,33))))),INDIRECT(ADDRESS($M269,COLUMN())),0),0))</f>
        <v>0.66666666666666663</v>
      </c>
      <c r="AX269" s="57" cm="1">
        <f t="array" aca="1" ref="AX269" ca="1">SUM(IF($C269&gt;0,IF(AND(INDIRECT(ADDRESS($C269,44))=0,INDIRECT(ADDRESS($C269,38))="UL",ISERROR(SEARCH("Rear",INDIRECT(ADDRESS($C269,33)))),ISERROR(SEARCH("Side",INDIRECT(ADDRESS($C269,33))))),INDIRECT(ADDRESS($C269,COLUMN())),0),0),IF($D269&gt;0,IF(AND(INDIRECT(ADDRESS($D269,44))=0,INDIRECT(ADDRESS($D269,38))="UL",ISERROR(SEARCH("Rear",INDIRECT(ADDRESS($D269,33)))),ISERROR(SEARCH("Side",INDIRECT(ADDRESS($D269,33))))),INDIRECT(ADDRESS($D269,COLUMN())),0),0),IF($E269&gt;0,IF(AND(INDIRECT(ADDRESS($E269,44))=0,INDIRECT(ADDRESS($E269,38))="UL",ISERROR(SEARCH("Rear",INDIRECT(ADDRESS($E269,33)))),ISERROR(SEARCH("Side",INDIRECT(ADDRESS($E269,33))))),INDIRECT(ADDRESS($E269,COLUMN())),0),0),IF($F269&gt;0,IF(AND(INDIRECT(ADDRESS($F269,44))=0,INDIRECT(ADDRESS($F269,38))="UL",ISERROR(SEARCH("Rear",INDIRECT(ADDRESS($F269,33)))),ISERROR(SEARCH("Side",INDIRECT(ADDRESS($F269,33))))),INDIRECT(ADDRESS($F269,COLUMN())),0),0),IF($G269&gt;0,IF(AND(INDIRECT(ADDRESS($G269,44))=0,INDIRECT(ADDRESS($G269,38))="UL",ISERROR(SEARCH("Rear",INDIRECT(ADDRESS($G269,33)))),ISERROR(SEARCH("Side",INDIRECT(ADDRESS($G269,33))))),INDIRECT(ADDRESS($G269,COLUMN())),0),0),IF($H269&gt;0,IF(AND(INDIRECT(ADDRESS($H269,44))=0,INDIRECT(ADDRESS($H269,38))="UL",ISERROR(SEARCH("Rear",INDIRECT(ADDRESS($H269,33)))),ISERROR(SEARCH("Side",INDIRECT(ADDRESS($H269,33))))),INDIRECT(ADDRESS($H269,COLUMN())),0),0),IF($I269&gt;0,IF(AND(INDIRECT(ADDRESS($I269,44))=0,INDIRECT(ADDRESS($I269,38))="UL",ISERROR(SEARCH("Rear",INDIRECT(ADDRESS($I269,33)))),ISERROR(SEARCH("Side",INDIRECT(ADDRESS($I269,33))))),INDIRECT(ADDRESS($I269,COLUMN())),0),0),IF($J269&gt;0,IF(AND(INDIRECT(ADDRESS($J269,44))=0,INDIRECT(ADDRESS($J269,38))="UL",ISERROR(SEARCH("Rear",INDIRECT(ADDRESS($J269,33)))),ISERROR(SEARCH("Side",INDIRECT(ADDRESS($J269,33))))),INDIRECT(ADDRESS($J269,COLUMN())),0),0),IF($K269&gt;0,IF(AND(INDIRECT(ADDRESS($K269,44))=0,INDIRECT(ADDRESS($K269,38))="UL",ISERROR(SEARCH("Rear",INDIRECT(ADDRESS($K269,33)))),ISERROR(SEARCH("Side",INDIRECT(ADDRESS($K269,33))))),INDIRECT(ADDRESS($K269,COLUMN())),0),0),IF($L269&gt;0,IF(AND(INDIRECT(ADDRESS($L269,44))=0,INDIRECT(ADDRESS($L269,38))="UL",ISERROR(SEARCH("Rear",INDIRECT(ADDRESS($L269,33)))),ISERROR(SEARCH("Side",INDIRECT(ADDRESS($L269,33))))),INDIRECT(ADDRESS($L269,COLUMN())),0),0),IF($M269&gt;0,IF(AND(INDIRECT(ADDRESS($M269,44))=0,INDIRECT(ADDRESS($M269,38))="UL",ISERROR(SEARCH("Rear",INDIRECT(ADDRESS($M269,33)))),ISERROR(SEARCH("Side",INDIRECT(ADDRESS($M269,33))))),INDIRECT(ADDRESS($M269,COLUMN())),0),0))</f>
        <v>0</v>
      </c>
      <c r="AY269" s="58">
        <f t="shared" ca="1" si="193"/>
        <v>0.99999999999999989</v>
      </c>
      <c r="AZ269" s="58">
        <f t="shared" ca="1" si="194"/>
        <v>0.55555555555555547</v>
      </c>
      <c r="BA269" s="58" cm="1">
        <f t="array" aca="1" ref="BA269" ca="1">SUM(IF($C269&gt;0,IF(AND(INDIRECT(ADDRESS($C269,44))=0,INDIRECT(ADDRESS($C269,38))="UL"),INDIRECT(ADDRESS($C269,COLUMN())),0),0),IF($D269&gt;0,IF(AND(INDIRECT(ADDRESS($D269,44))=0,INDIRECT(ADDRESS($D269,38))="UL"),INDIRECT(ADDRESS($D269,COLUMN())),0),0),IF($E269&gt;0,IF(AND(INDIRECT(ADDRESS($E269,44))=0,INDIRECT(ADDRESS($E269,38))="UL"),INDIRECT(ADDRESS($E269,COLUMN())),0),0),IF($F269&gt;0,IF(AND(INDIRECT(ADDRESS($F269,44))=0,INDIRECT(ADDRESS($F269,38))="UL"),INDIRECT(ADDRESS($F269,COLUMN())),0),0),IF($G269&gt;0,IF(AND(INDIRECT(ADDRESS($G269,44))=0,INDIRECT(ADDRESS($G269,38))="UL"),INDIRECT(ADDRESS($G269,COLUMN())),0),0),IF($H269&gt;0,IF(AND(INDIRECT(ADDRESS($H269,44))=0,INDIRECT(ADDRESS($H269,38))="UL"),INDIRECT(ADDRESS($H269,COLUMN())),0),0),IF($I269&gt;0,IF(AND(INDIRECT(ADDRESS($I269,44))=0,INDIRECT(ADDRESS($I269,38))="UL"),INDIRECT(ADDRESS($I269,COLUMN())),0),0),IF($J269&gt;0,IF(AND(INDIRECT(ADDRESS($J269,44))=0,INDIRECT(ADDRESS($J269,38))="UL"),INDIRECT(ADDRESS($J269,COLUMN())),0),0),IF($K269&gt;0,IF(AND(INDIRECT(ADDRESS($K269,44))=0,INDIRECT(ADDRESS($K269,38))="UL"),INDIRECT(ADDRESS($K269,COLUMN())),0),0),IF($L269&gt;0,IF(AND(INDIRECT(ADDRESS($L269,44))=0,INDIRECT(ADDRESS($L269,38))="UL"),INDIRECT(ADDRESS($L269,COLUMN())),0),0),IF($M269&gt;0,IF(AND(INDIRECT(ADDRESS($M269,44))=0,INDIRECT(ADDRESS($M269,38))="UL"),INDIRECT(ADDRESS($M269,COLUMN())),0),0))</f>
        <v>0.45432098765432094</v>
      </c>
      <c r="BB269" s="58" cm="1">
        <f t="array" aca="1" ref="BB269" ca="1">SUM(IF($C269&gt;0,IF(AND(INDIRECT(ADDRESS($C269,44))=0,INDIRECT(ADDRESS($C269,38))="UL"),INDIRECT(ADDRESS($C269,COLUMN())),0),0),IF($D269&gt;0,IF(AND(INDIRECT(ADDRESS($D269,44))=0,INDIRECT(ADDRESS($D269,38))="UL"),INDIRECT(ADDRESS($D269,COLUMN())),0),0),IF($E269&gt;0,IF(AND(INDIRECT(ADDRESS($E269,44))=0,INDIRECT(ADDRESS($E269,38))="UL"),INDIRECT(ADDRESS($E269,COLUMN())),0),0),IF($F269&gt;0,IF(AND(INDIRECT(ADDRESS($F269,44))=0,INDIRECT(ADDRESS($F269,38))="UL"),INDIRECT(ADDRESS($F269,COLUMN())),0),0),IF($G269&gt;0,IF(AND(INDIRECT(ADDRESS($G269,44))=0,INDIRECT(ADDRESS($G269,38))="UL"),INDIRECT(ADDRESS($G269,COLUMN())),0),0),IF($H269&gt;0,IF(AND(INDIRECT(ADDRESS($H269,44))=0,INDIRECT(ADDRESS($H269,38))="UL"),INDIRECT(ADDRESS($H269,COLUMN())),0),0),IF($I269&gt;0,IF(AND(INDIRECT(ADDRESS($I269,44))=0,INDIRECT(ADDRESS($I269,38))="UL"),INDIRECT(ADDRESS($I269,COLUMN())),0),0),IF($J269&gt;0,IF(AND(INDIRECT(ADDRESS($J269,44))=0,INDIRECT(ADDRESS($J269,38))="UL"),INDIRECT(ADDRESS($J269,COLUMN())),0),0),IF($K269&gt;0,IF(AND(INDIRECT(ADDRESS($K269,44))=0,INDIRECT(ADDRESS($K269,38))="UL"),INDIRECT(ADDRESS($K269,COLUMN())),0),0),IF($L269&gt;0,IF(AND(INDIRECT(ADDRESS($L269,44))=0,INDIRECT(ADDRESS($L269,38))="UL"),INDIRECT(ADDRESS($L269,COLUMN())),0),0),IF($M269&gt;0,IF(AND(INDIRECT(ADDRESS($M269,44))=0,INDIRECT(ADDRESS($M269,38))="UL"),INDIRECT(ADDRESS($M269,COLUMN())),0),0))</f>
        <v>0.62391534391534387</v>
      </c>
      <c r="BC269" s="58" cm="1">
        <f t="array" aca="1" ref="BC269" ca="1">SUM(IF($C269&gt;0,IF(AND(INDIRECT(ADDRESS($C269,44))=0,INDIRECT(ADDRESS($C269,38))="UL"),INDIRECT(ADDRESS($C269,COLUMN())),0),0),IF($D269&gt;0,IF(AND(INDIRECT(ADDRESS($D269,44))=0,INDIRECT(ADDRESS($D269,38))="UL"),INDIRECT(ADDRESS($D269,COLUMN())),0),0),IF($E269&gt;0,IF(AND(INDIRECT(ADDRESS($E269,44))=0,INDIRECT(ADDRESS($E269,38))="UL"),INDIRECT(ADDRESS($E269,COLUMN())),0),0),IF($F269&gt;0,IF(AND(INDIRECT(ADDRESS($F269,44))=0,INDIRECT(ADDRESS($F269,38))="UL"),INDIRECT(ADDRESS($F269,COLUMN())),0),0),IF($G269&gt;0,IF(AND(INDIRECT(ADDRESS($G269,44))=0,INDIRECT(ADDRESS($G269,38))="UL"),INDIRECT(ADDRESS($G269,COLUMN())),0),0),IF($H269&gt;0,IF(AND(INDIRECT(ADDRESS($H269,44))=0,INDIRECT(ADDRESS($H269,38))="UL"),INDIRECT(ADDRESS($H269,COLUMN())),0),0),IF($I269&gt;0,IF(AND(INDIRECT(ADDRESS($I269,44))=0,INDIRECT(ADDRESS($I269,38))="UL"),INDIRECT(ADDRESS($I269,COLUMN())),0),0),IF($J269&gt;0,IF(AND(INDIRECT(ADDRESS($J269,44))=0,INDIRECT(ADDRESS($J269,38))="UL"),INDIRECT(ADDRESS($J269,COLUMN())),0),0),IF($K269&gt;0,IF(AND(INDIRECT(ADDRESS($K269,44))=0,INDIRECT(ADDRESS($K269,38))="UL"),INDIRECT(ADDRESS($K269,COLUMN())),0),0),IF($L269&gt;0,IF(AND(INDIRECT(ADDRESS($L269,44))=0,INDIRECT(ADDRESS($L269,38))="UL"),INDIRECT(ADDRESS($L269,COLUMN())),0),0),IF($M269&gt;0,IF(AND(INDIRECT(ADDRESS($M269,44))=0,INDIRECT(ADDRESS($M269,38))="UL"),INDIRECT(ADDRESS($M269,COLUMN())),0),0))</f>
        <v>0.35259259259259257</v>
      </c>
      <c r="BD269" s="58" cm="1">
        <f t="array" aca="1" ref="BD269" ca="1">SUM(IF($C269&gt;0,IF(AND(INDIRECT(ADDRESS($C269,44))=0,INDIRECT(ADDRESS($C269,38))="UL"),INDIRECT(ADDRESS($C269,COLUMN())),0),0),IF($D269&gt;0,IF(AND(INDIRECT(ADDRESS($D269,44))=0,INDIRECT(ADDRESS($D269,38))="UL"),INDIRECT(ADDRESS($D269,COLUMN())),0),0),IF($E269&gt;0,IF(AND(INDIRECT(ADDRESS($E269,44))=0,INDIRECT(ADDRESS($E269,38))="UL"),INDIRECT(ADDRESS($E269,COLUMN())),0),0),IF($F269&gt;0,IF(AND(INDIRECT(ADDRESS($F269,44))=0,INDIRECT(ADDRESS($F269,38))="UL"),INDIRECT(ADDRESS($F269,COLUMN())),0),0),IF($G269&gt;0,IF(AND(INDIRECT(ADDRESS($G269,44))=0,INDIRECT(ADDRESS($G269,38))="UL"),INDIRECT(ADDRESS($G269,COLUMN())),0),0),IF($H269&gt;0,IF(AND(INDIRECT(ADDRESS($H269,44))=0,INDIRECT(ADDRESS($H269,38))="UL"),INDIRECT(ADDRESS($H269,COLUMN())),0),0),IF($I269&gt;0,IF(AND(INDIRECT(ADDRESS($I269,44))=0,INDIRECT(ADDRESS($I269,38))="UL"),INDIRECT(ADDRESS($I269,COLUMN())),0),0),IF($J269&gt;0,IF(AND(INDIRECT(ADDRESS($J269,44))=0,INDIRECT(ADDRESS($J269,38))="UL"),INDIRECT(ADDRESS($J269,COLUMN())),0),0),IF($K269&gt;0,IF(AND(INDIRECT(ADDRESS($K269,44))=0,INDIRECT(ADDRESS($K269,38))="UL"),INDIRECT(ADDRESS($K269,COLUMN())),0),0),IF($L269&gt;0,IF(AND(INDIRECT(ADDRESS($L269,44))=0,INDIRECT(ADDRESS($L269,38))="UL"),INDIRECT(ADDRESS($L269,COLUMN())),0),0),IF($M269&gt;0,IF(AND(INDIRECT(ADDRESS($M269,44))=0,INDIRECT(ADDRESS($M269,38))="UL"),INDIRECT(ADDRESS($M269,COLUMN())),0),0))</f>
        <v>0.58850088183421512</v>
      </c>
      <c r="BE269" s="57">
        <f t="shared" ca="1" si="195"/>
        <v>0.45432098765432094</v>
      </c>
      <c r="BF269" s="57" cm="1">
        <f t="array" aca="1" ref="BF269" ca="1">SUM(IF($C269&gt;0,IF(INDIRECT(ADDRESS($C269,45))=1,INDIRECT(ADDRESS($C269,52))*INDIRECT(ADDRESS($C269,42))/5,0),0), IF($D269&gt;0,IF(INDIRECT(ADDRESS($D269,45))=1,INDIRECT(ADDRESS($D269,52))*INDIRECT(ADDRESS($D269,42))/5,0),0), IF($E269&gt;0,IF(INDIRECT(ADDRESS($E269,45))=1,INDIRECT(ADDRESS($E269,52))*INDIRECT(ADDRESS($E269,42))/5,0),0), IF($F269&gt;0,IF(INDIRECT(ADDRESS($F269,45))=1,INDIRECT(ADDRESS($F269,52))*INDIRECT(ADDRESS($F269,42))/5,0),0), IF($G269&gt;0,IF(INDIRECT(ADDRESS($G269,45))=1,INDIRECT(ADDRESS($G269,52))*INDIRECT(ADDRESS($G269,42))/5,0),0), IF($H269&gt;0,IF(INDIRECT(ADDRESS($H269,45))=1,INDIRECT(ADDRESS($H269,52))*INDIRECT(ADDRESS($H269,42))/5,0),0)
)*$BF$296/100</f>
        <v>6.6666666666666666E-2</v>
      </c>
      <c r="BG269" s="19">
        <v>1</v>
      </c>
      <c r="BH269" s="57" cm="1">
        <f t="array" aca="1" ref="BH269" ca="1">SUM(IF($C269&gt;0,IF(AND(INDIRECT(ADDRESS($C269,44))=0,INDIRECT(ADDRESS($C269,38))&lt;&gt;"UL"),INDIRECT(ADDRESS($C269,COLUMN()-12)),0),0), IF($D269&gt;0,IF(AND(INDIRECT(ADDRESS($D269,44))=0,INDIRECT(ADDRESS($D269,38))&lt;&gt;"UL"),INDIRECT(ADDRESS($D269,COLUMN()-12)),0),0), IF($E269&gt;0,IF(AND(INDIRECT(ADDRESS($E269,44))=0,INDIRECT(ADDRESS($E269,38))&lt;&gt;"UL"),INDIRECT(ADDRESS($E269,COLUMN()-12)),0),0), IF($F269&gt;0,IF(AND(INDIRECT(ADDRESS($F269,44))=0,INDIRECT(ADDRESS($F269,38))&lt;&gt;"UL"),INDIRECT(ADDRESS($F269,COLUMN()-12)),0),0), IF($G269&gt;0,IF(AND(INDIRECT(ADDRESS($G269,44))=0,INDIRECT(ADDRESS($G269,38))&lt;&gt;"UL"),INDIRECT(ADDRESS($G269,COLUMN()-12)),0),0), IF($H269&gt;0,IF(AND(INDIRECT(ADDRESS($H269,44))=0,INDIRECT(ADDRESS($H269,38))&lt;&gt;"UL"),INDIRECT(ADDRESS($H269,COLUMN()-12)),0),0), IF($I269&gt;0,IF(AND(INDIRECT(ADDRESS($I269,44))=0,INDIRECT(ADDRESS($I269,38))&lt;&gt;"UL"),INDIRECT(ADDRESS($I269,COLUMN()-12)),0),0), IF($J269&gt;0,IF(AND(INDIRECT(ADDRESS($J269,44))=0,INDIRECT(ADDRESS($J269,38))&lt;&gt;"UL"),INDIRECT(ADDRESS($J269,COLUMN()-12)),0),0), IF($K269&gt;0,IF(AND(INDIRECT(ADDRESS($K269,44))=0,INDIRECT(ADDRESS($K269,38))&lt;&gt;"UL"),INDIRECT(ADDRESS($K269,COLUMN()-12)),0),0), IF($L269&gt;0,IF(AND(INDIRECT(ADDRESS($L269,44))=0,INDIRECT(ADDRESS($L269,38))&lt;&gt;"UL"),INDIRECT(ADDRESS($L269,COLUMN()-12)),0),0), IF($M269&gt;0,IF(AND(INDIRECT(ADDRESS($M269,44))=0,INDIRECT(ADDRESS($M269,38))&lt;&gt;"UL"),INDIRECT(ADDRESS($M269,COLUMN()-12)),0),0))</f>
        <v>1.3333333333333333</v>
      </c>
      <c r="BI269" s="57" cm="1">
        <f t="array" aca="1" ref="BI269" ca="1">SUM(IF($C269&gt;0,IF(AND(INDIRECT(ADDRESS($C269,44))=0,INDIRECT(ADDRESS($C269,38))&lt;&gt;"UL"),INDIRECT(ADDRESS($C269,COLUMN()-12)),0),0), IF($D269&gt;0,IF(AND(INDIRECT(ADDRESS($D269,44))=0,INDIRECT(ADDRESS($D269,38))&lt;&gt;"UL"),INDIRECT(ADDRESS($D269,COLUMN()-12)),0),0), IF($E269&gt;0,IF(AND(INDIRECT(ADDRESS($E269,44))=0,INDIRECT(ADDRESS($E269,38))&lt;&gt;"UL"),INDIRECT(ADDRESS($E269,COLUMN()-12)),0),0), IF($F269&gt;0,IF(AND(INDIRECT(ADDRESS($F269,44))=0,INDIRECT(ADDRESS($F269,38))&lt;&gt;"UL"),INDIRECT(ADDRESS($F269,COLUMN()-12)),0),0), IF($G269&gt;0,IF(AND(INDIRECT(ADDRESS($G269,44))=0,INDIRECT(ADDRESS($G269,38))&lt;&gt;"UL"),INDIRECT(ADDRESS($G269,COLUMN()-12)),0),0), IF($H269&gt;0,IF(AND(INDIRECT(ADDRESS($H269,44))=0,INDIRECT(ADDRESS($H269,38))&lt;&gt;"UL"),INDIRECT(ADDRESS($H269,COLUMN()-12)),0),0), IF($I269&gt;0,IF(AND(INDIRECT(ADDRESS($I269,44))=0,INDIRECT(ADDRESS($I269,38))&lt;&gt;"UL"),INDIRECT(ADDRESS($I269,COLUMN()-12)),0),0), IF($J269&gt;0,IF(AND(INDIRECT(ADDRESS($J269,44))=0,INDIRECT(ADDRESS($J269,38))&lt;&gt;"UL"),INDIRECT(ADDRESS($J269,COLUMN()-12)),0),0), IF($K269&gt;0,IF(AND(INDIRECT(ADDRESS($K269,44))=0,INDIRECT(ADDRESS($K269,38))&lt;&gt;"UL"),INDIRECT(ADDRESS($K269,COLUMN()-12)),0),0), IF($L269&gt;0,IF(AND(INDIRECT(ADDRESS($L269,44))=0,INDIRECT(ADDRESS($L269,38))&lt;&gt;"UL"),INDIRECT(ADDRESS($L269,COLUMN()-12)),0),0), IF($M269&gt;0,IF(AND(INDIRECT(ADDRESS($M269,44))=0,INDIRECT(ADDRESS($M269,38))&lt;&gt;"UL"),INDIRECT(ADDRESS($M269,COLUMN()-12)),0),0))</f>
        <v>0.88888888888888884</v>
      </c>
      <c r="BJ269" s="57" cm="1">
        <f t="array" aca="1" ref="BJ269" ca="1">SUM(IF($C269&gt;0,IF(AND(INDIRECT(ADDRESS($C269,44))=0,INDIRECT(ADDRESS($C269,38))&lt;&gt;"UL"),INDIRECT(ADDRESS($C269,COLUMN()-12)),0),0), IF($D269&gt;0,IF(AND(INDIRECT(ADDRESS($D269,44))=0,INDIRECT(ADDRESS($D269,38))&lt;&gt;"UL"),INDIRECT(ADDRESS($D269,COLUMN()-12)),0),0), IF($E269&gt;0,IF(AND(INDIRECT(ADDRESS($E269,44))=0,INDIRECT(ADDRESS($E269,38))&lt;&gt;"UL"),INDIRECT(ADDRESS($E269,COLUMN()-12)),0),0), IF($F269&gt;0,IF(AND(INDIRECT(ADDRESS($F269,44))=0,INDIRECT(ADDRESS($F269,38))&lt;&gt;"UL"),INDIRECT(ADDRESS($F269,COLUMN()-12)),0),0), IF($G269&gt;0,IF(AND(INDIRECT(ADDRESS($G269,44))=0,INDIRECT(ADDRESS($G269,38))&lt;&gt;"UL"),INDIRECT(ADDRESS($G269,COLUMN()-12)),0),0), IF($H269&gt;0,IF(AND(INDIRECT(ADDRESS($H269,44))=0,INDIRECT(ADDRESS($H269,38))&lt;&gt;"UL"),INDIRECT(ADDRESS($H269,COLUMN()-12)),0),0), IF($I269&gt;0,IF(AND(INDIRECT(ADDRESS($I269,44))=0,INDIRECT(ADDRESS($I269,38))&lt;&gt;"UL"),INDIRECT(ADDRESS($I269,COLUMN()-12)),0),0), IF($J269&gt;0,IF(AND(INDIRECT(ADDRESS($J269,44))=0,INDIRECT(ADDRESS($J269,38))&lt;&gt;"UL"),INDIRECT(ADDRESS($J269,COLUMN()-12)),0),0), IF($K269&gt;0,IF(AND(INDIRECT(ADDRESS($K269,44))=0,INDIRECT(ADDRESS($K269,38))&lt;&gt;"UL"),INDIRECT(ADDRESS($K269,COLUMN()-12)),0),0), IF($L269&gt;0,IF(AND(INDIRECT(ADDRESS($L269,44))=0,INDIRECT(ADDRESS($L269,38))&lt;&gt;"UL"),INDIRECT(ADDRESS($L269,COLUMN()-12)),0),0), IF($M269&gt;0,IF(AND(INDIRECT(ADDRESS($M269,44))=0,INDIRECT(ADDRESS($M269,38))&lt;&gt;"UL"),INDIRECT(ADDRESS($M269,COLUMN()-12)),0),0))</f>
        <v>0.44444444444444442</v>
      </c>
      <c r="BK269" s="57">
        <f t="shared" ca="1" si="196"/>
        <v>1.3333333333333333</v>
      </c>
      <c r="BL269" s="58">
        <f t="shared" ca="1" si="210"/>
        <v>0.88888888888888895</v>
      </c>
      <c r="BM269" s="57" cm="1">
        <f t="array" aca="1" ref="BM269" ca="1">SUM(IF($C269&gt;0,IF(AND(INDIRECT(ADDRESS($C269,44))=0,INDIRECT(ADDRESS($C269,38))&lt;&gt;"UL"),INDIRECT(ADDRESS($C269,COLUMN()-12)),0),0), IF($D269&gt;0,IF(AND(INDIRECT(ADDRESS($D269,44))=0,INDIRECT(ADDRESS($D269,38))&lt;&gt;"UL"),INDIRECT(ADDRESS($D269,COLUMN()-12)),0),0), IF($E269&gt;0,IF(AND(INDIRECT(ADDRESS($E269,44))=0,INDIRECT(ADDRESS($E269,38))&lt;&gt;"UL"),INDIRECT(ADDRESS($E269,COLUMN()-12)),0),0), IF($F269&gt;0,IF(AND(INDIRECT(ADDRESS($F269,44))=0,INDIRECT(ADDRESS($F269,38))&lt;&gt;"UL"),INDIRECT(ADDRESS($F269,COLUMN()-12)),0),0), IF($G269&gt;0,IF(AND(INDIRECT(ADDRESS($G269,44))=0,INDIRECT(ADDRESS($G269,38))&lt;&gt;"UL"),INDIRECT(ADDRESS($G269,COLUMN()-12)),0),0), IF($H269&gt;0,IF(AND(INDIRECT(ADDRESS($H269,44))=0,INDIRECT(ADDRESS($H269,38))&lt;&gt;"UL"),INDIRECT(ADDRESS($H269,COLUMN()-12)),0),0), IF($I269&gt;0,IF(AND(INDIRECT(ADDRESS($I269,44))=0,INDIRECT(ADDRESS($I269,38))&lt;&gt;"UL"),INDIRECT(ADDRESS($I269,COLUMN()-12)),0),0), IF($J269&gt;0,IF(AND(INDIRECT(ADDRESS($J269,44))=0,INDIRECT(ADDRESS($J269,38))&lt;&gt;"UL"),INDIRECT(ADDRESS($J269,COLUMN()-12)),0),0), IF($K269&gt;0,IF(AND(INDIRECT(ADDRESS($K269,44))=0,INDIRECT(ADDRESS($K269,38))&lt;&gt;"UL"),INDIRECT(ADDRESS($K269,COLUMN()-11)),0),0), IF($L269&gt;0,IF(AND(INDIRECT(ADDRESS($L269,44))=0,INDIRECT(ADDRESS($L269,38))&lt;&gt;"UL"),INDIRECT(ADDRESS($L269,COLUMN()-11)),0),0), IF($M269&gt;0,IF(AND(INDIRECT(ADDRESS($M269,44))=0,INDIRECT(ADDRESS($M269,38))&lt;&gt;"UL"),INDIRECT(ADDRESS($M269,COLUMN()-11)),0),0))</f>
        <v>0.29629629629629634</v>
      </c>
      <c r="BN269" s="57" cm="1">
        <f t="array" aca="1" ref="BN269" ca="1">SUM(IF($C269&gt;0,IF(AND(INDIRECT(ADDRESS($C269,44))=0,INDIRECT(ADDRESS($C269,38))&lt;&gt;"UL"),INDIRECT(ADDRESS($C269,COLUMN()-12)),0),0), IF($D269&gt;0,IF(AND(INDIRECT(ADDRESS($D269,44))=0,INDIRECT(ADDRESS($D269,38))&lt;&gt;"UL"),INDIRECT(ADDRESS($D269,COLUMN()-12)),0),0), IF($E269&gt;0,IF(AND(INDIRECT(ADDRESS($E269,44))=0,INDIRECT(ADDRESS($E269,38))&lt;&gt;"UL"),INDIRECT(ADDRESS($E269,COLUMN()-12)),0),0), IF($F269&gt;0,IF(AND(INDIRECT(ADDRESS($F269,44))=0,INDIRECT(ADDRESS($F269,38))&lt;&gt;"UL"),INDIRECT(ADDRESS($F269,COLUMN()-12)),0),0), IF($G269&gt;0,IF(AND(INDIRECT(ADDRESS($G269,44))=0,INDIRECT(ADDRESS($G269,38))&lt;&gt;"UL"),INDIRECT(ADDRESS($G269,COLUMN()-12)),0),0), IF($H269&gt;0,IF(AND(INDIRECT(ADDRESS($H269,44))=0,INDIRECT(ADDRESS($H269,38))&lt;&gt;"UL"),INDIRECT(ADDRESS($H269,COLUMN()-12)),0),0), IF($I269&gt;0,IF(AND(INDIRECT(ADDRESS($I269,44))=0,INDIRECT(ADDRESS($I269,38))&lt;&gt;"UL"),INDIRECT(ADDRESS($I269,COLUMN()-12)),0),0), IF($J269&gt;0,IF(AND(INDIRECT(ADDRESS($J269,44))=0,INDIRECT(ADDRESS($J269,38))&lt;&gt;"UL"),INDIRECT(ADDRESS($J269,COLUMN()-12)),0),0), IF($K269&gt;0,IF(AND(INDIRECT(ADDRESS($K269,44))=0,INDIRECT(ADDRESS($K269,38))&lt;&gt;"UL"),INDIRECT(ADDRESS($K269,COLUMN()-11)),0),0), IF($L269&gt;0,IF(AND(INDIRECT(ADDRESS($L269,44))=0,INDIRECT(ADDRESS($L269,38))&lt;&gt;"UL"),INDIRECT(ADDRESS($L269,COLUMN()-11)),0),0), IF($M269&gt;0,IF(AND(INDIRECT(ADDRESS($M269,44))=0,INDIRECT(ADDRESS($M269,38))&lt;&gt;"UL"),INDIRECT(ADDRESS($M269,COLUMN()-11)),0),0))</f>
        <v>0.4148148148148148</v>
      </c>
      <c r="BO269" s="57" cm="1">
        <f t="array" aca="1" ref="BO269" ca="1">SUM(IF($C269&gt;0,IF(AND(INDIRECT(ADDRESS($C269,44))=0,INDIRECT(ADDRESS($C269,38))&lt;&gt;"UL"),INDIRECT(ADDRESS($C269,COLUMN()-12)),0),0), IF($D269&gt;0,IF(AND(INDIRECT(ADDRESS($D269,44))=0,INDIRECT(ADDRESS($D269,38))&lt;&gt;"UL"),INDIRECT(ADDRESS($D269,COLUMN()-12)),0),0), IF($E269&gt;0,IF(AND(INDIRECT(ADDRESS($E269,44))=0,INDIRECT(ADDRESS($E269,38))&lt;&gt;"UL"),INDIRECT(ADDRESS($E269,COLUMN()-12)),0),0), IF($F269&gt;0,IF(AND(INDIRECT(ADDRESS($F269,44))=0,INDIRECT(ADDRESS($F269,38))&lt;&gt;"UL"),INDIRECT(ADDRESS($F269,COLUMN()-12)),0),0), IF($G269&gt;0,IF(AND(INDIRECT(ADDRESS($G269,44))=0,INDIRECT(ADDRESS($G269,38))&lt;&gt;"UL"),INDIRECT(ADDRESS($G269,COLUMN()-12)),0),0), IF($H269&gt;0,IF(AND(INDIRECT(ADDRESS($H269,44))=0,INDIRECT(ADDRESS($H269,38))&lt;&gt;"UL"),INDIRECT(ADDRESS($H269,COLUMN()-12)),0),0), IF($I269&gt;0,IF(AND(INDIRECT(ADDRESS($I269,44))=0,INDIRECT(ADDRESS($I269,38))&lt;&gt;"UL"),INDIRECT(ADDRESS($I269,COLUMN()-12)),0),0), IF($J269&gt;0,IF(AND(INDIRECT(ADDRESS($J269,44))=0,INDIRECT(ADDRESS($J269,38))&lt;&gt;"UL"),INDIRECT(ADDRESS($J269,COLUMN()-12)),0),0), IF($K269&gt;0,IF(AND(INDIRECT(ADDRESS($K269,44))=0,INDIRECT(ADDRESS($K269,38))&lt;&gt;"UL"),INDIRECT(ADDRESS($K269,COLUMN()-11)),0),0), IF($L269&gt;0,IF(AND(INDIRECT(ADDRESS($L269,44))=0,INDIRECT(ADDRESS($L269,38))&lt;&gt;"UL"),INDIRECT(ADDRESS($L269,COLUMN()-11)),0),0), IF($M269&gt;0,IF(AND(INDIRECT(ADDRESS($M269,44))=0,INDIRECT(ADDRESS($M269,38))&lt;&gt;"UL"),INDIRECT(ADDRESS($M269,COLUMN()-11)),0),0))</f>
        <v>0.29629629629629634</v>
      </c>
      <c r="BP269" s="57" cm="1">
        <f t="array" aca="1" ref="BP269" ca="1">SUM(IF($C269&gt;0,IF(AND(INDIRECT(ADDRESS($C269,44))=0,INDIRECT(ADDRESS($C269,38))&lt;&gt;"UL"),INDIRECT(ADDRESS($C269,COLUMN()-12)),0),0), IF($D269&gt;0,IF(AND(INDIRECT(ADDRESS($D269,44))=0,INDIRECT(ADDRESS($D269,38))&lt;&gt;"UL"),INDIRECT(ADDRESS($D269,COLUMN()-12)),0),0), IF($E269&gt;0,IF(AND(INDIRECT(ADDRESS($E269,44))=0,INDIRECT(ADDRESS($E269,38))&lt;&gt;"UL"),INDIRECT(ADDRESS($E269,COLUMN()-12)),0),0), IF($F269&gt;0,IF(AND(INDIRECT(ADDRESS($F269,44))=0,INDIRECT(ADDRESS($F269,38))&lt;&gt;"UL"),INDIRECT(ADDRESS($F269,COLUMN()-12)),0),0), IF($G269&gt;0,IF(AND(INDIRECT(ADDRESS($G269,44))=0,INDIRECT(ADDRESS($G269,38))&lt;&gt;"UL"),INDIRECT(ADDRESS($G269,COLUMN()-12)),0),0), IF($H269&gt;0,IF(AND(INDIRECT(ADDRESS($H269,44))=0,INDIRECT(ADDRESS($H269,38))&lt;&gt;"UL"),INDIRECT(ADDRESS($H269,COLUMN()-12)),0),0), IF($I269&gt;0,IF(AND(INDIRECT(ADDRESS($I269,44))=0,INDIRECT(ADDRESS($I269,38))&lt;&gt;"UL"),INDIRECT(ADDRESS($I269,COLUMN()-12)),0),0), IF($J269&gt;0,IF(AND(INDIRECT(ADDRESS($J269,44))=0,INDIRECT(ADDRESS($J269,38))&lt;&gt;"UL"),INDIRECT(ADDRESS($J269,COLUMN()-12)),0),0), IF($K269&gt;0,IF(AND(INDIRECT(ADDRESS($K269,44))=0,INDIRECT(ADDRESS($K269,38))&lt;&gt;"UL"),INDIRECT(ADDRESS($K269,COLUMN()-11)),0),0), IF($L269&gt;0,IF(AND(INDIRECT(ADDRESS($L269,44))=0,INDIRECT(ADDRESS($L269,38))&lt;&gt;"UL"),INDIRECT(ADDRESS($L269,COLUMN()-11)),0),0), IF($M269&gt;0,IF(AND(INDIRECT(ADDRESS($M269,44))=0,INDIRECT(ADDRESS($M269,38))&lt;&gt;"UL"),INDIRECT(ADDRESS($M269,COLUMN()-11)),0),0))</f>
        <v>0.4148148148148148</v>
      </c>
      <c r="BQ269" s="57">
        <f t="shared" ca="1" si="197"/>
        <v>0.29629629629629634</v>
      </c>
      <c r="BR269" s="161">
        <f t="shared" ca="1" si="198"/>
        <v>75.957773865224041</v>
      </c>
      <c r="BS269" s="56"/>
      <c r="BT269" s="56">
        <f t="shared" ca="1" si="199"/>
        <v>3.0962620233726823</v>
      </c>
      <c r="BU269" s="89">
        <f t="shared" ca="1" si="200"/>
        <v>8.8464629239219494E-2</v>
      </c>
      <c r="BV269" s="57" t="s">
        <v>33</v>
      </c>
      <c r="BW269" s="57" cm="1">
        <f t="array" aca="1" ref="BW269" ca="1">SUM(IF($C269&gt;0,IF(AND(INDIRECT(ADDRESS($C269,44))=0,INDIRECT(ADDRESS($C269,38))="UL",ISERROR(SEARCH("Rear",INDIRECT(ADDRESS($C269,33)))),ISERROR(SEARCH("Side",INDIRECT(ADDRESS($C269,33))))),INDIRECT(ADDRESS($C269,COLUMN())),0),0),IF($D269&gt;0,IF(AND(INDIRECT(ADDRESS($D269,44))=0,INDIRECT(ADDRESS($D269,38))="UL",ISERROR(SEARCH("Rear",INDIRECT(ADDRESS($D269,33)))),ISERROR(SEARCH("Side",INDIRECT(ADDRESS($D269,33))))),INDIRECT(ADDRESS($D269,COLUMN())),0),0),IF($E269&gt;0,IF(AND(INDIRECT(ADDRESS($E269,44))=0,INDIRECT(ADDRESS($E269,38))="UL",ISERROR(SEARCH("Rear",INDIRECT(ADDRESS($E269,33)))),ISERROR(SEARCH("Side",INDIRECT(ADDRESS($E269,33))))),INDIRECT(ADDRESS($E269,COLUMN())),0),0),IF($F269&gt;0,IF(AND(INDIRECT(ADDRESS($F269,44))=0,INDIRECT(ADDRESS($F269,38))="UL",ISERROR(SEARCH("Rear",INDIRECT(ADDRESS($F269,33)))),ISERROR(SEARCH("Side",INDIRECT(ADDRESS($F269,33))))),INDIRECT(ADDRESS($F269,COLUMN())),0),0),IF($G269&gt;0,IF(AND(INDIRECT(ADDRESS($G269,44))=0,INDIRECT(ADDRESS($G269,38))="UL",ISERROR(SEARCH("Rear",INDIRECT(ADDRESS($G269,33)))),ISERROR(SEARCH("Side",INDIRECT(ADDRESS($G269,33))))),INDIRECT(ADDRESS($G269,COLUMN())),0),0),IF($H269&gt;0,IF(AND(INDIRECT(ADDRESS($H269,44))=0,INDIRECT(ADDRESS($H269,38))="UL",ISERROR(SEARCH("Rear",INDIRECT(ADDRESS($H269,33)))),ISERROR(SEARCH("Side",INDIRECT(ADDRESS($H269,33))))),INDIRECT(ADDRESS($H269,COLUMN())),0),0),IF($I269&gt;0,IF(AND(INDIRECT(ADDRESS($I269,44))=0,INDIRECT(ADDRESS($I269,38))="UL",ISERROR(SEARCH("Rear",INDIRECT(ADDRESS($I269,33)))),ISERROR(SEARCH("Side",INDIRECT(ADDRESS($I269,33))))),INDIRECT(ADDRESS($I269,COLUMN())),0),0),IF($J269&gt;0,IF(AND(INDIRECT(ADDRESS($J269,44))=0,INDIRECT(ADDRESS($J269,38))="UL",ISERROR(SEARCH("Rear",INDIRECT(ADDRESS($J269,33)))),ISERROR(SEARCH("Side",INDIRECT(ADDRESS($J269,33))))),INDIRECT(ADDRESS($J269,COLUMN())),0),0),IF($K269&gt;0,IF(AND(INDIRECT(ADDRESS($K269,44))=0,INDIRECT(ADDRESS($K269,38))="UL",ISERROR(SEARCH("Rear",INDIRECT(ADDRESS($K269,33)))),ISERROR(SEARCH("Side",INDIRECT(ADDRESS($K269,33))))),INDIRECT(ADDRESS($K269,COLUMN())),0),0),IF($L269&gt;0,IF(AND(INDIRECT(ADDRESS($L269,44))=0,INDIRECT(ADDRESS($L269,38))="UL",ISERROR(SEARCH("Rear",INDIRECT(ADDRESS($L269,33)))),ISERROR(SEARCH("Side",INDIRECT(ADDRESS($L269,33))))),INDIRECT(ADDRESS($L269,COLUMN())),0),0),IF($M269&gt;0,IF(AND(INDIRECT(ADDRESS($M269,44))=0,INDIRECT(ADDRESS($M269,38))="UL",ISERROR(SEARCH("Rear",INDIRECT(ADDRESS($M269,33)))),ISERROR(SEARCH("Side",INDIRECT(ADDRESS($M269,33))))),INDIRECT(ADDRESS($M269,COLUMN())),0),0))</f>
        <v>0.33333333333333331</v>
      </c>
      <c r="BX269" s="57">
        <f t="shared" ca="1" si="201"/>
        <v>0.99999999999999989</v>
      </c>
      <c r="BY269" s="57" cm="1">
        <f t="array" aca="1" ref="BY269" ca="1">SUM(IF($C269&gt;0,IF(AND(INDIRECT(ADDRESS($C269,44))=0,INDIRECT(ADDRESS($C269,38))="UL"),INDIRECT(ADDRESS($C269,COLUMN())),0),0),IF($D269&gt;0,IF(AND(INDIRECT(ADDRESS($D269,44))=0,INDIRECT(ADDRESS($D269,38))="UL"),INDIRECT(ADDRESS($D269,COLUMN())),0),0),IF($E269&gt;0,IF(AND(INDIRECT(ADDRESS($E269,44))=0,INDIRECT(ADDRESS($E269,38))="UL"),INDIRECT(ADDRESS($E269,COLUMN())),0),0),IF($F269&gt;0,IF(AND(INDIRECT(ADDRESS($F269,44))=0,INDIRECT(ADDRESS($F269,38))="UL"),INDIRECT(ADDRESS($F269,COLUMN())),0),0),IF($G269&gt;0,IF(AND(INDIRECT(ADDRESS($G269,44))=0,INDIRECT(ADDRESS($G269,38))="UL"),INDIRECT(ADDRESS($G269,COLUMN())),0),0),IF($H269&gt;0,IF(AND(INDIRECT(ADDRESS($H269,44))=0,INDIRECT(ADDRESS($H269,38))="UL"),INDIRECT(ADDRESS($H269,COLUMN())),0),0),IF($I269&gt;0,IF(AND(INDIRECT(ADDRESS($I269,44))=0,INDIRECT(ADDRESS($I269,38))="UL"),INDIRECT(ADDRESS($I269,COLUMN())),0),0),IF($J269&gt;0,IF(AND(INDIRECT(ADDRESS($J269,44))=0,INDIRECT(ADDRESS($J269,38))="UL"),INDIRECT(ADDRESS($J269,COLUMN())),0),0),IF($K269&gt;0,IF(AND(INDIRECT(ADDRESS($K269,44))=0,INDIRECT(ADDRESS($K269,38))="UL"),INDIRECT(ADDRESS($K269,COLUMN())),0),0),IF($L269&gt;0,IF(AND(INDIRECT(ADDRESS($L269,44))=0,INDIRECT(ADDRESS($L269,38))="UL"),INDIRECT(ADDRESS($L269,COLUMN())),0),0),IF($M269&gt;0,IF(AND(INDIRECT(ADDRESS($M269,44))=0,INDIRECT(ADDRESS($M269,38))="UL"),INDIRECT(ADDRESS($M269,COLUMN())),0),0))</f>
        <v>0.40493827160493828</v>
      </c>
      <c r="BZ269" s="57" cm="1">
        <f t="array" aca="1" ref="BZ269" ca="1">SUM(IF($C269&gt;0,IF(AND(INDIRECT(ADDRESS($C269,44))=0,INDIRECT(ADDRESS($C269,38))="UL"),INDIRECT(ADDRESS($C269,COLUMN())),0),0),IF($D269&gt;0,IF(AND(INDIRECT(ADDRESS($D269,44))=0,INDIRECT(ADDRESS($D269,38))="UL"),INDIRECT(ADDRESS($D269,COLUMN())),0),0),IF($E269&gt;0,IF(AND(INDIRECT(ADDRESS($E269,44))=0,INDIRECT(ADDRESS($E269,38))="UL"),INDIRECT(ADDRESS($E269,COLUMN())),0),0),IF($F269&gt;0,IF(AND(INDIRECT(ADDRESS($F269,44))=0,INDIRECT(ADDRESS($F269,38))="UL"),INDIRECT(ADDRESS($F269,COLUMN())),0),0),IF($G269&gt;0,IF(AND(INDIRECT(ADDRESS($G269,44))=0,INDIRECT(ADDRESS($G269,38))="UL"),INDIRECT(ADDRESS($G269,COLUMN())),0),0),IF($H269&gt;0,IF(AND(INDIRECT(ADDRESS($H269,44))=0,INDIRECT(ADDRESS($H269,38))="UL"),INDIRECT(ADDRESS($H269,COLUMN())),0),0),IF($I269&gt;0,IF(AND(INDIRECT(ADDRESS($I269,44))=0,INDIRECT(ADDRESS($I269,38))="UL"),INDIRECT(ADDRESS($I269,COLUMN())),0),0),IF($J269&gt;0,IF(AND(INDIRECT(ADDRESS($J269,44))=0,INDIRECT(ADDRESS($J269,38))="UL"),INDIRECT(ADDRESS($J269,COLUMN())),0),0),IF($K269&gt;0,IF(AND(INDIRECT(ADDRESS($K269,44))=0,INDIRECT(ADDRESS($K269,38))="UL"),INDIRECT(ADDRESS($K269,COLUMN())),0),0),IF($L269&gt;0,IF(AND(INDIRECT(ADDRESS($L269,44))=0,INDIRECT(ADDRESS($L269,38))="UL"),INDIRECT(ADDRESS($L269,COLUMN())),0),0),IF($M269&gt;0,IF(AND(INDIRECT(ADDRESS($M269,44))=0,INDIRECT(ADDRESS($M269,38))="UL"),INDIRECT(ADDRESS($M269,COLUMN())),0),0))</f>
        <v>0.7407407407407407</v>
      </c>
      <c r="CA269" s="57">
        <f t="shared" ca="1" si="202"/>
        <v>0.40493827160493828</v>
      </c>
      <c r="CB269" s="57" cm="1">
        <f t="array" aca="1" ref="CB269" ca="1">SUM(IF($C269&gt;0,IF(AND(INDIRECT(ADDRESS($C269,44))=0,INDIRECT(ADDRESS($C269,38))&lt;&gt;"UL"),INDIRECT(ADDRESS($C269,COLUMN())),0),0),IF($D269&gt;0,IF(AND(INDIRECT(ADDRESS($D269,44))=0,INDIRECT(ADDRESS($D269,38))&lt;&gt;"UL"),INDIRECT(ADDRESS($D269,COLUMN())),0),0),IF($E269&gt;0,IF(AND(INDIRECT(ADDRESS($E269,44))=0,INDIRECT(ADDRESS($E269,38))&lt;&gt;"UL"),INDIRECT(ADDRESS($E269,COLUMN())),0),0),IF($F269&gt;0,IF(AND(INDIRECT(ADDRESS($F269,44))=0,INDIRECT(ADDRESS($F269,38))&lt;&gt;"UL"),INDIRECT(ADDRESS($F269,COLUMN())),0),0),IF($G269&gt;0,IF(AND(INDIRECT(ADDRESS($G269,44))=0,INDIRECT(ADDRESS($G269,38))&lt;&gt;"UL"),INDIRECT(ADDRESS($G269,COLUMN())),0),0),IF($H269&gt;0,IF(AND(INDIRECT(ADDRESS($H269,44))=0,INDIRECT(ADDRESS($H269,38))&lt;&gt;"UL"),INDIRECT(ADDRESS($H269,COLUMN())),0),0),IF($I269&gt;0,IF(AND(INDIRECT(ADDRESS($I269,44))=0,INDIRECT(ADDRESS($I269,38))&lt;&gt;"UL"),INDIRECT(ADDRESS($I269,COLUMN())),0),0),IF($J269&gt;0,IF(AND(INDIRECT(ADDRESS($J269,44))=0,INDIRECT(ADDRESS($J269,38))&lt;&gt;"UL"),INDIRECT(ADDRESS($J269,COLUMN())),0),0),IF($K269&gt;0,IF(AND(INDIRECT(ADDRESS($K269,44))=0,INDIRECT(ADDRESS($K269,38))&lt;&gt;"UL"),INDIRECT(ADDRESS($K269,COLUMN())),0),0),IF($L269&gt;0,IF(AND(INDIRECT(ADDRESS($L269,44))=0,INDIRECT(ADDRESS($L269,38))&lt;&gt;"UL"),INDIRECT(ADDRESS($L269,COLUMN())),0),0),IF($M269&gt;0,IF(AND(INDIRECT(ADDRESS($M269,44))=0,INDIRECT(ADDRESS($M269,38))&lt;&gt;"UL"),INDIRECT(ADDRESS($M269,COLUMN())),0),0))</f>
        <v>0.44444444444444442</v>
      </c>
      <c r="CC269" s="57">
        <f t="shared" ca="1" si="203"/>
        <v>1.3333333333333333</v>
      </c>
      <c r="CD269" s="57" cm="1">
        <f t="array" aca="1" ref="CD269" ca="1">SUM(IF($C269&gt;0,IF(AND(INDIRECT(ADDRESS($C269,44))=0,INDIRECT(ADDRESS($C269,38))&lt;&gt;"UL"),INDIRECT(ADDRESS($C269,COLUMN())),0),0),IF($D269&gt;0,IF(AND(INDIRECT(ADDRESS($D269,44))=0,INDIRECT(ADDRESS($D269,38))&lt;&gt;"UL"),INDIRECT(ADDRESS($D269,COLUMN())),0),0),IF($E269&gt;0,IF(AND(INDIRECT(ADDRESS($E269,44))=0,INDIRECT(ADDRESS($E269,38))&lt;&gt;"UL"),INDIRECT(ADDRESS($E269,COLUMN())),0),0),IF($F269&gt;0,IF(AND(INDIRECT(ADDRESS($F269,44))=0,INDIRECT(ADDRESS($F269,38))&lt;&gt;"UL"),INDIRECT(ADDRESS($F269,COLUMN())),0),0),IF($G269&gt;0,IF(AND(INDIRECT(ADDRESS($G269,44))=0,INDIRECT(ADDRESS($G269,38))&lt;&gt;"UL"),INDIRECT(ADDRESS($G269,COLUMN())),0),0),IF($H269&gt;0,IF(AND(INDIRECT(ADDRESS($H269,44))=0,INDIRECT(ADDRESS($H269,38))&lt;&gt;"UL"),INDIRECT(ADDRESS($H269,COLUMN())),0),0),IF($I269&gt;0,IF(AND(INDIRECT(ADDRESS($I269,44))=0,INDIRECT(ADDRESS($I269,38))&lt;&gt;"UL"),INDIRECT(ADDRESS($I269,COLUMN())),0),0),IF($J269&gt;0,IF(AND(INDIRECT(ADDRESS($J269,44))=0,INDIRECT(ADDRESS($J269,38))&lt;&gt;"UL"),INDIRECT(ADDRESS($J269,COLUMN())),0),0),IF($K269&gt;0,IF(AND(INDIRECT(ADDRESS($K269,44))=0,INDIRECT(ADDRESS($K269,38))&lt;&gt;"UL"),INDIRECT(ADDRESS($K269,COLUMN())),0),0),IF($L269&gt;0,IF(AND(INDIRECT(ADDRESS($L269,44))=0,INDIRECT(ADDRESS($L269,38))&lt;&gt;"UL"),INDIRECT(ADDRESS($L269,COLUMN())),0),0),IF($M269&gt;0,IF(AND(INDIRECT(ADDRESS($M269,44))=0,INDIRECT(ADDRESS($M269,38))&lt;&gt;"UL"),INDIRECT(ADDRESS($M269,COLUMN())),0),0))</f>
        <v>0.14814814814814814</v>
      </c>
      <c r="CE269" s="57" cm="1">
        <f t="array" aca="1" ref="CE269" ca="1">SUM(IF($C269&gt;0,IF(AND(INDIRECT(ADDRESS($C269,44))=0,INDIRECT(ADDRESS($C269,38))&lt;&gt;"UL"),INDIRECT(ADDRESS($C269,COLUMN())),0),0),IF($D269&gt;0,IF(AND(INDIRECT(ADDRESS($D269,44))=0,INDIRECT(ADDRESS($D269,38))&lt;&gt;"UL"),INDIRECT(ADDRESS($D269,COLUMN())),0),0),IF($E269&gt;0,IF(AND(INDIRECT(ADDRESS($E269,44))=0,INDIRECT(ADDRESS($E269,38))&lt;&gt;"UL"),INDIRECT(ADDRESS($E269,COLUMN())),0),0),IF($F269&gt;0,IF(AND(INDIRECT(ADDRESS($F269,44))=0,INDIRECT(ADDRESS($F269,38))&lt;&gt;"UL"),INDIRECT(ADDRESS($F269,COLUMN())),0),0),IF($G269&gt;0,IF(AND(INDIRECT(ADDRESS($G269,44))=0,INDIRECT(ADDRESS($G269,38))&lt;&gt;"UL"),INDIRECT(ADDRESS($G269,COLUMN())),0),0),IF($H269&gt;0,IF(AND(INDIRECT(ADDRESS($H269,44))=0,INDIRECT(ADDRESS($H269,38))&lt;&gt;"UL"),INDIRECT(ADDRESS($H269,COLUMN())),0),0),IF($I269&gt;0,IF(AND(INDIRECT(ADDRESS($I269,44))=0,INDIRECT(ADDRESS($I269,38))&lt;&gt;"UL"),INDIRECT(ADDRESS($I269,COLUMN())),0),0),IF($J269&gt;0,IF(AND(INDIRECT(ADDRESS($J269,44))=0,INDIRECT(ADDRESS($J269,38))&lt;&gt;"UL"),INDIRECT(ADDRESS($J269,COLUMN())),0),0),IF($K269&gt;0,IF(AND(INDIRECT(ADDRESS($K269,44))=0,INDIRECT(ADDRESS($K269,38))&lt;&gt;"UL"),INDIRECT(ADDRESS($K269,COLUMN())),0),0),IF($L269&gt;0,IF(AND(INDIRECT(ADDRESS($L269,44))=0,INDIRECT(ADDRESS($L269,38))&lt;&gt;"UL"),INDIRECT(ADDRESS($L269,COLUMN())),0),0),IF($M269&gt;0,IF(AND(INDIRECT(ADDRESS($M269,44))=0,INDIRECT(ADDRESS($M269,38))&lt;&gt;"UL"),INDIRECT(ADDRESS($M269,COLUMN())),0),0))</f>
        <v>0.44444444444444442</v>
      </c>
      <c r="CF269" s="57">
        <f t="shared" ca="1" si="204"/>
        <v>0.14814814814814814</v>
      </c>
      <c r="CG269" s="57">
        <f t="shared" ca="1" si="211"/>
        <v>2.8485526608811478</v>
      </c>
      <c r="CH269" s="57">
        <f t="shared" ca="1" si="206"/>
        <v>8.1387218882318507E-2</v>
      </c>
      <c r="CI269" s="19">
        <f t="shared" ca="1" si="207"/>
        <v>11.001779649307995</v>
      </c>
      <c r="CJ269" s="19"/>
      <c r="CK269" s="57" cm="1">
        <f t="array" aca="1" ref="CK269" ca="1">IF(AU269="S", SUM(IF($C269&gt;0,IF(INDIRECT(ADDRESS($C269,43))&lt;&gt;1,INDIRECT(ADDRESS($C269,48)),0),0), IF($D269&gt;0,IF(INDIRECT(ADDRESS($D269,43))&lt;&gt;1,INDIRECT(ADDRESS($D269,48)),0),0), IF($E269&gt;0,IF(INDIRECT(ADDRESS($E269,43))&lt;&gt;1,INDIRECT(ADDRESS($E269,48)),0),0), IF($F269&gt;0,IF(INDIRECT(ADDRESS($F269,43))&lt;&gt;1,INDIRECT(ADDRESS($F269,48)),0),0), IF($G269&gt;0,IF(INDIRECT(ADDRESS($G269,43))&lt;&gt;1,INDIRECT(ADDRESS($G269,48)),0),0), IF($H269&gt;0,IF(INDIRECT(ADDRESS($H269,43))&lt;&gt;1,INDIRECT(ADDRESS($H269,48)),0),0), IF($I269&gt;0,IF(INDIRECT(ADDRESS($I269,43))&lt;&gt;1,INDIRECT(ADDRESS($I269,48)),0),0), IF($J269&gt;0,IF(INDIRECT(ADDRESS($J269,43))&lt;&gt;1,INDIRECT(ADDRESS($J269,48)),0),0), IF($K269&gt;0,IF(INDIRECT(ADDRESS($K269,43))&lt;&gt;1,INDIRECT(ADDRESS($K269,48)),0),0), IF($L269&gt;0,IF(INDIRECT(ADDRESS($L269,43))&lt;&gt;1,INDIRECT(ADDRESS($L269,48)),0),0), IF($M269&gt;0,IF(INDIRECT(ADDRESS($M269,43))&lt;&gt;1,INDIRECT(ADDRESS($M269,48)),0),0)), IF(AU269="L",SUM(IF($C269&gt;0,IF(INDIRECT(ADDRESS($C269,43))&lt;&gt;1,INDIRECT(ADDRESS($C269,50)),0),0), IF($D269&gt;0,IF(INDIRECT(ADDRESS($D269,43))&lt;&gt;1,INDIRECT(ADDRESS($D269,50)),0),0), IF($E269&gt;0,IF(INDIRECT(ADDRESS($E269,43))&lt;&gt;1,INDIRECT(ADDRESS($E269,50)),0),0), IF($F269&gt;0,IF(INDIRECT(ADDRESS($F269,43))&lt;&gt;1,INDIRECT(ADDRESS($F269,50)),0),0), IF($G269&gt;0,IF(INDIRECT(ADDRESS($G269,43))&lt;&gt;1,INDIRECT(ADDRESS($G269,50)),0),0), IF($G269&gt;0,IF(INDIRECT(ADDRESS($G269,43))&lt;&gt;1,INDIRECT(ADDRESS($G269,50)),0),0), IF($H269&gt;0,IF(INDIRECT(ADDRESS($H269,43))&lt;&gt;1,INDIRECT(ADDRESS($H269,50)),0),0), IF($I269&gt;0,IF(INDIRECT(ADDRESS($I269,43))&lt;&gt;1,INDIRECT(ADDRESS($I269,50)),0),0), IF($J269&gt;0,IF(INDIRECT(ADDRESS($J269,43))&lt;&gt;1,INDIRECT(ADDRESS($J269,50)),0),0), IF($K269&gt;0,IF(INDIRECT(ADDRESS($K269,43))&lt;&gt;1,INDIRECT(ADDRESS($K269,50)),0),0), IF($L269&gt;0,IF(INDIRECT(ADDRESS($L269,43))&lt;&gt;1,INDIRECT(ADDRESS($L269,50)),0),0), IF($M269&gt;0,IF(INDIRECT(ADDRESS($M269,43))&lt;&gt;1,INDIRECT(ADDRESS($M269,50)),0),0)), SUM(IF($C269&gt;0,IF(INDIRECT(ADDRESS($C269,43))&lt;&gt;1,INDIRECT(ADDRESS($C269,49)),0),0), IF($D269&gt;0,IF(INDIRECT(ADDRESS($D269,43))&lt;&gt;1,INDIRECT(ADDRESS($D269,49)),0),0), IF($E269&gt;0,IF(INDIRECT(ADDRESS($E269,43))&lt;&gt;1,INDIRECT(ADDRESS($E269,49)),0),0), IF($F269&gt;0,IF(INDIRECT(ADDRESS($F269,43))&lt;&gt;1,INDIRECT(ADDRESS($F269,49)),0),0), IF($G269&gt;0,IF(INDIRECT(ADDRESS($G269,43))&lt;&gt;1,INDIRECT(ADDRESS($G269,49)),0),0), IF($G269&gt;0,IF(INDIRECT(ADDRESS($G269,43))&lt;&gt;1,INDIRECT(ADDRESS($G269,49)),0),0), IF($H269&gt;0,IF(INDIRECT(ADDRESS($H269,43))&lt;&gt;1,INDIRECT(ADDRESS($H269,49)),0),0), IF($I269&gt;0,IF(INDIRECT(ADDRESS($I269,43))&lt;&gt;1,INDIRECT(ADDRESS($I269,49)),0),0), IF($J269&gt;0,IF(INDIRECT(ADDRESS($J269,43))&lt;&gt;1,INDIRECT(ADDRESS($J269,49)),0),0), IF($K269&gt;0,IF(INDIRECT(ADDRESS($K269,43))&lt;&gt;1,INDIRECT(ADDRESS($K269,49)),0),0), IF($L269&gt;0,IF(INDIRECT(ADDRESS($L269,43))&lt;&gt;1,INDIRECT(ADDRESS($L269,49)),0),0), IF($M269&gt;0,IF(INDIRECT(ADDRESS($M269,43))&lt;&gt;1,INDIRECT(ADDRESS($M269,49)),0),0))))</f>
        <v>5.2222222222222223</v>
      </c>
      <c r="CL269" s="57" cm="1">
        <f t="array" aca="1" ref="CL269" ca="1">SUM(IF($C269&gt;0,IF(INDIRECT(ADDRESS($C269,44))=1,INDIRECT(ADDRESS($C269,90)),0),0), IF($D269&gt;0,IF(INDIRECT(ADDRESS($D269,44))=1,INDIRECT(ADDRESS($D269,90)),0),0), IF($E269&gt;0,IF(INDIRECT(ADDRESS($E269,44))=1,INDIRECT(ADDRESS($E269,90)),0),0), IF($F269&gt;0,IF(INDIRECT(ADDRESS($F269,44))=1,INDIRECT(ADDRESS($F269,90)),0),0), IF($G269&gt;0,IF(INDIRECT(ADDRESS($G269,44))=1,INDIRECT(ADDRESS($G269,90)),0),0), IF($H269&gt;0,IF(INDIRECT(ADDRESS($H269,44))=1,INDIRECT(ADDRESS($H269,90)),0),0), IF($I269&gt;0,IF(INDIRECT(ADDRESS($I269,44))=1,INDIRECT(ADDRESS($I269,90)),0),0), IF($J269&gt;0,IF(INDIRECT(ADDRESS($J269,44))=1,INDIRECT(ADDRESS($J269,90)),0),0), IF($K269&gt;0,IF(INDIRECT(ADDRESS($K269,44))=1,INDIRECT(ADDRESS($K269,90)),0),0), IF($L269&gt;0,IF(INDIRECT(ADDRESS($L269,44))=1,INDIRECT(ADDRESS($L269,90)),0),0), IF($M269&gt;0,IF(INDIRECT(ADDRESS($M269,44))=1,INDIRECT(ADDRESS($M269,90)),0),0))</f>
        <v>2.3333333333333335</v>
      </c>
      <c r="CM269" s="56">
        <f t="shared" ca="1" si="208"/>
        <v>0.65126208603449498</v>
      </c>
      <c r="CN269" s="59"/>
    </row>
    <row r="270" spans="1:92" x14ac:dyDescent="0.25">
      <c r="A270" s="52" t="s">
        <v>332</v>
      </c>
      <c r="B270" s="67">
        <v>211</v>
      </c>
      <c r="C270" s="67">
        <v>219</v>
      </c>
      <c r="D270" s="67">
        <v>220</v>
      </c>
      <c r="E270" s="67">
        <v>221</v>
      </c>
      <c r="F270" s="67">
        <v>222</v>
      </c>
      <c r="G270" s="67">
        <v>223</v>
      </c>
      <c r="H270" s="67">
        <v>237</v>
      </c>
      <c r="I270" s="67">
        <v>237</v>
      </c>
      <c r="J270" s="67">
        <v>240</v>
      </c>
      <c r="K270" s="67"/>
      <c r="L270" s="67"/>
      <c r="M270" s="67"/>
      <c r="N270" s="145">
        <f ca="1">2+SUM(INDIRECT(ADDRESS(B270,COLUMN())),IF(C270&gt;0,INDIRECT(ADDRESS(C270,COLUMN())),0),IF(D270&gt;0,INDIRECT(ADDRESS(D270,COLUMN())),0),IF(E270&gt;0,INDIRECT(ADDRESS(E270,COLUMN())),0),IF(F270&gt;0,INDIRECT(ADDRESS(F270,COLUMN())),0),IF(G270&gt;0,INDIRECT(ADDRESS(G270,COLUMN())),0),IF(H270&gt;0,INDIRECT(ADDRESS(H270,COLUMN())),0),IF(I270&gt;0,INDIRECT(ADDRESS(I270,COLUMN())),0),IF(J270&gt;0,INDIRECT(ADDRESS(J270,COLUMN())),0),IF(K270&gt;0,INDIRECT(ADDRESS(K270,COLUMN())),0),IF(L270&gt;0,INDIRECT(ADDRESS(L270,COLUMN())),0),IF(M270&gt;0,INDIRECT(ADDRESS(M270,COLUMN())),0))</f>
        <v>37</v>
      </c>
      <c r="O270" s="67" t="str" cm="1">
        <f t="array" aca="1" ref="O270" ca="1">INDIRECT(ADDRESS($B270,COLUMN()))</f>
        <v>Bomber</v>
      </c>
      <c r="P270" s="145">
        <v>7.2</v>
      </c>
      <c r="Q270" s="67">
        <f t="shared" ref="Q270:W270" ca="1" si="212">Q252</f>
        <v>2</v>
      </c>
      <c r="R270" s="67">
        <f t="shared" ca="1" si="212"/>
        <v>0</v>
      </c>
      <c r="S270" s="67">
        <f t="shared" ca="1" si="212"/>
        <v>1</v>
      </c>
      <c r="T270" s="67" t="str">
        <f t="shared" ca="1" si="212"/>
        <v>1-3</v>
      </c>
      <c r="U270" s="67">
        <f t="shared" ca="1" si="212"/>
        <v>3</v>
      </c>
      <c r="V270" s="67">
        <f t="shared" ca="1" si="212"/>
        <v>0</v>
      </c>
      <c r="W270" s="67">
        <f t="shared" ca="1" si="212"/>
        <v>5</v>
      </c>
      <c r="X270" s="145">
        <v>3</v>
      </c>
      <c r="Y270" s="67" cm="1">
        <f t="array" aca="1" ref="Y270" ca="1">INDIRECT(ADDRESS($B270,COLUMN()))</f>
        <v>2</v>
      </c>
      <c r="Z270" s="67" cm="1">
        <f t="array" aca="1" ref="Z270" ca="1">INDIRECT(ADDRESS($B270,COLUMN()))</f>
        <v>4</v>
      </c>
      <c r="AA270" s="67" cm="1">
        <f t="array" aca="1" ref="AA270" ca="1">INDIRECT(ADDRESS($B270,COLUMN()))</f>
        <v>0</v>
      </c>
      <c r="AB270" s="56">
        <f t="shared" ca="1" si="209"/>
        <v>0.49103785828631286</v>
      </c>
      <c r="AC270" s="56">
        <f t="shared" ca="1" si="191"/>
        <v>0.46096088147127784</v>
      </c>
      <c r="AD270" s="56">
        <f t="shared" ca="1" si="192"/>
        <v>2.8860159535593048</v>
      </c>
      <c r="AF270" s="52"/>
      <c r="AG270" s="52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2"/>
      <c r="AU270" s="54" t="s">
        <v>33</v>
      </c>
      <c r="AV270" s="57" cm="1">
        <f t="array" aca="1" ref="AV270" ca="1">SUM(IF($C270&gt;0,IF(AND(INDIRECT(ADDRESS($C270,44))=0,INDIRECT(ADDRESS($C270,38))="UL",ISERROR(SEARCH("Rear",INDIRECT(ADDRESS($C270,33)))),ISERROR(SEARCH("Side",INDIRECT(ADDRESS($C270,33))))),INDIRECT(ADDRESS($C270,COLUMN())),0),0),IF($D270&gt;0,IF(AND(INDIRECT(ADDRESS($D270,44))=0,INDIRECT(ADDRESS($D270,38))="UL",ISERROR(SEARCH("Rear",INDIRECT(ADDRESS($D270,33)))),ISERROR(SEARCH("Side",INDIRECT(ADDRESS($D270,33))))),INDIRECT(ADDRESS($D270,COLUMN())),0),0),IF($E270&gt;0,IF(AND(INDIRECT(ADDRESS($E270,44))=0,INDIRECT(ADDRESS($E270,38))="UL",ISERROR(SEARCH("Rear",INDIRECT(ADDRESS($E270,33)))),ISERROR(SEARCH("Side",INDIRECT(ADDRESS($E270,33))))),INDIRECT(ADDRESS($E270,COLUMN())),0),0),IF($F270&gt;0,IF(AND(INDIRECT(ADDRESS($F270,44))=0,INDIRECT(ADDRESS($F270,38))="UL",ISERROR(SEARCH("Rear",INDIRECT(ADDRESS($F270,33)))),ISERROR(SEARCH("Side",INDIRECT(ADDRESS($F270,33))))),INDIRECT(ADDRESS($F270,COLUMN())),0),0),IF($G270&gt;0,IF(AND(INDIRECT(ADDRESS($G270,44))=0,INDIRECT(ADDRESS($G270,38))="UL",ISERROR(SEARCH("Rear",INDIRECT(ADDRESS($G270,33)))),ISERROR(SEARCH("Side",INDIRECT(ADDRESS($G270,33))))),INDIRECT(ADDRESS($G270,COLUMN())),0),0),IF($H270&gt;0,IF(AND(INDIRECT(ADDRESS($H270,44))=0,INDIRECT(ADDRESS($H270,38))="UL",ISERROR(SEARCH("Rear",INDIRECT(ADDRESS($H270,33)))),ISERROR(SEARCH("Side",INDIRECT(ADDRESS($H270,33))))),INDIRECT(ADDRESS($H270,COLUMN())),0),0),IF($I270&gt;0,IF(AND(INDIRECT(ADDRESS($I270,44))=0,INDIRECT(ADDRESS($I270,38))="UL",ISERROR(SEARCH("Rear",INDIRECT(ADDRESS($I270,33)))),ISERROR(SEARCH("Side",INDIRECT(ADDRESS($I270,33))))),INDIRECT(ADDRESS($I270,COLUMN())),0),0),IF($J270&gt;0,IF(AND(INDIRECT(ADDRESS($J270,44))=0,INDIRECT(ADDRESS($J270,38))="UL",ISERROR(SEARCH("Rear",INDIRECT(ADDRESS($J270,33)))),ISERROR(SEARCH("Side",INDIRECT(ADDRESS($J270,33))))),INDIRECT(ADDRESS($J270,COLUMN())),0),0),IF($K270&gt;0,IF(AND(INDIRECT(ADDRESS($K270,44))=0,INDIRECT(ADDRESS($K270,38))="UL",ISERROR(SEARCH("Rear",INDIRECT(ADDRESS($K270,33)))),ISERROR(SEARCH("Side",INDIRECT(ADDRESS($K270,33))))),INDIRECT(ADDRESS($K270,COLUMN())),0),0),IF($L270&gt;0,IF(AND(INDIRECT(ADDRESS($L270,44))=0,INDIRECT(ADDRESS($L270,38))="UL",ISERROR(SEARCH("Rear",INDIRECT(ADDRESS($L270,33)))),ISERROR(SEARCH("Side",INDIRECT(ADDRESS($L270,33))))),INDIRECT(ADDRESS($L270,COLUMN())),0),0),IF($M270&gt;0,IF(AND(INDIRECT(ADDRESS($M270,44))=0,INDIRECT(ADDRESS($M270,38))="UL",ISERROR(SEARCH("Rear",INDIRECT(ADDRESS($M270,33)))),ISERROR(SEARCH("Side",INDIRECT(ADDRESS($M270,33))))),INDIRECT(ADDRESS($M270,COLUMN())),0),0))</f>
        <v>0.99999999999999989</v>
      </c>
      <c r="AW270" s="57" cm="1">
        <f t="array" aca="1" ref="AW270" ca="1">SUM(IF($C270&gt;0,IF(AND(INDIRECT(ADDRESS($C270,44))=0,INDIRECT(ADDRESS($C270,38))="UL",ISERROR(SEARCH("Rear",INDIRECT(ADDRESS($C270,33)))),ISERROR(SEARCH("Side",INDIRECT(ADDRESS($C270,33))))),INDIRECT(ADDRESS($C270,COLUMN())),0),0),IF($D270&gt;0,IF(AND(INDIRECT(ADDRESS($D270,44))=0,INDIRECT(ADDRESS($D270,38))="UL",ISERROR(SEARCH("Rear",INDIRECT(ADDRESS($D270,33)))),ISERROR(SEARCH("Side",INDIRECT(ADDRESS($D270,33))))),INDIRECT(ADDRESS($D270,COLUMN())),0),0),IF($E270&gt;0,IF(AND(INDIRECT(ADDRESS($E270,44))=0,INDIRECT(ADDRESS($E270,38))="UL",ISERROR(SEARCH("Rear",INDIRECT(ADDRESS($E270,33)))),ISERROR(SEARCH("Side",INDIRECT(ADDRESS($E270,33))))),INDIRECT(ADDRESS($E270,COLUMN())),0),0),IF($F270&gt;0,IF(AND(INDIRECT(ADDRESS($F270,44))=0,INDIRECT(ADDRESS($F270,38))="UL",ISERROR(SEARCH("Rear",INDIRECT(ADDRESS($F270,33)))),ISERROR(SEARCH("Side",INDIRECT(ADDRESS($F270,33))))),INDIRECT(ADDRESS($F270,COLUMN())),0),0),IF($G270&gt;0,IF(AND(INDIRECT(ADDRESS($G270,44))=0,INDIRECT(ADDRESS($G270,38))="UL",ISERROR(SEARCH("Rear",INDIRECT(ADDRESS($G270,33)))),ISERROR(SEARCH("Side",INDIRECT(ADDRESS($G270,33))))),INDIRECT(ADDRESS($G270,COLUMN())),0),0),IF($H270&gt;0,IF(AND(INDIRECT(ADDRESS($H270,44))=0,INDIRECT(ADDRESS($H270,38))="UL",ISERROR(SEARCH("Rear",INDIRECT(ADDRESS($H270,33)))),ISERROR(SEARCH("Side",INDIRECT(ADDRESS($H270,33))))),INDIRECT(ADDRESS($H270,COLUMN())),0),0),IF($I270&gt;0,IF(AND(INDIRECT(ADDRESS($I270,44))=0,INDIRECT(ADDRESS($I270,38))="UL",ISERROR(SEARCH("Rear",INDIRECT(ADDRESS($I270,33)))),ISERROR(SEARCH("Side",INDIRECT(ADDRESS($I270,33))))),INDIRECT(ADDRESS($I270,COLUMN())),0),0),IF($J270&gt;0,IF(AND(INDIRECT(ADDRESS($J270,44))=0,INDIRECT(ADDRESS($J270,38))="UL",ISERROR(SEARCH("Rear",INDIRECT(ADDRESS($J270,33)))),ISERROR(SEARCH("Side",INDIRECT(ADDRESS($J270,33))))),INDIRECT(ADDRESS($J270,COLUMN())),0),0),IF($K270&gt;0,IF(AND(INDIRECT(ADDRESS($K270,44))=0,INDIRECT(ADDRESS($K270,38))="UL",ISERROR(SEARCH("Rear",INDIRECT(ADDRESS($K270,33)))),ISERROR(SEARCH("Side",INDIRECT(ADDRESS($K270,33))))),INDIRECT(ADDRESS($K270,COLUMN())),0),0),IF($L270&gt;0,IF(AND(INDIRECT(ADDRESS($L270,44))=0,INDIRECT(ADDRESS($L270,38))="UL",ISERROR(SEARCH("Rear",INDIRECT(ADDRESS($L270,33)))),ISERROR(SEARCH("Side",INDIRECT(ADDRESS($L270,33))))),INDIRECT(ADDRESS($L270,COLUMN())),0),0),IF($M270&gt;0,IF(AND(INDIRECT(ADDRESS($M270,44))=0,INDIRECT(ADDRESS($M270,38))="UL",ISERROR(SEARCH("Rear",INDIRECT(ADDRESS($M270,33)))),ISERROR(SEARCH("Side",INDIRECT(ADDRESS($M270,33))))),INDIRECT(ADDRESS($M270,COLUMN())),0),0))</f>
        <v>0.66666666666666663</v>
      </c>
      <c r="AX270" s="57" cm="1">
        <f t="array" aca="1" ref="AX270" ca="1">SUM(IF($C270&gt;0,IF(AND(INDIRECT(ADDRESS($C270,44))=0,INDIRECT(ADDRESS($C270,38))="UL",ISERROR(SEARCH("Rear",INDIRECT(ADDRESS($C270,33)))),ISERROR(SEARCH("Side",INDIRECT(ADDRESS($C270,33))))),INDIRECT(ADDRESS($C270,COLUMN())),0),0),IF($D270&gt;0,IF(AND(INDIRECT(ADDRESS($D270,44))=0,INDIRECT(ADDRESS($D270,38))="UL",ISERROR(SEARCH("Rear",INDIRECT(ADDRESS($D270,33)))),ISERROR(SEARCH("Side",INDIRECT(ADDRESS($D270,33))))),INDIRECT(ADDRESS($D270,COLUMN())),0),0),IF($E270&gt;0,IF(AND(INDIRECT(ADDRESS($E270,44))=0,INDIRECT(ADDRESS($E270,38))="UL",ISERROR(SEARCH("Rear",INDIRECT(ADDRESS($E270,33)))),ISERROR(SEARCH("Side",INDIRECT(ADDRESS($E270,33))))),INDIRECT(ADDRESS($E270,COLUMN())),0),0),IF($F270&gt;0,IF(AND(INDIRECT(ADDRESS($F270,44))=0,INDIRECT(ADDRESS($F270,38))="UL",ISERROR(SEARCH("Rear",INDIRECT(ADDRESS($F270,33)))),ISERROR(SEARCH("Side",INDIRECT(ADDRESS($F270,33))))),INDIRECT(ADDRESS($F270,COLUMN())),0),0),IF($G270&gt;0,IF(AND(INDIRECT(ADDRESS($G270,44))=0,INDIRECT(ADDRESS($G270,38))="UL",ISERROR(SEARCH("Rear",INDIRECT(ADDRESS($G270,33)))),ISERROR(SEARCH("Side",INDIRECT(ADDRESS($G270,33))))),INDIRECT(ADDRESS($G270,COLUMN())),0),0),IF($H270&gt;0,IF(AND(INDIRECT(ADDRESS($H270,44))=0,INDIRECT(ADDRESS($H270,38))="UL",ISERROR(SEARCH("Rear",INDIRECT(ADDRESS($H270,33)))),ISERROR(SEARCH("Side",INDIRECT(ADDRESS($H270,33))))),INDIRECT(ADDRESS($H270,COLUMN())),0),0),IF($I270&gt;0,IF(AND(INDIRECT(ADDRESS($I270,44))=0,INDIRECT(ADDRESS($I270,38))="UL",ISERROR(SEARCH("Rear",INDIRECT(ADDRESS($I270,33)))),ISERROR(SEARCH("Side",INDIRECT(ADDRESS($I270,33))))),INDIRECT(ADDRESS($I270,COLUMN())),0),0),IF($J270&gt;0,IF(AND(INDIRECT(ADDRESS($J270,44))=0,INDIRECT(ADDRESS($J270,38))="UL",ISERROR(SEARCH("Rear",INDIRECT(ADDRESS($J270,33)))),ISERROR(SEARCH("Side",INDIRECT(ADDRESS($J270,33))))),INDIRECT(ADDRESS($J270,COLUMN())),0),0),IF($K270&gt;0,IF(AND(INDIRECT(ADDRESS($K270,44))=0,INDIRECT(ADDRESS($K270,38))="UL",ISERROR(SEARCH("Rear",INDIRECT(ADDRESS($K270,33)))),ISERROR(SEARCH("Side",INDIRECT(ADDRESS($K270,33))))),INDIRECT(ADDRESS($K270,COLUMN())),0),0),IF($L270&gt;0,IF(AND(INDIRECT(ADDRESS($L270,44))=0,INDIRECT(ADDRESS($L270,38))="UL",ISERROR(SEARCH("Rear",INDIRECT(ADDRESS($L270,33)))),ISERROR(SEARCH("Side",INDIRECT(ADDRESS($L270,33))))),INDIRECT(ADDRESS($L270,COLUMN())),0),0),IF($M270&gt;0,IF(AND(INDIRECT(ADDRESS($M270,44))=0,INDIRECT(ADDRESS($M270,38))="UL",ISERROR(SEARCH("Rear",INDIRECT(ADDRESS($M270,33)))),ISERROR(SEARCH("Side",INDIRECT(ADDRESS($M270,33))))),INDIRECT(ADDRESS($M270,COLUMN())),0),0))</f>
        <v>0</v>
      </c>
      <c r="AY270" s="58">
        <f t="shared" ca="1" si="193"/>
        <v>0.99999999999999989</v>
      </c>
      <c r="AZ270" s="58">
        <f t="shared" ca="1" si="194"/>
        <v>0.55555555555555547</v>
      </c>
      <c r="BA270" s="58" cm="1">
        <f t="array" aca="1" ref="BA270" ca="1">SUM(IF($C270&gt;0,IF(AND(INDIRECT(ADDRESS($C270,44))=0,INDIRECT(ADDRESS($C270,38))="UL"),INDIRECT(ADDRESS($C270,COLUMN())),0),0),IF($D270&gt;0,IF(AND(INDIRECT(ADDRESS($D270,44))=0,INDIRECT(ADDRESS($D270,38))="UL"),INDIRECT(ADDRESS($D270,COLUMN())),0),0),IF($E270&gt;0,IF(AND(INDIRECT(ADDRESS($E270,44))=0,INDIRECT(ADDRESS($E270,38))="UL"),INDIRECT(ADDRESS($E270,COLUMN())),0),0),IF($F270&gt;0,IF(AND(INDIRECT(ADDRESS($F270,44))=0,INDIRECT(ADDRESS($F270,38))="UL"),INDIRECT(ADDRESS($F270,COLUMN())),0),0),IF($G270&gt;0,IF(AND(INDIRECT(ADDRESS($G270,44))=0,INDIRECT(ADDRESS($G270,38))="UL"),INDIRECT(ADDRESS($G270,COLUMN())),0),0),IF($H270&gt;0,IF(AND(INDIRECT(ADDRESS($H270,44))=0,INDIRECT(ADDRESS($H270,38))="UL"),INDIRECT(ADDRESS($H270,COLUMN())),0),0),IF($I270&gt;0,IF(AND(INDIRECT(ADDRESS($I270,44))=0,INDIRECT(ADDRESS($I270,38))="UL"),INDIRECT(ADDRESS($I270,COLUMN())),0),0),IF($J270&gt;0,IF(AND(INDIRECT(ADDRESS($J270,44))=0,INDIRECT(ADDRESS($J270,38))="UL"),INDIRECT(ADDRESS($J270,COLUMN())),0),0),IF($K270&gt;0,IF(AND(INDIRECT(ADDRESS($K270,44))=0,INDIRECT(ADDRESS($K270,38))="UL"),INDIRECT(ADDRESS($K270,COLUMN())),0),0),IF($L270&gt;0,IF(AND(INDIRECT(ADDRESS($L270,44))=0,INDIRECT(ADDRESS($L270,38))="UL"),INDIRECT(ADDRESS($L270,COLUMN())),0),0),IF($M270&gt;0,IF(AND(INDIRECT(ADDRESS($M270,44))=0,INDIRECT(ADDRESS($M270,38))="UL"),INDIRECT(ADDRESS($M270,COLUMN())),0),0))</f>
        <v>0.45432098765432094</v>
      </c>
      <c r="BB270" s="58" cm="1">
        <f t="array" aca="1" ref="BB270" ca="1">SUM(IF($C270&gt;0,IF(AND(INDIRECT(ADDRESS($C270,44))=0,INDIRECT(ADDRESS($C270,38))="UL"),INDIRECT(ADDRESS($C270,COLUMN())),0),0),IF($D270&gt;0,IF(AND(INDIRECT(ADDRESS($D270,44))=0,INDIRECT(ADDRESS($D270,38))="UL"),INDIRECT(ADDRESS($D270,COLUMN())),0),0),IF($E270&gt;0,IF(AND(INDIRECT(ADDRESS($E270,44))=0,INDIRECT(ADDRESS($E270,38))="UL"),INDIRECT(ADDRESS($E270,COLUMN())),0),0),IF($F270&gt;0,IF(AND(INDIRECT(ADDRESS($F270,44))=0,INDIRECT(ADDRESS($F270,38))="UL"),INDIRECT(ADDRESS($F270,COLUMN())),0),0),IF($G270&gt;0,IF(AND(INDIRECT(ADDRESS($G270,44))=0,INDIRECT(ADDRESS($G270,38))="UL"),INDIRECT(ADDRESS($G270,COLUMN())),0),0),IF($H270&gt;0,IF(AND(INDIRECT(ADDRESS($H270,44))=0,INDIRECT(ADDRESS($H270,38))="UL"),INDIRECT(ADDRESS($H270,COLUMN())),0),0),IF($I270&gt;0,IF(AND(INDIRECT(ADDRESS($I270,44))=0,INDIRECT(ADDRESS($I270,38))="UL"),INDIRECT(ADDRESS($I270,COLUMN())),0),0),IF($J270&gt;0,IF(AND(INDIRECT(ADDRESS($J270,44))=0,INDIRECT(ADDRESS($J270,38))="UL"),INDIRECT(ADDRESS($J270,COLUMN())),0),0),IF($K270&gt;0,IF(AND(INDIRECT(ADDRESS($K270,44))=0,INDIRECT(ADDRESS($K270,38))="UL"),INDIRECT(ADDRESS($K270,COLUMN())),0),0),IF($L270&gt;0,IF(AND(INDIRECT(ADDRESS($L270,44))=0,INDIRECT(ADDRESS($L270,38))="UL"),INDIRECT(ADDRESS($L270,COLUMN())),0),0),IF($M270&gt;0,IF(AND(INDIRECT(ADDRESS($M270,44))=0,INDIRECT(ADDRESS($M270,38))="UL"),INDIRECT(ADDRESS($M270,COLUMN())),0),0))</f>
        <v>0.62391534391534387</v>
      </c>
      <c r="BC270" s="58" cm="1">
        <f t="array" aca="1" ref="BC270" ca="1">SUM(IF($C270&gt;0,IF(AND(INDIRECT(ADDRESS($C270,44))=0,INDIRECT(ADDRESS($C270,38))="UL"),INDIRECT(ADDRESS($C270,COLUMN())),0),0),IF($D270&gt;0,IF(AND(INDIRECT(ADDRESS($D270,44))=0,INDIRECT(ADDRESS($D270,38))="UL"),INDIRECT(ADDRESS($D270,COLUMN())),0),0),IF($E270&gt;0,IF(AND(INDIRECT(ADDRESS($E270,44))=0,INDIRECT(ADDRESS($E270,38))="UL"),INDIRECT(ADDRESS($E270,COLUMN())),0),0),IF($F270&gt;0,IF(AND(INDIRECT(ADDRESS($F270,44))=0,INDIRECT(ADDRESS($F270,38))="UL"),INDIRECT(ADDRESS($F270,COLUMN())),0),0),IF($G270&gt;0,IF(AND(INDIRECT(ADDRESS($G270,44))=0,INDIRECT(ADDRESS($G270,38))="UL"),INDIRECT(ADDRESS($G270,COLUMN())),0),0),IF($H270&gt;0,IF(AND(INDIRECT(ADDRESS($H270,44))=0,INDIRECT(ADDRESS($H270,38))="UL"),INDIRECT(ADDRESS($H270,COLUMN())),0),0),IF($I270&gt;0,IF(AND(INDIRECT(ADDRESS($I270,44))=0,INDIRECT(ADDRESS($I270,38))="UL"),INDIRECT(ADDRESS($I270,COLUMN())),0),0),IF($J270&gt;0,IF(AND(INDIRECT(ADDRESS($J270,44))=0,INDIRECT(ADDRESS($J270,38))="UL"),INDIRECT(ADDRESS($J270,COLUMN())),0),0),IF($K270&gt;0,IF(AND(INDIRECT(ADDRESS($K270,44))=0,INDIRECT(ADDRESS($K270,38))="UL"),INDIRECT(ADDRESS($K270,COLUMN())),0),0),IF($L270&gt;0,IF(AND(INDIRECT(ADDRESS($L270,44))=0,INDIRECT(ADDRESS($L270,38))="UL"),INDIRECT(ADDRESS($L270,COLUMN())),0),0),IF($M270&gt;0,IF(AND(INDIRECT(ADDRESS($M270,44))=0,INDIRECT(ADDRESS($M270,38))="UL"),INDIRECT(ADDRESS($M270,COLUMN())),0),0))</f>
        <v>0.35259259259259257</v>
      </c>
      <c r="BD270" s="58" cm="1">
        <f t="array" aca="1" ref="BD270" ca="1">SUM(IF($C270&gt;0,IF(AND(INDIRECT(ADDRESS($C270,44))=0,INDIRECT(ADDRESS($C270,38))="UL"),INDIRECT(ADDRESS($C270,COLUMN())),0),0),IF($D270&gt;0,IF(AND(INDIRECT(ADDRESS($D270,44))=0,INDIRECT(ADDRESS($D270,38))="UL"),INDIRECT(ADDRESS($D270,COLUMN())),0),0),IF($E270&gt;0,IF(AND(INDIRECT(ADDRESS($E270,44))=0,INDIRECT(ADDRESS($E270,38))="UL"),INDIRECT(ADDRESS($E270,COLUMN())),0),0),IF($F270&gt;0,IF(AND(INDIRECT(ADDRESS($F270,44))=0,INDIRECT(ADDRESS($F270,38))="UL"),INDIRECT(ADDRESS($F270,COLUMN())),0),0),IF($G270&gt;0,IF(AND(INDIRECT(ADDRESS($G270,44))=0,INDIRECT(ADDRESS($G270,38))="UL"),INDIRECT(ADDRESS($G270,COLUMN())),0),0),IF($H270&gt;0,IF(AND(INDIRECT(ADDRESS($H270,44))=0,INDIRECT(ADDRESS($H270,38))="UL"),INDIRECT(ADDRESS($H270,COLUMN())),0),0),IF($I270&gt;0,IF(AND(INDIRECT(ADDRESS($I270,44))=0,INDIRECT(ADDRESS($I270,38))="UL"),INDIRECT(ADDRESS($I270,COLUMN())),0),0),IF($J270&gt;0,IF(AND(INDIRECT(ADDRESS($J270,44))=0,INDIRECT(ADDRESS($J270,38))="UL"),INDIRECT(ADDRESS($J270,COLUMN())),0),0),IF($K270&gt;0,IF(AND(INDIRECT(ADDRESS($K270,44))=0,INDIRECT(ADDRESS($K270,38))="UL"),INDIRECT(ADDRESS($K270,COLUMN())),0),0),IF($L270&gt;0,IF(AND(INDIRECT(ADDRESS($L270,44))=0,INDIRECT(ADDRESS($L270,38))="UL"),INDIRECT(ADDRESS($L270,COLUMN())),0),0),IF($M270&gt;0,IF(AND(INDIRECT(ADDRESS($M270,44))=0,INDIRECT(ADDRESS($M270,38))="UL"),INDIRECT(ADDRESS($M270,COLUMN())),0),0))</f>
        <v>0.58850088183421512</v>
      </c>
      <c r="BE270" s="57">
        <f t="shared" ca="1" si="195"/>
        <v>0.45432098765432094</v>
      </c>
      <c r="BF270" s="57" cm="1">
        <f t="array" aca="1" ref="BF270" ca="1">SUM(IF($C270&gt;0,IF(INDIRECT(ADDRESS($C270,45))=1,INDIRECT(ADDRESS($C270,52))*INDIRECT(ADDRESS($C270,42))/5,0),0), IF($D270&gt;0,IF(INDIRECT(ADDRESS($D270,45))=1,INDIRECT(ADDRESS($D270,52))*INDIRECT(ADDRESS($D270,42))/5,0),0), IF($E270&gt;0,IF(INDIRECT(ADDRESS($E270,45))=1,INDIRECT(ADDRESS($E270,52))*INDIRECT(ADDRESS($E270,42))/5,0),0), IF($F270&gt;0,IF(INDIRECT(ADDRESS($F270,45))=1,INDIRECT(ADDRESS($F270,52))*INDIRECT(ADDRESS($F270,42))/5,0),0), IF($G270&gt;0,IF(INDIRECT(ADDRESS($G270,45))=1,INDIRECT(ADDRESS($G270,52))*INDIRECT(ADDRESS($G270,42))/5,0),0), IF($H270&gt;0,IF(INDIRECT(ADDRESS($H270,45))=1,INDIRECT(ADDRESS($H270,52))*INDIRECT(ADDRESS($H270,42))/5,0),0)
)*$BF$296/100</f>
        <v>6.6666666666666666E-2</v>
      </c>
      <c r="BG270" s="19">
        <v>1</v>
      </c>
      <c r="BH270" s="57" cm="1">
        <f t="array" aca="1" ref="BH270" ca="1">SUM(IF($C270&gt;0,IF(AND(INDIRECT(ADDRESS($C270,44))=0,INDIRECT(ADDRESS($C270,38))&lt;&gt;"UL"),INDIRECT(ADDRESS($C270,COLUMN()-12)),0),0), IF($D270&gt;0,IF(AND(INDIRECT(ADDRESS($D270,44))=0,INDIRECT(ADDRESS($D270,38))&lt;&gt;"UL"),INDIRECT(ADDRESS($D270,COLUMN()-12)),0),0), IF($E270&gt;0,IF(AND(INDIRECT(ADDRESS($E270,44))=0,INDIRECT(ADDRESS($E270,38))&lt;&gt;"UL"),INDIRECT(ADDRESS($E270,COLUMN()-12)),0),0), IF($F270&gt;0,IF(AND(INDIRECT(ADDRESS($F270,44))=0,INDIRECT(ADDRESS($F270,38))&lt;&gt;"UL"),INDIRECT(ADDRESS($F270,COLUMN()-12)),0),0), IF($G270&gt;0,IF(AND(INDIRECT(ADDRESS($G270,44))=0,INDIRECT(ADDRESS($G270,38))&lt;&gt;"UL"),INDIRECT(ADDRESS($G270,COLUMN()-12)),0),0), IF($H270&gt;0,IF(AND(INDIRECT(ADDRESS($H270,44))=0,INDIRECT(ADDRESS($H270,38))&lt;&gt;"UL"),INDIRECT(ADDRESS($H270,COLUMN()-12)),0),0), IF($I270&gt;0,IF(AND(INDIRECT(ADDRESS($I270,44))=0,INDIRECT(ADDRESS($I270,38))&lt;&gt;"UL"),INDIRECT(ADDRESS($I270,COLUMN()-12)),0),0), IF($J270&gt;0,IF(AND(INDIRECT(ADDRESS($J270,44))=0,INDIRECT(ADDRESS($J270,38))&lt;&gt;"UL"),INDIRECT(ADDRESS($J270,COLUMN()-12)),0),0), IF($K270&gt;0,IF(AND(INDIRECT(ADDRESS($K270,44))=0,INDIRECT(ADDRESS($K270,38))&lt;&gt;"UL"),INDIRECT(ADDRESS($K270,COLUMN()-12)),0),0), IF($L270&gt;0,IF(AND(INDIRECT(ADDRESS($L270,44))=0,INDIRECT(ADDRESS($L270,38))&lt;&gt;"UL"),INDIRECT(ADDRESS($L270,COLUMN()-12)),0),0), IF($M270&gt;0,IF(AND(INDIRECT(ADDRESS($M270,44))=0,INDIRECT(ADDRESS($M270,38))&lt;&gt;"UL"),INDIRECT(ADDRESS($M270,COLUMN()-12)),0),0))</f>
        <v>1.3333333333333333</v>
      </c>
      <c r="BI270" s="57" cm="1">
        <f t="array" aca="1" ref="BI270" ca="1">SUM(IF($C270&gt;0,IF(AND(INDIRECT(ADDRESS($C270,44))=0,INDIRECT(ADDRESS($C270,38))&lt;&gt;"UL"),INDIRECT(ADDRESS($C270,COLUMN()-12)),0),0), IF($D270&gt;0,IF(AND(INDIRECT(ADDRESS($D270,44))=0,INDIRECT(ADDRESS($D270,38))&lt;&gt;"UL"),INDIRECT(ADDRESS($D270,COLUMN()-12)),0),0), IF($E270&gt;0,IF(AND(INDIRECT(ADDRESS($E270,44))=0,INDIRECT(ADDRESS($E270,38))&lt;&gt;"UL"),INDIRECT(ADDRESS($E270,COLUMN()-12)),0),0), IF($F270&gt;0,IF(AND(INDIRECT(ADDRESS($F270,44))=0,INDIRECT(ADDRESS($F270,38))&lt;&gt;"UL"),INDIRECT(ADDRESS($F270,COLUMN()-12)),0),0), IF($G270&gt;0,IF(AND(INDIRECT(ADDRESS($G270,44))=0,INDIRECT(ADDRESS($G270,38))&lt;&gt;"UL"),INDIRECT(ADDRESS($G270,COLUMN()-12)),0),0), IF($H270&gt;0,IF(AND(INDIRECT(ADDRESS($H270,44))=0,INDIRECT(ADDRESS($H270,38))&lt;&gt;"UL"),INDIRECT(ADDRESS($H270,COLUMN()-12)),0),0), IF($I270&gt;0,IF(AND(INDIRECT(ADDRESS($I270,44))=0,INDIRECT(ADDRESS($I270,38))&lt;&gt;"UL"),INDIRECT(ADDRESS($I270,COLUMN()-12)),0),0), IF($J270&gt;0,IF(AND(INDIRECT(ADDRESS($J270,44))=0,INDIRECT(ADDRESS($J270,38))&lt;&gt;"UL"),INDIRECT(ADDRESS($J270,COLUMN()-12)),0),0), IF($K270&gt;0,IF(AND(INDIRECT(ADDRESS($K270,44))=0,INDIRECT(ADDRESS($K270,38))&lt;&gt;"UL"),INDIRECT(ADDRESS($K270,COLUMN()-12)),0),0), IF($L270&gt;0,IF(AND(INDIRECT(ADDRESS($L270,44))=0,INDIRECT(ADDRESS($L270,38))&lt;&gt;"UL"),INDIRECT(ADDRESS($L270,COLUMN()-12)),0),0), IF($M270&gt;0,IF(AND(INDIRECT(ADDRESS($M270,44))=0,INDIRECT(ADDRESS($M270,38))&lt;&gt;"UL"),INDIRECT(ADDRESS($M270,COLUMN()-12)),0),0))</f>
        <v>0.88888888888888884</v>
      </c>
      <c r="BJ270" s="57" cm="1">
        <f t="array" aca="1" ref="BJ270" ca="1">SUM(IF($C270&gt;0,IF(AND(INDIRECT(ADDRESS($C270,44))=0,INDIRECT(ADDRESS($C270,38))&lt;&gt;"UL"),INDIRECT(ADDRESS($C270,COLUMN()-12)),0),0), IF($D270&gt;0,IF(AND(INDIRECT(ADDRESS($D270,44))=0,INDIRECT(ADDRESS($D270,38))&lt;&gt;"UL"),INDIRECT(ADDRESS($D270,COLUMN()-12)),0),0), IF($E270&gt;0,IF(AND(INDIRECT(ADDRESS($E270,44))=0,INDIRECT(ADDRESS($E270,38))&lt;&gt;"UL"),INDIRECT(ADDRESS($E270,COLUMN()-12)),0),0), IF($F270&gt;0,IF(AND(INDIRECT(ADDRESS($F270,44))=0,INDIRECT(ADDRESS($F270,38))&lt;&gt;"UL"),INDIRECT(ADDRESS($F270,COLUMN()-12)),0),0), IF($G270&gt;0,IF(AND(INDIRECT(ADDRESS($G270,44))=0,INDIRECT(ADDRESS($G270,38))&lt;&gt;"UL"),INDIRECT(ADDRESS($G270,COLUMN()-12)),0),0), IF($H270&gt;0,IF(AND(INDIRECT(ADDRESS($H270,44))=0,INDIRECT(ADDRESS($H270,38))&lt;&gt;"UL"),INDIRECT(ADDRESS($H270,COLUMN()-12)),0),0), IF($I270&gt;0,IF(AND(INDIRECT(ADDRESS($I270,44))=0,INDIRECT(ADDRESS($I270,38))&lt;&gt;"UL"),INDIRECT(ADDRESS($I270,COLUMN()-12)),0),0), IF($J270&gt;0,IF(AND(INDIRECT(ADDRESS($J270,44))=0,INDIRECT(ADDRESS($J270,38))&lt;&gt;"UL"),INDIRECT(ADDRESS($J270,COLUMN()-12)),0),0), IF($K270&gt;0,IF(AND(INDIRECT(ADDRESS($K270,44))=0,INDIRECT(ADDRESS($K270,38))&lt;&gt;"UL"),INDIRECT(ADDRESS($K270,COLUMN()-12)),0),0), IF($L270&gt;0,IF(AND(INDIRECT(ADDRESS($L270,44))=0,INDIRECT(ADDRESS($L270,38))&lt;&gt;"UL"),INDIRECT(ADDRESS($L270,COLUMN()-12)),0),0), IF($M270&gt;0,IF(AND(INDIRECT(ADDRESS($M270,44))=0,INDIRECT(ADDRESS($M270,38))&lt;&gt;"UL"),INDIRECT(ADDRESS($M270,COLUMN()-12)),0),0))</f>
        <v>0.44444444444444442</v>
      </c>
      <c r="BK270" s="57">
        <f t="shared" ca="1" si="196"/>
        <v>1.3333333333333333</v>
      </c>
      <c r="BL270" s="58">
        <f t="shared" ca="1" si="210"/>
        <v>0.88888888888888895</v>
      </c>
      <c r="BM270" s="57" cm="1">
        <f t="array" aca="1" ref="BM270" ca="1">SUM(IF($C270&gt;0,IF(AND(INDIRECT(ADDRESS($C270,44))=0,INDIRECT(ADDRESS($C270,38))&lt;&gt;"UL"),INDIRECT(ADDRESS($C270,COLUMN()-12)),0),0), IF($D270&gt;0,IF(AND(INDIRECT(ADDRESS($D270,44))=0,INDIRECT(ADDRESS($D270,38))&lt;&gt;"UL"),INDIRECT(ADDRESS($D270,COLUMN()-12)),0),0), IF($E270&gt;0,IF(AND(INDIRECT(ADDRESS($E270,44))=0,INDIRECT(ADDRESS($E270,38))&lt;&gt;"UL"),INDIRECT(ADDRESS($E270,COLUMN()-12)),0),0), IF($F270&gt;0,IF(AND(INDIRECT(ADDRESS($F270,44))=0,INDIRECT(ADDRESS($F270,38))&lt;&gt;"UL"),INDIRECT(ADDRESS($F270,COLUMN()-12)),0),0), IF($G270&gt;0,IF(AND(INDIRECT(ADDRESS($G270,44))=0,INDIRECT(ADDRESS($G270,38))&lt;&gt;"UL"),INDIRECT(ADDRESS($G270,COLUMN()-12)),0),0), IF($H270&gt;0,IF(AND(INDIRECT(ADDRESS($H270,44))=0,INDIRECT(ADDRESS($H270,38))&lt;&gt;"UL"),INDIRECT(ADDRESS($H270,COLUMN()-12)),0),0), IF($I270&gt;0,IF(AND(INDIRECT(ADDRESS($I270,44))=0,INDIRECT(ADDRESS($I270,38))&lt;&gt;"UL"),INDIRECT(ADDRESS($I270,COLUMN()-12)),0),0), IF($J270&gt;0,IF(AND(INDIRECT(ADDRESS($J270,44))=0,INDIRECT(ADDRESS($J270,38))&lt;&gt;"UL"),INDIRECT(ADDRESS($J270,COLUMN()-12)),0),0), IF($K270&gt;0,IF(AND(INDIRECT(ADDRESS($K270,44))=0,INDIRECT(ADDRESS($K270,38))&lt;&gt;"UL"),INDIRECT(ADDRESS($K270,COLUMN()-11)),0),0), IF($L270&gt;0,IF(AND(INDIRECT(ADDRESS($L270,44))=0,INDIRECT(ADDRESS($L270,38))&lt;&gt;"UL"),INDIRECT(ADDRESS($L270,COLUMN()-11)),0),0), IF($M270&gt;0,IF(AND(INDIRECT(ADDRESS($M270,44))=0,INDIRECT(ADDRESS($M270,38))&lt;&gt;"UL"),INDIRECT(ADDRESS($M270,COLUMN()-11)),0),0))</f>
        <v>0.29629629629629634</v>
      </c>
      <c r="BN270" s="57" cm="1">
        <f t="array" aca="1" ref="BN270" ca="1">SUM(IF($C270&gt;0,IF(AND(INDIRECT(ADDRESS($C270,44))=0,INDIRECT(ADDRESS($C270,38))&lt;&gt;"UL"),INDIRECT(ADDRESS($C270,COLUMN()-12)),0),0), IF($D270&gt;0,IF(AND(INDIRECT(ADDRESS($D270,44))=0,INDIRECT(ADDRESS($D270,38))&lt;&gt;"UL"),INDIRECT(ADDRESS($D270,COLUMN()-12)),0),0), IF($E270&gt;0,IF(AND(INDIRECT(ADDRESS($E270,44))=0,INDIRECT(ADDRESS($E270,38))&lt;&gt;"UL"),INDIRECT(ADDRESS($E270,COLUMN()-12)),0),0), IF($F270&gt;0,IF(AND(INDIRECT(ADDRESS($F270,44))=0,INDIRECT(ADDRESS($F270,38))&lt;&gt;"UL"),INDIRECT(ADDRESS($F270,COLUMN()-12)),0),0), IF($G270&gt;0,IF(AND(INDIRECT(ADDRESS($G270,44))=0,INDIRECT(ADDRESS($G270,38))&lt;&gt;"UL"),INDIRECT(ADDRESS($G270,COLUMN()-12)),0),0), IF($H270&gt;0,IF(AND(INDIRECT(ADDRESS($H270,44))=0,INDIRECT(ADDRESS($H270,38))&lt;&gt;"UL"),INDIRECT(ADDRESS($H270,COLUMN()-12)),0),0), IF($I270&gt;0,IF(AND(INDIRECT(ADDRESS($I270,44))=0,INDIRECT(ADDRESS($I270,38))&lt;&gt;"UL"),INDIRECT(ADDRESS($I270,COLUMN()-12)),0),0), IF($J270&gt;0,IF(AND(INDIRECT(ADDRESS($J270,44))=0,INDIRECT(ADDRESS($J270,38))&lt;&gt;"UL"),INDIRECT(ADDRESS($J270,COLUMN()-12)),0),0), IF($K270&gt;0,IF(AND(INDIRECT(ADDRESS($K270,44))=0,INDIRECT(ADDRESS($K270,38))&lt;&gt;"UL"),INDIRECT(ADDRESS($K270,COLUMN()-11)),0),0), IF($L270&gt;0,IF(AND(INDIRECT(ADDRESS($L270,44))=0,INDIRECT(ADDRESS($L270,38))&lt;&gt;"UL"),INDIRECT(ADDRESS($L270,COLUMN()-11)),0),0), IF($M270&gt;0,IF(AND(INDIRECT(ADDRESS($M270,44))=0,INDIRECT(ADDRESS($M270,38))&lt;&gt;"UL"),INDIRECT(ADDRESS($M270,COLUMN()-11)),0),0))</f>
        <v>0.4148148148148148</v>
      </c>
      <c r="BO270" s="57" cm="1">
        <f t="array" aca="1" ref="BO270" ca="1">SUM(IF($C270&gt;0,IF(AND(INDIRECT(ADDRESS($C270,44))=0,INDIRECT(ADDRESS($C270,38))&lt;&gt;"UL"),INDIRECT(ADDRESS($C270,COLUMN()-12)),0),0), IF($D270&gt;0,IF(AND(INDIRECT(ADDRESS($D270,44))=0,INDIRECT(ADDRESS($D270,38))&lt;&gt;"UL"),INDIRECT(ADDRESS($D270,COLUMN()-12)),0),0), IF($E270&gt;0,IF(AND(INDIRECT(ADDRESS($E270,44))=0,INDIRECT(ADDRESS($E270,38))&lt;&gt;"UL"),INDIRECT(ADDRESS($E270,COLUMN()-12)),0),0), IF($F270&gt;0,IF(AND(INDIRECT(ADDRESS($F270,44))=0,INDIRECT(ADDRESS($F270,38))&lt;&gt;"UL"),INDIRECT(ADDRESS($F270,COLUMN()-12)),0),0), IF($G270&gt;0,IF(AND(INDIRECT(ADDRESS($G270,44))=0,INDIRECT(ADDRESS($G270,38))&lt;&gt;"UL"),INDIRECT(ADDRESS($G270,COLUMN()-12)),0),0), IF($H270&gt;0,IF(AND(INDIRECT(ADDRESS($H270,44))=0,INDIRECT(ADDRESS($H270,38))&lt;&gt;"UL"),INDIRECT(ADDRESS($H270,COLUMN()-12)),0),0), IF($I270&gt;0,IF(AND(INDIRECT(ADDRESS($I270,44))=0,INDIRECT(ADDRESS($I270,38))&lt;&gt;"UL"),INDIRECT(ADDRESS($I270,COLUMN()-12)),0),0), IF($J270&gt;0,IF(AND(INDIRECT(ADDRESS($J270,44))=0,INDIRECT(ADDRESS($J270,38))&lt;&gt;"UL"),INDIRECT(ADDRESS($J270,COLUMN()-12)),0),0), IF($K270&gt;0,IF(AND(INDIRECT(ADDRESS($K270,44))=0,INDIRECT(ADDRESS($K270,38))&lt;&gt;"UL"),INDIRECT(ADDRESS($K270,COLUMN()-11)),0),0), IF($L270&gt;0,IF(AND(INDIRECT(ADDRESS($L270,44))=0,INDIRECT(ADDRESS($L270,38))&lt;&gt;"UL"),INDIRECT(ADDRESS($L270,COLUMN()-11)),0),0), IF($M270&gt;0,IF(AND(INDIRECT(ADDRESS($M270,44))=0,INDIRECT(ADDRESS($M270,38))&lt;&gt;"UL"),INDIRECT(ADDRESS($M270,COLUMN()-11)),0),0))</f>
        <v>0.29629629629629634</v>
      </c>
      <c r="BP270" s="57" cm="1">
        <f t="array" aca="1" ref="BP270" ca="1">SUM(IF($C270&gt;0,IF(AND(INDIRECT(ADDRESS($C270,44))=0,INDIRECT(ADDRESS($C270,38))&lt;&gt;"UL"),INDIRECT(ADDRESS($C270,COLUMN()-12)),0),0), IF($D270&gt;0,IF(AND(INDIRECT(ADDRESS($D270,44))=0,INDIRECT(ADDRESS($D270,38))&lt;&gt;"UL"),INDIRECT(ADDRESS($D270,COLUMN()-12)),0),0), IF($E270&gt;0,IF(AND(INDIRECT(ADDRESS($E270,44))=0,INDIRECT(ADDRESS($E270,38))&lt;&gt;"UL"),INDIRECT(ADDRESS($E270,COLUMN()-12)),0),0), IF($F270&gt;0,IF(AND(INDIRECT(ADDRESS($F270,44))=0,INDIRECT(ADDRESS($F270,38))&lt;&gt;"UL"),INDIRECT(ADDRESS($F270,COLUMN()-12)),0),0), IF($G270&gt;0,IF(AND(INDIRECT(ADDRESS($G270,44))=0,INDIRECT(ADDRESS($G270,38))&lt;&gt;"UL"),INDIRECT(ADDRESS($G270,COLUMN()-12)),0),0), IF($H270&gt;0,IF(AND(INDIRECT(ADDRESS($H270,44))=0,INDIRECT(ADDRESS($H270,38))&lt;&gt;"UL"),INDIRECT(ADDRESS($H270,COLUMN()-12)),0),0), IF($I270&gt;0,IF(AND(INDIRECT(ADDRESS($I270,44))=0,INDIRECT(ADDRESS($I270,38))&lt;&gt;"UL"),INDIRECT(ADDRESS($I270,COLUMN()-12)),0),0), IF($J270&gt;0,IF(AND(INDIRECT(ADDRESS($J270,44))=0,INDIRECT(ADDRESS($J270,38))&lt;&gt;"UL"),INDIRECT(ADDRESS($J270,COLUMN()-12)),0),0), IF($K270&gt;0,IF(AND(INDIRECT(ADDRESS($K270,44))=0,INDIRECT(ADDRESS($K270,38))&lt;&gt;"UL"),INDIRECT(ADDRESS($K270,COLUMN()-11)),0),0), IF($L270&gt;0,IF(AND(INDIRECT(ADDRESS($L270,44))=0,INDIRECT(ADDRESS($L270,38))&lt;&gt;"UL"),INDIRECT(ADDRESS($L270,COLUMN()-11)),0),0), IF($M270&gt;0,IF(AND(INDIRECT(ADDRESS($M270,44))=0,INDIRECT(ADDRESS($M270,38))&lt;&gt;"UL"),INDIRECT(ADDRESS($M270,COLUMN()-11)),0),0))</f>
        <v>0.4148148148148148</v>
      </c>
      <c r="BQ270" s="57">
        <f t="shared" ca="1" si="197"/>
        <v>0.29629629629629634</v>
      </c>
      <c r="BR270" s="161">
        <f t="shared" ca="1" si="198"/>
        <v>75.014846483420939</v>
      </c>
      <c r="BS270" s="56"/>
      <c r="BT270" s="56">
        <f t="shared" ca="1" si="199"/>
        <v>3.0824046671446341</v>
      </c>
      <c r="BU270" s="89">
        <f t="shared" ca="1" si="200"/>
        <v>8.330823424715228E-2</v>
      </c>
      <c r="BV270" s="57" t="s">
        <v>33</v>
      </c>
      <c r="BW270" s="57" cm="1">
        <f t="array" aca="1" ref="BW270" ca="1">SUM(IF($C270&gt;0,IF(AND(INDIRECT(ADDRESS($C270,44))=0,INDIRECT(ADDRESS($C270,38))="UL",ISERROR(SEARCH("Rear",INDIRECT(ADDRESS($C270,33)))),ISERROR(SEARCH("Side",INDIRECT(ADDRESS($C270,33))))),INDIRECT(ADDRESS($C270,COLUMN())),0),0),IF($D270&gt;0,IF(AND(INDIRECT(ADDRESS($D270,44))=0,INDIRECT(ADDRESS($D270,38))="UL",ISERROR(SEARCH("Rear",INDIRECT(ADDRESS($D270,33)))),ISERROR(SEARCH("Side",INDIRECT(ADDRESS($D270,33))))),INDIRECT(ADDRESS($D270,COLUMN())),0),0),IF($E270&gt;0,IF(AND(INDIRECT(ADDRESS($E270,44))=0,INDIRECT(ADDRESS($E270,38))="UL",ISERROR(SEARCH("Rear",INDIRECT(ADDRESS($E270,33)))),ISERROR(SEARCH("Side",INDIRECT(ADDRESS($E270,33))))),INDIRECT(ADDRESS($E270,COLUMN())),0),0),IF($F270&gt;0,IF(AND(INDIRECT(ADDRESS($F270,44))=0,INDIRECT(ADDRESS($F270,38))="UL",ISERROR(SEARCH("Rear",INDIRECT(ADDRESS($F270,33)))),ISERROR(SEARCH("Side",INDIRECT(ADDRESS($F270,33))))),INDIRECT(ADDRESS($F270,COLUMN())),0),0),IF($G270&gt;0,IF(AND(INDIRECT(ADDRESS($G270,44))=0,INDIRECT(ADDRESS($G270,38))="UL",ISERROR(SEARCH("Rear",INDIRECT(ADDRESS($G270,33)))),ISERROR(SEARCH("Side",INDIRECT(ADDRESS($G270,33))))),INDIRECT(ADDRESS($G270,COLUMN())),0),0),IF($H270&gt;0,IF(AND(INDIRECT(ADDRESS($H270,44))=0,INDIRECT(ADDRESS($H270,38))="UL",ISERROR(SEARCH("Rear",INDIRECT(ADDRESS($H270,33)))),ISERROR(SEARCH("Side",INDIRECT(ADDRESS($H270,33))))),INDIRECT(ADDRESS($H270,COLUMN())),0),0),IF($I270&gt;0,IF(AND(INDIRECT(ADDRESS($I270,44))=0,INDIRECT(ADDRESS($I270,38))="UL",ISERROR(SEARCH("Rear",INDIRECT(ADDRESS($I270,33)))),ISERROR(SEARCH("Side",INDIRECT(ADDRESS($I270,33))))),INDIRECT(ADDRESS($I270,COLUMN())),0),0),IF($J270&gt;0,IF(AND(INDIRECT(ADDRESS($J270,44))=0,INDIRECT(ADDRESS($J270,38))="UL",ISERROR(SEARCH("Rear",INDIRECT(ADDRESS($J270,33)))),ISERROR(SEARCH("Side",INDIRECT(ADDRESS($J270,33))))),INDIRECT(ADDRESS($J270,COLUMN())),0),0),IF($K270&gt;0,IF(AND(INDIRECT(ADDRESS($K270,44))=0,INDIRECT(ADDRESS($K270,38))="UL",ISERROR(SEARCH("Rear",INDIRECT(ADDRESS($K270,33)))),ISERROR(SEARCH("Side",INDIRECT(ADDRESS($K270,33))))),INDIRECT(ADDRESS($K270,COLUMN())),0),0),IF($L270&gt;0,IF(AND(INDIRECT(ADDRESS($L270,44))=0,INDIRECT(ADDRESS($L270,38))="UL",ISERROR(SEARCH("Rear",INDIRECT(ADDRESS($L270,33)))),ISERROR(SEARCH("Side",INDIRECT(ADDRESS($L270,33))))),INDIRECT(ADDRESS($L270,COLUMN())),0),0),IF($M270&gt;0,IF(AND(INDIRECT(ADDRESS($M270,44))=0,INDIRECT(ADDRESS($M270,38))="UL",ISERROR(SEARCH("Rear",INDIRECT(ADDRESS($M270,33)))),ISERROR(SEARCH("Side",INDIRECT(ADDRESS($M270,33))))),INDIRECT(ADDRESS($M270,COLUMN())),0),0))</f>
        <v>0.33333333333333331</v>
      </c>
      <c r="BX270" s="57">
        <f t="shared" ca="1" si="201"/>
        <v>0.99999999999999989</v>
      </c>
      <c r="BY270" s="57" cm="1">
        <f t="array" aca="1" ref="BY270" ca="1">SUM(IF($C270&gt;0,IF(AND(INDIRECT(ADDRESS($C270,44))=0,INDIRECT(ADDRESS($C270,38))="UL"),INDIRECT(ADDRESS($C270,COLUMN())),0),0),IF($D270&gt;0,IF(AND(INDIRECT(ADDRESS($D270,44))=0,INDIRECT(ADDRESS($D270,38))="UL"),INDIRECT(ADDRESS($D270,COLUMN())),0),0),IF($E270&gt;0,IF(AND(INDIRECT(ADDRESS($E270,44))=0,INDIRECT(ADDRESS($E270,38))="UL"),INDIRECT(ADDRESS($E270,COLUMN())),0),0),IF($F270&gt;0,IF(AND(INDIRECT(ADDRESS($F270,44))=0,INDIRECT(ADDRESS($F270,38))="UL"),INDIRECT(ADDRESS($F270,COLUMN())),0),0),IF($G270&gt;0,IF(AND(INDIRECT(ADDRESS($G270,44))=0,INDIRECT(ADDRESS($G270,38))="UL"),INDIRECT(ADDRESS($G270,COLUMN())),0),0),IF($H270&gt;0,IF(AND(INDIRECT(ADDRESS($H270,44))=0,INDIRECT(ADDRESS($H270,38))="UL"),INDIRECT(ADDRESS($H270,COLUMN())),0),0),IF($I270&gt;0,IF(AND(INDIRECT(ADDRESS($I270,44))=0,INDIRECT(ADDRESS($I270,38))="UL"),INDIRECT(ADDRESS($I270,COLUMN())),0),0),IF($J270&gt;0,IF(AND(INDIRECT(ADDRESS($J270,44))=0,INDIRECT(ADDRESS($J270,38))="UL"),INDIRECT(ADDRESS($J270,COLUMN())),0),0),IF($K270&gt;0,IF(AND(INDIRECT(ADDRESS($K270,44))=0,INDIRECT(ADDRESS($K270,38))="UL"),INDIRECT(ADDRESS($K270,COLUMN())),0),0),IF($L270&gt;0,IF(AND(INDIRECT(ADDRESS($L270,44))=0,INDIRECT(ADDRESS($L270,38))="UL"),INDIRECT(ADDRESS($L270,COLUMN())),0),0),IF($M270&gt;0,IF(AND(INDIRECT(ADDRESS($M270,44))=0,INDIRECT(ADDRESS($M270,38))="UL"),INDIRECT(ADDRESS($M270,COLUMN())),0),0))</f>
        <v>0.40493827160493828</v>
      </c>
      <c r="BZ270" s="57" cm="1">
        <f t="array" aca="1" ref="BZ270" ca="1">SUM(IF($C270&gt;0,IF(AND(INDIRECT(ADDRESS($C270,44))=0,INDIRECT(ADDRESS($C270,38))="UL"),INDIRECT(ADDRESS($C270,COLUMN())),0),0),IF($D270&gt;0,IF(AND(INDIRECT(ADDRESS($D270,44))=0,INDIRECT(ADDRESS($D270,38))="UL"),INDIRECT(ADDRESS($D270,COLUMN())),0),0),IF($E270&gt;0,IF(AND(INDIRECT(ADDRESS($E270,44))=0,INDIRECT(ADDRESS($E270,38))="UL"),INDIRECT(ADDRESS($E270,COLUMN())),0),0),IF($F270&gt;0,IF(AND(INDIRECT(ADDRESS($F270,44))=0,INDIRECT(ADDRESS($F270,38))="UL"),INDIRECT(ADDRESS($F270,COLUMN())),0),0),IF($G270&gt;0,IF(AND(INDIRECT(ADDRESS($G270,44))=0,INDIRECT(ADDRESS($G270,38))="UL"),INDIRECT(ADDRESS($G270,COLUMN())),0),0),IF($H270&gt;0,IF(AND(INDIRECT(ADDRESS($H270,44))=0,INDIRECT(ADDRESS($H270,38))="UL"),INDIRECT(ADDRESS($H270,COLUMN())),0),0),IF($I270&gt;0,IF(AND(INDIRECT(ADDRESS($I270,44))=0,INDIRECT(ADDRESS($I270,38))="UL"),INDIRECT(ADDRESS($I270,COLUMN())),0),0),IF($J270&gt;0,IF(AND(INDIRECT(ADDRESS($J270,44))=0,INDIRECT(ADDRESS($J270,38))="UL"),INDIRECT(ADDRESS($J270,COLUMN())),0),0),IF($K270&gt;0,IF(AND(INDIRECT(ADDRESS($K270,44))=0,INDIRECT(ADDRESS($K270,38))="UL"),INDIRECT(ADDRESS($K270,COLUMN())),0),0),IF($L270&gt;0,IF(AND(INDIRECT(ADDRESS($L270,44))=0,INDIRECT(ADDRESS($L270,38))="UL"),INDIRECT(ADDRESS($L270,COLUMN())),0),0),IF($M270&gt;0,IF(AND(INDIRECT(ADDRESS($M270,44))=0,INDIRECT(ADDRESS($M270,38))="UL"),INDIRECT(ADDRESS($M270,COLUMN())),0),0))</f>
        <v>0.7407407407407407</v>
      </c>
      <c r="CA270" s="57">
        <f t="shared" ca="1" si="202"/>
        <v>0.40493827160493828</v>
      </c>
      <c r="CB270" s="57" cm="1">
        <f t="array" aca="1" ref="CB270" ca="1">SUM(IF($C270&gt;0,IF(AND(INDIRECT(ADDRESS($C270,44))=0,INDIRECT(ADDRESS($C270,38))&lt;&gt;"UL"),INDIRECT(ADDRESS($C270,COLUMN())),0),0),IF($D270&gt;0,IF(AND(INDIRECT(ADDRESS($D270,44))=0,INDIRECT(ADDRESS($D270,38))&lt;&gt;"UL"),INDIRECT(ADDRESS($D270,COLUMN())),0),0),IF($E270&gt;0,IF(AND(INDIRECT(ADDRESS($E270,44))=0,INDIRECT(ADDRESS($E270,38))&lt;&gt;"UL"),INDIRECT(ADDRESS($E270,COLUMN())),0),0),IF($F270&gt;0,IF(AND(INDIRECT(ADDRESS($F270,44))=0,INDIRECT(ADDRESS($F270,38))&lt;&gt;"UL"),INDIRECT(ADDRESS($F270,COLUMN())),0),0),IF($G270&gt;0,IF(AND(INDIRECT(ADDRESS($G270,44))=0,INDIRECT(ADDRESS($G270,38))&lt;&gt;"UL"),INDIRECT(ADDRESS($G270,COLUMN())),0),0),IF($H270&gt;0,IF(AND(INDIRECT(ADDRESS($H270,44))=0,INDIRECT(ADDRESS($H270,38))&lt;&gt;"UL"),INDIRECT(ADDRESS($H270,COLUMN())),0),0),IF($I270&gt;0,IF(AND(INDIRECT(ADDRESS($I270,44))=0,INDIRECT(ADDRESS($I270,38))&lt;&gt;"UL"),INDIRECT(ADDRESS($I270,COLUMN())),0),0),IF($J270&gt;0,IF(AND(INDIRECT(ADDRESS($J270,44))=0,INDIRECT(ADDRESS($J270,38))&lt;&gt;"UL"),INDIRECT(ADDRESS($J270,COLUMN())),0),0),IF($K270&gt;0,IF(AND(INDIRECT(ADDRESS($K270,44))=0,INDIRECT(ADDRESS($K270,38))&lt;&gt;"UL"),INDIRECT(ADDRESS($K270,COLUMN())),0),0),IF($L270&gt;0,IF(AND(INDIRECT(ADDRESS($L270,44))=0,INDIRECT(ADDRESS($L270,38))&lt;&gt;"UL"),INDIRECT(ADDRESS($L270,COLUMN())),0),0),IF($M270&gt;0,IF(AND(INDIRECT(ADDRESS($M270,44))=0,INDIRECT(ADDRESS($M270,38))&lt;&gt;"UL"),INDIRECT(ADDRESS($M270,COLUMN())),0),0))</f>
        <v>0.44444444444444442</v>
      </c>
      <c r="CC270" s="57">
        <f t="shared" ca="1" si="203"/>
        <v>1.3333333333333333</v>
      </c>
      <c r="CD270" s="57" cm="1">
        <f t="array" aca="1" ref="CD270" ca="1">SUM(IF($C270&gt;0,IF(AND(INDIRECT(ADDRESS($C270,44))=0,INDIRECT(ADDRESS($C270,38))&lt;&gt;"UL"),INDIRECT(ADDRESS($C270,COLUMN())),0),0),IF($D270&gt;0,IF(AND(INDIRECT(ADDRESS($D270,44))=0,INDIRECT(ADDRESS($D270,38))&lt;&gt;"UL"),INDIRECT(ADDRESS($D270,COLUMN())),0),0),IF($E270&gt;0,IF(AND(INDIRECT(ADDRESS($E270,44))=0,INDIRECT(ADDRESS($E270,38))&lt;&gt;"UL"),INDIRECT(ADDRESS($E270,COLUMN())),0),0),IF($F270&gt;0,IF(AND(INDIRECT(ADDRESS($F270,44))=0,INDIRECT(ADDRESS($F270,38))&lt;&gt;"UL"),INDIRECT(ADDRESS($F270,COLUMN())),0),0),IF($G270&gt;0,IF(AND(INDIRECT(ADDRESS($G270,44))=0,INDIRECT(ADDRESS($G270,38))&lt;&gt;"UL"),INDIRECT(ADDRESS($G270,COLUMN())),0),0),IF($H270&gt;0,IF(AND(INDIRECT(ADDRESS($H270,44))=0,INDIRECT(ADDRESS($H270,38))&lt;&gt;"UL"),INDIRECT(ADDRESS($H270,COLUMN())),0),0),IF($I270&gt;0,IF(AND(INDIRECT(ADDRESS($I270,44))=0,INDIRECT(ADDRESS($I270,38))&lt;&gt;"UL"),INDIRECT(ADDRESS($I270,COLUMN())),0),0),IF($J270&gt;0,IF(AND(INDIRECT(ADDRESS($J270,44))=0,INDIRECT(ADDRESS($J270,38))&lt;&gt;"UL"),INDIRECT(ADDRESS($J270,COLUMN())),0),0),IF($K270&gt;0,IF(AND(INDIRECT(ADDRESS($K270,44))=0,INDIRECT(ADDRESS($K270,38))&lt;&gt;"UL"),INDIRECT(ADDRESS($K270,COLUMN())),0),0),IF($L270&gt;0,IF(AND(INDIRECT(ADDRESS($L270,44))=0,INDIRECT(ADDRESS($L270,38))&lt;&gt;"UL"),INDIRECT(ADDRESS($L270,COLUMN())),0),0),IF($M270&gt;0,IF(AND(INDIRECT(ADDRESS($M270,44))=0,INDIRECT(ADDRESS($M270,38))&lt;&gt;"UL"),INDIRECT(ADDRESS($M270,COLUMN())),0),0))</f>
        <v>0.14814814814814814</v>
      </c>
      <c r="CE270" s="57" cm="1">
        <f t="array" aca="1" ref="CE270" ca="1">SUM(IF($C270&gt;0,IF(AND(INDIRECT(ADDRESS($C270,44))=0,INDIRECT(ADDRESS($C270,38))&lt;&gt;"UL"),INDIRECT(ADDRESS($C270,COLUMN())),0),0),IF($D270&gt;0,IF(AND(INDIRECT(ADDRESS($D270,44))=0,INDIRECT(ADDRESS($D270,38))&lt;&gt;"UL"),INDIRECT(ADDRESS($D270,COLUMN())),0),0),IF($E270&gt;0,IF(AND(INDIRECT(ADDRESS($E270,44))=0,INDIRECT(ADDRESS($E270,38))&lt;&gt;"UL"),INDIRECT(ADDRESS($E270,COLUMN())),0),0),IF($F270&gt;0,IF(AND(INDIRECT(ADDRESS($F270,44))=0,INDIRECT(ADDRESS($F270,38))&lt;&gt;"UL"),INDIRECT(ADDRESS($F270,COLUMN())),0),0),IF($G270&gt;0,IF(AND(INDIRECT(ADDRESS($G270,44))=0,INDIRECT(ADDRESS($G270,38))&lt;&gt;"UL"),INDIRECT(ADDRESS($G270,COLUMN())),0),0),IF($H270&gt;0,IF(AND(INDIRECT(ADDRESS($H270,44))=0,INDIRECT(ADDRESS($H270,38))&lt;&gt;"UL"),INDIRECT(ADDRESS($H270,COLUMN())),0),0),IF($I270&gt;0,IF(AND(INDIRECT(ADDRESS($I270,44))=0,INDIRECT(ADDRESS($I270,38))&lt;&gt;"UL"),INDIRECT(ADDRESS($I270,COLUMN())),0),0),IF($J270&gt;0,IF(AND(INDIRECT(ADDRESS($J270,44))=0,INDIRECT(ADDRESS($J270,38))&lt;&gt;"UL"),INDIRECT(ADDRESS($J270,COLUMN())),0),0),IF($K270&gt;0,IF(AND(INDIRECT(ADDRESS($K270,44))=0,INDIRECT(ADDRESS($K270,38))&lt;&gt;"UL"),INDIRECT(ADDRESS($K270,COLUMN())),0),0),IF($L270&gt;0,IF(AND(INDIRECT(ADDRESS($L270,44))=0,INDIRECT(ADDRESS($L270,38))&lt;&gt;"UL"),INDIRECT(ADDRESS($L270,COLUMN())),0),0),IF($M270&gt;0,IF(AND(INDIRECT(ADDRESS($M270,44))=0,INDIRECT(ADDRESS($M270,38))&lt;&gt;"UL"),INDIRECT(ADDRESS($M270,COLUMN())),0),0))</f>
        <v>0.44444444444444442</v>
      </c>
      <c r="CF270" s="57">
        <f t="shared" ca="1" si="204"/>
        <v>0.14814814814814814</v>
      </c>
      <c r="CG270" s="57">
        <f t="shared" ca="1" si="211"/>
        <v>2.8087315400735458</v>
      </c>
      <c r="CH270" s="57">
        <f t="shared" ca="1" si="206"/>
        <v>7.5911663245230965E-2</v>
      </c>
      <c r="CI270" s="19">
        <f t="shared" ca="1" si="207"/>
        <v>8.6580478606779145</v>
      </c>
      <c r="CJ270" s="19"/>
      <c r="CK270" s="57" cm="1">
        <f t="array" aca="1" ref="CK270" ca="1">IF(AU270="S", SUM(IF($C270&gt;0,IF(INDIRECT(ADDRESS($C270,43))&lt;&gt;1,INDIRECT(ADDRESS($C270,48)),0),0), IF($D270&gt;0,IF(INDIRECT(ADDRESS($D270,43))&lt;&gt;1,INDIRECT(ADDRESS($D270,48)),0),0), IF($E270&gt;0,IF(INDIRECT(ADDRESS($E270,43))&lt;&gt;1,INDIRECT(ADDRESS($E270,48)),0),0), IF($F270&gt;0,IF(INDIRECT(ADDRESS($F270,43))&lt;&gt;1,INDIRECT(ADDRESS($F270,48)),0),0), IF($G270&gt;0,IF(INDIRECT(ADDRESS($G270,43))&lt;&gt;1,INDIRECT(ADDRESS($G270,48)),0),0), IF($H270&gt;0,IF(INDIRECT(ADDRESS($H270,43))&lt;&gt;1,INDIRECT(ADDRESS($H270,48)),0),0), IF($I270&gt;0,IF(INDIRECT(ADDRESS($I270,43))&lt;&gt;1,INDIRECT(ADDRESS($I270,48)),0),0), IF($J270&gt;0,IF(INDIRECT(ADDRESS($J270,43))&lt;&gt;1,INDIRECT(ADDRESS($J270,48)),0),0), IF($K270&gt;0,IF(INDIRECT(ADDRESS($K270,43))&lt;&gt;1,INDIRECT(ADDRESS($K270,48)),0),0), IF($L270&gt;0,IF(INDIRECT(ADDRESS($L270,43))&lt;&gt;1,INDIRECT(ADDRESS($L270,48)),0),0), IF($M270&gt;0,IF(INDIRECT(ADDRESS($M270,43))&lt;&gt;1,INDIRECT(ADDRESS($M270,48)),0),0)), IF(AU270="L",SUM(IF($C270&gt;0,IF(INDIRECT(ADDRESS($C270,43))&lt;&gt;1,INDIRECT(ADDRESS($C270,50)),0),0), IF($D270&gt;0,IF(INDIRECT(ADDRESS($D270,43))&lt;&gt;1,INDIRECT(ADDRESS($D270,50)),0),0), IF($E270&gt;0,IF(INDIRECT(ADDRESS($E270,43))&lt;&gt;1,INDIRECT(ADDRESS($E270,50)),0),0), IF($F270&gt;0,IF(INDIRECT(ADDRESS($F270,43))&lt;&gt;1,INDIRECT(ADDRESS($F270,50)),0),0), IF($G270&gt;0,IF(INDIRECT(ADDRESS($G270,43))&lt;&gt;1,INDIRECT(ADDRESS($G270,50)),0),0), IF($G270&gt;0,IF(INDIRECT(ADDRESS($G270,43))&lt;&gt;1,INDIRECT(ADDRESS($G270,50)),0),0), IF($H270&gt;0,IF(INDIRECT(ADDRESS($H270,43))&lt;&gt;1,INDIRECT(ADDRESS($H270,50)),0),0), IF($I270&gt;0,IF(INDIRECT(ADDRESS($I270,43))&lt;&gt;1,INDIRECT(ADDRESS($I270,50)),0),0), IF($J270&gt;0,IF(INDIRECT(ADDRESS($J270,43))&lt;&gt;1,INDIRECT(ADDRESS($J270,50)),0),0), IF($K270&gt;0,IF(INDIRECT(ADDRESS($K270,43))&lt;&gt;1,INDIRECT(ADDRESS($K270,50)),0),0), IF($L270&gt;0,IF(INDIRECT(ADDRESS($L270,43))&lt;&gt;1,INDIRECT(ADDRESS($L270,50)),0),0), IF($M270&gt;0,IF(INDIRECT(ADDRESS($M270,43))&lt;&gt;1,INDIRECT(ADDRESS($M270,50)),0),0)), SUM(IF($C270&gt;0,IF(INDIRECT(ADDRESS($C270,43))&lt;&gt;1,INDIRECT(ADDRESS($C270,49)),0),0), IF($D270&gt;0,IF(INDIRECT(ADDRESS($D270,43))&lt;&gt;1,INDIRECT(ADDRESS($D270,49)),0),0), IF($E270&gt;0,IF(INDIRECT(ADDRESS($E270,43))&lt;&gt;1,INDIRECT(ADDRESS($E270,49)),0),0), IF($F270&gt;0,IF(INDIRECT(ADDRESS($F270,43))&lt;&gt;1,INDIRECT(ADDRESS($F270,49)),0),0), IF($G270&gt;0,IF(INDIRECT(ADDRESS($G270,43))&lt;&gt;1,INDIRECT(ADDRESS($G270,49)),0),0), IF($G270&gt;0,IF(INDIRECT(ADDRESS($G270,43))&lt;&gt;1,INDIRECT(ADDRESS($G270,49)),0),0), IF($H270&gt;0,IF(INDIRECT(ADDRESS($H270,43))&lt;&gt;1,INDIRECT(ADDRESS($H270,49)),0),0), IF($I270&gt;0,IF(INDIRECT(ADDRESS($I270,43))&lt;&gt;1,INDIRECT(ADDRESS($I270,49)),0),0), IF($J270&gt;0,IF(INDIRECT(ADDRESS($J270,43))&lt;&gt;1,INDIRECT(ADDRESS($J270,49)),0),0), IF($K270&gt;0,IF(INDIRECT(ADDRESS($K270,43))&lt;&gt;1,INDIRECT(ADDRESS($K270,49)),0),0), IF($L270&gt;0,IF(INDIRECT(ADDRESS($L270,43))&lt;&gt;1,INDIRECT(ADDRESS($L270,49)),0),0), IF($M270&gt;0,IF(INDIRECT(ADDRESS($M270,43))&lt;&gt;1,INDIRECT(ADDRESS($M270,49)),0),0))))</f>
        <v>5.2222222222222223</v>
      </c>
      <c r="CL270" s="57" cm="1">
        <f t="array" aca="1" ref="CL270" ca="1">SUM(IF($C270&gt;0,IF(INDIRECT(ADDRESS($C270,44))=1,INDIRECT(ADDRESS($C270,90)),0),0), IF($D270&gt;0,IF(INDIRECT(ADDRESS($D270,44))=1,INDIRECT(ADDRESS($D270,90)),0),0), IF($E270&gt;0,IF(INDIRECT(ADDRESS($E270,44))=1,INDIRECT(ADDRESS($E270,90)),0),0), IF($F270&gt;0,IF(INDIRECT(ADDRESS($F270,44))=1,INDIRECT(ADDRESS($F270,90)),0),0), IF($G270&gt;0,IF(INDIRECT(ADDRESS($G270,44))=1,INDIRECT(ADDRESS($G270,90)),0),0), IF($H270&gt;0,IF(INDIRECT(ADDRESS($H270,44))=1,INDIRECT(ADDRESS($H270,90)),0),0), IF($I270&gt;0,IF(INDIRECT(ADDRESS($I270,44))=1,INDIRECT(ADDRESS($I270,90)),0),0), IF($J270&gt;0,IF(INDIRECT(ADDRESS($J270,44))=1,INDIRECT(ADDRESS($J270,90)),0),0), IF($K270&gt;0,IF(INDIRECT(ADDRESS($K270,44))=1,INDIRECT(ADDRESS($K270,90)),0),0), IF($L270&gt;0,IF(INDIRECT(ADDRESS($L270,44))=1,INDIRECT(ADDRESS($L270,90)),0),0), IF($M270&gt;0,IF(INDIRECT(ADDRESS($M270,44))=1,INDIRECT(ADDRESS($M270,90)),0),0))</f>
        <v>2.3333333333333335</v>
      </c>
      <c r="CM270" s="56">
        <f t="shared" ca="1" si="208"/>
        <v>0.61330155211454129</v>
      </c>
      <c r="CN270" s="59"/>
    </row>
    <row r="271" spans="1:92" x14ac:dyDescent="0.25">
      <c r="A271" s="52" t="s">
        <v>436</v>
      </c>
      <c r="B271" s="67">
        <v>211</v>
      </c>
      <c r="C271" s="67">
        <v>219</v>
      </c>
      <c r="D271" s="67">
        <v>220</v>
      </c>
      <c r="E271" s="67">
        <v>221</v>
      </c>
      <c r="F271" s="67">
        <v>222</v>
      </c>
      <c r="G271" s="67">
        <v>223</v>
      </c>
      <c r="H271" s="67">
        <v>238</v>
      </c>
      <c r="I271" s="67">
        <v>238</v>
      </c>
      <c r="J271" s="67">
        <v>238</v>
      </c>
      <c r="K271" s="67">
        <v>239</v>
      </c>
      <c r="L271" s="67">
        <v>239</v>
      </c>
      <c r="M271" s="67"/>
      <c r="N271" s="67">
        <f ca="1">SUM(INDIRECT(ADDRESS(B271,COLUMN())),IF(C271&gt;0,INDIRECT(ADDRESS(C271,COLUMN())),0),IF(D271&gt;0,INDIRECT(ADDRESS(D271,COLUMN())),0),IF(E271&gt;0,INDIRECT(ADDRESS(E271,COLUMN())),0),IF(F271&gt;0,INDIRECT(ADDRESS(F271,COLUMN())),0),IF(G271&gt;0,INDIRECT(ADDRESS(G271,COLUMN())),0),IF(H271&gt;0,INDIRECT(ADDRESS(H271,COLUMN())),0),IF(I271&gt;0,INDIRECT(ADDRESS(I271,COLUMN())),0),IF(J271&gt;0,INDIRECT(ADDRESS(J271,COLUMN())),0),IF(K271&gt;0,INDIRECT(ADDRESS(K271,COLUMN())),0),IF(L271&gt;0,INDIRECT(ADDRESS(L271,COLUMN())),0),IF(M271&gt;0,INDIRECT(ADDRESS(M271,COLUMN())),0))</f>
        <v>42</v>
      </c>
      <c r="O271" s="67" t="str" cm="1">
        <f t="array" aca="1" ref="O271" ca="1">INDIRECT(ADDRESS($B271,COLUMN()))</f>
        <v>Bomber</v>
      </c>
      <c r="P271" s="67" cm="1">
        <f t="array" aca="1" ref="P271" ca="1">INDIRECT(ADDRESS($B271,COLUMN()))</f>
        <v>6</v>
      </c>
      <c r="Q271" s="67" cm="1">
        <f t="array" aca="1" ref="Q271" ca="1">INDIRECT(ADDRESS($B271,COLUMN()))</f>
        <v>2</v>
      </c>
      <c r="R271" s="67" cm="1">
        <f t="array" aca="1" ref="R271" ca="1">INDIRECT(ADDRESS($B271,COLUMN()))</f>
        <v>0</v>
      </c>
      <c r="S271" s="67" cm="1">
        <f t="array" aca="1" ref="S271" ca="1">INDIRECT(ADDRESS($B271,COLUMN()))</f>
        <v>1</v>
      </c>
      <c r="T271" s="67" t="str" cm="1">
        <f t="array" aca="1" ref="T271" ca="1">INDIRECT(ADDRESS($B271,COLUMN()))</f>
        <v>1-3</v>
      </c>
      <c r="U271" s="67" cm="1">
        <f t="array" aca="1" ref="U271" ca="1">INDIRECT(ADDRESS($B271,COLUMN()))</f>
        <v>3</v>
      </c>
      <c r="V271" s="67" cm="1">
        <f t="array" aca="1" ref="V271" ca="1">INDIRECT(ADDRESS($B271,COLUMN()))</f>
        <v>0</v>
      </c>
      <c r="W271" s="67" cm="1">
        <f t="array" aca="1" ref="W271" ca="1">INDIRECT(ADDRESS($B271,COLUMN()))</f>
        <v>5</v>
      </c>
      <c r="X271" s="67" cm="1">
        <f t="array" aca="1" ref="X271" ca="1">INDIRECT(ADDRESS($B271,COLUMN()))</f>
        <v>4</v>
      </c>
      <c r="Y271" s="67" cm="1">
        <f t="array" aca="1" ref="Y271" ca="1">INDIRECT(ADDRESS($B271,COLUMN()))</f>
        <v>2</v>
      </c>
      <c r="Z271" s="67" cm="1">
        <f t="array" aca="1" ref="Z271" ca="1">INDIRECT(ADDRESS($B271,COLUMN()))</f>
        <v>4</v>
      </c>
      <c r="AA271" s="67" cm="1">
        <f t="array" aca="1" ref="AA271" ca="1">INDIRECT(ADDRESS($B271,COLUMN()))</f>
        <v>0</v>
      </c>
      <c r="AB271" s="56">
        <f t="shared" ca="1" si="209"/>
        <v>0.5386419660981433</v>
      </c>
      <c r="AC271" s="56">
        <f t="shared" ca="1" si="191"/>
        <v>0.45979432476864263</v>
      </c>
      <c r="AD271" s="56">
        <f t="shared" ca="1" si="192"/>
        <v>2.3989269118363961</v>
      </c>
      <c r="AF271" s="52"/>
      <c r="AG271" s="52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2"/>
      <c r="AU271" s="54" t="s">
        <v>33</v>
      </c>
      <c r="AV271" s="152" cm="1">
        <f t="array" aca="1" ref="AV271" ca="1">SUM(IF($C271&gt;0,IF(AND(INDIRECT(ADDRESS($C271,44))=0,INDIRECT(ADDRESS($C271,38))="UL",ISERROR(SEARCH("Rear",INDIRECT(ADDRESS($C271,33)))),ISERROR(SEARCH("Side",INDIRECT(ADDRESS($C271,33))))),INDIRECT(ADDRESS($C271,COLUMN())),0),0),IF($D271&gt;0,IF(AND(INDIRECT(ADDRESS($D271,44))=0,INDIRECT(ADDRESS($D271,38))="UL",ISERROR(SEARCH("Rear",INDIRECT(ADDRESS($D271,33)))),ISERROR(SEARCH("Side",INDIRECT(ADDRESS($D271,33))))),INDIRECT(ADDRESS($D271,COLUMN())),0),0),IF($E271&gt;0,IF(AND(INDIRECT(ADDRESS($E271,44))=0,INDIRECT(ADDRESS($E271,38))="UL",ISERROR(SEARCH("Rear",INDIRECT(ADDRESS($E271,33)))),ISERROR(SEARCH("Side",INDIRECT(ADDRESS($E271,33))))),INDIRECT(ADDRESS($E271,COLUMN())),0),0),IF($F271&gt;0,IF(AND(INDIRECT(ADDRESS($F271,44))=0,INDIRECT(ADDRESS($F271,38))="UL",ISERROR(SEARCH("Rear",INDIRECT(ADDRESS($F271,33)))),ISERROR(SEARCH("Side",INDIRECT(ADDRESS($F271,33))))),INDIRECT(ADDRESS($F271,COLUMN())),0),0),IF($G271&gt;0,IF(AND(INDIRECT(ADDRESS($G271,44))=0,INDIRECT(ADDRESS($G271,38))="UL",ISERROR(SEARCH("Rear",INDIRECT(ADDRESS($G271,33)))),ISERROR(SEARCH("Side",INDIRECT(ADDRESS($G271,33))))),INDIRECT(ADDRESS($G271,COLUMN())),0),0),IF($H271&gt;0,IF(AND(INDIRECT(ADDRESS($H271,44))=0,INDIRECT(ADDRESS($H271,38))="UL",ISERROR(SEARCH("Rear",INDIRECT(ADDRESS($H271,33)))),ISERROR(SEARCH("Side",INDIRECT(ADDRESS($H271,33))))),INDIRECT(ADDRESS($H271,COLUMN())),0),0),IF($I271&gt;0,IF(AND(INDIRECT(ADDRESS($I271,44))=0,INDIRECT(ADDRESS($I271,38))="UL",ISERROR(SEARCH("Rear",INDIRECT(ADDRESS($I271,33)))),ISERROR(SEARCH("Side",INDIRECT(ADDRESS($I271,33))))),INDIRECT(ADDRESS($I271,COLUMN())),0),0),IF($J271&gt;0,IF(AND(INDIRECT(ADDRESS($J271,44))=0,INDIRECT(ADDRESS($J271,38))="UL",ISERROR(SEARCH("Rear",INDIRECT(ADDRESS($J271,33)))),ISERROR(SEARCH("Side",INDIRECT(ADDRESS($J271,33))))),INDIRECT(ADDRESS($J271,COLUMN())),0),0),IF($K271&gt;0,IF(AND(INDIRECT(ADDRESS($K271,44))=0,INDIRECT(ADDRESS($K271,38))="UL",ISERROR(SEARCH("Rear",INDIRECT(ADDRESS($K271,33)))),ISERROR(SEARCH("Side",INDIRECT(ADDRESS($K271,33))))),INDIRECT(ADDRESS($K271,COLUMN())),0),0),IF($L271&gt;0,IF(AND(INDIRECT(ADDRESS($L271,44))=0,INDIRECT(ADDRESS($L271,38))="UL",ISERROR(SEARCH("Rear",INDIRECT(ADDRESS($L271,33)))),ISERROR(SEARCH("Side",INDIRECT(ADDRESS($L271,33))))),INDIRECT(ADDRESS($L271,COLUMN())),0),0),IF($M271&gt;0,IF(AND(INDIRECT(ADDRESS($M271,44))=0,INDIRECT(ADDRESS($M271,38))="UL",ISERROR(SEARCH("Rear",INDIRECT(ADDRESS($M271,33)))),ISERROR(SEARCH("Side",INDIRECT(ADDRESS($M271,33))))),INDIRECT(ADDRESS($M271,COLUMN())),0),0))</f>
        <v>0.77777777777777768</v>
      </c>
      <c r="AW271" s="152" cm="1">
        <f t="array" aca="1" ref="AW271" ca="1">SUM(IF($C271&gt;0,IF(AND(INDIRECT(ADDRESS($C271,44))=0,INDIRECT(ADDRESS($C271,38))="UL",ISERROR(SEARCH("Rear",INDIRECT(ADDRESS($C271,33)))),ISERROR(SEARCH("Side",INDIRECT(ADDRESS($C271,33))))),INDIRECT(ADDRESS($C271,COLUMN())),0),0),IF($D271&gt;0,IF(AND(INDIRECT(ADDRESS($D271,44))=0,INDIRECT(ADDRESS($D271,38))="UL",ISERROR(SEARCH("Rear",INDIRECT(ADDRESS($D271,33)))),ISERROR(SEARCH("Side",INDIRECT(ADDRESS($D271,33))))),INDIRECT(ADDRESS($D271,COLUMN())),0),0),IF($E271&gt;0,IF(AND(INDIRECT(ADDRESS($E271,44))=0,INDIRECT(ADDRESS($E271,38))="UL",ISERROR(SEARCH("Rear",INDIRECT(ADDRESS($E271,33)))),ISERROR(SEARCH("Side",INDIRECT(ADDRESS($E271,33))))),INDIRECT(ADDRESS($E271,COLUMN())),0),0),IF($F271&gt;0,IF(AND(INDIRECT(ADDRESS($F271,44))=0,INDIRECT(ADDRESS($F271,38))="UL",ISERROR(SEARCH("Rear",INDIRECT(ADDRESS($F271,33)))),ISERROR(SEARCH("Side",INDIRECT(ADDRESS($F271,33))))),INDIRECT(ADDRESS($F271,COLUMN())),0),0),IF($G271&gt;0,IF(AND(INDIRECT(ADDRESS($G271,44))=0,INDIRECT(ADDRESS($G271,38))="UL",ISERROR(SEARCH("Rear",INDIRECT(ADDRESS($G271,33)))),ISERROR(SEARCH("Side",INDIRECT(ADDRESS($G271,33))))),INDIRECT(ADDRESS($G271,COLUMN())),0),0),IF($H271&gt;0,IF(AND(INDIRECT(ADDRESS($H271,44))=0,INDIRECT(ADDRESS($H271,38))="UL",ISERROR(SEARCH("Rear",INDIRECT(ADDRESS($H271,33)))),ISERROR(SEARCH("Side",INDIRECT(ADDRESS($H271,33))))),INDIRECT(ADDRESS($H271,COLUMN())),0),0),IF($I271&gt;0,IF(AND(INDIRECT(ADDRESS($I271,44))=0,INDIRECT(ADDRESS($I271,38))="UL",ISERROR(SEARCH("Rear",INDIRECT(ADDRESS($I271,33)))),ISERROR(SEARCH("Side",INDIRECT(ADDRESS($I271,33))))),INDIRECT(ADDRESS($I271,COLUMN())),0),0),IF($J271&gt;0,IF(AND(INDIRECT(ADDRESS($J271,44))=0,INDIRECT(ADDRESS($J271,38))="UL",ISERROR(SEARCH("Rear",INDIRECT(ADDRESS($J271,33)))),ISERROR(SEARCH("Side",INDIRECT(ADDRESS($J271,33))))),INDIRECT(ADDRESS($J271,COLUMN())),0),0),IF($K271&gt;0,IF(AND(INDIRECT(ADDRESS($K271,44))=0,INDIRECT(ADDRESS($K271,38))="UL",ISERROR(SEARCH("Rear",INDIRECT(ADDRESS($K271,33)))),ISERROR(SEARCH("Side",INDIRECT(ADDRESS($K271,33))))),INDIRECT(ADDRESS($K271,COLUMN())),0),0),IF($L271&gt;0,IF(AND(INDIRECT(ADDRESS($L271,44))=0,INDIRECT(ADDRESS($L271,38))="UL",ISERROR(SEARCH("Rear",INDIRECT(ADDRESS($L271,33)))),ISERROR(SEARCH("Side",INDIRECT(ADDRESS($L271,33))))),INDIRECT(ADDRESS($L271,COLUMN())),0),0),IF($M271&gt;0,IF(AND(INDIRECT(ADDRESS($M271,44))=0,INDIRECT(ADDRESS($M271,38))="UL",ISERROR(SEARCH("Rear",INDIRECT(ADDRESS($M271,33)))),ISERROR(SEARCH("Side",INDIRECT(ADDRESS($M271,33))))),INDIRECT(ADDRESS($M271,COLUMN())),0),0))</f>
        <v>0.44444444444444442</v>
      </c>
      <c r="AX271" s="152" cm="1">
        <f t="array" aca="1" ref="AX271" ca="1">SUM(IF($C271&gt;0,IF(AND(INDIRECT(ADDRESS($C271,44))=0,INDIRECT(ADDRESS($C271,38))="UL",ISERROR(SEARCH("Rear",INDIRECT(ADDRESS($C271,33)))),ISERROR(SEARCH("Side",INDIRECT(ADDRESS($C271,33))))),INDIRECT(ADDRESS($C271,COLUMN())),0),0),IF($D271&gt;0,IF(AND(INDIRECT(ADDRESS($D271,44))=0,INDIRECT(ADDRESS($D271,38))="UL",ISERROR(SEARCH("Rear",INDIRECT(ADDRESS($D271,33)))),ISERROR(SEARCH("Side",INDIRECT(ADDRESS($D271,33))))),INDIRECT(ADDRESS($D271,COLUMN())),0),0),IF($E271&gt;0,IF(AND(INDIRECT(ADDRESS($E271,44))=0,INDIRECT(ADDRESS($E271,38))="UL",ISERROR(SEARCH("Rear",INDIRECT(ADDRESS($E271,33)))),ISERROR(SEARCH("Side",INDIRECT(ADDRESS($E271,33))))),INDIRECT(ADDRESS($E271,COLUMN())),0),0),IF($F271&gt;0,IF(AND(INDIRECT(ADDRESS($F271,44))=0,INDIRECT(ADDRESS($F271,38))="UL",ISERROR(SEARCH("Rear",INDIRECT(ADDRESS($F271,33)))),ISERROR(SEARCH("Side",INDIRECT(ADDRESS($F271,33))))),INDIRECT(ADDRESS($F271,COLUMN())),0),0),IF($G271&gt;0,IF(AND(INDIRECT(ADDRESS($G271,44))=0,INDIRECT(ADDRESS($G271,38))="UL",ISERROR(SEARCH("Rear",INDIRECT(ADDRESS($G271,33)))),ISERROR(SEARCH("Side",INDIRECT(ADDRESS($G271,33))))),INDIRECT(ADDRESS($G271,COLUMN())),0),0),IF($H271&gt;0,IF(AND(INDIRECT(ADDRESS($H271,44))=0,INDIRECT(ADDRESS($H271,38))="UL",ISERROR(SEARCH("Rear",INDIRECT(ADDRESS($H271,33)))),ISERROR(SEARCH("Side",INDIRECT(ADDRESS($H271,33))))),INDIRECT(ADDRESS($H271,COLUMN())),0),0),IF($I271&gt;0,IF(AND(INDIRECT(ADDRESS($I271,44))=0,INDIRECT(ADDRESS($I271,38))="UL",ISERROR(SEARCH("Rear",INDIRECT(ADDRESS($I271,33)))),ISERROR(SEARCH("Side",INDIRECT(ADDRESS($I271,33))))),INDIRECT(ADDRESS($I271,COLUMN())),0),0),IF($J271&gt;0,IF(AND(INDIRECT(ADDRESS($J271,44))=0,INDIRECT(ADDRESS($J271,38))="UL",ISERROR(SEARCH("Rear",INDIRECT(ADDRESS($J271,33)))),ISERROR(SEARCH("Side",INDIRECT(ADDRESS($J271,33))))),INDIRECT(ADDRESS($J271,COLUMN())),0),0),IF($K271&gt;0,IF(AND(INDIRECT(ADDRESS($K271,44))=0,INDIRECT(ADDRESS($K271,38))="UL",ISERROR(SEARCH("Rear",INDIRECT(ADDRESS($K271,33)))),ISERROR(SEARCH("Side",INDIRECT(ADDRESS($K271,33))))),INDIRECT(ADDRESS($K271,COLUMN())),0),0),IF($L271&gt;0,IF(AND(INDIRECT(ADDRESS($L271,44))=0,INDIRECT(ADDRESS($L271,38))="UL",ISERROR(SEARCH("Rear",INDIRECT(ADDRESS($L271,33)))),ISERROR(SEARCH("Side",INDIRECT(ADDRESS($L271,33))))),INDIRECT(ADDRESS($L271,COLUMN())),0),0),IF($M271&gt;0,IF(AND(INDIRECT(ADDRESS($M271,44))=0,INDIRECT(ADDRESS($M271,38))="UL",ISERROR(SEARCH("Rear",INDIRECT(ADDRESS($M271,33)))),ISERROR(SEARCH("Side",INDIRECT(ADDRESS($M271,33))))),INDIRECT(ADDRESS($M271,COLUMN())),0),0))</f>
        <v>0</v>
      </c>
      <c r="AY271" s="153">
        <f t="shared" ca="1" si="193"/>
        <v>0.77777777777777768</v>
      </c>
      <c r="AZ271" s="153">
        <f t="shared" ca="1" si="194"/>
        <v>0.40740740740740738</v>
      </c>
      <c r="BA271" s="153" cm="1">
        <f t="array" aca="1" ref="BA271" ca="1">SUM(IF($C271&gt;0,IF(AND(INDIRECT(ADDRESS($C271,44))=0,INDIRECT(ADDRESS($C271,38))="UL"),INDIRECT(ADDRESS($C271,COLUMN())),0),0),IF($D271&gt;0,IF(AND(INDIRECT(ADDRESS($D271,44))=0,INDIRECT(ADDRESS($D271,38))="UL"),INDIRECT(ADDRESS($D271,COLUMN())),0),0),IF($E271&gt;0,IF(AND(INDIRECT(ADDRESS($E271,44))=0,INDIRECT(ADDRESS($E271,38))="UL"),INDIRECT(ADDRESS($E271,COLUMN())),0),0),IF($F271&gt;0,IF(AND(INDIRECT(ADDRESS($F271,44))=0,INDIRECT(ADDRESS($F271,38))="UL"),INDIRECT(ADDRESS($F271,COLUMN())),0),0),IF($G271&gt;0,IF(AND(INDIRECT(ADDRESS($G271,44))=0,INDIRECT(ADDRESS($G271,38))="UL"),INDIRECT(ADDRESS($G271,COLUMN())),0),0),IF($H271&gt;0,IF(AND(INDIRECT(ADDRESS($H271,44))=0,INDIRECT(ADDRESS($H271,38))="UL"),INDIRECT(ADDRESS($H271,COLUMN())),0),0),IF($I271&gt;0,IF(AND(INDIRECT(ADDRESS($I271,44))=0,INDIRECT(ADDRESS($I271,38))="UL"),INDIRECT(ADDRESS($I271,COLUMN())),0),0),IF($J271&gt;0,IF(AND(INDIRECT(ADDRESS($J271,44))=0,INDIRECT(ADDRESS($J271,38))="UL"),INDIRECT(ADDRESS($J271,COLUMN())),0),0),IF($K271&gt;0,IF(AND(INDIRECT(ADDRESS($K271,44))=0,INDIRECT(ADDRESS($K271,38))="UL"),INDIRECT(ADDRESS($K271,COLUMN())),0),0),IF($L271&gt;0,IF(AND(INDIRECT(ADDRESS($L271,44))=0,INDIRECT(ADDRESS($L271,38))="UL"),INDIRECT(ADDRESS($L271,COLUMN())),0),0),IF($M271&gt;0,IF(AND(INDIRECT(ADDRESS($M271,44))=0,INDIRECT(ADDRESS($M271,38))="UL"),INDIRECT(ADDRESS($M271,COLUMN())),0),0))</f>
        <v>0.39506172839506171</v>
      </c>
      <c r="BB271" s="153" cm="1">
        <f t="array" aca="1" ref="BB271" ca="1">SUM(IF($C271&gt;0,IF(AND(INDIRECT(ADDRESS($C271,44))=0,INDIRECT(ADDRESS($C271,38))="UL"),INDIRECT(ADDRESS($C271,COLUMN())),0),0),IF($D271&gt;0,IF(AND(INDIRECT(ADDRESS($D271,44))=0,INDIRECT(ADDRESS($D271,38))="UL"),INDIRECT(ADDRESS($D271,COLUMN())),0),0),IF($E271&gt;0,IF(AND(INDIRECT(ADDRESS($E271,44))=0,INDIRECT(ADDRESS($E271,38))="UL"),INDIRECT(ADDRESS($E271,COLUMN())),0),0),IF($F271&gt;0,IF(AND(INDIRECT(ADDRESS($F271,44))=0,INDIRECT(ADDRESS($F271,38))="UL"),INDIRECT(ADDRESS($F271,COLUMN())),0),0),IF($G271&gt;0,IF(AND(INDIRECT(ADDRESS($G271,44))=0,INDIRECT(ADDRESS($G271,38))="UL"),INDIRECT(ADDRESS($G271,COLUMN())),0),0),IF($H271&gt;0,IF(AND(INDIRECT(ADDRESS($H271,44))=0,INDIRECT(ADDRESS($H271,38))="UL"),INDIRECT(ADDRESS($H271,COLUMN())),0),0),IF($I271&gt;0,IF(AND(INDIRECT(ADDRESS($I271,44))=0,INDIRECT(ADDRESS($I271,38))="UL"),INDIRECT(ADDRESS($I271,COLUMN())),0),0),IF($J271&gt;0,IF(AND(INDIRECT(ADDRESS($J271,44))=0,INDIRECT(ADDRESS($J271,38))="UL"),INDIRECT(ADDRESS($J271,COLUMN())),0),0),IF($K271&gt;0,IF(AND(INDIRECT(ADDRESS($K271,44))=0,INDIRECT(ADDRESS($K271,38))="UL"),INDIRECT(ADDRESS($K271,COLUMN())),0),0),IF($L271&gt;0,IF(AND(INDIRECT(ADDRESS($L271,44))=0,INDIRECT(ADDRESS($L271,38))="UL"),INDIRECT(ADDRESS($L271,COLUMN())),0),0),IF($M271&gt;0,IF(AND(INDIRECT(ADDRESS($M271,44))=0,INDIRECT(ADDRESS($M271,38))="UL"),INDIRECT(ADDRESS($M271,COLUMN())),0),0))</f>
        <v>0.56465608465608463</v>
      </c>
      <c r="BC271" s="153" cm="1">
        <f t="array" aca="1" ref="BC271" ca="1">SUM(IF($C271&gt;0,IF(AND(INDIRECT(ADDRESS($C271,44))=0,INDIRECT(ADDRESS($C271,38))="UL"),INDIRECT(ADDRESS($C271,COLUMN())),0),0),IF($D271&gt;0,IF(AND(INDIRECT(ADDRESS($D271,44))=0,INDIRECT(ADDRESS($D271,38))="UL"),INDIRECT(ADDRESS($D271,COLUMN())),0),0),IF($E271&gt;0,IF(AND(INDIRECT(ADDRESS($E271,44))=0,INDIRECT(ADDRESS($E271,38))="UL"),INDIRECT(ADDRESS($E271,COLUMN())),0),0),IF($F271&gt;0,IF(AND(INDIRECT(ADDRESS($F271,44))=0,INDIRECT(ADDRESS($F271,38))="UL"),INDIRECT(ADDRESS($F271,COLUMN())),0),0),IF($G271&gt;0,IF(AND(INDIRECT(ADDRESS($G271,44))=0,INDIRECT(ADDRESS($G271,38))="UL"),INDIRECT(ADDRESS($G271,COLUMN())),0),0),IF($H271&gt;0,IF(AND(INDIRECT(ADDRESS($H271,44))=0,INDIRECT(ADDRESS($H271,38))="UL"),INDIRECT(ADDRESS($H271,COLUMN())),0),0),IF($I271&gt;0,IF(AND(INDIRECT(ADDRESS($I271,44))=0,INDIRECT(ADDRESS($I271,38))="UL"),INDIRECT(ADDRESS($I271,COLUMN())),0),0),IF($J271&gt;0,IF(AND(INDIRECT(ADDRESS($J271,44))=0,INDIRECT(ADDRESS($J271,38))="UL"),INDIRECT(ADDRESS($J271,COLUMN())),0),0),IF($K271&gt;0,IF(AND(INDIRECT(ADDRESS($K271,44))=0,INDIRECT(ADDRESS($K271,38))="UL"),INDIRECT(ADDRESS($K271,COLUMN())),0),0),IF($L271&gt;0,IF(AND(INDIRECT(ADDRESS($L271,44))=0,INDIRECT(ADDRESS($L271,38))="UL"),INDIRECT(ADDRESS($L271,COLUMN())),0),0),IF($M271&gt;0,IF(AND(INDIRECT(ADDRESS($M271,44))=0,INDIRECT(ADDRESS($M271,38))="UL"),INDIRECT(ADDRESS($M271,COLUMN())),0),0))</f>
        <v>0.32296296296296295</v>
      </c>
      <c r="BD271" s="153" cm="1">
        <f t="array" aca="1" ref="BD271" ca="1">SUM(IF($C271&gt;0,IF(AND(INDIRECT(ADDRESS($C271,44))=0,INDIRECT(ADDRESS($C271,38))="UL"),INDIRECT(ADDRESS($C271,COLUMN())),0),0),IF($D271&gt;0,IF(AND(INDIRECT(ADDRESS($D271,44))=0,INDIRECT(ADDRESS($D271,38))="UL"),INDIRECT(ADDRESS($D271,COLUMN())),0),0),IF($E271&gt;0,IF(AND(INDIRECT(ADDRESS($E271,44))=0,INDIRECT(ADDRESS($E271,38))="UL"),INDIRECT(ADDRESS($E271,COLUMN())),0),0),IF($F271&gt;0,IF(AND(INDIRECT(ADDRESS($F271,44))=0,INDIRECT(ADDRESS($F271,38))="UL"),INDIRECT(ADDRESS($F271,COLUMN())),0),0),IF($G271&gt;0,IF(AND(INDIRECT(ADDRESS($G271,44))=0,INDIRECT(ADDRESS($G271,38))="UL"),INDIRECT(ADDRESS($G271,COLUMN())),0),0),IF($H271&gt;0,IF(AND(INDIRECT(ADDRESS($H271,44))=0,INDIRECT(ADDRESS($H271,38))="UL"),INDIRECT(ADDRESS($H271,COLUMN())),0),0),IF($I271&gt;0,IF(AND(INDIRECT(ADDRESS($I271,44))=0,INDIRECT(ADDRESS($I271,38))="UL"),INDIRECT(ADDRESS($I271,COLUMN())),0),0),IF($J271&gt;0,IF(AND(INDIRECT(ADDRESS($J271,44))=0,INDIRECT(ADDRESS($J271,38))="UL"),INDIRECT(ADDRESS($J271,COLUMN())),0),0),IF($K271&gt;0,IF(AND(INDIRECT(ADDRESS($K271,44))=0,INDIRECT(ADDRESS($K271,38))="UL"),INDIRECT(ADDRESS($K271,COLUMN())),0),0),IF($L271&gt;0,IF(AND(INDIRECT(ADDRESS($L271,44))=0,INDIRECT(ADDRESS($L271,38))="UL"),INDIRECT(ADDRESS($L271,COLUMN())),0),0),IF($M271&gt;0,IF(AND(INDIRECT(ADDRESS($M271,44))=0,INDIRECT(ADDRESS($M271,38))="UL"),INDIRECT(ADDRESS($M271,COLUMN())),0),0))</f>
        <v>0.49961199294532621</v>
      </c>
      <c r="BE271" s="152">
        <f t="shared" ca="1" si="195"/>
        <v>0.39506172839506171</v>
      </c>
      <c r="BF271" s="152" cm="1">
        <f t="array" aca="1" ref="BF271" ca="1">SUM(IF($C271&gt;0,IF(INDIRECT(ADDRESS($C271,45))=1,INDIRECT(ADDRESS($C271,52))*INDIRECT(ADDRESS($C271,42))/5,0),0), IF($D271&gt;0,IF(INDIRECT(ADDRESS($D271,45))=1,INDIRECT(ADDRESS($D271,52))*INDIRECT(ADDRESS($D271,42))/5,0),0), IF($E271&gt;0,IF(INDIRECT(ADDRESS($E271,45))=1,INDIRECT(ADDRESS($E271,52))*INDIRECT(ADDRESS($E271,42))/5,0),0), IF($F271&gt;0,IF(INDIRECT(ADDRESS($F271,45))=1,INDIRECT(ADDRESS($F271,52))*INDIRECT(ADDRESS($F271,42))/5,0),0), IF($G271&gt;0,IF(INDIRECT(ADDRESS($G271,45))=1,INDIRECT(ADDRESS($G271,52))*INDIRECT(ADDRESS($G271,42))/5,0),0), IF($H271&gt;0,IF(INDIRECT(ADDRESS($H271,45))=1,INDIRECT(ADDRESS($H271,52))*INDIRECT(ADDRESS($H271,42))/5,0),0)
)*$BF$296/100</f>
        <v>6.6666666666666666E-2</v>
      </c>
      <c r="BG271" s="19">
        <v>1</v>
      </c>
      <c r="BH271" s="57" cm="1">
        <f t="array" aca="1" ref="BH271" ca="1">SUM(IF($C271&gt;0,IF(AND(INDIRECT(ADDRESS($C271,44))=0,INDIRECT(ADDRESS($C271,38))&lt;&gt;"UL"),INDIRECT(ADDRESS($C271,COLUMN()-12)),0),0), IF($D271&gt;0,IF(AND(INDIRECT(ADDRESS($D271,44))=0,INDIRECT(ADDRESS($D271,38))&lt;&gt;"UL"),INDIRECT(ADDRESS($D271,COLUMN()-12)),0),0), IF($E271&gt;0,IF(AND(INDIRECT(ADDRESS($E271,44))=0,INDIRECT(ADDRESS($E271,38))&lt;&gt;"UL"),INDIRECT(ADDRESS($E271,COLUMN()-12)),0),0), IF($F271&gt;0,IF(AND(INDIRECT(ADDRESS($F271,44))=0,INDIRECT(ADDRESS($F271,38))&lt;&gt;"UL"),INDIRECT(ADDRESS($F271,COLUMN()-12)),0),0), IF($G271&gt;0,IF(AND(INDIRECT(ADDRESS($G271,44))=0,INDIRECT(ADDRESS($G271,38))&lt;&gt;"UL"),INDIRECT(ADDRESS($G271,COLUMN()-12)),0),0), IF($H271&gt;0,IF(AND(INDIRECT(ADDRESS($H271,44))=0,INDIRECT(ADDRESS($H271,38))&lt;&gt;"UL"),INDIRECT(ADDRESS($H271,COLUMN()-12)),0),0), IF($I271&gt;0,IF(AND(INDIRECT(ADDRESS($I271,44))=0,INDIRECT(ADDRESS($I271,38))&lt;&gt;"UL"),INDIRECT(ADDRESS($I271,COLUMN()-12)),0),0), IF($J271&gt;0,IF(AND(INDIRECT(ADDRESS($J271,44))=0,INDIRECT(ADDRESS($J271,38))&lt;&gt;"UL"),INDIRECT(ADDRESS($J271,COLUMN()-12)),0),0), IF($K271&gt;0,IF(AND(INDIRECT(ADDRESS($K271,44))=0,INDIRECT(ADDRESS($K271,38))&lt;&gt;"UL"),INDIRECT(ADDRESS($K271,COLUMN()-12)),0),0), IF($L271&gt;0,IF(AND(INDIRECT(ADDRESS($L271,44))=0,INDIRECT(ADDRESS($L271,38))&lt;&gt;"UL"),INDIRECT(ADDRESS($L271,COLUMN()-12)),0),0), IF($M271&gt;0,IF(AND(INDIRECT(ADDRESS($M271,44))=0,INDIRECT(ADDRESS($M271,38))&lt;&gt;"UL"),INDIRECT(ADDRESS($M271,COLUMN()-12)),0),0))</f>
        <v>0</v>
      </c>
      <c r="BI271" s="57" cm="1">
        <f t="array" aca="1" ref="BI271" ca="1">SUM(IF($C271&gt;0,IF(AND(INDIRECT(ADDRESS($C271,44))=0,INDIRECT(ADDRESS($C271,38))&lt;&gt;"UL"),INDIRECT(ADDRESS($C271,COLUMN()-12)),0),0), IF($D271&gt;0,IF(AND(INDIRECT(ADDRESS($D271,44))=0,INDIRECT(ADDRESS($D271,38))&lt;&gt;"UL"),INDIRECT(ADDRESS($D271,COLUMN()-12)),0),0), IF($E271&gt;0,IF(AND(INDIRECT(ADDRESS($E271,44))=0,INDIRECT(ADDRESS($E271,38))&lt;&gt;"UL"),INDIRECT(ADDRESS($E271,COLUMN()-12)),0),0), IF($F271&gt;0,IF(AND(INDIRECT(ADDRESS($F271,44))=0,INDIRECT(ADDRESS($F271,38))&lt;&gt;"UL"),INDIRECT(ADDRESS($F271,COLUMN()-12)),0),0), IF($G271&gt;0,IF(AND(INDIRECT(ADDRESS($G271,44))=0,INDIRECT(ADDRESS($G271,38))&lt;&gt;"UL"),INDIRECT(ADDRESS($G271,COLUMN()-12)),0),0), IF($H271&gt;0,IF(AND(INDIRECT(ADDRESS($H271,44))=0,INDIRECT(ADDRESS($H271,38))&lt;&gt;"UL"),INDIRECT(ADDRESS($H271,COLUMN()-12)),0),0), IF($I271&gt;0,IF(AND(INDIRECT(ADDRESS($I271,44))=0,INDIRECT(ADDRESS($I271,38))&lt;&gt;"UL"),INDIRECT(ADDRESS($I271,COLUMN()-12)),0),0), IF($J271&gt;0,IF(AND(INDIRECT(ADDRESS($J271,44))=0,INDIRECT(ADDRESS($J271,38))&lt;&gt;"UL"),INDIRECT(ADDRESS($J271,COLUMN()-12)),0),0), IF($K271&gt;0,IF(AND(INDIRECT(ADDRESS($K271,44))=0,INDIRECT(ADDRESS($K271,38))&lt;&gt;"UL"),INDIRECT(ADDRESS($K271,COLUMN()-12)),0),0), IF($L271&gt;0,IF(AND(INDIRECT(ADDRESS($L271,44))=0,INDIRECT(ADDRESS($L271,38))&lt;&gt;"UL"),INDIRECT(ADDRESS($L271,COLUMN()-12)),0),0), IF($M271&gt;0,IF(AND(INDIRECT(ADDRESS($M271,44))=0,INDIRECT(ADDRESS($M271,38))&lt;&gt;"UL"),INDIRECT(ADDRESS($M271,COLUMN()-12)),0),0))</f>
        <v>0</v>
      </c>
      <c r="BJ271" s="57" cm="1">
        <f t="array" aca="1" ref="BJ271" ca="1">SUM(IF($C271&gt;0,IF(AND(INDIRECT(ADDRESS($C271,44))=0,INDIRECT(ADDRESS($C271,38))&lt;&gt;"UL"),INDIRECT(ADDRESS($C271,COLUMN()-12)),0),0), IF($D271&gt;0,IF(AND(INDIRECT(ADDRESS($D271,44))=0,INDIRECT(ADDRESS($D271,38))&lt;&gt;"UL"),INDIRECT(ADDRESS($D271,COLUMN()-12)),0),0), IF($E271&gt;0,IF(AND(INDIRECT(ADDRESS($E271,44))=0,INDIRECT(ADDRESS($E271,38))&lt;&gt;"UL"),INDIRECT(ADDRESS($E271,COLUMN()-12)),0),0), IF($F271&gt;0,IF(AND(INDIRECT(ADDRESS($F271,44))=0,INDIRECT(ADDRESS($F271,38))&lt;&gt;"UL"),INDIRECT(ADDRESS($F271,COLUMN()-12)),0),0), IF($G271&gt;0,IF(AND(INDIRECT(ADDRESS($G271,44))=0,INDIRECT(ADDRESS($G271,38))&lt;&gt;"UL"),INDIRECT(ADDRESS($G271,COLUMN()-12)),0),0), IF($H271&gt;0,IF(AND(INDIRECT(ADDRESS($H271,44))=0,INDIRECT(ADDRESS($H271,38))&lt;&gt;"UL"),INDIRECT(ADDRESS($H271,COLUMN()-12)),0),0), IF($I271&gt;0,IF(AND(INDIRECT(ADDRESS($I271,44))=0,INDIRECT(ADDRESS($I271,38))&lt;&gt;"UL"),INDIRECT(ADDRESS($I271,COLUMN()-12)),0),0), IF($J271&gt;0,IF(AND(INDIRECT(ADDRESS($J271,44))=0,INDIRECT(ADDRESS($J271,38))&lt;&gt;"UL"),INDIRECT(ADDRESS($J271,COLUMN()-12)),0),0), IF($K271&gt;0,IF(AND(INDIRECT(ADDRESS($K271,44))=0,INDIRECT(ADDRESS($K271,38))&lt;&gt;"UL"),INDIRECT(ADDRESS($K271,COLUMN()-12)),0),0), IF($L271&gt;0,IF(AND(INDIRECT(ADDRESS($L271,44))=0,INDIRECT(ADDRESS($L271,38))&lt;&gt;"UL"),INDIRECT(ADDRESS($L271,COLUMN()-12)),0),0), IF($M271&gt;0,IF(AND(INDIRECT(ADDRESS($M271,44))=0,INDIRECT(ADDRESS($M271,38))&lt;&gt;"UL"),INDIRECT(ADDRESS($M271,COLUMN()-12)),0),0))</f>
        <v>0</v>
      </c>
      <c r="BK271" s="57">
        <f t="shared" ca="1" si="196"/>
        <v>0</v>
      </c>
      <c r="BL271" s="58">
        <f t="shared" ca="1" si="210"/>
        <v>0</v>
      </c>
      <c r="BM271" s="57" cm="1">
        <f t="array" aca="1" ref="BM271" ca="1">SUM(IF($C271&gt;0,IF(AND(INDIRECT(ADDRESS($C271,44))=0,INDIRECT(ADDRESS($C271,38))&lt;&gt;"UL"),INDIRECT(ADDRESS($C271,COLUMN()-12)),0),0), IF($D271&gt;0,IF(AND(INDIRECT(ADDRESS($D271,44))=0,INDIRECT(ADDRESS($D271,38))&lt;&gt;"UL"),INDIRECT(ADDRESS($D271,COLUMN()-12)),0),0), IF($E271&gt;0,IF(AND(INDIRECT(ADDRESS($E271,44))=0,INDIRECT(ADDRESS($E271,38))&lt;&gt;"UL"),INDIRECT(ADDRESS($E271,COLUMN()-12)),0),0), IF($F271&gt;0,IF(AND(INDIRECT(ADDRESS($F271,44))=0,INDIRECT(ADDRESS($F271,38))&lt;&gt;"UL"),INDIRECT(ADDRESS($F271,COLUMN()-12)),0),0), IF($G271&gt;0,IF(AND(INDIRECT(ADDRESS($G271,44))=0,INDIRECT(ADDRESS($G271,38))&lt;&gt;"UL"),INDIRECT(ADDRESS($G271,COLUMN()-12)),0),0), IF($H271&gt;0,IF(AND(INDIRECT(ADDRESS($H271,44))=0,INDIRECT(ADDRESS($H271,38))&lt;&gt;"UL"),INDIRECT(ADDRESS($H271,COLUMN()-12)),0),0), IF($I271&gt;0,IF(AND(INDIRECT(ADDRESS($I271,44))=0,INDIRECT(ADDRESS($I271,38))&lt;&gt;"UL"),INDIRECT(ADDRESS($I271,COLUMN()-12)),0),0), IF($J271&gt;0,IF(AND(INDIRECT(ADDRESS($J271,44))=0,INDIRECT(ADDRESS($J271,38))&lt;&gt;"UL"),INDIRECT(ADDRESS($J271,COLUMN()-12)),0),0), IF($K271&gt;0,IF(AND(INDIRECT(ADDRESS($K271,44))=0,INDIRECT(ADDRESS($K271,38))&lt;&gt;"UL"),INDIRECT(ADDRESS($K271,COLUMN()-11)),0),0), IF($L271&gt;0,IF(AND(INDIRECT(ADDRESS($L271,44))=0,INDIRECT(ADDRESS($L271,38))&lt;&gt;"UL"),INDIRECT(ADDRESS($L271,COLUMN()-11)),0),0), IF($M271&gt;0,IF(AND(INDIRECT(ADDRESS($M271,44))=0,INDIRECT(ADDRESS($M271,38))&lt;&gt;"UL"),INDIRECT(ADDRESS($M271,COLUMN()-11)),0),0))</f>
        <v>0</v>
      </c>
      <c r="BN271" s="57" cm="1">
        <f t="array" aca="1" ref="BN271" ca="1">SUM(IF($C271&gt;0,IF(AND(INDIRECT(ADDRESS($C271,44))=0,INDIRECT(ADDRESS($C271,38))&lt;&gt;"UL"),INDIRECT(ADDRESS($C271,COLUMN()-12)),0),0), IF($D271&gt;0,IF(AND(INDIRECT(ADDRESS($D271,44))=0,INDIRECT(ADDRESS($D271,38))&lt;&gt;"UL"),INDIRECT(ADDRESS($D271,COLUMN()-12)),0),0), IF($E271&gt;0,IF(AND(INDIRECT(ADDRESS($E271,44))=0,INDIRECT(ADDRESS($E271,38))&lt;&gt;"UL"),INDIRECT(ADDRESS($E271,COLUMN()-12)),0),0), IF($F271&gt;0,IF(AND(INDIRECT(ADDRESS($F271,44))=0,INDIRECT(ADDRESS($F271,38))&lt;&gt;"UL"),INDIRECT(ADDRESS($F271,COLUMN()-12)),0),0), IF($G271&gt;0,IF(AND(INDIRECT(ADDRESS($G271,44))=0,INDIRECT(ADDRESS($G271,38))&lt;&gt;"UL"),INDIRECT(ADDRESS($G271,COLUMN()-12)),0),0), IF($H271&gt;0,IF(AND(INDIRECT(ADDRESS($H271,44))=0,INDIRECT(ADDRESS($H271,38))&lt;&gt;"UL"),INDIRECT(ADDRESS($H271,COLUMN()-12)),0),0), IF($I271&gt;0,IF(AND(INDIRECT(ADDRESS($I271,44))=0,INDIRECT(ADDRESS($I271,38))&lt;&gt;"UL"),INDIRECT(ADDRESS($I271,COLUMN()-12)),0),0), IF($J271&gt;0,IF(AND(INDIRECT(ADDRESS($J271,44))=0,INDIRECT(ADDRESS($J271,38))&lt;&gt;"UL"),INDIRECT(ADDRESS($J271,COLUMN()-12)),0),0), IF($K271&gt;0,IF(AND(INDIRECT(ADDRESS($K271,44))=0,INDIRECT(ADDRESS($K271,38))&lt;&gt;"UL"),INDIRECT(ADDRESS($K271,COLUMN()-11)),0),0), IF($L271&gt;0,IF(AND(INDIRECT(ADDRESS($L271,44))=0,INDIRECT(ADDRESS($L271,38))&lt;&gt;"UL"),INDIRECT(ADDRESS($L271,COLUMN()-11)),0),0), IF($M271&gt;0,IF(AND(INDIRECT(ADDRESS($M271,44))=0,INDIRECT(ADDRESS($M271,38))&lt;&gt;"UL"),INDIRECT(ADDRESS($M271,COLUMN()-11)),0),0))</f>
        <v>0</v>
      </c>
      <c r="BO271" s="57" cm="1">
        <f t="array" aca="1" ref="BO271" ca="1">SUM(IF($C271&gt;0,IF(AND(INDIRECT(ADDRESS($C271,44))=0,INDIRECT(ADDRESS($C271,38))&lt;&gt;"UL"),INDIRECT(ADDRESS($C271,COLUMN()-12)),0),0), IF($D271&gt;0,IF(AND(INDIRECT(ADDRESS($D271,44))=0,INDIRECT(ADDRESS($D271,38))&lt;&gt;"UL"),INDIRECT(ADDRESS($D271,COLUMN()-12)),0),0), IF($E271&gt;0,IF(AND(INDIRECT(ADDRESS($E271,44))=0,INDIRECT(ADDRESS($E271,38))&lt;&gt;"UL"),INDIRECT(ADDRESS($E271,COLUMN()-12)),0),0), IF($F271&gt;0,IF(AND(INDIRECT(ADDRESS($F271,44))=0,INDIRECT(ADDRESS($F271,38))&lt;&gt;"UL"),INDIRECT(ADDRESS($F271,COLUMN()-12)),0),0), IF($G271&gt;0,IF(AND(INDIRECT(ADDRESS($G271,44))=0,INDIRECT(ADDRESS($G271,38))&lt;&gt;"UL"),INDIRECT(ADDRESS($G271,COLUMN()-12)),0),0), IF($H271&gt;0,IF(AND(INDIRECT(ADDRESS($H271,44))=0,INDIRECT(ADDRESS($H271,38))&lt;&gt;"UL"),INDIRECT(ADDRESS($H271,COLUMN()-12)),0),0), IF($I271&gt;0,IF(AND(INDIRECT(ADDRESS($I271,44))=0,INDIRECT(ADDRESS($I271,38))&lt;&gt;"UL"),INDIRECT(ADDRESS($I271,COLUMN()-12)),0),0), IF($J271&gt;0,IF(AND(INDIRECT(ADDRESS($J271,44))=0,INDIRECT(ADDRESS($J271,38))&lt;&gt;"UL"),INDIRECT(ADDRESS($J271,COLUMN()-12)),0),0), IF($K271&gt;0,IF(AND(INDIRECT(ADDRESS($K271,44))=0,INDIRECT(ADDRESS($K271,38))&lt;&gt;"UL"),INDIRECT(ADDRESS($K271,COLUMN()-11)),0),0), IF($L271&gt;0,IF(AND(INDIRECT(ADDRESS($L271,44))=0,INDIRECT(ADDRESS($L271,38))&lt;&gt;"UL"),INDIRECT(ADDRESS($L271,COLUMN()-11)),0),0), IF($M271&gt;0,IF(AND(INDIRECT(ADDRESS($M271,44))=0,INDIRECT(ADDRESS($M271,38))&lt;&gt;"UL"),INDIRECT(ADDRESS($M271,COLUMN()-11)),0),0))</f>
        <v>0</v>
      </c>
      <c r="BP271" s="57" cm="1">
        <f t="array" aca="1" ref="BP271" ca="1">SUM(IF($C271&gt;0,IF(AND(INDIRECT(ADDRESS($C271,44))=0,INDIRECT(ADDRESS($C271,38))&lt;&gt;"UL"),INDIRECT(ADDRESS($C271,COLUMN()-12)),0),0), IF($D271&gt;0,IF(AND(INDIRECT(ADDRESS($D271,44))=0,INDIRECT(ADDRESS($D271,38))&lt;&gt;"UL"),INDIRECT(ADDRESS($D271,COLUMN()-12)),0),0), IF($E271&gt;0,IF(AND(INDIRECT(ADDRESS($E271,44))=0,INDIRECT(ADDRESS($E271,38))&lt;&gt;"UL"),INDIRECT(ADDRESS($E271,COLUMN()-12)),0),0), IF($F271&gt;0,IF(AND(INDIRECT(ADDRESS($F271,44))=0,INDIRECT(ADDRESS($F271,38))&lt;&gt;"UL"),INDIRECT(ADDRESS($F271,COLUMN()-12)),0),0), IF($G271&gt;0,IF(AND(INDIRECT(ADDRESS($G271,44))=0,INDIRECT(ADDRESS($G271,38))&lt;&gt;"UL"),INDIRECT(ADDRESS($G271,COLUMN()-12)),0),0), IF($H271&gt;0,IF(AND(INDIRECT(ADDRESS($H271,44))=0,INDIRECT(ADDRESS($H271,38))&lt;&gt;"UL"),INDIRECT(ADDRESS($H271,COLUMN()-12)),0),0), IF($I271&gt;0,IF(AND(INDIRECT(ADDRESS($I271,44))=0,INDIRECT(ADDRESS($I271,38))&lt;&gt;"UL"),INDIRECT(ADDRESS($I271,COLUMN()-12)),0),0), IF($J271&gt;0,IF(AND(INDIRECT(ADDRESS($J271,44))=0,INDIRECT(ADDRESS($J271,38))&lt;&gt;"UL"),INDIRECT(ADDRESS($J271,COLUMN()-12)),0),0), IF($K271&gt;0,IF(AND(INDIRECT(ADDRESS($K271,44))=0,INDIRECT(ADDRESS($K271,38))&lt;&gt;"UL"),INDIRECT(ADDRESS($K271,COLUMN()-11)),0),0), IF($L271&gt;0,IF(AND(INDIRECT(ADDRESS($L271,44))=0,INDIRECT(ADDRESS($L271,38))&lt;&gt;"UL"),INDIRECT(ADDRESS($L271,COLUMN()-11)),0),0), IF($M271&gt;0,IF(AND(INDIRECT(ADDRESS($M271,44))=0,INDIRECT(ADDRESS($M271,38))&lt;&gt;"UL"),INDIRECT(ADDRESS($M271,COLUMN()-11)),0),0))</f>
        <v>0</v>
      </c>
      <c r="BQ271" s="57">
        <f t="shared" ca="1" si="197"/>
        <v>0</v>
      </c>
      <c r="BR271" s="161">
        <f t="shared" ca="1" si="198"/>
        <v>75.789067853409776</v>
      </c>
      <c r="BS271" s="56"/>
      <c r="BT271" s="154">
        <f t="shared" ca="1" si="199"/>
        <v>1.6021840797594766</v>
      </c>
      <c r="BU271" s="89">
        <f t="shared" ca="1" si="200"/>
        <v>3.8147239994273253E-2</v>
      </c>
      <c r="BV271" s="57" t="s">
        <v>33</v>
      </c>
      <c r="BW271" s="57" cm="1">
        <f t="array" aca="1" ref="BW271" ca="1">SUM(IF($C271&gt;0,IF(AND(INDIRECT(ADDRESS($C271,44))=0,INDIRECT(ADDRESS($C271,38))="UL",ISERROR(SEARCH("Rear",INDIRECT(ADDRESS($C271,33)))),ISERROR(SEARCH("Side",INDIRECT(ADDRESS($C271,33))))),INDIRECT(ADDRESS($C271,COLUMN())),0),0),IF($D271&gt;0,IF(AND(INDIRECT(ADDRESS($D271,44))=0,INDIRECT(ADDRESS($D271,38))="UL",ISERROR(SEARCH("Rear",INDIRECT(ADDRESS($D271,33)))),ISERROR(SEARCH("Side",INDIRECT(ADDRESS($D271,33))))),INDIRECT(ADDRESS($D271,COLUMN())),0),0),IF($E271&gt;0,IF(AND(INDIRECT(ADDRESS($E271,44))=0,INDIRECT(ADDRESS($E271,38))="UL",ISERROR(SEARCH("Rear",INDIRECT(ADDRESS($E271,33)))),ISERROR(SEARCH("Side",INDIRECT(ADDRESS($E271,33))))),INDIRECT(ADDRESS($E271,COLUMN())),0),0),IF($F271&gt;0,IF(AND(INDIRECT(ADDRESS($F271,44))=0,INDIRECT(ADDRESS($F271,38))="UL",ISERROR(SEARCH("Rear",INDIRECT(ADDRESS($F271,33)))),ISERROR(SEARCH("Side",INDIRECT(ADDRESS($F271,33))))),INDIRECT(ADDRESS($F271,COLUMN())),0),0),IF($G271&gt;0,IF(AND(INDIRECT(ADDRESS($G271,44))=0,INDIRECT(ADDRESS($G271,38))="UL",ISERROR(SEARCH("Rear",INDIRECT(ADDRESS($G271,33)))),ISERROR(SEARCH("Side",INDIRECT(ADDRESS($G271,33))))),INDIRECT(ADDRESS($G271,COLUMN())),0),0),IF($H271&gt;0,IF(AND(INDIRECT(ADDRESS($H271,44))=0,INDIRECT(ADDRESS($H271,38))="UL",ISERROR(SEARCH("Rear",INDIRECT(ADDRESS($H271,33)))),ISERROR(SEARCH("Side",INDIRECT(ADDRESS($H271,33))))),INDIRECT(ADDRESS($H271,COLUMN())),0),0),IF($I271&gt;0,IF(AND(INDIRECT(ADDRESS($I271,44))=0,INDIRECT(ADDRESS($I271,38))="UL",ISERROR(SEARCH("Rear",INDIRECT(ADDRESS($I271,33)))),ISERROR(SEARCH("Side",INDIRECT(ADDRESS($I271,33))))),INDIRECT(ADDRESS($I271,COLUMN())),0),0),IF($J271&gt;0,IF(AND(INDIRECT(ADDRESS($J271,44))=0,INDIRECT(ADDRESS($J271,38))="UL",ISERROR(SEARCH("Rear",INDIRECT(ADDRESS($J271,33)))),ISERROR(SEARCH("Side",INDIRECT(ADDRESS($J271,33))))),INDIRECT(ADDRESS($J271,COLUMN())),0),0),IF($K271&gt;0,IF(AND(INDIRECT(ADDRESS($K271,44))=0,INDIRECT(ADDRESS($K271,38))="UL",ISERROR(SEARCH("Rear",INDIRECT(ADDRESS($K271,33)))),ISERROR(SEARCH("Side",INDIRECT(ADDRESS($K271,33))))),INDIRECT(ADDRESS($K271,COLUMN())),0),0),IF($L271&gt;0,IF(AND(INDIRECT(ADDRESS($L271,44))=0,INDIRECT(ADDRESS($L271,38))="UL",ISERROR(SEARCH("Rear",INDIRECT(ADDRESS($L271,33)))),ISERROR(SEARCH("Side",INDIRECT(ADDRESS($L271,33))))),INDIRECT(ADDRESS($L271,COLUMN())),0),0),IF($M271&gt;0,IF(AND(INDIRECT(ADDRESS($M271,44))=0,INDIRECT(ADDRESS($M271,38))="UL",ISERROR(SEARCH("Rear",INDIRECT(ADDRESS($M271,33)))),ISERROR(SEARCH("Side",INDIRECT(ADDRESS($M271,33))))),INDIRECT(ADDRESS($M271,COLUMN())),0),0))</f>
        <v>0.22222222222222221</v>
      </c>
      <c r="BX271" s="57">
        <f t="shared" ca="1" si="201"/>
        <v>0.77777777777777768</v>
      </c>
      <c r="BY271" s="57" cm="1">
        <f t="array" aca="1" ref="BY271" ca="1">SUM(IF($C271&gt;0,IF(AND(INDIRECT(ADDRESS($C271,44))=0,INDIRECT(ADDRESS($C271,38))="UL"),INDIRECT(ADDRESS($C271,COLUMN())),0),0),IF($D271&gt;0,IF(AND(INDIRECT(ADDRESS($D271,44))=0,INDIRECT(ADDRESS($D271,38))="UL"),INDIRECT(ADDRESS($D271,COLUMN())),0),0),IF($E271&gt;0,IF(AND(INDIRECT(ADDRESS($E271,44))=0,INDIRECT(ADDRESS($E271,38))="UL"),INDIRECT(ADDRESS($E271,COLUMN())),0),0),IF($F271&gt;0,IF(AND(INDIRECT(ADDRESS($F271,44))=0,INDIRECT(ADDRESS($F271,38))="UL"),INDIRECT(ADDRESS($F271,COLUMN())),0),0),IF($G271&gt;0,IF(AND(INDIRECT(ADDRESS($G271,44))=0,INDIRECT(ADDRESS($G271,38))="UL"),INDIRECT(ADDRESS($G271,COLUMN())),0),0),IF($H271&gt;0,IF(AND(INDIRECT(ADDRESS($H271,44))=0,INDIRECT(ADDRESS($H271,38))="UL"),INDIRECT(ADDRESS($H271,COLUMN())),0),0),IF($I271&gt;0,IF(AND(INDIRECT(ADDRESS($I271,44))=0,INDIRECT(ADDRESS($I271,38))="UL"),INDIRECT(ADDRESS($I271,COLUMN())),0),0),IF($J271&gt;0,IF(AND(INDIRECT(ADDRESS($J271,44))=0,INDIRECT(ADDRESS($J271,38))="UL"),INDIRECT(ADDRESS($J271,COLUMN())),0),0),IF($K271&gt;0,IF(AND(INDIRECT(ADDRESS($K271,44))=0,INDIRECT(ADDRESS($K271,38))="UL"),INDIRECT(ADDRESS($K271,COLUMN())),0),0),IF($L271&gt;0,IF(AND(INDIRECT(ADDRESS($L271,44))=0,INDIRECT(ADDRESS($L271,38))="UL"),INDIRECT(ADDRESS($L271,COLUMN())),0),0),IF($M271&gt;0,IF(AND(INDIRECT(ADDRESS($M271,44))=0,INDIRECT(ADDRESS($M271,38))="UL"),INDIRECT(ADDRESS($M271,COLUMN())),0),0))</f>
        <v>0.36790123456790125</v>
      </c>
      <c r="BZ271" s="57" cm="1">
        <f t="array" aca="1" ref="BZ271" ca="1">SUM(IF($C271&gt;0,IF(AND(INDIRECT(ADDRESS($C271,44))=0,INDIRECT(ADDRESS($C271,38))="UL"),INDIRECT(ADDRESS($C271,COLUMN())),0),0),IF($D271&gt;0,IF(AND(INDIRECT(ADDRESS($D271,44))=0,INDIRECT(ADDRESS($D271,38))="UL"),INDIRECT(ADDRESS($D271,COLUMN())),0),0),IF($E271&gt;0,IF(AND(INDIRECT(ADDRESS($E271,44))=0,INDIRECT(ADDRESS($E271,38))="UL"),INDIRECT(ADDRESS($E271,COLUMN())),0),0),IF($F271&gt;0,IF(AND(INDIRECT(ADDRESS($F271,44))=0,INDIRECT(ADDRESS($F271,38))="UL"),INDIRECT(ADDRESS($F271,COLUMN())),0),0),IF($G271&gt;0,IF(AND(INDIRECT(ADDRESS($G271,44))=0,INDIRECT(ADDRESS($G271,38))="UL"),INDIRECT(ADDRESS($G271,COLUMN())),0),0),IF($H271&gt;0,IF(AND(INDIRECT(ADDRESS($H271,44))=0,INDIRECT(ADDRESS($H271,38))="UL"),INDIRECT(ADDRESS($H271,COLUMN())),0),0),IF($I271&gt;0,IF(AND(INDIRECT(ADDRESS($I271,44))=0,INDIRECT(ADDRESS($I271,38))="UL"),INDIRECT(ADDRESS($I271,COLUMN())),0),0),IF($J271&gt;0,IF(AND(INDIRECT(ADDRESS($J271,44))=0,INDIRECT(ADDRESS($J271,38))="UL"),INDIRECT(ADDRESS($J271,COLUMN())),0),0),IF($K271&gt;0,IF(AND(INDIRECT(ADDRESS($K271,44))=0,INDIRECT(ADDRESS($K271,38))="UL"),INDIRECT(ADDRESS($K271,COLUMN())),0),0),IF($L271&gt;0,IF(AND(INDIRECT(ADDRESS($L271,44))=0,INDIRECT(ADDRESS($L271,38))="UL"),INDIRECT(ADDRESS($L271,COLUMN())),0),0),IF($M271&gt;0,IF(AND(INDIRECT(ADDRESS($M271,44))=0,INDIRECT(ADDRESS($M271,38))="UL"),INDIRECT(ADDRESS($M271,COLUMN())),0),0))</f>
        <v>0.66666666666666663</v>
      </c>
      <c r="CA271" s="57">
        <f t="shared" ca="1" si="202"/>
        <v>0.36790123456790125</v>
      </c>
      <c r="CB271" s="57" cm="1">
        <f t="array" aca="1" ref="CB271" ca="1">SUM(IF($C271&gt;0,IF(AND(INDIRECT(ADDRESS($C271,44))=0,INDIRECT(ADDRESS($C271,38))&lt;&gt;"UL"),INDIRECT(ADDRESS($C271,COLUMN())),0),0),IF($D271&gt;0,IF(AND(INDIRECT(ADDRESS($D271,44))=0,INDIRECT(ADDRESS($D271,38))&lt;&gt;"UL"),INDIRECT(ADDRESS($D271,COLUMN())),0),0),IF($E271&gt;0,IF(AND(INDIRECT(ADDRESS($E271,44))=0,INDIRECT(ADDRESS($E271,38))&lt;&gt;"UL"),INDIRECT(ADDRESS($E271,COLUMN())),0),0),IF($F271&gt;0,IF(AND(INDIRECT(ADDRESS($F271,44))=0,INDIRECT(ADDRESS($F271,38))&lt;&gt;"UL"),INDIRECT(ADDRESS($F271,COLUMN())),0),0),IF($G271&gt;0,IF(AND(INDIRECT(ADDRESS($G271,44))=0,INDIRECT(ADDRESS($G271,38))&lt;&gt;"UL"),INDIRECT(ADDRESS($G271,COLUMN())),0),0),IF($H271&gt;0,IF(AND(INDIRECT(ADDRESS($H271,44))=0,INDIRECT(ADDRESS($H271,38))&lt;&gt;"UL"),INDIRECT(ADDRESS($H271,COLUMN())),0),0),IF($I271&gt;0,IF(AND(INDIRECT(ADDRESS($I271,44))=0,INDIRECT(ADDRESS($I271,38))&lt;&gt;"UL"),INDIRECT(ADDRESS($I271,COLUMN())),0),0),IF($J271&gt;0,IF(AND(INDIRECT(ADDRESS($J271,44))=0,INDIRECT(ADDRESS($J271,38))&lt;&gt;"UL"),INDIRECT(ADDRESS($J271,COLUMN())),0),0),IF($K271&gt;0,IF(AND(INDIRECT(ADDRESS($K271,44))=0,INDIRECT(ADDRESS($K271,38))&lt;&gt;"UL"),INDIRECT(ADDRESS($K271,COLUMN())),0),0),IF($L271&gt;0,IF(AND(INDIRECT(ADDRESS($L271,44))=0,INDIRECT(ADDRESS($L271,38))&lt;&gt;"UL"),INDIRECT(ADDRESS($L271,COLUMN())),0),0),IF($M271&gt;0,IF(AND(INDIRECT(ADDRESS($M271,44))=0,INDIRECT(ADDRESS($M271,38))&lt;&gt;"UL"),INDIRECT(ADDRESS($M271,COLUMN())),0),0))</f>
        <v>0</v>
      </c>
      <c r="CC271" s="57">
        <f t="shared" ca="1" si="203"/>
        <v>0</v>
      </c>
      <c r="CD271" s="57" cm="1">
        <f t="array" aca="1" ref="CD271" ca="1">SUM(IF($C271&gt;0,IF(AND(INDIRECT(ADDRESS($C271,44))=0,INDIRECT(ADDRESS($C271,38))&lt;&gt;"UL"),INDIRECT(ADDRESS($C271,COLUMN())),0),0),IF($D271&gt;0,IF(AND(INDIRECT(ADDRESS($D271,44))=0,INDIRECT(ADDRESS($D271,38))&lt;&gt;"UL"),INDIRECT(ADDRESS($D271,COLUMN())),0),0),IF($E271&gt;0,IF(AND(INDIRECT(ADDRESS($E271,44))=0,INDIRECT(ADDRESS($E271,38))&lt;&gt;"UL"),INDIRECT(ADDRESS($E271,COLUMN())),0),0),IF($F271&gt;0,IF(AND(INDIRECT(ADDRESS($F271,44))=0,INDIRECT(ADDRESS($F271,38))&lt;&gt;"UL"),INDIRECT(ADDRESS($F271,COLUMN())),0),0),IF($G271&gt;0,IF(AND(INDIRECT(ADDRESS($G271,44))=0,INDIRECT(ADDRESS($G271,38))&lt;&gt;"UL"),INDIRECT(ADDRESS($G271,COLUMN())),0),0),IF($H271&gt;0,IF(AND(INDIRECT(ADDRESS($H271,44))=0,INDIRECT(ADDRESS($H271,38))&lt;&gt;"UL"),INDIRECT(ADDRESS($H271,COLUMN())),0),0),IF($I271&gt;0,IF(AND(INDIRECT(ADDRESS($I271,44))=0,INDIRECT(ADDRESS($I271,38))&lt;&gt;"UL"),INDIRECT(ADDRESS($I271,COLUMN())),0),0),IF($J271&gt;0,IF(AND(INDIRECT(ADDRESS($J271,44))=0,INDIRECT(ADDRESS($J271,38))&lt;&gt;"UL"),INDIRECT(ADDRESS($J271,COLUMN())),0),0),IF($K271&gt;0,IF(AND(INDIRECT(ADDRESS($K271,44))=0,INDIRECT(ADDRESS($K271,38))&lt;&gt;"UL"),INDIRECT(ADDRESS($K271,COLUMN())),0),0),IF($L271&gt;0,IF(AND(INDIRECT(ADDRESS($L271,44))=0,INDIRECT(ADDRESS($L271,38))&lt;&gt;"UL"),INDIRECT(ADDRESS($L271,COLUMN())),0),0),IF($M271&gt;0,IF(AND(INDIRECT(ADDRESS($M271,44))=0,INDIRECT(ADDRESS($M271,38))&lt;&gt;"UL"),INDIRECT(ADDRESS($M271,COLUMN())),0),0))</f>
        <v>0</v>
      </c>
      <c r="CE271" s="57" cm="1">
        <f t="array" aca="1" ref="CE271" ca="1">SUM(IF($C271&gt;0,IF(AND(INDIRECT(ADDRESS($C271,44))=0,INDIRECT(ADDRESS($C271,38))&lt;&gt;"UL"),INDIRECT(ADDRESS($C271,COLUMN())),0),0),IF($D271&gt;0,IF(AND(INDIRECT(ADDRESS($D271,44))=0,INDIRECT(ADDRESS($D271,38))&lt;&gt;"UL"),INDIRECT(ADDRESS($D271,COLUMN())),0),0),IF($E271&gt;0,IF(AND(INDIRECT(ADDRESS($E271,44))=0,INDIRECT(ADDRESS($E271,38))&lt;&gt;"UL"),INDIRECT(ADDRESS($E271,COLUMN())),0),0),IF($F271&gt;0,IF(AND(INDIRECT(ADDRESS($F271,44))=0,INDIRECT(ADDRESS($F271,38))&lt;&gt;"UL"),INDIRECT(ADDRESS($F271,COLUMN())),0),0),IF($G271&gt;0,IF(AND(INDIRECT(ADDRESS($G271,44))=0,INDIRECT(ADDRESS($G271,38))&lt;&gt;"UL"),INDIRECT(ADDRESS($G271,COLUMN())),0),0),IF($H271&gt;0,IF(AND(INDIRECT(ADDRESS($H271,44))=0,INDIRECT(ADDRESS($H271,38))&lt;&gt;"UL"),INDIRECT(ADDRESS($H271,COLUMN())),0),0),IF($I271&gt;0,IF(AND(INDIRECT(ADDRESS($I271,44))=0,INDIRECT(ADDRESS($I271,38))&lt;&gt;"UL"),INDIRECT(ADDRESS($I271,COLUMN())),0),0),IF($J271&gt;0,IF(AND(INDIRECT(ADDRESS($J271,44))=0,INDIRECT(ADDRESS($J271,38))&lt;&gt;"UL"),INDIRECT(ADDRESS($J271,COLUMN())),0),0),IF($K271&gt;0,IF(AND(INDIRECT(ADDRESS($K271,44))=0,INDIRECT(ADDRESS($K271,38))&lt;&gt;"UL"),INDIRECT(ADDRESS($K271,COLUMN())),0),0),IF($L271&gt;0,IF(AND(INDIRECT(ADDRESS($L271,44))=0,INDIRECT(ADDRESS($L271,38))&lt;&gt;"UL"),INDIRECT(ADDRESS($L271,COLUMN())),0),0),IF($M271&gt;0,IF(AND(INDIRECT(ADDRESS($M271,44))=0,INDIRECT(ADDRESS($M271,38))&lt;&gt;"UL"),INDIRECT(ADDRESS($M271,COLUMN())),0),0))</f>
        <v>0</v>
      </c>
      <c r="CF271" s="57">
        <f t="shared" ca="1" si="204"/>
        <v>0</v>
      </c>
      <c r="CG271" s="57">
        <f t="shared" ca="1" si="211"/>
        <v>1.4788620233192478</v>
      </c>
      <c r="CH271" s="57">
        <f t="shared" ca="1" si="206"/>
        <v>3.5211000555220182E-2</v>
      </c>
      <c r="CI271" s="19">
        <f t="shared" ca="1" si="207"/>
        <v>9.5957076473455842</v>
      </c>
      <c r="CJ271" s="19"/>
      <c r="CK271" s="57" cm="1">
        <f t="array" aca="1" ref="CK271" ca="1">IF(AU271="S", SUM(IF($C271&gt;0,IF(INDIRECT(ADDRESS($C271,43))&lt;&gt;1,INDIRECT(ADDRESS($C271,48)),0),0), IF($D271&gt;0,IF(INDIRECT(ADDRESS($D271,43))&lt;&gt;1,INDIRECT(ADDRESS($D271,48)),0),0), IF($E271&gt;0,IF(INDIRECT(ADDRESS($E271,43))&lt;&gt;1,INDIRECT(ADDRESS($E271,48)),0),0), IF($F271&gt;0,IF(INDIRECT(ADDRESS($F271,43))&lt;&gt;1,INDIRECT(ADDRESS($F271,48)),0),0), IF($G271&gt;0,IF(INDIRECT(ADDRESS($G271,43))&lt;&gt;1,INDIRECT(ADDRESS($G271,48)),0),0), IF($H271&gt;0,IF(INDIRECT(ADDRESS($H271,43))&lt;&gt;1,INDIRECT(ADDRESS($H271,48)),0),0), IF($I271&gt;0,IF(INDIRECT(ADDRESS($I271,43))&lt;&gt;1,INDIRECT(ADDRESS($I271,48)),0),0), IF($J271&gt;0,IF(INDIRECT(ADDRESS($J271,43))&lt;&gt;1,INDIRECT(ADDRESS($J271,48)),0),0), IF($K271&gt;0,IF(INDIRECT(ADDRESS($K271,43))&lt;&gt;1,INDIRECT(ADDRESS($K271,48)),0),0), IF($L271&gt;0,IF(INDIRECT(ADDRESS($L271,43))&lt;&gt;1,INDIRECT(ADDRESS($L271,48)),0),0), IF($M271&gt;0,IF(INDIRECT(ADDRESS($M271,43))&lt;&gt;1,INDIRECT(ADDRESS($M271,48)),0),0)), IF(AU271="L",SUM(IF($C271&gt;0,IF(INDIRECT(ADDRESS($C271,43))&lt;&gt;1,INDIRECT(ADDRESS($C271,50)),0),0), IF($D271&gt;0,IF(INDIRECT(ADDRESS($D271,43))&lt;&gt;1,INDIRECT(ADDRESS($D271,50)),0),0), IF($E271&gt;0,IF(INDIRECT(ADDRESS($E271,43))&lt;&gt;1,INDIRECT(ADDRESS($E271,50)),0),0), IF($F271&gt;0,IF(INDIRECT(ADDRESS($F271,43))&lt;&gt;1,INDIRECT(ADDRESS($F271,50)),0),0), IF($G271&gt;0,IF(INDIRECT(ADDRESS($G271,43))&lt;&gt;1,INDIRECT(ADDRESS($G271,50)),0),0), IF($G271&gt;0,IF(INDIRECT(ADDRESS($G271,43))&lt;&gt;1,INDIRECT(ADDRESS($G271,50)),0),0), IF($H271&gt;0,IF(INDIRECT(ADDRESS($H271,43))&lt;&gt;1,INDIRECT(ADDRESS($H271,50)),0),0), IF($I271&gt;0,IF(INDIRECT(ADDRESS($I271,43))&lt;&gt;1,INDIRECT(ADDRESS($I271,50)),0),0), IF($J271&gt;0,IF(INDIRECT(ADDRESS($J271,43))&lt;&gt;1,INDIRECT(ADDRESS($J271,50)),0),0), IF($K271&gt;0,IF(INDIRECT(ADDRESS($K271,43))&lt;&gt;1,INDIRECT(ADDRESS($K271,50)),0),0), IF($L271&gt;0,IF(INDIRECT(ADDRESS($L271,43))&lt;&gt;1,INDIRECT(ADDRESS($L271,50)),0),0), IF($M271&gt;0,IF(INDIRECT(ADDRESS($M271,43))&lt;&gt;1,INDIRECT(ADDRESS($M271,50)),0),0)), SUM(IF($C271&gt;0,IF(INDIRECT(ADDRESS($C271,43))&lt;&gt;1,INDIRECT(ADDRESS($C271,49)),0),0), IF($D271&gt;0,IF(INDIRECT(ADDRESS($D271,43))&lt;&gt;1,INDIRECT(ADDRESS($D271,49)),0),0), IF($E271&gt;0,IF(INDIRECT(ADDRESS($E271,43))&lt;&gt;1,INDIRECT(ADDRESS($E271,49)),0),0), IF($F271&gt;0,IF(INDIRECT(ADDRESS($F271,43))&lt;&gt;1,INDIRECT(ADDRESS($F271,49)),0),0), IF($G271&gt;0,IF(INDIRECT(ADDRESS($G271,43))&lt;&gt;1,INDIRECT(ADDRESS($G271,49)),0),0), IF($G271&gt;0,IF(INDIRECT(ADDRESS($G271,43))&lt;&gt;1,INDIRECT(ADDRESS($G271,49)),0),0), IF($H271&gt;0,IF(INDIRECT(ADDRESS($H271,43))&lt;&gt;1,INDIRECT(ADDRESS($H271,49)),0),0), IF($I271&gt;0,IF(INDIRECT(ADDRESS($I271,43))&lt;&gt;1,INDIRECT(ADDRESS($I271,49)),0),0), IF($J271&gt;0,IF(INDIRECT(ADDRESS($J271,43))&lt;&gt;1,INDIRECT(ADDRESS($J271,49)),0),0), IF($K271&gt;0,IF(INDIRECT(ADDRESS($K271,43))&lt;&gt;1,INDIRECT(ADDRESS($K271,49)),0),0), IF($L271&gt;0,IF(INDIRECT(ADDRESS($L271,43))&lt;&gt;1,INDIRECT(ADDRESS($L271,49)),0),0), IF($M271&gt;0,IF(INDIRECT(ADDRESS($M271,43))&lt;&gt;1,INDIRECT(ADDRESS($M271,49)),0),0))))</f>
        <v>13.666666666666664</v>
      </c>
      <c r="CL271" s="57" cm="1">
        <f t="array" aca="1" ref="CL271" ca="1">SUM(IF($C271&gt;0,IF(INDIRECT(ADDRESS($C271,44))=1,INDIRECT(ADDRESS($C271,90)),0),0), IF($D271&gt;0,IF(INDIRECT(ADDRESS($D271,44))=1,INDIRECT(ADDRESS($D271,90)),0),0), IF($E271&gt;0,IF(INDIRECT(ADDRESS($E271,44))=1,INDIRECT(ADDRESS($E271,90)),0),0), IF($F271&gt;0,IF(INDIRECT(ADDRESS($F271,44))=1,INDIRECT(ADDRESS($F271,90)),0),0), IF($G271&gt;0,IF(INDIRECT(ADDRESS($G271,44))=1,INDIRECT(ADDRESS($G271,90)),0),0), IF($H271&gt;0,IF(INDIRECT(ADDRESS($H271,44))=1,INDIRECT(ADDRESS($H271,90)),0),0), IF($I271&gt;0,IF(INDIRECT(ADDRESS($I271,44))=1,INDIRECT(ADDRESS($I271,90)),0),0), IF($J271&gt;0,IF(INDIRECT(ADDRESS($J271,44))=1,INDIRECT(ADDRESS($J271,90)),0),0), IF($K271&gt;0,IF(INDIRECT(ADDRESS($K271,44))=1,INDIRECT(ADDRESS($K271,90)),0),0), IF($L271&gt;0,IF(INDIRECT(ADDRESS($L271,44))=1,INDIRECT(ADDRESS($L271,90)),0),0), IF($M271&gt;0,IF(INDIRECT(ADDRESS($M271,44))=1,INDIRECT(ADDRESS($M271,90)),0),0))</f>
        <v>17.333333333333336</v>
      </c>
      <c r="CM271" s="56">
        <f t="shared" ca="1" si="208"/>
        <v>0.28083372200597839</v>
      </c>
      <c r="CN271" s="59"/>
    </row>
    <row r="272" spans="1:92" x14ac:dyDescent="0.25">
      <c r="A272" s="52" t="s">
        <v>333</v>
      </c>
      <c r="B272" s="67">
        <v>212</v>
      </c>
      <c r="C272" s="67">
        <v>216</v>
      </c>
      <c r="D272" s="67">
        <v>224</v>
      </c>
      <c r="E272" s="67">
        <v>225</v>
      </c>
      <c r="F272" s="67">
        <v>226</v>
      </c>
      <c r="G272" s="67">
        <v>240</v>
      </c>
      <c r="H272" s="67"/>
      <c r="I272" s="67"/>
      <c r="J272" s="67"/>
      <c r="K272" s="67"/>
      <c r="L272" s="67"/>
      <c r="M272" s="67"/>
      <c r="N272" s="67">
        <f ca="1">SUM(INDIRECT(ADDRESS(B272,COLUMN())),IF(C272&gt;0,INDIRECT(ADDRESS(C272,COLUMN())),0),IF(D272&gt;0,INDIRECT(ADDRESS(D272,COLUMN())),0),IF(E272&gt;0,INDIRECT(ADDRESS(E272,COLUMN())),0),IF(F272&gt;0,INDIRECT(ADDRESS(F272,COLUMN())),0),IF(G272&gt;0,INDIRECT(ADDRESS(G272,COLUMN())),0),IF(H272&gt;0,INDIRECT(ADDRESS(H272,COLUMN())),0),IF(I272&gt;0,INDIRECT(ADDRESS(I272,COLUMN())),0),IF(J272&gt;0,INDIRECT(ADDRESS(J272,COLUMN())),0),IF(K272&gt;0,INDIRECT(ADDRESS(K272,COLUMN())),0),IF(L272&gt;0,INDIRECT(ADDRESS(L272,COLUMN())),0),IF(M272&gt;0,INDIRECT(ADDRESS(M272,COLUMN())),0))</f>
        <v>31</v>
      </c>
      <c r="O272" s="67" t="str" cm="1">
        <f t="array" aca="1" ref="O272" ca="1">INDIRECT(ADDRESS($B272,COLUMN()))</f>
        <v>Bomber</v>
      </c>
      <c r="P272" s="67" cm="1">
        <f t="array" aca="1" ref="P272" ca="1">INDIRECT(ADDRESS($B272,COLUMN()))</f>
        <v>6</v>
      </c>
      <c r="Q272" s="67" cm="1">
        <f t="array" aca="1" ref="Q272" ca="1">INDIRECT(ADDRESS($B272,COLUMN()))</f>
        <v>3</v>
      </c>
      <c r="R272" s="67" cm="1">
        <f t="array" aca="1" ref="R272" ca="1">INDIRECT(ADDRESS($B272,COLUMN()))</f>
        <v>0</v>
      </c>
      <c r="S272" s="67" cm="1">
        <f t="array" aca="1" ref="S272" ca="1">INDIRECT(ADDRESS($B272,COLUMN()))</f>
        <v>1</v>
      </c>
      <c r="T272" s="67" t="str" cm="1">
        <f t="array" aca="1" ref="T272" ca="1">INDIRECT(ADDRESS($B272,COLUMN()))</f>
        <v>1-3</v>
      </c>
      <c r="U272" s="67" cm="1">
        <f t="array" aca="1" ref="U272" ca="1">INDIRECT(ADDRESS($B272,COLUMN()))</f>
        <v>3</v>
      </c>
      <c r="V272" s="67" cm="1">
        <f t="array" aca="1" ref="V272" ca="1">INDIRECT(ADDRESS($B272,COLUMN()))</f>
        <v>0</v>
      </c>
      <c r="W272" s="67" cm="1">
        <f t="array" aca="1" ref="W272" ca="1">INDIRECT(ADDRESS($B272,COLUMN()))</f>
        <v>5</v>
      </c>
      <c r="X272" s="67" cm="1">
        <f t="array" aca="1" ref="X272" ca="1">INDIRECT(ADDRESS($B272,COLUMN()))</f>
        <v>4</v>
      </c>
      <c r="Y272" s="67" cm="1">
        <f t="array" aca="1" ref="Y272" ca="1">INDIRECT(ADDRESS($B272,COLUMN()))</f>
        <v>2</v>
      </c>
      <c r="Z272" s="67" cm="1">
        <f t="array" aca="1" ref="Z272" ca="1">INDIRECT(ADDRESS($B272,COLUMN()))</f>
        <v>4</v>
      </c>
      <c r="AA272" s="67" cm="1">
        <f t="array" aca="1" ref="AA272" ca="1">INDIRECT(ADDRESS($B272,COLUMN()))</f>
        <v>0</v>
      </c>
      <c r="AB272" s="56">
        <f t="shared" ca="1" si="209"/>
        <v>0.5386419660981433</v>
      </c>
      <c r="AC272" s="56">
        <f t="shared" ca="1" si="191"/>
        <v>0.5774033561742884</v>
      </c>
      <c r="AD272" s="56">
        <f t="shared" ca="1" si="192"/>
        <v>3.0125392496049832</v>
      </c>
      <c r="AF272" s="52"/>
      <c r="AG272" s="52"/>
      <c r="AH272" s="57"/>
      <c r="AI272" s="57"/>
      <c r="AJ272" s="57"/>
      <c r="AK272" s="57"/>
      <c r="AL272" s="57"/>
      <c r="AM272" s="57"/>
      <c r="AN272" s="57"/>
      <c r="AO272" s="57"/>
      <c r="AP272" s="57"/>
      <c r="AQ272" s="57"/>
      <c r="AR272" s="57"/>
      <c r="AS272" s="57"/>
      <c r="AT272" s="52"/>
      <c r="AU272" s="54" t="s">
        <v>33</v>
      </c>
      <c r="AV272" s="57" cm="1">
        <f t="array" aca="1" ref="AV272" ca="1">SUM(IF($C272&gt;0,IF(AND(INDIRECT(ADDRESS($C272,44))=0,INDIRECT(ADDRESS($C272,38))="UL",ISERROR(SEARCH("Rear",INDIRECT(ADDRESS($C272,33)))),ISERROR(SEARCH("Side",INDIRECT(ADDRESS($C272,33))))),INDIRECT(ADDRESS($C272,COLUMN())),0),0),IF($D272&gt;0,IF(AND(INDIRECT(ADDRESS($D272,44))=0,INDIRECT(ADDRESS($D272,38))="UL",ISERROR(SEARCH("Rear",INDIRECT(ADDRESS($D272,33)))),ISERROR(SEARCH("Side",INDIRECT(ADDRESS($D272,33))))),INDIRECT(ADDRESS($D272,COLUMN())),0),0),IF($E272&gt;0,IF(AND(INDIRECT(ADDRESS($E272,44))=0,INDIRECT(ADDRESS($E272,38))="UL",ISERROR(SEARCH("Rear",INDIRECT(ADDRESS($E272,33)))),ISERROR(SEARCH("Side",INDIRECT(ADDRESS($E272,33))))),INDIRECT(ADDRESS($E272,COLUMN())),0),0),IF($F272&gt;0,IF(AND(INDIRECT(ADDRESS($F272,44))=0,INDIRECT(ADDRESS($F272,38))="UL",ISERROR(SEARCH("Rear",INDIRECT(ADDRESS($F272,33)))),ISERROR(SEARCH("Side",INDIRECT(ADDRESS($F272,33))))),INDIRECT(ADDRESS($F272,COLUMN())),0),0),IF($G272&gt;0,IF(AND(INDIRECT(ADDRESS($G272,44))=0,INDIRECT(ADDRESS($G272,38))="UL",ISERROR(SEARCH("Rear",INDIRECT(ADDRESS($G272,33)))),ISERROR(SEARCH("Side",INDIRECT(ADDRESS($G272,33))))),INDIRECT(ADDRESS($G272,COLUMN())),0),0),IF($H272&gt;0,IF(AND(INDIRECT(ADDRESS($H272,44))=0,INDIRECT(ADDRESS($H272,38))="UL",ISERROR(SEARCH("Rear",INDIRECT(ADDRESS($H272,33)))),ISERROR(SEARCH("Side",INDIRECT(ADDRESS($H272,33))))),INDIRECT(ADDRESS($H272,COLUMN())),0),0),IF($I272&gt;0,IF(AND(INDIRECT(ADDRESS($I272,44))=0,INDIRECT(ADDRESS($I272,38))="UL",ISERROR(SEARCH("Rear",INDIRECT(ADDRESS($I272,33)))),ISERROR(SEARCH("Side",INDIRECT(ADDRESS($I272,33))))),INDIRECT(ADDRESS($I272,COLUMN())),0),0),IF($J272&gt;0,IF(AND(INDIRECT(ADDRESS($J272,44))=0,INDIRECT(ADDRESS($J272,38))="UL",ISERROR(SEARCH("Rear",INDIRECT(ADDRESS($J272,33)))),ISERROR(SEARCH("Side",INDIRECT(ADDRESS($J272,33))))),INDIRECT(ADDRESS($J272,COLUMN())),0),0),IF($K272&gt;0,IF(AND(INDIRECT(ADDRESS($K272,44))=0,INDIRECT(ADDRESS($K272,38))="UL",ISERROR(SEARCH("Rear",INDIRECT(ADDRESS($K272,33)))),ISERROR(SEARCH("Side",INDIRECT(ADDRESS($K272,33))))),INDIRECT(ADDRESS($K272,COLUMN())),0),0),IF($L272&gt;0,IF(AND(INDIRECT(ADDRESS($L272,44))=0,INDIRECT(ADDRESS($L272,38))="UL",ISERROR(SEARCH("Rear",INDIRECT(ADDRESS($L272,33)))),ISERROR(SEARCH("Side",INDIRECT(ADDRESS($L272,33))))),INDIRECT(ADDRESS($L272,COLUMN())),0),0),IF($M272&gt;0,IF(AND(INDIRECT(ADDRESS($M272,44))=0,INDIRECT(ADDRESS($M272,38))="UL",ISERROR(SEARCH("Rear",INDIRECT(ADDRESS($M272,33)))),ISERROR(SEARCH("Side",INDIRECT(ADDRESS($M272,33))))),INDIRECT(ADDRESS($M272,COLUMN())),0),0))</f>
        <v>1.1111111111111112</v>
      </c>
      <c r="AW272" s="57" cm="1">
        <f t="array" aca="1" ref="AW272" ca="1">SUM(IF($C272&gt;0,IF(AND(INDIRECT(ADDRESS($C272,44))=0,INDIRECT(ADDRESS($C272,38))="UL",ISERROR(SEARCH("Rear",INDIRECT(ADDRESS($C272,33)))),ISERROR(SEARCH("Side",INDIRECT(ADDRESS($C272,33))))),INDIRECT(ADDRESS($C272,COLUMN())),0),0),IF($D272&gt;0,IF(AND(INDIRECT(ADDRESS($D272,44))=0,INDIRECT(ADDRESS($D272,38))="UL",ISERROR(SEARCH("Rear",INDIRECT(ADDRESS($D272,33)))),ISERROR(SEARCH("Side",INDIRECT(ADDRESS($D272,33))))),INDIRECT(ADDRESS($D272,COLUMN())),0),0),IF($E272&gt;0,IF(AND(INDIRECT(ADDRESS($E272,44))=0,INDIRECT(ADDRESS($E272,38))="UL",ISERROR(SEARCH("Rear",INDIRECT(ADDRESS($E272,33)))),ISERROR(SEARCH("Side",INDIRECT(ADDRESS($E272,33))))),INDIRECT(ADDRESS($E272,COLUMN())),0),0),IF($F272&gt;0,IF(AND(INDIRECT(ADDRESS($F272,44))=0,INDIRECT(ADDRESS($F272,38))="UL",ISERROR(SEARCH("Rear",INDIRECT(ADDRESS($F272,33)))),ISERROR(SEARCH("Side",INDIRECT(ADDRESS($F272,33))))),INDIRECT(ADDRESS($F272,COLUMN())),0),0),IF($G272&gt;0,IF(AND(INDIRECT(ADDRESS($G272,44))=0,INDIRECT(ADDRESS($G272,38))="UL",ISERROR(SEARCH("Rear",INDIRECT(ADDRESS($G272,33)))),ISERROR(SEARCH("Side",INDIRECT(ADDRESS($G272,33))))),INDIRECT(ADDRESS($G272,COLUMN())),0),0),IF($H272&gt;0,IF(AND(INDIRECT(ADDRESS($H272,44))=0,INDIRECT(ADDRESS($H272,38))="UL",ISERROR(SEARCH("Rear",INDIRECT(ADDRESS($H272,33)))),ISERROR(SEARCH("Side",INDIRECT(ADDRESS($H272,33))))),INDIRECT(ADDRESS($H272,COLUMN())),0),0),IF($I272&gt;0,IF(AND(INDIRECT(ADDRESS($I272,44))=0,INDIRECT(ADDRESS($I272,38))="UL",ISERROR(SEARCH("Rear",INDIRECT(ADDRESS($I272,33)))),ISERROR(SEARCH("Side",INDIRECT(ADDRESS($I272,33))))),INDIRECT(ADDRESS($I272,COLUMN())),0),0),IF($J272&gt;0,IF(AND(INDIRECT(ADDRESS($J272,44))=0,INDIRECT(ADDRESS($J272,38))="UL",ISERROR(SEARCH("Rear",INDIRECT(ADDRESS($J272,33)))),ISERROR(SEARCH("Side",INDIRECT(ADDRESS($J272,33))))),INDIRECT(ADDRESS($J272,COLUMN())),0),0),IF($K272&gt;0,IF(AND(INDIRECT(ADDRESS($K272,44))=0,INDIRECT(ADDRESS($K272,38))="UL",ISERROR(SEARCH("Rear",INDIRECT(ADDRESS($K272,33)))),ISERROR(SEARCH("Side",INDIRECT(ADDRESS($K272,33))))),INDIRECT(ADDRESS($K272,COLUMN())),0),0),IF($L272&gt;0,IF(AND(INDIRECT(ADDRESS($L272,44))=0,INDIRECT(ADDRESS($L272,38))="UL",ISERROR(SEARCH("Rear",INDIRECT(ADDRESS($L272,33)))),ISERROR(SEARCH("Side",INDIRECT(ADDRESS($L272,33))))),INDIRECT(ADDRESS($L272,COLUMN())),0),0),IF($M272&gt;0,IF(AND(INDIRECT(ADDRESS($M272,44))=0,INDIRECT(ADDRESS($M272,38))="UL",ISERROR(SEARCH("Rear",INDIRECT(ADDRESS($M272,33)))),ISERROR(SEARCH("Side",INDIRECT(ADDRESS($M272,33))))),INDIRECT(ADDRESS($M272,COLUMN())),0),0))</f>
        <v>0.66666666666666663</v>
      </c>
      <c r="AX272" s="57" cm="1">
        <f t="array" aca="1" ref="AX272" ca="1">SUM(IF($C272&gt;0,IF(AND(INDIRECT(ADDRESS($C272,44))=0,INDIRECT(ADDRESS($C272,38))="UL",ISERROR(SEARCH("Rear",INDIRECT(ADDRESS($C272,33)))),ISERROR(SEARCH("Side",INDIRECT(ADDRESS($C272,33))))),INDIRECT(ADDRESS($C272,COLUMN())),0),0),IF($D272&gt;0,IF(AND(INDIRECT(ADDRESS($D272,44))=0,INDIRECT(ADDRESS($D272,38))="UL",ISERROR(SEARCH("Rear",INDIRECT(ADDRESS($D272,33)))),ISERROR(SEARCH("Side",INDIRECT(ADDRESS($D272,33))))),INDIRECT(ADDRESS($D272,COLUMN())),0),0),IF($E272&gt;0,IF(AND(INDIRECT(ADDRESS($E272,44))=0,INDIRECT(ADDRESS($E272,38))="UL",ISERROR(SEARCH("Rear",INDIRECT(ADDRESS($E272,33)))),ISERROR(SEARCH("Side",INDIRECT(ADDRESS($E272,33))))),INDIRECT(ADDRESS($E272,COLUMN())),0),0),IF($F272&gt;0,IF(AND(INDIRECT(ADDRESS($F272,44))=0,INDIRECT(ADDRESS($F272,38))="UL",ISERROR(SEARCH("Rear",INDIRECT(ADDRESS($F272,33)))),ISERROR(SEARCH("Side",INDIRECT(ADDRESS($F272,33))))),INDIRECT(ADDRESS($F272,COLUMN())),0),0),IF($G272&gt;0,IF(AND(INDIRECT(ADDRESS($G272,44))=0,INDIRECT(ADDRESS($G272,38))="UL",ISERROR(SEARCH("Rear",INDIRECT(ADDRESS($G272,33)))),ISERROR(SEARCH("Side",INDIRECT(ADDRESS($G272,33))))),INDIRECT(ADDRESS($G272,COLUMN())),0),0),IF($H272&gt;0,IF(AND(INDIRECT(ADDRESS($H272,44))=0,INDIRECT(ADDRESS($H272,38))="UL",ISERROR(SEARCH("Rear",INDIRECT(ADDRESS($H272,33)))),ISERROR(SEARCH("Side",INDIRECT(ADDRESS($H272,33))))),INDIRECT(ADDRESS($H272,COLUMN())),0),0),IF($I272&gt;0,IF(AND(INDIRECT(ADDRESS($I272,44))=0,INDIRECT(ADDRESS($I272,38))="UL",ISERROR(SEARCH("Rear",INDIRECT(ADDRESS($I272,33)))),ISERROR(SEARCH("Side",INDIRECT(ADDRESS($I272,33))))),INDIRECT(ADDRESS($I272,COLUMN())),0),0),IF($J272&gt;0,IF(AND(INDIRECT(ADDRESS($J272,44))=0,INDIRECT(ADDRESS($J272,38))="UL",ISERROR(SEARCH("Rear",INDIRECT(ADDRESS($J272,33)))),ISERROR(SEARCH("Side",INDIRECT(ADDRESS($J272,33))))),INDIRECT(ADDRESS($J272,COLUMN())),0),0),IF($K272&gt;0,IF(AND(INDIRECT(ADDRESS($K272,44))=0,INDIRECT(ADDRESS($K272,38))="UL",ISERROR(SEARCH("Rear",INDIRECT(ADDRESS($K272,33)))),ISERROR(SEARCH("Side",INDIRECT(ADDRESS($K272,33))))),INDIRECT(ADDRESS($K272,COLUMN())),0),0),IF($L272&gt;0,IF(AND(INDIRECT(ADDRESS($L272,44))=0,INDIRECT(ADDRESS($L272,38))="UL",ISERROR(SEARCH("Rear",INDIRECT(ADDRESS($L272,33)))),ISERROR(SEARCH("Side",INDIRECT(ADDRESS($L272,33))))),INDIRECT(ADDRESS($L272,COLUMN())),0),0),IF($M272&gt;0,IF(AND(INDIRECT(ADDRESS($M272,44))=0,INDIRECT(ADDRESS($M272,38))="UL",ISERROR(SEARCH("Rear",INDIRECT(ADDRESS($M272,33)))),ISERROR(SEARCH("Side",INDIRECT(ADDRESS($M272,33))))),INDIRECT(ADDRESS($M272,COLUMN())),0),0))</f>
        <v>0</v>
      </c>
      <c r="AY272" s="58">
        <f t="shared" ca="1" si="193"/>
        <v>1.1111111111111112</v>
      </c>
      <c r="AZ272" s="58">
        <f t="shared" ca="1" si="194"/>
        <v>0.59259259259259256</v>
      </c>
      <c r="BA272" s="58" cm="1">
        <f t="array" aca="1" ref="BA272" ca="1">SUM(IF($C272&gt;0,IF(AND(INDIRECT(ADDRESS($C272,44))=0,INDIRECT(ADDRESS($C272,38))="UL"),INDIRECT(ADDRESS($C272,COLUMN())),0),0),IF($D272&gt;0,IF(AND(INDIRECT(ADDRESS($D272,44))=0,INDIRECT(ADDRESS($D272,38))="UL"),INDIRECT(ADDRESS($D272,COLUMN())),0),0),IF($E272&gt;0,IF(AND(INDIRECT(ADDRESS($E272,44))=0,INDIRECT(ADDRESS($E272,38))="UL"),INDIRECT(ADDRESS($E272,COLUMN())),0),0),IF($F272&gt;0,IF(AND(INDIRECT(ADDRESS($F272,44))=0,INDIRECT(ADDRESS($F272,38))="UL"),INDIRECT(ADDRESS($F272,COLUMN())),0),0),IF($G272&gt;0,IF(AND(INDIRECT(ADDRESS($G272,44))=0,INDIRECT(ADDRESS($G272,38))="UL"),INDIRECT(ADDRESS($G272,COLUMN())),0),0),IF($H272&gt;0,IF(AND(INDIRECT(ADDRESS($H272,44))=0,INDIRECT(ADDRESS($H272,38))="UL"),INDIRECT(ADDRESS($H272,COLUMN())),0),0),IF($I272&gt;0,IF(AND(INDIRECT(ADDRESS($I272,44))=0,INDIRECT(ADDRESS($I272,38))="UL"),INDIRECT(ADDRESS($I272,COLUMN())),0),0),IF($J272&gt;0,IF(AND(INDIRECT(ADDRESS($J272,44))=0,INDIRECT(ADDRESS($J272,38))="UL"),INDIRECT(ADDRESS($J272,COLUMN())),0),0),IF($K272&gt;0,IF(AND(INDIRECT(ADDRESS($K272,44))=0,INDIRECT(ADDRESS($K272,38))="UL"),INDIRECT(ADDRESS($K272,COLUMN())),0),0),IF($L272&gt;0,IF(AND(INDIRECT(ADDRESS($L272,44))=0,INDIRECT(ADDRESS($L272,38))="UL"),INDIRECT(ADDRESS($L272,COLUMN())),0),0),IF($M272&gt;0,IF(AND(INDIRECT(ADDRESS($M272,44))=0,INDIRECT(ADDRESS($M272,38))="UL"),INDIRECT(ADDRESS($M272,COLUMN())),0),0))</f>
        <v>0.24268077601410934</v>
      </c>
      <c r="BB272" s="58" cm="1">
        <f t="array" aca="1" ref="BB272" ca="1">SUM(IF($C272&gt;0,IF(AND(INDIRECT(ADDRESS($C272,44))=0,INDIRECT(ADDRESS($C272,38))="UL"),INDIRECT(ADDRESS($C272,COLUMN())),0),0),IF($D272&gt;0,IF(AND(INDIRECT(ADDRESS($D272,44))=0,INDIRECT(ADDRESS($D272,38))="UL"),INDIRECT(ADDRESS($D272,COLUMN())),0),0),IF($E272&gt;0,IF(AND(INDIRECT(ADDRESS($E272,44))=0,INDIRECT(ADDRESS($E272,38))="UL"),INDIRECT(ADDRESS($E272,COLUMN())),0),0),IF($F272&gt;0,IF(AND(INDIRECT(ADDRESS($F272,44))=0,INDIRECT(ADDRESS($F272,38))="UL"),INDIRECT(ADDRESS($F272,COLUMN())),0),0),IF($G272&gt;0,IF(AND(INDIRECT(ADDRESS($G272,44))=0,INDIRECT(ADDRESS($G272,38))="UL"),INDIRECT(ADDRESS($G272,COLUMN())),0),0),IF($H272&gt;0,IF(AND(INDIRECT(ADDRESS($H272,44))=0,INDIRECT(ADDRESS($H272,38))="UL"),INDIRECT(ADDRESS($H272,COLUMN())),0),0),IF($I272&gt;0,IF(AND(INDIRECT(ADDRESS($I272,44))=0,INDIRECT(ADDRESS($I272,38))="UL"),INDIRECT(ADDRESS($I272,COLUMN())),0),0),IF($J272&gt;0,IF(AND(INDIRECT(ADDRESS($J272,44))=0,INDIRECT(ADDRESS($J272,38))="UL"),INDIRECT(ADDRESS($J272,COLUMN())),0),0),IF($K272&gt;0,IF(AND(INDIRECT(ADDRESS($K272,44))=0,INDIRECT(ADDRESS($K272,38))="UL"),INDIRECT(ADDRESS($K272,COLUMN())),0),0),IF($L272&gt;0,IF(AND(INDIRECT(ADDRESS($L272,44))=0,INDIRECT(ADDRESS($L272,38))="UL"),INDIRECT(ADDRESS($L272,COLUMN())),0),0),IF($M272&gt;0,IF(AND(INDIRECT(ADDRESS($M272,44))=0,INDIRECT(ADDRESS($M272,38))="UL"),INDIRECT(ADDRESS($M272,COLUMN())),0),0))</f>
        <v>0.3956261022927689</v>
      </c>
      <c r="BC272" s="58" cm="1">
        <f t="array" aca="1" ref="BC272" ca="1">SUM(IF($C272&gt;0,IF(AND(INDIRECT(ADDRESS($C272,44))=0,INDIRECT(ADDRESS($C272,38))="UL"),INDIRECT(ADDRESS($C272,COLUMN())),0),0),IF($D272&gt;0,IF(AND(INDIRECT(ADDRESS($D272,44))=0,INDIRECT(ADDRESS($D272,38))="UL"),INDIRECT(ADDRESS($D272,COLUMN())),0),0),IF($E272&gt;0,IF(AND(INDIRECT(ADDRESS($E272,44))=0,INDIRECT(ADDRESS($E272,38))="UL"),INDIRECT(ADDRESS($E272,COLUMN())),0),0),IF($F272&gt;0,IF(AND(INDIRECT(ADDRESS($F272,44))=0,INDIRECT(ADDRESS($F272,38))="UL"),INDIRECT(ADDRESS($F272,COLUMN())),0),0),IF($G272&gt;0,IF(AND(INDIRECT(ADDRESS($G272,44))=0,INDIRECT(ADDRESS($G272,38))="UL"),INDIRECT(ADDRESS($G272,COLUMN())),0),0),IF($H272&gt;0,IF(AND(INDIRECT(ADDRESS($H272,44))=0,INDIRECT(ADDRESS($H272,38))="UL"),INDIRECT(ADDRESS($H272,COLUMN())),0),0),IF($I272&gt;0,IF(AND(INDIRECT(ADDRESS($I272,44))=0,INDIRECT(ADDRESS($I272,38))="UL"),INDIRECT(ADDRESS($I272,COLUMN())),0),0),IF($J272&gt;0,IF(AND(INDIRECT(ADDRESS($J272,44))=0,INDIRECT(ADDRESS($J272,38))="UL"),INDIRECT(ADDRESS($J272,COLUMN())),0),0),IF($K272&gt;0,IF(AND(INDIRECT(ADDRESS($K272,44))=0,INDIRECT(ADDRESS($K272,38))="UL"),INDIRECT(ADDRESS($K272,COLUMN())),0),0),IF($L272&gt;0,IF(AND(INDIRECT(ADDRESS($L272,44))=0,INDIRECT(ADDRESS($L272,38))="UL"),INDIRECT(ADDRESS($L272,COLUMN())),0),0),IF($M272&gt;0,IF(AND(INDIRECT(ADDRESS($M272,44))=0,INDIRECT(ADDRESS($M272,38))="UL"),INDIRECT(ADDRESS($M272,COLUMN())),0),0))</f>
        <v>0.20289241622574952</v>
      </c>
      <c r="BD272" s="58" cm="1">
        <f t="array" aca="1" ref="BD272" ca="1">SUM(IF($C272&gt;0,IF(AND(INDIRECT(ADDRESS($C272,44))=0,INDIRECT(ADDRESS($C272,38))="UL"),INDIRECT(ADDRESS($C272,COLUMN())),0),0),IF($D272&gt;0,IF(AND(INDIRECT(ADDRESS($D272,44))=0,INDIRECT(ADDRESS($D272,38))="UL"),INDIRECT(ADDRESS($D272,COLUMN())),0),0),IF($E272&gt;0,IF(AND(INDIRECT(ADDRESS($E272,44))=0,INDIRECT(ADDRESS($E272,38))="UL"),INDIRECT(ADDRESS($E272,COLUMN())),0),0),IF($F272&gt;0,IF(AND(INDIRECT(ADDRESS($F272,44))=0,INDIRECT(ADDRESS($F272,38))="UL"),INDIRECT(ADDRESS($F272,COLUMN())),0),0),IF($G272&gt;0,IF(AND(INDIRECT(ADDRESS($G272,44))=0,INDIRECT(ADDRESS($G272,38))="UL"),INDIRECT(ADDRESS($G272,COLUMN())),0),0),IF($H272&gt;0,IF(AND(INDIRECT(ADDRESS($H272,44))=0,INDIRECT(ADDRESS($H272,38))="UL"),INDIRECT(ADDRESS($H272,COLUMN())),0),0),IF($I272&gt;0,IF(AND(INDIRECT(ADDRESS($I272,44))=0,INDIRECT(ADDRESS($I272,38))="UL"),INDIRECT(ADDRESS($I272,COLUMN())),0),0),IF($J272&gt;0,IF(AND(INDIRECT(ADDRESS($J272,44))=0,INDIRECT(ADDRESS($J272,38))="UL"),INDIRECT(ADDRESS($J272,COLUMN())),0),0),IF($K272&gt;0,IF(AND(INDIRECT(ADDRESS($K272,44))=0,INDIRECT(ADDRESS($K272,38))="UL"),INDIRECT(ADDRESS($K272,COLUMN())),0),0),IF($L272&gt;0,IF(AND(INDIRECT(ADDRESS($L272,44))=0,INDIRECT(ADDRESS($L272,38))="UL"),INDIRECT(ADDRESS($L272,COLUMN())),0),0),IF($M272&gt;0,IF(AND(INDIRECT(ADDRESS($M272,44))=0,INDIRECT(ADDRESS($M272,38))="UL"),INDIRECT(ADDRESS($M272,COLUMN())),0),0))</f>
        <v>0.41509700176366837</v>
      </c>
      <c r="BE272" s="57">
        <f t="shared" ca="1" si="195"/>
        <v>0.24268077601410934</v>
      </c>
      <c r="BF272" s="57" cm="1">
        <f t="array" aca="1" ref="BF272" ca="1">SUM(IF($C272&gt;0,IF(INDIRECT(ADDRESS($C272,45))=1,INDIRECT(ADDRESS($C272,52))*INDIRECT(ADDRESS($C272,42))/5,0),0), IF($D272&gt;0,IF(INDIRECT(ADDRESS($D272,45))=1,INDIRECT(ADDRESS($D272,52))*INDIRECT(ADDRESS($D272,42))/5,0),0), IF($E272&gt;0,IF(INDIRECT(ADDRESS($E272,45))=1,INDIRECT(ADDRESS($E272,52))*INDIRECT(ADDRESS($E272,42))/5,0),0), IF($F272&gt;0,IF(INDIRECT(ADDRESS($F272,45))=1,INDIRECT(ADDRESS($F272,52))*INDIRECT(ADDRESS($F272,42))/5,0),0), IF($G272&gt;0,IF(INDIRECT(ADDRESS($G272,45))=1,INDIRECT(ADDRESS($G272,52))*INDIRECT(ADDRESS($G272,42))/5,0),0), IF($H272&gt;0,IF(INDIRECT(ADDRESS($H272,45))=1,INDIRECT(ADDRESS($H272,52))*INDIRECT(ADDRESS($H272,42))/5,0),0)
)*$BF$296/100</f>
        <v>2.222222222222222E-2</v>
      </c>
      <c r="BG272" s="19">
        <v>1</v>
      </c>
      <c r="BH272" s="57" cm="1">
        <f t="array" aca="1" ref="BH272" ca="1">SUM(IF($C272&gt;0,IF(AND(INDIRECT(ADDRESS($C272,44))=0,INDIRECT(ADDRESS($C272,38))&lt;&gt;"UL"),INDIRECT(ADDRESS($C272,COLUMN()-12)),0),0), IF($D272&gt;0,IF(AND(INDIRECT(ADDRESS($D272,44))=0,INDIRECT(ADDRESS($D272,38))&lt;&gt;"UL"),INDIRECT(ADDRESS($D272,COLUMN()-12)),0),0), IF($E272&gt;0,IF(AND(INDIRECT(ADDRESS($E272,44))=0,INDIRECT(ADDRESS($E272,38))&lt;&gt;"UL"),INDIRECT(ADDRESS($E272,COLUMN()-12)),0),0), IF($F272&gt;0,IF(AND(INDIRECT(ADDRESS($F272,44))=0,INDIRECT(ADDRESS($F272,38))&lt;&gt;"UL"),INDIRECT(ADDRESS($F272,COLUMN()-12)),0),0), IF($G272&gt;0,IF(AND(INDIRECT(ADDRESS($G272,44))=0,INDIRECT(ADDRESS($G272,38))&lt;&gt;"UL"),INDIRECT(ADDRESS($G272,COLUMN()-12)),0),0), IF($H272&gt;0,IF(AND(INDIRECT(ADDRESS($H272,44))=0,INDIRECT(ADDRESS($H272,38))&lt;&gt;"UL"),INDIRECT(ADDRESS($H272,COLUMN()-12)),0),0), IF($I272&gt;0,IF(AND(INDIRECT(ADDRESS($I272,44))=0,INDIRECT(ADDRESS($I272,38))&lt;&gt;"UL"),INDIRECT(ADDRESS($I272,COLUMN()-12)),0),0), IF($J272&gt;0,IF(AND(INDIRECT(ADDRESS($J272,44))=0,INDIRECT(ADDRESS($J272,38))&lt;&gt;"UL"),INDIRECT(ADDRESS($J272,COLUMN()-12)),0),0), IF($K272&gt;0,IF(AND(INDIRECT(ADDRESS($K272,44))=0,INDIRECT(ADDRESS($K272,38))&lt;&gt;"UL"),INDIRECT(ADDRESS($K272,COLUMN()-12)),0),0), IF($L272&gt;0,IF(AND(INDIRECT(ADDRESS($L272,44))=0,INDIRECT(ADDRESS($L272,38))&lt;&gt;"UL"),INDIRECT(ADDRESS($L272,COLUMN()-12)),0),0), IF($M272&gt;0,IF(AND(INDIRECT(ADDRESS($M272,44))=0,INDIRECT(ADDRESS($M272,38))&lt;&gt;"UL"),INDIRECT(ADDRESS($M272,COLUMN()-12)),0),0))</f>
        <v>2.2222222222222223</v>
      </c>
      <c r="BI272" s="57" cm="1">
        <f t="array" aca="1" ref="BI272" ca="1">SUM(IF($C272&gt;0,IF(AND(INDIRECT(ADDRESS($C272,44))=0,INDIRECT(ADDRESS($C272,38))&lt;&gt;"UL"),INDIRECT(ADDRESS($C272,COLUMN()-12)),0),0), IF($D272&gt;0,IF(AND(INDIRECT(ADDRESS($D272,44))=0,INDIRECT(ADDRESS($D272,38))&lt;&gt;"UL"),INDIRECT(ADDRESS($D272,COLUMN()-12)),0),0), IF($E272&gt;0,IF(AND(INDIRECT(ADDRESS($E272,44))=0,INDIRECT(ADDRESS($E272,38))&lt;&gt;"UL"),INDIRECT(ADDRESS($E272,COLUMN()-12)),0),0), IF($F272&gt;0,IF(AND(INDIRECT(ADDRESS($F272,44))=0,INDIRECT(ADDRESS($F272,38))&lt;&gt;"UL"),INDIRECT(ADDRESS($F272,COLUMN()-12)),0),0), IF($G272&gt;0,IF(AND(INDIRECT(ADDRESS($G272,44))=0,INDIRECT(ADDRESS($G272,38))&lt;&gt;"UL"),INDIRECT(ADDRESS($G272,COLUMN()-12)),0),0), IF($H272&gt;0,IF(AND(INDIRECT(ADDRESS($H272,44))=0,INDIRECT(ADDRESS($H272,38))&lt;&gt;"UL"),INDIRECT(ADDRESS($H272,COLUMN()-12)),0),0), IF($I272&gt;0,IF(AND(INDIRECT(ADDRESS($I272,44))=0,INDIRECT(ADDRESS($I272,38))&lt;&gt;"UL"),INDIRECT(ADDRESS($I272,COLUMN()-12)),0),0), IF($J272&gt;0,IF(AND(INDIRECT(ADDRESS($J272,44))=0,INDIRECT(ADDRESS($J272,38))&lt;&gt;"UL"),INDIRECT(ADDRESS($J272,COLUMN()-12)),0),0), IF($K272&gt;0,IF(AND(INDIRECT(ADDRESS($K272,44))=0,INDIRECT(ADDRESS($K272,38))&lt;&gt;"UL"),INDIRECT(ADDRESS($K272,COLUMN()-12)),0),0), IF($L272&gt;0,IF(AND(INDIRECT(ADDRESS($L272,44))=0,INDIRECT(ADDRESS($L272,38))&lt;&gt;"UL"),INDIRECT(ADDRESS($L272,COLUMN()-12)),0),0), IF($M272&gt;0,IF(AND(INDIRECT(ADDRESS($M272,44))=0,INDIRECT(ADDRESS($M272,38))&lt;&gt;"UL"),INDIRECT(ADDRESS($M272,COLUMN()-12)),0),0))</f>
        <v>2.2222222222222223</v>
      </c>
      <c r="BJ272" s="57" cm="1">
        <f t="array" aca="1" ref="BJ272" ca="1">SUM(IF($C272&gt;0,IF(AND(INDIRECT(ADDRESS($C272,44))=0,INDIRECT(ADDRESS($C272,38))&lt;&gt;"UL"),INDIRECT(ADDRESS($C272,COLUMN()-12)),0),0), IF($D272&gt;0,IF(AND(INDIRECT(ADDRESS($D272,44))=0,INDIRECT(ADDRESS($D272,38))&lt;&gt;"UL"),INDIRECT(ADDRESS($D272,COLUMN()-12)),0),0), IF($E272&gt;0,IF(AND(INDIRECT(ADDRESS($E272,44))=0,INDIRECT(ADDRESS($E272,38))&lt;&gt;"UL"),INDIRECT(ADDRESS($E272,COLUMN()-12)),0),0), IF($F272&gt;0,IF(AND(INDIRECT(ADDRESS($F272,44))=0,INDIRECT(ADDRESS($F272,38))&lt;&gt;"UL"),INDIRECT(ADDRESS($F272,COLUMN()-12)),0),0), IF($G272&gt;0,IF(AND(INDIRECT(ADDRESS($G272,44))=0,INDIRECT(ADDRESS($G272,38))&lt;&gt;"UL"),INDIRECT(ADDRESS($G272,COLUMN()-12)),0),0), IF($H272&gt;0,IF(AND(INDIRECT(ADDRESS($H272,44))=0,INDIRECT(ADDRESS($H272,38))&lt;&gt;"UL"),INDIRECT(ADDRESS($H272,COLUMN()-12)),0),0), IF($I272&gt;0,IF(AND(INDIRECT(ADDRESS($I272,44))=0,INDIRECT(ADDRESS($I272,38))&lt;&gt;"UL"),INDIRECT(ADDRESS($I272,COLUMN()-12)),0),0), IF($J272&gt;0,IF(AND(INDIRECT(ADDRESS($J272,44))=0,INDIRECT(ADDRESS($J272,38))&lt;&gt;"UL"),INDIRECT(ADDRESS($J272,COLUMN()-12)),0),0), IF($K272&gt;0,IF(AND(INDIRECT(ADDRESS($K272,44))=0,INDIRECT(ADDRESS($K272,38))&lt;&gt;"UL"),INDIRECT(ADDRESS($K272,COLUMN()-12)),0),0), IF($L272&gt;0,IF(AND(INDIRECT(ADDRESS($L272,44))=0,INDIRECT(ADDRESS($L272,38))&lt;&gt;"UL"),INDIRECT(ADDRESS($L272,COLUMN()-12)),0),0), IF($M272&gt;0,IF(AND(INDIRECT(ADDRESS($M272,44))=0,INDIRECT(ADDRESS($M272,38))&lt;&gt;"UL"),INDIRECT(ADDRESS($M272,COLUMN()-12)),0),0))</f>
        <v>2.2222222222222223</v>
      </c>
      <c r="BK272" s="57">
        <f t="shared" ca="1" si="196"/>
        <v>2.2222222222222223</v>
      </c>
      <c r="BL272" s="58">
        <f t="shared" ca="1" si="210"/>
        <v>2.2222222222222223</v>
      </c>
      <c r="BM272" s="57" cm="1">
        <f t="array" aca="1" ref="BM272" ca="1">SUM(IF($C272&gt;0,IF(AND(INDIRECT(ADDRESS($C272,44))=0,INDIRECT(ADDRESS($C272,38))&lt;&gt;"UL"),INDIRECT(ADDRESS($C272,COLUMN()-12)),0),0), IF($D272&gt;0,IF(AND(INDIRECT(ADDRESS($D272,44))=0,INDIRECT(ADDRESS($D272,38))&lt;&gt;"UL"),INDIRECT(ADDRESS($D272,COLUMN()-12)),0),0), IF($E272&gt;0,IF(AND(INDIRECT(ADDRESS($E272,44))=0,INDIRECT(ADDRESS($E272,38))&lt;&gt;"UL"),INDIRECT(ADDRESS($E272,COLUMN()-12)),0),0), IF($F272&gt;0,IF(AND(INDIRECT(ADDRESS($F272,44))=0,INDIRECT(ADDRESS($F272,38))&lt;&gt;"UL"),INDIRECT(ADDRESS($F272,COLUMN()-12)),0),0), IF($G272&gt;0,IF(AND(INDIRECT(ADDRESS($G272,44))=0,INDIRECT(ADDRESS($G272,38))&lt;&gt;"UL"),INDIRECT(ADDRESS($G272,COLUMN()-12)),0),0), IF($H272&gt;0,IF(AND(INDIRECT(ADDRESS($H272,44))=0,INDIRECT(ADDRESS($H272,38))&lt;&gt;"UL"),INDIRECT(ADDRESS($H272,COLUMN()-12)),0),0), IF($I272&gt;0,IF(AND(INDIRECT(ADDRESS($I272,44))=0,INDIRECT(ADDRESS($I272,38))&lt;&gt;"UL"),INDIRECT(ADDRESS($I272,COLUMN()-12)),0),0), IF($J272&gt;0,IF(AND(INDIRECT(ADDRESS($J272,44))=0,INDIRECT(ADDRESS($J272,38))&lt;&gt;"UL"),INDIRECT(ADDRESS($J272,COLUMN()-12)),0),0), IF($K272&gt;0,IF(AND(INDIRECT(ADDRESS($K272,44))=0,INDIRECT(ADDRESS($K272,38))&lt;&gt;"UL"),INDIRECT(ADDRESS($K272,COLUMN()-11)),0),0), IF($L272&gt;0,IF(AND(INDIRECT(ADDRESS($L272,44))=0,INDIRECT(ADDRESS($L272,38))&lt;&gt;"UL"),INDIRECT(ADDRESS($L272,COLUMN()-11)),0),0), IF($M272&gt;0,IF(AND(INDIRECT(ADDRESS($M272,44))=0,INDIRECT(ADDRESS($M272,38))&lt;&gt;"UL"),INDIRECT(ADDRESS($M272,COLUMN()-11)),0),0))</f>
        <v>1.4222222222222223</v>
      </c>
      <c r="BN272" s="57" cm="1">
        <f t="array" aca="1" ref="BN272" ca="1">SUM(IF($C272&gt;0,IF(AND(INDIRECT(ADDRESS($C272,44))=0,INDIRECT(ADDRESS($C272,38))&lt;&gt;"UL"),INDIRECT(ADDRESS($C272,COLUMN()-12)),0),0), IF($D272&gt;0,IF(AND(INDIRECT(ADDRESS($D272,44))=0,INDIRECT(ADDRESS($D272,38))&lt;&gt;"UL"),INDIRECT(ADDRESS($D272,COLUMN()-12)),0),0), IF($E272&gt;0,IF(AND(INDIRECT(ADDRESS($E272,44))=0,INDIRECT(ADDRESS($E272,38))&lt;&gt;"UL"),INDIRECT(ADDRESS($E272,COLUMN()-12)),0),0), IF($F272&gt;0,IF(AND(INDIRECT(ADDRESS($F272,44))=0,INDIRECT(ADDRESS($F272,38))&lt;&gt;"UL"),INDIRECT(ADDRESS($F272,COLUMN()-12)),0),0), IF($G272&gt;0,IF(AND(INDIRECT(ADDRESS($G272,44))=0,INDIRECT(ADDRESS($G272,38))&lt;&gt;"UL"),INDIRECT(ADDRESS($G272,COLUMN()-12)),0),0), IF($H272&gt;0,IF(AND(INDIRECT(ADDRESS($H272,44))=0,INDIRECT(ADDRESS($H272,38))&lt;&gt;"UL"),INDIRECT(ADDRESS($H272,COLUMN()-12)),0),0), IF($I272&gt;0,IF(AND(INDIRECT(ADDRESS($I272,44))=0,INDIRECT(ADDRESS($I272,38))&lt;&gt;"UL"),INDIRECT(ADDRESS($I272,COLUMN()-12)),0),0), IF($J272&gt;0,IF(AND(INDIRECT(ADDRESS($J272,44))=0,INDIRECT(ADDRESS($J272,38))&lt;&gt;"UL"),INDIRECT(ADDRESS($J272,COLUMN()-12)),0),0), IF($K272&gt;0,IF(AND(INDIRECT(ADDRESS($K272,44))=0,INDIRECT(ADDRESS($K272,38))&lt;&gt;"UL"),INDIRECT(ADDRESS($K272,COLUMN()-11)),0),0), IF($L272&gt;0,IF(AND(INDIRECT(ADDRESS($L272,44))=0,INDIRECT(ADDRESS($L272,38))&lt;&gt;"UL"),INDIRECT(ADDRESS($L272,COLUMN()-11)),0),0), IF($M272&gt;0,IF(AND(INDIRECT(ADDRESS($M272,44))=0,INDIRECT(ADDRESS($M272,38))&lt;&gt;"UL"),INDIRECT(ADDRESS($M272,COLUMN()-11)),0),0))</f>
        <v>1.4222222222222223</v>
      </c>
      <c r="BO272" s="57" cm="1">
        <f t="array" aca="1" ref="BO272" ca="1">SUM(IF($C272&gt;0,IF(AND(INDIRECT(ADDRESS($C272,44))=0,INDIRECT(ADDRESS($C272,38))&lt;&gt;"UL"),INDIRECT(ADDRESS($C272,COLUMN()-12)),0),0), IF($D272&gt;0,IF(AND(INDIRECT(ADDRESS($D272,44))=0,INDIRECT(ADDRESS($D272,38))&lt;&gt;"UL"),INDIRECT(ADDRESS($D272,COLUMN()-12)),0),0), IF($E272&gt;0,IF(AND(INDIRECT(ADDRESS($E272,44))=0,INDIRECT(ADDRESS($E272,38))&lt;&gt;"UL"),INDIRECT(ADDRESS($E272,COLUMN()-12)),0),0), IF($F272&gt;0,IF(AND(INDIRECT(ADDRESS($F272,44))=0,INDIRECT(ADDRESS($F272,38))&lt;&gt;"UL"),INDIRECT(ADDRESS($F272,COLUMN()-12)),0),0), IF($G272&gt;0,IF(AND(INDIRECT(ADDRESS($G272,44))=0,INDIRECT(ADDRESS($G272,38))&lt;&gt;"UL"),INDIRECT(ADDRESS($G272,COLUMN()-12)),0),0), IF($H272&gt;0,IF(AND(INDIRECT(ADDRESS($H272,44))=0,INDIRECT(ADDRESS($H272,38))&lt;&gt;"UL"),INDIRECT(ADDRESS($H272,COLUMN()-12)),0),0), IF($I272&gt;0,IF(AND(INDIRECT(ADDRESS($I272,44))=0,INDIRECT(ADDRESS($I272,38))&lt;&gt;"UL"),INDIRECT(ADDRESS($I272,COLUMN()-12)),0),0), IF($J272&gt;0,IF(AND(INDIRECT(ADDRESS($J272,44))=0,INDIRECT(ADDRESS($J272,38))&lt;&gt;"UL"),INDIRECT(ADDRESS($J272,COLUMN()-12)),0),0), IF($K272&gt;0,IF(AND(INDIRECT(ADDRESS($K272,44))=0,INDIRECT(ADDRESS($K272,38))&lt;&gt;"UL"),INDIRECT(ADDRESS($K272,COLUMN()-11)),0),0), IF($L272&gt;0,IF(AND(INDIRECT(ADDRESS($L272,44))=0,INDIRECT(ADDRESS($L272,38))&lt;&gt;"UL"),INDIRECT(ADDRESS($L272,COLUMN()-11)),0),0), IF($M272&gt;0,IF(AND(INDIRECT(ADDRESS($M272,44))=0,INDIRECT(ADDRESS($M272,38))&lt;&gt;"UL"),INDIRECT(ADDRESS($M272,COLUMN()-11)),0),0))</f>
        <v>1.4222222222222223</v>
      </c>
      <c r="BP272" s="57" cm="1">
        <f t="array" aca="1" ref="BP272" ca="1">SUM(IF($C272&gt;0,IF(AND(INDIRECT(ADDRESS($C272,44))=0,INDIRECT(ADDRESS($C272,38))&lt;&gt;"UL"),INDIRECT(ADDRESS($C272,COLUMN()-12)),0),0), IF($D272&gt;0,IF(AND(INDIRECT(ADDRESS($D272,44))=0,INDIRECT(ADDRESS($D272,38))&lt;&gt;"UL"),INDIRECT(ADDRESS($D272,COLUMN()-12)),0),0), IF($E272&gt;0,IF(AND(INDIRECT(ADDRESS($E272,44))=0,INDIRECT(ADDRESS($E272,38))&lt;&gt;"UL"),INDIRECT(ADDRESS($E272,COLUMN()-12)),0),0), IF($F272&gt;0,IF(AND(INDIRECT(ADDRESS($F272,44))=0,INDIRECT(ADDRESS($F272,38))&lt;&gt;"UL"),INDIRECT(ADDRESS($F272,COLUMN()-12)),0),0), IF($G272&gt;0,IF(AND(INDIRECT(ADDRESS($G272,44))=0,INDIRECT(ADDRESS($G272,38))&lt;&gt;"UL"),INDIRECT(ADDRESS($G272,COLUMN()-12)),0),0), IF($H272&gt;0,IF(AND(INDIRECT(ADDRESS($H272,44))=0,INDIRECT(ADDRESS($H272,38))&lt;&gt;"UL"),INDIRECT(ADDRESS($H272,COLUMN()-12)),0),0), IF($I272&gt;0,IF(AND(INDIRECT(ADDRESS($I272,44))=0,INDIRECT(ADDRESS($I272,38))&lt;&gt;"UL"),INDIRECT(ADDRESS($I272,COLUMN()-12)),0),0), IF($J272&gt;0,IF(AND(INDIRECT(ADDRESS($J272,44))=0,INDIRECT(ADDRESS($J272,38))&lt;&gt;"UL"),INDIRECT(ADDRESS($J272,COLUMN()-12)),0),0), IF($K272&gt;0,IF(AND(INDIRECT(ADDRESS($K272,44))=0,INDIRECT(ADDRESS($K272,38))&lt;&gt;"UL"),INDIRECT(ADDRESS($K272,COLUMN()-11)),0),0), IF($L272&gt;0,IF(AND(INDIRECT(ADDRESS($L272,44))=0,INDIRECT(ADDRESS($L272,38))&lt;&gt;"UL"),INDIRECT(ADDRESS($L272,COLUMN()-11)),0),0), IF($M272&gt;0,IF(AND(INDIRECT(ADDRESS($M272,44))=0,INDIRECT(ADDRESS($M272,38))&lt;&gt;"UL"),INDIRECT(ADDRESS($M272,COLUMN()-11)),0),0))</f>
        <v>1.4222222222222223</v>
      </c>
      <c r="BQ272" s="57">
        <f t="shared" ca="1" si="197"/>
        <v>1.4222222222222223</v>
      </c>
      <c r="BR272" s="161">
        <f t="shared" ca="1" si="198"/>
        <v>86.313720889827138</v>
      </c>
      <c r="BS272" s="56"/>
      <c r="BT272" s="56">
        <f t="shared" ca="1" si="199"/>
        <v>4.060351066668809</v>
      </c>
      <c r="BU272" s="89">
        <f t="shared" ca="1" si="200"/>
        <v>0.13097906666673578</v>
      </c>
      <c r="BV272" s="57" t="s">
        <v>33</v>
      </c>
      <c r="BW272" s="57" cm="1">
        <f t="array" aca="1" ref="BW272" ca="1">SUM(IF($C272&gt;0,IF(AND(INDIRECT(ADDRESS($C272,44))=0,INDIRECT(ADDRESS($C272,38))="UL",ISERROR(SEARCH("Rear",INDIRECT(ADDRESS($C272,33)))),ISERROR(SEARCH("Side",INDIRECT(ADDRESS($C272,33))))),INDIRECT(ADDRESS($C272,COLUMN())),0),0),IF($D272&gt;0,IF(AND(INDIRECT(ADDRESS($D272,44))=0,INDIRECT(ADDRESS($D272,38))="UL",ISERROR(SEARCH("Rear",INDIRECT(ADDRESS($D272,33)))),ISERROR(SEARCH("Side",INDIRECT(ADDRESS($D272,33))))),INDIRECT(ADDRESS($D272,COLUMN())),0),0),IF($E272&gt;0,IF(AND(INDIRECT(ADDRESS($E272,44))=0,INDIRECT(ADDRESS($E272,38))="UL",ISERROR(SEARCH("Rear",INDIRECT(ADDRESS($E272,33)))),ISERROR(SEARCH("Side",INDIRECT(ADDRESS($E272,33))))),INDIRECT(ADDRESS($E272,COLUMN())),0),0),IF($F272&gt;0,IF(AND(INDIRECT(ADDRESS($F272,44))=0,INDIRECT(ADDRESS($F272,38))="UL",ISERROR(SEARCH("Rear",INDIRECT(ADDRESS($F272,33)))),ISERROR(SEARCH("Side",INDIRECT(ADDRESS($F272,33))))),INDIRECT(ADDRESS($F272,COLUMN())),0),0),IF($G272&gt;0,IF(AND(INDIRECT(ADDRESS($G272,44))=0,INDIRECT(ADDRESS($G272,38))="UL",ISERROR(SEARCH("Rear",INDIRECT(ADDRESS($G272,33)))),ISERROR(SEARCH("Side",INDIRECT(ADDRESS($G272,33))))),INDIRECT(ADDRESS($G272,COLUMN())),0),0),IF($H272&gt;0,IF(AND(INDIRECT(ADDRESS($H272,44))=0,INDIRECT(ADDRESS($H272,38))="UL",ISERROR(SEARCH("Rear",INDIRECT(ADDRESS($H272,33)))),ISERROR(SEARCH("Side",INDIRECT(ADDRESS($H272,33))))),INDIRECT(ADDRESS($H272,COLUMN())),0),0),IF($I272&gt;0,IF(AND(INDIRECT(ADDRESS($I272,44))=0,INDIRECT(ADDRESS($I272,38))="UL",ISERROR(SEARCH("Rear",INDIRECT(ADDRESS($I272,33)))),ISERROR(SEARCH("Side",INDIRECT(ADDRESS($I272,33))))),INDIRECT(ADDRESS($I272,COLUMN())),0),0),IF($J272&gt;0,IF(AND(INDIRECT(ADDRESS($J272,44))=0,INDIRECT(ADDRESS($J272,38))="UL",ISERROR(SEARCH("Rear",INDIRECT(ADDRESS($J272,33)))),ISERROR(SEARCH("Side",INDIRECT(ADDRESS($J272,33))))),INDIRECT(ADDRESS($J272,COLUMN())),0),0),IF($K272&gt;0,IF(AND(INDIRECT(ADDRESS($K272,44))=0,INDIRECT(ADDRESS($K272,38))="UL",ISERROR(SEARCH("Rear",INDIRECT(ADDRESS($K272,33)))),ISERROR(SEARCH("Side",INDIRECT(ADDRESS($K272,33))))),INDIRECT(ADDRESS($K272,COLUMN())),0),0),IF($L272&gt;0,IF(AND(INDIRECT(ADDRESS($L272,44))=0,INDIRECT(ADDRESS($L272,38))="UL",ISERROR(SEARCH("Rear",INDIRECT(ADDRESS($L272,33)))),ISERROR(SEARCH("Side",INDIRECT(ADDRESS($L272,33))))),INDIRECT(ADDRESS($L272,COLUMN())),0),0),IF($M272&gt;0,IF(AND(INDIRECT(ADDRESS($M272,44))=0,INDIRECT(ADDRESS($M272,38))="UL",ISERROR(SEARCH("Rear",INDIRECT(ADDRESS($M272,33)))),ISERROR(SEARCH("Side",INDIRECT(ADDRESS($M272,33))))),INDIRECT(ADDRESS($M272,COLUMN())),0),0))</f>
        <v>0.33333333333333331</v>
      </c>
      <c r="BX272" s="57">
        <f t="shared" ca="1" si="201"/>
        <v>1.1111111111111112</v>
      </c>
      <c r="BY272" s="57" cm="1">
        <f t="array" aca="1" ref="BY272" ca="1">SUM(IF($C272&gt;0,IF(AND(INDIRECT(ADDRESS($C272,44))=0,INDIRECT(ADDRESS($C272,38))="UL"),INDIRECT(ADDRESS($C272,COLUMN())),0),0),IF($D272&gt;0,IF(AND(INDIRECT(ADDRESS($D272,44))=0,INDIRECT(ADDRESS($D272,38))="UL"),INDIRECT(ADDRESS($D272,COLUMN())),0),0),IF($E272&gt;0,IF(AND(INDIRECT(ADDRESS($E272,44))=0,INDIRECT(ADDRESS($E272,38))="UL"),INDIRECT(ADDRESS($E272,COLUMN())),0),0),IF($F272&gt;0,IF(AND(INDIRECT(ADDRESS($F272,44))=0,INDIRECT(ADDRESS($F272,38))="UL"),INDIRECT(ADDRESS($F272,COLUMN())),0),0),IF($G272&gt;0,IF(AND(INDIRECT(ADDRESS($G272,44))=0,INDIRECT(ADDRESS($G272,38))="UL"),INDIRECT(ADDRESS($G272,COLUMN())),0),0),IF($H272&gt;0,IF(AND(INDIRECT(ADDRESS($H272,44))=0,INDIRECT(ADDRESS($H272,38))="UL"),INDIRECT(ADDRESS($H272,COLUMN())),0),0),IF($I272&gt;0,IF(AND(INDIRECT(ADDRESS($I272,44))=0,INDIRECT(ADDRESS($I272,38))="UL"),INDIRECT(ADDRESS($I272,COLUMN())),0),0),IF($J272&gt;0,IF(AND(INDIRECT(ADDRESS($J272,44))=0,INDIRECT(ADDRESS($J272,38))="UL"),INDIRECT(ADDRESS($J272,COLUMN())),0),0),IF($K272&gt;0,IF(AND(INDIRECT(ADDRESS($K272,44))=0,INDIRECT(ADDRESS($K272,38))="UL"),INDIRECT(ADDRESS($K272,COLUMN())),0),0),IF($L272&gt;0,IF(AND(INDIRECT(ADDRESS($L272,44))=0,INDIRECT(ADDRESS($L272,38))="UL"),INDIRECT(ADDRESS($L272,COLUMN())),0),0),IF($M272&gt;0,IF(AND(INDIRECT(ADDRESS($M272,44))=0,INDIRECT(ADDRESS($M272,38))="UL"),INDIRECT(ADDRESS($M272,COLUMN())),0),0))</f>
        <v>0.36305702527924744</v>
      </c>
      <c r="BZ272" s="57" cm="1">
        <f t="array" aca="1" ref="BZ272" ca="1">SUM(IF($C272&gt;0,IF(AND(INDIRECT(ADDRESS($C272,44))=0,INDIRECT(ADDRESS($C272,38))="UL"),INDIRECT(ADDRESS($C272,COLUMN())),0),0),IF($D272&gt;0,IF(AND(INDIRECT(ADDRESS($D272,44))=0,INDIRECT(ADDRESS($D272,38))="UL"),INDIRECT(ADDRESS($D272,COLUMN())),0),0),IF($E272&gt;0,IF(AND(INDIRECT(ADDRESS($E272,44))=0,INDIRECT(ADDRESS($E272,38))="UL"),INDIRECT(ADDRESS($E272,COLUMN())),0),0),IF($F272&gt;0,IF(AND(INDIRECT(ADDRESS($F272,44))=0,INDIRECT(ADDRESS($F272,38))="UL"),INDIRECT(ADDRESS($F272,COLUMN())),0),0),IF($G272&gt;0,IF(AND(INDIRECT(ADDRESS($G272,44))=0,INDIRECT(ADDRESS($G272,38))="UL"),INDIRECT(ADDRESS($G272,COLUMN())),0),0),IF($H272&gt;0,IF(AND(INDIRECT(ADDRESS($H272,44))=0,INDIRECT(ADDRESS($H272,38))="UL"),INDIRECT(ADDRESS($H272,COLUMN())),0),0),IF($I272&gt;0,IF(AND(INDIRECT(ADDRESS($I272,44))=0,INDIRECT(ADDRESS($I272,38))="UL"),INDIRECT(ADDRESS($I272,COLUMN())),0),0),IF($J272&gt;0,IF(AND(INDIRECT(ADDRESS($J272,44))=0,INDIRECT(ADDRESS($J272,38))="UL"),INDIRECT(ADDRESS($J272,COLUMN())),0),0),IF($K272&gt;0,IF(AND(INDIRECT(ADDRESS($K272,44))=0,INDIRECT(ADDRESS($K272,38))="UL"),INDIRECT(ADDRESS($K272,COLUMN())),0),0),IF($L272&gt;0,IF(AND(INDIRECT(ADDRESS($L272,44))=0,INDIRECT(ADDRESS($L272,38))="UL"),INDIRECT(ADDRESS($L272,COLUMN())),0),0),IF($M272&gt;0,IF(AND(INDIRECT(ADDRESS($M272,44))=0,INDIRECT(ADDRESS($M272,38))="UL"),INDIRECT(ADDRESS($M272,COLUMN())),0),0))</f>
        <v>0.49547325102880657</v>
      </c>
      <c r="CA272" s="57">
        <f t="shared" ca="1" si="202"/>
        <v>0.36305702527924744</v>
      </c>
      <c r="CB272" s="57" cm="1">
        <f t="array" aca="1" ref="CB272" ca="1">SUM(IF($C272&gt;0,IF(AND(INDIRECT(ADDRESS($C272,44))=0,INDIRECT(ADDRESS($C272,38))&lt;&gt;"UL"),INDIRECT(ADDRESS($C272,COLUMN())),0),0),IF($D272&gt;0,IF(AND(INDIRECT(ADDRESS($D272,44))=0,INDIRECT(ADDRESS($D272,38))&lt;&gt;"UL"),INDIRECT(ADDRESS($D272,COLUMN())),0),0),IF($E272&gt;0,IF(AND(INDIRECT(ADDRESS($E272,44))=0,INDIRECT(ADDRESS($E272,38))&lt;&gt;"UL"),INDIRECT(ADDRESS($E272,COLUMN())),0),0),IF($F272&gt;0,IF(AND(INDIRECT(ADDRESS($F272,44))=0,INDIRECT(ADDRESS($F272,38))&lt;&gt;"UL"),INDIRECT(ADDRESS($F272,COLUMN())),0),0),IF($G272&gt;0,IF(AND(INDIRECT(ADDRESS($G272,44))=0,INDIRECT(ADDRESS($G272,38))&lt;&gt;"UL"),INDIRECT(ADDRESS($G272,COLUMN())),0),0),IF($H272&gt;0,IF(AND(INDIRECT(ADDRESS($H272,44))=0,INDIRECT(ADDRESS($H272,38))&lt;&gt;"UL"),INDIRECT(ADDRESS($H272,COLUMN())),0),0),IF($I272&gt;0,IF(AND(INDIRECT(ADDRESS($I272,44))=0,INDIRECT(ADDRESS($I272,38))&lt;&gt;"UL"),INDIRECT(ADDRESS($I272,COLUMN())),0),0),IF($J272&gt;0,IF(AND(INDIRECT(ADDRESS($J272,44))=0,INDIRECT(ADDRESS($J272,38))&lt;&gt;"UL"),INDIRECT(ADDRESS($J272,COLUMN())),0),0),IF($K272&gt;0,IF(AND(INDIRECT(ADDRESS($K272,44))=0,INDIRECT(ADDRESS($K272,38))&lt;&gt;"UL"),INDIRECT(ADDRESS($K272,COLUMN())),0),0),IF($L272&gt;0,IF(AND(INDIRECT(ADDRESS($L272,44))=0,INDIRECT(ADDRESS($L272,38))&lt;&gt;"UL"),INDIRECT(ADDRESS($L272,COLUMN())),0),0),IF($M272&gt;0,IF(AND(INDIRECT(ADDRESS($M272,44))=0,INDIRECT(ADDRESS($M272,38))&lt;&gt;"UL"),INDIRECT(ADDRESS($M272,COLUMN())),0),0))</f>
        <v>0.44444444444444442</v>
      </c>
      <c r="CC272" s="57">
        <f t="shared" ca="1" si="203"/>
        <v>2.2222222222222223</v>
      </c>
      <c r="CD272" s="57" cm="1">
        <f t="array" aca="1" ref="CD272" ca="1">SUM(IF($C272&gt;0,IF(AND(INDIRECT(ADDRESS($C272,44))=0,INDIRECT(ADDRESS($C272,38))&lt;&gt;"UL"),INDIRECT(ADDRESS($C272,COLUMN())),0),0),IF($D272&gt;0,IF(AND(INDIRECT(ADDRESS($D272,44))=0,INDIRECT(ADDRESS($D272,38))&lt;&gt;"UL"),INDIRECT(ADDRESS($D272,COLUMN())),0),0),IF($E272&gt;0,IF(AND(INDIRECT(ADDRESS($E272,44))=0,INDIRECT(ADDRESS($E272,38))&lt;&gt;"UL"),INDIRECT(ADDRESS($E272,COLUMN())),0),0),IF($F272&gt;0,IF(AND(INDIRECT(ADDRESS($F272,44))=0,INDIRECT(ADDRESS($F272,38))&lt;&gt;"UL"),INDIRECT(ADDRESS($F272,COLUMN())),0),0),IF($G272&gt;0,IF(AND(INDIRECT(ADDRESS($G272,44))=0,INDIRECT(ADDRESS($G272,38))&lt;&gt;"UL"),INDIRECT(ADDRESS($G272,COLUMN())),0),0),IF($H272&gt;0,IF(AND(INDIRECT(ADDRESS($H272,44))=0,INDIRECT(ADDRESS($H272,38))&lt;&gt;"UL"),INDIRECT(ADDRESS($H272,COLUMN())),0),0),IF($I272&gt;0,IF(AND(INDIRECT(ADDRESS($I272,44))=0,INDIRECT(ADDRESS($I272,38))&lt;&gt;"UL"),INDIRECT(ADDRESS($I272,COLUMN())),0),0),IF($J272&gt;0,IF(AND(INDIRECT(ADDRESS($J272,44))=0,INDIRECT(ADDRESS($J272,38))&lt;&gt;"UL"),INDIRECT(ADDRESS($J272,COLUMN())),0),0),IF($K272&gt;0,IF(AND(INDIRECT(ADDRESS($K272,44))=0,INDIRECT(ADDRESS($K272,38))&lt;&gt;"UL"),INDIRECT(ADDRESS($K272,COLUMN())),0),0),IF($L272&gt;0,IF(AND(INDIRECT(ADDRESS($L272,44))=0,INDIRECT(ADDRESS($L272,38))&lt;&gt;"UL"),INDIRECT(ADDRESS($L272,COLUMN())),0),0),IF($M272&gt;0,IF(AND(INDIRECT(ADDRESS($M272,44))=0,INDIRECT(ADDRESS($M272,38))&lt;&gt;"UL"),INDIRECT(ADDRESS($M272,COLUMN())),0),0))</f>
        <v>0.58271604938271604</v>
      </c>
      <c r="CE272" s="57" cm="1">
        <f t="array" aca="1" ref="CE272" ca="1">SUM(IF($C272&gt;0,IF(AND(INDIRECT(ADDRESS($C272,44))=0,INDIRECT(ADDRESS($C272,38))&lt;&gt;"UL"),INDIRECT(ADDRESS($C272,COLUMN())),0),0),IF($D272&gt;0,IF(AND(INDIRECT(ADDRESS($D272,44))=0,INDIRECT(ADDRESS($D272,38))&lt;&gt;"UL"),INDIRECT(ADDRESS($D272,COLUMN())),0),0),IF($E272&gt;0,IF(AND(INDIRECT(ADDRESS($E272,44))=0,INDIRECT(ADDRESS($E272,38))&lt;&gt;"UL"),INDIRECT(ADDRESS($E272,COLUMN())),0),0),IF($F272&gt;0,IF(AND(INDIRECT(ADDRESS($F272,44))=0,INDIRECT(ADDRESS($F272,38))&lt;&gt;"UL"),INDIRECT(ADDRESS($F272,COLUMN())),0),0),IF($G272&gt;0,IF(AND(INDIRECT(ADDRESS($G272,44))=0,INDIRECT(ADDRESS($G272,38))&lt;&gt;"UL"),INDIRECT(ADDRESS($G272,COLUMN())),0),0),IF($H272&gt;0,IF(AND(INDIRECT(ADDRESS($H272,44))=0,INDIRECT(ADDRESS($H272,38))&lt;&gt;"UL"),INDIRECT(ADDRESS($H272,COLUMN())),0),0),IF($I272&gt;0,IF(AND(INDIRECT(ADDRESS($I272,44))=0,INDIRECT(ADDRESS($I272,38))&lt;&gt;"UL"),INDIRECT(ADDRESS($I272,COLUMN())),0),0),IF($J272&gt;0,IF(AND(INDIRECT(ADDRESS($J272,44))=0,INDIRECT(ADDRESS($J272,38))&lt;&gt;"UL"),INDIRECT(ADDRESS($J272,COLUMN())),0),0),IF($K272&gt;0,IF(AND(INDIRECT(ADDRESS($K272,44))=0,INDIRECT(ADDRESS($K272,38))&lt;&gt;"UL"),INDIRECT(ADDRESS($K272,COLUMN())),0),0),IF($L272&gt;0,IF(AND(INDIRECT(ADDRESS($L272,44))=0,INDIRECT(ADDRESS($L272,38))&lt;&gt;"UL"),INDIRECT(ADDRESS($L272,COLUMN())),0),0),IF($M272&gt;0,IF(AND(INDIRECT(ADDRESS($M272,44))=0,INDIRECT(ADDRESS($M272,38))&lt;&gt;"UL"),INDIRECT(ADDRESS($M272,COLUMN())),0),0))</f>
        <v>1.0172839506172839</v>
      </c>
      <c r="CF272" s="57">
        <f t="shared" ca="1" si="204"/>
        <v>0.58271604938271604</v>
      </c>
      <c r="CG272" s="57">
        <f t="shared" ca="1" si="211"/>
        <v>3.7956210906105232</v>
      </c>
      <c r="CH272" s="57">
        <f t="shared" ca="1" si="206"/>
        <v>0.1224393900196943</v>
      </c>
      <c r="CI272" s="19">
        <f t="shared" ca="1" si="207"/>
        <v>12.050156998419933</v>
      </c>
      <c r="CJ272" s="19"/>
      <c r="CK272" s="57" cm="1">
        <f t="array" aca="1" ref="CK272" ca="1">IF(AU272="S", SUM(IF($C272&gt;0,IF(INDIRECT(ADDRESS($C272,43))&lt;&gt;1,INDIRECT(ADDRESS($C272,48)),0),0), IF($D272&gt;0,IF(INDIRECT(ADDRESS($D272,43))&lt;&gt;1,INDIRECT(ADDRESS($D272,48)),0),0), IF($E272&gt;0,IF(INDIRECT(ADDRESS($E272,43))&lt;&gt;1,INDIRECT(ADDRESS($E272,48)),0),0), IF($F272&gt;0,IF(INDIRECT(ADDRESS($F272,43))&lt;&gt;1,INDIRECT(ADDRESS($F272,48)),0),0), IF($G272&gt;0,IF(INDIRECT(ADDRESS($G272,43))&lt;&gt;1,INDIRECT(ADDRESS($G272,48)),0),0), IF($H272&gt;0,IF(INDIRECT(ADDRESS($H272,43))&lt;&gt;1,INDIRECT(ADDRESS($H272,48)),0),0), IF($I272&gt;0,IF(INDIRECT(ADDRESS($I272,43))&lt;&gt;1,INDIRECT(ADDRESS($I272,48)),0),0), IF($J272&gt;0,IF(INDIRECT(ADDRESS($J272,43))&lt;&gt;1,INDIRECT(ADDRESS($J272,48)),0),0), IF($K272&gt;0,IF(INDIRECT(ADDRESS($K272,43))&lt;&gt;1,INDIRECT(ADDRESS($K272,48)),0),0), IF($L272&gt;0,IF(INDIRECT(ADDRESS($L272,43))&lt;&gt;1,INDIRECT(ADDRESS($L272,48)),0),0), IF($M272&gt;0,IF(INDIRECT(ADDRESS($M272,43))&lt;&gt;1,INDIRECT(ADDRESS($M272,48)),0),0)), IF(AU272="L",SUM(IF($C272&gt;0,IF(INDIRECT(ADDRESS($C272,43))&lt;&gt;1,INDIRECT(ADDRESS($C272,50)),0),0), IF($D272&gt;0,IF(INDIRECT(ADDRESS($D272,43))&lt;&gt;1,INDIRECT(ADDRESS($D272,50)),0),0), IF($E272&gt;0,IF(INDIRECT(ADDRESS($E272,43))&lt;&gt;1,INDIRECT(ADDRESS($E272,50)),0),0), IF($F272&gt;0,IF(INDIRECT(ADDRESS($F272,43))&lt;&gt;1,INDIRECT(ADDRESS($F272,50)),0),0), IF($G272&gt;0,IF(INDIRECT(ADDRESS($G272,43))&lt;&gt;1,INDIRECT(ADDRESS($G272,50)),0),0), IF($G272&gt;0,IF(INDIRECT(ADDRESS($G272,43))&lt;&gt;1,INDIRECT(ADDRESS($G272,50)),0),0), IF($H272&gt;0,IF(INDIRECT(ADDRESS($H272,43))&lt;&gt;1,INDIRECT(ADDRESS($H272,50)),0),0), IF($I272&gt;0,IF(INDIRECT(ADDRESS($I272,43))&lt;&gt;1,INDIRECT(ADDRESS($I272,50)),0),0), IF($J272&gt;0,IF(INDIRECT(ADDRESS($J272,43))&lt;&gt;1,INDIRECT(ADDRESS($J272,50)),0),0), IF($K272&gt;0,IF(INDIRECT(ADDRESS($K272,43))&lt;&gt;1,INDIRECT(ADDRESS($K272,50)),0),0), IF($L272&gt;0,IF(INDIRECT(ADDRESS($L272,43))&lt;&gt;1,INDIRECT(ADDRESS($L272,50)),0),0), IF($M272&gt;0,IF(INDIRECT(ADDRESS($M272,43))&lt;&gt;1,INDIRECT(ADDRESS($M272,50)),0),0)), SUM(IF($C272&gt;0,IF(INDIRECT(ADDRESS($C272,43))&lt;&gt;1,INDIRECT(ADDRESS($C272,49)),0),0), IF($D272&gt;0,IF(INDIRECT(ADDRESS($D272,43))&lt;&gt;1,INDIRECT(ADDRESS($D272,49)),0),0), IF($E272&gt;0,IF(INDIRECT(ADDRESS($E272,43))&lt;&gt;1,INDIRECT(ADDRESS($E272,49)),0),0), IF($F272&gt;0,IF(INDIRECT(ADDRESS($F272,43))&lt;&gt;1,INDIRECT(ADDRESS($F272,49)),0),0), IF($G272&gt;0,IF(INDIRECT(ADDRESS($G272,43))&lt;&gt;1,INDIRECT(ADDRESS($G272,49)),0),0), IF($G272&gt;0,IF(INDIRECT(ADDRESS($G272,43))&lt;&gt;1,INDIRECT(ADDRESS($G272,49)),0),0), IF($H272&gt;0,IF(INDIRECT(ADDRESS($H272,43))&lt;&gt;1,INDIRECT(ADDRESS($H272,49)),0),0), IF($I272&gt;0,IF(INDIRECT(ADDRESS($I272,43))&lt;&gt;1,INDIRECT(ADDRESS($I272,49)),0),0), IF($J272&gt;0,IF(INDIRECT(ADDRESS($J272,43))&lt;&gt;1,INDIRECT(ADDRESS($J272,49)),0),0), IF($K272&gt;0,IF(INDIRECT(ADDRESS($K272,43))&lt;&gt;1,INDIRECT(ADDRESS($K272,49)),0),0), IF($L272&gt;0,IF(INDIRECT(ADDRESS($L272,43))&lt;&gt;1,INDIRECT(ADDRESS($L272,49)),0),0), IF($M272&gt;0,IF(INDIRECT(ADDRESS($M272,43))&lt;&gt;1,INDIRECT(ADDRESS($M272,49)),0),0))))</f>
        <v>3.7777777777777781</v>
      </c>
      <c r="CL272" s="57" cm="1">
        <f t="array" aca="1" ref="CL272" ca="1">SUM(IF($C272&gt;0,IF(INDIRECT(ADDRESS($C272,44))=1,INDIRECT(ADDRESS($C272,90)),0),0), IF($D272&gt;0,IF(INDIRECT(ADDRESS($D272,44))=1,INDIRECT(ADDRESS($D272,90)),0),0), IF($E272&gt;0,IF(INDIRECT(ADDRESS($E272,44))=1,INDIRECT(ADDRESS($E272,90)),0),0), IF($F272&gt;0,IF(INDIRECT(ADDRESS($F272,44))=1,INDIRECT(ADDRESS($F272,90)),0),0), IF($G272&gt;0,IF(INDIRECT(ADDRESS($G272,44))=1,INDIRECT(ADDRESS($G272,90)),0),0), IF($H272&gt;0,IF(INDIRECT(ADDRESS($H272,44))=1,INDIRECT(ADDRESS($H272,90)),0),0), IF($I272&gt;0,IF(INDIRECT(ADDRESS($I272,44))=1,INDIRECT(ADDRESS($I272,90)),0),0), IF($J272&gt;0,IF(INDIRECT(ADDRESS($J272,44))=1,INDIRECT(ADDRESS($J272,90)),0),0), IF($K272&gt;0,IF(INDIRECT(ADDRESS($K272,44))=1,INDIRECT(ADDRESS($K272,90)),0),0), IF($L272&gt;0,IF(INDIRECT(ADDRESS($L272,44))=1,INDIRECT(ADDRESS($L272,90)),0),0), IF($M272&gt;0,IF(INDIRECT(ADDRESS($M272,44))=1,INDIRECT(ADDRESS($M272,90)),0),0))</f>
        <v>0</v>
      </c>
      <c r="CM272" s="56">
        <f t="shared" ca="1" si="208"/>
        <v>0.9642463990163006</v>
      </c>
      <c r="CN272" s="59"/>
    </row>
    <row r="273" spans="1:92" x14ac:dyDescent="0.25">
      <c r="A273" s="52" t="s">
        <v>334</v>
      </c>
      <c r="B273" s="67">
        <v>212</v>
      </c>
      <c r="C273" s="67">
        <v>216</v>
      </c>
      <c r="D273" s="67">
        <v>224</v>
      </c>
      <c r="E273" s="67">
        <v>225</v>
      </c>
      <c r="F273" s="67">
        <v>226</v>
      </c>
      <c r="G273" s="67">
        <v>240</v>
      </c>
      <c r="H273" s="67"/>
      <c r="I273" s="67"/>
      <c r="J273" s="67"/>
      <c r="K273" s="67"/>
      <c r="L273" s="67"/>
      <c r="M273" s="67"/>
      <c r="N273" s="145">
        <f ca="1">2+SUM(INDIRECT(ADDRESS(B273,COLUMN())),IF(C273&gt;0,INDIRECT(ADDRESS(C273,COLUMN())),0),IF(D273&gt;0,INDIRECT(ADDRESS(D273,COLUMN())),0),IF(E273&gt;0,INDIRECT(ADDRESS(E273,COLUMN())),0),IF(F273&gt;0,INDIRECT(ADDRESS(F273,COLUMN())),0),IF(G273&gt;0,INDIRECT(ADDRESS(G273,COLUMN())),0),IF(H273&gt;0,INDIRECT(ADDRESS(H273,COLUMN())),0),IF(I273&gt;0,INDIRECT(ADDRESS(I273,COLUMN())),0),IF(J273&gt;0,INDIRECT(ADDRESS(J273,COLUMN())),0),IF(K273&gt;0,INDIRECT(ADDRESS(K273,COLUMN())),0),IF(L273&gt;0,INDIRECT(ADDRESS(L273,COLUMN())),0),IF(M273&gt;0,INDIRECT(ADDRESS(M273,COLUMN())),0))</f>
        <v>33</v>
      </c>
      <c r="O273" s="67" t="str" cm="1">
        <f t="array" aca="1" ref="O273" ca="1">INDIRECT(ADDRESS($B273,COLUMN()))</f>
        <v>Bomber</v>
      </c>
      <c r="P273" s="67" cm="1">
        <f t="array" aca="1" ref="P273" ca="1">INDIRECT(ADDRESS($B273,COLUMN()))</f>
        <v>6</v>
      </c>
      <c r="Q273" s="67" cm="1">
        <f t="array" aca="1" ref="Q273" ca="1">INDIRECT(ADDRESS($B273,COLUMN()))</f>
        <v>3</v>
      </c>
      <c r="R273" s="67" cm="1">
        <f t="array" aca="1" ref="R273" ca="1">INDIRECT(ADDRESS($B273,COLUMN()))</f>
        <v>0</v>
      </c>
      <c r="S273" s="67" cm="1">
        <f t="array" aca="1" ref="S273" ca="1">INDIRECT(ADDRESS($B273,COLUMN()))</f>
        <v>1</v>
      </c>
      <c r="T273" s="67" t="str" cm="1">
        <f t="array" aca="1" ref="T273" ca="1">INDIRECT(ADDRESS($B273,COLUMN()))</f>
        <v>1-3</v>
      </c>
      <c r="U273" s="67" cm="1">
        <f t="array" aca="1" ref="U273" ca="1">INDIRECT(ADDRESS($B273,COLUMN()))</f>
        <v>3</v>
      </c>
      <c r="V273" s="67" cm="1">
        <f t="array" aca="1" ref="V273" ca="1">INDIRECT(ADDRESS($B273,COLUMN()))</f>
        <v>0</v>
      </c>
      <c r="W273" s="67" cm="1">
        <f t="array" aca="1" ref="W273" ca="1">INDIRECT(ADDRESS($B273,COLUMN()))</f>
        <v>5</v>
      </c>
      <c r="X273" s="145">
        <v>5</v>
      </c>
      <c r="Y273" s="67" cm="1">
        <f t="array" aca="1" ref="Y273" ca="1">INDIRECT(ADDRESS($B273,COLUMN()))</f>
        <v>2</v>
      </c>
      <c r="Z273" s="67" cm="1">
        <f t="array" aca="1" ref="Z273" ca="1">INDIRECT(ADDRESS($B273,COLUMN()))</f>
        <v>4</v>
      </c>
      <c r="AA273" s="67" cm="1">
        <f t="array" aca="1" ref="AA273" ca="1">INDIRECT(ADDRESS($B273,COLUMN()))</f>
        <v>0</v>
      </c>
      <c r="AB273" s="56">
        <f t="shared" ca="1" si="209"/>
        <v>0.57718484016995586</v>
      </c>
      <c r="AC273" s="56">
        <f t="shared" ca="1" si="191"/>
        <v>0.59037756908180772</v>
      </c>
      <c r="AD273" s="56">
        <f t="shared" ca="1" si="192"/>
        <v>3.0802307952094319</v>
      </c>
      <c r="AF273" s="52"/>
      <c r="AG273" s="52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2"/>
      <c r="AU273" s="54" t="s">
        <v>33</v>
      </c>
      <c r="AV273" s="57" cm="1">
        <f t="array" aca="1" ref="AV273" ca="1">SUM(IF($C273&gt;0,IF(AND(INDIRECT(ADDRESS($C273,44))=0,INDIRECT(ADDRESS($C273,38))="UL",ISERROR(SEARCH("Rear",INDIRECT(ADDRESS($C273,33)))),ISERROR(SEARCH("Side",INDIRECT(ADDRESS($C273,33))))),INDIRECT(ADDRESS($C273,COLUMN())),0),0),IF($D273&gt;0,IF(AND(INDIRECT(ADDRESS($D273,44))=0,INDIRECT(ADDRESS($D273,38))="UL",ISERROR(SEARCH("Rear",INDIRECT(ADDRESS($D273,33)))),ISERROR(SEARCH("Side",INDIRECT(ADDRESS($D273,33))))),INDIRECT(ADDRESS($D273,COLUMN())),0),0),IF($E273&gt;0,IF(AND(INDIRECT(ADDRESS($E273,44))=0,INDIRECT(ADDRESS($E273,38))="UL",ISERROR(SEARCH("Rear",INDIRECT(ADDRESS($E273,33)))),ISERROR(SEARCH("Side",INDIRECT(ADDRESS($E273,33))))),INDIRECT(ADDRESS($E273,COLUMN())),0),0),IF($F273&gt;0,IF(AND(INDIRECT(ADDRESS($F273,44))=0,INDIRECT(ADDRESS($F273,38))="UL",ISERROR(SEARCH("Rear",INDIRECT(ADDRESS($F273,33)))),ISERROR(SEARCH("Side",INDIRECT(ADDRESS($F273,33))))),INDIRECT(ADDRESS($F273,COLUMN())),0),0),IF($G273&gt;0,IF(AND(INDIRECT(ADDRESS($G273,44))=0,INDIRECT(ADDRESS($G273,38))="UL",ISERROR(SEARCH("Rear",INDIRECT(ADDRESS($G273,33)))),ISERROR(SEARCH("Side",INDIRECT(ADDRESS($G273,33))))),INDIRECT(ADDRESS($G273,COLUMN())),0),0),IF($H273&gt;0,IF(AND(INDIRECT(ADDRESS($H273,44))=0,INDIRECT(ADDRESS($H273,38))="UL",ISERROR(SEARCH("Rear",INDIRECT(ADDRESS($H273,33)))),ISERROR(SEARCH("Side",INDIRECT(ADDRESS($H273,33))))),INDIRECT(ADDRESS($H273,COLUMN())),0),0),IF($I273&gt;0,IF(AND(INDIRECT(ADDRESS($I273,44))=0,INDIRECT(ADDRESS($I273,38))="UL",ISERROR(SEARCH("Rear",INDIRECT(ADDRESS($I273,33)))),ISERROR(SEARCH("Side",INDIRECT(ADDRESS($I273,33))))),INDIRECT(ADDRESS($I273,COLUMN())),0),0),IF($J273&gt;0,IF(AND(INDIRECT(ADDRESS($J273,44))=0,INDIRECT(ADDRESS($J273,38))="UL",ISERROR(SEARCH("Rear",INDIRECT(ADDRESS($J273,33)))),ISERROR(SEARCH("Side",INDIRECT(ADDRESS($J273,33))))),INDIRECT(ADDRESS($J273,COLUMN())),0),0),IF($K273&gt;0,IF(AND(INDIRECT(ADDRESS($K273,44))=0,INDIRECT(ADDRESS($K273,38))="UL",ISERROR(SEARCH("Rear",INDIRECT(ADDRESS($K273,33)))),ISERROR(SEARCH("Side",INDIRECT(ADDRESS($K273,33))))),INDIRECT(ADDRESS($K273,COLUMN())),0),0),IF($L273&gt;0,IF(AND(INDIRECT(ADDRESS($L273,44))=0,INDIRECT(ADDRESS($L273,38))="UL",ISERROR(SEARCH("Rear",INDIRECT(ADDRESS($L273,33)))),ISERROR(SEARCH("Side",INDIRECT(ADDRESS($L273,33))))),INDIRECT(ADDRESS($L273,COLUMN())),0),0),IF($M273&gt;0,IF(AND(INDIRECT(ADDRESS($M273,44))=0,INDIRECT(ADDRESS($M273,38))="UL",ISERROR(SEARCH("Rear",INDIRECT(ADDRESS($M273,33)))),ISERROR(SEARCH("Side",INDIRECT(ADDRESS($M273,33))))),INDIRECT(ADDRESS($M273,COLUMN())),0),0))</f>
        <v>1.1111111111111112</v>
      </c>
      <c r="AW273" s="57" cm="1">
        <f t="array" aca="1" ref="AW273" ca="1">SUM(IF($C273&gt;0,IF(AND(INDIRECT(ADDRESS($C273,44))=0,INDIRECT(ADDRESS($C273,38))="UL",ISERROR(SEARCH("Rear",INDIRECT(ADDRESS($C273,33)))),ISERROR(SEARCH("Side",INDIRECT(ADDRESS($C273,33))))),INDIRECT(ADDRESS($C273,COLUMN())),0),0),IF($D273&gt;0,IF(AND(INDIRECT(ADDRESS($D273,44))=0,INDIRECT(ADDRESS($D273,38))="UL",ISERROR(SEARCH("Rear",INDIRECT(ADDRESS($D273,33)))),ISERROR(SEARCH("Side",INDIRECT(ADDRESS($D273,33))))),INDIRECT(ADDRESS($D273,COLUMN())),0),0),IF($E273&gt;0,IF(AND(INDIRECT(ADDRESS($E273,44))=0,INDIRECT(ADDRESS($E273,38))="UL",ISERROR(SEARCH("Rear",INDIRECT(ADDRESS($E273,33)))),ISERROR(SEARCH("Side",INDIRECT(ADDRESS($E273,33))))),INDIRECT(ADDRESS($E273,COLUMN())),0),0),IF($F273&gt;0,IF(AND(INDIRECT(ADDRESS($F273,44))=0,INDIRECT(ADDRESS($F273,38))="UL",ISERROR(SEARCH("Rear",INDIRECT(ADDRESS($F273,33)))),ISERROR(SEARCH("Side",INDIRECT(ADDRESS($F273,33))))),INDIRECT(ADDRESS($F273,COLUMN())),0),0),IF($G273&gt;0,IF(AND(INDIRECT(ADDRESS($G273,44))=0,INDIRECT(ADDRESS($G273,38))="UL",ISERROR(SEARCH("Rear",INDIRECT(ADDRESS($G273,33)))),ISERROR(SEARCH("Side",INDIRECT(ADDRESS($G273,33))))),INDIRECT(ADDRESS($G273,COLUMN())),0),0),IF($H273&gt;0,IF(AND(INDIRECT(ADDRESS($H273,44))=0,INDIRECT(ADDRESS($H273,38))="UL",ISERROR(SEARCH("Rear",INDIRECT(ADDRESS($H273,33)))),ISERROR(SEARCH("Side",INDIRECT(ADDRESS($H273,33))))),INDIRECT(ADDRESS($H273,COLUMN())),0),0),IF($I273&gt;0,IF(AND(INDIRECT(ADDRESS($I273,44))=0,INDIRECT(ADDRESS($I273,38))="UL",ISERROR(SEARCH("Rear",INDIRECT(ADDRESS($I273,33)))),ISERROR(SEARCH("Side",INDIRECT(ADDRESS($I273,33))))),INDIRECT(ADDRESS($I273,COLUMN())),0),0),IF($J273&gt;0,IF(AND(INDIRECT(ADDRESS($J273,44))=0,INDIRECT(ADDRESS($J273,38))="UL",ISERROR(SEARCH("Rear",INDIRECT(ADDRESS($J273,33)))),ISERROR(SEARCH("Side",INDIRECT(ADDRESS($J273,33))))),INDIRECT(ADDRESS($J273,COLUMN())),0),0),IF($K273&gt;0,IF(AND(INDIRECT(ADDRESS($K273,44))=0,INDIRECT(ADDRESS($K273,38))="UL",ISERROR(SEARCH("Rear",INDIRECT(ADDRESS($K273,33)))),ISERROR(SEARCH("Side",INDIRECT(ADDRESS($K273,33))))),INDIRECT(ADDRESS($K273,COLUMN())),0),0),IF($L273&gt;0,IF(AND(INDIRECT(ADDRESS($L273,44))=0,INDIRECT(ADDRESS($L273,38))="UL",ISERROR(SEARCH("Rear",INDIRECT(ADDRESS($L273,33)))),ISERROR(SEARCH("Side",INDIRECT(ADDRESS($L273,33))))),INDIRECT(ADDRESS($L273,COLUMN())),0),0),IF($M273&gt;0,IF(AND(INDIRECT(ADDRESS($M273,44))=0,INDIRECT(ADDRESS($M273,38))="UL",ISERROR(SEARCH("Rear",INDIRECT(ADDRESS($M273,33)))),ISERROR(SEARCH("Side",INDIRECT(ADDRESS($M273,33))))),INDIRECT(ADDRESS($M273,COLUMN())),0),0))</f>
        <v>0.66666666666666663</v>
      </c>
      <c r="AX273" s="57" cm="1">
        <f t="array" aca="1" ref="AX273" ca="1">SUM(IF($C273&gt;0,IF(AND(INDIRECT(ADDRESS($C273,44))=0,INDIRECT(ADDRESS($C273,38))="UL",ISERROR(SEARCH("Rear",INDIRECT(ADDRESS($C273,33)))),ISERROR(SEARCH("Side",INDIRECT(ADDRESS($C273,33))))),INDIRECT(ADDRESS($C273,COLUMN())),0),0),IF($D273&gt;0,IF(AND(INDIRECT(ADDRESS($D273,44))=0,INDIRECT(ADDRESS($D273,38))="UL",ISERROR(SEARCH("Rear",INDIRECT(ADDRESS($D273,33)))),ISERROR(SEARCH("Side",INDIRECT(ADDRESS($D273,33))))),INDIRECT(ADDRESS($D273,COLUMN())),0),0),IF($E273&gt;0,IF(AND(INDIRECT(ADDRESS($E273,44))=0,INDIRECT(ADDRESS($E273,38))="UL",ISERROR(SEARCH("Rear",INDIRECT(ADDRESS($E273,33)))),ISERROR(SEARCH("Side",INDIRECT(ADDRESS($E273,33))))),INDIRECT(ADDRESS($E273,COLUMN())),0),0),IF($F273&gt;0,IF(AND(INDIRECT(ADDRESS($F273,44))=0,INDIRECT(ADDRESS($F273,38))="UL",ISERROR(SEARCH("Rear",INDIRECT(ADDRESS($F273,33)))),ISERROR(SEARCH("Side",INDIRECT(ADDRESS($F273,33))))),INDIRECT(ADDRESS($F273,COLUMN())),0),0),IF($G273&gt;0,IF(AND(INDIRECT(ADDRESS($G273,44))=0,INDIRECT(ADDRESS($G273,38))="UL",ISERROR(SEARCH("Rear",INDIRECT(ADDRESS($G273,33)))),ISERROR(SEARCH("Side",INDIRECT(ADDRESS($G273,33))))),INDIRECT(ADDRESS($G273,COLUMN())),0),0),IF($H273&gt;0,IF(AND(INDIRECT(ADDRESS($H273,44))=0,INDIRECT(ADDRESS($H273,38))="UL",ISERROR(SEARCH("Rear",INDIRECT(ADDRESS($H273,33)))),ISERROR(SEARCH("Side",INDIRECT(ADDRESS($H273,33))))),INDIRECT(ADDRESS($H273,COLUMN())),0),0),IF($I273&gt;0,IF(AND(INDIRECT(ADDRESS($I273,44))=0,INDIRECT(ADDRESS($I273,38))="UL",ISERROR(SEARCH("Rear",INDIRECT(ADDRESS($I273,33)))),ISERROR(SEARCH("Side",INDIRECT(ADDRESS($I273,33))))),INDIRECT(ADDRESS($I273,COLUMN())),0),0),IF($J273&gt;0,IF(AND(INDIRECT(ADDRESS($J273,44))=0,INDIRECT(ADDRESS($J273,38))="UL",ISERROR(SEARCH("Rear",INDIRECT(ADDRESS($J273,33)))),ISERROR(SEARCH("Side",INDIRECT(ADDRESS($J273,33))))),INDIRECT(ADDRESS($J273,COLUMN())),0),0),IF($K273&gt;0,IF(AND(INDIRECT(ADDRESS($K273,44))=0,INDIRECT(ADDRESS($K273,38))="UL",ISERROR(SEARCH("Rear",INDIRECT(ADDRESS($K273,33)))),ISERROR(SEARCH("Side",INDIRECT(ADDRESS($K273,33))))),INDIRECT(ADDRESS($K273,COLUMN())),0),0),IF($L273&gt;0,IF(AND(INDIRECT(ADDRESS($L273,44))=0,INDIRECT(ADDRESS($L273,38))="UL",ISERROR(SEARCH("Rear",INDIRECT(ADDRESS($L273,33)))),ISERROR(SEARCH("Side",INDIRECT(ADDRESS($L273,33))))),INDIRECT(ADDRESS($L273,COLUMN())),0),0),IF($M273&gt;0,IF(AND(INDIRECT(ADDRESS($M273,44))=0,INDIRECT(ADDRESS($M273,38))="UL",ISERROR(SEARCH("Rear",INDIRECT(ADDRESS($M273,33)))),ISERROR(SEARCH("Side",INDIRECT(ADDRESS($M273,33))))),INDIRECT(ADDRESS($M273,COLUMN())),0),0))</f>
        <v>0</v>
      </c>
      <c r="AY273" s="58">
        <f t="shared" ca="1" si="193"/>
        <v>1.1111111111111112</v>
      </c>
      <c r="AZ273" s="58">
        <f t="shared" ca="1" si="194"/>
        <v>0.59259259259259256</v>
      </c>
      <c r="BA273" s="58" cm="1">
        <f t="array" aca="1" ref="BA273" ca="1">SUM(IF($C273&gt;0,IF(AND(INDIRECT(ADDRESS($C273,44))=0,INDIRECT(ADDRESS($C273,38))="UL"),INDIRECT(ADDRESS($C273,COLUMN())),0),0),IF($D273&gt;0,IF(AND(INDIRECT(ADDRESS($D273,44))=0,INDIRECT(ADDRESS($D273,38))="UL"),INDIRECT(ADDRESS($D273,COLUMN())),0),0),IF($E273&gt;0,IF(AND(INDIRECT(ADDRESS($E273,44))=0,INDIRECT(ADDRESS($E273,38))="UL"),INDIRECT(ADDRESS($E273,COLUMN())),0),0),IF($F273&gt;0,IF(AND(INDIRECT(ADDRESS($F273,44))=0,INDIRECT(ADDRESS($F273,38))="UL"),INDIRECT(ADDRESS($F273,COLUMN())),0),0),IF($G273&gt;0,IF(AND(INDIRECT(ADDRESS($G273,44))=0,INDIRECT(ADDRESS($G273,38))="UL"),INDIRECT(ADDRESS($G273,COLUMN())),0),0),IF($H273&gt;0,IF(AND(INDIRECT(ADDRESS($H273,44))=0,INDIRECT(ADDRESS($H273,38))="UL"),INDIRECT(ADDRESS($H273,COLUMN())),0),0),IF($I273&gt;0,IF(AND(INDIRECT(ADDRESS($I273,44))=0,INDIRECT(ADDRESS($I273,38))="UL"),INDIRECT(ADDRESS($I273,COLUMN())),0),0),IF($J273&gt;0,IF(AND(INDIRECT(ADDRESS($J273,44))=0,INDIRECT(ADDRESS($J273,38))="UL"),INDIRECT(ADDRESS($J273,COLUMN())),0),0),IF($K273&gt;0,IF(AND(INDIRECT(ADDRESS($K273,44))=0,INDIRECT(ADDRESS($K273,38))="UL"),INDIRECT(ADDRESS($K273,COLUMN())),0),0),IF($L273&gt;0,IF(AND(INDIRECT(ADDRESS($L273,44))=0,INDIRECT(ADDRESS($L273,38))="UL"),INDIRECT(ADDRESS($L273,COLUMN())),0),0),IF($M273&gt;0,IF(AND(INDIRECT(ADDRESS($M273,44))=0,INDIRECT(ADDRESS($M273,38))="UL"),INDIRECT(ADDRESS($M273,COLUMN())),0),0))</f>
        <v>0.24268077601410934</v>
      </c>
      <c r="BB273" s="58" cm="1">
        <f t="array" aca="1" ref="BB273" ca="1">SUM(IF($C273&gt;0,IF(AND(INDIRECT(ADDRESS($C273,44))=0,INDIRECT(ADDRESS($C273,38))="UL"),INDIRECT(ADDRESS($C273,COLUMN())),0),0),IF($D273&gt;0,IF(AND(INDIRECT(ADDRESS($D273,44))=0,INDIRECT(ADDRESS($D273,38))="UL"),INDIRECT(ADDRESS($D273,COLUMN())),0),0),IF($E273&gt;0,IF(AND(INDIRECT(ADDRESS($E273,44))=0,INDIRECT(ADDRESS($E273,38))="UL"),INDIRECT(ADDRESS($E273,COLUMN())),0),0),IF($F273&gt;0,IF(AND(INDIRECT(ADDRESS($F273,44))=0,INDIRECT(ADDRESS($F273,38))="UL"),INDIRECT(ADDRESS($F273,COLUMN())),0),0),IF($G273&gt;0,IF(AND(INDIRECT(ADDRESS($G273,44))=0,INDIRECT(ADDRESS($G273,38))="UL"),INDIRECT(ADDRESS($G273,COLUMN())),0),0),IF($H273&gt;0,IF(AND(INDIRECT(ADDRESS($H273,44))=0,INDIRECT(ADDRESS($H273,38))="UL"),INDIRECT(ADDRESS($H273,COLUMN())),0),0),IF($I273&gt;0,IF(AND(INDIRECT(ADDRESS($I273,44))=0,INDIRECT(ADDRESS($I273,38))="UL"),INDIRECT(ADDRESS($I273,COLUMN())),0),0),IF($J273&gt;0,IF(AND(INDIRECT(ADDRESS($J273,44))=0,INDIRECT(ADDRESS($J273,38))="UL"),INDIRECT(ADDRESS($J273,COLUMN())),0),0),IF($K273&gt;0,IF(AND(INDIRECT(ADDRESS($K273,44))=0,INDIRECT(ADDRESS($K273,38))="UL"),INDIRECT(ADDRESS($K273,COLUMN())),0),0),IF($L273&gt;0,IF(AND(INDIRECT(ADDRESS($L273,44))=0,INDIRECT(ADDRESS($L273,38))="UL"),INDIRECT(ADDRESS($L273,COLUMN())),0),0),IF($M273&gt;0,IF(AND(INDIRECT(ADDRESS($M273,44))=0,INDIRECT(ADDRESS($M273,38))="UL"),INDIRECT(ADDRESS($M273,COLUMN())),0),0))</f>
        <v>0.3956261022927689</v>
      </c>
      <c r="BC273" s="58" cm="1">
        <f t="array" aca="1" ref="BC273" ca="1">SUM(IF($C273&gt;0,IF(AND(INDIRECT(ADDRESS($C273,44))=0,INDIRECT(ADDRESS($C273,38))="UL"),INDIRECT(ADDRESS($C273,COLUMN())),0),0),IF($D273&gt;0,IF(AND(INDIRECT(ADDRESS($D273,44))=0,INDIRECT(ADDRESS($D273,38))="UL"),INDIRECT(ADDRESS($D273,COLUMN())),0),0),IF($E273&gt;0,IF(AND(INDIRECT(ADDRESS($E273,44))=0,INDIRECT(ADDRESS($E273,38))="UL"),INDIRECT(ADDRESS($E273,COLUMN())),0),0),IF($F273&gt;0,IF(AND(INDIRECT(ADDRESS($F273,44))=0,INDIRECT(ADDRESS($F273,38))="UL"),INDIRECT(ADDRESS($F273,COLUMN())),0),0),IF($G273&gt;0,IF(AND(INDIRECT(ADDRESS($G273,44))=0,INDIRECT(ADDRESS($G273,38))="UL"),INDIRECT(ADDRESS($G273,COLUMN())),0),0),IF($H273&gt;0,IF(AND(INDIRECT(ADDRESS($H273,44))=0,INDIRECT(ADDRESS($H273,38))="UL"),INDIRECT(ADDRESS($H273,COLUMN())),0),0),IF($I273&gt;0,IF(AND(INDIRECT(ADDRESS($I273,44))=0,INDIRECT(ADDRESS($I273,38))="UL"),INDIRECT(ADDRESS($I273,COLUMN())),0),0),IF($J273&gt;0,IF(AND(INDIRECT(ADDRESS($J273,44))=0,INDIRECT(ADDRESS($J273,38))="UL"),INDIRECT(ADDRESS($J273,COLUMN())),0),0),IF($K273&gt;0,IF(AND(INDIRECT(ADDRESS($K273,44))=0,INDIRECT(ADDRESS($K273,38))="UL"),INDIRECT(ADDRESS($K273,COLUMN())),0),0),IF($L273&gt;0,IF(AND(INDIRECT(ADDRESS($L273,44))=0,INDIRECT(ADDRESS($L273,38))="UL"),INDIRECT(ADDRESS($L273,COLUMN())),0),0),IF($M273&gt;0,IF(AND(INDIRECT(ADDRESS($M273,44))=0,INDIRECT(ADDRESS($M273,38))="UL"),INDIRECT(ADDRESS($M273,COLUMN())),0),0))</f>
        <v>0.20289241622574952</v>
      </c>
      <c r="BD273" s="58" cm="1">
        <f t="array" aca="1" ref="BD273" ca="1">SUM(IF($C273&gt;0,IF(AND(INDIRECT(ADDRESS($C273,44))=0,INDIRECT(ADDRESS($C273,38))="UL"),INDIRECT(ADDRESS($C273,COLUMN())),0),0),IF($D273&gt;0,IF(AND(INDIRECT(ADDRESS($D273,44))=0,INDIRECT(ADDRESS($D273,38))="UL"),INDIRECT(ADDRESS($D273,COLUMN())),0),0),IF($E273&gt;0,IF(AND(INDIRECT(ADDRESS($E273,44))=0,INDIRECT(ADDRESS($E273,38))="UL"),INDIRECT(ADDRESS($E273,COLUMN())),0),0),IF($F273&gt;0,IF(AND(INDIRECT(ADDRESS($F273,44))=0,INDIRECT(ADDRESS($F273,38))="UL"),INDIRECT(ADDRESS($F273,COLUMN())),0),0),IF($G273&gt;0,IF(AND(INDIRECT(ADDRESS($G273,44))=0,INDIRECT(ADDRESS($G273,38))="UL"),INDIRECT(ADDRESS($G273,COLUMN())),0),0),IF($H273&gt;0,IF(AND(INDIRECT(ADDRESS($H273,44))=0,INDIRECT(ADDRESS($H273,38))="UL"),INDIRECT(ADDRESS($H273,COLUMN())),0),0),IF($I273&gt;0,IF(AND(INDIRECT(ADDRESS($I273,44))=0,INDIRECT(ADDRESS($I273,38))="UL"),INDIRECT(ADDRESS($I273,COLUMN())),0),0),IF($J273&gt;0,IF(AND(INDIRECT(ADDRESS($J273,44))=0,INDIRECT(ADDRESS($J273,38))="UL"),INDIRECT(ADDRESS($J273,COLUMN())),0),0),IF($K273&gt;0,IF(AND(INDIRECT(ADDRESS($K273,44))=0,INDIRECT(ADDRESS($K273,38))="UL"),INDIRECT(ADDRESS($K273,COLUMN())),0),0),IF($L273&gt;0,IF(AND(INDIRECT(ADDRESS($L273,44))=0,INDIRECT(ADDRESS($L273,38))="UL"),INDIRECT(ADDRESS($L273,COLUMN())),0),0),IF($M273&gt;0,IF(AND(INDIRECT(ADDRESS($M273,44))=0,INDIRECT(ADDRESS($M273,38))="UL"),INDIRECT(ADDRESS($M273,COLUMN())),0),0))</f>
        <v>0.41509700176366837</v>
      </c>
      <c r="BE273" s="57">
        <f t="shared" ca="1" si="195"/>
        <v>0.24268077601410934</v>
      </c>
      <c r="BF273" s="57" cm="1">
        <f t="array" aca="1" ref="BF273" ca="1">SUM(IF($C273&gt;0,IF(INDIRECT(ADDRESS($C273,45))=1,INDIRECT(ADDRESS($C273,52))*INDIRECT(ADDRESS($C273,42))/5,0),0), IF($D273&gt;0,IF(INDIRECT(ADDRESS($D273,45))=1,INDIRECT(ADDRESS($D273,52))*INDIRECT(ADDRESS($D273,42))/5,0),0), IF($E273&gt;0,IF(INDIRECT(ADDRESS($E273,45))=1,INDIRECT(ADDRESS($E273,52))*INDIRECT(ADDRESS($E273,42))/5,0),0), IF($F273&gt;0,IF(INDIRECT(ADDRESS($F273,45))=1,INDIRECT(ADDRESS($F273,52))*INDIRECT(ADDRESS($F273,42))/5,0),0), IF($G273&gt;0,IF(INDIRECT(ADDRESS($G273,45))=1,INDIRECT(ADDRESS($G273,52))*INDIRECT(ADDRESS($G273,42))/5,0),0), IF($H273&gt;0,IF(INDIRECT(ADDRESS($H273,45))=1,INDIRECT(ADDRESS($H273,52))*INDIRECT(ADDRESS($H273,42))/5,0),0)
)*$BF$296/100</f>
        <v>2.222222222222222E-2</v>
      </c>
      <c r="BG273" s="19">
        <v>1</v>
      </c>
      <c r="BH273" s="57" cm="1">
        <f t="array" aca="1" ref="BH273" ca="1">SUM(IF($C273&gt;0,IF(AND(INDIRECT(ADDRESS($C273,44))=0,INDIRECT(ADDRESS($C273,38))&lt;&gt;"UL"),INDIRECT(ADDRESS($C273,COLUMN()-12)),0),0), IF($D273&gt;0,IF(AND(INDIRECT(ADDRESS($D273,44))=0,INDIRECT(ADDRESS($D273,38))&lt;&gt;"UL"),INDIRECT(ADDRESS($D273,COLUMN()-12)),0),0), IF($E273&gt;0,IF(AND(INDIRECT(ADDRESS($E273,44))=0,INDIRECT(ADDRESS($E273,38))&lt;&gt;"UL"),INDIRECT(ADDRESS($E273,COLUMN()-12)),0),0), IF($F273&gt;0,IF(AND(INDIRECT(ADDRESS($F273,44))=0,INDIRECT(ADDRESS($F273,38))&lt;&gt;"UL"),INDIRECT(ADDRESS($F273,COLUMN()-12)),0),0), IF($G273&gt;0,IF(AND(INDIRECT(ADDRESS($G273,44))=0,INDIRECT(ADDRESS($G273,38))&lt;&gt;"UL"),INDIRECT(ADDRESS($G273,COLUMN()-12)),0),0), IF($H273&gt;0,IF(AND(INDIRECT(ADDRESS($H273,44))=0,INDIRECT(ADDRESS($H273,38))&lt;&gt;"UL"),INDIRECT(ADDRESS($H273,COLUMN()-12)),0),0), IF($I273&gt;0,IF(AND(INDIRECT(ADDRESS($I273,44))=0,INDIRECT(ADDRESS($I273,38))&lt;&gt;"UL"),INDIRECT(ADDRESS($I273,COLUMN()-12)),0),0), IF($J273&gt;0,IF(AND(INDIRECT(ADDRESS($J273,44))=0,INDIRECT(ADDRESS($J273,38))&lt;&gt;"UL"),INDIRECT(ADDRESS($J273,COLUMN()-12)),0),0), IF($K273&gt;0,IF(AND(INDIRECT(ADDRESS($K273,44))=0,INDIRECT(ADDRESS($K273,38))&lt;&gt;"UL"),INDIRECT(ADDRESS($K273,COLUMN()-12)),0),0), IF($L273&gt;0,IF(AND(INDIRECT(ADDRESS($L273,44))=0,INDIRECT(ADDRESS($L273,38))&lt;&gt;"UL"),INDIRECT(ADDRESS($L273,COLUMN()-12)),0),0), IF($M273&gt;0,IF(AND(INDIRECT(ADDRESS($M273,44))=0,INDIRECT(ADDRESS($M273,38))&lt;&gt;"UL"),INDIRECT(ADDRESS($M273,COLUMN()-12)),0),0))</f>
        <v>2.2222222222222223</v>
      </c>
      <c r="BI273" s="57" cm="1">
        <f t="array" aca="1" ref="BI273" ca="1">SUM(IF($C273&gt;0,IF(AND(INDIRECT(ADDRESS($C273,44))=0,INDIRECT(ADDRESS($C273,38))&lt;&gt;"UL"),INDIRECT(ADDRESS($C273,COLUMN()-12)),0),0), IF($D273&gt;0,IF(AND(INDIRECT(ADDRESS($D273,44))=0,INDIRECT(ADDRESS($D273,38))&lt;&gt;"UL"),INDIRECT(ADDRESS($D273,COLUMN()-12)),0),0), IF($E273&gt;0,IF(AND(INDIRECT(ADDRESS($E273,44))=0,INDIRECT(ADDRESS($E273,38))&lt;&gt;"UL"),INDIRECT(ADDRESS($E273,COLUMN()-12)),0),0), IF($F273&gt;0,IF(AND(INDIRECT(ADDRESS($F273,44))=0,INDIRECT(ADDRESS($F273,38))&lt;&gt;"UL"),INDIRECT(ADDRESS($F273,COLUMN()-12)),0),0), IF($G273&gt;0,IF(AND(INDIRECT(ADDRESS($G273,44))=0,INDIRECT(ADDRESS($G273,38))&lt;&gt;"UL"),INDIRECT(ADDRESS($G273,COLUMN()-12)),0),0), IF($H273&gt;0,IF(AND(INDIRECT(ADDRESS($H273,44))=0,INDIRECT(ADDRESS($H273,38))&lt;&gt;"UL"),INDIRECT(ADDRESS($H273,COLUMN()-12)),0),0), IF($I273&gt;0,IF(AND(INDIRECT(ADDRESS($I273,44))=0,INDIRECT(ADDRESS($I273,38))&lt;&gt;"UL"),INDIRECT(ADDRESS($I273,COLUMN()-12)),0),0), IF($J273&gt;0,IF(AND(INDIRECT(ADDRESS($J273,44))=0,INDIRECT(ADDRESS($J273,38))&lt;&gt;"UL"),INDIRECT(ADDRESS($J273,COLUMN()-12)),0),0), IF($K273&gt;0,IF(AND(INDIRECT(ADDRESS($K273,44))=0,INDIRECT(ADDRESS($K273,38))&lt;&gt;"UL"),INDIRECT(ADDRESS($K273,COLUMN()-12)),0),0), IF($L273&gt;0,IF(AND(INDIRECT(ADDRESS($L273,44))=0,INDIRECT(ADDRESS($L273,38))&lt;&gt;"UL"),INDIRECT(ADDRESS($L273,COLUMN()-12)),0),0), IF($M273&gt;0,IF(AND(INDIRECT(ADDRESS($M273,44))=0,INDIRECT(ADDRESS($M273,38))&lt;&gt;"UL"),INDIRECT(ADDRESS($M273,COLUMN()-12)),0),0))</f>
        <v>2.2222222222222223</v>
      </c>
      <c r="BJ273" s="57" cm="1">
        <f t="array" aca="1" ref="BJ273" ca="1">SUM(IF($C273&gt;0,IF(AND(INDIRECT(ADDRESS($C273,44))=0,INDIRECT(ADDRESS($C273,38))&lt;&gt;"UL"),INDIRECT(ADDRESS($C273,COLUMN()-12)),0),0), IF($D273&gt;0,IF(AND(INDIRECT(ADDRESS($D273,44))=0,INDIRECT(ADDRESS($D273,38))&lt;&gt;"UL"),INDIRECT(ADDRESS($D273,COLUMN()-12)),0),0), IF($E273&gt;0,IF(AND(INDIRECT(ADDRESS($E273,44))=0,INDIRECT(ADDRESS($E273,38))&lt;&gt;"UL"),INDIRECT(ADDRESS($E273,COLUMN()-12)),0),0), IF($F273&gt;0,IF(AND(INDIRECT(ADDRESS($F273,44))=0,INDIRECT(ADDRESS($F273,38))&lt;&gt;"UL"),INDIRECT(ADDRESS($F273,COLUMN()-12)),0),0), IF($G273&gt;0,IF(AND(INDIRECT(ADDRESS($G273,44))=0,INDIRECT(ADDRESS($G273,38))&lt;&gt;"UL"),INDIRECT(ADDRESS($G273,COLUMN()-12)),0),0), IF($H273&gt;0,IF(AND(INDIRECT(ADDRESS($H273,44))=0,INDIRECT(ADDRESS($H273,38))&lt;&gt;"UL"),INDIRECT(ADDRESS($H273,COLUMN()-12)),0),0), IF($I273&gt;0,IF(AND(INDIRECT(ADDRESS($I273,44))=0,INDIRECT(ADDRESS($I273,38))&lt;&gt;"UL"),INDIRECT(ADDRESS($I273,COLUMN()-12)),0),0), IF($J273&gt;0,IF(AND(INDIRECT(ADDRESS($J273,44))=0,INDIRECT(ADDRESS($J273,38))&lt;&gt;"UL"),INDIRECT(ADDRESS($J273,COLUMN()-12)),0),0), IF($K273&gt;0,IF(AND(INDIRECT(ADDRESS($K273,44))=0,INDIRECT(ADDRESS($K273,38))&lt;&gt;"UL"),INDIRECT(ADDRESS($K273,COLUMN()-12)),0),0), IF($L273&gt;0,IF(AND(INDIRECT(ADDRESS($L273,44))=0,INDIRECT(ADDRESS($L273,38))&lt;&gt;"UL"),INDIRECT(ADDRESS($L273,COLUMN()-12)),0),0), IF($M273&gt;0,IF(AND(INDIRECT(ADDRESS($M273,44))=0,INDIRECT(ADDRESS($M273,38))&lt;&gt;"UL"),INDIRECT(ADDRESS($M273,COLUMN()-12)),0),0))</f>
        <v>2.2222222222222223</v>
      </c>
      <c r="BK273" s="57">
        <f t="shared" ca="1" si="196"/>
        <v>2.2222222222222223</v>
      </c>
      <c r="BL273" s="58">
        <f t="shared" ca="1" si="210"/>
        <v>2.2222222222222223</v>
      </c>
      <c r="BM273" s="57" cm="1">
        <f t="array" aca="1" ref="BM273" ca="1">SUM(IF($C273&gt;0,IF(AND(INDIRECT(ADDRESS($C273,44))=0,INDIRECT(ADDRESS($C273,38))&lt;&gt;"UL"),INDIRECT(ADDRESS($C273,COLUMN()-12)),0),0), IF($D273&gt;0,IF(AND(INDIRECT(ADDRESS($D273,44))=0,INDIRECT(ADDRESS($D273,38))&lt;&gt;"UL"),INDIRECT(ADDRESS($D273,COLUMN()-12)),0),0), IF($E273&gt;0,IF(AND(INDIRECT(ADDRESS($E273,44))=0,INDIRECT(ADDRESS($E273,38))&lt;&gt;"UL"),INDIRECT(ADDRESS($E273,COLUMN()-12)),0),0), IF($F273&gt;0,IF(AND(INDIRECT(ADDRESS($F273,44))=0,INDIRECT(ADDRESS($F273,38))&lt;&gt;"UL"),INDIRECT(ADDRESS($F273,COLUMN()-12)),0),0), IF($G273&gt;0,IF(AND(INDIRECT(ADDRESS($G273,44))=0,INDIRECT(ADDRESS($G273,38))&lt;&gt;"UL"),INDIRECT(ADDRESS($G273,COLUMN()-12)),0),0), IF($H273&gt;0,IF(AND(INDIRECT(ADDRESS($H273,44))=0,INDIRECT(ADDRESS($H273,38))&lt;&gt;"UL"),INDIRECT(ADDRESS($H273,COLUMN()-12)),0),0), IF($I273&gt;0,IF(AND(INDIRECT(ADDRESS($I273,44))=0,INDIRECT(ADDRESS($I273,38))&lt;&gt;"UL"),INDIRECT(ADDRESS($I273,COLUMN()-12)),0),0), IF($J273&gt;0,IF(AND(INDIRECT(ADDRESS($J273,44))=0,INDIRECT(ADDRESS($J273,38))&lt;&gt;"UL"),INDIRECT(ADDRESS($J273,COLUMN()-12)),0),0), IF($K273&gt;0,IF(AND(INDIRECT(ADDRESS($K273,44))=0,INDIRECT(ADDRESS($K273,38))&lt;&gt;"UL"),INDIRECT(ADDRESS($K273,COLUMN()-11)),0),0), IF($L273&gt;0,IF(AND(INDIRECT(ADDRESS($L273,44))=0,INDIRECT(ADDRESS($L273,38))&lt;&gt;"UL"),INDIRECT(ADDRESS($L273,COLUMN()-11)),0),0), IF($M273&gt;0,IF(AND(INDIRECT(ADDRESS($M273,44))=0,INDIRECT(ADDRESS($M273,38))&lt;&gt;"UL"),INDIRECT(ADDRESS($M273,COLUMN()-11)),0),0))</f>
        <v>1.4222222222222223</v>
      </c>
      <c r="BN273" s="57" cm="1">
        <f t="array" aca="1" ref="BN273" ca="1">SUM(IF($C273&gt;0,IF(AND(INDIRECT(ADDRESS($C273,44))=0,INDIRECT(ADDRESS($C273,38))&lt;&gt;"UL"),INDIRECT(ADDRESS($C273,COLUMN()-12)),0),0), IF($D273&gt;0,IF(AND(INDIRECT(ADDRESS($D273,44))=0,INDIRECT(ADDRESS($D273,38))&lt;&gt;"UL"),INDIRECT(ADDRESS($D273,COLUMN()-12)),0),0), IF($E273&gt;0,IF(AND(INDIRECT(ADDRESS($E273,44))=0,INDIRECT(ADDRESS($E273,38))&lt;&gt;"UL"),INDIRECT(ADDRESS($E273,COLUMN()-12)),0),0), IF($F273&gt;0,IF(AND(INDIRECT(ADDRESS($F273,44))=0,INDIRECT(ADDRESS($F273,38))&lt;&gt;"UL"),INDIRECT(ADDRESS($F273,COLUMN()-12)),0),0), IF($G273&gt;0,IF(AND(INDIRECT(ADDRESS($G273,44))=0,INDIRECT(ADDRESS($G273,38))&lt;&gt;"UL"),INDIRECT(ADDRESS($G273,COLUMN()-12)),0),0), IF($H273&gt;0,IF(AND(INDIRECT(ADDRESS($H273,44))=0,INDIRECT(ADDRESS($H273,38))&lt;&gt;"UL"),INDIRECT(ADDRESS($H273,COLUMN()-12)),0),0), IF($I273&gt;0,IF(AND(INDIRECT(ADDRESS($I273,44))=0,INDIRECT(ADDRESS($I273,38))&lt;&gt;"UL"),INDIRECT(ADDRESS($I273,COLUMN()-12)),0),0), IF($J273&gt;0,IF(AND(INDIRECT(ADDRESS($J273,44))=0,INDIRECT(ADDRESS($J273,38))&lt;&gt;"UL"),INDIRECT(ADDRESS($J273,COLUMN()-12)),0),0), IF($K273&gt;0,IF(AND(INDIRECT(ADDRESS($K273,44))=0,INDIRECT(ADDRESS($K273,38))&lt;&gt;"UL"),INDIRECT(ADDRESS($K273,COLUMN()-11)),0),0), IF($L273&gt;0,IF(AND(INDIRECT(ADDRESS($L273,44))=0,INDIRECT(ADDRESS($L273,38))&lt;&gt;"UL"),INDIRECT(ADDRESS($L273,COLUMN()-11)),0),0), IF($M273&gt;0,IF(AND(INDIRECT(ADDRESS($M273,44))=0,INDIRECT(ADDRESS($M273,38))&lt;&gt;"UL"),INDIRECT(ADDRESS($M273,COLUMN()-11)),0),0))</f>
        <v>1.4222222222222223</v>
      </c>
      <c r="BO273" s="57" cm="1">
        <f t="array" aca="1" ref="BO273" ca="1">SUM(IF($C273&gt;0,IF(AND(INDIRECT(ADDRESS($C273,44))=0,INDIRECT(ADDRESS($C273,38))&lt;&gt;"UL"),INDIRECT(ADDRESS($C273,COLUMN()-12)),0),0), IF($D273&gt;0,IF(AND(INDIRECT(ADDRESS($D273,44))=0,INDIRECT(ADDRESS($D273,38))&lt;&gt;"UL"),INDIRECT(ADDRESS($D273,COLUMN()-12)),0),0), IF($E273&gt;0,IF(AND(INDIRECT(ADDRESS($E273,44))=0,INDIRECT(ADDRESS($E273,38))&lt;&gt;"UL"),INDIRECT(ADDRESS($E273,COLUMN()-12)),0),0), IF($F273&gt;0,IF(AND(INDIRECT(ADDRESS($F273,44))=0,INDIRECT(ADDRESS($F273,38))&lt;&gt;"UL"),INDIRECT(ADDRESS($F273,COLUMN()-12)),0),0), IF($G273&gt;0,IF(AND(INDIRECT(ADDRESS($G273,44))=0,INDIRECT(ADDRESS($G273,38))&lt;&gt;"UL"),INDIRECT(ADDRESS($G273,COLUMN()-12)),0),0), IF($H273&gt;0,IF(AND(INDIRECT(ADDRESS($H273,44))=0,INDIRECT(ADDRESS($H273,38))&lt;&gt;"UL"),INDIRECT(ADDRESS($H273,COLUMN()-12)),0),0), IF($I273&gt;0,IF(AND(INDIRECT(ADDRESS($I273,44))=0,INDIRECT(ADDRESS($I273,38))&lt;&gt;"UL"),INDIRECT(ADDRESS($I273,COLUMN()-12)),0),0), IF($J273&gt;0,IF(AND(INDIRECT(ADDRESS($J273,44))=0,INDIRECT(ADDRESS($J273,38))&lt;&gt;"UL"),INDIRECT(ADDRESS($J273,COLUMN()-12)),0),0), IF($K273&gt;0,IF(AND(INDIRECT(ADDRESS($K273,44))=0,INDIRECT(ADDRESS($K273,38))&lt;&gt;"UL"),INDIRECT(ADDRESS($K273,COLUMN()-11)),0),0), IF($L273&gt;0,IF(AND(INDIRECT(ADDRESS($L273,44))=0,INDIRECT(ADDRESS($L273,38))&lt;&gt;"UL"),INDIRECT(ADDRESS($L273,COLUMN()-11)),0),0), IF($M273&gt;0,IF(AND(INDIRECT(ADDRESS($M273,44))=0,INDIRECT(ADDRESS($M273,38))&lt;&gt;"UL"),INDIRECT(ADDRESS($M273,COLUMN()-11)),0),0))</f>
        <v>1.4222222222222223</v>
      </c>
      <c r="BP273" s="57" cm="1">
        <f t="array" aca="1" ref="BP273" ca="1">SUM(IF($C273&gt;0,IF(AND(INDIRECT(ADDRESS($C273,44))=0,INDIRECT(ADDRESS($C273,38))&lt;&gt;"UL"),INDIRECT(ADDRESS($C273,COLUMN()-12)),0),0), IF($D273&gt;0,IF(AND(INDIRECT(ADDRESS($D273,44))=0,INDIRECT(ADDRESS($D273,38))&lt;&gt;"UL"),INDIRECT(ADDRESS($D273,COLUMN()-12)),0),0), IF($E273&gt;0,IF(AND(INDIRECT(ADDRESS($E273,44))=0,INDIRECT(ADDRESS($E273,38))&lt;&gt;"UL"),INDIRECT(ADDRESS($E273,COLUMN()-12)),0),0), IF($F273&gt;0,IF(AND(INDIRECT(ADDRESS($F273,44))=0,INDIRECT(ADDRESS($F273,38))&lt;&gt;"UL"),INDIRECT(ADDRESS($F273,COLUMN()-12)),0),0), IF($G273&gt;0,IF(AND(INDIRECT(ADDRESS($G273,44))=0,INDIRECT(ADDRESS($G273,38))&lt;&gt;"UL"),INDIRECT(ADDRESS($G273,COLUMN()-12)),0),0), IF($H273&gt;0,IF(AND(INDIRECT(ADDRESS($H273,44))=0,INDIRECT(ADDRESS($H273,38))&lt;&gt;"UL"),INDIRECT(ADDRESS($H273,COLUMN()-12)),0),0), IF($I273&gt;0,IF(AND(INDIRECT(ADDRESS($I273,44))=0,INDIRECT(ADDRESS($I273,38))&lt;&gt;"UL"),INDIRECT(ADDRESS($I273,COLUMN()-12)),0),0), IF($J273&gt;0,IF(AND(INDIRECT(ADDRESS($J273,44))=0,INDIRECT(ADDRESS($J273,38))&lt;&gt;"UL"),INDIRECT(ADDRESS($J273,COLUMN()-12)),0),0), IF($K273&gt;0,IF(AND(INDIRECT(ADDRESS($K273,44))=0,INDIRECT(ADDRESS($K273,38))&lt;&gt;"UL"),INDIRECT(ADDRESS($K273,COLUMN()-11)),0),0), IF($L273&gt;0,IF(AND(INDIRECT(ADDRESS($L273,44))=0,INDIRECT(ADDRESS($L273,38))&lt;&gt;"UL"),INDIRECT(ADDRESS($L273,COLUMN()-11)),0),0), IF($M273&gt;0,IF(AND(INDIRECT(ADDRESS($M273,44))=0,INDIRECT(ADDRESS($M273,38))&lt;&gt;"UL"),INDIRECT(ADDRESS($M273,COLUMN()-11)),0),0))</f>
        <v>1.4222222222222223</v>
      </c>
      <c r="BQ273" s="57">
        <f t="shared" ca="1" si="197"/>
        <v>1.4222222222222223</v>
      </c>
      <c r="BR273" s="161">
        <f t="shared" ca="1" si="198"/>
        <v>87.122800568732657</v>
      </c>
      <c r="BS273" s="56"/>
      <c r="BT273" s="56">
        <f t="shared" ca="1" si="199"/>
        <v>4.2438822105912637</v>
      </c>
      <c r="BU273" s="89">
        <f t="shared" ca="1" si="200"/>
        <v>0.12860249123003831</v>
      </c>
      <c r="BV273" s="57" t="s">
        <v>33</v>
      </c>
      <c r="BW273" s="57" cm="1">
        <f t="array" aca="1" ref="BW273" ca="1">SUM(IF($C273&gt;0,IF(AND(INDIRECT(ADDRESS($C273,44))=0,INDIRECT(ADDRESS($C273,38))="UL",ISERROR(SEARCH("Rear",INDIRECT(ADDRESS($C273,33)))),ISERROR(SEARCH("Side",INDIRECT(ADDRESS($C273,33))))),INDIRECT(ADDRESS($C273,COLUMN())),0),0),IF($D273&gt;0,IF(AND(INDIRECT(ADDRESS($D273,44))=0,INDIRECT(ADDRESS($D273,38))="UL",ISERROR(SEARCH("Rear",INDIRECT(ADDRESS($D273,33)))),ISERROR(SEARCH("Side",INDIRECT(ADDRESS($D273,33))))),INDIRECT(ADDRESS($D273,COLUMN())),0),0),IF($E273&gt;0,IF(AND(INDIRECT(ADDRESS($E273,44))=0,INDIRECT(ADDRESS($E273,38))="UL",ISERROR(SEARCH("Rear",INDIRECT(ADDRESS($E273,33)))),ISERROR(SEARCH("Side",INDIRECT(ADDRESS($E273,33))))),INDIRECT(ADDRESS($E273,COLUMN())),0),0),IF($F273&gt;0,IF(AND(INDIRECT(ADDRESS($F273,44))=0,INDIRECT(ADDRESS($F273,38))="UL",ISERROR(SEARCH("Rear",INDIRECT(ADDRESS($F273,33)))),ISERROR(SEARCH("Side",INDIRECT(ADDRESS($F273,33))))),INDIRECT(ADDRESS($F273,COLUMN())),0),0),IF($G273&gt;0,IF(AND(INDIRECT(ADDRESS($G273,44))=0,INDIRECT(ADDRESS($G273,38))="UL",ISERROR(SEARCH("Rear",INDIRECT(ADDRESS($G273,33)))),ISERROR(SEARCH("Side",INDIRECT(ADDRESS($G273,33))))),INDIRECT(ADDRESS($G273,COLUMN())),0),0),IF($H273&gt;0,IF(AND(INDIRECT(ADDRESS($H273,44))=0,INDIRECT(ADDRESS($H273,38))="UL",ISERROR(SEARCH("Rear",INDIRECT(ADDRESS($H273,33)))),ISERROR(SEARCH("Side",INDIRECT(ADDRESS($H273,33))))),INDIRECT(ADDRESS($H273,COLUMN())),0),0),IF($I273&gt;0,IF(AND(INDIRECT(ADDRESS($I273,44))=0,INDIRECT(ADDRESS($I273,38))="UL",ISERROR(SEARCH("Rear",INDIRECT(ADDRESS($I273,33)))),ISERROR(SEARCH("Side",INDIRECT(ADDRESS($I273,33))))),INDIRECT(ADDRESS($I273,COLUMN())),0),0),IF($J273&gt;0,IF(AND(INDIRECT(ADDRESS($J273,44))=0,INDIRECT(ADDRESS($J273,38))="UL",ISERROR(SEARCH("Rear",INDIRECT(ADDRESS($J273,33)))),ISERROR(SEARCH("Side",INDIRECT(ADDRESS($J273,33))))),INDIRECT(ADDRESS($J273,COLUMN())),0),0),IF($K273&gt;0,IF(AND(INDIRECT(ADDRESS($K273,44))=0,INDIRECT(ADDRESS($K273,38))="UL",ISERROR(SEARCH("Rear",INDIRECT(ADDRESS($K273,33)))),ISERROR(SEARCH("Side",INDIRECT(ADDRESS($K273,33))))),INDIRECT(ADDRESS($K273,COLUMN())),0),0),IF($L273&gt;0,IF(AND(INDIRECT(ADDRESS($L273,44))=0,INDIRECT(ADDRESS($L273,38))="UL",ISERROR(SEARCH("Rear",INDIRECT(ADDRESS($L273,33)))),ISERROR(SEARCH("Side",INDIRECT(ADDRESS($L273,33))))),INDIRECT(ADDRESS($L273,COLUMN())),0),0),IF($M273&gt;0,IF(AND(INDIRECT(ADDRESS($M273,44))=0,INDIRECT(ADDRESS($M273,38))="UL",ISERROR(SEARCH("Rear",INDIRECT(ADDRESS($M273,33)))),ISERROR(SEARCH("Side",INDIRECT(ADDRESS($M273,33))))),INDIRECT(ADDRESS($M273,COLUMN())),0),0))</f>
        <v>0.33333333333333331</v>
      </c>
      <c r="BX273" s="57">
        <f t="shared" ca="1" si="201"/>
        <v>1.1111111111111112</v>
      </c>
      <c r="BY273" s="57" cm="1">
        <f t="array" aca="1" ref="BY273" ca="1">SUM(IF($C273&gt;0,IF(AND(INDIRECT(ADDRESS($C273,44))=0,INDIRECT(ADDRESS($C273,38))="UL"),INDIRECT(ADDRESS($C273,COLUMN())),0),0),IF($D273&gt;0,IF(AND(INDIRECT(ADDRESS($D273,44))=0,INDIRECT(ADDRESS($D273,38))="UL"),INDIRECT(ADDRESS($D273,COLUMN())),0),0),IF($E273&gt;0,IF(AND(INDIRECT(ADDRESS($E273,44))=0,INDIRECT(ADDRESS($E273,38))="UL"),INDIRECT(ADDRESS($E273,COLUMN())),0),0),IF($F273&gt;0,IF(AND(INDIRECT(ADDRESS($F273,44))=0,INDIRECT(ADDRESS($F273,38))="UL"),INDIRECT(ADDRESS($F273,COLUMN())),0),0),IF($G273&gt;0,IF(AND(INDIRECT(ADDRESS($G273,44))=0,INDIRECT(ADDRESS($G273,38))="UL"),INDIRECT(ADDRESS($G273,COLUMN())),0),0),IF($H273&gt;0,IF(AND(INDIRECT(ADDRESS($H273,44))=0,INDIRECT(ADDRESS($H273,38))="UL"),INDIRECT(ADDRESS($H273,COLUMN())),0),0),IF($I273&gt;0,IF(AND(INDIRECT(ADDRESS($I273,44))=0,INDIRECT(ADDRESS($I273,38))="UL"),INDIRECT(ADDRESS($I273,COLUMN())),0),0),IF($J273&gt;0,IF(AND(INDIRECT(ADDRESS($J273,44))=0,INDIRECT(ADDRESS($J273,38))="UL"),INDIRECT(ADDRESS($J273,COLUMN())),0),0),IF($K273&gt;0,IF(AND(INDIRECT(ADDRESS($K273,44))=0,INDIRECT(ADDRESS($K273,38))="UL"),INDIRECT(ADDRESS($K273,COLUMN())),0),0),IF($L273&gt;0,IF(AND(INDIRECT(ADDRESS($L273,44))=0,INDIRECT(ADDRESS($L273,38))="UL"),INDIRECT(ADDRESS($L273,COLUMN())),0),0),IF($M273&gt;0,IF(AND(INDIRECT(ADDRESS($M273,44))=0,INDIRECT(ADDRESS($M273,38))="UL"),INDIRECT(ADDRESS($M273,COLUMN())),0),0))</f>
        <v>0.36305702527924744</v>
      </c>
      <c r="BZ273" s="57" cm="1">
        <f t="array" aca="1" ref="BZ273" ca="1">SUM(IF($C273&gt;0,IF(AND(INDIRECT(ADDRESS($C273,44))=0,INDIRECT(ADDRESS($C273,38))="UL"),INDIRECT(ADDRESS($C273,COLUMN())),0),0),IF($D273&gt;0,IF(AND(INDIRECT(ADDRESS($D273,44))=0,INDIRECT(ADDRESS($D273,38))="UL"),INDIRECT(ADDRESS($D273,COLUMN())),0),0),IF($E273&gt;0,IF(AND(INDIRECT(ADDRESS($E273,44))=0,INDIRECT(ADDRESS($E273,38))="UL"),INDIRECT(ADDRESS($E273,COLUMN())),0),0),IF($F273&gt;0,IF(AND(INDIRECT(ADDRESS($F273,44))=0,INDIRECT(ADDRESS($F273,38))="UL"),INDIRECT(ADDRESS($F273,COLUMN())),0),0),IF($G273&gt;0,IF(AND(INDIRECT(ADDRESS($G273,44))=0,INDIRECT(ADDRESS($G273,38))="UL"),INDIRECT(ADDRESS($G273,COLUMN())),0),0),IF($H273&gt;0,IF(AND(INDIRECT(ADDRESS($H273,44))=0,INDIRECT(ADDRESS($H273,38))="UL"),INDIRECT(ADDRESS($H273,COLUMN())),0),0),IF($I273&gt;0,IF(AND(INDIRECT(ADDRESS($I273,44))=0,INDIRECT(ADDRESS($I273,38))="UL"),INDIRECT(ADDRESS($I273,COLUMN())),0),0),IF($J273&gt;0,IF(AND(INDIRECT(ADDRESS($J273,44))=0,INDIRECT(ADDRESS($J273,38))="UL"),INDIRECT(ADDRESS($J273,COLUMN())),0),0),IF($K273&gt;0,IF(AND(INDIRECT(ADDRESS($K273,44))=0,INDIRECT(ADDRESS($K273,38))="UL"),INDIRECT(ADDRESS($K273,COLUMN())),0),0),IF($L273&gt;0,IF(AND(INDIRECT(ADDRESS($L273,44))=0,INDIRECT(ADDRESS($L273,38))="UL"),INDIRECT(ADDRESS($L273,COLUMN())),0),0),IF($M273&gt;0,IF(AND(INDIRECT(ADDRESS($M273,44))=0,INDIRECT(ADDRESS($M273,38))="UL"),INDIRECT(ADDRESS($M273,COLUMN())),0),0))</f>
        <v>0.49547325102880657</v>
      </c>
      <c r="CA273" s="57">
        <f t="shared" ca="1" si="202"/>
        <v>0.36305702527924744</v>
      </c>
      <c r="CB273" s="57" cm="1">
        <f t="array" aca="1" ref="CB273" ca="1">SUM(IF($C273&gt;0,IF(AND(INDIRECT(ADDRESS($C273,44))=0,INDIRECT(ADDRESS($C273,38))&lt;&gt;"UL"),INDIRECT(ADDRESS($C273,COLUMN())),0),0),IF($D273&gt;0,IF(AND(INDIRECT(ADDRESS($D273,44))=0,INDIRECT(ADDRESS($D273,38))&lt;&gt;"UL"),INDIRECT(ADDRESS($D273,COLUMN())),0),0),IF($E273&gt;0,IF(AND(INDIRECT(ADDRESS($E273,44))=0,INDIRECT(ADDRESS($E273,38))&lt;&gt;"UL"),INDIRECT(ADDRESS($E273,COLUMN())),0),0),IF($F273&gt;0,IF(AND(INDIRECT(ADDRESS($F273,44))=0,INDIRECT(ADDRESS($F273,38))&lt;&gt;"UL"),INDIRECT(ADDRESS($F273,COLUMN())),0),0),IF($G273&gt;0,IF(AND(INDIRECT(ADDRESS($G273,44))=0,INDIRECT(ADDRESS($G273,38))&lt;&gt;"UL"),INDIRECT(ADDRESS($G273,COLUMN())),0),0),IF($H273&gt;0,IF(AND(INDIRECT(ADDRESS($H273,44))=0,INDIRECT(ADDRESS($H273,38))&lt;&gt;"UL"),INDIRECT(ADDRESS($H273,COLUMN())),0),0),IF($I273&gt;0,IF(AND(INDIRECT(ADDRESS($I273,44))=0,INDIRECT(ADDRESS($I273,38))&lt;&gt;"UL"),INDIRECT(ADDRESS($I273,COLUMN())),0),0),IF($J273&gt;0,IF(AND(INDIRECT(ADDRESS($J273,44))=0,INDIRECT(ADDRESS($J273,38))&lt;&gt;"UL"),INDIRECT(ADDRESS($J273,COLUMN())),0),0),IF($K273&gt;0,IF(AND(INDIRECT(ADDRESS($K273,44))=0,INDIRECT(ADDRESS($K273,38))&lt;&gt;"UL"),INDIRECT(ADDRESS($K273,COLUMN())),0),0),IF($L273&gt;0,IF(AND(INDIRECT(ADDRESS($L273,44))=0,INDIRECT(ADDRESS($L273,38))&lt;&gt;"UL"),INDIRECT(ADDRESS($L273,COLUMN())),0),0),IF($M273&gt;0,IF(AND(INDIRECT(ADDRESS($M273,44))=0,INDIRECT(ADDRESS($M273,38))&lt;&gt;"UL"),INDIRECT(ADDRESS($M273,COLUMN())),0),0))</f>
        <v>0.44444444444444442</v>
      </c>
      <c r="CC273" s="57">
        <f t="shared" ca="1" si="203"/>
        <v>2.2222222222222223</v>
      </c>
      <c r="CD273" s="57" cm="1">
        <f t="array" aca="1" ref="CD273" ca="1">SUM(IF($C273&gt;0,IF(AND(INDIRECT(ADDRESS($C273,44))=0,INDIRECT(ADDRESS($C273,38))&lt;&gt;"UL"),INDIRECT(ADDRESS($C273,COLUMN())),0),0),IF($D273&gt;0,IF(AND(INDIRECT(ADDRESS($D273,44))=0,INDIRECT(ADDRESS($D273,38))&lt;&gt;"UL"),INDIRECT(ADDRESS($D273,COLUMN())),0),0),IF($E273&gt;0,IF(AND(INDIRECT(ADDRESS($E273,44))=0,INDIRECT(ADDRESS($E273,38))&lt;&gt;"UL"),INDIRECT(ADDRESS($E273,COLUMN())),0),0),IF($F273&gt;0,IF(AND(INDIRECT(ADDRESS($F273,44))=0,INDIRECT(ADDRESS($F273,38))&lt;&gt;"UL"),INDIRECT(ADDRESS($F273,COLUMN())),0),0),IF($G273&gt;0,IF(AND(INDIRECT(ADDRESS($G273,44))=0,INDIRECT(ADDRESS($G273,38))&lt;&gt;"UL"),INDIRECT(ADDRESS($G273,COLUMN())),0),0),IF($H273&gt;0,IF(AND(INDIRECT(ADDRESS($H273,44))=0,INDIRECT(ADDRESS($H273,38))&lt;&gt;"UL"),INDIRECT(ADDRESS($H273,COLUMN())),0),0),IF($I273&gt;0,IF(AND(INDIRECT(ADDRESS($I273,44))=0,INDIRECT(ADDRESS($I273,38))&lt;&gt;"UL"),INDIRECT(ADDRESS($I273,COLUMN())),0),0),IF($J273&gt;0,IF(AND(INDIRECT(ADDRESS($J273,44))=0,INDIRECT(ADDRESS($J273,38))&lt;&gt;"UL"),INDIRECT(ADDRESS($J273,COLUMN())),0),0),IF($K273&gt;0,IF(AND(INDIRECT(ADDRESS($K273,44))=0,INDIRECT(ADDRESS($K273,38))&lt;&gt;"UL"),INDIRECT(ADDRESS($K273,COLUMN())),0),0),IF($L273&gt;0,IF(AND(INDIRECT(ADDRESS($L273,44))=0,INDIRECT(ADDRESS($L273,38))&lt;&gt;"UL"),INDIRECT(ADDRESS($L273,COLUMN())),0),0),IF($M273&gt;0,IF(AND(INDIRECT(ADDRESS($M273,44))=0,INDIRECT(ADDRESS($M273,38))&lt;&gt;"UL"),INDIRECT(ADDRESS($M273,COLUMN())),0),0))</f>
        <v>0.58271604938271604</v>
      </c>
      <c r="CE273" s="57" cm="1">
        <f t="array" aca="1" ref="CE273" ca="1">SUM(IF($C273&gt;0,IF(AND(INDIRECT(ADDRESS($C273,44))=0,INDIRECT(ADDRESS($C273,38))&lt;&gt;"UL"),INDIRECT(ADDRESS($C273,COLUMN())),0),0),IF($D273&gt;0,IF(AND(INDIRECT(ADDRESS($D273,44))=0,INDIRECT(ADDRESS($D273,38))&lt;&gt;"UL"),INDIRECT(ADDRESS($D273,COLUMN())),0),0),IF($E273&gt;0,IF(AND(INDIRECT(ADDRESS($E273,44))=0,INDIRECT(ADDRESS($E273,38))&lt;&gt;"UL"),INDIRECT(ADDRESS($E273,COLUMN())),0),0),IF($F273&gt;0,IF(AND(INDIRECT(ADDRESS($F273,44))=0,INDIRECT(ADDRESS($F273,38))&lt;&gt;"UL"),INDIRECT(ADDRESS($F273,COLUMN())),0),0),IF($G273&gt;0,IF(AND(INDIRECT(ADDRESS($G273,44))=0,INDIRECT(ADDRESS($G273,38))&lt;&gt;"UL"),INDIRECT(ADDRESS($G273,COLUMN())),0),0),IF($H273&gt;0,IF(AND(INDIRECT(ADDRESS($H273,44))=0,INDIRECT(ADDRESS($H273,38))&lt;&gt;"UL"),INDIRECT(ADDRESS($H273,COLUMN())),0),0),IF($I273&gt;0,IF(AND(INDIRECT(ADDRESS($I273,44))=0,INDIRECT(ADDRESS($I273,38))&lt;&gt;"UL"),INDIRECT(ADDRESS($I273,COLUMN())),0),0),IF($J273&gt;0,IF(AND(INDIRECT(ADDRESS($J273,44))=0,INDIRECT(ADDRESS($J273,38))&lt;&gt;"UL"),INDIRECT(ADDRESS($J273,COLUMN())),0),0),IF($K273&gt;0,IF(AND(INDIRECT(ADDRESS($K273,44))=0,INDIRECT(ADDRESS($K273,38))&lt;&gt;"UL"),INDIRECT(ADDRESS($K273,COLUMN())),0),0),IF($L273&gt;0,IF(AND(INDIRECT(ADDRESS($L273,44))=0,INDIRECT(ADDRESS($L273,38))&lt;&gt;"UL"),INDIRECT(ADDRESS($L273,COLUMN())),0),0),IF($M273&gt;0,IF(AND(INDIRECT(ADDRESS($M273,44))=0,INDIRECT(ADDRESS($M273,38))&lt;&gt;"UL"),INDIRECT(ADDRESS($M273,COLUMN())),0),0))</f>
        <v>1.0172839506172839</v>
      </c>
      <c r="CF273" s="57">
        <f t="shared" ca="1" si="204"/>
        <v>0.58271604938271604</v>
      </c>
      <c r="CG273" s="57">
        <f t="shared" ca="1" si="211"/>
        <v>3.9994731311647334</v>
      </c>
      <c r="CH273" s="57">
        <f t="shared" ca="1" si="206"/>
        <v>0.1211961554898404</v>
      </c>
      <c r="CI273" s="19">
        <f t="shared" ca="1" si="207"/>
        <v>15.401153976047159</v>
      </c>
      <c r="CJ273" s="19"/>
      <c r="CK273" s="57" cm="1">
        <f t="array" aca="1" ref="CK273" ca="1">IF(AU273="S", SUM(IF($C273&gt;0,IF(INDIRECT(ADDRESS($C273,43))&lt;&gt;1,INDIRECT(ADDRESS($C273,48)),0),0), IF($D273&gt;0,IF(INDIRECT(ADDRESS($D273,43))&lt;&gt;1,INDIRECT(ADDRESS($D273,48)),0),0), IF($E273&gt;0,IF(INDIRECT(ADDRESS($E273,43))&lt;&gt;1,INDIRECT(ADDRESS($E273,48)),0),0), IF($F273&gt;0,IF(INDIRECT(ADDRESS($F273,43))&lt;&gt;1,INDIRECT(ADDRESS($F273,48)),0),0), IF($G273&gt;0,IF(INDIRECT(ADDRESS($G273,43))&lt;&gt;1,INDIRECT(ADDRESS($G273,48)),0),0), IF($H273&gt;0,IF(INDIRECT(ADDRESS($H273,43))&lt;&gt;1,INDIRECT(ADDRESS($H273,48)),0),0), IF($I273&gt;0,IF(INDIRECT(ADDRESS($I273,43))&lt;&gt;1,INDIRECT(ADDRESS($I273,48)),0),0), IF($J273&gt;0,IF(INDIRECT(ADDRESS($J273,43))&lt;&gt;1,INDIRECT(ADDRESS($J273,48)),0),0), IF($K273&gt;0,IF(INDIRECT(ADDRESS($K273,43))&lt;&gt;1,INDIRECT(ADDRESS($K273,48)),0),0), IF($L273&gt;0,IF(INDIRECT(ADDRESS($L273,43))&lt;&gt;1,INDIRECT(ADDRESS($L273,48)),0),0), IF($M273&gt;0,IF(INDIRECT(ADDRESS($M273,43))&lt;&gt;1,INDIRECT(ADDRESS($M273,48)),0),0)), IF(AU273="L",SUM(IF($C273&gt;0,IF(INDIRECT(ADDRESS($C273,43))&lt;&gt;1,INDIRECT(ADDRESS($C273,50)),0),0), IF($D273&gt;0,IF(INDIRECT(ADDRESS($D273,43))&lt;&gt;1,INDIRECT(ADDRESS($D273,50)),0),0), IF($E273&gt;0,IF(INDIRECT(ADDRESS($E273,43))&lt;&gt;1,INDIRECT(ADDRESS($E273,50)),0),0), IF($F273&gt;0,IF(INDIRECT(ADDRESS($F273,43))&lt;&gt;1,INDIRECT(ADDRESS($F273,50)),0),0), IF($G273&gt;0,IF(INDIRECT(ADDRESS($G273,43))&lt;&gt;1,INDIRECT(ADDRESS($G273,50)),0),0), IF($G273&gt;0,IF(INDIRECT(ADDRESS($G273,43))&lt;&gt;1,INDIRECT(ADDRESS($G273,50)),0),0), IF($H273&gt;0,IF(INDIRECT(ADDRESS($H273,43))&lt;&gt;1,INDIRECT(ADDRESS($H273,50)),0),0), IF($I273&gt;0,IF(INDIRECT(ADDRESS($I273,43))&lt;&gt;1,INDIRECT(ADDRESS($I273,50)),0),0), IF($J273&gt;0,IF(INDIRECT(ADDRESS($J273,43))&lt;&gt;1,INDIRECT(ADDRESS($J273,50)),0),0), IF($K273&gt;0,IF(INDIRECT(ADDRESS($K273,43))&lt;&gt;1,INDIRECT(ADDRESS($K273,50)),0),0), IF($L273&gt;0,IF(INDIRECT(ADDRESS($L273,43))&lt;&gt;1,INDIRECT(ADDRESS($L273,50)),0),0), IF($M273&gt;0,IF(INDIRECT(ADDRESS($M273,43))&lt;&gt;1,INDIRECT(ADDRESS($M273,50)),0),0)), SUM(IF($C273&gt;0,IF(INDIRECT(ADDRESS($C273,43))&lt;&gt;1,INDIRECT(ADDRESS($C273,49)),0),0), IF($D273&gt;0,IF(INDIRECT(ADDRESS($D273,43))&lt;&gt;1,INDIRECT(ADDRESS($D273,49)),0),0), IF($E273&gt;0,IF(INDIRECT(ADDRESS($E273,43))&lt;&gt;1,INDIRECT(ADDRESS($E273,49)),0),0), IF($F273&gt;0,IF(INDIRECT(ADDRESS($F273,43))&lt;&gt;1,INDIRECT(ADDRESS($F273,49)),0),0), IF($G273&gt;0,IF(INDIRECT(ADDRESS($G273,43))&lt;&gt;1,INDIRECT(ADDRESS($G273,49)),0),0), IF($G273&gt;0,IF(INDIRECT(ADDRESS($G273,43))&lt;&gt;1,INDIRECT(ADDRESS($G273,49)),0),0), IF($H273&gt;0,IF(INDIRECT(ADDRESS($H273,43))&lt;&gt;1,INDIRECT(ADDRESS($H273,49)),0),0), IF($I273&gt;0,IF(INDIRECT(ADDRESS($I273,43))&lt;&gt;1,INDIRECT(ADDRESS($I273,49)),0),0), IF($J273&gt;0,IF(INDIRECT(ADDRESS($J273,43))&lt;&gt;1,INDIRECT(ADDRESS($J273,49)),0),0), IF($K273&gt;0,IF(INDIRECT(ADDRESS($K273,43))&lt;&gt;1,INDIRECT(ADDRESS($K273,49)),0),0), IF($L273&gt;0,IF(INDIRECT(ADDRESS($L273,43))&lt;&gt;1,INDIRECT(ADDRESS($L273,49)),0),0), IF($M273&gt;0,IF(INDIRECT(ADDRESS($M273,43))&lt;&gt;1,INDIRECT(ADDRESS($M273,49)),0),0))))</f>
        <v>3.7777777777777781</v>
      </c>
      <c r="CL273" s="57" cm="1">
        <f t="array" aca="1" ref="CL273" ca="1">SUM(IF($C273&gt;0,IF(INDIRECT(ADDRESS($C273,44))=1,INDIRECT(ADDRESS($C273,90)),0),0), IF($D273&gt;0,IF(INDIRECT(ADDRESS($D273,44))=1,INDIRECT(ADDRESS($D273,90)),0),0), IF($E273&gt;0,IF(INDIRECT(ADDRESS($E273,44))=1,INDIRECT(ADDRESS($E273,90)),0),0), IF($F273&gt;0,IF(INDIRECT(ADDRESS($F273,44))=1,INDIRECT(ADDRESS($F273,90)),0),0), IF($G273&gt;0,IF(INDIRECT(ADDRESS($G273,44))=1,INDIRECT(ADDRESS($G273,90)),0),0), IF($H273&gt;0,IF(INDIRECT(ADDRESS($H273,44))=1,INDIRECT(ADDRESS($H273,90)),0),0), IF($I273&gt;0,IF(INDIRECT(ADDRESS($I273,44))=1,INDIRECT(ADDRESS($I273,90)),0),0), IF($J273&gt;0,IF(INDIRECT(ADDRESS($J273,44))=1,INDIRECT(ADDRESS($J273,90)),0),0), IF($K273&gt;0,IF(INDIRECT(ADDRESS($K273,44))=1,INDIRECT(ADDRESS($K273,90)),0),0), IF($L273&gt;0,IF(INDIRECT(ADDRESS($L273,44))=1,INDIRECT(ADDRESS($L273,90)),0),0), IF($M273&gt;0,IF(INDIRECT(ADDRESS($M273,44))=1,INDIRECT(ADDRESS($M273,90)),0),0))</f>
        <v>0</v>
      </c>
      <c r="CM273" s="56">
        <f t="shared" ca="1" si="208"/>
        <v>0.94675044057695013</v>
      </c>
      <c r="CN273" s="59"/>
    </row>
    <row r="274" spans="1:92" x14ac:dyDescent="0.25">
      <c r="A274" s="52" t="s">
        <v>335</v>
      </c>
      <c r="B274" s="67">
        <v>212</v>
      </c>
      <c r="C274" s="67">
        <v>216</v>
      </c>
      <c r="D274" s="67">
        <v>224</v>
      </c>
      <c r="E274" s="67">
        <v>225</v>
      </c>
      <c r="F274" s="67">
        <v>226</v>
      </c>
      <c r="G274" s="67">
        <v>240</v>
      </c>
      <c r="H274" s="67"/>
      <c r="I274" s="67"/>
      <c r="J274" s="67"/>
      <c r="K274" s="67"/>
      <c r="L274" s="67"/>
      <c r="M274" s="67"/>
      <c r="N274" s="145">
        <f ca="1">2+SUM(INDIRECT(ADDRESS(B274,COLUMN())),IF(C274&gt;0,INDIRECT(ADDRESS(C274,COLUMN())),0),IF(D274&gt;0,INDIRECT(ADDRESS(D274,COLUMN())),0),IF(E274&gt;0,INDIRECT(ADDRESS(E274,COLUMN())),0),IF(F274&gt;0,INDIRECT(ADDRESS(F274,COLUMN())),0),IF(G274&gt;0,INDIRECT(ADDRESS(G274,COLUMN())),0),IF(H274&gt;0,INDIRECT(ADDRESS(H274,COLUMN())),0),IF(I274&gt;0,INDIRECT(ADDRESS(I274,COLUMN())),0),IF(J274&gt;0,INDIRECT(ADDRESS(J274,COLUMN())),0),IF(K274&gt;0,INDIRECT(ADDRESS(K274,COLUMN())),0),IF(L274&gt;0,INDIRECT(ADDRESS(L274,COLUMN())),0),IF(M274&gt;0,INDIRECT(ADDRESS(M274,COLUMN())),0))</f>
        <v>33</v>
      </c>
      <c r="O274" s="67" t="str" cm="1">
        <f t="array" aca="1" ref="O274" ca="1">INDIRECT(ADDRESS($B274,COLUMN()))</f>
        <v>Bomber</v>
      </c>
      <c r="P274" s="67" cm="1">
        <f t="array" aca="1" ref="P274" ca="1">INDIRECT(ADDRESS($B274,COLUMN()))</f>
        <v>6</v>
      </c>
      <c r="Q274" s="67" cm="1">
        <f t="array" aca="1" ref="Q274" ca="1">INDIRECT(ADDRESS($B274,COLUMN()))</f>
        <v>3</v>
      </c>
      <c r="R274" s="67" cm="1">
        <f t="array" aca="1" ref="R274" ca="1">INDIRECT(ADDRESS($B274,COLUMN()))</f>
        <v>0</v>
      </c>
      <c r="S274" s="67" cm="1">
        <f t="array" aca="1" ref="S274" ca="1">INDIRECT(ADDRESS($B274,COLUMN()))</f>
        <v>1</v>
      </c>
      <c r="T274" s="67" t="str" cm="1">
        <f t="array" aca="1" ref="T274" ca="1">INDIRECT(ADDRESS($B274,COLUMN()))</f>
        <v>1-3</v>
      </c>
      <c r="U274" s="67" cm="1">
        <f t="array" aca="1" ref="U274" ca="1">INDIRECT(ADDRESS($B274,COLUMN()))</f>
        <v>3</v>
      </c>
      <c r="V274" s="67" cm="1">
        <f t="array" aca="1" ref="V274" ca="1">INDIRECT(ADDRESS($B274,COLUMN()))</f>
        <v>0</v>
      </c>
      <c r="W274" s="67" cm="1">
        <f t="array" aca="1" ref="W274" ca="1">INDIRECT(ADDRESS($B274,COLUMN()))</f>
        <v>5</v>
      </c>
      <c r="X274" s="145">
        <v>3</v>
      </c>
      <c r="Y274" s="67" cm="1">
        <f t="array" aca="1" ref="Y274" ca="1">INDIRECT(ADDRESS($B274,COLUMN()))</f>
        <v>2</v>
      </c>
      <c r="Z274" s="67" cm="1">
        <f t="array" aca="1" ref="Z274" ca="1">INDIRECT(ADDRESS($B274,COLUMN()))</f>
        <v>4</v>
      </c>
      <c r="AA274" s="67" cm="1">
        <f t="array" aca="1" ref="AA274" ca="1">INDIRECT(ADDRESS($B274,COLUMN()))</f>
        <v>0</v>
      </c>
      <c r="AB274" s="56">
        <f t="shared" ca="1" si="209"/>
        <v>0.49103785828631286</v>
      </c>
      <c r="AC274" s="56">
        <f t="shared" ca="1" si="191"/>
        <v>0.50226152339144647</v>
      </c>
      <c r="AD274" s="56">
        <f t="shared" ca="1" si="192"/>
        <v>2.6204949046510255</v>
      </c>
      <c r="AF274" s="52"/>
      <c r="AG274" s="52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2"/>
      <c r="AU274" s="54" t="s">
        <v>33</v>
      </c>
      <c r="AV274" s="57" cm="1">
        <f t="array" aca="1" ref="AV274" ca="1">SUM(IF($C274&gt;0,IF(AND(INDIRECT(ADDRESS($C274,44))=0,INDIRECT(ADDRESS($C274,38))="UL",ISERROR(SEARCH("Rear",INDIRECT(ADDRESS($C274,33)))),ISERROR(SEARCH("Side",INDIRECT(ADDRESS($C274,33))))),INDIRECT(ADDRESS($C274,COLUMN())),0),0),IF($D274&gt;0,IF(AND(INDIRECT(ADDRESS($D274,44))=0,INDIRECT(ADDRESS($D274,38))="UL",ISERROR(SEARCH("Rear",INDIRECT(ADDRESS($D274,33)))),ISERROR(SEARCH("Side",INDIRECT(ADDRESS($D274,33))))),INDIRECT(ADDRESS($D274,COLUMN())),0),0),IF($E274&gt;0,IF(AND(INDIRECT(ADDRESS($E274,44))=0,INDIRECT(ADDRESS($E274,38))="UL",ISERROR(SEARCH("Rear",INDIRECT(ADDRESS($E274,33)))),ISERROR(SEARCH("Side",INDIRECT(ADDRESS($E274,33))))),INDIRECT(ADDRESS($E274,COLUMN())),0),0),IF($F274&gt;0,IF(AND(INDIRECT(ADDRESS($F274,44))=0,INDIRECT(ADDRESS($F274,38))="UL",ISERROR(SEARCH("Rear",INDIRECT(ADDRESS($F274,33)))),ISERROR(SEARCH("Side",INDIRECT(ADDRESS($F274,33))))),INDIRECT(ADDRESS($F274,COLUMN())),0),0),IF($G274&gt;0,IF(AND(INDIRECT(ADDRESS($G274,44))=0,INDIRECT(ADDRESS($G274,38))="UL",ISERROR(SEARCH("Rear",INDIRECT(ADDRESS($G274,33)))),ISERROR(SEARCH("Side",INDIRECT(ADDRESS($G274,33))))),INDIRECT(ADDRESS($G274,COLUMN())),0),0),IF($H274&gt;0,IF(AND(INDIRECT(ADDRESS($H274,44))=0,INDIRECT(ADDRESS($H274,38))="UL",ISERROR(SEARCH("Rear",INDIRECT(ADDRESS($H274,33)))),ISERROR(SEARCH("Side",INDIRECT(ADDRESS($H274,33))))),INDIRECT(ADDRESS($H274,COLUMN())),0),0),IF($I274&gt;0,IF(AND(INDIRECT(ADDRESS($I274,44))=0,INDIRECT(ADDRESS($I274,38))="UL",ISERROR(SEARCH("Rear",INDIRECT(ADDRESS($I274,33)))),ISERROR(SEARCH("Side",INDIRECT(ADDRESS($I274,33))))),INDIRECT(ADDRESS($I274,COLUMN())),0),0),IF($J274&gt;0,IF(AND(INDIRECT(ADDRESS($J274,44))=0,INDIRECT(ADDRESS($J274,38))="UL",ISERROR(SEARCH("Rear",INDIRECT(ADDRESS($J274,33)))),ISERROR(SEARCH("Side",INDIRECT(ADDRESS($J274,33))))),INDIRECT(ADDRESS($J274,COLUMN())),0),0),IF($K274&gt;0,IF(AND(INDIRECT(ADDRESS($K274,44))=0,INDIRECT(ADDRESS($K274,38))="UL",ISERROR(SEARCH("Rear",INDIRECT(ADDRESS($K274,33)))),ISERROR(SEARCH("Side",INDIRECT(ADDRESS($K274,33))))),INDIRECT(ADDRESS($K274,COLUMN())),0),0),IF($L274&gt;0,IF(AND(INDIRECT(ADDRESS($L274,44))=0,INDIRECT(ADDRESS($L274,38))="UL",ISERROR(SEARCH("Rear",INDIRECT(ADDRESS($L274,33)))),ISERROR(SEARCH("Side",INDIRECT(ADDRESS($L274,33))))),INDIRECT(ADDRESS($L274,COLUMN())),0),0),IF($M274&gt;0,IF(AND(INDIRECT(ADDRESS($M274,44))=0,INDIRECT(ADDRESS($M274,38))="UL",ISERROR(SEARCH("Rear",INDIRECT(ADDRESS($M274,33)))),ISERROR(SEARCH("Side",INDIRECT(ADDRESS($M274,33))))),INDIRECT(ADDRESS($M274,COLUMN())),0),0))</f>
        <v>1.1111111111111112</v>
      </c>
      <c r="AW274" s="57" cm="1">
        <f t="array" aca="1" ref="AW274" ca="1">SUM(IF($C274&gt;0,IF(AND(INDIRECT(ADDRESS($C274,44))=0,INDIRECT(ADDRESS($C274,38))="UL",ISERROR(SEARCH("Rear",INDIRECT(ADDRESS($C274,33)))),ISERROR(SEARCH("Side",INDIRECT(ADDRESS($C274,33))))),INDIRECT(ADDRESS($C274,COLUMN())),0),0),IF($D274&gt;0,IF(AND(INDIRECT(ADDRESS($D274,44))=0,INDIRECT(ADDRESS($D274,38))="UL",ISERROR(SEARCH("Rear",INDIRECT(ADDRESS($D274,33)))),ISERROR(SEARCH("Side",INDIRECT(ADDRESS($D274,33))))),INDIRECT(ADDRESS($D274,COLUMN())),0),0),IF($E274&gt;0,IF(AND(INDIRECT(ADDRESS($E274,44))=0,INDIRECT(ADDRESS($E274,38))="UL",ISERROR(SEARCH("Rear",INDIRECT(ADDRESS($E274,33)))),ISERROR(SEARCH("Side",INDIRECT(ADDRESS($E274,33))))),INDIRECT(ADDRESS($E274,COLUMN())),0),0),IF($F274&gt;0,IF(AND(INDIRECT(ADDRESS($F274,44))=0,INDIRECT(ADDRESS($F274,38))="UL",ISERROR(SEARCH("Rear",INDIRECT(ADDRESS($F274,33)))),ISERROR(SEARCH("Side",INDIRECT(ADDRESS($F274,33))))),INDIRECT(ADDRESS($F274,COLUMN())),0),0),IF($G274&gt;0,IF(AND(INDIRECT(ADDRESS($G274,44))=0,INDIRECT(ADDRESS($G274,38))="UL",ISERROR(SEARCH("Rear",INDIRECT(ADDRESS($G274,33)))),ISERROR(SEARCH("Side",INDIRECT(ADDRESS($G274,33))))),INDIRECT(ADDRESS($G274,COLUMN())),0),0),IF($H274&gt;0,IF(AND(INDIRECT(ADDRESS($H274,44))=0,INDIRECT(ADDRESS($H274,38))="UL",ISERROR(SEARCH("Rear",INDIRECT(ADDRESS($H274,33)))),ISERROR(SEARCH("Side",INDIRECT(ADDRESS($H274,33))))),INDIRECT(ADDRESS($H274,COLUMN())),0),0),IF($I274&gt;0,IF(AND(INDIRECT(ADDRESS($I274,44))=0,INDIRECT(ADDRESS($I274,38))="UL",ISERROR(SEARCH("Rear",INDIRECT(ADDRESS($I274,33)))),ISERROR(SEARCH("Side",INDIRECT(ADDRESS($I274,33))))),INDIRECT(ADDRESS($I274,COLUMN())),0),0),IF($J274&gt;0,IF(AND(INDIRECT(ADDRESS($J274,44))=0,INDIRECT(ADDRESS($J274,38))="UL",ISERROR(SEARCH("Rear",INDIRECT(ADDRESS($J274,33)))),ISERROR(SEARCH("Side",INDIRECT(ADDRESS($J274,33))))),INDIRECT(ADDRESS($J274,COLUMN())),0),0),IF($K274&gt;0,IF(AND(INDIRECT(ADDRESS($K274,44))=0,INDIRECT(ADDRESS($K274,38))="UL",ISERROR(SEARCH("Rear",INDIRECT(ADDRESS($K274,33)))),ISERROR(SEARCH("Side",INDIRECT(ADDRESS($K274,33))))),INDIRECT(ADDRESS($K274,COLUMN())),0),0),IF($L274&gt;0,IF(AND(INDIRECT(ADDRESS($L274,44))=0,INDIRECT(ADDRESS($L274,38))="UL",ISERROR(SEARCH("Rear",INDIRECT(ADDRESS($L274,33)))),ISERROR(SEARCH("Side",INDIRECT(ADDRESS($L274,33))))),INDIRECT(ADDRESS($L274,COLUMN())),0),0),IF($M274&gt;0,IF(AND(INDIRECT(ADDRESS($M274,44))=0,INDIRECT(ADDRESS($M274,38))="UL",ISERROR(SEARCH("Rear",INDIRECT(ADDRESS($M274,33)))),ISERROR(SEARCH("Side",INDIRECT(ADDRESS($M274,33))))),INDIRECT(ADDRESS($M274,COLUMN())),0),0))</f>
        <v>0.66666666666666663</v>
      </c>
      <c r="AX274" s="57" cm="1">
        <f t="array" aca="1" ref="AX274" ca="1">SUM(IF($C274&gt;0,IF(AND(INDIRECT(ADDRESS($C274,44))=0,INDIRECT(ADDRESS($C274,38))="UL",ISERROR(SEARCH("Rear",INDIRECT(ADDRESS($C274,33)))),ISERROR(SEARCH("Side",INDIRECT(ADDRESS($C274,33))))),INDIRECT(ADDRESS($C274,COLUMN())),0),0),IF($D274&gt;0,IF(AND(INDIRECT(ADDRESS($D274,44))=0,INDIRECT(ADDRESS($D274,38))="UL",ISERROR(SEARCH("Rear",INDIRECT(ADDRESS($D274,33)))),ISERROR(SEARCH("Side",INDIRECT(ADDRESS($D274,33))))),INDIRECT(ADDRESS($D274,COLUMN())),0),0),IF($E274&gt;0,IF(AND(INDIRECT(ADDRESS($E274,44))=0,INDIRECT(ADDRESS($E274,38))="UL",ISERROR(SEARCH("Rear",INDIRECT(ADDRESS($E274,33)))),ISERROR(SEARCH("Side",INDIRECT(ADDRESS($E274,33))))),INDIRECT(ADDRESS($E274,COLUMN())),0),0),IF($F274&gt;0,IF(AND(INDIRECT(ADDRESS($F274,44))=0,INDIRECT(ADDRESS($F274,38))="UL",ISERROR(SEARCH("Rear",INDIRECT(ADDRESS($F274,33)))),ISERROR(SEARCH("Side",INDIRECT(ADDRESS($F274,33))))),INDIRECT(ADDRESS($F274,COLUMN())),0),0),IF($G274&gt;0,IF(AND(INDIRECT(ADDRESS($G274,44))=0,INDIRECT(ADDRESS($G274,38))="UL",ISERROR(SEARCH("Rear",INDIRECT(ADDRESS($G274,33)))),ISERROR(SEARCH("Side",INDIRECT(ADDRESS($G274,33))))),INDIRECT(ADDRESS($G274,COLUMN())),0),0),IF($H274&gt;0,IF(AND(INDIRECT(ADDRESS($H274,44))=0,INDIRECT(ADDRESS($H274,38))="UL",ISERROR(SEARCH("Rear",INDIRECT(ADDRESS($H274,33)))),ISERROR(SEARCH("Side",INDIRECT(ADDRESS($H274,33))))),INDIRECT(ADDRESS($H274,COLUMN())),0),0),IF($I274&gt;0,IF(AND(INDIRECT(ADDRESS($I274,44))=0,INDIRECT(ADDRESS($I274,38))="UL",ISERROR(SEARCH("Rear",INDIRECT(ADDRESS($I274,33)))),ISERROR(SEARCH("Side",INDIRECT(ADDRESS($I274,33))))),INDIRECT(ADDRESS($I274,COLUMN())),0),0),IF($J274&gt;0,IF(AND(INDIRECT(ADDRESS($J274,44))=0,INDIRECT(ADDRESS($J274,38))="UL",ISERROR(SEARCH("Rear",INDIRECT(ADDRESS($J274,33)))),ISERROR(SEARCH("Side",INDIRECT(ADDRESS($J274,33))))),INDIRECT(ADDRESS($J274,COLUMN())),0),0),IF($K274&gt;0,IF(AND(INDIRECT(ADDRESS($K274,44))=0,INDIRECT(ADDRESS($K274,38))="UL",ISERROR(SEARCH("Rear",INDIRECT(ADDRESS($K274,33)))),ISERROR(SEARCH("Side",INDIRECT(ADDRESS($K274,33))))),INDIRECT(ADDRESS($K274,COLUMN())),0),0),IF($L274&gt;0,IF(AND(INDIRECT(ADDRESS($L274,44))=0,INDIRECT(ADDRESS($L274,38))="UL",ISERROR(SEARCH("Rear",INDIRECT(ADDRESS($L274,33)))),ISERROR(SEARCH("Side",INDIRECT(ADDRESS($L274,33))))),INDIRECT(ADDRESS($L274,COLUMN())),0),0),IF($M274&gt;0,IF(AND(INDIRECT(ADDRESS($M274,44))=0,INDIRECT(ADDRESS($M274,38))="UL",ISERROR(SEARCH("Rear",INDIRECT(ADDRESS($M274,33)))),ISERROR(SEARCH("Side",INDIRECT(ADDRESS($M274,33))))),INDIRECT(ADDRESS($M274,COLUMN())),0),0))</f>
        <v>0</v>
      </c>
      <c r="AY274" s="58">
        <f t="shared" ca="1" si="193"/>
        <v>1.1111111111111112</v>
      </c>
      <c r="AZ274" s="58">
        <f t="shared" ca="1" si="194"/>
        <v>0.59259259259259256</v>
      </c>
      <c r="BA274" s="58" cm="1">
        <f t="array" aca="1" ref="BA274" ca="1">SUM(IF($C274&gt;0,IF(AND(INDIRECT(ADDRESS($C274,44))=0,INDIRECT(ADDRESS($C274,38))="UL"),INDIRECT(ADDRESS($C274,COLUMN())),0),0),IF($D274&gt;0,IF(AND(INDIRECT(ADDRESS($D274,44))=0,INDIRECT(ADDRESS($D274,38))="UL"),INDIRECT(ADDRESS($D274,COLUMN())),0),0),IF($E274&gt;0,IF(AND(INDIRECT(ADDRESS($E274,44))=0,INDIRECT(ADDRESS($E274,38))="UL"),INDIRECT(ADDRESS($E274,COLUMN())),0),0),IF($F274&gt;0,IF(AND(INDIRECT(ADDRESS($F274,44))=0,INDIRECT(ADDRESS($F274,38))="UL"),INDIRECT(ADDRESS($F274,COLUMN())),0),0),IF($G274&gt;0,IF(AND(INDIRECT(ADDRESS($G274,44))=0,INDIRECT(ADDRESS($G274,38))="UL"),INDIRECT(ADDRESS($G274,COLUMN())),0),0),IF($H274&gt;0,IF(AND(INDIRECT(ADDRESS($H274,44))=0,INDIRECT(ADDRESS($H274,38))="UL"),INDIRECT(ADDRESS($H274,COLUMN())),0),0),IF($I274&gt;0,IF(AND(INDIRECT(ADDRESS($I274,44))=0,INDIRECT(ADDRESS($I274,38))="UL"),INDIRECT(ADDRESS($I274,COLUMN())),0),0),IF($J274&gt;0,IF(AND(INDIRECT(ADDRESS($J274,44))=0,INDIRECT(ADDRESS($J274,38))="UL"),INDIRECT(ADDRESS($J274,COLUMN())),0),0),IF($K274&gt;0,IF(AND(INDIRECT(ADDRESS($K274,44))=0,INDIRECT(ADDRESS($K274,38))="UL"),INDIRECT(ADDRESS($K274,COLUMN())),0),0),IF($L274&gt;0,IF(AND(INDIRECT(ADDRESS($L274,44))=0,INDIRECT(ADDRESS($L274,38))="UL"),INDIRECT(ADDRESS($L274,COLUMN())),0),0),IF($M274&gt;0,IF(AND(INDIRECT(ADDRESS($M274,44))=0,INDIRECT(ADDRESS($M274,38))="UL"),INDIRECT(ADDRESS($M274,COLUMN())),0),0))</f>
        <v>0.24268077601410934</v>
      </c>
      <c r="BB274" s="58" cm="1">
        <f t="array" aca="1" ref="BB274" ca="1">SUM(IF($C274&gt;0,IF(AND(INDIRECT(ADDRESS($C274,44))=0,INDIRECT(ADDRESS($C274,38))="UL"),INDIRECT(ADDRESS($C274,COLUMN())),0),0),IF($D274&gt;0,IF(AND(INDIRECT(ADDRESS($D274,44))=0,INDIRECT(ADDRESS($D274,38))="UL"),INDIRECT(ADDRESS($D274,COLUMN())),0),0),IF($E274&gt;0,IF(AND(INDIRECT(ADDRESS($E274,44))=0,INDIRECT(ADDRESS($E274,38))="UL"),INDIRECT(ADDRESS($E274,COLUMN())),0),0),IF($F274&gt;0,IF(AND(INDIRECT(ADDRESS($F274,44))=0,INDIRECT(ADDRESS($F274,38))="UL"),INDIRECT(ADDRESS($F274,COLUMN())),0),0),IF($G274&gt;0,IF(AND(INDIRECT(ADDRESS($G274,44))=0,INDIRECT(ADDRESS($G274,38))="UL"),INDIRECT(ADDRESS($G274,COLUMN())),0),0),IF($H274&gt;0,IF(AND(INDIRECT(ADDRESS($H274,44))=0,INDIRECT(ADDRESS($H274,38))="UL"),INDIRECT(ADDRESS($H274,COLUMN())),0),0),IF($I274&gt;0,IF(AND(INDIRECT(ADDRESS($I274,44))=0,INDIRECT(ADDRESS($I274,38))="UL"),INDIRECT(ADDRESS($I274,COLUMN())),0),0),IF($J274&gt;0,IF(AND(INDIRECT(ADDRESS($J274,44))=0,INDIRECT(ADDRESS($J274,38))="UL"),INDIRECT(ADDRESS($J274,COLUMN())),0),0),IF($K274&gt;0,IF(AND(INDIRECT(ADDRESS($K274,44))=0,INDIRECT(ADDRESS($K274,38))="UL"),INDIRECT(ADDRESS($K274,COLUMN())),0),0),IF($L274&gt;0,IF(AND(INDIRECT(ADDRESS($L274,44))=0,INDIRECT(ADDRESS($L274,38))="UL"),INDIRECT(ADDRESS($L274,COLUMN())),0),0),IF($M274&gt;0,IF(AND(INDIRECT(ADDRESS($M274,44))=0,INDIRECT(ADDRESS($M274,38))="UL"),INDIRECT(ADDRESS($M274,COLUMN())),0),0))</f>
        <v>0.3956261022927689</v>
      </c>
      <c r="BC274" s="58" cm="1">
        <f t="array" aca="1" ref="BC274" ca="1">SUM(IF($C274&gt;0,IF(AND(INDIRECT(ADDRESS($C274,44))=0,INDIRECT(ADDRESS($C274,38))="UL"),INDIRECT(ADDRESS($C274,COLUMN())),0),0),IF($D274&gt;0,IF(AND(INDIRECT(ADDRESS($D274,44))=0,INDIRECT(ADDRESS($D274,38))="UL"),INDIRECT(ADDRESS($D274,COLUMN())),0),0),IF($E274&gt;0,IF(AND(INDIRECT(ADDRESS($E274,44))=0,INDIRECT(ADDRESS($E274,38))="UL"),INDIRECT(ADDRESS($E274,COLUMN())),0),0),IF($F274&gt;0,IF(AND(INDIRECT(ADDRESS($F274,44))=0,INDIRECT(ADDRESS($F274,38))="UL"),INDIRECT(ADDRESS($F274,COLUMN())),0),0),IF($G274&gt;0,IF(AND(INDIRECT(ADDRESS($G274,44))=0,INDIRECT(ADDRESS($G274,38))="UL"),INDIRECT(ADDRESS($G274,COLUMN())),0),0),IF($H274&gt;0,IF(AND(INDIRECT(ADDRESS($H274,44))=0,INDIRECT(ADDRESS($H274,38))="UL"),INDIRECT(ADDRESS($H274,COLUMN())),0),0),IF($I274&gt;0,IF(AND(INDIRECT(ADDRESS($I274,44))=0,INDIRECT(ADDRESS($I274,38))="UL"),INDIRECT(ADDRESS($I274,COLUMN())),0),0),IF($J274&gt;0,IF(AND(INDIRECT(ADDRESS($J274,44))=0,INDIRECT(ADDRESS($J274,38))="UL"),INDIRECT(ADDRESS($J274,COLUMN())),0),0),IF($K274&gt;0,IF(AND(INDIRECT(ADDRESS($K274,44))=0,INDIRECT(ADDRESS($K274,38))="UL"),INDIRECT(ADDRESS($K274,COLUMN())),0),0),IF($L274&gt;0,IF(AND(INDIRECT(ADDRESS($L274,44))=0,INDIRECT(ADDRESS($L274,38))="UL"),INDIRECT(ADDRESS($L274,COLUMN())),0),0),IF($M274&gt;0,IF(AND(INDIRECT(ADDRESS($M274,44))=0,INDIRECT(ADDRESS($M274,38))="UL"),INDIRECT(ADDRESS($M274,COLUMN())),0),0))</f>
        <v>0.20289241622574952</v>
      </c>
      <c r="BD274" s="58" cm="1">
        <f t="array" aca="1" ref="BD274" ca="1">SUM(IF($C274&gt;0,IF(AND(INDIRECT(ADDRESS($C274,44))=0,INDIRECT(ADDRESS($C274,38))="UL"),INDIRECT(ADDRESS($C274,COLUMN())),0),0),IF($D274&gt;0,IF(AND(INDIRECT(ADDRESS($D274,44))=0,INDIRECT(ADDRESS($D274,38))="UL"),INDIRECT(ADDRESS($D274,COLUMN())),0),0),IF($E274&gt;0,IF(AND(INDIRECT(ADDRESS($E274,44))=0,INDIRECT(ADDRESS($E274,38))="UL"),INDIRECT(ADDRESS($E274,COLUMN())),0),0),IF($F274&gt;0,IF(AND(INDIRECT(ADDRESS($F274,44))=0,INDIRECT(ADDRESS($F274,38))="UL"),INDIRECT(ADDRESS($F274,COLUMN())),0),0),IF($G274&gt;0,IF(AND(INDIRECT(ADDRESS($G274,44))=0,INDIRECT(ADDRESS($G274,38))="UL"),INDIRECT(ADDRESS($G274,COLUMN())),0),0),IF($H274&gt;0,IF(AND(INDIRECT(ADDRESS($H274,44))=0,INDIRECT(ADDRESS($H274,38))="UL"),INDIRECT(ADDRESS($H274,COLUMN())),0),0),IF($I274&gt;0,IF(AND(INDIRECT(ADDRESS($I274,44))=0,INDIRECT(ADDRESS($I274,38))="UL"),INDIRECT(ADDRESS($I274,COLUMN())),0),0),IF($J274&gt;0,IF(AND(INDIRECT(ADDRESS($J274,44))=0,INDIRECT(ADDRESS($J274,38))="UL"),INDIRECT(ADDRESS($J274,COLUMN())),0),0),IF($K274&gt;0,IF(AND(INDIRECT(ADDRESS($K274,44))=0,INDIRECT(ADDRESS($K274,38))="UL"),INDIRECT(ADDRESS($K274,COLUMN())),0),0),IF($L274&gt;0,IF(AND(INDIRECT(ADDRESS($L274,44))=0,INDIRECT(ADDRESS($L274,38))="UL"),INDIRECT(ADDRESS($L274,COLUMN())),0),0),IF($M274&gt;0,IF(AND(INDIRECT(ADDRESS($M274,44))=0,INDIRECT(ADDRESS($M274,38))="UL"),INDIRECT(ADDRESS($M274,COLUMN())),0),0))</f>
        <v>0.41509700176366837</v>
      </c>
      <c r="BE274" s="57">
        <f t="shared" ca="1" si="195"/>
        <v>0.24268077601410934</v>
      </c>
      <c r="BF274" s="57" cm="1">
        <f t="array" aca="1" ref="BF274" ca="1">SUM(IF($C274&gt;0,IF(INDIRECT(ADDRESS($C274,45))=1,INDIRECT(ADDRESS($C274,52))*INDIRECT(ADDRESS($C274,42))/5,0),0), IF($D274&gt;0,IF(INDIRECT(ADDRESS($D274,45))=1,INDIRECT(ADDRESS($D274,52))*INDIRECT(ADDRESS($D274,42))/5,0),0), IF($E274&gt;0,IF(INDIRECT(ADDRESS($E274,45))=1,INDIRECT(ADDRESS($E274,52))*INDIRECT(ADDRESS($E274,42))/5,0),0), IF($F274&gt;0,IF(INDIRECT(ADDRESS($F274,45))=1,INDIRECT(ADDRESS($F274,52))*INDIRECT(ADDRESS($F274,42))/5,0),0), IF($G274&gt;0,IF(INDIRECT(ADDRESS($G274,45))=1,INDIRECT(ADDRESS($G274,52))*INDIRECT(ADDRESS($G274,42))/5,0),0), IF($H274&gt;0,IF(INDIRECT(ADDRESS($H274,45))=1,INDIRECT(ADDRESS($H274,52))*INDIRECT(ADDRESS($H274,42))/5,0),0)
)*$BF$296/100</f>
        <v>2.222222222222222E-2</v>
      </c>
      <c r="BG274" s="19">
        <v>1</v>
      </c>
      <c r="BH274" s="57" cm="1">
        <f t="array" aca="1" ref="BH274" ca="1">SUM(IF($C274&gt;0,IF(AND(INDIRECT(ADDRESS($C274,44))=0,INDIRECT(ADDRESS($C274,38))&lt;&gt;"UL"),INDIRECT(ADDRESS($C274,COLUMN()-12)),0),0), IF($D274&gt;0,IF(AND(INDIRECT(ADDRESS($D274,44))=0,INDIRECT(ADDRESS($D274,38))&lt;&gt;"UL"),INDIRECT(ADDRESS($D274,COLUMN()-12)),0),0), IF($E274&gt;0,IF(AND(INDIRECT(ADDRESS($E274,44))=0,INDIRECT(ADDRESS($E274,38))&lt;&gt;"UL"),INDIRECT(ADDRESS($E274,COLUMN()-12)),0),0), IF($F274&gt;0,IF(AND(INDIRECT(ADDRESS($F274,44))=0,INDIRECT(ADDRESS($F274,38))&lt;&gt;"UL"),INDIRECT(ADDRESS($F274,COLUMN()-12)),0),0), IF($G274&gt;0,IF(AND(INDIRECT(ADDRESS($G274,44))=0,INDIRECT(ADDRESS($G274,38))&lt;&gt;"UL"),INDIRECT(ADDRESS($G274,COLUMN()-12)),0),0), IF($H274&gt;0,IF(AND(INDIRECT(ADDRESS($H274,44))=0,INDIRECT(ADDRESS($H274,38))&lt;&gt;"UL"),INDIRECT(ADDRESS($H274,COLUMN()-12)),0),0), IF($I274&gt;0,IF(AND(INDIRECT(ADDRESS($I274,44))=0,INDIRECT(ADDRESS($I274,38))&lt;&gt;"UL"),INDIRECT(ADDRESS($I274,COLUMN()-12)),0),0), IF($J274&gt;0,IF(AND(INDIRECT(ADDRESS($J274,44))=0,INDIRECT(ADDRESS($J274,38))&lt;&gt;"UL"),INDIRECT(ADDRESS($J274,COLUMN()-12)),0),0), IF($K274&gt;0,IF(AND(INDIRECT(ADDRESS($K274,44))=0,INDIRECT(ADDRESS($K274,38))&lt;&gt;"UL"),INDIRECT(ADDRESS($K274,COLUMN()-12)),0),0), IF($L274&gt;0,IF(AND(INDIRECT(ADDRESS($L274,44))=0,INDIRECT(ADDRESS($L274,38))&lt;&gt;"UL"),INDIRECT(ADDRESS($L274,COLUMN()-12)),0),0), IF($M274&gt;0,IF(AND(INDIRECT(ADDRESS($M274,44))=0,INDIRECT(ADDRESS($M274,38))&lt;&gt;"UL"),INDIRECT(ADDRESS($M274,COLUMN()-12)),0),0))</f>
        <v>2.2222222222222223</v>
      </c>
      <c r="BI274" s="57" cm="1">
        <f t="array" aca="1" ref="BI274" ca="1">SUM(IF($C274&gt;0,IF(AND(INDIRECT(ADDRESS($C274,44))=0,INDIRECT(ADDRESS($C274,38))&lt;&gt;"UL"),INDIRECT(ADDRESS($C274,COLUMN()-12)),0),0), IF($D274&gt;0,IF(AND(INDIRECT(ADDRESS($D274,44))=0,INDIRECT(ADDRESS($D274,38))&lt;&gt;"UL"),INDIRECT(ADDRESS($D274,COLUMN()-12)),0),0), IF($E274&gt;0,IF(AND(INDIRECT(ADDRESS($E274,44))=0,INDIRECT(ADDRESS($E274,38))&lt;&gt;"UL"),INDIRECT(ADDRESS($E274,COLUMN()-12)),0),0), IF($F274&gt;0,IF(AND(INDIRECT(ADDRESS($F274,44))=0,INDIRECT(ADDRESS($F274,38))&lt;&gt;"UL"),INDIRECT(ADDRESS($F274,COLUMN()-12)),0),0), IF($G274&gt;0,IF(AND(INDIRECT(ADDRESS($G274,44))=0,INDIRECT(ADDRESS($G274,38))&lt;&gt;"UL"),INDIRECT(ADDRESS($G274,COLUMN()-12)),0),0), IF($H274&gt;0,IF(AND(INDIRECT(ADDRESS($H274,44))=0,INDIRECT(ADDRESS($H274,38))&lt;&gt;"UL"),INDIRECT(ADDRESS($H274,COLUMN()-12)),0),0), IF($I274&gt;0,IF(AND(INDIRECT(ADDRESS($I274,44))=0,INDIRECT(ADDRESS($I274,38))&lt;&gt;"UL"),INDIRECT(ADDRESS($I274,COLUMN()-12)),0),0), IF($J274&gt;0,IF(AND(INDIRECT(ADDRESS($J274,44))=0,INDIRECT(ADDRESS($J274,38))&lt;&gt;"UL"),INDIRECT(ADDRESS($J274,COLUMN()-12)),0),0), IF($K274&gt;0,IF(AND(INDIRECT(ADDRESS($K274,44))=0,INDIRECT(ADDRESS($K274,38))&lt;&gt;"UL"),INDIRECT(ADDRESS($K274,COLUMN()-12)),0),0), IF($L274&gt;0,IF(AND(INDIRECT(ADDRESS($L274,44))=0,INDIRECT(ADDRESS($L274,38))&lt;&gt;"UL"),INDIRECT(ADDRESS($L274,COLUMN()-12)),0),0), IF($M274&gt;0,IF(AND(INDIRECT(ADDRESS($M274,44))=0,INDIRECT(ADDRESS($M274,38))&lt;&gt;"UL"),INDIRECT(ADDRESS($M274,COLUMN()-12)),0),0))</f>
        <v>2.2222222222222223</v>
      </c>
      <c r="BJ274" s="57" cm="1">
        <f t="array" aca="1" ref="BJ274" ca="1">SUM(IF($C274&gt;0,IF(AND(INDIRECT(ADDRESS($C274,44))=0,INDIRECT(ADDRESS($C274,38))&lt;&gt;"UL"),INDIRECT(ADDRESS($C274,COLUMN()-12)),0),0), IF($D274&gt;0,IF(AND(INDIRECT(ADDRESS($D274,44))=0,INDIRECT(ADDRESS($D274,38))&lt;&gt;"UL"),INDIRECT(ADDRESS($D274,COLUMN()-12)),0),0), IF($E274&gt;0,IF(AND(INDIRECT(ADDRESS($E274,44))=0,INDIRECT(ADDRESS($E274,38))&lt;&gt;"UL"),INDIRECT(ADDRESS($E274,COLUMN()-12)),0),0), IF($F274&gt;0,IF(AND(INDIRECT(ADDRESS($F274,44))=0,INDIRECT(ADDRESS($F274,38))&lt;&gt;"UL"),INDIRECT(ADDRESS($F274,COLUMN()-12)),0),0), IF($G274&gt;0,IF(AND(INDIRECT(ADDRESS($G274,44))=0,INDIRECT(ADDRESS($G274,38))&lt;&gt;"UL"),INDIRECT(ADDRESS($G274,COLUMN()-12)),0),0), IF($H274&gt;0,IF(AND(INDIRECT(ADDRESS($H274,44))=0,INDIRECT(ADDRESS($H274,38))&lt;&gt;"UL"),INDIRECT(ADDRESS($H274,COLUMN()-12)),0),0), IF($I274&gt;0,IF(AND(INDIRECT(ADDRESS($I274,44))=0,INDIRECT(ADDRESS($I274,38))&lt;&gt;"UL"),INDIRECT(ADDRESS($I274,COLUMN()-12)),0),0), IF($J274&gt;0,IF(AND(INDIRECT(ADDRESS($J274,44))=0,INDIRECT(ADDRESS($J274,38))&lt;&gt;"UL"),INDIRECT(ADDRESS($J274,COLUMN()-12)),0),0), IF($K274&gt;0,IF(AND(INDIRECT(ADDRESS($K274,44))=0,INDIRECT(ADDRESS($K274,38))&lt;&gt;"UL"),INDIRECT(ADDRESS($K274,COLUMN()-12)),0),0), IF($L274&gt;0,IF(AND(INDIRECT(ADDRESS($L274,44))=0,INDIRECT(ADDRESS($L274,38))&lt;&gt;"UL"),INDIRECT(ADDRESS($L274,COLUMN()-12)),0),0), IF($M274&gt;0,IF(AND(INDIRECT(ADDRESS($M274,44))=0,INDIRECT(ADDRESS($M274,38))&lt;&gt;"UL"),INDIRECT(ADDRESS($M274,COLUMN()-12)),0),0))</f>
        <v>2.2222222222222223</v>
      </c>
      <c r="BK274" s="58">
        <f ca="1">IF(BG274="S",BH274,IF(BG274="MS",BI274,IF(BG274="ML",BI274,BJ274)))</f>
        <v>2.2222222222222223</v>
      </c>
      <c r="BL274" s="58">
        <f t="shared" ref="BL274:BL282" ca="1" si="213">SUM(BH274:BJ274)/3</f>
        <v>2.2222222222222223</v>
      </c>
      <c r="BM274" s="57" cm="1">
        <f t="array" aca="1" ref="BM274" ca="1">SUM(IF($C274&gt;0,IF(AND(INDIRECT(ADDRESS($C274,44))=0,INDIRECT(ADDRESS($C274,38))&lt;&gt;"UL"),INDIRECT(ADDRESS($C274,COLUMN()-12)),0),0), IF($D274&gt;0,IF(AND(INDIRECT(ADDRESS($D274,44))=0,INDIRECT(ADDRESS($D274,38))&lt;&gt;"UL"),INDIRECT(ADDRESS($D274,COLUMN()-12)),0),0), IF($E274&gt;0,IF(AND(INDIRECT(ADDRESS($E274,44))=0,INDIRECT(ADDRESS($E274,38))&lt;&gt;"UL"),INDIRECT(ADDRESS($E274,COLUMN()-12)),0),0), IF($F274&gt;0,IF(AND(INDIRECT(ADDRESS($F274,44))=0,INDIRECT(ADDRESS($F274,38))&lt;&gt;"UL"),INDIRECT(ADDRESS($F274,COLUMN()-12)),0),0), IF($G274&gt;0,IF(AND(INDIRECT(ADDRESS($G274,44))=0,INDIRECT(ADDRESS($G274,38))&lt;&gt;"UL"),INDIRECT(ADDRESS($G274,COLUMN()-12)),0),0), IF($H274&gt;0,IF(AND(INDIRECT(ADDRESS($H274,44))=0,INDIRECT(ADDRESS($H274,38))&lt;&gt;"UL"),INDIRECT(ADDRESS($H274,COLUMN()-12)),0),0), IF($I274&gt;0,IF(AND(INDIRECT(ADDRESS($I274,44))=0,INDIRECT(ADDRESS($I274,38))&lt;&gt;"UL"),INDIRECT(ADDRESS($I274,COLUMN()-12)),0),0), IF($J274&gt;0,IF(AND(INDIRECT(ADDRESS($J274,44))=0,INDIRECT(ADDRESS($J274,38))&lt;&gt;"UL"),INDIRECT(ADDRESS($J274,COLUMN()-12)),0),0), IF($K274&gt;0,IF(AND(INDIRECT(ADDRESS($K274,44))=0,INDIRECT(ADDRESS($K274,38))&lt;&gt;"UL"),INDIRECT(ADDRESS($K274,COLUMN()-11)),0),0), IF($L274&gt;0,IF(AND(INDIRECT(ADDRESS($L274,44))=0,INDIRECT(ADDRESS($L274,38))&lt;&gt;"UL"),INDIRECT(ADDRESS($L274,COLUMN()-11)),0),0), IF($M274&gt;0,IF(AND(INDIRECT(ADDRESS($M274,44))=0,INDIRECT(ADDRESS($M274,38))&lt;&gt;"UL"),INDIRECT(ADDRESS($M274,COLUMN()-11)),0),0))</f>
        <v>1.4222222222222223</v>
      </c>
      <c r="BN274" s="57" cm="1">
        <f t="array" aca="1" ref="BN274" ca="1">SUM(IF($C274&gt;0,IF(AND(INDIRECT(ADDRESS($C274,44))=0,INDIRECT(ADDRESS($C274,38))&lt;&gt;"UL"),INDIRECT(ADDRESS($C274,COLUMN()-12)),0),0), IF($D274&gt;0,IF(AND(INDIRECT(ADDRESS($D274,44))=0,INDIRECT(ADDRESS($D274,38))&lt;&gt;"UL"),INDIRECT(ADDRESS($D274,COLUMN()-12)),0),0), IF($E274&gt;0,IF(AND(INDIRECT(ADDRESS($E274,44))=0,INDIRECT(ADDRESS($E274,38))&lt;&gt;"UL"),INDIRECT(ADDRESS($E274,COLUMN()-12)),0),0), IF($F274&gt;0,IF(AND(INDIRECT(ADDRESS($F274,44))=0,INDIRECT(ADDRESS($F274,38))&lt;&gt;"UL"),INDIRECT(ADDRESS($F274,COLUMN()-12)),0),0), IF($G274&gt;0,IF(AND(INDIRECT(ADDRESS($G274,44))=0,INDIRECT(ADDRESS($G274,38))&lt;&gt;"UL"),INDIRECT(ADDRESS($G274,COLUMN()-12)),0),0), IF($H274&gt;0,IF(AND(INDIRECT(ADDRESS($H274,44))=0,INDIRECT(ADDRESS($H274,38))&lt;&gt;"UL"),INDIRECT(ADDRESS($H274,COLUMN()-12)),0),0), IF($I274&gt;0,IF(AND(INDIRECT(ADDRESS($I274,44))=0,INDIRECT(ADDRESS($I274,38))&lt;&gt;"UL"),INDIRECT(ADDRESS($I274,COLUMN()-12)),0),0), IF($J274&gt;0,IF(AND(INDIRECT(ADDRESS($J274,44))=0,INDIRECT(ADDRESS($J274,38))&lt;&gt;"UL"),INDIRECT(ADDRESS($J274,COLUMN()-12)),0),0), IF($K274&gt;0,IF(AND(INDIRECT(ADDRESS($K274,44))=0,INDIRECT(ADDRESS($K274,38))&lt;&gt;"UL"),INDIRECT(ADDRESS($K274,COLUMN()-11)),0),0), IF($L274&gt;0,IF(AND(INDIRECT(ADDRESS($L274,44))=0,INDIRECT(ADDRESS($L274,38))&lt;&gt;"UL"),INDIRECT(ADDRESS($L274,COLUMN()-11)),0),0), IF($M274&gt;0,IF(AND(INDIRECT(ADDRESS($M274,44))=0,INDIRECT(ADDRESS($M274,38))&lt;&gt;"UL"),INDIRECT(ADDRESS($M274,COLUMN()-11)),0),0))</f>
        <v>1.4222222222222223</v>
      </c>
      <c r="BO274" s="57" cm="1">
        <f t="array" aca="1" ref="BO274" ca="1">SUM(IF($C274&gt;0,IF(AND(INDIRECT(ADDRESS($C274,44))=0,INDIRECT(ADDRESS($C274,38))&lt;&gt;"UL"),INDIRECT(ADDRESS($C274,COLUMN()-12)),0),0), IF($D274&gt;0,IF(AND(INDIRECT(ADDRESS($D274,44))=0,INDIRECT(ADDRESS($D274,38))&lt;&gt;"UL"),INDIRECT(ADDRESS($D274,COLUMN()-12)),0),0), IF($E274&gt;0,IF(AND(INDIRECT(ADDRESS($E274,44))=0,INDIRECT(ADDRESS($E274,38))&lt;&gt;"UL"),INDIRECT(ADDRESS($E274,COLUMN()-12)),0),0), IF($F274&gt;0,IF(AND(INDIRECT(ADDRESS($F274,44))=0,INDIRECT(ADDRESS($F274,38))&lt;&gt;"UL"),INDIRECT(ADDRESS($F274,COLUMN()-12)),0),0), IF($G274&gt;0,IF(AND(INDIRECT(ADDRESS($G274,44))=0,INDIRECT(ADDRESS($G274,38))&lt;&gt;"UL"),INDIRECT(ADDRESS($G274,COLUMN()-12)),0),0), IF($H274&gt;0,IF(AND(INDIRECT(ADDRESS($H274,44))=0,INDIRECT(ADDRESS($H274,38))&lt;&gt;"UL"),INDIRECT(ADDRESS($H274,COLUMN()-12)),0),0), IF($I274&gt;0,IF(AND(INDIRECT(ADDRESS($I274,44))=0,INDIRECT(ADDRESS($I274,38))&lt;&gt;"UL"),INDIRECT(ADDRESS($I274,COLUMN()-12)),0),0), IF($J274&gt;0,IF(AND(INDIRECT(ADDRESS($J274,44))=0,INDIRECT(ADDRESS($J274,38))&lt;&gt;"UL"),INDIRECT(ADDRESS($J274,COLUMN()-12)),0),0), IF($K274&gt;0,IF(AND(INDIRECT(ADDRESS($K274,44))=0,INDIRECT(ADDRESS($K274,38))&lt;&gt;"UL"),INDIRECT(ADDRESS($K274,COLUMN()-11)),0),0), IF($L274&gt;0,IF(AND(INDIRECT(ADDRESS($L274,44))=0,INDIRECT(ADDRESS($L274,38))&lt;&gt;"UL"),INDIRECT(ADDRESS($L274,COLUMN()-11)),0),0), IF($M274&gt;0,IF(AND(INDIRECT(ADDRESS($M274,44))=0,INDIRECT(ADDRESS($M274,38))&lt;&gt;"UL"),INDIRECT(ADDRESS($M274,COLUMN()-11)),0),0))</f>
        <v>1.4222222222222223</v>
      </c>
      <c r="BP274" s="57" cm="1">
        <f t="array" aca="1" ref="BP274" ca="1">SUM(IF($C274&gt;0,IF(AND(INDIRECT(ADDRESS($C274,44))=0,INDIRECT(ADDRESS($C274,38))&lt;&gt;"UL"),INDIRECT(ADDRESS($C274,COLUMN()-12)),0),0), IF($D274&gt;0,IF(AND(INDIRECT(ADDRESS($D274,44))=0,INDIRECT(ADDRESS($D274,38))&lt;&gt;"UL"),INDIRECT(ADDRESS($D274,COLUMN()-12)),0),0), IF($E274&gt;0,IF(AND(INDIRECT(ADDRESS($E274,44))=0,INDIRECT(ADDRESS($E274,38))&lt;&gt;"UL"),INDIRECT(ADDRESS($E274,COLUMN()-12)),0),0), IF($F274&gt;0,IF(AND(INDIRECT(ADDRESS($F274,44))=0,INDIRECT(ADDRESS($F274,38))&lt;&gt;"UL"),INDIRECT(ADDRESS($F274,COLUMN()-12)),0),0), IF($G274&gt;0,IF(AND(INDIRECT(ADDRESS($G274,44))=0,INDIRECT(ADDRESS($G274,38))&lt;&gt;"UL"),INDIRECT(ADDRESS($G274,COLUMN()-12)),0),0), IF($H274&gt;0,IF(AND(INDIRECT(ADDRESS($H274,44))=0,INDIRECT(ADDRESS($H274,38))&lt;&gt;"UL"),INDIRECT(ADDRESS($H274,COLUMN()-12)),0),0), IF($I274&gt;0,IF(AND(INDIRECT(ADDRESS($I274,44))=0,INDIRECT(ADDRESS($I274,38))&lt;&gt;"UL"),INDIRECT(ADDRESS($I274,COLUMN()-12)),0),0), IF($J274&gt;0,IF(AND(INDIRECT(ADDRESS($J274,44))=0,INDIRECT(ADDRESS($J274,38))&lt;&gt;"UL"),INDIRECT(ADDRESS($J274,COLUMN()-12)),0),0), IF($K274&gt;0,IF(AND(INDIRECT(ADDRESS($K274,44))=0,INDIRECT(ADDRESS($K274,38))&lt;&gt;"UL"),INDIRECT(ADDRESS($K274,COLUMN()-11)),0),0), IF($L274&gt;0,IF(AND(INDIRECT(ADDRESS($L274,44))=0,INDIRECT(ADDRESS($L274,38))&lt;&gt;"UL"),INDIRECT(ADDRESS($L274,COLUMN()-11)),0),0), IF($M274&gt;0,IF(AND(INDIRECT(ADDRESS($M274,44))=0,INDIRECT(ADDRESS($M274,38))&lt;&gt;"UL"),INDIRECT(ADDRESS($M274,COLUMN()-11)),0),0))</f>
        <v>1.4222222222222223</v>
      </c>
      <c r="BQ274" s="57">
        <f ca="1">IF(BG274="S",BM274,IF(BG274="MS",BN274,IF(BG274="ML",BO274,BP274)))</f>
        <v>1.4222222222222223</v>
      </c>
      <c r="BR274" s="161">
        <f t="shared" ca="1" si="198"/>
        <v>85.242236475384743</v>
      </c>
      <c r="BS274" s="56"/>
      <c r="BT274" s="56">
        <f t="shared" ca="1" si="199"/>
        <v>3.6266927993818077</v>
      </c>
      <c r="BU274" s="89">
        <f t="shared" ca="1" si="200"/>
        <v>0.10989978179944872</v>
      </c>
      <c r="BV274" s="57" t="s">
        <v>33</v>
      </c>
      <c r="BW274" s="146" cm="1">
        <f t="array" aca="1" ref="BW274" ca="1">SUM(IF($C274&gt;0,IF(AND(INDIRECT(ADDRESS($C274,44))=0,INDIRECT(ADDRESS($C274,38))="UL",ISERROR(SEARCH("Rear",INDIRECT(ADDRESS($C274,33)))),ISERROR(SEARCH("Side",INDIRECT(ADDRESS($C274,33))))),INDIRECT(ADDRESS($C274,COLUMN())),0),0),IF($D274&gt;0,IF(AND(INDIRECT(ADDRESS($D274,44))=0,INDIRECT(ADDRESS($D274,38))="UL",ISERROR(SEARCH("Rear",INDIRECT(ADDRESS($D274,33)))),ISERROR(SEARCH("Side",INDIRECT(ADDRESS($D274,33))))),INDIRECT(ADDRESS($D274,COLUMN())),0),0),IF($E274&gt;0,IF(AND(INDIRECT(ADDRESS($E274,44))=0,INDIRECT(ADDRESS($E274,38))="UL",ISERROR(SEARCH("Rear",INDIRECT(ADDRESS($E274,33)))),ISERROR(SEARCH("Side",INDIRECT(ADDRESS($E274,33))))),INDIRECT(ADDRESS($E274,COLUMN())),0),0),IF($F274&gt;0,IF(AND(INDIRECT(ADDRESS($F274,44))=0,INDIRECT(ADDRESS($F274,38))="UL",ISERROR(SEARCH("Rear",INDIRECT(ADDRESS($F274,33)))),ISERROR(SEARCH("Side",INDIRECT(ADDRESS($F274,33))))),INDIRECT(ADDRESS($F274,COLUMN())),0),0),IF($G274&gt;0,IF(AND(INDIRECT(ADDRESS($G274,44))=0,INDIRECT(ADDRESS($G274,38))="UL",ISERROR(SEARCH("Rear",INDIRECT(ADDRESS($G274,33)))),ISERROR(SEARCH("Side",INDIRECT(ADDRESS($G274,33))))),INDIRECT(ADDRESS($G274,COLUMN())),0),0),IF($H274&gt;0,IF(AND(INDIRECT(ADDRESS($H274,44))=0,INDIRECT(ADDRESS($H274,38))="UL",ISERROR(SEARCH("Rear",INDIRECT(ADDRESS($H274,33)))),ISERROR(SEARCH("Side",INDIRECT(ADDRESS($H274,33))))),INDIRECT(ADDRESS($H274,COLUMN())),0),0),IF($I274&gt;0,IF(AND(INDIRECT(ADDRESS($I274,44))=0,INDIRECT(ADDRESS($I274,38))="UL",ISERROR(SEARCH("Rear",INDIRECT(ADDRESS($I274,33)))),ISERROR(SEARCH("Side",INDIRECT(ADDRESS($I274,33))))),INDIRECT(ADDRESS($I274,COLUMN())),0),0),IF($J274&gt;0,IF(AND(INDIRECT(ADDRESS($J274,44))=0,INDIRECT(ADDRESS($J274,38))="UL",ISERROR(SEARCH("Rear",INDIRECT(ADDRESS($J274,33)))),ISERROR(SEARCH("Side",INDIRECT(ADDRESS($J274,33))))),INDIRECT(ADDRESS($J274,COLUMN())),0),0),IF($K274&gt;0,IF(AND(INDIRECT(ADDRESS($K274,44))=0,INDIRECT(ADDRESS($K274,38))="UL",ISERROR(SEARCH("Rear",INDIRECT(ADDRESS($K274,33)))),ISERROR(SEARCH("Side",INDIRECT(ADDRESS($K274,33))))),INDIRECT(ADDRESS($K274,COLUMN())),0),0),IF($L274&gt;0,IF(AND(INDIRECT(ADDRESS($L274,44))=0,INDIRECT(ADDRESS($L274,38))="UL",ISERROR(SEARCH("Rear",INDIRECT(ADDRESS($L274,33)))),ISERROR(SEARCH("Side",INDIRECT(ADDRESS($L274,33))))),INDIRECT(ADDRESS($L274,COLUMN())),0),0),IF($M274&gt;0,IF(AND(INDIRECT(ADDRESS($M274,44))=0,INDIRECT(ADDRESS($M274,38))="UL",ISERROR(SEARCH("Rear",INDIRECT(ADDRESS($M274,33)))),ISERROR(SEARCH("Side",INDIRECT(ADDRESS($M274,33))))),INDIRECT(ADDRESS($M274,COLUMN())),0),0))</f>
        <v>0.33333333333333331</v>
      </c>
      <c r="BX274" s="146">
        <f t="shared" ca="1" si="201"/>
        <v>1.1111111111111112</v>
      </c>
      <c r="BY274" s="146">
        <f>IF($BV274=BY$296,BY224+BY225+BY226+BY227+BZ245,0)</f>
        <v>0.87169900058788929</v>
      </c>
      <c r="BZ274" s="146" cm="1">
        <f t="array" aca="1" ref="BZ274" ca="1">SUM(IF($C274&gt;0,IF(AND(INDIRECT(ADDRESS($C274,44))=0,INDIRECT(ADDRESS($C274,38))="UL"),INDIRECT(ADDRESS($C274,COLUMN())),0),0),IF($D274&gt;0,IF(AND(INDIRECT(ADDRESS($D274,44))=0,INDIRECT(ADDRESS($D274,38))="UL"),INDIRECT(ADDRESS($D274,COLUMN())),0),0),IF($E274&gt;0,IF(AND(INDIRECT(ADDRESS($E274,44))=0,INDIRECT(ADDRESS($E274,38))="UL"),INDIRECT(ADDRESS($E274,COLUMN())),0),0),IF($F274&gt;0,IF(AND(INDIRECT(ADDRESS($F274,44))=0,INDIRECT(ADDRESS($F274,38))="UL"),INDIRECT(ADDRESS($F274,COLUMN())),0),0),IF($G274&gt;0,IF(AND(INDIRECT(ADDRESS($G274,44))=0,INDIRECT(ADDRESS($G274,38))="UL"),INDIRECT(ADDRESS($G274,COLUMN())),0),0),IF($H274&gt;0,IF(AND(INDIRECT(ADDRESS($H274,44))=0,INDIRECT(ADDRESS($H274,38))="UL"),INDIRECT(ADDRESS($H274,COLUMN())),0),0),IF($I274&gt;0,IF(AND(INDIRECT(ADDRESS($I274,44))=0,INDIRECT(ADDRESS($I274,38))="UL"),INDIRECT(ADDRESS($I274,COLUMN())),0),0),IF($J274&gt;0,IF(AND(INDIRECT(ADDRESS($J274,44))=0,INDIRECT(ADDRESS($J274,38))="UL"),INDIRECT(ADDRESS($J274,COLUMN())),0),0),IF($K274&gt;0,IF(AND(INDIRECT(ADDRESS($K274,44))=0,INDIRECT(ADDRESS($K274,38))="UL"),INDIRECT(ADDRESS($K274,COLUMN())),0),0),IF($L274&gt;0,IF(AND(INDIRECT(ADDRESS($L274,44))=0,INDIRECT(ADDRESS($L274,38))="UL"),INDIRECT(ADDRESS($L274,COLUMN())),0),0),IF($M274&gt;0,IF(AND(INDIRECT(ADDRESS($M274,44))=0,INDIRECT(ADDRESS($M274,38))="UL"),INDIRECT(ADDRESS($M274,COLUMN())),0),0))</f>
        <v>0.49547325102880657</v>
      </c>
      <c r="CA274" s="146">
        <f t="shared" si="202"/>
        <v>0.87169900058788929</v>
      </c>
      <c r="CB274" s="146" cm="1">
        <f t="array" aca="1" ref="CB274" ca="1">SUM(IF($C274&gt;0,IF(AND(INDIRECT(ADDRESS($C274,44))=0,INDIRECT(ADDRESS($C274,38))&lt;&gt;"UL"),INDIRECT(ADDRESS($C274,COLUMN())),0),0),IF($D274&gt;0,IF(AND(INDIRECT(ADDRESS($D274,44))=0,INDIRECT(ADDRESS($D274,38))&lt;&gt;"UL"),INDIRECT(ADDRESS($D274,COLUMN())),0),0),IF($E274&gt;0,IF(AND(INDIRECT(ADDRESS($E274,44))=0,INDIRECT(ADDRESS($E274,38))&lt;&gt;"UL"),INDIRECT(ADDRESS($E274,COLUMN())),0),0),IF($F274&gt;0,IF(AND(INDIRECT(ADDRESS($F274,44))=0,INDIRECT(ADDRESS($F274,38))&lt;&gt;"UL"),INDIRECT(ADDRESS($F274,COLUMN())),0),0),IF($G274&gt;0,IF(AND(INDIRECT(ADDRESS($G274,44))=0,INDIRECT(ADDRESS($G274,38))&lt;&gt;"UL"),INDIRECT(ADDRESS($G274,COLUMN())),0),0),IF($H274&gt;0,IF(AND(INDIRECT(ADDRESS($H274,44))=0,INDIRECT(ADDRESS($H274,38))&lt;&gt;"UL"),INDIRECT(ADDRESS($H274,COLUMN())),0),0),IF($I274&gt;0,IF(AND(INDIRECT(ADDRESS($I274,44))=0,INDIRECT(ADDRESS($I274,38))&lt;&gt;"UL"),INDIRECT(ADDRESS($I274,COLUMN())),0),0),IF($J274&gt;0,IF(AND(INDIRECT(ADDRESS($J274,44))=0,INDIRECT(ADDRESS($J274,38))&lt;&gt;"UL"),INDIRECT(ADDRESS($J274,COLUMN())),0),0),IF($K274&gt;0,IF(AND(INDIRECT(ADDRESS($K274,44))=0,INDIRECT(ADDRESS($K274,38))&lt;&gt;"UL"),INDIRECT(ADDRESS($K274,COLUMN())),0),0),IF($L274&gt;0,IF(AND(INDIRECT(ADDRESS($L274,44))=0,INDIRECT(ADDRESS($L274,38))&lt;&gt;"UL"),INDIRECT(ADDRESS($L274,COLUMN())),0),0),IF($M274&gt;0,IF(AND(INDIRECT(ADDRESS($M274,44))=0,INDIRECT(ADDRESS($M274,38))&lt;&gt;"UL"),INDIRECT(ADDRESS($M274,COLUMN())),0),0))</f>
        <v>0.44444444444444442</v>
      </c>
      <c r="CC274" s="146">
        <f t="shared" ca="1" si="203"/>
        <v>2.2222222222222223</v>
      </c>
      <c r="CD274" s="146" cm="1">
        <f t="array" aca="1" ref="CD274" ca="1">SUM(IF($C274&gt;0,IF(AND(INDIRECT(ADDRESS($C274,44))=0,INDIRECT(ADDRESS($C274,38))&lt;&gt;"UL"),INDIRECT(ADDRESS($C274,COLUMN())),0),0),IF($D274&gt;0,IF(AND(INDIRECT(ADDRESS($D274,44))=0,INDIRECT(ADDRESS($D274,38))&lt;&gt;"UL"),INDIRECT(ADDRESS($D274,COLUMN())),0),0),IF($E274&gt;0,IF(AND(INDIRECT(ADDRESS($E274,44))=0,INDIRECT(ADDRESS($E274,38))&lt;&gt;"UL"),INDIRECT(ADDRESS($E274,COLUMN())),0),0),IF($F274&gt;0,IF(AND(INDIRECT(ADDRESS($F274,44))=0,INDIRECT(ADDRESS($F274,38))&lt;&gt;"UL"),INDIRECT(ADDRESS($F274,COLUMN())),0),0),IF($G274&gt;0,IF(AND(INDIRECT(ADDRESS($G274,44))=0,INDIRECT(ADDRESS($G274,38))&lt;&gt;"UL"),INDIRECT(ADDRESS($G274,COLUMN())),0),0),IF($H274&gt;0,IF(AND(INDIRECT(ADDRESS($H274,44))=0,INDIRECT(ADDRESS($H274,38))&lt;&gt;"UL"),INDIRECT(ADDRESS($H274,COLUMN())),0),0),IF($I274&gt;0,IF(AND(INDIRECT(ADDRESS($I274,44))=0,INDIRECT(ADDRESS($I274,38))&lt;&gt;"UL"),INDIRECT(ADDRESS($I274,COLUMN())),0),0),IF($J274&gt;0,IF(AND(INDIRECT(ADDRESS($J274,44))=0,INDIRECT(ADDRESS($J274,38))&lt;&gt;"UL"),INDIRECT(ADDRESS($J274,COLUMN())),0),0),IF($K274&gt;0,IF(AND(INDIRECT(ADDRESS($K274,44))=0,INDIRECT(ADDRESS($K274,38))&lt;&gt;"UL"),INDIRECT(ADDRESS($K274,COLUMN())),0),0),IF($L274&gt;0,IF(AND(INDIRECT(ADDRESS($L274,44))=0,INDIRECT(ADDRESS($L274,38))&lt;&gt;"UL"),INDIRECT(ADDRESS($L274,COLUMN())),0),0),IF($M274&gt;0,IF(AND(INDIRECT(ADDRESS($M274,44))=0,INDIRECT(ADDRESS($M274,38))&lt;&gt;"UL"),INDIRECT(ADDRESS($M274,COLUMN())),0),0))</f>
        <v>0.58271604938271604</v>
      </c>
      <c r="CE274" s="146" cm="1">
        <f t="array" aca="1" ref="CE274" ca="1">SUM(IF($C274&gt;0,IF(AND(INDIRECT(ADDRESS($C274,44))=0,INDIRECT(ADDRESS($C274,38))&lt;&gt;"UL"),INDIRECT(ADDRESS($C274,COLUMN())),0),0),IF($D274&gt;0,IF(AND(INDIRECT(ADDRESS($D274,44))=0,INDIRECT(ADDRESS($D274,38))&lt;&gt;"UL"),INDIRECT(ADDRESS($D274,COLUMN())),0),0),IF($E274&gt;0,IF(AND(INDIRECT(ADDRESS($E274,44))=0,INDIRECT(ADDRESS($E274,38))&lt;&gt;"UL"),INDIRECT(ADDRESS($E274,COLUMN())),0),0),IF($F274&gt;0,IF(AND(INDIRECT(ADDRESS($F274,44))=0,INDIRECT(ADDRESS($F274,38))&lt;&gt;"UL"),INDIRECT(ADDRESS($F274,COLUMN())),0),0),IF($G274&gt;0,IF(AND(INDIRECT(ADDRESS($G274,44))=0,INDIRECT(ADDRESS($G274,38))&lt;&gt;"UL"),INDIRECT(ADDRESS($G274,COLUMN())),0),0),IF($H274&gt;0,IF(AND(INDIRECT(ADDRESS($H274,44))=0,INDIRECT(ADDRESS($H274,38))&lt;&gt;"UL"),INDIRECT(ADDRESS($H274,COLUMN())),0),0),IF($I274&gt;0,IF(AND(INDIRECT(ADDRESS($I274,44))=0,INDIRECT(ADDRESS($I274,38))&lt;&gt;"UL"),INDIRECT(ADDRESS($I274,COLUMN())),0),0),IF($J274&gt;0,IF(AND(INDIRECT(ADDRESS($J274,44))=0,INDIRECT(ADDRESS($J274,38))&lt;&gt;"UL"),INDIRECT(ADDRESS($J274,COLUMN())),0),0),IF($K274&gt;0,IF(AND(INDIRECT(ADDRESS($K274,44))=0,INDIRECT(ADDRESS($K274,38))&lt;&gt;"UL"),INDIRECT(ADDRESS($K274,COLUMN())),0),0),IF($L274&gt;0,IF(AND(INDIRECT(ADDRESS($L274,44))=0,INDIRECT(ADDRESS($L274,38))&lt;&gt;"UL"),INDIRECT(ADDRESS($L274,COLUMN())),0),0),IF($M274&gt;0,IF(AND(INDIRECT(ADDRESS($M274,44))=0,INDIRECT(ADDRESS($M274,38))&lt;&gt;"UL"),INDIRECT(ADDRESS($M274,COLUMN())),0),0))</f>
        <v>1.0172839506172839</v>
      </c>
      <c r="CF274" s="146">
        <f t="shared" ca="1" si="204"/>
        <v>0.58271604938271604</v>
      </c>
      <c r="CG274" s="57">
        <f t="shared" ca="1" si="211"/>
        <v>4.0023471161845965</v>
      </c>
      <c r="CH274" s="57">
        <f t="shared" ca="1" si="206"/>
        <v>0.12128324594498777</v>
      </c>
      <c r="CI274" s="19">
        <f t="shared" ca="1" si="207"/>
        <v>7.861484713953077</v>
      </c>
      <c r="CJ274" s="19"/>
      <c r="CK274" s="57" cm="1">
        <f t="array" aca="1" ref="CK274" ca="1">IF(AU274="S", SUM(IF($C274&gt;0,IF(INDIRECT(ADDRESS($C274,43))&lt;&gt;1,INDIRECT(ADDRESS($C274,48)),0),0), IF($D274&gt;0,IF(INDIRECT(ADDRESS($D274,43))&lt;&gt;1,INDIRECT(ADDRESS($D274,48)),0),0), IF($E274&gt;0,IF(INDIRECT(ADDRESS($E274,43))&lt;&gt;1,INDIRECT(ADDRESS($E274,48)),0),0), IF($F274&gt;0,IF(INDIRECT(ADDRESS($F274,43))&lt;&gt;1,INDIRECT(ADDRESS($F274,48)),0),0), IF($G274&gt;0,IF(INDIRECT(ADDRESS($G274,43))&lt;&gt;1,INDIRECT(ADDRESS($G274,48)),0),0), IF($H274&gt;0,IF(INDIRECT(ADDRESS($H274,43))&lt;&gt;1,INDIRECT(ADDRESS($H274,48)),0),0), IF($I274&gt;0,IF(INDIRECT(ADDRESS($I274,43))&lt;&gt;1,INDIRECT(ADDRESS($I274,48)),0),0), IF($J274&gt;0,IF(INDIRECT(ADDRESS($J274,43))&lt;&gt;1,INDIRECT(ADDRESS($J274,48)),0),0), IF($K274&gt;0,IF(INDIRECT(ADDRESS($K274,43))&lt;&gt;1,INDIRECT(ADDRESS($K274,48)),0),0), IF($L274&gt;0,IF(INDIRECT(ADDRESS($L274,43))&lt;&gt;1,INDIRECT(ADDRESS($L274,48)),0),0), IF($M274&gt;0,IF(INDIRECT(ADDRESS($M274,43))&lt;&gt;1,INDIRECT(ADDRESS($M274,48)),0),0)), IF(AU274="L",SUM(IF($C274&gt;0,IF(INDIRECT(ADDRESS($C274,43))&lt;&gt;1,INDIRECT(ADDRESS($C274,50)),0),0), IF($D274&gt;0,IF(INDIRECT(ADDRESS($D274,43))&lt;&gt;1,INDIRECT(ADDRESS($D274,50)),0),0), IF($E274&gt;0,IF(INDIRECT(ADDRESS($E274,43))&lt;&gt;1,INDIRECT(ADDRESS($E274,50)),0),0), IF($F274&gt;0,IF(INDIRECT(ADDRESS($F274,43))&lt;&gt;1,INDIRECT(ADDRESS($F274,50)),0),0), IF($G274&gt;0,IF(INDIRECT(ADDRESS($G274,43))&lt;&gt;1,INDIRECT(ADDRESS($G274,50)),0),0), IF($G274&gt;0,IF(INDIRECT(ADDRESS($G274,43))&lt;&gt;1,INDIRECT(ADDRESS($G274,50)),0),0), IF($H274&gt;0,IF(INDIRECT(ADDRESS($H274,43))&lt;&gt;1,INDIRECT(ADDRESS($H274,50)),0),0), IF($I274&gt;0,IF(INDIRECT(ADDRESS($I274,43))&lt;&gt;1,INDIRECT(ADDRESS($I274,50)),0),0), IF($J274&gt;0,IF(INDIRECT(ADDRESS($J274,43))&lt;&gt;1,INDIRECT(ADDRESS($J274,50)),0),0), IF($K274&gt;0,IF(INDIRECT(ADDRESS($K274,43))&lt;&gt;1,INDIRECT(ADDRESS($K274,50)),0),0), IF($L274&gt;0,IF(INDIRECT(ADDRESS($L274,43))&lt;&gt;1,INDIRECT(ADDRESS($L274,50)),0),0), IF($M274&gt;0,IF(INDIRECT(ADDRESS($M274,43))&lt;&gt;1,INDIRECT(ADDRESS($M274,50)),0),0)), SUM(IF($C274&gt;0,IF(INDIRECT(ADDRESS($C274,43))&lt;&gt;1,INDIRECT(ADDRESS($C274,49)),0),0), IF($D274&gt;0,IF(INDIRECT(ADDRESS($D274,43))&lt;&gt;1,INDIRECT(ADDRESS($D274,49)),0),0), IF($E274&gt;0,IF(INDIRECT(ADDRESS($E274,43))&lt;&gt;1,INDIRECT(ADDRESS($E274,49)),0),0), IF($F274&gt;0,IF(INDIRECT(ADDRESS($F274,43))&lt;&gt;1,INDIRECT(ADDRESS($F274,49)),0),0), IF($G274&gt;0,IF(INDIRECT(ADDRESS($G274,43))&lt;&gt;1,INDIRECT(ADDRESS($G274,49)),0),0), IF($G274&gt;0,IF(INDIRECT(ADDRESS($G274,43))&lt;&gt;1,INDIRECT(ADDRESS($G274,49)),0),0), IF($H274&gt;0,IF(INDIRECT(ADDRESS($H274,43))&lt;&gt;1,INDIRECT(ADDRESS($H274,49)),0),0), IF($I274&gt;0,IF(INDIRECT(ADDRESS($I274,43))&lt;&gt;1,INDIRECT(ADDRESS($I274,49)),0),0), IF($J274&gt;0,IF(INDIRECT(ADDRESS($J274,43))&lt;&gt;1,INDIRECT(ADDRESS($J274,49)),0),0), IF($K274&gt;0,IF(INDIRECT(ADDRESS($K274,43))&lt;&gt;1,INDIRECT(ADDRESS($K274,49)),0),0), IF($L274&gt;0,IF(INDIRECT(ADDRESS($L274,43))&lt;&gt;1,INDIRECT(ADDRESS($L274,49)),0),0), IF($M274&gt;0,IF(INDIRECT(ADDRESS($M274,43))&lt;&gt;1,INDIRECT(ADDRESS($M274,49)),0),0))))</f>
        <v>3.7777777777777781</v>
      </c>
      <c r="CL274" s="57" cm="1">
        <f t="array" aca="1" ref="CL274" ca="1">SUM(IF($C274&gt;0,IF(INDIRECT(ADDRESS($C274,44))=1,INDIRECT(ADDRESS($C274,90)),0),0), IF($D274&gt;0,IF(INDIRECT(ADDRESS($D274,44))=1,INDIRECT(ADDRESS($D274,90)),0),0), IF($E274&gt;0,IF(INDIRECT(ADDRESS($E274,44))=1,INDIRECT(ADDRESS($E274,90)),0),0), IF($F274&gt;0,IF(INDIRECT(ADDRESS($F274,44))=1,INDIRECT(ADDRESS($F274,90)),0),0), IF($G274&gt;0,IF(INDIRECT(ADDRESS($G274,44))=1,INDIRECT(ADDRESS($G274,90)),0),0), IF($H274&gt;0,IF(INDIRECT(ADDRESS($H274,44))=1,INDIRECT(ADDRESS($H274,90)),0),0), IF($I274&gt;0,IF(INDIRECT(ADDRESS($I274,44))=1,INDIRECT(ADDRESS($I274,90)),0),0), IF($J274&gt;0,IF(INDIRECT(ADDRESS($J274,44))=1,INDIRECT(ADDRESS($J274,90)),0),0), IF($K274&gt;0,IF(INDIRECT(ADDRESS($K274,44))=1,INDIRECT(ADDRESS($K274,90)),0),0), IF($L274&gt;0,IF(INDIRECT(ADDRESS($L274,44))=1,INDIRECT(ADDRESS($L274,90)),0),0), IF($M274&gt;0,IF(INDIRECT(ADDRESS($M274,44))=1,INDIRECT(ADDRESS($M274,90)),0),0))</f>
        <v>0</v>
      </c>
      <c r="CM274" s="56">
        <f t="shared" ca="1" si="208"/>
        <v>0.80906416230944556</v>
      </c>
      <c r="CN274" s="59"/>
    </row>
    <row r="275" spans="1:92" x14ac:dyDescent="0.25">
      <c r="A275" s="52" t="s">
        <v>336</v>
      </c>
      <c r="B275" s="67">
        <v>212</v>
      </c>
      <c r="C275" s="67">
        <v>216</v>
      </c>
      <c r="D275" s="67">
        <v>224</v>
      </c>
      <c r="E275" s="67">
        <v>225</v>
      </c>
      <c r="F275" s="67">
        <v>241</v>
      </c>
      <c r="G275" s="67"/>
      <c r="H275" s="67"/>
      <c r="I275" s="67"/>
      <c r="J275" s="67"/>
      <c r="K275" s="67"/>
      <c r="L275" s="67"/>
      <c r="M275" s="67"/>
      <c r="N275" s="67">
        <f ca="1">SUM(INDIRECT(ADDRESS(B275,COLUMN())),IF(C275&gt;0,INDIRECT(ADDRESS(C275,COLUMN())),0),IF(D275&gt;0,INDIRECT(ADDRESS(D275,COLUMN())),0),IF(E275&gt;0,INDIRECT(ADDRESS(E275,COLUMN())),0),IF(F275&gt;0,INDIRECT(ADDRESS(F275,COLUMN())),0),IF(G275&gt;0,INDIRECT(ADDRESS(G275,COLUMN())),0),IF(H275&gt;0,INDIRECT(ADDRESS(H275,COLUMN())),0),IF(I275&gt;0,INDIRECT(ADDRESS(I275,COLUMN())),0),IF(J275&gt;0,INDIRECT(ADDRESS(J275,COLUMN())),0),IF(K275&gt;0,INDIRECT(ADDRESS(K275,COLUMN())),0),IF(L275&gt;0,INDIRECT(ADDRESS(L275,COLUMN())),0),IF(M275&gt;0,INDIRECT(ADDRESS(M275,COLUMN())),0))</f>
        <v>36</v>
      </c>
      <c r="O275" s="67" t="str" cm="1">
        <f t="array" aca="1" ref="O275" ca="1">INDIRECT(ADDRESS($B275,COLUMN()))</f>
        <v>Bomber</v>
      </c>
      <c r="P275" s="67" cm="1">
        <f t="array" aca="1" ref="P275" ca="1">INDIRECT(ADDRESS($B275,COLUMN()))</f>
        <v>6</v>
      </c>
      <c r="Q275" s="67" cm="1">
        <f t="array" aca="1" ref="Q275" ca="1">INDIRECT(ADDRESS($B275,COLUMN()))</f>
        <v>3</v>
      </c>
      <c r="R275" s="67" cm="1">
        <f t="array" aca="1" ref="R275" ca="1">INDIRECT(ADDRESS($B275,COLUMN()))</f>
        <v>0</v>
      </c>
      <c r="S275" s="67" cm="1">
        <f t="array" aca="1" ref="S275" ca="1">INDIRECT(ADDRESS($B275,COLUMN()))</f>
        <v>1</v>
      </c>
      <c r="T275" s="67" t="str" cm="1">
        <f t="array" aca="1" ref="T275" ca="1">INDIRECT(ADDRESS($B275,COLUMN()))</f>
        <v>1-3</v>
      </c>
      <c r="U275" s="67" cm="1">
        <f t="array" aca="1" ref="U275" ca="1">INDIRECT(ADDRESS($B275,COLUMN()))</f>
        <v>3</v>
      </c>
      <c r="V275" s="67" cm="1">
        <f t="array" aca="1" ref="V275" ca="1">INDIRECT(ADDRESS($B275,COLUMN()))</f>
        <v>0</v>
      </c>
      <c r="W275" s="67" cm="1">
        <f t="array" aca="1" ref="W275" ca="1">INDIRECT(ADDRESS($B275,COLUMN()))</f>
        <v>5</v>
      </c>
      <c r="X275" s="67" cm="1">
        <f t="array" aca="1" ref="X275" ca="1">INDIRECT(ADDRESS($B275,COLUMN()))</f>
        <v>4</v>
      </c>
      <c r="Y275" s="67" cm="1">
        <f t="array" aca="1" ref="Y275" ca="1">INDIRECT(ADDRESS($B275,COLUMN()))</f>
        <v>2</v>
      </c>
      <c r="Z275" s="67" cm="1">
        <f t="array" aca="1" ref="Z275" ca="1">INDIRECT(ADDRESS($B275,COLUMN()))</f>
        <v>4</v>
      </c>
      <c r="AA275" s="67" cm="1">
        <f t="array" aca="1" ref="AA275" ca="1">INDIRECT(ADDRESS($B275,COLUMN()))</f>
        <v>0</v>
      </c>
      <c r="AB275" s="56">
        <f t="shared" ca="1" si="209"/>
        <v>0.5386419660981433</v>
      </c>
      <c r="AC275" s="56">
        <f t="shared" ca="1" si="191"/>
        <v>0.51614734616267066</v>
      </c>
      <c r="AD275" s="56">
        <f t="shared" ca="1" si="192"/>
        <v>2.6929426756313251</v>
      </c>
      <c r="AF275" s="52"/>
      <c r="AG275" s="52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2"/>
      <c r="AU275" s="54" t="s">
        <v>33</v>
      </c>
      <c r="AV275" s="57" cm="1">
        <f t="array" aca="1" ref="AV275" ca="1">SUM(IF($C275&gt;0,IF(AND(INDIRECT(ADDRESS($C275,44))=0,INDIRECT(ADDRESS($C275,38))="UL",ISERROR(SEARCH("Rear",INDIRECT(ADDRESS($C275,33)))),ISERROR(SEARCH("Side",INDIRECT(ADDRESS($C275,33))))),INDIRECT(ADDRESS($C275,COLUMN())),0),0),IF($D275&gt;0,IF(AND(INDIRECT(ADDRESS($D275,44))=0,INDIRECT(ADDRESS($D275,38))="UL",ISERROR(SEARCH("Rear",INDIRECT(ADDRESS($D275,33)))),ISERROR(SEARCH("Side",INDIRECT(ADDRESS($D275,33))))),INDIRECT(ADDRESS($D275,COLUMN())),0),0),IF($E275&gt;0,IF(AND(INDIRECT(ADDRESS($E275,44))=0,INDIRECT(ADDRESS($E275,38))="UL",ISERROR(SEARCH("Rear",INDIRECT(ADDRESS($E275,33)))),ISERROR(SEARCH("Side",INDIRECT(ADDRESS($E275,33))))),INDIRECT(ADDRESS($E275,COLUMN())),0),0),IF($F275&gt;0,IF(AND(INDIRECT(ADDRESS($F275,44))=0,INDIRECT(ADDRESS($F275,38))="UL",ISERROR(SEARCH("Rear",INDIRECT(ADDRESS($F275,33)))),ISERROR(SEARCH("Side",INDIRECT(ADDRESS($F275,33))))),INDIRECT(ADDRESS($F275,COLUMN())),0),0),IF($G275&gt;0,IF(AND(INDIRECT(ADDRESS($G275,44))=0,INDIRECT(ADDRESS($G275,38))="UL",ISERROR(SEARCH("Rear",INDIRECT(ADDRESS($G275,33)))),ISERROR(SEARCH("Side",INDIRECT(ADDRESS($G275,33))))),INDIRECT(ADDRESS($G275,COLUMN())),0),0),IF($H275&gt;0,IF(AND(INDIRECT(ADDRESS($H275,44))=0,INDIRECT(ADDRESS($H275,38))="UL",ISERROR(SEARCH("Rear",INDIRECT(ADDRESS($H275,33)))),ISERROR(SEARCH("Side",INDIRECT(ADDRESS($H275,33))))),INDIRECT(ADDRESS($H275,COLUMN())),0),0),IF($I275&gt;0,IF(AND(INDIRECT(ADDRESS($I275,44))=0,INDIRECT(ADDRESS($I275,38))="UL",ISERROR(SEARCH("Rear",INDIRECT(ADDRESS($I275,33)))),ISERROR(SEARCH("Side",INDIRECT(ADDRESS($I275,33))))),INDIRECT(ADDRESS($I275,COLUMN())),0),0),IF($J275&gt;0,IF(AND(INDIRECT(ADDRESS($J275,44))=0,INDIRECT(ADDRESS($J275,38))="UL",ISERROR(SEARCH("Rear",INDIRECT(ADDRESS($J275,33)))),ISERROR(SEARCH("Side",INDIRECT(ADDRESS($J275,33))))),INDIRECT(ADDRESS($J275,COLUMN())),0),0),IF($K275&gt;0,IF(AND(INDIRECT(ADDRESS($K275,44))=0,INDIRECT(ADDRESS($K275,38))="UL",ISERROR(SEARCH("Rear",INDIRECT(ADDRESS($K275,33)))),ISERROR(SEARCH("Side",INDIRECT(ADDRESS($K275,33))))),INDIRECT(ADDRESS($K275,COLUMN())),0),0),IF($L275&gt;0,IF(AND(INDIRECT(ADDRESS($L275,44))=0,INDIRECT(ADDRESS($L275,38))="UL",ISERROR(SEARCH("Rear",INDIRECT(ADDRESS($L275,33)))),ISERROR(SEARCH("Side",INDIRECT(ADDRESS($L275,33))))),INDIRECT(ADDRESS($L275,COLUMN())),0),0),IF($M275&gt;0,IF(AND(INDIRECT(ADDRESS($M275,44))=0,INDIRECT(ADDRESS($M275,38))="UL",ISERROR(SEARCH("Rear",INDIRECT(ADDRESS($M275,33)))),ISERROR(SEARCH("Side",INDIRECT(ADDRESS($M275,33))))),INDIRECT(ADDRESS($M275,COLUMN())),0),0))</f>
        <v>0.88888888888888884</v>
      </c>
      <c r="AW275" s="57" cm="1">
        <f t="array" aca="1" ref="AW275" ca="1">SUM(IF($C275&gt;0,IF(AND(INDIRECT(ADDRESS($C275,44))=0,INDIRECT(ADDRESS($C275,38))="UL",ISERROR(SEARCH("Rear",INDIRECT(ADDRESS($C275,33)))),ISERROR(SEARCH("Side",INDIRECT(ADDRESS($C275,33))))),INDIRECT(ADDRESS($C275,COLUMN())),0),0),IF($D275&gt;0,IF(AND(INDIRECT(ADDRESS($D275,44))=0,INDIRECT(ADDRESS($D275,38))="UL",ISERROR(SEARCH("Rear",INDIRECT(ADDRESS($D275,33)))),ISERROR(SEARCH("Side",INDIRECT(ADDRESS($D275,33))))),INDIRECT(ADDRESS($D275,COLUMN())),0),0),IF($E275&gt;0,IF(AND(INDIRECT(ADDRESS($E275,44))=0,INDIRECT(ADDRESS($E275,38))="UL",ISERROR(SEARCH("Rear",INDIRECT(ADDRESS($E275,33)))),ISERROR(SEARCH("Side",INDIRECT(ADDRESS($E275,33))))),INDIRECT(ADDRESS($E275,COLUMN())),0),0),IF($F275&gt;0,IF(AND(INDIRECT(ADDRESS($F275,44))=0,INDIRECT(ADDRESS($F275,38))="UL",ISERROR(SEARCH("Rear",INDIRECT(ADDRESS($F275,33)))),ISERROR(SEARCH("Side",INDIRECT(ADDRESS($F275,33))))),INDIRECT(ADDRESS($F275,COLUMN())),0),0),IF($G275&gt;0,IF(AND(INDIRECT(ADDRESS($G275,44))=0,INDIRECT(ADDRESS($G275,38))="UL",ISERROR(SEARCH("Rear",INDIRECT(ADDRESS($G275,33)))),ISERROR(SEARCH("Side",INDIRECT(ADDRESS($G275,33))))),INDIRECT(ADDRESS($G275,COLUMN())),0),0),IF($H275&gt;0,IF(AND(INDIRECT(ADDRESS($H275,44))=0,INDIRECT(ADDRESS($H275,38))="UL",ISERROR(SEARCH("Rear",INDIRECT(ADDRESS($H275,33)))),ISERROR(SEARCH("Side",INDIRECT(ADDRESS($H275,33))))),INDIRECT(ADDRESS($H275,COLUMN())),0),0),IF($I275&gt;0,IF(AND(INDIRECT(ADDRESS($I275,44))=0,INDIRECT(ADDRESS($I275,38))="UL",ISERROR(SEARCH("Rear",INDIRECT(ADDRESS($I275,33)))),ISERROR(SEARCH("Side",INDIRECT(ADDRESS($I275,33))))),INDIRECT(ADDRESS($I275,COLUMN())),0),0),IF($J275&gt;0,IF(AND(INDIRECT(ADDRESS($J275,44))=0,INDIRECT(ADDRESS($J275,38))="UL",ISERROR(SEARCH("Rear",INDIRECT(ADDRESS($J275,33)))),ISERROR(SEARCH("Side",INDIRECT(ADDRESS($J275,33))))),INDIRECT(ADDRESS($J275,COLUMN())),0),0),IF($K275&gt;0,IF(AND(INDIRECT(ADDRESS($K275,44))=0,INDIRECT(ADDRESS($K275,38))="UL",ISERROR(SEARCH("Rear",INDIRECT(ADDRESS($K275,33)))),ISERROR(SEARCH("Side",INDIRECT(ADDRESS($K275,33))))),INDIRECT(ADDRESS($K275,COLUMN())),0),0),IF($L275&gt;0,IF(AND(INDIRECT(ADDRESS($L275,44))=0,INDIRECT(ADDRESS($L275,38))="UL",ISERROR(SEARCH("Rear",INDIRECT(ADDRESS($L275,33)))),ISERROR(SEARCH("Side",INDIRECT(ADDRESS($L275,33))))),INDIRECT(ADDRESS($L275,COLUMN())),0),0),IF($M275&gt;0,IF(AND(INDIRECT(ADDRESS($M275,44))=0,INDIRECT(ADDRESS($M275,38))="UL",ISERROR(SEARCH("Rear",INDIRECT(ADDRESS($M275,33)))),ISERROR(SEARCH("Side",INDIRECT(ADDRESS($M275,33))))),INDIRECT(ADDRESS($M275,COLUMN())),0),0))</f>
        <v>0.44444444444444442</v>
      </c>
      <c r="AX275" s="57" cm="1">
        <f t="array" aca="1" ref="AX275" ca="1">SUM(IF($C275&gt;0,IF(AND(INDIRECT(ADDRESS($C275,44))=0,INDIRECT(ADDRESS($C275,38))="UL",ISERROR(SEARCH("Rear",INDIRECT(ADDRESS($C275,33)))),ISERROR(SEARCH("Side",INDIRECT(ADDRESS($C275,33))))),INDIRECT(ADDRESS($C275,COLUMN())),0),0),IF($D275&gt;0,IF(AND(INDIRECT(ADDRESS($D275,44))=0,INDIRECT(ADDRESS($D275,38))="UL",ISERROR(SEARCH("Rear",INDIRECT(ADDRESS($D275,33)))),ISERROR(SEARCH("Side",INDIRECT(ADDRESS($D275,33))))),INDIRECT(ADDRESS($D275,COLUMN())),0),0),IF($E275&gt;0,IF(AND(INDIRECT(ADDRESS($E275,44))=0,INDIRECT(ADDRESS($E275,38))="UL",ISERROR(SEARCH("Rear",INDIRECT(ADDRESS($E275,33)))),ISERROR(SEARCH("Side",INDIRECT(ADDRESS($E275,33))))),INDIRECT(ADDRESS($E275,COLUMN())),0),0),IF($F275&gt;0,IF(AND(INDIRECT(ADDRESS($F275,44))=0,INDIRECT(ADDRESS($F275,38))="UL",ISERROR(SEARCH("Rear",INDIRECT(ADDRESS($F275,33)))),ISERROR(SEARCH("Side",INDIRECT(ADDRESS($F275,33))))),INDIRECT(ADDRESS($F275,COLUMN())),0),0),IF($G275&gt;0,IF(AND(INDIRECT(ADDRESS($G275,44))=0,INDIRECT(ADDRESS($G275,38))="UL",ISERROR(SEARCH("Rear",INDIRECT(ADDRESS($G275,33)))),ISERROR(SEARCH("Side",INDIRECT(ADDRESS($G275,33))))),INDIRECT(ADDRESS($G275,COLUMN())),0),0),IF($H275&gt;0,IF(AND(INDIRECT(ADDRESS($H275,44))=0,INDIRECT(ADDRESS($H275,38))="UL",ISERROR(SEARCH("Rear",INDIRECT(ADDRESS($H275,33)))),ISERROR(SEARCH("Side",INDIRECT(ADDRESS($H275,33))))),INDIRECT(ADDRESS($H275,COLUMN())),0),0),IF($I275&gt;0,IF(AND(INDIRECT(ADDRESS($I275,44))=0,INDIRECT(ADDRESS($I275,38))="UL",ISERROR(SEARCH("Rear",INDIRECT(ADDRESS($I275,33)))),ISERROR(SEARCH("Side",INDIRECT(ADDRESS($I275,33))))),INDIRECT(ADDRESS($I275,COLUMN())),0),0),IF($J275&gt;0,IF(AND(INDIRECT(ADDRESS($J275,44))=0,INDIRECT(ADDRESS($J275,38))="UL",ISERROR(SEARCH("Rear",INDIRECT(ADDRESS($J275,33)))),ISERROR(SEARCH("Side",INDIRECT(ADDRESS($J275,33))))),INDIRECT(ADDRESS($J275,COLUMN())),0),0),IF($K275&gt;0,IF(AND(INDIRECT(ADDRESS($K275,44))=0,INDIRECT(ADDRESS($K275,38))="UL",ISERROR(SEARCH("Rear",INDIRECT(ADDRESS($K275,33)))),ISERROR(SEARCH("Side",INDIRECT(ADDRESS($K275,33))))),INDIRECT(ADDRESS($K275,COLUMN())),0),0),IF($L275&gt;0,IF(AND(INDIRECT(ADDRESS($L275,44))=0,INDIRECT(ADDRESS($L275,38))="UL",ISERROR(SEARCH("Rear",INDIRECT(ADDRESS($L275,33)))),ISERROR(SEARCH("Side",INDIRECT(ADDRESS($L275,33))))),INDIRECT(ADDRESS($L275,COLUMN())),0),0),IF($M275&gt;0,IF(AND(INDIRECT(ADDRESS($M275,44))=0,INDIRECT(ADDRESS($M275,38))="UL",ISERROR(SEARCH("Rear",INDIRECT(ADDRESS($M275,33)))),ISERROR(SEARCH("Side",INDIRECT(ADDRESS($M275,33))))),INDIRECT(ADDRESS($M275,COLUMN())),0),0))</f>
        <v>0</v>
      </c>
      <c r="AY275" s="58">
        <f t="shared" ca="1" si="193"/>
        <v>0.88888888888888884</v>
      </c>
      <c r="AZ275" s="58">
        <f t="shared" ca="1" si="194"/>
        <v>0.44444444444444442</v>
      </c>
      <c r="BA275" s="58" cm="1">
        <f t="array" aca="1" ref="BA275" ca="1">SUM(IF($C275&gt;0,IF(AND(INDIRECT(ADDRESS($C275,44))=0,INDIRECT(ADDRESS($C275,38))="UL"),INDIRECT(ADDRESS($C275,COLUMN())),0),0),IF($D275&gt;0,IF(AND(INDIRECT(ADDRESS($D275,44))=0,INDIRECT(ADDRESS($D275,38))="UL"),INDIRECT(ADDRESS($D275,COLUMN())),0),0),IF($E275&gt;0,IF(AND(INDIRECT(ADDRESS($E275,44))=0,INDIRECT(ADDRESS($E275,38))="UL"),INDIRECT(ADDRESS($E275,COLUMN())),0),0),IF($F275&gt;0,IF(AND(INDIRECT(ADDRESS($F275,44))=0,INDIRECT(ADDRESS($F275,38))="UL"),INDIRECT(ADDRESS($F275,COLUMN())),0),0),IF($G275&gt;0,IF(AND(INDIRECT(ADDRESS($G275,44))=0,INDIRECT(ADDRESS($G275,38))="UL"),INDIRECT(ADDRESS($G275,COLUMN())),0),0),IF($H275&gt;0,IF(AND(INDIRECT(ADDRESS($H275,44))=0,INDIRECT(ADDRESS($H275,38))="UL"),INDIRECT(ADDRESS($H275,COLUMN())),0),0),IF($I275&gt;0,IF(AND(INDIRECT(ADDRESS($I275,44))=0,INDIRECT(ADDRESS($I275,38))="UL"),INDIRECT(ADDRESS($I275,COLUMN())),0),0),IF($J275&gt;0,IF(AND(INDIRECT(ADDRESS($J275,44))=0,INDIRECT(ADDRESS($J275,38))="UL"),INDIRECT(ADDRESS($J275,COLUMN())),0),0),IF($K275&gt;0,IF(AND(INDIRECT(ADDRESS($K275,44))=0,INDIRECT(ADDRESS($K275,38))="UL"),INDIRECT(ADDRESS($K275,COLUMN())),0),0),IF($L275&gt;0,IF(AND(INDIRECT(ADDRESS($L275,44))=0,INDIRECT(ADDRESS($L275,38))="UL"),INDIRECT(ADDRESS($L275,COLUMN())),0),0),IF($M275&gt;0,IF(AND(INDIRECT(ADDRESS($M275,44))=0,INDIRECT(ADDRESS($M275,38))="UL"),INDIRECT(ADDRESS($M275,COLUMN())),0),0))</f>
        <v>0.18342151675485008</v>
      </c>
      <c r="BB275" s="58" cm="1">
        <f t="array" aca="1" ref="BB275" ca="1">SUM(IF($C275&gt;0,IF(AND(INDIRECT(ADDRESS($C275,44))=0,INDIRECT(ADDRESS($C275,38))="UL"),INDIRECT(ADDRESS($C275,COLUMN())),0),0),IF($D275&gt;0,IF(AND(INDIRECT(ADDRESS($D275,44))=0,INDIRECT(ADDRESS($D275,38))="UL"),INDIRECT(ADDRESS($D275,COLUMN())),0),0),IF($E275&gt;0,IF(AND(INDIRECT(ADDRESS($E275,44))=0,INDIRECT(ADDRESS($E275,38))="UL"),INDIRECT(ADDRESS($E275,COLUMN())),0),0),IF($F275&gt;0,IF(AND(INDIRECT(ADDRESS($F275,44))=0,INDIRECT(ADDRESS($F275,38))="UL"),INDIRECT(ADDRESS($F275,COLUMN())),0),0),IF($G275&gt;0,IF(AND(INDIRECT(ADDRESS($G275,44))=0,INDIRECT(ADDRESS($G275,38))="UL"),INDIRECT(ADDRESS($G275,COLUMN())),0),0),IF($H275&gt;0,IF(AND(INDIRECT(ADDRESS($H275,44))=0,INDIRECT(ADDRESS($H275,38))="UL"),INDIRECT(ADDRESS($H275,COLUMN())),0),0),IF($I275&gt;0,IF(AND(INDIRECT(ADDRESS($I275,44))=0,INDIRECT(ADDRESS($I275,38))="UL"),INDIRECT(ADDRESS($I275,COLUMN())),0),0),IF($J275&gt;0,IF(AND(INDIRECT(ADDRESS($J275,44))=0,INDIRECT(ADDRESS($J275,38))="UL"),INDIRECT(ADDRESS($J275,COLUMN())),0),0),IF($K275&gt;0,IF(AND(INDIRECT(ADDRESS($K275,44))=0,INDIRECT(ADDRESS($K275,38))="UL"),INDIRECT(ADDRESS($K275,COLUMN())),0),0),IF($L275&gt;0,IF(AND(INDIRECT(ADDRESS($L275,44))=0,INDIRECT(ADDRESS($L275,38))="UL"),INDIRECT(ADDRESS($L275,COLUMN())),0),0),IF($M275&gt;0,IF(AND(INDIRECT(ADDRESS($M275,44))=0,INDIRECT(ADDRESS($M275,38))="UL"),INDIRECT(ADDRESS($M275,COLUMN())),0),0))</f>
        <v>0.33636684303350967</v>
      </c>
      <c r="BC275" s="58" cm="1">
        <f t="array" aca="1" ref="BC275" ca="1">SUM(IF($C275&gt;0,IF(AND(INDIRECT(ADDRESS($C275,44))=0,INDIRECT(ADDRESS($C275,38))="UL"),INDIRECT(ADDRESS($C275,COLUMN())),0),0),IF($D275&gt;0,IF(AND(INDIRECT(ADDRESS($D275,44))=0,INDIRECT(ADDRESS($D275,38))="UL"),INDIRECT(ADDRESS($D275,COLUMN())),0),0),IF($E275&gt;0,IF(AND(INDIRECT(ADDRESS($E275,44))=0,INDIRECT(ADDRESS($E275,38))="UL"),INDIRECT(ADDRESS($E275,COLUMN())),0),0),IF($F275&gt;0,IF(AND(INDIRECT(ADDRESS($F275,44))=0,INDIRECT(ADDRESS($F275,38))="UL"),INDIRECT(ADDRESS($F275,COLUMN())),0),0),IF($G275&gt;0,IF(AND(INDIRECT(ADDRESS($G275,44))=0,INDIRECT(ADDRESS($G275,38))="UL"),INDIRECT(ADDRESS($G275,COLUMN())),0),0),IF($H275&gt;0,IF(AND(INDIRECT(ADDRESS($H275,44))=0,INDIRECT(ADDRESS($H275,38))="UL"),INDIRECT(ADDRESS($H275,COLUMN())),0),0),IF($I275&gt;0,IF(AND(INDIRECT(ADDRESS($I275,44))=0,INDIRECT(ADDRESS($I275,38))="UL"),INDIRECT(ADDRESS($I275,COLUMN())),0),0),IF($J275&gt;0,IF(AND(INDIRECT(ADDRESS($J275,44))=0,INDIRECT(ADDRESS($J275,38))="UL"),INDIRECT(ADDRESS($J275,COLUMN())),0),0),IF($K275&gt;0,IF(AND(INDIRECT(ADDRESS($K275,44))=0,INDIRECT(ADDRESS($K275,38))="UL"),INDIRECT(ADDRESS($K275,COLUMN())),0),0),IF($L275&gt;0,IF(AND(INDIRECT(ADDRESS($L275,44))=0,INDIRECT(ADDRESS($L275,38))="UL"),INDIRECT(ADDRESS($L275,COLUMN())),0),0),IF($M275&gt;0,IF(AND(INDIRECT(ADDRESS($M275,44))=0,INDIRECT(ADDRESS($M275,38))="UL"),INDIRECT(ADDRESS($M275,COLUMN())),0),0))</f>
        <v>0.17326278659611991</v>
      </c>
      <c r="BD275" s="58" cm="1">
        <f t="array" aca="1" ref="BD275" ca="1">SUM(IF($C275&gt;0,IF(AND(INDIRECT(ADDRESS($C275,44))=0,INDIRECT(ADDRESS($C275,38))="UL"),INDIRECT(ADDRESS($C275,COLUMN())),0),0),IF($D275&gt;0,IF(AND(INDIRECT(ADDRESS($D275,44))=0,INDIRECT(ADDRESS($D275,38))="UL"),INDIRECT(ADDRESS($D275,COLUMN())),0),0),IF($E275&gt;0,IF(AND(INDIRECT(ADDRESS($E275,44))=0,INDIRECT(ADDRESS($E275,38))="UL"),INDIRECT(ADDRESS($E275,COLUMN())),0),0),IF($F275&gt;0,IF(AND(INDIRECT(ADDRESS($F275,44))=0,INDIRECT(ADDRESS($F275,38))="UL"),INDIRECT(ADDRESS($F275,COLUMN())),0),0),IF($G275&gt;0,IF(AND(INDIRECT(ADDRESS($G275,44))=0,INDIRECT(ADDRESS($G275,38))="UL"),INDIRECT(ADDRESS($G275,COLUMN())),0),0),IF($H275&gt;0,IF(AND(INDIRECT(ADDRESS($H275,44))=0,INDIRECT(ADDRESS($H275,38))="UL"),INDIRECT(ADDRESS($H275,COLUMN())),0),0),IF($I275&gt;0,IF(AND(INDIRECT(ADDRESS($I275,44))=0,INDIRECT(ADDRESS($I275,38))="UL"),INDIRECT(ADDRESS($I275,COLUMN())),0),0),IF($J275&gt;0,IF(AND(INDIRECT(ADDRESS($J275,44))=0,INDIRECT(ADDRESS($J275,38))="UL"),INDIRECT(ADDRESS($J275,COLUMN())),0),0),IF($K275&gt;0,IF(AND(INDIRECT(ADDRESS($K275,44))=0,INDIRECT(ADDRESS($K275,38))="UL"),INDIRECT(ADDRESS($K275,COLUMN())),0),0),IF($L275&gt;0,IF(AND(INDIRECT(ADDRESS($L275,44))=0,INDIRECT(ADDRESS($L275,38))="UL"),INDIRECT(ADDRESS($L275,COLUMN())),0),0),IF($M275&gt;0,IF(AND(INDIRECT(ADDRESS($M275,44))=0,INDIRECT(ADDRESS($M275,38))="UL"),INDIRECT(ADDRESS($M275,COLUMN())),0),0))</f>
        <v>0.32620811287477952</v>
      </c>
      <c r="BE275" s="57">
        <f t="shared" ca="1" si="195"/>
        <v>0.18342151675485008</v>
      </c>
      <c r="BF275" s="57" cm="1">
        <f t="array" aca="1" ref="BF275" ca="1">SUM(IF($C275&gt;0,IF(INDIRECT(ADDRESS($C275,45))=1,INDIRECT(ADDRESS($C275,52))*INDIRECT(ADDRESS($C275,42))/5,0),0), IF($D275&gt;0,IF(INDIRECT(ADDRESS($D275,45))=1,INDIRECT(ADDRESS($D275,52))*INDIRECT(ADDRESS($D275,42))/5,0),0), IF($E275&gt;0,IF(INDIRECT(ADDRESS($E275,45))=1,INDIRECT(ADDRESS($E275,52))*INDIRECT(ADDRESS($E275,42))/5,0),0), IF($F275&gt;0,IF(INDIRECT(ADDRESS($F275,45))=1,INDIRECT(ADDRESS($F275,52))*INDIRECT(ADDRESS($F275,42))/5,0),0), IF($G275&gt;0,IF(INDIRECT(ADDRESS($G275,45))=1,INDIRECT(ADDRESS($G275,52))*INDIRECT(ADDRESS($G275,42))/5,0),0), IF($H275&gt;0,IF(INDIRECT(ADDRESS($H275,45))=1,INDIRECT(ADDRESS($H275,52))*INDIRECT(ADDRESS($H275,42))/5,0),0)
)*$BF$296/100</f>
        <v>2.222222222222222E-2</v>
      </c>
      <c r="BG275" s="19">
        <v>2</v>
      </c>
      <c r="BH275" s="146">
        <f ca="1">BH253</f>
        <v>2.2222222222222223</v>
      </c>
      <c r="BI275" s="146">
        <f ca="1">BI253</f>
        <v>2.2222222222222223</v>
      </c>
      <c r="BJ275" s="146">
        <f ca="1">BJ253</f>
        <v>2.2222222222222223</v>
      </c>
      <c r="BK275" s="146">
        <f t="shared" ref="BK275:BK282" ca="1" si="214">IF(AU275="S",BH275,IF(AU275="MS",BI275,IF(AU275="ML",BI275,BJ275)))</f>
        <v>2.2222222222222223</v>
      </c>
      <c r="BL275" s="147">
        <f t="shared" ca="1" si="213"/>
        <v>2.2222222222222223</v>
      </c>
      <c r="BM275" s="147">
        <f>IF($AU275=BA$296,BA226,0)</f>
        <v>1.4222222222222223</v>
      </c>
      <c r="BN275" s="147">
        <f>IF($AU275=BB$296,BB226,0)</f>
        <v>0</v>
      </c>
      <c r="BO275" s="147">
        <f>IF($AU275=BC$296,BC226,0)</f>
        <v>0</v>
      </c>
      <c r="BP275" s="147">
        <f>IF($AU275=BD$296,BD226,0)</f>
        <v>0</v>
      </c>
      <c r="BQ275" s="146">
        <f>SUM(BM275:BP275)</f>
        <v>1.4222222222222223</v>
      </c>
      <c r="BR275" s="161">
        <f t="shared" ca="1" si="198"/>
        <v>86.853478247223123</v>
      </c>
      <c r="BS275" s="57"/>
      <c r="BT275" s="56">
        <f t="shared" ca="1" si="199"/>
        <v>5.2833613449374059</v>
      </c>
      <c r="BU275" s="87">
        <f t="shared" ca="1" si="200"/>
        <v>0.14676003735937238</v>
      </c>
      <c r="BV275" s="57" t="s">
        <v>33</v>
      </c>
      <c r="BW275" s="57" cm="1">
        <f t="array" aca="1" ref="BW275" ca="1">SUM(IF($C275&gt;0,IF(AND(INDIRECT(ADDRESS($C275,44))=0,INDIRECT(ADDRESS($C275,38))="UL",ISERROR(SEARCH("Rear",INDIRECT(ADDRESS($C275,33)))),ISERROR(SEARCH("Side",INDIRECT(ADDRESS($C275,33))))),INDIRECT(ADDRESS($C275,COLUMN())),0),0),IF($D275&gt;0,IF(AND(INDIRECT(ADDRESS($D275,44))=0,INDIRECT(ADDRESS($D275,38))="UL",ISERROR(SEARCH("Rear",INDIRECT(ADDRESS($D275,33)))),ISERROR(SEARCH("Side",INDIRECT(ADDRESS($D275,33))))),INDIRECT(ADDRESS($D275,COLUMN())),0),0),IF($E275&gt;0,IF(AND(INDIRECT(ADDRESS($E275,44))=0,INDIRECT(ADDRESS($E275,38))="UL",ISERROR(SEARCH("Rear",INDIRECT(ADDRESS($E275,33)))),ISERROR(SEARCH("Side",INDIRECT(ADDRESS($E275,33))))),INDIRECT(ADDRESS($E275,COLUMN())),0),0),IF($F275&gt;0,IF(AND(INDIRECT(ADDRESS($F275,44))=0,INDIRECT(ADDRESS($F275,38))="UL",ISERROR(SEARCH("Rear",INDIRECT(ADDRESS($F275,33)))),ISERROR(SEARCH("Side",INDIRECT(ADDRESS($F275,33))))),INDIRECT(ADDRESS($F275,COLUMN())),0),0),IF($G275&gt;0,IF(AND(INDIRECT(ADDRESS($G275,44))=0,INDIRECT(ADDRESS($G275,38))="UL",ISERROR(SEARCH("Rear",INDIRECT(ADDRESS($G275,33)))),ISERROR(SEARCH("Side",INDIRECT(ADDRESS($G275,33))))),INDIRECT(ADDRESS($G275,COLUMN())),0),0),IF($H275&gt;0,IF(AND(INDIRECT(ADDRESS($H275,44))=0,INDIRECT(ADDRESS($H275,38))="UL",ISERROR(SEARCH("Rear",INDIRECT(ADDRESS($H275,33)))),ISERROR(SEARCH("Side",INDIRECT(ADDRESS($H275,33))))),INDIRECT(ADDRESS($H275,COLUMN())),0),0),IF($I275&gt;0,IF(AND(INDIRECT(ADDRESS($I275,44))=0,INDIRECT(ADDRESS($I275,38))="UL",ISERROR(SEARCH("Rear",INDIRECT(ADDRESS($I275,33)))),ISERROR(SEARCH("Side",INDIRECT(ADDRESS($I275,33))))),INDIRECT(ADDRESS($I275,COLUMN())),0),0),IF($J275&gt;0,IF(AND(INDIRECT(ADDRESS($J275,44))=0,INDIRECT(ADDRESS($J275,38))="UL",ISERROR(SEARCH("Rear",INDIRECT(ADDRESS($J275,33)))),ISERROR(SEARCH("Side",INDIRECT(ADDRESS($J275,33))))),INDIRECT(ADDRESS($J275,COLUMN())),0),0),IF($K275&gt;0,IF(AND(INDIRECT(ADDRESS($K275,44))=0,INDIRECT(ADDRESS($K275,38))="UL",ISERROR(SEARCH("Rear",INDIRECT(ADDRESS($K275,33)))),ISERROR(SEARCH("Side",INDIRECT(ADDRESS($K275,33))))),INDIRECT(ADDRESS($K275,COLUMN())),0),0),IF($L275&gt;0,IF(AND(INDIRECT(ADDRESS($L275,44))=0,INDIRECT(ADDRESS($L275,38))="UL",ISERROR(SEARCH("Rear",INDIRECT(ADDRESS($L275,33)))),ISERROR(SEARCH("Side",INDIRECT(ADDRESS($L275,33))))),INDIRECT(ADDRESS($L275,COLUMN())),0),0),IF($M275&gt;0,IF(AND(INDIRECT(ADDRESS($M275,44))=0,INDIRECT(ADDRESS($M275,38))="UL",ISERROR(SEARCH("Rear",INDIRECT(ADDRESS($M275,33)))),ISERROR(SEARCH("Side",INDIRECT(ADDRESS($M275,33))))),INDIRECT(ADDRESS($M275,COLUMN())),0),0))</f>
        <v>0.22222222222222221</v>
      </c>
      <c r="BX275" s="57">
        <f t="shared" ca="1" si="201"/>
        <v>0.88888888888888884</v>
      </c>
      <c r="BY275" s="57">
        <f>IF($BV275=BY$296,BY216+BY224+BY225,0)</f>
        <v>0.3260199882422104</v>
      </c>
      <c r="BZ275" s="57">
        <f>IF($BV275=BZ$296,BZ216+BZ224+BZ225,0)</f>
        <v>0</v>
      </c>
      <c r="CA275" s="57"/>
      <c r="CB275" s="57">
        <f>2*CB226</f>
        <v>0.88888888888888884</v>
      </c>
      <c r="CC275" s="57">
        <f t="shared" ca="1" si="203"/>
        <v>2.2222222222222223</v>
      </c>
      <c r="CD275" s="57">
        <f>IF($BV275=CD$296,2*CD226,0)</f>
        <v>1.1654320987654321</v>
      </c>
      <c r="CE275" s="57">
        <f>IF($BV275=CE$296,2*CE226,0)</f>
        <v>0</v>
      </c>
      <c r="CF275" s="57"/>
      <c r="CG275" s="57">
        <f t="shared" ca="1" si="211"/>
        <v>3.7277704603398827</v>
      </c>
      <c r="CH275" s="57">
        <f t="shared" ca="1" si="206"/>
        <v>0.10354917945388563</v>
      </c>
      <c r="CI275" s="19">
        <f t="shared" ca="1" si="207"/>
        <v>10.7717707025253</v>
      </c>
      <c r="CJ275" s="19"/>
      <c r="CK275" s="57" cm="1">
        <f t="array" aca="1" ref="CK275" ca="1">IF(AU275="S", SUM(IF($C275&gt;0,IF(INDIRECT(ADDRESS($C275,43))&lt;&gt;1,INDIRECT(ADDRESS($C275,48)),0),0), IF($D275&gt;0,IF(INDIRECT(ADDRESS($D275,43))&lt;&gt;1,INDIRECT(ADDRESS($D275,48)),0),0), IF($E275&gt;0,IF(INDIRECT(ADDRESS($E275,43))&lt;&gt;1,INDIRECT(ADDRESS($E275,48)),0),0), IF($F275&gt;0,IF(INDIRECT(ADDRESS($F275,43))&lt;&gt;1,INDIRECT(ADDRESS($F275,48)),0),0), IF($G275&gt;0,IF(INDIRECT(ADDRESS($G275,43))&lt;&gt;1,INDIRECT(ADDRESS($G275,48)),0),0), IF($H275&gt;0,IF(INDIRECT(ADDRESS($H275,43))&lt;&gt;1,INDIRECT(ADDRESS($H275,48)),0),0), IF($I275&gt;0,IF(INDIRECT(ADDRESS($I275,43))&lt;&gt;1,INDIRECT(ADDRESS($I275,48)),0),0), IF($J275&gt;0,IF(INDIRECT(ADDRESS($J275,43))&lt;&gt;1,INDIRECT(ADDRESS($J275,48)),0),0), IF($K275&gt;0,IF(INDIRECT(ADDRESS($K275,43))&lt;&gt;1,INDIRECT(ADDRESS($K275,48)),0),0), IF($L275&gt;0,IF(INDIRECT(ADDRESS($L275,43))&lt;&gt;1,INDIRECT(ADDRESS($L275,48)),0),0), IF($M275&gt;0,IF(INDIRECT(ADDRESS($M275,43))&lt;&gt;1,INDIRECT(ADDRESS($M275,48)),0),0)), IF(AU275="L",SUM(IF($C275&gt;0,IF(INDIRECT(ADDRESS($C275,43))&lt;&gt;1,INDIRECT(ADDRESS($C275,50)),0),0), IF($D275&gt;0,IF(INDIRECT(ADDRESS($D275,43))&lt;&gt;1,INDIRECT(ADDRESS($D275,50)),0),0), IF($E275&gt;0,IF(INDIRECT(ADDRESS($E275,43))&lt;&gt;1,INDIRECT(ADDRESS($E275,50)),0),0), IF($F275&gt;0,IF(INDIRECT(ADDRESS($F275,43))&lt;&gt;1,INDIRECT(ADDRESS($F275,50)),0),0), IF($G275&gt;0,IF(INDIRECT(ADDRESS($G275,43))&lt;&gt;1,INDIRECT(ADDRESS($G275,50)),0),0), IF($G275&gt;0,IF(INDIRECT(ADDRESS($G275,43))&lt;&gt;1,INDIRECT(ADDRESS($G275,50)),0),0), IF($H275&gt;0,IF(INDIRECT(ADDRESS($H275,43))&lt;&gt;1,INDIRECT(ADDRESS($H275,50)),0),0), IF($I275&gt;0,IF(INDIRECT(ADDRESS($I275,43))&lt;&gt;1,INDIRECT(ADDRESS($I275,50)),0),0), IF($J275&gt;0,IF(INDIRECT(ADDRESS($J275,43))&lt;&gt;1,INDIRECT(ADDRESS($J275,50)),0),0), IF($K275&gt;0,IF(INDIRECT(ADDRESS($K275,43))&lt;&gt;1,INDIRECT(ADDRESS($K275,50)),0),0), IF($L275&gt;0,IF(INDIRECT(ADDRESS($L275,43))&lt;&gt;1,INDIRECT(ADDRESS($L275,50)),0),0), IF($M275&gt;0,IF(INDIRECT(ADDRESS($M275,43))&lt;&gt;1,INDIRECT(ADDRESS($M275,50)),0),0)), SUM(IF($C275&gt;0,IF(INDIRECT(ADDRESS($C275,43))&lt;&gt;1,INDIRECT(ADDRESS($C275,49)),0),0), IF($D275&gt;0,IF(INDIRECT(ADDRESS($D275,43))&lt;&gt;1,INDIRECT(ADDRESS($D275,49)),0),0), IF($E275&gt;0,IF(INDIRECT(ADDRESS($E275,43))&lt;&gt;1,INDIRECT(ADDRESS($E275,49)),0),0), IF($F275&gt;0,IF(INDIRECT(ADDRESS($F275,43))&lt;&gt;1,INDIRECT(ADDRESS($F275,49)),0),0), IF($G275&gt;0,IF(INDIRECT(ADDRESS($G275,43))&lt;&gt;1,INDIRECT(ADDRESS($G275,49)),0),0), IF($G275&gt;0,IF(INDIRECT(ADDRESS($G275,43))&lt;&gt;1,INDIRECT(ADDRESS($G275,49)),0),0), IF($H275&gt;0,IF(INDIRECT(ADDRESS($H275,43))&lt;&gt;1,INDIRECT(ADDRESS($H275,49)),0),0), IF($I275&gt;0,IF(INDIRECT(ADDRESS($I275,43))&lt;&gt;1,INDIRECT(ADDRESS($I275,49)),0),0), IF($J275&gt;0,IF(INDIRECT(ADDRESS($J275,43))&lt;&gt;1,INDIRECT(ADDRESS($J275,49)),0),0), IF($K275&gt;0,IF(INDIRECT(ADDRESS($K275,43))&lt;&gt;1,INDIRECT(ADDRESS($K275,49)),0),0), IF($L275&gt;0,IF(INDIRECT(ADDRESS($L275,43))&lt;&gt;1,INDIRECT(ADDRESS($L275,49)),0),0), IF($M275&gt;0,IF(INDIRECT(ADDRESS($M275,43))&lt;&gt;1,INDIRECT(ADDRESS($M275,49)),0),0))))</f>
        <v>3.5555555555555558</v>
      </c>
      <c r="CL275" s="57" cm="1">
        <f t="array" aca="1" ref="CL275" ca="1">SUM(IF($C275&gt;0,IF(INDIRECT(ADDRESS($C275,44))=1,INDIRECT(ADDRESS($C275,90)),0),0), IF($D275&gt;0,IF(INDIRECT(ADDRESS($D275,44))=1,INDIRECT(ADDRESS($D275,90)),0),0), IF($E275&gt;0,IF(INDIRECT(ADDRESS($E275,44))=1,INDIRECT(ADDRESS($E275,90)),0),0), IF($F275&gt;0,IF(INDIRECT(ADDRESS($F275,44))=1,INDIRECT(ADDRESS($F275,90)),0),0), IF($G275&gt;0,IF(INDIRECT(ADDRESS($G275,44))=1,INDIRECT(ADDRESS($G275,90)),0),0), IF($H275&gt;0,IF(INDIRECT(ADDRESS($H275,44))=1,INDIRECT(ADDRESS($H275,90)),0),0), IF($I275&gt;0,IF(INDIRECT(ADDRESS($I275,44))=1,INDIRECT(ADDRESS($I275,90)),0),0), IF($J275&gt;0,IF(INDIRECT(ADDRESS($J275,44))=1,INDIRECT(ADDRESS($J275,90)),0),0), IF($K275&gt;0,IF(INDIRECT(ADDRESS($K275,44))=1,INDIRECT(ADDRESS($K275,90)),0),0), IF($L275&gt;0,IF(INDIRECT(ADDRESS($L275,44))=1,INDIRECT(ADDRESS($L275,90)),0),0), IF($M275&gt;0,IF(INDIRECT(ADDRESS($M275,44))=1,INDIRECT(ADDRESS($M275,90)),0),0))</f>
        <v>0</v>
      </c>
      <c r="CM275" s="56">
        <f t="shared" ca="1" si="208"/>
        <v>1.0804233160657573</v>
      </c>
      <c r="CN275" s="59"/>
    </row>
    <row r="276" spans="1:92" x14ac:dyDescent="0.25">
      <c r="A276" s="52" t="s">
        <v>337</v>
      </c>
      <c r="B276" s="67">
        <v>212</v>
      </c>
      <c r="C276" s="67">
        <v>216</v>
      </c>
      <c r="D276" s="67">
        <v>224</v>
      </c>
      <c r="E276" s="67">
        <v>225</v>
      </c>
      <c r="F276" s="67">
        <v>241</v>
      </c>
      <c r="G276" s="67"/>
      <c r="H276" s="67"/>
      <c r="I276" s="67"/>
      <c r="J276" s="67"/>
      <c r="K276" s="67"/>
      <c r="L276" s="67"/>
      <c r="M276" s="67"/>
      <c r="N276" s="145">
        <f ca="1">2+SUM(INDIRECT(ADDRESS(B276,COLUMN())),IF(C276&gt;0,INDIRECT(ADDRESS(C276,COLUMN())),0),IF(D276&gt;0,INDIRECT(ADDRESS(D276,COLUMN())),0),IF(E276&gt;0,INDIRECT(ADDRESS(E276,COLUMN())),0),IF(F276&gt;0,INDIRECT(ADDRESS(F276,COLUMN())),0),IF(G276&gt;0,INDIRECT(ADDRESS(G276,COLUMN())),0),IF(H276&gt;0,INDIRECT(ADDRESS(H276,COLUMN())),0),IF(I276&gt;0,INDIRECT(ADDRESS(I276,COLUMN())),0),IF(J276&gt;0,INDIRECT(ADDRESS(J276,COLUMN())),0),IF(K276&gt;0,INDIRECT(ADDRESS(K276,COLUMN())),0),IF(L276&gt;0,INDIRECT(ADDRESS(L276,COLUMN())),0),IF(M276&gt;0,INDIRECT(ADDRESS(M276,COLUMN())),0))</f>
        <v>38</v>
      </c>
      <c r="O276" s="67" t="str" cm="1">
        <f t="array" aca="1" ref="O276" ca="1">INDIRECT(ADDRESS($B276,COLUMN()))</f>
        <v>Bomber</v>
      </c>
      <c r="P276" s="67" cm="1">
        <f t="array" aca="1" ref="P276" ca="1">INDIRECT(ADDRESS($B276,COLUMN()))</f>
        <v>6</v>
      </c>
      <c r="Q276" s="67" cm="1">
        <f t="array" aca="1" ref="Q276" ca="1">INDIRECT(ADDRESS($B276,COLUMN()))</f>
        <v>3</v>
      </c>
      <c r="R276" s="67" cm="1">
        <f t="array" aca="1" ref="R276" ca="1">INDIRECT(ADDRESS($B276,COLUMN()))</f>
        <v>0</v>
      </c>
      <c r="S276" s="67" cm="1">
        <f t="array" aca="1" ref="S276" ca="1">INDIRECT(ADDRESS($B276,COLUMN()))</f>
        <v>1</v>
      </c>
      <c r="T276" s="67" t="str" cm="1">
        <f t="array" aca="1" ref="T276" ca="1">INDIRECT(ADDRESS($B276,COLUMN()))</f>
        <v>1-3</v>
      </c>
      <c r="U276" s="67" cm="1">
        <f t="array" aca="1" ref="U276" ca="1">INDIRECT(ADDRESS($B276,COLUMN()))</f>
        <v>3</v>
      </c>
      <c r="V276" s="67" cm="1">
        <f t="array" aca="1" ref="V276" ca="1">INDIRECT(ADDRESS($B276,COLUMN()))</f>
        <v>0</v>
      </c>
      <c r="W276" s="67" cm="1">
        <f t="array" aca="1" ref="W276" ca="1">INDIRECT(ADDRESS($B276,COLUMN()))</f>
        <v>5</v>
      </c>
      <c r="X276" s="145">
        <v>5</v>
      </c>
      <c r="Y276" s="67" cm="1">
        <f t="array" aca="1" ref="Y276" ca="1">INDIRECT(ADDRESS($B276,COLUMN()))</f>
        <v>2</v>
      </c>
      <c r="Z276" s="67" cm="1">
        <f t="array" aca="1" ref="Z276" ca="1">INDIRECT(ADDRESS($B276,COLUMN()))</f>
        <v>4</v>
      </c>
      <c r="AA276" s="67" cm="1">
        <f t="array" aca="1" ref="AA276" ca="1">INDIRECT(ADDRESS($B276,COLUMN()))</f>
        <v>0</v>
      </c>
      <c r="AB276" s="56">
        <f t="shared" ca="1" si="209"/>
        <v>0.57718484016995586</v>
      </c>
      <c r="AC276" s="56">
        <f t="shared" ca="1" si="191"/>
        <v>0.53110159526407852</v>
      </c>
      <c r="AD276" s="56">
        <f t="shared" ca="1" si="192"/>
        <v>2.7709648448560618</v>
      </c>
      <c r="AF276" s="52"/>
      <c r="AG276" s="52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2"/>
      <c r="AU276" s="54" t="s">
        <v>33</v>
      </c>
      <c r="AV276" s="57" cm="1">
        <f t="array" aca="1" ref="AV276" ca="1">SUM(IF($C276&gt;0,IF(AND(INDIRECT(ADDRESS($C276,44))=0,INDIRECT(ADDRESS($C276,38))="UL",ISERROR(SEARCH("Rear",INDIRECT(ADDRESS($C276,33)))),ISERROR(SEARCH("Side",INDIRECT(ADDRESS($C276,33))))),INDIRECT(ADDRESS($C276,COLUMN())),0),0),IF($D276&gt;0,IF(AND(INDIRECT(ADDRESS($D276,44))=0,INDIRECT(ADDRESS($D276,38))="UL",ISERROR(SEARCH("Rear",INDIRECT(ADDRESS($D276,33)))),ISERROR(SEARCH("Side",INDIRECT(ADDRESS($D276,33))))),INDIRECT(ADDRESS($D276,COLUMN())),0),0),IF($E276&gt;0,IF(AND(INDIRECT(ADDRESS($E276,44))=0,INDIRECT(ADDRESS($E276,38))="UL",ISERROR(SEARCH("Rear",INDIRECT(ADDRESS($E276,33)))),ISERROR(SEARCH("Side",INDIRECT(ADDRESS($E276,33))))),INDIRECT(ADDRESS($E276,COLUMN())),0),0),IF($F276&gt;0,IF(AND(INDIRECT(ADDRESS($F276,44))=0,INDIRECT(ADDRESS($F276,38))="UL",ISERROR(SEARCH("Rear",INDIRECT(ADDRESS($F276,33)))),ISERROR(SEARCH("Side",INDIRECT(ADDRESS($F276,33))))),INDIRECT(ADDRESS($F276,COLUMN())),0),0),IF($G276&gt;0,IF(AND(INDIRECT(ADDRESS($G276,44))=0,INDIRECT(ADDRESS($G276,38))="UL",ISERROR(SEARCH("Rear",INDIRECT(ADDRESS($G276,33)))),ISERROR(SEARCH("Side",INDIRECT(ADDRESS($G276,33))))),INDIRECT(ADDRESS($G276,COLUMN())),0),0),IF($H276&gt;0,IF(AND(INDIRECT(ADDRESS($H276,44))=0,INDIRECT(ADDRESS($H276,38))="UL",ISERROR(SEARCH("Rear",INDIRECT(ADDRESS($H276,33)))),ISERROR(SEARCH("Side",INDIRECT(ADDRESS($H276,33))))),INDIRECT(ADDRESS($H276,COLUMN())),0),0),IF($I276&gt;0,IF(AND(INDIRECT(ADDRESS($I276,44))=0,INDIRECT(ADDRESS($I276,38))="UL",ISERROR(SEARCH("Rear",INDIRECT(ADDRESS($I276,33)))),ISERROR(SEARCH("Side",INDIRECT(ADDRESS($I276,33))))),INDIRECT(ADDRESS($I276,COLUMN())),0),0),IF($J276&gt;0,IF(AND(INDIRECT(ADDRESS($J276,44))=0,INDIRECT(ADDRESS($J276,38))="UL",ISERROR(SEARCH("Rear",INDIRECT(ADDRESS($J276,33)))),ISERROR(SEARCH("Side",INDIRECT(ADDRESS($J276,33))))),INDIRECT(ADDRESS($J276,COLUMN())),0),0),IF($K276&gt;0,IF(AND(INDIRECT(ADDRESS($K276,44))=0,INDIRECT(ADDRESS($K276,38))="UL",ISERROR(SEARCH("Rear",INDIRECT(ADDRESS($K276,33)))),ISERROR(SEARCH("Side",INDIRECT(ADDRESS($K276,33))))),INDIRECT(ADDRESS($K276,COLUMN())),0),0),IF($L276&gt;0,IF(AND(INDIRECT(ADDRESS($L276,44))=0,INDIRECT(ADDRESS($L276,38))="UL",ISERROR(SEARCH("Rear",INDIRECT(ADDRESS($L276,33)))),ISERROR(SEARCH("Side",INDIRECT(ADDRESS($L276,33))))),INDIRECT(ADDRESS($L276,COLUMN())),0),0),IF($M276&gt;0,IF(AND(INDIRECT(ADDRESS($M276,44))=0,INDIRECT(ADDRESS($M276,38))="UL",ISERROR(SEARCH("Rear",INDIRECT(ADDRESS($M276,33)))),ISERROR(SEARCH("Side",INDIRECT(ADDRESS($M276,33))))),INDIRECT(ADDRESS($M276,COLUMN())),0),0))</f>
        <v>0.88888888888888884</v>
      </c>
      <c r="AW276" s="57" cm="1">
        <f t="array" aca="1" ref="AW276" ca="1">SUM(IF($C276&gt;0,IF(AND(INDIRECT(ADDRESS($C276,44))=0,INDIRECT(ADDRESS($C276,38))="UL",ISERROR(SEARCH("Rear",INDIRECT(ADDRESS($C276,33)))),ISERROR(SEARCH("Side",INDIRECT(ADDRESS($C276,33))))),INDIRECT(ADDRESS($C276,COLUMN())),0),0),IF($D276&gt;0,IF(AND(INDIRECT(ADDRESS($D276,44))=0,INDIRECT(ADDRESS($D276,38))="UL",ISERROR(SEARCH("Rear",INDIRECT(ADDRESS($D276,33)))),ISERROR(SEARCH("Side",INDIRECT(ADDRESS($D276,33))))),INDIRECT(ADDRESS($D276,COLUMN())),0),0),IF($E276&gt;0,IF(AND(INDIRECT(ADDRESS($E276,44))=0,INDIRECT(ADDRESS($E276,38))="UL",ISERROR(SEARCH("Rear",INDIRECT(ADDRESS($E276,33)))),ISERROR(SEARCH("Side",INDIRECT(ADDRESS($E276,33))))),INDIRECT(ADDRESS($E276,COLUMN())),0),0),IF($F276&gt;0,IF(AND(INDIRECT(ADDRESS($F276,44))=0,INDIRECT(ADDRESS($F276,38))="UL",ISERROR(SEARCH("Rear",INDIRECT(ADDRESS($F276,33)))),ISERROR(SEARCH("Side",INDIRECT(ADDRESS($F276,33))))),INDIRECT(ADDRESS($F276,COLUMN())),0),0),IF($G276&gt;0,IF(AND(INDIRECT(ADDRESS($G276,44))=0,INDIRECT(ADDRESS($G276,38))="UL",ISERROR(SEARCH("Rear",INDIRECT(ADDRESS($G276,33)))),ISERROR(SEARCH("Side",INDIRECT(ADDRESS($G276,33))))),INDIRECT(ADDRESS($G276,COLUMN())),0),0),IF($H276&gt;0,IF(AND(INDIRECT(ADDRESS($H276,44))=0,INDIRECT(ADDRESS($H276,38))="UL",ISERROR(SEARCH("Rear",INDIRECT(ADDRESS($H276,33)))),ISERROR(SEARCH("Side",INDIRECT(ADDRESS($H276,33))))),INDIRECT(ADDRESS($H276,COLUMN())),0),0),IF($I276&gt;0,IF(AND(INDIRECT(ADDRESS($I276,44))=0,INDIRECT(ADDRESS($I276,38))="UL",ISERROR(SEARCH("Rear",INDIRECT(ADDRESS($I276,33)))),ISERROR(SEARCH("Side",INDIRECT(ADDRESS($I276,33))))),INDIRECT(ADDRESS($I276,COLUMN())),0),0),IF($J276&gt;0,IF(AND(INDIRECT(ADDRESS($J276,44))=0,INDIRECT(ADDRESS($J276,38))="UL",ISERROR(SEARCH("Rear",INDIRECT(ADDRESS($J276,33)))),ISERROR(SEARCH("Side",INDIRECT(ADDRESS($J276,33))))),INDIRECT(ADDRESS($J276,COLUMN())),0),0),IF($K276&gt;0,IF(AND(INDIRECT(ADDRESS($K276,44))=0,INDIRECT(ADDRESS($K276,38))="UL",ISERROR(SEARCH("Rear",INDIRECT(ADDRESS($K276,33)))),ISERROR(SEARCH("Side",INDIRECT(ADDRESS($K276,33))))),INDIRECT(ADDRESS($K276,COLUMN())),0),0),IF($L276&gt;0,IF(AND(INDIRECT(ADDRESS($L276,44))=0,INDIRECT(ADDRESS($L276,38))="UL",ISERROR(SEARCH("Rear",INDIRECT(ADDRESS($L276,33)))),ISERROR(SEARCH("Side",INDIRECT(ADDRESS($L276,33))))),INDIRECT(ADDRESS($L276,COLUMN())),0),0),IF($M276&gt;0,IF(AND(INDIRECT(ADDRESS($M276,44))=0,INDIRECT(ADDRESS($M276,38))="UL",ISERROR(SEARCH("Rear",INDIRECT(ADDRESS($M276,33)))),ISERROR(SEARCH("Side",INDIRECT(ADDRESS($M276,33))))),INDIRECT(ADDRESS($M276,COLUMN())),0),0))</f>
        <v>0.44444444444444442</v>
      </c>
      <c r="AX276" s="57" cm="1">
        <f t="array" aca="1" ref="AX276" ca="1">SUM(IF($C276&gt;0,IF(AND(INDIRECT(ADDRESS($C276,44))=0,INDIRECT(ADDRESS($C276,38))="UL",ISERROR(SEARCH("Rear",INDIRECT(ADDRESS($C276,33)))),ISERROR(SEARCH("Side",INDIRECT(ADDRESS($C276,33))))),INDIRECT(ADDRESS($C276,COLUMN())),0),0),IF($D276&gt;0,IF(AND(INDIRECT(ADDRESS($D276,44))=0,INDIRECT(ADDRESS($D276,38))="UL",ISERROR(SEARCH("Rear",INDIRECT(ADDRESS($D276,33)))),ISERROR(SEARCH("Side",INDIRECT(ADDRESS($D276,33))))),INDIRECT(ADDRESS($D276,COLUMN())),0),0),IF($E276&gt;0,IF(AND(INDIRECT(ADDRESS($E276,44))=0,INDIRECT(ADDRESS($E276,38))="UL",ISERROR(SEARCH("Rear",INDIRECT(ADDRESS($E276,33)))),ISERROR(SEARCH("Side",INDIRECT(ADDRESS($E276,33))))),INDIRECT(ADDRESS($E276,COLUMN())),0),0),IF($F276&gt;0,IF(AND(INDIRECT(ADDRESS($F276,44))=0,INDIRECT(ADDRESS($F276,38))="UL",ISERROR(SEARCH("Rear",INDIRECT(ADDRESS($F276,33)))),ISERROR(SEARCH("Side",INDIRECT(ADDRESS($F276,33))))),INDIRECT(ADDRESS($F276,COLUMN())),0),0),IF($G276&gt;0,IF(AND(INDIRECT(ADDRESS($G276,44))=0,INDIRECT(ADDRESS($G276,38))="UL",ISERROR(SEARCH("Rear",INDIRECT(ADDRESS($G276,33)))),ISERROR(SEARCH("Side",INDIRECT(ADDRESS($G276,33))))),INDIRECT(ADDRESS($G276,COLUMN())),0),0),IF($H276&gt;0,IF(AND(INDIRECT(ADDRESS($H276,44))=0,INDIRECT(ADDRESS($H276,38))="UL",ISERROR(SEARCH("Rear",INDIRECT(ADDRESS($H276,33)))),ISERROR(SEARCH("Side",INDIRECT(ADDRESS($H276,33))))),INDIRECT(ADDRESS($H276,COLUMN())),0),0),IF($I276&gt;0,IF(AND(INDIRECT(ADDRESS($I276,44))=0,INDIRECT(ADDRESS($I276,38))="UL",ISERROR(SEARCH("Rear",INDIRECT(ADDRESS($I276,33)))),ISERROR(SEARCH("Side",INDIRECT(ADDRESS($I276,33))))),INDIRECT(ADDRESS($I276,COLUMN())),0),0),IF($J276&gt;0,IF(AND(INDIRECT(ADDRESS($J276,44))=0,INDIRECT(ADDRESS($J276,38))="UL",ISERROR(SEARCH("Rear",INDIRECT(ADDRESS($J276,33)))),ISERROR(SEARCH("Side",INDIRECT(ADDRESS($J276,33))))),INDIRECT(ADDRESS($J276,COLUMN())),0),0),IF($K276&gt;0,IF(AND(INDIRECT(ADDRESS($K276,44))=0,INDIRECT(ADDRESS($K276,38))="UL",ISERROR(SEARCH("Rear",INDIRECT(ADDRESS($K276,33)))),ISERROR(SEARCH("Side",INDIRECT(ADDRESS($K276,33))))),INDIRECT(ADDRESS($K276,COLUMN())),0),0),IF($L276&gt;0,IF(AND(INDIRECT(ADDRESS($L276,44))=0,INDIRECT(ADDRESS($L276,38))="UL",ISERROR(SEARCH("Rear",INDIRECT(ADDRESS($L276,33)))),ISERROR(SEARCH("Side",INDIRECT(ADDRESS($L276,33))))),INDIRECT(ADDRESS($L276,COLUMN())),0),0),IF($M276&gt;0,IF(AND(INDIRECT(ADDRESS($M276,44))=0,INDIRECT(ADDRESS($M276,38))="UL",ISERROR(SEARCH("Rear",INDIRECT(ADDRESS($M276,33)))),ISERROR(SEARCH("Side",INDIRECT(ADDRESS($M276,33))))),INDIRECT(ADDRESS($M276,COLUMN())),0),0))</f>
        <v>0</v>
      </c>
      <c r="AY276" s="58">
        <f t="shared" ca="1" si="193"/>
        <v>0.88888888888888884</v>
      </c>
      <c r="AZ276" s="58">
        <f t="shared" ca="1" si="194"/>
        <v>0.44444444444444442</v>
      </c>
      <c r="BA276" s="58" cm="1">
        <f t="array" aca="1" ref="BA276" ca="1">SUM(IF($C276&gt;0,IF(AND(INDIRECT(ADDRESS($C276,44))=0,INDIRECT(ADDRESS($C276,38))="UL"),INDIRECT(ADDRESS($C276,COLUMN())),0),0),IF($D276&gt;0,IF(AND(INDIRECT(ADDRESS($D276,44))=0,INDIRECT(ADDRESS($D276,38))="UL"),INDIRECT(ADDRESS($D276,COLUMN())),0),0),IF($E276&gt;0,IF(AND(INDIRECT(ADDRESS($E276,44))=0,INDIRECT(ADDRESS($E276,38))="UL"),INDIRECT(ADDRESS($E276,COLUMN())),0),0),IF($F276&gt;0,IF(AND(INDIRECT(ADDRESS($F276,44))=0,INDIRECT(ADDRESS($F276,38))="UL"),INDIRECT(ADDRESS($F276,COLUMN())),0),0),IF($G276&gt;0,IF(AND(INDIRECT(ADDRESS($G276,44))=0,INDIRECT(ADDRESS($G276,38))="UL"),INDIRECT(ADDRESS($G276,COLUMN())),0),0),IF($H276&gt;0,IF(AND(INDIRECT(ADDRESS($H276,44))=0,INDIRECT(ADDRESS($H276,38))="UL"),INDIRECT(ADDRESS($H276,COLUMN())),0),0),IF($I276&gt;0,IF(AND(INDIRECT(ADDRESS($I276,44))=0,INDIRECT(ADDRESS($I276,38))="UL"),INDIRECT(ADDRESS($I276,COLUMN())),0),0),IF($J276&gt;0,IF(AND(INDIRECT(ADDRESS($J276,44))=0,INDIRECT(ADDRESS($J276,38))="UL"),INDIRECT(ADDRESS($J276,COLUMN())),0),0),IF($K276&gt;0,IF(AND(INDIRECT(ADDRESS($K276,44))=0,INDIRECT(ADDRESS($K276,38))="UL"),INDIRECT(ADDRESS($K276,COLUMN())),0),0),IF($L276&gt;0,IF(AND(INDIRECT(ADDRESS($L276,44))=0,INDIRECT(ADDRESS($L276,38))="UL"),INDIRECT(ADDRESS($L276,COLUMN())),0),0),IF($M276&gt;0,IF(AND(INDIRECT(ADDRESS($M276,44))=0,INDIRECT(ADDRESS($M276,38))="UL"),INDIRECT(ADDRESS($M276,COLUMN())),0),0))</f>
        <v>0.18342151675485008</v>
      </c>
      <c r="BB276" s="58" cm="1">
        <f t="array" aca="1" ref="BB276" ca="1">SUM(IF($C276&gt;0,IF(AND(INDIRECT(ADDRESS($C276,44))=0,INDIRECT(ADDRESS($C276,38))="UL"),INDIRECT(ADDRESS($C276,COLUMN())),0),0),IF($D276&gt;0,IF(AND(INDIRECT(ADDRESS($D276,44))=0,INDIRECT(ADDRESS($D276,38))="UL"),INDIRECT(ADDRESS($D276,COLUMN())),0),0),IF($E276&gt;0,IF(AND(INDIRECT(ADDRESS($E276,44))=0,INDIRECT(ADDRESS($E276,38))="UL"),INDIRECT(ADDRESS($E276,COLUMN())),0),0),IF($F276&gt;0,IF(AND(INDIRECT(ADDRESS($F276,44))=0,INDIRECT(ADDRESS($F276,38))="UL"),INDIRECT(ADDRESS($F276,COLUMN())),0),0),IF($G276&gt;0,IF(AND(INDIRECT(ADDRESS($G276,44))=0,INDIRECT(ADDRESS($G276,38))="UL"),INDIRECT(ADDRESS($G276,COLUMN())),0),0),IF($H276&gt;0,IF(AND(INDIRECT(ADDRESS($H276,44))=0,INDIRECT(ADDRESS($H276,38))="UL"),INDIRECT(ADDRESS($H276,COLUMN())),0),0),IF($I276&gt;0,IF(AND(INDIRECT(ADDRESS($I276,44))=0,INDIRECT(ADDRESS($I276,38))="UL"),INDIRECT(ADDRESS($I276,COLUMN())),0),0),IF($J276&gt;0,IF(AND(INDIRECT(ADDRESS($J276,44))=0,INDIRECT(ADDRESS($J276,38))="UL"),INDIRECT(ADDRESS($J276,COLUMN())),0),0),IF($K276&gt;0,IF(AND(INDIRECT(ADDRESS($K276,44))=0,INDIRECT(ADDRESS($K276,38))="UL"),INDIRECT(ADDRESS($K276,COLUMN())),0),0),IF($L276&gt;0,IF(AND(INDIRECT(ADDRESS($L276,44))=0,INDIRECT(ADDRESS($L276,38))="UL"),INDIRECT(ADDRESS($L276,COLUMN())),0),0),IF($M276&gt;0,IF(AND(INDIRECT(ADDRESS($M276,44))=0,INDIRECT(ADDRESS($M276,38))="UL"),INDIRECT(ADDRESS($M276,COLUMN())),0),0))</f>
        <v>0.33636684303350967</v>
      </c>
      <c r="BC276" s="58" cm="1">
        <f t="array" aca="1" ref="BC276" ca="1">SUM(IF($C276&gt;0,IF(AND(INDIRECT(ADDRESS($C276,44))=0,INDIRECT(ADDRESS($C276,38))="UL"),INDIRECT(ADDRESS($C276,COLUMN())),0),0),IF($D276&gt;0,IF(AND(INDIRECT(ADDRESS($D276,44))=0,INDIRECT(ADDRESS($D276,38))="UL"),INDIRECT(ADDRESS($D276,COLUMN())),0),0),IF($E276&gt;0,IF(AND(INDIRECT(ADDRESS($E276,44))=0,INDIRECT(ADDRESS($E276,38))="UL"),INDIRECT(ADDRESS($E276,COLUMN())),0),0),IF($F276&gt;0,IF(AND(INDIRECT(ADDRESS($F276,44))=0,INDIRECT(ADDRESS($F276,38))="UL"),INDIRECT(ADDRESS($F276,COLUMN())),0),0),IF($G276&gt;0,IF(AND(INDIRECT(ADDRESS($G276,44))=0,INDIRECT(ADDRESS($G276,38))="UL"),INDIRECT(ADDRESS($G276,COLUMN())),0),0),IF($H276&gt;0,IF(AND(INDIRECT(ADDRESS($H276,44))=0,INDIRECT(ADDRESS($H276,38))="UL"),INDIRECT(ADDRESS($H276,COLUMN())),0),0),IF($I276&gt;0,IF(AND(INDIRECT(ADDRESS($I276,44))=0,INDIRECT(ADDRESS($I276,38))="UL"),INDIRECT(ADDRESS($I276,COLUMN())),0),0),IF($J276&gt;0,IF(AND(INDIRECT(ADDRESS($J276,44))=0,INDIRECT(ADDRESS($J276,38))="UL"),INDIRECT(ADDRESS($J276,COLUMN())),0),0),IF($K276&gt;0,IF(AND(INDIRECT(ADDRESS($K276,44))=0,INDIRECT(ADDRESS($K276,38))="UL"),INDIRECT(ADDRESS($K276,COLUMN())),0),0),IF($L276&gt;0,IF(AND(INDIRECT(ADDRESS($L276,44))=0,INDIRECT(ADDRESS($L276,38))="UL"),INDIRECT(ADDRESS($L276,COLUMN())),0),0),IF($M276&gt;0,IF(AND(INDIRECT(ADDRESS($M276,44))=0,INDIRECT(ADDRESS($M276,38))="UL"),INDIRECT(ADDRESS($M276,COLUMN())),0),0))</f>
        <v>0.17326278659611991</v>
      </c>
      <c r="BD276" s="58" cm="1">
        <f t="array" aca="1" ref="BD276" ca="1">SUM(IF($C276&gt;0,IF(AND(INDIRECT(ADDRESS($C276,44))=0,INDIRECT(ADDRESS($C276,38))="UL"),INDIRECT(ADDRESS($C276,COLUMN())),0),0),IF($D276&gt;0,IF(AND(INDIRECT(ADDRESS($D276,44))=0,INDIRECT(ADDRESS($D276,38))="UL"),INDIRECT(ADDRESS($D276,COLUMN())),0),0),IF($E276&gt;0,IF(AND(INDIRECT(ADDRESS($E276,44))=0,INDIRECT(ADDRESS($E276,38))="UL"),INDIRECT(ADDRESS($E276,COLUMN())),0),0),IF($F276&gt;0,IF(AND(INDIRECT(ADDRESS($F276,44))=0,INDIRECT(ADDRESS($F276,38))="UL"),INDIRECT(ADDRESS($F276,COLUMN())),0),0),IF($G276&gt;0,IF(AND(INDIRECT(ADDRESS($G276,44))=0,INDIRECT(ADDRESS($G276,38))="UL"),INDIRECT(ADDRESS($G276,COLUMN())),0),0),IF($H276&gt;0,IF(AND(INDIRECT(ADDRESS($H276,44))=0,INDIRECT(ADDRESS($H276,38))="UL"),INDIRECT(ADDRESS($H276,COLUMN())),0),0),IF($I276&gt;0,IF(AND(INDIRECT(ADDRESS($I276,44))=0,INDIRECT(ADDRESS($I276,38))="UL"),INDIRECT(ADDRESS($I276,COLUMN())),0),0),IF($J276&gt;0,IF(AND(INDIRECT(ADDRESS($J276,44))=0,INDIRECT(ADDRESS($J276,38))="UL"),INDIRECT(ADDRESS($J276,COLUMN())),0),0),IF($K276&gt;0,IF(AND(INDIRECT(ADDRESS($K276,44))=0,INDIRECT(ADDRESS($K276,38))="UL"),INDIRECT(ADDRESS($K276,COLUMN())),0),0),IF($L276&gt;0,IF(AND(INDIRECT(ADDRESS($L276,44))=0,INDIRECT(ADDRESS($L276,38))="UL"),INDIRECT(ADDRESS($L276,COLUMN())),0),0),IF($M276&gt;0,IF(AND(INDIRECT(ADDRESS($M276,44))=0,INDIRECT(ADDRESS($M276,38))="UL"),INDIRECT(ADDRESS($M276,COLUMN())),0),0))</f>
        <v>0.32620811287477952</v>
      </c>
      <c r="BE276" s="57">
        <f t="shared" ca="1" si="195"/>
        <v>0.18342151675485008</v>
      </c>
      <c r="BF276" s="57" cm="1">
        <f t="array" aca="1" ref="BF276" ca="1">SUM(IF($C276&gt;0,IF(INDIRECT(ADDRESS($C276,45))=1,INDIRECT(ADDRESS($C276,52))*INDIRECT(ADDRESS($C276,42))/5,0),0), IF($D276&gt;0,IF(INDIRECT(ADDRESS($D276,45))=1,INDIRECT(ADDRESS($D276,52))*INDIRECT(ADDRESS($D276,42))/5,0),0), IF($E276&gt;0,IF(INDIRECT(ADDRESS($E276,45))=1,INDIRECT(ADDRESS($E276,52))*INDIRECT(ADDRESS($E276,42))/5,0),0), IF($F276&gt;0,IF(INDIRECT(ADDRESS($F276,45))=1,INDIRECT(ADDRESS($F276,52))*INDIRECT(ADDRESS($F276,42))/5,0),0), IF($G276&gt;0,IF(INDIRECT(ADDRESS($G276,45))=1,INDIRECT(ADDRESS($G276,52))*INDIRECT(ADDRESS($G276,42))/5,0),0), IF($H276&gt;0,IF(INDIRECT(ADDRESS($H276,45))=1,INDIRECT(ADDRESS($H276,52))*INDIRECT(ADDRESS($H276,42))/5,0),0)
)*$BF$296/100</f>
        <v>2.222222222222222E-2</v>
      </c>
      <c r="BG276" s="19">
        <v>2</v>
      </c>
      <c r="BH276" s="146">
        <f ca="1">BH253</f>
        <v>2.2222222222222223</v>
      </c>
      <c r="BI276" s="146">
        <f ca="1">BI253</f>
        <v>2.2222222222222223</v>
      </c>
      <c r="BJ276" s="146">
        <f ca="1">BJ253</f>
        <v>2.2222222222222223</v>
      </c>
      <c r="BK276" s="146">
        <f t="shared" ca="1" si="214"/>
        <v>2.2222222222222223</v>
      </c>
      <c r="BL276" s="147">
        <f t="shared" ca="1" si="213"/>
        <v>2.2222222222222223</v>
      </c>
      <c r="BM276" s="147">
        <f>IF($AU276=BA$296,BA226,0)</f>
        <v>1.4222222222222223</v>
      </c>
      <c r="BN276" s="147">
        <f>IF($AU276=BB$296,BB226,0)</f>
        <v>0</v>
      </c>
      <c r="BO276" s="147">
        <f>IF($AU276=BC$296,BC226,0)</f>
        <v>0</v>
      </c>
      <c r="BP276" s="147">
        <f>IF($AU276=BD$296,BD226,0)</f>
        <v>0</v>
      </c>
      <c r="BQ276" s="146">
        <f>SUM(BM276:BP276)</f>
        <v>1.4222222222222223</v>
      </c>
      <c r="BR276" s="161">
        <f t="shared" ca="1" si="198"/>
        <v>87.667617454381002</v>
      </c>
      <c r="BS276" s="57"/>
      <c r="BT276" s="56">
        <f t="shared" ca="1" si="199"/>
        <v>5.4660672810411386</v>
      </c>
      <c r="BU276" s="89">
        <f t="shared" ca="1" si="200"/>
        <v>0.14384387581687208</v>
      </c>
      <c r="BV276" s="57" t="s">
        <v>33</v>
      </c>
      <c r="BW276" s="57" cm="1">
        <f t="array" aca="1" ref="BW276" ca="1">SUM(IF($C276&gt;0,IF(AND(INDIRECT(ADDRESS($C276,44))=0,INDIRECT(ADDRESS($C276,38))="UL",ISERROR(SEARCH("Rear",INDIRECT(ADDRESS($C276,33)))),ISERROR(SEARCH("Side",INDIRECT(ADDRESS($C276,33))))),INDIRECT(ADDRESS($C276,COLUMN())),0),0),IF($D276&gt;0,IF(AND(INDIRECT(ADDRESS($D276,44))=0,INDIRECT(ADDRESS($D276,38))="UL",ISERROR(SEARCH("Rear",INDIRECT(ADDRESS($D276,33)))),ISERROR(SEARCH("Side",INDIRECT(ADDRESS($D276,33))))),INDIRECT(ADDRESS($D276,COLUMN())),0),0),IF($E276&gt;0,IF(AND(INDIRECT(ADDRESS($E276,44))=0,INDIRECT(ADDRESS($E276,38))="UL",ISERROR(SEARCH("Rear",INDIRECT(ADDRESS($E276,33)))),ISERROR(SEARCH("Side",INDIRECT(ADDRESS($E276,33))))),INDIRECT(ADDRESS($E276,COLUMN())),0),0),IF($F276&gt;0,IF(AND(INDIRECT(ADDRESS($F276,44))=0,INDIRECT(ADDRESS($F276,38))="UL",ISERROR(SEARCH("Rear",INDIRECT(ADDRESS($F276,33)))),ISERROR(SEARCH("Side",INDIRECT(ADDRESS($F276,33))))),INDIRECT(ADDRESS($F276,COLUMN())),0),0),IF($G276&gt;0,IF(AND(INDIRECT(ADDRESS($G276,44))=0,INDIRECT(ADDRESS($G276,38))="UL",ISERROR(SEARCH("Rear",INDIRECT(ADDRESS($G276,33)))),ISERROR(SEARCH("Side",INDIRECT(ADDRESS($G276,33))))),INDIRECT(ADDRESS($G276,COLUMN())),0),0),IF($H276&gt;0,IF(AND(INDIRECT(ADDRESS($H276,44))=0,INDIRECT(ADDRESS($H276,38))="UL",ISERROR(SEARCH("Rear",INDIRECT(ADDRESS($H276,33)))),ISERROR(SEARCH("Side",INDIRECT(ADDRESS($H276,33))))),INDIRECT(ADDRESS($H276,COLUMN())),0),0),IF($I276&gt;0,IF(AND(INDIRECT(ADDRESS($I276,44))=0,INDIRECT(ADDRESS($I276,38))="UL",ISERROR(SEARCH("Rear",INDIRECT(ADDRESS($I276,33)))),ISERROR(SEARCH("Side",INDIRECT(ADDRESS($I276,33))))),INDIRECT(ADDRESS($I276,COLUMN())),0),0),IF($J276&gt;0,IF(AND(INDIRECT(ADDRESS($J276,44))=0,INDIRECT(ADDRESS($J276,38))="UL",ISERROR(SEARCH("Rear",INDIRECT(ADDRESS($J276,33)))),ISERROR(SEARCH("Side",INDIRECT(ADDRESS($J276,33))))),INDIRECT(ADDRESS($J276,COLUMN())),0),0),IF($K276&gt;0,IF(AND(INDIRECT(ADDRESS($K276,44))=0,INDIRECT(ADDRESS($K276,38))="UL",ISERROR(SEARCH("Rear",INDIRECT(ADDRESS($K276,33)))),ISERROR(SEARCH("Side",INDIRECT(ADDRESS($K276,33))))),INDIRECT(ADDRESS($K276,COLUMN())),0),0),IF($L276&gt;0,IF(AND(INDIRECT(ADDRESS($L276,44))=0,INDIRECT(ADDRESS($L276,38))="UL",ISERROR(SEARCH("Rear",INDIRECT(ADDRESS($L276,33)))),ISERROR(SEARCH("Side",INDIRECT(ADDRESS($L276,33))))),INDIRECT(ADDRESS($L276,COLUMN())),0),0),IF($M276&gt;0,IF(AND(INDIRECT(ADDRESS($M276,44))=0,INDIRECT(ADDRESS($M276,38))="UL",ISERROR(SEARCH("Rear",INDIRECT(ADDRESS($M276,33)))),ISERROR(SEARCH("Side",INDIRECT(ADDRESS($M276,33))))),INDIRECT(ADDRESS($M276,COLUMN())),0),0))</f>
        <v>0.22222222222222221</v>
      </c>
      <c r="BX276" s="57">
        <f t="shared" ca="1" si="201"/>
        <v>0.88888888888888884</v>
      </c>
      <c r="BY276" s="57">
        <f>IF($BV276=BY$296,BY216+BY224+BY225,0)</f>
        <v>0.3260199882422104</v>
      </c>
      <c r="BZ276" s="57">
        <f>IF($BV276=BZ$296,BZ216+BZ224+BZ225,0)</f>
        <v>0</v>
      </c>
      <c r="CA276" s="57"/>
      <c r="CB276" s="57">
        <f>2*CB226</f>
        <v>0.88888888888888884</v>
      </c>
      <c r="CC276" s="57">
        <f t="shared" ca="1" si="203"/>
        <v>2.2222222222222223</v>
      </c>
      <c r="CD276" s="57">
        <f>IF($BV276=CD$296,2*CD226,0)</f>
        <v>1.1654320987654321</v>
      </c>
      <c r="CE276" s="57">
        <f>IF($BV276=CE$296,2*CE226,0)</f>
        <v>0</v>
      </c>
      <c r="CF276" s="57"/>
      <c r="CG276" s="57">
        <f t="shared" ca="1" si="211"/>
        <v>4.0313627572840813</v>
      </c>
      <c r="CH276" s="57">
        <f t="shared" ca="1" si="206"/>
        <v>0.10608849361273898</v>
      </c>
      <c r="CI276" s="19">
        <f t="shared" ca="1" si="207"/>
        <v>13.854824224280309</v>
      </c>
      <c r="CJ276" s="19"/>
      <c r="CK276" s="57" cm="1">
        <f t="array" aca="1" ref="CK276" ca="1">IF(AU276="S", SUM(IF($C276&gt;0,IF(INDIRECT(ADDRESS($C276,43))&lt;&gt;1,INDIRECT(ADDRESS($C276,48)),0),0), IF($D276&gt;0,IF(INDIRECT(ADDRESS($D276,43))&lt;&gt;1,INDIRECT(ADDRESS($D276,48)),0),0), IF($E276&gt;0,IF(INDIRECT(ADDRESS($E276,43))&lt;&gt;1,INDIRECT(ADDRESS($E276,48)),0),0), IF($F276&gt;0,IF(INDIRECT(ADDRESS($F276,43))&lt;&gt;1,INDIRECT(ADDRESS($F276,48)),0),0), IF($G276&gt;0,IF(INDIRECT(ADDRESS($G276,43))&lt;&gt;1,INDIRECT(ADDRESS($G276,48)),0),0), IF($H276&gt;0,IF(INDIRECT(ADDRESS($H276,43))&lt;&gt;1,INDIRECT(ADDRESS($H276,48)),0),0), IF($I276&gt;0,IF(INDIRECT(ADDRESS($I276,43))&lt;&gt;1,INDIRECT(ADDRESS($I276,48)),0),0), IF($J276&gt;0,IF(INDIRECT(ADDRESS($J276,43))&lt;&gt;1,INDIRECT(ADDRESS($J276,48)),0),0), IF($K276&gt;0,IF(INDIRECT(ADDRESS($K276,43))&lt;&gt;1,INDIRECT(ADDRESS($K276,48)),0),0), IF($L276&gt;0,IF(INDIRECT(ADDRESS($L276,43))&lt;&gt;1,INDIRECT(ADDRESS($L276,48)),0),0), IF($M276&gt;0,IF(INDIRECT(ADDRESS($M276,43))&lt;&gt;1,INDIRECT(ADDRESS($M276,48)),0),0)), IF(AU276="L",SUM(IF($C276&gt;0,IF(INDIRECT(ADDRESS($C276,43))&lt;&gt;1,INDIRECT(ADDRESS($C276,50)),0),0), IF($D276&gt;0,IF(INDIRECT(ADDRESS($D276,43))&lt;&gt;1,INDIRECT(ADDRESS($D276,50)),0),0), IF($E276&gt;0,IF(INDIRECT(ADDRESS($E276,43))&lt;&gt;1,INDIRECT(ADDRESS($E276,50)),0),0), IF($F276&gt;0,IF(INDIRECT(ADDRESS($F276,43))&lt;&gt;1,INDIRECT(ADDRESS($F276,50)),0),0), IF($G276&gt;0,IF(INDIRECT(ADDRESS($G276,43))&lt;&gt;1,INDIRECT(ADDRESS($G276,50)),0),0), IF($G276&gt;0,IF(INDIRECT(ADDRESS($G276,43))&lt;&gt;1,INDIRECT(ADDRESS($G276,50)),0),0), IF($H276&gt;0,IF(INDIRECT(ADDRESS($H276,43))&lt;&gt;1,INDIRECT(ADDRESS($H276,50)),0),0), IF($I276&gt;0,IF(INDIRECT(ADDRESS($I276,43))&lt;&gt;1,INDIRECT(ADDRESS($I276,50)),0),0), IF($J276&gt;0,IF(INDIRECT(ADDRESS($J276,43))&lt;&gt;1,INDIRECT(ADDRESS($J276,50)),0),0), IF($K276&gt;0,IF(INDIRECT(ADDRESS($K276,43))&lt;&gt;1,INDIRECT(ADDRESS($K276,50)),0),0), IF($L276&gt;0,IF(INDIRECT(ADDRESS($L276,43))&lt;&gt;1,INDIRECT(ADDRESS($L276,50)),0),0), IF($M276&gt;0,IF(INDIRECT(ADDRESS($M276,43))&lt;&gt;1,INDIRECT(ADDRESS($M276,50)),0),0)), SUM(IF($C276&gt;0,IF(INDIRECT(ADDRESS($C276,43))&lt;&gt;1,INDIRECT(ADDRESS($C276,49)),0),0), IF($D276&gt;0,IF(INDIRECT(ADDRESS($D276,43))&lt;&gt;1,INDIRECT(ADDRESS($D276,49)),0),0), IF($E276&gt;0,IF(INDIRECT(ADDRESS($E276,43))&lt;&gt;1,INDIRECT(ADDRESS($E276,49)),0),0), IF($F276&gt;0,IF(INDIRECT(ADDRESS($F276,43))&lt;&gt;1,INDIRECT(ADDRESS($F276,49)),0),0), IF($G276&gt;0,IF(INDIRECT(ADDRESS($G276,43))&lt;&gt;1,INDIRECT(ADDRESS($G276,49)),0),0), IF($G276&gt;0,IF(INDIRECT(ADDRESS($G276,43))&lt;&gt;1,INDIRECT(ADDRESS($G276,49)),0),0), IF($H276&gt;0,IF(INDIRECT(ADDRESS($H276,43))&lt;&gt;1,INDIRECT(ADDRESS($H276,49)),0),0), IF($I276&gt;0,IF(INDIRECT(ADDRESS($I276,43))&lt;&gt;1,INDIRECT(ADDRESS($I276,49)),0),0), IF($J276&gt;0,IF(INDIRECT(ADDRESS($J276,43))&lt;&gt;1,INDIRECT(ADDRESS($J276,49)),0),0), IF($K276&gt;0,IF(INDIRECT(ADDRESS($K276,43))&lt;&gt;1,INDIRECT(ADDRESS($K276,49)),0),0), IF($L276&gt;0,IF(INDIRECT(ADDRESS($L276,43))&lt;&gt;1,INDIRECT(ADDRESS($L276,49)),0),0), IF($M276&gt;0,IF(INDIRECT(ADDRESS($M276,43))&lt;&gt;1,INDIRECT(ADDRESS($M276,49)),0),0))))</f>
        <v>3.5555555555555558</v>
      </c>
      <c r="CL276" s="57" cm="1">
        <f t="array" aca="1" ref="CL276" ca="1">SUM(IF($C276&gt;0,IF(INDIRECT(ADDRESS($C276,44))=1,INDIRECT(ADDRESS($C276,90)),0),0), IF($D276&gt;0,IF(INDIRECT(ADDRESS($D276,44))=1,INDIRECT(ADDRESS($D276,90)),0),0), IF($E276&gt;0,IF(INDIRECT(ADDRESS($E276,44))=1,INDIRECT(ADDRESS($E276,90)),0),0), IF($F276&gt;0,IF(INDIRECT(ADDRESS($F276,44))=1,INDIRECT(ADDRESS($F276,90)),0),0), IF($G276&gt;0,IF(INDIRECT(ADDRESS($G276,44))=1,INDIRECT(ADDRESS($G276,90)),0),0), IF($H276&gt;0,IF(INDIRECT(ADDRESS($H276,44))=1,INDIRECT(ADDRESS($H276,90)),0),0), IF($I276&gt;0,IF(INDIRECT(ADDRESS($I276,44))=1,INDIRECT(ADDRESS($I276,90)),0),0), IF($J276&gt;0,IF(INDIRECT(ADDRESS($J276,44))=1,INDIRECT(ADDRESS($J276,90)),0),0), IF($K276&gt;0,IF(INDIRECT(ADDRESS($K276,44))=1,INDIRECT(ADDRESS($K276,90)),0),0), IF($L276&gt;0,IF(INDIRECT(ADDRESS($L276,44))=1,INDIRECT(ADDRESS($L276,90)),0),0), IF($M276&gt;0,IF(INDIRECT(ADDRESS($M276,44))=1,INDIRECT(ADDRESS($M276,90)),0),0))</f>
        <v>0</v>
      </c>
      <c r="CM276" s="56">
        <f t="shared" ca="1" si="208"/>
        <v>1.0589550132455796</v>
      </c>
      <c r="CN276" s="59"/>
    </row>
    <row r="277" spans="1:92" x14ac:dyDescent="0.25">
      <c r="A277" s="52" t="s">
        <v>338</v>
      </c>
      <c r="B277" s="67">
        <v>212</v>
      </c>
      <c r="C277" s="67">
        <v>216</v>
      </c>
      <c r="D277" s="67">
        <v>224</v>
      </c>
      <c r="E277" s="67">
        <v>225</v>
      </c>
      <c r="F277" s="67">
        <v>241</v>
      </c>
      <c r="G277" s="67"/>
      <c r="H277" s="67"/>
      <c r="I277" s="67"/>
      <c r="J277" s="67"/>
      <c r="K277" s="67"/>
      <c r="L277" s="67"/>
      <c r="M277" s="67"/>
      <c r="N277" s="145">
        <f ca="1">2+SUM(INDIRECT(ADDRESS(B277,COLUMN())),IF(C277&gt;0,INDIRECT(ADDRESS(C277,COLUMN())),0),IF(D277&gt;0,INDIRECT(ADDRESS(D277,COLUMN())),0),IF(E277&gt;0,INDIRECT(ADDRESS(E277,COLUMN())),0),IF(F277&gt;0,INDIRECT(ADDRESS(F277,COLUMN())),0),IF(G277&gt;0,INDIRECT(ADDRESS(G277,COLUMN())),0),IF(H277&gt;0,INDIRECT(ADDRESS(H277,COLUMN())),0),IF(I277&gt;0,INDIRECT(ADDRESS(I277,COLUMN())),0),IF(J277&gt;0,INDIRECT(ADDRESS(J277,COLUMN())),0),IF(K277&gt;0,INDIRECT(ADDRESS(K277,COLUMN())),0),IF(L277&gt;0,INDIRECT(ADDRESS(L277,COLUMN())),0),IF(M277&gt;0,INDIRECT(ADDRESS(M277,COLUMN())),0))</f>
        <v>38</v>
      </c>
      <c r="O277" s="67" t="str" cm="1">
        <f t="array" aca="1" ref="O277" ca="1">INDIRECT(ADDRESS($B277,COLUMN()))</f>
        <v>Bomber</v>
      </c>
      <c r="P277" s="145">
        <v>7.2</v>
      </c>
      <c r="Q277" s="67">
        <f t="shared" ref="Q277:W277" ca="1" si="215">Q253</f>
        <v>3</v>
      </c>
      <c r="R277" s="67">
        <f t="shared" ca="1" si="215"/>
        <v>0</v>
      </c>
      <c r="S277" s="67">
        <f t="shared" ca="1" si="215"/>
        <v>1</v>
      </c>
      <c r="T277" s="67" t="str">
        <f t="shared" ca="1" si="215"/>
        <v>1-3</v>
      </c>
      <c r="U277" s="67">
        <f t="shared" ca="1" si="215"/>
        <v>3</v>
      </c>
      <c r="V277" s="67">
        <f t="shared" ca="1" si="215"/>
        <v>0</v>
      </c>
      <c r="W277" s="67">
        <f t="shared" ca="1" si="215"/>
        <v>5</v>
      </c>
      <c r="X277" s="145">
        <v>3</v>
      </c>
      <c r="Y277" s="67" cm="1">
        <f t="array" aca="1" ref="Y277" ca="1">INDIRECT(ADDRESS($B277,COLUMN()))</f>
        <v>2</v>
      </c>
      <c r="Z277" s="67" cm="1">
        <f t="array" aca="1" ref="Z277" ca="1">INDIRECT(ADDRESS($B277,COLUMN()))</f>
        <v>4</v>
      </c>
      <c r="AA277" s="67" cm="1">
        <f t="array" aca="1" ref="AA277" ca="1">INDIRECT(ADDRESS($B277,COLUMN()))</f>
        <v>0</v>
      </c>
      <c r="AB277" s="56">
        <f t="shared" ca="1" si="209"/>
        <v>0.49103785828631286</v>
      </c>
      <c r="AC277" s="56">
        <f t="shared" ca="1" si="191"/>
        <v>0.45183270890158106</v>
      </c>
      <c r="AD277" s="56">
        <f t="shared" ca="1" si="192"/>
        <v>2.8288656557316383</v>
      </c>
      <c r="AF277" s="52"/>
      <c r="AG277" s="52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4" t="s">
        <v>33</v>
      </c>
      <c r="AV277" s="57" cm="1">
        <f t="array" aca="1" ref="AV277" ca="1">SUM(IF($C277&gt;0,IF(AND(INDIRECT(ADDRESS($C277,44))=0,INDIRECT(ADDRESS($C277,38))="UL",ISERROR(SEARCH("Rear",INDIRECT(ADDRESS($C277,33)))),ISERROR(SEARCH("Side",INDIRECT(ADDRESS($C277,33))))),INDIRECT(ADDRESS($C277,COLUMN())),0),0),IF($D277&gt;0,IF(AND(INDIRECT(ADDRESS($D277,44))=0,INDIRECT(ADDRESS($D277,38))="UL",ISERROR(SEARCH("Rear",INDIRECT(ADDRESS($D277,33)))),ISERROR(SEARCH("Side",INDIRECT(ADDRESS($D277,33))))),INDIRECT(ADDRESS($D277,COLUMN())),0),0),IF($E277&gt;0,IF(AND(INDIRECT(ADDRESS($E277,44))=0,INDIRECT(ADDRESS($E277,38))="UL",ISERROR(SEARCH("Rear",INDIRECT(ADDRESS($E277,33)))),ISERROR(SEARCH("Side",INDIRECT(ADDRESS($E277,33))))),INDIRECT(ADDRESS($E277,COLUMN())),0),0),IF($F277&gt;0,IF(AND(INDIRECT(ADDRESS($F277,44))=0,INDIRECT(ADDRESS($F277,38))="UL",ISERROR(SEARCH("Rear",INDIRECT(ADDRESS($F277,33)))),ISERROR(SEARCH("Side",INDIRECT(ADDRESS($F277,33))))),INDIRECT(ADDRESS($F277,COLUMN())),0),0),IF($G277&gt;0,IF(AND(INDIRECT(ADDRESS($G277,44))=0,INDIRECT(ADDRESS($G277,38))="UL",ISERROR(SEARCH("Rear",INDIRECT(ADDRESS($G277,33)))),ISERROR(SEARCH("Side",INDIRECT(ADDRESS($G277,33))))),INDIRECT(ADDRESS($G277,COLUMN())),0),0),IF($H277&gt;0,IF(AND(INDIRECT(ADDRESS($H277,44))=0,INDIRECT(ADDRESS($H277,38))="UL",ISERROR(SEARCH("Rear",INDIRECT(ADDRESS($H277,33)))),ISERROR(SEARCH("Side",INDIRECT(ADDRESS($H277,33))))),INDIRECT(ADDRESS($H277,COLUMN())),0),0),IF($I277&gt;0,IF(AND(INDIRECT(ADDRESS($I277,44))=0,INDIRECT(ADDRESS($I277,38))="UL",ISERROR(SEARCH("Rear",INDIRECT(ADDRESS($I277,33)))),ISERROR(SEARCH("Side",INDIRECT(ADDRESS($I277,33))))),INDIRECT(ADDRESS($I277,COLUMN())),0),0),IF($J277&gt;0,IF(AND(INDIRECT(ADDRESS($J277,44))=0,INDIRECT(ADDRESS($J277,38))="UL",ISERROR(SEARCH("Rear",INDIRECT(ADDRESS($J277,33)))),ISERROR(SEARCH("Side",INDIRECT(ADDRESS($J277,33))))),INDIRECT(ADDRESS($J277,COLUMN())),0),0),IF($K277&gt;0,IF(AND(INDIRECT(ADDRESS($K277,44))=0,INDIRECT(ADDRESS($K277,38))="UL",ISERROR(SEARCH("Rear",INDIRECT(ADDRESS($K277,33)))),ISERROR(SEARCH("Side",INDIRECT(ADDRESS($K277,33))))),INDIRECT(ADDRESS($K277,COLUMN())),0),0),IF($L277&gt;0,IF(AND(INDIRECT(ADDRESS($L277,44))=0,INDIRECT(ADDRESS($L277,38))="UL",ISERROR(SEARCH("Rear",INDIRECT(ADDRESS($L277,33)))),ISERROR(SEARCH("Side",INDIRECT(ADDRESS($L277,33))))),INDIRECT(ADDRESS($L277,COLUMN())),0),0),IF($M277&gt;0,IF(AND(INDIRECT(ADDRESS($M277,44))=0,INDIRECT(ADDRESS($M277,38))="UL",ISERROR(SEARCH("Rear",INDIRECT(ADDRESS($M277,33)))),ISERROR(SEARCH("Side",INDIRECT(ADDRESS($M277,33))))),INDIRECT(ADDRESS($M277,COLUMN())),0),0))</f>
        <v>0.88888888888888884</v>
      </c>
      <c r="AW277" s="57" cm="1">
        <f t="array" aca="1" ref="AW277" ca="1">SUM(IF($C277&gt;0,IF(AND(INDIRECT(ADDRESS($C277,44))=0,INDIRECT(ADDRESS($C277,38))="UL",ISERROR(SEARCH("Rear",INDIRECT(ADDRESS($C277,33)))),ISERROR(SEARCH("Side",INDIRECT(ADDRESS($C277,33))))),INDIRECT(ADDRESS($C277,COLUMN())),0),0),IF($D277&gt;0,IF(AND(INDIRECT(ADDRESS($D277,44))=0,INDIRECT(ADDRESS($D277,38))="UL",ISERROR(SEARCH("Rear",INDIRECT(ADDRESS($D277,33)))),ISERROR(SEARCH("Side",INDIRECT(ADDRESS($D277,33))))),INDIRECT(ADDRESS($D277,COLUMN())),0),0),IF($E277&gt;0,IF(AND(INDIRECT(ADDRESS($E277,44))=0,INDIRECT(ADDRESS($E277,38))="UL",ISERROR(SEARCH("Rear",INDIRECT(ADDRESS($E277,33)))),ISERROR(SEARCH("Side",INDIRECT(ADDRESS($E277,33))))),INDIRECT(ADDRESS($E277,COLUMN())),0),0),IF($F277&gt;0,IF(AND(INDIRECT(ADDRESS($F277,44))=0,INDIRECT(ADDRESS($F277,38))="UL",ISERROR(SEARCH("Rear",INDIRECT(ADDRESS($F277,33)))),ISERROR(SEARCH("Side",INDIRECT(ADDRESS($F277,33))))),INDIRECT(ADDRESS($F277,COLUMN())),0),0),IF($G277&gt;0,IF(AND(INDIRECT(ADDRESS($G277,44))=0,INDIRECT(ADDRESS($G277,38))="UL",ISERROR(SEARCH("Rear",INDIRECT(ADDRESS($G277,33)))),ISERROR(SEARCH("Side",INDIRECT(ADDRESS($G277,33))))),INDIRECT(ADDRESS($G277,COLUMN())),0),0),IF($H277&gt;0,IF(AND(INDIRECT(ADDRESS($H277,44))=0,INDIRECT(ADDRESS($H277,38))="UL",ISERROR(SEARCH("Rear",INDIRECT(ADDRESS($H277,33)))),ISERROR(SEARCH("Side",INDIRECT(ADDRESS($H277,33))))),INDIRECT(ADDRESS($H277,COLUMN())),0),0),IF($I277&gt;0,IF(AND(INDIRECT(ADDRESS($I277,44))=0,INDIRECT(ADDRESS($I277,38))="UL",ISERROR(SEARCH("Rear",INDIRECT(ADDRESS($I277,33)))),ISERROR(SEARCH("Side",INDIRECT(ADDRESS($I277,33))))),INDIRECT(ADDRESS($I277,COLUMN())),0),0),IF($J277&gt;0,IF(AND(INDIRECT(ADDRESS($J277,44))=0,INDIRECT(ADDRESS($J277,38))="UL",ISERROR(SEARCH("Rear",INDIRECT(ADDRESS($J277,33)))),ISERROR(SEARCH("Side",INDIRECT(ADDRESS($J277,33))))),INDIRECT(ADDRESS($J277,COLUMN())),0),0),IF($K277&gt;0,IF(AND(INDIRECT(ADDRESS($K277,44))=0,INDIRECT(ADDRESS($K277,38))="UL",ISERROR(SEARCH("Rear",INDIRECT(ADDRESS($K277,33)))),ISERROR(SEARCH("Side",INDIRECT(ADDRESS($K277,33))))),INDIRECT(ADDRESS($K277,COLUMN())),0),0),IF($L277&gt;0,IF(AND(INDIRECT(ADDRESS($L277,44))=0,INDIRECT(ADDRESS($L277,38))="UL",ISERROR(SEARCH("Rear",INDIRECT(ADDRESS($L277,33)))),ISERROR(SEARCH("Side",INDIRECT(ADDRESS($L277,33))))),INDIRECT(ADDRESS($L277,COLUMN())),0),0),IF($M277&gt;0,IF(AND(INDIRECT(ADDRESS($M277,44))=0,INDIRECT(ADDRESS($M277,38))="UL",ISERROR(SEARCH("Rear",INDIRECT(ADDRESS($M277,33)))),ISERROR(SEARCH("Side",INDIRECT(ADDRESS($M277,33))))),INDIRECT(ADDRESS($M277,COLUMN())),0),0))</f>
        <v>0.44444444444444442</v>
      </c>
      <c r="AX277" s="57" cm="1">
        <f t="array" aca="1" ref="AX277" ca="1">SUM(IF($C277&gt;0,IF(AND(INDIRECT(ADDRESS($C277,44))=0,INDIRECT(ADDRESS($C277,38))="UL",ISERROR(SEARCH("Rear",INDIRECT(ADDRESS($C277,33)))),ISERROR(SEARCH("Side",INDIRECT(ADDRESS($C277,33))))),INDIRECT(ADDRESS($C277,COLUMN())),0),0),IF($D277&gt;0,IF(AND(INDIRECT(ADDRESS($D277,44))=0,INDIRECT(ADDRESS($D277,38))="UL",ISERROR(SEARCH("Rear",INDIRECT(ADDRESS($D277,33)))),ISERROR(SEARCH("Side",INDIRECT(ADDRESS($D277,33))))),INDIRECT(ADDRESS($D277,COLUMN())),0),0),IF($E277&gt;0,IF(AND(INDIRECT(ADDRESS($E277,44))=0,INDIRECT(ADDRESS($E277,38))="UL",ISERROR(SEARCH("Rear",INDIRECT(ADDRESS($E277,33)))),ISERROR(SEARCH("Side",INDIRECT(ADDRESS($E277,33))))),INDIRECT(ADDRESS($E277,COLUMN())),0),0),IF($F277&gt;0,IF(AND(INDIRECT(ADDRESS($F277,44))=0,INDIRECT(ADDRESS($F277,38))="UL",ISERROR(SEARCH("Rear",INDIRECT(ADDRESS($F277,33)))),ISERROR(SEARCH("Side",INDIRECT(ADDRESS($F277,33))))),INDIRECT(ADDRESS($F277,COLUMN())),0),0),IF($G277&gt;0,IF(AND(INDIRECT(ADDRESS($G277,44))=0,INDIRECT(ADDRESS($G277,38))="UL",ISERROR(SEARCH("Rear",INDIRECT(ADDRESS($G277,33)))),ISERROR(SEARCH("Side",INDIRECT(ADDRESS($G277,33))))),INDIRECT(ADDRESS($G277,COLUMN())),0),0),IF($H277&gt;0,IF(AND(INDIRECT(ADDRESS($H277,44))=0,INDIRECT(ADDRESS($H277,38))="UL",ISERROR(SEARCH("Rear",INDIRECT(ADDRESS($H277,33)))),ISERROR(SEARCH("Side",INDIRECT(ADDRESS($H277,33))))),INDIRECT(ADDRESS($H277,COLUMN())),0),0),IF($I277&gt;0,IF(AND(INDIRECT(ADDRESS($I277,44))=0,INDIRECT(ADDRESS($I277,38))="UL",ISERROR(SEARCH("Rear",INDIRECT(ADDRESS($I277,33)))),ISERROR(SEARCH("Side",INDIRECT(ADDRESS($I277,33))))),INDIRECT(ADDRESS($I277,COLUMN())),0),0),IF($J277&gt;0,IF(AND(INDIRECT(ADDRESS($J277,44))=0,INDIRECT(ADDRESS($J277,38))="UL",ISERROR(SEARCH("Rear",INDIRECT(ADDRESS($J277,33)))),ISERROR(SEARCH("Side",INDIRECT(ADDRESS($J277,33))))),INDIRECT(ADDRESS($J277,COLUMN())),0),0),IF($K277&gt;0,IF(AND(INDIRECT(ADDRESS($K277,44))=0,INDIRECT(ADDRESS($K277,38))="UL",ISERROR(SEARCH("Rear",INDIRECT(ADDRESS($K277,33)))),ISERROR(SEARCH("Side",INDIRECT(ADDRESS($K277,33))))),INDIRECT(ADDRESS($K277,COLUMN())),0),0),IF($L277&gt;0,IF(AND(INDIRECT(ADDRESS($L277,44))=0,INDIRECT(ADDRESS($L277,38))="UL",ISERROR(SEARCH("Rear",INDIRECT(ADDRESS($L277,33)))),ISERROR(SEARCH("Side",INDIRECT(ADDRESS($L277,33))))),INDIRECT(ADDRESS($L277,COLUMN())),0),0),IF($M277&gt;0,IF(AND(INDIRECT(ADDRESS($M277,44))=0,INDIRECT(ADDRESS($M277,38))="UL",ISERROR(SEARCH("Rear",INDIRECT(ADDRESS($M277,33)))),ISERROR(SEARCH("Side",INDIRECT(ADDRESS($M277,33))))),INDIRECT(ADDRESS($M277,COLUMN())),0),0))</f>
        <v>0</v>
      </c>
      <c r="AY277" s="58">
        <f t="shared" ca="1" si="193"/>
        <v>0.88888888888888884</v>
      </c>
      <c r="AZ277" s="58">
        <f t="shared" ca="1" si="194"/>
        <v>0.44444444444444442</v>
      </c>
      <c r="BA277" s="58" cm="1">
        <f t="array" aca="1" ref="BA277" ca="1">SUM(IF($C277&gt;0,IF(AND(INDIRECT(ADDRESS($C277,44))=0,INDIRECT(ADDRESS($C277,38))="UL"),INDIRECT(ADDRESS($C277,COLUMN())),0),0),IF($D277&gt;0,IF(AND(INDIRECT(ADDRESS($D277,44))=0,INDIRECT(ADDRESS($D277,38))="UL"),INDIRECT(ADDRESS($D277,COLUMN())),0),0),IF($E277&gt;0,IF(AND(INDIRECT(ADDRESS($E277,44))=0,INDIRECT(ADDRESS($E277,38))="UL"),INDIRECT(ADDRESS($E277,COLUMN())),0),0),IF($F277&gt;0,IF(AND(INDIRECT(ADDRESS($F277,44))=0,INDIRECT(ADDRESS($F277,38))="UL"),INDIRECT(ADDRESS($F277,COLUMN())),0),0),IF($G277&gt;0,IF(AND(INDIRECT(ADDRESS($G277,44))=0,INDIRECT(ADDRESS($G277,38))="UL"),INDIRECT(ADDRESS($G277,COLUMN())),0),0),IF($H277&gt;0,IF(AND(INDIRECT(ADDRESS($H277,44))=0,INDIRECT(ADDRESS($H277,38))="UL"),INDIRECT(ADDRESS($H277,COLUMN())),0),0),IF($I277&gt;0,IF(AND(INDIRECT(ADDRESS($I277,44))=0,INDIRECT(ADDRESS($I277,38))="UL"),INDIRECT(ADDRESS($I277,COLUMN())),0),0),IF($J277&gt;0,IF(AND(INDIRECT(ADDRESS($J277,44))=0,INDIRECT(ADDRESS($J277,38))="UL"),INDIRECT(ADDRESS($J277,COLUMN())),0),0),IF($K277&gt;0,IF(AND(INDIRECT(ADDRESS($K277,44))=0,INDIRECT(ADDRESS($K277,38))="UL"),INDIRECT(ADDRESS($K277,COLUMN())),0),0),IF($L277&gt;0,IF(AND(INDIRECT(ADDRESS($L277,44))=0,INDIRECT(ADDRESS($L277,38))="UL"),INDIRECT(ADDRESS($L277,COLUMN())),0),0),IF($M277&gt;0,IF(AND(INDIRECT(ADDRESS($M277,44))=0,INDIRECT(ADDRESS($M277,38))="UL"),INDIRECT(ADDRESS($M277,COLUMN())),0),0))</f>
        <v>0.18342151675485008</v>
      </c>
      <c r="BB277" s="58" cm="1">
        <f t="array" aca="1" ref="BB277" ca="1">SUM(IF($C277&gt;0,IF(AND(INDIRECT(ADDRESS($C277,44))=0,INDIRECT(ADDRESS($C277,38))="UL"),INDIRECT(ADDRESS($C277,COLUMN())),0),0),IF($D277&gt;0,IF(AND(INDIRECT(ADDRESS($D277,44))=0,INDIRECT(ADDRESS($D277,38))="UL"),INDIRECT(ADDRESS($D277,COLUMN())),0),0),IF($E277&gt;0,IF(AND(INDIRECT(ADDRESS($E277,44))=0,INDIRECT(ADDRESS($E277,38))="UL"),INDIRECT(ADDRESS($E277,COLUMN())),0),0),IF($F277&gt;0,IF(AND(INDIRECT(ADDRESS($F277,44))=0,INDIRECT(ADDRESS($F277,38))="UL"),INDIRECT(ADDRESS($F277,COLUMN())),0),0),IF($G277&gt;0,IF(AND(INDIRECT(ADDRESS($G277,44))=0,INDIRECT(ADDRESS($G277,38))="UL"),INDIRECT(ADDRESS($G277,COLUMN())),0),0),IF($H277&gt;0,IF(AND(INDIRECT(ADDRESS($H277,44))=0,INDIRECT(ADDRESS($H277,38))="UL"),INDIRECT(ADDRESS($H277,COLUMN())),0),0),IF($I277&gt;0,IF(AND(INDIRECT(ADDRESS($I277,44))=0,INDIRECT(ADDRESS($I277,38))="UL"),INDIRECT(ADDRESS($I277,COLUMN())),0),0),IF($J277&gt;0,IF(AND(INDIRECT(ADDRESS($J277,44))=0,INDIRECT(ADDRESS($J277,38))="UL"),INDIRECT(ADDRESS($J277,COLUMN())),0),0),IF($K277&gt;0,IF(AND(INDIRECT(ADDRESS($K277,44))=0,INDIRECT(ADDRESS($K277,38))="UL"),INDIRECT(ADDRESS($K277,COLUMN())),0),0),IF($L277&gt;0,IF(AND(INDIRECT(ADDRESS($L277,44))=0,INDIRECT(ADDRESS($L277,38))="UL"),INDIRECT(ADDRESS($L277,COLUMN())),0),0),IF($M277&gt;0,IF(AND(INDIRECT(ADDRESS($M277,44))=0,INDIRECT(ADDRESS($M277,38))="UL"),INDIRECT(ADDRESS($M277,COLUMN())),0),0))</f>
        <v>0.33636684303350967</v>
      </c>
      <c r="BC277" s="58" cm="1">
        <f t="array" aca="1" ref="BC277" ca="1">SUM(IF($C277&gt;0,IF(AND(INDIRECT(ADDRESS($C277,44))=0,INDIRECT(ADDRESS($C277,38))="UL"),INDIRECT(ADDRESS($C277,COLUMN())),0),0),IF($D277&gt;0,IF(AND(INDIRECT(ADDRESS($D277,44))=0,INDIRECT(ADDRESS($D277,38))="UL"),INDIRECT(ADDRESS($D277,COLUMN())),0),0),IF($E277&gt;0,IF(AND(INDIRECT(ADDRESS($E277,44))=0,INDIRECT(ADDRESS($E277,38))="UL"),INDIRECT(ADDRESS($E277,COLUMN())),0),0),IF($F277&gt;0,IF(AND(INDIRECT(ADDRESS($F277,44))=0,INDIRECT(ADDRESS($F277,38))="UL"),INDIRECT(ADDRESS($F277,COLUMN())),0),0),IF($G277&gt;0,IF(AND(INDIRECT(ADDRESS($G277,44))=0,INDIRECT(ADDRESS($G277,38))="UL"),INDIRECT(ADDRESS($G277,COLUMN())),0),0),IF($H277&gt;0,IF(AND(INDIRECT(ADDRESS($H277,44))=0,INDIRECT(ADDRESS($H277,38))="UL"),INDIRECT(ADDRESS($H277,COLUMN())),0),0),IF($I277&gt;0,IF(AND(INDIRECT(ADDRESS($I277,44))=0,INDIRECT(ADDRESS($I277,38))="UL"),INDIRECT(ADDRESS($I277,COLUMN())),0),0),IF($J277&gt;0,IF(AND(INDIRECT(ADDRESS($J277,44))=0,INDIRECT(ADDRESS($J277,38))="UL"),INDIRECT(ADDRESS($J277,COLUMN())),0),0),IF($K277&gt;0,IF(AND(INDIRECT(ADDRESS($K277,44))=0,INDIRECT(ADDRESS($K277,38))="UL"),INDIRECT(ADDRESS($K277,COLUMN())),0),0),IF($L277&gt;0,IF(AND(INDIRECT(ADDRESS($L277,44))=0,INDIRECT(ADDRESS($L277,38))="UL"),INDIRECT(ADDRESS($L277,COLUMN())),0),0),IF($M277&gt;0,IF(AND(INDIRECT(ADDRESS($M277,44))=0,INDIRECT(ADDRESS($M277,38))="UL"),INDIRECT(ADDRESS($M277,COLUMN())),0),0))</f>
        <v>0.17326278659611991</v>
      </c>
      <c r="BD277" s="58" cm="1">
        <f t="array" aca="1" ref="BD277" ca="1">SUM(IF($C277&gt;0,IF(AND(INDIRECT(ADDRESS($C277,44))=0,INDIRECT(ADDRESS($C277,38))="UL"),INDIRECT(ADDRESS($C277,COLUMN())),0),0),IF($D277&gt;0,IF(AND(INDIRECT(ADDRESS($D277,44))=0,INDIRECT(ADDRESS($D277,38))="UL"),INDIRECT(ADDRESS($D277,COLUMN())),0),0),IF($E277&gt;0,IF(AND(INDIRECT(ADDRESS($E277,44))=0,INDIRECT(ADDRESS($E277,38))="UL"),INDIRECT(ADDRESS($E277,COLUMN())),0),0),IF($F277&gt;0,IF(AND(INDIRECT(ADDRESS($F277,44))=0,INDIRECT(ADDRESS($F277,38))="UL"),INDIRECT(ADDRESS($F277,COLUMN())),0),0),IF($G277&gt;0,IF(AND(INDIRECT(ADDRESS($G277,44))=0,INDIRECT(ADDRESS($G277,38))="UL"),INDIRECT(ADDRESS($G277,COLUMN())),0),0),IF($H277&gt;0,IF(AND(INDIRECT(ADDRESS($H277,44))=0,INDIRECT(ADDRESS($H277,38))="UL"),INDIRECT(ADDRESS($H277,COLUMN())),0),0),IF($I277&gt;0,IF(AND(INDIRECT(ADDRESS($I277,44))=0,INDIRECT(ADDRESS($I277,38))="UL"),INDIRECT(ADDRESS($I277,COLUMN())),0),0),IF($J277&gt;0,IF(AND(INDIRECT(ADDRESS($J277,44))=0,INDIRECT(ADDRESS($J277,38))="UL"),INDIRECT(ADDRESS($J277,COLUMN())),0),0),IF($K277&gt;0,IF(AND(INDIRECT(ADDRESS($K277,44))=0,INDIRECT(ADDRESS($K277,38))="UL"),INDIRECT(ADDRESS($K277,COLUMN())),0),0),IF($L277&gt;0,IF(AND(INDIRECT(ADDRESS($L277,44))=0,INDIRECT(ADDRESS($L277,38))="UL"),INDIRECT(ADDRESS($L277,COLUMN())),0),0),IF($M277&gt;0,IF(AND(INDIRECT(ADDRESS($M277,44))=0,INDIRECT(ADDRESS($M277,38))="UL"),INDIRECT(ADDRESS($M277,COLUMN())),0),0))</f>
        <v>0.32620811287477952</v>
      </c>
      <c r="BE277" s="57">
        <f t="shared" ca="1" si="195"/>
        <v>0.18342151675485008</v>
      </c>
      <c r="BF277" s="57" cm="1">
        <f t="array" aca="1" ref="BF277" ca="1">SUM(IF($C277&gt;0,IF(INDIRECT(ADDRESS($C277,45))=1,INDIRECT(ADDRESS($C277,52))*INDIRECT(ADDRESS($C277,42))/5,0),0), IF($D277&gt;0,IF(INDIRECT(ADDRESS($D277,45))=1,INDIRECT(ADDRESS($D277,52))*INDIRECT(ADDRESS($D277,42))/5,0),0), IF($E277&gt;0,IF(INDIRECT(ADDRESS($E277,45))=1,INDIRECT(ADDRESS($E277,52))*INDIRECT(ADDRESS($E277,42))/5,0),0), IF($F277&gt;0,IF(INDIRECT(ADDRESS($F277,45))=1,INDIRECT(ADDRESS($F277,52))*INDIRECT(ADDRESS($F277,42))/5,0),0), IF($G277&gt;0,IF(INDIRECT(ADDRESS($G277,45))=1,INDIRECT(ADDRESS($G277,52))*INDIRECT(ADDRESS($G277,42))/5,0),0), IF($H277&gt;0,IF(INDIRECT(ADDRESS($H277,45))=1,INDIRECT(ADDRESS($H277,52))*INDIRECT(ADDRESS($H277,42))/5,0),0)
)*$BF$296/100</f>
        <v>2.222222222222222E-2</v>
      </c>
      <c r="BG277" s="19">
        <v>2</v>
      </c>
      <c r="BH277" s="146">
        <f ca="1">BH253</f>
        <v>2.2222222222222223</v>
      </c>
      <c r="BI277" s="146">
        <f ca="1">BI253</f>
        <v>2.2222222222222223</v>
      </c>
      <c r="BJ277" s="146">
        <f ca="1">BJ253</f>
        <v>2.2222222222222223</v>
      </c>
      <c r="BK277" s="146">
        <f t="shared" ca="1" si="214"/>
        <v>2.2222222222222223</v>
      </c>
      <c r="BL277" s="147">
        <f t="shared" ca="1" si="213"/>
        <v>2.2222222222222223</v>
      </c>
      <c r="BM277" s="147">
        <f>IF($AU277=BA$296,BA226,0)</f>
        <v>1.4222222222222223</v>
      </c>
      <c r="BN277" s="147">
        <f>IF($AU277=BB$296,BB226,0)</f>
        <v>0</v>
      </c>
      <c r="BO277" s="147">
        <f>IF($AU277=BC$296,BC226,0)</f>
        <v>0</v>
      </c>
      <c r="BP277" s="147">
        <f>IF($AU277=BD$296,BD226,0)</f>
        <v>0</v>
      </c>
      <c r="BQ277" s="146">
        <f>SUM(BM277:BP277)</f>
        <v>1.4222222222222223</v>
      </c>
      <c r="BR277" s="161">
        <f t="shared" ca="1" si="198"/>
        <v>85.775293373223789</v>
      </c>
      <c r="BS277" s="57"/>
      <c r="BT277" s="56">
        <f t="shared" ca="1" si="199"/>
        <v>5.1917942393010934</v>
      </c>
      <c r="BU277" s="89">
        <f t="shared" ca="1" si="200"/>
        <v>0.13662616419213403</v>
      </c>
      <c r="BV277" s="57" t="s">
        <v>33</v>
      </c>
      <c r="BW277" s="57" cm="1">
        <f t="array" aca="1" ref="BW277" ca="1">SUM(IF($C277&gt;0,IF(AND(INDIRECT(ADDRESS($C277,44))=0,INDIRECT(ADDRESS($C277,38))="UL",ISERROR(SEARCH("Rear",INDIRECT(ADDRESS($C277,33)))),ISERROR(SEARCH("Side",INDIRECT(ADDRESS($C277,33))))),INDIRECT(ADDRESS($C277,COLUMN())),0),0),IF($D277&gt;0,IF(AND(INDIRECT(ADDRESS($D277,44))=0,INDIRECT(ADDRESS($D277,38))="UL",ISERROR(SEARCH("Rear",INDIRECT(ADDRESS($D277,33)))),ISERROR(SEARCH("Side",INDIRECT(ADDRESS($D277,33))))),INDIRECT(ADDRESS($D277,COLUMN())),0),0),IF($E277&gt;0,IF(AND(INDIRECT(ADDRESS($E277,44))=0,INDIRECT(ADDRESS($E277,38))="UL",ISERROR(SEARCH("Rear",INDIRECT(ADDRESS($E277,33)))),ISERROR(SEARCH("Side",INDIRECT(ADDRESS($E277,33))))),INDIRECT(ADDRESS($E277,COLUMN())),0),0),IF($F277&gt;0,IF(AND(INDIRECT(ADDRESS($F277,44))=0,INDIRECT(ADDRESS($F277,38))="UL",ISERROR(SEARCH("Rear",INDIRECT(ADDRESS($F277,33)))),ISERROR(SEARCH("Side",INDIRECT(ADDRESS($F277,33))))),INDIRECT(ADDRESS($F277,COLUMN())),0),0),IF($G277&gt;0,IF(AND(INDIRECT(ADDRESS($G277,44))=0,INDIRECT(ADDRESS($G277,38))="UL",ISERROR(SEARCH("Rear",INDIRECT(ADDRESS($G277,33)))),ISERROR(SEARCH("Side",INDIRECT(ADDRESS($G277,33))))),INDIRECT(ADDRESS($G277,COLUMN())),0),0),IF($H277&gt;0,IF(AND(INDIRECT(ADDRESS($H277,44))=0,INDIRECT(ADDRESS($H277,38))="UL",ISERROR(SEARCH("Rear",INDIRECT(ADDRESS($H277,33)))),ISERROR(SEARCH("Side",INDIRECT(ADDRESS($H277,33))))),INDIRECT(ADDRESS($H277,COLUMN())),0),0),IF($I277&gt;0,IF(AND(INDIRECT(ADDRESS($I277,44))=0,INDIRECT(ADDRESS($I277,38))="UL",ISERROR(SEARCH("Rear",INDIRECT(ADDRESS($I277,33)))),ISERROR(SEARCH("Side",INDIRECT(ADDRESS($I277,33))))),INDIRECT(ADDRESS($I277,COLUMN())),0),0),IF($J277&gt;0,IF(AND(INDIRECT(ADDRESS($J277,44))=0,INDIRECT(ADDRESS($J277,38))="UL",ISERROR(SEARCH("Rear",INDIRECT(ADDRESS($J277,33)))),ISERROR(SEARCH("Side",INDIRECT(ADDRESS($J277,33))))),INDIRECT(ADDRESS($J277,COLUMN())),0),0),IF($K277&gt;0,IF(AND(INDIRECT(ADDRESS($K277,44))=0,INDIRECT(ADDRESS($K277,38))="UL",ISERROR(SEARCH("Rear",INDIRECT(ADDRESS($K277,33)))),ISERROR(SEARCH("Side",INDIRECT(ADDRESS($K277,33))))),INDIRECT(ADDRESS($K277,COLUMN())),0),0),IF($L277&gt;0,IF(AND(INDIRECT(ADDRESS($L277,44))=0,INDIRECT(ADDRESS($L277,38))="UL",ISERROR(SEARCH("Rear",INDIRECT(ADDRESS($L277,33)))),ISERROR(SEARCH("Side",INDIRECT(ADDRESS($L277,33))))),INDIRECT(ADDRESS($L277,COLUMN())),0),0),IF($M277&gt;0,IF(AND(INDIRECT(ADDRESS($M277,44))=0,INDIRECT(ADDRESS($M277,38))="UL",ISERROR(SEARCH("Rear",INDIRECT(ADDRESS($M277,33)))),ISERROR(SEARCH("Side",INDIRECT(ADDRESS($M277,33))))),INDIRECT(ADDRESS($M277,COLUMN())),0),0))</f>
        <v>0.22222222222222221</v>
      </c>
      <c r="BX277" s="57">
        <f t="shared" ca="1" si="201"/>
        <v>0.88888888888888884</v>
      </c>
      <c r="BY277" s="57">
        <f>IF($BV277=BY$296,BY216+BY224+BY225,0)</f>
        <v>0.3260199882422104</v>
      </c>
      <c r="BZ277" s="57">
        <f>IF($BV277=BZ$296,BZ216+BZ224+BZ225,0)</f>
        <v>0</v>
      </c>
      <c r="CA277" s="57"/>
      <c r="CB277" s="57">
        <f>2*CB226</f>
        <v>0.88888888888888884</v>
      </c>
      <c r="CC277" s="57">
        <f t="shared" ca="1" si="203"/>
        <v>2.2222222222222223</v>
      </c>
      <c r="CD277" s="57">
        <f>IF($BV277=CD$296,2*CD226,0)</f>
        <v>1.1654320987654321</v>
      </c>
      <c r="CE277" s="57">
        <f>IF($BV277=CE$296,2*CE226,0)</f>
        <v>0</v>
      </c>
      <c r="CF277" s="57"/>
      <c r="CG277" s="57">
        <f t="shared" ca="1" si="211"/>
        <v>3.4615728216904298</v>
      </c>
      <c r="CH277" s="57">
        <f t="shared" ca="1" si="206"/>
        <v>9.1094021623432359E-2</v>
      </c>
      <c r="CI277" s="19">
        <f t="shared" ca="1" si="207"/>
        <v>8.4865969671949149</v>
      </c>
      <c r="CJ277" s="19"/>
      <c r="CK277" s="57" cm="1">
        <f t="array" aca="1" ref="CK277" ca="1">IF(AU277="S", SUM(IF($C277&gt;0,IF(INDIRECT(ADDRESS($C277,43))&lt;&gt;1,INDIRECT(ADDRESS($C277,48)),0),0), IF($D277&gt;0,IF(INDIRECT(ADDRESS($D277,43))&lt;&gt;1,INDIRECT(ADDRESS($D277,48)),0),0), IF($E277&gt;0,IF(INDIRECT(ADDRESS($E277,43))&lt;&gt;1,INDIRECT(ADDRESS($E277,48)),0),0), IF($F277&gt;0,IF(INDIRECT(ADDRESS($F277,43))&lt;&gt;1,INDIRECT(ADDRESS($F277,48)),0),0), IF($G277&gt;0,IF(INDIRECT(ADDRESS($G277,43))&lt;&gt;1,INDIRECT(ADDRESS($G277,48)),0),0), IF($H277&gt;0,IF(INDIRECT(ADDRESS($H277,43))&lt;&gt;1,INDIRECT(ADDRESS($H277,48)),0),0), IF($I277&gt;0,IF(INDIRECT(ADDRESS($I277,43))&lt;&gt;1,INDIRECT(ADDRESS($I277,48)),0),0), IF($J277&gt;0,IF(INDIRECT(ADDRESS($J277,43))&lt;&gt;1,INDIRECT(ADDRESS($J277,48)),0),0), IF($K277&gt;0,IF(INDIRECT(ADDRESS($K277,43))&lt;&gt;1,INDIRECT(ADDRESS($K277,48)),0),0), IF($L277&gt;0,IF(INDIRECT(ADDRESS($L277,43))&lt;&gt;1,INDIRECT(ADDRESS($L277,48)),0),0), IF($M277&gt;0,IF(INDIRECT(ADDRESS($M277,43))&lt;&gt;1,INDIRECT(ADDRESS($M277,48)),0),0)), IF(AU277="L",SUM(IF($C277&gt;0,IF(INDIRECT(ADDRESS($C277,43))&lt;&gt;1,INDIRECT(ADDRESS($C277,50)),0),0), IF($D277&gt;0,IF(INDIRECT(ADDRESS($D277,43))&lt;&gt;1,INDIRECT(ADDRESS($D277,50)),0),0), IF($E277&gt;0,IF(INDIRECT(ADDRESS($E277,43))&lt;&gt;1,INDIRECT(ADDRESS($E277,50)),0),0), IF($F277&gt;0,IF(INDIRECT(ADDRESS($F277,43))&lt;&gt;1,INDIRECT(ADDRESS($F277,50)),0),0), IF($G277&gt;0,IF(INDIRECT(ADDRESS($G277,43))&lt;&gt;1,INDIRECT(ADDRESS($G277,50)),0),0), IF($G277&gt;0,IF(INDIRECT(ADDRESS($G277,43))&lt;&gt;1,INDIRECT(ADDRESS($G277,50)),0),0), IF($H277&gt;0,IF(INDIRECT(ADDRESS($H277,43))&lt;&gt;1,INDIRECT(ADDRESS($H277,50)),0),0), IF($I277&gt;0,IF(INDIRECT(ADDRESS($I277,43))&lt;&gt;1,INDIRECT(ADDRESS($I277,50)),0),0), IF($J277&gt;0,IF(INDIRECT(ADDRESS($J277,43))&lt;&gt;1,INDIRECT(ADDRESS($J277,50)),0),0), IF($K277&gt;0,IF(INDIRECT(ADDRESS($K277,43))&lt;&gt;1,INDIRECT(ADDRESS($K277,50)),0),0), IF($L277&gt;0,IF(INDIRECT(ADDRESS($L277,43))&lt;&gt;1,INDIRECT(ADDRESS($L277,50)),0),0), IF($M277&gt;0,IF(INDIRECT(ADDRESS($M277,43))&lt;&gt;1,INDIRECT(ADDRESS($M277,50)),0),0)), SUM(IF($C277&gt;0,IF(INDIRECT(ADDRESS($C277,43))&lt;&gt;1,INDIRECT(ADDRESS($C277,49)),0),0), IF($D277&gt;0,IF(INDIRECT(ADDRESS($D277,43))&lt;&gt;1,INDIRECT(ADDRESS($D277,49)),0),0), IF($E277&gt;0,IF(INDIRECT(ADDRESS($E277,43))&lt;&gt;1,INDIRECT(ADDRESS($E277,49)),0),0), IF($F277&gt;0,IF(INDIRECT(ADDRESS($F277,43))&lt;&gt;1,INDIRECT(ADDRESS($F277,49)),0),0), IF($G277&gt;0,IF(INDIRECT(ADDRESS($G277,43))&lt;&gt;1,INDIRECT(ADDRESS($G277,49)),0),0), IF($G277&gt;0,IF(INDIRECT(ADDRESS($G277,43))&lt;&gt;1,INDIRECT(ADDRESS($G277,49)),0),0), IF($H277&gt;0,IF(INDIRECT(ADDRESS($H277,43))&lt;&gt;1,INDIRECT(ADDRESS($H277,49)),0),0), IF($I277&gt;0,IF(INDIRECT(ADDRESS($I277,43))&lt;&gt;1,INDIRECT(ADDRESS($I277,49)),0),0), IF($J277&gt;0,IF(INDIRECT(ADDRESS($J277,43))&lt;&gt;1,INDIRECT(ADDRESS($J277,49)),0),0), IF($K277&gt;0,IF(INDIRECT(ADDRESS($K277,43))&lt;&gt;1,INDIRECT(ADDRESS($K277,49)),0),0), IF($L277&gt;0,IF(INDIRECT(ADDRESS($L277,43))&lt;&gt;1,INDIRECT(ADDRESS($L277,49)),0),0), IF($M277&gt;0,IF(INDIRECT(ADDRESS($M277,43))&lt;&gt;1,INDIRECT(ADDRESS($M277,49)),0),0))))</f>
        <v>3.5555555555555558</v>
      </c>
      <c r="CL277" s="57" cm="1">
        <f t="array" aca="1" ref="CL277" ca="1">SUM(IF($C277&gt;0,IF(INDIRECT(ADDRESS($C277,44))=1,INDIRECT(ADDRESS($C277,90)),0),0), IF($D277&gt;0,IF(INDIRECT(ADDRESS($D277,44))=1,INDIRECT(ADDRESS($D277,90)),0),0), IF($E277&gt;0,IF(INDIRECT(ADDRESS($E277,44))=1,INDIRECT(ADDRESS($E277,90)),0),0), IF($F277&gt;0,IF(INDIRECT(ADDRESS($F277,44))=1,INDIRECT(ADDRESS($F277,90)),0),0), IF($G277&gt;0,IF(INDIRECT(ADDRESS($G277,44))=1,INDIRECT(ADDRESS($G277,90)),0),0), IF($H277&gt;0,IF(INDIRECT(ADDRESS($H277,44))=1,INDIRECT(ADDRESS($H277,90)),0),0), IF($I277&gt;0,IF(INDIRECT(ADDRESS($I277,44))=1,INDIRECT(ADDRESS($I277,90)),0),0), IF($J277&gt;0,IF(INDIRECT(ADDRESS($J277,44))=1,INDIRECT(ADDRESS($J277,90)),0),0), IF($K277&gt;0,IF(INDIRECT(ADDRESS($K277,44))=1,INDIRECT(ADDRESS($K277,90)),0),0), IF($L277&gt;0,IF(INDIRECT(ADDRESS($L277,44))=1,INDIRECT(ADDRESS($L277,90)),0),0), IF($M277&gt;0,IF(INDIRECT(ADDRESS($M277,44))=1,INDIRECT(ADDRESS($M277,90)),0),0))</f>
        <v>0</v>
      </c>
      <c r="CM277" s="56">
        <f t="shared" ca="1" si="208"/>
        <v>1.00581940447689</v>
      </c>
      <c r="CN277" s="59"/>
    </row>
    <row r="278" spans="1:92" x14ac:dyDescent="0.25">
      <c r="A278" s="52" t="s">
        <v>339</v>
      </c>
      <c r="B278" s="67">
        <v>213</v>
      </c>
      <c r="C278" s="67">
        <v>227</v>
      </c>
      <c r="D278" s="67">
        <v>228</v>
      </c>
      <c r="E278" s="67">
        <v>229</v>
      </c>
      <c r="F278" s="67">
        <v>230</v>
      </c>
      <c r="G278" s="67">
        <v>231</v>
      </c>
      <c r="H278" s="67">
        <v>232</v>
      </c>
      <c r="I278" s="67">
        <v>233</v>
      </c>
      <c r="J278" s="67">
        <v>234</v>
      </c>
      <c r="K278" s="67">
        <v>235</v>
      </c>
      <c r="L278" s="67">
        <v>237</v>
      </c>
      <c r="M278" s="67">
        <v>237</v>
      </c>
      <c r="N278" s="67">
        <f ca="1">SUM(INDIRECT(ADDRESS(B278,COLUMN())),IF(C278&gt;0,INDIRECT(ADDRESS(C278,COLUMN())),0),IF(D278&gt;0,INDIRECT(ADDRESS(D278,COLUMN())),0),IF(E278&gt;0,INDIRECT(ADDRESS(E278,COLUMN())),0),IF(F278&gt;0,INDIRECT(ADDRESS(F278,COLUMN())),0),IF(G278&gt;0,INDIRECT(ADDRESS(G278,COLUMN())),0),IF(H278&gt;0,INDIRECT(ADDRESS(H278,COLUMN())),0),IF(I278&gt;0,INDIRECT(ADDRESS(I278,COLUMN())),0),IF(J278&gt;0,INDIRECT(ADDRESS(J278,COLUMN())),0),IF(K278&gt;0,INDIRECT(ADDRESS(K278,COLUMN())),0),IF(L278&gt;0,INDIRECT(ADDRESS(L278,COLUMN())),0),IF(M278&gt;0,INDIRECT(ADDRESS(M278,COLUMN())),0))</f>
        <v>55</v>
      </c>
      <c r="O278" s="67" t="str" cm="1">
        <f t="array" aca="1" ref="O278" ca="1">INDIRECT(ADDRESS($B278,COLUMN()))</f>
        <v>Bomber</v>
      </c>
      <c r="P278" s="67" cm="1">
        <f t="array" aca="1" ref="P278" ca="1">INDIRECT(ADDRESS($B278,COLUMN()))</f>
        <v>10</v>
      </c>
      <c r="Q278" s="67" cm="1">
        <f t="array" aca="1" ref="Q278" ca="1">INDIRECT(ADDRESS($B278,COLUMN()))</f>
        <v>3</v>
      </c>
      <c r="R278" s="67" cm="1">
        <f t="array" aca="1" ref="R278" ca="1">INDIRECT(ADDRESS($B278,COLUMN()))</f>
        <v>0</v>
      </c>
      <c r="S278" s="67" cm="1">
        <f t="array" aca="1" ref="S278" ca="1">INDIRECT(ADDRESS($B278,COLUMN()))</f>
        <v>1</v>
      </c>
      <c r="T278" s="67" t="str" cm="1">
        <f t="array" aca="1" ref="T278" ca="1">INDIRECT(ADDRESS($B278,COLUMN()))</f>
        <v>1-2</v>
      </c>
      <c r="U278" s="67" cm="1">
        <f t="array" aca="1" ref="U278" ca="1">INDIRECT(ADDRESS($B278,COLUMN()))</f>
        <v>2</v>
      </c>
      <c r="V278" s="67" cm="1">
        <f t="array" aca="1" ref="V278" ca="1">INDIRECT(ADDRESS($B278,COLUMN()))</f>
        <v>0</v>
      </c>
      <c r="W278" s="67" cm="1">
        <f t="array" aca="1" ref="W278" ca="1">INDIRECT(ADDRESS($B278,COLUMN()))</f>
        <v>5</v>
      </c>
      <c r="X278" s="67" cm="1">
        <f t="array" aca="1" ref="X278" ca="1">INDIRECT(ADDRESS($B278,COLUMN()))</f>
        <v>5</v>
      </c>
      <c r="Y278" s="67" cm="1">
        <f t="array" aca="1" ref="Y278" ca="1">INDIRECT(ADDRESS($B278,COLUMN()))</f>
        <v>2</v>
      </c>
      <c r="Z278" s="67" cm="1">
        <f t="array" aca="1" ref="Z278" ca="1">INDIRECT(ADDRESS($B278,COLUMN()))</f>
        <v>5</v>
      </c>
      <c r="AA278" s="67" cm="1">
        <f t="array" aca="1" ref="AA278" ca="1">INDIRECT(ADDRESS($B278,COLUMN()))</f>
        <v>0</v>
      </c>
      <c r="AB278" s="56">
        <f t="shared" ca="1" si="209"/>
        <v>0.54312679225413962</v>
      </c>
      <c r="AC278" s="56">
        <f t="shared" ca="1" si="191"/>
        <v>0.3787299036614713</v>
      </c>
      <c r="AD278" s="56">
        <f t="shared" ca="1" si="192"/>
        <v>3.2933035100997512</v>
      </c>
      <c r="AF278" s="52"/>
      <c r="AG278" s="52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4" t="s">
        <v>33</v>
      </c>
      <c r="AV278" s="57" cm="1">
        <f t="array" aca="1" ref="AV278" ca="1">SUM(IF($C278&gt;0,IF(AND(INDIRECT(ADDRESS($C278,44))=0,INDIRECT(ADDRESS($C278,38))="UL",ISERROR(SEARCH("Rear",INDIRECT(ADDRESS($C278,33)))),ISERROR(SEARCH("Side",INDIRECT(ADDRESS($C278,33))))),INDIRECT(ADDRESS($C278,COLUMN())),0),0),IF($D278&gt;0,IF(AND(INDIRECT(ADDRESS($D278,44))=0,INDIRECT(ADDRESS($D278,38))="UL",ISERROR(SEARCH("Rear",INDIRECT(ADDRESS($D278,33)))),ISERROR(SEARCH("Side",INDIRECT(ADDRESS($D278,33))))),INDIRECT(ADDRESS($D278,COLUMN())),0),0),IF($E278&gt;0,IF(AND(INDIRECT(ADDRESS($E278,44))=0,INDIRECT(ADDRESS($E278,38))="UL",ISERROR(SEARCH("Rear",INDIRECT(ADDRESS($E278,33)))),ISERROR(SEARCH("Side",INDIRECT(ADDRESS($E278,33))))),INDIRECT(ADDRESS($E278,COLUMN())),0),0),IF($F278&gt;0,IF(AND(INDIRECT(ADDRESS($F278,44))=0,INDIRECT(ADDRESS($F278,38))="UL",ISERROR(SEARCH("Rear",INDIRECT(ADDRESS($F278,33)))),ISERROR(SEARCH("Side",INDIRECT(ADDRESS($F278,33))))),INDIRECT(ADDRESS($F278,COLUMN())),0),0),IF($G278&gt;0,IF(AND(INDIRECT(ADDRESS($G278,44))=0,INDIRECT(ADDRESS($G278,38))="UL",ISERROR(SEARCH("Rear",INDIRECT(ADDRESS($G278,33)))),ISERROR(SEARCH("Side",INDIRECT(ADDRESS($G278,33))))),INDIRECT(ADDRESS($G278,COLUMN())),0),0),IF($H278&gt;0,IF(AND(INDIRECT(ADDRESS($H278,44))=0,INDIRECT(ADDRESS($H278,38))="UL",ISERROR(SEARCH("Rear",INDIRECT(ADDRESS($H278,33)))),ISERROR(SEARCH("Side",INDIRECT(ADDRESS($H278,33))))),INDIRECT(ADDRESS($H278,COLUMN())),0),0),IF($I278&gt;0,IF(AND(INDIRECT(ADDRESS($I278,44))=0,INDIRECT(ADDRESS($I278,38))="UL",ISERROR(SEARCH("Rear",INDIRECT(ADDRESS($I278,33)))),ISERROR(SEARCH("Side",INDIRECT(ADDRESS($I278,33))))),INDIRECT(ADDRESS($I278,COLUMN())),0),0),IF($J278&gt;0,IF(AND(INDIRECT(ADDRESS($J278,44))=0,INDIRECT(ADDRESS($J278,38))="UL",ISERROR(SEARCH("Rear",INDIRECT(ADDRESS($J278,33)))),ISERROR(SEARCH("Side",INDIRECT(ADDRESS($J278,33))))),INDIRECT(ADDRESS($J278,COLUMN())),0),0),IF($K278&gt;0,IF(AND(INDIRECT(ADDRESS($K278,44))=0,INDIRECT(ADDRESS($K278,38))="UL",ISERROR(SEARCH("Rear",INDIRECT(ADDRESS($K278,33)))),ISERROR(SEARCH("Side",INDIRECT(ADDRESS($K278,33))))),INDIRECT(ADDRESS($K278,COLUMN())),0),0),IF($L278&gt;0,IF(AND(INDIRECT(ADDRESS($L278,44))=0,INDIRECT(ADDRESS($L278,38))="UL",ISERROR(SEARCH("Rear",INDIRECT(ADDRESS($L278,33)))),ISERROR(SEARCH("Side",INDIRECT(ADDRESS($L278,33))))),INDIRECT(ADDRESS($L278,COLUMN())),0),0),IF($M278&gt;0,IF(AND(INDIRECT(ADDRESS($M278,44))=0,INDIRECT(ADDRESS($M278,38))="UL",ISERROR(SEARCH("Rear",INDIRECT(ADDRESS($M278,33)))),ISERROR(SEARCH("Side",INDIRECT(ADDRESS($M278,33))))),INDIRECT(ADDRESS($M278,COLUMN())),0),0))</f>
        <v>1.6666666666666665</v>
      </c>
      <c r="AW278" s="57" cm="1">
        <f t="array" aca="1" ref="AW278" ca="1">SUM(IF($C278&gt;0,IF(AND(INDIRECT(ADDRESS($C278,44))=0,INDIRECT(ADDRESS($C278,38))="UL",ISERROR(SEARCH("Rear",INDIRECT(ADDRESS($C278,33)))),ISERROR(SEARCH("Side",INDIRECT(ADDRESS($C278,33))))),INDIRECT(ADDRESS($C278,COLUMN())),0),0),IF($D278&gt;0,IF(AND(INDIRECT(ADDRESS($D278,44))=0,INDIRECT(ADDRESS($D278,38))="UL",ISERROR(SEARCH("Rear",INDIRECT(ADDRESS($D278,33)))),ISERROR(SEARCH("Side",INDIRECT(ADDRESS($D278,33))))),INDIRECT(ADDRESS($D278,COLUMN())),0),0),IF($E278&gt;0,IF(AND(INDIRECT(ADDRESS($E278,44))=0,INDIRECT(ADDRESS($E278,38))="UL",ISERROR(SEARCH("Rear",INDIRECT(ADDRESS($E278,33)))),ISERROR(SEARCH("Side",INDIRECT(ADDRESS($E278,33))))),INDIRECT(ADDRESS($E278,COLUMN())),0),0),IF($F278&gt;0,IF(AND(INDIRECT(ADDRESS($F278,44))=0,INDIRECT(ADDRESS($F278,38))="UL",ISERROR(SEARCH("Rear",INDIRECT(ADDRESS($F278,33)))),ISERROR(SEARCH("Side",INDIRECT(ADDRESS($F278,33))))),INDIRECT(ADDRESS($F278,COLUMN())),0),0),IF($G278&gt;0,IF(AND(INDIRECT(ADDRESS($G278,44))=0,INDIRECT(ADDRESS($G278,38))="UL",ISERROR(SEARCH("Rear",INDIRECT(ADDRESS($G278,33)))),ISERROR(SEARCH("Side",INDIRECT(ADDRESS($G278,33))))),INDIRECT(ADDRESS($G278,COLUMN())),0),0),IF($H278&gt;0,IF(AND(INDIRECT(ADDRESS($H278,44))=0,INDIRECT(ADDRESS($H278,38))="UL",ISERROR(SEARCH("Rear",INDIRECT(ADDRESS($H278,33)))),ISERROR(SEARCH("Side",INDIRECT(ADDRESS($H278,33))))),INDIRECT(ADDRESS($H278,COLUMN())),0),0),IF($I278&gt;0,IF(AND(INDIRECT(ADDRESS($I278,44))=0,INDIRECT(ADDRESS($I278,38))="UL",ISERROR(SEARCH("Rear",INDIRECT(ADDRESS($I278,33)))),ISERROR(SEARCH("Side",INDIRECT(ADDRESS($I278,33))))),INDIRECT(ADDRESS($I278,COLUMN())),0),0),IF($J278&gt;0,IF(AND(INDIRECT(ADDRESS($J278,44))=0,INDIRECT(ADDRESS($J278,38))="UL",ISERROR(SEARCH("Rear",INDIRECT(ADDRESS($J278,33)))),ISERROR(SEARCH("Side",INDIRECT(ADDRESS($J278,33))))),INDIRECT(ADDRESS($J278,COLUMN())),0),0),IF($K278&gt;0,IF(AND(INDIRECT(ADDRESS($K278,44))=0,INDIRECT(ADDRESS($K278,38))="UL",ISERROR(SEARCH("Rear",INDIRECT(ADDRESS($K278,33)))),ISERROR(SEARCH("Side",INDIRECT(ADDRESS($K278,33))))),INDIRECT(ADDRESS($K278,COLUMN())),0),0),IF($L278&gt;0,IF(AND(INDIRECT(ADDRESS($L278,44))=0,INDIRECT(ADDRESS($L278,38))="UL",ISERROR(SEARCH("Rear",INDIRECT(ADDRESS($L278,33)))),ISERROR(SEARCH("Side",INDIRECT(ADDRESS($L278,33))))),INDIRECT(ADDRESS($L278,COLUMN())),0),0),IF($M278&gt;0,IF(AND(INDIRECT(ADDRESS($M278,44))=0,INDIRECT(ADDRESS($M278,38))="UL",ISERROR(SEARCH("Rear",INDIRECT(ADDRESS($M278,33)))),ISERROR(SEARCH("Side",INDIRECT(ADDRESS($M278,33))))),INDIRECT(ADDRESS($M278,COLUMN())),0),0))</f>
        <v>0.83333333333333326</v>
      </c>
      <c r="AX278" s="57" cm="1">
        <f t="array" aca="1" ref="AX278" ca="1">SUM(IF($C278&gt;0,IF(AND(INDIRECT(ADDRESS($C278,44))=0,INDIRECT(ADDRESS($C278,38))="UL",ISERROR(SEARCH("Rear",INDIRECT(ADDRESS($C278,33)))),ISERROR(SEARCH("Side",INDIRECT(ADDRESS($C278,33))))),INDIRECT(ADDRESS($C278,COLUMN())),0),0),IF($D278&gt;0,IF(AND(INDIRECT(ADDRESS($D278,44))=0,INDIRECT(ADDRESS($D278,38))="UL",ISERROR(SEARCH("Rear",INDIRECT(ADDRESS($D278,33)))),ISERROR(SEARCH("Side",INDIRECT(ADDRESS($D278,33))))),INDIRECT(ADDRESS($D278,COLUMN())),0),0),IF($E278&gt;0,IF(AND(INDIRECT(ADDRESS($E278,44))=0,INDIRECT(ADDRESS($E278,38))="UL",ISERROR(SEARCH("Rear",INDIRECT(ADDRESS($E278,33)))),ISERROR(SEARCH("Side",INDIRECT(ADDRESS($E278,33))))),INDIRECT(ADDRESS($E278,COLUMN())),0),0),IF($F278&gt;0,IF(AND(INDIRECT(ADDRESS($F278,44))=0,INDIRECT(ADDRESS($F278,38))="UL",ISERROR(SEARCH("Rear",INDIRECT(ADDRESS($F278,33)))),ISERROR(SEARCH("Side",INDIRECT(ADDRESS($F278,33))))),INDIRECT(ADDRESS($F278,COLUMN())),0),0),IF($G278&gt;0,IF(AND(INDIRECT(ADDRESS($G278,44))=0,INDIRECT(ADDRESS($G278,38))="UL",ISERROR(SEARCH("Rear",INDIRECT(ADDRESS($G278,33)))),ISERROR(SEARCH("Side",INDIRECT(ADDRESS($G278,33))))),INDIRECT(ADDRESS($G278,COLUMN())),0),0),IF($H278&gt;0,IF(AND(INDIRECT(ADDRESS($H278,44))=0,INDIRECT(ADDRESS($H278,38))="UL",ISERROR(SEARCH("Rear",INDIRECT(ADDRESS($H278,33)))),ISERROR(SEARCH("Side",INDIRECT(ADDRESS($H278,33))))),INDIRECT(ADDRESS($H278,COLUMN())),0),0),IF($I278&gt;0,IF(AND(INDIRECT(ADDRESS($I278,44))=0,INDIRECT(ADDRESS($I278,38))="UL",ISERROR(SEARCH("Rear",INDIRECT(ADDRESS($I278,33)))),ISERROR(SEARCH("Side",INDIRECT(ADDRESS($I278,33))))),INDIRECT(ADDRESS($I278,COLUMN())),0),0),IF($J278&gt;0,IF(AND(INDIRECT(ADDRESS($J278,44))=0,INDIRECT(ADDRESS($J278,38))="UL",ISERROR(SEARCH("Rear",INDIRECT(ADDRESS($J278,33)))),ISERROR(SEARCH("Side",INDIRECT(ADDRESS($J278,33))))),INDIRECT(ADDRESS($J278,COLUMN())),0),0),IF($K278&gt;0,IF(AND(INDIRECT(ADDRESS($K278,44))=0,INDIRECT(ADDRESS($K278,38))="UL",ISERROR(SEARCH("Rear",INDIRECT(ADDRESS($K278,33)))),ISERROR(SEARCH("Side",INDIRECT(ADDRESS($K278,33))))),INDIRECT(ADDRESS($K278,COLUMN())),0),0),IF($L278&gt;0,IF(AND(INDIRECT(ADDRESS($L278,44))=0,INDIRECT(ADDRESS($L278,38))="UL",ISERROR(SEARCH("Rear",INDIRECT(ADDRESS($L278,33)))),ISERROR(SEARCH("Side",INDIRECT(ADDRESS($L278,33))))),INDIRECT(ADDRESS($L278,COLUMN())),0),0),IF($M278&gt;0,IF(AND(INDIRECT(ADDRESS($M278,44))=0,INDIRECT(ADDRESS($M278,38))="UL",ISERROR(SEARCH("Rear",INDIRECT(ADDRESS($M278,33)))),ISERROR(SEARCH("Side",INDIRECT(ADDRESS($M278,33))))),INDIRECT(ADDRESS($M278,COLUMN())),0),0))</f>
        <v>0.22222222222222221</v>
      </c>
      <c r="AY278" s="58">
        <f t="shared" ca="1" si="193"/>
        <v>1.6666666666666665</v>
      </c>
      <c r="AZ278" s="58">
        <f t="shared" ca="1" si="194"/>
        <v>0.90740740740740744</v>
      </c>
      <c r="BA278" s="58" cm="1">
        <f t="array" aca="1" ref="BA278" ca="1">SUM(IF($C278&gt;0,IF(AND(INDIRECT(ADDRESS($C278,44))=0,INDIRECT(ADDRESS($C278,38))="UL"),INDIRECT(ADDRESS($C278,COLUMN())),0),0),IF($D278&gt;0,IF(AND(INDIRECT(ADDRESS($D278,44))=0,INDIRECT(ADDRESS($D278,38))="UL"),INDIRECT(ADDRESS($D278,COLUMN())),0),0),IF($E278&gt;0,IF(AND(INDIRECT(ADDRESS($E278,44))=0,INDIRECT(ADDRESS($E278,38))="UL"),INDIRECT(ADDRESS($E278,COLUMN())),0),0),IF($F278&gt;0,IF(AND(INDIRECT(ADDRESS($F278,44))=0,INDIRECT(ADDRESS($F278,38))="UL"),INDIRECT(ADDRESS($F278,COLUMN())),0),0),IF($G278&gt;0,IF(AND(INDIRECT(ADDRESS($G278,44))=0,INDIRECT(ADDRESS($G278,38))="UL"),INDIRECT(ADDRESS($G278,COLUMN())),0),0),IF($H278&gt;0,IF(AND(INDIRECT(ADDRESS($H278,44))=0,INDIRECT(ADDRESS($H278,38))="UL"),INDIRECT(ADDRESS($H278,COLUMN())),0),0),IF($I278&gt;0,IF(AND(INDIRECT(ADDRESS($I278,44))=0,INDIRECT(ADDRESS($I278,38))="UL"),INDIRECT(ADDRESS($I278,COLUMN())),0),0),IF($J278&gt;0,IF(AND(INDIRECT(ADDRESS($J278,44))=0,INDIRECT(ADDRESS($J278,38))="UL"),INDIRECT(ADDRESS($J278,COLUMN())),0),0),IF($K278&gt;0,IF(AND(INDIRECT(ADDRESS($K278,44))=0,INDIRECT(ADDRESS($K278,38))="UL"),INDIRECT(ADDRESS($K278,COLUMN())),0),0),IF($L278&gt;0,IF(AND(INDIRECT(ADDRESS($L278,44))=0,INDIRECT(ADDRESS($L278,38))="UL"),INDIRECT(ADDRESS($L278,COLUMN())),0),0),IF($M278&gt;0,IF(AND(INDIRECT(ADDRESS($M278,44))=0,INDIRECT(ADDRESS($M278,38))="UL"),INDIRECT(ADDRESS($M278,COLUMN())),0),0))</f>
        <v>0.66229276895943556</v>
      </c>
      <c r="BB278" s="58" cm="1">
        <f t="array" aca="1" ref="BB278" ca="1">SUM(IF($C278&gt;0,IF(AND(INDIRECT(ADDRESS($C278,44))=0,INDIRECT(ADDRESS($C278,38))="UL"),INDIRECT(ADDRESS($C278,COLUMN())),0),0),IF($D278&gt;0,IF(AND(INDIRECT(ADDRESS($D278,44))=0,INDIRECT(ADDRESS($D278,38))="UL"),INDIRECT(ADDRESS($D278,COLUMN())),0),0),IF($E278&gt;0,IF(AND(INDIRECT(ADDRESS($E278,44))=0,INDIRECT(ADDRESS($E278,38))="UL"),INDIRECT(ADDRESS($E278,COLUMN())),0),0),IF($F278&gt;0,IF(AND(INDIRECT(ADDRESS($F278,44))=0,INDIRECT(ADDRESS($F278,38))="UL"),INDIRECT(ADDRESS($F278,COLUMN())),0),0),IF($G278&gt;0,IF(AND(INDIRECT(ADDRESS($G278,44))=0,INDIRECT(ADDRESS($G278,38))="UL"),INDIRECT(ADDRESS($G278,COLUMN())),0),0),IF($H278&gt;0,IF(AND(INDIRECT(ADDRESS($H278,44))=0,INDIRECT(ADDRESS($H278,38))="UL"),INDIRECT(ADDRESS($H278,COLUMN())),0),0),IF($I278&gt;0,IF(AND(INDIRECT(ADDRESS($I278,44))=0,INDIRECT(ADDRESS($I278,38))="UL"),INDIRECT(ADDRESS($I278,COLUMN())),0),0),IF($J278&gt;0,IF(AND(INDIRECT(ADDRESS($J278,44))=0,INDIRECT(ADDRESS($J278,38))="UL"),INDIRECT(ADDRESS($J278,COLUMN())),0),0),IF($K278&gt;0,IF(AND(INDIRECT(ADDRESS($K278,44))=0,INDIRECT(ADDRESS($K278,38))="UL"),INDIRECT(ADDRESS($K278,COLUMN())),0),0),IF($L278&gt;0,IF(AND(INDIRECT(ADDRESS($L278,44))=0,INDIRECT(ADDRESS($L278,38))="UL"),INDIRECT(ADDRESS($L278,COLUMN())),0),0),IF($M278&gt;0,IF(AND(INDIRECT(ADDRESS($M278,44))=0,INDIRECT(ADDRESS($M278,38))="UL"),INDIRECT(ADDRESS($M278,COLUMN())),0),0))</f>
        <v>0.84585537918871245</v>
      </c>
      <c r="BC278" s="58" cm="1">
        <f t="array" aca="1" ref="BC278" ca="1">SUM(IF($C278&gt;0,IF(AND(INDIRECT(ADDRESS($C278,44))=0,INDIRECT(ADDRESS($C278,38))="UL"),INDIRECT(ADDRESS($C278,COLUMN())),0),0),IF($D278&gt;0,IF(AND(INDIRECT(ADDRESS($D278,44))=0,INDIRECT(ADDRESS($D278,38))="UL"),INDIRECT(ADDRESS($D278,COLUMN())),0),0),IF($E278&gt;0,IF(AND(INDIRECT(ADDRESS($E278,44))=0,INDIRECT(ADDRESS($E278,38))="UL"),INDIRECT(ADDRESS($E278,COLUMN())),0),0),IF($F278&gt;0,IF(AND(INDIRECT(ADDRESS($F278,44))=0,INDIRECT(ADDRESS($F278,38))="UL"),INDIRECT(ADDRESS($F278,COLUMN())),0),0),IF($G278&gt;0,IF(AND(INDIRECT(ADDRESS($G278,44))=0,INDIRECT(ADDRESS($G278,38))="UL"),INDIRECT(ADDRESS($G278,COLUMN())),0),0),IF($H278&gt;0,IF(AND(INDIRECT(ADDRESS($H278,44))=0,INDIRECT(ADDRESS($H278,38))="UL"),INDIRECT(ADDRESS($H278,COLUMN())),0),0),IF($I278&gt;0,IF(AND(INDIRECT(ADDRESS($I278,44))=0,INDIRECT(ADDRESS($I278,38))="UL"),INDIRECT(ADDRESS($I278,COLUMN())),0),0),IF($J278&gt;0,IF(AND(INDIRECT(ADDRESS($J278,44))=0,INDIRECT(ADDRESS($J278,38))="UL"),INDIRECT(ADDRESS($J278,COLUMN())),0),0),IF($K278&gt;0,IF(AND(INDIRECT(ADDRESS($K278,44))=0,INDIRECT(ADDRESS($K278,38))="UL"),INDIRECT(ADDRESS($K278,COLUMN())),0),0),IF($L278&gt;0,IF(AND(INDIRECT(ADDRESS($L278,44))=0,INDIRECT(ADDRESS($L278,38))="UL"),INDIRECT(ADDRESS($L278,COLUMN())),0),0),IF($M278&gt;0,IF(AND(INDIRECT(ADDRESS($M278,44))=0,INDIRECT(ADDRESS($M278,38))="UL"),INDIRECT(ADDRESS($M278,COLUMN())),0),0))</f>
        <v>0.53890652557319219</v>
      </c>
      <c r="BD278" s="58" cm="1">
        <f t="array" aca="1" ref="BD278" ca="1">SUM(IF($C278&gt;0,IF(AND(INDIRECT(ADDRESS($C278,44))=0,INDIRECT(ADDRESS($C278,38))="UL"),INDIRECT(ADDRESS($C278,COLUMN())),0),0),IF($D278&gt;0,IF(AND(INDIRECT(ADDRESS($D278,44))=0,INDIRECT(ADDRESS($D278,38))="UL"),INDIRECT(ADDRESS($D278,COLUMN())),0),0),IF($E278&gt;0,IF(AND(INDIRECT(ADDRESS($E278,44))=0,INDIRECT(ADDRESS($E278,38))="UL"),INDIRECT(ADDRESS($E278,COLUMN())),0),0),IF($F278&gt;0,IF(AND(INDIRECT(ADDRESS($F278,44))=0,INDIRECT(ADDRESS($F278,38))="UL"),INDIRECT(ADDRESS($F278,COLUMN())),0),0),IF($G278&gt;0,IF(AND(INDIRECT(ADDRESS($G278,44))=0,INDIRECT(ADDRESS($G278,38))="UL"),INDIRECT(ADDRESS($G278,COLUMN())),0),0),IF($H278&gt;0,IF(AND(INDIRECT(ADDRESS($H278,44))=0,INDIRECT(ADDRESS($H278,38))="UL"),INDIRECT(ADDRESS($H278,COLUMN())),0),0),IF($I278&gt;0,IF(AND(INDIRECT(ADDRESS($I278,44))=0,INDIRECT(ADDRESS($I278,38))="UL"),INDIRECT(ADDRESS($I278,COLUMN())),0),0),IF($J278&gt;0,IF(AND(INDIRECT(ADDRESS($J278,44))=0,INDIRECT(ADDRESS($J278,38))="UL"),INDIRECT(ADDRESS($J278,COLUMN())),0),0),IF($K278&gt;0,IF(AND(INDIRECT(ADDRESS($K278,44))=0,INDIRECT(ADDRESS($K278,38))="UL"),INDIRECT(ADDRESS($K278,COLUMN())),0),0),IF($L278&gt;0,IF(AND(INDIRECT(ADDRESS($L278,44))=0,INDIRECT(ADDRESS($L278,38))="UL"),INDIRECT(ADDRESS($L278,COLUMN())),0),0),IF($M278&gt;0,IF(AND(INDIRECT(ADDRESS($M278,44))=0,INDIRECT(ADDRESS($M278,38))="UL"),INDIRECT(ADDRESS($M278,COLUMN())),0),0))</f>
        <v>0.76860670194003522</v>
      </c>
      <c r="BE278" s="57">
        <f t="shared" ca="1" si="195"/>
        <v>0.66229276895943556</v>
      </c>
      <c r="BF278" s="57" cm="1">
        <f t="array" aca="1" ref="BF278" ca="1">SUM(IF($C278&gt;0,IF(INDIRECT(ADDRESS($C278,45))=1,INDIRECT(ADDRESS($C278,52))*INDIRECT(ADDRESS($C278,42))/5,0),0), IF($D278&gt;0,IF(INDIRECT(ADDRESS($D278,45))=1,INDIRECT(ADDRESS($D278,52))*INDIRECT(ADDRESS($D278,42))/5,0),0), IF($E278&gt;0,IF(INDIRECT(ADDRESS($E278,45))=1,INDIRECT(ADDRESS($E278,52))*INDIRECT(ADDRESS($E278,42))/5,0),0), IF($F278&gt;0,IF(INDIRECT(ADDRESS($F278,45))=1,INDIRECT(ADDRESS($F278,52))*INDIRECT(ADDRESS($F278,42))/5,0),0), IF($G278&gt;0,IF(INDIRECT(ADDRESS($G278,45))=1,INDIRECT(ADDRESS($G278,52))*INDIRECT(ADDRESS($G278,42))/5,0),0), IF($H278&gt;0,IF(INDIRECT(ADDRESS($H278,45))=1,INDIRECT(ADDRESS($H278,52))*INDIRECT(ADDRESS($H278,42))/5,0),0)
)*$BF$296/100</f>
        <v>4.0740740740740737E-2</v>
      </c>
      <c r="BG278" s="19">
        <v>1</v>
      </c>
      <c r="BH278" s="57" cm="1">
        <f t="array" aca="1" ref="BH278" ca="1">SUM(IF($C278&gt;0,IF(AND(INDIRECT(ADDRESS($C278,44))=0,INDIRECT(ADDRESS($C278,38))&lt;&gt;"UL"),INDIRECT(ADDRESS($C278,COLUMN()-12)),0),0), IF($D278&gt;0,IF(AND(INDIRECT(ADDRESS($D278,44))=0,INDIRECT(ADDRESS($D278,38))&lt;&gt;"UL"),INDIRECT(ADDRESS($D278,COLUMN()-12)),0),0), IF($E278&gt;0,IF(AND(INDIRECT(ADDRESS($E278,44))=0,INDIRECT(ADDRESS($E278,38))&lt;&gt;"UL"),INDIRECT(ADDRESS($E278,COLUMN()-12)),0),0), IF($F278&gt;0,IF(AND(INDIRECT(ADDRESS($F278,44))=0,INDIRECT(ADDRESS($F278,38))&lt;&gt;"UL"),INDIRECT(ADDRESS($F278,COLUMN()-12)),0),0), IF($G278&gt;0,IF(AND(INDIRECT(ADDRESS($G278,44))=0,INDIRECT(ADDRESS($G278,38))&lt;&gt;"UL"),INDIRECT(ADDRESS($G278,COLUMN()-12)),0),0), IF($H278&gt;0,IF(AND(INDIRECT(ADDRESS($H278,44))=0,INDIRECT(ADDRESS($H278,38))&lt;&gt;"UL"),INDIRECT(ADDRESS($H278,COLUMN()-12)),0),0), IF($I278&gt;0,IF(AND(INDIRECT(ADDRESS($I278,44))=0,INDIRECT(ADDRESS($I278,38))&lt;&gt;"UL"),INDIRECT(ADDRESS($I278,COLUMN()-12)),0),0), IF($J278&gt;0,IF(AND(INDIRECT(ADDRESS($J278,44))=0,INDIRECT(ADDRESS($J278,38))&lt;&gt;"UL"),INDIRECT(ADDRESS($J278,COLUMN()-12)),0),0), IF($K278&gt;0,IF(AND(INDIRECT(ADDRESS($K278,44))=0,INDIRECT(ADDRESS($K278,38))&lt;&gt;"UL"),INDIRECT(ADDRESS($K278,COLUMN()-12)),0),0), IF($L278&gt;0,IF(AND(INDIRECT(ADDRESS($L278,44))=0,INDIRECT(ADDRESS($L278,38))&lt;&gt;"UL"),INDIRECT(ADDRESS($L278,COLUMN()-12)),0),0), IF($M278&gt;0,IF(AND(INDIRECT(ADDRESS($M278,44))=0,INDIRECT(ADDRESS($M278,38))&lt;&gt;"UL"),INDIRECT(ADDRESS($M278,COLUMN()-12)),0),0))</f>
        <v>1.3333333333333333</v>
      </c>
      <c r="BI278" s="57" cm="1">
        <f t="array" aca="1" ref="BI278" ca="1">SUM(IF($C278&gt;0,IF(AND(INDIRECT(ADDRESS($C278,44))=0,INDIRECT(ADDRESS($C278,38))&lt;&gt;"UL"),INDIRECT(ADDRESS($C278,COLUMN()-12)),0),0), IF($D278&gt;0,IF(AND(INDIRECT(ADDRESS($D278,44))=0,INDIRECT(ADDRESS($D278,38))&lt;&gt;"UL"),INDIRECT(ADDRESS($D278,COLUMN()-12)),0),0), IF($E278&gt;0,IF(AND(INDIRECT(ADDRESS($E278,44))=0,INDIRECT(ADDRESS($E278,38))&lt;&gt;"UL"),INDIRECT(ADDRESS($E278,COLUMN()-12)),0),0), IF($F278&gt;0,IF(AND(INDIRECT(ADDRESS($F278,44))=0,INDIRECT(ADDRESS($F278,38))&lt;&gt;"UL"),INDIRECT(ADDRESS($F278,COLUMN()-12)),0),0), IF($G278&gt;0,IF(AND(INDIRECT(ADDRESS($G278,44))=0,INDIRECT(ADDRESS($G278,38))&lt;&gt;"UL"),INDIRECT(ADDRESS($G278,COLUMN()-12)),0),0), IF($H278&gt;0,IF(AND(INDIRECT(ADDRESS($H278,44))=0,INDIRECT(ADDRESS($H278,38))&lt;&gt;"UL"),INDIRECT(ADDRESS($H278,COLUMN()-12)),0),0), IF($I278&gt;0,IF(AND(INDIRECT(ADDRESS($I278,44))=0,INDIRECT(ADDRESS($I278,38))&lt;&gt;"UL"),INDIRECT(ADDRESS($I278,COLUMN()-12)),0),0), IF($J278&gt;0,IF(AND(INDIRECT(ADDRESS($J278,44))=0,INDIRECT(ADDRESS($J278,38))&lt;&gt;"UL"),INDIRECT(ADDRESS($J278,COLUMN()-12)),0),0), IF($K278&gt;0,IF(AND(INDIRECT(ADDRESS($K278,44))=0,INDIRECT(ADDRESS($K278,38))&lt;&gt;"UL"),INDIRECT(ADDRESS($K278,COLUMN()-12)),0),0), IF($L278&gt;0,IF(AND(INDIRECT(ADDRESS($L278,44))=0,INDIRECT(ADDRESS($L278,38))&lt;&gt;"UL"),INDIRECT(ADDRESS($L278,COLUMN()-12)),0),0), IF($M278&gt;0,IF(AND(INDIRECT(ADDRESS($M278,44))=0,INDIRECT(ADDRESS($M278,38))&lt;&gt;"UL"),INDIRECT(ADDRESS($M278,COLUMN()-12)),0),0))</f>
        <v>0.88888888888888884</v>
      </c>
      <c r="BJ278" s="57" cm="1">
        <f t="array" aca="1" ref="BJ278" ca="1">SUM(IF($C278&gt;0,IF(AND(INDIRECT(ADDRESS($C278,44))=0,INDIRECT(ADDRESS($C278,38))&lt;&gt;"UL"),INDIRECT(ADDRESS($C278,COLUMN()-12)),0),0), IF($D278&gt;0,IF(AND(INDIRECT(ADDRESS($D278,44))=0,INDIRECT(ADDRESS($D278,38))&lt;&gt;"UL"),INDIRECT(ADDRESS($D278,COLUMN()-12)),0),0), IF($E278&gt;0,IF(AND(INDIRECT(ADDRESS($E278,44))=0,INDIRECT(ADDRESS($E278,38))&lt;&gt;"UL"),INDIRECT(ADDRESS($E278,COLUMN()-12)),0),0), IF($F278&gt;0,IF(AND(INDIRECT(ADDRESS($F278,44))=0,INDIRECT(ADDRESS($F278,38))&lt;&gt;"UL"),INDIRECT(ADDRESS($F278,COLUMN()-12)),0),0), IF($G278&gt;0,IF(AND(INDIRECT(ADDRESS($G278,44))=0,INDIRECT(ADDRESS($G278,38))&lt;&gt;"UL"),INDIRECT(ADDRESS($G278,COLUMN()-12)),0),0), IF($H278&gt;0,IF(AND(INDIRECT(ADDRESS($H278,44))=0,INDIRECT(ADDRESS($H278,38))&lt;&gt;"UL"),INDIRECT(ADDRESS($H278,COLUMN()-12)),0),0), IF($I278&gt;0,IF(AND(INDIRECT(ADDRESS($I278,44))=0,INDIRECT(ADDRESS($I278,38))&lt;&gt;"UL"),INDIRECT(ADDRESS($I278,COLUMN()-12)),0),0), IF($J278&gt;0,IF(AND(INDIRECT(ADDRESS($J278,44))=0,INDIRECT(ADDRESS($J278,38))&lt;&gt;"UL"),INDIRECT(ADDRESS($J278,COLUMN()-12)),0),0), IF($K278&gt;0,IF(AND(INDIRECT(ADDRESS($K278,44))=0,INDIRECT(ADDRESS($K278,38))&lt;&gt;"UL"),INDIRECT(ADDRESS($K278,COLUMN()-12)),0),0), IF($L278&gt;0,IF(AND(INDIRECT(ADDRESS($L278,44))=0,INDIRECT(ADDRESS($L278,38))&lt;&gt;"UL"),INDIRECT(ADDRESS($L278,COLUMN()-12)),0),0), IF($M278&gt;0,IF(AND(INDIRECT(ADDRESS($M278,44))=0,INDIRECT(ADDRESS($M278,38))&lt;&gt;"UL"),INDIRECT(ADDRESS($M278,COLUMN()-12)),0),0))</f>
        <v>0.44444444444444442</v>
      </c>
      <c r="BK278" s="57">
        <f t="shared" ca="1" si="214"/>
        <v>1.3333333333333333</v>
      </c>
      <c r="BL278" s="58">
        <f t="shared" ca="1" si="213"/>
        <v>0.88888888888888895</v>
      </c>
      <c r="BM278" s="57" cm="1">
        <f t="array" aca="1" ref="BM278" ca="1">SUM(IF($C278&gt;0,IF(AND(INDIRECT(ADDRESS($C278,44))=0,INDIRECT(ADDRESS($C278,38))&lt;&gt;"UL"),INDIRECT(ADDRESS($C278,COLUMN()-12)),0),0), IF($D278&gt;0,IF(AND(INDIRECT(ADDRESS($D278,44))=0,INDIRECT(ADDRESS($D278,38))&lt;&gt;"UL"),INDIRECT(ADDRESS($D278,COLUMN()-12)),0),0), IF($E278&gt;0,IF(AND(INDIRECT(ADDRESS($E278,44))=0,INDIRECT(ADDRESS($E278,38))&lt;&gt;"UL"),INDIRECT(ADDRESS($E278,COLUMN()-12)),0),0), IF($F278&gt;0,IF(AND(INDIRECT(ADDRESS($F278,44))=0,INDIRECT(ADDRESS($F278,38))&lt;&gt;"UL"),INDIRECT(ADDRESS($F278,COLUMN()-12)),0),0), IF($G278&gt;0,IF(AND(INDIRECT(ADDRESS($G278,44))=0,INDIRECT(ADDRESS($G278,38))&lt;&gt;"UL"),INDIRECT(ADDRESS($G278,COLUMN()-12)),0),0), IF($H278&gt;0,IF(AND(INDIRECT(ADDRESS($H278,44))=0,INDIRECT(ADDRESS($H278,38))&lt;&gt;"UL"),INDIRECT(ADDRESS($H278,COLUMN()-12)),0),0), IF($I278&gt;0,IF(AND(INDIRECT(ADDRESS($I278,44))=0,INDIRECT(ADDRESS($I278,38))&lt;&gt;"UL"),INDIRECT(ADDRESS($I278,COLUMN()-12)),0),0), IF($J278&gt;0,IF(AND(INDIRECT(ADDRESS($J278,44))=0,INDIRECT(ADDRESS($J278,38))&lt;&gt;"UL"),INDIRECT(ADDRESS($J278,COLUMN()-12)),0),0), IF($K278&gt;0,IF(AND(INDIRECT(ADDRESS($K278,44))=0,INDIRECT(ADDRESS($K278,38))&lt;&gt;"UL"),INDIRECT(ADDRESS($K278,COLUMN()-11)),0),0), IF($L278&gt;0,IF(AND(INDIRECT(ADDRESS($L278,44))=0,INDIRECT(ADDRESS($L278,38))&lt;&gt;"UL"),INDIRECT(ADDRESS($L278,COLUMN()-11)),0),0), IF($M278&gt;0,IF(AND(INDIRECT(ADDRESS($M278,44))=0,INDIRECT(ADDRESS($M278,38))&lt;&gt;"UL"),INDIRECT(ADDRESS($M278,COLUMN()-11)),0),0))</f>
        <v>0.4148148148148148</v>
      </c>
      <c r="BN278" s="57" cm="1">
        <f t="array" aca="1" ref="BN278" ca="1">SUM(IF($C278&gt;0,IF(AND(INDIRECT(ADDRESS($C278,44))=0,INDIRECT(ADDRESS($C278,38))&lt;&gt;"UL"),INDIRECT(ADDRESS($C278,COLUMN()-12)),0),0), IF($D278&gt;0,IF(AND(INDIRECT(ADDRESS($D278,44))=0,INDIRECT(ADDRESS($D278,38))&lt;&gt;"UL"),INDIRECT(ADDRESS($D278,COLUMN()-12)),0),0), IF($E278&gt;0,IF(AND(INDIRECT(ADDRESS($E278,44))=0,INDIRECT(ADDRESS($E278,38))&lt;&gt;"UL"),INDIRECT(ADDRESS($E278,COLUMN()-12)),0),0), IF($F278&gt;0,IF(AND(INDIRECT(ADDRESS($F278,44))=0,INDIRECT(ADDRESS($F278,38))&lt;&gt;"UL"),INDIRECT(ADDRESS($F278,COLUMN()-12)),0),0), IF($G278&gt;0,IF(AND(INDIRECT(ADDRESS($G278,44))=0,INDIRECT(ADDRESS($G278,38))&lt;&gt;"UL"),INDIRECT(ADDRESS($G278,COLUMN()-12)),0),0), IF($H278&gt;0,IF(AND(INDIRECT(ADDRESS($H278,44))=0,INDIRECT(ADDRESS($H278,38))&lt;&gt;"UL"),INDIRECT(ADDRESS($H278,COLUMN()-12)),0),0), IF($I278&gt;0,IF(AND(INDIRECT(ADDRESS($I278,44))=0,INDIRECT(ADDRESS($I278,38))&lt;&gt;"UL"),INDIRECT(ADDRESS($I278,COLUMN()-12)),0),0), IF($J278&gt;0,IF(AND(INDIRECT(ADDRESS($J278,44))=0,INDIRECT(ADDRESS($J278,38))&lt;&gt;"UL"),INDIRECT(ADDRESS($J278,COLUMN()-12)),0),0), IF($K278&gt;0,IF(AND(INDIRECT(ADDRESS($K278,44))=0,INDIRECT(ADDRESS($K278,38))&lt;&gt;"UL"),INDIRECT(ADDRESS($K278,COLUMN()-11)),0),0), IF($L278&gt;0,IF(AND(INDIRECT(ADDRESS($L278,44))=0,INDIRECT(ADDRESS($L278,38))&lt;&gt;"UL"),INDIRECT(ADDRESS($L278,COLUMN()-11)),0),0), IF($M278&gt;0,IF(AND(INDIRECT(ADDRESS($M278,44))=0,INDIRECT(ADDRESS($M278,38))&lt;&gt;"UL"),INDIRECT(ADDRESS($M278,COLUMN()-11)),0),0))</f>
        <v>0.29629629629629634</v>
      </c>
      <c r="BO278" s="57" cm="1">
        <f t="array" aca="1" ref="BO278" ca="1">SUM(IF($C278&gt;0,IF(AND(INDIRECT(ADDRESS($C278,44))=0,INDIRECT(ADDRESS($C278,38))&lt;&gt;"UL"),INDIRECT(ADDRESS($C278,COLUMN()-12)),0),0), IF($D278&gt;0,IF(AND(INDIRECT(ADDRESS($D278,44))=0,INDIRECT(ADDRESS($D278,38))&lt;&gt;"UL"),INDIRECT(ADDRESS($D278,COLUMN()-12)),0),0), IF($E278&gt;0,IF(AND(INDIRECT(ADDRESS($E278,44))=0,INDIRECT(ADDRESS($E278,38))&lt;&gt;"UL"),INDIRECT(ADDRESS($E278,COLUMN()-12)),0),0), IF($F278&gt;0,IF(AND(INDIRECT(ADDRESS($F278,44))=0,INDIRECT(ADDRESS($F278,38))&lt;&gt;"UL"),INDIRECT(ADDRESS($F278,COLUMN()-12)),0),0), IF($G278&gt;0,IF(AND(INDIRECT(ADDRESS($G278,44))=0,INDIRECT(ADDRESS($G278,38))&lt;&gt;"UL"),INDIRECT(ADDRESS($G278,COLUMN()-12)),0),0), IF($H278&gt;0,IF(AND(INDIRECT(ADDRESS($H278,44))=0,INDIRECT(ADDRESS($H278,38))&lt;&gt;"UL"),INDIRECT(ADDRESS($H278,COLUMN()-12)),0),0), IF($I278&gt;0,IF(AND(INDIRECT(ADDRESS($I278,44))=0,INDIRECT(ADDRESS($I278,38))&lt;&gt;"UL"),INDIRECT(ADDRESS($I278,COLUMN()-12)),0),0), IF($J278&gt;0,IF(AND(INDIRECT(ADDRESS($J278,44))=0,INDIRECT(ADDRESS($J278,38))&lt;&gt;"UL"),INDIRECT(ADDRESS($J278,COLUMN()-12)),0),0), IF($K278&gt;0,IF(AND(INDIRECT(ADDRESS($K278,44))=0,INDIRECT(ADDRESS($K278,38))&lt;&gt;"UL"),INDIRECT(ADDRESS($K278,COLUMN()-11)),0),0), IF($L278&gt;0,IF(AND(INDIRECT(ADDRESS($L278,44))=0,INDIRECT(ADDRESS($L278,38))&lt;&gt;"UL"),INDIRECT(ADDRESS($L278,COLUMN()-11)),0),0), IF($M278&gt;0,IF(AND(INDIRECT(ADDRESS($M278,44))=0,INDIRECT(ADDRESS($M278,38))&lt;&gt;"UL"),INDIRECT(ADDRESS($M278,COLUMN()-11)),0),0))</f>
        <v>0.4148148148148148</v>
      </c>
      <c r="BP278" s="57" cm="1">
        <f t="array" aca="1" ref="BP278" ca="1">SUM(IF($C278&gt;0,IF(AND(INDIRECT(ADDRESS($C278,44))=0,INDIRECT(ADDRESS($C278,38))&lt;&gt;"UL"),INDIRECT(ADDRESS($C278,COLUMN()-12)),0),0), IF($D278&gt;0,IF(AND(INDIRECT(ADDRESS($D278,44))=0,INDIRECT(ADDRESS($D278,38))&lt;&gt;"UL"),INDIRECT(ADDRESS($D278,COLUMN()-12)),0),0), IF($E278&gt;0,IF(AND(INDIRECT(ADDRESS($E278,44))=0,INDIRECT(ADDRESS($E278,38))&lt;&gt;"UL"),INDIRECT(ADDRESS($E278,COLUMN()-12)),0),0), IF($F278&gt;0,IF(AND(INDIRECT(ADDRESS($F278,44))=0,INDIRECT(ADDRESS($F278,38))&lt;&gt;"UL"),INDIRECT(ADDRESS($F278,COLUMN()-12)),0),0), IF($G278&gt;0,IF(AND(INDIRECT(ADDRESS($G278,44))=0,INDIRECT(ADDRESS($G278,38))&lt;&gt;"UL"),INDIRECT(ADDRESS($G278,COLUMN()-12)),0),0), IF($H278&gt;0,IF(AND(INDIRECT(ADDRESS($H278,44))=0,INDIRECT(ADDRESS($H278,38))&lt;&gt;"UL"),INDIRECT(ADDRESS($H278,COLUMN()-12)),0),0), IF($I278&gt;0,IF(AND(INDIRECT(ADDRESS($I278,44))=0,INDIRECT(ADDRESS($I278,38))&lt;&gt;"UL"),INDIRECT(ADDRESS($I278,COLUMN()-12)),0),0), IF($J278&gt;0,IF(AND(INDIRECT(ADDRESS($J278,44))=0,INDIRECT(ADDRESS($J278,38))&lt;&gt;"UL"),INDIRECT(ADDRESS($J278,COLUMN()-12)),0),0), IF($K278&gt;0,IF(AND(INDIRECT(ADDRESS($K278,44))=0,INDIRECT(ADDRESS($K278,38))&lt;&gt;"UL"),INDIRECT(ADDRESS($K278,COLUMN()-11)),0),0), IF($L278&gt;0,IF(AND(INDIRECT(ADDRESS($L278,44))=0,INDIRECT(ADDRESS($L278,38))&lt;&gt;"UL"),INDIRECT(ADDRESS($L278,COLUMN()-11)),0),0), IF($M278&gt;0,IF(AND(INDIRECT(ADDRESS($M278,44))=0,INDIRECT(ADDRESS($M278,38))&lt;&gt;"UL"),INDIRECT(ADDRESS($M278,COLUMN()-11)),0),0))</f>
        <v>0</v>
      </c>
      <c r="BQ278" s="57">
        <f ca="1">IF(AU278="S",BM278,IF(AU278="MS",BN278,IF(AU278="ML",BO278,BP278)))</f>
        <v>0.4148148148148148</v>
      </c>
      <c r="BR278" s="161">
        <f t="shared" ca="1" si="198"/>
        <v>75.456963000039266</v>
      </c>
      <c r="BS278" s="56"/>
      <c r="BT278" s="56">
        <f t="shared" ca="1" si="199"/>
        <v>5.0254944373260741</v>
      </c>
      <c r="BU278" s="89">
        <f t="shared" ca="1" si="200"/>
        <v>9.1372626133201351E-2</v>
      </c>
      <c r="BV278" s="57" t="s">
        <v>33</v>
      </c>
      <c r="BW278" s="57" cm="1">
        <f t="array" aca="1" ref="BW278" ca="1">SUM(IF($C278&gt;0,IF(AND(INDIRECT(ADDRESS($C278,44))=0,INDIRECT(ADDRESS($C278,38))="UL",ISERROR(SEARCH("Rear",INDIRECT(ADDRESS($C278,33)))),ISERROR(SEARCH("Side",INDIRECT(ADDRESS($C278,33))))),INDIRECT(ADDRESS($C278,COLUMN())),0),0),IF($D278&gt;0,IF(AND(INDIRECT(ADDRESS($D278,44))=0,INDIRECT(ADDRESS($D278,38))="UL",ISERROR(SEARCH("Rear",INDIRECT(ADDRESS($D278,33)))),ISERROR(SEARCH("Side",INDIRECT(ADDRESS($D278,33))))),INDIRECT(ADDRESS($D278,COLUMN())),0),0),IF($E278&gt;0,IF(AND(INDIRECT(ADDRESS($E278,44))=0,INDIRECT(ADDRESS($E278,38))="UL",ISERROR(SEARCH("Rear",INDIRECT(ADDRESS($E278,33)))),ISERROR(SEARCH("Side",INDIRECT(ADDRESS($E278,33))))),INDIRECT(ADDRESS($E278,COLUMN())),0),0),IF($F278&gt;0,IF(AND(INDIRECT(ADDRESS($F278,44))=0,INDIRECT(ADDRESS($F278,38))="UL",ISERROR(SEARCH("Rear",INDIRECT(ADDRESS($F278,33)))),ISERROR(SEARCH("Side",INDIRECT(ADDRESS($F278,33))))),INDIRECT(ADDRESS($F278,COLUMN())),0),0),IF($G278&gt;0,IF(AND(INDIRECT(ADDRESS($G278,44))=0,INDIRECT(ADDRESS($G278,38))="UL",ISERROR(SEARCH("Rear",INDIRECT(ADDRESS($G278,33)))),ISERROR(SEARCH("Side",INDIRECT(ADDRESS($G278,33))))),INDIRECT(ADDRESS($G278,COLUMN())),0),0),IF($H278&gt;0,IF(AND(INDIRECT(ADDRESS($H278,44))=0,INDIRECT(ADDRESS($H278,38))="UL",ISERROR(SEARCH("Rear",INDIRECT(ADDRESS($H278,33)))),ISERROR(SEARCH("Side",INDIRECT(ADDRESS($H278,33))))),INDIRECT(ADDRESS($H278,COLUMN())),0),0),IF($I278&gt;0,IF(AND(INDIRECT(ADDRESS($I278,44))=0,INDIRECT(ADDRESS($I278,38))="UL",ISERROR(SEARCH("Rear",INDIRECT(ADDRESS($I278,33)))),ISERROR(SEARCH("Side",INDIRECT(ADDRESS($I278,33))))),INDIRECT(ADDRESS($I278,COLUMN())),0),0),IF($J278&gt;0,IF(AND(INDIRECT(ADDRESS($J278,44))=0,INDIRECT(ADDRESS($J278,38))="UL",ISERROR(SEARCH("Rear",INDIRECT(ADDRESS($J278,33)))),ISERROR(SEARCH("Side",INDIRECT(ADDRESS($J278,33))))),INDIRECT(ADDRESS($J278,COLUMN())),0),0),IF($K278&gt;0,IF(AND(INDIRECT(ADDRESS($K278,44))=0,INDIRECT(ADDRESS($K278,38))="UL",ISERROR(SEARCH("Rear",INDIRECT(ADDRESS($K278,33)))),ISERROR(SEARCH("Side",INDIRECT(ADDRESS($K278,33))))),INDIRECT(ADDRESS($K278,COLUMN())),0),0),IF($L278&gt;0,IF(AND(INDIRECT(ADDRESS($L278,44))=0,INDIRECT(ADDRESS($L278,38))="UL",ISERROR(SEARCH("Rear",INDIRECT(ADDRESS($L278,33)))),ISERROR(SEARCH("Side",INDIRECT(ADDRESS($L278,33))))),INDIRECT(ADDRESS($L278,COLUMN())),0),0),IF($M278&gt;0,IF(AND(INDIRECT(ADDRESS($M278,44))=0,INDIRECT(ADDRESS($M278,38))="UL",ISERROR(SEARCH("Rear",INDIRECT(ADDRESS($M278,33)))),ISERROR(SEARCH("Side",INDIRECT(ADDRESS($M278,33))))),INDIRECT(ADDRESS($M278,COLUMN())),0),0))</f>
        <v>0.5</v>
      </c>
      <c r="BX278" s="57">
        <f t="shared" ca="1" si="201"/>
        <v>1.6666666666666665</v>
      </c>
      <c r="BY278" s="57" cm="1">
        <f t="array" aca="1" ref="BY278" ca="1">SUM(IF($C278&gt;0,IF(AND(INDIRECT(ADDRESS($C278,44))=0,INDIRECT(ADDRESS($C278,38))="UL"),INDIRECT(ADDRESS($C278,COLUMN())),0),0),IF($D278&gt;0,IF(AND(INDIRECT(ADDRESS($D278,44))=0,INDIRECT(ADDRESS($D278,38))="UL"),INDIRECT(ADDRESS($D278,COLUMN())),0),0),IF($E278&gt;0,IF(AND(INDIRECT(ADDRESS($E278,44))=0,INDIRECT(ADDRESS($E278,38))="UL"),INDIRECT(ADDRESS($E278,COLUMN())),0),0),IF($F278&gt;0,IF(AND(INDIRECT(ADDRESS($F278,44))=0,INDIRECT(ADDRESS($F278,38))="UL"),INDIRECT(ADDRESS($F278,COLUMN())),0),0),IF($G278&gt;0,IF(AND(INDIRECT(ADDRESS($G278,44))=0,INDIRECT(ADDRESS($G278,38))="UL"),INDIRECT(ADDRESS($G278,COLUMN())),0),0),IF($H278&gt;0,IF(AND(INDIRECT(ADDRESS($H278,44))=0,INDIRECT(ADDRESS($H278,38))="UL"),INDIRECT(ADDRESS($H278,COLUMN())),0),0),IF($I278&gt;0,IF(AND(INDIRECT(ADDRESS($I278,44))=0,INDIRECT(ADDRESS($I278,38))="UL"),INDIRECT(ADDRESS($I278,COLUMN())),0),0),IF($J278&gt;0,IF(AND(INDIRECT(ADDRESS($J278,44))=0,INDIRECT(ADDRESS($J278,38))="UL"),INDIRECT(ADDRESS($J278,COLUMN())),0),0),IF($K278&gt;0,IF(AND(INDIRECT(ADDRESS($K278,44))=0,INDIRECT(ADDRESS($K278,38))="UL"),INDIRECT(ADDRESS($K278,COLUMN())),0),0),IF($L278&gt;0,IF(AND(INDIRECT(ADDRESS($L278,44))=0,INDIRECT(ADDRESS($L278,38))="UL"),INDIRECT(ADDRESS($L278,COLUMN())),0),0),IF($M278&gt;0,IF(AND(INDIRECT(ADDRESS($M278,44))=0,INDIRECT(ADDRESS($M278,38))="UL"),INDIRECT(ADDRESS($M278,COLUMN())),0),0))</f>
        <v>0.50082304526748977</v>
      </c>
      <c r="BZ278" s="57" cm="1">
        <f t="array" aca="1" ref="BZ278" ca="1">SUM(IF($C278&gt;0,IF(AND(INDIRECT(ADDRESS($C278,44))=0,INDIRECT(ADDRESS($C278,38))="UL"),INDIRECT(ADDRESS($C278,COLUMN())),0),0),IF($D278&gt;0,IF(AND(INDIRECT(ADDRESS($D278,44))=0,INDIRECT(ADDRESS($D278,38))="UL"),INDIRECT(ADDRESS($D278,COLUMN())),0),0),IF($E278&gt;0,IF(AND(INDIRECT(ADDRESS($E278,44))=0,INDIRECT(ADDRESS($E278,38))="UL"),INDIRECT(ADDRESS($E278,COLUMN())),0),0),IF($F278&gt;0,IF(AND(INDIRECT(ADDRESS($F278,44))=0,INDIRECT(ADDRESS($F278,38))="UL"),INDIRECT(ADDRESS($F278,COLUMN())),0),0),IF($G278&gt;0,IF(AND(INDIRECT(ADDRESS($G278,44))=0,INDIRECT(ADDRESS($G278,38))="UL"),INDIRECT(ADDRESS($G278,COLUMN())),0),0),IF($H278&gt;0,IF(AND(INDIRECT(ADDRESS($H278,44))=0,INDIRECT(ADDRESS($H278,38))="UL"),INDIRECT(ADDRESS($H278,COLUMN())),0),0),IF($I278&gt;0,IF(AND(INDIRECT(ADDRESS($I278,44))=0,INDIRECT(ADDRESS($I278,38))="UL"),INDIRECT(ADDRESS($I278,COLUMN())),0),0),IF($J278&gt;0,IF(AND(INDIRECT(ADDRESS($J278,44))=0,INDIRECT(ADDRESS($J278,38))="UL"),INDIRECT(ADDRESS($J278,COLUMN())),0),0),IF($K278&gt;0,IF(AND(INDIRECT(ADDRESS($K278,44))=0,INDIRECT(ADDRESS($K278,38))="UL"),INDIRECT(ADDRESS($K278,COLUMN())),0),0),IF($L278&gt;0,IF(AND(INDIRECT(ADDRESS($L278,44))=0,INDIRECT(ADDRESS($L278,38))="UL"),INDIRECT(ADDRESS($L278,COLUMN())),0),0),IF($M278&gt;0,IF(AND(INDIRECT(ADDRESS($M278,44))=0,INDIRECT(ADDRESS($M278,38))="UL"),INDIRECT(ADDRESS($M278,COLUMN())),0),0))</f>
        <v>0.92016460905349795</v>
      </c>
      <c r="CA278" s="57">
        <f ca="1">IF(BV278="S",BY278,BZ278)</f>
        <v>0.50082304526748977</v>
      </c>
      <c r="CB278" s="57" cm="1">
        <f t="array" aca="1" ref="CB278" ca="1">SUM(IF($C278&gt;0,IF(AND(INDIRECT(ADDRESS($C278,44))=0,INDIRECT(ADDRESS($C278,38))&lt;&gt;"UL"),INDIRECT(ADDRESS($C278,COLUMN())),0),0),IF($D278&gt;0,IF(AND(INDIRECT(ADDRESS($D278,44))=0,INDIRECT(ADDRESS($D278,38))&lt;&gt;"UL"),INDIRECT(ADDRESS($D278,COLUMN())),0),0),IF($E278&gt;0,IF(AND(INDIRECT(ADDRESS($E278,44))=0,INDIRECT(ADDRESS($E278,38))&lt;&gt;"UL"),INDIRECT(ADDRESS($E278,COLUMN())),0),0),IF($F278&gt;0,IF(AND(INDIRECT(ADDRESS($F278,44))=0,INDIRECT(ADDRESS($F278,38))&lt;&gt;"UL"),INDIRECT(ADDRESS($F278,COLUMN())),0),0),IF($G278&gt;0,IF(AND(INDIRECT(ADDRESS($G278,44))=0,INDIRECT(ADDRESS($G278,38))&lt;&gt;"UL"),INDIRECT(ADDRESS($G278,COLUMN())),0),0),IF($H278&gt;0,IF(AND(INDIRECT(ADDRESS($H278,44))=0,INDIRECT(ADDRESS($H278,38))&lt;&gt;"UL"),INDIRECT(ADDRESS($H278,COLUMN())),0),0),IF($I278&gt;0,IF(AND(INDIRECT(ADDRESS($I278,44))=0,INDIRECT(ADDRESS($I278,38))&lt;&gt;"UL"),INDIRECT(ADDRESS($I278,COLUMN())),0),0),IF($J278&gt;0,IF(AND(INDIRECT(ADDRESS($J278,44))=0,INDIRECT(ADDRESS($J278,38))&lt;&gt;"UL"),INDIRECT(ADDRESS($J278,COLUMN())),0),0),IF($K278&gt;0,IF(AND(INDIRECT(ADDRESS($K278,44))=0,INDIRECT(ADDRESS($K278,38))&lt;&gt;"UL"),INDIRECT(ADDRESS($K278,COLUMN())),0),0),IF($L278&gt;0,IF(AND(INDIRECT(ADDRESS($L278,44))=0,INDIRECT(ADDRESS($L278,38))&lt;&gt;"UL"),INDIRECT(ADDRESS($L278,COLUMN())),0),0),IF($M278&gt;0,IF(AND(INDIRECT(ADDRESS($M278,44))=0,INDIRECT(ADDRESS($M278,38))&lt;&gt;"UL"),INDIRECT(ADDRESS($M278,COLUMN())),0),0))</f>
        <v>0.44444444444444442</v>
      </c>
      <c r="CC278" s="57">
        <f t="shared" ca="1" si="203"/>
        <v>1.3333333333333333</v>
      </c>
      <c r="CD278" s="57" cm="1">
        <f t="array" aca="1" ref="CD278" ca="1">SUM(IF($C278&gt;0,IF(AND(INDIRECT(ADDRESS($C278,44))=0,INDIRECT(ADDRESS($C278,38))&lt;&gt;"UL"),INDIRECT(ADDRESS($C278,COLUMN())),0),0),IF($D278&gt;0,IF(AND(INDIRECT(ADDRESS($D278,44))=0,INDIRECT(ADDRESS($D278,38))&lt;&gt;"UL"),INDIRECT(ADDRESS($D278,COLUMN())),0),0),IF($E278&gt;0,IF(AND(INDIRECT(ADDRESS($E278,44))=0,INDIRECT(ADDRESS($E278,38))&lt;&gt;"UL"),INDIRECT(ADDRESS($E278,COLUMN())),0),0),IF($F278&gt;0,IF(AND(INDIRECT(ADDRESS($F278,44))=0,INDIRECT(ADDRESS($F278,38))&lt;&gt;"UL"),INDIRECT(ADDRESS($F278,COLUMN())),0),0),IF($G278&gt;0,IF(AND(INDIRECT(ADDRESS($G278,44))=0,INDIRECT(ADDRESS($G278,38))&lt;&gt;"UL"),INDIRECT(ADDRESS($G278,COLUMN())),0),0),IF($H278&gt;0,IF(AND(INDIRECT(ADDRESS($H278,44))=0,INDIRECT(ADDRESS($H278,38))&lt;&gt;"UL"),INDIRECT(ADDRESS($H278,COLUMN())),0),0),IF($I278&gt;0,IF(AND(INDIRECT(ADDRESS($I278,44))=0,INDIRECT(ADDRESS($I278,38))&lt;&gt;"UL"),INDIRECT(ADDRESS($I278,COLUMN())),0),0),IF($J278&gt;0,IF(AND(INDIRECT(ADDRESS($J278,44))=0,INDIRECT(ADDRESS($J278,38))&lt;&gt;"UL"),INDIRECT(ADDRESS($J278,COLUMN())),0),0),IF($K278&gt;0,IF(AND(INDIRECT(ADDRESS($K278,44))=0,INDIRECT(ADDRESS($K278,38))&lt;&gt;"UL"),INDIRECT(ADDRESS($K278,COLUMN())),0),0),IF($L278&gt;0,IF(AND(INDIRECT(ADDRESS($L278,44))=0,INDIRECT(ADDRESS($L278,38))&lt;&gt;"UL"),INDIRECT(ADDRESS($L278,COLUMN())),0),0),IF($M278&gt;0,IF(AND(INDIRECT(ADDRESS($M278,44))=0,INDIRECT(ADDRESS($M278,38))&lt;&gt;"UL"),INDIRECT(ADDRESS($M278,COLUMN())),0),0))</f>
        <v>0.14814814814814814</v>
      </c>
      <c r="CE278" s="57" cm="1">
        <f t="array" aca="1" ref="CE278" ca="1">SUM(IF($C278&gt;0,IF(AND(INDIRECT(ADDRESS($C278,44))=0,INDIRECT(ADDRESS($C278,38))&lt;&gt;"UL"),INDIRECT(ADDRESS($C278,COLUMN())),0),0),IF($D278&gt;0,IF(AND(INDIRECT(ADDRESS($D278,44))=0,INDIRECT(ADDRESS($D278,38))&lt;&gt;"UL"),INDIRECT(ADDRESS($D278,COLUMN())),0),0),IF($E278&gt;0,IF(AND(INDIRECT(ADDRESS($E278,44))=0,INDIRECT(ADDRESS($E278,38))&lt;&gt;"UL"),INDIRECT(ADDRESS($E278,COLUMN())),0),0),IF($F278&gt;0,IF(AND(INDIRECT(ADDRESS($F278,44))=0,INDIRECT(ADDRESS($F278,38))&lt;&gt;"UL"),INDIRECT(ADDRESS($F278,COLUMN())),0),0),IF($G278&gt;0,IF(AND(INDIRECT(ADDRESS($G278,44))=0,INDIRECT(ADDRESS($G278,38))&lt;&gt;"UL"),INDIRECT(ADDRESS($G278,COLUMN())),0),0),IF($H278&gt;0,IF(AND(INDIRECT(ADDRESS($H278,44))=0,INDIRECT(ADDRESS($H278,38))&lt;&gt;"UL"),INDIRECT(ADDRESS($H278,COLUMN())),0),0),IF($I278&gt;0,IF(AND(INDIRECT(ADDRESS($I278,44))=0,INDIRECT(ADDRESS($I278,38))&lt;&gt;"UL"),INDIRECT(ADDRESS($I278,COLUMN())),0),0),IF($J278&gt;0,IF(AND(INDIRECT(ADDRESS($J278,44))=0,INDIRECT(ADDRESS($J278,38))&lt;&gt;"UL"),INDIRECT(ADDRESS($J278,COLUMN())),0),0),IF($K278&gt;0,IF(AND(INDIRECT(ADDRESS($K278,44))=0,INDIRECT(ADDRESS($K278,38))&lt;&gt;"UL"),INDIRECT(ADDRESS($K278,COLUMN())),0),0),IF($L278&gt;0,IF(AND(INDIRECT(ADDRESS($L278,44))=0,INDIRECT(ADDRESS($L278,38))&lt;&gt;"UL"),INDIRECT(ADDRESS($L278,COLUMN())),0),0),IF($M278&gt;0,IF(AND(INDIRECT(ADDRESS($M278,44))=0,INDIRECT(ADDRESS($M278,38))&lt;&gt;"UL"),INDIRECT(ADDRESS($M278,COLUMN())),0),0))</f>
        <v>0.44444444444444442</v>
      </c>
      <c r="CF278" s="57">
        <f ca="1">IF(BV278="S",CD278,CE278)</f>
        <v>0.14814814814814814</v>
      </c>
      <c r="CG278" s="57">
        <f t="shared" ca="1" si="211"/>
        <v>4.5672797771792446</v>
      </c>
      <c r="CH278" s="57">
        <f t="shared" ca="1" si="206"/>
        <v>8.3041450494168084E-2</v>
      </c>
      <c r="CI278" s="19">
        <f t="shared" ca="1" si="207"/>
        <v>16.466517550498757</v>
      </c>
      <c r="CK278" s="57" cm="1">
        <f t="array" aca="1" ref="CK278" ca="1">IF(AU278="S", SUM(IF($C278&gt;0,IF(INDIRECT(ADDRESS($C278,43))&lt;&gt;1,INDIRECT(ADDRESS($C278,48)),0),0), IF($D278&gt;0,IF(INDIRECT(ADDRESS($D278,43))&lt;&gt;1,INDIRECT(ADDRESS($D278,48)),0),0), IF($E278&gt;0,IF(INDIRECT(ADDRESS($E278,43))&lt;&gt;1,INDIRECT(ADDRESS($E278,48)),0),0), IF($F278&gt;0,IF(INDIRECT(ADDRESS($F278,43))&lt;&gt;1,INDIRECT(ADDRESS($F278,48)),0),0), IF($G278&gt;0,IF(INDIRECT(ADDRESS($G278,43))&lt;&gt;1,INDIRECT(ADDRESS($G278,48)),0),0), IF($H278&gt;0,IF(INDIRECT(ADDRESS($H278,43))&lt;&gt;1,INDIRECT(ADDRESS($H278,48)),0),0), IF($I278&gt;0,IF(INDIRECT(ADDRESS($I278,43))&lt;&gt;1,INDIRECT(ADDRESS($I278,48)),0),0), IF($J278&gt;0,IF(INDIRECT(ADDRESS($J278,43))&lt;&gt;1,INDIRECT(ADDRESS($J278,48)),0),0), IF($K278&gt;0,IF(INDIRECT(ADDRESS($K278,43))&lt;&gt;1,INDIRECT(ADDRESS($K278,48)),0),0), IF($L278&gt;0,IF(INDIRECT(ADDRESS($L278,43))&lt;&gt;1,INDIRECT(ADDRESS($L278,48)),0),0), IF($M278&gt;0,IF(INDIRECT(ADDRESS($M278,43))&lt;&gt;1,INDIRECT(ADDRESS($M278,48)),0),0)), IF(AU278="L",SUM(IF($C278&gt;0,IF(INDIRECT(ADDRESS($C278,43))&lt;&gt;1,INDIRECT(ADDRESS($C278,50)),0),0), IF($D278&gt;0,IF(INDIRECT(ADDRESS($D278,43))&lt;&gt;1,INDIRECT(ADDRESS($D278,50)),0),0), IF($E278&gt;0,IF(INDIRECT(ADDRESS($E278,43))&lt;&gt;1,INDIRECT(ADDRESS($E278,50)),0),0), IF($F278&gt;0,IF(INDIRECT(ADDRESS($F278,43))&lt;&gt;1,INDIRECT(ADDRESS($F278,50)),0),0), IF($G278&gt;0,IF(INDIRECT(ADDRESS($G278,43))&lt;&gt;1,INDIRECT(ADDRESS($G278,50)),0),0), IF($G278&gt;0,IF(INDIRECT(ADDRESS($G278,43))&lt;&gt;1,INDIRECT(ADDRESS($G278,50)),0),0), IF($H278&gt;0,IF(INDIRECT(ADDRESS($H278,43))&lt;&gt;1,INDIRECT(ADDRESS($H278,50)),0),0), IF($I278&gt;0,IF(INDIRECT(ADDRESS($I278,43))&lt;&gt;1,INDIRECT(ADDRESS($I278,50)),0),0), IF($J278&gt;0,IF(INDIRECT(ADDRESS($J278,43))&lt;&gt;1,INDIRECT(ADDRESS($J278,50)),0),0), IF($K278&gt;0,IF(INDIRECT(ADDRESS($K278,43))&lt;&gt;1,INDIRECT(ADDRESS($K278,50)),0),0), IF($L278&gt;0,IF(INDIRECT(ADDRESS($L278,43))&lt;&gt;1,INDIRECT(ADDRESS($L278,50)),0),0), IF($M278&gt;0,IF(INDIRECT(ADDRESS($M278,43))&lt;&gt;1,INDIRECT(ADDRESS($M278,50)),0),0)), SUM(IF($C278&gt;0,IF(INDIRECT(ADDRESS($C278,43))&lt;&gt;1,INDIRECT(ADDRESS($C278,49)),0),0), IF($D278&gt;0,IF(INDIRECT(ADDRESS($D278,43))&lt;&gt;1,INDIRECT(ADDRESS($D278,49)),0),0), IF($E278&gt;0,IF(INDIRECT(ADDRESS($E278,43))&lt;&gt;1,INDIRECT(ADDRESS($E278,49)),0),0), IF($F278&gt;0,IF(INDIRECT(ADDRESS($F278,43))&lt;&gt;1,INDIRECT(ADDRESS($F278,49)),0),0), IF($G278&gt;0,IF(INDIRECT(ADDRESS($G278,43))&lt;&gt;1,INDIRECT(ADDRESS($G278,49)),0),0), IF($G278&gt;0,IF(INDIRECT(ADDRESS($G278,43))&lt;&gt;1,INDIRECT(ADDRESS($G278,49)),0),0), IF($H278&gt;0,IF(INDIRECT(ADDRESS($H278,43))&lt;&gt;1,INDIRECT(ADDRESS($H278,49)),0),0), IF($I278&gt;0,IF(INDIRECT(ADDRESS($I278,43))&lt;&gt;1,INDIRECT(ADDRESS($I278,49)),0),0), IF($J278&gt;0,IF(INDIRECT(ADDRESS($J278,43))&lt;&gt;1,INDIRECT(ADDRESS($J278,49)),0),0), IF($K278&gt;0,IF(INDIRECT(ADDRESS($K278,43))&lt;&gt;1,INDIRECT(ADDRESS($K278,49)),0),0), IF($L278&gt;0,IF(INDIRECT(ADDRESS($L278,43))&lt;&gt;1,INDIRECT(ADDRESS($L278,49)),0),0), IF($M278&gt;0,IF(INDIRECT(ADDRESS($M278,43))&lt;&gt;1,INDIRECT(ADDRESS($M278,49)),0),0))))</f>
        <v>8</v>
      </c>
      <c r="CL278" s="57" cm="1">
        <f t="array" aca="1" ref="CL278" ca="1">SUM(IF($C278&gt;0,IF(INDIRECT(ADDRESS($C278,44))=1,INDIRECT(ADDRESS($C278,90)),0),0), IF($D278&gt;0,IF(INDIRECT(ADDRESS($D278,44))=1,INDIRECT(ADDRESS($D278,90)),0),0), IF($E278&gt;0,IF(INDIRECT(ADDRESS($E278,44))=1,INDIRECT(ADDRESS($E278,90)),0),0), IF($F278&gt;0,IF(INDIRECT(ADDRESS($F278,44))=1,INDIRECT(ADDRESS($F278,90)),0),0), IF($G278&gt;0,IF(INDIRECT(ADDRESS($G278,44))=1,INDIRECT(ADDRESS($G278,90)),0),0), IF($H278&gt;0,IF(INDIRECT(ADDRESS($H278,44))=1,INDIRECT(ADDRESS($H278,90)),0),0), IF($I278&gt;0,IF(INDIRECT(ADDRESS($I278,44))=1,INDIRECT(ADDRESS($I278,90)),0),0), IF($J278&gt;0,IF(INDIRECT(ADDRESS($J278,44))=1,INDIRECT(ADDRESS($J278,90)),0),0), IF($K278&gt;0,IF(INDIRECT(ADDRESS($K278,44))=1,INDIRECT(ADDRESS($K278,90)),0),0), IF($L278&gt;0,IF(INDIRECT(ADDRESS($L278,44))=1,INDIRECT(ADDRESS($L278,90)),0),0), IF($M278&gt;0,IF(INDIRECT(ADDRESS($M278,44))=1,INDIRECT(ADDRESS($M278,90)),0),0))</f>
        <v>6.666666666666667</v>
      </c>
      <c r="CM278" s="56">
        <f t="shared" ca="1" si="208"/>
        <v>0.67267028205185686</v>
      </c>
    </row>
    <row r="279" spans="1:92" x14ac:dyDescent="0.25">
      <c r="A279" s="52" t="s">
        <v>439</v>
      </c>
      <c r="B279" s="67">
        <v>213</v>
      </c>
      <c r="C279" s="67">
        <v>227</v>
      </c>
      <c r="D279" s="67">
        <v>228</v>
      </c>
      <c r="E279" s="67">
        <v>229</v>
      </c>
      <c r="F279" s="67">
        <v>230</v>
      </c>
      <c r="G279" s="67">
        <v>231</v>
      </c>
      <c r="H279" s="67">
        <v>232</v>
      </c>
      <c r="I279" s="67">
        <v>233</v>
      </c>
      <c r="J279" s="67">
        <v>234</v>
      </c>
      <c r="K279" s="67">
        <v>235</v>
      </c>
      <c r="L279" s="67">
        <v>242</v>
      </c>
      <c r="M279" s="67">
        <v>243</v>
      </c>
      <c r="N279" s="67">
        <f ca="1">SUM(INDIRECT(ADDRESS(B279,COLUMN())),IF(C279&gt;0,INDIRECT(ADDRESS(C279,COLUMN())),0),IF(D279&gt;0,INDIRECT(ADDRESS(D279,COLUMN())),0),IF(E279&gt;0,INDIRECT(ADDRESS(E279,COLUMN())),0),IF(F279&gt;0,INDIRECT(ADDRESS(F279,COLUMN())),0),IF(G279&gt;0,INDIRECT(ADDRESS(G279,COLUMN())),0),IF(H279&gt;0,INDIRECT(ADDRESS(H279,COLUMN())),0),IF(I279&gt;0,INDIRECT(ADDRESS(I279,COLUMN())),0),IF(J279&gt;0,INDIRECT(ADDRESS(J279,COLUMN())),0),IF(K279&gt;0,INDIRECT(ADDRESS(K279,COLUMN())),0),IF(L279&gt;0,INDIRECT(ADDRESS(L279,COLUMN())),0),IF(M279&gt;0,INDIRECT(ADDRESS(M279,COLUMN())),0))</f>
        <v>71</v>
      </c>
      <c r="O279" s="67" t="str" cm="1">
        <f t="array" aca="1" ref="O279" ca="1">INDIRECT(ADDRESS($B279,COLUMN()))</f>
        <v>Bomber</v>
      </c>
      <c r="P279" s="67" cm="1">
        <f t="array" aca="1" ref="P279" ca="1">INDIRECT(ADDRESS($B279,COLUMN()))</f>
        <v>10</v>
      </c>
      <c r="Q279" s="67" cm="1">
        <f t="array" aca="1" ref="Q279" ca="1">INDIRECT(ADDRESS($B279,COLUMN()))</f>
        <v>3</v>
      </c>
      <c r="R279" s="67" cm="1">
        <f t="array" aca="1" ref="R279" ca="1">INDIRECT(ADDRESS($B279,COLUMN()))</f>
        <v>0</v>
      </c>
      <c r="S279" s="67" cm="1">
        <f t="array" aca="1" ref="S279" ca="1">INDIRECT(ADDRESS($B279,COLUMN()))</f>
        <v>1</v>
      </c>
      <c r="T279" s="67" t="str" cm="1">
        <f t="array" aca="1" ref="T279" ca="1">INDIRECT(ADDRESS($B279,COLUMN()))</f>
        <v>1-2</v>
      </c>
      <c r="U279" s="67" cm="1">
        <f t="array" aca="1" ref="U279" ca="1">INDIRECT(ADDRESS($B279,COLUMN()))</f>
        <v>2</v>
      </c>
      <c r="V279" s="67" cm="1">
        <f t="array" aca="1" ref="V279" ca="1">INDIRECT(ADDRESS($B279,COLUMN()))</f>
        <v>0</v>
      </c>
      <c r="W279" s="67" cm="1">
        <f t="array" aca="1" ref="W279" ca="1">INDIRECT(ADDRESS($B279,COLUMN()))</f>
        <v>5</v>
      </c>
      <c r="X279" s="67" cm="1">
        <f t="array" aca="1" ref="X279" ca="1">INDIRECT(ADDRESS($B279,COLUMN()))</f>
        <v>5</v>
      </c>
      <c r="Y279" s="67" cm="1">
        <f t="array" aca="1" ref="Y279" ca="1">INDIRECT(ADDRESS($B279,COLUMN()))</f>
        <v>2</v>
      </c>
      <c r="Z279" s="67" cm="1">
        <f t="array" aca="1" ref="Z279" ca="1">INDIRECT(ADDRESS($B279,COLUMN()))</f>
        <v>5</v>
      </c>
      <c r="AA279" s="67" cm="1">
        <f t="array" aca="1" ref="AA279" ca="1">INDIRECT(ADDRESS($B279,COLUMN()))</f>
        <v>0</v>
      </c>
      <c r="AB279" s="56">
        <f t="shared" ca="1" si="209"/>
        <v>0.54312679225413962</v>
      </c>
      <c r="AC279" s="56">
        <f t="shared" ca="1" si="191"/>
        <v>0.31272158093958369</v>
      </c>
      <c r="AD279" s="56">
        <f t="shared" ca="1" si="192"/>
        <v>2.7193180951268148</v>
      </c>
      <c r="AF279" s="52"/>
      <c r="AG279" s="52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4" t="s">
        <v>33</v>
      </c>
      <c r="AV279" s="57" cm="1">
        <f t="array" aca="1" ref="AV279" ca="1">SUM(IF($C279&gt;0,IF(AND(INDIRECT(ADDRESS($C279,44))=0,INDIRECT(ADDRESS($C279,38))="UL",ISERROR(SEARCH("Rear",INDIRECT(ADDRESS($C279,33)))),ISERROR(SEARCH("Side",INDIRECT(ADDRESS($C279,33))))),INDIRECT(ADDRESS($C279,COLUMN())),0),0),IF($D279&gt;0,IF(AND(INDIRECT(ADDRESS($D279,44))=0,INDIRECT(ADDRESS($D279,38))="UL",ISERROR(SEARCH("Rear",INDIRECT(ADDRESS($D279,33)))),ISERROR(SEARCH("Side",INDIRECT(ADDRESS($D279,33))))),INDIRECT(ADDRESS($D279,COLUMN())),0),0),IF($E279&gt;0,IF(AND(INDIRECT(ADDRESS($E279,44))=0,INDIRECT(ADDRESS($E279,38))="UL",ISERROR(SEARCH("Rear",INDIRECT(ADDRESS($E279,33)))),ISERROR(SEARCH("Side",INDIRECT(ADDRESS($E279,33))))),INDIRECT(ADDRESS($E279,COLUMN())),0),0),IF($F279&gt;0,IF(AND(INDIRECT(ADDRESS($F279,44))=0,INDIRECT(ADDRESS($F279,38))="UL",ISERROR(SEARCH("Rear",INDIRECT(ADDRESS($F279,33)))),ISERROR(SEARCH("Side",INDIRECT(ADDRESS($F279,33))))),INDIRECT(ADDRESS($F279,COLUMN())),0),0),IF($G279&gt;0,IF(AND(INDIRECT(ADDRESS($G279,44))=0,INDIRECT(ADDRESS($G279,38))="UL",ISERROR(SEARCH("Rear",INDIRECT(ADDRESS($G279,33)))),ISERROR(SEARCH("Side",INDIRECT(ADDRESS($G279,33))))),INDIRECT(ADDRESS($G279,COLUMN())),0),0),IF($H279&gt;0,IF(AND(INDIRECT(ADDRESS($H279,44))=0,INDIRECT(ADDRESS($H279,38))="UL",ISERROR(SEARCH("Rear",INDIRECT(ADDRESS($H279,33)))),ISERROR(SEARCH("Side",INDIRECT(ADDRESS($H279,33))))),INDIRECT(ADDRESS($H279,COLUMN())),0),0),IF($I279&gt;0,IF(AND(INDIRECT(ADDRESS($I279,44))=0,INDIRECT(ADDRESS($I279,38))="UL",ISERROR(SEARCH("Rear",INDIRECT(ADDRESS($I279,33)))),ISERROR(SEARCH("Side",INDIRECT(ADDRESS($I279,33))))),INDIRECT(ADDRESS($I279,COLUMN())),0),0),IF($J279&gt;0,IF(AND(INDIRECT(ADDRESS($J279,44))=0,INDIRECT(ADDRESS($J279,38))="UL",ISERROR(SEARCH("Rear",INDIRECT(ADDRESS($J279,33)))),ISERROR(SEARCH("Side",INDIRECT(ADDRESS($J279,33))))),INDIRECT(ADDRESS($J279,COLUMN())),0),0),IF($K279&gt;0,IF(AND(INDIRECT(ADDRESS($K279,44))=0,INDIRECT(ADDRESS($K279,38))="UL",ISERROR(SEARCH("Rear",INDIRECT(ADDRESS($K279,33)))),ISERROR(SEARCH("Side",INDIRECT(ADDRESS($K279,33))))),INDIRECT(ADDRESS($K279,COLUMN())),0),0),IF($L279&gt;0,IF(AND(INDIRECT(ADDRESS($L279,44))=0,INDIRECT(ADDRESS($L279,38))="UL",ISERROR(SEARCH("Rear",INDIRECT(ADDRESS($L279,33)))),ISERROR(SEARCH("Side",INDIRECT(ADDRESS($L279,33))))),INDIRECT(ADDRESS($L279,COLUMN())),0),0),IF($M279&gt;0,IF(AND(INDIRECT(ADDRESS($M279,44))=0,INDIRECT(ADDRESS($M279,38))="UL",ISERROR(SEARCH("Rear",INDIRECT(ADDRESS($M279,33)))),ISERROR(SEARCH("Side",INDIRECT(ADDRESS($M279,33))))),INDIRECT(ADDRESS($M279,COLUMN())),0),0))</f>
        <v>1.6666666666666665</v>
      </c>
      <c r="AW279" s="57" cm="1">
        <f t="array" aca="1" ref="AW279" ca="1">SUM(IF($C279&gt;0,IF(AND(INDIRECT(ADDRESS($C279,44))=0,INDIRECT(ADDRESS($C279,38))="UL",ISERROR(SEARCH("Rear",INDIRECT(ADDRESS($C279,33)))),ISERROR(SEARCH("Side",INDIRECT(ADDRESS($C279,33))))),INDIRECT(ADDRESS($C279,COLUMN())),0),0),IF($D279&gt;0,IF(AND(INDIRECT(ADDRESS($D279,44))=0,INDIRECT(ADDRESS($D279,38))="UL",ISERROR(SEARCH("Rear",INDIRECT(ADDRESS($D279,33)))),ISERROR(SEARCH("Side",INDIRECT(ADDRESS($D279,33))))),INDIRECT(ADDRESS($D279,COLUMN())),0),0),IF($E279&gt;0,IF(AND(INDIRECT(ADDRESS($E279,44))=0,INDIRECT(ADDRESS($E279,38))="UL",ISERROR(SEARCH("Rear",INDIRECT(ADDRESS($E279,33)))),ISERROR(SEARCH("Side",INDIRECT(ADDRESS($E279,33))))),INDIRECT(ADDRESS($E279,COLUMN())),0),0),IF($F279&gt;0,IF(AND(INDIRECT(ADDRESS($F279,44))=0,INDIRECT(ADDRESS($F279,38))="UL",ISERROR(SEARCH("Rear",INDIRECT(ADDRESS($F279,33)))),ISERROR(SEARCH("Side",INDIRECT(ADDRESS($F279,33))))),INDIRECT(ADDRESS($F279,COLUMN())),0),0),IF($G279&gt;0,IF(AND(INDIRECT(ADDRESS($G279,44))=0,INDIRECT(ADDRESS($G279,38))="UL",ISERROR(SEARCH("Rear",INDIRECT(ADDRESS($G279,33)))),ISERROR(SEARCH("Side",INDIRECT(ADDRESS($G279,33))))),INDIRECT(ADDRESS($G279,COLUMN())),0),0),IF($H279&gt;0,IF(AND(INDIRECT(ADDRESS($H279,44))=0,INDIRECT(ADDRESS($H279,38))="UL",ISERROR(SEARCH("Rear",INDIRECT(ADDRESS($H279,33)))),ISERROR(SEARCH("Side",INDIRECT(ADDRESS($H279,33))))),INDIRECT(ADDRESS($H279,COLUMN())),0),0),IF($I279&gt;0,IF(AND(INDIRECT(ADDRESS($I279,44))=0,INDIRECT(ADDRESS($I279,38))="UL",ISERROR(SEARCH("Rear",INDIRECT(ADDRESS($I279,33)))),ISERROR(SEARCH("Side",INDIRECT(ADDRESS($I279,33))))),INDIRECT(ADDRESS($I279,COLUMN())),0),0),IF($J279&gt;0,IF(AND(INDIRECT(ADDRESS($J279,44))=0,INDIRECT(ADDRESS($J279,38))="UL",ISERROR(SEARCH("Rear",INDIRECT(ADDRESS($J279,33)))),ISERROR(SEARCH("Side",INDIRECT(ADDRESS($J279,33))))),INDIRECT(ADDRESS($J279,COLUMN())),0),0),IF($K279&gt;0,IF(AND(INDIRECT(ADDRESS($K279,44))=0,INDIRECT(ADDRESS($K279,38))="UL",ISERROR(SEARCH("Rear",INDIRECT(ADDRESS($K279,33)))),ISERROR(SEARCH("Side",INDIRECT(ADDRESS($K279,33))))),INDIRECT(ADDRESS($K279,COLUMN())),0),0),IF($L279&gt;0,IF(AND(INDIRECT(ADDRESS($L279,44))=0,INDIRECT(ADDRESS($L279,38))="UL",ISERROR(SEARCH("Rear",INDIRECT(ADDRESS($L279,33)))),ISERROR(SEARCH("Side",INDIRECT(ADDRESS($L279,33))))),INDIRECT(ADDRESS($L279,COLUMN())),0),0),IF($M279&gt;0,IF(AND(INDIRECT(ADDRESS($M279,44))=0,INDIRECT(ADDRESS($M279,38))="UL",ISERROR(SEARCH("Rear",INDIRECT(ADDRESS($M279,33)))),ISERROR(SEARCH("Side",INDIRECT(ADDRESS($M279,33))))),INDIRECT(ADDRESS($M279,COLUMN())),0),0))</f>
        <v>0.83333333333333326</v>
      </c>
      <c r="AX279" s="57" cm="1">
        <f t="array" aca="1" ref="AX279" ca="1">SUM(IF($C279&gt;0,IF(AND(INDIRECT(ADDRESS($C279,44))=0,INDIRECT(ADDRESS($C279,38))="UL",ISERROR(SEARCH("Rear",INDIRECT(ADDRESS($C279,33)))),ISERROR(SEARCH("Side",INDIRECT(ADDRESS($C279,33))))),INDIRECT(ADDRESS($C279,COLUMN())),0),0),IF($D279&gt;0,IF(AND(INDIRECT(ADDRESS($D279,44))=0,INDIRECT(ADDRESS($D279,38))="UL",ISERROR(SEARCH("Rear",INDIRECT(ADDRESS($D279,33)))),ISERROR(SEARCH("Side",INDIRECT(ADDRESS($D279,33))))),INDIRECT(ADDRESS($D279,COLUMN())),0),0),IF($E279&gt;0,IF(AND(INDIRECT(ADDRESS($E279,44))=0,INDIRECT(ADDRESS($E279,38))="UL",ISERROR(SEARCH("Rear",INDIRECT(ADDRESS($E279,33)))),ISERROR(SEARCH("Side",INDIRECT(ADDRESS($E279,33))))),INDIRECT(ADDRESS($E279,COLUMN())),0),0),IF($F279&gt;0,IF(AND(INDIRECT(ADDRESS($F279,44))=0,INDIRECT(ADDRESS($F279,38))="UL",ISERROR(SEARCH("Rear",INDIRECT(ADDRESS($F279,33)))),ISERROR(SEARCH("Side",INDIRECT(ADDRESS($F279,33))))),INDIRECT(ADDRESS($F279,COLUMN())),0),0),IF($G279&gt;0,IF(AND(INDIRECT(ADDRESS($G279,44))=0,INDIRECT(ADDRESS($G279,38))="UL",ISERROR(SEARCH("Rear",INDIRECT(ADDRESS($G279,33)))),ISERROR(SEARCH("Side",INDIRECT(ADDRESS($G279,33))))),INDIRECT(ADDRESS($G279,COLUMN())),0),0),IF($H279&gt;0,IF(AND(INDIRECT(ADDRESS($H279,44))=0,INDIRECT(ADDRESS($H279,38))="UL",ISERROR(SEARCH("Rear",INDIRECT(ADDRESS($H279,33)))),ISERROR(SEARCH("Side",INDIRECT(ADDRESS($H279,33))))),INDIRECT(ADDRESS($H279,COLUMN())),0),0),IF($I279&gt;0,IF(AND(INDIRECT(ADDRESS($I279,44))=0,INDIRECT(ADDRESS($I279,38))="UL",ISERROR(SEARCH("Rear",INDIRECT(ADDRESS($I279,33)))),ISERROR(SEARCH("Side",INDIRECT(ADDRESS($I279,33))))),INDIRECT(ADDRESS($I279,COLUMN())),0),0),IF($J279&gt;0,IF(AND(INDIRECT(ADDRESS($J279,44))=0,INDIRECT(ADDRESS($J279,38))="UL",ISERROR(SEARCH("Rear",INDIRECT(ADDRESS($J279,33)))),ISERROR(SEARCH("Side",INDIRECT(ADDRESS($J279,33))))),INDIRECT(ADDRESS($J279,COLUMN())),0),0),IF($K279&gt;0,IF(AND(INDIRECT(ADDRESS($K279,44))=0,INDIRECT(ADDRESS($K279,38))="UL",ISERROR(SEARCH("Rear",INDIRECT(ADDRESS($K279,33)))),ISERROR(SEARCH("Side",INDIRECT(ADDRESS($K279,33))))),INDIRECT(ADDRESS($K279,COLUMN())),0),0),IF($L279&gt;0,IF(AND(INDIRECT(ADDRESS($L279,44))=0,INDIRECT(ADDRESS($L279,38))="UL",ISERROR(SEARCH("Rear",INDIRECT(ADDRESS($L279,33)))),ISERROR(SEARCH("Side",INDIRECT(ADDRESS($L279,33))))),INDIRECT(ADDRESS($L279,COLUMN())),0),0),IF($M279&gt;0,IF(AND(INDIRECT(ADDRESS($M279,44))=0,INDIRECT(ADDRESS($M279,38))="UL",ISERROR(SEARCH("Rear",INDIRECT(ADDRESS($M279,33)))),ISERROR(SEARCH("Side",INDIRECT(ADDRESS($M279,33))))),INDIRECT(ADDRESS($M279,COLUMN())),0),0))</f>
        <v>0.22222222222222221</v>
      </c>
      <c r="AY279" s="58">
        <f t="shared" ca="1" si="193"/>
        <v>1.6666666666666665</v>
      </c>
      <c r="AZ279" s="58">
        <f t="shared" ca="1" si="194"/>
        <v>0.90740740740740744</v>
      </c>
      <c r="BA279" s="58" cm="1">
        <f t="array" aca="1" ref="BA279" ca="1">SUM(IF($C279&gt;0,IF(AND(INDIRECT(ADDRESS($C279,44))=0,INDIRECT(ADDRESS($C279,38))="UL"),INDIRECT(ADDRESS($C279,COLUMN())),0),0),IF($D279&gt;0,IF(AND(INDIRECT(ADDRESS($D279,44))=0,INDIRECT(ADDRESS($D279,38))="UL"),INDIRECT(ADDRESS($D279,COLUMN())),0),0),IF($E279&gt;0,IF(AND(INDIRECT(ADDRESS($E279,44))=0,INDIRECT(ADDRESS($E279,38))="UL"),INDIRECT(ADDRESS($E279,COLUMN())),0),0),IF($F279&gt;0,IF(AND(INDIRECT(ADDRESS($F279,44))=0,INDIRECT(ADDRESS($F279,38))="UL"),INDIRECT(ADDRESS($F279,COLUMN())),0),0),IF($G279&gt;0,IF(AND(INDIRECT(ADDRESS($G279,44))=0,INDIRECT(ADDRESS($G279,38))="UL"),INDIRECT(ADDRESS($G279,COLUMN())),0),0),IF($H279&gt;0,IF(AND(INDIRECT(ADDRESS($H279,44))=0,INDIRECT(ADDRESS($H279,38))="UL"),INDIRECT(ADDRESS($H279,COLUMN())),0),0),IF($I279&gt;0,IF(AND(INDIRECT(ADDRESS($I279,44))=0,INDIRECT(ADDRESS($I279,38))="UL"),INDIRECT(ADDRESS($I279,COLUMN())),0),0),IF($J279&gt;0,IF(AND(INDIRECT(ADDRESS($J279,44))=0,INDIRECT(ADDRESS($J279,38))="UL"),INDIRECT(ADDRESS($J279,COLUMN())),0),0),IF($K279&gt;0,IF(AND(INDIRECT(ADDRESS($K279,44))=0,INDIRECT(ADDRESS($K279,38))="UL"),INDIRECT(ADDRESS($K279,COLUMN())),0),0),IF($L279&gt;0,IF(AND(INDIRECT(ADDRESS($L279,44))=0,INDIRECT(ADDRESS($L279,38))="UL"),INDIRECT(ADDRESS($L279,COLUMN())),0),0),IF($M279&gt;0,IF(AND(INDIRECT(ADDRESS($M279,44))=0,INDIRECT(ADDRESS($M279,38))="UL"),INDIRECT(ADDRESS($M279,COLUMN())),0),0))</f>
        <v>0.66229276895943556</v>
      </c>
      <c r="BB279" s="58" cm="1">
        <f t="array" aca="1" ref="BB279" ca="1">SUM(IF($C279&gt;0,IF(AND(INDIRECT(ADDRESS($C279,44))=0,INDIRECT(ADDRESS($C279,38))="UL"),INDIRECT(ADDRESS($C279,COLUMN())),0),0),IF($D279&gt;0,IF(AND(INDIRECT(ADDRESS($D279,44))=0,INDIRECT(ADDRESS($D279,38))="UL"),INDIRECT(ADDRESS($D279,COLUMN())),0),0),IF($E279&gt;0,IF(AND(INDIRECT(ADDRESS($E279,44))=0,INDIRECT(ADDRESS($E279,38))="UL"),INDIRECT(ADDRESS($E279,COLUMN())),0),0),IF($F279&gt;0,IF(AND(INDIRECT(ADDRESS($F279,44))=0,INDIRECT(ADDRESS($F279,38))="UL"),INDIRECT(ADDRESS($F279,COLUMN())),0),0),IF($G279&gt;0,IF(AND(INDIRECT(ADDRESS($G279,44))=0,INDIRECT(ADDRESS($G279,38))="UL"),INDIRECT(ADDRESS($G279,COLUMN())),0),0),IF($H279&gt;0,IF(AND(INDIRECT(ADDRESS($H279,44))=0,INDIRECT(ADDRESS($H279,38))="UL"),INDIRECT(ADDRESS($H279,COLUMN())),0),0),IF($I279&gt;0,IF(AND(INDIRECT(ADDRESS($I279,44))=0,INDIRECT(ADDRESS($I279,38))="UL"),INDIRECT(ADDRESS($I279,COLUMN())),0),0),IF($J279&gt;0,IF(AND(INDIRECT(ADDRESS($J279,44))=0,INDIRECT(ADDRESS($J279,38))="UL"),INDIRECT(ADDRESS($J279,COLUMN())),0),0),IF($K279&gt;0,IF(AND(INDIRECT(ADDRESS($K279,44))=0,INDIRECT(ADDRESS($K279,38))="UL"),INDIRECT(ADDRESS($K279,COLUMN())),0),0),IF($L279&gt;0,IF(AND(INDIRECT(ADDRESS($L279,44))=0,INDIRECT(ADDRESS($L279,38))="UL"),INDIRECT(ADDRESS($L279,COLUMN())),0),0),IF($M279&gt;0,IF(AND(INDIRECT(ADDRESS($M279,44))=0,INDIRECT(ADDRESS($M279,38))="UL"),INDIRECT(ADDRESS($M279,COLUMN())),0),0))</f>
        <v>0.84585537918871245</v>
      </c>
      <c r="BC279" s="58" cm="1">
        <f t="array" aca="1" ref="BC279" ca="1">SUM(IF($C279&gt;0,IF(AND(INDIRECT(ADDRESS($C279,44))=0,INDIRECT(ADDRESS($C279,38))="UL"),INDIRECT(ADDRESS($C279,COLUMN())),0),0),IF($D279&gt;0,IF(AND(INDIRECT(ADDRESS($D279,44))=0,INDIRECT(ADDRESS($D279,38))="UL"),INDIRECT(ADDRESS($D279,COLUMN())),0),0),IF($E279&gt;0,IF(AND(INDIRECT(ADDRESS($E279,44))=0,INDIRECT(ADDRESS($E279,38))="UL"),INDIRECT(ADDRESS($E279,COLUMN())),0),0),IF($F279&gt;0,IF(AND(INDIRECT(ADDRESS($F279,44))=0,INDIRECT(ADDRESS($F279,38))="UL"),INDIRECT(ADDRESS($F279,COLUMN())),0),0),IF($G279&gt;0,IF(AND(INDIRECT(ADDRESS($G279,44))=0,INDIRECT(ADDRESS($G279,38))="UL"),INDIRECT(ADDRESS($G279,COLUMN())),0),0),IF($H279&gt;0,IF(AND(INDIRECT(ADDRESS($H279,44))=0,INDIRECT(ADDRESS($H279,38))="UL"),INDIRECT(ADDRESS($H279,COLUMN())),0),0),IF($I279&gt;0,IF(AND(INDIRECT(ADDRESS($I279,44))=0,INDIRECT(ADDRESS($I279,38))="UL"),INDIRECT(ADDRESS($I279,COLUMN())),0),0),IF($J279&gt;0,IF(AND(INDIRECT(ADDRESS($J279,44))=0,INDIRECT(ADDRESS($J279,38))="UL"),INDIRECT(ADDRESS($J279,COLUMN())),0),0),IF($K279&gt;0,IF(AND(INDIRECT(ADDRESS($K279,44))=0,INDIRECT(ADDRESS($K279,38))="UL"),INDIRECT(ADDRESS($K279,COLUMN())),0),0),IF($L279&gt;0,IF(AND(INDIRECT(ADDRESS($L279,44))=0,INDIRECT(ADDRESS($L279,38))="UL"),INDIRECT(ADDRESS($L279,COLUMN())),0),0),IF($M279&gt;0,IF(AND(INDIRECT(ADDRESS($M279,44))=0,INDIRECT(ADDRESS($M279,38))="UL"),INDIRECT(ADDRESS($M279,COLUMN())),0),0))</f>
        <v>0.53890652557319219</v>
      </c>
      <c r="BD279" s="58" cm="1">
        <f t="array" aca="1" ref="BD279" ca="1">SUM(IF($C279&gt;0,IF(AND(INDIRECT(ADDRESS($C279,44))=0,INDIRECT(ADDRESS($C279,38))="UL"),INDIRECT(ADDRESS($C279,COLUMN())),0),0),IF($D279&gt;0,IF(AND(INDIRECT(ADDRESS($D279,44))=0,INDIRECT(ADDRESS($D279,38))="UL"),INDIRECT(ADDRESS($D279,COLUMN())),0),0),IF($E279&gt;0,IF(AND(INDIRECT(ADDRESS($E279,44))=0,INDIRECT(ADDRESS($E279,38))="UL"),INDIRECT(ADDRESS($E279,COLUMN())),0),0),IF($F279&gt;0,IF(AND(INDIRECT(ADDRESS($F279,44))=0,INDIRECT(ADDRESS($F279,38))="UL"),INDIRECT(ADDRESS($F279,COLUMN())),0),0),IF($G279&gt;0,IF(AND(INDIRECT(ADDRESS($G279,44))=0,INDIRECT(ADDRESS($G279,38))="UL"),INDIRECT(ADDRESS($G279,COLUMN())),0),0),IF($H279&gt;0,IF(AND(INDIRECT(ADDRESS($H279,44))=0,INDIRECT(ADDRESS($H279,38))="UL"),INDIRECT(ADDRESS($H279,COLUMN())),0),0),IF($I279&gt;0,IF(AND(INDIRECT(ADDRESS($I279,44))=0,INDIRECT(ADDRESS($I279,38))="UL"),INDIRECT(ADDRESS($I279,COLUMN())),0),0),IF($J279&gt;0,IF(AND(INDIRECT(ADDRESS($J279,44))=0,INDIRECT(ADDRESS($J279,38))="UL"),INDIRECT(ADDRESS($J279,COLUMN())),0),0),IF($K279&gt;0,IF(AND(INDIRECT(ADDRESS($K279,44))=0,INDIRECT(ADDRESS($K279,38))="UL"),INDIRECT(ADDRESS($K279,COLUMN())),0),0),IF($L279&gt;0,IF(AND(INDIRECT(ADDRESS($L279,44))=0,INDIRECT(ADDRESS($L279,38))="UL"),INDIRECT(ADDRESS($L279,COLUMN())),0),0),IF($M279&gt;0,IF(AND(INDIRECT(ADDRESS($M279,44))=0,INDIRECT(ADDRESS($M279,38))="UL"),INDIRECT(ADDRESS($M279,COLUMN())),0),0))</f>
        <v>0.76860670194003522</v>
      </c>
      <c r="BE279" s="57">
        <f t="shared" ca="1" si="195"/>
        <v>0.66229276895943556</v>
      </c>
      <c r="BF279" s="57" cm="1">
        <f t="array" aca="1" ref="BF279" ca="1">SUM(IF($C279&gt;0,IF(INDIRECT(ADDRESS($C279,45))=1,INDIRECT(ADDRESS($C279,52))*INDIRECT(ADDRESS($C279,42))/5,0),0), IF($D279&gt;0,IF(INDIRECT(ADDRESS($D279,45))=1,INDIRECT(ADDRESS($D279,52))*INDIRECT(ADDRESS($D279,42))/5,0),0), IF($E279&gt;0,IF(INDIRECT(ADDRESS($E279,45))=1,INDIRECT(ADDRESS($E279,52))*INDIRECT(ADDRESS($E279,42))/5,0),0), IF($F279&gt;0,IF(INDIRECT(ADDRESS($F279,45))=1,INDIRECT(ADDRESS($F279,52))*INDIRECT(ADDRESS($F279,42))/5,0),0), IF($G279&gt;0,IF(INDIRECT(ADDRESS($G279,45))=1,INDIRECT(ADDRESS($G279,52))*INDIRECT(ADDRESS($G279,42))/5,0),0), IF($H279&gt;0,IF(INDIRECT(ADDRESS($H279,45))=1,INDIRECT(ADDRESS($H279,52))*INDIRECT(ADDRESS($H279,42))/5,0),0)
)*$BF$296/100</f>
        <v>4.0740740740740737E-2</v>
      </c>
      <c r="BG279" s="19">
        <v>1</v>
      </c>
      <c r="BH279" s="57" cm="1">
        <f t="array" aca="1" ref="BH279" ca="1">SUM(IF($C279&gt;0,IF(AND(INDIRECT(ADDRESS($C279,44))=0,INDIRECT(ADDRESS($C279,38))&lt;&gt;"UL"),INDIRECT(ADDRESS($C279,COLUMN()-12)),0),0), IF($D279&gt;0,IF(AND(INDIRECT(ADDRESS($D279,44))=0,INDIRECT(ADDRESS($D279,38))&lt;&gt;"UL"),INDIRECT(ADDRESS($D279,COLUMN()-12)),0),0), IF($E279&gt;0,IF(AND(INDIRECT(ADDRESS($E279,44))=0,INDIRECT(ADDRESS($E279,38))&lt;&gt;"UL"),INDIRECT(ADDRESS($E279,COLUMN()-12)),0),0), IF($F279&gt;0,IF(AND(INDIRECT(ADDRESS($F279,44))=0,INDIRECT(ADDRESS($F279,38))&lt;&gt;"UL"),INDIRECT(ADDRESS($F279,COLUMN()-12)),0),0), IF($G279&gt;0,IF(AND(INDIRECT(ADDRESS($G279,44))=0,INDIRECT(ADDRESS($G279,38))&lt;&gt;"UL"),INDIRECT(ADDRESS($G279,COLUMN()-12)),0),0), IF($H279&gt;0,IF(AND(INDIRECT(ADDRESS($H279,44))=0,INDIRECT(ADDRESS($H279,38))&lt;&gt;"UL"),INDIRECT(ADDRESS($H279,COLUMN()-12)),0),0), IF($I279&gt;0,IF(AND(INDIRECT(ADDRESS($I279,44))=0,INDIRECT(ADDRESS($I279,38))&lt;&gt;"UL"),INDIRECT(ADDRESS($I279,COLUMN()-12)),0),0), IF($J279&gt;0,IF(AND(INDIRECT(ADDRESS($J279,44))=0,INDIRECT(ADDRESS($J279,38))&lt;&gt;"UL"),INDIRECT(ADDRESS($J279,COLUMN()-12)),0),0), IF($K279&gt;0,IF(AND(INDIRECT(ADDRESS($K279,44))=0,INDIRECT(ADDRESS($K279,38))&lt;&gt;"UL"),INDIRECT(ADDRESS($K279,COLUMN()-12)),0),0), IF($L279&gt;0,IF(AND(INDIRECT(ADDRESS($L279,44))=0,INDIRECT(ADDRESS($L279,38))&lt;&gt;"UL"),INDIRECT(ADDRESS($L279,COLUMN()-12)),0),0), IF($M279&gt;0,IF(AND(INDIRECT(ADDRESS($M279,44))=0,INDIRECT(ADDRESS($M279,38))&lt;&gt;"UL"),INDIRECT(ADDRESS($M279,COLUMN()-12)),0),0))</f>
        <v>1.3333333333333333</v>
      </c>
      <c r="BI279" s="57" cm="1">
        <f t="array" aca="1" ref="BI279" ca="1">SUM(IF($C279&gt;0,IF(AND(INDIRECT(ADDRESS($C279,44))=0,INDIRECT(ADDRESS($C279,38))&lt;&gt;"UL"),INDIRECT(ADDRESS($C279,COLUMN()-12)),0),0), IF($D279&gt;0,IF(AND(INDIRECT(ADDRESS($D279,44))=0,INDIRECT(ADDRESS($D279,38))&lt;&gt;"UL"),INDIRECT(ADDRESS($D279,COLUMN()-12)),0),0), IF($E279&gt;0,IF(AND(INDIRECT(ADDRESS($E279,44))=0,INDIRECT(ADDRESS($E279,38))&lt;&gt;"UL"),INDIRECT(ADDRESS($E279,COLUMN()-12)),0),0), IF($F279&gt;0,IF(AND(INDIRECT(ADDRESS($F279,44))=0,INDIRECT(ADDRESS($F279,38))&lt;&gt;"UL"),INDIRECT(ADDRESS($F279,COLUMN()-12)),0),0), IF($G279&gt;0,IF(AND(INDIRECT(ADDRESS($G279,44))=0,INDIRECT(ADDRESS($G279,38))&lt;&gt;"UL"),INDIRECT(ADDRESS($G279,COLUMN()-12)),0),0), IF($H279&gt;0,IF(AND(INDIRECT(ADDRESS($H279,44))=0,INDIRECT(ADDRESS($H279,38))&lt;&gt;"UL"),INDIRECT(ADDRESS($H279,COLUMN()-12)),0),0), IF($I279&gt;0,IF(AND(INDIRECT(ADDRESS($I279,44))=0,INDIRECT(ADDRESS($I279,38))&lt;&gt;"UL"),INDIRECT(ADDRESS($I279,COLUMN()-12)),0),0), IF($J279&gt;0,IF(AND(INDIRECT(ADDRESS($J279,44))=0,INDIRECT(ADDRESS($J279,38))&lt;&gt;"UL"),INDIRECT(ADDRESS($J279,COLUMN()-12)),0),0), IF($K279&gt;0,IF(AND(INDIRECT(ADDRESS($K279,44))=0,INDIRECT(ADDRESS($K279,38))&lt;&gt;"UL"),INDIRECT(ADDRESS($K279,COLUMN()-12)),0),0), IF($L279&gt;0,IF(AND(INDIRECT(ADDRESS($L279,44))=0,INDIRECT(ADDRESS($L279,38))&lt;&gt;"UL"),INDIRECT(ADDRESS($L279,COLUMN()-12)),0),0), IF($M279&gt;0,IF(AND(INDIRECT(ADDRESS($M279,44))=0,INDIRECT(ADDRESS($M279,38))&lt;&gt;"UL"),INDIRECT(ADDRESS($M279,COLUMN()-12)),0),0))</f>
        <v>0.88888888888888884</v>
      </c>
      <c r="BJ279" s="57" cm="1">
        <f t="array" aca="1" ref="BJ279" ca="1">SUM(IF($C279&gt;0,IF(AND(INDIRECT(ADDRESS($C279,44))=0,INDIRECT(ADDRESS($C279,38))&lt;&gt;"UL"),INDIRECT(ADDRESS($C279,COLUMN()-12)),0),0), IF($D279&gt;0,IF(AND(INDIRECT(ADDRESS($D279,44))=0,INDIRECT(ADDRESS($D279,38))&lt;&gt;"UL"),INDIRECT(ADDRESS($D279,COLUMN()-12)),0),0), IF($E279&gt;0,IF(AND(INDIRECT(ADDRESS($E279,44))=0,INDIRECT(ADDRESS($E279,38))&lt;&gt;"UL"),INDIRECT(ADDRESS($E279,COLUMN()-12)),0),0), IF($F279&gt;0,IF(AND(INDIRECT(ADDRESS($F279,44))=0,INDIRECT(ADDRESS($F279,38))&lt;&gt;"UL"),INDIRECT(ADDRESS($F279,COLUMN()-12)),0),0), IF($G279&gt;0,IF(AND(INDIRECT(ADDRESS($G279,44))=0,INDIRECT(ADDRESS($G279,38))&lt;&gt;"UL"),INDIRECT(ADDRESS($G279,COLUMN()-12)),0),0), IF($H279&gt;0,IF(AND(INDIRECT(ADDRESS($H279,44))=0,INDIRECT(ADDRESS($H279,38))&lt;&gt;"UL"),INDIRECT(ADDRESS($H279,COLUMN()-12)),0),0), IF($I279&gt;0,IF(AND(INDIRECT(ADDRESS($I279,44))=0,INDIRECT(ADDRESS($I279,38))&lt;&gt;"UL"),INDIRECT(ADDRESS($I279,COLUMN()-12)),0),0), IF($J279&gt;0,IF(AND(INDIRECT(ADDRESS($J279,44))=0,INDIRECT(ADDRESS($J279,38))&lt;&gt;"UL"),INDIRECT(ADDRESS($J279,COLUMN()-12)),0),0), IF($K279&gt;0,IF(AND(INDIRECT(ADDRESS($K279,44))=0,INDIRECT(ADDRESS($K279,38))&lt;&gt;"UL"),INDIRECT(ADDRESS($K279,COLUMN()-12)),0),0), IF($L279&gt;0,IF(AND(INDIRECT(ADDRESS($L279,44))=0,INDIRECT(ADDRESS($L279,38))&lt;&gt;"UL"),INDIRECT(ADDRESS($L279,COLUMN()-12)),0),0), IF($M279&gt;0,IF(AND(INDIRECT(ADDRESS($M279,44))=0,INDIRECT(ADDRESS($M279,38))&lt;&gt;"UL"),INDIRECT(ADDRESS($M279,COLUMN()-12)),0),0))</f>
        <v>0.44444444444444442</v>
      </c>
      <c r="BK279" s="57">
        <f t="shared" ca="1" si="214"/>
        <v>1.3333333333333333</v>
      </c>
      <c r="BL279" s="58">
        <f t="shared" ca="1" si="213"/>
        <v>0.88888888888888895</v>
      </c>
      <c r="BM279" s="57" cm="1">
        <f t="array" aca="1" ref="BM279" ca="1">SUM(IF($C279&gt;0,IF(AND(INDIRECT(ADDRESS($C279,44))=0,INDIRECT(ADDRESS($C279,38))&lt;&gt;"UL"),INDIRECT(ADDRESS($C279,COLUMN()-12)),0),0), IF($D279&gt;0,IF(AND(INDIRECT(ADDRESS($D279,44))=0,INDIRECT(ADDRESS($D279,38))&lt;&gt;"UL"),INDIRECT(ADDRESS($D279,COLUMN()-12)),0),0), IF($E279&gt;0,IF(AND(INDIRECT(ADDRESS($E279,44))=0,INDIRECT(ADDRESS($E279,38))&lt;&gt;"UL"),INDIRECT(ADDRESS($E279,COLUMN()-12)),0),0), IF($F279&gt;0,IF(AND(INDIRECT(ADDRESS($F279,44))=0,INDIRECT(ADDRESS($F279,38))&lt;&gt;"UL"),INDIRECT(ADDRESS($F279,COLUMN()-12)),0),0), IF($G279&gt;0,IF(AND(INDIRECT(ADDRESS($G279,44))=0,INDIRECT(ADDRESS($G279,38))&lt;&gt;"UL"),INDIRECT(ADDRESS($G279,COLUMN()-12)),0),0), IF($H279&gt;0,IF(AND(INDIRECT(ADDRESS($H279,44))=0,INDIRECT(ADDRESS($H279,38))&lt;&gt;"UL"),INDIRECT(ADDRESS($H279,COLUMN()-12)),0),0), IF($I279&gt;0,IF(AND(INDIRECT(ADDRESS($I279,44))=0,INDIRECT(ADDRESS($I279,38))&lt;&gt;"UL"),INDIRECT(ADDRESS($I279,COLUMN()-12)),0),0), IF($J279&gt;0,IF(AND(INDIRECT(ADDRESS($J279,44))=0,INDIRECT(ADDRESS($J279,38))&lt;&gt;"UL"),INDIRECT(ADDRESS($J279,COLUMN()-12)),0),0), IF($K279&gt;0,IF(AND(INDIRECT(ADDRESS($K279,44))=0,INDIRECT(ADDRESS($K279,38))&lt;&gt;"UL"),INDIRECT(ADDRESS($K279,COLUMN()-11)),0),0), IF($L279&gt;0,IF(AND(INDIRECT(ADDRESS($L279,44))=0,INDIRECT(ADDRESS($L279,38))&lt;&gt;"UL"),INDIRECT(ADDRESS($L279,COLUMN()-11)),0),0), IF($M279&gt;0,IF(AND(INDIRECT(ADDRESS($M279,44))=0,INDIRECT(ADDRESS($M279,38))&lt;&gt;"UL"),INDIRECT(ADDRESS($M279,COLUMN()-11)),0),0))</f>
        <v>0.4148148148148148</v>
      </c>
      <c r="BN279" s="57" cm="1">
        <f t="array" aca="1" ref="BN279" ca="1">SUM(IF($C279&gt;0,IF(AND(INDIRECT(ADDRESS($C279,44))=0,INDIRECT(ADDRESS($C279,38))&lt;&gt;"UL"),INDIRECT(ADDRESS($C279,COLUMN()-12)),0),0), IF($D279&gt;0,IF(AND(INDIRECT(ADDRESS($D279,44))=0,INDIRECT(ADDRESS($D279,38))&lt;&gt;"UL"),INDIRECT(ADDRESS($D279,COLUMN()-12)),0),0), IF($E279&gt;0,IF(AND(INDIRECT(ADDRESS($E279,44))=0,INDIRECT(ADDRESS($E279,38))&lt;&gt;"UL"),INDIRECT(ADDRESS($E279,COLUMN()-12)),0),0), IF($F279&gt;0,IF(AND(INDIRECT(ADDRESS($F279,44))=0,INDIRECT(ADDRESS($F279,38))&lt;&gt;"UL"),INDIRECT(ADDRESS($F279,COLUMN()-12)),0),0), IF($G279&gt;0,IF(AND(INDIRECT(ADDRESS($G279,44))=0,INDIRECT(ADDRESS($G279,38))&lt;&gt;"UL"),INDIRECT(ADDRESS($G279,COLUMN()-12)),0),0), IF($H279&gt;0,IF(AND(INDIRECT(ADDRESS($H279,44))=0,INDIRECT(ADDRESS($H279,38))&lt;&gt;"UL"),INDIRECT(ADDRESS($H279,COLUMN()-12)),0),0), IF($I279&gt;0,IF(AND(INDIRECT(ADDRESS($I279,44))=0,INDIRECT(ADDRESS($I279,38))&lt;&gt;"UL"),INDIRECT(ADDRESS($I279,COLUMN()-12)),0),0), IF($J279&gt;0,IF(AND(INDIRECT(ADDRESS($J279,44))=0,INDIRECT(ADDRESS($J279,38))&lt;&gt;"UL"),INDIRECT(ADDRESS($J279,COLUMN()-12)),0),0), IF($K279&gt;0,IF(AND(INDIRECT(ADDRESS($K279,44))=0,INDIRECT(ADDRESS($K279,38))&lt;&gt;"UL"),INDIRECT(ADDRESS($K279,COLUMN()-11)),0),0), IF($L279&gt;0,IF(AND(INDIRECT(ADDRESS($L279,44))=0,INDIRECT(ADDRESS($L279,38))&lt;&gt;"UL"),INDIRECT(ADDRESS($L279,COLUMN()-11)),0),0), IF($M279&gt;0,IF(AND(INDIRECT(ADDRESS($M279,44))=0,INDIRECT(ADDRESS($M279,38))&lt;&gt;"UL"),INDIRECT(ADDRESS($M279,COLUMN()-11)),0),0))</f>
        <v>0.29629629629629634</v>
      </c>
      <c r="BO279" s="57" cm="1">
        <f t="array" aca="1" ref="BO279" ca="1">SUM(IF($C279&gt;0,IF(AND(INDIRECT(ADDRESS($C279,44))=0,INDIRECT(ADDRESS($C279,38))&lt;&gt;"UL"),INDIRECT(ADDRESS($C279,COLUMN()-12)),0),0), IF($D279&gt;0,IF(AND(INDIRECT(ADDRESS($D279,44))=0,INDIRECT(ADDRESS($D279,38))&lt;&gt;"UL"),INDIRECT(ADDRESS($D279,COLUMN()-12)),0),0), IF($E279&gt;0,IF(AND(INDIRECT(ADDRESS($E279,44))=0,INDIRECT(ADDRESS($E279,38))&lt;&gt;"UL"),INDIRECT(ADDRESS($E279,COLUMN()-12)),0),0), IF($F279&gt;0,IF(AND(INDIRECT(ADDRESS($F279,44))=0,INDIRECT(ADDRESS($F279,38))&lt;&gt;"UL"),INDIRECT(ADDRESS($F279,COLUMN()-12)),0),0), IF($G279&gt;0,IF(AND(INDIRECT(ADDRESS($G279,44))=0,INDIRECT(ADDRESS($G279,38))&lt;&gt;"UL"),INDIRECT(ADDRESS($G279,COLUMN()-12)),0),0), IF($H279&gt;0,IF(AND(INDIRECT(ADDRESS($H279,44))=0,INDIRECT(ADDRESS($H279,38))&lt;&gt;"UL"),INDIRECT(ADDRESS($H279,COLUMN()-12)),0),0), IF($I279&gt;0,IF(AND(INDIRECT(ADDRESS($I279,44))=0,INDIRECT(ADDRESS($I279,38))&lt;&gt;"UL"),INDIRECT(ADDRESS($I279,COLUMN()-12)),0),0), IF($J279&gt;0,IF(AND(INDIRECT(ADDRESS($J279,44))=0,INDIRECT(ADDRESS($J279,38))&lt;&gt;"UL"),INDIRECT(ADDRESS($J279,COLUMN()-12)),0),0), IF($K279&gt;0,IF(AND(INDIRECT(ADDRESS($K279,44))=0,INDIRECT(ADDRESS($K279,38))&lt;&gt;"UL"),INDIRECT(ADDRESS($K279,COLUMN()-11)),0),0), IF($L279&gt;0,IF(AND(INDIRECT(ADDRESS($L279,44))=0,INDIRECT(ADDRESS($L279,38))&lt;&gt;"UL"),INDIRECT(ADDRESS($L279,COLUMN()-11)),0),0), IF($M279&gt;0,IF(AND(INDIRECT(ADDRESS($M279,44))=0,INDIRECT(ADDRESS($M279,38))&lt;&gt;"UL"),INDIRECT(ADDRESS($M279,COLUMN()-11)),0),0))</f>
        <v>0.4148148148148148</v>
      </c>
      <c r="BP279" s="57" cm="1">
        <f t="array" aca="1" ref="BP279" ca="1">SUM(IF($C279&gt;0,IF(AND(INDIRECT(ADDRESS($C279,44))=0,INDIRECT(ADDRESS($C279,38))&lt;&gt;"UL"),INDIRECT(ADDRESS($C279,COLUMN()-12)),0),0), IF($D279&gt;0,IF(AND(INDIRECT(ADDRESS($D279,44))=0,INDIRECT(ADDRESS($D279,38))&lt;&gt;"UL"),INDIRECT(ADDRESS($D279,COLUMN()-12)),0),0), IF($E279&gt;0,IF(AND(INDIRECT(ADDRESS($E279,44))=0,INDIRECT(ADDRESS($E279,38))&lt;&gt;"UL"),INDIRECT(ADDRESS($E279,COLUMN()-12)),0),0), IF($F279&gt;0,IF(AND(INDIRECT(ADDRESS($F279,44))=0,INDIRECT(ADDRESS($F279,38))&lt;&gt;"UL"),INDIRECT(ADDRESS($F279,COLUMN()-12)),0),0), IF($G279&gt;0,IF(AND(INDIRECT(ADDRESS($G279,44))=0,INDIRECT(ADDRESS($G279,38))&lt;&gt;"UL"),INDIRECT(ADDRESS($G279,COLUMN()-12)),0),0), IF($H279&gt;0,IF(AND(INDIRECT(ADDRESS($H279,44))=0,INDIRECT(ADDRESS($H279,38))&lt;&gt;"UL"),INDIRECT(ADDRESS($H279,COLUMN()-12)),0),0), IF($I279&gt;0,IF(AND(INDIRECT(ADDRESS($I279,44))=0,INDIRECT(ADDRESS($I279,38))&lt;&gt;"UL"),INDIRECT(ADDRESS($I279,COLUMN()-12)),0),0), IF($J279&gt;0,IF(AND(INDIRECT(ADDRESS($J279,44))=0,INDIRECT(ADDRESS($J279,38))&lt;&gt;"UL"),INDIRECT(ADDRESS($J279,COLUMN()-12)),0),0), IF($K279&gt;0,IF(AND(INDIRECT(ADDRESS($K279,44))=0,INDIRECT(ADDRESS($K279,38))&lt;&gt;"UL"),INDIRECT(ADDRESS($K279,COLUMN()-11)),0),0), IF($L279&gt;0,IF(AND(INDIRECT(ADDRESS($L279,44))=0,INDIRECT(ADDRESS($L279,38))&lt;&gt;"UL"),INDIRECT(ADDRESS($L279,COLUMN()-11)),0),0), IF($M279&gt;0,IF(AND(INDIRECT(ADDRESS($M279,44))=0,INDIRECT(ADDRESS($M279,38))&lt;&gt;"UL"),INDIRECT(ADDRESS($M279,COLUMN()-11)),0),0))</f>
        <v>0</v>
      </c>
      <c r="BQ279" s="57">
        <f ca="1">IF(AU279="S",BM279,IF(AU279="MS",BN279,IF(AU279="ML",BO279,BP279)))</f>
        <v>0.4148148148148148</v>
      </c>
      <c r="BR279" s="161">
        <f t="shared" ca="1" si="198"/>
        <v>75.456963000039266</v>
      </c>
      <c r="BS279" s="56"/>
      <c r="BT279" s="56">
        <f ca="1">IF(AD279&lt;BG279,((((AY279+BK279)*AB279)+((BE279+BQ279)*(1-AB279))+BF279)*AD279),((((AY279*AB279)+(BE279*(1-AB279))+BF279)*AD279)+(((BK279*AB279)+(BQ279*(1-AB279)))*BG279)))</f>
        <v>4.3088530504219298</v>
      </c>
      <c r="BU279" s="89">
        <f t="shared" ca="1" si="200"/>
        <v>6.0688071132703234E-2</v>
      </c>
      <c r="BV279" s="57" t="s">
        <v>33</v>
      </c>
      <c r="BW279" s="57" cm="1">
        <f t="array" aca="1" ref="BW279" ca="1">SUM(IF($C279&gt;0,IF(AND(INDIRECT(ADDRESS($C279,44))=0,INDIRECT(ADDRESS($C279,38))="UL",ISERROR(SEARCH("Rear",INDIRECT(ADDRESS($C279,33)))),ISERROR(SEARCH("Side",INDIRECT(ADDRESS($C279,33))))),INDIRECT(ADDRESS($C279,COLUMN())),0),0),IF($D279&gt;0,IF(AND(INDIRECT(ADDRESS($D279,44))=0,INDIRECT(ADDRESS($D279,38))="UL",ISERROR(SEARCH("Rear",INDIRECT(ADDRESS($D279,33)))),ISERROR(SEARCH("Side",INDIRECT(ADDRESS($D279,33))))),INDIRECT(ADDRESS($D279,COLUMN())),0),0),IF($E279&gt;0,IF(AND(INDIRECT(ADDRESS($E279,44))=0,INDIRECT(ADDRESS($E279,38))="UL",ISERROR(SEARCH("Rear",INDIRECT(ADDRESS($E279,33)))),ISERROR(SEARCH("Side",INDIRECT(ADDRESS($E279,33))))),INDIRECT(ADDRESS($E279,COLUMN())),0),0),IF($F279&gt;0,IF(AND(INDIRECT(ADDRESS($F279,44))=0,INDIRECT(ADDRESS($F279,38))="UL",ISERROR(SEARCH("Rear",INDIRECT(ADDRESS($F279,33)))),ISERROR(SEARCH("Side",INDIRECT(ADDRESS($F279,33))))),INDIRECT(ADDRESS($F279,COLUMN())),0),0),IF($G279&gt;0,IF(AND(INDIRECT(ADDRESS($G279,44))=0,INDIRECT(ADDRESS($G279,38))="UL",ISERROR(SEARCH("Rear",INDIRECT(ADDRESS($G279,33)))),ISERROR(SEARCH("Side",INDIRECT(ADDRESS($G279,33))))),INDIRECT(ADDRESS($G279,COLUMN())),0),0),IF($H279&gt;0,IF(AND(INDIRECT(ADDRESS($H279,44))=0,INDIRECT(ADDRESS($H279,38))="UL",ISERROR(SEARCH("Rear",INDIRECT(ADDRESS($H279,33)))),ISERROR(SEARCH("Side",INDIRECT(ADDRESS($H279,33))))),INDIRECT(ADDRESS($H279,COLUMN())),0),0),IF($I279&gt;0,IF(AND(INDIRECT(ADDRESS($I279,44))=0,INDIRECT(ADDRESS($I279,38))="UL",ISERROR(SEARCH("Rear",INDIRECT(ADDRESS($I279,33)))),ISERROR(SEARCH("Side",INDIRECT(ADDRESS($I279,33))))),INDIRECT(ADDRESS($I279,COLUMN())),0),0),IF($J279&gt;0,IF(AND(INDIRECT(ADDRESS($J279,44))=0,INDIRECT(ADDRESS($J279,38))="UL",ISERROR(SEARCH("Rear",INDIRECT(ADDRESS($J279,33)))),ISERROR(SEARCH("Side",INDIRECT(ADDRESS($J279,33))))),INDIRECT(ADDRESS($J279,COLUMN())),0),0),IF($K279&gt;0,IF(AND(INDIRECT(ADDRESS($K279,44))=0,INDIRECT(ADDRESS($K279,38))="UL",ISERROR(SEARCH("Rear",INDIRECT(ADDRESS($K279,33)))),ISERROR(SEARCH("Side",INDIRECT(ADDRESS($K279,33))))),INDIRECT(ADDRESS($K279,COLUMN())),0),0),IF($L279&gt;0,IF(AND(INDIRECT(ADDRESS($L279,44))=0,INDIRECT(ADDRESS($L279,38))="UL",ISERROR(SEARCH("Rear",INDIRECT(ADDRESS($L279,33)))),ISERROR(SEARCH("Side",INDIRECT(ADDRESS($L279,33))))),INDIRECT(ADDRESS($L279,COLUMN())),0),0),IF($M279&gt;0,IF(AND(INDIRECT(ADDRESS($M279,44))=0,INDIRECT(ADDRESS($M279,38))="UL",ISERROR(SEARCH("Rear",INDIRECT(ADDRESS($M279,33)))),ISERROR(SEARCH("Side",INDIRECT(ADDRESS($M279,33))))),INDIRECT(ADDRESS($M279,COLUMN())),0),0))</f>
        <v>0.5</v>
      </c>
      <c r="BX279" s="57">
        <f t="shared" ca="1" si="201"/>
        <v>1.6666666666666665</v>
      </c>
      <c r="BY279" s="57" cm="1">
        <f t="array" aca="1" ref="BY279" ca="1">SUM(IF($C279&gt;0,IF(AND(INDIRECT(ADDRESS($C279,44))=0,INDIRECT(ADDRESS($C279,38))="UL"),INDIRECT(ADDRESS($C279,COLUMN())),0),0),IF($D279&gt;0,IF(AND(INDIRECT(ADDRESS($D279,44))=0,INDIRECT(ADDRESS($D279,38))="UL"),INDIRECT(ADDRESS($D279,COLUMN())),0),0),IF($E279&gt;0,IF(AND(INDIRECT(ADDRESS($E279,44))=0,INDIRECT(ADDRESS($E279,38))="UL"),INDIRECT(ADDRESS($E279,COLUMN())),0),0),IF($F279&gt;0,IF(AND(INDIRECT(ADDRESS($F279,44))=0,INDIRECT(ADDRESS($F279,38))="UL"),INDIRECT(ADDRESS($F279,COLUMN())),0),0),IF($G279&gt;0,IF(AND(INDIRECT(ADDRESS($G279,44))=0,INDIRECT(ADDRESS($G279,38))="UL"),INDIRECT(ADDRESS($G279,COLUMN())),0),0),IF($H279&gt;0,IF(AND(INDIRECT(ADDRESS($H279,44))=0,INDIRECT(ADDRESS($H279,38))="UL"),INDIRECT(ADDRESS($H279,COLUMN())),0),0),IF($I279&gt;0,IF(AND(INDIRECT(ADDRESS($I279,44))=0,INDIRECT(ADDRESS($I279,38))="UL"),INDIRECT(ADDRESS($I279,COLUMN())),0),0),IF($J279&gt;0,IF(AND(INDIRECT(ADDRESS($J279,44))=0,INDIRECT(ADDRESS($J279,38))="UL"),INDIRECT(ADDRESS($J279,COLUMN())),0),0),IF($K279&gt;0,IF(AND(INDIRECT(ADDRESS($K279,44))=0,INDIRECT(ADDRESS($K279,38))="UL"),INDIRECT(ADDRESS($K279,COLUMN())),0),0),IF($L279&gt;0,IF(AND(INDIRECT(ADDRESS($L279,44))=0,INDIRECT(ADDRESS($L279,38))="UL"),INDIRECT(ADDRESS($L279,COLUMN())),0),0),IF($M279&gt;0,IF(AND(INDIRECT(ADDRESS($M279,44))=0,INDIRECT(ADDRESS($M279,38))="UL"),INDIRECT(ADDRESS($M279,COLUMN())),0),0))</f>
        <v>0.50082304526748977</v>
      </c>
      <c r="BZ279" s="57" cm="1">
        <f t="array" aca="1" ref="BZ279" ca="1">SUM(IF($C279&gt;0,IF(AND(INDIRECT(ADDRESS($C279,44))=0,INDIRECT(ADDRESS($C279,38))="UL"),INDIRECT(ADDRESS($C279,COLUMN())),0),0),IF($D279&gt;0,IF(AND(INDIRECT(ADDRESS($D279,44))=0,INDIRECT(ADDRESS($D279,38))="UL"),INDIRECT(ADDRESS($D279,COLUMN())),0),0),IF($E279&gt;0,IF(AND(INDIRECT(ADDRESS($E279,44))=0,INDIRECT(ADDRESS($E279,38))="UL"),INDIRECT(ADDRESS($E279,COLUMN())),0),0),IF($F279&gt;0,IF(AND(INDIRECT(ADDRESS($F279,44))=0,INDIRECT(ADDRESS($F279,38))="UL"),INDIRECT(ADDRESS($F279,COLUMN())),0),0),IF($G279&gt;0,IF(AND(INDIRECT(ADDRESS($G279,44))=0,INDIRECT(ADDRESS($G279,38))="UL"),INDIRECT(ADDRESS($G279,COLUMN())),0),0),IF($H279&gt;0,IF(AND(INDIRECT(ADDRESS($H279,44))=0,INDIRECT(ADDRESS($H279,38))="UL"),INDIRECT(ADDRESS($H279,COLUMN())),0),0),IF($I279&gt;0,IF(AND(INDIRECT(ADDRESS($I279,44))=0,INDIRECT(ADDRESS($I279,38))="UL"),INDIRECT(ADDRESS($I279,COLUMN())),0),0),IF($J279&gt;0,IF(AND(INDIRECT(ADDRESS($J279,44))=0,INDIRECT(ADDRESS($J279,38))="UL"),INDIRECT(ADDRESS($J279,COLUMN())),0),0),IF($K279&gt;0,IF(AND(INDIRECT(ADDRESS($K279,44))=0,INDIRECT(ADDRESS($K279,38))="UL"),INDIRECT(ADDRESS($K279,COLUMN())),0),0),IF($L279&gt;0,IF(AND(INDIRECT(ADDRESS($L279,44))=0,INDIRECT(ADDRESS($L279,38))="UL"),INDIRECT(ADDRESS($L279,COLUMN())),0),0),IF($M279&gt;0,IF(AND(INDIRECT(ADDRESS($M279,44))=0,INDIRECT(ADDRESS($M279,38))="UL"),INDIRECT(ADDRESS($M279,COLUMN())),0),0))</f>
        <v>0.92016460905349795</v>
      </c>
      <c r="CA279" s="57">
        <f ca="1">IF(BV279="S",BY279,BZ279)</f>
        <v>0.50082304526748977</v>
      </c>
      <c r="CB279" s="57" cm="1">
        <f t="array" aca="1" ref="CB279" ca="1">SUM(IF($C279&gt;0,IF(AND(INDIRECT(ADDRESS($C279,44))=0,INDIRECT(ADDRESS($C279,38))&lt;&gt;"UL"),INDIRECT(ADDRESS($C279,COLUMN())),0),0),IF($D279&gt;0,IF(AND(INDIRECT(ADDRESS($D279,44))=0,INDIRECT(ADDRESS($D279,38))&lt;&gt;"UL"),INDIRECT(ADDRESS($D279,COLUMN())),0),0),IF($E279&gt;0,IF(AND(INDIRECT(ADDRESS($E279,44))=0,INDIRECT(ADDRESS($E279,38))&lt;&gt;"UL"),INDIRECT(ADDRESS($E279,COLUMN())),0),0),IF($F279&gt;0,IF(AND(INDIRECT(ADDRESS($F279,44))=0,INDIRECT(ADDRESS($F279,38))&lt;&gt;"UL"),INDIRECT(ADDRESS($F279,COLUMN())),0),0),IF($G279&gt;0,IF(AND(INDIRECT(ADDRESS($G279,44))=0,INDIRECT(ADDRESS($G279,38))&lt;&gt;"UL"),INDIRECT(ADDRESS($G279,COLUMN())),0),0),IF($H279&gt;0,IF(AND(INDIRECT(ADDRESS($H279,44))=0,INDIRECT(ADDRESS($H279,38))&lt;&gt;"UL"),INDIRECT(ADDRESS($H279,COLUMN())),0),0),IF($I279&gt;0,IF(AND(INDIRECT(ADDRESS($I279,44))=0,INDIRECT(ADDRESS($I279,38))&lt;&gt;"UL"),INDIRECT(ADDRESS($I279,COLUMN())),0),0),IF($J279&gt;0,IF(AND(INDIRECT(ADDRESS($J279,44))=0,INDIRECT(ADDRESS($J279,38))&lt;&gt;"UL"),INDIRECT(ADDRESS($J279,COLUMN())),0),0),IF($K279&gt;0,IF(AND(INDIRECT(ADDRESS($K279,44))=0,INDIRECT(ADDRESS($K279,38))&lt;&gt;"UL"),INDIRECT(ADDRESS($K279,COLUMN())),0),0),IF($L279&gt;0,IF(AND(INDIRECT(ADDRESS($L279,44))=0,INDIRECT(ADDRESS($L279,38))&lt;&gt;"UL"),INDIRECT(ADDRESS($L279,COLUMN())),0),0),IF($M279&gt;0,IF(AND(INDIRECT(ADDRESS($M279,44))=0,INDIRECT(ADDRESS($M279,38))&lt;&gt;"UL"),INDIRECT(ADDRESS($M279,COLUMN())),0),0))</f>
        <v>0.44444444444444442</v>
      </c>
      <c r="CC279" s="57">
        <f t="shared" ca="1" si="203"/>
        <v>1.3333333333333333</v>
      </c>
      <c r="CD279" s="57" cm="1">
        <f t="array" aca="1" ref="CD279" ca="1">SUM(IF($C279&gt;0,IF(AND(INDIRECT(ADDRESS($C279,44))=0,INDIRECT(ADDRESS($C279,38))&lt;&gt;"UL"),INDIRECT(ADDRESS($C279,COLUMN())),0),0),IF($D279&gt;0,IF(AND(INDIRECT(ADDRESS($D279,44))=0,INDIRECT(ADDRESS($D279,38))&lt;&gt;"UL"),INDIRECT(ADDRESS($D279,COLUMN())),0),0),IF($E279&gt;0,IF(AND(INDIRECT(ADDRESS($E279,44))=0,INDIRECT(ADDRESS($E279,38))&lt;&gt;"UL"),INDIRECT(ADDRESS($E279,COLUMN())),0),0),IF($F279&gt;0,IF(AND(INDIRECT(ADDRESS($F279,44))=0,INDIRECT(ADDRESS($F279,38))&lt;&gt;"UL"),INDIRECT(ADDRESS($F279,COLUMN())),0),0),IF($G279&gt;0,IF(AND(INDIRECT(ADDRESS($G279,44))=0,INDIRECT(ADDRESS($G279,38))&lt;&gt;"UL"),INDIRECT(ADDRESS($G279,COLUMN())),0),0),IF($H279&gt;0,IF(AND(INDIRECT(ADDRESS($H279,44))=0,INDIRECT(ADDRESS($H279,38))&lt;&gt;"UL"),INDIRECT(ADDRESS($H279,COLUMN())),0),0),IF($I279&gt;0,IF(AND(INDIRECT(ADDRESS($I279,44))=0,INDIRECT(ADDRESS($I279,38))&lt;&gt;"UL"),INDIRECT(ADDRESS($I279,COLUMN())),0),0),IF($J279&gt;0,IF(AND(INDIRECT(ADDRESS($J279,44))=0,INDIRECT(ADDRESS($J279,38))&lt;&gt;"UL"),INDIRECT(ADDRESS($J279,COLUMN())),0),0),IF($K279&gt;0,IF(AND(INDIRECT(ADDRESS($K279,44))=0,INDIRECT(ADDRESS($K279,38))&lt;&gt;"UL"),INDIRECT(ADDRESS($K279,COLUMN())),0),0),IF($L279&gt;0,IF(AND(INDIRECT(ADDRESS($L279,44))=0,INDIRECT(ADDRESS($L279,38))&lt;&gt;"UL"),INDIRECT(ADDRESS($L279,COLUMN())),0),0),IF($M279&gt;0,IF(AND(INDIRECT(ADDRESS($M279,44))=0,INDIRECT(ADDRESS($M279,38))&lt;&gt;"UL"),INDIRECT(ADDRESS($M279,COLUMN())),0),0))</f>
        <v>0.14814814814814814</v>
      </c>
      <c r="CE279" s="57" cm="1">
        <f t="array" aca="1" ref="CE279" ca="1">SUM(IF($C279&gt;0,IF(AND(INDIRECT(ADDRESS($C279,44))=0,INDIRECT(ADDRESS($C279,38))&lt;&gt;"UL"),INDIRECT(ADDRESS($C279,COLUMN())),0),0),IF($D279&gt;0,IF(AND(INDIRECT(ADDRESS($D279,44))=0,INDIRECT(ADDRESS($D279,38))&lt;&gt;"UL"),INDIRECT(ADDRESS($D279,COLUMN())),0),0),IF($E279&gt;0,IF(AND(INDIRECT(ADDRESS($E279,44))=0,INDIRECT(ADDRESS($E279,38))&lt;&gt;"UL"),INDIRECT(ADDRESS($E279,COLUMN())),0),0),IF($F279&gt;0,IF(AND(INDIRECT(ADDRESS($F279,44))=0,INDIRECT(ADDRESS($F279,38))&lt;&gt;"UL"),INDIRECT(ADDRESS($F279,COLUMN())),0),0),IF($G279&gt;0,IF(AND(INDIRECT(ADDRESS($G279,44))=0,INDIRECT(ADDRESS($G279,38))&lt;&gt;"UL"),INDIRECT(ADDRESS($G279,COLUMN())),0),0),IF($H279&gt;0,IF(AND(INDIRECT(ADDRESS($H279,44))=0,INDIRECT(ADDRESS($H279,38))&lt;&gt;"UL"),INDIRECT(ADDRESS($H279,COLUMN())),0),0),IF($I279&gt;0,IF(AND(INDIRECT(ADDRESS($I279,44))=0,INDIRECT(ADDRESS($I279,38))&lt;&gt;"UL"),INDIRECT(ADDRESS($I279,COLUMN())),0),0),IF($J279&gt;0,IF(AND(INDIRECT(ADDRESS($J279,44))=0,INDIRECT(ADDRESS($J279,38))&lt;&gt;"UL"),INDIRECT(ADDRESS($J279,COLUMN())),0),0),IF($K279&gt;0,IF(AND(INDIRECT(ADDRESS($K279,44))=0,INDIRECT(ADDRESS($K279,38))&lt;&gt;"UL"),INDIRECT(ADDRESS($K279,COLUMN())),0),0),IF($L279&gt;0,IF(AND(INDIRECT(ADDRESS($L279,44))=0,INDIRECT(ADDRESS($L279,38))&lt;&gt;"UL"),INDIRECT(ADDRESS($L279,COLUMN())),0),0),IF($M279&gt;0,IF(AND(INDIRECT(ADDRESS($M279,44))=0,INDIRECT(ADDRESS($M279,38))&lt;&gt;"UL"),INDIRECT(ADDRESS($M279,COLUMN())),0),0))</f>
        <v>0.44444444444444442</v>
      </c>
      <c r="CF279" s="57">
        <f ca="1">IF(BV279="S",CD279,CE279)</f>
        <v>0.14814814814814814</v>
      </c>
      <c r="CG279" s="57">
        <f t="shared" ca="1" si="211"/>
        <v>3.916366568714813</v>
      </c>
      <c r="CH279" s="57">
        <f t="shared" ca="1" si="206"/>
        <v>5.5160092517110043E-2</v>
      </c>
      <c r="CI279" s="19">
        <f t="shared" ca="1" si="207"/>
        <v>13.596590475634073</v>
      </c>
      <c r="CK279" s="57" cm="1">
        <f t="array" aca="1" ref="CK279" ca="1">IF(AU279="S", SUM(IF($C279&gt;0,IF(INDIRECT(ADDRESS($C279,43))&lt;&gt;1,INDIRECT(ADDRESS($C279,48)),0),0), IF($D279&gt;0,IF(INDIRECT(ADDRESS($D279,43))&lt;&gt;1,INDIRECT(ADDRESS($D279,48)),0),0), IF($E279&gt;0,IF(INDIRECT(ADDRESS($E279,43))&lt;&gt;1,INDIRECT(ADDRESS($E279,48)),0),0), IF($F279&gt;0,IF(INDIRECT(ADDRESS($F279,43))&lt;&gt;1,INDIRECT(ADDRESS($F279,48)),0),0), IF($G279&gt;0,IF(INDIRECT(ADDRESS($G279,43))&lt;&gt;1,INDIRECT(ADDRESS($G279,48)),0),0), IF($H279&gt;0,IF(INDIRECT(ADDRESS($H279,43))&lt;&gt;1,INDIRECT(ADDRESS($H279,48)),0),0), IF($I279&gt;0,IF(INDIRECT(ADDRESS($I279,43))&lt;&gt;1,INDIRECT(ADDRESS($I279,48)),0),0), IF($J279&gt;0,IF(INDIRECT(ADDRESS($J279,43))&lt;&gt;1,INDIRECT(ADDRESS($J279,48)),0),0), IF($K279&gt;0,IF(INDIRECT(ADDRESS($K279,43))&lt;&gt;1,INDIRECT(ADDRESS($K279,48)),0),0), IF($L279&gt;0,IF(INDIRECT(ADDRESS($L279,43))&lt;&gt;1,INDIRECT(ADDRESS($L279,48)),0),0), IF($M279&gt;0,IF(INDIRECT(ADDRESS($M279,43))&lt;&gt;1,INDIRECT(ADDRESS($M279,48)),0),0)), IF(AU279="L",SUM(IF($C279&gt;0,IF(INDIRECT(ADDRESS($C279,43))&lt;&gt;1,INDIRECT(ADDRESS($C279,50)),0),0), IF($D279&gt;0,IF(INDIRECT(ADDRESS($D279,43))&lt;&gt;1,INDIRECT(ADDRESS($D279,50)),0),0), IF($E279&gt;0,IF(INDIRECT(ADDRESS($E279,43))&lt;&gt;1,INDIRECT(ADDRESS($E279,50)),0),0), IF($F279&gt;0,IF(INDIRECT(ADDRESS($F279,43))&lt;&gt;1,INDIRECT(ADDRESS($F279,50)),0),0), IF($G279&gt;0,IF(INDIRECT(ADDRESS($G279,43))&lt;&gt;1,INDIRECT(ADDRESS($G279,50)),0),0), IF($G279&gt;0,IF(INDIRECT(ADDRESS($G279,43))&lt;&gt;1,INDIRECT(ADDRESS($G279,50)),0),0), IF($H279&gt;0,IF(INDIRECT(ADDRESS($H279,43))&lt;&gt;1,INDIRECT(ADDRESS($H279,50)),0),0), IF($I279&gt;0,IF(INDIRECT(ADDRESS($I279,43))&lt;&gt;1,INDIRECT(ADDRESS($I279,50)),0),0), IF($J279&gt;0,IF(INDIRECT(ADDRESS($J279,43))&lt;&gt;1,INDIRECT(ADDRESS($J279,50)),0),0), IF($K279&gt;0,IF(INDIRECT(ADDRESS($K279,43))&lt;&gt;1,INDIRECT(ADDRESS($K279,50)),0),0), IF($L279&gt;0,IF(INDIRECT(ADDRESS($L279,43))&lt;&gt;1,INDIRECT(ADDRESS($L279,50)),0),0), IF($M279&gt;0,IF(INDIRECT(ADDRESS($M279,43))&lt;&gt;1,INDIRECT(ADDRESS($M279,50)),0),0)), SUM(IF($C279&gt;0,IF(INDIRECT(ADDRESS($C279,43))&lt;&gt;1,INDIRECT(ADDRESS($C279,49)),0),0), IF($D279&gt;0,IF(INDIRECT(ADDRESS($D279,43))&lt;&gt;1,INDIRECT(ADDRESS($D279,49)),0),0), IF($E279&gt;0,IF(INDIRECT(ADDRESS($E279,43))&lt;&gt;1,INDIRECT(ADDRESS($E279,49)),0),0), IF($F279&gt;0,IF(INDIRECT(ADDRESS($F279,43))&lt;&gt;1,INDIRECT(ADDRESS($F279,49)),0),0), IF($G279&gt;0,IF(INDIRECT(ADDRESS($G279,43))&lt;&gt;1,INDIRECT(ADDRESS($G279,49)),0),0), IF($G279&gt;0,IF(INDIRECT(ADDRESS($G279,43))&lt;&gt;1,INDIRECT(ADDRESS($G279,49)),0),0), IF($H279&gt;0,IF(INDIRECT(ADDRESS($H279,43))&lt;&gt;1,INDIRECT(ADDRESS($H279,49)),0),0), IF($I279&gt;0,IF(INDIRECT(ADDRESS($I279,43))&lt;&gt;1,INDIRECT(ADDRESS($I279,49)),0),0), IF($J279&gt;0,IF(INDIRECT(ADDRESS($J279,43))&lt;&gt;1,INDIRECT(ADDRESS($J279,49)),0),0), IF($K279&gt;0,IF(INDIRECT(ADDRESS($K279,43))&lt;&gt;1,INDIRECT(ADDRESS($K279,49)),0),0), IF($L279&gt;0,IF(INDIRECT(ADDRESS($L279,43))&lt;&gt;1,INDIRECT(ADDRESS($L279,49)),0),0), IF($M279&gt;0,IF(INDIRECT(ADDRESS($M279,43))&lt;&gt;1,INDIRECT(ADDRESS($M279,49)),0),0))))</f>
        <v>10.666666666666666</v>
      </c>
      <c r="CL279" s="57" cm="1">
        <f t="array" aca="1" ref="CL279" ca="1">SUM(IF($C279&gt;0,IF(INDIRECT(ADDRESS($C279,44))=1,INDIRECT(ADDRESS($C279,90)),0),0), IF($D279&gt;0,IF(INDIRECT(ADDRESS($D279,44))=1,INDIRECT(ADDRESS($D279,90)),0),0), IF($E279&gt;0,IF(INDIRECT(ADDRESS($E279,44))=1,INDIRECT(ADDRESS($E279,90)),0),0), IF($F279&gt;0,IF(INDIRECT(ADDRESS($F279,44))=1,INDIRECT(ADDRESS($F279,90)),0),0), IF($G279&gt;0,IF(INDIRECT(ADDRESS($G279,44))=1,INDIRECT(ADDRESS($G279,90)),0),0), IF($H279&gt;0,IF(INDIRECT(ADDRESS($H279,44))=1,INDIRECT(ADDRESS($H279,90)),0),0), IF($I279&gt;0,IF(INDIRECT(ADDRESS($I279,44))=1,INDIRECT(ADDRESS($I279,90)),0),0), IF($J279&gt;0,IF(INDIRECT(ADDRESS($J279,44))=1,INDIRECT(ADDRESS($J279,90)),0),0), IF($K279&gt;0,IF(INDIRECT(ADDRESS($K279,44))=1,INDIRECT(ADDRESS($K279,90)),0),0), IF($L279&gt;0,IF(INDIRECT(ADDRESS($L279,44))=1,INDIRECT(ADDRESS($L279,90)),0),0), IF($M279&gt;0,IF(INDIRECT(ADDRESS($M279,44))=1,INDIRECT(ADDRESS($M279,90)),0),0))</f>
        <v>22.666666666666668</v>
      </c>
      <c r="CM279" s="56">
        <f t="shared" ca="1" si="208"/>
        <v>0.44677562256454711</v>
      </c>
    </row>
    <row r="280" spans="1:92" x14ac:dyDescent="0.25">
      <c r="A280" s="52" t="s">
        <v>340</v>
      </c>
      <c r="B280" s="67">
        <v>100</v>
      </c>
      <c r="C280" s="74">
        <v>110</v>
      </c>
      <c r="D280" s="74">
        <v>112</v>
      </c>
      <c r="E280" s="67">
        <v>237</v>
      </c>
      <c r="F280" s="67">
        <v>237</v>
      </c>
      <c r="G280" s="67"/>
      <c r="H280" s="67"/>
      <c r="I280" s="67"/>
      <c r="J280" s="67"/>
      <c r="K280" s="67"/>
      <c r="L280" s="67"/>
      <c r="M280" s="67"/>
      <c r="N280" s="67">
        <f ca="1">SUM(INDIRECT(ADDRESS(B280,COLUMN())),IF(C280&gt;0,INDIRECT(ADDRESS(C280,COLUMN())),0),IF(D280&gt;0,INDIRECT(ADDRESS(D280,COLUMN())),0),IF(E280&gt;0,INDIRECT(ADDRESS(E280,COLUMN())),0),IF(F280&gt;0,INDIRECT(ADDRESS(F280,COLUMN())),0),IF(G280&gt;0,INDIRECT(ADDRESS(G280,COLUMN())),0),IF(H280&gt;0,INDIRECT(ADDRESS(H280,COLUMN())),0),IF(I280&gt;0,INDIRECT(ADDRESS(I280,COLUMN())),0),IF(J280&gt;0,INDIRECT(ADDRESS(J280,COLUMN())),0),IF(K280&gt;0,INDIRECT(ADDRESS(K280,COLUMN())),0),IF(L280&gt;0,INDIRECT(ADDRESS(L280,COLUMN())),0),IF(M280&gt;0,INDIRECT(ADDRESS(M280,COLUMN())),0))</f>
        <v>27</v>
      </c>
      <c r="O280" s="67" t="str" cm="1">
        <f t="array" aca="1" ref="O280" ca="1">INDIRECT(ADDRESS($B280,COLUMN()))</f>
        <v>Fighter</v>
      </c>
      <c r="P280" s="67" cm="1">
        <f t="array" aca="1" ref="P280" ca="1">INDIRECT(ADDRESS($B280,COLUMN()))</f>
        <v>3</v>
      </c>
      <c r="Q280" s="67" t="str" cm="1">
        <f t="array" aca="1" ref="Q280" ca="1">INDIRECT(ADDRESS($B280,COLUMN()))</f>
        <v>-</v>
      </c>
      <c r="R280" s="67" t="str" cm="1">
        <f t="array" aca="1" ref="R280" ca="1">INDIRECT(ADDRESS($B280,COLUMN()))</f>
        <v>-</v>
      </c>
      <c r="S280" s="67" cm="1">
        <f t="array" aca="1" ref="S280" ca="1">INDIRECT(ADDRESS($B280,COLUMN()))</f>
        <v>2</v>
      </c>
      <c r="T280" s="67" t="str" cm="1">
        <f t="array" aca="1" ref="T280" ca="1">INDIRECT(ADDRESS($B280,COLUMN()))</f>
        <v>1-6</v>
      </c>
      <c r="U280" s="67" cm="1">
        <f t="array" aca="1" ref="U280" ca="1">INDIRECT(ADDRESS($B280,COLUMN()))</f>
        <v>6</v>
      </c>
      <c r="V280" s="67" cm="1">
        <f t="array" aca="1" ref="V280" ca="1">INDIRECT(ADDRESS($B280,COLUMN()))</f>
        <v>0</v>
      </c>
      <c r="W280" s="67" cm="1">
        <f t="array" aca="1" ref="W280" ca="1">INDIRECT(ADDRESS($B280,COLUMN()))</f>
        <v>3</v>
      </c>
      <c r="X280" s="67" cm="1">
        <f t="array" aca="1" ref="X280" ca="1">INDIRECT(ADDRESS($B280,COLUMN()))</f>
        <v>6</v>
      </c>
      <c r="Y280" s="67" cm="1">
        <f t="array" aca="1" ref="Y280" ca="1">INDIRECT(ADDRESS($B280,COLUMN()))</f>
        <v>2</v>
      </c>
      <c r="Z280" s="67" cm="1">
        <f t="array" aca="1" ref="Z280" ca="1">INDIRECT(ADDRESS($B280,COLUMN()))</f>
        <v>5</v>
      </c>
      <c r="AA280" s="67" cm="1">
        <f t="array" aca="1" ref="AA280" ca="1">INDIRECT(ADDRESS($B280,COLUMN()))</f>
        <v>0</v>
      </c>
      <c r="AB280" s="56">
        <f t="shared" ca="1" si="209"/>
        <v>0.79387955742428784</v>
      </c>
      <c r="AC280" s="56">
        <f t="shared" ca="1" si="191"/>
        <v>0.94391346935951248</v>
      </c>
      <c r="AD280" s="56">
        <f t="shared" ca="1" si="192"/>
        <v>2.4623829635465544</v>
      </c>
      <c r="AE280" s="59"/>
      <c r="AF280" s="52"/>
      <c r="AG280" s="59"/>
      <c r="AH280" s="59"/>
      <c r="AI280" s="59"/>
      <c r="AJ280" s="59"/>
      <c r="AK280" s="59"/>
      <c r="AL280" s="59"/>
      <c r="AM280" s="59"/>
      <c r="AN280" s="59"/>
      <c r="AO280" s="57"/>
      <c r="AP280" s="57"/>
      <c r="AQ280" s="57"/>
      <c r="AR280" s="57"/>
      <c r="AS280" s="57"/>
      <c r="AT280" s="57"/>
      <c r="AU280" s="57" t="s">
        <v>113</v>
      </c>
      <c r="AV280" s="57" cm="1">
        <f t="array" aca="1" ref="AV280" ca="1">SUM(IF($C280&gt;0,IF(AND(INDIRECT(ADDRESS($C280,44))=0,INDIRECT(ADDRESS($C280,38))="UL",ISERROR(SEARCH("Rear",INDIRECT(ADDRESS($C280,33)))),ISERROR(SEARCH("Side",INDIRECT(ADDRESS($C280,33))))),INDIRECT(ADDRESS($C280,COLUMN())),0),0),IF($D280&gt;0,IF(AND(INDIRECT(ADDRESS($D280,44))=0,INDIRECT(ADDRESS($D280,38))="UL",ISERROR(SEARCH("Rear",INDIRECT(ADDRESS($D280,33)))),ISERROR(SEARCH("Side",INDIRECT(ADDRESS($D280,33))))),INDIRECT(ADDRESS($D280,COLUMN())),0),0),IF($E280&gt;0,IF(AND(INDIRECT(ADDRESS($E280,44))=0,INDIRECT(ADDRESS($E280,38))="UL",ISERROR(SEARCH("Rear",INDIRECT(ADDRESS($E280,33)))),ISERROR(SEARCH("Side",INDIRECT(ADDRESS($E280,33))))),INDIRECT(ADDRESS($E280,COLUMN())),0),0),IF($F280&gt;0,IF(AND(INDIRECT(ADDRESS($F280,44))=0,INDIRECT(ADDRESS($F280,38))="UL",ISERROR(SEARCH("Rear",INDIRECT(ADDRESS($F280,33)))),ISERROR(SEARCH("Side",INDIRECT(ADDRESS($F280,33))))),INDIRECT(ADDRESS($F280,COLUMN())),0),0),IF($G280&gt;0,IF(AND(INDIRECT(ADDRESS($G280,44))=0,INDIRECT(ADDRESS($G280,38))="UL",ISERROR(SEARCH("Rear",INDIRECT(ADDRESS($G280,33)))),ISERROR(SEARCH("Side",INDIRECT(ADDRESS($G280,33))))),INDIRECT(ADDRESS($G280,COLUMN())),0),0),IF($H280&gt;0,IF(AND(INDIRECT(ADDRESS($H280,44))=0,INDIRECT(ADDRESS($H280,38))="UL",ISERROR(SEARCH("Rear",INDIRECT(ADDRESS($H280,33)))),ISERROR(SEARCH("Side",INDIRECT(ADDRESS($H280,33))))),INDIRECT(ADDRESS($H280,COLUMN())),0),0),IF($I280&gt;0,IF(AND(INDIRECT(ADDRESS($I280,44))=0,INDIRECT(ADDRESS($I280,38))="UL",ISERROR(SEARCH("Rear",INDIRECT(ADDRESS($I280,33)))),ISERROR(SEARCH("Side",INDIRECT(ADDRESS($I280,33))))),INDIRECT(ADDRESS($I280,COLUMN())),0),0),IF($J280&gt;0,IF(AND(INDIRECT(ADDRESS($J280,44))=0,INDIRECT(ADDRESS($J280,38))="UL",ISERROR(SEARCH("Rear",INDIRECT(ADDRESS($J280,33)))),ISERROR(SEARCH("Side",INDIRECT(ADDRESS($J280,33))))),INDIRECT(ADDRESS($J280,COLUMN())),0),0),IF($K280&gt;0,IF(AND(INDIRECT(ADDRESS($K280,44))=0,INDIRECT(ADDRESS($K280,38))="UL",ISERROR(SEARCH("Rear",INDIRECT(ADDRESS($K280,33)))),ISERROR(SEARCH("Side",INDIRECT(ADDRESS($K280,33))))),INDIRECT(ADDRESS($K280,COLUMN())),0),0),IF($L280&gt;0,IF(AND(INDIRECT(ADDRESS($L280,44))=0,INDIRECT(ADDRESS($L280,38))="UL",ISERROR(SEARCH("Rear",INDIRECT(ADDRESS($L280,33)))),ISERROR(SEARCH("Side",INDIRECT(ADDRESS($L280,33))))),INDIRECT(ADDRESS($L280,COLUMN())),0),0),IF($M280&gt;0,IF(AND(INDIRECT(ADDRESS($M280,44))=0,INDIRECT(ADDRESS($M280,38))="UL",ISERROR(SEARCH("Rear",INDIRECT(ADDRESS($M280,33)))),ISERROR(SEARCH("Side",INDIRECT(ADDRESS($M280,33))))),INDIRECT(ADDRESS($M280,COLUMN())),0),0))</f>
        <v>0.33333333333333331</v>
      </c>
      <c r="AW280" s="57" cm="1">
        <f t="array" aca="1" ref="AW280" ca="1">SUM(IF($C280&gt;0,IF(AND(INDIRECT(ADDRESS($C280,44))=0,INDIRECT(ADDRESS($C280,38))="UL",ISERROR(SEARCH("Rear",INDIRECT(ADDRESS($C280,33)))),ISERROR(SEARCH("Side",INDIRECT(ADDRESS($C280,33))))),INDIRECT(ADDRESS($C280,COLUMN())),0),0),IF($D280&gt;0,IF(AND(INDIRECT(ADDRESS($D280,44))=0,INDIRECT(ADDRESS($D280,38))="UL",ISERROR(SEARCH("Rear",INDIRECT(ADDRESS($D280,33)))),ISERROR(SEARCH("Side",INDIRECT(ADDRESS($D280,33))))),INDIRECT(ADDRESS($D280,COLUMN())),0),0),IF($E280&gt;0,IF(AND(INDIRECT(ADDRESS($E280,44))=0,INDIRECT(ADDRESS($E280,38))="UL",ISERROR(SEARCH("Rear",INDIRECT(ADDRESS($E280,33)))),ISERROR(SEARCH("Side",INDIRECT(ADDRESS($E280,33))))),INDIRECT(ADDRESS($E280,COLUMN())),0),0),IF($F280&gt;0,IF(AND(INDIRECT(ADDRESS($F280,44))=0,INDIRECT(ADDRESS($F280,38))="UL",ISERROR(SEARCH("Rear",INDIRECT(ADDRESS($F280,33)))),ISERROR(SEARCH("Side",INDIRECT(ADDRESS($F280,33))))),INDIRECT(ADDRESS($F280,COLUMN())),0),0),IF($G280&gt;0,IF(AND(INDIRECT(ADDRESS($G280,44))=0,INDIRECT(ADDRESS($G280,38))="UL",ISERROR(SEARCH("Rear",INDIRECT(ADDRESS($G280,33)))),ISERROR(SEARCH("Side",INDIRECT(ADDRESS($G280,33))))),INDIRECT(ADDRESS($G280,COLUMN())),0),0),IF($H280&gt;0,IF(AND(INDIRECT(ADDRESS($H280,44))=0,INDIRECT(ADDRESS($H280,38))="UL",ISERROR(SEARCH("Rear",INDIRECT(ADDRESS($H280,33)))),ISERROR(SEARCH("Side",INDIRECT(ADDRESS($H280,33))))),INDIRECT(ADDRESS($H280,COLUMN())),0),0),IF($I280&gt;0,IF(AND(INDIRECT(ADDRESS($I280,44))=0,INDIRECT(ADDRESS($I280,38))="UL",ISERROR(SEARCH("Rear",INDIRECT(ADDRESS($I280,33)))),ISERROR(SEARCH("Side",INDIRECT(ADDRESS($I280,33))))),INDIRECT(ADDRESS($I280,COLUMN())),0),0),IF($J280&gt;0,IF(AND(INDIRECT(ADDRESS($J280,44))=0,INDIRECT(ADDRESS($J280,38))="UL",ISERROR(SEARCH("Rear",INDIRECT(ADDRESS($J280,33)))),ISERROR(SEARCH("Side",INDIRECT(ADDRESS($J280,33))))),INDIRECT(ADDRESS($J280,COLUMN())),0),0),IF($K280&gt;0,IF(AND(INDIRECT(ADDRESS($K280,44))=0,INDIRECT(ADDRESS($K280,38))="UL",ISERROR(SEARCH("Rear",INDIRECT(ADDRESS($K280,33)))),ISERROR(SEARCH("Side",INDIRECT(ADDRESS($K280,33))))),INDIRECT(ADDRESS($K280,COLUMN())),0),0),IF($L280&gt;0,IF(AND(INDIRECT(ADDRESS($L280,44))=0,INDIRECT(ADDRESS($L280,38))="UL",ISERROR(SEARCH("Rear",INDIRECT(ADDRESS($L280,33)))),ISERROR(SEARCH("Side",INDIRECT(ADDRESS($L280,33))))),INDIRECT(ADDRESS($L280,COLUMN())),0),0),IF($M280&gt;0,IF(AND(INDIRECT(ADDRESS($M280,44))=0,INDIRECT(ADDRESS($M280,38))="UL",ISERROR(SEARCH("Rear",INDIRECT(ADDRESS($M280,33)))),ISERROR(SEARCH("Side",INDIRECT(ADDRESS($M280,33))))),INDIRECT(ADDRESS($M280,COLUMN())),0),0))</f>
        <v>1.6666666666666665</v>
      </c>
      <c r="AX280" s="57" cm="1">
        <f t="array" aca="1" ref="AX280" ca="1">SUM(IF($C280&gt;0,IF(AND(INDIRECT(ADDRESS($C280,44))=0,INDIRECT(ADDRESS($C280,38))="UL",ISERROR(SEARCH("Rear",INDIRECT(ADDRESS($C280,33)))),ISERROR(SEARCH("Side",INDIRECT(ADDRESS($C280,33))))),INDIRECT(ADDRESS($C280,COLUMN())),0),0),IF($D280&gt;0,IF(AND(INDIRECT(ADDRESS($D280,44))=0,INDIRECT(ADDRESS($D280,38))="UL",ISERROR(SEARCH("Rear",INDIRECT(ADDRESS($D280,33)))),ISERROR(SEARCH("Side",INDIRECT(ADDRESS($D280,33))))),INDIRECT(ADDRESS($D280,COLUMN())),0),0),IF($E280&gt;0,IF(AND(INDIRECT(ADDRESS($E280,44))=0,INDIRECT(ADDRESS($E280,38))="UL",ISERROR(SEARCH("Rear",INDIRECT(ADDRESS($E280,33)))),ISERROR(SEARCH("Side",INDIRECT(ADDRESS($E280,33))))),INDIRECT(ADDRESS($E280,COLUMN())),0),0),IF($F280&gt;0,IF(AND(INDIRECT(ADDRESS($F280,44))=0,INDIRECT(ADDRESS($F280,38))="UL",ISERROR(SEARCH("Rear",INDIRECT(ADDRESS($F280,33)))),ISERROR(SEARCH("Side",INDIRECT(ADDRESS($F280,33))))),INDIRECT(ADDRESS($F280,COLUMN())),0),0),IF($G280&gt;0,IF(AND(INDIRECT(ADDRESS($G280,44))=0,INDIRECT(ADDRESS($G280,38))="UL",ISERROR(SEARCH("Rear",INDIRECT(ADDRESS($G280,33)))),ISERROR(SEARCH("Side",INDIRECT(ADDRESS($G280,33))))),INDIRECT(ADDRESS($G280,COLUMN())),0),0),IF($H280&gt;0,IF(AND(INDIRECT(ADDRESS($H280,44))=0,INDIRECT(ADDRESS($H280,38))="UL",ISERROR(SEARCH("Rear",INDIRECT(ADDRESS($H280,33)))),ISERROR(SEARCH("Side",INDIRECT(ADDRESS($H280,33))))),INDIRECT(ADDRESS($H280,COLUMN())),0),0),IF($I280&gt;0,IF(AND(INDIRECT(ADDRESS($I280,44))=0,INDIRECT(ADDRESS($I280,38))="UL",ISERROR(SEARCH("Rear",INDIRECT(ADDRESS($I280,33)))),ISERROR(SEARCH("Side",INDIRECT(ADDRESS($I280,33))))),INDIRECT(ADDRESS($I280,COLUMN())),0),0),IF($J280&gt;0,IF(AND(INDIRECT(ADDRESS($J280,44))=0,INDIRECT(ADDRESS($J280,38))="UL",ISERROR(SEARCH("Rear",INDIRECT(ADDRESS($J280,33)))),ISERROR(SEARCH("Side",INDIRECT(ADDRESS($J280,33))))),INDIRECT(ADDRESS($J280,COLUMN())),0),0),IF($K280&gt;0,IF(AND(INDIRECT(ADDRESS($K280,44))=0,INDIRECT(ADDRESS($K280,38))="UL",ISERROR(SEARCH("Rear",INDIRECT(ADDRESS($K280,33)))),ISERROR(SEARCH("Side",INDIRECT(ADDRESS($K280,33))))),INDIRECT(ADDRESS($K280,COLUMN())),0),0),IF($L280&gt;0,IF(AND(INDIRECT(ADDRESS($L280,44))=0,INDIRECT(ADDRESS($L280,38))="UL",ISERROR(SEARCH("Rear",INDIRECT(ADDRESS($L280,33)))),ISERROR(SEARCH("Side",INDIRECT(ADDRESS($L280,33))))),INDIRECT(ADDRESS($L280,COLUMN())),0),0),IF($M280&gt;0,IF(AND(INDIRECT(ADDRESS($M280,44))=0,INDIRECT(ADDRESS($M280,38))="UL",ISERROR(SEARCH("Rear",INDIRECT(ADDRESS($M280,33)))),ISERROR(SEARCH("Side",INDIRECT(ADDRESS($M280,33))))),INDIRECT(ADDRESS($M280,COLUMN())),0),0))</f>
        <v>0.33333333333333331</v>
      </c>
      <c r="AY280" s="58">
        <f t="shared" ca="1" si="193"/>
        <v>1.6666666666666665</v>
      </c>
      <c r="AZ280" s="58">
        <f t="shared" ca="1" si="194"/>
        <v>0.77777777777777768</v>
      </c>
      <c r="BA280" s="58" cm="1">
        <f t="array" aca="1" ref="BA280" ca="1">SUM(IF($C280&gt;0,IF(AND(INDIRECT(ADDRESS($C280,44))=0,INDIRECT(ADDRESS($C280,38))="UL"),INDIRECT(ADDRESS($C280,COLUMN())),0),0),IF($D280&gt;0,IF(AND(INDIRECT(ADDRESS($D280,44))=0,INDIRECT(ADDRESS($D280,38))="UL"),INDIRECT(ADDRESS($D280,COLUMN())),0),0),IF($E280&gt;0,IF(AND(INDIRECT(ADDRESS($E280,44))=0,INDIRECT(ADDRESS($E280,38))="UL"),INDIRECT(ADDRESS($E280,COLUMN())),0),0),IF($F280&gt;0,IF(AND(INDIRECT(ADDRESS($F280,44))=0,INDIRECT(ADDRESS($F280,38))="UL"),INDIRECT(ADDRESS($F280,COLUMN())),0),0),IF($G280&gt;0,IF(AND(INDIRECT(ADDRESS($G280,44))=0,INDIRECT(ADDRESS($G280,38))="UL"),INDIRECT(ADDRESS($G280,COLUMN())),0),0),IF($H280&gt;0,IF(AND(INDIRECT(ADDRESS($H280,44))=0,INDIRECT(ADDRESS($H280,38))="UL"),INDIRECT(ADDRESS($H280,COLUMN())),0),0),IF($I280&gt;0,IF(AND(INDIRECT(ADDRESS($I280,44))=0,INDIRECT(ADDRESS($I280,38))="UL"),INDIRECT(ADDRESS($I280,COLUMN())),0),0),IF($J280&gt;0,IF(AND(INDIRECT(ADDRESS($J280,44))=0,INDIRECT(ADDRESS($J280,38))="UL"),INDIRECT(ADDRESS($J280,COLUMN())),0),0),IF($K280&gt;0,IF(AND(INDIRECT(ADDRESS($K280,44))=0,INDIRECT(ADDRESS($K280,38))="UL"),INDIRECT(ADDRESS($K280,COLUMN())),0),0),IF($L280&gt;0,IF(AND(INDIRECT(ADDRESS($L280,44))=0,INDIRECT(ADDRESS($L280,38))="UL"),INDIRECT(ADDRESS($L280,COLUMN())),0),0),IF($M280&gt;0,IF(AND(INDIRECT(ADDRESS($M280,44))=0,INDIRECT(ADDRESS($M280,38))="UL"),INDIRECT(ADDRESS($M280,COLUMN())),0),0))</f>
        <v>0.48888888888888882</v>
      </c>
      <c r="BB280" s="58" cm="1">
        <f t="array" aca="1" ref="BB280" ca="1">SUM(IF($C280&gt;0,IF(AND(INDIRECT(ADDRESS($C280,44))=0,INDIRECT(ADDRESS($C280,38))="UL"),INDIRECT(ADDRESS($C280,COLUMN())),0),0),IF($D280&gt;0,IF(AND(INDIRECT(ADDRESS($D280,44))=0,INDIRECT(ADDRESS($D280,38))="UL"),INDIRECT(ADDRESS($D280,COLUMN())),0),0),IF($E280&gt;0,IF(AND(INDIRECT(ADDRESS($E280,44))=0,INDIRECT(ADDRESS($E280,38))="UL"),INDIRECT(ADDRESS($E280,COLUMN())),0),0),IF($F280&gt;0,IF(AND(INDIRECT(ADDRESS($F280,44))=0,INDIRECT(ADDRESS($F280,38))="UL"),INDIRECT(ADDRESS($F280,COLUMN())),0),0),IF($G280&gt;0,IF(AND(INDIRECT(ADDRESS($G280,44))=0,INDIRECT(ADDRESS($G280,38))="UL"),INDIRECT(ADDRESS($G280,COLUMN())),0),0),IF($H280&gt;0,IF(AND(INDIRECT(ADDRESS($H280,44))=0,INDIRECT(ADDRESS($H280,38))="UL"),INDIRECT(ADDRESS($H280,COLUMN())),0),0),IF($I280&gt;0,IF(AND(INDIRECT(ADDRESS($I280,44))=0,INDIRECT(ADDRESS($I280,38))="UL"),INDIRECT(ADDRESS($I280,COLUMN())),0),0),IF($J280&gt;0,IF(AND(INDIRECT(ADDRESS($J280,44))=0,INDIRECT(ADDRESS($J280,38))="UL"),INDIRECT(ADDRESS($J280,COLUMN())),0),0),IF($K280&gt;0,IF(AND(INDIRECT(ADDRESS($K280,44))=0,INDIRECT(ADDRESS($K280,38))="UL"),INDIRECT(ADDRESS($K280,COLUMN())),0),0),IF($L280&gt;0,IF(AND(INDIRECT(ADDRESS($L280,44))=0,INDIRECT(ADDRESS($L280,38))="UL"),INDIRECT(ADDRESS($L280,COLUMN())),0),0),IF($M280&gt;0,IF(AND(INDIRECT(ADDRESS($M280,44))=0,INDIRECT(ADDRESS($M280,38))="UL"),INDIRECT(ADDRESS($M280,COLUMN())),0),0))</f>
        <v>0.1333333333333333</v>
      </c>
      <c r="BC280" s="58" cm="1">
        <f t="array" aca="1" ref="BC280" ca="1">SUM(IF($C280&gt;0,IF(AND(INDIRECT(ADDRESS($C280,44))=0,INDIRECT(ADDRESS($C280,38))="UL"),INDIRECT(ADDRESS($C280,COLUMN())),0),0),IF($D280&gt;0,IF(AND(INDIRECT(ADDRESS($D280,44))=0,INDIRECT(ADDRESS($D280,38))="UL"),INDIRECT(ADDRESS($D280,COLUMN())),0),0),IF($E280&gt;0,IF(AND(INDIRECT(ADDRESS($E280,44))=0,INDIRECT(ADDRESS($E280,38))="UL"),INDIRECT(ADDRESS($E280,COLUMN())),0),0),IF($F280&gt;0,IF(AND(INDIRECT(ADDRESS($F280,44))=0,INDIRECT(ADDRESS($F280,38))="UL"),INDIRECT(ADDRESS($F280,COLUMN())),0),0),IF($G280&gt;0,IF(AND(INDIRECT(ADDRESS($G280,44))=0,INDIRECT(ADDRESS($G280,38))="UL"),INDIRECT(ADDRESS($G280,COLUMN())),0),0),IF($H280&gt;0,IF(AND(INDIRECT(ADDRESS($H280,44))=0,INDIRECT(ADDRESS($H280,38))="UL"),INDIRECT(ADDRESS($H280,COLUMN())),0),0),IF($I280&gt;0,IF(AND(INDIRECT(ADDRESS($I280,44))=0,INDIRECT(ADDRESS($I280,38))="UL"),INDIRECT(ADDRESS($I280,COLUMN())),0),0),IF($J280&gt;0,IF(AND(INDIRECT(ADDRESS($J280,44))=0,INDIRECT(ADDRESS($J280,38))="UL"),INDIRECT(ADDRESS($J280,COLUMN())),0),0),IF($K280&gt;0,IF(AND(INDIRECT(ADDRESS($K280,44))=0,INDIRECT(ADDRESS($K280,38))="UL"),INDIRECT(ADDRESS($K280,COLUMN())),0),0),IF($L280&gt;0,IF(AND(INDIRECT(ADDRESS($L280,44))=0,INDIRECT(ADDRESS($L280,38))="UL"),INDIRECT(ADDRESS($L280,COLUMN())),0),0),IF($M280&gt;0,IF(AND(INDIRECT(ADDRESS($M280,44))=0,INDIRECT(ADDRESS($M280,38))="UL"),INDIRECT(ADDRESS($M280,COLUMN())),0),0))</f>
        <v>0.1333333333333333</v>
      </c>
      <c r="BD280" s="58" cm="1">
        <f t="array" aca="1" ref="BD280" ca="1">SUM(IF($C280&gt;0,IF(AND(INDIRECT(ADDRESS($C280,44))=0,INDIRECT(ADDRESS($C280,38))="UL"),INDIRECT(ADDRESS($C280,COLUMN())),0),0),IF($D280&gt;0,IF(AND(INDIRECT(ADDRESS($D280,44))=0,INDIRECT(ADDRESS($D280,38))="UL"),INDIRECT(ADDRESS($D280,COLUMN())),0),0),IF($E280&gt;0,IF(AND(INDIRECT(ADDRESS($E280,44))=0,INDIRECT(ADDRESS($E280,38))="UL"),INDIRECT(ADDRESS($E280,COLUMN())),0),0),IF($F280&gt;0,IF(AND(INDIRECT(ADDRESS($F280,44))=0,INDIRECT(ADDRESS($F280,38))="UL"),INDIRECT(ADDRESS($F280,COLUMN())),0),0),IF($G280&gt;0,IF(AND(INDIRECT(ADDRESS($G280,44))=0,INDIRECT(ADDRESS($G280,38))="UL"),INDIRECT(ADDRESS($G280,COLUMN())),0),0),IF($H280&gt;0,IF(AND(INDIRECT(ADDRESS($H280,44))=0,INDIRECT(ADDRESS($H280,38))="UL"),INDIRECT(ADDRESS($H280,COLUMN())),0),0),IF($I280&gt;0,IF(AND(INDIRECT(ADDRESS($I280,44))=0,INDIRECT(ADDRESS($I280,38))="UL"),INDIRECT(ADDRESS($I280,COLUMN())),0),0),IF($J280&gt;0,IF(AND(INDIRECT(ADDRESS($J280,44))=0,INDIRECT(ADDRESS($J280,38))="UL"),INDIRECT(ADDRESS($J280,COLUMN())),0),0),IF($K280&gt;0,IF(AND(INDIRECT(ADDRESS($K280,44))=0,INDIRECT(ADDRESS($K280,38))="UL"),INDIRECT(ADDRESS($K280,COLUMN())),0),0),IF($L280&gt;0,IF(AND(INDIRECT(ADDRESS($L280,44))=0,INDIRECT(ADDRESS($L280,38))="UL"),INDIRECT(ADDRESS($L280,COLUMN())),0),0),IF($M280&gt;0,IF(AND(INDIRECT(ADDRESS($M280,44))=0,INDIRECT(ADDRESS($M280,38))="UL"),INDIRECT(ADDRESS($M280,COLUMN())),0),0))</f>
        <v>0.48888888888888887</v>
      </c>
      <c r="BE280" s="57">
        <f t="shared" ca="1" si="195"/>
        <v>0.1333333333333333</v>
      </c>
      <c r="BF280" s="57" cm="1">
        <f t="array" aca="1" ref="BF280" ca="1">SUM(IF($C280&gt;0,IF(INDIRECT(ADDRESS($C280,45))=1,INDIRECT(ADDRESS($C280,52))*INDIRECT(ADDRESS($C280,42))/5,0),0), IF($D280&gt;0,IF(INDIRECT(ADDRESS($D280,45))=1,INDIRECT(ADDRESS($D280,52))*INDIRECT(ADDRESS($D280,42))/5,0),0), IF($E280&gt;0,IF(INDIRECT(ADDRESS($E280,45))=1,INDIRECT(ADDRESS($E280,52))*INDIRECT(ADDRESS($E280,42))/5,0),0), IF($F280&gt;0,IF(INDIRECT(ADDRESS($F280,45))=1,INDIRECT(ADDRESS($F280,52))*INDIRECT(ADDRESS($F280,42))/5,0),0), IF($G280&gt;0,IF(INDIRECT(ADDRESS($G280,45))=1,INDIRECT(ADDRESS($G280,52))*INDIRECT(ADDRESS($G280,42))/5,0),0), IF($H280&gt;0,IF(INDIRECT(ADDRESS($H280,45))=1,INDIRECT(ADDRESS($H280,52))*INDIRECT(ADDRESS($H280,42))/5,0),0)
)*$BF$296/100</f>
        <v>0</v>
      </c>
      <c r="BG280" s="19">
        <v>1</v>
      </c>
      <c r="BH280" s="57" cm="1">
        <f t="array" aca="1" ref="BH280" ca="1">SUM(IF($C280&gt;0,IF(AND(INDIRECT(ADDRESS($C280,44))=0,INDIRECT(ADDRESS($C280,38))&lt;&gt;"UL"),INDIRECT(ADDRESS($C280,COLUMN()-12)),0),0), IF($D280&gt;0,IF(AND(INDIRECT(ADDRESS($D280,44))=0,INDIRECT(ADDRESS($D280,38))&lt;&gt;"UL"),INDIRECT(ADDRESS($D280,COLUMN()-12)),0),0), IF($E280&gt;0,IF(AND(INDIRECT(ADDRESS($E280,44))=0,INDIRECT(ADDRESS($E280,38))&lt;&gt;"UL"),INDIRECT(ADDRESS($E280,COLUMN()-12)),0),0), IF($F280&gt;0,IF(AND(INDIRECT(ADDRESS($F280,44))=0,INDIRECT(ADDRESS($F280,38))&lt;&gt;"UL"),INDIRECT(ADDRESS($F280,COLUMN()-12)),0),0), IF($G280&gt;0,IF(AND(INDIRECT(ADDRESS($G280,44))=0,INDIRECT(ADDRESS($G280,38))&lt;&gt;"UL"),INDIRECT(ADDRESS($G280,COLUMN()-12)),0),0), IF($H280&gt;0,IF(AND(INDIRECT(ADDRESS($H280,44))=0,INDIRECT(ADDRESS($H280,38))&lt;&gt;"UL"),INDIRECT(ADDRESS($H280,COLUMN()-12)),0),0), IF($I280&gt;0,IF(AND(INDIRECT(ADDRESS($I280,44))=0,INDIRECT(ADDRESS($I280,38))&lt;&gt;"UL"),INDIRECT(ADDRESS($I280,COLUMN()-12)),0),0), IF($J280&gt;0,IF(AND(INDIRECT(ADDRESS($J280,44))=0,INDIRECT(ADDRESS($J280,38))&lt;&gt;"UL"),INDIRECT(ADDRESS($J280,COLUMN()-12)),0),0), IF($K280&gt;0,IF(AND(INDIRECT(ADDRESS($K280,44))=0,INDIRECT(ADDRESS($K280,38))&lt;&gt;"UL"),INDIRECT(ADDRESS($K280,COLUMN()-12)),0),0), IF($L280&gt;0,IF(AND(INDIRECT(ADDRESS($L280,44))=0,INDIRECT(ADDRESS($L280,38))&lt;&gt;"UL"),INDIRECT(ADDRESS($L280,COLUMN()-12)),0),0), IF($M280&gt;0,IF(AND(INDIRECT(ADDRESS($M280,44))=0,INDIRECT(ADDRESS($M280,38))&lt;&gt;"UL"),INDIRECT(ADDRESS($M280,COLUMN()-12)),0),0))</f>
        <v>1.3333333333333333</v>
      </c>
      <c r="BI280" s="57" cm="1">
        <f t="array" aca="1" ref="BI280" ca="1">SUM(IF($C280&gt;0,IF(AND(INDIRECT(ADDRESS($C280,44))=0,INDIRECT(ADDRESS($C280,38))&lt;&gt;"UL"),INDIRECT(ADDRESS($C280,COLUMN()-12)),0),0), IF($D280&gt;0,IF(AND(INDIRECT(ADDRESS($D280,44))=0,INDIRECT(ADDRESS($D280,38))&lt;&gt;"UL"),INDIRECT(ADDRESS($D280,COLUMN()-12)),0),0), IF($E280&gt;0,IF(AND(INDIRECT(ADDRESS($E280,44))=0,INDIRECT(ADDRESS($E280,38))&lt;&gt;"UL"),INDIRECT(ADDRESS($E280,COLUMN()-12)),0),0), IF($F280&gt;0,IF(AND(INDIRECT(ADDRESS($F280,44))=0,INDIRECT(ADDRESS($F280,38))&lt;&gt;"UL"),INDIRECT(ADDRESS($F280,COLUMN()-12)),0),0), IF($G280&gt;0,IF(AND(INDIRECT(ADDRESS($G280,44))=0,INDIRECT(ADDRESS($G280,38))&lt;&gt;"UL"),INDIRECT(ADDRESS($G280,COLUMN()-12)),0),0), IF($H280&gt;0,IF(AND(INDIRECT(ADDRESS($H280,44))=0,INDIRECT(ADDRESS($H280,38))&lt;&gt;"UL"),INDIRECT(ADDRESS($H280,COLUMN()-12)),0),0), IF($I280&gt;0,IF(AND(INDIRECT(ADDRESS($I280,44))=0,INDIRECT(ADDRESS($I280,38))&lt;&gt;"UL"),INDIRECT(ADDRESS($I280,COLUMN()-12)),0),0), IF($J280&gt;0,IF(AND(INDIRECT(ADDRESS($J280,44))=0,INDIRECT(ADDRESS($J280,38))&lt;&gt;"UL"),INDIRECT(ADDRESS($J280,COLUMN()-12)),0),0), IF($K280&gt;0,IF(AND(INDIRECT(ADDRESS($K280,44))=0,INDIRECT(ADDRESS($K280,38))&lt;&gt;"UL"),INDIRECT(ADDRESS($K280,COLUMN()-12)),0),0), IF($L280&gt;0,IF(AND(INDIRECT(ADDRESS($L280,44))=0,INDIRECT(ADDRESS($L280,38))&lt;&gt;"UL"),INDIRECT(ADDRESS($L280,COLUMN()-12)),0),0), IF($M280&gt;0,IF(AND(INDIRECT(ADDRESS($M280,44))=0,INDIRECT(ADDRESS($M280,38))&lt;&gt;"UL"),INDIRECT(ADDRESS($M280,COLUMN()-12)),0),0))</f>
        <v>0.88888888888888884</v>
      </c>
      <c r="BJ280" s="57" cm="1">
        <f t="array" aca="1" ref="BJ280" ca="1">SUM(IF($C280&gt;0,IF(AND(INDIRECT(ADDRESS($C280,44))=0,INDIRECT(ADDRESS($C280,38))&lt;&gt;"UL"),INDIRECT(ADDRESS($C280,COLUMN()-12)),0),0), IF($D280&gt;0,IF(AND(INDIRECT(ADDRESS($D280,44))=0,INDIRECT(ADDRESS($D280,38))&lt;&gt;"UL"),INDIRECT(ADDRESS($D280,COLUMN()-12)),0),0), IF($E280&gt;0,IF(AND(INDIRECT(ADDRESS($E280,44))=0,INDIRECT(ADDRESS($E280,38))&lt;&gt;"UL"),INDIRECT(ADDRESS($E280,COLUMN()-12)),0),0), IF($F280&gt;0,IF(AND(INDIRECT(ADDRESS($F280,44))=0,INDIRECT(ADDRESS($F280,38))&lt;&gt;"UL"),INDIRECT(ADDRESS($F280,COLUMN()-12)),0),0), IF($G280&gt;0,IF(AND(INDIRECT(ADDRESS($G280,44))=0,INDIRECT(ADDRESS($G280,38))&lt;&gt;"UL"),INDIRECT(ADDRESS($G280,COLUMN()-12)),0),0), IF($H280&gt;0,IF(AND(INDIRECT(ADDRESS($H280,44))=0,INDIRECT(ADDRESS($H280,38))&lt;&gt;"UL"),INDIRECT(ADDRESS($H280,COLUMN()-12)),0),0), IF($I280&gt;0,IF(AND(INDIRECT(ADDRESS($I280,44))=0,INDIRECT(ADDRESS($I280,38))&lt;&gt;"UL"),INDIRECT(ADDRESS($I280,COLUMN()-12)),0),0), IF($J280&gt;0,IF(AND(INDIRECT(ADDRESS($J280,44))=0,INDIRECT(ADDRESS($J280,38))&lt;&gt;"UL"),INDIRECT(ADDRESS($J280,COLUMN()-12)),0),0), IF($K280&gt;0,IF(AND(INDIRECT(ADDRESS($K280,44))=0,INDIRECT(ADDRESS($K280,38))&lt;&gt;"UL"),INDIRECT(ADDRESS($K280,COLUMN()-12)),0),0), IF($L280&gt;0,IF(AND(INDIRECT(ADDRESS($L280,44))=0,INDIRECT(ADDRESS($L280,38))&lt;&gt;"UL"),INDIRECT(ADDRESS($L280,COLUMN()-12)),0),0), IF($M280&gt;0,IF(AND(INDIRECT(ADDRESS($M280,44))=0,INDIRECT(ADDRESS($M280,38))&lt;&gt;"UL"),INDIRECT(ADDRESS($M280,COLUMN()-12)),0),0))</f>
        <v>0.44444444444444442</v>
      </c>
      <c r="BK280" s="57">
        <f t="shared" ca="1" si="214"/>
        <v>0.88888888888888884</v>
      </c>
      <c r="BL280" s="58">
        <f t="shared" ca="1" si="213"/>
        <v>0.88888888888888895</v>
      </c>
      <c r="BM280" s="57" cm="1">
        <f t="array" aca="1" ref="BM280" ca="1">SUM(IF($C280&gt;0,IF(AND(INDIRECT(ADDRESS($C280,44))=0,INDIRECT(ADDRESS($C280,38))&lt;&gt;"UL"),INDIRECT(ADDRESS($C280,COLUMN()-12)),0),0), IF($D280&gt;0,IF(AND(INDIRECT(ADDRESS($D280,44))=0,INDIRECT(ADDRESS($D280,38))&lt;&gt;"UL"),INDIRECT(ADDRESS($D280,COLUMN()-12)),0),0), IF($E280&gt;0,IF(AND(INDIRECT(ADDRESS($E280,44))=0,INDIRECT(ADDRESS($E280,38))&lt;&gt;"UL"),INDIRECT(ADDRESS($E280,COLUMN()-12)),0),0), IF($F280&gt;0,IF(AND(INDIRECT(ADDRESS($F280,44))=0,INDIRECT(ADDRESS($F280,38))&lt;&gt;"UL"),INDIRECT(ADDRESS($F280,COLUMN()-12)),0),0), IF($G280&gt;0,IF(AND(INDIRECT(ADDRESS($G280,44))=0,INDIRECT(ADDRESS($G280,38))&lt;&gt;"UL"),INDIRECT(ADDRESS($G280,COLUMN()-12)),0),0), IF($H280&gt;0,IF(AND(INDIRECT(ADDRESS($H280,44))=0,INDIRECT(ADDRESS($H280,38))&lt;&gt;"UL"),INDIRECT(ADDRESS($H280,COLUMN()-12)),0),0), IF($I280&gt;0,IF(AND(INDIRECT(ADDRESS($I280,44))=0,INDIRECT(ADDRESS($I280,38))&lt;&gt;"UL"),INDIRECT(ADDRESS($I280,COLUMN()-12)),0),0), IF($J280&gt;0,IF(AND(INDIRECT(ADDRESS($J280,44))=0,INDIRECT(ADDRESS($J280,38))&lt;&gt;"UL"),INDIRECT(ADDRESS($J280,COLUMN()-12)),0),0), IF($K280&gt;0,IF(AND(INDIRECT(ADDRESS($K280,44))=0,INDIRECT(ADDRESS($K280,38))&lt;&gt;"UL"),INDIRECT(ADDRESS($K280,COLUMN()-11)),0),0), IF($L280&gt;0,IF(AND(INDIRECT(ADDRESS($L280,44))=0,INDIRECT(ADDRESS($L280,38))&lt;&gt;"UL"),INDIRECT(ADDRESS($L280,COLUMN()-11)),0),0), IF($M280&gt;0,IF(AND(INDIRECT(ADDRESS($M280,44))=0,INDIRECT(ADDRESS($M280,38))&lt;&gt;"UL"),INDIRECT(ADDRESS($M280,COLUMN()-11)),0),0))</f>
        <v>0.29629629629629634</v>
      </c>
      <c r="BN280" s="57" cm="1">
        <f t="array" aca="1" ref="BN280" ca="1">SUM(IF($C280&gt;0,IF(AND(INDIRECT(ADDRESS($C280,44))=0,INDIRECT(ADDRESS($C280,38))&lt;&gt;"UL"),INDIRECT(ADDRESS($C280,COLUMN()-12)),0),0), IF($D280&gt;0,IF(AND(INDIRECT(ADDRESS($D280,44))=0,INDIRECT(ADDRESS($D280,38))&lt;&gt;"UL"),INDIRECT(ADDRESS($D280,COLUMN()-12)),0),0), IF($E280&gt;0,IF(AND(INDIRECT(ADDRESS($E280,44))=0,INDIRECT(ADDRESS($E280,38))&lt;&gt;"UL"),INDIRECT(ADDRESS($E280,COLUMN()-12)),0),0), IF($F280&gt;0,IF(AND(INDIRECT(ADDRESS($F280,44))=0,INDIRECT(ADDRESS($F280,38))&lt;&gt;"UL"),INDIRECT(ADDRESS($F280,COLUMN()-12)),0),0), IF($G280&gt;0,IF(AND(INDIRECT(ADDRESS($G280,44))=0,INDIRECT(ADDRESS($G280,38))&lt;&gt;"UL"),INDIRECT(ADDRESS($G280,COLUMN()-12)),0),0), IF($H280&gt;0,IF(AND(INDIRECT(ADDRESS($H280,44))=0,INDIRECT(ADDRESS($H280,38))&lt;&gt;"UL"),INDIRECT(ADDRESS($H280,COLUMN()-12)),0),0), IF($I280&gt;0,IF(AND(INDIRECT(ADDRESS($I280,44))=0,INDIRECT(ADDRESS($I280,38))&lt;&gt;"UL"),INDIRECT(ADDRESS($I280,COLUMN()-12)),0),0), IF($J280&gt;0,IF(AND(INDIRECT(ADDRESS($J280,44))=0,INDIRECT(ADDRESS($J280,38))&lt;&gt;"UL"),INDIRECT(ADDRESS($J280,COLUMN()-12)),0),0), IF($K280&gt;0,IF(AND(INDIRECT(ADDRESS($K280,44))=0,INDIRECT(ADDRESS($K280,38))&lt;&gt;"UL"),INDIRECT(ADDRESS($K280,COLUMN()-11)),0),0), IF($L280&gt;0,IF(AND(INDIRECT(ADDRESS($L280,44))=0,INDIRECT(ADDRESS($L280,38))&lt;&gt;"UL"),INDIRECT(ADDRESS($L280,COLUMN()-11)),0),0), IF($M280&gt;0,IF(AND(INDIRECT(ADDRESS($M280,44))=0,INDIRECT(ADDRESS($M280,38))&lt;&gt;"UL"),INDIRECT(ADDRESS($M280,COLUMN()-11)),0),0))</f>
        <v>0.4148148148148148</v>
      </c>
      <c r="BO280" s="57" cm="1">
        <f t="array" aca="1" ref="BO280" ca="1">SUM(IF($C280&gt;0,IF(AND(INDIRECT(ADDRESS($C280,44))=0,INDIRECT(ADDRESS($C280,38))&lt;&gt;"UL"),INDIRECT(ADDRESS($C280,COLUMN()-12)),0),0), IF($D280&gt;0,IF(AND(INDIRECT(ADDRESS($D280,44))=0,INDIRECT(ADDRESS($D280,38))&lt;&gt;"UL"),INDIRECT(ADDRESS($D280,COLUMN()-12)),0),0), IF($E280&gt;0,IF(AND(INDIRECT(ADDRESS($E280,44))=0,INDIRECT(ADDRESS($E280,38))&lt;&gt;"UL"),INDIRECT(ADDRESS($E280,COLUMN()-12)),0),0), IF($F280&gt;0,IF(AND(INDIRECT(ADDRESS($F280,44))=0,INDIRECT(ADDRESS($F280,38))&lt;&gt;"UL"),INDIRECT(ADDRESS($F280,COLUMN()-12)),0),0), IF($G280&gt;0,IF(AND(INDIRECT(ADDRESS($G280,44))=0,INDIRECT(ADDRESS($G280,38))&lt;&gt;"UL"),INDIRECT(ADDRESS($G280,COLUMN()-12)),0),0), IF($H280&gt;0,IF(AND(INDIRECT(ADDRESS($H280,44))=0,INDIRECT(ADDRESS($H280,38))&lt;&gt;"UL"),INDIRECT(ADDRESS($H280,COLUMN()-12)),0),0), IF($I280&gt;0,IF(AND(INDIRECT(ADDRESS($I280,44))=0,INDIRECT(ADDRESS($I280,38))&lt;&gt;"UL"),INDIRECT(ADDRESS($I280,COLUMN()-12)),0),0), IF($J280&gt;0,IF(AND(INDIRECT(ADDRESS($J280,44))=0,INDIRECT(ADDRESS($J280,38))&lt;&gt;"UL"),INDIRECT(ADDRESS($J280,COLUMN()-12)),0),0), IF($K280&gt;0,IF(AND(INDIRECT(ADDRESS($K280,44))=0,INDIRECT(ADDRESS($K280,38))&lt;&gt;"UL"),INDIRECT(ADDRESS($K280,COLUMN()-11)),0),0), IF($L280&gt;0,IF(AND(INDIRECT(ADDRESS($L280,44))=0,INDIRECT(ADDRESS($L280,38))&lt;&gt;"UL"),INDIRECT(ADDRESS($L280,COLUMN()-11)),0),0), IF($M280&gt;0,IF(AND(INDIRECT(ADDRESS($M280,44))=0,INDIRECT(ADDRESS($M280,38))&lt;&gt;"UL"),INDIRECT(ADDRESS($M280,COLUMN()-11)),0),0))</f>
        <v>0.29629629629629634</v>
      </c>
      <c r="BP280" s="57" cm="1">
        <f t="array" aca="1" ref="BP280" ca="1">SUM(IF($C280&gt;0,IF(AND(INDIRECT(ADDRESS($C280,44))=0,INDIRECT(ADDRESS($C280,38))&lt;&gt;"UL"),INDIRECT(ADDRESS($C280,COLUMN()-12)),0),0), IF($D280&gt;0,IF(AND(INDIRECT(ADDRESS($D280,44))=0,INDIRECT(ADDRESS($D280,38))&lt;&gt;"UL"),INDIRECT(ADDRESS($D280,COLUMN()-12)),0),0), IF($E280&gt;0,IF(AND(INDIRECT(ADDRESS($E280,44))=0,INDIRECT(ADDRESS($E280,38))&lt;&gt;"UL"),INDIRECT(ADDRESS($E280,COLUMN()-12)),0),0), IF($F280&gt;0,IF(AND(INDIRECT(ADDRESS($F280,44))=0,INDIRECT(ADDRESS($F280,38))&lt;&gt;"UL"),INDIRECT(ADDRESS($F280,COLUMN()-12)),0),0), IF($G280&gt;0,IF(AND(INDIRECT(ADDRESS($G280,44))=0,INDIRECT(ADDRESS($G280,38))&lt;&gt;"UL"),INDIRECT(ADDRESS($G280,COLUMN()-12)),0),0), IF($H280&gt;0,IF(AND(INDIRECT(ADDRESS($H280,44))=0,INDIRECT(ADDRESS($H280,38))&lt;&gt;"UL"),INDIRECT(ADDRESS($H280,COLUMN()-12)),0),0), IF($I280&gt;0,IF(AND(INDIRECT(ADDRESS($I280,44))=0,INDIRECT(ADDRESS($I280,38))&lt;&gt;"UL"),INDIRECT(ADDRESS($I280,COLUMN()-12)),0),0), IF($J280&gt;0,IF(AND(INDIRECT(ADDRESS($J280,44))=0,INDIRECT(ADDRESS($J280,38))&lt;&gt;"UL"),INDIRECT(ADDRESS($J280,COLUMN()-12)),0),0), IF($K280&gt;0,IF(AND(INDIRECT(ADDRESS($K280,44))=0,INDIRECT(ADDRESS($K280,38))&lt;&gt;"UL"),INDIRECT(ADDRESS($K280,COLUMN()-11)),0),0), IF($L280&gt;0,IF(AND(INDIRECT(ADDRESS($L280,44))=0,INDIRECT(ADDRESS($L280,38))&lt;&gt;"UL"),INDIRECT(ADDRESS($L280,COLUMN()-11)),0),0), IF($M280&gt;0,IF(AND(INDIRECT(ADDRESS($M280,44))=0,INDIRECT(ADDRESS($M280,38))&lt;&gt;"UL"),INDIRECT(ADDRESS($M280,COLUMN()-11)),0),0))</f>
        <v>0.4148148148148148</v>
      </c>
      <c r="BQ280" s="57">
        <f ca="1">SUM(BM280:BP280)</f>
        <v>1.4222222222222223</v>
      </c>
      <c r="BR280" s="161">
        <f t="shared" ca="1" si="198"/>
        <v>83.749965701786635</v>
      </c>
      <c r="BS280" s="4"/>
      <c r="BT280" s="56">
        <f ca="1">IF(AD280&lt;BG280,((((AY280+BK280)*AB280)+((BE280+BQ280)*(1-AB280))+BF280)*AD280),((((AY280*AB280)+(BE280*(1-AB280))+BF280)*AD280)+(((BK280*AB280)+(BQ280*(1-AB280)))*BG280)))</f>
        <v>4.324551949276624</v>
      </c>
      <c r="BU280" s="89">
        <f t="shared" ca="1" si="200"/>
        <v>0.16016859071394904</v>
      </c>
      <c r="BV280" s="57" t="s">
        <v>33</v>
      </c>
      <c r="BW280" s="57" cm="1">
        <f t="array" aca="1" ref="BW280" ca="1">SUM(IF($C280&gt;0,IF(AND(INDIRECT(ADDRESS($C280,44))=0,INDIRECT(ADDRESS($C280,38))="UL",ISERROR(SEARCH("Rear",INDIRECT(ADDRESS($C280,33)))),ISERROR(SEARCH("Side",INDIRECT(ADDRESS($C280,33))))),INDIRECT(ADDRESS($C280,COLUMN())),0),0),IF($D280&gt;0,IF(AND(INDIRECT(ADDRESS($D280,44))=0,INDIRECT(ADDRESS($D280,38))="UL",ISERROR(SEARCH("Rear",INDIRECT(ADDRESS($D280,33)))),ISERROR(SEARCH("Side",INDIRECT(ADDRESS($D280,33))))),INDIRECT(ADDRESS($D280,COLUMN())),0),0),IF($E280&gt;0,IF(AND(INDIRECT(ADDRESS($E280,44))=0,INDIRECT(ADDRESS($E280,38))="UL",ISERROR(SEARCH("Rear",INDIRECT(ADDRESS($E280,33)))),ISERROR(SEARCH("Side",INDIRECT(ADDRESS($E280,33))))),INDIRECT(ADDRESS($E280,COLUMN())),0),0),IF($F280&gt;0,IF(AND(INDIRECT(ADDRESS($F280,44))=0,INDIRECT(ADDRESS($F280,38))="UL",ISERROR(SEARCH("Rear",INDIRECT(ADDRESS($F280,33)))),ISERROR(SEARCH("Side",INDIRECT(ADDRESS($F280,33))))),INDIRECT(ADDRESS($F280,COLUMN())),0),0),IF($G280&gt;0,IF(AND(INDIRECT(ADDRESS($G280,44))=0,INDIRECT(ADDRESS($G280,38))="UL",ISERROR(SEARCH("Rear",INDIRECT(ADDRESS($G280,33)))),ISERROR(SEARCH("Side",INDIRECT(ADDRESS($G280,33))))),INDIRECT(ADDRESS($G280,COLUMN())),0),0),IF($H280&gt;0,IF(AND(INDIRECT(ADDRESS($H280,44))=0,INDIRECT(ADDRESS($H280,38))="UL",ISERROR(SEARCH("Rear",INDIRECT(ADDRESS($H280,33)))),ISERROR(SEARCH("Side",INDIRECT(ADDRESS($H280,33))))),INDIRECT(ADDRESS($H280,COLUMN())),0),0),IF($I280&gt;0,IF(AND(INDIRECT(ADDRESS($I280,44))=0,INDIRECT(ADDRESS($I280,38))="UL",ISERROR(SEARCH("Rear",INDIRECT(ADDRESS($I280,33)))),ISERROR(SEARCH("Side",INDIRECT(ADDRESS($I280,33))))),INDIRECT(ADDRESS($I280,COLUMN())),0),0),IF($J280&gt;0,IF(AND(INDIRECT(ADDRESS($J280,44))=0,INDIRECT(ADDRESS($J280,38))="UL",ISERROR(SEARCH("Rear",INDIRECT(ADDRESS($J280,33)))),ISERROR(SEARCH("Side",INDIRECT(ADDRESS($J280,33))))),INDIRECT(ADDRESS($J280,COLUMN())),0),0),IF($K280&gt;0,IF(AND(INDIRECT(ADDRESS($K280,44))=0,INDIRECT(ADDRESS($K280,38))="UL",ISERROR(SEARCH("Rear",INDIRECT(ADDRESS($K280,33)))),ISERROR(SEARCH("Side",INDIRECT(ADDRESS($K280,33))))),INDIRECT(ADDRESS($K280,COLUMN())),0),0),IF($L280&gt;0,IF(AND(INDIRECT(ADDRESS($L280,44))=0,INDIRECT(ADDRESS($L280,38))="UL",ISERROR(SEARCH("Rear",INDIRECT(ADDRESS($L280,33)))),ISERROR(SEARCH("Side",INDIRECT(ADDRESS($L280,33))))),INDIRECT(ADDRESS($L280,COLUMN())),0),0),IF($M280&gt;0,IF(AND(INDIRECT(ADDRESS($M280,44))=0,INDIRECT(ADDRESS($M280,38))="UL",ISERROR(SEARCH("Rear",INDIRECT(ADDRESS($M280,33)))),ISERROR(SEARCH("Side",INDIRECT(ADDRESS($M280,33))))),INDIRECT(ADDRESS($M280,COLUMN())),0),0))</f>
        <v>0.83333333333333326</v>
      </c>
      <c r="BX280" s="57">
        <f t="shared" ca="1" si="201"/>
        <v>0.33333333333333331</v>
      </c>
      <c r="BY280" s="57" cm="1">
        <f t="array" aca="1" ref="BY280" ca="1">SUM(IF($C280&gt;0,IF(AND(INDIRECT(ADDRESS($C280,44))=0,INDIRECT(ADDRESS($C280,38))="UL"),INDIRECT(ADDRESS($C280,COLUMN())),0),0),IF($D280&gt;0,IF(AND(INDIRECT(ADDRESS($D280,44))=0,INDIRECT(ADDRESS($D280,38))="UL"),INDIRECT(ADDRESS($D280,COLUMN())),0),0),IF($E280&gt;0,IF(AND(INDIRECT(ADDRESS($E280,44))=0,INDIRECT(ADDRESS($E280,38))="UL"),INDIRECT(ADDRESS($E280,COLUMN())),0),0),IF($F280&gt;0,IF(AND(INDIRECT(ADDRESS($F280,44))=0,INDIRECT(ADDRESS($F280,38))="UL"),INDIRECT(ADDRESS($F280,COLUMN())),0),0),IF($G280&gt;0,IF(AND(INDIRECT(ADDRESS($G280,44))=0,INDIRECT(ADDRESS($G280,38))="UL"),INDIRECT(ADDRESS($G280,COLUMN())),0),0),IF($H280&gt;0,IF(AND(INDIRECT(ADDRESS($H280,44))=0,INDIRECT(ADDRESS($H280,38))="UL"),INDIRECT(ADDRESS($H280,COLUMN())),0),0),IF($I280&gt;0,IF(AND(INDIRECT(ADDRESS($I280,44))=0,INDIRECT(ADDRESS($I280,38))="UL"),INDIRECT(ADDRESS($I280,COLUMN())),0),0),IF($J280&gt;0,IF(AND(INDIRECT(ADDRESS($J280,44))=0,INDIRECT(ADDRESS($J280,38))="UL"),INDIRECT(ADDRESS($J280,COLUMN())),0),0),IF($K280&gt;0,IF(AND(INDIRECT(ADDRESS($K280,44))=0,INDIRECT(ADDRESS($K280,38))="UL"),INDIRECT(ADDRESS($K280,COLUMN())),0),0),IF($L280&gt;0,IF(AND(INDIRECT(ADDRESS($L280,44))=0,INDIRECT(ADDRESS($L280,38))="UL"),INDIRECT(ADDRESS($L280,COLUMN())),0),0),IF($M280&gt;0,IF(AND(INDIRECT(ADDRESS($M280,44))=0,INDIRECT(ADDRESS($M280,38))="UL"),INDIRECT(ADDRESS($M280,COLUMN())),0),0))</f>
        <v>0.27777777777777779</v>
      </c>
      <c r="BZ280" s="57" cm="1">
        <f t="array" aca="1" ref="BZ280" ca="1">SUM(IF($C280&gt;0,IF(AND(INDIRECT(ADDRESS($C280,44))=0,INDIRECT(ADDRESS($C280,38))="UL"),INDIRECT(ADDRESS($C280,COLUMN())),0),0),IF($D280&gt;0,IF(AND(INDIRECT(ADDRESS($D280,44))=0,INDIRECT(ADDRESS($D280,38))="UL"),INDIRECT(ADDRESS($D280,COLUMN())),0),0),IF($E280&gt;0,IF(AND(INDIRECT(ADDRESS($E280,44))=0,INDIRECT(ADDRESS($E280,38))="UL"),INDIRECT(ADDRESS($E280,COLUMN())),0),0),IF($F280&gt;0,IF(AND(INDIRECT(ADDRESS($F280,44))=0,INDIRECT(ADDRESS($F280,38))="UL"),INDIRECT(ADDRESS($F280,COLUMN())),0),0),IF($G280&gt;0,IF(AND(INDIRECT(ADDRESS($G280,44))=0,INDIRECT(ADDRESS($G280,38))="UL"),INDIRECT(ADDRESS($G280,COLUMN())),0),0),IF($H280&gt;0,IF(AND(INDIRECT(ADDRESS($H280,44))=0,INDIRECT(ADDRESS($H280,38))="UL"),INDIRECT(ADDRESS($H280,COLUMN())),0),0),IF($I280&gt;0,IF(AND(INDIRECT(ADDRESS($I280,44))=0,INDIRECT(ADDRESS($I280,38))="UL"),INDIRECT(ADDRESS($I280,COLUMN())),0),0),IF($J280&gt;0,IF(AND(INDIRECT(ADDRESS($J280,44))=0,INDIRECT(ADDRESS($J280,38))="UL"),INDIRECT(ADDRESS($J280,COLUMN())),0),0),IF($K280&gt;0,IF(AND(INDIRECT(ADDRESS($K280,44))=0,INDIRECT(ADDRESS($K280,38))="UL"),INDIRECT(ADDRESS($K280,COLUMN())),0),0),IF($L280&gt;0,IF(AND(INDIRECT(ADDRESS($L280,44))=0,INDIRECT(ADDRESS($L280,38))="UL"),INDIRECT(ADDRESS($L280,COLUMN())),0),0),IF($M280&gt;0,IF(AND(INDIRECT(ADDRESS($M280,44))=0,INDIRECT(ADDRESS($M280,38))="UL"),INDIRECT(ADDRESS($M280,COLUMN())),0),0))</f>
        <v>0.1111111111111111</v>
      </c>
      <c r="CA280" s="57">
        <f ca="1">IF(BV280="S",BY280,BZ280)</f>
        <v>0.27777777777777779</v>
      </c>
      <c r="CB280" s="57" cm="1">
        <f t="array" aca="1" ref="CB280" ca="1">SUM(IF($C280&gt;0,IF(AND(INDIRECT(ADDRESS($C280,44))=0,INDIRECT(ADDRESS($C280,38))&lt;&gt;"UL"),INDIRECT(ADDRESS($C280,COLUMN())),0),0),IF($D280&gt;0,IF(AND(INDIRECT(ADDRESS($D280,44))=0,INDIRECT(ADDRESS($D280,38))&lt;&gt;"UL"),INDIRECT(ADDRESS($D280,COLUMN())),0),0),IF($E280&gt;0,IF(AND(INDIRECT(ADDRESS($E280,44))=0,INDIRECT(ADDRESS($E280,38))&lt;&gt;"UL"),INDIRECT(ADDRESS($E280,COLUMN())),0),0),IF($F280&gt;0,IF(AND(INDIRECT(ADDRESS($F280,44))=0,INDIRECT(ADDRESS($F280,38))&lt;&gt;"UL"),INDIRECT(ADDRESS($F280,COLUMN())),0),0),IF($G280&gt;0,IF(AND(INDIRECT(ADDRESS($G280,44))=0,INDIRECT(ADDRESS($G280,38))&lt;&gt;"UL"),INDIRECT(ADDRESS($G280,COLUMN())),0),0),IF($H280&gt;0,IF(AND(INDIRECT(ADDRESS($H280,44))=0,INDIRECT(ADDRESS($H280,38))&lt;&gt;"UL"),INDIRECT(ADDRESS($H280,COLUMN())),0),0),IF($I280&gt;0,IF(AND(INDIRECT(ADDRESS($I280,44))=0,INDIRECT(ADDRESS($I280,38))&lt;&gt;"UL"),INDIRECT(ADDRESS($I280,COLUMN())),0),0),IF($J280&gt;0,IF(AND(INDIRECT(ADDRESS($J280,44))=0,INDIRECT(ADDRESS($J280,38))&lt;&gt;"UL"),INDIRECT(ADDRESS($J280,COLUMN())),0),0),IF($K280&gt;0,IF(AND(INDIRECT(ADDRESS($K280,44))=0,INDIRECT(ADDRESS($K280,38))&lt;&gt;"UL"),INDIRECT(ADDRESS($K280,COLUMN())),0),0),IF($L280&gt;0,IF(AND(INDIRECT(ADDRESS($L280,44))=0,INDIRECT(ADDRESS($L280,38))&lt;&gt;"UL"),INDIRECT(ADDRESS($L280,COLUMN())),0),0),IF($M280&gt;0,IF(AND(INDIRECT(ADDRESS($M280,44))=0,INDIRECT(ADDRESS($M280,38))&lt;&gt;"UL"),INDIRECT(ADDRESS($M280,COLUMN())),0),0))</f>
        <v>0.44444444444444442</v>
      </c>
      <c r="CC280" s="57">
        <f t="shared" ca="1" si="203"/>
        <v>1.3333333333333333</v>
      </c>
      <c r="CD280" s="57" cm="1">
        <f t="array" aca="1" ref="CD280" ca="1">SUM(IF($C280&gt;0,IF(AND(INDIRECT(ADDRESS($C280,44))=0,INDIRECT(ADDRESS($C280,38))&lt;&gt;"UL"),INDIRECT(ADDRESS($C280,COLUMN())),0),0),IF($D280&gt;0,IF(AND(INDIRECT(ADDRESS($D280,44))=0,INDIRECT(ADDRESS($D280,38))&lt;&gt;"UL"),INDIRECT(ADDRESS($D280,COLUMN())),0),0),IF($E280&gt;0,IF(AND(INDIRECT(ADDRESS($E280,44))=0,INDIRECT(ADDRESS($E280,38))&lt;&gt;"UL"),INDIRECT(ADDRESS($E280,COLUMN())),0),0),IF($F280&gt;0,IF(AND(INDIRECT(ADDRESS($F280,44))=0,INDIRECT(ADDRESS($F280,38))&lt;&gt;"UL"),INDIRECT(ADDRESS($F280,COLUMN())),0),0),IF($G280&gt;0,IF(AND(INDIRECT(ADDRESS($G280,44))=0,INDIRECT(ADDRESS($G280,38))&lt;&gt;"UL"),INDIRECT(ADDRESS($G280,COLUMN())),0),0),IF($H280&gt;0,IF(AND(INDIRECT(ADDRESS($H280,44))=0,INDIRECT(ADDRESS($H280,38))&lt;&gt;"UL"),INDIRECT(ADDRESS($H280,COLUMN())),0),0),IF($I280&gt;0,IF(AND(INDIRECT(ADDRESS($I280,44))=0,INDIRECT(ADDRESS($I280,38))&lt;&gt;"UL"),INDIRECT(ADDRESS($I280,COLUMN())),0),0),IF($J280&gt;0,IF(AND(INDIRECT(ADDRESS($J280,44))=0,INDIRECT(ADDRESS($J280,38))&lt;&gt;"UL"),INDIRECT(ADDRESS($J280,COLUMN())),0),0),IF($K280&gt;0,IF(AND(INDIRECT(ADDRESS($K280,44))=0,INDIRECT(ADDRESS($K280,38))&lt;&gt;"UL"),INDIRECT(ADDRESS($K280,COLUMN())),0),0),IF($L280&gt;0,IF(AND(INDIRECT(ADDRESS($L280,44))=0,INDIRECT(ADDRESS($L280,38))&lt;&gt;"UL"),INDIRECT(ADDRESS($L280,COLUMN())),0),0),IF($M280&gt;0,IF(AND(INDIRECT(ADDRESS($M280,44))=0,INDIRECT(ADDRESS($M280,38))&lt;&gt;"UL"),INDIRECT(ADDRESS($M280,COLUMN())),0),0))</f>
        <v>0.14814814814814814</v>
      </c>
      <c r="CE280" s="57" cm="1">
        <f t="array" aca="1" ref="CE280" ca="1">SUM(IF($C280&gt;0,IF(AND(INDIRECT(ADDRESS($C280,44))=0,INDIRECT(ADDRESS($C280,38))&lt;&gt;"UL"),INDIRECT(ADDRESS($C280,COLUMN())),0),0),IF($D280&gt;0,IF(AND(INDIRECT(ADDRESS($D280,44))=0,INDIRECT(ADDRESS($D280,38))&lt;&gt;"UL"),INDIRECT(ADDRESS($D280,COLUMN())),0),0),IF($E280&gt;0,IF(AND(INDIRECT(ADDRESS($E280,44))=0,INDIRECT(ADDRESS($E280,38))&lt;&gt;"UL"),INDIRECT(ADDRESS($E280,COLUMN())),0),0),IF($F280&gt;0,IF(AND(INDIRECT(ADDRESS($F280,44))=0,INDIRECT(ADDRESS($F280,38))&lt;&gt;"UL"),INDIRECT(ADDRESS($F280,COLUMN())),0),0),IF($G280&gt;0,IF(AND(INDIRECT(ADDRESS($G280,44))=0,INDIRECT(ADDRESS($G280,38))&lt;&gt;"UL"),INDIRECT(ADDRESS($G280,COLUMN())),0),0),IF($H280&gt;0,IF(AND(INDIRECT(ADDRESS($H280,44))=0,INDIRECT(ADDRESS($H280,38))&lt;&gt;"UL"),INDIRECT(ADDRESS($H280,COLUMN())),0),0),IF($I280&gt;0,IF(AND(INDIRECT(ADDRESS($I280,44))=0,INDIRECT(ADDRESS($I280,38))&lt;&gt;"UL"),INDIRECT(ADDRESS($I280,COLUMN())),0),0),IF($J280&gt;0,IF(AND(INDIRECT(ADDRESS($J280,44))=0,INDIRECT(ADDRESS($J280,38))&lt;&gt;"UL"),INDIRECT(ADDRESS($J280,COLUMN())),0),0),IF($K280&gt;0,IF(AND(INDIRECT(ADDRESS($K280,44))=0,INDIRECT(ADDRESS($K280,38))&lt;&gt;"UL"),INDIRECT(ADDRESS($K280,COLUMN())),0),0),IF($L280&gt;0,IF(AND(INDIRECT(ADDRESS($L280,44))=0,INDIRECT(ADDRESS($L280,38))&lt;&gt;"UL"),INDIRECT(ADDRESS($L280,COLUMN())),0),0),IF($M280&gt;0,IF(AND(INDIRECT(ADDRESS($M280,44))=0,INDIRECT(ADDRESS($M280,38))&lt;&gt;"UL"),INDIRECT(ADDRESS($M280,COLUMN())),0),0))</f>
        <v>0.44444444444444442</v>
      </c>
      <c r="CF280" s="57">
        <f ca="1">IF(BV280="S",CD280,CE280)</f>
        <v>0.14814814814814814</v>
      </c>
      <c r="CG280" s="57">
        <f t="shared" ca="1" si="211"/>
        <v>1.8816396781533531</v>
      </c>
      <c r="CH280" s="57">
        <f t="shared" ca="1" si="206"/>
        <v>6.9690358450124182E-2</v>
      </c>
      <c r="CI280" s="19">
        <f t="shared" ca="1" si="207"/>
        <v>14.774297781279326</v>
      </c>
      <c r="CK280" s="57" cm="1">
        <f t="array" aca="1" ref="CK280" ca="1">IF(AU280="S", SUM(IF($C280&gt;0,IF(INDIRECT(ADDRESS($C280,43))&lt;&gt;1,INDIRECT(ADDRESS($C280,48)),0),0), IF($D280&gt;0,IF(INDIRECT(ADDRESS($D280,43))&lt;&gt;1,INDIRECT(ADDRESS($D280,48)),0),0), IF($E280&gt;0,IF(INDIRECT(ADDRESS($E280,43))&lt;&gt;1,INDIRECT(ADDRESS($E280,48)),0),0), IF($F280&gt;0,IF(INDIRECT(ADDRESS($F280,43))&lt;&gt;1,INDIRECT(ADDRESS($F280,48)),0),0), IF($G280&gt;0,IF(INDIRECT(ADDRESS($G280,43))&lt;&gt;1,INDIRECT(ADDRESS($G280,48)),0),0), IF($H280&gt;0,IF(INDIRECT(ADDRESS($H280,43))&lt;&gt;1,INDIRECT(ADDRESS($H280,48)),0),0), IF($I280&gt;0,IF(INDIRECT(ADDRESS($I280,43))&lt;&gt;1,INDIRECT(ADDRESS($I280,48)),0),0), IF($J280&gt;0,IF(INDIRECT(ADDRESS($J280,43))&lt;&gt;1,INDIRECT(ADDRESS($J280,48)),0),0), IF($K280&gt;0,IF(INDIRECT(ADDRESS($K280,43))&lt;&gt;1,INDIRECT(ADDRESS($K280,48)),0),0), IF($L280&gt;0,IF(INDIRECT(ADDRESS($L280,43))&lt;&gt;1,INDIRECT(ADDRESS($L280,48)),0),0), IF($M280&gt;0,IF(INDIRECT(ADDRESS($M280,43))&lt;&gt;1,INDIRECT(ADDRESS($M280,48)),0),0)), IF(AU280="L",SUM(IF($C280&gt;0,IF(INDIRECT(ADDRESS($C280,43))&lt;&gt;1,INDIRECT(ADDRESS($C280,50)),0),0), IF($D280&gt;0,IF(INDIRECT(ADDRESS($D280,43))&lt;&gt;1,INDIRECT(ADDRESS($D280,50)),0),0), IF($E280&gt;0,IF(INDIRECT(ADDRESS($E280,43))&lt;&gt;1,INDIRECT(ADDRESS($E280,50)),0),0), IF($F280&gt;0,IF(INDIRECT(ADDRESS($F280,43))&lt;&gt;1,INDIRECT(ADDRESS($F280,50)),0),0), IF($G280&gt;0,IF(INDIRECT(ADDRESS($G280,43))&lt;&gt;1,INDIRECT(ADDRESS($G280,50)),0),0), IF($G280&gt;0,IF(INDIRECT(ADDRESS($G280,43))&lt;&gt;1,INDIRECT(ADDRESS($G280,50)),0),0), IF($H280&gt;0,IF(INDIRECT(ADDRESS($H280,43))&lt;&gt;1,INDIRECT(ADDRESS($H280,50)),0),0), IF($I280&gt;0,IF(INDIRECT(ADDRESS($I280,43))&lt;&gt;1,INDIRECT(ADDRESS($I280,50)),0),0), IF($J280&gt;0,IF(INDIRECT(ADDRESS($J280,43))&lt;&gt;1,INDIRECT(ADDRESS($J280,50)),0),0), IF($K280&gt;0,IF(INDIRECT(ADDRESS($K280,43))&lt;&gt;1,INDIRECT(ADDRESS($K280,50)),0),0), IF($L280&gt;0,IF(INDIRECT(ADDRESS($L280,43))&lt;&gt;1,INDIRECT(ADDRESS($L280,50)),0),0), IF($M280&gt;0,IF(INDIRECT(ADDRESS($M280,43))&lt;&gt;1,INDIRECT(ADDRESS($M280,50)),0),0)), SUM(IF($C280&gt;0,IF(INDIRECT(ADDRESS($C280,43))&lt;&gt;1,INDIRECT(ADDRESS($C280,49)),0),0), IF($D280&gt;0,IF(INDIRECT(ADDRESS($D280,43))&lt;&gt;1,INDIRECT(ADDRESS($D280,49)),0),0), IF($E280&gt;0,IF(INDIRECT(ADDRESS($E280,43))&lt;&gt;1,INDIRECT(ADDRESS($E280,49)),0),0), IF($F280&gt;0,IF(INDIRECT(ADDRESS($F280,43))&lt;&gt;1,INDIRECT(ADDRESS($F280,49)),0),0), IF($G280&gt;0,IF(INDIRECT(ADDRESS($G280,43))&lt;&gt;1,INDIRECT(ADDRESS($G280,49)),0),0), IF($G280&gt;0,IF(INDIRECT(ADDRESS($G280,43))&lt;&gt;1,INDIRECT(ADDRESS($G280,49)),0),0), IF($H280&gt;0,IF(INDIRECT(ADDRESS($H280,43))&lt;&gt;1,INDIRECT(ADDRESS($H280,49)),0),0), IF($I280&gt;0,IF(INDIRECT(ADDRESS($I280,43))&lt;&gt;1,INDIRECT(ADDRESS($I280,49)),0),0), IF($J280&gt;0,IF(INDIRECT(ADDRESS($J280,43))&lt;&gt;1,INDIRECT(ADDRESS($J280,49)),0),0), IF($K280&gt;0,IF(INDIRECT(ADDRESS($K280,43))&lt;&gt;1,INDIRECT(ADDRESS($K280,49)),0),0), IF($L280&gt;0,IF(INDIRECT(ADDRESS($L280,43))&lt;&gt;1,INDIRECT(ADDRESS($L280,49)),0),0), IF($M280&gt;0,IF(INDIRECT(ADDRESS($M280,43))&lt;&gt;1,INDIRECT(ADDRESS($M280,49)),0),0))))</f>
        <v>2.5555555555555554</v>
      </c>
      <c r="CL280" s="57" cm="1">
        <f t="array" aca="1" ref="CL280" ca="1">SUM(IF($C280&gt;0,IF(INDIRECT(ADDRESS($C280,44))=1,INDIRECT(ADDRESS($C280,90)),0),0), IF($D280&gt;0,IF(INDIRECT(ADDRESS($D280,44))=1,INDIRECT(ADDRESS($D280,90)),0),0), IF($E280&gt;0,IF(INDIRECT(ADDRESS($E280,44))=1,INDIRECT(ADDRESS($E280,90)),0),0), IF($F280&gt;0,IF(INDIRECT(ADDRESS($F280,44))=1,INDIRECT(ADDRESS($F280,90)),0),0), IF($G280&gt;0,IF(INDIRECT(ADDRESS($G280,44))=1,INDIRECT(ADDRESS($G280,90)),0),0), IF($H280&gt;0,IF(INDIRECT(ADDRESS($H280,44))=1,INDIRECT(ADDRESS($H280,90)),0),0), IF($I280&gt;0,IF(INDIRECT(ADDRESS($I280,44))=1,INDIRECT(ADDRESS($I280,90)),0),0), IF($J280&gt;0,IF(INDIRECT(ADDRESS($J280,44))=1,INDIRECT(ADDRESS($J280,90)),0),0), IF($K280&gt;0,IF(INDIRECT(ADDRESS($K280,44))=1,INDIRECT(ADDRESS($K280,90)),0),0), IF($L280&gt;0,IF(INDIRECT(ADDRESS($L280,44))=1,INDIRECT(ADDRESS($L280,90)),0),0), IF($M280&gt;0,IF(INDIRECT(ADDRESS($M280,44))=1,INDIRECT(ADDRESS($M280,90)),0),0))</f>
        <v>0</v>
      </c>
      <c r="CM280" s="56">
        <f t="shared" ca="1" si="208"/>
        <v>1.1791348859158122</v>
      </c>
    </row>
    <row r="281" spans="1:92" x14ac:dyDescent="0.25">
      <c r="A281" s="52" t="s">
        <v>341</v>
      </c>
      <c r="B281" s="67">
        <v>101</v>
      </c>
      <c r="C281" s="67">
        <v>113</v>
      </c>
      <c r="D281" s="67">
        <v>115</v>
      </c>
      <c r="E281" s="67">
        <v>116</v>
      </c>
      <c r="F281" s="67">
        <v>117</v>
      </c>
      <c r="G281" s="67">
        <v>237</v>
      </c>
      <c r="H281" s="67">
        <v>237</v>
      </c>
      <c r="I281" s="67"/>
      <c r="J281" s="67"/>
      <c r="K281" s="67"/>
      <c r="L281" s="67"/>
      <c r="M281" s="67"/>
      <c r="N281" s="67">
        <f ca="1">SUM(INDIRECT(ADDRESS(B281,COLUMN())),IF(C281&gt;0,INDIRECT(ADDRESS(C281,COLUMN())),0),IF(D281&gt;0,INDIRECT(ADDRESS(D281,COLUMN())),0),IF(E281&gt;0,INDIRECT(ADDRESS(E281,COLUMN())),0),IF(F281&gt;0,INDIRECT(ADDRESS(F281,COLUMN())),0),IF(G281&gt;0,INDIRECT(ADDRESS(G281,COLUMN())),0),IF(H281&gt;0,INDIRECT(ADDRESS(H281,COLUMN())),0),IF(I281&gt;0,INDIRECT(ADDRESS(I281,COLUMN())),0),IF(J281&gt;0,INDIRECT(ADDRESS(J281,COLUMN())),0),IF(K281&gt;0,INDIRECT(ADDRESS(K281,COLUMN())),0),IF(L281&gt;0,INDIRECT(ADDRESS(L281,COLUMN())),0),IF(M281&gt;0,INDIRECT(ADDRESS(M281,COLUMN())),0))</f>
        <v>27</v>
      </c>
      <c r="O281" s="67" t="str" cm="1">
        <f t="array" aca="1" ref="O281" ca="1">INDIRECT(ADDRESS($B281,COLUMN()))</f>
        <v>Bomber</v>
      </c>
      <c r="P281" s="67" cm="1">
        <f t="array" aca="1" ref="P281" ca="1">INDIRECT(ADDRESS($B281,COLUMN()))</f>
        <v>5</v>
      </c>
      <c r="Q281" s="67" t="str" cm="1">
        <f t="array" aca="1" ref="Q281" ca="1">INDIRECT(ADDRESS($B281,COLUMN()))</f>
        <v>-</v>
      </c>
      <c r="R281" s="67" t="str" cm="1">
        <f t="array" aca="1" ref="R281" ca="1">INDIRECT(ADDRESS($B281,COLUMN()))</f>
        <v>-</v>
      </c>
      <c r="S281" s="67" cm="1">
        <f t="array" aca="1" ref="S281" ca="1">INDIRECT(ADDRESS($B281,COLUMN()))</f>
        <v>1</v>
      </c>
      <c r="T281" s="67" t="str" cm="1">
        <f t="array" aca="1" ref="T281" ca="1">INDIRECT(ADDRESS($B281,COLUMN()))</f>
        <v>1-3</v>
      </c>
      <c r="U281" s="67" cm="1">
        <f t="array" aca="1" ref="U281" ca="1">INDIRECT(ADDRESS($B281,COLUMN()))</f>
        <v>3</v>
      </c>
      <c r="V281" s="67" cm="1">
        <f t="array" aca="1" ref="V281" ca="1">INDIRECT(ADDRESS($B281,COLUMN()))</f>
        <v>0</v>
      </c>
      <c r="W281" s="67" cm="1">
        <f t="array" aca="1" ref="W281" ca="1">INDIRECT(ADDRESS($B281,COLUMN()))</f>
        <v>4</v>
      </c>
      <c r="X281" s="67" cm="1">
        <f t="array" aca="1" ref="X281" ca="1">INDIRECT(ADDRESS($B281,COLUMN()))</f>
        <v>5</v>
      </c>
      <c r="Y281" s="67" cm="1">
        <f t="array" aca="1" ref="Y281" ca="1">INDIRECT(ADDRESS($B281,COLUMN()))</f>
        <v>2</v>
      </c>
      <c r="Z281" s="67" cm="1">
        <f t="array" aca="1" ref="Z281" ca="1">INDIRECT(ADDRESS($B281,COLUMN()))</f>
        <v>5</v>
      </c>
      <c r="AA281" s="67" cm="1">
        <f t="array" aca="1" ref="AA281" ca="1">INDIRECT(ADDRESS($B281,COLUMN()))</f>
        <v>0</v>
      </c>
      <c r="AB281" s="56">
        <f t="shared" ca="1" si="209"/>
        <v>0.58977359004073071</v>
      </c>
      <c r="AC281" s="56">
        <f t="shared" ca="1" si="191"/>
        <v>0.701233871442839</v>
      </c>
      <c r="AD281" s="56">
        <f t="shared" ca="1" si="192"/>
        <v>3.0488429193166917</v>
      </c>
      <c r="AE281" s="59"/>
      <c r="AF281" s="52"/>
      <c r="AG281" s="59"/>
      <c r="AH281" s="59"/>
      <c r="AI281" s="59"/>
      <c r="AJ281" s="59"/>
      <c r="AK281" s="59"/>
      <c r="AL281" s="59"/>
      <c r="AM281" s="59"/>
      <c r="AN281" s="59"/>
      <c r="AO281" s="57"/>
      <c r="AP281" s="57"/>
      <c r="AQ281" s="57"/>
      <c r="AR281" s="57"/>
      <c r="AS281" s="57"/>
      <c r="AT281" s="57"/>
      <c r="AU281" s="57" t="s">
        <v>113</v>
      </c>
      <c r="AV281" s="57" cm="1">
        <f t="array" aca="1" ref="AV281" ca="1">SUM(IF($C281&gt;0,IF(AND(INDIRECT(ADDRESS($C281,44))=0,INDIRECT(ADDRESS($C281,38))="UL",ISERROR(SEARCH("Rear",INDIRECT(ADDRESS($C281,33)))),ISERROR(SEARCH("Side",INDIRECT(ADDRESS($C281,33))))),INDIRECT(ADDRESS($C281,COLUMN())),0),0),IF($D281&gt;0,IF(AND(INDIRECT(ADDRESS($D281,44))=0,INDIRECT(ADDRESS($D281,38))="UL",ISERROR(SEARCH("Rear",INDIRECT(ADDRESS($D281,33)))),ISERROR(SEARCH("Side",INDIRECT(ADDRESS($D281,33))))),INDIRECT(ADDRESS($D281,COLUMN())),0),0),IF($E281&gt;0,IF(AND(INDIRECT(ADDRESS($E281,44))=0,INDIRECT(ADDRESS($E281,38))="UL",ISERROR(SEARCH("Rear",INDIRECT(ADDRESS($E281,33)))),ISERROR(SEARCH("Side",INDIRECT(ADDRESS($E281,33))))),INDIRECT(ADDRESS($E281,COLUMN())),0),0),IF($F281&gt;0,IF(AND(INDIRECT(ADDRESS($F281,44))=0,INDIRECT(ADDRESS($F281,38))="UL",ISERROR(SEARCH("Rear",INDIRECT(ADDRESS($F281,33)))),ISERROR(SEARCH("Side",INDIRECT(ADDRESS($F281,33))))),INDIRECT(ADDRESS($F281,COLUMN())),0),0),IF($G281&gt;0,IF(AND(INDIRECT(ADDRESS($G281,44))=0,INDIRECT(ADDRESS($G281,38))="UL",ISERROR(SEARCH("Rear",INDIRECT(ADDRESS($G281,33)))),ISERROR(SEARCH("Side",INDIRECT(ADDRESS($G281,33))))),INDIRECT(ADDRESS($G281,COLUMN())),0),0),IF($H281&gt;0,IF(AND(INDIRECT(ADDRESS($H281,44))=0,INDIRECT(ADDRESS($H281,38))="UL",ISERROR(SEARCH("Rear",INDIRECT(ADDRESS($H281,33)))),ISERROR(SEARCH("Side",INDIRECT(ADDRESS($H281,33))))),INDIRECT(ADDRESS($H281,COLUMN())),0),0),IF($I281&gt;0,IF(AND(INDIRECT(ADDRESS($I281,44))=0,INDIRECT(ADDRESS($I281,38))="UL",ISERROR(SEARCH("Rear",INDIRECT(ADDRESS($I281,33)))),ISERROR(SEARCH("Side",INDIRECT(ADDRESS($I281,33))))),INDIRECT(ADDRESS($I281,COLUMN())),0),0),IF($J281&gt;0,IF(AND(INDIRECT(ADDRESS($J281,44))=0,INDIRECT(ADDRESS($J281,38))="UL",ISERROR(SEARCH("Rear",INDIRECT(ADDRESS($J281,33)))),ISERROR(SEARCH("Side",INDIRECT(ADDRESS($J281,33))))),INDIRECT(ADDRESS($J281,COLUMN())),0),0),IF($K281&gt;0,IF(AND(INDIRECT(ADDRESS($K281,44))=0,INDIRECT(ADDRESS($K281,38))="UL",ISERROR(SEARCH("Rear",INDIRECT(ADDRESS($K281,33)))),ISERROR(SEARCH("Side",INDIRECT(ADDRESS($K281,33))))),INDIRECT(ADDRESS($K281,COLUMN())),0),0),IF($L281&gt;0,IF(AND(INDIRECT(ADDRESS($L281,44))=0,INDIRECT(ADDRESS($L281,38))="UL",ISERROR(SEARCH("Rear",INDIRECT(ADDRESS($L281,33)))),ISERROR(SEARCH("Side",INDIRECT(ADDRESS($L281,33))))),INDIRECT(ADDRESS($L281,COLUMN())),0),0),IF($M281&gt;0,IF(AND(INDIRECT(ADDRESS($M281,44))=0,INDIRECT(ADDRESS($M281,38))="UL",ISERROR(SEARCH("Rear",INDIRECT(ADDRESS($M281,33)))),ISERROR(SEARCH("Side",INDIRECT(ADDRESS($M281,33))))),INDIRECT(ADDRESS($M281,COLUMN())),0),0))</f>
        <v>0.33333333333333331</v>
      </c>
      <c r="AW281" s="57" cm="1">
        <f t="array" aca="1" ref="AW281" ca="1">SUM(IF($C281&gt;0,IF(AND(INDIRECT(ADDRESS($C281,44))=0,INDIRECT(ADDRESS($C281,38))="UL",ISERROR(SEARCH("Rear",INDIRECT(ADDRESS($C281,33)))),ISERROR(SEARCH("Side",INDIRECT(ADDRESS($C281,33))))),INDIRECT(ADDRESS($C281,COLUMN())),0),0),IF($D281&gt;0,IF(AND(INDIRECT(ADDRESS($D281,44))=0,INDIRECT(ADDRESS($D281,38))="UL",ISERROR(SEARCH("Rear",INDIRECT(ADDRESS($D281,33)))),ISERROR(SEARCH("Side",INDIRECT(ADDRESS($D281,33))))),INDIRECT(ADDRESS($D281,COLUMN())),0),0),IF($E281&gt;0,IF(AND(INDIRECT(ADDRESS($E281,44))=0,INDIRECT(ADDRESS($E281,38))="UL",ISERROR(SEARCH("Rear",INDIRECT(ADDRESS($E281,33)))),ISERROR(SEARCH("Side",INDIRECT(ADDRESS($E281,33))))),INDIRECT(ADDRESS($E281,COLUMN())),0),0),IF($F281&gt;0,IF(AND(INDIRECT(ADDRESS($F281,44))=0,INDIRECT(ADDRESS($F281,38))="UL",ISERROR(SEARCH("Rear",INDIRECT(ADDRESS($F281,33)))),ISERROR(SEARCH("Side",INDIRECT(ADDRESS($F281,33))))),INDIRECT(ADDRESS($F281,COLUMN())),0),0),IF($G281&gt;0,IF(AND(INDIRECT(ADDRESS($G281,44))=0,INDIRECT(ADDRESS($G281,38))="UL",ISERROR(SEARCH("Rear",INDIRECT(ADDRESS($G281,33)))),ISERROR(SEARCH("Side",INDIRECT(ADDRESS($G281,33))))),INDIRECT(ADDRESS($G281,COLUMN())),0),0),IF($H281&gt;0,IF(AND(INDIRECT(ADDRESS($H281,44))=0,INDIRECT(ADDRESS($H281,38))="UL",ISERROR(SEARCH("Rear",INDIRECT(ADDRESS($H281,33)))),ISERROR(SEARCH("Side",INDIRECT(ADDRESS($H281,33))))),INDIRECT(ADDRESS($H281,COLUMN())),0),0),IF($I281&gt;0,IF(AND(INDIRECT(ADDRESS($I281,44))=0,INDIRECT(ADDRESS($I281,38))="UL",ISERROR(SEARCH("Rear",INDIRECT(ADDRESS($I281,33)))),ISERROR(SEARCH("Side",INDIRECT(ADDRESS($I281,33))))),INDIRECT(ADDRESS($I281,COLUMN())),0),0),IF($J281&gt;0,IF(AND(INDIRECT(ADDRESS($J281,44))=0,INDIRECT(ADDRESS($J281,38))="UL",ISERROR(SEARCH("Rear",INDIRECT(ADDRESS($J281,33)))),ISERROR(SEARCH("Side",INDIRECT(ADDRESS($J281,33))))),INDIRECT(ADDRESS($J281,COLUMN())),0),0),IF($K281&gt;0,IF(AND(INDIRECT(ADDRESS($K281,44))=0,INDIRECT(ADDRESS($K281,38))="UL",ISERROR(SEARCH("Rear",INDIRECT(ADDRESS($K281,33)))),ISERROR(SEARCH("Side",INDIRECT(ADDRESS($K281,33))))),INDIRECT(ADDRESS($K281,COLUMN())),0),0),IF($L281&gt;0,IF(AND(INDIRECT(ADDRESS($L281,44))=0,INDIRECT(ADDRESS($L281,38))="UL",ISERROR(SEARCH("Rear",INDIRECT(ADDRESS($L281,33)))),ISERROR(SEARCH("Side",INDIRECT(ADDRESS($L281,33))))),INDIRECT(ADDRESS($L281,COLUMN())),0),0),IF($M281&gt;0,IF(AND(INDIRECT(ADDRESS($M281,44))=0,INDIRECT(ADDRESS($M281,38))="UL",ISERROR(SEARCH("Rear",INDIRECT(ADDRESS($M281,33)))),ISERROR(SEARCH("Side",INDIRECT(ADDRESS($M281,33))))),INDIRECT(ADDRESS($M281,COLUMN())),0),0))</f>
        <v>0.88888888888888884</v>
      </c>
      <c r="AX281" s="57" cm="1">
        <f t="array" aca="1" ref="AX281" ca="1">SUM(IF($C281&gt;0,IF(AND(INDIRECT(ADDRESS($C281,44))=0,INDIRECT(ADDRESS($C281,38))="UL",ISERROR(SEARCH("Rear",INDIRECT(ADDRESS($C281,33)))),ISERROR(SEARCH("Side",INDIRECT(ADDRESS($C281,33))))),INDIRECT(ADDRESS($C281,COLUMN())),0),0),IF($D281&gt;0,IF(AND(INDIRECT(ADDRESS($D281,44))=0,INDIRECT(ADDRESS($D281,38))="UL",ISERROR(SEARCH("Rear",INDIRECT(ADDRESS($D281,33)))),ISERROR(SEARCH("Side",INDIRECT(ADDRESS($D281,33))))),INDIRECT(ADDRESS($D281,COLUMN())),0),0),IF($E281&gt;0,IF(AND(INDIRECT(ADDRESS($E281,44))=0,INDIRECT(ADDRESS($E281,38))="UL",ISERROR(SEARCH("Rear",INDIRECT(ADDRESS($E281,33)))),ISERROR(SEARCH("Side",INDIRECT(ADDRESS($E281,33))))),INDIRECT(ADDRESS($E281,COLUMN())),0),0),IF($F281&gt;0,IF(AND(INDIRECT(ADDRESS($F281,44))=0,INDIRECT(ADDRESS($F281,38))="UL",ISERROR(SEARCH("Rear",INDIRECT(ADDRESS($F281,33)))),ISERROR(SEARCH("Side",INDIRECT(ADDRESS($F281,33))))),INDIRECT(ADDRESS($F281,COLUMN())),0),0),IF($G281&gt;0,IF(AND(INDIRECT(ADDRESS($G281,44))=0,INDIRECT(ADDRESS($G281,38))="UL",ISERROR(SEARCH("Rear",INDIRECT(ADDRESS($G281,33)))),ISERROR(SEARCH("Side",INDIRECT(ADDRESS($G281,33))))),INDIRECT(ADDRESS($G281,COLUMN())),0),0),IF($H281&gt;0,IF(AND(INDIRECT(ADDRESS($H281,44))=0,INDIRECT(ADDRESS($H281,38))="UL",ISERROR(SEARCH("Rear",INDIRECT(ADDRESS($H281,33)))),ISERROR(SEARCH("Side",INDIRECT(ADDRESS($H281,33))))),INDIRECT(ADDRESS($H281,COLUMN())),0),0),IF($I281&gt;0,IF(AND(INDIRECT(ADDRESS($I281,44))=0,INDIRECT(ADDRESS($I281,38))="UL",ISERROR(SEARCH("Rear",INDIRECT(ADDRESS($I281,33)))),ISERROR(SEARCH("Side",INDIRECT(ADDRESS($I281,33))))),INDIRECT(ADDRESS($I281,COLUMN())),0),0),IF($J281&gt;0,IF(AND(INDIRECT(ADDRESS($J281,44))=0,INDIRECT(ADDRESS($J281,38))="UL",ISERROR(SEARCH("Rear",INDIRECT(ADDRESS($J281,33)))),ISERROR(SEARCH("Side",INDIRECT(ADDRESS($J281,33))))),INDIRECT(ADDRESS($J281,COLUMN())),0),0),IF($K281&gt;0,IF(AND(INDIRECT(ADDRESS($K281,44))=0,INDIRECT(ADDRESS($K281,38))="UL",ISERROR(SEARCH("Rear",INDIRECT(ADDRESS($K281,33)))),ISERROR(SEARCH("Side",INDIRECT(ADDRESS($K281,33))))),INDIRECT(ADDRESS($K281,COLUMN())),0),0),IF($L281&gt;0,IF(AND(INDIRECT(ADDRESS($L281,44))=0,INDIRECT(ADDRESS($L281,38))="UL",ISERROR(SEARCH("Rear",INDIRECT(ADDRESS($L281,33)))),ISERROR(SEARCH("Side",INDIRECT(ADDRESS($L281,33))))),INDIRECT(ADDRESS($L281,COLUMN())),0),0),IF($M281&gt;0,IF(AND(INDIRECT(ADDRESS($M281,44))=0,INDIRECT(ADDRESS($M281,38))="UL",ISERROR(SEARCH("Rear",INDIRECT(ADDRESS($M281,33)))),ISERROR(SEARCH("Side",INDIRECT(ADDRESS($M281,33))))),INDIRECT(ADDRESS($M281,COLUMN())),0),0))</f>
        <v>0.33333333333333331</v>
      </c>
      <c r="AY281" s="58">
        <f t="shared" ca="1" si="193"/>
        <v>0.88888888888888884</v>
      </c>
      <c r="AZ281" s="58">
        <f t="shared" ca="1" si="194"/>
        <v>0.51851851851851849</v>
      </c>
      <c r="BA281" s="58" cm="1">
        <f t="array" aca="1" ref="BA281" ca="1">SUM(IF($C281&gt;0,IF(AND(INDIRECT(ADDRESS($C281,44))=0,INDIRECT(ADDRESS($C281,38))="UL"),INDIRECT(ADDRESS($C281,COLUMN())),0),0),IF($D281&gt;0,IF(AND(INDIRECT(ADDRESS($D281,44))=0,INDIRECT(ADDRESS($D281,38))="UL"),INDIRECT(ADDRESS($D281,COLUMN())),0),0),IF($E281&gt;0,IF(AND(INDIRECT(ADDRESS($E281,44))=0,INDIRECT(ADDRESS($E281,38))="UL"),INDIRECT(ADDRESS($E281,COLUMN())),0),0),IF($F281&gt;0,IF(AND(INDIRECT(ADDRESS($F281,44))=0,INDIRECT(ADDRESS($F281,38))="UL"),INDIRECT(ADDRESS($F281,COLUMN())),0),0),IF($G281&gt;0,IF(AND(INDIRECT(ADDRESS($G281,44))=0,INDIRECT(ADDRESS($G281,38))="UL"),INDIRECT(ADDRESS($G281,COLUMN())),0),0),IF($H281&gt;0,IF(AND(INDIRECT(ADDRESS($H281,44))=0,INDIRECT(ADDRESS($H281,38))="UL"),INDIRECT(ADDRESS($H281,COLUMN())),0),0),IF($I281&gt;0,IF(AND(INDIRECT(ADDRESS($I281,44))=0,INDIRECT(ADDRESS($I281,38))="UL"),INDIRECT(ADDRESS($I281,COLUMN())),0),0),IF($J281&gt;0,IF(AND(INDIRECT(ADDRESS($J281,44))=0,INDIRECT(ADDRESS($J281,38))="UL"),INDIRECT(ADDRESS($J281,COLUMN())),0),0),IF($K281&gt;0,IF(AND(INDIRECT(ADDRESS($K281,44))=0,INDIRECT(ADDRESS($K281,38))="UL"),INDIRECT(ADDRESS($K281,COLUMN())),0),0),IF($L281&gt;0,IF(AND(INDIRECT(ADDRESS($L281,44))=0,INDIRECT(ADDRESS($L281,38))="UL"),INDIRECT(ADDRESS($L281,COLUMN())),0),0),IF($M281&gt;0,IF(AND(INDIRECT(ADDRESS($M281,44))=0,INDIRECT(ADDRESS($M281,38))="UL"),INDIRECT(ADDRESS($M281,COLUMN())),0),0))</f>
        <v>0.45305114638447969</v>
      </c>
      <c r="BB281" s="58" cm="1">
        <f t="array" aca="1" ref="BB281" ca="1">SUM(IF($C281&gt;0,IF(AND(INDIRECT(ADDRESS($C281,44))=0,INDIRECT(ADDRESS($C281,38))="UL"),INDIRECT(ADDRESS($C281,COLUMN())),0),0),IF($D281&gt;0,IF(AND(INDIRECT(ADDRESS($D281,44))=0,INDIRECT(ADDRESS($D281,38))="UL"),INDIRECT(ADDRESS($D281,COLUMN())),0),0),IF($E281&gt;0,IF(AND(INDIRECT(ADDRESS($E281,44))=0,INDIRECT(ADDRESS($E281,38))="UL"),INDIRECT(ADDRESS($E281,COLUMN())),0),0),IF($F281&gt;0,IF(AND(INDIRECT(ADDRESS($F281,44))=0,INDIRECT(ADDRESS($F281,38))="UL"),INDIRECT(ADDRESS($F281,COLUMN())),0),0),IF($G281&gt;0,IF(AND(INDIRECT(ADDRESS($G281,44))=0,INDIRECT(ADDRESS($G281,38))="UL"),INDIRECT(ADDRESS($G281,COLUMN())),0),0),IF($H281&gt;0,IF(AND(INDIRECT(ADDRESS($H281,44))=0,INDIRECT(ADDRESS($H281,38))="UL"),INDIRECT(ADDRESS($H281,COLUMN())),0),0),IF($I281&gt;0,IF(AND(INDIRECT(ADDRESS($I281,44))=0,INDIRECT(ADDRESS($I281,38))="UL"),INDIRECT(ADDRESS($I281,COLUMN())),0),0),IF($J281&gt;0,IF(AND(INDIRECT(ADDRESS($J281,44))=0,INDIRECT(ADDRESS($J281,38))="UL"),INDIRECT(ADDRESS($J281,COLUMN())),0),0),IF($K281&gt;0,IF(AND(INDIRECT(ADDRESS($K281,44))=0,INDIRECT(ADDRESS($K281,38))="UL"),INDIRECT(ADDRESS($K281,COLUMN())),0),0),IF($L281&gt;0,IF(AND(INDIRECT(ADDRESS($L281,44))=0,INDIRECT(ADDRESS($L281,38))="UL"),INDIRECT(ADDRESS($L281,COLUMN())),0),0),IF($M281&gt;0,IF(AND(INDIRECT(ADDRESS($M281,44))=0,INDIRECT(ADDRESS($M281,38))="UL"),INDIRECT(ADDRESS($M281,COLUMN())),0),0))</f>
        <v>0.30814814814814806</v>
      </c>
      <c r="BC281" s="58" cm="1">
        <f t="array" aca="1" ref="BC281" ca="1">SUM(IF($C281&gt;0,IF(AND(INDIRECT(ADDRESS($C281,44))=0,INDIRECT(ADDRESS($C281,38))="UL"),INDIRECT(ADDRESS($C281,COLUMN())),0),0),IF($D281&gt;0,IF(AND(INDIRECT(ADDRESS($D281,44))=0,INDIRECT(ADDRESS($D281,38))="UL"),INDIRECT(ADDRESS($D281,COLUMN())),0),0),IF($E281&gt;0,IF(AND(INDIRECT(ADDRESS($E281,44))=0,INDIRECT(ADDRESS($E281,38))="UL"),INDIRECT(ADDRESS($E281,COLUMN())),0),0),IF($F281&gt;0,IF(AND(INDIRECT(ADDRESS($F281,44))=0,INDIRECT(ADDRESS($F281,38))="UL"),INDIRECT(ADDRESS($F281,COLUMN())),0),0),IF($G281&gt;0,IF(AND(INDIRECT(ADDRESS($G281,44))=0,INDIRECT(ADDRESS($G281,38))="UL"),INDIRECT(ADDRESS($G281,COLUMN())),0),0),IF($H281&gt;0,IF(AND(INDIRECT(ADDRESS($H281,44))=0,INDIRECT(ADDRESS($H281,38))="UL"),INDIRECT(ADDRESS($H281,COLUMN())),0),0),IF($I281&gt;0,IF(AND(INDIRECT(ADDRESS($I281,44))=0,INDIRECT(ADDRESS($I281,38))="UL"),INDIRECT(ADDRESS($I281,COLUMN())),0),0),IF($J281&gt;0,IF(AND(INDIRECT(ADDRESS($J281,44))=0,INDIRECT(ADDRESS($J281,38))="UL"),INDIRECT(ADDRESS($J281,COLUMN())),0),0),IF($K281&gt;0,IF(AND(INDIRECT(ADDRESS($K281,44))=0,INDIRECT(ADDRESS($K281,38))="UL"),INDIRECT(ADDRESS($K281,COLUMN())),0),0),IF($L281&gt;0,IF(AND(INDIRECT(ADDRESS($L281,44))=0,INDIRECT(ADDRESS($L281,38))="UL"),INDIRECT(ADDRESS($L281,COLUMN())),0),0),IF($M281&gt;0,IF(AND(INDIRECT(ADDRESS($M281,44))=0,INDIRECT(ADDRESS($M281,38))="UL"),INDIRECT(ADDRESS($M281,COLUMN())),0),0))</f>
        <v>0.25375661375661374</v>
      </c>
      <c r="BD281" s="58" cm="1">
        <f t="array" aca="1" ref="BD281" ca="1">SUM(IF($C281&gt;0,IF(AND(INDIRECT(ADDRESS($C281,44))=0,INDIRECT(ADDRESS($C281,38))="UL"),INDIRECT(ADDRESS($C281,COLUMN())),0),0),IF($D281&gt;0,IF(AND(INDIRECT(ADDRESS($D281,44))=0,INDIRECT(ADDRESS($D281,38))="UL"),INDIRECT(ADDRESS($D281,COLUMN())),0),0),IF($E281&gt;0,IF(AND(INDIRECT(ADDRESS($E281,44))=0,INDIRECT(ADDRESS($E281,38))="UL"),INDIRECT(ADDRESS($E281,COLUMN())),0),0),IF($F281&gt;0,IF(AND(INDIRECT(ADDRESS($F281,44))=0,INDIRECT(ADDRESS($F281,38))="UL"),INDIRECT(ADDRESS($F281,COLUMN())),0),0),IF($G281&gt;0,IF(AND(INDIRECT(ADDRESS($G281,44))=0,INDIRECT(ADDRESS($G281,38))="UL"),INDIRECT(ADDRESS($G281,COLUMN())),0),0),IF($H281&gt;0,IF(AND(INDIRECT(ADDRESS($H281,44))=0,INDIRECT(ADDRESS($H281,38))="UL"),INDIRECT(ADDRESS($H281,COLUMN())),0),0),IF($I281&gt;0,IF(AND(INDIRECT(ADDRESS($I281,44))=0,INDIRECT(ADDRESS($I281,38))="UL"),INDIRECT(ADDRESS($I281,COLUMN())),0),0),IF($J281&gt;0,IF(AND(INDIRECT(ADDRESS($J281,44))=0,INDIRECT(ADDRESS($J281,38))="UL"),INDIRECT(ADDRESS($J281,COLUMN())),0),0),IF($K281&gt;0,IF(AND(INDIRECT(ADDRESS($K281,44))=0,INDIRECT(ADDRESS($K281,38))="UL"),INDIRECT(ADDRESS($K281,COLUMN())),0),0),IF($L281&gt;0,IF(AND(INDIRECT(ADDRESS($L281,44))=0,INDIRECT(ADDRESS($L281,38))="UL"),INDIRECT(ADDRESS($L281,COLUMN())),0),0),IF($M281&gt;0,IF(AND(INDIRECT(ADDRESS($M281,44))=0,INDIRECT(ADDRESS($M281,38))="UL"),INDIRECT(ADDRESS($M281,COLUMN())),0),0))</f>
        <v>0.40839506172839501</v>
      </c>
      <c r="BE281" s="57">
        <f t="shared" ca="1" si="195"/>
        <v>0.30814814814814806</v>
      </c>
      <c r="BF281" s="57" cm="1">
        <f t="array" aca="1" ref="BF281" ca="1">SUM(IF($C281&gt;0,IF(INDIRECT(ADDRESS($C281,45))=1,INDIRECT(ADDRESS($C281,52))*INDIRECT(ADDRESS($C281,42))/5,0),0), IF($D281&gt;0,IF(INDIRECT(ADDRESS($D281,45))=1,INDIRECT(ADDRESS($D281,52))*INDIRECT(ADDRESS($D281,42))/5,0),0), IF($E281&gt;0,IF(INDIRECT(ADDRESS($E281,45))=1,INDIRECT(ADDRESS($E281,52))*INDIRECT(ADDRESS($E281,42))/5,0),0), IF($F281&gt;0,IF(INDIRECT(ADDRESS($F281,45))=1,INDIRECT(ADDRESS($F281,52))*INDIRECT(ADDRESS($F281,42))/5,0),0), IF($G281&gt;0,IF(INDIRECT(ADDRESS($G281,45))=1,INDIRECT(ADDRESS($G281,52))*INDIRECT(ADDRESS($G281,42))/5,0),0), IF($H281&gt;0,IF(INDIRECT(ADDRESS($H281,45))=1,INDIRECT(ADDRESS($H281,52))*INDIRECT(ADDRESS($H281,42))/5,0),0)
)*$BF$296/100</f>
        <v>9.2592592592592605E-3</v>
      </c>
      <c r="BG281" s="19">
        <v>1</v>
      </c>
      <c r="BH281" s="57" cm="1">
        <f t="array" aca="1" ref="BH281" ca="1">SUM(IF($C281&gt;0,IF(AND(INDIRECT(ADDRESS($C281,44))=0,INDIRECT(ADDRESS($C281,38))&lt;&gt;"UL"),INDIRECT(ADDRESS($C281,COLUMN()-12)),0),0), IF($D281&gt;0,IF(AND(INDIRECT(ADDRESS($D281,44))=0,INDIRECT(ADDRESS($D281,38))&lt;&gt;"UL"),INDIRECT(ADDRESS($D281,COLUMN()-12)),0),0), IF($E281&gt;0,IF(AND(INDIRECT(ADDRESS($E281,44))=0,INDIRECT(ADDRESS($E281,38))&lt;&gt;"UL"),INDIRECT(ADDRESS($E281,COLUMN()-12)),0),0), IF($F281&gt;0,IF(AND(INDIRECT(ADDRESS($F281,44))=0,INDIRECT(ADDRESS($F281,38))&lt;&gt;"UL"),INDIRECT(ADDRESS($F281,COLUMN()-12)),0),0), IF($G281&gt;0,IF(AND(INDIRECT(ADDRESS($G281,44))=0,INDIRECT(ADDRESS($G281,38))&lt;&gt;"UL"),INDIRECT(ADDRESS($G281,COLUMN()-12)),0),0), IF($H281&gt;0,IF(AND(INDIRECT(ADDRESS($H281,44))=0,INDIRECT(ADDRESS($H281,38))&lt;&gt;"UL"),INDIRECT(ADDRESS($H281,COLUMN()-12)),0),0), IF($I281&gt;0,IF(AND(INDIRECT(ADDRESS($I281,44))=0,INDIRECT(ADDRESS($I281,38))&lt;&gt;"UL"),INDIRECT(ADDRESS($I281,COLUMN()-12)),0),0), IF($J281&gt;0,IF(AND(INDIRECT(ADDRESS($J281,44))=0,INDIRECT(ADDRESS($J281,38))&lt;&gt;"UL"),INDIRECT(ADDRESS($J281,COLUMN()-12)),0),0), IF($K281&gt;0,IF(AND(INDIRECT(ADDRESS($K281,44))=0,INDIRECT(ADDRESS($K281,38))&lt;&gt;"UL"),INDIRECT(ADDRESS($K281,COLUMN()-12)),0),0), IF($L281&gt;0,IF(AND(INDIRECT(ADDRESS($L281,44))=0,INDIRECT(ADDRESS($L281,38))&lt;&gt;"UL"),INDIRECT(ADDRESS($L281,COLUMN()-12)),0),0), IF($M281&gt;0,IF(AND(INDIRECT(ADDRESS($M281,44))=0,INDIRECT(ADDRESS($M281,38))&lt;&gt;"UL"),INDIRECT(ADDRESS($M281,COLUMN()-12)),0),0))</f>
        <v>1.3333333333333333</v>
      </c>
      <c r="BI281" s="57" cm="1">
        <f t="array" aca="1" ref="BI281" ca="1">SUM(IF($C281&gt;0,IF(AND(INDIRECT(ADDRESS($C281,44))=0,INDIRECT(ADDRESS($C281,38))&lt;&gt;"UL"),INDIRECT(ADDRESS($C281,COLUMN()-12)),0),0), IF($D281&gt;0,IF(AND(INDIRECT(ADDRESS($D281,44))=0,INDIRECT(ADDRESS($D281,38))&lt;&gt;"UL"),INDIRECT(ADDRESS($D281,COLUMN()-12)),0),0), IF($E281&gt;0,IF(AND(INDIRECT(ADDRESS($E281,44))=0,INDIRECT(ADDRESS($E281,38))&lt;&gt;"UL"),INDIRECT(ADDRESS($E281,COLUMN()-12)),0),0), IF($F281&gt;0,IF(AND(INDIRECT(ADDRESS($F281,44))=0,INDIRECT(ADDRESS($F281,38))&lt;&gt;"UL"),INDIRECT(ADDRESS($F281,COLUMN()-12)),0),0), IF($G281&gt;0,IF(AND(INDIRECT(ADDRESS($G281,44))=0,INDIRECT(ADDRESS($G281,38))&lt;&gt;"UL"),INDIRECT(ADDRESS($G281,COLUMN()-12)),0),0), IF($H281&gt;0,IF(AND(INDIRECT(ADDRESS($H281,44))=0,INDIRECT(ADDRESS($H281,38))&lt;&gt;"UL"),INDIRECT(ADDRESS($H281,COLUMN()-12)),0),0), IF($I281&gt;0,IF(AND(INDIRECT(ADDRESS($I281,44))=0,INDIRECT(ADDRESS($I281,38))&lt;&gt;"UL"),INDIRECT(ADDRESS($I281,COLUMN()-12)),0),0), IF($J281&gt;0,IF(AND(INDIRECT(ADDRESS($J281,44))=0,INDIRECT(ADDRESS($J281,38))&lt;&gt;"UL"),INDIRECT(ADDRESS($J281,COLUMN()-12)),0),0), IF($K281&gt;0,IF(AND(INDIRECT(ADDRESS($K281,44))=0,INDIRECT(ADDRESS($K281,38))&lt;&gt;"UL"),INDIRECT(ADDRESS($K281,COLUMN()-12)),0),0), IF($L281&gt;0,IF(AND(INDIRECT(ADDRESS($L281,44))=0,INDIRECT(ADDRESS($L281,38))&lt;&gt;"UL"),INDIRECT(ADDRESS($L281,COLUMN()-12)),0),0), IF($M281&gt;0,IF(AND(INDIRECT(ADDRESS($M281,44))=0,INDIRECT(ADDRESS($M281,38))&lt;&gt;"UL"),INDIRECT(ADDRESS($M281,COLUMN()-12)),0),0))</f>
        <v>0.88888888888888884</v>
      </c>
      <c r="BJ281" s="57" cm="1">
        <f t="array" aca="1" ref="BJ281" ca="1">SUM(IF($C281&gt;0,IF(AND(INDIRECT(ADDRESS($C281,44))=0,INDIRECT(ADDRESS($C281,38))&lt;&gt;"UL"),INDIRECT(ADDRESS($C281,COLUMN()-12)),0),0), IF($D281&gt;0,IF(AND(INDIRECT(ADDRESS($D281,44))=0,INDIRECT(ADDRESS($D281,38))&lt;&gt;"UL"),INDIRECT(ADDRESS($D281,COLUMN()-12)),0),0), IF($E281&gt;0,IF(AND(INDIRECT(ADDRESS($E281,44))=0,INDIRECT(ADDRESS($E281,38))&lt;&gt;"UL"),INDIRECT(ADDRESS($E281,COLUMN()-12)),0),0), IF($F281&gt;0,IF(AND(INDIRECT(ADDRESS($F281,44))=0,INDIRECT(ADDRESS($F281,38))&lt;&gt;"UL"),INDIRECT(ADDRESS($F281,COLUMN()-12)),0),0), IF($G281&gt;0,IF(AND(INDIRECT(ADDRESS($G281,44))=0,INDIRECT(ADDRESS($G281,38))&lt;&gt;"UL"),INDIRECT(ADDRESS($G281,COLUMN()-12)),0),0), IF($H281&gt;0,IF(AND(INDIRECT(ADDRESS($H281,44))=0,INDIRECT(ADDRESS($H281,38))&lt;&gt;"UL"),INDIRECT(ADDRESS($H281,COLUMN()-12)),0),0), IF($I281&gt;0,IF(AND(INDIRECT(ADDRESS($I281,44))=0,INDIRECT(ADDRESS($I281,38))&lt;&gt;"UL"),INDIRECT(ADDRESS($I281,COLUMN()-12)),0),0), IF($J281&gt;0,IF(AND(INDIRECT(ADDRESS($J281,44))=0,INDIRECT(ADDRESS($J281,38))&lt;&gt;"UL"),INDIRECT(ADDRESS($J281,COLUMN()-12)),0),0), IF($K281&gt;0,IF(AND(INDIRECT(ADDRESS($K281,44))=0,INDIRECT(ADDRESS($K281,38))&lt;&gt;"UL"),INDIRECT(ADDRESS($K281,COLUMN()-12)),0),0), IF($L281&gt;0,IF(AND(INDIRECT(ADDRESS($L281,44))=0,INDIRECT(ADDRESS($L281,38))&lt;&gt;"UL"),INDIRECT(ADDRESS($L281,COLUMN()-12)),0),0), IF($M281&gt;0,IF(AND(INDIRECT(ADDRESS($M281,44))=0,INDIRECT(ADDRESS($M281,38))&lt;&gt;"UL"),INDIRECT(ADDRESS($M281,COLUMN()-12)),0),0))</f>
        <v>0.44444444444444442</v>
      </c>
      <c r="BK281" s="57">
        <f t="shared" ca="1" si="214"/>
        <v>0.88888888888888884</v>
      </c>
      <c r="BL281" s="58">
        <f t="shared" ca="1" si="213"/>
        <v>0.88888888888888895</v>
      </c>
      <c r="BM281" s="57" cm="1">
        <f t="array" aca="1" ref="BM281" ca="1">SUM(IF($C281&gt;0,IF(AND(INDIRECT(ADDRESS($C281,44))=0,INDIRECT(ADDRESS($C281,38))&lt;&gt;"UL"),INDIRECT(ADDRESS($C281,COLUMN()-12)),0),0), IF($D281&gt;0,IF(AND(INDIRECT(ADDRESS($D281,44))=0,INDIRECT(ADDRESS($D281,38))&lt;&gt;"UL"),INDIRECT(ADDRESS($D281,COLUMN()-12)),0),0), IF($E281&gt;0,IF(AND(INDIRECT(ADDRESS($E281,44))=0,INDIRECT(ADDRESS($E281,38))&lt;&gt;"UL"),INDIRECT(ADDRESS($E281,COLUMN()-12)),0),0), IF($F281&gt;0,IF(AND(INDIRECT(ADDRESS($F281,44))=0,INDIRECT(ADDRESS($F281,38))&lt;&gt;"UL"),INDIRECT(ADDRESS($F281,COLUMN()-12)),0),0), IF($G281&gt;0,IF(AND(INDIRECT(ADDRESS($G281,44))=0,INDIRECT(ADDRESS($G281,38))&lt;&gt;"UL"),INDIRECT(ADDRESS($G281,COLUMN()-12)),0),0), IF($H281&gt;0,IF(AND(INDIRECT(ADDRESS($H281,44))=0,INDIRECT(ADDRESS($H281,38))&lt;&gt;"UL"),INDIRECT(ADDRESS($H281,COLUMN()-12)),0),0), IF($I281&gt;0,IF(AND(INDIRECT(ADDRESS($I281,44))=0,INDIRECT(ADDRESS($I281,38))&lt;&gt;"UL"),INDIRECT(ADDRESS($I281,COLUMN()-12)),0),0), IF($J281&gt;0,IF(AND(INDIRECT(ADDRESS($J281,44))=0,INDIRECT(ADDRESS($J281,38))&lt;&gt;"UL"),INDIRECT(ADDRESS($J281,COLUMN()-12)),0),0), IF($K281&gt;0,IF(AND(INDIRECT(ADDRESS($K281,44))=0,INDIRECT(ADDRESS($K281,38))&lt;&gt;"UL"),INDIRECT(ADDRESS($K281,COLUMN()-11)),0),0), IF($L281&gt;0,IF(AND(INDIRECT(ADDRESS($L281,44))=0,INDIRECT(ADDRESS($L281,38))&lt;&gt;"UL"),INDIRECT(ADDRESS($L281,COLUMN()-11)),0),0), IF($M281&gt;0,IF(AND(INDIRECT(ADDRESS($M281,44))=0,INDIRECT(ADDRESS($M281,38))&lt;&gt;"UL"),INDIRECT(ADDRESS($M281,COLUMN()-11)),0),0))</f>
        <v>0.29629629629629634</v>
      </c>
      <c r="BN281" s="57" cm="1">
        <f t="array" aca="1" ref="BN281" ca="1">SUM(IF($C281&gt;0,IF(AND(INDIRECT(ADDRESS($C281,44))=0,INDIRECT(ADDRESS($C281,38))&lt;&gt;"UL"),INDIRECT(ADDRESS($C281,COLUMN()-12)),0),0), IF($D281&gt;0,IF(AND(INDIRECT(ADDRESS($D281,44))=0,INDIRECT(ADDRESS($D281,38))&lt;&gt;"UL"),INDIRECT(ADDRESS($D281,COLUMN()-12)),0),0), IF($E281&gt;0,IF(AND(INDIRECT(ADDRESS($E281,44))=0,INDIRECT(ADDRESS($E281,38))&lt;&gt;"UL"),INDIRECT(ADDRESS($E281,COLUMN()-12)),0),0), IF($F281&gt;0,IF(AND(INDIRECT(ADDRESS($F281,44))=0,INDIRECT(ADDRESS($F281,38))&lt;&gt;"UL"),INDIRECT(ADDRESS($F281,COLUMN()-12)),0),0), IF($G281&gt;0,IF(AND(INDIRECT(ADDRESS($G281,44))=0,INDIRECT(ADDRESS($G281,38))&lt;&gt;"UL"),INDIRECT(ADDRESS($G281,COLUMN()-12)),0),0), IF($H281&gt;0,IF(AND(INDIRECT(ADDRESS($H281,44))=0,INDIRECT(ADDRESS($H281,38))&lt;&gt;"UL"),INDIRECT(ADDRESS($H281,COLUMN()-12)),0),0), IF($I281&gt;0,IF(AND(INDIRECT(ADDRESS($I281,44))=0,INDIRECT(ADDRESS($I281,38))&lt;&gt;"UL"),INDIRECT(ADDRESS($I281,COLUMN()-12)),0),0), IF($J281&gt;0,IF(AND(INDIRECT(ADDRESS($J281,44))=0,INDIRECT(ADDRESS($J281,38))&lt;&gt;"UL"),INDIRECT(ADDRESS($J281,COLUMN()-12)),0),0), IF($K281&gt;0,IF(AND(INDIRECT(ADDRESS($K281,44))=0,INDIRECT(ADDRESS($K281,38))&lt;&gt;"UL"),INDIRECT(ADDRESS($K281,COLUMN()-11)),0),0), IF($L281&gt;0,IF(AND(INDIRECT(ADDRESS($L281,44))=0,INDIRECT(ADDRESS($L281,38))&lt;&gt;"UL"),INDIRECT(ADDRESS($L281,COLUMN()-11)),0),0), IF($M281&gt;0,IF(AND(INDIRECT(ADDRESS($M281,44))=0,INDIRECT(ADDRESS($M281,38))&lt;&gt;"UL"),INDIRECT(ADDRESS($M281,COLUMN()-11)),0),0))</f>
        <v>0.4148148148148148</v>
      </c>
      <c r="BO281" s="57" cm="1">
        <f t="array" aca="1" ref="BO281" ca="1">SUM(IF($C281&gt;0,IF(AND(INDIRECT(ADDRESS($C281,44))=0,INDIRECT(ADDRESS($C281,38))&lt;&gt;"UL"),INDIRECT(ADDRESS($C281,COLUMN()-12)),0),0), IF($D281&gt;0,IF(AND(INDIRECT(ADDRESS($D281,44))=0,INDIRECT(ADDRESS($D281,38))&lt;&gt;"UL"),INDIRECT(ADDRESS($D281,COLUMN()-12)),0),0), IF($E281&gt;0,IF(AND(INDIRECT(ADDRESS($E281,44))=0,INDIRECT(ADDRESS($E281,38))&lt;&gt;"UL"),INDIRECT(ADDRESS($E281,COLUMN()-12)),0),0), IF($F281&gt;0,IF(AND(INDIRECT(ADDRESS($F281,44))=0,INDIRECT(ADDRESS($F281,38))&lt;&gt;"UL"),INDIRECT(ADDRESS($F281,COLUMN()-12)),0),0), IF($G281&gt;0,IF(AND(INDIRECT(ADDRESS($G281,44))=0,INDIRECT(ADDRESS($G281,38))&lt;&gt;"UL"),INDIRECT(ADDRESS($G281,COLUMN()-12)),0),0), IF($H281&gt;0,IF(AND(INDIRECT(ADDRESS($H281,44))=0,INDIRECT(ADDRESS($H281,38))&lt;&gt;"UL"),INDIRECT(ADDRESS($H281,COLUMN()-12)),0),0), IF($I281&gt;0,IF(AND(INDIRECT(ADDRESS($I281,44))=0,INDIRECT(ADDRESS($I281,38))&lt;&gt;"UL"),INDIRECT(ADDRESS($I281,COLUMN()-12)),0),0), IF($J281&gt;0,IF(AND(INDIRECT(ADDRESS($J281,44))=0,INDIRECT(ADDRESS($J281,38))&lt;&gt;"UL"),INDIRECT(ADDRESS($J281,COLUMN()-12)),0),0), IF($K281&gt;0,IF(AND(INDIRECT(ADDRESS($K281,44))=0,INDIRECT(ADDRESS($K281,38))&lt;&gt;"UL"),INDIRECT(ADDRESS($K281,COLUMN()-11)),0),0), IF($L281&gt;0,IF(AND(INDIRECT(ADDRESS($L281,44))=0,INDIRECT(ADDRESS($L281,38))&lt;&gt;"UL"),INDIRECT(ADDRESS($L281,COLUMN()-11)),0),0), IF($M281&gt;0,IF(AND(INDIRECT(ADDRESS($M281,44))=0,INDIRECT(ADDRESS($M281,38))&lt;&gt;"UL"),INDIRECT(ADDRESS($M281,COLUMN()-11)),0),0))</f>
        <v>0.29629629629629634</v>
      </c>
      <c r="BP281" s="57" cm="1">
        <f t="array" aca="1" ref="BP281" ca="1">SUM(IF($C281&gt;0,IF(AND(INDIRECT(ADDRESS($C281,44))=0,INDIRECT(ADDRESS($C281,38))&lt;&gt;"UL"),INDIRECT(ADDRESS($C281,COLUMN()-12)),0),0), IF($D281&gt;0,IF(AND(INDIRECT(ADDRESS($D281,44))=0,INDIRECT(ADDRESS($D281,38))&lt;&gt;"UL"),INDIRECT(ADDRESS($D281,COLUMN()-12)),0),0), IF($E281&gt;0,IF(AND(INDIRECT(ADDRESS($E281,44))=0,INDIRECT(ADDRESS($E281,38))&lt;&gt;"UL"),INDIRECT(ADDRESS($E281,COLUMN()-12)),0),0), IF($F281&gt;0,IF(AND(INDIRECT(ADDRESS($F281,44))=0,INDIRECT(ADDRESS($F281,38))&lt;&gt;"UL"),INDIRECT(ADDRESS($F281,COLUMN()-12)),0),0), IF($G281&gt;0,IF(AND(INDIRECT(ADDRESS($G281,44))=0,INDIRECT(ADDRESS($G281,38))&lt;&gt;"UL"),INDIRECT(ADDRESS($G281,COLUMN()-12)),0),0), IF($H281&gt;0,IF(AND(INDIRECT(ADDRESS($H281,44))=0,INDIRECT(ADDRESS($H281,38))&lt;&gt;"UL"),INDIRECT(ADDRESS($H281,COLUMN()-12)),0),0), IF($I281&gt;0,IF(AND(INDIRECT(ADDRESS($I281,44))=0,INDIRECT(ADDRESS($I281,38))&lt;&gt;"UL"),INDIRECT(ADDRESS($I281,COLUMN()-12)),0),0), IF($J281&gt;0,IF(AND(INDIRECT(ADDRESS($J281,44))=0,INDIRECT(ADDRESS($J281,38))&lt;&gt;"UL"),INDIRECT(ADDRESS($J281,COLUMN()-12)),0),0), IF($K281&gt;0,IF(AND(INDIRECT(ADDRESS($K281,44))=0,INDIRECT(ADDRESS($K281,38))&lt;&gt;"UL"),INDIRECT(ADDRESS($K281,COLUMN()-11)),0),0), IF($L281&gt;0,IF(AND(INDIRECT(ADDRESS($L281,44))=0,INDIRECT(ADDRESS($L281,38))&lt;&gt;"UL"),INDIRECT(ADDRESS($L281,COLUMN()-11)),0),0), IF($M281&gt;0,IF(AND(INDIRECT(ADDRESS($M281,44))=0,INDIRECT(ADDRESS($M281,38))&lt;&gt;"UL"),INDIRECT(ADDRESS($M281,COLUMN()-11)),0),0))</f>
        <v>0.4148148148148148</v>
      </c>
      <c r="BQ281" s="57">
        <f ca="1">SUM(BM281:BP281)</f>
        <v>1.4222222222222223</v>
      </c>
      <c r="BR281" s="161">
        <f t="shared" ca="1" si="198"/>
        <v>87.090156900222979</v>
      </c>
      <c r="BS281" s="4"/>
      <c r="BT281" s="56">
        <f ca="1">IF(AD281&lt;BG281,((((AY281+BK281)*AB281)+((BE281+BQ281)*(1-AB281))+BF281)*AD281),((((AY281*AB281)+(BE281*(1-AB281))+BF281)*AD281)+(((BK281*AB281)+(BQ281*(1-AB281)))*BG281)))</f>
        <v>3.1196472598151699</v>
      </c>
      <c r="BU281" s="89">
        <f t="shared" ca="1" si="200"/>
        <v>0.11554249110426555</v>
      </c>
      <c r="BV281" s="57" t="s">
        <v>33</v>
      </c>
      <c r="BW281" s="57" cm="1">
        <f t="array" aca="1" ref="BW281" ca="1">SUM(IF($C281&gt;0,IF(AND(INDIRECT(ADDRESS($C281,44))=0,INDIRECT(ADDRESS($C281,38))="UL",ISERROR(SEARCH("Rear",INDIRECT(ADDRESS($C281,33)))),ISERROR(SEARCH("Side",INDIRECT(ADDRESS($C281,33))))),INDIRECT(ADDRESS($C281,COLUMN())),0),0),IF($D281&gt;0,IF(AND(INDIRECT(ADDRESS($D281,44))=0,INDIRECT(ADDRESS($D281,38))="UL",ISERROR(SEARCH("Rear",INDIRECT(ADDRESS($D281,33)))),ISERROR(SEARCH("Side",INDIRECT(ADDRESS($D281,33))))),INDIRECT(ADDRESS($D281,COLUMN())),0),0),IF($E281&gt;0,IF(AND(INDIRECT(ADDRESS($E281,44))=0,INDIRECT(ADDRESS($E281,38))="UL",ISERROR(SEARCH("Rear",INDIRECT(ADDRESS($E281,33)))),ISERROR(SEARCH("Side",INDIRECT(ADDRESS($E281,33))))),INDIRECT(ADDRESS($E281,COLUMN())),0),0),IF($F281&gt;0,IF(AND(INDIRECT(ADDRESS($F281,44))=0,INDIRECT(ADDRESS($F281,38))="UL",ISERROR(SEARCH("Rear",INDIRECT(ADDRESS($F281,33)))),ISERROR(SEARCH("Side",INDIRECT(ADDRESS($F281,33))))),INDIRECT(ADDRESS($F281,COLUMN())),0),0),IF($G281&gt;0,IF(AND(INDIRECT(ADDRESS($G281,44))=0,INDIRECT(ADDRESS($G281,38))="UL",ISERROR(SEARCH("Rear",INDIRECT(ADDRESS($G281,33)))),ISERROR(SEARCH("Side",INDIRECT(ADDRESS($G281,33))))),INDIRECT(ADDRESS($G281,COLUMN())),0),0),IF($H281&gt;0,IF(AND(INDIRECT(ADDRESS($H281,44))=0,INDIRECT(ADDRESS($H281,38))="UL",ISERROR(SEARCH("Rear",INDIRECT(ADDRESS($H281,33)))),ISERROR(SEARCH("Side",INDIRECT(ADDRESS($H281,33))))),INDIRECT(ADDRESS($H281,COLUMN())),0),0),IF($I281&gt;0,IF(AND(INDIRECT(ADDRESS($I281,44))=0,INDIRECT(ADDRESS($I281,38))="UL",ISERROR(SEARCH("Rear",INDIRECT(ADDRESS($I281,33)))),ISERROR(SEARCH("Side",INDIRECT(ADDRESS($I281,33))))),INDIRECT(ADDRESS($I281,COLUMN())),0),0),IF($J281&gt;0,IF(AND(INDIRECT(ADDRESS($J281,44))=0,INDIRECT(ADDRESS($J281,38))="UL",ISERROR(SEARCH("Rear",INDIRECT(ADDRESS($J281,33)))),ISERROR(SEARCH("Side",INDIRECT(ADDRESS($J281,33))))),INDIRECT(ADDRESS($J281,COLUMN())),0),0),IF($K281&gt;0,IF(AND(INDIRECT(ADDRESS($K281,44))=0,INDIRECT(ADDRESS($K281,38))="UL",ISERROR(SEARCH("Rear",INDIRECT(ADDRESS($K281,33)))),ISERROR(SEARCH("Side",INDIRECT(ADDRESS($K281,33))))),INDIRECT(ADDRESS($K281,COLUMN())),0),0),IF($L281&gt;0,IF(AND(INDIRECT(ADDRESS($L281,44))=0,INDIRECT(ADDRESS($L281,38))="UL",ISERROR(SEARCH("Rear",INDIRECT(ADDRESS($L281,33)))),ISERROR(SEARCH("Side",INDIRECT(ADDRESS($L281,33))))),INDIRECT(ADDRESS($L281,COLUMN())),0),0),IF($M281&gt;0,IF(AND(INDIRECT(ADDRESS($M281,44))=0,INDIRECT(ADDRESS($M281,38))="UL",ISERROR(SEARCH("Rear",INDIRECT(ADDRESS($M281,33)))),ISERROR(SEARCH("Side",INDIRECT(ADDRESS($M281,33))))),INDIRECT(ADDRESS($M281,COLUMN())),0),0))</f>
        <v>0.44444444444444442</v>
      </c>
      <c r="BX281" s="57">
        <f t="shared" ca="1" si="201"/>
        <v>0.33333333333333331</v>
      </c>
      <c r="BY281" s="57" cm="1">
        <f t="array" aca="1" ref="BY281" ca="1">SUM(IF($C281&gt;0,IF(AND(INDIRECT(ADDRESS($C281,44))=0,INDIRECT(ADDRESS($C281,38))="UL"),INDIRECT(ADDRESS($C281,COLUMN())),0),0),IF($D281&gt;0,IF(AND(INDIRECT(ADDRESS($D281,44))=0,INDIRECT(ADDRESS($D281,38))="UL"),INDIRECT(ADDRESS($D281,COLUMN())),0),0),IF($E281&gt;0,IF(AND(INDIRECT(ADDRESS($E281,44))=0,INDIRECT(ADDRESS($E281,38))="UL"),INDIRECT(ADDRESS($E281,COLUMN())),0),0),IF($F281&gt;0,IF(AND(INDIRECT(ADDRESS($F281,44))=0,INDIRECT(ADDRESS($F281,38))="UL"),INDIRECT(ADDRESS($F281,COLUMN())),0),0),IF($G281&gt;0,IF(AND(INDIRECT(ADDRESS($G281,44))=0,INDIRECT(ADDRESS($G281,38))="UL"),INDIRECT(ADDRESS($G281,COLUMN())),0),0),IF($H281&gt;0,IF(AND(INDIRECT(ADDRESS($H281,44))=0,INDIRECT(ADDRESS($H281,38))="UL"),INDIRECT(ADDRESS($H281,COLUMN())),0),0),IF($I281&gt;0,IF(AND(INDIRECT(ADDRESS($I281,44))=0,INDIRECT(ADDRESS($I281,38))="UL"),INDIRECT(ADDRESS($I281,COLUMN())),0),0),IF($J281&gt;0,IF(AND(INDIRECT(ADDRESS($J281,44))=0,INDIRECT(ADDRESS($J281,38))="UL"),INDIRECT(ADDRESS($J281,COLUMN())),0),0),IF($K281&gt;0,IF(AND(INDIRECT(ADDRESS($K281,44))=0,INDIRECT(ADDRESS($K281,38))="UL"),INDIRECT(ADDRESS($K281,COLUMN())),0),0),IF($L281&gt;0,IF(AND(INDIRECT(ADDRESS($L281,44))=0,INDIRECT(ADDRESS($L281,38))="UL"),INDIRECT(ADDRESS($L281,COLUMN())),0),0),IF($M281&gt;0,IF(AND(INDIRECT(ADDRESS($M281,44))=0,INDIRECT(ADDRESS($M281,38))="UL"),INDIRECT(ADDRESS($M281,COLUMN())),0),0))</f>
        <v>0.32263374485596702</v>
      </c>
      <c r="BZ281" s="57" cm="1">
        <f t="array" aca="1" ref="BZ281" ca="1">SUM(IF($C281&gt;0,IF(AND(INDIRECT(ADDRESS($C281,44))=0,INDIRECT(ADDRESS($C281,38))="UL"),INDIRECT(ADDRESS($C281,COLUMN())),0),0),IF($D281&gt;0,IF(AND(INDIRECT(ADDRESS($D281,44))=0,INDIRECT(ADDRESS($D281,38))="UL"),INDIRECT(ADDRESS($D281,COLUMN())),0),0),IF($E281&gt;0,IF(AND(INDIRECT(ADDRESS($E281,44))=0,INDIRECT(ADDRESS($E281,38))="UL"),INDIRECT(ADDRESS($E281,COLUMN())),0),0),IF($F281&gt;0,IF(AND(INDIRECT(ADDRESS($F281,44))=0,INDIRECT(ADDRESS($F281,38))="UL"),INDIRECT(ADDRESS($F281,COLUMN())),0),0),IF($G281&gt;0,IF(AND(INDIRECT(ADDRESS($G281,44))=0,INDIRECT(ADDRESS($G281,38))="UL"),INDIRECT(ADDRESS($G281,COLUMN())),0),0),IF($H281&gt;0,IF(AND(INDIRECT(ADDRESS($H281,44))=0,INDIRECT(ADDRESS($H281,38))="UL"),INDIRECT(ADDRESS($H281,COLUMN())),0),0),IF($I281&gt;0,IF(AND(INDIRECT(ADDRESS($I281,44))=0,INDIRECT(ADDRESS($I281,38))="UL"),INDIRECT(ADDRESS($I281,COLUMN())),0),0),IF($J281&gt;0,IF(AND(INDIRECT(ADDRESS($J281,44))=0,INDIRECT(ADDRESS($J281,38))="UL"),INDIRECT(ADDRESS($J281,COLUMN())),0),0),IF($K281&gt;0,IF(AND(INDIRECT(ADDRESS($K281,44))=0,INDIRECT(ADDRESS($K281,38))="UL"),INDIRECT(ADDRESS($K281,COLUMN())),0),0),IF($L281&gt;0,IF(AND(INDIRECT(ADDRESS($L281,44))=0,INDIRECT(ADDRESS($L281,38))="UL"),INDIRECT(ADDRESS($L281,COLUMN())),0),0),IF($M281&gt;0,IF(AND(INDIRECT(ADDRESS($M281,44))=0,INDIRECT(ADDRESS($M281,38))="UL"),INDIRECT(ADDRESS($M281,COLUMN())),0),0))</f>
        <v>0.29218106995884774</v>
      </c>
      <c r="CA281" s="57">
        <f ca="1">IF(BV281="S",BY281,BZ281)</f>
        <v>0.32263374485596702</v>
      </c>
      <c r="CB281" s="57" cm="1">
        <f t="array" aca="1" ref="CB281" ca="1">SUM(IF($C281&gt;0,IF(AND(INDIRECT(ADDRESS($C281,44))=0,INDIRECT(ADDRESS($C281,38))&lt;&gt;"UL"),INDIRECT(ADDRESS($C281,COLUMN())),0),0),IF($D281&gt;0,IF(AND(INDIRECT(ADDRESS($D281,44))=0,INDIRECT(ADDRESS($D281,38))&lt;&gt;"UL"),INDIRECT(ADDRESS($D281,COLUMN())),0),0),IF($E281&gt;0,IF(AND(INDIRECT(ADDRESS($E281,44))=0,INDIRECT(ADDRESS($E281,38))&lt;&gt;"UL"),INDIRECT(ADDRESS($E281,COLUMN())),0),0),IF($F281&gt;0,IF(AND(INDIRECT(ADDRESS($F281,44))=0,INDIRECT(ADDRESS($F281,38))&lt;&gt;"UL"),INDIRECT(ADDRESS($F281,COLUMN())),0),0),IF($G281&gt;0,IF(AND(INDIRECT(ADDRESS($G281,44))=0,INDIRECT(ADDRESS($G281,38))&lt;&gt;"UL"),INDIRECT(ADDRESS($G281,COLUMN())),0),0),IF($H281&gt;0,IF(AND(INDIRECT(ADDRESS($H281,44))=0,INDIRECT(ADDRESS($H281,38))&lt;&gt;"UL"),INDIRECT(ADDRESS($H281,COLUMN())),0),0),IF($I281&gt;0,IF(AND(INDIRECT(ADDRESS($I281,44))=0,INDIRECT(ADDRESS($I281,38))&lt;&gt;"UL"),INDIRECT(ADDRESS($I281,COLUMN())),0),0),IF($J281&gt;0,IF(AND(INDIRECT(ADDRESS($J281,44))=0,INDIRECT(ADDRESS($J281,38))&lt;&gt;"UL"),INDIRECT(ADDRESS($J281,COLUMN())),0),0),IF($K281&gt;0,IF(AND(INDIRECT(ADDRESS($K281,44))=0,INDIRECT(ADDRESS($K281,38))&lt;&gt;"UL"),INDIRECT(ADDRESS($K281,COLUMN())),0),0),IF($L281&gt;0,IF(AND(INDIRECT(ADDRESS($L281,44))=0,INDIRECT(ADDRESS($L281,38))&lt;&gt;"UL"),INDIRECT(ADDRESS($L281,COLUMN())),0),0),IF($M281&gt;0,IF(AND(INDIRECT(ADDRESS($M281,44))=0,INDIRECT(ADDRESS($M281,38))&lt;&gt;"UL"),INDIRECT(ADDRESS($M281,COLUMN())),0),0))</f>
        <v>0.44444444444444442</v>
      </c>
      <c r="CC281" s="57">
        <f t="shared" ca="1" si="203"/>
        <v>1.3333333333333333</v>
      </c>
      <c r="CD281" s="57" cm="1">
        <f t="array" aca="1" ref="CD281" ca="1">SUM(IF($C281&gt;0,IF(AND(INDIRECT(ADDRESS($C281,44))=0,INDIRECT(ADDRESS($C281,38))&lt;&gt;"UL"),INDIRECT(ADDRESS($C281,COLUMN())),0),0),IF($D281&gt;0,IF(AND(INDIRECT(ADDRESS($D281,44))=0,INDIRECT(ADDRESS($D281,38))&lt;&gt;"UL"),INDIRECT(ADDRESS($D281,COLUMN())),0),0),IF($E281&gt;0,IF(AND(INDIRECT(ADDRESS($E281,44))=0,INDIRECT(ADDRESS($E281,38))&lt;&gt;"UL"),INDIRECT(ADDRESS($E281,COLUMN())),0),0),IF($F281&gt;0,IF(AND(INDIRECT(ADDRESS($F281,44))=0,INDIRECT(ADDRESS($F281,38))&lt;&gt;"UL"),INDIRECT(ADDRESS($F281,COLUMN())),0),0),IF($G281&gt;0,IF(AND(INDIRECT(ADDRESS($G281,44))=0,INDIRECT(ADDRESS($G281,38))&lt;&gt;"UL"),INDIRECT(ADDRESS($G281,COLUMN())),0),0),IF($H281&gt;0,IF(AND(INDIRECT(ADDRESS($H281,44))=0,INDIRECT(ADDRESS($H281,38))&lt;&gt;"UL"),INDIRECT(ADDRESS($H281,COLUMN())),0),0),IF($I281&gt;0,IF(AND(INDIRECT(ADDRESS($I281,44))=0,INDIRECT(ADDRESS($I281,38))&lt;&gt;"UL"),INDIRECT(ADDRESS($I281,COLUMN())),0),0),IF($J281&gt;0,IF(AND(INDIRECT(ADDRESS($J281,44))=0,INDIRECT(ADDRESS($J281,38))&lt;&gt;"UL"),INDIRECT(ADDRESS($J281,COLUMN())),0),0),IF($K281&gt;0,IF(AND(INDIRECT(ADDRESS($K281,44))=0,INDIRECT(ADDRESS($K281,38))&lt;&gt;"UL"),INDIRECT(ADDRESS($K281,COLUMN())),0),0),IF($L281&gt;0,IF(AND(INDIRECT(ADDRESS($L281,44))=0,INDIRECT(ADDRESS($L281,38))&lt;&gt;"UL"),INDIRECT(ADDRESS($L281,COLUMN())),0),0),IF($M281&gt;0,IF(AND(INDIRECT(ADDRESS($M281,44))=0,INDIRECT(ADDRESS($M281,38))&lt;&gt;"UL"),INDIRECT(ADDRESS($M281,COLUMN())),0),0))</f>
        <v>0.14814814814814814</v>
      </c>
      <c r="CE281" s="57" cm="1">
        <f t="array" aca="1" ref="CE281" ca="1">SUM(IF($C281&gt;0,IF(AND(INDIRECT(ADDRESS($C281,44))=0,INDIRECT(ADDRESS($C281,38))&lt;&gt;"UL"),INDIRECT(ADDRESS($C281,COLUMN())),0),0),IF($D281&gt;0,IF(AND(INDIRECT(ADDRESS($D281,44))=0,INDIRECT(ADDRESS($D281,38))&lt;&gt;"UL"),INDIRECT(ADDRESS($D281,COLUMN())),0),0),IF($E281&gt;0,IF(AND(INDIRECT(ADDRESS($E281,44))=0,INDIRECT(ADDRESS($E281,38))&lt;&gt;"UL"),INDIRECT(ADDRESS($E281,COLUMN())),0),0),IF($F281&gt;0,IF(AND(INDIRECT(ADDRESS($F281,44))=0,INDIRECT(ADDRESS($F281,38))&lt;&gt;"UL"),INDIRECT(ADDRESS($F281,COLUMN())),0),0),IF($G281&gt;0,IF(AND(INDIRECT(ADDRESS($G281,44))=0,INDIRECT(ADDRESS($G281,38))&lt;&gt;"UL"),INDIRECT(ADDRESS($G281,COLUMN())),0),0),IF($H281&gt;0,IF(AND(INDIRECT(ADDRESS($H281,44))=0,INDIRECT(ADDRESS($H281,38))&lt;&gt;"UL"),INDIRECT(ADDRESS($H281,COLUMN())),0),0),IF($I281&gt;0,IF(AND(INDIRECT(ADDRESS($I281,44))=0,INDIRECT(ADDRESS($I281,38))&lt;&gt;"UL"),INDIRECT(ADDRESS($I281,COLUMN())),0),0),IF($J281&gt;0,IF(AND(INDIRECT(ADDRESS($J281,44))=0,INDIRECT(ADDRESS($J281,38))&lt;&gt;"UL"),INDIRECT(ADDRESS($J281,COLUMN())),0),0),IF($K281&gt;0,IF(AND(INDIRECT(ADDRESS($K281,44))=0,INDIRECT(ADDRESS($K281,38))&lt;&gt;"UL"),INDIRECT(ADDRESS($K281,COLUMN())),0),0),IF($L281&gt;0,IF(AND(INDIRECT(ADDRESS($L281,44))=0,INDIRECT(ADDRESS($L281,38))&lt;&gt;"UL"),INDIRECT(ADDRESS($L281,COLUMN())),0),0),IF($M281&gt;0,IF(AND(INDIRECT(ADDRESS($M281,44))=0,INDIRECT(ADDRESS($M281,38))&lt;&gt;"UL"),INDIRECT(ADDRESS($M281,COLUMN())),0),0))</f>
        <v>0.44444444444444442</v>
      </c>
      <c r="CF281" s="57">
        <f ca="1">IF(BV281="S",CD281,CE281)</f>
        <v>0.14814814814814814</v>
      </c>
      <c r="CG281" s="57">
        <f t="shared" ca="1" si="211"/>
        <v>1.8592971567676861</v>
      </c>
      <c r="CH281" s="57">
        <f t="shared" ca="1" si="206"/>
        <v>6.8862857658062451E-2</v>
      </c>
      <c r="CI281" s="19">
        <f t="shared" ca="1" si="207"/>
        <v>15.244214596583458</v>
      </c>
      <c r="CK281" s="57" cm="1">
        <f t="array" aca="1" ref="CK281" ca="1">IF(AU281="S", SUM(IF($C281&gt;0,IF(INDIRECT(ADDRESS($C281,43))&lt;&gt;1,INDIRECT(ADDRESS($C281,48)),0),0), IF($D281&gt;0,IF(INDIRECT(ADDRESS($D281,43))&lt;&gt;1,INDIRECT(ADDRESS($D281,48)),0),0), IF($E281&gt;0,IF(INDIRECT(ADDRESS($E281,43))&lt;&gt;1,INDIRECT(ADDRESS($E281,48)),0),0), IF($F281&gt;0,IF(INDIRECT(ADDRESS($F281,43))&lt;&gt;1,INDIRECT(ADDRESS($F281,48)),0),0), IF($G281&gt;0,IF(INDIRECT(ADDRESS($G281,43))&lt;&gt;1,INDIRECT(ADDRESS($G281,48)),0),0), IF($H281&gt;0,IF(INDIRECT(ADDRESS($H281,43))&lt;&gt;1,INDIRECT(ADDRESS($H281,48)),0),0), IF($I281&gt;0,IF(INDIRECT(ADDRESS($I281,43))&lt;&gt;1,INDIRECT(ADDRESS($I281,48)),0),0), IF($J281&gt;0,IF(INDIRECT(ADDRESS($J281,43))&lt;&gt;1,INDIRECT(ADDRESS($J281,48)),0),0), IF($K281&gt;0,IF(INDIRECT(ADDRESS($K281,43))&lt;&gt;1,INDIRECT(ADDRESS($K281,48)),0),0), IF($L281&gt;0,IF(INDIRECT(ADDRESS($L281,43))&lt;&gt;1,INDIRECT(ADDRESS($L281,48)),0),0), IF($M281&gt;0,IF(INDIRECT(ADDRESS($M281,43))&lt;&gt;1,INDIRECT(ADDRESS($M281,48)),0),0)), IF(AU281="L",SUM(IF($C281&gt;0,IF(INDIRECT(ADDRESS($C281,43))&lt;&gt;1,INDIRECT(ADDRESS($C281,50)),0),0), IF($D281&gt;0,IF(INDIRECT(ADDRESS($D281,43))&lt;&gt;1,INDIRECT(ADDRESS($D281,50)),0),0), IF($E281&gt;0,IF(INDIRECT(ADDRESS($E281,43))&lt;&gt;1,INDIRECT(ADDRESS($E281,50)),0),0), IF($F281&gt;0,IF(INDIRECT(ADDRESS($F281,43))&lt;&gt;1,INDIRECT(ADDRESS($F281,50)),0),0), IF($G281&gt;0,IF(INDIRECT(ADDRESS($G281,43))&lt;&gt;1,INDIRECT(ADDRESS($G281,50)),0),0), IF($G281&gt;0,IF(INDIRECT(ADDRESS($G281,43))&lt;&gt;1,INDIRECT(ADDRESS($G281,50)),0),0), IF($H281&gt;0,IF(INDIRECT(ADDRESS($H281,43))&lt;&gt;1,INDIRECT(ADDRESS($H281,50)),0),0), IF($I281&gt;0,IF(INDIRECT(ADDRESS($I281,43))&lt;&gt;1,INDIRECT(ADDRESS($I281,50)),0),0), IF($J281&gt;0,IF(INDIRECT(ADDRESS($J281,43))&lt;&gt;1,INDIRECT(ADDRESS($J281,50)),0),0), IF($K281&gt;0,IF(INDIRECT(ADDRESS($K281,43))&lt;&gt;1,INDIRECT(ADDRESS($K281,50)),0),0), IF($L281&gt;0,IF(INDIRECT(ADDRESS($L281,43))&lt;&gt;1,INDIRECT(ADDRESS($L281,50)),0),0), IF($M281&gt;0,IF(INDIRECT(ADDRESS($M281,43))&lt;&gt;1,INDIRECT(ADDRESS($M281,50)),0),0)), SUM(IF($C281&gt;0,IF(INDIRECT(ADDRESS($C281,43))&lt;&gt;1,INDIRECT(ADDRESS($C281,49)),0),0), IF($D281&gt;0,IF(INDIRECT(ADDRESS($D281,43))&lt;&gt;1,INDIRECT(ADDRESS($D281,49)),0),0), IF($E281&gt;0,IF(INDIRECT(ADDRESS($E281,43))&lt;&gt;1,INDIRECT(ADDRESS($E281,49)),0),0), IF($F281&gt;0,IF(INDIRECT(ADDRESS($F281,43))&lt;&gt;1,INDIRECT(ADDRESS($F281,49)),0),0), IF($G281&gt;0,IF(INDIRECT(ADDRESS($G281,43))&lt;&gt;1,INDIRECT(ADDRESS($G281,49)),0),0), IF($G281&gt;0,IF(INDIRECT(ADDRESS($G281,43))&lt;&gt;1,INDIRECT(ADDRESS($G281,49)),0),0), IF($H281&gt;0,IF(INDIRECT(ADDRESS($H281,43))&lt;&gt;1,INDIRECT(ADDRESS($H281,49)),0),0), IF($I281&gt;0,IF(INDIRECT(ADDRESS($I281,43))&lt;&gt;1,INDIRECT(ADDRESS($I281,49)),0),0), IF($J281&gt;0,IF(INDIRECT(ADDRESS($J281,43))&lt;&gt;1,INDIRECT(ADDRESS($J281,49)),0),0), IF($K281&gt;0,IF(INDIRECT(ADDRESS($K281,43))&lt;&gt;1,INDIRECT(ADDRESS($K281,49)),0),0), IF($L281&gt;0,IF(INDIRECT(ADDRESS($L281,43))&lt;&gt;1,INDIRECT(ADDRESS($L281,49)),0),0), IF($M281&gt;0,IF(INDIRECT(ADDRESS($M281,43))&lt;&gt;1,INDIRECT(ADDRESS($M281,49)),0),0))))</f>
        <v>2</v>
      </c>
      <c r="CL281" s="57" cm="1">
        <f t="array" aca="1" ref="CL281" ca="1">SUM(IF($C281&gt;0,IF(INDIRECT(ADDRESS($C281,44))=1,INDIRECT(ADDRESS($C281,90)),0),0), IF($D281&gt;0,IF(INDIRECT(ADDRESS($D281,44))=1,INDIRECT(ADDRESS($D281,90)),0),0), IF($E281&gt;0,IF(INDIRECT(ADDRESS($E281,44))=1,INDIRECT(ADDRESS($E281,90)),0),0), IF($F281&gt;0,IF(INDIRECT(ADDRESS($F281,44))=1,INDIRECT(ADDRESS($F281,90)),0),0), IF($G281&gt;0,IF(INDIRECT(ADDRESS($G281,44))=1,INDIRECT(ADDRESS($G281,90)),0),0), IF($H281&gt;0,IF(INDIRECT(ADDRESS($H281,44))=1,INDIRECT(ADDRESS($H281,90)),0),0), IF($I281&gt;0,IF(INDIRECT(ADDRESS($I281,44))=1,INDIRECT(ADDRESS($I281,90)),0),0), IF($J281&gt;0,IF(INDIRECT(ADDRESS($J281,44))=1,INDIRECT(ADDRESS($J281,90)),0),0), IF($K281&gt;0,IF(INDIRECT(ADDRESS($K281,44))=1,INDIRECT(ADDRESS($K281,90)),0),0), IF($L281&gt;0,IF(INDIRECT(ADDRESS($L281,44))=1,INDIRECT(ADDRESS($L281,90)),0),0), IF($M281&gt;0,IF(INDIRECT(ADDRESS($M281,44))=1,INDIRECT(ADDRESS($M281,90)),0),0))</f>
        <v>4.666666666666667</v>
      </c>
      <c r="CM281" s="56">
        <f t="shared" ca="1" si="208"/>
        <v>0.85060486241009159</v>
      </c>
    </row>
    <row r="282" spans="1:92" x14ac:dyDescent="0.25">
      <c r="A282" s="52" t="s">
        <v>442</v>
      </c>
      <c r="B282" s="67">
        <v>101</v>
      </c>
      <c r="C282" s="67">
        <v>113</v>
      </c>
      <c r="D282" s="67">
        <v>115</v>
      </c>
      <c r="E282" s="67">
        <v>116</v>
      </c>
      <c r="F282" s="67">
        <v>117</v>
      </c>
      <c r="G282" s="67">
        <v>238</v>
      </c>
      <c r="H282" s="67">
        <v>238</v>
      </c>
      <c r="I282" s="67">
        <v>239</v>
      </c>
      <c r="J282" s="67">
        <v>239</v>
      </c>
      <c r="K282" s="67"/>
      <c r="L282" s="67"/>
      <c r="M282" s="67"/>
      <c r="N282" s="67">
        <f ca="1">SUM(INDIRECT(ADDRESS(B282,COLUMN())),IF(C282&gt;0,INDIRECT(ADDRESS(C282,COLUMN())),0),IF(D282&gt;0,INDIRECT(ADDRESS(D282,COLUMN())),0),IF(E282&gt;0,INDIRECT(ADDRESS(E282,COLUMN())),0),IF(F282&gt;0,INDIRECT(ADDRESS(F282,COLUMN())),0),IF(G282&gt;0,INDIRECT(ADDRESS(G282,COLUMN())),0),IF(H282&gt;0,INDIRECT(ADDRESS(H282,COLUMN())),0),IF(I282&gt;0,INDIRECT(ADDRESS(I282,COLUMN())),0),IF(J282&gt;0,INDIRECT(ADDRESS(J282,COLUMN())),0),IF(K282&gt;0,INDIRECT(ADDRESS(K282,COLUMN())),0),IF(L282&gt;0,INDIRECT(ADDRESS(L282,COLUMN())),0),IF(M282&gt;0,INDIRECT(ADDRESS(M282,COLUMN())),0))</f>
        <v>35</v>
      </c>
      <c r="O282" s="67" t="str" cm="1">
        <f t="array" aca="1" ref="O282" ca="1">INDIRECT(ADDRESS($B282,COLUMN()))</f>
        <v>Bomber</v>
      </c>
      <c r="P282" s="67" cm="1">
        <f t="array" aca="1" ref="P282" ca="1">INDIRECT(ADDRESS($B282,COLUMN()))</f>
        <v>5</v>
      </c>
      <c r="Q282" s="67" t="str" cm="1">
        <f t="array" aca="1" ref="Q282" ca="1">INDIRECT(ADDRESS($B282,COLUMN()))</f>
        <v>-</v>
      </c>
      <c r="R282" s="67" t="str" cm="1">
        <f t="array" aca="1" ref="R282" ca="1">INDIRECT(ADDRESS($B282,COLUMN()))</f>
        <v>-</v>
      </c>
      <c r="S282" s="67" cm="1">
        <f t="array" aca="1" ref="S282" ca="1">INDIRECT(ADDRESS($B282,COLUMN()))</f>
        <v>1</v>
      </c>
      <c r="T282" s="67" t="str" cm="1">
        <f t="array" aca="1" ref="T282" ca="1">INDIRECT(ADDRESS($B282,COLUMN()))</f>
        <v>1-3</v>
      </c>
      <c r="U282" s="67" cm="1">
        <f t="array" aca="1" ref="U282" ca="1">INDIRECT(ADDRESS($B282,COLUMN()))</f>
        <v>3</v>
      </c>
      <c r="V282" s="67" cm="1">
        <f t="array" aca="1" ref="V282" ca="1">INDIRECT(ADDRESS($B282,COLUMN()))</f>
        <v>0</v>
      </c>
      <c r="W282" s="67" cm="1">
        <f t="array" aca="1" ref="W282" ca="1">INDIRECT(ADDRESS($B282,COLUMN()))</f>
        <v>4</v>
      </c>
      <c r="X282" s="67" cm="1">
        <f t="array" aca="1" ref="X282" ca="1">INDIRECT(ADDRESS($B282,COLUMN()))</f>
        <v>5</v>
      </c>
      <c r="Y282" s="67" cm="1">
        <f t="array" aca="1" ref="Y282" ca="1">INDIRECT(ADDRESS($B282,COLUMN()))</f>
        <v>2</v>
      </c>
      <c r="Z282" s="67" cm="1">
        <f t="array" aca="1" ref="Z282" ca="1">INDIRECT(ADDRESS($B282,COLUMN()))</f>
        <v>5</v>
      </c>
      <c r="AA282" s="67" cm="1">
        <f t="array" aca="1" ref="AA282" ca="1">INDIRECT(ADDRESS($B282,COLUMN()))</f>
        <v>0</v>
      </c>
      <c r="AB282" s="56">
        <f t="shared" ca="1" si="209"/>
        <v>0.58977359004073071</v>
      </c>
      <c r="AC282" s="56">
        <f t="shared" ca="1" si="191"/>
        <v>0.57721110158707101</v>
      </c>
      <c r="AD282" s="56">
        <f t="shared" ca="1" si="192"/>
        <v>2.5096134851611787</v>
      </c>
      <c r="AE282" s="59"/>
      <c r="AF282" s="52"/>
      <c r="AG282" s="59"/>
      <c r="AH282" s="59"/>
      <c r="AI282" s="59"/>
      <c r="AJ282" s="59"/>
      <c r="AK282" s="59"/>
      <c r="AL282" s="59"/>
      <c r="AM282" s="59"/>
      <c r="AN282" s="59"/>
      <c r="AO282" s="57"/>
      <c r="AP282" s="57"/>
      <c r="AQ282" s="57"/>
      <c r="AR282" s="57"/>
      <c r="AS282" s="57"/>
      <c r="AT282" s="57"/>
      <c r="AU282" s="57" t="s">
        <v>113</v>
      </c>
      <c r="AV282" s="57" cm="1">
        <f t="array" aca="1" ref="AV282" ca="1">SUM(IF($C282&gt;0,IF(AND(INDIRECT(ADDRESS($C282,44))=0,INDIRECT(ADDRESS($C282,38))="UL",ISERROR(SEARCH("Rear",INDIRECT(ADDRESS($C282,33)))),ISERROR(SEARCH("Side",INDIRECT(ADDRESS($C282,33))))),INDIRECT(ADDRESS($C282,COLUMN())),0),0),IF($D282&gt;0,IF(AND(INDIRECT(ADDRESS($D282,44))=0,INDIRECT(ADDRESS($D282,38))="UL",ISERROR(SEARCH("Rear",INDIRECT(ADDRESS($D282,33)))),ISERROR(SEARCH("Side",INDIRECT(ADDRESS($D282,33))))),INDIRECT(ADDRESS($D282,COLUMN())),0),0),IF($E282&gt;0,IF(AND(INDIRECT(ADDRESS($E282,44))=0,INDIRECT(ADDRESS($E282,38))="UL",ISERROR(SEARCH("Rear",INDIRECT(ADDRESS($E282,33)))),ISERROR(SEARCH("Side",INDIRECT(ADDRESS($E282,33))))),INDIRECT(ADDRESS($E282,COLUMN())),0),0),IF($F282&gt;0,IF(AND(INDIRECT(ADDRESS($F282,44))=0,INDIRECT(ADDRESS($F282,38))="UL",ISERROR(SEARCH("Rear",INDIRECT(ADDRESS($F282,33)))),ISERROR(SEARCH("Side",INDIRECT(ADDRESS($F282,33))))),INDIRECT(ADDRESS($F282,COLUMN())),0),0),IF($G282&gt;0,IF(AND(INDIRECT(ADDRESS($G282,44))=0,INDIRECT(ADDRESS($G282,38))="UL",ISERROR(SEARCH("Rear",INDIRECT(ADDRESS($G282,33)))),ISERROR(SEARCH("Side",INDIRECT(ADDRESS($G282,33))))),INDIRECT(ADDRESS($G282,COLUMN())),0),0),IF($H282&gt;0,IF(AND(INDIRECT(ADDRESS($H282,44))=0,INDIRECT(ADDRESS($H282,38))="UL",ISERROR(SEARCH("Rear",INDIRECT(ADDRESS($H282,33)))),ISERROR(SEARCH("Side",INDIRECT(ADDRESS($H282,33))))),INDIRECT(ADDRESS($H282,COLUMN())),0),0),IF($I282&gt;0,IF(AND(INDIRECT(ADDRESS($I282,44))=0,INDIRECT(ADDRESS($I282,38))="UL",ISERROR(SEARCH("Rear",INDIRECT(ADDRESS($I282,33)))),ISERROR(SEARCH("Side",INDIRECT(ADDRESS($I282,33))))),INDIRECT(ADDRESS($I282,COLUMN())),0),0),IF($J282&gt;0,IF(AND(INDIRECT(ADDRESS($J282,44))=0,INDIRECT(ADDRESS($J282,38))="UL",ISERROR(SEARCH("Rear",INDIRECT(ADDRESS($J282,33)))),ISERROR(SEARCH("Side",INDIRECT(ADDRESS($J282,33))))),INDIRECT(ADDRESS($J282,COLUMN())),0),0),IF($K282&gt;0,IF(AND(INDIRECT(ADDRESS($K282,44))=0,INDIRECT(ADDRESS($K282,38))="UL",ISERROR(SEARCH("Rear",INDIRECT(ADDRESS($K282,33)))),ISERROR(SEARCH("Side",INDIRECT(ADDRESS($K282,33))))),INDIRECT(ADDRESS($K282,COLUMN())),0),0),IF($L282&gt;0,IF(AND(INDIRECT(ADDRESS($L282,44))=0,INDIRECT(ADDRESS($L282,38))="UL",ISERROR(SEARCH("Rear",INDIRECT(ADDRESS($L282,33)))),ISERROR(SEARCH("Side",INDIRECT(ADDRESS($L282,33))))),INDIRECT(ADDRESS($L282,COLUMN())),0),0),IF($M282&gt;0,IF(AND(INDIRECT(ADDRESS($M282,44))=0,INDIRECT(ADDRESS($M282,38))="UL",ISERROR(SEARCH("Rear",INDIRECT(ADDRESS($M282,33)))),ISERROR(SEARCH("Side",INDIRECT(ADDRESS($M282,33))))),INDIRECT(ADDRESS($M282,COLUMN())),0),0))</f>
        <v>0.33333333333333331</v>
      </c>
      <c r="AW282" s="57" cm="1">
        <f t="array" aca="1" ref="AW282" ca="1">SUM(IF($C282&gt;0,IF(AND(INDIRECT(ADDRESS($C282,44))=0,INDIRECT(ADDRESS($C282,38))="UL",ISERROR(SEARCH("Rear",INDIRECT(ADDRESS($C282,33)))),ISERROR(SEARCH("Side",INDIRECT(ADDRESS($C282,33))))),INDIRECT(ADDRESS($C282,COLUMN())),0),0),IF($D282&gt;0,IF(AND(INDIRECT(ADDRESS($D282,44))=0,INDIRECT(ADDRESS($D282,38))="UL",ISERROR(SEARCH("Rear",INDIRECT(ADDRESS($D282,33)))),ISERROR(SEARCH("Side",INDIRECT(ADDRESS($D282,33))))),INDIRECT(ADDRESS($D282,COLUMN())),0),0),IF($E282&gt;0,IF(AND(INDIRECT(ADDRESS($E282,44))=0,INDIRECT(ADDRESS($E282,38))="UL",ISERROR(SEARCH("Rear",INDIRECT(ADDRESS($E282,33)))),ISERROR(SEARCH("Side",INDIRECT(ADDRESS($E282,33))))),INDIRECT(ADDRESS($E282,COLUMN())),0),0),IF($F282&gt;0,IF(AND(INDIRECT(ADDRESS($F282,44))=0,INDIRECT(ADDRESS($F282,38))="UL",ISERROR(SEARCH("Rear",INDIRECT(ADDRESS($F282,33)))),ISERROR(SEARCH("Side",INDIRECT(ADDRESS($F282,33))))),INDIRECT(ADDRESS($F282,COLUMN())),0),0),IF($G282&gt;0,IF(AND(INDIRECT(ADDRESS($G282,44))=0,INDIRECT(ADDRESS($G282,38))="UL",ISERROR(SEARCH("Rear",INDIRECT(ADDRESS($G282,33)))),ISERROR(SEARCH("Side",INDIRECT(ADDRESS($G282,33))))),INDIRECT(ADDRESS($G282,COLUMN())),0),0),IF($H282&gt;0,IF(AND(INDIRECT(ADDRESS($H282,44))=0,INDIRECT(ADDRESS($H282,38))="UL",ISERROR(SEARCH("Rear",INDIRECT(ADDRESS($H282,33)))),ISERROR(SEARCH("Side",INDIRECT(ADDRESS($H282,33))))),INDIRECT(ADDRESS($H282,COLUMN())),0),0),IF($I282&gt;0,IF(AND(INDIRECT(ADDRESS($I282,44))=0,INDIRECT(ADDRESS($I282,38))="UL",ISERROR(SEARCH("Rear",INDIRECT(ADDRESS($I282,33)))),ISERROR(SEARCH("Side",INDIRECT(ADDRESS($I282,33))))),INDIRECT(ADDRESS($I282,COLUMN())),0),0),IF($J282&gt;0,IF(AND(INDIRECT(ADDRESS($J282,44))=0,INDIRECT(ADDRESS($J282,38))="UL",ISERROR(SEARCH("Rear",INDIRECT(ADDRESS($J282,33)))),ISERROR(SEARCH("Side",INDIRECT(ADDRESS($J282,33))))),INDIRECT(ADDRESS($J282,COLUMN())),0),0),IF($K282&gt;0,IF(AND(INDIRECT(ADDRESS($K282,44))=0,INDIRECT(ADDRESS($K282,38))="UL",ISERROR(SEARCH("Rear",INDIRECT(ADDRESS($K282,33)))),ISERROR(SEARCH("Side",INDIRECT(ADDRESS($K282,33))))),INDIRECT(ADDRESS($K282,COLUMN())),0),0),IF($L282&gt;0,IF(AND(INDIRECT(ADDRESS($L282,44))=0,INDIRECT(ADDRESS($L282,38))="UL",ISERROR(SEARCH("Rear",INDIRECT(ADDRESS($L282,33)))),ISERROR(SEARCH("Side",INDIRECT(ADDRESS($L282,33))))),INDIRECT(ADDRESS($L282,COLUMN())),0),0),IF($M282&gt;0,IF(AND(INDIRECT(ADDRESS($M282,44))=0,INDIRECT(ADDRESS($M282,38))="UL",ISERROR(SEARCH("Rear",INDIRECT(ADDRESS($M282,33)))),ISERROR(SEARCH("Side",INDIRECT(ADDRESS($M282,33))))),INDIRECT(ADDRESS($M282,COLUMN())),0),0))</f>
        <v>0.88888888888888884</v>
      </c>
      <c r="AX282" s="57" cm="1">
        <f t="array" aca="1" ref="AX282" ca="1">SUM(IF($C282&gt;0,IF(AND(INDIRECT(ADDRESS($C282,44))=0,INDIRECT(ADDRESS($C282,38))="UL",ISERROR(SEARCH("Rear",INDIRECT(ADDRESS($C282,33)))),ISERROR(SEARCH("Side",INDIRECT(ADDRESS($C282,33))))),INDIRECT(ADDRESS($C282,COLUMN())),0),0),IF($D282&gt;0,IF(AND(INDIRECT(ADDRESS($D282,44))=0,INDIRECT(ADDRESS($D282,38))="UL",ISERROR(SEARCH("Rear",INDIRECT(ADDRESS($D282,33)))),ISERROR(SEARCH("Side",INDIRECT(ADDRESS($D282,33))))),INDIRECT(ADDRESS($D282,COLUMN())),0),0),IF($E282&gt;0,IF(AND(INDIRECT(ADDRESS($E282,44))=0,INDIRECT(ADDRESS($E282,38))="UL",ISERROR(SEARCH("Rear",INDIRECT(ADDRESS($E282,33)))),ISERROR(SEARCH("Side",INDIRECT(ADDRESS($E282,33))))),INDIRECT(ADDRESS($E282,COLUMN())),0),0),IF($F282&gt;0,IF(AND(INDIRECT(ADDRESS($F282,44))=0,INDIRECT(ADDRESS($F282,38))="UL",ISERROR(SEARCH("Rear",INDIRECT(ADDRESS($F282,33)))),ISERROR(SEARCH("Side",INDIRECT(ADDRESS($F282,33))))),INDIRECT(ADDRESS($F282,COLUMN())),0),0),IF($G282&gt;0,IF(AND(INDIRECT(ADDRESS($G282,44))=0,INDIRECT(ADDRESS($G282,38))="UL",ISERROR(SEARCH("Rear",INDIRECT(ADDRESS($G282,33)))),ISERROR(SEARCH("Side",INDIRECT(ADDRESS($G282,33))))),INDIRECT(ADDRESS($G282,COLUMN())),0),0),IF($H282&gt;0,IF(AND(INDIRECT(ADDRESS($H282,44))=0,INDIRECT(ADDRESS($H282,38))="UL",ISERROR(SEARCH("Rear",INDIRECT(ADDRESS($H282,33)))),ISERROR(SEARCH("Side",INDIRECT(ADDRESS($H282,33))))),INDIRECT(ADDRESS($H282,COLUMN())),0),0),IF($I282&gt;0,IF(AND(INDIRECT(ADDRESS($I282,44))=0,INDIRECT(ADDRESS($I282,38))="UL",ISERROR(SEARCH("Rear",INDIRECT(ADDRESS($I282,33)))),ISERROR(SEARCH("Side",INDIRECT(ADDRESS($I282,33))))),INDIRECT(ADDRESS($I282,COLUMN())),0),0),IF($J282&gt;0,IF(AND(INDIRECT(ADDRESS($J282,44))=0,INDIRECT(ADDRESS($J282,38))="UL",ISERROR(SEARCH("Rear",INDIRECT(ADDRESS($J282,33)))),ISERROR(SEARCH("Side",INDIRECT(ADDRESS($J282,33))))),INDIRECT(ADDRESS($J282,COLUMN())),0),0),IF($K282&gt;0,IF(AND(INDIRECT(ADDRESS($K282,44))=0,INDIRECT(ADDRESS($K282,38))="UL",ISERROR(SEARCH("Rear",INDIRECT(ADDRESS($K282,33)))),ISERROR(SEARCH("Side",INDIRECT(ADDRESS($K282,33))))),INDIRECT(ADDRESS($K282,COLUMN())),0),0),IF($L282&gt;0,IF(AND(INDIRECT(ADDRESS($L282,44))=0,INDIRECT(ADDRESS($L282,38))="UL",ISERROR(SEARCH("Rear",INDIRECT(ADDRESS($L282,33)))),ISERROR(SEARCH("Side",INDIRECT(ADDRESS($L282,33))))),INDIRECT(ADDRESS($L282,COLUMN())),0),0),IF($M282&gt;0,IF(AND(INDIRECT(ADDRESS($M282,44))=0,INDIRECT(ADDRESS($M282,38))="UL",ISERROR(SEARCH("Rear",INDIRECT(ADDRESS($M282,33)))),ISERROR(SEARCH("Side",INDIRECT(ADDRESS($M282,33))))),INDIRECT(ADDRESS($M282,COLUMN())),0),0))</f>
        <v>0.33333333333333331</v>
      </c>
      <c r="AY282" s="58">
        <f t="shared" ca="1" si="193"/>
        <v>0.88888888888888884</v>
      </c>
      <c r="AZ282" s="58">
        <f t="shared" ca="1" si="194"/>
        <v>0.51851851851851849</v>
      </c>
      <c r="BA282" s="58" cm="1">
        <f t="array" aca="1" ref="BA282" ca="1">SUM(IF($C282&gt;0,IF(AND(INDIRECT(ADDRESS($C282,44))=0,INDIRECT(ADDRESS($C282,38))="UL"),INDIRECT(ADDRESS($C282,COLUMN())),0),0),IF($D282&gt;0,IF(AND(INDIRECT(ADDRESS($D282,44))=0,INDIRECT(ADDRESS($D282,38))="UL"),INDIRECT(ADDRESS($D282,COLUMN())),0),0),IF($E282&gt;0,IF(AND(INDIRECT(ADDRESS($E282,44))=0,INDIRECT(ADDRESS($E282,38))="UL"),INDIRECT(ADDRESS($E282,COLUMN())),0),0),IF($F282&gt;0,IF(AND(INDIRECT(ADDRESS($F282,44))=0,INDIRECT(ADDRESS($F282,38))="UL"),INDIRECT(ADDRESS($F282,COLUMN())),0),0),IF($G282&gt;0,IF(AND(INDIRECT(ADDRESS($G282,44))=0,INDIRECT(ADDRESS($G282,38))="UL"),INDIRECT(ADDRESS($G282,COLUMN())),0),0),IF($H282&gt;0,IF(AND(INDIRECT(ADDRESS($H282,44))=0,INDIRECT(ADDRESS($H282,38))="UL"),INDIRECT(ADDRESS($H282,COLUMN())),0),0),IF($I282&gt;0,IF(AND(INDIRECT(ADDRESS($I282,44))=0,INDIRECT(ADDRESS($I282,38))="UL"),INDIRECT(ADDRESS($I282,COLUMN())),0),0),IF($J282&gt;0,IF(AND(INDIRECT(ADDRESS($J282,44))=0,INDIRECT(ADDRESS($J282,38))="UL"),INDIRECT(ADDRESS($J282,COLUMN())),0),0),IF($K282&gt;0,IF(AND(INDIRECT(ADDRESS($K282,44))=0,INDIRECT(ADDRESS($K282,38))="UL"),INDIRECT(ADDRESS($K282,COLUMN())),0),0),IF($L282&gt;0,IF(AND(INDIRECT(ADDRESS($L282,44))=0,INDIRECT(ADDRESS($L282,38))="UL"),INDIRECT(ADDRESS($L282,COLUMN())),0),0),IF($M282&gt;0,IF(AND(INDIRECT(ADDRESS($M282,44))=0,INDIRECT(ADDRESS($M282,38))="UL"),INDIRECT(ADDRESS($M282,COLUMN())),0),0))</f>
        <v>0.45305114638447969</v>
      </c>
      <c r="BB282" s="58" cm="1">
        <f t="array" aca="1" ref="BB282" ca="1">SUM(IF($C282&gt;0,IF(AND(INDIRECT(ADDRESS($C282,44))=0,INDIRECT(ADDRESS($C282,38))="UL"),INDIRECT(ADDRESS($C282,COLUMN())),0),0),IF($D282&gt;0,IF(AND(INDIRECT(ADDRESS($D282,44))=0,INDIRECT(ADDRESS($D282,38))="UL"),INDIRECT(ADDRESS($D282,COLUMN())),0),0),IF($E282&gt;0,IF(AND(INDIRECT(ADDRESS($E282,44))=0,INDIRECT(ADDRESS($E282,38))="UL"),INDIRECT(ADDRESS($E282,COLUMN())),0),0),IF($F282&gt;0,IF(AND(INDIRECT(ADDRESS($F282,44))=0,INDIRECT(ADDRESS($F282,38))="UL"),INDIRECT(ADDRESS($F282,COLUMN())),0),0),IF($G282&gt;0,IF(AND(INDIRECT(ADDRESS($G282,44))=0,INDIRECT(ADDRESS($G282,38))="UL"),INDIRECT(ADDRESS($G282,COLUMN())),0),0),IF($H282&gt;0,IF(AND(INDIRECT(ADDRESS($H282,44))=0,INDIRECT(ADDRESS($H282,38))="UL"),INDIRECT(ADDRESS($H282,COLUMN())),0),0),IF($I282&gt;0,IF(AND(INDIRECT(ADDRESS($I282,44))=0,INDIRECT(ADDRESS($I282,38))="UL"),INDIRECT(ADDRESS($I282,COLUMN())),0),0),IF($J282&gt;0,IF(AND(INDIRECT(ADDRESS($J282,44))=0,INDIRECT(ADDRESS($J282,38))="UL"),INDIRECT(ADDRESS($J282,COLUMN())),0),0),IF($K282&gt;0,IF(AND(INDIRECT(ADDRESS($K282,44))=0,INDIRECT(ADDRESS($K282,38))="UL"),INDIRECT(ADDRESS($K282,COLUMN())),0),0),IF($L282&gt;0,IF(AND(INDIRECT(ADDRESS($L282,44))=0,INDIRECT(ADDRESS($L282,38))="UL"),INDIRECT(ADDRESS($L282,COLUMN())),0),0),IF($M282&gt;0,IF(AND(INDIRECT(ADDRESS($M282,44))=0,INDIRECT(ADDRESS($M282,38))="UL"),INDIRECT(ADDRESS($M282,COLUMN())),0),0))</f>
        <v>0.30814814814814806</v>
      </c>
      <c r="BC282" s="58" cm="1">
        <f t="array" aca="1" ref="BC282" ca="1">SUM(IF($C282&gt;0,IF(AND(INDIRECT(ADDRESS($C282,44))=0,INDIRECT(ADDRESS($C282,38))="UL"),INDIRECT(ADDRESS($C282,COLUMN())),0),0),IF($D282&gt;0,IF(AND(INDIRECT(ADDRESS($D282,44))=0,INDIRECT(ADDRESS($D282,38))="UL"),INDIRECT(ADDRESS($D282,COLUMN())),0),0),IF($E282&gt;0,IF(AND(INDIRECT(ADDRESS($E282,44))=0,INDIRECT(ADDRESS($E282,38))="UL"),INDIRECT(ADDRESS($E282,COLUMN())),0),0),IF($F282&gt;0,IF(AND(INDIRECT(ADDRESS($F282,44))=0,INDIRECT(ADDRESS($F282,38))="UL"),INDIRECT(ADDRESS($F282,COLUMN())),0),0),IF($G282&gt;0,IF(AND(INDIRECT(ADDRESS($G282,44))=0,INDIRECT(ADDRESS($G282,38))="UL"),INDIRECT(ADDRESS($G282,COLUMN())),0),0),IF($H282&gt;0,IF(AND(INDIRECT(ADDRESS($H282,44))=0,INDIRECT(ADDRESS($H282,38))="UL"),INDIRECT(ADDRESS($H282,COLUMN())),0),0),IF($I282&gt;0,IF(AND(INDIRECT(ADDRESS($I282,44))=0,INDIRECT(ADDRESS($I282,38))="UL"),INDIRECT(ADDRESS($I282,COLUMN())),0),0),IF($J282&gt;0,IF(AND(INDIRECT(ADDRESS($J282,44))=0,INDIRECT(ADDRESS($J282,38))="UL"),INDIRECT(ADDRESS($J282,COLUMN())),0),0),IF($K282&gt;0,IF(AND(INDIRECT(ADDRESS($K282,44))=0,INDIRECT(ADDRESS($K282,38))="UL"),INDIRECT(ADDRESS($K282,COLUMN())),0),0),IF($L282&gt;0,IF(AND(INDIRECT(ADDRESS($L282,44))=0,INDIRECT(ADDRESS($L282,38))="UL"),INDIRECT(ADDRESS($L282,COLUMN())),0),0),IF($M282&gt;0,IF(AND(INDIRECT(ADDRESS($M282,44))=0,INDIRECT(ADDRESS($M282,38))="UL"),INDIRECT(ADDRESS($M282,COLUMN())),0),0))</f>
        <v>0.25375661375661374</v>
      </c>
      <c r="BD282" s="58" cm="1">
        <f t="array" aca="1" ref="BD282" ca="1">SUM(IF($C282&gt;0,IF(AND(INDIRECT(ADDRESS($C282,44))=0,INDIRECT(ADDRESS($C282,38))="UL"),INDIRECT(ADDRESS($C282,COLUMN())),0),0),IF($D282&gt;0,IF(AND(INDIRECT(ADDRESS($D282,44))=0,INDIRECT(ADDRESS($D282,38))="UL"),INDIRECT(ADDRESS($D282,COLUMN())),0),0),IF($E282&gt;0,IF(AND(INDIRECT(ADDRESS($E282,44))=0,INDIRECT(ADDRESS($E282,38))="UL"),INDIRECT(ADDRESS($E282,COLUMN())),0),0),IF($F282&gt;0,IF(AND(INDIRECT(ADDRESS($F282,44))=0,INDIRECT(ADDRESS($F282,38))="UL"),INDIRECT(ADDRESS($F282,COLUMN())),0),0),IF($G282&gt;0,IF(AND(INDIRECT(ADDRESS($G282,44))=0,INDIRECT(ADDRESS($G282,38))="UL"),INDIRECT(ADDRESS($G282,COLUMN())),0),0),IF($H282&gt;0,IF(AND(INDIRECT(ADDRESS($H282,44))=0,INDIRECT(ADDRESS($H282,38))="UL"),INDIRECT(ADDRESS($H282,COLUMN())),0),0),IF($I282&gt;0,IF(AND(INDIRECT(ADDRESS($I282,44))=0,INDIRECT(ADDRESS($I282,38))="UL"),INDIRECT(ADDRESS($I282,COLUMN())),0),0),IF($J282&gt;0,IF(AND(INDIRECT(ADDRESS($J282,44))=0,INDIRECT(ADDRESS($J282,38))="UL"),INDIRECT(ADDRESS($J282,COLUMN())),0),0),IF($K282&gt;0,IF(AND(INDIRECT(ADDRESS($K282,44))=0,INDIRECT(ADDRESS($K282,38))="UL"),INDIRECT(ADDRESS($K282,COLUMN())),0),0),IF($L282&gt;0,IF(AND(INDIRECT(ADDRESS($L282,44))=0,INDIRECT(ADDRESS($L282,38))="UL"),INDIRECT(ADDRESS($L282,COLUMN())),0),0),IF($M282&gt;0,IF(AND(INDIRECT(ADDRESS($M282,44))=0,INDIRECT(ADDRESS($M282,38))="UL"),INDIRECT(ADDRESS($M282,COLUMN())),0),0))</f>
        <v>0.40839506172839501</v>
      </c>
      <c r="BE282" s="57">
        <f t="shared" ca="1" si="195"/>
        <v>0.30814814814814806</v>
      </c>
      <c r="BF282" s="57" cm="1">
        <f t="array" aca="1" ref="BF282" ca="1">SUM(IF($C282&gt;0,IF(INDIRECT(ADDRESS($C282,45))=1,INDIRECT(ADDRESS($C282,52))*INDIRECT(ADDRESS($C282,42))/5,0),0), IF($D282&gt;0,IF(INDIRECT(ADDRESS($D282,45))=1,INDIRECT(ADDRESS($D282,52))*INDIRECT(ADDRESS($D282,42))/5,0),0), IF($E282&gt;0,IF(INDIRECT(ADDRESS($E282,45))=1,INDIRECT(ADDRESS($E282,52))*INDIRECT(ADDRESS($E282,42))/5,0),0), IF($F282&gt;0,IF(INDIRECT(ADDRESS($F282,45))=1,INDIRECT(ADDRESS($F282,52))*INDIRECT(ADDRESS($F282,42))/5,0),0), IF($G282&gt;0,IF(INDIRECT(ADDRESS($G282,45))=1,INDIRECT(ADDRESS($G282,52))*INDIRECT(ADDRESS($G282,42))/5,0),0), IF($H282&gt;0,IF(INDIRECT(ADDRESS($H282,45))=1,INDIRECT(ADDRESS($H282,52))*INDIRECT(ADDRESS($H282,42))/5,0),0)
)*$BF$296/100</f>
        <v>9.2592592592592605E-3</v>
      </c>
      <c r="BG282" s="19">
        <v>1</v>
      </c>
      <c r="BH282" s="57" cm="1">
        <f t="array" aca="1" ref="BH282" ca="1">SUM(IF($C282&gt;0,IF(AND(INDIRECT(ADDRESS($C282,44))=0,INDIRECT(ADDRESS($C282,38))&lt;&gt;"UL"),INDIRECT(ADDRESS($C282,COLUMN()-12)),0),0), IF($D282&gt;0,IF(AND(INDIRECT(ADDRESS($D282,44))=0,INDIRECT(ADDRESS($D282,38))&lt;&gt;"UL"),INDIRECT(ADDRESS($D282,COLUMN()-12)),0),0), IF($E282&gt;0,IF(AND(INDIRECT(ADDRESS($E282,44))=0,INDIRECT(ADDRESS($E282,38))&lt;&gt;"UL"),INDIRECT(ADDRESS($E282,COLUMN()-12)),0),0), IF($F282&gt;0,IF(AND(INDIRECT(ADDRESS($F282,44))=0,INDIRECT(ADDRESS($F282,38))&lt;&gt;"UL"),INDIRECT(ADDRESS($F282,COLUMN()-12)),0),0), IF($G282&gt;0,IF(AND(INDIRECT(ADDRESS($G282,44))=0,INDIRECT(ADDRESS($G282,38))&lt;&gt;"UL"),INDIRECT(ADDRESS($G282,COLUMN()-12)),0),0), IF($H282&gt;0,IF(AND(INDIRECT(ADDRESS($H282,44))=0,INDIRECT(ADDRESS($H282,38))&lt;&gt;"UL"),INDIRECT(ADDRESS($H282,COLUMN()-12)),0),0), IF($I282&gt;0,IF(AND(INDIRECT(ADDRESS($I282,44))=0,INDIRECT(ADDRESS($I282,38))&lt;&gt;"UL"),INDIRECT(ADDRESS($I282,COLUMN()-12)),0),0), IF($J282&gt;0,IF(AND(INDIRECT(ADDRESS($J282,44))=0,INDIRECT(ADDRESS($J282,38))&lt;&gt;"UL"),INDIRECT(ADDRESS($J282,COLUMN()-12)),0),0), IF($K282&gt;0,IF(AND(INDIRECT(ADDRESS($K282,44))=0,INDIRECT(ADDRESS($K282,38))&lt;&gt;"UL"),INDIRECT(ADDRESS($K282,COLUMN()-12)),0),0), IF($L282&gt;0,IF(AND(INDIRECT(ADDRESS($L282,44))=0,INDIRECT(ADDRESS($L282,38))&lt;&gt;"UL"),INDIRECT(ADDRESS($L282,COLUMN()-12)),0),0), IF($M282&gt;0,IF(AND(INDIRECT(ADDRESS($M282,44))=0,INDIRECT(ADDRESS($M282,38))&lt;&gt;"UL"),INDIRECT(ADDRESS($M282,COLUMN()-12)),0),0))</f>
        <v>0</v>
      </c>
      <c r="BI282" s="57" cm="1">
        <f t="array" aca="1" ref="BI282" ca="1">SUM(IF($C282&gt;0,IF(AND(INDIRECT(ADDRESS($C282,44))=0,INDIRECT(ADDRESS($C282,38))&lt;&gt;"UL"),INDIRECT(ADDRESS($C282,COLUMN()-12)),0),0), IF($D282&gt;0,IF(AND(INDIRECT(ADDRESS($D282,44))=0,INDIRECT(ADDRESS($D282,38))&lt;&gt;"UL"),INDIRECT(ADDRESS($D282,COLUMN()-12)),0),0), IF($E282&gt;0,IF(AND(INDIRECT(ADDRESS($E282,44))=0,INDIRECT(ADDRESS($E282,38))&lt;&gt;"UL"),INDIRECT(ADDRESS($E282,COLUMN()-12)),0),0), IF($F282&gt;0,IF(AND(INDIRECT(ADDRESS($F282,44))=0,INDIRECT(ADDRESS($F282,38))&lt;&gt;"UL"),INDIRECT(ADDRESS($F282,COLUMN()-12)),0),0), IF($G282&gt;0,IF(AND(INDIRECT(ADDRESS($G282,44))=0,INDIRECT(ADDRESS($G282,38))&lt;&gt;"UL"),INDIRECT(ADDRESS($G282,COLUMN()-12)),0),0), IF($H282&gt;0,IF(AND(INDIRECT(ADDRESS($H282,44))=0,INDIRECT(ADDRESS($H282,38))&lt;&gt;"UL"),INDIRECT(ADDRESS($H282,COLUMN()-12)),0),0), IF($I282&gt;0,IF(AND(INDIRECT(ADDRESS($I282,44))=0,INDIRECT(ADDRESS($I282,38))&lt;&gt;"UL"),INDIRECT(ADDRESS($I282,COLUMN()-12)),0),0), IF($J282&gt;0,IF(AND(INDIRECT(ADDRESS($J282,44))=0,INDIRECT(ADDRESS($J282,38))&lt;&gt;"UL"),INDIRECT(ADDRESS($J282,COLUMN()-12)),0),0), IF($K282&gt;0,IF(AND(INDIRECT(ADDRESS($K282,44))=0,INDIRECT(ADDRESS($K282,38))&lt;&gt;"UL"),INDIRECT(ADDRESS($K282,COLUMN()-12)),0),0), IF($L282&gt;0,IF(AND(INDIRECT(ADDRESS($L282,44))=0,INDIRECT(ADDRESS($L282,38))&lt;&gt;"UL"),INDIRECT(ADDRESS($L282,COLUMN()-12)),0),0), IF($M282&gt;0,IF(AND(INDIRECT(ADDRESS($M282,44))=0,INDIRECT(ADDRESS($M282,38))&lt;&gt;"UL"),INDIRECT(ADDRESS($M282,COLUMN()-12)),0),0))</f>
        <v>0</v>
      </c>
      <c r="BJ282" s="57" cm="1">
        <f t="array" aca="1" ref="BJ282" ca="1">SUM(IF($C282&gt;0,IF(AND(INDIRECT(ADDRESS($C282,44))=0,INDIRECT(ADDRESS($C282,38))&lt;&gt;"UL"),INDIRECT(ADDRESS($C282,COLUMN()-12)),0),0), IF($D282&gt;0,IF(AND(INDIRECT(ADDRESS($D282,44))=0,INDIRECT(ADDRESS($D282,38))&lt;&gt;"UL"),INDIRECT(ADDRESS($D282,COLUMN()-12)),0),0), IF($E282&gt;0,IF(AND(INDIRECT(ADDRESS($E282,44))=0,INDIRECT(ADDRESS($E282,38))&lt;&gt;"UL"),INDIRECT(ADDRESS($E282,COLUMN()-12)),0),0), IF($F282&gt;0,IF(AND(INDIRECT(ADDRESS($F282,44))=0,INDIRECT(ADDRESS($F282,38))&lt;&gt;"UL"),INDIRECT(ADDRESS($F282,COLUMN()-12)),0),0), IF($G282&gt;0,IF(AND(INDIRECT(ADDRESS($G282,44))=0,INDIRECT(ADDRESS($G282,38))&lt;&gt;"UL"),INDIRECT(ADDRESS($G282,COLUMN()-12)),0),0), IF($H282&gt;0,IF(AND(INDIRECT(ADDRESS($H282,44))=0,INDIRECT(ADDRESS($H282,38))&lt;&gt;"UL"),INDIRECT(ADDRESS($H282,COLUMN()-12)),0),0), IF($I282&gt;0,IF(AND(INDIRECT(ADDRESS($I282,44))=0,INDIRECT(ADDRESS($I282,38))&lt;&gt;"UL"),INDIRECT(ADDRESS($I282,COLUMN()-12)),0),0), IF($J282&gt;0,IF(AND(INDIRECT(ADDRESS($J282,44))=0,INDIRECT(ADDRESS($J282,38))&lt;&gt;"UL"),INDIRECT(ADDRESS($J282,COLUMN()-12)),0),0), IF($K282&gt;0,IF(AND(INDIRECT(ADDRESS($K282,44))=0,INDIRECT(ADDRESS($K282,38))&lt;&gt;"UL"),INDIRECT(ADDRESS($K282,COLUMN()-12)),0),0), IF($L282&gt;0,IF(AND(INDIRECT(ADDRESS($L282,44))=0,INDIRECT(ADDRESS($L282,38))&lt;&gt;"UL"),INDIRECT(ADDRESS($L282,COLUMN()-12)),0),0), IF($M282&gt;0,IF(AND(INDIRECT(ADDRESS($M282,44))=0,INDIRECT(ADDRESS($M282,38))&lt;&gt;"UL"),INDIRECT(ADDRESS($M282,COLUMN()-12)),0),0))</f>
        <v>0</v>
      </c>
      <c r="BK282" s="57">
        <f t="shared" ca="1" si="214"/>
        <v>0</v>
      </c>
      <c r="BL282" s="58">
        <f t="shared" ca="1" si="213"/>
        <v>0</v>
      </c>
      <c r="BM282" s="57" cm="1">
        <f t="array" aca="1" ref="BM282" ca="1">SUM(IF($C282&gt;0,IF(AND(INDIRECT(ADDRESS($C282,44))=0,INDIRECT(ADDRESS($C282,38))&lt;&gt;"UL"),INDIRECT(ADDRESS($C282,COLUMN()-12)),0),0), IF($D282&gt;0,IF(AND(INDIRECT(ADDRESS($D282,44))=0,INDIRECT(ADDRESS($D282,38))&lt;&gt;"UL"),INDIRECT(ADDRESS($D282,COLUMN()-12)),0),0), IF($E282&gt;0,IF(AND(INDIRECT(ADDRESS($E282,44))=0,INDIRECT(ADDRESS($E282,38))&lt;&gt;"UL"),INDIRECT(ADDRESS($E282,COLUMN()-12)),0),0), IF($F282&gt;0,IF(AND(INDIRECT(ADDRESS($F282,44))=0,INDIRECT(ADDRESS($F282,38))&lt;&gt;"UL"),INDIRECT(ADDRESS($F282,COLUMN()-12)),0),0), IF($G282&gt;0,IF(AND(INDIRECT(ADDRESS($G282,44))=0,INDIRECT(ADDRESS($G282,38))&lt;&gt;"UL"),INDIRECT(ADDRESS($G282,COLUMN()-12)),0),0), IF($H282&gt;0,IF(AND(INDIRECT(ADDRESS($H282,44))=0,INDIRECT(ADDRESS($H282,38))&lt;&gt;"UL"),INDIRECT(ADDRESS($H282,COLUMN()-12)),0),0), IF($I282&gt;0,IF(AND(INDIRECT(ADDRESS($I282,44))=0,INDIRECT(ADDRESS($I282,38))&lt;&gt;"UL"),INDIRECT(ADDRESS($I282,COLUMN()-12)),0),0), IF($J282&gt;0,IF(AND(INDIRECT(ADDRESS($J282,44))=0,INDIRECT(ADDRESS($J282,38))&lt;&gt;"UL"),INDIRECT(ADDRESS($J282,COLUMN()-12)),0),0), IF($K282&gt;0,IF(AND(INDIRECT(ADDRESS($K282,44))=0,INDIRECT(ADDRESS($K282,38))&lt;&gt;"UL"),INDIRECT(ADDRESS($K282,COLUMN()-11)),0),0), IF($L282&gt;0,IF(AND(INDIRECT(ADDRESS($L282,44))=0,INDIRECT(ADDRESS($L282,38))&lt;&gt;"UL"),INDIRECT(ADDRESS($L282,COLUMN()-11)),0),0), IF($M282&gt;0,IF(AND(INDIRECT(ADDRESS($M282,44))=0,INDIRECT(ADDRESS($M282,38))&lt;&gt;"UL"),INDIRECT(ADDRESS($M282,COLUMN()-11)),0),0))</f>
        <v>0</v>
      </c>
      <c r="BN282" s="57" cm="1">
        <f t="array" aca="1" ref="BN282" ca="1">SUM(IF($C282&gt;0,IF(AND(INDIRECT(ADDRESS($C282,44))=0,INDIRECT(ADDRESS($C282,38))&lt;&gt;"UL"),INDIRECT(ADDRESS($C282,COLUMN()-12)),0),0), IF($D282&gt;0,IF(AND(INDIRECT(ADDRESS($D282,44))=0,INDIRECT(ADDRESS($D282,38))&lt;&gt;"UL"),INDIRECT(ADDRESS($D282,COLUMN()-12)),0),0), IF($E282&gt;0,IF(AND(INDIRECT(ADDRESS($E282,44))=0,INDIRECT(ADDRESS($E282,38))&lt;&gt;"UL"),INDIRECT(ADDRESS($E282,COLUMN()-12)),0),0), IF($F282&gt;0,IF(AND(INDIRECT(ADDRESS($F282,44))=0,INDIRECT(ADDRESS($F282,38))&lt;&gt;"UL"),INDIRECT(ADDRESS($F282,COLUMN()-12)),0),0), IF($G282&gt;0,IF(AND(INDIRECT(ADDRESS($G282,44))=0,INDIRECT(ADDRESS($G282,38))&lt;&gt;"UL"),INDIRECT(ADDRESS($G282,COLUMN()-12)),0),0), IF($H282&gt;0,IF(AND(INDIRECT(ADDRESS($H282,44))=0,INDIRECT(ADDRESS($H282,38))&lt;&gt;"UL"),INDIRECT(ADDRESS($H282,COLUMN()-12)),0),0), IF($I282&gt;0,IF(AND(INDIRECT(ADDRESS($I282,44))=0,INDIRECT(ADDRESS($I282,38))&lt;&gt;"UL"),INDIRECT(ADDRESS($I282,COLUMN()-12)),0),0), IF($J282&gt;0,IF(AND(INDIRECT(ADDRESS($J282,44))=0,INDIRECT(ADDRESS($J282,38))&lt;&gt;"UL"),INDIRECT(ADDRESS($J282,COLUMN()-12)),0),0), IF($K282&gt;0,IF(AND(INDIRECT(ADDRESS($K282,44))=0,INDIRECT(ADDRESS($K282,38))&lt;&gt;"UL"),INDIRECT(ADDRESS($K282,COLUMN()-11)),0),0), IF($L282&gt;0,IF(AND(INDIRECT(ADDRESS($L282,44))=0,INDIRECT(ADDRESS($L282,38))&lt;&gt;"UL"),INDIRECT(ADDRESS($L282,COLUMN()-11)),0),0), IF($M282&gt;0,IF(AND(INDIRECT(ADDRESS($M282,44))=0,INDIRECT(ADDRESS($M282,38))&lt;&gt;"UL"),INDIRECT(ADDRESS($M282,COLUMN()-11)),0),0))</f>
        <v>0</v>
      </c>
      <c r="BO282" s="57" cm="1">
        <f t="array" aca="1" ref="BO282" ca="1">SUM(IF($C282&gt;0,IF(AND(INDIRECT(ADDRESS($C282,44))=0,INDIRECT(ADDRESS($C282,38))&lt;&gt;"UL"),INDIRECT(ADDRESS($C282,COLUMN()-12)),0),0), IF($D282&gt;0,IF(AND(INDIRECT(ADDRESS($D282,44))=0,INDIRECT(ADDRESS($D282,38))&lt;&gt;"UL"),INDIRECT(ADDRESS($D282,COLUMN()-12)),0),0), IF($E282&gt;0,IF(AND(INDIRECT(ADDRESS($E282,44))=0,INDIRECT(ADDRESS($E282,38))&lt;&gt;"UL"),INDIRECT(ADDRESS($E282,COLUMN()-12)),0),0), IF($F282&gt;0,IF(AND(INDIRECT(ADDRESS($F282,44))=0,INDIRECT(ADDRESS($F282,38))&lt;&gt;"UL"),INDIRECT(ADDRESS($F282,COLUMN()-12)),0),0), IF($G282&gt;0,IF(AND(INDIRECT(ADDRESS($G282,44))=0,INDIRECT(ADDRESS($G282,38))&lt;&gt;"UL"),INDIRECT(ADDRESS($G282,COLUMN()-12)),0),0), IF($H282&gt;0,IF(AND(INDIRECT(ADDRESS($H282,44))=0,INDIRECT(ADDRESS($H282,38))&lt;&gt;"UL"),INDIRECT(ADDRESS($H282,COLUMN()-12)),0),0), IF($I282&gt;0,IF(AND(INDIRECT(ADDRESS($I282,44))=0,INDIRECT(ADDRESS($I282,38))&lt;&gt;"UL"),INDIRECT(ADDRESS($I282,COLUMN()-12)),0),0), IF($J282&gt;0,IF(AND(INDIRECT(ADDRESS($J282,44))=0,INDIRECT(ADDRESS($J282,38))&lt;&gt;"UL"),INDIRECT(ADDRESS($J282,COLUMN()-12)),0),0), IF($K282&gt;0,IF(AND(INDIRECT(ADDRESS($K282,44))=0,INDIRECT(ADDRESS($K282,38))&lt;&gt;"UL"),INDIRECT(ADDRESS($K282,COLUMN()-11)),0),0), IF($L282&gt;0,IF(AND(INDIRECT(ADDRESS($L282,44))=0,INDIRECT(ADDRESS($L282,38))&lt;&gt;"UL"),INDIRECT(ADDRESS($L282,COLUMN()-11)),0),0), IF($M282&gt;0,IF(AND(INDIRECT(ADDRESS($M282,44))=0,INDIRECT(ADDRESS($M282,38))&lt;&gt;"UL"),INDIRECT(ADDRESS($M282,COLUMN()-11)),0),0))</f>
        <v>0</v>
      </c>
      <c r="BP282" s="57">
        <f>IF($AU282=BP$296,2*BD238,0)</f>
        <v>0</v>
      </c>
      <c r="BQ282" s="57">
        <f ca="1">SUM(BM282:BP282)</f>
        <v>0</v>
      </c>
      <c r="BR282" s="161">
        <f t="shared" ca="1" si="198"/>
        <v>74.572073891835132</v>
      </c>
      <c r="BS282" s="4"/>
      <c r="BT282" s="56">
        <f ca="1">IF(AD282&lt;BG282,((((AY282+BK282)*AB282)+((BE282+BQ282)*(1-AB282))+BF282)*AD282),((((AY282*AB282)+(BE282*(1-AB282))+BF282)*AD282)+(((BK282*AB282)+(BQ282*(1-AB282)))*BG282)))</f>
        <v>1.6561264608310708</v>
      </c>
      <c r="BU282" s="89">
        <f t="shared" ca="1" si="200"/>
        <v>4.7317898880887742E-2</v>
      </c>
      <c r="BV282" s="57" t="s">
        <v>33</v>
      </c>
      <c r="BW282" s="57" cm="1">
        <f t="array" aca="1" ref="BW282" ca="1">SUM(IF($C282&gt;0,IF(AND(INDIRECT(ADDRESS($C282,44))=0,INDIRECT(ADDRESS($C282,38))="UL",ISERROR(SEARCH("Rear",INDIRECT(ADDRESS($C282,33)))),ISERROR(SEARCH("Side",INDIRECT(ADDRESS($C282,33))))),INDIRECT(ADDRESS($C282,COLUMN())),0),0),IF($D282&gt;0,IF(AND(INDIRECT(ADDRESS($D282,44))=0,INDIRECT(ADDRESS($D282,38))="UL",ISERROR(SEARCH("Rear",INDIRECT(ADDRESS($D282,33)))),ISERROR(SEARCH("Side",INDIRECT(ADDRESS($D282,33))))),INDIRECT(ADDRESS($D282,COLUMN())),0),0),IF($E282&gt;0,IF(AND(INDIRECT(ADDRESS($E282,44))=0,INDIRECT(ADDRESS($E282,38))="UL",ISERROR(SEARCH("Rear",INDIRECT(ADDRESS($E282,33)))),ISERROR(SEARCH("Side",INDIRECT(ADDRESS($E282,33))))),INDIRECT(ADDRESS($E282,COLUMN())),0),0),IF($F282&gt;0,IF(AND(INDIRECT(ADDRESS($F282,44))=0,INDIRECT(ADDRESS($F282,38))="UL",ISERROR(SEARCH("Rear",INDIRECT(ADDRESS($F282,33)))),ISERROR(SEARCH("Side",INDIRECT(ADDRESS($F282,33))))),INDIRECT(ADDRESS($F282,COLUMN())),0),0),IF($G282&gt;0,IF(AND(INDIRECT(ADDRESS($G282,44))=0,INDIRECT(ADDRESS($G282,38))="UL",ISERROR(SEARCH("Rear",INDIRECT(ADDRESS($G282,33)))),ISERROR(SEARCH("Side",INDIRECT(ADDRESS($G282,33))))),INDIRECT(ADDRESS($G282,COLUMN())),0),0),IF($H282&gt;0,IF(AND(INDIRECT(ADDRESS($H282,44))=0,INDIRECT(ADDRESS($H282,38))="UL",ISERROR(SEARCH("Rear",INDIRECT(ADDRESS($H282,33)))),ISERROR(SEARCH("Side",INDIRECT(ADDRESS($H282,33))))),INDIRECT(ADDRESS($H282,COLUMN())),0),0),IF($I282&gt;0,IF(AND(INDIRECT(ADDRESS($I282,44))=0,INDIRECT(ADDRESS($I282,38))="UL",ISERROR(SEARCH("Rear",INDIRECT(ADDRESS($I282,33)))),ISERROR(SEARCH("Side",INDIRECT(ADDRESS($I282,33))))),INDIRECT(ADDRESS($I282,COLUMN())),0),0),IF($J282&gt;0,IF(AND(INDIRECT(ADDRESS($J282,44))=0,INDIRECT(ADDRESS($J282,38))="UL",ISERROR(SEARCH("Rear",INDIRECT(ADDRESS($J282,33)))),ISERROR(SEARCH("Side",INDIRECT(ADDRESS($J282,33))))),INDIRECT(ADDRESS($J282,COLUMN())),0),0),IF($K282&gt;0,IF(AND(INDIRECT(ADDRESS($K282,44))=0,INDIRECT(ADDRESS($K282,38))="UL",ISERROR(SEARCH("Rear",INDIRECT(ADDRESS($K282,33)))),ISERROR(SEARCH("Side",INDIRECT(ADDRESS($K282,33))))),INDIRECT(ADDRESS($K282,COLUMN())),0),0),IF($L282&gt;0,IF(AND(INDIRECT(ADDRESS($L282,44))=0,INDIRECT(ADDRESS($L282,38))="UL",ISERROR(SEARCH("Rear",INDIRECT(ADDRESS($L282,33)))),ISERROR(SEARCH("Side",INDIRECT(ADDRESS($L282,33))))),INDIRECT(ADDRESS($L282,COLUMN())),0),0),IF($M282&gt;0,IF(AND(INDIRECT(ADDRESS($M282,44))=0,INDIRECT(ADDRESS($M282,38))="UL",ISERROR(SEARCH("Rear",INDIRECT(ADDRESS($M282,33)))),ISERROR(SEARCH("Side",INDIRECT(ADDRESS($M282,33))))),INDIRECT(ADDRESS($M282,COLUMN())),0),0))</f>
        <v>0.44444444444444442</v>
      </c>
      <c r="BX282" s="57">
        <f t="shared" ca="1" si="201"/>
        <v>0.33333333333333331</v>
      </c>
      <c r="BY282" s="57" cm="1">
        <f t="array" aca="1" ref="BY282" ca="1">SUM(IF($C282&gt;0,IF(AND(INDIRECT(ADDRESS($C282,44))=0,INDIRECT(ADDRESS($C282,38))="UL"),INDIRECT(ADDRESS($C282,COLUMN())),0),0),IF($D282&gt;0,IF(AND(INDIRECT(ADDRESS($D282,44))=0,INDIRECT(ADDRESS($D282,38))="UL"),INDIRECT(ADDRESS($D282,COLUMN())),0),0),IF($E282&gt;0,IF(AND(INDIRECT(ADDRESS($E282,44))=0,INDIRECT(ADDRESS($E282,38))="UL"),INDIRECT(ADDRESS($E282,COLUMN())),0),0),IF($F282&gt;0,IF(AND(INDIRECT(ADDRESS($F282,44))=0,INDIRECT(ADDRESS($F282,38))="UL"),INDIRECT(ADDRESS($F282,COLUMN())),0),0),IF($G282&gt;0,IF(AND(INDIRECT(ADDRESS($G282,44))=0,INDIRECT(ADDRESS($G282,38))="UL"),INDIRECT(ADDRESS($G282,COLUMN())),0),0),IF($H282&gt;0,IF(AND(INDIRECT(ADDRESS($H282,44))=0,INDIRECT(ADDRESS($H282,38))="UL"),INDIRECT(ADDRESS($H282,COLUMN())),0),0),IF($I282&gt;0,IF(AND(INDIRECT(ADDRESS($I282,44))=0,INDIRECT(ADDRESS($I282,38))="UL"),INDIRECT(ADDRESS($I282,COLUMN())),0),0),IF($J282&gt;0,IF(AND(INDIRECT(ADDRESS($J282,44))=0,INDIRECT(ADDRESS($J282,38))="UL"),INDIRECT(ADDRESS($J282,COLUMN())),0),0),IF($K282&gt;0,IF(AND(INDIRECT(ADDRESS($K282,44))=0,INDIRECT(ADDRESS($K282,38))="UL"),INDIRECT(ADDRESS($K282,COLUMN())),0),0),IF($L282&gt;0,IF(AND(INDIRECT(ADDRESS($L282,44))=0,INDIRECT(ADDRESS($L282,38))="UL"),INDIRECT(ADDRESS($L282,COLUMN())),0),0),IF($M282&gt;0,IF(AND(INDIRECT(ADDRESS($M282,44))=0,INDIRECT(ADDRESS($M282,38))="UL"),INDIRECT(ADDRESS($M282,COLUMN())),0),0))</f>
        <v>0.32263374485596702</v>
      </c>
      <c r="BZ282" s="57" cm="1">
        <f t="array" aca="1" ref="BZ282" ca="1">SUM(IF($C282&gt;0,IF(AND(INDIRECT(ADDRESS($C282,44))=0,INDIRECT(ADDRESS($C282,38))="UL"),INDIRECT(ADDRESS($C282,COLUMN())),0),0),IF($D282&gt;0,IF(AND(INDIRECT(ADDRESS($D282,44))=0,INDIRECT(ADDRESS($D282,38))="UL"),INDIRECT(ADDRESS($D282,COLUMN())),0),0),IF($E282&gt;0,IF(AND(INDIRECT(ADDRESS($E282,44))=0,INDIRECT(ADDRESS($E282,38))="UL"),INDIRECT(ADDRESS($E282,COLUMN())),0),0),IF($F282&gt;0,IF(AND(INDIRECT(ADDRESS($F282,44))=0,INDIRECT(ADDRESS($F282,38))="UL"),INDIRECT(ADDRESS($F282,COLUMN())),0),0),IF($G282&gt;0,IF(AND(INDIRECT(ADDRESS($G282,44))=0,INDIRECT(ADDRESS($G282,38))="UL"),INDIRECT(ADDRESS($G282,COLUMN())),0),0),IF($H282&gt;0,IF(AND(INDIRECT(ADDRESS($H282,44))=0,INDIRECT(ADDRESS($H282,38))="UL"),INDIRECT(ADDRESS($H282,COLUMN())),0),0),IF($I282&gt;0,IF(AND(INDIRECT(ADDRESS($I282,44))=0,INDIRECT(ADDRESS($I282,38))="UL"),INDIRECT(ADDRESS($I282,COLUMN())),0),0),IF($J282&gt;0,IF(AND(INDIRECT(ADDRESS($J282,44))=0,INDIRECT(ADDRESS($J282,38))="UL"),INDIRECT(ADDRESS($J282,COLUMN())),0),0),IF($K282&gt;0,IF(AND(INDIRECT(ADDRESS($K282,44))=0,INDIRECT(ADDRESS($K282,38))="UL"),INDIRECT(ADDRESS($K282,COLUMN())),0),0),IF($L282&gt;0,IF(AND(INDIRECT(ADDRESS($L282,44))=0,INDIRECT(ADDRESS($L282,38))="UL"),INDIRECT(ADDRESS($L282,COLUMN())),0),0),IF($M282&gt;0,IF(AND(INDIRECT(ADDRESS($M282,44))=0,INDIRECT(ADDRESS($M282,38))="UL"),INDIRECT(ADDRESS($M282,COLUMN())),0),0))</f>
        <v>0.29218106995884774</v>
      </c>
      <c r="CA282" s="57">
        <f ca="1">IF(BV282="S",BY282,BZ282)</f>
        <v>0.32263374485596702</v>
      </c>
      <c r="CB282" s="57" cm="1">
        <f t="array" aca="1" ref="CB282" ca="1">SUM(IF($C282&gt;0,IF(AND(INDIRECT(ADDRESS($C282,44))=0,INDIRECT(ADDRESS($C282,38))&lt;&gt;"UL"),INDIRECT(ADDRESS($C282,COLUMN())),0),0),IF($D282&gt;0,IF(AND(INDIRECT(ADDRESS($D282,44))=0,INDIRECT(ADDRESS($D282,38))&lt;&gt;"UL"),INDIRECT(ADDRESS($D282,COLUMN())),0),0),IF($E282&gt;0,IF(AND(INDIRECT(ADDRESS($E282,44))=0,INDIRECT(ADDRESS($E282,38))&lt;&gt;"UL"),INDIRECT(ADDRESS($E282,COLUMN())),0),0),IF($F282&gt;0,IF(AND(INDIRECT(ADDRESS($F282,44))=0,INDIRECT(ADDRESS($F282,38))&lt;&gt;"UL"),INDIRECT(ADDRESS($F282,COLUMN())),0),0),IF($G282&gt;0,IF(AND(INDIRECT(ADDRESS($G282,44))=0,INDIRECT(ADDRESS($G282,38))&lt;&gt;"UL"),INDIRECT(ADDRESS($G282,COLUMN())),0),0),IF($H282&gt;0,IF(AND(INDIRECT(ADDRESS($H282,44))=0,INDIRECT(ADDRESS($H282,38))&lt;&gt;"UL"),INDIRECT(ADDRESS($H282,COLUMN())),0),0),IF($I282&gt;0,IF(AND(INDIRECT(ADDRESS($I282,44))=0,INDIRECT(ADDRESS($I282,38))&lt;&gt;"UL"),INDIRECT(ADDRESS($I282,COLUMN())),0),0),IF($J282&gt;0,IF(AND(INDIRECT(ADDRESS($J282,44))=0,INDIRECT(ADDRESS($J282,38))&lt;&gt;"UL"),INDIRECT(ADDRESS($J282,COLUMN())),0),0),IF($K282&gt;0,IF(AND(INDIRECT(ADDRESS($K282,44))=0,INDIRECT(ADDRESS($K282,38))&lt;&gt;"UL"),INDIRECT(ADDRESS($K282,COLUMN())),0),0),IF($L282&gt;0,IF(AND(INDIRECT(ADDRESS($L282,44))=0,INDIRECT(ADDRESS($L282,38))&lt;&gt;"UL"),INDIRECT(ADDRESS($L282,COLUMN())),0),0),IF($M282&gt;0,IF(AND(INDIRECT(ADDRESS($M282,44))=0,INDIRECT(ADDRESS($M282,38))&lt;&gt;"UL"),INDIRECT(ADDRESS($M282,COLUMN())),0),0))</f>
        <v>0</v>
      </c>
      <c r="CC282" s="57">
        <f t="shared" ca="1" si="203"/>
        <v>0</v>
      </c>
      <c r="CD282" s="57" cm="1">
        <f t="array" aca="1" ref="CD282" ca="1">SUM(IF($C282&gt;0,IF(AND(INDIRECT(ADDRESS($C282,44))=0,INDIRECT(ADDRESS($C282,38))&lt;&gt;"UL"),INDIRECT(ADDRESS($C282,COLUMN())),0),0),IF($D282&gt;0,IF(AND(INDIRECT(ADDRESS($D282,44))=0,INDIRECT(ADDRESS($D282,38))&lt;&gt;"UL"),INDIRECT(ADDRESS($D282,COLUMN())),0),0),IF($E282&gt;0,IF(AND(INDIRECT(ADDRESS($E282,44))=0,INDIRECT(ADDRESS($E282,38))&lt;&gt;"UL"),INDIRECT(ADDRESS($E282,COLUMN())),0),0),IF($F282&gt;0,IF(AND(INDIRECT(ADDRESS($F282,44))=0,INDIRECT(ADDRESS($F282,38))&lt;&gt;"UL"),INDIRECT(ADDRESS($F282,COLUMN())),0),0),IF($G282&gt;0,IF(AND(INDIRECT(ADDRESS($G282,44))=0,INDIRECT(ADDRESS($G282,38))&lt;&gt;"UL"),INDIRECT(ADDRESS($G282,COLUMN())),0),0),IF($H282&gt;0,IF(AND(INDIRECT(ADDRESS($H282,44))=0,INDIRECT(ADDRESS($H282,38))&lt;&gt;"UL"),INDIRECT(ADDRESS($H282,COLUMN())),0),0),IF($I282&gt;0,IF(AND(INDIRECT(ADDRESS($I282,44))=0,INDIRECT(ADDRESS($I282,38))&lt;&gt;"UL"),INDIRECT(ADDRESS($I282,COLUMN())),0),0),IF($J282&gt;0,IF(AND(INDIRECT(ADDRESS($J282,44))=0,INDIRECT(ADDRESS($J282,38))&lt;&gt;"UL"),INDIRECT(ADDRESS($J282,COLUMN())),0),0),IF($K282&gt;0,IF(AND(INDIRECT(ADDRESS($K282,44))=0,INDIRECT(ADDRESS($K282,38))&lt;&gt;"UL"),INDIRECT(ADDRESS($K282,COLUMN())),0),0),IF($L282&gt;0,IF(AND(INDIRECT(ADDRESS($L282,44))=0,INDIRECT(ADDRESS($L282,38))&lt;&gt;"UL"),INDIRECT(ADDRESS($L282,COLUMN())),0),0),IF($M282&gt;0,IF(AND(INDIRECT(ADDRESS($M282,44))=0,INDIRECT(ADDRESS($M282,38))&lt;&gt;"UL"),INDIRECT(ADDRESS($M282,COLUMN())),0),0))</f>
        <v>0</v>
      </c>
      <c r="CE282" s="57" cm="1">
        <f t="array" aca="1" ref="CE282" ca="1">SUM(IF($C282&gt;0,IF(AND(INDIRECT(ADDRESS($C282,44))=0,INDIRECT(ADDRESS($C282,38))&lt;&gt;"UL"),INDIRECT(ADDRESS($C282,COLUMN())),0),0),IF($D282&gt;0,IF(AND(INDIRECT(ADDRESS($D282,44))=0,INDIRECT(ADDRESS($D282,38))&lt;&gt;"UL"),INDIRECT(ADDRESS($D282,COLUMN())),0),0),IF($E282&gt;0,IF(AND(INDIRECT(ADDRESS($E282,44))=0,INDIRECT(ADDRESS($E282,38))&lt;&gt;"UL"),INDIRECT(ADDRESS($E282,COLUMN())),0),0),IF($F282&gt;0,IF(AND(INDIRECT(ADDRESS($F282,44))=0,INDIRECT(ADDRESS($F282,38))&lt;&gt;"UL"),INDIRECT(ADDRESS($F282,COLUMN())),0),0),IF($G282&gt;0,IF(AND(INDIRECT(ADDRESS($G282,44))=0,INDIRECT(ADDRESS($G282,38))&lt;&gt;"UL"),INDIRECT(ADDRESS($G282,COLUMN())),0),0),IF($H282&gt;0,IF(AND(INDIRECT(ADDRESS($H282,44))=0,INDIRECT(ADDRESS($H282,38))&lt;&gt;"UL"),INDIRECT(ADDRESS($H282,COLUMN())),0),0),IF($I282&gt;0,IF(AND(INDIRECT(ADDRESS($I282,44))=0,INDIRECT(ADDRESS($I282,38))&lt;&gt;"UL"),INDIRECT(ADDRESS($I282,COLUMN())),0),0),IF($J282&gt;0,IF(AND(INDIRECT(ADDRESS($J282,44))=0,INDIRECT(ADDRESS($J282,38))&lt;&gt;"UL"),INDIRECT(ADDRESS($J282,COLUMN())),0),0),IF($K282&gt;0,IF(AND(INDIRECT(ADDRESS($K282,44))=0,INDIRECT(ADDRESS($K282,38))&lt;&gt;"UL"),INDIRECT(ADDRESS($K282,COLUMN())),0),0),IF($L282&gt;0,IF(AND(INDIRECT(ADDRESS($L282,44))=0,INDIRECT(ADDRESS($L282,38))&lt;&gt;"UL"),INDIRECT(ADDRESS($L282,COLUMN())),0),0),IF($M282&gt;0,IF(AND(INDIRECT(ADDRESS($M282,44))=0,INDIRECT(ADDRESS($M282,38))&lt;&gt;"UL"),INDIRECT(ADDRESS($M282,COLUMN())),0),0))</f>
        <v>0</v>
      </c>
      <c r="CF282" s="57">
        <f ca="1">IF(BV282="S",CD282,CE282)</f>
        <v>0</v>
      </c>
      <c r="CG282" s="57">
        <f t="shared" ca="1" si="211"/>
        <v>0.83478175719756198</v>
      </c>
      <c r="CH282" s="57">
        <f t="shared" ca="1" si="206"/>
        <v>2.385090734850177E-2</v>
      </c>
      <c r="CI282" s="19">
        <f t="shared" ca="1" si="207"/>
        <v>12.548067425805893</v>
      </c>
      <c r="CK282" s="57" cm="1">
        <f t="array" aca="1" ref="CK282" ca="1">IF(AU282="S", SUM(IF($C282&gt;0,IF(INDIRECT(ADDRESS($C282,43))&lt;&gt;1,INDIRECT(ADDRESS($C282,48)),0),0), IF($D282&gt;0,IF(INDIRECT(ADDRESS($D282,43))&lt;&gt;1,INDIRECT(ADDRESS($D282,48)),0),0), IF($E282&gt;0,IF(INDIRECT(ADDRESS($E282,43))&lt;&gt;1,INDIRECT(ADDRESS($E282,48)),0),0), IF($F282&gt;0,IF(INDIRECT(ADDRESS($F282,43))&lt;&gt;1,INDIRECT(ADDRESS($F282,48)),0),0), IF($G282&gt;0,IF(INDIRECT(ADDRESS($G282,43))&lt;&gt;1,INDIRECT(ADDRESS($G282,48)),0),0), IF($H282&gt;0,IF(INDIRECT(ADDRESS($H282,43))&lt;&gt;1,INDIRECT(ADDRESS($H282,48)),0),0), IF($I282&gt;0,IF(INDIRECT(ADDRESS($I282,43))&lt;&gt;1,INDIRECT(ADDRESS($I282,48)),0),0), IF($J282&gt;0,IF(INDIRECT(ADDRESS($J282,43))&lt;&gt;1,INDIRECT(ADDRESS($J282,48)),0),0), IF($K282&gt;0,IF(INDIRECT(ADDRESS($K282,43))&lt;&gt;1,INDIRECT(ADDRESS($K282,48)),0),0), IF($L282&gt;0,IF(INDIRECT(ADDRESS($L282,43))&lt;&gt;1,INDIRECT(ADDRESS($L282,48)),0),0), IF($M282&gt;0,IF(INDIRECT(ADDRESS($M282,43))&lt;&gt;1,INDIRECT(ADDRESS($M282,48)),0),0)), IF(AU282="L",SUM(IF($C282&gt;0,IF(INDIRECT(ADDRESS($C282,43))&lt;&gt;1,INDIRECT(ADDRESS($C282,50)),0),0), IF($D282&gt;0,IF(INDIRECT(ADDRESS($D282,43))&lt;&gt;1,INDIRECT(ADDRESS($D282,50)),0),0), IF($E282&gt;0,IF(INDIRECT(ADDRESS($E282,43))&lt;&gt;1,INDIRECT(ADDRESS($E282,50)),0),0), IF($F282&gt;0,IF(INDIRECT(ADDRESS($F282,43))&lt;&gt;1,INDIRECT(ADDRESS($F282,50)),0),0), IF($G282&gt;0,IF(INDIRECT(ADDRESS($G282,43))&lt;&gt;1,INDIRECT(ADDRESS($G282,50)),0),0), IF($G282&gt;0,IF(INDIRECT(ADDRESS($G282,43))&lt;&gt;1,INDIRECT(ADDRESS($G282,50)),0),0), IF($H282&gt;0,IF(INDIRECT(ADDRESS($H282,43))&lt;&gt;1,INDIRECT(ADDRESS($H282,50)),0),0), IF($I282&gt;0,IF(INDIRECT(ADDRESS($I282,43))&lt;&gt;1,INDIRECT(ADDRESS($I282,50)),0),0), IF($J282&gt;0,IF(INDIRECT(ADDRESS($J282,43))&lt;&gt;1,INDIRECT(ADDRESS($J282,50)),0),0), IF($K282&gt;0,IF(INDIRECT(ADDRESS($K282,43))&lt;&gt;1,INDIRECT(ADDRESS($K282,50)),0),0), IF($L282&gt;0,IF(INDIRECT(ADDRESS($L282,43))&lt;&gt;1,INDIRECT(ADDRESS($L282,50)),0),0), IF($M282&gt;0,IF(INDIRECT(ADDRESS($M282,43))&lt;&gt;1,INDIRECT(ADDRESS($M282,50)),0),0)), SUM(IF($C282&gt;0,IF(INDIRECT(ADDRESS($C282,43))&lt;&gt;1,INDIRECT(ADDRESS($C282,49)),0),0), IF($D282&gt;0,IF(INDIRECT(ADDRESS($D282,43))&lt;&gt;1,INDIRECT(ADDRESS($D282,49)),0),0), IF($E282&gt;0,IF(INDIRECT(ADDRESS($E282,43))&lt;&gt;1,INDIRECT(ADDRESS($E282,49)),0),0), IF($F282&gt;0,IF(INDIRECT(ADDRESS($F282,43))&lt;&gt;1,INDIRECT(ADDRESS($F282,49)),0),0), IF($G282&gt;0,IF(INDIRECT(ADDRESS($G282,43))&lt;&gt;1,INDIRECT(ADDRESS($G282,49)),0),0), IF($G282&gt;0,IF(INDIRECT(ADDRESS($G282,43))&lt;&gt;1,INDIRECT(ADDRESS($G282,49)),0),0), IF($H282&gt;0,IF(INDIRECT(ADDRESS($H282,43))&lt;&gt;1,INDIRECT(ADDRESS($H282,49)),0),0), IF($I282&gt;0,IF(INDIRECT(ADDRESS($I282,43))&lt;&gt;1,INDIRECT(ADDRESS($I282,49)),0),0), IF($J282&gt;0,IF(INDIRECT(ADDRESS($J282,43))&lt;&gt;1,INDIRECT(ADDRESS($J282,49)),0),0), IF($K282&gt;0,IF(INDIRECT(ADDRESS($K282,43))&lt;&gt;1,INDIRECT(ADDRESS($K282,49)),0),0), IF($L282&gt;0,IF(INDIRECT(ADDRESS($L282,43))&lt;&gt;1,INDIRECT(ADDRESS($L282,49)),0),0), IF($M282&gt;0,IF(INDIRECT(ADDRESS($M282,43))&lt;&gt;1,INDIRECT(ADDRESS($M282,49)),0),0))))</f>
        <v>0.66666666666666663</v>
      </c>
      <c r="CL282" s="57" cm="1">
        <f t="array" aca="1" ref="CL282" ca="1">SUM(IF($C282&gt;0,IF(INDIRECT(ADDRESS($C282,44))=1,INDIRECT(ADDRESS($C282,90)),0),0), IF($D282&gt;0,IF(INDIRECT(ADDRESS($D282,44))=1,INDIRECT(ADDRESS($D282,90)),0),0), IF($E282&gt;0,IF(INDIRECT(ADDRESS($E282,44))=1,INDIRECT(ADDRESS($E282,90)),0),0), IF($F282&gt;0,IF(INDIRECT(ADDRESS($F282,44))=1,INDIRECT(ADDRESS($F282,90)),0),0), IF($G282&gt;0,IF(INDIRECT(ADDRESS($G282,44))=1,INDIRECT(ADDRESS($G282,90)),0),0), IF($H282&gt;0,IF(INDIRECT(ADDRESS($H282,44))=1,INDIRECT(ADDRESS($H282,90)),0),0), IF($I282&gt;0,IF(INDIRECT(ADDRESS($I282,44))=1,INDIRECT(ADDRESS($I282,90)),0),0), IF($J282&gt;0,IF(INDIRECT(ADDRESS($J282,44))=1,INDIRECT(ADDRESS($J282,90)),0),0), IF($K282&gt;0,IF(INDIRECT(ADDRESS($K282,44))=1,INDIRECT(ADDRESS($K282,90)),0),0), IF($L282&gt;0,IF(INDIRECT(ADDRESS($L282,44))=1,INDIRECT(ADDRESS($L282,90)),0),0), IF($M282&gt;0,IF(INDIRECT(ADDRESS($M282,44))=1,INDIRECT(ADDRESS($M282,90)),0),0))</f>
        <v>17.333333333333336</v>
      </c>
      <c r="CM282" s="56">
        <f t="shared" ca="1" si="208"/>
        <v>0.34834660809581813</v>
      </c>
    </row>
    <row r="283" spans="1:92" x14ac:dyDescent="0.25">
      <c r="A283" s="15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5"/>
      <c r="AB283" s="56"/>
      <c r="AC283" s="56"/>
      <c r="AD283" s="56"/>
      <c r="AF283" s="15"/>
      <c r="AH283"/>
      <c r="AI283"/>
      <c r="AJ283"/>
      <c r="AK283"/>
      <c r="AL283"/>
      <c r="AM283"/>
      <c r="AN283"/>
      <c r="AU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16"/>
      <c r="BS283" s="4"/>
      <c r="BT283" s="84"/>
      <c r="BU283" s="84"/>
    </row>
    <row r="284" spans="1:92" x14ac:dyDescent="0.25">
      <c r="A284" s="15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4"/>
      <c r="T284" s="13"/>
      <c r="U284" s="13"/>
      <c r="V284" s="13"/>
      <c r="W284" s="13"/>
      <c r="Z284" s="14"/>
      <c r="AA284" s="15"/>
      <c r="AF284" s="15"/>
      <c r="AH284"/>
      <c r="AI284"/>
      <c r="AJ284"/>
      <c r="AK284"/>
      <c r="AL284"/>
      <c r="AM284"/>
      <c r="AN284"/>
      <c r="AU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16"/>
      <c r="BS284" s="4"/>
      <c r="BT284" s="84"/>
      <c r="BU284" s="84"/>
    </row>
    <row r="285" spans="1:92" x14ac:dyDescent="0.25">
      <c r="A285" s="15" t="s">
        <v>342</v>
      </c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90"/>
      <c r="P285" s="13"/>
      <c r="Q285" s="13"/>
      <c r="R285" s="276" t="s">
        <v>343</v>
      </c>
      <c r="S285" s="276"/>
      <c r="T285" s="276"/>
      <c r="U285" s="276"/>
      <c r="V285" s="276"/>
      <c r="W285" s="276"/>
      <c r="X285" s="276"/>
      <c r="Y285" s="277" t="s">
        <v>344</v>
      </c>
      <c r="Z285" s="277"/>
      <c r="AA285" s="1" t="s">
        <v>345</v>
      </c>
      <c r="AB285" s="1" t="s">
        <v>345</v>
      </c>
      <c r="AF285" s="14"/>
      <c r="AH285"/>
      <c r="AI285"/>
      <c r="AJ285"/>
      <c r="AK285"/>
      <c r="AL285"/>
      <c r="AM285"/>
      <c r="AN285"/>
      <c r="BR285" s="16"/>
      <c r="BS285" s="1"/>
      <c r="BT285" s="91"/>
      <c r="BU285" s="91"/>
    </row>
    <row r="286" spans="1:92" x14ac:dyDescent="0.25">
      <c r="A286" s="1"/>
      <c r="N286" s="91"/>
      <c r="P286"/>
      <c r="Q286" s="13"/>
      <c r="R286" s="99"/>
      <c r="S286" s="92" t="s">
        <v>8</v>
      </c>
      <c r="T286" s="13" t="s">
        <v>346</v>
      </c>
      <c r="U286"/>
      <c r="V286" s="1" t="s">
        <v>30</v>
      </c>
      <c r="W286" t="s">
        <v>347</v>
      </c>
      <c r="X286" s="93" t="s">
        <v>11</v>
      </c>
      <c r="Y286" s="94" t="s">
        <v>348</v>
      </c>
      <c r="Z286" s="93" t="s">
        <v>349</v>
      </c>
      <c r="AA286" s="1"/>
      <c r="AB286" s="1"/>
      <c r="AF286" s="14"/>
      <c r="AH286"/>
      <c r="AI286"/>
      <c r="AJ286"/>
      <c r="AK286"/>
      <c r="AL286"/>
      <c r="AM286"/>
      <c r="AN286"/>
      <c r="BR286" s="16"/>
      <c r="BS286" s="1"/>
      <c r="BT286" s="95"/>
      <c r="BU286" s="91"/>
    </row>
    <row r="287" spans="1:92" x14ac:dyDescent="0.25">
      <c r="A287" s="1"/>
      <c r="N287" s="91"/>
      <c r="P287"/>
      <c r="R287" s="99"/>
      <c r="S287" s="1">
        <f>(T287/3)^$S$296</f>
        <v>0.82509466768877526</v>
      </c>
      <c r="T287" s="13">
        <v>1</v>
      </c>
      <c r="U287"/>
      <c r="V287" s="13"/>
      <c r="W287"/>
      <c r="X287" s="96"/>
      <c r="Y287" s="97">
        <v>12.5</v>
      </c>
      <c r="Z287" s="93">
        <f t="shared" ref="Z287:Z294" si="216">1/(Y287/25)^$Z$296</f>
        <v>1.6817928305074292</v>
      </c>
      <c r="AA287" s="1">
        <v>0.25</v>
      </c>
      <c r="AB287" s="1">
        <f t="shared" ref="AB287:AB294" si="217">AA287^$AB$296</f>
        <v>0.6597539553864471</v>
      </c>
      <c r="AC287" s="3">
        <f t="shared" ref="AC287:AC294" si="218">1/(Y287/25)^0.415</f>
        <v>1.3332986770911985</v>
      </c>
      <c r="AF287" s="98">
        <v>1.5</v>
      </c>
      <c r="AH287"/>
      <c r="AI287"/>
      <c r="AJ287"/>
      <c r="AK287"/>
      <c r="AL287"/>
      <c r="AM287"/>
      <c r="AN287"/>
      <c r="BR287" s="16"/>
      <c r="BS287" s="1"/>
      <c r="BT287" s="91"/>
      <c r="BU287" s="91"/>
    </row>
    <row r="288" spans="1:92" x14ac:dyDescent="0.25">
      <c r="A288" s="1"/>
      <c r="N288" s="91"/>
      <c r="P288"/>
      <c r="R288" s="99"/>
      <c r="S288" s="1">
        <f>(T288/3)^$S$296</f>
        <v>0.93150251041597076</v>
      </c>
      <c r="T288" s="1">
        <v>2</v>
      </c>
      <c r="U288"/>
      <c r="V288" s="1">
        <f t="shared" ref="V288:V294" si="219">(T288/8)^$V$296</f>
        <v>0.81225239635623547</v>
      </c>
      <c r="W288" s="1">
        <f>((8-T288)/6)^$W$296</f>
        <v>1</v>
      </c>
      <c r="X288" s="93">
        <f t="shared" ref="X288:X294" si="220">(T288/8)^$X$296</f>
        <v>0.68302012837719772</v>
      </c>
      <c r="Y288" s="97">
        <v>18.75</v>
      </c>
      <c r="Z288" s="93">
        <f t="shared" si="216"/>
        <v>1.2408064788027995</v>
      </c>
      <c r="AA288" s="1">
        <v>0.5</v>
      </c>
      <c r="AB288" s="1">
        <f t="shared" si="217"/>
        <v>0.81225239635623547</v>
      </c>
      <c r="AC288" s="3">
        <f t="shared" si="218"/>
        <v>1.1268071022962032</v>
      </c>
      <c r="AF288" s="2"/>
      <c r="AH288"/>
      <c r="AI288"/>
      <c r="AJ288"/>
      <c r="AK288"/>
      <c r="AL288"/>
      <c r="AM288"/>
      <c r="AN288"/>
      <c r="BR288" s="16"/>
      <c r="BS288" s="1"/>
      <c r="BT288" s="91"/>
      <c r="BU288" s="91"/>
    </row>
    <row r="289" spans="1:92" x14ac:dyDescent="0.25">
      <c r="A289" s="1"/>
      <c r="N289" s="91"/>
      <c r="P289"/>
      <c r="R289" s="99"/>
      <c r="S289" s="1">
        <f>(T289/3)^$S$296</f>
        <v>1</v>
      </c>
      <c r="T289" s="1">
        <v>3</v>
      </c>
      <c r="U289"/>
      <c r="V289" s="1">
        <f t="shared" si="219"/>
        <v>0.86318660072502462</v>
      </c>
      <c r="W289" s="1">
        <f>((8-T289)/6)^$W$296</f>
        <v>0.98641894929340146</v>
      </c>
      <c r="X289" s="93">
        <f t="shared" si="220"/>
        <v>0.76358712776144821</v>
      </c>
      <c r="Y289" s="97">
        <v>20</v>
      </c>
      <c r="Z289" s="93">
        <f t="shared" si="216"/>
        <v>1.1821770112539698</v>
      </c>
      <c r="AA289" s="1">
        <v>0.75</v>
      </c>
      <c r="AB289" s="1">
        <f t="shared" si="217"/>
        <v>0.91731475464240175</v>
      </c>
      <c r="AC289" s="3">
        <f t="shared" si="218"/>
        <v>1.0970278559286917</v>
      </c>
      <c r="AF289" s="2"/>
      <c r="AH289"/>
      <c r="AI289"/>
      <c r="AJ289"/>
      <c r="AK289"/>
      <c r="AL289"/>
      <c r="AM289"/>
      <c r="AN289"/>
      <c r="BR289" s="16"/>
      <c r="BS289" s="100"/>
      <c r="BT289" s="91"/>
      <c r="BU289" s="4"/>
    </row>
    <row r="290" spans="1:92" x14ac:dyDescent="0.25">
      <c r="A290" s="1"/>
      <c r="N290" s="91"/>
      <c r="P290"/>
      <c r="R290" s="99"/>
      <c r="T290" s="1">
        <v>4</v>
      </c>
      <c r="U290"/>
      <c r="V290" s="1">
        <f t="shared" si="219"/>
        <v>0.90125046261083019</v>
      </c>
      <c r="W290" s="1">
        <f>((8-T290)/6)^$W$296</f>
        <v>0.97004784582527137</v>
      </c>
      <c r="X290" s="93">
        <f t="shared" si="220"/>
        <v>0.82645031815421166</v>
      </c>
      <c r="Y290" s="97">
        <v>25</v>
      </c>
      <c r="Z290" s="93">
        <f t="shared" si="216"/>
        <v>1</v>
      </c>
      <c r="AA290" s="1">
        <v>1</v>
      </c>
      <c r="AB290" s="1">
        <f t="shared" si="217"/>
        <v>1</v>
      </c>
      <c r="AC290" s="3">
        <f t="shared" si="218"/>
        <v>1</v>
      </c>
      <c r="AF290" s="2">
        <v>1</v>
      </c>
      <c r="AH290"/>
      <c r="AI290"/>
      <c r="AJ290"/>
      <c r="AK290"/>
      <c r="AL290"/>
      <c r="AM290"/>
      <c r="AN290"/>
      <c r="BR290" s="16"/>
      <c r="BS290" s="100"/>
      <c r="BT290" s="91"/>
      <c r="BU290" s="4"/>
    </row>
    <row r="291" spans="1:92" x14ac:dyDescent="0.25">
      <c r="A291" s="1"/>
      <c r="N291" s="91"/>
      <c r="P291"/>
      <c r="R291" s="99"/>
      <c r="T291" s="1">
        <v>5</v>
      </c>
      <c r="U291"/>
      <c r="V291" s="1">
        <f t="shared" si="219"/>
        <v>0.93192723219672224</v>
      </c>
      <c r="W291" s="1">
        <f>((8-T291)/6)^$W$296</f>
        <v>0.94934212095051917</v>
      </c>
      <c r="X291" s="93">
        <f t="shared" si="220"/>
        <v>0.87875337248612606</v>
      </c>
      <c r="Y291" s="97">
        <v>31.25</v>
      </c>
      <c r="Z291" s="93">
        <f t="shared" si="216"/>
        <v>0.84589701075245127</v>
      </c>
      <c r="AA291" s="1">
        <v>1.5</v>
      </c>
      <c r="AB291" s="1">
        <f t="shared" si="217"/>
        <v>1.1293469354568555</v>
      </c>
      <c r="AC291" s="3">
        <f t="shared" si="218"/>
        <v>0.91155388133097814</v>
      </c>
      <c r="AF291" s="2"/>
      <c r="AH291"/>
      <c r="AI291"/>
      <c r="AJ291"/>
      <c r="AK291"/>
      <c r="AL291"/>
      <c r="AM291"/>
      <c r="AN291"/>
      <c r="BR291" s="16"/>
      <c r="BS291" s="100"/>
      <c r="BT291" s="91"/>
      <c r="BU291" s="4"/>
    </row>
    <row r="292" spans="1:92" x14ac:dyDescent="0.25">
      <c r="A292" s="1"/>
      <c r="N292" s="91"/>
      <c r="P292"/>
      <c r="R292" s="99"/>
      <c r="T292" s="1">
        <v>6</v>
      </c>
      <c r="U292"/>
      <c r="V292" s="1">
        <f t="shared" si="219"/>
        <v>0.95776550086250323</v>
      </c>
      <c r="W292" s="1">
        <f>((8-T292)/6)^$W$296</f>
        <v>0.92090727937924544</v>
      </c>
      <c r="X292" s="93">
        <f t="shared" si="220"/>
        <v>0.92393591119528917</v>
      </c>
      <c r="Y292" s="97">
        <v>37.5</v>
      </c>
      <c r="Z292" s="93">
        <f t="shared" si="216"/>
        <v>0.73778794646688106</v>
      </c>
      <c r="AA292" s="1">
        <v>2</v>
      </c>
      <c r="AB292" s="1">
        <f t="shared" si="217"/>
        <v>1.2311444133449163</v>
      </c>
      <c r="AC292" s="3">
        <f t="shared" si="218"/>
        <v>0.84512729342423898</v>
      </c>
      <c r="AF292" s="2"/>
      <c r="AH292"/>
      <c r="AI292"/>
      <c r="AJ292"/>
      <c r="AK292"/>
      <c r="AL292"/>
      <c r="AM292"/>
      <c r="AN292"/>
      <c r="BR292" s="16"/>
      <c r="BS292" s="100"/>
      <c r="BT292" s="91"/>
      <c r="BU292" s="4"/>
    </row>
    <row r="293" spans="1:92" x14ac:dyDescent="0.25">
      <c r="A293" s="1"/>
      <c r="N293" s="91"/>
      <c r="P293"/>
      <c r="R293" s="99"/>
      <c r="T293" s="1">
        <v>7</v>
      </c>
      <c r="U293"/>
      <c r="V293" s="1">
        <f t="shared" si="219"/>
        <v>0.98016955312115273</v>
      </c>
      <c r="W293"/>
      <c r="X293" s="93">
        <f t="shared" si="220"/>
        <v>0.96394491032361718</v>
      </c>
      <c r="Y293" s="97">
        <v>43.75</v>
      </c>
      <c r="Z293" s="93">
        <f t="shared" si="216"/>
        <v>0.6572361810832017</v>
      </c>
      <c r="AA293" s="1">
        <v>3</v>
      </c>
      <c r="AB293" s="1">
        <f t="shared" si="217"/>
        <v>1.3903891703159093</v>
      </c>
      <c r="AC293" s="3">
        <f t="shared" si="218"/>
        <v>0.79275540147639967</v>
      </c>
      <c r="AF293" s="2"/>
      <c r="AH293"/>
      <c r="AI293"/>
      <c r="AJ293"/>
      <c r="AK293"/>
      <c r="AL293"/>
      <c r="AM293"/>
      <c r="AN293"/>
      <c r="BR293" s="16"/>
      <c r="BS293" s="100"/>
      <c r="BT293" s="91"/>
      <c r="BU293" s="4"/>
    </row>
    <row r="294" spans="1:92" x14ac:dyDescent="0.25">
      <c r="A294" s="1"/>
      <c r="N294" s="91"/>
      <c r="P294"/>
      <c r="R294" s="101"/>
      <c r="S294" s="102"/>
      <c r="T294" s="102">
        <v>8</v>
      </c>
      <c r="U294" s="103"/>
      <c r="V294" s="102">
        <f t="shared" si="219"/>
        <v>1</v>
      </c>
      <c r="W294" s="103"/>
      <c r="X294" s="104">
        <f t="shared" si="220"/>
        <v>1</v>
      </c>
      <c r="Y294" s="105">
        <v>50</v>
      </c>
      <c r="Z294" s="104">
        <f t="shared" si="216"/>
        <v>0.59460355750136051</v>
      </c>
      <c r="AA294" s="1">
        <v>4</v>
      </c>
      <c r="AB294" s="1">
        <f t="shared" si="217"/>
        <v>1.515716566510398</v>
      </c>
      <c r="AC294" s="3">
        <f t="shared" si="218"/>
        <v>0.75001949464290907</v>
      </c>
      <c r="AF294" s="2">
        <v>0.75</v>
      </c>
      <c r="AH294"/>
      <c r="AI294"/>
      <c r="AJ294"/>
      <c r="AK294"/>
      <c r="AL294"/>
      <c r="AM294"/>
      <c r="AN294"/>
      <c r="BQ294" s="278" t="s">
        <v>350</v>
      </c>
      <c r="BR294" s="278"/>
      <c r="BS294" s="100"/>
      <c r="BT294" s="91"/>
      <c r="BU294" s="4"/>
    </row>
    <row r="295" spans="1:92" x14ac:dyDescent="0.25">
      <c r="A295" s="1"/>
      <c r="N295"/>
      <c r="O295"/>
      <c r="P295"/>
      <c r="Q295" s="106" t="s">
        <v>351</v>
      </c>
      <c r="R295" s="107"/>
      <c r="S295" s="107">
        <v>0.17499999999999999</v>
      </c>
      <c r="T295" s="107"/>
      <c r="U295" s="107"/>
      <c r="V295" s="107">
        <v>0.15</v>
      </c>
      <c r="W295" s="108">
        <v>7.4999999999999997E-2</v>
      </c>
      <c r="X295" s="107">
        <v>0.27500000000000002</v>
      </c>
      <c r="Y295" s="107"/>
      <c r="Z295" s="109">
        <v>0.5</v>
      </c>
      <c r="AA295" s="110"/>
      <c r="AB295" s="1" t="s">
        <v>30</v>
      </c>
      <c r="AC295"/>
      <c r="AD295"/>
      <c r="AF295" s="2"/>
      <c r="AH295"/>
      <c r="AI295"/>
      <c r="AJ295"/>
      <c r="AK295"/>
      <c r="AL295"/>
      <c r="AM295"/>
      <c r="AN295"/>
      <c r="BB295"/>
      <c r="BE295" s="4" t="s">
        <v>352</v>
      </c>
      <c r="BF295" s="16" t="s">
        <v>443</v>
      </c>
      <c r="BQ295" s="111" t="s">
        <v>353</v>
      </c>
      <c r="BR295" s="163" t="s">
        <v>30</v>
      </c>
      <c r="BS295" s="1"/>
      <c r="BT295" s="91"/>
      <c r="BU295" s="4"/>
    </row>
    <row r="296" spans="1:92" x14ac:dyDescent="0.25">
      <c r="A296" s="1"/>
      <c r="N296" s="4"/>
      <c r="P296"/>
      <c r="Q296" s="112"/>
      <c r="R296" s="102"/>
      <c r="S296" s="113">
        <v>0.17499999999999999</v>
      </c>
      <c r="T296" s="102"/>
      <c r="U296" s="102"/>
      <c r="V296" s="113">
        <v>0.15</v>
      </c>
      <c r="W296" s="114">
        <v>7.4999999999999997E-2</v>
      </c>
      <c r="X296" s="113">
        <v>0.27500000000000002</v>
      </c>
      <c r="Y296" s="113"/>
      <c r="Z296" s="115">
        <v>0.75</v>
      </c>
      <c r="AA296" s="110"/>
      <c r="AB296" s="3">
        <v>0.3</v>
      </c>
      <c r="AC296" s="3" t="s">
        <v>354</v>
      </c>
      <c r="AH296"/>
      <c r="AI296"/>
      <c r="AJ296"/>
      <c r="AK296"/>
      <c r="AL296"/>
      <c r="AM296"/>
      <c r="AN296"/>
      <c r="BA296" s="4" t="s">
        <v>33</v>
      </c>
      <c r="BB296" s="1" t="s">
        <v>113</v>
      </c>
      <c r="BC296" s="1" t="s">
        <v>117</v>
      </c>
      <c r="BD296" s="1" t="s">
        <v>35</v>
      </c>
      <c r="BE296" s="116">
        <v>2</v>
      </c>
      <c r="BF296" s="148">
        <v>25</v>
      </c>
      <c r="BM296" s="4" t="s">
        <v>33</v>
      </c>
      <c r="BN296" s="1" t="s">
        <v>113</v>
      </c>
      <c r="BO296" s="1" t="s">
        <v>117</v>
      </c>
      <c r="BP296" s="1" t="s">
        <v>35</v>
      </c>
      <c r="BQ296" s="117">
        <v>0.6</v>
      </c>
      <c r="BR296" s="164">
        <v>0.22500000000000001</v>
      </c>
      <c r="BS296" s="1"/>
      <c r="BT296" s="4"/>
      <c r="BU296" s="118">
        <v>1</v>
      </c>
      <c r="BV296" s="119"/>
      <c r="BW296" s="119"/>
      <c r="BX296" s="119"/>
      <c r="BY296" s="119" t="s">
        <v>33</v>
      </c>
      <c r="BZ296" s="119" t="s">
        <v>34</v>
      </c>
      <c r="CA296" s="119"/>
      <c r="CB296" s="119"/>
      <c r="CC296" s="119"/>
      <c r="CD296" s="119" t="s">
        <v>33</v>
      </c>
      <c r="CE296" s="119" t="s">
        <v>34</v>
      </c>
      <c r="CF296" s="119"/>
      <c r="CG296" s="119"/>
      <c r="CH296" s="119"/>
      <c r="CL296" s="119"/>
    </row>
    <row r="297" spans="1:92" x14ac:dyDescent="0.25">
      <c r="A297" s="15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5" t="s">
        <v>355</v>
      </c>
      <c r="R297"/>
      <c r="S297" s="14">
        <v>2</v>
      </c>
      <c r="T297" s="13"/>
      <c r="U297" s="13">
        <v>7</v>
      </c>
      <c r="V297"/>
      <c r="W297" s="13">
        <v>3</v>
      </c>
      <c r="X297" s="1">
        <v>6</v>
      </c>
      <c r="Y297" s="1">
        <v>1</v>
      </c>
      <c r="Z297" s="14"/>
      <c r="AA297" s="15"/>
      <c r="AB297" s="120">
        <f>((U297/8)^$V$296)*((((X297-(Y297-1)/2)/8)^$X$296)*((S297/3)^$S$296))*(((8-U297)/6)^$W$296)</f>
        <v>0.73750631143342427</v>
      </c>
      <c r="AC297" s="4"/>
      <c r="AD297" s="4"/>
      <c r="AH297"/>
      <c r="AI297"/>
      <c r="AJ297"/>
      <c r="AK297"/>
      <c r="AL297"/>
      <c r="AM297"/>
      <c r="AN297"/>
      <c r="AO297" s="1"/>
      <c r="AP297" s="1"/>
      <c r="AQ297" s="1"/>
      <c r="AR297" s="1"/>
      <c r="AS297" s="1"/>
      <c r="AT297"/>
      <c r="AU297" s="4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16"/>
      <c r="BS297" s="4"/>
      <c r="BT297" s="16"/>
      <c r="BU297" s="4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L297" s="1"/>
      <c r="CM297" s="4"/>
      <c r="CN297" s="4"/>
    </row>
    <row r="298" spans="1:92" x14ac:dyDescent="0.25">
      <c r="A298" s="15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5" t="s">
        <v>356</v>
      </c>
      <c r="R298"/>
      <c r="S298" s="14">
        <v>1</v>
      </c>
      <c r="T298" s="13"/>
      <c r="U298" s="13">
        <v>4</v>
      </c>
      <c r="V298"/>
      <c r="W298" s="13">
        <v>5</v>
      </c>
      <c r="X298" s="1">
        <v>4</v>
      </c>
      <c r="Y298" s="1">
        <v>1</v>
      </c>
      <c r="Z298" s="14"/>
      <c r="AA298" s="15"/>
      <c r="AB298" s="120">
        <f>((U298/8)^$V$296)*((((X298-(Y298-1)/2)/8)^$X$296)*((S298/3)^$S$296))*(((8-U298)/6)^$W$296)</f>
        <v>0.59615499597671373</v>
      </c>
      <c r="AC298" s="4"/>
      <c r="AD298" s="4"/>
      <c r="AG298" s="1"/>
      <c r="AH298"/>
      <c r="AI298"/>
      <c r="AJ298"/>
      <c r="AK298"/>
      <c r="AL298"/>
      <c r="AM298" s="1"/>
      <c r="AN298" s="1"/>
      <c r="AO298" s="1"/>
      <c r="AP298" s="1"/>
      <c r="AQ298" s="1"/>
      <c r="AR298" s="1"/>
      <c r="AS298" s="1"/>
      <c r="AT298"/>
      <c r="AU298" s="4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16"/>
      <c r="BS298" s="4"/>
      <c r="BT298" s="16"/>
      <c r="BU298" s="4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L298" s="1"/>
      <c r="CM298" s="4"/>
      <c r="CN298" s="4"/>
    </row>
    <row r="299" spans="1:92" x14ac:dyDescent="0.25">
      <c r="AB299" s="1"/>
      <c r="AC299" s="2"/>
      <c r="AD299"/>
      <c r="AH299" s="1"/>
      <c r="AI299" s="1"/>
      <c r="AJ299" s="2"/>
      <c r="AK299" s="2"/>
      <c r="AL299" s="2"/>
      <c r="AM299" s="1"/>
      <c r="AN299" s="1"/>
      <c r="AO299" s="1"/>
      <c r="AP299" s="1"/>
      <c r="AQ299" s="1"/>
      <c r="AR299" s="1"/>
      <c r="AS299" s="1"/>
      <c r="AT299" s="2"/>
      <c r="AU299" s="4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16"/>
      <c r="BS299" s="4"/>
      <c r="BT299" s="4"/>
      <c r="BU299" s="4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L299" s="1"/>
      <c r="CM299" s="4"/>
      <c r="CN299" s="4"/>
    </row>
    <row r="300" spans="1:92" x14ac:dyDescent="0.25">
      <c r="AB300" s="1"/>
      <c r="AC300" s="2"/>
      <c r="AD300"/>
      <c r="AH300" s="1"/>
      <c r="AI300" s="1"/>
      <c r="AJ300" s="2"/>
      <c r="AK300" s="2"/>
      <c r="AL300" s="2"/>
      <c r="AM300" s="1"/>
      <c r="AN300" s="1"/>
      <c r="AO300" s="1"/>
      <c r="AP300" s="1"/>
      <c r="AQ300" s="1"/>
      <c r="AR300" s="1"/>
      <c r="AS300" s="1"/>
      <c r="AT300" s="2"/>
      <c r="AU300" s="4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16"/>
      <c r="BS300" s="4"/>
      <c r="BT300" s="4"/>
      <c r="BU300" s="4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L300" s="1"/>
      <c r="CM300" s="4"/>
      <c r="CN300" s="4"/>
    </row>
    <row r="301" spans="1:92" x14ac:dyDescent="0.25">
      <c r="AB301" s="1"/>
      <c r="AC301" s="2"/>
      <c r="AD301"/>
      <c r="AH301" s="1"/>
      <c r="AI301" s="1"/>
      <c r="AJ301" s="2"/>
      <c r="AK301" s="2"/>
      <c r="AL301" s="2"/>
      <c r="AM301" s="1"/>
      <c r="AN301" s="1"/>
      <c r="AO301" s="1"/>
      <c r="AP301" s="1"/>
      <c r="AQ301" s="1"/>
      <c r="AR301" s="1"/>
      <c r="AS301" s="1"/>
      <c r="AT301" s="2"/>
      <c r="AU301" s="4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16"/>
      <c r="BS301" s="4"/>
      <c r="BT301" s="4"/>
      <c r="BU301" s="4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L301" s="1"/>
      <c r="CM301" s="4"/>
      <c r="CN301" s="4"/>
    </row>
    <row r="302" spans="1:92" x14ac:dyDescent="0.25">
      <c r="Q302" s="13"/>
      <c r="R302" s="276" t="s">
        <v>343</v>
      </c>
      <c r="S302" s="276"/>
      <c r="T302" s="276"/>
      <c r="U302" s="276"/>
      <c r="V302" s="276"/>
      <c r="W302" s="276"/>
      <c r="X302" s="276"/>
      <c r="Y302" s="277" t="s">
        <v>344</v>
      </c>
      <c r="Z302" s="277"/>
      <c r="AA302" s="1" t="s">
        <v>345</v>
      </c>
      <c r="AB302" s="1" t="s">
        <v>345</v>
      </c>
      <c r="AF302" s="14"/>
      <c r="AH302" s="1"/>
      <c r="AI302" s="1"/>
      <c r="AJ302" s="2"/>
      <c r="AK302" s="2"/>
      <c r="AL302" s="2"/>
      <c r="AM302" s="1"/>
      <c r="AN302" s="1"/>
      <c r="AO302" s="1"/>
      <c r="AP302" s="1"/>
      <c r="AQ302" s="1"/>
      <c r="AR302" s="1"/>
      <c r="AS302" s="1"/>
      <c r="AT302" s="2"/>
      <c r="AU302" s="4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16"/>
      <c r="BS302" s="4"/>
      <c r="BT302" s="4"/>
      <c r="BU302" s="4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L302" s="1"/>
      <c r="CM302" s="4"/>
      <c r="CN302" s="4"/>
    </row>
    <row r="303" spans="1:92" x14ac:dyDescent="0.25">
      <c r="Q303" s="13"/>
      <c r="R303" s="99"/>
      <c r="S303" s="92" t="s">
        <v>8</v>
      </c>
      <c r="T303" s="13" t="s">
        <v>346</v>
      </c>
      <c r="U303"/>
      <c r="V303" s="1" t="s">
        <v>30</v>
      </c>
      <c r="W303" t="s">
        <v>347</v>
      </c>
      <c r="X303" s="93" t="s">
        <v>11</v>
      </c>
      <c r="Y303" s="94" t="s">
        <v>348</v>
      </c>
      <c r="Z303" s="93" t="s">
        <v>349</v>
      </c>
      <c r="AA303" s="1"/>
      <c r="AB303" s="1"/>
      <c r="AF303" s="14"/>
      <c r="AH303" s="1"/>
      <c r="AI303" s="1"/>
      <c r="AJ303" s="2"/>
      <c r="AK303" s="2"/>
      <c r="AL303" s="2"/>
      <c r="AM303" s="1"/>
      <c r="AN303" s="1"/>
      <c r="AO303" s="1"/>
      <c r="AP303" s="1"/>
      <c r="AQ303" s="1"/>
      <c r="AR303" s="1"/>
      <c r="AS303" s="1"/>
      <c r="AT303" s="2"/>
      <c r="AU303" s="4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16"/>
      <c r="BS303" s="4"/>
      <c r="BT303" s="4"/>
      <c r="BU303" s="4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L303" s="1"/>
      <c r="CM303" s="4"/>
      <c r="CN303" s="4"/>
    </row>
    <row r="304" spans="1:92" x14ac:dyDescent="0.25">
      <c r="R304" s="99"/>
      <c r="S304" s="1">
        <f>(T304/3)^$S$313</f>
        <v>0.82509466768877526</v>
      </c>
      <c r="T304" s="13">
        <v>1</v>
      </c>
      <c r="U304"/>
      <c r="V304" s="13"/>
      <c r="W304"/>
      <c r="X304" s="96"/>
      <c r="Y304" s="97">
        <v>12.5</v>
      </c>
      <c r="Z304" s="93">
        <f t="shared" ref="Z304:Z311" si="221">1/(Y304/25)^$Z$313</f>
        <v>1.4142135623730949</v>
      </c>
      <c r="AA304" s="1">
        <v>0.25</v>
      </c>
      <c r="AB304" s="1">
        <f t="shared" ref="AB304:AB311" si="222">AA304^$AB$296</f>
        <v>0.6597539553864471</v>
      </c>
      <c r="AC304" s="3">
        <f t="shared" ref="AC304:AC311" si="223">1/(Y304/25)^0.415</f>
        <v>1.3332986770911985</v>
      </c>
      <c r="AF304" s="98">
        <v>1.5</v>
      </c>
      <c r="AH304" s="1"/>
      <c r="AI304" s="1"/>
      <c r="AJ304" s="2"/>
      <c r="AK304" s="2"/>
      <c r="AL304" s="2"/>
      <c r="AM304" s="1"/>
      <c r="AN304" s="1"/>
      <c r="AO304" s="1"/>
      <c r="AP304" s="1"/>
      <c r="AQ304" s="1"/>
      <c r="AR304" s="1"/>
      <c r="AS304" s="1"/>
      <c r="AT304" s="2"/>
      <c r="AU304" s="4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16"/>
      <c r="BS304" s="4"/>
      <c r="BT304" s="4"/>
      <c r="BU304" s="4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L304" s="1"/>
      <c r="CM304" s="4"/>
      <c r="CN304" s="4"/>
    </row>
    <row r="305" spans="1:32" x14ac:dyDescent="0.25">
      <c r="R305" s="99"/>
      <c r="S305" s="1">
        <f>(T305/3)^$S$313</f>
        <v>0.93150251041597076</v>
      </c>
      <c r="T305" s="1">
        <v>2</v>
      </c>
      <c r="U305"/>
      <c r="V305" s="1">
        <f t="shared" ref="V305:V311" si="224">(T305/8)^$V$313</f>
        <v>0.81225239635623547</v>
      </c>
      <c r="W305" s="1">
        <f>((8-T305)/6)^$W$313</f>
        <v>1</v>
      </c>
      <c r="X305" s="93">
        <f t="shared" ref="X305:X311" si="225">(T305/8)^$X$313</f>
        <v>0.68302012837719772</v>
      </c>
      <c r="Y305" s="97">
        <v>18.75</v>
      </c>
      <c r="Z305" s="93">
        <f t="shared" si="221"/>
        <v>1.1547005383792517</v>
      </c>
      <c r="AA305" s="1">
        <v>0.5</v>
      </c>
      <c r="AB305" s="1">
        <f t="shared" si="222"/>
        <v>0.81225239635623547</v>
      </c>
      <c r="AC305" s="3">
        <f t="shared" si="223"/>
        <v>1.1268071022962032</v>
      </c>
      <c r="AF305" s="2"/>
    </row>
    <row r="306" spans="1:32" x14ac:dyDescent="0.25">
      <c r="R306" s="99"/>
      <c r="S306" s="1">
        <f>(T306/3)^$S$313</f>
        <v>1</v>
      </c>
      <c r="T306" s="1">
        <v>3</v>
      </c>
      <c r="U306"/>
      <c r="V306" s="1">
        <f t="shared" si="224"/>
        <v>0.86318660072502462</v>
      </c>
      <c r="W306" s="1">
        <f>((8-T306)/6)^$W$313</f>
        <v>0.98641894929340146</v>
      </c>
      <c r="X306" s="93">
        <f t="shared" si="225"/>
        <v>0.76358712776144821</v>
      </c>
      <c r="Y306" s="97">
        <v>20</v>
      </c>
      <c r="Z306" s="93">
        <f t="shared" si="221"/>
        <v>1.1180339887498949</v>
      </c>
      <c r="AA306" s="1">
        <v>0.75</v>
      </c>
      <c r="AB306" s="1">
        <f t="shared" si="222"/>
        <v>0.91731475464240175</v>
      </c>
      <c r="AC306" s="3">
        <f t="shared" si="223"/>
        <v>1.0970278559286917</v>
      </c>
      <c r="AF306" s="2"/>
    </row>
    <row r="307" spans="1:32" x14ac:dyDescent="0.25">
      <c r="R307" s="99"/>
      <c r="T307" s="1">
        <v>4</v>
      </c>
      <c r="U307"/>
      <c r="V307" s="1">
        <f t="shared" si="224"/>
        <v>0.90125046261083019</v>
      </c>
      <c r="W307" s="1">
        <f>((8-T307)/6)^$W$313</f>
        <v>0.97004784582527137</v>
      </c>
      <c r="X307" s="93">
        <f t="shared" si="225"/>
        <v>0.82645031815421166</v>
      </c>
      <c r="Y307" s="97">
        <v>25</v>
      </c>
      <c r="Z307" s="93">
        <f t="shared" si="221"/>
        <v>1</v>
      </c>
      <c r="AA307" s="1">
        <v>1</v>
      </c>
      <c r="AB307" s="1">
        <f t="shared" si="222"/>
        <v>1</v>
      </c>
      <c r="AC307" s="3">
        <f t="shared" si="223"/>
        <v>1</v>
      </c>
      <c r="AF307" s="2">
        <v>1</v>
      </c>
    </row>
    <row r="308" spans="1:32" x14ac:dyDescent="0.25">
      <c r="R308" s="99"/>
      <c r="T308" s="1">
        <v>5</v>
      </c>
      <c r="U308"/>
      <c r="V308" s="1">
        <f t="shared" si="224"/>
        <v>0.93192723219672224</v>
      </c>
      <c r="W308" s="1">
        <f>((8-T308)/6)^$W$313</f>
        <v>0.94934212095051917</v>
      </c>
      <c r="X308" s="93">
        <f t="shared" si="225"/>
        <v>0.87875337248612606</v>
      </c>
      <c r="Y308" s="97">
        <v>31.25</v>
      </c>
      <c r="Z308" s="93">
        <f t="shared" si="221"/>
        <v>0.89442719099991586</v>
      </c>
      <c r="AA308" s="1">
        <v>1.5</v>
      </c>
      <c r="AB308" s="1">
        <f t="shared" si="222"/>
        <v>1.1293469354568555</v>
      </c>
      <c r="AC308" s="3">
        <f t="shared" si="223"/>
        <v>0.91155388133097814</v>
      </c>
      <c r="AF308" s="2"/>
    </row>
    <row r="309" spans="1:32" x14ac:dyDescent="0.25">
      <c r="R309" s="99"/>
      <c r="T309" s="1">
        <v>6</v>
      </c>
      <c r="U309"/>
      <c r="V309" s="1">
        <f t="shared" si="224"/>
        <v>0.95776550086250323</v>
      </c>
      <c r="W309" s="1">
        <f>((8-T309)/6)^$W$313</f>
        <v>0.92090727937924544</v>
      </c>
      <c r="X309" s="93">
        <f t="shared" si="225"/>
        <v>0.92393591119528917</v>
      </c>
      <c r="Y309" s="97">
        <v>37.5</v>
      </c>
      <c r="Z309" s="93">
        <f t="shared" si="221"/>
        <v>0.81649658092772615</v>
      </c>
      <c r="AA309" s="1">
        <v>2</v>
      </c>
      <c r="AB309" s="1">
        <f t="shared" si="222"/>
        <v>1.2311444133449163</v>
      </c>
      <c r="AC309" s="3">
        <f t="shared" si="223"/>
        <v>0.84512729342423898</v>
      </c>
      <c r="AF309" s="2"/>
    </row>
    <row r="310" spans="1:32" x14ac:dyDescent="0.25">
      <c r="R310" s="99"/>
      <c r="T310" s="1">
        <v>7</v>
      </c>
      <c r="U310"/>
      <c r="V310" s="1">
        <f t="shared" si="224"/>
        <v>0.98016955312115273</v>
      </c>
      <c r="W310"/>
      <c r="X310" s="93">
        <f t="shared" si="225"/>
        <v>0.96394491032361718</v>
      </c>
      <c r="Y310" s="97">
        <v>43.75</v>
      </c>
      <c r="Z310" s="93">
        <f t="shared" si="221"/>
        <v>0.7559289460184544</v>
      </c>
      <c r="AA310" s="1">
        <v>3</v>
      </c>
      <c r="AB310" s="1">
        <f t="shared" si="222"/>
        <v>1.3903891703159093</v>
      </c>
      <c r="AC310" s="3">
        <f t="shared" si="223"/>
        <v>0.79275540147639967</v>
      </c>
      <c r="AF310" s="2"/>
    </row>
    <row r="311" spans="1:32" x14ac:dyDescent="0.25">
      <c r="R311" s="101"/>
      <c r="S311" s="102"/>
      <c r="T311" s="102">
        <v>8</v>
      </c>
      <c r="U311" s="103"/>
      <c r="V311" s="102">
        <f t="shared" si="224"/>
        <v>1</v>
      </c>
      <c r="W311" s="103"/>
      <c r="X311" s="104">
        <f t="shared" si="225"/>
        <v>1</v>
      </c>
      <c r="Y311" s="105">
        <v>50</v>
      </c>
      <c r="Z311" s="104">
        <f t="shared" si="221"/>
        <v>0.70710678118654746</v>
      </c>
      <c r="AA311" s="1">
        <v>4</v>
      </c>
      <c r="AB311" s="1">
        <f t="shared" si="222"/>
        <v>1.515716566510398</v>
      </c>
      <c r="AC311" s="3">
        <f t="shared" si="223"/>
        <v>0.75001949464290907</v>
      </c>
      <c r="AF311" s="2">
        <v>0.75</v>
      </c>
    </row>
    <row r="312" spans="1:32" x14ac:dyDescent="0.25">
      <c r="Q312" s="106" t="s">
        <v>351</v>
      </c>
      <c r="R312" s="107"/>
      <c r="S312" s="107">
        <v>0.17499999999999999</v>
      </c>
      <c r="T312" s="107"/>
      <c r="U312" s="107"/>
      <c r="V312" s="107">
        <v>0.15</v>
      </c>
      <c r="W312" s="108">
        <v>7.4999999999999997E-2</v>
      </c>
      <c r="X312" s="107">
        <v>0.27500000000000002</v>
      </c>
      <c r="Y312" s="107"/>
      <c r="Z312" s="109">
        <v>0.5</v>
      </c>
      <c r="AA312" s="110"/>
      <c r="AB312" s="1" t="s">
        <v>30</v>
      </c>
      <c r="AC312"/>
      <c r="AD312"/>
      <c r="AF312" s="2"/>
    </row>
    <row r="313" spans="1:32" x14ac:dyDescent="0.25">
      <c r="Q313" s="112"/>
      <c r="R313" s="102"/>
      <c r="S313" s="113">
        <v>0.17499999999999999</v>
      </c>
      <c r="T313" s="102"/>
      <c r="U313" s="102"/>
      <c r="V313" s="113">
        <v>0.15</v>
      </c>
      <c r="W313" s="114">
        <v>7.4999999999999997E-2</v>
      </c>
      <c r="X313" s="113">
        <v>0.27500000000000002</v>
      </c>
      <c r="Y313" s="113"/>
      <c r="Z313" s="115">
        <v>0.5</v>
      </c>
      <c r="AA313" s="110"/>
      <c r="AB313" s="3">
        <v>0.3</v>
      </c>
      <c r="AC313" s="3" t="s">
        <v>354</v>
      </c>
    </row>
    <row r="314" spans="1:32" x14ac:dyDescent="0.25">
      <c r="Q314" s="15" t="s">
        <v>355</v>
      </c>
      <c r="R314"/>
      <c r="S314" s="14">
        <v>2</v>
      </c>
      <c r="T314" s="13"/>
      <c r="U314" s="13">
        <v>7</v>
      </c>
      <c r="V314"/>
      <c r="W314" s="13">
        <v>3</v>
      </c>
      <c r="X314" s="1">
        <v>6</v>
      </c>
      <c r="Y314" s="1">
        <v>1</v>
      </c>
      <c r="Z314" s="14"/>
      <c r="AA314" s="15"/>
      <c r="AB314" s="120">
        <f>((U314/8)^$V$296)*((((X314-(Y314-1)/2)/8)^$X$296)*((S314/3)^$S$296))*(((8-U314)/6)^$W$296)</f>
        <v>0.73750631143342427</v>
      </c>
      <c r="AC314" s="4"/>
      <c r="AD314" s="4"/>
    </row>
    <row r="315" spans="1:32" x14ac:dyDescent="0.25">
      <c r="Q315" s="15" t="s">
        <v>356</v>
      </c>
      <c r="R315"/>
      <c r="S315" s="14">
        <v>1</v>
      </c>
      <c r="T315" s="13"/>
      <c r="U315" s="13">
        <v>4</v>
      </c>
      <c r="V315"/>
      <c r="W315" s="13">
        <v>5</v>
      </c>
      <c r="X315" s="1">
        <v>4</v>
      </c>
      <c r="Y315" s="1">
        <v>1</v>
      </c>
      <c r="Z315" s="14"/>
      <c r="AA315" s="15"/>
      <c r="AB315" s="120">
        <f>((U315/8)^$V$296)*((((X315-(Y315-1)/2)/8)^$X$296)*((S315/3)^$S$296))*(((8-U315)/6)^$W$296)</f>
        <v>0.59615499597671373</v>
      </c>
      <c r="AC315" s="4"/>
      <c r="AD315" s="4"/>
    </row>
    <row r="318" spans="1:32" ht="17.5" x14ac:dyDescent="0.35">
      <c r="A318" s="169" t="s">
        <v>450</v>
      </c>
    </row>
    <row r="320" spans="1:32" ht="15.5" x14ac:dyDescent="0.25">
      <c r="A320" s="12" t="s">
        <v>60</v>
      </c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">
        <v>0</v>
      </c>
      <c r="O320" s="13"/>
      <c r="P320" s="13"/>
      <c r="Q320" s="13"/>
      <c r="R320" s="13"/>
      <c r="S320" s="14"/>
      <c r="T320" s="13"/>
      <c r="U320" s="13"/>
      <c r="V320" s="13"/>
      <c r="W320" s="13"/>
      <c r="Z320" s="14"/>
      <c r="AA320" s="15"/>
    </row>
    <row r="321" spans="1:92" ht="15.5" x14ac:dyDescent="0.25">
      <c r="A321" s="12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"/>
      <c r="O321" s="13"/>
      <c r="P321" s="13"/>
      <c r="Q321" s="13"/>
      <c r="R321" s="13"/>
      <c r="S321" s="14"/>
      <c r="T321" s="13"/>
      <c r="U321" s="13"/>
      <c r="V321" s="13"/>
      <c r="W321" s="13"/>
      <c r="Z321" s="14"/>
      <c r="AA321" s="15"/>
    </row>
    <row r="322" spans="1:92" ht="13" x14ac:dyDescent="0.25">
      <c r="A322" s="17" t="s">
        <v>61</v>
      </c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"/>
      <c r="O322" s="13"/>
      <c r="P322" s="13"/>
      <c r="Q322" s="13"/>
      <c r="R322" s="13"/>
      <c r="S322" s="14"/>
      <c r="T322" s="13"/>
      <c r="U322" s="13"/>
      <c r="V322" s="13"/>
      <c r="W322" s="13"/>
      <c r="Z322" s="14"/>
      <c r="AA322" s="15"/>
    </row>
    <row r="323" spans="1:92" x14ac:dyDescent="0.25">
      <c r="A323" t="s">
        <v>382</v>
      </c>
      <c r="B323" s="21"/>
      <c r="C323" s="21"/>
      <c r="D323" s="21"/>
      <c r="E323" s="21"/>
      <c r="F323" s="21"/>
      <c r="G323" s="21"/>
      <c r="H323" s="21"/>
      <c r="I323" s="13"/>
      <c r="J323" s="13"/>
      <c r="K323" s="13"/>
      <c r="L323" s="13"/>
      <c r="M323" s="13"/>
      <c r="N323" s="1">
        <v>22</v>
      </c>
      <c r="O323" s="1" t="s">
        <v>70</v>
      </c>
      <c r="P323" s="1">
        <v>4</v>
      </c>
      <c r="Q323" s="1">
        <v>4</v>
      </c>
      <c r="R323" s="67" t="s">
        <v>64</v>
      </c>
      <c r="S323" s="1">
        <v>2</v>
      </c>
      <c r="T323" s="1" t="s">
        <v>173</v>
      </c>
      <c r="U323" s="1">
        <v>3</v>
      </c>
      <c r="W323" s="1">
        <v>5</v>
      </c>
      <c r="X323" s="1">
        <v>5</v>
      </c>
      <c r="Z323" s="1">
        <v>5</v>
      </c>
      <c r="AA323" t="s">
        <v>66</v>
      </c>
      <c r="AB323" s="56">
        <f>((U323/8)^$V$296)*((((X323-(Y323-1)/2)/8)^$X$296)*((S323/3)^$S$296))*(((8-W323)/6)^$W$296)</f>
        <v>0.68859119222099685</v>
      </c>
      <c r="AC323" s="56">
        <f>SUM(((25/N323)^$Z$296)*(AB323/$AB$34))</f>
        <v>0.95465145831360521</v>
      </c>
      <c r="AD323" s="56">
        <f>(P323/($CN$34*(1/AC323)))</f>
        <v>3.3205268115255837</v>
      </c>
    </row>
    <row r="324" spans="1:92" x14ac:dyDescent="0.25">
      <c r="A324" t="s">
        <v>381</v>
      </c>
      <c r="N324" s="1">
        <v>100</v>
      </c>
      <c r="O324" s="1" t="s">
        <v>70</v>
      </c>
      <c r="P324" s="1">
        <v>14</v>
      </c>
      <c r="Q324" s="1">
        <v>20</v>
      </c>
      <c r="R324" s="67" t="s">
        <v>64</v>
      </c>
      <c r="S324" s="1">
        <v>1</v>
      </c>
      <c r="T324" s="1" t="s">
        <v>279</v>
      </c>
      <c r="U324" s="1">
        <v>2</v>
      </c>
      <c r="W324" s="1">
        <v>5</v>
      </c>
      <c r="X324" s="1">
        <v>7</v>
      </c>
      <c r="Z324" s="1">
        <v>5</v>
      </c>
      <c r="AA324" t="s">
        <v>66</v>
      </c>
      <c r="AB324" s="56">
        <f>((U324/8)^$V$296)*((((X324-(Y324-1)/2)/8)^$X$296)*((S324/3)^$S$296))*(((8-W324)/6)^$W$296)</f>
        <v>0.62504262189448756</v>
      </c>
      <c r="AC324" s="56">
        <f>SUM(((25/N324)^$Z$296)*(AB324/$AB$34))</f>
        <v>0.2783620464457936</v>
      </c>
      <c r="AD324" s="56">
        <f>(P324/($CN$34*(1/AC324)))</f>
        <v>3.3887553480357484</v>
      </c>
    </row>
    <row r="325" spans="1:92" x14ac:dyDescent="0.25">
      <c r="A325" t="s">
        <v>462</v>
      </c>
      <c r="N325" s="1">
        <v>24</v>
      </c>
      <c r="O325" s="13" t="s">
        <v>70</v>
      </c>
      <c r="P325" s="13">
        <v>5</v>
      </c>
      <c r="Q325" s="13">
        <v>0</v>
      </c>
      <c r="R325" s="13" t="s">
        <v>64</v>
      </c>
      <c r="S325" s="14">
        <v>2</v>
      </c>
      <c r="T325" s="13" t="s">
        <v>71</v>
      </c>
      <c r="U325" s="13">
        <v>4</v>
      </c>
      <c r="V325" s="13"/>
      <c r="W325" s="13">
        <v>4</v>
      </c>
      <c r="X325" s="1">
        <v>5</v>
      </c>
      <c r="Y325" s="1">
        <v>1</v>
      </c>
      <c r="Z325" s="14">
        <v>5</v>
      </c>
      <c r="AA325" s="15" t="s">
        <v>463</v>
      </c>
      <c r="AB325" s="3">
        <f>((U325/8)^$V$296)*((((X325-(Y325-1)/2)/8)^$X$296)*((S325/3)^$Z$296))</f>
        <v>0.58431099850748469</v>
      </c>
      <c r="AC325" s="3">
        <f>SUM(((25/N325)^$Z$296)*(AB325/$AB$34))</f>
        <v>0.75890255931670192</v>
      </c>
      <c r="AD325" s="3">
        <f>(P325/($AZ$34*(1/AC325)))</f>
        <v>4.8786593098930835</v>
      </c>
    </row>
    <row r="327" spans="1:92" x14ac:dyDescent="0.25">
      <c r="A327" s="15" t="s">
        <v>454</v>
      </c>
      <c r="B327" s="13"/>
      <c r="C327" s="13"/>
      <c r="D327" s="13"/>
      <c r="E327" s="13"/>
      <c r="F327" s="13"/>
      <c r="G327" s="14"/>
      <c r="H327" s="13"/>
      <c r="I327" s="13"/>
      <c r="J327" s="13"/>
      <c r="K327" s="13"/>
      <c r="N327" s="14"/>
      <c r="O327" s="15"/>
      <c r="P327" s="3"/>
      <c r="Q327" s="3"/>
      <c r="R327" s="3"/>
      <c r="S327"/>
      <c r="T327"/>
      <c r="U327"/>
      <c r="V327"/>
      <c r="W327"/>
      <c r="X327"/>
      <c r="Y327"/>
      <c r="Z327"/>
      <c r="AA327"/>
      <c r="AB327"/>
      <c r="AC327"/>
      <c r="AD327"/>
      <c r="AF327" s="15" t="s">
        <v>454</v>
      </c>
      <c r="AG327" s="13" t="s">
        <v>81</v>
      </c>
      <c r="AH327" s="13">
        <v>3</v>
      </c>
      <c r="AI327" s="13">
        <v>6</v>
      </c>
      <c r="AJ327" s="13">
        <v>3</v>
      </c>
      <c r="AK327" s="13">
        <v>4</v>
      </c>
      <c r="AL327" s="13" t="s">
        <v>82</v>
      </c>
      <c r="AM327" s="13">
        <v>6</v>
      </c>
      <c r="AN327" s="13"/>
      <c r="AO327" s="13">
        <v>3</v>
      </c>
      <c r="AP327" s="13">
        <v>1</v>
      </c>
      <c r="AQ327" s="21"/>
      <c r="AR327" s="21"/>
      <c r="AS327" s="21"/>
      <c r="AT327" s="27"/>
      <c r="AU327" s="27"/>
      <c r="AV327" s="4">
        <f t="shared" ref="AV327:AX328" si="226">SUM(1/3*AH327*(7-$AK327+7-$AM327)/6)</f>
        <v>0.66666666666666663</v>
      </c>
      <c r="AW327" s="4">
        <f t="shared" si="226"/>
        <v>1.3333333333333333</v>
      </c>
      <c r="AX327" s="4">
        <f t="shared" si="226"/>
        <v>0.66666666666666663</v>
      </c>
      <c r="AY327" s="27">
        <f t="shared" ref="AY327:AY334" si="227">AV327</f>
        <v>0.66666666666666663</v>
      </c>
      <c r="AZ327" s="27">
        <f t="shared" ref="AZ327:AZ335" si="228">SUM(AV327:AX327)/3</f>
        <v>0.88888888888888884</v>
      </c>
      <c r="BA327" s="27">
        <f>(((AX327+AW327*$BE$296)/(1+$BE$296)*AO327/3*2+(((AX327+AW327*$BE$296+AV327*$BE$296^2)/(1+$BE$296+$BE$296^2)*AO327/3*(AP327-1+AN327)/5)*3))/5)</f>
        <v>0.44444444444444436</v>
      </c>
      <c r="BB327" s="27">
        <f>(((AX327+AV327*$BE$296)/(1+$BE$296)*AO327/3*2+(((AX327+AV327*$BE$296+AW327*$BE$296^2)/(1+$BE$296+$BE$296^2)*AO327/3*(AP327-1+AN327)/5)*3))/5)</f>
        <v>0.26666666666666666</v>
      </c>
      <c r="BC327" s="27">
        <f>(((AV327+AX327*$BE$296)/(1+$BE$296)*AO327/3*2+(((AV327+AX327*$BE$296+AW327*$BE$296^2)/(1+$BE$296+$BE$296^2)*AO327/3*(AP327-1+AN327)/5)*3))/5)</f>
        <v>0.26666666666666666</v>
      </c>
      <c r="BD327" s="27">
        <f>(((AV327+AW327*$BE$296)/(1+$BE$296)*AO327/3*2+(((AV327+AW327*$BE$296+AX327*$BE$296^2)/(1+$BE$296+$BE$296^2)*AO327/3*(AP327-1+AN327)/5)*3))/5)</f>
        <v>0.44444444444444436</v>
      </c>
      <c r="BE3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16"/>
      <c r="BR327" s="16"/>
      <c r="BS327" s="16"/>
      <c r="BT327" s="27"/>
      <c r="BV327"/>
      <c r="BW327" s="27">
        <f>(1/3*ROUNDUP((AI327/2),0)*(7-$AK327+7-$AM327)/6)</f>
        <v>0.66666666666666663</v>
      </c>
      <c r="BX327" s="27"/>
      <c r="BY327" s="27">
        <f>((BW327*AO327/3)+(((BW327+AV327*$BE$296) / (1+$BE$296)*AO327/3*(AP327-1+AN327)/5)*2))/3</f>
        <v>0.22222222222222221</v>
      </c>
      <c r="BZ327" s="27">
        <f>((AV327*AO327/3)+(((AV327+BW327*$BE$296) / (1+$BE$296)*AO327/3*(AP327-1+AN327)/5)*2))/3</f>
        <v>0.22222222222222221</v>
      </c>
      <c r="CA327" s="27"/>
      <c r="CB327" s="27">
        <f>SUM(1/3*ROUNDUP(AI327/2,0)*(7-$AK327+7-$AM327)/6)</f>
        <v>0.66666666666666663</v>
      </c>
      <c r="CC327" s="27"/>
      <c r="CD327" s="27">
        <f>((CB327*AO327/3)+(((CB327+AV327*$BE$296) / (1+$BE$296)*AO327/3*(AP327-1+AN327)/5)*2))/3</f>
        <v>0.22222222222222221</v>
      </c>
      <c r="CE327" s="27">
        <f>((AV327*AO327/3)+(((AV327+CB327*$BE$296) / (1+$BE$296)*AO327/3*(AP327-1+AN327)/5)*2))/3</f>
        <v>0.22222222222222221</v>
      </c>
      <c r="CF327"/>
      <c r="CG327"/>
      <c r="CH327"/>
      <c r="CI327"/>
      <c r="CJ327"/>
      <c r="CK327"/>
      <c r="CL327"/>
      <c r="CM327"/>
    </row>
    <row r="328" spans="1:92" x14ac:dyDescent="0.25">
      <c r="A328" s="18" t="s">
        <v>629</v>
      </c>
      <c r="B328" s="21"/>
      <c r="C328" s="21"/>
      <c r="D328" s="21"/>
      <c r="E328" s="21"/>
      <c r="F328" s="21"/>
      <c r="G328" s="22"/>
      <c r="H328" s="21"/>
      <c r="I328" s="21"/>
      <c r="J328" s="21"/>
      <c r="K328" s="21"/>
      <c r="L328" s="86"/>
      <c r="M328" s="86"/>
      <c r="N328" s="22"/>
      <c r="O328" s="18"/>
      <c r="P328" s="23"/>
      <c r="Q328" s="23"/>
      <c r="R328" s="23"/>
      <c r="S328" s="26"/>
      <c r="T328"/>
      <c r="U328"/>
      <c r="V328"/>
      <c r="W328"/>
      <c r="X328"/>
      <c r="Y328"/>
      <c r="Z328"/>
      <c r="AA328"/>
      <c r="AB328"/>
      <c r="AC328"/>
      <c r="AD328"/>
      <c r="AF328" s="18" t="s">
        <v>629</v>
      </c>
      <c r="AG328" s="21" t="s">
        <v>627</v>
      </c>
      <c r="AH328" s="21">
        <v>0</v>
      </c>
      <c r="AI328" s="21">
        <v>3</v>
      </c>
      <c r="AJ328" s="21">
        <v>2</v>
      </c>
      <c r="AK328" s="21">
        <v>5</v>
      </c>
      <c r="AL328" s="21" t="s">
        <v>82</v>
      </c>
      <c r="AM328" s="21">
        <v>7</v>
      </c>
      <c r="AN328" s="21"/>
      <c r="AO328" s="21">
        <v>2</v>
      </c>
      <c r="AP328" s="21">
        <v>3</v>
      </c>
      <c r="AQ328" s="21"/>
      <c r="AR328" s="21"/>
      <c r="AS328" s="21"/>
      <c r="AT328" s="27"/>
      <c r="AU328" s="27"/>
      <c r="AV328" s="4">
        <f t="shared" si="226"/>
        <v>0</v>
      </c>
      <c r="AW328" s="4">
        <f t="shared" si="226"/>
        <v>0.33333333333333331</v>
      </c>
      <c r="AX328" s="4">
        <f t="shared" si="226"/>
        <v>0.22222222222222221</v>
      </c>
      <c r="AY328" s="27">
        <f t="shared" si="227"/>
        <v>0</v>
      </c>
      <c r="AZ328" s="27">
        <f t="shared" si="228"/>
        <v>0.1851851851851852</v>
      </c>
      <c r="BA328" s="27">
        <f>(((AX328+AW328*$BE$296)/(1+$BE$296)*AO328/3*2+(((AX328+AW328*$BE$296+AV328*$BE$296^2)/(1+$BE$296+$BE$296^2)*AO328/3*(AP328-1+AN328)/5)*3))/5)</f>
        <v>9.9329805996472648E-2</v>
      </c>
      <c r="BB328" s="27">
        <f>(((AX328+AV328*$BE$296)/(1+$BE$296)*AO328/3*2+(((AX328+AV328*$BE$296+AW328*$BE$296^2)/(1+$BE$296+$BE$296^2)*AO328/3*(AP328-1+AN328)/5)*3))/5)</f>
        <v>5.5308641975308638E-2</v>
      </c>
      <c r="BC328" s="27">
        <f>(((AV328+AX328*$BE$296)/(1+$BE$296)*AO328/3*2+(((AV328+AX328*$BE$296+AW328*$BE$296^2)/(1+$BE$296+$BE$296^2)*AO328/3*(AP328-1+AN328)/5)*3))/5)</f>
        <v>8.01410934744268E-2</v>
      </c>
      <c r="BD328" s="27">
        <f>(((AV328+AW328*$BE$296)/(1+$BE$296)*AO328/3*2+(((AV328+AW328*$BE$296+AX328*$BE$296^2)/(1+$BE$296+$BE$296^2)*AO328/3*(AP328-1+AN328)/5)*3))/5)</f>
        <v>9.481481481481481E-2</v>
      </c>
      <c r="BE328" s="26"/>
      <c r="BF328" s="133"/>
      <c r="BG328" s="27"/>
      <c r="BH328" s="133"/>
      <c r="BI328" s="27"/>
      <c r="BJ328" s="27"/>
      <c r="BK328" s="133"/>
      <c r="BL328" s="133"/>
      <c r="BM328" s="133"/>
      <c r="BN328" s="133"/>
      <c r="BO328" s="133"/>
      <c r="BP328" s="133"/>
      <c r="BQ328" s="25"/>
      <c r="BR328" s="25"/>
      <c r="BS328" s="25"/>
      <c r="BT328" s="133"/>
      <c r="BU328" s="23"/>
      <c r="BV328" s="26"/>
      <c r="BW328" s="27">
        <f>(1/3*ROUNDUP((AI328/2),0)*(7-$AK328+7-$AM328)/6)</f>
        <v>0.22222222222222221</v>
      </c>
      <c r="BX328" s="27"/>
      <c r="BY328" s="27">
        <f>((BW328*AO328/3)+(((BW328+AV328*$BE$296) / (1+$BE$296)*AO328/3*(AP328-1+AN328)/5)*2))/3</f>
        <v>6.2551440329218097E-2</v>
      </c>
      <c r="BZ328" s="27">
        <f>((AV328*AO328/3)+(((AV328+BW328*$BE$296) / (1+$BE$296)*AO328/3*(AP328-1+AN328)/5)*2))/3</f>
        <v>2.6337448559670781E-2</v>
      </c>
      <c r="CA328" s="27"/>
      <c r="CB328" s="27">
        <f>SUM(1/3*ROUNDUP(AI328/2,0)*(7-$AK328+7-$AM328)/6)</f>
        <v>0.22222222222222221</v>
      </c>
      <c r="CC328" s="27"/>
      <c r="CD328" s="27">
        <f>((CB328*AO328/3)+(((CB328+AV328*$BE$296) / (1+$BE$296)*AO328/3*(AP328-1+AN328)/5)*2))/3</f>
        <v>6.2551440329218097E-2</v>
      </c>
      <c r="CE328" s="27">
        <f>((AV328*AO328/3)+(((AV328+CB328*$BE$296) / (1+$BE$296)*AO328/3*(AP328-1+AN328)/5)*2))/3</f>
        <v>2.6337448559670781E-2</v>
      </c>
      <c r="CF328"/>
      <c r="CG328"/>
      <c r="CH328"/>
      <c r="CI328"/>
      <c r="CJ328"/>
      <c r="CK328"/>
      <c r="CL328"/>
      <c r="CM328"/>
    </row>
    <row r="329" spans="1:92" x14ac:dyDescent="0.25">
      <c r="A329" s="18" t="s">
        <v>630</v>
      </c>
      <c r="B329" s="13"/>
      <c r="C329" s="13"/>
      <c r="D329" s="13"/>
      <c r="E329" s="13"/>
      <c r="F329" s="13"/>
      <c r="G329" s="14"/>
      <c r="H329" s="13"/>
      <c r="I329" s="13"/>
      <c r="J329" s="13"/>
      <c r="K329" s="13"/>
      <c r="N329" s="14"/>
      <c r="O329" s="15"/>
      <c r="P329" s="3"/>
      <c r="Q329" s="3"/>
      <c r="R329" s="3"/>
      <c r="S329"/>
      <c r="T329"/>
      <c r="U329"/>
      <c r="V329"/>
      <c r="W329"/>
      <c r="X329"/>
      <c r="Y329"/>
      <c r="Z329"/>
      <c r="AA329"/>
      <c r="AB329"/>
      <c r="AC329"/>
      <c r="AD329"/>
      <c r="AF329" s="18" t="s">
        <v>630</v>
      </c>
      <c r="AG329" s="21" t="s">
        <v>628</v>
      </c>
      <c r="AI329" s="21">
        <v>9</v>
      </c>
      <c r="AJ329" s="21">
        <v>6</v>
      </c>
      <c r="AK329" s="21">
        <v>5</v>
      </c>
      <c r="AL329" s="21" t="s">
        <v>82</v>
      </c>
      <c r="AM329" s="21">
        <v>7</v>
      </c>
      <c r="AN329" s="21"/>
      <c r="AO329" s="21">
        <v>2</v>
      </c>
      <c r="AP329" s="21">
        <v>3</v>
      </c>
      <c r="AQ329" s="21"/>
      <c r="AR329" s="21"/>
      <c r="AS329" s="21"/>
      <c r="AT329" s="27"/>
      <c r="AU329" s="27"/>
      <c r="AV329" s="4">
        <f>SUM(1/3*AH330*(7-$AK330+7-$AM330)/6)</f>
        <v>0</v>
      </c>
      <c r="AW329" s="4">
        <f>SUM(1/3*AI330*(7-$AK330+7-$AM330)/6)</f>
        <v>0.33333333333333331</v>
      </c>
      <c r="AX329" s="4">
        <f>SUM(1/3*AJ330*(7-$AK330+7-$AM330)/6)</f>
        <v>0.22222222222222221</v>
      </c>
      <c r="AY329" s="27">
        <f t="shared" si="227"/>
        <v>0</v>
      </c>
      <c r="AZ329" s="27">
        <f t="shared" si="228"/>
        <v>0.1851851851851852</v>
      </c>
      <c r="BA329" s="27">
        <f>(((AX329+AW329*$BE$296)/(1+$BE$296)*AO330/3*2+(((AX329+AW329*$BE$296+AV329*$BE$296^2)/(1+$BE$296+$BE$296^2)*AO330/3*(AP330-1+AN330)/5)*3))/5)</f>
        <v>9.9329805996472648E-2</v>
      </c>
      <c r="BB329" s="27">
        <f>(((AX329+AV329*$BE$296)/(1+$BE$296)*AO330/3*2+(((AX329+AV329*$BE$296+AW329*$BE$296^2)/(1+$BE$296+$BE$296^2)*AO330/3*(AP330-1+AN330)/5)*3))/5)</f>
        <v>5.5308641975308638E-2</v>
      </c>
      <c r="BC329" s="27">
        <f>(((AV329+AX329*$BE$296)/(1+$BE$296)*AO330/3*2+(((AV329+AX329*$BE$296+AW329*$BE$296^2)/(1+$BE$296+$BE$296^2)*AO330/3*(AP330-1+AN330)/5)*3))/5)</f>
        <v>8.01410934744268E-2</v>
      </c>
      <c r="BD329" s="27">
        <f>(((AV329+AW329*$BE$296)/(1+$BE$296)*AO330/3*2+(((AV329+AW329*$BE$296+AX329*$BE$296^2)/(1+$BE$296+$BE$296^2)*AO330/3*(AP330-1+AN330)/5)*3))/5)</f>
        <v>9.481481481481481E-2</v>
      </c>
      <c r="BE329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16"/>
      <c r="BR329" s="16"/>
      <c r="BS329" s="16"/>
      <c r="BT329" s="27"/>
      <c r="BV329"/>
      <c r="BW329" s="27">
        <f>(1/3*ROUNDUP((AI330/2),0)*(7-$AK330+7-$AM330)/6)</f>
        <v>0.22222222222222221</v>
      </c>
      <c r="BX329" s="27"/>
      <c r="BY329" s="27">
        <f>((BW329*AO330/3)+(((BW329+AV329*$BE$296) / (1+$BE$296)*AO330/3*(AP330-1+AN330)/5)*2))/3</f>
        <v>6.2551440329218097E-2</v>
      </c>
      <c r="BZ329" s="27">
        <f>((AV329*AO330/3)+(((AV329+BW329*$BE$296) / (1+$BE$296)*AO330/3*(AP330-1+AN330)/5)*2))/3</f>
        <v>2.6337448559670781E-2</v>
      </c>
      <c r="CA329" s="27"/>
      <c r="CB329" s="27">
        <f>SUM(1/3*ROUNDUP(AI330/2,0)*(7-$AK330+7-$AM330)/6)</f>
        <v>0.22222222222222221</v>
      </c>
      <c r="CC329" s="27"/>
      <c r="CD329" s="27">
        <f>((CB329*AO330/3)+(((CB329+AV329*$BE$296) / (1+$BE$296)*AO330/3*(AP330-1+AN330)/5)*2))/3</f>
        <v>6.2551440329218097E-2</v>
      </c>
      <c r="CE329" s="27">
        <f>((AV329*AO330/3)+(((AV329+CB329*$BE$296) / (1+$BE$296)*AO330/3*(AP330-1+AN330)/5)*2))/3</f>
        <v>2.6337448559670781E-2</v>
      </c>
      <c r="CF329"/>
      <c r="CG329"/>
      <c r="CH329"/>
      <c r="CI329"/>
      <c r="CJ329"/>
      <c r="CK329"/>
      <c r="CL329"/>
      <c r="CM329"/>
    </row>
    <row r="330" spans="1:92" x14ac:dyDescent="0.25">
      <c r="A330" s="15" t="s">
        <v>623</v>
      </c>
      <c r="B330" s="13"/>
      <c r="C330" s="13"/>
      <c r="D330" s="13"/>
      <c r="E330" s="13"/>
      <c r="F330" s="13"/>
      <c r="G330" s="14"/>
      <c r="H330" s="13"/>
      <c r="I330" s="13"/>
      <c r="J330" s="13"/>
      <c r="K330" s="13"/>
      <c r="N330" s="14"/>
      <c r="O330" s="15"/>
      <c r="P330" s="3"/>
      <c r="Q330" s="3"/>
      <c r="R330" s="3"/>
      <c r="S330"/>
      <c r="T330"/>
      <c r="U330"/>
      <c r="V330"/>
      <c r="W330"/>
      <c r="X330"/>
      <c r="Y330"/>
      <c r="Z330"/>
      <c r="AA330"/>
      <c r="AB330"/>
      <c r="AC330"/>
      <c r="AD330"/>
      <c r="AF330" s="15" t="s">
        <v>623</v>
      </c>
      <c r="AG330" s="21" t="s">
        <v>631</v>
      </c>
      <c r="AH330" s="13">
        <v>0</v>
      </c>
      <c r="AI330" s="21">
        <v>3</v>
      </c>
      <c r="AJ330" s="21">
        <v>2</v>
      </c>
      <c r="AK330" s="13">
        <v>5</v>
      </c>
      <c r="AL330" s="13" t="s">
        <v>82</v>
      </c>
      <c r="AM330" s="13">
        <v>7</v>
      </c>
      <c r="AN330" s="13"/>
      <c r="AO330" s="13">
        <v>2</v>
      </c>
      <c r="AP330" s="13">
        <v>3</v>
      </c>
      <c r="AQ330" s="21"/>
      <c r="AR330" s="21"/>
      <c r="AS330" s="21">
        <v>1</v>
      </c>
      <c r="AT330" s="27"/>
      <c r="AU330" s="27"/>
      <c r="AV330" s="4">
        <f>SUM(1/3*AH330*(7-$AK330+7-$AM330)/6)</f>
        <v>0</v>
      </c>
      <c r="AW330" s="4">
        <f>SUM(1/3*AI330*(7-$AK330+7-$AM330)/6)</f>
        <v>0.33333333333333331</v>
      </c>
      <c r="AX330" s="4">
        <f>SUM(1/3*AJ330*(7-$AK330+7-$AM330)/6)</f>
        <v>0.22222222222222221</v>
      </c>
      <c r="AY330" s="27">
        <f t="shared" si="227"/>
        <v>0</v>
      </c>
      <c r="AZ330" s="27">
        <f t="shared" si="228"/>
        <v>0.1851851851851852</v>
      </c>
      <c r="BA330" s="27">
        <f>(((AX330+AW330*$BE$296)/(1+$BE$296)*AO330/3*2+(((AX330+AW330*$BE$296+AV330*$BE$296^2)/(1+$BE$296+$BE$296^2)*AO330/3*(AP330-1+AN330)/5)*3))/5)</f>
        <v>9.9329805996472648E-2</v>
      </c>
      <c r="BB330" s="27">
        <f>(((AX330+AV330*$BE$296)/(1+$BE$296)*AO330/3*2+(((AX330+AV330*$BE$296+AW330*$BE$296^2)/(1+$BE$296+$BE$296^2)*AO330/3*(AP330-1+AN330)/5)*3))/5)</f>
        <v>5.5308641975308638E-2</v>
      </c>
      <c r="BC330" s="27">
        <f>(((AV330+AX330*$BE$296)/(1+$BE$296)*AO330/3*2+(((AV330+AX330*$BE$296+AW330*$BE$296^2)/(1+$BE$296+$BE$296^2)*AO330/3*(AP330-1+AN330)/5)*3))/5)</f>
        <v>8.01410934744268E-2</v>
      </c>
      <c r="BD330" s="27">
        <f>(((AV330+AW330*$BE$296)/(1+$BE$296)*AO330/3*2+(((AV330+AW330*$BE$296+AX330*$BE$296^2)/(1+$BE$296+$BE$296^2)*AO330/3*(AP330-1+AN330)/5)*3))/5)</f>
        <v>9.481481481481481E-2</v>
      </c>
      <c r="BE330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16"/>
      <c r="BR330" s="16"/>
      <c r="BS330" s="16"/>
      <c r="BT330" s="27"/>
      <c r="BV330"/>
      <c r="BW330" s="27"/>
      <c r="BX330" s="27"/>
      <c r="BY330" s="27"/>
      <c r="BZ330" s="27"/>
      <c r="CA330" s="27"/>
      <c r="CB330" s="27"/>
      <c r="CC330" s="27"/>
      <c r="CD330" s="27"/>
      <c r="CE330" s="27"/>
      <c r="CF330"/>
      <c r="CG330"/>
      <c r="CH330"/>
      <c r="CI330"/>
      <c r="CJ330"/>
      <c r="CK330"/>
      <c r="CL330"/>
      <c r="CM330"/>
    </row>
    <row r="331" spans="1:92" x14ac:dyDescent="0.25">
      <c r="A331" s="15" t="s">
        <v>624</v>
      </c>
      <c r="B331" s="13"/>
      <c r="C331" s="13"/>
      <c r="D331" s="13"/>
      <c r="E331" s="13"/>
      <c r="F331" s="13"/>
      <c r="G331" s="14"/>
      <c r="H331" s="13"/>
      <c r="I331" s="13"/>
      <c r="J331" s="13"/>
      <c r="K331" s="13"/>
      <c r="N331" s="14"/>
      <c r="O331" s="15"/>
      <c r="P331" s="3"/>
      <c r="Q331" s="3"/>
      <c r="R331" s="3"/>
      <c r="S331"/>
      <c r="T331"/>
      <c r="U331"/>
      <c r="V331"/>
      <c r="W331"/>
      <c r="X331"/>
      <c r="Y331"/>
      <c r="Z331"/>
      <c r="AA331"/>
      <c r="AB331"/>
      <c r="AC331"/>
      <c r="AD331"/>
      <c r="AF331" s="15" t="s">
        <v>624</v>
      </c>
      <c r="AG331" s="21" t="s">
        <v>632</v>
      </c>
      <c r="AH331" s="13"/>
      <c r="AI331" s="21">
        <v>3</v>
      </c>
      <c r="AJ331" s="21">
        <v>2</v>
      </c>
      <c r="AK331" s="13">
        <v>5</v>
      </c>
      <c r="AL331" s="13" t="s">
        <v>82</v>
      </c>
      <c r="AM331" s="13">
        <v>7</v>
      </c>
      <c r="AN331" s="13"/>
      <c r="AO331" s="13">
        <v>2</v>
      </c>
      <c r="AP331" s="13">
        <v>3</v>
      </c>
      <c r="AQ331" s="21"/>
      <c r="AR331" s="21"/>
      <c r="AS331" s="21">
        <v>1</v>
      </c>
      <c r="AT331" s="27"/>
      <c r="AU331" s="27"/>
      <c r="AV331" s="4">
        <f>SUM(1/3*AH332*(7-$AK332+7-$AM332)/6)</f>
        <v>0</v>
      </c>
      <c r="AW331" s="4">
        <f>SUM(1/3*AI332*(7-$AK332+7-$AM332)/6)</f>
        <v>0.33333333333333331</v>
      </c>
      <c r="AX331" s="4">
        <f>SUM(1/3*AJ332*(7-$AK332+7-$AM332)/6)</f>
        <v>0.22222222222222221</v>
      </c>
      <c r="AY331" s="27">
        <f t="shared" si="227"/>
        <v>0</v>
      </c>
      <c r="AZ331" s="27">
        <f t="shared" si="228"/>
        <v>0.1851851851851852</v>
      </c>
      <c r="BA331" s="27">
        <f>(((AX331+AW331*$BE$296)/(1+$BE$296)*AO332/3*2+(((AX331+AW331*$BE$296+AV331*$BE$296^2)/(1+$BE$296+$BE$296^2)*AO332/3*(AP332-1+AN332)/5)*3))/5)</f>
        <v>9.9329805996472648E-2</v>
      </c>
      <c r="BB331" s="27">
        <f>(((AX331+AV331*$BE$296)/(1+$BE$296)*AO332/3*2+(((AX331+AV331*$BE$296+AW331*$BE$296^2)/(1+$BE$296+$BE$296^2)*AO332/3*(AP332-1+AN332)/5)*3))/5)</f>
        <v>5.5308641975308638E-2</v>
      </c>
      <c r="BC331" s="27">
        <f>(((AV331+AX331*$BE$296)/(1+$BE$296)*AO332/3*2+(((AV331+AX331*$BE$296+AW331*$BE$296^2)/(1+$BE$296+$BE$296^2)*AO332/3*(AP332-1+AN332)/5)*3))/5)</f>
        <v>8.01410934744268E-2</v>
      </c>
      <c r="BD331" s="27">
        <f>(((AV331+AW331*$BE$296)/(1+$BE$296)*AO332/3*2+(((AV331+AW331*$BE$296+AX331*$BE$296^2)/(1+$BE$296+$BE$296^2)*AO332/3*(AP332-1+AN332)/5)*3))/5)</f>
        <v>9.481481481481481E-2</v>
      </c>
      <c r="BE331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16"/>
      <c r="BR331" s="16"/>
      <c r="BS331" s="16"/>
      <c r="BT331" s="27"/>
      <c r="BV331"/>
      <c r="BW331" s="27"/>
      <c r="BX331" s="27"/>
      <c r="BY331" s="27"/>
      <c r="BZ331" s="27"/>
      <c r="CA331" s="27"/>
      <c r="CB331" s="27"/>
      <c r="CC331" s="27"/>
      <c r="CD331" s="27"/>
      <c r="CE331" s="27"/>
      <c r="CF331"/>
      <c r="CG331"/>
      <c r="CH331"/>
      <c r="CI331"/>
      <c r="CJ331"/>
      <c r="CK331"/>
      <c r="CL331"/>
      <c r="CM331"/>
    </row>
    <row r="332" spans="1:92" x14ac:dyDescent="0.25">
      <c r="A332" s="15" t="s">
        <v>625</v>
      </c>
      <c r="B332" s="13"/>
      <c r="C332" s="13"/>
      <c r="D332" s="13"/>
      <c r="E332" s="13"/>
      <c r="F332" s="13"/>
      <c r="G332" s="14"/>
      <c r="H332" s="13"/>
      <c r="I332" s="13"/>
      <c r="J332" s="13"/>
      <c r="K332" s="13"/>
      <c r="N332" s="14"/>
      <c r="O332" s="15"/>
      <c r="P332" s="3"/>
      <c r="Q332" s="3"/>
      <c r="R332" s="3"/>
      <c r="S332"/>
      <c r="T332"/>
      <c r="U332"/>
      <c r="V332"/>
      <c r="W332"/>
      <c r="X332"/>
      <c r="Y332"/>
      <c r="Z332"/>
      <c r="AA332"/>
      <c r="AB332"/>
      <c r="AC332"/>
      <c r="AD332"/>
      <c r="AF332" s="15" t="s">
        <v>625</v>
      </c>
      <c r="AG332" s="13" t="s">
        <v>633</v>
      </c>
      <c r="AH332" s="13"/>
      <c r="AI332" s="21">
        <v>3</v>
      </c>
      <c r="AJ332" s="21">
        <v>2</v>
      </c>
      <c r="AK332" s="13">
        <v>5</v>
      </c>
      <c r="AL332" s="13" t="s">
        <v>82</v>
      </c>
      <c r="AM332" s="13">
        <v>7</v>
      </c>
      <c r="AN332" s="13"/>
      <c r="AO332" s="13">
        <v>2</v>
      </c>
      <c r="AP332" s="13">
        <v>3</v>
      </c>
      <c r="AQ332" s="21"/>
      <c r="AR332" s="21"/>
      <c r="AS332" s="21">
        <v>1</v>
      </c>
      <c r="AT332" s="27"/>
      <c r="AU332" s="27"/>
      <c r="AV332" s="4">
        <f>SUM(1/3*AH332*(7-$AK332+7-$AM332)/6)</f>
        <v>0</v>
      </c>
      <c r="AW332" s="4">
        <f>SUM(1/3*AI332*(7-$AK332+7-$AM332)/6)</f>
        <v>0.33333333333333331</v>
      </c>
      <c r="AX332" s="4">
        <f>SUM(1/3*AJ332*(7-$AK332+7-$AM332)/6)</f>
        <v>0.22222222222222221</v>
      </c>
      <c r="AY332" s="27">
        <f t="shared" si="227"/>
        <v>0</v>
      </c>
      <c r="AZ332" s="27">
        <f t="shared" si="228"/>
        <v>0.1851851851851852</v>
      </c>
      <c r="BA332" s="27">
        <f>(((AX332+AW332*$BE$296)/(1+$BE$296)*AO332/3*2+(((AX332+AW332*$BE$296+AV332*$BE$296^2)/(1+$BE$296+$BE$296^2)*AO332/3*(AP332-1+AN332)/5)*3))/5)</f>
        <v>9.9329805996472648E-2</v>
      </c>
      <c r="BB332" s="27">
        <f>(((AX332+AV332*$BE$296)/(1+$BE$296)*AO332/3*2+(((AX332+AV332*$BE$296+AW332*$BE$296^2)/(1+$BE$296+$BE$296^2)*AO332/3*(AP332-1+AN332)/5)*3))/5)</f>
        <v>5.5308641975308638E-2</v>
      </c>
      <c r="BC332" s="27">
        <f>(((AV332+AX332*$BE$296)/(1+$BE$296)*AO332/3*2+(((AV332+AX332*$BE$296+AW332*$BE$296^2)/(1+$BE$296+$BE$296^2)*AO332/3*(AP332-1+AN332)/5)*3))/5)</f>
        <v>8.01410934744268E-2</v>
      </c>
      <c r="BD332" s="27">
        <f>(((AV332+AW332*$BE$296)/(1+$BE$296)*AO332/3*2+(((AV332+AW332*$BE$296+AX332*$BE$296^2)/(1+$BE$296+$BE$296^2)*AO332/3*(AP332-1+AN332)/5)*3))/5)</f>
        <v>9.481481481481481E-2</v>
      </c>
      <c r="BE332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16"/>
      <c r="BR332" s="16"/>
      <c r="BS332" s="16"/>
      <c r="BT332" s="27"/>
      <c r="BV332"/>
      <c r="BW332" s="27"/>
      <c r="BX332" s="27"/>
      <c r="BY332" s="27"/>
      <c r="BZ332" s="27"/>
      <c r="CA332" s="27"/>
      <c r="CB332" s="27"/>
      <c r="CC332" s="27"/>
      <c r="CD332" s="27"/>
      <c r="CE332" s="27"/>
      <c r="CF332"/>
      <c r="CG332"/>
      <c r="CH332"/>
      <c r="CI332"/>
      <c r="CJ332"/>
      <c r="CK332"/>
      <c r="CL332"/>
      <c r="CM332"/>
    </row>
    <row r="333" spans="1:92" x14ac:dyDescent="0.25">
      <c r="A333" s="15" t="s">
        <v>626</v>
      </c>
      <c r="B333" s="13"/>
      <c r="C333" s="13"/>
      <c r="D333" s="13"/>
      <c r="E333" s="13"/>
      <c r="F333" s="13"/>
      <c r="G333" s="14"/>
      <c r="H333" s="13"/>
      <c r="I333" s="13"/>
      <c r="J333" s="13"/>
      <c r="K333" s="13"/>
      <c r="N333" s="14"/>
      <c r="O333" s="15"/>
      <c r="P333" s="3"/>
      <c r="Q333" s="3"/>
      <c r="R333" s="3"/>
      <c r="S333"/>
      <c r="T333"/>
      <c r="U333"/>
      <c r="V333"/>
      <c r="W333"/>
      <c r="X333"/>
      <c r="Y333"/>
      <c r="Z333"/>
      <c r="AA333"/>
      <c r="AB333"/>
      <c r="AC333"/>
      <c r="AD333"/>
      <c r="AF333" s="15" t="s">
        <v>626</v>
      </c>
      <c r="AG333" s="13" t="s">
        <v>634</v>
      </c>
      <c r="AH333" s="13"/>
      <c r="AI333" s="21">
        <v>3</v>
      </c>
      <c r="AJ333" s="21">
        <v>2</v>
      </c>
      <c r="AK333" s="13">
        <v>5</v>
      </c>
      <c r="AL333" s="13" t="s">
        <v>82</v>
      </c>
      <c r="AM333" s="13">
        <v>7</v>
      </c>
      <c r="AN333" s="13"/>
      <c r="AO333" s="13">
        <v>2</v>
      </c>
      <c r="AP333" s="13">
        <v>3</v>
      </c>
      <c r="AQ333" s="21"/>
      <c r="AR333" s="21"/>
      <c r="AS333" s="21">
        <v>1</v>
      </c>
      <c r="AT333" s="27"/>
      <c r="AU333" s="27"/>
      <c r="AV333" s="4">
        <f>SUM(1/3*AH327*(7-$AK327+7-$AM327)/6)</f>
        <v>0.66666666666666663</v>
      </c>
      <c r="AW333" s="4">
        <f>SUM(1/3*AI327*(7-$AK327+7-$AM327)/6)</f>
        <v>1.3333333333333333</v>
      </c>
      <c r="AX333" s="4">
        <f>SUM(1/3*AJ327*(7-$AK327+7-$AM327)/6)</f>
        <v>0.66666666666666663</v>
      </c>
      <c r="AY333" s="27">
        <f t="shared" si="227"/>
        <v>0.66666666666666663</v>
      </c>
      <c r="AZ333" s="27">
        <f t="shared" si="228"/>
        <v>0.88888888888888884</v>
      </c>
      <c r="BA333" s="27">
        <f>(((AX333+AW333*$BE$296)/(1+$BE$296)*AO327/3*2+(((AX333+AW333*$BE$296+AV333*$BE$296^2)/(1+$BE$296+$BE$296^2)*AO327/3*(AP327-1+AN327)/5)*3))/5)</f>
        <v>0.44444444444444436</v>
      </c>
      <c r="BB333" s="27">
        <f>(((AX333+AV333*$BE$296)/(1+$BE$296)*AO327/3*2+(((AX333+AV333*$BE$296+AW333*$BE$296^2)/(1+$BE$296+$BE$296^2)*AO327/3*(AP327-1+AN327)/5)*3))/5)</f>
        <v>0.26666666666666666</v>
      </c>
      <c r="BC333" s="27">
        <f>(((AV333+AX333*$BE$296)/(1+$BE$296)*AO327/3*2+(((AV333+AX333*$BE$296+AW333*$BE$296^2)/(1+$BE$296+$BE$296^2)*AO327/3*(AP327-1+AN327)/5)*3))/5)</f>
        <v>0.26666666666666666</v>
      </c>
      <c r="BD333" s="27">
        <f>(((AV333+AW333*$BE$296)/(1+$BE$296)*AO327/3*2+(((AV333+AW333*$BE$296+AX333*$BE$296^2)/(1+$BE$296+$BE$296^2)*AO327/3*(AP327-1+AN327)/5)*3))/5)</f>
        <v>0.44444444444444436</v>
      </c>
      <c r="BE333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16"/>
      <c r="BR333" s="16"/>
      <c r="BS333" s="16"/>
      <c r="BT333" s="27"/>
      <c r="BV333"/>
      <c r="BW333" s="27"/>
      <c r="BX333" s="27"/>
      <c r="BY333" s="27"/>
      <c r="BZ333" s="27"/>
      <c r="CA333" s="27"/>
      <c r="CB333" s="27"/>
      <c r="CC333" s="27"/>
      <c r="CD333" s="27"/>
      <c r="CE333" s="27"/>
      <c r="CF333"/>
      <c r="CG333"/>
      <c r="CH333"/>
      <c r="CI333"/>
      <c r="CJ333"/>
      <c r="CK333"/>
      <c r="CL333"/>
      <c r="CM333"/>
    </row>
    <row r="334" spans="1:92" x14ac:dyDescent="0.25">
      <c r="A334" s="39" t="s">
        <v>380</v>
      </c>
      <c r="B334" s="40"/>
      <c r="C334" s="40"/>
      <c r="D334" s="40"/>
      <c r="E334" s="40"/>
      <c r="F334" s="40"/>
      <c r="G334" s="41"/>
      <c r="H334" s="40"/>
      <c r="I334" s="40"/>
      <c r="J334" s="40"/>
      <c r="K334" s="40"/>
      <c r="L334" s="51"/>
      <c r="M334" s="51"/>
      <c r="N334" s="41"/>
      <c r="O334" s="39"/>
      <c r="P334" s="42"/>
      <c r="Q334" s="42"/>
      <c r="R334" s="42"/>
      <c r="S334" s="46"/>
      <c r="T334"/>
      <c r="U334"/>
      <c r="V334"/>
      <c r="W334"/>
      <c r="X334"/>
      <c r="Y334"/>
      <c r="Z334"/>
      <c r="AA334"/>
      <c r="AB334"/>
      <c r="AC334"/>
      <c r="AD334"/>
      <c r="AF334" s="39" t="s">
        <v>380</v>
      </c>
      <c r="AG334" s="40" t="s">
        <v>100</v>
      </c>
      <c r="AH334" s="40">
        <v>1</v>
      </c>
      <c r="AI334" s="40">
        <v>3</v>
      </c>
      <c r="AJ334" s="40">
        <v>1</v>
      </c>
      <c r="AK334" s="40">
        <v>4</v>
      </c>
      <c r="AL334" s="40" t="s">
        <v>82</v>
      </c>
      <c r="AM334" s="40">
        <v>7</v>
      </c>
      <c r="AN334" s="40"/>
      <c r="AO334" s="40">
        <v>2</v>
      </c>
      <c r="AP334" s="40">
        <v>1</v>
      </c>
      <c r="AQ334" s="21"/>
      <c r="AR334" s="21"/>
      <c r="AS334" s="21"/>
      <c r="AT334" s="50"/>
      <c r="AU334" s="50"/>
      <c r="AV334" s="4">
        <f t="shared" ref="AV334:AX335" si="229">SUM(1/3*AH334*(7-$AK334+7-$AM334)/6)</f>
        <v>0.16666666666666666</v>
      </c>
      <c r="AW334" s="4">
        <f t="shared" si="229"/>
        <v>0.5</v>
      </c>
      <c r="AX334" s="4">
        <f t="shared" si="229"/>
        <v>0.16666666666666666</v>
      </c>
      <c r="AY334" s="27">
        <f t="shared" si="227"/>
        <v>0.16666666666666666</v>
      </c>
      <c r="AZ334" s="27">
        <f t="shared" si="228"/>
        <v>0.27777777777777773</v>
      </c>
      <c r="BA334" s="27">
        <f>(((AX334+AW334*$BE$296)/(1+$BE$296)*AO334/3*2+(((AX334+AW334*$BE$296+AV334*$BE$296^2)/(1+$BE$296+$BE$296^2)*AO334/3*(AP334-1+AN334)/5)*3))/5)</f>
        <v>0.1037037037037037</v>
      </c>
      <c r="BB334" s="27">
        <f>(((AX334+AV334*$BE$296)/(1+$BE$296)*AO334/3*2+(((AX334+AV334*$BE$296+AW334*$BE$296^2)/(1+$BE$296+$BE$296^2)*AO334/3*(AP334-1+AN334)/5)*3))/5)</f>
        <v>4.4444444444444439E-2</v>
      </c>
      <c r="BC334" s="27">
        <f>(((AV334+AX334*$BE$296)/(1+$BE$296)*AO334/3*2+(((AV334+AX334*$BE$296+AW334*$BE$296^2)/(1+$BE$296+$BE$296^2)*AO334/3*(AP334-1+AN334)/5)*3))/5)</f>
        <v>4.4444444444444439E-2</v>
      </c>
      <c r="BD334" s="27">
        <f>(((AV334+AW334*$BE$296)/(1+$BE$296)*AO334/3*2+(((AV334+AW334*$BE$296+AX334*$BE$296^2)/(1+$BE$296+$BE$296^2)*AO334/3*(AP334-1+AN334)/5)*3))/5)</f>
        <v>0.1037037037037037</v>
      </c>
      <c r="BE334" s="46"/>
      <c r="BF334" s="50"/>
      <c r="BG334" s="27"/>
      <c r="BH334" s="50"/>
      <c r="BI334" s="27"/>
      <c r="BJ334" s="27"/>
      <c r="BK334" s="50"/>
      <c r="BL334" s="50"/>
      <c r="BM334" s="50"/>
      <c r="BN334" s="50"/>
      <c r="BO334" s="50"/>
      <c r="BP334" s="50"/>
      <c r="BQ334" s="45"/>
      <c r="BR334" s="45"/>
      <c r="BS334" s="45"/>
      <c r="BT334" s="50"/>
      <c r="BU334" s="42"/>
      <c r="BV334" s="46"/>
      <c r="BW334" s="27">
        <f>(1/3*ROUNDUP((AI334/2),0)*(7-$AK334+7-$AM334)/6)</f>
        <v>0.33333333333333331</v>
      </c>
      <c r="BX334" s="27"/>
      <c r="BY334" s="27">
        <f>((BW334*AO334/3)+(((BW334+AV334*$BE$296) / (1+$BE$296)*AO334/3*(AP334-1+AN334)/5)*2))/3</f>
        <v>7.407407407407407E-2</v>
      </c>
      <c r="BZ334" s="27">
        <f>((AV334*AO334/3)+(((AV334+BW334*$BE$296) / (1+$BE$296)*AO334/3*(AP334-1+AN334)/5)*2))/3</f>
        <v>3.7037037037037035E-2</v>
      </c>
      <c r="CA334" s="27"/>
      <c r="CB334" s="27">
        <f>SUM(1/3*ROUNDUP(AI334/2,0)*(7-$AK334+7-$AM334)/6)</f>
        <v>0.33333333333333331</v>
      </c>
      <c r="CC334" s="27"/>
      <c r="CD334" s="27">
        <f>((CB334*AO334/3)+(((CB334+AV334*$BE$296) / (1+$BE$296)*AO334/3*(AP334-1+AN334)/5)*2))/3</f>
        <v>7.407407407407407E-2</v>
      </c>
      <c r="CE334" s="27">
        <f>((AV334*AO334/3)+(((AV334+CB334*$BE$296) / (1+$BE$296)*AO334/3*(AP334-1+AN334)/5)*2))/3</f>
        <v>3.7037037037037035E-2</v>
      </c>
      <c r="CF334"/>
      <c r="CG334"/>
      <c r="CH334"/>
      <c r="CI334"/>
      <c r="CJ334"/>
      <c r="CK334"/>
      <c r="CL334"/>
      <c r="CM334"/>
    </row>
    <row r="335" spans="1:92" x14ac:dyDescent="0.25">
      <c r="A335" s="15" t="s">
        <v>622</v>
      </c>
      <c r="AF335" s="15" t="s">
        <v>621</v>
      </c>
      <c r="AG335" s="13" t="s">
        <v>81</v>
      </c>
      <c r="AH335" s="13">
        <v>0</v>
      </c>
      <c r="AI335" s="13">
        <v>3</v>
      </c>
      <c r="AJ335" s="13">
        <v>2</v>
      </c>
      <c r="AK335" s="13">
        <v>5</v>
      </c>
      <c r="AL335" s="13" t="s">
        <v>82</v>
      </c>
      <c r="AM335" s="13">
        <v>7</v>
      </c>
      <c r="AN335" s="13">
        <v>0</v>
      </c>
      <c r="AO335" s="13">
        <v>2</v>
      </c>
      <c r="AP335" s="13">
        <v>6</v>
      </c>
      <c r="AQ335" s="21">
        <v>0</v>
      </c>
      <c r="AR335" s="21">
        <v>0</v>
      </c>
      <c r="AS335" s="21"/>
      <c r="AT335" s="15"/>
      <c r="AU335" s="4"/>
      <c r="AV335" s="27">
        <f t="shared" si="229"/>
        <v>0</v>
      </c>
      <c r="AW335" s="27">
        <f t="shared" si="229"/>
        <v>0.33333333333333331</v>
      </c>
      <c r="AX335" s="27">
        <f t="shared" si="229"/>
        <v>0.22222222222222221</v>
      </c>
      <c r="AY335" s="27">
        <f>AW335</f>
        <v>0.33333333333333331</v>
      </c>
      <c r="AZ335" s="27">
        <f t="shared" si="228"/>
        <v>0.1851851851851852</v>
      </c>
      <c r="BA335" s="27">
        <f>(((AX335+AW335*$BE$296)/(1+$BE$296)*AO335/3*2+(((AX335+AW335*$BE$296+AV335*$BE$296^2)/(1+$BE$296+$BE$296^2)*AO335/3*(AP335-1+AN335)/5)*3))/5)</f>
        <v>0.12980599647266314</v>
      </c>
      <c r="BB335" s="27">
        <f>(((AX335+AV335*$BE$296)/(1+$BE$296)*AO335/3*2+(((AX335+AV335*$BE$296+AW335*$BE$296^2)/(1+$BE$296+$BE$296^2)*AO335/3*(AP335-1+AN335)/5)*3))/5)</f>
        <v>0.10864197530864195</v>
      </c>
      <c r="BC335" s="27">
        <f>(((AV335+AX335*$BE$296)/(1+$BE$296)*AO335/3*2+(((AV335+AX335*$BE$296+AW335*$BE$296^2)/(1+$BE$296+$BE$296^2)*AO335/3*(AP335-1+AN335)/5)*3))/5)</f>
        <v>0.14109347442680775</v>
      </c>
      <c r="BD335" s="27">
        <f>(((AV335+AW335*$BE$296)/(1+$BE$296)*AO335/3*2+(((AV335+AW335*$BE$296+AX335*$BE$296^2)/(1+$BE$296+$BE$296^2)*AO335/3*(AP335-1+AN335)/5)*3))/5)</f>
        <v>0.14814814814814811</v>
      </c>
    </row>
    <row r="336" spans="1:92" x14ac:dyDescent="0.25">
      <c r="A336" s="62" t="s">
        <v>635</v>
      </c>
      <c r="B336" s="122">
        <v>14</v>
      </c>
      <c r="C336" s="122">
        <v>333</v>
      </c>
      <c r="D336" s="122">
        <v>30</v>
      </c>
      <c r="E336" s="122"/>
      <c r="F336" s="122"/>
      <c r="G336" s="122"/>
      <c r="H336" s="122"/>
      <c r="I336" s="67"/>
      <c r="J336" s="67"/>
      <c r="K336" s="67"/>
      <c r="L336" s="67"/>
      <c r="M336" s="67"/>
      <c r="N336" s="67">
        <f ca="1">-2+SUM(INDIRECT(ADDRESS(B336,COLUMN())),IF(C336&gt;0,INDIRECT(ADDRESS(C336,COLUMN())),0),IF(D336&gt;0,INDIRECT(ADDRESS(D336,14)),0),IF(E336&gt;0,INDIRECT(ADDRESS(E336,COLUMN())),0),IF(F336&gt;0,INDIRECT(ADDRESS(F336,COLUMN())),0),IF(G336&gt;0,INDIRECT(ADDRESS(G336,COLUMN())),0),IF(H336&gt;0,INDIRECT(ADDRESS(H336,COLUMN())),0),IF(I336&gt;0,INDIRECT(ADDRESS(I336,COLUMN())),0),IF(J336&gt;0,INDIRECT(ADDRESS(J336,COLUMN())),0),IF(K336&gt;0,INDIRECT(ADDRESS(K336,COLUMN())),0),IF(L336&gt;0,INDIRECT(ADDRESS(L336,COLUMN())),0),IF(M336&gt;0,INDIRECT(ADDRESS(M336,COLUMN())),0))</f>
        <v>14</v>
      </c>
      <c r="O336" s="67" t="str" cm="1">
        <f t="array" aca="1" ref="O336" ca="1">INDIRECT(ADDRESS($B336,COLUMN()))</f>
        <v>Scout</v>
      </c>
      <c r="P336" s="67" cm="1">
        <f t="array" aca="1" ref="P336" ca="1">INDIRECT(ADDRESS($B336,COLUMN()))</f>
        <v>1</v>
      </c>
      <c r="Q336" s="67" t="str" cm="1">
        <f t="array" aca="1" ref="Q336" ca="1">INDIRECT(ADDRESS($B336,COLUMN()))</f>
        <v>-</v>
      </c>
      <c r="R336" s="67" t="str" cm="1">
        <f t="array" aca="1" ref="R336" ca="1">INDIRECT(ADDRESS($B336,COLUMN()))</f>
        <v>-</v>
      </c>
      <c r="S336" s="67" cm="1">
        <f t="array" aca="1" ref="S336" ca="1">INDIRECT(ADDRESS($B336,COLUMN()))</f>
        <v>2</v>
      </c>
      <c r="T336" s="67" t="str" cm="1">
        <f t="array" aca="1" ref="T336" ca="1">INDIRECT(ADDRESS($B336,COLUMN()))</f>
        <v>1-7</v>
      </c>
      <c r="U336" s="67" cm="1">
        <f t="array" aca="1" ref="U336" ca="1">INDIRECT(ADDRESS($B336,COLUMN()))</f>
        <v>7</v>
      </c>
      <c r="V336" s="67" cm="1">
        <f t="array" aca="1" ref="V336" ca="1">INDIRECT(ADDRESS($B336,COLUMN()))</f>
        <v>0</v>
      </c>
      <c r="W336" s="67" cm="1">
        <f t="array" aca="1" ref="W336" ca="1">INDIRECT(ADDRESS($B336,COLUMN()))</f>
        <v>3</v>
      </c>
      <c r="X336" s="67" cm="1">
        <f t="array" aca="1" ref="X336" ca="1">INDIRECT(ADDRESS($B336,COLUMN()))</f>
        <v>7</v>
      </c>
      <c r="Y336" s="67">
        <v>-1</v>
      </c>
      <c r="Z336" s="67" cm="1">
        <f t="array" aca="1" ref="Z336" ca="1">INDIRECT(ADDRESS($B336,COLUMN()))</f>
        <v>5</v>
      </c>
      <c r="AA336" s="67" t="str" cm="1">
        <f t="array" aca="1" ref="AA336" ca="1">INDIRECT(ADDRESS($B336,COLUMN()))</f>
        <v>Stealth (-1), Jink</v>
      </c>
      <c r="AB336" s="56">
        <f t="shared" ref="AB336:AB341" ca="1" si="230">((U336/8)^$V$296)*((((X336-(Y336-1)/2)/8)^$X$296)*((S336/3)^$S$296))*(((8-W336)/6)^$W$296)</f>
        <v>0.90063048721520311</v>
      </c>
      <c r="AC336" s="56">
        <f t="shared" ref="AC336:AC341" ca="1" si="231">SUM(((25/N336)^$Z$296)*(AB336/$AB$34))</f>
        <v>1.7524716659555175</v>
      </c>
      <c r="AD336" s="56">
        <f t="shared" ref="AD336:AD341" ca="1" si="232">(P336/($CN$34*(1/AC336)))</f>
        <v>1.5238884051787109</v>
      </c>
      <c r="AF336" s="52"/>
      <c r="AG336" s="52"/>
      <c r="AH336" s="57"/>
      <c r="AI336" s="57">
        <f>INT(AI318/2+0.5)</f>
        <v>0</v>
      </c>
      <c r="AJ336" s="57"/>
      <c r="AK336" s="57"/>
      <c r="AL336" s="57"/>
      <c r="AM336" s="57"/>
      <c r="AN336" s="57"/>
      <c r="AO336" s="57"/>
      <c r="AP336" s="57"/>
      <c r="AQ336" s="57"/>
      <c r="AR336" s="57"/>
      <c r="AS336" s="57"/>
      <c r="AT336" s="52"/>
      <c r="AU336" s="54" t="s">
        <v>117</v>
      </c>
      <c r="AV336" s="57" cm="1">
        <f t="array" aca="1" ref="AV336" ca="1">SUM(IF($C336&gt;0,IF(AND(INDIRECT(ADDRESS($C336,44))=0,INDIRECT(ADDRESS($C336,38))="UL",ISERROR(SEARCH("Rear",INDIRECT(ADDRESS($C336,33)))),ISERROR(SEARCH("Side",INDIRECT(ADDRESS($C336,33))))),INDIRECT(ADDRESS($C336,COLUMN())),0),0),IF($D336&gt;0,IF(AND(INDIRECT(ADDRESS($D336,44))=0,INDIRECT(ADDRESS($D336,38))="UL",ISERROR(SEARCH("Rear",INDIRECT(ADDRESS($D336,33)))),ISERROR(SEARCH("Side",INDIRECT(ADDRESS($D336,33))))),INDIRECT(ADDRESS($D336,COLUMN())),0),0),IF($E336&gt;0,IF(AND(INDIRECT(ADDRESS($E336,44))=0,INDIRECT(ADDRESS($E336,38))="UL",ISERROR(SEARCH("Rear",INDIRECT(ADDRESS($E336,33)))),ISERROR(SEARCH("Side",INDIRECT(ADDRESS($E336,33))))),INDIRECT(ADDRESS($E336,COLUMN())),0),0),IF($F336&gt;0,IF(AND(INDIRECT(ADDRESS($F336,44))=0,INDIRECT(ADDRESS($F336,38))="UL",ISERROR(SEARCH("Rear",INDIRECT(ADDRESS($F336,33)))),ISERROR(SEARCH("Side",INDIRECT(ADDRESS($F336,33))))),INDIRECT(ADDRESS($F336,COLUMN())),0),0),IF($G336&gt;0,IF(AND(INDIRECT(ADDRESS($G336,44))=0,INDIRECT(ADDRESS($G336,38))="UL",ISERROR(SEARCH("Rear",INDIRECT(ADDRESS($G336,33)))),ISERROR(SEARCH("Side",INDIRECT(ADDRESS($G336,33))))),INDIRECT(ADDRESS($G336,COLUMN())),0),0),IF($H336&gt;0,IF(AND(INDIRECT(ADDRESS($H336,44))=0,INDIRECT(ADDRESS($H336,38))="UL",ISERROR(SEARCH("Rear",INDIRECT(ADDRESS($H336,33)))),ISERROR(SEARCH("Side",INDIRECT(ADDRESS($H336,33))))),INDIRECT(ADDRESS($H336,COLUMN())),0),0),IF($I336&gt;0,IF(AND(INDIRECT(ADDRESS($I336,44))=0,INDIRECT(ADDRESS($I336,38))="UL",ISERROR(SEARCH("Rear",INDIRECT(ADDRESS($I336,33)))),ISERROR(SEARCH("Side",INDIRECT(ADDRESS($I336,33))))),INDIRECT(ADDRESS($I336,COLUMN())),0),0),IF($J336&gt;0,IF(AND(INDIRECT(ADDRESS($J336,44))=0,INDIRECT(ADDRESS($J336,38))="UL",ISERROR(SEARCH("Rear",INDIRECT(ADDRESS($J336,33)))),ISERROR(SEARCH("Side",INDIRECT(ADDRESS($J336,33))))),INDIRECT(ADDRESS($J336,COLUMN())),0),0),IF($K336&gt;0,IF(AND(INDIRECT(ADDRESS($K336,44))=0,INDIRECT(ADDRESS($K336,38))="UL",ISERROR(SEARCH("Rear",INDIRECT(ADDRESS($K336,33)))),ISERROR(SEARCH("Side",INDIRECT(ADDRESS($K336,33))))),INDIRECT(ADDRESS($K336,COLUMN())),0),0),IF($L336&gt;0,IF(AND(INDIRECT(ADDRESS($L336,44))=0,INDIRECT(ADDRESS($L336,38))="UL",ISERROR(SEARCH("Rear",INDIRECT(ADDRESS($L336,33)))),ISERROR(SEARCH("Side",INDIRECT(ADDRESS($L336,33))))),INDIRECT(ADDRESS($L336,COLUMN())),0),0),IF($M336&gt;0,IF(AND(INDIRECT(ADDRESS($M336,44))=0,INDIRECT(ADDRESS($M336,38))="UL",ISERROR(SEARCH("Rear",INDIRECT(ADDRESS($M336,33)))),ISERROR(SEARCH("Side",INDIRECT(ADDRESS($M336,33))))),INDIRECT(ADDRESS($M336,COLUMN())),0),0))</f>
        <v>0</v>
      </c>
      <c r="AW336" s="57" cm="1">
        <f t="array" aca="1" ref="AW336" ca="1">SUM(IF($C336&gt;0,IF(AND(INDIRECT(ADDRESS($C336,44))=0,INDIRECT(ADDRESS($C336,38))="UL",ISERROR(SEARCH("Rear",INDIRECT(ADDRESS($C336,33)))),ISERROR(SEARCH("Side",INDIRECT(ADDRESS($C336,33))))),INDIRECT(ADDRESS($C336,COLUMN())),0),0),IF($D336&gt;0,IF(AND(INDIRECT(ADDRESS($D336,44))=0,INDIRECT(ADDRESS($D336,38))="UL",ISERROR(SEARCH("Rear",INDIRECT(ADDRESS($D336,33)))),ISERROR(SEARCH("Side",INDIRECT(ADDRESS($D336,33))))),INDIRECT(ADDRESS($D336,COLUMN())),0),0),IF($E336&gt;0,IF(AND(INDIRECT(ADDRESS($E336,44))=0,INDIRECT(ADDRESS($E336,38))="UL",ISERROR(SEARCH("Rear",INDIRECT(ADDRESS($E336,33)))),ISERROR(SEARCH("Side",INDIRECT(ADDRESS($E336,33))))),INDIRECT(ADDRESS($E336,COLUMN())),0),0),IF($F336&gt;0,IF(AND(INDIRECT(ADDRESS($F336,44))=0,INDIRECT(ADDRESS($F336,38))="UL",ISERROR(SEARCH("Rear",INDIRECT(ADDRESS($F336,33)))),ISERROR(SEARCH("Side",INDIRECT(ADDRESS($F336,33))))),INDIRECT(ADDRESS($F336,COLUMN())),0),0),IF($G336&gt;0,IF(AND(INDIRECT(ADDRESS($G336,44))=0,INDIRECT(ADDRESS($G336,38))="UL",ISERROR(SEARCH("Rear",INDIRECT(ADDRESS($G336,33)))),ISERROR(SEARCH("Side",INDIRECT(ADDRESS($G336,33))))),INDIRECT(ADDRESS($G336,COLUMN())),0),0),IF($H336&gt;0,IF(AND(INDIRECT(ADDRESS($H336,44))=0,INDIRECT(ADDRESS($H336,38))="UL",ISERROR(SEARCH("Rear",INDIRECT(ADDRESS($H336,33)))),ISERROR(SEARCH("Side",INDIRECT(ADDRESS($H336,33))))),INDIRECT(ADDRESS($H336,COLUMN())),0),0),IF($I336&gt;0,IF(AND(INDIRECT(ADDRESS($I336,44))=0,INDIRECT(ADDRESS($I336,38))="UL",ISERROR(SEARCH("Rear",INDIRECT(ADDRESS($I336,33)))),ISERROR(SEARCH("Side",INDIRECT(ADDRESS($I336,33))))),INDIRECT(ADDRESS($I336,COLUMN())),0),0),IF($J336&gt;0,IF(AND(INDIRECT(ADDRESS($J336,44))=0,INDIRECT(ADDRESS($J336,38))="UL",ISERROR(SEARCH("Rear",INDIRECT(ADDRESS($J336,33)))),ISERROR(SEARCH("Side",INDIRECT(ADDRESS($J336,33))))),INDIRECT(ADDRESS($J336,COLUMN())),0),0),IF($K336&gt;0,IF(AND(INDIRECT(ADDRESS($K336,44))=0,INDIRECT(ADDRESS($K336,38))="UL",ISERROR(SEARCH("Rear",INDIRECT(ADDRESS($K336,33)))),ISERROR(SEARCH("Side",INDIRECT(ADDRESS($K336,33))))),INDIRECT(ADDRESS($K336,COLUMN())),0),0),IF($L336&gt;0,IF(AND(INDIRECT(ADDRESS($L336,44))=0,INDIRECT(ADDRESS($L336,38))="UL",ISERROR(SEARCH("Rear",INDIRECT(ADDRESS($L336,33)))),ISERROR(SEARCH("Side",INDIRECT(ADDRESS($L336,33))))),INDIRECT(ADDRESS($L336,COLUMN())),0),0),IF($M336&gt;0,IF(AND(INDIRECT(ADDRESS($M336,44))=0,INDIRECT(ADDRESS($M336,38))="UL",ISERROR(SEARCH("Rear",INDIRECT(ADDRESS($M336,33)))),ISERROR(SEARCH("Side",INDIRECT(ADDRESS($M336,33))))),INDIRECT(ADDRESS($M336,COLUMN())),0),0))</f>
        <v>0</v>
      </c>
      <c r="AX336" s="57" cm="1">
        <f t="array" aca="1" ref="AX336" ca="1">SUM(IF($C336&gt;0,IF(AND(INDIRECT(ADDRESS($C336,44))=0,INDIRECT(ADDRESS($C336,38))="UL",ISERROR(SEARCH("Rear",INDIRECT(ADDRESS($C336,33)))),ISERROR(SEARCH("Side",INDIRECT(ADDRESS($C336,33))))),INDIRECT(ADDRESS($C336,COLUMN())),0),0),IF($D336&gt;0,IF(AND(INDIRECT(ADDRESS($D336,44))=0,INDIRECT(ADDRESS($D336,38))="UL",ISERROR(SEARCH("Rear",INDIRECT(ADDRESS($D336,33)))),ISERROR(SEARCH("Side",INDIRECT(ADDRESS($D336,33))))),INDIRECT(ADDRESS($D336,COLUMN())),0),0),IF($E336&gt;0,IF(AND(INDIRECT(ADDRESS($E336,44))=0,INDIRECT(ADDRESS($E336,38))="UL",ISERROR(SEARCH("Rear",INDIRECT(ADDRESS($E336,33)))),ISERROR(SEARCH("Side",INDIRECT(ADDRESS($E336,33))))),INDIRECT(ADDRESS($E336,COLUMN())),0),0),IF($F336&gt;0,IF(AND(INDIRECT(ADDRESS($F336,44))=0,INDIRECT(ADDRESS($F336,38))="UL",ISERROR(SEARCH("Rear",INDIRECT(ADDRESS($F336,33)))),ISERROR(SEARCH("Side",INDIRECT(ADDRESS($F336,33))))),INDIRECT(ADDRESS($F336,COLUMN())),0),0),IF($G336&gt;0,IF(AND(INDIRECT(ADDRESS($G336,44))=0,INDIRECT(ADDRESS($G336,38))="UL",ISERROR(SEARCH("Rear",INDIRECT(ADDRESS($G336,33)))),ISERROR(SEARCH("Side",INDIRECT(ADDRESS($G336,33))))),INDIRECT(ADDRESS($G336,COLUMN())),0),0),IF($H336&gt;0,IF(AND(INDIRECT(ADDRESS($H336,44))=0,INDIRECT(ADDRESS($H336,38))="UL",ISERROR(SEARCH("Rear",INDIRECT(ADDRESS($H336,33)))),ISERROR(SEARCH("Side",INDIRECT(ADDRESS($H336,33))))),INDIRECT(ADDRESS($H336,COLUMN())),0),0),IF($I336&gt;0,IF(AND(INDIRECT(ADDRESS($I336,44))=0,INDIRECT(ADDRESS($I336,38))="UL",ISERROR(SEARCH("Rear",INDIRECT(ADDRESS($I336,33)))),ISERROR(SEARCH("Side",INDIRECT(ADDRESS($I336,33))))),INDIRECT(ADDRESS($I336,COLUMN())),0),0),IF($J336&gt;0,IF(AND(INDIRECT(ADDRESS($J336,44))=0,INDIRECT(ADDRESS($J336,38))="UL",ISERROR(SEARCH("Rear",INDIRECT(ADDRESS($J336,33)))),ISERROR(SEARCH("Side",INDIRECT(ADDRESS($J336,33))))),INDIRECT(ADDRESS($J336,COLUMN())),0),0),IF($K336&gt;0,IF(AND(INDIRECT(ADDRESS($K336,44))=0,INDIRECT(ADDRESS($K336,38))="UL",ISERROR(SEARCH("Rear",INDIRECT(ADDRESS($K336,33)))),ISERROR(SEARCH("Side",INDIRECT(ADDRESS($K336,33))))),INDIRECT(ADDRESS($K336,COLUMN())),0),0),IF($L336&gt;0,IF(AND(INDIRECT(ADDRESS($L336,44))=0,INDIRECT(ADDRESS($L336,38))="UL",ISERROR(SEARCH("Rear",INDIRECT(ADDRESS($L336,33)))),ISERROR(SEARCH("Side",INDIRECT(ADDRESS($L336,33))))),INDIRECT(ADDRESS($L336,COLUMN())),0),0),IF($M336&gt;0,IF(AND(INDIRECT(ADDRESS($M336,44))=0,INDIRECT(ADDRESS($M336,38))="UL",ISERROR(SEARCH("Rear",INDIRECT(ADDRESS($M336,33)))),ISERROR(SEARCH("Side",INDIRECT(ADDRESS($M336,33))))),INDIRECT(ADDRESS($M336,COLUMN())),0),0))</f>
        <v>0</v>
      </c>
      <c r="AY336" s="58">
        <f t="shared" ref="AY336:AY341" ca="1" si="233">IF(AU336="S",AV336,IF(AU336="MS",AW336,IF(AU336="ML",AW336,AX336)))</f>
        <v>0</v>
      </c>
      <c r="AZ336" s="58">
        <f t="shared" ref="AZ336:AZ341" ca="1" si="234">SUM(AV336:AX336)/3</f>
        <v>0</v>
      </c>
      <c r="BA336" s="58" cm="1">
        <f t="array" aca="1" ref="BA336" ca="1">SUM(IF($C336&gt;0,IF(AND(INDIRECT(ADDRESS($C336,44))=0,INDIRECT(ADDRESS($C336,38))="UL"),INDIRECT(ADDRESS($C336,COLUMN())),0),0),IF($D336&gt;0,IF(AND(INDIRECT(ADDRESS($D336,44))=0,INDIRECT(ADDRESS($D336,38))="UL"),INDIRECT(ADDRESS($D336,COLUMN())),0),0),IF($E336&gt;0,IF(AND(INDIRECT(ADDRESS($E336,44))=0,INDIRECT(ADDRESS($E336,38))="UL"),INDIRECT(ADDRESS($E336,COLUMN())),0),0),IF($F336&gt;0,IF(AND(INDIRECT(ADDRESS($F336,44))=0,INDIRECT(ADDRESS($F336,38))="UL"),INDIRECT(ADDRESS($F336,COLUMN())),0),0),IF($G336&gt;0,IF(AND(INDIRECT(ADDRESS($G336,44))=0,INDIRECT(ADDRESS($G336,38))="UL"),INDIRECT(ADDRESS($G336,COLUMN())),0),0),IF($H336&gt;0,IF(AND(INDIRECT(ADDRESS($H336,44))=0,INDIRECT(ADDRESS($H336,38))="UL"),INDIRECT(ADDRESS($H336,COLUMN())),0),0),IF($I336&gt;0,IF(AND(INDIRECT(ADDRESS($I336,44))=0,INDIRECT(ADDRESS($I336,38))="UL"),INDIRECT(ADDRESS($I336,COLUMN())),0),0),IF($J336&gt;0,IF(AND(INDIRECT(ADDRESS($J336,44))=0,INDIRECT(ADDRESS($J336,38))="UL"),INDIRECT(ADDRESS($J336,COLUMN())),0),0),IF($K336&gt;0,IF(AND(INDIRECT(ADDRESS($K336,44))=0,INDIRECT(ADDRESS($K336,38))="UL"),INDIRECT(ADDRESS($K336,COLUMN())),0),0),IF($L336&gt;0,IF(AND(INDIRECT(ADDRESS($L336,44))=0,INDIRECT(ADDRESS($L336,38))="UL"),INDIRECT(ADDRESS($L336,COLUMN())),0),0),IF($M336&gt;0,IF(AND(INDIRECT(ADDRESS($M336,44))=0,INDIRECT(ADDRESS($M336,38))="UL"),INDIRECT(ADDRESS($M336,COLUMN())),0),0))</f>
        <v>0.44444444444444436</v>
      </c>
      <c r="BB336" s="58" cm="1">
        <f t="array" aca="1" ref="BB336" ca="1">SUM(IF($C336&gt;0,IF(AND(INDIRECT(ADDRESS($C336,44))=0,INDIRECT(ADDRESS($C336,38))="UL"),INDIRECT(ADDRESS($C336,COLUMN())),0),0),IF($D336&gt;0,IF(AND(INDIRECT(ADDRESS($D336,44))=0,INDIRECT(ADDRESS($D336,38))="UL"),INDIRECT(ADDRESS($D336,COLUMN())),0),0),IF($E336&gt;0,IF(AND(INDIRECT(ADDRESS($E336,44))=0,INDIRECT(ADDRESS($E336,38))="UL"),INDIRECT(ADDRESS($E336,COLUMN())),0),0),IF($F336&gt;0,IF(AND(INDIRECT(ADDRESS($F336,44))=0,INDIRECT(ADDRESS($F336,38))="UL"),INDIRECT(ADDRESS($F336,COLUMN())),0),0),IF($G336&gt;0,IF(AND(INDIRECT(ADDRESS($G336,44))=0,INDIRECT(ADDRESS($G336,38))="UL"),INDIRECT(ADDRESS($G336,COLUMN())),0),0),IF($H336&gt;0,IF(AND(INDIRECT(ADDRESS($H336,44))=0,INDIRECT(ADDRESS($H336,38))="UL"),INDIRECT(ADDRESS($H336,COLUMN())),0),0),IF($I336&gt;0,IF(AND(INDIRECT(ADDRESS($I336,44))=0,INDIRECT(ADDRESS($I336,38))="UL"),INDIRECT(ADDRESS($I336,COLUMN())),0),0),IF($J336&gt;0,IF(AND(INDIRECT(ADDRESS($J336,44))=0,INDIRECT(ADDRESS($J336,38))="UL"),INDIRECT(ADDRESS($J336,COLUMN())),0),0),IF($K336&gt;0,IF(AND(INDIRECT(ADDRESS($K336,44))=0,INDIRECT(ADDRESS($K336,38))="UL"),INDIRECT(ADDRESS($K336,COLUMN())),0),0),IF($L336&gt;0,IF(AND(INDIRECT(ADDRESS($L336,44))=0,INDIRECT(ADDRESS($L336,38))="UL"),INDIRECT(ADDRESS($L336,COLUMN())),0),0),IF($M336&gt;0,IF(AND(INDIRECT(ADDRESS($M336,44))=0,INDIRECT(ADDRESS($M336,38))="UL"),INDIRECT(ADDRESS($M336,COLUMN())),0),0))</f>
        <v>0.26666666666666666</v>
      </c>
      <c r="BC336" s="58" cm="1">
        <f t="array" aca="1" ref="BC336" ca="1">SUM(IF($C336&gt;0,IF(AND(INDIRECT(ADDRESS($C336,44))=0,INDIRECT(ADDRESS($C336,38))="UL"),INDIRECT(ADDRESS($C336,COLUMN())),0),0),IF($D336&gt;0,IF(AND(INDIRECT(ADDRESS($D336,44))=0,INDIRECT(ADDRESS($D336,38))="UL"),INDIRECT(ADDRESS($D336,COLUMN())),0),0),IF($E336&gt;0,IF(AND(INDIRECT(ADDRESS($E336,44))=0,INDIRECT(ADDRESS($E336,38))="UL"),INDIRECT(ADDRESS($E336,COLUMN())),0),0),IF($F336&gt;0,IF(AND(INDIRECT(ADDRESS($F336,44))=0,INDIRECT(ADDRESS($F336,38))="UL"),INDIRECT(ADDRESS($F336,COLUMN())),0),0),IF($G336&gt;0,IF(AND(INDIRECT(ADDRESS($G336,44))=0,INDIRECT(ADDRESS($G336,38))="UL"),INDIRECT(ADDRESS($G336,COLUMN())),0),0),IF($H336&gt;0,IF(AND(INDIRECT(ADDRESS($H336,44))=0,INDIRECT(ADDRESS($H336,38))="UL"),INDIRECT(ADDRESS($H336,COLUMN())),0),0),IF($I336&gt;0,IF(AND(INDIRECT(ADDRESS($I336,44))=0,INDIRECT(ADDRESS($I336,38))="UL"),INDIRECT(ADDRESS($I336,COLUMN())),0),0),IF($J336&gt;0,IF(AND(INDIRECT(ADDRESS($J336,44))=0,INDIRECT(ADDRESS($J336,38))="UL"),INDIRECT(ADDRESS($J336,COLUMN())),0),0),IF($K336&gt;0,IF(AND(INDIRECT(ADDRESS($K336,44))=0,INDIRECT(ADDRESS($K336,38))="UL"),INDIRECT(ADDRESS($K336,COLUMN())),0),0),IF($L336&gt;0,IF(AND(INDIRECT(ADDRESS($L336,44))=0,INDIRECT(ADDRESS($L336,38))="UL"),INDIRECT(ADDRESS($L336,COLUMN())),0),0),IF($M336&gt;0,IF(AND(INDIRECT(ADDRESS($M336,44))=0,INDIRECT(ADDRESS($M336,38))="UL"),INDIRECT(ADDRESS($M336,COLUMN())),0),0))</f>
        <v>0.26666666666666666</v>
      </c>
      <c r="BD336" s="58" cm="1">
        <f t="array" aca="1" ref="BD336" ca="1">SUM(IF($C336&gt;0,IF(AND(INDIRECT(ADDRESS($C336,44))=0,INDIRECT(ADDRESS($C336,38))="UL"),INDIRECT(ADDRESS($C336,COLUMN())),0),0),IF($D336&gt;0,IF(AND(INDIRECT(ADDRESS($D336,44))=0,INDIRECT(ADDRESS($D336,38))="UL"),INDIRECT(ADDRESS($D336,COLUMN())),0),0),IF($E336&gt;0,IF(AND(INDIRECT(ADDRESS($E336,44))=0,INDIRECT(ADDRESS($E336,38))="UL"),INDIRECT(ADDRESS($E336,COLUMN())),0),0),IF($F336&gt;0,IF(AND(INDIRECT(ADDRESS($F336,44))=0,INDIRECT(ADDRESS($F336,38))="UL"),INDIRECT(ADDRESS($F336,COLUMN())),0),0),IF($G336&gt;0,IF(AND(INDIRECT(ADDRESS($G336,44))=0,INDIRECT(ADDRESS($G336,38))="UL"),INDIRECT(ADDRESS($G336,COLUMN())),0),0),IF($H336&gt;0,IF(AND(INDIRECT(ADDRESS($H336,44))=0,INDIRECT(ADDRESS($H336,38))="UL"),INDIRECT(ADDRESS($H336,COLUMN())),0),0),IF($I336&gt;0,IF(AND(INDIRECT(ADDRESS($I336,44))=0,INDIRECT(ADDRESS($I336,38))="UL"),INDIRECT(ADDRESS($I336,COLUMN())),0),0),IF($J336&gt;0,IF(AND(INDIRECT(ADDRESS($J336,44))=0,INDIRECT(ADDRESS($J336,38))="UL"),INDIRECT(ADDRESS($J336,COLUMN())),0),0),IF($K336&gt;0,IF(AND(INDIRECT(ADDRESS($K336,44))=0,INDIRECT(ADDRESS($K336,38))="UL"),INDIRECT(ADDRESS($K336,COLUMN())),0),0),IF($L336&gt;0,IF(AND(INDIRECT(ADDRESS($L336,44))=0,INDIRECT(ADDRESS($L336,38))="UL"),INDIRECT(ADDRESS($L336,COLUMN())),0),0),IF($M336&gt;0,IF(AND(INDIRECT(ADDRESS($M336,44))=0,INDIRECT(ADDRESS($M336,38))="UL"),INDIRECT(ADDRESS($M336,COLUMN())),0),0))</f>
        <v>0.44444444444444436</v>
      </c>
      <c r="BE336" s="57">
        <f t="shared" ref="BE336:BE341" ca="1" si="235">IF(AU336="S",BA336,IF(AU336="MS",BB336,IF(AU336="ML",BC336,BD336)))</f>
        <v>0.26666666666666666</v>
      </c>
      <c r="BF336" s="57" cm="1">
        <f t="array" aca="1" ref="BF336" ca="1">SUM(IF($C336&gt;0,IF(INDIRECT(ADDRESS($C336,45))=1,INDIRECT(ADDRESS($C336,52))*INDIRECT(ADDRESS($C336,42))/5,0),0), IF($D336&gt;0,IF(INDIRECT(ADDRESS($D336,45))=1,INDIRECT(ADDRESS($D336,52))*INDIRECT(ADDRESS($D336,42))/5,0),0), IF($E336&gt;0,IF(INDIRECT(ADDRESS($E336,45))=1,INDIRECT(ADDRESS($E336,52))*INDIRECT(ADDRESS($E336,42))/5,0),0), IF($F336&gt;0,IF(INDIRECT(ADDRESS($F336,45))=1,INDIRECT(ADDRESS($F336,52))*INDIRECT(ADDRESS($F336,42))/5,0),0), IF($G336&gt;0,IF(INDIRECT(ADDRESS($G336,45))=1,INDIRECT(ADDRESS($G336,52))*INDIRECT(ADDRESS($G336,42))/5,0),0), IF($H336&gt;0,IF(INDIRECT(ADDRESS($H336,45))=1,INDIRECT(ADDRESS($H336,52))*INDIRECT(ADDRESS($H336,42))/5,0),0)
)*$BF$296/100</f>
        <v>0.13333333333333333</v>
      </c>
      <c r="BG336" s="19">
        <v>1</v>
      </c>
      <c r="BH336" s="57" cm="1">
        <f t="array" aca="1" ref="BH336" ca="1">SUM(IF($C336&gt;0,IF(AND(INDIRECT(ADDRESS($C336,44))=0,INDIRECT(ADDRESS($C336,38))&lt;&gt;"UL"),INDIRECT(ADDRESS($C336,COLUMN()-12)),0),0), IF($D336&gt;0,IF(AND(INDIRECT(ADDRESS($D336,44))=0,INDIRECT(ADDRESS($D336,38))&lt;&gt;"UL"),INDIRECT(ADDRESS($D336,COLUMN()-12)),0),0), IF($E336&gt;0,IF(AND(INDIRECT(ADDRESS($E336,44))=0,INDIRECT(ADDRESS($E336,38))&lt;&gt;"UL"),INDIRECT(ADDRESS($E336,COLUMN()-12)),0),0), IF($F336&gt;0,IF(AND(INDIRECT(ADDRESS($F336,44))=0,INDIRECT(ADDRESS($F336,38))&lt;&gt;"UL"),INDIRECT(ADDRESS($F336,COLUMN()-12)),0),0), IF($G336&gt;0,IF(AND(INDIRECT(ADDRESS($G336,44))=0,INDIRECT(ADDRESS($G336,38))&lt;&gt;"UL"),INDIRECT(ADDRESS($G336,COLUMN()-12)),0),0), IF($H336&gt;0,IF(AND(INDIRECT(ADDRESS($H336,44))=0,INDIRECT(ADDRESS($H336,38))&lt;&gt;"UL"),INDIRECT(ADDRESS($H336,COLUMN()-12)),0),0), IF($I336&gt;0,IF(AND(INDIRECT(ADDRESS($I336,44))=0,INDIRECT(ADDRESS($I336,38))&lt;&gt;"UL"),INDIRECT(ADDRESS($I336,COLUMN()-12)),0),0), IF($J336&gt;0,IF(AND(INDIRECT(ADDRESS($J336,44))=0,INDIRECT(ADDRESS($J336,38))&lt;&gt;"UL"),INDIRECT(ADDRESS($J336,COLUMN()-12)),0),0), IF($K336&gt;0,IF(AND(INDIRECT(ADDRESS($K336,44))=0,INDIRECT(ADDRESS($K336,38))&lt;&gt;"UL"),INDIRECT(ADDRESS($K336,COLUMN()-12)),0),0), IF($L336&gt;0,IF(AND(INDIRECT(ADDRESS($L336,44))=0,INDIRECT(ADDRESS($L336,38))&lt;&gt;"UL"),INDIRECT(ADDRESS($L336,COLUMN()-12)),0),0), IF($M336&gt;0,IF(AND(INDIRECT(ADDRESS($M336,44))=0,INDIRECT(ADDRESS($M336,38))&lt;&gt;"UL"),INDIRECT(ADDRESS($M336,COLUMN()-12)),0),0))</f>
        <v>0</v>
      </c>
      <c r="BI336" s="57" cm="1">
        <f t="array" aca="1" ref="BI336" ca="1">SUM(IF($C336&gt;0,IF(AND(INDIRECT(ADDRESS($C336,44))=0,INDIRECT(ADDRESS($C336,38))&lt;&gt;"UL"),INDIRECT(ADDRESS($C336,COLUMN()-12)),0),0), IF($D336&gt;0,IF(AND(INDIRECT(ADDRESS($D336,44))=0,INDIRECT(ADDRESS($D336,38))&lt;&gt;"UL"),INDIRECT(ADDRESS($D336,COLUMN()-12)),0),0), IF($E336&gt;0,IF(AND(INDIRECT(ADDRESS($E336,44))=0,INDIRECT(ADDRESS($E336,38))&lt;&gt;"UL"),INDIRECT(ADDRESS($E336,COLUMN()-12)),0),0), IF($F336&gt;0,IF(AND(INDIRECT(ADDRESS($F336,44))=0,INDIRECT(ADDRESS($F336,38))&lt;&gt;"UL"),INDIRECT(ADDRESS($F336,COLUMN()-12)),0),0), IF($G336&gt;0,IF(AND(INDIRECT(ADDRESS($G336,44))=0,INDIRECT(ADDRESS($G336,38))&lt;&gt;"UL"),INDIRECT(ADDRESS($G336,COLUMN()-12)),0),0), IF($H336&gt;0,IF(AND(INDIRECT(ADDRESS($H336,44))=0,INDIRECT(ADDRESS($H336,38))&lt;&gt;"UL"),INDIRECT(ADDRESS($H336,COLUMN()-12)),0),0), IF($I336&gt;0,IF(AND(INDIRECT(ADDRESS($I336,44))=0,INDIRECT(ADDRESS($I336,38))&lt;&gt;"UL"),INDIRECT(ADDRESS($I336,COLUMN()-12)),0),0), IF($J336&gt;0,IF(AND(INDIRECT(ADDRESS($J336,44))=0,INDIRECT(ADDRESS($J336,38))&lt;&gt;"UL"),INDIRECT(ADDRESS($J336,COLUMN()-12)),0),0), IF($K336&gt;0,IF(AND(INDIRECT(ADDRESS($K336,44))=0,INDIRECT(ADDRESS($K336,38))&lt;&gt;"UL"),INDIRECT(ADDRESS($K336,COLUMN()-12)),0),0), IF($L336&gt;0,IF(AND(INDIRECT(ADDRESS($L336,44))=0,INDIRECT(ADDRESS($L336,38))&lt;&gt;"UL"),INDIRECT(ADDRESS($L336,COLUMN()-12)),0),0), IF($M336&gt;0,IF(AND(INDIRECT(ADDRESS($M336,44))=0,INDIRECT(ADDRESS($M336,38))&lt;&gt;"UL"),INDIRECT(ADDRESS($M336,COLUMN()-12)),0),0))</f>
        <v>0.55555555555555547</v>
      </c>
      <c r="BJ336" s="57" cm="1">
        <f t="array" aca="1" ref="BJ336" ca="1">SUM(IF($C336&gt;0,IF(AND(INDIRECT(ADDRESS($C336,44))=0,INDIRECT(ADDRESS($C336,38))&lt;&gt;"UL"),INDIRECT(ADDRESS($C336,COLUMN()-12)),0),0), IF($D336&gt;0,IF(AND(INDIRECT(ADDRESS($D336,44))=0,INDIRECT(ADDRESS($D336,38))&lt;&gt;"UL"),INDIRECT(ADDRESS($D336,COLUMN()-12)),0),0), IF($E336&gt;0,IF(AND(INDIRECT(ADDRESS($E336,44))=0,INDIRECT(ADDRESS($E336,38))&lt;&gt;"UL"),INDIRECT(ADDRESS($E336,COLUMN()-12)),0),0), IF($F336&gt;0,IF(AND(INDIRECT(ADDRESS($F336,44))=0,INDIRECT(ADDRESS($F336,38))&lt;&gt;"UL"),INDIRECT(ADDRESS($F336,COLUMN()-12)),0),0), IF($G336&gt;0,IF(AND(INDIRECT(ADDRESS($G336,44))=0,INDIRECT(ADDRESS($G336,38))&lt;&gt;"UL"),INDIRECT(ADDRESS($G336,COLUMN()-12)),0),0), IF($H336&gt;0,IF(AND(INDIRECT(ADDRESS($H336,44))=0,INDIRECT(ADDRESS($H336,38))&lt;&gt;"UL"),INDIRECT(ADDRESS($H336,COLUMN()-12)),0),0), IF($I336&gt;0,IF(AND(INDIRECT(ADDRESS($I336,44))=0,INDIRECT(ADDRESS($I336,38))&lt;&gt;"UL"),INDIRECT(ADDRESS($I336,COLUMN()-12)),0),0), IF($J336&gt;0,IF(AND(INDIRECT(ADDRESS($J336,44))=0,INDIRECT(ADDRESS($J336,38))&lt;&gt;"UL"),INDIRECT(ADDRESS($J336,COLUMN()-12)),0),0), IF($K336&gt;0,IF(AND(INDIRECT(ADDRESS($K336,44))=0,INDIRECT(ADDRESS($K336,38))&lt;&gt;"UL"),INDIRECT(ADDRESS($K336,COLUMN()-12)),0),0), IF($L336&gt;0,IF(AND(INDIRECT(ADDRESS($L336,44))=0,INDIRECT(ADDRESS($L336,38))&lt;&gt;"UL"),INDIRECT(ADDRESS($L336,COLUMN()-12)),0),0), IF($M336&gt;0,IF(AND(INDIRECT(ADDRESS($M336,44))=0,INDIRECT(ADDRESS($M336,38))&lt;&gt;"UL"),INDIRECT(ADDRESS($M336,COLUMN()-12)),0),0))</f>
        <v>0.55555555555555547</v>
      </c>
      <c r="BK336" s="57">
        <f t="shared" ref="BK336:BK341" ca="1" si="236">IF(AU336="S",BH336,IF(AU336="MS",BI336,IF(AU336="ML",BI336,BJ336)))</f>
        <v>0.55555555555555547</v>
      </c>
      <c r="BL336" s="57"/>
      <c r="BM336" s="57" cm="1">
        <f t="array" aca="1" ref="BM336" ca="1">SUM(IF($C336&gt;0,IF(AND(INDIRECT(ADDRESS($C336,44))=0,INDIRECT(ADDRESS($C336,38))&lt;&gt;"UL"),INDIRECT(ADDRESS($C336,COLUMN()-12)),0),0), IF($D336&gt;0,IF(AND(INDIRECT(ADDRESS($D336,44))=0,INDIRECT(ADDRESS($D336,38))&lt;&gt;"UL"),INDIRECT(ADDRESS($D336,COLUMN()-12)),0),0), IF($E336&gt;0,IF(AND(INDIRECT(ADDRESS($E336,44))=0,INDIRECT(ADDRESS($E336,38))&lt;&gt;"UL"),INDIRECT(ADDRESS($E336,COLUMN()-12)),0),0), IF($F336&gt;0,IF(AND(INDIRECT(ADDRESS($F336,44))=0,INDIRECT(ADDRESS($F336,38))&lt;&gt;"UL"),INDIRECT(ADDRESS($F336,COLUMN()-12)),0),0), IF($G336&gt;0,IF(AND(INDIRECT(ADDRESS($G336,44))=0,INDIRECT(ADDRESS($G336,38))&lt;&gt;"UL"),INDIRECT(ADDRESS($G336,COLUMN()-12)),0),0), IF($H336&gt;0,IF(AND(INDIRECT(ADDRESS($H336,44))=0,INDIRECT(ADDRESS($H336,38))&lt;&gt;"UL"),INDIRECT(ADDRESS($H336,COLUMN()-12)),0),0), IF($I336&gt;0,IF(AND(INDIRECT(ADDRESS($I336,44))=0,INDIRECT(ADDRESS($I336,38))&lt;&gt;"UL"),INDIRECT(ADDRESS($I336,COLUMN()-12)),0),0), IF($J336&gt;0,IF(AND(INDIRECT(ADDRESS($J336,44))=0,INDIRECT(ADDRESS($J336,38))&lt;&gt;"UL"),INDIRECT(ADDRESS($J336,COLUMN()-12)),0),0), IF($K336&gt;0,IF(AND(INDIRECT(ADDRESS($K336,44))=0,INDIRECT(ADDRESS($K336,38))&lt;&gt;"UL"),INDIRECT(ADDRESS($K336,COLUMN()-11)),0),0), IF($L336&gt;0,IF(AND(INDIRECT(ADDRESS($L336,44))=0,INDIRECT(ADDRESS($L336,38))&lt;&gt;"UL"),INDIRECT(ADDRESS($L336,COLUMN()-11)),0),0), IF($M336&gt;0,IF(AND(INDIRECT(ADDRESS($M336,44))=0,INDIRECT(ADDRESS($M336,38))&lt;&gt;"UL"),INDIRECT(ADDRESS($M336,COLUMN()-11)),0),0))</f>
        <v>0.22222222222222218</v>
      </c>
      <c r="BN336" s="57" cm="1">
        <f t="array" aca="1" ref="BN336" ca="1">SUM(IF($C336&gt;0,IF(AND(INDIRECT(ADDRESS($C336,44))=0,INDIRECT(ADDRESS($C336,38))&lt;&gt;"UL"),INDIRECT(ADDRESS($C336,COLUMN()-12)),0),0), IF($D336&gt;0,IF(AND(INDIRECT(ADDRESS($D336,44))=0,INDIRECT(ADDRESS($D336,38))&lt;&gt;"UL"),INDIRECT(ADDRESS($D336,COLUMN()-12)),0),0), IF($E336&gt;0,IF(AND(INDIRECT(ADDRESS($E336,44))=0,INDIRECT(ADDRESS($E336,38))&lt;&gt;"UL"),INDIRECT(ADDRESS($E336,COLUMN()-12)),0),0), IF($F336&gt;0,IF(AND(INDIRECT(ADDRESS($F336,44))=0,INDIRECT(ADDRESS($F336,38))&lt;&gt;"UL"),INDIRECT(ADDRESS($F336,COLUMN()-12)),0),0), IF($G336&gt;0,IF(AND(INDIRECT(ADDRESS($G336,44))=0,INDIRECT(ADDRESS($G336,38))&lt;&gt;"UL"),INDIRECT(ADDRESS($G336,COLUMN()-12)),0),0), IF($H336&gt;0,IF(AND(INDIRECT(ADDRESS($H336,44))=0,INDIRECT(ADDRESS($H336,38))&lt;&gt;"UL"),INDIRECT(ADDRESS($H336,COLUMN()-12)),0),0), IF($I336&gt;0,IF(AND(INDIRECT(ADDRESS($I336,44))=0,INDIRECT(ADDRESS($I336,38))&lt;&gt;"UL"),INDIRECT(ADDRESS($I336,COLUMN()-12)),0),0), IF($J336&gt;0,IF(AND(INDIRECT(ADDRESS($J336,44))=0,INDIRECT(ADDRESS($J336,38))&lt;&gt;"UL"),INDIRECT(ADDRESS($J336,COLUMN()-12)),0),0), IF($K336&gt;0,IF(AND(INDIRECT(ADDRESS($K336,44))=0,INDIRECT(ADDRESS($K336,38))&lt;&gt;"UL"),INDIRECT(ADDRESS($K336,COLUMN()-11)),0),0), IF($L336&gt;0,IF(AND(INDIRECT(ADDRESS($L336,44))=0,INDIRECT(ADDRESS($L336,38))&lt;&gt;"UL"),INDIRECT(ADDRESS($L336,COLUMN()-11)),0),0), IF($M336&gt;0,IF(AND(INDIRECT(ADDRESS($M336,44))=0,INDIRECT(ADDRESS($M336,38))&lt;&gt;"UL"),INDIRECT(ADDRESS($M336,COLUMN()-11)),0),0))</f>
        <v>7.4074074074074056E-2</v>
      </c>
      <c r="BO336" s="57" cm="1">
        <f t="array" aca="1" ref="BO336" ca="1">SUM(IF($C336&gt;0,IF(AND(INDIRECT(ADDRESS($C336,44))=0,INDIRECT(ADDRESS($C336,38))&lt;&gt;"UL"),INDIRECT(ADDRESS($C336,COLUMN()-12)),0),0), IF($D336&gt;0,IF(AND(INDIRECT(ADDRESS($D336,44))=0,INDIRECT(ADDRESS($D336,38))&lt;&gt;"UL"),INDIRECT(ADDRESS($D336,COLUMN()-12)),0),0), IF($E336&gt;0,IF(AND(INDIRECT(ADDRESS($E336,44))=0,INDIRECT(ADDRESS($E336,38))&lt;&gt;"UL"),INDIRECT(ADDRESS($E336,COLUMN()-12)),0),0), IF($F336&gt;0,IF(AND(INDIRECT(ADDRESS($F336,44))=0,INDIRECT(ADDRESS($F336,38))&lt;&gt;"UL"),INDIRECT(ADDRESS($F336,COLUMN()-12)),0),0), IF($G336&gt;0,IF(AND(INDIRECT(ADDRESS($G336,44))=0,INDIRECT(ADDRESS($G336,38))&lt;&gt;"UL"),INDIRECT(ADDRESS($G336,COLUMN()-12)),0),0), IF($H336&gt;0,IF(AND(INDIRECT(ADDRESS($H336,44))=0,INDIRECT(ADDRESS($H336,38))&lt;&gt;"UL"),INDIRECT(ADDRESS($H336,COLUMN()-12)),0),0), IF($I336&gt;0,IF(AND(INDIRECT(ADDRESS($I336,44))=0,INDIRECT(ADDRESS($I336,38))&lt;&gt;"UL"),INDIRECT(ADDRESS($I336,COLUMN()-12)),0),0), IF($J336&gt;0,IF(AND(INDIRECT(ADDRESS($J336,44))=0,INDIRECT(ADDRESS($J336,38))&lt;&gt;"UL"),INDIRECT(ADDRESS($J336,COLUMN()-12)),0),0), IF($K336&gt;0,IF(AND(INDIRECT(ADDRESS($K336,44))=0,INDIRECT(ADDRESS($K336,38))&lt;&gt;"UL"),INDIRECT(ADDRESS($K336,COLUMN()-11)),0),0), IF($L336&gt;0,IF(AND(INDIRECT(ADDRESS($L336,44))=0,INDIRECT(ADDRESS($L336,38))&lt;&gt;"UL"),INDIRECT(ADDRESS($L336,COLUMN()-11)),0),0), IF($M336&gt;0,IF(AND(INDIRECT(ADDRESS($M336,44))=0,INDIRECT(ADDRESS($M336,38))&lt;&gt;"UL"),INDIRECT(ADDRESS($M336,COLUMN()-11)),0),0))</f>
        <v>0.14814814814814811</v>
      </c>
      <c r="BP336" s="57" cm="1">
        <f t="array" aca="1" ref="BP336" ca="1">SUM(IF($C336&gt;0,IF(AND(INDIRECT(ADDRESS($C336,44))=0,INDIRECT(ADDRESS($C336,38))&lt;&gt;"UL"),INDIRECT(ADDRESS($C336,COLUMN()-12)),0),0), IF($D336&gt;0,IF(AND(INDIRECT(ADDRESS($D336,44))=0,INDIRECT(ADDRESS($D336,38))&lt;&gt;"UL"),INDIRECT(ADDRESS($D336,COLUMN()-12)),0),0), IF($E336&gt;0,IF(AND(INDIRECT(ADDRESS($E336,44))=0,INDIRECT(ADDRESS($E336,38))&lt;&gt;"UL"),INDIRECT(ADDRESS($E336,COLUMN()-12)),0),0), IF($F336&gt;0,IF(AND(INDIRECT(ADDRESS($F336,44))=0,INDIRECT(ADDRESS($F336,38))&lt;&gt;"UL"),INDIRECT(ADDRESS($F336,COLUMN()-12)),0),0), IF($G336&gt;0,IF(AND(INDIRECT(ADDRESS($G336,44))=0,INDIRECT(ADDRESS($G336,38))&lt;&gt;"UL"),INDIRECT(ADDRESS($G336,COLUMN()-12)),0),0), IF($H336&gt;0,IF(AND(INDIRECT(ADDRESS($H336,44))=0,INDIRECT(ADDRESS($H336,38))&lt;&gt;"UL"),INDIRECT(ADDRESS($H336,COLUMN()-12)),0),0), IF($I336&gt;0,IF(AND(INDIRECT(ADDRESS($I336,44))=0,INDIRECT(ADDRESS($I336,38))&lt;&gt;"UL"),INDIRECT(ADDRESS($I336,COLUMN()-12)),0),0), IF($J336&gt;0,IF(AND(INDIRECT(ADDRESS($J336,44))=0,INDIRECT(ADDRESS($J336,38))&lt;&gt;"UL"),INDIRECT(ADDRESS($J336,COLUMN()-12)),0),0), IF($K336&gt;0,IF(AND(INDIRECT(ADDRESS($K336,44))=0,INDIRECT(ADDRESS($K336,38))&lt;&gt;"UL"),INDIRECT(ADDRESS($K336,COLUMN()-11)),0),0), IF($L336&gt;0,IF(AND(INDIRECT(ADDRESS($L336,44))=0,INDIRECT(ADDRESS($L336,38))&lt;&gt;"UL"),INDIRECT(ADDRESS($L336,COLUMN()-11)),0),0), IF($M336&gt;0,IF(AND(INDIRECT(ADDRESS($M336,44))=0,INDIRECT(ADDRESS($M336,38))&lt;&gt;"UL"),INDIRECT(ADDRESS($M336,COLUMN()-11)),0),0))</f>
        <v>0.14814814814814811</v>
      </c>
      <c r="BQ336" s="57">
        <f t="shared" ref="BQ336:BQ341" ca="1" si="237">IF(AU336="S",BM336,IF(AU336="MS",BN336,IF(AU336="ML",BO336,BP336)))</f>
        <v>0.14814814814814811</v>
      </c>
      <c r="BR336" s="161">
        <f t="shared" ref="BR336:BR341" ca="1" si="238">(((AZ336+BE336+BL336+BQ336)/(AY336+BE336+BK336+BQ336)*AB336^$BR$296)^$BQ$296)*100</f>
        <v>59.212559722727455</v>
      </c>
      <c r="BS336" s="59"/>
      <c r="BT336" s="56">
        <f t="shared" ref="BT336:BT341" ca="1" si="239">IF(AD336&lt;BG336,((((AY336+BK336)*AB336)+((BE336+BQ336)*(1-AB336))+BF336)*AD336),((((AY336*AB336)+(BE336*(1-AB336))+BF336)*AD336)+(((BK336*AB336)+(BQ336*(1-AB336)))*BG336)))</f>
        <v>0.75863761356332815</v>
      </c>
      <c r="BU336" s="63">
        <f t="shared" ref="BU336:BU341" ca="1" si="240">BT336/N336</f>
        <v>5.4188400968809156E-2</v>
      </c>
      <c r="BV336" s="57" t="s">
        <v>34</v>
      </c>
      <c r="BW336" s="57" cm="1">
        <f t="array" aca="1" ref="BW336" ca="1">SUM(IF($C336&gt;0,IF(AND(INDIRECT(ADDRESS($C336,44))=0,INDIRECT(ADDRESS($C336,38))="UL",ISERROR(SEARCH("Rear",INDIRECT(ADDRESS($C336,33)))),ISERROR(SEARCH("Side",INDIRECT(ADDRESS($C336,33))))),INDIRECT(ADDRESS($C336,COLUMN())),0),0),IF($D336&gt;0,IF(AND(INDIRECT(ADDRESS($D336,44))=0,INDIRECT(ADDRESS($D336,38))="UL",ISERROR(SEARCH("Rear",INDIRECT(ADDRESS($D336,33)))),ISERROR(SEARCH("Side",INDIRECT(ADDRESS($D336,33))))),INDIRECT(ADDRESS($D336,COLUMN())),0),0),IF($E336&gt;0,IF(AND(INDIRECT(ADDRESS($E336,44))=0,INDIRECT(ADDRESS($E336,38))="UL",ISERROR(SEARCH("Rear",INDIRECT(ADDRESS($E336,33)))),ISERROR(SEARCH("Side",INDIRECT(ADDRESS($E336,33))))),INDIRECT(ADDRESS($E336,COLUMN())),0),0),IF($F336&gt;0,IF(AND(INDIRECT(ADDRESS($F336,44))=0,INDIRECT(ADDRESS($F336,38))="UL",ISERROR(SEARCH("Rear",INDIRECT(ADDRESS($F336,33)))),ISERROR(SEARCH("Side",INDIRECT(ADDRESS($F336,33))))),INDIRECT(ADDRESS($F336,COLUMN())),0),0),IF($G336&gt;0,IF(AND(INDIRECT(ADDRESS($G336,44))=0,INDIRECT(ADDRESS($G336,38))="UL",ISERROR(SEARCH("Rear",INDIRECT(ADDRESS($G336,33)))),ISERROR(SEARCH("Side",INDIRECT(ADDRESS($G336,33))))),INDIRECT(ADDRESS($G336,COLUMN())),0),0),IF($H336&gt;0,IF(AND(INDIRECT(ADDRESS($H336,44))=0,INDIRECT(ADDRESS($H336,38))="UL",ISERROR(SEARCH("Rear",INDIRECT(ADDRESS($H336,33)))),ISERROR(SEARCH("Side",INDIRECT(ADDRESS($H336,33))))),INDIRECT(ADDRESS($H336,COLUMN())),0),0),IF($I336&gt;0,IF(AND(INDIRECT(ADDRESS($I336,44))=0,INDIRECT(ADDRESS($I336,38))="UL",ISERROR(SEARCH("Rear",INDIRECT(ADDRESS($I336,33)))),ISERROR(SEARCH("Side",INDIRECT(ADDRESS($I336,33))))),INDIRECT(ADDRESS($I336,COLUMN())),0),0),IF($J336&gt;0,IF(AND(INDIRECT(ADDRESS($J336,44))=0,INDIRECT(ADDRESS($J336,38))="UL",ISERROR(SEARCH("Rear",INDIRECT(ADDRESS($J336,33)))),ISERROR(SEARCH("Side",INDIRECT(ADDRESS($J336,33))))),INDIRECT(ADDRESS($J336,COLUMN())),0),0),IF($K336&gt;0,IF(AND(INDIRECT(ADDRESS($K336,44))=0,INDIRECT(ADDRESS($K336,38))="UL",ISERROR(SEARCH("Rear",INDIRECT(ADDRESS($K336,33)))),ISERROR(SEARCH("Side",INDIRECT(ADDRESS($K336,33))))),INDIRECT(ADDRESS($K336,COLUMN())),0),0),IF($L336&gt;0,IF(AND(INDIRECT(ADDRESS($L336,44))=0,INDIRECT(ADDRESS($L336,38))="UL",ISERROR(SEARCH("Rear",INDIRECT(ADDRESS($L336,33)))),ISERROR(SEARCH("Side",INDIRECT(ADDRESS($L336,33))))),INDIRECT(ADDRESS($L336,COLUMN())),0),0),IF($M336&gt;0,IF(AND(INDIRECT(ADDRESS($M336,44))=0,INDIRECT(ADDRESS($M336,38))="UL",ISERROR(SEARCH("Rear",INDIRECT(ADDRESS($M336,33)))),ISERROR(SEARCH("Side",INDIRECT(ADDRESS($M336,33))))),INDIRECT(ADDRESS($M336,COLUMN())),0),0))</f>
        <v>0</v>
      </c>
      <c r="BX336" s="57">
        <f t="shared" ref="BX336:BX341" ca="1" si="241">IF(BV336="S",AV336,BW336)</f>
        <v>0</v>
      </c>
      <c r="BY336" s="57" cm="1">
        <f t="array" aca="1" ref="BY336" ca="1">SUM(IF($C336&gt;0,IF(AND(INDIRECT(ADDRESS($C336,44))=0,INDIRECT(ADDRESS($C336,38))="UL"),INDIRECT(ADDRESS($C336,COLUMN())),0),0),IF($D336&gt;0,IF(AND(INDIRECT(ADDRESS($D336,44))=0,INDIRECT(ADDRESS($D336,38))="UL"),INDIRECT(ADDRESS($D336,COLUMN())),0),0),IF($E336&gt;0,IF(AND(INDIRECT(ADDRESS($E336,44))=0,INDIRECT(ADDRESS($E336,38))="UL"),INDIRECT(ADDRESS($E336,COLUMN())),0),0),IF($F336&gt;0,IF(AND(INDIRECT(ADDRESS($F336,44))=0,INDIRECT(ADDRESS($F336,38))="UL"),INDIRECT(ADDRESS($F336,COLUMN())),0),0),IF($G336&gt;0,IF(AND(INDIRECT(ADDRESS($G336,44))=0,INDIRECT(ADDRESS($G336,38))="UL"),INDIRECT(ADDRESS($G336,COLUMN())),0),0),IF($H336&gt;0,IF(AND(INDIRECT(ADDRESS($H336,44))=0,INDIRECT(ADDRESS($H336,38))="UL"),INDIRECT(ADDRESS($H336,COLUMN())),0),0),IF($I336&gt;0,IF(AND(INDIRECT(ADDRESS($I336,44))=0,INDIRECT(ADDRESS($I336,38))="UL"),INDIRECT(ADDRESS($I336,COLUMN())),0),0),IF($J336&gt;0,IF(AND(INDIRECT(ADDRESS($J336,44))=0,INDIRECT(ADDRESS($J336,38))="UL"),INDIRECT(ADDRESS($J336,COLUMN())),0),0),IF($K336&gt;0,IF(AND(INDIRECT(ADDRESS($K336,44))=0,INDIRECT(ADDRESS($K336,38))="UL"),INDIRECT(ADDRESS($K336,COLUMN())),0),0),IF($L336&gt;0,IF(AND(INDIRECT(ADDRESS($L336,44))=0,INDIRECT(ADDRESS($L336,38))="UL"),INDIRECT(ADDRESS($L336,COLUMN())),0),0),IF($M336&gt;0,IF(AND(INDIRECT(ADDRESS($M336,44))=0,INDIRECT(ADDRESS($M336,38))="UL"),INDIRECT(ADDRESS($M336,COLUMN())),0),0))</f>
        <v>0</v>
      </c>
      <c r="BZ336" s="57" cm="1">
        <f t="array" aca="1" ref="BZ336" ca="1">SUM(IF($C336&gt;0,IF(AND(INDIRECT(ADDRESS($C336,44))=0,INDIRECT(ADDRESS($C336,38))="UL"),INDIRECT(ADDRESS($C336,COLUMN())),0),0),IF($D336&gt;0,IF(AND(INDIRECT(ADDRESS($D336,44))=0,INDIRECT(ADDRESS($D336,38))="UL"),INDIRECT(ADDRESS($D336,COLUMN())),0),0),IF($E336&gt;0,IF(AND(INDIRECT(ADDRESS($E336,44))=0,INDIRECT(ADDRESS($E336,38))="UL"),INDIRECT(ADDRESS($E336,COLUMN())),0),0),IF($F336&gt;0,IF(AND(INDIRECT(ADDRESS($F336,44))=0,INDIRECT(ADDRESS($F336,38))="UL"),INDIRECT(ADDRESS($F336,COLUMN())),0),0),IF($G336&gt;0,IF(AND(INDIRECT(ADDRESS($G336,44))=0,INDIRECT(ADDRESS($G336,38))="UL"),INDIRECT(ADDRESS($G336,COLUMN())),0),0),IF($H336&gt;0,IF(AND(INDIRECT(ADDRESS($H336,44))=0,INDIRECT(ADDRESS($H336,38))="UL"),INDIRECT(ADDRESS($H336,COLUMN())),0),0),IF($I336&gt;0,IF(AND(INDIRECT(ADDRESS($I336,44))=0,INDIRECT(ADDRESS($I336,38))="UL"),INDIRECT(ADDRESS($I336,COLUMN())),0),0),IF($J336&gt;0,IF(AND(INDIRECT(ADDRESS($J336,44))=0,INDIRECT(ADDRESS($J336,38))="UL"),INDIRECT(ADDRESS($J336,COLUMN())),0),0),IF($K336&gt;0,IF(AND(INDIRECT(ADDRESS($K336,44))=0,INDIRECT(ADDRESS($K336,38))="UL"),INDIRECT(ADDRESS($K336,COLUMN())),0),0),IF($L336&gt;0,IF(AND(INDIRECT(ADDRESS($L336,44))=0,INDIRECT(ADDRESS($L336,38))="UL"),INDIRECT(ADDRESS($L336,COLUMN())),0),0),IF($M336&gt;0,IF(AND(INDIRECT(ADDRESS($M336,44))=0,INDIRECT(ADDRESS($M336,38))="UL"),INDIRECT(ADDRESS($M336,COLUMN())),0),0))</f>
        <v>0</v>
      </c>
      <c r="CA336" s="57">
        <f t="shared" ref="CA336:CA341" ca="1" si="242">IF(BV336="S",BY336,BZ336)</f>
        <v>0</v>
      </c>
      <c r="CB336" s="57"/>
      <c r="CC336" s="57">
        <f t="shared" ref="CC336:CC341" si="243">IF(BV336="S",BH336,CB336)</f>
        <v>0</v>
      </c>
      <c r="CD336" s="57" cm="1">
        <f t="array" aca="1" ref="CD336" ca="1">SUM(IF($C336&gt;0,IF(AND(INDIRECT(ADDRESS($C336,44))=0,INDIRECT(ADDRESS($C336,38))&lt;&gt;"UL"),INDIRECT(ADDRESS($C336,COLUMN())),0),0),IF($D336&gt;0,IF(AND(INDIRECT(ADDRESS($D336,44))=0,INDIRECT(ADDRESS($D336,38))&lt;&gt;"UL"),INDIRECT(ADDRESS($D336,COLUMN())),0),0),IF($E336&gt;0,IF(AND(INDIRECT(ADDRESS($E336,44))=0,INDIRECT(ADDRESS($E336,38))&lt;&gt;"UL"),INDIRECT(ADDRESS($E336,COLUMN())),0),0),IF($F336&gt;0,IF(AND(INDIRECT(ADDRESS($F336,44))=0,INDIRECT(ADDRESS($F336,38))&lt;&gt;"UL"),INDIRECT(ADDRESS($F336,COLUMN())),0),0),IF($G336&gt;0,IF(AND(INDIRECT(ADDRESS($G336,44))=0,INDIRECT(ADDRESS($G336,38))&lt;&gt;"UL"),INDIRECT(ADDRESS($G336,COLUMN())),0),0),IF($H336&gt;0,IF(AND(INDIRECT(ADDRESS($H336,44))=0,INDIRECT(ADDRESS($H336,38))&lt;&gt;"UL"),INDIRECT(ADDRESS($H336,COLUMN())),0),0),IF($I336&gt;0,IF(AND(INDIRECT(ADDRESS($I336,44))=0,INDIRECT(ADDRESS($I336,38))&lt;&gt;"UL"),INDIRECT(ADDRESS($I336,COLUMN())),0),0),IF($J336&gt;0,IF(AND(INDIRECT(ADDRESS($J336,44))=0,INDIRECT(ADDRESS($J336,38))&lt;&gt;"UL"),INDIRECT(ADDRESS($J336,COLUMN())),0),0),IF($K336&gt;0,IF(AND(INDIRECT(ADDRESS($K336,44))=0,INDIRECT(ADDRESS($K336,38))&lt;&gt;"UL"),INDIRECT(ADDRESS($K336,COLUMN())),0),0),IF($L336&gt;0,IF(AND(INDIRECT(ADDRESS($L336,44))=0,INDIRECT(ADDRESS($L336,38))&lt;&gt;"UL"),INDIRECT(ADDRESS($L336,COLUMN())),0),0),IF($M336&gt;0,IF(AND(INDIRECT(ADDRESS($M336,44))=0,INDIRECT(ADDRESS($M336,38))&lt;&gt;"UL"),INDIRECT(ADDRESS($M336,COLUMN())),0),0))</f>
        <v>9.2592592592592574E-2</v>
      </c>
      <c r="CE336" s="57" cm="1">
        <f t="array" aca="1" ref="CE336" ca="1">SUM(IF($C336&gt;0,IF(AND(INDIRECT(ADDRESS($C336,44))=0,INDIRECT(ADDRESS($C336,38))&lt;&gt;"UL"),INDIRECT(ADDRESS($C336,COLUMN())),0),0),IF($D336&gt;0,IF(AND(INDIRECT(ADDRESS($D336,44))=0,INDIRECT(ADDRESS($D336,38))&lt;&gt;"UL"),INDIRECT(ADDRESS($D336,COLUMN())),0),0),IF($E336&gt;0,IF(AND(INDIRECT(ADDRESS($E336,44))=0,INDIRECT(ADDRESS($E336,38))&lt;&gt;"UL"),INDIRECT(ADDRESS($E336,COLUMN())),0),0),IF($F336&gt;0,IF(AND(INDIRECT(ADDRESS($F336,44))=0,INDIRECT(ADDRESS($F336,38))&lt;&gt;"UL"),INDIRECT(ADDRESS($F336,COLUMN())),0),0),IF($G336&gt;0,IF(AND(INDIRECT(ADDRESS($G336,44))=0,INDIRECT(ADDRESS($G336,38))&lt;&gt;"UL"),INDIRECT(ADDRESS($G336,COLUMN())),0),0),IF($H336&gt;0,IF(AND(INDIRECT(ADDRESS($H336,44))=0,INDIRECT(ADDRESS($H336,38))&lt;&gt;"UL"),INDIRECT(ADDRESS($H336,COLUMN())),0),0),IF($I336&gt;0,IF(AND(INDIRECT(ADDRESS($I336,44))=0,INDIRECT(ADDRESS($I336,38))&lt;&gt;"UL"),INDIRECT(ADDRESS($I336,COLUMN())),0),0),IF($J336&gt;0,IF(AND(INDIRECT(ADDRESS($J336,44))=0,INDIRECT(ADDRESS($J336,38))&lt;&gt;"UL"),INDIRECT(ADDRESS($J336,COLUMN())),0),0),IF($K336&gt;0,IF(AND(INDIRECT(ADDRESS($K336,44))=0,INDIRECT(ADDRESS($K336,38))&lt;&gt;"UL"),INDIRECT(ADDRESS($K336,COLUMN())),0),0),IF($L336&gt;0,IF(AND(INDIRECT(ADDRESS($L336,44))=0,INDIRECT(ADDRESS($L336,38))&lt;&gt;"UL"),INDIRECT(ADDRESS($L336,COLUMN())),0),0),IF($M336&gt;0,IF(AND(INDIRECT(ADDRESS($M336,44))=0,INDIRECT(ADDRESS($M336,38))&lt;&gt;"UL"),INDIRECT(ADDRESS($M336,COLUMN())),0),0))</f>
        <v>0</v>
      </c>
      <c r="CF336" s="57">
        <f t="shared" ref="CF336:CF341" ca="1" si="244">IF(BV336="S",CD336,CE336)</f>
        <v>0</v>
      </c>
      <c r="CG336" s="57">
        <f t="shared" ref="CG336:CG341" ca="1" si="245">IF(AD336&lt;BG336,((((BX336+CC336)*AB336)+((CA336+CF336)*(1-AB336)))*AD336),((((BX336*AB336)+((CA336)*(1-AB336)))*AD336)+(((CC336*AB336)+((CF336))*(1-AB336)))*BG336))</f>
        <v>0</v>
      </c>
      <c r="CH336" s="57">
        <f t="shared" ref="CH336:CH341" ca="1" si="246">CG336/N336</f>
        <v>0</v>
      </c>
      <c r="CI336" s="19">
        <f t="shared" ref="CI336:CI341" ca="1" si="247">AD336*X336</f>
        <v>10.667218836250976</v>
      </c>
      <c r="CJ336" s="19"/>
      <c r="CK336" s="57" cm="1">
        <f t="array" aca="1" ref="CK336" ca="1">IF(AU336="S", SUM(IF($C336&gt;0,IF(INDIRECT(ADDRESS($C336,43))&lt;&gt;1,INDIRECT(ADDRESS($C336,48)),0),0), IF($D336&gt;0,IF(INDIRECT(ADDRESS($D336,43))&lt;&gt;1,INDIRECT(ADDRESS($D336,48)),0),0), IF($E336&gt;0,IF(INDIRECT(ADDRESS($E336,43))&lt;&gt;1,INDIRECT(ADDRESS($E336,48)),0),0), IF($F336&gt;0,IF(INDIRECT(ADDRESS($F336,43))&lt;&gt;1,INDIRECT(ADDRESS($F336,48)),0),0), IF($G336&gt;0,IF(INDIRECT(ADDRESS($G336,43))&lt;&gt;1,INDIRECT(ADDRESS($G336,48)),0),0), IF($H336&gt;0,IF(INDIRECT(ADDRESS($H336,43))&lt;&gt;1,INDIRECT(ADDRESS($H336,48)),0),0), IF($I336&gt;0,IF(INDIRECT(ADDRESS($I336,43))&lt;&gt;1,INDIRECT(ADDRESS($I336,48)),0),0), IF($J336&gt;0,IF(INDIRECT(ADDRESS($J336,43))&lt;&gt;1,INDIRECT(ADDRESS($J336,48)),0),0), IF($K336&gt;0,IF(INDIRECT(ADDRESS($K336,43))&lt;&gt;1,INDIRECT(ADDRESS($K336,48)),0),0), IF($L336&gt;0,IF(INDIRECT(ADDRESS($L336,43))&lt;&gt;1,INDIRECT(ADDRESS($L336,48)),0),0), IF($M336&gt;0,IF(INDIRECT(ADDRESS($M336,43))&lt;&gt;1,INDIRECT(ADDRESS($M336,48)),0),0)), IF(AU336="L",SUM(IF($C336&gt;0,IF(INDIRECT(ADDRESS($C336,43))&lt;&gt;1,INDIRECT(ADDRESS($C336,50)),0),0), IF($D336&gt;0,IF(INDIRECT(ADDRESS($D336,43))&lt;&gt;1,INDIRECT(ADDRESS($D336,50)),0),0), IF($E336&gt;0,IF(INDIRECT(ADDRESS($E336,43))&lt;&gt;1,INDIRECT(ADDRESS($E336,50)),0),0), IF($F336&gt;0,IF(INDIRECT(ADDRESS($F336,43))&lt;&gt;1,INDIRECT(ADDRESS($F336,50)),0),0), IF($G336&gt;0,IF(INDIRECT(ADDRESS($G336,43))&lt;&gt;1,INDIRECT(ADDRESS($G336,50)),0),0), IF($G336&gt;0,IF(INDIRECT(ADDRESS($G336,43))&lt;&gt;1,INDIRECT(ADDRESS($G336,50)),0),0), IF($H336&gt;0,IF(INDIRECT(ADDRESS($H336,43))&lt;&gt;1,INDIRECT(ADDRESS($H336,50)),0),0), IF($I336&gt;0,IF(INDIRECT(ADDRESS($I336,43))&lt;&gt;1,INDIRECT(ADDRESS($I336,50)),0),0), IF($J336&gt;0,IF(INDIRECT(ADDRESS($J336,43))&lt;&gt;1,INDIRECT(ADDRESS($J336,50)),0),0), IF($K336&gt;0,IF(INDIRECT(ADDRESS($K336,43))&lt;&gt;1,INDIRECT(ADDRESS($K336,50)),0),0), IF($L336&gt;0,IF(INDIRECT(ADDRESS($L336,43))&lt;&gt;1,INDIRECT(ADDRESS($L336,50)),0),0), IF($M336&gt;0,IF(INDIRECT(ADDRESS($M336,43))&lt;&gt;1,INDIRECT(ADDRESS($M336,50)),0),0)), SUM(IF($C336&gt;0,IF(INDIRECT(ADDRESS($C336,43))&lt;&gt;1,INDIRECT(ADDRESS($C336,49)),0),0), IF($D336&gt;0,IF(INDIRECT(ADDRESS($D336,43))&lt;&gt;1,INDIRECT(ADDRESS($D336,49)),0),0), IF($E336&gt;0,IF(INDIRECT(ADDRESS($E336,43))&lt;&gt;1,INDIRECT(ADDRESS($E336,49)),0),0), IF($F336&gt;0,IF(INDIRECT(ADDRESS($F336,43))&lt;&gt;1,INDIRECT(ADDRESS($F336,49)),0),0), IF($G336&gt;0,IF(INDIRECT(ADDRESS($G336,43))&lt;&gt;1,INDIRECT(ADDRESS($G336,49)),0),0), IF($G336&gt;0,IF(INDIRECT(ADDRESS($G336,43))&lt;&gt;1,INDIRECT(ADDRESS($G336,49)),0),0), IF($H336&gt;0,IF(INDIRECT(ADDRESS($H336,43))&lt;&gt;1,INDIRECT(ADDRESS($H336,49)),0),0), IF($I336&gt;0,IF(INDIRECT(ADDRESS($I336,43))&lt;&gt;1,INDIRECT(ADDRESS($I336,49)),0),0), IF($J336&gt;0,IF(INDIRECT(ADDRESS($J336,43))&lt;&gt;1,INDIRECT(ADDRESS($J336,49)),0),0), IF($K336&gt;0,IF(INDIRECT(ADDRESS($K336,43))&lt;&gt;1,INDIRECT(ADDRESS($K336,49)),0),0), IF($L336&gt;0,IF(INDIRECT(ADDRESS($L336,43))&lt;&gt;1,INDIRECT(ADDRESS($L336,49)),0),0), IF($M336&gt;0,IF(INDIRECT(ADDRESS($M336,43))&lt;&gt;1,INDIRECT(ADDRESS($M336,49)),0),0))))</f>
        <v>1.8888888888888888</v>
      </c>
      <c r="CL336" s="57" cm="1">
        <f t="array" aca="1" ref="CL336" ca="1">SUM(IF($C336&gt;0,IF(INDIRECT(ADDRESS($C336,44))=1,INDIRECT(ADDRESS($C336,90)),0),0), IF($D336&gt;0,IF(INDIRECT(ADDRESS($D336,44))=1,INDIRECT(ADDRESS($D336,90)),0),0), IF($E336&gt;0,IF(INDIRECT(ADDRESS($E336,44))=1,INDIRECT(ADDRESS($E336,90)),0),0), IF($F336&gt;0,IF(INDIRECT(ADDRESS($F336,44))=1,INDIRECT(ADDRESS($F336,90)),0),0), IF($G336&gt;0,IF(INDIRECT(ADDRESS($G336,44))=1,INDIRECT(ADDRESS($G336,90)),0),0), IF($H336&gt;0,IF(INDIRECT(ADDRESS($H336,44))=1,INDIRECT(ADDRESS($H336,90)),0),0), IF($I336&gt;0,IF(INDIRECT(ADDRESS($I336,44))=1,INDIRECT(ADDRESS($I336,90)),0),0), IF($J336&gt;0,IF(INDIRECT(ADDRESS($J336,44))=1,INDIRECT(ADDRESS($J336,90)),0),0), IF($K336&gt;0,IF(INDIRECT(ADDRESS($K336,44))=1,INDIRECT(ADDRESS($K336,90)),0),0), IF($L336&gt;0,IF(INDIRECT(ADDRESS($L336,44))=1,INDIRECT(ADDRESS($L336,90)),0),0), IF($M336&gt;0,IF(INDIRECT(ADDRESS($M336,44))=1,INDIRECT(ADDRESS($M336,90)),0),0))</f>
        <v>0</v>
      </c>
      <c r="CM336" s="56">
        <f t="shared" ref="CM336:CM341" ca="1" si="248">((BU336/$BU$34)^$BU$296)</f>
        <v>0.39892611722126137</v>
      </c>
      <c r="CN336" s="59"/>
    </row>
    <row r="337" spans="1:92" x14ac:dyDescent="0.25">
      <c r="A337" s="62" t="s">
        <v>620</v>
      </c>
      <c r="B337" s="122">
        <v>323</v>
      </c>
      <c r="C337" s="122">
        <v>29</v>
      </c>
      <c r="D337" s="122">
        <v>332</v>
      </c>
      <c r="E337" s="122"/>
      <c r="F337" s="122"/>
      <c r="G337" s="122"/>
      <c r="H337" s="122"/>
      <c r="I337" s="67"/>
      <c r="J337" s="67"/>
      <c r="K337" s="67"/>
      <c r="L337" s="67"/>
      <c r="M337" s="67"/>
      <c r="N337" s="67">
        <f ca="1">-3+SUM(INDIRECT(ADDRESS(B337,COLUMN())),IF(C337&gt;0,INDIRECT(ADDRESS(C337,COLUMN())),0),IF(D337&gt;0,INDIRECT(ADDRESS(D337,14)),0),IF(E337&gt;0,INDIRECT(ADDRESS(E337,COLUMN())),0),IF(F337&gt;0,INDIRECT(ADDRESS(F337,COLUMN())),0),IF(G337&gt;0,INDIRECT(ADDRESS(G337,COLUMN())),0),IF(H337&gt;0,INDIRECT(ADDRESS(H337,COLUMN())),0),IF(I337&gt;0,INDIRECT(ADDRESS(I337,COLUMN())),0),IF(J337&gt;0,INDIRECT(ADDRESS(J337,COLUMN())),0),IF(K337&gt;0,INDIRECT(ADDRESS(K337,COLUMN())),0),IF(L337&gt;0,INDIRECT(ADDRESS(L337,COLUMN())),0),IF(M337&gt;0,INDIRECT(ADDRESS(M337,COLUMN())),0))</f>
        <v>22</v>
      </c>
      <c r="O337" s="67" t="str" cm="1">
        <f t="array" aca="1" ref="O337" ca="1">INDIRECT(ADDRESS($B337,COLUMN()))</f>
        <v>Bomber</v>
      </c>
      <c r="P337" s="67" cm="1">
        <f t="array" aca="1" ref="P337" ca="1">INDIRECT(ADDRESS($B337,COLUMN()))</f>
        <v>4</v>
      </c>
      <c r="Q337" s="67" cm="1">
        <f t="array" aca="1" ref="Q337" ca="1">INDIRECT(ADDRESS($B337,COLUMN()))</f>
        <v>4</v>
      </c>
      <c r="R337" s="67" t="str" cm="1">
        <f t="array" aca="1" ref="R337" ca="1">INDIRECT(ADDRESS($B337,COLUMN()))</f>
        <v>-</v>
      </c>
      <c r="S337" s="67" cm="1">
        <f t="array" aca="1" ref="S337" ca="1">INDIRECT(ADDRESS($B337,COLUMN()))</f>
        <v>2</v>
      </c>
      <c r="T337" s="67" t="str" cm="1">
        <f t="array" aca="1" ref="T337" ca="1">INDIRECT(ADDRESS($B337,COLUMN()))</f>
        <v>1-3</v>
      </c>
      <c r="U337" s="67" cm="1">
        <f t="array" aca="1" ref="U337" ca="1">INDIRECT(ADDRESS($B337,COLUMN()))</f>
        <v>3</v>
      </c>
      <c r="V337" s="67" cm="1">
        <f t="array" aca="1" ref="V337" ca="1">INDIRECT(ADDRESS($B337,COLUMN()))</f>
        <v>0</v>
      </c>
      <c r="W337" s="67" cm="1">
        <f t="array" aca="1" ref="W337" ca="1">INDIRECT(ADDRESS($B337,COLUMN()))</f>
        <v>5</v>
      </c>
      <c r="X337" s="67" cm="1">
        <f t="array" aca="1" ref="X337" ca="1">INDIRECT(ADDRESS($B337,COLUMN()))</f>
        <v>5</v>
      </c>
      <c r="Y337" s="67" cm="1">
        <f t="array" aca="1" ref="Y337" ca="1">INDIRECT(ADDRESS($B337,COLUMN()))</f>
        <v>0</v>
      </c>
      <c r="Z337" s="67" cm="1">
        <f t="array" aca="1" ref="Z337" ca="1">INDIRECT(ADDRESS($B337,COLUMN()))</f>
        <v>5</v>
      </c>
      <c r="AA337" s="67" t="str" cm="1">
        <f t="array" aca="1" ref="AA337" ca="1">INDIRECT(ADDRESS($B337,COLUMN()))</f>
        <v>Rocket Boosters</v>
      </c>
      <c r="AB337" s="56">
        <f t="shared" ca="1" si="230"/>
        <v>0.68859119222099685</v>
      </c>
      <c r="AC337" s="56">
        <f t="shared" ca="1" si="231"/>
        <v>0.95465145831360521</v>
      </c>
      <c r="AD337" s="56">
        <f t="shared" ca="1" si="232"/>
        <v>3.3205268115255837</v>
      </c>
      <c r="AF337" s="52"/>
      <c r="AG337" s="52"/>
      <c r="AH337" s="57"/>
      <c r="AI337" s="57">
        <f>INT(AI319/2+0.5)</f>
        <v>0</v>
      </c>
      <c r="AJ337" s="57"/>
      <c r="AK337" s="57"/>
      <c r="AL337" s="57"/>
      <c r="AM337" s="57"/>
      <c r="AN337" s="57"/>
      <c r="AO337" s="57"/>
      <c r="AP337" s="57"/>
      <c r="AQ337" s="57"/>
      <c r="AR337" s="57"/>
      <c r="AS337" s="57"/>
      <c r="AT337" s="52"/>
      <c r="AU337" s="54" t="s">
        <v>117</v>
      </c>
      <c r="AV337" s="57" cm="1">
        <f t="array" aca="1" ref="AV337" ca="1">SUM(IF($C337&gt;0,IF(AND(INDIRECT(ADDRESS($C337,44))=0,INDIRECT(ADDRESS($C337,38))="UL",ISERROR(SEARCH("Rear",INDIRECT(ADDRESS($C337,33)))),ISERROR(SEARCH("Side",INDIRECT(ADDRESS($C337,33))))),INDIRECT(ADDRESS($C337,COLUMN())),0),0),IF($D337&gt;0,IF(AND(INDIRECT(ADDRESS($D337,44))=0,INDIRECT(ADDRESS($D337,38))="UL",ISERROR(SEARCH("Rear",INDIRECT(ADDRESS($D337,33)))),ISERROR(SEARCH("Side",INDIRECT(ADDRESS($D337,33))))),INDIRECT(ADDRESS($D337,COLUMN())),0),0),IF($E337&gt;0,IF(AND(INDIRECT(ADDRESS($E337,44))=0,INDIRECT(ADDRESS($E337,38))="UL",ISERROR(SEARCH("Rear",INDIRECT(ADDRESS($E337,33)))),ISERROR(SEARCH("Side",INDIRECT(ADDRESS($E337,33))))),INDIRECT(ADDRESS($E337,COLUMN())),0),0),IF($F337&gt;0,IF(AND(INDIRECT(ADDRESS($F337,44))=0,INDIRECT(ADDRESS($F337,38))="UL",ISERROR(SEARCH("Rear",INDIRECT(ADDRESS($F337,33)))),ISERROR(SEARCH("Side",INDIRECT(ADDRESS($F337,33))))),INDIRECT(ADDRESS($F337,COLUMN())),0),0),IF($G337&gt;0,IF(AND(INDIRECT(ADDRESS($G337,44))=0,INDIRECT(ADDRESS($G337,38))="UL",ISERROR(SEARCH("Rear",INDIRECT(ADDRESS($G337,33)))),ISERROR(SEARCH("Side",INDIRECT(ADDRESS($G337,33))))),INDIRECT(ADDRESS($G337,COLUMN())),0),0),IF($H337&gt;0,IF(AND(INDIRECT(ADDRESS($H337,44))=0,INDIRECT(ADDRESS($H337,38))="UL",ISERROR(SEARCH("Rear",INDIRECT(ADDRESS($H337,33)))),ISERROR(SEARCH("Side",INDIRECT(ADDRESS($H337,33))))),INDIRECT(ADDRESS($H337,COLUMN())),0),0),IF($I337&gt;0,IF(AND(INDIRECT(ADDRESS($I337,44))=0,INDIRECT(ADDRESS($I337,38))="UL",ISERROR(SEARCH("Rear",INDIRECT(ADDRESS($I337,33)))),ISERROR(SEARCH("Side",INDIRECT(ADDRESS($I337,33))))),INDIRECT(ADDRESS($I337,COLUMN())),0),0),IF($J337&gt;0,IF(AND(INDIRECT(ADDRESS($J337,44))=0,INDIRECT(ADDRESS($J337,38))="UL",ISERROR(SEARCH("Rear",INDIRECT(ADDRESS($J337,33)))),ISERROR(SEARCH("Side",INDIRECT(ADDRESS($J337,33))))),INDIRECT(ADDRESS($J337,COLUMN())),0),0),IF($K337&gt;0,IF(AND(INDIRECT(ADDRESS($K337,44))=0,INDIRECT(ADDRESS($K337,38))="UL",ISERROR(SEARCH("Rear",INDIRECT(ADDRESS($K337,33)))),ISERROR(SEARCH("Side",INDIRECT(ADDRESS($K337,33))))),INDIRECT(ADDRESS($K337,COLUMN())),0),0),IF($L337&gt;0,IF(AND(INDIRECT(ADDRESS($L337,44))=0,INDIRECT(ADDRESS($L337,38))="UL",ISERROR(SEARCH("Rear",INDIRECT(ADDRESS($L337,33)))),ISERROR(SEARCH("Side",INDIRECT(ADDRESS($L337,33))))),INDIRECT(ADDRESS($L337,COLUMN())),0),0),IF($M337&gt;0,IF(AND(INDIRECT(ADDRESS($M337,44))=0,INDIRECT(ADDRESS($M337,38))="UL",ISERROR(SEARCH("Rear",INDIRECT(ADDRESS($M337,33)))),ISERROR(SEARCH("Side",INDIRECT(ADDRESS($M337,33))))),INDIRECT(ADDRESS($M337,COLUMN())),0),0))</f>
        <v>0</v>
      </c>
      <c r="AW337" s="57" cm="1">
        <f t="array" aca="1" ref="AW337" ca="1">SUM(IF($C337&gt;0,IF(AND(INDIRECT(ADDRESS($C337,44))=0,INDIRECT(ADDRESS($C337,38))="UL",ISERROR(SEARCH("Rear",INDIRECT(ADDRESS($C337,33)))),ISERROR(SEARCH("Side",INDIRECT(ADDRESS($C337,33))))),INDIRECT(ADDRESS($C337,COLUMN())),0),0),IF($D337&gt;0,IF(AND(INDIRECT(ADDRESS($D337,44))=0,INDIRECT(ADDRESS($D337,38))="UL",ISERROR(SEARCH("Rear",INDIRECT(ADDRESS($D337,33)))),ISERROR(SEARCH("Side",INDIRECT(ADDRESS($D337,33))))),INDIRECT(ADDRESS($D337,COLUMN())),0),0),IF($E337&gt;0,IF(AND(INDIRECT(ADDRESS($E337,44))=0,INDIRECT(ADDRESS($E337,38))="UL",ISERROR(SEARCH("Rear",INDIRECT(ADDRESS($E337,33)))),ISERROR(SEARCH("Side",INDIRECT(ADDRESS($E337,33))))),INDIRECT(ADDRESS($E337,COLUMN())),0),0),IF($F337&gt;0,IF(AND(INDIRECT(ADDRESS($F337,44))=0,INDIRECT(ADDRESS($F337,38))="UL",ISERROR(SEARCH("Rear",INDIRECT(ADDRESS($F337,33)))),ISERROR(SEARCH("Side",INDIRECT(ADDRESS($F337,33))))),INDIRECT(ADDRESS($F337,COLUMN())),0),0),IF($G337&gt;0,IF(AND(INDIRECT(ADDRESS($G337,44))=0,INDIRECT(ADDRESS($G337,38))="UL",ISERROR(SEARCH("Rear",INDIRECT(ADDRESS($G337,33)))),ISERROR(SEARCH("Side",INDIRECT(ADDRESS($G337,33))))),INDIRECT(ADDRESS($G337,COLUMN())),0),0),IF($H337&gt;0,IF(AND(INDIRECT(ADDRESS($H337,44))=0,INDIRECT(ADDRESS($H337,38))="UL",ISERROR(SEARCH("Rear",INDIRECT(ADDRESS($H337,33)))),ISERROR(SEARCH("Side",INDIRECT(ADDRESS($H337,33))))),INDIRECT(ADDRESS($H337,COLUMN())),0),0),IF($I337&gt;0,IF(AND(INDIRECT(ADDRESS($I337,44))=0,INDIRECT(ADDRESS($I337,38))="UL",ISERROR(SEARCH("Rear",INDIRECT(ADDRESS($I337,33)))),ISERROR(SEARCH("Side",INDIRECT(ADDRESS($I337,33))))),INDIRECT(ADDRESS($I337,COLUMN())),0),0),IF($J337&gt;0,IF(AND(INDIRECT(ADDRESS($J337,44))=0,INDIRECT(ADDRESS($J337,38))="UL",ISERROR(SEARCH("Rear",INDIRECT(ADDRESS($J337,33)))),ISERROR(SEARCH("Side",INDIRECT(ADDRESS($J337,33))))),INDIRECT(ADDRESS($J337,COLUMN())),0),0),IF($K337&gt;0,IF(AND(INDIRECT(ADDRESS($K337,44))=0,INDIRECT(ADDRESS($K337,38))="UL",ISERROR(SEARCH("Rear",INDIRECT(ADDRESS($K337,33)))),ISERROR(SEARCH("Side",INDIRECT(ADDRESS($K337,33))))),INDIRECT(ADDRESS($K337,COLUMN())),0),0),IF($L337&gt;0,IF(AND(INDIRECT(ADDRESS($L337,44))=0,INDIRECT(ADDRESS($L337,38))="UL",ISERROR(SEARCH("Rear",INDIRECT(ADDRESS($L337,33)))),ISERROR(SEARCH("Side",INDIRECT(ADDRESS($L337,33))))),INDIRECT(ADDRESS($L337,COLUMN())),0),0),IF($M337&gt;0,IF(AND(INDIRECT(ADDRESS($M337,44))=0,INDIRECT(ADDRESS($M337,38))="UL",ISERROR(SEARCH("Rear",INDIRECT(ADDRESS($M337,33)))),ISERROR(SEARCH("Side",INDIRECT(ADDRESS($M337,33))))),INDIRECT(ADDRESS($M337,COLUMN())),0),0))</f>
        <v>0.33333333333333331</v>
      </c>
      <c r="AX337" s="57" cm="1">
        <f t="array" aca="1" ref="AX337" ca="1">SUM(IF($C337&gt;0,IF(AND(INDIRECT(ADDRESS($C337,44))=0,INDIRECT(ADDRESS($C337,38))="UL",ISERROR(SEARCH("Rear",INDIRECT(ADDRESS($C337,33)))),ISERROR(SEARCH("Side",INDIRECT(ADDRESS($C337,33))))),INDIRECT(ADDRESS($C337,COLUMN())),0),0),IF($D337&gt;0,IF(AND(INDIRECT(ADDRESS($D337,44))=0,INDIRECT(ADDRESS($D337,38))="UL",ISERROR(SEARCH("Rear",INDIRECT(ADDRESS($D337,33)))),ISERROR(SEARCH("Side",INDIRECT(ADDRESS($D337,33))))),INDIRECT(ADDRESS($D337,COLUMN())),0),0),IF($E337&gt;0,IF(AND(INDIRECT(ADDRESS($E337,44))=0,INDIRECT(ADDRESS($E337,38))="UL",ISERROR(SEARCH("Rear",INDIRECT(ADDRESS($E337,33)))),ISERROR(SEARCH("Side",INDIRECT(ADDRESS($E337,33))))),INDIRECT(ADDRESS($E337,COLUMN())),0),0),IF($F337&gt;0,IF(AND(INDIRECT(ADDRESS($F337,44))=0,INDIRECT(ADDRESS($F337,38))="UL",ISERROR(SEARCH("Rear",INDIRECT(ADDRESS($F337,33)))),ISERROR(SEARCH("Side",INDIRECT(ADDRESS($F337,33))))),INDIRECT(ADDRESS($F337,COLUMN())),0),0),IF($G337&gt;0,IF(AND(INDIRECT(ADDRESS($G337,44))=0,INDIRECT(ADDRESS($G337,38))="UL",ISERROR(SEARCH("Rear",INDIRECT(ADDRESS($G337,33)))),ISERROR(SEARCH("Side",INDIRECT(ADDRESS($G337,33))))),INDIRECT(ADDRESS($G337,COLUMN())),0),0),IF($H337&gt;0,IF(AND(INDIRECT(ADDRESS($H337,44))=0,INDIRECT(ADDRESS($H337,38))="UL",ISERROR(SEARCH("Rear",INDIRECT(ADDRESS($H337,33)))),ISERROR(SEARCH("Side",INDIRECT(ADDRESS($H337,33))))),INDIRECT(ADDRESS($H337,COLUMN())),0),0),IF($I337&gt;0,IF(AND(INDIRECT(ADDRESS($I337,44))=0,INDIRECT(ADDRESS($I337,38))="UL",ISERROR(SEARCH("Rear",INDIRECT(ADDRESS($I337,33)))),ISERROR(SEARCH("Side",INDIRECT(ADDRESS($I337,33))))),INDIRECT(ADDRESS($I337,COLUMN())),0),0),IF($J337&gt;0,IF(AND(INDIRECT(ADDRESS($J337,44))=0,INDIRECT(ADDRESS($J337,38))="UL",ISERROR(SEARCH("Rear",INDIRECT(ADDRESS($J337,33)))),ISERROR(SEARCH("Side",INDIRECT(ADDRESS($J337,33))))),INDIRECT(ADDRESS($J337,COLUMN())),0),0),IF($K337&gt;0,IF(AND(INDIRECT(ADDRESS($K337,44))=0,INDIRECT(ADDRESS($K337,38))="UL",ISERROR(SEARCH("Rear",INDIRECT(ADDRESS($K337,33)))),ISERROR(SEARCH("Side",INDIRECT(ADDRESS($K337,33))))),INDIRECT(ADDRESS($K337,COLUMN())),0),0),IF($L337&gt;0,IF(AND(INDIRECT(ADDRESS($L337,44))=0,INDIRECT(ADDRESS($L337,38))="UL",ISERROR(SEARCH("Rear",INDIRECT(ADDRESS($L337,33)))),ISERROR(SEARCH("Side",INDIRECT(ADDRESS($L337,33))))),INDIRECT(ADDRESS($L337,COLUMN())),0),0),IF($M337&gt;0,IF(AND(INDIRECT(ADDRESS($M337,44))=0,INDIRECT(ADDRESS($M337,38))="UL",ISERROR(SEARCH("Rear",INDIRECT(ADDRESS($M337,33)))),ISERROR(SEARCH("Side",INDIRECT(ADDRESS($M337,33))))),INDIRECT(ADDRESS($M337,COLUMN())),0),0))</f>
        <v>0.22222222222222221</v>
      </c>
      <c r="AY337" s="58">
        <f t="shared" ca="1" si="233"/>
        <v>0.33333333333333331</v>
      </c>
      <c r="AZ337" s="58">
        <f t="shared" ca="1" si="234"/>
        <v>0.1851851851851852</v>
      </c>
      <c r="BA337" s="58" cm="1">
        <f t="array" aca="1" ref="BA337" ca="1">SUM(IF($C337&gt;0,IF(AND(INDIRECT(ADDRESS($C337,44))=0,INDIRECT(ADDRESS($C337,38))="UL"),INDIRECT(ADDRESS($C337,COLUMN())),0),0),IF($D337&gt;0,IF(AND(INDIRECT(ADDRESS($D337,44))=0,INDIRECT(ADDRESS($D337,38))="UL"),INDIRECT(ADDRESS($D337,COLUMN())),0),0),IF($E337&gt;0,IF(AND(INDIRECT(ADDRESS($E337,44))=0,INDIRECT(ADDRESS($E337,38))="UL"),INDIRECT(ADDRESS($E337,COLUMN())),0),0),IF($F337&gt;0,IF(AND(INDIRECT(ADDRESS($F337,44))=0,INDIRECT(ADDRESS($F337,38))="UL"),INDIRECT(ADDRESS($F337,COLUMN())),0),0),IF($G337&gt;0,IF(AND(INDIRECT(ADDRESS($G337,44))=0,INDIRECT(ADDRESS($G337,38))="UL"),INDIRECT(ADDRESS($G337,COLUMN())),0),0),IF($H337&gt;0,IF(AND(INDIRECT(ADDRESS($H337,44))=0,INDIRECT(ADDRESS($H337,38))="UL"),INDIRECT(ADDRESS($H337,COLUMN())),0),0),IF($I337&gt;0,IF(AND(INDIRECT(ADDRESS($I337,44))=0,INDIRECT(ADDRESS($I337,38))="UL"),INDIRECT(ADDRESS($I337,COLUMN())),0),0),IF($J337&gt;0,IF(AND(INDIRECT(ADDRESS($J337,44))=0,INDIRECT(ADDRESS($J337,38))="UL"),INDIRECT(ADDRESS($J337,COLUMN())),0),0),IF($K337&gt;0,IF(AND(INDIRECT(ADDRESS($K337,44))=0,INDIRECT(ADDRESS($K337,38))="UL"),INDIRECT(ADDRESS($K337,COLUMN())),0),0),IF($L337&gt;0,IF(AND(INDIRECT(ADDRESS($L337,44))=0,INDIRECT(ADDRESS($L337,38))="UL"),INDIRECT(ADDRESS($L337,COLUMN())),0),0),IF($M337&gt;0,IF(AND(INDIRECT(ADDRESS($M337,44))=0,INDIRECT(ADDRESS($M337,38))="UL"),INDIRECT(ADDRESS($M337,COLUMN())),0),0))</f>
        <v>0.22913580246913579</v>
      </c>
      <c r="BB337" s="58" cm="1">
        <f t="array" aca="1" ref="BB337" ca="1">SUM(IF($C337&gt;0,IF(AND(INDIRECT(ADDRESS($C337,44))=0,INDIRECT(ADDRESS($C337,38))="UL"),INDIRECT(ADDRESS($C337,COLUMN())),0),0),IF($D337&gt;0,IF(AND(INDIRECT(ADDRESS($D337,44))=0,INDIRECT(ADDRESS($D337,38))="UL"),INDIRECT(ADDRESS($D337,COLUMN())),0),0),IF($E337&gt;0,IF(AND(INDIRECT(ADDRESS($E337,44))=0,INDIRECT(ADDRESS($E337,38))="UL"),INDIRECT(ADDRESS($E337,COLUMN())),0),0),IF($F337&gt;0,IF(AND(INDIRECT(ADDRESS($F337,44))=0,INDIRECT(ADDRESS($F337,38))="UL"),INDIRECT(ADDRESS($F337,COLUMN())),0),0),IF($G337&gt;0,IF(AND(INDIRECT(ADDRESS($G337,44))=0,INDIRECT(ADDRESS($G337,38))="UL"),INDIRECT(ADDRESS($G337,COLUMN())),0),0),IF($H337&gt;0,IF(AND(INDIRECT(ADDRESS($H337,44))=0,INDIRECT(ADDRESS($H337,38))="UL"),INDIRECT(ADDRESS($H337,COLUMN())),0),0),IF($I337&gt;0,IF(AND(INDIRECT(ADDRESS($I337,44))=0,INDIRECT(ADDRESS($I337,38))="UL"),INDIRECT(ADDRESS($I337,COLUMN())),0),0),IF($J337&gt;0,IF(AND(INDIRECT(ADDRESS($J337,44))=0,INDIRECT(ADDRESS($J337,38))="UL"),INDIRECT(ADDRESS($J337,COLUMN())),0),0),IF($K337&gt;0,IF(AND(INDIRECT(ADDRESS($K337,44))=0,INDIRECT(ADDRESS($K337,38))="UL"),INDIRECT(ADDRESS($K337,COLUMN())),0),0),IF($L337&gt;0,IF(AND(INDIRECT(ADDRESS($L337,44))=0,INDIRECT(ADDRESS($L337,38))="UL"),INDIRECT(ADDRESS($L337,COLUMN())),0),0),IF($M337&gt;0,IF(AND(INDIRECT(ADDRESS($M337,44))=0,INDIRECT(ADDRESS($M337,38))="UL"),INDIRECT(ADDRESS($M337,COLUMN())),0),0))</f>
        <v>0.16395061728395058</v>
      </c>
      <c r="BC337" s="58" cm="1">
        <f t="array" aca="1" ref="BC337" ca="1">SUM(IF($C337&gt;0,IF(AND(INDIRECT(ADDRESS($C337,44))=0,INDIRECT(ADDRESS($C337,38))="UL"),INDIRECT(ADDRESS($C337,COLUMN())),0),0),IF($D337&gt;0,IF(AND(INDIRECT(ADDRESS($D337,44))=0,INDIRECT(ADDRESS($D337,38))="UL"),INDIRECT(ADDRESS($D337,COLUMN())),0),0),IF($E337&gt;0,IF(AND(INDIRECT(ADDRESS($E337,44))=0,INDIRECT(ADDRESS($E337,38))="UL"),INDIRECT(ADDRESS($E337,COLUMN())),0),0),IF($F337&gt;0,IF(AND(INDIRECT(ADDRESS($F337,44))=0,INDIRECT(ADDRESS($F337,38))="UL"),INDIRECT(ADDRESS($F337,COLUMN())),0),0),IF($G337&gt;0,IF(AND(INDIRECT(ADDRESS($G337,44))=0,INDIRECT(ADDRESS($G337,38))="UL"),INDIRECT(ADDRESS($G337,COLUMN())),0),0),IF($H337&gt;0,IF(AND(INDIRECT(ADDRESS($H337,44))=0,INDIRECT(ADDRESS($H337,38))="UL"),INDIRECT(ADDRESS($H337,COLUMN())),0),0),IF($I337&gt;0,IF(AND(INDIRECT(ADDRESS($I337,44))=0,INDIRECT(ADDRESS($I337,38))="UL"),INDIRECT(ADDRESS($I337,COLUMN())),0),0),IF($J337&gt;0,IF(AND(INDIRECT(ADDRESS($J337,44))=0,INDIRECT(ADDRESS($J337,38))="UL"),INDIRECT(ADDRESS($J337,COLUMN())),0),0),IF($K337&gt;0,IF(AND(INDIRECT(ADDRESS($K337,44))=0,INDIRECT(ADDRESS($K337,38))="UL"),INDIRECT(ADDRESS($K337,COLUMN())),0),0),IF($L337&gt;0,IF(AND(INDIRECT(ADDRESS($L337,44))=0,INDIRECT(ADDRESS($L337,38))="UL"),INDIRECT(ADDRESS($L337,COLUMN())),0),0),IF($M337&gt;0,IF(AND(INDIRECT(ADDRESS($M337,44))=0,INDIRECT(ADDRESS($M337,38))="UL"),INDIRECT(ADDRESS($M337,COLUMN())),0),0))</f>
        <v>0.22123456790123455</v>
      </c>
      <c r="BD337" s="58" cm="1">
        <f t="array" aca="1" ref="BD337" ca="1">SUM(IF($C337&gt;0,IF(AND(INDIRECT(ADDRESS($C337,44))=0,INDIRECT(ADDRESS($C337,38))="UL"),INDIRECT(ADDRESS($C337,COLUMN())),0),0),IF($D337&gt;0,IF(AND(INDIRECT(ADDRESS($D337,44))=0,INDIRECT(ADDRESS($D337,38))="UL"),INDIRECT(ADDRESS($D337,COLUMN())),0),0),IF($E337&gt;0,IF(AND(INDIRECT(ADDRESS($E337,44))=0,INDIRECT(ADDRESS($E337,38))="UL"),INDIRECT(ADDRESS($E337,COLUMN())),0),0),IF($F337&gt;0,IF(AND(INDIRECT(ADDRESS($F337,44))=0,INDIRECT(ADDRESS($F337,38))="UL"),INDIRECT(ADDRESS($F337,COLUMN())),0),0),IF($G337&gt;0,IF(AND(INDIRECT(ADDRESS($G337,44))=0,INDIRECT(ADDRESS($G337,38))="UL"),INDIRECT(ADDRESS($G337,COLUMN())),0),0),IF($H337&gt;0,IF(AND(INDIRECT(ADDRESS($H337,44))=0,INDIRECT(ADDRESS($H337,38))="UL"),INDIRECT(ADDRESS($H337,COLUMN())),0),0),IF($I337&gt;0,IF(AND(INDIRECT(ADDRESS($I337,44))=0,INDIRECT(ADDRESS($I337,38))="UL"),INDIRECT(ADDRESS($I337,COLUMN())),0),0),IF($J337&gt;0,IF(AND(INDIRECT(ADDRESS($J337,44))=0,INDIRECT(ADDRESS($J337,38))="UL"),INDIRECT(ADDRESS($J337,COLUMN())),0),0),IF($K337&gt;0,IF(AND(INDIRECT(ADDRESS($K337,44))=0,INDIRECT(ADDRESS($K337,38))="UL"),INDIRECT(ADDRESS($K337,COLUMN())),0),0),IF($L337&gt;0,IF(AND(INDIRECT(ADDRESS($L337,44))=0,INDIRECT(ADDRESS($L337,38))="UL"),INDIRECT(ADDRESS($L337,COLUMN())),0),0),IF($M337&gt;0,IF(AND(INDIRECT(ADDRESS($M337,44))=0,INDIRECT(ADDRESS($M337,38))="UL"),INDIRECT(ADDRESS($M337,COLUMN())),0),0))</f>
        <v>0.24296296296296294</v>
      </c>
      <c r="BE337" s="57">
        <f t="shared" ca="1" si="235"/>
        <v>0.22123456790123455</v>
      </c>
      <c r="BF337" s="57" cm="1">
        <f t="array" aca="1" ref="BF337" ca="1">SUM(IF($C337&gt;0,IF(INDIRECT(ADDRESS($C337,45))=1,INDIRECT(ADDRESS($C337,52))*INDIRECT(ADDRESS($C337,42))/5,0),0), IF($D337&gt;0,IF(INDIRECT(ADDRESS($D337,45))=1,INDIRECT(ADDRESS($D337,52))*INDIRECT(ADDRESS($D337,42))/5,0),0), IF($E337&gt;0,IF(INDIRECT(ADDRESS($E337,45))=1,INDIRECT(ADDRESS($E337,52))*INDIRECT(ADDRESS($E337,42))/5,0),0), IF($F337&gt;0,IF(INDIRECT(ADDRESS($F337,45))=1,INDIRECT(ADDRESS($F337,52))*INDIRECT(ADDRESS($F337,42))/5,0),0), IF($G337&gt;0,IF(INDIRECT(ADDRESS($G337,45))=1,INDIRECT(ADDRESS($G337,52))*INDIRECT(ADDRESS($G337,42))/5,0),0), IF($H337&gt;0,IF(INDIRECT(ADDRESS($H337,45))=1,INDIRECT(ADDRESS($H337,52))*INDIRECT(ADDRESS($H337,42))/5,0),0)
)*$BF$296/100</f>
        <v>2.777777777777778E-2</v>
      </c>
      <c r="BG337" s="19">
        <v>1</v>
      </c>
      <c r="BH337" s="57" cm="1">
        <f t="array" aca="1" ref="BH337" ca="1">SUM(IF($C337&gt;0,IF(AND(INDIRECT(ADDRESS($C337,44))=0,INDIRECT(ADDRESS($C337,38))&lt;&gt;"UL"),INDIRECT(ADDRESS($C337,COLUMN()-12)),0),0), IF($D337&gt;0,IF(AND(INDIRECT(ADDRESS($D337,44))=0,INDIRECT(ADDRESS($D337,38))&lt;&gt;"UL"),INDIRECT(ADDRESS($D337,COLUMN()-12)),0),0), IF($E337&gt;0,IF(AND(INDIRECT(ADDRESS($E337,44))=0,INDIRECT(ADDRESS($E337,38))&lt;&gt;"UL"),INDIRECT(ADDRESS($E337,COLUMN()-12)),0),0), IF($F337&gt;0,IF(AND(INDIRECT(ADDRESS($F337,44))=0,INDIRECT(ADDRESS($F337,38))&lt;&gt;"UL"),INDIRECT(ADDRESS($F337,COLUMN()-12)),0),0), IF($G337&gt;0,IF(AND(INDIRECT(ADDRESS($G337,44))=0,INDIRECT(ADDRESS($G337,38))&lt;&gt;"UL"),INDIRECT(ADDRESS($G337,COLUMN()-12)),0),0), IF($H337&gt;0,IF(AND(INDIRECT(ADDRESS($H337,44))=0,INDIRECT(ADDRESS($H337,38))&lt;&gt;"UL"),INDIRECT(ADDRESS($H337,COLUMN()-12)),0),0), IF($I337&gt;0,IF(AND(INDIRECT(ADDRESS($I337,44))=0,INDIRECT(ADDRESS($I337,38))&lt;&gt;"UL"),INDIRECT(ADDRESS($I337,COLUMN()-12)),0),0), IF($J337&gt;0,IF(AND(INDIRECT(ADDRESS($J337,44))=0,INDIRECT(ADDRESS($J337,38))&lt;&gt;"UL"),INDIRECT(ADDRESS($J337,COLUMN()-12)),0),0), IF($K337&gt;0,IF(AND(INDIRECT(ADDRESS($K337,44))=0,INDIRECT(ADDRESS($K337,38))&lt;&gt;"UL"),INDIRECT(ADDRESS($K337,COLUMN()-12)),0),0), IF($L337&gt;0,IF(AND(INDIRECT(ADDRESS($L337,44))=0,INDIRECT(ADDRESS($L337,38))&lt;&gt;"UL"),INDIRECT(ADDRESS($L337,COLUMN()-12)),0),0), IF($M337&gt;0,IF(AND(INDIRECT(ADDRESS($M337,44))=0,INDIRECT(ADDRESS($M337,38))&lt;&gt;"UL"),INDIRECT(ADDRESS($M337,COLUMN()-12)),0),0))</f>
        <v>0</v>
      </c>
      <c r="BI337" s="57" cm="1">
        <f t="array" aca="1" ref="BI337" ca="1">SUM(IF($C337&gt;0,IF(AND(INDIRECT(ADDRESS($C337,44))=0,INDIRECT(ADDRESS($C337,38))&lt;&gt;"UL"),INDIRECT(ADDRESS($C337,COLUMN()-12)),0),0), IF($D337&gt;0,IF(AND(INDIRECT(ADDRESS($D337,44))=0,INDIRECT(ADDRESS($D337,38))&lt;&gt;"UL"),INDIRECT(ADDRESS($D337,COLUMN()-12)),0),0), IF($E337&gt;0,IF(AND(INDIRECT(ADDRESS($E337,44))=0,INDIRECT(ADDRESS($E337,38))&lt;&gt;"UL"),INDIRECT(ADDRESS($E337,COLUMN()-12)),0),0), IF($F337&gt;0,IF(AND(INDIRECT(ADDRESS($F337,44))=0,INDIRECT(ADDRESS($F337,38))&lt;&gt;"UL"),INDIRECT(ADDRESS($F337,COLUMN()-12)),0),0), IF($G337&gt;0,IF(AND(INDIRECT(ADDRESS($G337,44))=0,INDIRECT(ADDRESS($G337,38))&lt;&gt;"UL"),INDIRECT(ADDRESS($G337,COLUMN()-12)),0),0), IF($H337&gt;0,IF(AND(INDIRECT(ADDRESS($H337,44))=0,INDIRECT(ADDRESS($H337,38))&lt;&gt;"UL"),INDIRECT(ADDRESS($H337,COLUMN()-12)),0),0), IF($I337&gt;0,IF(AND(INDIRECT(ADDRESS($I337,44))=0,INDIRECT(ADDRESS($I337,38))&lt;&gt;"UL"),INDIRECT(ADDRESS($I337,COLUMN()-12)),0),0), IF($J337&gt;0,IF(AND(INDIRECT(ADDRESS($J337,44))=0,INDIRECT(ADDRESS($J337,38))&lt;&gt;"UL"),INDIRECT(ADDRESS($J337,COLUMN()-12)),0),0), IF($K337&gt;0,IF(AND(INDIRECT(ADDRESS($K337,44))=0,INDIRECT(ADDRESS($K337,38))&lt;&gt;"UL"),INDIRECT(ADDRESS($K337,COLUMN()-12)),0),0), IF($L337&gt;0,IF(AND(INDIRECT(ADDRESS($L337,44))=0,INDIRECT(ADDRESS($L337,38))&lt;&gt;"UL"),INDIRECT(ADDRESS($L337,COLUMN()-12)),0),0), IF($M337&gt;0,IF(AND(INDIRECT(ADDRESS($M337,44))=0,INDIRECT(ADDRESS($M337,38))&lt;&gt;"UL"),INDIRECT(ADDRESS($M337,COLUMN()-12)),0),0))</f>
        <v>0</v>
      </c>
      <c r="BJ337" s="57" cm="1">
        <f t="array" aca="1" ref="BJ337" ca="1">SUM(IF($C337&gt;0,IF(AND(INDIRECT(ADDRESS($C337,44))=0,INDIRECT(ADDRESS($C337,38))&lt;&gt;"UL"),INDIRECT(ADDRESS($C337,COLUMN()-12)),0),0), IF($D337&gt;0,IF(AND(INDIRECT(ADDRESS($D337,44))=0,INDIRECT(ADDRESS($D337,38))&lt;&gt;"UL"),INDIRECT(ADDRESS($D337,COLUMN()-12)),0),0), IF($E337&gt;0,IF(AND(INDIRECT(ADDRESS($E337,44))=0,INDIRECT(ADDRESS($E337,38))&lt;&gt;"UL"),INDIRECT(ADDRESS($E337,COLUMN()-12)),0),0), IF($F337&gt;0,IF(AND(INDIRECT(ADDRESS($F337,44))=0,INDIRECT(ADDRESS($F337,38))&lt;&gt;"UL"),INDIRECT(ADDRESS($F337,COLUMN()-12)),0),0), IF($G337&gt;0,IF(AND(INDIRECT(ADDRESS($G337,44))=0,INDIRECT(ADDRESS($G337,38))&lt;&gt;"UL"),INDIRECT(ADDRESS($G337,COLUMN()-12)),0),0), IF($H337&gt;0,IF(AND(INDIRECT(ADDRESS($H337,44))=0,INDIRECT(ADDRESS($H337,38))&lt;&gt;"UL"),INDIRECT(ADDRESS($H337,COLUMN()-12)),0),0), IF($I337&gt;0,IF(AND(INDIRECT(ADDRESS($I337,44))=0,INDIRECT(ADDRESS($I337,38))&lt;&gt;"UL"),INDIRECT(ADDRESS($I337,COLUMN()-12)),0),0), IF($J337&gt;0,IF(AND(INDIRECT(ADDRESS($J337,44))=0,INDIRECT(ADDRESS($J337,38))&lt;&gt;"UL"),INDIRECT(ADDRESS($J337,COLUMN()-12)),0),0), IF($K337&gt;0,IF(AND(INDIRECT(ADDRESS($K337,44))=0,INDIRECT(ADDRESS($K337,38))&lt;&gt;"UL"),INDIRECT(ADDRESS($K337,COLUMN()-12)),0),0), IF($L337&gt;0,IF(AND(INDIRECT(ADDRESS($L337,44))=0,INDIRECT(ADDRESS($L337,38))&lt;&gt;"UL"),INDIRECT(ADDRESS($L337,COLUMN()-12)),0),0), IF($M337&gt;0,IF(AND(INDIRECT(ADDRESS($M337,44))=0,INDIRECT(ADDRESS($M337,38))&lt;&gt;"UL"),INDIRECT(ADDRESS($M337,COLUMN()-12)),0),0))</f>
        <v>0</v>
      </c>
      <c r="BK337" s="57">
        <f t="shared" ca="1" si="236"/>
        <v>0</v>
      </c>
      <c r="BL337" s="57"/>
      <c r="BM337" s="57" cm="1">
        <f t="array" aca="1" ref="BM337" ca="1">SUM(IF($C337&gt;0,IF(AND(INDIRECT(ADDRESS($C337,44))=0,INDIRECT(ADDRESS($C337,38))&lt;&gt;"UL"),INDIRECT(ADDRESS($C337,COLUMN()-12)),0),0), IF($D337&gt;0,IF(AND(INDIRECT(ADDRESS($D337,44))=0,INDIRECT(ADDRESS($D337,38))&lt;&gt;"UL"),INDIRECT(ADDRESS($D337,COLUMN()-12)),0),0), IF($E337&gt;0,IF(AND(INDIRECT(ADDRESS($E337,44))=0,INDIRECT(ADDRESS($E337,38))&lt;&gt;"UL"),INDIRECT(ADDRESS($E337,COLUMN()-12)),0),0), IF($F337&gt;0,IF(AND(INDIRECT(ADDRESS($F337,44))=0,INDIRECT(ADDRESS($F337,38))&lt;&gt;"UL"),INDIRECT(ADDRESS($F337,COLUMN()-12)),0),0), IF($G337&gt;0,IF(AND(INDIRECT(ADDRESS($G337,44))=0,INDIRECT(ADDRESS($G337,38))&lt;&gt;"UL"),INDIRECT(ADDRESS($G337,COLUMN()-12)),0),0), IF($H337&gt;0,IF(AND(INDIRECT(ADDRESS($H337,44))=0,INDIRECT(ADDRESS($H337,38))&lt;&gt;"UL"),INDIRECT(ADDRESS($H337,COLUMN()-12)),0),0), IF($I337&gt;0,IF(AND(INDIRECT(ADDRESS($I337,44))=0,INDIRECT(ADDRESS($I337,38))&lt;&gt;"UL"),INDIRECT(ADDRESS($I337,COLUMN()-12)),0),0), IF($J337&gt;0,IF(AND(INDIRECT(ADDRESS($J337,44))=0,INDIRECT(ADDRESS($J337,38))&lt;&gt;"UL"),INDIRECT(ADDRESS($J337,COLUMN()-12)),0),0), IF($K337&gt;0,IF(AND(INDIRECT(ADDRESS($K337,44))=0,INDIRECT(ADDRESS($K337,38))&lt;&gt;"UL"),INDIRECT(ADDRESS($K337,COLUMN()-11)),0),0), IF($L337&gt;0,IF(AND(INDIRECT(ADDRESS($L337,44))=0,INDIRECT(ADDRESS($L337,38))&lt;&gt;"UL"),INDIRECT(ADDRESS($L337,COLUMN()-11)),0),0), IF($M337&gt;0,IF(AND(INDIRECT(ADDRESS($M337,44))=0,INDIRECT(ADDRESS($M337,38))&lt;&gt;"UL"),INDIRECT(ADDRESS($M337,COLUMN()-11)),0),0))</f>
        <v>0</v>
      </c>
      <c r="BN337" s="57" cm="1">
        <f t="array" aca="1" ref="BN337" ca="1">SUM(IF($C337&gt;0,IF(AND(INDIRECT(ADDRESS($C337,44))=0,INDIRECT(ADDRESS($C337,38))&lt;&gt;"UL"),INDIRECT(ADDRESS($C337,COLUMN()-12)),0),0), IF($D337&gt;0,IF(AND(INDIRECT(ADDRESS($D337,44))=0,INDIRECT(ADDRESS($D337,38))&lt;&gt;"UL"),INDIRECT(ADDRESS($D337,COLUMN()-12)),0),0), IF($E337&gt;0,IF(AND(INDIRECT(ADDRESS($E337,44))=0,INDIRECT(ADDRESS($E337,38))&lt;&gt;"UL"),INDIRECT(ADDRESS($E337,COLUMN()-12)),0),0), IF($F337&gt;0,IF(AND(INDIRECT(ADDRESS($F337,44))=0,INDIRECT(ADDRESS($F337,38))&lt;&gt;"UL"),INDIRECT(ADDRESS($F337,COLUMN()-12)),0),0), IF($G337&gt;0,IF(AND(INDIRECT(ADDRESS($G337,44))=0,INDIRECT(ADDRESS($G337,38))&lt;&gt;"UL"),INDIRECT(ADDRESS($G337,COLUMN()-12)),0),0), IF($H337&gt;0,IF(AND(INDIRECT(ADDRESS($H337,44))=0,INDIRECT(ADDRESS($H337,38))&lt;&gt;"UL"),INDIRECT(ADDRESS($H337,COLUMN()-12)),0),0), IF($I337&gt;0,IF(AND(INDIRECT(ADDRESS($I337,44))=0,INDIRECT(ADDRESS($I337,38))&lt;&gt;"UL"),INDIRECT(ADDRESS($I337,COLUMN()-12)),0),0), IF($J337&gt;0,IF(AND(INDIRECT(ADDRESS($J337,44))=0,INDIRECT(ADDRESS($J337,38))&lt;&gt;"UL"),INDIRECT(ADDRESS($J337,COLUMN()-12)),0),0), IF($K337&gt;0,IF(AND(INDIRECT(ADDRESS($K337,44))=0,INDIRECT(ADDRESS($K337,38))&lt;&gt;"UL"),INDIRECT(ADDRESS($K337,COLUMN()-11)),0),0), IF($L337&gt;0,IF(AND(INDIRECT(ADDRESS($L337,44))=0,INDIRECT(ADDRESS($L337,38))&lt;&gt;"UL"),INDIRECT(ADDRESS($L337,COLUMN()-11)),0),0), IF($M337&gt;0,IF(AND(INDIRECT(ADDRESS($M337,44))=0,INDIRECT(ADDRESS($M337,38))&lt;&gt;"UL"),INDIRECT(ADDRESS($M337,COLUMN()-11)),0),0))</f>
        <v>0</v>
      </c>
      <c r="BO337" s="57" cm="1">
        <f t="array" aca="1" ref="BO337" ca="1">SUM(IF($C337&gt;0,IF(AND(INDIRECT(ADDRESS($C337,44))=0,INDIRECT(ADDRESS($C337,38))&lt;&gt;"UL"),INDIRECT(ADDRESS($C337,COLUMN()-12)),0),0), IF($D337&gt;0,IF(AND(INDIRECT(ADDRESS($D337,44))=0,INDIRECT(ADDRESS($D337,38))&lt;&gt;"UL"),INDIRECT(ADDRESS($D337,COLUMN()-12)),0),0), IF($E337&gt;0,IF(AND(INDIRECT(ADDRESS($E337,44))=0,INDIRECT(ADDRESS($E337,38))&lt;&gt;"UL"),INDIRECT(ADDRESS($E337,COLUMN()-12)),0),0), IF($F337&gt;0,IF(AND(INDIRECT(ADDRESS($F337,44))=0,INDIRECT(ADDRESS($F337,38))&lt;&gt;"UL"),INDIRECT(ADDRESS($F337,COLUMN()-12)),0),0), IF($G337&gt;0,IF(AND(INDIRECT(ADDRESS($G337,44))=0,INDIRECT(ADDRESS($G337,38))&lt;&gt;"UL"),INDIRECT(ADDRESS($G337,COLUMN()-12)),0),0), IF($H337&gt;0,IF(AND(INDIRECT(ADDRESS($H337,44))=0,INDIRECT(ADDRESS($H337,38))&lt;&gt;"UL"),INDIRECT(ADDRESS($H337,COLUMN()-12)),0),0), IF($I337&gt;0,IF(AND(INDIRECT(ADDRESS($I337,44))=0,INDIRECT(ADDRESS($I337,38))&lt;&gt;"UL"),INDIRECT(ADDRESS($I337,COLUMN()-12)),0),0), IF($J337&gt;0,IF(AND(INDIRECT(ADDRESS($J337,44))=0,INDIRECT(ADDRESS($J337,38))&lt;&gt;"UL"),INDIRECT(ADDRESS($J337,COLUMN()-12)),0),0), IF($K337&gt;0,IF(AND(INDIRECT(ADDRESS($K337,44))=0,INDIRECT(ADDRESS($K337,38))&lt;&gt;"UL"),INDIRECT(ADDRESS($K337,COLUMN()-11)),0),0), IF($L337&gt;0,IF(AND(INDIRECT(ADDRESS($L337,44))=0,INDIRECT(ADDRESS($L337,38))&lt;&gt;"UL"),INDIRECT(ADDRESS($L337,COLUMN()-11)),0),0), IF($M337&gt;0,IF(AND(INDIRECT(ADDRESS($M337,44))=0,INDIRECT(ADDRESS($M337,38))&lt;&gt;"UL"),INDIRECT(ADDRESS($M337,COLUMN()-11)),0),0))</f>
        <v>0</v>
      </c>
      <c r="BP337" s="57" cm="1">
        <f t="array" aca="1" ref="BP337" ca="1">SUM(IF($C337&gt;0,IF(AND(INDIRECT(ADDRESS($C337,44))=0,INDIRECT(ADDRESS($C337,38))&lt;&gt;"UL"),INDIRECT(ADDRESS($C337,COLUMN()-12)),0),0), IF($D337&gt;0,IF(AND(INDIRECT(ADDRESS($D337,44))=0,INDIRECT(ADDRESS($D337,38))&lt;&gt;"UL"),INDIRECT(ADDRESS($D337,COLUMN()-12)),0),0), IF($E337&gt;0,IF(AND(INDIRECT(ADDRESS($E337,44))=0,INDIRECT(ADDRESS($E337,38))&lt;&gt;"UL"),INDIRECT(ADDRESS($E337,COLUMN()-12)),0),0), IF($F337&gt;0,IF(AND(INDIRECT(ADDRESS($F337,44))=0,INDIRECT(ADDRESS($F337,38))&lt;&gt;"UL"),INDIRECT(ADDRESS($F337,COLUMN()-12)),0),0), IF($G337&gt;0,IF(AND(INDIRECT(ADDRESS($G337,44))=0,INDIRECT(ADDRESS($G337,38))&lt;&gt;"UL"),INDIRECT(ADDRESS($G337,COLUMN()-12)),0),0), IF($H337&gt;0,IF(AND(INDIRECT(ADDRESS($H337,44))=0,INDIRECT(ADDRESS($H337,38))&lt;&gt;"UL"),INDIRECT(ADDRESS($H337,COLUMN()-12)),0),0), IF($I337&gt;0,IF(AND(INDIRECT(ADDRESS($I337,44))=0,INDIRECT(ADDRESS($I337,38))&lt;&gt;"UL"),INDIRECT(ADDRESS($I337,COLUMN()-12)),0),0), IF($J337&gt;0,IF(AND(INDIRECT(ADDRESS($J337,44))=0,INDIRECT(ADDRESS($J337,38))&lt;&gt;"UL"),INDIRECT(ADDRESS($J337,COLUMN()-12)),0),0), IF($K337&gt;0,IF(AND(INDIRECT(ADDRESS($K337,44))=0,INDIRECT(ADDRESS($K337,38))&lt;&gt;"UL"),INDIRECT(ADDRESS($K337,COLUMN()-11)),0),0), IF($L337&gt;0,IF(AND(INDIRECT(ADDRESS($L337,44))=0,INDIRECT(ADDRESS($L337,38))&lt;&gt;"UL"),INDIRECT(ADDRESS($L337,COLUMN()-11)),0),0), IF($M337&gt;0,IF(AND(INDIRECT(ADDRESS($M337,44))=0,INDIRECT(ADDRESS($M337,38))&lt;&gt;"UL"),INDIRECT(ADDRESS($M337,COLUMN()-11)),0),0))</f>
        <v>0</v>
      </c>
      <c r="BQ337" s="57">
        <f t="shared" ca="1" si="237"/>
        <v>0</v>
      </c>
      <c r="BR337" s="161">
        <f t="shared" ca="1" si="238"/>
        <v>78.910872430002897</v>
      </c>
      <c r="BS337" s="59"/>
      <c r="BT337" s="56">
        <f t="shared" ca="1" si="239"/>
        <v>1.0831643737444285</v>
      </c>
      <c r="BU337" s="63">
        <f t="shared" ca="1" si="240"/>
        <v>4.9234744261110387E-2</v>
      </c>
      <c r="BV337" s="57" t="s">
        <v>34</v>
      </c>
      <c r="BW337" s="57" cm="1">
        <f t="array" aca="1" ref="BW337" ca="1">SUM(IF($C337&gt;0,IF(AND(INDIRECT(ADDRESS($C337,44))=0,INDIRECT(ADDRESS($C337,38))="UL",ISERROR(SEARCH("Rear",INDIRECT(ADDRESS($C337,33)))),ISERROR(SEARCH("Side",INDIRECT(ADDRESS($C337,33))))),INDIRECT(ADDRESS($C337,COLUMN())),0),0),IF($D337&gt;0,IF(AND(INDIRECT(ADDRESS($D337,44))=0,INDIRECT(ADDRESS($D337,38))="UL",ISERROR(SEARCH("Rear",INDIRECT(ADDRESS($D337,33)))),ISERROR(SEARCH("Side",INDIRECT(ADDRESS($D337,33))))),INDIRECT(ADDRESS($D337,COLUMN())),0),0),IF($E337&gt;0,IF(AND(INDIRECT(ADDRESS($E337,44))=0,INDIRECT(ADDRESS($E337,38))="UL",ISERROR(SEARCH("Rear",INDIRECT(ADDRESS($E337,33)))),ISERROR(SEARCH("Side",INDIRECT(ADDRESS($E337,33))))),INDIRECT(ADDRESS($E337,COLUMN())),0),0),IF($F337&gt;0,IF(AND(INDIRECT(ADDRESS($F337,44))=0,INDIRECT(ADDRESS($F337,38))="UL",ISERROR(SEARCH("Rear",INDIRECT(ADDRESS($F337,33)))),ISERROR(SEARCH("Side",INDIRECT(ADDRESS($F337,33))))),INDIRECT(ADDRESS($F337,COLUMN())),0),0),IF($G337&gt;0,IF(AND(INDIRECT(ADDRESS($G337,44))=0,INDIRECT(ADDRESS($G337,38))="UL",ISERROR(SEARCH("Rear",INDIRECT(ADDRESS($G337,33)))),ISERROR(SEARCH("Side",INDIRECT(ADDRESS($G337,33))))),INDIRECT(ADDRESS($G337,COLUMN())),0),0),IF($H337&gt;0,IF(AND(INDIRECT(ADDRESS($H337,44))=0,INDIRECT(ADDRESS($H337,38))="UL",ISERROR(SEARCH("Rear",INDIRECT(ADDRESS($H337,33)))),ISERROR(SEARCH("Side",INDIRECT(ADDRESS($H337,33))))),INDIRECT(ADDRESS($H337,COLUMN())),0),0),IF($I337&gt;0,IF(AND(INDIRECT(ADDRESS($I337,44))=0,INDIRECT(ADDRESS($I337,38))="UL",ISERROR(SEARCH("Rear",INDIRECT(ADDRESS($I337,33)))),ISERROR(SEARCH("Side",INDIRECT(ADDRESS($I337,33))))),INDIRECT(ADDRESS($I337,COLUMN())),0),0),IF($J337&gt;0,IF(AND(INDIRECT(ADDRESS($J337,44))=0,INDIRECT(ADDRESS($J337,38))="UL",ISERROR(SEARCH("Rear",INDIRECT(ADDRESS($J337,33)))),ISERROR(SEARCH("Side",INDIRECT(ADDRESS($J337,33))))),INDIRECT(ADDRESS($J337,COLUMN())),0),0),IF($K337&gt;0,IF(AND(INDIRECT(ADDRESS($K337,44))=0,INDIRECT(ADDRESS($K337,38))="UL",ISERROR(SEARCH("Rear",INDIRECT(ADDRESS($K337,33)))),ISERROR(SEARCH("Side",INDIRECT(ADDRESS($K337,33))))),INDIRECT(ADDRESS($K337,COLUMN())),0),0),IF($L337&gt;0,IF(AND(INDIRECT(ADDRESS($L337,44))=0,INDIRECT(ADDRESS($L337,38))="UL",ISERROR(SEARCH("Rear",INDIRECT(ADDRESS($L337,33)))),ISERROR(SEARCH("Side",INDIRECT(ADDRESS($L337,33))))),INDIRECT(ADDRESS($L337,COLUMN())),0),0),IF($M337&gt;0,IF(AND(INDIRECT(ADDRESS($M337,44))=0,INDIRECT(ADDRESS($M337,38))="UL",ISERROR(SEARCH("Rear",INDIRECT(ADDRESS($M337,33)))),ISERROR(SEARCH("Side",INDIRECT(ADDRESS($M337,33))))),INDIRECT(ADDRESS($M337,COLUMN())),0),0))</f>
        <v>0.22222222222222221</v>
      </c>
      <c r="BX337" s="57">
        <f t="shared" ca="1" si="241"/>
        <v>0.22222222222222221</v>
      </c>
      <c r="BY337" s="57" cm="1">
        <f t="array" aca="1" ref="BY337" ca="1">SUM(IF($C337&gt;0,IF(AND(INDIRECT(ADDRESS($C337,44))=0,INDIRECT(ADDRESS($C337,38))="UL"),INDIRECT(ADDRESS($C337,COLUMN())),0),0),IF($D337&gt;0,IF(AND(INDIRECT(ADDRESS($D337,44))=0,INDIRECT(ADDRESS($D337,38))="UL"),INDIRECT(ADDRESS($D337,COLUMN())),0),0),IF($E337&gt;0,IF(AND(INDIRECT(ADDRESS($E337,44))=0,INDIRECT(ADDRESS($E337,38))="UL"),INDIRECT(ADDRESS($E337,COLUMN())),0),0),IF($F337&gt;0,IF(AND(INDIRECT(ADDRESS($F337,44))=0,INDIRECT(ADDRESS($F337,38))="UL"),INDIRECT(ADDRESS($F337,COLUMN())),0),0),IF($G337&gt;0,IF(AND(INDIRECT(ADDRESS($G337,44))=0,INDIRECT(ADDRESS($G337,38))="UL"),INDIRECT(ADDRESS($G337,COLUMN())),0),0),IF($H337&gt;0,IF(AND(INDIRECT(ADDRESS($H337,44))=0,INDIRECT(ADDRESS($H337,38))="UL"),INDIRECT(ADDRESS($H337,COLUMN())),0),0),IF($I337&gt;0,IF(AND(INDIRECT(ADDRESS($I337,44))=0,INDIRECT(ADDRESS($I337,38))="UL"),INDIRECT(ADDRESS($I337,COLUMN())),0),0),IF($J337&gt;0,IF(AND(INDIRECT(ADDRESS($J337,44))=0,INDIRECT(ADDRESS($J337,38))="UL"),INDIRECT(ADDRESS($J337,COLUMN())),0),0),IF($K337&gt;0,IF(AND(INDIRECT(ADDRESS($K337,44))=0,INDIRECT(ADDRESS($K337,38))="UL"),INDIRECT(ADDRESS($K337,COLUMN())),0),0),IF($L337&gt;0,IF(AND(INDIRECT(ADDRESS($L337,44))=0,INDIRECT(ADDRESS($L337,38))="UL"),INDIRECT(ADDRESS($L337,COLUMN())),0),0),IF($M337&gt;0,IF(AND(INDIRECT(ADDRESS($M337,44))=0,INDIRECT(ADDRESS($M337,38))="UL"),INDIRECT(ADDRESS($M337,COLUMN())),0),0))</f>
        <v>8.2304526748971193E-2</v>
      </c>
      <c r="BZ337" s="57" cm="1">
        <f t="array" aca="1" ref="BZ337" ca="1">SUM(IF($C337&gt;0,IF(AND(INDIRECT(ADDRESS($C337,44))=0,INDIRECT(ADDRESS($C337,38))="UL"),INDIRECT(ADDRESS($C337,COLUMN())),0),0),IF($D337&gt;0,IF(AND(INDIRECT(ADDRESS($D337,44))=0,INDIRECT(ADDRESS($D337,38))="UL"),INDIRECT(ADDRESS($D337,COLUMN())),0),0),IF($E337&gt;0,IF(AND(INDIRECT(ADDRESS($E337,44))=0,INDIRECT(ADDRESS($E337,38))="UL"),INDIRECT(ADDRESS($E337,COLUMN())),0),0),IF($F337&gt;0,IF(AND(INDIRECT(ADDRESS($F337,44))=0,INDIRECT(ADDRESS($F337,38))="UL"),INDIRECT(ADDRESS($F337,COLUMN())),0),0),IF($G337&gt;0,IF(AND(INDIRECT(ADDRESS($G337,44))=0,INDIRECT(ADDRESS($G337,38))="UL"),INDIRECT(ADDRESS($G337,COLUMN())),0),0),IF($H337&gt;0,IF(AND(INDIRECT(ADDRESS($H337,44))=0,INDIRECT(ADDRESS($H337,38))="UL"),INDIRECT(ADDRESS($H337,COLUMN())),0),0),IF($I337&gt;0,IF(AND(INDIRECT(ADDRESS($I337,44))=0,INDIRECT(ADDRESS($I337,38))="UL"),INDIRECT(ADDRESS($I337,COLUMN())),0),0),IF($J337&gt;0,IF(AND(INDIRECT(ADDRESS($J337,44))=0,INDIRECT(ADDRESS($J337,38))="UL"),INDIRECT(ADDRESS($J337,COLUMN())),0),0),IF($K337&gt;0,IF(AND(INDIRECT(ADDRESS($K337,44))=0,INDIRECT(ADDRESS($K337,38))="UL"),INDIRECT(ADDRESS($K337,COLUMN())),0),0),IF($L337&gt;0,IF(AND(INDIRECT(ADDRESS($L337,44))=0,INDIRECT(ADDRESS($L337,38))="UL"),INDIRECT(ADDRESS($L337,COLUMN())),0),0),IF($M337&gt;0,IF(AND(INDIRECT(ADDRESS($M337,44))=0,INDIRECT(ADDRESS($M337,38))="UL"),INDIRECT(ADDRESS($M337,COLUMN())),0),0))</f>
        <v>6.5843621399176946E-2</v>
      </c>
      <c r="CA337" s="57">
        <f t="shared" ca="1" si="242"/>
        <v>6.5843621399176946E-2</v>
      </c>
      <c r="CB337" s="57"/>
      <c r="CC337" s="57">
        <f t="shared" si="243"/>
        <v>0</v>
      </c>
      <c r="CD337" s="57" cm="1">
        <f t="array" aca="1" ref="CD337" ca="1">SUM(IF($C337&gt;0,IF(AND(INDIRECT(ADDRESS($C337,44))=0,INDIRECT(ADDRESS($C337,38))&lt;&gt;"UL"),INDIRECT(ADDRESS($C337,COLUMN())),0),0),IF($D337&gt;0,IF(AND(INDIRECT(ADDRESS($D337,44))=0,INDIRECT(ADDRESS($D337,38))&lt;&gt;"UL"),INDIRECT(ADDRESS($D337,COLUMN())),0),0),IF($E337&gt;0,IF(AND(INDIRECT(ADDRESS($E337,44))=0,INDIRECT(ADDRESS($E337,38))&lt;&gt;"UL"),INDIRECT(ADDRESS($E337,COLUMN())),0),0),IF($F337&gt;0,IF(AND(INDIRECT(ADDRESS($F337,44))=0,INDIRECT(ADDRESS($F337,38))&lt;&gt;"UL"),INDIRECT(ADDRESS($F337,COLUMN())),0),0),IF($G337&gt;0,IF(AND(INDIRECT(ADDRESS($G337,44))=0,INDIRECT(ADDRESS($G337,38))&lt;&gt;"UL"),INDIRECT(ADDRESS($G337,COLUMN())),0),0),IF($H337&gt;0,IF(AND(INDIRECT(ADDRESS($H337,44))=0,INDIRECT(ADDRESS($H337,38))&lt;&gt;"UL"),INDIRECT(ADDRESS($H337,COLUMN())),0),0),IF($I337&gt;0,IF(AND(INDIRECT(ADDRESS($I337,44))=0,INDIRECT(ADDRESS($I337,38))&lt;&gt;"UL"),INDIRECT(ADDRESS($I337,COLUMN())),0),0),IF($J337&gt;0,IF(AND(INDIRECT(ADDRESS($J337,44))=0,INDIRECT(ADDRESS($J337,38))&lt;&gt;"UL"),INDIRECT(ADDRESS($J337,COLUMN())),0),0),IF($K337&gt;0,IF(AND(INDIRECT(ADDRESS($K337,44))=0,INDIRECT(ADDRESS($K337,38))&lt;&gt;"UL"),INDIRECT(ADDRESS($K337,COLUMN())),0),0),IF($L337&gt;0,IF(AND(INDIRECT(ADDRESS($L337,44))=0,INDIRECT(ADDRESS($L337,38))&lt;&gt;"UL"),INDIRECT(ADDRESS($L337,COLUMN())),0),0),IF($M337&gt;0,IF(AND(INDIRECT(ADDRESS($M337,44))=0,INDIRECT(ADDRESS($M337,38))&lt;&gt;"UL"),INDIRECT(ADDRESS($M337,COLUMN())),0),0))</f>
        <v>0</v>
      </c>
      <c r="CE337" s="57" cm="1">
        <f t="array" aca="1" ref="CE337" ca="1">SUM(IF($C337&gt;0,IF(AND(INDIRECT(ADDRESS($C337,44))=0,INDIRECT(ADDRESS($C337,38))&lt;&gt;"UL"),INDIRECT(ADDRESS($C337,COLUMN())),0),0),IF($D337&gt;0,IF(AND(INDIRECT(ADDRESS($D337,44))=0,INDIRECT(ADDRESS($D337,38))&lt;&gt;"UL"),INDIRECT(ADDRESS($D337,COLUMN())),0),0),IF($E337&gt;0,IF(AND(INDIRECT(ADDRESS($E337,44))=0,INDIRECT(ADDRESS($E337,38))&lt;&gt;"UL"),INDIRECT(ADDRESS($E337,COLUMN())),0),0),IF($F337&gt;0,IF(AND(INDIRECT(ADDRESS($F337,44))=0,INDIRECT(ADDRESS($F337,38))&lt;&gt;"UL"),INDIRECT(ADDRESS($F337,COLUMN())),0),0),IF($G337&gt;0,IF(AND(INDIRECT(ADDRESS($G337,44))=0,INDIRECT(ADDRESS($G337,38))&lt;&gt;"UL"),INDIRECT(ADDRESS($G337,COLUMN())),0),0),IF($H337&gt;0,IF(AND(INDIRECT(ADDRESS($H337,44))=0,INDIRECT(ADDRESS($H337,38))&lt;&gt;"UL"),INDIRECT(ADDRESS($H337,COLUMN())),0),0),IF($I337&gt;0,IF(AND(INDIRECT(ADDRESS($I337,44))=0,INDIRECT(ADDRESS($I337,38))&lt;&gt;"UL"),INDIRECT(ADDRESS($I337,COLUMN())),0),0),IF($J337&gt;0,IF(AND(INDIRECT(ADDRESS($J337,44))=0,INDIRECT(ADDRESS($J337,38))&lt;&gt;"UL"),INDIRECT(ADDRESS($J337,COLUMN())),0),0),IF($K337&gt;0,IF(AND(INDIRECT(ADDRESS($K337,44))=0,INDIRECT(ADDRESS($K337,38))&lt;&gt;"UL"),INDIRECT(ADDRESS($K337,COLUMN())),0),0),IF($L337&gt;0,IF(AND(INDIRECT(ADDRESS($L337,44))=0,INDIRECT(ADDRESS($L337,38))&lt;&gt;"UL"),INDIRECT(ADDRESS($L337,COLUMN())),0),0),IF($M337&gt;0,IF(AND(INDIRECT(ADDRESS($M337,44))=0,INDIRECT(ADDRESS($M337,38))&lt;&gt;"UL"),INDIRECT(ADDRESS($M337,COLUMN())),0),0))</f>
        <v>0</v>
      </c>
      <c r="CF337" s="57">
        <f t="shared" ca="1" si="244"/>
        <v>0</v>
      </c>
      <c r="CG337" s="57">
        <f t="shared" ca="1" si="245"/>
        <v>0.5761929160103556</v>
      </c>
      <c r="CH337" s="57">
        <f t="shared" ca="1" si="246"/>
        <v>2.6190587091379801E-2</v>
      </c>
      <c r="CI337" s="19">
        <f t="shared" ca="1" si="247"/>
        <v>16.602634057627917</v>
      </c>
      <c r="CJ337" s="19"/>
      <c r="CK337" s="57" cm="1">
        <f t="array" aca="1" ref="CK337" ca="1">IF(AU337="S", SUM(IF($C337&gt;0,IF(INDIRECT(ADDRESS($C337,43))&lt;&gt;1,INDIRECT(ADDRESS($C337,48)),0),0), IF($D337&gt;0,IF(INDIRECT(ADDRESS($D337,43))&lt;&gt;1,INDIRECT(ADDRESS($D337,48)),0),0), IF($E337&gt;0,IF(INDIRECT(ADDRESS($E337,43))&lt;&gt;1,INDIRECT(ADDRESS($E337,48)),0),0), IF($F337&gt;0,IF(INDIRECT(ADDRESS($F337,43))&lt;&gt;1,INDIRECT(ADDRESS($F337,48)),0),0), IF($G337&gt;0,IF(INDIRECT(ADDRESS($G337,43))&lt;&gt;1,INDIRECT(ADDRESS($G337,48)),0),0), IF($H337&gt;0,IF(INDIRECT(ADDRESS($H337,43))&lt;&gt;1,INDIRECT(ADDRESS($H337,48)),0),0), IF($I337&gt;0,IF(INDIRECT(ADDRESS($I337,43))&lt;&gt;1,INDIRECT(ADDRESS($I337,48)),0),0), IF($J337&gt;0,IF(INDIRECT(ADDRESS($J337,43))&lt;&gt;1,INDIRECT(ADDRESS($J337,48)),0),0), IF($K337&gt;0,IF(INDIRECT(ADDRESS($K337,43))&lt;&gt;1,INDIRECT(ADDRESS($K337,48)),0),0), IF($L337&gt;0,IF(INDIRECT(ADDRESS($L337,43))&lt;&gt;1,INDIRECT(ADDRESS($L337,48)),0),0), IF($M337&gt;0,IF(INDIRECT(ADDRESS($M337,43))&lt;&gt;1,INDIRECT(ADDRESS($M337,48)),0),0)), IF(AU337="L",SUM(IF($C337&gt;0,IF(INDIRECT(ADDRESS($C337,43))&lt;&gt;1,INDIRECT(ADDRESS($C337,50)),0),0), IF($D337&gt;0,IF(INDIRECT(ADDRESS($D337,43))&lt;&gt;1,INDIRECT(ADDRESS($D337,50)),0),0), IF($E337&gt;0,IF(INDIRECT(ADDRESS($E337,43))&lt;&gt;1,INDIRECT(ADDRESS($E337,50)),0),0), IF($F337&gt;0,IF(INDIRECT(ADDRESS($F337,43))&lt;&gt;1,INDIRECT(ADDRESS($F337,50)),0),0), IF($G337&gt;0,IF(INDIRECT(ADDRESS($G337,43))&lt;&gt;1,INDIRECT(ADDRESS($G337,50)),0),0), IF($G337&gt;0,IF(INDIRECT(ADDRESS($G337,43))&lt;&gt;1,INDIRECT(ADDRESS($G337,50)),0),0), IF($H337&gt;0,IF(INDIRECT(ADDRESS($H337,43))&lt;&gt;1,INDIRECT(ADDRESS($H337,50)),0),0), IF($I337&gt;0,IF(INDIRECT(ADDRESS($I337,43))&lt;&gt;1,INDIRECT(ADDRESS($I337,50)),0),0), IF($J337&gt;0,IF(INDIRECT(ADDRESS($J337,43))&lt;&gt;1,INDIRECT(ADDRESS($J337,50)),0),0), IF($K337&gt;0,IF(INDIRECT(ADDRESS($K337,43))&lt;&gt;1,INDIRECT(ADDRESS($K337,50)),0),0), IF($L337&gt;0,IF(INDIRECT(ADDRESS($L337,43))&lt;&gt;1,INDIRECT(ADDRESS($L337,50)),0),0), IF($M337&gt;0,IF(INDIRECT(ADDRESS($M337,43))&lt;&gt;1,INDIRECT(ADDRESS($M337,50)),0),0)), SUM(IF($C337&gt;0,IF(INDIRECT(ADDRESS($C337,43))&lt;&gt;1,INDIRECT(ADDRESS($C337,49)),0),0), IF($D337&gt;0,IF(INDIRECT(ADDRESS($D337,43))&lt;&gt;1,INDIRECT(ADDRESS($D337,49)),0),0), IF($E337&gt;0,IF(INDIRECT(ADDRESS($E337,43))&lt;&gt;1,INDIRECT(ADDRESS($E337,49)),0),0), IF($F337&gt;0,IF(INDIRECT(ADDRESS($F337,43))&lt;&gt;1,INDIRECT(ADDRESS($F337,49)),0),0), IF($G337&gt;0,IF(INDIRECT(ADDRESS($G337,43))&lt;&gt;1,INDIRECT(ADDRESS($G337,49)),0),0), IF($G337&gt;0,IF(INDIRECT(ADDRESS($G337,43))&lt;&gt;1,INDIRECT(ADDRESS($G337,49)),0),0), IF($H337&gt;0,IF(INDIRECT(ADDRESS($H337,43))&lt;&gt;1,INDIRECT(ADDRESS($H337,49)),0),0), IF($I337&gt;0,IF(INDIRECT(ADDRESS($I337,43))&lt;&gt;1,INDIRECT(ADDRESS($I337,49)),0),0), IF($J337&gt;0,IF(INDIRECT(ADDRESS($J337,43))&lt;&gt;1,INDIRECT(ADDRESS($J337,49)),0),0), IF($K337&gt;0,IF(INDIRECT(ADDRESS($K337,43))&lt;&gt;1,INDIRECT(ADDRESS($K337,49)),0),0), IF($L337&gt;0,IF(INDIRECT(ADDRESS($L337,43))&lt;&gt;1,INDIRECT(ADDRESS($L337,49)),0),0), IF($M337&gt;0,IF(INDIRECT(ADDRESS($M337,43))&lt;&gt;1,INDIRECT(ADDRESS($M337,49)),0),0))))</f>
        <v>0.66666666666666663</v>
      </c>
      <c r="CL337" s="57" cm="1">
        <f t="array" aca="1" ref="CL337" ca="1">SUM(IF($C337&gt;0,IF(INDIRECT(ADDRESS($C337,44))=1,INDIRECT(ADDRESS($C337,90)),0),0), IF($D337&gt;0,IF(INDIRECT(ADDRESS($D337,44))=1,INDIRECT(ADDRESS($D337,90)),0),0), IF($E337&gt;0,IF(INDIRECT(ADDRESS($E337,44))=1,INDIRECT(ADDRESS($E337,90)),0),0), IF($F337&gt;0,IF(INDIRECT(ADDRESS($F337,44))=1,INDIRECT(ADDRESS($F337,90)),0),0), IF($G337&gt;0,IF(INDIRECT(ADDRESS($G337,44))=1,INDIRECT(ADDRESS($G337,90)),0),0), IF($H337&gt;0,IF(INDIRECT(ADDRESS($H337,44))=1,INDIRECT(ADDRESS($H337,90)),0),0), IF($I337&gt;0,IF(INDIRECT(ADDRESS($I337,44))=1,INDIRECT(ADDRESS($I337,90)),0),0), IF($J337&gt;0,IF(INDIRECT(ADDRESS($J337,44))=1,INDIRECT(ADDRESS($J337,90)),0),0), IF($K337&gt;0,IF(INDIRECT(ADDRESS($K337,44))=1,INDIRECT(ADDRESS($K337,90)),0),0), IF($L337&gt;0,IF(INDIRECT(ADDRESS($L337,44))=1,INDIRECT(ADDRESS($L337,90)),0),0), IF($M337&gt;0,IF(INDIRECT(ADDRESS($M337,44))=1,INDIRECT(ADDRESS($M337,90)),0),0))</f>
        <v>0</v>
      </c>
      <c r="CM337" s="56">
        <f t="shared" ca="1" si="248"/>
        <v>0.3624581092874824</v>
      </c>
      <c r="CN337" s="59"/>
    </row>
    <row r="338" spans="1:92" x14ac:dyDescent="0.25">
      <c r="A338" s="62" t="s">
        <v>455</v>
      </c>
      <c r="B338" s="122">
        <v>323</v>
      </c>
      <c r="C338" s="122">
        <v>29</v>
      </c>
      <c r="D338" s="122">
        <v>332</v>
      </c>
      <c r="E338" s="122">
        <v>30</v>
      </c>
      <c r="F338" s="122"/>
      <c r="G338" s="122"/>
      <c r="H338" s="122"/>
      <c r="I338" s="67"/>
      <c r="J338" s="67"/>
      <c r="K338" s="67"/>
      <c r="L338" s="67"/>
      <c r="M338" s="67"/>
      <c r="N338" s="67">
        <f ca="1">-3+SUM(INDIRECT(ADDRESS(B338,COLUMN())),IF(C338&gt;0,INDIRECT(ADDRESS(C338,COLUMN())),0),IF(D338&gt;0,INDIRECT(ADDRESS(D338,14)),0),IF(E338&gt;0,INDIRECT(ADDRESS(E338,COLUMN())),0),IF(F338&gt;0,INDIRECT(ADDRESS(F338,COLUMN())),0),IF(G338&gt;0,INDIRECT(ADDRESS(G338,COLUMN())),0),IF(H338&gt;0,INDIRECT(ADDRESS(H338,COLUMN())),0),IF(I338&gt;0,INDIRECT(ADDRESS(I338,COLUMN())),0),IF(J338&gt;0,INDIRECT(ADDRESS(J338,COLUMN())),0),IF(K338&gt;0,INDIRECT(ADDRESS(K338,COLUMN())),0),IF(L338&gt;0,INDIRECT(ADDRESS(L338,COLUMN())),0),IF(M338&gt;0,INDIRECT(ADDRESS(M338,COLUMN())),0))</f>
        <v>24</v>
      </c>
      <c r="O338" s="67" t="str" cm="1">
        <f t="array" aca="1" ref="O338" ca="1">INDIRECT(ADDRESS($B338,COLUMN()))</f>
        <v>Bomber</v>
      </c>
      <c r="P338" s="67" cm="1">
        <f t="array" aca="1" ref="P338" ca="1">INDIRECT(ADDRESS($B338,COLUMN()))</f>
        <v>4</v>
      </c>
      <c r="Q338" s="67" cm="1">
        <f t="array" aca="1" ref="Q338" ca="1">INDIRECT(ADDRESS($B338,COLUMN()))</f>
        <v>4</v>
      </c>
      <c r="R338" s="67" t="str" cm="1">
        <f t="array" aca="1" ref="R338" ca="1">INDIRECT(ADDRESS($B338,COLUMN()))</f>
        <v>-</v>
      </c>
      <c r="S338" s="67" cm="1">
        <f t="array" aca="1" ref="S338" ca="1">INDIRECT(ADDRESS($B338,COLUMN()))</f>
        <v>2</v>
      </c>
      <c r="T338" s="67" t="str" cm="1">
        <f t="array" aca="1" ref="T338" ca="1">INDIRECT(ADDRESS($B338,COLUMN()))</f>
        <v>1-3</v>
      </c>
      <c r="U338" s="67" cm="1">
        <f t="array" aca="1" ref="U338" ca="1">INDIRECT(ADDRESS($B338,COLUMN()))</f>
        <v>3</v>
      </c>
      <c r="V338" s="67" cm="1">
        <f t="array" aca="1" ref="V338" ca="1">INDIRECT(ADDRESS($B338,COLUMN()))</f>
        <v>0</v>
      </c>
      <c r="W338" s="67" cm="1">
        <f t="array" aca="1" ref="W338" ca="1">INDIRECT(ADDRESS($B338,COLUMN()))</f>
        <v>5</v>
      </c>
      <c r="X338" s="67" cm="1">
        <f t="array" aca="1" ref="X338" ca="1">INDIRECT(ADDRESS($B338,COLUMN()))</f>
        <v>5</v>
      </c>
      <c r="Y338" s="67" cm="1">
        <f t="array" aca="1" ref="Y338" ca="1">INDIRECT(ADDRESS($B338,COLUMN()))</f>
        <v>0</v>
      </c>
      <c r="Z338" s="67" cm="1">
        <f t="array" aca="1" ref="Z338" ca="1">INDIRECT(ADDRESS($B338,COLUMN()))</f>
        <v>5</v>
      </c>
      <c r="AA338" s="67" t="str" cm="1">
        <f t="array" aca="1" ref="AA338" ca="1">INDIRECT(ADDRESS($B338,COLUMN()))</f>
        <v>Rocket Boosters</v>
      </c>
      <c r="AB338" s="56">
        <f t="shared" ca="1" si="230"/>
        <v>0.68859119222099685</v>
      </c>
      <c r="AC338" s="56">
        <f t="shared" ca="1" si="231"/>
        <v>0.89434157398076042</v>
      </c>
      <c r="AD338" s="56">
        <f t="shared" ca="1" si="232"/>
        <v>3.1107533008026449</v>
      </c>
      <c r="AF338" s="52"/>
      <c r="AG338" s="52"/>
      <c r="AH338" s="57"/>
      <c r="AI338" s="57">
        <f>INT(AI319/2+0.5)</f>
        <v>0</v>
      </c>
      <c r="AJ338" s="57"/>
      <c r="AK338" s="57"/>
      <c r="AL338" s="57"/>
      <c r="AM338" s="57"/>
      <c r="AN338" s="57"/>
      <c r="AO338" s="57"/>
      <c r="AP338" s="57"/>
      <c r="AQ338" s="57"/>
      <c r="AR338" s="57"/>
      <c r="AS338" s="57"/>
      <c r="AT338" s="52"/>
      <c r="AU338" s="54" t="s">
        <v>117</v>
      </c>
      <c r="AV338" s="57" cm="1">
        <f t="array" aca="1" ref="AV338" ca="1">SUM(IF($C338&gt;0,IF(AND(INDIRECT(ADDRESS($C338,44))=0,INDIRECT(ADDRESS($C338,38))="UL",ISERROR(SEARCH("Rear",INDIRECT(ADDRESS($C338,33)))),ISERROR(SEARCH("Side",INDIRECT(ADDRESS($C338,33))))),INDIRECT(ADDRESS($C338,COLUMN())),0),0),IF($D338&gt;0,IF(AND(INDIRECT(ADDRESS($D338,44))=0,INDIRECT(ADDRESS($D338,38))="UL",ISERROR(SEARCH("Rear",INDIRECT(ADDRESS($D338,33)))),ISERROR(SEARCH("Side",INDIRECT(ADDRESS($D338,33))))),INDIRECT(ADDRESS($D338,COLUMN())),0),0),IF($E338&gt;0,IF(AND(INDIRECT(ADDRESS($E338,44))=0,INDIRECT(ADDRESS($E338,38))="UL",ISERROR(SEARCH("Rear",INDIRECT(ADDRESS($E338,33)))),ISERROR(SEARCH("Side",INDIRECT(ADDRESS($E338,33))))),INDIRECT(ADDRESS($E338,COLUMN())),0),0),IF($F338&gt;0,IF(AND(INDIRECT(ADDRESS($F338,44))=0,INDIRECT(ADDRESS($F338,38))="UL",ISERROR(SEARCH("Rear",INDIRECT(ADDRESS($F338,33)))),ISERROR(SEARCH("Side",INDIRECT(ADDRESS($F338,33))))),INDIRECT(ADDRESS($F338,COLUMN())),0),0),IF($G338&gt;0,IF(AND(INDIRECT(ADDRESS($G338,44))=0,INDIRECT(ADDRESS($G338,38))="UL",ISERROR(SEARCH("Rear",INDIRECT(ADDRESS($G338,33)))),ISERROR(SEARCH("Side",INDIRECT(ADDRESS($G338,33))))),INDIRECT(ADDRESS($G338,COLUMN())),0),0),IF($H338&gt;0,IF(AND(INDIRECT(ADDRESS($H338,44))=0,INDIRECT(ADDRESS($H338,38))="UL",ISERROR(SEARCH("Rear",INDIRECT(ADDRESS($H338,33)))),ISERROR(SEARCH("Side",INDIRECT(ADDRESS($H338,33))))),INDIRECT(ADDRESS($H338,COLUMN())),0),0),IF($I338&gt;0,IF(AND(INDIRECT(ADDRESS($I338,44))=0,INDIRECT(ADDRESS($I338,38))="UL",ISERROR(SEARCH("Rear",INDIRECT(ADDRESS($I338,33)))),ISERROR(SEARCH("Side",INDIRECT(ADDRESS($I338,33))))),INDIRECT(ADDRESS($I338,COLUMN())),0),0),IF($J338&gt;0,IF(AND(INDIRECT(ADDRESS($J338,44))=0,INDIRECT(ADDRESS($J338,38))="UL",ISERROR(SEARCH("Rear",INDIRECT(ADDRESS($J338,33)))),ISERROR(SEARCH("Side",INDIRECT(ADDRESS($J338,33))))),INDIRECT(ADDRESS($J338,COLUMN())),0),0),IF($K338&gt;0,IF(AND(INDIRECT(ADDRESS($K338,44))=0,INDIRECT(ADDRESS($K338,38))="UL",ISERROR(SEARCH("Rear",INDIRECT(ADDRESS($K338,33)))),ISERROR(SEARCH("Side",INDIRECT(ADDRESS($K338,33))))),INDIRECT(ADDRESS($K338,COLUMN())),0),0),IF($L338&gt;0,IF(AND(INDIRECT(ADDRESS($L338,44))=0,INDIRECT(ADDRESS($L338,38))="UL",ISERROR(SEARCH("Rear",INDIRECT(ADDRESS($L338,33)))),ISERROR(SEARCH("Side",INDIRECT(ADDRESS($L338,33))))),INDIRECT(ADDRESS($L338,COLUMN())),0),0),IF($M338&gt;0,IF(AND(INDIRECT(ADDRESS($M338,44))=0,INDIRECT(ADDRESS($M338,38))="UL",ISERROR(SEARCH("Rear",INDIRECT(ADDRESS($M338,33)))),ISERROR(SEARCH("Side",INDIRECT(ADDRESS($M338,33))))),INDIRECT(ADDRESS($M338,COLUMN())),0),0))</f>
        <v>0</v>
      </c>
      <c r="AW338" s="57" cm="1">
        <f t="array" aca="1" ref="AW338" ca="1">SUM(IF($C338&gt;0,IF(AND(INDIRECT(ADDRESS($C338,44))=0,INDIRECT(ADDRESS($C338,38))="UL",ISERROR(SEARCH("Rear",INDIRECT(ADDRESS($C338,33)))),ISERROR(SEARCH("Side",INDIRECT(ADDRESS($C338,33))))),INDIRECT(ADDRESS($C338,COLUMN())),0),0),IF($D338&gt;0,IF(AND(INDIRECT(ADDRESS($D338,44))=0,INDIRECT(ADDRESS($D338,38))="UL",ISERROR(SEARCH("Rear",INDIRECT(ADDRESS($D338,33)))),ISERROR(SEARCH("Side",INDIRECT(ADDRESS($D338,33))))),INDIRECT(ADDRESS($D338,COLUMN())),0),0),IF($E338&gt;0,IF(AND(INDIRECT(ADDRESS($E338,44))=0,INDIRECT(ADDRESS($E338,38))="UL",ISERROR(SEARCH("Rear",INDIRECT(ADDRESS($E338,33)))),ISERROR(SEARCH("Side",INDIRECT(ADDRESS($E338,33))))),INDIRECT(ADDRESS($E338,COLUMN())),0),0),IF($F338&gt;0,IF(AND(INDIRECT(ADDRESS($F338,44))=0,INDIRECT(ADDRESS($F338,38))="UL",ISERROR(SEARCH("Rear",INDIRECT(ADDRESS($F338,33)))),ISERROR(SEARCH("Side",INDIRECT(ADDRESS($F338,33))))),INDIRECT(ADDRESS($F338,COLUMN())),0),0),IF($G338&gt;0,IF(AND(INDIRECT(ADDRESS($G338,44))=0,INDIRECT(ADDRESS($G338,38))="UL",ISERROR(SEARCH("Rear",INDIRECT(ADDRESS($G338,33)))),ISERROR(SEARCH("Side",INDIRECT(ADDRESS($G338,33))))),INDIRECT(ADDRESS($G338,COLUMN())),0),0),IF($H338&gt;0,IF(AND(INDIRECT(ADDRESS($H338,44))=0,INDIRECT(ADDRESS($H338,38))="UL",ISERROR(SEARCH("Rear",INDIRECT(ADDRESS($H338,33)))),ISERROR(SEARCH("Side",INDIRECT(ADDRESS($H338,33))))),INDIRECT(ADDRESS($H338,COLUMN())),0),0),IF($I338&gt;0,IF(AND(INDIRECT(ADDRESS($I338,44))=0,INDIRECT(ADDRESS($I338,38))="UL",ISERROR(SEARCH("Rear",INDIRECT(ADDRESS($I338,33)))),ISERROR(SEARCH("Side",INDIRECT(ADDRESS($I338,33))))),INDIRECT(ADDRESS($I338,COLUMN())),0),0),IF($J338&gt;0,IF(AND(INDIRECT(ADDRESS($J338,44))=0,INDIRECT(ADDRESS($J338,38))="UL",ISERROR(SEARCH("Rear",INDIRECT(ADDRESS($J338,33)))),ISERROR(SEARCH("Side",INDIRECT(ADDRESS($J338,33))))),INDIRECT(ADDRESS($J338,COLUMN())),0),0),IF($K338&gt;0,IF(AND(INDIRECT(ADDRESS($K338,44))=0,INDIRECT(ADDRESS($K338,38))="UL",ISERROR(SEARCH("Rear",INDIRECT(ADDRESS($K338,33)))),ISERROR(SEARCH("Side",INDIRECT(ADDRESS($K338,33))))),INDIRECT(ADDRESS($K338,COLUMN())),0),0),IF($L338&gt;0,IF(AND(INDIRECT(ADDRESS($L338,44))=0,INDIRECT(ADDRESS($L338,38))="UL",ISERROR(SEARCH("Rear",INDIRECT(ADDRESS($L338,33)))),ISERROR(SEARCH("Side",INDIRECT(ADDRESS($L338,33))))),INDIRECT(ADDRESS($L338,COLUMN())),0),0),IF($M338&gt;0,IF(AND(INDIRECT(ADDRESS($M338,44))=0,INDIRECT(ADDRESS($M338,38))="UL",ISERROR(SEARCH("Rear",INDIRECT(ADDRESS($M338,33)))),ISERROR(SEARCH("Side",INDIRECT(ADDRESS($M338,33))))),INDIRECT(ADDRESS($M338,COLUMN())),0),0))</f>
        <v>0.33333333333333331</v>
      </c>
      <c r="AX338" s="57" cm="1">
        <f t="array" aca="1" ref="AX338" ca="1">SUM(IF($C338&gt;0,IF(AND(INDIRECT(ADDRESS($C338,44))=0,INDIRECT(ADDRESS($C338,38))="UL",ISERROR(SEARCH("Rear",INDIRECT(ADDRESS($C338,33)))),ISERROR(SEARCH("Side",INDIRECT(ADDRESS($C338,33))))),INDIRECT(ADDRESS($C338,COLUMN())),0),0),IF($D338&gt;0,IF(AND(INDIRECT(ADDRESS($D338,44))=0,INDIRECT(ADDRESS($D338,38))="UL",ISERROR(SEARCH("Rear",INDIRECT(ADDRESS($D338,33)))),ISERROR(SEARCH("Side",INDIRECT(ADDRESS($D338,33))))),INDIRECT(ADDRESS($D338,COLUMN())),0),0),IF($E338&gt;0,IF(AND(INDIRECT(ADDRESS($E338,44))=0,INDIRECT(ADDRESS($E338,38))="UL",ISERROR(SEARCH("Rear",INDIRECT(ADDRESS($E338,33)))),ISERROR(SEARCH("Side",INDIRECT(ADDRESS($E338,33))))),INDIRECT(ADDRESS($E338,COLUMN())),0),0),IF($F338&gt;0,IF(AND(INDIRECT(ADDRESS($F338,44))=0,INDIRECT(ADDRESS($F338,38))="UL",ISERROR(SEARCH("Rear",INDIRECT(ADDRESS($F338,33)))),ISERROR(SEARCH("Side",INDIRECT(ADDRESS($F338,33))))),INDIRECT(ADDRESS($F338,COLUMN())),0),0),IF($G338&gt;0,IF(AND(INDIRECT(ADDRESS($G338,44))=0,INDIRECT(ADDRESS($G338,38))="UL",ISERROR(SEARCH("Rear",INDIRECT(ADDRESS($G338,33)))),ISERROR(SEARCH("Side",INDIRECT(ADDRESS($G338,33))))),INDIRECT(ADDRESS($G338,COLUMN())),0),0),IF($H338&gt;0,IF(AND(INDIRECT(ADDRESS($H338,44))=0,INDIRECT(ADDRESS($H338,38))="UL",ISERROR(SEARCH("Rear",INDIRECT(ADDRESS($H338,33)))),ISERROR(SEARCH("Side",INDIRECT(ADDRESS($H338,33))))),INDIRECT(ADDRESS($H338,COLUMN())),0),0),IF($I338&gt;0,IF(AND(INDIRECT(ADDRESS($I338,44))=0,INDIRECT(ADDRESS($I338,38))="UL",ISERROR(SEARCH("Rear",INDIRECT(ADDRESS($I338,33)))),ISERROR(SEARCH("Side",INDIRECT(ADDRESS($I338,33))))),INDIRECT(ADDRESS($I338,COLUMN())),0),0),IF($J338&gt;0,IF(AND(INDIRECT(ADDRESS($J338,44))=0,INDIRECT(ADDRESS($J338,38))="UL",ISERROR(SEARCH("Rear",INDIRECT(ADDRESS($J338,33)))),ISERROR(SEARCH("Side",INDIRECT(ADDRESS($J338,33))))),INDIRECT(ADDRESS($J338,COLUMN())),0),0),IF($K338&gt;0,IF(AND(INDIRECT(ADDRESS($K338,44))=0,INDIRECT(ADDRESS($K338,38))="UL",ISERROR(SEARCH("Rear",INDIRECT(ADDRESS($K338,33)))),ISERROR(SEARCH("Side",INDIRECT(ADDRESS($K338,33))))),INDIRECT(ADDRESS($K338,COLUMN())),0),0),IF($L338&gt;0,IF(AND(INDIRECT(ADDRESS($L338,44))=0,INDIRECT(ADDRESS($L338,38))="UL",ISERROR(SEARCH("Rear",INDIRECT(ADDRESS($L338,33)))),ISERROR(SEARCH("Side",INDIRECT(ADDRESS($L338,33))))),INDIRECT(ADDRESS($L338,COLUMN())),0),0),IF($M338&gt;0,IF(AND(INDIRECT(ADDRESS($M338,44))=0,INDIRECT(ADDRESS($M338,38))="UL",ISERROR(SEARCH("Rear",INDIRECT(ADDRESS($M338,33)))),ISERROR(SEARCH("Side",INDIRECT(ADDRESS($M338,33))))),INDIRECT(ADDRESS($M338,COLUMN())),0),0))</f>
        <v>0.22222222222222221</v>
      </c>
      <c r="AY338" s="58">
        <f t="shared" ca="1" si="233"/>
        <v>0.33333333333333331</v>
      </c>
      <c r="AZ338" s="58">
        <f t="shared" ca="1" si="234"/>
        <v>0.1851851851851852</v>
      </c>
      <c r="BA338" s="58" cm="1">
        <f t="array" aca="1" ref="BA338" ca="1">SUM(IF($C338&gt;0,IF(AND(INDIRECT(ADDRESS($C338,44))=0,INDIRECT(ADDRESS($C338,38))="UL"),INDIRECT(ADDRESS($C338,COLUMN())),0),0),IF($D338&gt;0,IF(AND(INDIRECT(ADDRESS($D338,44))=0,INDIRECT(ADDRESS($D338,38))="UL"),INDIRECT(ADDRESS($D338,COLUMN())),0),0),IF($E338&gt;0,IF(AND(INDIRECT(ADDRESS($E338,44))=0,INDIRECT(ADDRESS($E338,38))="UL"),INDIRECT(ADDRESS($E338,COLUMN())),0),0),IF($F338&gt;0,IF(AND(INDIRECT(ADDRESS($F338,44))=0,INDIRECT(ADDRESS($F338,38))="UL"),INDIRECT(ADDRESS($F338,COLUMN())),0),0),IF($G338&gt;0,IF(AND(INDIRECT(ADDRESS($G338,44))=0,INDIRECT(ADDRESS($G338,38))="UL"),INDIRECT(ADDRESS($G338,COLUMN())),0),0),IF($H338&gt;0,IF(AND(INDIRECT(ADDRESS($H338,44))=0,INDIRECT(ADDRESS($H338,38))="UL"),INDIRECT(ADDRESS($H338,COLUMN())),0),0),IF($I338&gt;0,IF(AND(INDIRECT(ADDRESS($I338,44))=0,INDIRECT(ADDRESS($I338,38))="UL"),INDIRECT(ADDRESS($I338,COLUMN())),0),0),IF($J338&gt;0,IF(AND(INDIRECT(ADDRESS($J338,44))=0,INDIRECT(ADDRESS($J338,38))="UL"),INDIRECT(ADDRESS($J338,COLUMN())),0),0),IF($K338&gt;0,IF(AND(INDIRECT(ADDRESS($K338,44))=0,INDIRECT(ADDRESS($K338,38))="UL"),INDIRECT(ADDRESS($K338,COLUMN())),0),0),IF($L338&gt;0,IF(AND(INDIRECT(ADDRESS($L338,44))=0,INDIRECT(ADDRESS($L338,38))="UL"),INDIRECT(ADDRESS($L338,COLUMN())),0),0),IF($M338&gt;0,IF(AND(INDIRECT(ADDRESS($M338,44))=0,INDIRECT(ADDRESS($M338,38))="UL"),INDIRECT(ADDRESS($M338,COLUMN())),0),0))</f>
        <v>0.22913580246913579</v>
      </c>
      <c r="BB338" s="58" cm="1">
        <f t="array" aca="1" ref="BB338" ca="1">SUM(IF($C338&gt;0,IF(AND(INDIRECT(ADDRESS($C338,44))=0,INDIRECT(ADDRESS($C338,38))="UL"),INDIRECT(ADDRESS($C338,COLUMN())),0),0),IF($D338&gt;0,IF(AND(INDIRECT(ADDRESS($D338,44))=0,INDIRECT(ADDRESS($D338,38))="UL"),INDIRECT(ADDRESS($D338,COLUMN())),0),0),IF($E338&gt;0,IF(AND(INDIRECT(ADDRESS($E338,44))=0,INDIRECT(ADDRESS($E338,38))="UL"),INDIRECT(ADDRESS($E338,COLUMN())),0),0),IF($F338&gt;0,IF(AND(INDIRECT(ADDRESS($F338,44))=0,INDIRECT(ADDRESS($F338,38))="UL"),INDIRECT(ADDRESS($F338,COLUMN())),0),0),IF($G338&gt;0,IF(AND(INDIRECT(ADDRESS($G338,44))=0,INDIRECT(ADDRESS($G338,38))="UL"),INDIRECT(ADDRESS($G338,COLUMN())),0),0),IF($H338&gt;0,IF(AND(INDIRECT(ADDRESS($H338,44))=0,INDIRECT(ADDRESS($H338,38))="UL"),INDIRECT(ADDRESS($H338,COLUMN())),0),0),IF($I338&gt;0,IF(AND(INDIRECT(ADDRESS($I338,44))=0,INDIRECT(ADDRESS($I338,38))="UL"),INDIRECT(ADDRESS($I338,COLUMN())),0),0),IF($J338&gt;0,IF(AND(INDIRECT(ADDRESS($J338,44))=0,INDIRECT(ADDRESS($J338,38))="UL"),INDIRECT(ADDRESS($J338,COLUMN())),0),0),IF($K338&gt;0,IF(AND(INDIRECT(ADDRESS($K338,44))=0,INDIRECT(ADDRESS($K338,38))="UL"),INDIRECT(ADDRESS($K338,COLUMN())),0),0),IF($L338&gt;0,IF(AND(INDIRECT(ADDRESS($L338,44))=0,INDIRECT(ADDRESS($L338,38))="UL"),INDIRECT(ADDRESS($L338,COLUMN())),0),0),IF($M338&gt;0,IF(AND(INDIRECT(ADDRESS($M338,44))=0,INDIRECT(ADDRESS($M338,38))="UL"),INDIRECT(ADDRESS($M338,COLUMN())),0),0))</f>
        <v>0.16395061728395058</v>
      </c>
      <c r="BC338" s="58" cm="1">
        <f t="array" aca="1" ref="BC338" ca="1">SUM(IF($C338&gt;0,IF(AND(INDIRECT(ADDRESS($C338,44))=0,INDIRECT(ADDRESS($C338,38))="UL"),INDIRECT(ADDRESS($C338,COLUMN())),0),0),IF($D338&gt;0,IF(AND(INDIRECT(ADDRESS($D338,44))=0,INDIRECT(ADDRESS($D338,38))="UL"),INDIRECT(ADDRESS($D338,COLUMN())),0),0),IF($E338&gt;0,IF(AND(INDIRECT(ADDRESS($E338,44))=0,INDIRECT(ADDRESS($E338,38))="UL"),INDIRECT(ADDRESS($E338,COLUMN())),0),0),IF($F338&gt;0,IF(AND(INDIRECT(ADDRESS($F338,44))=0,INDIRECT(ADDRESS($F338,38))="UL"),INDIRECT(ADDRESS($F338,COLUMN())),0),0),IF($G338&gt;0,IF(AND(INDIRECT(ADDRESS($G338,44))=0,INDIRECT(ADDRESS($G338,38))="UL"),INDIRECT(ADDRESS($G338,COLUMN())),0),0),IF($H338&gt;0,IF(AND(INDIRECT(ADDRESS($H338,44))=0,INDIRECT(ADDRESS($H338,38))="UL"),INDIRECT(ADDRESS($H338,COLUMN())),0),0),IF($I338&gt;0,IF(AND(INDIRECT(ADDRESS($I338,44))=0,INDIRECT(ADDRESS($I338,38))="UL"),INDIRECT(ADDRESS($I338,COLUMN())),0),0),IF($J338&gt;0,IF(AND(INDIRECT(ADDRESS($J338,44))=0,INDIRECT(ADDRESS($J338,38))="UL"),INDIRECT(ADDRESS($J338,COLUMN())),0),0),IF($K338&gt;0,IF(AND(INDIRECT(ADDRESS($K338,44))=0,INDIRECT(ADDRESS($K338,38))="UL"),INDIRECT(ADDRESS($K338,COLUMN())),0),0),IF($L338&gt;0,IF(AND(INDIRECT(ADDRESS($L338,44))=0,INDIRECT(ADDRESS($L338,38))="UL"),INDIRECT(ADDRESS($L338,COLUMN())),0),0),IF($M338&gt;0,IF(AND(INDIRECT(ADDRESS($M338,44))=0,INDIRECT(ADDRESS($M338,38))="UL"),INDIRECT(ADDRESS($M338,COLUMN())),0),0))</f>
        <v>0.22123456790123455</v>
      </c>
      <c r="BD338" s="58" cm="1">
        <f t="array" aca="1" ref="BD338" ca="1">SUM(IF($C338&gt;0,IF(AND(INDIRECT(ADDRESS($C338,44))=0,INDIRECT(ADDRESS($C338,38))="UL"),INDIRECT(ADDRESS($C338,COLUMN())),0),0),IF($D338&gt;0,IF(AND(INDIRECT(ADDRESS($D338,44))=0,INDIRECT(ADDRESS($D338,38))="UL"),INDIRECT(ADDRESS($D338,COLUMN())),0),0),IF($E338&gt;0,IF(AND(INDIRECT(ADDRESS($E338,44))=0,INDIRECT(ADDRESS($E338,38))="UL"),INDIRECT(ADDRESS($E338,COLUMN())),0),0),IF($F338&gt;0,IF(AND(INDIRECT(ADDRESS($F338,44))=0,INDIRECT(ADDRESS($F338,38))="UL"),INDIRECT(ADDRESS($F338,COLUMN())),0),0),IF($G338&gt;0,IF(AND(INDIRECT(ADDRESS($G338,44))=0,INDIRECT(ADDRESS($G338,38))="UL"),INDIRECT(ADDRESS($G338,COLUMN())),0),0),IF($H338&gt;0,IF(AND(INDIRECT(ADDRESS($H338,44))=0,INDIRECT(ADDRESS($H338,38))="UL"),INDIRECT(ADDRESS($H338,COLUMN())),0),0),IF($I338&gt;0,IF(AND(INDIRECT(ADDRESS($I338,44))=0,INDIRECT(ADDRESS($I338,38))="UL"),INDIRECT(ADDRESS($I338,COLUMN())),0),0),IF($J338&gt;0,IF(AND(INDIRECT(ADDRESS($J338,44))=0,INDIRECT(ADDRESS($J338,38))="UL"),INDIRECT(ADDRESS($J338,COLUMN())),0),0),IF($K338&gt;0,IF(AND(INDIRECT(ADDRESS($K338,44))=0,INDIRECT(ADDRESS($K338,38))="UL"),INDIRECT(ADDRESS($K338,COLUMN())),0),0),IF($L338&gt;0,IF(AND(INDIRECT(ADDRESS($L338,44))=0,INDIRECT(ADDRESS($L338,38))="UL"),INDIRECT(ADDRESS($L338,COLUMN())),0),0),IF($M338&gt;0,IF(AND(INDIRECT(ADDRESS($M338,44))=0,INDIRECT(ADDRESS($M338,38))="UL"),INDIRECT(ADDRESS($M338,COLUMN())),0),0))</f>
        <v>0.24296296296296294</v>
      </c>
      <c r="BE338" s="57">
        <f t="shared" ca="1" si="235"/>
        <v>0.22123456790123455</v>
      </c>
      <c r="BF338" s="57" cm="1">
        <f t="array" aca="1" ref="BF338" ca="1">SUM(IF($C338&gt;0,IF(INDIRECT(ADDRESS($C338,45))=1,INDIRECT(ADDRESS($C338,52))*INDIRECT(ADDRESS($C338,42))/5,0),0), IF($D338&gt;0,IF(INDIRECT(ADDRESS($D338,45))=1,INDIRECT(ADDRESS($D338,52))*INDIRECT(ADDRESS($D338,42))/5,0),0), IF($E338&gt;0,IF(INDIRECT(ADDRESS($E338,45))=1,INDIRECT(ADDRESS($E338,52))*INDIRECT(ADDRESS($E338,42))/5,0),0), IF($F338&gt;0,IF(INDIRECT(ADDRESS($F338,45))=1,INDIRECT(ADDRESS($F338,52))*INDIRECT(ADDRESS($F338,42))/5,0),0), IF($G338&gt;0,IF(INDIRECT(ADDRESS($G338,45))=1,INDIRECT(ADDRESS($G338,52))*INDIRECT(ADDRESS($G338,42))/5,0),0), IF($H338&gt;0,IF(INDIRECT(ADDRESS($H338,45))=1,INDIRECT(ADDRESS($H338,52))*INDIRECT(ADDRESS($H338,42))/5,0),0)
)*$BF$296/100</f>
        <v>2.777777777777778E-2</v>
      </c>
      <c r="BG338" s="19">
        <v>1</v>
      </c>
      <c r="BH338" s="57" cm="1">
        <f t="array" aca="1" ref="BH338" ca="1">SUM(IF($C338&gt;0,IF(AND(INDIRECT(ADDRESS($C338,44))=0,INDIRECT(ADDRESS($C338,38))&lt;&gt;"UL"),INDIRECT(ADDRESS($C338,COLUMN()-12)),0),0), IF($D338&gt;0,IF(AND(INDIRECT(ADDRESS($D338,44))=0,INDIRECT(ADDRESS($D338,38))&lt;&gt;"UL"),INDIRECT(ADDRESS($D338,COLUMN()-12)),0),0), IF($E338&gt;0,IF(AND(INDIRECT(ADDRESS($E338,44))=0,INDIRECT(ADDRESS($E338,38))&lt;&gt;"UL"),INDIRECT(ADDRESS($E338,COLUMN()-12)),0),0), IF($F338&gt;0,IF(AND(INDIRECT(ADDRESS($F338,44))=0,INDIRECT(ADDRESS($F338,38))&lt;&gt;"UL"),INDIRECT(ADDRESS($F338,COLUMN()-12)),0),0), IF($G338&gt;0,IF(AND(INDIRECT(ADDRESS($G338,44))=0,INDIRECT(ADDRESS($G338,38))&lt;&gt;"UL"),INDIRECT(ADDRESS($G338,COLUMN()-12)),0),0), IF($H338&gt;0,IF(AND(INDIRECT(ADDRESS($H338,44))=0,INDIRECT(ADDRESS($H338,38))&lt;&gt;"UL"),INDIRECT(ADDRESS($H338,COLUMN()-12)),0),0), IF($I338&gt;0,IF(AND(INDIRECT(ADDRESS($I338,44))=0,INDIRECT(ADDRESS($I338,38))&lt;&gt;"UL"),INDIRECT(ADDRESS($I338,COLUMN()-12)),0),0), IF($J338&gt;0,IF(AND(INDIRECT(ADDRESS($J338,44))=0,INDIRECT(ADDRESS($J338,38))&lt;&gt;"UL"),INDIRECT(ADDRESS($J338,COLUMN()-12)),0),0), IF($K338&gt;0,IF(AND(INDIRECT(ADDRESS($K338,44))=0,INDIRECT(ADDRESS($K338,38))&lt;&gt;"UL"),INDIRECT(ADDRESS($K338,COLUMN()-12)),0),0), IF($L338&gt;0,IF(AND(INDIRECT(ADDRESS($L338,44))=0,INDIRECT(ADDRESS($L338,38))&lt;&gt;"UL"),INDIRECT(ADDRESS($L338,COLUMN()-12)),0),0), IF($M338&gt;0,IF(AND(INDIRECT(ADDRESS($M338,44))=0,INDIRECT(ADDRESS($M338,38))&lt;&gt;"UL"),INDIRECT(ADDRESS($M338,COLUMN()-12)),0),0))</f>
        <v>0</v>
      </c>
      <c r="BI338" s="57" cm="1">
        <f t="array" aca="1" ref="BI338" ca="1">SUM(IF($C338&gt;0,IF(AND(INDIRECT(ADDRESS($C338,44))=0,INDIRECT(ADDRESS($C338,38))&lt;&gt;"UL"),INDIRECT(ADDRESS($C338,COLUMN()-12)),0),0), IF($D338&gt;0,IF(AND(INDIRECT(ADDRESS($D338,44))=0,INDIRECT(ADDRESS($D338,38))&lt;&gt;"UL"),INDIRECT(ADDRESS($D338,COLUMN()-12)),0),0), IF($E338&gt;0,IF(AND(INDIRECT(ADDRESS($E338,44))=0,INDIRECT(ADDRESS($E338,38))&lt;&gt;"UL"),INDIRECT(ADDRESS($E338,COLUMN()-12)),0),0), IF($F338&gt;0,IF(AND(INDIRECT(ADDRESS($F338,44))=0,INDIRECT(ADDRESS($F338,38))&lt;&gt;"UL"),INDIRECT(ADDRESS($F338,COLUMN()-12)),0),0), IF($G338&gt;0,IF(AND(INDIRECT(ADDRESS($G338,44))=0,INDIRECT(ADDRESS($G338,38))&lt;&gt;"UL"),INDIRECT(ADDRESS($G338,COLUMN()-12)),0),0), IF($H338&gt;0,IF(AND(INDIRECT(ADDRESS($H338,44))=0,INDIRECT(ADDRESS($H338,38))&lt;&gt;"UL"),INDIRECT(ADDRESS($H338,COLUMN()-12)),0),0), IF($I338&gt;0,IF(AND(INDIRECT(ADDRESS($I338,44))=0,INDIRECT(ADDRESS($I338,38))&lt;&gt;"UL"),INDIRECT(ADDRESS($I338,COLUMN()-12)),0),0), IF($J338&gt;0,IF(AND(INDIRECT(ADDRESS($J338,44))=0,INDIRECT(ADDRESS($J338,38))&lt;&gt;"UL"),INDIRECT(ADDRESS($J338,COLUMN()-12)),0),0), IF($K338&gt;0,IF(AND(INDIRECT(ADDRESS($K338,44))=0,INDIRECT(ADDRESS($K338,38))&lt;&gt;"UL"),INDIRECT(ADDRESS($K338,COLUMN()-12)),0),0), IF($L338&gt;0,IF(AND(INDIRECT(ADDRESS($L338,44))=0,INDIRECT(ADDRESS($L338,38))&lt;&gt;"UL"),INDIRECT(ADDRESS($L338,COLUMN()-12)),0),0), IF($M338&gt;0,IF(AND(INDIRECT(ADDRESS($M338,44))=0,INDIRECT(ADDRESS($M338,38))&lt;&gt;"UL"),INDIRECT(ADDRESS($M338,COLUMN()-12)),0),0))</f>
        <v>0.55555555555555547</v>
      </c>
      <c r="BJ338" s="57" cm="1">
        <f t="array" aca="1" ref="BJ338" ca="1">SUM(IF($C338&gt;0,IF(AND(INDIRECT(ADDRESS($C338,44))=0,INDIRECT(ADDRESS($C338,38))&lt;&gt;"UL"),INDIRECT(ADDRESS($C338,COLUMN()-12)),0),0), IF($D338&gt;0,IF(AND(INDIRECT(ADDRESS($D338,44))=0,INDIRECT(ADDRESS($D338,38))&lt;&gt;"UL"),INDIRECT(ADDRESS($D338,COLUMN()-12)),0),0), IF($E338&gt;0,IF(AND(INDIRECT(ADDRESS($E338,44))=0,INDIRECT(ADDRESS($E338,38))&lt;&gt;"UL"),INDIRECT(ADDRESS($E338,COLUMN()-12)),0),0), IF($F338&gt;0,IF(AND(INDIRECT(ADDRESS($F338,44))=0,INDIRECT(ADDRESS($F338,38))&lt;&gt;"UL"),INDIRECT(ADDRESS($F338,COLUMN()-12)),0),0), IF($G338&gt;0,IF(AND(INDIRECT(ADDRESS($G338,44))=0,INDIRECT(ADDRESS($G338,38))&lt;&gt;"UL"),INDIRECT(ADDRESS($G338,COLUMN()-12)),0),0), IF($H338&gt;0,IF(AND(INDIRECT(ADDRESS($H338,44))=0,INDIRECT(ADDRESS($H338,38))&lt;&gt;"UL"),INDIRECT(ADDRESS($H338,COLUMN()-12)),0),0), IF($I338&gt;0,IF(AND(INDIRECT(ADDRESS($I338,44))=0,INDIRECT(ADDRESS($I338,38))&lt;&gt;"UL"),INDIRECT(ADDRESS($I338,COLUMN()-12)),0),0), IF($J338&gt;0,IF(AND(INDIRECT(ADDRESS($J338,44))=0,INDIRECT(ADDRESS($J338,38))&lt;&gt;"UL"),INDIRECT(ADDRESS($J338,COLUMN()-12)),0),0), IF($K338&gt;0,IF(AND(INDIRECT(ADDRESS($K338,44))=0,INDIRECT(ADDRESS($K338,38))&lt;&gt;"UL"),INDIRECT(ADDRESS($K338,COLUMN()-12)),0),0), IF($L338&gt;0,IF(AND(INDIRECT(ADDRESS($L338,44))=0,INDIRECT(ADDRESS($L338,38))&lt;&gt;"UL"),INDIRECT(ADDRESS($L338,COLUMN()-12)),0),0), IF($M338&gt;0,IF(AND(INDIRECT(ADDRESS($M338,44))=0,INDIRECT(ADDRESS($M338,38))&lt;&gt;"UL"),INDIRECT(ADDRESS($M338,COLUMN()-12)),0),0))</f>
        <v>0.55555555555555547</v>
      </c>
      <c r="BK338" s="57">
        <f t="shared" ca="1" si="236"/>
        <v>0.55555555555555547</v>
      </c>
      <c r="BL338" s="57"/>
      <c r="BM338" s="57" cm="1">
        <f t="array" aca="1" ref="BM338" ca="1">SUM(IF($C338&gt;0,IF(AND(INDIRECT(ADDRESS($C338,44))=0,INDIRECT(ADDRESS($C338,38))&lt;&gt;"UL"),INDIRECT(ADDRESS($C338,COLUMN()-12)),0),0), IF($D338&gt;0,IF(AND(INDIRECT(ADDRESS($D338,44))=0,INDIRECT(ADDRESS($D338,38))&lt;&gt;"UL"),INDIRECT(ADDRESS($D338,COLUMN()-12)),0),0), IF($E338&gt;0,IF(AND(INDIRECT(ADDRESS($E338,44))=0,INDIRECT(ADDRESS($E338,38))&lt;&gt;"UL"),INDIRECT(ADDRESS($E338,COLUMN()-12)),0),0), IF($F338&gt;0,IF(AND(INDIRECT(ADDRESS($F338,44))=0,INDIRECT(ADDRESS($F338,38))&lt;&gt;"UL"),INDIRECT(ADDRESS($F338,COLUMN()-12)),0),0), IF($G338&gt;0,IF(AND(INDIRECT(ADDRESS($G338,44))=0,INDIRECT(ADDRESS($G338,38))&lt;&gt;"UL"),INDIRECT(ADDRESS($G338,COLUMN()-12)),0),0), IF($H338&gt;0,IF(AND(INDIRECT(ADDRESS($H338,44))=0,INDIRECT(ADDRESS($H338,38))&lt;&gt;"UL"),INDIRECT(ADDRESS($H338,COLUMN()-12)),0),0), IF($I338&gt;0,IF(AND(INDIRECT(ADDRESS($I338,44))=0,INDIRECT(ADDRESS($I338,38))&lt;&gt;"UL"),INDIRECT(ADDRESS($I338,COLUMN()-12)),0),0), IF($J338&gt;0,IF(AND(INDIRECT(ADDRESS($J338,44))=0,INDIRECT(ADDRESS($J338,38))&lt;&gt;"UL"),INDIRECT(ADDRESS($J338,COLUMN()-12)),0),0), IF($K338&gt;0,IF(AND(INDIRECT(ADDRESS($K338,44))=0,INDIRECT(ADDRESS($K338,38))&lt;&gt;"UL"),INDIRECT(ADDRESS($K338,COLUMN()-11)),0),0), IF($L338&gt;0,IF(AND(INDIRECT(ADDRESS($L338,44))=0,INDIRECT(ADDRESS($L338,38))&lt;&gt;"UL"),INDIRECT(ADDRESS($L338,COLUMN()-11)),0),0), IF($M338&gt;0,IF(AND(INDIRECT(ADDRESS($M338,44))=0,INDIRECT(ADDRESS($M338,38))&lt;&gt;"UL"),INDIRECT(ADDRESS($M338,COLUMN()-11)),0),0))</f>
        <v>0.22222222222222218</v>
      </c>
      <c r="BN338" s="57" cm="1">
        <f t="array" aca="1" ref="BN338" ca="1">SUM(IF($C338&gt;0,IF(AND(INDIRECT(ADDRESS($C338,44))=0,INDIRECT(ADDRESS($C338,38))&lt;&gt;"UL"),INDIRECT(ADDRESS($C338,COLUMN()-12)),0),0), IF($D338&gt;0,IF(AND(INDIRECT(ADDRESS($D338,44))=0,INDIRECT(ADDRESS($D338,38))&lt;&gt;"UL"),INDIRECT(ADDRESS($D338,COLUMN()-12)),0),0), IF($E338&gt;0,IF(AND(INDIRECT(ADDRESS($E338,44))=0,INDIRECT(ADDRESS($E338,38))&lt;&gt;"UL"),INDIRECT(ADDRESS($E338,COLUMN()-12)),0),0), IF($F338&gt;0,IF(AND(INDIRECT(ADDRESS($F338,44))=0,INDIRECT(ADDRESS($F338,38))&lt;&gt;"UL"),INDIRECT(ADDRESS($F338,COLUMN()-12)),0),0), IF($G338&gt;0,IF(AND(INDIRECT(ADDRESS($G338,44))=0,INDIRECT(ADDRESS($G338,38))&lt;&gt;"UL"),INDIRECT(ADDRESS($G338,COLUMN()-12)),0),0), IF($H338&gt;0,IF(AND(INDIRECT(ADDRESS($H338,44))=0,INDIRECT(ADDRESS($H338,38))&lt;&gt;"UL"),INDIRECT(ADDRESS($H338,COLUMN()-12)),0),0), IF($I338&gt;0,IF(AND(INDIRECT(ADDRESS($I338,44))=0,INDIRECT(ADDRESS($I338,38))&lt;&gt;"UL"),INDIRECT(ADDRESS($I338,COLUMN()-12)),0),0), IF($J338&gt;0,IF(AND(INDIRECT(ADDRESS($J338,44))=0,INDIRECT(ADDRESS($J338,38))&lt;&gt;"UL"),INDIRECT(ADDRESS($J338,COLUMN()-12)),0),0), IF($K338&gt;0,IF(AND(INDIRECT(ADDRESS($K338,44))=0,INDIRECT(ADDRESS($K338,38))&lt;&gt;"UL"),INDIRECT(ADDRESS($K338,COLUMN()-11)),0),0), IF($L338&gt;0,IF(AND(INDIRECT(ADDRESS($L338,44))=0,INDIRECT(ADDRESS($L338,38))&lt;&gt;"UL"),INDIRECT(ADDRESS($L338,COLUMN()-11)),0),0), IF($M338&gt;0,IF(AND(INDIRECT(ADDRESS($M338,44))=0,INDIRECT(ADDRESS($M338,38))&lt;&gt;"UL"),INDIRECT(ADDRESS($M338,COLUMN()-11)),0),0))</f>
        <v>7.4074074074074056E-2</v>
      </c>
      <c r="BO338" s="57" cm="1">
        <f t="array" aca="1" ref="BO338" ca="1">SUM(IF($C338&gt;0,IF(AND(INDIRECT(ADDRESS($C338,44))=0,INDIRECT(ADDRESS($C338,38))&lt;&gt;"UL"),INDIRECT(ADDRESS($C338,COLUMN()-12)),0),0), IF($D338&gt;0,IF(AND(INDIRECT(ADDRESS($D338,44))=0,INDIRECT(ADDRESS($D338,38))&lt;&gt;"UL"),INDIRECT(ADDRESS($D338,COLUMN()-12)),0),0), IF($E338&gt;0,IF(AND(INDIRECT(ADDRESS($E338,44))=0,INDIRECT(ADDRESS($E338,38))&lt;&gt;"UL"),INDIRECT(ADDRESS($E338,COLUMN()-12)),0),0), IF($F338&gt;0,IF(AND(INDIRECT(ADDRESS($F338,44))=0,INDIRECT(ADDRESS($F338,38))&lt;&gt;"UL"),INDIRECT(ADDRESS($F338,COLUMN()-12)),0),0), IF($G338&gt;0,IF(AND(INDIRECT(ADDRESS($G338,44))=0,INDIRECT(ADDRESS($G338,38))&lt;&gt;"UL"),INDIRECT(ADDRESS($G338,COLUMN()-12)),0),0), IF($H338&gt;0,IF(AND(INDIRECT(ADDRESS($H338,44))=0,INDIRECT(ADDRESS($H338,38))&lt;&gt;"UL"),INDIRECT(ADDRESS($H338,COLUMN()-12)),0),0), IF($I338&gt;0,IF(AND(INDIRECT(ADDRESS($I338,44))=0,INDIRECT(ADDRESS($I338,38))&lt;&gt;"UL"),INDIRECT(ADDRESS($I338,COLUMN()-12)),0),0), IF($J338&gt;0,IF(AND(INDIRECT(ADDRESS($J338,44))=0,INDIRECT(ADDRESS($J338,38))&lt;&gt;"UL"),INDIRECT(ADDRESS($J338,COLUMN()-12)),0),0), IF($K338&gt;0,IF(AND(INDIRECT(ADDRESS($K338,44))=0,INDIRECT(ADDRESS($K338,38))&lt;&gt;"UL"),INDIRECT(ADDRESS($K338,COLUMN()-11)),0),0), IF($L338&gt;0,IF(AND(INDIRECT(ADDRESS($L338,44))=0,INDIRECT(ADDRESS($L338,38))&lt;&gt;"UL"),INDIRECT(ADDRESS($L338,COLUMN()-11)),0),0), IF($M338&gt;0,IF(AND(INDIRECT(ADDRESS($M338,44))=0,INDIRECT(ADDRESS($M338,38))&lt;&gt;"UL"),INDIRECT(ADDRESS($M338,COLUMN()-11)),0),0))</f>
        <v>0.14814814814814811</v>
      </c>
      <c r="BP338" s="57" cm="1">
        <f t="array" aca="1" ref="BP338" ca="1">SUM(IF($C338&gt;0,IF(AND(INDIRECT(ADDRESS($C338,44))=0,INDIRECT(ADDRESS($C338,38))&lt;&gt;"UL"),INDIRECT(ADDRESS($C338,COLUMN()-12)),0),0), IF($D338&gt;0,IF(AND(INDIRECT(ADDRESS($D338,44))=0,INDIRECT(ADDRESS($D338,38))&lt;&gt;"UL"),INDIRECT(ADDRESS($D338,COLUMN()-12)),0),0), IF($E338&gt;0,IF(AND(INDIRECT(ADDRESS($E338,44))=0,INDIRECT(ADDRESS($E338,38))&lt;&gt;"UL"),INDIRECT(ADDRESS($E338,COLUMN()-12)),0),0), IF($F338&gt;0,IF(AND(INDIRECT(ADDRESS($F338,44))=0,INDIRECT(ADDRESS($F338,38))&lt;&gt;"UL"),INDIRECT(ADDRESS($F338,COLUMN()-12)),0),0), IF($G338&gt;0,IF(AND(INDIRECT(ADDRESS($G338,44))=0,INDIRECT(ADDRESS($G338,38))&lt;&gt;"UL"),INDIRECT(ADDRESS($G338,COLUMN()-12)),0),0), IF($H338&gt;0,IF(AND(INDIRECT(ADDRESS($H338,44))=0,INDIRECT(ADDRESS($H338,38))&lt;&gt;"UL"),INDIRECT(ADDRESS($H338,COLUMN()-12)),0),0), IF($I338&gt;0,IF(AND(INDIRECT(ADDRESS($I338,44))=0,INDIRECT(ADDRESS($I338,38))&lt;&gt;"UL"),INDIRECT(ADDRESS($I338,COLUMN()-12)),0),0), IF($J338&gt;0,IF(AND(INDIRECT(ADDRESS($J338,44))=0,INDIRECT(ADDRESS($J338,38))&lt;&gt;"UL"),INDIRECT(ADDRESS($J338,COLUMN()-12)),0),0), IF($K338&gt;0,IF(AND(INDIRECT(ADDRESS($K338,44))=0,INDIRECT(ADDRESS($K338,38))&lt;&gt;"UL"),INDIRECT(ADDRESS($K338,COLUMN()-11)),0),0), IF($L338&gt;0,IF(AND(INDIRECT(ADDRESS($L338,44))=0,INDIRECT(ADDRESS($L338,38))&lt;&gt;"UL"),INDIRECT(ADDRESS($L338,COLUMN()-11)),0),0), IF($M338&gt;0,IF(AND(INDIRECT(ADDRESS($M338,44))=0,INDIRECT(ADDRESS($M338,38))&lt;&gt;"UL"),INDIRECT(ADDRESS($M338,COLUMN()-11)),0),0))</f>
        <v>0.14814814814814811</v>
      </c>
      <c r="BQ338" s="57">
        <f t="shared" ca="1" si="237"/>
        <v>0.14814814814814811</v>
      </c>
      <c r="BR338" s="161">
        <f t="shared" ca="1" si="238"/>
        <v>58.161151609902426</v>
      </c>
      <c r="BS338" s="59"/>
      <c r="BT338" s="56">
        <f t="shared" ca="1" si="239"/>
        <v>1.4434210163377346</v>
      </c>
      <c r="BU338" s="63">
        <f t="shared" ca="1" si="240"/>
        <v>6.0142542347405605E-2</v>
      </c>
      <c r="BV338" s="57" t="s">
        <v>34</v>
      </c>
      <c r="BW338" s="57" cm="1">
        <f t="array" aca="1" ref="BW338" ca="1">SUM(IF($C338&gt;0,IF(AND(INDIRECT(ADDRESS($C338,44))=0,INDIRECT(ADDRESS($C338,38))="UL",ISERROR(SEARCH("Rear",INDIRECT(ADDRESS($C338,33)))),ISERROR(SEARCH("Side",INDIRECT(ADDRESS($C338,33))))),INDIRECT(ADDRESS($C338,COLUMN())),0),0),IF($D338&gt;0,IF(AND(INDIRECT(ADDRESS($D338,44))=0,INDIRECT(ADDRESS($D338,38))="UL",ISERROR(SEARCH("Rear",INDIRECT(ADDRESS($D338,33)))),ISERROR(SEARCH("Side",INDIRECT(ADDRESS($D338,33))))),INDIRECT(ADDRESS($D338,COLUMN())),0),0),IF($E338&gt;0,IF(AND(INDIRECT(ADDRESS($E338,44))=0,INDIRECT(ADDRESS($E338,38))="UL",ISERROR(SEARCH("Rear",INDIRECT(ADDRESS($E338,33)))),ISERROR(SEARCH("Side",INDIRECT(ADDRESS($E338,33))))),INDIRECT(ADDRESS($E338,COLUMN())),0),0),IF($F338&gt;0,IF(AND(INDIRECT(ADDRESS($F338,44))=0,INDIRECT(ADDRESS($F338,38))="UL",ISERROR(SEARCH("Rear",INDIRECT(ADDRESS($F338,33)))),ISERROR(SEARCH("Side",INDIRECT(ADDRESS($F338,33))))),INDIRECT(ADDRESS($F338,COLUMN())),0),0),IF($G338&gt;0,IF(AND(INDIRECT(ADDRESS($G338,44))=0,INDIRECT(ADDRESS($G338,38))="UL",ISERROR(SEARCH("Rear",INDIRECT(ADDRESS($G338,33)))),ISERROR(SEARCH("Side",INDIRECT(ADDRESS($G338,33))))),INDIRECT(ADDRESS($G338,COLUMN())),0),0),IF($H338&gt;0,IF(AND(INDIRECT(ADDRESS($H338,44))=0,INDIRECT(ADDRESS($H338,38))="UL",ISERROR(SEARCH("Rear",INDIRECT(ADDRESS($H338,33)))),ISERROR(SEARCH("Side",INDIRECT(ADDRESS($H338,33))))),INDIRECT(ADDRESS($H338,COLUMN())),0),0),IF($I338&gt;0,IF(AND(INDIRECT(ADDRESS($I338,44))=0,INDIRECT(ADDRESS($I338,38))="UL",ISERROR(SEARCH("Rear",INDIRECT(ADDRESS($I338,33)))),ISERROR(SEARCH("Side",INDIRECT(ADDRESS($I338,33))))),INDIRECT(ADDRESS($I338,COLUMN())),0),0),IF($J338&gt;0,IF(AND(INDIRECT(ADDRESS($J338,44))=0,INDIRECT(ADDRESS($J338,38))="UL",ISERROR(SEARCH("Rear",INDIRECT(ADDRESS($J338,33)))),ISERROR(SEARCH("Side",INDIRECT(ADDRESS($J338,33))))),INDIRECT(ADDRESS($J338,COLUMN())),0),0),IF($K338&gt;0,IF(AND(INDIRECT(ADDRESS($K338,44))=0,INDIRECT(ADDRESS($K338,38))="UL",ISERROR(SEARCH("Rear",INDIRECT(ADDRESS($K338,33)))),ISERROR(SEARCH("Side",INDIRECT(ADDRESS($K338,33))))),INDIRECT(ADDRESS($K338,COLUMN())),0),0),IF($L338&gt;0,IF(AND(INDIRECT(ADDRESS($L338,44))=0,INDIRECT(ADDRESS($L338,38))="UL",ISERROR(SEARCH("Rear",INDIRECT(ADDRESS($L338,33)))),ISERROR(SEARCH("Side",INDIRECT(ADDRESS($L338,33))))),INDIRECT(ADDRESS($L338,COLUMN())),0),0),IF($M338&gt;0,IF(AND(INDIRECT(ADDRESS($M338,44))=0,INDIRECT(ADDRESS($M338,38))="UL",ISERROR(SEARCH("Rear",INDIRECT(ADDRESS($M338,33)))),ISERROR(SEARCH("Side",INDIRECT(ADDRESS($M338,33))))),INDIRECT(ADDRESS($M338,COLUMN())),0),0))</f>
        <v>0.22222222222222221</v>
      </c>
      <c r="BX338" s="57">
        <f t="shared" ca="1" si="241"/>
        <v>0.22222222222222221</v>
      </c>
      <c r="BY338" s="57" cm="1">
        <f t="array" aca="1" ref="BY338" ca="1">SUM(IF($C338&gt;0,IF(AND(INDIRECT(ADDRESS($C338,44))=0,INDIRECT(ADDRESS($C338,38))="UL"),INDIRECT(ADDRESS($C338,COLUMN())),0),0),IF($D338&gt;0,IF(AND(INDIRECT(ADDRESS($D338,44))=0,INDIRECT(ADDRESS($D338,38))="UL"),INDIRECT(ADDRESS($D338,COLUMN())),0),0),IF($E338&gt;0,IF(AND(INDIRECT(ADDRESS($E338,44))=0,INDIRECT(ADDRESS($E338,38))="UL"),INDIRECT(ADDRESS($E338,COLUMN())),0),0),IF($F338&gt;0,IF(AND(INDIRECT(ADDRESS($F338,44))=0,INDIRECT(ADDRESS($F338,38))="UL"),INDIRECT(ADDRESS($F338,COLUMN())),0),0),IF($G338&gt;0,IF(AND(INDIRECT(ADDRESS($G338,44))=0,INDIRECT(ADDRESS($G338,38))="UL"),INDIRECT(ADDRESS($G338,COLUMN())),0),0),IF($H338&gt;0,IF(AND(INDIRECT(ADDRESS($H338,44))=0,INDIRECT(ADDRESS($H338,38))="UL"),INDIRECT(ADDRESS($H338,COLUMN())),0),0),IF($I338&gt;0,IF(AND(INDIRECT(ADDRESS($I338,44))=0,INDIRECT(ADDRESS($I338,38))="UL"),INDIRECT(ADDRESS($I338,COLUMN())),0),0),IF($J338&gt;0,IF(AND(INDIRECT(ADDRESS($J338,44))=0,INDIRECT(ADDRESS($J338,38))="UL"),INDIRECT(ADDRESS($J338,COLUMN())),0),0),IF($K338&gt;0,IF(AND(INDIRECT(ADDRESS($K338,44))=0,INDIRECT(ADDRESS($K338,38))="UL"),INDIRECT(ADDRESS($K338,COLUMN())),0),0),IF($L338&gt;0,IF(AND(INDIRECT(ADDRESS($L338,44))=0,INDIRECT(ADDRESS($L338,38))="UL"),INDIRECT(ADDRESS($L338,COLUMN())),0),0),IF($M338&gt;0,IF(AND(INDIRECT(ADDRESS($M338,44))=0,INDIRECT(ADDRESS($M338,38))="UL"),INDIRECT(ADDRESS($M338,COLUMN())),0),0))</f>
        <v>8.2304526748971193E-2</v>
      </c>
      <c r="BZ338" s="57" cm="1">
        <f t="array" aca="1" ref="BZ338" ca="1">SUM(IF($C338&gt;0,IF(AND(INDIRECT(ADDRESS($C338,44))=0,INDIRECT(ADDRESS($C338,38))="UL"),INDIRECT(ADDRESS($C338,COLUMN())),0),0),IF($D338&gt;0,IF(AND(INDIRECT(ADDRESS($D338,44))=0,INDIRECT(ADDRESS($D338,38))="UL"),INDIRECT(ADDRESS($D338,COLUMN())),0),0),IF($E338&gt;0,IF(AND(INDIRECT(ADDRESS($E338,44))=0,INDIRECT(ADDRESS($E338,38))="UL"),INDIRECT(ADDRESS($E338,COLUMN())),0),0),IF($F338&gt;0,IF(AND(INDIRECT(ADDRESS($F338,44))=0,INDIRECT(ADDRESS($F338,38))="UL"),INDIRECT(ADDRESS($F338,COLUMN())),0),0),IF($G338&gt;0,IF(AND(INDIRECT(ADDRESS($G338,44))=0,INDIRECT(ADDRESS($G338,38))="UL"),INDIRECT(ADDRESS($G338,COLUMN())),0),0),IF($H338&gt;0,IF(AND(INDIRECT(ADDRESS($H338,44))=0,INDIRECT(ADDRESS($H338,38))="UL"),INDIRECT(ADDRESS($H338,COLUMN())),0),0),IF($I338&gt;0,IF(AND(INDIRECT(ADDRESS($I338,44))=0,INDIRECT(ADDRESS($I338,38))="UL"),INDIRECT(ADDRESS($I338,COLUMN())),0),0),IF($J338&gt;0,IF(AND(INDIRECT(ADDRESS($J338,44))=0,INDIRECT(ADDRESS($J338,38))="UL"),INDIRECT(ADDRESS($J338,COLUMN())),0),0),IF($K338&gt;0,IF(AND(INDIRECT(ADDRESS($K338,44))=0,INDIRECT(ADDRESS($K338,38))="UL"),INDIRECT(ADDRESS($K338,COLUMN())),0),0),IF($L338&gt;0,IF(AND(INDIRECT(ADDRESS($L338,44))=0,INDIRECT(ADDRESS($L338,38))="UL"),INDIRECT(ADDRESS($L338,COLUMN())),0),0),IF($M338&gt;0,IF(AND(INDIRECT(ADDRESS($M338,44))=0,INDIRECT(ADDRESS($M338,38))="UL"),INDIRECT(ADDRESS($M338,COLUMN())),0),0))</f>
        <v>6.5843621399176946E-2</v>
      </c>
      <c r="CA338" s="57">
        <f t="shared" ca="1" si="242"/>
        <v>6.5843621399176946E-2</v>
      </c>
      <c r="CB338" s="57"/>
      <c r="CC338" s="57">
        <f t="shared" si="243"/>
        <v>0</v>
      </c>
      <c r="CD338" s="57" cm="1">
        <f t="array" aca="1" ref="CD338" ca="1">SUM(IF($C338&gt;0,IF(AND(INDIRECT(ADDRESS($C338,44))=0,INDIRECT(ADDRESS($C338,38))&lt;&gt;"UL"),INDIRECT(ADDRESS($C338,COLUMN())),0),0),IF($D338&gt;0,IF(AND(INDIRECT(ADDRESS($D338,44))=0,INDIRECT(ADDRESS($D338,38))&lt;&gt;"UL"),INDIRECT(ADDRESS($D338,COLUMN())),0),0),IF($E338&gt;0,IF(AND(INDIRECT(ADDRESS($E338,44))=0,INDIRECT(ADDRESS($E338,38))&lt;&gt;"UL"),INDIRECT(ADDRESS($E338,COLUMN())),0),0),IF($F338&gt;0,IF(AND(INDIRECT(ADDRESS($F338,44))=0,INDIRECT(ADDRESS($F338,38))&lt;&gt;"UL"),INDIRECT(ADDRESS($F338,COLUMN())),0),0),IF($G338&gt;0,IF(AND(INDIRECT(ADDRESS($G338,44))=0,INDIRECT(ADDRESS($G338,38))&lt;&gt;"UL"),INDIRECT(ADDRESS($G338,COLUMN())),0),0),IF($H338&gt;0,IF(AND(INDIRECT(ADDRESS($H338,44))=0,INDIRECT(ADDRESS($H338,38))&lt;&gt;"UL"),INDIRECT(ADDRESS($H338,COLUMN())),0),0),IF($I338&gt;0,IF(AND(INDIRECT(ADDRESS($I338,44))=0,INDIRECT(ADDRESS($I338,38))&lt;&gt;"UL"),INDIRECT(ADDRESS($I338,COLUMN())),0),0),IF($J338&gt;0,IF(AND(INDIRECT(ADDRESS($J338,44))=0,INDIRECT(ADDRESS($J338,38))&lt;&gt;"UL"),INDIRECT(ADDRESS($J338,COLUMN())),0),0),IF($K338&gt;0,IF(AND(INDIRECT(ADDRESS($K338,44))=0,INDIRECT(ADDRESS($K338,38))&lt;&gt;"UL"),INDIRECT(ADDRESS($K338,COLUMN())),0),0),IF($L338&gt;0,IF(AND(INDIRECT(ADDRESS($L338,44))=0,INDIRECT(ADDRESS($L338,38))&lt;&gt;"UL"),INDIRECT(ADDRESS($L338,COLUMN())),0),0),IF($M338&gt;0,IF(AND(INDIRECT(ADDRESS($M338,44))=0,INDIRECT(ADDRESS($M338,38))&lt;&gt;"UL"),INDIRECT(ADDRESS($M338,COLUMN())),0),0))</f>
        <v>9.2592592592592574E-2</v>
      </c>
      <c r="CE338" s="57" cm="1">
        <f t="array" aca="1" ref="CE338" ca="1">SUM(IF($C338&gt;0,IF(AND(INDIRECT(ADDRESS($C338,44))=0,INDIRECT(ADDRESS($C338,38))&lt;&gt;"UL"),INDIRECT(ADDRESS($C338,COLUMN())),0),0),IF($D338&gt;0,IF(AND(INDIRECT(ADDRESS($D338,44))=0,INDIRECT(ADDRESS($D338,38))&lt;&gt;"UL"),INDIRECT(ADDRESS($D338,COLUMN())),0),0),IF($E338&gt;0,IF(AND(INDIRECT(ADDRESS($E338,44))=0,INDIRECT(ADDRESS($E338,38))&lt;&gt;"UL"),INDIRECT(ADDRESS($E338,COLUMN())),0),0),IF($F338&gt;0,IF(AND(INDIRECT(ADDRESS($F338,44))=0,INDIRECT(ADDRESS($F338,38))&lt;&gt;"UL"),INDIRECT(ADDRESS($F338,COLUMN())),0),0),IF($G338&gt;0,IF(AND(INDIRECT(ADDRESS($G338,44))=0,INDIRECT(ADDRESS($G338,38))&lt;&gt;"UL"),INDIRECT(ADDRESS($G338,COLUMN())),0),0),IF($H338&gt;0,IF(AND(INDIRECT(ADDRESS($H338,44))=0,INDIRECT(ADDRESS($H338,38))&lt;&gt;"UL"),INDIRECT(ADDRESS($H338,COLUMN())),0),0),IF($I338&gt;0,IF(AND(INDIRECT(ADDRESS($I338,44))=0,INDIRECT(ADDRESS($I338,38))&lt;&gt;"UL"),INDIRECT(ADDRESS($I338,COLUMN())),0),0),IF($J338&gt;0,IF(AND(INDIRECT(ADDRESS($J338,44))=0,INDIRECT(ADDRESS($J338,38))&lt;&gt;"UL"),INDIRECT(ADDRESS($J338,COLUMN())),0),0),IF($K338&gt;0,IF(AND(INDIRECT(ADDRESS($K338,44))=0,INDIRECT(ADDRESS($K338,38))&lt;&gt;"UL"),INDIRECT(ADDRESS($K338,COLUMN())),0),0),IF($L338&gt;0,IF(AND(INDIRECT(ADDRESS($L338,44))=0,INDIRECT(ADDRESS($L338,38))&lt;&gt;"UL"),INDIRECT(ADDRESS($L338,COLUMN())),0),0),IF($M338&gt;0,IF(AND(INDIRECT(ADDRESS($M338,44))=0,INDIRECT(ADDRESS($M338,38))&lt;&gt;"UL"),INDIRECT(ADDRESS($M338,COLUMN())),0),0))</f>
        <v>0</v>
      </c>
      <c r="CF338" s="57">
        <f t="shared" ca="1" si="244"/>
        <v>0</v>
      </c>
      <c r="CG338" s="57">
        <f t="shared" ca="1" si="245"/>
        <v>0.53979206225858389</v>
      </c>
      <c r="CH338" s="57">
        <f t="shared" ca="1" si="246"/>
        <v>2.2491335927440997E-2</v>
      </c>
      <c r="CI338" s="19">
        <f t="shared" ca="1" si="247"/>
        <v>15.553766504013225</v>
      </c>
      <c r="CJ338" s="19"/>
      <c r="CK338" s="57" cm="1">
        <f t="array" aca="1" ref="CK338" ca="1">IF(AU338="S", SUM(IF($C338&gt;0,IF(INDIRECT(ADDRESS($C338,43))&lt;&gt;1,INDIRECT(ADDRESS($C338,48)),0),0), IF($D338&gt;0,IF(INDIRECT(ADDRESS($D338,43))&lt;&gt;1,INDIRECT(ADDRESS($D338,48)),0),0), IF($E338&gt;0,IF(INDIRECT(ADDRESS($E338,43))&lt;&gt;1,INDIRECT(ADDRESS($E338,48)),0),0), IF($F338&gt;0,IF(INDIRECT(ADDRESS($F338,43))&lt;&gt;1,INDIRECT(ADDRESS($F338,48)),0),0), IF($G338&gt;0,IF(INDIRECT(ADDRESS($G338,43))&lt;&gt;1,INDIRECT(ADDRESS($G338,48)),0),0), IF($H338&gt;0,IF(INDIRECT(ADDRESS($H338,43))&lt;&gt;1,INDIRECT(ADDRESS($H338,48)),0),0), IF($I338&gt;0,IF(INDIRECT(ADDRESS($I338,43))&lt;&gt;1,INDIRECT(ADDRESS($I338,48)),0),0), IF($J338&gt;0,IF(INDIRECT(ADDRESS($J338,43))&lt;&gt;1,INDIRECT(ADDRESS($J338,48)),0),0), IF($K338&gt;0,IF(INDIRECT(ADDRESS($K338,43))&lt;&gt;1,INDIRECT(ADDRESS($K338,48)),0),0), IF($L338&gt;0,IF(INDIRECT(ADDRESS($L338,43))&lt;&gt;1,INDIRECT(ADDRESS($L338,48)),0),0), IF($M338&gt;0,IF(INDIRECT(ADDRESS($M338,43))&lt;&gt;1,INDIRECT(ADDRESS($M338,48)),0),0)), IF(AU338="L",SUM(IF($C338&gt;0,IF(INDIRECT(ADDRESS($C338,43))&lt;&gt;1,INDIRECT(ADDRESS($C338,50)),0),0), IF($D338&gt;0,IF(INDIRECT(ADDRESS($D338,43))&lt;&gt;1,INDIRECT(ADDRESS($D338,50)),0),0), IF($E338&gt;0,IF(INDIRECT(ADDRESS($E338,43))&lt;&gt;1,INDIRECT(ADDRESS($E338,50)),0),0), IF($F338&gt;0,IF(INDIRECT(ADDRESS($F338,43))&lt;&gt;1,INDIRECT(ADDRESS($F338,50)),0),0), IF($G338&gt;0,IF(INDIRECT(ADDRESS($G338,43))&lt;&gt;1,INDIRECT(ADDRESS($G338,50)),0),0), IF($G338&gt;0,IF(INDIRECT(ADDRESS($G338,43))&lt;&gt;1,INDIRECT(ADDRESS($G338,50)),0),0), IF($H338&gt;0,IF(INDIRECT(ADDRESS($H338,43))&lt;&gt;1,INDIRECT(ADDRESS($H338,50)),0),0), IF($I338&gt;0,IF(INDIRECT(ADDRESS($I338,43))&lt;&gt;1,INDIRECT(ADDRESS($I338,50)),0),0), IF($J338&gt;0,IF(INDIRECT(ADDRESS($J338,43))&lt;&gt;1,INDIRECT(ADDRESS($J338,50)),0),0), IF($K338&gt;0,IF(INDIRECT(ADDRESS($K338,43))&lt;&gt;1,INDIRECT(ADDRESS($K338,50)),0),0), IF($L338&gt;0,IF(INDIRECT(ADDRESS($L338,43))&lt;&gt;1,INDIRECT(ADDRESS($L338,50)),0),0), IF($M338&gt;0,IF(INDIRECT(ADDRESS($M338,43))&lt;&gt;1,INDIRECT(ADDRESS($M338,50)),0),0)), SUM(IF($C338&gt;0,IF(INDIRECT(ADDRESS($C338,43))&lt;&gt;1,INDIRECT(ADDRESS($C338,49)),0),0), IF($D338&gt;0,IF(INDIRECT(ADDRESS($D338,43))&lt;&gt;1,INDIRECT(ADDRESS($D338,49)),0),0), IF($E338&gt;0,IF(INDIRECT(ADDRESS($E338,43))&lt;&gt;1,INDIRECT(ADDRESS($E338,49)),0),0), IF($F338&gt;0,IF(INDIRECT(ADDRESS($F338,43))&lt;&gt;1,INDIRECT(ADDRESS($F338,49)),0),0), IF($G338&gt;0,IF(INDIRECT(ADDRESS($G338,43))&lt;&gt;1,INDIRECT(ADDRESS($G338,49)),0),0), IF($G338&gt;0,IF(INDIRECT(ADDRESS($G338,43))&lt;&gt;1,INDIRECT(ADDRESS($G338,49)),0),0), IF($H338&gt;0,IF(INDIRECT(ADDRESS($H338,43))&lt;&gt;1,INDIRECT(ADDRESS($H338,49)),0),0), IF($I338&gt;0,IF(INDIRECT(ADDRESS($I338,43))&lt;&gt;1,INDIRECT(ADDRESS($I338,49)),0),0), IF($J338&gt;0,IF(INDIRECT(ADDRESS($J338,43))&lt;&gt;1,INDIRECT(ADDRESS($J338,49)),0),0), IF($K338&gt;0,IF(INDIRECT(ADDRESS($K338,43))&lt;&gt;1,INDIRECT(ADDRESS($K338,49)),0),0), IF($L338&gt;0,IF(INDIRECT(ADDRESS($L338,43))&lt;&gt;1,INDIRECT(ADDRESS($L338,49)),0),0), IF($M338&gt;0,IF(INDIRECT(ADDRESS($M338,43))&lt;&gt;1,INDIRECT(ADDRESS($M338,49)),0),0))))</f>
        <v>1.2222222222222221</v>
      </c>
      <c r="CL338" s="57" cm="1">
        <f t="array" aca="1" ref="CL338" ca="1">SUM(IF($C338&gt;0,IF(INDIRECT(ADDRESS($C338,44))=1,INDIRECT(ADDRESS($C338,90)),0),0), IF($D338&gt;0,IF(INDIRECT(ADDRESS($D338,44))=1,INDIRECT(ADDRESS($D338,90)),0),0), IF($E338&gt;0,IF(INDIRECT(ADDRESS($E338,44))=1,INDIRECT(ADDRESS($E338,90)),0),0), IF($F338&gt;0,IF(INDIRECT(ADDRESS($F338,44))=1,INDIRECT(ADDRESS($F338,90)),0),0), IF($G338&gt;0,IF(INDIRECT(ADDRESS($G338,44))=1,INDIRECT(ADDRESS($G338,90)),0),0), IF($H338&gt;0,IF(INDIRECT(ADDRESS($H338,44))=1,INDIRECT(ADDRESS($H338,90)),0),0), IF($I338&gt;0,IF(INDIRECT(ADDRESS($I338,44))=1,INDIRECT(ADDRESS($I338,90)),0),0), IF($J338&gt;0,IF(INDIRECT(ADDRESS($J338,44))=1,INDIRECT(ADDRESS($J338,90)),0),0), IF($K338&gt;0,IF(INDIRECT(ADDRESS($K338,44))=1,INDIRECT(ADDRESS($K338,90)),0),0), IF($L338&gt;0,IF(INDIRECT(ADDRESS($L338,44))=1,INDIRECT(ADDRESS($L338,90)),0),0), IF($M338&gt;0,IF(INDIRECT(ADDRESS($M338,44))=1,INDIRECT(ADDRESS($M338,90)),0),0))</f>
        <v>0</v>
      </c>
      <c r="CM338" s="56">
        <f t="shared" ca="1" si="248"/>
        <v>0.44275952915229677</v>
      </c>
      <c r="CN338" s="59"/>
    </row>
    <row r="339" spans="1:92" x14ac:dyDescent="0.25">
      <c r="A339" s="52" t="s">
        <v>619</v>
      </c>
      <c r="B339" s="67">
        <v>324</v>
      </c>
      <c r="C339" s="67">
        <v>24</v>
      </c>
      <c r="D339" s="67">
        <v>327</v>
      </c>
      <c r="E339" s="67">
        <v>328</v>
      </c>
      <c r="F339" s="67">
        <v>329</v>
      </c>
      <c r="G339" s="67">
        <v>330</v>
      </c>
      <c r="H339" s="67">
        <v>331</v>
      </c>
      <c r="I339" s="67">
        <v>332</v>
      </c>
      <c r="J339" s="67">
        <v>333</v>
      </c>
      <c r="K339" s="67"/>
      <c r="L339" s="67"/>
      <c r="M339" s="67"/>
      <c r="N339" s="67">
        <f ca="1">SUM(INDIRECT(ADDRESS(B339,COLUMN())),IF(C339&gt;0,INDIRECT(ADDRESS(C339,COLUMN())),0),IF(D339&gt;0,INDIRECT(ADDRESS(D339,14)),0),IF(E339&gt;0,INDIRECT(ADDRESS(E339,COLUMN())),0),IF(F339&gt;0,INDIRECT(ADDRESS(F339,COLUMN())),0),IF(G339&gt;0,INDIRECT(ADDRESS(G339,COLUMN())),0),IF(H339&gt;0,INDIRECT(ADDRESS(H339,COLUMN())),0),IF(I339&gt;0,INDIRECT(ADDRESS(I339,COLUMN())),0),IF(J339&gt;0,INDIRECT(ADDRESS(J339,COLUMN())),0),IF(K339&gt;0,INDIRECT(ADDRESS(K339,COLUMN())),0),IF(L339&gt;0,INDIRECT(ADDRESS(L339,COLUMN())),0),IF(M339&gt;0,INDIRECT(ADDRESS(M339,COLUMN())),0))</f>
        <v>100</v>
      </c>
      <c r="O339" s="67" t="str" cm="1">
        <f t="array" aca="1" ref="O339" ca="1">INDIRECT(ADDRESS($B339,COLUMN()))</f>
        <v>Bomber</v>
      </c>
      <c r="P339" s="67" cm="1">
        <f t="array" aca="1" ref="P339" ca="1">INDIRECT(ADDRESS($B339,COLUMN()))</f>
        <v>14</v>
      </c>
      <c r="Q339" s="67" cm="1">
        <f t="array" aca="1" ref="Q339" ca="1">INDIRECT(ADDRESS($B339,COLUMN()))</f>
        <v>20</v>
      </c>
      <c r="R339" s="67" t="str" cm="1">
        <f t="array" aca="1" ref="R339" ca="1">INDIRECT(ADDRESS($B339,COLUMN()))</f>
        <v>-</v>
      </c>
      <c r="S339" s="67" cm="1">
        <f t="array" aca="1" ref="S339" ca="1">INDIRECT(ADDRESS($B339,COLUMN()))</f>
        <v>1</v>
      </c>
      <c r="T339" s="67" t="str" cm="1">
        <f t="array" aca="1" ref="T339" ca="1">INDIRECT(ADDRESS($B339,COLUMN()))</f>
        <v>1-2</v>
      </c>
      <c r="U339" s="67" cm="1">
        <f t="array" aca="1" ref="U339" ca="1">INDIRECT(ADDRESS($B339,COLUMN()))</f>
        <v>2</v>
      </c>
      <c r="V339" s="67" cm="1">
        <f t="array" aca="1" ref="V339" ca="1">INDIRECT(ADDRESS($B339,COLUMN()))</f>
        <v>0</v>
      </c>
      <c r="W339" s="67" cm="1">
        <f t="array" aca="1" ref="W339" ca="1">INDIRECT(ADDRESS($B339,COLUMN()))</f>
        <v>5</v>
      </c>
      <c r="X339" s="67" cm="1">
        <f t="array" aca="1" ref="X339" ca="1">INDIRECT(ADDRESS($B339,COLUMN()))</f>
        <v>7</v>
      </c>
      <c r="Y339" s="67" cm="1">
        <f t="array" aca="1" ref="Y339" ca="1">INDIRECT(ADDRESS($B339,COLUMN()))</f>
        <v>0</v>
      </c>
      <c r="Z339" s="67" cm="1">
        <f t="array" aca="1" ref="Z339" ca="1">INDIRECT(ADDRESS($B339,COLUMN()))</f>
        <v>5</v>
      </c>
      <c r="AA339" s="67" t="str" cm="1">
        <f t="array" aca="1" ref="AA339" ca="1">INDIRECT(ADDRESS($B339,COLUMN()))</f>
        <v>Rocket Boosters</v>
      </c>
      <c r="AB339" s="56">
        <f t="shared" ca="1" si="230"/>
        <v>0.62504262189448756</v>
      </c>
      <c r="AC339" s="56">
        <f t="shared" ca="1" si="231"/>
        <v>0.2783620464457936</v>
      </c>
      <c r="AD339" s="56">
        <f t="shared" ca="1" si="232"/>
        <v>3.3887553480357484</v>
      </c>
      <c r="AF339" s="52"/>
      <c r="AG339" s="52"/>
      <c r="AH339" s="57"/>
      <c r="AI339" s="57">
        <f>INT(AI319/2+0.5)</f>
        <v>0</v>
      </c>
      <c r="AJ339" s="57"/>
      <c r="AK339" s="57"/>
      <c r="AL339" s="57"/>
      <c r="AM339" s="57"/>
      <c r="AN339" s="57"/>
      <c r="AO339" s="57"/>
      <c r="AP339" s="57"/>
      <c r="AQ339" s="57"/>
      <c r="AR339" s="57"/>
      <c r="AS339" s="57"/>
      <c r="AT339" s="52"/>
      <c r="AU339" s="54" t="s">
        <v>117</v>
      </c>
      <c r="AV339" s="57" cm="1">
        <f t="array" aca="1" ref="AV339" ca="1">SUM(IF($C339&gt;0,IF(AND(INDIRECT(ADDRESS($C339,44))=0,INDIRECT(ADDRESS($C339,38))="UL",ISERROR(SEARCH("Rear",INDIRECT(ADDRESS($C339,33)))),ISERROR(SEARCH("Side",INDIRECT(ADDRESS($C339,33))))),INDIRECT(ADDRESS($C339,COLUMN())),0),0),IF($D339&gt;0,IF(AND(INDIRECT(ADDRESS($D339,44))=0,INDIRECT(ADDRESS($D339,38))="UL",ISERROR(SEARCH("Rear",INDIRECT(ADDRESS($D339,33)))),ISERROR(SEARCH("Side",INDIRECT(ADDRESS($D339,33))))),INDIRECT(ADDRESS($D339,COLUMN())),0),0),IF($E339&gt;0,IF(AND(INDIRECT(ADDRESS($E339,44))=0,INDIRECT(ADDRESS($E339,38))="UL",ISERROR(SEARCH("Rear",INDIRECT(ADDRESS($E339,33)))),ISERROR(SEARCH("Side",INDIRECT(ADDRESS($E339,33))))),INDIRECT(ADDRESS($E339,COLUMN())),0),0),IF($F339&gt;0,IF(AND(INDIRECT(ADDRESS($F339,44))=0,INDIRECT(ADDRESS($F339,38))="UL",ISERROR(SEARCH("Rear",INDIRECT(ADDRESS($F339,33)))),ISERROR(SEARCH("Side",INDIRECT(ADDRESS($F339,33))))),INDIRECT(ADDRESS($F339,COLUMN())),0),0),IF($G339&gt;0,IF(AND(INDIRECT(ADDRESS($G339,44))=0,INDIRECT(ADDRESS($G339,38))="UL",ISERROR(SEARCH("Rear",INDIRECT(ADDRESS($G339,33)))),ISERROR(SEARCH("Side",INDIRECT(ADDRESS($G339,33))))),INDIRECT(ADDRESS($G339,COLUMN())),0),0),IF($H339&gt;0,IF(AND(INDIRECT(ADDRESS($H339,44))=0,INDIRECT(ADDRESS($H339,38))="UL",ISERROR(SEARCH("Rear",INDIRECT(ADDRESS($H339,33)))),ISERROR(SEARCH("Side",INDIRECT(ADDRESS($H339,33))))),INDIRECT(ADDRESS($H339,COLUMN())),0),0),IF($I339&gt;0,IF(AND(INDIRECT(ADDRESS($I339,44))=0,INDIRECT(ADDRESS($I339,38))="UL",ISERROR(SEARCH("Rear",INDIRECT(ADDRESS($I339,33)))),ISERROR(SEARCH("Side",INDIRECT(ADDRESS($I339,33))))),INDIRECT(ADDRESS($I339,COLUMN())),0),0),IF($J339&gt;0,IF(AND(INDIRECT(ADDRESS($J339,44))=0,INDIRECT(ADDRESS($J339,38))="UL",ISERROR(SEARCH("Rear",INDIRECT(ADDRESS($J339,33)))),ISERROR(SEARCH("Side",INDIRECT(ADDRESS($J339,33))))),INDIRECT(ADDRESS($J339,COLUMN())),0),0),IF($K339&gt;0,IF(AND(INDIRECT(ADDRESS($K339,44))=0,INDIRECT(ADDRESS($K339,38))="UL",ISERROR(SEARCH("Rear",INDIRECT(ADDRESS($K339,33)))),ISERROR(SEARCH("Side",INDIRECT(ADDRESS($K339,33))))),INDIRECT(ADDRESS($K339,COLUMN())),0),0),IF($L339&gt;0,IF(AND(INDIRECT(ADDRESS($L339,44))=0,INDIRECT(ADDRESS($L339,38))="UL",ISERROR(SEARCH("Rear",INDIRECT(ADDRESS($L339,33)))),ISERROR(SEARCH("Side",INDIRECT(ADDRESS($L339,33))))),INDIRECT(ADDRESS($L339,COLUMN())),0),0),IF($M339&gt;0,IF(AND(INDIRECT(ADDRESS($M339,44))=0,INDIRECT(ADDRESS($M339,38))="UL",ISERROR(SEARCH("Rear",INDIRECT(ADDRESS($M339,33)))),ISERROR(SEARCH("Side",INDIRECT(ADDRESS($M339,33))))),INDIRECT(ADDRESS($M339,COLUMN())),0),0))</f>
        <v>0.66666666666666663</v>
      </c>
      <c r="AW339" s="57" cm="1">
        <f t="array" aca="1" ref="AW339" ca="1">SUM(IF($C339&gt;0,IF(AND(INDIRECT(ADDRESS($C339,44))=0,INDIRECT(ADDRESS($C339,38))="UL",ISERROR(SEARCH("Rear",INDIRECT(ADDRESS($C339,33)))),ISERROR(SEARCH("Side",INDIRECT(ADDRESS($C339,33))))),INDIRECT(ADDRESS($C339,COLUMN())),0),0),IF($D339&gt;0,IF(AND(INDIRECT(ADDRESS($D339,44))=0,INDIRECT(ADDRESS($D339,38))="UL",ISERROR(SEARCH("Rear",INDIRECT(ADDRESS($D339,33)))),ISERROR(SEARCH("Side",INDIRECT(ADDRESS($D339,33))))),INDIRECT(ADDRESS($D339,COLUMN())),0),0),IF($E339&gt;0,IF(AND(INDIRECT(ADDRESS($E339,44))=0,INDIRECT(ADDRESS($E339,38))="UL",ISERROR(SEARCH("Rear",INDIRECT(ADDRESS($E339,33)))),ISERROR(SEARCH("Side",INDIRECT(ADDRESS($E339,33))))),INDIRECT(ADDRESS($E339,COLUMN())),0),0),IF($F339&gt;0,IF(AND(INDIRECT(ADDRESS($F339,44))=0,INDIRECT(ADDRESS($F339,38))="UL",ISERROR(SEARCH("Rear",INDIRECT(ADDRESS($F339,33)))),ISERROR(SEARCH("Side",INDIRECT(ADDRESS($F339,33))))),INDIRECT(ADDRESS($F339,COLUMN())),0),0),IF($G339&gt;0,IF(AND(INDIRECT(ADDRESS($G339,44))=0,INDIRECT(ADDRESS($G339,38))="UL",ISERROR(SEARCH("Rear",INDIRECT(ADDRESS($G339,33)))),ISERROR(SEARCH("Side",INDIRECT(ADDRESS($G339,33))))),INDIRECT(ADDRESS($G339,COLUMN())),0),0),IF($H339&gt;0,IF(AND(INDIRECT(ADDRESS($H339,44))=0,INDIRECT(ADDRESS($H339,38))="UL",ISERROR(SEARCH("Rear",INDIRECT(ADDRESS($H339,33)))),ISERROR(SEARCH("Side",INDIRECT(ADDRESS($H339,33))))),INDIRECT(ADDRESS($H339,COLUMN())),0),0),IF($I339&gt;0,IF(AND(INDIRECT(ADDRESS($I339,44))=0,INDIRECT(ADDRESS($I339,38))="UL",ISERROR(SEARCH("Rear",INDIRECT(ADDRESS($I339,33)))),ISERROR(SEARCH("Side",INDIRECT(ADDRESS($I339,33))))),INDIRECT(ADDRESS($I339,COLUMN())),0),0),IF($J339&gt;0,IF(AND(INDIRECT(ADDRESS($J339,44))=0,INDIRECT(ADDRESS($J339,38))="UL",ISERROR(SEARCH("Rear",INDIRECT(ADDRESS($J339,33)))),ISERROR(SEARCH("Side",INDIRECT(ADDRESS($J339,33))))),INDIRECT(ADDRESS($J339,COLUMN())),0),0),IF($K339&gt;0,IF(AND(INDIRECT(ADDRESS($K339,44))=0,INDIRECT(ADDRESS($K339,38))="UL",ISERROR(SEARCH("Rear",INDIRECT(ADDRESS($K339,33)))),ISERROR(SEARCH("Side",INDIRECT(ADDRESS($K339,33))))),INDIRECT(ADDRESS($K339,COLUMN())),0),0),IF($L339&gt;0,IF(AND(INDIRECT(ADDRESS($L339,44))=0,INDIRECT(ADDRESS($L339,38))="UL",ISERROR(SEARCH("Rear",INDIRECT(ADDRESS($L339,33)))),ISERROR(SEARCH("Side",INDIRECT(ADDRESS($L339,33))))),INDIRECT(ADDRESS($L339,COLUMN())),0),0),IF($M339&gt;0,IF(AND(INDIRECT(ADDRESS($M339,44))=0,INDIRECT(ADDRESS($M339,38))="UL",ISERROR(SEARCH("Rear",INDIRECT(ADDRESS($M339,33)))),ISERROR(SEARCH("Side",INDIRECT(ADDRESS($M339,33))))),INDIRECT(ADDRESS($M339,COLUMN())),0),0))</f>
        <v>2.7777777777777777</v>
      </c>
      <c r="AX339" s="57" cm="1">
        <f t="array" aca="1" ref="AX339" ca="1">SUM(IF($C339&gt;0,IF(AND(INDIRECT(ADDRESS($C339,44))=0,INDIRECT(ADDRESS($C339,38))="UL",ISERROR(SEARCH("Rear",INDIRECT(ADDRESS($C339,33)))),ISERROR(SEARCH("Side",INDIRECT(ADDRESS($C339,33))))),INDIRECT(ADDRESS($C339,COLUMN())),0),0),IF($D339&gt;0,IF(AND(INDIRECT(ADDRESS($D339,44))=0,INDIRECT(ADDRESS($D339,38))="UL",ISERROR(SEARCH("Rear",INDIRECT(ADDRESS($D339,33)))),ISERROR(SEARCH("Side",INDIRECT(ADDRESS($D339,33))))),INDIRECT(ADDRESS($D339,COLUMN())),0),0),IF($E339&gt;0,IF(AND(INDIRECT(ADDRESS($E339,44))=0,INDIRECT(ADDRESS($E339,38))="UL",ISERROR(SEARCH("Rear",INDIRECT(ADDRESS($E339,33)))),ISERROR(SEARCH("Side",INDIRECT(ADDRESS($E339,33))))),INDIRECT(ADDRESS($E339,COLUMN())),0),0),IF($F339&gt;0,IF(AND(INDIRECT(ADDRESS($F339,44))=0,INDIRECT(ADDRESS($F339,38))="UL",ISERROR(SEARCH("Rear",INDIRECT(ADDRESS($F339,33)))),ISERROR(SEARCH("Side",INDIRECT(ADDRESS($F339,33))))),INDIRECT(ADDRESS($F339,COLUMN())),0),0),IF($G339&gt;0,IF(AND(INDIRECT(ADDRESS($G339,44))=0,INDIRECT(ADDRESS($G339,38))="UL",ISERROR(SEARCH("Rear",INDIRECT(ADDRESS($G339,33)))),ISERROR(SEARCH("Side",INDIRECT(ADDRESS($G339,33))))),INDIRECT(ADDRESS($G339,COLUMN())),0),0),IF($H339&gt;0,IF(AND(INDIRECT(ADDRESS($H339,44))=0,INDIRECT(ADDRESS($H339,38))="UL",ISERROR(SEARCH("Rear",INDIRECT(ADDRESS($H339,33)))),ISERROR(SEARCH("Side",INDIRECT(ADDRESS($H339,33))))),INDIRECT(ADDRESS($H339,COLUMN())),0),0),IF($I339&gt;0,IF(AND(INDIRECT(ADDRESS($I339,44))=0,INDIRECT(ADDRESS($I339,38))="UL",ISERROR(SEARCH("Rear",INDIRECT(ADDRESS($I339,33)))),ISERROR(SEARCH("Side",INDIRECT(ADDRESS($I339,33))))),INDIRECT(ADDRESS($I339,COLUMN())),0),0),IF($J339&gt;0,IF(AND(INDIRECT(ADDRESS($J339,44))=0,INDIRECT(ADDRESS($J339,38))="UL",ISERROR(SEARCH("Rear",INDIRECT(ADDRESS($J339,33)))),ISERROR(SEARCH("Side",INDIRECT(ADDRESS($J339,33))))),INDIRECT(ADDRESS($J339,COLUMN())),0),0),IF($K339&gt;0,IF(AND(INDIRECT(ADDRESS($K339,44))=0,INDIRECT(ADDRESS($K339,38))="UL",ISERROR(SEARCH("Rear",INDIRECT(ADDRESS($K339,33)))),ISERROR(SEARCH("Side",INDIRECT(ADDRESS($K339,33))))),INDIRECT(ADDRESS($K339,COLUMN())),0),0),IF($L339&gt;0,IF(AND(INDIRECT(ADDRESS($L339,44))=0,INDIRECT(ADDRESS($L339,38))="UL",ISERROR(SEARCH("Rear",INDIRECT(ADDRESS($L339,33)))),ISERROR(SEARCH("Side",INDIRECT(ADDRESS($L339,33))))),INDIRECT(ADDRESS($L339,COLUMN())),0),0),IF($M339&gt;0,IF(AND(INDIRECT(ADDRESS($M339,44))=0,INDIRECT(ADDRESS($M339,38))="UL",ISERROR(SEARCH("Rear",INDIRECT(ADDRESS($M339,33)))),ISERROR(SEARCH("Side",INDIRECT(ADDRESS($M339,33))))),INDIRECT(ADDRESS($M339,COLUMN())),0),0))</f>
        <v>2.2777777777777781</v>
      </c>
      <c r="AY339" s="58">
        <f t="shared" ca="1" si="233"/>
        <v>2.7777777777777777</v>
      </c>
      <c r="AZ339" s="58">
        <f t="shared" ca="1" si="234"/>
        <v>1.9074074074074074</v>
      </c>
      <c r="BA339" s="58" cm="1">
        <f t="array" aca="1" ref="BA339" ca="1">SUM(IF($C339&gt;0,IF(AND(INDIRECT(ADDRESS($C339,44))=0,INDIRECT(ADDRESS($C339,38))="UL"),INDIRECT(ADDRESS($C339,COLUMN())),0),0),IF($D339&gt;0,IF(AND(INDIRECT(ADDRESS($D339,44))=0,INDIRECT(ADDRESS($D339,38))="UL"),INDIRECT(ADDRESS($D339,COLUMN())),0),0),IF($E339&gt;0,IF(AND(INDIRECT(ADDRESS($E339,44))=0,INDIRECT(ADDRESS($E339,38))="UL"),INDIRECT(ADDRESS($E339,COLUMN())),0),0),IF($F339&gt;0,IF(AND(INDIRECT(ADDRESS($F339,44))=0,INDIRECT(ADDRESS($F339,38))="UL"),INDIRECT(ADDRESS($F339,COLUMN())),0),0),IF($G339&gt;0,IF(AND(INDIRECT(ADDRESS($G339,44))=0,INDIRECT(ADDRESS($G339,38))="UL"),INDIRECT(ADDRESS($G339,COLUMN())),0),0),IF($H339&gt;0,IF(AND(INDIRECT(ADDRESS($H339,44))=0,INDIRECT(ADDRESS($H339,38))="UL"),INDIRECT(ADDRESS($H339,COLUMN())),0),0),IF($I339&gt;0,IF(AND(INDIRECT(ADDRESS($I339,44))=0,INDIRECT(ADDRESS($I339,38))="UL"),INDIRECT(ADDRESS($I339,COLUMN())),0),0),IF($J339&gt;0,IF(AND(INDIRECT(ADDRESS($J339,44))=0,INDIRECT(ADDRESS($J339,38))="UL"),INDIRECT(ADDRESS($J339,COLUMN())),0),0),IF($K339&gt;0,IF(AND(INDIRECT(ADDRESS($K339,44))=0,INDIRECT(ADDRESS($K339,38))="UL"),INDIRECT(ADDRESS($K339,COLUMN())),0),0),IF($L339&gt;0,IF(AND(INDIRECT(ADDRESS($L339,44))=0,INDIRECT(ADDRESS($L339,38))="UL"),INDIRECT(ADDRESS($L339,COLUMN())),0),0),IF($M339&gt;0,IF(AND(INDIRECT(ADDRESS($M339,44))=0,INDIRECT(ADDRESS($M339,38))="UL"),INDIRECT(ADDRESS($M339,COLUMN())),0),0))</f>
        <v>1.7485008818342151</v>
      </c>
      <c r="BB339" s="58" cm="1">
        <f t="array" aca="1" ref="BB339" ca="1">SUM(IF($C339&gt;0,IF(AND(INDIRECT(ADDRESS($C339,44))=0,INDIRECT(ADDRESS($C339,38))="UL"),INDIRECT(ADDRESS($C339,COLUMN())),0),0),IF($D339&gt;0,IF(AND(INDIRECT(ADDRESS($D339,44))=0,INDIRECT(ADDRESS($D339,38))="UL"),INDIRECT(ADDRESS($D339,COLUMN())),0),0),IF($E339&gt;0,IF(AND(INDIRECT(ADDRESS($E339,44))=0,INDIRECT(ADDRESS($E339,38))="UL"),INDIRECT(ADDRESS($E339,COLUMN())),0),0),IF($F339&gt;0,IF(AND(INDIRECT(ADDRESS($F339,44))=0,INDIRECT(ADDRESS($F339,38))="UL"),INDIRECT(ADDRESS($F339,COLUMN())),0),0),IF($G339&gt;0,IF(AND(INDIRECT(ADDRESS($G339,44))=0,INDIRECT(ADDRESS($G339,38))="UL"),INDIRECT(ADDRESS($G339,COLUMN())),0),0),IF($H339&gt;0,IF(AND(INDIRECT(ADDRESS($H339,44))=0,INDIRECT(ADDRESS($H339,38))="UL"),INDIRECT(ADDRESS($H339,COLUMN())),0),0),IF($I339&gt;0,IF(AND(INDIRECT(ADDRESS($I339,44))=0,INDIRECT(ADDRESS($I339,38))="UL"),INDIRECT(ADDRESS($I339,COLUMN())),0),0),IF($J339&gt;0,IF(AND(INDIRECT(ADDRESS($J339,44))=0,INDIRECT(ADDRESS($J339,38))="UL"),INDIRECT(ADDRESS($J339,COLUMN())),0),0),IF($K339&gt;0,IF(AND(INDIRECT(ADDRESS($K339,44))=0,INDIRECT(ADDRESS($K339,38))="UL"),INDIRECT(ADDRESS($K339,COLUMN())),0),0),IF($L339&gt;0,IF(AND(INDIRECT(ADDRESS($L339,44))=0,INDIRECT(ADDRESS($L339,38))="UL"),INDIRECT(ADDRESS($L339,COLUMN())),0),0),IF($M339&gt;0,IF(AND(INDIRECT(ADDRESS($M339,44))=0,INDIRECT(ADDRESS($M339,38))="UL"),INDIRECT(ADDRESS($M339,COLUMN())),0),0))</f>
        <v>0.9654320987654319</v>
      </c>
      <c r="BC339" s="58" cm="1">
        <f t="array" aca="1" ref="BC339" ca="1">SUM(IF($C339&gt;0,IF(AND(INDIRECT(ADDRESS($C339,44))=0,INDIRECT(ADDRESS($C339,38))="UL"),INDIRECT(ADDRESS($C339,COLUMN())),0),0),IF($D339&gt;0,IF(AND(INDIRECT(ADDRESS($D339,44))=0,INDIRECT(ADDRESS($D339,38))="UL"),INDIRECT(ADDRESS($D339,COLUMN())),0),0),IF($E339&gt;0,IF(AND(INDIRECT(ADDRESS($E339,44))=0,INDIRECT(ADDRESS($E339,38))="UL"),INDIRECT(ADDRESS($E339,COLUMN())),0),0),IF($F339&gt;0,IF(AND(INDIRECT(ADDRESS($F339,44))=0,INDIRECT(ADDRESS($F339,38))="UL"),INDIRECT(ADDRESS($F339,COLUMN())),0),0),IF($G339&gt;0,IF(AND(INDIRECT(ADDRESS($G339,44))=0,INDIRECT(ADDRESS($G339,38))="UL"),INDIRECT(ADDRESS($G339,COLUMN())),0),0),IF($H339&gt;0,IF(AND(INDIRECT(ADDRESS($H339,44))=0,INDIRECT(ADDRESS($H339,38))="UL"),INDIRECT(ADDRESS($H339,COLUMN())),0),0),IF($I339&gt;0,IF(AND(INDIRECT(ADDRESS($I339,44))=0,INDIRECT(ADDRESS($I339,38))="UL"),INDIRECT(ADDRESS($I339,COLUMN())),0),0),IF($J339&gt;0,IF(AND(INDIRECT(ADDRESS($J339,44))=0,INDIRECT(ADDRESS($J339,38))="UL"),INDIRECT(ADDRESS($J339,COLUMN())),0),0),IF($K339&gt;0,IF(AND(INDIRECT(ADDRESS($K339,44))=0,INDIRECT(ADDRESS($K339,38))="UL"),INDIRECT(ADDRESS($K339,COLUMN())),0),0),IF($L339&gt;0,IF(AND(INDIRECT(ADDRESS($L339,44))=0,INDIRECT(ADDRESS($L339,38))="UL"),INDIRECT(ADDRESS($L339,COLUMN())),0),0),IF($M339&gt;0,IF(AND(INDIRECT(ADDRESS($M339,44))=0,INDIRECT(ADDRESS($M339,38))="UL"),INDIRECT(ADDRESS($M339,COLUMN())),0),0))</f>
        <v>1.2451499118165783</v>
      </c>
      <c r="BD339" s="58" cm="1">
        <f t="array" aca="1" ref="BD339" ca="1">SUM(IF($C339&gt;0,IF(AND(INDIRECT(ADDRESS($C339,44))=0,INDIRECT(ADDRESS($C339,38))="UL"),INDIRECT(ADDRESS($C339,COLUMN())),0),0),IF($D339&gt;0,IF(AND(INDIRECT(ADDRESS($D339,44))=0,INDIRECT(ADDRESS($D339,38))="UL"),INDIRECT(ADDRESS($D339,COLUMN())),0),0),IF($E339&gt;0,IF(AND(INDIRECT(ADDRESS($E339,44))=0,INDIRECT(ADDRESS($E339,38))="UL"),INDIRECT(ADDRESS($E339,COLUMN())),0),0),IF($F339&gt;0,IF(AND(INDIRECT(ADDRESS($F339,44))=0,INDIRECT(ADDRESS($F339,38))="UL"),INDIRECT(ADDRESS($F339,COLUMN())),0),0),IF($G339&gt;0,IF(AND(INDIRECT(ADDRESS($G339,44))=0,INDIRECT(ADDRESS($G339,38))="UL"),INDIRECT(ADDRESS($G339,COLUMN())),0),0),IF($H339&gt;0,IF(AND(INDIRECT(ADDRESS($H339,44))=0,INDIRECT(ADDRESS($H339,38))="UL"),INDIRECT(ADDRESS($H339,COLUMN())),0),0),IF($I339&gt;0,IF(AND(INDIRECT(ADDRESS($I339,44))=0,INDIRECT(ADDRESS($I339,38))="UL"),INDIRECT(ADDRESS($I339,COLUMN())),0),0),IF($J339&gt;0,IF(AND(INDIRECT(ADDRESS($J339,44))=0,INDIRECT(ADDRESS($J339,38))="UL"),INDIRECT(ADDRESS($J339,COLUMN())),0),0),IF($K339&gt;0,IF(AND(INDIRECT(ADDRESS($K339,44))=0,INDIRECT(ADDRESS($K339,38))="UL"),INDIRECT(ADDRESS($K339,COLUMN())),0),0),IF($L339&gt;0,IF(AND(INDIRECT(ADDRESS($L339,44))=0,INDIRECT(ADDRESS($L339,38))="UL"),INDIRECT(ADDRESS($L339,COLUMN())),0),0),IF($M339&gt;0,IF(AND(INDIRECT(ADDRESS($M339,44))=0,INDIRECT(ADDRESS($M339,38))="UL"),INDIRECT(ADDRESS($M339,COLUMN())),0),0))</f>
        <v>1.5703703703703704</v>
      </c>
      <c r="BE339" s="57">
        <f t="shared" ca="1" si="235"/>
        <v>1.2451499118165783</v>
      </c>
      <c r="BF339" s="57" cm="1">
        <f t="array" aca="1" ref="BF339" ca="1">SUM(IF($C339&gt;0,IF(INDIRECT(ADDRESS($C339,45))=1,INDIRECT(ADDRESS($C339,52))*INDIRECT(ADDRESS($C339,42))/5,0),0), IF($D339&gt;0,IF(INDIRECT(ADDRESS($D339,45))=1,INDIRECT(ADDRESS($D339,52))*INDIRECT(ADDRESS($D339,42))/5,0),0), IF($E339&gt;0,IF(INDIRECT(ADDRESS($E339,45))=1,INDIRECT(ADDRESS($E339,52))*INDIRECT(ADDRESS($E339,42))/5,0),0), IF($F339&gt;0,IF(INDIRECT(ADDRESS($F339,45))=1,INDIRECT(ADDRESS($F339,52))*INDIRECT(ADDRESS($F339,42))/5,0),0), IF($G339&gt;0,IF(INDIRECT(ADDRESS($G339,45))=1,INDIRECT(ADDRESS($G339,52))*INDIRECT(ADDRESS($G339,42))/5,0),0), IF($H339&gt;0,IF(INDIRECT(ADDRESS($H339,45))=1,INDIRECT(ADDRESS($H339,52))*INDIRECT(ADDRESS($H339,42))/5,0),0)
)*$BF$296/100</f>
        <v>5.5555555555555559E-2</v>
      </c>
      <c r="BG339" s="19">
        <v>1</v>
      </c>
      <c r="BH339" s="57" cm="1">
        <f t="array" aca="1" ref="BH339" ca="1">SUM(IF($C339&gt;0,IF(AND(INDIRECT(ADDRESS($C339,44))=0,INDIRECT(ADDRESS($C339,38))&lt;&gt;"UL"),INDIRECT(ADDRESS($C339,COLUMN()-12)),0),0), IF($D339&gt;0,IF(AND(INDIRECT(ADDRESS($D339,44))=0,INDIRECT(ADDRESS($D339,38))&lt;&gt;"UL"),INDIRECT(ADDRESS($D339,COLUMN()-12)),0),0), IF($E339&gt;0,IF(AND(INDIRECT(ADDRESS($E339,44))=0,INDIRECT(ADDRESS($E339,38))&lt;&gt;"UL"),INDIRECT(ADDRESS($E339,COLUMN()-12)),0),0), IF($F339&gt;0,IF(AND(INDIRECT(ADDRESS($F339,44))=0,INDIRECT(ADDRESS($F339,38))&lt;&gt;"UL"),INDIRECT(ADDRESS($F339,COLUMN()-12)),0),0), IF($G339&gt;0,IF(AND(INDIRECT(ADDRESS($G339,44))=0,INDIRECT(ADDRESS($G339,38))&lt;&gt;"UL"),INDIRECT(ADDRESS($G339,COLUMN()-12)),0),0), IF($H339&gt;0,IF(AND(INDIRECT(ADDRESS($H339,44))=0,INDIRECT(ADDRESS($H339,38))&lt;&gt;"UL"),INDIRECT(ADDRESS($H339,COLUMN()-12)),0),0), IF($I339&gt;0,IF(AND(INDIRECT(ADDRESS($I339,44))=0,INDIRECT(ADDRESS($I339,38))&lt;&gt;"UL"),INDIRECT(ADDRESS($I339,COLUMN()-12)),0),0), IF($J339&gt;0,IF(AND(INDIRECT(ADDRESS($J339,44))=0,INDIRECT(ADDRESS($J339,38))&lt;&gt;"UL"),INDIRECT(ADDRESS($J339,COLUMN()-12)),0),0), IF($K339&gt;0,IF(AND(INDIRECT(ADDRESS($K339,44))=0,INDIRECT(ADDRESS($K339,38))&lt;&gt;"UL"),INDIRECT(ADDRESS($K339,COLUMN()-12)),0),0), IF($L339&gt;0,IF(AND(INDIRECT(ADDRESS($L339,44))=0,INDIRECT(ADDRESS($L339,38))&lt;&gt;"UL"),INDIRECT(ADDRESS($L339,COLUMN()-12)),0),0), IF($M339&gt;0,IF(AND(INDIRECT(ADDRESS($M339,44))=0,INDIRECT(ADDRESS($M339,38))&lt;&gt;"UL"),INDIRECT(ADDRESS($M339,COLUMN()-12)),0),0))</f>
        <v>0</v>
      </c>
      <c r="BI339" s="57" cm="1">
        <f t="array" aca="1" ref="BI339" ca="1">SUM(IF($C339&gt;0,IF(AND(INDIRECT(ADDRESS($C339,44))=0,INDIRECT(ADDRESS($C339,38))&lt;&gt;"UL"),INDIRECT(ADDRESS($C339,COLUMN()-12)),0),0), IF($D339&gt;0,IF(AND(INDIRECT(ADDRESS($D339,44))=0,INDIRECT(ADDRESS($D339,38))&lt;&gt;"UL"),INDIRECT(ADDRESS($D339,COLUMN()-12)),0),0), IF($E339&gt;0,IF(AND(INDIRECT(ADDRESS($E339,44))=0,INDIRECT(ADDRESS($E339,38))&lt;&gt;"UL"),INDIRECT(ADDRESS($E339,COLUMN()-12)),0),0), IF($F339&gt;0,IF(AND(INDIRECT(ADDRESS($F339,44))=0,INDIRECT(ADDRESS($F339,38))&lt;&gt;"UL"),INDIRECT(ADDRESS($F339,COLUMN()-12)),0),0), IF($G339&gt;0,IF(AND(INDIRECT(ADDRESS($G339,44))=0,INDIRECT(ADDRESS($G339,38))&lt;&gt;"UL"),INDIRECT(ADDRESS($G339,COLUMN()-12)),0),0), IF($H339&gt;0,IF(AND(INDIRECT(ADDRESS($H339,44))=0,INDIRECT(ADDRESS($H339,38))&lt;&gt;"UL"),INDIRECT(ADDRESS($H339,COLUMN()-12)),0),0), IF($I339&gt;0,IF(AND(INDIRECT(ADDRESS($I339,44))=0,INDIRECT(ADDRESS($I339,38))&lt;&gt;"UL"),INDIRECT(ADDRESS($I339,COLUMN()-12)),0),0), IF($J339&gt;0,IF(AND(INDIRECT(ADDRESS($J339,44))=0,INDIRECT(ADDRESS($J339,38))&lt;&gt;"UL"),INDIRECT(ADDRESS($J339,COLUMN()-12)),0),0), IF($K339&gt;0,IF(AND(INDIRECT(ADDRESS($K339,44))=0,INDIRECT(ADDRESS($K339,38))&lt;&gt;"UL"),INDIRECT(ADDRESS($K339,COLUMN()-12)),0),0), IF($L339&gt;0,IF(AND(INDIRECT(ADDRESS($L339,44))=0,INDIRECT(ADDRESS($L339,38))&lt;&gt;"UL"),INDIRECT(ADDRESS($L339,COLUMN()-12)),0),0), IF($M339&gt;0,IF(AND(INDIRECT(ADDRESS($M339,44))=0,INDIRECT(ADDRESS($M339,38))&lt;&gt;"UL"),INDIRECT(ADDRESS($M339,COLUMN()-12)),0),0))</f>
        <v>0</v>
      </c>
      <c r="BJ339" s="57" cm="1">
        <f t="array" aca="1" ref="BJ339" ca="1">SUM(IF($C339&gt;0,IF(AND(INDIRECT(ADDRESS($C339,44))=0,INDIRECT(ADDRESS($C339,38))&lt;&gt;"UL"),INDIRECT(ADDRESS($C339,COLUMN()-12)),0),0), IF($D339&gt;0,IF(AND(INDIRECT(ADDRESS($D339,44))=0,INDIRECT(ADDRESS($D339,38))&lt;&gt;"UL"),INDIRECT(ADDRESS($D339,COLUMN()-12)),0),0), IF($E339&gt;0,IF(AND(INDIRECT(ADDRESS($E339,44))=0,INDIRECT(ADDRESS($E339,38))&lt;&gt;"UL"),INDIRECT(ADDRESS($E339,COLUMN()-12)),0),0), IF($F339&gt;0,IF(AND(INDIRECT(ADDRESS($F339,44))=0,INDIRECT(ADDRESS($F339,38))&lt;&gt;"UL"),INDIRECT(ADDRESS($F339,COLUMN()-12)),0),0), IF($G339&gt;0,IF(AND(INDIRECT(ADDRESS($G339,44))=0,INDIRECT(ADDRESS($G339,38))&lt;&gt;"UL"),INDIRECT(ADDRESS($G339,COLUMN()-12)),0),0), IF($H339&gt;0,IF(AND(INDIRECT(ADDRESS($H339,44))=0,INDIRECT(ADDRESS($H339,38))&lt;&gt;"UL"),INDIRECT(ADDRESS($H339,COLUMN()-12)),0),0), IF($I339&gt;0,IF(AND(INDIRECT(ADDRESS($I339,44))=0,INDIRECT(ADDRESS($I339,38))&lt;&gt;"UL"),INDIRECT(ADDRESS($I339,COLUMN()-12)),0),0), IF($J339&gt;0,IF(AND(INDIRECT(ADDRESS($J339,44))=0,INDIRECT(ADDRESS($J339,38))&lt;&gt;"UL"),INDIRECT(ADDRESS($J339,COLUMN()-12)),0),0), IF($K339&gt;0,IF(AND(INDIRECT(ADDRESS($K339,44))=0,INDIRECT(ADDRESS($K339,38))&lt;&gt;"UL"),INDIRECT(ADDRESS($K339,COLUMN()-12)),0),0), IF($L339&gt;0,IF(AND(INDIRECT(ADDRESS($L339,44))=0,INDIRECT(ADDRESS($L339,38))&lt;&gt;"UL"),INDIRECT(ADDRESS($L339,COLUMN()-12)),0),0), IF($M339&gt;0,IF(AND(INDIRECT(ADDRESS($M339,44))=0,INDIRECT(ADDRESS($M339,38))&lt;&gt;"UL"),INDIRECT(ADDRESS($M339,COLUMN()-12)),0),0))</f>
        <v>0</v>
      </c>
      <c r="BK339" s="57">
        <f t="shared" ca="1" si="236"/>
        <v>0</v>
      </c>
      <c r="BL339" s="57"/>
      <c r="BM339" s="57" cm="1">
        <f t="array" aca="1" ref="BM339" ca="1">SUM(IF($C339&gt;0,IF(AND(INDIRECT(ADDRESS($C339,44))=0,INDIRECT(ADDRESS($C339,38))&lt;&gt;"UL"),INDIRECT(ADDRESS($C339,COLUMN()-12)),0),0), IF($D339&gt;0,IF(AND(INDIRECT(ADDRESS($D339,44))=0,INDIRECT(ADDRESS($D339,38))&lt;&gt;"UL"),INDIRECT(ADDRESS($D339,COLUMN()-12)),0),0), IF($E339&gt;0,IF(AND(INDIRECT(ADDRESS($E339,44))=0,INDIRECT(ADDRESS($E339,38))&lt;&gt;"UL"),INDIRECT(ADDRESS($E339,COLUMN()-12)),0),0), IF($F339&gt;0,IF(AND(INDIRECT(ADDRESS($F339,44))=0,INDIRECT(ADDRESS($F339,38))&lt;&gt;"UL"),INDIRECT(ADDRESS($F339,COLUMN()-12)),0),0), IF($G339&gt;0,IF(AND(INDIRECT(ADDRESS($G339,44))=0,INDIRECT(ADDRESS($G339,38))&lt;&gt;"UL"),INDIRECT(ADDRESS($G339,COLUMN()-12)),0),0), IF($H339&gt;0,IF(AND(INDIRECT(ADDRESS($H339,44))=0,INDIRECT(ADDRESS($H339,38))&lt;&gt;"UL"),INDIRECT(ADDRESS($H339,COLUMN()-12)),0),0), IF($I339&gt;0,IF(AND(INDIRECT(ADDRESS($I339,44))=0,INDIRECT(ADDRESS($I339,38))&lt;&gt;"UL"),INDIRECT(ADDRESS($I339,COLUMN()-12)),0),0), IF($J339&gt;0,IF(AND(INDIRECT(ADDRESS($J339,44))=0,INDIRECT(ADDRESS($J339,38))&lt;&gt;"UL"),INDIRECT(ADDRESS($J339,COLUMN()-12)),0),0), IF($K339&gt;0,IF(AND(INDIRECT(ADDRESS($K339,44))=0,INDIRECT(ADDRESS($K339,38))&lt;&gt;"UL"),INDIRECT(ADDRESS($K339,COLUMN()-11)),0),0), IF($L339&gt;0,IF(AND(INDIRECT(ADDRESS($L339,44))=0,INDIRECT(ADDRESS($L339,38))&lt;&gt;"UL"),INDIRECT(ADDRESS($L339,COLUMN()-11)),0),0), IF($M339&gt;0,IF(AND(INDIRECT(ADDRESS($M339,44))=0,INDIRECT(ADDRESS($M339,38))&lt;&gt;"UL"),INDIRECT(ADDRESS($M339,COLUMN()-11)),0),0))</f>
        <v>0</v>
      </c>
      <c r="BN339" s="57" cm="1">
        <f t="array" aca="1" ref="BN339" ca="1">SUM(IF($C339&gt;0,IF(AND(INDIRECT(ADDRESS($C339,44))=0,INDIRECT(ADDRESS($C339,38))&lt;&gt;"UL"),INDIRECT(ADDRESS($C339,COLUMN()-12)),0),0), IF($D339&gt;0,IF(AND(INDIRECT(ADDRESS($D339,44))=0,INDIRECT(ADDRESS($D339,38))&lt;&gt;"UL"),INDIRECT(ADDRESS($D339,COLUMN()-12)),0),0), IF($E339&gt;0,IF(AND(INDIRECT(ADDRESS($E339,44))=0,INDIRECT(ADDRESS($E339,38))&lt;&gt;"UL"),INDIRECT(ADDRESS($E339,COLUMN()-12)),0),0), IF($F339&gt;0,IF(AND(INDIRECT(ADDRESS($F339,44))=0,INDIRECT(ADDRESS($F339,38))&lt;&gt;"UL"),INDIRECT(ADDRESS($F339,COLUMN()-12)),0),0), IF($G339&gt;0,IF(AND(INDIRECT(ADDRESS($G339,44))=0,INDIRECT(ADDRESS($G339,38))&lt;&gt;"UL"),INDIRECT(ADDRESS($G339,COLUMN()-12)),0),0), IF($H339&gt;0,IF(AND(INDIRECT(ADDRESS($H339,44))=0,INDIRECT(ADDRESS($H339,38))&lt;&gt;"UL"),INDIRECT(ADDRESS($H339,COLUMN()-12)),0),0), IF($I339&gt;0,IF(AND(INDIRECT(ADDRESS($I339,44))=0,INDIRECT(ADDRESS($I339,38))&lt;&gt;"UL"),INDIRECT(ADDRESS($I339,COLUMN()-12)),0),0), IF($J339&gt;0,IF(AND(INDIRECT(ADDRESS($J339,44))=0,INDIRECT(ADDRESS($J339,38))&lt;&gt;"UL"),INDIRECT(ADDRESS($J339,COLUMN()-12)),0),0), IF($K339&gt;0,IF(AND(INDIRECT(ADDRESS($K339,44))=0,INDIRECT(ADDRESS($K339,38))&lt;&gt;"UL"),INDIRECT(ADDRESS($K339,COLUMN()-11)),0),0), IF($L339&gt;0,IF(AND(INDIRECT(ADDRESS($L339,44))=0,INDIRECT(ADDRESS($L339,38))&lt;&gt;"UL"),INDIRECT(ADDRESS($L339,COLUMN()-11)),0),0), IF($M339&gt;0,IF(AND(INDIRECT(ADDRESS($M339,44))=0,INDIRECT(ADDRESS($M339,38))&lt;&gt;"UL"),INDIRECT(ADDRESS($M339,COLUMN()-11)),0),0))</f>
        <v>0</v>
      </c>
      <c r="BO339" s="57" cm="1">
        <f t="array" aca="1" ref="BO339" ca="1">SUM(IF($C339&gt;0,IF(AND(INDIRECT(ADDRESS($C339,44))=0,INDIRECT(ADDRESS($C339,38))&lt;&gt;"UL"),INDIRECT(ADDRESS($C339,COLUMN()-12)),0),0), IF($D339&gt;0,IF(AND(INDIRECT(ADDRESS($D339,44))=0,INDIRECT(ADDRESS($D339,38))&lt;&gt;"UL"),INDIRECT(ADDRESS($D339,COLUMN()-12)),0),0), IF($E339&gt;0,IF(AND(INDIRECT(ADDRESS($E339,44))=0,INDIRECT(ADDRESS($E339,38))&lt;&gt;"UL"),INDIRECT(ADDRESS($E339,COLUMN()-12)),0),0), IF($F339&gt;0,IF(AND(INDIRECT(ADDRESS($F339,44))=0,INDIRECT(ADDRESS($F339,38))&lt;&gt;"UL"),INDIRECT(ADDRESS($F339,COLUMN()-12)),0),0), IF($G339&gt;0,IF(AND(INDIRECT(ADDRESS($G339,44))=0,INDIRECT(ADDRESS($G339,38))&lt;&gt;"UL"),INDIRECT(ADDRESS($G339,COLUMN()-12)),0),0), IF($H339&gt;0,IF(AND(INDIRECT(ADDRESS($H339,44))=0,INDIRECT(ADDRESS($H339,38))&lt;&gt;"UL"),INDIRECT(ADDRESS($H339,COLUMN()-12)),0),0), IF($I339&gt;0,IF(AND(INDIRECT(ADDRESS($I339,44))=0,INDIRECT(ADDRESS($I339,38))&lt;&gt;"UL"),INDIRECT(ADDRESS($I339,COLUMN()-12)),0),0), IF($J339&gt;0,IF(AND(INDIRECT(ADDRESS($J339,44))=0,INDIRECT(ADDRESS($J339,38))&lt;&gt;"UL"),INDIRECT(ADDRESS($J339,COLUMN()-12)),0),0), IF($K339&gt;0,IF(AND(INDIRECT(ADDRESS($K339,44))=0,INDIRECT(ADDRESS($K339,38))&lt;&gt;"UL"),INDIRECT(ADDRESS($K339,COLUMN()-11)),0),0), IF($L339&gt;0,IF(AND(INDIRECT(ADDRESS($L339,44))=0,INDIRECT(ADDRESS($L339,38))&lt;&gt;"UL"),INDIRECT(ADDRESS($L339,COLUMN()-11)),0),0), IF($M339&gt;0,IF(AND(INDIRECT(ADDRESS($M339,44))=0,INDIRECT(ADDRESS($M339,38))&lt;&gt;"UL"),INDIRECT(ADDRESS($M339,COLUMN()-11)),0),0))</f>
        <v>0</v>
      </c>
      <c r="BP339" s="57" cm="1">
        <f t="array" aca="1" ref="BP339" ca="1">SUM(IF($C339&gt;0,IF(AND(INDIRECT(ADDRESS($C339,44))=0,INDIRECT(ADDRESS($C339,38))&lt;&gt;"UL"),INDIRECT(ADDRESS($C339,COLUMN()-12)),0),0), IF($D339&gt;0,IF(AND(INDIRECT(ADDRESS($D339,44))=0,INDIRECT(ADDRESS($D339,38))&lt;&gt;"UL"),INDIRECT(ADDRESS($D339,COLUMN()-12)),0),0), IF($E339&gt;0,IF(AND(INDIRECT(ADDRESS($E339,44))=0,INDIRECT(ADDRESS($E339,38))&lt;&gt;"UL"),INDIRECT(ADDRESS($E339,COLUMN()-12)),0),0), IF($F339&gt;0,IF(AND(INDIRECT(ADDRESS($F339,44))=0,INDIRECT(ADDRESS($F339,38))&lt;&gt;"UL"),INDIRECT(ADDRESS($F339,COLUMN()-12)),0),0), IF($G339&gt;0,IF(AND(INDIRECT(ADDRESS($G339,44))=0,INDIRECT(ADDRESS($G339,38))&lt;&gt;"UL"),INDIRECT(ADDRESS($G339,COLUMN()-12)),0),0), IF($H339&gt;0,IF(AND(INDIRECT(ADDRESS($H339,44))=0,INDIRECT(ADDRESS($H339,38))&lt;&gt;"UL"),INDIRECT(ADDRESS($H339,COLUMN()-12)),0),0), IF($I339&gt;0,IF(AND(INDIRECT(ADDRESS($I339,44))=0,INDIRECT(ADDRESS($I339,38))&lt;&gt;"UL"),INDIRECT(ADDRESS($I339,COLUMN()-12)),0),0), IF($J339&gt;0,IF(AND(INDIRECT(ADDRESS($J339,44))=0,INDIRECT(ADDRESS($J339,38))&lt;&gt;"UL"),INDIRECT(ADDRESS($J339,COLUMN()-12)),0),0), IF($K339&gt;0,IF(AND(INDIRECT(ADDRESS($K339,44))=0,INDIRECT(ADDRESS($K339,38))&lt;&gt;"UL"),INDIRECT(ADDRESS($K339,COLUMN()-11)),0),0), IF($L339&gt;0,IF(AND(INDIRECT(ADDRESS($L339,44))=0,INDIRECT(ADDRESS($L339,38))&lt;&gt;"UL"),INDIRECT(ADDRESS($L339,COLUMN()-11)),0),0), IF($M339&gt;0,IF(AND(INDIRECT(ADDRESS($M339,44))=0,INDIRECT(ADDRESS($M339,38))&lt;&gt;"UL"),INDIRECT(ADDRESS($M339,COLUMN()-11)),0),0))</f>
        <v>0</v>
      </c>
      <c r="BQ339" s="57">
        <f t="shared" ca="1" si="237"/>
        <v>0</v>
      </c>
      <c r="BR339" s="161">
        <f t="shared" ca="1" si="238"/>
        <v>81.081217169260427</v>
      </c>
      <c r="BS339" s="59"/>
      <c r="BT339" s="56">
        <f t="shared" ca="1" si="239"/>
        <v>7.6540570224753441</v>
      </c>
      <c r="BU339" s="64">
        <f t="shared" ca="1" si="240"/>
        <v>7.654057022475344E-2</v>
      </c>
      <c r="BV339" s="57" t="s">
        <v>34</v>
      </c>
      <c r="BW339" s="57" cm="1">
        <f t="array" aca="1" ref="BW339" ca="1">SUM(IF($C339&gt;0,IF(AND(INDIRECT(ADDRESS($C339,44))=0,INDIRECT(ADDRESS($C339,38))="UL",ISERROR(SEARCH("Rear",INDIRECT(ADDRESS($C339,33)))),ISERROR(SEARCH("Side",INDIRECT(ADDRESS($C339,33))))),INDIRECT(ADDRESS($C339,COLUMN())),0),0),IF($D339&gt;0,IF(AND(INDIRECT(ADDRESS($D339,44))=0,INDIRECT(ADDRESS($D339,38))="UL",ISERROR(SEARCH("Rear",INDIRECT(ADDRESS($D339,33)))),ISERROR(SEARCH("Side",INDIRECT(ADDRESS($D339,33))))),INDIRECT(ADDRESS($D339,COLUMN())),0),0),IF($E339&gt;0,IF(AND(INDIRECT(ADDRESS($E339,44))=0,INDIRECT(ADDRESS($E339,38))="UL",ISERROR(SEARCH("Rear",INDIRECT(ADDRESS($E339,33)))),ISERROR(SEARCH("Side",INDIRECT(ADDRESS($E339,33))))),INDIRECT(ADDRESS($E339,COLUMN())),0),0),IF($F339&gt;0,IF(AND(INDIRECT(ADDRESS($F339,44))=0,INDIRECT(ADDRESS($F339,38))="UL",ISERROR(SEARCH("Rear",INDIRECT(ADDRESS($F339,33)))),ISERROR(SEARCH("Side",INDIRECT(ADDRESS($F339,33))))),INDIRECT(ADDRESS($F339,COLUMN())),0),0),IF($G339&gt;0,IF(AND(INDIRECT(ADDRESS($G339,44))=0,INDIRECT(ADDRESS($G339,38))="UL",ISERROR(SEARCH("Rear",INDIRECT(ADDRESS($G339,33)))),ISERROR(SEARCH("Side",INDIRECT(ADDRESS($G339,33))))),INDIRECT(ADDRESS($G339,COLUMN())),0),0),IF($H339&gt;0,IF(AND(INDIRECT(ADDRESS($H339,44))=0,INDIRECT(ADDRESS($H339,38))="UL",ISERROR(SEARCH("Rear",INDIRECT(ADDRESS($H339,33)))),ISERROR(SEARCH("Side",INDIRECT(ADDRESS($H339,33))))),INDIRECT(ADDRESS($H339,COLUMN())),0),0),IF($I339&gt;0,IF(AND(INDIRECT(ADDRESS($I339,44))=0,INDIRECT(ADDRESS($I339,38))="UL",ISERROR(SEARCH("Rear",INDIRECT(ADDRESS($I339,33)))),ISERROR(SEARCH("Side",INDIRECT(ADDRESS($I339,33))))),INDIRECT(ADDRESS($I339,COLUMN())),0),0),IF($J339&gt;0,IF(AND(INDIRECT(ADDRESS($J339,44))=0,INDIRECT(ADDRESS($J339,38))="UL",ISERROR(SEARCH("Rear",INDIRECT(ADDRESS($J339,33)))),ISERROR(SEARCH("Side",INDIRECT(ADDRESS($J339,33))))),INDIRECT(ADDRESS($J339,COLUMN())),0),0),IF($K339&gt;0,IF(AND(INDIRECT(ADDRESS($K339,44))=0,INDIRECT(ADDRESS($K339,38))="UL",ISERROR(SEARCH("Rear",INDIRECT(ADDRESS($K339,33)))),ISERROR(SEARCH("Side",INDIRECT(ADDRESS($K339,33))))),INDIRECT(ADDRESS($K339,COLUMN())),0),0),IF($L339&gt;0,IF(AND(INDIRECT(ADDRESS($L339,44))=0,INDIRECT(ADDRESS($L339,38))="UL",ISERROR(SEARCH("Rear",INDIRECT(ADDRESS($L339,33)))),ISERROR(SEARCH("Side",INDIRECT(ADDRESS($L339,33))))),INDIRECT(ADDRESS($L339,COLUMN())),0),0),IF($M339&gt;0,IF(AND(INDIRECT(ADDRESS($M339,44))=0,INDIRECT(ADDRESS($M339,38))="UL",ISERROR(SEARCH("Rear",INDIRECT(ADDRESS($M339,33)))),ISERROR(SEARCH("Side",INDIRECT(ADDRESS($M339,33))))),INDIRECT(ADDRESS($M339,COLUMN())),0),0))</f>
        <v>1.5</v>
      </c>
      <c r="BX339" s="57">
        <f t="shared" ca="1" si="241"/>
        <v>1.5</v>
      </c>
      <c r="BY339" s="57" cm="1">
        <f t="array" aca="1" ref="BY339" ca="1">SUM(IF($C339&gt;0,IF(AND(INDIRECT(ADDRESS($C339,44))=0,INDIRECT(ADDRESS($C339,38))="UL"),INDIRECT(ADDRESS($C339,COLUMN())),0),0),IF($D339&gt;0,IF(AND(INDIRECT(ADDRESS($D339,44))=0,INDIRECT(ADDRESS($D339,38))="UL"),INDIRECT(ADDRESS($D339,COLUMN())),0),0),IF($E339&gt;0,IF(AND(INDIRECT(ADDRESS($E339,44))=0,INDIRECT(ADDRESS($E339,38))="UL"),INDIRECT(ADDRESS($E339,COLUMN())),0),0),IF($F339&gt;0,IF(AND(INDIRECT(ADDRESS($F339,44))=0,INDIRECT(ADDRESS($F339,38))="UL"),INDIRECT(ADDRESS($F339,COLUMN())),0),0),IF($G339&gt;0,IF(AND(INDIRECT(ADDRESS($G339,44))=0,INDIRECT(ADDRESS($G339,38))="UL"),INDIRECT(ADDRESS($G339,COLUMN())),0),0),IF($H339&gt;0,IF(AND(INDIRECT(ADDRESS($H339,44))=0,INDIRECT(ADDRESS($H339,38))="UL"),INDIRECT(ADDRESS($H339,COLUMN())),0),0),IF($I339&gt;0,IF(AND(INDIRECT(ADDRESS($I339,44))=0,INDIRECT(ADDRESS($I339,38))="UL"),INDIRECT(ADDRESS($I339,COLUMN())),0),0),IF($J339&gt;0,IF(AND(INDIRECT(ADDRESS($J339,44))=0,INDIRECT(ADDRESS($J339,38))="UL"),INDIRECT(ADDRESS($J339,COLUMN())),0),0),IF($K339&gt;0,IF(AND(INDIRECT(ADDRESS($K339,44))=0,INDIRECT(ADDRESS($K339,38))="UL"),INDIRECT(ADDRESS($K339,COLUMN())),0),0),IF($L339&gt;0,IF(AND(INDIRECT(ADDRESS($L339,44))=0,INDIRECT(ADDRESS($L339,38))="UL"),INDIRECT(ADDRESS($L339,COLUMN())),0),0),IF($M339&gt;0,IF(AND(INDIRECT(ADDRESS($M339,44))=0,INDIRECT(ADDRESS($M339,38))="UL"),INDIRECT(ADDRESS($M339,COLUMN())),0),0))</f>
        <v>0.47695473251028808</v>
      </c>
      <c r="BZ339" s="57" cm="1">
        <f t="array" aca="1" ref="BZ339" ca="1">SUM(IF($C339&gt;0,IF(AND(INDIRECT(ADDRESS($C339,44))=0,INDIRECT(ADDRESS($C339,38))="UL"),INDIRECT(ADDRESS($C339,COLUMN())),0),0),IF($D339&gt;0,IF(AND(INDIRECT(ADDRESS($D339,44))=0,INDIRECT(ADDRESS($D339,38))="UL"),INDIRECT(ADDRESS($D339,COLUMN())),0),0),IF($E339&gt;0,IF(AND(INDIRECT(ADDRESS($E339,44))=0,INDIRECT(ADDRESS($E339,38))="UL"),INDIRECT(ADDRESS($E339,COLUMN())),0),0),IF($F339&gt;0,IF(AND(INDIRECT(ADDRESS($F339,44))=0,INDIRECT(ADDRESS($F339,38))="UL"),INDIRECT(ADDRESS($F339,COLUMN())),0),0),IF($G339&gt;0,IF(AND(INDIRECT(ADDRESS($G339,44))=0,INDIRECT(ADDRESS($G339,38))="UL"),INDIRECT(ADDRESS($G339,COLUMN())),0),0),IF($H339&gt;0,IF(AND(INDIRECT(ADDRESS($H339,44))=0,INDIRECT(ADDRESS($H339,38))="UL"),INDIRECT(ADDRESS($H339,COLUMN())),0),0),IF($I339&gt;0,IF(AND(INDIRECT(ADDRESS($I339,44))=0,INDIRECT(ADDRESS($I339,38))="UL"),INDIRECT(ADDRESS($I339,COLUMN())),0),0),IF($J339&gt;0,IF(AND(INDIRECT(ADDRESS($J339,44))=0,INDIRECT(ADDRESS($J339,38))="UL"),INDIRECT(ADDRESS($J339,COLUMN())),0),0),IF($K339&gt;0,IF(AND(INDIRECT(ADDRESS($K339,44))=0,INDIRECT(ADDRESS($K339,38))="UL"),INDIRECT(ADDRESS($K339,COLUMN())),0),0),IF($L339&gt;0,IF(AND(INDIRECT(ADDRESS($L339,44))=0,INDIRECT(ADDRESS($L339,38))="UL"),INDIRECT(ADDRESS($L339,COLUMN())),0),0),IF($M339&gt;0,IF(AND(INDIRECT(ADDRESS($M339,44))=0,INDIRECT(ADDRESS($M339,38))="UL"),INDIRECT(ADDRESS($M339,COLUMN())),0),0))</f>
        <v>0.2748971193415638</v>
      </c>
      <c r="CA339" s="57">
        <f t="shared" ca="1" si="242"/>
        <v>0.2748971193415638</v>
      </c>
      <c r="CB339" s="57"/>
      <c r="CC339" s="57">
        <f t="shared" si="243"/>
        <v>0</v>
      </c>
      <c r="CD339" s="57" cm="1">
        <f t="array" aca="1" ref="CD339" ca="1">SUM(IF($C339&gt;0,IF(AND(INDIRECT(ADDRESS($C339,44))=0,INDIRECT(ADDRESS($C339,38))&lt;&gt;"UL"),INDIRECT(ADDRESS($C339,COLUMN())),0),0),IF($D339&gt;0,IF(AND(INDIRECT(ADDRESS($D339,44))=0,INDIRECT(ADDRESS($D339,38))&lt;&gt;"UL"),INDIRECT(ADDRESS($D339,COLUMN())),0),0),IF($E339&gt;0,IF(AND(INDIRECT(ADDRESS($E339,44))=0,INDIRECT(ADDRESS($E339,38))&lt;&gt;"UL"),INDIRECT(ADDRESS($E339,COLUMN())),0),0),IF($F339&gt;0,IF(AND(INDIRECT(ADDRESS($F339,44))=0,INDIRECT(ADDRESS($F339,38))&lt;&gt;"UL"),INDIRECT(ADDRESS($F339,COLUMN())),0),0),IF($G339&gt;0,IF(AND(INDIRECT(ADDRESS($G339,44))=0,INDIRECT(ADDRESS($G339,38))&lt;&gt;"UL"),INDIRECT(ADDRESS($G339,COLUMN())),0),0),IF($H339&gt;0,IF(AND(INDIRECT(ADDRESS($H339,44))=0,INDIRECT(ADDRESS($H339,38))&lt;&gt;"UL"),INDIRECT(ADDRESS($H339,COLUMN())),0),0),IF($I339&gt;0,IF(AND(INDIRECT(ADDRESS($I339,44))=0,INDIRECT(ADDRESS($I339,38))&lt;&gt;"UL"),INDIRECT(ADDRESS($I339,COLUMN())),0),0),IF($J339&gt;0,IF(AND(INDIRECT(ADDRESS($J339,44))=0,INDIRECT(ADDRESS($J339,38))&lt;&gt;"UL"),INDIRECT(ADDRESS($J339,COLUMN())),0),0),IF($K339&gt;0,IF(AND(INDIRECT(ADDRESS($K339,44))=0,INDIRECT(ADDRESS($K339,38))&lt;&gt;"UL"),INDIRECT(ADDRESS($K339,COLUMN())),0),0),IF($L339&gt;0,IF(AND(INDIRECT(ADDRESS($L339,44))=0,INDIRECT(ADDRESS($L339,38))&lt;&gt;"UL"),INDIRECT(ADDRESS($L339,COLUMN())),0),0),IF($M339&gt;0,IF(AND(INDIRECT(ADDRESS($M339,44))=0,INDIRECT(ADDRESS($M339,38))&lt;&gt;"UL"),INDIRECT(ADDRESS($M339,COLUMN())),0),0))</f>
        <v>0</v>
      </c>
      <c r="CE339" s="57" cm="1">
        <f t="array" aca="1" ref="CE339" ca="1">SUM(IF($C339&gt;0,IF(AND(INDIRECT(ADDRESS($C339,44))=0,INDIRECT(ADDRESS($C339,38))&lt;&gt;"UL"),INDIRECT(ADDRESS($C339,COLUMN())),0),0),IF($D339&gt;0,IF(AND(INDIRECT(ADDRESS($D339,44))=0,INDIRECT(ADDRESS($D339,38))&lt;&gt;"UL"),INDIRECT(ADDRESS($D339,COLUMN())),0),0),IF($E339&gt;0,IF(AND(INDIRECT(ADDRESS($E339,44))=0,INDIRECT(ADDRESS($E339,38))&lt;&gt;"UL"),INDIRECT(ADDRESS($E339,COLUMN())),0),0),IF($F339&gt;0,IF(AND(INDIRECT(ADDRESS($F339,44))=0,INDIRECT(ADDRESS($F339,38))&lt;&gt;"UL"),INDIRECT(ADDRESS($F339,COLUMN())),0),0),IF($G339&gt;0,IF(AND(INDIRECT(ADDRESS($G339,44))=0,INDIRECT(ADDRESS($G339,38))&lt;&gt;"UL"),INDIRECT(ADDRESS($G339,COLUMN())),0),0),IF($H339&gt;0,IF(AND(INDIRECT(ADDRESS($H339,44))=0,INDIRECT(ADDRESS($H339,38))&lt;&gt;"UL"),INDIRECT(ADDRESS($H339,COLUMN())),0),0),IF($I339&gt;0,IF(AND(INDIRECT(ADDRESS($I339,44))=0,INDIRECT(ADDRESS($I339,38))&lt;&gt;"UL"),INDIRECT(ADDRESS($I339,COLUMN())),0),0),IF($J339&gt;0,IF(AND(INDIRECT(ADDRESS($J339,44))=0,INDIRECT(ADDRESS($J339,38))&lt;&gt;"UL"),INDIRECT(ADDRESS($J339,COLUMN())),0),0),IF($K339&gt;0,IF(AND(INDIRECT(ADDRESS($K339,44))=0,INDIRECT(ADDRESS($K339,38))&lt;&gt;"UL"),INDIRECT(ADDRESS($K339,COLUMN())),0),0),IF($L339&gt;0,IF(AND(INDIRECT(ADDRESS($L339,44))=0,INDIRECT(ADDRESS($L339,38))&lt;&gt;"UL"),INDIRECT(ADDRESS($L339,COLUMN())),0),0),IF($M339&gt;0,IF(AND(INDIRECT(ADDRESS($M339,44))=0,INDIRECT(ADDRESS($M339,38))&lt;&gt;"UL"),INDIRECT(ADDRESS($M339,COLUMN())),0),0))</f>
        <v>0</v>
      </c>
      <c r="CF339" s="57">
        <f t="shared" ca="1" si="244"/>
        <v>0</v>
      </c>
      <c r="CG339" s="57">
        <f t="shared" ca="1" si="245"/>
        <v>3.5264697429780174</v>
      </c>
      <c r="CH339" s="57">
        <f t="shared" ca="1" si="246"/>
        <v>3.5264697429780174E-2</v>
      </c>
      <c r="CI339" s="19">
        <f t="shared" ca="1" si="247"/>
        <v>23.72128743625024</v>
      </c>
      <c r="CJ339" s="19"/>
      <c r="CK339" s="57" cm="1">
        <f t="array" aca="1" ref="CK339" ca="1">IF(AU339="S", SUM(IF($C339&gt;0,IF(INDIRECT(ADDRESS($C339,43))&lt;&gt;1,INDIRECT(ADDRESS($C339,48)),0),0), IF($D339&gt;0,IF(INDIRECT(ADDRESS($D339,43))&lt;&gt;1,INDIRECT(ADDRESS($D339,48)),0),0), IF($E339&gt;0,IF(INDIRECT(ADDRESS($E339,43))&lt;&gt;1,INDIRECT(ADDRESS($E339,48)),0),0), IF($F339&gt;0,IF(INDIRECT(ADDRESS($F339,43))&lt;&gt;1,INDIRECT(ADDRESS($F339,48)),0),0), IF($G339&gt;0,IF(INDIRECT(ADDRESS($G339,43))&lt;&gt;1,INDIRECT(ADDRESS($G339,48)),0),0), IF($H339&gt;0,IF(INDIRECT(ADDRESS($H339,43))&lt;&gt;1,INDIRECT(ADDRESS($H339,48)),0),0), IF($I339&gt;0,IF(INDIRECT(ADDRESS($I339,43))&lt;&gt;1,INDIRECT(ADDRESS($I339,48)),0),0), IF($J339&gt;0,IF(INDIRECT(ADDRESS($J339,43))&lt;&gt;1,INDIRECT(ADDRESS($J339,48)),0),0), IF($K339&gt;0,IF(INDIRECT(ADDRESS($K339,43))&lt;&gt;1,INDIRECT(ADDRESS($K339,48)),0),0), IF($L339&gt;0,IF(INDIRECT(ADDRESS($L339,43))&lt;&gt;1,INDIRECT(ADDRESS($L339,48)),0),0), IF($M339&gt;0,IF(INDIRECT(ADDRESS($M339,43))&lt;&gt;1,INDIRECT(ADDRESS($M339,48)),0),0)), IF(AU339="L",SUM(IF($C339&gt;0,IF(INDIRECT(ADDRESS($C339,43))&lt;&gt;1,INDIRECT(ADDRESS($C339,50)),0),0), IF($D339&gt;0,IF(INDIRECT(ADDRESS($D339,43))&lt;&gt;1,INDIRECT(ADDRESS($D339,50)),0),0), IF($E339&gt;0,IF(INDIRECT(ADDRESS($E339,43))&lt;&gt;1,INDIRECT(ADDRESS($E339,50)),0),0), IF($F339&gt;0,IF(INDIRECT(ADDRESS($F339,43))&lt;&gt;1,INDIRECT(ADDRESS($F339,50)),0),0), IF($G339&gt;0,IF(INDIRECT(ADDRESS($G339,43))&lt;&gt;1,INDIRECT(ADDRESS($G339,50)),0),0), IF($G339&gt;0,IF(INDIRECT(ADDRESS($G339,43))&lt;&gt;1,INDIRECT(ADDRESS($G339,50)),0),0), IF($H339&gt;0,IF(INDIRECT(ADDRESS($H339,43))&lt;&gt;1,INDIRECT(ADDRESS($H339,50)),0),0), IF($I339&gt;0,IF(INDIRECT(ADDRESS($I339,43))&lt;&gt;1,INDIRECT(ADDRESS($I339,50)),0),0), IF($J339&gt;0,IF(INDIRECT(ADDRESS($J339,43))&lt;&gt;1,INDIRECT(ADDRESS($J339,50)),0),0), IF($K339&gt;0,IF(INDIRECT(ADDRESS($K339,43))&lt;&gt;1,INDIRECT(ADDRESS($K339,50)),0),0), IF($L339&gt;0,IF(INDIRECT(ADDRESS($L339,43))&lt;&gt;1,INDIRECT(ADDRESS($L339,50)),0),0), IF($M339&gt;0,IF(INDIRECT(ADDRESS($M339,43))&lt;&gt;1,INDIRECT(ADDRESS($M339,50)),0),0)), SUM(IF($C339&gt;0,IF(INDIRECT(ADDRESS($C339,43))&lt;&gt;1,INDIRECT(ADDRESS($C339,49)),0),0), IF($D339&gt;0,IF(INDIRECT(ADDRESS($D339,43))&lt;&gt;1,INDIRECT(ADDRESS($D339,49)),0),0), IF($E339&gt;0,IF(INDIRECT(ADDRESS($E339,43))&lt;&gt;1,INDIRECT(ADDRESS($E339,49)),0),0), IF($F339&gt;0,IF(INDIRECT(ADDRESS($F339,43))&lt;&gt;1,INDIRECT(ADDRESS($F339,49)),0),0), IF($G339&gt;0,IF(INDIRECT(ADDRESS($G339,43))&lt;&gt;1,INDIRECT(ADDRESS($G339,49)),0),0), IF($G339&gt;0,IF(INDIRECT(ADDRESS($G339,43))&lt;&gt;1,INDIRECT(ADDRESS($G339,49)),0),0), IF($H339&gt;0,IF(INDIRECT(ADDRESS($H339,43))&lt;&gt;1,INDIRECT(ADDRESS($H339,49)),0),0), IF($I339&gt;0,IF(INDIRECT(ADDRESS($I339,43))&lt;&gt;1,INDIRECT(ADDRESS($I339,49)),0),0), IF($J339&gt;0,IF(INDIRECT(ADDRESS($J339,43))&lt;&gt;1,INDIRECT(ADDRESS($J339,49)),0),0), IF($K339&gt;0,IF(INDIRECT(ADDRESS($K339,43))&lt;&gt;1,INDIRECT(ADDRESS($K339,49)),0),0), IF($L339&gt;0,IF(INDIRECT(ADDRESS($L339,43))&lt;&gt;1,INDIRECT(ADDRESS($L339,49)),0),0), IF($M339&gt;0,IF(INDIRECT(ADDRESS($M339,43))&lt;&gt;1,INDIRECT(ADDRESS($M339,49)),0),0))))</f>
        <v>5.4444444444444446</v>
      </c>
      <c r="CL339" s="57" cm="1">
        <f t="array" aca="1" ref="CL339" ca="1">SUM(IF($C339&gt;0,IF(INDIRECT(ADDRESS($C339,44))=1,INDIRECT(ADDRESS($C339,90)),0),0), IF($D339&gt;0,IF(INDIRECT(ADDRESS($D339,44))=1,INDIRECT(ADDRESS($D339,90)),0),0), IF($E339&gt;0,IF(INDIRECT(ADDRESS($E339,44))=1,INDIRECT(ADDRESS($E339,90)),0),0), IF($F339&gt;0,IF(INDIRECT(ADDRESS($F339,44))=1,INDIRECT(ADDRESS($F339,90)),0),0), IF($G339&gt;0,IF(INDIRECT(ADDRESS($G339,44))=1,INDIRECT(ADDRESS($G339,90)),0),0), IF($H339&gt;0,IF(INDIRECT(ADDRESS($H339,44))=1,INDIRECT(ADDRESS($H339,90)),0),0), IF($I339&gt;0,IF(INDIRECT(ADDRESS($I339,44))=1,INDIRECT(ADDRESS($I339,90)),0),0), IF($J339&gt;0,IF(INDIRECT(ADDRESS($J339,44))=1,INDIRECT(ADDRESS($J339,90)),0),0), IF($K339&gt;0,IF(INDIRECT(ADDRESS($K339,44))=1,INDIRECT(ADDRESS($K339,90)),0),0), IF($L339&gt;0,IF(INDIRECT(ADDRESS($L339,44))=1,INDIRECT(ADDRESS($L339,90)),0),0), IF($M339&gt;0,IF(INDIRECT(ADDRESS($M339,44))=1,INDIRECT(ADDRESS($M339,90)),0),0))</f>
        <v>0</v>
      </c>
      <c r="CM339" s="56">
        <f t="shared" ca="1" si="248"/>
        <v>0.5634791199547956</v>
      </c>
      <c r="CN339" s="59"/>
    </row>
    <row r="340" spans="1:92" x14ac:dyDescent="0.25">
      <c r="A340" s="52" t="s">
        <v>453</v>
      </c>
      <c r="B340" s="67">
        <v>324</v>
      </c>
      <c r="C340" s="67">
        <v>24</v>
      </c>
      <c r="D340" s="67">
        <v>327</v>
      </c>
      <c r="E340" s="67">
        <v>328</v>
      </c>
      <c r="F340" s="67">
        <v>329</v>
      </c>
      <c r="G340" s="67">
        <v>330</v>
      </c>
      <c r="H340" s="67">
        <v>331</v>
      </c>
      <c r="I340" s="67">
        <v>332</v>
      </c>
      <c r="J340" s="67">
        <v>333</v>
      </c>
      <c r="K340" s="67">
        <v>30</v>
      </c>
      <c r="L340" s="67">
        <v>30</v>
      </c>
      <c r="M340" s="67"/>
      <c r="N340" s="67">
        <f ca="1">SUM(INDIRECT(ADDRESS(B340,COLUMN())),IF(C340&gt;0,INDIRECT(ADDRESS(C340,COLUMN())),0),IF(D340&gt;0,INDIRECT(ADDRESS(D340,14)),0),IF(E340&gt;0,INDIRECT(ADDRESS(E340,COLUMN())),0),IF(F340&gt;0,INDIRECT(ADDRESS(F340,COLUMN())),0),IF(G340&gt;0,INDIRECT(ADDRESS(G340,COLUMN())),0),IF(H340&gt;0,INDIRECT(ADDRESS(H340,COLUMN())),0),IF(I340&gt;0,INDIRECT(ADDRESS(I340,COLUMN())),0),IF(J340&gt;0,INDIRECT(ADDRESS(J340,COLUMN())),0),IF(K340&gt;0,INDIRECT(ADDRESS(K340,COLUMN())),0),IF(L340&gt;0,INDIRECT(ADDRESS(L340,COLUMN())),0),IF(M340&gt;0,INDIRECT(ADDRESS(M340,COLUMN())),0))</f>
        <v>104</v>
      </c>
      <c r="O340" s="67" t="str" cm="1">
        <f t="array" aca="1" ref="O340" ca="1">INDIRECT(ADDRESS($B340,COLUMN()))</f>
        <v>Bomber</v>
      </c>
      <c r="P340" s="67" cm="1">
        <f t="array" aca="1" ref="P340" ca="1">INDIRECT(ADDRESS($B340,COLUMN()))</f>
        <v>14</v>
      </c>
      <c r="Q340" s="67" cm="1">
        <f t="array" aca="1" ref="Q340" ca="1">INDIRECT(ADDRESS($B340,COLUMN()))</f>
        <v>20</v>
      </c>
      <c r="R340" s="67" t="str" cm="1">
        <f t="array" aca="1" ref="R340" ca="1">INDIRECT(ADDRESS($B340,COLUMN()))</f>
        <v>-</v>
      </c>
      <c r="S340" s="67" cm="1">
        <f t="array" aca="1" ref="S340" ca="1">INDIRECT(ADDRESS($B340,COLUMN()))</f>
        <v>1</v>
      </c>
      <c r="T340" s="67" t="str" cm="1">
        <f t="array" aca="1" ref="T340" ca="1">INDIRECT(ADDRESS($B340,COLUMN()))</f>
        <v>1-2</v>
      </c>
      <c r="U340" s="67" cm="1">
        <f t="array" aca="1" ref="U340" ca="1">INDIRECT(ADDRESS($B340,COLUMN()))</f>
        <v>2</v>
      </c>
      <c r="V340" s="67" cm="1">
        <f t="array" aca="1" ref="V340" ca="1">INDIRECT(ADDRESS($B340,COLUMN()))</f>
        <v>0</v>
      </c>
      <c r="W340" s="67" cm="1">
        <f t="array" aca="1" ref="W340" ca="1">INDIRECT(ADDRESS($B340,COLUMN()))</f>
        <v>5</v>
      </c>
      <c r="X340" s="67" cm="1">
        <f t="array" aca="1" ref="X340" ca="1">INDIRECT(ADDRESS($B340,COLUMN()))</f>
        <v>7</v>
      </c>
      <c r="Y340" s="67" cm="1">
        <f t="array" aca="1" ref="Y340" ca="1">INDIRECT(ADDRESS($B340,COLUMN()))</f>
        <v>0</v>
      </c>
      <c r="Z340" s="67" cm="1">
        <f t="array" aca="1" ref="Z340" ca="1">INDIRECT(ADDRESS($B340,COLUMN()))</f>
        <v>5</v>
      </c>
      <c r="AA340" s="67" t="str" cm="1">
        <f t="array" aca="1" ref="AA340" ca="1">INDIRECT(ADDRESS($B340,COLUMN()))</f>
        <v>Rocket Boosters</v>
      </c>
      <c r="AB340" s="56">
        <f t="shared" ca="1" si="230"/>
        <v>0.62504262189448756</v>
      </c>
      <c r="AC340" s="56">
        <f t="shared" ca="1" si="231"/>
        <v>0.27029313543964129</v>
      </c>
      <c r="AD340" s="56">
        <f t="shared" ca="1" si="232"/>
        <v>3.2905251270912852</v>
      </c>
      <c r="AF340" s="52"/>
      <c r="AG340" s="52"/>
      <c r="AH340" s="57"/>
      <c r="AI340" s="57">
        <f>INT(AI320/2+0.5)</f>
        <v>0</v>
      </c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2"/>
      <c r="AU340" s="54" t="s">
        <v>117</v>
      </c>
      <c r="AV340" s="57" cm="1">
        <f t="array" aca="1" ref="AV340" ca="1">SUM(IF($C340&gt;0,IF(AND(INDIRECT(ADDRESS($C340,44))=0,INDIRECT(ADDRESS($C340,38))="UL",ISERROR(SEARCH("Rear",INDIRECT(ADDRESS($C340,33)))),ISERROR(SEARCH("Side",INDIRECT(ADDRESS($C340,33))))),INDIRECT(ADDRESS($C340,COLUMN())),0),0),IF($D340&gt;0,IF(AND(INDIRECT(ADDRESS($D340,44))=0,INDIRECT(ADDRESS($D340,38))="UL",ISERROR(SEARCH("Rear",INDIRECT(ADDRESS($D340,33)))),ISERROR(SEARCH("Side",INDIRECT(ADDRESS($D340,33))))),INDIRECT(ADDRESS($D340,COLUMN())),0),0),IF($E340&gt;0,IF(AND(INDIRECT(ADDRESS($E340,44))=0,INDIRECT(ADDRESS($E340,38))="UL",ISERROR(SEARCH("Rear",INDIRECT(ADDRESS($E340,33)))),ISERROR(SEARCH("Side",INDIRECT(ADDRESS($E340,33))))),INDIRECT(ADDRESS($E340,COLUMN())),0),0),IF($F340&gt;0,IF(AND(INDIRECT(ADDRESS($F340,44))=0,INDIRECT(ADDRESS($F340,38))="UL",ISERROR(SEARCH("Rear",INDIRECT(ADDRESS($F340,33)))),ISERROR(SEARCH("Side",INDIRECT(ADDRESS($F340,33))))),INDIRECT(ADDRESS($F340,COLUMN())),0),0),IF($G340&gt;0,IF(AND(INDIRECT(ADDRESS($G340,44))=0,INDIRECT(ADDRESS($G340,38))="UL",ISERROR(SEARCH("Rear",INDIRECT(ADDRESS($G340,33)))),ISERROR(SEARCH("Side",INDIRECT(ADDRESS($G340,33))))),INDIRECT(ADDRESS($G340,COLUMN())),0),0),IF($H340&gt;0,IF(AND(INDIRECT(ADDRESS($H340,44))=0,INDIRECT(ADDRESS($H340,38))="UL",ISERROR(SEARCH("Rear",INDIRECT(ADDRESS($H340,33)))),ISERROR(SEARCH("Side",INDIRECT(ADDRESS($H340,33))))),INDIRECT(ADDRESS($H340,COLUMN())),0),0),IF($I340&gt;0,IF(AND(INDIRECT(ADDRESS($I340,44))=0,INDIRECT(ADDRESS($I340,38))="UL",ISERROR(SEARCH("Rear",INDIRECT(ADDRESS($I340,33)))),ISERROR(SEARCH("Side",INDIRECT(ADDRESS($I340,33))))),INDIRECT(ADDRESS($I340,COLUMN())),0),0),IF($J340&gt;0,IF(AND(INDIRECT(ADDRESS($J340,44))=0,INDIRECT(ADDRESS($J340,38))="UL",ISERROR(SEARCH("Rear",INDIRECT(ADDRESS($J340,33)))),ISERROR(SEARCH("Side",INDIRECT(ADDRESS($J340,33))))),INDIRECT(ADDRESS($J340,COLUMN())),0),0),IF($K340&gt;0,IF(AND(INDIRECT(ADDRESS($K340,44))=0,INDIRECT(ADDRESS($K340,38))="UL",ISERROR(SEARCH("Rear",INDIRECT(ADDRESS($K340,33)))),ISERROR(SEARCH("Side",INDIRECT(ADDRESS($K340,33))))),INDIRECT(ADDRESS($K340,COLUMN())),0),0),IF($L340&gt;0,IF(AND(INDIRECT(ADDRESS($L340,44))=0,INDIRECT(ADDRESS($L340,38))="UL",ISERROR(SEARCH("Rear",INDIRECT(ADDRESS($L340,33)))),ISERROR(SEARCH("Side",INDIRECT(ADDRESS($L340,33))))),INDIRECT(ADDRESS($L340,COLUMN())),0),0),IF($M340&gt;0,IF(AND(INDIRECT(ADDRESS($M340,44))=0,INDIRECT(ADDRESS($M340,38))="UL",ISERROR(SEARCH("Rear",INDIRECT(ADDRESS($M340,33)))),ISERROR(SEARCH("Side",INDIRECT(ADDRESS($M340,33))))),INDIRECT(ADDRESS($M340,COLUMN())),0),0))</f>
        <v>0.66666666666666663</v>
      </c>
      <c r="AW340" s="57" cm="1">
        <f t="array" aca="1" ref="AW340" ca="1">SUM(IF($C340&gt;0,IF(AND(INDIRECT(ADDRESS($C340,44))=0,INDIRECT(ADDRESS($C340,38))="UL",ISERROR(SEARCH("Rear",INDIRECT(ADDRESS($C340,33)))),ISERROR(SEARCH("Side",INDIRECT(ADDRESS($C340,33))))),INDIRECT(ADDRESS($C340,COLUMN())),0),0),IF($D340&gt;0,IF(AND(INDIRECT(ADDRESS($D340,44))=0,INDIRECT(ADDRESS($D340,38))="UL",ISERROR(SEARCH("Rear",INDIRECT(ADDRESS($D340,33)))),ISERROR(SEARCH("Side",INDIRECT(ADDRESS($D340,33))))),INDIRECT(ADDRESS($D340,COLUMN())),0),0),IF($E340&gt;0,IF(AND(INDIRECT(ADDRESS($E340,44))=0,INDIRECT(ADDRESS($E340,38))="UL",ISERROR(SEARCH("Rear",INDIRECT(ADDRESS($E340,33)))),ISERROR(SEARCH("Side",INDIRECT(ADDRESS($E340,33))))),INDIRECT(ADDRESS($E340,COLUMN())),0),0),IF($F340&gt;0,IF(AND(INDIRECT(ADDRESS($F340,44))=0,INDIRECT(ADDRESS($F340,38))="UL",ISERROR(SEARCH("Rear",INDIRECT(ADDRESS($F340,33)))),ISERROR(SEARCH("Side",INDIRECT(ADDRESS($F340,33))))),INDIRECT(ADDRESS($F340,COLUMN())),0),0),IF($G340&gt;0,IF(AND(INDIRECT(ADDRESS($G340,44))=0,INDIRECT(ADDRESS($G340,38))="UL",ISERROR(SEARCH("Rear",INDIRECT(ADDRESS($G340,33)))),ISERROR(SEARCH("Side",INDIRECT(ADDRESS($G340,33))))),INDIRECT(ADDRESS($G340,COLUMN())),0),0),IF($H340&gt;0,IF(AND(INDIRECT(ADDRESS($H340,44))=0,INDIRECT(ADDRESS($H340,38))="UL",ISERROR(SEARCH("Rear",INDIRECT(ADDRESS($H340,33)))),ISERROR(SEARCH("Side",INDIRECT(ADDRESS($H340,33))))),INDIRECT(ADDRESS($H340,COLUMN())),0),0),IF($I340&gt;0,IF(AND(INDIRECT(ADDRESS($I340,44))=0,INDIRECT(ADDRESS($I340,38))="UL",ISERROR(SEARCH("Rear",INDIRECT(ADDRESS($I340,33)))),ISERROR(SEARCH("Side",INDIRECT(ADDRESS($I340,33))))),INDIRECT(ADDRESS($I340,COLUMN())),0),0),IF($J340&gt;0,IF(AND(INDIRECT(ADDRESS($J340,44))=0,INDIRECT(ADDRESS($J340,38))="UL",ISERROR(SEARCH("Rear",INDIRECT(ADDRESS($J340,33)))),ISERROR(SEARCH("Side",INDIRECT(ADDRESS($J340,33))))),INDIRECT(ADDRESS($J340,COLUMN())),0),0),IF($K340&gt;0,IF(AND(INDIRECT(ADDRESS($K340,44))=0,INDIRECT(ADDRESS($K340,38))="UL",ISERROR(SEARCH("Rear",INDIRECT(ADDRESS($K340,33)))),ISERROR(SEARCH("Side",INDIRECT(ADDRESS($K340,33))))),INDIRECT(ADDRESS($K340,COLUMN())),0),0),IF($L340&gt;0,IF(AND(INDIRECT(ADDRESS($L340,44))=0,INDIRECT(ADDRESS($L340,38))="UL",ISERROR(SEARCH("Rear",INDIRECT(ADDRESS($L340,33)))),ISERROR(SEARCH("Side",INDIRECT(ADDRESS($L340,33))))),INDIRECT(ADDRESS($L340,COLUMN())),0),0),IF($M340&gt;0,IF(AND(INDIRECT(ADDRESS($M340,44))=0,INDIRECT(ADDRESS($M340,38))="UL",ISERROR(SEARCH("Rear",INDIRECT(ADDRESS($M340,33)))),ISERROR(SEARCH("Side",INDIRECT(ADDRESS($M340,33))))),INDIRECT(ADDRESS($M340,COLUMN())),0),0))</f>
        <v>2.7777777777777777</v>
      </c>
      <c r="AX340" s="57" cm="1">
        <f t="array" aca="1" ref="AX340" ca="1">SUM(IF($C340&gt;0,IF(AND(INDIRECT(ADDRESS($C340,44))=0,INDIRECT(ADDRESS($C340,38))="UL",ISERROR(SEARCH("Rear",INDIRECT(ADDRESS($C340,33)))),ISERROR(SEARCH("Side",INDIRECT(ADDRESS($C340,33))))),INDIRECT(ADDRESS($C340,COLUMN())),0),0),IF($D340&gt;0,IF(AND(INDIRECT(ADDRESS($D340,44))=0,INDIRECT(ADDRESS($D340,38))="UL",ISERROR(SEARCH("Rear",INDIRECT(ADDRESS($D340,33)))),ISERROR(SEARCH("Side",INDIRECT(ADDRESS($D340,33))))),INDIRECT(ADDRESS($D340,COLUMN())),0),0),IF($E340&gt;0,IF(AND(INDIRECT(ADDRESS($E340,44))=0,INDIRECT(ADDRESS($E340,38))="UL",ISERROR(SEARCH("Rear",INDIRECT(ADDRESS($E340,33)))),ISERROR(SEARCH("Side",INDIRECT(ADDRESS($E340,33))))),INDIRECT(ADDRESS($E340,COLUMN())),0),0),IF($F340&gt;0,IF(AND(INDIRECT(ADDRESS($F340,44))=0,INDIRECT(ADDRESS($F340,38))="UL",ISERROR(SEARCH("Rear",INDIRECT(ADDRESS($F340,33)))),ISERROR(SEARCH("Side",INDIRECT(ADDRESS($F340,33))))),INDIRECT(ADDRESS($F340,COLUMN())),0),0),IF($G340&gt;0,IF(AND(INDIRECT(ADDRESS($G340,44))=0,INDIRECT(ADDRESS($G340,38))="UL",ISERROR(SEARCH("Rear",INDIRECT(ADDRESS($G340,33)))),ISERROR(SEARCH("Side",INDIRECT(ADDRESS($G340,33))))),INDIRECT(ADDRESS($G340,COLUMN())),0),0),IF($H340&gt;0,IF(AND(INDIRECT(ADDRESS($H340,44))=0,INDIRECT(ADDRESS($H340,38))="UL",ISERROR(SEARCH("Rear",INDIRECT(ADDRESS($H340,33)))),ISERROR(SEARCH("Side",INDIRECT(ADDRESS($H340,33))))),INDIRECT(ADDRESS($H340,COLUMN())),0),0),IF($I340&gt;0,IF(AND(INDIRECT(ADDRESS($I340,44))=0,INDIRECT(ADDRESS($I340,38))="UL",ISERROR(SEARCH("Rear",INDIRECT(ADDRESS($I340,33)))),ISERROR(SEARCH("Side",INDIRECT(ADDRESS($I340,33))))),INDIRECT(ADDRESS($I340,COLUMN())),0),0),IF($J340&gt;0,IF(AND(INDIRECT(ADDRESS($J340,44))=0,INDIRECT(ADDRESS($J340,38))="UL",ISERROR(SEARCH("Rear",INDIRECT(ADDRESS($J340,33)))),ISERROR(SEARCH("Side",INDIRECT(ADDRESS($J340,33))))),INDIRECT(ADDRESS($J340,COLUMN())),0),0),IF($K340&gt;0,IF(AND(INDIRECT(ADDRESS($K340,44))=0,INDIRECT(ADDRESS($K340,38))="UL",ISERROR(SEARCH("Rear",INDIRECT(ADDRESS($K340,33)))),ISERROR(SEARCH("Side",INDIRECT(ADDRESS($K340,33))))),INDIRECT(ADDRESS($K340,COLUMN())),0),0),IF($L340&gt;0,IF(AND(INDIRECT(ADDRESS($L340,44))=0,INDIRECT(ADDRESS($L340,38))="UL",ISERROR(SEARCH("Rear",INDIRECT(ADDRESS($L340,33)))),ISERROR(SEARCH("Side",INDIRECT(ADDRESS($L340,33))))),INDIRECT(ADDRESS($L340,COLUMN())),0),0),IF($M340&gt;0,IF(AND(INDIRECT(ADDRESS($M340,44))=0,INDIRECT(ADDRESS($M340,38))="UL",ISERROR(SEARCH("Rear",INDIRECT(ADDRESS($M340,33)))),ISERROR(SEARCH("Side",INDIRECT(ADDRESS($M340,33))))),INDIRECT(ADDRESS($M340,COLUMN())),0),0))</f>
        <v>2.2777777777777781</v>
      </c>
      <c r="AY340" s="58">
        <f t="shared" ca="1" si="233"/>
        <v>2.7777777777777777</v>
      </c>
      <c r="AZ340" s="58">
        <f t="shared" ca="1" si="234"/>
        <v>1.9074074074074074</v>
      </c>
      <c r="BA340" s="58" cm="1">
        <f t="array" aca="1" ref="BA340" ca="1">SUM(IF($C340&gt;0,IF(AND(INDIRECT(ADDRESS($C340,44))=0,INDIRECT(ADDRESS($C340,38))="UL"),INDIRECT(ADDRESS($C340,COLUMN())),0),0),IF($D340&gt;0,IF(AND(INDIRECT(ADDRESS($D340,44))=0,INDIRECT(ADDRESS($D340,38))="UL"),INDIRECT(ADDRESS($D340,COLUMN())),0),0),IF($E340&gt;0,IF(AND(INDIRECT(ADDRESS($E340,44))=0,INDIRECT(ADDRESS($E340,38))="UL"),INDIRECT(ADDRESS($E340,COLUMN())),0),0),IF($F340&gt;0,IF(AND(INDIRECT(ADDRESS($F340,44))=0,INDIRECT(ADDRESS($F340,38))="UL"),INDIRECT(ADDRESS($F340,COLUMN())),0),0),IF($G340&gt;0,IF(AND(INDIRECT(ADDRESS($G340,44))=0,INDIRECT(ADDRESS($G340,38))="UL"),INDIRECT(ADDRESS($G340,COLUMN())),0),0),IF($H340&gt;0,IF(AND(INDIRECT(ADDRESS($H340,44))=0,INDIRECT(ADDRESS($H340,38))="UL"),INDIRECT(ADDRESS($H340,COLUMN())),0),0),IF($I340&gt;0,IF(AND(INDIRECT(ADDRESS($I340,44))=0,INDIRECT(ADDRESS($I340,38))="UL"),INDIRECT(ADDRESS($I340,COLUMN())),0),0),IF($J340&gt;0,IF(AND(INDIRECT(ADDRESS($J340,44))=0,INDIRECT(ADDRESS($J340,38))="UL"),INDIRECT(ADDRESS($J340,COLUMN())),0),0),IF($K340&gt;0,IF(AND(INDIRECT(ADDRESS($K340,44))=0,INDIRECT(ADDRESS($K340,38))="UL"),INDIRECT(ADDRESS($K340,COLUMN())),0),0),IF($L340&gt;0,IF(AND(INDIRECT(ADDRESS($L340,44))=0,INDIRECT(ADDRESS($L340,38))="UL"),INDIRECT(ADDRESS($L340,COLUMN())),0),0),IF($M340&gt;0,IF(AND(INDIRECT(ADDRESS($M340,44))=0,INDIRECT(ADDRESS($M340,38))="UL"),INDIRECT(ADDRESS($M340,COLUMN())),0),0))</f>
        <v>1.7485008818342151</v>
      </c>
      <c r="BB340" s="58" cm="1">
        <f t="array" aca="1" ref="BB340" ca="1">SUM(IF($C340&gt;0,IF(AND(INDIRECT(ADDRESS($C340,44))=0,INDIRECT(ADDRESS($C340,38))="UL"),INDIRECT(ADDRESS($C340,COLUMN())),0),0),IF($D340&gt;0,IF(AND(INDIRECT(ADDRESS($D340,44))=0,INDIRECT(ADDRESS($D340,38))="UL"),INDIRECT(ADDRESS($D340,COLUMN())),0),0),IF($E340&gt;0,IF(AND(INDIRECT(ADDRESS($E340,44))=0,INDIRECT(ADDRESS($E340,38))="UL"),INDIRECT(ADDRESS($E340,COLUMN())),0),0),IF($F340&gt;0,IF(AND(INDIRECT(ADDRESS($F340,44))=0,INDIRECT(ADDRESS($F340,38))="UL"),INDIRECT(ADDRESS($F340,COLUMN())),0),0),IF($G340&gt;0,IF(AND(INDIRECT(ADDRESS($G340,44))=0,INDIRECT(ADDRESS($G340,38))="UL"),INDIRECT(ADDRESS($G340,COLUMN())),0),0),IF($H340&gt;0,IF(AND(INDIRECT(ADDRESS($H340,44))=0,INDIRECT(ADDRESS($H340,38))="UL"),INDIRECT(ADDRESS($H340,COLUMN())),0),0),IF($I340&gt;0,IF(AND(INDIRECT(ADDRESS($I340,44))=0,INDIRECT(ADDRESS($I340,38))="UL"),INDIRECT(ADDRESS($I340,COLUMN())),0),0),IF($J340&gt;0,IF(AND(INDIRECT(ADDRESS($J340,44))=0,INDIRECT(ADDRESS($J340,38))="UL"),INDIRECT(ADDRESS($J340,COLUMN())),0),0),IF($K340&gt;0,IF(AND(INDIRECT(ADDRESS($K340,44))=0,INDIRECT(ADDRESS($K340,38))="UL"),INDIRECT(ADDRESS($K340,COLUMN())),0),0),IF($L340&gt;0,IF(AND(INDIRECT(ADDRESS($L340,44))=0,INDIRECT(ADDRESS($L340,38))="UL"),INDIRECT(ADDRESS($L340,COLUMN())),0),0),IF($M340&gt;0,IF(AND(INDIRECT(ADDRESS($M340,44))=0,INDIRECT(ADDRESS($M340,38))="UL"),INDIRECT(ADDRESS($M340,COLUMN())),0),0))</f>
        <v>0.9654320987654319</v>
      </c>
      <c r="BC340" s="58" cm="1">
        <f t="array" aca="1" ref="BC340" ca="1">SUM(IF($C340&gt;0,IF(AND(INDIRECT(ADDRESS($C340,44))=0,INDIRECT(ADDRESS($C340,38))="UL"),INDIRECT(ADDRESS($C340,COLUMN())),0),0),IF($D340&gt;0,IF(AND(INDIRECT(ADDRESS($D340,44))=0,INDIRECT(ADDRESS($D340,38))="UL"),INDIRECT(ADDRESS($D340,COLUMN())),0),0),IF($E340&gt;0,IF(AND(INDIRECT(ADDRESS($E340,44))=0,INDIRECT(ADDRESS($E340,38))="UL"),INDIRECT(ADDRESS($E340,COLUMN())),0),0),IF($F340&gt;0,IF(AND(INDIRECT(ADDRESS($F340,44))=0,INDIRECT(ADDRESS($F340,38))="UL"),INDIRECT(ADDRESS($F340,COLUMN())),0),0),IF($G340&gt;0,IF(AND(INDIRECT(ADDRESS($G340,44))=0,INDIRECT(ADDRESS($G340,38))="UL"),INDIRECT(ADDRESS($G340,COLUMN())),0),0),IF($H340&gt;0,IF(AND(INDIRECT(ADDRESS($H340,44))=0,INDIRECT(ADDRESS($H340,38))="UL"),INDIRECT(ADDRESS($H340,COLUMN())),0),0),IF($I340&gt;0,IF(AND(INDIRECT(ADDRESS($I340,44))=0,INDIRECT(ADDRESS($I340,38))="UL"),INDIRECT(ADDRESS($I340,COLUMN())),0),0),IF($J340&gt;0,IF(AND(INDIRECT(ADDRESS($J340,44))=0,INDIRECT(ADDRESS($J340,38))="UL"),INDIRECT(ADDRESS($J340,COLUMN())),0),0),IF($K340&gt;0,IF(AND(INDIRECT(ADDRESS($K340,44))=0,INDIRECT(ADDRESS($K340,38))="UL"),INDIRECT(ADDRESS($K340,COLUMN())),0),0),IF($L340&gt;0,IF(AND(INDIRECT(ADDRESS($L340,44))=0,INDIRECT(ADDRESS($L340,38))="UL"),INDIRECT(ADDRESS($L340,COLUMN())),0),0),IF($M340&gt;0,IF(AND(INDIRECT(ADDRESS($M340,44))=0,INDIRECT(ADDRESS($M340,38))="UL"),INDIRECT(ADDRESS($M340,COLUMN())),0),0))</f>
        <v>1.2451499118165783</v>
      </c>
      <c r="BD340" s="58" cm="1">
        <f t="array" aca="1" ref="BD340" ca="1">SUM(IF($C340&gt;0,IF(AND(INDIRECT(ADDRESS($C340,44))=0,INDIRECT(ADDRESS($C340,38))="UL"),INDIRECT(ADDRESS($C340,COLUMN())),0),0),IF($D340&gt;0,IF(AND(INDIRECT(ADDRESS($D340,44))=0,INDIRECT(ADDRESS($D340,38))="UL"),INDIRECT(ADDRESS($D340,COLUMN())),0),0),IF($E340&gt;0,IF(AND(INDIRECT(ADDRESS($E340,44))=0,INDIRECT(ADDRESS($E340,38))="UL"),INDIRECT(ADDRESS($E340,COLUMN())),0),0),IF($F340&gt;0,IF(AND(INDIRECT(ADDRESS($F340,44))=0,INDIRECT(ADDRESS($F340,38))="UL"),INDIRECT(ADDRESS($F340,COLUMN())),0),0),IF($G340&gt;0,IF(AND(INDIRECT(ADDRESS($G340,44))=0,INDIRECT(ADDRESS($G340,38))="UL"),INDIRECT(ADDRESS($G340,COLUMN())),0),0),IF($H340&gt;0,IF(AND(INDIRECT(ADDRESS($H340,44))=0,INDIRECT(ADDRESS($H340,38))="UL"),INDIRECT(ADDRESS($H340,COLUMN())),0),0),IF($I340&gt;0,IF(AND(INDIRECT(ADDRESS($I340,44))=0,INDIRECT(ADDRESS($I340,38))="UL"),INDIRECT(ADDRESS($I340,COLUMN())),0),0),IF($J340&gt;0,IF(AND(INDIRECT(ADDRESS($J340,44))=0,INDIRECT(ADDRESS($J340,38))="UL"),INDIRECT(ADDRESS($J340,COLUMN())),0),0),IF($K340&gt;0,IF(AND(INDIRECT(ADDRESS($K340,44))=0,INDIRECT(ADDRESS($K340,38))="UL"),INDIRECT(ADDRESS($K340,COLUMN())),0),0),IF($L340&gt;0,IF(AND(INDIRECT(ADDRESS($L340,44))=0,INDIRECT(ADDRESS($L340,38))="UL"),INDIRECT(ADDRESS($L340,COLUMN())),0),0),IF($M340&gt;0,IF(AND(INDIRECT(ADDRESS($M340,44))=0,INDIRECT(ADDRESS($M340,38))="UL"),INDIRECT(ADDRESS($M340,COLUMN())),0),0))</f>
        <v>1.5703703703703704</v>
      </c>
      <c r="BE340" s="57">
        <f t="shared" ca="1" si="235"/>
        <v>1.2451499118165783</v>
      </c>
      <c r="BF340" s="57" cm="1">
        <f t="array" aca="1" ref="BF340" ca="1">SUM(IF($C340&gt;0,IF(INDIRECT(ADDRESS($C340,45))=1,INDIRECT(ADDRESS($C340,52))*INDIRECT(ADDRESS($C340,42))/5,0),0), IF($D340&gt;0,IF(INDIRECT(ADDRESS($D340,45))=1,INDIRECT(ADDRESS($D340,52))*INDIRECT(ADDRESS($D340,42))/5,0),0), IF($E340&gt;0,IF(INDIRECT(ADDRESS($E340,45))=1,INDIRECT(ADDRESS($E340,52))*INDIRECT(ADDRESS($E340,42))/5,0),0), IF($F340&gt;0,IF(INDIRECT(ADDRESS($F340,45))=1,INDIRECT(ADDRESS($F340,52))*INDIRECT(ADDRESS($F340,42))/5,0),0), IF($G340&gt;0,IF(INDIRECT(ADDRESS($G340,45))=1,INDIRECT(ADDRESS($G340,52))*INDIRECT(ADDRESS($G340,42))/5,0),0), IF($H340&gt;0,IF(INDIRECT(ADDRESS($H340,45))=1,INDIRECT(ADDRESS($H340,52))*INDIRECT(ADDRESS($H340,42))/5,0),0)
)*$BF$296/100</f>
        <v>5.5555555555555559E-2</v>
      </c>
      <c r="BG340" s="19">
        <v>1</v>
      </c>
      <c r="BH340" s="57" cm="1">
        <f t="array" aca="1" ref="BH340" ca="1">SUM(IF($C340&gt;0,IF(AND(INDIRECT(ADDRESS($C340,44))=0,INDIRECT(ADDRESS($C340,38))&lt;&gt;"UL"),INDIRECT(ADDRESS($C340,COLUMN()-12)),0),0), IF($D340&gt;0,IF(AND(INDIRECT(ADDRESS($D340,44))=0,INDIRECT(ADDRESS($D340,38))&lt;&gt;"UL"),INDIRECT(ADDRESS($D340,COLUMN()-12)),0),0), IF($E340&gt;0,IF(AND(INDIRECT(ADDRESS($E340,44))=0,INDIRECT(ADDRESS($E340,38))&lt;&gt;"UL"),INDIRECT(ADDRESS($E340,COLUMN()-12)),0),0), IF($F340&gt;0,IF(AND(INDIRECT(ADDRESS($F340,44))=0,INDIRECT(ADDRESS($F340,38))&lt;&gt;"UL"),INDIRECT(ADDRESS($F340,COLUMN()-12)),0),0), IF($G340&gt;0,IF(AND(INDIRECT(ADDRESS($G340,44))=0,INDIRECT(ADDRESS($G340,38))&lt;&gt;"UL"),INDIRECT(ADDRESS($G340,COLUMN()-12)),0),0), IF($H340&gt;0,IF(AND(INDIRECT(ADDRESS($H340,44))=0,INDIRECT(ADDRESS($H340,38))&lt;&gt;"UL"),INDIRECT(ADDRESS($H340,COLUMN()-12)),0),0), IF($I340&gt;0,IF(AND(INDIRECT(ADDRESS($I340,44))=0,INDIRECT(ADDRESS($I340,38))&lt;&gt;"UL"),INDIRECT(ADDRESS($I340,COLUMN()-12)),0),0), IF($J340&gt;0,IF(AND(INDIRECT(ADDRESS($J340,44))=0,INDIRECT(ADDRESS($J340,38))&lt;&gt;"UL"),INDIRECT(ADDRESS($J340,COLUMN()-12)),0),0), IF($K340&gt;0,IF(AND(INDIRECT(ADDRESS($K340,44))=0,INDIRECT(ADDRESS($K340,38))&lt;&gt;"UL"),INDIRECT(ADDRESS($K340,COLUMN()-12)),0),0), IF($L340&gt;0,IF(AND(INDIRECT(ADDRESS($L340,44))=0,INDIRECT(ADDRESS($L340,38))&lt;&gt;"UL"),INDIRECT(ADDRESS($L340,COLUMN()-12)),0),0), IF($M340&gt;0,IF(AND(INDIRECT(ADDRESS($M340,44))=0,INDIRECT(ADDRESS($M340,38))&lt;&gt;"UL"),INDIRECT(ADDRESS($M340,COLUMN()-12)),0),0))</f>
        <v>0</v>
      </c>
      <c r="BI340" s="57" cm="1">
        <f t="array" aca="1" ref="BI340" ca="1">SUM(IF($C340&gt;0,IF(AND(INDIRECT(ADDRESS($C340,44))=0,INDIRECT(ADDRESS($C340,38))&lt;&gt;"UL"),INDIRECT(ADDRESS($C340,COLUMN()-12)),0),0), IF($D340&gt;0,IF(AND(INDIRECT(ADDRESS($D340,44))=0,INDIRECT(ADDRESS($D340,38))&lt;&gt;"UL"),INDIRECT(ADDRESS($D340,COLUMN()-12)),0),0), IF($E340&gt;0,IF(AND(INDIRECT(ADDRESS($E340,44))=0,INDIRECT(ADDRESS($E340,38))&lt;&gt;"UL"),INDIRECT(ADDRESS($E340,COLUMN()-12)),0),0), IF($F340&gt;0,IF(AND(INDIRECT(ADDRESS($F340,44))=0,INDIRECT(ADDRESS($F340,38))&lt;&gt;"UL"),INDIRECT(ADDRESS($F340,COLUMN()-12)),0),0), IF($G340&gt;0,IF(AND(INDIRECT(ADDRESS($G340,44))=0,INDIRECT(ADDRESS($G340,38))&lt;&gt;"UL"),INDIRECT(ADDRESS($G340,COLUMN()-12)),0),0), IF($H340&gt;0,IF(AND(INDIRECT(ADDRESS($H340,44))=0,INDIRECT(ADDRESS($H340,38))&lt;&gt;"UL"),INDIRECT(ADDRESS($H340,COLUMN()-12)),0),0), IF($I340&gt;0,IF(AND(INDIRECT(ADDRESS($I340,44))=0,INDIRECT(ADDRESS($I340,38))&lt;&gt;"UL"),INDIRECT(ADDRESS($I340,COLUMN()-12)),0),0), IF($J340&gt;0,IF(AND(INDIRECT(ADDRESS($J340,44))=0,INDIRECT(ADDRESS($J340,38))&lt;&gt;"UL"),INDIRECT(ADDRESS($J340,COLUMN()-12)),0),0), IF($K340&gt;0,IF(AND(INDIRECT(ADDRESS($K340,44))=0,INDIRECT(ADDRESS($K340,38))&lt;&gt;"UL"),INDIRECT(ADDRESS($K340,COLUMN()-12)),0),0), IF($L340&gt;0,IF(AND(INDIRECT(ADDRESS($L340,44))=0,INDIRECT(ADDRESS($L340,38))&lt;&gt;"UL"),INDIRECT(ADDRESS($L340,COLUMN()-12)),0),0), IF($M340&gt;0,IF(AND(INDIRECT(ADDRESS($M340,44))=0,INDIRECT(ADDRESS($M340,38))&lt;&gt;"UL"),INDIRECT(ADDRESS($M340,COLUMN()-12)),0),0))</f>
        <v>1.1111111111111109</v>
      </c>
      <c r="BJ340" s="57" cm="1">
        <f t="array" aca="1" ref="BJ340" ca="1">SUM(IF($C340&gt;0,IF(AND(INDIRECT(ADDRESS($C340,44))=0,INDIRECT(ADDRESS($C340,38))&lt;&gt;"UL"),INDIRECT(ADDRESS($C340,COLUMN()-12)),0),0), IF($D340&gt;0,IF(AND(INDIRECT(ADDRESS($D340,44))=0,INDIRECT(ADDRESS($D340,38))&lt;&gt;"UL"),INDIRECT(ADDRESS($D340,COLUMN()-12)),0),0), IF($E340&gt;0,IF(AND(INDIRECT(ADDRESS($E340,44))=0,INDIRECT(ADDRESS($E340,38))&lt;&gt;"UL"),INDIRECT(ADDRESS($E340,COLUMN()-12)),0),0), IF($F340&gt;0,IF(AND(INDIRECT(ADDRESS($F340,44))=0,INDIRECT(ADDRESS($F340,38))&lt;&gt;"UL"),INDIRECT(ADDRESS($F340,COLUMN()-12)),0),0), IF($G340&gt;0,IF(AND(INDIRECT(ADDRESS($G340,44))=0,INDIRECT(ADDRESS($G340,38))&lt;&gt;"UL"),INDIRECT(ADDRESS($G340,COLUMN()-12)),0),0), IF($H340&gt;0,IF(AND(INDIRECT(ADDRESS($H340,44))=0,INDIRECT(ADDRESS($H340,38))&lt;&gt;"UL"),INDIRECT(ADDRESS($H340,COLUMN()-12)),0),0), IF($I340&gt;0,IF(AND(INDIRECT(ADDRESS($I340,44))=0,INDIRECT(ADDRESS($I340,38))&lt;&gt;"UL"),INDIRECT(ADDRESS($I340,COLUMN()-12)),0),0), IF($J340&gt;0,IF(AND(INDIRECT(ADDRESS($J340,44))=0,INDIRECT(ADDRESS($J340,38))&lt;&gt;"UL"),INDIRECT(ADDRESS($J340,COLUMN()-12)),0),0), IF($K340&gt;0,IF(AND(INDIRECT(ADDRESS($K340,44))=0,INDIRECT(ADDRESS($K340,38))&lt;&gt;"UL"),INDIRECT(ADDRESS($K340,COLUMN()-12)),0),0), IF($L340&gt;0,IF(AND(INDIRECT(ADDRESS($L340,44))=0,INDIRECT(ADDRESS($L340,38))&lt;&gt;"UL"),INDIRECT(ADDRESS($L340,COLUMN()-12)),0),0), IF($M340&gt;0,IF(AND(INDIRECT(ADDRESS($M340,44))=0,INDIRECT(ADDRESS($M340,38))&lt;&gt;"UL"),INDIRECT(ADDRESS($M340,COLUMN()-12)),0),0))</f>
        <v>1.1111111111111109</v>
      </c>
      <c r="BK340" s="57">
        <f t="shared" ca="1" si="236"/>
        <v>1.1111111111111109</v>
      </c>
      <c r="BL340" s="57"/>
      <c r="BM340" s="57" cm="1">
        <f t="array" aca="1" ref="BM340" ca="1">SUM(IF($C340&gt;0,IF(AND(INDIRECT(ADDRESS($C340,44))=0,INDIRECT(ADDRESS($C340,38))&lt;&gt;"UL"),INDIRECT(ADDRESS($C340,COLUMN()-12)),0),0), IF($D340&gt;0,IF(AND(INDIRECT(ADDRESS($D340,44))=0,INDIRECT(ADDRESS($D340,38))&lt;&gt;"UL"),INDIRECT(ADDRESS($D340,COLUMN()-12)),0),0), IF($E340&gt;0,IF(AND(INDIRECT(ADDRESS($E340,44))=0,INDIRECT(ADDRESS($E340,38))&lt;&gt;"UL"),INDIRECT(ADDRESS($E340,COLUMN()-12)),0),0), IF($F340&gt;0,IF(AND(INDIRECT(ADDRESS($F340,44))=0,INDIRECT(ADDRESS($F340,38))&lt;&gt;"UL"),INDIRECT(ADDRESS($F340,COLUMN()-12)),0),0), IF($G340&gt;0,IF(AND(INDIRECT(ADDRESS($G340,44))=0,INDIRECT(ADDRESS($G340,38))&lt;&gt;"UL"),INDIRECT(ADDRESS($G340,COLUMN()-12)),0),0), IF($H340&gt;0,IF(AND(INDIRECT(ADDRESS($H340,44))=0,INDIRECT(ADDRESS($H340,38))&lt;&gt;"UL"),INDIRECT(ADDRESS($H340,COLUMN()-12)),0),0), IF($I340&gt;0,IF(AND(INDIRECT(ADDRESS($I340,44))=0,INDIRECT(ADDRESS($I340,38))&lt;&gt;"UL"),INDIRECT(ADDRESS($I340,COLUMN()-12)),0),0), IF($J340&gt;0,IF(AND(INDIRECT(ADDRESS($J340,44))=0,INDIRECT(ADDRESS($J340,38))&lt;&gt;"UL"),INDIRECT(ADDRESS($J340,COLUMN()-12)),0),0), IF($K340&gt;0,IF(AND(INDIRECT(ADDRESS($K340,44))=0,INDIRECT(ADDRESS($K340,38))&lt;&gt;"UL"),INDIRECT(ADDRESS($K340,COLUMN()-11)),0),0), IF($L340&gt;0,IF(AND(INDIRECT(ADDRESS($L340,44))=0,INDIRECT(ADDRESS($L340,38))&lt;&gt;"UL"),INDIRECT(ADDRESS($L340,COLUMN()-11)),0),0), IF($M340&gt;0,IF(AND(INDIRECT(ADDRESS($M340,44))=0,INDIRECT(ADDRESS($M340,38))&lt;&gt;"UL"),INDIRECT(ADDRESS($M340,COLUMN()-11)),0),0))</f>
        <v>0.14814814814814811</v>
      </c>
      <c r="BN340" s="57" cm="1">
        <f t="array" aca="1" ref="BN340" ca="1">SUM(IF($C340&gt;0,IF(AND(INDIRECT(ADDRESS($C340,44))=0,INDIRECT(ADDRESS($C340,38))&lt;&gt;"UL"),INDIRECT(ADDRESS($C340,COLUMN()-12)),0),0), IF($D340&gt;0,IF(AND(INDIRECT(ADDRESS($D340,44))=0,INDIRECT(ADDRESS($D340,38))&lt;&gt;"UL"),INDIRECT(ADDRESS($D340,COLUMN()-12)),0),0), IF($E340&gt;0,IF(AND(INDIRECT(ADDRESS($E340,44))=0,INDIRECT(ADDRESS($E340,38))&lt;&gt;"UL"),INDIRECT(ADDRESS($E340,COLUMN()-12)),0),0), IF($F340&gt;0,IF(AND(INDIRECT(ADDRESS($F340,44))=0,INDIRECT(ADDRESS($F340,38))&lt;&gt;"UL"),INDIRECT(ADDRESS($F340,COLUMN()-12)),0),0), IF($G340&gt;0,IF(AND(INDIRECT(ADDRESS($G340,44))=0,INDIRECT(ADDRESS($G340,38))&lt;&gt;"UL"),INDIRECT(ADDRESS($G340,COLUMN()-12)),0),0), IF($H340&gt;0,IF(AND(INDIRECT(ADDRESS($H340,44))=0,INDIRECT(ADDRESS($H340,38))&lt;&gt;"UL"),INDIRECT(ADDRESS($H340,COLUMN()-12)),0),0), IF($I340&gt;0,IF(AND(INDIRECT(ADDRESS($I340,44))=0,INDIRECT(ADDRESS($I340,38))&lt;&gt;"UL"),INDIRECT(ADDRESS($I340,COLUMN()-12)),0),0), IF($J340&gt;0,IF(AND(INDIRECT(ADDRESS($J340,44))=0,INDIRECT(ADDRESS($J340,38))&lt;&gt;"UL"),INDIRECT(ADDRESS($J340,COLUMN()-12)),0),0), IF($K340&gt;0,IF(AND(INDIRECT(ADDRESS($K340,44))=0,INDIRECT(ADDRESS($K340,38))&lt;&gt;"UL"),INDIRECT(ADDRESS($K340,COLUMN()-11)),0),0), IF($L340&gt;0,IF(AND(INDIRECT(ADDRESS($L340,44))=0,INDIRECT(ADDRESS($L340,38))&lt;&gt;"UL"),INDIRECT(ADDRESS($L340,COLUMN()-11)),0),0), IF($M340&gt;0,IF(AND(INDIRECT(ADDRESS($M340,44))=0,INDIRECT(ADDRESS($M340,38))&lt;&gt;"UL"),INDIRECT(ADDRESS($M340,COLUMN()-11)),0),0))</f>
        <v>0.29629629629629622</v>
      </c>
      <c r="BO340" s="57" cm="1">
        <f t="array" aca="1" ref="BO340" ca="1">SUM(IF($C340&gt;0,IF(AND(INDIRECT(ADDRESS($C340,44))=0,INDIRECT(ADDRESS($C340,38))&lt;&gt;"UL"),INDIRECT(ADDRESS($C340,COLUMN()-12)),0),0), IF($D340&gt;0,IF(AND(INDIRECT(ADDRESS($D340,44))=0,INDIRECT(ADDRESS($D340,38))&lt;&gt;"UL"),INDIRECT(ADDRESS($D340,COLUMN()-12)),0),0), IF($E340&gt;0,IF(AND(INDIRECT(ADDRESS($E340,44))=0,INDIRECT(ADDRESS($E340,38))&lt;&gt;"UL"),INDIRECT(ADDRESS($E340,COLUMN()-12)),0),0), IF($F340&gt;0,IF(AND(INDIRECT(ADDRESS($F340,44))=0,INDIRECT(ADDRESS($F340,38))&lt;&gt;"UL"),INDIRECT(ADDRESS($F340,COLUMN()-12)),0),0), IF($G340&gt;0,IF(AND(INDIRECT(ADDRESS($G340,44))=0,INDIRECT(ADDRESS($G340,38))&lt;&gt;"UL"),INDIRECT(ADDRESS($G340,COLUMN()-12)),0),0), IF($H340&gt;0,IF(AND(INDIRECT(ADDRESS($H340,44))=0,INDIRECT(ADDRESS($H340,38))&lt;&gt;"UL"),INDIRECT(ADDRESS($H340,COLUMN()-12)),0),0), IF($I340&gt;0,IF(AND(INDIRECT(ADDRESS($I340,44))=0,INDIRECT(ADDRESS($I340,38))&lt;&gt;"UL"),INDIRECT(ADDRESS($I340,COLUMN()-12)),0),0), IF($J340&gt;0,IF(AND(INDIRECT(ADDRESS($J340,44))=0,INDIRECT(ADDRESS($J340,38))&lt;&gt;"UL"),INDIRECT(ADDRESS($J340,COLUMN()-12)),0),0), IF($K340&gt;0,IF(AND(INDIRECT(ADDRESS($K340,44))=0,INDIRECT(ADDRESS($K340,38))&lt;&gt;"UL"),INDIRECT(ADDRESS($K340,COLUMN()-11)),0),0), IF($L340&gt;0,IF(AND(INDIRECT(ADDRESS($L340,44))=0,INDIRECT(ADDRESS($L340,38))&lt;&gt;"UL"),INDIRECT(ADDRESS($L340,COLUMN()-11)),0),0), IF($M340&gt;0,IF(AND(INDIRECT(ADDRESS($M340,44))=0,INDIRECT(ADDRESS($M340,38))&lt;&gt;"UL"),INDIRECT(ADDRESS($M340,COLUMN()-11)),0),0))</f>
        <v>0.29629629629629622</v>
      </c>
      <c r="BP340" s="57" cm="1">
        <f t="array" aca="1" ref="BP340" ca="1">SUM(IF($C340&gt;0,IF(AND(INDIRECT(ADDRESS($C340,44))=0,INDIRECT(ADDRESS($C340,38))&lt;&gt;"UL"),INDIRECT(ADDRESS($C340,COLUMN()-12)),0),0), IF($D340&gt;0,IF(AND(INDIRECT(ADDRESS($D340,44))=0,INDIRECT(ADDRESS($D340,38))&lt;&gt;"UL"),INDIRECT(ADDRESS($D340,COLUMN()-12)),0),0), IF($E340&gt;0,IF(AND(INDIRECT(ADDRESS($E340,44))=0,INDIRECT(ADDRESS($E340,38))&lt;&gt;"UL"),INDIRECT(ADDRESS($E340,COLUMN()-12)),0),0), IF($F340&gt;0,IF(AND(INDIRECT(ADDRESS($F340,44))=0,INDIRECT(ADDRESS($F340,38))&lt;&gt;"UL"),INDIRECT(ADDRESS($F340,COLUMN()-12)),0),0), IF($G340&gt;0,IF(AND(INDIRECT(ADDRESS($G340,44))=0,INDIRECT(ADDRESS($G340,38))&lt;&gt;"UL"),INDIRECT(ADDRESS($G340,COLUMN()-12)),0),0), IF($H340&gt;0,IF(AND(INDIRECT(ADDRESS($H340,44))=0,INDIRECT(ADDRESS($H340,38))&lt;&gt;"UL"),INDIRECT(ADDRESS($H340,COLUMN()-12)),0),0), IF($I340&gt;0,IF(AND(INDIRECT(ADDRESS($I340,44))=0,INDIRECT(ADDRESS($I340,38))&lt;&gt;"UL"),INDIRECT(ADDRESS($I340,COLUMN()-12)),0),0), IF($J340&gt;0,IF(AND(INDIRECT(ADDRESS($J340,44))=0,INDIRECT(ADDRESS($J340,38))&lt;&gt;"UL"),INDIRECT(ADDRESS($J340,COLUMN()-12)),0),0), IF($K340&gt;0,IF(AND(INDIRECT(ADDRESS($K340,44))=0,INDIRECT(ADDRESS($K340,38))&lt;&gt;"UL"),INDIRECT(ADDRESS($K340,COLUMN()-11)),0),0), IF($L340&gt;0,IF(AND(INDIRECT(ADDRESS($L340,44))=0,INDIRECT(ADDRESS($L340,38))&lt;&gt;"UL"),INDIRECT(ADDRESS($L340,COLUMN()-11)),0),0), IF($M340&gt;0,IF(AND(INDIRECT(ADDRESS($M340,44))=0,INDIRECT(ADDRESS($M340,38))&lt;&gt;"UL"),INDIRECT(ADDRESS($M340,COLUMN()-11)),0),0))</f>
        <v>0</v>
      </c>
      <c r="BQ340" s="57">
        <f t="shared" ca="1" si="237"/>
        <v>0.29629629629629622</v>
      </c>
      <c r="BR340" s="161">
        <f t="shared" ca="1" si="238"/>
        <v>71.475413956487273</v>
      </c>
      <c r="BS340" s="59"/>
      <c r="BT340" s="56">
        <f t="shared" ca="1" si="239"/>
        <v>8.2377783211092943</v>
      </c>
      <c r="BU340" s="64">
        <f t="shared" ca="1" si="240"/>
        <v>7.9209406933743218E-2</v>
      </c>
      <c r="BV340" s="57" t="s">
        <v>34</v>
      </c>
      <c r="BW340" s="57" cm="1">
        <f t="array" aca="1" ref="BW340" ca="1">SUM(IF($C340&gt;0,IF(AND(INDIRECT(ADDRESS($C340,44))=0,INDIRECT(ADDRESS($C340,38))="UL",ISERROR(SEARCH("Rear",INDIRECT(ADDRESS($C340,33)))),ISERROR(SEARCH("Side",INDIRECT(ADDRESS($C340,33))))),INDIRECT(ADDRESS($C340,COLUMN())),0),0),IF($D340&gt;0,IF(AND(INDIRECT(ADDRESS($D340,44))=0,INDIRECT(ADDRESS($D340,38))="UL",ISERROR(SEARCH("Rear",INDIRECT(ADDRESS($D340,33)))),ISERROR(SEARCH("Side",INDIRECT(ADDRESS($D340,33))))),INDIRECT(ADDRESS($D340,COLUMN())),0),0),IF($E340&gt;0,IF(AND(INDIRECT(ADDRESS($E340,44))=0,INDIRECT(ADDRESS($E340,38))="UL",ISERROR(SEARCH("Rear",INDIRECT(ADDRESS($E340,33)))),ISERROR(SEARCH("Side",INDIRECT(ADDRESS($E340,33))))),INDIRECT(ADDRESS($E340,COLUMN())),0),0),IF($F340&gt;0,IF(AND(INDIRECT(ADDRESS($F340,44))=0,INDIRECT(ADDRESS($F340,38))="UL",ISERROR(SEARCH("Rear",INDIRECT(ADDRESS($F340,33)))),ISERROR(SEARCH("Side",INDIRECT(ADDRESS($F340,33))))),INDIRECT(ADDRESS($F340,COLUMN())),0),0),IF($G340&gt;0,IF(AND(INDIRECT(ADDRESS($G340,44))=0,INDIRECT(ADDRESS($G340,38))="UL",ISERROR(SEARCH("Rear",INDIRECT(ADDRESS($G340,33)))),ISERROR(SEARCH("Side",INDIRECT(ADDRESS($G340,33))))),INDIRECT(ADDRESS($G340,COLUMN())),0),0),IF($H340&gt;0,IF(AND(INDIRECT(ADDRESS($H340,44))=0,INDIRECT(ADDRESS($H340,38))="UL",ISERROR(SEARCH("Rear",INDIRECT(ADDRESS($H340,33)))),ISERROR(SEARCH("Side",INDIRECT(ADDRESS($H340,33))))),INDIRECT(ADDRESS($H340,COLUMN())),0),0),IF($I340&gt;0,IF(AND(INDIRECT(ADDRESS($I340,44))=0,INDIRECT(ADDRESS($I340,38))="UL",ISERROR(SEARCH("Rear",INDIRECT(ADDRESS($I340,33)))),ISERROR(SEARCH("Side",INDIRECT(ADDRESS($I340,33))))),INDIRECT(ADDRESS($I340,COLUMN())),0),0),IF($J340&gt;0,IF(AND(INDIRECT(ADDRESS($J340,44))=0,INDIRECT(ADDRESS($J340,38))="UL",ISERROR(SEARCH("Rear",INDIRECT(ADDRESS($J340,33)))),ISERROR(SEARCH("Side",INDIRECT(ADDRESS($J340,33))))),INDIRECT(ADDRESS($J340,COLUMN())),0),0),IF($K340&gt;0,IF(AND(INDIRECT(ADDRESS($K340,44))=0,INDIRECT(ADDRESS($K340,38))="UL",ISERROR(SEARCH("Rear",INDIRECT(ADDRESS($K340,33)))),ISERROR(SEARCH("Side",INDIRECT(ADDRESS($K340,33))))),INDIRECT(ADDRESS($K340,COLUMN())),0),0),IF($L340&gt;0,IF(AND(INDIRECT(ADDRESS($L340,44))=0,INDIRECT(ADDRESS($L340,38))="UL",ISERROR(SEARCH("Rear",INDIRECT(ADDRESS($L340,33)))),ISERROR(SEARCH("Side",INDIRECT(ADDRESS($L340,33))))),INDIRECT(ADDRESS($L340,COLUMN())),0),0),IF($M340&gt;0,IF(AND(INDIRECT(ADDRESS($M340,44))=0,INDIRECT(ADDRESS($M340,38))="UL",ISERROR(SEARCH("Rear",INDIRECT(ADDRESS($M340,33)))),ISERROR(SEARCH("Side",INDIRECT(ADDRESS($M340,33))))),INDIRECT(ADDRESS($M340,COLUMN())),0),0))</f>
        <v>1.5</v>
      </c>
      <c r="BX340" s="57">
        <f t="shared" ca="1" si="241"/>
        <v>1.5</v>
      </c>
      <c r="BY340" s="57" cm="1">
        <f t="array" aca="1" ref="BY340" ca="1">SUM(IF($C340&gt;0,IF(AND(INDIRECT(ADDRESS($C340,44))=0,INDIRECT(ADDRESS($C340,38))="UL"),INDIRECT(ADDRESS($C340,COLUMN())),0),0),IF($D340&gt;0,IF(AND(INDIRECT(ADDRESS($D340,44))=0,INDIRECT(ADDRESS($D340,38))="UL"),INDIRECT(ADDRESS($D340,COLUMN())),0),0),IF($E340&gt;0,IF(AND(INDIRECT(ADDRESS($E340,44))=0,INDIRECT(ADDRESS($E340,38))="UL"),INDIRECT(ADDRESS($E340,COLUMN())),0),0),IF($F340&gt;0,IF(AND(INDIRECT(ADDRESS($F340,44))=0,INDIRECT(ADDRESS($F340,38))="UL"),INDIRECT(ADDRESS($F340,COLUMN())),0),0),IF($G340&gt;0,IF(AND(INDIRECT(ADDRESS($G340,44))=0,INDIRECT(ADDRESS($G340,38))="UL"),INDIRECT(ADDRESS($G340,COLUMN())),0),0),IF($H340&gt;0,IF(AND(INDIRECT(ADDRESS($H340,44))=0,INDIRECT(ADDRESS($H340,38))="UL"),INDIRECT(ADDRESS($H340,COLUMN())),0),0),IF($I340&gt;0,IF(AND(INDIRECT(ADDRESS($I340,44))=0,INDIRECT(ADDRESS($I340,38))="UL"),INDIRECT(ADDRESS($I340,COLUMN())),0),0),IF($J340&gt;0,IF(AND(INDIRECT(ADDRESS($J340,44))=0,INDIRECT(ADDRESS($J340,38))="UL"),INDIRECT(ADDRESS($J340,COLUMN())),0),0),IF($K340&gt;0,IF(AND(INDIRECT(ADDRESS($K340,44))=0,INDIRECT(ADDRESS($K340,38))="UL"),INDIRECT(ADDRESS($K340,COLUMN())),0),0),IF($L340&gt;0,IF(AND(INDIRECT(ADDRESS($L340,44))=0,INDIRECT(ADDRESS($L340,38))="UL"),INDIRECT(ADDRESS($L340,COLUMN())),0),0),IF($M340&gt;0,IF(AND(INDIRECT(ADDRESS($M340,44))=0,INDIRECT(ADDRESS($M340,38))="UL"),INDIRECT(ADDRESS($M340,COLUMN())),0),0))</f>
        <v>0.47695473251028808</v>
      </c>
      <c r="BZ340" s="57" cm="1">
        <f t="array" aca="1" ref="BZ340" ca="1">SUM(IF($C340&gt;0,IF(AND(INDIRECT(ADDRESS($C340,44))=0,INDIRECT(ADDRESS($C340,38))="UL"),INDIRECT(ADDRESS($C340,COLUMN())),0),0),IF($D340&gt;0,IF(AND(INDIRECT(ADDRESS($D340,44))=0,INDIRECT(ADDRESS($D340,38))="UL"),INDIRECT(ADDRESS($D340,COLUMN())),0),0),IF($E340&gt;0,IF(AND(INDIRECT(ADDRESS($E340,44))=0,INDIRECT(ADDRESS($E340,38))="UL"),INDIRECT(ADDRESS($E340,COLUMN())),0),0),IF($F340&gt;0,IF(AND(INDIRECT(ADDRESS($F340,44))=0,INDIRECT(ADDRESS($F340,38))="UL"),INDIRECT(ADDRESS($F340,COLUMN())),0),0),IF($G340&gt;0,IF(AND(INDIRECT(ADDRESS($G340,44))=0,INDIRECT(ADDRESS($G340,38))="UL"),INDIRECT(ADDRESS($G340,COLUMN())),0),0),IF($H340&gt;0,IF(AND(INDIRECT(ADDRESS($H340,44))=0,INDIRECT(ADDRESS($H340,38))="UL"),INDIRECT(ADDRESS($H340,COLUMN())),0),0),IF($I340&gt;0,IF(AND(INDIRECT(ADDRESS($I340,44))=0,INDIRECT(ADDRESS($I340,38))="UL"),INDIRECT(ADDRESS($I340,COLUMN())),0),0),IF($J340&gt;0,IF(AND(INDIRECT(ADDRESS($J340,44))=0,INDIRECT(ADDRESS($J340,38))="UL"),INDIRECT(ADDRESS($J340,COLUMN())),0),0),IF($K340&gt;0,IF(AND(INDIRECT(ADDRESS($K340,44))=0,INDIRECT(ADDRESS($K340,38))="UL"),INDIRECT(ADDRESS($K340,COLUMN())),0),0),IF($L340&gt;0,IF(AND(INDIRECT(ADDRESS($L340,44))=0,INDIRECT(ADDRESS($L340,38))="UL"),INDIRECT(ADDRESS($L340,COLUMN())),0),0),IF($M340&gt;0,IF(AND(INDIRECT(ADDRESS($M340,44))=0,INDIRECT(ADDRESS($M340,38))="UL"),INDIRECT(ADDRESS($M340,COLUMN())),0),0))</f>
        <v>0.2748971193415638</v>
      </c>
      <c r="CA340" s="57">
        <f t="shared" ca="1" si="242"/>
        <v>0.2748971193415638</v>
      </c>
      <c r="CB340" s="57"/>
      <c r="CC340" s="57">
        <f t="shared" si="243"/>
        <v>0</v>
      </c>
      <c r="CD340" s="57" cm="1">
        <f t="array" aca="1" ref="CD340" ca="1">SUM(IF($C340&gt;0,IF(AND(INDIRECT(ADDRESS($C340,44))=0,INDIRECT(ADDRESS($C340,38))&lt;&gt;"UL"),INDIRECT(ADDRESS($C340,COLUMN())),0),0),IF($D340&gt;0,IF(AND(INDIRECT(ADDRESS($D340,44))=0,INDIRECT(ADDRESS($D340,38))&lt;&gt;"UL"),INDIRECT(ADDRESS($D340,COLUMN())),0),0),IF($E340&gt;0,IF(AND(INDIRECT(ADDRESS($E340,44))=0,INDIRECT(ADDRESS($E340,38))&lt;&gt;"UL"),INDIRECT(ADDRESS($E340,COLUMN())),0),0),IF($F340&gt;0,IF(AND(INDIRECT(ADDRESS($F340,44))=0,INDIRECT(ADDRESS($F340,38))&lt;&gt;"UL"),INDIRECT(ADDRESS($F340,COLUMN())),0),0),IF($G340&gt;0,IF(AND(INDIRECT(ADDRESS($G340,44))=0,INDIRECT(ADDRESS($G340,38))&lt;&gt;"UL"),INDIRECT(ADDRESS($G340,COLUMN())),0),0),IF($H340&gt;0,IF(AND(INDIRECT(ADDRESS($H340,44))=0,INDIRECT(ADDRESS($H340,38))&lt;&gt;"UL"),INDIRECT(ADDRESS($H340,COLUMN())),0),0),IF($I340&gt;0,IF(AND(INDIRECT(ADDRESS($I340,44))=0,INDIRECT(ADDRESS($I340,38))&lt;&gt;"UL"),INDIRECT(ADDRESS($I340,COLUMN())),0),0),IF($J340&gt;0,IF(AND(INDIRECT(ADDRESS($J340,44))=0,INDIRECT(ADDRESS($J340,38))&lt;&gt;"UL"),INDIRECT(ADDRESS($J340,COLUMN())),0),0),IF($K340&gt;0,IF(AND(INDIRECT(ADDRESS($K340,44))=0,INDIRECT(ADDRESS($K340,38))&lt;&gt;"UL"),INDIRECT(ADDRESS($K340,COLUMN())),0),0),IF($L340&gt;0,IF(AND(INDIRECT(ADDRESS($L340,44))=0,INDIRECT(ADDRESS($L340,38))&lt;&gt;"UL"),INDIRECT(ADDRESS($L340,COLUMN())),0),0),IF($M340&gt;0,IF(AND(INDIRECT(ADDRESS($M340,44))=0,INDIRECT(ADDRESS($M340,38))&lt;&gt;"UL"),INDIRECT(ADDRESS($M340,COLUMN())),0),0))</f>
        <v>0.18518518518518515</v>
      </c>
      <c r="CE340" s="57" cm="1">
        <f t="array" aca="1" ref="CE340" ca="1">SUM(IF($C340&gt;0,IF(AND(INDIRECT(ADDRESS($C340,44))=0,INDIRECT(ADDRESS($C340,38))&lt;&gt;"UL"),INDIRECT(ADDRESS($C340,COLUMN())),0),0),IF($D340&gt;0,IF(AND(INDIRECT(ADDRESS($D340,44))=0,INDIRECT(ADDRESS($D340,38))&lt;&gt;"UL"),INDIRECT(ADDRESS($D340,COLUMN())),0),0),IF($E340&gt;0,IF(AND(INDIRECT(ADDRESS($E340,44))=0,INDIRECT(ADDRESS($E340,38))&lt;&gt;"UL"),INDIRECT(ADDRESS($E340,COLUMN())),0),0),IF($F340&gt;0,IF(AND(INDIRECT(ADDRESS($F340,44))=0,INDIRECT(ADDRESS($F340,38))&lt;&gt;"UL"),INDIRECT(ADDRESS($F340,COLUMN())),0),0),IF($G340&gt;0,IF(AND(INDIRECT(ADDRESS($G340,44))=0,INDIRECT(ADDRESS($G340,38))&lt;&gt;"UL"),INDIRECT(ADDRESS($G340,COLUMN())),0),0),IF($H340&gt;0,IF(AND(INDIRECT(ADDRESS($H340,44))=0,INDIRECT(ADDRESS($H340,38))&lt;&gt;"UL"),INDIRECT(ADDRESS($H340,COLUMN())),0),0),IF($I340&gt;0,IF(AND(INDIRECT(ADDRESS($I340,44))=0,INDIRECT(ADDRESS($I340,38))&lt;&gt;"UL"),INDIRECT(ADDRESS($I340,COLUMN())),0),0),IF($J340&gt;0,IF(AND(INDIRECT(ADDRESS($J340,44))=0,INDIRECT(ADDRESS($J340,38))&lt;&gt;"UL"),INDIRECT(ADDRESS($J340,COLUMN())),0),0),IF($K340&gt;0,IF(AND(INDIRECT(ADDRESS($K340,44))=0,INDIRECT(ADDRESS($K340,38))&lt;&gt;"UL"),INDIRECT(ADDRESS($K340,COLUMN())),0),0),IF($L340&gt;0,IF(AND(INDIRECT(ADDRESS($L340,44))=0,INDIRECT(ADDRESS($L340,38))&lt;&gt;"UL"),INDIRECT(ADDRESS($L340,COLUMN())),0),0),IF($M340&gt;0,IF(AND(INDIRECT(ADDRESS($M340,44))=0,INDIRECT(ADDRESS($M340,38))&lt;&gt;"UL"),INDIRECT(ADDRESS($M340,COLUMN())),0),0))</f>
        <v>0</v>
      </c>
      <c r="CF340" s="57">
        <f t="shared" ca="1" si="244"/>
        <v>0</v>
      </c>
      <c r="CG340" s="57">
        <f t="shared" ca="1" si="245"/>
        <v>3.4242475798444394</v>
      </c>
      <c r="CH340" s="57">
        <f t="shared" ca="1" si="246"/>
        <v>3.2925457498504222E-2</v>
      </c>
      <c r="CI340" s="19">
        <f t="shared" ca="1" si="247"/>
        <v>23.033675889638996</v>
      </c>
      <c r="CJ340" s="19"/>
      <c r="CK340" s="57" cm="1">
        <f t="array" aca="1" ref="CK340" ca="1">IF(AU340="S", SUM(IF($C340&gt;0,IF(INDIRECT(ADDRESS($C340,43))&lt;&gt;1,INDIRECT(ADDRESS($C340,48)),0),0), IF($D340&gt;0,IF(INDIRECT(ADDRESS($D340,43))&lt;&gt;1,INDIRECT(ADDRESS($D340,48)),0),0), IF($E340&gt;0,IF(INDIRECT(ADDRESS($E340,43))&lt;&gt;1,INDIRECT(ADDRESS($E340,48)),0),0), IF($F340&gt;0,IF(INDIRECT(ADDRESS($F340,43))&lt;&gt;1,INDIRECT(ADDRESS($F340,48)),0),0), IF($G340&gt;0,IF(INDIRECT(ADDRESS($G340,43))&lt;&gt;1,INDIRECT(ADDRESS($G340,48)),0),0), IF($H340&gt;0,IF(INDIRECT(ADDRESS($H340,43))&lt;&gt;1,INDIRECT(ADDRESS($H340,48)),0),0), IF($I340&gt;0,IF(INDIRECT(ADDRESS($I340,43))&lt;&gt;1,INDIRECT(ADDRESS($I340,48)),0),0), IF($J340&gt;0,IF(INDIRECT(ADDRESS($J340,43))&lt;&gt;1,INDIRECT(ADDRESS($J340,48)),0),0), IF($K340&gt;0,IF(INDIRECT(ADDRESS($K340,43))&lt;&gt;1,INDIRECT(ADDRESS($K340,48)),0),0), IF($L340&gt;0,IF(INDIRECT(ADDRESS($L340,43))&lt;&gt;1,INDIRECT(ADDRESS($L340,48)),0),0), IF($M340&gt;0,IF(INDIRECT(ADDRESS($M340,43))&lt;&gt;1,INDIRECT(ADDRESS($M340,48)),0),0)), IF(AU340="L",SUM(IF($C340&gt;0,IF(INDIRECT(ADDRESS($C340,43))&lt;&gt;1,INDIRECT(ADDRESS($C340,50)),0),0), IF($D340&gt;0,IF(INDIRECT(ADDRESS($D340,43))&lt;&gt;1,INDIRECT(ADDRESS($D340,50)),0),0), IF($E340&gt;0,IF(INDIRECT(ADDRESS($E340,43))&lt;&gt;1,INDIRECT(ADDRESS($E340,50)),0),0), IF($F340&gt;0,IF(INDIRECT(ADDRESS($F340,43))&lt;&gt;1,INDIRECT(ADDRESS($F340,50)),0),0), IF($G340&gt;0,IF(INDIRECT(ADDRESS($G340,43))&lt;&gt;1,INDIRECT(ADDRESS($G340,50)),0),0), IF($G340&gt;0,IF(INDIRECT(ADDRESS($G340,43))&lt;&gt;1,INDIRECT(ADDRESS($G340,50)),0),0), IF($H340&gt;0,IF(INDIRECT(ADDRESS($H340,43))&lt;&gt;1,INDIRECT(ADDRESS($H340,50)),0),0), IF($I340&gt;0,IF(INDIRECT(ADDRESS($I340,43))&lt;&gt;1,INDIRECT(ADDRESS($I340,50)),0),0), IF($J340&gt;0,IF(INDIRECT(ADDRESS($J340,43))&lt;&gt;1,INDIRECT(ADDRESS($J340,50)),0),0), IF($K340&gt;0,IF(INDIRECT(ADDRESS($K340,43))&lt;&gt;1,INDIRECT(ADDRESS($K340,50)),0),0), IF($L340&gt;0,IF(INDIRECT(ADDRESS($L340,43))&lt;&gt;1,INDIRECT(ADDRESS($L340,50)),0),0), IF($M340&gt;0,IF(INDIRECT(ADDRESS($M340,43))&lt;&gt;1,INDIRECT(ADDRESS($M340,50)),0),0)), SUM(IF($C340&gt;0,IF(INDIRECT(ADDRESS($C340,43))&lt;&gt;1,INDIRECT(ADDRESS($C340,49)),0),0), IF($D340&gt;0,IF(INDIRECT(ADDRESS($D340,43))&lt;&gt;1,INDIRECT(ADDRESS($D340,49)),0),0), IF($E340&gt;0,IF(INDIRECT(ADDRESS($E340,43))&lt;&gt;1,INDIRECT(ADDRESS($E340,49)),0),0), IF($F340&gt;0,IF(INDIRECT(ADDRESS($F340,43))&lt;&gt;1,INDIRECT(ADDRESS($F340,49)),0),0), IF($G340&gt;0,IF(INDIRECT(ADDRESS($G340,43))&lt;&gt;1,INDIRECT(ADDRESS($G340,49)),0),0), IF($G340&gt;0,IF(INDIRECT(ADDRESS($G340,43))&lt;&gt;1,INDIRECT(ADDRESS($G340,49)),0),0), IF($H340&gt;0,IF(INDIRECT(ADDRESS($H340,43))&lt;&gt;1,INDIRECT(ADDRESS($H340,49)),0),0), IF($I340&gt;0,IF(INDIRECT(ADDRESS($I340,43))&lt;&gt;1,INDIRECT(ADDRESS($I340,49)),0),0), IF($J340&gt;0,IF(INDIRECT(ADDRESS($J340,43))&lt;&gt;1,INDIRECT(ADDRESS($J340,49)),0),0), IF($K340&gt;0,IF(INDIRECT(ADDRESS($K340,43))&lt;&gt;1,INDIRECT(ADDRESS($K340,49)),0),0), IF($L340&gt;0,IF(INDIRECT(ADDRESS($L340,43))&lt;&gt;1,INDIRECT(ADDRESS($L340,49)),0),0), IF($M340&gt;0,IF(INDIRECT(ADDRESS($M340,43))&lt;&gt;1,INDIRECT(ADDRESS($M340,49)),0),0))))</f>
        <v>6.5555555555555554</v>
      </c>
      <c r="CL340" s="57" cm="1">
        <f t="array" aca="1" ref="CL340" ca="1">SUM(IF($C340&gt;0,IF(INDIRECT(ADDRESS($C340,44))=1,INDIRECT(ADDRESS($C340,90)),0),0), IF($D340&gt;0,IF(INDIRECT(ADDRESS($D340,44))=1,INDIRECT(ADDRESS($D340,90)),0),0), IF($E340&gt;0,IF(INDIRECT(ADDRESS($E340,44))=1,INDIRECT(ADDRESS($E340,90)),0),0), IF($F340&gt;0,IF(INDIRECT(ADDRESS($F340,44))=1,INDIRECT(ADDRESS($F340,90)),0),0), IF($G340&gt;0,IF(INDIRECT(ADDRESS($G340,44))=1,INDIRECT(ADDRESS($G340,90)),0),0), IF($H340&gt;0,IF(INDIRECT(ADDRESS($H340,44))=1,INDIRECT(ADDRESS($H340,90)),0),0), IF($I340&gt;0,IF(INDIRECT(ADDRESS($I340,44))=1,INDIRECT(ADDRESS($I340,90)),0),0), IF($J340&gt;0,IF(INDIRECT(ADDRESS($J340,44))=1,INDIRECT(ADDRESS($J340,90)),0),0), IF($K340&gt;0,IF(INDIRECT(ADDRESS($K340,44))=1,INDIRECT(ADDRESS($K340,90)),0),0), IF($L340&gt;0,IF(INDIRECT(ADDRESS($L340,44))=1,INDIRECT(ADDRESS($L340,90)),0),0), IF($M340&gt;0,IF(INDIRECT(ADDRESS($M340,44))=1,INDIRECT(ADDRESS($M340,90)),0),0))</f>
        <v>0</v>
      </c>
      <c r="CM340" s="56">
        <f t="shared" ca="1" si="248"/>
        <v>0.58312665792934637</v>
      </c>
      <c r="CN340" s="59"/>
    </row>
    <row r="341" spans="1:92" x14ac:dyDescent="0.25">
      <c r="A341" s="52" t="s">
        <v>461</v>
      </c>
      <c r="B341" s="67">
        <v>325</v>
      </c>
      <c r="C341" s="67">
        <v>20</v>
      </c>
      <c r="D341" s="67">
        <v>333</v>
      </c>
      <c r="E341" s="67"/>
      <c r="F341" s="67"/>
      <c r="G341" s="67"/>
      <c r="H341" s="67"/>
      <c r="I341" s="67"/>
      <c r="J341" s="67"/>
      <c r="K341" s="67"/>
      <c r="L341" s="67"/>
      <c r="M341" s="67"/>
      <c r="N341" s="67">
        <f ca="1">SUM(INDIRECT(ADDRESS(B341,COLUMN())),IF(C341&gt;0,INDIRECT(ADDRESS(C341,COLUMN())),0),IF(D341&gt;0,INDIRECT(ADDRESS(D341,14)),0),IF(E341&gt;0,INDIRECT(ADDRESS(E341,COLUMN())),0),IF(F341&gt;0,INDIRECT(ADDRESS(F341,COLUMN())),0),IF(G341&gt;0,INDIRECT(ADDRESS(G341,COLUMN())),0),IF(H341&gt;0,INDIRECT(ADDRESS(H341,COLUMN())),0),IF(I341&gt;0,INDIRECT(ADDRESS(I341,COLUMN())),0),IF(J341&gt;0,INDIRECT(ADDRESS(J341,COLUMN())),0),IF(K341&gt;0,INDIRECT(ADDRESS(K341,COLUMN())),0),IF(L341&gt;0,INDIRECT(ADDRESS(L341,COLUMN())),0),IF(M341&gt;0,INDIRECT(ADDRESS(M341,COLUMN())),0))</f>
        <v>24</v>
      </c>
      <c r="O341" s="67" t="str" cm="1">
        <f t="array" aca="1" ref="O341" ca="1">INDIRECT(ADDRESS($B341,COLUMN()))</f>
        <v>Bomber</v>
      </c>
      <c r="P341" s="67" cm="1">
        <f t="array" aca="1" ref="P341" ca="1">INDIRECT(ADDRESS($B341,COLUMN()))</f>
        <v>5</v>
      </c>
      <c r="Q341" s="67" cm="1">
        <f t="array" aca="1" ref="Q341" ca="1">INDIRECT(ADDRESS($B341,COLUMN()))</f>
        <v>0</v>
      </c>
      <c r="R341" s="67" t="str" cm="1">
        <f t="array" aca="1" ref="R341" ca="1">INDIRECT(ADDRESS($B341,COLUMN()))</f>
        <v>-</v>
      </c>
      <c r="S341" s="67" cm="1">
        <f t="array" aca="1" ref="S341" ca="1">INDIRECT(ADDRESS($B341,COLUMN()))</f>
        <v>2</v>
      </c>
      <c r="T341" s="67" t="str" cm="1">
        <f t="array" aca="1" ref="T341" ca="1">INDIRECT(ADDRESS($B341,COLUMN()))</f>
        <v>1-4</v>
      </c>
      <c r="U341" s="67" cm="1">
        <f t="array" aca="1" ref="U341" ca="1">INDIRECT(ADDRESS($B341,COLUMN()))</f>
        <v>4</v>
      </c>
      <c r="V341" s="67" cm="1">
        <f t="array" aca="1" ref="V341" ca="1">INDIRECT(ADDRESS($B341,COLUMN()))</f>
        <v>0</v>
      </c>
      <c r="W341" s="67" cm="1">
        <f t="array" aca="1" ref="W341" ca="1">INDIRECT(ADDRESS($B341,COLUMN()))</f>
        <v>4</v>
      </c>
      <c r="X341" s="67" cm="1">
        <f t="array" aca="1" ref="X341" ca="1">INDIRECT(ADDRESS($B341,COLUMN()))</f>
        <v>5</v>
      </c>
      <c r="Y341" s="67" cm="1">
        <f t="array" aca="1" ref="Y341" ca="1">INDIRECT(ADDRESS($B341,COLUMN()))</f>
        <v>1</v>
      </c>
      <c r="Z341" s="67" cm="1">
        <f t="array" aca="1" ref="Z341" ca="1">INDIRECT(ADDRESS($B341,COLUMN()))</f>
        <v>5</v>
      </c>
      <c r="AA341" s="67" t="str" cm="1">
        <f t="array" aca="1" ref="AA341" ca="1">INDIRECT(ADDRESS($B341,COLUMN()))</f>
        <v>Rocket Boosters, Drone Mothership</v>
      </c>
      <c r="AB341" s="56">
        <f t="shared" ca="1" si="230"/>
        <v>0.71563189871974031</v>
      </c>
      <c r="AC341" s="56">
        <f t="shared" ca="1" si="231"/>
        <v>0.92946201740908185</v>
      </c>
      <c r="AD341" s="56">
        <f t="shared" ca="1" si="232"/>
        <v>4.0411392061264424</v>
      </c>
      <c r="AF341" s="52"/>
      <c r="AG341" s="52"/>
      <c r="AH341" s="57"/>
      <c r="AI341" s="57">
        <f>INT(AI321/2+0.5)</f>
        <v>0</v>
      </c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2"/>
      <c r="AU341" s="54" t="s">
        <v>117</v>
      </c>
      <c r="AV341" s="57" cm="1">
        <f t="array" aca="1" ref="AV341" ca="1">SUM(IF($C341&gt;0,IF(AND(INDIRECT(ADDRESS($C341,44))=0,INDIRECT(ADDRESS($C341,38))="UL",ISERROR(SEARCH("Rear",INDIRECT(ADDRESS($C341,33)))),ISERROR(SEARCH("Side",INDIRECT(ADDRESS($C341,33))))),INDIRECT(ADDRESS($C341,COLUMN())),0),0),IF($D341&gt;0,IF(AND(INDIRECT(ADDRESS($D341,44))=0,INDIRECT(ADDRESS($D341,38))="UL",ISERROR(SEARCH("Rear",INDIRECT(ADDRESS($D341,33)))),ISERROR(SEARCH("Side",INDIRECT(ADDRESS($D341,33))))),INDIRECT(ADDRESS($D341,COLUMN())),0),0),IF($E341&gt;0,IF(AND(INDIRECT(ADDRESS($E341,44))=0,INDIRECT(ADDRESS($E341,38))="UL",ISERROR(SEARCH("Rear",INDIRECT(ADDRESS($E341,33)))),ISERROR(SEARCH("Side",INDIRECT(ADDRESS($E341,33))))),INDIRECT(ADDRESS($E341,COLUMN())),0),0),IF($F341&gt;0,IF(AND(INDIRECT(ADDRESS($F341,44))=0,INDIRECT(ADDRESS($F341,38))="UL",ISERROR(SEARCH("Rear",INDIRECT(ADDRESS($F341,33)))),ISERROR(SEARCH("Side",INDIRECT(ADDRESS($F341,33))))),INDIRECT(ADDRESS($F341,COLUMN())),0),0),IF($G341&gt;0,IF(AND(INDIRECT(ADDRESS($G341,44))=0,INDIRECT(ADDRESS($G341,38))="UL",ISERROR(SEARCH("Rear",INDIRECT(ADDRESS($G341,33)))),ISERROR(SEARCH("Side",INDIRECT(ADDRESS($G341,33))))),INDIRECT(ADDRESS($G341,COLUMN())),0),0),IF($H341&gt;0,IF(AND(INDIRECT(ADDRESS($H341,44))=0,INDIRECT(ADDRESS($H341,38))="UL",ISERROR(SEARCH("Rear",INDIRECT(ADDRESS($H341,33)))),ISERROR(SEARCH("Side",INDIRECT(ADDRESS($H341,33))))),INDIRECT(ADDRESS($H341,COLUMN())),0),0),IF($I341&gt;0,IF(AND(INDIRECT(ADDRESS($I341,44))=0,INDIRECT(ADDRESS($I341,38))="UL",ISERROR(SEARCH("Rear",INDIRECT(ADDRESS($I341,33)))),ISERROR(SEARCH("Side",INDIRECT(ADDRESS($I341,33))))),INDIRECT(ADDRESS($I341,COLUMN())),0),0),IF($J341&gt;0,IF(AND(INDIRECT(ADDRESS($J341,44))=0,INDIRECT(ADDRESS($J341,38))="UL",ISERROR(SEARCH("Rear",INDIRECT(ADDRESS($J341,33)))),ISERROR(SEARCH("Side",INDIRECT(ADDRESS($J341,33))))),INDIRECT(ADDRESS($J341,COLUMN())),0),0),IF($K341&gt;0,IF(AND(INDIRECT(ADDRESS($K341,44))=0,INDIRECT(ADDRESS($K341,38))="UL",ISERROR(SEARCH("Rear",INDIRECT(ADDRESS($K341,33)))),ISERROR(SEARCH("Side",INDIRECT(ADDRESS($K341,33))))),INDIRECT(ADDRESS($K341,COLUMN())),0),0),IF($L341&gt;0,IF(AND(INDIRECT(ADDRESS($L341,44))=0,INDIRECT(ADDRESS($L341,38))="UL",ISERROR(SEARCH("Rear",INDIRECT(ADDRESS($L341,33)))),ISERROR(SEARCH("Side",INDIRECT(ADDRESS($L341,33))))),INDIRECT(ADDRESS($L341,COLUMN())),0),0),IF($M341&gt;0,IF(AND(INDIRECT(ADDRESS($M341,44))=0,INDIRECT(ADDRESS($M341,38))="UL",ISERROR(SEARCH("Rear",INDIRECT(ADDRESS($M341,33)))),ISERROR(SEARCH("Side",INDIRECT(ADDRESS($M341,33))))),INDIRECT(ADDRESS($M341,COLUMN())),0),0))</f>
        <v>0.16666666666666666</v>
      </c>
      <c r="AW341" s="57" cm="1">
        <f t="array" aca="1" ref="AW341" ca="1">SUM(IF($C341&gt;0,IF(AND(INDIRECT(ADDRESS($C341,44))=0,INDIRECT(ADDRESS($C341,38))="UL",ISERROR(SEARCH("Rear",INDIRECT(ADDRESS($C341,33)))),ISERROR(SEARCH("Side",INDIRECT(ADDRESS($C341,33))))),INDIRECT(ADDRESS($C341,COLUMN())),0),0),IF($D341&gt;0,IF(AND(INDIRECT(ADDRESS($D341,44))=0,INDIRECT(ADDRESS($D341,38))="UL",ISERROR(SEARCH("Rear",INDIRECT(ADDRESS($D341,33)))),ISERROR(SEARCH("Side",INDIRECT(ADDRESS($D341,33))))),INDIRECT(ADDRESS($D341,COLUMN())),0),0),IF($E341&gt;0,IF(AND(INDIRECT(ADDRESS($E341,44))=0,INDIRECT(ADDRESS($E341,38))="UL",ISERROR(SEARCH("Rear",INDIRECT(ADDRESS($E341,33)))),ISERROR(SEARCH("Side",INDIRECT(ADDRESS($E341,33))))),INDIRECT(ADDRESS($E341,COLUMN())),0),0),IF($F341&gt;0,IF(AND(INDIRECT(ADDRESS($F341,44))=0,INDIRECT(ADDRESS($F341,38))="UL",ISERROR(SEARCH("Rear",INDIRECT(ADDRESS($F341,33)))),ISERROR(SEARCH("Side",INDIRECT(ADDRESS($F341,33))))),INDIRECT(ADDRESS($F341,COLUMN())),0),0),IF($G341&gt;0,IF(AND(INDIRECT(ADDRESS($G341,44))=0,INDIRECT(ADDRESS($G341,38))="UL",ISERROR(SEARCH("Rear",INDIRECT(ADDRESS($G341,33)))),ISERROR(SEARCH("Side",INDIRECT(ADDRESS($G341,33))))),INDIRECT(ADDRESS($G341,COLUMN())),0),0),IF($H341&gt;0,IF(AND(INDIRECT(ADDRESS($H341,44))=0,INDIRECT(ADDRESS($H341,38))="UL",ISERROR(SEARCH("Rear",INDIRECT(ADDRESS($H341,33)))),ISERROR(SEARCH("Side",INDIRECT(ADDRESS($H341,33))))),INDIRECT(ADDRESS($H341,COLUMN())),0),0),IF($I341&gt;0,IF(AND(INDIRECT(ADDRESS($I341,44))=0,INDIRECT(ADDRESS($I341,38))="UL",ISERROR(SEARCH("Rear",INDIRECT(ADDRESS($I341,33)))),ISERROR(SEARCH("Side",INDIRECT(ADDRESS($I341,33))))),INDIRECT(ADDRESS($I341,COLUMN())),0),0),IF($J341&gt;0,IF(AND(INDIRECT(ADDRESS($J341,44))=0,INDIRECT(ADDRESS($J341,38))="UL",ISERROR(SEARCH("Rear",INDIRECT(ADDRESS($J341,33)))),ISERROR(SEARCH("Side",INDIRECT(ADDRESS($J341,33))))),INDIRECT(ADDRESS($J341,COLUMN())),0),0),IF($K341&gt;0,IF(AND(INDIRECT(ADDRESS($K341,44))=0,INDIRECT(ADDRESS($K341,38))="UL",ISERROR(SEARCH("Rear",INDIRECT(ADDRESS($K341,33)))),ISERROR(SEARCH("Side",INDIRECT(ADDRESS($K341,33))))),INDIRECT(ADDRESS($K341,COLUMN())),0),0),IF($L341&gt;0,IF(AND(INDIRECT(ADDRESS($L341,44))=0,INDIRECT(ADDRESS($L341,38))="UL",ISERROR(SEARCH("Rear",INDIRECT(ADDRESS($L341,33)))),ISERROR(SEARCH("Side",INDIRECT(ADDRESS($L341,33))))),INDIRECT(ADDRESS($L341,COLUMN())),0),0),IF($M341&gt;0,IF(AND(INDIRECT(ADDRESS($M341,44))=0,INDIRECT(ADDRESS($M341,38))="UL",ISERROR(SEARCH("Rear",INDIRECT(ADDRESS($M341,33)))),ISERROR(SEARCH("Side",INDIRECT(ADDRESS($M341,33))))),INDIRECT(ADDRESS($M341,COLUMN())),0),0))</f>
        <v>0.5</v>
      </c>
      <c r="AX341" s="57" cm="1">
        <f t="array" aca="1" ref="AX341" ca="1">SUM(IF($C341&gt;0,IF(AND(INDIRECT(ADDRESS($C341,44))=0,INDIRECT(ADDRESS($C341,38))="UL",ISERROR(SEARCH("Rear",INDIRECT(ADDRESS($C341,33)))),ISERROR(SEARCH("Side",INDIRECT(ADDRESS($C341,33))))),INDIRECT(ADDRESS($C341,COLUMN())),0),0),IF($D341&gt;0,IF(AND(INDIRECT(ADDRESS($D341,44))=0,INDIRECT(ADDRESS($D341,38))="UL",ISERROR(SEARCH("Rear",INDIRECT(ADDRESS($D341,33)))),ISERROR(SEARCH("Side",INDIRECT(ADDRESS($D341,33))))),INDIRECT(ADDRESS($D341,COLUMN())),0),0),IF($E341&gt;0,IF(AND(INDIRECT(ADDRESS($E341,44))=0,INDIRECT(ADDRESS($E341,38))="UL",ISERROR(SEARCH("Rear",INDIRECT(ADDRESS($E341,33)))),ISERROR(SEARCH("Side",INDIRECT(ADDRESS($E341,33))))),INDIRECT(ADDRESS($E341,COLUMN())),0),0),IF($F341&gt;0,IF(AND(INDIRECT(ADDRESS($F341,44))=0,INDIRECT(ADDRESS($F341,38))="UL",ISERROR(SEARCH("Rear",INDIRECT(ADDRESS($F341,33)))),ISERROR(SEARCH("Side",INDIRECT(ADDRESS($F341,33))))),INDIRECT(ADDRESS($F341,COLUMN())),0),0),IF($G341&gt;0,IF(AND(INDIRECT(ADDRESS($G341,44))=0,INDIRECT(ADDRESS($G341,38))="UL",ISERROR(SEARCH("Rear",INDIRECT(ADDRESS($G341,33)))),ISERROR(SEARCH("Side",INDIRECT(ADDRESS($G341,33))))),INDIRECT(ADDRESS($G341,COLUMN())),0),0),IF($H341&gt;0,IF(AND(INDIRECT(ADDRESS($H341,44))=0,INDIRECT(ADDRESS($H341,38))="UL",ISERROR(SEARCH("Rear",INDIRECT(ADDRESS($H341,33)))),ISERROR(SEARCH("Side",INDIRECT(ADDRESS($H341,33))))),INDIRECT(ADDRESS($H341,COLUMN())),0),0),IF($I341&gt;0,IF(AND(INDIRECT(ADDRESS($I341,44))=0,INDIRECT(ADDRESS($I341,38))="UL",ISERROR(SEARCH("Rear",INDIRECT(ADDRESS($I341,33)))),ISERROR(SEARCH("Side",INDIRECT(ADDRESS($I341,33))))),INDIRECT(ADDRESS($I341,COLUMN())),0),0),IF($J341&gt;0,IF(AND(INDIRECT(ADDRESS($J341,44))=0,INDIRECT(ADDRESS($J341,38))="UL",ISERROR(SEARCH("Rear",INDIRECT(ADDRESS($J341,33)))),ISERROR(SEARCH("Side",INDIRECT(ADDRESS($J341,33))))),INDIRECT(ADDRESS($J341,COLUMN())),0),0),IF($K341&gt;0,IF(AND(INDIRECT(ADDRESS($K341,44))=0,INDIRECT(ADDRESS($K341,38))="UL",ISERROR(SEARCH("Rear",INDIRECT(ADDRESS($K341,33)))),ISERROR(SEARCH("Side",INDIRECT(ADDRESS($K341,33))))),INDIRECT(ADDRESS($K341,COLUMN())),0),0),IF($L341&gt;0,IF(AND(INDIRECT(ADDRESS($L341,44))=0,INDIRECT(ADDRESS($L341,38))="UL",ISERROR(SEARCH("Rear",INDIRECT(ADDRESS($L341,33)))),ISERROR(SEARCH("Side",INDIRECT(ADDRESS($L341,33))))),INDIRECT(ADDRESS($L341,COLUMN())),0),0),IF($M341&gt;0,IF(AND(INDIRECT(ADDRESS($M341,44))=0,INDIRECT(ADDRESS($M341,38))="UL",ISERROR(SEARCH("Rear",INDIRECT(ADDRESS($M341,33)))),ISERROR(SEARCH("Side",INDIRECT(ADDRESS($M341,33))))),INDIRECT(ADDRESS($M341,COLUMN())),0),0))</f>
        <v>0.16666666666666666</v>
      </c>
      <c r="AY341" s="58">
        <f t="shared" ca="1" si="233"/>
        <v>0.5</v>
      </c>
      <c r="AZ341" s="58">
        <f t="shared" ca="1" si="234"/>
        <v>0.27777777777777773</v>
      </c>
      <c r="BA341" s="58" cm="1">
        <f t="array" aca="1" ref="BA341" ca="1">SUM(IF($C341&gt;0,IF(AND(INDIRECT(ADDRESS($C341,44))=0,INDIRECT(ADDRESS($C341,38))="UL"),INDIRECT(ADDRESS($C341,COLUMN())),0),0),IF($D341&gt;0,IF(AND(INDIRECT(ADDRESS($D341,44))=0,INDIRECT(ADDRESS($D341,38))="UL"),INDIRECT(ADDRESS($D341,COLUMN())),0),0),IF($E341&gt;0,IF(AND(INDIRECT(ADDRESS($E341,44))=0,INDIRECT(ADDRESS($E341,38))="UL"),INDIRECT(ADDRESS($E341,COLUMN())),0),0),IF($F341&gt;0,IF(AND(INDIRECT(ADDRESS($F341,44))=0,INDIRECT(ADDRESS($F341,38))="UL"),INDIRECT(ADDRESS($F341,COLUMN())),0),0),IF($G341&gt;0,IF(AND(INDIRECT(ADDRESS($G341,44))=0,INDIRECT(ADDRESS($G341,38))="UL"),INDIRECT(ADDRESS($G341,COLUMN())),0),0),IF($H341&gt;0,IF(AND(INDIRECT(ADDRESS($H341,44))=0,INDIRECT(ADDRESS($H341,38))="UL"),INDIRECT(ADDRESS($H341,COLUMN())),0),0),IF($I341&gt;0,IF(AND(INDIRECT(ADDRESS($I341,44))=0,INDIRECT(ADDRESS($I341,38))="UL"),INDIRECT(ADDRESS($I341,COLUMN())),0),0),IF($J341&gt;0,IF(AND(INDIRECT(ADDRESS($J341,44))=0,INDIRECT(ADDRESS($J341,38))="UL"),INDIRECT(ADDRESS($J341,COLUMN())),0),0),IF($K341&gt;0,IF(AND(INDIRECT(ADDRESS($K341,44))=0,INDIRECT(ADDRESS($K341,38))="UL"),INDIRECT(ADDRESS($K341,COLUMN())),0),0),IF($L341&gt;0,IF(AND(INDIRECT(ADDRESS($L341,44))=0,INDIRECT(ADDRESS($L341,38))="UL"),INDIRECT(ADDRESS($L341,COLUMN())),0),0),IF($M341&gt;0,IF(AND(INDIRECT(ADDRESS($M341,44))=0,INDIRECT(ADDRESS($M341,38))="UL"),INDIRECT(ADDRESS($M341,COLUMN())),0),0))</f>
        <v>0.59999999999999987</v>
      </c>
      <c r="BB341" s="58" cm="1">
        <f t="array" aca="1" ref="BB341" ca="1">SUM(IF($C341&gt;0,IF(AND(INDIRECT(ADDRESS($C341,44))=0,INDIRECT(ADDRESS($C341,38))="UL"),INDIRECT(ADDRESS($C341,COLUMN())),0),0),IF($D341&gt;0,IF(AND(INDIRECT(ADDRESS($D341,44))=0,INDIRECT(ADDRESS($D341,38))="UL"),INDIRECT(ADDRESS($D341,COLUMN())),0),0),IF($E341&gt;0,IF(AND(INDIRECT(ADDRESS($E341,44))=0,INDIRECT(ADDRESS($E341,38))="UL"),INDIRECT(ADDRESS($E341,COLUMN())),0),0),IF($F341&gt;0,IF(AND(INDIRECT(ADDRESS($F341,44))=0,INDIRECT(ADDRESS($F341,38))="UL"),INDIRECT(ADDRESS($F341,COLUMN())),0),0),IF($G341&gt;0,IF(AND(INDIRECT(ADDRESS($G341,44))=0,INDIRECT(ADDRESS($G341,38))="UL"),INDIRECT(ADDRESS($G341,COLUMN())),0),0),IF($H341&gt;0,IF(AND(INDIRECT(ADDRESS($H341,44))=0,INDIRECT(ADDRESS($H341,38))="UL"),INDIRECT(ADDRESS($H341,COLUMN())),0),0),IF($I341&gt;0,IF(AND(INDIRECT(ADDRESS($I341,44))=0,INDIRECT(ADDRESS($I341,38))="UL"),INDIRECT(ADDRESS($I341,COLUMN())),0),0),IF($J341&gt;0,IF(AND(INDIRECT(ADDRESS($J341,44))=0,INDIRECT(ADDRESS($J341,38))="UL"),INDIRECT(ADDRESS($J341,COLUMN())),0),0),IF($K341&gt;0,IF(AND(INDIRECT(ADDRESS($K341,44))=0,INDIRECT(ADDRESS($K341,38))="UL"),INDIRECT(ADDRESS($K341,COLUMN())),0),0),IF($L341&gt;0,IF(AND(INDIRECT(ADDRESS($L341,44))=0,INDIRECT(ADDRESS($L341,38))="UL"),INDIRECT(ADDRESS($L341,COLUMN())),0),0),IF($M341&gt;0,IF(AND(INDIRECT(ADDRESS($M341,44))=0,INDIRECT(ADDRESS($M341,38))="UL"),INDIRECT(ADDRESS($M341,COLUMN())),0),0))</f>
        <v>0.33333333333333331</v>
      </c>
      <c r="BC341" s="58" cm="1">
        <f t="array" aca="1" ref="BC341" ca="1">SUM(IF($C341&gt;0,IF(AND(INDIRECT(ADDRESS($C341,44))=0,INDIRECT(ADDRESS($C341,38))="UL"),INDIRECT(ADDRESS($C341,COLUMN())),0),0),IF($D341&gt;0,IF(AND(INDIRECT(ADDRESS($D341,44))=0,INDIRECT(ADDRESS($D341,38))="UL"),INDIRECT(ADDRESS($D341,COLUMN())),0),0),IF($E341&gt;0,IF(AND(INDIRECT(ADDRESS($E341,44))=0,INDIRECT(ADDRESS($E341,38))="UL"),INDIRECT(ADDRESS($E341,COLUMN())),0),0),IF($F341&gt;0,IF(AND(INDIRECT(ADDRESS($F341,44))=0,INDIRECT(ADDRESS($F341,38))="UL"),INDIRECT(ADDRESS($F341,COLUMN())),0),0),IF($G341&gt;0,IF(AND(INDIRECT(ADDRESS($G341,44))=0,INDIRECT(ADDRESS($G341,38))="UL"),INDIRECT(ADDRESS($G341,COLUMN())),0),0),IF($H341&gt;0,IF(AND(INDIRECT(ADDRESS($H341,44))=0,INDIRECT(ADDRESS($H341,38))="UL"),INDIRECT(ADDRESS($H341,COLUMN())),0),0),IF($I341&gt;0,IF(AND(INDIRECT(ADDRESS($I341,44))=0,INDIRECT(ADDRESS($I341,38))="UL"),INDIRECT(ADDRESS($I341,COLUMN())),0),0),IF($J341&gt;0,IF(AND(INDIRECT(ADDRESS($J341,44))=0,INDIRECT(ADDRESS($J341,38))="UL"),INDIRECT(ADDRESS($J341,COLUMN())),0),0),IF($K341&gt;0,IF(AND(INDIRECT(ADDRESS($K341,44))=0,INDIRECT(ADDRESS($K341,38))="UL"),INDIRECT(ADDRESS($K341,COLUMN())),0),0),IF($L341&gt;0,IF(AND(INDIRECT(ADDRESS($L341,44))=0,INDIRECT(ADDRESS($L341,38))="UL"),INDIRECT(ADDRESS($L341,COLUMN())),0),0),IF($M341&gt;0,IF(AND(INDIRECT(ADDRESS($M341,44))=0,INDIRECT(ADDRESS($M341,38))="UL"),INDIRECT(ADDRESS($M341,COLUMN())),0),0))</f>
        <v>0.33333333333333331</v>
      </c>
      <c r="BD341" s="58" cm="1">
        <f t="array" aca="1" ref="BD341" ca="1">SUM(IF($C341&gt;0,IF(AND(INDIRECT(ADDRESS($C341,44))=0,INDIRECT(ADDRESS($C341,38))="UL"),INDIRECT(ADDRESS($C341,COLUMN())),0),0),IF($D341&gt;0,IF(AND(INDIRECT(ADDRESS($D341,44))=0,INDIRECT(ADDRESS($D341,38))="UL"),INDIRECT(ADDRESS($D341,COLUMN())),0),0),IF($E341&gt;0,IF(AND(INDIRECT(ADDRESS($E341,44))=0,INDIRECT(ADDRESS($E341,38))="UL"),INDIRECT(ADDRESS($E341,COLUMN())),0),0),IF($F341&gt;0,IF(AND(INDIRECT(ADDRESS($F341,44))=0,INDIRECT(ADDRESS($F341,38))="UL"),INDIRECT(ADDRESS($F341,COLUMN())),0),0),IF($G341&gt;0,IF(AND(INDIRECT(ADDRESS($G341,44))=0,INDIRECT(ADDRESS($G341,38))="UL"),INDIRECT(ADDRESS($G341,COLUMN())),0),0),IF($H341&gt;0,IF(AND(INDIRECT(ADDRESS($H341,44))=0,INDIRECT(ADDRESS($H341,38))="UL"),INDIRECT(ADDRESS($H341,COLUMN())),0),0),IF($I341&gt;0,IF(AND(INDIRECT(ADDRESS($I341,44))=0,INDIRECT(ADDRESS($I341,38))="UL"),INDIRECT(ADDRESS($I341,COLUMN())),0),0),IF($J341&gt;0,IF(AND(INDIRECT(ADDRESS($J341,44))=0,INDIRECT(ADDRESS($J341,38))="UL"),INDIRECT(ADDRESS($J341,COLUMN())),0),0),IF($K341&gt;0,IF(AND(INDIRECT(ADDRESS($K341,44))=0,INDIRECT(ADDRESS($K341,38))="UL"),INDIRECT(ADDRESS($K341,COLUMN())),0),0),IF($L341&gt;0,IF(AND(INDIRECT(ADDRESS($L341,44))=0,INDIRECT(ADDRESS($L341,38))="UL"),INDIRECT(ADDRESS($L341,COLUMN())),0),0),IF($M341&gt;0,IF(AND(INDIRECT(ADDRESS($M341,44))=0,INDIRECT(ADDRESS($M341,38))="UL"),INDIRECT(ADDRESS($M341,COLUMN())),0),0))</f>
        <v>0.59999999999999987</v>
      </c>
      <c r="BE341" s="57">
        <f t="shared" ca="1" si="235"/>
        <v>0.33333333333333331</v>
      </c>
      <c r="BF341" s="57" cm="1">
        <f t="array" aca="1" ref="BF341" ca="1">SUM(IF($C341&gt;0,IF(INDIRECT(ADDRESS($C341,45))=1,INDIRECT(ADDRESS($C341,52))*INDIRECT(ADDRESS($C341,42))/5,0),0), IF($D341&gt;0,IF(INDIRECT(ADDRESS($D341,45))=1,INDIRECT(ADDRESS($D341,52))*INDIRECT(ADDRESS($D341,42))/5,0),0), IF($E341&gt;0,IF(INDIRECT(ADDRESS($E341,45))=1,INDIRECT(ADDRESS($E341,52))*INDIRECT(ADDRESS($E341,42))/5,0),0), IF($F341&gt;0,IF(INDIRECT(ADDRESS($F341,45))=1,INDIRECT(ADDRESS($F341,52))*INDIRECT(ADDRESS($F341,42))/5,0),0), IF($G341&gt;0,IF(INDIRECT(ADDRESS($G341,45))=1,INDIRECT(ADDRESS($G341,52))*INDIRECT(ADDRESS($G341,42))/5,0),0), IF($H341&gt;0,IF(INDIRECT(ADDRESS($H341,45))=1,INDIRECT(ADDRESS($H341,52))*INDIRECT(ADDRESS($H341,42))/5,0),0)
)*$BF$296/100</f>
        <v>0.13333333333333333</v>
      </c>
      <c r="BG341" s="19"/>
      <c r="BH341" s="57" cm="1">
        <f t="array" aca="1" ref="BH341" ca="1">SUM(IF($C341&gt;0,IF(AND(INDIRECT(ADDRESS($C341,44))=0,INDIRECT(ADDRESS($C341,38))&lt;&gt;"UL"),INDIRECT(ADDRESS($C341,COLUMN()-12)),0),0), IF($D341&gt;0,IF(AND(INDIRECT(ADDRESS($D341,44))=0,INDIRECT(ADDRESS($D341,38))&lt;&gt;"UL"),INDIRECT(ADDRESS($D341,COLUMN()-12)),0),0), IF($E341&gt;0,IF(AND(INDIRECT(ADDRESS($E341,44))=0,INDIRECT(ADDRESS($E341,38))&lt;&gt;"UL"),INDIRECT(ADDRESS($E341,COLUMN()-12)),0),0), IF($F341&gt;0,IF(AND(INDIRECT(ADDRESS($F341,44))=0,INDIRECT(ADDRESS($F341,38))&lt;&gt;"UL"),INDIRECT(ADDRESS($F341,COLUMN()-12)),0),0), IF($G341&gt;0,IF(AND(INDIRECT(ADDRESS($G341,44))=0,INDIRECT(ADDRESS($G341,38))&lt;&gt;"UL"),INDIRECT(ADDRESS($G341,COLUMN()-12)),0),0), IF($H341&gt;0,IF(AND(INDIRECT(ADDRESS($H341,44))=0,INDIRECT(ADDRESS($H341,38))&lt;&gt;"UL"),INDIRECT(ADDRESS($H341,COLUMN()-12)),0),0), IF($I341&gt;0,IF(AND(INDIRECT(ADDRESS($I341,44))=0,INDIRECT(ADDRESS($I341,38))&lt;&gt;"UL"),INDIRECT(ADDRESS($I341,COLUMN()-12)),0),0), IF($J341&gt;0,IF(AND(INDIRECT(ADDRESS($J341,44))=0,INDIRECT(ADDRESS($J341,38))&lt;&gt;"UL"),INDIRECT(ADDRESS($J341,COLUMN()-12)),0),0), IF($K341&gt;0,IF(AND(INDIRECT(ADDRESS($K341,44))=0,INDIRECT(ADDRESS($K341,38))&lt;&gt;"UL"),INDIRECT(ADDRESS($K341,COLUMN()-12)),0),0), IF($L341&gt;0,IF(AND(INDIRECT(ADDRESS($L341,44))=0,INDIRECT(ADDRESS($L341,38))&lt;&gt;"UL"),INDIRECT(ADDRESS($L341,COLUMN()-12)),0),0), IF($M341&gt;0,IF(AND(INDIRECT(ADDRESS($M341,44))=0,INDIRECT(ADDRESS($M341,38))&lt;&gt;"UL"),INDIRECT(ADDRESS($M341,COLUMN()-12)),0),0))</f>
        <v>0</v>
      </c>
      <c r="BI341" s="57" cm="1">
        <f t="array" aca="1" ref="BI341" ca="1">SUM(IF($C341&gt;0,IF(AND(INDIRECT(ADDRESS($C341,44))=0,INDIRECT(ADDRESS($C341,38))&lt;&gt;"UL"),INDIRECT(ADDRESS($C341,COLUMN()-12)),0),0), IF($D341&gt;0,IF(AND(INDIRECT(ADDRESS($D341,44))=0,INDIRECT(ADDRESS($D341,38))&lt;&gt;"UL"),INDIRECT(ADDRESS($D341,COLUMN()-12)),0),0), IF($E341&gt;0,IF(AND(INDIRECT(ADDRESS($E341,44))=0,INDIRECT(ADDRESS($E341,38))&lt;&gt;"UL"),INDIRECT(ADDRESS($E341,COLUMN()-12)),0),0), IF($F341&gt;0,IF(AND(INDIRECT(ADDRESS($F341,44))=0,INDIRECT(ADDRESS($F341,38))&lt;&gt;"UL"),INDIRECT(ADDRESS($F341,COLUMN()-12)),0),0), IF($G341&gt;0,IF(AND(INDIRECT(ADDRESS($G341,44))=0,INDIRECT(ADDRESS($G341,38))&lt;&gt;"UL"),INDIRECT(ADDRESS($G341,COLUMN()-12)),0),0), IF($H341&gt;0,IF(AND(INDIRECT(ADDRESS($H341,44))=0,INDIRECT(ADDRESS($H341,38))&lt;&gt;"UL"),INDIRECT(ADDRESS($H341,COLUMN()-12)),0),0), IF($I341&gt;0,IF(AND(INDIRECT(ADDRESS($I341,44))=0,INDIRECT(ADDRESS($I341,38))&lt;&gt;"UL"),INDIRECT(ADDRESS($I341,COLUMN()-12)),0),0), IF($J341&gt;0,IF(AND(INDIRECT(ADDRESS($J341,44))=0,INDIRECT(ADDRESS($J341,38))&lt;&gt;"UL"),INDIRECT(ADDRESS($J341,COLUMN()-12)),0),0), IF($K341&gt;0,IF(AND(INDIRECT(ADDRESS($K341,44))=0,INDIRECT(ADDRESS($K341,38))&lt;&gt;"UL"),INDIRECT(ADDRESS($K341,COLUMN()-12)),0),0), IF($L341&gt;0,IF(AND(INDIRECT(ADDRESS($L341,44))=0,INDIRECT(ADDRESS($L341,38))&lt;&gt;"UL"),INDIRECT(ADDRESS($L341,COLUMN()-12)),0),0), IF($M341&gt;0,IF(AND(INDIRECT(ADDRESS($M341,44))=0,INDIRECT(ADDRESS($M341,38))&lt;&gt;"UL"),INDIRECT(ADDRESS($M341,COLUMN()-12)),0),0))</f>
        <v>0</v>
      </c>
      <c r="BJ341" s="57" cm="1">
        <f t="array" aca="1" ref="BJ341" ca="1">SUM(IF($C341&gt;0,IF(AND(INDIRECT(ADDRESS($C341,44))=0,INDIRECT(ADDRESS($C341,38))&lt;&gt;"UL"),INDIRECT(ADDRESS($C341,COLUMN()-12)),0),0), IF($D341&gt;0,IF(AND(INDIRECT(ADDRESS($D341,44))=0,INDIRECT(ADDRESS($D341,38))&lt;&gt;"UL"),INDIRECT(ADDRESS($D341,COLUMN()-12)),0),0), IF($E341&gt;0,IF(AND(INDIRECT(ADDRESS($E341,44))=0,INDIRECT(ADDRESS($E341,38))&lt;&gt;"UL"),INDIRECT(ADDRESS($E341,COLUMN()-12)),0),0), IF($F341&gt;0,IF(AND(INDIRECT(ADDRESS($F341,44))=0,INDIRECT(ADDRESS($F341,38))&lt;&gt;"UL"),INDIRECT(ADDRESS($F341,COLUMN()-12)),0),0), IF($G341&gt;0,IF(AND(INDIRECT(ADDRESS($G341,44))=0,INDIRECT(ADDRESS($G341,38))&lt;&gt;"UL"),INDIRECT(ADDRESS($G341,COLUMN()-12)),0),0), IF($H341&gt;0,IF(AND(INDIRECT(ADDRESS($H341,44))=0,INDIRECT(ADDRESS($H341,38))&lt;&gt;"UL"),INDIRECT(ADDRESS($H341,COLUMN()-12)),0),0), IF($I341&gt;0,IF(AND(INDIRECT(ADDRESS($I341,44))=0,INDIRECT(ADDRESS($I341,38))&lt;&gt;"UL"),INDIRECT(ADDRESS($I341,COLUMN()-12)),0),0), IF($J341&gt;0,IF(AND(INDIRECT(ADDRESS($J341,44))=0,INDIRECT(ADDRESS($J341,38))&lt;&gt;"UL"),INDIRECT(ADDRESS($J341,COLUMN()-12)),0),0), IF($K341&gt;0,IF(AND(INDIRECT(ADDRESS($K341,44))=0,INDIRECT(ADDRESS($K341,38))&lt;&gt;"UL"),INDIRECT(ADDRESS($K341,COLUMN()-12)),0),0), IF($L341&gt;0,IF(AND(INDIRECT(ADDRESS($L341,44))=0,INDIRECT(ADDRESS($L341,38))&lt;&gt;"UL"),INDIRECT(ADDRESS($L341,COLUMN()-12)),0),0), IF($M341&gt;0,IF(AND(INDIRECT(ADDRESS($M341,44))=0,INDIRECT(ADDRESS($M341,38))&lt;&gt;"UL"),INDIRECT(ADDRESS($M341,COLUMN()-12)),0),0))</f>
        <v>0</v>
      </c>
      <c r="BK341" s="57">
        <f t="shared" ca="1" si="236"/>
        <v>0</v>
      </c>
      <c r="BL341" s="57"/>
      <c r="BM341" s="57" cm="1">
        <f t="array" aca="1" ref="BM341" ca="1">SUM(IF($C341&gt;0,IF(AND(INDIRECT(ADDRESS($C341,44))=0,INDIRECT(ADDRESS($C341,38))&lt;&gt;"UL"),INDIRECT(ADDRESS($C341,COLUMN()-12)),0),0), IF($D341&gt;0,IF(AND(INDIRECT(ADDRESS($D341,44))=0,INDIRECT(ADDRESS($D341,38))&lt;&gt;"UL"),INDIRECT(ADDRESS($D341,COLUMN()-12)),0),0), IF($E341&gt;0,IF(AND(INDIRECT(ADDRESS($E341,44))=0,INDIRECT(ADDRESS($E341,38))&lt;&gt;"UL"),INDIRECT(ADDRESS($E341,COLUMN()-12)),0),0), IF($F341&gt;0,IF(AND(INDIRECT(ADDRESS($F341,44))=0,INDIRECT(ADDRESS($F341,38))&lt;&gt;"UL"),INDIRECT(ADDRESS($F341,COLUMN()-12)),0),0), IF($G341&gt;0,IF(AND(INDIRECT(ADDRESS($G341,44))=0,INDIRECT(ADDRESS($G341,38))&lt;&gt;"UL"),INDIRECT(ADDRESS($G341,COLUMN()-12)),0),0), IF($H341&gt;0,IF(AND(INDIRECT(ADDRESS($H341,44))=0,INDIRECT(ADDRESS($H341,38))&lt;&gt;"UL"),INDIRECT(ADDRESS($H341,COLUMN()-12)),0),0), IF($I341&gt;0,IF(AND(INDIRECT(ADDRESS($I341,44))=0,INDIRECT(ADDRESS($I341,38))&lt;&gt;"UL"),INDIRECT(ADDRESS($I341,COLUMN()-12)),0),0), IF($J341&gt;0,IF(AND(INDIRECT(ADDRESS($J341,44))=0,INDIRECT(ADDRESS($J341,38))&lt;&gt;"UL"),INDIRECT(ADDRESS($J341,COLUMN()-12)),0),0), IF($K341&gt;0,IF(AND(INDIRECT(ADDRESS($K341,44))=0,INDIRECT(ADDRESS($K341,38))&lt;&gt;"UL"),INDIRECT(ADDRESS($K341,COLUMN()-11)),0),0), IF($L341&gt;0,IF(AND(INDIRECT(ADDRESS($L341,44))=0,INDIRECT(ADDRESS($L341,38))&lt;&gt;"UL"),INDIRECT(ADDRESS($L341,COLUMN()-11)),0),0), IF($M341&gt;0,IF(AND(INDIRECT(ADDRESS($M341,44))=0,INDIRECT(ADDRESS($M341,38))&lt;&gt;"UL"),INDIRECT(ADDRESS($M341,COLUMN()-11)),0),0))</f>
        <v>0</v>
      </c>
      <c r="BN341" s="57" cm="1">
        <f t="array" aca="1" ref="BN341" ca="1">SUM(IF($C341&gt;0,IF(AND(INDIRECT(ADDRESS($C341,44))=0,INDIRECT(ADDRESS($C341,38))&lt;&gt;"UL"),INDIRECT(ADDRESS($C341,COLUMN()-12)),0),0), IF($D341&gt;0,IF(AND(INDIRECT(ADDRESS($D341,44))=0,INDIRECT(ADDRESS($D341,38))&lt;&gt;"UL"),INDIRECT(ADDRESS($D341,COLUMN()-12)),0),0), IF($E341&gt;0,IF(AND(INDIRECT(ADDRESS($E341,44))=0,INDIRECT(ADDRESS($E341,38))&lt;&gt;"UL"),INDIRECT(ADDRESS($E341,COLUMN()-12)),0),0), IF($F341&gt;0,IF(AND(INDIRECT(ADDRESS($F341,44))=0,INDIRECT(ADDRESS($F341,38))&lt;&gt;"UL"),INDIRECT(ADDRESS($F341,COLUMN()-12)),0),0), IF($G341&gt;0,IF(AND(INDIRECT(ADDRESS($G341,44))=0,INDIRECT(ADDRESS($G341,38))&lt;&gt;"UL"),INDIRECT(ADDRESS($G341,COLUMN()-12)),0),0), IF($H341&gt;0,IF(AND(INDIRECT(ADDRESS($H341,44))=0,INDIRECT(ADDRESS($H341,38))&lt;&gt;"UL"),INDIRECT(ADDRESS($H341,COLUMN()-12)),0),0), IF($I341&gt;0,IF(AND(INDIRECT(ADDRESS($I341,44))=0,INDIRECT(ADDRESS($I341,38))&lt;&gt;"UL"),INDIRECT(ADDRESS($I341,COLUMN()-12)),0),0), IF($J341&gt;0,IF(AND(INDIRECT(ADDRESS($J341,44))=0,INDIRECT(ADDRESS($J341,38))&lt;&gt;"UL"),INDIRECT(ADDRESS($J341,COLUMN()-12)),0),0), IF($K341&gt;0,IF(AND(INDIRECT(ADDRESS($K341,44))=0,INDIRECT(ADDRESS($K341,38))&lt;&gt;"UL"),INDIRECT(ADDRESS($K341,COLUMN()-11)),0),0), IF($L341&gt;0,IF(AND(INDIRECT(ADDRESS($L341,44))=0,INDIRECT(ADDRESS($L341,38))&lt;&gt;"UL"),INDIRECT(ADDRESS($L341,COLUMN()-11)),0),0), IF($M341&gt;0,IF(AND(INDIRECT(ADDRESS($M341,44))=0,INDIRECT(ADDRESS($M341,38))&lt;&gt;"UL"),INDIRECT(ADDRESS($M341,COLUMN()-11)),0),0))</f>
        <v>0</v>
      </c>
      <c r="BO341" s="57" cm="1">
        <f t="array" aca="1" ref="BO341" ca="1">SUM(IF($C341&gt;0,IF(AND(INDIRECT(ADDRESS($C341,44))=0,INDIRECT(ADDRESS($C341,38))&lt;&gt;"UL"),INDIRECT(ADDRESS($C341,COLUMN()-12)),0),0), IF($D341&gt;0,IF(AND(INDIRECT(ADDRESS($D341,44))=0,INDIRECT(ADDRESS($D341,38))&lt;&gt;"UL"),INDIRECT(ADDRESS($D341,COLUMN()-12)),0),0), IF($E341&gt;0,IF(AND(INDIRECT(ADDRESS($E341,44))=0,INDIRECT(ADDRESS($E341,38))&lt;&gt;"UL"),INDIRECT(ADDRESS($E341,COLUMN()-12)),0),0), IF($F341&gt;0,IF(AND(INDIRECT(ADDRESS($F341,44))=0,INDIRECT(ADDRESS($F341,38))&lt;&gt;"UL"),INDIRECT(ADDRESS($F341,COLUMN()-12)),0),0), IF($G341&gt;0,IF(AND(INDIRECT(ADDRESS($G341,44))=0,INDIRECT(ADDRESS($G341,38))&lt;&gt;"UL"),INDIRECT(ADDRESS($G341,COLUMN()-12)),0),0), IF($H341&gt;0,IF(AND(INDIRECT(ADDRESS($H341,44))=0,INDIRECT(ADDRESS($H341,38))&lt;&gt;"UL"),INDIRECT(ADDRESS($H341,COLUMN()-12)),0),0), IF($I341&gt;0,IF(AND(INDIRECT(ADDRESS($I341,44))=0,INDIRECT(ADDRESS($I341,38))&lt;&gt;"UL"),INDIRECT(ADDRESS($I341,COLUMN()-12)),0),0), IF($J341&gt;0,IF(AND(INDIRECT(ADDRESS($J341,44))=0,INDIRECT(ADDRESS($J341,38))&lt;&gt;"UL"),INDIRECT(ADDRESS($J341,COLUMN()-12)),0),0), IF($K341&gt;0,IF(AND(INDIRECT(ADDRESS($K341,44))=0,INDIRECT(ADDRESS($K341,38))&lt;&gt;"UL"),INDIRECT(ADDRESS($K341,COLUMN()-11)),0),0), IF($L341&gt;0,IF(AND(INDIRECT(ADDRESS($L341,44))=0,INDIRECT(ADDRESS($L341,38))&lt;&gt;"UL"),INDIRECT(ADDRESS($L341,COLUMN()-11)),0),0), IF($M341&gt;0,IF(AND(INDIRECT(ADDRESS($M341,44))=0,INDIRECT(ADDRESS($M341,38))&lt;&gt;"UL"),INDIRECT(ADDRESS($M341,COLUMN()-11)),0),0))</f>
        <v>0</v>
      </c>
      <c r="BP341" s="57" cm="1">
        <f t="array" aca="1" ref="BP341" ca="1">SUM(IF($C341&gt;0,IF(AND(INDIRECT(ADDRESS($C341,44))=0,INDIRECT(ADDRESS($C341,38))&lt;&gt;"UL"),INDIRECT(ADDRESS($C341,COLUMN()-12)),0),0), IF($D341&gt;0,IF(AND(INDIRECT(ADDRESS($D341,44))=0,INDIRECT(ADDRESS($D341,38))&lt;&gt;"UL"),INDIRECT(ADDRESS($D341,COLUMN()-12)),0),0), IF($E341&gt;0,IF(AND(INDIRECT(ADDRESS($E341,44))=0,INDIRECT(ADDRESS($E341,38))&lt;&gt;"UL"),INDIRECT(ADDRESS($E341,COLUMN()-12)),0),0), IF($F341&gt;0,IF(AND(INDIRECT(ADDRESS($F341,44))=0,INDIRECT(ADDRESS($F341,38))&lt;&gt;"UL"),INDIRECT(ADDRESS($F341,COLUMN()-12)),0),0), IF($G341&gt;0,IF(AND(INDIRECT(ADDRESS($G341,44))=0,INDIRECT(ADDRESS($G341,38))&lt;&gt;"UL"),INDIRECT(ADDRESS($G341,COLUMN()-12)),0),0), IF($H341&gt;0,IF(AND(INDIRECT(ADDRESS($H341,44))=0,INDIRECT(ADDRESS($H341,38))&lt;&gt;"UL"),INDIRECT(ADDRESS($H341,COLUMN()-12)),0),0), IF($I341&gt;0,IF(AND(INDIRECT(ADDRESS($I341,44))=0,INDIRECT(ADDRESS($I341,38))&lt;&gt;"UL"),INDIRECT(ADDRESS($I341,COLUMN()-12)),0),0), IF($J341&gt;0,IF(AND(INDIRECT(ADDRESS($J341,44))=0,INDIRECT(ADDRESS($J341,38))&lt;&gt;"UL"),INDIRECT(ADDRESS($J341,COLUMN()-12)),0),0), IF($K341&gt;0,IF(AND(INDIRECT(ADDRESS($K341,44))=0,INDIRECT(ADDRESS($K341,38))&lt;&gt;"UL"),INDIRECT(ADDRESS($K341,COLUMN()-11)),0),0), IF($L341&gt;0,IF(AND(INDIRECT(ADDRESS($L341,44))=0,INDIRECT(ADDRESS($L341,38))&lt;&gt;"UL"),INDIRECT(ADDRESS($L341,COLUMN()-11)),0),0), IF($M341&gt;0,IF(AND(INDIRECT(ADDRESS($M341,44))=0,INDIRECT(ADDRESS($M341,38))&lt;&gt;"UL"),INDIRECT(ADDRESS($M341,COLUMN()-11)),0),0))</f>
        <v>0</v>
      </c>
      <c r="BQ341" s="57">
        <f t="shared" ca="1" si="237"/>
        <v>0</v>
      </c>
      <c r="BR341" s="161">
        <f t="shared" ca="1" si="238"/>
        <v>79.353112127768</v>
      </c>
      <c r="BS341" s="59"/>
      <c r="BT341" s="56">
        <f t="shared" ca="1" si="239"/>
        <v>2.3678596500375146</v>
      </c>
      <c r="BU341" s="64">
        <f t="shared" ca="1" si="240"/>
        <v>9.8660818751563115E-2</v>
      </c>
      <c r="BV341" s="57" t="s">
        <v>34</v>
      </c>
      <c r="BW341" s="57" cm="1">
        <f t="array" aca="1" ref="BW341" ca="1">SUM(IF($C341&gt;0,IF(AND(INDIRECT(ADDRESS($C341,44))=0,INDIRECT(ADDRESS($C341,38))="UL",ISERROR(SEARCH("Rear",INDIRECT(ADDRESS($C341,33)))),ISERROR(SEARCH("Side",INDIRECT(ADDRESS($C341,33))))),INDIRECT(ADDRESS($C341,COLUMN())),0),0),IF($D341&gt;0,IF(AND(INDIRECT(ADDRESS($D341,44))=0,INDIRECT(ADDRESS($D341,38))="UL",ISERROR(SEARCH("Rear",INDIRECT(ADDRESS($D341,33)))),ISERROR(SEARCH("Side",INDIRECT(ADDRESS($D341,33))))),INDIRECT(ADDRESS($D341,COLUMN())),0),0),IF($E341&gt;0,IF(AND(INDIRECT(ADDRESS($E341,44))=0,INDIRECT(ADDRESS($E341,38))="UL",ISERROR(SEARCH("Rear",INDIRECT(ADDRESS($E341,33)))),ISERROR(SEARCH("Side",INDIRECT(ADDRESS($E341,33))))),INDIRECT(ADDRESS($E341,COLUMN())),0),0),IF($F341&gt;0,IF(AND(INDIRECT(ADDRESS($F341,44))=0,INDIRECT(ADDRESS($F341,38))="UL",ISERROR(SEARCH("Rear",INDIRECT(ADDRESS($F341,33)))),ISERROR(SEARCH("Side",INDIRECT(ADDRESS($F341,33))))),INDIRECT(ADDRESS($F341,COLUMN())),0),0),IF($G341&gt;0,IF(AND(INDIRECT(ADDRESS($G341,44))=0,INDIRECT(ADDRESS($G341,38))="UL",ISERROR(SEARCH("Rear",INDIRECT(ADDRESS($G341,33)))),ISERROR(SEARCH("Side",INDIRECT(ADDRESS($G341,33))))),INDIRECT(ADDRESS($G341,COLUMN())),0),0),IF($H341&gt;0,IF(AND(INDIRECT(ADDRESS($H341,44))=0,INDIRECT(ADDRESS($H341,38))="UL",ISERROR(SEARCH("Rear",INDIRECT(ADDRESS($H341,33)))),ISERROR(SEARCH("Side",INDIRECT(ADDRESS($H341,33))))),INDIRECT(ADDRESS($H341,COLUMN())),0),0),IF($I341&gt;0,IF(AND(INDIRECT(ADDRESS($I341,44))=0,INDIRECT(ADDRESS($I341,38))="UL",ISERROR(SEARCH("Rear",INDIRECT(ADDRESS($I341,33)))),ISERROR(SEARCH("Side",INDIRECT(ADDRESS($I341,33))))),INDIRECT(ADDRESS($I341,COLUMN())),0),0),IF($J341&gt;0,IF(AND(INDIRECT(ADDRESS($J341,44))=0,INDIRECT(ADDRESS($J341,38))="UL",ISERROR(SEARCH("Rear",INDIRECT(ADDRESS($J341,33)))),ISERROR(SEARCH("Side",INDIRECT(ADDRESS($J341,33))))),INDIRECT(ADDRESS($J341,COLUMN())),0),0),IF($K341&gt;0,IF(AND(INDIRECT(ADDRESS($K341,44))=0,INDIRECT(ADDRESS($K341,38))="UL",ISERROR(SEARCH("Rear",INDIRECT(ADDRESS($K341,33)))),ISERROR(SEARCH("Side",INDIRECT(ADDRESS($K341,33))))),INDIRECT(ADDRESS($K341,COLUMN())),0),0),IF($L341&gt;0,IF(AND(INDIRECT(ADDRESS($L341,44))=0,INDIRECT(ADDRESS($L341,38))="UL",ISERROR(SEARCH("Rear",INDIRECT(ADDRESS($L341,33)))),ISERROR(SEARCH("Side",INDIRECT(ADDRESS($L341,33))))),INDIRECT(ADDRESS($L341,COLUMN())),0),0),IF($M341&gt;0,IF(AND(INDIRECT(ADDRESS($M341,44))=0,INDIRECT(ADDRESS($M341,38))="UL",ISERROR(SEARCH("Rear",INDIRECT(ADDRESS($M341,33)))),ISERROR(SEARCH("Side",INDIRECT(ADDRESS($M341,33))))),INDIRECT(ADDRESS($M341,COLUMN())),0),0))</f>
        <v>0.33333333333333331</v>
      </c>
      <c r="BX341" s="57">
        <f t="shared" ca="1" si="241"/>
        <v>0.33333333333333331</v>
      </c>
      <c r="BY341" s="57" cm="1">
        <f t="array" aca="1" ref="BY341" ca="1">SUM(IF($C341&gt;0,IF(AND(INDIRECT(ADDRESS($C341,44))=0,INDIRECT(ADDRESS($C341,38))="UL"),INDIRECT(ADDRESS($C341,COLUMN())),0),0),IF($D341&gt;0,IF(AND(INDIRECT(ADDRESS($D341,44))=0,INDIRECT(ADDRESS($D341,38))="UL"),INDIRECT(ADDRESS($D341,COLUMN())),0),0),IF($E341&gt;0,IF(AND(INDIRECT(ADDRESS($E341,44))=0,INDIRECT(ADDRESS($E341,38))="UL"),INDIRECT(ADDRESS($E341,COLUMN())),0),0),IF($F341&gt;0,IF(AND(INDIRECT(ADDRESS($F341,44))=0,INDIRECT(ADDRESS($F341,38))="UL"),INDIRECT(ADDRESS($F341,COLUMN())),0),0),IF($G341&gt;0,IF(AND(INDIRECT(ADDRESS($G341,44))=0,INDIRECT(ADDRESS($G341,38))="UL"),INDIRECT(ADDRESS($G341,COLUMN())),0),0),IF($H341&gt;0,IF(AND(INDIRECT(ADDRESS($H341,44))=0,INDIRECT(ADDRESS($H341,38))="UL"),INDIRECT(ADDRESS($H341,COLUMN())),0),0),IF($I341&gt;0,IF(AND(INDIRECT(ADDRESS($I341,44))=0,INDIRECT(ADDRESS($I341,38))="UL"),INDIRECT(ADDRESS($I341,COLUMN())),0),0),IF($J341&gt;0,IF(AND(INDIRECT(ADDRESS($J341,44))=0,INDIRECT(ADDRESS($J341,38))="UL"),INDIRECT(ADDRESS($J341,COLUMN())),0),0),IF($K341&gt;0,IF(AND(INDIRECT(ADDRESS($K341,44))=0,INDIRECT(ADDRESS($K341,38))="UL"),INDIRECT(ADDRESS($K341,COLUMN())),0),0),IF($L341&gt;0,IF(AND(INDIRECT(ADDRESS($L341,44))=0,INDIRECT(ADDRESS($L341,38))="UL"),INDIRECT(ADDRESS($L341,COLUMN())),0),0),IF($M341&gt;0,IF(AND(INDIRECT(ADDRESS($M341,44))=0,INDIRECT(ADDRESS($M341,38))="UL"),INDIRECT(ADDRESS($M341,COLUMN())),0),0))</f>
        <v>0.1111111111111111</v>
      </c>
      <c r="BZ341" s="57" cm="1">
        <f t="array" aca="1" ref="BZ341" ca="1">SUM(IF($C341&gt;0,IF(AND(INDIRECT(ADDRESS($C341,44))=0,INDIRECT(ADDRESS($C341,38))="UL"),INDIRECT(ADDRESS($C341,COLUMN())),0),0),IF($D341&gt;0,IF(AND(INDIRECT(ADDRESS($D341,44))=0,INDIRECT(ADDRESS($D341,38))="UL"),INDIRECT(ADDRESS($D341,COLUMN())),0),0),IF($E341&gt;0,IF(AND(INDIRECT(ADDRESS($E341,44))=0,INDIRECT(ADDRESS($E341,38))="UL"),INDIRECT(ADDRESS($E341,COLUMN())),0),0),IF($F341&gt;0,IF(AND(INDIRECT(ADDRESS($F341,44))=0,INDIRECT(ADDRESS($F341,38))="UL"),INDIRECT(ADDRESS($F341,COLUMN())),0),0),IF($G341&gt;0,IF(AND(INDIRECT(ADDRESS($G341,44))=0,INDIRECT(ADDRESS($G341,38))="UL"),INDIRECT(ADDRESS($G341,COLUMN())),0),0),IF($H341&gt;0,IF(AND(INDIRECT(ADDRESS($H341,44))=0,INDIRECT(ADDRESS($H341,38))="UL"),INDIRECT(ADDRESS($H341,COLUMN())),0),0),IF($I341&gt;0,IF(AND(INDIRECT(ADDRESS($I341,44))=0,INDIRECT(ADDRESS($I341,38))="UL"),INDIRECT(ADDRESS($I341,COLUMN())),0),0),IF($J341&gt;0,IF(AND(INDIRECT(ADDRESS($J341,44))=0,INDIRECT(ADDRESS($J341,38))="UL"),INDIRECT(ADDRESS($J341,COLUMN())),0),0),IF($K341&gt;0,IF(AND(INDIRECT(ADDRESS($K341,44))=0,INDIRECT(ADDRESS($K341,38))="UL"),INDIRECT(ADDRESS($K341,COLUMN())),0),0),IF($L341&gt;0,IF(AND(INDIRECT(ADDRESS($L341,44))=0,INDIRECT(ADDRESS($L341,38))="UL"),INDIRECT(ADDRESS($L341,COLUMN())),0),0),IF($M341&gt;0,IF(AND(INDIRECT(ADDRESS($M341,44))=0,INDIRECT(ADDRESS($M341,38))="UL"),INDIRECT(ADDRESS($M341,COLUMN())),0),0))</f>
        <v>5.5555555555555552E-2</v>
      </c>
      <c r="CA341" s="57">
        <f t="shared" ca="1" si="242"/>
        <v>5.5555555555555552E-2</v>
      </c>
      <c r="CB341" s="57"/>
      <c r="CC341" s="57">
        <f t="shared" si="243"/>
        <v>0</v>
      </c>
      <c r="CD341" s="57" cm="1">
        <f t="array" aca="1" ref="CD341" ca="1">SUM(IF($C341&gt;0,IF(AND(INDIRECT(ADDRESS($C341,44))=0,INDIRECT(ADDRESS($C341,38))&lt;&gt;"UL"),INDIRECT(ADDRESS($C341,COLUMN())),0),0),IF($D341&gt;0,IF(AND(INDIRECT(ADDRESS($D341,44))=0,INDIRECT(ADDRESS($D341,38))&lt;&gt;"UL"),INDIRECT(ADDRESS($D341,COLUMN())),0),0),IF($E341&gt;0,IF(AND(INDIRECT(ADDRESS($E341,44))=0,INDIRECT(ADDRESS($E341,38))&lt;&gt;"UL"),INDIRECT(ADDRESS($E341,COLUMN())),0),0),IF($F341&gt;0,IF(AND(INDIRECT(ADDRESS($F341,44))=0,INDIRECT(ADDRESS($F341,38))&lt;&gt;"UL"),INDIRECT(ADDRESS($F341,COLUMN())),0),0),IF($G341&gt;0,IF(AND(INDIRECT(ADDRESS($G341,44))=0,INDIRECT(ADDRESS($G341,38))&lt;&gt;"UL"),INDIRECT(ADDRESS($G341,COLUMN())),0),0),IF($H341&gt;0,IF(AND(INDIRECT(ADDRESS($H341,44))=0,INDIRECT(ADDRESS($H341,38))&lt;&gt;"UL"),INDIRECT(ADDRESS($H341,COLUMN())),0),0),IF($I341&gt;0,IF(AND(INDIRECT(ADDRESS($I341,44))=0,INDIRECT(ADDRESS($I341,38))&lt;&gt;"UL"),INDIRECT(ADDRESS($I341,COLUMN())),0),0),IF($J341&gt;0,IF(AND(INDIRECT(ADDRESS($J341,44))=0,INDIRECT(ADDRESS($J341,38))&lt;&gt;"UL"),INDIRECT(ADDRESS($J341,COLUMN())),0),0),IF($K341&gt;0,IF(AND(INDIRECT(ADDRESS($K341,44))=0,INDIRECT(ADDRESS($K341,38))&lt;&gt;"UL"),INDIRECT(ADDRESS($K341,COLUMN())),0),0),IF($L341&gt;0,IF(AND(INDIRECT(ADDRESS($L341,44))=0,INDIRECT(ADDRESS($L341,38))&lt;&gt;"UL"),INDIRECT(ADDRESS($L341,COLUMN())),0),0),IF($M341&gt;0,IF(AND(INDIRECT(ADDRESS($M341,44))=0,INDIRECT(ADDRESS($M341,38))&lt;&gt;"UL"),INDIRECT(ADDRESS($M341,COLUMN())),0),0))</f>
        <v>0</v>
      </c>
      <c r="CE341" s="57" cm="1">
        <f t="array" aca="1" ref="CE341" ca="1">SUM(IF($C341&gt;0,IF(AND(INDIRECT(ADDRESS($C341,44))=0,INDIRECT(ADDRESS($C341,38))&lt;&gt;"UL"),INDIRECT(ADDRESS($C341,COLUMN())),0),0),IF($D341&gt;0,IF(AND(INDIRECT(ADDRESS($D341,44))=0,INDIRECT(ADDRESS($D341,38))&lt;&gt;"UL"),INDIRECT(ADDRESS($D341,COLUMN())),0),0),IF($E341&gt;0,IF(AND(INDIRECT(ADDRESS($E341,44))=0,INDIRECT(ADDRESS($E341,38))&lt;&gt;"UL"),INDIRECT(ADDRESS($E341,COLUMN())),0),0),IF($F341&gt;0,IF(AND(INDIRECT(ADDRESS($F341,44))=0,INDIRECT(ADDRESS($F341,38))&lt;&gt;"UL"),INDIRECT(ADDRESS($F341,COLUMN())),0),0),IF($G341&gt;0,IF(AND(INDIRECT(ADDRESS($G341,44))=0,INDIRECT(ADDRESS($G341,38))&lt;&gt;"UL"),INDIRECT(ADDRESS($G341,COLUMN())),0),0),IF($H341&gt;0,IF(AND(INDIRECT(ADDRESS($H341,44))=0,INDIRECT(ADDRESS($H341,38))&lt;&gt;"UL"),INDIRECT(ADDRESS($H341,COLUMN())),0),0),IF($I341&gt;0,IF(AND(INDIRECT(ADDRESS($I341,44))=0,INDIRECT(ADDRESS($I341,38))&lt;&gt;"UL"),INDIRECT(ADDRESS($I341,COLUMN())),0),0),IF($J341&gt;0,IF(AND(INDIRECT(ADDRESS($J341,44))=0,INDIRECT(ADDRESS($J341,38))&lt;&gt;"UL"),INDIRECT(ADDRESS($J341,COLUMN())),0),0),IF($K341&gt;0,IF(AND(INDIRECT(ADDRESS($K341,44))=0,INDIRECT(ADDRESS($K341,38))&lt;&gt;"UL"),INDIRECT(ADDRESS($K341,COLUMN())),0),0),IF($L341&gt;0,IF(AND(INDIRECT(ADDRESS($L341,44))=0,INDIRECT(ADDRESS($L341,38))&lt;&gt;"UL"),INDIRECT(ADDRESS($L341,COLUMN())),0),0),IF($M341&gt;0,IF(AND(INDIRECT(ADDRESS($M341,44))=0,INDIRECT(ADDRESS($M341,38))&lt;&gt;"UL"),INDIRECT(ADDRESS($M341,COLUMN())),0),0))</f>
        <v>0</v>
      </c>
      <c r="CF341" s="57">
        <f t="shared" ca="1" si="244"/>
        <v>0</v>
      </c>
      <c r="CG341" s="57">
        <f t="shared" ca="1" si="245"/>
        <v>1.0278322123045385</v>
      </c>
      <c r="CH341" s="57">
        <f t="shared" ca="1" si="246"/>
        <v>4.282634217935577E-2</v>
      </c>
      <c r="CI341" s="19">
        <f t="shared" ca="1" si="247"/>
        <v>20.205696030632211</v>
      </c>
      <c r="CJ341" s="19"/>
      <c r="CK341" s="57" cm="1">
        <f t="array" aca="1" ref="CK341" ca="1">IF(AU341="S", SUM(IF($C341&gt;0,IF(INDIRECT(ADDRESS($C341,43))&lt;&gt;1,INDIRECT(ADDRESS($C341,48)),0),0), IF($D341&gt;0,IF(INDIRECT(ADDRESS($D341,43))&lt;&gt;1,INDIRECT(ADDRESS($D341,48)),0),0), IF($E341&gt;0,IF(INDIRECT(ADDRESS($E341,43))&lt;&gt;1,INDIRECT(ADDRESS($E341,48)),0),0), IF($F341&gt;0,IF(INDIRECT(ADDRESS($F341,43))&lt;&gt;1,INDIRECT(ADDRESS($F341,48)),0),0), IF($G341&gt;0,IF(INDIRECT(ADDRESS($G341,43))&lt;&gt;1,INDIRECT(ADDRESS($G341,48)),0),0), IF($H341&gt;0,IF(INDIRECT(ADDRESS($H341,43))&lt;&gt;1,INDIRECT(ADDRESS($H341,48)),0),0), IF($I341&gt;0,IF(INDIRECT(ADDRESS($I341,43))&lt;&gt;1,INDIRECT(ADDRESS($I341,48)),0),0), IF($J341&gt;0,IF(INDIRECT(ADDRESS($J341,43))&lt;&gt;1,INDIRECT(ADDRESS($J341,48)),0),0), IF($K341&gt;0,IF(INDIRECT(ADDRESS($K341,43))&lt;&gt;1,INDIRECT(ADDRESS($K341,48)),0),0), IF($L341&gt;0,IF(INDIRECT(ADDRESS($L341,43))&lt;&gt;1,INDIRECT(ADDRESS($L341,48)),0),0), IF($M341&gt;0,IF(INDIRECT(ADDRESS($M341,43))&lt;&gt;1,INDIRECT(ADDRESS($M341,48)),0),0)), IF(AU341="L",SUM(IF($C341&gt;0,IF(INDIRECT(ADDRESS($C341,43))&lt;&gt;1,INDIRECT(ADDRESS($C341,50)),0),0), IF($D341&gt;0,IF(INDIRECT(ADDRESS($D341,43))&lt;&gt;1,INDIRECT(ADDRESS($D341,50)),0),0), IF($E341&gt;0,IF(INDIRECT(ADDRESS($E341,43))&lt;&gt;1,INDIRECT(ADDRESS($E341,50)),0),0), IF($F341&gt;0,IF(INDIRECT(ADDRESS($F341,43))&lt;&gt;1,INDIRECT(ADDRESS($F341,50)),0),0), IF($G341&gt;0,IF(INDIRECT(ADDRESS($G341,43))&lt;&gt;1,INDIRECT(ADDRESS($G341,50)),0),0), IF($G341&gt;0,IF(INDIRECT(ADDRESS($G341,43))&lt;&gt;1,INDIRECT(ADDRESS($G341,50)),0),0), IF($H341&gt;0,IF(INDIRECT(ADDRESS($H341,43))&lt;&gt;1,INDIRECT(ADDRESS($H341,50)),0),0), IF($I341&gt;0,IF(INDIRECT(ADDRESS($I341,43))&lt;&gt;1,INDIRECT(ADDRESS($I341,50)),0),0), IF($J341&gt;0,IF(INDIRECT(ADDRESS($J341,43))&lt;&gt;1,INDIRECT(ADDRESS($J341,50)),0),0), IF($K341&gt;0,IF(INDIRECT(ADDRESS($K341,43))&lt;&gt;1,INDIRECT(ADDRESS($K341,50)),0),0), IF($L341&gt;0,IF(INDIRECT(ADDRESS($L341,43))&lt;&gt;1,INDIRECT(ADDRESS($L341,50)),0),0), IF($M341&gt;0,IF(INDIRECT(ADDRESS($M341,43))&lt;&gt;1,INDIRECT(ADDRESS($M341,50)),0),0)), SUM(IF($C341&gt;0,IF(INDIRECT(ADDRESS($C341,43))&lt;&gt;1,INDIRECT(ADDRESS($C341,49)),0),0), IF($D341&gt;0,IF(INDIRECT(ADDRESS($D341,43))&lt;&gt;1,INDIRECT(ADDRESS($D341,49)),0),0), IF($E341&gt;0,IF(INDIRECT(ADDRESS($E341,43))&lt;&gt;1,INDIRECT(ADDRESS($E341,49)),0),0), IF($F341&gt;0,IF(INDIRECT(ADDRESS($F341,43))&lt;&gt;1,INDIRECT(ADDRESS($F341,49)),0),0), IF($G341&gt;0,IF(INDIRECT(ADDRESS($G341,43))&lt;&gt;1,INDIRECT(ADDRESS($G341,49)),0),0), IF($G341&gt;0,IF(INDIRECT(ADDRESS($G341,43))&lt;&gt;1,INDIRECT(ADDRESS($G341,49)),0),0), IF($H341&gt;0,IF(INDIRECT(ADDRESS($H341,43))&lt;&gt;1,INDIRECT(ADDRESS($H341,49)),0),0), IF($I341&gt;0,IF(INDIRECT(ADDRESS($I341,43))&lt;&gt;1,INDIRECT(ADDRESS($I341,49)),0),0), IF($J341&gt;0,IF(INDIRECT(ADDRESS($J341,43))&lt;&gt;1,INDIRECT(ADDRESS($J341,49)),0),0), IF($K341&gt;0,IF(INDIRECT(ADDRESS($K341,43))&lt;&gt;1,INDIRECT(ADDRESS($K341,49)),0),0), IF($L341&gt;0,IF(INDIRECT(ADDRESS($L341,43))&lt;&gt;1,INDIRECT(ADDRESS($L341,49)),0),0), IF($M341&gt;0,IF(INDIRECT(ADDRESS($M341,43))&lt;&gt;1,INDIRECT(ADDRESS($M341,49)),0),0))))</f>
        <v>1.3333333333333333</v>
      </c>
      <c r="CL341" s="57" cm="1">
        <f t="array" aca="1" ref="CL341" ca="1">SUM(IF($C341&gt;0,IF(INDIRECT(ADDRESS($C341,44))=1,INDIRECT(ADDRESS($C341,90)),0),0), IF($D341&gt;0,IF(INDIRECT(ADDRESS($D341,44))=1,INDIRECT(ADDRESS($D341,90)),0),0), IF($E341&gt;0,IF(INDIRECT(ADDRESS($E341,44))=1,INDIRECT(ADDRESS($E341,90)),0),0), IF($F341&gt;0,IF(INDIRECT(ADDRESS($F341,44))=1,INDIRECT(ADDRESS($F341,90)),0),0), IF($G341&gt;0,IF(INDIRECT(ADDRESS($G341,44))=1,INDIRECT(ADDRESS($G341,90)),0),0), IF($H341&gt;0,IF(INDIRECT(ADDRESS($H341,44))=1,INDIRECT(ADDRESS($H341,90)),0),0), IF($I341&gt;0,IF(INDIRECT(ADDRESS($I341,44))=1,INDIRECT(ADDRESS($I341,90)),0),0), IF($J341&gt;0,IF(INDIRECT(ADDRESS($J341,44))=1,INDIRECT(ADDRESS($J341,90)),0),0), IF($K341&gt;0,IF(INDIRECT(ADDRESS($K341,44))=1,INDIRECT(ADDRESS($K341,90)),0),0), IF($L341&gt;0,IF(INDIRECT(ADDRESS($L341,44))=1,INDIRECT(ADDRESS($L341,90)),0),0), IF($M341&gt;0,IF(INDIRECT(ADDRESS($M341,44))=1,INDIRECT(ADDRESS($M341,90)),0),0))</f>
        <v>0</v>
      </c>
      <c r="CM341" s="56">
        <f t="shared" ca="1" si="248"/>
        <v>0.72632476033176119</v>
      </c>
      <c r="CN341" s="59"/>
    </row>
    <row r="343" spans="1:92" ht="15.5" x14ac:dyDescent="0.25">
      <c r="A343" s="12" t="s">
        <v>169</v>
      </c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"/>
      <c r="O343" s="13"/>
      <c r="P343" s="13"/>
      <c r="Q343" s="13"/>
      <c r="R343" s="13"/>
      <c r="S343" s="14"/>
      <c r="T343" s="13"/>
      <c r="U343" s="13"/>
      <c r="V343" s="13"/>
      <c r="W343" s="13"/>
      <c r="Z343" s="14"/>
      <c r="AA343" s="15"/>
      <c r="AF343" s="15"/>
      <c r="AG343" s="15"/>
    </row>
    <row r="344" spans="1:92" ht="15.5" x14ac:dyDescent="0.25">
      <c r="A344" s="12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"/>
      <c r="O344" s="13"/>
      <c r="P344" s="13"/>
      <c r="Q344" s="13"/>
      <c r="R344" s="13"/>
      <c r="S344" s="14"/>
      <c r="T344" s="13"/>
      <c r="U344" s="13"/>
      <c r="V344" s="13"/>
      <c r="W344" s="13"/>
      <c r="Z344" s="14"/>
      <c r="AA344" s="15"/>
      <c r="AF344" s="15"/>
      <c r="AG344" s="15"/>
    </row>
    <row r="345" spans="1:92" ht="13" x14ac:dyDescent="0.25">
      <c r="A345" s="17" t="s">
        <v>61</v>
      </c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"/>
      <c r="O345" s="13"/>
      <c r="P345" s="13"/>
      <c r="Q345" s="13"/>
      <c r="R345" s="13"/>
      <c r="S345" s="14"/>
      <c r="T345" s="13"/>
      <c r="U345" s="13"/>
      <c r="V345" s="13"/>
      <c r="W345" s="13"/>
      <c r="Z345" s="14"/>
      <c r="AA345" s="15"/>
      <c r="AF345" s="15"/>
      <c r="AG345" s="15"/>
    </row>
    <row r="346" spans="1:92" x14ac:dyDescent="0.25">
      <c r="A346" s="15" t="s">
        <v>457</v>
      </c>
      <c r="B346" s="13"/>
      <c r="C346" s="13">
        <v>131</v>
      </c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>
        <v>8</v>
      </c>
      <c r="O346" s="13" t="s">
        <v>63</v>
      </c>
      <c r="P346" s="13">
        <v>3</v>
      </c>
      <c r="Q346" s="13" t="s">
        <v>64</v>
      </c>
      <c r="R346" s="13" t="s">
        <v>64</v>
      </c>
      <c r="S346" s="14">
        <v>2</v>
      </c>
      <c r="T346" s="13" t="s">
        <v>171</v>
      </c>
      <c r="U346" s="13">
        <v>6</v>
      </c>
      <c r="V346" s="13"/>
      <c r="W346" s="13">
        <v>3</v>
      </c>
      <c r="X346" s="1">
        <v>6</v>
      </c>
      <c r="Y346" s="1">
        <v>2</v>
      </c>
      <c r="Z346" s="14">
        <v>5</v>
      </c>
      <c r="AA346" s="15" t="s">
        <v>460</v>
      </c>
      <c r="AB346" s="56">
        <f>((U346/8)^$V$296)*((((X346-(Y346-1)/2)/8)^$X$296)*((S346/3)^$S$296))*(((8-W346)/6)^$W$296)</f>
        <v>0.79387955742428784</v>
      </c>
      <c r="AC346" s="56">
        <f>SUM(((25/N346)^$Z$296)*(AB346/$AB$34))</f>
        <v>2.3503769331789961</v>
      </c>
      <c r="AD346" s="56">
        <f>(P346/($CN$34*(1/AC346)))</f>
        <v>6.1314180865539027</v>
      </c>
      <c r="AF346" s="15"/>
      <c r="AG346" s="15"/>
      <c r="CI346" s="19">
        <f>AD346*X346</f>
        <v>36.788508519323415</v>
      </c>
      <c r="CJ346" s="19"/>
      <c r="CK346" s="19"/>
    </row>
    <row r="348" spans="1:92" ht="13" x14ac:dyDescent="0.25">
      <c r="A348" s="17" t="s">
        <v>2</v>
      </c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"/>
      <c r="O348" s="13"/>
      <c r="P348" s="13"/>
      <c r="Q348" s="13"/>
      <c r="R348" s="13"/>
      <c r="S348" s="14"/>
      <c r="T348" s="13"/>
      <c r="U348" s="13"/>
      <c r="V348" s="13"/>
      <c r="W348" s="13"/>
      <c r="Z348" s="14"/>
      <c r="AA348" s="15"/>
      <c r="AF348" s="15"/>
      <c r="AG348" s="15"/>
    </row>
    <row r="349" spans="1:92" x14ac:dyDescent="0.25">
      <c r="A349" s="15" t="s">
        <v>182</v>
      </c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40" t="s">
        <v>80</v>
      </c>
      <c r="O349" s="13"/>
      <c r="P349" s="13"/>
      <c r="Q349" s="13"/>
      <c r="R349" s="13"/>
      <c r="S349" s="14"/>
      <c r="T349" s="13"/>
      <c r="U349" s="13"/>
      <c r="V349" s="13"/>
      <c r="W349" s="13"/>
      <c r="Z349" s="14"/>
      <c r="AA349" s="15"/>
      <c r="AF349" s="15" t="s">
        <v>183</v>
      </c>
      <c r="AG349" s="13" t="s">
        <v>81</v>
      </c>
      <c r="AH349" s="13">
        <v>2</v>
      </c>
      <c r="AI349" s="13">
        <v>6</v>
      </c>
      <c r="AJ349" s="13">
        <v>0</v>
      </c>
      <c r="AK349" s="13">
        <v>4</v>
      </c>
      <c r="AL349" s="13" t="s">
        <v>82</v>
      </c>
      <c r="AM349" s="13">
        <v>7</v>
      </c>
      <c r="AN349" s="13">
        <v>0</v>
      </c>
      <c r="AO349" s="13">
        <v>3</v>
      </c>
      <c r="AP349" s="13">
        <v>1</v>
      </c>
      <c r="AQ349" s="13"/>
      <c r="AR349" s="13"/>
      <c r="AS349" s="13"/>
      <c r="AT349" s="15"/>
      <c r="AU349" s="24"/>
      <c r="AV349" s="4">
        <f t="shared" ref="AV349:AX350" si="249">SUM(1/3*AH349*(7-$AK349+7-$AM349)/6)</f>
        <v>0.33333333333333331</v>
      </c>
      <c r="AW349" s="4">
        <f t="shared" si="249"/>
        <v>1</v>
      </c>
      <c r="AX349" s="4">
        <f t="shared" si="249"/>
        <v>0</v>
      </c>
      <c r="AY349" s="27">
        <f>AW349</f>
        <v>1</v>
      </c>
      <c r="AZ349" s="27">
        <f>SUM(AV349:AX349)/3</f>
        <v>0.44444444444444442</v>
      </c>
      <c r="BA349" s="27">
        <f>(((AX349+AW349*$BE$296)/(1+$BE$296)*AO349/3*2+(((AX349+AW349*$BE$296+AV349*$BE$296^2)/(1+$BE$296+$BE$296^2)*AO349/3*(AP349-1+AN349)/5)*3))/5)</f>
        <v>0.26666666666666666</v>
      </c>
      <c r="BB349" s="27">
        <f>(((AX349+AV349*$BE$296)/(1+$BE$296)*AO349/3*2+(((AX349+AV349*$BE$296+AW349*$BE$296^2)/(1+$BE$296+$BE$296^2)*AO349/3*(AP349-1+AN349)/5)*3))/5)</f>
        <v>8.8888888888888878E-2</v>
      </c>
      <c r="BC349" s="27">
        <f>(((AV349+AX349*$BE$296)/(1+$BE$296)*AO349/3*2+(((AV349+AX349*$BE$296+AW349*$BE$296^2)/(1+$BE$296+$BE$296^2)*AO349/3*(AP349-1+AN349)/5)*3))/5)</f>
        <v>4.4444444444444439E-2</v>
      </c>
      <c r="BD349" s="27">
        <f>(((AV349+AW349*$BE$296)/(1+$BE$296)*AO349/3*2+(((AV349+AW349*$BE$296+AX349*$BE$296^2)/(1+$BE$296+$BE$296^2)*AO349/3*(AP349-1+AN349)/5)*3))/5)</f>
        <v>0.31111111111111112</v>
      </c>
      <c r="BE349" s="27"/>
      <c r="BF349" s="27"/>
      <c r="BG349" s="25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157"/>
      <c r="BS349" s="26"/>
      <c r="BT349" s="26"/>
      <c r="BU349"/>
      <c r="BV349" s="27"/>
      <c r="BW349" s="27">
        <f>(1/3*ROUNDUP((AI349/2),0)*(7-$AK349+7-$AM349)/6)</f>
        <v>0.5</v>
      </c>
      <c r="BX349" s="27"/>
      <c r="BY349" s="27">
        <f>((BW349*AO349/3)+(((BW349+AV349*$BE$296) / (1+$BE$296)*AO349/3*(AP349-1+AN349)/5)*2))/3</f>
        <v>0.16666666666666666</v>
      </c>
      <c r="BZ349" s="27">
        <f>((AV349*AO349/3)+(((AV349+BW349*$BE$296) / (1+$BE$296)*AO349/3*(AP349-1+AN349)/5)*2))/3</f>
        <v>0.1111111111111111</v>
      </c>
      <c r="CA349" s="27"/>
      <c r="CB349" s="27"/>
      <c r="CC349" s="27"/>
      <c r="CD349" s="27"/>
      <c r="CE349" s="27"/>
      <c r="CF349" s="27"/>
      <c r="CG349" s="27"/>
      <c r="CH349" s="27"/>
      <c r="CL349" s="27"/>
      <c r="CM349" s="23"/>
      <c r="CN349" s="26"/>
    </row>
    <row r="350" spans="1:92" x14ac:dyDescent="0.25">
      <c r="A350" s="15" t="s">
        <v>188</v>
      </c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40">
        <v>1</v>
      </c>
      <c r="O350" s="13"/>
      <c r="P350" s="13"/>
      <c r="Q350" s="13"/>
      <c r="R350" s="13"/>
      <c r="S350" s="14"/>
      <c r="T350" s="13"/>
      <c r="U350" s="13"/>
      <c r="V350" s="13"/>
      <c r="W350" s="13"/>
      <c r="Z350" s="14"/>
      <c r="AA350" s="15"/>
      <c r="AF350" s="15" t="s">
        <v>188</v>
      </c>
      <c r="AG350" s="13" t="s">
        <v>81</v>
      </c>
      <c r="AH350" s="13">
        <v>1</v>
      </c>
      <c r="AI350" s="13">
        <v>2</v>
      </c>
      <c r="AJ350" s="13">
        <v>0</v>
      </c>
      <c r="AK350" s="13">
        <v>4</v>
      </c>
      <c r="AL350" s="13" t="s">
        <v>82</v>
      </c>
      <c r="AM350" s="13">
        <v>7</v>
      </c>
      <c r="AN350" s="13"/>
      <c r="AO350" s="1">
        <v>3</v>
      </c>
      <c r="AP350" s="1">
        <v>1</v>
      </c>
      <c r="AQ350" s="1"/>
      <c r="AR350" s="1"/>
      <c r="AS350" s="1"/>
      <c r="AT350"/>
      <c r="AU350" s="4"/>
      <c r="AV350" s="4">
        <f t="shared" si="249"/>
        <v>0.16666666666666666</v>
      </c>
      <c r="AW350" s="4">
        <f t="shared" si="249"/>
        <v>0.33333333333333331</v>
      </c>
      <c r="AX350" s="4">
        <f t="shared" si="249"/>
        <v>0</v>
      </c>
      <c r="AY350" s="27">
        <f>AV350</f>
        <v>0.16666666666666666</v>
      </c>
      <c r="AZ350" s="27">
        <f>SUM(AV350:AX350)/3</f>
        <v>0.16666666666666666</v>
      </c>
      <c r="BA350" s="27">
        <f>(((AX350+AW350*$BE$296)/(1+$BE$296)*AO350/3*2+(((AX350+AW350*$BE$296+AV350*$BE$296^2)/(1+$BE$296+$BE$296^2)*AO350/3*(AP350-1+AN350)/5)*3))/5)</f>
        <v>8.8888888888888878E-2</v>
      </c>
      <c r="BB350" s="27">
        <f>(((AX350+AV350*$BE$296)/(1+$BE$296)*AO350/3*2+(((AX350+AV350*$BE$296+AW350*$BE$296^2)/(1+$BE$296+$BE$296^2)*AO350/3*(AP350-1+AN350)/5)*3))/5)</f>
        <v>4.4444444444444439E-2</v>
      </c>
      <c r="BC350" s="27">
        <f>(((AV350+AX350*$BE$296)/(1+$BE$296)*AO350/3*2+(((AV350+AX350*$BE$296+AW350*$BE$296^2)/(1+$BE$296+$BE$296^2)*AO350/3*(AP350-1+AN350)/5)*3))/5)</f>
        <v>2.222222222222222E-2</v>
      </c>
      <c r="BD350" s="27">
        <f>(((AV350+AW350*$BE$296)/(1+$BE$296)*AO350/3*2+(((AV350+AW350*$BE$296+AX350*$BE$296^2)/(1+$BE$296+$BE$296^2)*AO350/3*(AP350-1+AN350)/5)*3))/5)</f>
        <v>0.11111111111111109</v>
      </c>
      <c r="BE350" s="27"/>
      <c r="BF350" s="27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16"/>
      <c r="BS350" s="1"/>
      <c r="BT350" s="84"/>
      <c r="BU350" s="84"/>
      <c r="BV350" s="27"/>
      <c r="BW350" s="27">
        <f>(1/3*ROUNDUP((AI350/2),0)*(7-$AK350+7-$AM350)/6)</f>
        <v>0.16666666666666666</v>
      </c>
      <c r="BX350" s="27"/>
      <c r="BY350" s="27">
        <f>((BW350*AO350/3)+(((BW350+AV350*$BE$296) / (1+$BE$296)*AO350/3*(AP350-1+AN350)/5)*2))/3</f>
        <v>5.5555555555555552E-2</v>
      </c>
      <c r="BZ350" s="27">
        <f>((AV350*AO350/3)+(((AV350+BW350*$BE$296) / (1+$BE$296)*AO350/3*(AP350-1+AN350)/5)*2))/3</f>
        <v>5.5555555555555552E-2</v>
      </c>
      <c r="CA350" s="27"/>
      <c r="CB350" s="27"/>
      <c r="CC350" s="27"/>
      <c r="CD350" s="27"/>
      <c r="CE350" s="27"/>
      <c r="CF350" s="27"/>
      <c r="CG350" s="27"/>
      <c r="CH350" s="27"/>
      <c r="CL350" s="27"/>
      <c r="CM350" s="83"/>
      <c r="CN350" s="13"/>
    </row>
    <row r="352" spans="1:92" x14ac:dyDescent="0.25">
      <c r="A352" s="65" t="s">
        <v>456</v>
      </c>
      <c r="B352" s="74">
        <v>346</v>
      </c>
      <c r="C352" s="74">
        <v>131</v>
      </c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67">
        <f ca="1">SUM(INDIRECT(ADDRESS(B352,COLUMN())),IF(C352&gt;0,INDIRECT(ADDRESS(C352,COLUMN())),0),IF(D352&gt;0,INDIRECT(ADDRESS(D352,COLUMN())),0),IF(E352&gt;0,INDIRECT(ADDRESS(E352,COLUMN())),0),IF(F352&gt;0,INDIRECT(ADDRESS(F352,COLUMN())),0),IF(G352&gt;0,INDIRECT(ADDRESS(G352,COLUMN())),0),IF(H352&gt;0,INDIRECT(ADDRESS(H352,COLUMN())),0),IF(I352&gt;0,INDIRECT(ADDRESS(I352,COLUMN())),0),IF(J352&gt;0,INDIRECT(ADDRESS(J352,COLUMN())),0),IF(K352&gt;0,INDIRECT(ADDRESS(K352,COLUMN())),0),IF(L352&gt;0,INDIRECT(ADDRESS(L352,COLUMN())),0),IF(M352&gt;0,INDIRECT(ADDRESS(M352,COLUMN())),0))</f>
        <v>8</v>
      </c>
      <c r="O352" s="67" t="str" cm="1">
        <f t="array" aca="1" ref="O352" ca="1">INDIRECT(ADDRESS($B352,COLUMN()))</f>
        <v>Fighter</v>
      </c>
      <c r="P352" s="67">
        <v>2</v>
      </c>
      <c r="Q352" s="67" t="str" cm="1">
        <f t="array" aca="1" ref="Q352" ca="1">INDIRECT(ADDRESS($B352,COLUMN()))</f>
        <v>-</v>
      </c>
      <c r="R352" s="67" t="str" cm="1">
        <f t="array" aca="1" ref="R352" ca="1">INDIRECT(ADDRESS($B352,COLUMN()))</f>
        <v>-</v>
      </c>
      <c r="S352" s="67" cm="1">
        <f t="array" aca="1" ref="S352" ca="1">INDIRECT(ADDRESS($B352,COLUMN()))</f>
        <v>2</v>
      </c>
      <c r="T352" s="67" t="str" cm="1">
        <f t="array" aca="1" ref="T352" ca="1">INDIRECT(ADDRESS($B352,COLUMN()))</f>
        <v>1-6</v>
      </c>
      <c r="U352" s="67" cm="1">
        <f t="array" aca="1" ref="U352" ca="1">INDIRECT(ADDRESS($B352,COLUMN()))</f>
        <v>6</v>
      </c>
      <c r="V352" s="67" cm="1">
        <f t="array" aca="1" ref="V352" ca="1">INDIRECT(ADDRESS($B352,COLUMN()))</f>
        <v>0</v>
      </c>
      <c r="W352" s="67" cm="1">
        <f t="array" aca="1" ref="W352" ca="1">INDIRECT(ADDRESS($B352,COLUMN()))</f>
        <v>3</v>
      </c>
      <c r="X352" s="67">
        <v>5</v>
      </c>
      <c r="Y352" s="67">
        <v>1</v>
      </c>
      <c r="Z352" s="67" cm="1">
        <f t="array" aca="1" ref="Z352" ca="1">INDIRECT(ADDRESS($B352,COLUMN()))</f>
        <v>5</v>
      </c>
      <c r="AA352" s="67" t="str" cm="1">
        <f t="array" aca="1" ref="AA352" ca="1">INDIRECT(ADDRESS($B352,COLUMN()))</f>
        <v>Rocket Boosters, Valuable Cargo</v>
      </c>
      <c r="AB352" s="56">
        <f ca="1">((U352/8)^$V$296)*((((X352-(Y352-1)/2)/8)^$X$296)*((S352/3)^$S$296))*(((8-W352)/6)^$W$296)</f>
        <v>0.77334205921272392</v>
      </c>
      <c r="AC352" s="56">
        <f ca="1">SUM(((25/N352)^$Z$296)*(AB352/$AB$34))</f>
        <v>2.2895731732002438</v>
      </c>
      <c r="AD352" s="56">
        <f ca="1">(P352/($CN$34*(1/AC352)))</f>
        <v>3.9818663881743368</v>
      </c>
      <c r="AF352" s="65"/>
      <c r="AG352" s="65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52"/>
      <c r="AU352" s="54" t="s">
        <v>113</v>
      </c>
      <c r="AV352" s="57" cm="1">
        <f t="array" aca="1" ref="AV352" ca="1">SUM(IF($C352&gt;0,IF(AND(INDIRECT(ADDRESS($C352,44))=0,INDIRECT(ADDRESS($C352,38))="UL",ISERROR(SEARCH("Rear",INDIRECT(ADDRESS($C352,33)))),ISERROR(SEARCH("Side",INDIRECT(ADDRESS($C352,33))))),INDIRECT(ADDRESS($C352,COLUMN())),0),0),IF($D352&gt;0,IF(AND(INDIRECT(ADDRESS($D352,44))=0,INDIRECT(ADDRESS($D352,38))="UL",ISERROR(SEARCH("Rear",INDIRECT(ADDRESS($D352,33)))),ISERROR(SEARCH("Side",INDIRECT(ADDRESS($D352,33))))),INDIRECT(ADDRESS($D352,COLUMN())),0),0),IF($E352&gt;0,IF(AND(INDIRECT(ADDRESS($E352,44))=0,INDIRECT(ADDRESS($E352,38))="UL",ISERROR(SEARCH("Rear",INDIRECT(ADDRESS($E352,33)))),ISERROR(SEARCH("Side",INDIRECT(ADDRESS($E352,33))))),INDIRECT(ADDRESS($E352,COLUMN())),0),0),IF($F352&gt;0,IF(AND(INDIRECT(ADDRESS($F352,44))=0,INDIRECT(ADDRESS($F352,38))="UL",ISERROR(SEARCH("Rear",INDIRECT(ADDRESS($F352,33)))),ISERROR(SEARCH("Side",INDIRECT(ADDRESS($F352,33))))),INDIRECT(ADDRESS($F352,COLUMN())),0),0),IF($G352&gt;0,IF(AND(INDIRECT(ADDRESS($G352,44))=0,INDIRECT(ADDRESS($G352,38))="UL",ISERROR(SEARCH("Rear",INDIRECT(ADDRESS($G352,33)))),ISERROR(SEARCH("Side",INDIRECT(ADDRESS($G352,33))))),INDIRECT(ADDRESS($G352,COLUMN())),0),0),IF($H352&gt;0,IF(AND(INDIRECT(ADDRESS($H352,44))=0,INDIRECT(ADDRESS($H352,38))="UL",ISERROR(SEARCH("Rear",INDIRECT(ADDRESS($H352,33)))),ISERROR(SEARCH("Side",INDIRECT(ADDRESS($H352,33))))),INDIRECT(ADDRESS($H352,COLUMN())),0),0),IF($I352&gt;0,IF(AND(INDIRECT(ADDRESS($I352,44))=0,INDIRECT(ADDRESS($I352,38))="UL",ISERROR(SEARCH("Rear",INDIRECT(ADDRESS($I352,33)))),ISERROR(SEARCH("Side",INDIRECT(ADDRESS($I352,33))))),INDIRECT(ADDRESS($I352,COLUMN())),0),0),IF($J352&gt;0,IF(AND(INDIRECT(ADDRESS($J352,44))=0,INDIRECT(ADDRESS($J352,38))="UL",ISERROR(SEARCH("Rear",INDIRECT(ADDRESS($J352,33)))),ISERROR(SEARCH("Side",INDIRECT(ADDRESS($J352,33))))),INDIRECT(ADDRESS($J352,COLUMN())),0),0),IF($K352&gt;0,IF(AND(INDIRECT(ADDRESS($K352,44))=0,INDIRECT(ADDRESS($K352,38))="UL",ISERROR(SEARCH("Rear",INDIRECT(ADDRESS($K352,33)))),ISERROR(SEARCH("Side",INDIRECT(ADDRESS($K352,33))))),INDIRECT(ADDRESS($K352,COLUMN())),0),0),IF($L352&gt;0,IF(AND(INDIRECT(ADDRESS($L352,44))=0,INDIRECT(ADDRESS($L352,38))="UL",ISERROR(SEARCH("Rear",INDIRECT(ADDRESS($L352,33)))),ISERROR(SEARCH("Side",INDIRECT(ADDRESS($L352,33))))),INDIRECT(ADDRESS($L352,COLUMN())),0),0),IF($M352&gt;0,IF(AND(INDIRECT(ADDRESS($M352,44))=0,INDIRECT(ADDRESS($M352,38))="UL",ISERROR(SEARCH("Rear",INDIRECT(ADDRESS($M352,33)))),ISERROR(SEARCH("Side",INDIRECT(ADDRESS($M352,33))))),INDIRECT(ADDRESS($M352,COLUMN())),0),0))</f>
        <v>0.22222222222222221</v>
      </c>
      <c r="AW352" s="57" cm="1">
        <f t="array" aca="1" ref="AW352" ca="1">SUM(IF($C352&gt;0,IF(AND(INDIRECT(ADDRESS($C352,44))=0,INDIRECT(ADDRESS($C352,38))="UL",ISERROR(SEARCH("Rear",INDIRECT(ADDRESS($C352,33)))),ISERROR(SEARCH("Side",INDIRECT(ADDRESS($C352,33))))),INDIRECT(ADDRESS($C352,COLUMN())),0),0),IF($D352&gt;0,IF(AND(INDIRECT(ADDRESS($D352,44))=0,INDIRECT(ADDRESS($D352,38))="UL",ISERROR(SEARCH("Rear",INDIRECT(ADDRESS($D352,33)))),ISERROR(SEARCH("Side",INDIRECT(ADDRESS($D352,33))))),INDIRECT(ADDRESS($D352,COLUMN())),0),0),IF($E352&gt;0,IF(AND(INDIRECT(ADDRESS($E352,44))=0,INDIRECT(ADDRESS($E352,38))="UL",ISERROR(SEARCH("Rear",INDIRECT(ADDRESS($E352,33)))),ISERROR(SEARCH("Side",INDIRECT(ADDRESS($E352,33))))),INDIRECT(ADDRESS($E352,COLUMN())),0),0),IF($F352&gt;0,IF(AND(INDIRECT(ADDRESS($F352,44))=0,INDIRECT(ADDRESS($F352,38))="UL",ISERROR(SEARCH("Rear",INDIRECT(ADDRESS($F352,33)))),ISERROR(SEARCH("Side",INDIRECT(ADDRESS($F352,33))))),INDIRECT(ADDRESS($F352,COLUMN())),0),0),IF($G352&gt;0,IF(AND(INDIRECT(ADDRESS($G352,44))=0,INDIRECT(ADDRESS($G352,38))="UL",ISERROR(SEARCH("Rear",INDIRECT(ADDRESS($G352,33)))),ISERROR(SEARCH("Side",INDIRECT(ADDRESS($G352,33))))),INDIRECT(ADDRESS($G352,COLUMN())),0),0),IF($H352&gt;0,IF(AND(INDIRECT(ADDRESS($H352,44))=0,INDIRECT(ADDRESS($H352,38))="UL",ISERROR(SEARCH("Rear",INDIRECT(ADDRESS($H352,33)))),ISERROR(SEARCH("Side",INDIRECT(ADDRESS($H352,33))))),INDIRECT(ADDRESS($H352,COLUMN())),0),0),IF($I352&gt;0,IF(AND(INDIRECT(ADDRESS($I352,44))=0,INDIRECT(ADDRESS($I352,38))="UL",ISERROR(SEARCH("Rear",INDIRECT(ADDRESS($I352,33)))),ISERROR(SEARCH("Side",INDIRECT(ADDRESS($I352,33))))),INDIRECT(ADDRESS($I352,COLUMN())),0),0),IF($J352&gt;0,IF(AND(INDIRECT(ADDRESS($J352,44))=0,INDIRECT(ADDRESS($J352,38))="UL",ISERROR(SEARCH("Rear",INDIRECT(ADDRESS($J352,33)))),ISERROR(SEARCH("Side",INDIRECT(ADDRESS($J352,33))))),INDIRECT(ADDRESS($J352,COLUMN())),0),0),IF($K352&gt;0,IF(AND(INDIRECT(ADDRESS($K352,44))=0,INDIRECT(ADDRESS($K352,38))="UL",ISERROR(SEARCH("Rear",INDIRECT(ADDRESS($K352,33)))),ISERROR(SEARCH("Side",INDIRECT(ADDRESS($K352,33))))),INDIRECT(ADDRESS($K352,COLUMN())),0),0),IF($L352&gt;0,IF(AND(INDIRECT(ADDRESS($L352,44))=0,INDIRECT(ADDRESS($L352,38))="UL",ISERROR(SEARCH("Rear",INDIRECT(ADDRESS($L352,33)))),ISERROR(SEARCH("Side",INDIRECT(ADDRESS($L352,33))))),INDIRECT(ADDRESS($L352,COLUMN())),0),0),IF($M352&gt;0,IF(AND(INDIRECT(ADDRESS($M352,44))=0,INDIRECT(ADDRESS($M352,38))="UL",ISERROR(SEARCH("Rear",INDIRECT(ADDRESS($M352,33)))),ISERROR(SEARCH("Side",INDIRECT(ADDRESS($M352,33))))),INDIRECT(ADDRESS($M352,COLUMN())),0),0))</f>
        <v>0.1111111111111111</v>
      </c>
      <c r="AX352" s="57" cm="1">
        <f t="array" aca="1" ref="AX352" ca="1">SUM(IF($C352&gt;0,IF(AND(INDIRECT(ADDRESS($C352,44))=0,INDIRECT(ADDRESS($C352,38))="UL",ISERROR(SEARCH("Rear",INDIRECT(ADDRESS($C352,33)))),ISERROR(SEARCH("Side",INDIRECT(ADDRESS($C352,33))))),INDIRECT(ADDRESS($C352,COLUMN())),0),0),IF($D352&gt;0,IF(AND(INDIRECT(ADDRESS($D352,44))=0,INDIRECT(ADDRESS($D352,38))="UL",ISERROR(SEARCH("Rear",INDIRECT(ADDRESS($D352,33)))),ISERROR(SEARCH("Side",INDIRECT(ADDRESS($D352,33))))),INDIRECT(ADDRESS($D352,COLUMN())),0),0),IF($E352&gt;0,IF(AND(INDIRECT(ADDRESS($E352,44))=0,INDIRECT(ADDRESS($E352,38))="UL",ISERROR(SEARCH("Rear",INDIRECT(ADDRESS($E352,33)))),ISERROR(SEARCH("Side",INDIRECT(ADDRESS($E352,33))))),INDIRECT(ADDRESS($E352,COLUMN())),0),0),IF($F352&gt;0,IF(AND(INDIRECT(ADDRESS($F352,44))=0,INDIRECT(ADDRESS($F352,38))="UL",ISERROR(SEARCH("Rear",INDIRECT(ADDRESS($F352,33)))),ISERROR(SEARCH("Side",INDIRECT(ADDRESS($F352,33))))),INDIRECT(ADDRESS($F352,COLUMN())),0),0),IF($G352&gt;0,IF(AND(INDIRECT(ADDRESS($G352,44))=0,INDIRECT(ADDRESS($G352,38))="UL",ISERROR(SEARCH("Rear",INDIRECT(ADDRESS($G352,33)))),ISERROR(SEARCH("Side",INDIRECT(ADDRESS($G352,33))))),INDIRECT(ADDRESS($G352,COLUMN())),0),0),IF($H352&gt;0,IF(AND(INDIRECT(ADDRESS($H352,44))=0,INDIRECT(ADDRESS($H352,38))="UL",ISERROR(SEARCH("Rear",INDIRECT(ADDRESS($H352,33)))),ISERROR(SEARCH("Side",INDIRECT(ADDRESS($H352,33))))),INDIRECT(ADDRESS($H352,COLUMN())),0),0),IF($I352&gt;0,IF(AND(INDIRECT(ADDRESS($I352,44))=0,INDIRECT(ADDRESS($I352,38))="UL",ISERROR(SEARCH("Rear",INDIRECT(ADDRESS($I352,33)))),ISERROR(SEARCH("Side",INDIRECT(ADDRESS($I352,33))))),INDIRECT(ADDRESS($I352,COLUMN())),0),0),IF($J352&gt;0,IF(AND(INDIRECT(ADDRESS($J352,44))=0,INDIRECT(ADDRESS($J352,38))="UL",ISERROR(SEARCH("Rear",INDIRECT(ADDRESS($J352,33)))),ISERROR(SEARCH("Side",INDIRECT(ADDRESS($J352,33))))),INDIRECT(ADDRESS($J352,COLUMN())),0),0),IF($K352&gt;0,IF(AND(INDIRECT(ADDRESS($K352,44))=0,INDIRECT(ADDRESS($K352,38))="UL",ISERROR(SEARCH("Rear",INDIRECT(ADDRESS($K352,33)))),ISERROR(SEARCH("Side",INDIRECT(ADDRESS($K352,33))))),INDIRECT(ADDRESS($K352,COLUMN())),0),0),IF($L352&gt;0,IF(AND(INDIRECT(ADDRESS($L352,44))=0,INDIRECT(ADDRESS($L352,38))="UL",ISERROR(SEARCH("Rear",INDIRECT(ADDRESS($L352,33)))),ISERROR(SEARCH("Side",INDIRECT(ADDRESS($L352,33))))),INDIRECT(ADDRESS($L352,COLUMN())),0),0),IF($M352&gt;0,IF(AND(INDIRECT(ADDRESS($M352,44))=0,INDIRECT(ADDRESS($M352,38))="UL",ISERROR(SEARCH("Rear",INDIRECT(ADDRESS($M352,33)))),ISERROR(SEARCH("Side",INDIRECT(ADDRESS($M352,33))))),INDIRECT(ADDRESS($M352,COLUMN())),0),0))</f>
        <v>0</v>
      </c>
      <c r="AY352" s="58">
        <f ca="1">IF(AU352="S",AV352,IF(AU352="MS",AW352,IF(AU352="ML",AW352,AX352)))</f>
        <v>0.1111111111111111</v>
      </c>
      <c r="AZ352" s="58">
        <f ca="1">SUM(AV352:AX352)/3</f>
        <v>0.1111111111111111</v>
      </c>
      <c r="BA352" s="58" cm="1">
        <f t="array" aca="1" ref="BA352" ca="1">SUM(IF($C352&gt;0,IF(AND(INDIRECT(ADDRESS($C352,44))=0,INDIRECT(ADDRESS($C352,38))="UL"),INDIRECT(ADDRESS($C352,COLUMN())),0),0),IF($D352&gt;0,IF(AND(INDIRECT(ADDRESS($D352,44))=0,INDIRECT(ADDRESS($D352,38))="UL"),INDIRECT(ADDRESS($D352,COLUMN())),0),0),IF($E352&gt;0,IF(AND(INDIRECT(ADDRESS($E352,44))=0,INDIRECT(ADDRESS($E352,38))="UL"),INDIRECT(ADDRESS($E352,COLUMN())),0),0),IF($F352&gt;0,IF(AND(INDIRECT(ADDRESS($F352,44))=0,INDIRECT(ADDRESS($F352,38))="UL"),INDIRECT(ADDRESS($F352,COLUMN())),0),0),IF($G352&gt;0,IF(AND(INDIRECT(ADDRESS($G352,44))=0,INDIRECT(ADDRESS($G352,38))="UL"),INDIRECT(ADDRESS($G352,COLUMN())),0),0),IF($H352&gt;0,IF(AND(INDIRECT(ADDRESS($H352,44))=0,INDIRECT(ADDRESS($H352,38))="UL"),INDIRECT(ADDRESS($H352,COLUMN())),0),0),IF($I352&gt;0,IF(AND(INDIRECT(ADDRESS($I352,44))=0,INDIRECT(ADDRESS($I352,38))="UL"),INDIRECT(ADDRESS($I352,COLUMN())),0),0),IF($J352&gt;0,IF(AND(INDIRECT(ADDRESS($J352,44))=0,INDIRECT(ADDRESS($J352,38))="UL"),INDIRECT(ADDRESS($J352,COLUMN())),0),0),IF($K352&gt;0,IF(AND(INDIRECT(ADDRESS($K352,44))=0,INDIRECT(ADDRESS($K352,38))="UL"),INDIRECT(ADDRESS($K352,COLUMN())),0),0),IF($L352&gt;0,IF(AND(INDIRECT(ADDRESS($L352,44))=0,INDIRECT(ADDRESS($L352,38))="UL"),INDIRECT(ADDRESS($L352,COLUMN())),0),0),IF($M352&gt;0,IF(AND(INDIRECT(ADDRESS($M352,44))=0,INDIRECT(ADDRESS($M352,38))="UL"),INDIRECT(ADDRESS($M352,COLUMN())),0),0))</f>
        <v>2.9629629629629627E-2</v>
      </c>
      <c r="BB352" s="58" cm="1">
        <f t="array" aca="1" ref="BB352" ca="1">SUM(IF($C352&gt;0,IF(AND(INDIRECT(ADDRESS($C352,44))=0,INDIRECT(ADDRESS($C352,38))="UL"),INDIRECT(ADDRESS($C352,COLUMN())),0),0),IF($D352&gt;0,IF(AND(INDIRECT(ADDRESS($D352,44))=0,INDIRECT(ADDRESS($D352,38))="UL"),INDIRECT(ADDRESS($D352,COLUMN())),0),0),IF($E352&gt;0,IF(AND(INDIRECT(ADDRESS($E352,44))=0,INDIRECT(ADDRESS($E352,38))="UL"),INDIRECT(ADDRESS($E352,COLUMN())),0),0),IF($F352&gt;0,IF(AND(INDIRECT(ADDRESS($F352,44))=0,INDIRECT(ADDRESS($F352,38))="UL"),INDIRECT(ADDRESS($F352,COLUMN())),0),0),IF($G352&gt;0,IF(AND(INDIRECT(ADDRESS($G352,44))=0,INDIRECT(ADDRESS($G352,38))="UL"),INDIRECT(ADDRESS($G352,COLUMN())),0),0),IF($H352&gt;0,IF(AND(INDIRECT(ADDRESS($H352,44))=0,INDIRECT(ADDRESS($H352,38))="UL"),INDIRECT(ADDRESS($H352,COLUMN())),0),0),IF($I352&gt;0,IF(AND(INDIRECT(ADDRESS($I352,44))=0,INDIRECT(ADDRESS($I352,38))="UL"),INDIRECT(ADDRESS($I352,COLUMN())),0),0),IF($J352&gt;0,IF(AND(INDIRECT(ADDRESS($J352,44))=0,INDIRECT(ADDRESS($J352,38))="UL"),INDIRECT(ADDRESS($J352,COLUMN())),0),0),IF($K352&gt;0,IF(AND(INDIRECT(ADDRESS($K352,44))=0,INDIRECT(ADDRESS($K352,38))="UL"),INDIRECT(ADDRESS($K352,COLUMN())),0),0),IF($L352&gt;0,IF(AND(INDIRECT(ADDRESS($L352,44))=0,INDIRECT(ADDRESS($L352,38))="UL"),INDIRECT(ADDRESS($L352,COLUMN())),0),0),IF($M352&gt;0,IF(AND(INDIRECT(ADDRESS($M352,44))=0,INDIRECT(ADDRESS($M352,38))="UL"),INDIRECT(ADDRESS($M352,COLUMN())),0),0))</f>
        <v>5.9259259259259255E-2</v>
      </c>
      <c r="BC352" s="58" cm="1">
        <f t="array" aca="1" ref="BC352" ca="1">SUM(IF($C352&gt;0,IF(AND(INDIRECT(ADDRESS($C352,44))=0,INDIRECT(ADDRESS($C352,38))="UL"),INDIRECT(ADDRESS($C352,COLUMN())),0),0),IF($D352&gt;0,IF(AND(INDIRECT(ADDRESS($D352,44))=0,INDIRECT(ADDRESS($D352,38))="UL"),INDIRECT(ADDRESS($D352,COLUMN())),0),0),IF($E352&gt;0,IF(AND(INDIRECT(ADDRESS($E352,44))=0,INDIRECT(ADDRESS($E352,38))="UL"),INDIRECT(ADDRESS($E352,COLUMN())),0),0),IF($F352&gt;0,IF(AND(INDIRECT(ADDRESS($F352,44))=0,INDIRECT(ADDRESS($F352,38))="UL"),INDIRECT(ADDRESS($F352,COLUMN())),0),0),IF($G352&gt;0,IF(AND(INDIRECT(ADDRESS($G352,44))=0,INDIRECT(ADDRESS($G352,38))="UL"),INDIRECT(ADDRESS($G352,COLUMN())),0),0),IF($H352&gt;0,IF(AND(INDIRECT(ADDRESS($H352,44))=0,INDIRECT(ADDRESS($H352,38))="UL"),INDIRECT(ADDRESS($H352,COLUMN())),0),0),IF($I352&gt;0,IF(AND(INDIRECT(ADDRESS($I352,44))=0,INDIRECT(ADDRESS($I352,38))="UL"),INDIRECT(ADDRESS($I352,COLUMN())),0),0),IF($J352&gt;0,IF(AND(INDIRECT(ADDRESS($J352,44))=0,INDIRECT(ADDRESS($J352,38))="UL"),INDIRECT(ADDRESS($J352,COLUMN())),0),0),IF($K352&gt;0,IF(AND(INDIRECT(ADDRESS($K352,44))=0,INDIRECT(ADDRESS($K352,38))="UL"),INDIRECT(ADDRESS($K352,COLUMN())),0),0),IF($L352&gt;0,IF(AND(INDIRECT(ADDRESS($L352,44))=0,INDIRECT(ADDRESS($L352,38))="UL"),INDIRECT(ADDRESS($L352,COLUMN())),0),0),IF($M352&gt;0,IF(AND(INDIRECT(ADDRESS($M352,44))=0,INDIRECT(ADDRESS($M352,38))="UL"),INDIRECT(ADDRESS($M352,COLUMN())),0),0))</f>
        <v>2.9629629629629627E-2</v>
      </c>
      <c r="BD352" s="58" cm="1">
        <f t="array" aca="1" ref="BD352" ca="1">SUM(IF($C352&gt;0,IF(AND(INDIRECT(ADDRESS($C352,44))=0,INDIRECT(ADDRESS($C352,38))="UL"),INDIRECT(ADDRESS($C352,COLUMN())),0),0),IF($D352&gt;0,IF(AND(INDIRECT(ADDRESS($D352,44))=0,INDIRECT(ADDRESS($D352,38))="UL"),INDIRECT(ADDRESS($D352,COLUMN())),0),0),IF($E352&gt;0,IF(AND(INDIRECT(ADDRESS($E352,44))=0,INDIRECT(ADDRESS($E352,38))="UL"),INDIRECT(ADDRESS($E352,COLUMN())),0),0),IF($F352&gt;0,IF(AND(INDIRECT(ADDRESS($F352,44))=0,INDIRECT(ADDRESS($F352,38))="UL"),INDIRECT(ADDRESS($F352,COLUMN())),0),0),IF($G352&gt;0,IF(AND(INDIRECT(ADDRESS($G352,44))=0,INDIRECT(ADDRESS($G352,38))="UL"),INDIRECT(ADDRESS($G352,COLUMN())),0),0),IF($H352&gt;0,IF(AND(INDIRECT(ADDRESS($H352,44))=0,INDIRECT(ADDRESS($H352,38))="UL"),INDIRECT(ADDRESS($H352,COLUMN())),0),0),IF($I352&gt;0,IF(AND(INDIRECT(ADDRESS($I352,44))=0,INDIRECT(ADDRESS($I352,38))="UL"),INDIRECT(ADDRESS($I352,COLUMN())),0),0),IF($J352&gt;0,IF(AND(INDIRECT(ADDRESS($J352,44))=0,INDIRECT(ADDRESS($J352,38))="UL"),INDIRECT(ADDRESS($J352,COLUMN())),0),0),IF($K352&gt;0,IF(AND(INDIRECT(ADDRESS($K352,44))=0,INDIRECT(ADDRESS($K352,38))="UL"),INDIRECT(ADDRESS($K352,COLUMN())),0),0),IF($L352&gt;0,IF(AND(INDIRECT(ADDRESS($L352,44))=0,INDIRECT(ADDRESS($L352,38))="UL"),INDIRECT(ADDRESS($L352,COLUMN())),0),0),IF($M352&gt;0,IF(AND(INDIRECT(ADDRESS($M352,44))=0,INDIRECT(ADDRESS($M352,38))="UL"),INDIRECT(ADDRESS($M352,COLUMN())),0),0))</f>
        <v>5.9259259259259255E-2</v>
      </c>
      <c r="BE352" s="57">
        <f ca="1">IF(AU352="S",BA352,IF(AU352="MS",BB352,IF(AU352="ML",BC352,BD352)))</f>
        <v>5.9259259259259255E-2</v>
      </c>
      <c r="BF352" s="57" cm="1">
        <f t="array" aca="1" ref="BF352" ca="1">SUM(IF($C352&gt;0,IF(INDIRECT(ADDRESS($C352,45))=1,INDIRECT(ADDRESS($C352,52))*INDIRECT(ADDRESS($C352,42))/5,0),0), IF($D352&gt;0,IF(INDIRECT(ADDRESS($D352,45))=1,INDIRECT(ADDRESS($D352,52))*INDIRECT(ADDRESS($D352,42))/5,0),0), IF($E352&gt;0,IF(INDIRECT(ADDRESS($E352,45))=1,INDIRECT(ADDRESS($E352,52))*INDIRECT(ADDRESS($E352,42))/5,0),0), IF($F352&gt;0,IF(INDIRECT(ADDRESS($F352,45))=1,INDIRECT(ADDRESS($F352,52))*INDIRECT(ADDRESS($F352,42))/5,0),0), IF($G352&gt;0,IF(INDIRECT(ADDRESS($G352,45))=1,INDIRECT(ADDRESS($G352,52))*INDIRECT(ADDRESS($G352,42))/5,0),0), IF($H352&gt;0,IF(INDIRECT(ADDRESS($H352,45))=1,INDIRECT(ADDRESS($H352,52))*INDIRECT(ADDRESS($H352,42))/5,0),0)
)*$BF$296/100</f>
        <v>0</v>
      </c>
      <c r="BG352" s="19"/>
      <c r="BH352" s="57" cm="1">
        <f t="array" aca="1" ref="BH352" ca="1">SUM(IF($C352&gt;0,IF(AND(INDIRECT(ADDRESS($C352,44))=0,INDIRECT(ADDRESS($C352,38))&lt;&gt;"UL"),INDIRECT(ADDRESS($C352,COLUMN()-12)),0),0), IF($D352&gt;0,IF(AND(INDIRECT(ADDRESS($D352,44))=0,INDIRECT(ADDRESS($D352,38))&lt;&gt;"UL"),INDIRECT(ADDRESS($D352,COLUMN()-12)),0),0), IF($E352&gt;0,IF(AND(INDIRECT(ADDRESS($E352,44))=0,INDIRECT(ADDRESS($E352,38))&lt;&gt;"UL"),INDIRECT(ADDRESS($E352,COLUMN()-12)),0),0), IF($F352&gt;0,IF(AND(INDIRECT(ADDRESS($F352,44))=0,INDIRECT(ADDRESS($F352,38))&lt;&gt;"UL"),INDIRECT(ADDRESS($F352,COLUMN()-12)),0),0), IF($G352&gt;0,IF(AND(INDIRECT(ADDRESS($G352,44))=0,INDIRECT(ADDRESS($G352,38))&lt;&gt;"UL"),INDIRECT(ADDRESS($G352,COLUMN()-12)),0),0), IF($H352&gt;0,IF(AND(INDIRECT(ADDRESS($H352,44))=0,INDIRECT(ADDRESS($H352,38))&lt;&gt;"UL"),INDIRECT(ADDRESS($H352,COLUMN()-12)),0),0), IF($I352&gt;0,IF(AND(INDIRECT(ADDRESS($I352,44))=0,INDIRECT(ADDRESS($I352,38))&lt;&gt;"UL"),INDIRECT(ADDRESS($I352,COLUMN()-12)),0),0), IF($J352&gt;0,IF(AND(INDIRECT(ADDRESS($J352,44))=0,INDIRECT(ADDRESS($J352,38))&lt;&gt;"UL"),INDIRECT(ADDRESS($J352,COLUMN()-12)),0),0), IF($K352&gt;0,IF(AND(INDIRECT(ADDRESS($K352,44))=0,INDIRECT(ADDRESS($K352,38))&lt;&gt;"UL"),INDIRECT(ADDRESS($K352,COLUMN()-12)),0),0), IF($L352&gt;0,IF(AND(INDIRECT(ADDRESS($L352,44))=0,INDIRECT(ADDRESS($L352,38))&lt;&gt;"UL"),INDIRECT(ADDRESS($L352,COLUMN()-12)),0),0), IF($M352&gt;0,IF(AND(INDIRECT(ADDRESS($M352,44))=0,INDIRECT(ADDRESS($M352,38))&lt;&gt;"UL"),INDIRECT(ADDRESS($M352,COLUMN()-12)),0),0))</f>
        <v>0</v>
      </c>
      <c r="BI352" s="57" cm="1">
        <f t="array" aca="1" ref="BI352" ca="1">SUM(IF($C352&gt;0,IF(AND(INDIRECT(ADDRESS($C352,44))=0,INDIRECT(ADDRESS($C352,38))&lt;&gt;"UL"),INDIRECT(ADDRESS($C352,COLUMN()-12)),0),0), IF($D352&gt;0,IF(AND(INDIRECT(ADDRESS($D352,44))=0,INDIRECT(ADDRESS($D352,38))&lt;&gt;"UL"),INDIRECT(ADDRESS($D352,COLUMN()-12)),0),0), IF($E352&gt;0,IF(AND(INDIRECT(ADDRESS($E352,44))=0,INDIRECT(ADDRESS($E352,38))&lt;&gt;"UL"),INDIRECT(ADDRESS($E352,COLUMN()-12)),0),0), IF($F352&gt;0,IF(AND(INDIRECT(ADDRESS($F352,44))=0,INDIRECT(ADDRESS($F352,38))&lt;&gt;"UL"),INDIRECT(ADDRESS($F352,COLUMN()-12)),0),0), IF($G352&gt;0,IF(AND(INDIRECT(ADDRESS($G352,44))=0,INDIRECT(ADDRESS($G352,38))&lt;&gt;"UL"),INDIRECT(ADDRESS($G352,COLUMN()-12)),0),0), IF($H352&gt;0,IF(AND(INDIRECT(ADDRESS($H352,44))=0,INDIRECT(ADDRESS($H352,38))&lt;&gt;"UL"),INDIRECT(ADDRESS($H352,COLUMN()-12)),0),0), IF($I352&gt;0,IF(AND(INDIRECT(ADDRESS($I352,44))=0,INDIRECT(ADDRESS($I352,38))&lt;&gt;"UL"),INDIRECT(ADDRESS($I352,COLUMN()-12)),0),0), IF($J352&gt;0,IF(AND(INDIRECT(ADDRESS($J352,44))=0,INDIRECT(ADDRESS($J352,38))&lt;&gt;"UL"),INDIRECT(ADDRESS($J352,COLUMN()-12)),0),0), IF($K352&gt;0,IF(AND(INDIRECT(ADDRESS($K352,44))=0,INDIRECT(ADDRESS($K352,38))&lt;&gt;"UL"),INDIRECT(ADDRESS($K352,COLUMN()-12)),0),0), IF($L352&gt;0,IF(AND(INDIRECT(ADDRESS($L352,44))=0,INDIRECT(ADDRESS($L352,38))&lt;&gt;"UL"),INDIRECT(ADDRESS($L352,COLUMN()-12)),0),0), IF($M352&gt;0,IF(AND(INDIRECT(ADDRESS($M352,44))=0,INDIRECT(ADDRESS($M352,38))&lt;&gt;"UL"),INDIRECT(ADDRESS($M352,COLUMN()-12)),0),0))</f>
        <v>0</v>
      </c>
      <c r="BJ352" s="57" cm="1">
        <f t="array" aca="1" ref="BJ352" ca="1">SUM(IF($C352&gt;0,IF(AND(INDIRECT(ADDRESS($C352,44))=0,INDIRECT(ADDRESS($C352,38))&lt;&gt;"UL"),INDIRECT(ADDRESS($C352,COLUMN()-12)),0),0), IF($D352&gt;0,IF(AND(INDIRECT(ADDRESS($D352,44))=0,INDIRECT(ADDRESS($D352,38))&lt;&gt;"UL"),INDIRECT(ADDRESS($D352,COLUMN()-12)),0),0), IF($E352&gt;0,IF(AND(INDIRECT(ADDRESS($E352,44))=0,INDIRECT(ADDRESS($E352,38))&lt;&gt;"UL"),INDIRECT(ADDRESS($E352,COLUMN()-12)),0),0), IF($F352&gt;0,IF(AND(INDIRECT(ADDRESS($F352,44))=0,INDIRECT(ADDRESS($F352,38))&lt;&gt;"UL"),INDIRECT(ADDRESS($F352,COLUMN()-12)),0),0), IF($G352&gt;0,IF(AND(INDIRECT(ADDRESS($G352,44))=0,INDIRECT(ADDRESS($G352,38))&lt;&gt;"UL"),INDIRECT(ADDRESS($G352,COLUMN()-12)),0),0), IF($H352&gt;0,IF(AND(INDIRECT(ADDRESS($H352,44))=0,INDIRECT(ADDRESS($H352,38))&lt;&gt;"UL"),INDIRECT(ADDRESS($H352,COLUMN()-12)),0),0), IF($I352&gt;0,IF(AND(INDIRECT(ADDRESS($I352,44))=0,INDIRECT(ADDRESS($I352,38))&lt;&gt;"UL"),INDIRECT(ADDRESS($I352,COLUMN()-12)),0),0), IF($J352&gt;0,IF(AND(INDIRECT(ADDRESS($J352,44))=0,INDIRECT(ADDRESS($J352,38))&lt;&gt;"UL"),INDIRECT(ADDRESS($J352,COLUMN()-12)),0),0), IF($K352&gt;0,IF(AND(INDIRECT(ADDRESS($K352,44))=0,INDIRECT(ADDRESS($K352,38))&lt;&gt;"UL"),INDIRECT(ADDRESS($K352,COLUMN()-12)),0),0), IF($L352&gt;0,IF(AND(INDIRECT(ADDRESS($L352,44))=0,INDIRECT(ADDRESS($L352,38))&lt;&gt;"UL"),INDIRECT(ADDRESS($L352,COLUMN()-12)),0),0), IF($M352&gt;0,IF(AND(INDIRECT(ADDRESS($M352,44))=0,INDIRECT(ADDRESS($M352,38))&lt;&gt;"UL"),INDIRECT(ADDRESS($M352,COLUMN()-12)),0),0))</f>
        <v>0</v>
      </c>
      <c r="BK352" s="57">
        <f ca="1">IF(AU352="S",BH352,IF(AU352="MS",BI352,IF(AU352="ML",BI352,BJ352)))</f>
        <v>0</v>
      </c>
      <c r="BL352" s="58">
        <f ca="1">SUM(BH352:BJ352)/3</f>
        <v>0</v>
      </c>
      <c r="BM352" s="57" cm="1">
        <f t="array" aca="1" ref="BM352" ca="1">SUM(IF($C352&gt;0,IF(AND(INDIRECT(ADDRESS($C352,44))=0,INDIRECT(ADDRESS($C352,38))&lt;&gt;"UL"),INDIRECT(ADDRESS($C352,COLUMN()-12)),0),0), IF($D352&gt;0,IF(AND(INDIRECT(ADDRESS($D352,44))=0,INDIRECT(ADDRESS($D352,38))&lt;&gt;"UL"),INDIRECT(ADDRESS($D352,COLUMN()-12)),0),0), IF($E352&gt;0,IF(AND(INDIRECT(ADDRESS($E352,44))=0,INDIRECT(ADDRESS($E352,38))&lt;&gt;"UL"),INDIRECT(ADDRESS($E352,COLUMN()-12)),0),0), IF($F352&gt;0,IF(AND(INDIRECT(ADDRESS($F352,44))=0,INDIRECT(ADDRESS($F352,38))&lt;&gt;"UL"),INDIRECT(ADDRESS($F352,COLUMN()-12)),0),0), IF($G352&gt;0,IF(AND(INDIRECT(ADDRESS($G352,44))=0,INDIRECT(ADDRESS($G352,38))&lt;&gt;"UL"),INDIRECT(ADDRESS($G352,COLUMN()-12)),0),0), IF($H352&gt;0,IF(AND(INDIRECT(ADDRESS($H352,44))=0,INDIRECT(ADDRESS($H352,38))&lt;&gt;"UL"),INDIRECT(ADDRESS($H352,COLUMN()-12)),0),0), IF($I352&gt;0,IF(AND(INDIRECT(ADDRESS($I352,44))=0,INDIRECT(ADDRESS($I352,38))&lt;&gt;"UL"),INDIRECT(ADDRESS($I352,COLUMN()-12)),0),0), IF($J352&gt;0,IF(AND(INDIRECT(ADDRESS($J352,44))=0,INDIRECT(ADDRESS($J352,38))&lt;&gt;"UL"),INDIRECT(ADDRESS($J352,COLUMN()-12)),0),0), IF($K352&gt;0,IF(AND(INDIRECT(ADDRESS($K352,44))=0,INDIRECT(ADDRESS($K352,38))&lt;&gt;"UL"),INDIRECT(ADDRESS($K352,COLUMN()-11)),0),0), IF($L352&gt;0,IF(AND(INDIRECT(ADDRESS($L352,44))=0,INDIRECT(ADDRESS($L352,38))&lt;&gt;"UL"),INDIRECT(ADDRESS($L352,COLUMN()-11)),0),0), IF($M352&gt;0,IF(AND(INDIRECT(ADDRESS($M352,44))=0,INDIRECT(ADDRESS($M352,38))&lt;&gt;"UL"),INDIRECT(ADDRESS($M352,COLUMN()-11)),0),0))</f>
        <v>0</v>
      </c>
      <c r="BN352" s="57" cm="1">
        <f t="array" aca="1" ref="BN352" ca="1">SUM(IF($C352&gt;0,IF(AND(INDIRECT(ADDRESS($C352,44))=0,INDIRECT(ADDRESS($C352,38))&lt;&gt;"UL"),INDIRECT(ADDRESS($C352,COLUMN()-12)),0),0), IF($D352&gt;0,IF(AND(INDIRECT(ADDRESS($D352,44))=0,INDIRECT(ADDRESS($D352,38))&lt;&gt;"UL"),INDIRECT(ADDRESS($D352,COLUMN()-12)),0),0), IF($E352&gt;0,IF(AND(INDIRECT(ADDRESS($E352,44))=0,INDIRECT(ADDRESS($E352,38))&lt;&gt;"UL"),INDIRECT(ADDRESS($E352,COLUMN()-12)),0),0), IF($F352&gt;0,IF(AND(INDIRECT(ADDRESS($F352,44))=0,INDIRECT(ADDRESS($F352,38))&lt;&gt;"UL"),INDIRECT(ADDRESS($F352,COLUMN()-12)),0),0), IF($G352&gt;0,IF(AND(INDIRECT(ADDRESS($G352,44))=0,INDIRECT(ADDRESS($G352,38))&lt;&gt;"UL"),INDIRECT(ADDRESS($G352,COLUMN()-12)),0),0), IF($H352&gt;0,IF(AND(INDIRECT(ADDRESS($H352,44))=0,INDIRECT(ADDRESS($H352,38))&lt;&gt;"UL"),INDIRECT(ADDRESS($H352,COLUMN()-12)),0),0), IF($I352&gt;0,IF(AND(INDIRECT(ADDRESS($I352,44))=0,INDIRECT(ADDRESS($I352,38))&lt;&gt;"UL"),INDIRECT(ADDRESS($I352,COLUMN()-12)),0),0), IF($J352&gt;0,IF(AND(INDIRECT(ADDRESS($J352,44))=0,INDIRECT(ADDRESS($J352,38))&lt;&gt;"UL"),INDIRECT(ADDRESS($J352,COLUMN()-12)),0),0), IF($K352&gt;0,IF(AND(INDIRECT(ADDRESS($K352,44))=0,INDIRECT(ADDRESS($K352,38))&lt;&gt;"UL"),INDIRECT(ADDRESS($K352,COLUMN()-11)),0),0), IF($L352&gt;0,IF(AND(INDIRECT(ADDRESS($L352,44))=0,INDIRECT(ADDRESS($L352,38))&lt;&gt;"UL"),INDIRECT(ADDRESS($L352,COLUMN()-11)),0),0), IF($M352&gt;0,IF(AND(INDIRECT(ADDRESS($M352,44))=0,INDIRECT(ADDRESS($M352,38))&lt;&gt;"UL"),INDIRECT(ADDRESS($M352,COLUMN()-11)),0),0))</f>
        <v>0</v>
      </c>
      <c r="BO352" s="57" cm="1">
        <f t="array" aca="1" ref="BO352" ca="1">SUM(IF($C352&gt;0,IF(AND(INDIRECT(ADDRESS($C352,44))=0,INDIRECT(ADDRESS($C352,38))&lt;&gt;"UL"),INDIRECT(ADDRESS($C352,COLUMN()-12)),0),0), IF($D352&gt;0,IF(AND(INDIRECT(ADDRESS($D352,44))=0,INDIRECT(ADDRESS($D352,38))&lt;&gt;"UL"),INDIRECT(ADDRESS($D352,COLUMN()-12)),0),0), IF($E352&gt;0,IF(AND(INDIRECT(ADDRESS($E352,44))=0,INDIRECT(ADDRESS($E352,38))&lt;&gt;"UL"),INDIRECT(ADDRESS($E352,COLUMN()-12)),0),0), IF($F352&gt;0,IF(AND(INDIRECT(ADDRESS($F352,44))=0,INDIRECT(ADDRESS($F352,38))&lt;&gt;"UL"),INDIRECT(ADDRESS($F352,COLUMN()-12)),0),0), IF($G352&gt;0,IF(AND(INDIRECT(ADDRESS($G352,44))=0,INDIRECT(ADDRESS($G352,38))&lt;&gt;"UL"),INDIRECT(ADDRESS($G352,COLUMN()-12)),0),0), IF($H352&gt;0,IF(AND(INDIRECT(ADDRESS($H352,44))=0,INDIRECT(ADDRESS($H352,38))&lt;&gt;"UL"),INDIRECT(ADDRESS($H352,COLUMN()-12)),0),0), IF($I352&gt;0,IF(AND(INDIRECT(ADDRESS($I352,44))=0,INDIRECT(ADDRESS($I352,38))&lt;&gt;"UL"),INDIRECT(ADDRESS($I352,COLUMN()-12)),0),0), IF($J352&gt;0,IF(AND(INDIRECT(ADDRESS($J352,44))=0,INDIRECT(ADDRESS($J352,38))&lt;&gt;"UL"),INDIRECT(ADDRESS($J352,COLUMN()-12)),0),0), IF($K352&gt;0,IF(AND(INDIRECT(ADDRESS($K352,44))=0,INDIRECT(ADDRESS($K352,38))&lt;&gt;"UL"),INDIRECT(ADDRESS($K352,COLUMN()-11)),0),0), IF($L352&gt;0,IF(AND(INDIRECT(ADDRESS($L352,44))=0,INDIRECT(ADDRESS($L352,38))&lt;&gt;"UL"),INDIRECT(ADDRESS($L352,COLUMN()-11)),0),0), IF($M352&gt;0,IF(AND(INDIRECT(ADDRESS($M352,44))=0,INDIRECT(ADDRESS($M352,38))&lt;&gt;"UL"),INDIRECT(ADDRESS($M352,COLUMN()-11)),0),0))</f>
        <v>0</v>
      </c>
      <c r="BP352" s="57" cm="1">
        <f t="array" aca="1" ref="BP352" ca="1">SUM(IF($C352&gt;0,IF(AND(INDIRECT(ADDRESS($C352,44))=0,INDIRECT(ADDRESS($C352,38))&lt;&gt;"UL"),INDIRECT(ADDRESS($C352,COLUMN()-12)),0),0), IF($D352&gt;0,IF(AND(INDIRECT(ADDRESS($D352,44))=0,INDIRECT(ADDRESS($D352,38))&lt;&gt;"UL"),INDIRECT(ADDRESS($D352,COLUMN()-12)),0),0), IF($E352&gt;0,IF(AND(INDIRECT(ADDRESS($E352,44))=0,INDIRECT(ADDRESS($E352,38))&lt;&gt;"UL"),INDIRECT(ADDRESS($E352,COLUMN()-12)),0),0), IF($F352&gt;0,IF(AND(INDIRECT(ADDRESS($F352,44))=0,INDIRECT(ADDRESS($F352,38))&lt;&gt;"UL"),INDIRECT(ADDRESS($F352,COLUMN()-12)),0),0), IF($G352&gt;0,IF(AND(INDIRECT(ADDRESS($G352,44))=0,INDIRECT(ADDRESS($G352,38))&lt;&gt;"UL"),INDIRECT(ADDRESS($G352,COLUMN()-12)),0),0), IF($H352&gt;0,IF(AND(INDIRECT(ADDRESS($H352,44))=0,INDIRECT(ADDRESS($H352,38))&lt;&gt;"UL"),INDIRECT(ADDRESS($H352,COLUMN()-12)),0),0), IF($I352&gt;0,IF(AND(INDIRECT(ADDRESS($I352,44))=0,INDIRECT(ADDRESS($I352,38))&lt;&gt;"UL"),INDIRECT(ADDRESS($I352,COLUMN()-12)),0),0), IF($J352&gt;0,IF(AND(INDIRECT(ADDRESS($J352,44))=0,INDIRECT(ADDRESS($J352,38))&lt;&gt;"UL"),INDIRECT(ADDRESS($J352,COLUMN()-12)),0),0), IF($K352&gt;0,IF(AND(INDIRECT(ADDRESS($K352,44))=0,INDIRECT(ADDRESS($K352,38))&lt;&gt;"UL"),INDIRECT(ADDRESS($K352,COLUMN()-11)),0),0), IF($L352&gt;0,IF(AND(INDIRECT(ADDRESS($L352,44))=0,INDIRECT(ADDRESS($L352,38))&lt;&gt;"UL"),INDIRECT(ADDRESS($L352,COLUMN()-11)),0),0), IF($M352&gt;0,IF(AND(INDIRECT(ADDRESS($M352,44))=0,INDIRECT(ADDRESS($M352,38))&lt;&gt;"UL"),INDIRECT(ADDRESS($M352,COLUMN()-11)),0),0))</f>
        <v>0</v>
      </c>
      <c r="BQ352" s="57">
        <f ca="1">IF(AU352="S",BM352,IF(AU352="MS",BN352,IF(AU352="ML",BO352,BP352)))</f>
        <v>0</v>
      </c>
      <c r="BR352" s="161">
        <f ca="1">(((AZ352+BB352+BL352+BQ352)/(AY352+BB352+BK352+BQ352)*AB352^$BR$296)^$BQ$296)*100</f>
        <v>96.589556088100025</v>
      </c>
      <c r="BS352" s="59"/>
      <c r="BT352" s="56">
        <f ca="1">IF(AD352&lt;BG352,((((AY352+BK352)*AB352)+((BE352+BQ352)*(1-AB352))+BF352)*AD352),((((AY352*AB352)+(BE352*(1-AB352))+BF352)*AD352)+(((BK352*AB352)+(BQ352*(1-AB352)))*BG352)))</f>
        <v>0.39563218052132887</v>
      </c>
      <c r="BU352" s="56">
        <f ca="1">BT352/N352</f>
        <v>4.9454022565166109E-2</v>
      </c>
      <c r="BV352" s="57" t="s">
        <v>34</v>
      </c>
      <c r="BW352" s="57" cm="1">
        <f t="array" aca="1" ref="BW352" ca="1">SUM(IF($C352&gt;0,IF(AND(INDIRECT(ADDRESS($C352,44))=0,INDIRECT(ADDRESS($C352,38))="UL",ISERROR(SEARCH("Rear",INDIRECT(ADDRESS($C352,33)))),ISERROR(SEARCH("Side",INDIRECT(ADDRESS($C352,33))))),INDIRECT(ADDRESS($C352,COLUMN())),0),0),IF($D352&gt;0,IF(AND(INDIRECT(ADDRESS($D352,44))=0,INDIRECT(ADDRESS($D352,38))="UL",ISERROR(SEARCH("Rear",INDIRECT(ADDRESS($D352,33)))),ISERROR(SEARCH("Side",INDIRECT(ADDRESS($D352,33))))),INDIRECT(ADDRESS($D352,COLUMN())),0),0),IF($E352&gt;0,IF(AND(INDIRECT(ADDRESS($E352,44))=0,INDIRECT(ADDRESS($E352,38))="UL",ISERROR(SEARCH("Rear",INDIRECT(ADDRESS($E352,33)))),ISERROR(SEARCH("Side",INDIRECT(ADDRESS($E352,33))))),INDIRECT(ADDRESS($E352,COLUMN())),0),0),IF($F352&gt;0,IF(AND(INDIRECT(ADDRESS($F352,44))=0,INDIRECT(ADDRESS($F352,38))="UL",ISERROR(SEARCH("Rear",INDIRECT(ADDRESS($F352,33)))),ISERROR(SEARCH("Side",INDIRECT(ADDRESS($F352,33))))),INDIRECT(ADDRESS($F352,COLUMN())),0),0),IF($G352&gt;0,IF(AND(INDIRECT(ADDRESS($G352,44))=0,INDIRECT(ADDRESS($G352,38))="UL",ISERROR(SEARCH("Rear",INDIRECT(ADDRESS($G352,33)))),ISERROR(SEARCH("Side",INDIRECT(ADDRESS($G352,33))))),INDIRECT(ADDRESS($G352,COLUMN())),0),0),IF($H352&gt;0,IF(AND(INDIRECT(ADDRESS($H352,44))=0,INDIRECT(ADDRESS($H352,38))="UL",ISERROR(SEARCH("Rear",INDIRECT(ADDRESS($H352,33)))),ISERROR(SEARCH("Side",INDIRECT(ADDRESS($H352,33))))),INDIRECT(ADDRESS($H352,COLUMN())),0),0),IF($I352&gt;0,IF(AND(INDIRECT(ADDRESS($I352,44))=0,INDIRECT(ADDRESS($I352,38))="UL",ISERROR(SEARCH("Rear",INDIRECT(ADDRESS($I352,33)))),ISERROR(SEARCH("Side",INDIRECT(ADDRESS($I352,33))))),INDIRECT(ADDRESS($I352,COLUMN())),0),0),IF($J352&gt;0,IF(AND(INDIRECT(ADDRESS($J352,44))=0,INDIRECT(ADDRESS($J352,38))="UL",ISERROR(SEARCH("Rear",INDIRECT(ADDRESS($J352,33)))),ISERROR(SEARCH("Side",INDIRECT(ADDRESS($J352,33))))),INDIRECT(ADDRESS($J352,COLUMN())),0),0),IF($K352&gt;0,IF(AND(INDIRECT(ADDRESS($K352,44))=0,INDIRECT(ADDRESS($K352,38))="UL",ISERROR(SEARCH("Rear",INDIRECT(ADDRESS($K352,33)))),ISERROR(SEARCH("Side",INDIRECT(ADDRESS($K352,33))))),INDIRECT(ADDRESS($K352,COLUMN())),0),0),IF($L352&gt;0,IF(AND(INDIRECT(ADDRESS($L352,44))=0,INDIRECT(ADDRESS($L352,38))="UL",ISERROR(SEARCH("Rear",INDIRECT(ADDRESS($L352,33)))),ISERROR(SEARCH("Side",INDIRECT(ADDRESS($L352,33))))),INDIRECT(ADDRESS($L352,COLUMN())),0),0),IF($M352&gt;0,IF(AND(INDIRECT(ADDRESS($M352,44))=0,INDIRECT(ADDRESS($M352,38))="UL",ISERROR(SEARCH("Rear",INDIRECT(ADDRESS($M352,33)))),ISERROR(SEARCH("Side",INDIRECT(ADDRESS($M352,33))))),INDIRECT(ADDRESS($M352,COLUMN())),0),0))</f>
        <v>0.1111111111111111</v>
      </c>
      <c r="BX352" s="57">
        <f ca="1">IF(BV352="S",AV352,BW352)</f>
        <v>0.1111111111111111</v>
      </c>
      <c r="BY352" s="57" cm="1">
        <f t="array" aca="1" ref="BY352" ca="1">SUM(IF($C352&gt;0,IF(AND(INDIRECT(ADDRESS($C352,44))=0,INDIRECT(ADDRESS($C352,38))="UL"),INDIRECT(ADDRESS($C352,COLUMN())),0),0),IF($D352&gt;0,IF(AND(INDIRECT(ADDRESS($D352,44))=0,INDIRECT(ADDRESS($D352,38))="UL"),INDIRECT(ADDRESS($D352,COLUMN())),0),0),IF($E352&gt;0,IF(AND(INDIRECT(ADDRESS($E352,44))=0,INDIRECT(ADDRESS($E352,38))="UL"),INDIRECT(ADDRESS($E352,COLUMN())),0),0),IF($F352&gt;0,IF(AND(INDIRECT(ADDRESS($F352,44))=0,INDIRECT(ADDRESS($F352,38))="UL"),INDIRECT(ADDRESS($F352,COLUMN())),0),0),IF($G352&gt;0,IF(AND(INDIRECT(ADDRESS($G352,44))=0,INDIRECT(ADDRESS($G352,38))="UL"),INDIRECT(ADDRESS($G352,COLUMN())),0),0),IF($H352&gt;0,IF(AND(INDIRECT(ADDRESS($H352,44))=0,INDIRECT(ADDRESS($H352,38))="UL"),INDIRECT(ADDRESS($H352,COLUMN())),0),0),IF($I352&gt;0,IF(AND(INDIRECT(ADDRESS($I352,44))=0,INDIRECT(ADDRESS($I352,38))="UL"),INDIRECT(ADDRESS($I352,COLUMN())),0),0),IF($J352&gt;0,IF(AND(INDIRECT(ADDRESS($J352,44))=0,INDIRECT(ADDRESS($J352,38))="UL"),INDIRECT(ADDRESS($J352,COLUMN())),0),0),IF($K352&gt;0,IF(AND(INDIRECT(ADDRESS($K352,44))=0,INDIRECT(ADDRESS($K352,38))="UL"),INDIRECT(ADDRESS($K352,COLUMN())),0),0),IF($L352&gt;0,IF(AND(INDIRECT(ADDRESS($L352,44))=0,INDIRECT(ADDRESS($L352,38))="UL"),INDIRECT(ADDRESS($L352,COLUMN())),0),0),IF($M352&gt;0,IF(AND(INDIRECT(ADDRESS($M352,44))=0,INDIRECT(ADDRESS($M352,38))="UL"),INDIRECT(ADDRESS($M352,COLUMN())),0),0))</f>
        <v>3.7037037037037035E-2</v>
      </c>
      <c r="BZ352" s="57" cm="1">
        <f t="array" aca="1" ref="BZ352" ca="1">SUM(IF($C352&gt;0,IF(AND(INDIRECT(ADDRESS($C352,44))=0,INDIRECT(ADDRESS($C352,38))="UL"),INDIRECT(ADDRESS($C352,COLUMN())),0),0),IF($D352&gt;0,IF(AND(INDIRECT(ADDRESS($D352,44))=0,INDIRECT(ADDRESS($D352,38))="UL"),INDIRECT(ADDRESS($D352,COLUMN())),0),0),IF($E352&gt;0,IF(AND(INDIRECT(ADDRESS($E352,44))=0,INDIRECT(ADDRESS($E352,38))="UL"),INDIRECT(ADDRESS($E352,COLUMN())),0),0),IF($F352&gt;0,IF(AND(INDIRECT(ADDRESS($F352,44))=0,INDIRECT(ADDRESS($F352,38))="UL"),INDIRECT(ADDRESS($F352,COLUMN())),0),0),IF($G352&gt;0,IF(AND(INDIRECT(ADDRESS($G352,44))=0,INDIRECT(ADDRESS($G352,38))="UL"),INDIRECT(ADDRESS($G352,COLUMN())),0),0),IF($H352&gt;0,IF(AND(INDIRECT(ADDRESS($H352,44))=0,INDIRECT(ADDRESS($H352,38))="UL"),INDIRECT(ADDRESS($H352,COLUMN())),0),0),IF($I352&gt;0,IF(AND(INDIRECT(ADDRESS($I352,44))=0,INDIRECT(ADDRESS($I352,38))="UL"),INDIRECT(ADDRESS($I352,COLUMN())),0),0),IF($J352&gt;0,IF(AND(INDIRECT(ADDRESS($J352,44))=0,INDIRECT(ADDRESS($J352,38))="UL"),INDIRECT(ADDRESS($J352,COLUMN())),0),0),IF($K352&gt;0,IF(AND(INDIRECT(ADDRESS($K352,44))=0,INDIRECT(ADDRESS($K352,38))="UL"),INDIRECT(ADDRESS($K352,COLUMN())),0),0),IF($L352&gt;0,IF(AND(INDIRECT(ADDRESS($L352,44))=0,INDIRECT(ADDRESS($L352,38))="UL"),INDIRECT(ADDRESS($L352,COLUMN())),0),0),IF($M352&gt;0,IF(AND(INDIRECT(ADDRESS($M352,44))=0,INDIRECT(ADDRESS($M352,38))="UL"),INDIRECT(ADDRESS($M352,COLUMN())),0),0))</f>
        <v>7.407407407407407E-2</v>
      </c>
      <c r="CA352" s="57">
        <f ca="1">IF(BV352="S",BY352,BZ352)</f>
        <v>7.407407407407407E-2</v>
      </c>
      <c r="CB352" s="57" cm="1">
        <f t="array" aca="1" ref="CB352" ca="1">SUM(IF($C352&gt;0,IF(AND(INDIRECT(ADDRESS($C352,44))=0,INDIRECT(ADDRESS($C352,38))&lt;&gt;"UL"),INDIRECT(ADDRESS($C352,COLUMN())),0),0),IF($D352&gt;0,IF(AND(INDIRECT(ADDRESS($D352,44))=0,INDIRECT(ADDRESS($D352,38))&lt;&gt;"UL"),INDIRECT(ADDRESS($D352,COLUMN())),0),0),IF($E352&gt;0,IF(AND(INDIRECT(ADDRESS($E352,44))=0,INDIRECT(ADDRESS($E352,38))&lt;&gt;"UL"),INDIRECT(ADDRESS($E352,COLUMN())),0),0),IF($F352&gt;0,IF(AND(INDIRECT(ADDRESS($F352,44))=0,INDIRECT(ADDRESS($F352,38))&lt;&gt;"UL"),INDIRECT(ADDRESS($F352,COLUMN())),0),0),IF($G352&gt;0,IF(AND(INDIRECT(ADDRESS($G352,44))=0,INDIRECT(ADDRESS($G352,38))&lt;&gt;"UL"),INDIRECT(ADDRESS($G352,COLUMN())),0),0),IF($H352&gt;0,IF(AND(INDIRECT(ADDRESS($H352,44))=0,INDIRECT(ADDRESS($H352,38))&lt;&gt;"UL"),INDIRECT(ADDRESS($H352,COLUMN())),0),0),IF($I352&gt;0,IF(AND(INDIRECT(ADDRESS($I352,44))=0,INDIRECT(ADDRESS($I352,38))&lt;&gt;"UL"),INDIRECT(ADDRESS($I352,COLUMN())),0),0),IF($J352&gt;0,IF(AND(INDIRECT(ADDRESS($J352,44))=0,INDIRECT(ADDRESS($J352,38))&lt;&gt;"UL"),INDIRECT(ADDRESS($J352,COLUMN())),0),0),IF($K352&gt;0,IF(AND(INDIRECT(ADDRESS($K352,44))=0,INDIRECT(ADDRESS($K352,38))&lt;&gt;"UL"),INDIRECT(ADDRESS($K352,COLUMN())),0),0),IF($L352&gt;0,IF(AND(INDIRECT(ADDRESS($L352,44))=0,INDIRECT(ADDRESS($L352,38))&lt;&gt;"UL"),INDIRECT(ADDRESS($L352,COLUMN())),0),0),IF($M352&gt;0,IF(AND(INDIRECT(ADDRESS($M352,44))=0,INDIRECT(ADDRESS($M352,38))&lt;&gt;"UL"),INDIRECT(ADDRESS($M352,COLUMN())),0),0))</f>
        <v>0</v>
      </c>
      <c r="CC352" s="57">
        <f ca="1">IF(BV352="S",BH352,CB352)</f>
        <v>0</v>
      </c>
      <c r="CD352" s="57" cm="1">
        <f t="array" aca="1" ref="CD352" ca="1">SUM(IF($C352&gt;0,IF(AND(INDIRECT(ADDRESS($C352,44))=0,INDIRECT(ADDRESS($C352,38))&lt;&gt;"UL"),INDIRECT(ADDRESS($C352,COLUMN())),0),0),IF($D352&gt;0,IF(AND(INDIRECT(ADDRESS($D352,44))=0,INDIRECT(ADDRESS($D352,38))&lt;&gt;"UL"),INDIRECT(ADDRESS($D352,COLUMN())),0),0),IF($E352&gt;0,IF(AND(INDIRECT(ADDRESS($E352,44))=0,INDIRECT(ADDRESS($E352,38))&lt;&gt;"UL"),INDIRECT(ADDRESS($E352,COLUMN())),0),0),IF($F352&gt;0,IF(AND(INDIRECT(ADDRESS($F352,44))=0,INDIRECT(ADDRESS($F352,38))&lt;&gt;"UL"),INDIRECT(ADDRESS($F352,COLUMN())),0),0),IF($G352&gt;0,IF(AND(INDIRECT(ADDRESS($G352,44))=0,INDIRECT(ADDRESS($G352,38))&lt;&gt;"UL"),INDIRECT(ADDRESS($G352,COLUMN())),0),0),IF($H352&gt;0,IF(AND(INDIRECT(ADDRESS($H352,44))=0,INDIRECT(ADDRESS($H352,38))&lt;&gt;"UL"),INDIRECT(ADDRESS($H352,COLUMN())),0),0),IF($I352&gt;0,IF(AND(INDIRECT(ADDRESS($I352,44))=0,INDIRECT(ADDRESS($I352,38))&lt;&gt;"UL"),INDIRECT(ADDRESS($I352,COLUMN())),0),0),IF($J352&gt;0,IF(AND(INDIRECT(ADDRESS($J352,44))=0,INDIRECT(ADDRESS($J352,38))&lt;&gt;"UL"),INDIRECT(ADDRESS($J352,COLUMN())),0),0),IF($K352&gt;0,IF(AND(INDIRECT(ADDRESS($K352,44))=0,INDIRECT(ADDRESS($K352,38))&lt;&gt;"UL"),INDIRECT(ADDRESS($K352,COLUMN())),0),0),IF($L352&gt;0,IF(AND(INDIRECT(ADDRESS($L352,44))=0,INDIRECT(ADDRESS($L352,38))&lt;&gt;"UL"),INDIRECT(ADDRESS($L352,COLUMN())),0),0),IF($M352&gt;0,IF(AND(INDIRECT(ADDRESS($M352,44))=0,INDIRECT(ADDRESS($M352,38))&lt;&gt;"UL"),INDIRECT(ADDRESS($M352,COLUMN())),0),0))</f>
        <v>0</v>
      </c>
      <c r="CE352" s="57" cm="1">
        <f t="array" aca="1" ref="CE352" ca="1">SUM(IF($C352&gt;0,IF(AND(INDIRECT(ADDRESS($C352,44))=0,INDIRECT(ADDRESS($C352,38))&lt;&gt;"UL"),INDIRECT(ADDRESS($C352,COLUMN())),0),0),IF($D352&gt;0,IF(AND(INDIRECT(ADDRESS($D352,44))=0,INDIRECT(ADDRESS($D352,38))&lt;&gt;"UL"),INDIRECT(ADDRESS($D352,COLUMN())),0),0),IF($E352&gt;0,IF(AND(INDIRECT(ADDRESS($E352,44))=0,INDIRECT(ADDRESS($E352,38))&lt;&gt;"UL"),INDIRECT(ADDRESS($E352,COLUMN())),0),0),IF($F352&gt;0,IF(AND(INDIRECT(ADDRESS($F352,44))=0,INDIRECT(ADDRESS($F352,38))&lt;&gt;"UL"),INDIRECT(ADDRESS($F352,COLUMN())),0),0),IF($G352&gt;0,IF(AND(INDIRECT(ADDRESS($G352,44))=0,INDIRECT(ADDRESS($G352,38))&lt;&gt;"UL"),INDIRECT(ADDRESS($G352,COLUMN())),0),0),IF($H352&gt;0,IF(AND(INDIRECT(ADDRESS($H352,44))=0,INDIRECT(ADDRESS($H352,38))&lt;&gt;"UL"),INDIRECT(ADDRESS($H352,COLUMN())),0),0),IF($I352&gt;0,IF(AND(INDIRECT(ADDRESS($I352,44))=0,INDIRECT(ADDRESS($I352,38))&lt;&gt;"UL"),INDIRECT(ADDRESS($I352,COLUMN())),0),0),IF($J352&gt;0,IF(AND(INDIRECT(ADDRESS($J352,44))=0,INDIRECT(ADDRESS($J352,38))&lt;&gt;"UL"),INDIRECT(ADDRESS($J352,COLUMN())),0),0),IF($K352&gt;0,IF(AND(INDIRECT(ADDRESS($K352,44))=0,INDIRECT(ADDRESS($K352,38))&lt;&gt;"UL"),INDIRECT(ADDRESS($K352,COLUMN())),0),0),IF($L352&gt;0,IF(AND(INDIRECT(ADDRESS($L352,44))=0,INDIRECT(ADDRESS($L352,38))&lt;&gt;"UL"),INDIRECT(ADDRESS($L352,COLUMN())),0),0),IF($M352&gt;0,IF(AND(INDIRECT(ADDRESS($M352,44))=0,INDIRECT(ADDRESS($M352,38))&lt;&gt;"UL"),INDIRECT(ADDRESS($M352,COLUMN())),0),0))</f>
        <v>0</v>
      </c>
      <c r="CF352" s="57">
        <f ca="1">IF(BV352="S",CD352,CE352)</f>
        <v>0</v>
      </c>
      <c r="CG352" s="57">
        <f ca="1">IF(AD352&lt;BG352,((((BX352+CC352)*AB352)+((CA352+CF352)*(1-AB352)))*AD352),((((BX352*AB352)+((CA352)*(1-AB352)))*AD352)+(((CC352*AB352)+((CF352))*(1-AB352)))*BG352))</f>
        <v>0.40900287142553132</v>
      </c>
      <c r="CH352" s="57">
        <f ca="1">CG352/N352</f>
        <v>5.1125358928191415E-2</v>
      </c>
      <c r="CI352" s="19">
        <f ca="1">AD352*X352</f>
        <v>19.909331940871684</v>
      </c>
      <c r="CJ352" s="19"/>
      <c r="CK352" s="57" cm="1">
        <f t="array" aca="1" ref="CK352" ca="1">IF(AU352="S", SUM(IF($C352&gt;0,IF(INDIRECT(ADDRESS($C352,43))&lt;&gt;1,INDIRECT(ADDRESS($C352,48)),0),0), IF($D352&gt;0,IF(INDIRECT(ADDRESS($D352,43))&lt;&gt;1,INDIRECT(ADDRESS($D352,48)),0),0), IF($E352&gt;0,IF(INDIRECT(ADDRESS($E352,43))&lt;&gt;1,INDIRECT(ADDRESS($E352,48)),0),0), IF($F352&gt;0,IF(INDIRECT(ADDRESS($F352,43))&lt;&gt;1,INDIRECT(ADDRESS($F352,48)),0),0), IF($G352&gt;0,IF(INDIRECT(ADDRESS($G352,43))&lt;&gt;1,INDIRECT(ADDRESS($G352,48)),0),0), IF($H352&gt;0,IF(INDIRECT(ADDRESS($H352,43))&lt;&gt;1,INDIRECT(ADDRESS($H352,48)),0),0), IF($I352&gt;0,IF(INDIRECT(ADDRESS($I352,43))&lt;&gt;1,INDIRECT(ADDRESS($I352,48)),0),0), IF($J352&gt;0,IF(INDIRECT(ADDRESS($J352,43))&lt;&gt;1,INDIRECT(ADDRESS($J352,48)),0),0), IF($K352&gt;0,IF(INDIRECT(ADDRESS($K352,43))&lt;&gt;1,INDIRECT(ADDRESS($K352,48)),0),0), IF($L352&gt;0,IF(INDIRECT(ADDRESS($L352,43))&lt;&gt;1,INDIRECT(ADDRESS($L352,48)),0),0), IF($M352&gt;0,IF(INDIRECT(ADDRESS($M352,43))&lt;&gt;1,INDIRECT(ADDRESS($M352,48)),0),0)), IF(AU352="L",SUM(IF($C352&gt;0,IF(INDIRECT(ADDRESS($C352,43))&lt;&gt;1,INDIRECT(ADDRESS($C352,50)),0),0), IF($D352&gt;0,IF(INDIRECT(ADDRESS($D352,43))&lt;&gt;1,INDIRECT(ADDRESS($D352,50)),0),0), IF($E352&gt;0,IF(INDIRECT(ADDRESS($E352,43))&lt;&gt;1,INDIRECT(ADDRESS($E352,50)),0),0), IF($F352&gt;0,IF(INDIRECT(ADDRESS($F352,43))&lt;&gt;1,INDIRECT(ADDRESS($F352,50)),0),0), IF($G352&gt;0,IF(INDIRECT(ADDRESS($G352,43))&lt;&gt;1,INDIRECT(ADDRESS($G352,50)),0),0), IF($G352&gt;0,IF(INDIRECT(ADDRESS($G352,43))&lt;&gt;1,INDIRECT(ADDRESS($G352,50)),0),0), IF($H352&gt;0,IF(INDIRECT(ADDRESS($H352,43))&lt;&gt;1,INDIRECT(ADDRESS($H352,50)),0),0), IF($I352&gt;0,IF(INDIRECT(ADDRESS($I352,43))&lt;&gt;1,INDIRECT(ADDRESS($I352,50)),0),0), IF($J352&gt;0,IF(INDIRECT(ADDRESS($J352,43))&lt;&gt;1,INDIRECT(ADDRESS($J352,50)),0),0), IF($K352&gt;0,IF(INDIRECT(ADDRESS($K352,43))&lt;&gt;1,INDIRECT(ADDRESS($K352,50)),0),0), IF($L352&gt;0,IF(INDIRECT(ADDRESS($L352,43))&lt;&gt;1,INDIRECT(ADDRESS($L352,50)),0),0), IF($M352&gt;0,IF(INDIRECT(ADDRESS($M352,43))&lt;&gt;1,INDIRECT(ADDRESS($M352,50)),0),0)), SUM(IF($C352&gt;0,IF(INDIRECT(ADDRESS($C352,43))&lt;&gt;1,INDIRECT(ADDRESS($C352,49)),0),0), IF($D352&gt;0,IF(INDIRECT(ADDRESS($D352,43))&lt;&gt;1,INDIRECT(ADDRESS($D352,49)),0),0), IF($E352&gt;0,IF(INDIRECT(ADDRESS($E352,43))&lt;&gt;1,INDIRECT(ADDRESS($E352,49)),0),0), IF($F352&gt;0,IF(INDIRECT(ADDRESS($F352,43))&lt;&gt;1,INDIRECT(ADDRESS($F352,49)),0),0), IF($G352&gt;0,IF(INDIRECT(ADDRESS($G352,43))&lt;&gt;1,INDIRECT(ADDRESS($G352,49)),0),0), IF($G352&gt;0,IF(INDIRECT(ADDRESS($G352,43))&lt;&gt;1,INDIRECT(ADDRESS($G352,49)),0),0), IF($H352&gt;0,IF(INDIRECT(ADDRESS($H352,43))&lt;&gt;1,INDIRECT(ADDRESS($H352,49)),0),0), IF($I352&gt;0,IF(INDIRECT(ADDRESS($I352,43))&lt;&gt;1,INDIRECT(ADDRESS($I352,49)),0),0), IF($J352&gt;0,IF(INDIRECT(ADDRESS($J352,43))&lt;&gt;1,INDIRECT(ADDRESS($J352,49)),0),0), IF($K352&gt;0,IF(INDIRECT(ADDRESS($K352,43))&lt;&gt;1,INDIRECT(ADDRESS($K352,49)),0),0), IF($L352&gt;0,IF(INDIRECT(ADDRESS($L352,43))&lt;&gt;1,INDIRECT(ADDRESS($L352,49)),0),0), IF($M352&gt;0,IF(INDIRECT(ADDRESS($M352,43))&lt;&gt;1,INDIRECT(ADDRESS($M352,49)),0),0))))</f>
        <v>0.1111111111111111</v>
      </c>
      <c r="CL352" s="57" cm="1">
        <f t="array" aca="1" ref="CL352" ca="1">SUM(IF($C352&gt;0,IF(INDIRECT(ADDRESS($C352,44))=1,INDIRECT(ADDRESS($C352,90)),0),0), IF($D352&gt;0,IF(INDIRECT(ADDRESS($D352,44))=1,INDIRECT(ADDRESS($D352,90)),0),0), IF($E352&gt;0,IF(INDIRECT(ADDRESS($E352,44))=1,INDIRECT(ADDRESS($E352,90)),0),0), IF($F352&gt;0,IF(INDIRECT(ADDRESS($F352,44))=1,INDIRECT(ADDRESS($F352,90)),0),0), IF($G352&gt;0,IF(INDIRECT(ADDRESS($G352,44))=1,INDIRECT(ADDRESS($G352,90)),0),0), IF($H352&gt;0,IF(INDIRECT(ADDRESS($H352,44))=1,INDIRECT(ADDRESS($H352,90)),0),0), IF($I352&gt;0,IF(INDIRECT(ADDRESS($I352,44))=1,INDIRECT(ADDRESS($I352,90)),0),0), IF($J352&gt;0,IF(INDIRECT(ADDRESS($J352,44))=1,INDIRECT(ADDRESS($J352,90)),0),0), IF($K352&gt;0,IF(INDIRECT(ADDRESS($K352,44))=1,INDIRECT(ADDRESS($K352,90)),0),0), IF($L352&gt;0,IF(INDIRECT(ADDRESS($L352,44))=1,INDIRECT(ADDRESS($L352,90)),0),0), IF($M352&gt;0,IF(INDIRECT(ADDRESS($M352,44))=1,INDIRECT(ADDRESS($M352,90)),0),0))</f>
        <v>0</v>
      </c>
      <c r="CM352" s="56">
        <f ca="1">((BU352/$BU$34)^$BU$296)</f>
        <v>0.36407240018486769</v>
      </c>
      <c r="CN352" s="59"/>
    </row>
    <row r="353" spans="1:92" x14ac:dyDescent="0.25">
      <c r="A353" s="65" t="s">
        <v>481</v>
      </c>
      <c r="B353" s="74">
        <v>158</v>
      </c>
      <c r="C353" s="74">
        <v>350</v>
      </c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67">
        <f ca="1">SUM(INDIRECT(ADDRESS(B353,COLUMN())),IF(C353&gt;0,INDIRECT(ADDRESS(C353,COLUMN())),0),IF(D353&gt;0,INDIRECT(ADDRESS(D353,14)),0),IF(E353&gt;0,INDIRECT(ADDRESS(E353,COLUMN())),0),IF(F353&gt;0,INDIRECT(ADDRESS(F353,COLUMN())),0),IF(G353&gt;0,INDIRECT(ADDRESS(G353,COLUMN())),0),IF(H353&gt;0,INDIRECT(ADDRESS(H353,COLUMN())),0),IF(I353&gt;0,INDIRECT(ADDRESS(I353,COLUMN())),0),IF(J353&gt;0,INDIRECT(ADDRESS(J353,COLUMN())),0),IF(K353&gt;0,INDIRECT(ADDRESS(K353,COLUMN())),0),IF(L353&gt;0,INDIRECT(ADDRESS(L353,COLUMN())),0),IF(M353&gt;0,INDIRECT(ADDRESS(M353,COLUMN())),0))</f>
        <v>11</v>
      </c>
      <c r="O353" s="67" t="str" cm="1">
        <f t="array" aca="1" ref="O353" ca="1">INDIRECT(ADDRESS($B353,COLUMN()))</f>
        <v>Scout</v>
      </c>
      <c r="P353" s="67" cm="1">
        <f t="array" aca="1" ref="P353" ca="1">INDIRECT(ADDRESS($B353,COLUMN()))</f>
        <v>2</v>
      </c>
      <c r="Q353" s="67" cm="1">
        <f t="array" aca="1" ref="Q353" ca="1">INDIRECT(ADDRESS($B353,COLUMN()))</f>
        <v>3</v>
      </c>
      <c r="R353" s="67" cm="1">
        <f t="array" aca="1" ref="R353" ca="1">INDIRECT(ADDRESS($B353,COLUMN()))</f>
        <v>6</v>
      </c>
      <c r="S353" s="67" cm="1">
        <f t="array" aca="1" ref="S353" ca="1">INDIRECT(ADDRESS($B353,COLUMN()))</f>
        <v>2</v>
      </c>
      <c r="T353" s="67" t="str" cm="1">
        <f t="array" aca="1" ref="T353" ca="1">INDIRECT(ADDRESS($B353,COLUMN()))</f>
        <v>1-6</v>
      </c>
      <c r="U353" s="67" cm="1">
        <f t="array" aca="1" ref="U353" ca="1">INDIRECT(ADDRESS($B353,COLUMN()))</f>
        <v>6</v>
      </c>
      <c r="V353" s="67" cm="1">
        <f t="array" aca="1" ref="V353" ca="1">INDIRECT(ADDRESS($B353,COLUMN()))</f>
        <v>0</v>
      </c>
      <c r="W353" s="67" cm="1">
        <f t="array" aca="1" ref="W353" ca="1">INDIRECT(ADDRESS($B353,COLUMN()))</f>
        <v>3</v>
      </c>
      <c r="X353" s="67" cm="1">
        <f t="array" aca="1" ref="X353" ca="1">INDIRECT(ADDRESS($B353,COLUMN()))</f>
        <v>6</v>
      </c>
      <c r="Y353" s="67" cm="1">
        <f t="array" aca="1" ref="Y353" ca="1">INDIRECT(ADDRESS($B353,COLUMN()))</f>
        <v>1</v>
      </c>
      <c r="Z353" s="67" cm="1">
        <f t="array" aca="1" ref="Z353" ca="1">INDIRECT(ADDRESS($B353,COLUMN()))</f>
        <v>5</v>
      </c>
      <c r="AA353" s="67">
        <f>AA349</f>
        <v>0</v>
      </c>
      <c r="AB353" s="56">
        <f ca="1">((U353/8)^$V$296)*((((X353-(Y353-1)/2)/8)^$X$296)*((S353/3)^$S$296))*(((8-W353)/6)^$W$296)</f>
        <v>0.81310470322619488</v>
      </c>
      <c r="AC353" s="56">
        <f ca="1">SUM(((25/N353)^$Z$296)*(AB353/$AB$34))</f>
        <v>1.8958429018473992</v>
      </c>
      <c r="AD353" s="56">
        <f ca="1">(P353/($CN$34*(1/AC353)))</f>
        <v>3.2971180901693904</v>
      </c>
      <c r="AF353" s="52"/>
      <c r="AG353" s="52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2"/>
      <c r="AU353" s="54" t="s">
        <v>117</v>
      </c>
      <c r="AV353" s="57" cm="1">
        <f t="array" aca="1" ref="AV353" ca="1">SUM(IF($C353&gt;0,IF(AND(INDIRECT(ADDRESS($C353,44))=0,INDIRECT(ADDRESS($C353,38))="UL",ISERROR(SEARCH("Rear",INDIRECT(ADDRESS($C353,33)))),ISERROR(SEARCH("Side",INDIRECT(ADDRESS($C353,33))))),INDIRECT(ADDRESS($C353,COLUMN())),0),0),IF($D353&gt;0,IF(AND(INDIRECT(ADDRESS($D353,44))=0,INDIRECT(ADDRESS($D353,38))="UL",ISERROR(SEARCH("Rear",INDIRECT(ADDRESS($D353,33)))),ISERROR(SEARCH("Side",INDIRECT(ADDRESS($D353,33))))),INDIRECT(ADDRESS($D353,COLUMN())),0),0),IF($E353&gt;0,IF(AND(INDIRECT(ADDRESS($E353,44))=0,INDIRECT(ADDRESS($E353,38))="UL",ISERROR(SEARCH("Rear",INDIRECT(ADDRESS($E353,33)))),ISERROR(SEARCH("Side",INDIRECT(ADDRESS($E353,33))))),INDIRECT(ADDRESS($E353,COLUMN())),0),0),IF($F353&gt;0,IF(AND(INDIRECT(ADDRESS($F353,44))=0,INDIRECT(ADDRESS($F353,38))="UL",ISERROR(SEARCH("Rear",INDIRECT(ADDRESS($F353,33)))),ISERROR(SEARCH("Side",INDIRECT(ADDRESS($F353,33))))),INDIRECT(ADDRESS($F353,COLUMN())),0),0),IF($G353&gt;0,IF(AND(INDIRECT(ADDRESS($G353,44))=0,INDIRECT(ADDRESS($G353,38))="UL",ISERROR(SEARCH("Rear",INDIRECT(ADDRESS($G353,33)))),ISERROR(SEARCH("Side",INDIRECT(ADDRESS($G353,33))))),INDIRECT(ADDRESS($G353,COLUMN())),0),0),IF($H353&gt;0,IF(AND(INDIRECT(ADDRESS($H353,44))=0,INDIRECT(ADDRESS($H353,38))="UL",ISERROR(SEARCH("Rear",INDIRECT(ADDRESS($H353,33)))),ISERROR(SEARCH("Side",INDIRECT(ADDRESS($H353,33))))),INDIRECT(ADDRESS($H353,COLUMN())),0),0),IF($I353&gt;0,IF(AND(INDIRECT(ADDRESS($I353,44))=0,INDIRECT(ADDRESS($I353,38))="UL",ISERROR(SEARCH("Rear",INDIRECT(ADDRESS($I353,33)))),ISERROR(SEARCH("Side",INDIRECT(ADDRESS($I353,33))))),INDIRECT(ADDRESS($I353,COLUMN())),0),0),IF($J353&gt;0,IF(AND(INDIRECT(ADDRESS($J353,44))=0,INDIRECT(ADDRESS($J353,38))="UL",ISERROR(SEARCH("Rear",INDIRECT(ADDRESS($J353,33)))),ISERROR(SEARCH("Side",INDIRECT(ADDRESS($J353,33))))),INDIRECT(ADDRESS($J353,COLUMN())),0),0),IF($K353&gt;0,IF(AND(INDIRECT(ADDRESS($K353,44))=0,INDIRECT(ADDRESS($K353,38))="UL",ISERROR(SEARCH("Rear",INDIRECT(ADDRESS($K353,33)))),ISERROR(SEARCH("Side",INDIRECT(ADDRESS($K353,33))))),INDIRECT(ADDRESS($K353,COLUMN())),0),0),IF($L353&gt;0,IF(AND(INDIRECT(ADDRESS($L353,44))=0,INDIRECT(ADDRESS($L353,38))="UL",ISERROR(SEARCH("Rear",INDIRECT(ADDRESS($L353,33)))),ISERROR(SEARCH("Side",INDIRECT(ADDRESS($L353,33))))),INDIRECT(ADDRESS($L353,COLUMN())),0),0),IF($M353&gt;0,IF(AND(INDIRECT(ADDRESS($M353,44))=0,INDIRECT(ADDRESS($M353,38))="UL",ISERROR(SEARCH("Rear",INDIRECT(ADDRESS($M353,33)))),ISERROR(SEARCH("Side",INDIRECT(ADDRESS($M353,33))))),INDIRECT(ADDRESS($M353,COLUMN())),0),0))</f>
        <v>0.16666666666666666</v>
      </c>
      <c r="AW353" s="57" cm="1">
        <f t="array" aca="1" ref="AW353" ca="1">SUM(IF($C353&gt;0,IF(AND(INDIRECT(ADDRESS($C353,44))=0,INDIRECT(ADDRESS($C353,38))="UL",ISERROR(SEARCH("Rear",INDIRECT(ADDRESS($C353,33)))),ISERROR(SEARCH("Side",INDIRECT(ADDRESS($C353,33))))),INDIRECT(ADDRESS($C353,COLUMN())),0),0),IF($D353&gt;0,IF(AND(INDIRECT(ADDRESS($D353,44))=0,INDIRECT(ADDRESS($D353,38))="UL",ISERROR(SEARCH("Rear",INDIRECT(ADDRESS($D353,33)))),ISERROR(SEARCH("Side",INDIRECT(ADDRESS($D353,33))))),INDIRECT(ADDRESS($D353,COLUMN())),0),0),IF($E353&gt;0,IF(AND(INDIRECT(ADDRESS($E353,44))=0,INDIRECT(ADDRESS($E353,38))="UL",ISERROR(SEARCH("Rear",INDIRECT(ADDRESS($E353,33)))),ISERROR(SEARCH("Side",INDIRECT(ADDRESS($E353,33))))),INDIRECT(ADDRESS($E353,COLUMN())),0),0),IF($F353&gt;0,IF(AND(INDIRECT(ADDRESS($F353,44))=0,INDIRECT(ADDRESS($F353,38))="UL",ISERROR(SEARCH("Rear",INDIRECT(ADDRESS($F353,33)))),ISERROR(SEARCH("Side",INDIRECT(ADDRESS($F353,33))))),INDIRECT(ADDRESS($F353,COLUMN())),0),0),IF($G353&gt;0,IF(AND(INDIRECT(ADDRESS($G353,44))=0,INDIRECT(ADDRESS($G353,38))="UL",ISERROR(SEARCH("Rear",INDIRECT(ADDRESS($G353,33)))),ISERROR(SEARCH("Side",INDIRECT(ADDRESS($G353,33))))),INDIRECT(ADDRESS($G353,COLUMN())),0),0),IF($H353&gt;0,IF(AND(INDIRECT(ADDRESS($H353,44))=0,INDIRECT(ADDRESS($H353,38))="UL",ISERROR(SEARCH("Rear",INDIRECT(ADDRESS($H353,33)))),ISERROR(SEARCH("Side",INDIRECT(ADDRESS($H353,33))))),INDIRECT(ADDRESS($H353,COLUMN())),0),0),IF($I353&gt;0,IF(AND(INDIRECT(ADDRESS($I353,44))=0,INDIRECT(ADDRESS($I353,38))="UL",ISERROR(SEARCH("Rear",INDIRECT(ADDRESS($I353,33)))),ISERROR(SEARCH("Side",INDIRECT(ADDRESS($I353,33))))),INDIRECT(ADDRESS($I353,COLUMN())),0),0),IF($J353&gt;0,IF(AND(INDIRECT(ADDRESS($J353,44))=0,INDIRECT(ADDRESS($J353,38))="UL",ISERROR(SEARCH("Rear",INDIRECT(ADDRESS($J353,33)))),ISERROR(SEARCH("Side",INDIRECT(ADDRESS($J353,33))))),INDIRECT(ADDRESS($J353,COLUMN())),0),0),IF($K353&gt;0,IF(AND(INDIRECT(ADDRESS($K353,44))=0,INDIRECT(ADDRESS($K353,38))="UL",ISERROR(SEARCH("Rear",INDIRECT(ADDRESS($K353,33)))),ISERROR(SEARCH("Side",INDIRECT(ADDRESS($K353,33))))),INDIRECT(ADDRESS($K353,COLUMN())),0),0),IF($L353&gt;0,IF(AND(INDIRECT(ADDRESS($L353,44))=0,INDIRECT(ADDRESS($L353,38))="UL",ISERROR(SEARCH("Rear",INDIRECT(ADDRESS($L353,33)))),ISERROR(SEARCH("Side",INDIRECT(ADDRESS($L353,33))))),INDIRECT(ADDRESS($L353,COLUMN())),0),0),IF($M353&gt;0,IF(AND(INDIRECT(ADDRESS($M353,44))=0,INDIRECT(ADDRESS($M353,38))="UL",ISERROR(SEARCH("Rear",INDIRECT(ADDRESS($M353,33)))),ISERROR(SEARCH("Side",INDIRECT(ADDRESS($M353,33))))),INDIRECT(ADDRESS($M353,COLUMN())),0),0))</f>
        <v>0.33333333333333331</v>
      </c>
      <c r="AX353" s="57" cm="1">
        <f t="array" aca="1" ref="AX353" ca="1">SUM(IF($C353&gt;0,IF(AND(INDIRECT(ADDRESS($C353,44))=0,INDIRECT(ADDRESS($C353,38))="UL",ISERROR(SEARCH("Rear",INDIRECT(ADDRESS($C353,33)))),ISERROR(SEARCH("Side",INDIRECT(ADDRESS($C353,33))))),INDIRECT(ADDRESS($C353,COLUMN())),0),0),IF($D353&gt;0,IF(AND(INDIRECT(ADDRESS($D353,44))=0,INDIRECT(ADDRESS($D353,38))="UL",ISERROR(SEARCH("Rear",INDIRECT(ADDRESS($D353,33)))),ISERROR(SEARCH("Side",INDIRECT(ADDRESS($D353,33))))),INDIRECT(ADDRESS($D353,COLUMN())),0),0),IF($E353&gt;0,IF(AND(INDIRECT(ADDRESS($E353,44))=0,INDIRECT(ADDRESS($E353,38))="UL",ISERROR(SEARCH("Rear",INDIRECT(ADDRESS($E353,33)))),ISERROR(SEARCH("Side",INDIRECT(ADDRESS($E353,33))))),INDIRECT(ADDRESS($E353,COLUMN())),0),0),IF($F353&gt;0,IF(AND(INDIRECT(ADDRESS($F353,44))=0,INDIRECT(ADDRESS($F353,38))="UL",ISERROR(SEARCH("Rear",INDIRECT(ADDRESS($F353,33)))),ISERROR(SEARCH("Side",INDIRECT(ADDRESS($F353,33))))),INDIRECT(ADDRESS($F353,COLUMN())),0),0),IF($G353&gt;0,IF(AND(INDIRECT(ADDRESS($G353,44))=0,INDIRECT(ADDRESS($G353,38))="UL",ISERROR(SEARCH("Rear",INDIRECT(ADDRESS($G353,33)))),ISERROR(SEARCH("Side",INDIRECT(ADDRESS($G353,33))))),INDIRECT(ADDRESS($G353,COLUMN())),0),0),IF($H353&gt;0,IF(AND(INDIRECT(ADDRESS($H353,44))=0,INDIRECT(ADDRESS($H353,38))="UL",ISERROR(SEARCH("Rear",INDIRECT(ADDRESS($H353,33)))),ISERROR(SEARCH("Side",INDIRECT(ADDRESS($H353,33))))),INDIRECT(ADDRESS($H353,COLUMN())),0),0),IF($I353&gt;0,IF(AND(INDIRECT(ADDRESS($I353,44))=0,INDIRECT(ADDRESS($I353,38))="UL",ISERROR(SEARCH("Rear",INDIRECT(ADDRESS($I353,33)))),ISERROR(SEARCH("Side",INDIRECT(ADDRESS($I353,33))))),INDIRECT(ADDRESS($I353,COLUMN())),0),0),IF($J353&gt;0,IF(AND(INDIRECT(ADDRESS($J353,44))=0,INDIRECT(ADDRESS($J353,38))="UL",ISERROR(SEARCH("Rear",INDIRECT(ADDRESS($J353,33)))),ISERROR(SEARCH("Side",INDIRECT(ADDRESS($J353,33))))),INDIRECT(ADDRESS($J353,COLUMN())),0),0),IF($K353&gt;0,IF(AND(INDIRECT(ADDRESS($K353,44))=0,INDIRECT(ADDRESS($K353,38))="UL",ISERROR(SEARCH("Rear",INDIRECT(ADDRESS($K353,33)))),ISERROR(SEARCH("Side",INDIRECT(ADDRESS($K353,33))))),INDIRECT(ADDRESS($K353,COLUMN())),0),0),IF($L353&gt;0,IF(AND(INDIRECT(ADDRESS($L353,44))=0,INDIRECT(ADDRESS($L353,38))="UL",ISERROR(SEARCH("Rear",INDIRECT(ADDRESS($L353,33)))),ISERROR(SEARCH("Side",INDIRECT(ADDRESS($L353,33))))),INDIRECT(ADDRESS($L353,COLUMN())),0),0),IF($M353&gt;0,IF(AND(INDIRECT(ADDRESS($M353,44))=0,INDIRECT(ADDRESS($M353,38))="UL",ISERROR(SEARCH("Rear",INDIRECT(ADDRESS($M353,33)))),ISERROR(SEARCH("Side",INDIRECT(ADDRESS($M353,33))))),INDIRECT(ADDRESS($M353,COLUMN())),0),0))</f>
        <v>0</v>
      </c>
      <c r="AY353" s="58">
        <f ca="1">IF(AU353="S",AV353,IF(AU353="MS",AW353,IF(AU353="ML",AW353,AX353)))</f>
        <v>0.33333333333333331</v>
      </c>
      <c r="AZ353" s="58">
        <f ca="1">SUM(AV353:AX353)/3</f>
        <v>0.16666666666666666</v>
      </c>
      <c r="BA353" s="58" cm="1">
        <f t="array" aca="1" ref="BA353" ca="1">SUM(IF($C353&gt;0,IF(AND(INDIRECT(ADDRESS($C353,44))=0,INDIRECT(ADDRESS($C353,38))="UL"),INDIRECT(ADDRESS($C353,COLUMN())),0),0),IF($D353&gt;0,IF(AND(INDIRECT(ADDRESS($D353,44))=0,INDIRECT(ADDRESS($D353,38))="UL"),INDIRECT(ADDRESS($D353,COLUMN())),0),0),IF($E353&gt;0,IF(AND(INDIRECT(ADDRESS($E353,44))=0,INDIRECT(ADDRESS($E353,38))="UL"),INDIRECT(ADDRESS($E353,COLUMN())),0),0),IF($F353&gt;0,IF(AND(INDIRECT(ADDRESS($F353,44))=0,INDIRECT(ADDRESS($F353,38))="UL"),INDIRECT(ADDRESS($F353,COLUMN())),0),0),IF($G353&gt;0,IF(AND(INDIRECT(ADDRESS($G353,44))=0,INDIRECT(ADDRESS($G353,38))="UL"),INDIRECT(ADDRESS($G353,COLUMN())),0),0),IF($H353&gt;0,IF(AND(INDIRECT(ADDRESS($H353,44))=0,INDIRECT(ADDRESS($H353,38))="UL"),INDIRECT(ADDRESS($H353,COLUMN())),0),0),IF($I353&gt;0,IF(AND(INDIRECT(ADDRESS($I353,44))=0,INDIRECT(ADDRESS($I353,38))="UL"),INDIRECT(ADDRESS($I353,COLUMN())),0),0),IF($J353&gt;0,IF(AND(INDIRECT(ADDRESS($J353,44))=0,INDIRECT(ADDRESS($J353,38))="UL"),INDIRECT(ADDRESS($J353,COLUMN())),0),0),IF($K353&gt;0,IF(AND(INDIRECT(ADDRESS($K353,44))=0,INDIRECT(ADDRESS($K353,38))="UL"),INDIRECT(ADDRESS($K353,COLUMN())),0),0),IF($L353&gt;0,IF(AND(INDIRECT(ADDRESS($L353,44))=0,INDIRECT(ADDRESS($L353,38))="UL"),INDIRECT(ADDRESS($L353,COLUMN())),0),0),IF($M353&gt;0,IF(AND(INDIRECT(ADDRESS($M353,44))=0,INDIRECT(ADDRESS($M353,38))="UL"),INDIRECT(ADDRESS($M353,COLUMN())),0),0))</f>
        <v>8.8888888888888878E-2</v>
      </c>
      <c r="BB353" s="58" cm="1">
        <f t="array" aca="1" ref="BB353" ca="1">SUM(IF($C353&gt;0,IF(AND(INDIRECT(ADDRESS($C353,44))=0,INDIRECT(ADDRESS($C353,38))="UL"),INDIRECT(ADDRESS($C353,COLUMN())),0),0),IF($D353&gt;0,IF(AND(INDIRECT(ADDRESS($D353,44))=0,INDIRECT(ADDRESS($D353,38))="UL"),INDIRECT(ADDRESS($D353,COLUMN())),0),0),IF($E353&gt;0,IF(AND(INDIRECT(ADDRESS($E353,44))=0,INDIRECT(ADDRESS($E353,38))="UL"),INDIRECT(ADDRESS($E353,COLUMN())),0),0),IF($F353&gt;0,IF(AND(INDIRECT(ADDRESS($F353,44))=0,INDIRECT(ADDRESS($F353,38))="UL"),INDIRECT(ADDRESS($F353,COLUMN())),0),0),IF($G353&gt;0,IF(AND(INDIRECT(ADDRESS($G353,44))=0,INDIRECT(ADDRESS($G353,38))="UL"),INDIRECT(ADDRESS($G353,COLUMN())),0),0),IF($H353&gt;0,IF(AND(INDIRECT(ADDRESS($H353,44))=0,INDIRECT(ADDRESS($H353,38))="UL"),INDIRECT(ADDRESS($H353,COLUMN())),0),0),IF($I353&gt;0,IF(AND(INDIRECT(ADDRESS($I353,44))=0,INDIRECT(ADDRESS($I353,38))="UL"),INDIRECT(ADDRESS($I353,COLUMN())),0),0),IF($J353&gt;0,IF(AND(INDIRECT(ADDRESS($J353,44))=0,INDIRECT(ADDRESS($J353,38))="UL"),INDIRECT(ADDRESS($J353,COLUMN())),0),0),IF($K353&gt;0,IF(AND(INDIRECT(ADDRESS($K353,44))=0,INDIRECT(ADDRESS($K353,38))="UL"),INDIRECT(ADDRESS($K353,COLUMN())),0),0),IF($L353&gt;0,IF(AND(INDIRECT(ADDRESS($L353,44))=0,INDIRECT(ADDRESS($L353,38))="UL"),INDIRECT(ADDRESS($L353,COLUMN())),0),0),IF($M353&gt;0,IF(AND(INDIRECT(ADDRESS($M353,44))=0,INDIRECT(ADDRESS($M353,38))="UL"),INDIRECT(ADDRESS($M353,COLUMN())),0),0))</f>
        <v>4.4444444444444439E-2</v>
      </c>
      <c r="BC353" s="58" cm="1">
        <f t="array" aca="1" ref="BC353" ca="1">SUM(IF($C353&gt;0,IF(AND(INDIRECT(ADDRESS($C353,44))=0,INDIRECT(ADDRESS($C353,38))="UL"),INDIRECT(ADDRESS($C353,COLUMN())),0),0),IF($D353&gt;0,IF(AND(INDIRECT(ADDRESS($D353,44))=0,INDIRECT(ADDRESS($D353,38))="UL"),INDIRECT(ADDRESS($D353,COLUMN())),0),0),IF($E353&gt;0,IF(AND(INDIRECT(ADDRESS($E353,44))=0,INDIRECT(ADDRESS($E353,38))="UL"),INDIRECT(ADDRESS($E353,COLUMN())),0),0),IF($F353&gt;0,IF(AND(INDIRECT(ADDRESS($F353,44))=0,INDIRECT(ADDRESS($F353,38))="UL"),INDIRECT(ADDRESS($F353,COLUMN())),0),0),IF($G353&gt;0,IF(AND(INDIRECT(ADDRESS($G353,44))=0,INDIRECT(ADDRESS($G353,38))="UL"),INDIRECT(ADDRESS($G353,COLUMN())),0),0),IF($H353&gt;0,IF(AND(INDIRECT(ADDRESS($H353,44))=0,INDIRECT(ADDRESS($H353,38))="UL"),INDIRECT(ADDRESS($H353,COLUMN())),0),0),IF($I353&gt;0,IF(AND(INDIRECT(ADDRESS($I353,44))=0,INDIRECT(ADDRESS($I353,38))="UL"),INDIRECT(ADDRESS($I353,COLUMN())),0),0),IF($J353&gt;0,IF(AND(INDIRECT(ADDRESS($J353,44))=0,INDIRECT(ADDRESS($J353,38))="UL"),INDIRECT(ADDRESS($J353,COLUMN())),0),0),IF($K353&gt;0,IF(AND(INDIRECT(ADDRESS($K353,44))=0,INDIRECT(ADDRESS($K353,38))="UL"),INDIRECT(ADDRESS($K353,COLUMN())),0),0),IF($L353&gt;0,IF(AND(INDIRECT(ADDRESS($L353,44))=0,INDIRECT(ADDRESS($L353,38))="UL"),INDIRECT(ADDRESS($L353,COLUMN())),0),0),IF($M353&gt;0,IF(AND(INDIRECT(ADDRESS($M353,44))=0,INDIRECT(ADDRESS($M353,38))="UL"),INDIRECT(ADDRESS($M353,COLUMN())),0),0))</f>
        <v>2.222222222222222E-2</v>
      </c>
      <c r="BD353" s="58" cm="1">
        <f t="array" aca="1" ref="BD353" ca="1">SUM(IF($C353&gt;0,IF(AND(INDIRECT(ADDRESS($C353,44))=0,INDIRECT(ADDRESS($C353,38))="UL"),INDIRECT(ADDRESS($C353,COLUMN())),0),0),IF($D353&gt;0,IF(AND(INDIRECT(ADDRESS($D353,44))=0,INDIRECT(ADDRESS($D353,38))="UL"),INDIRECT(ADDRESS($D353,COLUMN())),0),0),IF($E353&gt;0,IF(AND(INDIRECT(ADDRESS($E353,44))=0,INDIRECT(ADDRESS($E353,38))="UL"),INDIRECT(ADDRESS($E353,COLUMN())),0),0),IF($F353&gt;0,IF(AND(INDIRECT(ADDRESS($F353,44))=0,INDIRECT(ADDRESS($F353,38))="UL"),INDIRECT(ADDRESS($F353,COLUMN())),0),0),IF($G353&gt;0,IF(AND(INDIRECT(ADDRESS($G353,44))=0,INDIRECT(ADDRESS($G353,38))="UL"),INDIRECT(ADDRESS($G353,COLUMN())),0),0),IF($H353&gt;0,IF(AND(INDIRECT(ADDRESS($H353,44))=0,INDIRECT(ADDRESS($H353,38))="UL"),INDIRECT(ADDRESS($H353,COLUMN())),0),0),IF($I353&gt;0,IF(AND(INDIRECT(ADDRESS($I353,44))=0,INDIRECT(ADDRESS($I353,38))="UL"),INDIRECT(ADDRESS($I353,COLUMN())),0),0),IF($J353&gt;0,IF(AND(INDIRECT(ADDRESS($J353,44))=0,INDIRECT(ADDRESS($J353,38))="UL"),INDIRECT(ADDRESS($J353,COLUMN())),0),0),IF($K353&gt;0,IF(AND(INDIRECT(ADDRESS($K353,44))=0,INDIRECT(ADDRESS($K353,38))="UL"),INDIRECT(ADDRESS($K353,COLUMN())),0),0),IF($L353&gt;0,IF(AND(INDIRECT(ADDRESS($L353,44))=0,INDIRECT(ADDRESS($L353,38))="UL"),INDIRECT(ADDRESS($L353,COLUMN())),0),0),IF($M353&gt;0,IF(AND(INDIRECT(ADDRESS($M353,44))=0,INDIRECT(ADDRESS($M353,38))="UL"),INDIRECT(ADDRESS($M353,COLUMN())),0),0))</f>
        <v>0.11111111111111109</v>
      </c>
      <c r="BE353" s="57">
        <f ca="1">IF(AU353="S",BA353,IF(AU353="MS",BB353,IF(AU353="ML",BC353,BD353)))</f>
        <v>2.222222222222222E-2</v>
      </c>
      <c r="BF353" s="57" cm="1">
        <f t="array" aca="1" ref="BF353" ca="1">SUM(IF($C353&gt;0,IF(INDIRECT(ADDRESS($C353,45))=1,INDIRECT(ADDRESS($C353,52))*INDIRECT(ADDRESS($C353,42))/5,0),0), IF($D353&gt;0,IF(INDIRECT(ADDRESS($D353,45))=1,INDIRECT(ADDRESS($D353,52))*INDIRECT(ADDRESS($D353,42))/5,0),0), IF($E353&gt;0,IF(INDIRECT(ADDRESS($E353,45))=1,INDIRECT(ADDRESS($E353,52))*INDIRECT(ADDRESS($E353,42))/5,0),0), IF($F353&gt;0,IF(INDIRECT(ADDRESS($F353,45))=1,INDIRECT(ADDRESS($F353,52))*INDIRECT(ADDRESS($F353,42))/5,0),0), IF($G353&gt;0,IF(INDIRECT(ADDRESS($G353,45))=1,INDIRECT(ADDRESS($G353,52))*INDIRECT(ADDRESS($G353,42))/5,0),0), IF($H353&gt;0,IF(INDIRECT(ADDRESS($H353,45))=1,INDIRECT(ADDRESS($H353,52))*INDIRECT(ADDRESS($H353,42))/5,0),0)
)*$BF$296/100</f>
        <v>0</v>
      </c>
      <c r="BG353" s="19"/>
      <c r="BH353" s="57" cm="1">
        <f t="array" aca="1" ref="BH353" ca="1">SUM(IF($C353&gt;0,IF(AND(INDIRECT(ADDRESS($C353,44))=0,INDIRECT(ADDRESS($C353,38))&lt;&gt;"UL"),INDIRECT(ADDRESS($C353,COLUMN()-12)),0),0), IF($D353&gt;0,IF(AND(INDIRECT(ADDRESS($D353,44))=0,INDIRECT(ADDRESS($D353,38))&lt;&gt;"UL"),INDIRECT(ADDRESS($D353,COLUMN()-12)),0),0), IF($E353&gt;0,IF(AND(INDIRECT(ADDRESS($E353,44))=0,INDIRECT(ADDRESS($E353,38))&lt;&gt;"UL"),INDIRECT(ADDRESS($E353,COLUMN()-12)),0),0), IF($F353&gt;0,IF(AND(INDIRECT(ADDRESS($F353,44))=0,INDIRECT(ADDRESS($F353,38))&lt;&gt;"UL"),INDIRECT(ADDRESS($F353,COLUMN()-12)),0),0), IF($G353&gt;0,IF(AND(INDIRECT(ADDRESS($G353,44))=0,INDIRECT(ADDRESS($G353,38))&lt;&gt;"UL"),INDIRECT(ADDRESS($G353,COLUMN()-12)),0),0), IF($H353&gt;0,IF(AND(INDIRECT(ADDRESS($H353,44))=0,INDIRECT(ADDRESS($H353,38))&lt;&gt;"UL"),INDIRECT(ADDRESS($H353,COLUMN()-12)),0),0), IF($I353&gt;0,IF(AND(INDIRECT(ADDRESS($I353,44))=0,INDIRECT(ADDRESS($I353,38))&lt;&gt;"UL"),INDIRECT(ADDRESS($I353,COLUMN()-12)),0),0), IF($J353&gt;0,IF(AND(INDIRECT(ADDRESS($J353,44))=0,INDIRECT(ADDRESS($J353,38))&lt;&gt;"UL"),INDIRECT(ADDRESS($J353,COLUMN()-12)),0),0), IF($K353&gt;0,IF(AND(INDIRECT(ADDRESS($K353,44))=0,INDIRECT(ADDRESS($K353,38))&lt;&gt;"UL"),INDIRECT(ADDRESS($K353,COLUMN()-12)),0),0), IF($L353&gt;0,IF(AND(INDIRECT(ADDRESS($L353,44))=0,INDIRECT(ADDRESS($L353,38))&lt;&gt;"UL"),INDIRECT(ADDRESS($L353,COLUMN()-12)),0),0), IF($M353&gt;0,IF(AND(INDIRECT(ADDRESS($M353,44))=0,INDIRECT(ADDRESS($M353,38))&lt;&gt;"UL"),INDIRECT(ADDRESS($M353,COLUMN()-12)),0),0))</f>
        <v>0</v>
      </c>
      <c r="BI353" s="57" cm="1">
        <f t="array" aca="1" ref="BI353" ca="1">SUM(IF($C353&gt;0,IF(AND(INDIRECT(ADDRESS($C353,44))=0,INDIRECT(ADDRESS($C353,38))&lt;&gt;"UL"),INDIRECT(ADDRESS($C353,COLUMN()-12)),0),0), IF($D353&gt;0,IF(AND(INDIRECT(ADDRESS($D353,44))=0,INDIRECT(ADDRESS($D353,38))&lt;&gt;"UL"),INDIRECT(ADDRESS($D353,COLUMN()-12)),0),0), IF($E353&gt;0,IF(AND(INDIRECT(ADDRESS($E353,44))=0,INDIRECT(ADDRESS($E353,38))&lt;&gt;"UL"),INDIRECT(ADDRESS($E353,COLUMN()-12)),0),0), IF($F353&gt;0,IF(AND(INDIRECT(ADDRESS($F353,44))=0,INDIRECT(ADDRESS($F353,38))&lt;&gt;"UL"),INDIRECT(ADDRESS($F353,COLUMN()-12)),0),0), IF($G353&gt;0,IF(AND(INDIRECT(ADDRESS($G353,44))=0,INDIRECT(ADDRESS($G353,38))&lt;&gt;"UL"),INDIRECT(ADDRESS($G353,COLUMN()-12)),0),0), IF($H353&gt;0,IF(AND(INDIRECT(ADDRESS($H353,44))=0,INDIRECT(ADDRESS($H353,38))&lt;&gt;"UL"),INDIRECT(ADDRESS($H353,COLUMN()-12)),0),0), IF($I353&gt;0,IF(AND(INDIRECT(ADDRESS($I353,44))=0,INDIRECT(ADDRESS($I353,38))&lt;&gt;"UL"),INDIRECT(ADDRESS($I353,COLUMN()-12)),0),0), IF($J353&gt;0,IF(AND(INDIRECT(ADDRESS($J353,44))=0,INDIRECT(ADDRESS($J353,38))&lt;&gt;"UL"),INDIRECT(ADDRESS($J353,COLUMN()-12)),0),0), IF($K353&gt;0,IF(AND(INDIRECT(ADDRESS($K353,44))=0,INDIRECT(ADDRESS($K353,38))&lt;&gt;"UL"),INDIRECT(ADDRESS($K353,COLUMN()-12)),0),0), IF($L353&gt;0,IF(AND(INDIRECT(ADDRESS($L353,44))=0,INDIRECT(ADDRESS($L353,38))&lt;&gt;"UL"),INDIRECT(ADDRESS($L353,COLUMN()-12)),0),0), IF($M353&gt;0,IF(AND(INDIRECT(ADDRESS($M353,44))=0,INDIRECT(ADDRESS($M353,38))&lt;&gt;"UL"),INDIRECT(ADDRESS($M353,COLUMN()-12)),0),0))</f>
        <v>0</v>
      </c>
      <c r="BJ353" s="57" cm="1">
        <f t="array" aca="1" ref="BJ353" ca="1">SUM(IF($C353&gt;0,IF(AND(INDIRECT(ADDRESS($C353,44))=0,INDIRECT(ADDRESS($C353,38))&lt;&gt;"UL"),INDIRECT(ADDRESS($C353,COLUMN()-12)),0),0), IF($D353&gt;0,IF(AND(INDIRECT(ADDRESS($D353,44))=0,INDIRECT(ADDRESS($D353,38))&lt;&gt;"UL"),INDIRECT(ADDRESS($D353,COLUMN()-12)),0),0), IF($E353&gt;0,IF(AND(INDIRECT(ADDRESS($E353,44))=0,INDIRECT(ADDRESS($E353,38))&lt;&gt;"UL"),INDIRECT(ADDRESS($E353,COLUMN()-12)),0),0), IF($F353&gt;0,IF(AND(INDIRECT(ADDRESS($F353,44))=0,INDIRECT(ADDRESS($F353,38))&lt;&gt;"UL"),INDIRECT(ADDRESS($F353,COLUMN()-12)),0),0), IF($G353&gt;0,IF(AND(INDIRECT(ADDRESS($G353,44))=0,INDIRECT(ADDRESS($G353,38))&lt;&gt;"UL"),INDIRECT(ADDRESS($G353,COLUMN()-12)),0),0), IF($H353&gt;0,IF(AND(INDIRECT(ADDRESS($H353,44))=0,INDIRECT(ADDRESS($H353,38))&lt;&gt;"UL"),INDIRECT(ADDRESS($H353,COLUMN()-12)),0),0), IF($I353&gt;0,IF(AND(INDIRECT(ADDRESS($I353,44))=0,INDIRECT(ADDRESS($I353,38))&lt;&gt;"UL"),INDIRECT(ADDRESS($I353,COLUMN()-12)),0),0), IF($J353&gt;0,IF(AND(INDIRECT(ADDRESS($J353,44))=0,INDIRECT(ADDRESS($J353,38))&lt;&gt;"UL"),INDIRECT(ADDRESS($J353,COLUMN()-12)),0),0), IF($K353&gt;0,IF(AND(INDIRECT(ADDRESS($K353,44))=0,INDIRECT(ADDRESS($K353,38))&lt;&gt;"UL"),INDIRECT(ADDRESS($K353,COLUMN()-12)),0),0), IF($L353&gt;0,IF(AND(INDIRECT(ADDRESS($L353,44))=0,INDIRECT(ADDRESS($L353,38))&lt;&gt;"UL"),INDIRECT(ADDRESS($L353,COLUMN()-12)),0),0), IF($M353&gt;0,IF(AND(INDIRECT(ADDRESS($M353,44))=0,INDIRECT(ADDRESS($M353,38))&lt;&gt;"UL"),INDIRECT(ADDRESS($M353,COLUMN()-12)),0),0))</f>
        <v>0</v>
      </c>
      <c r="BK353" s="57">
        <f ca="1">IF(AU353="S",BH353,IF(AU353="MS",BI353,IF(AU353="ML",BI353,BJ353)))</f>
        <v>0</v>
      </c>
      <c r="BL353" s="58">
        <f ca="1">SUM(BH353:BJ353)/3</f>
        <v>0</v>
      </c>
      <c r="BM353" s="57" cm="1">
        <f t="array" aca="1" ref="BM353" ca="1">SUM(IF($C353&gt;0,IF(AND(INDIRECT(ADDRESS($C353,44))=0,INDIRECT(ADDRESS($C353,38))&lt;&gt;"UL"),INDIRECT(ADDRESS($C353,COLUMN()-12)),0),0), IF($D353&gt;0,IF(AND(INDIRECT(ADDRESS($D353,44))=0,INDIRECT(ADDRESS($D353,38))&lt;&gt;"UL"),INDIRECT(ADDRESS($D353,COLUMN()-12)),0),0), IF($E353&gt;0,IF(AND(INDIRECT(ADDRESS($E353,44))=0,INDIRECT(ADDRESS($E353,38))&lt;&gt;"UL"),INDIRECT(ADDRESS($E353,COLUMN()-12)),0),0), IF($F353&gt;0,IF(AND(INDIRECT(ADDRESS($F353,44))=0,INDIRECT(ADDRESS($F353,38))&lt;&gt;"UL"),INDIRECT(ADDRESS($F353,COLUMN()-12)),0),0), IF($G353&gt;0,IF(AND(INDIRECT(ADDRESS($G353,44))=0,INDIRECT(ADDRESS($G353,38))&lt;&gt;"UL"),INDIRECT(ADDRESS($G353,COLUMN()-12)),0),0), IF($H353&gt;0,IF(AND(INDIRECT(ADDRESS($H353,44))=0,INDIRECT(ADDRESS($H353,38))&lt;&gt;"UL"),INDIRECT(ADDRESS($H353,COLUMN()-12)),0),0), IF($I353&gt;0,IF(AND(INDIRECT(ADDRESS($I353,44))=0,INDIRECT(ADDRESS($I353,38))&lt;&gt;"UL"),INDIRECT(ADDRESS($I353,COLUMN()-12)),0),0), IF($J353&gt;0,IF(AND(INDIRECT(ADDRESS($J353,44))=0,INDIRECT(ADDRESS($J353,38))&lt;&gt;"UL"),INDIRECT(ADDRESS($J353,COLUMN()-12)),0),0), IF($K353&gt;0,IF(AND(INDIRECT(ADDRESS($K353,44))=0,INDIRECT(ADDRESS($K353,38))&lt;&gt;"UL"),INDIRECT(ADDRESS($K353,COLUMN()-11)),0),0), IF($L353&gt;0,IF(AND(INDIRECT(ADDRESS($L353,44))=0,INDIRECT(ADDRESS($L353,38))&lt;&gt;"UL"),INDIRECT(ADDRESS($L353,COLUMN()-11)),0),0), IF($M353&gt;0,IF(AND(INDIRECT(ADDRESS($M353,44))=0,INDIRECT(ADDRESS($M353,38))&lt;&gt;"UL"),INDIRECT(ADDRESS($M353,COLUMN()-11)),0),0))</f>
        <v>0</v>
      </c>
      <c r="BN353" s="57" cm="1">
        <f t="array" aca="1" ref="BN353" ca="1">SUM(IF($C353&gt;0,IF(AND(INDIRECT(ADDRESS($C353,44))=0,INDIRECT(ADDRESS($C353,38))&lt;&gt;"UL"),INDIRECT(ADDRESS($C353,COLUMN()-12)),0),0), IF($D353&gt;0,IF(AND(INDIRECT(ADDRESS($D353,44))=0,INDIRECT(ADDRESS($D353,38))&lt;&gt;"UL"),INDIRECT(ADDRESS($D353,COLUMN()-12)),0),0), IF($E353&gt;0,IF(AND(INDIRECT(ADDRESS($E353,44))=0,INDIRECT(ADDRESS($E353,38))&lt;&gt;"UL"),INDIRECT(ADDRESS($E353,COLUMN()-12)),0),0), IF($F353&gt;0,IF(AND(INDIRECT(ADDRESS($F353,44))=0,INDIRECT(ADDRESS($F353,38))&lt;&gt;"UL"),INDIRECT(ADDRESS($F353,COLUMN()-12)),0),0), IF($G353&gt;0,IF(AND(INDIRECT(ADDRESS($G353,44))=0,INDIRECT(ADDRESS($G353,38))&lt;&gt;"UL"),INDIRECT(ADDRESS($G353,COLUMN()-12)),0),0), IF($H353&gt;0,IF(AND(INDIRECT(ADDRESS($H353,44))=0,INDIRECT(ADDRESS($H353,38))&lt;&gt;"UL"),INDIRECT(ADDRESS($H353,COLUMN()-12)),0),0), IF($I353&gt;0,IF(AND(INDIRECT(ADDRESS($I353,44))=0,INDIRECT(ADDRESS($I353,38))&lt;&gt;"UL"),INDIRECT(ADDRESS($I353,COLUMN()-12)),0),0), IF($J353&gt;0,IF(AND(INDIRECT(ADDRESS($J353,44))=0,INDIRECT(ADDRESS($J353,38))&lt;&gt;"UL"),INDIRECT(ADDRESS($J353,COLUMN()-12)),0),0), IF($K353&gt;0,IF(AND(INDIRECT(ADDRESS($K353,44))=0,INDIRECT(ADDRESS($K353,38))&lt;&gt;"UL"),INDIRECT(ADDRESS($K353,COLUMN()-11)),0),0), IF($L353&gt;0,IF(AND(INDIRECT(ADDRESS($L353,44))=0,INDIRECT(ADDRESS($L353,38))&lt;&gt;"UL"),INDIRECT(ADDRESS($L353,COLUMN()-11)),0),0), IF($M353&gt;0,IF(AND(INDIRECT(ADDRESS($M353,44))=0,INDIRECT(ADDRESS($M353,38))&lt;&gt;"UL"),INDIRECT(ADDRESS($M353,COLUMN()-11)),0),0))</f>
        <v>0</v>
      </c>
      <c r="BO353" s="57" cm="1">
        <f t="array" aca="1" ref="BO353" ca="1">SUM(IF($C353&gt;0,IF(AND(INDIRECT(ADDRESS($C353,44))=0,INDIRECT(ADDRESS($C353,38))&lt;&gt;"UL"),INDIRECT(ADDRESS($C353,COLUMN()-12)),0),0), IF($D353&gt;0,IF(AND(INDIRECT(ADDRESS($D353,44))=0,INDIRECT(ADDRESS($D353,38))&lt;&gt;"UL"),INDIRECT(ADDRESS($D353,COLUMN()-12)),0),0), IF($E353&gt;0,IF(AND(INDIRECT(ADDRESS($E353,44))=0,INDIRECT(ADDRESS($E353,38))&lt;&gt;"UL"),INDIRECT(ADDRESS($E353,COLUMN()-12)),0),0), IF($F353&gt;0,IF(AND(INDIRECT(ADDRESS($F353,44))=0,INDIRECT(ADDRESS($F353,38))&lt;&gt;"UL"),INDIRECT(ADDRESS($F353,COLUMN()-12)),0),0), IF($G353&gt;0,IF(AND(INDIRECT(ADDRESS($G353,44))=0,INDIRECT(ADDRESS($G353,38))&lt;&gt;"UL"),INDIRECT(ADDRESS($G353,COLUMN()-12)),0),0), IF($H353&gt;0,IF(AND(INDIRECT(ADDRESS($H353,44))=0,INDIRECT(ADDRESS($H353,38))&lt;&gt;"UL"),INDIRECT(ADDRESS($H353,COLUMN()-12)),0),0), IF($I353&gt;0,IF(AND(INDIRECT(ADDRESS($I353,44))=0,INDIRECT(ADDRESS($I353,38))&lt;&gt;"UL"),INDIRECT(ADDRESS($I353,COLUMN()-12)),0),0), IF($J353&gt;0,IF(AND(INDIRECT(ADDRESS($J353,44))=0,INDIRECT(ADDRESS($J353,38))&lt;&gt;"UL"),INDIRECT(ADDRESS($J353,COLUMN()-12)),0),0), IF($K353&gt;0,IF(AND(INDIRECT(ADDRESS($K353,44))=0,INDIRECT(ADDRESS($K353,38))&lt;&gt;"UL"),INDIRECT(ADDRESS($K353,COLUMN()-11)),0),0), IF($L353&gt;0,IF(AND(INDIRECT(ADDRESS($L353,44))=0,INDIRECT(ADDRESS($L353,38))&lt;&gt;"UL"),INDIRECT(ADDRESS($L353,COLUMN()-11)),0),0), IF($M353&gt;0,IF(AND(INDIRECT(ADDRESS($M353,44))=0,INDIRECT(ADDRESS($M353,38))&lt;&gt;"UL"),INDIRECT(ADDRESS($M353,COLUMN()-11)),0),0))</f>
        <v>0</v>
      </c>
      <c r="BP353" s="57" cm="1">
        <f t="array" aca="1" ref="BP353" ca="1">SUM(IF($C353&gt;0,IF(AND(INDIRECT(ADDRESS($C353,44))=0,INDIRECT(ADDRESS($C353,38))&lt;&gt;"UL"),INDIRECT(ADDRESS($C353,COLUMN()-12)),0),0), IF($D353&gt;0,IF(AND(INDIRECT(ADDRESS($D353,44))=0,INDIRECT(ADDRESS($D353,38))&lt;&gt;"UL"),INDIRECT(ADDRESS($D353,COLUMN()-12)),0),0), IF($E353&gt;0,IF(AND(INDIRECT(ADDRESS($E353,44))=0,INDIRECT(ADDRESS($E353,38))&lt;&gt;"UL"),INDIRECT(ADDRESS($E353,COLUMN()-12)),0),0), IF($F353&gt;0,IF(AND(INDIRECT(ADDRESS($F353,44))=0,INDIRECT(ADDRESS($F353,38))&lt;&gt;"UL"),INDIRECT(ADDRESS($F353,COLUMN()-12)),0),0), IF($G353&gt;0,IF(AND(INDIRECT(ADDRESS($G353,44))=0,INDIRECT(ADDRESS($G353,38))&lt;&gt;"UL"),INDIRECT(ADDRESS($G353,COLUMN()-12)),0),0), IF($H353&gt;0,IF(AND(INDIRECT(ADDRESS($H353,44))=0,INDIRECT(ADDRESS($H353,38))&lt;&gt;"UL"),INDIRECT(ADDRESS($H353,COLUMN()-12)),0),0), IF($I353&gt;0,IF(AND(INDIRECT(ADDRESS($I353,44))=0,INDIRECT(ADDRESS($I353,38))&lt;&gt;"UL"),INDIRECT(ADDRESS($I353,COLUMN()-12)),0),0), IF($J353&gt;0,IF(AND(INDIRECT(ADDRESS($J353,44))=0,INDIRECT(ADDRESS($J353,38))&lt;&gt;"UL"),INDIRECT(ADDRESS($J353,COLUMN()-12)),0),0), IF($K353&gt;0,IF(AND(INDIRECT(ADDRESS($K353,44))=0,INDIRECT(ADDRESS($K353,38))&lt;&gt;"UL"),INDIRECT(ADDRESS($K353,COLUMN()-11)),0),0), IF($L353&gt;0,IF(AND(INDIRECT(ADDRESS($L353,44))=0,INDIRECT(ADDRESS($L353,38))&lt;&gt;"UL"),INDIRECT(ADDRESS($L353,COLUMN()-11)),0),0), IF($M353&gt;0,IF(AND(INDIRECT(ADDRESS($M353,44))=0,INDIRECT(ADDRESS($M353,38))&lt;&gt;"UL"),INDIRECT(ADDRESS($M353,COLUMN()-11)),0),0))</f>
        <v>0</v>
      </c>
      <c r="BQ353" s="57">
        <f ca="1">IF(AU353="S",BM353,IF(AU353="MS",BN353,IF(AU353="ML",BO353,BP353)))</f>
        <v>0</v>
      </c>
      <c r="BR353" s="161">
        <f ca="1">(((AZ353+BB353+BL353+BQ353)/(AY353+BB353+BK353+BQ353)*AB353^$BR$296)^$BQ$296)*100</f>
        <v>68.585859302689983</v>
      </c>
      <c r="BS353" s="59"/>
      <c r="BT353" s="56">
        <f ca="1">IF(AD353&lt;BG353,((((AY353+BK353)*AB353)+((BE353+BQ353)*(1-AB353))+BF353)*AD353),((((AY353*AB353)+(BE353*(1-AB353))+BF353)*AD353)+(((BK353*AB353)+(BQ353*(1-AB353)))*BG353)))</f>
        <v>0.90732776126875547</v>
      </c>
      <c r="BU353" s="63">
        <f ca="1">BT353/N353</f>
        <v>8.248434193352322E-2</v>
      </c>
      <c r="BV353" s="57" t="s">
        <v>34</v>
      </c>
      <c r="BW353" s="57" cm="1">
        <f t="array" aca="1" ref="BW353" ca="1">SUM(IF($C353&gt;0,IF(AND(INDIRECT(ADDRESS($C353,44))=0,INDIRECT(ADDRESS($C353,38))="UL",ISERROR(SEARCH("Rear",INDIRECT(ADDRESS($C353,33)))),ISERROR(SEARCH("Side",INDIRECT(ADDRESS($C353,33))))),INDIRECT(ADDRESS($C353,COLUMN())),0),0),IF($D353&gt;0,IF(AND(INDIRECT(ADDRESS($D353,44))=0,INDIRECT(ADDRESS($D353,38))="UL",ISERROR(SEARCH("Rear",INDIRECT(ADDRESS($D353,33)))),ISERROR(SEARCH("Side",INDIRECT(ADDRESS($D353,33))))),INDIRECT(ADDRESS($D353,COLUMN())),0),0),IF($E353&gt;0,IF(AND(INDIRECT(ADDRESS($E353,44))=0,INDIRECT(ADDRESS($E353,38))="UL",ISERROR(SEARCH("Rear",INDIRECT(ADDRESS($E353,33)))),ISERROR(SEARCH("Side",INDIRECT(ADDRESS($E353,33))))),INDIRECT(ADDRESS($E353,COLUMN())),0),0),IF($F353&gt;0,IF(AND(INDIRECT(ADDRESS($F353,44))=0,INDIRECT(ADDRESS($F353,38))="UL",ISERROR(SEARCH("Rear",INDIRECT(ADDRESS($F353,33)))),ISERROR(SEARCH("Side",INDIRECT(ADDRESS($F353,33))))),INDIRECT(ADDRESS($F353,COLUMN())),0),0),IF($G353&gt;0,IF(AND(INDIRECT(ADDRESS($G353,44))=0,INDIRECT(ADDRESS($G353,38))="UL",ISERROR(SEARCH("Rear",INDIRECT(ADDRESS($G353,33)))),ISERROR(SEARCH("Side",INDIRECT(ADDRESS($G353,33))))),INDIRECT(ADDRESS($G353,COLUMN())),0),0),IF($H353&gt;0,IF(AND(INDIRECT(ADDRESS($H353,44))=0,INDIRECT(ADDRESS($H353,38))="UL",ISERROR(SEARCH("Rear",INDIRECT(ADDRESS($H353,33)))),ISERROR(SEARCH("Side",INDIRECT(ADDRESS($H353,33))))),INDIRECT(ADDRESS($H353,COLUMN())),0),0),IF($I353&gt;0,IF(AND(INDIRECT(ADDRESS($I353,44))=0,INDIRECT(ADDRESS($I353,38))="UL",ISERROR(SEARCH("Rear",INDIRECT(ADDRESS($I353,33)))),ISERROR(SEARCH("Side",INDIRECT(ADDRESS($I353,33))))),INDIRECT(ADDRESS($I353,COLUMN())),0),0),IF($J353&gt;0,IF(AND(INDIRECT(ADDRESS($J353,44))=0,INDIRECT(ADDRESS($J353,38))="UL",ISERROR(SEARCH("Rear",INDIRECT(ADDRESS($J353,33)))),ISERROR(SEARCH("Side",INDIRECT(ADDRESS($J353,33))))),INDIRECT(ADDRESS($J353,COLUMN())),0),0),IF($K353&gt;0,IF(AND(INDIRECT(ADDRESS($K353,44))=0,INDIRECT(ADDRESS($K353,38))="UL",ISERROR(SEARCH("Rear",INDIRECT(ADDRESS($K353,33)))),ISERROR(SEARCH("Side",INDIRECT(ADDRESS($K353,33))))),INDIRECT(ADDRESS($K353,COLUMN())),0),0),IF($L353&gt;0,IF(AND(INDIRECT(ADDRESS($L353,44))=0,INDIRECT(ADDRESS($L353,38))="UL",ISERROR(SEARCH("Rear",INDIRECT(ADDRESS($L353,33)))),ISERROR(SEARCH("Side",INDIRECT(ADDRESS($L353,33))))),INDIRECT(ADDRESS($L353,COLUMN())),0),0),IF($M353&gt;0,IF(AND(INDIRECT(ADDRESS($M353,44))=0,INDIRECT(ADDRESS($M353,38))="UL",ISERROR(SEARCH("Rear",INDIRECT(ADDRESS($M353,33)))),ISERROR(SEARCH("Side",INDIRECT(ADDRESS($M353,33))))),INDIRECT(ADDRESS($M353,COLUMN())),0),0))</f>
        <v>0.16666666666666666</v>
      </c>
      <c r="BX353" s="57">
        <f ca="1">IF(BV353="S",AV353,BW353)</f>
        <v>0.16666666666666666</v>
      </c>
      <c r="BY353" s="57" cm="1">
        <f t="array" aca="1" ref="BY353" ca="1">SUM(IF($C353&gt;0,IF(AND(INDIRECT(ADDRESS($C353,44))=0,INDIRECT(ADDRESS($C353,38))="UL"),INDIRECT(ADDRESS($C353,COLUMN())),0),0),IF($D353&gt;0,IF(AND(INDIRECT(ADDRESS($D353,44))=0,INDIRECT(ADDRESS($D353,38))="UL"),INDIRECT(ADDRESS($D353,COLUMN())),0),0),IF($E353&gt;0,IF(AND(INDIRECT(ADDRESS($E353,44))=0,INDIRECT(ADDRESS($E353,38))="UL"),INDIRECT(ADDRESS($E353,COLUMN())),0),0),IF($F353&gt;0,IF(AND(INDIRECT(ADDRESS($F353,44))=0,INDIRECT(ADDRESS($F353,38))="UL"),INDIRECT(ADDRESS($F353,COLUMN())),0),0),IF($G353&gt;0,IF(AND(INDIRECT(ADDRESS($G353,44))=0,INDIRECT(ADDRESS($G353,38))="UL"),INDIRECT(ADDRESS($G353,COLUMN())),0),0),IF($H353&gt;0,IF(AND(INDIRECT(ADDRESS($H353,44))=0,INDIRECT(ADDRESS($H353,38))="UL"),INDIRECT(ADDRESS($H353,COLUMN())),0),0),IF($I353&gt;0,IF(AND(INDIRECT(ADDRESS($I353,44))=0,INDIRECT(ADDRESS($I353,38))="UL"),INDIRECT(ADDRESS($I353,COLUMN())),0),0),IF($J353&gt;0,IF(AND(INDIRECT(ADDRESS($J353,44))=0,INDIRECT(ADDRESS($J353,38))="UL"),INDIRECT(ADDRESS($J353,COLUMN())),0),0),IF($K353&gt;0,IF(AND(INDIRECT(ADDRESS($K353,44))=0,INDIRECT(ADDRESS($K353,38))="UL"),INDIRECT(ADDRESS($K353,COLUMN())),0),0),IF($L353&gt;0,IF(AND(INDIRECT(ADDRESS($L353,44))=0,INDIRECT(ADDRESS($L353,38))="UL"),INDIRECT(ADDRESS($L353,COLUMN())),0),0),IF($M353&gt;0,IF(AND(INDIRECT(ADDRESS($M353,44))=0,INDIRECT(ADDRESS($M353,38))="UL"),INDIRECT(ADDRESS($M353,COLUMN())),0),0))</f>
        <v>5.5555555555555552E-2</v>
      </c>
      <c r="BZ353" s="57" cm="1">
        <f t="array" aca="1" ref="BZ353" ca="1">SUM(IF($C353&gt;0,IF(AND(INDIRECT(ADDRESS($C353,44))=0,INDIRECT(ADDRESS($C353,38))="UL"),INDIRECT(ADDRESS($C353,COLUMN())),0),0),IF($D353&gt;0,IF(AND(INDIRECT(ADDRESS($D353,44))=0,INDIRECT(ADDRESS($D353,38))="UL"),INDIRECT(ADDRESS($D353,COLUMN())),0),0),IF($E353&gt;0,IF(AND(INDIRECT(ADDRESS($E353,44))=0,INDIRECT(ADDRESS($E353,38))="UL"),INDIRECT(ADDRESS($E353,COLUMN())),0),0),IF($F353&gt;0,IF(AND(INDIRECT(ADDRESS($F353,44))=0,INDIRECT(ADDRESS($F353,38))="UL"),INDIRECT(ADDRESS($F353,COLUMN())),0),0),IF($G353&gt;0,IF(AND(INDIRECT(ADDRESS($G353,44))=0,INDIRECT(ADDRESS($G353,38))="UL"),INDIRECT(ADDRESS($G353,COLUMN())),0),0),IF($H353&gt;0,IF(AND(INDIRECT(ADDRESS($H353,44))=0,INDIRECT(ADDRESS($H353,38))="UL"),INDIRECT(ADDRESS($H353,COLUMN())),0),0),IF($I353&gt;0,IF(AND(INDIRECT(ADDRESS($I353,44))=0,INDIRECT(ADDRESS($I353,38))="UL"),INDIRECT(ADDRESS($I353,COLUMN())),0),0),IF($J353&gt;0,IF(AND(INDIRECT(ADDRESS($J353,44))=0,INDIRECT(ADDRESS($J353,38))="UL"),INDIRECT(ADDRESS($J353,COLUMN())),0),0),IF($K353&gt;0,IF(AND(INDIRECT(ADDRESS($K353,44))=0,INDIRECT(ADDRESS($K353,38))="UL"),INDIRECT(ADDRESS($K353,COLUMN())),0),0),IF($L353&gt;0,IF(AND(INDIRECT(ADDRESS($L353,44))=0,INDIRECT(ADDRESS($L353,38))="UL"),INDIRECT(ADDRESS($L353,COLUMN())),0),0),IF($M353&gt;0,IF(AND(INDIRECT(ADDRESS($M353,44))=0,INDIRECT(ADDRESS($M353,38))="UL"),INDIRECT(ADDRESS($M353,COLUMN())),0),0))</f>
        <v>5.5555555555555552E-2</v>
      </c>
      <c r="CA353" s="57">
        <f ca="1">IF(BV353="S",BY353,BZ353)</f>
        <v>5.5555555555555552E-2</v>
      </c>
      <c r="CB353" s="57" cm="1">
        <f t="array" aca="1" ref="CB353" ca="1">SUM(IF($C353&gt;0,IF(AND(INDIRECT(ADDRESS($C353,44))=0,INDIRECT(ADDRESS($C353,38))&lt;&gt;"UL"),INDIRECT(ADDRESS($C353,COLUMN())),0),0),IF($D353&gt;0,IF(AND(INDIRECT(ADDRESS($D353,44))=0,INDIRECT(ADDRESS($D353,38))&lt;&gt;"UL"),INDIRECT(ADDRESS($D353,COLUMN())),0),0),IF($E353&gt;0,IF(AND(INDIRECT(ADDRESS($E353,44))=0,INDIRECT(ADDRESS($E353,38))&lt;&gt;"UL"),INDIRECT(ADDRESS($E353,COLUMN())),0),0),IF($F353&gt;0,IF(AND(INDIRECT(ADDRESS($F353,44))=0,INDIRECT(ADDRESS($F353,38))&lt;&gt;"UL"),INDIRECT(ADDRESS($F353,COLUMN())),0),0),IF($G353&gt;0,IF(AND(INDIRECT(ADDRESS($G353,44))=0,INDIRECT(ADDRESS($G353,38))&lt;&gt;"UL"),INDIRECT(ADDRESS($G353,COLUMN())),0),0),IF($H353&gt;0,IF(AND(INDIRECT(ADDRESS($H353,44))=0,INDIRECT(ADDRESS($H353,38))&lt;&gt;"UL"),INDIRECT(ADDRESS($H353,COLUMN())),0),0),IF($I353&gt;0,IF(AND(INDIRECT(ADDRESS($I353,44))=0,INDIRECT(ADDRESS($I353,38))&lt;&gt;"UL"),INDIRECT(ADDRESS($I353,COLUMN())),0),0),IF($J353&gt;0,IF(AND(INDIRECT(ADDRESS($J353,44))=0,INDIRECT(ADDRESS($J353,38))&lt;&gt;"UL"),INDIRECT(ADDRESS($J353,COLUMN())),0),0),IF($K353&gt;0,IF(AND(INDIRECT(ADDRESS($K353,44))=0,INDIRECT(ADDRESS($K353,38))&lt;&gt;"UL"),INDIRECT(ADDRESS($K353,COLUMN())),0),0),IF($L353&gt;0,IF(AND(INDIRECT(ADDRESS($L353,44))=0,INDIRECT(ADDRESS($L353,38))&lt;&gt;"UL"),INDIRECT(ADDRESS($L353,COLUMN())),0),0),IF($M353&gt;0,IF(AND(INDIRECT(ADDRESS($M353,44))=0,INDIRECT(ADDRESS($M353,38))&lt;&gt;"UL"),INDIRECT(ADDRESS($M353,COLUMN())),0),0))</f>
        <v>0</v>
      </c>
      <c r="CC353" s="57">
        <f ca="1">IF(BV353="S",BH353,CB353)</f>
        <v>0</v>
      </c>
      <c r="CD353" s="57" cm="1">
        <f t="array" aca="1" ref="CD353" ca="1">SUM(IF($C353&gt;0,IF(AND(INDIRECT(ADDRESS($C353,44))=0,INDIRECT(ADDRESS($C353,38))&lt;&gt;"UL"),INDIRECT(ADDRESS($C353,COLUMN())),0),0),IF($D353&gt;0,IF(AND(INDIRECT(ADDRESS($D353,44))=0,INDIRECT(ADDRESS($D353,38))&lt;&gt;"UL"),INDIRECT(ADDRESS($D353,COLUMN())),0),0),IF($E353&gt;0,IF(AND(INDIRECT(ADDRESS($E353,44))=0,INDIRECT(ADDRESS($E353,38))&lt;&gt;"UL"),INDIRECT(ADDRESS($E353,COLUMN())),0),0),IF($F353&gt;0,IF(AND(INDIRECT(ADDRESS($F353,44))=0,INDIRECT(ADDRESS($F353,38))&lt;&gt;"UL"),INDIRECT(ADDRESS($F353,COLUMN())),0),0),IF($G353&gt;0,IF(AND(INDIRECT(ADDRESS($G353,44))=0,INDIRECT(ADDRESS($G353,38))&lt;&gt;"UL"),INDIRECT(ADDRESS($G353,COLUMN())),0),0),IF($H353&gt;0,IF(AND(INDIRECT(ADDRESS($H353,44))=0,INDIRECT(ADDRESS($H353,38))&lt;&gt;"UL"),INDIRECT(ADDRESS($H353,COLUMN())),0),0),IF($I353&gt;0,IF(AND(INDIRECT(ADDRESS($I353,44))=0,INDIRECT(ADDRESS($I353,38))&lt;&gt;"UL"),INDIRECT(ADDRESS($I353,COLUMN())),0),0),IF($J353&gt;0,IF(AND(INDIRECT(ADDRESS($J353,44))=0,INDIRECT(ADDRESS($J353,38))&lt;&gt;"UL"),INDIRECT(ADDRESS($J353,COLUMN())),0),0),IF($K353&gt;0,IF(AND(INDIRECT(ADDRESS($K353,44))=0,INDIRECT(ADDRESS($K353,38))&lt;&gt;"UL"),INDIRECT(ADDRESS($K353,COLUMN())),0),0),IF($L353&gt;0,IF(AND(INDIRECT(ADDRESS($L353,44))=0,INDIRECT(ADDRESS($L353,38))&lt;&gt;"UL"),INDIRECT(ADDRESS($L353,COLUMN())),0),0),IF($M353&gt;0,IF(AND(INDIRECT(ADDRESS($M353,44))=0,INDIRECT(ADDRESS($M353,38))&lt;&gt;"UL"),INDIRECT(ADDRESS($M353,COLUMN())),0),0))</f>
        <v>0</v>
      </c>
      <c r="CE353" s="57" cm="1">
        <f t="array" aca="1" ref="CE353" ca="1">SUM(IF($C353&gt;0,IF(AND(INDIRECT(ADDRESS($C353,44))=0,INDIRECT(ADDRESS($C353,38))&lt;&gt;"UL"),INDIRECT(ADDRESS($C353,COLUMN())),0),0),IF($D353&gt;0,IF(AND(INDIRECT(ADDRESS($D353,44))=0,INDIRECT(ADDRESS($D353,38))&lt;&gt;"UL"),INDIRECT(ADDRESS($D353,COLUMN())),0),0),IF($E353&gt;0,IF(AND(INDIRECT(ADDRESS($E353,44))=0,INDIRECT(ADDRESS($E353,38))&lt;&gt;"UL"),INDIRECT(ADDRESS($E353,COLUMN())),0),0),IF($F353&gt;0,IF(AND(INDIRECT(ADDRESS($F353,44))=0,INDIRECT(ADDRESS($F353,38))&lt;&gt;"UL"),INDIRECT(ADDRESS($F353,COLUMN())),0),0),IF($G353&gt;0,IF(AND(INDIRECT(ADDRESS($G353,44))=0,INDIRECT(ADDRESS($G353,38))&lt;&gt;"UL"),INDIRECT(ADDRESS($G353,COLUMN())),0),0),IF($H353&gt;0,IF(AND(INDIRECT(ADDRESS($H353,44))=0,INDIRECT(ADDRESS($H353,38))&lt;&gt;"UL"),INDIRECT(ADDRESS($H353,COLUMN())),0),0),IF($I353&gt;0,IF(AND(INDIRECT(ADDRESS($I353,44))=0,INDIRECT(ADDRESS($I353,38))&lt;&gt;"UL"),INDIRECT(ADDRESS($I353,COLUMN())),0),0),IF($J353&gt;0,IF(AND(INDIRECT(ADDRESS($J353,44))=0,INDIRECT(ADDRESS($J353,38))&lt;&gt;"UL"),INDIRECT(ADDRESS($J353,COLUMN())),0),0),IF($K353&gt;0,IF(AND(INDIRECT(ADDRESS($K353,44))=0,INDIRECT(ADDRESS($K353,38))&lt;&gt;"UL"),INDIRECT(ADDRESS($K353,COLUMN())),0),0),IF($L353&gt;0,IF(AND(INDIRECT(ADDRESS($L353,44))=0,INDIRECT(ADDRESS($L353,38))&lt;&gt;"UL"),INDIRECT(ADDRESS($L353,COLUMN())),0),0),IF($M353&gt;0,IF(AND(INDIRECT(ADDRESS($M353,44))=0,INDIRECT(ADDRESS($M353,38))&lt;&gt;"UL"),INDIRECT(ADDRESS($M353,COLUMN())),0),0))</f>
        <v>0</v>
      </c>
      <c r="CF353" s="57">
        <f ca="1">IF(BV353="S",CD353,CE353)</f>
        <v>0</v>
      </c>
      <c r="CG353" s="57">
        <f ca="1">IF(AD353&lt;BG353,((((BX353+CC353)*AB353)+((CA353+CF353)*(1-AB353)))*AD353),((((BX353*AB353)+((CA353)*(1-AB353)))*AD353)+(((CC353*AB353)+((CF353))*(1-AB353)))*BG353))</f>
        <v>0.48105125236595503</v>
      </c>
      <c r="CH353" s="57">
        <f ca="1">CG353/N353</f>
        <v>4.3731932033268639E-2</v>
      </c>
      <c r="CI353" s="19">
        <f ca="1">AD353*X353</f>
        <v>19.782708541016341</v>
      </c>
      <c r="CJ353" s="19"/>
      <c r="CK353" s="57" cm="1">
        <f t="array" aca="1" ref="CK353" ca="1">IF(AU353="S", SUM(IF($C353&gt;0,IF(INDIRECT(ADDRESS($C353,43))&lt;&gt;1,INDIRECT(ADDRESS($C353,48)),0),0), IF($D353&gt;0,IF(INDIRECT(ADDRESS($D353,43))&lt;&gt;1,INDIRECT(ADDRESS($D353,48)),0),0), IF($E353&gt;0,IF(INDIRECT(ADDRESS($E353,43))&lt;&gt;1,INDIRECT(ADDRESS($E353,48)),0),0), IF($F353&gt;0,IF(INDIRECT(ADDRESS($F353,43))&lt;&gt;1,INDIRECT(ADDRESS($F353,48)),0),0), IF($G353&gt;0,IF(INDIRECT(ADDRESS($G353,43))&lt;&gt;1,INDIRECT(ADDRESS($G353,48)),0),0), IF($H353&gt;0,IF(INDIRECT(ADDRESS($H353,43))&lt;&gt;1,INDIRECT(ADDRESS($H353,48)),0),0), IF($I353&gt;0,IF(INDIRECT(ADDRESS($I353,43))&lt;&gt;1,INDIRECT(ADDRESS($I353,48)),0),0), IF($J353&gt;0,IF(INDIRECT(ADDRESS($J353,43))&lt;&gt;1,INDIRECT(ADDRESS($J353,48)),0),0), IF($K353&gt;0,IF(INDIRECT(ADDRESS($K353,43))&lt;&gt;1,INDIRECT(ADDRESS($K353,48)),0),0), IF($L353&gt;0,IF(INDIRECT(ADDRESS($L353,43))&lt;&gt;1,INDIRECT(ADDRESS($L353,48)),0),0), IF($M353&gt;0,IF(INDIRECT(ADDRESS($M353,43))&lt;&gt;1,INDIRECT(ADDRESS($M353,48)),0),0)), IF(AU353="L",SUM(IF($C353&gt;0,IF(INDIRECT(ADDRESS($C353,43))&lt;&gt;1,INDIRECT(ADDRESS($C353,50)),0),0), IF($D353&gt;0,IF(INDIRECT(ADDRESS($D353,43))&lt;&gt;1,INDIRECT(ADDRESS($D353,50)),0),0), IF($E353&gt;0,IF(INDIRECT(ADDRESS($E353,43))&lt;&gt;1,INDIRECT(ADDRESS($E353,50)),0),0), IF($F353&gt;0,IF(INDIRECT(ADDRESS($F353,43))&lt;&gt;1,INDIRECT(ADDRESS($F353,50)),0),0), IF($G353&gt;0,IF(INDIRECT(ADDRESS($G353,43))&lt;&gt;1,INDIRECT(ADDRESS($G353,50)),0),0), IF($G353&gt;0,IF(INDIRECT(ADDRESS($G353,43))&lt;&gt;1,INDIRECT(ADDRESS($G353,50)),0),0), IF($H353&gt;0,IF(INDIRECT(ADDRESS($H353,43))&lt;&gt;1,INDIRECT(ADDRESS($H353,50)),0),0), IF($I353&gt;0,IF(INDIRECT(ADDRESS($I353,43))&lt;&gt;1,INDIRECT(ADDRESS($I353,50)),0),0), IF($J353&gt;0,IF(INDIRECT(ADDRESS($J353,43))&lt;&gt;1,INDIRECT(ADDRESS($J353,50)),0),0), IF($K353&gt;0,IF(INDIRECT(ADDRESS($K353,43))&lt;&gt;1,INDIRECT(ADDRESS($K353,50)),0),0), IF($L353&gt;0,IF(INDIRECT(ADDRESS($L353,43))&lt;&gt;1,INDIRECT(ADDRESS($L353,50)),0),0), IF($M353&gt;0,IF(INDIRECT(ADDRESS($M353,43))&lt;&gt;1,INDIRECT(ADDRESS($M353,50)),0),0)), SUM(IF($C353&gt;0,IF(INDIRECT(ADDRESS($C353,43))&lt;&gt;1,INDIRECT(ADDRESS($C353,49)),0),0), IF($D353&gt;0,IF(INDIRECT(ADDRESS($D353,43))&lt;&gt;1,INDIRECT(ADDRESS($D353,49)),0),0), IF($E353&gt;0,IF(INDIRECT(ADDRESS($E353,43))&lt;&gt;1,INDIRECT(ADDRESS($E353,49)),0),0), IF($F353&gt;0,IF(INDIRECT(ADDRESS($F353,43))&lt;&gt;1,INDIRECT(ADDRESS($F353,49)),0),0), IF($G353&gt;0,IF(INDIRECT(ADDRESS($G353,43))&lt;&gt;1,INDIRECT(ADDRESS($G353,49)),0),0), IF($G353&gt;0,IF(INDIRECT(ADDRESS($G353,43))&lt;&gt;1,INDIRECT(ADDRESS($G353,49)),0),0), IF($H353&gt;0,IF(INDIRECT(ADDRESS($H353,43))&lt;&gt;1,INDIRECT(ADDRESS($H353,49)),0),0), IF($I353&gt;0,IF(INDIRECT(ADDRESS($I353,43))&lt;&gt;1,INDIRECT(ADDRESS($I353,49)),0),0), IF($J353&gt;0,IF(INDIRECT(ADDRESS($J353,43))&lt;&gt;1,INDIRECT(ADDRESS($J353,49)),0),0), IF($K353&gt;0,IF(INDIRECT(ADDRESS($K353,43))&lt;&gt;1,INDIRECT(ADDRESS($K353,49)),0),0), IF($L353&gt;0,IF(INDIRECT(ADDRESS($L353,43))&lt;&gt;1,INDIRECT(ADDRESS($L353,49)),0),0), IF($M353&gt;0,IF(INDIRECT(ADDRESS($M353,43))&lt;&gt;1,INDIRECT(ADDRESS($M353,49)),0),0))))</f>
        <v>0.33333333333333331</v>
      </c>
      <c r="CL353" s="57" cm="1">
        <f t="array" aca="1" ref="CL353" ca="1">SUM(IF($C353&gt;0,IF(INDIRECT(ADDRESS($C353,44))=1,INDIRECT(ADDRESS($C353,90)),0),0), IF($D353&gt;0,IF(INDIRECT(ADDRESS($D353,44))=1,INDIRECT(ADDRESS($D353,90)),0),0), IF($E353&gt;0,IF(INDIRECT(ADDRESS($E353,44))=1,INDIRECT(ADDRESS($E353,90)),0),0), IF($F353&gt;0,IF(INDIRECT(ADDRESS($F353,44))=1,INDIRECT(ADDRESS($F353,90)),0),0), IF($G353&gt;0,IF(INDIRECT(ADDRESS($G353,44))=1,INDIRECT(ADDRESS($G353,90)),0),0), IF($H353&gt;0,IF(INDIRECT(ADDRESS($H353,44))=1,INDIRECT(ADDRESS($H353,90)),0),0), IF($I353&gt;0,IF(INDIRECT(ADDRESS($I353,44))=1,INDIRECT(ADDRESS($I353,90)),0),0), IF($J353&gt;0,IF(INDIRECT(ADDRESS($J353,44))=1,INDIRECT(ADDRESS($J353,90)),0),0), IF($K353&gt;0,IF(INDIRECT(ADDRESS($K353,44))=1,INDIRECT(ADDRESS($K353,90)),0),0), IF($L353&gt;0,IF(INDIRECT(ADDRESS($L353,44))=1,INDIRECT(ADDRESS($L353,90)),0),0), IF($M353&gt;0,IF(INDIRECT(ADDRESS($M353,44))=1,INDIRECT(ADDRESS($M353,90)),0),0))</f>
        <v>0</v>
      </c>
      <c r="CM353" s="56">
        <f ca="1">((BU353/$BU$34)^$BU$296)</f>
        <v>0.60723619207792268</v>
      </c>
      <c r="CN353" s="59"/>
    </row>
    <row r="356" spans="1:92" ht="15.5" x14ac:dyDescent="0.25">
      <c r="A356" s="12" t="s">
        <v>270</v>
      </c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"/>
      <c r="O356" s="13"/>
      <c r="P356" s="13"/>
      <c r="Q356" s="13"/>
      <c r="R356" s="13"/>
      <c r="S356" s="14"/>
      <c r="T356" s="13"/>
      <c r="U356" s="13"/>
      <c r="V356" s="13"/>
      <c r="W356" s="13"/>
      <c r="Z356" s="14"/>
      <c r="AA356" s="15"/>
      <c r="AF356" s="15"/>
      <c r="AG356" s="15"/>
      <c r="BR356" s="16"/>
      <c r="BS356" s="1"/>
      <c r="BT356" s="4"/>
      <c r="BU356" s="4"/>
      <c r="CM356" s="81"/>
      <c r="CN356" s="13"/>
    </row>
    <row r="357" spans="1:92" ht="15.5" x14ac:dyDescent="0.25">
      <c r="A357" s="12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"/>
      <c r="O357" s="13"/>
      <c r="P357" s="13"/>
      <c r="Q357" s="13"/>
      <c r="R357" s="13"/>
      <c r="S357" s="14"/>
      <c r="T357" s="13"/>
      <c r="U357" s="13"/>
      <c r="V357" s="13"/>
      <c r="W357" s="13"/>
      <c r="Z357" s="14"/>
      <c r="AA357" s="15"/>
      <c r="AF357" s="15"/>
      <c r="AG357" s="15"/>
      <c r="BR357" s="16"/>
      <c r="BS357" s="1"/>
      <c r="BT357" s="4"/>
      <c r="BU357" s="4"/>
      <c r="CM357" s="81"/>
      <c r="CN357" s="13"/>
    </row>
    <row r="358" spans="1:92" ht="13" x14ac:dyDescent="0.25">
      <c r="A358" s="17" t="s">
        <v>61</v>
      </c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"/>
      <c r="O358" s="13"/>
      <c r="P358" s="13"/>
      <c r="Q358" s="13"/>
      <c r="R358" s="13"/>
      <c r="S358" s="14"/>
      <c r="T358" s="13"/>
      <c r="U358" s="13"/>
      <c r="V358" s="13"/>
      <c r="W358" s="13"/>
      <c r="Z358" s="14"/>
      <c r="AA358" s="15"/>
      <c r="AF358" s="15"/>
      <c r="AG358" s="15"/>
      <c r="BR358" s="16"/>
      <c r="BS358" s="1"/>
      <c r="BT358" s="4"/>
      <c r="BU358" s="4"/>
      <c r="CM358" s="82"/>
      <c r="CN358" s="13"/>
    </row>
    <row r="359" spans="1:92" x14ac:dyDescent="0.25">
      <c r="A359" s="15" t="s">
        <v>458</v>
      </c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>
        <v>16</v>
      </c>
      <c r="O359" s="13" t="s">
        <v>63</v>
      </c>
      <c r="P359" s="13">
        <v>2</v>
      </c>
      <c r="Q359" s="13"/>
      <c r="R359" s="13"/>
      <c r="S359" s="14">
        <v>2</v>
      </c>
      <c r="T359" s="13" t="s">
        <v>272</v>
      </c>
      <c r="U359" s="13">
        <v>5</v>
      </c>
      <c r="V359" s="13"/>
      <c r="W359" s="13">
        <v>4</v>
      </c>
      <c r="X359" s="1">
        <v>8</v>
      </c>
      <c r="Y359" s="1">
        <v>4</v>
      </c>
      <c r="Z359" s="14">
        <v>4</v>
      </c>
      <c r="AA359" s="15"/>
      <c r="AB359" s="56">
        <f>((U359/8)^$V$296)*((((X359-(Y359-1)/2)/8)^$X$296)*((S359/3)^$S$296))*(((8-W359)/6)^$W$296)</f>
        <v>0.79535426540178589</v>
      </c>
      <c r="AC359" s="56">
        <f>SUM(((25/N359)^$Z$296)*(AB359/$AB$34))</f>
        <v>1.4001385561266442</v>
      </c>
      <c r="AD359" s="56">
        <f>(P359/($CN$34*(1/AC359)))</f>
        <v>2.435023575872425</v>
      </c>
      <c r="AF359" s="15"/>
      <c r="AG359" s="15"/>
      <c r="BR359" s="16"/>
      <c r="BS359" s="1"/>
      <c r="BT359" s="4"/>
      <c r="BU359" s="4"/>
      <c r="CI359" s="19">
        <f>AD359*X359</f>
        <v>19.4801886069794</v>
      </c>
      <c r="CJ359" s="19"/>
      <c r="CK359" s="19"/>
      <c r="CM359" s="83"/>
      <c r="CN359" s="13"/>
    </row>
    <row r="362" spans="1:92" ht="13" x14ac:dyDescent="0.25">
      <c r="A362" s="17" t="s">
        <v>2</v>
      </c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"/>
      <c r="O362" s="13"/>
      <c r="P362" s="13"/>
      <c r="Q362" s="13"/>
      <c r="R362" s="13"/>
      <c r="S362" s="14"/>
      <c r="T362" s="13"/>
      <c r="U362" s="13"/>
      <c r="V362" s="13"/>
      <c r="W362" s="13"/>
      <c r="Z362" s="14"/>
      <c r="AA362" s="15"/>
      <c r="AF362" s="15"/>
      <c r="AG362" s="15"/>
      <c r="BR362" s="16"/>
      <c r="BS362" s="1"/>
      <c r="BT362" s="4"/>
      <c r="BU362" s="4"/>
      <c r="CM362" s="82"/>
      <c r="CN362" s="13"/>
    </row>
    <row r="363" spans="1:92" x14ac:dyDescent="0.25">
      <c r="A363" t="s">
        <v>280</v>
      </c>
      <c r="N363" s="13"/>
      <c r="O363" s="13"/>
      <c r="P363" s="13"/>
      <c r="Q363" s="13"/>
      <c r="R363" s="13"/>
      <c r="S363" s="14"/>
      <c r="T363" s="13"/>
      <c r="U363" s="13"/>
      <c r="V363" s="13"/>
      <c r="W363" s="13"/>
      <c r="Z363" s="14"/>
      <c r="AA363" s="15"/>
      <c r="AF363" t="s">
        <v>280</v>
      </c>
      <c r="AG363" s="1" t="s">
        <v>81</v>
      </c>
      <c r="AH363" s="1">
        <v>8</v>
      </c>
      <c r="AI363" s="1">
        <v>4</v>
      </c>
      <c r="AJ363" s="1">
        <v>0</v>
      </c>
      <c r="AK363" s="1">
        <v>5</v>
      </c>
      <c r="AL363" s="1" t="s">
        <v>82</v>
      </c>
      <c r="AM363" s="1">
        <v>7</v>
      </c>
      <c r="AN363" s="13">
        <v>0</v>
      </c>
      <c r="AO363" s="13">
        <v>3</v>
      </c>
      <c r="AP363" s="13">
        <v>1</v>
      </c>
      <c r="AQ363" s="13"/>
      <c r="AR363" s="13"/>
      <c r="AS363" s="13"/>
      <c r="AT363" s="15"/>
      <c r="AU363" s="4"/>
      <c r="AV363" s="4">
        <f>SUM(1/3*AH363*(7-$AK363+7-$AM363)/6)</f>
        <v>0.88888888888888884</v>
      </c>
      <c r="AW363" s="4">
        <f>SUM(1/3*AI363*(7-$AK363+7-$AM363)/6)</f>
        <v>0.44444444444444442</v>
      </c>
      <c r="AX363" s="4">
        <f>SUM(1/3*AJ363*(7-$AK363+7-$AM363)/6)</f>
        <v>0</v>
      </c>
      <c r="AY363" s="27">
        <f>AV363</f>
        <v>0.88888888888888884</v>
      </c>
      <c r="AZ363" s="27">
        <f>SUM(AV363:AX363)/3</f>
        <v>0.44444444444444442</v>
      </c>
      <c r="BA363" s="27">
        <f>(((AX363+AW363*$BE$296)/(1+$BE$296)*AO363/3*2+(((AX363+AW363*$BE$296+AV363*$BE$296^2)/(1+$BE$296+$BE$296^2)*AO363/3*(AP363-1+AN363)/5)*3))/5)</f>
        <v>0.11851851851851851</v>
      </c>
      <c r="BB363" s="27">
        <f>(((AX363+AV363*$BE$296)/(1+$BE$296)*AO363/3*2+(((AX363+AV363*$BE$296+AW363*$BE$296^2)/(1+$BE$296+$BE$296^2)*AO363/3*(AP363-1+AN363)/5)*3))/5)</f>
        <v>0.23703703703703702</v>
      </c>
      <c r="BC363" s="27">
        <f>(((AV363+AX363*$BE$296)/(1+$BE$296)*AO363/3*2+(((AV363+AX363*$BE$296+AW363*$BE$296^2)/(1+$BE$296+$BE$296^2)*AO363/3*(AP363-1+AN363)/5)*3))/5)</f>
        <v>0.11851851851851851</v>
      </c>
      <c r="BD363" s="27">
        <f>(((AV363+AW363*$BE$296)/(1+$BE$296)*AO363/3*2+(((AV363+AW363*$BE$296+AX363*$BE$296^2)/(1+$BE$296+$BE$296^2)*AO363/3*(AP363-1+AN363)/5)*3))/5)</f>
        <v>0.23703703703703702</v>
      </c>
      <c r="BE363" s="27"/>
      <c r="BF363" s="27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16"/>
      <c r="BS363" s="1"/>
      <c r="BT363" s="84"/>
      <c r="BU363" s="84"/>
      <c r="BV363" s="27"/>
      <c r="BW363" s="27">
        <f>(1/3*ROUNDUP((AI363/2),0)*(7-$AK363+7-$AM363)/6)</f>
        <v>0.22222222222222221</v>
      </c>
      <c r="BX363" s="27"/>
      <c r="BY363" s="27">
        <f>((BW363*AO363/3)+(((BW363+AV363*$BE$296) / (1+$BE$296)*AO363/3*(AP363-1+AN363)/5)*2))/3</f>
        <v>7.407407407407407E-2</v>
      </c>
      <c r="BZ363" s="27">
        <f>((AV363*AO363/3)+(((AV363+BW363*$BE$296) / (1+$BE$296)*AO363/3*(AP363-1+AN363)/5)*2))/3</f>
        <v>0.29629629629629628</v>
      </c>
      <c r="CA363" s="27"/>
      <c r="CB363" s="27"/>
      <c r="CC363" s="27"/>
      <c r="CD363" s="27"/>
      <c r="CE363" s="27"/>
      <c r="CF363" s="27"/>
      <c r="CG363" s="27"/>
      <c r="CH363" s="27"/>
      <c r="CL363" s="27"/>
      <c r="CM363" s="83"/>
      <c r="CN363" s="13"/>
    </row>
    <row r="366" spans="1:92" x14ac:dyDescent="0.25">
      <c r="A366" s="65" t="s">
        <v>459</v>
      </c>
      <c r="B366" s="67">
        <v>206</v>
      </c>
      <c r="C366" s="67">
        <v>216</v>
      </c>
      <c r="D366" s="67">
        <v>237</v>
      </c>
      <c r="E366" s="67">
        <v>237</v>
      </c>
      <c r="F366" s="74"/>
      <c r="G366" s="74"/>
      <c r="H366" s="74"/>
      <c r="I366" s="74"/>
      <c r="J366" s="74"/>
      <c r="K366" s="74"/>
      <c r="L366" s="74"/>
      <c r="M366" s="74"/>
      <c r="N366" s="67">
        <f ca="1">SUM(INDIRECT(ADDRESS(B366,COLUMN())),IF(C366&gt;0,INDIRECT(ADDRESS(C366,COLUMN())),0),IF(D366&gt;0,INDIRECT(ADDRESS(D366,COLUMN())),0),IF(E366&gt;0,INDIRECT(ADDRESS(E366,COLUMN())),0),IF(F366&gt;0,INDIRECT(ADDRESS(F366,COLUMN())),0),IF(G366&gt;0,INDIRECT(ADDRESS(G366,COLUMN())),0),IF(H366&gt;0,INDIRECT(ADDRESS(H366,COLUMN())),0),IF(I366&gt;0,INDIRECT(ADDRESS(I366,COLUMN())),0),IF(J366&gt;0,INDIRECT(ADDRESS(J366,COLUMN())),0),IF(K366&gt;0,INDIRECT(ADDRESS(K366,COLUMN())),0),IF(L366&gt;0,INDIRECT(ADDRESS(L366,COLUMN())),0),IF(M366&gt;0,INDIRECT(ADDRESS(M366,COLUMN())),0))</f>
        <v>20</v>
      </c>
      <c r="O366" s="67" t="str" cm="1">
        <f t="array" aca="1" ref="O366" ca="1">INDIRECT(ADDRESS($B366,COLUMN()))</f>
        <v>Fighter</v>
      </c>
      <c r="P366" s="67" cm="1">
        <f t="array" aca="1" ref="P366" ca="1">INDIRECT(ADDRESS($B366,COLUMN()))</f>
        <v>2</v>
      </c>
      <c r="Q366" s="67" cm="1">
        <f t="array" aca="1" ref="Q366" ca="1">INDIRECT(ADDRESS($B366,COLUMN()))</f>
        <v>0</v>
      </c>
      <c r="R366" s="67" cm="1">
        <f t="array" aca="1" ref="R366" ca="1">INDIRECT(ADDRESS($B366,COLUMN()))</f>
        <v>0</v>
      </c>
      <c r="S366" s="67" cm="1">
        <f t="array" aca="1" ref="S366" ca="1">INDIRECT(ADDRESS($B366,COLUMN()))</f>
        <v>2</v>
      </c>
      <c r="T366" s="67" t="str" cm="1">
        <f t="array" aca="1" ref="T366" ca="1">INDIRECT(ADDRESS($B366,COLUMN()))</f>
        <v>1-5</v>
      </c>
      <c r="U366" s="67" cm="1">
        <f t="array" aca="1" ref="U366" ca="1">INDIRECT(ADDRESS($B366,COLUMN()))</f>
        <v>5</v>
      </c>
      <c r="V366" s="67" cm="1">
        <f t="array" aca="1" ref="V366" ca="1">INDIRECT(ADDRESS($B366,COLUMN()))</f>
        <v>0</v>
      </c>
      <c r="W366" s="67" cm="1">
        <f t="array" aca="1" ref="W366" ca="1">INDIRECT(ADDRESS($B366,COLUMN()))</f>
        <v>4</v>
      </c>
      <c r="X366" s="67" cm="1">
        <f t="array" aca="1" ref="X366" ca="1">INDIRECT(ADDRESS($B366,COLUMN()))</f>
        <v>8</v>
      </c>
      <c r="Y366" s="67" cm="1">
        <f t="array" aca="1" ref="Y366" ca="1">INDIRECT(ADDRESS($B366,COLUMN()))</f>
        <v>4</v>
      </c>
      <c r="Z366" s="67" cm="1">
        <f t="array" aca="1" ref="Z366" ca="1">INDIRECT(ADDRESS($B366,COLUMN()))</f>
        <v>4</v>
      </c>
      <c r="AA366" s="67" cm="1">
        <f t="array" aca="1" ref="AA366" ca="1">INDIRECT(ADDRESS($B366,COLUMN()))</f>
        <v>0</v>
      </c>
      <c r="AB366" s="56">
        <f ca="1">((U366/8)^$V$296)*((((X366-(Y366-1)/2)/8)^$X$296)*((S366/3)^$S$296))*(((8-W366)/6)^$W$296)</f>
        <v>0.79535426540178589</v>
      </c>
      <c r="AC366" s="56">
        <f ca="1">SUM(((25/N366)^$Z$296)*(AB366/$AB$34))</f>
        <v>1.1843730192667814</v>
      </c>
      <c r="AD366" s="56">
        <f ca="1">(P366/($CN$34*(1/AC366)))</f>
        <v>2.0597791639422285</v>
      </c>
      <c r="AF366" s="65"/>
      <c r="AG366" s="65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52"/>
      <c r="AU366" s="54" t="s">
        <v>33</v>
      </c>
      <c r="AV366" s="57" cm="1">
        <f t="array" aca="1" ref="AV366" ca="1">SUM(IF($C366&gt;0,IF(AND(INDIRECT(ADDRESS($C366,44))=0,INDIRECT(ADDRESS($C366,38))="UL",ISERROR(SEARCH("Rear",INDIRECT(ADDRESS($C366,33)))),ISERROR(SEARCH("Side",INDIRECT(ADDRESS($C366,33))))),INDIRECT(ADDRESS($C366,COLUMN())),0),0),IF($D366&gt;0,IF(AND(INDIRECT(ADDRESS($D366,44))=0,INDIRECT(ADDRESS($D366,38))="UL",ISERROR(SEARCH("Rear",INDIRECT(ADDRESS($D366,33)))),ISERROR(SEARCH("Side",INDIRECT(ADDRESS($D366,33))))),INDIRECT(ADDRESS($D366,COLUMN())),0),0),IF($E366&gt;0,IF(AND(INDIRECT(ADDRESS($E366,44))=0,INDIRECT(ADDRESS($E366,38))="UL",ISERROR(SEARCH("Rear",INDIRECT(ADDRESS($E366,33)))),ISERROR(SEARCH("Side",INDIRECT(ADDRESS($E366,33))))),INDIRECT(ADDRESS($E366,COLUMN())),0),0),IF($F366&gt;0,IF(AND(INDIRECT(ADDRESS($F366,44))=0,INDIRECT(ADDRESS($F366,38))="UL",ISERROR(SEARCH("Rear",INDIRECT(ADDRESS($F366,33)))),ISERROR(SEARCH("Side",INDIRECT(ADDRESS($F366,33))))),INDIRECT(ADDRESS($F366,COLUMN())),0),0),IF($G366&gt;0,IF(AND(INDIRECT(ADDRESS($G366,44))=0,INDIRECT(ADDRESS($G366,38))="UL",ISERROR(SEARCH("Rear",INDIRECT(ADDRESS($G366,33)))),ISERROR(SEARCH("Side",INDIRECT(ADDRESS($G366,33))))),INDIRECT(ADDRESS($G366,COLUMN())),0),0),IF($H366&gt;0,IF(AND(INDIRECT(ADDRESS($H366,44))=0,INDIRECT(ADDRESS($H366,38))="UL",ISERROR(SEARCH("Rear",INDIRECT(ADDRESS($H366,33)))),ISERROR(SEARCH("Side",INDIRECT(ADDRESS($H366,33))))),INDIRECT(ADDRESS($H366,COLUMN())),0),0),IF($I366&gt;0,IF(AND(INDIRECT(ADDRESS($I366,44))=0,INDIRECT(ADDRESS($I366,38))="UL",ISERROR(SEARCH("Rear",INDIRECT(ADDRESS($I366,33)))),ISERROR(SEARCH("Side",INDIRECT(ADDRESS($I366,33))))),INDIRECT(ADDRESS($I366,COLUMN())),0),0),IF($J366&gt;0,IF(AND(INDIRECT(ADDRESS($J366,44))=0,INDIRECT(ADDRESS($J366,38))="UL",ISERROR(SEARCH("Rear",INDIRECT(ADDRESS($J366,33)))),ISERROR(SEARCH("Side",INDIRECT(ADDRESS($J366,33))))),INDIRECT(ADDRESS($J366,COLUMN())),0),0),IF($K366&gt;0,IF(AND(INDIRECT(ADDRESS($K366,44))=0,INDIRECT(ADDRESS($K366,38))="UL",ISERROR(SEARCH("Rear",INDIRECT(ADDRESS($K366,33)))),ISERROR(SEARCH("Side",INDIRECT(ADDRESS($K366,33))))),INDIRECT(ADDRESS($K366,COLUMN())),0),0),IF($L366&gt;0,IF(AND(INDIRECT(ADDRESS($L366,44))=0,INDIRECT(ADDRESS($L366,38))="UL",ISERROR(SEARCH("Rear",INDIRECT(ADDRESS($L366,33)))),ISERROR(SEARCH("Side",INDIRECT(ADDRESS($L366,33))))),INDIRECT(ADDRESS($L366,COLUMN())),0),0),IF($M366&gt;0,IF(AND(INDIRECT(ADDRESS($M366,44))=0,INDIRECT(ADDRESS($M366,38))="UL",ISERROR(SEARCH("Rear",INDIRECT(ADDRESS($M366,33)))),ISERROR(SEARCH("Side",INDIRECT(ADDRESS($M366,33))))),INDIRECT(ADDRESS($M366,COLUMN())),0),0))</f>
        <v>0.88888888888888884</v>
      </c>
      <c r="AW366" s="57" cm="1">
        <f t="array" aca="1" ref="AW366" ca="1">SUM(IF($C366&gt;0,IF(AND(INDIRECT(ADDRESS($C366,44))=0,INDIRECT(ADDRESS($C366,38))="UL",ISERROR(SEARCH("Rear",INDIRECT(ADDRESS($C366,33)))),ISERROR(SEARCH("Side",INDIRECT(ADDRESS($C366,33))))),INDIRECT(ADDRESS($C366,COLUMN())),0),0),IF($D366&gt;0,IF(AND(INDIRECT(ADDRESS($D366,44))=0,INDIRECT(ADDRESS($D366,38))="UL",ISERROR(SEARCH("Rear",INDIRECT(ADDRESS($D366,33)))),ISERROR(SEARCH("Side",INDIRECT(ADDRESS($D366,33))))),INDIRECT(ADDRESS($D366,COLUMN())),0),0),IF($E366&gt;0,IF(AND(INDIRECT(ADDRESS($E366,44))=0,INDIRECT(ADDRESS($E366,38))="UL",ISERROR(SEARCH("Rear",INDIRECT(ADDRESS($E366,33)))),ISERROR(SEARCH("Side",INDIRECT(ADDRESS($E366,33))))),INDIRECT(ADDRESS($E366,COLUMN())),0),0),IF($F366&gt;0,IF(AND(INDIRECT(ADDRESS($F366,44))=0,INDIRECT(ADDRESS($F366,38))="UL",ISERROR(SEARCH("Rear",INDIRECT(ADDRESS($F366,33)))),ISERROR(SEARCH("Side",INDIRECT(ADDRESS($F366,33))))),INDIRECT(ADDRESS($F366,COLUMN())),0),0),IF($G366&gt;0,IF(AND(INDIRECT(ADDRESS($G366,44))=0,INDIRECT(ADDRESS($G366,38))="UL",ISERROR(SEARCH("Rear",INDIRECT(ADDRESS($G366,33)))),ISERROR(SEARCH("Side",INDIRECT(ADDRESS($G366,33))))),INDIRECT(ADDRESS($G366,COLUMN())),0),0),IF($H366&gt;0,IF(AND(INDIRECT(ADDRESS($H366,44))=0,INDIRECT(ADDRESS($H366,38))="UL",ISERROR(SEARCH("Rear",INDIRECT(ADDRESS($H366,33)))),ISERROR(SEARCH("Side",INDIRECT(ADDRESS($H366,33))))),INDIRECT(ADDRESS($H366,COLUMN())),0),0),IF($I366&gt;0,IF(AND(INDIRECT(ADDRESS($I366,44))=0,INDIRECT(ADDRESS($I366,38))="UL",ISERROR(SEARCH("Rear",INDIRECT(ADDRESS($I366,33)))),ISERROR(SEARCH("Side",INDIRECT(ADDRESS($I366,33))))),INDIRECT(ADDRESS($I366,COLUMN())),0),0),IF($J366&gt;0,IF(AND(INDIRECT(ADDRESS($J366,44))=0,INDIRECT(ADDRESS($J366,38))="UL",ISERROR(SEARCH("Rear",INDIRECT(ADDRESS($J366,33)))),ISERROR(SEARCH("Side",INDIRECT(ADDRESS($J366,33))))),INDIRECT(ADDRESS($J366,COLUMN())),0),0),IF($K366&gt;0,IF(AND(INDIRECT(ADDRESS($K366,44))=0,INDIRECT(ADDRESS($K366,38))="UL",ISERROR(SEARCH("Rear",INDIRECT(ADDRESS($K366,33)))),ISERROR(SEARCH("Side",INDIRECT(ADDRESS($K366,33))))),INDIRECT(ADDRESS($K366,COLUMN())),0),0),IF($L366&gt;0,IF(AND(INDIRECT(ADDRESS($L366,44))=0,INDIRECT(ADDRESS($L366,38))="UL",ISERROR(SEARCH("Rear",INDIRECT(ADDRESS($L366,33)))),ISERROR(SEARCH("Side",INDIRECT(ADDRESS($L366,33))))),INDIRECT(ADDRESS($L366,COLUMN())),0),0),IF($M366&gt;0,IF(AND(INDIRECT(ADDRESS($M366,44))=0,INDIRECT(ADDRESS($M366,38))="UL",ISERROR(SEARCH("Rear",INDIRECT(ADDRESS($M366,33)))),ISERROR(SEARCH("Side",INDIRECT(ADDRESS($M366,33))))),INDIRECT(ADDRESS($M366,COLUMN())),0),0))</f>
        <v>0.44444444444444442</v>
      </c>
      <c r="AX366" s="57" cm="1">
        <f t="array" aca="1" ref="AX366" ca="1">SUM(IF($C366&gt;0,IF(AND(INDIRECT(ADDRESS($C366,44))=0,INDIRECT(ADDRESS($C366,38))="UL",ISERROR(SEARCH("Rear",INDIRECT(ADDRESS($C366,33)))),ISERROR(SEARCH("Side",INDIRECT(ADDRESS($C366,33))))),INDIRECT(ADDRESS($C366,COLUMN())),0),0),IF($D366&gt;0,IF(AND(INDIRECT(ADDRESS($D366,44))=0,INDIRECT(ADDRESS($D366,38))="UL",ISERROR(SEARCH("Rear",INDIRECT(ADDRESS($D366,33)))),ISERROR(SEARCH("Side",INDIRECT(ADDRESS($D366,33))))),INDIRECT(ADDRESS($D366,COLUMN())),0),0),IF($E366&gt;0,IF(AND(INDIRECT(ADDRESS($E366,44))=0,INDIRECT(ADDRESS($E366,38))="UL",ISERROR(SEARCH("Rear",INDIRECT(ADDRESS($E366,33)))),ISERROR(SEARCH("Side",INDIRECT(ADDRESS($E366,33))))),INDIRECT(ADDRESS($E366,COLUMN())),0),0),IF($F366&gt;0,IF(AND(INDIRECT(ADDRESS($F366,44))=0,INDIRECT(ADDRESS($F366,38))="UL",ISERROR(SEARCH("Rear",INDIRECT(ADDRESS($F366,33)))),ISERROR(SEARCH("Side",INDIRECT(ADDRESS($F366,33))))),INDIRECT(ADDRESS($F366,COLUMN())),0),0),IF($G366&gt;0,IF(AND(INDIRECT(ADDRESS($G366,44))=0,INDIRECT(ADDRESS($G366,38))="UL",ISERROR(SEARCH("Rear",INDIRECT(ADDRESS($G366,33)))),ISERROR(SEARCH("Side",INDIRECT(ADDRESS($G366,33))))),INDIRECT(ADDRESS($G366,COLUMN())),0),0),IF($H366&gt;0,IF(AND(INDIRECT(ADDRESS($H366,44))=0,INDIRECT(ADDRESS($H366,38))="UL",ISERROR(SEARCH("Rear",INDIRECT(ADDRESS($H366,33)))),ISERROR(SEARCH("Side",INDIRECT(ADDRESS($H366,33))))),INDIRECT(ADDRESS($H366,COLUMN())),0),0),IF($I366&gt;0,IF(AND(INDIRECT(ADDRESS($I366,44))=0,INDIRECT(ADDRESS($I366,38))="UL",ISERROR(SEARCH("Rear",INDIRECT(ADDRESS($I366,33)))),ISERROR(SEARCH("Side",INDIRECT(ADDRESS($I366,33))))),INDIRECT(ADDRESS($I366,COLUMN())),0),0),IF($J366&gt;0,IF(AND(INDIRECT(ADDRESS($J366,44))=0,INDIRECT(ADDRESS($J366,38))="UL",ISERROR(SEARCH("Rear",INDIRECT(ADDRESS($J366,33)))),ISERROR(SEARCH("Side",INDIRECT(ADDRESS($J366,33))))),INDIRECT(ADDRESS($J366,COLUMN())),0),0),IF($K366&gt;0,IF(AND(INDIRECT(ADDRESS($K366,44))=0,INDIRECT(ADDRESS($K366,38))="UL",ISERROR(SEARCH("Rear",INDIRECT(ADDRESS($K366,33)))),ISERROR(SEARCH("Side",INDIRECT(ADDRESS($K366,33))))),INDIRECT(ADDRESS($K366,COLUMN())),0),0),IF($L366&gt;0,IF(AND(INDIRECT(ADDRESS($L366,44))=0,INDIRECT(ADDRESS($L366,38))="UL",ISERROR(SEARCH("Rear",INDIRECT(ADDRESS($L366,33)))),ISERROR(SEARCH("Side",INDIRECT(ADDRESS($L366,33))))),INDIRECT(ADDRESS($L366,COLUMN())),0),0),IF($M366&gt;0,IF(AND(INDIRECT(ADDRESS($M366,44))=0,INDIRECT(ADDRESS($M366,38))="UL",ISERROR(SEARCH("Rear",INDIRECT(ADDRESS($M366,33)))),ISERROR(SEARCH("Side",INDIRECT(ADDRESS($M366,33))))),INDIRECT(ADDRESS($M366,COLUMN())),0),0))</f>
        <v>0</v>
      </c>
      <c r="AY366" s="58">
        <f ca="1">IF(AU366="S",AV366,IF(AU366="MS",AW366,IF(AU366="ML",AW366,AX366)))</f>
        <v>0.88888888888888884</v>
      </c>
      <c r="AZ366" s="58">
        <f ca="1">SUM(AV366:AX366)/3</f>
        <v>0.44444444444444442</v>
      </c>
      <c r="BA366" s="58" cm="1">
        <f t="array" aca="1" ref="BA366" ca="1">SUM(IF($C366&gt;0,IF(AND(INDIRECT(ADDRESS($C366,44))=0,INDIRECT(ADDRESS($C366,38))="UL"),INDIRECT(ADDRESS($C366,COLUMN())),0),0),IF($D366&gt;0,IF(AND(INDIRECT(ADDRESS($D366,44))=0,INDIRECT(ADDRESS($D366,38))="UL"),INDIRECT(ADDRESS($D366,COLUMN())),0),0),IF($E366&gt;0,IF(AND(INDIRECT(ADDRESS($E366,44))=0,INDIRECT(ADDRESS($E366,38))="UL"),INDIRECT(ADDRESS($E366,COLUMN())),0),0),IF($F366&gt;0,IF(AND(INDIRECT(ADDRESS($F366,44))=0,INDIRECT(ADDRESS($F366,38))="UL"),INDIRECT(ADDRESS($F366,COLUMN())),0),0),IF($G366&gt;0,IF(AND(INDIRECT(ADDRESS($G366,44))=0,INDIRECT(ADDRESS($G366,38))="UL"),INDIRECT(ADDRESS($G366,COLUMN())),0),0),IF($H366&gt;0,IF(AND(INDIRECT(ADDRESS($H366,44))=0,INDIRECT(ADDRESS($H366,38))="UL"),INDIRECT(ADDRESS($H366,COLUMN())),0),0),IF($I366&gt;0,IF(AND(INDIRECT(ADDRESS($I366,44))=0,INDIRECT(ADDRESS($I366,38))="UL"),INDIRECT(ADDRESS($I366,COLUMN())),0),0),IF($J366&gt;0,IF(AND(INDIRECT(ADDRESS($J366,44))=0,INDIRECT(ADDRESS($J366,38))="UL"),INDIRECT(ADDRESS($J366,COLUMN())),0),0),IF($K366&gt;0,IF(AND(INDIRECT(ADDRESS($K366,44))=0,INDIRECT(ADDRESS($K366,38))="UL"),INDIRECT(ADDRESS($K366,COLUMN())),0),0),IF($L366&gt;0,IF(AND(INDIRECT(ADDRESS($L366,44))=0,INDIRECT(ADDRESS($L366,38))="UL"),INDIRECT(ADDRESS($L366,COLUMN())),0),0),IF($M366&gt;0,IF(AND(INDIRECT(ADDRESS($M366,44))=0,INDIRECT(ADDRESS($M366,38))="UL"),INDIRECT(ADDRESS($M366,COLUMN())),0),0))</f>
        <v>0.11851851851851851</v>
      </c>
      <c r="BB366" s="58" cm="1">
        <f t="array" aca="1" ref="BB366" ca="1">SUM(IF($C366&gt;0,IF(AND(INDIRECT(ADDRESS($C366,44))=0,INDIRECT(ADDRESS($C366,38))="UL"),INDIRECT(ADDRESS($C366,COLUMN())),0),0),IF($D366&gt;0,IF(AND(INDIRECT(ADDRESS($D366,44))=0,INDIRECT(ADDRESS($D366,38))="UL"),INDIRECT(ADDRESS($D366,COLUMN())),0),0),IF($E366&gt;0,IF(AND(INDIRECT(ADDRESS($E366,44))=0,INDIRECT(ADDRESS($E366,38))="UL"),INDIRECT(ADDRESS($E366,COLUMN())),0),0),IF($F366&gt;0,IF(AND(INDIRECT(ADDRESS($F366,44))=0,INDIRECT(ADDRESS($F366,38))="UL"),INDIRECT(ADDRESS($F366,COLUMN())),0),0),IF($G366&gt;0,IF(AND(INDIRECT(ADDRESS($G366,44))=0,INDIRECT(ADDRESS($G366,38))="UL"),INDIRECT(ADDRESS($G366,COLUMN())),0),0),IF($H366&gt;0,IF(AND(INDIRECT(ADDRESS($H366,44))=0,INDIRECT(ADDRESS($H366,38))="UL"),INDIRECT(ADDRESS($H366,COLUMN())),0),0),IF($I366&gt;0,IF(AND(INDIRECT(ADDRESS($I366,44))=0,INDIRECT(ADDRESS($I366,38))="UL"),INDIRECT(ADDRESS($I366,COLUMN())),0),0),IF($J366&gt;0,IF(AND(INDIRECT(ADDRESS($J366,44))=0,INDIRECT(ADDRESS($J366,38))="UL"),INDIRECT(ADDRESS($J366,COLUMN())),0),0),IF($K366&gt;0,IF(AND(INDIRECT(ADDRESS($K366,44))=0,INDIRECT(ADDRESS($K366,38))="UL"),INDIRECT(ADDRESS($K366,COLUMN())),0),0),IF($L366&gt;0,IF(AND(INDIRECT(ADDRESS($L366,44))=0,INDIRECT(ADDRESS($L366,38))="UL"),INDIRECT(ADDRESS($L366,COLUMN())),0),0),IF($M366&gt;0,IF(AND(INDIRECT(ADDRESS($M366,44))=0,INDIRECT(ADDRESS($M366,38))="UL"),INDIRECT(ADDRESS($M366,COLUMN())),0),0))</f>
        <v>0.23703703703703702</v>
      </c>
      <c r="BC366" s="58" cm="1">
        <f t="array" aca="1" ref="BC366" ca="1">SUM(IF($C366&gt;0,IF(AND(INDIRECT(ADDRESS($C366,44))=0,INDIRECT(ADDRESS($C366,38))="UL"),INDIRECT(ADDRESS($C366,COLUMN())),0),0),IF($D366&gt;0,IF(AND(INDIRECT(ADDRESS($D366,44))=0,INDIRECT(ADDRESS($D366,38))="UL"),INDIRECT(ADDRESS($D366,COLUMN())),0),0),IF($E366&gt;0,IF(AND(INDIRECT(ADDRESS($E366,44))=0,INDIRECT(ADDRESS($E366,38))="UL"),INDIRECT(ADDRESS($E366,COLUMN())),0),0),IF($F366&gt;0,IF(AND(INDIRECT(ADDRESS($F366,44))=0,INDIRECT(ADDRESS($F366,38))="UL"),INDIRECT(ADDRESS($F366,COLUMN())),0),0),IF($G366&gt;0,IF(AND(INDIRECT(ADDRESS($G366,44))=0,INDIRECT(ADDRESS($G366,38))="UL"),INDIRECT(ADDRESS($G366,COLUMN())),0),0),IF($H366&gt;0,IF(AND(INDIRECT(ADDRESS($H366,44))=0,INDIRECT(ADDRESS($H366,38))="UL"),INDIRECT(ADDRESS($H366,COLUMN())),0),0),IF($I366&gt;0,IF(AND(INDIRECT(ADDRESS($I366,44))=0,INDIRECT(ADDRESS($I366,38))="UL"),INDIRECT(ADDRESS($I366,COLUMN())),0),0),IF($J366&gt;0,IF(AND(INDIRECT(ADDRESS($J366,44))=0,INDIRECT(ADDRESS($J366,38))="UL"),INDIRECT(ADDRESS($J366,COLUMN())),0),0),IF($K366&gt;0,IF(AND(INDIRECT(ADDRESS($K366,44))=0,INDIRECT(ADDRESS($K366,38))="UL"),INDIRECT(ADDRESS($K366,COLUMN())),0),0),IF($L366&gt;0,IF(AND(INDIRECT(ADDRESS($L366,44))=0,INDIRECT(ADDRESS($L366,38))="UL"),INDIRECT(ADDRESS($L366,COLUMN())),0),0),IF($M366&gt;0,IF(AND(INDIRECT(ADDRESS($M366,44))=0,INDIRECT(ADDRESS($M366,38))="UL"),INDIRECT(ADDRESS($M366,COLUMN())),0),0))</f>
        <v>0.11851851851851851</v>
      </c>
      <c r="BD366" s="58" cm="1">
        <f t="array" aca="1" ref="BD366" ca="1">SUM(IF($C366&gt;0,IF(AND(INDIRECT(ADDRESS($C366,44))=0,INDIRECT(ADDRESS($C366,38))="UL"),INDIRECT(ADDRESS($C366,COLUMN())),0),0),IF($D366&gt;0,IF(AND(INDIRECT(ADDRESS($D366,44))=0,INDIRECT(ADDRESS($D366,38))="UL"),INDIRECT(ADDRESS($D366,COLUMN())),0),0),IF($E366&gt;0,IF(AND(INDIRECT(ADDRESS($E366,44))=0,INDIRECT(ADDRESS($E366,38))="UL"),INDIRECT(ADDRESS($E366,COLUMN())),0),0),IF($F366&gt;0,IF(AND(INDIRECT(ADDRESS($F366,44))=0,INDIRECT(ADDRESS($F366,38))="UL"),INDIRECT(ADDRESS($F366,COLUMN())),0),0),IF($G366&gt;0,IF(AND(INDIRECT(ADDRESS($G366,44))=0,INDIRECT(ADDRESS($G366,38))="UL"),INDIRECT(ADDRESS($G366,COLUMN())),0),0),IF($H366&gt;0,IF(AND(INDIRECT(ADDRESS($H366,44))=0,INDIRECT(ADDRESS($H366,38))="UL"),INDIRECT(ADDRESS($H366,COLUMN())),0),0),IF($I366&gt;0,IF(AND(INDIRECT(ADDRESS($I366,44))=0,INDIRECT(ADDRESS($I366,38))="UL"),INDIRECT(ADDRESS($I366,COLUMN())),0),0),IF($J366&gt;0,IF(AND(INDIRECT(ADDRESS($J366,44))=0,INDIRECT(ADDRESS($J366,38))="UL"),INDIRECT(ADDRESS($J366,COLUMN())),0),0),IF($K366&gt;0,IF(AND(INDIRECT(ADDRESS($K366,44))=0,INDIRECT(ADDRESS($K366,38))="UL"),INDIRECT(ADDRESS($K366,COLUMN())),0),0),IF($L366&gt;0,IF(AND(INDIRECT(ADDRESS($L366,44))=0,INDIRECT(ADDRESS($L366,38))="UL"),INDIRECT(ADDRESS($L366,COLUMN())),0),0),IF($M366&gt;0,IF(AND(INDIRECT(ADDRESS($M366,44))=0,INDIRECT(ADDRESS($M366,38))="UL"),INDIRECT(ADDRESS($M366,COLUMN())),0),0))</f>
        <v>0.23703703703703702</v>
      </c>
      <c r="BE366" s="57">
        <f ca="1">IF(AU366="S",BA366,IF(AU366="MS",BB366,IF(AU366="ML",BC366,BD366)))</f>
        <v>0.11851851851851851</v>
      </c>
      <c r="BF366" s="57" cm="1">
        <f t="array" aca="1" ref="BF366" ca="1">SUM(IF($C366&gt;0,IF(INDIRECT(ADDRESS($C366,45))=1,INDIRECT(ADDRESS($C366,52))*INDIRECT(ADDRESS($C366,42))/5,0),0), IF($D366&gt;0,IF(INDIRECT(ADDRESS($D366,45))=1,INDIRECT(ADDRESS($D366,52))*INDIRECT(ADDRESS($D366,42))/5,0),0), IF($E366&gt;0,IF(INDIRECT(ADDRESS($E366,45))=1,INDIRECT(ADDRESS($E366,52))*INDIRECT(ADDRESS($E366,42))/5,0),0), IF($F366&gt;0,IF(INDIRECT(ADDRESS($F366,45))=1,INDIRECT(ADDRESS($F366,52))*INDIRECT(ADDRESS($F366,42))/5,0),0), IF($G366&gt;0,IF(INDIRECT(ADDRESS($G366,45))=1,INDIRECT(ADDRESS($G366,52))*INDIRECT(ADDRESS($G366,42))/5,0),0), IF($H366&gt;0,IF(INDIRECT(ADDRESS($H366,45))=1,INDIRECT(ADDRESS($H366,52))*INDIRECT(ADDRESS($H366,42))/5,0),0)
)*$BF$296/100</f>
        <v>0</v>
      </c>
      <c r="BG366" s="19">
        <v>1</v>
      </c>
      <c r="BH366" s="57" cm="1">
        <f t="array" aca="1" ref="BH366" ca="1">SUM(IF($C366&gt;0,IF(AND(INDIRECT(ADDRESS($C366,44))=0,INDIRECT(ADDRESS($C366,38))&lt;&gt;"UL"),INDIRECT(ADDRESS($C366,COLUMN()-11)),0),0),IF($D366&gt;0,IF(AND(INDIRECT(ADDRESS($D366,44))=0,INDIRECT(ADDRESS($D366,38))&lt;&gt;"UL"),INDIRECT(ADDRESS($D366,COLUMN()-11)),0),0),IF($E366&gt;0,IF(AND(INDIRECT(ADDRESS($E366,44))=0,INDIRECT(ADDRESS($E366,38))&lt;&gt;"UL"),INDIRECT(ADDRESS($E366,COLUMN()-11)),0),0),IF($F366&gt;0,IF(AND(INDIRECT(ADDRESS($F366,44))=0,INDIRECT(ADDRESS($F366,38))&lt;&gt;"UL"),INDIRECT(ADDRESS($F366,COLUMN()-11)),0),0),IF($G366&gt;0,IF(AND(INDIRECT(ADDRESS($G366,44))=0,INDIRECT(ADDRESS($G366,38))&lt;&gt;"UL"),INDIRECT(ADDRESS($G366,COLUMN()-11)),0),0),IF($H366&gt;0,IF(AND(INDIRECT(ADDRESS($H366,44))=0,INDIRECT(ADDRESS($H366,38))&lt;&gt;"UL"),INDIRECT(ADDRESS($H366,COLUMN()-11)),0),0),IF($I366&gt;0,IF(AND(INDIRECT(ADDRESS($I366,44))=0,INDIRECT(ADDRESS($I366,38))&lt;&gt;"UL"),INDIRECT(ADDRESS($I366,COLUMN()-11)),0),0),IF($J366&gt;0,IF(AND(INDIRECT(ADDRESS($J366,44))=0,INDIRECT(ADDRESS($J366,38))&lt;&gt;"UL"),INDIRECT(ADDRESS($J366,COLUMN()-11)),0),0),IF($K366&gt;0,IF(AND(INDIRECT(ADDRESS($K366,44))=0,INDIRECT(ADDRESS($K366,38))&lt;&gt;"UL"),INDIRECT(ADDRESS($K366,COLUMN()-11)),0),0),IF($L366&gt;0,IF(AND(INDIRECT(ADDRESS($L366,44))=0,INDIRECT(ADDRESS($L366,38))&lt;&gt;"UL"),INDIRECT(ADDRESS($L366,COLUMN()-11)),0),0),IF($M366&gt;0,IF(AND(INDIRECT(ADDRESS($M366,44))=0,INDIRECT(ADDRESS($M366,38))&lt;&gt;"UL"),INDIRECT(ADDRESS($M366,COLUMN()-11)),0),0))</f>
        <v>0.88888888888888884</v>
      </c>
      <c r="BI366" s="57" cm="1">
        <f t="array" aca="1" ref="BI366" ca="1">SUM(IF($C366&gt;0,IF(AND(INDIRECT(ADDRESS($C366,44))=0,INDIRECT(ADDRESS($C366,38))&lt;&gt;"UL"),INDIRECT(ADDRESS($C366,COLUMN()-11)),0),0),IF($D366&gt;0,IF(AND(INDIRECT(ADDRESS($D366,44))=0,INDIRECT(ADDRESS($D366,38))&lt;&gt;"UL"),INDIRECT(ADDRESS($D366,COLUMN()-11)),0),0),IF($E366&gt;0,IF(AND(INDIRECT(ADDRESS($E366,44))=0,INDIRECT(ADDRESS($E366,38))&lt;&gt;"UL"),INDIRECT(ADDRESS($E366,COLUMN()-11)),0),0),IF($F366&gt;0,IF(AND(INDIRECT(ADDRESS($F366,44))=0,INDIRECT(ADDRESS($F366,38))&lt;&gt;"UL"),INDIRECT(ADDRESS($F366,COLUMN()-11)),0),0),IF($G366&gt;0,IF(AND(INDIRECT(ADDRESS($G366,44))=0,INDIRECT(ADDRESS($G366,38))&lt;&gt;"UL"),INDIRECT(ADDRESS($G366,COLUMN()-11)),0),0),IF($H366&gt;0,IF(AND(INDIRECT(ADDRESS($H366,44))=0,INDIRECT(ADDRESS($H366,38))&lt;&gt;"UL"),INDIRECT(ADDRESS($H366,COLUMN()-11)),0),0),IF($I366&gt;0,IF(AND(INDIRECT(ADDRESS($I366,44))=0,INDIRECT(ADDRESS($I366,38))&lt;&gt;"UL"),INDIRECT(ADDRESS($I366,COLUMN()-11)),0),0),IF($J366&gt;0,IF(AND(INDIRECT(ADDRESS($J366,44))=0,INDIRECT(ADDRESS($J366,38))&lt;&gt;"UL"),INDIRECT(ADDRESS($J366,COLUMN()-11)),0),0),IF($K366&gt;0,IF(AND(INDIRECT(ADDRESS($K366,44))=0,INDIRECT(ADDRESS($K366,38))&lt;&gt;"UL"),INDIRECT(ADDRESS($K366,COLUMN()-11)),0),0),IF($L366&gt;0,IF(AND(INDIRECT(ADDRESS($L366,44))=0,INDIRECT(ADDRESS($L366,38))&lt;&gt;"UL"),INDIRECT(ADDRESS($L366,COLUMN()-11)),0),0),IF($M366&gt;0,IF(AND(INDIRECT(ADDRESS($M366,44))=0,INDIRECT(ADDRESS($M366,38))&lt;&gt;"UL"),INDIRECT(ADDRESS($M366,COLUMN()-11)),0),0))</f>
        <v>0.44444444444444442</v>
      </c>
      <c r="BJ366" s="57" cm="1">
        <f t="array" aca="1" ref="BJ366" ca="1">SUM(IF($C366&gt;0,IF(AND(INDIRECT(ADDRESS($C366,44))=0,INDIRECT(ADDRESS($C366,38))&lt;&gt;"UL"),INDIRECT(ADDRESS($C366,COLUMN()-11)),0),0),IF($D366&gt;0,IF(AND(INDIRECT(ADDRESS($D366,44))=0,INDIRECT(ADDRESS($D366,38))&lt;&gt;"UL"),INDIRECT(ADDRESS($D366,COLUMN()-11)),0),0),IF($E366&gt;0,IF(AND(INDIRECT(ADDRESS($E366,44))=0,INDIRECT(ADDRESS($E366,38))&lt;&gt;"UL"),INDIRECT(ADDRESS($E366,COLUMN()-11)),0),0),IF($F366&gt;0,IF(AND(INDIRECT(ADDRESS($F366,44))=0,INDIRECT(ADDRESS($F366,38))&lt;&gt;"UL"),INDIRECT(ADDRESS($F366,COLUMN()-11)),0),0),IF($G366&gt;0,IF(AND(INDIRECT(ADDRESS($G366,44))=0,INDIRECT(ADDRESS($G366,38))&lt;&gt;"UL"),INDIRECT(ADDRESS($G366,COLUMN()-11)),0),0),IF($H366&gt;0,IF(AND(INDIRECT(ADDRESS($H366,44))=0,INDIRECT(ADDRESS($H366,38))&lt;&gt;"UL"),INDIRECT(ADDRESS($H366,COLUMN()-11)),0),0),IF($I366&gt;0,IF(AND(INDIRECT(ADDRESS($I366,44))=0,INDIRECT(ADDRESS($I366,38))&lt;&gt;"UL"),INDIRECT(ADDRESS($I366,COLUMN()-11)),0),0),IF($J366&gt;0,IF(AND(INDIRECT(ADDRESS($J366,44))=0,INDIRECT(ADDRESS($J366,38))&lt;&gt;"UL"),INDIRECT(ADDRESS($J366,COLUMN()-11)),0),0),IF($K366&gt;0,IF(AND(INDIRECT(ADDRESS($K366,44))=0,INDIRECT(ADDRESS($K366,38))&lt;&gt;"UL"),INDIRECT(ADDRESS($K366,COLUMN()-11)),0),0),IF($L366&gt;0,IF(AND(INDIRECT(ADDRESS($L366,44))=0,INDIRECT(ADDRESS($L366,38))&lt;&gt;"UL"),INDIRECT(ADDRESS($L366,COLUMN()-11)),0),0),IF($M366&gt;0,IF(AND(INDIRECT(ADDRESS($M366,44))=0,INDIRECT(ADDRESS($M366,38))&lt;&gt;"UL"),INDIRECT(ADDRESS($M366,COLUMN()-11)),0),0))</f>
        <v>1.3333333333333333</v>
      </c>
      <c r="BK366" s="57">
        <f ca="1">IF(AU366="S",BH366,IF(AU366="MS",BI366,IF(AU366="ML",BI366,BJ366)))</f>
        <v>0.88888888888888884</v>
      </c>
      <c r="BL366" s="58">
        <f ca="1">SUM(BH366:BJ366)/3</f>
        <v>0.88888888888888884</v>
      </c>
      <c r="BM366" s="57" cm="1">
        <f t="array" aca="1" ref="BM366" ca="1">SUM(IF($C366&gt;0,IF(AND(INDIRECT(ADDRESS($C366,44))=0,INDIRECT(ADDRESS($C366,38))&lt;&gt;"UL"),INDIRECT(ADDRESS($C366,COLUMN()-12)),0),0), IF($D366&gt;0,IF(AND(INDIRECT(ADDRESS($D366,44))=0,INDIRECT(ADDRESS($D366,38))&lt;&gt;"UL"),INDIRECT(ADDRESS($D366,COLUMN()-12)),0),0), IF($E366&gt;0,IF(AND(INDIRECT(ADDRESS($E366,44))=0,INDIRECT(ADDRESS($E366,38))&lt;&gt;"UL"),INDIRECT(ADDRESS($E366,COLUMN()-12)),0),0), IF($F366&gt;0,IF(AND(INDIRECT(ADDRESS($F366,44))=0,INDIRECT(ADDRESS($F366,38))&lt;&gt;"UL"),INDIRECT(ADDRESS($F366,COLUMN()-12)),0),0), IF($G366&gt;0,IF(AND(INDIRECT(ADDRESS($G366,44))=0,INDIRECT(ADDRESS($G366,38))&lt;&gt;"UL"),INDIRECT(ADDRESS($G366,COLUMN()-12)),0),0), IF($H366&gt;0,IF(AND(INDIRECT(ADDRESS($H366,44))=0,INDIRECT(ADDRESS($H366,38))&lt;&gt;"UL"),INDIRECT(ADDRESS($H366,COLUMN()-12)),0),0), IF($I366&gt;0,IF(AND(INDIRECT(ADDRESS($I366,44))=0,INDIRECT(ADDRESS($I366,38))&lt;&gt;"UL"),INDIRECT(ADDRESS($I366,COLUMN()-12)),0),0), IF($J366&gt;0,IF(AND(INDIRECT(ADDRESS($J366,44))=0,INDIRECT(ADDRESS($J366,38))&lt;&gt;"UL"),INDIRECT(ADDRESS($J366,COLUMN()-12)),0),0), IF($K366&gt;0,IF(AND(INDIRECT(ADDRESS($K366,44))=0,INDIRECT(ADDRESS($K366,38))&lt;&gt;"UL"),INDIRECT(ADDRESS($K366,COLUMN()-11)),0),0), IF($L366&gt;0,IF(AND(INDIRECT(ADDRESS($L366,44))=0,INDIRECT(ADDRESS($L366,38))&lt;&gt;"UL"),INDIRECT(ADDRESS($L366,COLUMN()-11)),0),0), IF($M366&gt;0,IF(AND(INDIRECT(ADDRESS($M366,44))=0,INDIRECT(ADDRESS($M366,38))&lt;&gt;"UL"),INDIRECT(ADDRESS($M366,COLUMN()-11)),0),0))</f>
        <v>0.29629629629629634</v>
      </c>
      <c r="BN366" s="57" cm="1">
        <f t="array" aca="1" ref="BN366" ca="1">SUM(IF($C366&gt;0,IF(AND(INDIRECT(ADDRESS($C366,44))=0,INDIRECT(ADDRESS($C366,38))&lt;&gt;"UL"),INDIRECT(ADDRESS($C366,COLUMN()-12)),0),0), IF($D366&gt;0,IF(AND(INDIRECT(ADDRESS($D366,44))=0,INDIRECT(ADDRESS($D366,38))&lt;&gt;"UL"),INDIRECT(ADDRESS($D366,COLUMN()-12)),0),0), IF($E366&gt;0,IF(AND(INDIRECT(ADDRESS($E366,44))=0,INDIRECT(ADDRESS($E366,38))&lt;&gt;"UL"),INDIRECT(ADDRESS($E366,COLUMN()-12)),0),0), IF($F366&gt;0,IF(AND(INDIRECT(ADDRESS($F366,44))=0,INDIRECT(ADDRESS($F366,38))&lt;&gt;"UL"),INDIRECT(ADDRESS($F366,COLUMN()-12)),0),0), IF($G366&gt;0,IF(AND(INDIRECT(ADDRESS($G366,44))=0,INDIRECT(ADDRESS($G366,38))&lt;&gt;"UL"),INDIRECT(ADDRESS($G366,COLUMN()-12)),0),0), IF($H366&gt;0,IF(AND(INDIRECT(ADDRESS($H366,44))=0,INDIRECT(ADDRESS($H366,38))&lt;&gt;"UL"),INDIRECT(ADDRESS($H366,COLUMN()-12)),0),0), IF($I366&gt;0,IF(AND(INDIRECT(ADDRESS($I366,44))=0,INDIRECT(ADDRESS($I366,38))&lt;&gt;"UL"),INDIRECT(ADDRESS($I366,COLUMN()-12)),0),0), IF($J366&gt;0,IF(AND(INDIRECT(ADDRESS($J366,44))=0,INDIRECT(ADDRESS($J366,38))&lt;&gt;"UL"),INDIRECT(ADDRESS($J366,COLUMN()-12)),0),0), IF($K366&gt;0,IF(AND(INDIRECT(ADDRESS($K366,44))=0,INDIRECT(ADDRESS($K366,38))&lt;&gt;"UL"),INDIRECT(ADDRESS($K366,COLUMN()-11)),0),0), IF($L366&gt;0,IF(AND(INDIRECT(ADDRESS($L366,44))=0,INDIRECT(ADDRESS($L366,38))&lt;&gt;"UL"),INDIRECT(ADDRESS($L366,COLUMN()-11)),0),0), IF($M366&gt;0,IF(AND(INDIRECT(ADDRESS($M366,44))=0,INDIRECT(ADDRESS($M366,38))&lt;&gt;"UL"),INDIRECT(ADDRESS($M366,COLUMN()-11)),0),0))</f>
        <v>0.4148148148148148</v>
      </c>
      <c r="BO366" s="57" cm="1">
        <f t="array" aca="1" ref="BO366" ca="1">SUM(IF($C366&gt;0,IF(AND(INDIRECT(ADDRESS($C366,44))=0,INDIRECT(ADDRESS($C366,38))&lt;&gt;"UL"),INDIRECT(ADDRESS($C366,COLUMN()-12)),0),0), IF($D366&gt;0,IF(AND(INDIRECT(ADDRESS($D366,44))=0,INDIRECT(ADDRESS($D366,38))&lt;&gt;"UL"),INDIRECT(ADDRESS($D366,COLUMN()-12)),0),0), IF($E366&gt;0,IF(AND(INDIRECT(ADDRESS($E366,44))=0,INDIRECT(ADDRESS($E366,38))&lt;&gt;"UL"),INDIRECT(ADDRESS($E366,COLUMN()-12)),0),0), IF($F366&gt;0,IF(AND(INDIRECT(ADDRESS($F366,44))=0,INDIRECT(ADDRESS($F366,38))&lt;&gt;"UL"),INDIRECT(ADDRESS($F366,COLUMN()-12)),0),0), IF($G366&gt;0,IF(AND(INDIRECT(ADDRESS($G366,44))=0,INDIRECT(ADDRESS($G366,38))&lt;&gt;"UL"),INDIRECT(ADDRESS($G366,COLUMN()-12)),0),0), IF($H366&gt;0,IF(AND(INDIRECT(ADDRESS($H366,44))=0,INDIRECT(ADDRESS($H366,38))&lt;&gt;"UL"),INDIRECT(ADDRESS($H366,COLUMN()-12)),0),0), IF($I366&gt;0,IF(AND(INDIRECT(ADDRESS($I366,44))=0,INDIRECT(ADDRESS($I366,38))&lt;&gt;"UL"),INDIRECT(ADDRESS($I366,COLUMN()-12)),0),0), IF($J366&gt;0,IF(AND(INDIRECT(ADDRESS($J366,44))=0,INDIRECT(ADDRESS($J366,38))&lt;&gt;"UL"),INDIRECT(ADDRESS($J366,COLUMN()-12)),0),0), IF($K366&gt;0,IF(AND(INDIRECT(ADDRESS($K366,44))=0,INDIRECT(ADDRESS($K366,38))&lt;&gt;"UL"),INDIRECT(ADDRESS($K366,COLUMN()-11)),0),0), IF($L366&gt;0,IF(AND(INDIRECT(ADDRESS($L366,44))=0,INDIRECT(ADDRESS($L366,38))&lt;&gt;"UL"),INDIRECT(ADDRESS($L366,COLUMN()-11)),0),0), IF($M366&gt;0,IF(AND(INDIRECT(ADDRESS($M366,44))=0,INDIRECT(ADDRESS($M366,38))&lt;&gt;"UL"),INDIRECT(ADDRESS($M366,COLUMN()-11)),0),0))</f>
        <v>0.29629629629629634</v>
      </c>
      <c r="BP366" s="57" cm="1">
        <f t="array" aca="1" ref="BP366" ca="1">SUM(IF($C366&gt;0,IF(AND(INDIRECT(ADDRESS($C366,44))=0,INDIRECT(ADDRESS($C366,38))&lt;&gt;"UL"),INDIRECT(ADDRESS($C366,COLUMN()-12)),0),0), IF($D366&gt;0,IF(AND(INDIRECT(ADDRESS($D366,44))=0,INDIRECT(ADDRESS($D366,38))&lt;&gt;"UL"),INDIRECT(ADDRESS($D366,COLUMN()-12)),0),0), IF($E366&gt;0,IF(AND(INDIRECT(ADDRESS($E366,44))=0,INDIRECT(ADDRESS($E366,38))&lt;&gt;"UL"),INDIRECT(ADDRESS($E366,COLUMN()-12)),0),0), IF($F366&gt;0,IF(AND(INDIRECT(ADDRESS($F366,44))=0,INDIRECT(ADDRESS($F366,38))&lt;&gt;"UL"),INDIRECT(ADDRESS($F366,COLUMN()-12)),0),0), IF($G366&gt;0,IF(AND(INDIRECT(ADDRESS($G366,44))=0,INDIRECT(ADDRESS($G366,38))&lt;&gt;"UL"),INDIRECT(ADDRESS($G366,COLUMN()-12)),0),0), IF($H366&gt;0,IF(AND(INDIRECT(ADDRESS($H366,44))=0,INDIRECT(ADDRESS($H366,38))&lt;&gt;"UL"),INDIRECT(ADDRESS($H366,COLUMN()-12)),0),0), IF($I366&gt;0,IF(AND(INDIRECT(ADDRESS($I366,44))=0,INDIRECT(ADDRESS($I366,38))&lt;&gt;"UL"),INDIRECT(ADDRESS($I366,COLUMN()-12)),0),0), IF($J366&gt;0,IF(AND(INDIRECT(ADDRESS($J366,44))=0,INDIRECT(ADDRESS($J366,38))&lt;&gt;"UL"),INDIRECT(ADDRESS($J366,COLUMN()-12)),0),0), IF($K366&gt;0,IF(AND(INDIRECT(ADDRESS($K366,44))=0,INDIRECT(ADDRESS($K366,38))&lt;&gt;"UL"),INDIRECT(ADDRESS($K366,COLUMN()-11)),0),0), IF($L366&gt;0,IF(AND(INDIRECT(ADDRESS($L366,44))=0,INDIRECT(ADDRESS($L366,38))&lt;&gt;"UL"),INDIRECT(ADDRESS($L366,COLUMN()-11)),0),0), IF($M366&gt;0,IF(AND(INDIRECT(ADDRESS($M366,44))=0,INDIRECT(ADDRESS($M366,38))&lt;&gt;"UL"),INDIRECT(ADDRESS($M366,COLUMN()-11)),0),0))</f>
        <v>0.4148148148148148</v>
      </c>
      <c r="BQ366" s="57">
        <f ca="1">IF(AU366="S",BM366,IF(AU366="MS",BN366,IF(AU366="ML",BO366,BP366)))</f>
        <v>0.29629629629629634</v>
      </c>
      <c r="BR366" s="161">
        <f ca="1">(((AZ366+BB366+BL366+BQ366)/(AY366+BB366+BK366+BQ366)*AB366^$BR$296)^$BQ$296)*100</f>
        <v>85.294936657270085</v>
      </c>
      <c r="BS366" s="56"/>
      <c r="BT366" s="56">
        <f ca="1">IF(AD366&lt;BG366,((((AY366+BK366)*AB366)+((BE366+BQ366)*(1-AB366))+BF366)*AD366),((((AY366*AB366)+(BE366*(1-AB366))+BF366)*AD366)+(((BK366*AB366)+(BQ366*(1-AB366)))*BG366)))</f>
        <v>2.2738017689869983</v>
      </c>
      <c r="BU366" s="87">
        <f ca="1">BT366/N366</f>
        <v>0.11369008844934991</v>
      </c>
      <c r="BV366" s="57" t="s">
        <v>33</v>
      </c>
      <c r="BW366" s="57" cm="1">
        <f t="array" aca="1" ref="BW366" ca="1">SUM(IF($C366&gt;0,IF(AND(INDIRECT(ADDRESS($C366,44))=0,INDIRECT(ADDRESS($C366,38))="UL",ISERROR(SEARCH("Rear",INDIRECT(ADDRESS($C366,33)))),ISERROR(SEARCH("Side",INDIRECT(ADDRESS($C366,33))))),INDIRECT(ADDRESS($C366,COLUMN())),0),0),IF($D366&gt;0,IF(AND(INDIRECT(ADDRESS($D366,44))=0,INDIRECT(ADDRESS($D366,38))="UL",ISERROR(SEARCH("Rear",INDIRECT(ADDRESS($D366,33)))),ISERROR(SEARCH("Side",INDIRECT(ADDRESS($D366,33))))),INDIRECT(ADDRESS($D366,COLUMN())),0),0),IF($E366&gt;0,IF(AND(INDIRECT(ADDRESS($E366,44))=0,INDIRECT(ADDRESS($E366,38))="UL",ISERROR(SEARCH("Rear",INDIRECT(ADDRESS($E366,33)))),ISERROR(SEARCH("Side",INDIRECT(ADDRESS($E366,33))))),INDIRECT(ADDRESS($E366,COLUMN())),0),0),IF($F366&gt;0,IF(AND(INDIRECT(ADDRESS($F366,44))=0,INDIRECT(ADDRESS($F366,38))="UL",ISERROR(SEARCH("Rear",INDIRECT(ADDRESS($F366,33)))),ISERROR(SEARCH("Side",INDIRECT(ADDRESS($F366,33))))),INDIRECT(ADDRESS($F366,COLUMN())),0),0),IF($G366&gt;0,IF(AND(INDIRECT(ADDRESS($G366,44))=0,INDIRECT(ADDRESS($G366,38))="UL",ISERROR(SEARCH("Rear",INDIRECT(ADDRESS($G366,33)))),ISERROR(SEARCH("Side",INDIRECT(ADDRESS($G366,33))))),INDIRECT(ADDRESS($G366,COLUMN())),0),0),IF($H366&gt;0,IF(AND(INDIRECT(ADDRESS($H366,44))=0,INDIRECT(ADDRESS($H366,38))="UL",ISERROR(SEARCH("Rear",INDIRECT(ADDRESS($H366,33)))),ISERROR(SEARCH("Side",INDIRECT(ADDRESS($H366,33))))),INDIRECT(ADDRESS($H366,COLUMN())),0),0),IF($I366&gt;0,IF(AND(INDIRECT(ADDRESS($I366,44))=0,INDIRECT(ADDRESS($I366,38))="UL",ISERROR(SEARCH("Rear",INDIRECT(ADDRESS($I366,33)))),ISERROR(SEARCH("Side",INDIRECT(ADDRESS($I366,33))))),INDIRECT(ADDRESS($I366,COLUMN())),0),0),IF($J366&gt;0,IF(AND(INDIRECT(ADDRESS($J366,44))=0,INDIRECT(ADDRESS($J366,38))="UL",ISERROR(SEARCH("Rear",INDIRECT(ADDRESS($J366,33)))),ISERROR(SEARCH("Side",INDIRECT(ADDRESS($J366,33))))),INDIRECT(ADDRESS($J366,COLUMN())),0),0),IF($K366&gt;0,IF(AND(INDIRECT(ADDRESS($K366,44))=0,INDIRECT(ADDRESS($K366,38))="UL",ISERROR(SEARCH("Rear",INDIRECT(ADDRESS($K366,33)))),ISERROR(SEARCH("Side",INDIRECT(ADDRESS($K366,33))))),INDIRECT(ADDRESS($K366,COLUMN())),0),0),IF($L366&gt;0,IF(AND(INDIRECT(ADDRESS($L366,44))=0,INDIRECT(ADDRESS($L366,38))="UL",ISERROR(SEARCH("Rear",INDIRECT(ADDRESS($L366,33)))),ISERROR(SEARCH("Side",INDIRECT(ADDRESS($L366,33))))),INDIRECT(ADDRESS($L366,COLUMN())),0),0),IF($M366&gt;0,IF(AND(INDIRECT(ADDRESS($M366,44))=0,INDIRECT(ADDRESS($M366,38))="UL",ISERROR(SEARCH("Rear",INDIRECT(ADDRESS($M366,33)))),ISERROR(SEARCH("Side",INDIRECT(ADDRESS($M366,33))))),INDIRECT(ADDRESS($M366,COLUMN())),0),0))</f>
        <v>0.22222222222222221</v>
      </c>
      <c r="BX366" s="57">
        <f ca="1">IF(BV366="S",AV366,BW366)</f>
        <v>0.88888888888888884</v>
      </c>
      <c r="BY366" s="57" cm="1">
        <f t="array" aca="1" ref="BY366" ca="1">SUM(IF($C366&gt;0,IF(AND(INDIRECT(ADDRESS($C366,44))=0,INDIRECT(ADDRESS($C366,38))="UL"),INDIRECT(ADDRESS($C366,COLUMN())),0),0),IF($D366&gt;0,IF(AND(INDIRECT(ADDRESS($D366,44))=0,INDIRECT(ADDRESS($D366,38))="UL"),INDIRECT(ADDRESS($D366,COLUMN())),0),0),IF($E366&gt;0,IF(AND(INDIRECT(ADDRESS($E366,44))=0,INDIRECT(ADDRESS($E366,38))="UL"),INDIRECT(ADDRESS($E366,COLUMN())),0),0),IF($F366&gt;0,IF(AND(INDIRECT(ADDRESS($F366,44))=0,INDIRECT(ADDRESS($F366,38))="UL"),INDIRECT(ADDRESS($F366,COLUMN())),0),0),IF($G366&gt;0,IF(AND(INDIRECT(ADDRESS($G366,44))=0,INDIRECT(ADDRESS($G366,38))="UL"),INDIRECT(ADDRESS($G366,COLUMN())),0),0),IF($H366&gt;0,IF(AND(INDIRECT(ADDRESS($H366,44))=0,INDIRECT(ADDRESS($H366,38))="UL"),INDIRECT(ADDRESS($H366,COLUMN())),0),0),IF($I366&gt;0,IF(AND(INDIRECT(ADDRESS($I366,44))=0,INDIRECT(ADDRESS($I366,38))="UL"),INDIRECT(ADDRESS($I366,COLUMN())),0),0),IF($J366&gt;0,IF(AND(INDIRECT(ADDRESS($J366,44))=0,INDIRECT(ADDRESS($J366,38))="UL"),INDIRECT(ADDRESS($J366,COLUMN())),0),0),IF($K366&gt;0,IF(AND(INDIRECT(ADDRESS($K366,44))=0,INDIRECT(ADDRESS($K366,38))="UL"),INDIRECT(ADDRESS($K366,COLUMN())),0),0),IF($L366&gt;0,IF(AND(INDIRECT(ADDRESS($L366,44))=0,INDIRECT(ADDRESS($L366,38))="UL"),INDIRECT(ADDRESS($L366,COLUMN())),0),0),IF($M366&gt;0,IF(AND(INDIRECT(ADDRESS($M366,44))=0,INDIRECT(ADDRESS($M366,38))="UL"),INDIRECT(ADDRESS($M366,COLUMN())),0),0))</f>
        <v>7.407407407407407E-2</v>
      </c>
      <c r="BZ366" s="57" cm="1">
        <f t="array" aca="1" ref="BZ366" ca="1">SUM(IF($C366&gt;0,IF(AND(INDIRECT(ADDRESS($C366,44))=0,INDIRECT(ADDRESS($C366,38))="UL"),INDIRECT(ADDRESS($C366,COLUMN())),0),0),IF($D366&gt;0,IF(AND(INDIRECT(ADDRESS($D366,44))=0,INDIRECT(ADDRESS($D366,38))="UL"),INDIRECT(ADDRESS($D366,COLUMN())),0),0),IF($E366&gt;0,IF(AND(INDIRECT(ADDRESS($E366,44))=0,INDIRECT(ADDRESS($E366,38))="UL"),INDIRECT(ADDRESS($E366,COLUMN())),0),0),IF($F366&gt;0,IF(AND(INDIRECT(ADDRESS($F366,44))=0,INDIRECT(ADDRESS($F366,38))="UL"),INDIRECT(ADDRESS($F366,COLUMN())),0),0),IF($G366&gt;0,IF(AND(INDIRECT(ADDRESS($G366,44))=0,INDIRECT(ADDRESS($G366,38))="UL"),INDIRECT(ADDRESS($G366,COLUMN())),0),0),IF($H366&gt;0,IF(AND(INDIRECT(ADDRESS($H366,44))=0,INDIRECT(ADDRESS($H366,38))="UL"),INDIRECT(ADDRESS($H366,COLUMN())),0),0),IF($I366&gt;0,IF(AND(INDIRECT(ADDRESS($I366,44))=0,INDIRECT(ADDRESS($I366,38))="UL"),INDIRECT(ADDRESS($I366,COLUMN())),0),0),IF($J366&gt;0,IF(AND(INDIRECT(ADDRESS($J366,44))=0,INDIRECT(ADDRESS($J366,38))="UL"),INDIRECT(ADDRESS($J366,COLUMN())),0),0),IF($K366&gt;0,IF(AND(INDIRECT(ADDRESS($K366,44))=0,INDIRECT(ADDRESS($K366,38))="UL"),INDIRECT(ADDRESS($K366,COLUMN())),0),0),IF($L366&gt;0,IF(AND(INDIRECT(ADDRESS($L366,44))=0,INDIRECT(ADDRESS($L366,38))="UL"),INDIRECT(ADDRESS($L366,COLUMN())),0),0),IF($M366&gt;0,IF(AND(INDIRECT(ADDRESS($M366,44))=0,INDIRECT(ADDRESS($M366,38))="UL"),INDIRECT(ADDRESS($M366,COLUMN())),0),0))</f>
        <v>0.29629629629629628</v>
      </c>
      <c r="CA366" s="57">
        <f ca="1">IF(BV366="S",BY366,BZ366)</f>
        <v>7.407407407407407E-2</v>
      </c>
      <c r="CB366" s="57" cm="1">
        <f t="array" aca="1" ref="CB366" ca="1">SUM(IF($C366&gt;0,IF(AND(INDIRECT(ADDRESS($C366,44))=0,INDIRECT(ADDRESS($C366,38))&lt;&gt;"UL"),INDIRECT(ADDRESS($C366,COLUMN())),0),0),IF($D366&gt;0,IF(AND(INDIRECT(ADDRESS($D366,44))=0,INDIRECT(ADDRESS($D366,38))&lt;&gt;"UL"),INDIRECT(ADDRESS($D366,COLUMN())),0),0),IF($E366&gt;0,IF(AND(INDIRECT(ADDRESS($E366,44))=0,INDIRECT(ADDRESS($E366,38))&lt;&gt;"UL"),INDIRECT(ADDRESS($E366,COLUMN())),0),0),IF($F366&gt;0,IF(AND(INDIRECT(ADDRESS($F366,44))=0,INDIRECT(ADDRESS($F366,38))&lt;&gt;"UL"),INDIRECT(ADDRESS($F366,COLUMN())),0),0),IF($G366&gt;0,IF(AND(INDIRECT(ADDRESS($G366,44))=0,INDIRECT(ADDRESS($G366,38))&lt;&gt;"UL"),INDIRECT(ADDRESS($G366,COLUMN())),0),0),IF($H366&gt;0,IF(AND(INDIRECT(ADDRESS($H366,44))=0,INDIRECT(ADDRESS($H366,38))&lt;&gt;"UL"),INDIRECT(ADDRESS($H366,COLUMN())),0),0),IF($I366&gt;0,IF(AND(INDIRECT(ADDRESS($I366,44))=0,INDIRECT(ADDRESS($I366,38))&lt;&gt;"UL"),INDIRECT(ADDRESS($I366,COLUMN())),0),0),IF($J366&gt;0,IF(AND(INDIRECT(ADDRESS($J366,44))=0,INDIRECT(ADDRESS($J366,38))&lt;&gt;"UL"),INDIRECT(ADDRESS($J366,COLUMN())),0),0),IF($K366&gt;0,IF(AND(INDIRECT(ADDRESS($K366,44))=0,INDIRECT(ADDRESS($K366,38))&lt;&gt;"UL"),INDIRECT(ADDRESS($K366,COLUMN())),0),0),IF($L366&gt;0,IF(AND(INDIRECT(ADDRESS($L366,44))=0,INDIRECT(ADDRESS($L366,38))&lt;&gt;"UL"),INDIRECT(ADDRESS($L366,COLUMN())),0),0),IF($M366&gt;0,IF(AND(INDIRECT(ADDRESS($M366,44))=0,INDIRECT(ADDRESS($M366,38))&lt;&gt;"UL"),INDIRECT(ADDRESS($M366,COLUMN())),0),0))</f>
        <v>0.44444444444444442</v>
      </c>
      <c r="CC366" s="57">
        <f ca="1">IF(BV366="S",BH366,CB366)</f>
        <v>0.88888888888888884</v>
      </c>
      <c r="CD366" s="57" cm="1">
        <f t="array" aca="1" ref="CD366" ca="1">SUM(IF($C366&gt;0,IF(AND(INDIRECT(ADDRESS($C366,44))=0,INDIRECT(ADDRESS($C366,38))&lt;&gt;"UL"),INDIRECT(ADDRESS($C366,COLUMN())),0),0),IF($D366&gt;0,IF(AND(INDIRECT(ADDRESS($D366,44))=0,INDIRECT(ADDRESS($D366,38))&lt;&gt;"UL"),INDIRECT(ADDRESS($D366,COLUMN())),0),0),IF($E366&gt;0,IF(AND(INDIRECT(ADDRESS($E366,44))=0,INDIRECT(ADDRESS($E366,38))&lt;&gt;"UL"),INDIRECT(ADDRESS($E366,COLUMN())),0),0),IF($F366&gt;0,IF(AND(INDIRECT(ADDRESS($F366,44))=0,INDIRECT(ADDRESS($F366,38))&lt;&gt;"UL"),INDIRECT(ADDRESS($F366,COLUMN())),0),0),IF($G366&gt;0,IF(AND(INDIRECT(ADDRESS($G366,44))=0,INDIRECT(ADDRESS($G366,38))&lt;&gt;"UL"),INDIRECT(ADDRESS($G366,COLUMN())),0),0),IF($H366&gt;0,IF(AND(INDIRECT(ADDRESS($H366,44))=0,INDIRECT(ADDRESS($H366,38))&lt;&gt;"UL"),INDIRECT(ADDRESS($H366,COLUMN())),0),0),IF($I366&gt;0,IF(AND(INDIRECT(ADDRESS($I366,44))=0,INDIRECT(ADDRESS($I366,38))&lt;&gt;"UL"),INDIRECT(ADDRESS($I366,COLUMN())),0),0),IF($J366&gt;0,IF(AND(INDIRECT(ADDRESS($J366,44))=0,INDIRECT(ADDRESS($J366,38))&lt;&gt;"UL"),INDIRECT(ADDRESS($J366,COLUMN())),0),0),IF($K366&gt;0,IF(AND(INDIRECT(ADDRESS($K366,44))=0,INDIRECT(ADDRESS($K366,38))&lt;&gt;"UL"),INDIRECT(ADDRESS($K366,COLUMN())),0),0),IF($L366&gt;0,IF(AND(INDIRECT(ADDRESS($L366,44))=0,INDIRECT(ADDRESS($L366,38))&lt;&gt;"UL"),INDIRECT(ADDRESS($L366,COLUMN())),0),0),IF($M366&gt;0,IF(AND(INDIRECT(ADDRESS($M366,44))=0,INDIRECT(ADDRESS($M366,38))&lt;&gt;"UL"),INDIRECT(ADDRESS($M366,COLUMN())),0),0))</f>
        <v>0.14814814814814814</v>
      </c>
      <c r="CE366" s="57" cm="1">
        <f t="array" aca="1" ref="CE366" ca="1">SUM(IF($C366&gt;0,IF(AND(INDIRECT(ADDRESS($C366,44))=0,INDIRECT(ADDRESS($C366,38))&lt;&gt;"UL"),INDIRECT(ADDRESS($C366,COLUMN())),0),0),IF($D366&gt;0,IF(AND(INDIRECT(ADDRESS($D366,44))=0,INDIRECT(ADDRESS($D366,38))&lt;&gt;"UL"),INDIRECT(ADDRESS($D366,COLUMN())),0),0),IF($E366&gt;0,IF(AND(INDIRECT(ADDRESS($E366,44))=0,INDIRECT(ADDRESS($E366,38))&lt;&gt;"UL"),INDIRECT(ADDRESS($E366,COLUMN())),0),0),IF($F366&gt;0,IF(AND(INDIRECT(ADDRESS($F366,44))=0,INDIRECT(ADDRESS($F366,38))&lt;&gt;"UL"),INDIRECT(ADDRESS($F366,COLUMN())),0),0),IF($G366&gt;0,IF(AND(INDIRECT(ADDRESS($G366,44))=0,INDIRECT(ADDRESS($G366,38))&lt;&gt;"UL"),INDIRECT(ADDRESS($G366,COLUMN())),0),0),IF($H366&gt;0,IF(AND(INDIRECT(ADDRESS($H366,44))=0,INDIRECT(ADDRESS($H366,38))&lt;&gt;"UL"),INDIRECT(ADDRESS($H366,COLUMN())),0),0),IF($I366&gt;0,IF(AND(INDIRECT(ADDRESS($I366,44))=0,INDIRECT(ADDRESS($I366,38))&lt;&gt;"UL"),INDIRECT(ADDRESS($I366,COLUMN())),0),0),IF($J366&gt;0,IF(AND(INDIRECT(ADDRESS($J366,44))=0,INDIRECT(ADDRESS($J366,38))&lt;&gt;"UL"),INDIRECT(ADDRESS($J366,COLUMN())),0),0),IF($K366&gt;0,IF(AND(INDIRECT(ADDRESS($K366,44))=0,INDIRECT(ADDRESS($K366,38))&lt;&gt;"UL"),INDIRECT(ADDRESS($K366,COLUMN())),0),0),IF($L366&gt;0,IF(AND(INDIRECT(ADDRESS($L366,44))=0,INDIRECT(ADDRESS($L366,38))&lt;&gt;"UL"),INDIRECT(ADDRESS($L366,COLUMN())),0),0),IF($M366&gt;0,IF(AND(INDIRECT(ADDRESS($M366,44))=0,INDIRECT(ADDRESS($M366,38))&lt;&gt;"UL"),INDIRECT(ADDRESS($M366,COLUMN())),0),0))</f>
        <v>0.44444444444444442</v>
      </c>
      <c r="CF366" s="57">
        <f ca="1">IF(BV366="S",CD366,CE366)</f>
        <v>0.14814814814814814</v>
      </c>
      <c r="CG366" s="57">
        <f ca="1">IF(AD366&lt;BG366,((((BX366+CC366)*AB366)+((CA366+CF366)*(1-AB366)))*AD366),((((BX366*AB366)+((CA366)*(1-AB366)))*AD366)+(((CC366*AB366)+((CF366))*(1-AB366)))*BG366))</f>
        <v>2.2247494370414085</v>
      </c>
      <c r="CH366" s="57">
        <f ca="1">CG366/N366</f>
        <v>0.11123747185207042</v>
      </c>
      <c r="CI366" s="19">
        <f ca="1">AD366*X366</f>
        <v>16.478233311537828</v>
      </c>
      <c r="CJ366" s="19"/>
      <c r="CK366" s="57" cm="1">
        <f t="array" aca="1" ref="CK366" ca="1">IF(AU366="S", SUM(IF($C366&gt;0,IF(INDIRECT(ADDRESS($C366,43))&lt;&gt;1,INDIRECT(ADDRESS($C366,48)),0),0), IF($D366&gt;0,IF(INDIRECT(ADDRESS($D366,43))&lt;&gt;1,INDIRECT(ADDRESS($D366,48)),0),0), IF($E366&gt;0,IF(INDIRECT(ADDRESS($E366,43))&lt;&gt;1,INDIRECT(ADDRESS($E366,48)),0),0), IF($F366&gt;0,IF(INDIRECT(ADDRESS($F366,43))&lt;&gt;1,INDIRECT(ADDRESS($F366,48)),0),0), IF($G366&gt;0,IF(INDIRECT(ADDRESS($G366,43))&lt;&gt;1,INDIRECT(ADDRESS($G366,48)),0),0), IF($H366&gt;0,IF(INDIRECT(ADDRESS($H366,43))&lt;&gt;1,INDIRECT(ADDRESS($H366,48)),0),0), IF($I366&gt;0,IF(INDIRECT(ADDRESS($I366,43))&lt;&gt;1,INDIRECT(ADDRESS($I366,48)),0),0), IF($J366&gt;0,IF(INDIRECT(ADDRESS($J366,43))&lt;&gt;1,INDIRECT(ADDRESS($J366,48)),0),0), IF($K366&gt;0,IF(INDIRECT(ADDRESS($K366,43))&lt;&gt;1,INDIRECT(ADDRESS($K366,48)),0),0), IF($L366&gt;0,IF(INDIRECT(ADDRESS($L366,43))&lt;&gt;1,INDIRECT(ADDRESS($L366,48)),0),0), IF($M366&gt;0,IF(INDIRECT(ADDRESS($M366,43))&lt;&gt;1,INDIRECT(ADDRESS($M366,48)),0),0)), IF(AU366="L",SUM(IF($C366&gt;0,IF(INDIRECT(ADDRESS($C366,43))&lt;&gt;1,INDIRECT(ADDRESS($C366,50)),0),0), IF($D366&gt;0,IF(INDIRECT(ADDRESS($D366,43))&lt;&gt;1,INDIRECT(ADDRESS($D366,50)),0),0), IF($E366&gt;0,IF(INDIRECT(ADDRESS($E366,43))&lt;&gt;1,INDIRECT(ADDRESS($E366,50)),0),0), IF($F366&gt;0,IF(INDIRECT(ADDRESS($F366,43))&lt;&gt;1,INDIRECT(ADDRESS($F366,50)),0),0), IF($G366&gt;0,IF(INDIRECT(ADDRESS($G366,43))&lt;&gt;1,INDIRECT(ADDRESS($G366,50)),0),0), IF($G366&gt;0,IF(INDIRECT(ADDRESS($G366,43))&lt;&gt;1,INDIRECT(ADDRESS($G366,50)),0),0), IF($H366&gt;0,IF(INDIRECT(ADDRESS($H366,43))&lt;&gt;1,INDIRECT(ADDRESS($H366,50)),0),0), IF($I366&gt;0,IF(INDIRECT(ADDRESS($I366,43))&lt;&gt;1,INDIRECT(ADDRESS($I366,50)),0),0), IF($J366&gt;0,IF(INDIRECT(ADDRESS($J366,43))&lt;&gt;1,INDIRECT(ADDRESS($J366,50)),0),0), IF($K366&gt;0,IF(INDIRECT(ADDRESS($K366,43))&lt;&gt;1,INDIRECT(ADDRESS($K366,50)),0),0), IF($L366&gt;0,IF(INDIRECT(ADDRESS($L366,43))&lt;&gt;1,INDIRECT(ADDRESS($L366,50)),0),0), IF($M366&gt;0,IF(INDIRECT(ADDRESS($M366,43))&lt;&gt;1,INDIRECT(ADDRESS($M366,50)),0),0)), SUM(IF($C366&gt;0,IF(INDIRECT(ADDRESS($C366,43))&lt;&gt;1,INDIRECT(ADDRESS($C366,49)),0),0), IF($D366&gt;0,IF(INDIRECT(ADDRESS($D366,43))&lt;&gt;1,INDIRECT(ADDRESS($D366,49)),0),0), IF($E366&gt;0,IF(INDIRECT(ADDRESS($E366,43))&lt;&gt;1,INDIRECT(ADDRESS($E366,49)),0),0), IF($F366&gt;0,IF(INDIRECT(ADDRESS($F366,43))&lt;&gt;1,INDIRECT(ADDRESS($F366,49)),0),0), IF($G366&gt;0,IF(INDIRECT(ADDRESS($G366,43))&lt;&gt;1,INDIRECT(ADDRESS($G366,49)),0),0), IF($G366&gt;0,IF(INDIRECT(ADDRESS($G366,43))&lt;&gt;1,INDIRECT(ADDRESS($G366,49)),0),0), IF($H366&gt;0,IF(INDIRECT(ADDRESS($H366,43))&lt;&gt;1,INDIRECT(ADDRESS($H366,49)),0),0), IF($I366&gt;0,IF(INDIRECT(ADDRESS($I366,43))&lt;&gt;1,INDIRECT(ADDRESS($I366,49)),0),0), IF($J366&gt;0,IF(INDIRECT(ADDRESS($J366,43))&lt;&gt;1,INDIRECT(ADDRESS($J366,49)),0),0), IF($K366&gt;0,IF(INDIRECT(ADDRESS($K366,43))&lt;&gt;1,INDIRECT(ADDRESS($K366,49)),0),0), IF($L366&gt;0,IF(INDIRECT(ADDRESS($L366,43))&lt;&gt;1,INDIRECT(ADDRESS($L366,49)),0),0), IF($M366&gt;0,IF(INDIRECT(ADDRESS($M366,43))&lt;&gt;1,INDIRECT(ADDRESS($M366,49)),0),0))))</f>
        <v>2.2222222222222219</v>
      </c>
      <c r="CL366" s="57" cm="1">
        <f t="array" aca="1" ref="CL366" ca="1">SUM(IF($C366&gt;0,IF(INDIRECT(ADDRESS($C366,44))=1,INDIRECT(ADDRESS($C366,90)),0),0), IF($D366&gt;0,IF(INDIRECT(ADDRESS($D366,44))=1,INDIRECT(ADDRESS($D366,90)),0),0), IF($E366&gt;0,IF(INDIRECT(ADDRESS($E366,44))=1,INDIRECT(ADDRESS($E366,90)),0),0), IF($F366&gt;0,IF(INDIRECT(ADDRESS($F366,44))=1,INDIRECT(ADDRESS($F366,90)),0),0), IF($G366&gt;0,IF(INDIRECT(ADDRESS($G366,44))=1,INDIRECT(ADDRESS($G366,90)),0),0), IF($H366&gt;0,IF(INDIRECT(ADDRESS($H366,44))=1,INDIRECT(ADDRESS($H366,90)),0),0), IF($I366&gt;0,IF(INDIRECT(ADDRESS($I366,44))=1,INDIRECT(ADDRESS($I366,90)),0),0), IF($J366&gt;0,IF(INDIRECT(ADDRESS($J366,44))=1,INDIRECT(ADDRESS($J366,90)),0),0), IF($K366&gt;0,IF(INDIRECT(ADDRESS($K366,44))=1,INDIRECT(ADDRESS($K366,90)),0),0), IF($L366&gt;0,IF(INDIRECT(ADDRESS($L366,44))=1,INDIRECT(ADDRESS($L366,90)),0),0), IF($M366&gt;0,IF(INDIRECT(ADDRESS($M366,44))=1,INDIRECT(ADDRESS($M366,90)),0),0))</f>
        <v>0</v>
      </c>
      <c r="CM366" s="56">
        <f ca="1">((BU366/$BU$34)^$BU$296)</f>
        <v>0.83696777798899558</v>
      </c>
      <c r="CN366" s="59"/>
    </row>
    <row r="370" spans="1:92" ht="15.5" x14ac:dyDescent="0.25">
      <c r="A370" s="12" t="s">
        <v>383</v>
      </c>
    </row>
    <row r="371" spans="1:92" ht="15.5" x14ac:dyDescent="0.25">
      <c r="A371" s="12"/>
    </row>
    <row r="372" spans="1:92" ht="13" x14ac:dyDescent="0.25">
      <c r="A372" s="17" t="s">
        <v>61</v>
      </c>
    </row>
    <row r="373" spans="1:92" x14ac:dyDescent="0.25">
      <c r="A373" s="15" t="s">
        <v>384</v>
      </c>
      <c r="B373"/>
      <c r="C373"/>
      <c r="D373"/>
      <c r="E373"/>
      <c r="F373"/>
      <c r="G373"/>
      <c r="H373"/>
      <c r="I373"/>
      <c r="J373"/>
      <c r="K373"/>
      <c r="L373"/>
      <c r="M373"/>
      <c r="N373" s="13">
        <v>20</v>
      </c>
      <c r="O373" s="13" t="s">
        <v>63</v>
      </c>
      <c r="P373" s="13">
        <v>2</v>
      </c>
      <c r="Q373" s="13"/>
      <c r="R373" s="13"/>
      <c r="S373" s="14">
        <v>3</v>
      </c>
      <c r="T373" s="165" t="s">
        <v>178</v>
      </c>
      <c r="U373" s="13">
        <v>8</v>
      </c>
      <c r="V373" s="13"/>
      <c r="W373" s="13">
        <v>2</v>
      </c>
      <c r="X373" s="1">
        <v>9</v>
      </c>
      <c r="Y373" s="1">
        <v>1</v>
      </c>
      <c r="Z373" s="14">
        <v>5</v>
      </c>
      <c r="AA373" s="15" t="s">
        <v>485</v>
      </c>
      <c r="AB373" s="56">
        <f>((U373/8)^$V$296)*((((X373-(Y373-1)/2)/8)^$X$296)*((S373/3)^$S$296))*(((8-W373)/6)^$W$296)</f>
        <v>1.0329206114928022</v>
      </c>
      <c r="AC373" s="56">
        <f>SUM(((25/N373)^$Z$296)*(AB373/$AB$34))</f>
        <v>1.5381363456680763</v>
      </c>
      <c r="AD373" s="56">
        <f>(P373/($CN$34*(1/AC373)))</f>
        <v>2.6750197315966546</v>
      </c>
      <c r="AE373" s="4"/>
      <c r="AF373" s="4"/>
      <c r="AG373" s="4"/>
      <c r="AQ373" s="16"/>
      <c r="AU373" s="4"/>
      <c r="BD373" s="84"/>
      <c r="BE373" s="8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16"/>
      <c r="BR373" s="16"/>
      <c r="BS373" s="16"/>
      <c r="BT373" s="4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</row>
    <row r="374" spans="1:92" x14ac:dyDescent="0.25">
      <c r="A374" s="15" t="s">
        <v>515</v>
      </c>
      <c r="B374"/>
      <c r="C374"/>
      <c r="D374"/>
      <c r="E374"/>
      <c r="F374"/>
      <c r="G374"/>
      <c r="H374"/>
      <c r="I374"/>
      <c r="J374"/>
      <c r="K374"/>
      <c r="L374"/>
      <c r="M374"/>
      <c r="N374" s="13">
        <v>22</v>
      </c>
      <c r="O374" s="13" t="s">
        <v>63</v>
      </c>
      <c r="P374" s="13">
        <v>2</v>
      </c>
      <c r="Q374" s="13"/>
      <c r="R374" s="13"/>
      <c r="S374" s="14">
        <v>3</v>
      </c>
      <c r="T374" s="201" t="s">
        <v>178</v>
      </c>
      <c r="U374" s="13">
        <v>8</v>
      </c>
      <c r="V374" s="13"/>
      <c r="W374" s="13">
        <v>2</v>
      </c>
      <c r="X374" s="1">
        <v>10</v>
      </c>
      <c r="Y374" s="1">
        <v>2</v>
      </c>
      <c r="Z374" s="14">
        <v>5</v>
      </c>
      <c r="AA374" s="15" t="s">
        <v>485</v>
      </c>
      <c r="AB374" s="56"/>
      <c r="AC374" s="56"/>
      <c r="AD374" s="56"/>
      <c r="AE374" s="4"/>
      <c r="AF374" s="4"/>
      <c r="AG374" s="4"/>
      <c r="AQ374" s="16"/>
      <c r="AU374" s="4"/>
      <c r="BD374" s="84"/>
      <c r="BE374" s="8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16"/>
      <c r="BR374" s="16"/>
      <c r="BS374" s="16"/>
      <c r="BT374" s="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</row>
    <row r="375" spans="1:92" x14ac:dyDescent="0.25">
      <c r="A375" s="15" t="s">
        <v>513</v>
      </c>
      <c r="B375"/>
      <c r="C375"/>
      <c r="D375"/>
      <c r="E375"/>
      <c r="F375"/>
      <c r="G375"/>
      <c r="H375"/>
      <c r="I375"/>
      <c r="J375"/>
      <c r="K375"/>
      <c r="L375"/>
      <c r="M375"/>
      <c r="N375" s="13">
        <v>24</v>
      </c>
      <c r="O375" s="13" t="s">
        <v>63</v>
      </c>
      <c r="P375" s="13">
        <v>2</v>
      </c>
      <c r="Q375" s="13"/>
      <c r="R375" s="13"/>
      <c r="S375" s="14">
        <v>4</v>
      </c>
      <c r="T375" s="201" t="s">
        <v>178</v>
      </c>
      <c r="U375" s="13">
        <v>8</v>
      </c>
      <c r="V375" s="13"/>
      <c r="W375" s="13">
        <v>2</v>
      </c>
      <c r="X375" s="1">
        <v>9</v>
      </c>
      <c r="Y375" s="1">
        <v>1</v>
      </c>
      <c r="Z375" s="14">
        <v>5</v>
      </c>
      <c r="AA375" s="15" t="s">
        <v>485</v>
      </c>
      <c r="AB375" s="56"/>
      <c r="AC375" s="56"/>
      <c r="AD375" s="56"/>
      <c r="AE375" s="4"/>
      <c r="AF375" s="4"/>
      <c r="AG375" s="4"/>
      <c r="AQ375" s="16"/>
      <c r="AU375" s="4"/>
      <c r="BD375" s="84"/>
      <c r="BE375" s="8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16"/>
      <c r="BR375" s="16"/>
      <c r="BS375" s="16"/>
      <c r="BT375" s="4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</row>
    <row r="376" spans="1:92" x14ac:dyDescent="0.25">
      <c r="A376" s="15" t="s">
        <v>385</v>
      </c>
      <c r="B376"/>
      <c r="C376"/>
      <c r="D376"/>
      <c r="E376"/>
      <c r="F376"/>
      <c r="G376"/>
      <c r="H376"/>
      <c r="I376"/>
      <c r="J376"/>
      <c r="K376"/>
      <c r="L376"/>
      <c r="M376"/>
      <c r="N376" s="13">
        <v>23</v>
      </c>
      <c r="O376" s="13" t="s">
        <v>70</v>
      </c>
      <c r="P376" s="13">
        <v>2</v>
      </c>
      <c r="Q376" s="13"/>
      <c r="R376" s="13"/>
      <c r="S376" s="14">
        <v>2</v>
      </c>
      <c r="T376" s="201" t="s">
        <v>171</v>
      </c>
      <c r="U376" s="13">
        <v>6</v>
      </c>
      <c r="V376" s="13"/>
      <c r="W376" s="13">
        <v>2</v>
      </c>
      <c r="X376" s="1">
        <v>7</v>
      </c>
      <c r="Y376" s="1">
        <v>1</v>
      </c>
      <c r="Z376" s="14">
        <v>5</v>
      </c>
      <c r="AA376" s="15" t="s">
        <v>485</v>
      </c>
      <c r="AB376" s="56">
        <f>((U376/8)^$V$296)*((((X376-(Y376-1)/2)/8)^$X$296)*((S377/3)^$S$296))*(((8-W376)/6)^$W$296)</f>
        <v>0.85999402472024211</v>
      </c>
      <c r="AC376" s="56">
        <f>SUM(((25/N376)^$Z$296)*(AB376/$AB$34))</f>
        <v>1.1531875481669303</v>
      </c>
      <c r="AD376" s="56">
        <f>(P376/($CN$34*(1/AC376)))</f>
        <v>2.0055435620294442</v>
      </c>
      <c r="AE376" s="4"/>
      <c r="AF376" s="4"/>
      <c r="AG376" s="4"/>
      <c r="AQ376" s="16"/>
      <c r="AU376" s="4"/>
      <c r="BD376" s="84"/>
      <c r="BE376" s="8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16"/>
      <c r="BR376" s="16"/>
      <c r="BS376" s="16"/>
      <c r="BT376" s="4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</row>
    <row r="377" spans="1:92" x14ac:dyDescent="0.25">
      <c r="A377" s="15" t="s">
        <v>516</v>
      </c>
      <c r="B377"/>
      <c r="C377"/>
      <c r="D377"/>
      <c r="E377"/>
      <c r="F377"/>
      <c r="G377"/>
      <c r="H377"/>
      <c r="I377"/>
      <c r="J377"/>
      <c r="K377"/>
      <c r="L377"/>
      <c r="M377"/>
      <c r="N377" s="13">
        <v>25</v>
      </c>
      <c r="O377" s="13" t="s">
        <v>70</v>
      </c>
      <c r="P377" s="13">
        <v>2</v>
      </c>
      <c r="Q377" s="13"/>
      <c r="R377" s="13"/>
      <c r="S377" s="14">
        <v>2</v>
      </c>
      <c r="T377" s="201" t="s">
        <v>171</v>
      </c>
      <c r="U377" s="13">
        <v>6</v>
      </c>
      <c r="V377" s="13"/>
      <c r="W377" s="13">
        <v>2</v>
      </c>
      <c r="X377" s="1">
        <v>8</v>
      </c>
      <c r="Y377" s="1">
        <v>2</v>
      </c>
      <c r="Z377" s="14">
        <v>5</v>
      </c>
      <c r="AA377" s="15" t="s">
        <v>485</v>
      </c>
      <c r="AB377" s="56"/>
      <c r="AC377" s="56"/>
      <c r="AD377" s="56"/>
      <c r="AE377" s="4"/>
      <c r="AF377" s="4"/>
      <c r="AG377" s="4"/>
      <c r="AQ377" s="16"/>
      <c r="AU377" s="4"/>
      <c r="BD377" s="84"/>
      <c r="BE377" s="8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16"/>
      <c r="BR377" s="16"/>
      <c r="BS377" s="16"/>
      <c r="BT377" s="4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</row>
    <row r="378" spans="1:92" x14ac:dyDescent="0.25">
      <c r="A378" s="15" t="s">
        <v>514</v>
      </c>
      <c r="B378"/>
      <c r="C378"/>
      <c r="D378"/>
      <c r="E378"/>
      <c r="F378"/>
      <c r="G378"/>
      <c r="H378"/>
      <c r="I378"/>
      <c r="J378"/>
      <c r="K378"/>
      <c r="L378"/>
      <c r="M378"/>
      <c r="N378" s="13">
        <v>26</v>
      </c>
      <c r="O378" s="13" t="s">
        <v>70</v>
      </c>
      <c r="P378" s="13">
        <v>2</v>
      </c>
      <c r="Q378" s="13"/>
      <c r="R378" s="13"/>
      <c r="S378" s="14">
        <v>3</v>
      </c>
      <c r="T378" s="201" t="s">
        <v>171</v>
      </c>
      <c r="U378" s="13">
        <v>6</v>
      </c>
      <c r="V378" s="13"/>
      <c r="W378" s="13">
        <v>2</v>
      </c>
      <c r="X378" s="1">
        <v>7</v>
      </c>
      <c r="Y378" s="1">
        <v>1</v>
      </c>
      <c r="Z378" s="14">
        <v>5</v>
      </c>
      <c r="AA378" s="15" t="s">
        <v>485</v>
      </c>
      <c r="AB378" s="56"/>
      <c r="AC378" s="56"/>
      <c r="AD378" s="56"/>
      <c r="AE378" s="4"/>
      <c r="AF378" s="4"/>
      <c r="AG378" s="4"/>
      <c r="AQ378" s="16"/>
      <c r="AU378" s="4"/>
      <c r="BD378" s="84"/>
      <c r="BE378" s="8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16"/>
      <c r="BR378" s="16"/>
      <c r="BS378" s="16"/>
      <c r="BT378" s="4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</row>
    <row r="379" spans="1:92" x14ac:dyDescent="0.25">
      <c r="A379" s="15" t="s">
        <v>640</v>
      </c>
      <c r="B379"/>
      <c r="C379"/>
      <c r="D379"/>
      <c r="E379"/>
      <c r="F379"/>
      <c r="G379"/>
      <c r="H379"/>
      <c r="I379"/>
      <c r="J379"/>
      <c r="K379"/>
      <c r="L379"/>
      <c r="M379"/>
      <c r="N379" s="13">
        <v>36</v>
      </c>
      <c r="O379" s="13" t="s">
        <v>70</v>
      </c>
      <c r="P379" s="13">
        <f>5*1.5</f>
        <v>7.5</v>
      </c>
      <c r="Q379" s="13">
        <v>3</v>
      </c>
      <c r="R379" s="13"/>
      <c r="S379" s="14">
        <v>3</v>
      </c>
      <c r="T379" s="13" t="s">
        <v>171</v>
      </c>
      <c r="U379" s="13">
        <v>6</v>
      </c>
      <c r="V379" s="13"/>
      <c r="W379" s="13">
        <v>3</v>
      </c>
      <c r="X379" s="1">
        <v>7</v>
      </c>
      <c r="Y379" s="1">
        <v>2</v>
      </c>
      <c r="Z379" s="14">
        <v>5</v>
      </c>
      <c r="AA379" s="199"/>
      <c r="AB379" s="56">
        <f>((U379/8)^$V$296)*((((X379-(Y379-1)/2)/8)^$X$296)*((S379/3)^$S$296))*(((8-W379)/6)^$W$296)</f>
        <v>0.89232286738530475</v>
      </c>
      <c r="AC379" s="56">
        <f>SUM(((25/N379)^$Z$296)*(AB379/$AB$34))</f>
        <v>0.85505792141949732</v>
      </c>
      <c r="AD379" s="56">
        <f>(P379/($CN$34*(1/AC379)))</f>
        <v>5.5764647049097658</v>
      </c>
      <c r="AE379" s="4"/>
      <c r="AF379" s="4"/>
      <c r="AG379" s="4"/>
      <c r="AQ379" s="16"/>
      <c r="AU379" s="4"/>
      <c r="BD379" s="84"/>
      <c r="BE379" s="8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16"/>
      <c r="BR379" s="16"/>
      <c r="BS379" s="16"/>
      <c r="BT379" s="4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</row>
    <row r="380" spans="1:92" x14ac:dyDescent="0.25">
      <c r="A380" s="15" t="s">
        <v>641</v>
      </c>
      <c r="B380"/>
      <c r="C380"/>
      <c r="D380"/>
      <c r="E380"/>
      <c r="F380"/>
      <c r="G380"/>
      <c r="H380"/>
      <c r="I380"/>
      <c r="J380"/>
      <c r="K380"/>
      <c r="L380"/>
      <c r="M380"/>
      <c r="N380" s="13">
        <v>39</v>
      </c>
      <c r="O380" s="13" t="s">
        <v>70</v>
      </c>
      <c r="P380" s="13">
        <f>5*1.5</f>
        <v>7.5</v>
      </c>
      <c r="Q380" s="13"/>
      <c r="R380" s="13"/>
      <c r="S380" s="14">
        <v>3</v>
      </c>
      <c r="T380" s="13" t="s">
        <v>171</v>
      </c>
      <c r="U380" s="13">
        <v>6</v>
      </c>
      <c r="V380" s="13"/>
      <c r="W380" s="13">
        <v>3</v>
      </c>
      <c r="X380" s="1">
        <v>7</v>
      </c>
      <c r="Y380" s="1">
        <v>2</v>
      </c>
      <c r="Z380" s="14">
        <v>5</v>
      </c>
      <c r="AA380" s="199"/>
      <c r="AB380" s="56">
        <f>((U380/8)^$V$296)*((((X380-(Y380-1)/2)/8)^$X$296)*((S380/3)^$S$296))*(((8-W380)/6)^$W$296)</f>
        <v>0.89232286738530475</v>
      </c>
      <c r="AC380" s="56">
        <f>SUM(((25/N380)^$Z$296)*(AB380/$AB$34))</f>
        <v>0.80523743177705465</v>
      </c>
      <c r="AD380" s="56">
        <f>(P380/($CN$34*(1/AC380)))</f>
        <v>5.2515484681112268</v>
      </c>
      <c r="AE380" s="4"/>
      <c r="AF380" s="4"/>
      <c r="AG380" s="4"/>
      <c r="AQ380" s="16"/>
      <c r="AU380" s="4"/>
      <c r="BD380" s="84"/>
      <c r="BE380" s="8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16"/>
      <c r="BR380" s="16"/>
      <c r="BS380" s="16"/>
      <c r="BT380" s="4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</row>
    <row r="381" spans="1:92" x14ac:dyDescent="0.25">
      <c r="A381" s="15" t="s">
        <v>639</v>
      </c>
      <c r="N381" s="1">
        <v>25</v>
      </c>
      <c r="O381" s="1" t="s">
        <v>63</v>
      </c>
      <c r="P381" s="13">
        <v>3</v>
      </c>
      <c r="S381" s="1">
        <v>4</v>
      </c>
      <c r="T381" s="165" t="s">
        <v>178</v>
      </c>
      <c r="U381" s="13">
        <v>8</v>
      </c>
      <c r="V381" s="13"/>
      <c r="W381" s="13">
        <v>2</v>
      </c>
      <c r="X381" s="1">
        <v>10</v>
      </c>
      <c r="Y381" s="1">
        <v>2</v>
      </c>
      <c r="Z381" s="14">
        <v>5</v>
      </c>
      <c r="AA381" s="15" t="s">
        <v>485</v>
      </c>
      <c r="AB381" s="56">
        <f>((U381/8)^$V$296)*((((X381-(Y381-1)/2)/8)^$X$296)*((S381/3)^$S$296))*(((8-W381)/6)^$W$296)</f>
        <v>1.1025251979199675</v>
      </c>
      <c r="AC381" s="56">
        <f>SUM(((25/N381)^$Z$296)*(AB381/$AB$34))</f>
        <v>1.3887814437457853</v>
      </c>
      <c r="AD381" s="56">
        <f>(P381/($CN$34*(1/AC381)))</f>
        <v>3.6229081141194399</v>
      </c>
    </row>
    <row r="382" spans="1:92" x14ac:dyDescent="0.25">
      <c r="A382" s="15" t="s">
        <v>642</v>
      </c>
      <c r="N382" s="1">
        <v>29</v>
      </c>
      <c r="O382" s="1" t="s">
        <v>63</v>
      </c>
      <c r="P382" s="13">
        <v>3</v>
      </c>
      <c r="S382" s="1">
        <v>3</v>
      </c>
      <c r="T382" s="143" t="s">
        <v>178</v>
      </c>
      <c r="U382" s="1">
        <v>8</v>
      </c>
      <c r="W382" s="1">
        <v>2</v>
      </c>
      <c r="X382" s="1">
        <v>9</v>
      </c>
      <c r="Y382" s="1">
        <v>1</v>
      </c>
      <c r="Z382" s="1">
        <v>5</v>
      </c>
      <c r="AA382" s="2" t="s">
        <v>485</v>
      </c>
    </row>
    <row r="383" spans="1:92" ht="13" x14ac:dyDescent="0.25">
      <c r="A383" s="17" t="s">
        <v>2</v>
      </c>
      <c r="B383" s="13"/>
      <c r="C383" s="13"/>
      <c r="D383" s="13"/>
      <c r="E383" s="13"/>
      <c r="F383" s="13"/>
      <c r="G383" s="14"/>
      <c r="H383" s="13"/>
      <c r="I383" s="13"/>
      <c r="J383" s="13"/>
      <c r="K383" s="13"/>
      <c r="N383" s="14"/>
      <c r="O383" s="15"/>
      <c r="P383" s="3"/>
      <c r="Q383" s="3"/>
      <c r="R383" s="3"/>
      <c r="S383"/>
      <c r="T383" s="15"/>
      <c r="U383" s="15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1"/>
      <c r="AG383" s="4"/>
      <c r="AQ383" s="16"/>
      <c r="AU383" s="4"/>
      <c r="BD383" s="84"/>
      <c r="BE383" s="8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16"/>
      <c r="BR383" s="16"/>
      <c r="BS383" s="16"/>
      <c r="BT383" s="4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</row>
    <row r="384" spans="1:92" x14ac:dyDescent="0.25">
      <c r="A384" t="s">
        <v>386</v>
      </c>
      <c r="B384"/>
      <c r="C384"/>
      <c r="D384"/>
      <c r="E384"/>
      <c r="F384"/>
      <c r="G384"/>
      <c r="H384"/>
      <c r="I384"/>
      <c r="J384"/>
      <c r="K384"/>
      <c r="L384"/>
      <c r="M384"/>
      <c r="N384" s="13"/>
      <c r="O384" s="13"/>
      <c r="P384" s="13"/>
      <c r="Q384" s="13"/>
      <c r="R384" s="13"/>
      <c r="S384" s="14"/>
      <c r="T384" s="13"/>
      <c r="U384" s="13"/>
      <c r="V384" s="13"/>
      <c r="W384" s="13"/>
      <c r="Z384" s="14"/>
      <c r="AA384" s="15"/>
      <c r="AF384" t="s">
        <v>386</v>
      </c>
      <c r="AG384" s="1" t="s">
        <v>81</v>
      </c>
      <c r="AH384" s="1">
        <v>8</v>
      </c>
      <c r="AI384" s="1">
        <v>4</v>
      </c>
      <c r="AJ384" s="1">
        <v>0</v>
      </c>
      <c r="AK384" s="1">
        <v>5</v>
      </c>
      <c r="AL384" s="1" t="s">
        <v>82</v>
      </c>
      <c r="AM384" s="1">
        <v>7</v>
      </c>
      <c r="AN384" s="195">
        <v>0</v>
      </c>
      <c r="AO384" s="13">
        <v>3</v>
      </c>
      <c r="AP384" s="13">
        <v>1</v>
      </c>
      <c r="AQ384" s="195"/>
      <c r="AR384" s="195"/>
      <c r="AS384" s="195"/>
      <c r="AT384" s="166"/>
      <c r="AU384" s="4" t="s">
        <v>33</v>
      </c>
      <c r="AV384" s="4">
        <f t="shared" ref="AV384:AV398" si="250">SUM(1/3*AH384*(7-$AK384+7-$AM384)/6)</f>
        <v>0.88888888888888884</v>
      </c>
      <c r="AW384" s="4">
        <f t="shared" ref="AW384:AW398" si="251">SUM(1/3*AI384*(7-$AK384+7-$AM384)/6)</f>
        <v>0.44444444444444442</v>
      </c>
      <c r="AX384" s="4">
        <f t="shared" ref="AX384:AX398" si="252">SUM(1/3*AJ384*(7-$AK384+7-$AM384)/6)</f>
        <v>0</v>
      </c>
      <c r="AY384" s="27">
        <f t="shared" ref="AY384:AY398" si="253">AV384</f>
        <v>0.88888888888888884</v>
      </c>
      <c r="AZ384" s="27">
        <f t="shared" ref="AZ384:AZ398" si="254">SUM(AV384:AX384)/3</f>
        <v>0.44444444444444442</v>
      </c>
      <c r="BA384" s="27">
        <f t="shared" ref="BA384:BA398" si="255">(((AX384+AW384*$BE$296)/(1+$BE$296)*AO384/3*2+(((AX384+AW384*$BE$296+AV384*$BE$296^2)/(1+$BE$296+$BE$296^2)*AO384/3*(AP384-1+AN384)/5)*3))/5)</f>
        <v>0.11851851851851851</v>
      </c>
      <c r="BB384" s="27">
        <f t="shared" ref="BB384:BB398" si="256">(((AX384+AV384*$BE$296)/(1+$BE$296)*AO384/3*2+(((AX384+AV384*$BE$296+AW384*$BE$296^2)/(1+$BE$296+$BE$296^2)*AO384/3*(AP384-1+AN384)/5)*3))/5)</f>
        <v>0.23703703703703702</v>
      </c>
      <c r="BC384" s="27">
        <f t="shared" ref="BC384:BC398" si="257">(((AV384+AX384*$BE$296)/(1+$BE$296)*AO384/3*2+(((AV384+AX384*$BE$296+AW384*$BE$296^2)/(1+$BE$296+$BE$296^2)*AO384/3*(AP384-1+AN384)/5)*3))/5)</f>
        <v>0.11851851851851851</v>
      </c>
      <c r="BD384" s="27">
        <f t="shared" ref="BD384:BD398" si="258">(((AV384+AW384*$BE$296)/(1+$BE$296)*AO384/3*2+(((AV384+AW384*$BE$296+AX384*$BE$296^2)/(1+$BE$296+$BE$296^2)*AO384/3*(AP384-1+AN384)/5)*3))/5)</f>
        <v>0.23703703703703702</v>
      </c>
      <c r="BE384" s="27"/>
      <c r="BF384" s="27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16"/>
      <c r="BS384" s="1"/>
      <c r="BT384" s="84"/>
      <c r="BU384" s="84"/>
      <c r="BV384" s="27"/>
      <c r="BW384" s="27">
        <f t="shared" ref="BW384:BW398" si="259">(1/3*ROUNDUP((AI384/2),0)*(7-$AK384+7-$AM384)/6)</f>
        <v>0.22222222222222221</v>
      </c>
      <c r="BX384" s="27"/>
      <c r="BY384" s="27">
        <f t="shared" ref="BY384:BY398" si="260">((BW384*AO384/3)+(((BW384+AV384*$BE$296) / (1+$BE$296)*AO384/3*(AP384-1+AN384)/5)*2))/3</f>
        <v>7.407407407407407E-2</v>
      </c>
      <c r="BZ384" s="27">
        <f t="shared" ref="BZ384:BZ398" si="261">((AV384*AO384/3)+(((AV384+BW384*$BE$296) / (1+$BE$296)*AO384/3*(AP384-1+AN384)/5)*2))/3</f>
        <v>0.29629629629629628</v>
      </c>
      <c r="CA384" s="27"/>
      <c r="CB384" s="27"/>
      <c r="CC384" s="27"/>
      <c r="CD384" s="27"/>
      <c r="CE384" s="27"/>
      <c r="CF384" s="27"/>
      <c r="CG384" s="27"/>
      <c r="CH384" s="27"/>
      <c r="CL384" s="27"/>
      <c r="CM384" s="83"/>
      <c r="CN384" s="13"/>
    </row>
    <row r="385" spans="1:92" x14ac:dyDescent="0.25">
      <c r="A385" s="15" t="s">
        <v>486</v>
      </c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3">
        <v>3</v>
      </c>
      <c r="O385" s="13"/>
      <c r="P385" s="13"/>
      <c r="Q385" s="13"/>
      <c r="R385" s="13"/>
      <c r="S385" s="14"/>
      <c r="T385" s="13"/>
      <c r="U385" s="13"/>
      <c r="V385" s="13"/>
      <c r="W385" s="13"/>
      <c r="Z385" s="14"/>
      <c r="AA385" s="15"/>
      <c r="AF385" s="15" t="s">
        <v>486</v>
      </c>
      <c r="AG385" s="1" t="s">
        <v>81</v>
      </c>
      <c r="AH385" s="1">
        <v>1</v>
      </c>
      <c r="AI385" s="1">
        <v>2</v>
      </c>
      <c r="AJ385" s="1">
        <v>2</v>
      </c>
      <c r="AK385" s="1">
        <v>2</v>
      </c>
      <c r="AL385" s="1" t="s">
        <v>82</v>
      </c>
      <c r="AM385" s="1">
        <v>6</v>
      </c>
      <c r="AN385"/>
      <c r="AO385" s="13">
        <v>3</v>
      </c>
      <c r="AP385" s="13">
        <v>1</v>
      </c>
      <c r="AQ385" s="13"/>
      <c r="AR385" s="13"/>
      <c r="AS385" s="13"/>
      <c r="AT385" s="3"/>
      <c r="AU385" s="4" t="s">
        <v>35</v>
      </c>
      <c r="AV385" s="4">
        <f t="shared" si="250"/>
        <v>0.33333333333333331</v>
      </c>
      <c r="AW385" s="4">
        <f t="shared" si="251"/>
        <v>0.66666666666666663</v>
      </c>
      <c r="AX385" s="4">
        <f t="shared" si="252"/>
        <v>0.66666666666666663</v>
      </c>
      <c r="AY385" s="27">
        <f t="shared" si="253"/>
        <v>0.33333333333333331</v>
      </c>
      <c r="AZ385" s="27">
        <f t="shared" si="254"/>
        <v>0.55555555555555547</v>
      </c>
      <c r="BA385" s="27">
        <f t="shared" si="255"/>
        <v>0.26666666666666666</v>
      </c>
      <c r="BB385" s="27">
        <f t="shared" si="256"/>
        <v>0.17777777777777776</v>
      </c>
      <c r="BC385" s="27">
        <f t="shared" si="257"/>
        <v>0.22222222222222218</v>
      </c>
      <c r="BD385" s="27">
        <f t="shared" si="258"/>
        <v>0.22222222222222218</v>
      </c>
      <c r="BE385" s="27"/>
      <c r="BF385" s="27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16"/>
      <c r="BS385" s="1"/>
      <c r="BT385" s="84"/>
      <c r="BU385" s="84"/>
      <c r="BV385" s="27"/>
      <c r="BW385" s="27">
        <f t="shared" si="259"/>
        <v>0.33333333333333331</v>
      </c>
      <c r="BX385" s="27"/>
      <c r="BY385" s="27">
        <f t="shared" si="260"/>
        <v>0.1111111111111111</v>
      </c>
      <c r="BZ385" s="27">
        <f t="shared" si="261"/>
        <v>0.1111111111111111</v>
      </c>
      <c r="CA385" s="27"/>
      <c r="CB385" s="27"/>
      <c r="CC385" s="27"/>
      <c r="CD385" s="27"/>
      <c r="CE385" s="27"/>
      <c r="CF385" s="27"/>
      <c r="CG385" s="27"/>
      <c r="CH385" s="27"/>
      <c r="CL385" s="27"/>
      <c r="CM385" s="83"/>
      <c r="CN385" s="13"/>
    </row>
    <row r="386" spans="1:92" x14ac:dyDescent="0.25">
      <c r="A386" s="15" t="s">
        <v>487</v>
      </c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3">
        <v>3</v>
      </c>
      <c r="O386" s="13"/>
      <c r="P386" s="13"/>
      <c r="Q386" s="13"/>
      <c r="R386" s="13"/>
      <c r="S386" s="14"/>
      <c r="T386" s="13"/>
      <c r="U386" s="13"/>
      <c r="V386" s="13"/>
      <c r="W386" s="13"/>
      <c r="Z386" s="14"/>
      <c r="AA386" s="15"/>
      <c r="AF386" s="15" t="s">
        <v>487</v>
      </c>
      <c r="AG386" s="1" t="s">
        <v>81</v>
      </c>
      <c r="AH386" s="1">
        <v>6</v>
      </c>
      <c r="AI386" s="1">
        <v>4</v>
      </c>
      <c r="AJ386" s="1">
        <v>0</v>
      </c>
      <c r="AK386" s="1">
        <v>5</v>
      </c>
      <c r="AL386" s="1" t="s">
        <v>82</v>
      </c>
      <c r="AM386" s="1">
        <v>7</v>
      </c>
      <c r="AN386"/>
      <c r="AO386" s="13">
        <v>3</v>
      </c>
      <c r="AP386" s="13">
        <v>1</v>
      </c>
      <c r="AQ386" s="13">
        <v>1</v>
      </c>
      <c r="AR386" s="13"/>
      <c r="AS386" s="13"/>
      <c r="AT386" s="3" t="s">
        <v>86</v>
      </c>
      <c r="AU386" s="4" t="s">
        <v>33</v>
      </c>
      <c r="AV386" s="4">
        <f>SUM(1/3*AH386*(7-$AK386+7-$AM386)/6)</f>
        <v>0.66666666666666663</v>
      </c>
      <c r="AW386" s="4">
        <f>SUM(1/3*AI386*(7-$AK386+7-$AM386)/6)</f>
        <v>0.44444444444444442</v>
      </c>
      <c r="AX386" s="4">
        <f>SUM(1/3*AJ386*(7-$AK386+7-$AM386)/6)</f>
        <v>0</v>
      </c>
      <c r="AY386" s="27">
        <f>AV386</f>
        <v>0.66666666666666663</v>
      </c>
      <c r="AZ386" s="27">
        <f>SUM(AV386:AX386)/3</f>
        <v>0.37037037037037041</v>
      </c>
      <c r="BA386" s="27">
        <f>(((AX386+AW386*$BE$296)/(1+$BE$296)*AO386/3*2+(((AX386+AW386*$BE$296+AV386*$BE$296^2)/(1+$BE$296+$BE$296^2)*AO386/3*(AP386-1+AN386)/5)*3))/5)</f>
        <v>0.11851851851851851</v>
      </c>
      <c r="BB386" s="27">
        <f>(((AX386+AV386*$BE$296)/(1+$BE$296)*AO386/3*2+(((AX386+AV386*$BE$296+AW386*$BE$296^2)/(1+$BE$296+$BE$296^2)*AO386/3*(AP386-1+AN386)/5)*3))/5)</f>
        <v>0.17777777777777776</v>
      </c>
      <c r="BC386" s="27">
        <f>(((AV386+AX386*$BE$296)/(1+$BE$296)*AO386/3*2+(((AV386+AX386*$BE$296+AW386*$BE$296^2)/(1+$BE$296+$BE$296^2)*AO386/3*(AP386-1+AN386)/5)*3))/5)</f>
        <v>8.8888888888888878E-2</v>
      </c>
      <c r="BD386" s="27">
        <f>(((AV386+AW386*$BE$296)/(1+$BE$296)*AO386/3*2+(((AV386+AW386*$BE$296+AX386*$BE$296^2)/(1+$BE$296+$BE$296^2)*AO386/3*(AP386-1+AN386)/5)*3))/5)</f>
        <v>0.2074074074074074</v>
      </c>
      <c r="BE386" s="27"/>
      <c r="BF386" s="27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16"/>
      <c r="BS386" s="1"/>
      <c r="BT386" s="84"/>
      <c r="BU386" s="84"/>
      <c r="BV386" s="27"/>
      <c r="BW386" s="27">
        <f>(1/3*ROUNDUP((AI386/2),0)*(7-$AK386+7-$AM386)/6)</f>
        <v>0.22222222222222221</v>
      </c>
      <c r="BX386" s="27"/>
      <c r="BY386" s="27">
        <f>((BW386*AO386/3)+(((BW386+AV386*$BE$296) / (1+$BE$296)*AO386/3*(AP386-1+AN386)/5)*2))/3</f>
        <v>7.407407407407407E-2</v>
      </c>
      <c r="BZ386" s="27">
        <f>((AV386*AO386/3)+(((AV386+BW386*$BE$296) / (1+$BE$296)*AO386/3*(AP386-1+AN386)/5)*2))/3</f>
        <v>0.22222222222222221</v>
      </c>
      <c r="CA386" s="27"/>
      <c r="CB386" s="27"/>
      <c r="CC386" s="27"/>
      <c r="CD386" s="27"/>
      <c r="CE386" s="27"/>
      <c r="CF386" s="27"/>
      <c r="CG386" s="27"/>
      <c r="CH386" s="27"/>
      <c r="CL386" s="27"/>
      <c r="CM386" s="83"/>
      <c r="CN386" s="13"/>
    </row>
    <row r="387" spans="1:92" x14ac:dyDescent="0.25">
      <c r="A387" s="15" t="s">
        <v>488</v>
      </c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3">
        <v>3</v>
      </c>
      <c r="O387" s="13"/>
      <c r="P387" s="13"/>
      <c r="Q387" s="13"/>
      <c r="R387" s="13"/>
      <c r="S387" s="14"/>
      <c r="T387" s="13"/>
      <c r="U387" s="13"/>
      <c r="V387" s="13"/>
      <c r="W387" s="13"/>
      <c r="Z387" s="14"/>
      <c r="AA387" s="15"/>
      <c r="AF387" s="15" t="s">
        <v>387</v>
      </c>
      <c r="AG387" s="1" t="s">
        <v>81</v>
      </c>
      <c r="AH387" s="1">
        <v>2</v>
      </c>
      <c r="AI387" s="1">
        <v>2</v>
      </c>
      <c r="AJ387" s="1">
        <v>2</v>
      </c>
      <c r="AK387" s="1">
        <v>3</v>
      </c>
      <c r="AL387" s="1">
        <v>2</v>
      </c>
      <c r="AM387" s="1">
        <v>6</v>
      </c>
      <c r="AN387"/>
      <c r="AO387" s="13">
        <v>3</v>
      </c>
      <c r="AP387" s="13">
        <v>1</v>
      </c>
      <c r="AQ387" s="13"/>
      <c r="AR387" s="13">
        <v>1</v>
      </c>
      <c r="AS387" s="13"/>
      <c r="AT387" s="3" t="s">
        <v>193</v>
      </c>
      <c r="AU387" s="4" t="s">
        <v>35</v>
      </c>
      <c r="AV387" s="4">
        <f t="shared" si="250"/>
        <v>0.55555555555555547</v>
      </c>
      <c r="AW387" s="4">
        <f t="shared" si="251"/>
        <v>0.55555555555555547</v>
      </c>
      <c r="AX387" s="4">
        <f t="shared" si="252"/>
        <v>0.55555555555555547</v>
      </c>
      <c r="AY387" s="27">
        <f t="shared" si="253"/>
        <v>0.55555555555555547</v>
      </c>
      <c r="AZ387" s="27">
        <f t="shared" si="254"/>
        <v>0.55555555555555547</v>
      </c>
      <c r="BA387" s="27">
        <f t="shared" si="255"/>
        <v>0.22222222222222218</v>
      </c>
      <c r="BB387" s="27">
        <f t="shared" si="256"/>
        <v>0.22222222222222218</v>
      </c>
      <c r="BC387" s="27">
        <f t="shared" si="257"/>
        <v>0.22222222222222218</v>
      </c>
      <c r="BD387" s="27">
        <f t="shared" si="258"/>
        <v>0.22222222222222218</v>
      </c>
      <c r="BE387" s="27"/>
      <c r="BF387" s="27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16"/>
      <c r="BS387" s="1"/>
      <c r="BT387" s="84"/>
      <c r="BU387" s="84"/>
      <c r="BV387" s="27"/>
      <c r="BW387" s="27">
        <f t="shared" si="259"/>
        <v>0.27777777777777773</v>
      </c>
      <c r="BX387" s="27"/>
      <c r="BY387" s="27">
        <f t="shared" si="260"/>
        <v>9.2592592592592574E-2</v>
      </c>
      <c r="BZ387" s="27">
        <f t="shared" si="261"/>
        <v>0.18518518518518515</v>
      </c>
      <c r="CA387" s="27"/>
      <c r="CB387" s="27"/>
      <c r="CC387" s="27"/>
      <c r="CD387" s="27"/>
      <c r="CE387" s="27"/>
      <c r="CF387" s="27"/>
      <c r="CG387" s="27"/>
      <c r="CH387" s="27"/>
      <c r="CL387" s="27"/>
      <c r="CM387" s="83"/>
      <c r="CN387" s="13"/>
    </row>
    <row r="388" spans="1:92" x14ac:dyDescent="0.25">
      <c r="A388" s="15" t="s">
        <v>489</v>
      </c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3">
        <v>3</v>
      </c>
      <c r="O388" s="13"/>
      <c r="P388" s="13"/>
      <c r="Q388" s="13"/>
      <c r="R388" s="13"/>
      <c r="S388" s="14"/>
      <c r="T388" s="13"/>
      <c r="U388" s="13"/>
      <c r="V388" s="13"/>
      <c r="W388" s="13"/>
      <c r="Z388" s="14"/>
      <c r="AA388" s="15"/>
      <c r="AF388" s="15" t="s">
        <v>489</v>
      </c>
      <c r="AG388" s="1" t="s">
        <v>81</v>
      </c>
      <c r="AH388" s="1">
        <v>3</v>
      </c>
      <c r="AI388" s="1">
        <v>2</v>
      </c>
      <c r="AJ388" s="1">
        <v>0</v>
      </c>
      <c r="AK388" s="1">
        <v>3</v>
      </c>
      <c r="AL388" s="1" t="s">
        <v>82</v>
      </c>
      <c r="AM388" s="1">
        <v>7</v>
      </c>
      <c r="AN388"/>
      <c r="AO388" s="13">
        <v>3</v>
      </c>
      <c r="AP388" s="13">
        <v>1</v>
      </c>
      <c r="AQ388" s="13">
        <v>1</v>
      </c>
      <c r="AR388" s="13"/>
      <c r="AS388" s="13"/>
      <c r="AT388" s="3" t="s">
        <v>86</v>
      </c>
      <c r="AU388" s="4" t="s">
        <v>33</v>
      </c>
      <c r="AV388" s="4">
        <f t="shared" si="250"/>
        <v>0.66666666666666663</v>
      </c>
      <c r="AW388" s="4">
        <f t="shared" si="251"/>
        <v>0.44444444444444442</v>
      </c>
      <c r="AX388" s="4">
        <f t="shared" si="252"/>
        <v>0</v>
      </c>
      <c r="AY388" s="27">
        <f t="shared" si="253"/>
        <v>0.66666666666666663</v>
      </c>
      <c r="AZ388" s="27">
        <f t="shared" si="254"/>
        <v>0.37037037037037041</v>
      </c>
      <c r="BA388" s="27">
        <f t="shared" si="255"/>
        <v>0.11851851851851851</v>
      </c>
      <c r="BB388" s="27">
        <f t="shared" si="256"/>
        <v>0.17777777777777776</v>
      </c>
      <c r="BC388" s="27">
        <f t="shared" si="257"/>
        <v>8.8888888888888878E-2</v>
      </c>
      <c r="BD388" s="27">
        <f t="shared" si="258"/>
        <v>0.2074074074074074</v>
      </c>
      <c r="BE388" s="27"/>
      <c r="BF388" s="27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16"/>
      <c r="BS388" s="1"/>
      <c r="BT388" s="84"/>
      <c r="BU388" s="84"/>
      <c r="BV388" s="27"/>
      <c r="BW388" s="27">
        <f t="shared" si="259"/>
        <v>0.22222222222222221</v>
      </c>
      <c r="BX388" s="27"/>
      <c r="BY388" s="27">
        <f t="shared" si="260"/>
        <v>7.407407407407407E-2</v>
      </c>
      <c r="BZ388" s="27">
        <f t="shared" si="261"/>
        <v>0.22222222222222221</v>
      </c>
      <c r="CA388" s="27"/>
      <c r="CB388" s="27"/>
      <c r="CC388" s="27"/>
      <c r="CD388" s="27"/>
      <c r="CE388" s="27"/>
      <c r="CF388" s="27"/>
      <c r="CG388" s="27"/>
      <c r="CH388" s="27"/>
      <c r="CL388" s="27"/>
      <c r="CM388" s="83"/>
      <c r="CN388" s="13"/>
    </row>
    <row r="389" spans="1:92" x14ac:dyDescent="0.25">
      <c r="A389" s="15" t="s">
        <v>519</v>
      </c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3"/>
      <c r="O389" s="13"/>
      <c r="P389" s="13"/>
      <c r="Q389" s="13"/>
      <c r="R389" s="13"/>
      <c r="S389" s="14"/>
      <c r="T389" s="13"/>
      <c r="U389" s="13"/>
      <c r="V389" s="13"/>
      <c r="W389" s="13"/>
      <c r="Z389" s="14"/>
      <c r="AA389" s="15"/>
      <c r="AF389" s="15" t="s">
        <v>519</v>
      </c>
      <c r="AG389" s="1" t="s">
        <v>81</v>
      </c>
      <c r="AH389" s="1">
        <v>3</v>
      </c>
      <c r="AI389" s="1">
        <v>2</v>
      </c>
      <c r="AJ389" s="1">
        <v>0</v>
      </c>
      <c r="AK389" s="1">
        <v>4</v>
      </c>
      <c r="AL389" s="1" t="s">
        <v>82</v>
      </c>
      <c r="AM389" s="1">
        <v>7</v>
      </c>
      <c r="AN389"/>
      <c r="AO389" s="13">
        <v>3</v>
      </c>
      <c r="AP389" s="13">
        <v>1</v>
      </c>
      <c r="AQ389" s="13"/>
      <c r="AR389" s="13"/>
      <c r="AS389" s="13"/>
      <c r="AT389" s="3"/>
      <c r="AU389" s="4" t="s">
        <v>33</v>
      </c>
      <c r="AV389" s="4">
        <f t="shared" si="250"/>
        <v>0.5</v>
      </c>
      <c r="AW389" s="4">
        <f t="shared" si="251"/>
        <v>0.33333333333333331</v>
      </c>
      <c r="AX389" s="4">
        <f t="shared" si="252"/>
        <v>0</v>
      </c>
      <c r="AY389" s="27">
        <f t="shared" si="253"/>
        <v>0.5</v>
      </c>
      <c r="AZ389" s="27">
        <f t="shared" si="254"/>
        <v>0.27777777777777773</v>
      </c>
      <c r="BA389" s="27">
        <f t="shared" si="255"/>
        <v>8.8888888888888878E-2</v>
      </c>
      <c r="BB389" s="27">
        <f t="shared" si="256"/>
        <v>0.13333333333333333</v>
      </c>
      <c r="BC389" s="27">
        <f t="shared" si="257"/>
        <v>6.6666666666666666E-2</v>
      </c>
      <c r="BD389" s="27">
        <f t="shared" si="258"/>
        <v>0.15555555555555553</v>
      </c>
      <c r="BE389" s="27"/>
      <c r="BF389" s="27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16"/>
      <c r="BS389" s="1"/>
      <c r="BT389" s="84"/>
      <c r="BU389" s="84"/>
      <c r="BV389" s="27"/>
      <c r="BW389" s="27">
        <f t="shared" si="259"/>
        <v>0.16666666666666666</v>
      </c>
      <c r="BX389" s="27"/>
      <c r="BY389" s="27">
        <f t="shared" si="260"/>
        <v>5.5555555555555552E-2</v>
      </c>
      <c r="BZ389" s="27">
        <f t="shared" si="261"/>
        <v>0.16666666666666666</v>
      </c>
      <c r="CA389" s="27"/>
      <c r="CB389" s="27"/>
      <c r="CC389" s="27"/>
      <c r="CD389" s="27"/>
      <c r="CE389" s="27"/>
      <c r="CF389" s="27"/>
      <c r="CG389" s="27"/>
      <c r="CH389" s="27"/>
      <c r="CL389" s="27"/>
      <c r="CM389" s="83"/>
      <c r="CN389" s="13"/>
    </row>
    <row r="390" spans="1:92" x14ac:dyDescent="0.25">
      <c r="A390" s="15" t="s">
        <v>520</v>
      </c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3"/>
      <c r="O390" s="13"/>
      <c r="P390" s="13"/>
      <c r="Q390" s="13"/>
      <c r="R390" s="13"/>
      <c r="S390" s="14"/>
      <c r="T390" s="13"/>
      <c r="U390" s="13"/>
      <c r="V390" s="13"/>
      <c r="W390" s="13"/>
      <c r="Z390" s="14"/>
      <c r="AA390" s="15"/>
      <c r="AF390" s="15" t="s">
        <v>520</v>
      </c>
      <c r="AG390" s="1" t="s">
        <v>106</v>
      </c>
      <c r="AH390" s="1">
        <v>4</v>
      </c>
      <c r="AI390" s="1">
        <v>0</v>
      </c>
      <c r="AJ390" s="1">
        <v>0</v>
      </c>
      <c r="AK390" s="1">
        <v>2</v>
      </c>
      <c r="AL390" s="1">
        <v>3</v>
      </c>
      <c r="AM390" s="1">
        <v>5</v>
      </c>
      <c r="AN390"/>
      <c r="AO390" s="13">
        <v>3</v>
      </c>
      <c r="AP390" s="13">
        <v>1</v>
      </c>
      <c r="AQ390" s="13"/>
      <c r="AR390" s="13">
        <v>1</v>
      </c>
      <c r="AS390" s="13">
        <v>1</v>
      </c>
      <c r="AT390" s="3" t="s">
        <v>193</v>
      </c>
      <c r="AU390" s="4" t="s">
        <v>33</v>
      </c>
      <c r="AV390" s="4">
        <f t="shared" si="250"/>
        <v>1.5555555555555554</v>
      </c>
      <c r="AW390" s="4">
        <f t="shared" si="251"/>
        <v>0</v>
      </c>
      <c r="AX390" s="4">
        <f t="shared" si="252"/>
        <v>0</v>
      </c>
      <c r="AY390" s="27">
        <f t="shared" si="253"/>
        <v>1.5555555555555554</v>
      </c>
      <c r="AZ390" s="27">
        <f t="shared" si="254"/>
        <v>0.51851851851851849</v>
      </c>
      <c r="BA390" s="27">
        <f t="shared" si="255"/>
        <v>0</v>
      </c>
      <c r="BB390" s="27">
        <f t="shared" si="256"/>
        <v>0.4148148148148148</v>
      </c>
      <c r="BC390" s="27">
        <f t="shared" si="257"/>
        <v>0.2074074074074074</v>
      </c>
      <c r="BD390" s="27">
        <f t="shared" si="258"/>
        <v>0.2074074074074074</v>
      </c>
      <c r="BE390" s="27"/>
      <c r="BF390" s="27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16"/>
      <c r="BS390" s="1"/>
      <c r="BT390" s="84"/>
      <c r="BU390" s="84"/>
      <c r="BV390" s="27"/>
      <c r="BW390" s="27">
        <f t="shared" si="259"/>
        <v>0</v>
      </c>
      <c r="BX390" s="27"/>
      <c r="BY390" s="27">
        <f t="shared" si="260"/>
        <v>0</v>
      </c>
      <c r="BZ390" s="27">
        <f t="shared" si="261"/>
        <v>0.51851851851851849</v>
      </c>
      <c r="CA390" s="27"/>
      <c r="CB390" s="27"/>
      <c r="CC390" s="27"/>
      <c r="CD390" s="27"/>
      <c r="CE390" s="27"/>
      <c r="CF390" s="27"/>
      <c r="CG390" s="27"/>
      <c r="CH390" s="27"/>
      <c r="CL390" s="27">
        <f>SUM(1/2*AH390*(7-$AK390+7-$AM390)/6)</f>
        <v>2.3333333333333335</v>
      </c>
      <c r="CM390" s="83"/>
      <c r="CN390" s="13"/>
    </row>
    <row r="391" spans="1:92" x14ac:dyDescent="0.25">
      <c r="A391" s="15" t="s">
        <v>491</v>
      </c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3">
        <v>2</v>
      </c>
      <c r="O391" s="13"/>
      <c r="P391" s="13"/>
      <c r="Q391" s="13"/>
      <c r="R391" s="13"/>
      <c r="S391" s="14"/>
      <c r="T391" s="13"/>
      <c r="U391" s="13"/>
      <c r="V391" s="13"/>
      <c r="W391" s="13"/>
      <c r="Z391" s="14"/>
      <c r="AA391" s="15"/>
      <c r="AF391" s="15" t="s">
        <v>491</v>
      </c>
      <c r="AG391" s="1" t="s">
        <v>81</v>
      </c>
      <c r="AH391" s="1">
        <v>2</v>
      </c>
      <c r="AI391" s="1">
        <v>2</v>
      </c>
      <c r="AJ391" s="1">
        <v>2</v>
      </c>
      <c r="AK391" s="1">
        <v>3</v>
      </c>
      <c r="AL391" s="1">
        <v>2</v>
      </c>
      <c r="AM391" s="1">
        <v>6</v>
      </c>
      <c r="AN391"/>
      <c r="AO391" s="13">
        <v>3</v>
      </c>
      <c r="AP391" s="13">
        <v>1</v>
      </c>
      <c r="AQ391" s="13">
        <v>1</v>
      </c>
      <c r="AR391" s="13"/>
      <c r="AS391" s="13"/>
      <c r="AT391" s="3" t="s">
        <v>86</v>
      </c>
      <c r="AU391" s="4" t="s">
        <v>35</v>
      </c>
      <c r="AV391" s="4">
        <f t="shared" si="250"/>
        <v>0.55555555555555547</v>
      </c>
      <c r="AW391" s="4">
        <f t="shared" si="251"/>
        <v>0.55555555555555547</v>
      </c>
      <c r="AX391" s="4">
        <f t="shared" si="252"/>
        <v>0.55555555555555547</v>
      </c>
      <c r="AY391" s="27">
        <f t="shared" si="253"/>
        <v>0.55555555555555547</v>
      </c>
      <c r="AZ391" s="27">
        <f t="shared" si="254"/>
        <v>0.55555555555555547</v>
      </c>
      <c r="BA391" s="27">
        <f t="shared" si="255"/>
        <v>0.22222222222222218</v>
      </c>
      <c r="BB391" s="27">
        <f t="shared" si="256"/>
        <v>0.22222222222222218</v>
      </c>
      <c r="BC391" s="27">
        <f t="shared" si="257"/>
        <v>0.22222222222222218</v>
      </c>
      <c r="BD391" s="27">
        <f t="shared" si="258"/>
        <v>0.22222222222222218</v>
      </c>
      <c r="BE391" s="27"/>
      <c r="BF391" s="27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16"/>
      <c r="BS391" s="1"/>
      <c r="BT391" s="84"/>
      <c r="BU391" s="84"/>
      <c r="BV391" s="27"/>
      <c r="BW391" s="27">
        <f t="shared" si="259"/>
        <v>0.27777777777777773</v>
      </c>
      <c r="BX391" s="27"/>
      <c r="BY391" s="27">
        <f t="shared" si="260"/>
        <v>9.2592592592592574E-2</v>
      </c>
      <c r="BZ391" s="27">
        <f t="shared" si="261"/>
        <v>0.18518518518518515</v>
      </c>
      <c r="CA391" s="27"/>
      <c r="CB391" s="27"/>
      <c r="CC391" s="27"/>
      <c r="CD391" s="27"/>
      <c r="CE391" s="27"/>
      <c r="CF391" s="27"/>
      <c r="CG391" s="27"/>
      <c r="CH391" s="27"/>
      <c r="CL391" s="27"/>
      <c r="CM391" s="83"/>
      <c r="CN391" s="13"/>
    </row>
    <row r="392" spans="1:92" x14ac:dyDescent="0.25">
      <c r="A392" s="15" t="s">
        <v>492</v>
      </c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3">
        <v>2</v>
      </c>
      <c r="O392" s="13"/>
      <c r="P392" s="13"/>
      <c r="Q392" s="13"/>
      <c r="R392" s="13"/>
      <c r="S392" s="14"/>
      <c r="T392" s="13"/>
      <c r="U392" s="13"/>
      <c r="V392" s="13"/>
      <c r="W392" s="13"/>
      <c r="Z392" s="14"/>
      <c r="AA392" s="15"/>
      <c r="AF392" s="15" t="s">
        <v>492</v>
      </c>
      <c r="AG392" s="1" t="s">
        <v>81</v>
      </c>
      <c r="AH392" s="1">
        <v>2</v>
      </c>
      <c r="AI392" s="1">
        <v>2</v>
      </c>
      <c r="AJ392" s="1">
        <v>2</v>
      </c>
      <c r="AK392" s="1">
        <v>3</v>
      </c>
      <c r="AL392" s="1">
        <v>2</v>
      </c>
      <c r="AM392" s="1">
        <v>6</v>
      </c>
      <c r="AN392"/>
      <c r="AO392" s="13">
        <v>3</v>
      </c>
      <c r="AP392" s="13">
        <v>1</v>
      </c>
      <c r="AQ392" s="13"/>
      <c r="AR392" s="13">
        <v>1</v>
      </c>
      <c r="AS392" s="13"/>
      <c r="AT392" s="3" t="s">
        <v>193</v>
      </c>
      <c r="AU392" s="4" t="s">
        <v>35</v>
      </c>
      <c r="AV392" s="4">
        <f t="shared" si="250"/>
        <v>0.55555555555555547</v>
      </c>
      <c r="AW392" s="4">
        <f t="shared" si="251"/>
        <v>0.55555555555555547</v>
      </c>
      <c r="AX392" s="4">
        <f t="shared" si="252"/>
        <v>0.55555555555555547</v>
      </c>
      <c r="AY392" s="27">
        <f t="shared" si="253"/>
        <v>0.55555555555555547</v>
      </c>
      <c r="AZ392" s="27">
        <f t="shared" si="254"/>
        <v>0.55555555555555547</v>
      </c>
      <c r="BA392" s="27">
        <f t="shared" si="255"/>
        <v>0.22222222222222218</v>
      </c>
      <c r="BB392" s="27">
        <f t="shared" si="256"/>
        <v>0.22222222222222218</v>
      </c>
      <c r="BC392" s="27">
        <f t="shared" si="257"/>
        <v>0.22222222222222218</v>
      </c>
      <c r="BD392" s="27">
        <f t="shared" si="258"/>
        <v>0.22222222222222218</v>
      </c>
      <c r="BE392" s="27"/>
      <c r="BF392" s="27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16"/>
      <c r="BS392" s="1"/>
      <c r="BT392" s="84"/>
      <c r="BU392" s="84"/>
      <c r="BV392" s="27"/>
      <c r="BW392" s="27">
        <f t="shared" si="259"/>
        <v>0.27777777777777773</v>
      </c>
      <c r="BX392" s="27"/>
      <c r="BY392" s="27">
        <f t="shared" si="260"/>
        <v>9.2592592592592574E-2</v>
      </c>
      <c r="BZ392" s="27">
        <f t="shared" si="261"/>
        <v>0.18518518518518515</v>
      </c>
      <c r="CA392" s="27"/>
      <c r="CB392" s="27"/>
      <c r="CC392" s="27"/>
      <c r="CD392" s="27"/>
      <c r="CE392" s="27"/>
      <c r="CF392" s="27"/>
      <c r="CG392" s="27"/>
      <c r="CH392" s="27"/>
      <c r="CL392" s="27"/>
      <c r="CM392" s="83"/>
      <c r="CN392" s="13"/>
    </row>
    <row r="393" spans="1:92" x14ac:dyDescent="0.25">
      <c r="A393" s="15" t="s">
        <v>490</v>
      </c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3">
        <v>3</v>
      </c>
      <c r="O393" s="13"/>
      <c r="P393" s="13"/>
      <c r="Q393" s="13"/>
      <c r="R393" s="13"/>
      <c r="S393" s="14"/>
      <c r="T393" s="13"/>
      <c r="U393" s="13"/>
      <c r="V393" s="13"/>
      <c r="W393" s="13"/>
      <c r="Z393" s="14"/>
      <c r="AA393" s="15"/>
      <c r="AF393" s="15" t="s">
        <v>490</v>
      </c>
      <c r="AG393" s="1" t="s">
        <v>81</v>
      </c>
      <c r="AH393" s="1">
        <v>2</v>
      </c>
      <c r="AI393" s="1">
        <v>3</v>
      </c>
      <c r="AJ393" s="1">
        <v>2</v>
      </c>
      <c r="AK393" s="1">
        <v>3</v>
      </c>
      <c r="AL393" s="1" t="s">
        <v>82</v>
      </c>
      <c r="AM393" s="1">
        <v>7</v>
      </c>
      <c r="AN393"/>
      <c r="AO393" s="13">
        <v>3</v>
      </c>
      <c r="AP393" s="13">
        <v>1</v>
      </c>
      <c r="AQ393" s="13">
        <v>1</v>
      </c>
      <c r="AR393" s="13"/>
      <c r="AS393" s="13"/>
      <c r="AT393" s="3" t="s">
        <v>86</v>
      </c>
      <c r="AU393" s="4" t="s">
        <v>34</v>
      </c>
      <c r="AV393" s="4">
        <f>SUM(1/3*AH393*(7-$AK393+7-$AM393)/6)</f>
        <v>0.44444444444444442</v>
      </c>
      <c r="AW393" s="4">
        <f>SUM(1/3*AI393*(7-$AK393+7-$AM393)/6)</f>
        <v>0.66666666666666663</v>
      </c>
      <c r="AX393" s="4">
        <f>SUM(1/3*AJ393*(7-$AK393+7-$AM393)/6)</f>
        <v>0.44444444444444442</v>
      </c>
      <c r="AY393" s="27">
        <f>AV393</f>
        <v>0.44444444444444442</v>
      </c>
      <c r="AZ393" s="27">
        <f>SUM(AV393:AX393)/3</f>
        <v>0.51851851851851849</v>
      </c>
      <c r="BA393" s="27">
        <f>(((AX393+AW393*$BE$296)/(1+$BE$296)*AO393/3*2+(((AX393+AW393*$BE$296+AV393*$BE$296^2)/(1+$BE$296+$BE$296^2)*AO393/3*(AP393-1+AN393)/5)*3))/5)</f>
        <v>0.23703703703703702</v>
      </c>
      <c r="BB393" s="27">
        <f>(((AX393+AV393*$BE$296)/(1+$BE$296)*AO393/3*2+(((AX393+AV393*$BE$296+AW393*$BE$296^2)/(1+$BE$296+$BE$296^2)*AO393/3*(AP393-1+AN393)/5)*3))/5)</f>
        <v>0.17777777777777776</v>
      </c>
      <c r="BC393" s="27">
        <f>(((AV393+AX393*$BE$296)/(1+$BE$296)*AO393/3*2+(((AV393+AX393*$BE$296+AW393*$BE$296^2)/(1+$BE$296+$BE$296^2)*AO393/3*(AP393-1+AN393)/5)*3))/5)</f>
        <v>0.17777777777777776</v>
      </c>
      <c r="BD393" s="27">
        <f>(((AV393+AW393*$BE$296)/(1+$BE$296)*AO393/3*2+(((AV393+AW393*$BE$296+AX393*$BE$296^2)/(1+$BE$296+$BE$296^2)*AO393/3*(AP393-1+AN393)/5)*3))/5)</f>
        <v>0.23703703703703702</v>
      </c>
      <c r="BE393" s="27"/>
      <c r="BF393" s="27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16"/>
      <c r="BS393" s="1"/>
      <c r="BT393" s="84"/>
      <c r="BU393" s="84"/>
      <c r="BV393" s="27"/>
      <c r="BW393" s="27">
        <f>(1/3*ROUNDUP((AI393/2),0)*(7-$AK393+7-$AM393)/6)</f>
        <v>0.44444444444444442</v>
      </c>
      <c r="BX393" s="27"/>
      <c r="BY393" s="27">
        <f>((BW393*AO393/3)+(((BW393+AV393*$BE$296) / (1+$BE$296)*AO393/3*(AP393-1+AN393)/5)*2))/3</f>
        <v>0.14814814814814814</v>
      </c>
      <c r="BZ393" s="27">
        <f>((AV393*AO393/3)+(((AV393+BW393*$BE$296) / (1+$BE$296)*AO393/3*(AP393-1+AN393)/5)*2))/3</f>
        <v>0.14814814814814814</v>
      </c>
      <c r="CA393" s="27"/>
      <c r="CB393" s="27"/>
      <c r="CC393" s="27"/>
      <c r="CD393" s="27"/>
      <c r="CE393" s="27"/>
      <c r="CF393" s="27"/>
      <c r="CG393" s="27"/>
      <c r="CH393" s="27"/>
      <c r="CL393" s="27"/>
      <c r="CM393" s="83"/>
      <c r="CN393" s="13"/>
    </row>
    <row r="394" spans="1:92" x14ac:dyDescent="0.25">
      <c r="A394" s="15" t="s">
        <v>646</v>
      </c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95"/>
      <c r="O394" s="13"/>
      <c r="P394" s="13"/>
      <c r="Q394" s="13"/>
      <c r="R394" s="13"/>
      <c r="S394" s="14"/>
      <c r="T394" s="13"/>
      <c r="U394" s="13"/>
      <c r="V394" s="13"/>
      <c r="W394" s="13"/>
      <c r="Z394" s="14"/>
      <c r="AA394" s="15"/>
      <c r="AF394" s="15" t="s">
        <v>646</v>
      </c>
      <c r="AG394" s="1" t="s">
        <v>81</v>
      </c>
      <c r="AH394" s="1">
        <v>10</v>
      </c>
      <c r="AI394" s="1">
        <v>6</v>
      </c>
      <c r="AJ394" s="1">
        <v>0</v>
      </c>
      <c r="AK394" s="1">
        <v>5</v>
      </c>
      <c r="AL394" s="1" t="s">
        <v>82</v>
      </c>
      <c r="AM394" s="1">
        <v>7</v>
      </c>
      <c r="AN394"/>
      <c r="AO394" s="13">
        <v>3</v>
      </c>
      <c r="AP394" s="13">
        <v>1</v>
      </c>
      <c r="AQ394" s="13"/>
      <c r="AR394" s="13"/>
      <c r="AS394" s="13"/>
      <c r="AT394" s="200"/>
      <c r="AU394" s="4" t="s">
        <v>33</v>
      </c>
      <c r="AV394" s="4">
        <f t="shared" si="250"/>
        <v>1.1111111111111109</v>
      </c>
      <c r="AW394" s="4">
        <f t="shared" si="251"/>
        <v>0.66666666666666663</v>
      </c>
      <c r="AX394" s="4">
        <f t="shared" si="252"/>
        <v>0</v>
      </c>
      <c r="AY394" s="27">
        <f t="shared" si="253"/>
        <v>1.1111111111111109</v>
      </c>
      <c r="AZ394" s="27">
        <f t="shared" si="254"/>
        <v>0.59259259259259256</v>
      </c>
      <c r="BA394" s="27">
        <f t="shared" si="255"/>
        <v>0.17777777777777776</v>
      </c>
      <c r="BB394" s="27">
        <f t="shared" si="256"/>
        <v>0.29629629629629622</v>
      </c>
      <c r="BC394" s="27">
        <f t="shared" si="257"/>
        <v>0.14814814814814811</v>
      </c>
      <c r="BD394" s="27">
        <f t="shared" si="258"/>
        <v>0.3259259259259259</v>
      </c>
      <c r="BE394" s="27"/>
      <c r="BF394" s="27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16"/>
      <c r="BS394" s="1"/>
      <c r="BT394" s="84"/>
      <c r="BU394" s="84"/>
      <c r="BV394" s="27"/>
      <c r="BW394" s="27">
        <f t="shared" si="259"/>
        <v>0.33333333333333331</v>
      </c>
      <c r="BX394" s="27"/>
      <c r="BY394" s="27">
        <f t="shared" si="260"/>
        <v>0.1111111111111111</v>
      </c>
      <c r="BZ394" s="27">
        <f t="shared" si="261"/>
        <v>0.37037037037037029</v>
      </c>
      <c r="CA394" s="27"/>
      <c r="CB394" s="27"/>
      <c r="CC394" s="27"/>
      <c r="CD394" s="27"/>
      <c r="CE394" s="27"/>
      <c r="CF394" s="27"/>
      <c r="CG394" s="27"/>
      <c r="CH394" s="27"/>
      <c r="CL394" s="27"/>
      <c r="CM394" s="83"/>
      <c r="CN394" s="13"/>
    </row>
    <row r="395" spans="1:92" x14ac:dyDescent="0.25">
      <c r="A395" s="15" t="s">
        <v>647</v>
      </c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95"/>
      <c r="O395" s="13"/>
      <c r="P395" s="13"/>
      <c r="Q395" s="13"/>
      <c r="R395" s="13"/>
      <c r="S395" s="14"/>
      <c r="T395" s="13"/>
      <c r="U395" s="13"/>
      <c r="V395" s="13"/>
      <c r="W395" s="13"/>
      <c r="Z395" s="14"/>
      <c r="AA395" s="15"/>
      <c r="AF395" s="15" t="s">
        <v>647</v>
      </c>
      <c r="AG395" s="1" t="s">
        <v>81</v>
      </c>
      <c r="AH395" s="1">
        <v>4</v>
      </c>
      <c r="AI395" s="1">
        <v>2</v>
      </c>
      <c r="AJ395" s="1">
        <v>0</v>
      </c>
      <c r="AK395" s="1">
        <v>5</v>
      </c>
      <c r="AL395" s="1" t="s">
        <v>82</v>
      </c>
      <c r="AM395" s="1">
        <v>7</v>
      </c>
      <c r="AN395"/>
      <c r="AO395" s="13">
        <v>3</v>
      </c>
      <c r="AP395" s="13">
        <v>1</v>
      </c>
      <c r="AQ395" s="13">
        <v>1</v>
      </c>
      <c r="AR395" s="13"/>
      <c r="AS395" s="13"/>
      <c r="AT395" s="3" t="s">
        <v>86</v>
      </c>
      <c r="AU395" s="4" t="s">
        <v>33</v>
      </c>
      <c r="AV395" s="4">
        <f t="shared" si="250"/>
        <v>0.44444444444444442</v>
      </c>
      <c r="AW395" s="4">
        <f t="shared" si="251"/>
        <v>0.22222222222222221</v>
      </c>
      <c r="AX395" s="4">
        <f t="shared" si="252"/>
        <v>0</v>
      </c>
      <c r="AY395" s="27">
        <f t="shared" si="253"/>
        <v>0.44444444444444442</v>
      </c>
      <c r="AZ395" s="27">
        <f t="shared" si="254"/>
        <v>0.22222222222222221</v>
      </c>
      <c r="BA395" s="27">
        <f t="shared" si="255"/>
        <v>5.9259259259259255E-2</v>
      </c>
      <c r="BB395" s="27">
        <f t="shared" si="256"/>
        <v>0.11851851851851851</v>
      </c>
      <c r="BC395" s="27">
        <f t="shared" si="257"/>
        <v>5.9259259259259255E-2</v>
      </c>
      <c r="BD395" s="27">
        <f t="shared" si="258"/>
        <v>0.11851851851851851</v>
      </c>
      <c r="BE395" s="27"/>
      <c r="BF395" s="27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16"/>
      <c r="BS395" s="1"/>
      <c r="BT395" s="84"/>
      <c r="BU395" s="84"/>
      <c r="BV395" s="27"/>
      <c r="BW395" s="27">
        <f t="shared" si="259"/>
        <v>0.1111111111111111</v>
      </c>
      <c r="BX395" s="27"/>
      <c r="BY395" s="27">
        <f t="shared" si="260"/>
        <v>3.7037037037037035E-2</v>
      </c>
      <c r="BZ395" s="27">
        <f t="shared" si="261"/>
        <v>0.14814814814814814</v>
      </c>
      <c r="CA395" s="27"/>
      <c r="CB395" s="27"/>
      <c r="CC395" s="27"/>
      <c r="CD395" s="27"/>
      <c r="CE395" s="27"/>
      <c r="CF395" s="27"/>
      <c r="CG395" s="27"/>
      <c r="CH395" s="27"/>
      <c r="CL395" s="27"/>
      <c r="CM395" s="83"/>
      <c r="CN395" s="13"/>
    </row>
    <row r="396" spans="1:92" x14ac:dyDescent="0.25">
      <c r="A396" s="15" t="s">
        <v>648</v>
      </c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3">
        <v>3</v>
      </c>
      <c r="O396" s="13"/>
      <c r="P396" s="13"/>
      <c r="Q396" s="13"/>
      <c r="R396" s="13"/>
      <c r="S396" s="14"/>
      <c r="T396" s="13"/>
      <c r="U396" s="13"/>
      <c r="V396" s="13"/>
      <c r="W396" s="13"/>
      <c r="Z396" s="14"/>
      <c r="AA396" s="15"/>
      <c r="AF396" s="15" t="s">
        <v>648</v>
      </c>
      <c r="AG396" s="1" t="s">
        <v>81</v>
      </c>
      <c r="AH396" s="1">
        <v>4</v>
      </c>
      <c r="AI396" s="1">
        <v>6</v>
      </c>
      <c r="AJ396" s="1">
        <v>2</v>
      </c>
      <c r="AK396" s="1">
        <v>3</v>
      </c>
      <c r="AL396" s="1" t="s">
        <v>82</v>
      </c>
      <c r="AM396" s="1">
        <v>7</v>
      </c>
      <c r="AN396"/>
      <c r="AO396" s="13">
        <v>3</v>
      </c>
      <c r="AP396" s="13">
        <v>1</v>
      </c>
      <c r="AQ396" s="13">
        <v>1</v>
      </c>
      <c r="AR396" s="13"/>
      <c r="AS396" s="13"/>
      <c r="AT396" s="3" t="s">
        <v>86</v>
      </c>
      <c r="AU396" s="4" t="s">
        <v>34</v>
      </c>
      <c r="AV396" s="4">
        <f t="shared" si="250"/>
        <v>0.88888888888888884</v>
      </c>
      <c r="AW396" s="4">
        <f t="shared" si="251"/>
        <v>1.3333333333333333</v>
      </c>
      <c r="AX396" s="4">
        <f t="shared" si="252"/>
        <v>0.44444444444444442</v>
      </c>
      <c r="AY396" s="27">
        <f t="shared" si="253"/>
        <v>0.88888888888888884</v>
      </c>
      <c r="AZ396" s="27">
        <f t="shared" si="254"/>
        <v>0.88888888888888895</v>
      </c>
      <c r="BA396" s="27">
        <f t="shared" si="255"/>
        <v>0.4148148148148148</v>
      </c>
      <c r="BB396" s="27">
        <f t="shared" si="256"/>
        <v>0.29629629629629634</v>
      </c>
      <c r="BC396" s="27">
        <f t="shared" si="257"/>
        <v>0.23703703703703702</v>
      </c>
      <c r="BD396" s="27">
        <f t="shared" si="258"/>
        <v>0.47407407407407404</v>
      </c>
      <c r="BE396" s="27"/>
      <c r="BF396" s="27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16"/>
      <c r="BS396" s="1"/>
      <c r="BT396" s="84"/>
      <c r="BU396" s="84"/>
      <c r="BV396" s="27"/>
      <c r="BW396" s="27">
        <f t="shared" si="259"/>
        <v>0.66666666666666663</v>
      </c>
      <c r="BX396" s="27"/>
      <c r="BY396" s="27">
        <f t="shared" si="260"/>
        <v>0.22222222222222221</v>
      </c>
      <c r="BZ396" s="27">
        <f t="shared" si="261"/>
        <v>0.29629629629629628</v>
      </c>
      <c r="CA396" s="27"/>
      <c r="CB396" s="27"/>
      <c r="CC396" s="27"/>
      <c r="CD396" s="27"/>
      <c r="CE396" s="27"/>
      <c r="CF396" s="27"/>
      <c r="CG396" s="27"/>
      <c r="CH396" s="27"/>
      <c r="CL396" s="27"/>
      <c r="CM396" s="83"/>
      <c r="CN396" s="13"/>
    </row>
    <row r="397" spans="1:92" x14ac:dyDescent="0.25">
      <c r="A397" s="15" t="s">
        <v>649</v>
      </c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43">
        <v>2</v>
      </c>
      <c r="AA397"/>
      <c r="AB397"/>
      <c r="AC397"/>
      <c r="AD397"/>
      <c r="AF397" s="15" t="s">
        <v>649</v>
      </c>
      <c r="AG397" s="13" t="s">
        <v>81</v>
      </c>
      <c r="AH397" s="13">
        <v>3</v>
      </c>
      <c r="AI397" s="13">
        <v>2</v>
      </c>
      <c r="AJ397" s="13">
        <v>0</v>
      </c>
      <c r="AK397" s="1">
        <v>4</v>
      </c>
      <c r="AL397" s="1">
        <v>2</v>
      </c>
      <c r="AM397" s="1">
        <v>7</v>
      </c>
      <c r="AN397"/>
      <c r="AO397" s="13">
        <v>3</v>
      </c>
      <c r="AP397" s="13">
        <v>1</v>
      </c>
      <c r="AQ397" s="13"/>
      <c r="AR397" s="13"/>
      <c r="AS397" s="13"/>
      <c r="AT397" s="3" t="s">
        <v>652</v>
      </c>
      <c r="AU397" s="1" t="s">
        <v>33</v>
      </c>
      <c r="AV397" s="4">
        <f t="shared" si="250"/>
        <v>0.5</v>
      </c>
      <c r="AW397" s="4">
        <f t="shared" si="251"/>
        <v>0.33333333333333331</v>
      </c>
      <c r="AX397" s="4">
        <f t="shared" si="252"/>
        <v>0</v>
      </c>
      <c r="AY397" s="27">
        <f t="shared" si="253"/>
        <v>0.5</v>
      </c>
      <c r="AZ397" s="27">
        <f t="shared" si="254"/>
        <v>0.27777777777777773</v>
      </c>
      <c r="BA397" s="27">
        <f t="shared" si="255"/>
        <v>8.8888888888888878E-2</v>
      </c>
      <c r="BB397" s="27">
        <f t="shared" si="256"/>
        <v>0.13333333333333333</v>
      </c>
      <c r="BC397" s="27">
        <f t="shared" si="257"/>
        <v>6.6666666666666666E-2</v>
      </c>
      <c r="BD397" s="27">
        <f t="shared" si="258"/>
        <v>0.15555555555555553</v>
      </c>
      <c r="BE397" s="27"/>
      <c r="BF397" s="27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16"/>
      <c r="BS397" s="1"/>
      <c r="BT397" s="84"/>
      <c r="BU397" s="84"/>
      <c r="BV397" s="27"/>
      <c r="BW397" s="27">
        <f t="shared" si="259"/>
        <v>0.16666666666666666</v>
      </c>
      <c r="BX397" s="27"/>
      <c r="BY397" s="27">
        <f t="shared" si="260"/>
        <v>5.5555555555555552E-2</v>
      </c>
      <c r="BZ397" s="27">
        <f t="shared" si="261"/>
        <v>0.16666666666666666</v>
      </c>
      <c r="CA397" s="27"/>
      <c r="CB397" s="27"/>
      <c r="CC397" s="27"/>
      <c r="CD397" s="27"/>
      <c r="CE397" s="27"/>
      <c r="CF397" s="27"/>
      <c r="CG397" s="27"/>
      <c r="CH397" s="27"/>
      <c r="CL397" s="27"/>
      <c r="CM397" s="83"/>
      <c r="CN397" s="13"/>
    </row>
    <row r="398" spans="1:92" x14ac:dyDescent="0.25">
      <c r="A398" s="15" t="s">
        <v>650</v>
      </c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3"/>
      <c r="O398" s="13"/>
      <c r="P398" s="13"/>
      <c r="Q398" s="13"/>
      <c r="R398" s="13"/>
      <c r="S398" s="14"/>
      <c r="T398" s="13"/>
      <c r="U398" s="13"/>
      <c r="V398" s="13"/>
      <c r="W398" s="13"/>
      <c r="Z398" s="14"/>
      <c r="AA398" s="15"/>
      <c r="AF398" s="15" t="s">
        <v>650</v>
      </c>
      <c r="AG398" s="1" t="s">
        <v>81</v>
      </c>
      <c r="AH398" s="1">
        <v>2</v>
      </c>
      <c r="AI398" s="1">
        <v>4</v>
      </c>
      <c r="AJ398" s="1">
        <v>4</v>
      </c>
      <c r="AK398" s="1">
        <v>2</v>
      </c>
      <c r="AL398" s="1" t="s">
        <v>82</v>
      </c>
      <c r="AM398" s="1">
        <v>6</v>
      </c>
      <c r="AN398"/>
      <c r="AO398" s="13">
        <v>3</v>
      </c>
      <c r="AP398" s="13">
        <v>1</v>
      </c>
      <c r="AQ398" s="13"/>
      <c r="AR398" s="13"/>
      <c r="AS398" s="13"/>
      <c r="AT398" s="3"/>
      <c r="AU398" s="4" t="s">
        <v>35</v>
      </c>
      <c r="AV398" s="4">
        <f t="shared" si="250"/>
        <v>0.66666666666666663</v>
      </c>
      <c r="AW398" s="4">
        <f t="shared" si="251"/>
        <v>1.3333333333333333</v>
      </c>
      <c r="AX398" s="4">
        <f t="shared" si="252"/>
        <v>1.3333333333333333</v>
      </c>
      <c r="AY398" s="27">
        <f t="shared" si="253"/>
        <v>0.66666666666666663</v>
      </c>
      <c r="AZ398" s="27">
        <f t="shared" si="254"/>
        <v>1.1111111111111109</v>
      </c>
      <c r="BA398" s="27">
        <f t="shared" si="255"/>
        <v>0.53333333333333333</v>
      </c>
      <c r="BB398" s="27">
        <f t="shared" si="256"/>
        <v>0.35555555555555551</v>
      </c>
      <c r="BC398" s="27">
        <f t="shared" si="257"/>
        <v>0.44444444444444436</v>
      </c>
      <c r="BD398" s="27">
        <f t="shared" si="258"/>
        <v>0.44444444444444436</v>
      </c>
      <c r="BF398" s="16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84"/>
      <c r="BT398" s="84"/>
      <c r="BU398" s="4"/>
      <c r="BV398" s="27"/>
      <c r="BW398" s="27">
        <f t="shared" si="259"/>
        <v>0.66666666666666663</v>
      </c>
      <c r="BX398" s="27"/>
      <c r="BY398" s="27">
        <f t="shared" si="260"/>
        <v>0.22222222222222221</v>
      </c>
      <c r="BZ398" s="27">
        <f t="shared" si="261"/>
        <v>0.22222222222222221</v>
      </c>
      <c r="CA398" s="27"/>
      <c r="CB398" s="27"/>
      <c r="CC398" s="27"/>
      <c r="CD398" s="27"/>
      <c r="CF398" s="16"/>
      <c r="CG398" s="16"/>
      <c r="CH398" s="16"/>
      <c r="CI398" s="27"/>
      <c r="CJ398" s="3"/>
      <c r="CK398"/>
      <c r="CL398"/>
      <c r="CM398"/>
    </row>
    <row r="399" spans="1:92" x14ac:dyDescent="0.25">
      <c r="A399" s="15" t="s">
        <v>651</v>
      </c>
      <c r="B399" s="13"/>
      <c r="C399" s="13"/>
      <c r="D399" s="13"/>
      <c r="E399" s="13"/>
      <c r="F399" s="13"/>
      <c r="G399" s="14"/>
      <c r="H399" s="13"/>
      <c r="I399" s="13"/>
      <c r="J399" s="13"/>
      <c r="K399" s="13"/>
      <c r="N399" s="14"/>
      <c r="O399" s="15"/>
      <c r="P399" s="3"/>
      <c r="Q399" s="3"/>
      <c r="R399" s="3"/>
      <c r="S399"/>
      <c r="T399" s="15"/>
      <c r="Y399"/>
      <c r="Z399"/>
      <c r="AA399"/>
      <c r="AB399"/>
      <c r="AC399" s="13"/>
      <c r="AD399" s="13"/>
      <c r="AE399" s="4"/>
      <c r="AF399" s="15" t="s">
        <v>651</v>
      </c>
      <c r="AG399" s="4" t="s">
        <v>81</v>
      </c>
      <c r="AH399" s="1">
        <v>3</v>
      </c>
      <c r="AI399" s="1">
        <v>3</v>
      </c>
      <c r="AJ399" s="1">
        <v>0</v>
      </c>
      <c r="AK399" s="1">
        <v>2</v>
      </c>
      <c r="AL399" s="1" t="s">
        <v>82</v>
      </c>
      <c r="AM399" s="1">
        <v>3</v>
      </c>
      <c r="AN399"/>
      <c r="AO399" s="13">
        <v>3</v>
      </c>
      <c r="AP399" s="13">
        <v>1</v>
      </c>
      <c r="AQ399" s="13"/>
      <c r="AR399" s="13"/>
      <c r="AS399" s="13"/>
      <c r="AU399" s="4" t="s">
        <v>34</v>
      </c>
      <c r="AV399" s="4">
        <f t="shared" ref="AV399:AX400" si="262">SUM(1/3*AH399*(7-$AK399+7-$AM399)/6)</f>
        <v>1.5</v>
      </c>
      <c r="AW399" s="4">
        <f t="shared" si="262"/>
        <v>1.5</v>
      </c>
      <c r="AX399" s="4">
        <f t="shared" si="262"/>
        <v>0</v>
      </c>
      <c r="AY399" s="27">
        <f>AV399</f>
        <v>1.5</v>
      </c>
      <c r="AZ399" s="27">
        <f>SUM(AV399:AX399)/3</f>
        <v>1</v>
      </c>
      <c r="BA399" s="27">
        <f>(((AX399+AW399*$BE$296)/(1+$BE$296)*AO399/3*2+(((AX399+AW399*$BE$296+AV399*$BE$296^2)/(1+$BE$296+$BE$296^2)*AO399/3*(AP399-1+AN399)/5)*3))/5)</f>
        <v>0.4</v>
      </c>
      <c r="BB399" s="27">
        <f>(((AX399+AV399*$BE$296)/(1+$BE$296)*AO399/3*2+(((AX399+AV399*$BE$296+AW399*$BE$296^2)/(1+$BE$296+$BE$296^2)*AO399/3*(AP399-1+AN399)/5)*3))/5)</f>
        <v>0.4</v>
      </c>
      <c r="BC399" s="27">
        <f>(((AV399+AX399*$BE$296)/(1+$BE$296)*AO399/3*2+(((AV399+AX399*$BE$296+AW399*$BE$296^2)/(1+$BE$296+$BE$296^2)*AO399/3*(AP399-1+AN399)/5)*3))/5)</f>
        <v>0.2</v>
      </c>
      <c r="BD399" s="27">
        <f>(((AV399+AW399*$BE$296)/(1+$BE$296)*AO399/3*2+(((AV399+AW399*$BE$296+AX399*$BE$296^2)/(1+$BE$296+$BE$296^2)*AO399/3*(AP399-1+AN399)/5)*3))/5)</f>
        <v>0.6</v>
      </c>
      <c r="BG399" s="27"/>
      <c r="BH399" s="27"/>
      <c r="BI399" s="27"/>
      <c r="BJ399" s="27"/>
      <c r="BK399" s="27"/>
      <c r="BL399" s="27"/>
      <c r="BM399" s="27"/>
      <c r="BN399" s="27"/>
      <c r="BO399" s="27"/>
      <c r="BP399" s="4"/>
      <c r="BQ399" s="16"/>
      <c r="BR399" s="16"/>
      <c r="BS399" s="16"/>
      <c r="BT399" s="27"/>
      <c r="BV399"/>
      <c r="BW399" s="27">
        <f>(1/3*ROUNDUP((AI399/2),0)*(7-$AK399+7-$AM399)/6)</f>
        <v>1</v>
      </c>
      <c r="BX399" s="27"/>
      <c r="BY399" s="27">
        <f>((BW399*AO399/3)+(((BW399+AV399*$BE$296) / (1+$BE$296)*AO399/3*(AP399-1+AN399)/5)*2))/3</f>
        <v>0.33333333333333331</v>
      </c>
      <c r="BZ399" s="27">
        <f>((AV399*AO399/3)+(((AV399+BW399*$BE$296) / (1+$BE$296)*AO399/3*(AP399-1+AN399)/5)*2))/3</f>
        <v>0.5</v>
      </c>
      <c r="CA399"/>
      <c r="CB399"/>
      <c r="CC399"/>
      <c r="CD399"/>
      <c r="CE399"/>
      <c r="CF399"/>
      <c r="CG399"/>
      <c r="CH399"/>
      <c r="CI399"/>
      <c r="CJ399"/>
      <c r="CK399"/>
      <c r="CL399"/>
      <c r="CM399"/>
    </row>
    <row r="400" spans="1:92" ht="13" x14ac:dyDescent="0.25">
      <c r="A400" s="17" t="s">
        <v>388</v>
      </c>
      <c r="AF400" s="15" t="s">
        <v>658</v>
      </c>
      <c r="AG400" s="1" t="s">
        <v>81</v>
      </c>
      <c r="AH400" s="1">
        <v>1</v>
      </c>
      <c r="AI400" s="1">
        <v>2</v>
      </c>
      <c r="AJ400" s="1">
        <v>1</v>
      </c>
      <c r="AK400" s="1">
        <v>3</v>
      </c>
      <c r="AL400" s="1" t="s">
        <v>82</v>
      </c>
      <c r="AM400" s="1">
        <v>7</v>
      </c>
      <c r="AN400"/>
      <c r="AO400" s="13">
        <v>3</v>
      </c>
      <c r="AP400" s="13">
        <v>1</v>
      </c>
      <c r="AQ400" s="13">
        <v>1</v>
      </c>
      <c r="AR400" s="13"/>
      <c r="AS400" s="13"/>
      <c r="AT400" s="3" t="s">
        <v>86</v>
      </c>
      <c r="AU400" s="4" t="s">
        <v>34</v>
      </c>
      <c r="AV400" s="4">
        <f t="shared" si="262"/>
        <v>0.22222222222222221</v>
      </c>
      <c r="AW400" s="4">
        <f t="shared" si="262"/>
        <v>0.44444444444444442</v>
      </c>
      <c r="AX400" s="4">
        <f t="shared" si="262"/>
        <v>0.22222222222222221</v>
      </c>
      <c r="AY400" s="27">
        <f>AV400</f>
        <v>0.22222222222222221</v>
      </c>
      <c r="AZ400" s="27">
        <f>SUM(AV400:AX400)/3</f>
        <v>0.29629629629629628</v>
      </c>
      <c r="BA400" s="27">
        <f>(((AX400+AW400*$BE$296)/(1+$BE$296)*AO400/3*2+(((AX400+AW400*$BE$296+AV400*$BE$296^2)/(1+$BE$296+$BE$296^2)*AO400/3*(AP400-1+AN400)/5)*3))/5)</f>
        <v>0.14814814814814817</v>
      </c>
      <c r="BB400" s="27">
        <f>(((AX400+AV400*$BE$296)/(1+$BE$296)*AO400/3*2+(((AX400+AV400*$BE$296+AW400*$BE$296^2)/(1+$BE$296+$BE$296^2)*AO400/3*(AP400-1+AN400)/5)*3))/5)</f>
        <v>8.8888888888888878E-2</v>
      </c>
      <c r="BC400" s="27">
        <f>(((AV400+AX400*$BE$296)/(1+$BE$296)*AO400/3*2+(((AV400+AX400*$BE$296+AW400*$BE$296^2)/(1+$BE$296+$BE$296^2)*AO400/3*(AP400-1+AN400)/5)*3))/5)</f>
        <v>8.8888888888888878E-2</v>
      </c>
      <c r="BD400" s="27">
        <f>(((AV400+AW400*$BE$296)/(1+$BE$296)*AO400/3*2+(((AV400+AW400*$BE$296+AX400*$BE$296^2)/(1+$BE$296+$BE$296^2)*AO400/3*(AP400-1+AN400)/5)*3))/5)</f>
        <v>0.14814814814814817</v>
      </c>
    </row>
    <row r="401" spans="1:93" x14ac:dyDescent="0.25">
      <c r="A401" s="219" t="s">
        <v>571</v>
      </c>
      <c r="B401" s="220">
        <v>373</v>
      </c>
      <c r="C401" s="220">
        <v>384</v>
      </c>
      <c r="D401" s="220"/>
      <c r="E401" s="220"/>
      <c r="F401" s="220"/>
      <c r="G401" s="220"/>
      <c r="H401" s="220"/>
      <c r="I401" s="220"/>
      <c r="J401" s="220"/>
      <c r="K401" s="220"/>
      <c r="L401" s="220"/>
      <c r="M401" s="220"/>
      <c r="N401" s="67">
        <f ca="1">SUM(INDIRECT(ADDRESS(B401,COLUMN())),IF(C401&gt;0,INDIRECT(ADDRESS(C401,COLUMN())),0),IF(D401&gt;0,INDIRECT(ADDRESS(D401,14)),0),IF(E401&gt;0,INDIRECT(ADDRESS(E401,COLUMN())),0),IF(F401&gt;0,INDIRECT(ADDRESS(F401,COLUMN())),0),IF(G401&gt;0,INDIRECT(ADDRESS(G401,COLUMN())),0),IF(H401&gt;0,INDIRECT(ADDRESS(H401,COLUMN())),0),IF(I401&gt;0,INDIRECT(ADDRESS(I401,COLUMN())),0),IF(J401&gt;0,INDIRECT(ADDRESS(J401,COLUMN())),0),IF(K401&gt;0,INDIRECT(ADDRESS(K401,COLUMN())),0),IF(L401&gt;0,INDIRECT(ADDRESS(L401,COLUMN())),0),IF(M401&gt;0,INDIRECT(ADDRESS(M401,COLUMN())),0))</f>
        <v>20</v>
      </c>
      <c r="O401" s="67" t="str" cm="1">
        <f t="array" aca="1" ref="O401" ca="1">INDIRECT(ADDRESS($B401,COLUMN()))</f>
        <v>Fighter</v>
      </c>
      <c r="P401" s="67" cm="1">
        <f t="array" aca="1" ref="P401" ca="1">INDIRECT(ADDRESS($B401,COLUMN()))</f>
        <v>2</v>
      </c>
      <c r="Q401" s="67" cm="1">
        <f t="array" aca="1" ref="Q401" ca="1">INDIRECT(ADDRESS($B401,COLUMN()))</f>
        <v>0</v>
      </c>
      <c r="R401" s="67" cm="1">
        <f t="array" aca="1" ref="R401" ca="1">INDIRECT(ADDRESS($B401,COLUMN()))</f>
        <v>0</v>
      </c>
      <c r="S401" s="67" cm="1">
        <f t="array" aca="1" ref="S401" ca="1">INDIRECT(ADDRESS($B401,COLUMN()))</f>
        <v>3</v>
      </c>
      <c r="T401" s="67" t="str" cm="1">
        <f t="array" aca="1" ref="T401" ca="1">INDIRECT(ADDRESS($B401,COLUMN()))</f>
        <v>1-8</v>
      </c>
      <c r="U401" s="67" cm="1">
        <f t="array" aca="1" ref="U401" ca="1">INDIRECT(ADDRESS($B401,COLUMN()))</f>
        <v>8</v>
      </c>
      <c r="V401" s="67" cm="1">
        <f t="array" aca="1" ref="V401" ca="1">INDIRECT(ADDRESS($B401,COLUMN()))</f>
        <v>0</v>
      </c>
      <c r="W401" s="67" cm="1">
        <f t="array" aca="1" ref="W401" ca="1">INDIRECT(ADDRESS($B401,COLUMN()))</f>
        <v>2</v>
      </c>
      <c r="X401" s="67" cm="1">
        <f t="array" aca="1" ref="X401" ca="1">INDIRECT(ADDRESS($B401,COLUMN()))</f>
        <v>9</v>
      </c>
      <c r="Y401" s="67" cm="1">
        <f t="array" aca="1" ref="Y401" ca="1">INDIRECT(ADDRESS($B401,COLUMN()))</f>
        <v>1</v>
      </c>
      <c r="Z401" s="67" cm="1">
        <f t="array" aca="1" ref="Z401" ca="1">INDIRECT(ADDRESS($B401,COLUMN()))</f>
        <v>5</v>
      </c>
      <c r="AA401" s="67" t="str" cm="1">
        <f t="array" aca="1" ref="AA401" ca="1">INDIRECT(ADDRESS($B401,COLUMN()))</f>
        <v>Jink</v>
      </c>
      <c r="AB401" s="56">
        <f t="shared" ref="AB401:AB409" ca="1" si="263">((U401/8)^$V$296)*((((X401-(Y401-1)/2)/8)^$X$296)*((S401/3)^$S$296))*(((8-W401)/6)^$W$296)</f>
        <v>1.0329206114928022</v>
      </c>
      <c r="AC401" s="56">
        <f t="shared" ref="AC401:AC409" ca="1" si="264">SUM(((25/N401)^$Z$296)*(AB401/$AB$34))</f>
        <v>1.5381363456680763</v>
      </c>
      <c r="AD401" s="56">
        <f t="shared" ref="AD401:AD409" ca="1" si="265">(P401/($CN$34*(1/AC401)))</f>
        <v>2.6750197315966546</v>
      </c>
      <c r="AF401" s="52"/>
      <c r="AG401" s="52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2"/>
      <c r="AU401" s="54" t="s">
        <v>33</v>
      </c>
      <c r="AV401" s="57" cm="1">
        <f t="array" aca="1" ref="AV401" ca="1">SUM(IF($C401&gt;0,IF(AND(INDIRECT(ADDRESS($C401,44))=0,INDIRECT(ADDRESS($C401,38))="UL",ISERROR(SEARCH("Rear",INDIRECT(ADDRESS($C401,33)))),ISERROR(SEARCH("Side",INDIRECT(ADDRESS($C401,33))))),INDIRECT(ADDRESS($C401,COLUMN())),0),0),IF($D401&gt;0,IF(AND(INDIRECT(ADDRESS($D401,44))=0,INDIRECT(ADDRESS($D401,38))="UL",ISERROR(SEARCH("Rear",INDIRECT(ADDRESS($D401,33)))),ISERROR(SEARCH("Side",INDIRECT(ADDRESS($D401,33))))),INDIRECT(ADDRESS($D401,COLUMN())),0),0),IF($E401&gt;0,IF(AND(INDIRECT(ADDRESS($E401,44))=0,INDIRECT(ADDRESS($E401,38))="UL",ISERROR(SEARCH("Rear",INDIRECT(ADDRESS($E401,33)))),ISERROR(SEARCH("Side",INDIRECT(ADDRESS($E401,33))))),INDIRECT(ADDRESS($E401,COLUMN())),0),0),IF($F401&gt;0,IF(AND(INDIRECT(ADDRESS($F401,44))=0,INDIRECT(ADDRESS($F401,38))="UL",ISERROR(SEARCH("Rear",INDIRECT(ADDRESS($F401,33)))),ISERROR(SEARCH("Side",INDIRECT(ADDRESS($F401,33))))),INDIRECT(ADDRESS($F401,COLUMN())),0),0),IF($G401&gt;0,IF(AND(INDIRECT(ADDRESS($G401,44))=0,INDIRECT(ADDRESS($G401,38))="UL",ISERROR(SEARCH("Rear",INDIRECT(ADDRESS($G401,33)))),ISERROR(SEARCH("Side",INDIRECT(ADDRESS($G401,33))))),INDIRECT(ADDRESS($G401,COLUMN())),0),0),IF($H401&gt;0,IF(AND(INDIRECT(ADDRESS($H401,44))=0,INDIRECT(ADDRESS($H401,38))="UL",ISERROR(SEARCH("Rear",INDIRECT(ADDRESS($H401,33)))),ISERROR(SEARCH("Side",INDIRECT(ADDRESS($H401,33))))),INDIRECT(ADDRESS($H401,COLUMN())),0),0),IF($I401&gt;0,IF(AND(INDIRECT(ADDRESS($I401,44))=0,INDIRECT(ADDRESS($I401,38))="UL",ISERROR(SEARCH("Rear",INDIRECT(ADDRESS($I401,33)))),ISERROR(SEARCH("Side",INDIRECT(ADDRESS($I401,33))))),INDIRECT(ADDRESS($I401,COLUMN())),0),0),IF($J401&gt;0,IF(AND(INDIRECT(ADDRESS($J401,44))=0,INDIRECT(ADDRESS($J401,38))="UL",ISERROR(SEARCH("Rear",INDIRECT(ADDRESS($J401,33)))),ISERROR(SEARCH("Side",INDIRECT(ADDRESS($J401,33))))),INDIRECT(ADDRESS($J401,COLUMN())),0),0),IF($K401&gt;0,IF(AND(INDIRECT(ADDRESS($K401,44))=0,INDIRECT(ADDRESS($K401,38))="UL",ISERROR(SEARCH("Rear",INDIRECT(ADDRESS($K401,33)))),ISERROR(SEARCH("Side",INDIRECT(ADDRESS($K401,33))))),INDIRECT(ADDRESS($K401,COLUMN())),0),0),IF($L401&gt;0,IF(AND(INDIRECT(ADDRESS($L401,44))=0,INDIRECT(ADDRESS($L401,38))="UL",ISERROR(SEARCH("Rear",INDIRECT(ADDRESS($L401,33)))),ISERROR(SEARCH("Side",INDIRECT(ADDRESS($L401,33))))),INDIRECT(ADDRESS($L401,COLUMN())),0),0),IF($M401&gt;0,IF(AND(INDIRECT(ADDRESS($M401,44))=0,INDIRECT(ADDRESS($M401,38))="UL",ISERROR(SEARCH("Rear",INDIRECT(ADDRESS($M401,33)))),ISERROR(SEARCH("Side",INDIRECT(ADDRESS($M401,33))))),INDIRECT(ADDRESS($M401,COLUMN())),0),0))</f>
        <v>0.88888888888888884</v>
      </c>
      <c r="AW401" s="57" cm="1">
        <f t="array" aca="1" ref="AW401" ca="1">SUM(IF($C401&gt;0,IF(AND(INDIRECT(ADDRESS($C401,44))=0,INDIRECT(ADDRESS($C401,38))="UL",ISERROR(SEARCH("Rear",INDIRECT(ADDRESS($C401,33)))),ISERROR(SEARCH("Side",INDIRECT(ADDRESS($C401,33))))),INDIRECT(ADDRESS($C401,COLUMN())),0),0),IF($D401&gt;0,IF(AND(INDIRECT(ADDRESS($D401,44))=0,INDIRECT(ADDRESS($D401,38))="UL",ISERROR(SEARCH("Rear",INDIRECT(ADDRESS($D401,33)))),ISERROR(SEARCH("Side",INDIRECT(ADDRESS($D401,33))))),INDIRECT(ADDRESS($D401,COLUMN())),0),0),IF($E401&gt;0,IF(AND(INDIRECT(ADDRESS($E401,44))=0,INDIRECT(ADDRESS($E401,38))="UL",ISERROR(SEARCH("Rear",INDIRECT(ADDRESS($E401,33)))),ISERROR(SEARCH("Side",INDIRECT(ADDRESS($E401,33))))),INDIRECT(ADDRESS($E401,COLUMN())),0),0),IF($F401&gt;0,IF(AND(INDIRECT(ADDRESS($F401,44))=0,INDIRECT(ADDRESS($F401,38))="UL",ISERROR(SEARCH("Rear",INDIRECT(ADDRESS($F401,33)))),ISERROR(SEARCH("Side",INDIRECT(ADDRESS($F401,33))))),INDIRECT(ADDRESS($F401,COLUMN())),0),0),IF($G401&gt;0,IF(AND(INDIRECT(ADDRESS($G401,44))=0,INDIRECT(ADDRESS($G401,38))="UL",ISERROR(SEARCH("Rear",INDIRECT(ADDRESS($G401,33)))),ISERROR(SEARCH("Side",INDIRECT(ADDRESS($G401,33))))),INDIRECT(ADDRESS($G401,COLUMN())),0),0),IF($H401&gt;0,IF(AND(INDIRECT(ADDRESS($H401,44))=0,INDIRECT(ADDRESS($H401,38))="UL",ISERROR(SEARCH("Rear",INDIRECT(ADDRESS($H401,33)))),ISERROR(SEARCH("Side",INDIRECT(ADDRESS($H401,33))))),INDIRECT(ADDRESS($H401,COLUMN())),0),0),IF($I401&gt;0,IF(AND(INDIRECT(ADDRESS($I401,44))=0,INDIRECT(ADDRESS($I401,38))="UL",ISERROR(SEARCH("Rear",INDIRECT(ADDRESS($I401,33)))),ISERROR(SEARCH("Side",INDIRECT(ADDRESS($I401,33))))),INDIRECT(ADDRESS($I401,COLUMN())),0),0),IF($J401&gt;0,IF(AND(INDIRECT(ADDRESS($J401,44))=0,INDIRECT(ADDRESS($J401,38))="UL",ISERROR(SEARCH("Rear",INDIRECT(ADDRESS($J401,33)))),ISERROR(SEARCH("Side",INDIRECT(ADDRESS($J401,33))))),INDIRECT(ADDRESS($J401,COLUMN())),0),0),IF($K401&gt;0,IF(AND(INDIRECT(ADDRESS($K401,44))=0,INDIRECT(ADDRESS($K401,38))="UL",ISERROR(SEARCH("Rear",INDIRECT(ADDRESS($K401,33)))),ISERROR(SEARCH("Side",INDIRECT(ADDRESS($K401,33))))),INDIRECT(ADDRESS($K401,COLUMN())),0),0),IF($L401&gt;0,IF(AND(INDIRECT(ADDRESS($L401,44))=0,INDIRECT(ADDRESS($L401,38))="UL",ISERROR(SEARCH("Rear",INDIRECT(ADDRESS($L401,33)))),ISERROR(SEARCH("Side",INDIRECT(ADDRESS($L401,33))))),INDIRECT(ADDRESS($L401,COLUMN())),0),0),IF($M401&gt;0,IF(AND(INDIRECT(ADDRESS($M401,44))=0,INDIRECT(ADDRESS($M401,38))="UL",ISERROR(SEARCH("Rear",INDIRECT(ADDRESS($M401,33)))),ISERROR(SEARCH("Side",INDIRECT(ADDRESS($M401,33))))),INDIRECT(ADDRESS($M401,COLUMN())),0),0))</f>
        <v>0.44444444444444442</v>
      </c>
      <c r="AX401" s="57" cm="1">
        <f t="array" aca="1" ref="AX401" ca="1">SUM(IF($C401&gt;0,IF(AND(INDIRECT(ADDRESS($C401,44))=0,INDIRECT(ADDRESS($C401,38))="UL",ISERROR(SEARCH("Rear",INDIRECT(ADDRESS($C401,33)))),ISERROR(SEARCH("Side",INDIRECT(ADDRESS($C401,33))))),INDIRECT(ADDRESS($C401,COLUMN())),0),0),IF($D401&gt;0,IF(AND(INDIRECT(ADDRESS($D401,44))=0,INDIRECT(ADDRESS($D401,38))="UL",ISERROR(SEARCH("Rear",INDIRECT(ADDRESS($D401,33)))),ISERROR(SEARCH("Side",INDIRECT(ADDRESS($D401,33))))),INDIRECT(ADDRESS($D401,COLUMN())),0),0),IF($E401&gt;0,IF(AND(INDIRECT(ADDRESS($E401,44))=0,INDIRECT(ADDRESS($E401,38))="UL",ISERROR(SEARCH("Rear",INDIRECT(ADDRESS($E401,33)))),ISERROR(SEARCH("Side",INDIRECT(ADDRESS($E401,33))))),INDIRECT(ADDRESS($E401,COLUMN())),0),0),IF($F401&gt;0,IF(AND(INDIRECT(ADDRESS($F401,44))=0,INDIRECT(ADDRESS($F401,38))="UL",ISERROR(SEARCH("Rear",INDIRECT(ADDRESS($F401,33)))),ISERROR(SEARCH("Side",INDIRECT(ADDRESS($F401,33))))),INDIRECT(ADDRESS($F401,COLUMN())),0),0),IF($G401&gt;0,IF(AND(INDIRECT(ADDRESS($G401,44))=0,INDIRECT(ADDRESS($G401,38))="UL",ISERROR(SEARCH("Rear",INDIRECT(ADDRESS($G401,33)))),ISERROR(SEARCH("Side",INDIRECT(ADDRESS($G401,33))))),INDIRECT(ADDRESS($G401,COLUMN())),0),0),IF($H401&gt;0,IF(AND(INDIRECT(ADDRESS($H401,44))=0,INDIRECT(ADDRESS($H401,38))="UL",ISERROR(SEARCH("Rear",INDIRECT(ADDRESS($H401,33)))),ISERROR(SEARCH("Side",INDIRECT(ADDRESS($H401,33))))),INDIRECT(ADDRESS($H401,COLUMN())),0),0),IF($I401&gt;0,IF(AND(INDIRECT(ADDRESS($I401,44))=0,INDIRECT(ADDRESS($I401,38))="UL",ISERROR(SEARCH("Rear",INDIRECT(ADDRESS($I401,33)))),ISERROR(SEARCH("Side",INDIRECT(ADDRESS($I401,33))))),INDIRECT(ADDRESS($I401,COLUMN())),0),0),IF($J401&gt;0,IF(AND(INDIRECT(ADDRESS($J401,44))=0,INDIRECT(ADDRESS($J401,38))="UL",ISERROR(SEARCH("Rear",INDIRECT(ADDRESS($J401,33)))),ISERROR(SEARCH("Side",INDIRECT(ADDRESS($J401,33))))),INDIRECT(ADDRESS($J401,COLUMN())),0),0),IF($K401&gt;0,IF(AND(INDIRECT(ADDRESS($K401,44))=0,INDIRECT(ADDRESS($K401,38))="UL",ISERROR(SEARCH("Rear",INDIRECT(ADDRESS($K401,33)))),ISERROR(SEARCH("Side",INDIRECT(ADDRESS($K401,33))))),INDIRECT(ADDRESS($K401,COLUMN())),0),0),IF($L401&gt;0,IF(AND(INDIRECT(ADDRESS($L401,44))=0,INDIRECT(ADDRESS($L401,38))="UL",ISERROR(SEARCH("Rear",INDIRECT(ADDRESS($L401,33)))),ISERROR(SEARCH("Side",INDIRECT(ADDRESS($L401,33))))),INDIRECT(ADDRESS($L401,COLUMN())),0),0),IF($M401&gt;0,IF(AND(INDIRECT(ADDRESS($M401,44))=0,INDIRECT(ADDRESS($M401,38))="UL",ISERROR(SEARCH("Rear",INDIRECT(ADDRESS($M401,33)))),ISERROR(SEARCH("Side",INDIRECT(ADDRESS($M401,33))))),INDIRECT(ADDRESS($M401,COLUMN())),0),0))</f>
        <v>0</v>
      </c>
      <c r="AY401" s="58">
        <f ca="1">IF(AU401="S",AV401,IF(AU401="MS",AW401,IF(AU401="ML",AW401,AX401)))</f>
        <v>0.88888888888888884</v>
      </c>
      <c r="AZ401" s="58">
        <f ca="1">SUM(AV401:AX401)/3</f>
        <v>0.44444444444444442</v>
      </c>
      <c r="BA401" s="58" cm="1">
        <f t="array" aca="1" ref="BA401" ca="1">SUM(IF($C401&gt;0,IF(AND(INDIRECT(ADDRESS($C401,44))=0,INDIRECT(ADDRESS($C401,38))="UL"),INDIRECT(ADDRESS($C401,COLUMN())),0),0),IF($D401&gt;0,IF(AND(INDIRECT(ADDRESS($D401,44))=0,INDIRECT(ADDRESS($D401,38))="UL"),INDIRECT(ADDRESS($D401,COLUMN())),0),0),IF($E401&gt;0,IF(AND(INDIRECT(ADDRESS($E401,44))=0,INDIRECT(ADDRESS($E401,38))="UL"),INDIRECT(ADDRESS($E401,COLUMN())),0),0),IF($F401&gt;0,IF(AND(INDIRECT(ADDRESS($F401,44))=0,INDIRECT(ADDRESS($F401,38))="UL"),INDIRECT(ADDRESS($F401,COLUMN())),0),0),IF($G401&gt;0,IF(AND(INDIRECT(ADDRESS($G401,44))=0,INDIRECT(ADDRESS($G401,38))="UL"),INDIRECT(ADDRESS($G401,COLUMN())),0),0),IF($H401&gt;0,IF(AND(INDIRECT(ADDRESS($H401,44))=0,INDIRECT(ADDRESS($H401,38))="UL"),INDIRECT(ADDRESS($H401,COLUMN())),0),0),IF($I401&gt;0,IF(AND(INDIRECT(ADDRESS($I401,44))=0,INDIRECT(ADDRESS($I401,38))="UL"),INDIRECT(ADDRESS($I401,COLUMN())),0),0),IF($J401&gt;0,IF(AND(INDIRECT(ADDRESS($J401,44))=0,INDIRECT(ADDRESS($J401,38))="UL"),INDIRECT(ADDRESS($J401,COLUMN())),0),0),IF($K401&gt;0,IF(AND(INDIRECT(ADDRESS($K401,44))=0,INDIRECT(ADDRESS($K401,38))="UL"),INDIRECT(ADDRESS($K401,COLUMN())),0),0),IF($L401&gt;0,IF(AND(INDIRECT(ADDRESS($L401,44))=0,INDIRECT(ADDRESS($L401,38))="UL"),INDIRECT(ADDRESS($L401,COLUMN())),0),0),IF($M401&gt;0,IF(AND(INDIRECT(ADDRESS($M401,44))=0,INDIRECT(ADDRESS($M401,38))="UL"),INDIRECT(ADDRESS($M401,COLUMN())),0),0))</f>
        <v>0.11851851851851851</v>
      </c>
      <c r="BB401" s="58" cm="1">
        <f t="array" aca="1" ref="BB401" ca="1">SUM(IF($C401&gt;0,IF(AND(INDIRECT(ADDRESS($C401,44))=0,INDIRECT(ADDRESS($C401,38))="UL"),INDIRECT(ADDRESS($C401,COLUMN())),0),0),IF($D401&gt;0,IF(AND(INDIRECT(ADDRESS($D401,44))=0,INDIRECT(ADDRESS($D401,38))="UL"),INDIRECT(ADDRESS($D401,COLUMN())),0),0),IF($E401&gt;0,IF(AND(INDIRECT(ADDRESS($E401,44))=0,INDIRECT(ADDRESS($E401,38))="UL"),INDIRECT(ADDRESS($E401,COLUMN())),0),0),IF($F401&gt;0,IF(AND(INDIRECT(ADDRESS($F401,44))=0,INDIRECT(ADDRESS($F401,38))="UL"),INDIRECT(ADDRESS($F401,COLUMN())),0),0),IF($G401&gt;0,IF(AND(INDIRECT(ADDRESS($G401,44))=0,INDIRECT(ADDRESS($G401,38))="UL"),INDIRECT(ADDRESS($G401,COLUMN())),0),0),IF($H401&gt;0,IF(AND(INDIRECT(ADDRESS($H401,44))=0,INDIRECT(ADDRESS($H401,38))="UL"),INDIRECT(ADDRESS($H401,COLUMN())),0),0),IF($I401&gt;0,IF(AND(INDIRECT(ADDRESS($I401,44))=0,INDIRECT(ADDRESS($I401,38))="UL"),INDIRECT(ADDRESS($I401,COLUMN())),0),0),IF($J401&gt;0,IF(AND(INDIRECT(ADDRESS($J401,44))=0,INDIRECT(ADDRESS($J401,38))="UL"),INDIRECT(ADDRESS($J401,COLUMN())),0),0),IF($K401&gt;0,IF(AND(INDIRECT(ADDRESS($K401,44))=0,INDIRECT(ADDRESS($K401,38))="UL"),INDIRECT(ADDRESS($K401,COLUMN())),0),0),IF($L401&gt;0,IF(AND(INDIRECT(ADDRESS($L401,44))=0,INDIRECT(ADDRESS($L401,38))="UL"),INDIRECT(ADDRESS($L401,COLUMN())),0),0),IF($M401&gt;0,IF(AND(INDIRECT(ADDRESS($M401,44))=0,INDIRECT(ADDRESS($M401,38))="UL"),INDIRECT(ADDRESS($M401,COLUMN())),0),0))</f>
        <v>0.23703703703703702</v>
      </c>
      <c r="BC401" s="58" cm="1">
        <f t="array" aca="1" ref="BC401" ca="1">SUM(IF($C401&gt;0,IF(AND(INDIRECT(ADDRESS($C401,44))=0,INDIRECT(ADDRESS($C401,38))="UL"),INDIRECT(ADDRESS($C401,COLUMN())),0),0),IF($D401&gt;0,IF(AND(INDIRECT(ADDRESS($D401,44))=0,INDIRECT(ADDRESS($D401,38))="UL"),INDIRECT(ADDRESS($D401,COLUMN())),0),0),IF($E401&gt;0,IF(AND(INDIRECT(ADDRESS($E401,44))=0,INDIRECT(ADDRESS($E401,38))="UL"),INDIRECT(ADDRESS($E401,COLUMN())),0),0),IF($F401&gt;0,IF(AND(INDIRECT(ADDRESS($F401,44))=0,INDIRECT(ADDRESS($F401,38))="UL"),INDIRECT(ADDRESS($F401,COLUMN())),0),0),IF($G401&gt;0,IF(AND(INDIRECT(ADDRESS($G401,44))=0,INDIRECT(ADDRESS($G401,38))="UL"),INDIRECT(ADDRESS($G401,COLUMN())),0),0),IF($H401&gt;0,IF(AND(INDIRECT(ADDRESS($H401,44))=0,INDIRECT(ADDRESS($H401,38))="UL"),INDIRECT(ADDRESS($H401,COLUMN())),0),0),IF($I401&gt;0,IF(AND(INDIRECT(ADDRESS($I401,44))=0,INDIRECT(ADDRESS($I401,38))="UL"),INDIRECT(ADDRESS($I401,COLUMN())),0),0),IF($J401&gt;0,IF(AND(INDIRECT(ADDRESS($J401,44))=0,INDIRECT(ADDRESS($J401,38))="UL"),INDIRECT(ADDRESS($J401,COLUMN())),0),0),IF($K401&gt;0,IF(AND(INDIRECT(ADDRESS($K401,44))=0,INDIRECT(ADDRESS($K401,38))="UL"),INDIRECT(ADDRESS($K401,COLUMN())),0),0),IF($L401&gt;0,IF(AND(INDIRECT(ADDRESS($L401,44))=0,INDIRECT(ADDRESS($L401,38))="UL"),INDIRECT(ADDRESS($L401,COLUMN())),0),0),IF($M401&gt;0,IF(AND(INDIRECT(ADDRESS($M401,44))=0,INDIRECT(ADDRESS($M401,38))="UL"),INDIRECT(ADDRESS($M401,COLUMN())),0),0))</f>
        <v>0.11851851851851851</v>
      </c>
      <c r="BD401" s="58" cm="1">
        <f t="array" aca="1" ref="BD401" ca="1">SUM(IF($C401&gt;0,IF(AND(INDIRECT(ADDRESS($C401,44))=0,INDIRECT(ADDRESS($C401,38))="UL"),INDIRECT(ADDRESS($C401,COLUMN())),0),0),IF($D401&gt;0,IF(AND(INDIRECT(ADDRESS($D401,44))=0,INDIRECT(ADDRESS($D401,38))="UL"),INDIRECT(ADDRESS($D401,COLUMN())),0),0),IF($E401&gt;0,IF(AND(INDIRECT(ADDRESS($E401,44))=0,INDIRECT(ADDRESS($E401,38))="UL"),INDIRECT(ADDRESS($E401,COLUMN())),0),0),IF($F401&gt;0,IF(AND(INDIRECT(ADDRESS($F401,44))=0,INDIRECT(ADDRESS($F401,38))="UL"),INDIRECT(ADDRESS($F401,COLUMN())),0),0),IF($G401&gt;0,IF(AND(INDIRECT(ADDRESS($G401,44))=0,INDIRECT(ADDRESS($G401,38))="UL"),INDIRECT(ADDRESS($G401,COLUMN())),0),0),IF($H401&gt;0,IF(AND(INDIRECT(ADDRESS($H401,44))=0,INDIRECT(ADDRESS($H401,38))="UL"),INDIRECT(ADDRESS($H401,COLUMN())),0),0),IF($I401&gt;0,IF(AND(INDIRECT(ADDRESS($I401,44))=0,INDIRECT(ADDRESS($I401,38))="UL"),INDIRECT(ADDRESS($I401,COLUMN())),0),0),IF($J401&gt;0,IF(AND(INDIRECT(ADDRESS($J401,44))=0,INDIRECT(ADDRESS($J401,38))="UL"),INDIRECT(ADDRESS($J401,COLUMN())),0),0),IF($K401&gt;0,IF(AND(INDIRECT(ADDRESS($K401,44))=0,INDIRECT(ADDRESS($K401,38))="UL"),INDIRECT(ADDRESS($K401,COLUMN())),0),0),IF($L401&gt;0,IF(AND(INDIRECT(ADDRESS($L401,44))=0,INDIRECT(ADDRESS($L401,38))="UL"),INDIRECT(ADDRESS($L401,COLUMN())),0),0),IF($M401&gt;0,IF(AND(INDIRECT(ADDRESS($M401,44))=0,INDIRECT(ADDRESS($M401,38))="UL"),INDIRECT(ADDRESS($M401,COLUMN())),0),0))</f>
        <v>0.23703703703703702</v>
      </c>
      <c r="BE401" s="57">
        <f ca="1">IF(AU401="S",BA401,IF(AU401="MS",BB401,IF(AU401="ML",BC401,BD401)))</f>
        <v>0.11851851851851851</v>
      </c>
      <c r="BF401" s="57" cm="1">
        <f t="array" aca="1" ref="BF401" ca="1">SUM(IF($C401&gt;0,IF(INDIRECT(ADDRESS($C401,45))=1,INDIRECT(ADDRESS($C401,52))*INDIRECT(ADDRESS($C401,42))/5,0),0), IF($D401&gt;0,IF(INDIRECT(ADDRESS($D401,45))=1,INDIRECT(ADDRESS($D401,52))*INDIRECT(ADDRESS($D401,42))/5,0),0), IF($E401&gt;0,IF(INDIRECT(ADDRESS($E401,45))=1,INDIRECT(ADDRESS($E401,52))*INDIRECT(ADDRESS($E401,42))/5,0),0), IF($F401&gt;0,IF(INDIRECT(ADDRESS($F401,45))=1,INDIRECT(ADDRESS($F401,52))*INDIRECT(ADDRESS($F401,42))/5,0),0), IF($G401&gt;0,IF(INDIRECT(ADDRESS($G401,45))=1,INDIRECT(ADDRESS($G401,52))*INDIRECT(ADDRESS($G401,42))/5,0),0), IF($H401&gt;0,IF(INDIRECT(ADDRESS($H401,45))=1,INDIRECT(ADDRESS($H401,52))*INDIRECT(ADDRESS($H401,42))/5,0),0)
)*$BF$296/100</f>
        <v>0</v>
      </c>
      <c r="BG401" s="19"/>
      <c r="BH401" s="57" cm="1">
        <f t="array" aca="1" ref="BH401" ca="1">SUM(IF($C401&gt;0,IF(AND(INDIRECT(ADDRESS($C401,44))=0,INDIRECT(ADDRESS($C401,38))&lt;&gt;"UL"),INDIRECT(ADDRESS($C401,COLUMN()-12)),0),0), IF($D401&gt;0,IF(AND(INDIRECT(ADDRESS($D401,44))=0,INDIRECT(ADDRESS($D401,38))&lt;&gt;"UL"),INDIRECT(ADDRESS($D401,COLUMN()-12)),0),0), IF($E401&gt;0,IF(AND(INDIRECT(ADDRESS($E401,44))=0,INDIRECT(ADDRESS($E401,38))&lt;&gt;"UL"),INDIRECT(ADDRESS($E401,COLUMN()-12)),0),0), IF($F401&gt;0,IF(AND(INDIRECT(ADDRESS($F401,44))=0,INDIRECT(ADDRESS($F401,38))&lt;&gt;"UL"),INDIRECT(ADDRESS($F401,COLUMN()-12)),0),0), IF($G401&gt;0,IF(AND(INDIRECT(ADDRESS($G401,44))=0,INDIRECT(ADDRESS($G401,38))&lt;&gt;"UL"),INDIRECT(ADDRESS($G401,COLUMN()-12)),0),0), IF($H401&gt;0,IF(AND(INDIRECT(ADDRESS($H401,44))=0,INDIRECT(ADDRESS($H401,38))&lt;&gt;"UL"),INDIRECT(ADDRESS($H401,COLUMN()-12)),0),0), IF($I401&gt;0,IF(AND(INDIRECT(ADDRESS($I401,44))=0,INDIRECT(ADDRESS($I401,38))&lt;&gt;"UL"),INDIRECT(ADDRESS($I401,COLUMN()-12)),0),0), IF($J401&gt;0,IF(AND(INDIRECT(ADDRESS($J401,44))=0,INDIRECT(ADDRESS($J401,38))&lt;&gt;"UL"),INDIRECT(ADDRESS($J401,COLUMN()-12)),0),0), IF($K401&gt;0,IF(AND(INDIRECT(ADDRESS($K401,44))=0,INDIRECT(ADDRESS($K401,38))&lt;&gt;"UL"),INDIRECT(ADDRESS($K401,COLUMN()-12)),0),0), IF($L401&gt;0,IF(AND(INDIRECT(ADDRESS($L401,44))=0,INDIRECT(ADDRESS($L401,38))&lt;&gt;"UL"),INDIRECT(ADDRESS($L401,COLUMN()-12)),0),0), IF($M401&gt;0,IF(AND(INDIRECT(ADDRESS($M401,44))=0,INDIRECT(ADDRESS($M401,38))&lt;&gt;"UL"),INDIRECT(ADDRESS($M401,COLUMN()-12)),0),0))</f>
        <v>0</v>
      </c>
      <c r="BI401" s="57" cm="1">
        <f t="array" aca="1" ref="BI401" ca="1">SUM(IF($C401&gt;0,IF(AND(INDIRECT(ADDRESS($C401,44))=0,INDIRECT(ADDRESS($C401,38))&lt;&gt;"UL"),INDIRECT(ADDRESS($C401,COLUMN()-12)),0),0), IF($D401&gt;0,IF(AND(INDIRECT(ADDRESS($D401,44))=0,INDIRECT(ADDRESS($D401,38))&lt;&gt;"UL"),INDIRECT(ADDRESS($D401,COLUMN()-12)),0),0), IF($E401&gt;0,IF(AND(INDIRECT(ADDRESS($E401,44))=0,INDIRECT(ADDRESS($E401,38))&lt;&gt;"UL"),INDIRECT(ADDRESS($E401,COLUMN()-12)),0),0), IF($F401&gt;0,IF(AND(INDIRECT(ADDRESS($F401,44))=0,INDIRECT(ADDRESS($F401,38))&lt;&gt;"UL"),INDIRECT(ADDRESS($F401,COLUMN()-12)),0),0), IF($G401&gt;0,IF(AND(INDIRECT(ADDRESS($G401,44))=0,INDIRECT(ADDRESS($G401,38))&lt;&gt;"UL"),INDIRECT(ADDRESS($G401,COLUMN()-12)),0),0), IF($H401&gt;0,IF(AND(INDIRECT(ADDRESS($H401,44))=0,INDIRECT(ADDRESS($H401,38))&lt;&gt;"UL"),INDIRECT(ADDRESS($H401,COLUMN()-12)),0),0), IF($I401&gt;0,IF(AND(INDIRECT(ADDRESS($I401,44))=0,INDIRECT(ADDRESS($I401,38))&lt;&gt;"UL"),INDIRECT(ADDRESS($I401,COLUMN()-12)),0),0), IF($J401&gt;0,IF(AND(INDIRECT(ADDRESS($J401,44))=0,INDIRECT(ADDRESS($J401,38))&lt;&gt;"UL"),INDIRECT(ADDRESS($J401,COLUMN()-12)),0),0), IF($K401&gt;0,IF(AND(INDIRECT(ADDRESS($K401,44))=0,INDIRECT(ADDRESS($K401,38))&lt;&gt;"UL"),INDIRECT(ADDRESS($K401,COLUMN()-12)),0),0), IF($L401&gt;0,IF(AND(INDIRECT(ADDRESS($L401,44))=0,INDIRECT(ADDRESS($L401,38))&lt;&gt;"UL"),INDIRECT(ADDRESS($L401,COLUMN()-12)),0),0), IF($M401&gt;0,IF(AND(INDIRECT(ADDRESS($M401,44))=0,INDIRECT(ADDRESS($M401,38))&lt;&gt;"UL"),INDIRECT(ADDRESS($M401,COLUMN()-12)),0),0))</f>
        <v>0</v>
      </c>
      <c r="BJ401" s="57" cm="1">
        <f t="array" aca="1" ref="BJ401" ca="1">SUM(IF($C401&gt;0,IF(AND(INDIRECT(ADDRESS($C401,44))=0,INDIRECT(ADDRESS($C401,38))&lt;&gt;"UL"),INDIRECT(ADDRESS($C401,COLUMN()-12)),0),0), IF($D401&gt;0,IF(AND(INDIRECT(ADDRESS($D401,44))=0,INDIRECT(ADDRESS($D401,38))&lt;&gt;"UL"),INDIRECT(ADDRESS($D401,COLUMN()-12)),0),0), IF($E401&gt;0,IF(AND(INDIRECT(ADDRESS($E401,44))=0,INDIRECT(ADDRESS($E401,38))&lt;&gt;"UL"),INDIRECT(ADDRESS($E401,COLUMN()-12)),0),0), IF($F401&gt;0,IF(AND(INDIRECT(ADDRESS($F401,44))=0,INDIRECT(ADDRESS($F401,38))&lt;&gt;"UL"),INDIRECT(ADDRESS($F401,COLUMN()-12)),0),0), IF($G401&gt;0,IF(AND(INDIRECT(ADDRESS($G401,44))=0,INDIRECT(ADDRESS($G401,38))&lt;&gt;"UL"),INDIRECT(ADDRESS($G401,COLUMN()-12)),0),0), IF($H401&gt;0,IF(AND(INDIRECT(ADDRESS($H401,44))=0,INDIRECT(ADDRESS($H401,38))&lt;&gt;"UL"),INDIRECT(ADDRESS($H401,COLUMN()-12)),0),0), IF($I401&gt;0,IF(AND(INDIRECT(ADDRESS($I401,44))=0,INDIRECT(ADDRESS($I401,38))&lt;&gt;"UL"),INDIRECT(ADDRESS($I401,COLUMN()-12)),0),0), IF($J401&gt;0,IF(AND(INDIRECT(ADDRESS($J401,44))=0,INDIRECT(ADDRESS($J401,38))&lt;&gt;"UL"),INDIRECT(ADDRESS($J401,COLUMN()-12)),0),0), IF($K401&gt;0,IF(AND(INDIRECT(ADDRESS($K401,44))=0,INDIRECT(ADDRESS($K401,38))&lt;&gt;"UL"),INDIRECT(ADDRESS($K401,COLUMN()-12)),0),0), IF($L401&gt;0,IF(AND(INDIRECT(ADDRESS($L401,44))=0,INDIRECT(ADDRESS($L401,38))&lt;&gt;"UL"),INDIRECT(ADDRESS($L401,COLUMN()-12)),0),0), IF($M401&gt;0,IF(AND(INDIRECT(ADDRESS($M401,44))=0,INDIRECT(ADDRESS($M401,38))&lt;&gt;"UL"),INDIRECT(ADDRESS($M401,COLUMN()-12)),0),0))</f>
        <v>0</v>
      </c>
      <c r="BK401" s="57">
        <f ca="1">IF(AU401="S",BH401,IF(AU401="MS",BI401,IF(AU401="ML",BI401,BJ401)))</f>
        <v>0</v>
      </c>
      <c r="BL401" s="58">
        <f ca="1">SUM(BH401:BJ401)/3</f>
        <v>0</v>
      </c>
      <c r="BM401" s="57" cm="1">
        <f t="array" aca="1" ref="BM401" ca="1">SUM(IF($C401&gt;0,IF(AND(INDIRECT(ADDRESS($C401,44))=0,INDIRECT(ADDRESS($C401,38))&lt;&gt;"UL"),INDIRECT(ADDRESS($C401,COLUMN()-12)),0),0), IF($D401&gt;0,IF(AND(INDIRECT(ADDRESS($D401,44))=0,INDIRECT(ADDRESS($D401,38))&lt;&gt;"UL"),INDIRECT(ADDRESS($D401,COLUMN()-12)),0),0), IF($E401&gt;0,IF(AND(INDIRECT(ADDRESS($E401,44))=0,INDIRECT(ADDRESS($E401,38))&lt;&gt;"UL"),INDIRECT(ADDRESS($E401,COLUMN()-12)),0),0), IF($F401&gt;0,IF(AND(INDIRECT(ADDRESS($F401,44))=0,INDIRECT(ADDRESS($F401,38))&lt;&gt;"UL"),INDIRECT(ADDRESS($F401,COLUMN()-12)),0),0), IF($G401&gt;0,IF(AND(INDIRECT(ADDRESS($G401,44))=0,INDIRECT(ADDRESS($G401,38))&lt;&gt;"UL"),INDIRECT(ADDRESS($G401,COLUMN()-12)),0),0), IF($H401&gt;0,IF(AND(INDIRECT(ADDRESS($H401,44))=0,INDIRECT(ADDRESS($H401,38))&lt;&gt;"UL"),INDIRECT(ADDRESS($H401,COLUMN()-12)),0),0), IF($I401&gt;0,IF(AND(INDIRECT(ADDRESS($I401,44))=0,INDIRECT(ADDRESS($I401,38))&lt;&gt;"UL"),INDIRECT(ADDRESS($I401,COLUMN()-12)),0),0), IF($J401&gt;0,IF(AND(INDIRECT(ADDRESS($J401,44))=0,INDIRECT(ADDRESS($J401,38))&lt;&gt;"UL"),INDIRECT(ADDRESS($J401,COLUMN()-12)),0),0), IF($K401&gt;0,IF(AND(INDIRECT(ADDRESS($K401,44))=0,INDIRECT(ADDRESS($K401,38))&lt;&gt;"UL"),INDIRECT(ADDRESS($K401,COLUMN()-11)),0),0), IF($L401&gt;0,IF(AND(INDIRECT(ADDRESS($L401,44))=0,INDIRECT(ADDRESS($L401,38))&lt;&gt;"UL"),INDIRECT(ADDRESS($L401,COLUMN()-11)),0),0), IF($M401&gt;0,IF(AND(INDIRECT(ADDRESS($M401,44))=0,INDIRECT(ADDRESS($M401,38))&lt;&gt;"UL"),INDIRECT(ADDRESS($M401,COLUMN()-11)),0),0))</f>
        <v>0</v>
      </c>
      <c r="BN401" s="57" cm="1">
        <f t="array" aca="1" ref="BN401" ca="1">SUM(IF($C401&gt;0,IF(AND(INDIRECT(ADDRESS($C401,44))=0,INDIRECT(ADDRESS($C401,38))&lt;&gt;"UL"),INDIRECT(ADDRESS($C401,COLUMN()-12)),0),0), IF($D401&gt;0,IF(AND(INDIRECT(ADDRESS($D401,44))=0,INDIRECT(ADDRESS($D401,38))&lt;&gt;"UL"),INDIRECT(ADDRESS($D401,COLUMN()-12)),0),0), IF($E401&gt;0,IF(AND(INDIRECT(ADDRESS($E401,44))=0,INDIRECT(ADDRESS($E401,38))&lt;&gt;"UL"),INDIRECT(ADDRESS($E401,COLUMN()-12)),0),0), IF($F401&gt;0,IF(AND(INDIRECT(ADDRESS($F401,44))=0,INDIRECT(ADDRESS($F401,38))&lt;&gt;"UL"),INDIRECT(ADDRESS($F401,COLUMN()-12)),0),0), IF($G401&gt;0,IF(AND(INDIRECT(ADDRESS($G401,44))=0,INDIRECT(ADDRESS($G401,38))&lt;&gt;"UL"),INDIRECT(ADDRESS($G401,COLUMN()-12)),0),0), IF($H401&gt;0,IF(AND(INDIRECT(ADDRESS($H401,44))=0,INDIRECT(ADDRESS($H401,38))&lt;&gt;"UL"),INDIRECT(ADDRESS($H401,COLUMN()-12)),0),0), IF($I401&gt;0,IF(AND(INDIRECT(ADDRESS($I401,44))=0,INDIRECT(ADDRESS($I401,38))&lt;&gt;"UL"),INDIRECT(ADDRESS($I401,COLUMN()-12)),0),0), IF($J401&gt;0,IF(AND(INDIRECT(ADDRESS($J401,44))=0,INDIRECT(ADDRESS($J401,38))&lt;&gt;"UL"),INDIRECT(ADDRESS($J401,COLUMN()-12)),0),0), IF($K401&gt;0,IF(AND(INDIRECT(ADDRESS($K401,44))=0,INDIRECT(ADDRESS($K401,38))&lt;&gt;"UL"),INDIRECT(ADDRESS($K401,COLUMN()-11)),0),0), IF($L401&gt;0,IF(AND(INDIRECT(ADDRESS($L401,44))=0,INDIRECT(ADDRESS($L401,38))&lt;&gt;"UL"),INDIRECT(ADDRESS($L401,COLUMN()-11)),0),0), IF($M401&gt;0,IF(AND(INDIRECT(ADDRESS($M401,44))=0,INDIRECT(ADDRESS($M401,38))&lt;&gt;"UL"),INDIRECT(ADDRESS($M401,COLUMN()-11)),0),0))</f>
        <v>0</v>
      </c>
      <c r="BO401" s="57" cm="1">
        <f t="array" aca="1" ref="BO401" ca="1">SUM(IF($C401&gt;0,IF(AND(INDIRECT(ADDRESS($C401,44))=0,INDIRECT(ADDRESS($C401,38))&lt;&gt;"UL"),INDIRECT(ADDRESS($C401,COLUMN()-12)),0),0), IF($D401&gt;0,IF(AND(INDIRECT(ADDRESS($D401,44))=0,INDIRECT(ADDRESS($D401,38))&lt;&gt;"UL"),INDIRECT(ADDRESS($D401,COLUMN()-12)),0),0), IF($E401&gt;0,IF(AND(INDIRECT(ADDRESS($E401,44))=0,INDIRECT(ADDRESS($E401,38))&lt;&gt;"UL"),INDIRECT(ADDRESS($E401,COLUMN()-12)),0),0), IF($F401&gt;0,IF(AND(INDIRECT(ADDRESS($F401,44))=0,INDIRECT(ADDRESS($F401,38))&lt;&gt;"UL"),INDIRECT(ADDRESS($F401,COLUMN()-12)),0),0), IF($G401&gt;0,IF(AND(INDIRECT(ADDRESS($G401,44))=0,INDIRECT(ADDRESS($G401,38))&lt;&gt;"UL"),INDIRECT(ADDRESS($G401,COLUMN()-12)),0),0), IF($H401&gt;0,IF(AND(INDIRECT(ADDRESS($H401,44))=0,INDIRECT(ADDRESS($H401,38))&lt;&gt;"UL"),INDIRECT(ADDRESS($H401,COLUMN()-12)),0),0), IF($I401&gt;0,IF(AND(INDIRECT(ADDRESS($I401,44))=0,INDIRECT(ADDRESS($I401,38))&lt;&gt;"UL"),INDIRECT(ADDRESS($I401,COLUMN()-12)),0),0), IF($J401&gt;0,IF(AND(INDIRECT(ADDRESS($J401,44))=0,INDIRECT(ADDRESS($J401,38))&lt;&gt;"UL"),INDIRECT(ADDRESS($J401,COLUMN()-12)),0),0), IF($K401&gt;0,IF(AND(INDIRECT(ADDRESS($K401,44))=0,INDIRECT(ADDRESS($K401,38))&lt;&gt;"UL"),INDIRECT(ADDRESS($K401,COLUMN()-11)),0),0), IF($L401&gt;0,IF(AND(INDIRECT(ADDRESS($L401,44))=0,INDIRECT(ADDRESS($L401,38))&lt;&gt;"UL"),INDIRECT(ADDRESS($L401,COLUMN()-11)),0),0), IF($M401&gt;0,IF(AND(INDIRECT(ADDRESS($M401,44))=0,INDIRECT(ADDRESS($M401,38))&lt;&gt;"UL"),INDIRECT(ADDRESS($M401,COLUMN()-11)),0),0))</f>
        <v>0</v>
      </c>
      <c r="BP401" s="57" cm="1">
        <f t="array" aca="1" ref="BP401" ca="1">SUM(IF($C401&gt;0,IF(AND(INDIRECT(ADDRESS($C401,44))=0,INDIRECT(ADDRESS($C401,38))&lt;&gt;"UL"),INDIRECT(ADDRESS($C401,COLUMN()-12)),0),0), IF($D401&gt;0,IF(AND(INDIRECT(ADDRESS($D401,44))=0,INDIRECT(ADDRESS($D401,38))&lt;&gt;"UL"),INDIRECT(ADDRESS($D401,COLUMN()-12)),0),0), IF($E401&gt;0,IF(AND(INDIRECT(ADDRESS($E401,44))=0,INDIRECT(ADDRESS($E401,38))&lt;&gt;"UL"),INDIRECT(ADDRESS($E401,COLUMN()-12)),0),0), IF($F401&gt;0,IF(AND(INDIRECT(ADDRESS($F401,44))=0,INDIRECT(ADDRESS($F401,38))&lt;&gt;"UL"),INDIRECT(ADDRESS($F401,COLUMN()-12)),0),0), IF($G401&gt;0,IF(AND(INDIRECT(ADDRESS($G401,44))=0,INDIRECT(ADDRESS($G401,38))&lt;&gt;"UL"),INDIRECT(ADDRESS($G401,COLUMN()-12)),0),0), IF($H401&gt;0,IF(AND(INDIRECT(ADDRESS($H401,44))=0,INDIRECT(ADDRESS($H401,38))&lt;&gt;"UL"),INDIRECT(ADDRESS($H401,COLUMN()-12)),0),0), IF($I401&gt;0,IF(AND(INDIRECT(ADDRESS($I401,44))=0,INDIRECT(ADDRESS($I401,38))&lt;&gt;"UL"),INDIRECT(ADDRESS($I401,COLUMN()-12)),0),0), IF($J401&gt;0,IF(AND(INDIRECT(ADDRESS($J401,44))=0,INDIRECT(ADDRESS($J401,38))&lt;&gt;"UL"),INDIRECT(ADDRESS($J401,COLUMN()-12)),0),0), IF($K401&gt;0,IF(AND(INDIRECT(ADDRESS($K401,44))=0,INDIRECT(ADDRESS($K401,38))&lt;&gt;"UL"),INDIRECT(ADDRESS($K401,COLUMN()-11)),0),0), IF($L401&gt;0,IF(AND(INDIRECT(ADDRESS($L401,44))=0,INDIRECT(ADDRESS($L401,38))&lt;&gt;"UL"),INDIRECT(ADDRESS($L401,COLUMN()-11)),0),0), IF($M401&gt;0,IF(AND(INDIRECT(ADDRESS($M401,44))=0,INDIRECT(ADDRESS($M401,38))&lt;&gt;"UL"),INDIRECT(ADDRESS($M401,COLUMN()-11)),0),0))</f>
        <v>0</v>
      </c>
      <c r="BQ401" s="57">
        <f ca="1">IF(AU401="S",BM401,IF(AU401="MS",BN401,IF(AU401="ML",BO401,BP401)))</f>
        <v>0</v>
      </c>
      <c r="BR401" s="161">
        <f ca="1">(((AZ401+BB401+BL401+BQ401)/(AY401+BB401+BK401+BQ401)*AB401^$BR$296)^$BQ$296)*100</f>
        <v>74.313134665457568</v>
      </c>
      <c r="BS401" s="59"/>
      <c r="BT401" s="56">
        <f ca="1">IF(AD401&lt;BG401,((((AY401+BK401)*AB401)+((BE401+BQ401)*(1-AB401))+BF401)*AD401),((((AY401*AB401)+(BE401*(1-AB401))+BF401)*AD401)+(((BK401*AB401)+(BQ401*(1-AB401)))*BG401)))</f>
        <v>2.4456366627023982</v>
      </c>
      <c r="BU401" s="63">
        <f ca="1">BT401/N401</f>
        <v>0.12228183313511991</v>
      </c>
      <c r="BV401" s="57" t="s">
        <v>34</v>
      </c>
      <c r="BW401" s="57" cm="1">
        <f t="array" aca="1" ref="BW401" ca="1">SUM(IF($C401&gt;0,IF(AND(INDIRECT(ADDRESS($C401,44))=0,INDIRECT(ADDRESS($C401,38))="UL",ISERROR(SEARCH("Rear",INDIRECT(ADDRESS($C401,33)))),ISERROR(SEARCH("Side",INDIRECT(ADDRESS($C401,33))))),INDIRECT(ADDRESS($C401,COLUMN())),0),0),IF($D401&gt;0,IF(AND(INDIRECT(ADDRESS($D401,44))=0,INDIRECT(ADDRESS($D401,38))="UL",ISERROR(SEARCH("Rear",INDIRECT(ADDRESS($D401,33)))),ISERROR(SEARCH("Side",INDIRECT(ADDRESS($D401,33))))),INDIRECT(ADDRESS($D401,COLUMN())),0),0),IF($E401&gt;0,IF(AND(INDIRECT(ADDRESS($E401,44))=0,INDIRECT(ADDRESS($E401,38))="UL",ISERROR(SEARCH("Rear",INDIRECT(ADDRESS($E401,33)))),ISERROR(SEARCH("Side",INDIRECT(ADDRESS($E401,33))))),INDIRECT(ADDRESS($E401,COLUMN())),0),0),IF($F401&gt;0,IF(AND(INDIRECT(ADDRESS($F401,44))=0,INDIRECT(ADDRESS($F401,38))="UL",ISERROR(SEARCH("Rear",INDIRECT(ADDRESS($F401,33)))),ISERROR(SEARCH("Side",INDIRECT(ADDRESS($F401,33))))),INDIRECT(ADDRESS($F401,COLUMN())),0),0),IF($G401&gt;0,IF(AND(INDIRECT(ADDRESS($G401,44))=0,INDIRECT(ADDRESS($G401,38))="UL",ISERROR(SEARCH("Rear",INDIRECT(ADDRESS($G401,33)))),ISERROR(SEARCH("Side",INDIRECT(ADDRESS($G401,33))))),INDIRECT(ADDRESS($G401,COLUMN())),0),0),IF($H401&gt;0,IF(AND(INDIRECT(ADDRESS($H401,44))=0,INDIRECT(ADDRESS($H401,38))="UL",ISERROR(SEARCH("Rear",INDIRECT(ADDRESS($H401,33)))),ISERROR(SEARCH("Side",INDIRECT(ADDRESS($H401,33))))),INDIRECT(ADDRESS($H401,COLUMN())),0),0),IF($I401&gt;0,IF(AND(INDIRECT(ADDRESS($I401,44))=0,INDIRECT(ADDRESS($I401,38))="UL",ISERROR(SEARCH("Rear",INDIRECT(ADDRESS($I401,33)))),ISERROR(SEARCH("Side",INDIRECT(ADDRESS($I401,33))))),INDIRECT(ADDRESS($I401,COLUMN())),0),0),IF($J401&gt;0,IF(AND(INDIRECT(ADDRESS($J401,44))=0,INDIRECT(ADDRESS($J401,38))="UL",ISERROR(SEARCH("Rear",INDIRECT(ADDRESS($J401,33)))),ISERROR(SEARCH("Side",INDIRECT(ADDRESS($J401,33))))),INDIRECT(ADDRESS($J401,COLUMN())),0),0),IF($K401&gt;0,IF(AND(INDIRECT(ADDRESS($K401,44))=0,INDIRECT(ADDRESS($K401,38))="UL",ISERROR(SEARCH("Rear",INDIRECT(ADDRESS($K401,33)))),ISERROR(SEARCH("Side",INDIRECT(ADDRESS($K401,33))))),INDIRECT(ADDRESS($K401,COLUMN())),0),0),IF($L401&gt;0,IF(AND(INDIRECT(ADDRESS($L401,44))=0,INDIRECT(ADDRESS($L401,38))="UL",ISERROR(SEARCH("Rear",INDIRECT(ADDRESS($L401,33)))),ISERROR(SEARCH("Side",INDIRECT(ADDRESS($L401,33))))),INDIRECT(ADDRESS($L401,COLUMN())),0),0),IF($M401&gt;0,IF(AND(INDIRECT(ADDRESS($M401,44))=0,INDIRECT(ADDRESS($M401,38))="UL",ISERROR(SEARCH("Rear",INDIRECT(ADDRESS($M401,33)))),ISERROR(SEARCH("Side",INDIRECT(ADDRESS($M401,33))))),INDIRECT(ADDRESS($M401,COLUMN())),0),0))</f>
        <v>0.22222222222222221</v>
      </c>
      <c r="BX401" s="57">
        <f ca="1">IF(BV401="S",AV401,BW401)</f>
        <v>0.22222222222222221</v>
      </c>
      <c r="BY401" s="57" cm="1">
        <f t="array" aca="1" ref="BY401" ca="1">SUM(IF($C401&gt;0,IF(AND(INDIRECT(ADDRESS($C401,44))=0,INDIRECT(ADDRESS($C401,38))="UL"),INDIRECT(ADDRESS($C401,COLUMN())),0),0),IF($D401&gt;0,IF(AND(INDIRECT(ADDRESS($D401,44))=0,INDIRECT(ADDRESS($D401,38))="UL"),INDIRECT(ADDRESS($D401,COLUMN())),0),0),IF($E401&gt;0,IF(AND(INDIRECT(ADDRESS($E401,44))=0,INDIRECT(ADDRESS($E401,38))="UL"),INDIRECT(ADDRESS($E401,COLUMN())),0),0),IF($F401&gt;0,IF(AND(INDIRECT(ADDRESS($F401,44))=0,INDIRECT(ADDRESS($F401,38))="UL"),INDIRECT(ADDRESS($F401,COLUMN())),0),0),IF($G401&gt;0,IF(AND(INDIRECT(ADDRESS($G401,44))=0,INDIRECT(ADDRESS($G401,38))="UL"),INDIRECT(ADDRESS($G401,COLUMN())),0),0),IF($H401&gt;0,IF(AND(INDIRECT(ADDRESS($H401,44))=0,INDIRECT(ADDRESS($H401,38))="UL"),INDIRECT(ADDRESS($H401,COLUMN())),0),0),IF($I401&gt;0,IF(AND(INDIRECT(ADDRESS($I401,44))=0,INDIRECT(ADDRESS($I401,38))="UL"),INDIRECT(ADDRESS($I401,COLUMN())),0),0),IF($J401&gt;0,IF(AND(INDIRECT(ADDRESS($J401,44))=0,INDIRECT(ADDRESS($J401,38))="UL"),INDIRECT(ADDRESS($J401,COLUMN())),0),0),IF($K401&gt;0,IF(AND(INDIRECT(ADDRESS($K401,44))=0,INDIRECT(ADDRESS($K401,38))="UL"),INDIRECT(ADDRESS($K401,COLUMN())),0),0),IF($L401&gt;0,IF(AND(INDIRECT(ADDRESS($L401,44))=0,INDIRECT(ADDRESS($L401,38))="UL"),INDIRECT(ADDRESS($L401,COLUMN())),0),0),IF($M401&gt;0,IF(AND(INDIRECT(ADDRESS($M401,44))=0,INDIRECT(ADDRESS($M401,38))="UL"),INDIRECT(ADDRESS($M401,COLUMN())),0),0))</f>
        <v>7.407407407407407E-2</v>
      </c>
      <c r="BZ401" s="57" cm="1">
        <f t="array" aca="1" ref="BZ401" ca="1">SUM(IF($C401&gt;0,IF(AND(INDIRECT(ADDRESS($C401,44))=0,INDIRECT(ADDRESS($C401,38))="UL"),INDIRECT(ADDRESS($C401,COLUMN())),0),0),IF($D401&gt;0,IF(AND(INDIRECT(ADDRESS($D401,44))=0,INDIRECT(ADDRESS($D401,38))="UL"),INDIRECT(ADDRESS($D401,COLUMN())),0),0),IF($E401&gt;0,IF(AND(INDIRECT(ADDRESS($E401,44))=0,INDIRECT(ADDRESS($E401,38))="UL"),INDIRECT(ADDRESS($E401,COLUMN())),0),0),IF($F401&gt;0,IF(AND(INDIRECT(ADDRESS($F401,44))=0,INDIRECT(ADDRESS($F401,38))="UL"),INDIRECT(ADDRESS($F401,COLUMN())),0),0),IF($G401&gt;0,IF(AND(INDIRECT(ADDRESS($G401,44))=0,INDIRECT(ADDRESS($G401,38))="UL"),INDIRECT(ADDRESS($G401,COLUMN())),0),0),IF($H401&gt;0,IF(AND(INDIRECT(ADDRESS($H401,44))=0,INDIRECT(ADDRESS($H401,38))="UL"),INDIRECT(ADDRESS($H401,COLUMN())),0),0),IF($I401&gt;0,IF(AND(INDIRECT(ADDRESS($I401,44))=0,INDIRECT(ADDRESS($I401,38))="UL"),INDIRECT(ADDRESS($I401,COLUMN())),0),0),IF($J401&gt;0,IF(AND(INDIRECT(ADDRESS($J401,44))=0,INDIRECT(ADDRESS($J401,38))="UL"),INDIRECT(ADDRESS($J401,COLUMN())),0),0),IF($K401&gt;0,IF(AND(INDIRECT(ADDRESS($K401,44))=0,INDIRECT(ADDRESS($K401,38))="UL"),INDIRECT(ADDRESS($K401,COLUMN())),0),0),IF($L401&gt;0,IF(AND(INDIRECT(ADDRESS($L401,44))=0,INDIRECT(ADDRESS($L401,38))="UL"),INDIRECT(ADDRESS($L401,COLUMN())),0),0),IF($M401&gt;0,IF(AND(INDIRECT(ADDRESS($M401,44))=0,INDIRECT(ADDRESS($M401,38))="UL"),INDIRECT(ADDRESS($M401,COLUMN())),0),0))</f>
        <v>0.29629629629629628</v>
      </c>
      <c r="CA401" s="57">
        <f ca="1">IF(BV401="S",BY401,BZ401)</f>
        <v>0.29629629629629628</v>
      </c>
      <c r="CB401" s="57" cm="1">
        <f t="array" aca="1" ref="CB401" ca="1">SUM(IF($C401&gt;0,IF(AND(INDIRECT(ADDRESS($C401,44))=0,INDIRECT(ADDRESS($C401,38))&lt;&gt;"UL"),INDIRECT(ADDRESS($C401,COLUMN())),0),0),IF($D401&gt;0,IF(AND(INDIRECT(ADDRESS($D401,44))=0,INDIRECT(ADDRESS($D401,38))&lt;&gt;"UL"),INDIRECT(ADDRESS($D401,COLUMN())),0),0),IF($E401&gt;0,IF(AND(INDIRECT(ADDRESS($E401,44))=0,INDIRECT(ADDRESS($E401,38))&lt;&gt;"UL"),INDIRECT(ADDRESS($E401,COLUMN())),0),0),IF($F401&gt;0,IF(AND(INDIRECT(ADDRESS($F401,44))=0,INDIRECT(ADDRESS($F401,38))&lt;&gt;"UL"),INDIRECT(ADDRESS($F401,COLUMN())),0),0),IF($G401&gt;0,IF(AND(INDIRECT(ADDRESS($G401,44))=0,INDIRECT(ADDRESS($G401,38))&lt;&gt;"UL"),INDIRECT(ADDRESS($G401,COLUMN())),0),0),IF($H401&gt;0,IF(AND(INDIRECT(ADDRESS($H401,44))=0,INDIRECT(ADDRESS($H401,38))&lt;&gt;"UL"),INDIRECT(ADDRESS($H401,COLUMN())),0),0),IF($I401&gt;0,IF(AND(INDIRECT(ADDRESS($I401,44))=0,INDIRECT(ADDRESS($I401,38))&lt;&gt;"UL"),INDIRECT(ADDRESS($I401,COLUMN())),0),0),IF($J401&gt;0,IF(AND(INDIRECT(ADDRESS($J401,44))=0,INDIRECT(ADDRESS($J401,38))&lt;&gt;"UL"),INDIRECT(ADDRESS($J401,COLUMN())),0),0),IF($K401&gt;0,IF(AND(INDIRECT(ADDRESS($K401,44))=0,INDIRECT(ADDRESS($K401,38))&lt;&gt;"UL"),INDIRECT(ADDRESS($K401,COLUMN())),0),0),IF($L401&gt;0,IF(AND(INDIRECT(ADDRESS($L401,44))=0,INDIRECT(ADDRESS($L401,38))&lt;&gt;"UL"),INDIRECT(ADDRESS($L401,COLUMN())),0),0),IF($M401&gt;0,IF(AND(INDIRECT(ADDRESS($M401,44))=0,INDIRECT(ADDRESS($M401,38))&lt;&gt;"UL"),INDIRECT(ADDRESS($M401,COLUMN())),0),0))</f>
        <v>0</v>
      </c>
      <c r="CC401" s="57">
        <f ca="1">IF(BV401="S",BH401,CB401)</f>
        <v>0</v>
      </c>
      <c r="CD401" s="57" cm="1">
        <f t="array" aca="1" ref="CD401" ca="1">SUM(IF($C401&gt;0,IF(AND(INDIRECT(ADDRESS($C401,44))=0,INDIRECT(ADDRESS($C401,38))&lt;&gt;"UL"),INDIRECT(ADDRESS($C401,COLUMN())),0),0),IF($D401&gt;0,IF(AND(INDIRECT(ADDRESS($D401,44))=0,INDIRECT(ADDRESS($D401,38))&lt;&gt;"UL"),INDIRECT(ADDRESS($D401,COLUMN())),0),0),IF($E401&gt;0,IF(AND(INDIRECT(ADDRESS($E401,44))=0,INDIRECT(ADDRESS($E401,38))&lt;&gt;"UL"),INDIRECT(ADDRESS($E401,COLUMN())),0),0),IF($F401&gt;0,IF(AND(INDIRECT(ADDRESS($F401,44))=0,INDIRECT(ADDRESS($F401,38))&lt;&gt;"UL"),INDIRECT(ADDRESS($F401,COLUMN())),0),0),IF($G401&gt;0,IF(AND(INDIRECT(ADDRESS($G401,44))=0,INDIRECT(ADDRESS($G401,38))&lt;&gt;"UL"),INDIRECT(ADDRESS($G401,COLUMN())),0),0),IF($H401&gt;0,IF(AND(INDIRECT(ADDRESS($H401,44))=0,INDIRECT(ADDRESS($H401,38))&lt;&gt;"UL"),INDIRECT(ADDRESS($H401,COLUMN())),0),0),IF($I401&gt;0,IF(AND(INDIRECT(ADDRESS($I401,44))=0,INDIRECT(ADDRESS($I401,38))&lt;&gt;"UL"),INDIRECT(ADDRESS($I401,COLUMN())),0),0),IF($J401&gt;0,IF(AND(INDIRECT(ADDRESS($J401,44))=0,INDIRECT(ADDRESS($J401,38))&lt;&gt;"UL"),INDIRECT(ADDRESS($J401,COLUMN())),0),0),IF($K401&gt;0,IF(AND(INDIRECT(ADDRESS($K401,44))=0,INDIRECT(ADDRESS($K401,38))&lt;&gt;"UL"),INDIRECT(ADDRESS($K401,COLUMN())),0),0),IF($L401&gt;0,IF(AND(INDIRECT(ADDRESS($L401,44))=0,INDIRECT(ADDRESS($L401,38))&lt;&gt;"UL"),INDIRECT(ADDRESS($L401,COLUMN())),0),0),IF($M401&gt;0,IF(AND(INDIRECT(ADDRESS($M401,44))=0,INDIRECT(ADDRESS($M401,38))&lt;&gt;"UL"),INDIRECT(ADDRESS($M401,COLUMN())),0),0))</f>
        <v>0</v>
      </c>
      <c r="CE401" s="57" cm="1">
        <f t="array" aca="1" ref="CE401" ca="1">SUM(IF($C401&gt;0,IF(AND(INDIRECT(ADDRESS($C401,44))=0,INDIRECT(ADDRESS($C401,38))&lt;&gt;"UL"),INDIRECT(ADDRESS($C401,COLUMN())),0),0),IF($D401&gt;0,IF(AND(INDIRECT(ADDRESS($D401,44))=0,INDIRECT(ADDRESS($D401,38))&lt;&gt;"UL"),INDIRECT(ADDRESS($D401,COLUMN())),0),0),IF($E401&gt;0,IF(AND(INDIRECT(ADDRESS($E401,44))=0,INDIRECT(ADDRESS($E401,38))&lt;&gt;"UL"),INDIRECT(ADDRESS($E401,COLUMN())),0),0),IF($F401&gt;0,IF(AND(INDIRECT(ADDRESS($F401,44))=0,INDIRECT(ADDRESS($F401,38))&lt;&gt;"UL"),INDIRECT(ADDRESS($F401,COLUMN())),0),0),IF($G401&gt;0,IF(AND(INDIRECT(ADDRESS($G401,44))=0,INDIRECT(ADDRESS($G401,38))&lt;&gt;"UL"),INDIRECT(ADDRESS($G401,COLUMN())),0),0),IF($H401&gt;0,IF(AND(INDIRECT(ADDRESS($H401,44))=0,INDIRECT(ADDRESS($H401,38))&lt;&gt;"UL"),INDIRECT(ADDRESS($H401,COLUMN())),0),0),IF($I401&gt;0,IF(AND(INDIRECT(ADDRESS($I401,44))=0,INDIRECT(ADDRESS($I401,38))&lt;&gt;"UL"),INDIRECT(ADDRESS($I401,COLUMN())),0),0),IF($J401&gt;0,IF(AND(INDIRECT(ADDRESS($J401,44))=0,INDIRECT(ADDRESS($J401,38))&lt;&gt;"UL"),INDIRECT(ADDRESS($J401,COLUMN())),0),0),IF($K401&gt;0,IF(AND(INDIRECT(ADDRESS($K401,44))=0,INDIRECT(ADDRESS($K401,38))&lt;&gt;"UL"),INDIRECT(ADDRESS($K401,COLUMN())),0),0),IF($L401&gt;0,IF(AND(INDIRECT(ADDRESS($L401,44))=0,INDIRECT(ADDRESS($L401,38))&lt;&gt;"UL"),INDIRECT(ADDRESS($L401,COLUMN())),0),0),IF($M401&gt;0,IF(AND(INDIRECT(ADDRESS($M401,44))=0,INDIRECT(ADDRESS($M401,38))&lt;&gt;"UL"),INDIRECT(ADDRESS($M401,COLUMN())),0),0))</f>
        <v>0</v>
      </c>
      <c r="CF401" s="57">
        <f ca="1">IF(BV401="S",CD401,CE401)</f>
        <v>0</v>
      </c>
      <c r="CG401" s="57">
        <f ca="1">IF(AD401&lt;BG401,((((BX401+CC401)*AB401)+((CA401+CF401)*(1-AB401)))*AD401),((((BX401*AB401)+((CA401)*(1-AB401)))*AD401)+(((CC401*AB401)+((CF401))*(1-AB401)))*BG401))</f>
        <v>0.58792562292373995</v>
      </c>
      <c r="CH401" s="57">
        <f ca="1">CG401/N401</f>
        <v>2.9396281146186996E-2</v>
      </c>
      <c r="CI401" s="19">
        <f ca="1">AD401*X401</f>
        <v>24.075177584369893</v>
      </c>
      <c r="CJ401" s="19"/>
      <c r="CK401" s="57" cm="1">
        <f t="array" aca="1" ref="CK401" ca="1">IF(AU401="S", SUM(IF($C401&gt;0,IF(INDIRECT(ADDRESS($C401,43))&lt;&gt;1,INDIRECT(ADDRESS($C401,48)),0),0), IF($D401&gt;0,IF(INDIRECT(ADDRESS($D401,43))&lt;&gt;1,INDIRECT(ADDRESS($D401,48)),0),0), IF($E401&gt;0,IF(INDIRECT(ADDRESS($E401,43))&lt;&gt;1,INDIRECT(ADDRESS($E401,48)),0),0), IF($F401&gt;0,IF(INDIRECT(ADDRESS($F401,43))&lt;&gt;1,INDIRECT(ADDRESS($F401,48)),0),0), IF($G401&gt;0,IF(INDIRECT(ADDRESS($G401,43))&lt;&gt;1,INDIRECT(ADDRESS($G401,48)),0),0), IF($H401&gt;0,IF(INDIRECT(ADDRESS($H401,43))&lt;&gt;1,INDIRECT(ADDRESS($H401,48)),0),0), IF($I401&gt;0,IF(INDIRECT(ADDRESS($I401,43))&lt;&gt;1,INDIRECT(ADDRESS($I401,48)),0),0), IF($J401&gt;0,IF(INDIRECT(ADDRESS($J401,43))&lt;&gt;1,INDIRECT(ADDRESS($J401,48)),0),0), IF($K401&gt;0,IF(INDIRECT(ADDRESS($K401,43))&lt;&gt;1,INDIRECT(ADDRESS($K401,48)),0),0), IF($L401&gt;0,IF(INDIRECT(ADDRESS($L401,43))&lt;&gt;1,INDIRECT(ADDRESS($L401,48)),0),0), IF($M401&gt;0,IF(INDIRECT(ADDRESS($M401,43))&lt;&gt;1,INDIRECT(ADDRESS($M401,48)),0),0)), IF(AU401="L",SUM(IF($C401&gt;0,IF(INDIRECT(ADDRESS($C401,43))&lt;&gt;1,INDIRECT(ADDRESS($C401,50)),0),0), IF($D401&gt;0,IF(INDIRECT(ADDRESS($D401,43))&lt;&gt;1,INDIRECT(ADDRESS($D401,50)),0),0), IF($E401&gt;0,IF(INDIRECT(ADDRESS($E401,43))&lt;&gt;1,INDIRECT(ADDRESS($E401,50)),0),0), IF($F401&gt;0,IF(INDIRECT(ADDRESS($F401,43))&lt;&gt;1,INDIRECT(ADDRESS($F401,50)),0),0), IF($G401&gt;0,IF(INDIRECT(ADDRESS($G401,43))&lt;&gt;1,INDIRECT(ADDRESS($G401,50)),0),0), IF($G401&gt;0,IF(INDIRECT(ADDRESS($G401,43))&lt;&gt;1,INDIRECT(ADDRESS($G401,50)),0),0), IF($H401&gt;0,IF(INDIRECT(ADDRESS($H401,43))&lt;&gt;1,INDIRECT(ADDRESS($H401,50)),0),0), IF($I401&gt;0,IF(INDIRECT(ADDRESS($I401,43))&lt;&gt;1,INDIRECT(ADDRESS($I401,50)),0),0), IF($J401&gt;0,IF(INDIRECT(ADDRESS($J401,43))&lt;&gt;1,INDIRECT(ADDRESS($J401,50)),0),0), IF($K401&gt;0,IF(INDIRECT(ADDRESS($K401,43))&lt;&gt;1,INDIRECT(ADDRESS($K401,50)),0),0), IF($L401&gt;0,IF(INDIRECT(ADDRESS($L401,43))&lt;&gt;1,INDIRECT(ADDRESS($L401,50)),0),0), IF($M401&gt;0,IF(INDIRECT(ADDRESS($M401,43))&lt;&gt;1,INDIRECT(ADDRESS($M401,50)),0),0)), SUM(IF($C401&gt;0,IF(INDIRECT(ADDRESS($C401,43))&lt;&gt;1,INDIRECT(ADDRESS($C401,49)),0),0), IF($D401&gt;0,IF(INDIRECT(ADDRESS($D401,43))&lt;&gt;1,INDIRECT(ADDRESS($D401,49)),0),0), IF($E401&gt;0,IF(INDIRECT(ADDRESS($E401,43))&lt;&gt;1,INDIRECT(ADDRESS($E401,49)),0),0), IF($F401&gt;0,IF(INDIRECT(ADDRESS($F401,43))&lt;&gt;1,INDIRECT(ADDRESS($F401,49)),0),0), IF($G401&gt;0,IF(INDIRECT(ADDRESS($G401,43))&lt;&gt;1,INDIRECT(ADDRESS($G401,49)),0),0), IF($G401&gt;0,IF(INDIRECT(ADDRESS($G401,43))&lt;&gt;1,INDIRECT(ADDRESS($G401,49)),0),0), IF($H401&gt;0,IF(INDIRECT(ADDRESS($H401,43))&lt;&gt;1,INDIRECT(ADDRESS($H401,49)),0),0), IF($I401&gt;0,IF(INDIRECT(ADDRESS($I401,43))&lt;&gt;1,INDIRECT(ADDRESS($I401,49)),0),0), IF($J401&gt;0,IF(INDIRECT(ADDRESS($J401,43))&lt;&gt;1,INDIRECT(ADDRESS($J401,49)),0),0), IF($K401&gt;0,IF(INDIRECT(ADDRESS($K401,43))&lt;&gt;1,INDIRECT(ADDRESS($K401,49)),0),0), IF($L401&gt;0,IF(INDIRECT(ADDRESS($L401,43))&lt;&gt;1,INDIRECT(ADDRESS($L401,49)),0),0), IF($M401&gt;0,IF(INDIRECT(ADDRESS($M401,43))&lt;&gt;1,INDIRECT(ADDRESS($M401,49)),0),0))))</f>
        <v>0.88888888888888884</v>
      </c>
      <c r="CL401" s="57" cm="1">
        <f t="array" aca="1" ref="CL401" ca="1">SUM(IF($C401&gt;0,IF(INDIRECT(ADDRESS($C401,44))=1,INDIRECT(ADDRESS($C401,90)),0),0), IF($D401&gt;0,IF(INDIRECT(ADDRESS($D401,44))=1,INDIRECT(ADDRESS($D401,90)),0),0), IF($E401&gt;0,IF(INDIRECT(ADDRESS($E401,44))=1,INDIRECT(ADDRESS($E401,90)),0),0), IF($F401&gt;0,IF(INDIRECT(ADDRESS($F401,44))=1,INDIRECT(ADDRESS($F401,90)),0),0), IF($G401&gt;0,IF(INDIRECT(ADDRESS($G401,44))=1,INDIRECT(ADDRESS($G401,90)),0),0), IF($H401&gt;0,IF(INDIRECT(ADDRESS($H401,44))=1,INDIRECT(ADDRESS($H401,90)),0),0), IF($I401&gt;0,IF(INDIRECT(ADDRESS($I401,44))=1,INDIRECT(ADDRESS($I401,90)),0),0), IF($J401&gt;0,IF(INDIRECT(ADDRESS($J401,44))=1,INDIRECT(ADDRESS($J401,90)),0),0), IF($K401&gt;0,IF(INDIRECT(ADDRESS($K401,44))=1,INDIRECT(ADDRESS($K401,90)),0),0), IF($L401&gt;0,IF(INDIRECT(ADDRESS($L401,44))=1,INDIRECT(ADDRESS($L401,90)),0),0), IF($M401&gt;0,IF(INDIRECT(ADDRESS($M401,44))=1,INDIRECT(ADDRESS($M401,90)),0),0))</f>
        <v>0</v>
      </c>
      <c r="CM401" s="56">
        <f ca="1">((BU401/$BU$34)^$BU$296)</f>
        <v>0.90021879271488658</v>
      </c>
      <c r="CN401" s="59"/>
    </row>
    <row r="402" spans="1:93" x14ac:dyDescent="0.25">
      <c r="A402" s="219" t="s">
        <v>517</v>
      </c>
      <c r="B402" s="220">
        <v>374</v>
      </c>
      <c r="C402" s="220">
        <v>384</v>
      </c>
      <c r="D402" s="220"/>
      <c r="E402" s="220"/>
      <c r="F402" s="220"/>
      <c r="G402" s="220"/>
      <c r="H402" s="220"/>
      <c r="I402" s="220"/>
      <c r="J402" s="220"/>
      <c r="K402" s="220"/>
      <c r="L402" s="220"/>
      <c r="M402" s="220"/>
      <c r="N402" s="67">
        <f t="shared" ref="N402:N407" ca="1" si="266">SUM(INDIRECT(ADDRESS(B402,COLUMN())),IF(C402&gt;0,INDIRECT(ADDRESS(C402,COLUMN())),0),IF(D402&gt;0,INDIRECT(ADDRESS(D402,14)),0),IF(E402&gt;0,INDIRECT(ADDRESS(E402,COLUMN())),0),IF(F402&gt;0,INDIRECT(ADDRESS(F402,COLUMN())),0),IF(G402&gt;0,INDIRECT(ADDRESS(G402,COLUMN())),0),IF(H402&gt;0,INDIRECT(ADDRESS(H402,COLUMN())),0),IF(I402&gt;0,INDIRECT(ADDRESS(I402,COLUMN())),0),IF(J402&gt;0,INDIRECT(ADDRESS(J402,COLUMN())),0),IF(K402&gt;0,INDIRECT(ADDRESS(K402,COLUMN())),0),IF(L402&gt;0,INDIRECT(ADDRESS(L402,COLUMN())),0),IF(M402&gt;0,INDIRECT(ADDRESS(M402,COLUMN())),0))</f>
        <v>22</v>
      </c>
      <c r="O402" s="67" t="str" cm="1">
        <f t="array" aca="1" ref="O402" ca="1">INDIRECT(ADDRESS($B402,COLUMN()))</f>
        <v>Fighter</v>
      </c>
      <c r="P402" s="67" cm="1">
        <f t="array" aca="1" ref="P402" ca="1">INDIRECT(ADDRESS($B402,COLUMN()))</f>
        <v>2</v>
      </c>
      <c r="Q402" s="67" cm="1">
        <f t="array" aca="1" ref="Q402" ca="1">INDIRECT(ADDRESS($B402,COLUMN()))</f>
        <v>0</v>
      </c>
      <c r="R402" s="67" cm="1">
        <f t="array" aca="1" ref="R402" ca="1">INDIRECT(ADDRESS($B402,COLUMN()))</f>
        <v>0</v>
      </c>
      <c r="S402" s="67" cm="1">
        <f t="array" aca="1" ref="S402" ca="1">INDIRECT(ADDRESS($B402,COLUMN()))</f>
        <v>3</v>
      </c>
      <c r="T402" s="67" t="str" cm="1">
        <f t="array" aca="1" ref="T402" ca="1">INDIRECT(ADDRESS($B402,COLUMN()))</f>
        <v>1-8</v>
      </c>
      <c r="U402" s="67" cm="1">
        <f t="array" aca="1" ref="U402" ca="1">INDIRECT(ADDRESS($B402,COLUMN()))</f>
        <v>8</v>
      </c>
      <c r="V402" s="67" cm="1">
        <f t="array" aca="1" ref="V402" ca="1">INDIRECT(ADDRESS($B402,COLUMN()))</f>
        <v>0</v>
      </c>
      <c r="W402" s="67" cm="1">
        <f t="array" aca="1" ref="W402" ca="1">INDIRECT(ADDRESS($B402,COLUMN()))</f>
        <v>2</v>
      </c>
      <c r="X402" s="67" cm="1">
        <f t="array" aca="1" ref="X402" ca="1">INDIRECT(ADDRESS($B402,COLUMN()))</f>
        <v>10</v>
      </c>
      <c r="Y402" s="67" cm="1">
        <f t="array" aca="1" ref="Y402" ca="1">INDIRECT(ADDRESS($B402,COLUMN()))</f>
        <v>2</v>
      </c>
      <c r="Z402" s="67" cm="1">
        <f t="array" aca="1" ref="Z402" ca="1">INDIRECT(ADDRESS($B402,COLUMN()))</f>
        <v>5</v>
      </c>
      <c r="AA402" s="67" t="str" cm="1">
        <f t="array" aca="1" ref="AA402" ca="1">INDIRECT(ADDRESS($B402,COLUMN()))</f>
        <v>Jink</v>
      </c>
      <c r="AB402" s="56">
        <f t="shared" ca="1" si="263"/>
        <v>1.0483933198132851</v>
      </c>
      <c r="AC402" s="56">
        <f t="shared" ca="1" si="264"/>
        <v>1.4534751866602167</v>
      </c>
      <c r="AD402" s="56">
        <f t="shared" ca="1" si="265"/>
        <v>2.5277829333221162</v>
      </c>
      <c r="AF402" s="52"/>
      <c r="AG402" s="52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2"/>
      <c r="AU402" s="54" t="s">
        <v>33</v>
      </c>
      <c r="AV402" s="57" cm="1">
        <f t="array" aca="1" ref="AV402" ca="1">SUM(IF($C402&gt;0,IF(AND(INDIRECT(ADDRESS($C402,44))=0,INDIRECT(ADDRESS($C402,38))="UL",ISERROR(SEARCH("Rear",INDIRECT(ADDRESS($C402,33)))),ISERROR(SEARCH("Side",INDIRECT(ADDRESS($C402,33))))),INDIRECT(ADDRESS($C402,COLUMN())),0),0),IF($D402&gt;0,IF(AND(INDIRECT(ADDRESS($D402,44))=0,INDIRECT(ADDRESS($D402,38))="UL",ISERROR(SEARCH("Rear",INDIRECT(ADDRESS($D402,33)))),ISERROR(SEARCH("Side",INDIRECT(ADDRESS($D402,33))))),INDIRECT(ADDRESS($D402,COLUMN())),0),0),IF($E402&gt;0,IF(AND(INDIRECT(ADDRESS($E402,44))=0,INDIRECT(ADDRESS($E402,38))="UL",ISERROR(SEARCH("Rear",INDIRECT(ADDRESS($E402,33)))),ISERROR(SEARCH("Side",INDIRECT(ADDRESS($E402,33))))),INDIRECT(ADDRESS($E402,COLUMN())),0),0),IF($F402&gt;0,IF(AND(INDIRECT(ADDRESS($F402,44))=0,INDIRECT(ADDRESS($F402,38))="UL",ISERROR(SEARCH("Rear",INDIRECT(ADDRESS($F402,33)))),ISERROR(SEARCH("Side",INDIRECT(ADDRESS($F402,33))))),INDIRECT(ADDRESS($F402,COLUMN())),0),0),IF($G402&gt;0,IF(AND(INDIRECT(ADDRESS($G402,44))=0,INDIRECT(ADDRESS($G402,38))="UL",ISERROR(SEARCH("Rear",INDIRECT(ADDRESS($G402,33)))),ISERROR(SEARCH("Side",INDIRECT(ADDRESS($G402,33))))),INDIRECT(ADDRESS($G402,COLUMN())),0),0),IF($H402&gt;0,IF(AND(INDIRECT(ADDRESS($H402,44))=0,INDIRECT(ADDRESS($H402,38))="UL",ISERROR(SEARCH("Rear",INDIRECT(ADDRESS($H402,33)))),ISERROR(SEARCH("Side",INDIRECT(ADDRESS($H402,33))))),INDIRECT(ADDRESS($H402,COLUMN())),0),0),IF($I402&gt;0,IF(AND(INDIRECT(ADDRESS($I402,44))=0,INDIRECT(ADDRESS($I402,38))="UL",ISERROR(SEARCH("Rear",INDIRECT(ADDRESS($I402,33)))),ISERROR(SEARCH("Side",INDIRECT(ADDRESS($I402,33))))),INDIRECT(ADDRESS($I402,COLUMN())),0),0),IF($J402&gt;0,IF(AND(INDIRECT(ADDRESS($J402,44))=0,INDIRECT(ADDRESS($J402,38))="UL",ISERROR(SEARCH("Rear",INDIRECT(ADDRESS($J402,33)))),ISERROR(SEARCH("Side",INDIRECT(ADDRESS($J402,33))))),INDIRECT(ADDRESS($J402,COLUMN())),0),0),IF($K402&gt;0,IF(AND(INDIRECT(ADDRESS($K402,44))=0,INDIRECT(ADDRESS($K402,38))="UL",ISERROR(SEARCH("Rear",INDIRECT(ADDRESS($K402,33)))),ISERROR(SEARCH("Side",INDIRECT(ADDRESS($K402,33))))),INDIRECT(ADDRESS($K402,COLUMN())),0),0),IF($L402&gt;0,IF(AND(INDIRECT(ADDRESS($L402,44))=0,INDIRECT(ADDRESS($L402,38))="UL",ISERROR(SEARCH("Rear",INDIRECT(ADDRESS($L402,33)))),ISERROR(SEARCH("Side",INDIRECT(ADDRESS($L402,33))))),INDIRECT(ADDRESS($L402,COLUMN())),0),0),IF($M402&gt;0,IF(AND(INDIRECT(ADDRESS($M402,44))=0,INDIRECT(ADDRESS($M402,38))="UL",ISERROR(SEARCH("Rear",INDIRECT(ADDRESS($M402,33)))),ISERROR(SEARCH("Side",INDIRECT(ADDRESS($M402,33))))),INDIRECT(ADDRESS($M402,COLUMN())),0),0))</f>
        <v>0.88888888888888884</v>
      </c>
      <c r="AW402" s="57" cm="1">
        <f t="array" aca="1" ref="AW402" ca="1">SUM(IF($C402&gt;0,IF(AND(INDIRECT(ADDRESS($C402,44))=0,INDIRECT(ADDRESS($C402,38))="UL",ISERROR(SEARCH("Rear",INDIRECT(ADDRESS($C402,33)))),ISERROR(SEARCH("Side",INDIRECT(ADDRESS($C402,33))))),INDIRECT(ADDRESS($C402,COLUMN())),0),0),IF($D402&gt;0,IF(AND(INDIRECT(ADDRESS($D402,44))=0,INDIRECT(ADDRESS($D402,38))="UL",ISERROR(SEARCH("Rear",INDIRECT(ADDRESS($D402,33)))),ISERROR(SEARCH("Side",INDIRECT(ADDRESS($D402,33))))),INDIRECT(ADDRESS($D402,COLUMN())),0),0),IF($E402&gt;0,IF(AND(INDIRECT(ADDRESS($E402,44))=0,INDIRECT(ADDRESS($E402,38))="UL",ISERROR(SEARCH("Rear",INDIRECT(ADDRESS($E402,33)))),ISERROR(SEARCH("Side",INDIRECT(ADDRESS($E402,33))))),INDIRECT(ADDRESS($E402,COLUMN())),0),0),IF($F402&gt;0,IF(AND(INDIRECT(ADDRESS($F402,44))=0,INDIRECT(ADDRESS($F402,38))="UL",ISERROR(SEARCH("Rear",INDIRECT(ADDRESS($F402,33)))),ISERROR(SEARCH("Side",INDIRECT(ADDRESS($F402,33))))),INDIRECT(ADDRESS($F402,COLUMN())),0),0),IF($G402&gt;0,IF(AND(INDIRECT(ADDRESS($G402,44))=0,INDIRECT(ADDRESS($G402,38))="UL",ISERROR(SEARCH("Rear",INDIRECT(ADDRESS($G402,33)))),ISERROR(SEARCH("Side",INDIRECT(ADDRESS($G402,33))))),INDIRECT(ADDRESS($G402,COLUMN())),0),0),IF($H402&gt;0,IF(AND(INDIRECT(ADDRESS($H402,44))=0,INDIRECT(ADDRESS($H402,38))="UL",ISERROR(SEARCH("Rear",INDIRECT(ADDRESS($H402,33)))),ISERROR(SEARCH("Side",INDIRECT(ADDRESS($H402,33))))),INDIRECT(ADDRESS($H402,COLUMN())),0),0),IF($I402&gt;0,IF(AND(INDIRECT(ADDRESS($I402,44))=0,INDIRECT(ADDRESS($I402,38))="UL",ISERROR(SEARCH("Rear",INDIRECT(ADDRESS($I402,33)))),ISERROR(SEARCH("Side",INDIRECT(ADDRESS($I402,33))))),INDIRECT(ADDRESS($I402,COLUMN())),0),0),IF($J402&gt;0,IF(AND(INDIRECT(ADDRESS($J402,44))=0,INDIRECT(ADDRESS($J402,38))="UL",ISERROR(SEARCH("Rear",INDIRECT(ADDRESS($J402,33)))),ISERROR(SEARCH("Side",INDIRECT(ADDRESS($J402,33))))),INDIRECT(ADDRESS($J402,COLUMN())),0),0),IF($K402&gt;0,IF(AND(INDIRECT(ADDRESS($K402,44))=0,INDIRECT(ADDRESS($K402,38))="UL",ISERROR(SEARCH("Rear",INDIRECT(ADDRESS($K402,33)))),ISERROR(SEARCH("Side",INDIRECT(ADDRESS($K402,33))))),INDIRECT(ADDRESS($K402,COLUMN())),0),0),IF($L402&gt;0,IF(AND(INDIRECT(ADDRESS($L402,44))=0,INDIRECT(ADDRESS($L402,38))="UL",ISERROR(SEARCH("Rear",INDIRECT(ADDRESS($L402,33)))),ISERROR(SEARCH("Side",INDIRECT(ADDRESS($L402,33))))),INDIRECT(ADDRESS($L402,COLUMN())),0),0),IF($M402&gt;0,IF(AND(INDIRECT(ADDRESS($M402,44))=0,INDIRECT(ADDRESS($M402,38))="UL",ISERROR(SEARCH("Rear",INDIRECT(ADDRESS($M402,33)))),ISERROR(SEARCH("Side",INDIRECT(ADDRESS($M402,33))))),INDIRECT(ADDRESS($M402,COLUMN())),0),0))</f>
        <v>0.44444444444444442</v>
      </c>
      <c r="AX402" s="57" cm="1">
        <f t="array" aca="1" ref="AX402" ca="1">SUM(IF($C402&gt;0,IF(AND(INDIRECT(ADDRESS($C402,44))=0,INDIRECT(ADDRESS($C402,38))="UL",ISERROR(SEARCH("Rear",INDIRECT(ADDRESS($C402,33)))),ISERROR(SEARCH("Side",INDIRECT(ADDRESS($C402,33))))),INDIRECT(ADDRESS($C402,COLUMN())),0),0),IF($D402&gt;0,IF(AND(INDIRECT(ADDRESS($D402,44))=0,INDIRECT(ADDRESS($D402,38))="UL",ISERROR(SEARCH("Rear",INDIRECT(ADDRESS($D402,33)))),ISERROR(SEARCH("Side",INDIRECT(ADDRESS($D402,33))))),INDIRECT(ADDRESS($D402,COLUMN())),0),0),IF($E402&gt;0,IF(AND(INDIRECT(ADDRESS($E402,44))=0,INDIRECT(ADDRESS($E402,38))="UL",ISERROR(SEARCH("Rear",INDIRECT(ADDRESS($E402,33)))),ISERROR(SEARCH("Side",INDIRECT(ADDRESS($E402,33))))),INDIRECT(ADDRESS($E402,COLUMN())),0),0),IF($F402&gt;0,IF(AND(INDIRECT(ADDRESS($F402,44))=0,INDIRECT(ADDRESS($F402,38))="UL",ISERROR(SEARCH("Rear",INDIRECT(ADDRESS($F402,33)))),ISERROR(SEARCH("Side",INDIRECT(ADDRESS($F402,33))))),INDIRECT(ADDRESS($F402,COLUMN())),0),0),IF($G402&gt;0,IF(AND(INDIRECT(ADDRESS($G402,44))=0,INDIRECT(ADDRESS($G402,38))="UL",ISERROR(SEARCH("Rear",INDIRECT(ADDRESS($G402,33)))),ISERROR(SEARCH("Side",INDIRECT(ADDRESS($G402,33))))),INDIRECT(ADDRESS($G402,COLUMN())),0),0),IF($H402&gt;0,IF(AND(INDIRECT(ADDRESS($H402,44))=0,INDIRECT(ADDRESS($H402,38))="UL",ISERROR(SEARCH("Rear",INDIRECT(ADDRESS($H402,33)))),ISERROR(SEARCH("Side",INDIRECT(ADDRESS($H402,33))))),INDIRECT(ADDRESS($H402,COLUMN())),0),0),IF($I402&gt;0,IF(AND(INDIRECT(ADDRESS($I402,44))=0,INDIRECT(ADDRESS($I402,38))="UL",ISERROR(SEARCH("Rear",INDIRECT(ADDRESS($I402,33)))),ISERROR(SEARCH("Side",INDIRECT(ADDRESS($I402,33))))),INDIRECT(ADDRESS($I402,COLUMN())),0),0),IF($J402&gt;0,IF(AND(INDIRECT(ADDRESS($J402,44))=0,INDIRECT(ADDRESS($J402,38))="UL",ISERROR(SEARCH("Rear",INDIRECT(ADDRESS($J402,33)))),ISERROR(SEARCH("Side",INDIRECT(ADDRESS($J402,33))))),INDIRECT(ADDRESS($J402,COLUMN())),0),0),IF($K402&gt;0,IF(AND(INDIRECT(ADDRESS($K402,44))=0,INDIRECT(ADDRESS($K402,38))="UL",ISERROR(SEARCH("Rear",INDIRECT(ADDRESS($K402,33)))),ISERROR(SEARCH("Side",INDIRECT(ADDRESS($K402,33))))),INDIRECT(ADDRESS($K402,COLUMN())),0),0),IF($L402&gt;0,IF(AND(INDIRECT(ADDRESS($L402,44))=0,INDIRECT(ADDRESS($L402,38))="UL",ISERROR(SEARCH("Rear",INDIRECT(ADDRESS($L402,33)))),ISERROR(SEARCH("Side",INDIRECT(ADDRESS($L402,33))))),INDIRECT(ADDRESS($L402,COLUMN())),0),0),IF($M402&gt;0,IF(AND(INDIRECT(ADDRESS($M402,44))=0,INDIRECT(ADDRESS($M402,38))="UL",ISERROR(SEARCH("Rear",INDIRECT(ADDRESS($M402,33)))),ISERROR(SEARCH("Side",INDIRECT(ADDRESS($M402,33))))),INDIRECT(ADDRESS($M402,COLUMN())),0),0))</f>
        <v>0</v>
      </c>
      <c r="AY402" s="58">
        <f t="shared" ref="AY402:AY409" ca="1" si="267">IF(AU402="S",AV402,IF(AU402="MS",AW402,IF(AU402="ML",AW402,AX402)))</f>
        <v>0.88888888888888884</v>
      </c>
      <c r="AZ402" s="58">
        <f t="shared" ref="AZ402:AZ409" ca="1" si="268">SUM(AV402:AX402)/3</f>
        <v>0.44444444444444442</v>
      </c>
      <c r="BA402" s="58" cm="1">
        <f t="array" aca="1" ref="BA402" ca="1">SUM(IF($C402&gt;0,IF(AND(INDIRECT(ADDRESS($C402,44))=0,INDIRECT(ADDRESS($C402,38))="UL"),INDIRECT(ADDRESS($C402,COLUMN())),0),0),IF($D402&gt;0,IF(AND(INDIRECT(ADDRESS($D402,44))=0,INDIRECT(ADDRESS($D402,38))="UL"),INDIRECT(ADDRESS($D402,COLUMN())),0),0),IF($E402&gt;0,IF(AND(INDIRECT(ADDRESS($E402,44))=0,INDIRECT(ADDRESS($E402,38))="UL"),INDIRECT(ADDRESS($E402,COLUMN())),0),0),IF($F402&gt;0,IF(AND(INDIRECT(ADDRESS($F402,44))=0,INDIRECT(ADDRESS($F402,38))="UL"),INDIRECT(ADDRESS($F402,COLUMN())),0),0),IF($G402&gt;0,IF(AND(INDIRECT(ADDRESS($G402,44))=0,INDIRECT(ADDRESS($G402,38))="UL"),INDIRECT(ADDRESS($G402,COLUMN())),0),0),IF($H402&gt;0,IF(AND(INDIRECT(ADDRESS($H402,44))=0,INDIRECT(ADDRESS($H402,38))="UL"),INDIRECT(ADDRESS($H402,COLUMN())),0),0),IF($I402&gt;0,IF(AND(INDIRECT(ADDRESS($I402,44))=0,INDIRECT(ADDRESS($I402,38))="UL"),INDIRECT(ADDRESS($I402,COLUMN())),0),0),IF($J402&gt;0,IF(AND(INDIRECT(ADDRESS($J402,44))=0,INDIRECT(ADDRESS($J402,38))="UL"),INDIRECT(ADDRESS($J402,COLUMN())),0),0),IF($K402&gt;0,IF(AND(INDIRECT(ADDRESS($K402,44))=0,INDIRECT(ADDRESS($K402,38))="UL"),INDIRECT(ADDRESS($K402,COLUMN())),0),0),IF($L402&gt;0,IF(AND(INDIRECT(ADDRESS($L402,44))=0,INDIRECT(ADDRESS($L402,38))="UL"),INDIRECT(ADDRESS($L402,COLUMN())),0),0),IF($M402&gt;0,IF(AND(INDIRECT(ADDRESS($M402,44))=0,INDIRECT(ADDRESS($M402,38))="UL"),INDIRECT(ADDRESS($M402,COLUMN())),0),0))</f>
        <v>0.11851851851851851</v>
      </c>
      <c r="BB402" s="58" cm="1">
        <f t="array" aca="1" ref="BB402" ca="1">SUM(IF($C402&gt;0,IF(AND(INDIRECT(ADDRESS($C402,44))=0,INDIRECT(ADDRESS($C402,38))="UL"),INDIRECT(ADDRESS($C402,COLUMN())),0),0),IF($D402&gt;0,IF(AND(INDIRECT(ADDRESS($D402,44))=0,INDIRECT(ADDRESS($D402,38))="UL"),INDIRECT(ADDRESS($D402,COLUMN())),0),0),IF($E402&gt;0,IF(AND(INDIRECT(ADDRESS($E402,44))=0,INDIRECT(ADDRESS($E402,38))="UL"),INDIRECT(ADDRESS($E402,COLUMN())),0),0),IF($F402&gt;0,IF(AND(INDIRECT(ADDRESS($F402,44))=0,INDIRECT(ADDRESS($F402,38))="UL"),INDIRECT(ADDRESS($F402,COLUMN())),0),0),IF($G402&gt;0,IF(AND(INDIRECT(ADDRESS($G402,44))=0,INDIRECT(ADDRESS($G402,38))="UL"),INDIRECT(ADDRESS($G402,COLUMN())),0),0),IF($H402&gt;0,IF(AND(INDIRECT(ADDRESS($H402,44))=0,INDIRECT(ADDRESS($H402,38))="UL"),INDIRECT(ADDRESS($H402,COLUMN())),0),0),IF($I402&gt;0,IF(AND(INDIRECT(ADDRESS($I402,44))=0,INDIRECT(ADDRESS($I402,38))="UL"),INDIRECT(ADDRESS($I402,COLUMN())),0),0),IF($J402&gt;0,IF(AND(INDIRECT(ADDRESS($J402,44))=0,INDIRECT(ADDRESS($J402,38))="UL"),INDIRECT(ADDRESS($J402,COLUMN())),0),0),IF($K402&gt;0,IF(AND(INDIRECT(ADDRESS($K402,44))=0,INDIRECT(ADDRESS($K402,38))="UL"),INDIRECT(ADDRESS($K402,COLUMN())),0),0),IF($L402&gt;0,IF(AND(INDIRECT(ADDRESS($L402,44))=0,INDIRECT(ADDRESS($L402,38))="UL"),INDIRECT(ADDRESS($L402,COLUMN())),0),0),IF($M402&gt;0,IF(AND(INDIRECT(ADDRESS($M402,44))=0,INDIRECT(ADDRESS($M402,38))="UL"),INDIRECT(ADDRESS($M402,COLUMN())),0),0))</f>
        <v>0.23703703703703702</v>
      </c>
      <c r="BC402" s="58" cm="1">
        <f t="array" aca="1" ref="BC402" ca="1">SUM(IF($C402&gt;0,IF(AND(INDIRECT(ADDRESS($C402,44))=0,INDIRECT(ADDRESS($C402,38))="UL"),INDIRECT(ADDRESS($C402,COLUMN())),0),0),IF($D402&gt;0,IF(AND(INDIRECT(ADDRESS($D402,44))=0,INDIRECT(ADDRESS($D402,38))="UL"),INDIRECT(ADDRESS($D402,COLUMN())),0),0),IF($E402&gt;0,IF(AND(INDIRECT(ADDRESS($E402,44))=0,INDIRECT(ADDRESS($E402,38))="UL"),INDIRECT(ADDRESS($E402,COLUMN())),0),0),IF($F402&gt;0,IF(AND(INDIRECT(ADDRESS($F402,44))=0,INDIRECT(ADDRESS($F402,38))="UL"),INDIRECT(ADDRESS($F402,COLUMN())),0),0),IF($G402&gt;0,IF(AND(INDIRECT(ADDRESS($G402,44))=0,INDIRECT(ADDRESS($G402,38))="UL"),INDIRECT(ADDRESS($G402,COLUMN())),0),0),IF($H402&gt;0,IF(AND(INDIRECT(ADDRESS($H402,44))=0,INDIRECT(ADDRESS($H402,38))="UL"),INDIRECT(ADDRESS($H402,COLUMN())),0),0),IF($I402&gt;0,IF(AND(INDIRECT(ADDRESS($I402,44))=0,INDIRECT(ADDRESS($I402,38))="UL"),INDIRECT(ADDRESS($I402,COLUMN())),0),0),IF($J402&gt;0,IF(AND(INDIRECT(ADDRESS($J402,44))=0,INDIRECT(ADDRESS($J402,38))="UL"),INDIRECT(ADDRESS($J402,COLUMN())),0),0),IF($K402&gt;0,IF(AND(INDIRECT(ADDRESS($K402,44))=0,INDIRECT(ADDRESS($K402,38))="UL"),INDIRECT(ADDRESS($K402,COLUMN())),0),0),IF($L402&gt;0,IF(AND(INDIRECT(ADDRESS($L402,44))=0,INDIRECT(ADDRESS($L402,38))="UL"),INDIRECT(ADDRESS($L402,COLUMN())),0),0),IF($M402&gt;0,IF(AND(INDIRECT(ADDRESS($M402,44))=0,INDIRECT(ADDRESS($M402,38))="UL"),INDIRECT(ADDRESS($M402,COLUMN())),0),0))</f>
        <v>0.11851851851851851</v>
      </c>
      <c r="BD402" s="58" cm="1">
        <f t="array" aca="1" ref="BD402" ca="1">SUM(IF($C402&gt;0,IF(AND(INDIRECT(ADDRESS($C402,44))=0,INDIRECT(ADDRESS($C402,38))="UL"),INDIRECT(ADDRESS($C402,COLUMN())),0),0),IF($D402&gt;0,IF(AND(INDIRECT(ADDRESS($D402,44))=0,INDIRECT(ADDRESS($D402,38))="UL"),INDIRECT(ADDRESS($D402,COLUMN())),0),0),IF($E402&gt;0,IF(AND(INDIRECT(ADDRESS($E402,44))=0,INDIRECT(ADDRESS($E402,38))="UL"),INDIRECT(ADDRESS($E402,COLUMN())),0),0),IF($F402&gt;0,IF(AND(INDIRECT(ADDRESS($F402,44))=0,INDIRECT(ADDRESS($F402,38))="UL"),INDIRECT(ADDRESS($F402,COLUMN())),0),0),IF($G402&gt;0,IF(AND(INDIRECT(ADDRESS($G402,44))=0,INDIRECT(ADDRESS($G402,38))="UL"),INDIRECT(ADDRESS($G402,COLUMN())),0),0),IF($H402&gt;0,IF(AND(INDIRECT(ADDRESS($H402,44))=0,INDIRECT(ADDRESS($H402,38))="UL"),INDIRECT(ADDRESS($H402,COLUMN())),0),0),IF($I402&gt;0,IF(AND(INDIRECT(ADDRESS($I402,44))=0,INDIRECT(ADDRESS($I402,38))="UL"),INDIRECT(ADDRESS($I402,COLUMN())),0),0),IF($J402&gt;0,IF(AND(INDIRECT(ADDRESS($J402,44))=0,INDIRECT(ADDRESS($J402,38))="UL"),INDIRECT(ADDRESS($J402,COLUMN())),0),0),IF($K402&gt;0,IF(AND(INDIRECT(ADDRESS($K402,44))=0,INDIRECT(ADDRESS($K402,38))="UL"),INDIRECT(ADDRESS($K402,COLUMN())),0),0),IF($L402&gt;0,IF(AND(INDIRECT(ADDRESS($L402,44))=0,INDIRECT(ADDRESS($L402,38))="UL"),INDIRECT(ADDRESS($L402,COLUMN())),0),0),IF($M402&gt;0,IF(AND(INDIRECT(ADDRESS($M402,44))=0,INDIRECT(ADDRESS($M402,38))="UL"),INDIRECT(ADDRESS($M402,COLUMN())),0),0))</f>
        <v>0.23703703703703702</v>
      </c>
      <c r="BE402" s="57">
        <f t="shared" ref="BE402:BE409" ca="1" si="269">IF(AU402="S",BA402,IF(AU402="MS",BB402,IF(AU402="ML",BC402,BD402)))</f>
        <v>0.11851851851851851</v>
      </c>
      <c r="BF402" s="57" cm="1">
        <f t="array" aca="1" ref="BF402" ca="1">SUM(IF($C402&gt;0,IF(INDIRECT(ADDRESS($C402,45))=1,INDIRECT(ADDRESS($C402,52))*INDIRECT(ADDRESS($C402,42))/5,0),0), IF($D402&gt;0,IF(INDIRECT(ADDRESS($D402,45))=1,INDIRECT(ADDRESS($D402,52))*INDIRECT(ADDRESS($D402,42))/5,0),0), IF($E402&gt;0,IF(INDIRECT(ADDRESS($E402,45))=1,INDIRECT(ADDRESS($E402,52))*INDIRECT(ADDRESS($E402,42))/5,0),0), IF($F402&gt;0,IF(INDIRECT(ADDRESS($F402,45))=1,INDIRECT(ADDRESS($F402,52))*INDIRECT(ADDRESS($F402,42))/5,0),0), IF($G402&gt;0,IF(INDIRECT(ADDRESS($G402,45))=1,INDIRECT(ADDRESS($G402,52))*INDIRECT(ADDRESS($G402,42))/5,0),0), IF($H402&gt;0,IF(INDIRECT(ADDRESS($H402,45))=1,INDIRECT(ADDRESS($H402,52))*INDIRECT(ADDRESS($H402,42))/5,0),0)
)*$BF$296/100</f>
        <v>0</v>
      </c>
      <c r="BG402" s="19"/>
      <c r="BH402" s="57" cm="1">
        <f t="array" aca="1" ref="BH402" ca="1">SUM(IF($C402&gt;0,IF(AND(INDIRECT(ADDRESS($C402,44))=0,INDIRECT(ADDRESS($C402,38))&lt;&gt;"UL"),INDIRECT(ADDRESS($C402,COLUMN()-12)),0),0), IF($D402&gt;0,IF(AND(INDIRECT(ADDRESS($D402,44))=0,INDIRECT(ADDRESS($D402,38))&lt;&gt;"UL"),INDIRECT(ADDRESS($D402,COLUMN()-12)),0),0), IF($E402&gt;0,IF(AND(INDIRECT(ADDRESS($E402,44))=0,INDIRECT(ADDRESS($E402,38))&lt;&gt;"UL"),INDIRECT(ADDRESS($E402,COLUMN()-12)),0),0), IF($F402&gt;0,IF(AND(INDIRECT(ADDRESS($F402,44))=0,INDIRECT(ADDRESS($F402,38))&lt;&gt;"UL"),INDIRECT(ADDRESS($F402,COLUMN()-12)),0),0), IF($G402&gt;0,IF(AND(INDIRECT(ADDRESS($G402,44))=0,INDIRECT(ADDRESS($G402,38))&lt;&gt;"UL"),INDIRECT(ADDRESS($G402,COLUMN()-12)),0),0), IF($H402&gt;0,IF(AND(INDIRECT(ADDRESS($H402,44))=0,INDIRECT(ADDRESS($H402,38))&lt;&gt;"UL"),INDIRECT(ADDRESS($H402,COLUMN()-12)),0),0), IF($I402&gt;0,IF(AND(INDIRECT(ADDRESS($I402,44))=0,INDIRECT(ADDRESS($I402,38))&lt;&gt;"UL"),INDIRECT(ADDRESS($I402,COLUMN()-12)),0),0), IF($J402&gt;0,IF(AND(INDIRECT(ADDRESS($J402,44))=0,INDIRECT(ADDRESS($J402,38))&lt;&gt;"UL"),INDIRECT(ADDRESS($J402,COLUMN()-12)),0),0), IF($K402&gt;0,IF(AND(INDIRECT(ADDRESS($K402,44))=0,INDIRECT(ADDRESS($K402,38))&lt;&gt;"UL"),INDIRECT(ADDRESS($K402,COLUMN()-12)),0),0), IF($L402&gt;0,IF(AND(INDIRECT(ADDRESS($L402,44))=0,INDIRECT(ADDRESS($L402,38))&lt;&gt;"UL"),INDIRECT(ADDRESS($L402,COLUMN()-12)),0),0), IF($M402&gt;0,IF(AND(INDIRECT(ADDRESS($M402,44))=0,INDIRECT(ADDRESS($M402,38))&lt;&gt;"UL"),INDIRECT(ADDRESS($M402,COLUMN()-12)),0),0))</f>
        <v>0</v>
      </c>
      <c r="BI402" s="57" cm="1">
        <f t="array" aca="1" ref="BI402" ca="1">SUM(IF($C402&gt;0,IF(AND(INDIRECT(ADDRESS($C402,44))=0,INDIRECT(ADDRESS($C402,38))&lt;&gt;"UL"),INDIRECT(ADDRESS($C402,COLUMN()-12)),0),0), IF($D402&gt;0,IF(AND(INDIRECT(ADDRESS($D402,44))=0,INDIRECT(ADDRESS($D402,38))&lt;&gt;"UL"),INDIRECT(ADDRESS($D402,COLUMN()-12)),0),0), IF($E402&gt;0,IF(AND(INDIRECT(ADDRESS($E402,44))=0,INDIRECT(ADDRESS($E402,38))&lt;&gt;"UL"),INDIRECT(ADDRESS($E402,COLUMN()-12)),0),0), IF($F402&gt;0,IF(AND(INDIRECT(ADDRESS($F402,44))=0,INDIRECT(ADDRESS($F402,38))&lt;&gt;"UL"),INDIRECT(ADDRESS($F402,COLUMN()-12)),0),0), IF($G402&gt;0,IF(AND(INDIRECT(ADDRESS($G402,44))=0,INDIRECT(ADDRESS($G402,38))&lt;&gt;"UL"),INDIRECT(ADDRESS($G402,COLUMN()-12)),0),0), IF($H402&gt;0,IF(AND(INDIRECT(ADDRESS($H402,44))=0,INDIRECT(ADDRESS($H402,38))&lt;&gt;"UL"),INDIRECT(ADDRESS($H402,COLUMN()-12)),0),0), IF($I402&gt;0,IF(AND(INDIRECT(ADDRESS($I402,44))=0,INDIRECT(ADDRESS($I402,38))&lt;&gt;"UL"),INDIRECT(ADDRESS($I402,COLUMN()-12)),0),0), IF($J402&gt;0,IF(AND(INDIRECT(ADDRESS($J402,44))=0,INDIRECT(ADDRESS($J402,38))&lt;&gt;"UL"),INDIRECT(ADDRESS($J402,COLUMN()-12)),0),0), IF($K402&gt;0,IF(AND(INDIRECT(ADDRESS($K402,44))=0,INDIRECT(ADDRESS($K402,38))&lt;&gt;"UL"),INDIRECT(ADDRESS($K402,COLUMN()-12)),0),0), IF($L402&gt;0,IF(AND(INDIRECT(ADDRESS($L402,44))=0,INDIRECT(ADDRESS($L402,38))&lt;&gt;"UL"),INDIRECT(ADDRESS($L402,COLUMN()-12)),0),0), IF($M402&gt;0,IF(AND(INDIRECT(ADDRESS($M402,44))=0,INDIRECT(ADDRESS($M402,38))&lt;&gt;"UL"),INDIRECT(ADDRESS($M402,COLUMN()-12)),0),0))</f>
        <v>0</v>
      </c>
      <c r="BJ402" s="57" cm="1">
        <f t="array" aca="1" ref="BJ402" ca="1">SUM(IF($C402&gt;0,IF(AND(INDIRECT(ADDRESS($C402,44))=0,INDIRECT(ADDRESS($C402,38))&lt;&gt;"UL"),INDIRECT(ADDRESS($C402,COLUMN()-12)),0),0), IF($D402&gt;0,IF(AND(INDIRECT(ADDRESS($D402,44))=0,INDIRECT(ADDRESS($D402,38))&lt;&gt;"UL"),INDIRECT(ADDRESS($D402,COLUMN()-12)),0),0), IF($E402&gt;0,IF(AND(INDIRECT(ADDRESS($E402,44))=0,INDIRECT(ADDRESS($E402,38))&lt;&gt;"UL"),INDIRECT(ADDRESS($E402,COLUMN()-12)),0),0), IF($F402&gt;0,IF(AND(INDIRECT(ADDRESS($F402,44))=0,INDIRECT(ADDRESS($F402,38))&lt;&gt;"UL"),INDIRECT(ADDRESS($F402,COLUMN()-12)),0),0), IF($G402&gt;0,IF(AND(INDIRECT(ADDRESS($G402,44))=0,INDIRECT(ADDRESS($G402,38))&lt;&gt;"UL"),INDIRECT(ADDRESS($G402,COLUMN()-12)),0),0), IF($H402&gt;0,IF(AND(INDIRECT(ADDRESS($H402,44))=0,INDIRECT(ADDRESS($H402,38))&lt;&gt;"UL"),INDIRECT(ADDRESS($H402,COLUMN()-12)),0),0), IF($I402&gt;0,IF(AND(INDIRECT(ADDRESS($I402,44))=0,INDIRECT(ADDRESS($I402,38))&lt;&gt;"UL"),INDIRECT(ADDRESS($I402,COLUMN()-12)),0),0), IF($J402&gt;0,IF(AND(INDIRECT(ADDRESS($J402,44))=0,INDIRECT(ADDRESS($J402,38))&lt;&gt;"UL"),INDIRECT(ADDRESS($J402,COLUMN()-12)),0),0), IF($K402&gt;0,IF(AND(INDIRECT(ADDRESS($K402,44))=0,INDIRECT(ADDRESS($K402,38))&lt;&gt;"UL"),INDIRECT(ADDRESS($K402,COLUMN()-12)),0),0), IF($L402&gt;0,IF(AND(INDIRECT(ADDRESS($L402,44))=0,INDIRECT(ADDRESS($L402,38))&lt;&gt;"UL"),INDIRECT(ADDRESS($L402,COLUMN()-12)),0),0), IF($M402&gt;0,IF(AND(INDIRECT(ADDRESS($M402,44))=0,INDIRECT(ADDRESS($M402,38))&lt;&gt;"UL"),INDIRECT(ADDRESS($M402,COLUMN()-12)),0),0))</f>
        <v>0</v>
      </c>
      <c r="BK402" s="57">
        <f t="shared" ref="BK402:BK409" ca="1" si="270">IF(AU402="S",BH402,IF(AU402="MS",BI402,IF(AU402="ML",BI402,BJ402)))</f>
        <v>0</v>
      </c>
      <c r="BL402" s="58">
        <f t="shared" ref="BL402:BL409" ca="1" si="271">SUM(BH402:BJ402)/3</f>
        <v>0</v>
      </c>
      <c r="BM402" s="57" cm="1">
        <f t="array" aca="1" ref="BM402" ca="1">SUM(IF($C402&gt;0,IF(AND(INDIRECT(ADDRESS($C402,44))=0,INDIRECT(ADDRESS($C402,38))&lt;&gt;"UL"),INDIRECT(ADDRESS($C402,COLUMN()-12)),0),0), IF($D402&gt;0,IF(AND(INDIRECT(ADDRESS($D402,44))=0,INDIRECT(ADDRESS($D402,38))&lt;&gt;"UL"),INDIRECT(ADDRESS($D402,COLUMN()-12)),0),0), IF($E402&gt;0,IF(AND(INDIRECT(ADDRESS($E402,44))=0,INDIRECT(ADDRESS($E402,38))&lt;&gt;"UL"),INDIRECT(ADDRESS($E402,COLUMN()-12)),0),0), IF($F402&gt;0,IF(AND(INDIRECT(ADDRESS($F402,44))=0,INDIRECT(ADDRESS($F402,38))&lt;&gt;"UL"),INDIRECT(ADDRESS($F402,COLUMN()-12)),0),0), IF($G402&gt;0,IF(AND(INDIRECT(ADDRESS($G402,44))=0,INDIRECT(ADDRESS($G402,38))&lt;&gt;"UL"),INDIRECT(ADDRESS($G402,COLUMN()-12)),0),0), IF($H402&gt;0,IF(AND(INDIRECT(ADDRESS($H402,44))=0,INDIRECT(ADDRESS($H402,38))&lt;&gt;"UL"),INDIRECT(ADDRESS($H402,COLUMN()-12)),0),0), IF($I402&gt;0,IF(AND(INDIRECT(ADDRESS($I402,44))=0,INDIRECT(ADDRESS($I402,38))&lt;&gt;"UL"),INDIRECT(ADDRESS($I402,COLUMN()-12)),0),0), IF($J402&gt;0,IF(AND(INDIRECT(ADDRESS($J402,44))=0,INDIRECT(ADDRESS($J402,38))&lt;&gt;"UL"),INDIRECT(ADDRESS($J402,COLUMN()-12)),0),0), IF($K402&gt;0,IF(AND(INDIRECT(ADDRESS($K402,44))=0,INDIRECT(ADDRESS($K402,38))&lt;&gt;"UL"),INDIRECT(ADDRESS($K402,COLUMN()-11)),0),0), IF($L402&gt;0,IF(AND(INDIRECT(ADDRESS($L402,44))=0,INDIRECT(ADDRESS($L402,38))&lt;&gt;"UL"),INDIRECT(ADDRESS($L402,COLUMN()-11)),0),0), IF($M402&gt;0,IF(AND(INDIRECT(ADDRESS($M402,44))=0,INDIRECT(ADDRESS($M402,38))&lt;&gt;"UL"),INDIRECT(ADDRESS($M402,COLUMN()-11)),0),0))</f>
        <v>0</v>
      </c>
      <c r="BN402" s="57" cm="1">
        <f t="array" aca="1" ref="BN402" ca="1">SUM(IF($C402&gt;0,IF(AND(INDIRECT(ADDRESS($C402,44))=0,INDIRECT(ADDRESS($C402,38))&lt;&gt;"UL"),INDIRECT(ADDRESS($C402,COLUMN()-12)),0),0), IF($D402&gt;0,IF(AND(INDIRECT(ADDRESS($D402,44))=0,INDIRECT(ADDRESS($D402,38))&lt;&gt;"UL"),INDIRECT(ADDRESS($D402,COLUMN()-12)),0),0), IF($E402&gt;0,IF(AND(INDIRECT(ADDRESS($E402,44))=0,INDIRECT(ADDRESS($E402,38))&lt;&gt;"UL"),INDIRECT(ADDRESS($E402,COLUMN()-12)),0),0), IF($F402&gt;0,IF(AND(INDIRECT(ADDRESS($F402,44))=0,INDIRECT(ADDRESS($F402,38))&lt;&gt;"UL"),INDIRECT(ADDRESS($F402,COLUMN()-12)),0),0), IF($G402&gt;0,IF(AND(INDIRECT(ADDRESS($G402,44))=0,INDIRECT(ADDRESS($G402,38))&lt;&gt;"UL"),INDIRECT(ADDRESS($G402,COLUMN()-12)),0),0), IF($H402&gt;0,IF(AND(INDIRECT(ADDRESS($H402,44))=0,INDIRECT(ADDRESS($H402,38))&lt;&gt;"UL"),INDIRECT(ADDRESS($H402,COLUMN()-12)),0),0), IF($I402&gt;0,IF(AND(INDIRECT(ADDRESS($I402,44))=0,INDIRECT(ADDRESS($I402,38))&lt;&gt;"UL"),INDIRECT(ADDRESS($I402,COLUMN()-12)),0),0), IF($J402&gt;0,IF(AND(INDIRECT(ADDRESS($J402,44))=0,INDIRECT(ADDRESS($J402,38))&lt;&gt;"UL"),INDIRECT(ADDRESS($J402,COLUMN()-12)),0),0), IF($K402&gt;0,IF(AND(INDIRECT(ADDRESS($K402,44))=0,INDIRECT(ADDRESS($K402,38))&lt;&gt;"UL"),INDIRECT(ADDRESS($K402,COLUMN()-11)),0),0), IF($L402&gt;0,IF(AND(INDIRECT(ADDRESS($L402,44))=0,INDIRECT(ADDRESS($L402,38))&lt;&gt;"UL"),INDIRECT(ADDRESS($L402,COLUMN()-11)),0),0), IF($M402&gt;0,IF(AND(INDIRECT(ADDRESS($M402,44))=0,INDIRECT(ADDRESS($M402,38))&lt;&gt;"UL"),INDIRECT(ADDRESS($M402,COLUMN()-11)),0),0))</f>
        <v>0</v>
      </c>
      <c r="BO402" s="57" cm="1">
        <f t="array" aca="1" ref="BO402" ca="1">SUM(IF($C402&gt;0,IF(AND(INDIRECT(ADDRESS($C402,44))=0,INDIRECT(ADDRESS($C402,38))&lt;&gt;"UL"),INDIRECT(ADDRESS($C402,COLUMN()-12)),0),0), IF($D402&gt;0,IF(AND(INDIRECT(ADDRESS($D402,44))=0,INDIRECT(ADDRESS($D402,38))&lt;&gt;"UL"),INDIRECT(ADDRESS($D402,COLUMN()-12)),0),0), IF($E402&gt;0,IF(AND(INDIRECT(ADDRESS($E402,44))=0,INDIRECT(ADDRESS($E402,38))&lt;&gt;"UL"),INDIRECT(ADDRESS($E402,COLUMN()-12)),0),0), IF($F402&gt;0,IF(AND(INDIRECT(ADDRESS($F402,44))=0,INDIRECT(ADDRESS($F402,38))&lt;&gt;"UL"),INDIRECT(ADDRESS($F402,COLUMN()-12)),0),0), IF($G402&gt;0,IF(AND(INDIRECT(ADDRESS($G402,44))=0,INDIRECT(ADDRESS($G402,38))&lt;&gt;"UL"),INDIRECT(ADDRESS($G402,COLUMN()-12)),0),0), IF($H402&gt;0,IF(AND(INDIRECT(ADDRESS($H402,44))=0,INDIRECT(ADDRESS($H402,38))&lt;&gt;"UL"),INDIRECT(ADDRESS($H402,COLUMN()-12)),0),0), IF($I402&gt;0,IF(AND(INDIRECT(ADDRESS($I402,44))=0,INDIRECT(ADDRESS($I402,38))&lt;&gt;"UL"),INDIRECT(ADDRESS($I402,COLUMN()-12)),0),0), IF($J402&gt;0,IF(AND(INDIRECT(ADDRESS($J402,44))=0,INDIRECT(ADDRESS($J402,38))&lt;&gt;"UL"),INDIRECT(ADDRESS($J402,COLUMN()-12)),0),0), IF($K402&gt;0,IF(AND(INDIRECT(ADDRESS($K402,44))=0,INDIRECT(ADDRESS($K402,38))&lt;&gt;"UL"),INDIRECT(ADDRESS($K402,COLUMN()-11)),0),0), IF($L402&gt;0,IF(AND(INDIRECT(ADDRESS($L402,44))=0,INDIRECT(ADDRESS($L402,38))&lt;&gt;"UL"),INDIRECT(ADDRESS($L402,COLUMN()-11)),0),0), IF($M402&gt;0,IF(AND(INDIRECT(ADDRESS($M402,44))=0,INDIRECT(ADDRESS($M402,38))&lt;&gt;"UL"),INDIRECT(ADDRESS($M402,COLUMN()-11)),0),0))</f>
        <v>0</v>
      </c>
      <c r="BP402" s="57" cm="1">
        <f t="array" aca="1" ref="BP402" ca="1">SUM(IF($C402&gt;0,IF(AND(INDIRECT(ADDRESS($C402,44))=0,INDIRECT(ADDRESS($C402,38))&lt;&gt;"UL"),INDIRECT(ADDRESS($C402,COLUMN()-12)),0),0), IF($D402&gt;0,IF(AND(INDIRECT(ADDRESS($D402,44))=0,INDIRECT(ADDRESS($D402,38))&lt;&gt;"UL"),INDIRECT(ADDRESS($D402,COLUMN()-12)),0),0), IF($E402&gt;0,IF(AND(INDIRECT(ADDRESS($E402,44))=0,INDIRECT(ADDRESS($E402,38))&lt;&gt;"UL"),INDIRECT(ADDRESS($E402,COLUMN()-12)),0),0), IF($F402&gt;0,IF(AND(INDIRECT(ADDRESS($F402,44))=0,INDIRECT(ADDRESS($F402,38))&lt;&gt;"UL"),INDIRECT(ADDRESS($F402,COLUMN()-12)),0),0), IF($G402&gt;0,IF(AND(INDIRECT(ADDRESS($G402,44))=0,INDIRECT(ADDRESS($G402,38))&lt;&gt;"UL"),INDIRECT(ADDRESS($G402,COLUMN()-12)),0),0), IF($H402&gt;0,IF(AND(INDIRECT(ADDRESS($H402,44))=0,INDIRECT(ADDRESS($H402,38))&lt;&gt;"UL"),INDIRECT(ADDRESS($H402,COLUMN()-12)),0),0), IF($I402&gt;0,IF(AND(INDIRECT(ADDRESS($I402,44))=0,INDIRECT(ADDRESS($I402,38))&lt;&gt;"UL"),INDIRECT(ADDRESS($I402,COLUMN()-12)),0),0), IF($J402&gt;0,IF(AND(INDIRECT(ADDRESS($J402,44))=0,INDIRECT(ADDRESS($J402,38))&lt;&gt;"UL"),INDIRECT(ADDRESS($J402,COLUMN()-12)),0),0), IF($K402&gt;0,IF(AND(INDIRECT(ADDRESS($K402,44))=0,INDIRECT(ADDRESS($K402,38))&lt;&gt;"UL"),INDIRECT(ADDRESS($K402,COLUMN()-11)),0),0), IF($L402&gt;0,IF(AND(INDIRECT(ADDRESS($L402,44))=0,INDIRECT(ADDRESS($L402,38))&lt;&gt;"UL"),INDIRECT(ADDRESS($L402,COLUMN()-11)),0),0), IF($M402&gt;0,IF(AND(INDIRECT(ADDRESS($M402,44))=0,INDIRECT(ADDRESS($M402,38))&lt;&gt;"UL"),INDIRECT(ADDRESS($M402,COLUMN()-11)),0),0))</f>
        <v>0</v>
      </c>
      <c r="BQ402" s="57">
        <f t="shared" ref="BQ402:BQ409" ca="1" si="272">IF(AU402="S",BM402,IF(AU402="MS",BN402,IF(AU402="ML",BO402,BP402)))</f>
        <v>0</v>
      </c>
      <c r="BR402" s="161">
        <f t="shared" ref="BR402:BR409" ca="1" si="273">(((AZ402+BB402+BL402+BQ402)/(AY402+BB402+BK402+BQ402)*AB402^$BR$296)^$BQ$296)*100</f>
        <v>74.462449182588756</v>
      </c>
      <c r="BS402" s="59"/>
      <c r="BT402" s="56">
        <f t="shared" ref="BT402:BT409" ca="1" si="274">IF(AD402&lt;BG402,((((AY402+BK402)*AB402)+((BE402+BQ402)*(1-AB402))+BF402)*AD402),((((AY402*AB402)+(BE402*(1-AB402))+BF402)*AD402)+(((BK402*AB402)+(BQ402*(1-AB402)))*BG402)))</f>
        <v>2.3411558816398466</v>
      </c>
      <c r="BU402" s="63">
        <f t="shared" ref="BU402:BU409" ca="1" si="275">BT402/N402</f>
        <v>0.10641617643817484</v>
      </c>
      <c r="BV402" s="57" t="s">
        <v>34</v>
      </c>
      <c r="BW402" s="57" cm="1">
        <f t="array" aca="1" ref="BW402" ca="1">SUM(IF($C402&gt;0,IF(AND(INDIRECT(ADDRESS($C402,44))=0,INDIRECT(ADDRESS($C402,38))="UL",ISERROR(SEARCH("Rear",INDIRECT(ADDRESS($C402,33)))),ISERROR(SEARCH("Side",INDIRECT(ADDRESS($C402,33))))),INDIRECT(ADDRESS($C402,COLUMN())),0),0),IF($D402&gt;0,IF(AND(INDIRECT(ADDRESS($D402,44))=0,INDIRECT(ADDRESS($D402,38))="UL",ISERROR(SEARCH("Rear",INDIRECT(ADDRESS($D402,33)))),ISERROR(SEARCH("Side",INDIRECT(ADDRESS($D402,33))))),INDIRECT(ADDRESS($D402,COLUMN())),0),0),IF($E402&gt;0,IF(AND(INDIRECT(ADDRESS($E402,44))=0,INDIRECT(ADDRESS($E402,38))="UL",ISERROR(SEARCH("Rear",INDIRECT(ADDRESS($E402,33)))),ISERROR(SEARCH("Side",INDIRECT(ADDRESS($E402,33))))),INDIRECT(ADDRESS($E402,COLUMN())),0),0),IF($F402&gt;0,IF(AND(INDIRECT(ADDRESS($F402,44))=0,INDIRECT(ADDRESS($F402,38))="UL",ISERROR(SEARCH("Rear",INDIRECT(ADDRESS($F402,33)))),ISERROR(SEARCH("Side",INDIRECT(ADDRESS($F402,33))))),INDIRECT(ADDRESS($F402,COLUMN())),0),0),IF($G402&gt;0,IF(AND(INDIRECT(ADDRESS($G402,44))=0,INDIRECT(ADDRESS($G402,38))="UL",ISERROR(SEARCH("Rear",INDIRECT(ADDRESS($G402,33)))),ISERROR(SEARCH("Side",INDIRECT(ADDRESS($G402,33))))),INDIRECT(ADDRESS($G402,COLUMN())),0),0),IF($H402&gt;0,IF(AND(INDIRECT(ADDRESS($H402,44))=0,INDIRECT(ADDRESS($H402,38))="UL",ISERROR(SEARCH("Rear",INDIRECT(ADDRESS($H402,33)))),ISERROR(SEARCH("Side",INDIRECT(ADDRESS($H402,33))))),INDIRECT(ADDRESS($H402,COLUMN())),0),0),IF($I402&gt;0,IF(AND(INDIRECT(ADDRESS($I402,44))=0,INDIRECT(ADDRESS($I402,38))="UL",ISERROR(SEARCH("Rear",INDIRECT(ADDRESS($I402,33)))),ISERROR(SEARCH("Side",INDIRECT(ADDRESS($I402,33))))),INDIRECT(ADDRESS($I402,COLUMN())),0),0),IF($J402&gt;0,IF(AND(INDIRECT(ADDRESS($J402,44))=0,INDIRECT(ADDRESS($J402,38))="UL",ISERROR(SEARCH("Rear",INDIRECT(ADDRESS($J402,33)))),ISERROR(SEARCH("Side",INDIRECT(ADDRESS($J402,33))))),INDIRECT(ADDRESS($J402,COLUMN())),0),0),IF($K402&gt;0,IF(AND(INDIRECT(ADDRESS($K402,44))=0,INDIRECT(ADDRESS($K402,38))="UL",ISERROR(SEARCH("Rear",INDIRECT(ADDRESS($K402,33)))),ISERROR(SEARCH("Side",INDIRECT(ADDRESS($K402,33))))),INDIRECT(ADDRESS($K402,COLUMN())),0),0),IF($L402&gt;0,IF(AND(INDIRECT(ADDRESS($L402,44))=0,INDIRECT(ADDRESS($L402,38))="UL",ISERROR(SEARCH("Rear",INDIRECT(ADDRESS($L402,33)))),ISERROR(SEARCH("Side",INDIRECT(ADDRESS($L402,33))))),INDIRECT(ADDRESS($L402,COLUMN())),0),0),IF($M402&gt;0,IF(AND(INDIRECT(ADDRESS($M402,44))=0,INDIRECT(ADDRESS($M402,38))="UL",ISERROR(SEARCH("Rear",INDIRECT(ADDRESS($M402,33)))),ISERROR(SEARCH("Side",INDIRECT(ADDRESS($M402,33))))),INDIRECT(ADDRESS($M402,COLUMN())),0),0))</f>
        <v>0.22222222222222221</v>
      </c>
      <c r="BX402" s="57">
        <f t="shared" ref="BX402:BX409" ca="1" si="276">IF(BV402="S",AV402,BW402)</f>
        <v>0.22222222222222221</v>
      </c>
      <c r="BY402" s="57" cm="1">
        <f t="array" aca="1" ref="BY402" ca="1">SUM(IF($C402&gt;0,IF(AND(INDIRECT(ADDRESS($C402,44))=0,INDIRECT(ADDRESS($C402,38))="UL"),INDIRECT(ADDRESS($C402,COLUMN())),0),0),IF($D402&gt;0,IF(AND(INDIRECT(ADDRESS($D402,44))=0,INDIRECT(ADDRESS($D402,38))="UL"),INDIRECT(ADDRESS($D402,COLUMN())),0),0),IF($E402&gt;0,IF(AND(INDIRECT(ADDRESS($E402,44))=0,INDIRECT(ADDRESS($E402,38))="UL"),INDIRECT(ADDRESS($E402,COLUMN())),0),0),IF($F402&gt;0,IF(AND(INDIRECT(ADDRESS($F402,44))=0,INDIRECT(ADDRESS($F402,38))="UL"),INDIRECT(ADDRESS($F402,COLUMN())),0),0),IF($G402&gt;0,IF(AND(INDIRECT(ADDRESS($G402,44))=0,INDIRECT(ADDRESS($G402,38))="UL"),INDIRECT(ADDRESS($G402,COLUMN())),0),0),IF($H402&gt;0,IF(AND(INDIRECT(ADDRESS($H402,44))=0,INDIRECT(ADDRESS($H402,38))="UL"),INDIRECT(ADDRESS($H402,COLUMN())),0),0),IF($I402&gt;0,IF(AND(INDIRECT(ADDRESS($I402,44))=0,INDIRECT(ADDRESS($I402,38))="UL"),INDIRECT(ADDRESS($I402,COLUMN())),0),0),IF($J402&gt;0,IF(AND(INDIRECT(ADDRESS($J402,44))=0,INDIRECT(ADDRESS($J402,38))="UL"),INDIRECT(ADDRESS($J402,COLUMN())),0),0),IF($K402&gt;0,IF(AND(INDIRECT(ADDRESS($K402,44))=0,INDIRECT(ADDRESS($K402,38))="UL"),INDIRECT(ADDRESS($K402,COLUMN())),0),0),IF($L402&gt;0,IF(AND(INDIRECT(ADDRESS($L402,44))=0,INDIRECT(ADDRESS($L402,38))="UL"),INDIRECT(ADDRESS($L402,COLUMN())),0),0),IF($M402&gt;0,IF(AND(INDIRECT(ADDRESS($M402,44))=0,INDIRECT(ADDRESS($M402,38))="UL"),INDIRECT(ADDRESS($M402,COLUMN())),0),0))</f>
        <v>7.407407407407407E-2</v>
      </c>
      <c r="BZ402" s="57" cm="1">
        <f t="array" aca="1" ref="BZ402" ca="1">SUM(IF($C402&gt;0,IF(AND(INDIRECT(ADDRESS($C402,44))=0,INDIRECT(ADDRESS($C402,38))="UL"),INDIRECT(ADDRESS($C402,COLUMN())),0),0),IF($D402&gt;0,IF(AND(INDIRECT(ADDRESS($D402,44))=0,INDIRECT(ADDRESS($D402,38))="UL"),INDIRECT(ADDRESS($D402,COLUMN())),0),0),IF($E402&gt;0,IF(AND(INDIRECT(ADDRESS($E402,44))=0,INDIRECT(ADDRESS($E402,38))="UL"),INDIRECT(ADDRESS($E402,COLUMN())),0),0),IF($F402&gt;0,IF(AND(INDIRECT(ADDRESS($F402,44))=0,INDIRECT(ADDRESS($F402,38))="UL"),INDIRECT(ADDRESS($F402,COLUMN())),0),0),IF($G402&gt;0,IF(AND(INDIRECT(ADDRESS($G402,44))=0,INDIRECT(ADDRESS($G402,38))="UL"),INDIRECT(ADDRESS($G402,COLUMN())),0),0),IF($H402&gt;0,IF(AND(INDIRECT(ADDRESS($H402,44))=0,INDIRECT(ADDRESS($H402,38))="UL"),INDIRECT(ADDRESS($H402,COLUMN())),0),0),IF($I402&gt;0,IF(AND(INDIRECT(ADDRESS($I402,44))=0,INDIRECT(ADDRESS($I402,38))="UL"),INDIRECT(ADDRESS($I402,COLUMN())),0),0),IF($J402&gt;0,IF(AND(INDIRECT(ADDRESS($J402,44))=0,INDIRECT(ADDRESS($J402,38))="UL"),INDIRECT(ADDRESS($J402,COLUMN())),0),0),IF($K402&gt;0,IF(AND(INDIRECT(ADDRESS($K402,44))=0,INDIRECT(ADDRESS($K402,38))="UL"),INDIRECT(ADDRESS($K402,COLUMN())),0),0),IF($L402&gt;0,IF(AND(INDIRECT(ADDRESS($L402,44))=0,INDIRECT(ADDRESS($L402,38))="UL"),INDIRECT(ADDRESS($L402,COLUMN())),0),0),IF($M402&gt;0,IF(AND(INDIRECT(ADDRESS($M402,44))=0,INDIRECT(ADDRESS($M402,38))="UL"),INDIRECT(ADDRESS($M402,COLUMN())),0),0))</f>
        <v>0.29629629629629628</v>
      </c>
      <c r="CA402" s="57">
        <f t="shared" ref="CA402:CA409" ca="1" si="277">IF(BV402="S",BY402,BZ402)</f>
        <v>0.29629629629629628</v>
      </c>
      <c r="CB402" s="57" cm="1">
        <f t="array" aca="1" ref="CB402" ca="1">SUM(IF($C402&gt;0,IF(AND(INDIRECT(ADDRESS($C402,44))=0,INDIRECT(ADDRESS($C402,38))&lt;&gt;"UL"),INDIRECT(ADDRESS($C402,COLUMN())),0),0),IF($D402&gt;0,IF(AND(INDIRECT(ADDRESS($D402,44))=0,INDIRECT(ADDRESS($D402,38))&lt;&gt;"UL"),INDIRECT(ADDRESS($D402,COLUMN())),0),0),IF($E402&gt;0,IF(AND(INDIRECT(ADDRESS($E402,44))=0,INDIRECT(ADDRESS($E402,38))&lt;&gt;"UL"),INDIRECT(ADDRESS($E402,COLUMN())),0),0),IF($F402&gt;0,IF(AND(INDIRECT(ADDRESS($F402,44))=0,INDIRECT(ADDRESS($F402,38))&lt;&gt;"UL"),INDIRECT(ADDRESS($F402,COLUMN())),0),0),IF($G402&gt;0,IF(AND(INDIRECT(ADDRESS($G402,44))=0,INDIRECT(ADDRESS($G402,38))&lt;&gt;"UL"),INDIRECT(ADDRESS($G402,COLUMN())),0),0),IF($H402&gt;0,IF(AND(INDIRECT(ADDRESS($H402,44))=0,INDIRECT(ADDRESS($H402,38))&lt;&gt;"UL"),INDIRECT(ADDRESS($H402,COLUMN())),0),0),IF($I402&gt;0,IF(AND(INDIRECT(ADDRESS($I402,44))=0,INDIRECT(ADDRESS($I402,38))&lt;&gt;"UL"),INDIRECT(ADDRESS($I402,COLUMN())),0),0),IF($J402&gt;0,IF(AND(INDIRECT(ADDRESS($J402,44))=0,INDIRECT(ADDRESS($J402,38))&lt;&gt;"UL"),INDIRECT(ADDRESS($J402,COLUMN())),0),0),IF($K402&gt;0,IF(AND(INDIRECT(ADDRESS($K402,44))=0,INDIRECT(ADDRESS($K402,38))&lt;&gt;"UL"),INDIRECT(ADDRESS($K402,COLUMN())),0),0),IF($L402&gt;0,IF(AND(INDIRECT(ADDRESS($L402,44))=0,INDIRECT(ADDRESS($L402,38))&lt;&gt;"UL"),INDIRECT(ADDRESS($L402,COLUMN())),0),0),IF($M402&gt;0,IF(AND(INDIRECT(ADDRESS($M402,44))=0,INDIRECT(ADDRESS($M402,38))&lt;&gt;"UL"),INDIRECT(ADDRESS($M402,COLUMN())),0),0))</f>
        <v>0</v>
      </c>
      <c r="CC402" s="57">
        <f t="shared" ref="CC402:CC409" ca="1" si="278">IF(BV402="S",BH402,CB402)</f>
        <v>0</v>
      </c>
      <c r="CD402" s="57" cm="1">
        <f t="array" aca="1" ref="CD402" ca="1">SUM(IF($C402&gt;0,IF(AND(INDIRECT(ADDRESS($C402,44))=0,INDIRECT(ADDRESS($C402,38))&lt;&gt;"UL"),INDIRECT(ADDRESS($C402,COLUMN())),0),0),IF($D402&gt;0,IF(AND(INDIRECT(ADDRESS($D402,44))=0,INDIRECT(ADDRESS($D402,38))&lt;&gt;"UL"),INDIRECT(ADDRESS($D402,COLUMN())),0),0),IF($E402&gt;0,IF(AND(INDIRECT(ADDRESS($E402,44))=0,INDIRECT(ADDRESS($E402,38))&lt;&gt;"UL"),INDIRECT(ADDRESS($E402,COLUMN())),0),0),IF($F402&gt;0,IF(AND(INDIRECT(ADDRESS($F402,44))=0,INDIRECT(ADDRESS($F402,38))&lt;&gt;"UL"),INDIRECT(ADDRESS($F402,COLUMN())),0),0),IF($G402&gt;0,IF(AND(INDIRECT(ADDRESS($G402,44))=0,INDIRECT(ADDRESS($G402,38))&lt;&gt;"UL"),INDIRECT(ADDRESS($G402,COLUMN())),0),0),IF($H402&gt;0,IF(AND(INDIRECT(ADDRESS($H402,44))=0,INDIRECT(ADDRESS($H402,38))&lt;&gt;"UL"),INDIRECT(ADDRESS($H402,COLUMN())),0),0),IF($I402&gt;0,IF(AND(INDIRECT(ADDRESS($I402,44))=0,INDIRECT(ADDRESS($I402,38))&lt;&gt;"UL"),INDIRECT(ADDRESS($I402,COLUMN())),0),0),IF($J402&gt;0,IF(AND(INDIRECT(ADDRESS($J402,44))=0,INDIRECT(ADDRESS($J402,38))&lt;&gt;"UL"),INDIRECT(ADDRESS($J402,COLUMN())),0),0),IF($K402&gt;0,IF(AND(INDIRECT(ADDRESS($K402,44))=0,INDIRECT(ADDRESS($K402,38))&lt;&gt;"UL"),INDIRECT(ADDRESS($K402,COLUMN())),0),0),IF($L402&gt;0,IF(AND(INDIRECT(ADDRESS($L402,44))=0,INDIRECT(ADDRESS($L402,38))&lt;&gt;"UL"),INDIRECT(ADDRESS($L402,COLUMN())),0),0),IF($M402&gt;0,IF(AND(INDIRECT(ADDRESS($M402,44))=0,INDIRECT(ADDRESS($M402,38))&lt;&gt;"UL"),INDIRECT(ADDRESS($M402,COLUMN())),0),0))</f>
        <v>0</v>
      </c>
      <c r="CE402" s="57" cm="1">
        <f t="array" aca="1" ref="CE402" ca="1">SUM(IF($C402&gt;0,IF(AND(INDIRECT(ADDRESS($C402,44))=0,INDIRECT(ADDRESS($C402,38))&lt;&gt;"UL"),INDIRECT(ADDRESS($C402,COLUMN())),0),0),IF($D402&gt;0,IF(AND(INDIRECT(ADDRESS($D402,44))=0,INDIRECT(ADDRESS($D402,38))&lt;&gt;"UL"),INDIRECT(ADDRESS($D402,COLUMN())),0),0),IF($E402&gt;0,IF(AND(INDIRECT(ADDRESS($E402,44))=0,INDIRECT(ADDRESS($E402,38))&lt;&gt;"UL"),INDIRECT(ADDRESS($E402,COLUMN())),0),0),IF($F402&gt;0,IF(AND(INDIRECT(ADDRESS($F402,44))=0,INDIRECT(ADDRESS($F402,38))&lt;&gt;"UL"),INDIRECT(ADDRESS($F402,COLUMN())),0),0),IF($G402&gt;0,IF(AND(INDIRECT(ADDRESS($G402,44))=0,INDIRECT(ADDRESS($G402,38))&lt;&gt;"UL"),INDIRECT(ADDRESS($G402,COLUMN())),0),0),IF($H402&gt;0,IF(AND(INDIRECT(ADDRESS($H402,44))=0,INDIRECT(ADDRESS($H402,38))&lt;&gt;"UL"),INDIRECT(ADDRESS($H402,COLUMN())),0),0),IF($I402&gt;0,IF(AND(INDIRECT(ADDRESS($I402,44))=0,INDIRECT(ADDRESS($I402,38))&lt;&gt;"UL"),INDIRECT(ADDRESS($I402,COLUMN())),0),0),IF($J402&gt;0,IF(AND(INDIRECT(ADDRESS($J402,44))=0,INDIRECT(ADDRESS($J402,38))&lt;&gt;"UL"),INDIRECT(ADDRESS($J402,COLUMN())),0),0),IF($K402&gt;0,IF(AND(INDIRECT(ADDRESS($K402,44))=0,INDIRECT(ADDRESS($K402,38))&lt;&gt;"UL"),INDIRECT(ADDRESS($K402,COLUMN())),0),0),IF($L402&gt;0,IF(AND(INDIRECT(ADDRESS($L402,44))=0,INDIRECT(ADDRESS($L402,38))&lt;&gt;"UL"),INDIRECT(ADDRESS($L402,COLUMN())),0),0),IF($M402&gt;0,IF(AND(INDIRECT(ADDRESS($M402,44))=0,INDIRECT(ADDRESS($M402,38))&lt;&gt;"UL"),INDIRECT(ADDRESS($M402,COLUMN())),0),0))</f>
        <v>0</v>
      </c>
      <c r="CF402" s="57">
        <f t="shared" ref="CF402:CF409" ca="1" si="279">IF(BV402="S",CD402,CE402)</f>
        <v>0</v>
      </c>
      <c r="CG402" s="57">
        <f t="shared" ref="CG402:CG409" ca="1" si="280">IF(AD402&lt;BG402,((((BX402+CC402)*AB402)+((CA402+CF402)*(1-AB402)))*AD402),((((BX402*AB402)+((CA402)*(1-AB402)))*AD402)+(((CC402*AB402)+((CF402))*(1-AB402)))*BG402))</f>
        <v>0.55266822163374274</v>
      </c>
      <c r="CH402" s="57">
        <f t="shared" ref="CH402:CH409" ca="1" si="281">CG402/N402</f>
        <v>2.5121282801533761E-2</v>
      </c>
      <c r="CI402" s="19">
        <f t="shared" ref="CI402:CI409" ca="1" si="282">AD402*X402</f>
        <v>25.277829333221163</v>
      </c>
      <c r="CJ402" s="19"/>
      <c r="CK402" s="57" cm="1">
        <f t="array" aca="1" ref="CK402" ca="1">IF(AU402="S", SUM(IF($C402&gt;0,IF(INDIRECT(ADDRESS($C402,43))&lt;&gt;1,INDIRECT(ADDRESS($C402,48)),0),0), IF($D402&gt;0,IF(INDIRECT(ADDRESS($D402,43))&lt;&gt;1,INDIRECT(ADDRESS($D402,48)),0),0), IF($E402&gt;0,IF(INDIRECT(ADDRESS($E402,43))&lt;&gt;1,INDIRECT(ADDRESS($E402,48)),0),0), IF($F402&gt;0,IF(INDIRECT(ADDRESS($F402,43))&lt;&gt;1,INDIRECT(ADDRESS($F402,48)),0),0), IF($G402&gt;0,IF(INDIRECT(ADDRESS($G402,43))&lt;&gt;1,INDIRECT(ADDRESS($G402,48)),0),0), IF($H402&gt;0,IF(INDIRECT(ADDRESS($H402,43))&lt;&gt;1,INDIRECT(ADDRESS($H402,48)),0),0), IF($I402&gt;0,IF(INDIRECT(ADDRESS($I402,43))&lt;&gt;1,INDIRECT(ADDRESS($I402,48)),0),0), IF($J402&gt;0,IF(INDIRECT(ADDRESS($J402,43))&lt;&gt;1,INDIRECT(ADDRESS($J402,48)),0),0), IF($K402&gt;0,IF(INDIRECT(ADDRESS($K402,43))&lt;&gt;1,INDIRECT(ADDRESS($K402,48)),0),0), IF($L402&gt;0,IF(INDIRECT(ADDRESS($L402,43))&lt;&gt;1,INDIRECT(ADDRESS($L402,48)),0),0), IF($M402&gt;0,IF(INDIRECT(ADDRESS($M402,43))&lt;&gt;1,INDIRECT(ADDRESS($M402,48)),0),0)), IF(AU402="L",SUM(IF($C402&gt;0,IF(INDIRECT(ADDRESS($C402,43))&lt;&gt;1,INDIRECT(ADDRESS($C402,50)),0),0), IF($D402&gt;0,IF(INDIRECT(ADDRESS($D402,43))&lt;&gt;1,INDIRECT(ADDRESS($D402,50)),0),0), IF($E402&gt;0,IF(INDIRECT(ADDRESS($E402,43))&lt;&gt;1,INDIRECT(ADDRESS($E402,50)),0),0), IF($F402&gt;0,IF(INDIRECT(ADDRESS($F402,43))&lt;&gt;1,INDIRECT(ADDRESS($F402,50)),0),0), IF($G402&gt;0,IF(INDIRECT(ADDRESS($G402,43))&lt;&gt;1,INDIRECT(ADDRESS($G402,50)),0),0), IF($G402&gt;0,IF(INDIRECT(ADDRESS($G402,43))&lt;&gt;1,INDIRECT(ADDRESS($G402,50)),0),0), IF($H402&gt;0,IF(INDIRECT(ADDRESS($H402,43))&lt;&gt;1,INDIRECT(ADDRESS($H402,50)),0),0), IF($I402&gt;0,IF(INDIRECT(ADDRESS($I402,43))&lt;&gt;1,INDIRECT(ADDRESS($I402,50)),0),0), IF($J402&gt;0,IF(INDIRECT(ADDRESS($J402,43))&lt;&gt;1,INDIRECT(ADDRESS($J402,50)),0),0), IF($K402&gt;0,IF(INDIRECT(ADDRESS($K402,43))&lt;&gt;1,INDIRECT(ADDRESS($K402,50)),0),0), IF($L402&gt;0,IF(INDIRECT(ADDRESS($L402,43))&lt;&gt;1,INDIRECT(ADDRESS($L402,50)),0),0), IF($M402&gt;0,IF(INDIRECT(ADDRESS($M402,43))&lt;&gt;1,INDIRECT(ADDRESS($M402,50)),0),0)), SUM(IF($C402&gt;0,IF(INDIRECT(ADDRESS($C402,43))&lt;&gt;1,INDIRECT(ADDRESS($C402,49)),0),0), IF($D402&gt;0,IF(INDIRECT(ADDRESS($D402,43))&lt;&gt;1,INDIRECT(ADDRESS($D402,49)),0),0), IF($E402&gt;0,IF(INDIRECT(ADDRESS($E402,43))&lt;&gt;1,INDIRECT(ADDRESS($E402,49)),0),0), IF($F402&gt;0,IF(INDIRECT(ADDRESS($F402,43))&lt;&gt;1,INDIRECT(ADDRESS($F402,49)),0),0), IF($G402&gt;0,IF(INDIRECT(ADDRESS($G402,43))&lt;&gt;1,INDIRECT(ADDRESS($G402,49)),0),0), IF($G402&gt;0,IF(INDIRECT(ADDRESS($G402,43))&lt;&gt;1,INDIRECT(ADDRESS($G402,49)),0),0), IF($H402&gt;0,IF(INDIRECT(ADDRESS($H402,43))&lt;&gt;1,INDIRECT(ADDRESS($H402,49)),0),0), IF($I402&gt;0,IF(INDIRECT(ADDRESS($I402,43))&lt;&gt;1,INDIRECT(ADDRESS($I402,49)),0),0), IF($J402&gt;0,IF(INDIRECT(ADDRESS($J402,43))&lt;&gt;1,INDIRECT(ADDRESS($J402,49)),0),0), IF($K402&gt;0,IF(INDIRECT(ADDRESS($K402,43))&lt;&gt;1,INDIRECT(ADDRESS($K402,49)),0),0), IF($L402&gt;0,IF(INDIRECT(ADDRESS($L402,43))&lt;&gt;1,INDIRECT(ADDRESS($L402,49)),0),0), IF($M402&gt;0,IF(INDIRECT(ADDRESS($M402,43))&lt;&gt;1,INDIRECT(ADDRESS($M402,49)),0),0))))</f>
        <v>0.88888888888888884</v>
      </c>
      <c r="CL402" s="57" cm="1">
        <f t="array" aca="1" ref="CL402" ca="1">SUM(IF($C402&gt;0,IF(INDIRECT(ADDRESS($C402,44))=1,INDIRECT(ADDRESS($C402,90)),0),0), IF($D402&gt;0,IF(INDIRECT(ADDRESS($D402,44))=1,INDIRECT(ADDRESS($D402,90)),0),0), IF($E402&gt;0,IF(INDIRECT(ADDRESS($E402,44))=1,INDIRECT(ADDRESS($E402,90)),0),0), IF($F402&gt;0,IF(INDIRECT(ADDRESS($F402,44))=1,INDIRECT(ADDRESS($F402,90)),0),0), IF($G402&gt;0,IF(INDIRECT(ADDRESS($G402,44))=1,INDIRECT(ADDRESS($G402,90)),0),0), IF($H402&gt;0,IF(INDIRECT(ADDRESS($H402,44))=1,INDIRECT(ADDRESS($H402,90)),0),0), IF($I402&gt;0,IF(INDIRECT(ADDRESS($I402,44))=1,INDIRECT(ADDRESS($I402,90)),0),0), IF($J402&gt;0,IF(INDIRECT(ADDRESS($J402,44))=1,INDIRECT(ADDRESS($J402,90)),0),0), IF($K402&gt;0,IF(INDIRECT(ADDRESS($K402,44))=1,INDIRECT(ADDRESS($K402,90)),0),0), IF($L402&gt;0,IF(INDIRECT(ADDRESS($L402,44))=1,INDIRECT(ADDRESS($L402,90)),0),0), IF($M402&gt;0,IF(INDIRECT(ADDRESS($M402,44))=1,INDIRECT(ADDRESS($M402,90)),0),0))</f>
        <v>0</v>
      </c>
      <c r="CM402" s="56">
        <f t="shared" ref="CM402:CM409" ca="1" si="283">((BU402/$BU$34)^$BU$296)</f>
        <v>0.78341843119617516</v>
      </c>
      <c r="CN402" s="59"/>
    </row>
    <row r="403" spans="1:93" x14ac:dyDescent="0.25">
      <c r="A403" s="219" t="s">
        <v>579</v>
      </c>
      <c r="B403" s="220">
        <v>375</v>
      </c>
      <c r="C403" s="220">
        <v>384</v>
      </c>
      <c r="D403" s="220"/>
      <c r="E403" s="220"/>
      <c r="F403" s="220"/>
      <c r="G403" s="220"/>
      <c r="H403" s="220"/>
      <c r="I403" s="220"/>
      <c r="J403" s="220"/>
      <c r="K403" s="220"/>
      <c r="L403" s="220"/>
      <c r="M403" s="220"/>
      <c r="N403" s="67">
        <f t="shared" ca="1" si="266"/>
        <v>24</v>
      </c>
      <c r="O403" s="67" t="str" cm="1">
        <f t="array" aca="1" ref="O403" ca="1">INDIRECT(ADDRESS($B403,COLUMN()))</f>
        <v>Fighter</v>
      </c>
      <c r="P403" s="67" cm="1">
        <f t="array" aca="1" ref="P403" ca="1">INDIRECT(ADDRESS($B403,COLUMN()))</f>
        <v>2</v>
      </c>
      <c r="Q403" s="67" cm="1">
        <f t="array" aca="1" ref="Q403" ca="1">INDIRECT(ADDRESS($B403,COLUMN()))</f>
        <v>0</v>
      </c>
      <c r="R403" s="67" cm="1">
        <f t="array" aca="1" ref="R403" ca="1">INDIRECT(ADDRESS($B403,COLUMN()))</f>
        <v>0</v>
      </c>
      <c r="S403" s="67" cm="1">
        <f t="array" aca="1" ref="S403" ca="1">INDIRECT(ADDRESS($B403,COLUMN()))</f>
        <v>4</v>
      </c>
      <c r="T403" s="67" t="str" cm="1">
        <f t="array" aca="1" ref="T403" ca="1">INDIRECT(ADDRESS($B403,COLUMN()))</f>
        <v>1-8</v>
      </c>
      <c r="U403" s="67" cm="1">
        <f t="array" aca="1" ref="U403" ca="1">INDIRECT(ADDRESS($B403,COLUMN()))</f>
        <v>8</v>
      </c>
      <c r="V403" s="67" cm="1">
        <f t="array" aca="1" ref="V403" ca="1">INDIRECT(ADDRESS($B403,COLUMN()))</f>
        <v>0</v>
      </c>
      <c r="W403" s="67" cm="1">
        <f t="array" aca="1" ref="W403" ca="1">INDIRECT(ADDRESS($B403,COLUMN()))</f>
        <v>2</v>
      </c>
      <c r="X403" s="67" cm="1">
        <f t="array" aca="1" ref="X403" ca="1">INDIRECT(ADDRESS($B403,COLUMN()))</f>
        <v>9</v>
      </c>
      <c r="Y403" s="67" cm="1">
        <f t="array" aca="1" ref="Y403" ca="1">INDIRECT(ADDRESS($B403,COLUMN()))</f>
        <v>1</v>
      </c>
      <c r="Z403" s="67" cm="1">
        <f t="array" aca="1" ref="Z403" ca="1">INDIRECT(ADDRESS($B403,COLUMN()))</f>
        <v>5</v>
      </c>
      <c r="AA403" s="67" t="str" cm="1">
        <f t="array" aca="1" ref="AA403" ca="1">INDIRECT(ADDRESS($B403,COLUMN()))</f>
        <v>Jink</v>
      </c>
      <c r="AB403" s="56">
        <f t="shared" ca="1" si="263"/>
        <v>1.0862535845082792</v>
      </c>
      <c r="AC403" s="56">
        <f t="shared" ca="1" si="264"/>
        <v>1.4108251041927204</v>
      </c>
      <c r="AD403" s="56">
        <f t="shared" ca="1" si="265"/>
        <v>2.4536088768569058</v>
      </c>
      <c r="AF403" s="52"/>
      <c r="AG403" s="52"/>
      <c r="AH403" s="57"/>
      <c r="AI403" s="57"/>
      <c r="AJ403" s="57"/>
      <c r="AK403" s="57"/>
      <c r="AL403" s="57"/>
      <c r="AM403" s="57"/>
      <c r="AN403" s="57"/>
      <c r="AO403" s="57"/>
      <c r="AP403" s="57"/>
      <c r="AQ403" s="57"/>
      <c r="AR403" s="57"/>
      <c r="AS403" s="57"/>
      <c r="AT403" s="52"/>
      <c r="AU403" s="54" t="s">
        <v>33</v>
      </c>
      <c r="AV403" s="57" cm="1">
        <f t="array" aca="1" ref="AV403" ca="1">SUM(IF($C403&gt;0,IF(AND(INDIRECT(ADDRESS($C403,44))=0,INDIRECT(ADDRESS($C403,38))="UL",ISERROR(SEARCH("Rear",INDIRECT(ADDRESS($C403,33)))),ISERROR(SEARCH("Side",INDIRECT(ADDRESS($C403,33))))),INDIRECT(ADDRESS($C403,COLUMN())),0),0),IF($D403&gt;0,IF(AND(INDIRECT(ADDRESS($D403,44))=0,INDIRECT(ADDRESS($D403,38))="UL",ISERROR(SEARCH("Rear",INDIRECT(ADDRESS($D403,33)))),ISERROR(SEARCH("Side",INDIRECT(ADDRESS($D403,33))))),INDIRECT(ADDRESS($D403,COLUMN())),0),0),IF($E403&gt;0,IF(AND(INDIRECT(ADDRESS($E403,44))=0,INDIRECT(ADDRESS($E403,38))="UL",ISERROR(SEARCH("Rear",INDIRECT(ADDRESS($E403,33)))),ISERROR(SEARCH("Side",INDIRECT(ADDRESS($E403,33))))),INDIRECT(ADDRESS($E403,COLUMN())),0),0),IF($F403&gt;0,IF(AND(INDIRECT(ADDRESS($F403,44))=0,INDIRECT(ADDRESS($F403,38))="UL",ISERROR(SEARCH("Rear",INDIRECT(ADDRESS($F403,33)))),ISERROR(SEARCH("Side",INDIRECT(ADDRESS($F403,33))))),INDIRECT(ADDRESS($F403,COLUMN())),0),0),IF($G403&gt;0,IF(AND(INDIRECT(ADDRESS($G403,44))=0,INDIRECT(ADDRESS($G403,38))="UL",ISERROR(SEARCH("Rear",INDIRECT(ADDRESS($G403,33)))),ISERROR(SEARCH("Side",INDIRECT(ADDRESS($G403,33))))),INDIRECT(ADDRESS($G403,COLUMN())),0),0),IF($H403&gt;0,IF(AND(INDIRECT(ADDRESS($H403,44))=0,INDIRECT(ADDRESS($H403,38))="UL",ISERROR(SEARCH("Rear",INDIRECT(ADDRESS($H403,33)))),ISERROR(SEARCH("Side",INDIRECT(ADDRESS($H403,33))))),INDIRECT(ADDRESS($H403,COLUMN())),0),0),IF($I403&gt;0,IF(AND(INDIRECT(ADDRESS($I403,44))=0,INDIRECT(ADDRESS($I403,38))="UL",ISERROR(SEARCH("Rear",INDIRECT(ADDRESS($I403,33)))),ISERROR(SEARCH("Side",INDIRECT(ADDRESS($I403,33))))),INDIRECT(ADDRESS($I403,COLUMN())),0),0),IF($J403&gt;0,IF(AND(INDIRECT(ADDRESS($J403,44))=0,INDIRECT(ADDRESS($J403,38))="UL",ISERROR(SEARCH("Rear",INDIRECT(ADDRESS($J403,33)))),ISERROR(SEARCH("Side",INDIRECT(ADDRESS($J403,33))))),INDIRECT(ADDRESS($J403,COLUMN())),0),0),IF($K403&gt;0,IF(AND(INDIRECT(ADDRESS($K403,44))=0,INDIRECT(ADDRESS($K403,38))="UL",ISERROR(SEARCH("Rear",INDIRECT(ADDRESS($K403,33)))),ISERROR(SEARCH("Side",INDIRECT(ADDRESS($K403,33))))),INDIRECT(ADDRESS($K403,COLUMN())),0),0),IF($L403&gt;0,IF(AND(INDIRECT(ADDRESS($L403,44))=0,INDIRECT(ADDRESS($L403,38))="UL",ISERROR(SEARCH("Rear",INDIRECT(ADDRESS($L403,33)))),ISERROR(SEARCH("Side",INDIRECT(ADDRESS($L403,33))))),INDIRECT(ADDRESS($L403,COLUMN())),0),0),IF($M403&gt;0,IF(AND(INDIRECT(ADDRESS($M403,44))=0,INDIRECT(ADDRESS($M403,38))="UL",ISERROR(SEARCH("Rear",INDIRECT(ADDRESS($M403,33)))),ISERROR(SEARCH("Side",INDIRECT(ADDRESS($M403,33))))),INDIRECT(ADDRESS($M403,COLUMN())),0),0))</f>
        <v>0.88888888888888884</v>
      </c>
      <c r="AW403" s="57" cm="1">
        <f t="array" aca="1" ref="AW403" ca="1">SUM(IF($C403&gt;0,IF(AND(INDIRECT(ADDRESS($C403,44))=0,INDIRECT(ADDRESS($C403,38))="UL",ISERROR(SEARCH("Rear",INDIRECT(ADDRESS($C403,33)))),ISERROR(SEARCH("Side",INDIRECT(ADDRESS($C403,33))))),INDIRECT(ADDRESS($C403,COLUMN())),0),0),IF($D403&gt;0,IF(AND(INDIRECT(ADDRESS($D403,44))=0,INDIRECT(ADDRESS($D403,38))="UL",ISERROR(SEARCH("Rear",INDIRECT(ADDRESS($D403,33)))),ISERROR(SEARCH("Side",INDIRECT(ADDRESS($D403,33))))),INDIRECT(ADDRESS($D403,COLUMN())),0),0),IF($E403&gt;0,IF(AND(INDIRECT(ADDRESS($E403,44))=0,INDIRECT(ADDRESS($E403,38))="UL",ISERROR(SEARCH("Rear",INDIRECT(ADDRESS($E403,33)))),ISERROR(SEARCH("Side",INDIRECT(ADDRESS($E403,33))))),INDIRECT(ADDRESS($E403,COLUMN())),0),0),IF($F403&gt;0,IF(AND(INDIRECT(ADDRESS($F403,44))=0,INDIRECT(ADDRESS($F403,38))="UL",ISERROR(SEARCH("Rear",INDIRECT(ADDRESS($F403,33)))),ISERROR(SEARCH("Side",INDIRECT(ADDRESS($F403,33))))),INDIRECT(ADDRESS($F403,COLUMN())),0),0),IF($G403&gt;0,IF(AND(INDIRECT(ADDRESS($G403,44))=0,INDIRECT(ADDRESS($G403,38))="UL",ISERROR(SEARCH("Rear",INDIRECT(ADDRESS($G403,33)))),ISERROR(SEARCH("Side",INDIRECT(ADDRESS($G403,33))))),INDIRECT(ADDRESS($G403,COLUMN())),0),0),IF($H403&gt;0,IF(AND(INDIRECT(ADDRESS($H403,44))=0,INDIRECT(ADDRESS($H403,38))="UL",ISERROR(SEARCH("Rear",INDIRECT(ADDRESS($H403,33)))),ISERROR(SEARCH("Side",INDIRECT(ADDRESS($H403,33))))),INDIRECT(ADDRESS($H403,COLUMN())),0),0),IF($I403&gt;0,IF(AND(INDIRECT(ADDRESS($I403,44))=0,INDIRECT(ADDRESS($I403,38))="UL",ISERROR(SEARCH("Rear",INDIRECT(ADDRESS($I403,33)))),ISERROR(SEARCH("Side",INDIRECT(ADDRESS($I403,33))))),INDIRECT(ADDRESS($I403,COLUMN())),0),0),IF($J403&gt;0,IF(AND(INDIRECT(ADDRESS($J403,44))=0,INDIRECT(ADDRESS($J403,38))="UL",ISERROR(SEARCH("Rear",INDIRECT(ADDRESS($J403,33)))),ISERROR(SEARCH("Side",INDIRECT(ADDRESS($J403,33))))),INDIRECT(ADDRESS($J403,COLUMN())),0),0),IF($K403&gt;0,IF(AND(INDIRECT(ADDRESS($K403,44))=0,INDIRECT(ADDRESS($K403,38))="UL",ISERROR(SEARCH("Rear",INDIRECT(ADDRESS($K403,33)))),ISERROR(SEARCH("Side",INDIRECT(ADDRESS($K403,33))))),INDIRECT(ADDRESS($K403,COLUMN())),0),0),IF($L403&gt;0,IF(AND(INDIRECT(ADDRESS($L403,44))=0,INDIRECT(ADDRESS($L403,38))="UL",ISERROR(SEARCH("Rear",INDIRECT(ADDRESS($L403,33)))),ISERROR(SEARCH("Side",INDIRECT(ADDRESS($L403,33))))),INDIRECT(ADDRESS($L403,COLUMN())),0),0),IF($M403&gt;0,IF(AND(INDIRECT(ADDRESS($M403,44))=0,INDIRECT(ADDRESS($M403,38))="UL",ISERROR(SEARCH("Rear",INDIRECT(ADDRESS($M403,33)))),ISERROR(SEARCH("Side",INDIRECT(ADDRESS($M403,33))))),INDIRECT(ADDRESS($M403,COLUMN())),0),0))</f>
        <v>0.44444444444444442</v>
      </c>
      <c r="AX403" s="57" cm="1">
        <f t="array" aca="1" ref="AX403" ca="1">SUM(IF($C403&gt;0,IF(AND(INDIRECT(ADDRESS($C403,44))=0,INDIRECT(ADDRESS($C403,38))="UL",ISERROR(SEARCH("Rear",INDIRECT(ADDRESS($C403,33)))),ISERROR(SEARCH("Side",INDIRECT(ADDRESS($C403,33))))),INDIRECT(ADDRESS($C403,COLUMN())),0),0),IF($D403&gt;0,IF(AND(INDIRECT(ADDRESS($D403,44))=0,INDIRECT(ADDRESS($D403,38))="UL",ISERROR(SEARCH("Rear",INDIRECT(ADDRESS($D403,33)))),ISERROR(SEARCH("Side",INDIRECT(ADDRESS($D403,33))))),INDIRECT(ADDRESS($D403,COLUMN())),0),0),IF($E403&gt;0,IF(AND(INDIRECT(ADDRESS($E403,44))=0,INDIRECT(ADDRESS($E403,38))="UL",ISERROR(SEARCH("Rear",INDIRECT(ADDRESS($E403,33)))),ISERROR(SEARCH("Side",INDIRECT(ADDRESS($E403,33))))),INDIRECT(ADDRESS($E403,COLUMN())),0),0),IF($F403&gt;0,IF(AND(INDIRECT(ADDRESS($F403,44))=0,INDIRECT(ADDRESS($F403,38))="UL",ISERROR(SEARCH("Rear",INDIRECT(ADDRESS($F403,33)))),ISERROR(SEARCH("Side",INDIRECT(ADDRESS($F403,33))))),INDIRECT(ADDRESS($F403,COLUMN())),0),0),IF($G403&gt;0,IF(AND(INDIRECT(ADDRESS($G403,44))=0,INDIRECT(ADDRESS($G403,38))="UL",ISERROR(SEARCH("Rear",INDIRECT(ADDRESS($G403,33)))),ISERROR(SEARCH("Side",INDIRECT(ADDRESS($G403,33))))),INDIRECT(ADDRESS($G403,COLUMN())),0),0),IF($H403&gt;0,IF(AND(INDIRECT(ADDRESS($H403,44))=0,INDIRECT(ADDRESS($H403,38))="UL",ISERROR(SEARCH("Rear",INDIRECT(ADDRESS($H403,33)))),ISERROR(SEARCH("Side",INDIRECT(ADDRESS($H403,33))))),INDIRECT(ADDRESS($H403,COLUMN())),0),0),IF($I403&gt;0,IF(AND(INDIRECT(ADDRESS($I403,44))=0,INDIRECT(ADDRESS($I403,38))="UL",ISERROR(SEARCH("Rear",INDIRECT(ADDRESS($I403,33)))),ISERROR(SEARCH("Side",INDIRECT(ADDRESS($I403,33))))),INDIRECT(ADDRESS($I403,COLUMN())),0),0),IF($J403&gt;0,IF(AND(INDIRECT(ADDRESS($J403,44))=0,INDIRECT(ADDRESS($J403,38))="UL",ISERROR(SEARCH("Rear",INDIRECT(ADDRESS($J403,33)))),ISERROR(SEARCH("Side",INDIRECT(ADDRESS($J403,33))))),INDIRECT(ADDRESS($J403,COLUMN())),0),0),IF($K403&gt;0,IF(AND(INDIRECT(ADDRESS($K403,44))=0,INDIRECT(ADDRESS($K403,38))="UL",ISERROR(SEARCH("Rear",INDIRECT(ADDRESS($K403,33)))),ISERROR(SEARCH("Side",INDIRECT(ADDRESS($K403,33))))),INDIRECT(ADDRESS($K403,COLUMN())),0),0),IF($L403&gt;0,IF(AND(INDIRECT(ADDRESS($L403,44))=0,INDIRECT(ADDRESS($L403,38))="UL",ISERROR(SEARCH("Rear",INDIRECT(ADDRESS($L403,33)))),ISERROR(SEARCH("Side",INDIRECT(ADDRESS($L403,33))))),INDIRECT(ADDRESS($L403,COLUMN())),0),0),IF($M403&gt;0,IF(AND(INDIRECT(ADDRESS($M403,44))=0,INDIRECT(ADDRESS($M403,38))="UL",ISERROR(SEARCH("Rear",INDIRECT(ADDRESS($M403,33)))),ISERROR(SEARCH("Side",INDIRECT(ADDRESS($M403,33))))),INDIRECT(ADDRESS($M403,COLUMN())),0),0))</f>
        <v>0</v>
      </c>
      <c r="AY403" s="58">
        <f t="shared" ca="1" si="267"/>
        <v>0.88888888888888884</v>
      </c>
      <c r="AZ403" s="58">
        <f t="shared" ca="1" si="268"/>
        <v>0.44444444444444442</v>
      </c>
      <c r="BA403" s="58" cm="1">
        <f t="array" aca="1" ref="BA403" ca="1">SUM(IF($C403&gt;0,IF(AND(INDIRECT(ADDRESS($C403,44))=0,INDIRECT(ADDRESS($C403,38))="UL"),INDIRECT(ADDRESS($C403,COLUMN())),0),0),IF($D403&gt;0,IF(AND(INDIRECT(ADDRESS($D403,44))=0,INDIRECT(ADDRESS($D403,38))="UL"),INDIRECT(ADDRESS($D403,COLUMN())),0),0),IF($E403&gt;0,IF(AND(INDIRECT(ADDRESS($E403,44))=0,INDIRECT(ADDRESS($E403,38))="UL"),INDIRECT(ADDRESS($E403,COLUMN())),0),0),IF($F403&gt;0,IF(AND(INDIRECT(ADDRESS($F403,44))=0,INDIRECT(ADDRESS($F403,38))="UL"),INDIRECT(ADDRESS($F403,COLUMN())),0),0),IF($G403&gt;0,IF(AND(INDIRECT(ADDRESS($G403,44))=0,INDIRECT(ADDRESS($G403,38))="UL"),INDIRECT(ADDRESS($G403,COLUMN())),0),0),IF($H403&gt;0,IF(AND(INDIRECT(ADDRESS($H403,44))=0,INDIRECT(ADDRESS($H403,38))="UL"),INDIRECT(ADDRESS($H403,COLUMN())),0),0),IF($I403&gt;0,IF(AND(INDIRECT(ADDRESS($I403,44))=0,INDIRECT(ADDRESS($I403,38))="UL"),INDIRECT(ADDRESS($I403,COLUMN())),0),0),IF($J403&gt;0,IF(AND(INDIRECT(ADDRESS($J403,44))=0,INDIRECT(ADDRESS($J403,38))="UL"),INDIRECT(ADDRESS($J403,COLUMN())),0),0),IF($K403&gt;0,IF(AND(INDIRECT(ADDRESS($K403,44))=0,INDIRECT(ADDRESS($K403,38))="UL"),INDIRECT(ADDRESS($K403,COLUMN())),0),0),IF($L403&gt;0,IF(AND(INDIRECT(ADDRESS($L403,44))=0,INDIRECT(ADDRESS($L403,38))="UL"),INDIRECT(ADDRESS($L403,COLUMN())),0),0),IF($M403&gt;0,IF(AND(INDIRECT(ADDRESS($M403,44))=0,INDIRECT(ADDRESS($M403,38))="UL"),INDIRECT(ADDRESS($M403,COLUMN())),0),0))</f>
        <v>0.11851851851851851</v>
      </c>
      <c r="BB403" s="58" cm="1">
        <f t="array" aca="1" ref="BB403" ca="1">SUM(IF($C403&gt;0,IF(AND(INDIRECT(ADDRESS($C403,44))=0,INDIRECT(ADDRESS($C403,38))="UL"),INDIRECT(ADDRESS($C403,COLUMN())),0),0),IF($D403&gt;0,IF(AND(INDIRECT(ADDRESS($D403,44))=0,INDIRECT(ADDRESS($D403,38))="UL"),INDIRECT(ADDRESS($D403,COLUMN())),0),0),IF($E403&gt;0,IF(AND(INDIRECT(ADDRESS($E403,44))=0,INDIRECT(ADDRESS($E403,38))="UL"),INDIRECT(ADDRESS($E403,COLUMN())),0),0),IF($F403&gt;0,IF(AND(INDIRECT(ADDRESS($F403,44))=0,INDIRECT(ADDRESS($F403,38))="UL"),INDIRECT(ADDRESS($F403,COLUMN())),0),0),IF($G403&gt;0,IF(AND(INDIRECT(ADDRESS($G403,44))=0,INDIRECT(ADDRESS($G403,38))="UL"),INDIRECT(ADDRESS($G403,COLUMN())),0),0),IF($H403&gt;0,IF(AND(INDIRECT(ADDRESS($H403,44))=0,INDIRECT(ADDRESS($H403,38))="UL"),INDIRECT(ADDRESS($H403,COLUMN())),0),0),IF($I403&gt;0,IF(AND(INDIRECT(ADDRESS($I403,44))=0,INDIRECT(ADDRESS($I403,38))="UL"),INDIRECT(ADDRESS($I403,COLUMN())),0),0),IF($J403&gt;0,IF(AND(INDIRECT(ADDRESS($J403,44))=0,INDIRECT(ADDRESS($J403,38))="UL"),INDIRECT(ADDRESS($J403,COLUMN())),0),0),IF($K403&gt;0,IF(AND(INDIRECT(ADDRESS($K403,44))=0,INDIRECT(ADDRESS($K403,38))="UL"),INDIRECT(ADDRESS($K403,COLUMN())),0),0),IF($L403&gt;0,IF(AND(INDIRECT(ADDRESS($L403,44))=0,INDIRECT(ADDRESS($L403,38))="UL"),INDIRECT(ADDRESS($L403,COLUMN())),0),0),IF($M403&gt;0,IF(AND(INDIRECT(ADDRESS($M403,44))=0,INDIRECT(ADDRESS($M403,38))="UL"),INDIRECT(ADDRESS($M403,COLUMN())),0),0))</f>
        <v>0.23703703703703702</v>
      </c>
      <c r="BC403" s="58" cm="1">
        <f t="array" aca="1" ref="BC403" ca="1">SUM(IF($C403&gt;0,IF(AND(INDIRECT(ADDRESS($C403,44))=0,INDIRECT(ADDRESS($C403,38))="UL"),INDIRECT(ADDRESS($C403,COLUMN())),0),0),IF($D403&gt;0,IF(AND(INDIRECT(ADDRESS($D403,44))=0,INDIRECT(ADDRESS($D403,38))="UL"),INDIRECT(ADDRESS($D403,COLUMN())),0),0),IF($E403&gt;0,IF(AND(INDIRECT(ADDRESS($E403,44))=0,INDIRECT(ADDRESS($E403,38))="UL"),INDIRECT(ADDRESS($E403,COLUMN())),0),0),IF($F403&gt;0,IF(AND(INDIRECT(ADDRESS($F403,44))=0,INDIRECT(ADDRESS($F403,38))="UL"),INDIRECT(ADDRESS($F403,COLUMN())),0),0),IF($G403&gt;0,IF(AND(INDIRECT(ADDRESS($G403,44))=0,INDIRECT(ADDRESS($G403,38))="UL"),INDIRECT(ADDRESS($G403,COLUMN())),0),0),IF($H403&gt;0,IF(AND(INDIRECT(ADDRESS($H403,44))=0,INDIRECT(ADDRESS($H403,38))="UL"),INDIRECT(ADDRESS($H403,COLUMN())),0),0),IF($I403&gt;0,IF(AND(INDIRECT(ADDRESS($I403,44))=0,INDIRECT(ADDRESS($I403,38))="UL"),INDIRECT(ADDRESS($I403,COLUMN())),0),0),IF($J403&gt;0,IF(AND(INDIRECT(ADDRESS($J403,44))=0,INDIRECT(ADDRESS($J403,38))="UL"),INDIRECT(ADDRESS($J403,COLUMN())),0),0),IF($K403&gt;0,IF(AND(INDIRECT(ADDRESS($K403,44))=0,INDIRECT(ADDRESS($K403,38))="UL"),INDIRECT(ADDRESS($K403,COLUMN())),0),0),IF($L403&gt;0,IF(AND(INDIRECT(ADDRESS($L403,44))=0,INDIRECT(ADDRESS($L403,38))="UL"),INDIRECT(ADDRESS($L403,COLUMN())),0),0),IF($M403&gt;0,IF(AND(INDIRECT(ADDRESS($M403,44))=0,INDIRECT(ADDRESS($M403,38))="UL"),INDIRECT(ADDRESS($M403,COLUMN())),0),0))</f>
        <v>0.11851851851851851</v>
      </c>
      <c r="BD403" s="58" cm="1">
        <f t="array" aca="1" ref="BD403" ca="1">SUM(IF($C403&gt;0,IF(AND(INDIRECT(ADDRESS($C403,44))=0,INDIRECT(ADDRESS($C403,38))="UL"),INDIRECT(ADDRESS($C403,COLUMN())),0),0),IF($D403&gt;0,IF(AND(INDIRECT(ADDRESS($D403,44))=0,INDIRECT(ADDRESS($D403,38))="UL"),INDIRECT(ADDRESS($D403,COLUMN())),0),0),IF($E403&gt;0,IF(AND(INDIRECT(ADDRESS($E403,44))=0,INDIRECT(ADDRESS($E403,38))="UL"),INDIRECT(ADDRESS($E403,COLUMN())),0),0),IF($F403&gt;0,IF(AND(INDIRECT(ADDRESS($F403,44))=0,INDIRECT(ADDRESS($F403,38))="UL"),INDIRECT(ADDRESS($F403,COLUMN())),0),0),IF($G403&gt;0,IF(AND(INDIRECT(ADDRESS($G403,44))=0,INDIRECT(ADDRESS($G403,38))="UL"),INDIRECT(ADDRESS($G403,COLUMN())),0),0),IF($H403&gt;0,IF(AND(INDIRECT(ADDRESS($H403,44))=0,INDIRECT(ADDRESS($H403,38))="UL"),INDIRECT(ADDRESS($H403,COLUMN())),0),0),IF($I403&gt;0,IF(AND(INDIRECT(ADDRESS($I403,44))=0,INDIRECT(ADDRESS($I403,38))="UL"),INDIRECT(ADDRESS($I403,COLUMN())),0),0),IF($J403&gt;0,IF(AND(INDIRECT(ADDRESS($J403,44))=0,INDIRECT(ADDRESS($J403,38))="UL"),INDIRECT(ADDRESS($J403,COLUMN())),0),0),IF($K403&gt;0,IF(AND(INDIRECT(ADDRESS($K403,44))=0,INDIRECT(ADDRESS($K403,38))="UL"),INDIRECT(ADDRESS($K403,COLUMN())),0),0),IF($L403&gt;0,IF(AND(INDIRECT(ADDRESS($L403,44))=0,INDIRECT(ADDRESS($L403,38))="UL"),INDIRECT(ADDRESS($L403,COLUMN())),0),0),IF($M403&gt;0,IF(AND(INDIRECT(ADDRESS($M403,44))=0,INDIRECT(ADDRESS($M403,38))="UL"),INDIRECT(ADDRESS($M403,COLUMN())),0),0))</f>
        <v>0.23703703703703702</v>
      </c>
      <c r="BE403" s="57">
        <f t="shared" ca="1" si="269"/>
        <v>0.11851851851851851</v>
      </c>
      <c r="BF403" s="57" cm="1">
        <f t="array" aca="1" ref="BF403" ca="1">SUM(IF($C403&gt;0,IF(INDIRECT(ADDRESS($C403,45))=1,INDIRECT(ADDRESS($C403,52))*INDIRECT(ADDRESS($C403,42))/5,0),0), IF($D403&gt;0,IF(INDIRECT(ADDRESS($D403,45))=1,INDIRECT(ADDRESS($D403,52))*INDIRECT(ADDRESS($D403,42))/5,0),0), IF($E403&gt;0,IF(INDIRECT(ADDRESS($E403,45))=1,INDIRECT(ADDRESS($E403,52))*INDIRECT(ADDRESS($E403,42))/5,0),0), IF($F403&gt;0,IF(INDIRECT(ADDRESS($F403,45))=1,INDIRECT(ADDRESS($F403,52))*INDIRECT(ADDRESS($F403,42))/5,0),0), IF($G403&gt;0,IF(INDIRECT(ADDRESS($G403,45))=1,INDIRECT(ADDRESS($G403,52))*INDIRECT(ADDRESS($G403,42))/5,0),0), IF($H403&gt;0,IF(INDIRECT(ADDRESS($H403,45))=1,INDIRECT(ADDRESS($H403,52))*INDIRECT(ADDRESS($H403,42))/5,0),0)
)*$BF$296/100</f>
        <v>0</v>
      </c>
      <c r="BG403" s="19"/>
      <c r="BH403" s="57" cm="1">
        <f t="array" aca="1" ref="BH403" ca="1">SUM(IF($C403&gt;0,IF(AND(INDIRECT(ADDRESS($C403,44))=0,INDIRECT(ADDRESS($C403,38))&lt;&gt;"UL"),INDIRECT(ADDRESS($C403,COLUMN()-12)),0),0), IF($D403&gt;0,IF(AND(INDIRECT(ADDRESS($D403,44))=0,INDIRECT(ADDRESS($D403,38))&lt;&gt;"UL"),INDIRECT(ADDRESS($D403,COLUMN()-12)),0),0), IF($E403&gt;0,IF(AND(INDIRECT(ADDRESS($E403,44))=0,INDIRECT(ADDRESS($E403,38))&lt;&gt;"UL"),INDIRECT(ADDRESS($E403,COLUMN()-12)),0),0), IF($F403&gt;0,IF(AND(INDIRECT(ADDRESS($F403,44))=0,INDIRECT(ADDRESS($F403,38))&lt;&gt;"UL"),INDIRECT(ADDRESS($F403,COLUMN()-12)),0),0), IF($G403&gt;0,IF(AND(INDIRECT(ADDRESS($G403,44))=0,INDIRECT(ADDRESS($G403,38))&lt;&gt;"UL"),INDIRECT(ADDRESS($G403,COLUMN()-12)),0),0), IF($H403&gt;0,IF(AND(INDIRECT(ADDRESS($H403,44))=0,INDIRECT(ADDRESS($H403,38))&lt;&gt;"UL"),INDIRECT(ADDRESS($H403,COLUMN()-12)),0),0), IF($I403&gt;0,IF(AND(INDIRECT(ADDRESS($I403,44))=0,INDIRECT(ADDRESS($I403,38))&lt;&gt;"UL"),INDIRECT(ADDRESS($I403,COLUMN()-12)),0),0), IF($J403&gt;0,IF(AND(INDIRECT(ADDRESS($J403,44))=0,INDIRECT(ADDRESS($J403,38))&lt;&gt;"UL"),INDIRECT(ADDRESS($J403,COLUMN()-12)),0),0), IF($K403&gt;0,IF(AND(INDIRECT(ADDRESS($K403,44))=0,INDIRECT(ADDRESS($K403,38))&lt;&gt;"UL"),INDIRECT(ADDRESS($K403,COLUMN()-12)),0),0), IF($L403&gt;0,IF(AND(INDIRECT(ADDRESS($L403,44))=0,INDIRECT(ADDRESS($L403,38))&lt;&gt;"UL"),INDIRECT(ADDRESS($L403,COLUMN()-12)),0),0), IF($M403&gt;0,IF(AND(INDIRECT(ADDRESS($M403,44))=0,INDIRECT(ADDRESS($M403,38))&lt;&gt;"UL"),INDIRECT(ADDRESS($M403,COLUMN()-12)),0),0))</f>
        <v>0</v>
      </c>
      <c r="BI403" s="57" cm="1">
        <f t="array" aca="1" ref="BI403" ca="1">SUM(IF($C403&gt;0,IF(AND(INDIRECT(ADDRESS($C403,44))=0,INDIRECT(ADDRESS($C403,38))&lt;&gt;"UL"),INDIRECT(ADDRESS($C403,COLUMN()-12)),0),0), IF($D403&gt;0,IF(AND(INDIRECT(ADDRESS($D403,44))=0,INDIRECT(ADDRESS($D403,38))&lt;&gt;"UL"),INDIRECT(ADDRESS($D403,COLUMN()-12)),0),0), IF($E403&gt;0,IF(AND(INDIRECT(ADDRESS($E403,44))=0,INDIRECT(ADDRESS($E403,38))&lt;&gt;"UL"),INDIRECT(ADDRESS($E403,COLUMN()-12)),0),0), IF($F403&gt;0,IF(AND(INDIRECT(ADDRESS($F403,44))=0,INDIRECT(ADDRESS($F403,38))&lt;&gt;"UL"),INDIRECT(ADDRESS($F403,COLUMN()-12)),0),0), IF($G403&gt;0,IF(AND(INDIRECT(ADDRESS($G403,44))=0,INDIRECT(ADDRESS($G403,38))&lt;&gt;"UL"),INDIRECT(ADDRESS($G403,COLUMN()-12)),0),0), IF($H403&gt;0,IF(AND(INDIRECT(ADDRESS($H403,44))=0,INDIRECT(ADDRESS($H403,38))&lt;&gt;"UL"),INDIRECT(ADDRESS($H403,COLUMN()-12)),0),0), IF($I403&gt;0,IF(AND(INDIRECT(ADDRESS($I403,44))=0,INDIRECT(ADDRESS($I403,38))&lt;&gt;"UL"),INDIRECT(ADDRESS($I403,COLUMN()-12)),0),0), IF($J403&gt;0,IF(AND(INDIRECT(ADDRESS($J403,44))=0,INDIRECT(ADDRESS($J403,38))&lt;&gt;"UL"),INDIRECT(ADDRESS($J403,COLUMN()-12)),0),0), IF($K403&gt;0,IF(AND(INDIRECT(ADDRESS($K403,44))=0,INDIRECT(ADDRESS($K403,38))&lt;&gt;"UL"),INDIRECT(ADDRESS($K403,COLUMN()-12)),0),0), IF($L403&gt;0,IF(AND(INDIRECT(ADDRESS($L403,44))=0,INDIRECT(ADDRESS($L403,38))&lt;&gt;"UL"),INDIRECT(ADDRESS($L403,COLUMN()-12)),0),0), IF($M403&gt;0,IF(AND(INDIRECT(ADDRESS($M403,44))=0,INDIRECT(ADDRESS($M403,38))&lt;&gt;"UL"),INDIRECT(ADDRESS($M403,COLUMN()-12)),0),0))</f>
        <v>0</v>
      </c>
      <c r="BJ403" s="57" cm="1">
        <f t="array" aca="1" ref="BJ403" ca="1">SUM(IF($C403&gt;0,IF(AND(INDIRECT(ADDRESS($C403,44))=0,INDIRECT(ADDRESS($C403,38))&lt;&gt;"UL"),INDIRECT(ADDRESS($C403,COLUMN()-12)),0),0), IF($D403&gt;0,IF(AND(INDIRECT(ADDRESS($D403,44))=0,INDIRECT(ADDRESS($D403,38))&lt;&gt;"UL"),INDIRECT(ADDRESS($D403,COLUMN()-12)),0),0), IF($E403&gt;0,IF(AND(INDIRECT(ADDRESS($E403,44))=0,INDIRECT(ADDRESS($E403,38))&lt;&gt;"UL"),INDIRECT(ADDRESS($E403,COLUMN()-12)),0),0), IF($F403&gt;0,IF(AND(INDIRECT(ADDRESS($F403,44))=0,INDIRECT(ADDRESS($F403,38))&lt;&gt;"UL"),INDIRECT(ADDRESS($F403,COLUMN()-12)),0),0), IF($G403&gt;0,IF(AND(INDIRECT(ADDRESS($G403,44))=0,INDIRECT(ADDRESS($G403,38))&lt;&gt;"UL"),INDIRECT(ADDRESS($G403,COLUMN()-12)),0),0), IF($H403&gt;0,IF(AND(INDIRECT(ADDRESS($H403,44))=0,INDIRECT(ADDRESS($H403,38))&lt;&gt;"UL"),INDIRECT(ADDRESS($H403,COLUMN()-12)),0),0), IF($I403&gt;0,IF(AND(INDIRECT(ADDRESS($I403,44))=0,INDIRECT(ADDRESS($I403,38))&lt;&gt;"UL"),INDIRECT(ADDRESS($I403,COLUMN()-12)),0),0), IF($J403&gt;0,IF(AND(INDIRECT(ADDRESS($J403,44))=0,INDIRECT(ADDRESS($J403,38))&lt;&gt;"UL"),INDIRECT(ADDRESS($J403,COLUMN()-12)),0),0), IF($K403&gt;0,IF(AND(INDIRECT(ADDRESS($K403,44))=0,INDIRECT(ADDRESS($K403,38))&lt;&gt;"UL"),INDIRECT(ADDRESS($K403,COLUMN()-12)),0),0), IF($L403&gt;0,IF(AND(INDIRECT(ADDRESS($L403,44))=0,INDIRECT(ADDRESS($L403,38))&lt;&gt;"UL"),INDIRECT(ADDRESS($L403,COLUMN()-12)),0),0), IF($M403&gt;0,IF(AND(INDIRECT(ADDRESS($M403,44))=0,INDIRECT(ADDRESS($M403,38))&lt;&gt;"UL"),INDIRECT(ADDRESS($M403,COLUMN()-12)),0),0))</f>
        <v>0</v>
      </c>
      <c r="BK403" s="57">
        <f t="shared" ca="1" si="270"/>
        <v>0</v>
      </c>
      <c r="BL403" s="58">
        <f t="shared" ca="1" si="271"/>
        <v>0</v>
      </c>
      <c r="BM403" s="57" cm="1">
        <f t="array" aca="1" ref="BM403" ca="1">SUM(IF($C403&gt;0,IF(AND(INDIRECT(ADDRESS($C403,44))=0,INDIRECT(ADDRESS($C403,38))&lt;&gt;"UL"),INDIRECT(ADDRESS($C403,COLUMN()-12)),0),0), IF($D403&gt;0,IF(AND(INDIRECT(ADDRESS($D403,44))=0,INDIRECT(ADDRESS($D403,38))&lt;&gt;"UL"),INDIRECT(ADDRESS($D403,COLUMN()-12)),0),0), IF($E403&gt;0,IF(AND(INDIRECT(ADDRESS($E403,44))=0,INDIRECT(ADDRESS($E403,38))&lt;&gt;"UL"),INDIRECT(ADDRESS($E403,COLUMN()-12)),0),0), IF($F403&gt;0,IF(AND(INDIRECT(ADDRESS($F403,44))=0,INDIRECT(ADDRESS($F403,38))&lt;&gt;"UL"),INDIRECT(ADDRESS($F403,COLUMN()-12)),0),0), IF($G403&gt;0,IF(AND(INDIRECT(ADDRESS($G403,44))=0,INDIRECT(ADDRESS($G403,38))&lt;&gt;"UL"),INDIRECT(ADDRESS($G403,COLUMN()-12)),0),0), IF($H403&gt;0,IF(AND(INDIRECT(ADDRESS($H403,44))=0,INDIRECT(ADDRESS($H403,38))&lt;&gt;"UL"),INDIRECT(ADDRESS($H403,COLUMN()-12)),0),0), IF($I403&gt;0,IF(AND(INDIRECT(ADDRESS($I403,44))=0,INDIRECT(ADDRESS($I403,38))&lt;&gt;"UL"),INDIRECT(ADDRESS($I403,COLUMN()-12)),0),0), IF($J403&gt;0,IF(AND(INDIRECT(ADDRESS($J403,44))=0,INDIRECT(ADDRESS($J403,38))&lt;&gt;"UL"),INDIRECT(ADDRESS($J403,COLUMN()-12)),0),0), IF($K403&gt;0,IF(AND(INDIRECT(ADDRESS($K403,44))=0,INDIRECT(ADDRESS($K403,38))&lt;&gt;"UL"),INDIRECT(ADDRESS($K403,COLUMN()-11)),0),0), IF($L403&gt;0,IF(AND(INDIRECT(ADDRESS($L403,44))=0,INDIRECT(ADDRESS($L403,38))&lt;&gt;"UL"),INDIRECT(ADDRESS($L403,COLUMN()-11)),0),0), IF($M403&gt;0,IF(AND(INDIRECT(ADDRESS($M403,44))=0,INDIRECT(ADDRESS($M403,38))&lt;&gt;"UL"),INDIRECT(ADDRESS($M403,COLUMN()-11)),0),0))</f>
        <v>0</v>
      </c>
      <c r="BN403" s="57" cm="1">
        <f t="array" aca="1" ref="BN403" ca="1">SUM(IF($C403&gt;0,IF(AND(INDIRECT(ADDRESS($C403,44))=0,INDIRECT(ADDRESS($C403,38))&lt;&gt;"UL"),INDIRECT(ADDRESS($C403,COLUMN()-12)),0),0), IF($D403&gt;0,IF(AND(INDIRECT(ADDRESS($D403,44))=0,INDIRECT(ADDRESS($D403,38))&lt;&gt;"UL"),INDIRECT(ADDRESS($D403,COLUMN()-12)),0),0), IF($E403&gt;0,IF(AND(INDIRECT(ADDRESS($E403,44))=0,INDIRECT(ADDRESS($E403,38))&lt;&gt;"UL"),INDIRECT(ADDRESS($E403,COLUMN()-12)),0),0), IF($F403&gt;0,IF(AND(INDIRECT(ADDRESS($F403,44))=0,INDIRECT(ADDRESS($F403,38))&lt;&gt;"UL"),INDIRECT(ADDRESS($F403,COLUMN()-12)),0),0), IF($G403&gt;0,IF(AND(INDIRECT(ADDRESS($G403,44))=0,INDIRECT(ADDRESS($G403,38))&lt;&gt;"UL"),INDIRECT(ADDRESS($G403,COLUMN()-12)),0),0), IF($H403&gt;0,IF(AND(INDIRECT(ADDRESS($H403,44))=0,INDIRECT(ADDRESS($H403,38))&lt;&gt;"UL"),INDIRECT(ADDRESS($H403,COLUMN()-12)),0),0), IF($I403&gt;0,IF(AND(INDIRECT(ADDRESS($I403,44))=0,INDIRECT(ADDRESS($I403,38))&lt;&gt;"UL"),INDIRECT(ADDRESS($I403,COLUMN()-12)),0),0), IF($J403&gt;0,IF(AND(INDIRECT(ADDRESS($J403,44))=0,INDIRECT(ADDRESS($J403,38))&lt;&gt;"UL"),INDIRECT(ADDRESS($J403,COLUMN()-12)),0),0), IF($K403&gt;0,IF(AND(INDIRECT(ADDRESS($K403,44))=0,INDIRECT(ADDRESS($K403,38))&lt;&gt;"UL"),INDIRECT(ADDRESS($K403,COLUMN()-11)),0),0), IF($L403&gt;0,IF(AND(INDIRECT(ADDRESS($L403,44))=0,INDIRECT(ADDRESS($L403,38))&lt;&gt;"UL"),INDIRECT(ADDRESS($L403,COLUMN()-11)),0),0), IF($M403&gt;0,IF(AND(INDIRECT(ADDRESS($M403,44))=0,INDIRECT(ADDRESS($M403,38))&lt;&gt;"UL"),INDIRECT(ADDRESS($M403,COLUMN()-11)),0),0))</f>
        <v>0</v>
      </c>
      <c r="BO403" s="57" cm="1">
        <f t="array" aca="1" ref="BO403" ca="1">SUM(IF($C403&gt;0,IF(AND(INDIRECT(ADDRESS($C403,44))=0,INDIRECT(ADDRESS($C403,38))&lt;&gt;"UL"),INDIRECT(ADDRESS($C403,COLUMN()-12)),0),0), IF($D403&gt;0,IF(AND(INDIRECT(ADDRESS($D403,44))=0,INDIRECT(ADDRESS($D403,38))&lt;&gt;"UL"),INDIRECT(ADDRESS($D403,COLUMN()-12)),0),0), IF($E403&gt;0,IF(AND(INDIRECT(ADDRESS($E403,44))=0,INDIRECT(ADDRESS($E403,38))&lt;&gt;"UL"),INDIRECT(ADDRESS($E403,COLUMN()-12)),0),0), IF($F403&gt;0,IF(AND(INDIRECT(ADDRESS($F403,44))=0,INDIRECT(ADDRESS($F403,38))&lt;&gt;"UL"),INDIRECT(ADDRESS($F403,COLUMN()-12)),0),0), IF($G403&gt;0,IF(AND(INDIRECT(ADDRESS($G403,44))=0,INDIRECT(ADDRESS($G403,38))&lt;&gt;"UL"),INDIRECT(ADDRESS($G403,COLUMN()-12)),0),0), IF($H403&gt;0,IF(AND(INDIRECT(ADDRESS($H403,44))=0,INDIRECT(ADDRESS($H403,38))&lt;&gt;"UL"),INDIRECT(ADDRESS($H403,COLUMN()-12)),0),0), IF($I403&gt;0,IF(AND(INDIRECT(ADDRESS($I403,44))=0,INDIRECT(ADDRESS($I403,38))&lt;&gt;"UL"),INDIRECT(ADDRESS($I403,COLUMN()-12)),0),0), IF($J403&gt;0,IF(AND(INDIRECT(ADDRESS($J403,44))=0,INDIRECT(ADDRESS($J403,38))&lt;&gt;"UL"),INDIRECT(ADDRESS($J403,COLUMN()-12)),0),0), IF($K403&gt;0,IF(AND(INDIRECT(ADDRESS($K403,44))=0,INDIRECT(ADDRESS($K403,38))&lt;&gt;"UL"),INDIRECT(ADDRESS($K403,COLUMN()-11)),0),0), IF($L403&gt;0,IF(AND(INDIRECT(ADDRESS($L403,44))=0,INDIRECT(ADDRESS($L403,38))&lt;&gt;"UL"),INDIRECT(ADDRESS($L403,COLUMN()-11)),0),0), IF($M403&gt;0,IF(AND(INDIRECT(ADDRESS($M403,44))=0,INDIRECT(ADDRESS($M403,38))&lt;&gt;"UL"),INDIRECT(ADDRESS($M403,COLUMN()-11)),0),0))</f>
        <v>0</v>
      </c>
      <c r="BP403" s="57" cm="1">
        <f t="array" aca="1" ref="BP403" ca="1">SUM(IF($C403&gt;0,IF(AND(INDIRECT(ADDRESS($C403,44))=0,INDIRECT(ADDRESS($C403,38))&lt;&gt;"UL"),INDIRECT(ADDRESS($C403,COLUMN()-12)),0),0), IF($D403&gt;0,IF(AND(INDIRECT(ADDRESS($D403,44))=0,INDIRECT(ADDRESS($D403,38))&lt;&gt;"UL"),INDIRECT(ADDRESS($D403,COLUMN()-12)),0),0), IF($E403&gt;0,IF(AND(INDIRECT(ADDRESS($E403,44))=0,INDIRECT(ADDRESS($E403,38))&lt;&gt;"UL"),INDIRECT(ADDRESS($E403,COLUMN()-12)),0),0), IF($F403&gt;0,IF(AND(INDIRECT(ADDRESS($F403,44))=0,INDIRECT(ADDRESS($F403,38))&lt;&gt;"UL"),INDIRECT(ADDRESS($F403,COLUMN()-12)),0),0), IF($G403&gt;0,IF(AND(INDIRECT(ADDRESS($G403,44))=0,INDIRECT(ADDRESS($G403,38))&lt;&gt;"UL"),INDIRECT(ADDRESS($G403,COLUMN()-12)),0),0), IF($H403&gt;0,IF(AND(INDIRECT(ADDRESS($H403,44))=0,INDIRECT(ADDRESS($H403,38))&lt;&gt;"UL"),INDIRECT(ADDRESS($H403,COLUMN()-12)),0),0), IF($I403&gt;0,IF(AND(INDIRECT(ADDRESS($I403,44))=0,INDIRECT(ADDRESS($I403,38))&lt;&gt;"UL"),INDIRECT(ADDRESS($I403,COLUMN()-12)),0),0), IF($J403&gt;0,IF(AND(INDIRECT(ADDRESS($J403,44))=0,INDIRECT(ADDRESS($J403,38))&lt;&gt;"UL"),INDIRECT(ADDRESS($J403,COLUMN()-12)),0),0), IF($K403&gt;0,IF(AND(INDIRECT(ADDRESS($K403,44))=0,INDIRECT(ADDRESS($K403,38))&lt;&gt;"UL"),INDIRECT(ADDRESS($K403,COLUMN()-11)),0),0), IF($L403&gt;0,IF(AND(INDIRECT(ADDRESS($L403,44))=0,INDIRECT(ADDRESS($L403,38))&lt;&gt;"UL"),INDIRECT(ADDRESS($L403,COLUMN()-11)),0),0), IF($M403&gt;0,IF(AND(INDIRECT(ADDRESS($M403,44))=0,INDIRECT(ADDRESS($M403,38))&lt;&gt;"UL"),INDIRECT(ADDRESS($M403,COLUMN()-11)),0),0))</f>
        <v>0</v>
      </c>
      <c r="BQ403" s="57">
        <f t="shared" ca="1" si="272"/>
        <v>0</v>
      </c>
      <c r="BR403" s="161">
        <f t="shared" ca="1" si="273"/>
        <v>74.819923305810761</v>
      </c>
      <c r="BS403" s="59"/>
      <c r="BT403" s="56">
        <f t="shared" ca="1" si="274"/>
        <v>2.3440211224169909</v>
      </c>
      <c r="BU403" s="63">
        <f t="shared" ca="1" si="275"/>
        <v>9.7667546767374616E-2</v>
      </c>
      <c r="BV403" s="57" t="s">
        <v>34</v>
      </c>
      <c r="BW403" s="57" cm="1">
        <f t="array" aca="1" ref="BW403" ca="1">SUM(IF($C403&gt;0,IF(AND(INDIRECT(ADDRESS($C403,44))=0,INDIRECT(ADDRESS($C403,38))="UL",ISERROR(SEARCH("Rear",INDIRECT(ADDRESS($C403,33)))),ISERROR(SEARCH("Side",INDIRECT(ADDRESS($C403,33))))),INDIRECT(ADDRESS($C403,COLUMN())),0),0),IF($D403&gt;0,IF(AND(INDIRECT(ADDRESS($D403,44))=0,INDIRECT(ADDRESS($D403,38))="UL",ISERROR(SEARCH("Rear",INDIRECT(ADDRESS($D403,33)))),ISERROR(SEARCH("Side",INDIRECT(ADDRESS($D403,33))))),INDIRECT(ADDRESS($D403,COLUMN())),0),0),IF($E403&gt;0,IF(AND(INDIRECT(ADDRESS($E403,44))=0,INDIRECT(ADDRESS($E403,38))="UL",ISERROR(SEARCH("Rear",INDIRECT(ADDRESS($E403,33)))),ISERROR(SEARCH("Side",INDIRECT(ADDRESS($E403,33))))),INDIRECT(ADDRESS($E403,COLUMN())),0),0),IF($F403&gt;0,IF(AND(INDIRECT(ADDRESS($F403,44))=0,INDIRECT(ADDRESS($F403,38))="UL",ISERROR(SEARCH("Rear",INDIRECT(ADDRESS($F403,33)))),ISERROR(SEARCH("Side",INDIRECT(ADDRESS($F403,33))))),INDIRECT(ADDRESS($F403,COLUMN())),0),0),IF($G403&gt;0,IF(AND(INDIRECT(ADDRESS($G403,44))=0,INDIRECT(ADDRESS($G403,38))="UL",ISERROR(SEARCH("Rear",INDIRECT(ADDRESS($G403,33)))),ISERROR(SEARCH("Side",INDIRECT(ADDRESS($G403,33))))),INDIRECT(ADDRESS($G403,COLUMN())),0),0),IF($H403&gt;0,IF(AND(INDIRECT(ADDRESS($H403,44))=0,INDIRECT(ADDRESS($H403,38))="UL",ISERROR(SEARCH("Rear",INDIRECT(ADDRESS($H403,33)))),ISERROR(SEARCH("Side",INDIRECT(ADDRESS($H403,33))))),INDIRECT(ADDRESS($H403,COLUMN())),0),0),IF($I403&gt;0,IF(AND(INDIRECT(ADDRESS($I403,44))=0,INDIRECT(ADDRESS($I403,38))="UL",ISERROR(SEARCH("Rear",INDIRECT(ADDRESS($I403,33)))),ISERROR(SEARCH("Side",INDIRECT(ADDRESS($I403,33))))),INDIRECT(ADDRESS($I403,COLUMN())),0),0),IF($J403&gt;0,IF(AND(INDIRECT(ADDRESS($J403,44))=0,INDIRECT(ADDRESS($J403,38))="UL",ISERROR(SEARCH("Rear",INDIRECT(ADDRESS($J403,33)))),ISERROR(SEARCH("Side",INDIRECT(ADDRESS($J403,33))))),INDIRECT(ADDRESS($J403,COLUMN())),0),0),IF($K403&gt;0,IF(AND(INDIRECT(ADDRESS($K403,44))=0,INDIRECT(ADDRESS($K403,38))="UL",ISERROR(SEARCH("Rear",INDIRECT(ADDRESS($K403,33)))),ISERROR(SEARCH("Side",INDIRECT(ADDRESS($K403,33))))),INDIRECT(ADDRESS($K403,COLUMN())),0),0),IF($L403&gt;0,IF(AND(INDIRECT(ADDRESS($L403,44))=0,INDIRECT(ADDRESS($L403,38))="UL",ISERROR(SEARCH("Rear",INDIRECT(ADDRESS($L403,33)))),ISERROR(SEARCH("Side",INDIRECT(ADDRESS($L403,33))))),INDIRECT(ADDRESS($L403,COLUMN())),0),0),IF($M403&gt;0,IF(AND(INDIRECT(ADDRESS($M403,44))=0,INDIRECT(ADDRESS($M403,38))="UL",ISERROR(SEARCH("Rear",INDIRECT(ADDRESS($M403,33)))),ISERROR(SEARCH("Side",INDIRECT(ADDRESS($M403,33))))),INDIRECT(ADDRESS($M403,COLUMN())),0),0))</f>
        <v>0.22222222222222221</v>
      </c>
      <c r="BX403" s="57">
        <f t="shared" ca="1" si="276"/>
        <v>0.22222222222222221</v>
      </c>
      <c r="BY403" s="57" cm="1">
        <f t="array" aca="1" ref="BY403" ca="1">SUM(IF($C403&gt;0,IF(AND(INDIRECT(ADDRESS($C403,44))=0,INDIRECT(ADDRESS($C403,38))="UL"),INDIRECT(ADDRESS($C403,COLUMN())),0),0),IF($D403&gt;0,IF(AND(INDIRECT(ADDRESS($D403,44))=0,INDIRECT(ADDRESS($D403,38))="UL"),INDIRECT(ADDRESS($D403,COLUMN())),0),0),IF($E403&gt;0,IF(AND(INDIRECT(ADDRESS($E403,44))=0,INDIRECT(ADDRESS($E403,38))="UL"),INDIRECT(ADDRESS($E403,COLUMN())),0),0),IF($F403&gt;0,IF(AND(INDIRECT(ADDRESS($F403,44))=0,INDIRECT(ADDRESS($F403,38))="UL"),INDIRECT(ADDRESS($F403,COLUMN())),0),0),IF($G403&gt;0,IF(AND(INDIRECT(ADDRESS($G403,44))=0,INDIRECT(ADDRESS($G403,38))="UL"),INDIRECT(ADDRESS($G403,COLUMN())),0),0),IF($H403&gt;0,IF(AND(INDIRECT(ADDRESS($H403,44))=0,INDIRECT(ADDRESS($H403,38))="UL"),INDIRECT(ADDRESS($H403,COLUMN())),0),0),IF($I403&gt;0,IF(AND(INDIRECT(ADDRESS($I403,44))=0,INDIRECT(ADDRESS($I403,38))="UL"),INDIRECT(ADDRESS($I403,COLUMN())),0),0),IF($J403&gt;0,IF(AND(INDIRECT(ADDRESS($J403,44))=0,INDIRECT(ADDRESS($J403,38))="UL"),INDIRECT(ADDRESS($J403,COLUMN())),0),0),IF($K403&gt;0,IF(AND(INDIRECT(ADDRESS($K403,44))=0,INDIRECT(ADDRESS($K403,38))="UL"),INDIRECT(ADDRESS($K403,COLUMN())),0),0),IF($L403&gt;0,IF(AND(INDIRECT(ADDRESS($L403,44))=0,INDIRECT(ADDRESS($L403,38))="UL"),INDIRECT(ADDRESS($L403,COLUMN())),0),0),IF($M403&gt;0,IF(AND(INDIRECT(ADDRESS($M403,44))=0,INDIRECT(ADDRESS($M403,38))="UL"),INDIRECT(ADDRESS($M403,COLUMN())),0),0))</f>
        <v>7.407407407407407E-2</v>
      </c>
      <c r="BZ403" s="57" cm="1">
        <f t="array" aca="1" ref="BZ403" ca="1">SUM(IF($C403&gt;0,IF(AND(INDIRECT(ADDRESS($C403,44))=0,INDIRECT(ADDRESS($C403,38))="UL"),INDIRECT(ADDRESS($C403,COLUMN())),0),0),IF($D403&gt;0,IF(AND(INDIRECT(ADDRESS($D403,44))=0,INDIRECT(ADDRESS($D403,38))="UL"),INDIRECT(ADDRESS($D403,COLUMN())),0),0),IF($E403&gt;0,IF(AND(INDIRECT(ADDRESS($E403,44))=0,INDIRECT(ADDRESS($E403,38))="UL"),INDIRECT(ADDRESS($E403,COLUMN())),0),0),IF($F403&gt;0,IF(AND(INDIRECT(ADDRESS($F403,44))=0,INDIRECT(ADDRESS($F403,38))="UL"),INDIRECT(ADDRESS($F403,COLUMN())),0),0),IF($G403&gt;0,IF(AND(INDIRECT(ADDRESS($G403,44))=0,INDIRECT(ADDRESS($G403,38))="UL"),INDIRECT(ADDRESS($G403,COLUMN())),0),0),IF($H403&gt;0,IF(AND(INDIRECT(ADDRESS($H403,44))=0,INDIRECT(ADDRESS($H403,38))="UL"),INDIRECT(ADDRESS($H403,COLUMN())),0),0),IF($I403&gt;0,IF(AND(INDIRECT(ADDRESS($I403,44))=0,INDIRECT(ADDRESS($I403,38))="UL"),INDIRECT(ADDRESS($I403,COLUMN())),0),0),IF($J403&gt;0,IF(AND(INDIRECT(ADDRESS($J403,44))=0,INDIRECT(ADDRESS($J403,38))="UL"),INDIRECT(ADDRESS($J403,COLUMN())),0),0),IF($K403&gt;0,IF(AND(INDIRECT(ADDRESS($K403,44))=0,INDIRECT(ADDRESS($K403,38))="UL"),INDIRECT(ADDRESS($K403,COLUMN())),0),0),IF($L403&gt;0,IF(AND(INDIRECT(ADDRESS($L403,44))=0,INDIRECT(ADDRESS($L403,38))="UL"),INDIRECT(ADDRESS($L403,COLUMN())),0),0),IF($M403&gt;0,IF(AND(INDIRECT(ADDRESS($M403,44))=0,INDIRECT(ADDRESS($M403,38))="UL"),INDIRECT(ADDRESS($M403,COLUMN())),0),0))</f>
        <v>0.29629629629629628</v>
      </c>
      <c r="CA403" s="57">
        <f t="shared" ca="1" si="277"/>
        <v>0.29629629629629628</v>
      </c>
      <c r="CB403" s="57" cm="1">
        <f t="array" aca="1" ref="CB403" ca="1">SUM(IF($C403&gt;0,IF(AND(INDIRECT(ADDRESS($C403,44))=0,INDIRECT(ADDRESS($C403,38))&lt;&gt;"UL"),INDIRECT(ADDRESS($C403,COLUMN())),0),0),IF($D403&gt;0,IF(AND(INDIRECT(ADDRESS($D403,44))=0,INDIRECT(ADDRESS($D403,38))&lt;&gt;"UL"),INDIRECT(ADDRESS($D403,COLUMN())),0),0),IF($E403&gt;0,IF(AND(INDIRECT(ADDRESS($E403,44))=0,INDIRECT(ADDRESS($E403,38))&lt;&gt;"UL"),INDIRECT(ADDRESS($E403,COLUMN())),0),0),IF($F403&gt;0,IF(AND(INDIRECT(ADDRESS($F403,44))=0,INDIRECT(ADDRESS($F403,38))&lt;&gt;"UL"),INDIRECT(ADDRESS($F403,COLUMN())),0),0),IF($G403&gt;0,IF(AND(INDIRECT(ADDRESS($G403,44))=0,INDIRECT(ADDRESS($G403,38))&lt;&gt;"UL"),INDIRECT(ADDRESS($G403,COLUMN())),0),0),IF($H403&gt;0,IF(AND(INDIRECT(ADDRESS($H403,44))=0,INDIRECT(ADDRESS($H403,38))&lt;&gt;"UL"),INDIRECT(ADDRESS($H403,COLUMN())),0),0),IF($I403&gt;0,IF(AND(INDIRECT(ADDRESS($I403,44))=0,INDIRECT(ADDRESS($I403,38))&lt;&gt;"UL"),INDIRECT(ADDRESS($I403,COLUMN())),0),0),IF($J403&gt;0,IF(AND(INDIRECT(ADDRESS($J403,44))=0,INDIRECT(ADDRESS($J403,38))&lt;&gt;"UL"),INDIRECT(ADDRESS($J403,COLUMN())),0),0),IF($K403&gt;0,IF(AND(INDIRECT(ADDRESS($K403,44))=0,INDIRECT(ADDRESS($K403,38))&lt;&gt;"UL"),INDIRECT(ADDRESS($K403,COLUMN())),0),0),IF($L403&gt;0,IF(AND(INDIRECT(ADDRESS($L403,44))=0,INDIRECT(ADDRESS($L403,38))&lt;&gt;"UL"),INDIRECT(ADDRESS($L403,COLUMN())),0),0),IF($M403&gt;0,IF(AND(INDIRECT(ADDRESS($M403,44))=0,INDIRECT(ADDRESS($M403,38))&lt;&gt;"UL"),INDIRECT(ADDRESS($M403,COLUMN())),0),0))</f>
        <v>0</v>
      </c>
      <c r="CC403" s="57">
        <f t="shared" ca="1" si="278"/>
        <v>0</v>
      </c>
      <c r="CD403" s="57" cm="1">
        <f t="array" aca="1" ref="CD403" ca="1">SUM(IF($C403&gt;0,IF(AND(INDIRECT(ADDRESS($C403,44))=0,INDIRECT(ADDRESS($C403,38))&lt;&gt;"UL"),INDIRECT(ADDRESS($C403,COLUMN())),0),0),IF($D403&gt;0,IF(AND(INDIRECT(ADDRESS($D403,44))=0,INDIRECT(ADDRESS($D403,38))&lt;&gt;"UL"),INDIRECT(ADDRESS($D403,COLUMN())),0),0),IF($E403&gt;0,IF(AND(INDIRECT(ADDRESS($E403,44))=0,INDIRECT(ADDRESS($E403,38))&lt;&gt;"UL"),INDIRECT(ADDRESS($E403,COLUMN())),0),0),IF($F403&gt;0,IF(AND(INDIRECT(ADDRESS($F403,44))=0,INDIRECT(ADDRESS($F403,38))&lt;&gt;"UL"),INDIRECT(ADDRESS($F403,COLUMN())),0),0),IF($G403&gt;0,IF(AND(INDIRECT(ADDRESS($G403,44))=0,INDIRECT(ADDRESS($G403,38))&lt;&gt;"UL"),INDIRECT(ADDRESS($G403,COLUMN())),0),0),IF($H403&gt;0,IF(AND(INDIRECT(ADDRESS($H403,44))=0,INDIRECT(ADDRESS($H403,38))&lt;&gt;"UL"),INDIRECT(ADDRESS($H403,COLUMN())),0),0),IF($I403&gt;0,IF(AND(INDIRECT(ADDRESS($I403,44))=0,INDIRECT(ADDRESS($I403,38))&lt;&gt;"UL"),INDIRECT(ADDRESS($I403,COLUMN())),0),0),IF($J403&gt;0,IF(AND(INDIRECT(ADDRESS($J403,44))=0,INDIRECT(ADDRESS($J403,38))&lt;&gt;"UL"),INDIRECT(ADDRESS($J403,COLUMN())),0),0),IF($K403&gt;0,IF(AND(INDIRECT(ADDRESS($K403,44))=0,INDIRECT(ADDRESS($K403,38))&lt;&gt;"UL"),INDIRECT(ADDRESS($K403,COLUMN())),0),0),IF($L403&gt;0,IF(AND(INDIRECT(ADDRESS($L403,44))=0,INDIRECT(ADDRESS($L403,38))&lt;&gt;"UL"),INDIRECT(ADDRESS($L403,COLUMN())),0),0),IF($M403&gt;0,IF(AND(INDIRECT(ADDRESS($M403,44))=0,INDIRECT(ADDRESS($M403,38))&lt;&gt;"UL"),INDIRECT(ADDRESS($M403,COLUMN())),0),0))</f>
        <v>0</v>
      </c>
      <c r="CE403" s="57" cm="1">
        <f t="array" aca="1" ref="CE403" ca="1">SUM(IF($C403&gt;0,IF(AND(INDIRECT(ADDRESS($C403,44))=0,INDIRECT(ADDRESS($C403,38))&lt;&gt;"UL"),INDIRECT(ADDRESS($C403,COLUMN())),0),0),IF($D403&gt;0,IF(AND(INDIRECT(ADDRESS($D403,44))=0,INDIRECT(ADDRESS($D403,38))&lt;&gt;"UL"),INDIRECT(ADDRESS($D403,COLUMN())),0),0),IF($E403&gt;0,IF(AND(INDIRECT(ADDRESS($E403,44))=0,INDIRECT(ADDRESS($E403,38))&lt;&gt;"UL"),INDIRECT(ADDRESS($E403,COLUMN())),0),0),IF($F403&gt;0,IF(AND(INDIRECT(ADDRESS($F403,44))=0,INDIRECT(ADDRESS($F403,38))&lt;&gt;"UL"),INDIRECT(ADDRESS($F403,COLUMN())),0),0),IF($G403&gt;0,IF(AND(INDIRECT(ADDRESS($G403,44))=0,INDIRECT(ADDRESS($G403,38))&lt;&gt;"UL"),INDIRECT(ADDRESS($G403,COLUMN())),0),0),IF($H403&gt;0,IF(AND(INDIRECT(ADDRESS($H403,44))=0,INDIRECT(ADDRESS($H403,38))&lt;&gt;"UL"),INDIRECT(ADDRESS($H403,COLUMN())),0),0),IF($I403&gt;0,IF(AND(INDIRECT(ADDRESS($I403,44))=0,INDIRECT(ADDRESS($I403,38))&lt;&gt;"UL"),INDIRECT(ADDRESS($I403,COLUMN())),0),0),IF($J403&gt;0,IF(AND(INDIRECT(ADDRESS($J403,44))=0,INDIRECT(ADDRESS($J403,38))&lt;&gt;"UL"),INDIRECT(ADDRESS($J403,COLUMN())),0),0),IF($K403&gt;0,IF(AND(INDIRECT(ADDRESS($K403,44))=0,INDIRECT(ADDRESS($K403,38))&lt;&gt;"UL"),INDIRECT(ADDRESS($K403,COLUMN())),0),0),IF($L403&gt;0,IF(AND(INDIRECT(ADDRESS($L403,44))=0,INDIRECT(ADDRESS($L403,38))&lt;&gt;"UL"),INDIRECT(ADDRESS($L403,COLUMN())),0),0),IF($M403&gt;0,IF(AND(INDIRECT(ADDRESS($M403,44))=0,INDIRECT(ADDRESS($M403,38))&lt;&gt;"UL"),INDIRECT(ADDRESS($M403,COLUMN())),0),0))</f>
        <v>0</v>
      </c>
      <c r="CF403" s="57">
        <f t="shared" ca="1" si="279"/>
        <v>0</v>
      </c>
      <c r="CG403" s="57">
        <f t="shared" ca="1" si="280"/>
        <v>0.5295699311081834</v>
      </c>
      <c r="CH403" s="57">
        <f t="shared" ca="1" si="281"/>
        <v>2.206541379617431E-2</v>
      </c>
      <c r="CI403" s="19">
        <f t="shared" ca="1" si="282"/>
        <v>22.082479891712151</v>
      </c>
      <c r="CJ403" s="19"/>
      <c r="CK403" s="57" cm="1">
        <f t="array" aca="1" ref="CK403" ca="1">IF(AU403="S", SUM(IF($C403&gt;0,IF(INDIRECT(ADDRESS($C403,43))&lt;&gt;1,INDIRECT(ADDRESS($C403,48)),0),0), IF($D403&gt;0,IF(INDIRECT(ADDRESS($D403,43))&lt;&gt;1,INDIRECT(ADDRESS($D403,48)),0),0), IF($E403&gt;0,IF(INDIRECT(ADDRESS($E403,43))&lt;&gt;1,INDIRECT(ADDRESS($E403,48)),0),0), IF($F403&gt;0,IF(INDIRECT(ADDRESS($F403,43))&lt;&gt;1,INDIRECT(ADDRESS($F403,48)),0),0), IF($G403&gt;0,IF(INDIRECT(ADDRESS($G403,43))&lt;&gt;1,INDIRECT(ADDRESS($G403,48)),0),0), IF($H403&gt;0,IF(INDIRECT(ADDRESS($H403,43))&lt;&gt;1,INDIRECT(ADDRESS($H403,48)),0),0), IF($I403&gt;0,IF(INDIRECT(ADDRESS($I403,43))&lt;&gt;1,INDIRECT(ADDRESS($I403,48)),0),0), IF($J403&gt;0,IF(INDIRECT(ADDRESS($J403,43))&lt;&gt;1,INDIRECT(ADDRESS($J403,48)),0),0), IF($K403&gt;0,IF(INDIRECT(ADDRESS($K403,43))&lt;&gt;1,INDIRECT(ADDRESS($K403,48)),0),0), IF($L403&gt;0,IF(INDIRECT(ADDRESS($L403,43))&lt;&gt;1,INDIRECT(ADDRESS($L403,48)),0),0), IF($M403&gt;0,IF(INDIRECT(ADDRESS($M403,43))&lt;&gt;1,INDIRECT(ADDRESS($M403,48)),0),0)), IF(AU403="L",SUM(IF($C403&gt;0,IF(INDIRECT(ADDRESS($C403,43))&lt;&gt;1,INDIRECT(ADDRESS($C403,50)),0),0), IF($D403&gt;0,IF(INDIRECT(ADDRESS($D403,43))&lt;&gt;1,INDIRECT(ADDRESS($D403,50)),0),0), IF($E403&gt;0,IF(INDIRECT(ADDRESS($E403,43))&lt;&gt;1,INDIRECT(ADDRESS($E403,50)),0),0), IF($F403&gt;0,IF(INDIRECT(ADDRESS($F403,43))&lt;&gt;1,INDIRECT(ADDRESS($F403,50)),0),0), IF($G403&gt;0,IF(INDIRECT(ADDRESS($G403,43))&lt;&gt;1,INDIRECT(ADDRESS($G403,50)),0),0), IF($G403&gt;0,IF(INDIRECT(ADDRESS($G403,43))&lt;&gt;1,INDIRECT(ADDRESS($G403,50)),0),0), IF($H403&gt;0,IF(INDIRECT(ADDRESS($H403,43))&lt;&gt;1,INDIRECT(ADDRESS($H403,50)),0),0), IF($I403&gt;0,IF(INDIRECT(ADDRESS($I403,43))&lt;&gt;1,INDIRECT(ADDRESS($I403,50)),0),0), IF($J403&gt;0,IF(INDIRECT(ADDRESS($J403,43))&lt;&gt;1,INDIRECT(ADDRESS($J403,50)),0),0), IF($K403&gt;0,IF(INDIRECT(ADDRESS($K403,43))&lt;&gt;1,INDIRECT(ADDRESS($K403,50)),0),0), IF($L403&gt;0,IF(INDIRECT(ADDRESS($L403,43))&lt;&gt;1,INDIRECT(ADDRESS($L403,50)),0),0), IF($M403&gt;0,IF(INDIRECT(ADDRESS($M403,43))&lt;&gt;1,INDIRECT(ADDRESS($M403,50)),0),0)), SUM(IF($C403&gt;0,IF(INDIRECT(ADDRESS($C403,43))&lt;&gt;1,INDIRECT(ADDRESS($C403,49)),0),0), IF($D403&gt;0,IF(INDIRECT(ADDRESS($D403,43))&lt;&gt;1,INDIRECT(ADDRESS($D403,49)),0),0), IF($E403&gt;0,IF(INDIRECT(ADDRESS($E403,43))&lt;&gt;1,INDIRECT(ADDRESS($E403,49)),0),0), IF($F403&gt;0,IF(INDIRECT(ADDRESS($F403,43))&lt;&gt;1,INDIRECT(ADDRESS($F403,49)),0),0), IF($G403&gt;0,IF(INDIRECT(ADDRESS($G403,43))&lt;&gt;1,INDIRECT(ADDRESS($G403,49)),0),0), IF($G403&gt;0,IF(INDIRECT(ADDRESS($G403,43))&lt;&gt;1,INDIRECT(ADDRESS($G403,49)),0),0), IF($H403&gt;0,IF(INDIRECT(ADDRESS($H403,43))&lt;&gt;1,INDIRECT(ADDRESS($H403,49)),0),0), IF($I403&gt;0,IF(INDIRECT(ADDRESS($I403,43))&lt;&gt;1,INDIRECT(ADDRESS($I403,49)),0),0), IF($J403&gt;0,IF(INDIRECT(ADDRESS($J403,43))&lt;&gt;1,INDIRECT(ADDRESS($J403,49)),0),0), IF($K403&gt;0,IF(INDIRECT(ADDRESS($K403,43))&lt;&gt;1,INDIRECT(ADDRESS($K403,49)),0),0), IF($L403&gt;0,IF(INDIRECT(ADDRESS($L403,43))&lt;&gt;1,INDIRECT(ADDRESS($L403,49)),0),0), IF($M403&gt;0,IF(INDIRECT(ADDRESS($M403,43))&lt;&gt;1,INDIRECT(ADDRESS($M403,49)),0),0))))</f>
        <v>0.88888888888888884</v>
      </c>
      <c r="CL403" s="57" cm="1">
        <f t="array" aca="1" ref="CL403" ca="1">SUM(IF($C403&gt;0,IF(INDIRECT(ADDRESS($C403,44))=1,INDIRECT(ADDRESS($C403,90)),0),0), IF($D403&gt;0,IF(INDIRECT(ADDRESS($D403,44))=1,INDIRECT(ADDRESS($D403,90)),0),0), IF($E403&gt;0,IF(INDIRECT(ADDRESS($E403,44))=1,INDIRECT(ADDRESS($E403,90)),0),0), IF($F403&gt;0,IF(INDIRECT(ADDRESS($F403,44))=1,INDIRECT(ADDRESS($F403,90)),0),0), IF($G403&gt;0,IF(INDIRECT(ADDRESS($G403,44))=1,INDIRECT(ADDRESS($G403,90)),0),0), IF($H403&gt;0,IF(INDIRECT(ADDRESS($H403,44))=1,INDIRECT(ADDRESS($H403,90)),0),0), IF($I403&gt;0,IF(INDIRECT(ADDRESS($I403,44))=1,INDIRECT(ADDRESS($I403,90)),0),0), IF($J403&gt;0,IF(INDIRECT(ADDRESS($J403,44))=1,INDIRECT(ADDRESS($J403,90)),0),0), IF($K403&gt;0,IF(INDIRECT(ADDRESS($K403,44))=1,INDIRECT(ADDRESS($K403,90)),0),0), IF($L403&gt;0,IF(INDIRECT(ADDRESS($L403,44))=1,INDIRECT(ADDRESS($L403,90)),0),0), IF($M403&gt;0,IF(INDIRECT(ADDRESS($M403,44))=1,INDIRECT(ADDRESS($M403,90)),0),0))</f>
        <v>0</v>
      </c>
      <c r="CM403" s="56">
        <f t="shared" ca="1" si="283"/>
        <v>0.71901245495066957</v>
      </c>
      <c r="CN403" s="59"/>
    </row>
    <row r="404" spans="1:93" x14ac:dyDescent="0.25">
      <c r="A404" s="219" t="s">
        <v>581</v>
      </c>
      <c r="B404" s="220">
        <v>376</v>
      </c>
      <c r="C404" s="220">
        <v>384</v>
      </c>
      <c r="D404" s="220">
        <v>389</v>
      </c>
      <c r="E404" s="220">
        <v>390</v>
      </c>
      <c r="F404" s="220"/>
      <c r="G404" s="220"/>
      <c r="H404" s="220"/>
      <c r="I404" s="220"/>
      <c r="J404" s="220"/>
      <c r="K404" s="220"/>
      <c r="L404" s="220"/>
      <c r="M404" s="220"/>
      <c r="N404" s="67">
        <f t="shared" ca="1" si="266"/>
        <v>23</v>
      </c>
      <c r="O404" s="67" t="str" cm="1">
        <f t="array" aca="1" ref="O404" ca="1">INDIRECT(ADDRESS($B404,COLUMN()))</f>
        <v>Bomber</v>
      </c>
      <c r="P404" s="67" cm="1">
        <f t="array" aca="1" ref="P404" ca="1">INDIRECT(ADDRESS($B404,COLUMN()))</f>
        <v>2</v>
      </c>
      <c r="Q404" s="67" cm="1">
        <f t="array" aca="1" ref="Q404" ca="1">INDIRECT(ADDRESS($B404,COLUMN()))</f>
        <v>0</v>
      </c>
      <c r="R404" s="67" cm="1">
        <f t="array" aca="1" ref="R404" ca="1">INDIRECT(ADDRESS($B404,COLUMN()))</f>
        <v>0</v>
      </c>
      <c r="S404" s="67" cm="1">
        <f t="array" aca="1" ref="S404" ca="1">INDIRECT(ADDRESS($B404,COLUMN()))</f>
        <v>2</v>
      </c>
      <c r="T404" s="67" t="str" cm="1">
        <f t="array" aca="1" ref="T404" ca="1">INDIRECT(ADDRESS($B404,COLUMN()))</f>
        <v>1-6</v>
      </c>
      <c r="U404" s="67" cm="1">
        <f t="array" aca="1" ref="U404" ca="1">INDIRECT(ADDRESS($B404,COLUMN()))</f>
        <v>6</v>
      </c>
      <c r="V404" s="67" cm="1">
        <f t="array" aca="1" ref="V404" ca="1">INDIRECT(ADDRESS($B404,COLUMN()))</f>
        <v>0</v>
      </c>
      <c r="W404" s="67" cm="1">
        <f t="array" aca="1" ref="W404" ca="1">INDIRECT(ADDRESS($B404,COLUMN()))</f>
        <v>2</v>
      </c>
      <c r="X404" s="67" cm="1">
        <f t="array" aca="1" ref="X404" ca="1">INDIRECT(ADDRESS($B404,COLUMN()))</f>
        <v>7</v>
      </c>
      <c r="Y404" s="67" cm="1">
        <f t="array" aca="1" ref="Y404" ca="1">INDIRECT(ADDRESS($B404,COLUMN()))</f>
        <v>1</v>
      </c>
      <c r="Z404" s="67" cm="1">
        <f t="array" aca="1" ref="Z404" ca="1">INDIRECT(ADDRESS($B404,COLUMN()))</f>
        <v>5</v>
      </c>
      <c r="AA404" s="67" t="str" cm="1">
        <f t="array" aca="1" ref="AA404" ca="1">INDIRECT(ADDRESS($B404,COLUMN()))</f>
        <v>Jink</v>
      </c>
      <c r="AB404" s="56">
        <f t="shared" ca="1" si="263"/>
        <v>0.85999402472024211</v>
      </c>
      <c r="AC404" s="56">
        <f t="shared" ca="1" si="264"/>
        <v>1.1531875481669303</v>
      </c>
      <c r="AD404" s="56">
        <f t="shared" ca="1" si="265"/>
        <v>2.0055435620294442</v>
      </c>
      <c r="AF404" s="52"/>
      <c r="AG404" s="52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2"/>
      <c r="AU404" s="54" t="s">
        <v>33</v>
      </c>
      <c r="AV404" s="57" cm="1">
        <f t="array" aca="1" ref="AV404" ca="1">SUM(IF($C404&gt;0,IF(AND(INDIRECT(ADDRESS($C404,44))=0,INDIRECT(ADDRESS($C404,38))="UL",ISERROR(SEARCH("Rear",INDIRECT(ADDRESS($C404,33)))),ISERROR(SEARCH("Side",INDIRECT(ADDRESS($C404,33))))),INDIRECT(ADDRESS($C404,COLUMN())),0),0),IF($D404&gt;0,IF(AND(INDIRECT(ADDRESS($D404,44))=0,INDIRECT(ADDRESS($D404,38))="UL",ISERROR(SEARCH("Rear",INDIRECT(ADDRESS($D404,33)))),ISERROR(SEARCH("Side",INDIRECT(ADDRESS($D404,33))))),INDIRECT(ADDRESS($D404,COLUMN())),0),0),IF($E404&gt;0,IF(AND(INDIRECT(ADDRESS($E404,44))=0,INDIRECT(ADDRESS($E404,38))="UL",ISERROR(SEARCH("Rear",INDIRECT(ADDRESS($E404,33)))),ISERROR(SEARCH("Side",INDIRECT(ADDRESS($E404,33))))),INDIRECT(ADDRESS($E404,COLUMN())),0),0),IF($F404&gt;0,IF(AND(INDIRECT(ADDRESS($F404,44))=0,INDIRECT(ADDRESS($F404,38))="UL",ISERROR(SEARCH("Rear",INDIRECT(ADDRESS($F404,33)))),ISERROR(SEARCH("Side",INDIRECT(ADDRESS($F404,33))))),INDIRECT(ADDRESS($F404,COLUMN())),0),0),IF($G404&gt;0,IF(AND(INDIRECT(ADDRESS($G404,44))=0,INDIRECT(ADDRESS($G404,38))="UL",ISERROR(SEARCH("Rear",INDIRECT(ADDRESS($G404,33)))),ISERROR(SEARCH("Side",INDIRECT(ADDRESS($G404,33))))),INDIRECT(ADDRESS($G404,COLUMN())),0),0),IF($H404&gt;0,IF(AND(INDIRECT(ADDRESS($H404,44))=0,INDIRECT(ADDRESS($H404,38))="UL",ISERROR(SEARCH("Rear",INDIRECT(ADDRESS($H404,33)))),ISERROR(SEARCH("Side",INDIRECT(ADDRESS($H404,33))))),INDIRECT(ADDRESS($H404,COLUMN())),0),0),IF($I404&gt;0,IF(AND(INDIRECT(ADDRESS($I404,44))=0,INDIRECT(ADDRESS($I404,38))="UL",ISERROR(SEARCH("Rear",INDIRECT(ADDRESS($I404,33)))),ISERROR(SEARCH("Side",INDIRECT(ADDRESS($I404,33))))),INDIRECT(ADDRESS($I404,COLUMN())),0),0),IF($J404&gt;0,IF(AND(INDIRECT(ADDRESS($J404,44))=0,INDIRECT(ADDRESS($J404,38))="UL",ISERROR(SEARCH("Rear",INDIRECT(ADDRESS($J404,33)))),ISERROR(SEARCH("Side",INDIRECT(ADDRESS($J404,33))))),INDIRECT(ADDRESS($J404,COLUMN())),0),0),IF($K404&gt;0,IF(AND(INDIRECT(ADDRESS($K404,44))=0,INDIRECT(ADDRESS($K404,38))="UL",ISERROR(SEARCH("Rear",INDIRECT(ADDRESS($K404,33)))),ISERROR(SEARCH("Side",INDIRECT(ADDRESS($K404,33))))),INDIRECT(ADDRESS($K404,COLUMN())),0),0),IF($L404&gt;0,IF(AND(INDIRECT(ADDRESS($L404,44))=0,INDIRECT(ADDRESS($L404,38))="UL",ISERROR(SEARCH("Rear",INDIRECT(ADDRESS($L404,33)))),ISERROR(SEARCH("Side",INDIRECT(ADDRESS($L404,33))))),INDIRECT(ADDRESS($L404,COLUMN())),0),0),IF($M404&gt;0,IF(AND(INDIRECT(ADDRESS($M404,44))=0,INDIRECT(ADDRESS($M404,38))="UL",ISERROR(SEARCH("Rear",INDIRECT(ADDRESS($M404,33)))),ISERROR(SEARCH("Side",INDIRECT(ADDRESS($M404,33))))),INDIRECT(ADDRESS($M404,COLUMN())),0),0))</f>
        <v>1.3888888888888888</v>
      </c>
      <c r="AW404" s="57" cm="1">
        <f t="array" aca="1" ref="AW404" ca="1">SUM(IF($C404&gt;0,IF(AND(INDIRECT(ADDRESS($C404,44))=0,INDIRECT(ADDRESS($C404,38))="UL",ISERROR(SEARCH("Rear",INDIRECT(ADDRESS($C404,33)))),ISERROR(SEARCH("Side",INDIRECT(ADDRESS($C404,33))))),INDIRECT(ADDRESS($C404,COLUMN())),0),0),IF($D404&gt;0,IF(AND(INDIRECT(ADDRESS($D404,44))=0,INDIRECT(ADDRESS($D404,38))="UL",ISERROR(SEARCH("Rear",INDIRECT(ADDRESS($D404,33)))),ISERROR(SEARCH("Side",INDIRECT(ADDRESS($D404,33))))),INDIRECT(ADDRESS($D404,COLUMN())),0),0),IF($E404&gt;0,IF(AND(INDIRECT(ADDRESS($E404,44))=0,INDIRECT(ADDRESS($E404,38))="UL",ISERROR(SEARCH("Rear",INDIRECT(ADDRESS($E404,33)))),ISERROR(SEARCH("Side",INDIRECT(ADDRESS($E404,33))))),INDIRECT(ADDRESS($E404,COLUMN())),0),0),IF($F404&gt;0,IF(AND(INDIRECT(ADDRESS($F404,44))=0,INDIRECT(ADDRESS($F404,38))="UL",ISERROR(SEARCH("Rear",INDIRECT(ADDRESS($F404,33)))),ISERROR(SEARCH("Side",INDIRECT(ADDRESS($F404,33))))),INDIRECT(ADDRESS($F404,COLUMN())),0),0),IF($G404&gt;0,IF(AND(INDIRECT(ADDRESS($G404,44))=0,INDIRECT(ADDRESS($G404,38))="UL",ISERROR(SEARCH("Rear",INDIRECT(ADDRESS($G404,33)))),ISERROR(SEARCH("Side",INDIRECT(ADDRESS($G404,33))))),INDIRECT(ADDRESS($G404,COLUMN())),0),0),IF($H404&gt;0,IF(AND(INDIRECT(ADDRESS($H404,44))=0,INDIRECT(ADDRESS($H404,38))="UL",ISERROR(SEARCH("Rear",INDIRECT(ADDRESS($H404,33)))),ISERROR(SEARCH("Side",INDIRECT(ADDRESS($H404,33))))),INDIRECT(ADDRESS($H404,COLUMN())),0),0),IF($I404&gt;0,IF(AND(INDIRECT(ADDRESS($I404,44))=0,INDIRECT(ADDRESS($I404,38))="UL",ISERROR(SEARCH("Rear",INDIRECT(ADDRESS($I404,33)))),ISERROR(SEARCH("Side",INDIRECT(ADDRESS($I404,33))))),INDIRECT(ADDRESS($I404,COLUMN())),0),0),IF($J404&gt;0,IF(AND(INDIRECT(ADDRESS($J404,44))=0,INDIRECT(ADDRESS($J404,38))="UL",ISERROR(SEARCH("Rear",INDIRECT(ADDRESS($J404,33)))),ISERROR(SEARCH("Side",INDIRECT(ADDRESS($J404,33))))),INDIRECT(ADDRESS($J404,COLUMN())),0),0),IF($K404&gt;0,IF(AND(INDIRECT(ADDRESS($K404,44))=0,INDIRECT(ADDRESS($K404,38))="UL",ISERROR(SEARCH("Rear",INDIRECT(ADDRESS($K404,33)))),ISERROR(SEARCH("Side",INDIRECT(ADDRESS($K404,33))))),INDIRECT(ADDRESS($K404,COLUMN())),0),0),IF($L404&gt;0,IF(AND(INDIRECT(ADDRESS($L404,44))=0,INDIRECT(ADDRESS($L404,38))="UL",ISERROR(SEARCH("Rear",INDIRECT(ADDRESS($L404,33)))),ISERROR(SEARCH("Side",INDIRECT(ADDRESS($L404,33))))),INDIRECT(ADDRESS($L404,COLUMN())),0),0),IF($M404&gt;0,IF(AND(INDIRECT(ADDRESS($M404,44))=0,INDIRECT(ADDRESS($M404,38))="UL",ISERROR(SEARCH("Rear",INDIRECT(ADDRESS($M404,33)))),ISERROR(SEARCH("Side",INDIRECT(ADDRESS($M404,33))))),INDIRECT(ADDRESS($M404,COLUMN())),0),0))</f>
        <v>0.77777777777777768</v>
      </c>
      <c r="AX404" s="57" cm="1">
        <f t="array" aca="1" ref="AX404" ca="1">SUM(IF($C404&gt;0,IF(AND(INDIRECT(ADDRESS($C404,44))=0,INDIRECT(ADDRESS($C404,38))="UL",ISERROR(SEARCH("Rear",INDIRECT(ADDRESS($C404,33)))),ISERROR(SEARCH("Side",INDIRECT(ADDRESS($C404,33))))),INDIRECT(ADDRESS($C404,COLUMN())),0),0),IF($D404&gt;0,IF(AND(INDIRECT(ADDRESS($D404,44))=0,INDIRECT(ADDRESS($D404,38))="UL",ISERROR(SEARCH("Rear",INDIRECT(ADDRESS($D404,33)))),ISERROR(SEARCH("Side",INDIRECT(ADDRESS($D404,33))))),INDIRECT(ADDRESS($D404,COLUMN())),0),0),IF($E404&gt;0,IF(AND(INDIRECT(ADDRESS($E404,44))=0,INDIRECT(ADDRESS($E404,38))="UL",ISERROR(SEARCH("Rear",INDIRECT(ADDRESS($E404,33)))),ISERROR(SEARCH("Side",INDIRECT(ADDRESS($E404,33))))),INDIRECT(ADDRESS($E404,COLUMN())),0),0),IF($F404&gt;0,IF(AND(INDIRECT(ADDRESS($F404,44))=0,INDIRECT(ADDRESS($F404,38))="UL",ISERROR(SEARCH("Rear",INDIRECT(ADDRESS($F404,33)))),ISERROR(SEARCH("Side",INDIRECT(ADDRESS($F404,33))))),INDIRECT(ADDRESS($F404,COLUMN())),0),0),IF($G404&gt;0,IF(AND(INDIRECT(ADDRESS($G404,44))=0,INDIRECT(ADDRESS($G404,38))="UL",ISERROR(SEARCH("Rear",INDIRECT(ADDRESS($G404,33)))),ISERROR(SEARCH("Side",INDIRECT(ADDRESS($G404,33))))),INDIRECT(ADDRESS($G404,COLUMN())),0),0),IF($H404&gt;0,IF(AND(INDIRECT(ADDRESS($H404,44))=0,INDIRECT(ADDRESS($H404,38))="UL",ISERROR(SEARCH("Rear",INDIRECT(ADDRESS($H404,33)))),ISERROR(SEARCH("Side",INDIRECT(ADDRESS($H404,33))))),INDIRECT(ADDRESS($H404,COLUMN())),0),0),IF($I404&gt;0,IF(AND(INDIRECT(ADDRESS($I404,44))=0,INDIRECT(ADDRESS($I404,38))="UL",ISERROR(SEARCH("Rear",INDIRECT(ADDRESS($I404,33)))),ISERROR(SEARCH("Side",INDIRECT(ADDRESS($I404,33))))),INDIRECT(ADDRESS($I404,COLUMN())),0),0),IF($J404&gt;0,IF(AND(INDIRECT(ADDRESS($J404,44))=0,INDIRECT(ADDRESS($J404,38))="UL",ISERROR(SEARCH("Rear",INDIRECT(ADDRESS($J404,33)))),ISERROR(SEARCH("Side",INDIRECT(ADDRESS($J404,33))))),INDIRECT(ADDRESS($J404,COLUMN())),0),0),IF($K404&gt;0,IF(AND(INDIRECT(ADDRESS($K404,44))=0,INDIRECT(ADDRESS($K404,38))="UL",ISERROR(SEARCH("Rear",INDIRECT(ADDRESS($K404,33)))),ISERROR(SEARCH("Side",INDIRECT(ADDRESS($K404,33))))),INDIRECT(ADDRESS($K404,COLUMN())),0),0),IF($L404&gt;0,IF(AND(INDIRECT(ADDRESS($L404,44))=0,INDIRECT(ADDRESS($L404,38))="UL",ISERROR(SEARCH("Rear",INDIRECT(ADDRESS($L404,33)))),ISERROR(SEARCH("Side",INDIRECT(ADDRESS($L404,33))))),INDIRECT(ADDRESS($L404,COLUMN())),0),0),IF($M404&gt;0,IF(AND(INDIRECT(ADDRESS($M404,44))=0,INDIRECT(ADDRESS($M404,38))="UL",ISERROR(SEARCH("Rear",INDIRECT(ADDRESS($M404,33)))),ISERROR(SEARCH("Side",INDIRECT(ADDRESS($M404,33))))),INDIRECT(ADDRESS($M404,COLUMN())),0),0))</f>
        <v>0</v>
      </c>
      <c r="AY404" s="58">
        <f t="shared" ca="1" si="267"/>
        <v>1.3888888888888888</v>
      </c>
      <c r="AZ404" s="58">
        <f t="shared" ca="1" si="268"/>
        <v>0.72222222222222221</v>
      </c>
      <c r="BA404" s="58" cm="1">
        <f t="array" aca="1" ref="BA404" ca="1">SUM(IF($C404&gt;0,IF(AND(INDIRECT(ADDRESS($C404,44))=0,INDIRECT(ADDRESS($C404,38))="UL"),INDIRECT(ADDRESS($C404,COLUMN())),0),0),IF($D404&gt;0,IF(AND(INDIRECT(ADDRESS($D404,44))=0,INDIRECT(ADDRESS($D404,38))="UL"),INDIRECT(ADDRESS($D404,COLUMN())),0),0),IF($E404&gt;0,IF(AND(INDIRECT(ADDRESS($E404,44))=0,INDIRECT(ADDRESS($E404,38))="UL"),INDIRECT(ADDRESS($E404,COLUMN())),0),0),IF($F404&gt;0,IF(AND(INDIRECT(ADDRESS($F404,44))=0,INDIRECT(ADDRESS($F404,38))="UL"),INDIRECT(ADDRESS($F404,COLUMN())),0),0),IF($G404&gt;0,IF(AND(INDIRECT(ADDRESS($G404,44))=0,INDIRECT(ADDRESS($G404,38))="UL"),INDIRECT(ADDRESS($G404,COLUMN())),0),0),IF($H404&gt;0,IF(AND(INDIRECT(ADDRESS($H404,44))=0,INDIRECT(ADDRESS($H404,38))="UL"),INDIRECT(ADDRESS($H404,COLUMN())),0),0),IF($I404&gt;0,IF(AND(INDIRECT(ADDRESS($I404,44))=0,INDIRECT(ADDRESS($I404,38))="UL"),INDIRECT(ADDRESS($I404,COLUMN())),0),0),IF($J404&gt;0,IF(AND(INDIRECT(ADDRESS($J404,44))=0,INDIRECT(ADDRESS($J404,38))="UL"),INDIRECT(ADDRESS($J404,COLUMN())),0),0),IF($K404&gt;0,IF(AND(INDIRECT(ADDRESS($K404,44))=0,INDIRECT(ADDRESS($K404,38))="UL"),INDIRECT(ADDRESS($K404,COLUMN())),0),0),IF($L404&gt;0,IF(AND(INDIRECT(ADDRESS($L404,44))=0,INDIRECT(ADDRESS($L404,38))="UL"),INDIRECT(ADDRESS($L404,COLUMN())),0),0),IF($M404&gt;0,IF(AND(INDIRECT(ADDRESS($M404,44))=0,INDIRECT(ADDRESS($M404,38))="UL"),INDIRECT(ADDRESS($M404,COLUMN())),0),0))</f>
        <v>0.20740740740740737</v>
      </c>
      <c r="BB404" s="58" cm="1">
        <f t="array" aca="1" ref="BB404" ca="1">SUM(IF($C404&gt;0,IF(AND(INDIRECT(ADDRESS($C404,44))=0,INDIRECT(ADDRESS($C404,38))="UL"),INDIRECT(ADDRESS($C404,COLUMN())),0),0),IF($D404&gt;0,IF(AND(INDIRECT(ADDRESS($D404,44))=0,INDIRECT(ADDRESS($D404,38))="UL"),INDIRECT(ADDRESS($D404,COLUMN())),0),0),IF($E404&gt;0,IF(AND(INDIRECT(ADDRESS($E404,44))=0,INDIRECT(ADDRESS($E404,38))="UL"),INDIRECT(ADDRESS($E404,COLUMN())),0),0),IF($F404&gt;0,IF(AND(INDIRECT(ADDRESS($F404,44))=0,INDIRECT(ADDRESS($F404,38))="UL"),INDIRECT(ADDRESS($F404,COLUMN())),0),0),IF($G404&gt;0,IF(AND(INDIRECT(ADDRESS($G404,44))=0,INDIRECT(ADDRESS($G404,38))="UL"),INDIRECT(ADDRESS($G404,COLUMN())),0),0),IF($H404&gt;0,IF(AND(INDIRECT(ADDRESS($H404,44))=0,INDIRECT(ADDRESS($H404,38))="UL"),INDIRECT(ADDRESS($H404,COLUMN())),0),0),IF($I404&gt;0,IF(AND(INDIRECT(ADDRESS($I404,44))=0,INDIRECT(ADDRESS($I404,38))="UL"),INDIRECT(ADDRESS($I404,COLUMN())),0),0),IF($J404&gt;0,IF(AND(INDIRECT(ADDRESS($J404,44))=0,INDIRECT(ADDRESS($J404,38))="UL"),INDIRECT(ADDRESS($J404,COLUMN())),0),0),IF($K404&gt;0,IF(AND(INDIRECT(ADDRESS($K404,44))=0,INDIRECT(ADDRESS($K404,38))="UL"),INDIRECT(ADDRESS($K404,COLUMN())),0),0),IF($L404&gt;0,IF(AND(INDIRECT(ADDRESS($L404,44))=0,INDIRECT(ADDRESS($L404,38))="UL"),INDIRECT(ADDRESS($L404,COLUMN())),0),0),IF($M404&gt;0,IF(AND(INDIRECT(ADDRESS($M404,44))=0,INDIRECT(ADDRESS($M404,38))="UL"),INDIRECT(ADDRESS($M404,COLUMN())),0),0))</f>
        <v>0.37037037037037035</v>
      </c>
      <c r="BC404" s="58" cm="1">
        <f t="array" aca="1" ref="BC404" ca="1">SUM(IF($C404&gt;0,IF(AND(INDIRECT(ADDRESS($C404,44))=0,INDIRECT(ADDRESS($C404,38))="UL"),INDIRECT(ADDRESS($C404,COLUMN())),0),0),IF($D404&gt;0,IF(AND(INDIRECT(ADDRESS($D404,44))=0,INDIRECT(ADDRESS($D404,38))="UL"),INDIRECT(ADDRESS($D404,COLUMN())),0),0),IF($E404&gt;0,IF(AND(INDIRECT(ADDRESS($E404,44))=0,INDIRECT(ADDRESS($E404,38))="UL"),INDIRECT(ADDRESS($E404,COLUMN())),0),0),IF($F404&gt;0,IF(AND(INDIRECT(ADDRESS($F404,44))=0,INDIRECT(ADDRESS($F404,38))="UL"),INDIRECT(ADDRESS($F404,COLUMN())),0),0),IF($G404&gt;0,IF(AND(INDIRECT(ADDRESS($G404,44))=0,INDIRECT(ADDRESS($G404,38))="UL"),INDIRECT(ADDRESS($G404,COLUMN())),0),0),IF($H404&gt;0,IF(AND(INDIRECT(ADDRESS($H404,44))=0,INDIRECT(ADDRESS($H404,38))="UL"),INDIRECT(ADDRESS($H404,COLUMN())),0),0),IF($I404&gt;0,IF(AND(INDIRECT(ADDRESS($I404,44))=0,INDIRECT(ADDRESS($I404,38))="UL"),INDIRECT(ADDRESS($I404,COLUMN())),0),0),IF($J404&gt;0,IF(AND(INDIRECT(ADDRESS($J404,44))=0,INDIRECT(ADDRESS($J404,38))="UL"),INDIRECT(ADDRESS($J404,COLUMN())),0),0),IF($K404&gt;0,IF(AND(INDIRECT(ADDRESS($K404,44))=0,INDIRECT(ADDRESS($K404,38))="UL"),INDIRECT(ADDRESS($K404,COLUMN())),0),0),IF($L404&gt;0,IF(AND(INDIRECT(ADDRESS($L404,44))=0,INDIRECT(ADDRESS($L404,38))="UL"),INDIRECT(ADDRESS($L404,COLUMN())),0),0),IF($M404&gt;0,IF(AND(INDIRECT(ADDRESS($M404,44))=0,INDIRECT(ADDRESS($M404,38))="UL"),INDIRECT(ADDRESS($M404,COLUMN())),0),0))</f>
        <v>0.18518518518518517</v>
      </c>
      <c r="BD404" s="58" cm="1">
        <f t="array" aca="1" ref="BD404" ca="1">SUM(IF($C404&gt;0,IF(AND(INDIRECT(ADDRESS($C404,44))=0,INDIRECT(ADDRESS($C404,38))="UL"),INDIRECT(ADDRESS($C404,COLUMN())),0),0),IF($D404&gt;0,IF(AND(INDIRECT(ADDRESS($D404,44))=0,INDIRECT(ADDRESS($D404,38))="UL"),INDIRECT(ADDRESS($D404,COLUMN())),0),0),IF($E404&gt;0,IF(AND(INDIRECT(ADDRESS($E404,44))=0,INDIRECT(ADDRESS($E404,38))="UL"),INDIRECT(ADDRESS($E404,COLUMN())),0),0),IF($F404&gt;0,IF(AND(INDIRECT(ADDRESS($F404,44))=0,INDIRECT(ADDRESS($F404,38))="UL"),INDIRECT(ADDRESS($F404,COLUMN())),0),0),IF($G404&gt;0,IF(AND(INDIRECT(ADDRESS($G404,44))=0,INDIRECT(ADDRESS($G404,38))="UL"),INDIRECT(ADDRESS($G404,COLUMN())),0),0),IF($H404&gt;0,IF(AND(INDIRECT(ADDRESS($H404,44))=0,INDIRECT(ADDRESS($H404,38))="UL"),INDIRECT(ADDRESS($H404,COLUMN())),0),0),IF($I404&gt;0,IF(AND(INDIRECT(ADDRESS($I404,44))=0,INDIRECT(ADDRESS($I404,38))="UL"),INDIRECT(ADDRESS($I404,COLUMN())),0),0),IF($J404&gt;0,IF(AND(INDIRECT(ADDRESS($J404,44))=0,INDIRECT(ADDRESS($J404,38))="UL"),INDIRECT(ADDRESS($J404,COLUMN())),0),0),IF($K404&gt;0,IF(AND(INDIRECT(ADDRESS($K404,44))=0,INDIRECT(ADDRESS($K404,38))="UL"),INDIRECT(ADDRESS($K404,COLUMN())),0),0),IF($L404&gt;0,IF(AND(INDIRECT(ADDRESS($L404,44))=0,INDIRECT(ADDRESS($L404,38))="UL"),INDIRECT(ADDRESS($L404,COLUMN())),0),0),IF($M404&gt;0,IF(AND(INDIRECT(ADDRESS($M404,44))=0,INDIRECT(ADDRESS($M404,38))="UL"),INDIRECT(ADDRESS($M404,COLUMN())),0),0))</f>
        <v>0.39259259259259255</v>
      </c>
      <c r="BE404" s="57">
        <f t="shared" ca="1" si="269"/>
        <v>0.20740740740740737</v>
      </c>
      <c r="BF404" s="57" cm="1">
        <f t="array" aca="1" ref="BF404" ca="1">SUM(IF($C404&gt;0,IF(INDIRECT(ADDRESS($C404,45))=1,INDIRECT(ADDRESS($C404,52))*INDIRECT(ADDRESS($C404,42))/5,0),0), IF($D404&gt;0,IF(INDIRECT(ADDRESS($D404,45))=1,INDIRECT(ADDRESS($D404,52))*INDIRECT(ADDRESS($D404,42))/5,0),0), IF($E404&gt;0,IF(INDIRECT(ADDRESS($E404,45))=1,INDIRECT(ADDRESS($E404,52))*INDIRECT(ADDRESS($E404,42))/5,0),0), IF($F404&gt;0,IF(INDIRECT(ADDRESS($F404,45))=1,INDIRECT(ADDRESS($F404,52))*INDIRECT(ADDRESS($F404,42))/5,0),0), IF($G404&gt;0,IF(INDIRECT(ADDRESS($G404,45))=1,INDIRECT(ADDRESS($G404,52))*INDIRECT(ADDRESS($G404,42))/5,0),0), IF($H404&gt;0,IF(INDIRECT(ADDRESS($H404,45))=1,INDIRECT(ADDRESS($H404,52))*INDIRECT(ADDRESS($H404,42))/5,0),0)
)*$BF$296/100</f>
        <v>2.5925925925925925E-2</v>
      </c>
      <c r="BG404" s="19"/>
      <c r="BH404" s="57" cm="1">
        <f t="array" aca="1" ref="BH404" ca="1">SUM(IF($C404&gt;0,IF(AND(INDIRECT(ADDRESS($C404,44))=0,INDIRECT(ADDRESS($C404,38))&lt;&gt;"UL"),INDIRECT(ADDRESS($C404,COLUMN()-12)),0),0), IF($D404&gt;0,IF(AND(INDIRECT(ADDRESS($D404,44))=0,INDIRECT(ADDRESS($D404,38))&lt;&gt;"UL"),INDIRECT(ADDRESS($D404,COLUMN()-12)),0),0), IF($E404&gt;0,IF(AND(INDIRECT(ADDRESS($E404,44))=0,INDIRECT(ADDRESS($E404,38))&lt;&gt;"UL"),INDIRECT(ADDRESS($E404,COLUMN()-12)),0),0), IF($F404&gt;0,IF(AND(INDIRECT(ADDRESS($F404,44))=0,INDIRECT(ADDRESS($F404,38))&lt;&gt;"UL"),INDIRECT(ADDRESS($F404,COLUMN()-12)),0),0), IF($G404&gt;0,IF(AND(INDIRECT(ADDRESS($G404,44))=0,INDIRECT(ADDRESS($G404,38))&lt;&gt;"UL"),INDIRECT(ADDRESS($G404,COLUMN()-12)),0),0), IF($H404&gt;0,IF(AND(INDIRECT(ADDRESS($H404,44))=0,INDIRECT(ADDRESS($H404,38))&lt;&gt;"UL"),INDIRECT(ADDRESS($H404,COLUMN()-12)),0),0), IF($I404&gt;0,IF(AND(INDIRECT(ADDRESS($I404,44))=0,INDIRECT(ADDRESS($I404,38))&lt;&gt;"UL"),INDIRECT(ADDRESS($I404,COLUMN()-12)),0),0), IF($J404&gt;0,IF(AND(INDIRECT(ADDRESS($J404,44))=0,INDIRECT(ADDRESS($J404,38))&lt;&gt;"UL"),INDIRECT(ADDRESS($J404,COLUMN()-12)),0),0), IF($K404&gt;0,IF(AND(INDIRECT(ADDRESS($K404,44))=0,INDIRECT(ADDRESS($K404,38))&lt;&gt;"UL"),INDIRECT(ADDRESS($K404,COLUMN()-12)),0),0), IF($L404&gt;0,IF(AND(INDIRECT(ADDRESS($L404,44))=0,INDIRECT(ADDRESS($L404,38))&lt;&gt;"UL"),INDIRECT(ADDRESS($L404,COLUMN()-12)),0),0), IF($M404&gt;0,IF(AND(INDIRECT(ADDRESS($M404,44))=0,INDIRECT(ADDRESS($M404,38))&lt;&gt;"UL"),INDIRECT(ADDRESS($M404,COLUMN()-12)),0),0))</f>
        <v>0</v>
      </c>
      <c r="BI404" s="57" cm="1">
        <f t="array" aca="1" ref="BI404" ca="1">SUM(IF($C404&gt;0,IF(AND(INDIRECT(ADDRESS($C404,44))=0,INDIRECT(ADDRESS($C404,38))&lt;&gt;"UL"),INDIRECT(ADDRESS($C404,COLUMN()-12)),0),0), IF($D404&gt;0,IF(AND(INDIRECT(ADDRESS($D404,44))=0,INDIRECT(ADDRESS($D404,38))&lt;&gt;"UL"),INDIRECT(ADDRESS($D404,COLUMN()-12)),0),0), IF($E404&gt;0,IF(AND(INDIRECT(ADDRESS($E404,44))=0,INDIRECT(ADDRESS($E404,38))&lt;&gt;"UL"),INDIRECT(ADDRESS($E404,COLUMN()-12)),0),0), IF($F404&gt;0,IF(AND(INDIRECT(ADDRESS($F404,44))=0,INDIRECT(ADDRESS($F404,38))&lt;&gt;"UL"),INDIRECT(ADDRESS($F404,COLUMN()-12)),0),0), IF($G404&gt;0,IF(AND(INDIRECT(ADDRESS($G404,44))=0,INDIRECT(ADDRESS($G404,38))&lt;&gt;"UL"),INDIRECT(ADDRESS($G404,COLUMN()-12)),0),0), IF($H404&gt;0,IF(AND(INDIRECT(ADDRESS($H404,44))=0,INDIRECT(ADDRESS($H404,38))&lt;&gt;"UL"),INDIRECT(ADDRESS($H404,COLUMN()-12)),0),0), IF($I404&gt;0,IF(AND(INDIRECT(ADDRESS($I404,44))=0,INDIRECT(ADDRESS($I404,38))&lt;&gt;"UL"),INDIRECT(ADDRESS($I404,COLUMN()-12)),0),0), IF($J404&gt;0,IF(AND(INDIRECT(ADDRESS($J404,44))=0,INDIRECT(ADDRESS($J404,38))&lt;&gt;"UL"),INDIRECT(ADDRESS($J404,COLUMN()-12)),0),0), IF($K404&gt;0,IF(AND(INDIRECT(ADDRESS($K404,44))=0,INDIRECT(ADDRESS($K404,38))&lt;&gt;"UL"),INDIRECT(ADDRESS($K404,COLUMN()-12)),0),0), IF($L404&gt;0,IF(AND(INDIRECT(ADDRESS($L404,44))=0,INDIRECT(ADDRESS($L404,38))&lt;&gt;"UL"),INDIRECT(ADDRESS($L404,COLUMN()-12)),0),0), IF($M404&gt;0,IF(AND(INDIRECT(ADDRESS($M404,44))=0,INDIRECT(ADDRESS($M404,38))&lt;&gt;"UL"),INDIRECT(ADDRESS($M404,COLUMN()-12)),0),0))</f>
        <v>0</v>
      </c>
      <c r="BJ404" s="57" cm="1">
        <f t="array" aca="1" ref="BJ404" ca="1">SUM(IF($C404&gt;0,IF(AND(INDIRECT(ADDRESS($C404,44))=0,INDIRECT(ADDRESS($C404,38))&lt;&gt;"UL"),INDIRECT(ADDRESS($C404,COLUMN()-12)),0),0), IF($D404&gt;0,IF(AND(INDIRECT(ADDRESS($D404,44))=0,INDIRECT(ADDRESS($D404,38))&lt;&gt;"UL"),INDIRECT(ADDRESS($D404,COLUMN()-12)),0),0), IF($E404&gt;0,IF(AND(INDIRECT(ADDRESS($E404,44))=0,INDIRECT(ADDRESS($E404,38))&lt;&gt;"UL"),INDIRECT(ADDRESS($E404,COLUMN()-12)),0),0), IF($F404&gt;0,IF(AND(INDIRECT(ADDRESS($F404,44))=0,INDIRECT(ADDRESS($F404,38))&lt;&gt;"UL"),INDIRECT(ADDRESS($F404,COLUMN()-12)),0),0), IF($G404&gt;0,IF(AND(INDIRECT(ADDRESS($G404,44))=0,INDIRECT(ADDRESS($G404,38))&lt;&gt;"UL"),INDIRECT(ADDRESS($G404,COLUMN()-12)),0),0), IF($H404&gt;0,IF(AND(INDIRECT(ADDRESS($H404,44))=0,INDIRECT(ADDRESS($H404,38))&lt;&gt;"UL"),INDIRECT(ADDRESS($H404,COLUMN()-12)),0),0), IF($I404&gt;0,IF(AND(INDIRECT(ADDRESS($I404,44))=0,INDIRECT(ADDRESS($I404,38))&lt;&gt;"UL"),INDIRECT(ADDRESS($I404,COLUMN()-12)),0),0), IF($J404&gt;0,IF(AND(INDIRECT(ADDRESS($J404,44))=0,INDIRECT(ADDRESS($J404,38))&lt;&gt;"UL"),INDIRECT(ADDRESS($J404,COLUMN()-12)),0),0), IF($K404&gt;0,IF(AND(INDIRECT(ADDRESS($K404,44))=0,INDIRECT(ADDRESS($K404,38))&lt;&gt;"UL"),INDIRECT(ADDRESS($K404,COLUMN()-12)),0),0), IF($L404&gt;0,IF(AND(INDIRECT(ADDRESS($L404,44))=0,INDIRECT(ADDRESS($L404,38))&lt;&gt;"UL"),INDIRECT(ADDRESS($L404,COLUMN()-12)),0),0), IF($M404&gt;0,IF(AND(INDIRECT(ADDRESS($M404,44))=0,INDIRECT(ADDRESS($M404,38))&lt;&gt;"UL"),INDIRECT(ADDRESS($M404,COLUMN()-12)),0),0))</f>
        <v>0</v>
      </c>
      <c r="BK404" s="57">
        <f t="shared" ca="1" si="270"/>
        <v>0</v>
      </c>
      <c r="BL404" s="58">
        <f t="shared" ca="1" si="271"/>
        <v>0</v>
      </c>
      <c r="BM404" s="57" cm="1">
        <f t="array" aca="1" ref="BM404" ca="1">SUM(IF($C404&gt;0,IF(AND(INDIRECT(ADDRESS($C404,44))=0,INDIRECT(ADDRESS($C404,38))&lt;&gt;"UL"),INDIRECT(ADDRESS($C404,COLUMN()-12)),0),0), IF($D404&gt;0,IF(AND(INDIRECT(ADDRESS($D404,44))=0,INDIRECT(ADDRESS($D404,38))&lt;&gt;"UL"),INDIRECT(ADDRESS($D404,COLUMN()-12)),0),0), IF($E404&gt;0,IF(AND(INDIRECT(ADDRESS($E404,44))=0,INDIRECT(ADDRESS($E404,38))&lt;&gt;"UL"),INDIRECT(ADDRESS($E404,COLUMN()-12)),0),0), IF($F404&gt;0,IF(AND(INDIRECT(ADDRESS($F404,44))=0,INDIRECT(ADDRESS($F404,38))&lt;&gt;"UL"),INDIRECT(ADDRESS($F404,COLUMN()-12)),0),0), IF($G404&gt;0,IF(AND(INDIRECT(ADDRESS($G404,44))=0,INDIRECT(ADDRESS($G404,38))&lt;&gt;"UL"),INDIRECT(ADDRESS($G404,COLUMN()-12)),0),0), IF($H404&gt;0,IF(AND(INDIRECT(ADDRESS($H404,44))=0,INDIRECT(ADDRESS($H404,38))&lt;&gt;"UL"),INDIRECT(ADDRESS($H404,COLUMN()-12)),0),0), IF($I404&gt;0,IF(AND(INDIRECT(ADDRESS($I404,44))=0,INDIRECT(ADDRESS($I404,38))&lt;&gt;"UL"),INDIRECT(ADDRESS($I404,COLUMN()-12)),0),0), IF($J404&gt;0,IF(AND(INDIRECT(ADDRESS($J404,44))=0,INDIRECT(ADDRESS($J404,38))&lt;&gt;"UL"),INDIRECT(ADDRESS($J404,COLUMN()-12)),0),0), IF($K404&gt;0,IF(AND(INDIRECT(ADDRESS($K404,44))=0,INDIRECT(ADDRESS($K404,38))&lt;&gt;"UL"),INDIRECT(ADDRESS($K404,COLUMN()-11)),0),0), IF($L404&gt;0,IF(AND(INDIRECT(ADDRESS($L404,44))=0,INDIRECT(ADDRESS($L404,38))&lt;&gt;"UL"),INDIRECT(ADDRESS($L404,COLUMN()-11)),0),0), IF($M404&gt;0,IF(AND(INDIRECT(ADDRESS($M404,44))=0,INDIRECT(ADDRESS($M404,38))&lt;&gt;"UL"),INDIRECT(ADDRESS($M404,COLUMN()-11)),0),0))</f>
        <v>0</v>
      </c>
      <c r="BN404" s="57" cm="1">
        <f t="array" aca="1" ref="BN404" ca="1">SUM(IF($C404&gt;0,IF(AND(INDIRECT(ADDRESS($C404,44))=0,INDIRECT(ADDRESS($C404,38))&lt;&gt;"UL"),INDIRECT(ADDRESS($C404,COLUMN()-12)),0),0), IF($D404&gt;0,IF(AND(INDIRECT(ADDRESS($D404,44))=0,INDIRECT(ADDRESS($D404,38))&lt;&gt;"UL"),INDIRECT(ADDRESS($D404,COLUMN()-12)),0),0), IF($E404&gt;0,IF(AND(INDIRECT(ADDRESS($E404,44))=0,INDIRECT(ADDRESS($E404,38))&lt;&gt;"UL"),INDIRECT(ADDRESS($E404,COLUMN()-12)),0),0), IF($F404&gt;0,IF(AND(INDIRECT(ADDRESS($F404,44))=0,INDIRECT(ADDRESS($F404,38))&lt;&gt;"UL"),INDIRECT(ADDRESS($F404,COLUMN()-12)),0),0), IF($G404&gt;0,IF(AND(INDIRECT(ADDRESS($G404,44))=0,INDIRECT(ADDRESS($G404,38))&lt;&gt;"UL"),INDIRECT(ADDRESS($G404,COLUMN()-12)),0),0), IF($H404&gt;0,IF(AND(INDIRECT(ADDRESS($H404,44))=0,INDIRECT(ADDRESS($H404,38))&lt;&gt;"UL"),INDIRECT(ADDRESS($H404,COLUMN()-12)),0),0), IF($I404&gt;0,IF(AND(INDIRECT(ADDRESS($I404,44))=0,INDIRECT(ADDRESS($I404,38))&lt;&gt;"UL"),INDIRECT(ADDRESS($I404,COLUMN()-12)),0),0), IF($J404&gt;0,IF(AND(INDIRECT(ADDRESS($J404,44))=0,INDIRECT(ADDRESS($J404,38))&lt;&gt;"UL"),INDIRECT(ADDRESS($J404,COLUMN()-12)),0),0), IF($K404&gt;0,IF(AND(INDIRECT(ADDRESS($K404,44))=0,INDIRECT(ADDRESS($K404,38))&lt;&gt;"UL"),INDIRECT(ADDRESS($K404,COLUMN()-11)),0),0), IF($L404&gt;0,IF(AND(INDIRECT(ADDRESS($L404,44))=0,INDIRECT(ADDRESS($L404,38))&lt;&gt;"UL"),INDIRECT(ADDRESS($L404,COLUMN()-11)),0),0), IF($M404&gt;0,IF(AND(INDIRECT(ADDRESS($M404,44))=0,INDIRECT(ADDRESS($M404,38))&lt;&gt;"UL"),INDIRECT(ADDRESS($M404,COLUMN()-11)),0),0))</f>
        <v>0</v>
      </c>
      <c r="BO404" s="57" cm="1">
        <f t="array" aca="1" ref="BO404" ca="1">SUM(IF($C404&gt;0,IF(AND(INDIRECT(ADDRESS($C404,44))=0,INDIRECT(ADDRESS($C404,38))&lt;&gt;"UL"),INDIRECT(ADDRESS($C404,COLUMN()-12)),0),0), IF($D404&gt;0,IF(AND(INDIRECT(ADDRESS($D404,44))=0,INDIRECT(ADDRESS($D404,38))&lt;&gt;"UL"),INDIRECT(ADDRESS($D404,COLUMN()-12)),0),0), IF($E404&gt;0,IF(AND(INDIRECT(ADDRESS($E404,44))=0,INDIRECT(ADDRESS($E404,38))&lt;&gt;"UL"),INDIRECT(ADDRESS($E404,COLUMN()-12)),0),0), IF($F404&gt;0,IF(AND(INDIRECT(ADDRESS($F404,44))=0,INDIRECT(ADDRESS($F404,38))&lt;&gt;"UL"),INDIRECT(ADDRESS($F404,COLUMN()-12)),0),0), IF($G404&gt;0,IF(AND(INDIRECT(ADDRESS($G404,44))=0,INDIRECT(ADDRESS($G404,38))&lt;&gt;"UL"),INDIRECT(ADDRESS($G404,COLUMN()-12)),0),0), IF($H404&gt;0,IF(AND(INDIRECT(ADDRESS($H404,44))=0,INDIRECT(ADDRESS($H404,38))&lt;&gt;"UL"),INDIRECT(ADDRESS($H404,COLUMN()-12)),0),0), IF($I404&gt;0,IF(AND(INDIRECT(ADDRESS($I404,44))=0,INDIRECT(ADDRESS($I404,38))&lt;&gt;"UL"),INDIRECT(ADDRESS($I404,COLUMN()-12)),0),0), IF($J404&gt;0,IF(AND(INDIRECT(ADDRESS($J404,44))=0,INDIRECT(ADDRESS($J404,38))&lt;&gt;"UL"),INDIRECT(ADDRESS($J404,COLUMN()-12)),0),0), IF($K404&gt;0,IF(AND(INDIRECT(ADDRESS($K404,44))=0,INDIRECT(ADDRESS($K404,38))&lt;&gt;"UL"),INDIRECT(ADDRESS($K404,COLUMN()-11)),0),0), IF($L404&gt;0,IF(AND(INDIRECT(ADDRESS($L404,44))=0,INDIRECT(ADDRESS($L404,38))&lt;&gt;"UL"),INDIRECT(ADDRESS($L404,COLUMN()-11)),0),0), IF($M404&gt;0,IF(AND(INDIRECT(ADDRESS($M404,44))=0,INDIRECT(ADDRESS($M404,38))&lt;&gt;"UL"),INDIRECT(ADDRESS($M404,COLUMN()-11)),0),0))</f>
        <v>0</v>
      </c>
      <c r="BP404" s="57" cm="1">
        <f t="array" aca="1" ref="BP404" ca="1">SUM(IF($C404&gt;0,IF(AND(INDIRECT(ADDRESS($C404,44))=0,INDIRECT(ADDRESS($C404,38))&lt;&gt;"UL"),INDIRECT(ADDRESS($C404,COLUMN()-12)),0),0), IF($D404&gt;0,IF(AND(INDIRECT(ADDRESS($D404,44))=0,INDIRECT(ADDRESS($D404,38))&lt;&gt;"UL"),INDIRECT(ADDRESS($D404,COLUMN()-12)),0),0), IF($E404&gt;0,IF(AND(INDIRECT(ADDRESS($E404,44))=0,INDIRECT(ADDRESS($E404,38))&lt;&gt;"UL"),INDIRECT(ADDRESS($E404,COLUMN()-12)),0),0), IF($F404&gt;0,IF(AND(INDIRECT(ADDRESS($F404,44))=0,INDIRECT(ADDRESS($F404,38))&lt;&gt;"UL"),INDIRECT(ADDRESS($F404,COLUMN()-12)),0),0), IF($G404&gt;0,IF(AND(INDIRECT(ADDRESS($G404,44))=0,INDIRECT(ADDRESS($G404,38))&lt;&gt;"UL"),INDIRECT(ADDRESS($G404,COLUMN()-12)),0),0), IF($H404&gt;0,IF(AND(INDIRECT(ADDRESS($H404,44))=0,INDIRECT(ADDRESS($H404,38))&lt;&gt;"UL"),INDIRECT(ADDRESS($H404,COLUMN()-12)),0),0), IF($I404&gt;0,IF(AND(INDIRECT(ADDRESS($I404,44))=0,INDIRECT(ADDRESS($I404,38))&lt;&gt;"UL"),INDIRECT(ADDRESS($I404,COLUMN()-12)),0),0), IF($J404&gt;0,IF(AND(INDIRECT(ADDRESS($J404,44))=0,INDIRECT(ADDRESS($J404,38))&lt;&gt;"UL"),INDIRECT(ADDRESS($J404,COLUMN()-12)),0),0), IF($K404&gt;0,IF(AND(INDIRECT(ADDRESS($K404,44))=0,INDIRECT(ADDRESS($K404,38))&lt;&gt;"UL"),INDIRECT(ADDRESS($K404,COLUMN()-11)),0),0), IF($L404&gt;0,IF(AND(INDIRECT(ADDRESS($L404,44))=0,INDIRECT(ADDRESS($L404,38))&lt;&gt;"UL"),INDIRECT(ADDRESS($L404,COLUMN()-11)),0),0), IF($M404&gt;0,IF(AND(INDIRECT(ADDRESS($M404,44))=0,INDIRECT(ADDRESS($M404,38))&lt;&gt;"UL"),INDIRECT(ADDRESS($M404,COLUMN()-11)),0),0))</f>
        <v>0</v>
      </c>
      <c r="BQ404" s="57">
        <f t="shared" ca="1" si="272"/>
        <v>0</v>
      </c>
      <c r="BR404" s="161">
        <f t="shared" ca="1" si="273"/>
        <v>73.626461272115165</v>
      </c>
      <c r="BS404" s="59"/>
      <c r="BT404" s="56">
        <f t="shared" ca="1" si="274"/>
        <v>2.5057268237772763</v>
      </c>
      <c r="BU404" s="63">
        <f t="shared" ca="1" si="275"/>
        <v>0.10894464451205549</v>
      </c>
      <c r="BV404" s="57" t="s">
        <v>34</v>
      </c>
      <c r="BW404" s="57" cm="1">
        <f t="array" aca="1" ref="BW404" ca="1">SUM(IF($C404&gt;0,IF(AND(INDIRECT(ADDRESS($C404,44))=0,INDIRECT(ADDRESS($C404,38))="UL",ISERROR(SEARCH("Rear",INDIRECT(ADDRESS($C404,33)))),ISERROR(SEARCH("Side",INDIRECT(ADDRESS($C404,33))))),INDIRECT(ADDRESS($C404,COLUMN())),0),0),IF($D404&gt;0,IF(AND(INDIRECT(ADDRESS($D404,44))=0,INDIRECT(ADDRESS($D404,38))="UL",ISERROR(SEARCH("Rear",INDIRECT(ADDRESS($D404,33)))),ISERROR(SEARCH("Side",INDIRECT(ADDRESS($D404,33))))),INDIRECT(ADDRESS($D404,COLUMN())),0),0),IF($E404&gt;0,IF(AND(INDIRECT(ADDRESS($E404,44))=0,INDIRECT(ADDRESS($E404,38))="UL",ISERROR(SEARCH("Rear",INDIRECT(ADDRESS($E404,33)))),ISERROR(SEARCH("Side",INDIRECT(ADDRESS($E404,33))))),INDIRECT(ADDRESS($E404,COLUMN())),0),0),IF($F404&gt;0,IF(AND(INDIRECT(ADDRESS($F404,44))=0,INDIRECT(ADDRESS($F404,38))="UL",ISERROR(SEARCH("Rear",INDIRECT(ADDRESS($F404,33)))),ISERROR(SEARCH("Side",INDIRECT(ADDRESS($F404,33))))),INDIRECT(ADDRESS($F404,COLUMN())),0),0),IF($G404&gt;0,IF(AND(INDIRECT(ADDRESS($G404,44))=0,INDIRECT(ADDRESS($G404,38))="UL",ISERROR(SEARCH("Rear",INDIRECT(ADDRESS($G404,33)))),ISERROR(SEARCH("Side",INDIRECT(ADDRESS($G404,33))))),INDIRECT(ADDRESS($G404,COLUMN())),0),0),IF($H404&gt;0,IF(AND(INDIRECT(ADDRESS($H404,44))=0,INDIRECT(ADDRESS($H404,38))="UL",ISERROR(SEARCH("Rear",INDIRECT(ADDRESS($H404,33)))),ISERROR(SEARCH("Side",INDIRECT(ADDRESS($H404,33))))),INDIRECT(ADDRESS($H404,COLUMN())),0),0),IF($I404&gt;0,IF(AND(INDIRECT(ADDRESS($I404,44))=0,INDIRECT(ADDRESS($I404,38))="UL",ISERROR(SEARCH("Rear",INDIRECT(ADDRESS($I404,33)))),ISERROR(SEARCH("Side",INDIRECT(ADDRESS($I404,33))))),INDIRECT(ADDRESS($I404,COLUMN())),0),0),IF($J404&gt;0,IF(AND(INDIRECT(ADDRESS($J404,44))=0,INDIRECT(ADDRESS($J404,38))="UL",ISERROR(SEARCH("Rear",INDIRECT(ADDRESS($J404,33)))),ISERROR(SEARCH("Side",INDIRECT(ADDRESS($J404,33))))),INDIRECT(ADDRESS($J404,COLUMN())),0),0),IF($K404&gt;0,IF(AND(INDIRECT(ADDRESS($K404,44))=0,INDIRECT(ADDRESS($K404,38))="UL",ISERROR(SEARCH("Rear",INDIRECT(ADDRESS($K404,33)))),ISERROR(SEARCH("Side",INDIRECT(ADDRESS($K404,33))))),INDIRECT(ADDRESS($K404,COLUMN())),0),0),IF($L404&gt;0,IF(AND(INDIRECT(ADDRESS($L404,44))=0,INDIRECT(ADDRESS($L404,38))="UL",ISERROR(SEARCH("Rear",INDIRECT(ADDRESS($L404,33)))),ISERROR(SEARCH("Side",INDIRECT(ADDRESS($L404,33))))),INDIRECT(ADDRESS($L404,COLUMN())),0),0),IF($M404&gt;0,IF(AND(INDIRECT(ADDRESS($M404,44))=0,INDIRECT(ADDRESS($M404,38))="UL",ISERROR(SEARCH("Rear",INDIRECT(ADDRESS($M404,33)))),ISERROR(SEARCH("Side",INDIRECT(ADDRESS($M404,33))))),INDIRECT(ADDRESS($M404,COLUMN())),0),0))</f>
        <v>0.38888888888888884</v>
      </c>
      <c r="BX404" s="57">
        <f t="shared" ca="1" si="276"/>
        <v>0.38888888888888884</v>
      </c>
      <c r="BY404" s="57" cm="1">
        <f t="array" aca="1" ref="BY404" ca="1">SUM(IF($C404&gt;0,IF(AND(INDIRECT(ADDRESS($C404,44))=0,INDIRECT(ADDRESS($C404,38))="UL"),INDIRECT(ADDRESS($C404,COLUMN())),0),0),IF($D404&gt;0,IF(AND(INDIRECT(ADDRESS($D404,44))=0,INDIRECT(ADDRESS($D404,38))="UL"),INDIRECT(ADDRESS($D404,COLUMN())),0),0),IF($E404&gt;0,IF(AND(INDIRECT(ADDRESS($E404,44))=0,INDIRECT(ADDRESS($E404,38))="UL"),INDIRECT(ADDRESS($E404,COLUMN())),0),0),IF($F404&gt;0,IF(AND(INDIRECT(ADDRESS($F404,44))=0,INDIRECT(ADDRESS($F404,38))="UL"),INDIRECT(ADDRESS($F404,COLUMN())),0),0),IF($G404&gt;0,IF(AND(INDIRECT(ADDRESS($G404,44))=0,INDIRECT(ADDRESS($G404,38))="UL"),INDIRECT(ADDRESS($G404,COLUMN())),0),0),IF($H404&gt;0,IF(AND(INDIRECT(ADDRESS($H404,44))=0,INDIRECT(ADDRESS($H404,38))="UL"),INDIRECT(ADDRESS($H404,COLUMN())),0),0),IF($I404&gt;0,IF(AND(INDIRECT(ADDRESS($I404,44))=0,INDIRECT(ADDRESS($I404,38))="UL"),INDIRECT(ADDRESS($I404,COLUMN())),0),0),IF($J404&gt;0,IF(AND(INDIRECT(ADDRESS($J404,44))=0,INDIRECT(ADDRESS($J404,38))="UL"),INDIRECT(ADDRESS($J404,COLUMN())),0),0),IF($K404&gt;0,IF(AND(INDIRECT(ADDRESS($K404,44))=0,INDIRECT(ADDRESS($K404,38))="UL"),INDIRECT(ADDRESS($K404,COLUMN())),0),0),IF($L404&gt;0,IF(AND(INDIRECT(ADDRESS($L404,44))=0,INDIRECT(ADDRESS($L404,38))="UL"),INDIRECT(ADDRESS($L404,COLUMN())),0),0),IF($M404&gt;0,IF(AND(INDIRECT(ADDRESS($M404,44))=0,INDIRECT(ADDRESS($M404,38))="UL"),INDIRECT(ADDRESS($M404,COLUMN())),0),0))</f>
        <v>0.12962962962962962</v>
      </c>
      <c r="BZ404" s="57" cm="1">
        <f t="array" aca="1" ref="BZ404" ca="1">SUM(IF($C404&gt;0,IF(AND(INDIRECT(ADDRESS($C404,44))=0,INDIRECT(ADDRESS($C404,38))="UL"),INDIRECT(ADDRESS($C404,COLUMN())),0),0),IF($D404&gt;0,IF(AND(INDIRECT(ADDRESS($D404,44))=0,INDIRECT(ADDRESS($D404,38))="UL"),INDIRECT(ADDRESS($D404,COLUMN())),0),0),IF($E404&gt;0,IF(AND(INDIRECT(ADDRESS($E404,44))=0,INDIRECT(ADDRESS($E404,38))="UL"),INDIRECT(ADDRESS($E404,COLUMN())),0),0),IF($F404&gt;0,IF(AND(INDIRECT(ADDRESS($F404,44))=0,INDIRECT(ADDRESS($F404,38))="UL"),INDIRECT(ADDRESS($F404,COLUMN())),0),0),IF($G404&gt;0,IF(AND(INDIRECT(ADDRESS($G404,44))=0,INDIRECT(ADDRESS($G404,38))="UL"),INDIRECT(ADDRESS($G404,COLUMN())),0),0),IF($H404&gt;0,IF(AND(INDIRECT(ADDRESS($H404,44))=0,INDIRECT(ADDRESS($H404,38))="UL"),INDIRECT(ADDRESS($H404,COLUMN())),0),0),IF($I404&gt;0,IF(AND(INDIRECT(ADDRESS($I404,44))=0,INDIRECT(ADDRESS($I404,38))="UL"),INDIRECT(ADDRESS($I404,COLUMN())),0),0),IF($J404&gt;0,IF(AND(INDIRECT(ADDRESS($J404,44))=0,INDIRECT(ADDRESS($J404,38))="UL"),INDIRECT(ADDRESS($J404,COLUMN())),0),0),IF($K404&gt;0,IF(AND(INDIRECT(ADDRESS($K404,44))=0,INDIRECT(ADDRESS($K404,38))="UL"),INDIRECT(ADDRESS($K404,COLUMN())),0),0),IF($L404&gt;0,IF(AND(INDIRECT(ADDRESS($L404,44))=0,INDIRECT(ADDRESS($L404,38))="UL"),INDIRECT(ADDRESS($L404,COLUMN())),0),0),IF($M404&gt;0,IF(AND(INDIRECT(ADDRESS($M404,44))=0,INDIRECT(ADDRESS($M404,38))="UL"),INDIRECT(ADDRESS($M404,COLUMN())),0),0))</f>
        <v>0.46296296296296291</v>
      </c>
      <c r="CA404" s="57">
        <f t="shared" ca="1" si="277"/>
        <v>0.46296296296296291</v>
      </c>
      <c r="CB404" s="57" cm="1">
        <f t="array" aca="1" ref="CB404" ca="1">SUM(IF($C404&gt;0,IF(AND(INDIRECT(ADDRESS($C404,44))=0,INDIRECT(ADDRESS($C404,38))&lt;&gt;"UL"),INDIRECT(ADDRESS($C404,COLUMN())),0),0),IF($D404&gt;0,IF(AND(INDIRECT(ADDRESS($D404,44))=0,INDIRECT(ADDRESS($D404,38))&lt;&gt;"UL"),INDIRECT(ADDRESS($D404,COLUMN())),0),0),IF($E404&gt;0,IF(AND(INDIRECT(ADDRESS($E404,44))=0,INDIRECT(ADDRESS($E404,38))&lt;&gt;"UL"),INDIRECT(ADDRESS($E404,COLUMN())),0),0),IF($F404&gt;0,IF(AND(INDIRECT(ADDRESS($F404,44))=0,INDIRECT(ADDRESS($F404,38))&lt;&gt;"UL"),INDIRECT(ADDRESS($F404,COLUMN())),0),0),IF($G404&gt;0,IF(AND(INDIRECT(ADDRESS($G404,44))=0,INDIRECT(ADDRESS($G404,38))&lt;&gt;"UL"),INDIRECT(ADDRESS($G404,COLUMN())),0),0),IF($H404&gt;0,IF(AND(INDIRECT(ADDRESS($H404,44))=0,INDIRECT(ADDRESS($H404,38))&lt;&gt;"UL"),INDIRECT(ADDRESS($H404,COLUMN())),0),0),IF($I404&gt;0,IF(AND(INDIRECT(ADDRESS($I404,44))=0,INDIRECT(ADDRESS($I404,38))&lt;&gt;"UL"),INDIRECT(ADDRESS($I404,COLUMN())),0),0),IF($J404&gt;0,IF(AND(INDIRECT(ADDRESS($J404,44))=0,INDIRECT(ADDRESS($J404,38))&lt;&gt;"UL"),INDIRECT(ADDRESS($J404,COLUMN())),0),0),IF($K404&gt;0,IF(AND(INDIRECT(ADDRESS($K404,44))=0,INDIRECT(ADDRESS($K404,38))&lt;&gt;"UL"),INDIRECT(ADDRESS($K404,COLUMN())),0),0),IF($L404&gt;0,IF(AND(INDIRECT(ADDRESS($L404,44))=0,INDIRECT(ADDRESS($L404,38))&lt;&gt;"UL"),INDIRECT(ADDRESS($L404,COLUMN())),0),0),IF($M404&gt;0,IF(AND(INDIRECT(ADDRESS($M404,44))=0,INDIRECT(ADDRESS($M404,38))&lt;&gt;"UL"),INDIRECT(ADDRESS($M404,COLUMN())),0),0))</f>
        <v>0</v>
      </c>
      <c r="CC404" s="57">
        <f t="shared" ca="1" si="278"/>
        <v>0</v>
      </c>
      <c r="CD404" s="57" cm="1">
        <f t="array" aca="1" ref="CD404" ca="1">SUM(IF($C404&gt;0,IF(AND(INDIRECT(ADDRESS($C404,44))=0,INDIRECT(ADDRESS($C404,38))&lt;&gt;"UL"),INDIRECT(ADDRESS($C404,COLUMN())),0),0),IF($D404&gt;0,IF(AND(INDIRECT(ADDRESS($D404,44))=0,INDIRECT(ADDRESS($D404,38))&lt;&gt;"UL"),INDIRECT(ADDRESS($D404,COLUMN())),0),0),IF($E404&gt;0,IF(AND(INDIRECT(ADDRESS($E404,44))=0,INDIRECT(ADDRESS($E404,38))&lt;&gt;"UL"),INDIRECT(ADDRESS($E404,COLUMN())),0),0),IF($F404&gt;0,IF(AND(INDIRECT(ADDRESS($F404,44))=0,INDIRECT(ADDRESS($F404,38))&lt;&gt;"UL"),INDIRECT(ADDRESS($F404,COLUMN())),0),0),IF($G404&gt;0,IF(AND(INDIRECT(ADDRESS($G404,44))=0,INDIRECT(ADDRESS($G404,38))&lt;&gt;"UL"),INDIRECT(ADDRESS($G404,COLUMN())),0),0),IF($H404&gt;0,IF(AND(INDIRECT(ADDRESS($H404,44))=0,INDIRECT(ADDRESS($H404,38))&lt;&gt;"UL"),INDIRECT(ADDRESS($H404,COLUMN())),0),0),IF($I404&gt;0,IF(AND(INDIRECT(ADDRESS($I404,44))=0,INDIRECT(ADDRESS($I404,38))&lt;&gt;"UL"),INDIRECT(ADDRESS($I404,COLUMN())),0),0),IF($J404&gt;0,IF(AND(INDIRECT(ADDRESS($J404,44))=0,INDIRECT(ADDRESS($J404,38))&lt;&gt;"UL"),INDIRECT(ADDRESS($J404,COLUMN())),0),0),IF($K404&gt;0,IF(AND(INDIRECT(ADDRESS($K404,44))=0,INDIRECT(ADDRESS($K404,38))&lt;&gt;"UL"),INDIRECT(ADDRESS($K404,COLUMN())),0),0),IF($L404&gt;0,IF(AND(INDIRECT(ADDRESS($L404,44))=0,INDIRECT(ADDRESS($L404,38))&lt;&gt;"UL"),INDIRECT(ADDRESS($L404,COLUMN())),0),0),IF($M404&gt;0,IF(AND(INDIRECT(ADDRESS($M404,44))=0,INDIRECT(ADDRESS($M404,38))&lt;&gt;"UL"),INDIRECT(ADDRESS($M404,COLUMN())),0),0))</f>
        <v>0</v>
      </c>
      <c r="CE404" s="57" cm="1">
        <f t="array" aca="1" ref="CE404" ca="1">SUM(IF($C404&gt;0,IF(AND(INDIRECT(ADDRESS($C404,44))=0,INDIRECT(ADDRESS($C404,38))&lt;&gt;"UL"),INDIRECT(ADDRESS($C404,COLUMN())),0),0),IF($D404&gt;0,IF(AND(INDIRECT(ADDRESS($D404,44))=0,INDIRECT(ADDRESS($D404,38))&lt;&gt;"UL"),INDIRECT(ADDRESS($D404,COLUMN())),0),0),IF($E404&gt;0,IF(AND(INDIRECT(ADDRESS($E404,44))=0,INDIRECT(ADDRESS($E404,38))&lt;&gt;"UL"),INDIRECT(ADDRESS($E404,COLUMN())),0),0),IF($F404&gt;0,IF(AND(INDIRECT(ADDRESS($F404,44))=0,INDIRECT(ADDRESS($F404,38))&lt;&gt;"UL"),INDIRECT(ADDRESS($F404,COLUMN())),0),0),IF($G404&gt;0,IF(AND(INDIRECT(ADDRESS($G404,44))=0,INDIRECT(ADDRESS($G404,38))&lt;&gt;"UL"),INDIRECT(ADDRESS($G404,COLUMN())),0),0),IF($H404&gt;0,IF(AND(INDIRECT(ADDRESS($H404,44))=0,INDIRECT(ADDRESS($H404,38))&lt;&gt;"UL"),INDIRECT(ADDRESS($H404,COLUMN())),0),0),IF($I404&gt;0,IF(AND(INDIRECT(ADDRESS($I404,44))=0,INDIRECT(ADDRESS($I404,38))&lt;&gt;"UL"),INDIRECT(ADDRESS($I404,COLUMN())),0),0),IF($J404&gt;0,IF(AND(INDIRECT(ADDRESS($J404,44))=0,INDIRECT(ADDRESS($J404,38))&lt;&gt;"UL"),INDIRECT(ADDRESS($J404,COLUMN())),0),0),IF($K404&gt;0,IF(AND(INDIRECT(ADDRESS($K404,44))=0,INDIRECT(ADDRESS($K404,38))&lt;&gt;"UL"),INDIRECT(ADDRESS($K404,COLUMN())),0),0),IF($L404&gt;0,IF(AND(INDIRECT(ADDRESS($L404,44))=0,INDIRECT(ADDRESS($L404,38))&lt;&gt;"UL"),INDIRECT(ADDRESS($L404,COLUMN())),0),0),IF($M404&gt;0,IF(AND(INDIRECT(ADDRESS($M404,44))=0,INDIRECT(ADDRESS($M404,38))&lt;&gt;"UL"),INDIRECT(ADDRESS($M404,COLUMN())),0),0))</f>
        <v>0</v>
      </c>
      <c r="CF404" s="57">
        <f t="shared" ca="1" si="279"/>
        <v>0</v>
      </c>
      <c r="CG404" s="57">
        <f t="shared" ca="1" si="280"/>
        <v>0.80073272466833723</v>
      </c>
      <c r="CH404" s="57">
        <f t="shared" ca="1" si="281"/>
        <v>3.4814466289927702E-2</v>
      </c>
      <c r="CI404" s="19">
        <f t="shared" ca="1" si="282"/>
        <v>14.038804934206109</v>
      </c>
      <c r="CJ404" s="19"/>
      <c r="CK404" s="57" cm="1">
        <f t="array" aca="1" ref="CK404" ca="1">IF(AU404="S", SUM(IF($C404&gt;0,IF(INDIRECT(ADDRESS($C404,43))&lt;&gt;1,INDIRECT(ADDRESS($C404,48)),0),0), IF($D404&gt;0,IF(INDIRECT(ADDRESS($D404,43))&lt;&gt;1,INDIRECT(ADDRESS($D404,48)),0),0), IF($E404&gt;0,IF(INDIRECT(ADDRESS($E404,43))&lt;&gt;1,INDIRECT(ADDRESS($E404,48)),0),0), IF($F404&gt;0,IF(INDIRECT(ADDRESS($F404,43))&lt;&gt;1,INDIRECT(ADDRESS($F404,48)),0),0), IF($G404&gt;0,IF(INDIRECT(ADDRESS($G404,43))&lt;&gt;1,INDIRECT(ADDRESS($G404,48)),0),0), IF($H404&gt;0,IF(INDIRECT(ADDRESS($H404,43))&lt;&gt;1,INDIRECT(ADDRESS($H404,48)),0),0), IF($I404&gt;0,IF(INDIRECT(ADDRESS($I404,43))&lt;&gt;1,INDIRECT(ADDRESS($I404,48)),0),0), IF($J404&gt;0,IF(INDIRECT(ADDRESS($J404,43))&lt;&gt;1,INDIRECT(ADDRESS($J404,48)),0),0), IF($K404&gt;0,IF(INDIRECT(ADDRESS($K404,43))&lt;&gt;1,INDIRECT(ADDRESS($K404,48)),0),0), IF($L404&gt;0,IF(INDIRECT(ADDRESS($L404,43))&lt;&gt;1,INDIRECT(ADDRESS($L404,48)),0),0), IF($M404&gt;0,IF(INDIRECT(ADDRESS($M404,43))&lt;&gt;1,INDIRECT(ADDRESS($M404,48)),0),0)), IF(AU404="L",SUM(IF($C404&gt;0,IF(INDIRECT(ADDRESS($C404,43))&lt;&gt;1,INDIRECT(ADDRESS($C404,50)),0),0), IF($D404&gt;0,IF(INDIRECT(ADDRESS($D404,43))&lt;&gt;1,INDIRECT(ADDRESS($D404,50)),0),0), IF($E404&gt;0,IF(INDIRECT(ADDRESS($E404,43))&lt;&gt;1,INDIRECT(ADDRESS($E404,50)),0),0), IF($F404&gt;0,IF(INDIRECT(ADDRESS($F404,43))&lt;&gt;1,INDIRECT(ADDRESS($F404,50)),0),0), IF($G404&gt;0,IF(INDIRECT(ADDRESS($G404,43))&lt;&gt;1,INDIRECT(ADDRESS($G404,50)),0),0), IF($G404&gt;0,IF(INDIRECT(ADDRESS($G404,43))&lt;&gt;1,INDIRECT(ADDRESS($G404,50)),0),0), IF($H404&gt;0,IF(INDIRECT(ADDRESS($H404,43))&lt;&gt;1,INDIRECT(ADDRESS($H404,50)),0),0), IF($I404&gt;0,IF(INDIRECT(ADDRESS($I404,43))&lt;&gt;1,INDIRECT(ADDRESS($I404,50)),0),0), IF($J404&gt;0,IF(INDIRECT(ADDRESS($J404,43))&lt;&gt;1,INDIRECT(ADDRESS($J404,50)),0),0), IF($K404&gt;0,IF(INDIRECT(ADDRESS($K404,43))&lt;&gt;1,INDIRECT(ADDRESS($K404,50)),0),0), IF($L404&gt;0,IF(INDIRECT(ADDRESS($L404,43))&lt;&gt;1,INDIRECT(ADDRESS($L404,50)),0),0), IF($M404&gt;0,IF(INDIRECT(ADDRESS($M404,43))&lt;&gt;1,INDIRECT(ADDRESS($M404,50)),0),0)), SUM(IF($C404&gt;0,IF(INDIRECT(ADDRESS($C404,43))&lt;&gt;1,INDIRECT(ADDRESS($C404,49)),0),0), IF($D404&gt;0,IF(INDIRECT(ADDRESS($D404,43))&lt;&gt;1,INDIRECT(ADDRESS($D404,49)),0),0), IF($E404&gt;0,IF(INDIRECT(ADDRESS($E404,43))&lt;&gt;1,INDIRECT(ADDRESS($E404,49)),0),0), IF($F404&gt;0,IF(INDIRECT(ADDRESS($F404,43))&lt;&gt;1,INDIRECT(ADDRESS($F404,49)),0),0), IF($G404&gt;0,IF(INDIRECT(ADDRESS($G404,43))&lt;&gt;1,INDIRECT(ADDRESS($G404,49)),0),0), IF($G404&gt;0,IF(INDIRECT(ADDRESS($G404,43))&lt;&gt;1,INDIRECT(ADDRESS($G404,49)),0),0), IF($H404&gt;0,IF(INDIRECT(ADDRESS($H404,43))&lt;&gt;1,INDIRECT(ADDRESS($H404,49)),0),0), IF($I404&gt;0,IF(INDIRECT(ADDRESS($I404,43))&lt;&gt;1,INDIRECT(ADDRESS($I404,49)),0),0), IF($J404&gt;0,IF(INDIRECT(ADDRESS($J404,43))&lt;&gt;1,INDIRECT(ADDRESS($J404,49)),0),0), IF($K404&gt;0,IF(INDIRECT(ADDRESS($K404,43))&lt;&gt;1,INDIRECT(ADDRESS($K404,49)),0),0), IF($L404&gt;0,IF(INDIRECT(ADDRESS($L404,43))&lt;&gt;1,INDIRECT(ADDRESS($L404,49)),0),0), IF($M404&gt;0,IF(INDIRECT(ADDRESS($M404,43))&lt;&gt;1,INDIRECT(ADDRESS($M404,49)),0),0))))</f>
        <v>2.9444444444444442</v>
      </c>
      <c r="CL404" s="57" cm="1">
        <f t="array" aca="1" ref="CL404" ca="1">SUM(IF($C404&gt;0,IF(INDIRECT(ADDRESS($C404,44))=1,INDIRECT(ADDRESS($C404,90)),0),0), IF($D404&gt;0,IF(INDIRECT(ADDRESS($D404,44))=1,INDIRECT(ADDRESS($D404,90)),0),0), IF($E404&gt;0,IF(INDIRECT(ADDRESS($E404,44))=1,INDIRECT(ADDRESS($E404,90)),0),0), IF($F404&gt;0,IF(INDIRECT(ADDRESS($F404,44))=1,INDIRECT(ADDRESS($F404,90)),0),0), IF($G404&gt;0,IF(INDIRECT(ADDRESS($G404,44))=1,INDIRECT(ADDRESS($G404,90)),0),0), IF($H404&gt;0,IF(INDIRECT(ADDRESS($H404,44))=1,INDIRECT(ADDRESS($H404,90)),0),0), IF($I404&gt;0,IF(INDIRECT(ADDRESS($I404,44))=1,INDIRECT(ADDRESS($I404,90)),0),0), IF($J404&gt;0,IF(INDIRECT(ADDRESS($J404,44))=1,INDIRECT(ADDRESS($J404,90)),0),0), IF($K404&gt;0,IF(INDIRECT(ADDRESS($K404,44))=1,INDIRECT(ADDRESS($K404,90)),0),0), IF($L404&gt;0,IF(INDIRECT(ADDRESS($L404,44))=1,INDIRECT(ADDRESS($L404,90)),0),0), IF($M404&gt;0,IF(INDIRECT(ADDRESS($M404,44))=1,INDIRECT(ADDRESS($M404,90)),0),0))</f>
        <v>2.3333333333333335</v>
      </c>
      <c r="CM404" s="56">
        <f t="shared" ca="1" si="283"/>
        <v>0.80203259830938667</v>
      </c>
      <c r="CN404" s="59"/>
      <c r="CO404" s="202" t="s">
        <v>530</v>
      </c>
    </row>
    <row r="405" spans="1:93" x14ac:dyDescent="0.25">
      <c r="A405" s="219" t="s">
        <v>518</v>
      </c>
      <c r="B405" s="220">
        <v>377</v>
      </c>
      <c r="C405" s="220">
        <v>384</v>
      </c>
      <c r="D405" s="220">
        <v>389</v>
      </c>
      <c r="E405" s="220">
        <v>390</v>
      </c>
      <c r="F405" s="220"/>
      <c r="G405" s="220"/>
      <c r="H405" s="220"/>
      <c r="I405" s="220"/>
      <c r="J405" s="220"/>
      <c r="K405" s="220"/>
      <c r="L405" s="220"/>
      <c r="M405" s="220"/>
      <c r="N405" s="67">
        <f t="shared" ca="1" si="266"/>
        <v>25</v>
      </c>
      <c r="O405" s="67" t="str" cm="1">
        <f t="array" aca="1" ref="O405" ca="1">INDIRECT(ADDRESS($B405,COLUMN()))</f>
        <v>Bomber</v>
      </c>
      <c r="P405" s="67" cm="1">
        <f t="array" aca="1" ref="P405" ca="1">INDIRECT(ADDRESS($B405,COLUMN()))</f>
        <v>2</v>
      </c>
      <c r="Q405" s="67" cm="1">
        <f t="array" aca="1" ref="Q405" ca="1">INDIRECT(ADDRESS($B405,COLUMN()))</f>
        <v>0</v>
      </c>
      <c r="R405" s="67" cm="1">
        <f t="array" aca="1" ref="R405" ca="1">INDIRECT(ADDRESS($B405,COLUMN()))</f>
        <v>0</v>
      </c>
      <c r="S405" s="67" cm="1">
        <f t="array" aca="1" ref="S405" ca="1">INDIRECT(ADDRESS($B405,COLUMN()))</f>
        <v>2</v>
      </c>
      <c r="T405" s="67" t="str" cm="1">
        <f t="array" aca="1" ref="T405" ca="1">INDIRECT(ADDRESS($B405,COLUMN()))</f>
        <v>1-6</v>
      </c>
      <c r="U405" s="67" cm="1">
        <f t="array" aca="1" ref="U405" ca="1">INDIRECT(ADDRESS($B405,COLUMN()))</f>
        <v>6</v>
      </c>
      <c r="V405" s="67" cm="1">
        <f t="array" aca="1" ref="V405" ca="1">INDIRECT(ADDRESS($B405,COLUMN()))</f>
        <v>0</v>
      </c>
      <c r="W405" s="67" cm="1">
        <f t="array" aca="1" ref="W405" ca="1">INDIRECT(ADDRESS($B405,COLUMN()))</f>
        <v>2</v>
      </c>
      <c r="X405" s="67" cm="1">
        <f t="array" aca="1" ref="X405" ca="1">INDIRECT(ADDRESS($B405,COLUMN()))</f>
        <v>8</v>
      </c>
      <c r="Y405" s="67" cm="1">
        <f t="array" aca="1" ref="Y405" ca="1">INDIRECT(ADDRESS($B405,COLUMN()))</f>
        <v>2</v>
      </c>
      <c r="Z405" s="67" cm="1">
        <f t="array" aca="1" ref="Z405" ca="1">INDIRECT(ADDRESS($B405,COLUMN()))</f>
        <v>5</v>
      </c>
      <c r="AA405" s="67" t="str" cm="1">
        <f t="array" aca="1" ref="AA405" ca="1">INDIRECT(ADDRESS($B405,COLUMN()))</f>
        <v>Jink</v>
      </c>
      <c r="AB405" s="56">
        <f t="shared" ca="1" si="263"/>
        <v>0.87646649776122698</v>
      </c>
      <c r="AC405" s="56">
        <f t="shared" ca="1" si="264"/>
        <v>1.1040295590994802</v>
      </c>
      <c r="AD405" s="56">
        <f t="shared" ca="1" si="265"/>
        <v>1.9200514071295309</v>
      </c>
      <c r="AF405" s="52"/>
      <c r="AG405" s="52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2"/>
      <c r="AU405" s="54" t="s">
        <v>33</v>
      </c>
      <c r="AV405" s="57" cm="1">
        <f t="array" aca="1" ref="AV405" ca="1">SUM(IF($C405&gt;0,IF(AND(INDIRECT(ADDRESS($C405,44))=0,INDIRECT(ADDRESS($C405,38))="UL",ISERROR(SEARCH("Rear",INDIRECT(ADDRESS($C405,33)))),ISERROR(SEARCH("Side",INDIRECT(ADDRESS($C405,33))))),INDIRECT(ADDRESS($C405,COLUMN())),0),0),IF($D405&gt;0,IF(AND(INDIRECT(ADDRESS($D405,44))=0,INDIRECT(ADDRESS($D405,38))="UL",ISERROR(SEARCH("Rear",INDIRECT(ADDRESS($D405,33)))),ISERROR(SEARCH("Side",INDIRECT(ADDRESS($D405,33))))),INDIRECT(ADDRESS($D405,COLUMN())),0),0),IF($E405&gt;0,IF(AND(INDIRECT(ADDRESS($E405,44))=0,INDIRECT(ADDRESS($E405,38))="UL",ISERROR(SEARCH("Rear",INDIRECT(ADDRESS($E405,33)))),ISERROR(SEARCH("Side",INDIRECT(ADDRESS($E405,33))))),INDIRECT(ADDRESS($E405,COLUMN())),0),0),IF($F405&gt;0,IF(AND(INDIRECT(ADDRESS($F405,44))=0,INDIRECT(ADDRESS($F405,38))="UL",ISERROR(SEARCH("Rear",INDIRECT(ADDRESS($F405,33)))),ISERROR(SEARCH("Side",INDIRECT(ADDRESS($F405,33))))),INDIRECT(ADDRESS($F405,COLUMN())),0),0),IF($G405&gt;0,IF(AND(INDIRECT(ADDRESS($G405,44))=0,INDIRECT(ADDRESS($G405,38))="UL",ISERROR(SEARCH("Rear",INDIRECT(ADDRESS($G405,33)))),ISERROR(SEARCH("Side",INDIRECT(ADDRESS($G405,33))))),INDIRECT(ADDRESS($G405,COLUMN())),0),0),IF($H405&gt;0,IF(AND(INDIRECT(ADDRESS($H405,44))=0,INDIRECT(ADDRESS($H405,38))="UL",ISERROR(SEARCH("Rear",INDIRECT(ADDRESS($H405,33)))),ISERROR(SEARCH("Side",INDIRECT(ADDRESS($H405,33))))),INDIRECT(ADDRESS($H405,COLUMN())),0),0),IF($I405&gt;0,IF(AND(INDIRECT(ADDRESS($I405,44))=0,INDIRECT(ADDRESS($I405,38))="UL",ISERROR(SEARCH("Rear",INDIRECT(ADDRESS($I405,33)))),ISERROR(SEARCH("Side",INDIRECT(ADDRESS($I405,33))))),INDIRECT(ADDRESS($I405,COLUMN())),0),0),IF($J405&gt;0,IF(AND(INDIRECT(ADDRESS($J405,44))=0,INDIRECT(ADDRESS($J405,38))="UL",ISERROR(SEARCH("Rear",INDIRECT(ADDRESS($J405,33)))),ISERROR(SEARCH("Side",INDIRECT(ADDRESS($J405,33))))),INDIRECT(ADDRESS($J405,COLUMN())),0),0),IF($K405&gt;0,IF(AND(INDIRECT(ADDRESS($K405,44))=0,INDIRECT(ADDRESS($K405,38))="UL",ISERROR(SEARCH("Rear",INDIRECT(ADDRESS($K405,33)))),ISERROR(SEARCH("Side",INDIRECT(ADDRESS($K405,33))))),INDIRECT(ADDRESS($K405,COLUMN())),0),0),IF($L405&gt;0,IF(AND(INDIRECT(ADDRESS($L405,44))=0,INDIRECT(ADDRESS($L405,38))="UL",ISERROR(SEARCH("Rear",INDIRECT(ADDRESS($L405,33)))),ISERROR(SEARCH("Side",INDIRECT(ADDRESS($L405,33))))),INDIRECT(ADDRESS($L405,COLUMN())),0),0),IF($M405&gt;0,IF(AND(INDIRECT(ADDRESS($M405,44))=0,INDIRECT(ADDRESS($M405,38))="UL",ISERROR(SEARCH("Rear",INDIRECT(ADDRESS($M405,33)))),ISERROR(SEARCH("Side",INDIRECT(ADDRESS($M405,33))))),INDIRECT(ADDRESS($M405,COLUMN())),0),0))</f>
        <v>1.3888888888888888</v>
      </c>
      <c r="AW405" s="57" cm="1">
        <f t="array" aca="1" ref="AW405" ca="1">SUM(IF($C405&gt;0,IF(AND(INDIRECT(ADDRESS($C405,44))=0,INDIRECT(ADDRESS($C405,38))="UL",ISERROR(SEARCH("Rear",INDIRECT(ADDRESS($C405,33)))),ISERROR(SEARCH("Side",INDIRECT(ADDRESS($C405,33))))),INDIRECT(ADDRESS($C405,COLUMN())),0),0),IF($D405&gt;0,IF(AND(INDIRECT(ADDRESS($D405,44))=0,INDIRECT(ADDRESS($D405,38))="UL",ISERROR(SEARCH("Rear",INDIRECT(ADDRESS($D405,33)))),ISERROR(SEARCH("Side",INDIRECT(ADDRESS($D405,33))))),INDIRECT(ADDRESS($D405,COLUMN())),0),0),IF($E405&gt;0,IF(AND(INDIRECT(ADDRESS($E405,44))=0,INDIRECT(ADDRESS($E405,38))="UL",ISERROR(SEARCH("Rear",INDIRECT(ADDRESS($E405,33)))),ISERROR(SEARCH("Side",INDIRECT(ADDRESS($E405,33))))),INDIRECT(ADDRESS($E405,COLUMN())),0),0),IF($F405&gt;0,IF(AND(INDIRECT(ADDRESS($F405,44))=0,INDIRECT(ADDRESS($F405,38))="UL",ISERROR(SEARCH("Rear",INDIRECT(ADDRESS($F405,33)))),ISERROR(SEARCH("Side",INDIRECT(ADDRESS($F405,33))))),INDIRECT(ADDRESS($F405,COLUMN())),0),0),IF($G405&gt;0,IF(AND(INDIRECT(ADDRESS($G405,44))=0,INDIRECT(ADDRESS($G405,38))="UL",ISERROR(SEARCH("Rear",INDIRECT(ADDRESS($G405,33)))),ISERROR(SEARCH("Side",INDIRECT(ADDRESS($G405,33))))),INDIRECT(ADDRESS($G405,COLUMN())),0),0),IF($H405&gt;0,IF(AND(INDIRECT(ADDRESS($H405,44))=0,INDIRECT(ADDRESS($H405,38))="UL",ISERROR(SEARCH("Rear",INDIRECT(ADDRESS($H405,33)))),ISERROR(SEARCH("Side",INDIRECT(ADDRESS($H405,33))))),INDIRECT(ADDRESS($H405,COLUMN())),0),0),IF($I405&gt;0,IF(AND(INDIRECT(ADDRESS($I405,44))=0,INDIRECT(ADDRESS($I405,38))="UL",ISERROR(SEARCH("Rear",INDIRECT(ADDRESS($I405,33)))),ISERROR(SEARCH("Side",INDIRECT(ADDRESS($I405,33))))),INDIRECT(ADDRESS($I405,COLUMN())),0),0),IF($J405&gt;0,IF(AND(INDIRECT(ADDRESS($J405,44))=0,INDIRECT(ADDRESS($J405,38))="UL",ISERROR(SEARCH("Rear",INDIRECT(ADDRESS($J405,33)))),ISERROR(SEARCH("Side",INDIRECT(ADDRESS($J405,33))))),INDIRECT(ADDRESS($J405,COLUMN())),0),0),IF($K405&gt;0,IF(AND(INDIRECT(ADDRESS($K405,44))=0,INDIRECT(ADDRESS($K405,38))="UL",ISERROR(SEARCH("Rear",INDIRECT(ADDRESS($K405,33)))),ISERROR(SEARCH("Side",INDIRECT(ADDRESS($K405,33))))),INDIRECT(ADDRESS($K405,COLUMN())),0),0),IF($L405&gt;0,IF(AND(INDIRECT(ADDRESS($L405,44))=0,INDIRECT(ADDRESS($L405,38))="UL",ISERROR(SEARCH("Rear",INDIRECT(ADDRESS($L405,33)))),ISERROR(SEARCH("Side",INDIRECT(ADDRESS($L405,33))))),INDIRECT(ADDRESS($L405,COLUMN())),0),0),IF($M405&gt;0,IF(AND(INDIRECT(ADDRESS($M405,44))=0,INDIRECT(ADDRESS($M405,38))="UL",ISERROR(SEARCH("Rear",INDIRECT(ADDRESS($M405,33)))),ISERROR(SEARCH("Side",INDIRECT(ADDRESS($M405,33))))),INDIRECT(ADDRESS($M405,COLUMN())),0),0))</f>
        <v>0.77777777777777768</v>
      </c>
      <c r="AX405" s="57" cm="1">
        <f t="array" aca="1" ref="AX405" ca="1">SUM(IF($C405&gt;0,IF(AND(INDIRECT(ADDRESS($C405,44))=0,INDIRECT(ADDRESS($C405,38))="UL",ISERROR(SEARCH("Rear",INDIRECT(ADDRESS($C405,33)))),ISERROR(SEARCH("Side",INDIRECT(ADDRESS($C405,33))))),INDIRECT(ADDRESS($C405,COLUMN())),0),0),IF($D405&gt;0,IF(AND(INDIRECT(ADDRESS($D405,44))=0,INDIRECT(ADDRESS($D405,38))="UL",ISERROR(SEARCH("Rear",INDIRECT(ADDRESS($D405,33)))),ISERROR(SEARCH("Side",INDIRECT(ADDRESS($D405,33))))),INDIRECT(ADDRESS($D405,COLUMN())),0),0),IF($E405&gt;0,IF(AND(INDIRECT(ADDRESS($E405,44))=0,INDIRECT(ADDRESS($E405,38))="UL",ISERROR(SEARCH("Rear",INDIRECT(ADDRESS($E405,33)))),ISERROR(SEARCH("Side",INDIRECT(ADDRESS($E405,33))))),INDIRECT(ADDRESS($E405,COLUMN())),0),0),IF($F405&gt;0,IF(AND(INDIRECT(ADDRESS($F405,44))=0,INDIRECT(ADDRESS($F405,38))="UL",ISERROR(SEARCH("Rear",INDIRECT(ADDRESS($F405,33)))),ISERROR(SEARCH("Side",INDIRECT(ADDRESS($F405,33))))),INDIRECT(ADDRESS($F405,COLUMN())),0),0),IF($G405&gt;0,IF(AND(INDIRECT(ADDRESS($G405,44))=0,INDIRECT(ADDRESS($G405,38))="UL",ISERROR(SEARCH("Rear",INDIRECT(ADDRESS($G405,33)))),ISERROR(SEARCH("Side",INDIRECT(ADDRESS($G405,33))))),INDIRECT(ADDRESS($G405,COLUMN())),0),0),IF($H405&gt;0,IF(AND(INDIRECT(ADDRESS($H405,44))=0,INDIRECT(ADDRESS($H405,38))="UL",ISERROR(SEARCH("Rear",INDIRECT(ADDRESS($H405,33)))),ISERROR(SEARCH("Side",INDIRECT(ADDRESS($H405,33))))),INDIRECT(ADDRESS($H405,COLUMN())),0),0),IF($I405&gt;0,IF(AND(INDIRECT(ADDRESS($I405,44))=0,INDIRECT(ADDRESS($I405,38))="UL",ISERROR(SEARCH("Rear",INDIRECT(ADDRESS($I405,33)))),ISERROR(SEARCH("Side",INDIRECT(ADDRESS($I405,33))))),INDIRECT(ADDRESS($I405,COLUMN())),0),0),IF($J405&gt;0,IF(AND(INDIRECT(ADDRESS($J405,44))=0,INDIRECT(ADDRESS($J405,38))="UL",ISERROR(SEARCH("Rear",INDIRECT(ADDRESS($J405,33)))),ISERROR(SEARCH("Side",INDIRECT(ADDRESS($J405,33))))),INDIRECT(ADDRESS($J405,COLUMN())),0),0),IF($K405&gt;0,IF(AND(INDIRECT(ADDRESS($K405,44))=0,INDIRECT(ADDRESS($K405,38))="UL",ISERROR(SEARCH("Rear",INDIRECT(ADDRESS($K405,33)))),ISERROR(SEARCH("Side",INDIRECT(ADDRESS($K405,33))))),INDIRECT(ADDRESS($K405,COLUMN())),0),0),IF($L405&gt;0,IF(AND(INDIRECT(ADDRESS($L405,44))=0,INDIRECT(ADDRESS($L405,38))="UL",ISERROR(SEARCH("Rear",INDIRECT(ADDRESS($L405,33)))),ISERROR(SEARCH("Side",INDIRECT(ADDRESS($L405,33))))),INDIRECT(ADDRESS($L405,COLUMN())),0),0),IF($M405&gt;0,IF(AND(INDIRECT(ADDRESS($M405,44))=0,INDIRECT(ADDRESS($M405,38))="UL",ISERROR(SEARCH("Rear",INDIRECT(ADDRESS($M405,33)))),ISERROR(SEARCH("Side",INDIRECT(ADDRESS($M405,33))))),INDIRECT(ADDRESS($M405,COLUMN())),0),0))</f>
        <v>0</v>
      </c>
      <c r="AY405" s="58">
        <f t="shared" ca="1" si="267"/>
        <v>1.3888888888888888</v>
      </c>
      <c r="AZ405" s="58">
        <f t="shared" ca="1" si="268"/>
        <v>0.72222222222222221</v>
      </c>
      <c r="BA405" s="58" cm="1">
        <f t="array" aca="1" ref="BA405" ca="1">SUM(IF($C405&gt;0,IF(AND(INDIRECT(ADDRESS($C405,44))=0,INDIRECT(ADDRESS($C405,38))="UL"),INDIRECT(ADDRESS($C405,COLUMN())),0),0),IF($D405&gt;0,IF(AND(INDIRECT(ADDRESS($D405,44))=0,INDIRECT(ADDRESS($D405,38))="UL"),INDIRECT(ADDRESS($D405,COLUMN())),0),0),IF($E405&gt;0,IF(AND(INDIRECT(ADDRESS($E405,44))=0,INDIRECT(ADDRESS($E405,38))="UL"),INDIRECT(ADDRESS($E405,COLUMN())),0),0),IF($F405&gt;0,IF(AND(INDIRECT(ADDRESS($F405,44))=0,INDIRECT(ADDRESS($F405,38))="UL"),INDIRECT(ADDRESS($F405,COLUMN())),0),0),IF($G405&gt;0,IF(AND(INDIRECT(ADDRESS($G405,44))=0,INDIRECT(ADDRESS($G405,38))="UL"),INDIRECT(ADDRESS($G405,COLUMN())),0),0),IF($H405&gt;0,IF(AND(INDIRECT(ADDRESS($H405,44))=0,INDIRECT(ADDRESS($H405,38))="UL"),INDIRECT(ADDRESS($H405,COLUMN())),0),0),IF($I405&gt;0,IF(AND(INDIRECT(ADDRESS($I405,44))=0,INDIRECT(ADDRESS($I405,38))="UL"),INDIRECT(ADDRESS($I405,COLUMN())),0),0),IF($J405&gt;0,IF(AND(INDIRECT(ADDRESS($J405,44))=0,INDIRECT(ADDRESS($J405,38))="UL"),INDIRECT(ADDRESS($J405,COLUMN())),0),0),IF($K405&gt;0,IF(AND(INDIRECT(ADDRESS($K405,44))=0,INDIRECT(ADDRESS($K405,38))="UL"),INDIRECT(ADDRESS($K405,COLUMN())),0),0),IF($L405&gt;0,IF(AND(INDIRECT(ADDRESS($L405,44))=0,INDIRECT(ADDRESS($L405,38))="UL"),INDIRECT(ADDRESS($L405,COLUMN())),0),0),IF($M405&gt;0,IF(AND(INDIRECT(ADDRESS($M405,44))=0,INDIRECT(ADDRESS($M405,38))="UL"),INDIRECT(ADDRESS($M405,COLUMN())),0),0))</f>
        <v>0.20740740740740737</v>
      </c>
      <c r="BB405" s="58" cm="1">
        <f t="array" aca="1" ref="BB405" ca="1">SUM(IF($C405&gt;0,IF(AND(INDIRECT(ADDRESS($C405,44))=0,INDIRECT(ADDRESS($C405,38))="UL"),INDIRECT(ADDRESS($C405,COLUMN())),0),0),IF($D405&gt;0,IF(AND(INDIRECT(ADDRESS($D405,44))=0,INDIRECT(ADDRESS($D405,38))="UL"),INDIRECT(ADDRESS($D405,COLUMN())),0),0),IF($E405&gt;0,IF(AND(INDIRECT(ADDRESS($E405,44))=0,INDIRECT(ADDRESS($E405,38))="UL"),INDIRECT(ADDRESS($E405,COLUMN())),0),0),IF($F405&gt;0,IF(AND(INDIRECT(ADDRESS($F405,44))=0,INDIRECT(ADDRESS($F405,38))="UL"),INDIRECT(ADDRESS($F405,COLUMN())),0),0),IF($G405&gt;0,IF(AND(INDIRECT(ADDRESS($G405,44))=0,INDIRECT(ADDRESS($G405,38))="UL"),INDIRECT(ADDRESS($G405,COLUMN())),0),0),IF($H405&gt;0,IF(AND(INDIRECT(ADDRESS($H405,44))=0,INDIRECT(ADDRESS($H405,38))="UL"),INDIRECT(ADDRESS($H405,COLUMN())),0),0),IF($I405&gt;0,IF(AND(INDIRECT(ADDRESS($I405,44))=0,INDIRECT(ADDRESS($I405,38))="UL"),INDIRECT(ADDRESS($I405,COLUMN())),0),0),IF($J405&gt;0,IF(AND(INDIRECT(ADDRESS($J405,44))=0,INDIRECT(ADDRESS($J405,38))="UL"),INDIRECT(ADDRESS($J405,COLUMN())),0),0),IF($K405&gt;0,IF(AND(INDIRECT(ADDRESS($K405,44))=0,INDIRECT(ADDRESS($K405,38))="UL"),INDIRECT(ADDRESS($K405,COLUMN())),0),0),IF($L405&gt;0,IF(AND(INDIRECT(ADDRESS($L405,44))=0,INDIRECT(ADDRESS($L405,38))="UL"),INDIRECT(ADDRESS($L405,COLUMN())),0),0),IF($M405&gt;0,IF(AND(INDIRECT(ADDRESS($M405,44))=0,INDIRECT(ADDRESS($M405,38))="UL"),INDIRECT(ADDRESS($M405,COLUMN())),0),0))</f>
        <v>0.37037037037037035</v>
      </c>
      <c r="BC405" s="58" cm="1">
        <f t="array" aca="1" ref="BC405" ca="1">SUM(IF($C405&gt;0,IF(AND(INDIRECT(ADDRESS($C405,44))=0,INDIRECT(ADDRESS($C405,38))="UL"),INDIRECT(ADDRESS($C405,COLUMN())),0),0),IF($D405&gt;0,IF(AND(INDIRECT(ADDRESS($D405,44))=0,INDIRECT(ADDRESS($D405,38))="UL"),INDIRECT(ADDRESS($D405,COLUMN())),0),0),IF($E405&gt;0,IF(AND(INDIRECT(ADDRESS($E405,44))=0,INDIRECT(ADDRESS($E405,38))="UL"),INDIRECT(ADDRESS($E405,COLUMN())),0),0),IF($F405&gt;0,IF(AND(INDIRECT(ADDRESS($F405,44))=0,INDIRECT(ADDRESS($F405,38))="UL"),INDIRECT(ADDRESS($F405,COLUMN())),0),0),IF($G405&gt;0,IF(AND(INDIRECT(ADDRESS($G405,44))=0,INDIRECT(ADDRESS($G405,38))="UL"),INDIRECT(ADDRESS($G405,COLUMN())),0),0),IF($H405&gt;0,IF(AND(INDIRECT(ADDRESS($H405,44))=0,INDIRECT(ADDRESS($H405,38))="UL"),INDIRECT(ADDRESS($H405,COLUMN())),0),0),IF($I405&gt;0,IF(AND(INDIRECT(ADDRESS($I405,44))=0,INDIRECT(ADDRESS($I405,38))="UL"),INDIRECT(ADDRESS($I405,COLUMN())),0),0),IF($J405&gt;0,IF(AND(INDIRECT(ADDRESS($J405,44))=0,INDIRECT(ADDRESS($J405,38))="UL"),INDIRECT(ADDRESS($J405,COLUMN())),0),0),IF($K405&gt;0,IF(AND(INDIRECT(ADDRESS($K405,44))=0,INDIRECT(ADDRESS($K405,38))="UL"),INDIRECT(ADDRESS($K405,COLUMN())),0),0),IF($L405&gt;0,IF(AND(INDIRECT(ADDRESS($L405,44))=0,INDIRECT(ADDRESS($L405,38))="UL"),INDIRECT(ADDRESS($L405,COLUMN())),0),0),IF($M405&gt;0,IF(AND(INDIRECT(ADDRESS($M405,44))=0,INDIRECT(ADDRESS($M405,38))="UL"),INDIRECT(ADDRESS($M405,COLUMN())),0),0))</f>
        <v>0.18518518518518517</v>
      </c>
      <c r="BD405" s="58" cm="1">
        <f t="array" aca="1" ref="BD405" ca="1">SUM(IF($C405&gt;0,IF(AND(INDIRECT(ADDRESS($C405,44))=0,INDIRECT(ADDRESS($C405,38))="UL"),INDIRECT(ADDRESS($C405,COLUMN())),0),0),IF($D405&gt;0,IF(AND(INDIRECT(ADDRESS($D405,44))=0,INDIRECT(ADDRESS($D405,38))="UL"),INDIRECT(ADDRESS($D405,COLUMN())),0),0),IF($E405&gt;0,IF(AND(INDIRECT(ADDRESS($E405,44))=0,INDIRECT(ADDRESS($E405,38))="UL"),INDIRECT(ADDRESS($E405,COLUMN())),0),0),IF($F405&gt;0,IF(AND(INDIRECT(ADDRESS($F405,44))=0,INDIRECT(ADDRESS($F405,38))="UL"),INDIRECT(ADDRESS($F405,COLUMN())),0),0),IF($G405&gt;0,IF(AND(INDIRECT(ADDRESS($G405,44))=0,INDIRECT(ADDRESS($G405,38))="UL"),INDIRECT(ADDRESS($G405,COLUMN())),0),0),IF($H405&gt;0,IF(AND(INDIRECT(ADDRESS($H405,44))=0,INDIRECT(ADDRESS($H405,38))="UL"),INDIRECT(ADDRESS($H405,COLUMN())),0),0),IF($I405&gt;0,IF(AND(INDIRECT(ADDRESS($I405,44))=0,INDIRECT(ADDRESS($I405,38))="UL"),INDIRECT(ADDRESS($I405,COLUMN())),0),0),IF($J405&gt;0,IF(AND(INDIRECT(ADDRESS($J405,44))=0,INDIRECT(ADDRESS($J405,38))="UL"),INDIRECT(ADDRESS($J405,COLUMN())),0),0),IF($K405&gt;0,IF(AND(INDIRECT(ADDRESS($K405,44))=0,INDIRECT(ADDRESS($K405,38))="UL"),INDIRECT(ADDRESS($K405,COLUMN())),0),0),IF($L405&gt;0,IF(AND(INDIRECT(ADDRESS($L405,44))=0,INDIRECT(ADDRESS($L405,38))="UL"),INDIRECT(ADDRESS($L405,COLUMN())),0),0),IF($M405&gt;0,IF(AND(INDIRECT(ADDRESS($M405,44))=0,INDIRECT(ADDRESS($M405,38))="UL"),INDIRECT(ADDRESS($M405,COLUMN())),0),0))</f>
        <v>0.39259259259259255</v>
      </c>
      <c r="BE405" s="57">
        <f t="shared" ca="1" si="269"/>
        <v>0.20740740740740737</v>
      </c>
      <c r="BF405" s="57" cm="1">
        <f t="array" aca="1" ref="BF405" ca="1">SUM(IF($C405&gt;0,IF(INDIRECT(ADDRESS($C405,45))=1,INDIRECT(ADDRESS($C405,52))*INDIRECT(ADDRESS($C405,42))/5,0),0), IF($D405&gt;0,IF(INDIRECT(ADDRESS($D405,45))=1,INDIRECT(ADDRESS($D405,52))*INDIRECT(ADDRESS($D405,42))/5,0),0), IF($E405&gt;0,IF(INDIRECT(ADDRESS($E405,45))=1,INDIRECT(ADDRESS($E405,52))*INDIRECT(ADDRESS($E405,42))/5,0),0), IF($F405&gt;0,IF(INDIRECT(ADDRESS($F405,45))=1,INDIRECT(ADDRESS($F405,52))*INDIRECT(ADDRESS($F405,42))/5,0),0), IF($G405&gt;0,IF(INDIRECT(ADDRESS($G405,45))=1,INDIRECT(ADDRESS($G405,52))*INDIRECT(ADDRESS($G405,42))/5,0),0), IF($H405&gt;0,IF(INDIRECT(ADDRESS($H405,45))=1,INDIRECT(ADDRESS($H405,52))*INDIRECT(ADDRESS($H405,42))/5,0),0)
)*$BF$296/100</f>
        <v>2.5925925925925925E-2</v>
      </c>
      <c r="BG405" s="19"/>
      <c r="BH405" s="57" cm="1">
        <f t="array" aca="1" ref="BH405" ca="1">SUM(IF($C405&gt;0,IF(AND(INDIRECT(ADDRESS($C405,44))=0,INDIRECT(ADDRESS($C405,38))&lt;&gt;"UL"),INDIRECT(ADDRESS($C405,COLUMN()-12)),0),0), IF($D405&gt;0,IF(AND(INDIRECT(ADDRESS($D405,44))=0,INDIRECT(ADDRESS($D405,38))&lt;&gt;"UL"),INDIRECT(ADDRESS($D405,COLUMN()-12)),0),0), IF($E405&gt;0,IF(AND(INDIRECT(ADDRESS($E405,44))=0,INDIRECT(ADDRESS($E405,38))&lt;&gt;"UL"),INDIRECT(ADDRESS($E405,COLUMN()-12)),0),0), IF($F405&gt;0,IF(AND(INDIRECT(ADDRESS($F405,44))=0,INDIRECT(ADDRESS($F405,38))&lt;&gt;"UL"),INDIRECT(ADDRESS($F405,COLUMN()-12)),0),0), IF($G405&gt;0,IF(AND(INDIRECT(ADDRESS($G405,44))=0,INDIRECT(ADDRESS($G405,38))&lt;&gt;"UL"),INDIRECT(ADDRESS($G405,COLUMN()-12)),0),0), IF($H405&gt;0,IF(AND(INDIRECT(ADDRESS($H405,44))=0,INDIRECT(ADDRESS($H405,38))&lt;&gt;"UL"),INDIRECT(ADDRESS($H405,COLUMN()-12)),0),0), IF($I405&gt;0,IF(AND(INDIRECT(ADDRESS($I405,44))=0,INDIRECT(ADDRESS($I405,38))&lt;&gt;"UL"),INDIRECT(ADDRESS($I405,COLUMN()-12)),0),0), IF($J405&gt;0,IF(AND(INDIRECT(ADDRESS($J405,44))=0,INDIRECT(ADDRESS($J405,38))&lt;&gt;"UL"),INDIRECT(ADDRESS($J405,COLUMN()-12)),0),0), IF($K405&gt;0,IF(AND(INDIRECT(ADDRESS($K405,44))=0,INDIRECT(ADDRESS($K405,38))&lt;&gt;"UL"),INDIRECT(ADDRESS($K405,COLUMN()-12)),0),0), IF($L405&gt;0,IF(AND(INDIRECT(ADDRESS($L405,44))=0,INDIRECT(ADDRESS($L405,38))&lt;&gt;"UL"),INDIRECT(ADDRESS($L405,COLUMN()-12)),0),0), IF($M405&gt;0,IF(AND(INDIRECT(ADDRESS($M405,44))=0,INDIRECT(ADDRESS($M405,38))&lt;&gt;"UL"),INDIRECT(ADDRESS($M405,COLUMN()-12)),0),0))</f>
        <v>0</v>
      </c>
      <c r="BI405" s="57" cm="1">
        <f t="array" aca="1" ref="BI405" ca="1">SUM(IF($C405&gt;0,IF(AND(INDIRECT(ADDRESS($C405,44))=0,INDIRECT(ADDRESS($C405,38))&lt;&gt;"UL"),INDIRECT(ADDRESS($C405,COLUMN()-12)),0),0), IF($D405&gt;0,IF(AND(INDIRECT(ADDRESS($D405,44))=0,INDIRECT(ADDRESS($D405,38))&lt;&gt;"UL"),INDIRECT(ADDRESS($D405,COLUMN()-12)),0),0), IF($E405&gt;0,IF(AND(INDIRECT(ADDRESS($E405,44))=0,INDIRECT(ADDRESS($E405,38))&lt;&gt;"UL"),INDIRECT(ADDRESS($E405,COLUMN()-12)),0),0), IF($F405&gt;0,IF(AND(INDIRECT(ADDRESS($F405,44))=0,INDIRECT(ADDRESS($F405,38))&lt;&gt;"UL"),INDIRECT(ADDRESS($F405,COLUMN()-12)),0),0), IF($G405&gt;0,IF(AND(INDIRECT(ADDRESS($G405,44))=0,INDIRECT(ADDRESS($G405,38))&lt;&gt;"UL"),INDIRECT(ADDRESS($G405,COLUMN()-12)),0),0), IF($H405&gt;0,IF(AND(INDIRECT(ADDRESS($H405,44))=0,INDIRECT(ADDRESS($H405,38))&lt;&gt;"UL"),INDIRECT(ADDRESS($H405,COLUMN()-12)),0),0), IF($I405&gt;0,IF(AND(INDIRECT(ADDRESS($I405,44))=0,INDIRECT(ADDRESS($I405,38))&lt;&gt;"UL"),INDIRECT(ADDRESS($I405,COLUMN()-12)),0),0), IF($J405&gt;0,IF(AND(INDIRECT(ADDRESS($J405,44))=0,INDIRECT(ADDRESS($J405,38))&lt;&gt;"UL"),INDIRECT(ADDRESS($J405,COLUMN()-12)),0),0), IF($K405&gt;0,IF(AND(INDIRECT(ADDRESS($K405,44))=0,INDIRECT(ADDRESS($K405,38))&lt;&gt;"UL"),INDIRECT(ADDRESS($K405,COLUMN()-12)),0),0), IF($L405&gt;0,IF(AND(INDIRECT(ADDRESS($L405,44))=0,INDIRECT(ADDRESS($L405,38))&lt;&gt;"UL"),INDIRECT(ADDRESS($L405,COLUMN()-12)),0),0), IF($M405&gt;0,IF(AND(INDIRECT(ADDRESS($M405,44))=0,INDIRECT(ADDRESS($M405,38))&lt;&gt;"UL"),INDIRECT(ADDRESS($M405,COLUMN()-12)),0),0))</f>
        <v>0</v>
      </c>
      <c r="BJ405" s="57" cm="1">
        <f t="array" aca="1" ref="BJ405" ca="1">SUM(IF($C405&gt;0,IF(AND(INDIRECT(ADDRESS($C405,44))=0,INDIRECT(ADDRESS($C405,38))&lt;&gt;"UL"),INDIRECT(ADDRESS($C405,COLUMN()-12)),0),0), IF($D405&gt;0,IF(AND(INDIRECT(ADDRESS($D405,44))=0,INDIRECT(ADDRESS($D405,38))&lt;&gt;"UL"),INDIRECT(ADDRESS($D405,COLUMN()-12)),0),0), IF($E405&gt;0,IF(AND(INDIRECT(ADDRESS($E405,44))=0,INDIRECT(ADDRESS($E405,38))&lt;&gt;"UL"),INDIRECT(ADDRESS($E405,COLUMN()-12)),0),0), IF($F405&gt;0,IF(AND(INDIRECT(ADDRESS($F405,44))=0,INDIRECT(ADDRESS($F405,38))&lt;&gt;"UL"),INDIRECT(ADDRESS($F405,COLUMN()-12)),0),0), IF($G405&gt;0,IF(AND(INDIRECT(ADDRESS($G405,44))=0,INDIRECT(ADDRESS($G405,38))&lt;&gt;"UL"),INDIRECT(ADDRESS($G405,COLUMN()-12)),0),0), IF($H405&gt;0,IF(AND(INDIRECT(ADDRESS($H405,44))=0,INDIRECT(ADDRESS($H405,38))&lt;&gt;"UL"),INDIRECT(ADDRESS($H405,COLUMN()-12)),0),0), IF($I405&gt;0,IF(AND(INDIRECT(ADDRESS($I405,44))=0,INDIRECT(ADDRESS($I405,38))&lt;&gt;"UL"),INDIRECT(ADDRESS($I405,COLUMN()-12)),0),0), IF($J405&gt;0,IF(AND(INDIRECT(ADDRESS($J405,44))=0,INDIRECT(ADDRESS($J405,38))&lt;&gt;"UL"),INDIRECT(ADDRESS($J405,COLUMN()-12)),0),0), IF($K405&gt;0,IF(AND(INDIRECT(ADDRESS($K405,44))=0,INDIRECT(ADDRESS($K405,38))&lt;&gt;"UL"),INDIRECT(ADDRESS($K405,COLUMN()-12)),0),0), IF($L405&gt;0,IF(AND(INDIRECT(ADDRESS($L405,44))=0,INDIRECT(ADDRESS($L405,38))&lt;&gt;"UL"),INDIRECT(ADDRESS($L405,COLUMN()-12)),0),0), IF($M405&gt;0,IF(AND(INDIRECT(ADDRESS($M405,44))=0,INDIRECT(ADDRESS($M405,38))&lt;&gt;"UL"),INDIRECT(ADDRESS($M405,COLUMN()-12)),0),0))</f>
        <v>0</v>
      </c>
      <c r="BK405" s="57">
        <f t="shared" ca="1" si="270"/>
        <v>0</v>
      </c>
      <c r="BL405" s="58">
        <f t="shared" ca="1" si="271"/>
        <v>0</v>
      </c>
      <c r="BM405" s="57" cm="1">
        <f t="array" aca="1" ref="BM405" ca="1">SUM(IF($C405&gt;0,IF(AND(INDIRECT(ADDRESS($C405,44))=0,INDIRECT(ADDRESS($C405,38))&lt;&gt;"UL"),INDIRECT(ADDRESS($C405,COLUMN()-12)),0),0), IF($D405&gt;0,IF(AND(INDIRECT(ADDRESS($D405,44))=0,INDIRECT(ADDRESS($D405,38))&lt;&gt;"UL"),INDIRECT(ADDRESS($D405,COLUMN()-12)),0),0), IF($E405&gt;0,IF(AND(INDIRECT(ADDRESS($E405,44))=0,INDIRECT(ADDRESS($E405,38))&lt;&gt;"UL"),INDIRECT(ADDRESS($E405,COLUMN()-12)),0),0), IF($F405&gt;0,IF(AND(INDIRECT(ADDRESS($F405,44))=0,INDIRECT(ADDRESS($F405,38))&lt;&gt;"UL"),INDIRECT(ADDRESS($F405,COLUMN()-12)),0),0), IF($G405&gt;0,IF(AND(INDIRECT(ADDRESS($G405,44))=0,INDIRECT(ADDRESS($G405,38))&lt;&gt;"UL"),INDIRECT(ADDRESS($G405,COLUMN()-12)),0),0), IF($H405&gt;0,IF(AND(INDIRECT(ADDRESS($H405,44))=0,INDIRECT(ADDRESS($H405,38))&lt;&gt;"UL"),INDIRECT(ADDRESS($H405,COLUMN()-12)),0),0), IF($I405&gt;0,IF(AND(INDIRECT(ADDRESS($I405,44))=0,INDIRECT(ADDRESS($I405,38))&lt;&gt;"UL"),INDIRECT(ADDRESS($I405,COLUMN()-12)),0),0), IF($J405&gt;0,IF(AND(INDIRECT(ADDRESS($J405,44))=0,INDIRECT(ADDRESS($J405,38))&lt;&gt;"UL"),INDIRECT(ADDRESS($J405,COLUMN()-12)),0),0), IF($K405&gt;0,IF(AND(INDIRECT(ADDRESS($K405,44))=0,INDIRECT(ADDRESS($K405,38))&lt;&gt;"UL"),INDIRECT(ADDRESS($K405,COLUMN()-11)),0),0), IF($L405&gt;0,IF(AND(INDIRECT(ADDRESS($L405,44))=0,INDIRECT(ADDRESS($L405,38))&lt;&gt;"UL"),INDIRECT(ADDRESS($L405,COLUMN()-11)),0),0), IF($M405&gt;0,IF(AND(INDIRECT(ADDRESS($M405,44))=0,INDIRECT(ADDRESS($M405,38))&lt;&gt;"UL"),INDIRECT(ADDRESS($M405,COLUMN()-11)),0),0))</f>
        <v>0</v>
      </c>
      <c r="BN405" s="57" cm="1">
        <f t="array" aca="1" ref="BN405" ca="1">SUM(IF($C405&gt;0,IF(AND(INDIRECT(ADDRESS($C405,44))=0,INDIRECT(ADDRESS($C405,38))&lt;&gt;"UL"),INDIRECT(ADDRESS($C405,COLUMN()-12)),0),0), IF($D405&gt;0,IF(AND(INDIRECT(ADDRESS($D405,44))=0,INDIRECT(ADDRESS($D405,38))&lt;&gt;"UL"),INDIRECT(ADDRESS($D405,COLUMN()-12)),0),0), IF($E405&gt;0,IF(AND(INDIRECT(ADDRESS($E405,44))=0,INDIRECT(ADDRESS($E405,38))&lt;&gt;"UL"),INDIRECT(ADDRESS($E405,COLUMN()-12)),0),0), IF($F405&gt;0,IF(AND(INDIRECT(ADDRESS($F405,44))=0,INDIRECT(ADDRESS($F405,38))&lt;&gt;"UL"),INDIRECT(ADDRESS($F405,COLUMN()-12)),0),0), IF($G405&gt;0,IF(AND(INDIRECT(ADDRESS($G405,44))=0,INDIRECT(ADDRESS($G405,38))&lt;&gt;"UL"),INDIRECT(ADDRESS($G405,COLUMN()-12)),0),0), IF($H405&gt;0,IF(AND(INDIRECT(ADDRESS($H405,44))=0,INDIRECT(ADDRESS($H405,38))&lt;&gt;"UL"),INDIRECT(ADDRESS($H405,COLUMN()-12)),0),0), IF($I405&gt;0,IF(AND(INDIRECT(ADDRESS($I405,44))=0,INDIRECT(ADDRESS($I405,38))&lt;&gt;"UL"),INDIRECT(ADDRESS($I405,COLUMN()-12)),0),0), IF($J405&gt;0,IF(AND(INDIRECT(ADDRESS($J405,44))=0,INDIRECT(ADDRESS($J405,38))&lt;&gt;"UL"),INDIRECT(ADDRESS($J405,COLUMN()-12)),0),0), IF($K405&gt;0,IF(AND(INDIRECT(ADDRESS($K405,44))=0,INDIRECT(ADDRESS($K405,38))&lt;&gt;"UL"),INDIRECT(ADDRESS($K405,COLUMN()-11)),0),0), IF($L405&gt;0,IF(AND(INDIRECT(ADDRESS($L405,44))=0,INDIRECT(ADDRESS($L405,38))&lt;&gt;"UL"),INDIRECT(ADDRESS($L405,COLUMN()-11)),0),0), IF($M405&gt;0,IF(AND(INDIRECT(ADDRESS($M405,44))=0,INDIRECT(ADDRESS($M405,38))&lt;&gt;"UL"),INDIRECT(ADDRESS($M405,COLUMN()-11)),0),0))</f>
        <v>0</v>
      </c>
      <c r="BO405" s="57" cm="1">
        <f t="array" aca="1" ref="BO405" ca="1">SUM(IF($C405&gt;0,IF(AND(INDIRECT(ADDRESS($C405,44))=0,INDIRECT(ADDRESS($C405,38))&lt;&gt;"UL"),INDIRECT(ADDRESS($C405,COLUMN()-12)),0),0), IF($D405&gt;0,IF(AND(INDIRECT(ADDRESS($D405,44))=0,INDIRECT(ADDRESS($D405,38))&lt;&gt;"UL"),INDIRECT(ADDRESS($D405,COLUMN()-12)),0),0), IF($E405&gt;0,IF(AND(INDIRECT(ADDRESS($E405,44))=0,INDIRECT(ADDRESS($E405,38))&lt;&gt;"UL"),INDIRECT(ADDRESS($E405,COLUMN()-12)),0),0), IF($F405&gt;0,IF(AND(INDIRECT(ADDRESS($F405,44))=0,INDIRECT(ADDRESS($F405,38))&lt;&gt;"UL"),INDIRECT(ADDRESS($F405,COLUMN()-12)),0),0), IF($G405&gt;0,IF(AND(INDIRECT(ADDRESS($G405,44))=0,INDIRECT(ADDRESS($G405,38))&lt;&gt;"UL"),INDIRECT(ADDRESS($G405,COLUMN()-12)),0),0), IF($H405&gt;0,IF(AND(INDIRECT(ADDRESS($H405,44))=0,INDIRECT(ADDRESS($H405,38))&lt;&gt;"UL"),INDIRECT(ADDRESS($H405,COLUMN()-12)),0),0), IF($I405&gt;0,IF(AND(INDIRECT(ADDRESS($I405,44))=0,INDIRECT(ADDRESS($I405,38))&lt;&gt;"UL"),INDIRECT(ADDRESS($I405,COLUMN()-12)),0),0), IF($J405&gt;0,IF(AND(INDIRECT(ADDRESS($J405,44))=0,INDIRECT(ADDRESS($J405,38))&lt;&gt;"UL"),INDIRECT(ADDRESS($J405,COLUMN()-12)),0),0), IF($K405&gt;0,IF(AND(INDIRECT(ADDRESS($K405,44))=0,INDIRECT(ADDRESS($K405,38))&lt;&gt;"UL"),INDIRECT(ADDRESS($K405,COLUMN()-11)),0),0), IF($L405&gt;0,IF(AND(INDIRECT(ADDRESS($L405,44))=0,INDIRECT(ADDRESS($L405,38))&lt;&gt;"UL"),INDIRECT(ADDRESS($L405,COLUMN()-11)),0),0), IF($M405&gt;0,IF(AND(INDIRECT(ADDRESS($M405,44))=0,INDIRECT(ADDRESS($M405,38))&lt;&gt;"UL"),INDIRECT(ADDRESS($M405,COLUMN()-11)),0),0))</f>
        <v>0</v>
      </c>
      <c r="BP405" s="57" cm="1">
        <f t="array" aca="1" ref="BP405" ca="1">SUM(IF($C405&gt;0,IF(AND(INDIRECT(ADDRESS($C405,44))=0,INDIRECT(ADDRESS($C405,38))&lt;&gt;"UL"),INDIRECT(ADDRESS($C405,COLUMN()-12)),0),0), IF($D405&gt;0,IF(AND(INDIRECT(ADDRESS($D405,44))=0,INDIRECT(ADDRESS($D405,38))&lt;&gt;"UL"),INDIRECT(ADDRESS($D405,COLUMN()-12)),0),0), IF($E405&gt;0,IF(AND(INDIRECT(ADDRESS($E405,44))=0,INDIRECT(ADDRESS($E405,38))&lt;&gt;"UL"),INDIRECT(ADDRESS($E405,COLUMN()-12)),0),0), IF($F405&gt;0,IF(AND(INDIRECT(ADDRESS($F405,44))=0,INDIRECT(ADDRESS($F405,38))&lt;&gt;"UL"),INDIRECT(ADDRESS($F405,COLUMN()-12)),0),0), IF($G405&gt;0,IF(AND(INDIRECT(ADDRESS($G405,44))=0,INDIRECT(ADDRESS($G405,38))&lt;&gt;"UL"),INDIRECT(ADDRESS($G405,COLUMN()-12)),0),0), IF($H405&gt;0,IF(AND(INDIRECT(ADDRESS($H405,44))=0,INDIRECT(ADDRESS($H405,38))&lt;&gt;"UL"),INDIRECT(ADDRESS($H405,COLUMN()-12)),0),0), IF($I405&gt;0,IF(AND(INDIRECT(ADDRESS($I405,44))=0,INDIRECT(ADDRESS($I405,38))&lt;&gt;"UL"),INDIRECT(ADDRESS($I405,COLUMN()-12)),0),0), IF($J405&gt;0,IF(AND(INDIRECT(ADDRESS($J405,44))=0,INDIRECT(ADDRESS($J405,38))&lt;&gt;"UL"),INDIRECT(ADDRESS($J405,COLUMN()-12)),0),0), IF($K405&gt;0,IF(AND(INDIRECT(ADDRESS($K405,44))=0,INDIRECT(ADDRESS($K405,38))&lt;&gt;"UL"),INDIRECT(ADDRESS($K405,COLUMN()-11)),0),0), IF($L405&gt;0,IF(AND(INDIRECT(ADDRESS($L405,44))=0,INDIRECT(ADDRESS($L405,38))&lt;&gt;"UL"),INDIRECT(ADDRESS($L405,COLUMN()-11)),0),0), IF($M405&gt;0,IF(AND(INDIRECT(ADDRESS($M405,44))=0,INDIRECT(ADDRESS($M405,38))&lt;&gt;"UL"),INDIRECT(ADDRESS($M405,COLUMN()-11)),0),0))</f>
        <v>0</v>
      </c>
      <c r="BQ405" s="57">
        <f t="shared" ca="1" si="272"/>
        <v>0</v>
      </c>
      <c r="BR405" s="161">
        <f t="shared" ca="1" si="273"/>
        <v>73.815286893015426</v>
      </c>
      <c r="BS405" s="59"/>
      <c r="BT405" s="56">
        <f t="shared" ca="1" si="274"/>
        <v>2.4362807861551832</v>
      </c>
      <c r="BU405" s="63">
        <f t="shared" ca="1" si="275"/>
        <v>9.745123144620732E-2</v>
      </c>
      <c r="BV405" s="57" t="s">
        <v>34</v>
      </c>
      <c r="BW405" s="57" cm="1">
        <f t="array" aca="1" ref="BW405" ca="1">SUM(IF($C405&gt;0,IF(AND(INDIRECT(ADDRESS($C405,44))=0,INDIRECT(ADDRESS($C405,38))="UL",ISERROR(SEARCH("Rear",INDIRECT(ADDRESS($C405,33)))),ISERROR(SEARCH("Side",INDIRECT(ADDRESS($C405,33))))),INDIRECT(ADDRESS($C405,COLUMN())),0),0),IF($D405&gt;0,IF(AND(INDIRECT(ADDRESS($D405,44))=0,INDIRECT(ADDRESS($D405,38))="UL",ISERROR(SEARCH("Rear",INDIRECT(ADDRESS($D405,33)))),ISERROR(SEARCH("Side",INDIRECT(ADDRESS($D405,33))))),INDIRECT(ADDRESS($D405,COLUMN())),0),0),IF($E405&gt;0,IF(AND(INDIRECT(ADDRESS($E405,44))=0,INDIRECT(ADDRESS($E405,38))="UL",ISERROR(SEARCH("Rear",INDIRECT(ADDRESS($E405,33)))),ISERROR(SEARCH("Side",INDIRECT(ADDRESS($E405,33))))),INDIRECT(ADDRESS($E405,COLUMN())),0),0),IF($F405&gt;0,IF(AND(INDIRECT(ADDRESS($F405,44))=0,INDIRECT(ADDRESS($F405,38))="UL",ISERROR(SEARCH("Rear",INDIRECT(ADDRESS($F405,33)))),ISERROR(SEARCH("Side",INDIRECT(ADDRESS($F405,33))))),INDIRECT(ADDRESS($F405,COLUMN())),0),0),IF($G405&gt;0,IF(AND(INDIRECT(ADDRESS($G405,44))=0,INDIRECT(ADDRESS($G405,38))="UL",ISERROR(SEARCH("Rear",INDIRECT(ADDRESS($G405,33)))),ISERROR(SEARCH("Side",INDIRECT(ADDRESS($G405,33))))),INDIRECT(ADDRESS($G405,COLUMN())),0),0),IF($H405&gt;0,IF(AND(INDIRECT(ADDRESS($H405,44))=0,INDIRECT(ADDRESS($H405,38))="UL",ISERROR(SEARCH("Rear",INDIRECT(ADDRESS($H405,33)))),ISERROR(SEARCH("Side",INDIRECT(ADDRESS($H405,33))))),INDIRECT(ADDRESS($H405,COLUMN())),0),0),IF($I405&gt;0,IF(AND(INDIRECT(ADDRESS($I405,44))=0,INDIRECT(ADDRESS($I405,38))="UL",ISERROR(SEARCH("Rear",INDIRECT(ADDRESS($I405,33)))),ISERROR(SEARCH("Side",INDIRECT(ADDRESS($I405,33))))),INDIRECT(ADDRESS($I405,COLUMN())),0),0),IF($J405&gt;0,IF(AND(INDIRECT(ADDRESS($J405,44))=0,INDIRECT(ADDRESS($J405,38))="UL",ISERROR(SEARCH("Rear",INDIRECT(ADDRESS($J405,33)))),ISERROR(SEARCH("Side",INDIRECT(ADDRESS($J405,33))))),INDIRECT(ADDRESS($J405,COLUMN())),0),0),IF($K405&gt;0,IF(AND(INDIRECT(ADDRESS($K405,44))=0,INDIRECT(ADDRESS($K405,38))="UL",ISERROR(SEARCH("Rear",INDIRECT(ADDRESS($K405,33)))),ISERROR(SEARCH("Side",INDIRECT(ADDRESS($K405,33))))),INDIRECT(ADDRESS($K405,COLUMN())),0),0),IF($L405&gt;0,IF(AND(INDIRECT(ADDRESS($L405,44))=0,INDIRECT(ADDRESS($L405,38))="UL",ISERROR(SEARCH("Rear",INDIRECT(ADDRESS($L405,33)))),ISERROR(SEARCH("Side",INDIRECT(ADDRESS($L405,33))))),INDIRECT(ADDRESS($L405,COLUMN())),0),0),IF($M405&gt;0,IF(AND(INDIRECT(ADDRESS($M405,44))=0,INDIRECT(ADDRESS($M405,38))="UL",ISERROR(SEARCH("Rear",INDIRECT(ADDRESS($M405,33)))),ISERROR(SEARCH("Side",INDIRECT(ADDRESS($M405,33))))),INDIRECT(ADDRESS($M405,COLUMN())),0),0))</f>
        <v>0.38888888888888884</v>
      </c>
      <c r="BX405" s="57">
        <f t="shared" ca="1" si="276"/>
        <v>0.38888888888888884</v>
      </c>
      <c r="BY405" s="57" cm="1">
        <f t="array" aca="1" ref="BY405" ca="1">SUM(IF($C405&gt;0,IF(AND(INDIRECT(ADDRESS($C405,44))=0,INDIRECT(ADDRESS($C405,38))="UL"),INDIRECT(ADDRESS($C405,COLUMN())),0),0),IF($D405&gt;0,IF(AND(INDIRECT(ADDRESS($D405,44))=0,INDIRECT(ADDRESS($D405,38))="UL"),INDIRECT(ADDRESS($D405,COLUMN())),0),0),IF($E405&gt;0,IF(AND(INDIRECT(ADDRESS($E405,44))=0,INDIRECT(ADDRESS($E405,38))="UL"),INDIRECT(ADDRESS($E405,COLUMN())),0),0),IF($F405&gt;0,IF(AND(INDIRECT(ADDRESS($F405,44))=0,INDIRECT(ADDRESS($F405,38))="UL"),INDIRECT(ADDRESS($F405,COLUMN())),0),0),IF($G405&gt;0,IF(AND(INDIRECT(ADDRESS($G405,44))=0,INDIRECT(ADDRESS($G405,38))="UL"),INDIRECT(ADDRESS($G405,COLUMN())),0),0),IF($H405&gt;0,IF(AND(INDIRECT(ADDRESS($H405,44))=0,INDIRECT(ADDRESS($H405,38))="UL"),INDIRECT(ADDRESS($H405,COLUMN())),0),0),IF($I405&gt;0,IF(AND(INDIRECT(ADDRESS($I405,44))=0,INDIRECT(ADDRESS($I405,38))="UL"),INDIRECT(ADDRESS($I405,COLUMN())),0),0),IF($J405&gt;0,IF(AND(INDIRECT(ADDRESS($J405,44))=0,INDIRECT(ADDRESS($J405,38))="UL"),INDIRECT(ADDRESS($J405,COLUMN())),0),0),IF($K405&gt;0,IF(AND(INDIRECT(ADDRESS($K405,44))=0,INDIRECT(ADDRESS($K405,38))="UL"),INDIRECT(ADDRESS($K405,COLUMN())),0),0),IF($L405&gt;0,IF(AND(INDIRECT(ADDRESS($L405,44))=0,INDIRECT(ADDRESS($L405,38))="UL"),INDIRECT(ADDRESS($L405,COLUMN())),0),0),IF($M405&gt;0,IF(AND(INDIRECT(ADDRESS($M405,44))=0,INDIRECT(ADDRESS($M405,38))="UL"),INDIRECT(ADDRESS($M405,COLUMN())),0),0))</f>
        <v>0.12962962962962962</v>
      </c>
      <c r="BZ405" s="57" cm="1">
        <f t="array" aca="1" ref="BZ405" ca="1">SUM(IF($C405&gt;0,IF(AND(INDIRECT(ADDRESS($C405,44))=0,INDIRECT(ADDRESS($C405,38))="UL"),INDIRECT(ADDRESS($C405,COLUMN())),0),0),IF($D405&gt;0,IF(AND(INDIRECT(ADDRESS($D405,44))=0,INDIRECT(ADDRESS($D405,38))="UL"),INDIRECT(ADDRESS($D405,COLUMN())),0),0),IF($E405&gt;0,IF(AND(INDIRECT(ADDRESS($E405,44))=0,INDIRECT(ADDRESS($E405,38))="UL"),INDIRECT(ADDRESS($E405,COLUMN())),0),0),IF($F405&gt;0,IF(AND(INDIRECT(ADDRESS($F405,44))=0,INDIRECT(ADDRESS($F405,38))="UL"),INDIRECT(ADDRESS($F405,COLUMN())),0),0),IF($G405&gt;0,IF(AND(INDIRECT(ADDRESS($G405,44))=0,INDIRECT(ADDRESS($G405,38))="UL"),INDIRECT(ADDRESS($G405,COLUMN())),0),0),IF($H405&gt;0,IF(AND(INDIRECT(ADDRESS($H405,44))=0,INDIRECT(ADDRESS($H405,38))="UL"),INDIRECT(ADDRESS($H405,COLUMN())),0),0),IF($I405&gt;0,IF(AND(INDIRECT(ADDRESS($I405,44))=0,INDIRECT(ADDRESS($I405,38))="UL"),INDIRECT(ADDRESS($I405,COLUMN())),0),0),IF($J405&gt;0,IF(AND(INDIRECT(ADDRESS($J405,44))=0,INDIRECT(ADDRESS($J405,38))="UL"),INDIRECT(ADDRESS($J405,COLUMN())),0),0),IF($K405&gt;0,IF(AND(INDIRECT(ADDRESS($K405,44))=0,INDIRECT(ADDRESS($K405,38))="UL"),INDIRECT(ADDRESS($K405,COLUMN())),0),0),IF($L405&gt;0,IF(AND(INDIRECT(ADDRESS($L405,44))=0,INDIRECT(ADDRESS($L405,38))="UL"),INDIRECT(ADDRESS($L405,COLUMN())),0),0),IF($M405&gt;0,IF(AND(INDIRECT(ADDRESS($M405,44))=0,INDIRECT(ADDRESS($M405,38))="UL"),INDIRECT(ADDRESS($M405,COLUMN())),0),0))</f>
        <v>0.46296296296296291</v>
      </c>
      <c r="CA405" s="57">
        <f t="shared" ca="1" si="277"/>
        <v>0.46296296296296291</v>
      </c>
      <c r="CB405" s="57" cm="1">
        <f t="array" aca="1" ref="CB405" ca="1">SUM(IF($C405&gt;0,IF(AND(INDIRECT(ADDRESS($C405,44))=0,INDIRECT(ADDRESS($C405,38))&lt;&gt;"UL"),INDIRECT(ADDRESS($C405,COLUMN())),0),0),IF($D405&gt;0,IF(AND(INDIRECT(ADDRESS($D405,44))=0,INDIRECT(ADDRESS($D405,38))&lt;&gt;"UL"),INDIRECT(ADDRESS($D405,COLUMN())),0),0),IF($E405&gt;0,IF(AND(INDIRECT(ADDRESS($E405,44))=0,INDIRECT(ADDRESS($E405,38))&lt;&gt;"UL"),INDIRECT(ADDRESS($E405,COLUMN())),0),0),IF($F405&gt;0,IF(AND(INDIRECT(ADDRESS($F405,44))=0,INDIRECT(ADDRESS($F405,38))&lt;&gt;"UL"),INDIRECT(ADDRESS($F405,COLUMN())),0),0),IF($G405&gt;0,IF(AND(INDIRECT(ADDRESS($G405,44))=0,INDIRECT(ADDRESS($G405,38))&lt;&gt;"UL"),INDIRECT(ADDRESS($G405,COLUMN())),0),0),IF($H405&gt;0,IF(AND(INDIRECT(ADDRESS($H405,44))=0,INDIRECT(ADDRESS($H405,38))&lt;&gt;"UL"),INDIRECT(ADDRESS($H405,COLUMN())),0),0),IF($I405&gt;0,IF(AND(INDIRECT(ADDRESS($I405,44))=0,INDIRECT(ADDRESS($I405,38))&lt;&gt;"UL"),INDIRECT(ADDRESS($I405,COLUMN())),0),0),IF($J405&gt;0,IF(AND(INDIRECT(ADDRESS($J405,44))=0,INDIRECT(ADDRESS($J405,38))&lt;&gt;"UL"),INDIRECT(ADDRESS($J405,COLUMN())),0),0),IF($K405&gt;0,IF(AND(INDIRECT(ADDRESS($K405,44))=0,INDIRECT(ADDRESS($K405,38))&lt;&gt;"UL"),INDIRECT(ADDRESS($K405,COLUMN())),0),0),IF($L405&gt;0,IF(AND(INDIRECT(ADDRESS($L405,44))=0,INDIRECT(ADDRESS($L405,38))&lt;&gt;"UL"),INDIRECT(ADDRESS($L405,COLUMN())),0),0),IF($M405&gt;0,IF(AND(INDIRECT(ADDRESS($M405,44))=0,INDIRECT(ADDRESS($M405,38))&lt;&gt;"UL"),INDIRECT(ADDRESS($M405,COLUMN())),0),0))</f>
        <v>0</v>
      </c>
      <c r="CC405" s="57">
        <f t="shared" ca="1" si="278"/>
        <v>0</v>
      </c>
      <c r="CD405" s="57" cm="1">
        <f t="array" aca="1" ref="CD405" ca="1">SUM(IF($C405&gt;0,IF(AND(INDIRECT(ADDRESS($C405,44))=0,INDIRECT(ADDRESS($C405,38))&lt;&gt;"UL"),INDIRECT(ADDRESS($C405,COLUMN())),0),0),IF($D405&gt;0,IF(AND(INDIRECT(ADDRESS($D405,44))=0,INDIRECT(ADDRESS($D405,38))&lt;&gt;"UL"),INDIRECT(ADDRESS($D405,COLUMN())),0),0),IF($E405&gt;0,IF(AND(INDIRECT(ADDRESS($E405,44))=0,INDIRECT(ADDRESS($E405,38))&lt;&gt;"UL"),INDIRECT(ADDRESS($E405,COLUMN())),0),0),IF($F405&gt;0,IF(AND(INDIRECT(ADDRESS($F405,44))=0,INDIRECT(ADDRESS($F405,38))&lt;&gt;"UL"),INDIRECT(ADDRESS($F405,COLUMN())),0),0),IF($G405&gt;0,IF(AND(INDIRECT(ADDRESS($G405,44))=0,INDIRECT(ADDRESS($G405,38))&lt;&gt;"UL"),INDIRECT(ADDRESS($G405,COLUMN())),0),0),IF($H405&gt;0,IF(AND(INDIRECT(ADDRESS($H405,44))=0,INDIRECT(ADDRESS($H405,38))&lt;&gt;"UL"),INDIRECT(ADDRESS($H405,COLUMN())),0),0),IF($I405&gt;0,IF(AND(INDIRECT(ADDRESS($I405,44))=0,INDIRECT(ADDRESS($I405,38))&lt;&gt;"UL"),INDIRECT(ADDRESS($I405,COLUMN())),0),0),IF($J405&gt;0,IF(AND(INDIRECT(ADDRESS($J405,44))=0,INDIRECT(ADDRESS($J405,38))&lt;&gt;"UL"),INDIRECT(ADDRESS($J405,COLUMN())),0),0),IF($K405&gt;0,IF(AND(INDIRECT(ADDRESS($K405,44))=0,INDIRECT(ADDRESS($K405,38))&lt;&gt;"UL"),INDIRECT(ADDRESS($K405,COLUMN())),0),0),IF($L405&gt;0,IF(AND(INDIRECT(ADDRESS($L405,44))=0,INDIRECT(ADDRESS($L405,38))&lt;&gt;"UL"),INDIRECT(ADDRESS($L405,COLUMN())),0),0),IF($M405&gt;0,IF(AND(INDIRECT(ADDRESS($M405,44))=0,INDIRECT(ADDRESS($M405,38))&lt;&gt;"UL"),INDIRECT(ADDRESS($M405,COLUMN())),0),0))</f>
        <v>0</v>
      </c>
      <c r="CE405" s="57" cm="1">
        <f t="array" aca="1" ref="CE405" ca="1">SUM(IF($C405&gt;0,IF(AND(INDIRECT(ADDRESS($C405,44))=0,INDIRECT(ADDRESS($C405,38))&lt;&gt;"UL"),INDIRECT(ADDRESS($C405,COLUMN())),0),0),IF($D405&gt;0,IF(AND(INDIRECT(ADDRESS($D405,44))=0,INDIRECT(ADDRESS($D405,38))&lt;&gt;"UL"),INDIRECT(ADDRESS($D405,COLUMN())),0),0),IF($E405&gt;0,IF(AND(INDIRECT(ADDRESS($E405,44))=0,INDIRECT(ADDRESS($E405,38))&lt;&gt;"UL"),INDIRECT(ADDRESS($E405,COLUMN())),0),0),IF($F405&gt;0,IF(AND(INDIRECT(ADDRESS($F405,44))=0,INDIRECT(ADDRESS($F405,38))&lt;&gt;"UL"),INDIRECT(ADDRESS($F405,COLUMN())),0),0),IF($G405&gt;0,IF(AND(INDIRECT(ADDRESS($G405,44))=0,INDIRECT(ADDRESS($G405,38))&lt;&gt;"UL"),INDIRECT(ADDRESS($G405,COLUMN())),0),0),IF($H405&gt;0,IF(AND(INDIRECT(ADDRESS($H405,44))=0,INDIRECT(ADDRESS($H405,38))&lt;&gt;"UL"),INDIRECT(ADDRESS($H405,COLUMN())),0),0),IF($I405&gt;0,IF(AND(INDIRECT(ADDRESS($I405,44))=0,INDIRECT(ADDRESS($I405,38))&lt;&gt;"UL"),INDIRECT(ADDRESS($I405,COLUMN())),0),0),IF($J405&gt;0,IF(AND(INDIRECT(ADDRESS($J405,44))=0,INDIRECT(ADDRESS($J405,38))&lt;&gt;"UL"),INDIRECT(ADDRESS($J405,COLUMN())),0),0),IF($K405&gt;0,IF(AND(INDIRECT(ADDRESS($K405,44))=0,INDIRECT(ADDRESS($K405,38))&lt;&gt;"UL"),INDIRECT(ADDRESS($K405,COLUMN())),0),0),IF($L405&gt;0,IF(AND(INDIRECT(ADDRESS($L405,44))=0,INDIRECT(ADDRESS($L405,38))&lt;&gt;"UL"),INDIRECT(ADDRESS($L405,COLUMN())),0),0),IF($M405&gt;0,IF(AND(INDIRECT(ADDRESS($M405,44))=0,INDIRECT(ADDRESS($M405,38))&lt;&gt;"UL"),INDIRECT(ADDRESS($M405,COLUMN())),0),0))</f>
        <v>0</v>
      </c>
      <c r="CF405" s="57">
        <f t="shared" ca="1" si="279"/>
        <v>0</v>
      </c>
      <c r="CG405" s="57">
        <f t="shared" ca="1" si="280"/>
        <v>0.76425633794305414</v>
      </c>
      <c r="CH405" s="57">
        <f t="shared" ca="1" si="281"/>
        <v>3.0570253517722166E-2</v>
      </c>
      <c r="CI405" s="19">
        <f t="shared" ca="1" si="282"/>
        <v>15.360411257036247</v>
      </c>
      <c r="CJ405" s="19"/>
      <c r="CK405" s="57" cm="1">
        <f t="array" aca="1" ref="CK405" ca="1">IF(AU405="S", SUM(IF($C405&gt;0,IF(INDIRECT(ADDRESS($C405,43))&lt;&gt;1,INDIRECT(ADDRESS($C405,48)),0),0), IF($D405&gt;0,IF(INDIRECT(ADDRESS($D405,43))&lt;&gt;1,INDIRECT(ADDRESS($D405,48)),0),0), IF($E405&gt;0,IF(INDIRECT(ADDRESS($E405,43))&lt;&gt;1,INDIRECT(ADDRESS($E405,48)),0),0), IF($F405&gt;0,IF(INDIRECT(ADDRESS($F405,43))&lt;&gt;1,INDIRECT(ADDRESS($F405,48)),0),0), IF($G405&gt;0,IF(INDIRECT(ADDRESS($G405,43))&lt;&gt;1,INDIRECT(ADDRESS($G405,48)),0),0), IF($H405&gt;0,IF(INDIRECT(ADDRESS($H405,43))&lt;&gt;1,INDIRECT(ADDRESS($H405,48)),0),0), IF($I405&gt;0,IF(INDIRECT(ADDRESS($I405,43))&lt;&gt;1,INDIRECT(ADDRESS($I405,48)),0),0), IF($J405&gt;0,IF(INDIRECT(ADDRESS($J405,43))&lt;&gt;1,INDIRECT(ADDRESS($J405,48)),0),0), IF($K405&gt;0,IF(INDIRECT(ADDRESS($K405,43))&lt;&gt;1,INDIRECT(ADDRESS($K405,48)),0),0), IF($L405&gt;0,IF(INDIRECT(ADDRESS($L405,43))&lt;&gt;1,INDIRECT(ADDRESS($L405,48)),0),0), IF($M405&gt;0,IF(INDIRECT(ADDRESS($M405,43))&lt;&gt;1,INDIRECT(ADDRESS($M405,48)),0),0)), IF(AU405="L",SUM(IF($C405&gt;0,IF(INDIRECT(ADDRESS($C405,43))&lt;&gt;1,INDIRECT(ADDRESS($C405,50)),0),0), IF($D405&gt;0,IF(INDIRECT(ADDRESS($D405,43))&lt;&gt;1,INDIRECT(ADDRESS($D405,50)),0),0), IF($E405&gt;0,IF(INDIRECT(ADDRESS($E405,43))&lt;&gt;1,INDIRECT(ADDRESS($E405,50)),0),0), IF($F405&gt;0,IF(INDIRECT(ADDRESS($F405,43))&lt;&gt;1,INDIRECT(ADDRESS($F405,50)),0),0), IF($G405&gt;0,IF(INDIRECT(ADDRESS($G405,43))&lt;&gt;1,INDIRECT(ADDRESS($G405,50)),0),0), IF($G405&gt;0,IF(INDIRECT(ADDRESS($G405,43))&lt;&gt;1,INDIRECT(ADDRESS($G405,50)),0),0), IF($H405&gt;0,IF(INDIRECT(ADDRESS($H405,43))&lt;&gt;1,INDIRECT(ADDRESS($H405,50)),0),0), IF($I405&gt;0,IF(INDIRECT(ADDRESS($I405,43))&lt;&gt;1,INDIRECT(ADDRESS($I405,50)),0),0), IF($J405&gt;0,IF(INDIRECT(ADDRESS($J405,43))&lt;&gt;1,INDIRECT(ADDRESS($J405,50)),0),0), IF($K405&gt;0,IF(INDIRECT(ADDRESS($K405,43))&lt;&gt;1,INDIRECT(ADDRESS($K405,50)),0),0), IF($L405&gt;0,IF(INDIRECT(ADDRESS($L405,43))&lt;&gt;1,INDIRECT(ADDRESS($L405,50)),0),0), IF($M405&gt;0,IF(INDIRECT(ADDRESS($M405,43))&lt;&gt;1,INDIRECT(ADDRESS($M405,50)),0),0)), SUM(IF($C405&gt;0,IF(INDIRECT(ADDRESS($C405,43))&lt;&gt;1,INDIRECT(ADDRESS($C405,49)),0),0), IF($D405&gt;0,IF(INDIRECT(ADDRESS($D405,43))&lt;&gt;1,INDIRECT(ADDRESS($D405,49)),0),0), IF($E405&gt;0,IF(INDIRECT(ADDRESS($E405,43))&lt;&gt;1,INDIRECT(ADDRESS($E405,49)),0),0), IF($F405&gt;0,IF(INDIRECT(ADDRESS($F405,43))&lt;&gt;1,INDIRECT(ADDRESS($F405,49)),0),0), IF($G405&gt;0,IF(INDIRECT(ADDRESS($G405,43))&lt;&gt;1,INDIRECT(ADDRESS($G405,49)),0),0), IF($G405&gt;0,IF(INDIRECT(ADDRESS($G405,43))&lt;&gt;1,INDIRECT(ADDRESS($G405,49)),0),0), IF($H405&gt;0,IF(INDIRECT(ADDRESS($H405,43))&lt;&gt;1,INDIRECT(ADDRESS($H405,49)),0),0), IF($I405&gt;0,IF(INDIRECT(ADDRESS($I405,43))&lt;&gt;1,INDIRECT(ADDRESS($I405,49)),0),0), IF($J405&gt;0,IF(INDIRECT(ADDRESS($J405,43))&lt;&gt;1,INDIRECT(ADDRESS($J405,49)),0),0), IF($K405&gt;0,IF(INDIRECT(ADDRESS($K405,43))&lt;&gt;1,INDIRECT(ADDRESS($K405,49)),0),0), IF($L405&gt;0,IF(INDIRECT(ADDRESS($L405,43))&lt;&gt;1,INDIRECT(ADDRESS($L405,49)),0),0), IF($M405&gt;0,IF(INDIRECT(ADDRESS($M405,43))&lt;&gt;1,INDIRECT(ADDRESS($M405,49)),0),0))))</f>
        <v>2.9444444444444442</v>
      </c>
      <c r="CL405" s="57" cm="1">
        <f t="array" aca="1" ref="CL405" ca="1">SUM(IF($C405&gt;0,IF(INDIRECT(ADDRESS($C405,44))=1,INDIRECT(ADDRESS($C405,90)),0),0), IF($D405&gt;0,IF(INDIRECT(ADDRESS($D405,44))=1,INDIRECT(ADDRESS($D405,90)),0),0), IF($E405&gt;0,IF(INDIRECT(ADDRESS($E405,44))=1,INDIRECT(ADDRESS($E405,90)),0),0), IF($F405&gt;0,IF(INDIRECT(ADDRESS($F405,44))=1,INDIRECT(ADDRESS($F405,90)),0),0), IF($G405&gt;0,IF(INDIRECT(ADDRESS($G405,44))=1,INDIRECT(ADDRESS($G405,90)),0),0), IF($H405&gt;0,IF(INDIRECT(ADDRESS($H405,44))=1,INDIRECT(ADDRESS($H405,90)),0),0), IF($I405&gt;0,IF(INDIRECT(ADDRESS($I405,44))=1,INDIRECT(ADDRESS($I405,90)),0),0), IF($J405&gt;0,IF(INDIRECT(ADDRESS($J405,44))=1,INDIRECT(ADDRESS($J405,90)),0),0), IF($K405&gt;0,IF(INDIRECT(ADDRESS($K405,44))=1,INDIRECT(ADDRESS($K405,90)),0),0), IF($L405&gt;0,IF(INDIRECT(ADDRESS($L405,44))=1,INDIRECT(ADDRESS($L405,90)),0),0), IF($M405&gt;0,IF(INDIRECT(ADDRESS($M405,44))=1,INDIRECT(ADDRESS($M405,90)),0),0))</f>
        <v>2.3333333333333335</v>
      </c>
      <c r="CM405" s="56">
        <f t="shared" ca="1" si="283"/>
        <v>0.7174199770471712</v>
      </c>
      <c r="CN405" s="59"/>
    </row>
    <row r="406" spans="1:93" x14ac:dyDescent="0.25">
      <c r="A406" s="219" t="s">
        <v>580</v>
      </c>
      <c r="B406" s="220">
        <v>378</v>
      </c>
      <c r="C406" s="220">
        <v>384</v>
      </c>
      <c r="D406" s="220">
        <v>389</v>
      </c>
      <c r="E406" s="220">
        <v>390</v>
      </c>
      <c r="F406" s="220"/>
      <c r="G406" s="220"/>
      <c r="H406" s="220"/>
      <c r="I406" s="220"/>
      <c r="J406" s="220"/>
      <c r="K406" s="220"/>
      <c r="L406" s="220"/>
      <c r="M406" s="220"/>
      <c r="N406" s="67">
        <f t="shared" ca="1" si="266"/>
        <v>26</v>
      </c>
      <c r="O406" s="67" t="str" cm="1">
        <f t="array" aca="1" ref="O406" ca="1">INDIRECT(ADDRESS($B406,COLUMN()))</f>
        <v>Bomber</v>
      </c>
      <c r="P406" s="67" cm="1">
        <f t="array" aca="1" ref="P406" ca="1">INDIRECT(ADDRESS($B406,COLUMN()))</f>
        <v>2</v>
      </c>
      <c r="Q406" s="67" cm="1">
        <f t="array" aca="1" ref="Q406" ca="1">INDIRECT(ADDRESS($B406,COLUMN()))</f>
        <v>0</v>
      </c>
      <c r="R406" s="67" cm="1">
        <f t="array" aca="1" ref="R406" ca="1">INDIRECT(ADDRESS($B406,COLUMN()))</f>
        <v>0</v>
      </c>
      <c r="S406" s="67" cm="1">
        <f t="array" aca="1" ref="S406" ca="1">INDIRECT(ADDRESS($B406,COLUMN()))</f>
        <v>3</v>
      </c>
      <c r="T406" s="67" t="str" cm="1">
        <f t="array" aca="1" ref="T406" ca="1">INDIRECT(ADDRESS($B406,COLUMN()))</f>
        <v>1-6</v>
      </c>
      <c r="U406" s="67" cm="1">
        <f t="array" aca="1" ref="U406" ca="1">INDIRECT(ADDRESS($B406,COLUMN()))</f>
        <v>6</v>
      </c>
      <c r="V406" s="67" cm="1">
        <f t="array" aca="1" ref="V406" ca="1">INDIRECT(ADDRESS($B406,COLUMN()))</f>
        <v>0</v>
      </c>
      <c r="W406" s="67" cm="1">
        <f t="array" aca="1" ref="W406" ca="1">INDIRECT(ADDRESS($B406,COLUMN()))</f>
        <v>2</v>
      </c>
      <c r="X406" s="67" cm="1">
        <f t="array" aca="1" ref="X406" ca="1">INDIRECT(ADDRESS($B406,COLUMN()))</f>
        <v>7</v>
      </c>
      <c r="Y406" s="67" cm="1">
        <f t="array" aca="1" ref="Y406" ca="1">INDIRECT(ADDRESS($B406,COLUMN()))</f>
        <v>1</v>
      </c>
      <c r="Z406" s="67" cm="1">
        <f t="array" aca="1" ref="Z406" ca="1">INDIRECT(ADDRESS($B406,COLUMN()))</f>
        <v>5</v>
      </c>
      <c r="AA406" s="67" t="str" cm="1">
        <f t="array" aca="1" ref="AA406" ca="1">INDIRECT(ADDRESS($B406,COLUMN()))</f>
        <v>Jink</v>
      </c>
      <c r="AB406" s="56">
        <f t="shared" ca="1" si="263"/>
        <v>0.92323317983996001</v>
      </c>
      <c r="AC406" s="56">
        <f t="shared" ca="1" si="264"/>
        <v>1.1292283704234423</v>
      </c>
      <c r="AD406" s="56">
        <f t="shared" ca="1" si="265"/>
        <v>1.9638754268233782</v>
      </c>
      <c r="AF406" s="52"/>
      <c r="AG406" s="52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2"/>
      <c r="AU406" s="54" t="s">
        <v>33</v>
      </c>
      <c r="AV406" s="57" cm="1">
        <f t="array" aca="1" ref="AV406" ca="1">SUM(IF($C406&gt;0,IF(AND(INDIRECT(ADDRESS($C406,44))=0,INDIRECT(ADDRESS($C406,38))="UL",ISERROR(SEARCH("Rear",INDIRECT(ADDRESS($C406,33)))),ISERROR(SEARCH("Side",INDIRECT(ADDRESS($C406,33))))),INDIRECT(ADDRESS($C406,COLUMN())),0),0),IF($D406&gt;0,IF(AND(INDIRECT(ADDRESS($D406,44))=0,INDIRECT(ADDRESS($D406,38))="UL",ISERROR(SEARCH("Rear",INDIRECT(ADDRESS($D406,33)))),ISERROR(SEARCH("Side",INDIRECT(ADDRESS($D406,33))))),INDIRECT(ADDRESS($D406,COLUMN())),0),0),IF($E406&gt;0,IF(AND(INDIRECT(ADDRESS($E406,44))=0,INDIRECT(ADDRESS($E406,38))="UL",ISERROR(SEARCH("Rear",INDIRECT(ADDRESS($E406,33)))),ISERROR(SEARCH("Side",INDIRECT(ADDRESS($E406,33))))),INDIRECT(ADDRESS($E406,COLUMN())),0),0),IF($F406&gt;0,IF(AND(INDIRECT(ADDRESS($F406,44))=0,INDIRECT(ADDRESS($F406,38))="UL",ISERROR(SEARCH("Rear",INDIRECT(ADDRESS($F406,33)))),ISERROR(SEARCH("Side",INDIRECT(ADDRESS($F406,33))))),INDIRECT(ADDRESS($F406,COLUMN())),0),0),IF($G406&gt;0,IF(AND(INDIRECT(ADDRESS($G406,44))=0,INDIRECT(ADDRESS($G406,38))="UL",ISERROR(SEARCH("Rear",INDIRECT(ADDRESS($G406,33)))),ISERROR(SEARCH("Side",INDIRECT(ADDRESS($G406,33))))),INDIRECT(ADDRESS($G406,COLUMN())),0),0),IF($H406&gt;0,IF(AND(INDIRECT(ADDRESS($H406,44))=0,INDIRECT(ADDRESS($H406,38))="UL",ISERROR(SEARCH("Rear",INDIRECT(ADDRESS($H406,33)))),ISERROR(SEARCH("Side",INDIRECT(ADDRESS($H406,33))))),INDIRECT(ADDRESS($H406,COLUMN())),0),0),IF($I406&gt;0,IF(AND(INDIRECT(ADDRESS($I406,44))=0,INDIRECT(ADDRESS($I406,38))="UL",ISERROR(SEARCH("Rear",INDIRECT(ADDRESS($I406,33)))),ISERROR(SEARCH("Side",INDIRECT(ADDRESS($I406,33))))),INDIRECT(ADDRESS($I406,COLUMN())),0),0),IF($J406&gt;0,IF(AND(INDIRECT(ADDRESS($J406,44))=0,INDIRECT(ADDRESS($J406,38))="UL",ISERROR(SEARCH("Rear",INDIRECT(ADDRESS($J406,33)))),ISERROR(SEARCH("Side",INDIRECT(ADDRESS($J406,33))))),INDIRECT(ADDRESS($J406,COLUMN())),0),0),IF($K406&gt;0,IF(AND(INDIRECT(ADDRESS($K406,44))=0,INDIRECT(ADDRESS($K406,38))="UL",ISERROR(SEARCH("Rear",INDIRECT(ADDRESS($K406,33)))),ISERROR(SEARCH("Side",INDIRECT(ADDRESS($K406,33))))),INDIRECT(ADDRESS($K406,COLUMN())),0),0),IF($L406&gt;0,IF(AND(INDIRECT(ADDRESS($L406,44))=0,INDIRECT(ADDRESS($L406,38))="UL",ISERROR(SEARCH("Rear",INDIRECT(ADDRESS($L406,33)))),ISERROR(SEARCH("Side",INDIRECT(ADDRESS($L406,33))))),INDIRECT(ADDRESS($L406,COLUMN())),0),0),IF($M406&gt;0,IF(AND(INDIRECT(ADDRESS($M406,44))=0,INDIRECT(ADDRESS($M406,38))="UL",ISERROR(SEARCH("Rear",INDIRECT(ADDRESS($M406,33)))),ISERROR(SEARCH("Side",INDIRECT(ADDRESS($M406,33))))),INDIRECT(ADDRESS($M406,COLUMN())),0),0))</f>
        <v>1.3888888888888888</v>
      </c>
      <c r="AW406" s="57" cm="1">
        <f t="array" aca="1" ref="AW406" ca="1">SUM(IF($C406&gt;0,IF(AND(INDIRECT(ADDRESS($C406,44))=0,INDIRECT(ADDRESS($C406,38))="UL",ISERROR(SEARCH("Rear",INDIRECT(ADDRESS($C406,33)))),ISERROR(SEARCH("Side",INDIRECT(ADDRESS($C406,33))))),INDIRECT(ADDRESS($C406,COLUMN())),0),0),IF($D406&gt;0,IF(AND(INDIRECT(ADDRESS($D406,44))=0,INDIRECT(ADDRESS($D406,38))="UL",ISERROR(SEARCH("Rear",INDIRECT(ADDRESS($D406,33)))),ISERROR(SEARCH("Side",INDIRECT(ADDRESS($D406,33))))),INDIRECT(ADDRESS($D406,COLUMN())),0),0),IF($E406&gt;0,IF(AND(INDIRECT(ADDRESS($E406,44))=0,INDIRECT(ADDRESS($E406,38))="UL",ISERROR(SEARCH("Rear",INDIRECT(ADDRESS($E406,33)))),ISERROR(SEARCH("Side",INDIRECT(ADDRESS($E406,33))))),INDIRECT(ADDRESS($E406,COLUMN())),0),0),IF($F406&gt;0,IF(AND(INDIRECT(ADDRESS($F406,44))=0,INDIRECT(ADDRESS($F406,38))="UL",ISERROR(SEARCH("Rear",INDIRECT(ADDRESS($F406,33)))),ISERROR(SEARCH("Side",INDIRECT(ADDRESS($F406,33))))),INDIRECT(ADDRESS($F406,COLUMN())),0),0),IF($G406&gt;0,IF(AND(INDIRECT(ADDRESS($G406,44))=0,INDIRECT(ADDRESS($G406,38))="UL",ISERROR(SEARCH("Rear",INDIRECT(ADDRESS($G406,33)))),ISERROR(SEARCH("Side",INDIRECT(ADDRESS($G406,33))))),INDIRECT(ADDRESS($G406,COLUMN())),0),0),IF($H406&gt;0,IF(AND(INDIRECT(ADDRESS($H406,44))=0,INDIRECT(ADDRESS($H406,38))="UL",ISERROR(SEARCH("Rear",INDIRECT(ADDRESS($H406,33)))),ISERROR(SEARCH("Side",INDIRECT(ADDRESS($H406,33))))),INDIRECT(ADDRESS($H406,COLUMN())),0),0),IF($I406&gt;0,IF(AND(INDIRECT(ADDRESS($I406,44))=0,INDIRECT(ADDRESS($I406,38))="UL",ISERROR(SEARCH("Rear",INDIRECT(ADDRESS($I406,33)))),ISERROR(SEARCH("Side",INDIRECT(ADDRESS($I406,33))))),INDIRECT(ADDRESS($I406,COLUMN())),0),0),IF($J406&gt;0,IF(AND(INDIRECT(ADDRESS($J406,44))=0,INDIRECT(ADDRESS($J406,38))="UL",ISERROR(SEARCH("Rear",INDIRECT(ADDRESS($J406,33)))),ISERROR(SEARCH("Side",INDIRECT(ADDRESS($J406,33))))),INDIRECT(ADDRESS($J406,COLUMN())),0),0),IF($K406&gt;0,IF(AND(INDIRECT(ADDRESS($K406,44))=0,INDIRECT(ADDRESS($K406,38))="UL",ISERROR(SEARCH("Rear",INDIRECT(ADDRESS($K406,33)))),ISERROR(SEARCH("Side",INDIRECT(ADDRESS($K406,33))))),INDIRECT(ADDRESS($K406,COLUMN())),0),0),IF($L406&gt;0,IF(AND(INDIRECT(ADDRESS($L406,44))=0,INDIRECT(ADDRESS($L406,38))="UL",ISERROR(SEARCH("Rear",INDIRECT(ADDRESS($L406,33)))),ISERROR(SEARCH("Side",INDIRECT(ADDRESS($L406,33))))),INDIRECT(ADDRESS($L406,COLUMN())),0),0),IF($M406&gt;0,IF(AND(INDIRECT(ADDRESS($M406,44))=0,INDIRECT(ADDRESS($M406,38))="UL",ISERROR(SEARCH("Rear",INDIRECT(ADDRESS($M406,33)))),ISERROR(SEARCH("Side",INDIRECT(ADDRESS($M406,33))))),INDIRECT(ADDRESS($M406,COLUMN())),0),0))</f>
        <v>0.77777777777777768</v>
      </c>
      <c r="AX406" s="57" cm="1">
        <f t="array" aca="1" ref="AX406" ca="1">SUM(IF($C406&gt;0,IF(AND(INDIRECT(ADDRESS($C406,44))=0,INDIRECT(ADDRESS($C406,38))="UL",ISERROR(SEARCH("Rear",INDIRECT(ADDRESS($C406,33)))),ISERROR(SEARCH("Side",INDIRECT(ADDRESS($C406,33))))),INDIRECT(ADDRESS($C406,COLUMN())),0),0),IF($D406&gt;0,IF(AND(INDIRECT(ADDRESS($D406,44))=0,INDIRECT(ADDRESS($D406,38))="UL",ISERROR(SEARCH("Rear",INDIRECT(ADDRESS($D406,33)))),ISERROR(SEARCH("Side",INDIRECT(ADDRESS($D406,33))))),INDIRECT(ADDRESS($D406,COLUMN())),0),0),IF($E406&gt;0,IF(AND(INDIRECT(ADDRESS($E406,44))=0,INDIRECT(ADDRESS($E406,38))="UL",ISERROR(SEARCH("Rear",INDIRECT(ADDRESS($E406,33)))),ISERROR(SEARCH("Side",INDIRECT(ADDRESS($E406,33))))),INDIRECT(ADDRESS($E406,COLUMN())),0),0),IF($F406&gt;0,IF(AND(INDIRECT(ADDRESS($F406,44))=0,INDIRECT(ADDRESS($F406,38))="UL",ISERROR(SEARCH("Rear",INDIRECT(ADDRESS($F406,33)))),ISERROR(SEARCH("Side",INDIRECT(ADDRESS($F406,33))))),INDIRECT(ADDRESS($F406,COLUMN())),0),0),IF($G406&gt;0,IF(AND(INDIRECT(ADDRESS($G406,44))=0,INDIRECT(ADDRESS($G406,38))="UL",ISERROR(SEARCH("Rear",INDIRECT(ADDRESS($G406,33)))),ISERROR(SEARCH("Side",INDIRECT(ADDRESS($G406,33))))),INDIRECT(ADDRESS($G406,COLUMN())),0),0),IF($H406&gt;0,IF(AND(INDIRECT(ADDRESS($H406,44))=0,INDIRECT(ADDRESS($H406,38))="UL",ISERROR(SEARCH("Rear",INDIRECT(ADDRESS($H406,33)))),ISERROR(SEARCH("Side",INDIRECT(ADDRESS($H406,33))))),INDIRECT(ADDRESS($H406,COLUMN())),0),0),IF($I406&gt;0,IF(AND(INDIRECT(ADDRESS($I406,44))=0,INDIRECT(ADDRESS($I406,38))="UL",ISERROR(SEARCH("Rear",INDIRECT(ADDRESS($I406,33)))),ISERROR(SEARCH("Side",INDIRECT(ADDRESS($I406,33))))),INDIRECT(ADDRESS($I406,COLUMN())),0),0),IF($J406&gt;0,IF(AND(INDIRECT(ADDRESS($J406,44))=0,INDIRECT(ADDRESS($J406,38))="UL",ISERROR(SEARCH("Rear",INDIRECT(ADDRESS($J406,33)))),ISERROR(SEARCH("Side",INDIRECT(ADDRESS($J406,33))))),INDIRECT(ADDRESS($J406,COLUMN())),0),0),IF($K406&gt;0,IF(AND(INDIRECT(ADDRESS($K406,44))=0,INDIRECT(ADDRESS($K406,38))="UL",ISERROR(SEARCH("Rear",INDIRECT(ADDRESS($K406,33)))),ISERROR(SEARCH("Side",INDIRECT(ADDRESS($K406,33))))),INDIRECT(ADDRESS($K406,COLUMN())),0),0),IF($L406&gt;0,IF(AND(INDIRECT(ADDRESS($L406,44))=0,INDIRECT(ADDRESS($L406,38))="UL",ISERROR(SEARCH("Rear",INDIRECT(ADDRESS($L406,33)))),ISERROR(SEARCH("Side",INDIRECT(ADDRESS($L406,33))))),INDIRECT(ADDRESS($L406,COLUMN())),0),0),IF($M406&gt;0,IF(AND(INDIRECT(ADDRESS($M406,44))=0,INDIRECT(ADDRESS($M406,38))="UL",ISERROR(SEARCH("Rear",INDIRECT(ADDRESS($M406,33)))),ISERROR(SEARCH("Side",INDIRECT(ADDRESS($M406,33))))),INDIRECT(ADDRESS($M406,COLUMN())),0),0))</f>
        <v>0</v>
      </c>
      <c r="AY406" s="58">
        <f t="shared" ca="1" si="267"/>
        <v>1.3888888888888888</v>
      </c>
      <c r="AZ406" s="58">
        <f t="shared" ca="1" si="268"/>
        <v>0.72222222222222221</v>
      </c>
      <c r="BA406" s="58" cm="1">
        <f t="array" aca="1" ref="BA406" ca="1">SUM(IF($C406&gt;0,IF(AND(INDIRECT(ADDRESS($C406,44))=0,INDIRECT(ADDRESS($C406,38))="UL"),INDIRECT(ADDRESS($C406,COLUMN())),0),0),IF($D406&gt;0,IF(AND(INDIRECT(ADDRESS($D406,44))=0,INDIRECT(ADDRESS($D406,38))="UL"),INDIRECT(ADDRESS($D406,COLUMN())),0),0),IF($E406&gt;0,IF(AND(INDIRECT(ADDRESS($E406,44))=0,INDIRECT(ADDRESS($E406,38))="UL"),INDIRECT(ADDRESS($E406,COLUMN())),0),0),IF($F406&gt;0,IF(AND(INDIRECT(ADDRESS($F406,44))=0,INDIRECT(ADDRESS($F406,38))="UL"),INDIRECT(ADDRESS($F406,COLUMN())),0),0),IF($G406&gt;0,IF(AND(INDIRECT(ADDRESS($G406,44))=0,INDIRECT(ADDRESS($G406,38))="UL"),INDIRECT(ADDRESS($G406,COLUMN())),0),0),IF($H406&gt;0,IF(AND(INDIRECT(ADDRESS($H406,44))=0,INDIRECT(ADDRESS($H406,38))="UL"),INDIRECT(ADDRESS($H406,COLUMN())),0),0),IF($I406&gt;0,IF(AND(INDIRECT(ADDRESS($I406,44))=0,INDIRECT(ADDRESS($I406,38))="UL"),INDIRECT(ADDRESS($I406,COLUMN())),0),0),IF($J406&gt;0,IF(AND(INDIRECT(ADDRESS($J406,44))=0,INDIRECT(ADDRESS($J406,38))="UL"),INDIRECT(ADDRESS($J406,COLUMN())),0),0),IF($K406&gt;0,IF(AND(INDIRECT(ADDRESS($K406,44))=0,INDIRECT(ADDRESS($K406,38))="UL"),INDIRECT(ADDRESS($K406,COLUMN())),0),0),IF($L406&gt;0,IF(AND(INDIRECT(ADDRESS($L406,44))=0,INDIRECT(ADDRESS($L406,38))="UL"),INDIRECT(ADDRESS($L406,COLUMN())),0),0),IF($M406&gt;0,IF(AND(INDIRECT(ADDRESS($M406,44))=0,INDIRECT(ADDRESS($M406,38))="UL"),INDIRECT(ADDRESS($M406,COLUMN())),0),0))</f>
        <v>0.20740740740740737</v>
      </c>
      <c r="BB406" s="58" cm="1">
        <f t="array" aca="1" ref="BB406" ca="1">SUM(IF($C406&gt;0,IF(AND(INDIRECT(ADDRESS($C406,44))=0,INDIRECT(ADDRESS($C406,38))="UL"),INDIRECT(ADDRESS($C406,COLUMN())),0),0),IF($D406&gt;0,IF(AND(INDIRECT(ADDRESS($D406,44))=0,INDIRECT(ADDRESS($D406,38))="UL"),INDIRECT(ADDRESS($D406,COLUMN())),0),0),IF($E406&gt;0,IF(AND(INDIRECT(ADDRESS($E406,44))=0,INDIRECT(ADDRESS($E406,38))="UL"),INDIRECT(ADDRESS($E406,COLUMN())),0),0),IF($F406&gt;0,IF(AND(INDIRECT(ADDRESS($F406,44))=0,INDIRECT(ADDRESS($F406,38))="UL"),INDIRECT(ADDRESS($F406,COLUMN())),0),0),IF($G406&gt;0,IF(AND(INDIRECT(ADDRESS($G406,44))=0,INDIRECT(ADDRESS($G406,38))="UL"),INDIRECT(ADDRESS($G406,COLUMN())),0),0),IF($H406&gt;0,IF(AND(INDIRECT(ADDRESS($H406,44))=0,INDIRECT(ADDRESS($H406,38))="UL"),INDIRECT(ADDRESS($H406,COLUMN())),0),0),IF($I406&gt;0,IF(AND(INDIRECT(ADDRESS($I406,44))=0,INDIRECT(ADDRESS($I406,38))="UL"),INDIRECT(ADDRESS($I406,COLUMN())),0),0),IF($J406&gt;0,IF(AND(INDIRECT(ADDRESS($J406,44))=0,INDIRECT(ADDRESS($J406,38))="UL"),INDIRECT(ADDRESS($J406,COLUMN())),0),0),IF($K406&gt;0,IF(AND(INDIRECT(ADDRESS($K406,44))=0,INDIRECT(ADDRESS($K406,38))="UL"),INDIRECT(ADDRESS($K406,COLUMN())),0),0),IF($L406&gt;0,IF(AND(INDIRECT(ADDRESS($L406,44))=0,INDIRECT(ADDRESS($L406,38))="UL"),INDIRECT(ADDRESS($L406,COLUMN())),0),0),IF($M406&gt;0,IF(AND(INDIRECT(ADDRESS($M406,44))=0,INDIRECT(ADDRESS($M406,38))="UL"),INDIRECT(ADDRESS($M406,COLUMN())),0),0))</f>
        <v>0.37037037037037035</v>
      </c>
      <c r="BC406" s="58" cm="1">
        <f t="array" aca="1" ref="BC406" ca="1">SUM(IF($C406&gt;0,IF(AND(INDIRECT(ADDRESS($C406,44))=0,INDIRECT(ADDRESS($C406,38))="UL"),INDIRECT(ADDRESS($C406,COLUMN())),0),0),IF($D406&gt;0,IF(AND(INDIRECT(ADDRESS($D406,44))=0,INDIRECT(ADDRESS($D406,38))="UL"),INDIRECT(ADDRESS($D406,COLUMN())),0),0),IF($E406&gt;0,IF(AND(INDIRECT(ADDRESS($E406,44))=0,INDIRECT(ADDRESS($E406,38))="UL"),INDIRECT(ADDRESS($E406,COLUMN())),0),0),IF($F406&gt;0,IF(AND(INDIRECT(ADDRESS($F406,44))=0,INDIRECT(ADDRESS($F406,38))="UL"),INDIRECT(ADDRESS($F406,COLUMN())),0),0),IF($G406&gt;0,IF(AND(INDIRECT(ADDRESS($G406,44))=0,INDIRECT(ADDRESS($G406,38))="UL"),INDIRECT(ADDRESS($G406,COLUMN())),0),0),IF($H406&gt;0,IF(AND(INDIRECT(ADDRESS($H406,44))=0,INDIRECT(ADDRESS($H406,38))="UL"),INDIRECT(ADDRESS($H406,COLUMN())),0),0),IF($I406&gt;0,IF(AND(INDIRECT(ADDRESS($I406,44))=0,INDIRECT(ADDRESS($I406,38))="UL"),INDIRECT(ADDRESS($I406,COLUMN())),0),0),IF($J406&gt;0,IF(AND(INDIRECT(ADDRESS($J406,44))=0,INDIRECT(ADDRESS($J406,38))="UL"),INDIRECT(ADDRESS($J406,COLUMN())),0),0),IF($K406&gt;0,IF(AND(INDIRECT(ADDRESS($K406,44))=0,INDIRECT(ADDRESS($K406,38))="UL"),INDIRECT(ADDRESS($K406,COLUMN())),0),0),IF($L406&gt;0,IF(AND(INDIRECT(ADDRESS($L406,44))=0,INDIRECT(ADDRESS($L406,38))="UL"),INDIRECT(ADDRESS($L406,COLUMN())),0),0),IF($M406&gt;0,IF(AND(INDIRECT(ADDRESS($M406,44))=0,INDIRECT(ADDRESS($M406,38))="UL"),INDIRECT(ADDRESS($M406,COLUMN())),0),0))</f>
        <v>0.18518518518518517</v>
      </c>
      <c r="BD406" s="58" cm="1">
        <f t="array" aca="1" ref="BD406" ca="1">SUM(IF($C406&gt;0,IF(AND(INDIRECT(ADDRESS($C406,44))=0,INDIRECT(ADDRESS($C406,38))="UL"),INDIRECT(ADDRESS($C406,COLUMN())),0),0),IF($D406&gt;0,IF(AND(INDIRECT(ADDRESS($D406,44))=0,INDIRECT(ADDRESS($D406,38))="UL"),INDIRECT(ADDRESS($D406,COLUMN())),0),0),IF($E406&gt;0,IF(AND(INDIRECT(ADDRESS($E406,44))=0,INDIRECT(ADDRESS($E406,38))="UL"),INDIRECT(ADDRESS($E406,COLUMN())),0),0),IF($F406&gt;0,IF(AND(INDIRECT(ADDRESS($F406,44))=0,INDIRECT(ADDRESS($F406,38))="UL"),INDIRECT(ADDRESS($F406,COLUMN())),0),0),IF($G406&gt;0,IF(AND(INDIRECT(ADDRESS($G406,44))=0,INDIRECT(ADDRESS($G406,38))="UL"),INDIRECT(ADDRESS($G406,COLUMN())),0),0),IF($H406&gt;0,IF(AND(INDIRECT(ADDRESS($H406,44))=0,INDIRECT(ADDRESS($H406,38))="UL"),INDIRECT(ADDRESS($H406,COLUMN())),0),0),IF($I406&gt;0,IF(AND(INDIRECT(ADDRESS($I406,44))=0,INDIRECT(ADDRESS($I406,38))="UL"),INDIRECT(ADDRESS($I406,COLUMN())),0),0),IF($J406&gt;0,IF(AND(INDIRECT(ADDRESS($J406,44))=0,INDIRECT(ADDRESS($J406,38))="UL"),INDIRECT(ADDRESS($J406,COLUMN())),0),0),IF($K406&gt;0,IF(AND(INDIRECT(ADDRESS($K406,44))=0,INDIRECT(ADDRESS($K406,38))="UL"),INDIRECT(ADDRESS($K406,COLUMN())),0),0),IF($L406&gt;0,IF(AND(INDIRECT(ADDRESS($L406,44))=0,INDIRECT(ADDRESS($L406,38))="UL"),INDIRECT(ADDRESS($L406,COLUMN())),0),0),IF($M406&gt;0,IF(AND(INDIRECT(ADDRESS($M406,44))=0,INDIRECT(ADDRESS($M406,38))="UL"),INDIRECT(ADDRESS($M406,COLUMN())),0),0))</f>
        <v>0.39259259259259255</v>
      </c>
      <c r="BE406" s="57">
        <f t="shared" ca="1" si="269"/>
        <v>0.20740740740740737</v>
      </c>
      <c r="BF406" s="57" cm="1">
        <f t="array" aca="1" ref="BF406" ca="1">SUM(IF($C406&gt;0,IF(INDIRECT(ADDRESS($C406,45))=1,INDIRECT(ADDRESS($C406,52))*INDIRECT(ADDRESS($C406,42))/5,0),0), IF($D406&gt;0,IF(INDIRECT(ADDRESS($D406,45))=1,INDIRECT(ADDRESS($D406,52))*INDIRECT(ADDRESS($D406,42))/5,0),0), IF($E406&gt;0,IF(INDIRECT(ADDRESS($E406,45))=1,INDIRECT(ADDRESS($E406,52))*INDIRECT(ADDRESS($E406,42))/5,0),0), IF($F406&gt;0,IF(INDIRECT(ADDRESS($F406,45))=1,INDIRECT(ADDRESS($F406,52))*INDIRECT(ADDRESS($F406,42))/5,0),0), IF($G406&gt;0,IF(INDIRECT(ADDRESS($G406,45))=1,INDIRECT(ADDRESS($G406,52))*INDIRECT(ADDRESS($G406,42))/5,0),0), IF($H406&gt;0,IF(INDIRECT(ADDRESS($H406,45))=1,INDIRECT(ADDRESS($H406,52))*INDIRECT(ADDRESS($H406,42))/5,0),0)
)*$BF$296/100</f>
        <v>2.5925925925925925E-2</v>
      </c>
      <c r="BG406" s="19"/>
      <c r="BH406" s="57" cm="1">
        <f t="array" aca="1" ref="BH406" ca="1">SUM(IF($C406&gt;0,IF(AND(INDIRECT(ADDRESS($C406,44))=0,INDIRECT(ADDRESS($C406,38))&lt;&gt;"UL"),INDIRECT(ADDRESS($C406,COLUMN()-12)),0),0), IF($D406&gt;0,IF(AND(INDIRECT(ADDRESS($D406,44))=0,INDIRECT(ADDRESS($D406,38))&lt;&gt;"UL"),INDIRECT(ADDRESS($D406,COLUMN()-12)),0),0), IF($E406&gt;0,IF(AND(INDIRECT(ADDRESS($E406,44))=0,INDIRECT(ADDRESS($E406,38))&lt;&gt;"UL"),INDIRECT(ADDRESS($E406,COLUMN()-12)),0),0), IF($F406&gt;0,IF(AND(INDIRECT(ADDRESS($F406,44))=0,INDIRECT(ADDRESS($F406,38))&lt;&gt;"UL"),INDIRECT(ADDRESS($F406,COLUMN()-12)),0),0), IF($G406&gt;0,IF(AND(INDIRECT(ADDRESS($G406,44))=0,INDIRECT(ADDRESS($G406,38))&lt;&gt;"UL"),INDIRECT(ADDRESS($G406,COLUMN()-12)),0),0), IF($H406&gt;0,IF(AND(INDIRECT(ADDRESS($H406,44))=0,INDIRECT(ADDRESS($H406,38))&lt;&gt;"UL"),INDIRECT(ADDRESS($H406,COLUMN()-12)),0),0), IF($I406&gt;0,IF(AND(INDIRECT(ADDRESS($I406,44))=0,INDIRECT(ADDRESS($I406,38))&lt;&gt;"UL"),INDIRECT(ADDRESS($I406,COLUMN()-12)),0),0), IF($J406&gt;0,IF(AND(INDIRECT(ADDRESS($J406,44))=0,INDIRECT(ADDRESS($J406,38))&lt;&gt;"UL"),INDIRECT(ADDRESS($J406,COLUMN()-12)),0),0), IF($K406&gt;0,IF(AND(INDIRECT(ADDRESS($K406,44))=0,INDIRECT(ADDRESS($K406,38))&lt;&gt;"UL"),INDIRECT(ADDRESS($K406,COLUMN()-12)),0),0), IF($L406&gt;0,IF(AND(INDIRECT(ADDRESS($L406,44))=0,INDIRECT(ADDRESS($L406,38))&lt;&gt;"UL"),INDIRECT(ADDRESS($L406,COLUMN()-12)),0),0), IF($M406&gt;0,IF(AND(INDIRECT(ADDRESS($M406,44))=0,INDIRECT(ADDRESS($M406,38))&lt;&gt;"UL"),INDIRECT(ADDRESS($M406,COLUMN()-12)),0),0))</f>
        <v>0</v>
      </c>
      <c r="BI406" s="57" cm="1">
        <f t="array" aca="1" ref="BI406" ca="1">SUM(IF($C406&gt;0,IF(AND(INDIRECT(ADDRESS($C406,44))=0,INDIRECT(ADDRESS($C406,38))&lt;&gt;"UL"),INDIRECT(ADDRESS($C406,COLUMN()-12)),0),0), IF($D406&gt;0,IF(AND(INDIRECT(ADDRESS($D406,44))=0,INDIRECT(ADDRESS($D406,38))&lt;&gt;"UL"),INDIRECT(ADDRESS($D406,COLUMN()-12)),0),0), IF($E406&gt;0,IF(AND(INDIRECT(ADDRESS($E406,44))=0,INDIRECT(ADDRESS($E406,38))&lt;&gt;"UL"),INDIRECT(ADDRESS($E406,COLUMN()-12)),0),0), IF($F406&gt;0,IF(AND(INDIRECT(ADDRESS($F406,44))=0,INDIRECT(ADDRESS($F406,38))&lt;&gt;"UL"),INDIRECT(ADDRESS($F406,COLUMN()-12)),0),0), IF($G406&gt;0,IF(AND(INDIRECT(ADDRESS($G406,44))=0,INDIRECT(ADDRESS($G406,38))&lt;&gt;"UL"),INDIRECT(ADDRESS($G406,COLUMN()-12)),0),0), IF($H406&gt;0,IF(AND(INDIRECT(ADDRESS($H406,44))=0,INDIRECT(ADDRESS($H406,38))&lt;&gt;"UL"),INDIRECT(ADDRESS($H406,COLUMN()-12)),0),0), IF($I406&gt;0,IF(AND(INDIRECT(ADDRESS($I406,44))=0,INDIRECT(ADDRESS($I406,38))&lt;&gt;"UL"),INDIRECT(ADDRESS($I406,COLUMN()-12)),0),0), IF($J406&gt;0,IF(AND(INDIRECT(ADDRESS($J406,44))=0,INDIRECT(ADDRESS($J406,38))&lt;&gt;"UL"),INDIRECT(ADDRESS($J406,COLUMN()-12)),0),0), IF($K406&gt;0,IF(AND(INDIRECT(ADDRESS($K406,44))=0,INDIRECT(ADDRESS($K406,38))&lt;&gt;"UL"),INDIRECT(ADDRESS($K406,COLUMN()-12)),0),0), IF($L406&gt;0,IF(AND(INDIRECT(ADDRESS($L406,44))=0,INDIRECT(ADDRESS($L406,38))&lt;&gt;"UL"),INDIRECT(ADDRESS($L406,COLUMN()-12)),0),0), IF($M406&gt;0,IF(AND(INDIRECT(ADDRESS($M406,44))=0,INDIRECT(ADDRESS($M406,38))&lt;&gt;"UL"),INDIRECT(ADDRESS($M406,COLUMN()-12)),0),0))</f>
        <v>0</v>
      </c>
      <c r="BJ406" s="57" cm="1">
        <f t="array" aca="1" ref="BJ406" ca="1">SUM(IF($C406&gt;0,IF(AND(INDIRECT(ADDRESS($C406,44))=0,INDIRECT(ADDRESS($C406,38))&lt;&gt;"UL"),INDIRECT(ADDRESS($C406,COLUMN()-12)),0),0), IF($D406&gt;0,IF(AND(INDIRECT(ADDRESS($D406,44))=0,INDIRECT(ADDRESS($D406,38))&lt;&gt;"UL"),INDIRECT(ADDRESS($D406,COLUMN()-12)),0),0), IF($E406&gt;0,IF(AND(INDIRECT(ADDRESS($E406,44))=0,INDIRECT(ADDRESS($E406,38))&lt;&gt;"UL"),INDIRECT(ADDRESS($E406,COLUMN()-12)),0),0), IF($F406&gt;0,IF(AND(INDIRECT(ADDRESS($F406,44))=0,INDIRECT(ADDRESS($F406,38))&lt;&gt;"UL"),INDIRECT(ADDRESS($F406,COLUMN()-12)),0),0), IF($G406&gt;0,IF(AND(INDIRECT(ADDRESS($G406,44))=0,INDIRECT(ADDRESS($G406,38))&lt;&gt;"UL"),INDIRECT(ADDRESS($G406,COLUMN()-12)),0),0), IF($H406&gt;0,IF(AND(INDIRECT(ADDRESS($H406,44))=0,INDIRECT(ADDRESS($H406,38))&lt;&gt;"UL"),INDIRECT(ADDRESS($H406,COLUMN()-12)),0),0), IF($I406&gt;0,IF(AND(INDIRECT(ADDRESS($I406,44))=0,INDIRECT(ADDRESS($I406,38))&lt;&gt;"UL"),INDIRECT(ADDRESS($I406,COLUMN()-12)),0),0), IF($J406&gt;0,IF(AND(INDIRECT(ADDRESS($J406,44))=0,INDIRECT(ADDRESS($J406,38))&lt;&gt;"UL"),INDIRECT(ADDRESS($J406,COLUMN()-12)),0),0), IF($K406&gt;0,IF(AND(INDIRECT(ADDRESS($K406,44))=0,INDIRECT(ADDRESS($K406,38))&lt;&gt;"UL"),INDIRECT(ADDRESS($K406,COLUMN()-12)),0),0), IF($L406&gt;0,IF(AND(INDIRECT(ADDRESS($L406,44))=0,INDIRECT(ADDRESS($L406,38))&lt;&gt;"UL"),INDIRECT(ADDRESS($L406,COLUMN()-12)),0),0), IF($M406&gt;0,IF(AND(INDIRECT(ADDRESS($M406,44))=0,INDIRECT(ADDRESS($M406,38))&lt;&gt;"UL"),INDIRECT(ADDRESS($M406,COLUMN()-12)),0),0))</f>
        <v>0</v>
      </c>
      <c r="BK406" s="57">
        <f t="shared" ca="1" si="270"/>
        <v>0</v>
      </c>
      <c r="BL406" s="58">
        <f t="shared" ca="1" si="271"/>
        <v>0</v>
      </c>
      <c r="BM406" s="57" cm="1">
        <f t="array" aca="1" ref="BM406" ca="1">SUM(IF($C406&gt;0,IF(AND(INDIRECT(ADDRESS($C406,44))=0,INDIRECT(ADDRESS($C406,38))&lt;&gt;"UL"),INDIRECT(ADDRESS($C406,COLUMN()-12)),0),0), IF($D406&gt;0,IF(AND(INDIRECT(ADDRESS($D406,44))=0,INDIRECT(ADDRESS($D406,38))&lt;&gt;"UL"),INDIRECT(ADDRESS($D406,COLUMN()-12)),0),0), IF($E406&gt;0,IF(AND(INDIRECT(ADDRESS($E406,44))=0,INDIRECT(ADDRESS($E406,38))&lt;&gt;"UL"),INDIRECT(ADDRESS($E406,COLUMN()-12)),0),0), IF($F406&gt;0,IF(AND(INDIRECT(ADDRESS($F406,44))=0,INDIRECT(ADDRESS($F406,38))&lt;&gt;"UL"),INDIRECT(ADDRESS($F406,COLUMN()-12)),0),0), IF($G406&gt;0,IF(AND(INDIRECT(ADDRESS($G406,44))=0,INDIRECT(ADDRESS($G406,38))&lt;&gt;"UL"),INDIRECT(ADDRESS($G406,COLUMN()-12)),0),0), IF($H406&gt;0,IF(AND(INDIRECT(ADDRESS($H406,44))=0,INDIRECT(ADDRESS($H406,38))&lt;&gt;"UL"),INDIRECT(ADDRESS($H406,COLUMN()-12)),0),0), IF($I406&gt;0,IF(AND(INDIRECT(ADDRESS($I406,44))=0,INDIRECT(ADDRESS($I406,38))&lt;&gt;"UL"),INDIRECT(ADDRESS($I406,COLUMN()-12)),0),0), IF($J406&gt;0,IF(AND(INDIRECT(ADDRESS($J406,44))=0,INDIRECT(ADDRESS($J406,38))&lt;&gt;"UL"),INDIRECT(ADDRESS($J406,COLUMN()-12)),0),0), IF($K406&gt;0,IF(AND(INDIRECT(ADDRESS($K406,44))=0,INDIRECT(ADDRESS($K406,38))&lt;&gt;"UL"),INDIRECT(ADDRESS($K406,COLUMN()-11)),0),0), IF($L406&gt;0,IF(AND(INDIRECT(ADDRESS($L406,44))=0,INDIRECT(ADDRESS($L406,38))&lt;&gt;"UL"),INDIRECT(ADDRESS($L406,COLUMN()-11)),0),0), IF($M406&gt;0,IF(AND(INDIRECT(ADDRESS($M406,44))=0,INDIRECT(ADDRESS($M406,38))&lt;&gt;"UL"),INDIRECT(ADDRESS($M406,COLUMN()-11)),0),0))</f>
        <v>0</v>
      </c>
      <c r="BN406" s="57" cm="1">
        <f t="array" aca="1" ref="BN406" ca="1">SUM(IF($C406&gt;0,IF(AND(INDIRECT(ADDRESS($C406,44))=0,INDIRECT(ADDRESS($C406,38))&lt;&gt;"UL"),INDIRECT(ADDRESS($C406,COLUMN()-12)),0),0), IF($D406&gt;0,IF(AND(INDIRECT(ADDRESS($D406,44))=0,INDIRECT(ADDRESS($D406,38))&lt;&gt;"UL"),INDIRECT(ADDRESS($D406,COLUMN()-12)),0),0), IF($E406&gt;0,IF(AND(INDIRECT(ADDRESS($E406,44))=0,INDIRECT(ADDRESS($E406,38))&lt;&gt;"UL"),INDIRECT(ADDRESS($E406,COLUMN()-12)),0),0), IF($F406&gt;0,IF(AND(INDIRECT(ADDRESS($F406,44))=0,INDIRECT(ADDRESS($F406,38))&lt;&gt;"UL"),INDIRECT(ADDRESS($F406,COLUMN()-12)),0),0), IF($G406&gt;0,IF(AND(INDIRECT(ADDRESS($G406,44))=0,INDIRECT(ADDRESS($G406,38))&lt;&gt;"UL"),INDIRECT(ADDRESS($G406,COLUMN()-12)),0),0), IF($H406&gt;0,IF(AND(INDIRECT(ADDRESS($H406,44))=0,INDIRECT(ADDRESS($H406,38))&lt;&gt;"UL"),INDIRECT(ADDRESS($H406,COLUMN()-12)),0),0), IF($I406&gt;0,IF(AND(INDIRECT(ADDRESS($I406,44))=0,INDIRECT(ADDRESS($I406,38))&lt;&gt;"UL"),INDIRECT(ADDRESS($I406,COLUMN()-12)),0),0), IF($J406&gt;0,IF(AND(INDIRECT(ADDRESS($J406,44))=0,INDIRECT(ADDRESS($J406,38))&lt;&gt;"UL"),INDIRECT(ADDRESS($J406,COLUMN()-12)),0),0), IF($K406&gt;0,IF(AND(INDIRECT(ADDRESS($K406,44))=0,INDIRECT(ADDRESS($K406,38))&lt;&gt;"UL"),INDIRECT(ADDRESS($K406,COLUMN()-11)),0),0), IF($L406&gt;0,IF(AND(INDIRECT(ADDRESS($L406,44))=0,INDIRECT(ADDRESS($L406,38))&lt;&gt;"UL"),INDIRECT(ADDRESS($L406,COLUMN()-11)),0),0), IF($M406&gt;0,IF(AND(INDIRECT(ADDRESS($M406,44))=0,INDIRECT(ADDRESS($M406,38))&lt;&gt;"UL"),INDIRECT(ADDRESS($M406,COLUMN()-11)),0),0))</f>
        <v>0</v>
      </c>
      <c r="BO406" s="57" cm="1">
        <f t="array" aca="1" ref="BO406" ca="1">SUM(IF($C406&gt;0,IF(AND(INDIRECT(ADDRESS($C406,44))=0,INDIRECT(ADDRESS($C406,38))&lt;&gt;"UL"),INDIRECT(ADDRESS($C406,COLUMN()-12)),0),0), IF($D406&gt;0,IF(AND(INDIRECT(ADDRESS($D406,44))=0,INDIRECT(ADDRESS($D406,38))&lt;&gt;"UL"),INDIRECT(ADDRESS($D406,COLUMN()-12)),0),0), IF($E406&gt;0,IF(AND(INDIRECT(ADDRESS($E406,44))=0,INDIRECT(ADDRESS($E406,38))&lt;&gt;"UL"),INDIRECT(ADDRESS($E406,COLUMN()-12)),0),0), IF($F406&gt;0,IF(AND(INDIRECT(ADDRESS($F406,44))=0,INDIRECT(ADDRESS($F406,38))&lt;&gt;"UL"),INDIRECT(ADDRESS($F406,COLUMN()-12)),0),0), IF($G406&gt;0,IF(AND(INDIRECT(ADDRESS($G406,44))=0,INDIRECT(ADDRESS($G406,38))&lt;&gt;"UL"),INDIRECT(ADDRESS($G406,COLUMN()-12)),0),0), IF($H406&gt;0,IF(AND(INDIRECT(ADDRESS($H406,44))=0,INDIRECT(ADDRESS($H406,38))&lt;&gt;"UL"),INDIRECT(ADDRESS($H406,COLUMN()-12)),0),0), IF($I406&gt;0,IF(AND(INDIRECT(ADDRESS($I406,44))=0,INDIRECT(ADDRESS($I406,38))&lt;&gt;"UL"),INDIRECT(ADDRESS($I406,COLUMN()-12)),0),0), IF($J406&gt;0,IF(AND(INDIRECT(ADDRESS($J406,44))=0,INDIRECT(ADDRESS($J406,38))&lt;&gt;"UL"),INDIRECT(ADDRESS($J406,COLUMN()-12)),0),0), IF($K406&gt;0,IF(AND(INDIRECT(ADDRESS($K406,44))=0,INDIRECT(ADDRESS($K406,38))&lt;&gt;"UL"),INDIRECT(ADDRESS($K406,COLUMN()-11)),0),0), IF($L406&gt;0,IF(AND(INDIRECT(ADDRESS($L406,44))=0,INDIRECT(ADDRESS($L406,38))&lt;&gt;"UL"),INDIRECT(ADDRESS($L406,COLUMN()-11)),0),0), IF($M406&gt;0,IF(AND(INDIRECT(ADDRESS($M406,44))=0,INDIRECT(ADDRESS($M406,38))&lt;&gt;"UL"),INDIRECT(ADDRESS($M406,COLUMN()-11)),0),0))</f>
        <v>0</v>
      </c>
      <c r="BP406" s="57" cm="1">
        <f t="array" aca="1" ref="BP406" ca="1">SUM(IF($C406&gt;0,IF(AND(INDIRECT(ADDRESS($C406,44))=0,INDIRECT(ADDRESS($C406,38))&lt;&gt;"UL"),INDIRECT(ADDRESS($C406,COLUMN()-12)),0),0), IF($D406&gt;0,IF(AND(INDIRECT(ADDRESS($D406,44))=0,INDIRECT(ADDRESS($D406,38))&lt;&gt;"UL"),INDIRECT(ADDRESS($D406,COLUMN()-12)),0),0), IF($E406&gt;0,IF(AND(INDIRECT(ADDRESS($E406,44))=0,INDIRECT(ADDRESS($E406,38))&lt;&gt;"UL"),INDIRECT(ADDRESS($E406,COLUMN()-12)),0),0), IF($F406&gt;0,IF(AND(INDIRECT(ADDRESS($F406,44))=0,INDIRECT(ADDRESS($F406,38))&lt;&gt;"UL"),INDIRECT(ADDRESS($F406,COLUMN()-12)),0),0), IF($G406&gt;0,IF(AND(INDIRECT(ADDRESS($G406,44))=0,INDIRECT(ADDRESS($G406,38))&lt;&gt;"UL"),INDIRECT(ADDRESS($G406,COLUMN()-12)),0),0), IF($H406&gt;0,IF(AND(INDIRECT(ADDRESS($H406,44))=0,INDIRECT(ADDRESS($H406,38))&lt;&gt;"UL"),INDIRECT(ADDRESS($H406,COLUMN()-12)),0),0), IF($I406&gt;0,IF(AND(INDIRECT(ADDRESS($I406,44))=0,INDIRECT(ADDRESS($I406,38))&lt;&gt;"UL"),INDIRECT(ADDRESS($I406,COLUMN()-12)),0),0), IF($J406&gt;0,IF(AND(INDIRECT(ADDRESS($J406,44))=0,INDIRECT(ADDRESS($J406,38))&lt;&gt;"UL"),INDIRECT(ADDRESS($J406,COLUMN()-12)),0),0), IF($K406&gt;0,IF(AND(INDIRECT(ADDRESS($K406,44))=0,INDIRECT(ADDRESS($K406,38))&lt;&gt;"UL"),INDIRECT(ADDRESS($K406,COLUMN()-11)),0),0), IF($L406&gt;0,IF(AND(INDIRECT(ADDRESS($L406,44))=0,INDIRECT(ADDRESS($L406,38))&lt;&gt;"UL"),INDIRECT(ADDRESS($L406,COLUMN()-11)),0),0), IF($M406&gt;0,IF(AND(INDIRECT(ADDRESS($M406,44))=0,INDIRECT(ADDRESS($M406,38))&lt;&gt;"UL"),INDIRECT(ADDRESS($M406,COLUMN()-11)),0),0))</f>
        <v>0</v>
      </c>
      <c r="BQ406" s="57">
        <f t="shared" ca="1" si="272"/>
        <v>0</v>
      </c>
      <c r="BR406" s="161">
        <f t="shared" ca="1" si="273"/>
        <v>74.33512624974577</v>
      </c>
      <c r="BS406" s="59"/>
      <c r="BT406" s="56">
        <f t="shared" ca="1" si="274"/>
        <v>2.6003993428584562</v>
      </c>
      <c r="BU406" s="63">
        <f t="shared" ca="1" si="275"/>
        <v>0.10001535934070985</v>
      </c>
      <c r="BV406" s="57" t="s">
        <v>34</v>
      </c>
      <c r="BW406" s="57" cm="1">
        <f t="array" aca="1" ref="BW406" ca="1">SUM(IF($C406&gt;0,IF(AND(INDIRECT(ADDRESS($C406,44))=0,INDIRECT(ADDRESS($C406,38))="UL",ISERROR(SEARCH("Rear",INDIRECT(ADDRESS($C406,33)))),ISERROR(SEARCH("Side",INDIRECT(ADDRESS($C406,33))))),INDIRECT(ADDRESS($C406,COLUMN())),0),0),IF($D406&gt;0,IF(AND(INDIRECT(ADDRESS($D406,44))=0,INDIRECT(ADDRESS($D406,38))="UL",ISERROR(SEARCH("Rear",INDIRECT(ADDRESS($D406,33)))),ISERROR(SEARCH("Side",INDIRECT(ADDRESS($D406,33))))),INDIRECT(ADDRESS($D406,COLUMN())),0),0),IF($E406&gt;0,IF(AND(INDIRECT(ADDRESS($E406,44))=0,INDIRECT(ADDRESS($E406,38))="UL",ISERROR(SEARCH("Rear",INDIRECT(ADDRESS($E406,33)))),ISERROR(SEARCH("Side",INDIRECT(ADDRESS($E406,33))))),INDIRECT(ADDRESS($E406,COLUMN())),0),0),IF($F406&gt;0,IF(AND(INDIRECT(ADDRESS($F406,44))=0,INDIRECT(ADDRESS($F406,38))="UL",ISERROR(SEARCH("Rear",INDIRECT(ADDRESS($F406,33)))),ISERROR(SEARCH("Side",INDIRECT(ADDRESS($F406,33))))),INDIRECT(ADDRESS($F406,COLUMN())),0),0),IF($G406&gt;0,IF(AND(INDIRECT(ADDRESS($G406,44))=0,INDIRECT(ADDRESS($G406,38))="UL",ISERROR(SEARCH("Rear",INDIRECT(ADDRESS($G406,33)))),ISERROR(SEARCH("Side",INDIRECT(ADDRESS($G406,33))))),INDIRECT(ADDRESS($G406,COLUMN())),0),0),IF($H406&gt;0,IF(AND(INDIRECT(ADDRESS($H406,44))=0,INDIRECT(ADDRESS($H406,38))="UL",ISERROR(SEARCH("Rear",INDIRECT(ADDRESS($H406,33)))),ISERROR(SEARCH("Side",INDIRECT(ADDRESS($H406,33))))),INDIRECT(ADDRESS($H406,COLUMN())),0),0),IF($I406&gt;0,IF(AND(INDIRECT(ADDRESS($I406,44))=0,INDIRECT(ADDRESS($I406,38))="UL",ISERROR(SEARCH("Rear",INDIRECT(ADDRESS($I406,33)))),ISERROR(SEARCH("Side",INDIRECT(ADDRESS($I406,33))))),INDIRECT(ADDRESS($I406,COLUMN())),0),0),IF($J406&gt;0,IF(AND(INDIRECT(ADDRESS($J406,44))=0,INDIRECT(ADDRESS($J406,38))="UL",ISERROR(SEARCH("Rear",INDIRECT(ADDRESS($J406,33)))),ISERROR(SEARCH("Side",INDIRECT(ADDRESS($J406,33))))),INDIRECT(ADDRESS($J406,COLUMN())),0),0),IF($K406&gt;0,IF(AND(INDIRECT(ADDRESS($K406,44))=0,INDIRECT(ADDRESS($K406,38))="UL",ISERROR(SEARCH("Rear",INDIRECT(ADDRESS($K406,33)))),ISERROR(SEARCH("Side",INDIRECT(ADDRESS($K406,33))))),INDIRECT(ADDRESS($K406,COLUMN())),0),0),IF($L406&gt;0,IF(AND(INDIRECT(ADDRESS($L406,44))=0,INDIRECT(ADDRESS($L406,38))="UL",ISERROR(SEARCH("Rear",INDIRECT(ADDRESS($L406,33)))),ISERROR(SEARCH("Side",INDIRECT(ADDRESS($L406,33))))),INDIRECT(ADDRESS($L406,COLUMN())),0),0),IF($M406&gt;0,IF(AND(INDIRECT(ADDRESS($M406,44))=0,INDIRECT(ADDRESS($M406,38))="UL",ISERROR(SEARCH("Rear",INDIRECT(ADDRESS($M406,33)))),ISERROR(SEARCH("Side",INDIRECT(ADDRESS($M406,33))))),INDIRECT(ADDRESS($M406,COLUMN())),0),0))</f>
        <v>0.38888888888888884</v>
      </c>
      <c r="BX406" s="57">
        <f t="shared" ca="1" si="276"/>
        <v>0.38888888888888884</v>
      </c>
      <c r="BY406" s="57" cm="1">
        <f t="array" aca="1" ref="BY406" ca="1">SUM(IF($C406&gt;0,IF(AND(INDIRECT(ADDRESS($C406,44))=0,INDIRECT(ADDRESS($C406,38))="UL"),INDIRECT(ADDRESS($C406,COLUMN())),0),0),IF($D406&gt;0,IF(AND(INDIRECT(ADDRESS($D406,44))=0,INDIRECT(ADDRESS($D406,38))="UL"),INDIRECT(ADDRESS($D406,COLUMN())),0),0),IF($E406&gt;0,IF(AND(INDIRECT(ADDRESS($E406,44))=0,INDIRECT(ADDRESS($E406,38))="UL"),INDIRECT(ADDRESS($E406,COLUMN())),0),0),IF($F406&gt;0,IF(AND(INDIRECT(ADDRESS($F406,44))=0,INDIRECT(ADDRESS($F406,38))="UL"),INDIRECT(ADDRESS($F406,COLUMN())),0),0),IF($G406&gt;0,IF(AND(INDIRECT(ADDRESS($G406,44))=0,INDIRECT(ADDRESS($G406,38))="UL"),INDIRECT(ADDRESS($G406,COLUMN())),0),0),IF($H406&gt;0,IF(AND(INDIRECT(ADDRESS($H406,44))=0,INDIRECT(ADDRESS($H406,38))="UL"),INDIRECT(ADDRESS($H406,COLUMN())),0),0),IF($I406&gt;0,IF(AND(INDIRECT(ADDRESS($I406,44))=0,INDIRECT(ADDRESS($I406,38))="UL"),INDIRECT(ADDRESS($I406,COLUMN())),0),0),IF($J406&gt;0,IF(AND(INDIRECT(ADDRESS($J406,44))=0,INDIRECT(ADDRESS($J406,38))="UL"),INDIRECT(ADDRESS($J406,COLUMN())),0),0),IF($K406&gt;0,IF(AND(INDIRECT(ADDRESS($K406,44))=0,INDIRECT(ADDRESS($K406,38))="UL"),INDIRECT(ADDRESS($K406,COLUMN())),0),0),IF($L406&gt;0,IF(AND(INDIRECT(ADDRESS($L406,44))=0,INDIRECT(ADDRESS($L406,38))="UL"),INDIRECT(ADDRESS($L406,COLUMN())),0),0),IF($M406&gt;0,IF(AND(INDIRECT(ADDRESS($M406,44))=0,INDIRECT(ADDRESS($M406,38))="UL"),INDIRECT(ADDRESS($M406,COLUMN())),0),0))</f>
        <v>0.12962962962962962</v>
      </c>
      <c r="BZ406" s="57" cm="1">
        <f t="array" aca="1" ref="BZ406" ca="1">SUM(IF($C406&gt;0,IF(AND(INDIRECT(ADDRESS($C406,44))=0,INDIRECT(ADDRESS($C406,38))="UL"),INDIRECT(ADDRESS($C406,COLUMN())),0),0),IF($D406&gt;0,IF(AND(INDIRECT(ADDRESS($D406,44))=0,INDIRECT(ADDRESS($D406,38))="UL"),INDIRECT(ADDRESS($D406,COLUMN())),0),0),IF($E406&gt;0,IF(AND(INDIRECT(ADDRESS($E406,44))=0,INDIRECT(ADDRESS($E406,38))="UL"),INDIRECT(ADDRESS($E406,COLUMN())),0),0),IF($F406&gt;0,IF(AND(INDIRECT(ADDRESS($F406,44))=0,INDIRECT(ADDRESS($F406,38))="UL"),INDIRECT(ADDRESS($F406,COLUMN())),0),0),IF($G406&gt;0,IF(AND(INDIRECT(ADDRESS($G406,44))=0,INDIRECT(ADDRESS($G406,38))="UL"),INDIRECT(ADDRESS($G406,COLUMN())),0),0),IF($H406&gt;0,IF(AND(INDIRECT(ADDRESS($H406,44))=0,INDIRECT(ADDRESS($H406,38))="UL"),INDIRECT(ADDRESS($H406,COLUMN())),0),0),IF($I406&gt;0,IF(AND(INDIRECT(ADDRESS($I406,44))=0,INDIRECT(ADDRESS($I406,38))="UL"),INDIRECT(ADDRESS($I406,COLUMN())),0),0),IF($J406&gt;0,IF(AND(INDIRECT(ADDRESS($J406,44))=0,INDIRECT(ADDRESS($J406,38))="UL"),INDIRECT(ADDRESS($J406,COLUMN())),0),0),IF($K406&gt;0,IF(AND(INDIRECT(ADDRESS($K406,44))=0,INDIRECT(ADDRESS($K406,38))="UL"),INDIRECT(ADDRESS($K406,COLUMN())),0),0),IF($L406&gt;0,IF(AND(INDIRECT(ADDRESS($L406,44))=0,INDIRECT(ADDRESS($L406,38))="UL"),INDIRECT(ADDRESS($L406,COLUMN())),0),0),IF($M406&gt;0,IF(AND(INDIRECT(ADDRESS($M406,44))=0,INDIRECT(ADDRESS($M406,38))="UL"),INDIRECT(ADDRESS($M406,COLUMN())),0),0))</f>
        <v>0.46296296296296291</v>
      </c>
      <c r="CA406" s="57">
        <f t="shared" ca="1" si="277"/>
        <v>0.46296296296296291</v>
      </c>
      <c r="CB406" s="57" cm="1">
        <f t="array" aca="1" ref="CB406" ca="1">SUM(IF($C406&gt;0,IF(AND(INDIRECT(ADDRESS($C406,44))=0,INDIRECT(ADDRESS($C406,38))&lt;&gt;"UL"),INDIRECT(ADDRESS($C406,COLUMN())),0),0),IF($D406&gt;0,IF(AND(INDIRECT(ADDRESS($D406,44))=0,INDIRECT(ADDRESS($D406,38))&lt;&gt;"UL"),INDIRECT(ADDRESS($D406,COLUMN())),0),0),IF($E406&gt;0,IF(AND(INDIRECT(ADDRESS($E406,44))=0,INDIRECT(ADDRESS($E406,38))&lt;&gt;"UL"),INDIRECT(ADDRESS($E406,COLUMN())),0),0),IF($F406&gt;0,IF(AND(INDIRECT(ADDRESS($F406,44))=0,INDIRECT(ADDRESS($F406,38))&lt;&gt;"UL"),INDIRECT(ADDRESS($F406,COLUMN())),0),0),IF($G406&gt;0,IF(AND(INDIRECT(ADDRESS($G406,44))=0,INDIRECT(ADDRESS($G406,38))&lt;&gt;"UL"),INDIRECT(ADDRESS($G406,COLUMN())),0),0),IF($H406&gt;0,IF(AND(INDIRECT(ADDRESS($H406,44))=0,INDIRECT(ADDRESS($H406,38))&lt;&gt;"UL"),INDIRECT(ADDRESS($H406,COLUMN())),0),0),IF($I406&gt;0,IF(AND(INDIRECT(ADDRESS($I406,44))=0,INDIRECT(ADDRESS($I406,38))&lt;&gt;"UL"),INDIRECT(ADDRESS($I406,COLUMN())),0),0),IF($J406&gt;0,IF(AND(INDIRECT(ADDRESS($J406,44))=0,INDIRECT(ADDRESS($J406,38))&lt;&gt;"UL"),INDIRECT(ADDRESS($J406,COLUMN())),0),0),IF($K406&gt;0,IF(AND(INDIRECT(ADDRESS($K406,44))=0,INDIRECT(ADDRESS($K406,38))&lt;&gt;"UL"),INDIRECT(ADDRESS($K406,COLUMN())),0),0),IF($L406&gt;0,IF(AND(INDIRECT(ADDRESS($L406,44))=0,INDIRECT(ADDRESS($L406,38))&lt;&gt;"UL"),INDIRECT(ADDRESS($L406,COLUMN())),0),0),IF($M406&gt;0,IF(AND(INDIRECT(ADDRESS($M406,44))=0,INDIRECT(ADDRESS($M406,38))&lt;&gt;"UL"),INDIRECT(ADDRESS($M406,COLUMN())),0),0))</f>
        <v>0</v>
      </c>
      <c r="CC406" s="57">
        <f t="shared" ca="1" si="278"/>
        <v>0</v>
      </c>
      <c r="CD406" s="57" cm="1">
        <f t="array" aca="1" ref="CD406" ca="1">SUM(IF($C406&gt;0,IF(AND(INDIRECT(ADDRESS($C406,44))=0,INDIRECT(ADDRESS($C406,38))&lt;&gt;"UL"),INDIRECT(ADDRESS($C406,COLUMN())),0),0),IF($D406&gt;0,IF(AND(INDIRECT(ADDRESS($D406,44))=0,INDIRECT(ADDRESS($D406,38))&lt;&gt;"UL"),INDIRECT(ADDRESS($D406,COLUMN())),0),0),IF($E406&gt;0,IF(AND(INDIRECT(ADDRESS($E406,44))=0,INDIRECT(ADDRESS($E406,38))&lt;&gt;"UL"),INDIRECT(ADDRESS($E406,COLUMN())),0),0),IF($F406&gt;0,IF(AND(INDIRECT(ADDRESS($F406,44))=0,INDIRECT(ADDRESS($F406,38))&lt;&gt;"UL"),INDIRECT(ADDRESS($F406,COLUMN())),0),0),IF($G406&gt;0,IF(AND(INDIRECT(ADDRESS($G406,44))=0,INDIRECT(ADDRESS($G406,38))&lt;&gt;"UL"),INDIRECT(ADDRESS($G406,COLUMN())),0),0),IF($H406&gt;0,IF(AND(INDIRECT(ADDRESS($H406,44))=0,INDIRECT(ADDRESS($H406,38))&lt;&gt;"UL"),INDIRECT(ADDRESS($H406,COLUMN())),0),0),IF($I406&gt;0,IF(AND(INDIRECT(ADDRESS($I406,44))=0,INDIRECT(ADDRESS($I406,38))&lt;&gt;"UL"),INDIRECT(ADDRESS($I406,COLUMN())),0),0),IF($J406&gt;0,IF(AND(INDIRECT(ADDRESS($J406,44))=0,INDIRECT(ADDRESS($J406,38))&lt;&gt;"UL"),INDIRECT(ADDRESS($J406,COLUMN())),0),0),IF($K406&gt;0,IF(AND(INDIRECT(ADDRESS($K406,44))=0,INDIRECT(ADDRESS($K406,38))&lt;&gt;"UL"),INDIRECT(ADDRESS($K406,COLUMN())),0),0),IF($L406&gt;0,IF(AND(INDIRECT(ADDRESS($L406,44))=0,INDIRECT(ADDRESS($L406,38))&lt;&gt;"UL"),INDIRECT(ADDRESS($L406,COLUMN())),0),0),IF($M406&gt;0,IF(AND(INDIRECT(ADDRESS($M406,44))=0,INDIRECT(ADDRESS($M406,38))&lt;&gt;"UL"),INDIRECT(ADDRESS($M406,COLUMN())),0),0))</f>
        <v>0</v>
      </c>
      <c r="CE406" s="57" cm="1">
        <f t="array" aca="1" ref="CE406" ca="1">SUM(IF($C406&gt;0,IF(AND(INDIRECT(ADDRESS($C406,44))=0,INDIRECT(ADDRESS($C406,38))&lt;&gt;"UL"),INDIRECT(ADDRESS($C406,COLUMN())),0),0),IF($D406&gt;0,IF(AND(INDIRECT(ADDRESS($D406,44))=0,INDIRECT(ADDRESS($D406,38))&lt;&gt;"UL"),INDIRECT(ADDRESS($D406,COLUMN())),0),0),IF($E406&gt;0,IF(AND(INDIRECT(ADDRESS($E406,44))=0,INDIRECT(ADDRESS($E406,38))&lt;&gt;"UL"),INDIRECT(ADDRESS($E406,COLUMN())),0),0),IF($F406&gt;0,IF(AND(INDIRECT(ADDRESS($F406,44))=0,INDIRECT(ADDRESS($F406,38))&lt;&gt;"UL"),INDIRECT(ADDRESS($F406,COLUMN())),0),0),IF($G406&gt;0,IF(AND(INDIRECT(ADDRESS($G406,44))=0,INDIRECT(ADDRESS($G406,38))&lt;&gt;"UL"),INDIRECT(ADDRESS($G406,COLUMN())),0),0),IF($H406&gt;0,IF(AND(INDIRECT(ADDRESS($H406,44))=0,INDIRECT(ADDRESS($H406,38))&lt;&gt;"UL"),INDIRECT(ADDRESS($H406,COLUMN())),0),0),IF($I406&gt;0,IF(AND(INDIRECT(ADDRESS($I406,44))=0,INDIRECT(ADDRESS($I406,38))&lt;&gt;"UL"),INDIRECT(ADDRESS($I406,COLUMN())),0),0),IF($J406&gt;0,IF(AND(INDIRECT(ADDRESS($J406,44))=0,INDIRECT(ADDRESS($J406,38))&lt;&gt;"UL"),INDIRECT(ADDRESS($J406,COLUMN())),0),0),IF($K406&gt;0,IF(AND(INDIRECT(ADDRESS($K406,44))=0,INDIRECT(ADDRESS($K406,38))&lt;&gt;"UL"),INDIRECT(ADDRESS($K406,COLUMN())),0),0),IF($L406&gt;0,IF(AND(INDIRECT(ADDRESS($L406,44))=0,INDIRECT(ADDRESS($L406,38))&lt;&gt;"UL"),INDIRECT(ADDRESS($L406,COLUMN())),0),0),IF($M406&gt;0,IF(AND(INDIRECT(ADDRESS($M406,44))=0,INDIRECT(ADDRESS($M406,38))&lt;&gt;"UL"),INDIRECT(ADDRESS($M406,COLUMN())),0),0))</f>
        <v>0</v>
      </c>
      <c r="CF406" s="57">
        <f t="shared" ca="1" si="279"/>
        <v>0</v>
      </c>
      <c r="CG406" s="57">
        <f t="shared" ca="1" si="280"/>
        <v>0.77489677500225229</v>
      </c>
      <c r="CH406" s="57">
        <f t="shared" ca="1" si="281"/>
        <v>2.9803722115471241E-2</v>
      </c>
      <c r="CI406" s="19">
        <f t="shared" ca="1" si="282"/>
        <v>13.747127987763648</v>
      </c>
      <c r="CJ406" s="19"/>
      <c r="CK406" s="57" cm="1">
        <f t="array" aca="1" ref="CK406" ca="1">IF(AU406="S", SUM(IF($C406&gt;0,IF(INDIRECT(ADDRESS($C406,43))&lt;&gt;1,INDIRECT(ADDRESS($C406,48)),0),0), IF($D406&gt;0,IF(INDIRECT(ADDRESS($D406,43))&lt;&gt;1,INDIRECT(ADDRESS($D406,48)),0),0), IF($E406&gt;0,IF(INDIRECT(ADDRESS($E406,43))&lt;&gt;1,INDIRECT(ADDRESS($E406,48)),0),0), IF($F406&gt;0,IF(INDIRECT(ADDRESS($F406,43))&lt;&gt;1,INDIRECT(ADDRESS($F406,48)),0),0), IF($G406&gt;0,IF(INDIRECT(ADDRESS($G406,43))&lt;&gt;1,INDIRECT(ADDRESS($G406,48)),0),0), IF($H406&gt;0,IF(INDIRECT(ADDRESS($H406,43))&lt;&gt;1,INDIRECT(ADDRESS($H406,48)),0),0), IF($I406&gt;0,IF(INDIRECT(ADDRESS($I406,43))&lt;&gt;1,INDIRECT(ADDRESS($I406,48)),0),0), IF($J406&gt;0,IF(INDIRECT(ADDRESS($J406,43))&lt;&gt;1,INDIRECT(ADDRESS($J406,48)),0),0), IF($K406&gt;0,IF(INDIRECT(ADDRESS($K406,43))&lt;&gt;1,INDIRECT(ADDRESS($K406,48)),0),0), IF($L406&gt;0,IF(INDIRECT(ADDRESS($L406,43))&lt;&gt;1,INDIRECT(ADDRESS($L406,48)),0),0), IF($M406&gt;0,IF(INDIRECT(ADDRESS($M406,43))&lt;&gt;1,INDIRECT(ADDRESS($M406,48)),0),0)), IF(AU406="L",SUM(IF($C406&gt;0,IF(INDIRECT(ADDRESS($C406,43))&lt;&gt;1,INDIRECT(ADDRESS($C406,50)),0),0), IF($D406&gt;0,IF(INDIRECT(ADDRESS($D406,43))&lt;&gt;1,INDIRECT(ADDRESS($D406,50)),0),0), IF($E406&gt;0,IF(INDIRECT(ADDRESS($E406,43))&lt;&gt;1,INDIRECT(ADDRESS($E406,50)),0),0), IF($F406&gt;0,IF(INDIRECT(ADDRESS($F406,43))&lt;&gt;1,INDIRECT(ADDRESS($F406,50)),0),0), IF($G406&gt;0,IF(INDIRECT(ADDRESS($G406,43))&lt;&gt;1,INDIRECT(ADDRESS($G406,50)),0),0), IF($G406&gt;0,IF(INDIRECT(ADDRESS($G406,43))&lt;&gt;1,INDIRECT(ADDRESS($G406,50)),0),0), IF($H406&gt;0,IF(INDIRECT(ADDRESS($H406,43))&lt;&gt;1,INDIRECT(ADDRESS($H406,50)),0),0), IF($I406&gt;0,IF(INDIRECT(ADDRESS($I406,43))&lt;&gt;1,INDIRECT(ADDRESS($I406,50)),0),0), IF($J406&gt;0,IF(INDIRECT(ADDRESS($J406,43))&lt;&gt;1,INDIRECT(ADDRESS($J406,50)),0),0), IF($K406&gt;0,IF(INDIRECT(ADDRESS($K406,43))&lt;&gt;1,INDIRECT(ADDRESS($K406,50)),0),0), IF($L406&gt;0,IF(INDIRECT(ADDRESS($L406,43))&lt;&gt;1,INDIRECT(ADDRESS($L406,50)),0),0), IF($M406&gt;0,IF(INDIRECT(ADDRESS($M406,43))&lt;&gt;1,INDIRECT(ADDRESS($M406,50)),0),0)), SUM(IF($C406&gt;0,IF(INDIRECT(ADDRESS($C406,43))&lt;&gt;1,INDIRECT(ADDRESS($C406,49)),0),0), IF($D406&gt;0,IF(INDIRECT(ADDRESS($D406,43))&lt;&gt;1,INDIRECT(ADDRESS($D406,49)),0),0), IF($E406&gt;0,IF(INDIRECT(ADDRESS($E406,43))&lt;&gt;1,INDIRECT(ADDRESS($E406,49)),0),0), IF($F406&gt;0,IF(INDIRECT(ADDRESS($F406,43))&lt;&gt;1,INDIRECT(ADDRESS($F406,49)),0),0), IF($G406&gt;0,IF(INDIRECT(ADDRESS($G406,43))&lt;&gt;1,INDIRECT(ADDRESS($G406,49)),0),0), IF($G406&gt;0,IF(INDIRECT(ADDRESS($G406,43))&lt;&gt;1,INDIRECT(ADDRESS($G406,49)),0),0), IF($H406&gt;0,IF(INDIRECT(ADDRESS($H406,43))&lt;&gt;1,INDIRECT(ADDRESS($H406,49)),0),0), IF($I406&gt;0,IF(INDIRECT(ADDRESS($I406,43))&lt;&gt;1,INDIRECT(ADDRESS($I406,49)),0),0), IF($J406&gt;0,IF(INDIRECT(ADDRESS($J406,43))&lt;&gt;1,INDIRECT(ADDRESS($J406,49)),0),0), IF($K406&gt;0,IF(INDIRECT(ADDRESS($K406,43))&lt;&gt;1,INDIRECT(ADDRESS($K406,49)),0),0), IF($L406&gt;0,IF(INDIRECT(ADDRESS($L406,43))&lt;&gt;1,INDIRECT(ADDRESS($L406,49)),0),0), IF($M406&gt;0,IF(INDIRECT(ADDRESS($M406,43))&lt;&gt;1,INDIRECT(ADDRESS($M406,49)),0),0))))</f>
        <v>2.9444444444444442</v>
      </c>
      <c r="CL406" s="57" cm="1">
        <f t="array" aca="1" ref="CL406" ca="1">SUM(IF($C406&gt;0,IF(INDIRECT(ADDRESS($C406,44))=1,INDIRECT(ADDRESS($C406,90)),0),0), IF($D406&gt;0,IF(INDIRECT(ADDRESS($D406,44))=1,INDIRECT(ADDRESS($D406,90)),0),0), IF($E406&gt;0,IF(INDIRECT(ADDRESS($E406,44))=1,INDIRECT(ADDRESS($E406,90)),0),0), IF($F406&gt;0,IF(INDIRECT(ADDRESS($F406,44))=1,INDIRECT(ADDRESS($F406,90)),0),0), IF($G406&gt;0,IF(INDIRECT(ADDRESS($G406,44))=1,INDIRECT(ADDRESS($G406,90)),0),0), IF($H406&gt;0,IF(INDIRECT(ADDRESS($H406,44))=1,INDIRECT(ADDRESS($H406,90)),0),0), IF($I406&gt;0,IF(INDIRECT(ADDRESS($I406,44))=1,INDIRECT(ADDRESS($I406,90)),0),0), IF($J406&gt;0,IF(INDIRECT(ADDRESS($J406,44))=1,INDIRECT(ADDRESS($J406,90)),0),0), IF($K406&gt;0,IF(INDIRECT(ADDRESS($K406,44))=1,INDIRECT(ADDRESS($K406,90)),0),0), IF($L406&gt;0,IF(INDIRECT(ADDRESS($L406,44))=1,INDIRECT(ADDRESS($L406,90)),0),0), IF($M406&gt;0,IF(INDIRECT(ADDRESS($M406,44))=1,INDIRECT(ADDRESS($M406,90)),0),0))</f>
        <v>2.3333333333333335</v>
      </c>
      <c r="CM406" s="56">
        <f t="shared" ca="1" si="283"/>
        <v>0.73629666590908094</v>
      </c>
      <c r="CN406" s="59"/>
    </row>
    <row r="407" spans="1:93" x14ac:dyDescent="0.25">
      <c r="A407" s="219" t="s">
        <v>643</v>
      </c>
      <c r="B407" s="220">
        <v>379</v>
      </c>
      <c r="C407" s="220">
        <v>394</v>
      </c>
      <c r="D407" s="220">
        <v>395</v>
      </c>
      <c r="E407" s="220"/>
      <c r="F407" s="220"/>
      <c r="G407" s="220"/>
      <c r="H407" s="220"/>
      <c r="I407" s="220"/>
      <c r="J407" s="220"/>
      <c r="K407" s="220"/>
      <c r="L407" s="220"/>
      <c r="M407" s="220"/>
      <c r="N407" s="67">
        <f t="shared" ca="1" si="266"/>
        <v>36</v>
      </c>
      <c r="O407" s="67" t="str" cm="1">
        <f t="array" aca="1" ref="O407" ca="1">INDIRECT(ADDRESS($B407,COLUMN()))</f>
        <v>Bomber</v>
      </c>
      <c r="P407" s="67" cm="1">
        <f t="array" aca="1" ref="P407" ca="1">INDIRECT(ADDRESS($B407,COLUMN()))</f>
        <v>7.5</v>
      </c>
      <c r="Q407" s="67" cm="1">
        <f t="array" aca="1" ref="Q407" ca="1">INDIRECT(ADDRESS($B407,COLUMN()))</f>
        <v>3</v>
      </c>
      <c r="R407" s="67" cm="1">
        <f t="array" aca="1" ref="R407" ca="1">INDIRECT(ADDRESS($B407,COLUMN()))</f>
        <v>0</v>
      </c>
      <c r="S407" s="67" cm="1">
        <f t="array" aca="1" ref="S407" ca="1">INDIRECT(ADDRESS($B407,COLUMN()))</f>
        <v>3</v>
      </c>
      <c r="T407" s="67" t="str" cm="1">
        <f t="array" aca="1" ref="T407" ca="1">INDIRECT(ADDRESS($B407,COLUMN()))</f>
        <v>1-6</v>
      </c>
      <c r="U407" s="67" cm="1">
        <f t="array" aca="1" ref="U407" ca="1">INDIRECT(ADDRESS($B407,COLUMN()))</f>
        <v>6</v>
      </c>
      <c r="V407" s="67" cm="1">
        <f t="array" aca="1" ref="V407" ca="1">INDIRECT(ADDRESS($B407,COLUMN()))</f>
        <v>0</v>
      </c>
      <c r="W407" s="67" cm="1">
        <f t="array" aca="1" ref="W407" ca="1">INDIRECT(ADDRESS($B407,COLUMN()))</f>
        <v>3</v>
      </c>
      <c r="X407" s="67" cm="1">
        <f t="array" aca="1" ref="X407" ca="1">INDIRECT(ADDRESS($B407,COLUMN()))</f>
        <v>7</v>
      </c>
      <c r="Y407" s="67" cm="1">
        <f t="array" aca="1" ref="Y407" ca="1">INDIRECT(ADDRESS($B407,COLUMN()))</f>
        <v>2</v>
      </c>
      <c r="Z407" s="67" cm="1">
        <f t="array" aca="1" ref="Z407" ca="1">INDIRECT(ADDRESS($B407,COLUMN()))</f>
        <v>5</v>
      </c>
      <c r="AA407" s="67" cm="1">
        <f t="array" aca="1" ref="AA407" ca="1">INDIRECT(ADDRESS($B407,COLUMN()))</f>
        <v>0</v>
      </c>
      <c r="AB407" s="56">
        <f t="shared" ca="1" si="263"/>
        <v>0.89232286738530475</v>
      </c>
      <c r="AC407" s="56">
        <f t="shared" ca="1" si="264"/>
        <v>0.85505792141949732</v>
      </c>
      <c r="AD407" s="56">
        <f t="shared" ca="1" si="265"/>
        <v>5.5764647049097658</v>
      </c>
      <c r="AF407" s="52"/>
      <c r="AG407" s="52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2"/>
      <c r="AU407" s="54" t="s">
        <v>33</v>
      </c>
      <c r="AV407" s="57" cm="1">
        <f t="array" aca="1" ref="AV407" ca="1">SUM(IF($C407&gt;0,IF(AND(INDIRECT(ADDRESS($C407,44))=0,INDIRECT(ADDRESS($C407,38))="UL",ISERROR(SEARCH("Rear",INDIRECT(ADDRESS($C407,33)))),ISERROR(SEARCH("Side",INDIRECT(ADDRESS($C407,33))))),INDIRECT(ADDRESS($C407,COLUMN())),0),0),IF($D407&gt;0,IF(AND(INDIRECT(ADDRESS($D407,44))=0,INDIRECT(ADDRESS($D407,38))="UL",ISERROR(SEARCH("Rear",INDIRECT(ADDRESS($D407,33)))),ISERROR(SEARCH("Side",INDIRECT(ADDRESS($D407,33))))),INDIRECT(ADDRESS($D407,COLUMN())),0),0),IF($E407&gt;0,IF(AND(INDIRECT(ADDRESS($E407,44))=0,INDIRECT(ADDRESS($E407,38))="UL",ISERROR(SEARCH("Rear",INDIRECT(ADDRESS($E407,33)))),ISERROR(SEARCH("Side",INDIRECT(ADDRESS($E407,33))))),INDIRECT(ADDRESS($E407,COLUMN())),0),0),IF($F407&gt;0,IF(AND(INDIRECT(ADDRESS($F407,44))=0,INDIRECT(ADDRESS($F407,38))="UL",ISERROR(SEARCH("Rear",INDIRECT(ADDRESS($F407,33)))),ISERROR(SEARCH("Side",INDIRECT(ADDRESS($F407,33))))),INDIRECT(ADDRESS($F407,COLUMN())),0),0),IF($G407&gt;0,IF(AND(INDIRECT(ADDRESS($G407,44))=0,INDIRECT(ADDRESS($G407,38))="UL",ISERROR(SEARCH("Rear",INDIRECT(ADDRESS($G407,33)))),ISERROR(SEARCH("Side",INDIRECT(ADDRESS($G407,33))))),INDIRECT(ADDRESS($G407,COLUMN())),0),0),IF($H407&gt;0,IF(AND(INDIRECT(ADDRESS($H407,44))=0,INDIRECT(ADDRESS($H407,38))="UL",ISERROR(SEARCH("Rear",INDIRECT(ADDRESS($H407,33)))),ISERROR(SEARCH("Side",INDIRECT(ADDRESS($H407,33))))),INDIRECT(ADDRESS($H407,COLUMN())),0),0),IF($I407&gt;0,IF(AND(INDIRECT(ADDRESS($I407,44))=0,INDIRECT(ADDRESS($I407,38))="UL",ISERROR(SEARCH("Rear",INDIRECT(ADDRESS($I407,33)))),ISERROR(SEARCH("Side",INDIRECT(ADDRESS($I407,33))))),INDIRECT(ADDRESS($I407,COLUMN())),0),0),IF($J407&gt;0,IF(AND(INDIRECT(ADDRESS($J407,44))=0,INDIRECT(ADDRESS($J407,38))="UL",ISERROR(SEARCH("Rear",INDIRECT(ADDRESS($J407,33)))),ISERROR(SEARCH("Side",INDIRECT(ADDRESS($J407,33))))),INDIRECT(ADDRESS($J407,COLUMN())),0),0),IF($K407&gt;0,IF(AND(INDIRECT(ADDRESS($K407,44))=0,INDIRECT(ADDRESS($K407,38))="UL",ISERROR(SEARCH("Rear",INDIRECT(ADDRESS($K407,33)))),ISERROR(SEARCH("Side",INDIRECT(ADDRESS($K407,33))))),INDIRECT(ADDRESS($K407,COLUMN())),0),0),IF($L407&gt;0,IF(AND(INDIRECT(ADDRESS($L407,44))=0,INDIRECT(ADDRESS($L407,38))="UL",ISERROR(SEARCH("Rear",INDIRECT(ADDRESS($L407,33)))),ISERROR(SEARCH("Side",INDIRECT(ADDRESS($L407,33))))),INDIRECT(ADDRESS($L407,COLUMN())),0),0),IF($M407&gt;0,IF(AND(INDIRECT(ADDRESS($M407,44))=0,INDIRECT(ADDRESS($M407,38))="UL",ISERROR(SEARCH("Rear",INDIRECT(ADDRESS($M407,33)))),ISERROR(SEARCH("Side",INDIRECT(ADDRESS($M407,33))))),INDIRECT(ADDRESS($M407,COLUMN())),0),0))</f>
        <v>1.5555555555555554</v>
      </c>
      <c r="AW407" s="57" cm="1">
        <f t="array" aca="1" ref="AW407" ca="1">SUM(IF($C407&gt;0,IF(AND(INDIRECT(ADDRESS($C407,44))=0,INDIRECT(ADDRESS($C407,38))="UL",ISERROR(SEARCH("Rear",INDIRECT(ADDRESS($C407,33)))),ISERROR(SEARCH("Side",INDIRECT(ADDRESS($C407,33))))),INDIRECT(ADDRESS($C407,COLUMN())),0),0),IF($D407&gt;0,IF(AND(INDIRECT(ADDRESS($D407,44))=0,INDIRECT(ADDRESS($D407,38))="UL",ISERROR(SEARCH("Rear",INDIRECT(ADDRESS($D407,33)))),ISERROR(SEARCH("Side",INDIRECT(ADDRESS($D407,33))))),INDIRECT(ADDRESS($D407,COLUMN())),0),0),IF($E407&gt;0,IF(AND(INDIRECT(ADDRESS($E407,44))=0,INDIRECT(ADDRESS($E407,38))="UL",ISERROR(SEARCH("Rear",INDIRECT(ADDRESS($E407,33)))),ISERROR(SEARCH("Side",INDIRECT(ADDRESS($E407,33))))),INDIRECT(ADDRESS($E407,COLUMN())),0),0),IF($F407&gt;0,IF(AND(INDIRECT(ADDRESS($F407,44))=0,INDIRECT(ADDRESS($F407,38))="UL",ISERROR(SEARCH("Rear",INDIRECT(ADDRESS($F407,33)))),ISERROR(SEARCH("Side",INDIRECT(ADDRESS($F407,33))))),INDIRECT(ADDRESS($F407,COLUMN())),0),0),IF($G407&gt;0,IF(AND(INDIRECT(ADDRESS($G407,44))=0,INDIRECT(ADDRESS($G407,38))="UL",ISERROR(SEARCH("Rear",INDIRECT(ADDRESS($G407,33)))),ISERROR(SEARCH("Side",INDIRECT(ADDRESS($G407,33))))),INDIRECT(ADDRESS($G407,COLUMN())),0),0),IF($H407&gt;0,IF(AND(INDIRECT(ADDRESS($H407,44))=0,INDIRECT(ADDRESS($H407,38))="UL",ISERROR(SEARCH("Rear",INDIRECT(ADDRESS($H407,33)))),ISERROR(SEARCH("Side",INDIRECT(ADDRESS($H407,33))))),INDIRECT(ADDRESS($H407,COLUMN())),0),0),IF($I407&gt;0,IF(AND(INDIRECT(ADDRESS($I407,44))=0,INDIRECT(ADDRESS($I407,38))="UL",ISERROR(SEARCH("Rear",INDIRECT(ADDRESS($I407,33)))),ISERROR(SEARCH("Side",INDIRECT(ADDRESS($I407,33))))),INDIRECT(ADDRESS($I407,COLUMN())),0),0),IF($J407&gt;0,IF(AND(INDIRECT(ADDRESS($J407,44))=0,INDIRECT(ADDRESS($J407,38))="UL",ISERROR(SEARCH("Rear",INDIRECT(ADDRESS($J407,33)))),ISERROR(SEARCH("Side",INDIRECT(ADDRESS($J407,33))))),INDIRECT(ADDRESS($J407,COLUMN())),0),0),IF($K407&gt;0,IF(AND(INDIRECT(ADDRESS($K407,44))=0,INDIRECT(ADDRESS($K407,38))="UL",ISERROR(SEARCH("Rear",INDIRECT(ADDRESS($K407,33)))),ISERROR(SEARCH("Side",INDIRECT(ADDRESS($K407,33))))),INDIRECT(ADDRESS($K407,COLUMN())),0),0),IF($L407&gt;0,IF(AND(INDIRECT(ADDRESS($L407,44))=0,INDIRECT(ADDRESS($L407,38))="UL",ISERROR(SEARCH("Rear",INDIRECT(ADDRESS($L407,33)))),ISERROR(SEARCH("Side",INDIRECT(ADDRESS($L407,33))))),INDIRECT(ADDRESS($L407,COLUMN())),0),0),IF($M407&gt;0,IF(AND(INDIRECT(ADDRESS($M407,44))=0,INDIRECT(ADDRESS($M407,38))="UL",ISERROR(SEARCH("Rear",INDIRECT(ADDRESS($M407,33)))),ISERROR(SEARCH("Side",INDIRECT(ADDRESS($M407,33))))),INDIRECT(ADDRESS($M407,COLUMN())),0),0))</f>
        <v>0.88888888888888884</v>
      </c>
      <c r="AX407" s="57" cm="1">
        <f t="array" aca="1" ref="AX407" ca="1">SUM(IF($C407&gt;0,IF(AND(INDIRECT(ADDRESS($C407,44))=0,INDIRECT(ADDRESS($C407,38))="UL",ISERROR(SEARCH("Rear",INDIRECT(ADDRESS($C407,33)))),ISERROR(SEARCH("Side",INDIRECT(ADDRESS($C407,33))))),INDIRECT(ADDRESS($C407,COLUMN())),0),0),IF($D407&gt;0,IF(AND(INDIRECT(ADDRESS($D407,44))=0,INDIRECT(ADDRESS($D407,38))="UL",ISERROR(SEARCH("Rear",INDIRECT(ADDRESS($D407,33)))),ISERROR(SEARCH("Side",INDIRECT(ADDRESS($D407,33))))),INDIRECT(ADDRESS($D407,COLUMN())),0),0),IF($E407&gt;0,IF(AND(INDIRECT(ADDRESS($E407,44))=0,INDIRECT(ADDRESS($E407,38))="UL",ISERROR(SEARCH("Rear",INDIRECT(ADDRESS($E407,33)))),ISERROR(SEARCH("Side",INDIRECT(ADDRESS($E407,33))))),INDIRECT(ADDRESS($E407,COLUMN())),0),0),IF($F407&gt;0,IF(AND(INDIRECT(ADDRESS($F407,44))=0,INDIRECT(ADDRESS($F407,38))="UL",ISERROR(SEARCH("Rear",INDIRECT(ADDRESS($F407,33)))),ISERROR(SEARCH("Side",INDIRECT(ADDRESS($F407,33))))),INDIRECT(ADDRESS($F407,COLUMN())),0),0),IF($G407&gt;0,IF(AND(INDIRECT(ADDRESS($G407,44))=0,INDIRECT(ADDRESS($G407,38))="UL",ISERROR(SEARCH("Rear",INDIRECT(ADDRESS($G407,33)))),ISERROR(SEARCH("Side",INDIRECT(ADDRESS($G407,33))))),INDIRECT(ADDRESS($G407,COLUMN())),0),0),IF($H407&gt;0,IF(AND(INDIRECT(ADDRESS($H407,44))=0,INDIRECT(ADDRESS($H407,38))="UL",ISERROR(SEARCH("Rear",INDIRECT(ADDRESS($H407,33)))),ISERROR(SEARCH("Side",INDIRECT(ADDRESS($H407,33))))),INDIRECT(ADDRESS($H407,COLUMN())),0),0),IF($I407&gt;0,IF(AND(INDIRECT(ADDRESS($I407,44))=0,INDIRECT(ADDRESS($I407,38))="UL",ISERROR(SEARCH("Rear",INDIRECT(ADDRESS($I407,33)))),ISERROR(SEARCH("Side",INDIRECT(ADDRESS($I407,33))))),INDIRECT(ADDRESS($I407,COLUMN())),0),0),IF($J407&gt;0,IF(AND(INDIRECT(ADDRESS($J407,44))=0,INDIRECT(ADDRESS($J407,38))="UL",ISERROR(SEARCH("Rear",INDIRECT(ADDRESS($J407,33)))),ISERROR(SEARCH("Side",INDIRECT(ADDRESS($J407,33))))),INDIRECT(ADDRESS($J407,COLUMN())),0),0),IF($K407&gt;0,IF(AND(INDIRECT(ADDRESS($K407,44))=0,INDIRECT(ADDRESS($K407,38))="UL",ISERROR(SEARCH("Rear",INDIRECT(ADDRESS($K407,33)))),ISERROR(SEARCH("Side",INDIRECT(ADDRESS($K407,33))))),INDIRECT(ADDRESS($K407,COLUMN())),0),0),IF($L407&gt;0,IF(AND(INDIRECT(ADDRESS($L407,44))=0,INDIRECT(ADDRESS($L407,38))="UL",ISERROR(SEARCH("Rear",INDIRECT(ADDRESS($L407,33)))),ISERROR(SEARCH("Side",INDIRECT(ADDRESS($L407,33))))),INDIRECT(ADDRESS($L407,COLUMN())),0),0),IF($M407&gt;0,IF(AND(INDIRECT(ADDRESS($M407,44))=0,INDIRECT(ADDRESS($M407,38))="UL",ISERROR(SEARCH("Rear",INDIRECT(ADDRESS($M407,33)))),ISERROR(SEARCH("Side",INDIRECT(ADDRESS($M407,33))))),INDIRECT(ADDRESS($M407,COLUMN())),0),0))</f>
        <v>0</v>
      </c>
      <c r="AY407" s="58">
        <f t="shared" ca="1" si="267"/>
        <v>1.5555555555555554</v>
      </c>
      <c r="AZ407" s="58">
        <f t="shared" ca="1" si="268"/>
        <v>0.81481481481481477</v>
      </c>
      <c r="BA407" s="58" cm="1">
        <f t="array" aca="1" ref="BA407" ca="1">SUM(IF($C407&gt;0,IF(AND(INDIRECT(ADDRESS($C407,44))=0,INDIRECT(ADDRESS($C407,38))="UL"),INDIRECT(ADDRESS($C407,COLUMN())),0),0),IF($D407&gt;0,IF(AND(INDIRECT(ADDRESS($D407,44))=0,INDIRECT(ADDRESS($D407,38))="UL"),INDIRECT(ADDRESS($D407,COLUMN())),0),0),IF($E407&gt;0,IF(AND(INDIRECT(ADDRESS($E407,44))=0,INDIRECT(ADDRESS($E407,38))="UL"),INDIRECT(ADDRESS($E407,COLUMN())),0),0),IF($F407&gt;0,IF(AND(INDIRECT(ADDRESS($F407,44))=0,INDIRECT(ADDRESS($F407,38))="UL"),INDIRECT(ADDRESS($F407,COLUMN())),0),0),IF($G407&gt;0,IF(AND(INDIRECT(ADDRESS($G407,44))=0,INDIRECT(ADDRESS($G407,38))="UL"),INDIRECT(ADDRESS($G407,COLUMN())),0),0),IF($H407&gt;0,IF(AND(INDIRECT(ADDRESS($H407,44))=0,INDIRECT(ADDRESS($H407,38))="UL"),INDIRECT(ADDRESS($H407,COLUMN())),0),0),IF($I407&gt;0,IF(AND(INDIRECT(ADDRESS($I407,44))=0,INDIRECT(ADDRESS($I407,38))="UL"),INDIRECT(ADDRESS($I407,COLUMN())),0),0),IF($J407&gt;0,IF(AND(INDIRECT(ADDRESS($J407,44))=0,INDIRECT(ADDRESS($J407,38))="UL"),INDIRECT(ADDRESS($J407,COLUMN())),0),0),IF($K407&gt;0,IF(AND(INDIRECT(ADDRESS($K407,44))=0,INDIRECT(ADDRESS($K407,38))="UL"),INDIRECT(ADDRESS($K407,COLUMN())),0),0),IF($L407&gt;0,IF(AND(INDIRECT(ADDRESS($L407,44))=0,INDIRECT(ADDRESS($L407,38))="UL"),INDIRECT(ADDRESS($L407,COLUMN())),0),0),IF($M407&gt;0,IF(AND(INDIRECT(ADDRESS($M407,44))=0,INDIRECT(ADDRESS($M407,38))="UL"),INDIRECT(ADDRESS($M407,COLUMN())),0),0))</f>
        <v>0.23703703703703702</v>
      </c>
      <c r="BB407" s="58" cm="1">
        <f t="array" aca="1" ref="BB407" ca="1">SUM(IF($C407&gt;0,IF(AND(INDIRECT(ADDRESS($C407,44))=0,INDIRECT(ADDRESS($C407,38))="UL"),INDIRECT(ADDRESS($C407,COLUMN())),0),0),IF($D407&gt;0,IF(AND(INDIRECT(ADDRESS($D407,44))=0,INDIRECT(ADDRESS($D407,38))="UL"),INDIRECT(ADDRESS($D407,COLUMN())),0),0),IF($E407&gt;0,IF(AND(INDIRECT(ADDRESS($E407,44))=0,INDIRECT(ADDRESS($E407,38))="UL"),INDIRECT(ADDRESS($E407,COLUMN())),0),0),IF($F407&gt;0,IF(AND(INDIRECT(ADDRESS($F407,44))=0,INDIRECT(ADDRESS($F407,38))="UL"),INDIRECT(ADDRESS($F407,COLUMN())),0),0),IF($G407&gt;0,IF(AND(INDIRECT(ADDRESS($G407,44))=0,INDIRECT(ADDRESS($G407,38))="UL"),INDIRECT(ADDRESS($G407,COLUMN())),0),0),IF($H407&gt;0,IF(AND(INDIRECT(ADDRESS($H407,44))=0,INDIRECT(ADDRESS($H407,38))="UL"),INDIRECT(ADDRESS($H407,COLUMN())),0),0),IF($I407&gt;0,IF(AND(INDIRECT(ADDRESS($I407,44))=0,INDIRECT(ADDRESS($I407,38))="UL"),INDIRECT(ADDRESS($I407,COLUMN())),0),0),IF($J407&gt;0,IF(AND(INDIRECT(ADDRESS($J407,44))=0,INDIRECT(ADDRESS($J407,38))="UL"),INDIRECT(ADDRESS($J407,COLUMN())),0),0),IF($K407&gt;0,IF(AND(INDIRECT(ADDRESS($K407,44))=0,INDIRECT(ADDRESS($K407,38))="UL"),INDIRECT(ADDRESS($K407,COLUMN())),0),0),IF($L407&gt;0,IF(AND(INDIRECT(ADDRESS($L407,44))=0,INDIRECT(ADDRESS($L407,38))="UL"),INDIRECT(ADDRESS($L407,COLUMN())),0),0),IF($M407&gt;0,IF(AND(INDIRECT(ADDRESS($M407,44))=0,INDIRECT(ADDRESS($M407,38))="UL"),INDIRECT(ADDRESS($M407,COLUMN())),0),0))</f>
        <v>0.41481481481481475</v>
      </c>
      <c r="BC407" s="58" cm="1">
        <f t="array" aca="1" ref="BC407" ca="1">SUM(IF($C407&gt;0,IF(AND(INDIRECT(ADDRESS($C407,44))=0,INDIRECT(ADDRESS($C407,38))="UL"),INDIRECT(ADDRESS($C407,COLUMN())),0),0),IF($D407&gt;0,IF(AND(INDIRECT(ADDRESS($D407,44))=0,INDIRECT(ADDRESS($D407,38))="UL"),INDIRECT(ADDRESS($D407,COLUMN())),0),0),IF($E407&gt;0,IF(AND(INDIRECT(ADDRESS($E407,44))=0,INDIRECT(ADDRESS($E407,38))="UL"),INDIRECT(ADDRESS($E407,COLUMN())),0),0),IF($F407&gt;0,IF(AND(INDIRECT(ADDRESS($F407,44))=0,INDIRECT(ADDRESS($F407,38))="UL"),INDIRECT(ADDRESS($F407,COLUMN())),0),0),IF($G407&gt;0,IF(AND(INDIRECT(ADDRESS($G407,44))=0,INDIRECT(ADDRESS($G407,38))="UL"),INDIRECT(ADDRESS($G407,COLUMN())),0),0),IF($H407&gt;0,IF(AND(INDIRECT(ADDRESS($H407,44))=0,INDIRECT(ADDRESS($H407,38))="UL"),INDIRECT(ADDRESS($H407,COLUMN())),0),0),IF($I407&gt;0,IF(AND(INDIRECT(ADDRESS($I407,44))=0,INDIRECT(ADDRESS($I407,38))="UL"),INDIRECT(ADDRESS($I407,COLUMN())),0),0),IF($J407&gt;0,IF(AND(INDIRECT(ADDRESS($J407,44))=0,INDIRECT(ADDRESS($J407,38))="UL"),INDIRECT(ADDRESS($J407,COLUMN())),0),0),IF($K407&gt;0,IF(AND(INDIRECT(ADDRESS($K407,44))=0,INDIRECT(ADDRESS($K407,38))="UL"),INDIRECT(ADDRESS($K407,COLUMN())),0),0),IF($L407&gt;0,IF(AND(INDIRECT(ADDRESS($L407,44))=0,INDIRECT(ADDRESS($L407,38))="UL"),INDIRECT(ADDRESS($L407,COLUMN())),0),0),IF($M407&gt;0,IF(AND(INDIRECT(ADDRESS($M407,44))=0,INDIRECT(ADDRESS($M407,38))="UL"),INDIRECT(ADDRESS($M407,COLUMN())),0),0))</f>
        <v>0.20740740740740737</v>
      </c>
      <c r="BD407" s="58" cm="1">
        <f t="array" aca="1" ref="BD407" ca="1">SUM(IF($C407&gt;0,IF(AND(INDIRECT(ADDRESS($C407,44))=0,INDIRECT(ADDRESS($C407,38))="UL"),INDIRECT(ADDRESS($C407,COLUMN())),0),0),IF($D407&gt;0,IF(AND(INDIRECT(ADDRESS($D407,44))=0,INDIRECT(ADDRESS($D407,38))="UL"),INDIRECT(ADDRESS($D407,COLUMN())),0),0),IF($E407&gt;0,IF(AND(INDIRECT(ADDRESS($E407,44))=0,INDIRECT(ADDRESS($E407,38))="UL"),INDIRECT(ADDRESS($E407,COLUMN())),0),0),IF($F407&gt;0,IF(AND(INDIRECT(ADDRESS($F407,44))=0,INDIRECT(ADDRESS($F407,38))="UL"),INDIRECT(ADDRESS($F407,COLUMN())),0),0),IF($G407&gt;0,IF(AND(INDIRECT(ADDRESS($G407,44))=0,INDIRECT(ADDRESS($G407,38))="UL"),INDIRECT(ADDRESS($G407,COLUMN())),0),0),IF($H407&gt;0,IF(AND(INDIRECT(ADDRESS($H407,44))=0,INDIRECT(ADDRESS($H407,38))="UL"),INDIRECT(ADDRESS($H407,COLUMN())),0),0),IF($I407&gt;0,IF(AND(INDIRECT(ADDRESS($I407,44))=0,INDIRECT(ADDRESS($I407,38))="UL"),INDIRECT(ADDRESS($I407,COLUMN())),0),0),IF($J407&gt;0,IF(AND(INDIRECT(ADDRESS($J407,44))=0,INDIRECT(ADDRESS($J407,38))="UL"),INDIRECT(ADDRESS($J407,COLUMN())),0),0),IF($K407&gt;0,IF(AND(INDIRECT(ADDRESS($K407,44))=0,INDIRECT(ADDRESS($K407,38))="UL"),INDIRECT(ADDRESS($K407,COLUMN())),0),0),IF($L407&gt;0,IF(AND(INDIRECT(ADDRESS($L407,44))=0,INDIRECT(ADDRESS($L407,38))="UL"),INDIRECT(ADDRESS($L407,COLUMN())),0),0),IF($M407&gt;0,IF(AND(INDIRECT(ADDRESS($M407,44))=0,INDIRECT(ADDRESS($M407,38))="UL"),INDIRECT(ADDRESS($M407,COLUMN())),0),0))</f>
        <v>0.44444444444444442</v>
      </c>
      <c r="BE407" s="57">
        <f t="shared" ca="1" si="269"/>
        <v>0.23703703703703702</v>
      </c>
      <c r="BF407" s="57" cm="1">
        <f t="array" aca="1" ref="BF407" ca="1">SUM(IF($C407&gt;0,IF(INDIRECT(ADDRESS($C407,45))=1,INDIRECT(ADDRESS($C407,52))*INDIRECT(ADDRESS($C407,42))/5,0),0), IF($D407&gt;0,IF(INDIRECT(ADDRESS($D407,45))=1,INDIRECT(ADDRESS($D407,52))*INDIRECT(ADDRESS($D407,42))/5,0),0), IF($E407&gt;0,IF(INDIRECT(ADDRESS($E407,45))=1,INDIRECT(ADDRESS($E407,52))*INDIRECT(ADDRESS($E407,42))/5,0),0), IF($F407&gt;0,IF(INDIRECT(ADDRESS($F407,45))=1,INDIRECT(ADDRESS($F407,52))*INDIRECT(ADDRESS($F407,42))/5,0),0), IF($G407&gt;0,IF(INDIRECT(ADDRESS($G407,45))=1,INDIRECT(ADDRESS($G407,52))*INDIRECT(ADDRESS($G407,42))/5,0),0), IF($H407&gt;0,IF(INDIRECT(ADDRESS($H407,45))=1,INDIRECT(ADDRESS($H407,52))*INDIRECT(ADDRESS($H407,42))/5,0),0)
)*$BF$296/100</f>
        <v>0</v>
      </c>
      <c r="BG407" s="19"/>
      <c r="BH407" s="57" cm="1">
        <f t="array" aca="1" ref="BH407" ca="1">SUM(IF($C407&gt;0,IF(AND(INDIRECT(ADDRESS($C407,44))=0,INDIRECT(ADDRESS($C407,38))&lt;&gt;"UL"),INDIRECT(ADDRESS($C407,COLUMN()-12)),0),0), IF($D407&gt;0,IF(AND(INDIRECT(ADDRESS($D407,44))=0,INDIRECT(ADDRESS($D407,38))&lt;&gt;"UL"),INDIRECT(ADDRESS($D407,COLUMN()-12)),0),0), IF($E407&gt;0,IF(AND(INDIRECT(ADDRESS($E407,44))=0,INDIRECT(ADDRESS($E407,38))&lt;&gt;"UL"),INDIRECT(ADDRESS($E407,COLUMN()-12)),0),0), IF($F407&gt;0,IF(AND(INDIRECT(ADDRESS($F407,44))=0,INDIRECT(ADDRESS($F407,38))&lt;&gt;"UL"),INDIRECT(ADDRESS($F407,COLUMN()-12)),0),0), IF($G407&gt;0,IF(AND(INDIRECT(ADDRESS($G407,44))=0,INDIRECT(ADDRESS($G407,38))&lt;&gt;"UL"),INDIRECT(ADDRESS($G407,COLUMN()-12)),0),0), IF($H407&gt;0,IF(AND(INDIRECT(ADDRESS($H407,44))=0,INDIRECT(ADDRESS($H407,38))&lt;&gt;"UL"),INDIRECT(ADDRESS($H407,COLUMN()-12)),0),0), IF($I407&gt;0,IF(AND(INDIRECT(ADDRESS($I407,44))=0,INDIRECT(ADDRESS($I407,38))&lt;&gt;"UL"),INDIRECT(ADDRESS($I407,COLUMN()-12)),0),0), IF($J407&gt;0,IF(AND(INDIRECT(ADDRESS($J407,44))=0,INDIRECT(ADDRESS($J407,38))&lt;&gt;"UL"),INDIRECT(ADDRESS($J407,COLUMN()-12)),0),0), IF($K407&gt;0,IF(AND(INDIRECT(ADDRESS($K407,44))=0,INDIRECT(ADDRESS($K407,38))&lt;&gt;"UL"),INDIRECT(ADDRESS($K407,COLUMN()-12)),0),0), IF($L407&gt;0,IF(AND(INDIRECT(ADDRESS($L407,44))=0,INDIRECT(ADDRESS($L407,38))&lt;&gt;"UL"),INDIRECT(ADDRESS($L407,COLUMN()-12)),0),0), IF($M407&gt;0,IF(AND(INDIRECT(ADDRESS($M407,44))=0,INDIRECT(ADDRESS($M407,38))&lt;&gt;"UL"),INDIRECT(ADDRESS($M407,COLUMN()-12)),0),0))</f>
        <v>0</v>
      </c>
      <c r="BI407" s="57" cm="1">
        <f t="array" aca="1" ref="BI407" ca="1">SUM(IF($C407&gt;0,IF(AND(INDIRECT(ADDRESS($C407,44))=0,INDIRECT(ADDRESS($C407,38))&lt;&gt;"UL"),INDIRECT(ADDRESS($C407,COLUMN()-12)),0),0), IF($D407&gt;0,IF(AND(INDIRECT(ADDRESS($D407,44))=0,INDIRECT(ADDRESS($D407,38))&lt;&gt;"UL"),INDIRECT(ADDRESS($D407,COLUMN()-12)),0),0), IF($E407&gt;0,IF(AND(INDIRECT(ADDRESS($E407,44))=0,INDIRECT(ADDRESS($E407,38))&lt;&gt;"UL"),INDIRECT(ADDRESS($E407,COLUMN()-12)),0),0), IF($F407&gt;0,IF(AND(INDIRECT(ADDRESS($F407,44))=0,INDIRECT(ADDRESS($F407,38))&lt;&gt;"UL"),INDIRECT(ADDRESS($F407,COLUMN()-12)),0),0), IF($G407&gt;0,IF(AND(INDIRECT(ADDRESS($G407,44))=0,INDIRECT(ADDRESS($G407,38))&lt;&gt;"UL"),INDIRECT(ADDRESS($G407,COLUMN()-12)),0),0), IF($H407&gt;0,IF(AND(INDIRECT(ADDRESS($H407,44))=0,INDIRECT(ADDRESS($H407,38))&lt;&gt;"UL"),INDIRECT(ADDRESS($H407,COLUMN()-12)),0),0), IF($I407&gt;0,IF(AND(INDIRECT(ADDRESS($I407,44))=0,INDIRECT(ADDRESS($I407,38))&lt;&gt;"UL"),INDIRECT(ADDRESS($I407,COLUMN()-12)),0),0), IF($J407&gt;0,IF(AND(INDIRECT(ADDRESS($J407,44))=0,INDIRECT(ADDRESS($J407,38))&lt;&gt;"UL"),INDIRECT(ADDRESS($J407,COLUMN()-12)),0),0), IF($K407&gt;0,IF(AND(INDIRECT(ADDRESS($K407,44))=0,INDIRECT(ADDRESS($K407,38))&lt;&gt;"UL"),INDIRECT(ADDRESS($K407,COLUMN()-12)),0),0), IF($L407&gt;0,IF(AND(INDIRECT(ADDRESS($L407,44))=0,INDIRECT(ADDRESS($L407,38))&lt;&gt;"UL"),INDIRECT(ADDRESS($L407,COLUMN()-12)),0),0), IF($M407&gt;0,IF(AND(INDIRECT(ADDRESS($M407,44))=0,INDIRECT(ADDRESS($M407,38))&lt;&gt;"UL"),INDIRECT(ADDRESS($M407,COLUMN()-12)),0),0))</f>
        <v>0</v>
      </c>
      <c r="BJ407" s="57" cm="1">
        <f t="array" aca="1" ref="BJ407" ca="1">SUM(IF($C407&gt;0,IF(AND(INDIRECT(ADDRESS($C407,44))=0,INDIRECT(ADDRESS($C407,38))&lt;&gt;"UL"),INDIRECT(ADDRESS($C407,COLUMN()-12)),0),0), IF($D407&gt;0,IF(AND(INDIRECT(ADDRESS($D407,44))=0,INDIRECT(ADDRESS($D407,38))&lt;&gt;"UL"),INDIRECT(ADDRESS($D407,COLUMN()-12)),0),0), IF($E407&gt;0,IF(AND(INDIRECT(ADDRESS($E407,44))=0,INDIRECT(ADDRESS($E407,38))&lt;&gt;"UL"),INDIRECT(ADDRESS($E407,COLUMN()-12)),0),0), IF($F407&gt;0,IF(AND(INDIRECT(ADDRESS($F407,44))=0,INDIRECT(ADDRESS($F407,38))&lt;&gt;"UL"),INDIRECT(ADDRESS($F407,COLUMN()-12)),0),0), IF($G407&gt;0,IF(AND(INDIRECT(ADDRESS($G407,44))=0,INDIRECT(ADDRESS($G407,38))&lt;&gt;"UL"),INDIRECT(ADDRESS($G407,COLUMN()-12)),0),0), IF($H407&gt;0,IF(AND(INDIRECT(ADDRESS($H407,44))=0,INDIRECT(ADDRESS($H407,38))&lt;&gt;"UL"),INDIRECT(ADDRESS($H407,COLUMN()-12)),0),0), IF($I407&gt;0,IF(AND(INDIRECT(ADDRESS($I407,44))=0,INDIRECT(ADDRESS($I407,38))&lt;&gt;"UL"),INDIRECT(ADDRESS($I407,COLUMN()-12)),0),0), IF($J407&gt;0,IF(AND(INDIRECT(ADDRESS($J407,44))=0,INDIRECT(ADDRESS($J407,38))&lt;&gt;"UL"),INDIRECT(ADDRESS($J407,COLUMN()-12)),0),0), IF($K407&gt;0,IF(AND(INDIRECT(ADDRESS($K407,44))=0,INDIRECT(ADDRESS($K407,38))&lt;&gt;"UL"),INDIRECT(ADDRESS($K407,COLUMN()-12)),0),0), IF($L407&gt;0,IF(AND(INDIRECT(ADDRESS($L407,44))=0,INDIRECT(ADDRESS($L407,38))&lt;&gt;"UL"),INDIRECT(ADDRESS($L407,COLUMN()-12)),0),0), IF($M407&gt;0,IF(AND(INDIRECT(ADDRESS($M407,44))=0,INDIRECT(ADDRESS($M407,38))&lt;&gt;"UL"),INDIRECT(ADDRESS($M407,COLUMN()-12)),0),0))</f>
        <v>0</v>
      </c>
      <c r="BK407" s="57">
        <f t="shared" ca="1" si="270"/>
        <v>0</v>
      </c>
      <c r="BL407" s="58">
        <f t="shared" ca="1" si="271"/>
        <v>0</v>
      </c>
      <c r="BM407" s="57" cm="1">
        <f t="array" aca="1" ref="BM407" ca="1">SUM(IF($C407&gt;0,IF(AND(INDIRECT(ADDRESS($C407,44))=0,INDIRECT(ADDRESS($C407,38))&lt;&gt;"UL"),INDIRECT(ADDRESS($C407,COLUMN()-12)),0),0), IF($D407&gt;0,IF(AND(INDIRECT(ADDRESS($D407,44))=0,INDIRECT(ADDRESS($D407,38))&lt;&gt;"UL"),INDIRECT(ADDRESS($D407,COLUMN()-12)),0),0), IF($E407&gt;0,IF(AND(INDIRECT(ADDRESS($E407,44))=0,INDIRECT(ADDRESS($E407,38))&lt;&gt;"UL"),INDIRECT(ADDRESS($E407,COLUMN()-12)),0),0), IF($F407&gt;0,IF(AND(INDIRECT(ADDRESS($F407,44))=0,INDIRECT(ADDRESS($F407,38))&lt;&gt;"UL"),INDIRECT(ADDRESS($F407,COLUMN()-12)),0),0), IF($G407&gt;0,IF(AND(INDIRECT(ADDRESS($G407,44))=0,INDIRECT(ADDRESS($G407,38))&lt;&gt;"UL"),INDIRECT(ADDRESS($G407,COLUMN()-12)),0),0), IF($H407&gt;0,IF(AND(INDIRECT(ADDRESS($H407,44))=0,INDIRECT(ADDRESS($H407,38))&lt;&gt;"UL"),INDIRECT(ADDRESS($H407,COLUMN()-12)),0),0), IF($I407&gt;0,IF(AND(INDIRECT(ADDRESS($I407,44))=0,INDIRECT(ADDRESS($I407,38))&lt;&gt;"UL"),INDIRECT(ADDRESS($I407,COLUMN()-12)),0),0), IF($J407&gt;0,IF(AND(INDIRECT(ADDRESS($J407,44))=0,INDIRECT(ADDRESS($J407,38))&lt;&gt;"UL"),INDIRECT(ADDRESS($J407,COLUMN()-12)),0),0), IF($K407&gt;0,IF(AND(INDIRECT(ADDRESS($K407,44))=0,INDIRECT(ADDRESS($K407,38))&lt;&gt;"UL"),INDIRECT(ADDRESS($K407,COLUMN()-11)),0),0), IF($L407&gt;0,IF(AND(INDIRECT(ADDRESS($L407,44))=0,INDIRECT(ADDRESS($L407,38))&lt;&gt;"UL"),INDIRECT(ADDRESS($L407,COLUMN()-11)),0),0), IF($M407&gt;0,IF(AND(INDIRECT(ADDRESS($M407,44))=0,INDIRECT(ADDRESS($M407,38))&lt;&gt;"UL"),INDIRECT(ADDRESS($M407,COLUMN()-11)),0),0))</f>
        <v>0</v>
      </c>
      <c r="BN407" s="57" cm="1">
        <f t="array" aca="1" ref="BN407" ca="1">SUM(IF($C407&gt;0,IF(AND(INDIRECT(ADDRESS($C407,44))=0,INDIRECT(ADDRESS($C407,38))&lt;&gt;"UL"),INDIRECT(ADDRESS($C407,COLUMN()-12)),0),0), IF($D407&gt;0,IF(AND(INDIRECT(ADDRESS($D407,44))=0,INDIRECT(ADDRESS($D407,38))&lt;&gt;"UL"),INDIRECT(ADDRESS($D407,COLUMN()-12)),0),0), IF($E407&gt;0,IF(AND(INDIRECT(ADDRESS($E407,44))=0,INDIRECT(ADDRESS($E407,38))&lt;&gt;"UL"),INDIRECT(ADDRESS($E407,COLUMN()-12)),0),0), IF($F407&gt;0,IF(AND(INDIRECT(ADDRESS($F407,44))=0,INDIRECT(ADDRESS($F407,38))&lt;&gt;"UL"),INDIRECT(ADDRESS($F407,COLUMN()-12)),0),0), IF($G407&gt;0,IF(AND(INDIRECT(ADDRESS($G407,44))=0,INDIRECT(ADDRESS($G407,38))&lt;&gt;"UL"),INDIRECT(ADDRESS($G407,COLUMN()-12)),0),0), IF($H407&gt;0,IF(AND(INDIRECT(ADDRESS($H407,44))=0,INDIRECT(ADDRESS($H407,38))&lt;&gt;"UL"),INDIRECT(ADDRESS($H407,COLUMN()-12)),0),0), IF($I407&gt;0,IF(AND(INDIRECT(ADDRESS($I407,44))=0,INDIRECT(ADDRESS($I407,38))&lt;&gt;"UL"),INDIRECT(ADDRESS($I407,COLUMN()-12)),0),0), IF($J407&gt;0,IF(AND(INDIRECT(ADDRESS($J407,44))=0,INDIRECT(ADDRESS($J407,38))&lt;&gt;"UL"),INDIRECT(ADDRESS($J407,COLUMN()-12)),0),0), IF($K407&gt;0,IF(AND(INDIRECT(ADDRESS($K407,44))=0,INDIRECT(ADDRESS($K407,38))&lt;&gt;"UL"),INDIRECT(ADDRESS($K407,COLUMN()-11)),0),0), IF($L407&gt;0,IF(AND(INDIRECT(ADDRESS($L407,44))=0,INDIRECT(ADDRESS($L407,38))&lt;&gt;"UL"),INDIRECT(ADDRESS($L407,COLUMN()-11)),0),0), IF($M407&gt;0,IF(AND(INDIRECT(ADDRESS($M407,44))=0,INDIRECT(ADDRESS($M407,38))&lt;&gt;"UL"),INDIRECT(ADDRESS($M407,COLUMN()-11)),0),0))</f>
        <v>0</v>
      </c>
      <c r="BO407" s="57" cm="1">
        <f t="array" aca="1" ref="BO407" ca="1">SUM(IF($C407&gt;0,IF(AND(INDIRECT(ADDRESS($C407,44))=0,INDIRECT(ADDRESS($C407,38))&lt;&gt;"UL"),INDIRECT(ADDRESS($C407,COLUMN()-12)),0),0), IF($D407&gt;0,IF(AND(INDIRECT(ADDRESS($D407,44))=0,INDIRECT(ADDRESS($D407,38))&lt;&gt;"UL"),INDIRECT(ADDRESS($D407,COLUMN()-12)),0),0), IF($E407&gt;0,IF(AND(INDIRECT(ADDRESS($E407,44))=0,INDIRECT(ADDRESS($E407,38))&lt;&gt;"UL"),INDIRECT(ADDRESS($E407,COLUMN()-12)),0),0), IF($F407&gt;0,IF(AND(INDIRECT(ADDRESS($F407,44))=0,INDIRECT(ADDRESS($F407,38))&lt;&gt;"UL"),INDIRECT(ADDRESS($F407,COLUMN()-12)),0),0), IF($G407&gt;0,IF(AND(INDIRECT(ADDRESS($G407,44))=0,INDIRECT(ADDRESS($G407,38))&lt;&gt;"UL"),INDIRECT(ADDRESS($G407,COLUMN()-12)),0),0), IF($H407&gt;0,IF(AND(INDIRECT(ADDRESS($H407,44))=0,INDIRECT(ADDRESS($H407,38))&lt;&gt;"UL"),INDIRECT(ADDRESS($H407,COLUMN()-12)),0),0), IF($I407&gt;0,IF(AND(INDIRECT(ADDRESS($I407,44))=0,INDIRECT(ADDRESS($I407,38))&lt;&gt;"UL"),INDIRECT(ADDRESS($I407,COLUMN()-12)),0),0), IF($J407&gt;0,IF(AND(INDIRECT(ADDRESS($J407,44))=0,INDIRECT(ADDRESS($J407,38))&lt;&gt;"UL"),INDIRECT(ADDRESS($J407,COLUMN()-12)),0),0), IF($K407&gt;0,IF(AND(INDIRECT(ADDRESS($K407,44))=0,INDIRECT(ADDRESS($K407,38))&lt;&gt;"UL"),INDIRECT(ADDRESS($K407,COLUMN()-11)),0),0), IF($L407&gt;0,IF(AND(INDIRECT(ADDRESS($L407,44))=0,INDIRECT(ADDRESS($L407,38))&lt;&gt;"UL"),INDIRECT(ADDRESS($L407,COLUMN()-11)),0),0), IF($M407&gt;0,IF(AND(INDIRECT(ADDRESS($M407,44))=0,INDIRECT(ADDRESS($M407,38))&lt;&gt;"UL"),INDIRECT(ADDRESS($M407,COLUMN()-11)),0),0))</f>
        <v>0</v>
      </c>
      <c r="BP407" s="57" cm="1">
        <f t="array" aca="1" ref="BP407" ca="1">SUM(IF($C407&gt;0,IF(AND(INDIRECT(ADDRESS($C407,44))=0,INDIRECT(ADDRESS($C407,38))&lt;&gt;"UL"),INDIRECT(ADDRESS($C407,COLUMN()-12)),0),0), IF($D407&gt;0,IF(AND(INDIRECT(ADDRESS($D407,44))=0,INDIRECT(ADDRESS($D407,38))&lt;&gt;"UL"),INDIRECT(ADDRESS($D407,COLUMN()-12)),0),0), IF($E407&gt;0,IF(AND(INDIRECT(ADDRESS($E407,44))=0,INDIRECT(ADDRESS($E407,38))&lt;&gt;"UL"),INDIRECT(ADDRESS($E407,COLUMN()-12)),0),0), IF($F407&gt;0,IF(AND(INDIRECT(ADDRESS($F407,44))=0,INDIRECT(ADDRESS($F407,38))&lt;&gt;"UL"),INDIRECT(ADDRESS($F407,COLUMN()-12)),0),0), IF($G407&gt;0,IF(AND(INDIRECT(ADDRESS($G407,44))=0,INDIRECT(ADDRESS($G407,38))&lt;&gt;"UL"),INDIRECT(ADDRESS($G407,COLUMN()-12)),0),0), IF($H407&gt;0,IF(AND(INDIRECT(ADDRESS($H407,44))=0,INDIRECT(ADDRESS($H407,38))&lt;&gt;"UL"),INDIRECT(ADDRESS($H407,COLUMN()-12)),0),0), IF($I407&gt;0,IF(AND(INDIRECT(ADDRESS($I407,44))=0,INDIRECT(ADDRESS($I407,38))&lt;&gt;"UL"),INDIRECT(ADDRESS($I407,COLUMN()-12)),0),0), IF($J407&gt;0,IF(AND(INDIRECT(ADDRESS($J407,44))=0,INDIRECT(ADDRESS($J407,38))&lt;&gt;"UL"),INDIRECT(ADDRESS($J407,COLUMN()-12)),0),0), IF($K407&gt;0,IF(AND(INDIRECT(ADDRESS($K407,44))=0,INDIRECT(ADDRESS($K407,38))&lt;&gt;"UL"),INDIRECT(ADDRESS($K407,COLUMN()-11)),0),0), IF($L407&gt;0,IF(AND(INDIRECT(ADDRESS($L407,44))=0,INDIRECT(ADDRESS($L407,38))&lt;&gt;"UL"),INDIRECT(ADDRESS($L407,COLUMN()-11)),0),0), IF($M407&gt;0,IF(AND(INDIRECT(ADDRESS($M407,44))=0,INDIRECT(ADDRESS($M407,38))&lt;&gt;"UL"),INDIRECT(ADDRESS($M407,COLUMN()-11)),0),0))</f>
        <v>0</v>
      </c>
      <c r="BQ407" s="57">
        <f t="shared" ca="1" si="272"/>
        <v>0</v>
      </c>
      <c r="BR407" s="161">
        <f t="shared" ca="1" si="273"/>
        <v>74.208959776324264</v>
      </c>
      <c r="BS407" s="59"/>
      <c r="BT407" s="56">
        <f t="shared" ca="1" si="274"/>
        <v>7.882786016080308</v>
      </c>
      <c r="BU407" s="63">
        <f t="shared" ca="1" si="275"/>
        <v>0.218966278224453</v>
      </c>
      <c r="BV407" s="57" t="s">
        <v>34</v>
      </c>
      <c r="BW407" s="57" cm="1">
        <f t="array" aca="1" ref="BW407" ca="1">SUM(IF($C407&gt;0,IF(AND(INDIRECT(ADDRESS($C407,44))=0,INDIRECT(ADDRESS($C407,38))="UL",ISERROR(SEARCH("Rear",INDIRECT(ADDRESS($C407,33)))),ISERROR(SEARCH("Side",INDIRECT(ADDRESS($C407,33))))),INDIRECT(ADDRESS($C407,COLUMN())),0),0),IF($D407&gt;0,IF(AND(INDIRECT(ADDRESS($D407,44))=0,INDIRECT(ADDRESS($D407,38))="UL",ISERROR(SEARCH("Rear",INDIRECT(ADDRESS($D407,33)))),ISERROR(SEARCH("Side",INDIRECT(ADDRESS($D407,33))))),INDIRECT(ADDRESS($D407,COLUMN())),0),0),IF($E407&gt;0,IF(AND(INDIRECT(ADDRESS($E407,44))=0,INDIRECT(ADDRESS($E407,38))="UL",ISERROR(SEARCH("Rear",INDIRECT(ADDRESS($E407,33)))),ISERROR(SEARCH("Side",INDIRECT(ADDRESS($E407,33))))),INDIRECT(ADDRESS($E407,COLUMN())),0),0),IF($F407&gt;0,IF(AND(INDIRECT(ADDRESS($F407,44))=0,INDIRECT(ADDRESS($F407,38))="UL",ISERROR(SEARCH("Rear",INDIRECT(ADDRESS($F407,33)))),ISERROR(SEARCH("Side",INDIRECT(ADDRESS($F407,33))))),INDIRECT(ADDRESS($F407,COLUMN())),0),0),IF($G407&gt;0,IF(AND(INDIRECT(ADDRESS($G407,44))=0,INDIRECT(ADDRESS($G407,38))="UL",ISERROR(SEARCH("Rear",INDIRECT(ADDRESS($G407,33)))),ISERROR(SEARCH("Side",INDIRECT(ADDRESS($G407,33))))),INDIRECT(ADDRESS($G407,COLUMN())),0),0),IF($H407&gt;0,IF(AND(INDIRECT(ADDRESS($H407,44))=0,INDIRECT(ADDRESS($H407,38))="UL",ISERROR(SEARCH("Rear",INDIRECT(ADDRESS($H407,33)))),ISERROR(SEARCH("Side",INDIRECT(ADDRESS($H407,33))))),INDIRECT(ADDRESS($H407,COLUMN())),0),0),IF($I407&gt;0,IF(AND(INDIRECT(ADDRESS($I407,44))=0,INDIRECT(ADDRESS($I407,38))="UL",ISERROR(SEARCH("Rear",INDIRECT(ADDRESS($I407,33)))),ISERROR(SEARCH("Side",INDIRECT(ADDRESS($I407,33))))),INDIRECT(ADDRESS($I407,COLUMN())),0),0),IF($J407&gt;0,IF(AND(INDIRECT(ADDRESS($J407,44))=0,INDIRECT(ADDRESS($J407,38))="UL",ISERROR(SEARCH("Rear",INDIRECT(ADDRESS($J407,33)))),ISERROR(SEARCH("Side",INDIRECT(ADDRESS($J407,33))))),INDIRECT(ADDRESS($J407,COLUMN())),0),0),IF($K407&gt;0,IF(AND(INDIRECT(ADDRESS($K407,44))=0,INDIRECT(ADDRESS($K407,38))="UL",ISERROR(SEARCH("Rear",INDIRECT(ADDRESS($K407,33)))),ISERROR(SEARCH("Side",INDIRECT(ADDRESS($K407,33))))),INDIRECT(ADDRESS($K407,COLUMN())),0),0),IF($L407&gt;0,IF(AND(INDIRECT(ADDRESS($L407,44))=0,INDIRECT(ADDRESS($L407,38))="UL",ISERROR(SEARCH("Rear",INDIRECT(ADDRESS($L407,33)))),ISERROR(SEARCH("Side",INDIRECT(ADDRESS($L407,33))))),INDIRECT(ADDRESS($L407,COLUMN())),0),0),IF($M407&gt;0,IF(AND(INDIRECT(ADDRESS($M407,44))=0,INDIRECT(ADDRESS($M407,38))="UL",ISERROR(SEARCH("Rear",INDIRECT(ADDRESS($M407,33)))),ISERROR(SEARCH("Side",INDIRECT(ADDRESS($M407,33))))),INDIRECT(ADDRESS($M407,COLUMN())),0),0))</f>
        <v>0.44444444444444442</v>
      </c>
      <c r="BX407" s="57">
        <f t="shared" ca="1" si="276"/>
        <v>0.44444444444444442</v>
      </c>
      <c r="BY407" s="57" cm="1">
        <f t="array" aca="1" ref="BY407" ca="1">SUM(IF($C407&gt;0,IF(AND(INDIRECT(ADDRESS($C407,44))=0,INDIRECT(ADDRESS($C407,38))="UL"),INDIRECT(ADDRESS($C407,COLUMN())),0),0),IF($D407&gt;0,IF(AND(INDIRECT(ADDRESS($D407,44))=0,INDIRECT(ADDRESS($D407,38))="UL"),INDIRECT(ADDRESS($D407,COLUMN())),0),0),IF($E407&gt;0,IF(AND(INDIRECT(ADDRESS($E407,44))=0,INDIRECT(ADDRESS($E407,38))="UL"),INDIRECT(ADDRESS($E407,COLUMN())),0),0),IF($F407&gt;0,IF(AND(INDIRECT(ADDRESS($F407,44))=0,INDIRECT(ADDRESS($F407,38))="UL"),INDIRECT(ADDRESS($F407,COLUMN())),0),0),IF($G407&gt;0,IF(AND(INDIRECT(ADDRESS($G407,44))=0,INDIRECT(ADDRESS($G407,38))="UL"),INDIRECT(ADDRESS($G407,COLUMN())),0),0),IF($H407&gt;0,IF(AND(INDIRECT(ADDRESS($H407,44))=0,INDIRECT(ADDRESS($H407,38))="UL"),INDIRECT(ADDRESS($H407,COLUMN())),0),0),IF($I407&gt;0,IF(AND(INDIRECT(ADDRESS($I407,44))=0,INDIRECT(ADDRESS($I407,38))="UL"),INDIRECT(ADDRESS($I407,COLUMN())),0),0),IF($J407&gt;0,IF(AND(INDIRECT(ADDRESS($J407,44))=0,INDIRECT(ADDRESS($J407,38))="UL"),INDIRECT(ADDRESS($J407,COLUMN())),0),0),IF($K407&gt;0,IF(AND(INDIRECT(ADDRESS($K407,44))=0,INDIRECT(ADDRESS($K407,38))="UL"),INDIRECT(ADDRESS($K407,COLUMN())),0),0),IF($L407&gt;0,IF(AND(INDIRECT(ADDRESS($L407,44))=0,INDIRECT(ADDRESS($L407,38))="UL"),INDIRECT(ADDRESS($L407,COLUMN())),0),0),IF($M407&gt;0,IF(AND(INDIRECT(ADDRESS($M407,44))=0,INDIRECT(ADDRESS($M407,38))="UL"),INDIRECT(ADDRESS($M407,COLUMN())),0),0))</f>
        <v>0.14814814814814814</v>
      </c>
      <c r="BZ407" s="57" cm="1">
        <f t="array" aca="1" ref="BZ407" ca="1">SUM(IF($C407&gt;0,IF(AND(INDIRECT(ADDRESS($C407,44))=0,INDIRECT(ADDRESS($C407,38))="UL"),INDIRECT(ADDRESS($C407,COLUMN())),0),0),IF($D407&gt;0,IF(AND(INDIRECT(ADDRESS($D407,44))=0,INDIRECT(ADDRESS($D407,38))="UL"),INDIRECT(ADDRESS($D407,COLUMN())),0),0),IF($E407&gt;0,IF(AND(INDIRECT(ADDRESS($E407,44))=0,INDIRECT(ADDRESS($E407,38))="UL"),INDIRECT(ADDRESS($E407,COLUMN())),0),0),IF($F407&gt;0,IF(AND(INDIRECT(ADDRESS($F407,44))=0,INDIRECT(ADDRESS($F407,38))="UL"),INDIRECT(ADDRESS($F407,COLUMN())),0),0),IF($G407&gt;0,IF(AND(INDIRECT(ADDRESS($G407,44))=0,INDIRECT(ADDRESS($G407,38))="UL"),INDIRECT(ADDRESS($G407,COLUMN())),0),0),IF($H407&gt;0,IF(AND(INDIRECT(ADDRESS($H407,44))=0,INDIRECT(ADDRESS($H407,38))="UL"),INDIRECT(ADDRESS($H407,COLUMN())),0),0),IF($I407&gt;0,IF(AND(INDIRECT(ADDRESS($I407,44))=0,INDIRECT(ADDRESS($I407,38))="UL"),INDIRECT(ADDRESS($I407,COLUMN())),0),0),IF($J407&gt;0,IF(AND(INDIRECT(ADDRESS($J407,44))=0,INDIRECT(ADDRESS($J407,38))="UL"),INDIRECT(ADDRESS($J407,COLUMN())),0),0),IF($K407&gt;0,IF(AND(INDIRECT(ADDRESS($K407,44))=0,INDIRECT(ADDRESS($K407,38))="UL"),INDIRECT(ADDRESS($K407,COLUMN())),0),0),IF($L407&gt;0,IF(AND(INDIRECT(ADDRESS($L407,44))=0,INDIRECT(ADDRESS($L407,38))="UL"),INDIRECT(ADDRESS($L407,COLUMN())),0),0),IF($M407&gt;0,IF(AND(INDIRECT(ADDRESS($M407,44))=0,INDIRECT(ADDRESS($M407,38))="UL"),INDIRECT(ADDRESS($M407,COLUMN())),0),0))</f>
        <v>0.51851851851851838</v>
      </c>
      <c r="CA407" s="57">
        <f t="shared" ca="1" si="277"/>
        <v>0.51851851851851838</v>
      </c>
      <c r="CB407" s="57" cm="1">
        <f t="array" aca="1" ref="CB407" ca="1">SUM(IF($C407&gt;0,IF(AND(INDIRECT(ADDRESS($C407,44))=0,INDIRECT(ADDRESS($C407,38))&lt;&gt;"UL"),INDIRECT(ADDRESS($C407,COLUMN())),0),0),IF($D407&gt;0,IF(AND(INDIRECT(ADDRESS($D407,44))=0,INDIRECT(ADDRESS($D407,38))&lt;&gt;"UL"),INDIRECT(ADDRESS($D407,COLUMN())),0),0),IF($E407&gt;0,IF(AND(INDIRECT(ADDRESS($E407,44))=0,INDIRECT(ADDRESS($E407,38))&lt;&gt;"UL"),INDIRECT(ADDRESS($E407,COLUMN())),0),0),IF($F407&gt;0,IF(AND(INDIRECT(ADDRESS($F407,44))=0,INDIRECT(ADDRESS($F407,38))&lt;&gt;"UL"),INDIRECT(ADDRESS($F407,COLUMN())),0),0),IF($G407&gt;0,IF(AND(INDIRECT(ADDRESS($G407,44))=0,INDIRECT(ADDRESS($G407,38))&lt;&gt;"UL"),INDIRECT(ADDRESS($G407,COLUMN())),0),0),IF($H407&gt;0,IF(AND(INDIRECT(ADDRESS($H407,44))=0,INDIRECT(ADDRESS($H407,38))&lt;&gt;"UL"),INDIRECT(ADDRESS($H407,COLUMN())),0),0),IF($I407&gt;0,IF(AND(INDIRECT(ADDRESS($I407,44))=0,INDIRECT(ADDRESS($I407,38))&lt;&gt;"UL"),INDIRECT(ADDRESS($I407,COLUMN())),0),0),IF($J407&gt;0,IF(AND(INDIRECT(ADDRESS($J407,44))=0,INDIRECT(ADDRESS($J407,38))&lt;&gt;"UL"),INDIRECT(ADDRESS($J407,COLUMN())),0),0),IF($K407&gt;0,IF(AND(INDIRECT(ADDRESS($K407,44))=0,INDIRECT(ADDRESS($K407,38))&lt;&gt;"UL"),INDIRECT(ADDRESS($K407,COLUMN())),0),0),IF($L407&gt;0,IF(AND(INDIRECT(ADDRESS($L407,44))=0,INDIRECT(ADDRESS($L407,38))&lt;&gt;"UL"),INDIRECT(ADDRESS($L407,COLUMN())),0),0),IF($M407&gt;0,IF(AND(INDIRECT(ADDRESS($M407,44))=0,INDIRECT(ADDRESS($M407,38))&lt;&gt;"UL"),INDIRECT(ADDRESS($M407,COLUMN())),0),0))</f>
        <v>0</v>
      </c>
      <c r="CC407" s="57">
        <f t="shared" ca="1" si="278"/>
        <v>0</v>
      </c>
      <c r="CD407" s="57" cm="1">
        <f t="array" aca="1" ref="CD407" ca="1">SUM(IF($C407&gt;0,IF(AND(INDIRECT(ADDRESS($C407,44))=0,INDIRECT(ADDRESS($C407,38))&lt;&gt;"UL"),INDIRECT(ADDRESS($C407,COLUMN())),0),0),IF($D407&gt;0,IF(AND(INDIRECT(ADDRESS($D407,44))=0,INDIRECT(ADDRESS($D407,38))&lt;&gt;"UL"),INDIRECT(ADDRESS($D407,COLUMN())),0),0),IF($E407&gt;0,IF(AND(INDIRECT(ADDRESS($E407,44))=0,INDIRECT(ADDRESS($E407,38))&lt;&gt;"UL"),INDIRECT(ADDRESS($E407,COLUMN())),0),0),IF($F407&gt;0,IF(AND(INDIRECT(ADDRESS($F407,44))=0,INDIRECT(ADDRESS($F407,38))&lt;&gt;"UL"),INDIRECT(ADDRESS($F407,COLUMN())),0),0),IF($G407&gt;0,IF(AND(INDIRECT(ADDRESS($G407,44))=0,INDIRECT(ADDRESS($G407,38))&lt;&gt;"UL"),INDIRECT(ADDRESS($G407,COLUMN())),0),0),IF($H407&gt;0,IF(AND(INDIRECT(ADDRESS($H407,44))=0,INDIRECT(ADDRESS($H407,38))&lt;&gt;"UL"),INDIRECT(ADDRESS($H407,COLUMN())),0),0),IF($I407&gt;0,IF(AND(INDIRECT(ADDRESS($I407,44))=0,INDIRECT(ADDRESS($I407,38))&lt;&gt;"UL"),INDIRECT(ADDRESS($I407,COLUMN())),0),0),IF($J407&gt;0,IF(AND(INDIRECT(ADDRESS($J407,44))=0,INDIRECT(ADDRESS($J407,38))&lt;&gt;"UL"),INDIRECT(ADDRESS($J407,COLUMN())),0),0),IF($K407&gt;0,IF(AND(INDIRECT(ADDRESS($K407,44))=0,INDIRECT(ADDRESS($K407,38))&lt;&gt;"UL"),INDIRECT(ADDRESS($K407,COLUMN())),0),0),IF($L407&gt;0,IF(AND(INDIRECT(ADDRESS($L407,44))=0,INDIRECT(ADDRESS($L407,38))&lt;&gt;"UL"),INDIRECT(ADDRESS($L407,COLUMN())),0),0),IF($M407&gt;0,IF(AND(INDIRECT(ADDRESS($M407,44))=0,INDIRECT(ADDRESS($M407,38))&lt;&gt;"UL"),INDIRECT(ADDRESS($M407,COLUMN())),0),0))</f>
        <v>0</v>
      </c>
      <c r="CE407" s="57" cm="1">
        <f t="array" aca="1" ref="CE407" ca="1">SUM(IF($C407&gt;0,IF(AND(INDIRECT(ADDRESS($C407,44))=0,INDIRECT(ADDRESS($C407,38))&lt;&gt;"UL"),INDIRECT(ADDRESS($C407,COLUMN())),0),0),IF($D407&gt;0,IF(AND(INDIRECT(ADDRESS($D407,44))=0,INDIRECT(ADDRESS($D407,38))&lt;&gt;"UL"),INDIRECT(ADDRESS($D407,COLUMN())),0),0),IF($E407&gt;0,IF(AND(INDIRECT(ADDRESS($E407,44))=0,INDIRECT(ADDRESS($E407,38))&lt;&gt;"UL"),INDIRECT(ADDRESS($E407,COLUMN())),0),0),IF($F407&gt;0,IF(AND(INDIRECT(ADDRESS($F407,44))=0,INDIRECT(ADDRESS($F407,38))&lt;&gt;"UL"),INDIRECT(ADDRESS($F407,COLUMN())),0),0),IF($G407&gt;0,IF(AND(INDIRECT(ADDRESS($G407,44))=0,INDIRECT(ADDRESS($G407,38))&lt;&gt;"UL"),INDIRECT(ADDRESS($G407,COLUMN())),0),0),IF($H407&gt;0,IF(AND(INDIRECT(ADDRESS($H407,44))=0,INDIRECT(ADDRESS($H407,38))&lt;&gt;"UL"),INDIRECT(ADDRESS($H407,COLUMN())),0),0),IF($I407&gt;0,IF(AND(INDIRECT(ADDRESS($I407,44))=0,INDIRECT(ADDRESS($I407,38))&lt;&gt;"UL"),INDIRECT(ADDRESS($I407,COLUMN())),0),0),IF($J407&gt;0,IF(AND(INDIRECT(ADDRESS($J407,44))=0,INDIRECT(ADDRESS($J407,38))&lt;&gt;"UL"),INDIRECT(ADDRESS($J407,COLUMN())),0),0),IF($K407&gt;0,IF(AND(INDIRECT(ADDRESS($K407,44))=0,INDIRECT(ADDRESS($K407,38))&lt;&gt;"UL"),INDIRECT(ADDRESS($K407,COLUMN())),0),0),IF($L407&gt;0,IF(AND(INDIRECT(ADDRESS($L407,44))=0,INDIRECT(ADDRESS($L407,38))&lt;&gt;"UL"),INDIRECT(ADDRESS($L407,COLUMN())),0),0),IF($M407&gt;0,IF(AND(INDIRECT(ADDRESS($M407,44))=0,INDIRECT(ADDRESS($M407,38))&lt;&gt;"UL"),INDIRECT(ADDRESS($M407,COLUMN())),0),0))</f>
        <v>0</v>
      </c>
      <c r="CF407" s="57">
        <f t="shared" ca="1" si="279"/>
        <v>0</v>
      </c>
      <c r="CG407" s="57">
        <f t="shared" ca="1" si="280"/>
        <v>2.5229071080748389</v>
      </c>
      <c r="CH407" s="57">
        <f t="shared" ca="1" si="281"/>
        <v>7.008075300207886E-2</v>
      </c>
      <c r="CI407" s="19">
        <f t="shared" ca="1" si="282"/>
        <v>39.035252934368359</v>
      </c>
      <c r="CJ407" s="19"/>
      <c r="CK407" s="57" cm="1">
        <f t="array" aca="1" ref="CK407" ca="1">IF(AU407="S", SUM(IF($C407&gt;0,IF(INDIRECT(ADDRESS($C407,43))&lt;&gt;1,INDIRECT(ADDRESS($C407,48)),0),0), IF($D407&gt;0,IF(INDIRECT(ADDRESS($D407,43))&lt;&gt;1,INDIRECT(ADDRESS($D407,48)),0),0), IF($E407&gt;0,IF(INDIRECT(ADDRESS($E407,43))&lt;&gt;1,INDIRECT(ADDRESS($E407,48)),0),0), IF($F407&gt;0,IF(INDIRECT(ADDRESS($F407,43))&lt;&gt;1,INDIRECT(ADDRESS($F407,48)),0),0), IF($G407&gt;0,IF(INDIRECT(ADDRESS($G407,43))&lt;&gt;1,INDIRECT(ADDRESS($G407,48)),0),0), IF($H407&gt;0,IF(INDIRECT(ADDRESS($H407,43))&lt;&gt;1,INDIRECT(ADDRESS($H407,48)),0),0), IF($I407&gt;0,IF(INDIRECT(ADDRESS($I407,43))&lt;&gt;1,INDIRECT(ADDRESS($I407,48)),0),0), IF($J407&gt;0,IF(INDIRECT(ADDRESS($J407,43))&lt;&gt;1,INDIRECT(ADDRESS($J407,48)),0),0), IF($K407&gt;0,IF(INDIRECT(ADDRESS($K407,43))&lt;&gt;1,INDIRECT(ADDRESS($K407,48)),0),0), IF($L407&gt;0,IF(INDIRECT(ADDRESS($L407,43))&lt;&gt;1,INDIRECT(ADDRESS($L407,48)),0),0), IF($M407&gt;0,IF(INDIRECT(ADDRESS($M407,43))&lt;&gt;1,INDIRECT(ADDRESS($M407,48)),0),0)), IF(AU407="L",SUM(IF($C407&gt;0,IF(INDIRECT(ADDRESS($C407,43))&lt;&gt;1,INDIRECT(ADDRESS($C407,50)),0),0), IF($D407&gt;0,IF(INDIRECT(ADDRESS($D407,43))&lt;&gt;1,INDIRECT(ADDRESS($D407,50)),0),0), IF($E407&gt;0,IF(INDIRECT(ADDRESS($E407,43))&lt;&gt;1,INDIRECT(ADDRESS($E407,50)),0),0), IF($F407&gt;0,IF(INDIRECT(ADDRESS($F407,43))&lt;&gt;1,INDIRECT(ADDRESS($F407,50)),0),0), IF($G407&gt;0,IF(INDIRECT(ADDRESS($G407,43))&lt;&gt;1,INDIRECT(ADDRESS($G407,50)),0),0), IF($G407&gt;0,IF(INDIRECT(ADDRESS($G407,43))&lt;&gt;1,INDIRECT(ADDRESS($G407,50)),0),0), IF($H407&gt;0,IF(INDIRECT(ADDRESS($H407,43))&lt;&gt;1,INDIRECT(ADDRESS($H407,50)),0),0), IF($I407&gt;0,IF(INDIRECT(ADDRESS($I407,43))&lt;&gt;1,INDIRECT(ADDRESS($I407,50)),0),0), IF($J407&gt;0,IF(INDIRECT(ADDRESS($J407,43))&lt;&gt;1,INDIRECT(ADDRESS($J407,50)),0),0), IF($K407&gt;0,IF(INDIRECT(ADDRESS($K407,43))&lt;&gt;1,INDIRECT(ADDRESS($K407,50)),0),0), IF($L407&gt;0,IF(INDIRECT(ADDRESS($L407,43))&lt;&gt;1,INDIRECT(ADDRESS($L407,50)),0),0), IF($M407&gt;0,IF(INDIRECT(ADDRESS($M407,43))&lt;&gt;1,INDIRECT(ADDRESS($M407,50)),0),0)), SUM(IF($C407&gt;0,IF(INDIRECT(ADDRESS($C407,43))&lt;&gt;1,INDIRECT(ADDRESS($C407,49)),0),0), IF($D407&gt;0,IF(INDIRECT(ADDRESS($D407,43))&lt;&gt;1,INDIRECT(ADDRESS($D407,49)),0),0), IF($E407&gt;0,IF(INDIRECT(ADDRESS($E407,43))&lt;&gt;1,INDIRECT(ADDRESS($E407,49)),0),0), IF($F407&gt;0,IF(INDIRECT(ADDRESS($F407,43))&lt;&gt;1,INDIRECT(ADDRESS($F407,49)),0),0), IF($G407&gt;0,IF(INDIRECT(ADDRESS($G407,43))&lt;&gt;1,INDIRECT(ADDRESS($G407,49)),0),0), IF($G407&gt;0,IF(INDIRECT(ADDRESS($G407,43))&lt;&gt;1,INDIRECT(ADDRESS($G407,49)),0),0), IF($H407&gt;0,IF(INDIRECT(ADDRESS($H407,43))&lt;&gt;1,INDIRECT(ADDRESS($H407,49)),0),0), IF($I407&gt;0,IF(INDIRECT(ADDRESS($I407,43))&lt;&gt;1,INDIRECT(ADDRESS($I407,49)),0),0), IF($J407&gt;0,IF(INDIRECT(ADDRESS($J407,43))&lt;&gt;1,INDIRECT(ADDRESS($J407,49)),0),0), IF($K407&gt;0,IF(INDIRECT(ADDRESS($K407,43))&lt;&gt;1,INDIRECT(ADDRESS($K407,49)),0),0), IF($L407&gt;0,IF(INDIRECT(ADDRESS($L407,43))&lt;&gt;1,INDIRECT(ADDRESS($L407,49)),0),0), IF($M407&gt;0,IF(INDIRECT(ADDRESS($M407,43))&lt;&gt;1,INDIRECT(ADDRESS($M407,49)),0),0))))</f>
        <v>1.1111111111111109</v>
      </c>
      <c r="CL407" s="57" cm="1">
        <f t="array" aca="1" ref="CL407" ca="1">SUM(IF($C407&gt;0,IF(INDIRECT(ADDRESS($C407,44))=1,INDIRECT(ADDRESS($C407,90)),0),0), IF($D407&gt;0,IF(INDIRECT(ADDRESS($D407,44))=1,INDIRECT(ADDRESS($D407,90)),0),0), IF($E407&gt;0,IF(INDIRECT(ADDRESS($E407,44))=1,INDIRECT(ADDRESS($E407,90)),0),0), IF($F407&gt;0,IF(INDIRECT(ADDRESS($F407,44))=1,INDIRECT(ADDRESS($F407,90)),0),0), IF($G407&gt;0,IF(INDIRECT(ADDRESS($G407,44))=1,INDIRECT(ADDRESS($G407,90)),0),0), IF($H407&gt;0,IF(INDIRECT(ADDRESS($H407,44))=1,INDIRECT(ADDRESS($H407,90)),0),0), IF($I407&gt;0,IF(INDIRECT(ADDRESS($I407,44))=1,INDIRECT(ADDRESS($I407,90)),0),0), IF($J407&gt;0,IF(INDIRECT(ADDRESS($J407,44))=1,INDIRECT(ADDRESS($J407,90)),0),0), IF($K407&gt;0,IF(INDIRECT(ADDRESS($K407,44))=1,INDIRECT(ADDRESS($K407,90)),0),0), IF($L407&gt;0,IF(INDIRECT(ADDRESS($L407,44))=1,INDIRECT(ADDRESS($L407,90)),0),0), IF($M407&gt;0,IF(INDIRECT(ADDRESS($M407,44))=1,INDIRECT(ADDRESS($M407,90)),0),0))</f>
        <v>0</v>
      </c>
      <c r="CM407" s="56">
        <f t="shared" ca="1" si="283"/>
        <v>1.6119938144096726</v>
      </c>
      <c r="CN407" s="59"/>
    </row>
    <row r="408" spans="1:93" x14ac:dyDescent="0.25">
      <c r="A408" s="219" t="s">
        <v>644</v>
      </c>
      <c r="B408" s="220">
        <v>380</v>
      </c>
      <c r="C408" s="220">
        <v>398</v>
      </c>
      <c r="D408" s="220">
        <v>395</v>
      </c>
      <c r="E408" s="220">
        <v>397</v>
      </c>
      <c r="F408" s="220"/>
      <c r="G408" s="220"/>
      <c r="H408" s="220"/>
      <c r="I408" s="220"/>
      <c r="J408" s="220"/>
      <c r="K408" s="220"/>
      <c r="L408" s="220"/>
      <c r="M408" s="220"/>
      <c r="N408" s="67">
        <f ca="1">SUM(-2,INDIRECT(ADDRESS(B408,COLUMN())),IF(C408&gt;0,INDIRECT(ADDRESS(C408,COLUMN())),0),IF(D408&gt;0,INDIRECT(ADDRESS(D408,14)),0),IF(E408&gt;0,INDIRECT(ADDRESS(E408,COLUMN())),0),IF(F408&gt;0,INDIRECT(ADDRESS(F408,COLUMN())),0),IF(G408&gt;0,INDIRECT(ADDRESS(G408,COLUMN())),0),IF(H408&gt;0,INDIRECT(ADDRESS(H408,COLUMN())),0),IF(I408&gt;0,INDIRECT(ADDRESS(I408,COLUMN())),0),IF(J408&gt;0,INDIRECT(ADDRESS(J408,COLUMN())),0),IF(K408&gt;0,INDIRECT(ADDRESS(K408,COLUMN())),0),IF(L408&gt;0,INDIRECT(ADDRESS(L408,COLUMN())),0),IF(M408&gt;0,INDIRECT(ADDRESS(M408,COLUMN())),0))</f>
        <v>39</v>
      </c>
      <c r="O408" s="67" t="str" cm="1">
        <f t="array" aca="1" ref="O408" ca="1">INDIRECT(ADDRESS($B408,COLUMN()))</f>
        <v>Bomber</v>
      </c>
      <c r="P408" s="67" cm="1">
        <f t="array" aca="1" ref="P408" ca="1">INDIRECT(ADDRESS($B408,COLUMN()))</f>
        <v>7.5</v>
      </c>
      <c r="Q408" s="67" cm="1">
        <f t="array" aca="1" ref="Q408" ca="1">INDIRECT(ADDRESS($B408,COLUMN()))</f>
        <v>0</v>
      </c>
      <c r="R408" s="67" cm="1">
        <f t="array" aca="1" ref="R408" ca="1">INDIRECT(ADDRESS($B408,COLUMN()))</f>
        <v>0</v>
      </c>
      <c r="S408" s="67" cm="1">
        <f t="array" aca="1" ref="S408" ca="1">INDIRECT(ADDRESS($B408,COLUMN()))</f>
        <v>3</v>
      </c>
      <c r="T408" s="67" t="str" cm="1">
        <f t="array" aca="1" ref="T408" ca="1">INDIRECT(ADDRESS($B408,COLUMN()))</f>
        <v>1-6</v>
      </c>
      <c r="U408" s="67" cm="1">
        <f t="array" aca="1" ref="U408" ca="1">INDIRECT(ADDRESS($B408,COLUMN()))</f>
        <v>6</v>
      </c>
      <c r="V408" s="67" cm="1">
        <f t="array" aca="1" ref="V408" ca="1">INDIRECT(ADDRESS($B408,COLUMN()))</f>
        <v>0</v>
      </c>
      <c r="W408" s="67" cm="1">
        <f t="array" aca="1" ref="W408" ca="1">INDIRECT(ADDRESS($B408,COLUMN()))</f>
        <v>3</v>
      </c>
      <c r="X408" s="67" cm="1">
        <f t="array" aca="1" ref="X408" ca="1">INDIRECT(ADDRESS($B408,COLUMN()))</f>
        <v>7</v>
      </c>
      <c r="Y408" s="67" cm="1">
        <f t="array" aca="1" ref="Y408" ca="1">INDIRECT(ADDRESS($B408,COLUMN()))</f>
        <v>2</v>
      </c>
      <c r="Z408" s="67" cm="1">
        <f t="array" aca="1" ref="Z408" ca="1">INDIRECT(ADDRESS($B408,COLUMN()))</f>
        <v>5</v>
      </c>
      <c r="AA408" s="67" cm="1">
        <f t="array" aca="1" ref="AA408" ca="1">INDIRECT(ADDRESS($B408,COLUMN()))</f>
        <v>0</v>
      </c>
      <c r="AB408" s="56">
        <f t="shared" ca="1" si="263"/>
        <v>0.89232286738530475</v>
      </c>
      <c r="AC408" s="56">
        <f t="shared" ca="1" si="264"/>
        <v>0.80523743177705465</v>
      </c>
      <c r="AD408" s="56">
        <f t="shared" ca="1" si="265"/>
        <v>5.2515484681112268</v>
      </c>
      <c r="AF408" s="52"/>
      <c r="AG408" s="52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2"/>
      <c r="AU408" s="54" t="s">
        <v>117</v>
      </c>
      <c r="AV408" s="57" cm="1">
        <f t="array" aca="1" ref="AV408" ca="1">SUM(IF($C408&gt;0,IF(AND(INDIRECT(ADDRESS($C408,44))=0,INDIRECT(ADDRESS($C408,38))="UL",ISERROR(SEARCH("Rear",INDIRECT(ADDRESS($C408,33)))),ISERROR(SEARCH("Side",INDIRECT(ADDRESS($C408,33))))),INDIRECT(ADDRESS($C408,COLUMN())),0),0),IF($D408&gt;0,IF(AND(INDIRECT(ADDRESS($D408,44))=0,INDIRECT(ADDRESS($D408,38))="UL",ISERROR(SEARCH("Rear",INDIRECT(ADDRESS($D408,33)))),ISERROR(SEARCH("Side",INDIRECT(ADDRESS($D408,33))))),INDIRECT(ADDRESS($D408,COLUMN())),0),0),IF($E408&gt;0,IF(AND(INDIRECT(ADDRESS($E408,44))=0,INDIRECT(ADDRESS($E408,38))="UL",ISERROR(SEARCH("Rear",INDIRECT(ADDRESS($E408,33)))),ISERROR(SEARCH("Side",INDIRECT(ADDRESS($E408,33))))),INDIRECT(ADDRESS($E408,COLUMN())),0),0),IF($F408&gt;0,IF(AND(INDIRECT(ADDRESS($F408,44))=0,INDIRECT(ADDRESS($F408,38))="UL",ISERROR(SEARCH("Rear",INDIRECT(ADDRESS($F408,33)))),ISERROR(SEARCH("Side",INDIRECT(ADDRESS($F408,33))))),INDIRECT(ADDRESS($F408,COLUMN())),0),0),IF($G408&gt;0,IF(AND(INDIRECT(ADDRESS($G408,44))=0,INDIRECT(ADDRESS($G408,38))="UL",ISERROR(SEARCH("Rear",INDIRECT(ADDRESS($G408,33)))),ISERROR(SEARCH("Side",INDIRECT(ADDRESS($G408,33))))),INDIRECT(ADDRESS($G408,COLUMN())),0),0),IF($H408&gt;0,IF(AND(INDIRECT(ADDRESS($H408,44))=0,INDIRECT(ADDRESS($H408,38))="UL",ISERROR(SEARCH("Rear",INDIRECT(ADDRESS($H408,33)))),ISERROR(SEARCH("Side",INDIRECT(ADDRESS($H408,33))))),INDIRECT(ADDRESS($H408,COLUMN())),0),0),IF($I408&gt;0,IF(AND(INDIRECT(ADDRESS($I408,44))=0,INDIRECT(ADDRESS($I408,38))="UL",ISERROR(SEARCH("Rear",INDIRECT(ADDRESS($I408,33)))),ISERROR(SEARCH("Side",INDIRECT(ADDRESS($I408,33))))),INDIRECT(ADDRESS($I408,COLUMN())),0),0),IF($J408&gt;0,IF(AND(INDIRECT(ADDRESS($J408,44))=0,INDIRECT(ADDRESS($J408,38))="UL",ISERROR(SEARCH("Rear",INDIRECT(ADDRESS($J408,33)))),ISERROR(SEARCH("Side",INDIRECT(ADDRESS($J408,33))))),INDIRECT(ADDRESS($J408,COLUMN())),0),0),IF($K408&gt;0,IF(AND(INDIRECT(ADDRESS($K408,44))=0,INDIRECT(ADDRESS($K408,38))="UL",ISERROR(SEARCH("Rear",INDIRECT(ADDRESS($K408,33)))),ISERROR(SEARCH("Side",INDIRECT(ADDRESS($K408,33))))),INDIRECT(ADDRESS($K408,COLUMN())),0),0),IF($L408&gt;0,IF(AND(INDIRECT(ADDRESS($L408,44))=0,INDIRECT(ADDRESS($L408,38))="UL",ISERROR(SEARCH("Rear",INDIRECT(ADDRESS($L408,33)))),ISERROR(SEARCH("Side",INDIRECT(ADDRESS($L408,33))))),INDIRECT(ADDRESS($L408,COLUMN())),0),0),IF($M408&gt;0,IF(AND(INDIRECT(ADDRESS($M408,44))=0,INDIRECT(ADDRESS($M408,38))="UL",ISERROR(SEARCH("Rear",INDIRECT(ADDRESS($M408,33)))),ISERROR(SEARCH("Side",INDIRECT(ADDRESS($M408,33))))),INDIRECT(ADDRESS($M408,COLUMN())),0),0))</f>
        <v>1.1111111111111112</v>
      </c>
      <c r="AW408" s="57" cm="1">
        <f t="array" aca="1" ref="AW408" ca="1">SUM(IF($C408&gt;0,IF(AND(INDIRECT(ADDRESS($C408,44))=0,INDIRECT(ADDRESS($C408,38))="UL",ISERROR(SEARCH("Rear",INDIRECT(ADDRESS($C408,33)))),ISERROR(SEARCH("Side",INDIRECT(ADDRESS($C408,33))))),INDIRECT(ADDRESS($C408,COLUMN())),0),0),IF($D408&gt;0,IF(AND(INDIRECT(ADDRESS($D408,44))=0,INDIRECT(ADDRESS($D408,38))="UL",ISERROR(SEARCH("Rear",INDIRECT(ADDRESS($D408,33)))),ISERROR(SEARCH("Side",INDIRECT(ADDRESS($D408,33))))),INDIRECT(ADDRESS($D408,COLUMN())),0),0),IF($E408&gt;0,IF(AND(INDIRECT(ADDRESS($E408,44))=0,INDIRECT(ADDRESS($E408,38))="UL",ISERROR(SEARCH("Rear",INDIRECT(ADDRESS($E408,33)))),ISERROR(SEARCH("Side",INDIRECT(ADDRESS($E408,33))))),INDIRECT(ADDRESS($E408,COLUMN())),0),0),IF($F408&gt;0,IF(AND(INDIRECT(ADDRESS($F408,44))=0,INDIRECT(ADDRESS($F408,38))="UL",ISERROR(SEARCH("Rear",INDIRECT(ADDRESS($F408,33)))),ISERROR(SEARCH("Side",INDIRECT(ADDRESS($F408,33))))),INDIRECT(ADDRESS($F408,COLUMN())),0),0),IF($G408&gt;0,IF(AND(INDIRECT(ADDRESS($G408,44))=0,INDIRECT(ADDRESS($G408,38))="UL",ISERROR(SEARCH("Rear",INDIRECT(ADDRESS($G408,33)))),ISERROR(SEARCH("Side",INDIRECT(ADDRESS($G408,33))))),INDIRECT(ADDRESS($G408,COLUMN())),0),0),IF($H408&gt;0,IF(AND(INDIRECT(ADDRESS($H408,44))=0,INDIRECT(ADDRESS($H408,38))="UL",ISERROR(SEARCH("Rear",INDIRECT(ADDRESS($H408,33)))),ISERROR(SEARCH("Side",INDIRECT(ADDRESS($H408,33))))),INDIRECT(ADDRESS($H408,COLUMN())),0),0),IF($I408&gt;0,IF(AND(INDIRECT(ADDRESS($I408,44))=0,INDIRECT(ADDRESS($I408,38))="UL",ISERROR(SEARCH("Rear",INDIRECT(ADDRESS($I408,33)))),ISERROR(SEARCH("Side",INDIRECT(ADDRESS($I408,33))))),INDIRECT(ADDRESS($I408,COLUMN())),0),0),IF($J408&gt;0,IF(AND(INDIRECT(ADDRESS($J408,44))=0,INDIRECT(ADDRESS($J408,38))="UL",ISERROR(SEARCH("Rear",INDIRECT(ADDRESS($J408,33)))),ISERROR(SEARCH("Side",INDIRECT(ADDRESS($J408,33))))),INDIRECT(ADDRESS($J408,COLUMN())),0),0),IF($K408&gt;0,IF(AND(INDIRECT(ADDRESS($K408,44))=0,INDIRECT(ADDRESS($K408,38))="UL",ISERROR(SEARCH("Rear",INDIRECT(ADDRESS($K408,33)))),ISERROR(SEARCH("Side",INDIRECT(ADDRESS($K408,33))))),INDIRECT(ADDRESS($K408,COLUMN())),0),0),IF($L408&gt;0,IF(AND(INDIRECT(ADDRESS($L408,44))=0,INDIRECT(ADDRESS($L408,38))="UL",ISERROR(SEARCH("Rear",INDIRECT(ADDRESS($L408,33)))),ISERROR(SEARCH("Side",INDIRECT(ADDRESS($L408,33))))),INDIRECT(ADDRESS($L408,COLUMN())),0),0),IF($M408&gt;0,IF(AND(INDIRECT(ADDRESS($M408,44))=0,INDIRECT(ADDRESS($M408,38))="UL",ISERROR(SEARCH("Rear",INDIRECT(ADDRESS($M408,33)))),ISERROR(SEARCH("Side",INDIRECT(ADDRESS($M408,33))))),INDIRECT(ADDRESS($M408,COLUMN())),0),0))</f>
        <v>1.5555555555555554</v>
      </c>
      <c r="AX408" s="57" cm="1">
        <f t="array" aca="1" ref="AX408" ca="1">SUM(IF($C408&gt;0,IF(AND(INDIRECT(ADDRESS($C408,44))=0,INDIRECT(ADDRESS($C408,38))="UL",ISERROR(SEARCH("Rear",INDIRECT(ADDRESS($C408,33)))),ISERROR(SEARCH("Side",INDIRECT(ADDRESS($C408,33))))),INDIRECT(ADDRESS($C408,COLUMN())),0),0),IF($D408&gt;0,IF(AND(INDIRECT(ADDRESS($D408,44))=0,INDIRECT(ADDRESS($D408,38))="UL",ISERROR(SEARCH("Rear",INDIRECT(ADDRESS($D408,33)))),ISERROR(SEARCH("Side",INDIRECT(ADDRESS($D408,33))))),INDIRECT(ADDRESS($D408,COLUMN())),0),0),IF($E408&gt;0,IF(AND(INDIRECT(ADDRESS($E408,44))=0,INDIRECT(ADDRESS($E408,38))="UL",ISERROR(SEARCH("Rear",INDIRECT(ADDRESS($E408,33)))),ISERROR(SEARCH("Side",INDIRECT(ADDRESS($E408,33))))),INDIRECT(ADDRESS($E408,COLUMN())),0),0),IF($F408&gt;0,IF(AND(INDIRECT(ADDRESS($F408,44))=0,INDIRECT(ADDRESS($F408,38))="UL",ISERROR(SEARCH("Rear",INDIRECT(ADDRESS($F408,33)))),ISERROR(SEARCH("Side",INDIRECT(ADDRESS($F408,33))))),INDIRECT(ADDRESS($F408,COLUMN())),0),0),IF($G408&gt;0,IF(AND(INDIRECT(ADDRESS($G408,44))=0,INDIRECT(ADDRESS($G408,38))="UL",ISERROR(SEARCH("Rear",INDIRECT(ADDRESS($G408,33)))),ISERROR(SEARCH("Side",INDIRECT(ADDRESS($G408,33))))),INDIRECT(ADDRESS($G408,COLUMN())),0),0),IF($H408&gt;0,IF(AND(INDIRECT(ADDRESS($H408,44))=0,INDIRECT(ADDRESS($H408,38))="UL",ISERROR(SEARCH("Rear",INDIRECT(ADDRESS($H408,33)))),ISERROR(SEARCH("Side",INDIRECT(ADDRESS($H408,33))))),INDIRECT(ADDRESS($H408,COLUMN())),0),0),IF($I408&gt;0,IF(AND(INDIRECT(ADDRESS($I408,44))=0,INDIRECT(ADDRESS($I408,38))="UL",ISERROR(SEARCH("Rear",INDIRECT(ADDRESS($I408,33)))),ISERROR(SEARCH("Side",INDIRECT(ADDRESS($I408,33))))),INDIRECT(ADDRESS($I408,COLUMN())),0),0),IF($J408&gt;0,IF(AND(INDIRECT(ADDRESS($J408,44))=0,INDIRECT(ADDRESS($J408,38))="UL",ISERROR(SEARCH("Rear",INDIRECT(ADDRESS($J408,33)))),ISERROR(SEARCH("Side",INDIRECT(ADDRESS($J408,33))))),INDIRECT(ADDRESS($J408,COLUMN())),0),0),IF($K408&gt;0,IF(AND(INDIRECT(ADDRESS($K408,44))=0,INDIRECT(ADDRESS($K408,38))="UL",ISERROR(SEARCH("Rear",INDIRECT(ADDRESS($K408,33)))),ISERROR(SEARCH("Side",INDIRECT(ADDRESS($K408,33))))),INDIRECT(ADDRESS($K408,COLUMN())),0),0),IF($L408&gt;0,IF(AND(INDIRECT(ADDRESS($L408,44))=0,INDIRECT(ADDRESS($L408,38))="UL",ISERROR(SEARCH("Rear",INDIRECT(ADDRESS($L408,33)))),ISERROR(SEARCH("Side",INDIRECT(ADDRESS($L408,33))))),INDIRECT(ADDRESS($L408,COLUMN())),0),0),IF($M408&gt;0,IF(AND(INDIRECT(ADDRESS($M408,44))=0,INDIRECT(ADDRESS($M408,38))="UL",ISERROR(SEARCH("Rear",INDIRECT(ADDRESS($M408,33)))),ISERROR(SEARCH("Side",INDIRECT(ADDRESS($M408,33))))),INDIRECT(ADDRESS($M408,COLUMN())),0),0))</f>
        <v>1.3333333333333333</v>
      </c>
      <c r="AY408" s="58">
        <f t="shared" ca="1" si="267"/>
        <v>1.5555555555555554</v>
      </c>
      <c r="AZ408" s="58">
        <f t="shared" ca="1" si="268"/>
        <v>1.3333333333333333</v>
      </c>
      <c r="BA408" s="58" cm="1">
        <f t="array" aca="1" ref="BA408" ca="1">SUM(IF($C408&gt;0,IF(AND(INDIRECT(ADDRESS($C408,44))=0,INDIRECT(ADDRESS($C408,38))="UL"),INDIRECT(ADDRESS($C408,COLUMN())),0),0),IF($D408&gt;0,IF(AND(INDIRECT(ADDRESS($D408,44))=0,INDIRECT(ADDRESS($D408,38))="UL"),INDIRECT(ADDRESS($D408,COLUMN())),0),0),IF($E408&gt;0,IF(AND(INDIRECT(ADDRESS($E408,44))=0,INDIRECT(ADDRESS($E408,38))="UL"),INDIRECT(ADDRESS($E408,COLUMN())),0),0),IF($F408&gt;0,IF(AND(INDIRECT(ADDRESS($F408,44))=0,INDIRECT(ADDRESS($F408,38))="UL"),INDIRECT(ADDRESS($F408,COLUMN())),0),0),IF($G408&gt;0,IF(AND(INDIRECT(ADDRESS($G408,44))=0,INDIRECT(ADDRESS($G408,38))="UL"),INDIRECT(ADDRESS($G408,COLUMN())),0),0),IF($H408&gt;0,IF(AND(INDIRECT(ADDRESS($H408,44))=0,INDIRECT(ADDRESS($H408,38))="UL"),INDIRECT(ADDRESS($H408,COLUMN())),0),0),IF($I408&gt;0,IF(AND(INDIRECT(ADDRESS($I408,44))=0,INDIRECT(ADDRESS($I408,38))="UL"),INDIRECT(ADDRESS($I408,COLUMN())),0),0),IF($J408&gt;0,IF(AND(INDIRECT(ADDRESS($J408,44))=0,INDIRECT(ADDRESS($J408,38))="UL"),INDIRECT(ADDRESS($J408,COLUMN())),0),0),IF($K408&gt;0,IF(AND(INDIRECT(ADDRESS($K408,44))=0,INDIRECT(ADDRESS($K408,38))="UL"),INDIRECT(ADDRESS($K408,COLUMN())),0),0),IF($L408&gt;0,IF(AND(INDIRECT(ADDRESS($L408,44))=0,INDIRECT(ADDRESS($L408,38))="UL"),INDIRECT(ADDRESS($L408,COLUMN())),0),0),IF($M408&gt;0,IF(AND(INDIRECT(ADDRESS($M408,44))=0,INDIRECT(ADDRESS($M408,38))="UL"),INDIRECT(ADDRESS($M408,COLUMN())),0),0))</f>
        <v>0.59259259259259256</v>
      </c>
      <c r="BB408" s="58" cm="1">
        <f t="array" aca="1" ref="BB408" ca="1">SUM(IF($C408&gt;0,IF(AND(INDIRECT(ADDRESS($C408,44))=0,INDIRECT(ADDRESS($C408,38))="UL"),INDIRECT(ADDRESS($C408,COLUMN())),0),0),IF($D408&gt;0,IF(AND(INDIRECT(ADDRESS($D408,44))=0,INDIRECT(ADDRESS($D408,38))="UL"),INDIRECT(ADDRESS($D408,COLUMN())),0),0),IF($E408&gt;0,IF(AND(INDIRECT(ADDRESS($E408,44))=0,INDIRECT(ADDRESS($E408,38))="UL"),INDIRECT(ADDRESS($E408,COLUMN())),0),0),IF($F408&gt;0,IF(AND(INDIRECT(ADDRESS($F408,44))=0,INDIRECT(ADDRESS($F408,38))="UL"),INDIRECT(ADDRESS($F408,COLUMN())),0),0),IF($G408&gt;0,IF(AND(INDIRECT(ADDRESS($G408,44))=0,INDIRECT(ADDRESS($G408,38))="UL"),INDIRECT(ADDRESS($G408,COLUMN())),0),0),IF($H408&gt;0,IF(AND(INDIRECT(ADDRESS($H408,44))=0,INDIRECT(ADDRESS($H408,38))="UL"),INDIRECT(ADDRESS($H408,COLUMN())),0),0),IF($I408&gt;0,IF(AND(INDIRECT(ADDRESS($I408,44))=0,INDIRECT(ADDRESS($I408,38))="UL"),INDIRECT(ADDRESS($I408,COLUMN())),0),0),IF($J408&gt;0,IF(AND(INDIRECT(ADDRESS($J408,44))=0,INDIRECT(ADDRESS($J408,38))="UL"),INDIRECT(ADDRESS($J408,COLUMN())),0),0),IF($K408&gt;0,IF(AND(INDIRECT(ADDRESS($K408,44))=0,INDIRECT(ADDRESS($K408,38))="UL"),INDIRECT(ADDRESS($K408,COLUMN())),0),0),IF($L408&gt;0,IF(AND(INDIRECT(ADDRESS($L408,44))=0,INDIRECT(ADDRESS($L408,38))="UL"),INDIRECT(ADDRESS($L408,COLUMN())),0),0),IF($M408&gt;0,IF(AND(INDIRECT(ADDRESS($M408,44))=0,INDIRECT(ADDRESS($M408,38))="UL"),INDIRECT(ADDRESS($M408,COLUMN())),0),0))</f>
        <v>0.47407407407407404</v>
      </c>
      <c r="BC408" s="58" cm="1">
        <f t="array" aca="1" ref="BC408" ca="1">SUM(IF($C408&gt;0,IF(AND(INDIRECT(ADDRESS($C408,44))=0,INDIRECT(ADDRESS($C408,38))="UL"),INDIRECT(ADDRESS($C408,COLUMN())),0),0),IF($D408&gt;0,IF(AND(INDIRECT(ADDRESS($D408,44))=0,INDIRECT(ADDRESS($D408,38))="UL"),INDIRECT(ADDRESS($D408,COLUMN())),0),0),IF($E408&gt;0,IF(AND(INDIRECT(ADDRESS($E408,44))=0,INDIRECT(ADDRESS($E408,38))="UL"),INDIRECT(ADDRESS($E408,COLUMN())),0),0),IF($F408&gt;0,IF(AND(INDIRECT(ADDRESS($F408,44))=0,INDIRECT(ADDRESS($F408,38))="UL"),INDIRECT(ADDRESS($F408,COLUMN())),0),0),IF($G408&gt;0,IF(AND(INDIRECT(ADDRESS($G408,44))=0,INDIRECT(ADDRESS($G408,38))="UL"),INDIRECT(ADDRESS($G408,COLUMN())),0),0),IF($H408&gt;0,IF(AND(INDIRECT(ADDRESS($H408,44))=0,INDIRECT(ADDRESS($H408,38))="UL"),INDIRECT(ADDRESS($H408,COLUMN())),0),0),IF($I408&gt;0,IF(AND(INDIRECT(ADDRESS($I408,44))=0,INDIRECT(ADDRESS($I408,38))="UL"),INDIRECT(ADDRESS($I408,COLUMN())),0),0),IF($J408&gt;0,IF(AND(INDIRECT(ADDRESS($J408,44))=0,INDIRECT(ADDRESS($J408,38))="UL"),INDIRECT(ADDRESS($J408,COLUMN())),0),0),IF($K408&gt;0,IF(AND(INDIRECT(ADDRESS($K408,44))=0,INDIRECT(ADDRESS($K408,38))="UL"),INDIRECT(ADDRESS($K408,COLUMN())),0),0),IF($L408&gt;0,IF(AND(INDIRECT(ADDRESS($L408,44))=0,INDIRECT(ADDRESS($L408,38))="UL"),INDIRECT(ADDRESS($L408,COLUMN())),0),0),IF($M408&gt;0,IF(AND(INDIRECT(ADDRESS($M408,44))=0,INDIRECT(ADDRESS($M408,38))="UL"),INDIRECT(ADDRESS($M408,COLUMN())),0),0))</f>
        <v>0.50370370370370365</v>
      </c>
      <c r="BD408" s="58" cm="1">
        <f t="array" aca="1" ref="BD408" ca="1">SUM(IF($C408&gt;0,IF(AND(INDIRECT(ADDRESS($C408,44))=0,INDIRECT(ADDRESS($C408,38))="UL"),INDIRECT(ADDRESS($C408,COLUMN())),0),0),IF($D408&gt;0,IF(AND(INDIRECT(ADDRESS($D408,44))=0,INDIRECT(ADDRESS($D408,38))="UL"),INDIRECT(ADDRESS($D408,COLUMN())),0),0),IF($E408&gt;0,IF(AND(INDIRECT(ADDRESS($E408,44))=0,INDIRECT(ADDRESS($E408,38))="UL"),INDIRECT(ADDRESS($E408,COLUMN())),0),0),IF($F408&gt;0,IF(AND(INDIRECT(ADDRESS($F408,44))=0,INDIRECT(ADDRESS($F408,38))="UL"),INDIRECT(ADDRESS($F408,COLUMN())),0),0),IF($G408&gt;0,IF(AND(INDIRECT(ADDRESS($G408,44))=0,INDIRECT(ADDRESS($G408,38))="UL"),INDIRECT(ADDRESS($G408,COLUMN())),0),0),IF($H408&gt;0,IF(AND(INDIRECT(ADDRESS($H408,44))=0,INDIRECT(ADDRESS($H408,38))="UL"),INDIRECT(ADDRESS($H408,COLUMN())),0),0),IF($I408&gt;0,IF(AND(INDIRECT(ADDRESS($I408,44))=0,INDIRECT(ADDRESS($I408,38))="UL"),INDIRECT(ADDRESS($I408,COLUMN())),0),0),IF($J408&gt;0,IF(AND(INDIRECT(ADDRESS($J408,44))=0,INDIRECT(ADDRESS($J408,38))="UL"),INDIRECT(ADDRESS($J408,COLUMN())),0),0),IF($K408&gt;0,IF(AND(INDIRECT(ADDRESS($K408,44))=0,INDIRECT(ADDRESS($K408,38))="UL"),INDIRECT(ADDRESS($K408,COLUMN())),0),0),IF($L408&gt;0,IF(AND(INDIRECT(ADDRESS($L408,44))=0,INDIRECT(ADDRESS($L408,38))="UL"),INDIRECT(ADDRESS($L408,COLUMN())),0),0),IF($M408&gt;0,IF(AND(INDIRECT(ADDRESS($M408,44))=0,INDIRECT(ADDRESS($M408,38))="UL"),INDIRECT(ADDRESS($M408,COLUMN())),0),0))</f>
        <v>0.56296296296296289</v>
      </c>
      <c r="BE408" s="57">
        <f t="shared" ca="1" si="269"/>
        <v>0.50370370370370365</v>
      </c>
      <c r="BF408" s="57" cm="1">
        <f t="array" aca="1" ref="BF408" ca="1">SUM(IF($C408&gt;0,IF(INDIRECT(ADDRESS($C408,45))=1,INDIRECT(ADDRESS($C408,52))*INDIRECT(ADDRESS($C408,42))/5,0),0), IF($D408&gt;0,IF(INDIRECT(ADDRESS($D408,45))=1,INDIRECT(ADDRESS($D408,52))*INDIRECT(ADDRESS($D408,42))/5,0),0), IF($E408&gt;0,IF(INDIRECT(ADDRESS($E408,45))=1,INDIRECT(ADDRESS($E408,52))*INDIRECT(ADDRESS($E408,42))/5,0),0), IF($F408&gt;0,IF(INDIRECT(ADDRESS($F408,45))=1,INDIRECT(ADDRESS($F408,52))*INDIRECT(ADDRESS($F408,42))/5,0),0), IF($G408&gt;0,IF(INDIRECT(ADDRESS($G408,45))=1,INDIRECT(ADDRESS($G408,52))*INDIRECT(ADDRESS($G408,42))/5,0),0), IF($H408&gt;0,IF(INDIRECT(ADDRESS($H408,45))=1,INDIRECT(ADDRESS($H408,52))*INDIRECT(ADDRESS($H408,42))/5,0),0)
)*$BF$296/100</f>
        <v>0</v>
      </c>
      <c r="BG408" s="19"/>
      <c r="BH408" s="57" cm="1">
        <f t="array" aca="1" ref="BH408" ca="1">SUM(IF($C408&gt;0,IF(AND(INDIRECT(ADDRESS($C408,44))=0,INDIRECT(ADDRESS($C408,38))&lt;&gt;"UL"),INDIRECT(ADDRESS($C408,COLUMN()-12)),0),0), IF($D408&gt;0,IF(AND(INDIRECT(ADDRESS($D408,44))=0,INDIRECT(ADDRESS($D408,38))&lt;&gt;"UL"),INDIRECT(ADDRESS($D408,COLUMN()-12)),0),0), IF($E408&gt;0,IF(AND(INDIRECT(ADDRESS($E408,44))=0,INDIRECT(ADDRESS($E408,38))&lt;&gt;"UL"),INDIRECT(ADDRESS($E408,COLUMN()-12)),0),0), IF($F408&gt;0,IF(AND(INDIRECT(ADDRESS($F408,44))=0,INDIRECT(ADDRESS($F408,38))&lt;&gt;"UL"),INDIRECT(ADDRESS($F408,COLUMN()-12)),0),0), IF($G408&gt;0,IF(AND(INDIRECT(ADDRESS($G408,44))=0,INDIRECT(ADDRESS($G408,38))&lt;&gt;"UL"),INDIRECT(ADDRESS($G408,COLUMN()-12)),0),0), IF($H408&gt;0,IF(AND(INDIRECT(ADDRESS($H408,44))=0,INDIRECT(ADDRESS($H408,38))&lt;&gt;"UL"),INDIRECT(ADDRESS($H408,COLUMN()-12)),0),0), IF($I408&gt;0,IF(AND(INDIRECT(ADDRESS($I408,44))=0,INDIRECT(ADDRESS($I408,38))&lt;&gt;"UL"),INDIRECT(ADDRESS($I408,COLUMN()-12)),0),0), IF($J408&gt;0,IF(AND(INDIRECT(ADDRESS($J408,44))=0,INDIRECT(ADDRESS($J408,38))&lt;&gt;"UL"),INDIRECT(ADDRESS($J408,COLUMN()-12)),0),0), IF($K408&gt;0,IF(AND(INDIRECT(ADDRESS($K408,44))=0,INDIRECT(ADDRESS($K408,38))&lt;&gt;"UL"),INDIRECT(ADDRESS($K408,COLUMN()-12)),0),0), IF($L408&gt;0,IF(AND(INDIRECT(ADDRESS($L408,44))=0,INDIRECT(ADDRESS($L408,38))&lt;&gt;"UL"),INDIRECT(ADDRESS($L408,COLUMN()-12)),0),0), IF($M408&gt;0,IF(AND(INDIRECT(ADDRESS($M408,44))=0,INDIRECT(ADDRESS($M408,38))&lt;&gt;"UL"),INDIRECT(ADDRESS($M408,COLUMN()-12)),0),0))</f>
        <v>0.5</v>
      </c>
      <c r="BI408" s="57" cm="1">
        <f t="array" aca="1" ref="BI408" ca="1">SUM(IF($C408&gt;0,IF(AND(INDIRECT(ADDRESS($C408,44))=0,INDIRECT(ADDRESS($C408,38))&lt;&gt;"UL"),INDIRECT(ADDRESS($C408,COLUMN()-12)),0),0), IF($D408&gt;0,IF(AND(INDIRECT(ADDRESS($D408,44))=0,INDIRECT(ADDRESS($D408,38))&lt;&gt;"UL"),INDIRECT(ADDRESS($D408,COLUMN()-12)),0),0), IF($E408&gt;0,IF(AND(INDIRECT(ADDRESS($E408,44))=0,INDIRECT(ADDRESS($E408,38))&lt;&gt;"UL"),INDIRECT(ADDRESS($E408,COLUMN()-12)),0),0), IF($F408&gt;0,IF(AND(INDIRECT(ADDRESS($F408,44))=0,INDIRECT(ADDRESS($F408,38))&lt;&gt;"UL"),INDIRECT(ADDRESS($F408,COLUMN()-12)),0),0), IF($G408&gt;0,IF(AND(INDIRECT(ADDRESS($G408,44))=0,INDIRECT(ADDRESS($G408,38))&lt;&gt;"UL"),INDIRECT(ADDRESS($G408,COLUMN()-12)),0),0), IF($H408&gt;0,IF(AND(INDIRECT(ADDRESS($H408,44))=0,INDIRECT(ADDRESS($H408,38))&lt;&gt;"UL"),INDIRECT(ADDRESS($H408,COLUMN()-12)),0),0), IF($I408&gt;0,IF(AND(INDIRECT(ADDRESS($I408,44))=0,INDIRECT(ADDRESS($I408,38))&lt;&gt;"UL"),INDIRECT(ADDRESS($I408,COLUMN()-12)),0),0), IF($J408&gt;0,IF(AND(INDIRECT(ADDRESS($J408,44))=0,INDIRECT(ADDRESS($J408,38))&lt;&gt;"UL"),INDIRECT(ADDRESS($J408,COLUMN()-12)),0),0), IF($K408&gt;0,IF(AND(INDIRECT(ADDRESS($K408,44))=0,INDIRECT(ADDRESS($K408,38))&lt;&gt;"UL"),INDIRECT(ADDRESS($K408,COLUMN()-12)),0),0), IF($L408&gt;0,IF(AND(INDIRECT(ADDRESS($L408,44))=0,INDIRECT(ADDRESS($L408,38))&lt;&gt;"UL"),INDIRECT(ADDRESS($L408,COLUMN()-12)),0),0), IF($M408&gt;0,IF(AND(INDIRECT(ADDRESS($M408,44))=0,INDIRECT(ADDRESS($M408,38))&lt;&gt;"UL"),INDIRECT(ADDRESS($M408,COLUMN()-12)),0),0))</f>
        <v>0.33333333333333331</v>
      </c>
      <c r="BJ408" s="57" cm="1">
        <f t="array" aca="1" ref="BJ408" ca="1">SUM(IF($C408&gt;0,IF(AND(INDIRECT(ADDRESS($C408,44))=0,INDIRECT(ADDRESS($C408,38))&lt;&gt;"UL"),INDIRECT(ADDRESS($C408,COLUMN()-12)),0),0), IF($D408&gt;0,IF(AND(INDIRECT(ADDRESS($D408,44))=0,INDIRECT(ADDRESS($D408,38))&lt;&gt;"UL"),INDIRECT(ADDRESS($D408,COLUMN()-12)),0),0), IF($E408&gt;0,IF(AND(INDIRECT(ADDRESS($E408,44))=0,INDIRECT(ADDRESS($E408,38))&lt;&gt;"UL"),INDIRECT(ADDRESS($E408,COLUMN()-12)),0),0), IF($F408&gt;0,IF(AND(INDIRECT(ADDRESS($F408,44))=0,INDIRECT(ADDRESS($F408,38))&lt;&gt;"UL"),INDIRECT(ADDRESS($F408,COLUMN()-12)),0),0), IF($G408&gt;0,IF(AND(INDIRECT(ADDRESS($G408,44))=0,INDIRECT(ADDRESS($G408,38))&lt;&gt;"UL"),INDIRECT(ADDRESS($G408,COLUMN()-12)),0),0), IF($H408&gt;0,IF(AND(INDIRECT(ADDRESS($H408,44))=0,INDIRECT(ADDRESS($H408,38))&lt;&gt;"UL"),INDIRECT(ADDRESS($H408,COLUMN()-12)),0),0), IF($I408&gt;0,IF(AND(INDIRECT(ADDRESS($I408,44))=0,INDIRECT(ADDRESS($I408,38))&lt;&gt;"UL"),INDIRECT(ADDRESS($I408,COLUMN()-12)),0),0), IF($J408&gt;0,IF(AND(INDIRECT(ADDRESS($J408,44))=0,INDIRECT(ADDRESS($J408,38))&lt;&gt;"UL"),INDIRECT(ADDRESS($J408,COLUMN()-12)),0),0), IF($K408&gt;0,IF(AND(INDIRECT(ADDRESS($K408,44))=0,INDIRECT(ADDRESS($K408,38))&lt;&gt;"UL"),INDIRECT(ADDRESS($K408,COLUMN()-12)),0),0), IF($L408&gt;0,IF(AND(INDIRECT(ADDRESS($L408,44))=0,INDIRECT(ADDRESS($L408,38))&lt;&gt;"UL"),INDIRECT(ADDRESS($L408,COLUMN()-12)),0),0), IF($M408&gt;0,IF(AND(INDIRECT(ADDRESS($M408,44))=0,INDIRECT(ADDRESS($M408,38))&lt;&gt;"UL"),INDIRECT(ADDRESS($M408,COLUMN()-12)),0),0))</f>
        <v>0</v>
      </c>
      <c r="BK408" s="57">
        <f t="shared" ca="1" si="270"/>
        <v>0.33333333333333331</v>
      </c>
      <c r="BL408" s="58">
        <f t="shared" ca="1" si="271"/>
        <v>0.27777777777777773</v>
      </c>
      <c r="BM408" s="57" cm="1">
        <f t="array" aca="1" ref="BM408" ca="1">SUM(IF($C408&gt;0,IF(AND(INDIRECT(ADDRESS($C408,44))=0,INDIRECT(ADDRESS($C408,38))&lt;&gt;"UL"),INDIRECT(ADDRESS($C408,COLUMN()-12)),0),0), IF($D408&gt;0,IF(AND(INDIRECT(ADDRESS($D408,44))=0,INDIRECT(ADDRESS($D408,38))&lt;&gt;"UL"),INDIRECT(ADDRESS($D408,COLUMN()-12)),0),0), IF($E408&gt;0,IF(AND(INDIRECT(ADDRESS($E408,44))=0,INDIRECT(ADDRESS($E408,38))&lt;&gt;"UL"),INDIRECT(ADDRESS($E408,COLUMN()-12)),0),0), IF($F408&gt;0,IF(AND(INDIRECT(ADDRESS($F408,44))=0,INDIRECT(ADDRESS($F408,38))&lt;&gt;"UL"),INDIRECT(ADDRESS($F408,COLUMN()-12)),0),0), IF($G408&gt;0,IF(AND(INDIRECT(ADDRESS($G408,44))=0,INDIRECT(ADDRESS($G408,38))&lt;&gt;"UL"),INDIRECT(ADDRESS($G408,COLUMN()-12)),0),0), IF($H408&gt;0,IF(AND(INDIRECT(ADDRESS($H408,44))=0,INDIRECT(ADDRESS($H408,38))&lt;&gt;"UL"),INDIRECT(ADDRESS($H408,COLUMN()-12)),0),0), IF($I408&gt;0,IF(AND(INDIRECT(ADDRESS($I408,44))=0,INDIRECT(ADDRESS($I408,38))&lt;&gt;"UL"),INDIRECT(ADDRESS($I408,COLUMN()-12)),0),0), IF($J408&gt;0,IF(AND(INDIRECT(ADDRESS($J408,44))=0,INDIRECT(ADDRESS($J408,38))&lt;&gt;"UL"),INDIRECT(ADDRESS($J408,COLUMN()-12)),0),0), IF($K408&gt;0,IF(AND(INDIRECT(ADDRESS($K408,44))=0,INDIRECT(ADDRESS($K408,38))&lt;&gt;"UL"),INDIRECT(ADDRESS($K408,COLUMN()-11)),0),0), IF($L408&gt;0,IF(AND(INDIRECT(ADDRESS($L408,44))=0,INDIRECT(ADDRESS($L408,38))&lt;&gt;"UL"),INDIRECT(ADDRESS($L408,COLUMN()-11)),0),0), IF($M408&gt;0,IF(AND(INDIRECT(ADDRESS($M408,44))=0,INDIRECT(ADDRESS($M408,38))&lt;&gt;"UL"),INDIRECT(ADDRESS($M408,COLUMN()-11)),0),0))</f>
        <v>8.8888888888888878E-2</v>
      </c>
      <c r="BN408" s="57" cm="1">
        <f t="array" aca="1" ref="BN408" ca="1">SUM(IF($C408&gt;0,IF(AND(INDIRECT(ADDRESS($C408,44))=0,INDIRECT(ADDRESS($C408,38))&lt;&gt;"UL"),INDIRECT(ADDRESS($C408,COLUMN()-12)),0),0), IF($D408&gt;0,IF(AND(INDIRECT(ADDRESS($D408,44))=0,INDIRECT(ADDRESS($D408,38))&lt;&gt;"UL"),INDIRECT(ADDRESS($D408,COLUMN()-12)),0),0), IF($E408&gt;0,IF(AND(INDIRECT(ADDRESS($E408,44))=0,INDIRECT(ADDRESS($E408,38))&lt;&gt;"UL"),INDIRECT(ADDRESS($E408,COLUMN()-12)),0),0), IF($F408&gt;0,IF(AND(INDIRECT(ADDRESS($F408,44))=0,INDIRECT(ADDRESS($F408,38))&lt;&gt;"UL"),INDIRECT(ADDRESS($F408,COLUMN()-12)),0),0), IF($G408&gt;0,IF(AND(INDIRECT(ADDRESS($G408,44))=0,INDIRECT(ADDRESS($G408,38))&lt;&gt;"UL"),INDIRECT(ADDRESS($G408,COLUMN()-12)),0),0), IF($H408&gt;0,IF(AND(INDIRECT(ADDRESS($H408,44))=0,INDIRECT(ADDRESS($H408,38))&lt;&gt;"UL"),INDIRECT(ADDRESS($H408,COLUMN()-12)),0),0), IF($I408&gt;0,IF(AND(INDIRECT(ADDRESS($I408,44))=0,INDIRECT(ADDRESS($I408,38))&lt;&gt;"UL"),INDIRECT(ADDRESS($I408,COLUMN()-12)),0),0), IF($J408&gt;0,IF(AND(INDIRECT(ADDRESS($J408,44))=0,INDIRECT(ADDRESS($J408,38))&lt;&gt;"UL"),INDIRECT(ADDRESS($J408,COLUMN()-12)),0),0), IF($K408&gt;0,IF(AND(INDIRECT(ADDRESS($K408,44))=0,INDIRECT(ADDRESS($K408,38))&lt;&gt;"UL"),INDIRECT(ADDRESS($K408,COLUMN()-11)),0),0), IF($L408&gt;0,IF(AND(INDIRECT(ADDRESS($L408,44))=0,INDIRECT(ADDRESS($L408,38))&lt;&gt;"UL"),INDIRECT(ADDRESS($L408,COLUMN()-11)),0),0), IF($M408&gt;0,IF(AND(INDIRECT(ADDRESS($M408,44))=0,INDIRECT(ADDRESS($M408,38))&lt;&gt;"UL"),INDIRECT(ADDRESS($M408,COLUMN()-11)),0),0))</f>
        <v>0.13333333333333333</v>
      </c>
      <c r="BO408" s="57" cm="1">
        <f t="array" aca="1" ref="BO408" ca="1">SUM(IF($C408&gt;0,IF(AND(INDIRECT(ADDRESS($C408,44))=0,INDIRECT(ADDRESS($C408,38))&lt;&gt;"UL"),INDIRECT(ADDRESS($C408,COLUMN()-12)),0),0), IF($D408&gt;0,IF(AND(INDIRECT(ADDRESS($D408,44))=0,INDIRECT(ADDRESS($D408,38))&lt;&gt;"UL"),INDIRECT(ADDRESS($D408,COLUMN()-12)),0),0), IF($E408&gt;0,IF(AND(INDIRECT(ADDRESS($E408,44))=0,INDIRECT(ADDRESS($E408,38))&lt;&gt;"UL"),INDIRECT(ADDRESS($E408,COLUMN()-12)),0),0), IF($F408&gt;0,IF(AND(INDIRECT(ADDRESS($F408,44))=0,INDIRECT(ADDRESS($F408,38))&lt;&gt;"UL"),INDIRECT(ADDRESS($F408,COLUMN()-12)),0),0), IF($G408&gt;0,IF(AND(INDIRECT(ADDRESS($G408,44))=0,INDIRECT(ADDRESS($G408,38))&lt;&gt;"UL"),INDIRECT(ADDRESS($G408,COLUMN()-12)),0),0), IF($H408&gt;0,IF(AND(INDIRECT(ADDRESS($H408,44))=0,INDIRECT(ADDRESS($H408,38))&lt;&gt;"UL"),INDIRECT(ADDRESS($H408,COLUMN()-12)),0),0), IF($I408&gt;0,IF(AND(INDIRECT(ADDRESS($I408,44))=0,INDIRECT(ADDRESS($I408,38))&lt;&gt;"UL"),INDIRECT(ADDRESS($I408,COLUMN()-12)),0),0), IF($J408&gt;0,IF(AND(INDIRECT(ADDRESS($J408,44))=0,INDIRECT(ADDRESS($J408,38))&lt;&gt;"UL"),INDIRECT(ADDRESS($J408,COLUMN()-12)),0),0), IF($K408&gt;0,IF(AND(INDIRECT(ADDRESS($K408,44))=0,INDIRECT(ADDRESS($K408,38))&lt;&gt;"UL"),INDIRECT(ADDRESS($K408,COLUMN()-11)),0),0), IF($L408&gt;0,IF(AND(INDIRECT(ADDRESS($L408,44))=0,INDIRECT(ADDRESS($L408,38))&lt;&gt;"UL"),INDIRECT(ADDRESS($L408,COLUMN()-11)),0),0), IF($M408&gt;0,IF(AND(INDIRECT(ADDRESS($M408,44))=0,INDIRECT(ADDRESS($M408,38))&lt;&gt;"UL"),INDIRECT(ADDRESS($M408,COLUMN()-11)),0),0))</f>
        <v>6.6666666666666666E-2</v>
      </c>
      <c r="BP408" s="57" cm="1">
        <f t="array" aca="1" ref="BP408" ca="1">SUM(IF($C408&gt;0,IF(AND(INDIRECT(ADDRESS($C408,44))=0,INDIRECT(ADDRESS($C408,38))&lt;&gt;"UL"),INDIRECT(ADDRESS($C408,COLUMN()-12)),0),0), IF($D408&gt;0,IF(AND(INDIRECT(ADDRESS($D408,44))=0,INDIRECT(ADDRESS($D408,38))&lt;&gt;"UL"),INDIRECT(ADDRESS($D408,COLUMN()-12)),0),0), IF($E408&gt;0,IF(AND(INDIRECT(ADDRESS($E408,44))=0,INDIRECT(ADDRESS($E408,38))&lt;&gt;"UL"),INDIRECT(ADDRESS($E408,COLUMN()-12)),0),0), IF($F408&gt;0,IF(AND(INDIRECT(ADDRESS($F408,44))=0,INDIRECT(ADDRESS($F408,38))&lt;&gt;"UL"),INDIRECT(ADDRESS($F408,COLUMN()-12)),0),0), IF($G408&gt;0,IF(AND(INDIRECT(ADDRESS($G408,44))=0,INDIRECT(ADDRESS($G408,38))&lt;&gt;"UL"),INDIRECT(ADDRESS($G408,COLUMN()-12)),0),0), IF($H408&gt;0,IF(AND(INDIRECT(ADDRESS($H408,44))=0,INDIRECT(ADDRESS($H408,38))&lt;&gt;"UL"),INDIRECT(ADDRESS($H408,COLUMN()-12)),0),0), IF($I408&gt;0,IF(AND(INDIRECT(ADDRESS($I408,44))=0,INDIRECT(ADDRESS($I408,38))&lt;&gt;"UL"),INDIRECT(ADDRESS($I408,COLUMN()-12)),0),0), IF($J408&gt;0,IF(AND(INDIRECT(ADDRESS($J408,44))=0,INDIRECT(ADDRESS($J408,38))&lt;&gt;"UL"),INDIRECT(ADDRESS($J408,COLUMN()-12)),0),0), IF($K408&gt;0,IF(AND(INDIRECT(ADDRESS($K408,44))=0,INDIRECT(ADDRESS($K408,38))&lt;&gt;"UL"),INDIRECT(ADDRESS($K408,COLUMN()-11)),0),0), IF($L408&gt;0,IF(AND(INDIRECT(ADDRESS($L408,44))=0,INDIRECT(ADDRESS($L408,38))&lt;&gt;"UL"),INDIRECT(ADDRESS($L408,COLUMN()-11)),0),0), IF($M408&gt;0,IF(AND(INDIRECT(ADDRESS($M408,44))=0,INDIRECT(ADDRESS($M408,38))&lt;&gt;"UL"),INDIRECT(ADDRESS($M408,COLUMN()-11)),0),0))</f>
        <v>0.15555555555555553</v>
      </c>
      <c r="BQ408" s="57">
        <f t="shared" ca="1" si="272"/>
        <v>6.6666666666666666E-2</v>
      </c>
      <c r="BR408" s="161">
        <f t="shared" ca="1" si="273"/>
        <v>91.555375650205761</v>
      </c>
      <c r="BS408" s="59"/>
      <c r="BT408" s="56">
        <f t="shared" ca="1" si="274"/>
        <v>7.5742829601853856</v>
      </c>
      <c r="BU408" s="63">
        <f t="shared" ca="1" si="275"/>
        <v>0.19421238359449708</v>
      </c>
      <c r="BV408" s="57" t="s">
        <v>34</v>
      </c>
      <c r="BW408" s="57" cm="1">
        <f t="array" aca="1" ref="BW408" ca="1">SUM(IF($C408&gt;0,IF(AND(INDIRECT(ADDRESS($C408,44))=0,INDIRECT(ADDRESS($C408,38))="UL",ISERROR(SEARCH("Rear",INDIRECT(ADDRESS($C408,33)))),ISERROR(SEARCH("Side",INDIRECT(ADDRESS($C408,33))))),INDIRECT(ADDRESS($C408,COLUMN())),0),0),IF($D408&gt;0,IF(AND(INDIRECT(ADDRESS($D408,44))=0,INDIRECT(ADDRESS($D408,38))="UL",ISERROR(SEARCH("Rear",INDIRECT(ADDRESS($D408,33)))),ISERROR(SEARCH("Side",INDIRECT(ADDRESS($D408,33))))),INDIRECT(ADDRESS($D408,COLUMN())),0),0),IF($E408&gt;0,IF(AND(INDIRECT(ADDRESS($E408,44))=0,INDIRECT(ADDRESS($E408,38))="UL",ISERROR(SEARCH("Rear",INDIRECT(ADDRESS($E408,33)))),ISERROR(SEARCH("Side",INDIRECT(ADDRESS($E408,33))))),INDIRECT(ADDRESS($E408,COLUMN())),0),0),IF($F408&gt;0,IF(AND(INDIRECT(ADDRESS($F408,44))=0,INDIRECT(ADDRESS($F408,38))="UL",ISERROR(SEARCH("Rear",INDIRECT(ADDRESS($F408,33)))),ISERROR(SEARCH("Side",INDIRECT(ADDRESS($F408,33))))),INDIRECT(ADDRESS($F408,COLUMN())),0),0),IF($G408&gt;0,IF(AND(INDIRECT(ADDRESS($G408,44))=0,INDIRECT(ADDRESS($G408,38))="UL",ISERROR(SEARCH("Rear",INDIRECT(ADDRESS($G408,33)))),ISERROR(SEARCH("Side",INDIRECT(ADDRESS($G408,33))))),INDIRECT(ADDRESS($G408,COLUMN())),0),0),IF($H408&gt;0,IF(AND(INDIRECT(ADDRESS($H408,44))=0,INDIRECT(ADDRESS($H408,38))="UL",ISERROR(SEARCH("Rear",INDIRECT(ADDRESS($H408,33)))),ISERROR(SEARCH("Side",INDIRECT(ADDRESS($H408,33))))),INDIRECT(ADDRESS($H408,COLUMN())),0),0),IF($I408&gt;0,IF(AND(INDIRECT(ADDRESS($I408,44))=0,INDIRECT(ADDRESS($I408,38))="UL",ISERROR(SEARCH("Rear",INDIRECT(ADDRESS($I408,33)))),ISERROR(SEARCH("Side",INDIRECT(ADDRESS($I408,33))))),INDIRECT(ADDRESS($I408,COLUMN())),0),0),IF($J408&gt;0,IF(AND(INDIRECT(ADDRESS($J408,44))=0,INDIRECT(ADDRESS($J408,38))="UL",ISERROR(SEARCH("Rear",INDIRECT(ADDRESS($J408,33)))),ISERROR(SEARCH("Side",INDIRECT(ADDRESS($J408,33))))),INDIRECT(ADDRESS($J408,COLUMN())),0),0),IF($K408&gt;0,IF(AND(INDIRECT(ADDRESS($K408,44))=0,INDIRECT(ADDRESS($K408,38))="UL",ISERROR(SEARCH("Rear",INDIRECT(ADDRESS($K408,33)))),ISERROR(SEARCH("Side",INDIRECT(ADDRESS($K408,33))))),INDIRECT(ADDRESS($K408,COLUMN())),0),0),IF($L408&gt;0,IF(AND(INDIRECT(ADDRESS($L408,44))=0,INDIRECT(ADDRESS($L408,38))="UL",ISERROR(SEARCH("Rear",INDIRECT(ADDRESS($L408,33)))),ISERROR(SEARCH("Side",INDIRECT(ADDRESS($L408,33))))),INDIRECT(ADDRESS($L408,COLUMN())),0),0),IF($M408&gt;0,IF(AND(INDIRECT(ADDRESS($M408,44))=0,INDIRECT(ADDRESS($M408,38))="UL",ISERROR(SEARCH("Rear",INDIRECT(ADDRESS($M408,33)))),ISERROR(SEARCH("Side",INDIRECT(ADDRESS($M408,33))))),INDIRECT(ADDRESS($M408,COLUMN())),0),0))</f>
        <v>0.77777777777777768</v>
      </c>
      <c r="BX408" s="57">
        <f t="shared" ca="1" si="276"/>
        <v>0.77777777777777768</v>
      </c>
      <c r="BY408" s="57" cm="1">
        <f t="array" aca="1" ref="BY408" ca="1">SUM(IF($C408&gt;0,IF(AND(INDIRECT(ADDRESS($C408,44))=0,INDIRECT(ADDRESS($C408,38))="UL"),INDIRECT(ADDRESS($C408,COLUMN())),0),0),IF($D408&gt;0,IF(AND(INDIRECT(ADDRESS($D408,44))=0,INDIRECT(ADDRESS($D408,38))="UL"),INDIRECT(ADDRESS($D408,COLUMN())),0),0),IF($E408&gt;0,IF(AND(INDIRECT(ADDRESS($E408,44))=0,INDIRECT(ADDRESS($E408,38))="UL"),INDIRECT(ADDRESS($E408,COLUMN())),0),0),IF($F408&gt;0,IF(AND(INDIRECT(ADDRESS($F408,44))=0,INDIRECT(ADDRESS($F408,38))="UL"),INDIRECT(ADDRESS($F408,COLUMN())),0),0),IF($G408&gt;0,IF(AND(INDIRECT(ADDRESS($G408,44))=0,INDIRECT(ADDRESS($G408,38))="UL"),INDIRECT(ADDRESS($G408,COLUMN())),0),0),IF($H408&gt;0,IF(AND(INDIRECT(ADDRESS($H408,44))=0,INDIRECT(ADDRESS($H408,38))="UL"),INDIRECT(ADDRESS($H408,COLUMN())),0),0),IF($I408&gt;0,IF(AND(INDIRECT(ADDRESS($I408,44))=0,INDIRECT(ADDRESS($I408,38))="UL"),INDIRECT(ADDRESS($I408,COLUMN())),0),0),IF($J408&gt;0,IF(AND(INDIRECT(ADDRESS($J408,44))=0,INDIRECT(ADDRESS($J408,38))="UL"),INDIRECT(ADDRESS($J408,COLUMN())),0),0),IF($K408&gt;0,IF(AND(INDIRECT(ADDRESS($K408,44))=0,INDIRECT(ADDRESS($K408,38))="UL"),INDIRECT(ADDRESS($K408,COLUMN())),0),0),IF($L408&gt;0,IF(AND(INDIRECT(ADDRESS($L408,44))=0,INDIRECT(ADDRESS($L408,38))="UL"),INDIRECT(ADDRESS($L408,COLUMN())),0),0),IF($M408&gt;0,IF(AND(INDIRECT(ADDRESS($M408,44))=0,INDIRECT(ADDRESS($M408,38))="UL"),INDIRECT(ADDRESS($M408,COLUMN())),0),0))</f>
        <v>0.25925925925925924</v>
      </c>
      <c r="BZ408" s="57" cm="1">
        <f t="array" aca="1" ref="BZ408" ca="1">SUM(IF($C408&gt;0,IF(AND(INDIRECT(ADDRESS($C408,44))=0,INDIRECT(ADDRESS($C408,38))="UL"),INDIRECT(ADDRESS($C408,COLUMN())),0),0),IF($D408&gt;0,IF(AND(INDIRECT(ADDRESS($D408,44))=0,INDIRECT(ADDRESS($D408,38))="UL"),INDIRECT(ADDRESS($D408,COLUMN())),0),0),IF($E408&gt;0,IF(AND(INDIRECT(ADDRESS($E408,44))=0,INDIRECT(ADDRESS($E408,38))="UL"),INDIRECT(ADDRESS($E408,COLUMN())),0),0),IF($F408&gt;0,IF(AND(INDIRECT(ADDRESS($F408,44))=0,INDIRECT(ADDRESS($F408,38))="UL"),INDIRECT(ADDRESS($F408,COLUMN())),0),0),IF($G408&gt;0,IF(AND(INDIRECT(ADDRESS($G408,44))=0,INDIRECT(ADDRESS($G408,38))="UL"),INDIRECT(ADDRESS($G408,COLUMN())),0),0),IF($H408&gt;0,IF(AND(INDIRECT(ADDRESS($H408,44))=0,INDIRECT(ADDRESS($H408,38))="UL"),INDIRECT(ADDRESS($H408,COLUMN())),0),0),IF($I408&gt;0,IF(AND(INDIRECT(ADDRESS($I408,44))=0,INDIRECT(ADDRESS($I408,38))="UL"),INDIRECT(ADDRESS($I408,COLUMN())),0),0),IF($J408&gt;0,IF(AND(INDIRECT(ADDRESS($J408,44))=0,INDIRECT(ADDRESS($J408,38))="UL"),INDIRECT(ADDRESS($J408,COLUMN())),0),0),IF($K408&gt;0,IF(AND(INDIRECT(ADDRESS($K408,44))=0,INDIRECT(ADDRESS($K408,38))="UL"),INDIRECT(ADDRESS($K408,COLUMN())),0),0),IF($L408&gt;0,IF(AND(INDIRECT(ADDRESS($L408,44))=0,INDIRECT(ADDRESS($L408,38))="UL"),INDIRECT(ADDRESS($L408,COLUMN())),0),0),IF($M408&gt;0,IF(AND(INDIRECT(ADDRESS($M408,44))=0,INDIRECT(ADDRESS($M408,38))="UL"),INDIRECT(ADDRESS($M408,COLUMN())),0),0))</f>
        <v>0.37037037037037035</v>
      </c>
      <c r="CA408" s="57">
        <f t="shared" ca="1" si="277"/>
        <v>0.37037037037037035</v>
      </c>
      <c r="CB408" s="57" cm="1">
        <f t="array" aca="1" ref="CB408" ca="1">SUM(IF($C408&gt;0,IF(AND(INDIRECT(ADDRESS($C408,44))=0,INDIRECT(ADDRESS($C408,38))&lt;&gt;"UL"),INDIRECT(ADDRESS($C408,COLUMN())),0),0),IF($D408&gt;0,IF(AND(INDIRECT(ADDRESS($D408,44))=0,INDIRECT(ADDRESS($D408,38))&lt;&gt;"UL"),INDIRECT(ADDRESS($D408,COLUMN())),0),0),IF($E408&gt;0,IF(AND(INDIRECT(ADDRESS($E408,44))=0,INDIRECT(ADDRESS($E408,38))&lt;&gt;"UL"),INDIRECT(ADDRESS($E408,COLUMN())),0),0),IF($F408&gt;0,IF(AND(INDIRECT(ADDRESS($F408,44))=0,INDIRECT(ADDRESS($F408,38))&lt;&gt;"UL"),INDIRECT(ADDRESS($F408,COLUMN())),0),0),IF($G408&gt;0,IF(AND(INDIRECT(ADDRESS($G408,44))=0,INDIRECT(ADDRESS($G408,38))&lt;&gt;"UL"),INDIRECT(ADDRESS($G408,COLUMN())),0),0),IF($H408&gt;0,IF(AND(INDIRECT(ADDRESS($H408,44))=0,INDIRECT(ADDRESS($H408,38))&lt;&gt;"UL"),INDIRECT(ADDRESS($H408,COLUMN())),0),0),IF($I408&gt;0,IF(AND(INDIRECT(ADDRESS($I408,44))=0,INDIRECT(ADDRESS($I408,38))&lt;&gt;"UL"),INDIRECT(ADDRESS($I408,COLUMN())),0),0),IF($J408&gt;0,IF(AND(INDIRECT(ADDRESS($J408,44))=0,INDIRECT(ADDRESS($J408,38))&lt;&gt;"UL"),INDIRECT(ADDRESS($J408,COLUMN())),0),0),IF($K408&gt;0,IF(AND(INDIRECT(ADDRESS($K408,44))=0,INDIRECT(ADDRESS($K408,38))&lt;&gt;"UL"),INDIRECT(ADDRESS($K408,COLUMN())),0),0),IF($L408&gt;0,IF(AND(INDIRECT(ADDRESS($L408,44))=0,INDIRECT(ADDRESS($L408,38))&lt;&gt;"UL"),INDIRECT(ADDRESS($L408,COLUMN())),0),0),IF($M408&gt;0,IF(AND(INDIRECT(ADDRESS($M408,44))=0,INDIRECT(ADDRESS($M408,38))&lt;&gt;"UL"),INDIRECT(ADDRESS($M408,COLUMN())),0),0))</f>
        <v>0</v>
      </c>
      <c r="CC408" s="57">
        <f t="shared" ca="1" si="278"/>
        <v>0</v>
      </c>
      <c r="CD408" s="57" cm="1">
        <f t="array" aca="1" ref="CD408" ca="1">SUM(IF($C408&gt;0,IF(AND(INDIRECT(ADDRESS($C408,44))=0,INDIRECT(ADDRESS($C408,38))&lt;&gt;"UL"),INDIRECT(ADDRESS($C408,COLUMN())),0),0),IF($D408&gt;0,IF(AND(INDIRECT(ADDRESS($D408,44))=0,INDIRECT(ADDRESS($D408,38))&lt;&gt;"UL"),INDIRECT(ADDRESS($D408,COLUMN())),0),0),IF($E408&gt;0,IF(AND(INDIRECT(ADDRESS($E408,44))=0,INDIRECT(ADDRESS($E408,38))&lt;&gt;"UL"),INDIRECT(ADDRESS($E408,COLUMN())),0),0),IF($F408&gt;0,IF(AND(INDIRECT(ADDRESS($F408,44))=0,INDIRECT(ADDRESS($F408,38))&lt;&gt;"UL"),INDIRECT(ADDRESS($F408,COLUMN())),0),0),IF($G408&gt;0,IF(AND(INDIRECT(ADDRESS($G408,44))=0,INDIRECT(ADDRESS($G408,38))&lt;&gt;"UL"),INDIRECT(ADDRESS($G408,COLUMN())),0),0),IF($H408&gt;0,IF(AND(INDIRECT(ADDRESS($H408,44))=0,INDIRECT(ADDRESS($H408,38))&lt;&gt;"UL"),INDIRECT(ADDRESS($H408,COLUMN())),0),0),IF($I408&gt;0,IF(AND(INDIRECT(ADDRESS($I408,44))=0,INDIRECT(ADDRESS($I408,38))&lt;&gt;"UL"),INDIRECT(ADDRESS($I408,COLUMN())),0),0),IF($J408&gt;0,IF(AND(INDIRECT(ADDRESS($J408,44))=0,INDIRECT(ADDRESS($J408,38))&lt;&gt;"UL"),INDIRECT(ADDRESS($J408,COLUMN())),0),0),IF($K408&gt;0,IF(AND(INDIRECT(ADDRESS($K408,44))=0,INDIRECT(ADDRESS($K408,38))&lt;&gt;"UL"),INDIRECT(ADDRESS($K408,COLUMN())),0),0),IF($L408&gt;0,IF(AND(INDIRECT(ADDRESS($L408,44))=0,INDIRECT(ADDRESS($L408,38))&lt;&gt;"UL"),INDIRECT(ADDRESS($L408,COLUMN())),0),0),IF($M408&gt;0,IF(AND(INDIRECT(ADDRESS($M408,44))=0,INDIRECT(ADDRESS($M408,38))&lt;&gt;"UL"),INDIRECT(ADDRESS($M408,COLUMN())),0),0))</f>
        <v>0</v>
      </c>
      <c r="CE408" s="57" cm="1">
        <f t="array" aca="1" ref="CE408" ca="1">SUM(IF($C408&gt;0,IF(AND(INDIRECT(ADDRESS($C408,44))=0,INDIRECT(ADDRESS($C408,38))&lt;&gt;"UL"),INDIRECT(ADDRESS($C408,COLUMN())),0),0),IF($D408&gt;0,IF(AND(INDIRECT(ADDRESS($D408,44))=0,INDIRECT(ADDRESS($D408,38))&lt;&gt;"UL"),INDIRECT(ADDRESS($D408,COLUMN())),0),0),IF($E408&gt;0,IF(AND(INDIRECT(ADDRESS($E408,44))=0,INDIRECT(ADDRESS($E408,38))&lt;&gt;"UL"),INDIRECT(ADDRESS($E408,COLUMN())),0),0),IF($F408&gt;0,IF(AND(INDIRECT(ADDRESS($F408,44))=0,INDIRECT(ADDRESS($F408,38))&lt;&gt;"UL"),INDIRECT(ADDRESS($F408,COLUMN())),0),0),IF($G408&gt;0,IF(AND(INDIRECT(ADDRESS($G408,44))=0,INDIRECT(ADDRESS($G408,38))&lt;&gt;"UL"),INDIRECT(ADDRESS($G408,COLUMN())),0),0),IF($H408&gt;0,IF(AND(INDIRECT(ADDRESS($H408,44))=0,INDIRECT(ADDRESS($H408,38))&lt;&gt;"UL"),INDIRECT(ADDRESS($H408,COLUMN())),0),0),IF($I408&gt;0,IF(AND(INDIRECT(ADDRESS($I408,44))=0,INDIRECT(ADDRESS($I408,38))&lt;&gt;"UL"),INDIRECT(ADDRESS($I408,COLUMN())),0),0),IF($J408&gt;0,IF(AND(INDIRECT(ADDRESS($J408,44))=0,INDIRECT(ADDRESS($J408,38))&lt;&gt;"UL"),INDIRECT(ADDRESS($J408,COLUMN())),0),0),IF($K408&gt;0,IF(AND(INDIRECT(ADDRESS($K408,44))=0,INDIRECT(ADDRESS($K408,38))&lt;&gt;"UL"),INDIRECT(ADDRESS($K408,COLUMN())),0),0),IF($L408&gt;0,IF(AND(INDIRECT(ADDRESS($L408,44))=0,INDIRECT(ADDRESS($L408,38))&lt;&gt;"UL"),INDIRECT(ADDRESS($L408,COLUMN())),0),0),IF($M408&gt;0,IF(AND(INDIRECT(ADDRESS($M408,44))=0,INDIRECT(ADDRESS($M408,38))&lt;&gt;"UL"),INDIRECT(ADDRESS($M408,COLUMN())),0),0))</f>
        <v>0</v>
      </c>
      <c r="CF408" s="57">
        <f t="shared" ca="1" si="279"/>
        <v>0</v>
      </c>
      <c r="CG408" s="57">
        <f t="shared" ca="1" si="280"/>
        <v>3.8541603459692335</v>
      </c>
      <c r="CH408" s="57">
        <f t="shared" ca="1" si="281"/>
        <v>9.8824624255621371E-2</v>
      </c>
      <c r="CI408" s="19">
        <f t="shared" ca="1" si="282"/>
        <v>36.76083927677859</v>
      </c>
      <c r="CJ408" s="19"/>
      <c r="CK408" s="57" cm="1">
        <f t="array" aca="1" ref="CK408" ca="1">IF(AU408="S", SUM(IF($C408&gt;0,IF(INDIRECT(ADDRESS($C408,43))&lt;&gt;1,INDIRECT(ADDRESS($C408,48)),0),0), IF($D408&gt;0,IF(INDIRECT(ADDRESS($D408,43))&lt;&gt;1,INDIRECT(ADDRESS($D408,48)),0),0), IF($E408&gt;0,IF(INDIRECT(ADDRESS($E408,43))&lt;&gt;1,INDIRECT(ADDRESS($E408,48)),0),0), IF($F408&gt;0,IF(INDIRECT(ADDRESS($F408,43))&lt;&gt;1,INDIRECT(ADDRESS($F408,48)),0),0), IF($G408&gt;0,IF(INDIRECT(ADDRESS($G408,43))&lt;&gt;1,INDIRECT(ADDRESS($G408,48)),0),0), IF($H408&gt;0,IF(INDIRECT(ADDRESS($H408,43))&lt;&gt;1,INDIRECT(ADDRESS($H408,48)),0),0), IF($I408&gt;0,IF(INDIRECT(ADDRESS($I408,43))&lt;&gt;1,INDIRECT(ADDRESS($I408,48)),0),0), IF($J408&gt;0,IF(INDIRECT(ADDRESS($J408,43))&lt;&gt;1,INDIRECT(ADDRESS($J408,48)),0),0), IF($K408&gt;0,IF(INDIRECT(ADDRESS($K408,43))&lt;&gt;1,INDIRECT(ADDRESS($K408,48)),0),0), IF($L408&gt;0,IF(INDIRECT(ADDRESS($L408,43))&lt;&gt;1,INDIRECT(ADDRESS($L408,48)),0),0), IF($M408&gt;0,IF(INDIRECT(ADDRESS($M408,43))&lt;&gt;1,INDIRECT(ADDRESS($M408,48)),0),0)), IF(AU408="L",SUM(IF($C408&gt;0,IF(INDIRECT(ADDRESS($C408,43))&lt;&gt;1,INDIRECT(ADDRESS($C408,50)),0),0), IF($D408&gt;0,IF(INDIRECT(ADDRESS($D408,43))&lt;&gt;1,INDIRECT(ADDRESS($D408,50)),0),0), IF($E408&gt;0,IF(INDIRECT(ADDRESS($E408,43))&lt;&gt;1,INDIRECT(ADDRESS($E408,50)),0),0), IF($F408&gt;0,IF(INDIRECT(ADDRESS($F408,43))&lt;&gt;1,INDIRECT(ADDRESS($F408,50)),0),0), IF($G408&gt;0,IF(INDIRECT(ADDRESS($G408,43))&lt;&gt;1,INDIRECT(ADDRESS($G408,50)),0),0), IF($G408&gt;0,IF(INDIRECT(ADDRESS($G408,43))&lt;&gt;1,INDIRECT(ADDRESS($G408,50)),0),0), IF($H408&gt;0,IF(INDIRECT(ADDRESS($H408,43))&lt;&gt;1,INDIRECT(ADDRESS($H408,50)),0),0), IF($I408&gt;0,IF(INDIRECT(ADDRESS($I408,43))&lt;&gt;1,INDIRECT(ADDRESS($I408,50)),0),0), IF($J408&gt;0,IF(INDIRECT(ADDRESS($J408,43))&lt;&gt;1,INDIRECT(ADDRESS($J408,50)),0),0), IF($K408&gt;0,IF(INDIRECT(ADDRESS($K408,43))&lt;&gt;1,INDIRECT(ADDRESS($K408,50)),0),0), IF($L408&gt;0,IF(INDIRECT(ADDRESS($L408,43))&lt;&gt;1,INDIRECT(ADDRESS($L408,50)),0),0), IF($M408&gt;0,IF(INDIRECT(ADDRESS($M408,43))&lt;&gt;1,INDIRECT(ADDRESS($M408,50)),0),0)), SUM(IF($C408&gt;0,IF(INDIRECT(ADDRESS($C408,43))&lt;&gt;1,INDIRECT(ADDRESS($C408,49)),0),0), IF($D408&gt;0,IF(INDIRECT(ADDRESS($D408,43))&lt;&gt;1,INDIRECT(ADDRESS($D408,49)),0),0), IF($E408&gt;0,IF(INDIRECT(ADDRESS($E408,43))&lt;&gt;1,INDIRECT(ADDRESS($E408,49)),0),0), IF($F408&gt;0,IF(INDIRECT(ADDRESS($F408,43))&lt;&gt;1,INDIRECT(ADDRESS($F408,49)),0),0), IF($G408&gt;0,IF(INDIRECT(ADDRESS($G408,43))&lt;&gt;1,INDIRECT(ADDRESS($G408,49)),0),0), IF($G408&gt;0,IF(INDIRECT(ADDRESS($G408,43))&lt;&gt;1,INDIRECT(ADDRESS($G408,49)),0),0), IF($H408&gt;0,IF(INDIRECT(ADDRESS($H408,43))&lt;&gt;1,INDIRECT(ADDRESS($H408,49)),0),0), IF($I408&gt;0,IF(INDIRECT(ADDRESS($I408,43))&lt;&gt;1,INDIRECT(ADDRESS($I408,49)),0),0), IF($J408&gt;0,IF(INDIRECT(ADDRESS($J408,43))&lt;&gt;1,INDIRECT(ADDRESS($J408,49)),0),0), IF($K408&gt;0,IF(INDIRECT(ADDRESS($K408,43))&lt;&gt;1,INDIRECT(ADDRESS($K408,49)),0),0), IF($L408&gt;0,IF(INDIRECT(ADDRESS($L408,43))&lt;&gt;1,INDIRECT(ADDRESS($L408,49)),0),0), IF($M408&gt;0,IF(INDIRECT(ADDRESS($M408,43))&lt;&gt;1,INDIRECT(ADDRESS($M408,49)),0),0))))</f>
        <v>1.6666666666666665</v>
      </c>
      <c r="CL408" s="57" cm="1">
        <f t="array" aca="1" ref="CL408" ca="1">SUM(IF($C408&gt;0,IF(INDIRECT(ADDRESS($C408,44))=1,INDIRECT(ADDRESS($C408,90)),0),0), IF($D408&gt;0,IF(INDIRECT(ADDRESS($D408,44))=1,INDIRECT(ADDRESS($D408,90)),0),0), IF($E408&gt;0,IF(INDIRECT(ADDRESS($E408,44))=1,INDIRECT(ADDRESS($E408,90)),0),0), IF($F408&gt;0,IF(INDIRECT(ADDRESS($F408,44))=1,INDIRECT(ADDRESS($F408,90)),0),0), IF($G408&gt;0,IF(INDIRECT(ADDRESS($G408,44))=1,INDIRECT(ADDRESS($G408,90)),0),0), IF($H408&gt;0,IF(INDIRECT(ADDRESS($H408,44))=1,INDIRECT(ADDRESS($H408,90)),0),0), IF($I408&gt;0,IF(INDIRECT(ADDRESS($I408,44))=1,INDIRECT(ADDRESS($I408,90)),0),0), IF($J408&gt;0,IF(INDIRECT(ADDRESS($J408,44))=1,INDIRECT(ADDRESS($J408,90)),0),0), IF($K408&gt;0,IF(INDIRECT(ADDRESS($K408,44))=1,INDIRECT(ADDRESS($K408,90)),0),0), IF($L408&gt;0,IF(INDIRECT(ADDRESS($L408,44))=1,INDIRECT(ADDRESS($L408,90)),0),0), IF($M408&gt;0,IF(INDIRECT(ADDRESS($M408,44))=1,INDIRECT(ADDRESS($M408,90)),0),0))</f>
        <v>0</v>
      </c>
      <c r="CM408" s="56">
        <f t="shared" ca="1" si="283"/>
        <v>1.4297597035246405</v>
      </c>
      <c r="CN408" s="59"/>
    </row>
    <row r="409" spans="1:93" x14ac:dyDescent="0.25">
      <c r="A409" s="219" t="s">
        <v>657</v>
      </c>
      <c r="B409" s="220">
        <v>381</v>
      </c>
      <c r="C409" s="220">
        <v>385</v>
      </c>
      <c r="D409" s="220"/>
      <c r="E409" s="220"/>
      <c r="F409" s="220"/>
      <c r="G409" s="220"/>
      <c r="H409" s="220"/>
      <c r="I409" s="220"/>
      <c r="J409" s="220"/>
      <c r="K409" s="220"/>
      <c r="L409" s="220"/>
      <c r="M409" s="220"/>
      <c r="N409" s="67">
        <f ca="1">-3+SUM(INDIRECT(ADDRESS(B409,COLUMN())),IF(C409&gt;0,INDIRECT(ADDRESS(C409,COLUMN())),0),IF(D409&gt;0,INDIRECT(ADDRESS(D409,14)),0),IF(E409&gt;0,INDIRECT(ADDRESS(E409,COLUMN())),0),IF(F409&gt;0,INDIRECT(ADDRESS(F409,COLUMN())),0),IF(G409&gt;0,INDIRECT(ADDRESS(G409,COLUMN())),0),IF(H409&gt;0,INDIRECT(ADDRESS(H409,COLUMN())),0),IF(I409&gt;0,INDIRECT(ADDRESS(I409,COLUMN())),0),IF(J409&gt;0,INDIRECT(ADDRESS(J409,COLUMN())),0),IF(K409&gt;0,INDIRECT(ADDRESS(K409,COLUMN())),0),IF(L409&gt;0,INDIRECT(ADDRESS(L409,COLUMN())),0),IF(M409&gt;0,INDIRECT(ADDRESS(M409,COLUMN())),0))</f>
        <v>25</v>
      </c>
      <c r="O409" s="67" t="str" cm="1">
        <f t="array" aca="1" ref="O409" ca="1">INDIRECT(ADDRESS($B409,COLUMN()))</f>
        <v>Fighter</v>
      </c>
      <c r="P409" s="67" cm="1">
        <f t="array" aca="1" ref="P409" ca="1">INDIRECT(ADDRESS($B409,COLUMN()))</f>
        <v>3</v>
      </c>
      <c r="Q409" s="67" cm="1">
        <f t="array" aca="1" ref="Q409" ca="1">INDIRECT(ADDRESS($B409,COLUMN()))</f>
        <v>0</v>
      </c>
      <c r="R409" s="67" cm="1">
        <f t="array" aca="1" ref="R409" ca="1">INDIRECT(ADDRESS($B409,COLUMN()))</f>
        <v>0</v>
      </c>
      <c r="S409" s="67" cm="1">
        <f t="array" aca="1" ref="S409" ca="1">INDIRECT(ADDRESS($B409,COLUMN()))</f>
        <v>4</v>
      </c>
      <c r="T409" s="67" t="str" cm="1">
        <f t="array" aca="1" ref="T409" ca="1">INDIRECT(ADDRESS($B409,COLUMN()))</f>
        <v>1-8</v>
      </c>
      <c r="U409" s="67" cm="1">
        <f t="array" aca="1" ref="U409" ca="1">INDIRECT(ADDRESS($B409,COLUMN()))</f>
        <v>8</v>
      </c>
      <c r="V409" s="67" cm="1">
        <f t="array" aca="1" ref="V409" ca="1">INDIRECT(ADDRESS($B409,COLUMN()))</f>
        <v>0</v>
      </c>
      <c r="W409" s="67" cm="1">
        <f t="array" aca="1" ref="W409" ca="1">INDIRECT(ADDRESS($B409,COLUMN()))</f>
        <v>2</v>
      </c>
      <c r="X409" s="67" cm="1">
        <f t="array" aca="1" ref="X409" ca="1">INDIRECT(ADDRESS($B409,COLUMN()))</f>
        <v>10</v>
      </c>
      <c r="Y409" s="67" cm="1">
        <f t="array" aca="1" ref="Y409" ca="1">INDIRECT(ADDRESS($B409,COLUMN()))</f>
        <v>2</v>
      </c>
      <c r="Z409" s="67" cm="1">
        <f t="array" aca="1" ref="Z409" ca="1">INDIRECT(ADDRESS($B409,COLUMN()))</f>
        <v>5</v>
      </c>
      <c r="AA409" s="67" t="str" cm="1">
        <f t="array" aca="1" ref="AA409" ca="1">INDIRECT(ADDRESS($B409,COLUMN()))</f>
        <v>Jink</v>
      </c>
      <c r="AB409" s="56">
        <f t="shared" ca="1" si="263"/>
        <v>1.1025251979199675</v>
      </c>
      <c r="AC409" s="56">
        <f t="shared" ca="1" si="264"/>
        <v>1.3887814437457853</v>
      </c>
      <c r="AD409" s="56">
        <f t="shared" ca="1" si="265"/>
        <v>3.6229081141194399</v>
      </c>
      <c r="AF409" s="52"/>
      <c r="AG409" s="52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2"/>
      <c r="AU409" s="54" t="s">
        <v>117</v>
      </c>
      <c r="AV409" s="57" cm="1">
        <f t="array" aca="1" ref="AV409" ca="1">SUM(IF($C409&gt;0,IF(AND(INDIRECT(ADDRESS($C409,44))=0,INDIRECT(ADDRESS($C409,38))="UL",ISERROR(SEARCH("Rear",INDIRECT(ADDRESS($C409,33)))),ISERROR(SEARCH("Side",INDIRECT(ADDRESS($C409,33))))),INDIRECT(ADDRESS($C409,COLUMN())),0),0),IF($D409&gt;0,IF(AND(INDIRECT(ADDRESS($D409,44))=0,INDIRECT(ADDRESS($D409,38))="UL",ISERROR(SEARCH("Rear",INDIRECT(ADDRESS($D409,33)))),ISERROR(SEARCH("Side",INDIRECT(ADDRESS($D409,33))))),INDIRECT(ADDRESS($D409,COLUMN())),0),0),IF($E409&gt;0,IF(AND(INDIRECT(ADDRESS($E409,44))=0,INDIRECT(ADDRESS($E409,38))="UL",ISERROR(SEARCH("Rear",INDIRECT(ADDRESS($E409,33)))),ISERROR(SEARCH("Side",INDIRECT(ADDRESS($E409,33))))),INDIRECT(ADDRESS($E409,COLUMN())),0),0),IF($F409&gt;0,IF(AND(INDIRECT(ADDRESS($F409,44))=0,INDIRECT(ADDRESS($F409,38))="UL",ISERROR(SEARCH("Rear",INDIRECT(ADDRESS($F409,33)))),ISERROR(SEARCH("Side",INDIRECT(ADDRESS($F409,33))))),INDIRECT(ADDRESS($F409,COLUMN())),0),0),IF($G409&gt;0,IF(AND(INDIRECT(ADDRESS($G409,44))=0,INDIRECT(ADDRESS($G409,38))="UL",ISERROR(SEARCH("Rear",INDIRECT(ADDRESS($G409,33)))),ISERROR(SEARCH("Side",INDIRECT(ADDRESS($G409,33))))),INDIRECT(ADDRESS($G409,COLUMN())),0),0),IF($H409&gt;0,IF(AND(INDIRECT(ADDRESS($H409,44))=0,INDIRECT(ADDRESS($H409,38))="UL",ISERROR(SEARCH("Rear",INDIRECT(ADDRESS($H409,33)))),ISERROR(SEARCH("Side",INDIRECT(ADDRESS($H409,33))))),INDIRECT(ADDRESS($H409,COLUMN())),0),0),IF($I409&gt;0,IF(AND(INDIRECT(ADDRESS($I409,44))=0,INDIRECT(ADDRESS($I409,38))="UL",ISERROR(SEARCH("Rear",INDIRECT(ADDRESS($I409,33)))),ISERROR(SEARCH("Side",INDIRECT(ADDRESS($I409,33))))),INDIRECT(ADDRESS($I409,COLUMN())),0),0),IF($J409&gt;0,IF(AND(INDIRECT(ADDRESS($J409,44))=0,INDIRECT(ADDRESS($J409,38))="UL",ISERROR(SEARCH("Rear",INDIRECT(ADDRESS($J409,33)))),ISERROR(SEARCH("Side",INDIRECT(ADDRESS($J409,33))))),INDIRECT(ADDRESS($J409,COLUMN())),0),0),IF($K409&gt;0,IF(AND(INDIRECT(ADDRESS($K409,44))=0,INDIRECT(ADDRESS($K409,38))="UL",ISERROR(SEARCH("Rear",INDIRECT(ADDRESS($K409,33)))),ISERROR(SEARCH("Side",INDIRECT(ADDRESS($K409,33))))),INDIRECT(ADDRESS($K409,COLUMN())),0),0),IF($L409&gt;0,IF(AND(INDIRECT(ADDRESS($L409,44))=0,INDIRECT(ADDRESS($L409,38))="UL",ISERROR(SEARCH("Rear",INDIRECT(ADDRESS($L409,33)))),ISERROR(SEARCH("Side",INDIRECT(ADDRESS($L409,33))))),INDIRECT(ADDRESS($L409,COLUMN())),0),0),IF($M409&gt;0,IF(AND(INDIRECT(ADDRESS($M409,44))=0,INDIRECT(ADDRESS($M409,38))="UL",ISERROR(SEARCH("Rear",INDIRECT(ADDRESS($M409,33)))),ISERROR(SEARCH("Side",INDIRECT(ADDRESS($M409,33))))),INDIRECT(ADDRESS($M409,COLUMN())),0),0))</f>
        <v>0.33333333333333331</v>
      </c>
      <c r="AW409" s="57" cm="1">
        <f t="array" aca="1" ref="AW409" ca="1">SUM(IF($C409&gt;0,IF(AND(INDIRECT(ADDRESS($C409,44))=0,INDIRECT(ADDRESS($C409,38))="UL",ISERROR(SEARCH("Rear",INDIRECT(ADDRESS($C409,33)))),ISERROR(SEARCH("Side",INDIRECT(ADDRESS($C409,33))))),INDIRECT(ADDRESS($C409,COLUMN())),0),0),IF($D409&gt;0,IF(AND(INDIRECT(ADDRESS($D409,44))=0,INDIRECT(ADDRESS($D409,38))="UL",ISERROR(SEARCH("Rear",INDIRECT(ADDRESS($D409,33)))),ISERROR(SEARCH("Side",INDIRECT(ADDRESS($D409,33))))),INDIRECT(ADDRESS($D409,COLUMN())),0),0),IF($E409&gt;0,IF(AND(INDIRECT(ADDRESS($E409,44))=0,INDIRECT(ADDRESS($E409,38))="UL",ISERROR(SEARCH("Rear",INDIRECT(ADDRESS($E409,33)))),ISERROR(SEARCH("Side",INDIRECT(ADDRESS($E409,33))))),INDIRECT(ADDRESS($E409,COLUMN())),0),0),IF($F409&gt;0,IF(AND(INDIRECT(ADDRESS($F409,44))=0,INDIRECT(ADDRESS($F409,38))="UL",ISERROR(SEARCH("Rear",INDIRECT(ADDRESS($F409,33)))),ISERROR(SEARCH("Side",INDIRECT(ADDRESS($F409,33))))),INDIRECT(ADDRESS($F409,COLUMN())),0),0),IF($G409&gt;0,IF(AND(INDIRECT(ADDRESS($G409,44))=0,INDIRECT(ADDRESS($G409,38))="UL",ISERROR(SEARCH("Rear",INDIRECT(ADDRESS($G409,33)))),ISERROR(SEARCH("Side",INDIRECT(ADDRESS($G409,33))))),INDIRECT(ADDRESS($G409,COLUMN())),0),0),IF($H409&gt;0,IF(AND(INDIRECT(ADDRESS($H409,44))=0,INDIRECT(ADDRESS($H409,38))="UL",ISERROR(SEARCH("Rear",INDIRECT(ADDRESS($H409,33)))),ISERROR(SEARCH("Side",INDIRECT(ADDRESS($H409,33))))),INDIRECT(ADDRESS($H409,COLUMN())),0),0),IF($I409&gt;0,IF(AND(INDIRECT(ADDRESS($I409,44))=0,INDIRECT(ADDRESS($I409,38))="UL",ISERROR(SEARCH("Rear",INDIRECT(ADDRESS($I409,33)))),ISERROR(SEARCH("Side",INDIRECT(ADDRESS($I409,33))))),INDIRECT(ADDRESS($I409,COLUMN())),0),0),IF($J409&gt;0,IF(AND(INDIRECT(ADDRESS($J409,44))=0,INDIRECT(ADDRESS($J409,38))="UL",ISERROR(SEARCH("Rear",INDIRECT(ADDRESS($J409,33)))),ISERROR(SEARCH("Side",INDIRECT(ADDRESS($J409,33))))),INDIRECT(ADDRESS($J409,COLUMN())),0),0),IF($K409&gt;0,IF(AND(INDIRECT(ADDRESS($K409,44))=0,INDIRECT(ADDRESS($K409,38))="UL",ISERROR(SEARCH("Rear",INDIRECT(ADDRESS($K409,33)))),ISERROR(SEARCH("Side",INDIRECT(ADDRESS($K409,33))))),INDIRECT(ADDRESS($K409,COLUMN())),0),0),IF($L409&gt;0,IF(AND(INDIRECT(ADDRESS($L409,44))=0,INDIRECT(ADDRESS($L409,38))="UL",ISERROR(SEARCH("Rear",INDIRECT(ADDRESS($L409,33)))),ISERROR(SEARCH("Side",INDIRECT(ADDRESS($L409,33))))),INDIRECT(ADDRESS($L409,COLUMN())),0),0),IF($M409&gt;0,IF(AND(INDIRECT(ADDRESS($M409,44))=0,INDIRECT(ADDRESS($M409,38))="UL",ISERROR(SEARCH("Rear",INDIRECT(ADDRESS($M409,33)))),ISERROR(SEARCH("Side",INDIRECT(ADDRESS($M409,33))))),INDIRECT(ADDRESS($M409,COLUMN())),0),0))</f>
        <v>0.66666666666666663</v>
      </c>
      <c r="AX409" s="57" cm="1">
        <f t="array" aca="1" ref="AX409" ca="1">SUM(IF($C409&gt;0,IF(AND(INDIRECT(ADDRESS($C409,44))=0,INDIRECT(ADDRESS($C409,38))="UL",ISERROR(SEARCH("Rear",INDIRECT(ADDRESS($C409,33)))),ISERROR(SEARCH("Side",INDIRECT(ADDRESS($C409,33))))),INDIRECT(ADDRESS($C409,COLUMN())),0),0),IF($D409&gt;0,IF(AND(INDIRECT(ADDRESS($D409,44))=0,INDIRECT(ADDRESS($D409,38))="UL",ISERROR(SEARCH("Rear",INDIRECT(ADDRESS($D409,33)))),ISERROR(SEARCH("Side",INDIRECT(ADDRESS($D409,33))))),INDIRECT(ADDRESS($D409,COLUMN())),0),0),IF($E409&gt;0,IF(AND(INDIRECT(ADDRESS($E409,44))=0,INDIRECT(ADDRESS($E409,38))="UL",ISERROR(SEARCH("Rear",INDIRECT(ADDRESS($E409,33)))),ISERROR(SEARCH("Side",INDIRECT(ADDRESS($E409,33))))),INDIRECT(ADDRESS($E409,COLUMN())),0),0),IF($F409&gt;0,IF(AND(INDIRECT(ADDRESS($F409,44))=0,INDIRECT(ADDRESS($F409,38))="UL",ISERROR(SEARCH("Rear",INDIRECT(ADDRESS($F409,33)))),ISERROR(SEARCH("Side",INDIRECT(ADDRESS($F409,33))))),INDIRECT(ADDRESS($F409,COLUMN())),0),0),IF($G409&gt;0,IF(AND(INDIRECT(ADDRESS($G409,44))=0,INDIRECT(ADDRESS($G409,38))="UL",ISERROR(SEARCH("Rear",INDIRECT(ADDRESS($G409,33)))),ISERROR(SEARCH("Side",INDIRECT(ADDRESS($G409,33))))),INDIRECT(ADDRESS($G409,COLUMN())),0),0),IF($H409&gt;0,IF(AND(INDIRECT(ADDRESS($H409,44))=0,INDIRECT(ADDRESS($H409,38))="UL",ISERROR(SEARCH("Rear",INDIRECT(ADDRESS($H409,33)))),ISERROR(SEARCH("Side",INDIRECT(ADDRESS($H409,33))))),INDIRECT(ADDRESS($H409,COLUMN())),0),0),IF($I409&gt;0,IF(AND(INDIRECT(ADDRESS($I409,44))=0,INDIRECT(ADDRESS($I409,38))="UL",ISERROR(SEARCH("Rear",INDIRECT(ADDRESS($I409,33)))),ISERROR(SEARCH("Side",INDIRECT(ADDRESS($I409,33))))),INDIRECT(ADDRESS($I409,COLUMN())),0),0),IF($J409&gt;0,IF(AND(INDIRECT(ADDRESS($J409,44))=0,INDIRECT(ADDRESS($J409,38))="UL",ISERROR(SEARCH("Rear",INDIRECT(ADDRESS($J409,33)))),ISERROR(SEARCH("Side",INDIRECT(ADDRESS($J409,33))))),INDIRECT(ADDRESS($J409,COLUMN())),0),0),IF($K409&gt;0,IF(AND(INDIRECT(ADDRESS($K409,44))=0,INDIRECT(ADDRESS($K409,38))="UL",ISERROR(SEARCH("Rear",INDIRECT(ADDRESS($K409,33)))),ISERROR(SEARCH("Side",INDIRECT(ADDRESS($K409,33))))),INDIRECT(ADDRESS($K409,COLUMN())),0),0),IF($L409&gt;0,IF(AND(INDIRECT(ADDRESS($L409,44))=0,INDIRECT(ADDRESS($L409,38))="UL",ISERROR(SEARCH("Rear",INDIRECT(ADDRESS($L409,33)))),ISERROR(SEARCH("Side",INDIRECT(ADDRESS($L409,33))))),INDIRECT(ADDRESS($L409,COLUMN())),0),0),IF($M409&gt;0,IF(AND(INDIRECT(ADDRESS($M409,44))=0,INDIRECT(ADDRESS($M409,38))="UL",ISERROR(SEARCH("Rear",INDIRECT(ADDRESS($M409,33)))),ISERROR(SEARCH("Side",INDIRECT(ADDRESS($M409,33))))),INDIRECT(ADDRESS($M409,COLUMN())),0),0))</f>
        <v>0.66666666666666663</v>
      </c>
      <c r="AY409" s="58">
        <f t="shared" ca="1" si="267"/>
        <v>0.66666666666666663</v>
      </c>
      <c r="AZ409" s="58">
        <f t="shared" ca="1" si="268"/>
        <v>0.55555555555555547</v>
      </c>
      <c r="BA409" s="58" cm="1">
        <f t="array" aca="1" ref="BA409" ca="1">SUM(IF($C409&gt;0,IF(AND(INDIRECT(ADDRESS($C409,44))=0,INDIRECT(ADDRESS($C409,38))="UL"),INDIRECT(ADDRESS($C409,COLUMN())),0),0),IF($D409&gt;0,IF(AND(INDIRECT(ADDRESS($D409,44))=0,INDIRECT(ADDRESS($D409,38))="UL"),INDIRECT(ADDRESS($D409,COLUMN())),0),0),IF($E409&gt;0,IF(AND(INDIRECT(ADDRESS($E409,44))=0,INDIRECT(ADDRESS($E409,38))="UL"),INDIRECT(ADDRESS($E409,COLUMN())),0),0),IF($F409&gt;0,IF(AND(INDIRECT(ADDRESS($F409,44))=0,INDIRECT(ADDRESS($F409,38))="UL"),INDIRECT(ADDRESS($F409,COLUMN())),0),0),IF($G409&gt;0,IF(AND(INDIRECT(ADDRESS($G409,44))=0,INDIRECT(ADDRESS($G409,38))="UL"),INDIRECT(ADDRESS($G409,COLUMN())),0),0),IF($H409&gt;0,IF(AND(INDIRECT(ADDRESS($H409,44))=0,INDIRECT(ADDRESS($H409,38))="UL"),INDIRECT(ADDRESS($H409,COLUMN())),0),0),IF($I409&gt;0,IF(AND(INDIRECT(ADDRESS($I409,44))=0,INDIRECT(ADDRESS($I409,38))="UL"),INDIRECT(ADDRESS($I409,COLUMN())),0),0),IF($J409&gt;0,IF(AND(INDIRECT(ADDRESS($J409,44))=0,INDIRECT(ADDRESS($J409,38))="UL"),INDIRECT(ADDRESS($J409,COLUMN())),0),0),IF($K409&gt;0,IF(AND(INDIRECT(ADDRESS($K409,44))=0,INDIRECT(ADDRESS($K409,38))="UL"),INDIRECT(ADDRESS($K409,COLUMN())),0),0),IF($L409&gt;0,IF(AND(INDIRECT(ADDRESS($L409,44))=0,INDIRECT(ADDRESS($L409,38))="UL"),INDIRECT(ADDRESS($L409,COLUMN())),0),0),IF($M409&gt;0,IF(AND(INDIRECT(ADDRESS($M409,44))=0,INDIRECT(ADDRESS($M409,38))="UL"),INDIRECT(ADDRESS($M409,COLUMN())),0),0))</f>
        <v>0.26666666666666666</v>
      </c>
      <c r="BB409" s="58" cm="1">
        <f t="array" aca="1" ref="BB409" ca="1">SUM(IF($C409&gt;0,IF(AND(INDIRECT(ADDRESS($C409,44))=0,INDIRECT(ADDRESS($C409,38))="UL"),INDIRECT(ADDRESS($C409,COLUMN())),0),0),IF($D409&gt;0,IF(AND(INDIRECT(ADDRESS($D409,44))=0,INDIRECT(ADDRESS($D409,38))="UL"),INDIRECT(ADDRESS($D409,COLUMN())),0),0),IF($E409&gt;0,IF(AND(INDIRECT(ADDRESS($E409,44))=0,INDIRECT(ADDRESS($E409,38))="UL"),INDIRECT(ADDRESS($E409,COLUMN())),0),0),IF($F409&gt;0,IF(AND(INDIRECT(ADDRESS($F409,44))=0,INDIRECT(ADDRESS($F409,38))="UL"),INDIRECT(ADDRESS($F409,COLUMN())),0),0),IF($G409&gt;0,IF(AND(INDIRECT(ADDRESS($G409,44))=0,INDIRECT(ADDRESS($G409,38))="UL"),INDIRECT(ADDRESS($G409,COLUMN())),0),0),IF($H409&gt;0,IF(AND(INDIRECT(ADDRESS($H409,44))=0,INDIRECT(ADDRESS($H409,38))="UL"),INDIRECT(ADDRESS($H409,COLUMN())),0),0),IF($I409&gt;0,IF(AND(INDIRECT(ADDRESS($I409,44))=0,INDIRECT(ADDRESS($I409,38))="UL"),INDIRECT(ADDRESS($I409,COLUMN())),0),0),IF($J409&gt;0,IF(AND(INDIRECT(ADDRESS($J409,44))=0,INDIRECT(ADDRESS($J409,38))="UL"),INDIRECT(ADDRESS($J409,COLUMN())),0),0),IF($K409&gt;0,IF(AND(INDIRECT(ADDRESS($K409,44))=0,INDIRECT(ADDRESS($K409,38))="UL"),INDIRECT(ADDRESS($K409,COLUMN())),0),0),IF($L409&gt;0,IF(AND(INDIRECT(ADDRESS($L409,44))=0,INDIRECT(ADDRESS($L409,38))="UL"),INDIRECT(ADDRESS($L409,COLUMN())),0),0),IF($M409&gt;0,IF(AND(INDIRECT(ADDRESS($M409,44))=0,INDIRECT(ADDRESS($M409,38))="UL"),INDIRECT(ADDRESS($M409,COLUMN())),0),0))</f>
        <v>0.17777777777777776</v>
      </c>
      <c r="BC409" s="58" cm="1">
        <f t="array" aca="1" ref="BC409" ca="1">SUM(IF($C409&gt;0,IF(AND(INDIRECT(ADDRESS($C409,44))=0,INDIRECT(ADDRESS($C409,38))="UL"),INDIRECT(ADDRESS($C409,COLUMN())),0),0),IF($D409&gt;0,IF(AND(INDIRECT(ADDRESS($D409,44))=0,INDIRECT(ADDRESS($D409,38))="UL"),INDIRECT(ADDRESS($D409,COLUMN())),0),0),IF($E409&gt;0,IF(AND(INDIRECT(ADDRESS($E409,44))=0,INDIRECT(ADDRESS($E409,38))="UL"),INDIRECT(ADDRESS($E409,COLUMN())),0),0),IF($F409&gt;0,IF(AND(INDIRECT(ADDRESS($F409,44))=0,INDIRECT(ADDRESS($F409,38))="UL"),INDIRECT(ADDRESS($F409,COLUMN())),0),0),IF($G409&gt;0,IF(AND(INDIRECT(ADDRESS($G409,44))=0,INDIRECT(ADDRESS($G409,38))="UL"),INDIRECT(ADDRESS($G409,COLUMN())),0),0),IF($H409&gt;0,IF(AND(INDIRECT(ADDRESS($H409,44))=0,INDIRECT(ADDRESS($H409,38))="UL"),INDIRECT(ADDRESS($H409,COLUMN())),0),0),IF($I409&gt;0,IF(AND(INDIRECT(ADDRESS($I409,44))=0,INDIRECT(ADDRESS($I409,38))="UL"),INDIRECT(ADDRESS($I409,COLUMN())),0),0),IF($J409&gt;0,IF(AND(INDIRECT(ADDRESS($J409,44))=0,INDIRECT(ADDRESS($J409,38))="UL"),INDIRECT(ADDRESS($J409,COLUMN())),0),0),IF($K409&gt;0,IF(AND(INDIRECT(ADDRESS($K409,44))=0,INDIRECT(ADDRESS($K409,38))="UL"),INDIRECT(ADDRESS($K409,COLUMN())),0),0),IF($L409&gt;0,IF(AND(INDIRECT(ADDRESS($L409,44))=0,INDIRECT(ADDRESS($L409,38))="UL"),INDIRECT(ADDRESS($L409,COLUMN())),0),0),IF($M409&gt;0,IF(AND(INDIRECT(ADDRESS($M409,44))=0,INDIRECT(ADDRESS($M409,38))="UL"),INDIRECT(ADDRESS($M409,COLUMN())),0),0))</f>
        <v>0.22222222222222218</v>
      </c>
      <c r="BD409" s="58" cm="1">
        <f t="array" aca="1" ref="BD409" ca="1">SUM(IF($C409&gt;0,IF(AND(INDIRECT(ADDRESS($C409,44))=0,INDIRECT(ADDRESS($C409,38))="UL"),INDIRECT(ADDRESS($C409,COLUMN())),0),0),IF($D409&gt;0,IF(AND(INDIRECT(ADDRESS($D409,44))=0,INDIRECT(ADDRESS($D409,38))="UL"),INDIRECT(ADDRESS($D409,COLUMN())),0),0),IF($E409&gt;0,IF(AND(INDIRECT(ADDRESS($E409,44))=0,INDIRECT(ADDRESS($E409,38))="UL"),INDIRECT(ADDRESS($E409,COLUMN())),0),0),IF($F409&gt;0,IF(AND(INDIRECT(ADDRESS($F409,44))=0,INDIRECT(ADDRESS($F409,38))="UL"),INDIRECT(ADDRESS($F409,COLUMN())),0),0),IF($G409&gt;0,IF(AND(INDIRECT(ADDRESS($G409,44))=0,INDIRECT(ADDRESS($G409,38))="UL"),INDIRECT(ADDRESS($G409,COLUMN())),0),0),IF($H409&gt;0,IF(AND(INDIRECT(ADDRESS($H409,44))=0,INDIRECT(ADDRESS($H409,38))="UL"),INDIRECT(ADDRESS($H409,COLUMN())),0),0),IF($I409&gt;0,IF(AND(INDIRECT(ADDRESS($I409,44))=0,INDIRECT(ADDRESS($I409,38))="UL"),INDIRECT(ADDRESS($I409,COLUMN())),0),0),IF($J409&gt;0,IF(AND(INDIRECT(ADDRESS($J409,44))=0,INDIRECT(ADDRESS($J409,38))="UL"),INDIRECT(ADDRESS($J409,COLUMN())),0),0),IF($K409&gt;0,IF(AND(INDIRECT(ADDRESS($K409,44))=0,INDIRECT(ADDRESS($K409,38))="UL"),INDIRECT(ADDRESS($K409,COLUMN())),0),0),IF($L409&gt;0,IF(AND(INDIRECT(ADDRESS($L409,44))=0,INDIRECT(ADDRESS($L409,38))="UL"),INDIRECT(ADDRESS($L409,COLUMN())),0),0),IF($M409&gt;0,IF(AND(INDIRECT(ADDRESS($M409,44))=0,INDIRECT(ADDRESS($M409,38))="UL"),INDIRECT(ADDRESS($M409,COLUMN())),0),0))</f>
        <v>0.22222222222222218</v>
      </c>
      <c r="BE409" s="57">
        <f t="shared" ca="1" si="269"/>
        <v>0.22222222222222218</v>
      </c>
      <c r="BF409" s="57" cm="1">
        <f t="array" aca="1" ref="BF409" ca="1">SUM(IF($C409&gt;0,IF(INDIRECT(ADDRESS($C409,45))=1,INDIRECT(ADDRESS($C409,52))*INDIRECT(ADDRESS($C409,42))/5,0),0), IF($D409&gt;0,IF(INDIRECT(ADDRESS($D409,45))=1,INDIRECT(ADDRESS($D409,52))*INDIRECT(ADDRESS($D409,42))/5,0),0), IF($E409&gt;0,IF(INDIRECT(ADDRESS($E409,45))=1,INDIRECT(ADDRESS($E409,52))*INDIRECT(ADDRESS($E409,42))/5,0),0), IF($F409&gt;0,IF(INDIRECT(ADDRESS($F409,45))=1,INDIRECT(ADDRESS($F409,52))*INDIRECT(ADDRESS($F409,42))/5,0),0), IF($G409&gt;0,IF(INDIRECT(ADDRESS($G409,45))=1,INDIRECT(ADDRESS($G409,52))*INDIRECT(ADDRESS($G409,42))/5,0),0), IF($H409&gt;0,IF(INDIRECT(ADDRESS($H409,45))=1,INDIRECT(ADDRESS($H409,52))*INDIRECT(ADDRESS($H409,42))/5,0),0)
)*$BF$296/100</f>
        <v>0</v>
      </c>
      <c r="BG409" s="19"/>
      <c r="BH409" s="57" cm="1">
        <f t="array" aca="1" ref="BH409" ca="1">SUM(IF($C409&gt;0,IF(AND(INDIRECT(ADDRESS($C409,44))=0,INDIRECT(ADDRESS($C409,38))&lt;&gt;"UL"),INDIRECT(ADDRESS($C409,COLUMN()-12)),0),0), IF($D409&gt;0,IF(AND(INDIRECT(ADDRESS($D409,44))=0,INDIRECT(ADDRESS($D409,38))&lt;&gt;"UL"),INDIRECT(ADDRESS($D409,COLUMN()-12)),0),0), IF($E409&gt;0,IF(AND(INDIRECT(ADDRESS($E409,44))=0,INDIRECT(ADDRESS($E409,38))&lt;&gt;"UL"),INDIRECT(ADDRESS($E409,COLUMN()-12)),0),0), IF($F409&gt;0,IF(AND(INDIRECT(ADDRESS($F409,44))=0,INDIRECT(ADDRESS($F409,38))&lt;&gt;"UL"),INDIRECT(ADDRESS($F409,COLUMN()-12)),0),0), IF($G409&gt;0,IF(AND(INDIRECT(ADDRESS($G409,44))=0,INDIRECT(ADDRESS($G409,38))&lt;&gt;"UL"),INDIRECT(ADDRESS($G409,COLUMN()-12)),0),0), IF($H409&gt;0,IF(AND(INDIRECT(ADDRESS($H409,44))=0,INDIRECT(ADDRESS($H409,38))&lt;&gt;"UL"),INDIRECT(ADDRESS($H409,COLUMN()-12)),0),0), IF($I409&gt;0,IF(AND(INDIRECT(ADDRESS($I409,44))=0,INDIRECT(ADDRESS($I409,38))&lt;&gt;"UL"),INDIRECT(ADDRESS($I409,COLUMN()-12)),0),0), IF($J409&gt;0,IF(AND(INDIRECT(ADDRESS($J409,44))=0,INDIRECT(ADDRESS($J409,38))&lt;&gt;"UL"),INDIRECT(ADDRESS($J409,COLUMN()-12)),0),0), IF($K409&gt;0,IF(AND(INDIRECT(ADDRESS($K409,44))=0,INDIRECT(ADDRESS($K409,38))&lt;&gt;"UL"),INDIRECT(ADDRESS($K409,COLUMN()-12)),0),0), IF($L409&gt;0,IF(AND(INDIRECT(ADDRESS($L409,44))=0,INDIRECT(ADDRESS($L409,38))&lt;&gt;"UL"),INDIRECT(ADDRESS($L409,COLUMN()-12)),0),0), IF($M409&gt;0,IF(AND(INDIRECT(ADDRESS($M409,44))=0,INDIRECT(ADDRESS($M409,38))&lt;&gt;"UL"),INDIRECT(ADDRESS($M409,COLUMN()-12)),0),0))</f>
        <v>0</v>
      </c>
      <c r="BI409" s="57" cm="1">
        <f t="array" aca="1" ref="BI409" ca="1">SUM(IF($C409&gt;0,IF(AND(INDIRECT(ADDRESS($C409,44))=0,INDIRECT(ADDRESS($C409,38))&lt;&gt;"UL"),INDIRECT(ADDRESS($C409,COLUMN()-12)),0),0), IF($D409&gt;0,IF(AND(INDIRECT(ADDRESS($D409,44))=0,INDIRECT(ADDRESS($D409,38))&lt;&gt;"UL"),INDIRECT(ADDRESS($D409,COLUMN()-12)),0),0), IF($E409&gt;0,IF(AND(INDIRECT(ADDRESS($E409,44))=0,INDIRECT(ADDRESS($E409,38))&lt;&gt;"UL"),INDIRECT(ADDRESS($E409,COLUMN()-12)),0),0), IF($F409&gt;0,IF(AND(INDIRECT(ADDRESS($F409,44))=0,INDIRECT(ADDRESS($F409,38))&lt;&gt;"UL"),INDIRECT(ADDRESS($F409,COLUMN()-12)),0),0), IF($G409&gt;0,IF(AND(INDIRECT(ADDRESS($G409,44))=0,INDIRECT(ADDRESS($G409,38))&lt;&gt;"UL"),INDIRECT(ADDRESS($G409,COLUMN()-12)),0),0), IF($H409&gt;0,IF(AND(INDIRECT(ADDRESS($H409,44))=0,INDIRECT(ADDRESS($H409,38))&lt;&gt;"UL"),INDIRECT(ADDRESS($H409,COLUMN()-12)),0),0), IF($I409&gt;0,IF(AND(INDIRECT(ADDRESS($I409,44))=0,INDIRECT(ADDRESS($I409,38))&lt;&gt;"UL"),INDIRECT(ADDRESS($I409,COLUMN()-12)),0),0), IF($J409&gt;0,IF(AND(INDIRECT(ADDRESS($J409,44))=0,INDIRECT(ADDRESS($J409,38))&lt;&gt;"UL"),INDIRECT(ADDRESS($J409,COLUMN()-12)),0),0), IF($K409&gt;0,IF(AND(INDIRECT(ADDRESS($K409,44))=0,INDIRECT(ADDRESS($K409,38))&lt;&gt;"UL"),INDIRECT(ADDRESS($K409,COLUMN()-12)),0),0), IF($L409&gt;0,IF(AND(INDIRECT(ADDRESS($L409,44))=0,INDIRECT(ADDRESS($L409,38))&lt;&gt;"UL"),INDIRECT(ADDRESS($L409,COLUMN()-12)),0),0), IF($M409&gt;0,IF(AND(INDIRECT(ADDRESS($M409,44))=0,INDIRECT(ADDRESS($M409,38))&lt;&gt;"UL"),INDIRECT(ADDRESS($M409,COLUMN()-12)),0),0))</f>
        <v>0</v>
      </c>
      <c r="BJ409" s="57" cm="1">
        <f t="array" aca="1" ref="BJ409" ca="1">SUM(IF($C409&gt;0,IF(AND(INDIRECT(ADDRESS($C409,44))=0,INDIRECT(ADDRESS($C409,38))&lt;&gt;"UL"),INDIRECT(ADDRESS($C409,COLUMN()-12)),0),0), IF($D409&gt;0,IF(AND(INDIRECT(ADDRESS($D409,44))=0,INDIRECT(ADDRESS($D409,38))&lt;&gt;"UL"),INDIRECT(ADDRESS($D409,COLUMN()-12)),0),0), IF($E409&gt;0,IF(AND(INDIRECT(ADDRESS($E409,44))=0,INDIRECT(ADDRESS($E409,38))&lt;&gt;"UL"),INDIRECT(ADDRESS($E409,COLUMN()-12)),0),0), IF($F409&gt;0,IF(AND(INDIRECT(ADDRESS($F409,44))=0,INDIRECT(ADDRESS($F409,38))&lt;&gt;"UL"),INDIRECT(ADDRESS($F409,COLUMN()-12)),0),0), IF($G409&gt;0,IF(AND(INDIRECT(ADDRESS($G409,44))=0,INDIRECT(ADDRESS($G409,38))&lt;&gt;"UL"),INDIRECT(ADDRESS($G409,COLUMN()-12)),0),0), IF($H409&gt;0,IF(AND(INDIRECT(ADDRESS($H409,44))=0,INDIRECT(ADDRESS($H409,38))&lt;&gt;"UL"),INDIRECT(ADDRESS($H409,COLUMN()-12)),0),0), IF($I409&gt;0,IF(AND(INDIRECT(ADDRESS($I409,44))=0,INDIRECT(ADDRESS($I409,38))&lt;&gt;"UL"),INDIRECT(ADDRESS($I409,COLUMN()-12)),0),0), IF($J409&gt;0,IF(AND(INDIRECT(ADDRESS($J409,44))=0,INDIRECT(ADDRESS($J409,38))&lt;&gt;"UL"),INDIRECT(ADDRESS($J409,COLUMN()-12)),0),0), IF($K409&gt;0,IF(AND(INDIRECT(ADDRESS($K409,44))=0,INDIRECT(ADDRESS($K409,38))&lt;&gt;"UL"),INDIRECT(ADDRESS($K409,COLUMN()-12)),0),0), IF($L409&gt;0,IF(AND(INDIRECT(ADDRESS($L409,44))=0,INDIRECT(ADDRESS($L409,38))&lt;&gt;"UL"),INDIRECT(ADDRESS($L409,COLUMN()-12)),0),0), IF($M409&gt;0,IF(AND(INDIRECT(ADDRESS($M409,44))=0,INDIRECT(ADDRESS($M409,38))&lt;&gt;"UL"),INDIRECT(ADDRESS($M409,COLUMN()-12)),0),0))</f>
        <v>0</v>
      </c>
      <c r="BK409" s="57">
        <f t="shared" ca="1" si="270"/>
        <v>0</v>
      </c>
      <c r="BL409" s="58">
        <f t="shared" ca="1" si="271"/>
        <v>0</v>
      </c>
      <c r="BM409" s="57" cm="1">
        <f t="array" aca="1" ref="BM409" ca="1">SUM(IF($C409&gt;0,IF(AND(INDIRECT(ADDRESS($C409,44))=0,INDIRECT(ADDRESS($C409,38))&lt;&gt;"UL"),INDIRECT(ADDRESS($C409,COLUMN()-12)),0),0), IF($D409&gt;0,IF(AND(INDIRECT(ADDRESS($D409,44))=0,INDIRECT(ADDRESS($D409,38))&lt;&gt;"UL"),INDIRECT(ADDRESS($D409,COLUMN()-12)),0),0), IF($E409&gt;0,IF(AND(INDIRECT(ADDRESS($E409,44))=0,INDIRECT(ADDRESS($E409,38))&lt;&gt;"UL"),INDIRECT(ADDRESS($E409,COLUMN()-12)),0),0), IF($F409&gt;0,IF(AND(INDIRECT(ADDRESS($F409,44))=0,INDIRECT(ADDRESS($F409,38))&lt;&gt;"UL"),INDIRECT(ADDRESS($F409,COLUMN()-12)),0),0), IF($G409&gt;0,IF(AND(INDIRECT(ADDRESS($G409,44))=0,INDIRECT(ADDRESS($G409,38))&lt;&gt;"UL"),INDIRECT(ADDRESS($G409,COLUMN()-12)),0),0), IF($H409&gt;0,IF(AND(INDIRECT(ADDRESS($H409,44))=0,INDIRECT(ADDRESS($H409,38))&lt;&gt;"UL"),INDIRECT(ADDRESS($H409,COLUMN()-12)),0),0), IF($I409&gt;0,IF(AND(INDIRECT(ADDRESS($I409,44))=0,INDIRECT(ADDRESS($I409,38))&lt;&gt;"UL"),INDIRECT(ADDRESS($I409,COLUMN()-12)),0),0), IF($J409&gt;0,IF(AND(INDIRECT(ADDRESS($J409,44))=0,INDIRECT(ADDRESS($J409,38))&lt;&gt;"UL"),INDIRECT(ADDRESS($J409,COLUMN()-12)),0),0), IF($K409&gt;0,IF(AND(INDIRECT(ADDRESS($K409,44))=0,INDIRECT(ADDRESS($K409,38))&lt;&gt;"UL"),INDIRECT(ADDRESS($K409,COLUMN()-11)),0),0), IF($L409&gt;0,IF(AND(INDIRECT(ADDRESS($L409,44))=0,INDIRECT(ADDRESS($L409,38))&lt;&gt;"UL"),INDIRECT(ADDRESS($L409,COLUMN()-11)),0),0), IF($M409&gt;0,IF(AND(INDIRECT(ADDRESS($M409,44))=0,INDIRECT(ADDRESS($M409,38))&lt;&gt;"UL"),INDIRECT(ADDRESS($M409,COLUMN()-11)),0),0))</f>
        <v>0</v>
      </c>
      <c r="BN409" s="57" cm="1">
        <f t="array" aca="1" ref="BN409" ca="1">SUM(IF($C409&gt;0,IF(AND(INDIRECT(ADDRESS($C409,44))=0,INDIRECT(ADDRESS($C409,38))&lt;&gt;"UL"),INDIRECT(ADDRESS($C409,COLUMN()-12)),0),0), IF($D409&gt;0,IF(AND(INDIRECT(ADDRESS($D409,44))=0,INDIRECT(ADDRESS($D409,38))&lt;&gt;"UL"),INDIRECT(ADDRESS($D409,COLUMN()-12)),0),0), IF($E409&gt;0,IF(AND(INDIRECT(ADDRESS($E409,44))=0,INDIRECT(ADDRESS($E409,38))&lt;&gt;"UL"),INDIRECT(ADDRESS($E409,COLUMN()-12)),0),0), IF($F409&gt;0,IF(AND(INDIRECT(ADDRESS($F409,44))=0,INDIRECT(ADDRESS($F409,38))&lt;&gt;"UL"),INDIRECT(ADDRESS($F409,COLUMN()-12)),0),0), IF($G409&gt;0,IF(AND(INDIRECT(ADDRESS($G409,44))=0,INDIRECT(ADDRESS($G409,38))&lt;&gt;"UL"),INDIRECT(ADDRESS($G409,COLUMN()-12)),0),0), IF($H409&gt;0,IF(AND(INDIRECT(ADDRESS($H409,44))=0,INDIRECT(ADDRESS($H409,38))&lt;&gt;"UL"),INDIRECT(ADDRESS($H409,COLUMN()-12)),0),0), IF($I409&gt;0,IF(AND(INDIRECT(ADDRESS($I409,44))=0,INDIRECT(ADDRESS($I409,38))&lt;&gt;"UL"),INDIRECT(ADDRESS($I409,COLUMN()-12)),0),0), IF($J409&gt;0,IF(AND(INDIRECT(ADDRESS($J409,44))=0,INDIRECT(ADDRESS($J409,38))&lt;&gt;"UL"),INDIRECT(ADDRESS($J409,COLUMN()-12)),0),0), IF($K409&gt;0,IF(AND(INDIRECT(ADDRESS($K409,44))=0,INDIRECT(ADDRESS($K409,38))&lt;&gt;"UL"),INDIRECT(ADDRESS($K409,COLUMN()-11)),0),0), IF($L409&gt;0,IF(AND(INDIRECT(ADDRESS($L409,44))=0,INDIRECT(ADDRESS($L409,38))&lt;&gt;"UL"),INDIRECT(ADDRESS($L409,COLUMN()-11)),0),0), IF($M409&gt;0,IF(AND(INDIRECT(ADDRESS($M409,44))=0,INDIRECT(ADDRESS($M409,38))&lt;&gt;"UL"),INDIRECT(ADDRESS($M409,COLUMN()-11)),0),0))</f>
        <v>0</v>
      </c>
      <c r="BO409" s="57" cm="1">
        <f t="array" aca="1" ref="BO409" ca="1">SUM(IF($C409&gt;0,IF(AND(INDIRECT(ADDRESS($C409,44))=0,INDIRECT(ADDRESS($C409,38))&lt;&gt;"UL"),INDIRECT(ADDRESS($C409,COLUMN()-12)),0),0), IF($D409&gt;0,IF(AND(INDIRECT(ADDRESS($D409,44))=0,INDIRECT(ADDRESS($D409,38))&lt;&gt;"UL"),INDIRECT(ADDRESS($D409,COLUMN()-12)),0),0), IF($E409&gt;0,IF(AND(INDIRECT(ADDRESS($E409,44))=0,INDIRECT(ADDRESS($E409,38))&lt;&gt;"UL"),INDIRECT(ADDRESS($E409,COLUMN()-12)),0),0), IF($F409&gt;0,IF(AND(INDIRECT(ADDRESS($F409,44))=0,INDIRECT(ADDRESS($F409,38))&lt;&gt;"UL"),INDIRECT(ADDRESS($F409,COLUMN()-12)),0),0), IF($G409&gt;0,IF(AND(INDIRECT(ADDRESS($G409,44))=0,INDIRECT(ADDRESS($G409,38))&lt;&gt;"UL"),INDIRECT(ADDRESS($G409,COLUMN()-12)),0),0), IF($H409&gt;0,IF(AND(INDIRECT(ADDRESS($H409,44))=0,INDIRECT(ADDRESS($H409,38))&lt;&gt;"UL"),INDIRECT(ADDRESS($H409,COLUMN()-12)),0),0), IF($I409&gt;0,IF(AND(INDIRECT(ADDRESS($I409,44))=0,INDIRECT(ADDRESS($I409,38))&lt;&gt;"UL"),INDIRECT(ADDRESS($I409,COLUMN()-12)),0),0), IF($J409&gt;0,IF(AND(INDIRECT(ADDRESS($J409,44))=0,INDIRECT(ADDRESS($J409,38))&lt;&gt;"UL"),INDIRECT(ADDRESS($J409,COLUMN()-12)),0),0), IF($K409&gt;0,IF(AND(INDIRECT(ADDRESS($K409,44))=0,INDIRECT(ADDRESS($K409,38))&lt;&gt;"UL"),INDIRECT(ADDRESS($K409,COLUMN()-11)),0),0), IF($L409&gt;0,IF(AND(INDIRECT(ADDRESS($L409,44))=0,INDIRECT(ADDRESS($L409,38))&lt;&gt;"UL"),INDIRECT(ADDRESS($L409,COLUMN()-11)),0),0), IF($M409&gt;0,IF(AND(INDIRECT(ADDRESS($M409,44))=0,INDIRECT(ADDRESS($M409,38))&lt;&gt;"UL"),INDIRECT(ADDRESS($M409,COLUMN()-11)),0),0))</f>
        <v>0</v>
      </c>
      <c r="BP409" s="57" cm="1">
        <f t="array" aca="1" ref="BP409" ca="1">SUM(IF($C409&gt;0,IF(AND(INDIRECT(ADDRESS($C409,44))=0,INDIRECT(ADDRESS($C409,38))&lt;&gt;"UL"),INDIRECT(ADDRESS($C409,COLUMN()-12)),0),0), IF($D409&gt;0,IF(AND(INDIRECT(ADDRESS($D409,44))=0,INDIRECT(ADDRESS($D409,38))&lt;&gt;"UL"),INDIRECT(ADDRESS($D409,COLUMN()-12)),0),0), IF($E409&gt;0,IF(AND(INDIRECT(ADDRESS($E409,44))=0,INDIRECT(ADDRESS($E409,38))&lt;&gt;"UL"),INDIRECT(ADDRESS($E409,COLUMN()-12)),0),0), IF($F409&gt;0,IF(AND(INDIRECT(ADDRESS($F409,44))=0,INDIRECT(ADDRESS($F409,38))&lt;&gt;"UL"),INDIRECT(ADDRESS($F409,COLUMN()-12)),0),0), IF($G409&gt;0,IF(AND(INDIRECT(ADDRESS($G409,44))=0,INDIRECT(ADDRESS($G409,38))&lt;&gt;"UL"),INDIRECT(ADDRESS($G409,COLUMN()-12)),0),0), IF($H409&gt;0,IF(AND(INDIRECT(ADDRESS($H409,44))=0,INDIRECT(ADDRESS($H409,38))&lt;&gt;"UL"),INDIRECT(ADDRESS($H409,COLUMN()-12)),0),0), IF($I409&gt;0,IF(AND(INDIRECT(ADDRESS($I409,44))=0,INDIRECT(ADDRESS($I409,38))&lt;&gt;"UL"),INDIRECT(ADDRESS($I409,COLUMN()-12)),0),0), IF($J409&gt;0,IF(AND(INDIRECT(ADDRESS($J409,44))=0,INDIRECT(ADDRESS($J409,38))&lt;&gt;"UL"),INDIRECT(ADDRESS($J409,COLUMN()-12)),0),0), IF($K409&gt;0,IF(AND(INDIRECT(ADDRESS($K409,44))=0,INDIRECT(ADDRESS($K409,38))&lt;&gt;"UL"),INDIRECT(ADDRESS($K409,COLUMN()-11)),0),0), IF($L409&gt;0,IF(AND(INDIRECT(ADDRESS($L409,44))=0,INDIRECT(ADDRESS($L409,38))&lt;&gt;"UL"),INDIRECT(ADDRESS($L409,COLUMN()-11)),0),0), IF($M409&gt;0,IF(AND(INDIRECT(ADDRESS($M409,44))=0,INDIRECT(ADDRESS($M409,38))&lt;&gt;"UL"),INDIRECT(ADDRESS($M409,COLUMN()-11)),0),0))</f>
        <v>0</v>
      </c>
      <c r="BQ409" s="57">
        <f t="shared" ca="1" si="272"/>
        <v>0</v>
      </c>
      <c r="BR409" s="161">
        <f t="shared" ca="1" si="273"/>
        <v>93.102352899407421</v>
      </c>
      <c r="BS409" s="59"/>
      <c r="BT409" s="56">
        <f t="shared" ca="1" si="274"/>
        <v>2.580356241166716</v>
      </c>
      <c r="BU409" s="63">
        <f t="shared" ca="1" si="275"/>
        <v>0.10321424964666864</v>
      </c>
      <c r="BV409" s="57" t="s">
        <v>34</v>
      </c>
      <c r="BW409" s="57" cm="1">
        <f t="array" aca="1" ref="BW409" ca="1">SUM(IF($C409&gt;0,IF(AND(INDIRECT(ADDRESS($C409,44))=0,INDIRECT(ADDRESS($C409,38))="UL",ISERROR(SEARCH("Rear",INDIRECT(ADDRESS($C409,33)))),ISERROR(SEARCH("Side",INDIRECT(ADDRESS($C409,33))))),INDIRECT(ADDRESS($C409,COLUMN())),0),0),IF($D409&gt;0,IF(AND(INDIRECT(ADDRESS($D409,44))=0,INDIRECT(ADDRESS($D409,38))="UL",ISERROR(SEARCH("Rear",INDIRECT(ADDRESS($D409,33)))),ISERROR(SEARCH("Side",INDIRECT(ADDRESS($D409,33))))),INDIRECT(ADDRESS($D409,COLUMN())),0),0),IF($E409&gt;0,IF(AND(INDIRECT(ADDRESS($E409,44))=0,INDIRECT(ADDRESS($E409,38))="UL",ISERROR(SEARCH("Rear",INDIRECT(ADDRESS($E409,33)))),ISERROR(SEARCH("Side",INDIRECT(ADDRESS($E409,33))))),INDIRECT(ADDRESS($E409,COLUMN())),0),0),IF($F409&gt;0,IF(AND(INDIRECT(ADDRESS($F409,44))=0,INDIRECT(ADDRESS($F409,38))="UL",ISERROR(SEARCH("Rear",INDIRECT(ADDRESS($F409,33)))),ISERROR(SEARCH("Side",INDIRECT(ADDRESS($F409,33))))),INDIRECT(ADDRESS($F409,COLUMN())),0),0),IF($G409&gt;0,IF(AND(INDIRECT(ADDRESS($G409,44))=0,INDIRECT(ADDRESS($G409,38))="UL",ISERROR(SEARCH("Rear",INDIRECT(ADDRESS($G409,33)))),ISERROR(SEARCH("Side",INDIRECT(ADDRESS($G409,33))))),INDIRECT(ADDRESS($G409,COLUMN())),0),0),IF($H409&gt;0,IF(AND(INDIRECT(ADDRESS($H409,44))=0,INDIRECT(ADDRESS($H409,38))="UL",ISERROR(SEARCH("Rear",INDIRECT(ADDRESS($H409,33)))),ISERROR(SEARCH("Side",INDIRECT(ADDRESS($H409,33))))),INDIRECT(ADDRESS($H409,COLUMN())),0),0),IF($I409&gt;0,IF(AND(INDIRECT(ADDRESS($I409,44))=0,INDIRECT(ADDRESS($I409,38))="UL",ISERROR(SEARCH("Rear",INDIRECT(ADDRESS($I409,33)))),ISERROR(SEARCH("Side",INDIRECT(ADDRESS($I409,33))))),INDIRECT(ADDRESS($I409,COLUMN())),0),0),IF($J409&gt;0,IF(AND(INDIRECT(ADDRESS($J409,44))=0,INDIRECT(ADDRESS($J409,38))="UL",ISERROR(SEARCH("Rear",INDIRECT(ADDRESS($J409,33)))),ISERROR(SEARCH("Side",INDIRECT(ADDRESS($J409,33))))),INDIRECT(ADDRESS($J409,COLUMN())),0),0),IF($K409&gt;0,IF(AND(INDIRECT(ADDRESS($K409,44))=0,INDIRECT(ADDRESS($K409,38))="UL",ISERROR(SEARCH("Rear",INDIRECT(ADDRESS($K409,33)))),ISERROR(SEARCH("Side",INDIRECT(ADDRESS($K409,33))))),INDIRECT(ADDRESS($K409,COLUMN())),0),0),IF($L409&gt;0,IF(AND(INDIRECT(ADDRESS($L409,44))=0,INDIRECT(ADDRESS($L409,38))="UL",ISERROR(SEARCH("Rear",INDIRECT(ADDRESS($L409,33)))),ISERROR(SEARCH("Side",INDIRECT(ADDRESS($L409,33))))),INDIRECT(ADDRESS($L409,COLUMN())),0),0),IF($M409&gt;0,IF(AND(INDIRECT(ADDRESS($M409,44))=0,INDIRECT(ADDRESS($M409,38))="UL",ISERROR(SEARCH("Rear",INDIRECT(ADDRESS($M409,33)))),ISERROR(SEARCH("Side",INDIRECT(ADDRESS($M409,33))))),INDIRECT(ADDRESS($M409,COLUMN())),0),0))</f>
        <v>0.33333333333333331</v>
      </c>
      <c r="BX409" s="57">
        <f t="shared" ca="1" si="276"/>
        <v>0.33333333333333331</v>
      </c>
      <c r="BY409" s="57" cm="1">
        <f t="array" aca="1" ref="BY409" ca="1">SUM(IF($C409&gt;0,IF(AND(INDIRECT(ADDRESS($C409,44))=0,INDIRECT(ADDRESS($C409,38))="UL"),INDIRECT(ADDRESS($C409,COLUMN())),0),0),IF($D409&gt;0,IF(AND(INDIRECT(ADDRESS($D409,44))=0,INDIRECT(ADDRESS($D409,38))="UL"),INDIRECT(ADDRESS($D409,COLUMN())),0),0),IF($E409&gt;0,IF(AND(INDIRECT(ADDRESS($E409,44))=0,INDIRECT(ADDRESS($E409,38))="UL"),INDIRECT(ADDRESS($E409,COLUMN())),0),0),IF($F409&gt;0,IF(AND(INDIRECT(ADDRESS($F409,44))=0,INDIRECT(ADDRESS($F409,38))="UL"),INDIRECT(ADDRESS($F409,COLUMN())),0),0),IF($G409&gt;0,IF(AND(INDIRECT(ADDRESS($G409,44))=0,INDIRECT(ADDRESS($G409,38))="UL"),INDIRECT(ADDRESS($G409,COLUMN())),0),0),IF($H409&gt;0,IF(AND(INDIRECT(ADDRESS($H409,44))=0,INDIRECT(ADDRESS($H409,38))="UL"),INDIRECT(ADDRESS($H409,COLUMN())),0),0),IF($I409&gt;0,IF(AND(INDIRECT(ADDRESS($I409,44))=0,INDIRECT(ADDRESS($I409,38))="UL"),INDIRECT(ADDRESS($I409,COLUMN())),0),0),IF($J409&gt;0,IF(AND(INDIRECT(ADDRESS($J409,44))=0,INDIRECT(ADDRESS($J409,38))="UL"),INDIRECT(ADDRESS($J409,COLUMN())),0),0),IF($K409&gt;0,IF(AND(INDIRECT(ADDRESS($K409,44))=0,INDIRECT(ADDRESS($K409,38))="UL"),INDIRECT(ADDRESS($K409,COLUMN())),0),0),IF($L409&gt;0,IF(AND(INDIRECT(ADDRESS($L409,44))=0,INDIRECT(ADDRESS($L409,38))="UL"),INDIRECT(ADDRESS($L409,COLUMN())),0),0),IF($M409&gt;0,IF(AND(INDIRECT(ADDRESS($M409,44))=0,INDIRECT(ADDRESS($M409,38))="UL"),INDIRECT(ADDRESS($M409,COLUMN())),0),0))</f>
        <v>0.1111111111111111</v>
      </c>
      <c r="BZ409" s="57" cm="1">
        <f t="array" aca="1" ref="BZ409" ca="1">SUM(IF($C409&gt;0,IF(AND(INDIRECT(ADDRESS($C409,44))=0,INDIRECT(ADDRESS($C409,38))="UL"),INDIRECT(ADDRESS($C409,COLUMN())),0),0),IF($D409&gt;0,IF(AND(INDIRECT(ADDRESS($D409,44))=0,INDIRECT(ADDRESS($D409,38))="UL"),INDIRECT(ADDRESS($D409,COLUMN())),0),0),IF($E409&gt;0,IF(AND(INDIRECT(ADDRESS($E409,44))=0,INDIRECT(ADDRESS($E409,38))="UL"),INDIRECT(ADDRESS($E409,COLUMN())),0),0),IF($F409&gt;0,IF(AND(INDIRECT(ADDRESS($F409,44))=0,INDIRECT(ADDRESS($F409,38))="UL"),INDIRECT(ADDRESS($F409,COLUMN())),0),0),IF($G409&gt;0,IF(AND(INDIRECT(ADDRESS($G409,44))=0,INDIRECT(ADDRESS($G409,38))="UL"),INDIRECT(ADDRESS($G409,COLUMN())),0),0),IF($H409&gt;0,IF(AND(INDIRECT(ADDRESS($H409,44))=0,INDIRECT(ADDRESS($H409,38))="UL"),INDIRECT(ADDRESS($H409,COLUMN())),0),0),IF($I409&gt;0,IF(AND(INDIRECT(ADDRESS($I409,44))=0,INDIRECT(ADDRESS($I409,38))="UL"),INDIRECT(ADDRESS($I409,COLUMN())),0),0),IF($J409&gt;0,IF(AND(INDIRECT(ADDRESS($J409,44))=0,INDIRECT(ADDRESS($J409,38))="UL"),INDIRECT(ADDRESS($J409,COLUMN())),0),0),IF($K409&gt;0,IF(AND(INDIRECT(ADDRESS($K409,44))=0,INDIRECT(ADDRESS($K409,38))="UL"),INDIRECT(ADDRESS($K409,COLUMN())),0),0),IF($L409&gt;0,IF(AND(INDIRECT(ADDRESS($L409,44))=0,INDIRECT(ADDRESS($L409,38))="UL"),INDIRECT(ADDRESS($L409,COLUMN())),0),0),IF($M409&gt;0,IF(AND(INDIRECT(ADDRESS($M409,44))=0,INDIRECT(ADDRESS($M409,38))="UL"),INDIRECT(ADDRESS($M409,COLUMN())),0),0))</f>
        <v>0.1111111111111111</v>
      </c>
      <c r="CA409" s="57">
        <f t="shared" ca="1" si="277"/>
        <v>0.1111111111111111</v>
      </c>
      <c r="CB409" s="57" cm="1">
        <f t="array" aca="1" ref="CB409" ca="1">SUM(IF($C409&gt;0,IF(AND(INDIRECT(ADDRESS($C409,44))=0,INDIRECT(ADDRESS($C409,38))&lt;&gt;"UL"),INDIRECT(ADDRESS($C409,COLUMN())),0),0),IF($D409&gt;0,IF(AND(INDIRECT(ADDRESS($D409,44))=0,INDIRECT(ADDRESS($D409,38))&lt;&gt;"UL"),INDIRECT(ADDRESS($D409,COLUMN())),0),0),IF($E409&gt;0,IF(AND(INDIRECT(ADDRESS($E409,44))=0,INDIRECT(ADDRESS($E409,38))&lt;&gt;"UL"),INDIRECT(ADDRESS($E409,COLUMN())),0),0),IF($F409&gt;0,IF(AND(INDIRECT(ADDRESS($F409,44))=0,INDIRECT(ADDRESS($F409,38))&lt;&gt;"UL"),INDIRECT(ADDRESS($F409,COLUMN())),0),0),IF($G409&gt;0,IF(AND(INDIRECT(ADDRESS($G409,44))=0,INDIRECT(ADDRESS($G409,38))&lt;&gt;"UL"),INDIRECT(ADDRESS($G409,COLUMN())),0),0),IF($H409&gt;0,IF(AND(INDIRECT(ADDRESS($H409,44))=0,INDIRECT(ADDRESS($H409,38))&lt;&gt;"UL"),INDIRECT(ADDRESS($H409,COLUMN())),0),0),IF($I409&gt;0,IF(AND(INDIRECT(ADDRESS($I409,44))=0,INDIRECT(ADDRESS($I409,38))&lt;&gt;"UL"),INDIRECT(ADDRESS($I409,COLUMN())),0),0),IF($J409&gt;0,IF(AND(INDIRECT(ADDRESS($J409,44))=0,INDIRECT(ADDRESS($J409,38))&lt;&gt;"UL"),INDIRECT(ADDRESS($J409,COLUMN())),0),0),IF($K409&gt;0,IF(AND(INDIRECT(ADDRESS($K409,44))=0,INDIRECT(ADDRESS($K409,38))&lt;&gt;"UL"),INDIRECT(ADDRESS($K409,COLUMN())),0),0),IF($L409&gt;0,IF(AND(INDIRECT(ADDRESS($L409,44))=0,INDIRECT(ADDRESS($L409,38))&lt;&gt;"UL"),INDIRECT(ADDRESS($L409,COLUMN())),0),0),IF($M409&gt;0,IF(AND(INDIRECT(ADDRESS($M409,44))=0,INDIRECT(ADDRESS($M409,38))&lt;&gt;"UL"),INDIRECT(ADDRESS($M409,COLUMN())),0),0))</f>
        <v>0</v>
      </c>
      <c r="CC409" s="57">
        <f t="shared" ca="1" si="278"/>
        <v>0</v>
      </c>
      <c r="CD409" s="57" cm="1">
        <f t="array" aca="1" ref="CD409" ca="1">SUM(IF($C409&gt;0,IF(AND(INDIRECT(ADDRESS($C409,44))=0,INDIRECT(ADDRESS($C409,38))&lt;&gt;"UL"),INDIRECT(ADDRESS($C409,COLUMN())),0),0),IF($D409&gt;0,IF(AND(INDIRECT(ADDRESS($D409,44))=0,INDIRECT(ADDRESS($D409,38))&lt;&gt;"UL"),INDIRECT(ADDRESS($D409,COLUMN())),0),0),IF($E409&gt;0,IF(AND(INDIRECT(ADDRESS($E409,44))=0,INDIRECT(ADDRESS($E409,38))&lt;&gt;"UL"),INDIRECT(ADDRESS($E409,COLUMN())),0),0),IF($F409&gt;0,IF(AND(INDIRECT(ADDRESS($F409,44))=0,INDIRECT(ADDRESS($F409,38))&lt;&gt;"UL"),INDIRECT(ADDRESS($F409,COLUMN())),0),0),IF($G409&gt;0,IF(AND(INDIRECT(ADDRESS($G409,44))=0,INDIRECT(ADDRESS($G409,38))&lt;&gt;"UL"),INDIRECT(ADDRESS($G409,COLUMN())),0),0),IF($H409&gt;0,IF(AND(INDIRECT(ADDRESS($H409,44))=0,INDIRECT(ADDRESS($H409,38))&lt;&gt;"UL"),INDIRECT(ADDRESS($H409,COLUMN())),0),0),IF($I409&gt;0,IF(AND(INDIRECT(ADDRESS($I409,44))=0,INDIRECT(ADDRESS($I409,38))&lt;&gt;"UL"),INDIRECT(ADDRESS($I409,COLUMN())),0),0),IF($J409&gt;0,IF(AND(INDIRECT(ADDRESS($J409,44))=0,INDIRECT(ADDRESS($J409,38))&lt;&gt;"UL"),INDIRECT(ADDRESS($J409,COLUMN())),0),0),IF($K409&gt;0,IF(AND(INDIRECT(ADDRESS($K409,44))=0,INDIRECT(ADDRESS($K409,38))&lt;&gt;"UL"),INDIRECT(ADDRESS($K409,COLUMN())),0),0),IF($L409&gt;0,IF(AND(INDIRECT(ADDRESS($L409,44))=0,INDIRECT(ADDRESS($L409,38))&lt;&gt;"UL"),INDIRECT(ADDRESS($L409,COLUMN())),0),0),IF($M409&gt;0,IF(AND(INDIRECT(ADDRESS($M409,44))=0,INDIRECT(ADDRESS($M409,38))&lt;&gt;"UL"),INDIRECT(ADDRESS($M409,COLUMN())),0),0))</f>
        <v>0</v>
      </c>
      <c r="CE409" s="57" cm="1">
        <f t="array" aca="1" ref="CE409" ca="1">SUM(IF($C409&gt;0,IF(AND(INDIRECT(ADDRESS($C409,44))=0,INDIRECT(ADDRESS($C409,38))&lt;&gt;"UL"),INDIRECT(ADDRESS($C409,COLUMN())),0),0),IF($D409&gt;0,IF(AND(INDIRECT(ADDRESS($D409,44))=0,INDIRECT(ADDRESS($D409,38))&lt;&gt;"UL"),INDIRECT(ADDRESS($D409,COLUMN())),0),0),IF($E409&gt;0,IF(AND(INDIRECT(ADDRESS($E409,44))=0,INDIRECT(ADDRESS($E409,38))&lt;&gt;"UL"),INDIRECT(ADDRESS($E409,COLUMN())),0),0),IF($F409&gt;0,IF(AND(INDIRECT(ADDRESS($F409,44))=0,INDIRECT(ADDRESS($F409,38))&lt;&gt;"UL"),INDIRECT(ADDRESS($F409,COLUMN())),0),0),IF($G409&gt;0,IF(AND(INDIRECT(ADDRESS($G409,44))=0,INDIRECT(ADDRESS($G409,38))&lt;&gt;"UL"),INDIRECT(ADDRESS($G409,COLUMN())),0),0),IF($H409&gt;0,IF(AND(INDIRECT(ADDRESS($H409,44))=0,INDIRECT(ADDRESS($H409,38))&lt;&gt;"UL"),INDIRECT(ADDRESS($H409,COLUMN())),0),0),IF($I409&gt;0,IF(AND(INDIRECT(ADDRESS($I409,44))=0,INDIRECT(ADDRESS($I409,38))&lt;&gt;"UL"),INDIRECT(ADDRESS($I409,COLUMN())),0),0),IF($J409&gt;0,IF(AND(INDIRECT(ADDRESS($J409,44))=0,INDIRECT(ADDRESS($J409,38))&lt;&gt;"UL"),INDIRECT(ADDRESS($J409,COLUMN())),0),0),IF($K409&gt;0,IF(AND(INDIRECT(ADDRESS($K409,44))=0,INDIRECT(ADDRESS($K409,38))&lt;&gt;"UL"),INDIRECT(ADDRESS($K409,COLUMN())),0),0),IF($L409&gt;0,IF(AND(INDIRECT(ADDRESS($L409,44))=0,INDIRECT(ADDRESS($L409,38))&lt;&gt;"UL"),INDIRECT(ADDRESS($L409,COLUMN())),0),0),IF($M409&gt;0,IF(AND(INDIRECT(ADDRESS($M409,44))=0,INDIRECT(ADDRESS($M409,38))&lt;&gt;"UL"),INDIRECT(ADDRESS($M409,COLUMN())),0),0))</f>
        <v>0</v>
      </c>
      <c r="CF409" s="57">
        <f t="shared" ca="1" si="279"/>
        <v>0</v>
      </c>
      <c r="CG409" s="57">
        <f t="shared" ca="1" si="280"/>
        <v>1.290178120583358</v>
      </c>
      <c r="CH409" s="57">
        <f t="shared" ca="1" si="281"/>
        <v>5.1607124823334322E-2</v>
      </c>
      <c r="CI409" s="19">
        <f t="shared" ca="1" si="282"/>
        <v>36.229081141194399</v>
      </c>
      <c r="CJ409" s="19"/>
      <c r="CK409" s="57" cm="1">
        <f t="array" aca="1" ref="CK409" ca="1">IF(AU409="S", SUM(IF($C409&gt;0,IF(INDIRECT(ADDRESS($C409,43))&lt;&gt;1,INDIRECT(ADDRESS($C409,48)),0),0), IF($D409&gt;0,IF(INDIRECT(ADDRESS($D409,43))&lt;&gt;1,INDIRECT(ADDRESS($D409,48)),0),0), IF($E409&gt;0,IF(INDIRECT(ADDRESS($E409,43))&lt;&gt;1,INDIRECT(ADDRESS($E409,48)),0),0), IF($F409&gt;0,IF(INDIRECT(ADDRESS($F409,43))&lt;&gt;1,INDIRECT(ADDRESS($F409,48)),0),0), IF($G409&gt;0,IF(INDIRECT(ADDRESS($G409,43))&lt;&gt;1,INDIRECT(ADDRESS($G409,48)),0),0), IF($H409&gt;0,IF(INDIRECT(ADDRESS($H409,43))&lt;&gt;1,INDIRECT(ADDRESS($H409,48)),0),0), IF($I409&gt;0,IF(INDIRECT(ADDRESS($I409,43))&lt;&gt;1,INDIRECT(ADDRESS($I409,48)),0),0), IF($J409&gt;0,IF(INDIRECT(ADDRESS($J409,43))&lt;&gt;1,INDIRECT(ADDRESS($J409,48)),0),0), IF($K409&gt;0,IF(INDIRECT(ADDRESS($K409,43))&lt;&gt;1,INDIRECT(ADDRESS($K409,48)),0),0), IF($L409&gt;0,IF(INDIRECT(ADDRESS($L409,43))&lt;&gt;1,INDIRECT(ADDRESS($L409,48)),0),0), IF($M409&gt;0,IF(INDIRECT(ADDRESS($M409,43))&lt;&gt;1,INDIRECT(ADDRESS($M409,48)),0),0)), IF(AU409="L",SUM(IF($C409&gt;0,IF(INDIRECT(ADDRESS($C409,43))&lt;&gt;1,INDIRECT(ADDRESS($C409,50)),0),0), IF($D409&gt;0,IF(INDIRECT(ADDRESS($D409,43))&lt;&gt;1,INDIRECT(ADDRESS($D409,50)),0),0), IF($E409&gt;0,IF(INDIRECT(ADDRESS($E409,43))&lt;&gt;1,INDIRECT(ADDRESS($E409,50)),0),0), IF($F409&gt;0,IF(INDIRECT(ADDRESS($F409,43))&lt;&gt;1,INDIRECT(ADDRESS($F409,50)),0),0), IF($G409&gt;0,IF(INDIRECT(ADDRESS($G409,43))&lt;&gt;1,INDIRECT(ADDRESS($G409,50)),0),0), IF($G409&gt;0,IF(INDIRECT(ADDRESS($G409,43))&lt;&gt;1,INDIRECT(ADDRESS($G409,50)),0),0), IF($H409&gt;0,IF(INDIRECT(ADDRESS($H409,43))&lt;&gt;1,INDIRECT(ADDRESS($H409,50)),0),0), IF($I409&gt;0,IF(INDIRECT(ADDRESS($I409,43))&lt;&gt;1,INDIRECT(ADDRESS($I409,50)),0),0), IF($J409&gt;0,IF(INDIRECT(ADDRESS($J409,43))&lt;&gt;1,INDIRECT(ADDRESS($J409,50)),0),0), IF($K409&gt;0,IF(INDIRECT(ADDRESS($K409,43))&lt;&gt;1,INDIRECT(ADDRESS($K409,50)),0),0), IF($L409&gt;0,IF(INDIRECT(ADDRESS($L409,43))&lt;&gt;1,INDIRECT(ADDRESS($L409,50)),0),0), IF($M409&gt;0,IF(INDIRECT(ADDRESS($M409,43))&lt;&gt;1,INDIRECT(ADDRESS($M409,50)),0),0)), SUM(IF($C409&gt;0,IF(INDIRECT(ADDRESS($C409,43))&lt;&gt;1,INDIRECT(ADDRESS($C409,49)),0),0), IF($D409&gt;0,IF(INDIRECT(ADDRESS($D409,43))&lt;&gt;1,INDIRECT(ADDRESS($D409,49)),0),0), IF($E409&gt;0,IF(INDIRECT(ADDRESS($E409,43))&lt;&gt;1,INDIRECT(ADDRESS($E409,49)),0),0), IF($F409&gt;0,IF(INDIRECT(ADDRESS($F409,43))&lt;&gt;1,INDIRECT(ADDRESS($F409,49)),0),0), IF($G409&gt;0,IF(INDIRECT(ADDRESS($G409,43))&lt;&gt;1,INDIRECT(ADDRESS($G409,49)),0),0), IF($G409&gt;0,IF(INDIRECT(ADDRESS($G409,43))&lt;&gt;1,INDIRECT(ADDRESS($G409,49)),0),0), IF($H409&gt;0,IF(INDIRECT(ADDRESS($H409,43))&lt;&gt;1,INDIRECT(ADDRESS($H409,49)),0),0), IF($I409&gt;0,IF(INDIRECT(ADDRESS($I409,43))&lt;&gt;1,INDIRECT(ADDRESS($I409,49)),0),0), IF($J409&gt;0,IF(INDIRECT(ADDRESS($J409,43))&lt;&gt;1,INDIRECT(ADDRESS($J409,49)),0),0), IF($K409&gt;0,IF(INDIRECT(ADDRESS($K409,43))&lt;&gt;1,INDIRECT(ADDRESS($K409,49)),0),0), IF($L409&gt;0,IF(INDIRECT(ADDRESS($L409,43))&lt;&gt;1,INDIRECT(ADDRESS($L409,49)),0),0), IF($M409&gt;0,IF(INDIRECT(ADDRESS($M409,43))&lt;&gt;1,INDIRECT(ADDRESS($M409,49)),0),0))))</f>
        <v>0.66666666666666663</v>
      </c>
      <c r="CL409" s="57" cm="1">
        <f t="array" aca="1" ref="CL409" ca="1">SUM(IF($C409&gt;0,IF(INDIRECT(ADDRESS($C409,44))=1,INDIRECT(ADDRESS($C409,90)),0),0), IF($D409&gt;0,IF(INDIRECT(ADDRESS($D409,44))=1,INDIRECT(ADDRESS($D409,90)),0),0), IF($E409&gt;0,IF(INDIRECT(ADDRESS($E409,44))=1,INDIRECT(ADDRESS($E409,90)),0),0), IF($F409&gt;0,IF(INDIRECT(ADDRESS($F409,44))=1,INDIRECT(ADDRESS($F409,90)),0),0), IF($G409&gt;0,IF(INDIRECT(ADDRESS($G409,44))=1,INDIRECT(ADDRESS($G409,90)),0),0), IF($H409&gt;0,IF(INDIRECT(ADDRESS($H409,44))=1,INDIRECT(ADDRESS($H409,90)),0),0), IF($I409&gt;0,IF(INDIRECT(ADDRESS($I409,44))=1,INDIRECT(ADDRESS($I409,90)),0),0), IF($J409&gt;0,IF(INDIRECT(ADDRESS($J409,44))=1,INDIRECT(ADDRESS($J409,90)),0),0), IF($K409&gt;0,IF(INDIRECT(ADDRESS($K409,44))=1,INDIRECT(ADDRESS($K409,90)),0),0), IF($L409&gt;0,IF(INDIRECT(ADDRESS($L409,44))=1,INDIRECT(ADDRESS($L409,90)),0),0), IF($M409&gt;0,IF(INDIRECT(ADDRESS($M409,44))=1,INDIRECT(ADDRESS($M409,90)),0),0))</f>
        <v>0</v>
      </c>
      <c r="CM409" s="56">
        <f t="shared" ca="1" si="283"/>
        <v>0.75984637149842671</v>
      </c>
      <c r="CN409" s="59"/>
    </row>
    <row r="410" spans="1:93" x14ac:dyDescent="0.25">
      <c r="A410" s="219" t="s">
        <v>645</v>
      </c>
      <c r="B410" s="220">
        <v>382</v>
      </c>
      <c r="C410" s="220">
        <v>399</v>
      </c>
      <c r="D410" s="220"/>
      <c r="E410" s="220"/>
      <c r="F410" s="220"/>
      <c r="G410" s="220"/>
      <c r="H410" s="220"/>
      <c r="I410" s="220"/>
      <c r="J410" s="220"/>
      <c r="K410" s="220"/>
      <c r="L410" s="220"/>
      <c r="M410" s="220"/>
      <c r="N410" s="67">
        <f ca="1">SUM(INDIRECT(ADDRESS(B410,COLUMN())),IF(C410&gt;0,INDIRECT(ADDRESS(C410,COLUMN())),0),IF(D410&gt;0,INDIRECT(ADDRESS(D410,14)),0),IF(E410&gt;0,INDIRECT(ADDRESS(E410,COLUMN())),0),IF(F410&gt;0,INDIRECT(ADDRESS(F410,COLUMN())),0),IF(G410&gt;0,INDIRECT(ADDRESS(G410,COLUMN())),0),IF(H410&gt;0,INDIRECT(ADDRESS(H410,COLUMN())),0),IF(I410&gt;0,INDIRECT(ADDRESS(I410,COLUMN())),0),IF(J410&gt;0,INDIRECT(ADDRESS(J410,COLUMN())),0),IF(K410&gt;0,INDIRECT(ADDRESS(K410,COLUMN())),0),IF(L410&gt;0,INDIRECT(ADDRESS(L410,COLUMN())),0),IF(M410&gt;0,INDIRECT(ADDRESS(M410,COLUMN())),0))</f>
        <v>29</v>
      </c>
      <c r="O410" s="220" t="str" cm="1">
        <f t="array" aca="1" ref="O410" ca="1">INDIRECT(ADDRESS($B410,COLUMN()))</f>
        <v>Fighter</v>
      </c>
      <c r="P410" s="220" cm="1">
        <f t="array" aca="1" ref="P410" ca="1">INDIRECT(ADDRESS($B410,COLUMN()))</f>
        <v>3</v>
      </c>
      <c r="Q410" s="220" cm="1">
        <f t="array" aca="1" ref="Q410" ca="1">INDIRECT(ADDRESS($B410,COLUMN()))</f>
        <v>0</v>
      </c>
      <c r="R410" s="220" cm="1">
        <f t="array" aca="1" ref="R410" ca="1">INDIRECT(ADDRESS($B410,COLUMN()))</f>
        <v>0</v>
      </c>
      <c r="S410" s="220" cm="1">
        <f t="array" aca="1" ref="S410" ca="1">INDIRECT(ADDRESS($B410,COLUMN()))</f>
        <v>3</v>
      </c>
      <c r="T410" s="220" t="str" cm="1">
        <f t="array" aca="1" ref="T410" ca="1">INDIRECT(ADDRESS($B410,COLUMN()))</f>
        <v>1-8</v>
      </c>
      <c r="U410" s="220" cm="1">
        <f t="array" aca="1" ref="U410" ca="1">INDIRECT(ADDRESS($B410,COLUMN()))</f>
        <v>8</v>
      </c>
      <c r="V410" s="220" cm="1">
        <f t="array" aca="1" ref="V410" ca="1">INDIRECT(ADDRESS($B410,COLUMN()))</f>
        <v>0</v>
      </c>
      <c r="W410" s="220" cm="1">
        <f t="array" aca="1" ref="W410" ca="1">INDIRECT(ADDRESS($B410,COLUMN()))</f>
        <v>2</v>
      </c>
      <c r="X410" s="220" cm="1">
        <f t="array" aca="1" ref="X410" ca="1">INDIRECT(ADDRESS($B410,COLUMN()))</f>
        <v>9</v>
      </c>
      <c r="Y410" s="220" cm="1">
        <f t="array" aca="1" ref="Y410" ca="1">INDIRECT(ADDRESS($B410,COLUMN()))</f>
        <v>1</v>
      </c>
      <c r="Z410" s="220" cm="1">
        <f t="array" aca="1" ref="Z410" ca="1">INDIRECT(ADDRESS($B410,COLUMN()))</f>
        <v>5</v>
      </c>
      <c r="AA410" s="255" t="str" cm="1">
        <f t="array" aca="1" ref="AA410" ca="1">INDIRECT(ADDRESS($B410,COLUMN()))</f>
        <v>Jink</v>
      </c>
      <c r="AB410" s="56">
        <f ca="1">((U410/8)^$V$296)*((((X410-(Y410-1)/2)/8)^$X$296)*((S410/3)^$S$296))*(((8-W410)/6)^$W$296)</f>
        <v>1.0329206114928022</v>
      </c>
      <c r="AC410" s="56">
        <f ca="1">SUM(((25/N410)^$Z$296)*(AB410/$AB$34))</f>
        <v>1.1640424888708707</v>
      </c>
      <c r="AD410" s="56">
        <f ca="1">(P410/($CN$34*(1/AC410)))</f>
        <v>3.036632579663141</v>
      </c>
      <c r="AF410" s="52"/>
      <c r="AG410" s="52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2"/>
      <c r="AU410" s="54" t="s">
        <v>113</v>
      </c>
      <c r="AV410" s="57" cm="1">
        <f t="array" aca="1" ref="AV410" ca="1">SUM(IF($C410&gt;0,IF(AND(INDIRECT(ADDRESS($C410,44))=0,INDIRECT(ADDRESS($C410,38))="UL",ISERROR(SEARCH("Rear",INDIRECT(ADDRESS($C410,33)))),ISERROR(SEARCH("Side",INDIRECT(ADDRESS($C410,33))))),INDIRECT(ADDRESS($C410,COLUMN())),0),0),IF($D410&gt;0,IF(AND(INDIRECT(ADDRESS($D410,44))=0,INDIRECT(ADDRESS($D410,38))="UL",ISERROR(SEARCH("Rear",INDIRECT(ADDRESS($D410,33)))),ISERROR(SEARCH("Side",INDIRECT(ADDRESS($D410,33))))),INDIRECT(ADDRESS($D410,COLUMN())),0),0),IF($E410&gt;0,IF(AND(INDIRECT(ADDRESS($E410,44))=0,INDIRECT(ADDRESS($E410,38))="UL",ISERROR(SEARCH("Rear",INDIRECT(ADDRESS($E410,33)))),ISERROR(SEARCH("Side",INDIRECT(ADDRESS($E410,33))))),INDIRECT(ADDRESS($E410,COLUMN())),0),0),IF($F410&gt;0,IF(AND(INDIRECT(ADDRESS($F410,44))=0,INDIRECT(ADDRESS($F410,38))="UL",ISERROR(SEARCH("Rear",INDIRECT(ADDRESS($F410,33)))),ISERROR(SEARCH("Side",INDIRECT(ADDRESS($F410,33))))),INDIRECT(ADDRESS($F410,COLUMN())),0),0),IF($G410&gt;0,IF(AND(INDIRECT(ADDRESS($G410,44))=0,INDIRECT(ADDRESS($G410,38))="UL",ISERROR(SEARCH("Rear",INDIRECT(ADDRESS($G410,33)))),ISERROR(SEARCH("Side",INDIRECT(ADDRESS($G410,33))))),INDIRECT(ADDRESS($G410,COLUMN())),0),0),IF($H410&gt;0,IF(AND(INDIRECT(ADDRESS($H410,44))=0,INDIRECT(ADDRESS($H410,38))="UL",ISERROR(SEARCH("Rear",INDIRECT(ADDRESS($H410,33)))),ISERROR(SEARCH("Side",INDIRECT(ADDRESS($H410,33))))),INDIRECT(ADDRESS($H410,COLUMN())),0),0),IF($I410&gt;0,IF(AND(INDIRECT(ADDRESS($I410,44))=0,INDIRECT(ADDRESS($I410,38))="UL",ISERROR(SEARCH("Rear",INDIRECT(ADDRESS($I410,33)))),ISERROR(SEARCH("Side",INDIRECT(ADDRESS($I410,33))))),INDIRECT(ADDRESS($I410,COLUMN())),0),0),IF($J410&gt;0,IF(AND(INDIRECT(ADDRESS($J410,44))=0,INDIRECT(ADDRESS($J410,38))="UL",ISERROR(SEARCH("Rear",INDIRECT(ADDRESS($J410,33)))),ISERROR(SEARCH("Side",INDIRECT(ADDRESS($J410,33))))),INDIRECT(ADDRESS($J410,COLUMN())),0),0),IF($K410&gt;0,IF(AND(INDIRECT(ADDRESS($K410,44))=0,INDIRECT(ADDRESS($K410,38))="UL",ISERROR(SEARCH("Rear",INDIRECT(ADDRESS($K410,33)))),ISERROR(SEARCH("Side",INDIRECT(ADDRESS($K410,33))))),INDIRECT(ADDRESS($K410,COLUMN())),0),0),IF($L410&gt;0,IF(AND(INDIRECT(ADDRESS($L410,44))=0,INDIRECT(ADDRESS($L410,38))="UL",ISERROR(SEARCH("Rear",INDIRECT(ADDRESS($L410,33)))),ISERROR(SEARCH("Side",INDIRECT(ADDRESS($L410,33))))),INDIRECT(ADDRESS($L410,COLUMN())),0),0),IF($M410&gt;0,IF(AND(INDIRECT(ADDRESS($M410,44))=0,INDIRECT(ADDRESS($M410,38))="UL",ISERROR(SEARCH("Rear",INDIRECT(ADDRESS($M410,33)))),ISERROR(SEARCH("Side",INDIRECT(ADDRESS($M410,33))))),INDIRECT(ADDRESS($M410,COLUMN())),0),0))</f>
        <v>1.5</v>
      </c>
      <c r="AW410" s="57" cm="1">
        <f t="array" aca="1" ref="AW410" ca="1">SUM(IF($C410&gt;0,IF(AND(INDIRECT(ADDRESS($C410,44))=0,INDIRECT(ADDRESS($C410,38))="UL",ISERROR(SEARCH("Rear",INDIRECT(ADDRESS($C410,33)))),ISERROR(SEARCH("Side",INDIRECT(ADDRESS($C410,33))))),INDIRECT(ADDRESS($C410,COLUMN())),0),0),IF($D410&gt;0,IF(AND(INDIRECT(ADDRESS($D410,44))=0,INDIRECT(ADDRESS($D410,38))="UL",ISERROR(SEARCH("Rear",INDIRECT(ADDRESS($D410,33)))),ISERROR(SEARCH("Side",INDIRECT(ADDRESS($D410,33))))),INDIRECT(ADDRESS($D410,COLUMN())),0),0),IF($E410&gt;0,IF(AND(INDIRECT(ADDRESS($E410,44))=0,INDIRECT(ADDRESS($E410,38))="UL",ISERROR(SEARCH("Rear",INDIRECT(ADDRESS($E410,33)))),ISERROR(SEARCH("Side",INDIRECT(ADDRESS($E410,33))))),INDIRECT(ADDRESS($E410,COLUMN())),0),0),IF($F410&gt;0,IF(AND(INDIRECT(ADDRESS($F410,44))=0,INDIRECT(ADDRESS($F410,38))="UL",ISERROR(SEARCH("Rear",INDIRECT(ADDRESS($F410,33)))),ISERROR(SEARCH("Side",INDIRECT(ADDRESS($F410,33))))),INDIRECT(ADDRESS($F410,COLUMN())),0),0),IF($G410&gt;0,IF(AND(INDIRECT(ADDRESS($G410,44))=0,INDIRECT(ADDRESS($G410,38))="UL",ISERROR(SEARCH("Rear",INDIRECT(ADDRESS($G410,33)))),ISERROR(SEARCH("Side",INDIRECT(ADDRESS($G410,33))))),INDIRECT(ADDRESS($G410,COLUMN())),0),0),IF($H410&gt;0,IF(AND(INDIRECT(ADDRESS($H410,44))=0,INDIRECT(ADDRESS($H410,38))="UL",ISERROR(SEARCH("Rear",INDIRECT(ADDRESS($H410,33)))),ISERROR(SEARCH("Side",INDIRECT(ADDRESS($H410,33))))),INDIRECT(ADDRESS($H410,COLUMN())),0),0),IF($I410&gt;0,IF(AND(INDIRECT(ADDRESS($I410,44))=0,INDIRECT(ADDRESS($I410,38))="UL",ISERROR(SEARCH("Rear",INDIRECT(ADDRESS($I410,33)))),ISERROR(SEARCH("Side",INDIRECT(ADDRESS($I410,33))))),INDIRECT(ADDRESS($I410,COLUMN())),0),0),IF($J410&gt;0,IF(AND(INDIRECT(ADDRESS($J410,44))=0,INDIRECT(ADDRESS($J410,38))="UL",ISERROR(SEARCH("Rear",INDIRECT(ADDRESS($J410,33)))),ISERROR(SEARCH("Side",INDIRECT(ADDRESS($J410,33))))),INDIRECT(ADDRESS($J410,COLUMN())),0),0),IF($K410&gt;0,IF(AND(INDIRECT(ADDRESS($K410,44))=0,INDIRECT(ADDRESS($K410,38))="UL",ISERROR(SEARCH("Rear",INDIRECT(ADDRESS($K410,33)))),ISERROR(SEARCH("Side",INDIRECT(ADDRESS($K410,33))))),INDIRECT(ADDRESS($K410,COLUMN())),0),0),IF($L410&gt;0,IF(AND(INDIRECT(ADDRESS($L410,44))=0,INDIRECT(ADDRESS($L410,38))="UL",ISERROR(SEARCH("Rear",INDIRECT(ADDRESS($L410,33)))),ISERROR(SEARCH("Side",INDIRECT(ADDRESS($L410,33))))),INDIRECT(ADDRESS($L410,COLUMN())),0),0),IF($M410&gt;0,IF(AND(INDIRECT(ADDRESS($M410,44))=0,INDIRECT(ADDRESS($M410,38))="UL",ISERROR(SEARCH("Rear",INDIRECT(ADDRESS($M410,33)))),ISERROR(SEARCH("Side",INDIRECT(ADDRESS($M410,33))))),INDIRECT(ADDRESS($M410,COLUMN())),0),0))</f>
        <v>1.5</v>
      </c>
      <c r="AX410" s="57" cm="1">
        <f t="array" aca="1" ref="AX410" ca="1">SUM(IF($C410&gt;0,IF(AND(INDIRECT(ADDRESS($C410,44))=0,INDIRECT(ADDRESS($C410,38))="UL",ISERROR(SEARCH("Rear",INDIRECT(ADDRESS($C410,33)))),ISERROR(SEARCH("Side",INDIRECT(ADDRESS($C410,33))))),INDIRECT(ADDRESS($C410,COLUMN())),0),0),IF($D410&gt;0,IF(AND(INDIRECT(ADDRESS($D410,44))=0,INDIRECT(ADDRESS($D410,38))="UL",ISERROR(SEARCH("Rear",INDIRECT(ADDRESS($D410,33)))),ISERROR(SEARCH("Side",INDIRECT(ADDRESS($D410,33))))),INDIRECT(ADDRESS($D410,COLUMN())),0),0),IF($E410&gt;0,IF(AND(INDIRECT(ADDRESS($E410,44))=0,INDIRECT(ADDRESS($E410,38))="UL",ISERROR(SEARCH("Rear",INDIRECT(ADDRESS($E410,33)))),ISERROR(SEARCH("Side",INDIRECT(ADDRESS($E410,33))))),INDIRECT(ADDRESS($E410,COLUMN())),0),0),IF($F410&gt;0,IF(AND(INDIRECT(ADDRESS($F410,44))=0,INDIRECT(ADDRESS($F410,38))="UL",ISERROR(SEARCH("Rear",INDIRECT(ADDRESS($F410,33)))),ISERROR(SEARCH("Side",INDIRECT(ADDRESS($F410,33))))),INDIRECT(ADDRESS($F410,COLUMN())),0),0),IF($G410&gt;0,IF(AND(INDIRECT(ADDRESS($G410,44))=0,INDIRECT(ADDRESS($G410,38))="UL",ISERROR(SEARCH("Rear",INDIRECT(ADDRESS($G410,33)))),ISERROR(SEARCH("Side",INDIRECT(ADDRESS($G410,33))))),INDIRECT(ADDRESS($G410,COLUMN())),0),0),IF($H410&gt;0,IF(AND(INDIRECT(ADDRESS($H410,44))=0,INDIRECT(ADDRESS($H410,38))="UL",ISERROR(SEARCH("Rear",INDIRECT(ADDRESS($H410,33)))),ISERROR(SEARCH("Side",INDIRECT(ADDRESS($H410,33))))),INDIRECT(ADDRESS($H410,COLUMN())),0),0),IF($I410&gt;0,IF(AND(INDIRECT(ADDRESS($I410,44))=0,INDIRECT(ADDRESS($I410,38))="UL",ISERROR(SEARCH("Rear",INDIRECT(ADDRESS($I410,33)))),ISERROR(SEARCH("Side",INDIRECT(ADDRESS($I410,33))))),INDIRECT(ADDRESS($I410,COLUMN())),0),0),IF($J410&gt;0,IF(AND(INDIRECT(ADDRESS($J410,44))=0,INDIRECT(ADDRESS($J410,38))="UL",ISERROR(SEARCH("Rear",INDIRECT(ADDRESS($J410,33)))),ISERROR(SEARCH("Side",INDIRECT(ADDRESS($J410,33))))),INDIRECT(ADDRESS($J410,COLUMN())),0),0),IF($K410&gt;0,IF(AND(INDIRECT(ADDRESS($K410,44))=0,INDIRECT(ADDRESS($K410,38))="UL",ISERROR(SEARCH("Rear",INDIRECT(ADDRESS($K410,33)))),ISERROR(SEARCH("Side",INDIRECT(ADDRESS($K410,33))))),INDIRECT(ADDRESS($K410,COLUMN())),0),0),IF($L410&gt;0,IF(AND(INDIRECT(ADDRESS($L410,44))=0,INDIRECT(ADDRESS($L410,38))="UL",ISERROR(SEARCH("Rear",INDIRECT(ADDRESS($L410,33)))),ISERROR(SEARCH("Side",INDIRECT(ADDRESS($L410,33))))),INDIRECT(ADDRESS($L410,COLUMN())),0),0),IF($M410&gt;0,IF(AND(INDIRECT(ADDRESS($M410,44))=0,INDIRECT(ADDRESS($M410,38))="UL",ISERROR(SEARCH("Rear",INDIRECT(ADDRESS($M410,33)))),ISERROR(SEARCH("Side",INDIRECT(ADDRESS($M410,33))))),INDIRECT(ADDRESS($M410,COLUMN())),0),0))</f>
        <v>0</v>
      </c>
      <c r="AY410" s="58">
        <f ca="1">IF(AU410="S",AV410,IF(AU410="MS",AW410,IF(AU410="ML",AW410,AX410)))</f>
        <v>1.5</v>
      </c>
      <c r="AZ410" s="58">
        <f ca="1">SUM(AV410:AX410)/3</f>
        <v>1</v>
      </c>
      <c r="BA410" s="58" cm="1">
        <f t="array" aca="1" ref="BA410" ca="1">SUM(IF($C410&gt;0,IF(AND(INDIRECT(ADDRESS($C410,44))=0,INDIRECT(ADDRESS($C410,38))="UL"),INDIRECT(ADDRESS($C410,COLUMN())),0),0),IF($D410&gt;0,IF(AND(INDIRECT(ADDRESS($D410,44))=0,INDIRECT(ADDRESS($D410,38))="UL"),INDIRECT(ADDRESS($D410,COLUMN())),0),0),IF($E410&gt;0,IF(AND(INDIRECT(ADDRESS($E410,44))=0,INDIRECT(ADDRESS($E410,38))="UL"),INDIRECT(ADDRESS($E410,COLUMN())),0),0),IF($F410&gt;0,IF(AND(INDIRECT(ADDRESS($F410,44))=0,INDIRECT(ADDRESS($F410,38))="UL"),INDIRECT(ADDRESS($F410,COLUMN())),0),0),IF($G410&gt;0,IF(AND(INDIRECT(ADDRESS($G410,44))=0,INDIRECT(ADDRESS($G410,38))="UL"),INDIRECT(ADDRESS($G410,COLUMN())),0),0),IF($H410&gt;0,IF(AND(INDIRECT(ADDRESS($H410,44))=0,INDIRECT(ADDRESS($H410,38))="UL"),INDIRECT(ADDRESS($H410,COLUMN())),0),0),IF($I410&gt;0,IF(AND(INDIRECT(ADDRESS($I410,44))=0,INDIRECT(ADDRESS($I410,38))="UL"),INDIRECT(ADDRESS($I410,COLUMN())),0),0),IF($J410&gt;0,IF(AND(INDIRECT(ADDRESS($J410,44))=0,INDIRECT(ADDRESS($J410,38))="UL"),INDIRECT(ADDRESS($J410,COLUMN())),0),0),IF($K410&gt;0,IF(AND(INDIRECT(ADDRESS($K410,44))=0,INDIRECT(ADDRESS($K410,38))="UL"),INDIRECT(ADDRESS($K410,COLUMN())),0),0),IF($L410&gt;0,IF(AND(INDIRECT(ADDRESS($L410,44))=0,INDIRECT(ADDRESS($L410,38))="UL"),INDIRECT(ADDRESS($L410,COLUMN())),0),0),IF($M410&gt;0,IF(AND(INDIRECT(ADDRESS($M410,44))=0,INDIRECT(ADDRESS($M410,38))="UL"),INDIRECT(ADDRESS($M410,COLUMN())),0),0))</f>
        <v>0.4</v>
      </c>
      <c r="BB410" s="58" cm="1">
        <f t="array" aca="1" ref="BB410" ca="1">SUM(IF($C410&gt;0,IF(AND(INDIRECT(ADDRESS($C410,44))=0,INDIRECT(ADDRESS($C410,38))="UL"),INDIRECT(ADDRESS($C410,COLUMN())),0),0),IF($D410&gt;0,IF(AND(INDIRECT(ADDRESS($D410,44))=0,INDIRECT(ADDRESS($D410,38))="UL"),INDIRECT(ADDRESS($D410,COLUMN())),0),0),IF($E410&gt;0,IF(AND(INDIRECT(ADDRESS($E410,44))=0,INDIRECT(ADDRESS($E410,38))="UL"),INDIRECT(ADDRESS($E410,COLUMN())),0),0),IF($F410&gt;0,IF(AND(INDIRECT(ADDRESS($F410,44))=0,INDIRECT(ADDRESS($F410,38))="UL"),INDIRECT(ADDRESS($F410,COLUMN())),0),0),IF($G410&gt;0,IF(AND(INDIRECT(ADDRESS($G410,44))=0,INDIRECT(ADDRESS($G410,38))="UL"),INDIRECT(ADDRESS($G410,COLUMN())),0),0),IF($H410&gt;0,IF(AND(INDIRECT(ADDRESS($H410,44))=0,INDIRECT(ADDRESS($H410,38))="UL"),INDIRECT(ADDRESS($H410,COLUMN())),0),0),IF($I410&gt;0,IF(AND(INDIRECT(ADDRESS($I410,44))=0,INDIRECT(ADDRESS($I410,38))="UL"),INDIRECT(ADDRESS($I410,COLUMN())),0),0),IF($J410&gt;0,IF(AND(INDIRECT(ADDRESS($J410,44))=0,INDIRECT(ADDRESS($J410,38))="UL"),INDIRECT(ADDRESS($J410,COLUMN())),0),0),IF($K410&gt;0,IF(AND(INDIRECT(ADDRESS($K410,44))=0,INDIRECT(ADDRESS($K410,38))="UL"),INDIRECT(ADDRESS($K410,COLUMN())),0),0),IF($L410&gt;0,IF(AND(INDIRECT(ADDRESS($L410,44))=0,INDIRECT(ADDRESS($L410,38))="UL"),INDIRECT(ADDRESS($L410,COLUMN())),0),0),IF($M410&gt;0,IF(AND(INDIRECT(ADDRESS($M410,44))=0,INDIRECT(ADDRESS($M410,38))="UL"),INDIRECT(ADDRESS($M410,COLUMN())),0),0))</f>
        <v>0.4</v>
      </c>
      <c r="BC410" s="58" cm="1">
        <f t="array" aca="1" ref="BC410" ca="1">SUM(IF($C410&gt;0,IF(AND(INDIRECT(ADDRESS($C410,44))=0,INDIRECT(ADDRESS($C410,38))="UL"),INDIRECT(ADDRESS($C410,COLUMN())),0),0),IF($D410&gt;0,IF(AND(INDIRECT(ADDRESS($D410,44))=0,INDIRECT(ADDRESS($D410,38))="UL"),INDIRECT(ADDRESS($D410,COLUMN())),0),0),IF($E410&gt;0,IF(AND(INDIRECT(ADDRESS($E410,44))=0,INDIRECT(ADDRESS($E410,38))="UL"),INDIRECT(ADDRESS($E410,COLUMN())),0),0),IF($F410&gt;0,IF(AND(INDIRECT(ADDRESS($F410,44))=0,INDIRECT(ADDRESS($F410,38))="UL"),INDIRECT(ADDRESS($F410,COLUMN())),0),0),IF($G410&gt;0,IF(AND(INDIRECT(ADDRESS($G410,44))=0,INDIRECT(ADDRESS($G410,38))="UL"),INDIRECT(ADDRESS($G410,COLUMN())),0),0),IF($H410&gt;0,IF(AND(INDIRECT(ADDRESS($H410,44))=0,INDIRECT(ADDRESS($H410,38))="UL"),INDIRECT(ADDRESS($H410,COLUMN())),0),0),IF($I410&gt;0,IF(AND(INDIRECT(ADDRESS($I410,44))=0,INDIRECT(ADDRESS($I410,38))="UL"),INDIRECT(ADDRESS($I410,COLUMN())),0),0),IF($J410&gt;0,IF(AND(INDIRECT(ADDRESS($J410,44))=0,INDIRECT(ADDRESS($J410,38))="UL"),INDIRECT(ADDRESS($J410,COLUMN())),0),0),IF($K410&gt;0,IF(AND(INDIRECT(ADDRESS($K410,44))=0,INDIRECT(ADDRESS($K410,38))="UL"),INDIRECT(ADDRESS($K410,COLUMN())),0),0),IF($L410&gt;0,IF(AND(INDIRECT(ADDRESS($L410,44))=0,INDIRECT(ADDRESS($L410,38))="UL"),INDIRECT(ADDRESS($L410,COLUMN())),0),0),IF($M410&gt;0,IF(AND(INDIRECT(ADDRESS($M410,44))=0,INDIRECT(ADDRESS($M410,38))="UL"),INDIRECT(ADDRESS($M410,COLUMN())),0),0))</f>
        <v>0.2</v>
      </c>
      <c r="BD410" s="58" cm="1">
        <f t="array" aca="1" ref="BD410" ca="1">SUM(IF($C410&gt;0,IF(AND(INDIRECT(ADDRESS($C410,44))=0,INDIRECT(ADDRESS($C410,38))="UL"),INDIRECT(ADDRESS($C410,COLUMN())),0),0),IF($D410&gt;0,IF(AND(INDIRECT(ADDRESS($D410,44))=0,INDIRECT(ADDRESS($D410,38))="UL"),INDIRECT(ADDRESS($D410,COLUMN())),0),0),IF($E410&gt;0,IF(AND(INDIRECT(ADDRESS($E410,44))=0,INDIRECT(ADDRESS($E410,38))="UL"),INDIRECT(ADDRESS($E410,COLUMN())),0),0),IF($F410&gt;0,IF(AND(INDIRECT(ADDRESS($F410,44))=0,INDIRECT(ADDRESS($F410,38))="UL"),INDIRECT(ADDRESS($F410,COLUMN())),0),0),IF($G410&gt;0,IF(AND(INDIRECT(ADDRESS($G410,44))=0,INDIRECT(ADDRESS($G410,38))="UL"),INDIRECT(ADDRESS($G410,COLUMN())),0),0),IF($H410&gt;0,IF(AND(INDIRECT(ADDRESS($H410,44))=0,INDIRECT(ADDRESS($H410,38))="UL"),INDIRECT(ADDRESS($H410,COLUMN())),0),0),IF($I410&gt;0,IF(AND(INDIRECT(ADDRESS($I410,44))=0,INDIRECT(ADDRESS($I410,38))="UL"),INDIRECT(ADDRESS($I410,COLUMN())),0),0),IF($J410&gt;0,IF(AND(INDIRECT(ADDRESS($J410,44))=0,INDIRECT(ADDRESS($J410,38))="UL"),INDIRECT(ADDRESS($J410,COLUMN())),0),0),IF($K410&gt;0,IF(AND(INDIRECT(ADDRESS($K410,44))=0,INDIRECT(ADDRESS($K410,38))="UL"),INDIRECT(ADDRESS($K410,COLUMN())),0),0),IF($L410&gt;0,IF(AND(INDIRECT(ADDRESS($L410,44))=0,INDIRECT(ADDRESS($L410,38))="UL"),INDIRECT(ADDRESS($L410,COLUMN())),0),0),IF($M410&gt;0,IF(AND(INDIRECT(ADDRESS($M410,44))=0,INDIRECT(ADDRESS($M410,38))="UL"),INDIRECT(ADDRESS($M410,COLUMN())),0),0))</f>
        <v>0.6</v>
      </c>
      <c r="BE410" s="57">
        <f ca="1">IF(AU410="S",BA410,IF(AU410="MS",BB410,IF(AU410="ML",BC410,BD410)))</f>
        <v>0.4</v>
      </c>
      <c r="BF410" s="57" cm="1">
        <f t="array" aca="1" ref="BF410" ca="1">SUM(IF($C410&gt;0,IF(INDIRECT(ADDRESS($C410,45))=1,INDIRECT(ADDRESS($C410,52))*INDIRECT(ADDRESS($C410,42))/5,0),0), IF($D410&gt;0,IF(INDIRECT(ADDRESS($D410,45))=1,INDIRECT(ADDRESS($D410,52))*INDIRECT(ADDRESS($D410,42))/5,0),0), IF($E410&gt;0,IF(INDIRECT(ADDRESS($E410,45))=1,INDIRECT(ADDRESS($E410,52))*INDIRECT(ADDRESS($E410,42))/5,0),0), IF($F410&gt;0,IF(INDIRECT(ADDRESS($F410,45))=1,INDIRECT(ADDRESS($F410,52))*INDIRECT(ADDRESS($F410,42))/5,0),0), IF($G410&gt;0,IF(INDIRECT(ADDRESS($G410,45))=1,INDIRECT(ADDRESS($G410,52))*INDIRECT(ADDRESS($G410,42))/5,0),0), IF($H410&gt;0,IF(INDIRECT(ADDRESS($H410,45))=1,INDIRECT(ADDRESS($H410,52))*INDIRECT(ADDRESS($H410,42))/5,0),0)
)*$BF$296/100</f>
        <v>0</v>
      </c>
      <c r="BG410" s="19"/>
      <c r="BH410" s="57" cm="1">
        <f t="array" aca="1" ref="BH410" ca="1">SUM(IF($C410&gt;0,IF(AND(INDIRECT(ADDRESS($C410,44))=0,INDIRECT(ADDRESS($C410,38))&lt;&gt;"UL"),INDIRECT(ADDRESS($C410,COLUMN()-12)),0),0), IF($D410&gt;0,IF(AND(INDIRECT(ADDRESS($D410,44))=0,INDIRECT(ADDRESS($D410,38))&lt;&gt;"UL"),INDIRECT(ADDRESS($D410,COLUMN()-12)),0),0), IF($E410&gt;0,IF(AND(INDIRECT(ADDRESS($E410,44))=0,INDIRECT(ADDRESS($E410,38))&lt;&gt;"UL"),INDIRECT(ADDRESS($E410,COLUMN()-12)),0),0), IF($F410&gt;0,IF(AND(INDIRECT(ADDRESS($F410,44))=0,INDIRECT(ADDRESS($F410,38))&lt;&gt;"UL"),INDIRECT(ADDRESS($F410,COLUMN()-12)),0),0), IF($G410&gt;0,IF(AND(INDIRECT(ADDRESS($G410,44))=0,INDIRECT(ADDRESS($G410,38))&lt;&gt;"UL"),INDIRECT(ADDRESS($G410,COLUMN()-12)),0),0), IF($H410&gt;0,IF(AND(INDIRECT(ADDRESS($H410,44))=0,INDIRECT(ADDRESS($H410,38))&lt;&gt;"UL"),INDIRECT(ADDRESS($H410,COLUMN()-12)),0),0), IF($I410&gt;0,IF(AND(INDIRECT(ADDRESS($I410,44))=0,INDIRECT(ADDRESS($I410,38))&lt;&gt;"UL"),INDIRECT(ADDRESS($I410,COLUMN()-12)),0),0), IF($J410&gt;0,IF(AND(INDIRECT(ADDRESS($J410,44))=0,INDIRECT(ADDRESS($J410,38))&lt;&gt;"UL"),INDIRECT(ADDRESS($J410,COLUMN()-12)),0),0), IF($K410&gt;0,IF(AND(INDIRECT(ADDRESS($K410,44))=0,INDIRECT(ADDRESS($K410,38))&lt;&gt;"UL"),INDIRECT(ADDRESS($K410,COLUMN()-12)),0),0), IF($L410&gt;0,IF(AND(INDIRECT(ADDRESS($L410,44))=0,INDIRECT(ADDRESS($L410,38))&lt;&gt;"UL"),INDIRECT(ADDRESS($L410,COLUMN()-12)),0),0), IF($M410&gt;0,IF(AND(INDIRECT(ADDRESS($M410,44))=0,INDIRECT(ADDRESS($M410,38))&lt;&gt;"UL"),INDIRECT(ADDRESS($M410,COLUMN()-12)),0),0))</f>
        <v>0</v>
      </c>
      <c r="BI410" s="57" cm="1">
        <f t="array" aca="1" ref="BI410" ca="1">SUM(IF($C410&gt;0,IF(AND(INDIRECT(ADDRESS($C410,44))=0,INDIRECT(ADDRESS($C410,38))&lt;&gt;"UL"),INDIRECT(ADDRESS($C410,COLUMN()-12)),0),0), IF($D410&gt;0,IF(AND(INDIRECT(ADDRESS($D410,44))=0,INDIRECT(ADDRESS($D410,38))&lt;&gt;"UL"),INDIRECT(ADDRESS($D410,COLUMN()-12)),0),0), IF($E410&gt;0,IF(AND(INDIRECT(ADDRESS($E410,44))=0,INDIRECT(ADDRESS($E410,38))&lt;&gt;"UL"),INDIRECT(ADDRESS($E410,COLUMN()-12)),0),0), IF($F410&gt;0,IF(AND(INDIRECT(ADDRESS($F410,44))=0,INDIRECT(ADDRESS($F410,38))&lt;&gt;"UL"),INDIRECT(ADDRESS($F410,COLUMN()-12)),0),0), IF($G410&gt;0,IF(AND(INDIRECT(ADDRESS($G410,44))=0,INDIRECT(ADDRESS($G410,38))&lt;&gt;"UL"),INDIRECT(ADDRESS($G410,COLUMN()-12)),0),0), IF($H410&gt;0,IF(AND(INDIRECT(ADDRESS($H410,44))=0,INDIRECT(ADDRESS($H410,38))&lt;&gt;"UL"),INDIRECT(ADDRESS($H410,COLUMN()-12)),0),0), IF($I410&gt;0,IF(AND(INDIRECT(ADDRESS($I410,44))=0,INDIRECT(ADDRESS($I410,38))&lt;&gt;"UL"),INDIRECT(ADDRESS($I410,COLUMN()-12)),0),0), IF($J410&gt;0,IF(AND(INDIRECT(ADDRESS($J410,44))=0,INDIRECT(ADDRESS($J410,38))&lt;&gt;"UL"),INDIRECT(ADDRESS($J410,COLUMN()-12)),0),0), IF($K410&gt;0,IF(AND(INDIRECT(ADDRESS($K410,44))=0,INDIRECT(ADDRESS($K410,38))&lt;&gt;"UL"),INDIRECT(ADDRESS($K410,COLUMN()-12)),0),0), IF($L410&gt;0,IF(AND(INDIRECT(ADDRESS($L410,44))=0,INDIRECT(ADDRESS($L410,38))&lt;&gt;"UL"),INDIRECT(ADDRESS($L410,COLUMN()-12)),0),0), IF($M410&gt;0,IF(AND(INDIRECT(ADDRESS($M410,44))=0,INDIRECT(ADDRESS($M410,38))&lt;&gt;"UL"),INDIRECT(ADDRESS($M410,COLUMN()-12)),0),0))</f>
        <v>0</v>
      </c>
      <c r="BJ410" s="57" cm="1">
        <f t="array" aca="1" ref="BJ410" ca="1">SUM(IF($C410&gt;0,IF(AND(INDIRECT(ADDRESS($C410,44))=0,INDIRECT(ADDRESS($C410,38))&lt;&gt;"UL"),INDIRECT(ADDRESS($C410,COLUMN()-12)),0),0), IF($D410&gt;0,IF(AND(INDIRECT(ADDRESS($D410,44))=0,INDIRECT(ADDRESS($D410,38))&lt;&gt;"UL"),INDIRECT(ADDRESS($D410,COLUMN()-12)),0),0), IF($E410&gt;0,IF(AND(INDIRECT(ADDRESS($E410,44))=0,INDIRECT(ADDRESS($E410,38))&lt;&gt;"UL"),INDIRECT(ADDRESS($E410,COLUMN()-12)),0),0), IF($F410&gt;0,IF(AND(INDIRECT(ADDRESS($F410,44))=0,INDIRECT(ADDRESS($F410,38))&lt;&gt;"UL"),INDIRECT(ADDRESS($F410,COLUMN()-12)),0),0), IF($G410&gt;0,IF(AND(INDIRECT(ADDRESS($G410,44))=0,INDIRECT(ADDRESS($G410,38))&lt;&gt;"UL"),INDIRECT(ADDRESS($G410,COLUMN()-12)),0),0), IF($H410&gt;0,IF(AND(INDIRECT(ADDRESS($H410,44))=0,INDIRECT(ADDRESS($H410,38))&lt;&gt;"UL"),INDIRECT(ADDRESS($H410,COLUMN()-12)),0),0), IF($I410&gt;0,IF(AND(INDIRECT(ADDRESS($I410,44))=0,INDIRECT(ADDRESS($I410,38))&lt;&gt;"UL"),INDIRECT(ADDRESS($I410,COLUMN()-12)),0),0), IF($J410&gt;0,IF(AND(INDIRECT(ADDRESS($J410,44))=0,INDIRECT(ADDRESS($J410,38))&lt;&gt;"UL"),INDIRECT(ADDRESS($J410,COLUMN()-12)),0),0), IF($K410&gt;0,IF(AND(INDIRECT(ADDRESS($K410,44))=0,INDIRECT(ADDRESS($K410,38))&lt;&gt;"UL"),INDIRECT(ADDRESS($K410,COLUMN()-12)),0),0), IF($L410&gt;0,IF(AND(INDIRECT(ADDRESS($L410,44))=0,INDIRECT(ADDRESS($L410,38))&lt;&gt;"UL"),INDIRECT(ADDRESS($L410,COLUMN()-12)),0),0), IF($M410&gt;0,IF(AND(INDIRECT(ADDRESS($M410,44))=0,INDIRECT(ADDRESS($M410,38))&lt;&gt;"UL"),INDIRECT(ADDRESS($M410,COLUMN()-12)),0),0))</f>
        <v>0</v>
      </c>
      <c r="BK410" s="57">
        <f ca="1">IF(AU410="S",BH410,IF(AU410="MS",BI410,IF(AU410="ML",BI410,BJ410)))</f>
        <v>0</v>
      </c>
      <c r="BL410" s="58">
        <f ca="1">SUM(BH410:BJ410)/3</f>
        <v>0</v>
      </c>
      <c r="BM410" s="57" cm="1">
        <f t="array" aca="1" ref="BM410" ca="1">SUM(IF($C410&gt;0,IF(AND(INDIRECT(ADDRESS($C410,44))=0,INDIRECT(ADDRESS($C410,38))&lt;&gt;"UL"),INDIRECT(ADDRESS($C410,COLUMN()-12)),0),0), IF($D410&gt;0,IF(AND(INDIRECT(ADDRESS($D410,44))=0,INDIRECT(ADDRESS($D410,38))&lt;&gt;"UL"),INDIRECT(ADDRESS($D410,COLUMN()-12)),0),0), IF($E410&gt;0,IF(AND(INDIRECT(ADDRESS($E410,44))=0,INDIRECT(ADDRESS($E410,38))&lt;&gt;"UL"),INDIRECT(ADDRESS($E410,COLUMN()-12)),0),0), IF($F410&gt;0,IF(AND(INDIRECT(ADDRESS($F410,44))=0,INDIRECT(ADDRESS($F410,38))&lt;&gt;"UL"),INDIRECT(ADDRESS($F410,COLUMN()-12)),0),0), IF($G410&gt;0,IF(AND(INDIRECT(ADDRESS($G410,44))=0,INDIRECT(ADDRESS($G410,38))&lt;&gt;"UL"),INDIRECT(ADDRESS($G410,COLUMN()-12)),0),0), IF($H410&gt;0,IF(AND(INDIRECT(ADDRESS($H410,44))=0,INDIRECT(ADDRESS($H410,38))&lt;&gt;"UL"),INDIRECT(ADDRESS($H410,COLUMN()-12)),0),0), IF($I410&gt;0,IF(AND(INDIRECT(ADDRESS($I410,44))=0,INDIRECT(ADDRESS($I410,38))&lt;&gt;"UL"),INDIRECT(ADDRESS($I410,COLUMN()-12)),0),0), IF($J410&gt;0,IF(AND(INDIRECT(ADDRESS($J410,44))=0,INDIRECT(ADDRESS($J410,38))&lt;&gt;"UL"),INDIRECT(ADDRESS($J410,COLUMN()-12)),0),0), IF($K410&gt;0,IF(AND(INDIRECT(ADDRESS($K410,44))=0,INDIRECT(ADDRESS($K410,38))&lt;&gt;"UL"),INDIRECT(ADDRESS($K410,COLUMN()-11)),0),0), IF($L410&gt;0,IF(AND(INDIRECT(ADDRESS($L410,44))=0,INDIRECT(ADDRESS($L410,38))&lt;&gt;"UL"),INDIRECT(ADDRESS($L410,COLUMN()-11)),0),0), IF($M410&gt;0,IF(AND(INDIRECT(ADDRESS($M410,44))=0,INDIRECT(ADDRESS($M410,38))&lt;&gt;"UL"),INDIRECT(ADDRESS($M410,COLUMN()-11)),0),0))</f>
        <v>0</v>
      </c>
      <c r="BN410" s="57" cm="1">
        <f t="array" aca="1" ref="BN410" ca="1">SUM(IF($C410&gt;0,IF(AND(INDIRECT(ADDRESS($C410,44))=0,INDIRECT(ADDRESS($C410,38))&lt;&gt;"UL"),INDIRECT(ADDRESS($C410,COLUMN()-12)),0),0), IF($D410&gt;0,IF(AND(INDIRECT(ADDRESS($D410,44))=0,INDIRECT(ADDRESS($D410,38))&lt;&gt;"UL"),INDIRECT(ADDRESS($D410,COLUMN()-12)),0),0), IF($E410&gt;0,IF(AND(INDIRECT(ADDRESS($E410,44))=0,INDIRECT(ADDRESS($E410,38))&lt;&gt;"UL"),INDIRECT(ADDRESS($E410,COLUMN()-12)),0),0), IF($F410&gt;0,IF(AND(INDIRECT(ADDRESS($F410,44))=0,INDIRECT(ADDRESS($F410,38))&lt;&gt;"UL"),INDIRECT(ADDRESS($F410,COLUMN()-12)),0),0), IF($G410&gt;0,IF(AND(INDIRECT(ADDRESS($G410,44))=0,INDIRECT(ADDRESS($G410,38))&lt;&gt;"UL"),INDIRECT(ADDRESS($G410,COLUMN()-12)),0),0), IF($H410&gt;0,IF(AND(INDIRECT(ADDRESS($H410,44))=0,INDIRECT(ADDRESS($H410,38))&lt;&gt;"UL"),INDIRECT(ADDRESS($H410,COLUMN()-12)),0),0), IF($I410&gt;0,IF(AND(INDIRECT(ADDRESS($I410,44))=0,INDIRECT(ADDRESS($I410,38))&lt;&gt;"UL"),INDIRECT(ADDRESS($I410,COLUMN()-12)),0),0), IF($J410&gt;0,IF(AND(INDIRECT(ADDRESS($J410,44))=0,INDIRECT(ADDRESS($J410,38))&lt;&gt;"UL"),INDIRECT(ADDRESS($J410,COLUMN()-12)),0),0), IF($K410&gt;0,IF(AND(INDIRECT(ADDRESS($K410,44))=0,INDIRECT(ADDRESS($K410,38))&lt;&gt;"UL"),INDIRECT(ADDRESS($K410,COLUMN()-11)),0),0), IF($L410&gt;0,IF(AND(INDIRECT(ADDRESS($L410,44))=0,INDIRECT(ADDRESS($L410,38))&lt;&gt;"UL"),INDIRECT(ADDRESS($L410,COLUMN()-11)),0),0), IF($M410&gt;0,IF(AND(INDIRECT(ADDRESS($M410,44))=0,INDIRECT(ADDRESS($M410,38))&lt;&gt;"UL"),INDIRECT(ADDRESS($M410,COLUMN()-11)),0),0))</f>
        <v>0</v>
      </c>
      <c r="BO410" s="57" cm="1">
        <f t="array" aca="1" ref="BO410" ca="1">SUM(IF($C410&gt;0,IF(AND(INDIRECT(ADDRESS($C410,44))=0,INDIRECT(ADDRESS($C410,38))&lt;&gt;"UL"),INDIRECT(ADDRESS($C410,COLUMN()-12)),0),0), IF($D410&gt;0,IF(AND(INDIRECT(ADDRESS($D410,44))=0,INDIRECT(ADDRESS($D410,38))&lt;&gt;"UL"),INDIRECT(ADDRESS($D410,COLUMN()-12)),0),0), IF($E410&gt;0,IF(AND(INDIRECT(ADDRESS($E410,44))=0,INDIRECT(ADDRESS($E410,38))&lt;&gt;"UL"),INDIRECT(ADDRESS($E410,COLUMN()-12)),0),0), IF($F410&gt;0,IF(AND(INDIRECT(ADDRESS($F410,44))=0,INDIRECT(ADDRESS($F410,38))&lt;&gt;"UL"),INDIRECT(ADDRESS($F410,COLUMN()-12)),0),0), IF($G410&gt;0,IF(AND(INDIRECT(ADDRESS($G410,44))=0,INDIRECT(ADDRESS($G410,38))&lt;&gt;"UL"),INDIRECT(ADDRESS($G410,COLUMN()-12)),0),0), IF($H410&gt;0,IF(AND(INDIRECT(ADDRESS($H410,44))=0,INDIRECT(ADDRESS($H410,38))&lt;&gt;"UL"),INDIRECT(ADDRESS($H410,COLUMN()-12)),0),0), IF($I410&gt;0,IF(AND(INDIRECT(ADDRESS($I410,44))=0,INDIRECT(ADDRESS($I410,38))&lt;&gt;"UL"),INDIRECT(ADDRESS($I410,COLUMN()-12)),0),0), IF($J410&gt;0,IF(AND(INDIRECT(ADDRESS($J410,44))=0,INDIRECT(ADDRESS($J410,38))&lt;&gt;"UL"),INDIRECT(ADDRESS($J410,COLUMN()-12)),0),0), IF($K410&gt;0,IF(AND(INDIRECT(ADDRESS($K410,44))=0,INDIRECT(ADDRESS($K410,38))&lt;&gt;"UL"),INDIRECT(ADDRESS($K410,COLUMN()-11)),0),0), IF($L410&gt;0,IF(AND(INDIRECT(ADDRESS($L410,44))=0,INDIRECT(ADDRESS($L410,38))&lt;&gt;"UL"),INDIRECT(ADDRESS($L410,COLUMN()-11)),0),0), IF($M410&gt;0,IF(AND(INDIRECT(ADDRESS($M410,44))=0,INDIRECT(ADDRESS($M410,38))&lt;&gt;"UL"),INDIRECT(ADDRESS($M410,COLUMN()-11)),0),0))</f>
        <v>0</v>
      </c>
      <c r="BP410" s="57" cm="1">
        <f t="array" aca="1" ref="BP410" ca="1">SUM(IF($C410&gt;0,IF(AND(INDIRECT(ADDRESS($C410,44))=0,INDIRECT(ADDRESS($C410,38))&lt;&gt;"UL"),INDIRECT(ADDRESS($C410,COLUMN()-12)),0),0), IF($D410&gt;0,IF(AND(INDIRECT(ADDRESS($D410,44))=0,INDIRECT(ADDRESS($D410,38))&lt;&gt;"UL"),INDIRECT(ADDRESS($D410,COLUMN()-12)),0),0), IF($E410&gt;0,IF(AND(INDIRECT(ADDRESS($E410,44))=0,INDIRECT(ADDRESS($E410,38))&lt;&gt;"UL"),INDIRECT(ADDRESS($E410,COLUMN()-12)),0),0), IF($F410&gt;0,IF(AND(INDIRECT(ADDRESS($F410,44))=0,INDIRECT(ADDRESS($F410,38))&lt;&gt;"UL"),INDIRECT(ADDRESS($F410,COLUMN()-12)),0),0), IF($G410&gt;0,IF(AND(INDIRECT(ADDRESS($G410,44))=0,INDIRECT(ADDRESS($G410,38))&lt;&gt;"UL"),INDIRECT(ADDRESS($G410,COLUMN()-12)),0),0), IF($H410&gt;0,IF(AND(INDIRECT(ADDRESS($H410,44))=0,INDIRECT(ADDRESS($H410,38))&lt;&gt;"UL"),INDIRECT(ADDRESS($H410,COLUMN()-12)),0),0), IF($I410&gt;0,IF(AND(INDIRECT(ADDRESS($I410,44))=0,INDIRECT(ADDRESS($I410,38))&lt;&gt;"UL"),INDIRECT(ADDRESS($I410,COLUMN()-12)),0),0), IF($J410&gt;0,IF(AND(INDIRECT(ADDRESS($J410,44))=0,INDIRECT(ADDRESS($J410,38))&lt;&gt;"UL"),INDIRECT(ADDRESS($J410,COLUMN()-12)),0),0), IF($K410&gt;0,IF(AND(INDIRECT(ADDRESS($K410,44))=0,INDIRECT(ADDRESS($K410,38))&lt;&gt;"UL"),INDIRECT(ADDRESS($K410,COLUMN()-11)),0),0), IF($L410&gt;0,IF(AND(INDIRECT(ADDRESS($L410,44))=0,INDIRECT(ADDRESS($L410,38))&lt;&gt;"UL"),INDIRECT(ADDRESS($L410,COLUMN()-11)),0),0), IF($M410&gt;0,IF(AND(INDIRECT(ADDRESS($M410,44))=0,INDIRECT(ADDRESS($M410,38))&lt;&gt;"UL"),INDIRECT(ADDRESS($M410,COLUMN()-11)),0),0))</f>
        <v>0</v>
      </c>
      <c r="BQ410" s="57">
        <f ca="1">IF(AU410="S",BM410,IF(AU410="MS",BN410,IF(AU410="ML",BO410,BP410)))</f>
        <v>0</v>
      </c>
      <c r="BR410" s="161">
        <f ca="1">(((AZ410+BB410+BL410+BQ410)/(AY410+BB410+BK410+BQ410)*AB410^$BR$296)^$BQ$296)*100</f>
        <v>83.622606102036883</v>
      </c>
      <c r="BS410" s="59"/>
      <c r="BT410" s="56">
        <f ca="1">IF(AD410&lt;BG410,((((AY410+BK410)*AB410)+((BE410+BQ410)*(1-AB410))+BF410)*AD410),((((AY410*AB410)+(BE410*(1-AB410))+BF410)*AD410)+(((BK410*AB410)+(BQ410*(1-AB410)))*BG410)))</f>
        <v>4.6649134510363357</v>
      </c>
      <c r="BU410" s="63">
        <f ca="1">BT410/N410</f>
        <v>0.16085908451849434</v>
      </c>
      <c r="BV410" s="57" t="s">
        <v>34</v>
      </c>
      <c r="BW410" s="57" cm="1">
        <f t="array" aca="1" ref="BW410" ca="1">SUM(IF($C410&gt;0,IF(AND(INDIRECT(ADDRESS($C410,44))=0,INDIRECT(ADDRESS($C410,38))="UL",ISERROR(SEARCH("Rear",INDIRECT(ADDRESS($C410,33)))),ISERROR(SEARCH("Side",INDIRECT(ADDRESS($C410,33))))),INDIRECT(ADDRESS($C410,COLUMN())),0),0),IF($D410&gt;0,IF(AND(INDIRECT(ADDRESS($D410,44))=0,INDIRECT(ADDRESS($D410,38))="UL",ISERROR(SEARCH("Rear",INDIRECT(ADDRESS($D410,33)))),ISERROR(SEARCH("Side",INDIRECT(ADDRESS($D410,33))))),INDIRECT(ADDRESS($D410,COLUMN())),0),0),IF($E410&gt;0,IF(AND(INDIRECT(ADDRESS($E410,44))=0,INDIRECT(ADDRESS($E410,38))="UL",ISERROR(SEARCH("Rear",INDIRECT(ADDRESS($E410,33)))),ISERROR(SEARCH("Side",INDIRECT(ADDRESS($E410,33))))),INDIRECT(ADDRESS($E410,COLUMN())),0),0),IF($F410&gt;0,IF(AND(INDIRECT(ADDRESS($F410,44))=0,INDIRECT(ADDRESS($F410,38))="UL",ISERROR(SEARCH("Rear",INDIRECT(ADDRESS($F410,33)))),ISERROR(SEARCH("Side",INDIRECT(ADDRESS($F410,33))))),INDIRECT(ADDRESS($F410,COLUMN())),0),0),IF($G410&gt;0,IF(AND(INDIRECT(ADDRESS($G410,44))=0,INDIRECT(ADDRESS($G410,38))="UL",ISERROR(SEARCH("Rear",INDIRECT(ADDRESS($G410,33)))),ISERROR(SEARCH("Side",INDIRECT(ADDRESS($G410,33))))),INDIRECT(ADDRESS($G410,COLUMN())),0),0),IF($H410&gt;0,IF(AND(INDIRECT(ADDRESS($H410,44))=0,INDIRECT(ADDRESS($H410,38))="UL",ISERROR(SEARCH("Rear",INDIRECT(ADDRESS($H410,33)))),ISERROR(SEARCH("Side",INDIRECT(ADDRESS($H410,33))))),INDIRECT(ADDRESS($H410,COLUMN())),0),0),IF($I410&gt;0,IF(AND(INDIRECT(ADDRESS($I410,44))=0,INDIRECT(ADDRESS($I410,38))="UL",ISERROR(SEARCH("Rear",INDIRECT(ADDRESS($I410,33)))),ISERROR(SEARCH("Side",INDIRECT(ADDRESS($I410,33))))),INDIRECT(ADDRESS($I410,COLUMN())),0),0),IF($J410&gt;0,IF(AND(INDIRECT(ADDRESS($J410,44))=0,INDIRECT(ADDRESS($J410,38))="UL",ISERROR(SEARCH("Rear",INDIRECT(ADDRESS($J410,33)))),ISERROR(SEARCH("Side",INDIRECT(ADDRESS($J410,33))))),INDIRECT(ADDRESS($J410,COLUMN())),0),0),IF($K410&gt;0,IF(AND(INDIRECT(ADDRESS($K410,44))=0,INDIRECT(ADDRESS($K410,38))="UL",ISERROR(SEARCH("Rear",INDIRECT(ADDRESS($K410,33)))),ISERROR(SEARCH("Side",INDIRECT(ADDRESS($K410,33))))),INDIRECT(ADDRESS($K410,COLUMN())),0),0),IF($L410&gt;0,IF(AND(INDIRECT(ADDRESS($L410,44))=0,INDIRECT(ADDRESS($L410,38))="UL",ISERROR(SEARCH("Rear",INDIRECT(ADDRESS($L410,33)))),ISERROR(SEARCH("Side",INDIRECT(ADDRESS($L410,33))))),INDIRECT(ADDRESS($L410,COLUMN())),0),0),IF($M410&gt;0,IF(AND(INDIRECT(ADDRESS($M410,44))=0,INDIRECT(ADDRESS($M410,38))="UL",ISERROR(SEARCH("Rear",INDIRECT(ADDRESS($M410,33)))),ISERROR(SEARCH("Side",INDIRECT(ADDRESS($M410,33))))),INDIRECT(ADDRESS($M410,COLUMN())),0),0))</f>
        <v>1</v>
      </c>
      <c r="BX410" s="57">
        <f ca="1">IF(BV410="S",AV410,BW410)</f>
        <v>1</v>
      </c>
      <c r="BY410" s="57" cm="1">
        <f t="array" aca="1" ref="BY410" ca="1">SUM(IF($C410&gt;0,IF(AND(INDIRECT(ADDRESS($C410,44))=0,INDIRECT(ADDRESS($C410,38))="UL"),INDIRECT(ADDRESS($C410,COLUMN())),0),0),IF($D410&gt;0,IF(AND(INDIRECT(ADDRESS($D410,44))=0,INDIRECT(ADDRESS($D410,38))="UL"),INDIRECT(ADDRESS($D410,COLUMN())),0),0),IF($E410&gt;0,IF(AND(INDIRECT(ADDRESS($E410,44))=0,INDIRECT(ADDRESS($E410,38))="UL"),INDIRECT(ADDRESS($E410,COLUMN())),0),0),IF($F410&gt;0,IF(AND(INDIRECT(ADDRESS($F410,44))=0,INDIRECT(ADDRESS($F410,38))="UL"),INDIRECT(ADDRESS($F410,COLUMN())),0),0),IF($G410&gt;0,IF(AND(INDIRECT(ADDRESS($G410,44))=0,INDIRECT(ADDRESS($G410,38))="UL"),INDIRECT(ADDRESS($G410,COLUMN())),0),0),IF($H410&gt;0,IF(AND(INDIRECT(ADDRESS($H410,44))=0,INDIRECT(ADDRESS($H410,38))="UL"),INDIRECT(ADDRESS($H410,COLUMN())),0),0),IF($I410&gt;0,IF(AND(INDIRECT(ADDRESS($I410,44))=0,INDIRECT(ADDRESS($I410,38))="UL"),INDIRECT(ADDRESS($I410,COLUMN())),0),0),IF($J410&gt;0,IF(AND(INDIRECT(ADDRESS($J410,44))=0,INDIRECT(ADDRESS($J410,38))="UL"),INDIRECT(ADDRESS($J410,COLUMN())),0),0),IF($K410&gt;0,IF(AND(INDIRECT(ADDRESS($K410,44))=0,INDIRECT(ADDRESS($K410,38))="UL"),INDIRECT(ADDRESS($K410,COLUMN())),0),0),IF($L410&gt;0,IF(AND(INDIRECT(ADDRESS($L410,44))=0,INDIRECT(ADDRESS($L410,38))="UL"),INDIRECT(ADDRESS($L410,COLUMN())),0),0),IF($M410&gt;0,IF(AND(INDIRECT(ADDRESS($M410,44))=0,INDIRECT(ADDRESS($M410,38))="UL"),INDIRECT(ADDRESS($M410,COLUMN())),0),0))</f>
        <v>0.33333333333333331</v>
      </c>
      <c r="BZ410" s="57" cm="1">
        <f t="array" aca="1" ref="BZ410" ca="1">SUM(IF($C410&gt;0,IF(AND(INDIRECT(ADDRESS($C410,44))=0,INDIRECT(ADDRESS($C410,38))="UL"),INDIRECT(ADDRESS($C410,COLUMN())),0),0),IF($D410&gt;0,IF(AND(INDIRECT(ADDRESS($D410,44))=0,INDIRECT(ADDRESS($D410,38))="UL"),INDIRECT(ADDRESS($D410,COLUMN())),0),0),IF($E410&gt;0,IF(AND(INDIRECT(ADDRESS($E410,44))=0,INDIRECT(ADDRESS($E410,38))="UL"),INDIRECT(ADDRESS($E410,COLUMN())),0),0),IF($F410&gt;0,IF(AND(INDIRECT(ADDRESS($F410,44))=0,INDIRECT(ADDRESS($F410,38))="UL"),INDIRECT(ADDRESS($F410,COLUMN())),0),0),IF($G410&gt;0,IF(AND(INDIRECT(ADDRESS($G410,44))=0,INDIRECT(ADDRESS($G410,38))="UL"),INDIRECT(ADDRESS($G410,COLUMN())),0),0),IF($H410&gt;0,IF(AND(INDIRECT(ADDRESS($H410,44))=0,INDIRECT(ADDRESS($H410,38))="UL"),INDIRECT(ADDRESS($H410,COLUMN())),0),0),IF($I410&gt;0,IF(AND(INDIRECT(ADDRESS($I410,44))=0,INDIRECT(ADDRESS($I410,38))="UL"),INDIRECT(ADDRESS($I410,COLUMN())),0),0),IF($J410&gt;0,IF(AND(INDIRECT(ADDRESS($J410,44))=0,INDIRECT(ADDRESS($J410,38))="UL"),INDIRECT(ADDRESS($J410,COLUMN())),0),0),IF($K410&gt;0,IF(AND(INDIRECT(ADDRESS($K410,44))=0,INDIRECT(ADDRESS($K410,38))="UL"),INDIRECT(ADDRESS($K410,COLUMN())),0),0),IF($L410&gt;0,IF(AND(INDIRECT(ADDRESS($L410,44))=0,INDIRECT(ADDRESS($L410,38))="UL"),INDIRECT(ADDRESS($L410,COLUMN())),0),0),IF($M410&gt;0,IF(AND(INDIRECT(ADDRESS($M410,44))=0,INDIRECT(ADDRESS($M410,38))="UL"),INDIRECT(ADDRESS($M410,COLUMN())),0),0))</f>
        <v>0.5</v>
      </c>
      <c r="CA410" s="57">
        <f ca="1">IF(BV410="S",BY410,BZ410)</f>
        <v>0.5</v>
      </c>
      <c r="CB410" s="57" cm="1">
        <f t="array" aca="1" ref="CB410" ca="1">SUM(IF($C410&gt;0,IF(AND(INDIRECT(ADDRESS($C410,44))=0,INDIRECT(ADDRESS($C410,38))&lt;&gt;"UL"),INDIRECT(ADDRESS($C410,COLUMN())),0),0),IF($D410&gt;0,IF(AND(INDIRECT(ADDRESS($D410,44))=0,INDIRECT(ADDRESS($D410,38))&lt;&gt;"UL"),INDIRECT(ADDRESS($D410,COLUMN())),0),0),IF($E410&gt;0,IF(AND(INDIRECT(ADDRESS($E410,44))=0,INDIRECT(ADDRESS($E410,38))&lt;&gt;"UL"),INDIRECT(ADDRESS($E410,COLUMN())),0),0),IF($F410&gt;0,IF(AND(INDIRECT(ADDRESS($F410,44))=0,INDIRECT(ADDRESS($F410,38))&lt;&gt;"UL"),INDIRECT(ADDRESS($F410,COLUMN())),0),0),IF($G410&gt;0,IF(AND(INDIRECT(ADDRESS($G410,44))=0,INDIRECT(ADDRESS($G410,38))&lt;&gt;"UL"),INDIRECT(ADDRESS($G410,COLUMN())),0),0),IF($H410&gt;0,IF(AND(INDIRECT(ADDRESS($H410,44))=0,INDIRECT(ADDRESS($H410,38))&lt;&gt;"UL"),INDIRECT(ADDRESS($H410,COLUMN())),0),0),IF($I410&gt;0,IF(AND(INDIRECT(ADDRESS($I410,44))=0,INDIRECT(ADDRESS($I410,38))&lt;&gt;"UL"),INDIRECT(ADDRESS($I410,COLUMN())),0),0),IF($J410&gt;0,IF(AND(INDIRECT(ADDRESS($J410,44))=0,INDIRECT(ADDRESS($J410,38))&lt;&gt;"UL"),INDIRECT(ADDRESS($J410,COLUMN())),0),0),IF($K410&gt;0,IF(AND(INDIRECT(ADDRESS($K410,44))=0,INDIRECT(ADDRESS($K410,38))&lt;&gt;"UL"),INDIRECT(ADDRESS($K410,COLUMN())),0),0),IF($L410&gt;0,IF(AND(INDIRECT(ADDRESS($L410,44))=0,INDIRECT(ADDRESS($L410,38))&lt;&gt;"UL"),INDIRECT(ADDRESS($L410,COLUMN())),0),0),IF($M410&gt;0,IF(AND(INDIRECT(ADDRESS($M410,44))=0,INDIRECT(ADDRESS($M410,38))&lt;&gt;"UL"),INDIRECT(ADDRESS($M410,COLUMN())),0),0))</f>
        <v>0</v>
      </c>
      <c r="CC410" s="57">
        <f ca="1">IF(BV410="S",BH410,CB410)</f>
        <v>0</v>
      </c>
      <c r="CD410" s="57" cm="1">
        <f t="array" aca="1" ref="CD410" ca="1">SUM(IF($C410&gt;0,IF(AND(INDIRECT(ADDRESS($C410,44))=0,INDIRECT(ADDRESS($C410,38))&lt;&gt;"UL"),INDIRECT(ADDRESS($C410,COLUMN())),0),0),IF($D410&gt;0,IF(AND(INDIRECT(ADDRESS($D410,44))=0,INDIRECT(ADDRESS($D410,38))&lt;&gt;"UL"),INDIRECT(ADDRESS($D410,COLUMN())),0),0),IF($E410&gt;0,IF(AND(INDIRECT(ADDRESS($E410,44))=0,INDIRECT(ADDRESS($E410,38))&lt;&gt;"UL"),INDIRECT(ADDRESS($E410,COLUMN())),0),0),IF($F410&gt;0,IF(AND(INDIRECT(ADDRESS($F410,44))=0,INDIRECT(ADDRESS($F410,38))&lt;&gt;"UL"),INDIRECT(ADDRESS($F410,COLUMN())),0),0),IF($G410&gt;0,IF(AND(INDIRECT(ADDRESS($G410,44))=0,INDIRECT(ADDRESS($G410,38))&lt;&gt;"UL"),INDIRECT(ADDRESS($G410,COLUMN())),0),0),IF($H410&gt;0,IF(AND(INDIRECT(ADDRESS($H410,44))=0,INDIRECT(ADDRESS($H410,38))&lt;&gt;"UL"),INDIRECT(ADDRESS($H410,COLUMN())),0),0),IF($I410&gt;0,IF(AND(INDIRECT(ADDRESS($I410,44))=0,INDIRECT(ADDRESS($I410,38))&lt;&gt;"UL"),INDIRECT(ADDRESS($I410,COLUMN())),0),0),IF($J410&gt;0,IF(AND(INDIRECT(ADDRESS($J410,44))=0,INDIRECT(ADDRESS($J410,38))&lt;&gt;"UL"),INDIRECT(ADDRESS($J410,COLUMN())),0),0),IF($K410&gt;0,IF(AND(INDIRECT(ADDRESS($K410,44))=0,INDIRECT(ADDRESS($K410,38))&lt;&gt;"UL"),INDIRECT(ADDRESS($K410,COLUMN())),0),0),IF($L410&gt;0,IF(AND(INDIRECT(ADDRESS($L410,44))=0,INDIRECT(ADDRESS($L410,38))&lt;&gt;"UL"),INDIRECT(ADDRESS($L410,COLUMN())),0),0),IF($M410&gt;0,IF(AND(INDIRECT(ADDRESS($M410,44))=0,INDIRECT(ADDRESS($M410,38))&lt;&gt;"UL"),INDIRECT(ADDRESS($M410,COLUMN())),0),0))</f>
        <v>0</v>
      </c>
      <c r="CE410" s="57" cm="1">
        <f t="array" aca="1" ref="CE410" ca="1">SUM(IF($C410&gt;0,IF(AND(INDIRECT(ADDRESS($C410,44))=0,INDIRECT(ADDRESS($C410,38))&lt;&gt;"UL"),INDIRECT(ADDRESS($C410,COLUMN())),0),0),IF($D410&gt;0,IF(AND(INDIRECT(ADDRESS($D410,44))=0,INDIRECT(ADDRESS($D410,38))&lt;&gt;"UL"),INDIRECT(ADDRESS($D410,COLUMN())),0),0),IF($E410&gt;0,IF(AND(INDIRECT(ADDRESS($E410,44))=0,INDIRECT(ADDRESS($E410,38))&lt;&gt;"UL"),INDIRECT(ADDRESS($E410,COLUMN())),0),0),IF($F410&gt;0,IF(AND(INDIRECT(ADDRESS($F410,44))=0,INDIRECT(ADDRESS($F410,38))&lt;&gt;"UL"),INDIRECT(ADDRESS($F410,COLUMN())),0),0),IF($G410&gt;0,IF(AND(INDIRECT(ADDRESS($G410,44))=0,INDIRECT(ADDRESS($G410,38))&lt;&gt;"UL"),INDIRECT(ADDRESS($G410,COLUMN())),0),0),IF($H410&gt;0,IF(AND(INDIRECT(ADDRESS($H410,44))=0,INDIRECT(ADDRESS($H410,38))&lt;&gt;"UL"),INDIRECT(ADDRESS($H410,COLUMN())),0),0),IF($I410&gt;0,IF(AND(INDIRECT(ADDRESS($I410,44))=0,INDIRECT(ADDRESS($I410,38))&lt;&gt;"UL"),INDIRECT(ADDRESS($I410,COLUMN())),0),0),IF($J410&gt;0,IF(AND(INDIRECT(ADDRESS($J410,44))=0,INDIRECT(ADDRESS($J410,38))&lt;&gt;"UL"),INDIRECT(ADDRESS($J410,COLUMN())),0),0),IF($K410&gt;0,IF(AND(INDIRECT(ADDRESS($K410,44))=0,INDIRECT(ADDRESS($K410,38))&lt;&gt;"UL"),INDIRECT(ADDRESS($K410,COLUMN())),0),0),IF($L410&gt;0,IF(AND(INDIRECT(ADDRESS($L410,44))=0,INDIRECT(ADDRESS($L410,38))&lt;&gt;"UL"),INDIRECT(ADDRESS($L410,COLUMN())),0),0),IF($M410&gt;0,IF(AND(INDIRECT(ADDRESS($M410,44))=0,INDIRECT(ADDRESS($M410,38))&lt;&gt;"UL"),INDIRECT(ADDRESS($M410,COLUMN())),0),0))</f>
        <v>0</v>
      </c>
      <c r="CF410" s="57">
        <f ca="1">IF(BV410="S",CD410,CE410)</f>
        <v>0</v>
      </c>
      <c r="CG410" s="57">
        <f ca="1">IF(AD410&lt;BG410,((((BX410+CC410)*AB410)+((CA410+CF410)*(1-AB410)))*AD410),((((BX410*AB410)+((CA410)*(1-AB410)))*AD410)+(((CC410*AB410)+((CF410))*(1-AB410)))*BG410))</f>
        <v>3.0866164803638787</v>
      </c>
      <c r="CH410" s="57">
        <f ca="1">CG410/N410</f>
        <v>0.1064350510470303</v>
      </c>
      <c r="CI410" s="19">
        <f ca="1">AD410*X410</f>
        <v>27.32969321696827</v>
      </c>
      <c r="CJ410" s="19"/>
      <c r="CK410" s="57" cm="1">
        <f t="array" aca="1" ref="CK410" ca="1">IF(AU410="S", SUM(IF($C410&gt;0,IF(INDIRECT(ADDRESS($C410,43))&lt;&gt;1,INDIRECT(ADDRESS($C410,48)),0),0), IF($D410&gt;0,IF(INDIRECT(ADDRESS($D410,43))&lt;&gt;1,INDIRECT(ADDRESS($D410,48)),0),0), IF($E410&gt;0,IF(INDIRECT(ADDRESS($E410,43))&lt;&gt;1,INDIRECT(ADDRESS($E410,48)),0),0), IF($F410&gt;0,IF(INDIRECT(ADDRESS($F410,43))&lt;&gt;1,INDIRECT(ADDRESS($F410,48)),0),0), IF($G410&gt;0,IF(INDIRECT(ADDRESS($G410,43))&lt;&gt;1,INDIRECT(ADDRESS($G410,48)),0),0), IF($H410&gt;0,IF(INDIRECT(ADDRESS($H410,43))&lt;&gt;1,INDIRECT(ADDRESS($H410,48)),0),0), IF($I410&gt;0,IF(INDIRECT(ADDRESS($I410,43))&lt;&gt;1,INDIRECT(ADDRESS($I410,48)),0),0), IF($J410&gt;0,IF(INDIRECT(ADDRESS($J410,43))&lt;&gt;1,INDIRECT(ADDRESS($J410,48)),0),0), IF($K410&gt;0,IF(INDIRECT(ADDRESS($K410,43))&lt;&gt;1,INDIRECT(ADDRESS($K410,48)),0),0), IF($L410&gt;0,IF(INDIRECT(ADDRESS($L410,43))&lt;&gt;1,INDIRECT(ADDRESS($L410,48)),0),0), IF($M410&gt;0,IF(INDIRECT(ADDRESS($M410,43))&lt;&gt;1,INDIRECT(ADDRESS($M410,48)),0),0)), IF(AU410="L",SUM(IF($C410&gt;0,IF(INDIRECT(ADDRESS($C410,43))&lt;&gt;1,INDIRECT(ADDRESS($C410,50)),0),0), IF($D410&gt;0,IF(INDIRECT(ADDRESS($D410,43))&lt;&gt;1,INDIRECT(ADDRESS($D410,50)),0),0), IF($E410&gt;0,IF(INDIRECT(ADDRESS($E410,43))&lt;&gt;1,INDIRECT(ADDRESS($E410,50)),0),0), IF($F410&gt;0,IF(INDIRECT(ADDRESS($F410,43))&lt;&gt;1,INDIRECT(ADDRESS($F410,50)),0),0), IF($G410&gt;0,IF(INDIRECT(ADDRESS($G410,43))&lt;&gt;1,INDIRECT(ADDRESS($G410,50)),0),0), IF($G410&gt;0,IF(INDIRECT(ADDRESS($G410,43))&lt;&gt;1,INDIRECT(ADDRESS($G410,50)),0),0), IF($H410&gt;0,IF(INDIRECT(ADDRESS($H410,43))&lt;&gt;1,INDIRECT(ADDRESS($H410,50)),0),0), IF($I410&gt;0,IF(INDIRECT(ADDRESS($I410,43))&lt;&gt;1,INDIRECT(ADDRESS($I410,50)),0),0), IF($J410&gt;0,IF(INDIRECT(ADDRESS($J410,43))&lt;&gt;1,INDIRECT(ADDRESS($J410,50)),0),0), IF($K410&gt;0,IF(INDIRECT(ADDRESS($K410,43))&lt;&gt;1,INDIRECT(ADDRESS($K410,50)),0),0), IF($L410&gt;0,IF(INDIRECT(ADDRESS($L410,43))&lt;&gt;1,INDIRECT(ADDRESS($L410,50)),0),0), IF($M410&gt;0,IF(INDIRECT(ADDRESS($M410,43))&lt;&gt;1,INDIRECT(ADDRESS($M410,50)),0),0)), SUM(IF($C410&gt;0,IF(INDIRECT(ADDRESS($C410,43))&lt;&gt;1,INDIRECT(ADDRESS($C410,49)),0),0), IF($D410&gt;0,IF(INDIRECT(ADDRESS($D410,43))&lt;&gt;1,INDIRECT(ADDRESS($D410,49)),0),0), IF($E410&gt;0,IF(INDIRECT(ADDRESS($E410,43))&lt;&gt;1,INDIRECT(ADDRESS($E410,49)),0),0), IF($F410&gt;0,IF(INDIRECT(ADDRESS($F410,43))&lt;&gt;1,INDIRECT(ADDRESS($F410,49)),0),0), IF($G410&gt;0,IF(INDIRECT(ADDRESS($G410,43))&lt;&gt;1,INDIRECT(ADDRESS($G410,49)),0),0), IF($G410&gt;0,IF(INDIRECT(ADDRESS($G410,43))&lt;&gt;1,INDIRECT(ADDRESS($G410,49)),0),0), IF($H410&gt;0,IF(INDIRECT(ADDRESS($H410,43))&lt;&gt;1,INDIRECT(ADDRESS($H410,49)),0),0), IF($I410&gt;0,IF(INDIRECT(ADDRESS($I410,43))&lt;&gt;1,INDIRECT(ADDRESS($I410,49)),0),0), IF($J410&gt;0,IF(INDIRECT(ADDRESS($J410,43))&lt;&gt;1,INDIRECT(ADDRESS($J410,49)),0),0), IF($K410&gt;0,IF(INDIRECT(ADDRESS($K410,43))&lt;&gt;1,INDIRECT(ADDRESS($K410,49)),0),0), IF($L410&gt;0,IF(INDIRECT(ADDRESS($L410,43))&lt;&gt;1,INDIRECT(ADDRESS($L410,49)),0),0), IF($M410&gt;0,IF(INDIRECT(ADDRESS($M410,43))&lt;&gt;1,INDIRECT(ADDRESS($M410,49)),0),0))))</f>
        <v>1.5</v>
      </c>
      <c r="CL410" s="57" cm="1">
        <f t="array" aca="1" ref="CL410" ca="1">SUM(IF($C410&gt;0,IF(INDIRECT(ADDRESS($C410,44))=1,INDIRECT(ADDRESS($C410,90)),0),0), IF($D410&gt;0,IF(INDIRECT(ADDRESS($D410,44))=1,INDIRECT(ADDRESS($D410,90)),0),0), IF($E410&gt;0,IF(INDIRECT(ADDRESS($E410,44))=1,INDIRECT(ADDRESS($E410,90)),0),0), IF($F410&gt;0,IF(INDIRECT(ADDRESS($F410,44))=1,INDIRECT(ADDRESS($F410,90)),0),0), IF($G410&gt;0,IF(INDIRECT(ADDRESS($G410,44))=1,INDIRECT(ADDRESS($G410,90)),0),0), IF($H410&gt;0,IF(INDIRECT(ADDRESS($H410,44))=1,INDIRECT(ADDRESS($H410,90)),0),0), IF($I410&gt;0,IF(INDIRECT(ADDRESS($I410,44))=1,INDIRECT(ADDRESS($I410,90)),0),0), IF($J410&gt;0,IF(INDIRECT(ADDRESS($J410,44))=1,INDIRECT(ADDRESS($J410,90)),0),0), IF($K410&gt;0,IF(INDIRECT(ADDRESS($K410,44))=1,INDIRECT(ADDRESS($K410,90)),0),0), IF($L410&gt;0,IF(INDIRECT(ADDRESS($L410,44))=1,INDIRECT(ADDRESS($L410,90)),0),0), IF($M410&gt;0,IF(INDIRECT(ADDRESS($M410,44))=1,INDIRECT(ADDRESS($M410,90)),0),0))</f>
        <v>0</v>
      </c>
      <c r="CM410" s="56">
        <f ca="1">((BU410/$BU$34)^$BU$296)</f>
        <v>1.1842181880152993</v>
      </c>
      <c r="CN410" s="59"/>
    </row>
    <row r="411" spans="1:93" ht="13" x14ac:dyDescent="0.25">
      <c r="A411" s="167" t="s">
        <v>389</v>
      </c>
    </row>
    <row r="412" spans="1:93" x14ac:dyDescent="0.25">
      <c r="A412" s="219" t="s">
        <v>521</v>
      </c>
      <c r="B412" s="220">
        <v>373</v>
      </c>
      <c r="C412" s="220">
        <v>384</v>
      </c>
      <c r="D412" s="220">
        <v>385</v>
      </c>
      <c r="E412" s="220"/>
      <c r="F412" s="220"/>
      <c r="G412" s="220"/>
      <c r="H412" s="220"/>
      <c r="I412" s="220"/>
      <c r="J412" s="220"/>
      <c r="K412" s="220"/>
      <c r="L412" s="220"/>
      <c r="M412" s="220"/>
      <c r="N412" s="67">
        <f ca="1">SUM(INDIRECT(ADDRESS(B412,COLUMN())),IF(C412&gt;0,INDIRECT(ADDRESS(C412,COLUMN())),0),IF(D412&gt;0,INDIRECT(ADDRESS(D412,14)),0),IF(E412&gt;0,INDIRECT(ADDRESS(E412,COLUMN())),0),IF(F412&gt;0,INDIRECT(ADDRESS(F412,COLUMN())),0),IF(G412&gt;0,INDIRECT(ADDRESS(G412,COLUMN())),0),IF(H412&gt;0,INDIRECT(ADDRESS(H412,COLUMN())),0),IF(I412&gt;0,INDIRECT(ADDRESS(I412,COLUMN())),0),IF(J412&gt;0,INDIRECT(ADDRESS(J412,COLUMN())),0),IF(K412&gt;0,INDIRECT(ADDRESS(K412,COLUMN())),0),IF(L412&gt;0,INDIRECT(ADDRESS(L412,COLUMN())),0),IF(M412&gt;0,INDIRECT(ADDRESS(M412,COLUMN())),0))</f>
        <v>23</v>
      </c>
      <c r="O412" s="67" t="str" cm="1">
        <f t="array" aca="1" ref="O412" ca="1">INDIRECT(ADDRESS($B412,COLUMN()))</f>
        <v>Fighter</v>
      </c>
      <c r="P412" s="67" cm="1">
        <f t="array" aca="1" ref="P412" ca="1">INDIRECT(ADDRESS($B412,COLUMN()))</f>
        <v>2</v>
      </c>
      <c r="Q412" s="67" cm="1">
        <f t="array" aca="1" ref="Q412" ca="1">INDIRECT(ADDRESS($B412,COLUMN()))</f>
        <v>0</v>
      </c>
      <c r="R412" s="67" cm="1">
        <f t="array" aca="1" ref="R412" ca="1">INDIRECT(ADDRESS($B412,COLUMN()))</f>
        <v>0</v>
      </c>
      <c r="S412" s="67" cm="1">
        <f t="array" aca="1" ref="S412" ca="1">INDIRECT(ADDRESS($B412,COLUMN()))</f>
        <v>3</v>
      </c>
      <c r="T412" s="67" t="str" cm="1">
        <f t="array" aca="1" ref="T412" ca="1">INDIRECT(ADDRESS($B412,COLUMN()))</f>
        <v>1-8</v>
      </c>
      <c r="U412" s="67" cm="1">
        <f t="array" aca="1" ref="U412" ca="1">INDIRECT(ADDRESS($B412,COLUMN()))</f>
        <v>8</v>
      </c>
      <c r="V412" s="67" cm="1">
        <f t="array" aca="1" ref="V412" ca="1">INDIRECT(ADDRESS($B412,COLUMN()))</f>
        <v>0</v>
      </c>
      <c r="W412" s="67" cm="1">
        <f t="array" aca="1" ref="W412" ca="1">INDIRECT(ADDRESS($B412,COLUMN()))</f>
        <v>2</v>
      </c>
      <c r="X412" s="67" cm="1">
        <f t="array" aca="1" ref="X412" ca="1">INDIRECT(ADDRESS($B412,COLUMN()))</f>
        <v>9</v>
      </c>
      <c r="Y412" s="67" cm="1">
        <f t="array" aca="1" ref="Y412" ca="1">INDIRECT(ADDRESS($B412,COLUMN()))</f>
        <v>1</v>
      </c>
      <c r="Z412" s="67" cm="1">
        <f t="array" aca="1" ref="Z412" ca="1">INDIRECT(ADDRESS($B412,COLUMN()))</f>
        <v>5</v>
      </c>
      <c r="AA412" s="67" t="str" cm="1">
        <f t="array" aca="1" ref="AA412" ca="1">INDIRECT(ADDRESS($B412,COLUMN()))</f>
        <v>Jink</v>
      </c>
      <c r="AB412" s="56">
        <f ca="1">((U412/8)^$V$296)*((((X412-(Y412-1)/2)/8)^$X$296)*((S412/3)^$S$296))*(((8-W412)/6)^$W$296)</f>
        <v>1.0329206114928022</v>
      </c>
      <c r="AC412" s="56">
        <f ca="1">SUM(((25/N412)^$Z$296)*(AB412/$AB$34))</f>
        <v>1.3850691437140568</v>
      </c>
      <c r="AD412" s="56">
        <f ca="1">(P412/($CN$34*(1/AC412)))</f>
        <v>2.4088159021114031</v>
      </c>
      <c r="AF412" s="52"/>
      <c r="AG412" s="52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2"/>
      <c r="AU412" s="54" t="s">
        <v>33</v>
      </c>
      <c r="AV412" s="57" cm="1">
        <f t="array" aca="1" ref="AV412" ca="1">SUM(IF($C412&gt;0,IF(AND(INDIRECT(ADDRESS($C412,44))=0,INDIRECT(ADDRESS($C412,38))="UL",ISERROR(SEARCH("Rear",INDIRECT(ADDRESS($C412,33)))),ISERROR(SEARCH("Side",INDIRECT(ADDRESS($C412,33))))),INDIRECT(ADDRESS($C412,COLUMN())),0),0),IF($D412&gt;0,IF(AND(INDIRECT(ADDRESS($D412,44))=0,INDIRECT(ADDRESS($D412,38))="UL",ISERROR(SEARCH("Rear",INDIRECT(ADDRESS($D412,33)))),ISERROR(SEARCH("Side",INDIRECT(ADDRESS($D412,33))))),INDIRECT(ADDRESS($D412,COLUMN())),0),0),IF($E412&gt;0,IF(AND(INDIRECT(ADDRESS($E412,44))=0,INDIRECT(ADDRESS($E412,38))="UL",ISERROR(SEARCH("Rear",INDIRECT(ADDRESS($E412,33)))),ISERROR(SEARCH("Side",INDIRECT(ADDRESS($E412,33))))),INDIRECT(ADDRESS($E412,COLUMN())),0),0),IF($F412&gt;0,IF(AND(INDIRECT(ADDRESS($F412,44))=0,INDIRECT(ADDRESS($F412,38))="UL",ISERROR(SEARCH("Rear",INDIRECT(ADDRESS($F412,33)))),ISERROR(SEARCH("Side",INDIRECT(ADDRESS($F412,33))))),INDIRECT(ADDRESS($F412,COLUMN())),0),0),IF($G412&gt;0,IF(AND(INDIRECT(ADDRESS($G412,44))=0,INDIRECT(ADDRESS($G412,38))="UL",ISERROR(SEARCH("Rear",INDIRECT(ADDRESS($G412,33)))),ISERROR(SEARCH("Side",INDIRECT(ADDRESS($G412,33))))),INDIRECT(ADDRESS($G412,COLUMN())),0),0),IF($H412&gt;0,IF(AND(INDIRECT(ADDRESS($H412,44))=0,INDIRECT(ADDRESS($H412,38))="UL",ISERROR(SEARCH("Rear",INDIRECT(ADDRESS($H412,33)))),ISERROR(SEARCH("Side",INDIRECT(ADDRESS($H412,33))))),INDIRECT(ADDRESS($H412,COLUMN())),0),0),IF($I412&gt;0,IF(AND(INDIRECT(ADDRESS($I412,44))=0,INDIRECT(ADDRESS($I412,38))="UL",ISERROR(SEARCH("Rear",INDIRECT(ADDRESS($I412,33)))),ISERROR(SEARCH("Side",INDIRECT(ADDRESS($I412,33))))),INDIRECT(ADDRESS($I412,COLUMN())),0),0),IF($J412&gt;0,IF(AND(INDIRECT(ADDRESS($J412,44))=0,INDIRECT(ADDRESS($J412,38))="UL",ISERROR(SEARCH("Rear",INDIRECT(ADDRESS($J412,33)))),ISERROR(SEARCH("Side",INDIRECT(ADDRESS($J412,33))))),INDIRECT(ADDRESS($J412,COLUMN())),0),0),IF($K412&gt;0,IF(AND(INDIRECT(ADDRESS($K412,44))=0,INDIRECT(ADDRESS($K412,38))="UL",ISERROR(SEARCH("Rear",INDIRECT(ADDRESS($K412,33)))),ISERROR(SEARCH("Side",INDIRECT(ADDRESS($K412,33))))),INDIRECT(ADDRESS($K412,COLUMN())),0),0),IF($L412&gt;0,IF(AND(INDIRECT(ADDRESS($L412,44))=0,INDIRECT(ADDRESS($L412,38))="UL",ISERROR(SEARCH("Rear",INDIRECT(ADDRESS($L412,33)))),ISERROR(SEARCH("Side",INDIRECT(ADDRESS($L412,33))))),INDIRECT(ADDRESS($L412,COLUMN())),0),0),IF($M412&gt;0,IF(AND(INDIRECT(ADDRESS($M412,44))=0,INDIRECT(ADDRESS($M412,38))="UL",ISERROR(SEARCH("Rear",INDIRECT(ADDRESS($M412,33)))),ISERROR(SEARCH("Side",INDIRECT(ADDRESS($M412,33))))),INDIRECT(ADDRESS($M412,COLUMN())),0),0))</f>
        <v>1.2222222222222221</v>
      </c>
      <c r="AW412" s="57" cm="1">
        <f t="array" aca="1" ref="AW412" ca="1">SUM(IF($C412&gt;0,IF(AND(INDIRECT(ADDRESS($C412,44))=0,INDIRECT(ADDRESS($C412,38))="UL",ISERROR(SEARCH("Rear",INDIRECT(ADDRESS($C412,33)))),ISERROR(SEARCH("Side",INDIRECT(ADDRESS($C412,33))))),INDIRECT(ADDRESS($C412,COLUMN())),0),0),IF($D412&gt;0,IF(AND(INDIRECT(ADDRESS($D412,44))=0,INDIRECT(ADDRESS($D412,38))="UL",ISERROR(SEARCH("Rear",INDIRECT(ADDRESS($D412,33)))),ISERROR(SEARCH("Side",INDIRECT(ADDRESS($D412,33))))),INDIRECT(ADDRESS($D412,COLUMN())),0),0),IF($E412&gt;0,IF(AND(INDIRECT(ADDRESS($E412,44))=0,INDIRECT(ADDRESS($E412,38))="UL",ISERROR(SEARCH("Rear",INDIRECT(ADDRESS($E412,33)))),ISERROR(SEARCH("Side",INDIRECT(ADDRESS($E412,33))))),INDIRECT(ADDRESS($E412,COLUMN())),0),0),IF($F412&gt;0,IF(AND(INDIRECT(ADDRESS($F412,44))=0,INDIRECT(ADDRESS($F412,38))="UL",ISERROR(SEARCH("Rear",INDIRECT(ADDRESS($F412,33)))),ISERROR(SEARCH("Side",INDIRECT(ADDRESS($F412,33))))),INDIRECT(ADDRESS($F412,COLUMN())),0),0),IF($G412&gt;0,IF(AND(INDIRECT(ADDRESS($G412,44))=0,INDIRECT(ADDRESS($G412,38))="UL",ISERROR(SEARCH("Rear",INDIRECT(ADDRESS($G412,33)))),ISERROR(SEARCH("Side",INDIRECT(ADDRESS($G412,33))))),INDIRECT(ADDRESS($G412,COLUMN())),0),0),IF($H412&gt;0,IF(AND(INDIRECT(ADDRESS($H412,44))=0,INDIRECT(ADDRESS($H412,38))="UL",ISERROR(SEARCH("Rear",INDIRECT(ADDRESS($H412,33)))),ISERROR(SEARCH("Side",INDIRECT(ADDRESS($H412,33))))),INDIRECT(ADDRESS($H412,COLUMN())),0),0),IF($I412&gt;0,IF(AND(INDIRECT(ADDRESS($I412,44))=0,INDIRECT(ADDRESS($I412,38))="UL",ISERROR(SEARCH("Rear",INDIRECT(ADDRESS($I412,33)))),ISERROR(SEARCH("Side",INDIRECT(ADDRESS($I412,33))))),INDIRECT(ADDRESS($I412,COLUMN())),0),0),IF($J412&gt;0,IF(AND(INDIRECT(ADDRESS($J412,44))=0,INDIRECT(ADDRESS($J412,38))="UL",ISERROR(SEARCH("Rear",INDIRECT(ADDRESS($J412,33)))),ISERROR(SEARCH("Side",INDIRECT(ADDRESS($J412,33))))),INDIRECT(ADDRESS($J412,COLUMN())),0),0),IF($K412&gt;0,IF(AND(INDIRECT(ADDRESS($K412,44))=0,INDIRECT(ADDRESS($K412,38))="UL",ISERROR(SEARCH("Rear",INDIRECT(ADDRESS($K412,33)))),ISERROR(SEARCH("Side",INDIRECT(ADDRESS($K412,33))))),INDIRECT(ADDRESS($K412,COLUMN())),0),0),IF($L412&gt;0,IF(AND(INDIRECT(ADDRESS($L412,44))=0,INDIRECT(ADDRESS($L412,38))="UL",ISERROR(SEARCH("Rear",INDIRECT(ADDRESS($L412,33)))),ISERROR(SEARCH("Side",INDIRECT(ADDRESS($L412,33))))),INDIRECT(ADDRESS($L412,COLUMN())),0),0),IF($M412&gt;0,IF(AND(INDIRECT(ADDRESS($M412,44))=0,INDIRECT(ADDRESS($M412,38))="UL",ISERROR(SEARCH("Rear",INDIRECT(ADDRESS($M412,33)))),ISERROR(SEARCH("Side",INDIRECT(ADDRESS($M412,33))))),INDIRECT(ADDRESS($M412,COLUMN())),0),0))</f>
        <v>1.1111111111111112</v>
      </c>
      <c r="AX412" s="57" cm="1">
        <f t="array" aca="1" ref="AX412" ca="1">SUM(IF($C412&gt;0,IF(AND(INDIRECT(ADDRESS($C412,44))=0,INDIRECT(ADDRESS($C412,38))="UL",ISERROR(SEARCH("Rear",INDIRECT(ADDRESS($C412,33)))),ISERROR(SEARCH("Side",INDIRECT(ADDRESS($C412,33))))),INDIRECT(ADDRESS($C412,COLUMN())),0),0),IF($D412&gt;0,IF(AND(INDIRECT(ADDRESS($D412,44))=0,INDIRECT(ADDRESS($D412,38))="UL",ISERROR(SEARCH("Rear",INDIRECT(ADDRESS($D412,33)))),ISERROR(SEARCH("Side",INDIRECT(ADDRESS($D412,33))))),INDIRECT(ADDRESS($D412,COLUMN())),0),0),IF($E412&gt;0,IF(AND(INDIRECT(ADDRESS($E412,44))=0,INDIRECT(ADDRESS($E412,38))="UL",ISERROR(SEARCH("Rear",INDIRECT(ADDRESS($E412,33)))),ISERROR(SEARCH("Side",INDIRECT(ADDRESS($E412,33))))),INDIRECT(ADDRESS($E412,COLUMN())),0),0),IF($F412&gt;0,IF(AND(INDIRECT(ADDRESS($F412,44))=0,INDIRECT(ADDRESS($F412,38))="UL",ISERROR(SEARCH("Rear",INDIRECT(ADDRESS($F412,33)))),ISERROR(SEARCH("Side",INDIRECT(ADDRESS($F412,33))))),INDIRECT(ADDRESS($F412,COLUMN())),0),0),IF($G412&gt;0,IF(AND(INDIRECT(ADDRESS($G412,44))=0,INDIRECT(ADDRESS($G412,38))="UL",ISERROR(SEARCH("Rear",INDIRECT(ADDRESS($G412,33)))),ISERROR(SEARCH("Side",INDIRECT(ADDRESS($G412,33))))),INDIRECT(ADDRESS($G412,COLUMN())),0),0),IF($H412&gt;0,IF(AND(INDIRECT(ADDRESS($H412,44))=0,INDIRECT(ADDRESS($H412,38))="UL",ISERROR(SEARCH("Rear",INDIRECT(ADDRESS($H412,33)))),ISERROR(SEARCH("Side",INDIRECT(ADDRESS($H412,33))))),INDIRECT(ADDRESS($H412,COLUMN())),0),0),IF($I412&gt;0,IF(AND(INDIRECT(ADDRESS($I412,44))=0,INDIRECT(ADDRESS($I412,38))="UL",ISERROR(SEARCH("Rear",INDIRECT(ADDRESS($I412,33)))),ISERROR(SEARCH("Side",INDIRECT(ADDRESS($I412,33))))),INDIRECT(ADDRESS($I412,COLUMN())),0),0),IF($J412&gt;0,IF(AND(INDIRECT(ADDRESS($J412,44))=0,INDIRECT(ADDRESS($J412,38))="UL",ISERROR(SEARCH("Rear",INDIRECT(ADDRESS($J412,33)))),ISERROR(SEARCH("Side",INDIRECT(ADDRESS($J412,33))))),INDIRECT(ADDRESS($J412,COLUMN())),0),0),IF($K412&gt;0,IF(AND(INDIRECT(ADDRESS($K412,44))=0,INDIRECT(ADDRESS($K412,38))="UL",ISERROR(SEARCH("Rear",INDIRECT(ADDRESS($K412,33)))),ISERROR(SEARCH("Side",INDIRECT(ADDRESS($K412,33))))),INDIRECT(ADDRESS($K412,COLUMN())),0),0),IF($L412&gt;0,IF(AND(INDIRECT(ADDRESS($L412,44))=0,INDIRECT(ADDRESS($L412,38))="UL",ISERROR(SEARCH("Rear",INDIRECT(ADDRESS($L412,33)))),ISERROR(SEARCH("Side",INDIRECT(ADDRESS($L412,33))))),INDIRECT(ADDRESS($L412,COLUMN())),0),0),IF($M412&gt;0,IF(AND(INDIRECT(ADDRESS($M412,44))=0,INDIRECT(ADDRESS($M412,38))="UL",ISERROR(SEARCH("Rear",INDIRECT(ADDRESS($M412,33)))),ISERROR(SEARCH("Side",INDIRECT(ADDRESS($M412,33))))),INDIRECT(ADDRESS($M412,COLUMN())),0),0))</f>
        <v>0.66666666666666663</v>
      </c>
      <c r="AY412" s="58">
        <f ca="1">IF(AU412="S",AV412,IF(AU412="MS",AW412,IF(AU412="ML",AW412,AX412)))</f>
        <v>1.2222222222222221</v>
      </c>
      <c r="AZ412" s="58">
        <f ca="1">SUM(AV412:AX412)/3</f>
        <v>0.99999999999999989</v>
      </c>
      <c r="BA412" s="58" cm="1">
        <f t="array" aca="1" ref="BA412" ca="1">SUM(IF($C412&gt;0,IF(AND(INDIRECT(ADDRESS($C412,44))=0,INDIRECT(ADDRESS($C412,38))="UL"),INDIRECT(ADDRESS($C412,COLUMN())),0),0),IF($D412&gt;0,IF(AND(INDIRECT(ADDRESS($D412,44))=0,INDIRECT(ADDRESS($D412,38))="UL"),INDIRECT(ADDRESS($D412,COLUMN())),0),0),IF($E412&gt;0,IF(AND(INDIRECT(ADDRESS($E412,44))=0,INDIRECT(ADDRESS($E412,38))="UL"),INDIRECT(ADDRESS($E412,COLUMN())),0),0),IF($F412&gt;0,IF(AND(INDIRECT(ADDRESS($F412,44))=0,INDIRECT(ADDRESS($F412,38))="UL"),INDIRECT(ADDRESS($F412,COLUMN())),0),0),IF($G412&gt;0,IF(AND(INDIRECT(ADDRESS($G412,44))=0,INDIRECT(ADDRESS($G412,38))="UL"),INDIRECT(ADDRESS($G412,COLUMN())),0),0),IF($H412&gt;0,IF(AND(INDIRECT(ADDRESS($H412,44))=0,INDIRECT(ADDRESS($H412,38))="UL"),INDIRECT(ADDRESS($H412,COLUMN())),0),0),IF($I412&gt;0,IF(AND(INDIRECT(ADDRESS($I412,44))=0,INDIRECT(ADDRESS($I412,38))="UL"),INDIRECT(ADDRESS($I412,COLUMN())),0),0),IF($J412&gt;0,IF(AND(INDIRECT(ADDRESS($J412,44))=0,INDIRECT(ADDRESS($J412,38))="UL"),INDIRECT(ADDRESS($J412,COLUMN())),0),0),IF($K412&gt;0,IF(AND(INDIRECT(ADDRESS($K412,44))=0,INDIRECT(ADDRESS($K412,38))="UL"),INDIRECT(ADDRESS($K412,COLUMN())),0),0),IF($L412&gt;0,IF(AND(INDIRECT(ADDRESS($L412,44))=0,INDIRECT(ADDRESS($L412,38))="UL"),INDIRECT(ADDRESS($L412,COLUMN())),0),0),IF($M412&gt;0,IF(AND(INDIRECT(ADDRESS($M412,44))=0,INDIRECT(ADDRESS($M412,38))="UL"),INDIRECT(ADDRESS($M412,COLUMN())),0),0))</f>
        <v>0.38518518518518519</v>
      </c>
      <c r="BB412" s="58" cm="1">
        <f t="array" aca="1" ref="BB412" ca="1">SUM(IF($C412&gt;0,IF(AND(INDIRECT(ADDRESS($C412,44))=0,INDIRECT(ADDRESS($C412,38))="UL"),INDIRECT(ADDRESS($C412,COLUMN())),0),0),IF($D412&gt;0,IF(AND(INDIRECT(ADDRESS($D412,44))=0,INDIRECT(ADDRESS($D412,38))="UL"),INDIRECT(ADDRESS($D412,COLUMN())),0),0),IF($E412&gt;0,IF(AND(INDIRECT(ADDRESS($E412,44))=0,INDIRECT(ADDRESS($E412,38))="UL"),INDIRECT(ADDRESS($E412,COLUMN())),0),0),IF($F412&gt;0,IF(AND(INDIRECT(ADDRESS($F412,44))=0,INDIRECT(ADDRESS($F412,38))="UL"),INDIRECT(ADDRESS($F412,COLUMN())),0),0),IF($G412&gt;0,IF(AND(INDIRECT(ADDRESS($G412,44))=0,INDIRECT(ADDRESS($G412,38))="UL"),INDIRECT(ADDRESS($G412,COLUMN())),0),0),IF($H412&gt;0,IF(AND(INDIRECT(ADDRESS($H412,44))=0,INDIRECT(ADDRESS($H412,38))="UL"),INDIRECT(ADDRESS($H412,COLUMN())),0),0),IF($I412&gt;0,IF(AND(INDIRECT(ADDRESS($I412,44))=0,INDIRECT(ADDRESS($I412,38))="UL"),INDIRECT(ADDRESS($I412,COLUMN())),0),0),IF($J412&gt;0,IF(AND(INDIRECT(ADDRESS($J412,44))=0,INDIRECT(ADDRESS($J412,38))="UL"),INDIRECT(ADDRESS($J412,COLUMN())),0),0),IF($K412&gt;0,IF(AND(INDIRECT(ADDRESS($K412,44))=0,INDIRECT(ADDRESS($K412,38))="UL"),INDIRECT(ADDRESS($K412,COLUMN())),0),0),IF($L412&gt;0,IF(AND(INDIRECT(ADDRESS($L412,44))=0,INDIRECT(ADDRESS($L412,38))="UL"),INDIRECT(ADDRESS($L412,COLUMN())),0),0),IF($M412&gt;0,IF(AND(INDIRECT(ADDRESS($M412,44))=0,INDIRECT(ADDRESS($M412,38))="UL"),INDIRECT(ADDRESS($M412,COLUMN())),0),0))</f>
        <v>0.41481481481481475</v>
      </c>
      <c r="BC412" s="58" cm="1">
        <f t="array" aca="1" ref="BC412" ca="1">SUM(IF($C412&gt;0,IF(AND(INDIRECT(ADDRESS($C412,44))=0,INDIRECT(ADDRESS($C412,38))="UL"),INDIRECT(ADDRESS($C412,COLUMN())),0),0),IF($D412&gt;0,IF(AND(INDIRECT(ADDRESS($D412,44))=0,INDIRECT(ADDRESS($D412,38))="UL"),INDIRECT(ADDRESS($D412,COLUMN())),0),0),IF($E412&gt;0,IF(AND(INDIRECT(ADDRESS($E412,44))=0,INDIRECT(ADDRESS($E412,38))="UL"),INDIRECT(ADDRESS($E412,COLUMN())),0),0),IF($F412&gt;0,IF(AND(INDIRECT(ADDRESS($F412,44))=0,INDIRECT(ADDRESS($F412,38))="UL"),INDIRECT(ADDRESS($F412,COLUMN())),0),0),IF($G412&gt;0,IF(AND(INDIRECT(ADDRESS($G412,44))=0,INDIRECT(ADDRESS($G412,38))="UL"),INDIRECT(ADDRESS($G412,COLUMN())),0),0),IF($H412&gt;0,IF(AND(INDIRECT(ADDRESS($H412,44))=0,INDIRECT(ADDRESS($H412,38))="UL"),INDIRECT(ADDRESS($H412,COLUMN())),0),0),IF($I412&gt;0,IF(AND(INDIRECT(ADDRESS($I412,44))=0,INDIRECT(ADDRESS($I412,38))="UL"),INDIRECT(ADDRESS($I412,COLUMN())),0),0),IF($J412&gt;0,IF(AND(INDIRECT(ADDRESS($J412,44))=0,INDIRECT(ADDRESS($J412,38))="UL"),INDIRECT(ADDRESS($J412,COLUMN())),0),0),IF($K412&gt;0,IF(AND(INDIRECT(ADDRESS($K412,44))=0,INDIRECT(ADDRESS($K412,38))="UL"),INDIRECT(ADDRESS($K412,COLUMN())),0),0),IF($L412&gt;0,IF(AND(INDIRECT(ADDRESS($L412,44))=0,INDIRECT(ADDRESS($L412,38))="UL"),INDIRECT(ADDRESS($L412,COLUMN())),0),0),IF($M412&gt;0,IF(AND(INDIRECT(ADDRESS($M412,44))=0,INDIRECT(ADDRESS($M412,38))="UL"),INDIRECT(ADDRESS($M412,COLUMN())),0),0))</f>
        <v>0.34074074074074068</v>
      </c>
      <c r="BD412" s="58" cm="1">
        <f t="array" aca="1" ref="BD412" ca="1">SUM(IF($C412&gt;0,IF(AND(INDIRECT(ADDRESS($C412,44))=0,INDIRECT(ADDRESS($C412,38))="UL"),INDIRECT(ADDRESS($C412,COLUMN())),0),0),IF($D412&gt;0,IF(AND(INDIRECT(ADDRESS($D412,44))=0,INDIRECT(ADDRESS($D412,38))="UL"),INDIRECT(ADDRESS($D412,COLUMN())),0),0),IF($E412&gt;0,IF(AND(INDIRECT(ADDRESS($E412,44))=0,INDIRECT(ADDRESS($E412,38))="UL"),INDIRECT(ADDRESS($E412,COLUMN())),0),0),IF($F412&gt;0,IF(AND(INDIRECT(ADDRESS($F412,44))=0,INDIRECT(ADDRESS($F412,38))="UL"),INDIRECT(ADDRESS($F412,COLUMN())),0),0),IF($G412&gt;0,IF(AND(INDIRECT(ADDRESS($G412,44))=0,INDIRECT(ADDRESS($G412,38))="UL"),INDIRECT(ADDRESS($G412,COLUMN())),0),0),IF($H412&gt;0,IF(AND(INDIRECT(ADDRESS($H412,44))=0,INDIRECT(ADDRESS($H412,38))="UL"),INDIRECT(ADDRESS($H412,COLUMN())),0),0),IF($I412&gt;0,IF(AND(INDIRECT(ADDRESS($I412,44))=0,INDIRECT(ADDRESS($I412,38))="UL"),INDIRECT(ADDRESS($I412,COLUMN())),0),0),IF($J412&gt;0,IF(AND(INDIRECT(ADDRESS($J412,44))=0,INDIRECT(ADDRESS($J412,38))="UL"),INDIRECT(ADDRESS($J412,COLUMN())),0),0),IF($K412&gt;0,IF(AND(INDIRECT(ADDRESS($K412,44))=0,INDIRECT(ADDRESS($K412,38))="UL"),INDIRECT(ADDRESS($K412,COLUMN())),0),0),IF($L412&gt;0,IF(AND(INDIRECT(ADDRESS($L412,44))=0,INDIRECT(ADDRESS($L412,38))="UL"),INDIRECT(ADDRESS($L412,COLUMN())),0),0),IF($M412&gt;0,IF(AND(INDIRECT(ADDRESS($M412,44))=0,INDIRECT(ADDRESS($M412,38))="UL"),INDIRECT(ADDRESS($M412,COLUMN())),0),0))</f>
        <v>0.4592592592592592</v>
      </c>
      <c r="BE412" s="57">
        <f ca="1">IF(AU412="S",BA412,IF(AU412="MS",BB412,IF(AU412="ML",BC412,BD412)))</f>
        <v>0.38518518518518519</v>
      </c>
      <c r="BF412" s="57" cm="1">
        <f t="array" aca="1" ref="BF412" ca="1">SUM(IF($C412&gt;0,IF(INDIRECT(ADDRESS($C412,45))=1,INDIRECT(ADDRESS($C412,52))*INDIRECT(ADDRESS($C412,42))/5,0),0), IF($D412&gt;0,IF(INDIRECT(ADDRESS($D412,45))=1,INDIRECT(ADDRESS($D412,52))*INDIRECT(ADDRESS($D412,42))/5,0),0), IF($E412&gt;0,IF(INDIRECT(ADDRESS($E412,45))=1,INDIRECT(ADDRESS($E412,52))*INDIRECT(ADDRESS($E412,42))/5,0),0), IF($F412&gt;0,IF(INDIRECT(ADDRESS($F412,45))=1,INDIRECT(ADDRESS($F412,52))*INDIRECT(ADDRESS($F412,42))/5,0),0), IF($G412&gt;0,IF(INDIRECT(ADDRESS($G412,45))=1,INDIRECT(ADDRESS($G412,52))*INDIRECT(ADDRESS($G412,42))/5,0),0), IF($H412&gt;0,IF(INDIRECT(ADDRESS($H412,45))=1,INDIRECT(ADDRESS($H412,52))*INDIRECT(ADDRESS($H412,42))/5,0),0)
)*$BF$296/100</f>
        <v>0</v>
      </c>
      <c r="BG412" s="19"/>
      <c r="BH412" s="57" cm="1">
        <f t="array" aca="1" ref="BH412" ca="1">SUM(IF($C412&gt;0,IF(AND(INDIRECT(ADDRESS($C412,44))=0,INDIRECT(ADDRESS($C412,38))&lt;&gt;"UL"),INDIRECT(ADDRESS($C412,COLUMN()-12)),0),0), IF($D412&gt;0,IF(AND(INDIRECT(ADDRESS($D412,44))=0,INDIRECT(ADDRESS($D412,38))&lt;&gt;"UL"),INDIRECT(ADDRESS($D412,COLUMN()-12)),0),0), IF($E412&gt;0,IF(AND(INDIRECT(ADDRESS($E412,44))=0,INDIRECT(ADDRESS($E412,38))&lt;&gt;"UL"),INDIRECT(ADDRESS($E412,COLUMN()-12)),0),0), IF($F412&gt;0,IF(AND(INDIRECT(ADDRESS($F412,44))=0,INDIRECT(ADDRESS($F412,38))&lt;&gt;"UL"),INDIRECT(ADDRESS($F412,COLUMN()-12)),0),0), IF($G412&gt;0,IF(AND(INDIRECT(ADDRESS($G412,44))=0,INDIRECT(ADDRESS($G412,38))&lt;&gt;"UL"),INDIRECT(ADDRESS($G412,COLUMN()-12)),0),0), IF($H412&gt;0,IF(AND(INDIRECT(ADDRESS($H412,44))=0,INDIRECT(ADDRESS($H412,38))&lt;&gt;"UL"),INDIRECT(ADDRESS($H412,COLUMN()-12)),0),0), IF($I412&gt;0,IF(AND(INDIRECT(ADDRESS($I412,44))=0,INDIRECT(ADDRESS($I412,38))&lt;&gt;"UL"),INDIRECT(ADDRESS($I412,COLUMN()-12)),0),0), IF($J412&gt;0,IF(AND(INDIRECT(ADDRESS($J412,44))=0,INDIRECT(ADDRESS($J412,38))&lt;&gt;"UL"),INDIRECT(ADDRESS($J412,COLUMN()-12)),0),0), IF($K412&gt;0,IF(AND(INDIRECT(ADDRESS($K412,44))=0,INDIRECT(ADDRESS($K412,38))&lt;&gt;"UL"),INDIRECT(ADDRESS($K412,COLUMN()-12)),0),0), IF($L412&gt;0,IF(AND(INDIRECT(ADDRESS($L412,44))=0,INDIRECT(ADDRESS($L412,38))&lt;&gt;"UL"),INDIRECT(ADDRESS($L412,COLUMN()-12)),0),0), IF($M412&gt;0,IF(AND(INDIRECT(ADDRESS($M412,44))=0,INDIRECT(ADDRESS($M412,38))&lt;&gt;"UL"),INDIRECT(ADDRESS($M412,COLUMN()-12)),0),0))</f>
        <v>0</v>
      </c>
      <c r="BI412" s="57" cm="1">
        <f t="array" aca="1" ref="BI412" ca="1">SUM(IF($C412&gt;0,IF(AND(INDIRECT(ADDRESS($C412,44))=0,INDIRECT(ADDRESS($C412,38))&lt;&gt;"UL"),INDIRECT(ADDRESS($C412,COLUMN()-12)),0),0), IF($D412&gt;0,IF(AND(INDIRECT(ADDRESS($D412,44))=0,INDIRECT(ADDRESS($D412,38))&lt;&gt;"UL"),INDIRECT(ADDRESS($D412,COLUMN()-12)),0),0), IF($E412&gt;0,IF(AND(INDIRECT(ADDRESS($E412,44))=0,INDIRECT(ADDRESS($E412,38))&lt;&gt;"UL"),INDIRECT(ADDRESS($E412,COLUMN()-12)),0),0), IF($F412&gt;0,IF(AND(INDIRECT(ADDRESS($F412,44))=0,INDIRECT(ADDRESS($F412,38))&lt;&gt;"UL"),INDIRECT(ADDRESS($F412,COLUMN()-12)),0),0), IF($G412&gt;0,IF(AND(INDIRECT(ADDRESS($G412,44))=0,INDIRECT(ADDRESS($G412,38))&lt;&gt;"UL"),INDIRECT(ADDRESS($G412,COLUMN()-12)),0),0), IF($H412&gt;0,IF(AND(INDIRECT(ADDRESS($H412,44))=0,INDIRECT(ADDRESS($H412,38))&lt;&gt;"UL"),INDIRECT(ADDRESS($H412,COLUMN()-12)),0),0), IF($I412&gt;0,IF(AND(INDIRECT(ADDRESS($I412,44))=0,INDIRECT(ADDRESS($I412,38))&lt;&gt;"UL"),INDIRECT(ADDRESS($I412,COLUMN()-12)),0),0), IF($J412&gt;0,IF(AND(INDIRECT(ADDRESS($J412,44))=0,INDIRECT(ADDRESS($J412,38))&lt;&gt;"UL"),INDIRECT(ADDRESS($J412,COLUMN()-12)),0),0), IF($K412&gt;0,IF(AND(INDIRECT(ADDRESS($K412,44))=0,INDIRECT(ADDRESS($K412,38))&lt;&gt;"UL"),INDIRECT(ADDRESS($K412,COLUMN()-12)),0),0), IF($L412&gt;0,IF(AND(INDIRECT(ADDRESS($L412,44))=0,INDIRECT(ADDRESS($L412,38))&lt;&gt;"UL"),INDIRECT(ADDRESS($L412,COLUMN()-12)),0),0), IF($M412&gt;0,IF(AND(INDIRECT(ADDRESS($M412,44))=0,INDIRECT(ADDRESS($M412,38))&lt;&gt;"UL"),INDIRECT(ADDRESS($M412,COLUMN()-12)),0),0))</f>
        <v>0</v>
      </c>
      <c r="BJ412" s="57" cm="1">
        <f t="array" aca="1" ref="BJ412" ca="1">SUM(IF($C412&gt;0,IF(AND(INDIRECT(ADDRESS($C412,44))=0,INDIRECT(ADDRESS($C412,38))&lt;&gt;"UL"),INDIRECT(ADDRESS($C412,COLUMN()-12)),0),0), IF($D412&gt;0,IF(AND(INDIRECT(ADDRESS($D412,44))=0,INDIRECT(ADDRESS($D412,38))&lt;&gt;"UL"),INDIRECT(ADDRESS($D412,COLUMN()-12)),0),0), IF($E412&gt;0,IF(AND(INDIRECT(ADDRESS($E412,44))=0,INDIRECT(ADDRESS($E412,38))&lt;&gt;"UL"),INDIRECT(ADDRESS($E412,COLUMN()-12)),0),0), IF($F412&gt;0,IF(AND(INDIRECT(ADDRESS($F412,44))=0,INDIRECT(ADDRESS($F412,38))&lt;&gt;"UL"),INDIRECT(ADDRESS($F412,COLUMN()-12)),0),0), IF($G412&gt;0,IF(AND(INDIRECT(ADDRESS($G412,44))=0,INDIRECT(ADDRESS($G412,38))&lt;&gt;"UL"),INDIRECT(ADDRESS($G412,COLUMN()-12)),0),0), IF($H412&gt;0,IF(AND(INDIRECT(ADDRESS($H412,44))=0,INDIRECT(ADDRESS($H412,38))&lt;&gt;"UL"),INDIRECT(ADDRESS($H412,COLUMN()-12)),0),0), IF($I412&gt;0,IF(AND(INDIRECT(ADDRESS($I412,44))=0,INDIRECT(ADDRESS($I412,38))&lt;&gt;"UL"),INDIRECT(ADDRESS($I412,COLUMN()-12)),0),0), IF($J412&gt;0,IF(AND(INDIRECT(ADDRESS($J412,44))=0,INDIRECT(ADDRESS($J412,38))&lt;&gt;"UL"),INDIRECT(ADDRESS($J412,COLUMN()-12)),0),0), IF($K412&gt;0,IF(AND(INDIRECT(ADDRESS($K412,44))=0,INDIRECT(ADDRESS($K412,38))&lt;&gt;"UL"),INDIRECT(ADDRESS($K412,COLUMN()-12)),0),0), IF($L412&gt;0,IF(AND(INDIRECT(ADDRESS($L412,44))=0,INDIRECT(ADDRESS($L412,38))&lt;&gt;"UL"),INDIRECT(ADDRESS($L412,COLUMN()-12)),0),0), IF($M412&gt;0,IF(AND(INDIRECT(ADDRESS($M412,44))=0,INDIRECT(ADDRESS($M412,38))&lt;&gt;"UL"),INDIRECT(ADDRESS($M412,COLUMN()-12)),0),0))</f>
        <v>0</v>
      </c>
      <c r="BK412" s="57">
        <f ca="1">IF(AU412="S",BH412,IF(AU412="MS",BI412,IF(AU412="ML",BI412,BJ412)))</f>
        <v>0</v>
      </c>
      <c r="BL412" s="58">
        <f ca="1">SUM(BH412:BJ412)/3</f>
        <v>0</v>
      </c>
      <c r="BM412" s="57" cm="1">
        <f t="array" aca="1" ref="BM412" ca="1">SUM(IF($C412&gt;0,IF(AND(INDIRECT(ADDRESS($C412,44))=0,INDIRECT(ADDRESS($C412,38))&lt;&gt;"UL"),INDIRECT(ADDRESS($C412,COLUMN()-12)),0),0), IF($D412&gt;0,IF(AND(INDIRECT(ADDRESS($D412,44))=0,INDIRECT(ADDRESS($D412,38))&lt;&gt;"UL"),INDIRECT(ADDRESS($D412,COLUMN()-12)),0),0), IF($E412&gt;0,IF(AND(INDIRECT(ADDRESS($E412,44))=0,INDIRECT(ADDRESS($E412,38))&lt;&gt;"UL"),INDIRECT(ADDRESS($E412,COLUMN()-12)),0),0), IF($F412&gt;0,IF(AND(INDIRECT(ADDRESS($F412,44))=0,INDIRECT(ADDRESS($F412,38))&lt;&gt;"UL"),INDIRECT(ADDRESS($F412,COLUMN()-12)),0),0), IF($G412&gt;0,IF(AND(INDIRECT(ADDRESS($G412,44))=0,INDIRECT(ADDRESS($G412,38))&lt;&gt;"UL"),INDIRECT(ADDRESS($G412,COLUMN()-12)),0),0), IF($H412&gt;0,IF(AND(INDIRECT(ADDRESS($H412,44))=0,INDIRECT(ADDRESS($H412,38))&lt;&gt;"UL"),INDIRECT(ADDRESS($H412,COLUMN()-12)),0),0), IF($I412&gt;0,IF(AND(INDIRECT(ADDRESS($I412,44))=0,INDIRECT(ADDRESS($I412,38))&lt;&gt;"UL"),INDIRECT(ADDRESS($I412,COLUMN()-12)),0),0), IF($J412&gt;0,IF(AND(INDIRECT(ADDRESS($J412,44))=0,INDIRECT(ADDRESS($J412,38))&lt;&gt;"UL"),INDIRECT(ADDRESS($J412,COLUMN()-12)),0),0), IF($K412&gt;0,IF(AND(INDIRECT(ADDRESS($K412,44))=0,INDIRECT(ADDRESS($K412,38))&lt;&gt;"UL"),INDIRECT(ADDRESS($K412,COLUMN()-11)),0),0), IF($L412&gt;0,IF(AND(INDIRECT(ADDRESS($L412,44))=0,INDIRECT(ADDRESS($L412,38))&lt;&gt;"UL"),INDIRECT(ADDRESS($L412,COLUMN()-11)),0),0), IF($M412&gt;0,IF(AND(INDIRECT(ADDRESS($M412,44))=0,INDIRECT(ADDRESS($M412,38))&lt;&gt;"UL"),INDIRECT(ADDRESS($M412,COLUMN()-11)),0),0))</f>
        <v>0</v>
      </c>
      <c r="BN412" s="57" cm="1">
        <f t="array" aca="1" ref="BN412" ca="1">SUM(IF($C412&gt;0,IF(AND(INDIRECT(ADDRESS($C412,44))=0,INDIRECT(ADDRESS($C412,38))&lt;&gt;"UL"),INDIRECT(ADDRESS($C412,COLUMN()-12)),0),0), IF($D412&gt;0,IF(AND(INDIRECT(ADDRESS($D412,44))=0,INDIRECT(ADDRESS($D412,38))&lt;&gt;"UL"),INDIRECT(ADDRESS($D412,COLUMN()-12)),0),0), IF($E412&gt;0,IF(AND(INDIRECT(ADDRESS($E412,44))=0,INDIRECT(ADDRESS($E412,38))&lt;&gt;"UL"),INDIRECT(ADDRESS($E412,COLUMN()-12)),0),0), IF($F412&gt;0,IF(AND(INDIRECT(ADDRESS($F412,44))=0,INDIRECT(ADDRESS($F412,38))&lt;&gt;"UL"),INDIRECT(ADDRESS($F412,COLUMN()-12)),0),0), IF($G412&gt;0,IF(AND(INDIRECT(ADDRESS($G412,44))=0,INDIRECT(ADDRESS($G412,38))&lt;&gt;"UL"),INDIRECT(ADDRESS($G412,COLUMN()-12)),0),0), IF($H412&gt;0,IF(AND(INDIRECT(ADDRESS($H412,44))=0,INDIRECT(ADDRESS($H412,38))&lt;&gt;"UL"),INDIRECT(ADDRESS($H412,COLUMN()-12)),0),0), IF($I412&gt;0,IF(AND(INDIRECT(ADDRESS($I412,44))=0,INDIRECT(ADDRESS($I412,38))&lt;&gt;"UL"),INDIRECT(ADDRESS($I412,COLUMN()-12)),0),0), IF($J412&gt;0,IF(AND(INDIRECT(ADDRESS($J412,44))=0,INDIRECT(ADDRESS($J412,38))&lt;&gt;"UL"),INDIRECT(ADDRESS($J412,COLUMN()-12)),0),0), IF($K412&gt;0,IF(AND(INDIRECT(ADDRESS($K412,44))=0,INDIRECT(ADDRESS($K412,38))&lt;&gt;"UL"),INDIRECT(ADDRESS($K412,COLUMN()-11)),0),0), IF($L412&gt;0,IF(AND(INDIRECT(ADDRESS($L412,44))=0,INDIRECT(ADDRESS($L412,38))&lt;&gt;"UL"),INDIRECT(ADDRESS($L412,COLUMN()-11)),0),0), IF($M412&gt;0,IF(AND(INDIRECT(ADDRESS($M412,44))=0,INDIRECT(ADDRESS($M412,38))&lt;&gt;"UL"),INDIRECT(ADDRESS($M412,COLUMN()-11)),0),0))</f>
        <v>0</v>
      </c>
      <c r="BO412" s="57" cm="1">
        <f t="array" aca="1" ref="BO412" ca="1">SUM(IF($C412&gt;0,IF(AND(INDIRECT(ADDRESS($C412,44))=0,INDIRECT(ADDRESS($C412,38))&lt;&gt;"UL"),INDIRECT(ADDRESS($C412,COLUMN()-12)),0),0), IF($D412&gt;0,IF(AND(INDIRECT(ADDRESS($D412,44))=0,INDIRECT(ADDRESS($D412,38))&lt;&gt;"UL"),INDIRECT(ADDRESS($D412,COLUMN()-12)),0),0), IF($E412&gt;0,IF(AND(INDIRECT(ADDRESS($E412,44))=0,INDIRECT(ADDRESS($E412,38))&lt;&gt;"UL"),INDIRECT(ADDRESS($E412,COLUMN()-12)),0),0), IF($F412&gt;0,IF(AND(INDIRECT(ADDRESS($F412,44))=0,INDIRECT(ADDRESS($F412,38))&lt;&gt;"UL"),INDIRECT(ADDRESS($F412,COLUMN()-12)),0),0), IF($G412&gt;0,IF(AND(INDIRECT(ADDRESS($G412,44))=0,INDIRECT(ADDRESS($G412,38))&lt;&gt;"UL"),INDIRECT(ADDRESS($G412,COLUMN()-12)),0),0), IF($H412&gt;0,IF(AND(INDIRECT(ADDRESS($H412,44))=0,INDIRECT(ADDRESS($H412,38))&lt;&gt;"UL"),INDIRECT(ADDRESS($H412,COLUMN()-12)),0),0), IF($I412&gt;0,IF(AND(INDIRECT(ADDRESS($I412,44))=0,INDIRECT(ADDRESS($I412,38))&lt;&gt;"UL"),INDIRECT(ADDRESS($I412,COLUMN()-12)),0),0), IF($J412&gt;0,IF(AND(INDIRECT(ADDRESS($J412,44))=0,INDIRECT(ADDRESS($J412,38))&lt;&gt;"UL"),INDIRECT(ADDRESS($J412,COLUMN()-12)),0),0), IF($K412&gt;0,IF(AND(INDIRECT(ADDRESS($K412,44))=0,INDIRECT(ADDRESS($K412,38))&lt;&gt;"UL"),INDIRECT(ADDRESS($K412,COLUMN()-11)),0),0), IF($L412&gt;0,IF(AND(INDIRECT(ADDRESS($L412,44))=0,INDIRECT(ADDRESS($L412,38))&lt;&gt;"UL"),INDIRECT(ADDRESS($L412,COLUMN()-11)),0),0), IF($M412&gt;0,IF(AND(INDIRECT(ADDRESS($M412,44))=0,INDIRECT(ADDRESS($M412,38))&lt;&gt;"UL"),INDIRECT(ADDRESS($M412,COLUMN()-11)),0),0))</f>
        <v>0</v>
      </c>
      <c r="BP412" s="57" cm="1">
        <f t="array" aca="1" ref="BP412" ca="1">SUM(IF($C412&gt;0,IF(AND(INDIRECT(ADDRESS($C412,44))=0,INDIRECT(ADDRESS($C412,38))&lt;&gt;"UL"),INDIRECT(ADDRESS($C412,COLUMN()-12)),0),0), IF($D412&gt;0,IF(AND(INDIRECT(ADDRESS($D412,44))=0,INDIRECT(ADDRESS($D412,38))&lt;&gt;"UL"),INDIRECT(ADDRESS($D412,COLUMN()-12)),0),0), IF($E412&gt;0,IF(AND(INDIRECT(ADDRESS($E412,44))=0,INDIRECT(ADDRESS($E412,38))&lt;&gt;"UL"),INDIRECT(ADDRESS($E412,COLUMN()-12)),0),0), IF($F412&gt;0,IF(AND(INDIRECT(ADDRESS($F412,44))=0,INDIRECT(ADDRESS($F412,38))&lt;&gt;"UL"),INDIRECT(ADDRESS($F412,COLUMN()-12)),0),0), IF($G412&gt;0,IF(AND(INDIRECT(ADDRESS($G412,44))=0,INDIRECT(ADDRESS($G412,38))&lt;&gt;"UL"),INDIRECT(ADDRESS($G412,COLUMN()-12)),0),0), IF($H412&gt;0,IF(AND(INDIRECT(ADDRESS($H412,44))=0,INDIRECT(ADDRESS($H412,38))&lt;&gt;"UL"),INDIRECT(ADDRESS($H412,COLUMN()-12)),0),0), IF($I412&gt;0,IF(AND(INDIRECT(ADDRESS($I412,44))=0,INDIRECT(ADDRESS($I412,38))&lt;&gt;"UL"),INDIRECT(ADDRESS($I412,COLUMN()-12)),0),0), IF($J412&gt;0,IF(AND(INDIRECT(ADDRESS($J412,44))=0,INDIRECT(ADDRESS($J412,38))&lt;&gt;"UL"),INDIRECT(ADDRESS($J412,COLUMN()-12)),0),0), IF($K412&gt;0,IF(AND(INDIRECT(ADDRESS($K412,44))=0,INDIRECT(ADDRESS($K412,38))&lt;&gt;"UL"),INDIRECT(ADDRESS($K412,COLUMN()-11)),0),0), IF($L412&gt;0,IF(AND(INDIRECT(ADDRESS($L412,44))=0,INDIRECT(ADDRESS($L412,38))&lt;&gt;"UL"),INDIRECT(ADDRESS($L412,COLUMN()-11)),0),0), IF($M412&gt;0,IF(AND(INDIRECT(ADDRESS($M412,44))=0,INDIRECT(ADDRESS($M412,38))&lt;&gt;"UL"),INDIRECT(ADDRESS($M412,COLUMN()-11)),0),0))</f>
        <v>0</v>
      </c>
      <c r="BQ412" s="57">
        <f ca="1">IF(AU412="S",BM412,IF(AU412="MS",BN412,IF(AU412="ML",BO412,BP412)))</f>
        <v>0</v>
      </c>
      <c r="BR412" s="161">
        <f ca="1">(((AZ412+BB412+BL412+BQ412)/(AY412+BB412+BK412+BQ412)*AB412^$BR$296)^$BQ$296)*100</f>
        <v>92.020310326639915</v>
      </c>
      <c r="BS412" s="59"/>
      <c r="BT412" s="56">
        <f ca="1">IF(AD412&lt;BG412,((((AY412+BK412)*AB412)+((BE412+BQ412)*(1-AB412))+BF412)*AD412),((((AY412*AB412)+(BE412*(1-AB412))+BF412)*AD412)+(((BK412*AB412)+(BQ412*(1-AB412)))*BG412)))</f>
        <v>3.0104851044267775</v>
      </c>
      <c r="BU412" s="63">
        <f ca="1">BT412/N412</f>
        <v>0.13089065671420771</v>
      </c>
      <c r="BV412" s="57" t="s">
        <v>34</v>
      </c>
      <c r="BW412" s="57" cm="1">
        <f t="array" aca="1" ref="BW412" ca="1">SUM(IF($C412&gt;0,IF(AND(INDIRECT(ADDRESS($C412,44))=0,INDIRECT(ADDRESS($C412,38))="UL",ISERROR(SEARCH("Rear",INDIRECT(ADDRESS($C412,33)))),ISERROR(SEARCH("Side",INDIRECT(ADDRESS($C412,33))))),INDIRECT(ADDRESS($C412,COLUMN())),0),0),IF($D412&gt;0,IF(AND(INDIRECT(ADDRESS($D412,44))=0,INDIRECT(ADDRESS($D412,38))="UL",ISERROR(SEARCH("Rear",INDIRECT(ADDRESS($D412,33)))),ISERROR(SEARCH("Side",INDIRECT(ADDRESS($D412,33))))),INDIRECT(ADDRESS($D412,COLUMN())),0),0),IF($E412&gt;0,IF(AND(INDIRECT(ADDRESS($E412,44))=0,INDIRECT(ADDRESS($E412,38))="UL",ISERROR(SEARCH("Rear",INDIRECT(ADDRESS($E412,33)))),ISERROR(SEARCH("Side",INDIRECT(ADDRESS($E412,33))))),INDIRECT(ADDRESS($E412,COLUMN())),0),0),IF($F412&gt;0,IF(AND(INDIRECT(ADDRESS($F412,44))=0,INDIRECT(ADDRESS($F412,38))="UL",ISERROR(SEARCH("Rear",INDIRECT(ADDRESS($F412,33)))),ISERROR(SEARCH("Side",INDIRECT(ADDRESS($F412,33))))),INDIRECT(ADDRESS($F412,COLUMN())),0),0),IF($G412&gt;0,IF(AND(INDIRECT(ADDRESS($G412,44))=0,INDIRECT(ADDRESS($G412,38))="UL",ISERROR(SEARCH("Rear",INDIRECT(ADDRESS($G412,33)))),ISERROR(SEARCH("Side",INDIRECT(ADDRESS($G412,33))))),INDIRECT(ADDRESS($G412,COLUMN())),0),0),IF($H412&gt;0,IF(AND(INDIRECT(ADDRESS($H412,44))=0,INDIRECT(ADDRESS($H412,38))="UL",ISERROR(SEARCH("Rear",INDIRECT(ADDRESS($H412,33)))),ISERROR(SEARCH("Side",INDIRECT(ADDRESS($H412,33))))),INDIRECT(ADDRESS($H412,COLUMN())),0),0),IF($I412&gt;0,IF(AND(INDIRECT(ADDRESS($I412,44))=0,INDIRECT(ADDRESS($I412,38))="UL",ISERROR(SEARCH("Rear",INDIRECT(ADDRESS($I412,33)))),ISERROR(SEARCH("Side",INDIRECT(ADDRESS($I412,33))))),INDIRECT(ADDRESS($I412,COLUMN())),0),0),IF($J412&gt;0,IF(AND(INDIRECT(ADDRESS($J412,44))=0,INDIRECT(ADDRESS($J412,38))="UL",ISERROR(SEARCH("Rear",INDIRECT(ADDRESS($J412,33)))),ISERROR(SEARCH("Side",INDIRECT(ADDRESS($J412,33))))),INDIRECT(ADDRESS($J412,COLUMN())),0),0),IF($K412&gt;0,IF(AND(INDIRECT(ADDRESS($K412,44))=0,INDIRECT(ADDRESS($K412,38))="UL",ISERROR(SEARCH("Rear",INDIRECT(ADDRESS($K412,33)))),ISERROR(SEARCH("Side",INDIRECT(ADDRESS($K412,33))))),INDIRECT(ADDRESS($K412,COLUMN())),0),0),IF($L412&gt;0,IF(AND(INDIRECT(ADDRESS($L412,44))=0,INDIRECT(ADDRESS($L412,38))="UL",ISERROR(SEARCH("Rear",INDIRECT(ADDRESS($L412,33)))),ISERROR(SEARCH("Side",INDIRECT(ADDRESS($L412,33))))),INDIRECT(ADDRESS($L412,COLUMN())),0),0),IF($M412&gt;0,IF(AND(INDIRECT(ADDRESS($M412,44))=0,INDIRECT(ADDRESS($M412,38))="UL",ISERROR(SEARCH("Rear",INDIRECT(ADDRESS($M412,33)))),ISERROR(SEARCH("Side",INDIRECT(ADDRESS($M412,33))))),INDIRECT(ADDRESS($M412,COLUMN())),0),0))</f>
        <v>0.55555555555555558</v>
      </c>
      <c r="BX412" s="57">
        <f ca="1">IF(BV412="S",AV412,BW412)</f>
        <v>0.55555555555555558</v>
      </c>
      <c r="BY412" s="57" cm="1">
        <f t="array" aca="1" ref="BY412" ca="1">SUM(IF($C412&gt;0,IF(AND(INDIRECT(ADDRESS($C412,44))=0,INDIRECT(ADDRESS($C412,38))="UL"),INDIRECT(ADDRESS($C412,COLUMN())),0),0),IF($D412&gt;0,IF(AND(INDIRECT(ADDRESS($D412,44))=0,INDIRECT(ADDRESS($D412,38))="UL"),INDIRECT(ADDRESS($D412,COLUMN())),0),0),IF($E412&gt;0,IF(AND(INDIRECT(ADDRESS($E412,44))=0,INDIRECT(ADDRESS($E412,38))="UL"),INDIRECT(ADDRESS($E412,COLUMN())),0),0),IF($F412&gt;0,IF(AND(INDIRECT(ADDRESS($F412,44))=0,INDIRECT(ADDRESS($F412,38))="UL"),INDIRECT(ADDRESS($F412,COLUMN())),0),0),IF($G412&gt;0,IF(AND(INDIRECT(ADDRESS($G412,44))=0,INDIRECT(ADDRESS($G412,38))="UL"),INDIRECT(ADDRESS($G412,COLUMN())),0),0),IF($H412&gt;0,IF(AND(INDIRECT(ADDRESS($H412,44))=0,INDIRECT(ADDRESS($H412,38))="UL"),INDIRECT(ADDRESS($H412,COLUMN())),0),0),IF($I412&gt;0,IF(AND(INDIRECT(ADDRESS($I412,44))=0,INDIRECT(ADDRESS($I412,38))="UL"),INDIRECT(ADDRESS($I412,COLUMN())),0),0),IF($J412&gt;0,IF(AND(INDIRECT(ADDRESS($J412,44))=0,INDIRECT(ADDRESS($J412,38))="UL"),INDIRECT(ADDRESS($J412,COLUMN())),0),0),IF($K412&gt;0,IF(AND(INDIRECT(ADDRESS($K412,44))=0,INDIRECT(ADDRESS($K412,38))="UL"),INDIRECT(ADDRESS($K412,COLUMN())),0),0),IF($L412&gt;0,IF(AND(INDIRECT(ADDRESS($L412,44))=0,INDIRECT(ADDRESS($L412,38))="UL"),INDIRECT(ADDRESS($L412,COLUMN())),0),0),IF($M412&gt;0,IF(AND(INDIRECT(ADDRESS($M412,44))=0,INDIRECT(ADDRESS($M412,38))="UL"),INDIRECT(ADDRESS($M412,COLUMN())),0),0))</f>
        <v>0.18518518518518517</v>
      </c>
      <c r="BZ412" s="57" cm="1">
        <f t="array" aca="1" ref="BZ412" ca="1">SUM(IF($C412&gt;0,IF(AND(INDIRECT(ADDRESS($C412,44))=0,INDIRECT(ADDRESS($C412,38))="UL"),INDIRECT(ADDRESS($C412,COLUMN())),0),0),IF($D412&gt;0,IF(AND(INDIRECT(ADDRESS($D412,44))=0,INDIRECT(ADDRESS($D412,38))="UL"),INDIRECT(ADDRESS($D412,COLUMN())),0),0),IF($E412&gt;0,IF(AND(INDIRECT(ADDRESS($E412,44))=0,INDIRECT(ADDRESS($E412,38))="UL"),INDIRECT(ADDRESS($E412,COLUMN())),0),0),IF($F412&gt;0,IF(AND(INDIRECT(ADDRESS($F412,44))=0,INDIRECT(ADDRESS($F412,38))="UL"),INDIRECT(ADDRESS($F412,COLUMN())),0),0),IF($G412&gt;0,IF(AND(INDIRECT(ADDRESS($G412,44))=0,INDIRECT(ADDRESS($G412,38))="UL"),INDIRECT(ADDRESS($G412,COLUMN())),0),0),IF($H412&gt;0,IF(AND(INDIRECT(ADDRESS($H412,44))=0,INDIRECT(ADDRESS($H412,38))="UL"),INDIRECT(ADDRESS($H412,COLUMN())),0),0),IF($I412&gt;0,IF(AND(INDIRECT(ADDRESS($I412,44))=0,INDIRECT(ADDRESS($I412,38))="UL"),INDIRECT(ADDRESS($I412,COLUMN())),0),0),IF($J412&gt;0,IF(AND(INDIRECT(ADDRESS($J412,44))=0,INDIRECT(ADDRESS($J412,38))="UL"),INDIRECT(ADDRESS($J412,COLUMN())),0),0),IF($K412&gt;0,IF(AND(INDIRECT(ADDRESS($K412,44))=0,INDIRECT(ADDRESS($K412,38))="UL"),INDIRECT(ADDRESS($K412,COLUMN())),0),0),IF($L412&gt;0,IF(AND(INDIRECT(ADDRESS($L412,44))=0,INDIRECT(ADDRESS($L412,38))="UL"),INDIRECT(ADDRESS($L412,COLUMN())),0),0),IF($M412&gt;0,IF(AND(INDIRECT(ADDRESS($M412,44))=0,INDIRECT(ADDRESS($M412,38))="UL"),INDIRECT(ADDRESS($M412,COLUMN())),0),0))</f>
        <v>0.40740740740740738</v>
      </c>
      <c r="CA412" s="57">
        <f ca="1">IF(BV412="S",BY412,BZ412)</f>
        <v>0.40740740740740738</v>
      </c>
      <c r="CB412" s="57" cm="1">
        <f t="array" aca="1" ref="CB412" ca="1">SUM(IF($C412&gt;0,IF(AND(INDIRECT(ADDRESS($C412,44))=0,INDIRECT(ADDRESS($C412,38))&lt;&gt;"UL"),INDIRECT(ADDRESS($C412,COLUMN())),0),0),IF($D412&gt;0,IF(AND(INDIRECT(ADDRESS($D412,44))=0,INDIRECT(ADDRESS($D412,38))&lt;&gt;"UL"),INDIRECT(ADDRESS($D412,COLUMN())),0),0),IF($E412&gt;0,IF(AND(INDIRECT(ADDRESS($E412,44))=0,INDIRECT(ADDRESS($E412,38))&lt;&gt;"UL"),INDIRECT(ADDRESS($E412,COLUMN())),0),0),IF($F412&gt;0,IF(AND(INDIRECT(ADDRESS($F412,44))=0,INDIRECT(ADDRESS($F412,38))&lt;&gt;"UL"),INDIRECT(ADDRESS($F412,COLUMN())),0),0),IF($G412&gt;0,IF(AND(INDIRECT(ADDRESS($G412,44))=0,INDIRECT(ADDRESS($G412,38))&lt;&gt;"UL"),INDIRECT(ADDRESS($G412,COLUMN())),0),0),IF($H412&gt;0,IF(AND(INDIRECT(ADDRESS($H412,44))=0,INDIRECT(ADDRESS($H412,38))&lt;&gt;"UL"),INDIRECT(ADDRESS($H412,COLUMN())),0),0),IF($I412&gt;0,IF(AND(INDIRECT(ADDRESS($I412,44))=0,INDIRECT(ADDRESS($I412,38))&lt;&gt;"UL"),INDIRECT(ADDRESS($I412,COLUMN())),0),0),IF($J412&gt;0,IF(AND(INDIRECT(ADDRESS($J412,44))=0,INDIRECT(ADDRESS($J412,38))&lt;&gt;"UL"),INDIRECT(ADDRESS($J412,COLUMN())),0),0),IF($K412&gt;0,IF(AND(INDIRECT(ADDRESS($K412,44))=0,INDIRECT(ADDRESS($K412,38))&lt;&gt;"UL"),INDIRECT(ADDRESS($K412,COLUMN())),0),0),IF($L412&gt;0,IF(AND(INDIRECT(ADDRESS($L412,44))=0,INDIRECT(ADDRESS($L412,38))&lt;&gt;"UL"),INDIRECT(ADDRESS($L412,COLUMN())),0),0),IF($M412&gt;0,IF(AND(INDIRECT(ADDRESS($M412,44))=0,INDIRECT(ADDRESS($M412,38))&lt;&gt;"UL"),INDIRECT(ADDRESS($M412,COLUMN())),0),0))</f>
        <v>0</v>
      </c>
      <c r="CC412" s="57">
        <f ca="1">IF(BV412="S",BH412,CB412)</f>
        <v>0</v>
      </c>
      <c r="CD412" s="57" cm="1">
        <f t="array" aca="1" ref="CD412" ca="1">SUM(IF($C412&gt;0,IF(AND(INDIRECT(ADDRESS($C412,44))=0,INDIRECT(ADDRESS($C412,38))&lt;&gt;"UL"),INDIRECT(ADDRESS($C412,COLUMN())),0),0),IF($D412&gt;0,IF(AND(INDIRECT(ADDRESS($D412,44))=0,INDIRECT(ADDRESS($D412,38))&lt;&gt;"UL"),INDIRECT(ADDRESS($D412,COLUMN())),0),0),IF($E412&gt;0,IF(AND(INDIRECT(ADDRESS($E412,44))=0,INDIRECT(ADDRESS($E412,38))&lt;&gt;"UL"),INDIRECT(ADDRESS($E412,COLUMN())),0),0),IF($F412&gt;0,IF(AND(INDIRECT(ADDRESS($F412,44))=0,INDIRECT(ADDRESS($F412,38))&lt;&gt;"UL"),INDIRECT(ADDRESS($F412,COLUMN())),0),0),IF($G412&gt;0,IF(AND(INDIRECT(ADDRESS($G412,44))=0,INDIRECT(ADDRESS($G412,38))&lt;&gt;"UL"),INDIRECT(ADDRESS($G412,COLUMN())),0),0),IF($H412&gt;0,IF(AND(INDIRECT(ADDRESS($H412,44))=0,INDIRECT(ADDRESS($H412,38))&lt;&gt;"UL"),INDIRECT(ADDRESS($H412,COLUMN())),0),0),IF($I412&gt;0,IF(AND(INDIRECT(ADDRESS($I412,44))=0,INDIRECT(ADDRESS($I412,38))&lt;&gt;"UL"),INDIRECT(ADDRESS($I412,COLUMN())),0),0),IF($J412&gt;0,IF(AND(INDIRECT(ADDRESS($J412,44))=0,INDIRECT(ADDRESS($J412,38))&lt;&gt;"UL"),INDIRECT(ADDRESS($J412,COLUMN())),0),0),IF($K412&gt;0,IF(AND(INDIRECT(ADDRESS($K412,44))=0,INDIRECT(ADDRESS($K412,38))&lt;&gt;"UL"),INDIRECT(ADDRESS($K412,COLUMN())),0),0),IF($L412&gt;0,IF(AND(INDIRECT(ADDRESS($L412,44))=0,INDIRECT(ADDRESS($L412,38))&lt;&gt;"UL"),INDIRECT(ADDRESS($L412,COLUMN())),0),0),IF($M412&gt;0,IF(AND(INDIRECT(ADDRESS($M412,44))=0,INDIRECT(ADDRESS($M412,38))&lt;&gt;"UL"),INDIRECT(ADDRESS($M412,COLUMN())),0),0))</f>
        <v>0</v>
      </c>
      <c r="CE412" s="57" cm="1">
        <f t="array" aca="1" ref="CE412" ca="1">SUM(IF($C412&gt;0,IF(AND(INDIRECT(ADDRESS($C412,44))=0,INDIRECT(ADDRESS($C412,38))&lt;&gt;"UL"),INDIRECT(ADDRESS($C412,COLUMN())),0),0),IF($D412&gt;0,IF(AND(INDIRECT(ADDRESS($D412,44))=0,INDIRECT(ADDRESS($D412,38))&lt;&gt;"UL"),INDIRECT(ADDRESS($D412,COLUMN())),0),0),IF($E412&gt;0,IF(AND(INDIRECT(ADDRESS($E412,44))=0,INDIRECT(ADDRESS($E412,38))&lt;&gt;"UL"),INDIRECT(ADDRESS($E412,COLUMN())),0),0),IF($F412&gt;0,IF(AND(INDIRECT(ADDRESS($F412,44))=0,INDIRECT(ADDRESS($F412,38))&lt;&gt;"UL"),INDIRECT(ADDRESS($F412,COLUMN())),0),0),IF($G412&gt;0,IF(AND(INDIRECT(ADDRESS($G412,44))=0,INDIRECT(ADDRESS($G412,38))&lt;&gt;"UL"),INDIRECT(ADDRESS($G412,COLUMN())),0),0),IF($H412&gt;0,IF(AND(INDIRECT(ADDRESS($H412,44))=0,INDIRECT(ADDRESS($H412,38))&lt;&gt;"UL"),INDIRECT(ADDRESS($H412,COLUMN())),0),0),IF($I412&gt;0,IF(AND(INDIRECT(ADDRESS($I412,44))=0,INDIRECT(ADDRESS($I412,38))&lt;&gt;"UL"),INDIRECT(ADDRESS($I412,COLUMN())),0),0),IF($J412&gt;0,IF(AND(INDIRECT(ADDRESS($J412,44))=0,INDIRECT(ADDRESS($J412,38))&lt;&gt;"UL"),INDIRECT(ADDRESS($J412,COLUMN())),0),0),IF($K412&gt;0,IF(AND(INDIRECT(ADDRESS($K412,44))=0,INDIRECT(ADDRESS($K412,38))&lt;&gt;"UL"),INDIRECT(ADDRESS($K412,COLUMN())),0),0),IF($L412&gt;0,IF(AND(INDIRECT(ADDRESS($L412,44))=0,INDIRECT(ADDRESS($L412,38))&lt;&gt;"UL"),INDIRECT(ADDRESS($L412,COLUMN())),0),0),IF($M412&gt;0,IF(AND(INDIRECT(ADDRESS($M412,44))=0,INDIRECT(ADDRESS($M412,38))&lt;&gt;"UL"),INDIRECT(ADDRESS($M412,COLUMN())),0),0))</f>
        <v>0</v>
      </c>
      <c r="CF412" s="57">
        <f ca="1">IF(BV412="S",CD412,CE412)</f>
        <v>0</v>
      </c>
      <c r="CG412" s="57">
        <f ca="1">IF(AD412&lt;BG412,((((BX412+CC412)*AB412)+((CA412+CF412)*(1-AB412)))*AD412),((((BX412*AB412)+((CA412)*(1-AB412)))*AD412)+(((CC412*AB412)+((CF412))*(1-AB412)))*BG412))</f>
        <v>1.3499791593168675</v>
      </c>
      <c r="CH412" s="57">
        <f ca="1">CG412/N412</f>
        <v>5.8694746057255109E-2</v>
      </c>
      <c r="CI412" s="19">
        <f ca="1">AD412*X412</f>
        <v>21.679343119002628</v>
      </c>
      <c r="CJ412" s="19"/>
      <c r="CK412" s="57" cm="1">
        <f t="array" aca="1" ref="CK412" ca="1">IF(AU412="S", SUM(IF($C412&gt;0,IF(INDIRECT(ADDRESS($C412,43))&lt;&gt;1,INDIRECT(ADDRESS($C412,48)),0),0), IF($D412&gt;0,IF(INDIRECT(ADDRESS($D412,43))&lt;&gt;1,INDIRECT(ADDRESS($D412,48)),0),0), IF($E412&gt;0,IF(INDIRECT(ADDRESS($E412,43))&lt;&gt;1,INDIRECT(ADDRESS($E412,48)),0),0), IF($F412&gt;0,IF(INDIRECT(ADDRESS($F412,43))&lt;&gt;1,INDIRECT(ADDRESS($F412,48)),0),0), IF($G412&gt;0,IF(INDIRECT(ADDRESS($G412,43))&lt;&gt;1,INDIRECT(ADDRESS($G412,48)),0),0), IF($H412&gt;0,IF(INDIRECT(ADDRESS($H412,43))&lt;&gt;1,INDIRECT(ADDRESS($H412,48)),0),0), IF($I412&gt;0,IF(INDIRECT(ADDRESS($I412,43))&lt;&gt;1,INDIRECT(ADDRESS($I412,48)),0),0), IF($J412&gt;0,IF(INDIRECT(ADDRESS($J412,43))&lt;&gt;1,INDIRECT(ADDRESS($J412,48)),0),0), IF($K412&gt;0,IF(INDIRECT(ADDRESS($K412,43))&lt;&gt;1,INDIRECT(ADDRESS($K412,48)),0),0), IF($L412&gt;0,IF(INDIRECT(ADDRESS($L412,43))&lt;&gt;1,INDIRECT(ADDRESS($L412,48)),0),0), IF($M412&gt;0,IF(INDIRECT(ADDRESS($M412,43))&lt;&gt;1,INDIRECT(ADDRESS($M412,48)),0),0)), IF(AU412="L",SUM(IF($C412&gt;0,IF(INDIRECT(ADDRESS($C412,43))&lt;&gt;1,INDIRECT(ADDRESS($C412,50)),0),0), IF($D412&gt;0,IF(INDIRECT(ADDRESS($D412,43))&lt;&gt;1,INDIRECT(ADDRESS($D412,50)),0),0), IF($E412&gt;0,IF(INDIRECT(ADDRESS($E412,43))&lt;&gt;1,INDIRECT(ADDRESS($E412,50)),0),0), IF($F412&gt;0,IF(INDIRECT(ADDRESS($F412,43))&lt;&gt;1,INDIRECT(ADDRESS($F412,50)),0),0), IF($G412&gt;0,IF(INDIRECT(ADDRESS($G412,43))&lt;&gt;1,INDIRECT(ADDRESS($G412,50)),0),0), IF($G412&gt;0,IF(INDIRECT(ADDRESS($G412,43))&lt;&gt;1,INDIRECT(ADDRESS($G412,50)),0),0), IF($H412&gt;0,IF(INDIRECT(ADDRESS($H412,43))&lt;&gt;1,INDIRECT(ADDRESS($H412,50)),0),0), IF($I412&gt;0,IF(INDIRECT(ADDRESS($I412,43))&lt;&gt;1,INDIRECT(ADDRESS($I412,50)),0),0), IF($J412&gt;0,IF(INDIRECT(ADDRESS($J412,43))&lt;&gt;1,INDIRECT(ADDRESS($J412,50)),0),0), IF($K412&gt;0,IF(INDIRECT(ADDRESS($K412,43))&lt;&gt;1,INDIRECT(ADDRESS($K412,50)),0),0), IF($L412&gt;0,IF(INDIRECT(ADDRESS($L412,43))&lt;&gt;1,INDIRECT(ADDRESS($L412,50)),0),0), IF($M412&gt;0,IF(INDIRECT(ADDRESS($M412,43))&lt;&gt;1,INDIRECT(ADDRESS($M412,50)),0),0)), SUM(IF($C412&gt;0,IF(INDIRECT(ADDRESS($C412,43))&lt;&gt;1,INDIRECT(ADDRESS($C412,49)),0),0), IF($D412&gt;0,IF(INDIRECT(ADDRESS($D412,43))&lt;&gt;1,INDIRECT(ADDRESS($D412,49)),0),0), IF($E412&gt;0,IF(INDIRECT(ADDRESS($E412,43))&lt;&gt;1,INDIRECT(ADDRESS($E412,49)),0),0), IF($F412&gt;0,IF(INDIRECT(ADDRESS($F412,43))&lt;&gt;1,INDIRECT(ADDRESS($F412,49)),0),0), IF($G412&gt;0,IF(INDIRECT(ADDRESS($G412,43))&lt;&gt;1,INDIRECT(ADDRESS($G412,49)),0),0), IF($G412&gt;0,IF(INDIRECT(ADDRESS($G412,43))&lt;&gt;1,INDIRECT(ADDRESS($G412,49)),0),0), IF($H412&gt;0,IF(INDIRECT(ADDRESS($H412,43))&lt;&gt;1,INDIRECT(ADDRESS($H412,49)),0),0), IF($I412&gt;0,IF(INDIRECT(ADDRESS($I412,43))&lt;&gt;1,INDIRECT(ADDRESS($I412,49)),0),0), IF($J412&gt;0,IF(INDIRECT(ADDRESS($J412,43))&lt;&gt;1,INDIRECT(ADDRESS($J412,49)),0),0), IF($K412&gt;0,IF(INDIRECT(ADDRESS($K412,43))&lt;&gt;1,INDIRECT(ADDRESS($K412,49)),0),0), IF($L412&gt;0,IF(INDIRECT(ADDRESS($L412,43))&lt;&gt;1,INDIRECT(ADDRESS($L412,49)),0),0), IF($M412&gt;0,IF(INDIRECT(ADDRESS($M412,43))&lt;&gt;1,INDIRECT(ADDRESS($M412,49)),0),0))))</f>
        <v>1.2222222222222221</v>
      </c>
      <c r="CL412" s="57" cm="1">
        <f t="array" aca="1" ref="CL412" ca="1">SUM(IF($C412&gt;0,IF(INDIRECT(ADDRESS($C412,44))=1,INDIRECT(ADDRESS($C412,90)),0),0), IF($D412&gt;0,IF(INDIRECT(ADDRESS($D412,44))=1,INDIRECT(ADDRESS($D412,90)),0),0), IF($E412&gt;0,IF(INDIRECT(ADDRESS($E412,44))=1,INDIRECT(ADDRESS($E412,90)),0),0), IF($F412&gt;0,IF(INDIRECT(ADDRESS($F412,44))=1,INDIRECT(ADDRESS($F412,90)),0),0), IF($G412&gt;0,IF(INDIRECT(ADDRESS($G412,44))=1,INDIRECT(ADDRESS($G412,90)),0),0), IF($H412&gt;0,IF(INDIRECT(ADDRESS($H412,44))=1,INDIRECT(ADDRESS($H412,90)),0),0), IF($I412&gt;0,IF(INDIRECT(ADDRESS($I412,44))=1,INDIRECT(ADDRESS($I412,90)),0),0), IF($J412&gt;0,IF(INDIRECT(ADDRESS($J412,44))=1,INDIRECT(ADDRESS($J412,90)),0),0), IF($K412&gt;0,IF(INDIRECT(ADDRESS($K412,44))=1,INDIRECT(ADDRESS($K412,90)),0),0), IF($L412&gt;0,IF(INDIRECT(ADDRESS($L412,44))=1,INDIRECT(ADDRESS($L412,90)),0),0), IF($M412&gt;0,IF(INDIRECT(ADDRESS($M412,44))=1,INDIRECT(ADDRESS($M412,90)),0),0))</f>
        <v>0</v>
      </c>
      <c r="CM412" s="56">
        <f ca="1">((BU412/$BU$34)^$BU$296)</f>
        <v>0.96359553945124277</v>
      </c>
      <c r="CN412" s="59"/>
    </row>
    <row r="413" spans="1:93" x14ac:dyDescent="0.25">
      <c r="A413" s="219" t="s">
        <v>523</v>
      </c>
      <c r="B413" s="220">
        <v>373</v>
      </c>
      <c r="C413" s="220">
        <v>384</v>
      </c>
      <c r="D413" s="220">
        <v>386</v>
      </c>
      <c r="E413" s="220"/>
      <c r="F413" s="220"/>
      <c r="G413" s="220"/>
      <c r="H413" s="220"/>
      <c r="I413" s="220"/>
      <c r="J413" s="220"/>
      <c r="K413" s="220"/>
      <c r="L413" s="220"/>
      <c r="M413" s="220"/>
      <c r="N413" s="67">
        <f t="shared" ref="N413:N429" ca="1" si="284">SUM(INDIRECT(ADDRESS(B413,COLUMN())),IF(C413&gt;0,INDIRECT(ADDRESS(C413,COLUMN())),0),IF(D413&gt;0,INDIRECT(ADDRESS(D413,14)),0),IF(E413&gt;0,INDIRECT(ADDRESS(E413,COLUMN())),0),IF(F413&gt;0,INDIRECT(ADDRESS(F413,COLUMN())),0),IF(G413&gt;0,INDIRECT(ADDRESS(G413,COLUMN())),0),IF(H413&gt;0,INDIRECT(ADDRESS(H413,COLUMN())),0),IF(I413&gt;0,INDIRECT(ADDRESS(I413,COLUMN())),0),IF(J413&gt;0,INDIRECT(ADDRESS(J413,COLUMN())),0),IF(K413&gt;0,INDIRECT(ADDRESS(K413,COLUMN())),0),IF(L413&gt;0,INDIRECT(ADDRESS(L413,COLUMN())),0),IF(M413&gt;0,INDIRECT(ADDRESS(M413,COLUMN())),0))</f>
        <v>23</v>
      </c>
      <c r="O413" s="67" t="str" cm="1">
        <f t="array" aca="1" ref="O413" ca="1">INDIRECT(ADDRESS($B413,COLUMN()))</f>
        <v>Fighter</v>
      </c>
      <c r="P413" s="67" cm="1">
        <f t="array" aca="1" ref="P413" ca="1">INDIRECT(ADDRESS($B413,COLUMN()))</f>
        <v>2</v>
      </c>
      <c r="Q413" s="67" cm="1">
        <f t="array" aca="1" ref="Q413" ca="1">INDIRECT(ADDRESS($B413,COLUMN()))</f>
        <v>0</v>
      </c>
      <c r="R413" s="67" cm="1">
        <f t="array" aca="1" ref="R413" ca="1">INDIRECT(ADDRESS($B413,COLUMN()))</f>
        <v>0</v>
      </c>
      <c r="S413" s="67" cm="1">
        <f t="array" aca="1" ref="S413" ca="1">INDIRECT(ADDRESS($B413,COLUMN()))</f>
        <v>3</v>
      </c>
      <c r="T413" s="67" t="str" cm="1">
        <f t="array" aca="1" ref="T413" ca="1">INDIRECT(ADDRESS($B413,COLUMN()))</f>
        <v>1-8</v>
      </c>
      <c r="U413" s="67" cm="1">
        <f t="array" aca="1" ref="U413" ca="1">INDIRECT(ADDRESS($B413,COLUMN()))</f>
        <v>8</v>
      </c>
      <c r="V413" s="67" cm="1">
        <f t="array" aca="1" ref="V413" ca="1">INDIRECT(ADDRESS($B413,COLUMN()))</f>
        <v>0</v>
      </c>
      <c r="W413" s="67" cm="1">
        <f t="array" aca="1" ref="W413" ca="1">INDIRECT(ADDRESS($B413,COLUMN()))</f>
        <v>2</v>
      </c>
      <c r="X413" s="67" cm="1">
        <f t="array" aca="1" ref="X413" ca="1">INDIRECT(ADDRESS($B413,COLUMN()))</f>
        <v>9</v>
      </c>
      <c r="Y413" s="67" cm="1">
        <f t="array" aca="1" ref="Y413" ca="1">INDIRECT(ADDRESS($B413,COLUMN()))</f>
        <v>1</v>
      </c>
      <c r="Z413" s="67" cm="1">
        <f t="array" aca="1" ref="Z413" ca="1">INDIRECT(ADDRESS($B413,COLUMN()))</f>
        <v>5</v>
      </c>
      <c r="AA413" s="67" t="str" cm="1">
        <f t="array" aca="1" ref="AA413" ca="1">INDIRECT(ADDRESS($B413,COLUMN()))</f>
        <v>Jink</v>
      </c>
      <c r="AB413" s="56">
        <f t="shared" ref="AB413:AB430" ca="1" si="285">((U413/8)^$V$296)*((((X413-(Y413-1)/2)/8)^$X$296)*((S413/3)^$S$296))*(((8-W413)/6)^$W$296)</f>
        <v>1.0329206114928022</v>
      </c>
      <c r="AC413" s="56">
        <f t="shared" ref="AC413:AC430" ca="1" si="286">SUM(((25/N413)^$Z$296)*(AB413/$AB$34))</f>
        <v>1.3850691437140568</v>
      </c>
      <c r="AD413" s="56">
        <f t="shared" ref="AD413:AD430" ca="1" si="287">(P413/($CN$34*(1/AC413)))</f>
        <v>2.4088159021114031</v>
      </c>
      <c r="AF413" s="52"/>
      <c r="AG413" s="52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2"/>
      <c r="AU413" s="54" t="s">
        <v>33</v>
      </c>
      <c r="AV413" s="57" cm="1">
        <f t="array" aca="1" ref="AV413" ca="1">SUM(IF($C413&gt;0,IF(AND(INDIRECT(ADDRESS($C413,44))=0,INDIRECT(ADDRESS($C413,38))="UL",ISERROR(SEARCH("Rear",INDIRECT(ADDRESS($C413,33)))),ISERROR(SEARCH("Side",INDIRECT(ADDRESS($C413,33))))),INDIRECT(ADDRESS($C413,COLUMN())),0),0),IF($D413&gt;0,IF(AND(INDIRECT(ADDRESS($D413,44))=0,INDIRECT(ADDRESS($D413,38))="UL",ISERROR(SEARCH("Rear",INDIRECT(ADDRESS($D413,33)))),ISERROR(SEARCH("Side",INDIRECT(ADDRESS($D413,33))))),INDIRECT(ADDRESS($D413,COLUMN())),0),0),IF($E413&gt;0,IF(AND(INDIRECT(ADDRESS($E413,44))=0,INDIRECT(ADDRESS($E413,38))="UL",ISERROR(SEARCH("Rear",INDIRECT(ADDRESS($E413,33)))),ISERROR(SEARCH("Side",INDIRECT(ADDRESS($E413,33))))),INDIRECT(ADDRESS($E413,COLUMN())),0),0),IF($F413&gt;0,IF(AND(INDIRECT(ADDRESS($F413,44))=0,INDIRECT(ADDRESS($F413,38))="UL",ISERROR(SEARCH("Rear",INDIRECT(ADDRESS($F413,33)))),ISERROR(SEARCH("Side",INDIRECT(ADDRESS($F413,33))))),INDIRECT(ADDRESS($F413,COLUMN())),0),0),IF($G413&gt;0,IF(AND(INDIRECT(ADDRESS($G413,44))=0,INDIRECT(ADDRESS($G413,38))="UL",ISERROR(SEARCH("Rear",INDIRECT(ADDRESS($G413,33)))),ISERROR(SEARCH("Side",INDIRECT(ADDRESS($G413,33))))),INDIRECT(ADDRESS($G413,COLUMN())),0),0),IF($H413&gt;0,IF(AND(INDIRECT(ADDRESS($H413,44))=0,INDIRECT(ADDRESS($H413,38))="UL",ISERROR(SEARCH("Rear",INDIRECT(ADDRESS($H413,33)))),ISERROR(SEARCH("Side",INDIRECT(ADDRESS($H413,33))))),INDIRECT(ADDRESS($H413,COLUMN())),0),0),IF($I413&gt;0,IF(AND(INDIRECT(ADDRESS($I413,44))=0,INDIRECT(ADDRESS($I413,38))="UL",ISERROR(SEARCH("Rear",INDIRECT(ADDRESS($I413,33)))),ISERROR(SEARCH("Side",INDIRECT(ADDRESS($I413,33))))),INDIRECT(ADDRESS($I413,COLUMN())),0),0),IF($J413&gt;0,IF(AND(INDIRECT(ADDRESS($J413,44))=0,INDIRECT(ADDRESS($J413,38))="UL",ISERROR(SEARCH("Rear",INDIRECT(ADDRESS($J413,33)))),ISERROR(SEARCH("Side",INDIRECT(ADDRESS($J413,33))))),INDIRECT(ADDRESS($J413,COLUMN())),0),0),IF($K413&gt;0,IF(AND(INDIRECT(ADDRESS($K413,44))=0,INDIRECT(ADDRESS($K413,38))="UL",ISERROR(SEARCH("Rear",INDIRECT(ADDRESS($K413,33)))),ISERROR(SEARCH("Side",INDIRECT(ADDRESS($K413,33))))),INDIRECT(ADDRESS($K413,COLUMN())),0),0),IF($L413&gt;0,IF(AND(INDIRECT(ADDRESS($L413,44))=0,INDIRECT(ADDRESS($L413,38))="UL",ISERROR(SEARCH("Rear",INDIRECT(ADDRESS($L413,33)))),ISERROR(SEARCH("Side",INDIRECT(ADDRESS($L413,33))))),INDIRECT(ADDRESS($L413,COLUMN())),0),0),IF($M413&gt;0,IF(AND(INDIRECT(ADDRESS($M413,44))=0,INDIRECT(ADDRESS($M413,38))="UL",ISERROR(SEARCH("Rear",INDIRECT(ADDRESS($M413,33)))),ISERROR(SEARCH("Side",INDIRECT(ADDRESS($M413,33))))),INDIRECT(ADDRESS($M413,COLUMN())),0),0))</f>
        <v>1.5555555555555554</v>
      </c>
      <c r="AW413" s="57" cm="1">
        <f t="array" aca="1" ref="AW413" ca="1">SUM(IF($C413&gt;0,IF(AND(INDIRECT(ADDRESS($C413,44))=0,INDIRECT(ADDRESS($C413,38))="UL",ISERROR(SEARCH("Rear",INDIRECT(ADDRESS($C413,33)))),ISERROR(SEARCH("Side",INDIRECT(ADDRESS($C413,33))))),INDIRECT(ADDRESS($C413,COLUMN())),0),0),IF($D413&gt;0,IF(AND(INDIRECT(ADDRESS($D413,44))=0,INDIRECT(ADDRESS($D413,38))="UL",ISERROR(SEARCH("Rear",INDIRECT(ADDRESS($D413,33)))),ISERROR(SEARCH("Side",INDIRECT(ADDRESS($D413,33))))),INDIRECT(ADDRESS($D413,COLUMN())),0),0),IF($E413&gt;0,IF(AND(INDIRECT(ADDRESS($E413,44))=0,INDIRECT(ADDRESS($E413,38))="UL",ISERROR(SEARCH("Rear",INDIRECT(ADDRESS($E413,33)))),ISERROR(SEARCH("Side",INDIRECT(ADDRESS($E413,33))))),INDIRECT(ADDRESS($E413,COLUMN())),0),0),IF($F413&gt;0,IF(AND(INDIRECT(ADDRESS($F413,44))=0,INDIRECT(ADDRESS($F413,38))="UL",ISERROR(SEARCH("Rear",INDIRECT(ADDRESS($F413,33)))),ISERROR(SEARCH("Side",INDIRECT(ADDRESS($F413,33))))),INDIRECT(ADDRESS($F413,COLUMN())),0),0),IF($G413&gt;0,IF(AND(INDIRECT(ADDRESS($G413,44))=0,INDIRECT(ADDRESS($G413,38))="UL",ISERROR(SEARCH("Rear",INDIRECT(ADDRESS($G413,33)))),ISERROR(SEARCH("Side",INDIRECT(ADDRESS($G413,33))))),INDIRECT(ADDRESS($G413,COLUMN())),0),0),IF($H413&gt;0,IF(AND(INDIRECT(ADDRESS($H413,44))=0,INDIRECT(ADDRESS($H413,38))="UL",ISERROR(SEARCH("Rear",INDIRECT(ADDRESS($H413,33)))),ISERROR(SEARCH("Side",INDIRECT(ADDRESS($H413,33))))),INDIRECT(ADDRESS($H413,COLUMN())),0),0),IF($I413&gt;0,IF(AND(INDIRECT(ADDRESS($I413,44))=0,INDIRECT(ADDRESS($I413,38))="UL",ISERROR(SEARCH("Rear",INDIRECT(ADDRESS($I413,33)))),ISERROR(SEARCH("Side",INDIRECT(ADDRESS($I413,33))))),INDIRECT(ADDRESS($I413,COLUMN())),0),0),IF($J413&gt;0,IF(AND(INDIRECT(ADDRESS($J413,44))=0,INDIRECT(ADDRESS($J413,38))="UL",ISERROR(SEARCH("Rear",INDIRECT(ADDRESS($J413,33)))),ISERROR(SEARCH("Side",INDIRECT(ADDRESS($J413,33))))),INDIRECT(ADDRESS($J413,COLUMN())),0),0),IF($K413&gt;0,IF(AND(INDIRECT(ADDRESS($K413,44))=0,INDIRECT(ADDRESS($K413,38))="UL",ISERROR(SEARCH("Rear",INDIRECT(ADDRESS($K413,33)))),ISERROR(SEARCH("Side",INDIRECT(ADDRESS($K413,33))))),INDIRECT(ADDRESS($K413,COLUMN())),0),0),IF($L413&gt;0,IF(AND(INDIRECT(ADDRESS($L413,44))=0,INDIRECT(ADDRESS($L413,38))="UL",ISERROR(SEARCH("Rear",INDIRECT(ADDRESS($L413,33)))),ISERROR(SEARCH("Side",INDIRECT(ADDRESS($L413,33))))),INDIRECT(ADDRESS($L413,COLUMN())),0),0),IF($M413&gt;0,IF(AND(INDIRECT(ADDRESS($M413,44))=0,INDIRECT(ADDRESS($M413,38))="UL",ISERROR(SEARCH("Rear",INDIRECT(ADDRESS($M413,33)))),ISERROR(SEARCH("Side",INDIRECT(ADDRESS($M413,33))))),INDIRECT(ADDRESS($M413,COLUMN())),0),0))</f>
        <v>0.88888888888888884</v>
      </c>
      <c r="AX413" s="57" cm="1">
        <f t="array" aca="1" ref="AX413" ca="1">SUM(IF($C413&gt;0,IF(AND(INDIRECT(ADDRESS($C413,44))=0,INDIRECT(ADDRESS($C413,38))="UL",ISERROR(SEARCH("Rear",INDIRECT(ADDRESS($C413,33)))),ISERROR(SEARCH("Side",INDIRECT(ADDRESS($C413,33))))),INDIRECT(ADDRESS($C413,COLUMN())),0),0),IF($D413&gt;0,IF(AND(INDIRECT(ADDRESS($D413,44))=0,INDIRECT(ADDRESS($D413,38))="UL",ISERROR(SEARCH("Rear",INDIRECT(ADDRESS($D413,33)))),ISERROR(SEARCH("Side",INDIRECT(ADDRESS($D413,33))))),INDIRECT(ADDRESS($D413,COLUMN())),0),0),IF($E413&gt;0,IF(AND(INDIRECT(ADDRESS($E413,44))=0,INDIRECT(ADDRESS($E413,38))="UL",ISERROR(SEARCH("Rear",INDIRECT(ADDRESS($E413,33)))),ISERROR(SEARCH("Side",INDIRECT(ADDRESS($E413,33))))),INDIRECT(ADDRESS($E413,COLUMN())),0),0),IF($F413&gt;0,IF(AND(INDIRECT(ADDRESS($F413,44))=0,INDIRECT(ADDRESS($F413,38))="UL",ISERROR(SEARCH("Rear",INDIRECT(ADDRESS($F413,33)))),ISERROR(SEARCH("Side",INDIRECT(ADDRESS($F413,33))))),INDIRECT(ADDRESS($F413,COLUMN())),0),0),IF($G413&gt;0,IF(AND(INDIRECT(ADDRESS($G413,44))=0,INDIRECT(ADDRESS($G413,38))="UL",ISERROR(SEARCH("Rear",INDIRECT(ADDRESS($G413,33)))),ISERROR(SEARCH("Side",INDIRECT(ADDRESS($G413,33))))),INDIRECT(ADDRESS($G413,COLUMN())),0),0),IF($H413&gt;0,IF(AND(INDIRECT(ADDRESS($H413,44))=0,INDIRECT(ADDRESS($H413,38))="UL",ISERROR(SEARCH("Rear",INDIRECT(ADDRESS($H413,33)))),ISERROR(SEARCH("Side",INDIRECT(ADDRESS($H413,33))))),INDIRECT(ADDRESS($H413,COLUMN())),0),0),IF($I413&gt;0,IF(AND(INDIRECT(ADDRESS($I413,44))=0,INDIRECT(ADDRESS($I413,38))="UL",ISERROR(SEARCH("Rear",INDIRECT(ADDRESS($I413,33)))),ISERROR(SEARCH("Side",INDIRECT(ADDRESS($I413,33))))),INDIRECT(ADDRESS($I413,COLUMN())),0),0),IF($J413&gt;0,IF(AND(INDIRECT(ADDRESS($J413,44))=0,INDIRECT(ADDRESS($J413,38))="UL",ISERROR(SEARCH("Rear",INDIRECT(ADDRESS($J413,33)))),ISERROR(SEARCH("Side",INDIRECT(ADDRESS($J413,33))))),INDIRECT(ADDRESS($J413,COLUMN())),0),0),IF($K413&gt;0,IF(AND(INDIRECT(ADDRESS($K413,44))=0,INDIRECT(ADDRESS($K413,38))="UL",ISERROR(SEARCH("Rear",INDIRECT(ADDRESS($K413,33)))),ISERROR(SEARCH("Side",INDIRECT(ADDRESS($K413,33))))),INDIRECT(ADDRESS($K413,COLUMN())),0),0),IF($L413&gt;0,IF(AND(INDIRECT(ADDRESS($L413,44))=0,INDIRECT(ADDRESS($L413,38))="UL",ISERROR(SEARCH("Rear",INDIRECT(ADDRESS($L413,33)))),ISERROR(SEARCH("Side",INDIRECT(ADDRESS($L413,33))))),INDIRECT(ADDRESS($L413,COLUMN())),0),0),IF($M413&gt;0,IF(AND(INDIRECT(ADDRESS($M413,44))=0,INDIRECT(ADDRESS($M413,38))="UL",ISERROR(SEARCH("Rear",INDIRECT(ADDRESS($M413,33)))),ISERROR(SEARCH("Side",INDIRECT(ADDRESS($M413,33))))),INDIRECT(ADDRESS($M413,COLUMN())),0),0))</f>
        <v>0</v>
      </c>
      <c r="AY413" s="58">
        <f t="shared" ref="AY413:AY430" ca="1" si="288">IF(AU413="S",AV413,IF(AU413="MS",AW413,IF(AU413="ML",AW413,AX413)))</f>
        <v>1.5555555555555554</v>
      </c>
      <c r="AZ413" s="58">
        <f t="shared" ref="AZ413:AZ430" ca="1" si="289">SUM(AV413:AX413)/3</f>
        <v>0.81481481481481477</v>
      </c>
      <c r="BA413" s="58" cm="1">
        <f t="array" aca="1" ref="BA413" ca="1">SUM(IF($C413&gt;0,IF(AND(INDIRECT(ADDRESS($C413,44))=0,INDIRECT(ADDRESS($C413,38))="UL"),INDIRECT(ADDRESS($C413,COLUMN())),0),0),IF($D413&gt;0,IF(AND(INDIRECT(ADDRESS($D413,44))=0,INDIRECT(ADDRESS($D413,38))="UL"),INDIRECT(ADDRESS($D413,COLUMN())),0),0),IF($E413&gt;0,IF(AND(INDIRECT(ADDRESS($E413,44))=0,INDIRECT(ADDRESS($E413,38))="UL"),INDIRECT(ADDRESS($E413,COLUMN())),0),0),IF($F413&gt;0,IF(AND(INDIRECT(ADDRESS($F413,44))=0,INDIRECT(ADDRESS($F413,38))="UL"),INDIRECT(ADDRESS($F413,COLUMN())),0),0),IF($G413&gt;0,IF(AND(INDIRECT(ADDRESS($G413,44))=0,INDIRECT(ADDRESS($G413,38))="UL"),INDIRECT(ADDRESS($G413,COLUMN())),0),0),IF($H413&gt;0,IF(AND(INDIRECT(ADDRESS($H413,44))=0,INDIRECT(ADDRESS($H413,38))="UL"),INDIRECT(ADDRESS($H413,COLUMN())),0),0),IF($I413&gt;0,IF(AND(INDIRECT(ADDRESS($I413,44))=0,INDIRECT(ADDRESS($I413,38))="UL"),INDIRECT(ADDRESS($I413,COLUMN())),0),0),IF($J413&gt;0,IF(AND(INDIRECT(ADDRESS($J413,44))=0,INDIRECT(ADDRESS($J413,38))="UL"),INDIRECT(ADDRESS($J413,COLUMN())),0),0),IF($K413&gt;0,IF(AND(INDIRECT(ADDRESS($K413,44))=0,INDIRECT(ADDRESS($K413,38))="UL"),INDIRECT(ADDRESS($K413,COLUMN())),0),0),IF($L413&gt;0,IF(AND(INDIRECT(ADDRESS($L413,44))=0,INDIRECT(ADDRESS($L413,38))="UL"),INDIRECT(ADDRESS($L413,COLUMN())),0),0),IF($M413&gt;0,IF(AND(INDIRECT(ADDRESS($M413,44))=0,INDIRECT(ADDRESS($M413,38))="UL"),INDIRECT(ADDRESS($M413,COLUMN())),0),0))</f>
        <v>0.23703703703703702</v>
      </c>
      <c r="BB413" s="58" cm="1">
        <f t="array" aca="1" ref="BB413" ca="1">SUM(IF($C413&gt;0,IF(AND(INDIRECT(ADDRESS($C413,44))=0,INDIRECT(ADDRESS($C413,38))="UL"),INDIRECT(ADDRESS($C413,COLUMN())),0),0),IF($D413&gt;0,IF(AND(INDIRECT(ADDRESS($D413,44))=0,INDIRECT(ADDRESS($D413,38))="UL"),INDIRECT(ADDRESS($D413,COLUMN())),0),0),IF($E413&gt;0,IF(AND(INDIRECT(ADDRESS($E413,44))=0,INDIRECT(ADDRESS($E413,38))="UL"),INDIRECT(ADDRESS($E413,COLUMN())),0),0),IF($F413&gt;0,IF(AND(INDIRECT(ADDRESS($F413,44))=0,INDIRECT(ADDRESS($F413,38))="UL"),INDIRECT(ADDRESS($F413,COLUMN())),0),0),IF($G413&gt;0,IF(AND(INDIRECT(ADDRESS($G413,44))=0,INDIRECT(ADDRESS($G413,38))="UL"),INDIRECT(ADDRESS($G413,COLUMN())),0),0),IF($H413&gt;0,IF(AND(INDIRECT(ADDRESS($H413,44))=0,INDIRECT(ADDRESS($H413,38))="UL"),INDIRECT(ADDRESS($H413,COLUMN())),0),0),IF($I413&gt;0,IF(AND(INDIRECT(ADDRESS($I413,44))=0,INDIRECT(ADDRESS($I413,38))="UL"),INDIRECT(ADDRESS($I413,COLUMN())),0),0),IF($J413&gt;0,IF(AND(INDIRECT(ADDRESS($J413,44))=0,INDIRECT(ADDRESS($J413,38))="UL"),INDIRECT(ADDRESS($J413,COLUMN())),0),0),IF($K413&gt;0,IF(AND(INDIRECT(ADDRESS($K413,44))=0,INDIRECT(ADDRESS($K413,38))="UL"),INDIRECT(ADDRESS($K413,COLUMN())),0),0),IF($L413&gt;0,IF(AND(INDIRECT(ADDRESS($L413,44))=0,INDIRECT(ADDRESS($L413,38))="UL"),INDIRECT(ADDRESS($L413,COLUMN())),0),0),IF($M413&gt;0,IF(AND(INDIRECT(ADDRESS($M413,44))=0,INDIRECT(ADDRESS($M413,38))="UL"),INDIRECT(ADDRESS($M413,COLUMN())),0),0))</f>
        <v>0.41481481481481475</v>
      </c>
      <c r="BC413" s="58" cm="1">
        <f t="array" aca="1" ref="BC413" ca="1">SUM(IF($C413&gt;0,IF(AND(INDIRECT(ADDRESS($C413,44))=0,INDIRECT(ADDRESS($C413,38))="UL"),INDIRECT(ADDRESS($C413,COLUMN())),0),0),IF($D413&gt;0,IF(AND(INDIRECT(ADDRESS($D413,44))=0,INDIRECT(ADDRESS($D413,38))="UL"),INDIRECT(ADDRESS($D413,COLUMN())),0),0),IF($E413&gt;0,IF(AND(INDIRECT(ADDRESS($E413,44))=0,INDIRECT(ADDRESS($E413,38))="UL"),INDIRECT(ADDRESS($E413,COLUMN())),0),0),IF($F413&gt;0,IF(AND(INDIRECT(ADDRESS($F413,44))=0,INDIRECT(ADDRESS($F413,38))="UL"),INDIRECT(ADDRESS($F413,COLUMN())),0),0),IF($G413&gt;0,IF(AND(INDIRECT(ADDRESS($G413,44))=0,INDIRECT(ADDRESS($G413,38))="UL"),INDIRECT(ADDRESS($G413,COLUMN())),0),0),IF($H413&gt;0,IF(AND(INDIRECT(ADDRESS($H413,44))=0,INDIRECT(ADDRESS($H413,38))="UL"),INDIRECT(ADDRESS($H413,COLUMN())),0),0),IF($I413&gt;0,IF(AND(INDIRECT(ADDRESS($I413,44))=0,INDIRECT(ADDRESS($I413,38))="UL"),INDIRECT(ADDRESS($I413,COLUMN())),0),0),IF($J413&gt;0,IF(AND(INDIRECT(ADDRESS($J413,44))=0,INDIRECT(ADDRESS($J413,38))="UL"),INDIRECT(ADDRESS($J413,COLUMN())),0),0),IF($K413&gt;0,IF(AND(INDIRECT(ADDRESS($K413,44))=0,INDIRECT(ADDRESS($K413,38))="UL"),INDIRECT(ADDRESS($K413,COLUMN())),0),0),IF($L413&gt;0,IF(AND(INDIRECT(ADDRESS($L413,44))=0,INDIRECT(ADDRESS($L413,38))="UL"),INDIRECT(ADDRESS($L413,COLUMN())),0),0),IF($M413&gt;0,IF(AND(INDIRECT(ADDRESS($M413,44))=0,INDIRECT(ADDRESS($M413,38))="UL"),INDIRECT(ADDRESS($M413,COLUMN())),0),0))</f>
        <v>0.20740740740740737</v>
      </c>
      <c r="BD413" s="58" cm="1">
        <f t="array" aca="1" ref="BD413" ca="1">SUM(IF($C413&gt;0,IF(AND(INDIRECT(ADDRESS($C413,44))=0,INDIRECT(ADDRESS($C413,38))="UL"),INDIRECT(ADDRESS($C413,COLUMN())),0),0),IF($D413&gt;0,IF(AND(INDIRECT(ADDRESS($D413,44))=0,INDIRECT(ADDRESS($D413,38))="UL"),INDIRECT(ADDRESS($D413,COLUMN())),0),0),IF($E413&gt;0,IF(AND(INDIRECT(ADDRESS($E413,44))=0,INDIRECT(ADDRESS($E413,38))="UL"),INDIRECT(ADDRESS($E413,COLUMN())),0),0),IF($F413&gt;0,IF(AND(INDIRECT(ADDRESS($F413,44))=0,INDIRECT(ADDRESS($F413,38))="UL"),INDIRECT(ADDRESS($F413,COLUMN())),0),0),IF($G413&gt;0,IF(AND(INDIRECT(ADDRESS($G413,44))=0,INDIRECT(ADDRESS($G413,38))="UL"),INDIRECT(ADDRESS($G413,COLUMN())),0),0),IF($H413&gt;0,IF(AND(INDIRECT(ADDRESS($H413,44))=0,INDIRECT(ADDRESS($H413,38))="UL"),INDIRECT(ADDRESS($H413,COLUMN())),0),0),IF($I413&gt;0,IF(AND(INDIRECT(ADDRESS($I413,44))=0,INDIRECT(ADDRESS($I413,38))="UL"),INDIRECT(ADDRESS($I413,COLUMN())),0),0),IF($J413&gt;0,IF(AND(INDIRECT(ADDRESS($J413,44))=0,INDIRECT(ADDRESS($J413,38))="UL"),INDIRECT(ADDRESS($J413,COLUMN())),0),0),IF($K413&gt;0,IF(AND(INDIRECT(ADDRESS($K413,44))=0,INDIRECT(ADDRESS($K413,38))="UL"),INDIRECT(ADDRESS($K413,COLUMN())),0),0),IF($L413&gt;0,IF(AND(INDIRECT(ADDRESS($L413,44))=0,INDIRECT(ADDRESS($L413,38))="UL"),INDIRECT(ADDRESS($L413,COLUMN())),0),0),IF($M413&gt;0,IF(AND(INDIRECT(ADDRESS($M413,44))=0,INDIRECT(ADDRESS($M413,38))="UL"),INDIRECT(ADDRESS($M413,COLUMN())),0),0))</f>
        <v>0.44444444444444442</v>
      </c>
      <c r="BE413" s="57">
        <f t="shared" ref="BE413:BE430" ca="1" si="290">IF(AU413="S",BA413,IF(AU413="MS",BB413,IF(AU413="ML",BC413,BD413)))</f>
        <v>0.23703703703703702</v>
      </c>
      <c r="BF413" s="57" cm="1">
        <f t="array" aca="1" ref="BF413" ca="1">SUM(IF($C413&gt;0,IF(INDIRECT(ADDRESS($C413,45))=1,INDIRECT(ADDRESS($C413,52))*INDIRECT(ADDRESS($C413,42))/5,0),0), IF($D413&gt;0,IF(INDIRECT(ADDRESS($D413,45))=1,INDIRECT(ADDRESS($D413,52))*INDIRECT(ADDRESS($D413,42))/5,0),0), IF($E413&gt;0,IF(INDIRECT(ADDRESS($E413,45))=1,INDIRECT(ADDRESS($E413,52))*INDIRECT(ADDRESS($E413,42))/5,0),0), IF($F413&gt;0,IF(INDIRECT(ADDRESS($F413,45))=1,INDIRECT(ADDRESS($F413,52))*INDIRECT(ADDRESS($F413,42))/5,0),0), IF($G413&gt;0,IF(INDIRECT(ADDRESS($G413,45))=1,INDIRECT(ADDRESS($G413,52))*INDIRECT(ADDRESS($G413,42))/5,0),0), IF($H413&gt;0,IF(INDIRECT(ADDRESS($H413,45))=1,INDIRECT(ADDRESS($H413,52))*INDIRECT(ADDRESS($H413,42))/5,0),0)
)*$BF$296/100</f>
        <v>0</v>
      </c>
      <c r="BG413" s="19"/>
      <c r="BH413" s="57" cm="1">
        <f t="array" aca="1" ref="BH413" ca="1">SUM(IF($C413&gt;0,IF(AND(INDIRECT(ADDRESS($C413,44))=0,INDIRECT(ADDRESS($C413,38))&lt;&gt;"UL"),INDIRECT(ADDRESS($C413,COLUMN()-12)),0),0), IF($D413&gt;0,IF(AND(INDIRECT(ADDRESS($D413,44))=0,INDIRECT(ADDRESS($D413,38))&lt;&gt;"UL"),INDIRECT(ADDRESS($D413,COLUMN()-12)),0),0), IF($E413&gt;0,IF(AND(INDIRECT(ADDRESS($E413,44))=0,INDIRECT(ADDRESS($E413,38))&lt;&gt;"UL"),INDIRECT(ADDRESS($E413,COLUMN()-12)),0),0), IF($F413&gt;0,IF(AND(INDIRECT(ADDRESS($F413,44))=0,INDIRECT(ADDRESS($F413,38))&lt;&gt;"UL"),INDIRECT(ADDRESS($F413,COLUMN()-12)),0),0), IF($G413&gt;0,IF(AND(INDIRECT(ADDRESS($G413,44))=0,INDIRECT(ADDRESS($G413,38))&lt;&gt;"UL"),INDIRECT(ADDRESS($G413,COLUMN()-12)),0),0), IF($H413&gt;0,IF(AND(INDIRECT(ADDRESS($H413,44))=0,INDIRECT(ADDRESS($H413,38))&lt;&gt;"UL"),INDIRECT(ADDRESS($H413,COLUMN()-12)),0),0), IF($I413&gt;0,IF(AND(INDIRECT(ADDRESS($I413,44))=0,INDIRECT(ADDRESS($I413,38))&lt;&gt;"UL"),INDIRECT(ADDRESS($I413,COLUMN()-12)),0),0), IF($J413&gt;0,IF(AND(INDIRECT(ADDRESS($J413,44))=0,INDIRECT(ADDRESS($J413,38))&lt;&gt;"UL"),INDIRECT(ADDRESS($J413,COLUMN()-12)),0),0), IF($K413&gt;0,IF(AND(INDIRECT(ADDRESS($K413,44))=0,INDIRECT(ADDRESS($K413,38))&lt;&gt;"UL"),INDIRECT(ADDRESS($K413,COLUMN()-12)),0),0), IF($L413&gt;0,IF(AND(INDIRECT(ADDRESS($L413,44))=0,INDIRECT(ADDRESS($L413,38))&lt;&gt;"UL"),INDIRECT(ADDRESS($L413,COLUMN()-12)),0),0), IF($M413&gt;0,IF(AND(INDIRECT(ADDRESS($M413,44))=0,INDIRECT(ADDRESS($M413,38))&lt;&gt;"UL"),INDIRECT(ADDRESS($M413,COLUMN()-12)),0),0))</f>
        <v>0</v>
      </c>
      <c r="BI413" s="57" cm="1">
        <f t="array" aca="1" ref="BI413" ca="1">SUM(IF($C413&gt;0,IF(AND(INDIRECT(ADDRESS($C413,44))=0,INDIRECT(ADDRESS($C413,38))&lt;&gt;"UL"),INDIRECT(ADDRESS($C413,COLUMN()-12)),0),0), IF($D413&gt;0,IF(AND(INDIRECT(ADDRESS($D413,44))=0,INDIRECT(ADDRESS($D413,38))&lt;&gt;"UL"),INDIRECT(ADDRESS($D413,COLUMN()-12)),0),0), IF($E413&gt;0,IF(AND(INDIRECT(ADDRESS($E413,44))=0,INDIRECT(ADDRESS($E413,38))&lt;&gt;"UL"),INDIRECT(ADDRESS($E413,COLUMN()-12)),0),0), IF($F413&gt;0,IF(AND(INDIRECT(ADDRESS($F413,44))=0,INDIRECT(ADDRESS($F413,38))&lt;&gt;"UL"),INDIRECT(ADDRESS($F413,COLUMN()-12)),0),0), IF($G413&gt;0,IF(AND(INDIRECT(ADDRESS($G413,44))=0,INDIRECT(ADDRESS($G413,38))&lt;&gt;"UL"),INDIRECT(ADDRESS($G413,COLUMN()-12)),0),0), IF($H413&gt;0,IF(AND(INDIRECT(ADDRESS($H413,44))=0,INDIRECT(ADDRESS($H413,38))&lt;&gt;"UL"),INDIRECT(ADDRESS($H413,COLUMN()-12)),0),0), IF($I413&gt;0,IF(AND(INDIRECT(ADDRESS($I413,44))=0,INDIRECT(ADDRESS($I413,38))&lt;&gt;"UL"),INDIRECT(ADDRESS($I413,COLUMN()-12)),0),0), IF($J413&gt;0,IF(AND(INDIRECT(ADDRESS($J413,44))=0,INDIRECT(ADDRESS($J413,38))&lt;&gt;"UL"),INDIRECT(ADDRESS($J413,COLUMN()-12)),0),0), IF($K413&gt;0,IF(AND(INDIRECT(ADDRESS($K413,44))=0,INDIRECT(ADDRESS($K413,38))&lt;&gt;"UL"),INDIRECT(ADDRESS($K413,COLUMN()-12)),0),0), IF($L413&gt;0,IF(AND(INDIRECT(ADDRESS($L413,44))=0,INDIRECT(ADDRESS($L413,38))&lt;&gt;"UL"),INDIRECT(ADDRESS($L413,COLUMN()-12)),0),0), IF($M413&gt;0,IF(AND(INDIRECT(ADDRESS($M413,44))=0,INDIRECT(ADDRESS($M413,38))&lt;&gt;"UL"),INDIRECT(ADDRESS($M413,COLUMN()-12)),0),0))</f>
        <v>0</v>
      </c>
      <c r="BJ413" s="57" cm="1">
        <f t="array" aca="1" ref="BJ413" ca="1">SUM(IF($C413&gt;0,IF(AND(INDIRECT(ADDRESS($C413,44))=0,INDIRECT(ADDRESS($C413,38))&lt;&gt;"UL"),INDIRECT(ADDRESS($C413,COLUMN()-12)),0),0), IF($D413&gt;0,IF(AND(INDIRECT(ADDRESS($D413,44))=0,INDIRECT(ADDRESS($D413,38))&lt;&gt;"UL"),INDIRECT(ADDRESS($D413,COLUMN()-12)),0),0), IF($E413&gt;0,IF(AND(INDIRECT(ADDRESS($E413,44))=0,INDIRECT(ADDRESS($E413,38))&lt;&gt;"UL"),INDIRECT(ADDRESS($E413,COLUMN()-12)),0),0), IF($F413&gt;0,IF(AND(INDIRECT(ADDRESS($F413,44))=0,INDIRECT(ADDRESS($F413,38))&lt;&gt;"UL"),INDIRECT(ADDRESS($F413,COLUMN()-12)),0),0), IF($G413&gt;0,IF(AND(INDIRECT(ADDRESS($G413,44))=0,INDIRECT(ADDRESS($G413,38))&lt;&gt;"UL"),INDIRECT(ADDRESS($G413,COLUMN()-12)),0),0), IF($H413&gt;0,IF(AND(INDIRECT(ADDRESS($H413,44))=0,INDIRECT(ADDRESS($H413,38))&lt;&gt;"UL"),INDIRECT(ADDRESS($H413,COLUMN()-12)),0),0), IF($I413&gt;0,IF(AND(INDIRECT(ADDRESS($I413,44))=0,INDIRECT(ADDRESS($I413,38))&lt;&gt;"UL"),INDIRECT(ADDRESS($I413,COLUMN()-12)),0),0), IF($J413&gt;0,IF(AND(INDIRECT(ADDRESS($J413,44))=0,INDIRECT(ADDRESS($J413,38))&lt;&gt;"UL"),INDIRECT(ADDRESS($J413,COLUMN()-12)),0),0), IF($K413&gt;0,IF(AND(INDIRECT(ADDRESS($K413,44))=0,INDIRECT(ADDRESS($K413,38))&lt;&gt;"UL"),INDIRECT(ADDRESS($K413,COLUMN()-12)),0),0), IF($L413&gt;0,IF(AND(INDIRECT(ADDRESS($L413,44))=0,INDIRECT(ADDRESS($L413,38))&lt;&gt;"UL"),INDIRECT(ADDRESS($L413,COLUMN()-12)),0),0), IF($M413&gt;0,IF(AND(INDIRECT(ADDRESS($M413,44))=0,INDIRECT(ADDRESS($M413,38))&lt;&gt;"UL"),INDIRECT(ADDRESS($M413,COLUMN()-12)),0),0))</f>
        <v>0</v>
      </c>
      <c r="BK413" s="57">
        <f t="shared" ref="BK413:BK430" ca="1" si="291">IF(AU413="S",BH413,IF(AU413="MS",BI413,IF(AU413="ML",BI413,BJ413)))</f>
        <v>0</v>
      </c>
      <c r="BL413" s="58">
        <f t="shared" ref="BL413:BL430" ca="1" si="292">SUM(BH413:BJ413)/3</f>
        <v>0</v>
      </c>
      <c r="BM413" s="57" cm="1">
        <f t="array" aca="1" ref="BM413" ca="1">SUM(IF($C413&gt;0,IF(AND(INDIRECT(ADDRESS($C413,44))=0,INDIRECT(ADDRESS($C413,38))&lt;&gt;"UL"),INDIRECT(ADDRESS($C413,COLUMN()-12)),0),0), IF($D413&gt;0,IF(AND(INDIRECT(ADDRESS($D413,44))=0,INDIRECT(ADDRESS($D413,38))&lt;&gt;"UL"),INDIRECT(ADDRESS($D413,COLUMN()-12)),0),0), IF($E413&gt;0,IF(AND(INDIRECT(ADDRESS($E413,44))=0,INDIRECT(ADDRESS($E413,38))&lt;&gt;"UL"),INDIRECT(ADDRESS($E413,COLUMN()-12)),0),0), IF($F413&gt;0,IF(AND(INDIRECT(ADDRESS($F413,44))=0,INDIRECT(ADDRESS($F413,38))&lt;&gt;"UL"),INDIRECT(ADDRESS($F413,COLUMN()-12)),0),0), IF($G413&gt;0,IF(AND(INDIRECT(ADDRESS($G413,44))=0,INDIRECT(ADDRESS($G413,38))&lt;&gt;"UL"),INDIRECT(ADDRESS($G413,COLUMN()-12)),0),0), IF($H413&gt;0,IF(AND(INDIRECT(ADDRESS($H413,44))=0,INDIRECT(ADDRESS($H413,38))&lt;&gt;"UL"),INDIRECT(ADDRESS($H413,COLUMN()-12)),0),0), IF($I413&gt;0,IF(AND(INDIRECT(ADDRESS($I413,44))=0,INDIRECT(ADDRESS($I413,38))&lt;&gt;"UL"),INDIRECT(ADDRESS($I413,COLUMN()-12)),0),0), IF($J413&gt;0,IF(AND(INDIRECT(ADDRESS($J413,44))=0,INDIRECT(ADDRESS($J413,38))&lt;&gt;"UL"),INDIRECT(ADDRESS($J413,COLUMN()-12)),0),0), IF($K413&gt;0,IF(AND(INDIRECT(ADDRESS($K413,44))=0,INDIRECT(ADDRESS($K413,38))&lt;&gt;"UL"),INDIRECT(ADDRESS($K413,COLUMN()-11)),0),0), IF($L413&gt;0,IF(AND(INDIRECT(ADDRESS($L413,44))=0,INDIRECT(ADDRESS($L413,38))&lt;&gt;"UL"),INDIRECT(ADDRESS($L413,COLUMN()-11)),0),0), IF($M413&gt;0,IF(AND(INDIRECT(ADDRESS($M413,44))=0,INDIRECT(ADDRESS($M413,38))&lt;&gt;"UL"),INDIRECT(ADDRESS($M413,COLUMN()-11)),0),0))</f>
        <v>0</v>
      </c>
      <c r="BN413" s="57" cm="1">
        <f t="array" aca="1" ref="BN413" ca="1">SUM(IF($C413&gt;0,IF(AND(INDIRECT(ADDRESS($C413,44))=0,INDIRECT(ADDRESS($C413,38))&lt;&gt;"UL"),INDIRECT(ADDRESS($C413,COLUMN()-12)),0),0), IF($D413&gt;0,IF(AND(INDIRECT(ADDRESS($D413,44))=0,INDIRECT(ADDRESS($D413,38))&lt;&gt;"UL"),INDIRECT(ADDRESS($D413,COLUMN()-12)),0),0), IF($E413&gt;0,IF(AND(INDIRECT(ADDRESS($E413,44))=0,INDIRECT(ADDRESS($E413,38))&lt;&gt;"UL"),INDIRECT(ADDRESS($E413,COLUMN()-12)),0),0), IF($F413&gt;0,IF(AND(INDIRECT(ADDRESS($F413,44))=0,INDIRECT(ADDRESS($F413,38))&lt;&gt;"UL"),INDIRECT(ADDRESS($F413,COLUMN()-12)),0),0), IF($G413&gt;0,IF(AND(INDIRECT(ADDRESS($G413,44))=0,INDIRECT(ADDRESS($G413,38))&lt;&gt;"UL"),INDIRECT(ADDRESS($G413,COLUMN()-12)),0),0), IF($H413&gt;0,IF(AND(INDIRECT(ADDRESS($H413,44))=0,INDIRECT(ADDRESS($H413,38))&lt;&gt;"UL"),INDIRECT(ADDRESS($H413,COLUMN()-12)),0),0), IF($I413&gt;0,IF(AND(INDIRECT(ADDRESS($I413,44))=0,INDIRECT(ADDRESS($I413,38))&lt;&gt;"UL"),INDIRECT(ADDRESS($I413,COLUMN()-12)),0),0), IF($J413&gt;0,IF(AND(INDIRECT(ADDRESS($J413,44))=0,INDIRECT(ADDRESS($J413,38))&lt;&gt;"UL"),INDIRECT(ADDRESS($J413,COLUMN()-12)),0),0), IF($K413&gt;0,IF(AND(INDIRECT(ADDRESS($K413,44))=0,INDIRECT(ADDRESS($K413,38))&lt;&gt;"UL"),INDIRECT(ADDRESS($K413,COLUMN()-11)),0),0), IF($L413&gt;0,IF(AND(INDIRECT(ADDRESS($L413,44))=0,INDIRECT(ADDRESS($L413,38))&lt;&gt;"UL"),INDIRECT(ADDRESS($L413,COLUMN()-11)),0),0), IF($M413&gt;0,IF(AND(INDIRECT(ADDRESS($M413,44))=0,INDIRECT(ADDRESS($M413,38))&lt;&gt;"UL"),INDIRECT(ADDRESS($M413,COLUMN()-11)),0),0))</f>
        <v>0</v>
      </c>
      <c r="BO413" s="57" cm="1">
        <f t="array" aca="1" ref="BO413" ca="1">SUM(IF($C413&gt;0,IF(AND(INDIRECT(ADDRESS($C413,44))=0,INDIRECT(ADDRESS($C413,38))&lt;&gt;"UL"),INDIRECT(ADDRESS($C413,COLUMN()-12)),0),0), IF($D413&gt;0,IF(AND(INDIRECT(ADDRESS($D413,44))=0,INDIRECT(ADDRESS($D413,38))&lt;&gt;"UL"),INDIRECT(ADDRESS($D413,COLUMN()-12)),0),0), IF($E413&gt;0,IF(AND(INDIRECT(ADDRESS($E413,44))=0,INDIRECT(ADDRESS($E413,38))&lt;&gt;"UL"),INDIRECT(ADDRESS($E413,COLUMN()-12)),0),0), IF($F413&gt;0,IF(AND(INDIRECT(ADDRESS($F413,44))=0,INDIRECT(ADDRESS($F413,38))&lt;&gt;"UL"),INDIRECT(ADDRESS($F413,COLUMN()-12)),0),0), IF($G413&gt;0,IF(AND(INDIRECT(ADDRESS($G413,44))=0,INDIRECT(ADDRESS($G413,38))&lt;&gt;"UL"),INDIRECT(ADDRESS($G413,COLUMN()-12)),0),0), IF($H413&gt;0,IF(AND(INDIRECT(ADDRESS($H413,44))=0,INDIRECT(ADDRESS($H413,38))&lt;&gt;"UL"),INDIRECT(ADDRESS($H413,COLUMN()-12)),0),0), IF($I413&gt;0,IF(AND(INDIRECT(ADDRESS($I413,44))=0,INDIRECT(ADDRESS($I413,38))&lt;&gt;"UL"),INDIRECT(ADDRESS($I413,COLUMN()-12)),0),0), IF($J413&gt;0,IF(AND(INDIRECT(ADDRESS($J413,44))=0,INDIRECT(ADDRESS($J413,38))&lt;&gt;"UL"),INDIRECT(ADDRESS($J413,COLUMN()-12)),0),0), IF($K413&gt;0,IF(AND(INDIRECT(ADDRESS($K413,44))=0,INDIRECT(ADDRESS($K413,38))&lt;&gt;"UL"),INDIRECT(ADDRESS($K413,COLUMN()-11)),0),0), IF($L413&gt;0,IF(AND(INDIRECT(ADDRESS($L413,44))=0,INDIRECT(ADDRESS($L413,38))&lt;&gt;"UL"),INDIRECT(ADDRESS($L413,COLUMN()-11)),0),0), IF($M413&gt;0,IF(AND(INDIRECT(ADDRESS($M413,44))=0,INDIRECT(ADDRESS($M413,38))&lt;&gt;"UL"),INDIRECT(ADDRESS($M413,COLUMN()-11)),0),0))</f>
        <v>0</v>
      </c>
      <c r="BP413" s="57" cm="1">
        <f t="array" aca="1" ref="BP413" ca="1">SUM(IF($C413&gt;0,IF(AND(INDIRECT(ADDRESS($C413,44))=0,INDIRECT(ADDRESS($C413,38))&lt;&gt;"UL"),INDIRECT(ADDRESS($C413,COLUMN()-12)),0),0), IF($D413&gt;0,IF(AND(INDIRECT(ADDRESS($D413,44))=0,INDIRECT(ADDRESS($D413,38))&lt;&gt;"UL"),INDIRECT(ADDRESS($D413,COLUMN()-12)),0),0), IF($E413&gt;0,IF(AND(INDIRECT(ADDRESS($E413,44))=0,INDIRECT(ADDRESS($E413,38))&lt;&gt;"UL"),INDIRECT(ADDRESS($E413,COLUMN()-12)),0),0), IF($F413&gt;0,IF(AND(INDIRECT(ADDRESS($F413,44))=0,INDIRECT(ADDRESS($F413,38))&lt;&gt;"UL"),INDIRECT(ADDRESS($F413,COLUMN()-12)),0),0), IF($G413&gt;0,IF(AND(INDIRECT(ADDRESS($G413,44))=0,INDIRECT(ADDRESS($G413,38))&lt;&gt;"UL"),INDIRECT(ADDRESS($G413,COLUMN()-12)),0),0), IF($H413&gt;0,IF(AND(INDIRECT(ADDRESS($H413,44))=0,INDIRECT(ADDRESS($H413,38))&lt;&gt;"UL"),INDIRECT(ADDRESS($H413,COLUMN()-12)),0),0), IF($I413&gt;0,IF(AND(INDIRECT(ADDRESS($I413,44))=0,INDIRECT(ADDRESS($I413,38))&lt;&gt;"UL"),INDIRECT(ADDRESS($I413,COLUMN()-12)),0),0), IF($J413&gt;0,IF(AND(INDIRECT(ADDRESS($J413,44))=0,INDIRECT(ADDRESS($J413,38))&lt;&gt;"UL"),INDIRECT(ADDRESS($J413,COLUMN()-12)),0),0), IF($K413&gt;0,IF(AND(INDIRECT(ADDRESS($K413,44))=0,INDIRECT(ADDRESS($K413,38))&lt;&gt;"UL"),INDIRECT(ADDRESS($K413,COLUMN()-11)),0),0), IF($L413&gt;0,IF(AND(INDIRECT(ADDRESS($L413,44))=0,INDIRECT(ADDRESS($L413,38))&lt;&gt;"UL"),INDIRECT(ADDRESS($L413,COLUMN()-11)),0),0), IF($M413&gt;0,IF(AND(INDIRECT(ADDRESS($M413,44))=0,INDIRECT(ADDRESS($M413,38))&lt;&gt;"UL"),INDIRECT(ADDRESS($M413,COLUMN()-11)),0),0))</f>
        <v>0</v>
      </c>
      <c r="BQ413" s="57">
        <f t="shared" ref="BQ413:BQ430" ca="1" si="293">IF(AU413="S",BM413,IF(AU413="MS",BN413,IF(AU413="ML",BO413,BP413)))</f>
        <v>0</v>
      </c>
      <c r="BR413" s="161">
        <f t="shared" ref="BR413:BR430" ca="1" si="294">(((AZ413+BB413+BL413+BQ413)/(AY413+BB413+BK413+BQ413)*AB413^$BR$296)^$BQ$296)*100</f>
        <v>75.689373108547315</v>
      </c>
      <c r="BS413" s="59"/>
      <c r="BT413" s="56">
        <f t="shared" ref="BT413:BT430" ca="1" si="295">IF(AD413&lt;BG413,((((AY413+BK413)*AB413)+((BE413+BQ413)*(1-AB413))+BF413)*AD413),((((AY413*AB413)+(BE413*(1-AB413))+BF413)*AD413)+(((BK413*AB413)+(BQ413*(1-AB413)))*BG413)))</f>
        <v>3.85160507187592</v>
      </c>
      <c r="BU413" s="63">
        <f t="shared" ref="BU413:BU430" ca="1" si="296">BT413/N413</f>
        <v>0.16746109008156174</v>
      </c>
      <c r="BV413" s="57" t="s">
        <v>34</v>
      </c>
      <c r="BW413" s="57" cm="1">
        <f t="array" aca="1" ref="BW413" ca="1">SUM(IF($C413&gt;0,IF(AND(INDIRECT(ADDRESS($C413,44))=0,INDIRECT(ADDRESS($C413,38))="UL",ISERROR(SEARCH("Rear",INDIRECT(ADDRESS($C413,33)))),ISERROR(SEARCH("Side",INDIRECT(ADDRESS($C413,33))))),INDIRECT(ADDRESS($C413,COLUMN())),0),0),IF($D413&gt;0,IF(AND(INDIRECT(ADDRESS($D413,44))=0,INDIRECT(ADDRESS($D413,38))="UL",ISERROR(SEARCH("Rear",INDIRECT(ADDRESS($D413,33)))),ISERROR(SEARCH("Side",INDIRECT(ADDRESS($D413,33))))),INDIRECT(ADDRESS($D413,COLUMN())),0),0),IF($E413&gt;0,IF(AND(INDIRECT(ADDRESS($E413,44))=0,INDIRECT(ADDRESS($E413,38))="UL",ISERROR(SEARCH("Rear",INDIRECT(ADDRESS($E413,33)))),ISERROR(SEARCH("Side",INDIRECT(ADDRESS($E413,33))))),INDIRECT(ADDRESS($E413,COLUMN())),0),0),IF($F413&gt;0,IF(AND(INDIRECT(ADDRESS($F413,44))=0,INDIRECT(ADDRESS($F413,38))="UL",ISERROR(SEARCH("Rear",INDIRECT(ADDRESS($F413,33)))),ISERROR(SEARCH("Side",INDIRECT(ADDRESS($F413,33))))),INDIRECT(ADDRESS($F413,COLUMN())),0),0),IF($G413&gt;0,IF(AND(INDIRECT(ADDRESS($G413,44))=0,INDIRECT(ADDRESS($G413,38))="UL",ISERROR(SEARCH("Rear",INDIRECT(ADDRESS($G413,33)))),ISERROR(SEARCH("Side",INDIRECT(ADDRESS($G413,33))))),INDIRECT(ADDRESS($G413,COLUMN())),0),0),IF($H413&gt;0,IF(AND(INDIRECT(ADDRESS($H413,44))=0,INDIRECT(ADDRESS($H413,38))="UL",ISERROR(SEARCH("Rear",INDIRECT(ADDRESS($H413,33)))),ISERROR(SEARCH("Side",INDIRECT(ADDRESS($H413,33))))),INDIRECT(ADDRESS($H413,COLUMN())),0),0),IF($I413&gt;0,IF(AND(INDIRECT(ADDRESS($I413,44))=0,INDIRECT(ADDRESS($I413,38))="UL",ISERROR(SEARCH("Rear",INDIRECT(ADDRESS($I413,33)))),ISERROR(SEARCH("Side",INDIRECT(ADDRESS($I413,33))))),INDIRECT(ADDRESS($I413,COLUMN())),0),0),IF($J413&gt;0,IF(AND(INDIRECT(ADDRESS($J413,44))=0,INDIRECT(ADDRESS($J413,38))="UL",ISERROR(SEARCH("Rear",INDIRECT(ADDRESS($J413,33)))),ISERROR(SEARCH("Side",INDIRECT(ADDRESS($J413,33))))),INDIRECT(ADDRESS($J413,COLUMN())),0),0),IF($K413&gt;0,IF(AND(INDIRECT(ADDRESS($K413,44))=0,INDIRECT(ADDRESS($K413,38))="UL",ISERROR(SEARCH("Rear",INDIRECT(ADDRESS($K413,33)))),ISERROR(SEARCH("Side",INDIRECT(ADDRESS($K413,33))))),INDIRECT(ADDRESS($K413,COLUMN())),0),0),IF($L413&gt;0,IF(AND(INDIRECT(ADDRESS($L413,44))=0,INDIRECT(ADDRESS($L413,38))="UL",ISERROR(SEARCH("Rear",INDIRECT(ADDRESS($L413,33)))),ISERROR(SEARCH("Side",INDIRECT(ADDRESS($L413,33))))),INDIRECT(ADDRESS($L413,COLUMN())),0),0),IF($M413&gt;0,IF(AND(INDIRECT(ADDRESS($M413,44))=0,INDIRECT(ADDRESS($M413,38))="UL",ISERROR(SEARCH("Rear",INDIRECT(ADDRESS($M413,33)))),ISERROR(SEARCH("Side",INDIRECT(ADDRESS($M413,33))))),INDIRECT(ADDRESS($M413,COLUMN())),0),0))</f>
        <v>0.44444444444444442</v>
      </c>
      <c r="BX413" s="57">
        <f t="shared" ref="BX413:BX430" ca="1" si="297">IF(BV413="S",AV413,BW413)</f>
        <v>0.44444444444444442</v>
      </c>
      <c r="BY413" s="57" cm="1">
        <f t="array" aca="1" ref="BY413" ca="1">SUM(IF($C413&gt;0,IF(AND(INDIRECT(ADDRESS($C413,44))=0,INDIRECT(ADDRESS($C413,38))="UL"),INDIRECT(ADDRESS($C413,COLUMN())),0),0),IF($D413&gt;0,IF(AND(INDIRECT(ADDRESS($D413,44))=0,INDIRECT(ADDRESS($D413,38))="UL"),INDIRECT(ADDRESS($D413,COLUMN())),0),0),IF($E413&gt;0,IF(AND(INDIRECT(ADDRESS($E413,44))=0,INDIRECT(ADDRESS($E413,38))="UL"),INDIRECT(ADDRESS($E413,COLUMN())),0),0),IF($F413&gt;0,IF(AND(INDIRECT(ADDRESS($F413,44))=0,INDIRECT(ADDRESS($F413,38))="UL"),INDIRECT(ADDRESS($F413,COLUMN())),0),0),IF($G413&gt;0,IF(AND(INDIRECT(ADDRESS($G413,44))=0,INDIRECT(ADDRESS($G413,38))="UL"),INDIRECT(ADDRESS($G413,COLUMN())),0),0),IF($H413&gt;0,IF(AND(INDIRECT(ADDRESS($H413,44))=0,INDIRECT(ADDRESS($H413,38))="UL"),INDIRECT(ADDRESS($H413,COLUMN())),0),0),IF($I413&gt;0,IF(AND(INDIRECT(ADDRESS($I413,44))=0,INDIRECT(ADDRESS($I413,38))="UL"),INDIRECT(ADDRESS($I413,COLUMN())),0),0),IF($J413&gt;0,IF(AND(INDIRECT(ADDRESS($J413,44))=0,INDIRECT(ADDRESS($J413,38))="UL"),INDIRECT(ADDRESS($J413,COLUMN())),0),0),IF($K413&gt;0,IF(AND(INDIRECT(ADDRESS($K413,44))=0,INDIRECT(ADDRESS($K413,38))="UL"),INDIRECT(ADDRESS($K413,COLUMN())),0),0),IF($L413&gt;0,IF(AND(INDIRECT(ADDRESS($L413,44))=0,INDIRECT(ADDRESS($L413,38))="UL"),INDIRECT(ADDRESS($L413,COLUMN())),0),0),IF($M413&gt;0,IF(AND(INDIRECT(ADDRESS($M413,44))=0,INDIRECT(ADDRESS($M413,38))="UL"),INDIRECT(ADDRESS($M413,COLUMN())),0),0))</f>
        <v>0.14814814814814814</v>
      </c>
      <c r="BZ413" s="57" cm="1">
        <f t="array" aca="1" ref="BZ413" ca="1">SUM(IF($C413&gt;0,IF(AND(INDIRECT(ADDRESS($C413,44))=0,INDIRECT(ADDRESS($C413,38))="UL"),INDIRECT(ADDRESS($C413,COLUMN())),0),0),IF($D413&gt;0,IF(AND(INDIRECT(ADDRESS($D413,44))=0,INDIRECT(ADDRESS($D413,38))="UL"),INDIRECT(ADDRESS($D413,COLUMN())),0),0),IF($E413&gt;0,IF(AND(INDIRECT(ADDRESS($E413,44))=0,INDIRECT(ADDRESS($E413,38))="UL"),INDIRECT(ADDRESS($E413,COLUMN())),0),0),IF($F413&gt;0,IF(AND(INDIRECT(ADDRESS($F413,44))=0,INDIRECT(ADDRESS($F413,38))="UL"),INDIRECT(ADDRESS($F413,COLUMN())),0),0),IF($G413&gt;0,IF(AND(INDIRECT(ADDRESS($G413,44))=0,INDIRECT(ADDRESS($G413,38))="UL"),INDIRECT(ADDRESS($G413,COLUMN())),0),0),IF($H413&gt;0,IF(AND(INDIRECT(ADDRESS($H413,44))=0,INDIRECT(ADDRESS($H413,38))="UL"),INDIRECT(ADDRESS($H413,COLUMN())),0),0),IF($I413&gt;0,IF(AND(INDIRECT(ADDRESS($I413,44))=0,INDIRECT(ADDRESS($I413,38))="UL"),INDIRECT(ADDRESS($I413,COLUMN())),0),0),IF($J413&gt;0,IF(AND(INDIRECT(ADDRESS($J413,44))=0,INDIRECT(ADDRESS($J413,38))="UL"),INDIRECT(ADDRESS($J413,COLUMN())),0),0),IF($K413&gt;0,IF(AND(INDIRECT(ADDRESS($K413,44))=0,INDIRECT(ADDRESS($K413,38))="UL"),INDIRECT(ADDRESS($K413,COLUMN())),0),0),IF($L413&gt;0,IF(AND(INDIRECT(ADDRESS($L413,44))=0,INDIRECT(ADDRESS($L413,38))="UL"),INDIRECT(ADDRESS($L413,COLUMN())),0),0),IF($M413&gt;0,IF(AND(INDIRECT(ADDRESS($M413,44))=0,INDIRECT(ADDRESS($M413,38))="UL"),INDIRECT(ADDRESS($M413,COLUMN())),0),0))</f>
        <v>0.51851851851851849</v>
      </c>
      <c r="CA413" s="57">
        <f t="shared" ref="CA413:CA430" ca="1" si="298">IF(BV413="S",BY413,BZ413)</f>
        <v>0.51851851851851849</v>
      </c>
      <c r="CB413" s="57" cm="1">
        <f t="array" aca="1" ref="CB413" ca="1">SUM(IF($C413&gt;0,IF(AND(INDIRECT(ADDRESS($C413,44))=0,INDIRECT(ADDRESS($C413,38))&lt;&gt;"UL"),INDIRECT(ADDRESS($C413,COLUMN())),0),0),IF($D413&gt;0,IF(AND(INDIRECT(ADDRESS($D413,44))=0,INDIRECT(ADDRESS($D413,38))&lt;&gt;"UL"),INDIRECT(ADDRESS($D413,COLUMN())),0),0),IF($E413&gt;0,IF(AND(INDIRECT(ADDRESS($E413,44))=0,INDIRECT(ADDRESS($E413,38))&lt;&gt;"UL"),INDIRECT(ADDRESS($E413,COLUMN())),0),0),IF($F413&gt;0,IF(AND(INDIRECT(ADDRESS($F413,44))=0,INDIRECT(ADDRESS($F413,38))&lt;&gt;"UL"),INDIRECT(ADDRESS($F413,COLUMN())),0),0),IF($G413&gt;0,IF(AND(INDIRECT(ADDRESS($G413,44))=0,INDIRECT(ADDRESS($G413,38))&lt;&gt;"UL"),INDIRECT(ADDRESS($G413,COLUMN())),0),0),IF($H413&gt;0,IF(AND(INDIRECT(ADDRESS($H413,44))=0,INDIRECT(ADDRESS($H413,38))&lt;&gt;"UL"),INDIRECT(ADDRESS($H413,COLUMN())),0),0),IF($I413&gt;0,IF(AND(INDIRECT(ADDRESS($I413,44))=0,INDIRECT(ADDRESS($I413,38))&lt;&gt;"UL"),INDIRECT(ADDRESS($I413,COLUMN())),0),0),IF($J413&gt;0,IF(AND(INDIRECT(ADDRESS($J413,44))=0,INDIRECT(ADDRESS($J413,38))&lt;&gt;"UL"),INDIRECT(ADDRESS($J413,COLUMN())),0),0),IF($K413&gt;0,IF(AND(INDIRECT(ADDRESS($K413,44))=0,INDIRECT(ADDRESS($K413,38))&lt;&gt;"UL"),INDIRECT(ADDRESS($K413,COLUMN())),0),0),IF($L413&gt;0,IF(AND(INDIRECT(ADDRESS($L413,44))=0,INDIRECT(ADDRESS($L413,38))&lt;&gt;"UL"),INDIRECT(ADDRESS($L413,COLUMN())),0),0),IF($M413&gt;0,IF(AND(INDIRECT(ADDRESS($M413,44))=0,INDIRECT(ADDRESS($M413,38))&lt;&gt;"UL"),INDIRECT(ADDRESS($M413,COLUMN())),0),0))</f>
        <v>0</v>
      </c>
      <c r="CC413" s="57">
        <f t="shared" ref="CC413:CC430" ca="1" si="299">IF(BV413="S",BH413,CB413)</f>
        <v>0</v>
      </c>
      <c r="CD413" s="57" cm="1">
        <f t="array" aca="1" ref="CD413" ca="1">SUM(IF($C413&gt;0,IF(AND(INDIRECT(ADDRESS($C413,44))=0,INDIRECT(ADDRESS($C413,38))&lt;&gt;"UL"),INDIRECT(ADDRESS($C413,COLUMN())),0),0),IF($D413&gt;0,IF(AND(INDIRECT(ADDRESS($D413,44))=0,INDIRECT(ADDRESS($D413,38))&lt;&gt;"UL"),INDIRECT(ADDRESS($D413,COLUMN())),0),0),IF($E413&gt;0,IF(AND(INDIRECT(ADDRESS($E413,44))=0,INDIRECT(ADDRESS($E413,38))&lt;&gt;"UL"),INDIRECT(ADDRESS($E413,COLUMN())),0),0),IF($F413&gt;0,IF(AND(INDIRECT(ADDRESS($F413,44))=0,INDIRECT(ADDRESS($F413,38))&lt;&gt;"UL"),INDIRECT(ADDRESS($F413,COLUMN())),0),0),IF($G413&gt;0,IF(AND(INDIRECT(ADDRESS($G413,44))=0,INDIRECT(ADDRESS($G413,38))&lt;&gt;"UL"),INDIRECT(ADDRESS($G413,COLUMN())),0),0),IF($H413&gt;0,IF(AND(INDIRECT(ADDRESS($H413,44))=0,INDIRECT(ADDRESS($H413,38))&lt;&gt;"UL"),INDIRECT(ADDRESS($H413,COLUMN())),0),0),IF($I413&gt;0,IF(AND(INDIRECT(ADDRESS($I413,44))=0,INDIRECT(ADDRESS($I413,38))&lt;&gt;"UL"),INDIRECT(ADDRESS($I413,COLUMN())),0),0),IF($J413&gt;0,IF(AND(INDIRECT(ADDRESS($J413,44))=0,INDIRECT(ADDRESS($J413,38))&lt;&gt;"UL"),INDIRECT(ADDRESS($J413,COLUMN())),0),0),IF($K413&gt;0,IF(AND(INDIRECT(ADDRESS($K413,44))=0,INDIRECT(ADDRESS($K413,38))&lt;&gt;"UL"),INDIRECT(ADDRESS($K413,COLUMN())),0),0),IF($L413&gt;0,IF(AND(INDIRECT(ADDRESS($L413,44))=0,INDIRECT(ADDRESS($L413,38))&lt;&gt;"UL"),INDIRECT(ADDRESS($L413,COLUMN())),0),0),IF($M413&gt;0,IF(AND(INDIRECT(ADDRESS($M413,44))=0,INDIRECT(ADDRESS($M413,38))&lt;&gt;"UL"),INDIRECT(ADDRESS($M413,COLUMN())),0),0))</f>
        <v>0</v>
      </c>
      <c r="CE413" s="57" cm="1">
        <f t="array" aca="1" ref="CE413" ca="1">SUM(IF($C413&gt;0,IF(AND(INDIRECT(ADDRESS($C413,44))=0,INDIRECT(ADDRESS($C413,38))&lt;&gt;"UL"),INDIRECT(ADDRESS($C413,COLUMN())),0),0),IF($D413&gt;0,IF(AND(INDIRECT(ADDRESS($D413,44))=0,INDIRECT(ADDRESS($D413,38))&lt;&gt;"UL"),INDIRECT(ADDRESS($D413,COLUMN())),0),0),IF($E413&gt;0,IF(AND(INDIRECT(ADDRESS($E413,44))=0,INDIRECT(ADDRESS($E413,38))&lt;&gt;"UL"),INDIRECT(ADDRESS($E413,COLUMN())),0),0),IF($F413&gt;0,IF(AND(INDIRECT(ADDRESS($F413,44))=0,INDIRECT(ADDRESS($F413,38))&lt;&gt;"UL"),INDIRECT(ADDRESS($F413,COLUMN())),0),0),IF($G413&gt;0,IF(AND(INDIRECT(ADDRESS($G413,44))=0,INDIRECT(ADDRESS($G413,38))&lt;&gt;"UL"),INDIRECT(ADDRESS($G413,COLUMN())),0),0),IF($H413&gt;0,IF(AND(INDIRECT(ADDRESS($H413,44))=0,INDIRECT(ADDRESS($H413,38))&lt;&gt;"UL"),INDIRECT(ADDRESS($H413,COLUMN())),0),0),IF($I413&gt;0,IF(AND(INDIRECT(ADDRESS($I413,44))=0,INDIRECT(ADDRESS($I413,38))&lt;&gt;"UL"),INDIRECT(ADDRESS($I413,COLUMN())),0),0),IF($J413&gt;0,IF(AND(INDIRECT(ADDRESS($J413,44))=0,INDIRECT(ADDRESS($J413,38))&lt;&gt;"UL"),INDIRECT(ADDRESS($J413,COLUMN())),0),0),IF($K413&gt;0,IF(AND(INDIRECT(ADDRESS($K413,44))=0,INDIRECT(ADDRESS($K413,38))&lt;&gt;"UL"),INDIRECT(ADDRESS($K413,COLUMN())),0),0),IF($L413&gt;0,IF(AND(INDIRECT(ADDRESS($L413,44))=0,INDIRECT(ADDRESS($L413,38))&lt;&gt;"UL"),INDIRECT(ADDRESS($L413,COLUMN())),0),0),IF($M413&gt;0,IF(AND(INDIRECT(ADDRESS($M413,44))=0,INDIRECT(ADDRESS($M413,38))&lt;&gt;"UL"),INDIRECT(ADDRESS($M413,COLUMN())),0),0))</f>
        <v>0</v>
      </c>
      <c r="CF413" s="57">
        <f t="shared" ref="CF413:CF430" ca="1" si="300">IF(BV413="S",CD413,CE413)</f>
        <v>0</v>
      </c>
      <c r="CG413" s="57">
        <f t="shared" ref="CG413:CG430" ca="1" si="301">IF(AD413&lt;BG413,((((BX413+CC413)*AB413)+((CA413+CF413)*(1-AB413)))*AD413),((((BX413*AB413)+((CA413)*(1-AB413)))*AD413)+(((CC413*AB413)+((CF413))*(1-AB413)))*BG413))</f>
        <v>1.0647107940886906</v>
      </c>
      <c r="CH413" s="57">
        <f t="shared" ref="CH413:CH430" ca="1" si="302">CG413/N413</f>
        <v>4.629177365603003E-2</v>
      </c>
      <c r="CI413" s="19">
        <f t="shared" ref="CI413:CI430" ca="1" si="303">AD413*X413</f>
        <v>21.679343119002628</v>
      </c>
      <c r="CJ413" s="19"/>
      <c r="CK413" s="57" cm="1">
        <f t="array" aca="1" ref="CK413" ca="1">IF(AU413="S", SUM(IF($C413&gt;0,IF(INDIRECT(ADDRESS($C413,43))&lt;&gt;1,INDIRECT(ADDRESS($C413,48)),0),0), IF($D413&gt;0,IF(INDIRECT(ADDRESS($D413,43))&lt;&gt;1,INDIRECT(ADDRESS($D413,48)),0),0), IF($E413&gt;0,IF(INDIRECT(ADDRESS($E413,43))&lt;&gt;1,INDIRECT(ADDRESS($E413,48)),0),0), IF($F413&gt;0,IF(INDIRECT(ADDRESS($F413,43))&lt;&gt;1,INDIRECT(ADDRESS($F413,48)),0),0), IF($G413&gt;0,IF(INDIRECT(ADDRESS($G413,43))&lt;&gt;1,INDIRECT(ADDRESS($G413,48)),0),0), IF($H413&gt;0,IF(INDIRECT(ADDRESS($H413,43))&lt;&gt;1,INDIRECT(ADDRESS($H413,48)),0),0), IF($I413&gt;0,IF(INDIRECT(ADDRESS($I413,43))&lt;&gt;1,INDIRECT(ADDRESS($I413,48)),0),0), IF($J413&gt;0,IF(INDIRECT(ADDRESS($J413,43))&lt;&gt;1,INDIRECT(ADDRESS($J413,48)),0),0), IF($K413&gt;0,IF(INDIRECT(ADDRESS($K413,43))&lt;&gt;1,INDIRECT(ADDRESS($K413,48)),0),0), IF($L413&gt;0,IF(INDIRECT(ADDRESS($L413,43))&lt;&gt;1,INDIRECT(ADDRESS($L413,48)),0),0), IF($M413&gt;0,IF(INDIRECT(ADDRESS($M413,43))&lt;&gt;1,INDIRECT(ADDRESS($M413,48)),0),0)), IF(AU413="L",SUM(IF($C413&gt;0,IF(INDIRECT(ADDRESS($C413,43))&lt;&gt;1,INDIRECT(ADDRESS($C413,50)),0),0), IF($D413&gt;0,IF(INDIRECT(ADDRESS($D413,43))&lt;&gt;1,INDIRECT(ADDRESS($D413,50)),0),0), IF($E413&gt;0,IF(INDIRECT(ADDRESS($E413,43))&lt;&gt;1,INDIRECT(ADDRESS($E413,50)),0),0), IF($F413&gt;0,IF(INDIRECT(ADDRESS($F413,43))&lt;&gt;1,INDIRECT(ADDRESS($F413,50)),0),0), IF($G413&gt;0,IF(INDIRECT(ADDRESS($G413,43))&lt;&gt;1,INDIRECT(ADDRESS($G413,50)),0),0), IF($G413&gt;0,IF(INDIRECT(ADDRESS($G413,43))&lt;&gt;1,INDIRECT(ADDRESS($G413,50)),0),0), IF($H413&gt;0,IF(INDIRECT(ADDRESS($H413,43))&lt;&gt;1,INDIRECT(ADDRESS($H413,50)),0),0), IF($I413&gt;0,IF(INDIRECT(ADDRESS($I413,43))&lt;&gt;1,INDIRECT(ADDRESS($I413,50)),0),0), IF($J413&gt;0,IF(INDIRECT(ADDRESS($J413,43))&lt;&gt;1,INDIRECT(ADDRESS($J413,50)),0),0), IF($K413&gt;0,IF(INDIRECT(ADDRESS($K413,43))&lt;&gt;1,INDIRECT(ADDRESS($K413,50)),0),0), IF($L413&gt;0,IF(INDIRECT(ADDRESS($L413,43))&lt;&gt;1,INDIRECT(ADDRESS($L413,50)),0),0), IF($M413&gt;0,IF(INDIRECT(ADDRESS($M413,43))&lt;&gt;1,INDIRECT(ADDRESS($M413,50)),0),0)), SUM(IF($C413&gt;0,IF(INDIRECT(ADDRESS($C413,43))&lt;&gt;1,INDIRECT(ADDRESS($C413,49)),0),0), IF($D413&gt;0,IF(INDIRECT(ADDRESS($D413,43))&lt;&gt;1,INDIRECT(ADDRESS($D413,49)),0),0), IF($E413&gt;0,IF(INDIRECT(ADDRESS($E413,43))&lt;&gt;1,INDIRECT(ADDRESS($E413,49)),0),0), IF($F413&gt;0,IF(INDIRECT(ADDRESS($F413,43))&lt;&gt;1,INDIRECT(ADDRESS($F413,49)),0),0), IF($G413&gt;0,IF(INDIRECT(ADDRESS($G413,43))&lt;&gt;1,INDIRECT(ADDRESS($G413,49)),0),0), IF($G413&gt;0,IF(INDIRECT(ADDRESS($G413,43))&lt;&gt;1,INDIRECT(ADDRESS($G413,49)),0),0), IF($H413&gt;0,IF(INDIRECT(ADDRESS($H413,43))&lt;&gt;1,INDIRECT(ADDRESS($H413,49)),0),0), IF($I413&gt;0,IF(INDIRECT(ADDRESS($I413,43))&lt;&gt;1,INDIRECT(ADDRESS($I413,49)),0),0), IF($J413&gt;0,IF(INDIRECT(ADDRESS($J413,43))&lt;&gt;1,INDIRECT(ADDRESS($J413,49)),0),0), IF($K413&gt;0,IF(INDIRECT(ADDRESS($K413,43))&lt;&gt;1,INDIRECT(ADDRESS($K413,49)),0),0), IF($L413&gt;0,IF(INDIRECT(ADDRESS($L413,43))&lt;&gt;1,INDIRECT(ADDRESS($L413,49)),0),0), IF($M413&gt;0,IF(INDIRECT(ADDRESS($M413,43))&lt;&gt;1,INDIRECT(ADDRESS($M413,49)),0),0))))</f>
        <v>0.88888888888888884</v>
      </c>
      <c r="CL413" s="57" cm="1">
        <f t="array" aca="1" ref="CL413" ca="1">SUM(IF($C413&gt;0,IF(INDIRECT(ADDRESS($C413,44))=1,INDIRECT(ADDRESS($C413,90)),0),0), IF($D413&gt;0,IF(INDIRECT(ADDRESS($D413,44))=1,INDIRECT(ADDRESS($D413,90)),0),0), IF($E413&gt;0,IF(INDIRECT(ADDRESS($E413,44))=1,INDIRECT(ADDRESS($E413,90)),0),0), IF($F413&gt;0,IF(INDIRECT(ADDRESS($F413,44))=1,INDIRECT(ADDRESS($F413,90)),0),0), IF($G413&gt;0,IF(INDIRECT(ADDRESS($G413,44))=1,INDIRECT(ADDRESS($G413,90)),0),0), IF($H413&gt;0,IF(INDIRECT(ADDRESS($H413,44))=1,INDIRECT(ADDRESS($H413,90)),0),0), IF($I413&gt;0,IF(INDIRECT(ADDRESS($I413,44))=1,INDIRECT(ADDRESS($I413,90)),0),0), IF($J413&gt;0,IF(INDIRECT(ADDRESS($J413,44))=1,INDIRECT(ADDRESS($J413,90)),0),0), IF($K413&gt;0,IF(INDIRECT(ADDRESS($K413,44))=1,INDIRECT(ADDRESS($K413,90)),0),0), IF($L413&gt;0,IF(INDIRECT(ADDRESS($L413,44))=1,INDIRECT(ADDRESS($L413,90)),0),0), IF($M413&gt;0,IF(INDIRECT(ADDRESS($M413,44))=1,INDIRECT(ADDRESS($M413,90)),0),0))</f>
        <v>0</v>
      </c>
      <c r="CM413" s="56">
        <f t="shared" ref="CM413:CM430" ca="1" si="304">((BU413/$BU$34)^$BU$296)</f>
        <v>1.2328210697770918</v>
      </c>
      <c r="CN413" s="59"/>
    </row>
    <row r="414" spans="1:93" x14ac:dyDescent="0.25">
      <c r="A414" s="219" t="s">
        <v>522</v>
      </c>
      <c r="B414" s="220">
        <v>373</v>
      </c>
      <c r="C414" s="220">
        <v>384</v>
      </c>
      <c r="D414" s="220">
        <v>387</v>
      </c>
      <c r="E414" s="220"/>
      <c r="F414" s="220"/>
      <c r="G414" s="220"/>
      <c r="H414" s="220"/>
      <c r="I414" s="220"/>
      <c r="J414" s="220"/>
      <c r="K414" s="220"/>
      <c r="L414" s="220"/>
      <c r="M414" s="220"/>
      <c r="N414" s="67">
        <f t="shared" ca="1" si="284"/>
        <v>23</v>
      </c>
      <c r="O414" s="67" t="str" cm="1">
        <f t="array" aca="1" ref="O414" ca="1">INDIRECT(ADDRESS($B414,COLUMN()))</f>
        <v>Fighter</v>
      </c>
      <c r="P414" s="67" cm="1">
        <f t="array" aca="1" ref="P414" ca="1">INDIRECT(ADDRESS($B414,COLUMN()))</f>
        <v>2</v>
      </c>
      <c r="Q414" s="67" cm="1">
        <f t="array" aca="1" ref="Q414" ca="1">INDIRECT(ADDRESS($B414,COLUMN()))</f>
        <v>0</v>
      </c>
      <c r="R414" s="67" cm="1">
        <f t="array" aca="1" ref="R414" ca="1">INDIRECT(ADDRESS($B414,COLUMN()))</f>
        <v>0</v>
      </c>
      <c r="S414" s="67" cm="1">
        <f t="array" aca="1" ref="S414" ca="1">INDIRECT(ADDRESS($B414,COLUMN()))</f>
        <v>3</v>
      </c>
      <c r="T414" s="67" t="str" cm="1">
        <f t="array" aca="1" ref="T414" ca="1">INDIRECT(ADDRESS($B414,COLUMN()))</f>
        <v>1-8</v>
      </c>
      <c r="U414" s="67" cm="1">
        <f t="array" aca="1" ref="U414" ca="1">INDIRECT(ADDRESS($B414,COLUMN()))</f>
        <v>8</v>
      </c>
      <c r="V414" s="67" cm="1">
        <f t="array" aca="1" ref="V414" ca="1">INDIRECT(ADDRESS($B414,COLUMN()))</f>
        <v>0</v>
      </c>
      <c r="W414" s="67" cm="1">
        <f t="array" aca="1" ref="W414" ca="1">INDIRECT(ADDRESS($B414,COLUMN()))</f>
        <v>2</v>
      </c>
      <c r="X414" s="67" cm="1">
        <f t="array" aca="1" ref="X414" ca="1">INDIRECT(ADDRESS($B414,COLUMN()))</f>
        <v>9</v>
      </c>
      <c r="Y414" s="67" cm="1">
        <f t="array" aca="1" ref="Y414" ca="1">INDIRECT(ADDRESS($B414,COLUMN()))</f>
        <v>1</v>
      </c>
      <c r="Z414" s="67" cm="1">
        <f t="array" aca="1" ref="Z414" ca="1">INDIRECT(ADDRESS($B414,COLUMN()))</f>
        <v>5</v>
      </c>
      <c r="AA414" s="67" t="str" cm="1">
        <f t="array" aca="1" ref="AA414" ca="1">INDIRECT(ADDRESS($B414,COLUMN()))</f>
        <v>Jink</v>
      </c>
      <c r="AB414" s="56">
        <f t="shared" ca="1" si="285"/>
        <v>1.0329206114928022</v>
      </c>
      <c r="AC414" s="56">
        <f t="shared" ca="1" si="286"/>
        <v>1.3850691437140568</v>
      </c>
      <c r="AD414" s="56">
        <f t="shared" ca="1" si="287"/>
        <v>2.4088159021114031</v>
      </c>
      <c r="AF414" s="52"/>
      <c r="AG414" s="52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/>
      <c r="AR414" s="57"/>
      <c r="AS414" s="57"/>
      <c r="AT414" s="52"/>
      <c r="AU414" s="54" t="s">
        <v>33</v>
      </c>
      <c r="AV414" s="57" cm="1">
        <f t="array" aca="1" ref="AV414" ca="1">SUM(IF($C414&gt;0,IF(AND(INDIRECT(ADDRESS($C414,44))=0,INDIRECT(ADDRESS($C414,38))="UL",ISERROR(SEARCH("Rear",INDIRECT(ADDRESS($C414,33)))),ISERROR(SEARCH("Side",INDIRECT(ADDRESS($C414,33))))),INDIRECT(ADDRESS($C414,COLUMN())),0),0),IF($D414&gt;0,IF(AND(INDIRECT(ADDRESS($D414,44))=0,INDIRECT(ADDRESS($D414,38))="UL",ISERROR(SEARCH("Rear",INDIRECT(ADDRESS($D414,33)))),ISERROR(SEARCH("Side",INDIRECT(ADDRESS($D414,33))))),INDIRECT(ADDRESS($D414,COLUMN())),0),0),IF($E414&gt;0,IF(AND(INDIRECT(ADDRESS($E414,44))=0,INDIRECT(ADDRESS($E414,38))="UL",ISERROR(SEARCH("Rear",INDIRECT(ADDRESS($E414,33)))),ISERROR(SEARCH("Side",INDIRECT(ADDRESS($E414,33))))),INDIRECT(ADDRESS($E414,COLUMN())),0),0),IF($F414&gt;0,IF(AND(INDIRECT(ADDRESS($F414,44))=0,INDIRECT(ADDRESS($F414,38))="UL",ISERROR(SEARCH("Rear",INDIRECT(ADDRESS($F414,33)))),ISERROR(SEARCH("Side",INDIRECT(ADDRESS($F414,33))))),INDIRECT(ADDRESS($F414,COLUMN())),0),0),IF($G414&gt;0,IF(AND(INDIRECT(ADDRESS($G414,44))=0,INDIRECT(ADDRESS($G414,38))="UL",ISERROR(SEARCH("Rear",INDIRECT(ADDRESS($G414,33)))),ISERROR(SEARCH("Side",INDIRECT(ADDRESS($G414,33))))),INDIRECT(ADDRESS($G414,COLUMN())),0),0),IF($H414&gt;0,IF(AND(INDIRECT(ADDRESS($H414,44))=0,INDIRECT(ADDRESS($H414,38))="UL",ISERROR(SEARCH("Rear",INDIRECT(ADDRESS($H414,33)))),ISERROR(SEARCH("Side",INDIRECT(ADDRESS($H414,33))))),INDIRECT(ADDRESS($H414,COLUMN())),0),0),IF($I414&gt;0,IF(AND(INDIRECT(ADDRESS($I414,44))=0,INDIRECT(ADDRESS($I414,38))="UL",ISERROR(SEARCH("Rear",INDIRECT(ADDRESS($I414,33)))),ISERROR(SEARCH("Side",INDIRECT(ADDRESS($I414,33))))),INDIRECT(ADDRESS($I414,COLUMN())),0),0),IF($J414&gt;0,IF(AND(INDIRECT(ADDRESS($J414,44))=0,INDIRECT(ADDRESS($J414,38))="UL",ISERROR(SEARCH("Rear",INDIRECT(ADDRESS($J414,33)))),ISERROR(SEARCH("Side",INDIRECT(ADDRESS($J414,33))))),INDIRECT(ADDRESS($J414,COLUMN())),0),0),IF($K414&gt;0,IF(AND(INDIRECT(ADDRESS($K414,44))=0,INDIRECT(ADDRESS($K414,38))="UL",ISERROR(SEARCH("Rear",INDIRECT(ADDRESS($K414,33)))),ISERROR(SEARCH("Side",INDIRECT(ADDRESS($K414,33))))),INDIRECT(ADDRESS($K414,COLUMN())),0),0),IF($L414&gt;0,IF(AND(INDIRECT(ADDRESS($L414,44))=0,INDIRECT(ADDRESS($L414,38))="UL",ISERROR(SEARCH("Rear",INDIRECT(ADDRESS($L414,33)))),ISERROR(SEARCH("Side",INDIRECT(ADDRESS($L414,33))))),INDIRECT(ADDRESS($L414,COLUMN())),0),0),IF($M414&gt;0,IF(AND(INDIRECT(ADDRESS($M414,44))=0,INDIRECT(ADDRESS($M414,38))="UL",ISERROR(SEARCH("Rear",INDIRECT(ADDRESS($M414,33)))),ISERROR(SEARCH("Side",INDIRECT(ADDRESS($M414,33))))),INDIRECT(ADDRESS($M414,COLUMN())),0),0))</f>
        <v>0.88888888888888884</v>
      </c>
      <c r="AW414" s="57" cm="1">
        <f t="array" aca="1" ref="AW414" ca="1">SUM(IF($C414&gt;0,IF(AND(INDIRECT(ADDRESS($C414,44))=0,INDIRECT(ADDRESS($C414,38))="UL",ISERROR(SEARCH("Rear",INDIRECT(ADDRESS($C414,33)))),ISERROR(SEARCH("Side",INDIRECT(ADDRESS($C414,33))))),INDIRECT(ADDRESS($C414,COLUMN())),0),0),IF($D414&gt;0,IF(AND(INDIRECT(ADDRESS($D414,44))=0,INDIRECT(ADDRESS($D414,38))="UL",ISERROR(SEARCH("Rear",INDIRECT(ADDRESS($D414,33)))),ISERROR(SEARCH("Side",INDIRECT(ADDRESS($D414,33))))),INDIRECT(ADDRESS($D414,COLUMN())),0),0),IF($E414&gt;0,IF(AND(INDIRECT(ADDRESS($E414,44))=0,INDIRECT(ADDRESS($E414,38))="UL",ISERROR(SEARCH("Rear",INDIRECT(ADDRESS($E414,33)))),ISERROR(SEARCH("Side",INDIRECT(ADDRESS($E414,33))))),INDIRECT(ADDRESS($E414,COLUMN())),0),0),IF($F414&gt;0,IF(AND(INDIRECT(ADDRESS($F414,44))=0,INDIRECT(ADDRESS($F414,38))="UL",ISERROR(SEARCH("Rear",INDIRECT(ADDRESS($F414,33)))),ISERROR(SEARCH("Side",INDIRECT(ADDRESS($F414,33))))),INDIRECT(ADDRESS($F414,COLUMN())),0),0),IF($G414&gt;0,IF(AND(INDIRECT(ADDRESS($G414,44))=0,INDIRECT(ADDRESS($G414,38))="UL",ISERROR(SEARCH("Rear",INDIRECT(ADDRESS($G414,33)))),ISERROR(SEARCH("Side",INDIRECT(ADDRESS($G414,33))))),INDIRECT(ADDRESS($G414,COLUMN())),0),0),IF($H414&gt;0,IF(AND(INDIRECT(ADDRESS($H414,44))=0,INDIRECT(ADDRESS($H414,38))="UL",ISERROR(SEARCH("Rear",INDIRECT(ADDRESS($H414,33)))),ISERROR(SEARCH("Side",INDIRECT(ADDRESS($H414,33))))),INDIRECT(ADDRESS($H414,COLUMN())),0),0),IF($I414&gt;0,IF(AND(INDIRECT(ADDRESS($I414,44))=0,INDIRECT(ADDRESS($I414,38))="UL",ISERROR(SEARCH("Rear",INDIRECT(ADDRESS($I414,33)))),ISERROR(SEARCH("Side",INDIRECT(ADDRESS($I414,33))))),INDIRECT(ADDRESS($I414,COLUMN())),0),0),IF($J414&gt;0,IF(AND(INDIRECT(ADDRESS($J414,44))=0,INDIRECT(ADDRESS($J414,38))="UL",ISERROR(SEARCH("Rear",INDIRECT(ADDRESS($J414,33)))),ISERROR(SEARCH("Side",INDIRECT(ADDRESS($J414,33))))),INDIRECT(ADDRESS($J414,COLUMN())),0),0),IF($K414&gt;0,IF(AND(INDIRECT(ADDRESS($K414,44))=0,INDIRECT(ADDRESS($K414,38))="UL",ISERROR(SEARCH("Rear",INDIRECT(ADDRESS($K414,33)))),ISERROR(SEARCH("Side",INDIRECT(ADDRESS($K414,33))))),INDIRECT(ADDRESS($K414,COLUMN())),0),0),IF($L414&gt;0,IF(AND(INDIRECT(ADDRESS($L414,44))=0,INDIRECT(ADDRESS($L414,38))="UL",ISERROR(SEARCH("Rear",INDIRECT(ADDRESS($L414,33)))),ISERROR(SEARCH("Side",INDIRECT(ADDRESS($L414,33))))),INDIRECT(ADDRESS($L414,COLUMN())),0),0),IF($M414&gt;0,IF(AND(INDIRECT(ADDRESS($M414,44))=0,INDIRECT(ADDRESS($M414,38))="UL",ISERROR(SEARCH("Rear",INDIRECT(ADDRESS($M414,33)))),ISERROR(SEARCH("Side",INDIRECT(ADDRESS($M414,33))))),INDIRECT(ADDRESS($M414,COLUMN())),0),0))</f>
        <v>0.44444444444444442</v>
      </c>
      <c r="AX414" s="57" cm="1">
        <f t="array" aca="1" ref="AX414" ca="1">SUM(IF($C414&gt;0,IF(AND(INDIRECT(ADDRESS($C414,44))=0,INDIRECT(ADDRESS($C414,38))="UL",ISERROR(SEARCH("Rear",INDIRECT(ADDRESS($C414,33)))),ISERROR(SEARCH("Side",INDIRECT(ADDRESS($C414,33))))),INDIRECT(ADDRESS($C414,COLUMN())),0),0),IF($D414&gt;0,IF(AND(INDIRECT(ADDRESS($D414,44))=0,INDIRECT(ADDRESS($D414,38))="UL",ISERROR(SEARCH("Rear",INDIRECT(ADDRESS($D414,33)))),ISERROR(SEARCH("Side",INDIRECT(ADDRESS($D414,33))))),INDIRECT(ADDRESS($D414,COLUMN())),0),0),IF($E414&gt;0,IF(AND(INDIRECT(ADDRESS($E414,44))=0,INDIRECT(ADDRESS($E414,38))="UL",ISERROR(SEARCH("Rear",INDIRECT(ADDRESS($E414,33)))),ISERROR(SEARCH("Side",INDIRECT(ADDRESS($E414,33))))),INDIRECT(ADDRESS($E414,COLUMN())),0),0),IF($F414&gt;0,IF(AND(INDIRECT(ADDRESS($F414,44))=0,INDIRECT(ADDRESS($F414,38))="UL",ISERROR(SEARCH("Rear",INDIRECT(ADDRESS($F414,33)))),ISERROR(SEARCH("Side",INDIRECT(ADDRESS($F414,33))))),INDIRECT(ADDRESS($F414,COLUMN())),0),0),IF($G414&gt;0,IF(AND(INDIRECT(ADDRESS($G414,44))=0,INDIRECT(ADDRESS($G414,38))="UL",ISERROR(SEARCH("Rear",INDIRECT(ADDRESS($G414,33)))),ISERROR(SEARCH("Side",INDIRECT(ADDRESS($G414,33))))),INDIRECT(ADDRESS($G414,COLUMN())),0),0),IF($H414&gt;0,IF(AND(INDIRECT(ADDRESS($H414,44))=0,INDIRECT(ADDRESS($H414,38))="UL",ISERROR(SEARCH("Rear",INDIRECT(ADDRESS($H414,33)))),ISERROR(SEARCH("Side",INDIRECT(ADDRESS($H414,33))))),INDIRECT(ADDRESS($H414,COLUMN())),0),0),IF($I414&gt;0,IF(AND(INDIRECT(ADDRESS($I414,44))=0,INDIRECT(ADDRESS($I414,38))="UL",ISERROR(SEARCH("Rear",INDIRECT(ADDRESS($I414,33)))),ISERROR(SEARCH("Side",INDIRECT(ADDRESS($I414,33))))),INDIRECT(ADDRESS($I414,COLUMN())),0),0),IF($J414&gt;0,IF(AND(INDIRECT(ADDRESS($J414,44))=0,INDIRECT(ADDRESS($J414,38))="UL",ISERROR(SEARCH("Rear",INDIRECT(ADDRESS($J414,33)))),ISERROR(SEARCH("Side",INDIRECT(ADDRESS($J414,33))))),INDIRECT(ADDRESS($J414,COLUMN())),0),0),IF($K414&gt;0,IF(AND(INDIRECT(ADDRESS($K414,44))=0,INDIRECT(ADDRESS($K414,38))="UL",ISERROR(SEARCH("Rear",INDIRECT(ADDRESS($K414,33)))),ISERROR(SEARCH("Side",INDIRECT(ADDRESS($K414,33))))),INDIRECT(ADDRESS($K414,COLUMN())),0),0),IF($L414&gt;0,IF(AND(INDIRECT(ADDRESS($L414,44))=0,INDIRECT(ADDRESS($L414,38))="UL",ISERROR(SEARCH("Rear",INDIRECT(ADDRESS($L414,33)))),ISERROR(SEARCH("Side",INDIRECT(ADDRESS($L414,33))))),INDIRECT(ADDRESS($L414,COLUMN())),0),0),IF($M414&gt;0,IF(AND(INDIRECT(ADDRESS($M414,44))=0,INDIRECT(ADDRESS($M414,38))="UL",ISERROR(SEARCH("Rear",INDIRECT(ADDRESS($M414,33)))),ISERROR(SEARCH("Side",INDIRECT(ADDRESS($M414,33))))),INDIRECT(ADDRESS($M414,COLUMN())),0),0))</f>
        <v>0</v>
      </c>
      <c r="AY414" s="58">
        <f t="shared" ca="1" si="288"/>
        <v>0.88888888888888884</v>
      </c>
      <c r="AZ414" s="58">
        <f t="shared" ca="1" si="289"/>
        <v>0.44444444444444442</v>
      </c>
      <c r="BA414" s="58" cm="1">
        <f t="array" aca="1" ref="BA414" ca="1">SUM(IF($C414&gt;0,IF(AND(INDIRECT(ADDRESS($C414,44))=0,INDIRECT(ADDRESS($C414,38))="UL"),INDIRECT(ADDRESS($C414,COLUMN())),0),0),IF($D414&gt;0,IF(AND(INDIRECT(ADDRESS($D414,44))=0,INDIRECT(ADDRESS($D414,38))="UL"),INDIRECT(ADDRESS($D414,COLUMN())),0),0),IF($E414&gt;0,IF(AND(INDIRECT(ADDRESS($E414,44))=0,INDIRECT(ADDRESS($E414,38))="UL"),INDIRECT(ADDRESS($E414,COLUMN())),0),0),IF($F414&gt;0,IF(AND(INDIRECT(ADDRESS($F414,44))=0,INDIRECT(ADDRESS($F414,38))="UL"),INDIRECT(ADDRESS($F414,COLUMN())),0),0),IF($G414&gt;0,IF(AND(INDIRECT(ADDRESS($G414,44))=0,INDIRECT(ADDRESS($G414,38))="UL"),INDIRECT(ADDRESS($G414,COLUMN())),0),0),IF($H414&gt;0,IF(AND(INDIRECT(ADDRESS($H414,44))=0,INDIRECT(ADDRESS($H414,38))="UL"),INDIRECT(ADDRESS($H414,COLUMN())),0),0),IF($I414&gt;0,IF(AND(INDIRECT(ADDRESS($I414,44))=0,INDIRECT(ADDRESS($I414,38))="UL"),INDIRECT(ADDRESS($I414,COLUMN())),0),0),IF($J414&gt;0,IF(AND(INDIRECT(ADDRESS($J414,44))=0,INDIRECT(ADDRESS($J414,38))="UL"),INDIRECT(ADDRESS($J414,COLUMN())),0),0),IF($K414&gt;0,IF(AND(INDIRECT(ADDRESS($K414,44))=0,INDIRECT(ADDRESS($K414,38))="UL"),INDIRECT(ADDRESS($K414,COLUMN())),0),0),IF($L414&gt;0,IF(AND(INDIRECT(ADDRESS($L414,44))=0,INDIRECT(ADDRESS($L414,38))="UL"),INDIRECT(ADDRESS($L414,COLUMN())),0),0),IF($M414&gt;0,IF(AND(INDIRECT(ADDRESS($M414,44))=0,INDIRECT(ADDRESS($M414,38))="UL"),INDIRECT(ADDRESS($M414,COLUMN())),0),0))</f>
        <v>0.11851851851851851</v>
      </c>
      <c r="BB414" s="58" cm="1">
        <f t="array" aca="1" ref="BB414" ca="1">SUM(IF($C414&gt;0,IF(AND(INDIRECT(ADDRESS($C414,44))=0,INDIRECT(ADDRESS($C414,38))="UL"),INDIRECT(ADDRESS($C414,COLUMN())),0),0),IF($D414&gt;0,IF(AND(INDIRECT(ADDRESS($D414,44))=0,INDIRECT(ADDRESS($D414,38))="UL"),INDIRECT(ADDRESS($D414,COLUMN())),0),0),IF($E414&gt;0,IF(AND(INDIRECT(ADDRESS($E414,44))=0,INDIRECT(ADDRESS($E414,38))="UL"),INDIRECT(ADDRESS($E414,COLUMN())),0),0),IF($F414&gt;0,IF(AND(INDIRECT(ADDRESS($F414,44))=0,INDIRECT(ADDRESS($F414,38))="UL"),INDIRECT(ADDRESS($F414,COLUMN())),0),0),IF($G414&gt;0,IF(AND(INDIRECT(ADDRESS($G414,44))=0,INDIRECT(ADDRESS($G414,38))="UL"),INDIRECT(ADDRESS($G414,COLUMN())),0),0),IF($H414&gt;0,IF(AND(INDIRECT(ADDRESS($H414,44))=0,INDIRECT(ADDRESS($H414,38))="UL"),INDIRECT(ADDRESS($H414,COLUMN())),0),0),IF($I414&gt;0,IF(AND(INDIRECT(ADDRESS($I414,44))=0,INDIRECT(ADDRESS($I414,38))="UL"),INDIRECT(ADDRESS($I414,COLUMN())),0),0),IF($J414&gt;0,IF(AND(INDIRECT(ADDRESS($J414,44))=0,INDIRECT(ADDRESS($J414,38))="UL"),INDIRECT(ADDRESS($J414,COLUMN())),0),0),IF($K414&gt;0,IF(AND(INDIRECT(ADDRESS($K414,44))=0,INDIRECT(ADDRESS($K414,38))="UL"),INDIRECT(ADDRESS($K414,COLUMN())),0),0),IF($L414&gt;0,IF(AND(INDIRECT(ADDRESS($L414,44))=0,INDIRECT(ADDRESS($L414,38))="UL"),INDIRECT(ADDRESS($L414,COLUMN())),0),0),IF($M414&gt;0,IF(AND(INDIRECT(ADDRESS($M414,44))=0,INDIRECT(ADDRESS($M414,38))="UL"),INDIRECT(ADDRESS($M414,COLUMN())),0),0))</f>
        <v>0.23703703703703702</v>
      </c>
      <c r="BC414" s="58" cm="1">
        <f t="array" aca="1" ref="BC414" ca="1">SUM(IF($C414&gt;0,IF(AND(INDIRECT(ADDRESS($C414,44))=0,INDIRECT(ADDRESS($C414,38))="UL"),INDIRECT(ADDRESS($C414,COLUMN())),0),0),IF($D414&gt;0,IF(AND(INDIRECT(ADDRESS($D414,44))=0,INDIRECT(ADDRESS($D414,38))="UL"),INDIRECT(ADDRESS($D414,COLUMN())),0),0),IF($E414&gt;0,IF(AND(INDIRECT(ADDRESS($E414,44))=0,INDIRECT(ADDRESS($E414,38))="UL"),INDIRECT(ADDRESS($E414,COLUMN())),0),0),IF($F414&gt;0,IF(AND(INDIRECT(ADDRESS($F414,44))=0,INDIRECT(ADDRESS($F414,38))="UL"),INDIRECT(ADDRESS($F414,COLUMN())),0),0),IF($G414&gt;0,IF(AND(INDIRECT(ADDRESS($G414,44))=0,INDIRECT(ADDRESS($G414,38))="UL"),INDIRECT(ADDRESS($G414,COLUMN())),0),0),IF($H414&gt;0,IF(AND(INDIRECT(ADDRESS($H414,44))=0,INDIRECT(ADDRESS($H414,38))="UL"),INDIRECT(ADDRESS($H414,COLUMN())),0),0),IF($I414&gt;0,IF(AND(INDIRECT(ADDRESS($I414,44))=0,INDIRECT(ADDRESS($I414,38))="UL"),INDIRECT(ADDRESS($I414,COLUMN())),0),0),IF($J414&gt;0,IF(AND(INDIRECT(ADDRESS($J414,44))=0,INDIRECT(ADDRESS($J414,38))="UL"),INDIRECT(ADDRESS($J414,COLUMN())),0),0),IF($K414&gt;0,IF(AND(INDIRECT(ADDRESS($K414,44))=0,INDIRECT(ADDRESS($K414,38))="UL"),INDIRECT(ADDRESS($K414,COLUMN())),0),0),IF($L414&gt;0,IF(AND(INDIRECT(ADDRESS($L414,44))=0,INDIRECT(ADDRESS($L414,38))="UL"),INDIRECT(ADDRESS($L414,COLUMN())),0),0),IF($M414&gt;0,IF(AND(INDIRECT(ADDRESS($M414,44))=0,INDIRECT(ADDRESS($M414,38))="UL"),INDIRECT(ADDRESS($M414,COLUMN())),0),0))</f>
        <v>0.11851851851851851</v>
      </c>
      <c r="BD414" s="58" cm="1">
        <f t="array" aca="1" ref="BD414" ca="1">SUM(IF($C414&gt;0,IF(AND(INDIRECT(ADDRESS($C414,44))=0,INDIRECT(ADDRESS($C414,38))="UL"),INDIRECT(ADDRESS($C414,COLUMN())),0),0),IF($D414&gt;0,IF(AND(INDIRECT(ADDRESS($D414,44))=0,INDIRECT(ADDRESS($D414,38))="UL"),INDIRECT(ADDRESS($D414,COLUMN())),0),0),IF($E414&gt;0,IF(AND(INDIRECT(ADDRESS($E414,44))=0,INDIRECT(ADDRESS($E414,38))="UL"),INDIRECT(ADDRESS($E414,COLUMN())),0),0),IF($F414&gt;0,IF(AND(INDIRECT(ADDRESS($F414,44))=0,INDIRECT(ADDRESS($F414,38))="UL"),INDIRECT(ADDRESS($F414,COLUMN())),0),0),IF($G414&gt;0,IF(AND(INDIRECT(ADDRESS($G414,44))=0,INDIRECT(ADDRESS($G414,38))="UL"),INDIRECT(ADDRESS($G414,COLUMN())),0),0),IF($H414&gt;0,IF(AND(INDIRECT(ADDRESS($H414,44))=0,INDIRECT(ADDRESS($H414,38))="UL"),INDIRECT(ADDRESS($H414,COLUMN())),0),0),IF($I414&gt;0,IF(AND(INDIRECT(ADDRESS($I414,44))=0,INDIRECT(ADDRESS($I414,38))="UL"),INDIRECT(ADDRESS($I414,COLUMN())),0),0),IF($J414&gt;0,IF(AND(INDIRECT(ADDRESS($J414,44))=0,INDIRECT(ADDRESS($J414,38))="UL"),INDIRECT(ADDRESS($J414,COLUMN())),0),0),IF($K414&gt;0,IF(AND(INDIRECT(ADDRESS($K414,44))=0,INDIRECT(ADDRESS($K414,38))="UL"),INDIRECT(ADDRESS($K414,COLUMN())),0),0),IF($L414&gt;0,IF(AND(INDIRECT(ADDRESS($L414,44))=0,INDIRECT(ADDRESS($L414,38))="UL"),INDIRECT(ADDRESS($L414,COLUMN())),0),0),IF($M414&gt;0,IF(AND(INDIRECT(ADDRESS($M414,44))=0,INDIRECT(ADDRESS($M414,38))="UL"),INDIRECT(ADDRESS($M414,COLUMN())),0),0))</f>
        <v>0.23703703703703702</v>
      </c>
      <c r="BE414" s="57">
        <f t="shared" ca="1" si="290"/>
        <v>0.11851851851851851</v>
      </c>
      <c r="BF414" s="57" cm="1">
        <f t="array" aca="1" ref="BF414" ca="1">SUM(IF($C414&gt;0,IF(INDIRECT(ADDRESS($C414,45))=1,INDIRECT(ADDRESS($C414,52))*INDIRECT(ADDRESS($C414,42))/5,0),0), IF($D414&gt;0,IF(INDIRECT(ADDRESS($D414,45))=1,INDIRECT(ADDRESS($D414,52))*INDIRECT(ADDRESS($D414,42))/5,0),0), IF($E414&gt;0,IF(INDIRECT(ADDRESS($E414,45))=1,INDIRECT(ADDRESS($E414,52))*INDIRECT(ADDRESS($E414,42))/5,0),0), IF($F414&gt;0,IF(INDIRECT(ADDRESS($F414,45))=1,INDIRECT(ADDRESS($F414,52))*INDIRECT(ADDRESS($F414,42))/5,0),0), IF($G414&gt;0,IF(INDIRECT(ADDRESS($G414,45))=1,INDIRECT(ADDRESS($G414,52))*INDIRECT(ADDRESS($G414,42))/5,0),0), IF($H414&gt;0,IF(INDIRECT(ADDRESS($H414,45))=1,INDIRECT(ADDRESS($H414,52))*INDIRECT(ADDRESS($H414,42))/5,0),0)
)*$BF$296/100</f>
        <v>0</v>
      </c>
      <c r="BG414" s="19"/>
      <c r="BH414" s="57" cm="1">
        <f t="array" aca="1" ref="BH414" ca="1">SUM(IF($C414&gt;0,IF(AND(INDIRECT(ADDRESS($C414,44))=0,INDIRECT(ADDRESS($C414,38))&lt;&gt;"UL"),INDIRECT(ADDRESS($C414,COLUMN()-12)),0),0), IF($D414&gt;0,IF(AND(INDIRECT(ADDRESS($D414,44))=0,INDIRECT(ADDRESS($D414,38))&lt;&gt;"UL"),INDIRECT(ADDRESS($D414,COLUMN()-12)),0),0), IF($E414&gt;0,IF(AND(INDIRECT(ADDRESS($E414,44))=0,INDIRECT(ADDRESS($E414,38))&lt;&gt;"UL"),INDIRECT(ADDRESS($E414,COLUMN()-12)),0),0), IF($F414&gt;0,IF(AND(INDIRECT(ADDRESS($F414,44))=0,INDIRECT(ADDRESS($F414,38))&lt;&gt;"UL"),INDIRECT(ADDRESS($F414,COLUMN()-12)),0),0), IF($G414&gt;0,IF(AND(INDIRECT(ADDRESS($G414,44))=0,INDIRECT(ADDRESS($G414,38))&lt;&gt;"UL"),INDIRECT(ADDRESS($G414,COLUMN()-12)),0),0), IF($H414&gt;0,IF(AND(INDIRECT(ADDRESS($H414,44))=0,INDIRECT(ADDRESS($H414,38))&lt;&gt;"UL"),INDIRECT(ADDRESS($H414,COLUMN()-12)),0),0), IF($I414&gt;0,IF(AND(INDIRECT(ADDRESS($I414,44))=0,INDIRECT(ADDRESS($I414,38))&lt;&gt;"UL"),INDIRECT(ADDRESS($I414,COLUMN()-12)),0),0), IF($J414&gt;0,IF(AND(INDIRECT(ADDRESS($J414,44))=0,INDIRECT(ADDRESS($J414,38))&lt;&gt;"UL"),INDIRECT(ADDRESS($J414,COLUMN()-12)),0),0), IF($K414&gt;0,IF(AND(INDIRECT(ADDRESS($K414,44))=0,INDIRECT(ADDRESS($K414,38))&lt;&gt;"UL"),INDIRECT(ADDRESS($K414,COLUMN()-12)),0),0), IF($L414&gt;0,IF(AND(INDIRECT(ADDRESS($L414,44))=0,INDIRECT(ADDRESS($L414,38))&lt;&gt;"UL"),INDIRECT(ADDRESS($L414,COLUMN()-12)),0),0), IF($M414&gt;0,IF(AND(INDIRECT(ADDRESS($M414,44))=0,INDIRECT(ADDRESS($M414,38))&lt;&gt;"UL"),INDIRECT(ADDRESS($M414,COLUMN()-12)),0),0))</f>
        <v>0</v>
      </c>
      <c r="BI414" s="57" cm="1">
        <f t="array" aca="1" ref="BI414" ca="1">SUM(IF($C414&gt;0,IF(AND(INDIRECT(ADDRESS($C414,44))=0,INDIRECT(ADDRESS($C414,38))&lt;&gt;"UL"),INDIRECT(ADDRESS($C414,COLUMN()-12)),0),0), IF($D414&gt;0,IF(AND(INDIRECT(ADDRESS($D414,44))=0,INDIRECT(ADDRESS($D414,38))&lt;&gt;"UL"),INDIRECT(ADDRESS($D414,COLUMN()-12)),0),0), IF($E414&gt;0,IF(AND(INDIRECT(ADDRESS($E414,44))=0,INDIRECT(ADDRESS($E414,38))&lt;&gt;"UL"),INDIRECT(ADDRESS($E414,COLUMN()-12)),0),0), IF($F414&gt;0,IF(AND(INDIRECT(ADDRESS($F414,44))=0,INDIRECT(ADDRESS($F414,38))&lt;&gt;"UL"),INDIRECT(ADDRESS($F414,COLUMN()-12)),0),0), IF($G414&gt;0,IF(AND(INDIRECT(ADDRESS($G414,44))=0,INDIRECT(ADDRESS($G414,38))&lt;&gt;"UL"),INDIRECT(ADDRESS($G414,COLUMN()-12)),0),0), IF($H414&gt;0,IF(AND(INDIRECT(ADDRESS($H414,44))=0,INDIRECT(ADDRESS($H414,38))&lt;&gt;"UL"),INDIRECT(ADDRESS($H414,COLUMN()-12)),0),0), IF($I414&gt;0,IF(AND(INDIRECT(ADDRESS($I414,44))=0,INDIRECT(ADDRESS($I414,38))&lt;&gt;"UL"),INDIRECT(ADDRESS($I414,COLUMN()-12)),0),0), IF($J414&gt;0,IF(AND(INDIRECT(ADDRESS($J414,44))=0,INDIRECT(ADDRESS($J414,38))&lt;&gt;"UL"),INDIRECT(ADDRESS($J414,COLUMN()-12)),0),0), IF($K414&gt;0,IF(AND(INDIRECT(ADDRESS($K414,44))=0,INDIRECT(ADDRESS($K414,38))&lt;&gt;"UL"),INDIRECT(ADDRESS($K414,COLUMN()-12)),0),0), IF($L414&gt;0,IF(AND(INDIRECT(ADDRESS($L414,44))=0,INDIRECT(ADDRESS($L414,38))&lt;&gt;"UL"),INDIRECT(ADDRESS($L414,COLUMN()-12)),0),0), IF($M414&gt;0,IF(AND(INDIRECT(ADDRESS($M414,44))=0,INDIRECT(ADDRESS($M414,38))&lt;&gt;"UL"),INDIRECT(ADDRESS($M414,COLUMN()-12)),0),0))</f>
        <v>0</v>
      </c>
      <c r="BJ414" s="57" cm="1">
        <f t="array" aca="1" ref="BJ414" ca="1">SUM(IF($C414&gt;0,IF(AND(INDIRECT(ADDRESS($C414,44))=0,INDIRECT(ADDRESS($C414,38))&lt;&gt;"UL"),INDIRECT(ADDRESS($C414,COLUMN()-12)),0),0), IF($D414&gt;0,IF(AND(INDIRECT(ADDRESS($D414,44))=0,INDIRECT(ADDRESS($D414,38))&lt;&gt;"UL"),INDIRECT(ADDRESS($D414,COLUMN()-12)),0),0), IF($E414&gt;0,IF(AND(INDIRECT(ADDRESS($E414,44))=0,INDIRECT(ADDRESS($E414,38))&lt;&gt;"UL"),INDIRECT(ADDRESS($E414,COLUMN()-12)),0),0), IF($F414&gt;0,IF(AND(INDIRECT(ADDRESS($F414,44))=0,INDIRECT(ADDRESS($F414,38))&lt;&gt;"UL"),INDIRECT(ADDRESS($F414,COLUMN()-12)),0),0), IF($G414&gt;0,IF(AND(INDIRECT(ADDRESS($G414,44))=0,INDIRECT(ADDRESS($G414,38))&lt;&gt;"UL"),INDIRECT(ADDRESS($G414,COLUMN()-12)),0),0), IF($H414&gt;0,IF(AND(INDIRECT(ADDRESS($H414,44))=0,INDIRECT(ADDRESS($H414,38))&lt;&gt;"UL"),INDIRECT(ADDRESS($H414,COLUMN()-12)),0),0), IF($I414&gt;0,IF(AND(INDIRECT(ADDRESS($I414,44))=0,INDIRECT(ADDRESS($I414,38))&lt;&gt;"UL"),INDIRECT(ADDRESS($I414,COLUMN()-12)),0),0), IF($J414&gt;0,IF(AND(INDIRECT(ADDRESS($J414,44))=0,INDIRECT(ADDRESS($J414,38))&lt;&gt;"UL"),INDIRECT(ADDRESS($J414,COLUMN()-12)),0),0), IF($K414&gt;0,IF(AND(INDIRECT(ADDRESS($K414,44))=0,INDIRECT(ADDRESS($K414,38))&lt;&gt;"UL"),INDIRECT(ADDRESS($K414,COLUMN()-12)),0),0), IF($L414&gt;0,IF(AND(INDIRECT(ADDRESS($L414,44))=0,INDIRECT(ADDRESS($L414,38))&lt;&gt;"UL"),INDIRECT(ADDRESS($L414,COLUMN()-12)),0),0), IF($M414&gt;0,IF(AND(INDIRECT(ADDRESS($M414,44))=0,INDIRECT(ADDRESS($M414,38))&lt;&gt;"UL"),INDIRECT(ADDRESS($M414,COLUMN()-12)),0),0))</f>
        <v>0</v>
      </c>
      <c r="BK414" s="57">
        <f t="shared" ca="1" si="291"/>
        <v>0</v>
      </c>
      <c r="BL414" s="58">
        <f t="shared" ca="1" si="292"/>
        <v>0</v>
      </c>
      <c r="BM414" s="57" cm="1">
        <f t="array" aca="1" ref="BM414" ca="1">SUM(IF($C414&gt;0,IF(AND(INDIRECT(ADDRESS($C414,44))=0,INDIRECT(ADDRESS($C414,38))&lt;&gt;"UL"),INDIRECT(ADDRESS($C414,COLUMN()-12)),0),0), IF($D414&gt;0,IF(AND(INDIRECT(ADDRESS($D414,44))=0,INDIRECT(ADDRESS($D414,38))&lt;&gt;"UL"),INDIRECT(ADDRESS($D414,COLUMN()-12)),0),0), IF($E414&gt;0,IF(AND(INDIRECT(ADDRESS($E414,44))=0,INDIRECT(ADDRESS($E414,38))&lt;&gt;"UL"),INDIRECT(ADDRESS($E414,COLUMN()-12)),0),0), IF($F414&gt;0,IF(AND(INDIRECT(ADDRESS($F414,44))=0,INDIRECT(ADDRESS($F414,38))&lt;&gt;"UL"),INDIRECT(ADDRESS($F414,COLUMN()-12)),0),0), IF($G414&gt;0,IF(AND(INDIRECT(ADDRESS($G414,44))=0,INDIRECT(ADDRESS($G414,38))&lt;&gt;"UL"),INDIRECT(ADDRESS($G414,COLUMN()-12)),0),0), IF($H414&gt;0,IF(AND(INDIRECT(ADDRESS($H414,44))=0,INDIRECT(ADDRESS($H414,38))&lt;&gt;"UL"),INDIRECT(ADDRESS($H414,COLUMN()-12)),0),0), IF($I414&gt;0,IF(AND(INDIRECT(ADDRESS($I414,44))=0,INDIRECT(ADDRESS($I414,38))&lt;&gt;"UL"),INDIRECT(ADDRESS($I414,COLUMN()-12)),0),0), IF($J414&gt;0,IF(AND(INDIRECT(ADDRESS($J414,44))=0,INDIRECT(ADDRESS($J414,38))&lt;&gt;"UL"),INDIRECT(ADDRESS($J414,COLUMN()-12)),0),0), IF($K414&gt;0,IF(AND(INDIRECT(ADDRESS($K414,44))=0,INDIRECT(ADDRESS($K414,38))&lt;&gt;"UL"),INDIRECT(ADDRESS($K414,COLUMN()-11)),0),0), IF($L414&gt;0,IF(AND(INDIRECT(ADDRESS($L414,44))=0,INDIRECT(ADDRESS($L414,38))&lt;&gt;"UL"),INDIRECT(ADDRESS($L414,COLUMN()-11)),0),0), IF($M414&gt;0,IF(AND(INDIRECT(ADDRESS($M414,44))=0,INDIRECT(ADDRESS($M414,38))&lt;&gt;"UL"),INDIRECT(ADDRESS($M414,COLUMN()-11)),0),0))</f>
        <v>0</v>
      </c>
      <c r="BN414" s="57" cm="1">
        <f t="array" aca="1" ref="BN414" ca="1">SUM(IF($C414&gt;0,IF(AND(INDIRECT(ADDRESS($C414,44))=0,INDIRECT(ADDRESS($C414,38))&lt;&gt;"UL"),INDIRECT(ADDRESS($C414,COLUMN()-12)),0),0), IF($D414&gt;0,IF(AND(INDIRECT(ADDRESS($D414,44))=0,INDIRECT(ADDRESS($D414,38))&lt;&gt;"UL"),INDIRECT(ADDRESS($D414,COLUMN()-12)),0),0), IF($E414&gt;0,IF(AND(INDIRECT(ADDRESS($E414,44))=0,INDIRECT(ADDRESS($E414,38))&lt;&gt;"UL"),INDIRECT(ADDRESS($E414,COLUMN()-12)),0),0), IF($F414&gt;0,IF(AND(INDIRECT(ADDRESS($F414,44))=0,INDIRECT(ADDRESS($F414,38))&lt;&gt;"UL"),INDIRECT(ADDRESS($F414,COLUMN()-12)),0),0), IF($G414&gt;0,IF(AND(INDIRECT(ADDRESS($G414,44))=0,INDIRECT(ADDRESS($G414,38))&lt;&gt;"UL"),INDIRECT(ADDRESS($G414,COLUMN()-12)),0),0), IF($H414&gt;0,IF(AND(INDIRECT(ADDRESS($H414,44))=0,INDIRECT(ADDRESS($H414,38))&lt;&gt;"UL"),INDIRECT(ADDRESS($H414,COLUMN()-12)),0),0), IF($I414&gt;0,IF(AND(INDIRECT(ADDRESS($I414,44))=0,INDIRECT(ADDRESS($I414,38))&lt;&gt;"UL"),INDIRECT(ADDRESS($I414,COLUMN()-12)),0),0), IF($J414&gt;0,IF(AND(INDIRECT(ADDRESS($J414,44))=0,INDIRECT(ADDRESS($J414,38))&lt;&gt;"UL"),INDIRECT(ADDRESS($J414,COLUMN()-12)),0),0), IF($K414&gt;0,IF(AND(INDIRECT(ADDRESS($K414,44))=0,INDIRECT(ADDRESS($K414,38))&lt;&gt;"UL"),INDIRECT(ADDRESS($K414,COLUMN()-11)),0),0), IF($L414&gt;0,IF(AND(INDIRECT(ADDRESS($L414,44))=0,INDIRECT(ADDRESS($L414,38))&lt;&gt;"UL"),INDIRECT(ADDRESS($L414,COLUMN()-11)),0),0), IF($M414&gt;0,IF(AND(INDIRECT(ADDRESS($M414,44))=0,INDIRECT(ADDRESS($M414,38))&lt;&gt;"UL"),INDIRECT(ADDRESS($M414,COLUMN()-11)),0),0))</f>
        <v>0</v>
      </c>
      <c r="BO414" s="57" cm="1">
        <f t="array" aca="1" ref="BO414" ca="1">SUM(IF($C414&gt;0,IF(AND(INDIRECT(ADDRESS($C414,44))=0,INDIRECT(ADDRESS($C414,38))&lt;&gt;"UL"),INDIRECT(ADDRESS($C414,COLUMN()-12)),0),0), IF($D414&gt;0,IF(AND(INDIRECT(ADDRESS($D414,44))=0,INDIRECT(ADDRESS($D414,38))&lt;&gt;"UL"),INDIRECT(ADDRESS($D414,COLUMN()-12)),0),0), IF($E414&gt;0,IF(AND(INDIRECT(ADDRESS($E414,44))=0,INDIRECT(ADDRESS($E414,38))&lt;&gt;"UL"),INDIRECT(ADDRESS($E414,COLUMN()-12)),0),0), IF($F414&gt;0,IF(AND(INDIRECT(ADDRESS($F414,44))=0,INDIRECT(ADDRESS($F414,38))&lt;&gt;"UL"),INDIRECT(ADDRESS($F414,COLUMN()-12)),0),0), IF($G414&gt;0,IF(AND(INDIRECT(ADDRESS($G414,44))=0,INDIRECT(ADDRESS($G414,38))&lt;&gt;"UL"),INDIRECT(ADDRESS($G414,COLUMN()-12)),0),0), IF($H414&gt;0,IF(AND(INDIRECT(ADDRESS($H414,44))=0,INDIRECT(ADDRESS($H414,38))&lt;&gt;"UL"),INDIRECT(ADDRESS($H414,COLUMN()-12)),0),0), IF($I414&gt;0,IF(AND(INDIRECT(ADDRESS($I414,44))=0,INDIRECT(ADDRESS($I414,38))&lt;&gt;"UL"),INDIRECT(ADDRESS($I414,COLUMN()-12)),0),0), IF($J414&gt;0,IF(AND(INDIRECT(ADDRESS($J414,44))=0,INDIRECT(ADDRESS($J414,38))&lt;&gt;"UL"),INDIRECT(ADDRESS($J414,COLUMN()-12)),0),0), IF($K414&gt;0,IF(AND(INDIRECT(ADDRESS($K414,44))=0,INDIRECT(ADDRESS($K414,38))&lt;&gt;"UL"),INDIRECT(ADDRESS($K414,COLUMN()-11)),0),0), IF($L414&gt;0,IF(AND(INDIRECT(ADDRESS($L414,44))=0,INDIRECT(ADDRESS($L414,38))&lt;&gt;"UL"),INDIRECT(ADDRESS($L414,COLUMN()-11)),0),0), IF($M414&gt;0,IF(AND(INDIRECT(ADDRESS($M414,44))=0,INDIRECT(ADDRESS($M414,38))&lt;&gt;"UL"),INDIRECT(ADDRESS($M414,COLUMN()-11)),0),0))</f>
        <v>0</v>
      </c>
      <c r="BP414" s="57" cm="1">
        <f t="array" aca="1" ref="BP414" ca="1">SUM(IF($C414&gt;0,IF(AND(INDIRECT(ADDRESS($C414,44))=0,INDIRECT(ADDRESS($C414,38))&lt;&gt;"UL"),INDIRECT(ADDRESS($C414,COLUMN()-12)),0),0), IF($D414&gt;0,IF(AND(INDIRECT(ADDRESS($D414,44))=0,INDIRECT(ADDRESS($D414,38))&lt;&gt;"UL"),INDIRECT(ADDRESS($D414,COLUMN()-12)),0),0), IF($E414&gt;0,IF(AND(INDIRECT(ADDRESS($E414,44))=0,INDIRECT(ADDRESS($E414,38))&lt;&gt;"UL"),INDIRECT(ADDRESS($E414,COLUMN()-12)),0),0), IF($F414&gt;0,IF(AND(INDIRECT(ADDRESS($F414,44))=0,INDIRECT(ADDRESS($F414,38))&lt;&gt;"UL"),INDIRECT(ADDRESS($F414,COLUMN()-12)),0),0), IF($G414&gt;0,IF(AND(INDIRECT(ADDRESS($G414,44))=0,INDIRECT(ADDRESS($G414,38))&lt;&gt;"UL"),INDIRECT(ADDRESS($G414,COLUMN()-12)),0),0), IF($H414&gt;0,IF(AND(INDIRECT(ADDRESS($H414,44))=0,INDIRECT(ADDRESS($H414,38))&lt;&gt;"UL"),INDIRECT(ADDRESS($H414,COLUMN()-12)),0),0), IF($I414&gt;0,IF(AND(INDIRECT(ADDRESS($I414,44))=0,INDIRECT(ADDRESS($I414,38))&lt;&gt;"UL"),INDIRECT(ADDRESS($I414,COLUMN()-12)),0),0), IF($J414&gt;0,IF(AND(INDIRECT(ADDRESS($J414,44))=0,INDIRECT(ADDRESS($J414,38))&lt;&gt;"UL"),INDIRECT(ADDRESS($J414,COLUMN()-12)),0),0), IF($K414&gt;0,IF(AND(INDIRECT(ADDRESS($K414,44))=0,INDIRECT(ADDRESS($K414,38))&lt;&gt;"UL"),INDIRECT(ADDRESS($K414,COLUMN()-11)),0),0), IF($L414&gt;0,IF(AND(INDIRECT(ADDRESS($L414,44))=0,INDIRECT(ADDRESS($L414,38))&lt;&gt;"UL"),INDIRECT(ADDRESS($L414,COLUMN()-11)),0),0), IF($M414&gt;0,IF(AND(INDIRECT(ADDRESS($M414,44))=0,INDIRECT(ADDRESS($M414,38))&lt;&gt;"UL"),INDIRECT(ADDRESS($M414,COLUMN()-11)),0),0))</f>
        <v>0</v>
      </c>
      <c r="BQ414" s="57">
        <f t="shared" ca="1" si="293"/>
        <v>0</v>
      </c>
      <c r="BR414" s="161">
        <f t="shared" ca="1" si="294"/>
        <v>74.313134665457568</v>
      </c>
      <c r="BS414" s="59"/>
      <c r="BT414" s="56">
        <f t="shared" ca="1" si="295"/>
        <v>2.2022598242249041</v>
      </c>
      <c r="BU414" s="63">
        <f t="shared" ca="1" si="296"/>
        <v>9.5750427140213215E-2</v>
      </c>
      <c r="BV414" s="57" t="s">
        <v>34</v>
      </c>
      <c r="BW414" s="57" cm="1">
        <f t="array" aca="1" ref="BW414" ca="1">SUM(IF($C414&gt;0,IF(AND(INDIRECT(ADDRESS($C414,44))=0,INDIRECT(ADDRESS($C414,38))="UL",ISERROR(SEARCH("Rear",INDIRECT(ADDRESS($C414,33)))),ISERROR(SEARCH("Side",INDIRECT(ADDRESS($C414,33))))),INDIRECT(ADDRESS($C414,COLUMN())),0),0),IF($D414&gt;0,IF(AND(INDIRECT(ADDRESS($D414,44))=0,INDIRECT(ADDRESS($D414,38))="UL",ISERROR(SEARCH("Rear",INDIRECT(ADDRESS($D414,33)))),ISERROR(SEARCH("Side",INDIRECT(ADDRESS($D414,33))))),INDIRECT(ADDRESS($D414,COLUMN())),0),0),IF($E414&gt;0,IF(AND(INDIRECT(ADDRESS($E414,44))=0,INDIRECT(ADDRESS($E414,38))="UL",ISERROR(SEARCH("Rear",INDIRECT(ADDRESS($E414,33)))),ISERROR(SEARCH("Side",INDIRECT(ADDRESS($E414,33))))),INDIRECT(ADDRESS($E414,COLUMN())),0),0),IF($F414&gt;0,IF(AND(INDIRECT(ADDRESS($F414,44))=0,INDIRECT(ADDRESS($F414,38))="UL",ISERROR(SEARCH("Rear",INDIRECT(ADDRESS($F414,33)))),ISERROR(SEARCH("Side",INDIRECT(ADDRESS($F414,33))))),INDIRECT(ADDRESS($F414,COLUMN())),0),0),IF($G414&gt;0,IF(AND(INDIRECT(ADDRESS($G414,44))=0,INDIRECT(ADDRESS($G414,38))="UL",ISERROR(SEARCH("Rear",INDIRECT(ADDRESS($G414,33)))),ISERROR(SEARCH("Side",INDIRECT(ADDRESS($G414,33))))),INDIRECT(ADDRESS($G414,COLUMN())),0),0),IF($H414&gt;0,IF(AND(INDIRECT(ADDRESS($H414,44))=0,INDIRECT(ADDRESS($H414,38))="UL",ISERROR(SEARCH("Rear",INDIRECT(ADDRESS($H414,33)))),ISERROR(SEARCH("Side",INDIRECT(ADDRESS($H414,33))))),INDIRECT(ADDRESS($H414,COLUMN())),0),0),IF($I414&gt;0,IF(AND(INDIRECT(ADDRESS($I414,44))=0,INDIRECT(ADDRESS($I414,38))="UL",ISERROR(SEARCH("Rear",INDIRECT(ADDRESS($I414,33)))),ISERROR(SEARCH("Side",INDIRECT(ADDRESS($I414,33))))),INDIRECT(ADDRESS($I414,COLUMN())),0),0),IF($J414&gt;0,IF(AND(INDIRECT(ADDRESS($J414,44))=0,INDIRECT(ADDRESS($J414,38))="UL",ISERROR(SEARCH("Rear",INDIRECT(ADDRESS($J414,33)))),ISERROR(SEARCH("Side",INDIRECT(ADDRESS($J414,33))))),INDIRECT(ADDRESS($J414,COLUMN())),0),0),IF($K414&gt;0,IF(AND(INDIRECT(ADDRESS($K414,44))=0,INDIRECT(ADDRESS($K414,38))="UL",ISERROR(SEARCH("Rear",INDIRECT(ADDRESS($K414,33)))),ISERROR(SEARCH("Side",INDIRECT(ADDRESS($K414,33))))),INDIRECT(ADDRESS($K414,COLUMN())),0),0),IF($L414&gt;0,IF(AND(INDIRECT(ADDRESS($L414,44))=0,INDIRECT(ADDRESS($L414,38))="UL",ISERROR(SEARCH("Rear",INDIRECT(ADDRESS($L414,33)))),ISERROR(SEARCH("Side",INDIRECT(ADDRESS($L414,33))))),INDIRECT(ADDRESS($L414,COLUMN())),0),0),IF($M414&gt;0,IF(AND(INDIRECT(ADDRESS($M414,44))=0,INDIRECT(ADDRESS($M414,38))="UL",ISERROR(SEARCH("Rear",INDIRECT(ADDRESS($M414,33)))),ISERROR(SEARCH("Side",INDIRECT(ADDRESS($M414,33))))),INDIRECT(ADDRESS($M414,COLUMN())),0),0))</f>
        <v>0.22222222222222221</v>
      </c>
      <c r="BX414" s="57">
        <f t="shared" ca="1" si="297"/>
        <v>0.22222222222222221</v>
      </c>
      <c r="BY414" s="57" cm="1">
        <f t="array" aca="1" ref="BY414" ca="1">SUM(IF($C414&gt;0,IF(AND(INDIRECT(ADDRESS($C414,44))=0,INDIRECT(ADDRESS($C414,38))="UL"),INDIRECT(ADDRESS($C414,COLUMN())),0),0),IF($D414&gt;0,IF(AND(INDIRECT(ADDRESS($D414,44))=0,INDIRECT(ADDRESS($D414,38))="UL"),INDIRECT(ADDRESS($D414,COLUMN())),0),0),IF($E414&gt;0,IF(AND(INDIRECT(ADDRESS($E414,44))=0,INDIRECT(ADDRESS($E414,38))="UL"),INDIRECT(ADDRESS($E414,COLUMN())),0),0),IF($F414&gt;0,IF(AND(INDIRECT(ADDRESS($F414,44))=0,INDIRECT(ADDRESS($F414,38))="UL"),INDIRECT(ADDRESS($F414,COLUMN())),0),0),IF($G414&gt;0,IF(AND(INDIRECT(ADDRESS($G414,44))=0,INDIRECT(ADDRESS($G414,38))="UL"),INDIRECT(ADDRESS($G414,COLUMN())),0),0),IF($H414&gt;0,IF(AND(INDIRECT(ADDRESS($H414,44))=0,INDIRECT(ADDRESS($H414,38))="UL"),INDIRECT(ADDRESS($H414,COLUMN())),0),0),IF($I414&gt;0,IF(AND(INDIRECT(ADDRESS($I414,44))=0,INDIRECT(ADDRESS($I414,38))="UL"),INDIRECT(ADDRESS($I414,COLUMN())),0),0),IF($J414&gt;0,IF(AND(INDIRECT(ADDRESS($J414,44))=0,INDIRECT(ADDRESS($J414,38))="UL"),INDIRECT(ADDRESS($J414,COLUMN())),0),0),IF($K414&gt;0,IF(AND(INDIRECT(ADDRESS($K414,44))=0,INDIRECT(ADDRESS($K414,38))="UL"),INDIRECT(ADDRESS($K414,COLUMN())),0),0),IF($L414&gt;0,IF(AND(INDIRECT(ADDRESS($L414,44))=0,INDIRECT(ADDRESS($L414,38))="UL"),INDIRECT(ADDRESS($L414,COLUMN())),0),0),IF($M414&gt;0,IF(AND(INDIRECT(ADDRESS($M414,44))=0,INDIRECT(ADDRESS($M414,38))="UL"),INDIRECT(ADDRESS($M414,COLUMN())),0),0))</f>
        <v>7.407407407407407E-2</v>
      </c>
      <c r="BZ414" s="57" cm="1">
        <f t="array" aca="1" ref="BZ414" ca="1">SUM(IF($C414&gt;0,IF(AND(INDIRECT(ADDRESS($C414,44))=0,INDIRECT(ADDRESS($C414,38))="UL"),INDIRECT(ADDRESS($C414,COLUMN())),0),0),IF($D414&gt;0,IF(AND(INDIRECT(ADDRESS($D414,44))=0,INDIRECT(ADDRESS($D414,38))="UL"),INDIRECT(ADDRESS($D414,COLUMN())),0),0),IF($E414&gt;0,IF(AND(INDIRECT(ADDRESS($E414,44))=0,INDIRECT(ADDRESS($E414,38))="UL"),INDIRECT(ADDRESS($E414,COLUMN())),0),0),IF($F414&gt;0,IF(AND(INDIRECT(ADDRESS($F414,44))=0,INDIRECT(ADDRESS($F414,38))="UL"),INDIRECT(ADDRESS($F414,COLUMN())),0),0),IF($G414&gt;0,IF(AND(INDIRECT(ADDRESS($G414,44))=0,INDIRECT(ADDRESS($G414,38))="UL"),INDIRECT(ADDRESS($G414,COLUMN())),0),0),IF($H414&gt;0,IF(AND(INDIRECT(ADDRESS($H414,44))=0,INDIRECT(ADDRESS($H414,38))="UL"),INDIRECT(ADDRESS($H414,COLUMN())),0),0),IF($I414&gt;0,IF(AND(INDIRECT(ADDRESS($I414,44))=0,INDIRECT(ADDRESS($I414,38))="UL"),INDIRECT(ADDRESS($I414,COLUMN())),0),0),IF($J414&gt;0,IF(AND(INDIRECT(ADDRESS($J414,44))=0,INDIRECT(ADDRESS($J414,38))="UL"),INDIRECT(ADDRESS($J414,COLUMN())),0),0),IF($K414&gt;0,IF(AND(INDIRECT(ADDRESS($K414,44))=0,INDIRECT(ADDRESS($K414,38))="UL"),INDIRECT(ADDRESS($K414,COLUMN())),0),0),IF($L414&gt;0,IF(AND(INDIRECT(ADDRESS($L414,44))=0,INDIRECT(ADDRESS($L414,38))="UL"),INDIRECT(ADDRESS($L414,COLUMN())),0),0),IF($M414&gt;0,IF(AND(INDIRECT(ADDRESS($M414,44))=0,INDIRECT(ADDRESS($M414,38))="UL"),INDIRECT(ADDRESS($M414,COLUMN())),0),0))</f>
        <v>0.29629629629629628</v>
      </c>
      <c r="CA414" s="57">
        <f t="shared" ca="1" si="298"/>
        <v>0.29629629629629628</v>
      </c>
      <c r="CB414" s="57" cm="1">
        <f t="array" aca="1" ref="CB414" ca="1">SUM(IF($C414&gt;0,IF(AND(INDIRECT(ADDRESS($C414,44))=0,INDIRECT(ADDRESS($C414,38))&lt;&gt;"UL"),INDIRECT(ADDRESS($C414,COLUMN())),0),0),IF($D414&gt;0,IF(AND(INDIRECT(ADDRESS($D414,44))=0,INDIRECT(ADDRESS($D414,38))&lt;&gt;"UL"),INDIRECT(ADDRESS($D414,COLUMN())),0),0),IF($E414&gt;0,IF(AND(INDIRECT(ADDRESS($E414,44))=0,INDIRECT(ADDRESS($E414,38))&lt;&gt;"UL"),INDIRECT(ADDRESS($E414,COLUMN())),0),0),IF($F414&gt;0,IF(AND(INDIRECT(ADDRESS($F414,44))=0,INDIRECT(ADDRESS($F414,38))&lt;&gt;"UL"),INDIRECT(ADDRESS($F414,COLUMN())),0),0),IF($G414&gt;0,IF(AND(INDIRECT(ADDRESS($G414,44))=0,INDIRECT(ADDRESS($G414,38))&lt;&gt;"UL"),INDIRECT(ADDRESS($G414,COLUMN())),0),0),IF($H414&gt;0,IF(AND(INDIRECT(ADDRESS($H414,44))=0,INDIRECT(ADDRESS($H414,38))&lt;&gt;"UL"),INDIRECT(ADDRESS($H414,COLUMN())),0),0),IF($I414&gt;0,IF(AND(INDIRECT(ADDRESS($I414,44))=0,INDIRECT(ADDRESS($I414,38))&lt;&gt;"UL"),INDIRECT(ADDRESS($I414,COLUMN())),0),0),IF($J414&gt;0,IF(AND(INDIRECT(ADDRESS($J414,44))=0,INDIRECT(ADDRESS($J414,38))&lt;&gt;"UL"),INDIRECT(ADDRESS($J414,COLUMN())),0),0),IF($K414&gt;0,IF(AND(INDIRECT(ADDRESS($K414,44))=0,INDIRECT(ADDRESS($K414,38))&lt;&gt;"UL"),INDIRECT(ADDRESS($K414,COLUMN())),0),0),IF($L414&gt;0,IF(AND(INDIRECT(ADDRESS($L414,44))=0,INDIRECT(ADDRESS($L414,38))&lt;&gt;"UL"),INDIRECT(ADDRESS($L414,COLUMN())),0),0),IF($M414&gt;0,IF(AND(INDIRECT(ADDRESS($M414,44))=0,INDIRECT(ADDRESS($M414,38))&lt;&gt;"UL"),INDIRECT(ADDRESS($M414,COLUMN())),0),0))</f>
        <v>0</v>
      </c>
      <c r="CC414" s="57">
        <f t="shared" ca="1" si="299"/>
        <v>0</v>
      </c>
      <c r="CD414" s="57" cm="1">
        <f t="array" aca="1" ref="CD414" ca="1">SUM(IF($C414&gt;0,IF(AND(INDIRECT(ADDRESS($C414,44))=0,INDIRECT(ADDRESS($C414,38))&lt;&gt;"UL"),INDIRECT(ADDRESS($C414,COLUMN())),0),0),IF($D414&gt;0,IF(AND(INDIRECT(ADDRESS($D414,44))=0,INDIRECT(ADDRESS($D414,38))&lt;&gt;"UL"),INDIRECT(ADDRESS($D414,COLUMN())),0),0),IF($E414&gt;0,IF(AND(INDIRECT(ADDRESS($E414,44))=0,INDIRECT(ADDRESS($E414,38))&lt;&gt;"UL"),INDIRECT(ADDRESS($E414,COLUMN())),0),0),IF($F414&gt;0,IF(AND(INDIRECT(ADDRESS($F414,44))=0,INDIRECT(ADDRESS($F414,38))&lt;&gt;"UL"),INDIRECT(ADDRESS($F414,COLUMN())),0),0),IF($G414&gt;0,IF(AND(INDIRECT(ADDRESS($G414,44))=0,INDIRECT(ADDRESS($G414,38))&lt;&gt;"UL"),INDIRECT(ADDRESS($G414,COLUMN())),0),0),IF($H414&gt;0,IF(AND(INDIRECT(ADDRESS($H414,44))=0,INDIRECT(ADDRESS($H414,38))&lt;&gt;"UL"),INDIRECT(ADDRESS($H414,COLUMN())),0),0),IF($I414&gt;0,IF(AND(INDIRECT(ADDRESS($I414,44))=0,INDIRECT(ADDRESS($I414,38))&lt;&gt;"UL"),INDIRECT(ADDRESS($I414,COLUMN())),0),0),IF($J414&gt;0,IF(AND(INDIRECT(ADDRESS($J414,44))=0,INDIRECT(ADDRESS($J414,38))&lt;&gt;"UL"),INDIRECT(ADDRESS($J414,COLUMN())),0),0),IF($K414&gt;0,IF(AND(INDIRECT(ADDRESS($K414,44))=0,INDIRECT(ADDRESS($K414,38))&lt;&gt;"UL"),INDIRECT(ADDRESS($K414,COLUMN())),0),0),IF($L414&gt;0,IF(AND(INDIRECT(ADDRESS($L414,44))=0,INDIRECT(ADDRESS($L414,38))&lt;&gt;"UL"),INDIRECT(ADDRESS($L414,COLUMN())),0),0),IF($M414&gt;0,IF(AND(INDIRECT(ADDRESS($M414,44))=0,INDIRECT(ADDRESS($M414,38))&lt;&gt;"UL"),INDIRECT(ADDRESS($M414,COLUMN())),0),0))</f>
        <v>0</v>
      </c>
      <c r="CE414" s="57" cm="1">
        <f t="array" aca="1" ref="CE414" ca="1">SUM(IF($C414&gt;0,IF(AND(INDIRECT(ADDRESS($C414,44))=0,INDIRECT(ADDRESS($C414,38))&lt;&gt;"UL"),INDIRECT(ADDRESS($C414,COLUMN())),0),0),IF($D414&gt;0,IF(AND(INDIRECT(ADDRESS($D414,44))=0,INDIRECT(ADDRESS($D414,38))&lt;&gt;"UL"),INDIRECT(ADDRESS($D414,COLUMN())),0),0),IF($E414&gt;0,IF(AND(INDIRECT(ADDRESS($E414,44))=0,INDIRECT(ADDRESS($E414,38))&lt;&gt;"UL"),INDIRECT(ADDRESS($E414,COLUMN())),0),0),IF($F414&gt;0,IF(AND(INDIRECT(ADDRESS($F414,44))=0,INDIRECT(ADDRESS($F414,38))&lt;&gt;"UL"),INDIRECT(ADDRESS($F414,COLUMN())),0),0),IF($G414&gt;0,IF(AND(INDIRECT(ADDRESS($G414,44))=0,INDIRECT(ADDRESS($G414,38))&lt;&gt;"UL"),INDIRECT(ADDRESS($G414,COLUMN())),0),0),IF($H414&gt;0,IF(AND(INDIRECT(ADDRESS($H414,44))=0,INDIRECT(ADDRESS($H414,38))&lt;&gt;"UL"),INDIRECT(ADDRESS($H414,COLUMN())),0),0),IF($I414&gt;0,IF(AND(INDIRECT(ADDRESS($I414,44))=0,INDIRECT(ADDRESS($I414,38))&lt;&gt;"UL"),INDIRECT(ADDRESS($I414,COLUMN())),0),0),IF($J414&gt;0,IF(AND(INDIRECT(ADDRESS($J414,44))=0,INDIRECT(ADDRESS($J414,38))&lt;&gt;"UL"),INDIRECT(ADDRESS($J414,COLUMN())),0),0),IF($K414&gt;0,IF(AND(INDIRECT(ADDRESS($K414,44))=0,INDIRECT(ADDRESS($K414,38))&lt;&gt;"UL"),INDIRECT(ADDRESS($K414,COLUMN())),0),0),IF($L414&gt;0,IF(AND(INDIRECT(ADDRESS($L414,44))=0,INDIRECT(ADDRESS($L414,38))&lt;&gt;"UL"),INDIRECT(ADDRESS($L414,COLUMN())),0),0),IF($M414&gt;0,IF(AND(INDIRECT(ADDRESS($M414,44))=0,INDIRECT(ADDRESS($M414,38))&lt;&gt;"UL"),INDIRECT(ADDRESS($M414,COLUMN())),0),0))</f>
        <v>0</v>
      </c>
      <c r="CF414" s="57">
        <f t="shared" ca="1" si="300"/>
        <v>0</v>
      </c>
      <c r="CG414" s="57">
        <f t="shared" ca="1" si="301"/>
        <v>0.52941837139726777</v>
      </c>
      <c r="CH414" s="57">
        <f t="shared" ca="1" si="302"/>
        <v>2.3018190060750773E-2</v>
      </c>
      <c r="CI414" s="19">
        <f t="shared" ca="1" si="303"/>
        <v>21.679343119002628</v>
      </c>
      <c r="CJ414" s="19"/>
      <c r="CK414" s="57" cm="1">
        <f t="array" aca="1" ref="CK414" ca="1">IF(AU414="S", SUM(IF($C414&gt;0,IF(INDIRECT(ADDRESS($C414,43))&lt;&gt;1,INDIRECT(ADDRESS($C414,48)),0),0), IF($D414&gt;0,IF(INDIRECT(ADDRESS($D414,43))&lt;&gt;1,INDIRECT(ADDRESS($D414,48)),0),0), IF($E414&gt;0,IF(INDIRECT(ADDRESS($E414,43))&lt;&gt;1,INDIRECT(ADDRESS($E414,48)),0),0), IF($F414&gt;0,IF(INDIRECT(ADDRESS($F414,43))&lt;&gt;1,INDIRECT(ADDRESS($F414,48)),0),0), IF($G414&gt;0,IF(INDIRECT(ADDRESS($G414,43))&lt;&gt;1,INDIRECT(ADDRESS($G414,48)),0),0), IF($H414&gt;0,IF(INDIRECT(ADDRESS($H414,43))&lt;&gt;1,INDIRECT(ADDRESS($H414,48)),0),0), IF($I414&gt;0,IF(INDIRECT(ADDRESS($I414,43))&lt;&gt;1,INDIRECT(ADDRESS($I414,48)),0),0), IF($J414&gt;0,IF(INDIRECT(ADDRESS($J414,43))&lt;&gt;1,INDIRECT(ADDRESS($J414,48)),0),0), IF($K414&gt;0,IF(INDIRECT(ADDRESS($K414,43))&lt;&gt;1,INDIRECT(ADDRESS($K414,48)),0),0), IF($L414&gt;0,IF(INDIRECT(ADDRESS($L414,43))&lt;&gt;1,INDIRECT(ADDRESS($L414,48)),0),0), IF($M414&gt;0,IF(INDIRECT(ADDRESS($M414,43))&lt;&gt;1,INDIRECT(ADDRESS($M414,48)),0),0)), IF(AU414="L",SUM(IF($C414&gt;0,IF(INDIRECT(ADDRESS($C414,43))&lt;&gt;1,INDIRECT(ADDRESS($C414,50)),0),0), IF($D414&gt;0,IF(INDIRECT(ADDRESS($D414,43))&lt;&gt;1,INDIRECT(ADDRESS($D414,50)),0),0), IF($E414&gt;0,IF(INDIRECT(ADDRESS($E414,43))&lt;&gt;1,INDIRECT(ADDRESS($E414,50)),0),0), IF($F414&gt;0,IF(INDIRECT(ADDRESS($F414,43))&lt;&gt;1,INDIRECT(ADDRESS($F414,50)),0),0), IF($G414&gt;0,IF(INDIRECT(ADDRESS($G414,43))&lt;&gt;1,INDIRECT(ADDRESS($G414,50)),0),0), IF($G414&gt;0,IF(INDIRECT(ADDRESS($G414,43))&lt;&gt;1,INDIRECT(ADDRESS($G414,50)),0),0), IF($H414&gt;0,IF(INDIRECT(ADDRESS($H414,43))&lt;&gt;1,INDIRECT(ADDRESS($H414,50)),0),0), IF($I414&gt;0,IF(INDIRECT(ADDRESS($I414,43))&lt;&gt;1,INDIRECT(ADDRESS($I414,50)),0),0), IF($J414&gt;0,IF(INDIRECT(ADDRESS($J414,43))&lt;&gt;1,INDIRECT(ADDRESS($J414,50)),0),0), IF($K414&gt;0,IF(INDIRECT(ADDRESS($K414,43))&lt;&gt;1,INDIRECT(ADDRESS($K414,50)),0),0), IF($L414&gt;0,IF(INDIRECT(ADDRESS($L414,43))&lt;&gt;1,INDIRECT(ADDRESS($L414,50)),0),0), IF($M414&gt;0,IF(INDIRECT(ADDRESS($M414,43))&lt;&gt;1,INDIRECT(ADDRESS($M414,50)),0),0)), SUM(IF($C414&gt;0,IF(INDIRECT(ADDRESS($C414,43))&lt;&gt;1,INDIRECT(ADDRESS($C414,49)),0),0), IF($D414&gt;0,IF(INDIRECT(ADDRESS($D414,43))&lt;&gt;1,INDIRECT(ADDRESS($D414,49)),0),0), IF($E414&gt;0,IF(INDIRECT(ADDRESS($E414,43))&lt;&gt;1,INDIRECT(ADDRESS($E414,49)),0),0), IF($F414&gt;0,IF(INDIRECT(ADDRESS($F414,43))&lt;&gt;1,INDIRECT(ADDRESS($F414,49)),0),0), IF($G414&gt;0,IF(INDIRECT(ADDRESS($G414,43))&lt;&gt;1,INDIRECT(ADDRESS($G414,49)),0),0), IF($G414&gt;0,IF(INDIRECT(ADDRESS($G414,43))&lt;&gt;1,INDIRECT(ADDRESS($G414,49)),0),0), IF($H414&gt;0,IF(INDIRECT(ADDRESS($H414,43))&lt;&gt;1,INDIRECT(ADDRESS($H414,49)),0),0), IF($I414&gt;0,IF(INDIRECT(ADDRESS($I414,43))&lt;&gt;1,INDIRECT(ADDRESS($I414,49)),0),0), IF($J414&gt;0,IF(INDIRECT(ADDRESS($J414,43))&lt;&gt;1,INDIRECT(ADDRESS($J414,49)),0),0), IF($K414&gt;0,IF(INDIRECT(ADDRESS($K414,43))&lt;&gt;1,INDIRECT(ADDRESS($K414,49)),0),0), IF($L414&gt;0,IF(INDIRECT(ADDRESS($L414,43))&lt;&gt;1,INDIRECT(ADDRESS($L414,49)),0),0), IF($M414&gt;0,IF(INDIRECT(ADDRESS($M414,43))&lt;&gt;1,INDIRECT(ADDRESS($M414,49)),0),0))))</f>
        <v>1.4444444444444442</v>
      </c>
      <c r="CL414" s="57" cm="1">
        <f t="array" aca="1" ref="CL414" ca="1">SUM(IF($C414&gt;0,IF(INDIRECT(ADDRESS($C414,44))=1,INDIRECT(ADDRESS($C414,90)),0),0), IF($D414&gt;0,IF(INDIRECT(ADDRESS($D414,44))=1,INDIRECT(ADDRESS($D414,90)),0),0), IF($E414&gt;0,IF(INDIRECT(ADDRESS($E414,44))=1,INDIRECT(ADDRESS($E414,90)),0),0), IF($F414&gt;0,IF(INDIRECT(ADDRESS($F414,44))=1,INDIRECT(ADDRESS($F414,90)),0),0), IF($G414&gt;0,IF(INDIRECT(ADDRESS($G414,44))=1,INDIRECT(ADDRESS($G414,90)),0),0), IF($H414&gt;0,IF(INDIRECT(ADDRESS($H414,44))=1,INDIRECT(ADDRESS($H414,90)),0),0), IF($I414&gt;0,IF(INDIRECT(ADDRESS($I414,44))=1,INDIRECT(ADDRESS($I414,90)),0),0), IF($J414&gt;0,IF(INDIRECT(ADDRESS($J414,44))=1,INDIRECT(ADDRESS($J414,90)),0),0), IF($K414&gt;0,IF(INDIRECT(ADDRESS($K414,44))=1,INDIRECT(ADDRESS($K414,90)),0),0), IF($L414&gt;0,IF(INDIRECT(ADDRESS($L414,44))=1,INDIRECT(ADDRESS($L414,90)),0),0), IF($M414&gt;0,IF(INDIRECT(ADDRESS($M414,44))=1,INDIRECT(ADDRESS($M414,90)),0),0))</f>
        <v>0</v>
      </c>
      <c r="CM414" s="56">
        <f t="shared" ca="1" si="304"/>
        <v>0.704898934798038</v>
      </c>
      <c r="CN414" s="59"/>
      <c r="CO414" s="202"/>
    </row>
    <row r="415" spans="1:93" x14ac:dyDescent="0.25">
      <c r="A415" s="219" t="s">
        <v>586</v>
      </c>
      <c r="B415" s="220">
        <v>373</v>
      </c>
      <c r="C415" s="220">
        <v>384</v>
      </c>
      <c r="D415" s="220">
        <v>388</v>
      </c>
      <c r="E415" s="220"/>
      <c r="F415" s="220"/>
      <c r="G415" s="220"/>
      <c r="H415" s="220"/>
      <c r="I415" s="220"/>
      <c r="J415" s="220"/>
      <c r="K415" s="220"/>
      <c r="L415" s="220"/>
      <c r="M415" s="220"/>
      <c r="N415" s="67">
        <f t="shared" ca="1" si="284"/>
        <v>23</v>
      </c>
      <c r="O415" s="67" t="str" cm="1">
        <f t="array" aca="1" ref="O415" ca="1">INDIRECT(ADDRESS($B415,COLUMN()))</f>
        <v>Fighter</v>
      </c>
      <c r="P415" s="67" cm="1">
        <f t="array" aca="1" ref="P415" ca="1">INDIRECT(ADDRESS($B415,COLUMN()))</f>
        <v>2</v>
      </c>
      <c r="Q415" s="67" cm="1">
        <f t="array" aca="1" ref="Q415" ca="1">INDIRECT(ADDRESS($B415,COLUMN()))</f>
        <v>0</v>
      </c>
      <c r="R415" s="67" cm="1">
        <f t="array" aca="1" ref="R415" ca="1">INDIRECT(ADDRESS($B415,COLUMN()))</f>
        <v>0</v>
      </c>
      <c r="S415" s="67" cm="1">
        <f t="array" aca="1" ref="S415" ca="1">INDIRECT(ADDRESS($B415,COLUMN()))</f>
        <v>3</v>
      </c>
      <c r="T415" s="67" t="str" cm="1">
        <f t="array" aca="1" ref="T415" ca="1">INDIRECT(ADDRESS($B415,COLUMN()))</f>
        <v>1-8</v>
      </c>
      <c r="U415" s="67" cm="1">
        <f t="array" aca="1" ref="U415" ca="1">INDIRECT(ADDRESS($B415,COLUMN()))</f>
        <v>8</v>
      </c>
      <c r="V415" s="67" cm="1">
        <f t="array" aca="1" ref="V415" ca="1">INDIRECT(ADDRESS($B415,COLUMN()))</f>
        <v>0</v>
      </c>
      <c r="W415" s="67" cm="1">
        <f t="array" aca="1" ref="W415" ca="1">INDIRECT(ADDRESS($B415,COLUMN()))</f>
        <v>2</v>
      </c>
      <c r="X415" s="67" cm="1">
        <f t="array" aca="1" ref="X415" ca="1">INDIRECT(ADDRESS($B415,COLUMN()))</f>
        <v>9</v>
      </c>
      <c r="Y415" s="67" cm="1">
        <f t="array" aca="1" ref="Y415" ca="1">INDIRECT(ADDRESS($B415,COLUMN()))</f>
        <v>1</v>
      </c>
      <c r="Z415" s="67" cm="1">
        <f t="array" aca="1" ref="Z415" ca="1">INDIRECT(ADDRESS($B415,COLUMN()))</f>
        <v>5</v>
      </c>
      <c r="AA415" s="67" t="str" cm="1">
        <f t="array" aca="1" ref="AA415" ca="1">INDIRECT(ADDRESS($B415,COLUMN()))</f>
        <v>Jink</v>
      </c>
      <c r="AB415" s="56">
        <f t="shared" ca="1" si="285"/>
        <v>1.0329206114928022</v>
      </c>
      <c r="AC415" s="56">
        <f t="shared" ca="1" si="286"/>
        <v>1.3850691437140568</v>
      </c>
      <c r="AD415" s="56">
        <f t="shared" ca="1" si="287"/>
        <v>2.4088159021114031</v>
      </c>
      <c r="AF415" s="52"/>
      <c r="AG415" s="52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57"/>
      <c r="AT415" s="52"/>
      <c r="AU415" s="54" t="s">
        <v>33</v>
      </c>
      <c r="AV415" s="57" cm="1">
        <f t="array" aca="1" ref="AV415" ca="1">SUM(IF($C415&gt;0,IF(AND(INDIRECT(ADDRESS($C415,44))=0,INDIRECT(ADDRESS($C415,38))="UL",ISERROR(SEARCH("Rear",INDIRECT(ADDRESS($C415,33)))),ISERROR(SEARCH("Side",INDIRECT(ADDRESS($C415,33))))),INDIRECT(ADDRESS($C415,COLUMN())),0),0),IF($D415&gt;0,IF(AND(INDIRECT(ADDRESS($D415,44))=0,INDIRECT(ADDRESS($D415,38))="UL",ISERROR(SEARCH("Rear",INDIRECT(ADDRESS($D415,33)))),ISERROR(SEARCH("Side",INDIRECT(ADDRESS($D415,33))))),INDIRECT(ADDRESS($D415,COLUMN())),0),0),IF($E415&gt;0,IF(AND(INDIRECT(ADDRESS($E415,44))=0,INDIRECT(ADDRESS($E415,38))="UL",ISERROR(SEARCH("Rear",INDIRECT(ADDRESS($E415,33)))),ISERROR(SEARCH("Side",INDIRECT(ADDRESS($E415,33))))),INDIRECT(ADDRESS($E415,COLUMN())),0),0),IF($F415&gt;0,IF(AND(INDIRECT(ADDRESS($F415,44))=0,INDIRECT(ADDRESS($F415,38))="UL",ISERROR(SEARCH("Rear",INDIRECT(ADDRESS($F415,33)))),ISERROR(SEARCH("Side",INDIRECT(ADDRESS($F415,33))))),INDIRECT(ADDRESS($F415,COLUMN())),0),0),IF($G415&gt;0,IF(AND(INDIRECT(ADDRESS($G415,44))=0,INDIRECT(ADDRESS($G415,38))="UL",ISERROR(SEARCH("Rear",INDIRECT(ADDRESS($G415,33)))),ISERROR(SEARCH("Side",INDIRECT(ADDRESS($G415,33))))),INDIRECT(ADDRESS($G415,COLUMN())),0),0),IF($H415&gt;0,IF(AND(INDIRECT(ADDRESS($H415,44))=0,INDIRECT(ADDRESS($H415,38))="UL",ISERROR(SEARCH("Rear",INDIRECT(ADDRESS($H415,33)))),ISERROR(SEARCH("Side",INDIRECT(ADDRESS($H415,33))))),INDIRECT(ADDRESS($H415,COLUMN())),0),0),IF($I415&gt;0,IF(AND(INDIRECT(ADDRESS($I415,44))=0,INDIRECT(ADDRESS($I415,38))="UL",ISERROR(SEARCH("Rear",INDIRECT(ADDRESS($I415,33)))),ISERROR(SEARCH("Side",INDIRECT(ADDRESS($I415,33))))),INDIRECT(ADDRESS($I415,COLUMN())),0),0),IF($J415&gt;0,IF(AND(INDIRECT(ADDRESS($J415,44))=0,INDIRECT(ADDRESS($J415,38))="UL",ISERROR(SEARCH("Rear",INDIRECT(ADDRESS($J415,33)))),ISERROR(SEARCH("Side",INDIRECT(ADDRESS($J415,33))))),INDIRECT(ADDRESS($J415,COLUMN())),0),0),IF($K415&gt;0,IF(AND(INDIRECT(ADDRESS($K415,44))=0,INDIRECT(ADDRESS($K415,38))="UL",ISERROR(SEARCH("Rear",INDIRECT(ADDRESS($K415,33)))),ISERROR(SEARCH("Side",INDIRECT(ADDRESS($K415,33))))),INDIRECT(ADDRESS($K415,COLUMN())),0),0),IF($L415&gt;0,IF(AND(INDIRECT(ADDRESS($L415,44))=0,INDIRECT(ADDRESS($L415,38))="UL",ISERROR(SEARCH("Rear",INDIRECT(ADDRESS($L415,33)))),ISERROR(SEARCH("Side",INDIRECT(ADDRESS($L415,33))))),INDIRECT(ADDRESS($L415,COLUMN())),0),0),IF($M415&gt;0,IF(AND(INDIRECT(ADDRESS($M415,44))=0,INDIRECT(ADDRESS($M415,38))="UL",ISERROR(SEARCH("Rear",INDIRECT(ADDRESS($M415,33)))),ISERROR(SEARCH("Side",INDIRECT(ADDRESS($M415,33))))),INDIRECT(ADDRESS($M415,COLUMN())),0),0))</f>
        <v>1.5555555555555554</v>
      </c>
      <c r="AW415" s="57" cm="1">
        <f t="array" aca="1" ref="AW415" ca="1">SUM(IF($C415&gt;0,IF(AND(INDIRECT(ADDRESS($C415,44))=0,INDIRECT(ADDRESS($C415,38))="UL",ISERROR(SEARCH("Rear",INDIRECT(ADDRESS($C415,33)))),ISERROR(SEARCH("Side",INDIRECT(ADDRESS($C415,33))))),INDIRECT(ADDRESS($C415,COLUMN())),0),0),IF($D415&gt;0,IF(AND(INDIRECT(ADDRESS($D415,44))=0,INDIRECT(ADDRESS($D415,38))="UL",ISERROR(SEARCH("Rear",INDIRECT(ADDRESS($D415,33)))),ISERROR(SEARCH("Side",INDIRECT(ADDRESS($D415,33))))),INDIRECT(ADDRESS($D415,COLUMN())),0),0),IF($E415&gt;0,IF(AND(INDIRECT(ADDRESS($E415,44))=0,INDIRECT(ADDRESS($E415,38))="UL",ISERROR(SEARCH("Rear",INDIRECT(ADDRESS($E415,33)))),ISERROR(SEARCH("Side",INDIRECT(ADDRESS($E415,33))))),INDIRECT(ADDRESS($E415,COLUMN())),0),0),IF($F415&gt;0,IF(AND(INDIRECT(ADDRESS($F415,44))=0,INDIRECT(ADDRESS($F415,38))="UL",ISERROR(SEARCH("Rear",INDIRECT(ADDRESS($F415,33)))),ISERROR(SEARCH("Side",INDIRECT(ADDRESS($F415,33))))),INDIRECT(ADDRESS($F415,COLUMN())),0),0),IF($G415&gt;0,IF(AND(INDIRECT(ADDRESS($G415,44))=0,INDIRECT(ADDRESS($G415,38))="UL",ISERROR(SEARCH("Rear",INDIRECT(ADDRESS($G415,33)))),ISERROR(SEARCH("Side",INDIRECT(ADDRESS($G415,33))))),INDIRECT(ADDRESS($G415,COLUMN())),0),0),IF($H415&gt;0,IF(AND(INDIRECT(ADDRESS($H415,44))=0,INDIRECT(ADDRESS($H415,38))="UL",ISERROR(SEARCH("Rear",INDIRECT(ADDRESS($H415,33)))),ISERROR(SEARCH("Side",INDIRECT(ADDRESS($H415,33))))),INDIRECT(ADDRESS($H415,COLUMN())),0),0),IF($I415&gt;0,IF(AND(INDIRECT(ADDRESS($I415,44))=0,INDIRECT(ADDRESS($I415,38))="UL",ISERROR(SEARCH("Rear",INDIRECT(ADDRESS($I415,33)))),ISERROR(SEARCH("Side",INDIRECT(ADDRESS($I415,33))))),INDIRECT(ADDRESS($I415,COLUMN())),0),0),IF($J415&gt;0,IF(AND(INDIRECT(ADDRESS($J415,44))=0,INDIRECT(ADDRESS($J415,38))="UL",ISERROR(SEARCH("Rear",INDIRECT(ADDRESS($J415,33)))),ISERROR(SEARCH("Side",INDIRECT(ADDRESS($J415,33))))),INDIRECT(ADDRESS($J415,COLUMN())),0),0),IF($K415&gt;0,IF(AND(INDIRECT(ADDRESS($K415,44))=0,INDIRECT(ADDRESS($K415,38))="UL",ISERROR(SEARCH("Rear",INDIRECT(ADDRESS($K415,33)))),ISERROR(SEARCH("Side",INDIRECT(ADDRESS($K415,33))))),INDIRECT(ADDRESS($K415,COLUMN())),0),0),IF($L415&gt;0,IF(AND(INDIRECT(ADDRESS($L415,44))=0,INDIRECT(ADDRESS($L415,38))="UL",ISERROR(SEARCH("Rear",INDIRECT(ADDRESS($L415,33)))),ISERROR(SEARCH("Side",INDIRECT(ADDRESS($L415,33))))),INDIRECT(ADDRESS($L415,COLUMN())),0),0),IF($M415&gt;0,IF(AND(INDIRECT(ADDRESS($M415,44))=0,INDIRECT(ADDRESS($M415,38))="UL",ISERROR(SEARCH("Rear",INDIRECT(ADDRESS($M415,33)))),ISERROR(SEARCH("Side",INDIRECT(ADDRESS($M415,33))))),INDIRECT(ADDRESS($M415,COLUMN())),0),0))</f>
        <v>0.88888888888888884</v>
      </c>
      <c r="AX415" s="57" cm="1">
        <f t="array" aca="1" ref="AX415" ca="1">SUM(IF($C415&gt;0,IF(AND(INDIRECT(ADDRESS($C415,44))=0,INDIRECT(ADDRESS($C415,38))="UL",ISERROR(SEARCH("Rear",INDIRECT(ADDRESS($C415,33)))),ISERROR(SEARCH("Side",INDIRECT(ADDRESS($C415,33))))),INDIRECT(ADDRESS($C415,COLUMN())),0),0),IF($D415&gt;0,IF(AND(INDIRECT(ADDRESS($D415,44))=0,INDIRECT(ADDRESS($D415,38))="UL",ISERROR(SEARCH("Rear",INDIRECT(ADDRESS($D415,33)))),ISERROR(SEARCH("Side",INDIRECT(ADDRESS($D415,33))))),INDIRECT(ADDRESS($D415,COLUMN())),0),0),IF($E415&gt;0,IF(AND(INDIRECT(ADDRESS($E415,44))=0,INDIRECT(ADDRESS($E415,38))="UL",ISERROR(SEARCH("Rear",INDIRECT(ADDRESS($E415,33)))),ISERROR(SEARCH("Side",INDIRECT(ADDRESS($E415,33))))),INDIRECT(ADDRESS($E415,COLUMN())),0),0),IF($F415&gt;0,IF(AND(INDIRECT(ADDRESS($F415,44))=0,INDIRECT(ADDRESS($F415,38))="UL",ISERROR(SEARCH("Rear",INDIRECT(ADDRESS($F415,33)))),ISERROR(SEARCH("Side",INDIRECT(ADDRESS($F415,33))))),INDIRECT(ADDRESS($F415,COLUMN())),0),0),IF($G415&gt;0,IF(AND(INDIRECT(ADDRESS($G415,44))=0,INDIRECT(ADDRESS($G415,38))="UL",ISERROR(SEARCH("Rear",INDIRECT(ADDRESS($G415,33)))),ISERROR(SEARCH("Side",INDIRECT(ADDRESS($G415,33))))),INDIRECT(ADDRESS($G415,COLUMN())),0),0),IF($H415&gt;0,IF(AND(INDIRECT(ADDRESS($H415,44))=0,INDIRECT(ADDRESS($H415,38))="UL",ISERROR(SEARCH("Rear",INDIRECT(ADDRESS($H415,33)))),ISERROR(SEARCH("Side",INDIRECT(ADDRESS($H415,33))))),INDIRECT(ADDRESS($H415,COLUMN())),0),0),IF($I415&gt;0,IF(AND(INDIRECT(ADDRESS($I415,44))=0,INDIRECT(ADDRESS($I415,38))="UL",ISERROR(SEARCH("Rear",INDIRECT(ADDRESS($I415,33)))),ISERROR(SEARCH("Side",INDIRECT(ADDRESS($I415,33))))),INDIRECT(ADDRESS($I415,COLUMN())),0),0),IF($J415&gt;0,IF(AND(INDIRECT(ADDRESS($J415,44))=0,INDIRECT(ADDRESS($J415,38))="UL",ISERROR(SEARCH("Rear",INDIRECT(ADDRESS($J415,33)))),ISERROR(SEARCH("Side",INDIRECT(ADDRESS($J415,33))))),INDIRECT(ADDRESS($J415,COLUMN())),0),0),IF($K415&gt;0,IF(AND(INDIRECT(ADDRESS($K415,44))=0,INDIRECT(ADDRESS($K415,38))="UL",ISERROR(SEARCH("Rear",INDIRECT(ADDRESS($K415,33)))),ISERROR(SEARCH("Side",INDIRECT(ADDRESS($K415,33))))),INDIRECT(ADDRESS($K415,COLUMN())),0),0),IF($L415&gt;0,IF(AND(INDIRECT(ADDRESS($L415,44))=0,INDIRECT(ADDRESS($L415,38))="UL",ISERROR(SEARCH("Rear",INDIRECT(ADDRESS($L415,33)))),ISERROR(SEARCH("Side",INDIRECT(ADDRESS($L415,33))))),INDIRECT(ADDRESS($L415,COLUMN())),0),0),IF($M415&gt;0,IF(AND(INDIRECT(ADDRESS($M415,44))=0,INDIRECT(ADDRESS($M415,38))="UL",ISERROR(SEARCH("Rear",INDIRECT(ADDRESS($M415,33)))),ISERROR(SEARCH("Side",INDIRECT(ADDRESS($M415,33))))),INDIRECT(ADDRESS($M415,COLUMN())),0),0))</f>
        <v>0</v>
      </c>
      <c r="AY415" s="58">
        <f t="shared" ca="1" si="288"/>
        <v>1.5555555555555554</v>
      </c>
      <c r="AZ415" s="58">
        <f t="shared" ca="1" si="289"/>
        <v>0.81481481481481477</v>
      </c>
      <c r="BA415" s="58" cm="1">
        <f t="array" aca="1" ref="BA415" ca="1">SUM(IF($C415&gt;0,IF(AND(INDIRECT(ADDRESS($C415,44))=0,INDIRECT(ADDRESS($C415,38))="UL"),INDIRECT(ADDRESS($C415,COLUMN())),0),0),IF($D415&gt;0,IF(AND(INDIRECT(ADDRESS($D415,44))=0,INDIRECT(ADDRESS($D415,38))="UL"),INDIRECT(ADDRESS($D415,COLUMN())),0),0),IF($E415&gt;0,IF(AND(INDIRECT(ADDRESS($E415,44))=0,INDIRECT(ADDRESS($E415,38))="UL"),INDIRECT(ADDRESS($E415,COLUMN())),0),0),IF($F415&gt;0,IF(AND(INDIRECT(ADDRESS($F415,44))=0,INDIRECT(ADDRESS($F415,38))="UL"),INDIRECT(ADDRESS($F415,COLUMN())),0),0),IF($G415&gt;0,IF(AND(INDIRECT(ADDRESS($G415,44))=0,INDIRECT(ADDRESS($G415,38))="UL"),INDIRECT(ADDRESS($G415,COLUMN())),0),0),IF($H415&gt;0,IF(AND(INDIRECT(ADDRESS($H415,44))=0,INDIRECT(ADDRESS($H415,38))="UL"),INDIRECT(ADDRESS($H415,COLUMN())),0),0),IF($I415&gt;0,IF(AND(INDIRECT(ADDRESS($I415,44))=0,INDIRECT(ADDRESS($I415,38))="UL"),INDIRECT(ADDRESS($I415,COLUMN())),0),0),IF($J415&gt;0,IF(AND(INDIRECT(ADDRESS($J415,44))=0,INDIRECT(ADDRESS($J415,38))="UL"),INDIRECT(ADDRESS($J415,COLUMN())),0),0),IF($K415&gt;0,IF(AND(INDIRECT(ADDRESS($K415,44))=0,INDIRECT(ADDRESS($K415,38))="UL"),INDIRECT(ADDRESS($K415,COLUMN())),0),0),IF($L415&gt;0,IF(AND(INDIRECT(ADDRESS($L415,44))=0,INDIRECT(ADDRESS($L415,38))="UL"),INDIRECT(ADDRESS($L415,COLUMN())),0),0),IF($M415&gt;0,IF(AND(INDIRECT(ADDRESS($M415,44))=0,INDIRECT(ADDRESS($M415,38))="UL"),INDIRECT(ADDRESS($M415,COLUMN())),0),0))</f>
        <v>0.23703703703703702</v>
      </c>
      <c r="BB415" s="58" cm="1">
        <f t="array" aca="1" ref="BB415" ca="1">SUM(IF($C415&gt;0,IF(AND(INDIRECT(ADDRESS($C415,44))=0,INDIRECT(ADDRESS($C415,38))="UL"),INDIRECT(ADDRESS($C415,COLUMN())),0),0),IF($D415&gt;0,IF(AND(INDIRECT(ADDRESS($D415,44))=0,INDIRECT(ADDRESS($D415,38))="UL"),INDIRECT(ADDRESS($D415,COLUMN())),0),0),IF($E415&gt;0,IF(AND(INDIRECT(ADDRESS($E415,44))=0,INDIRECT(ADDRESS($E415,38))="UL"),INDIRECT(ADDRESS($E415,COLUMN())),0),0),IF($F415&gt;0,IF(AND(INDIRECT(ADDRESS($F415,44))=0,INDIRECT(ADDRESS($F415,38))="UL"),INDIRECT(ADDRESS($F415,COLUMN())),0),0),IF($G415&gt;0,IF(AND(INDIRECT(ADDRESS($G415,44))=0,INDIRECT(ADDRESS($G415,38))="UL"),INDIRECT(ADDRESS($G415,COLUMN())),0),0),IF($H415&gt;0,IF(AND(INDIRECT(ADDRESS($H415,44))=0,INDIRECT(ADDRESS($H415,38))="UL"),INDIRECT(ADDRESS($H415,COLUMN())),0),0),IF($I415&gt;0,IF(AND(INDIRECT(ADDRESS($I415,44))=0,INDIRECT(ADDRESS($I415,38))="UL"),INDIRECT(ADDRESS($I415,COLUMN())),0),0),IF($J415&gt;0,IF(AND(INDIRECT(ADDRESS($J415,44))=0,INDIRECT(ADDRESS($J415,38))="UL"),INDIRECT(ADDRESS($J415,COLUMN())),0),0),IF($K415&gt;0,IF(AND(INDIRECT(ADDRESS($K415,44))=0,INDIRECT(ADDRESS($K415,38))="UL"),INDIRECT(ADDRESS($K415,COLUMN())),0),0),IF($L415&gt;0,IF(AND(INDIRECT(ADDRESS($L415,44))=0,INDIRECT(ADDRESS($L415,38))="UL"),INDIRECT(ADDRESS($L415,COLUMN())),0),0),IF($M415&gt;0,IF(AND(INDIRECT(ADDRESS($M415,44))=0,INDIRECT(ADDRESS($M415,38))="UL"),INDIRECT(ADDRESS($M415,COLUMN())),0),0))</f>
        <v>0.41481481481481475</v>
      </c>
      <c r="BC415" s="58" cm="1">
        <f t="array" aca="1" ref="BC415" ca="1">SUM(IF($C415&gt;0,IF(AND(INDIRECT(ADDRESS($C415,44))=0,INDIRECT(ADDRESS($C415,38))="UL"),INDIRECT(ADDRESS($C415,COLUMN())),0),0),IF($D415&gt;0,IF(AND(INDIRECT(ADDRESS($D415,44))=0,INDIRECT(ADDRESS($D415,38))="UL"),INDIRECT(ADDRESS($D415,COLUMN())),0),0),IF($E415&gt;0,IF(AND(INDIRECT(ADDRESS($E415,44))=0,INDIRECT(ADDRESS($E415,38))="UL"),INDIRECT(ADDRESS($E415,COLUMN())),0),0),IF($F415&gt;0,IF(AND(INDIRECT(ADDRESS($F415,44))=0,INDIRECT(ADDRESS($F415,38))="UL"),INDIRECT(ADDRESS($F415,COLUMN())),0),0),IF($G415&gt;0,IF(AND(INDIRECT(ADDRESS($G415,44))=0,INDIRECT(ADDRESS($G415,38))="UL"),INDIRECT(ADDRESS($G415,COLUMN())),0),0),IF($H415&gt;0,IF(AND(INDIRECT(ADDRESS($H415,44))=0,INDIRECT(ADDRESS($H415,38))="UL"),INDIRECT(ADDRESS($H415,COLUMN())),0),0),IF($I415&gt;0,IF(AND(INDIRECT(ADDRESS($I415,44))=0,INDIRECT(ADDRESS($I415,38))="UL"),INDIRECT(ADDRESS($I415,COLUMN())),0),0),IF($J415&gt;0,IF(AND(INDIRECT(ADDRESS($J415,44))=0,INDIRECT(ADDRESS($J415,38))="UL"),INDIRECT(ADDRESS($J415,COLUMN())),0),0),IF($K415&gt;0,IF(AND(INDIRECT(ADDRESS($K415,44))=0,INDIRECT(ADDRESS($K415,38))="UL"),INDIRECT(ADDRESS($K415,COLUMN())),0),0),IF($L415&gt;0,IF(AND(INDIRECT(ADDRESS($L415,44))=0,INDIRECT(ADDRESS($L415,38))="UL"),INDIRECT(ADDRESS($L415,COLUMN())),0),0),IF($M415&gt;0,IF(AND(INDIRECT(ADDRESS($M415,44))=0,INDIRECT(ADDRESS($M415,38))="UL"),INDIRECT(ADDRESS($M415,COLUMN())),0),0))</f>
        <v>0.20740740740740737</v>
      </c>
      <c r="BD415" s="58" cm="1">
        <f t="array" aca="1" ref="BD415" ca="1">SUM(IF($C415&gt;0,IF(AND(INDIRECT(ADDRESS($C415,44))=0,INDIRECT(ADDRESS($C415,38))="UL"),INDIRECT(ADDRESS($C415,COLUMN())),0),0),IF($D415&gt;0,IF(AND(INDIRECT(ADDRESS($D415,44))=0,INDIRECT(ADDRESS($D415,38))="UL"),INDIRECT(ADDRESS($D415,COLUMN())),0),0),IF($E415&gt;0,IF(AND(INDIRECT(ADDRESS($E415,44))=0,INDIRECT(ADDRESS($E415,38))="UL"),INDIRECT(ADDRESS($E415,COLUMN())),0),0),IF($F415&gt;0,IF(AND(INDIRECT(ADDRESS($F415,44))=0,INDIRECT(ADDRESS($F415,38))="UL"),INDIRECT(ADDRESS($F415,COLUMN())),0),0),IF($G415&gt;0,IF(AND(INDIRECT(ADDRESS($G415,44))=0,INDIRECT(ADDRESS($G415,38))="UL"),INDIRECT(ADDRESS($G415,COLUMN())),0),0),IF($H415&gt;0,IF(AND(INDIRECT(ADDRESS($H415,44))=0,INDIRECT(ADDRESS($H415,38))="UL"),INDIRECT(ADDRESS($H415,COLUMN())),0),0),IF($I415&gt;0,IF(AND(INDIRECT(ADDRESS($I415,44))=0,INDIRECT(ADDRESS($I415,38))="UL"),INDIRECT(ADDRESS($I415,COLUMN())),0),0),IF($J415&gt;0,IF(AND(INDIRECT(ADDRESS($J415,44))=0,INDIRECT(ADDRESS($J415,38))="UL"),INDIRECT(ADDRESS($J415,COLUMN())),0),0),IF($K415&gt;0,IF(AND(INDIRECT(ADDRESS($K415,44))=0,INDIRECT(ADDRESS($K415,38))="UL"),INDIRECT(ADDRESS($K415,COLUMN())),0),0),IF($L415&gt;0,IF(AND(INDIRECT(ADDRESS($L415,44))=0,INDIRECT(ADDRESS($L415,38))="UL"),INDIRECT(ADDRESS($L415,COLUMN())),0),0),IF($M415&gt;0,IF(AND(INDIRECT(ADDRESS($M415,44))=0,INDIRECT(ADDRESS($M415,38))="UL"),INDIRECT(ADDRESS($M415,COLUMN())),0),0))</f>
        <v>0.44444444444444442</v>
      </c>
      <c r="BE415" s="57">
        <f t="shared" ca="1" si="290"/>
        <v>0.23703703703703702</v>
      </c>
      <c r="BF415" s="57" cm="1">
        <f t="array" aca="1" ref="BF415" ca="1">SUM(IF($C415&gt;0,IF(INDIRECT(ADDRESS($C415,45))=1,INDIRECT(ADDRESS($C415,52))*INDIRECT(ADDRESS($C415,42))/5,0),0), IF($D415&gt;0,IF(INDIRECT(ADDRESS($D415,45))=1,INDIRECT(ADDRESS($D415,52))*INDIRECT(ADDRESS($D415,42))/5,0),0), IF($E415&gt;0,IF(INDIRECT(ADDRESS($E415,45))=1,INDIRECT(ADDRESS($E415,52))*INDIRECT(ADDRESS($E415,42))/5,0),0), IF($F415&gt;0,IF(INDIRECT(ADDRESS($F415,45))=1,INDIRECT(ADDRESS($F415,52))*INDIRECT(ADDRESS($F415,42))/5,0),0), IF($G415&gt;0,IF(INDIRECT(ADDRESS($G415,45))=1,INDIRECT(ADDRESS($G415,52))*INDIRECT(ADDRESS($G415,42))/5,0),0), IF($H415&gt;0,IF(INDIRECT(ADDRESS($H415,45))=1,INDIRECT(ADDRESS($H415,52))*INDIRECT(ADDRESS($H415,42))/5,0),0)
)*$BF$296/100</f>
        <v>0</v>
      </c>
      <c r="BG415" s="19"/>
      <c r="BH415" s="57" cm="1">
        <f t="array" aca="1" ref="BH415" ca="1">SUM(IF($C415&gt;0,IF(AND(INDIRECT(ADDRESS($C415,44))=0,INDIRECT(ADDRESS($C415,38))&lt;&gt;"UL"),INDIRECT(ADDRESS($C415,COLUMN()-12)),0),0), IF($D415&gt;0,IF(AND(INDIRECT(ADDRESS($D415,44))=0,INDIRECT(ADDRESS($D415,38))&lt;&gt;"UL"),INDIRECT(ADDRESS($D415,COLUMN()-12)),0),0), IF($E415&gt;0,IF(AND(INDIRECT(ADDRESS($E415,44))=0,INDIRECT(ADDRESS($E415,38))&lt;&gt;"UL"),INDIRECT(ADDRESS($E415,COLUMN()-12)),0),0), IF($F415&gt;0,IF(AND(INDIRECT(ADDRESS($F415,44))=0,INDIRECT(ADDRESS($F415,38))&lt;&gt;"UL"),INDIRECT(ADDRESS($F415,COLUMN()-12)),0),0), IF($G415&gt;0,IF(AND(INDIRECT(ADDRESS($G415,44))=0,INDIRECT(ADDRESS($G415,38))&lt;&gt;"UL"),INDIRECT(ADDRESS($G415,COLUMN()-12)),0),0), IF($H415&gt;0,IF(AND(INDIRECT(ADDRESS($H415,44))=0,INDIRECT(ADDRESS($H415,38))&lt;&gt;"UL"),INDIRECT(ADDRESS($H415,COLUMN()-12)),0),0), IF($I415&gt;0,IF(AND(INDIRECT(ADDRESS($I415,44))=0,INDIRECT(ADDRESS($I415,38))&lt;&gt;"UL"),INDIRECT(ADDRESS($I415,COLUMN()-12)),0),0), IF($J415&gt;0,IF(AND(INDIRECT(ADDRESS($J415,44))=0,INDIRECT(ADDRESS($J415,38))&lt;&gt;"UL"),INDIRECT(ADDRESS($J415,COLUMN()-12)),0),0), IF($K415&gt;0,IF(AND(INDIRECT(ADDRESS($K415,44))=0,INDIRECT(ADDRESS($K415,38))&lt;&gt;"UL"),INDIRECT(ADDRESS($K415,COLUMN()-12)),0),0), IF($L415&gt;0,IF(AND(INDIRECT(ADDRESS($L415,44))=0,INDIRECT(ADDRESS($L415,38))&lt;&gt;"UL"),INDIRECT(ADDRESS($L415,COLUMN()-12)),0),0), IF($M415&gt;0,IF(AND(INDIRECT(ADDRESS($M415,44))=0,INDIRECT(ADDRESS($M415,38))&lt;&gt;"UL"),INDIRECT(ADDRESS($M415,COLUMN()-12)),0),0))</f>
        <v>0</v>
      </c>
      <c r="BI415" s="57" cm="1">
        <f t="array" aca="1" ref="BI415" ca="1">SUM(IF($C415&gt;0,IF(AND(INDIRECT(ADDRESS($C415,44))=0,INDIRECT(ADDRESS($C415,38))&lt;&gt;"UL"),INDIRECT(ADDRESS($C415,COLUMN()-12)),0),0), IF($D415&gt;0,IF(AND(INDIRECT(ADDRESS($D415,44))=0,INDIRECT(ADDRESS($D415,38))&lt;&gt;"UL"),INDIRECT(ADDRESS($D415,COLUMN()-12)),0),0), IF($E415&gt;0,IF(AND(INDIRECT(ADDRESS($E415,44))=0,INDIRECT(ADDRESS($E415,38))&lt;&gt;"UL"),INDIRECT(ADDRESS($E415,COLUMN()-12)),0),0), IF($F415&gt;0,IF(AND(INDIRECT(ADDRESS($F415,44))=0,INDIRECT(ADDRESS($F415,38))&lt;&gt;"UL"),INDIRECT(ADDRESS($F415,COLUMN()-12)),0),0), IF($G415&gt;0,IF(AND(INDIRECT(ADDRESS($G415,44))=0,INDIRECT(ADDRESS($G415,38))&lt;&gt;"UL"),INDIRECT(ADDRESS($G415,COLUMN()-12)),0),0), IF($H415&gt;0,IF(AND(INDIRECT(ADDRESS($H415,44))=0,INDIRECT(ADDRESS($H415,38))&lt;&gt;"UL"),INDIRECT(ADDRESS($H415,COLUMN()-12)),0),0), IF($I415&gt;0,IF(AND(INDIRECT(ADDRESS($I415,44))=0,INDIRECT(ADDRESS($I415,38))&lt;&gt;"UL"),INDIRECT(ADDRESS($I415,COLUMN()-12)),0),0), IF($J415&gt;0,IF(AND(INDIRECT(ADDRESS($J415,44))=0,INDIRECT(ADDRESS($J415,38))&lt;&gt;"UL"),INDIRECT(ADDRESS($J415,COLUMN()-12)),0),0), IF($K415&gt;0,IF(AND(INDIRECT(ADDRESS($K415,44))=0,INDIRECT(ADDRESS($K415,38))&lt;&gt;"UL"),INDIRECT(ADDRESS($K415,COLUMN()-12)),0),0), IF($L415&gt;0,IF(AND(INDIRECT(ADDRESS($L415,44))=0,INDIRECT(ADDRESS($L415,38))&lt;&gt;"UL"),INDIRECT(ADDRESS($L415,COLUMN()-12)),0),0), IF($M415&gt;0,IF(AND(INDIRECT(ADDRESS($M415,44))=0,INDIRECT(ADDRESS($M415,38))&lt;&gt;"UL"),INDIRECT(ADDRESS($M415,COLUMN()-12)),0),0))</f>
        <v>0</v>
      </c>
      <c r="BJ415" s="57" cm="1">
        <f t="array" aca="1" ref="BJ415" ca="1">SUM(IF($C415&gt;0,IF(AND(INDIRECT(ADDRESS($C415,44))=0,INDIRECT(ADDRESS($C415,38))&lt;&gt;"UL"),INDIRECT(ADDRESS($C415,COLUMN()-12)),0),0), IF($D415&gt;0,IF(AND(INDIRECT(ADDRESS($D415,44))=0,INDIRECT(ADDRESS($D415,38))&lt;&gt;"UL"),INDIRECT(ADDRESS($D415,COLUMN()-12)),0),0), IF($E415&gt;0,IF(AND(INDIRECT(ADDRESS($E415,44))=0,INDIRECT(ADDRESS($E415,38))&lt;&gt;"UL"),INDIRECT(ADDRESS($E415,COLUMN()-12)),0),0), IF($F415&gt;0,IF(AND(INDIRECT(ADDRESS($F415,44))=0,INDIRECT(ADDRESS($F415,38))&lt;&gt;"UL"),INDIRECT(ADDRESS($F415,COLUMN()-12)),0),0), IF($G415&gt;0,IF(AND(INDIRECT(ADDRESS($G415,44))=0,INDIRECT(ADDRESS($G415,38))&lt;&gt;"UL"),INDIRECT(ADDRESS($G415,COLUMN()-12)),0),0), IF($H415&gt;0,IF(AND(INDIRECT(ADDRESS($H415,44))=0,INDIRECT(ADDRESS($H415,38))&lt;&gt;"UL"),INDIRECT(ADDRESS($H415,COLUMN()-12)),0),0), IF($I415&gt;0,IF(AND(INDIRECT(ADDRESS($I415,44))=0,INDIRECT(ADDRESS($I415,38))&lt;&gt;"UL"),INDIRECT(ADDRESS($I415,COLUMN()-12)),0),0), IF($J415&gt;0,IF(AND(INDIRECT(ADDRESS($J415,44))=0,INDIRECT(ADDRESS($J415,38))&lt;&gt;"UL"),INDIRECT(ADDRESS($J415,COLUMN()-12)),0),0), IF($K415&gt;0,IF(AND(INDIRECT(ADDRESS($K415,44))=0,INDIRECT(ADDRESS($K415,38))&lt;&gt;"UL"),INDIRECT(ADDRESS($K415,COLUMN()-12)),0),0), IF($L415&gt;0,IF(AND(INDIRECT(ADDRESS($L415,44))=0,INDIRECT(ADDRESS($L415,38))&lt;&gt;"UL"),INDIRECT(ADDRESS($L415,COLUMN()-12)),0),0), IF($M415&gt;0,IF(AND(INDIRECT(ADDRESS($M415,44))=0,INDIRECT(ADDRESS($M415,38))&lt;&gt;"UL"),INDIRECT(ADDRESS($M415,COLUMN()-12)),0),0))</f>
        <v>0</v>
      </c>
      <c r="BK415" s="57">
        <f t="shared" ca="1" si="291"/>
        <v>0</v>
      </c>
      <c r="BL415" s="58">
        <f t="shared" ca="1" si="292"/>
        <v>0</v>
      </c>
      <c r="BM415" s="57" cm="1">
        <f t="array" aca="1" ref="BM415" ca="1">SUM(IF($C415&gt;0,IF(AND(INDIRECT(ADDRESS($C415,44))=0,INDIRECT(ADDRESS($C415,38))&lt;&gt;"UL"),INDIRECT(ADDRESS($C415,COLUMN()-12)),0),0), IF($D415&gt;0,IF(AND(INDIRECT(ADDRESS($D415,44))=0,INDIRECT(ADDRESS($D415,38))&lt;&gt;"UL"),INDIRECT(ADDRESS($D415,COLUMN()-12)),0),0), IF($E415&gt;0,IF(AND(INDIRECT(ADDRESS($E415,44))=0,INDIRECT(ADDRESS($E415,38))&lt;&gt;"UL"),INDIRECT(ADDRESS($E415,COLUMN()-12)),0),0), IF($F415&gt;0,IF(AND(INDIRECT(ADDRESS($F415,44))=0,INDIRECT(ADDRESS($F415,38))&lt;&gt;"UL"),INDIRECT(ADDRESS($F415,COLUMN()-12)),0),0), IF($G415&gt;0,IF(AND(INDIRECT(ADDRESS($G415,44))=0,INDIRECT(ADDRESS($G415,38))&lt;&gt;"UL"),INDIRECT(ADDRESS($G415,COLUMN()-12)),0),0), IF($H415&gt;0,IF(AND(INDIRECT(ADDRESS($H415,44))=0,INDIRECT(ADDRESS($H415,38))&lt;&gt;"UL"),INDIRECT(ADDRESS($H415,COLUMN()-12)),0),0), IF($I415&gt;0,IF(AND(INDIRECT(ADDRESS($I415,44))=0,INDIRECT(ADDRESS($I415,38))&lt;&gt;"UL"),INDIRECT(ADDRESS($I415,COLUMN()-12)),0),0), IF($J415&gt;0,IF(AND(INDIRECT(ADDRESS($J415,44))=0,INDIRECT(ADDRESS($J415,38))&lt;&gt;"UL"),INDIRECT(ADDRESS($J415,COLUMN()-12)),0),0), IF($K415&gt;0,IF(AND(INDIRECT(ADDRESS($K415,44))=0,INDIRECT(ADDRESS($K415,38))&lt;&gt;"UL"),INDIRECT(ADDRESS($K415,COLUMN()-11)),0),0), IF($L415&gt;0,IF(AND(INDIRECT(ADDRESS($L415,44))=0,INDIRECT(ADDRESS($L415,38))&lt;&gt;"UL"),INDIRECT(ADDRESS($L415,COLUMN()-11)),0),0), IF($M415&gt;0,IF(AND(INDIRECT(ADDRESS($M415,44))=0,INDIRECT(ADDRESS($M415,38))&lt;&gt;"UL"),INDIRECT(ADDRESS($M415,COLUMN()-11)),0),0))</f>
        <v>0</v>
      </c>
      <c r="BN415" s="57" cm="1">
        <f t="array" aca="1" ref="BN415" ca="1">SUM(IF($C415&gt;0,IF(AND(INDIRECT(ADDRESS($C415,44))=0,INDIRECT(ADDRESS($C415,38))&lt;&gt;"UL"),INDIRECT(ADDRESS($C415,COLUMN()-12)),0),0), IF($D415&gt;0,IF(AND(INDIRECT(ADDRESS($D415,44))=0,INDIRECT(ADDRESS($D415,38))&lt;&gt;"UL"),INDIRECT(ADDRESS($D415,COLUMN()-12)),0),0), IF($E415&gt;0,IF(AND(INDIRECT(ADDRESS($E415,44))=0,INDIRECT(ADDRESS($E415,38))&lt;&gt;"UL"),INDIRECT(ADDRESS($E415,COLUMN()-12)),0),0), IF($F415&gt;0,IF(AND(INDIRECT(ADDRESS($F415,44))=0,INDIRECT(ADDRESS($F415,38))&lt;&gt;"UL"),INDIRECT(ADDRESS($F415,COLUMN()-12)),0),0), IF($G415&gt;0,IF(AND(INDIRECT(ADDRESS($G415,44))=0,INDIRECT(ADDRESS($G415,38))&lt;&gt;"UL"),INDIRECT(ADDRESS($G415,COLUMN()-12)),0),0), IF($H415&gt;0,IF(AND(INDIRECT(ADDRESS($H415,44))=0,INDIRECT(ADDRESS($H415,38))&lt;&gt;"UL"),INDIRECT(ADDRESS($H415,COLUMN()-12)),0),0), IF($I415&gt;0,IF(AND(INDIRECT(ADDRESS($I415,44))=0,INDIRECT(ADDRESS($I415,38))&lt;&gt;"UL"),INDIRECT(ADDRESS($I415,COLUMN()-12)),0),0), IF($J415&gt;0,IF(AND(INDIRECT(ADDRESS($J415,44))=0,INDIRECT(ADDRESS($J415,38))&lt;&gt;"UL"),INDIRECT(ADDRESS($J415,COLUMN()-12)),0),0), IF($K415&gt;0,IF(AND(INDIRECT(ADDRESS($K415,44))=0,INDIRECT(ADDRESS($K415,38))&lt;&gt;"UL"),INDIRECT(ADDRESS($K415,COLUMN()-11)),0),0), IF($L415&gt;0,IF(AND(INDIRECT(ADDRESS($L415,44))=0,INDIRECT(ADDRESS($L415,38))&lt;&gt;"UL"),INDIRECT(ADDRESS($L415,COLUMN()-11)),0),0), IF($M415&gt;0,IF(AND(INDIRECT(ADDRESS($M415,44))=0,INDIRECT(ADDRESS($M415,38))&lt;&gt;"UL"),INDIRECT(ADDRESS($M415,COLUMN()-11)),0),0))</f>
        <v>0</v>
      </c>
      <c r="BO415" s="57" cm="1">
        <f t="array" aca="1" ref="BO415" ca="1">SUM(IF($C415&gt;0,IF(AND(INDIRECT(ADDRESS($C415,44))=0,INDIRECT(ADDRESS($C415,38))&lt;&gt;"UL"),INDIRECT(ADDRESS($C415,COLUMN()-12)),0),0), IF($D415&gt;0,IF(AND(INDIRECT(ADDRESS($D415,44))=0,INDIRECT(ADDRESS($D415,38))&lt;&gt;"UL"),INDIRECT(ADDRESS($D415,COLUMN()-12)),0),0), IF($E415&gt;0,IF(AND(INDIRECT(ADDRESS($E415,44))=0,INDIRECT(ADDRESS($E415,38))&lt;&gt;"UL"),INDIRECT(ADDRESS($E415,COLUMN()-12)),0),0), IF($F415&gt;0,IF(AND(INDIRECT(ADDRESS($F415,44))=0,INDIRECT(ADDRESS($F415,38))&lt;&gt;"UL"),INDIRECT(ADDRESS($F415,COLUMN()-12)),0),0), IF($G415&gt;0,IF(AND(INDIRECT(ADDRESS($G415,44))=0,INDIRECT(ADDRESS($G415,38))&lt;&gt;"UL"),INDIRECT(ADDRESS($G415,COLUMN()-12)),0),0), IF($H415&gt;0,IF(AND(INDIRECT(ADDRESS($H415,44))=0,INDIRECT(ADDRESS($H415,38))&lt;&gt;"UL"),INDIRECT(ADDRESS($H415,COLUMN()-12)),0),0), IF($I415&gt;0,IF(AND(INDIRECT(ADDRESS($I415,44))=0,INDIRECT(ADDRESS($I415,38))&lt;&gt;"UL"),INDIRECT(ADDRESS($I415,COLUMN()-12)),0),0), IF($J415&gt;0,IF(AND(INDIRECT(ADDRESS($J415,44))=0,INDIRECT(ADDRESS($J415,38))&lt;&gt;"UL"),INDIRECT(ADDRESS($J415,COLUMN()-12)),0),0), IF($K415&gt;0,IF(AND(INDIRECT(ADDRESS($K415,44))=0,INDIRECT(ADDRESS($K415,38))&lt;&gt;"UL"),INDIRECT(ADDRESS($K415,COLUMN()-11)),0),0), IF($L415&gt;0,IF(AND(INDIRECT(ADDRESS($L415,44))=0,INDIRECT(ADDRESS($L415,38))&lt;&gt;"UL"),INDIRECT(ADDRESS($L415,COLUMN()-11)),0),0), IF($M415&gt;0,IF(AND(INDIRECT(ADDRESS($M415,44))=0,INDIRECT(ADDRESS($M415,38))&lt;&gt;"UL"),INDIRECT(ADDRESS($M415,COLUMN()-11)),0),0))</f>
        <v>0</v>
      </c>
      <c r="BP415" s="57" cm="1">
        <f t="array" aca="1" ref="BP415" ca="1">SUM(IF($C415&gt;0,IF(AND(INDIRECT(ADDRESS($C415,44))=0,INDIRECT(ADDRESS($C415,38))&lt;&gt;"UL"),INDIRECT(ADDRESS($C415,COLUMN()-12)),0),0), IF($D415&gt;0,IF(AND(INDIRECT(ADDRESS($D415,44))=0,INDIRECT(ADDRESS($D415,38))&lt;&gt;"UL"),INDIRECT(ADDRESS($D415,COLUMN()-12)),0),0), IF($E415&gt;0,IF(AND(INDIRECT(ADDRESS($E415,44))=0,INDIRECT(ADDRESS($E415,38))&lt;&gt;"UL"),INDIRECT(ADDRESS($E415,COLUMN()-12)),0),0), IF($F415&gt;0,IF(AND(INDIRECT(ADDRESS($F415,44))=0,INDIRECT(ADDRESS($F415,38))&lt;&gt;"UL"),INDIRECT(ADDRESS($F415,COLUMN()-12)),0),0), IF($G415&gt;0,IF(AND(INDIRECT(ADDRESS($G415,44))=0,INDIRECT(ADDRESS($G415,38))&lt;&gt;"UL"),INDIRECT(ADDRESS($G415,COLUMN()-12)),0),0), IF($H415&gt;0,IF(AND(INDIRECT(ADDRESS($H415,44))=0,INDIRECT(ADDRESS($H415,38))&lt;&gt;"UL"),INDIRECT(ADDRESS($H415,COLUMN()-12)),0),0), IF($I415&gt;0,IF(AND(INDIRECT(ADDRESS($I415,44))=0,INDIRECT(ADDRESS($I415,38))&lt;&gt;"UL"),INDIRECT(ADDRESS($I415,COLUMN()-12)),0),0), IF($J415&gt;0,IF(AND(INDIRECT(ADDRESS($J415,44))=0,INDIRECT(ADDRESS($J415,38))&lt;&gt;"UL"),INDIRECT(ADDRESS($J415,COLUMN()-12)),0),0), IF($K415&gt;0,IF(AND(INDIRECT(ADDRESS($K415,44))=0,INDIRECT(ADDRESS($K415,38))&lt;&gt;"UL"),INDIRECT(ADDRESS($K415,COLUMN()-11)),0),0), IF($L415&gt;0,IF(AND(INDIRECT(ADDRESS($L415,44))=0,INDIRECT(ADDRESS($L415,38))&lt;&gt;"UL"),INDIRECT(ADDRESS($L415,COLUMN()-11)),0),0), IF($M415&gt;0,IF(AND(INDIRECT(ADDRESS($M415,44))=0,INDIRECT(ADDRESS($M415,38))&lt;&gt;"UL"),INDIRECT(ADDRESS($M415,COLUMN()-11)),0),0))</f>
        <v>0</v>
      </c>
      <c r="BQ415" s="57">
        <f t="shared" ca="1" si="293"/>
        <v>0</v>
      </c>
      <c r="BR415" s="161">
        <f t="shared" ca="1" si="294"/>
        <v>75.689373108547315</v>
      </c>
      <c r="BS415" s="59"/>
      <c r="BT415" s="56">
        <f t="shared" ca="1" si="295"/>
        <v>3.85160507187592</v>
      </c>
      <c r="BU415" s="63">
        <f t="shared" ca="1" si="296"/>
        <v>0.16746109008156174</v>
      </c>
      <c r="BV415" s="57" t="s">
        <v>34</v>
      </c>
      <c r="BW415" s="57" cm="1">
        <f t="array" aca="1" ref="BW415" ca="1">SUM(IF($C415&gt;0,IF(AND(INDIRECT(ADDRESS($C415,44))=0,INDIRECT(ADDRESS($C415,38))="UL",ISERROR(SEARCH("Rear",INDIRECT(ADDRESS($C415,33)))),ISERROR(SEARCH("Side",INDIRECT(ADDRESS($C415,33))))),INDIRECT(ADDRESS($C415,COLUMN())),0),0),IF($D415&gt;0,IF(AND(INDIRECT(ADDRESS($D415,44))=0,INDIRECT(ADDRESS($D415,38))="UL",ISERROR(SEARCH("Rear",INDIRECT(ADDRESS($D415,33)))),ISERROR(SEARCH("Side",INDIRECT(ADDRESS($D415,33))))),INDIRECT(ADDRESS($D415,COLUMN())),0),0),IF($E415&gt;0,IF(AND(INDIRECT(ADDRESS($E415,44))=0,INDIRECT(ADDRESS($E415,38))="UL",ISERROR(SEARCH("Rear",INDIRECT(ADDRESS($E415,33)))),ISERROR(SEARCH("Side",INDIRECT(ADDRESS($E415,33))))),INDIRECT(ADDRESS($E415,COLUMN())),0),0),IF($F415&gt;0,IF(AND(INDIRECT(ADDRESS($F415,44))=0,INDIRECT(ADDRESS($F415,38))="UL",ISERROR(SEARCH("Rear",INDIRECT(ADDRESS($F415,33)))),ISERROR(SEARCH("Side",INDIRECT(ADDRESS($F415,33))))),INDIRECT(ADDRESS($F415,COLUMN())),0),0),IF($G415&gt;0,IF(AND(INDIRECT(ADDRESS($G415,44))=0,INDIRECT(ADDRESS($G415,38))="UL",ISERROR(SEARCH("Rear",INDIRECT(ADDRESS($G415,33)))),ISERROR(SEARCH("Side",INDIRECT(ADDRESS($G415,33))))),INDIRECT(ADDRESS($G415,COLUMN())),0),0),IF($H415&gt;0,IF(AND(INDIRECT(ADDRESS($H415,44))=0,INDIRECT(ADDRESS($H415,38))="UL",ISERROR(SEARCH("Rear",INDIRECT(ADDRESS($H415,33)))),ISERROR(SEARCH("Side",INDIRECT(ADDRESS($H415,33))))),INDIRECT(ADDRESS($H415,COLUMN())),0),0),IF($I415&gt;0,IF(AND(INDIRECT(ADDRESS($I415,44))=0,INDIRECT(ADDRESS($I415,38))="UL",ISERROR(SEARCH("Rear",INDIRECT(ADDRESS($I415,33)))),ISERROR(SEARCH("Side",INDIRECT(ADDRESS($I415,33))))),INDIRECT(ADDRESS($I415,COLUMN())),0),0),IF($J415&gt;0,IF(AND(INDIRECT(ADDRESS($J415,44))=0,INDIRECT(ADDRESS($J415,38))="UL",ISERROR(SEARCH("Rear",INDIRECT(ADDRESS($J415,33)))),ISERROR(SEARCH("Side",INDIRECT(ADDRESS($J415,33))))),INDIRECT(ADDRESS($J415,COLUMN())),0),0),IF($K415&gt;0,IF(AND(INDIRECT(ADDRESS($K415,44))=0,INDIRECT(ADDRESS($K415,38))="UL",ISERROR(SEARCH("Rear",INDIRECT(ADDRESS($K415,33)))),ISERROR(SEARCH("Side",INDIRECT(ADDRESS($K415,33))))),INDIRECT(ADDRESS($K415,COLUMN())),0),0),IF($L415&gt;0,IF(AND(INDIRECT(ADDRESS($L415,44))=0,INDIRECT(ADDRESS($L415,38))="UL",ISERROR(SEARCH("Rear",INDIRECT(ADDRESS($L415,33)))),ISERROR(SEARCH("Side",INDIRECT(ADDRESS($L415,33))))),INDIRECT(ADDRESS($L415,COLUMN())),0),0),IF($M415&gt;0,IF(AND(INDIRECT(ADDRESS($M415,44))=0,INDIRECT(ADDRESS($M415,38))="UL",ISERROR(SEARCH("Rear",INDIRECT(ADDRESS($M415,33)))),ISERROR(SEARCH("Side",INDIRECT(ADDRESS($M415,33))))),INDIRECT(ADDRESS($M415,COLUMN())),0),0))</f>
        <v>0.44444444444444442</v>
      </c>
      <c r="BX415" s="57">
        <f t="shared" ca="1" si="297"/>
        <v>0.44444444444444442</v>
      </c>
      <c r="BY415" s="57" cm="1">
        <f t="array" aca="1" ref="BY415" ca="1">SUM(IF($C415&gt;0,IF(AND(INDIRECT(ADDRESS($C415,44))=0,INDIRECT(ADDRESS($C415,38))="UL"),INDIRECT(ADDRESS($C415,COLUMN())),0),0),IF($D415&gt;0,IF(AND(INDIRECT(ADDRESS($D415,44))=0,INDIRECT(ADDRESS($D415,38))="UL"),INDIRECT(ADDRESS($D415,COLUMN())),0),0),IF($E415&gt;0,IF(AND(INDIRECT(ADDRESS($E415,44))=0,INDIRECT(ADDRESS($E415,38))="UL"),INDIRECT(ADDRESS($E415,COLUMN())),0),0),IF($F415&gt;0,IF(AND(INDIRECT(ADDRESS($F415,44))=0,INDIRECT(ADDRESS($F415,38))="UL"),INDIRECT(ADDRESS($F415,COLUMN())),0),0),IF($G415&gt;0,IF(AND(INDIRECT(ADDRESS($G415,44))=0,INDIRECT(ADDRESS($G415,38))="UL"),INDIRECT(ADDRESS($G415,COLUMN())),0),0),IF($H415&gt;0,IF(AND(INDIRECT(ADDRESS($H415,44))=0,INDIRECT(ADDRESS($H415,38))="UL"),INDIRECT(ADDRESS($H415,COLUMN())),0),0),IF($I415&gt;0,IF(AND(INDIRECT(ADDRESS($I415,44))=0,INDIRECT(ADDRESS($I415,38))="UL"),INDIRECT(ADDRESS($I415,COLUMN())),0),0),IF($J415&gt;0,IF(AND(INDIRECT(ADDRESS($J415,44))=0,INDIRECT(ADDRESS($J415,38))="UL"),INDIRECT(ADDRESS($J415,COLUMN())),0),0),IF($K415&gt;0,IF(AND(INDIRECT(ADDRESS($K415,44))=0,INDIRECT(ADDRESS($K415,38))="UL"),INDIRECT(ADDRESS($K415,COLUMN())),0),0),IF($L415&gt;0,IF(AND(INDIRECT(ADDRESS($L415,44))=0,INDIRECT(ADDRESS($L415,38))="UL"),INDIRECT(ADDRESS($L415,COLUMN())),0),0),IF($M415&gt;0,IF(AND(INDIRECT(ADDRESS($M415,44))=0,INDIRECT(ADDRESS($M415,38))="UL"),INDIRECT(ADDRESS($M415,COLUMN())),0),0))</f>
        <v>0.14814814814814814</v>
      </c>
      <c r="BZ415" s="57" cm="1">
        <f t="array" aca="1" ref="BZ415" ca="1">SUM(IF($C415&gt;0,IF(AND(INDIRECT(ADDRESS($C415,44))=0,INDIRECT(ADDRESS($C415,38))="UL"),INDIRECT(ADDRESS($C415,COLUMN())),0),0),IF($D415&gt;0,IF(AND(INDIRECT(ADDRESS($D415,44))=0,INDIRECT(ADDRESS($D415,38))="UL"),INDIRECT(ADDRESS($D415,COLUMN())),0),0),IF($E415&gt;0,IF(AND(INDIRECT(ADDRESS($E415,44))=0,INDIRECT(ADDRESS($E415,38))="UL"),INDIRECT(ADDRESS($E415,COLUMN())),0),0),IF($F415&gt;0,IF(AND(INDIRECT(ADDRESS($F415,44))=0,INDIRECT(ADDRESS($F415,38))="UL"),INDIRECT(ADDRESS($F415,COLUMN())),0),0),IF($G415&gt;0,IF(AND(INDIRECT(ADDRESS($G415,44))=0,INDIRECT(ADDRESS($G415,38))="UL"),INDIRECT(ADDRESS($G415,COLUMN())),0),0),IF($H415&gt;0,IF(AND(INDIRECT(ADDRESS($H415,44))=0,INDIRECT(ADDRESS($H415,38))="UL"),INDIRECT(ADDRESS($H415,COLUMN())),0),0),IF($I415&gt;0,IF(AND(INDIRECT(ADDRESS($I415,44))=0,INDIRECT(ADDRESS($I415,38))="UL"),INDIRECT(ADDRESS($I415,COLUMN())),0),0),IF($J415&gt;0,IF(AND(INDIRECT(ADDRESS($J415,44))=0,INDIRECT(ADDRESS($J415,38))="UL"),INDIRECT(ADDRESS($J415,COLUMN())),0),0),IF($K415&gt;0,IF(AND(INDIRECT(ADDRESS($K415,44))=0,INDIRECT(ADDRESS($K415,38))="UL"),INDIRECT(ADDRESS($K415,COLUMN())),0),0),IF($L415&gt;0,IF(AND(INDIRECT(ADDRESS($L415,44))=0,INDIRECT(ADDRESS($L415,38))="UL"),INDIRECT(ADDRESS($L415,COLUMN())),0),0),IF($M415&gt;0,IF(AND(INDIRECT(ADDRESS($M415,44))=0,INDIRECT(ADDRESS($M415,38))="UL"),INDIRECT(ADDRESS($M415,COLUMN())),0),0))</f>
        <v>0.51851851851851849</v>
      </c>
      <c r="CA415" s="57">
        <f t="shared" ca="1" si="298"/>
        <v>0.51851851851851849</v>
      </c>
      <c r="CB415" s="57" cm="1">
        <f t="array" aca="1" ref="CB415" ca="1">SUM(IF($C415&gt;0,IF(AND(INDIRECT(ADDRESS($C415,44))=0,INDIRECT(ADDRESS($C415,38))&lt;&gt;"UL"),INDIRECT(ADDRESS($C415,COLUMN())),0),0),IF($D415&gt;0,IF(AND(INDIRECT(ADDRESS($D415,44))=0,INDIRECT(ADDRESS($D415,38))&lt;&gt;"UL"),INDIRECT(ADDRESS($D415,COLUMN())),0),0),IF($E415&gt;0,IF(AND(INDIRECT(ADDRESS($E415,44))=0,INDIRECT(ADDRESS($E415,38))&lt;&gt;"UL"),INDIRECT(ADDRESS($E415,COLUMN())),0),0),IF($F415&gt;0,IF(AND(INDIRECT(ADDRESS($F415,44))=0,INDIRECT(ADDRESS($F415,38))&lt;&gt;"UL"),INDIRECT(ADDRESS($F415,COLUMN())),0),0),IF($G415&gt;0,IF(AND(INDIRECT(ADDRESS($G415,44))=0,INDIRECT(ADDRESS($G415,38))&lt;&gt;"UL"),INDIRECT(ADDRESS($G415,COLUMN())),0),0),IF($H415&gt;0,IF(AND(INDIRECT(ADDRESS($H415,44))=0,INDIRECT(ADDRESS($H415,38))&lt;&gt;"UL"),INDIRECT(ADDRESS($H415,COLUMN())),0),0),IF($I415&gt;0,IF(AND(INDIRECT(ADDRESS($I415,44))=0,INDIRECT(ADDRESS($I415,38))&lt;&gt;"UL"),INDIRECT(ADDRESS($I415,COLUMN())),0),0),IF($J415&gt;0,IF(AND(INDIRECT(ADDRESS($J415,44))=0,INDIRECT(ADDRESS($J415,38))&lt;&gt;"UL"),INDIRECT(ADDRESS($J415,COLUMN())),0),0),IF($K415&gt;0,IF(AND(INDIRECT(ADDRESS($K415,44))=0,INDIRECT(ADDRESS($K415,38))&lt;&gt;"UL"),INDIRECT(ADDRESS($K415,COLUMN())),0),0),IF($L415&gt;0,IF(AND(INDIRECT(ADDRESS($L415,44))=0,INDIRECT(ADDRESS($L415,38))&lt;&gt;"UL"),INDIRECT(ADDRESS($L415,COLUMN())),0),0),IF($M415&gt;0,IF(AND(INDIRECT(ADDRESS($M415,44))=0,INDIRECT(ADDRESS($M415,38))&lt;&gt;"UL"),INDIRECT(ADDRESS($M415,COLUMN())),0),0))</f>
        <v>0</v>
      </c>
      <c r="CC415" s="57">
        <f t="shared" ca="1" si="299"/>
        <v>0</v>
      </c>
      <c r="CD415" s="57" cm="1">
        <f t="array" aca="1" ref="CD415" ca="1">SUM(IF($C415&gt;0,IF(AND(INDIRECT(ADDRESS($C415,44))=0,INDIRECT(ADDRESS($C415,38))&lt;&gt;"UL"),INDIRECT(ADDRESS($C415,COLUMN())),0),0),IF($D415&gt;0,IF(AND(INDIRECT(ADDRESS($D415,44))=0,INDIRECT(ADDRESS($D415,38))&lt;&gt;"UL"),INDIRECT(ADDRESS($D415,COLUMN())),0),0),IF($E415&gt;0,IF(AND(INDIRECT(ADDRESS($E415,44))=0,INDIRECT(ADDRESS($E415,38))&lt;&gt;"UL"),INDIRECT(ADDRESS($E415,COLUMN())),0),0),IF($F415&gt;0,IF(AND(INDIRECT(ADDRESS($F415,44))=0,INDIRECT(ADDRESS($F415,38))&lt;&gt;"UL"),INDIRECT(ADDRESS($F415,COLUMN())),0),0),IF($G415&gt;0,IF(AND(INDIRECT(ADDRESS($G415,44))=0,INDIRECT(ADDRESS($G415,38))&lt;&gt;"UL"),INDIRECT(ADDRESS($G415,COLUMN())),0),0),IF($H415&gt;0,IF(AND(INDIRECT(ADDRESS($H415,44))=0,INDIRECT(ADDRESS($H415,38))&lt;&gt;"UL"),INDIRECT(ADDRESS($H415,COLUMN())),0),0),IF($I415&gt;0,IF(AND(INDIRECT(ADDRESS($I415,44))=0,INDIRECT(ADDRESS($I415,38))&lt;&gt;"UL"),INDIRECT(ADDRESS($I415,COLUMN())),0),0),IF($J415&gt;0,IF(AND(INDIRECT(ADDRESS($J415,44))=0,INDIRECT(ADDRESS($J415,38))&lt;&gt;"UL"),INDIRECT(ADDRESS($J415,COLUMN())),0),0),IF($K415&gt;0,IF(AND(INDIRECT(ADDRESS($K415,44))=0,INDIRECT(ADDRESS($K415,38))&lt;&gt;"UL"),INDIRECT(ADDRESS($K415,COLUMN())),0),0),IF($L415&gt;0,IF(AND(INDIRECT(ADDRESS($L415,44))=0,INDIRECT(ADDRESS($L415,38))&lt;&gt;"UL"),INDIRECT(ADDRESS($L415,COLUMN())),0),0),IF($M415&gt;0,IF(AND(INDIRECT(ADDRESS($M415,44))=0,INDIRECT(ADDRESS($M415,38))&lt;&gt;"UL"),INDIRECT(ADDRESS($M415,COLUMN())),0),0))</f>
        <v>0</v>
      </c>
      <c r="CE415" s="57" cm="1">
        <f t="array" aca="1" ref="CE415" ca="1">SUM(IF($C415&gt;0,IF(AND(INDIRECT(ADDRESS($C415,44))=0,INDIRECT(ADDRESS($C415,38))&lt;&gt;"UL"),INDIRECT(ADDRESS($C415,COLUMN())),0),0),IF($D415&gt;0,IF(AND(INDIRECT(ADDRESS($D415,44))=0,INDIRECT(ADDRESS($D415,38))&lt;&gt;"UL"),INDIRECT(ADDRESS($D415,COLUMN())),0),0),IF($E415&gt;0,IF(AND(INDIRECT(ADDRESS($E415,44))=0,INDIRECT(ADDRESS($E415,38))&lt;&gt;"UL"),INDIRECT(ADDRESS($E415,COLUMN())),0),0),IF($F415&gt;0,IF(AND(INDIRECT(ADDRESS($F415,44))=0,INDIRECT(ADDRESS($F415,38))&lt;&gt;"UL"),INDIRECT(ADDRESS($F415,COLUMN())),0),0),IF($G415&gt;0,IF(AND(INDIRECT(ADDRESS($G415,44))=0,INDIRECT(ADDRESS($G415,38))&lt;&gt;"UL"),INDIRECT(ADDRESS($G415,COLUMN())),0),0),IF($H415&gt;0,IF(AND(INDIRECT(ADDRESS($H415,44))=0,INDIRECT(ADDRESS($H415,38))&lt;&gt;"UL"),INDIRECT(ADDRESS($H415,COLUMN())),0),0),IF($I415&gt;0,IF(AND(INDIRECT(ADDRESS($I415,44))=0,INDIRECT(ADDRESS($I415,38))&lt;&gt;"UL"),INDIRECT(ADDRESS($I415,COLUMN())),0),0),IF($J415&gt;0,IF(AND(INDIRECT(ADDRESS($J415,44))=0,INDIRECT(ADDRESS($J415,38))&lt;&gt;"UL"),INDIRECT(ADDRESS($J415,COLUMN())),0),0),IF($K415&gt;0,IF(AND(INDIRECT(ADDRESS($K415,44))=0,INDIRECT(ADDRESS($K415,38))&lt;&gt;"UL"),INDIRECT(ADDRESS($K415,COLUMN())),0),0),IF($L415&gt;0,IF(AND(INDIRECT(ADDRESS($L415,44))=0,INDIRECT(ADDRESS($L415,38))&lt;&gt;"UL"),INDIRECT(ADDRESS($L415,COLUMN())),0),0),IF($M415&gt;0,IF(AND(INDIRECT(ADDRESS($M415,44))=0,INDIRECT(ADDRESS($M415,38))&lt;&gt;"UL"),INDIRECT(ADDRESS($M415,COLUMN())),0),0))</f>
        <v>0</v>
      </c>
      <c r="CF415" s="57">
        <f t="shared" ca="1" si="300"/>
        <v>0</v>
      </c>
      <c r="CG415" s="57">
        <f t="shared" ca="1" si="301"/>
        <v>1.0647107940886906</v>
      </c>
      <c r="CH415" s="57">
        <f t="shared" ca="1" si="302"/>
        <v>4.629177365603003E-2</v>
      </c>
      <c r="CI415" s="19">
        <f t="shared" ca="1" si="303"/>
        <v>21.679343119002628</v>
      </c>
      <c r="CJ415" s="19"/>
      <c r="CK415" s="57" cm="1">
        <f t="array" aca="1" ref="CK415" ca="1">IF(AU415="S", SUM(IF($C415&gt;0,IF(INDIRECT(ADDRESS($C415,43))&lt;&gt;1,INDIRECT(ADDRESS($C415,48)),0),0), IF($D415&gt;0,IF(INDIRECT(ADDRESS($D415,43))&lt;&gt;1,INDIRECT(ADDRESS($D415,48)),0),0), IF($E415&gt;0,IF(INDIRECT(ADDRESS($E415,43))&lt;&gt;1,INDIRECT(ADDRESS($E415,48)),0),0), IF($F415&gt;0,IF(INDIRECT(ADDRESS($F415,43))&lt;&gt;1,INDIRECT(ADDRESS($F415,48)),0),0), IF($G415&gt;0,IF(INDIRECT(ADDRESS($G415,43))&lt;&gt;1,INDIRECT(ADDRESS($G415,48)),0),0), IF($H415&gt;0,IF(INDIRECT(ADDRESS($H415,43))&lt;&gt;1,INDIRECT(ADDRESS($H415,48)),0),0), IF($I415&gt;0,IF(INDIRECT(ADDRESS($I415,43))&lt;&gt;1,INDIRECT(ADDRESS($I415,48)),0),0), IF($J415&gt;0,IF(INDIRECT(ADDRESS($J415,43))&lt;&gt;1,INDIRECT(ADDRESS($J415,48)),0),0), IF($K415&gt;0,IF(INDIRECT(ADDRESS($K415,43))&lt;&gt;1,INDIRECT(ADDRESS($K415,48)),0),0), IF($L415&gt;0,IF(INDIRECT(ADDRESS($L415,43))&lt;&gt;1,INDIRECT(ADDRESS($L415,48)),0),0), IF($M415&gt;0,IF(INDIRECT(ADDRESS($M415,43))&lt;&gt;1,INDIRECT(ADDRESS($M415,48)),0),0)), IF(AU415="L",SUM(IF($C415&gt;0,IF(INDIRECT(ADDRESS($C415,43))&lt;&gt;1,INDIRECT(ADDRESS($C415,50)),0),0), IF($D415&gt;0,IF(INDIRECT(ADDRESS($D415,43))&lt;&gt;1,INDIRECT(ADDRESS($D415,50)),0),0), IF($E415&gt;0,IF(INDIRECT(ADDRESS($E415,43))&lt;&gt;1,INDIRECT(ADDRESS($E415,50)),0),0), IF($F415&gt;0,IF(INDIRECT(ADDRESS($F415,43))&lt;&gt;1,INDIRECT(ADDRESS($F415,50)),0),0), IF($G415&gt;0,IF(INDIRECT(ADDRESS($G415,43))&lt;&gt;1,INDIRECT(ADDRESS($G415,50)),0),0), IF($G415&gt;0,IF(INDIRECT(ADDRESS($G415,43))&lt;&gt;1,INDIRECT(ADDRESS($G415,50)),0),0), IF($H415&gt;0,IF(INDIRECT(ADDRESS($H415,43))&lt;&gt;1,INDIRECT(ADDRESS($H415,50)),0),0), IF($I415&gt;0,IF(INDIRECT(ADDRESS($I415,43))&lt;&gt;1,INDIRECT(ADDRESS($I415,50)),0),0), IF($J415&gt;0,IF(INDIRECT(ADDRESS($J415,43))&lt;&gt;1,INDIRECT(ADDRESS($J415,50)),0),0), IF($K415&gt;0,IF(INDIRECT(ADDRESS($K415,43))&lt;&gt;1,INDIRECT(ADDRESS($K415,50)),0),0), IF($L415&gt;0,IF(INDIRECT(ADDRESS($L415,43))&lt;&gt;1,INDIRECT(ADDRESS($L415,50)),0),0), IF($M415&gt;0,IF(INDIRECT(ADDRESS($M415,43))&lt;&gt;1,INDIRECT(ADDRESS($M415,50)),0),0)), SUM(IF($C415&gt;0,IF(INDIRECT(ADDRESS($C415,43))&lt;&gt;1,INDIRECT(ADDRESS($C415,49)),0),0), IF($D415&gt;0,IF(INDIRECT(ADDRESS($D415,43))&lt;&gt;1,INDIRECT(ADDRESS($D415,49)),0),0), IF($E415&gt;0,IF(INDIRECT(ADDRESS($E415,43))&lt;&gt;1,INDIRECT(ADDRESS($E415,49)),0),0), IF($F415&gt;0,IF(INDIRECT(ADDRESS($F415,43))&lt;&gt;1,INDIRECT(ADDRESS($F415,49)),0),0), IF($G415&gt;0,IF(INDIRECT(ADDRESS($G415,43))&lt;&gt;1,INDIRECT(ADDRESS($G415,49)),0),0), IF($G415&gt;0,IF(INDIRECT(ADDRESS($G415,43))&lt;&gt;1,INDIRECT(ADDRESS($G415,49)),0),0), IF($H415&gt;0,IF(INDIRECT(ADDRESS($H415,43))&lt;&gt;1,INDIRECT(ADDRESS($H415,49)),0),0), IF($I415&gt;0,IF(INDIRECT(ADDRESS($I415,43))&lt;&gt;1,INDIRECT(ADDRESS($I415,49)),0),0), IF($J415&gt;0,IF(INDIRECT(ADDRESS($J415,43))&lt;&gt;1,INDIRECT(ADDRESS($J415,49)),0),0), IF($K415&gt;0,IF(INDIRECT(ADDRESS($K415,43))&lt;&gt;1,INDIRECT(ADDRESS($K415,49)),0),0), IF($L415&gt;0,IF(INDIRECT(ADDRESS($L415,43))&lt;&gt;1,INDIRECT(ADDRESS($L415,49)),0),0), IF($M415&gt;0,IF(INDIRECT(ADDRESS($M415,43))&lt;&gt;1,INDIRECT(ADDRESS($M415,49)),0),0))))</f>
        <v>0.88888888888888884</v>
      </c>
      <c r="CL415" s="57" cm="1">
        <f t="array" aca="1" ref="CL415" ca="1">SUM(IF($C415&gt;0,IF(INDIRECT(ADDRESS($C415,44))=1,INDIRECT(ADDRESS($C415,90)),0),0), IF($D415&gt;0,IF(INDIRECT(ADDRESS($D415,44))=1,INDIRECT(ADDRESS($D415,90)),0),0), IF($E415&gt;0,IF(INDIRECT(ADDRESS($E415,44))=1,INDIRECT(ADDRESS($E415,90)),0),0), IF($F415&gt;0,IF(INDIRECT(ADDRESS($F415,44))=1,INDIRECT(ADDRESS($F415,90)),0),0), IF($G415&gt;0,IF(INDIRECT(ADDRESS($G415,44))=1,INDIRECT(ADDRESS($G415,90)),0),0), IF($H415&gt;0,IF(INDIRECT(ADDRESS($H415,44))=1,INDIRECT(ADDRESS($H415,90)),0),0), IF($I415&gt;0,IF(INDIRECT(ADDRESS($I415,44))=1,INDIRECT(ADDRESS($I415,90)),0),0), IF($J415&gt;0,IF(INDIRECT(ADDRESS($J415,44))=1,INDIRECT(ADDRESS($J415,90)),0),0), IF($K415&gt;0,IF(INDIRECT(ADDRESS($K415,44))=1,INDIRECT(ADDRESS($K415,90)),0),0), IF($L415&gt;0,IF(INDIRECT(ADDRESS($L415,44))=1,INDIRECT(ADDRESS($L415,90)),0),0), IF($M415&gt;0,IF(INDIRECT(ADDRESS($M415,44))=1,INDIRECT(ADDRESS($M415,90)),0),0))</f>
        <v>0</v>
      </c>
      <c r="CM415" s="56">
        <f t="shared" ca="1" si="304"/>
        <v>1.2328210697770918</v>
      </c>
      <c r="CN415" s="59"/>
    </row>
    <row r="416" spans="1:93" x14ac:dyDescent="0.25">
      <c r="A416" s="219" t="s">
        <v>582</v>
      </c>
      <c r="B416" s="220">
        <v>374</v>
      </c>
      <c r="C416" s="220">
        <v>384</v>
      </c>
      <c r="D416" s="220">
        <v>386</v>
      </c>
      <c r="E416" s="220"/>
      <c r="F416" s="220"/>
      <c r="G416" s="220"/>
      <c r="H416" s="220"/>
      <c r="I416" s="220"/>
      <c r="J416" s="220"/>
      <c r="K416" s="220"/>
      <c r="L416" s="220"/>
      <c r="M416" s="220"/>
      <c r="N416" s="67">
        <f t="shared" ca="1" si="284"/>
        <v>25</v>
      </c>
      <c r="O416" s="67" t="str" cm="1">
        <f t="array" aca="1" ref="O416" ca="1">INDIRECT(ADDRESS($B416,COLUMN()))</f>
        <v>Fighter</v>
      </c>
      <c r="P416" s="67" cm="1">
        <f t="array" aca="1" ref="P416" ca="1">INDIRECT(ADDRESS($B416,COLUMN()))</f>
        <v>2</v>
      </c>
      <c r="Q416" s="67" cm="1">
        <f t="array" aca="1" ref="Q416" ca="1">INDIRECT(ADDRESS($B416,COLUMN()))</f>
        <v>0</v>
      </c>
      <c r="R416" s="67" cm="1">
        <f t="array" aca="1" ref="R416" ca="1">INDIRECT(ADDRESS($B416,COLUMN()))</f>
        <v>0</v>
      </c>
      <c r="S416" s="67" cm="1">
        <f t="array" aca="1" ref="S416" ca="1">INDIRECT(ADDRESS($B416,COLUMN()))</f>
        <v>3</v>
      </c>
      <c r="T416" s="67" t="str" cm="1">
        <f t="array" aca="1" ref="T416" ca="1">INDIRECT(ADDRESS($B416,COLUMN()))</f>
        <v>1-8</v>
      </c>
      <c r="U416" s="67" cm="1">
        <f t="array" aca="1" ref="U416" ca="1">INDIRECT(ADDRESS($B416,COLUMN()))</f>
        <v>8</v>
      </c>
      <c r="V416" s="67" cm="1">
        <f t="array" aca="1" ref="V416" ca="1">INDIRECT(ADDRESS($B416,COLUMN()))</f>
        <v>0</v>
      </c>
      <c r="W416" s="67" cm="1">
        <f t="array" aca="1" ref="W416" ca="1">INDIRECT(ADDRESS($B416,COLUMN()))</f>
        <v>2</v>
      </c>
      <c r="X416" s="67" cm="1">
        <f t="array" aca="1" ref="X416" ca="1">INDIRECT(ADDRESS($B416,COLUMN()))</f>
        <v>10</v>
      </c>
      <c r="Y416" s="67" cm="1">
        <f t="array" aca="1" ref="Y416" ca="1">INDIRECT(ADDRESS($B416,COLUMN()))</f>
        <v>2</v>
      </c>
      <c r="Z416" s="67" cm="1">
        <f t="array" aca="1" ref="Z416" ca="1">INDIRECT(ADDRESS($B416,COLUMN()))</f>
        <v>5</v>
      </c>
      <c r="AA416" s="67" t="str" cm="1">
        <f t="array" aca="1" ref="AA416" ca="1">INDIRECT(ADDRESS($B416,COLUMN()))</f>
        <v>Jink</v>
      </c>
      <c r="AB416" s="56">
        <f t="shared" ca="1" si="285"/>
        <v>1.0483933198132851</v>
      </c>
      <c r="AC416" s="56">
        <f t="shared" ca="1" si="286"/>
        <v>1.3205949315721865</v>
      </c>
      <c r="AD416" s="56">
        <f t="shared" ca="1" si="287"/>
        <v>2.2966868375168463</v>
      </c>
      <c r="AF416" s="52"/>
      <c r="AG416" s="52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2"/>
      <c r="AU416" s="54" t="s">
        <v>33</v>
      </c>
      <c r="AV416" s="57" cm="1">
        <f t="array" aca="1" ref="AV416" ca="1">SUM(IF($C416&gt;0,IF(AND(INDIRECT(ADDRESS($C416,44))=0,INDIRECT(ADDRESS($C416,38))="UL",ISERROR(SEARCH("Rear",INDIRECT(ADDRESS($C416,33)))),ISERROR(SEARCH("Side",INDIRECT(ADDRESS($C416,33))))),INDIRECT(ADDRESS($C416,COLUMN())),0),0),IF($D416&gt;0,IF(AND(INDIRECT(ADDRESS($D416,44))=0,INDIRECT(ADDRESS($D416,38))="UL",ISERROR(SEARCH("Rear",INDIRECT(ADDRESS($D416,33)))),ISERROR(SEARCH("Side",INDIRECT(ADDRESS($D416,33))))),INDIRECT(ADDRESS($D416,COLUMN())),0),0),IF($E416&gt;0,IF(AND(INDIRECT(ADDRESS($E416,44))=0,INDIRECT(ADDRESS($E416,38))="UL",ISERROR(SEARCH("Rear",INDIRECT(ADDRESS($E416,33)))),ISERROR(SEARCH("Side",INDIRECT(ADDRESS($E416,33))))),INDIRECT(ADDRESS($E416,COLUMN())),0),0),IF($F416&gt;0,IF(AND(INDIRECT(ADDRESS($F416,44))=0,INDIRECT(ADDRESS($F416,38))="UL",ISERROR(SEARCH("Rear",INDIRECT(ADDRESS($F416,33)))),ISERROR(SEARCH("Side",INDIRECT(ADDRESS($F416,33))))),INDIRECT(ADDRESS($F416,COLUMN())),0),0),IF($G416&gt;0,IF(AND(INDIRECT(ADDRESS($G416,44))=0,INDIRECT(ADDRESS($G416,38))="UL",ISERROR(SEARCH("Rear",INDIRECT(ADDRESS($G416,33)))),ISERROR(SEARCH("Side",INDIRECT(ADDRESS($G416,33))))),INDIRECT(ADDRESS($G416,COLUMN())),0),0),IF($H416&gt;0,IF(AND(INDIRECT(ADDRESS($H416,44))=0,INDIRECT(ADDRESS($H416,38))="UL",ISERROR(SEARCH("Rear",INDIRECT(ADDRESS($H416,33)))),ISERROR(SEARCH("Side",INDIRECT(ADDRESS($H416,33))))),INDIRECT(ADDRESS($H416,COLUMN())),0),0),IF($I416&gt;0,IF(AND(INDIRECT(ADDRESS($I416,44))=0,INDIRECT(ADDRESS($I416,38))="UL",ISERROR(SEARCH("Rear",INDIRECT(ADDRESS($I416,33)))),ISERROR(SEARCH("Side",INDIRECT(ADDRESS($I416,33))))),INDIRECT(ADDRESS($I416,COLUMN())),0),0),IF($J416&gt;0,IF(AND(INDIRECT(ADDRESS($J416,44))=0,INDIRECT(ADDRESS($J416,38))="UL",ISERROR(SEARCH("Rear",INDIRECT(ADDRESS($J416,33)))),ISERROR(SEARCH("Side",INDIRECT(ADDRESS($J416,33))))),INDIRECT(ADDRESS($J416,COLUMN())),0),0),IF($K416&gt;0,IF(AND(INDIRECT(ADDRESS($K416,44))=0,INDIRECT(ADDRESS($K416,38))="UL",ISERROR(SEARCH("Rear",INDIRECT(ADDRESS($K416,33)))),ISERROR(SEARCH("Side",INDIRECT(ADDRESS($K416,33))))),INDIRECT(ADDRESS($K416,COLUMN())),0),0),IF($L416&gt;0,IF(AND(INDIRECT(ADDRESS($L416,44))=0,INDIRECT(ADDRESS($L416,38))="UL",ISERROR(SEARCH("Rear",INDIRECT(ADDRESS($L416,33)))),ISERROR(SEARCH("Side",INDIRECT(ADDRESS($L416,33))))),INDIRECT(ADDRESS($L416,COLUMN())),0),0),IF($M416&gt;0,IF(AND(INDIRECT(ADDRESS($M416,44))=0,INDIRECT(ADDRESS($M416,38))="UL",ISERROR(SEARCH("Rear",INDIRECT(ADDRESS($M416,33)))),ISERROR(SEARCH("Side",INDIRECT(ADDRESS($M416,33))))),INDIRECT(ADDRESS($M416,COLUMN())),0),0))</f>
        <v>1.5555555555555554</v>
      </c>
      <c r="AW416" s="57" cm="1">
        <f t="array" aca="1" ref="AW416" ca="1">SUM(IF($C416&gt;0,IF(AND(INDIRECT(ADDRESS($C416,44))=0,INDIRECT(ADDRESS($C416,38))="UL",ISERROR(SEARCH("Rear",INDIRECT(ADDRESS($C416,33)))),ISERROR(SEARCH("Side",INDIRECT(ADDRESS($C416,33))))),INDIRECT(ADDRESS($C416,COLUMN())),0),0),IF($D416&gt;0,IF(AND(INDIRECT(ADDRESS($D416,44))=0,INDIRECT(ADDRESS($D416,38))="UL",ISERROR(SEARCH("Rear",INDIRECT(ADDRESS($D416,33)))),ISERROR(SEARCH("Side",INDIRECT(ADDRESS($D416,33))))),INDIRECT(ADDRESS($D416,COLUMN())),0),0),IF($E416&gt;0,IF(AND(INDIRECT(ADDRESS($E416,44))=0,INDIRECT(ADDRESS($E416,38))="UL",ISERROR(SEARCH("Rear",INDIRECT(ADDRESS($E416,33)))),ISERROR(SEARCH("Side",INDIRECT(ADDRESS($E416,33))))),INDIRECT(ADDRESS($E416,COLUMN())),0),0),IF($F416&gt;0,IF(AND(INDIRECT(ADDRESS($F416,44))=0,INDIRECT(ADDRESS($F416,38))="UL",ISERROR(SEARCH("Rear",INDIRECT(ADDRESS($F416,33)))),ISERROR(SEARCH("Side",INDIRECT(ADDRESS($F416,33))))),INDIRECT(ADDRESS($F416,COLUMN())),0),0),IF($G416&gt;0,IF(AND(INDIRECT(ADDRESS($G416,44))=0,INDIRECT(ADDRESS($G416,38))="UL",ISERROR(SEARCH("Rear",INDIRECT(ADDRESS($G416,33)))),ISERROR(SEARCH("Side",INDIRECT(ADDRESS($G416,33))))),INDIRECT(ADDRESS($G416,COLUMN())),0),0),IF($H416&gt;0,IF(AND(INDIRECT(ADDRESS($H416,44))=0,INDIRECT(ADDRESS($H416,38))="UL",ISERROR(SEARCH("Rear",INDIRECT(ADDRESS($H416,33)))),ISERROR(SEARCH("Side",INDIRECT(ADDRESS($H416,33))))),INDIRECT(ADDRESS($H416,COLUMN())),0),0),IF($I416&gt;0,IF(AND(INDIRECT(ADDRESS($I416,44))=0,INDIRECT(ADDRESS($I416,38))="UL",ISERROR(SEARCH("Rear",INDIRECT(ADDRESS($I416,33)))),ISERROR(SEARCH("Side",INDIRECT(ADDRESS($I416,33))))),INDIRECT(ADDRESS($I416,COLUMN())),0),0),IF($J416&gt;0,IF(AND(INDIRECT(ADDRESS($J416,44))=0,INDIRECT(ADDRESS($J416,38))="UL",ISERROR(SEARCH("Rear",INDIRECT(ADDRESS($J416,33)))),ISERROR(SEARCH("Side",INDIRECT(ADDRESS($J416,33))))),INDIRECT(ADDRESS($J416,COLUMN())),0),0),IF($K416&gt;0,IF(AND(INDIRECT(ADDRESS($K416,44))=0,INDIRECT(ADDRESS($K416,38))="UL",ISERROR(SEARCH("Rear",INDIRECT(ADDRESS($K416,33)))),ISERROR(SEARCH("Side",INDIRECT(ADDRESS($K416,33))))),INDIRECT(ADDRESS($K416,COLUMN())),0),0),IF($L416&gt;0,IF(AND(INDIRECT(ADDRESS($L416,44))=0,INDIRECT(ADDRESS($L416,38))="UL",ISERROR(SEARCH("Rear",INDIRECT(ADDRESS($L416,33)))),ISERROR(SEARCH("Side",INDIRECT(ADDRESS($L416,33))))),INDIRECT(ADDRESS($L416,COLUMN())),0),0),IF($M416&gt;0,IF(AND(INDIRECT(ADDRESS($M416,44))=0,INDIRECT(ADDRESS($M416,38))="UL",ISERROR(SEARCH("Rear",INDIRECT(ADDRESS($M416,33)))),ISERROR(SEARCH("Side",INDIRECT(ADDRESS($M416,33))))),INDIRECT(ADDRESS($M416,COLUMN())),0),0))</f>
        <v>0.88888888888888884</v>
      </c>
      <c r="AX416" s="57" cm="1">
        <f t="array" aca="1" ref="AX416" ca="1">SUM(IF($C416&gt;0,IF(AND(INDIRECT(ADDRESS($C416,44))=0,INDIRECT(ADDRESS($C416,38))="UL",ISERROR(SEARCH("Rear",INDIRECT(ADDRESS($C416,33)))),ISERROR(SEARCH("Side",INDIRECT(ADDRESS($C416,33))))),INDIRECT(ADDRESS($C416,COLUMN())),0),0),IF($D416&gt;0,IF(AND(INDIRECT(ADDRESS($D416,44))=0,INDIRECT(ADDRESS($D416,38))="UL",ISERROR(SEARCH("Rear",INDIRECT(ADDRESS($D416,33)))),ISERROR(SEARCH("Side",INDIRECT(ADDRESS($D416,33))))),INDIRECT(ADDRESS($D416,COLUMN())),0),0),IF($E416&gt;0,IF(AND(INDIRECT(ADDRESS($E416,44))=0,INDIRECT(ADDRESS($E416,38))="UL",ISERROR(SEARCH("Rear",INDIRECT(ADDRESS($E416,33)))),ISERROR(SEARCH("Side",INDIRECT(ADDRESS($E416,33))))),INDIRECT(ADDRESS($E416,COLUMN())),0),0),IF($F416&gt;0,IF(AND(INDIRECT(ADDRESS($F416,44))=0,INDIRECT(ADDRESS($F416,38))="UL",ISERROR(SEARCH("Rear",INDIRECT(ADDRESS($F416,33)))),ISERROR(SEARCH("Side",INDIRECT(ADDRESS($F416,33))))),INDIRECT(ADDRESS($F416,COLUMN())),0),0),IF($G416&gt;0,IF(AND(INDIRECT(ADDRESS($G416,44))=0,INDIRECT(ADDRESS($G416,38))="UL",ISERROR(SEARCH("Rear",INDIRECT(ADDRESS($G416,33)))),ISERROR(SEARCH("Side",INDIRECT(ADDRESS($G416,33))))),INDIRECT(ADDRESS($G416,COLUMN())),0),0),IF($H416&gt;0,IF(AND(INDIRECT(ADDRESS($H416,44))=0,INDIRECT(ADDRESS($H416,38))="UL",ISERROR(SEARCH("Rear",INDIRECT(ADDRESS($H416,33)))),ISERROR(SEARCH("Side",INDIRECT(ADDRESS($H416,33))))),INDIRECT(ADDRESS($H416,COLUMN())),0),0),IF($I416&gt;0,IF(AND(INDIRECT(ADDRESS($I416,44))=0,INDIRECT(ADDRESS($I416,38))="UL",ISERROR(SEARCH("Rear",INDIRECT(ADDRESS($I416,33)))),ISERROR(SEARCH("Side",INDIRECT(ADDRESS($I416,33))))),INDIRECT(ADDRESS($I416,COLUMN())),0),0),IF($J416&gt;0,IF(AND(INDIRECT(ADDRESS($J416,44))=0,INDIRECT(ADDRESS($J416,38))="UL",ISERROR(SEARCH("Rear",INDIRECT(ADDRESS($J416,33)))),ISERROR(SEARCH("Side",INDIRECT(ADDRESS($J416,33))))),INDIRECT(ADDRESS($J416,COLUMN())),0),0),IF($K416&gt;0,IF(AND(INDIRECT(ADDRESS($K416,44))=0,INDIRECT(ADDRESS($K416,38))="UL",ISERROR(SEARCH("Rear",INDIRECT(ADDRESS($K416,33)))),ISERROR(SEARCH("Side",INDIRECT(ADDRESS($K416,33))))),INDIRECT(ADDRESS($K416,COLUMN())),0),0),IF($L416&gt;0,IF(AND(INDIRECT(ADDRESS($L416,44))=0,INDIRECT(ADDRESS($L416,38))="UL",ISERROR(SEARCH("Rear",INDIRECT(ADDRESS($L416,33)))),ISERROR(SEARCH("Side",INDIRECT(ADDRESS($L416,33))))),INDIRECT(ADDRESS($L416,COLUMN())),0),0),IF($M416&gt;0,IF(AND(INDIRECT(ADDRESS($M416,44))=0,INDIRECT(ADDRESS($M416,38))="UL",ISERROR(SEARCH("Rear",INDIRECT(ADDRESS($M416,33)))),ISERROR(SEARCH("Side",INDIRECT(ADDRESS($M416,33))))),INDIRECT(ADDRESS($M416,COLUMN())),0),0))</f>
        <v>0</v>
      </c>
      <c r="AY416" s="58">
        <f t="shared" ca="1" si="288"/>
        <v>1.5555555555555554</v>
      </c>
      <c r="AZ416" s="58">
        <f t="shared" ca="1" si="289"/>
        <v>0.81481481481481477</v>
      </c>
      <c r="BA416" s="58" cm="1">
        <f t="array" aca="1" ref="BA416" ca="1">SUM(IF($C416&gt;0,IF(AND(INDIRECT(ADDRESS($C416,44))=0,INDIRECT(ADDRESS($C416,38))="UL"),INDIRECT(ADDRESS($C416,COLUMN())),0),0),IF($D416&gt;0,IF(AND(INDIRECT(ADDRESS($D416,44))=0,INDIRECT(ADDRESS($D416,38))="UL"),INDIRECT(ADDRESS($D416,COLUMN())),0),0),IF($E416&gt;0,IF(AND(INDIRECT(ADDRESS($E416,44))=0,INDIRECT(ADDRESS($E416,38))="UL"),INDIRECT(ADDRESS($E416,COLUMN())),0),0),IF($F416&gt;0,IF(AND(INDIRECT(ADDRESS($F416,44))=0,INDIRECT(ADDRESS($F416,38))="UL"),INDIRECT(ADDRESS($F416,COLUMN())),0),0),IF($G416&gt;0,IF(AND(INDIRECT(ADDRESS($G416,44))=0,INDIRECT(ADDRESS($G416,38))="UL"),INDIRECT(ADDRESS($G416,COLUMN())),0),0),IF($H416&gt;0,IF(AND(INDIRECT(ADDRESS($H416,44))=0,INDIRECT(ADDRESS($H416,38))="UL"),INDIRECT(ADDRESS($H416,COLUMN())),0),0),IF($I416&gt;0,IF(AND(INDIRECT(ADDRESS($I416,44))=0,INDIRECT(ADDRESS($I416,38))="UL"),INDIRECT(ADDRESS($I416,COLUMN())),0),0),IF($J416&gt;0,IF(AND(INDIRECT(ADDRESS($J416,44))=0,INDIRECT(ADDRESS($J416,38))="UL"),INDIRECT(ADDRESS($J416,COLUMN())),0),0),IF($K416&gt;0,IF(AND(INDIRECT(ADDRESS($K416,44))=0,INDIRECT(ADDRESS($K416,38))="UL"),INDIRECT(ADDRESS($K416,COLUMN())),0),0),IF($L416&gt;0,IF(AND(INDIRECT(ADDRESS($L416,44))=0,INDIRECT(ADDRESS($L416,38))="UL"),INDIRECT(ADDRESS($L416,COLUMN())),0),0),IF($M416&gt;0,IF(AND(INDIRECT(ADDRESS($M416,44))=0,INDIRECT(ADDRESS($M416,38))="UL"),INDIRECT(ADDRESS($M416,COLUMN())),0),0))</f>
        <v>0.23703703703703702</v>
      </c>
      <c r="BB416" s="58" cm="1">
        <f t="array" aca="1" ref="BB416" ca="1">SUM(IF($C416&gt;0,IF(AND(INDIRECT(ADDRESS($C416,44))=0,INDIRECT(ADDRESS($C416,38))="UL"),INDIRECT(ADDRESS($C416,COLUMN())),0),0),IF($D416&gt;0,IF(AND(INDIRECT(ADDRESS($D416,44))=0,INDIRECT(ADDRESS($D416,38))="UL"),INDIRECT(ADDRESS($D416,COLUMN())),0),0),IF($E416&gt;0,IF(AND(INDIRECT(ADDRESS($E416,44))=0,INDIRECT(ADDRESS($E416,38))="UL"),INDIRECT(ADDRESS($E416,COLUMN())),0),0),IF($F416&gt;0,IF(AND(INDIRECT(ADDRESS($F416,44))=0,INDIRECT(ADDRESS($F416,38))="UL"),INDIRECT(ADDRESS($F416,COLUMN())),0),0),IF($G416&gt;0,IF(AND(INDIRECT(ADDRESS($G416,44))=0,INDIRECT(ADDRESS($G416,38))="UL"),INDIRECT(ADDRESS($G416,COLUMN())),0),0),IF($H416&gt;0,IF(AND(INDIRECT(ADDRESS($H416,44))=0,INDIRECT(ADDRESS($H416,38))="UL"),INDIRECT(ADDRESS($H416,COLUMN())),0),0),IF($I416&gt;0,IF(AND(INDIRECT(ADDRESS($I416,44))=0,INDIRECT(ADDRESS($I416,38))="UL"),INDIRECT(ADDRESS($I416,COLUMN())),0),0),IF($J416&gt;0,IF(AND(INDIRECT(ADDRESS($J416,44))=0,INDIRECT(ADDRESS($J416,38))="UL"),INDIRECT(ADDRESS($J416,COLUMN())),0),0),IF($K416&gt;0,IF(AND(INDIRECT(ADDRESS($K416,44))=0,INDIRECT(ADDRESS($K416,38))="UL"),INDIRECT(ADDRESS($K416,COLUMN())),0),0),IF($L416&gt;0,IF(AND(INDIRECT(ADDRESS($L416,44))=0,INDIRECT(ADDRESS($L416,38))="UL"),INDIRECT(ADDRESS($L416,COLUMN())),0),0),IF($M416&gt;0,IF(AND(INDIRECT(ADDRESS($M416,44))=0,INDIRECT(ADDRESS($M416,38))="UL"),INDIRECT(ADDRESS($M416,COLUMN())),0),0))</f>
        <v>0.41481481481481475</v>
      </c>
      <c r="BC416" s="58" cm="1">
        <f t="array" aca="1" ref="BC416" ca="1">SUM(IF($C416&gt;0,IF(AND(INDIRECT(ADDRESS($C416,44))=0,INDIRECT(ADDRESS($C416,38))="UL"),INDIRECT(ADDRESS($C416,COLUMN())),0),0),IF($D416&gt;0,IF(AND(INDIRECT(ADDRESS($D416,44))=0,INDIRECT(ADDRESS($D416,38))="UL"),INDIRECT(ADDRESS($D416,COLUMN())),0),0),IF($E416&gt;0,IF(AND(INDIRECT(ADDRESS($E416,44))=0,INDIRECT(ADDRESS($E416,38))="UL"),INDIRECT(ADDRESS($E416,COLUMN())),0),0),IF($F416&gt;0,IF(AND(INDIRECT(ADDRESS($F416,44))=0,INDIRECT(ADDRESS($F416,38))="UL"),INDIRECT(ADDRESS($F416,COLUMN())),0),0),IF($G416&gt;0,IF(AND(INDIRECT(ADDRESS($G416,44))=0,INDIRECT(ADDRESS($G416,38))="UL"),INDIRECT(ADDRESS($G416,COLUMN())),0),0),IF($H416&gt;0,IF(AND(INDIRECT(ADDRESS($H416,44))=0,INDIRECT(ADDRESS($H416,38))="UL"),INDIRECT(ADDRESS($H416,COLUMN())),0),0),IF($I416&gt;0,IF(AND(INDIRECT(ADDRESS($I416,44))=0,INDIRECT(ADDRESS($I416,38))="UL"),INDIRECT(ADDRESS($I416,COLUMN())),0),0),IF($J416&gt;0,IF(AND(INDIRECT(ADDRESS($J416,44))=0,INDIRECT(ADDRESS($J416,38))="UL"),INDIRECT(ADDRESS($J416,COLUMN())),0),0),IF($K416&gt;0,IF(AND(INDIRECT(ADDRESS($K416,44))=0,INDIRECT(ADDRESS($K416,38))="UL"),INDIRECT(ADDRESS($K416,COLUMN())),0),0),IF($L416&gt;0,IF(AND(INDIRECT(ADDRESS($L416,44))=0,INDIRECT(ADDRESS($L416,38))="UL"),INDIRECT(ADDRESS($L416,COLUMN())),0),0),IF($M416&gt;0,IF(AND(INDIRECT(ADDRESS($M416,44))=0,INDIRECT(ADDRESS($M416,38))="UL"),INDIRECT(ADDRESS($M416,COLUMN())),0),0))</f>
        <v>0.20740740740740737</v>
      </c>
      <c r="BD416" s="58" cm="1">
        <f t="array" aca="1" ref="BD416" ca="1">SUM(IF($C416&gt;0,IF(AND(INDIRECT(ADDRESS($C416,44))=0,INDIRECT(ADDRESS($C416,38))="UL"),INDIRECT(ADDRESS($C416,COLUMN())),0),0),IF($D416&gt;0,IF(AND(INDIRECT(ADDRESS($D416,44))=0,INDIRECT(ADDRESS($D416,38))="UL"),INDIRECT(ADDRESS($D416,COLUMN())),0),0),IF($E416&gt;0,IF(AND(INDIRECT(ADDRESS($E416,44))=0,INDIRECT(ADDRESS($E416,38))="UL"),INDIRECT(ADDRESS($E416,COLUMN())),0),0),IF($F416&gt;0,IF(AND(INDIRECT(ADDRESS($F416,44))=0,INDIRECT(ADDRESS($F416,38))="UL"),INDIRECT(ADDRESS($F416,COLUMN())),0),0),IF($G416&gt;0,IF(AND(INDIRECT(ADDRESS($G416,44))=0,INDIRECT(ADDRESS($G416,38))="UL"),INDIRECT(ADDRESS($G416,COLUMN())),0),0),IF($H416&gt;0,IF(AND(INDIRECT(ADDRESS($H416,44))=0,INDIRECT(ADDRESS($H416,38))="UL"),INDIRECT(ADDRESS($H416,COLUMN())),0),0),IF($I416&gt;0,IF(AND(INDIRECT(ADDRESS($I416,44))=0,INDIRECT(ADDRESS($I416,38))="UL"),INDIRECT(ADDRESS($I416,COLUMN())),0),0),IF($J416&gt;0,IF(AND(INDIRECT(ADDRESS($J416,44))=0,INDIRECT(ADDRESS($J416,38))="UL"),INDIRECT(ADDRESS($J416,COLUMN())),0),0),IF($K416&gt;0,IF(AND(INDIRECT(ADDRESS($K416,44))=0,INDIRECT(ADDRESS($K416,38))="UL"),INDIRECT(ADDRESS($K416,COLUMN())),0),0),IF($L416&gt;0,IF(AND(INDIRECT(ADDRESS($L416,44))=0,INDIRECT(ADDRESS($L416,38))="UL"),INDIRECT(ADDRESS($L416,COLUMN())),0),0),IF($M416&gt;0,IF(AND(INDIRECT(ADDRESS($M416,44))=0,INDIRECT(ADDRESS($M416,38))="UL"),INDIRECT(ADDRESS($M416,COLUMN())),0),0))</f>
        <v>0.44444444444444442</v>
      </c>
      <c r="BE416" s="57">
        <f t="shared" ca="1" si="290"/>
        <v>0.23703703703703702</v>
      </c>
      <c r="BF416" s="57" cm="1">
        <f t="array" aca="1" ref="BF416" ca="1">SUM(IF($C416&gt;0,IF(INDIRECT(ADDRESS($C416,45))=1,INDIRECT(ADDRESS($C416,52))*INDIRECT(ADDRESS($C416,42))/5,0),0), IF($D416&gt;0,IF(INDIRECT(ADDRESS($D416,45))=1,INDIRECT(ADDRESS($D416,52))*INDIRECT(ADDRESS($D416,42))/5,0),0), IF($E416&gt;0,IF(INDIRECT(ADDRESS($E416,45))=1,INDIRECT(ADDRESS($E416,52))*INDIRECT(ADDRESS($E416,42))/5,0),0), IF($F416&gt;0,IF(INDIRECT(ADDRESS($F416,45))=1,INDIRECT(ADDRESS($F416,52))*INDIRECT(ADDRESS($F416,42))/5,0),0), IF($G416&gt;0,IF(INDIRECT(ADDRESS($G416,45))=1,INDIRECT(ADDRESS($G416,52))*INDIRECT(ADDRESS($G416,42))/5,0),0), IF($H416&gt;0,IF(INDIRECT(ADDRESS($H416,45))=1,INDIRECT(ADDRESS($H416,52))*INDIRECT(ADDRESS($H416,42))/5,0),0)
)*$BF$296/100</f>
        <v>0</v>
      </c>
      <c r="BG416" s="19"/>
      <c r="BH416" s="57" cm="1">
        <f t="array" aca="1" ref="BH416" ca="1">SUM(IF($C416&gt;0,IF(AND(INDIRECT(ADDRESS($C416,44))=0,INDIRECT(ADDRESS($C416,38))&lt;&gt;"UL"),INDIRECT(ADDRESS($C416,COLUMN()-12)),0),0), IF($D416&gt;0,IF(AND(INDIRECT(ADDRESS($D416,44))=0,INDIRECT(ADDRESS($D416,38))&lt;&gt;"UL"),INDIRECT(ADDRESS($D416,COLUMN()-12)),0),0), IF($E416&gt;0,IF(AND(INDIRECT(ADDRESS($E416,44))=0,INDIRECT(ADDRESS($E416,38))&lt;&gt;"UL"),INDIRECT(ADDRESS($E416,COLUMN()-12)),0),0), IF($F416&gt;0,IF(AND(INDIRECT(ADDRESS($F416,44))=0,INDIRECT(ADDRESS($F416,38))&lt;&gt;"UL"),INDIRECT(ADDRESS($F416,COLUMN()-12)),0),0), IF($G416&gt;0,IF(AND(INDIRECT(ADDRESS($G416,44))=0,INDIRECT(ADDRESS($G416,38))&lt;&gt;"UL"),INDIRECT(ADDRESS($G416,COLUMN()-12)),0),0), IF($H416&gt;0,IF(AND(INDIRECT(ADDRESS($H416,44))=0,INDIRECT(ADDRESS($H416,38))&lt;&gt;"UL"),INDIRECT(ADDRESS($H416,COLUMN()-12)),0),0), IF($I416&gt;0,IF(AND(INDIRECT(ADDRESS($I416,44))=0,INDIRECT(ADDRESS($I416,38))&lt;&gt;"UL"),INDIRECT(ADDRESS($I416,COLUMN()-12)),0),0), IF($J416&gt;0,IF(AND(INDIRECT(ADDRESS($J416,44))=0,INDIRECT(ADDRESS($J416,38))&lt;&gt;"UL"),INDIRECT(ADDRESS($J416,COLUMN()-12)),0),0), IF($K416&gt;0,IF(AND(INDIRECT(ADDRESS($K416,44))=0,INDIRECT(ADDRESS($K416,38))&lt;&gt;"UL"),INDIRECT(ADDRESS($K416,COLUMN()-12)),0),0), IF($L416&gt;0,IF(AND(INDIRECT(ADDRESS($L416,44))=0,INDIRECT(ADDRESS($L416,38))&lt;&gt;"UL"),INDIRECT(ADDRESS($L416,COLUMN()-12)),0),0), IF($M416&gt;0,IF(AND(INDIRECT(ADDRESS($M416,44))=0,INDIRECT(ADDRESS($M416,38))&lt;&gt;"UL"),INDIRECT(ADDRESS($M416,COLUMN()-12)),0),0))</f>
        <v>0</v>
      </c>
      <c r="BI416" s="57" cm="1">
        <f t="array" aca="1" ref="BI416" ca="1">SUM(IF($C416&gt;0,IF(AND(INDIRECT(ADDRESS($C416,44))=0,INDIRECT(ADDRESS($C416,38))&lt;&gt;"UL"),INDIRECT(ADDRESS($C416,COLUMN()-12)),0),0), IF($D416&gt;0,IF(AND(INDIRECT(ADDRESS($D416,44))=0,INDIRECT(ADDRESS($D416,38))&lt;&gt;"UL"),INDIRECT(ADDRESS($D416,COLUMN()-12)),0),0), IF($E416&gt;0,IF(AND(INDIRECT(ADDRESS($E416,44))=0,INDIRECT(ADDRESS($E416,38))&lt;&gt;"UL"),INDIRECT(ADDRESS($E416,COLUMN()-12)),0),0), IF($F416&gt;0,IF(AND(INDIRECT(ADDRESS($F416,44))=0,INDIRECT(ADDRESS($F416,38))&lt;&gt;"UL"),INDIRECT(ADDRESS($F416,COLUMN()-12)),0),0), IF($G416&gt;0,IF(AND(INDIRECT(ADDRESS($G416,44))=0,INDIRECT(ADDRESS($G416,38))&lt;&gt;"UL"),INDIRECT(ADDRESS($G416,COLUMN()-12)),0),0), IF($H416&gt;0,IF(AND(INDIRECT(ADDRESS($H416,44))=0,INDIRECT(ADDRESS($H416,38))&lt;&gt;"UL"),INDIRECT(ADDRESS($H416,COLUMN()-12)),0),0), IF($I416&gt;0,IF(AND(INDIRECT(ADDRESS($I416,44))=0,INDIRECT(ADDRESS($I416,38))&lt;&gt;"UL"),INDIRECT(ADDRESS($I416,COLUMN()-12)),0),0), IF($J416&gt;0,IF(AND(INDIRECT(ADDRESS($J416,44))=0,INDIRECT(ADDRESS($J416,38))&lt;&gt;"UL"),INDIRECT(ADDRESS($J416,COLUMN()-12)),0),0), IF($K416&gt;0,IF(AND(INDIRECT(ADDRESS($K416,44))=0,INDIRECT(ADDRESS($K416,38))&lt;&gt;"UL"),INDIRECT(ADDRESS($K416,COLUMN()-12)),0),0), IF($L416&gt;0,IF(AND(INDIRECT(ADDRESS($L416,44))=0,INDIRECT(ADDRESS($L416,38))&lt;&gt;"UL"),INDIRECT(ADDRESS($L416,COLUMN()-12)),0),0), IF($M416&gt;0,IF(AND(INDIRECT(ADDRESS($M416,44))=0,INDIRECT(ADDRESS($M416,38))&lt;&gt;"UL"),INDIRECT(ADDRESS($M416,COLUMN()-12)),0),0))</f>
        <v>0</v>
      </c>
      <c r="BJ416" s="57" cm="1">
        <f t="array" aca="1" ref="BJ416" ca="1">SUM(IF($C416&gt;0,IF(AND(INDIRECT(ADDRESS($C416,44))=0,INDIRECT(ADDRESS($C416,38))&lt;&gt;"UL"),INDIRECT(ADDRESS($C416,COLUMN()-12)),0),0), IF($D416&gt;0,IF(AND(INDIRECT(ADDRESS($D416,44))=0,INDIRECT(ADDRESS($D416,38))&lt;&gt;"UL"),INDIRECT(ADDRESS($D416,COLUMN()-12)),0),0), IF($E416&gt;0,IF(AND(INDIRECT(ADDRESS($E416,44))=0,INDIRECT(ADDRESS($E416,38))&lt;&gt;"UL"),INDIRECT(ADDRESS($E416,COLUMN()-12)),0),0), IF($F416&gt;0,IF(AND(INDIRECT(ADDRESS($F416,44))=0,INDIRECT(ADDRESS($F416,38))&lt;&gt;"UL"),INDIRECT(ADDRESS($F416,COLUMN()-12)),0),0), IF($G416&gt;0,IF(AND(INDIRECT(ADDRESS($G416,44))=0,INDIRECT(ADDRESS($G416,38))&lt;&gt;"UL"),INDIRECT(ADDRESS($G416,COLUMN()-12)),0),0), IF($H416&gt;0,IF(AND(INDIRECT(ADDRESS($H416,44))=0,INDIRECT(ADDRESS($H416,38))&lt;&gt;"UL"),INDIRECT(ADDRESS($H416,COLUMN()-12)),0),0), IF($I416&gt;0,IF(AND(INDIRECT(ADDRESS($I416,44))=0,INDIRECT(ADDRESS($I416,38))&lt;&gt;"UL"),INDIRECT(ADDRESS($I416,COLUMN()-12)),0),0), IF($J416&gt;0,IF(AND(INDIRECT(ADDRESS($J416,44))=0,INDIRECT(ADDRESS($J416,38))&lt;&gt;"UL"),INDIRECT(ADDRESS($J416,COLUMN()-12)),0),0), IF($K416&gt;0,IF(AND(INDIRECT(ADDRESS($K416,44))=0,INDIRECT(ADDRESS($K416,38))&lt;&gt;"UL"),INDIRECT(ADDRESS($K416,COLUMN()-12)),0),0), IF($L416&gt;0,IF(AND(INDIRECT(ADDRESS($L416,44))=0,INDIRECT(ADDRESS($L416,38))&lt;&gt;"UL"),INDIRECT(ADDRESS($L416,COLUMN()-12)),0),0), IF($M416&gt;0,IF(AND(INDIRECT(ADDRESS($M416,44))=0,INDIRECT(ADDRESS($M416,38))&lt;&gt;"UL"),INDIRECT(ADDRESS($M416,COLUMN()-12)),0),0))</f>
        <v>0</v>
      </c>
      <c r="BK416" s="57">
        <f t="shared" ca="1" si="291"/>
        <v>0</v>
      </c>
      <c r="BL416" s="58">
        <f t="shared" ca="1" si="292"/>
        <v>0</v>
      </c>
      <c r="BM416" s="57" cm="1">
        <f t="array" aca="1" ref="BM416" ca="1">SUM(IF($C416&gt;0,IF(AND(INDIRECT(ADDRESS($C416,44))=0,INDIRECT(ADDRESS($C416,38))&lt;&gt;"UL"),INDIRECT(ADDRESS($C416,COLUMN()-12)),0),0), IF($D416&gt;0,IF(AND(INDIRECT(ADDRESS($D416,44))=0,INDIRECT(ADDRESS($D416,38))&lt;&gt;"UL"),INDIRECT(ADDRESS($D416,COLUMN()-12)),0),0), IF($E416&gt;0,IF(AND(INDIRECT(ADDRESS($E416,44))=0,INDIRECT(ADDRESS($E416,38))&lt;&gt;"UL"),INDIRECT(ADDRESS($E416,COLUMN()-12)),0),0), IF($F416&gt;0,IF(AND(INDIRECT(ADDRESS($F416,44))=0,INDIRECT(ADDRESS($F416,38))&lt;&gt;"UL"),INDIRECT(ADDRESS($F416,COLUMN()-12)),0),0), IF($G416&gt;0,IF(AND(INDIRECT(ADDRESS($G416,44))=0,INDIRECT(ADDRESS($G416,38))&lt;&gt;"UL"),INDIRECT(ADDRESS($G416,COLUMN()-12)),0),0), IF($H416&gt;0,IF(AND(INDIRECT(ADDRESS($H416,44))=0,INDIRECT(ADDRESS($H416,38))&lt;&gt;"UL"),INDIRECT(ADDRESS($H416,COLUMN()-12)),0),0), IF($I416&gt;0,IF(AND(INDIRECT(ADDRESS($I416,44))=0,INDIRECT(ADDRESS($I416,38))&lt;&gt;"UL"),INDIRECT(ADDRESS($I416,COLUMN()-12)),0),0), IF($J416&gt;0,IF(AND(INDIRECT(ADDRESS($J416,44))=0,INDIRECT(ADDRESS($J416,38))&lt;&gt;"UL"),INDIRECT(ADDRESS($J416,COLUMN()-12)),0),0), IF($K416&gt;0,IF(AND(INDIRECT(ADDRESS($K416,44))=0,INDIRECT(ADDRESS($K416,38))&lt;&gt;"UL"),INDIRECT(ADDRESS($K416,COLUMN()-11)),0),0), IF($L416&gt;0,IF(AND(INDIRECT(ADDRESS($L416,44))=0,INDIRECT(ADDRESS($L416,38))&lt;&gt;"UL"),INDIRECT(ADDRESS($L416,COLUMN()-11)),0),0), IF($M416&gt;0,IF(AND(INDIRECT(ADDRESS($M416,44))=0,INDIRECT(ADDRESS($M416,38))&lt;&gt;"UL"),INDIRECT(ADDRESS($M416,COLUMN()-11)),0),0))</f>
        <v>0</v>
      </c>
      <c r="BN416" s="57" cm="1">
        <f t="array" aca="1" ref="BN416" ca="1">SUM(IF($C416&gt;0,IF(AND(INDIRECT(ADDRESS($C416,44))=0,INDIRECT(ADDRESS($C416,38))&lt;&gt;"UL"),INDIRECT(ADDRESS($C416,COLUMN()-12)),0),0), IF($D416&gt;0,IF(AND(INDIRECT(ADDRESS($D416,44))=0,INDIRECT(ADDRESS($D416,38))&lt;&gt;"UL"),INDIRECT(ADDRESS($D416,COLUMN()-12)),0),0), IF($E416&gt;0,IF(AND(INDIRECT(ADDRESS($E416,44))=0,INDIRECT(ADDRESS($E416,38))&lt;&gt;"UL"),INDIRECT(ADDRESS($E416,COLUMN()-12)),0),0), IF($F416&gt;0,IF(AND(INDIRECT(ADDRESS($F416,44))=0,INDIRECT(ADDRESS($F416,38))&lt;&gt;"UL"),INDIRECT(ADDRESS($F416,COLUMN()-12)),0),0), IF($G416&gt;0,IF(AND(INDIRECT(ADDRESS($G416,44))=0,INDIRECT(ADDRESS($G416,38))&lt;&gt;"UL"),INDIRECT(ADDRESS($G416,COLUMN()-12)),0),0), IF($H416&gt;0,IF(AND(INDIRECT(ADDRESS($H416,44))=0,INDIRECT(ADDRESS($H416,38))&lt;&gt;"UL"),INDIRECT(ADDRESS($H416,COLUMN()-12)),0),0), IF($I416&gt;0,IF(AND(INDIRECT(ADDRESS($I416,44))=0,INDIRECT(ADDRESS($I416,38))&lt;&gt;"UL"),INDIRECT(ADDRESS($I416,COLUMN()-12)),0),0), IF($J416&gt;0,IF(AND(INDIRECT(ADDRESS($J416,44))=0,INDIRECT(ADDRESS($J416,38))&lt;&gt;"UL"),INDIRECT(ADDRESS($J416,COLUMN()-12)),0),0), IF($K416&gt;0,IF(AND(INDIRECT(ADDRESS($K416,44))=0,INDIRECT(ADDRESS($K416,38))&lt;&gt;"UL"),INDIRECT(ADDRESS($K416,COLUMN()-11)),0),0), IF($L416&gt;0,IF(AND(INDIRECT(ADDRESS($L416,44))=0,INDIRECT(ADDRESS($L416,38))&lt;&gt;"UL"),INDIRECT(ADDRESS($L416,COLUMN()-11)),0),0), IF($M416&gt;0,IF(AND(INDIRECT(ADDRESS($M416,44))=0,INDIRECT(ADDRESS($M416,38))&lt;&gt;"UL"),INDIRECT(ADDRESS($M416,COLUMN()-11)),0),0))</f>
        <v>0</v>
      </c>
      <c r="BO416" s="57" cm="1">
        <f t="array" aca="1" ref="BO416" ca="1">SUM(IF($C416&gt;0,IF(AND(INDIRECT(ADDRESS($C416,44))=0,INDIRECT(ADDRESS($C416,38))&lt;&gt;"UL"),INDIRECT(ADDRESS($C416,COLUMN()-12)),0),0), IF($D416&gt;0,IF(AND(INDIRECT(ADDRESS($D416,44))=0,INDIRECT(ADDRESS($D416,38))&lt;&gt;"UL"),INDIRECT(ADDRESS($D416,COLUMN()-12)),0),0), IF($E416&gt;0,IF(AND(INDIRECT(ADDRESS($E416,44))=0,INDIRECT(ADDRESS($E416,38))&lt;&gt;"UL"),INDIRECT(ADDRESS($E416,COLUMN()-12)),0),0), IF($F416&gt;0,IF(AND(INDIRECT(ADDRESS($F416,44))=0,INDIRECT(ADDRESS($F416,38))&lt;&gt;"UL"),INDIRECT(ADDRESS($F416,COLUMN()-12)),0),0), IF($G416&gt;0,IF(AND(INDIRECT(ADDRESS($G416,44))=0,INDIRECT(ADDRESS($G416,38))&lt;&gt;"UL"),INDIRECT(ADDRESS($G416,COLUMN()-12)),0),0), IF($H416&gt;0,IF(AND(INDIRECT(ADDRESS($H416,44))=0,INDIRECT(ADDRESS($H416,38))&lt;&gt;"UL"),INDIRECT(ADDRESS($H416,COLUMN()-12)),0),0), IF($I416&gt;0,IF(AND(INDIRECT(ADDRESS($I416,44))=0,INDIRECT(ADDRESS($I416,38))&lt;&gt;"UL"),INDIRECT(ADDRESS($I416,COLUMN()-12)),0),0), IF($J416&gt;0,IF(AND(INDIRECT(ADDRESS($J416,44))=0,INDIRECT(ADDRESS($J416,38))&lt;&gt;"UL"),INDIRECT(ADDRESS($J416,COLUMN()-12)),0),0), IF($K416&gt;0,IF(AND(INDIRECT(ADDRESS($K416,44))=0,INDIRECT(ADDRESS($K416,38))&lt;&gt;"UL"),INDIRECT(ADDRESS($K416,COLUMN()-11)),0),0), IF($L416&gt;0,IF(AND(INDIRECT(ADDRESS($L416,44))=0,INDIRECT(ADDRESS($L416,38))&lt;&gt;"UL"),INDIRECT(ADDRESS($L416,COLUMN()-11)),0),0), IF($M416&gt;0,IF(AND(INDIRECT(ADDRESS($M416,44))=0,INDIRECT(ADDRESS($M416,38))&lt;&gt;"UL"),INDIRECT(ADDRESS($M416,COLUMN()-11)),0),0))</f>
        <v>0</v>
      </c>
      <c r="BP416" s="57" cm="1">
        <f t="array" aca="1" ref="BP416" ca="1">SUM(IF($C416&gt;0,IF(AND(INDIRECT(ADDRESS($C416,44))=0,INDIRECT(ADDRESS($C416,38))&lt;&gt;"UL"),INDIRECT(ADDRESS($C416,COLUMN()-12)),0),0), IF($D416&gt;0,IF(AND(INDIRECT(ADDRESS($D416,44))=0,INDIRECT(ADDRESS($D416,38))&lt;&gt;"UL"),INDIRECT(ADDRESS($D416,COLUMN()-12)),0),0), IF($E416&gt;0,IF(AND(INDIRECT(ADDRESS($E416,44))=0,INDIRECT(ADDRESS($E416,38))&lt;&gt;"UL"),INDIRECT(ADDRESS($E416,COLUMN()-12)),0),0), IF($F416&gt;0,IF(AND(INDIRECT(ADDRESS($F416,44))=0,INDIRECT(ADDRESS($F416,38))&lt;&gt;"UL"),INDIRECT(ADDRESS($F416,COLUMN()-12)),0),0), IF($G416&gt;0,IF(AND(INDIRECT(ADDRESS($G416,44))=0,INDIRECT(ADDRESS($G416,38))&lt;&gt;"UL"),INDIRECT(ADDRESS($G416,COLUMN()-12)),0),0), IF($H416&gt;0,IF(AND(INDIRECT(ADDRESS($H416,44))=0,INDIRECT(ADDRESS($H416,38))&lt;&gt;"UL"),INDIRECT(ADDRESS($H416,COLUMN()-12)),0),0), IF($I416&gt;0,IF(AND(INDIRECT(ADDRESS($I416,44))=0,INDIRECT(ADDRESS($I416,38))&lt;&gt;"UL"),INDIRECT(ADDRESS($I416,COLUMN()-12)),0),0), IF($J416&gt;0,IF(AND(INDIRECT(ADDRESS($J416,44))=0,INDIRECT(ADDRESS($J416,38))&lt;&gt;"UL"),INDIRECT(ADDRESS($J416,COLUMN()-12)),0),0), IF($K416&gt;0,IF(AND(INDIRECT(ADDRESS($K416,44))=0,INDIRECT(ADDRESS($K416,38))&lt;&gt;"UL"),INDIRECT(ADDRESS($K416,COLUMN()-11)),0),0), IF($L416&gt;0,IF(AND(INDIRECT(ADDRESS($L416,44))=0,INDIRECT(ADDRESS($L416,38))&lt;&gt;"UL"),INDIRECT(ADDRESS($L416,COLUMN()-11)),0),0), IF($M416&gt;0,IF(AND(INDIRECT(ADDRESS($M416,44))=0,INDIRECT(ADDRESS($M416,38))&lt;&gt;"UL"),INDIRECT(ADDRESS($M416,COLUMN()-11)),0),0))</f>
        <v>0</v>
      </c>
      <c r="BQ416" s="57">
        <f t="shared" ca="1" si="293"/>
        <v>0</v>
      </c>
      <c r="BR416" s="161">
        <f t="shared" ca="1" si="294"/>
        <v>75.84145284853598</v>
      </c>
      <c r="BS416" s="59"/>
      <c r="BT416" s="56">
        <f t="shared" ca="1" si="295"/>
        <v>3.7191697880908485</v>
      </c>
      <c r="BU416" s="63">
        <f t="shared" ca="1" si="296"/>
        <v>0.14876679152363395</v>
      </c>
      <c r="BV416" s="57" t="s">
        <v>34</v>
      </c>
      <c r="BW416" s="57" cm="1">
        <f t="array" aca="1" ref="BW416" ca="1">SUM(IF($C416&gt;0,IF(AND(INDIRECT(ADDRESS($C416,44))=0,INDIRECT(ADDRESS($C416,38))="UL",ISERROR(SEARCH("Rear",INDIRECT(ADDRESS($C416,33)))),ISERROR(SEARCH("Side",INDIRECT(ADDRESS($C416,33))))),INDIRECT(ADDRESS($C416,COLUMN())),0),0),IF($D416&gt;0,IF(AND(INDIRECT(ADDRESS($D416,44))=0,INDIRECT(ADDRESS($D416,38))="UL",ISERROR(SEARCH("Rear",INDIRECT(ADDRESS($D416,33)))),ISERROR(SEARCH("Side",INDIRECT(ADDRESS($D416,33))))),INDIRECT(ADDRESS($D416,COLUMN())),0),0),IF($E416&gt;0,IF(AND(INDIRECT(ADDRESS($E416,44))=0,INDIRECT(ADDRESS($E416,38))="UL",ISERROR(SEARCH("Rear",INDIRECT(ADDRESS($E416,33)))),ISERROR(SEARCH("Side",INDIRECT(ADDRESS($E416,33))))),INDIRECT(ADDRESS($E416,COLUMN())),0),0),IF($F416&gt;0,IF(AND(INDIRECT(ADDRESS($F416,44))=0,INDIRECT(ADDRESS($F416,38))="UL",ISERROR(SEARCH("Rear",INDIRECT(ADDRESS($F416,33)))),ISERROR(SEARCH("Side",INDIRECT(ADDRESS($F416,33))))),INDIRECT(ADDRESS($F416,COLUMN())),0),0),IF($G416&gt;0,IF(AND(INDIRECT(ADDRESS($G416,44))=0,INDIRECT(ADDRESS($G416,38))="UL",ISERROR(SEARCH("Rear",INDIRECT(ADDRESS($G416,33)))),ISERROR(SEARCH("Side",INDIRECT(ADDRESS($G416,33))))),INDIRECT(ADDRESS($G416,COLUMN())),0),0),IF($H416&gt;0,IF(AND(INDIRECT(ADDRESS($H416,44))=0,INDIRECT(ADDRESS($H416,38))="UL",ISERROR(SEARCH("Rear",INDIRECT(ADDRESS($H416,33)))),ISERROR(SEARCH("Side",INDIRECT(ADDRESS($H416,33))))),INDIRECT(ADDRESS($H416,COLUMN())),0),0),IF($I416&gt;0,IF(AND(INDIRECT(ADDRESS($I416,44))=0,INDIRECT(ADDRESS($I416,38))="UL",ISERROR(SEARCH("Rear",INDIRECT(ADDRESS($I416,33)))),ISERROR(SEARCH("Side",INDIRECT(ADDRESS($I416,33))))),INDIRECT(ADDRESS($I416,COLUMN())),0),0),IF($J416&gt;0,IF(AND(INDIRECT(ADDRESS($J416,44))=0,INDIRECT(ADDRESS($J416,38))="UL",ISERROR(SEARCH("Rear",INDIRECT(ADDRESS($J416,33)))),ISERROR(SEARCH("Side",INDIRECT(ADDRESS($J416,33))))),INDIRECT(ADDRESS($J416,COLUMN())),0),0),IF($K416&gt;0,IF(AND(INDIRECT(ADDRESS($K416,44))=0,INDIRECT(ADDRESS($K416,38))="UL",ISERROR(SEARCH("Rear",INDIRECT(ADDRESS($K416,33)))),ISERROR(SEARCH("Side",INDIRECT(ADDRESS($K416,33))))),INDIRECT(ADDRESS($K416,COLUMN())),0),0),IF($L416&gt;0,IF(AND(INDIRECT(ADDRESS($L416,44))=0,INDIRECT(ADDRESS($L416,38))="UL",ISERROR(SEARCH("Rear",INDIRECT(ADDRESS($L416,33)))),ISERROR(SEARCH("Side",INDIRECT(ADDRESS($L416,33))))),INDIRECT(ADDRESS($L416,COLUMN())),0),0),IF($M416&gt;0,IF(AND(INDIRECT(ADDRESS($M416,44))=0,INDIRECT(ADDRESS($M416,38))="UL",ISERROR(SEARCH("Rear",INDIRECT(ADDRESS($M416,33)))),ISERROR(SEARCH("Side",INDIRECT(ADDRESS($M416,33))))),INDIRECT(ADDRESS($M416,COLUMN())),0),0))</f>
        <v>0.44444444444444442</v>
      </c>
      <c r="BX416" s="57">
        <f t="shared" ca="1" si="297"/>
        <v>0.44444444444444442</v>
      </c>
      <c r="BY416" s="57" cm="1">
        <f t="array" aca="1" ref="BY416" ca="1">SUM(IF($C416&gt;0,IF(AND(INDIRECT(ADDRESS($C416,44))=0,INDIRECT(ADDRESS($C416,38))="UL"),INDIRECT(ADDRESS($C416,COLUMN())),0),0),IF($D416&gt;0,IF(AND(INDIRECT(ADDRESS($D416,44))=0,INDIRECT(ADDRESS($D416,38))="UL"),INDIRECT(ADDRESS($D416,COLUMN())),0),0),IF($E416&gt;0,IF(AND(INDIRECT(ADDRESS($E416,44))=0,INDIRECT(ADDRESS($E416,38))="UL"),INDIRECT(ADDRESS($E416,COLUMN())),0),0),IF($F416&gt;0,IF(AND(INDIRECT(ADDRESS($F416,44))=0,INDIRECT(ADDRESS($F416,38))="UL"),INDIRECT(ADDRESS($F416,COLUMN())),0),0),IF($G416&gt;0,IF(AND(INDIRECT(ADDRESS($G416,44))=0,INDIRECT(ADDRESS($G416,38))="UL"),INDIRECT(ADDRESS($G416,COLUMN())),0),0),IF($H416&gt;0,IF(AND(INDIRECT(ADDRESS($H416,44))=0,INDIRECT(ADDRESS($H416,38))="UL"),INDIRECT(ADDRESS($H416,COLUMN())),0),0),IF($I416&gt;0,IF(AND(INDIRECT(ADDRESS($I416,44))=0,INDIRECT(ADDRESS($I416,38))="UL"),INDIRECT(ADDRESS($I416,COLUMN())),0),0),IF($J416&gt;0,IF(AND(INDIRECT(ADDRESS($J416,44))=0,INDIRECT(ADDRESS($J416,38))="UL"),INDIRECT(ADDRESS($J416,COLUMN())),0),0),IF($K416&gt;0,IF(AND(INDIRECT(ADDRESS($K416,44))=0,INDIRECT(ADDRESS($K416,38))="UL"),INDIRECT(ADDRESS($K416,COLUMN())),0),0),IF($L416&gt;0,IF(AND(INDIRECT(ADDRESS($L416,44))=0,INDIRECT(ADDRESS($L416,38))="UL"),INDIRECT(ADDRESS($L416,COLUMN())),0),0),IF($M416&gt;0,IF(AND(INDIRECT(ADDRESS($M416,44))=0,INDIRECT(ADDRESS($M416,38))="UL"),INDIRECT(ADDRESS($M416,COLUMN())),0),0))</f>
        <v>0.14814814814814814</v>
      </c>
      <c r="BZ416" s="57" cm="1">
        <f t="array" aca="1" ref="BZ416" ca="1">SUM(IF($C416&gt;0,IF(AND(INDIRECT(ADDRESS($C416,44))=0,INDIRECT(ADDRESS($C416,38))="UL"),INDIRECT(ADDRESS($C416,COLUMN())),0),0),IF($D416&gt;0,IF(AND(INDIRECT(ADDRESS($D416,44))=0,INDIRECT(ADDRESS($D416,38))="UL"),INDIRECT(ADDRESS($D416,COLUMN())),0),0),IF($E416&gt;0,IF(AND(INDIRECT(ADDRESS($E416,44))=0,INDIRECT(ADDRESS($E416,38))="UL"),INDIRECT(ADDRESS($E416,COLUMN())),0),0),IF($F416&gt;0,IF(AND(INDIRECT(ADDRESS($F416,44))=0,INDIRECT(ADDRESS($F416,38))="UL"),INDIRECT(ADDRESS($F416,COLUMN())),0),0),IF($G416&gt;0,IF(AND(INDIRECT(ADDRESS($G416,44))=0,INDIRECT(ADDRESS($G416,38))="UL"),INDIRECT(ADDRESS($G416,COLUMN())),0),0),IF($H416&gt;0,IF(AND(INDIRECT(ADDRESS($H416,44))=0,INDIRECT(ADDRESS($H416,38))="UL"),INDIRECT(ADDRESS($H416,COLUMN())),0),0),IF($I416&gt;0,IF(AND(INDIRECT(ADDRESS($I416,44))=0,INDIRECT(ADDRESS($I416,38))="UL"),INDIRECT(ADDRESS($I416,COLUMN())),0),0),IF($J416&gt;0,IF(AND(INDIRECT(ADDRESS($J416,44))=0,INDIRECT(ADDRESS($J416,38))="UL"),INDIRECT(ADDRESS($J416,COLUMN())),0),0),IF($K416&gt;0,IF(AND(INDIRECT(ADDRESS($K416,44))=0,INDIRECT(ADDRESS($K416,38))="UL"),INDIRECT(ADDRESS($K416,COLUMN())),0),0),IF($L416&gt;0,IF(AND(INDIRECT(ADDRESS($L416,44))=0,INDIRECT(ADDRESS($L416,38))="UL"),INDIRECT(ADDRESS($L416,COLUMN())),0),0),IF($M416&gt;0,IF(AND(INDIRECT(ADDRESS($M416,44))=0,INDIRECT(ADDRESS($M416,38))="UL"),INDIRECT(ADDRESS($M416,COLUMN())),0),0))</f>
        <v>0.51851851851851849</v>
      </c>
      <c r="CA416" s="57">
        <f t="shared" ca="1" si="298"/>
        <v>0.51851851851851849</v>
      </c>
      <c r="CB416" s="57" cm="1">
        <f t="array" aca="1" ref="CB416" ca="1">SUM(IF($C416&gt;0,IF(AND(INDIRECT(ADDRESS($C416,44))=0,INDIRECT(ADDRESS($C416,38))&lt;&gt;"UL"),INDIRECT(ADDRESS($C416,COLUMN())),0),0),IF($D416&gt;0,IF(AND(INDIRECT(ADDRESS($D416,44))=0,INDIRECT(ADDRESS($D416,38))&lt;&gt;"UL"),INDIRECT(ADDRESS($D416,COLUMN())),0),0),IF($E416&gt;0,IF(AND(INDIRECT(ADDRESS($E416,44))=0,INDIRECT(ADDRESS($E416,38))&lt;&gt;"UL"),INDIRECT(ADDRESS($E416,COLUMN())),0),0),IF($F416&gt;0,IF(AND(INDIRECT(ADDRESS($F416,44))=0,INDIRECT(ADDRESS($F416,38))&lt;&gt;"UL"),INDIRECT(ADDRESS($F416,COLUMN())),0),0),IF($G416&gt;0,IF(AND(INDIRECT(ADDRESS($G416,44))=0,INDIRECT(ADDRESS($G416,38))&lt;&gt;"UL"),INDIRECT(ADDRESS($G416,COLUMN())),0),0),IF($H416&gt;0,IF(AND(INDIRECT(ADDRESS($H416,44))=0,INDIRECT(ADDRESS($H416,38))&lt;&gt;"UL"),INDIRECT(ADDRESS($H416,COLUMN())),0),0),IF($I416&gt;0,IF(AND(INDIRECT(ADDRESS($I416,44))=0,INDIRECT(ADDRESS($I416,38))&lt;&gt;"UL"),INDIRECT(ADDRESS($I416,COLUMN())),0),0),IF($J416&gt;0,IF(AND(INDIRECT(ADDRESS($J416,44))=0,INDIRECT(ADDRESS($J416,38))&lt;&gt;"UL"),INDIRECT(ADDRESS($J416,COLUMN())),0),0),IF($K416&gt;0,IF(AND(INDIRECT(ADDRESS($K416,44))=0,INDIRECT(ADDRESS($K416,38))&lt;&gt;"UL"),INDIRECT(ADDRESS($K416,COLUMN())),0),0),IF($L416&gt;0,IF(AND(INDIRECT(ADDRESS($L416,44))=0,INDIRECT(ADDRESS($L416,38))&lt;&gt;"UL"),INDIRECT(ADDRESS($L416,COLUMN())),0),0),IF($M416&gt;0,IF(AND(INDIRECT(ADDRESS($M416,44))=0,INDIRECT(ADDRESS($M416,38))&lt;&gt;"UL"),INDIRECT(ADDRESS($M416,COLUMN())),0),0))</f>
        <v>0</v>
      </c>
      <c r="CC416" s="57">
        <f t="shared" ca="1" si="299"/>
        <v>0</v>
      </c>
      <c r="CD416" s="57" cm="1">
        <f t="array" aca="1" ref="CD416" ca="1">SUM(IF($C416&gt;0,IF(AND(INDIRECT(ADDRESS($C416,44))=0,INDIRECT(ADDRESS($C416,38))&lt;&gt;"UL"),INDIRECT(ADDRESS($C416,COLUMN())),0),0),IF($D416&gt;0,IF(AND(INDIRECT(ADDRESS($D416,44))=0,INDIRECT(ADDRESS($D416,38))&lt;&gt;"UL"),INDIRECT(ADDRESS($D416,COLUMN())),0),0),IF($E416&gt;0,IF(AND(INDIRECT(ADDRESS($E416,44))=0,INDIRECT(ADDRESS($E416,38))&lt;&gt;"UL"),INDIRECT(ADDRESS($E416,COLUMN())),0),0),IF($F416&gt;0,IF(AND(INDIRECT(ADDRESS($F416,44))=0,INDIRECT(ADDRESS($F416,38))&lt;&gt;"UL"),INDIRECT(ADDRESS($F416,COLUMN())),0),0),IF($G416&gt;0,IF(AND(INDIRECT(ADDRESS($G416,44))=0,INDIRECT(ADDRESS($G416,38))&lt;&gt;"UL"),INDIRECT(ADDRESS($G416,COLUMN())),0),0),IF($H416&gt;0,IF(AND(INDIRECT(ADDRESS($H416,44))=0,INDIRECT(ADDRESS($H416,38))&lt;&gt;"UL"),INDIRECT(ADDRESS($H416,COLUMN())),0),0),IF($I416&gt;0,IF(AND(INDIRECT(ADDRESS($I416,44))=0,INDIRECT(ADDRESS($I416,38))&lt;&gt;"UL"),INDIRECT(ADDRESS($I416,COLUMN())),0),0),IF($J416&gt;0,IF(AND(INDIRECT(ADDRESS($J416,44))=0,INDIRECT(ADDRESS($J416,38))&lt;&gt;"UL"),INDIRECT(ADDRESS($J416,COLUMN())),0),0),IF($K416&gt;0,IF(AND(INDIRECT(ADDRESS($K416,44))=0,INDIRECT(ADDRESS($K416,38))&lt;&gt;"UL"),INDIRECT(ADDRESS($K416,COLUMN())),0),0),IF($L416&gt;0,IF(AND(INDIRECT(ADDRESS($L416,44))=0,INDIRECT(ADDRESS($L416,38))&lt;&gt;"UL"),INDIRECT(ADDRESS($L416,COLUMN())),0),0),IF($M416&gt;0,IF(AND(INDIRECT(ADDRESS($M416,44))=0,INDIRECT(ADDRESS($M416,38))&lt;&gt;"UL"),INDIRECT(ADDRESS($M416,COLUMN())),0),0))</f>
        <v>0</v>
      </c>
      <c r="CE416" s="57" cm="1">
        <f t="array" aca="1" ref="CE416" ca="1">SUM(IF($C416&gt;0,IF(AND(INDIRECT(ADDRESS($C416,44))=0,INDIRECT(ADDRESS($C416,38))&lt;&gt;"UL"),INDIRECT(ADDRESS($C416,COLUMN())),0),0),IF($D416&gt;0,IF(AND(INDIRECT(ADDRESS($D416,44))=0,INDIRECT(ADDRESS($D416,38))&lt;&gt;"UL"),INDIRECT(ADDRESS($D416,COLUMN())),0),0),IF($E416&gt;0,IF(AND(INDIRECT(ADDRESS($E416,44))=0,INDIRECT(ADDRESS($E416,38))&lt;&gt;"UL"),INDIRECT(ADDRESS($E416,COLUMN())),0),0),IF($F416&gt;0,IF(AND(INDIRECT(ADDRESS($F416,44))=0,INDIRECT(ADDRESS($F416,38))&lt;&gt;"UL"),INDIRECT(ADDRESS($F416,COLUMN())),0),0),IF($G416&gt;0,IF(AND(INDIRECT(ADDRESS($G416,44))=0,INDIRECT(ADDRESS($G416,38))&lt;&gt;"UL"),INDIRECT(ADDRESS($G416,COLUMN())),0),0),IF($H416&gt;0,IF(AND(INDIRECT(ADDRESS($H416,44))=0,INDIRECT(ADDRESS($H416,38))&lt;&gt;"UL"),INDIRECT(ADDRESS($H416,COLUMN())),0),0),IF($I416&gt;0,IF(AND(INDIRECT(ADDRESS($I416,44))=0,INDIRECT(ADDRESS($I416,38))&lt;&gt;"UL"),INDIRECT(ADDRESS($I416,COLUMN())),0),0),IF($J416&gt;0,IF(AND(INDIRECT(ADDRESS($J416,44))=0,INDIRECT(ADDRESS($J416,38))&lt;&gt;"UL"),INDIRECT(ADDRESS($J416,COLUMN())),0),0),IF($K416&gt;0,IF(AND(INDIRECT(ADDRESS($K416,44))=0,INDIRECT(ADDRESS($K416,38))&lt;&gt;"UL"),INDIRECT(ADDRESS($K416,COLUMN())),0),0),IF($L416&gt;0,IF(AND(INDIRECT(ADDRESS($L416,44))=0,INDIRECT(ADDRESS($L416,38))&lt;&gt;"UL"),INDIRECT(ADDRESS($L416,COLUMN())),0),0),IF($M416&gt;0,IF(AND(INDIRECT(ADDRESS($M416,44))=0,INDIRECT(ADDRESS($M416,38))&lt;&gt;"UL"),INDIRECT(ADDRESS($M416,COLUMN())),0),0))</f>
        <v>0</v>
      </c>
      <c r="CF416" s="57">
        <f t="shared" ca="1" si="300"/>
        <v>0</v>
      </c>
      <c r="CG416" s="57">
        <f t="shared" ca="1" si="301"/>
        <v>1.0125167944046045</v>
      </c>
      <c r="CH416" s="57">
        <f t="shared" ca="1" si="302"/>
        <v>4.0500671776184181E-2</v>
      </c>
      <c r="CI416" s="19">
        <f t="shared" ca="1" si="303"/>
        <v>22.966868375168463</v>
      </c>
      <c r="CJ416" s="19"/>
      <c r="CK416" s="57" cm="1">
        <f t="array" aca="1" ref="CK416" ca="1">IF(AU416="S", SUM(IF($C416&gt;0,IF(INDIRECT(ADDRESS($C416,43))&lt;&gt;1,INDIRECT(ADDRESS($C416,48)),0),0), IF($D416&gt;0,IF(INDIRECT(ADDRESS($D416,43))&lt;&gt;1,INDIRECT(ADDRESS($D416,48)),0),0), IF($E416&gt;0,IF(INDIRECT(ADDRESS($E416,43))&lt;&gt;1,INDIRECT(ADDRESS($E416,48)),0),0), IF($F416&gt;0,IF(INDIRECT(ADDRESS($F416,43))&lt;&gt;1,INDIRECT(ADDRESS($F416,48)),0),0), IF($G416&gt;0,IF(INDIRECT(ADDRESS($G416,43))&lt;&gt;1,INDIRECT(ADDRESS($G416,48)),0),0), IF($H416&gt;0,IF(INDIRECT(ADDRESS($H416,43))&lt;&gt;1,INDIRECT(ADDRESS($H416,48)),0),0), IF($I416&gt;0,IF(INDIRECT(ADDRESS($I416,43))&lt;&gt;1,INDIRECT(ADDRESS($I416,48)),0),0), IF($J416&gt;0,IF(INDIRECT(ADDRESS($J416,43))&lt;&gt;1,INDIRECT(ADDRESS($J416,48)),0),0), IF($K416&gt;0,IF(INDIRECT(ADDRESS($K416,43))&lt;&gt;1,INDIRECT(ADDRESS($K416,48)),0),0), IF($L416&gt;0,IF(INDIRECT(ADDRESS($L416,43))&lt;&gt;1,INDIRECT(ADDRESS($L416,48)),0),0), IF($M416&gt;0,IF(INDIRECT(ADDRESS($M416,43))&lt;&gt;1,INDIRECT(ADDRESS($M416,48)),0),0)), IF(AU416="L",SUM(IF($C416&gt;0,IF(INDIRECT(ADDRESS($C416,43))&lt;&gt;1,INDIRECT(ADDRESS($C416,50)),0),0), IF($D416&gt;0,IF(INDIRECT(ADDRESS($D416,43))&lt;&gt;1,INDIRECT(ADDRESS($D416,50)),0),0), IF($E416&gt;0,IF(INDIRECT(ADDRESS($E416,43))&lt;&gt;1,INDIRECT(ADDRESS($E416,50)),0),0), IF($F416&gt;0,IF(INDIRECT(ADDRESS($F416,43))&lt;&gt;1,INDIRECT(ADDRESS($F416,50)),0),0), IF($G416&gt;0,IF(INDIRECT(ADDRESS($G416,43))&lt;&gt;1,INDIRECT(ADDRESS($G416,50)),0),0), IF($G416&gt;0,IF(INDIRECT(ADDRESS($G416,43))&lt;&gt;1,INDIRECT(ADDRESS($G416,50)),0),0), IF($H416&gt;0,IF(INDIRECT(ADDRESS($H416,43))&lt;&gt;1,INDIRECT(ADDRESS($H416,50)),0),0), IF($I416&gt;0,IF(INDIRECT(ADDRESS($I416,43))&lt;&gt;1,INDIRECT(ADDRESS($I416,50)),0),0), IF($J416&gt;0,IF(INDIRECT(ADDRESS($J416,43))&lt;&gt;1,INDIRECT(ADDRESS($J416,50)),0),0), IF($K416&gt;0,IF(INDIRECT(ADDRESS($K416,43))&lt;&gt;1,INDIRECT(ADDRESS($K416,50)),0),0), IF($L416&gt;0,IF(INDIRECT(ADDRESS($L416,43))&lt;&gt;1,INDIRECT(ADDRESS($L416,50)),0),0), IF($M416&gt;0,IF(INDIRECT(ADDRESS($M416,43))&lt;&gt;1,INDIRECT(ADDRESS($M416,50)),0),0)), SUM(IF($C416&gt;0,IF(INDIRECT(ADDRESS($C416,43))&lt;&gt;1,INDIRECT(ADDRESS($C416,49)),0),0), IF($D416&gt;0,IF(INDIRECT(ADDRESS($D416,43))&lt;&gt;1,INDIRECT(ADDRESS($D416,49)),0),0), IF($E416&gt;0,IF(INDIRECT(ADDRESS($E416,43))&lt;&gt;1,INDIRECT(ADDRESS($E416,49)),0),0), IF($F416&gt;0,IF(INDIRECT(ADDRESS($F416,43))&lt;&gt;1,INDIRECT(ADDRESS($F416,49)),0),0), IF($G416&gt;0,IF(INDIRECT(ADDRESS($G416,43))&lt;&gt;1,INDIRECT(ADDRESS($G416,49)),0),0), IF($G416&gt;0,IF(INDIRECT(ADDRESS($G416,43))&lt;&gt;1,INDIRECT(ADDRESS($G416,49)),0),0), IF($H416&gt;0,IF(INDIRECT(ADDRESS($H416,43))&lt;&gt;1,INDIRECT(ADDRESS($H416,49)),0),0), IF($I416&gt;0,IF(INDIRECT(ADDRESS($I416,43))&lt;&gt;1,INDIRECT(ADDRESS($I416,49)),0),0), IF($J416&gt;0,IF(INDIRECT(ADDRESS($J416,43))&lt;&gt;1,INDIRECT(ADDRESS($J416,49)),0),0), IF($K416&gt;0,IF(INDIRECT(ADDRESS($K416,43))&lt;&gt;1,INDIRECT(ADDRESS($K416,49)),0),0), IF($L416&gt;0,IF(INDIRECT(ADDRESS($L416,43))&lt;&gt;1,INDIRECT(ADDRESS($L416,49)),0),0), IF($M416&gt;0,IF(INDIRECT(ADDRESS($M416,43))&lt;&gt;1,INDIRECT(ADDRESS($M416,49)),0),0))))</f>
        <v>0.88888888888888884</v>
      </c>
      <c r="CL416" s="57" cm="1">
        <f t="array" aca="1" ref="CL416" ca="1">SUM(IF($C416&gt;0,IF(INDIRECT(ADDRESS($C416,44))=1,INDIRECT(ADDRESS($C416,90)),0),0), IF($D416&gt;0,IF(INDIRECT(ADDRESS($D416,44))=1,INDIRECT(ADDRESS($D416,90)),0),0), IF($E416&gt;0,IF(INDIRECT(ADDRESS($E416,44))=1,INDIRECT(ADDRESS($E416,90)),0),0), IF($F416&gt;0,IF(INDIRECT(ADDRESS($F416,44))=1,INDIRECT(ADDRESS($F416,90)),0),0), IF($G416&gt;0,IF(INDIRECT(ADDRESS($G416,44))=1,INDIRECT(ADDRESS($G416,90)),0),0), IF($H416&gt;0,IF(INDIRECT(ADDRESS($H416,44))=1,INDIRECT(ADDRESS($H416,90)),0),0), IF($I416&gt;0,IF(INDIRECT(ADDRESS($I416,44))=1,INDIRECT(ADDRESS($I416,90)),0),0), IF($J416&gt;0,IF(INDIRECT(ADDRESS($J416,44))=1,INDIRECT(ADDRESS($J416,90)),0),0), IF($K416&gt;0,IF(INDIRECT(ADDRESS($K416,44))=1,INDIRECT(ADDRESS($K416,90)),0),0), IF($L416&gt;0,IF(INDIRECT(ADDRESS($L416,44))=1,INDIRECT(ADDRESS($L416,90)),0),0), IF($M416&gt;0,IF(INDIRECT(ADDRESS($M416,44))=1,INDIRECT(ADDRESS($M416,90)),0),0))</f>
        <v>0</v>
      </c>
      <c r="CM416" s="56">
        <f t="shared" ca="1" si="304"/>
        <v>1.0951967109741485</v>
      </c>
      <c r="CN416" s="59"/>
    </row>
    <row r="417" spans="1:92" x14ac:dyDescent="0.25">
      <c r="A417" s="219" t="s">
        <v>583</v>
      </c>
      <c r="B417" s="220">
        <v>374</v>
      </c>
      <c r="C417" s="220">
        <v>384</v>
      </c>
      <c r="D417" s="220">
        <v>387</v>
      </c>
      <c r="E417" s="220"/>
      <c r="F417" s="220"/>
      <c r="G417" s="220"/>
      <c r="H417" s="220"/>
      <c r="I417" s="220"/>
      <c r="J417" s="220"/>
      <c r="K417" s="220"/>
      <c r="L417" s="220"/>
      <c r="M417" s="220"/>
      <c r="N417" s="67">
        <f t="shared" ca="1" si="284"/>
        <v>25</v>
      </c>
      <c r="O417" s="67" t="str" cm="1">
        <f t="array" aca="1" ref="O417" ca="1">INDIRECT(ADDRESS($B417,COLUMN()))</f>
        <v>Fighter</v>
      </c>
      <c r="P417" s="67" cm="1">
        <f t="array" aca="1" ref="P417" ca="1">INDIRECT(ADDRESS($B417,COLUMN()))</f>
        <v>2</v>
      </c>
      <c r="Q417" s="67" cm="1">
        <f t="array" aca="1" ref="Q417" ca="1">INDIRECT(ADDRESS($B417,COLUMN()))</f>
        <v>0</v>
      </c>
      <c r="R417" s="67" cm="1">
        <f t="array" aca="1" ref="R417" ca="1">INDIRECT(ADDRESS($B417,COLUMN()))</f>
        <v>0</v>
      </c>
      <c r="S417" s="67" cm="1">
        <f t="array" aca="1" ref="S417" ca="1">INDIRECT(ADDRESS($B417,COLUMN()))</f>
        <v>3</v>
      </c>
      <c r="T417" s="67" t="str" cm="1">
        <f t="array" aca="1" ref="T417" ca="1">INDIRECT(ADDRESS($B417,COLUMN()))</f>
        <v>1-8</v>
      </c>
      <c r="U417" s="67" cm="1">
        <f t="array" aca="1" ref="U417" ca="1">INDIRECT(ADDRESS($B417,COLUMN()))</f>
        <v>8</v>
      </c>
      <c r="V417" s="67" cm="1">
        <f t="array" aca="1" ref="V417" ca="1">INDIRECT(ADDRESS($B417,COLUMN()))</f>
        <v>0</v>
      </c>
      <c r="W417" s="67" cm="1">
        <f t="array" aca="1" ref="W417" ca="1">INDIRECT(ADDRESS($B417,COLUMN()))</f>
        <v>2</v>
      </c>
      <c r="X417" s="67" cm="1">
        <f t="array" aca="1" ref="X417" ca="1">INDIRECT(ADDRESS($B417,COLUMN()))</f>
        <v>10</v>
      </c>
      <c r="Y417" s="67" cm="1">
        <f t="array" aca="1" ref="Y417" ca="1">INDIRECT(ADDRESS($B417,COLUMN()))</f>
        <v>2</v>
      </c>
      <c r="Z417" s="67" cm="1">
        <f t="array" aca="1" ref="Z417" ca="1">INDIRECT(ADDRESS($B417,COLUMN()))</f>
        <v>5</v>
      </c>
      <c r="AA417" s="67" t="str" cm="1">
        <f t="array" aca="1" ref="AA417" ca="1">INDIRECT(ADDRESS($B417,COLUMN()))</f>
        <v>Jink</v>
      </c>
      <c r="AB417" s="56">
        <f t="shared" ca="1" si="285"/>
        <v>1.0483933198132851</v>
      </c>
      <c r="AC417" s="56">
        <f t="shared" ca="1" si="286"/>
        <v>1.3205949315721865</v>
      </c>
      <c r="AD417" s="56">
        <f t="shared" ca="1" si="287"/>
        <v>2.2966868375168463</v>
      </c>
      <c r="AF417" s="52"/>
      <c r="AG417" s="52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2"/>
      <c r="AU417" s="54" t="s">
        <v>33</v>
      </c>
      <c r="AV417" s="57" cm="1">
        <f t="array" aca="1" ref="AV417" ca="1">SUM(IF($C417&gt;0,IF(AND(INDIRECT(ADDRESS($C417,44))=0,INDIRECT(ADDRESS($C417,38))="UL",ISERROR(SEARCH("Rear",INDIRECT(ADDRESS($C417,33)))),ISERROR(SEARCH("Side",INDIRECT(ADDRESS($C417,33))))),INDIRECT(ADDRESS($C417,COLUMN())),0),0),IF($D417&gt;0,IF(AND(INDIRECT(ADDRESS($D417,44))=0,INDIRECT(ADDRESS($D417,38))="UL",ISERROR(SEARCH("Rear",INDIRECT(ADDRESS($D417,33)))),ISERROR(SEARCH("Side",INDIRECT(ADDRESS($D417,33))))),INDIRECT(ADDRESS($D417,COLUMN())),0),0),IF($E417&gt;0,IF(AND(INDIRECT(ADDRESS($E417,44))=0,INDIRECT(ADDRESS($E417,38))="UL",ISERROR(SEARCH("Rear",INDIRECT(ADDRESS($E417,33)))),ISERROR(SEARCH("Side",INDIRECT(ADDRESS($E417,33))))),INDIRECT(ADDRESS($E417,COLUMN())),0),0),IF($F417&gt;0,IF(AND(INDIRECT(ADDRESS($F417,44))=0,INDIRECT(ADDRESS($F417,38))="UL",ISERROR(SEARCH("Rear",INDIRECT(ADDRESS($F417,33)))),ISERROR(SEARCH("Side",INDIRECT(ADDRESS($F417,33))))),INDIRECT(ADDRESS($F417,COLUMN())),0),0),IF($G417&gt;0,IF(AND(INDIRECT(ADDRESS($G417,44))=0,INDIRECT(ADDRESS($G417,38))="UL",ISERROR(SEARCH("Rear",INDIRECT(ADDRESS($G417,33)))),ISERROR(SEARCH("Side",INDIRECT(ADDRESS($G417,33))))),INDIRECT(ADDRESS($G417,COLUMN())),0),0),IF($H417&gt;0,IF(AND(INDIRECT(ADDRESS($H417,44))=0,INDIRECT(ADDRESS($H417,38))="UL",ISERROR(SEARCH("Rear",INDIRECT(ADDRESS($H417,33)))),ISERROR(SEARCH("Side",INDIRECT(ADDRESS($H417,33))))),INDIRECT(ADDRESS($H417,COLUMN())),0),0),IF($I417&gt;0,IF(AND(INDIRECT(ADDRESS($I417,44))=0,INDIRECT(ADDRESS($I417,38))="UL",ISERROR(SEARCH("Rear",INDIRECT(ADDRESS($I417,33)))),ISERROR(SEARCH("Side",INDIRECT(ADDRESS($I417,33))))),INDIRECT(ADDRESS($I417,COLUMN())),0),0),IF($J417&gt;0,IF(AND(INDIRECT(ADDRESS($J417,44))=0,INDIRECT(ADDRESS($J417,38))="UL",ISERROR(SEARCH("Rear",INDIRECT(ADDRESS($J417,33)))),ISERROR(SEARCH("Side",INDIRECT(ADDRESS($J417,33))))),INDIRECT(ADDRESS($J417,COLUMN())),0),0),IF($K417&gt;0,IF(AND(INDIRECT(ADDRESS($K417,44))=0,INDIRECT(ADDRESS($K417,38))="UL",ISERROR(SEARCH("Rear",INDIRECT(ADDRESS($K417,33)))),ISERROR(SEARCH("Side",INDIRECT(ADDRESS($K417,33))))),INDIRECT(ADDRESS($K417,COLUMN())),0),0),IF($L417&gt;0,IF(AND(INDIRECT(ADDRESS($L417,44))=0,INDIRECT(ADDRESS($L417,38))="UL",ISERROR(SEARCH("Rear",INDIRECT(ADDRESS($L417,33)))),ISERROR(SEARCH("Side",INDIRECT(ADDRESS($L417,33))))),INDIRECT(ADDRESS($L417,COLUMN())),0),0),IF($M417&gt;0,IF(AND(INDIRECT(ADDRESS($M417,44))=0,INDIRECT(ADDRESS($M417,38))="UL",ISERROR(SEARCH("Rear",INDIRECT(ADDRESS($M417,33)))),ISERROR(SEARCH("Side",INDIRECT(ADDRESS($M417,33))))),INDIRECT(ADDRESS($M417,COLUMN())),0),0))</f>
        <v>0.88888888888888884</v>
      </c>
      <c r="AW417" s="57" cm="1">
        <f t="array" aca="1" ref="AW417" ca="1">SUM(IF($C417&gt;0,IF(AND(INDIRECT(ADDRESS($C417,44))=0,INDIRECT(ADDRESS($C417,38))="UL",ISERROR(SEARCH("Rear",INDIRECT(ADDRESS($C417,33)))),ISERROR(SEARCH("Side",INDIRECT(ADDRESS($C417,33))))),INDIRECT(ADDRESS($C417,COLUMN())),0),0),IF($D417&gt;0,IF(AND(INDIRECT(ADDRESS($D417,44))=0,INDIRECT(ADDRESS($D417,38))="UL",ISERROR(SEARCH("Rear",INDIRECT(ADDRESS($D417,33)))),ISERROR(SEARCH("Side",INDIRECT(ADDRESS($D417,33))))),INDIRECT(ADDRESS($D417,COLUMN())),0),0),IF($E417&gt;0,IF(AND(INDIRECT(ADDRESS($E417,44))=0,INDIRECT(ADDRESS($E417,38))="UL",ISERROR(SEARCH("Rear",INDIRECT(ADDRESS($E417,33)))),ISERROR(SEARCH("Side",INDIRECT(ADDRESS($E417,33))))),INDIRECT(ADDRESS($E417,COLUMN())),0),0),IF($F417&gt;0,IF(AND(INDIRECT(ADDRESS($F417,44))=0,INDIRECT(ADDRESS($F417,38))="UL",ISERROR(SEARCH("Rear",INDIRECT(ADDRESS($F417,33)))),ISERROR(SEARCH("Side",INDIRECT(ADDRESS($F417,33))))),INDIRECT(ADDRESS($F417,COLUMN())),0),0),IF($G417&gt;0,IF(AND(INDIRECT(ADDRESS($G417,44))=0,INDIRECT(ADDRESS($G417,38))="UL",ISERROR(SEARCH("Rear",INDIRECT(ADDRESS($G417,33)))),ISERROR(SEARCH("Side",INDIRECT(ADDRESS($G417,33))))),INDIRECT(ADDRESS($G417,COLUMN())),0),0),IF($H417&gt;0,IF(AND(INDIRECT(ADDRESS($H417,44))=0,INDIRECT(ADDRESS($H417,38))="UL",ISERROR(SEARCH("Rear",INDIRECT(ADDRESS($H417,33)))),ISERROR(SEARCH("Side",INDIRECT(ADDRESS($H417,33))))),INDIRECT(ADDRESS($H417,COLUMN())),0),0),IF($I417&gt;0,IF(AND(INDIRECT(ADDRESS($I417,44))=0,INDIRECT(ADDRESS($I417,38))="UL",ISERROR(SEARCH("Rear",INDIRECT(ADDRESS($I417,33)))),ISERROR(SEARCH("Side",INDIRECT(ADDRESS($I417,33))))),INDIRECT(ADDRESS($I417,COLUMN())),0),0),IF($J417&gt;0,IF(AND(INDIRECT(ADDRESS($J417,44))=0,INDIRECT(ADDRESS($J417,38))="UL",ISERROR(SEARCH("Rear",INDIRECT(ADDRESS($J417,33)))),ISERROR(SEARCH("Side",INDIRECT(ADDRESS($J417,33))))),INDIRECT(ADDRESS($J417,COLUMN())),0),0),IF($K417&gt;0,IF(AND(INDIRECT(ADDRESS($K417,44))=0,INDIRECT(ADDRESS($K417,38))="UL",ISERROR(SEARCH("Rear",INDIRECT(ADDRESS($K417,33)))),ISERROR(SEARCH("Side",INDIRECT(ADDRESS($K417,33))))),INDIRECT(ADDRESS($K417,COLUMN())),0),0),IF($L417&gt;0,IF(AND(INDIRECT(ADDRESS($L417,44))=0,INDIRECT(ADDRESS($L417,38))="UL",ISERROR(SEARCH("Rear",INDIRECT(ADDRESS($L417,33)))),ISERROR(SEARCH("Side",INDIRECT(ADDRESS($L417,33))))),INDIRECT(ADDRESS($L417,COLUMN())),0),0),IF($M417&gt;0,IF(AND(INDIRECT(ADDRESS($M417,44))=0,INDIRECT(ADDRESS($M417,38))="UL",ISERROR(SEARCH("Rear",INDIRECT(ADDRESS($M417,33)))),ISERROR(SEARCH("Side",INDIRECT(ADDRESS($M417,33))))),INDIRECT(ADDRESS($M417,COLUMN())),0),0))</f>
        <v>0.44444444444444442</v>
      </c>
      <c r="AX417" s="57" cm="1">
        <f t="array" aca="1" ref="AX417" ca="1">SUM(IF($C417&gt;0,IF(AND(INDIRECT(ADDRESS($C417,44))=0,INDIRECT(ADDRESS($C417,38))="UL",ISERROR(SEARCH("Rear",INDIRECT(ADDRESS($C417,33)))),ISERROR(SEARCH("Side",INDIRECT(ADDRESS($C417,33))))),INDIRECT(ADDRESS($C417,COLUMN())),0),0),IF($D417&gt;0,IF(AND(INDIRECT(ADDRESS($D417,44))=0,INDIRECT(ADDRESS($D417,38))="UL",ISERROR(SEARCH("Rear",INDIRECT(ADDRESS($D417,33)))),ISERROR(SEARCH("Side",INDIRECT(ADDRESS($D417,33))))),INDIRECT(ADDRESS($D417,COLUMN())),0),0),IF($E417&gt;0,IF(AND(INDIRECT(ADDRESS($E417,44))=0,INDIRECT(ADDRESS($E417,38))="UL",ISERROR(SEARCH("Rear",INDIRECT(ADDRESS($E417,33)))),ISERROR(SEARCH("Side",INDIRECT(ADDRESS($E417,33))))),INDIRECT(ADDRESS($E417,COLUMN())),0),0),IF($F417&gt;0,IF(AND(INDIRECT(ADDRESS($F417,44))=0,INDIRECT(ADDRESS($F417,38))="UL",ISERROR(SEARCH("Rear",INDIRECT(ADDRESS($F417,33)))),ISERROR(SEARCH("Side",INDIRECT(ADDRESS($F417,33))))),INDIRECT(ADDRESS($F417,COLUMN())),0),0),IF($G417&gt;0,IF(AND(INDIRECT(ADDRESS($G417,44))=0,INDIRECT(ADDRESS($G417,38))="UL",ISERROR(SEARCH("Rear",INDIRECT(ADDRESS($G417,33)))),ISERROR(SEARCH("Side",INDIRECT(ADDRESS($G417,33))))),INDIRECT(ADDRESS($G417,COLUMN())),0),0),IF($H417&gt;0,IF(AND(INDIRECT(ADDRESS($H417,44))=0,INDIRECT(ADDRESS($H417,38))="UL",ISERROR(SEARCH("Rear",INDIRECT(ADDRESS($H417,33)))),ISERROR(SEARCH("Side",INDIRECT(ADDRESS($H417,33))))),INDIRECT(ADDRESS($H417,COLUMN())),0),0),IF($I417&gt;0,IF(AND(INDIRECT(ADDRESS($I417,44))=0,INDIRECT(ADDRESS($I417,38))="UL",ISERROR(SEARCH("Rear",INDIRECT(ADDRESS($I417,33)))),ISERROR(SEARCH("Side",INDIRECT(ADDRESS($I417,33))))),INDIRECT(ADDRESS($I417,COLUMN())),0),0),IF($J417&gt;0,IF(AND(INDIRECT(ADDRESS($J417,44))=0,INDIRECT(ADDRESS($J417,38))="UL",ISERROR(SEARCH("Rear",INDIRECT(ADDRESS($J417,33)))),ISERROR(SEARCH("Side",INDIRECT(ADDRESS($J417,33))))),INDIRECT(ADDRESS($J417,COLUMN())),0),0),IF($K417&gt;0,IF(AND(INDIRECT(ADDRESS($K417,44))=0,INDIRECT(ADDRESS($K417,38))="UL",ISERROR(SEARCH("Rear",INDIRECT(ADDRESS($K417,33)))),ISERROR(SEARCH("Side",INDIRECT(ADDRESS($K417,33))))),INDIRECT(ADDRESS($K417,COLUMN())),0),0),IF($L417&gt;0,IF(AND(INDIRECT(ADDRESS($L417,44))=0,INDIRECT(ADDRESS($L417,38))="UL",ISERROR(SEARCH("Rear",INDIRECT(ADDRESS($L417,33)))),ISERROR(SEARCH("Side",INDIRECT(ADDRESS($L417,33))))),INDIRECT(ADDRESS($L417,COLUMN())),0),0),IF($M417&gt;0,IF(AND(INDIRECT(ADDRESS($M417,44))=0,INDIRECT(ADDRESS($M417,38))="UL",ISERROR(SEARCH("Rear",INDIRECT(ADDRESS($M417,33)))),ISERROR(SEARCH("Side",INDIRECT(ADDRESS($M417,33))))),INDIRECT(ADDRESS($M417,COLUMN())),0),0))</f>
        <v>0</v>
      </c>
      <c r="AY417" s="58">
        <f t="shared" ca="1" si="288"/>
        <v>0.88888888888888884</v>
      </c>
      <c r="AZ417" s="58">
        <f t="shared" ca="1" si="289"/>
        <v>0.44444444444444442</v>
      </c>
      <c r="BA417" s="58" cm="1">
        <f t="array" aca="1" ref="BA417" ca="1">SUM(IF($C417&gt;0,IF(AND(INDIRECT(ADDRESS($C417,44))=0,INDIRECT(ADDRESS($C417,38))="UL"),INDIRECT(ADDRESS($C417,COLUMN())),0),0),IF($D417&gt;0,IF(AND(INDIRECT(ADDRESS($D417,44))=0,INDIRECT(ADDRESS($D417,38))="UL"),INDIRECT(ADDRESS($D417,COLUMN())),0),0),IF($E417&gt;0,IF(AND(INDIRECT(ADDRESS($E417,44))=0,INDIRECT(ADDRESS($E417,38))="UL"),INDIRECT(ADDRESS($E417,COLUMN())),0),0),IF($F417&gt;0,IF(AND(INDIRECT(ADDRESS($F417,44))=0,INDIRECT(ADDRESS($F417,38))="UL"),INDIRECT(ADDRESS($F417,COLUMN())),0),0),IF($G417&gt;0,IF(AND(INDIRECT(ADDRESS($G417,44))=0,INDIRECT(ADDRESS($G417,38))="UL"),INDIRECT(ADDRESS($G417,COLUMN())),0),0),IF($H417&gt;0,IF(AND(INDIRECT(ADDRESS($H417,44))=0,INDIRECT(ADDRESS($H417,38))="UL"),INDIRECT(ADDRESS($H417,COLUMN())),0),0),IF($I417&gt;0,IF(AND(INDIRECT(ADDRESS($I417,44))=0,INDIRECT(ADDRESS($I417,38))="UL"),INDIRECT(ADDRESS($I417,COLUMN())),0),0),IF($J417&gt;0,IF(AND(INDIRECT(ADDRESS($J417,44))=0,INDIRECT(ADDRESS($J417,38))="UL"),INDIRECT(ADDRESS($J417,COLUMN())),0),0),IF($K417&gt;0,IF(AND(INDIRECT(ADDRESS($K417,44))=0,INDIRECT(ADDRESS($K417,38))="UL"),INDIRECT(ADDRESS($K417,COLUMN())),0),0),IF($L417&gt;0,IF(AND(INDIRECT(ADDRESS($L417,44))=0,INDIRECT(ADDRESS($L417,38))="UL"),INDIRECT(ADDRESS($L417,COLUMN())),0),0),IF($M417&gt;0,IF(AND(INDIRECT(ADDRESS($M417,44))=0,INDIRECT(ADDRESS($M417,38))="UL"),INDIRECT(ADDRESS($M417,COLUMN())),0),0))</f>
        <v>0.11851851851851851</v>
      </c>
      <c r="BB417" s="58" cm="1">
        <f t="array" aca="1" ref="BB417" ca="1">SUM(IF($C417&gt;0,IF(AND(INDIRECT(ADDRESS($C417,44))=0,INDIRECT(ADDRESS($C417,38))="UL"),INDIRECT(ADDRESS($C417,COLUMN())),0),0),IF($D417&gt;0,IF(AND(INDIRECT(ADDRESS($D417,44))=0,INDIRECT(ADDRESS($D417,38))="UL"),INDIRECT(ADDRESS($D417,COLUMN())),0),0),IF($E417&gt;0,IF(AND(INDIRECT(ADDRESS($E417,44))=0,INDIRECT(ADDRESS($E417,38))="UL"),INDIRECT(ADDRESS($E417,COLUMN())),0),0),IF($F417&gt;0,IF(AND(INDIRECT(ADDRESS($F417,44))=0,INDIRECT(ADDRESS($F417,38))="UL"),INDIRECT(ADDRESS($F417,COLUMN())),0),0),IF($G417&gt;0,IF(AND(INDIRECT(ADDRESS($G417,44))=0,INDIRECT(ADDRESS($G417,38))="UL"),INDIRECT(ADDRESS($G417,COLUMN())),0),0),IF($H417&gt;0,IF(AND(INDIRECT(ADDRESS($H417,44))=0,INDIRECT(ADDRESS($H417,38))="UL"),INDIRECT(ADDRESS($H417,COLUMN())),0),0),IF($I417&gt;0,IF(AND(INDIRECT(ADDRESS($I417,44))=0,INDIRECT(ADDRESS($I417,38))="UL"),INDIRECT(ADDRESS($I417,COLUMN())),0),0),IF($J417&gt;0,IF(AND(INDIRECT(ADDRESS($J417,44))=0,INDIRECT(ADDRESS($J417,38))="UL"),INDIRECT(ADDRESS($J417,COLUMN())),0),0),IF($K417&gt;0,IF(AND(INDIRECT(ADDRESS($K417,44))=0,INDIRECT(ADDRESS($K417,38))="UL"),INDIRECT(ADDRESS($K417,COLUMN())),0),0),IF($L417&gt;0,IF(AND(INDIRECT(ADDRESS($L417,44))=0,INDIRECT(ADDRESS($L417,38))="UL"),INDIRECT(ADDRESS($L417,COLUMN())),0),0),IF($M417&gt;0,IF(AND(INDIRECT(ADDRESS($M417,44))=0,INDIRECT(ADDRESS($M417,38))="UL"),INDIRECT(ADDRESS($M417,COLUMN())),0),0))</f>
        <v>0.23703703703703702</v>
      </c>
      <c r="BC417" s="58" cm="1">
        <f t="array" aca="1" ref="BC417" ca="1">SUM(IF($C417&gt;0,IF(AND(INDIRECT(ADDRESS($C417,44))=0,INDIRECT(ADDRESS($C417,38))="UL"),INDIRECT(ADDRESS($C417,COLUMN())),0),0),IF($D417&gt;0,IF(AND(INDIRECT(ADDRESS($D417,44))=0,INDIRECT(ADDRESS($D417,38))="UL"),INDIRECT(ADDRESS($D417,COLUMN())),0),0),IF($E417&gt;0,IF(AND(INDIRECT(ADDRESS($E417,44))=0,INDIRECT(ADDRESS($E417,38))="UL"),INDIRECT(ADDRESS($E417,COLUMN())),0),0),IF($F417&gt;0,IF(AND(INDIRECT(ADDRESS($F417,44))=0,INDIRECT(ADDRESS($F417,38))="UL"),INDIRECT(ADDRESS($F417,COLUMN())),0),0),IF($G417&gt;0,IF(AND(INDIRECT(ADDRESS($G417,44))=0,INDIRECT(ADDRESS($G417,38))="UL"),INDIRECT(ADDRESS($G417,COLUMN())),0),0),IF($H417&gt;0,IF(AND(INDIRECT(ADDRESS($H417,44))=0,INDIRECT(ADDRESS($H417,38))="UL"),INDIRECT(ADDRESS($H417,COLUMN())),0),0),IF($I417&gt;0,IF(AND(INDIRECT(ADDRESS($I417,44))=0,INDIRECT(ADDRESS($I417,38))="UL"),INDIRECT(ADDRESS($I417,COLUMN())),0),0),IF($J417&gt;0,IF(AND(INDIRECT(ADDRESS($J417,44))=0,INDIRECT(ADDRESS($J417,38))="UL"),INDIRECT(ADDRESS($J417,COLUMN())),0),0),IF($K417&gt;0,IF(AND(INDIRECT(ADDRESS($K417,44))=0,INDIRECT(ADDRESS($K417,38))="UL"),INDIRECT(ADDRESS($K417,COLUMN())),0),0),IF($L417&gt;0,IF(AND(INDIRECT(ADDRESS($L417,44))=0,INDIRECT(ADDRESS($L417,38))="UL"),INDIRECT(ADDRESS($L417,COLUMN())),0),0),IF($M417&gt;0,IF(AND(INDIRECT(ADDRESS($M417,44))=0,INDIRECT(ADDRESS($M417,38))="UL"),INDIRECT(ADDRESS($M417,COLUMN())),0),0))</f>
        <v>0.11851851851851851</v>
      </c>
      <c r="BD417" s="58" cm="1">
        <f t="array" aca="1" ref="BD417" ca="1">SUM(IF($C417&gt;0,IF(AND(INDIRECT(ADDRESS($C417,44))=0,INDIRECT(ADDRESS($C417,38))="UL"),INDIRECT(ADDRESS($C417,COLUMN())),0),0),IF($D417&gt;0,IF(AND(INDIRECT(ADDRESS($D417,44))=0,INDIRECT(ADDRESS($D417,38))="UL"),INDIRECT(ADDRESS($D417,COLUMN())),0),0),IF($E417&gt;0,IF(AND(INDIRECT(ADDRESS($E417,44))=0,INDIRECT(ADDRESS($E417,38))="UL"),INDIRECT(ADDRESS($E417,COLUMN())),0),0),IF($F417&gt;0,IF(AND(INDIRECT(ADDRESS($F417,44))=0,INDIRECT(ADDRESS($F417,38))="UL"),INDIRECT(ADDRESS($F417,COLUMN())),0),0),IF($G417&gt;0,IF(AND(INDIRECT(ADDRESS($G417,44))=0,INDIRECT(ADDRESS($G417,38))="UL"),INDIRECT(ADDRESS($G417,COLUMN())),0),0),IF($H417&gt;0,IF(AND(INDIRECT(ADDRESS($H417,44))=0,INDIRECT(ADDRESS($H417,38))="UL"),INDIRECT(ADDRESS($H417,COLUMN())),0),0),IF($I417&gt;0,IF(AND(INDIRECT(ADDRESS($I417,44))=0,INDIRECT(ADDRESS($I417,38))="UL"),INDIRECT(ADDRESS($I417,COLUMN())),0),0),IF($J417&gt;0,IF(AND(INDIRECT(ADDRESS($J417,44))=0,INDIRECT(ADDRESS($J417,38))="UL"),INDIRECT(ADDRESS($J417,COLUMN())),0),0),IF($K417&gt;0,IF(AND(INDIRECT(ADDRESS($K417,44))=0,INDIRECT(ADDRESS($K417,38))="UL"),INDIRECT(ADDRESS($K417,COLUMN())),0),0),IF($L417&gt;0,IF(AND(INDIRECT(ADDRESS($L417,44))=0,INDIRECT(ADDRESS($L417,38))="UL"),INDIRECT(ADDRESS($L417,COLUMN())),0),0),IF($M417&gt;0,IF(AND(INDIRECT(ADDRESS($M417,44))=0,INDIRECT(ADDRESS($M417,38))="UL"),INDIRECT(ADDRESS($M417,COLUMN())),0),0))</f>
        <v>0.23703703703703702</v>
      </c>
      <c r="BE417" s="57">
        <f t="shared" ca="1" si="290"/>
        <v>0.11851851851851851</v>
      </c>
      <c r="BF417" s="57" cm="1">
        <f t="array" aca="1" ref="BF417" ca="1">SUM(IF($C417&gt;0,IF(INDIRECT(ADDRESS($C417,45))=1,INDIRECT(ADDRESS($C417,52))*INDIRECT(ADDRESS($C417,42))/5,0),0), IF($D417&gt;0,IF(INDIRECT(ADDRESS($D417,45))=1,INDIRECT(ADDRESS($D417,52))*INDIRECT(ADDRESS($D417,42))/5,0),0), IF($E417&gt;0,IF(INDIRECT(ADDRESS($E417,45))=1,INDIRECT(ADDRESS($E417,52))*INDIRECT(ADDRESS($E417,42))/5,0),0), IF($F417&gt;0,IF(INDIRECT(ADDRESS($F417,45))=1,INDIRECT(ADDRESS($F417,52))*INDIRECT(ADDRESS($F417,42))/5,0),0), IF($G417&gt;0,IF(INDIRECT(ADDRESS($G417,45))=1,INDIRECT(ADDRESS($G417,52))*INDIRECT(ADDRESS($G417,42))/5,0),0), IF($H417&gt;0,IF(INDIRECT(ADDRESS($H417,45))=1,INDIRECT(ADDRESS($H417,52))*INDIRECT(ADDRESS($H417,42))/5,0),0)
)*$BF$296/100</f>
        <v>0</v>
      </c>
      <c r="BG417" s="19"/>
      <c r="BH417" s="57" cm="1">
        <f t="array" aca="1" ref="BH417" ca="1">SUM(IF($C417&gt;0,IF(AND(INDIRECT(ADDRESS($C417,44))=0,INDIRECT(ADDRESS($C417,38))&lt;&gt;"UL"),INDIRECT(ADDRESS($C417,COLUMN()-12)),0),0), IF($D417&gt;0,IF(AND(INDIRECT(ADDRESS($D417,44))=0,INDIRECT(ADDRESS($D417,38))&lt;&gt;"UL"),INDIRECT(ADDRESS($D417,COLUMN()-12)),0),0), IF($E417&gt;0,IF(AND(INDIRECT(ADDRESS($E417,44))=0,INDIRECT(ADDRESS($E417,38))&lt;&gt;"UL"),INDIRECT(ADDRESS($E417,COLUMN()-12)),0),0), IF($F417&gt;0,IF(AND(INDIRECT(ADDRESS($F417,44))=0,INDIRECT(ADDRESS($F417,38))&lt;&gt;"UL"),INDIRECT(ADDRESS($F417,COLUMN()-12)),0),0), IF($G417&gt;0,IF(AND(INDIRECT(ADDRESS($G417,44))=0,INDIRECT(ADDRESS($G417,38))&lt;&gt;"UL"),INDIRECT(ADDRESS($G417,COLUMN()-12)),0),0), IF($H417&gt;0,IF(AND(INDIRECT(ADDRESS($H417,44))=0,INDIRECT(ADDRESS($H417,38))&lt;&gt;"UL"),INDIRECT(ADDRESS($H417,COLUMN()-12)),0),0), IF($I417&gt;0,IF(AND(INDIRECT(ADDRESS($I417,44))=0,INDIRECT(ADDRESS($I417,38))&lt;&gt;"UL"),INDIRECT(ADDRESS($I417,COLUMN()-12)),0),0), IF($J417&gt;0,IF(AND(INDIRECT(ADDRESS($J417,44))=0,INDIRECT(ADDRESS($J417,38))&lt;&gt;"UL"),INDIRECT(ADDRESS($J417,COLUMN()-12)),0),0), IF($K417&gt;0,IF(AND(INDIRECT(ADDRESS($K417,44))=0,INDIRECT(ADDRESS($K417,38))&lt;&gt;"UL"),INDIRECT(ADDRESS($K417,COLUMN()-12)),0),0), IF($L417&gt;0,IF(AND(INDIRECT(ADDRESS($L417,44))=0,INDIRECT(ADDRESS($L417,38))&lt;&gt;"UL"),INDIRECT(ADDRESS($L417,COLUMN()-12)),0),0), IF($M417&gt;0,IF(AND(INDIRECT(ADDRESS($M417,44))=0,INDIRECT(ADDRESS($M417,38))&lt;&gt;"UL"),INDIRECT(ADDRESS($M417,COLUMN()-12)),0),0))</f>
        <v>0</v>
      </c>
      <c r="BI417" s="57" cm="1">
        <f t="array" aca="1" ref="BI417" ca="1">SUM(IF($C417&gt;0,IF(AND(INDIRECT(ADDRESS($C417,44))=0,INDIRECT(ADDRESS($C417,38))&lt;&gt;"UL"),INDIRECT(ADDRESS($C417,COLUMN()-12)),0),0), IF($D417&gt;0,IF(AND(INDIRECT(ADDRESS($D417,44))=0,INDIRECT(ADDRESS($D417,38))&lt;&gt;"UL"),INDIRECT(ADDRESS($D417,COLUMN()-12)),0),0), IF($E417&gt;0,IF(AND(INDIRECT(ADDRESS($E417,44))=0,INDIRECT(ADDRESS($E417,38))&lt;&gt;"UL"),INDIRECT(ADDRESS($E417,COLUMN()-12)),0),0), IF($F417&gt;0,IF(AND(INDIRECT(ADDRESS($F417,44))=0,INDIRECT(ADDRESS($F417,38))&lt;&gt;"UL"),INDIRECT(ADDRESS($F417,COLUMN()-12)),0),0), IF($G417&gt;0,IF(AND(INDIRECT(ADDRESS($G417,44))=0,INDIRECT(ADDRESS($G417,38))&lt;&gt;"UL"),INDIRECT(ADDRESS($G417,COLUMN()-12)),0),0), IF($H417&gt;0,IF(AND(INDIRECT(ADDRESS($H417,44))=0,INDIRECT(ADDRESS($H417,38))&lt;&gt;"UL"),INDIRECT(ADDRESS($H417,COLUMN()-12)),0),0), IF($I417&gt;0,IF(AND(INDIRECT(ADDRESS($I417,44))=0,INDIRECT(ADDRESS($I417,38))&lt;&gt;"UL"),INDIRECT(ADDRESS($I417,COLUMN()-12)),0),0), IF($J417&gt;0,IF(AND(INDIRECT(ADDRESS($J417,44))=0,INDIRECT(ADDRESS($J417,38))&lt;&gt;"UL"),INDIRECT(ADDRESS($J417,COLUMN()-12)),0),0), IF($K417&gt;0,IF(AND(INDIRECT(ADDRESS($K417,44))=0,INDIRECT(ADDRESS($K417,38))&lt;&gt;"UL"),INDIRECT(ADDRESS($K417,COLUMN()-12)),0),0), IF($L417&gt;0,IF(AND(INDIRECT(ADDRESS($L417,44))=0,INDIRECT(ADDRESS($L417,38))&lt;&gt;"UL"),INDIRECT(ADDRESS($L417,COLUMN()-12)),0),0), IF($M417&gt;0,IF(AND(INDIRECT(ADDRESS($M417,44))=0,INDIRECT(ADDRESS($M417,38))&lt;&gt;"UL"),INDIRECT(ADDRESS($M417,COLUMN()-12)),0),0))</f>
        <v>0</v>
      </c>
      <c r="BJ417" s="57" cm="1">
        <f t="array" aca="1" ref="BJ417" ca="1">SUM(IF($C417&gt;0,IF(AND(INDIRECT(ADDRESS($C417,44))=0,INDIRECT(ADDRESS($C417,38))&lt;&gt;"UL"),INDIRECT(ADDRESS($C417,COLUMN()-12)),0),0), IF($D417&gt;0,IF(AND(INDIRECT(ADDRESS($D417,44))=0,INDIRECT(ADDRESS($D417,38))&lt;&gt;"UL"),INDIRECT(ADDRESS($D417,COLUMN()-12)),0),0), IF($E417&gt;0,IF(AND(INDIRECT(ADDRESS($E417,44))=0,INDIRECT(ADDRESS($E417,38))&lt;&gt;"UL"),INDIRECT(ADDRESS($E417,COLUMN()-12)),0),0), IF($F417&gt;0,IF(AND(INDIRECT(ADDRESS($F417,44))=0,INDIRECT(ADDRESS($F417,38))&lt;&gt;"UL"),INDIRECT(ADDRESS($F417,COLUMN()-12)),0),0), IF($G417&gt;0,IF(AND(INDIRECT(ADDRESS($G417,44))=0,INDIRECT(ADDRESS($G417,38))&lt;&gt;"UL"),INDIRECT(ADDRESS($G417,COLUMN()-12)),0),0), IF($H417&gt;0,IF(AND(INDIRECT(ADDRESS($H417,44))=0,INDIRECT(ADDRESS($H417,38))&lt;&gt;"UL"),INDIRECT(ADDRESS($H417,COLUMN()-12)),0),0), IF($I417&gt;0,IF(AND(INDIRECT(ADDRESS($I417,44))=0,INDIRECT(ADDRESS($I417,38))&lt;&gt;"UL"),INDIRECT(ADDRESS($I417,COLUMN()-12)),0),0), IF($J417&gt;0,IF(AND(INDIRECT(ADDRESS($J417,44))=0,INDIRECT(ADDRESS($J417,38))&lt;&gt;"UL"),INDIRECT(ADDRESS($J417,COLUMN()-12)),0),0), IF($K417&gt;0,IF(AND(INDIRECT(ADDRESS($K417,44))=0,INDIRECT(ADDRESS($K417,38))&lt;&gt;"UL"),INDIRECT(ADDRESS($K417,COLUMN()-12)),0),0), IF($L417&gt;0,IF(AND(INDIRECT(ADDRESS($L417,44))=0,INDIRECT(ADDRESS($L417,38))&lt;&gt;"UL"),INDIRECT(ADDRESS($L417,COLUMN()-12)),0),0), IF($M417&gt;0,IF(AND(INDIRECT(ADDRESS($M417,44))=0,INDIRECT(ADDRESS($M417,38))&lt;&gt;"UL"),INDIRECT(ADDRESS($M417,COLUMN()-12)),0),0))</f>
        <v>0</v>
      </c>
      <c r="BK417" s="57">
        <f t="shared" ca="1" si="291"/>
        <v>0</v>
      </c>
      <c r="BL417" s="58">
        <f t="shared" ca="1" si="292"/>
        <v>0</v>
      </c>
      <c r="BM417" s="57" cm="1">
        <f t="array" aca="1" ref="BM417" ca="1">SUM(IF($C417&gt;0,IF(AND(INDIRECT(ADDRESS($C417,44))=0,INDIRECT(ADDRESS($C417,38))&lt;&gt;"UL"),INDIRECT(ADDRESS($C417,COLUMN()-12)),0),0), IF($D417&gt;0,IF(AND(INDIRECT(ADDRESS($D417,44))=0,INDIRECT(ADDRESS($D417,38))&lt;&gt;"UL"),INDIRECT(ADDRESS($D417,COLUMN()-12)),0),0), IF($E417&gt;0,IF(AND(INDIRECT(ADDRESS($E417,44))=0,INDIRECT(ADDRESS($E417,38))&lt;&gt;"UL"),INDIRECT(ADDRESS($E417,COLUMN()-12)),0),0), IF($F417&gt;0,IF(AND(INDIRECT(ADDRESS($F417,44))=0,INDIRECT(ADDRESS($F417,38))&lt;&gt;"UL"),INDIRECT(ADDRESS($F417,COLUMN()-12)),0),0), IF($G417&gt;0,IF(AND(INDIRECT(ADDRESS($G417,44))=0,INDIRECT(ADDRESS($G417,38))&lt;&gt;"UL"),INDIRECT(ADDRESS($G417,COLUMN()-12)),0),0), IF($H417&gt;0,IF(AND(INDIRECT(ADDRESS($H417,44))=0,INDIRECT(ADDRESS($H417,38))&lt;&gt;"UL"),INDIRECT(ADDRESS($H417,COLUMN()-12)),0),0), IF($I417&gt;0,IF(AND(INDIRECT(ADDRESS($I417,44))=0,INDIRECT(ADDRESS($I417,38))&lt;&gt;"UL"),INDIRECT(ADDRESS($I417,COLUMN()-12)),0),0), IF($J417&gt;0,IF(AND(INDIRECT(ADDRESS($J417,44))=0,INDIRECT(ADDRESS($J417,38))&lt;&gt;"UL"),INDIRECT(ADDRESS($J417,COLUMN()-12)),0),0), IF($K417&gt;0,IF(AND(INDIRECT(ADDRESS($K417,44))=0,INDIRECT(ADDRESS($K417,38))&lt;&gt;"UL"),INDIRECT(ADDRESS($K417,COLUMN()-11)),0),0), IF($L417&gt;0,IF(AND(INDIRECT(ADDRESS($L417,44))=0,INDIRECT(ADDRESS($L417,38))&lt;&gt;"UL"),INDIRECT(ADDRESS($L417,COLUMN()-11)),0),0), IF($M417&gt;0,IF(AND(INDIRECT(ADDRESS($M417,44))=0,INDIRECT(ADDRESS($M417,38))&lt;&gt;"UL"),INDIRECT(ADDRESS($M417,COLUMN()-11)),0),0))</f>
        <v>0</v>
      </c>
      <c r="BN417" s="57" cm="1">
        <f t="array" aca="1" ref="BN417" ca="1">SUM(IF($C417&gt;0,IF(AND(INDIRECT(ADDRESS($C417,44))=0,INDIRECT(ADDRESS($C417,38))&lt;&gt;"UL"),INDIRECT(ADDRESS($C417,COLUMN()-12)),0),0), IF($D417&gt;0,IF(AND(INDIRECT(ADDRESS($D417,44))=0,INDIRECT(ADDRESS($D417,38))&lt;&gt;"UL"),INDIRECT(ADDRESS($D417,COLUMN()-12)),0),0), IF($E417&gt;0,IF(AND(INDIRECT(ADDRESS($E417,44))=0,INDIRECT(ADDRESS($E417,38))&lt;&gt;"UL"),INDIRECT(ADDRESS($E417,COLUMN()-12)),0),0), IF($F417&gt;0,IF(AND(INDIRECT(ADDRESS($F417,44))=0,INDIRECT(ADDRESS($F417,38))&lt;&gt;"UL"),INDIRECT(ADDRESS($F417,COLUMN()-12)),0),0), IF($G417&gt;0,IF(AND(INDIRECT(ADDRESS($G417,44))=0,INDIRECT(ADDRESS($G417,38))&lt;&gt;"UL"),INDIRECT(ADDRESS($G417,COLUMN()-12)),0),0), IF($H417&gt;0,IF(AND(INDIRECT(ADDRESS($H417,44))=0,INDIRECT(ADDRESS($H417,38))&lt;&gt;"UL"),INDIRECT(ADDRESS($H417,COLUMN()-12)),0),0), IF($I417&gt;0,IF(AND(INDIRECT(ADDRESS($I417,44))=0,INDIRECT(ADDRESS($I417,38))&lt;&gt;"UL"),INDIRECT(ADDRESS($I417,COLUMN()-12)),0),0), IF($J417&gt;0,IF(AND(INDIRECT(ADDRESS($J417,44))=0,INDIRECT(ADDRESS($J417,38))&lt;&gt;"UL"),INDIRECT(ADDRESS($J417,COLUMN()-12)),0),0), IF($K417&gt;0,IF(AND(INDIRECT(ADDRESS($K417,44))=0,INDIRECT(ADDRESS($K417,38))&lt;&gt;"UL"),INDIRECT(ADDRESS($K417,COLUMN()-11)),0),0), IF($L417&gt;0,IF(AND(INDIRECT(ADDRESS($L417,44))=0,INDIRECT(ADDRESS($L417,38))&lt;&gt;"UL"),INDIRECT(ADDRESS($L417,COLUMN()-11)),0),0), IF($M417&gt;0,IF(AND(INDIRECT(ADDRESS($M417,44))=0,INDIRECT(ADDRESS($M417,38))&lt;&gt;"UL"),INDIRECT(ADDRESS($M417,COLUMN()-11)),0),0))</f>
        <v>0</v>
      </c>
      <c r="BO417" s="57" cm="1">
        <f t="array" aca="1" ref="BO417" ca="1">SUM(IF($C417&gt;0,IF(AND(INDIRECT(ADDRESS($C417,44))=0,INDIRECT(ADDRESS($C417,38))&lt;&gt;"UL"),INDIRECT(ADDRESS($C417,COLUMN()-12)),0),0), IF($D417&gt;0,IF(AND(INDIRECT(ADDRESS($D417,44))=0,INDIRECT(ADDRESS($D417,38))&lt;&gt;"UL"),INDIRECT(ADDRESS($D417,COLUMN()-12)),0),0), IF($E417&gt;0,IF(AND(INDIRECT(ADDRESS($E417,44))=0,INDIRECT(ADDRESS($E417,38))&lt;&gt;"UL"),INDIRECT(ADDRESS($E417,COLUMN()-12)),0),0), IF($F417&gt;0,IF(AND(INDIRECT(ADDRESS($F417,44))=0,INDIRECT(ADDRESS($F417,38))&lt;&gt;"UL"),INDIRECT(ADDRESS($F417,COLUMN()-12)),0),0), IF($G417&gt;0,IF(AND(INDIRECT(ADDRESS($G417,44))=0,INDIRECT(ADDRESS($G417,38))&lt;&gt;"UL"),INDIRECT(ADDRESS($G417,COLUMN()-12)),0),0), IF($H417&gt;0,IF(AND(INDIRECT(ADDRESS($H417,44))=0,INDIRECT(ADDRESS($H417,38))&lt;&gt;"UL"),INDIRECT(ADDRESS($H417,COLUMN()-12)),0),0), IF($I417&gt;0,IF(AND(INDIRECT(ADDRESS($I417,44))=0,INDIRECT(ADDRESS($I417,38))&lt;&gt;"UL"),INDIRECT(ADDRESS($I417,COLUMN()-12)),0),0), IF($J417&gt;0,IF(AND(INDIRECT(ADDRESS($J417,44))=0,INDIRECT(ADDRESS($J417,38))&lt;&gt;"UL"),INDIRECT(ADDRESS($J417,COLUMN()-12)),0),0), IF($K417&gt;0,IF(AND(INDIRECT(ADDRESS($K417,44))=0,INDIRECT(ADDRESS($K417,38))&lt;&gt;"UL"),INDIRECT(ADDRESS($K417,COLUMN()-11)),0),0), IF($L417&gt;0,IF(AND(INDIRECT(ADDRESS($L417,44))=0,INDIRECT(ADDRESS($L417,38))&lt;&gt;"UL"),INDIRECT(ADDRESS($L417,COLUMN()-11)),0),0), IF($M417&gt;0,IF(AND(INDIRECT(ADDRESS($M417,44))=0,INDIRECT(ADDRESS($M417,38))&lt;&gt;"UL"),INDIRECT(ADDRESS($M417,COLUMN()-11)),0),0))</f>
        <v>0</v>
      </c>
      <c r="BP417" s="57" cm="1">
        <f t="array" aca="1" ref="BP417" ca="1">SUM(IF($C417&gt;0,IF(AND(INDIRECT(ADDRESS($C417,44))=0,INDIRECT(ADDRESS($C417,38))&lt;&gt;"UL"),INDIRECT(ADDRESS($C417,COLUMN()-12)),0),0), IF($D417&gt;0,IF(AND(INDIRECT(ADDRESS($D417,44))=0,INDIRECT(ADDRESS($D417,38))&lt;&gt;"UL"),INDIRECT(ADDRESS($D417,COLUMN()-12)),0),0), IF($E417&gt;0,IF(AND(INDIRECT(ADDRESS($E417,44))=0,INDIRECT(ADDRESS($E417,38))&lt;&gt;"UL"),INDIRECT(ADDRESS($E417,COLUMN()-12)),0),0), IF($F417&gt;0,IF(AND(INDIRECT(ADDRESS($F417,44))=0,INDIRECT(ADDRESS($F417,38))&lt;&gt;"UL"),INDIRECT(ADDRESS($F417,COLUMN()-12)),0),0), IF($G417&gt;0,IF(AND(INDIRECT(ADDRESS($G417,44))=0,INDIRECT(ADDRESS($G417,38))&lt;&gt;"UL"),INDIRECT(ADDRESS($G417,COLUMN()-12)),0),0), IF($H417&gt;0,IF(AND(INDIRECT(ADDRESS($H417,44))=0,INDIRECT(ADDRESS($H417,38))&lt;&gt;"UL"),INDIRECT(ADDRESS($H417,COLUMN()-12)),0),0), IF($I417&gt;0,IF(AND(INDIRECT(ADDRESS($I417,44))=0,INDIRECT(ADDRESS($I417,38))&lt;&gt;"UL"),INDIRECT(ADDRESS($I417,COLUMN()-12)),0),0), IF($J417&gt;0,IF(AND(INDIRECT(ADDRESS($J417,44))=0,INDIRECT(ADDRESS($J417,38))&lt;&gt;"UL"),INDIRECT(ADDRESS($J417,COLUMN()-12)),0),0), IF($K417&gt;0,IF(AND(INDIRECT(ADDRESS($K417,44))=0,INDIRECT(ADDRESS($K417,38))&lt;&gt;"UL"),INDIRECT(ADDRESS($K417,COLUMN()-11)),0),0), IF($L417&gt;0,IF(AND(INDIRECT(ADDRESS($L417,44))=0,INDIRECT(ADDRESS($L417,38))&lt;&gt;"UL"),INDIRECT(ADDRESS($L417,COLUMN()-11)),0),0), IF($M417&gt;0,IF(AND(INDIRECT(ADDRESS($M417,44))=0,INDIRECT(ADDRESS($M417,38))&lt;&gt;"UL"),INDIRECT(ADDRESS($M417,COLUMN()-11)),0),0))</f>
        <v>0</v>
      </c>
      <c r="BQ417" s="57">
        <f t="shared" ca="1" si="293"/>
        <v>0</v>
      </c>
      <c r="BR417" s="161">
        <f t="shared" ca="1" si="294"/>
        <v>74.462449182588756</v>
      </c>
      <c r="BS417" s="59"/>
      <c r="BT417" s="56">
        <f t="shared" ca="1" si="295"/>
        <v>2.1271216871738421</v>
      </c>
      <c r="BU417" s="63">
        <f t="shared" ca="1" si="296"/>
        <v>8.508486748695368E-2</v>
      </c>
      <c r="BV417" s="57" t="s">
        <v>34</v>
      </c>
      <c r="BW417" s="57" cm="1">
        <f t="array" aca="1" ref="BW417" ca="1">SUM(IF($C417&gt;0,IF(AND(INDIRECT(ADDRESS($C417,44))=0,INDIRECT(ADDRESS($C417,38))="UL",ISERROR(SEARCH("Rear",INDIRECT(ADDRESS($C417,33)))),ISERROR(SEARCH("Side",INDIRECT(ADDRESS($C417,33))))),INDIRECT(ADDRESS($C417,COLUMN())),0),0),IF($D417&gt;0,IF(AND(INDIRECT(ADDRESS($D417,44))=0,INDIRECT(ADDRESS($D417,38))="UL",ISERROR(SEARCH("Rear",INDIRECT(ADDRESS($D417,33)))),ISERROR(SEARCH("Side",INDIRECT(ADDRESS($D417,33))))),INDIRECT(ADDRESS($D417,COLUMN())),0),0),IF($E417&gt;0,IF(AND(INDIRECT(ADDRESS($E417,44))=0,INDIRECT(ADDRESS($E417,38))="UL",ISERROR(SEARCH("Rear",INDIRECT(ADDRESS($E417,33)))),ISERROR(SEARCH("Side",INDIRECT(ADDRESS($E417,33))))),INDIRECT(ADDRESS($E417,COLUMN())),0),0),IF($F417&gt;0,IF(AND(INDIRECT(ADDRESS($F417,44))=0,INDIRECT(ADDRESS($F417,38))="UL",ISERROR(SEARCH("Rear",INDIRECT(ADDRESS($F417,33)))),ISERROR(SEARCH("Side",INDIRECT(ADDRESS($F417,33))))),INDIRECT(ADDRESS($F417,COLUMN())),0),0),IF($G417&gt;0,IF(AND(INDIRECT(ADDRESS($G417,44))=0,INDIRECT(ADDRESS($G417,38))="UL",ISERROR(SEARCH("Rear",INDIRECT(ADDRESS($G417,33)))),ISERROR(SEARCH("Side",INDIRECT(ADDRESS($G417,33))))),INDIRECT(ADDRESS($G417,COLUMN())),0),0),IF($H417&gt;0,IF(AND(INDIRECT(ADDRESS($H417,44))=0,INDIRECT(ADDRESS($H417,38))="UL",ISERROR(SEARCH("Rear",INDIRECT(ADDRESS($H417,33)))),ISERROR(SEARCH("Side",INDIRECT(ADDRESS($H417,33))))),INDIRECT(ADDRESS($H417,COLUMN())),0),0),IF($I417&gt;0,IF(AND(INDIRECT(ADDRESS($I417,44))=0,INDIRECT(ADDRESS($I417,38))="UL",ISERROR(SEARCH("Rear",INDIRECT(ADDRESS($I417,33)))),ISERROR(SEARCH("Side",INDIRECT(ADDRESS($I417,33))))),INDIRECT(ADDRESS($I417,COLUMN())),0),0),IF($J417&gt;0,IF(AND(INDIRECT(ADDRESS($J417,44))=0,INDIRECT(ADDRESS($J417,38))="UL",ISERROR(SEARCH("Rear",INDIRECT(ADDRESS($J417,33)))),ISERROR(SEARCH("Side",INDIRECT(ADDRESS($J417,33))))),INDIRECT(ADDRESS($J417,COLUMN())),0),0),IF($K417&gt;0,IF(AND(INDIRECT(ADDRESS($K417,44))=0,INDIRECT(ADDRESS($K417,38))="UL",ISERROR(SEARCH("Rear",INDIRECT(ADDRESS($K417,33)))),ISERROR(SEARCH("Side",INDIRECT(ADDRESS($K417,33))))),INDIRECT(ADDRESS($K417,COLUMN())),0),0),IF($L417&gt;0,IF(AND(INDIRECT(ADDRESS($L417,44))=0,INDIRECT(ADDRESS($L417,38))="UL",ISERROR(SEARCH("Rear",INDIRECT(ADDRESS($L417,33)))),ISERROR(SEARCH("Side",INDIRECT(ADDRESS($L417,33))))),INDIRECT(ADDRESS($L417,COLUMN())),0),0),IF($M417&gt;0,IF(AND(INDIRECT(ADDRESS($M417,44))=0,INDIRECT(ADDRESS($M417,38))="UL",ISERROR(SEARCH("Rear",INDIRECT(ADDRESS($M417,33)))),ISERROR(SEARCH("Side",INDIRECT(ADDRESS($M417,33))))),INDIRECT(ADDRESS($M417,COLUMN())),0),0))</f>
        <v>0.22222222222222221</v>
      </c>
      <c r="BX417" s="57">
        <f t="shared" ca="1" si="297"/>
        <v>0.22222222222222221</v>
      </c>
      <c r="BY417" s="57" cm="1">
        <f t="array" aca="1" ref="BY417" ca="1">SUM(IF($C417&gt;0,IF(AND(INDIRECT(ADDRESS($C417,44))=0,INDIRECT(ADDRESS($C417,38))="UL"),INDIRECT(ADDRESS($C417,COLUMN())),0),0),IF($D417&gt;0,IF(AND(INDIRECT(ADDRESS($D417,44))=0,INDIRECT(ADDRESS($D417,38))="UL"),INDIRECT(ADDRESS($D417,COLUMN())),0),0),IF($E417&gt;0,IF(AND(INDIRECT(ADDRESS($E417,44))=0,INDIRECT(ADDRESS($E417,38))="UL"),INDIRECT(ADDRESS($E417,COLUMN())),0),0),IF($F417&gt;0,IF(AND(INDIRECT(ADDRESS($F417,44))=0,INDIRECT(ADDRESS($F417,38))="UL"),INDIRECT(ADDRESS($F417,COLUMN())),0),0),IF($G417&gt;0,IF(AND(INDIRECT(ADDRESS($G417,44))=0,INDIRECT(ADDRESS($G417,38))="UL"),INDIRECT(ADDRESS($G417,COLUMN())),0),0),IF($H417&gt;0,IF(AND(INDIRECT(ADDRESS($H417,44))=0,INDIRECT(ADDRESS($H417,38))="UL"),INDIRECT(ADDRESS($H417,COLUMN())),0),0),IF($I417&gt;0,IF(AND(INDIRECT(ADDRESS($I417,44))=0,INDIRECT(ADDRESS($I417,38))="UL"),INDIRECT(ADDRESS($I417,COLUMN())),0),0),IF($J417&gt;0,IF(AND(INDIRECT(ADDRESS($J417,44))=0,INDIRECT(ADDRESS($J417,38))="UL"),INDIRECT(ADDRESS($J417,COLUMN())),0),0),IF($K417&gt;0,IF(AND(INDIRECT(ADDRESS($K417,44))=0,INDIRECT(ADDRESS($K417,38))="UL"),INDIRECT(ADDRESS($K417,COLUMN())),0),0),IF($L417&gt;0,IF(AND(INDIRECT(ADDRESS($L417,44))=0,INDIRECT(ADDRESS($L417,38))="UL"),INDIRECT(ADDRESS($L417,COLUMN())),0),0),IF($M417&gt;0,IF(AND(INDIRECT(ADDRESS($M417,44))=0,INDIRECT(ADDRESS($M417,38))="UL"),INDIRECT(ADDRESS($M417,COLUMN())),0),0))</f>
        <v>7.407407407407407E-2</v>
      </c>
      <c r="BZ417" s="57" cm="1">
        <f t="array" aca="1" ref="BZ417" ca="1">SUM(IF($C417&gt;0,IF(AND(INDIRECT(ADDRESS($C417,44))=0,INDIRECT(ADDRESS($C417,38))="UL"),INDIRECT(ADDRESS($C417,COLUMN())),0),0),IF($D417&gt;0,IF(AND(INDIRECT(ADDRESS($D417,44))=0,INDIRECT(ADDRESS($D417,38))="UL"),INDIRECT(ADDRESS($D417,COLUMN())),0),0),IF($E417&gt;0,IF(AND(INDIRECT(ADDRESS($E417,44))=0,INDIRECT(ADDRESS($E417,38))="UL"),INDIRECT(ADDRESS($E417,COLUMN())),0),0),IF($F417&gt;0,IF(AND(INDIRECT(ADDRESS($F417,44))=0,INDIRECT(ADDRESS($F417,38))="UL"),INDIRECT(ADDRESS($F417,COLUMN())),0),0),IF($G417&gt;0,IF(AND(INDIRECT(ADDRESS($G417,44))=0,INDIRECT(ADDRESS($G417,38))="UL"),INDIRECT(ADDRESS($G417,COLUMN())),0),0),IF($H417&gt;0,IF(AND(INDIRECT(ADDRESS($H417,44))=0,INDIRECT(ADDRESS($H417,38))="UL"),INDIRECT(ADDRESS($H417,COLUMN())),0),0),IF($I417&gt;0,IF(AND(INDIRECT(ADDRESS($I417,44))=0,INDIRECT(ADDRESS($I417,38))="UL"),INDIRECT(ADDRESS($I417,COLUMN())),0),0),IF($J417&gt;0,IF(AND(INDIRECT(ADDRESS($J417,44))=0,INDIRECT(ADDRESS($J417,38))="UL"),INDIRECT(ADDRESS($J417,COLUMN())),0),0),IF($K417&gt;0,IF(AND(INDIRECT(ADDRESS($K417,44))=0,INDIRECT(ADDRESS($K417,38))="UL"),INDIRECT(ADDRESS($K417,COLUMN())),0),0),IF($L417&gt;0,IF(AND(INDIRECT(ADDRESS($L417,44))=0,INDIRECT(ADDRESS($L417,38))="UL"),INDIRECT(ADDRESS($L417,COLUMN())),0),0),IF($M417&gt;0,IF(AND(INDIRECT(ADDRESS($M417,44))=0,INDIRECT(ADDRESS($M417,38))="UL"),INDIRECT(ADDRESS($M417,COLUMN())),0),0))</f>
        <v>0.29629629629629628</v>
      </c>
      <c r="CA417" s="57">
        <f t="shared" ca="1" si="298"/>
        <v>0.29629629629629628</v>
      </c>
      <c r="CB417" s="57" cm="1">
        <f t="array" aca="1" ref="CB417" ca="1">SUM(IF($C417&gt;0,IF(AND(INDIRECT(ADDRESS($C417,44))=0,INDIRECT(ADDRESS($C417,38))&lt;&gt;"UL"),INDIRECT(ADDRESS($C417,COLUMN())),0),0),IF($D417&gt;0,IF(AND(INDIRECT(ADDRESS($D417,44))=0,INDIRECT(ADDRESS($D417,38))&lt;&gt;"UL"),INDIRECT(ADDRESS($D417,COLUMN())),0),0),IF($E417&gt;0,IF(AND(INDIRECT(ADDRESS($E417,44))=0,INDIRECT(ADDRESS($E417,38))&lt;&gt;"UL"),INDIRECT(ADDRESS($E417,COLUMN())),0),0),IF($F417&gt;0,IF(AND(INDIRECT(ADDRESS($F417,44))=0,INDIRECT(ADDRESS($F417,38))&lt;&gt;"UL"),INDIRECT(ADDRESS($F417,COLUMN())),0),0),IF($G417&gt;0,IF(AND(INDIRECT(ADDRESS($G417,44))=0,INDIRECT(ADDRESS($G417,38))&lt;&gt;"UL"),INDIRECT(ADDRESS($G417,COLUMN())),0),0),IF($H417&gt;0,IF(AND(INDIRECT(ADDRESS($H417,44))=0,INDIRECT(ADDRESS($H417,38))&lt;&gt;"UL"),INDIRECT(ADDRESS($H417,COLUMN())),0),0),IF($I417&gt;0,IF(AND(INDIRECT(ADDRESS($I417,44))=0,INDIRECT(ADDRESS($I417,38))&lt;&gt;"UL"),INDIRECT(ADDRESS($I417,COLUMN())),0),0),IF($J417&gt;0,IF(AND(INDIRECT(ADDRESS($J417,44))=0,INDIRECT(ADDRESS($J417,38))&lt;&gt;"UL"),INDIRECT(ADDRESS($J417,COLUMN())),0),0),IF($K417&gt;0,IF(AND(INDIRECT(ADDRESS($K417,44))=0,INDIRECT(ADDRESS($K417,38))&lt;&gt;"UL"),INDIRECT(ADDRESS($K417,COLUMN())),0),0),IF($L417&gt;0,IF(AND(INDIRECT(ADDRESS($L417,44))=0,INDIRECT(ADDRESS($L417,38))&lt;&gt;"UL"),INDIRECT(ADDRESS($L417,COLUMN())),0),0),IF($M417&gt;0,IF(AND(INDIRECT(ADDRESS($M417,44))=0,INDIRECT(ADDRESS($M417,38))&lt;&gt;"UL"),INDIRECT(ADDRESS($M417,COLUMN())),0),0))</f>
        <v>0</v>
      </c>
      <c r="CC417" s="57">
        <f t="shared" ca="1" si="299"/>
        <v>0</v>
      </c>
      <c r="CD417" s="57" cm="1">
        <f t="array" aca="1" ref="CD417" ca="1">SUM(IF($C417&gt;0,IF(AND(INDIRECT(ADDRESS($C417,44))=0,INDIRECT(ADDRESS($C417,38))&lt;&gt;"UL"),INDIRECT(ADDRESS($C417,COLUMN())),0),0),IF($D417&gt;0,IF(AND(INDIRECT(ADDRESS($D417,44))=0,INDIRECT(ADDRESS($D417,38))&lt;&gt;"UL"),INDIRECT(ADDRESS($D417,COLUMN())),0),0),IF($E417&gt;0,IF(AND(INDIRECT(ADDRESS($E417,44))=0,INDIRECT(ADDRESS($E417,38))&lt;&gt;"UL"),INDIRECT(ADDRESS($E417,COLUMN())),0),0),IF($F417&gt;0,IF(AND(INDIRECT(ADDRESS($F417,44))=0,INDIRECT(ADDRESS($F417,38))&lt;&gt;"UL"),INDIRECT(ADDRESS($F417,COLUMN())),0),0),IF($G417&gt;0,IF(AND(INDIRECT(ADDRESS($G417,44))=0,INDIRECT(ADDRESS($G417,38))&lt;&gt;"UL"),INDIRECT(ADDRESS($G417,COLUMN())),0),0),IF($H417&gt;0,IF(AND(INDIRECT(ADDRESS($H417,44))=0,INDIRECT(ADDRESS($H417,38))&lt;&gt;"UL"),INDIRECT(ADDRESS($H417,COLUMN())),0),0),IF($I417&gt;0,IF(AND(INDIRECT(ADDRESS($I417,44))=0,INDIRECT(ADDRESS($I417,38))&lt;&gt;"UL"),INDIRECT(ADDRESS($I417,COLUMN())),0),0),IF($J417&gt;0,IF(AND(INDIRECT(ADDRESS($J417,44))=0,INDIRECT(ADDRESS($J417,38))&lt;&gt;"UL"),INDIRECT(ADDRESS($J417,COLUMN())),0),0),IF($K417&gt;0,IF(AND(INDIRECT(ADDRESS($K417,44))=0,INDIRECT(ADDRESS($K417,38))&lt;&gt;"UL"),INDIRECT(ADDRESS($K417,COLUMN())),0),0),IF($L417&gt;0,IF(AND(INDIRECT(ADDRESS($L417,44))=0,INDIRECT(ADDRESS($L417,38))&lt;&gt;"UL"),INDIRECT(ADDRESS($L417,COLUMN())),0),0),IF($M417&gt;0,IF(AND(INDIRECT(ADDRESS($M417,44))=0,INDIRECT(ADDRESS($M417,38))&lt;&gt;"UL"),INDIRECT(ADDRESS($M417,COLUMN())),0),0))</f>
        <v>0</v>
      </c>
      <c r="CE417" s="57" cm="1">
        <f t="array" aca="1" ref="CE417" ca="1">SUM(IF($C417&gt;0,IF(AND(INDIRECT(ADDRESS($C417,44))=0,INDIRECT(ADDRESS($C417,38))&lt;&gt;"UL"),INDIRECT(ADDRESS($C417,COLUMN())),0),0),IF($D417&gt;0,IF(AND(INDIRECT(ADDRESS($D417,44))=0,INDIRECT(ADDRESS($D417,38))&lt;&gt;"UL"),INDIRECT(ADDRESS($D417,COLUMN())),0),0),IF($E417&gt;0,IF(AND(INDIRECT(ADDRESS($E417,44))=0,INDIRECT(ADDRESS($E417,38))&lt;&gt;"UL"),INDIRECT(ADDRESS($E417,COLUMN())),0),0),IF($F417&gt;0,IF(AND(INDIRECT(ADDRESS($F417,44))=0,INDIRECT(ADDRESS($F417,38))&lt;&gt;"UL"),INDIRECT(ADDRESS($F417,COLUMN())),0),0),IF($G417&gt;0,IF(AND(INDIRECT(ADDRESS($G417,44))=0,INDIRECT(ADDRESS($G417,38))&lt;&gt;"UL"),INDIRECT(ADDRESS($G417,COLUMN())),0),0),IF($H417&gt;0,IF(AND(INDIRECT(ADDRESS($H417,44))=0,INDIRECT(ADDRESS($H417,38))&lt;&gt;"UL"),INDIRECT(ADDRESS($H417,COLUMN())),0),0),IF($I417&gt;0,IF(AND(INDIRECT(ADDRESS($I417,44))=0,INDIRECT(ADDRESS($I417,38))&lt;&gt;"UL"),INDIRECT(ADDRESS($I417,COLUMN())),0),0),IF($J417&gt;0,IF(AND(INDIRECT(ADDRESS($J417,44))=0,INDIRECT(ADDRESS($J417,38))&lt;&gt;"UL"),INDIRECT(ADDRESS($J417,COLUMN())),0),0),IF($K417&gt;0,IF(AND(INDIRECT(ADDRESS($K417,44))=0,INDIRECT(ADDRESS($K417,38))&lt;&gt;"UL"),INDIRECT(ADDRESS($K417,COLUMN())),0),0),IF($L417&gt;0,IF(AND(INDIRECT(ADDRESS($L417,44))=0,INDIRECT(ADDRESS($L417,38))&lt;&gt;"UL"),INDIRECT(ADDRESS($L417,COLUMN())),0),0),IF($M417&gt;0,IF(AND(INDIRECT(ADDRESS($M417,44))=0,INDIRECT(ADDRESS($M417,38))&lt;&gt;"UL"),INDIRECT(ADDRESS($M417,COLUMN())),0),0))</f>
        <v>0</v>
      </c>
      <c r="CF417" s="57">
        <f t="shared" ca="1" si="300"/>
        <v>0</v>
      </c>
      <c r="CG417" s="57">
        <f t="shared" ca="1" si="301"/>
        <v>0.50214194162308312</v>
      </c>
      <c r="CH417" s="57">
        <f t="shared" ca="1" si="302"/>
        <v>2.0085677664923324E-2</v>
      </c>
      <c r="CI417" s="19">
        <f t="shared" ca="1" si="303"/>
        <v>22.966868375168463</v>
      </c>
      <c r="CJ417" s="19"/>
      <c r="CK417" s="57" cm="1">
        <f t="array" aca="1" ref="CK417" ca="1">IF(AU417="S", SUM(IF($C417&gt;0,IF(INDIRECT(ADDRESS($C417,43))&lt;&gt;1,INDIRECT(ADDRESS($C417,48)),0),0), IF($D417&gt;0,IF(INDIRECT(ADDRESS($D417,43))&lt;&gt;1,INDIRECT(ADDRESS($D417,48)),0),0), IF($E417&gt;0,IF(INDIRECT(ADDRESS($E417,43))&lt;&gt;1,INDIRECT(ADDRESS($E417,48)),0),0), IF($F417&gt;0,IF(INDIRECT(ADDRESS($F417,43))&lt;&gt;1,INDIRECT(ADDRESS($F417,48)),0),0), IF($G417&gt;0,IF(INDIRECT(ADDRESS($G417,43))&lt;&gt;1,INDIRECT(ADDRESS($G417,48)),0),0), IF($H417&gt;0,IF(INDIRECT(ADDRESS($H417,43))&lt;&gt;1,INDIRECT(ADDRESS($H417,48)),0),0), IF($I417&gt;0,IF(INDIRECT(ADDRESS($I417,43))&lt;&gt;1,INDIRECT(ADDRESS($I417,48)),0),0), IF($J417&gt;0,IF(INDIRECT(ADDRESS($J417,43))&lt;&gt;1,INDIRECT(ADDRESS($J417,48)),0),0), IF($K417&gt;0,IF(INDIRECT(ADDRESS($K417,43))&lt;&gt;1,INDIRECT(ADDRESS($K417,48)),0),0), IF($L417&gt;0,IF(INDIRECT(ADDRESS($L417,43))&lt;&gt;1,INDIRECT(ADDRESS($L417,48)),0),0), IF($M417&gt;0,IF(INDIRECT(ADDRESS($M417,43))&lt;&gt;1,INDIRECT(ADDRESS($M417,48)),0),0)), IF(AU417="L",SUM(IF($C417&gt;0,IF(INDIRECT(ADDRESS($C417,43))&lt;&gt;1,INDIRECT(ADDRESS($C417,50)),0),0), IF($D417&gt;0,IF(INDIRECT(ADDRESS($D417,43))&lt;&gt;1,INDIRECT(ADDRESS($D417,50)),0),0), IF($E417&gt;0,IF(INDIRECT(ADDRESS($E417,43))&lt;&gt;1,INDIRECT(ADDRESS($E417,50)),0),0), IF($F417&gt;0,IF(INDIRECT(ADDRESS($F417,43))&lt;&gt;1,INDIRECT(ADDRESS($F417,50)),0),0), IF($G417&gt;0,IF(INDIRECT(ADDRESS($G417,43))&lt;&gt;1,INDIRECT(ADDRESS($G417,50)),0),0), IF($G417&gt;0,IF(INDIRECT(ADDRESS($G417,43))&lt;&gt;1,INDIRECT(ADDRESS($G417,50)),0),0), IF($H417&gt;0,IF(INDIRECT(ADDRESS($H417,43))&lt;&gt;1,INDIRECT(ADDRESS($H417,50)),0),0), IF($I417&gt;0,IF(INDIRECT(ADDRESS($I417,43))&lt;&gt;1,INDIRECT(ADDRESS($I417,50)),0),0), IF($J417&gt;0,IF(INDIRECT(ADDRESS($J417,43))&lt;&gt;1,INDIRECT(ADDRESS($J417,50)),0),0), IF($K417&gt;0,IF(INDIRECT(ADDRESS($K417,43))&lt;&gt;1,INDIRECT(ADDRESS($K417,50)),0),0), IF($L417&gt;0,IF(INDIRECT(ADDRESS($L417,43))&lt;&gt;1,INDIRECT(ADDRESS($L417,50)),0),0), IF($M417&gt;0,IF(INDIRECT(ADDRESS($M417,43))&lt;&gt;1,INDIRECT(ADDRESS($M417,50)),0),0)), SUM(IF($C417&gt;0,IF(INDIRECT(ADDRESS($C417,43))&lt;&gt;1,INDIRECT(ADDRESS($C417,49)),0),0), IF($D417&gt;0,IF(INDIRECT(ADDRESS($D417,43))&lt;&gt;1,INDIRECT(ADDRESS($D417,49)),0),0), IF($E417&gt;0,IF(INDIRECT(ADDRESS($E417,43))&lt;&gt;1,INDIRECT(ADDRESS($E417,49)),0),0), IF($F417&gt;0,IF(INDIRECT(ADDRESS($F417,43))&lt;&gt;1,INDIRECT(ADDRESS($F417,49)),0),0), IF($G417&gt;0,IF(INDIRECT(ADDRESS($G417,43))&lt;&gt;1,INDIRECT(ADDRESS($G417,49)),0),0), IF($G417&gt;0,IF(INDIRECT(ADDRESS($G417,43))&lt;&gt;1,INDIRECT(ADDRESS($G417,49)),0),0), IF($H417&gt;0,IF(INDIRECT(ADDRESS($H417,43))&lt;&gt;1,INDIRECT(ADDRESS($H417,49)),0),0), IF($I417&gt;0,IF(INDIRECT(ADDRESS($I417,43))&lt;&gt;1,INDIRECT(ADDRESS($I417,49)),0),0), IF($J417&gt;0,IF(INDIRECT(ADDRESS($J417,43))&lt;&gt;1,INDIRECT(ADDRESS($J417,49)),0),0), IF($K417&gt;0,IF(INDIRECT(ADDRESS($K417,43))&lt;&gt;1,INDIRECT(ADDRESS($K417,49)),0),0), IF($L417&gt;0,IF(INDIRECT(ADDRESS($L417,43))&lt;&gt;1,INDIRECT(ADDRESS($L417,49)),0),0), IF($M417&gt;0,IF(INDIRECT(ADDRESS($M417,43))&lt;&gt;1,INDIRECT(ADDRESS($M417,49)),0),0))))</f>
        <v>1.4444444444444442</v>
      </c>
      <c r="CL417" s="57" cm="1">
        <f t="array" aca="1" ref="CL417" ca="1">SUM(IF($C417&gt;0,IF(INDIRECT(ADDRESS($C417,44))=1,INDIRECT(ADDRESS($C417,90)),0),0), IF($D417&gt;0,IF(INDIRECT(ADDRESS($D417,44))=1,INDIRECT(ADDRESS($D417,90)),0),0), IF($E417&gt;0,IF(INDIRECT(ADDRESS($E417,44))=1,INDIRECT(ADDRESS($E417,90)),0),0), IF($F417&gt;0,IF(INDIRECT(ADDRESS($F417,44))=1,INDIRECT(ADDRESS($F417,90)),0),0), IF($G417&gt;0,IF(INDIRECT(ADDRESS($G417,44))=1,INDIRECT(ADDRESS($G417,90)),0),0), IF($H417&gt;0,IF(INDIRECT(ADDRESS($H417,44))=1,INDIRECT(ADDRESS($H417,90)),0),0), IF($I417&gt;0,IF(INDIRECT(ADDRESS($I417,44))=1,INDIRECT(ADDRESS($I417,90)),0),0), IF($J417&gt;0,IF(INDIRECT(ADDRESS($J417,44))=1,INDIRECT(ADDRESS($J417,90)),0),0), IF($K417&gt;0,IF(INDIRECT(ADDRESS($K417,44))=1,INDIRECT(ADDRESS($K417,90)),0),0), IF($L417&gt;0,IF(INDIRECT(ADDRESS($L417,44))=1,INDIRECT(ADDRESS($L417,90)),0),0), IF($M417&gt;0,IF(INDIRECT(ADDRESS($M417,44))=1,INDIRECT(ADDRESS($M417,90)),0),0))</f>
        <v>0</v>
      </c>
      <c r="CM417" s="56">
        <f t="shared" ca="1" si="304"/>
        <v>0.62638083453308246</v>
      </c>
      <c r="CN417" s="59"/>
    </row>
    <row r="418" spans="1:92" x14ac:dyDescent="0.25">
      <c r="A418" s="219" t="s">
        <v>587</v>
      </c>
      <c r="B418" s="220">
        <v>375</v>
      </c>
      <c r="C418" s="220">
        <v>384</v>
      </c>
      <c r="D418" s="220">
        <v>386</v>
      </c>
      <c r="E418" s="220"/>
      <c r="F418" s="220"/>
      <c r="G418" s="220"/>
      <c r="H418" s="220"/>
      <c r="I418" s="220"/>
      <c r="J418" s="220"/>
      <c r="K418" s="220"/>
      <c r="L418" s="220"/>
      <c r="M418" s="220"/>
      <c r="N418" s="67">
        <f t="shared" ca="1" si="284"/>
        <v>27</v>
      </c>
      <c r="O418" s="67" t="str" cm="1">
        <f t="array" aca="1" ref="O418" ca="1">INDIRECT(ADDRESS($B418,COLUMN()))</f>
        <v>Fighter</v>
      </c>
      <c r="P418" s="67" cm="1">
        <f t="array" aca="1" ref="P418" ca="1">INDIRECT(ADDRESS($B418,COLUMN()))</f>
        <v>2</v>
      </c>
      <c r="Q418" s="67" cm="1">
        <f t="array" aca="1" ref="Q418" ca="1">INDIRECT(ADDRESS($B418,COLUMN()))</f>
        <v>0</v>
      </c>
      <c r="R418" s="67" cm="1">
        <f t="array" aca="1" ref="R418" ca="1">INDIRECT(ADDRESS($B418,COLUMN()))</f>
        <v>0</v>
      </c>
      <c r="S418" s="67" cm="1">
        <f t="array" aca="1" ref="S418" ca="1">INDIRECT(ADDRESS($B418,COLUMN()))</f>
        <v>4</v>
      </c>
      <c r="T418" s="67" t="str" cm="1">
        <f t="array" aca="1" ref="T418" ca="1">INDIRECT(ADDRESS($B418,COLUMN()))</f>
        <v>1-8</v>
      </c>
      <c r="U418" s="67" cm="1">
        <f t="array" aca="1" ref="U418" ca="1">INDIRECT(ADDRESS($B418,COLUMN()))</f>
        <v>8</v>
      </c>
      <c r="V418" s="67" cm="1">
        <f t="array" aca="1" ref="V418" ca="1">INDIRECT(ADDRESS($B418,COLUMN()))</f>
        <v>0</v>
      </c>
      <c r="W418" s="67" cm="1">
        <f t="array" aca="1" ref="W418" ca="1">INDIRECT(ADDRESS($B418,COLUMN()))</f>
        <v>2</v>
      </c>
      <c r="X418" s="67" cm="1">
        <f t="array" aca="1" ref="X418" ca="1">INDIRECT(ADDRESS($B418,COLUMN()))</f>
        <v>9</v>
      </c>
      <c r="Y418" s="67" cm="1">
        <f t="array" aca="1" ref="Y418" ca="1">INDIRECT(ADDRESS($B418,COLUMN()))</f>
        <v>1</v>
      </c>
      <c r="Z418" s="67" cm="1">
        <f t="array" aca="1" ref="Z418" ca="1">INDIRECT(ADDRESS($B418,COLUMN()))</f>
        <v>5</v>
      </c>
      <c r="AA418" s="67" t="str" cm="1">
        <f t="array" aca="1" ref="AA418" ca="1">INDIRECT(ADDRESS($B418,COLUMN()))</f>
        <v>Jink</v>
      </c>
      <c r="AB418" s="56">
        <f t="shared" ca="1" si="285"/>
        <v>1.0862535845082792</v>
      </c>
      <c r="AC418" s="56">
        <f t="shared" ca="1" si="286"/>
        <v>1.2915427535180004</v>
      </c>
      <c r="AD418" s="56">
        <f t="shared" ca="1" si="287"/>
        <v>2.2461613104660878</v>
      </c>
      <c r="AF418" s="52"/>
      <c r="AG418" s="52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2"/>
      <c r="AU418" s="54" t="s">
        <v>33</v>
      </c>
      <c r="AV418" s="57" cm="1">
        <f t="array" aca="1" ref="AV418" ca="1">SUM(IF($C418&gt;0,IF(AND(INDIRECT(ADDRESS($C418,44))=0,INDIRECT(ADDRESS($C418,38))="UL",ISERROR(SEARCH("Rear",INDIRECT(ADDRESS($C418,33)))),ISERROR(SEARCH("Side",INDIRECT(ADDRESS($C418,33))))),INDIRECT(ADDRESS($C418,COLUMN())),0),0),IF($D418&gt;0,IF(AND(INDIRECT(ADDRESS($D418,44))=0,INDIRECT(ADDRESS($D418,38))="UL",ISERROR(SEARCH("Rear",INDIRECT(ADDRESS($D418,33)))),ISERROR(SEARCH("Side",INDIRECT(ADDRESS($D418,33))))),INDIRECT(ADDRESS($D418,COLUMN())),0),0),IF($E418&gt;0,IF(AND(INDIRECT(ADDRESS($E418,44))=0,INDIRECT(ADDRESS($E418,38))="UL",ISERROR(SEARCH("Rear",INDIRECT(ADDRESS($E418,33)))),ISERROR(SEARCH("Side",INDIRECT(ADDRESS($E418,33))))),INDIRECT(ADDRESS($E418,COLUMN())),0),0),IF($F418&gt;0,IF(AND(INDIRECT(ADDRESS($F418,44))=0,INDIRECT(ADDRESS($F418,38))="UL",ISERROR(SEARCH("Rear",INDIRECT(ADDRESS($F418,33)))),ISERROR(SEARCH("Side",INDIRECT(ADDRESS($F418,33))))),INDIRECT(ADDRESS($F418,COLUMN())),0),0),IF($G418&gt;0,IF(AND(INDIRECT(ADDRESS($G418,44))=0,INDIRECT(ADDRESS($G418,38))="UL",ISERROR(SEARCH("Rear",INDIRECT(ADDRESS($G418,33)))),ISERROR(SEARCH("Side",INDIRECT(ADDRESS($G418,33))))),INDIRECT(ADDRESS($G418,COLUMN())),0),0),IF($H418&gt;0,IF(AND(INDIRECT(ADDRESS($H418,44))=0,INDIRECT(ADDRESS($H418,38))="UL",ISERROR(SEARCH("Rear",INDIRECT(ADDRESS($H418,33)))),ISERROR(SEARCH("Side",INDIRECT(ADDRESS($H418,33))))),INDIRECT(ADDRESS($H418,COLUMN())),0),0),IF($I418&gt;0,IF(AND(INDIRECT(ADDRESS($I418,44))=0,INDIRECT(ADDRESS($I418,38))="UL",ISERROR(SEARCH("Rear",INDIRECT(ADDRESS($I418,33)))),ISERROR(SEARCH("Side",INDIRECT(ADDRESS($I418,33))))),INDIRECT(ADDRESS($I418,COLUMN())),0),0),IF($J418&gt;0,IF(AND(INDIRECT(ADDRESS($J418,44))=0,INDIRECT(ADDRESS($J418,38))="UL",ISERROR(SEARCH("Rear",INDIRECT(ADDRESS($J418,33)))),ISERROR(SEARCH("Side",INDIRECT(ADDRESS($J418,33))))),INDIRECT(ADDRESS($J418,COLUMN())),0),0),IF($K418&gt;0,IF(AND(INDIRECT(ADDRESS($K418,44))=0,INDIRECT(ADDRESS($K418,38))="UL",ISERROR(SEARCH("Rear",INDIRECT(ADDRESS($K418,33)))),ISERROR(SEARCH("Side",INDIRECT(ADDRESS($K418,33))))),INDIRECT(ADDRESS($K418,COLUMN())),0),0),IF($L418&gt;0,IF(AND(INDIRECT(ADDRESS($L418,44))=0,INDIRECT(ADDRESS($L418,38))="UL",ISERROR(SEARCH("Rear",INDIRECT(ADDRESS($L418,33)))),ISERROR(SEARCH("Side",INDIRECT(ADDRESS($L418,33))))),INDIRECT(ADDRESS($L418,COLUMN())),0),0),IF($M418&gt;0,IF(AND(INDIRECT(ADDRESS($M418,44))=0,INDIRECT(ADDRESS($M418,38))="UL",ISERROR(SEARCH("Rear",INDIRECT(ADDRESS($M418,33)))),ISERROR(SEARCH("Side",INDIRECT(ADDRESS($M418,33))))),INDIRECT(ADDRESS($M418,COLUMN())),0),0))</f>
        <v>1.5555555555555554</v>
      </c>
      <c r="AW418" s="57" cm="1">
        <f t="array" aca="1" ref="AW418" ca="1">SUM(IF($C418&gt;0,IF(AND(INDIRECT(ADDRESS($C418,44))=0,INDIRECT(ADDRESS($C418,38))="UL",ISERROR(SEARCH("Rear",INDIRECT(ADDRESS($C418,33)))),ISERROR(SEARCH("Side",INDIRECT(ADDRESS($C418,33))))),INDIRECT(ADDRESS($C418,COLUMN())),0),0),IF($D418&gt;0,IF(AND(INDIRECT(ADDRESS($D418,44))=0,INDIRECT(ADDRESS($D418,38))="UL",ISERROR(SEARCH("Rear",INDIRECT(ADDRESS($D418,33)))),ISERROR(SEARCH("Side",INDIRECT(ADDRESS($D418,33))))),INDIRECT(ADDRESS($D418,COLUMN())),0),0),IF($E418&gt;0,IF(AND(INDIRECT(ADDRESS($E418,44))=0,INDIRECT(ADDRESS($E418,38))="UL",ISERROR(SEARCH("Rear",INDIRECT(ADDRESS($E418,33)))),ISERROR(SEARCH("Side",INDIRECT(ADDRESS($E418,33))))),INDIRECT(ADDRESS($E418,COLUMN())),0),0),IF($F418&gt;0,IF(AND(INDIRECT(ADDRESS($F418,44))=0,INDIRECT(ADDRESS($F418,38))="UL",ISERROR(SEARCH("Rear",INDIRECT(ADDRESS($F418,33)))),ISERROR(SEARCH("Side",INDIRECT(ADDRESS($F418,33))))),INDIRECT(ADDRESS($F418,COLUMN())),0),0),IF($G418&gt;0,IF(AND(INDIRECT(ADDRESS($G418,44))=0,INDIRECT(ADDRESS($G418,38))="UL",ISERROR(SEARCH("Rear",INDIRECT(ADDRESS($G418,33)))),ISERROR(SEARCH("Side",INDIRECT(ADDRESS($G418,33))))),INDIRECT(ADDRESS($G418,COLUMN())),0),0),IF($H418&gt;0,IF(AND(INDIRECT(ADDRESS($H418,44))=0,INDIRECT(ADDRESS($H418,38))="UL",ISERROR(SEARCH("Rear",INDIRECT(ADDRESS($H418,33)))),ISERROR(SEARCH("Side",INDIRECT(ADDRESS($H418,33))))),INDIRECT(ADDRESS($H418,COLUMN())),0),0),IF($I418&gt;0,IF(AND(INDIRECT(ADDRESS($I418,44))=0,INDIRECT(ADDRESS($I418,38))="UL",ISERROR(SEARCH("Rear",INDIRECT(ADDRESS($I418,33)))),ISERROR(SEARCH("Side",INDIRECT(ADDRESS($I418,33))))),INDIRECT(ADDRESS($I418,COLUMN())),0),0),IF($J418&gt;0,IF(AND(INDIRECT(ADDRESS($J418,44))=0,INDIRECT(ADDRESS($J418,38))="UL",ISERROR(SEARCH("Rear",INDIRECT(ADDRESS($J418,33)))),ISERROR(SEARCH("Side",INDIRECT(ADDRESS($J418,33))))),INDIRECT(ADDRESS($J418,COLUMN())),0),0),IF($K418&gt;0,IF(AND(INDIRECT(ADDRESS($K418,44))=0,INDIRECT(ADDRESS($K418,38))="UL",ISERROR(SEARCH("Rear",INDIRECT(ADDRESS($K418,33)))),ISERROR(SEARCH("Side",INDIRECT(ADDRESS($K418,33))))),INDIRECT(ADDRESS($K418,COLUMN())),0),0),IF($L418&gt;0,IF(AND(INDIRECT(ADDRESS($L418,44))=0,INDIRECT(ADDRESS($L418,38))="UL",ISERROR(SEARCH("Rear",INDIRECT(ADDRESS($L418,33)))),ISERROR(SEARCH("Side",INDIRECT(ADDRESS($L418,33))))),INDIRECT(ADDRESS($L418,COLUMN())),0),0),IF($M418&gt;0,IF(AND(INDIRECT(ADDRESS($M418,44))=0,INDIRECT(ADDRESS($M418,38))="UL",ISERROR(SEARCH("Rear",INDIRECT(ADDRESS($M418,33)))),ISERROR(SEARCH("Side",INDIRECT(ADDRESS($M418,33))))),INDIRECT(ADDRESS($M418,COLUMN())),0),0))</f>
        <v>0.88888888888888884</v>
      </c>
      <c r="AX418" s="57" cm="1">
        <f t="array" aca="1" ref="AX418" ca="1">SUM(IF($C418&gt;0,IF(AND(INDIRECT(ADDRESS($C418,44))=0,INDIRECT(ADDRESS($C418,38))="UL",ISERROR(SEARCH("Rear",INDIRECT(ADDRESS($C418,33)))),ISERROR(SEARCH("Side",INDIRECT(ADDRESS($C418,33))))),INDIRECT(ADDRESS($C418,COLUMN())),0),0),IF($D418&gt;0,IF(AND(INDIRECT(ADDRESS($D418,44))=0,INDIRECT(ADDRESS($D418,38))="UL",ISERROR(SEARCH("Rear",INDIRECT(ADDRESS($D418,33)))),ISERROR(SEARCH("Side",INDIRECT(ADDRESS($D418,33))))),INDIRECT(ADDRESS($D418,COLUMN())),0),0),IF($E418&gt;0,IF(AND(INDIRECT(ADDRESS($E418,44))=0,INDIRECT(ADDRESS($E418,38))="UL",ISERROR(SEARCH("Rear",INDIRECT(ADDRESS($E418,33)))),ISERROR(SEARCH("Side",INDIRECT(ADDRESS($E418,33))))),INDIRECT(ADDRESS($E418,COLUMN())),0),0),IF($F418&gt;0,IF(AND(INDIRECT(ADDRESS($F418,44))=0,INDIRECT(ADDRESS($F418,38))="UL",ISERROR(SEARCH("Rear",INDIRECT(ADDRESS($F418,33)))),ISERROR(SEARCH("Side",INDIRECT(ADDRESS($F418,33))))),INDIRECT(ADDRESS($F418,COLUMN())),0),0),IF($G418&gt;0,IF(AND(INDIRECT(ADDRESS($G418,44))=0,INDIRECT(ADDRESS($G418,38))="UL",ISERROR(SEARCH("Rear",INDIRECT(ADDRESS($G418,33)))),ISERROR(SEARCH("Side",INDIRECT(ADDRESS($G418,33))))),INDIRECT(ADDRESS($G418,COLUMN())),0),0),IF($H418&gt;0,IF(AND(INDIRECT(ADDRESS($H418,44))=0,INDIRECT(ADDRESS($H418,38))="UL",ISERROR(SEARCH("Rear",INDIRECT(ADDRESS($H418,33)))),ISERROR(SEARCH("Side",INDIRECT(ADDRESS($H418,33))))),INDIRECT(ADDRESS($H418,COLUMN())),0),0),IF($I418&gt;0,IF(AND(INDIRECT(ADDRESS($I418,44))=0,INDIRECT(ADDRESS($I418,38))="UL",ISERROR(SEARCH("Rear",INDIRECT(ADDRESS($I418,33)))),ISERROR(SEARCH("Side",INDIRECT(ADDRESS($I418,33))))),INDIRECT(ADDRESS($I418,COLUMN())),0),0),IF($J418&gt;0,IF(AND(INDIRECT(ADDRESS($J418,44))=0,INDIRECT(ADDRESS($J418,38))="UL",ISERROR(SEARCH("Rear",INDIRECT(ADDRESS($J418,33)))),ISERROR(SEARCH("Side",INDIRECT(ADDRESS($J418,33))))),INDIRECT(ADDRESS($J418,COLUMN())),0),0),IF($K418&gt;0,IF(AND(INDIRECT(ADDRESS($K418,44))=0,INDIRECT(ADDRESS($K418,38))="UL",ISERROR(SEARCH("Rear",INDIRECT(ADDRESS($K418,33)))),ISERROR(SEARCH("Side",INDIRECT(ADDRESS($K418,33))))),INDIRECT(ADDRESS($K418,COLUMN())),0),0),IF($L418&gt;0,IF(AND(INDIRECT(ADDRESS($L418,44))=0,INDIRECT(ADDRESS($L418,38))="UL",ISERROR(SEARCH("Rear",INDIRECT(ADDRESS($L418,33)))),ISERROR(SEARCH("Side",INDIRECT(ADDRESS($L418,33))))),INDIRECT(ADDRESS($L418,COLUMN())),0),0),IF($M418&gt;0,IF(AND(INDIRECT(ADDRESS($M418,44))=0,INDIRECT(ADDRESS($M418,38))="UL",ISERROR(SEARCH("Rear",INDIRECT(ADDRESS($M418,33)))),ISERROR(SEARCH("Side",INDIRECT(ADDRESS($M418,33))))),INDIRECT(ADDRESS($M418,COLUMN())),0),0))</f>
        <v>0</v>
      </c>
      <c r="AY418" s="58">
        <f t="shared" ca="1" si="288"/>
        <v>1.5555555555555554</v>
      </c>
      <c r="AZ418" s="58">
        <f t="shared" ca="1" si="289"/>
        <v>0.81481481481481477</v>
      </c>
      <c r="BA418" s="58" cm="1">
        <f t="array" aca="1" ref="BA418" ca="1">SUM(IF($C418&gt;0,IF(AND(INDIRECT(ADDRESS($C418,44))=0,INDIRECT(ADDRESS($C418,38))="UL"),INDIRECT(ADDRESS($C418,COLUMN())),0),0),IF($D418&gt;0,IF(AND(INDIRECT(ADDRESS($D418,44))=0,INDIRECT(ADDRESS($D418,38))="UL"),INDIRECT(ADDRESS($D418,COLUMN())),0),0),IF($E418&gt;0,IF(AND(INDIRECT(ADDRESS($E418,44))=0,INDIRECT(ADDRESS($E418,38))="UL"),INDIRECT(ADDRESS($E418,COLUMN())),0),0),IF($F418&gt;0,IF(AND(INDIRECT(ADDRESS($F418,44))=0,INDIRECT(ADDRESS($F418,38))="UL"),INDIRECT(ADDRESS($F418,COLUMN())),0),0),IF($G418&gt;0,IF(AND(INDIRECT(ADDRESS($G418,44))=0,INDIRECT(ADDRESS($G418,38))="UL"),INDIRECT(ADDRESS($G418,COLUMN())),0),0),IF($H418&gt;0,IF(AND(INDIRECT(ADDRESS($H418,44))=0,INDIRECT(ADDRESS($H418,38))="UL"),INDIRECT(ADDRESS($H418,COLUMN())),0),0),IF($I418&gt;0,IF(AND(INDIRECT(ADDRESS($I418,44))=0,INDIRECT(ADDRESS($I418,38))="UL"),INDIRECT(ADDRESS($I418,COLUMN())),0),0),IF($J418&gt;0,IF(AND(INDIRECT(ADDRESS($J418,44))=0,INDIRECT(ADDRESS($J418,38))="UL"),INDIRECT(ADDRESS($J418,COLUMN())),0),0),IF($K418&gt;0,IF(AND(INDIRECT(ADDRESS($K418,44))=0,INDIRECT(ADDRESS($K418,38))="UL"),INDIRECT(ADDRESS($K418,COLUMN())),0),0),IF($L418&gt;0,IF(AND(INDIRECT(ADDRESS($L418,44))=0,INDIRECT(ADDRESS($L418,38))="UL"),INDIRECT(ADDRESS($L418,COLUMN())),0),0),IF($M418&gt;0,IF(AND(INDIRECT(ADDRESS($M418,44))=0,INDIRECT(ADDRESS($M418,38))="UL"),INDIRECT(ADDRESS($M418,COLUMN())),0),0))</f>
        <v>0.23703703703703702</v>
      </c>
      <c r="BB418" s="58" cm="1">
        <f t="array" aca="1" ref="BB418" ca="1">SUM(IF($C418&gt;0,IF(AND(INDIRECT(ADDRESS($C418,44))=0,INDIRECT(ADDRESS($C418,38))="UL"),INDIRECT(ADDRESS($C418,COLUMN())),0),0),IF($D418&gt;0,IF(AND(INDIRECT(ADDRESS($D418,44))=0,INDIRECT(ADDRESS($D418,38))="UL"),INDIRECT(ADDRESS($D418,COLUMN())),0),0),IF($E418&gt;0,IF(AND(INDIRECT(ADDRESS($E418,44))=0,INDIRECT(ADDRESS($E418,38))="UL"),INDIRECT(ADDRESS($E418,COLUMN())),0),0),IF($F418&gt;0,IF(AND(INDIRECT(ADDRESS($F418,44))=0,INDIRECT(ADDRESS($F418,38))="UL"),INDIRECT(ADDRESS($F418,COLUMN())),0),0),IF($G418&gt;0,IF(AND(INDIRECT(ADDRESS($G418,44))=0,INDIRECT(ADDRESS($G418,38))="UL"),INDIRECT(ADDRESS($G418,COLUMN())),0),0),IF($H418&gt;0,IF(AND(INDIRECT(ADDRESS($H418,44))=0,INDIRECT(ADDRESS($H418,38))="UL"),INDIRECT(ADDRESS($H418,COLUMN())),0),0),IF($I418&gt;0,IF(AND(INDIRECT(ADDRESS($I418,44))=0,INDIRECT(ADDRESS($I418,38))="UL"),INDIRECT(ADDRESS($I418,COLUMN())),0),0),IF($J418&gt;0,IF(AND(INDIRECT(ADDRESS($J418,44))=0,INDIRECT(ADDRESS($J418,38))="UL"),INDIRECT(ADDRESS($J418,COLUMN())),0),0),IF($K418&gt;0,IF(AND(INDIRECT(ADDRESS($K418,44))=0,INDIRECT(ADDRESS($K418,38))="UL"),INDIRECT(ADDRESS($K418,COLUMN())),0),0),IF($L418&gt;0,IF(AND(INDIRECT(ADDRESS($L418,44))=0,INDIRECT(ADDRESS($L418,38))="UL"),INDIRECT(ADDRESS($L418,COLUMN())),0),0),IF($M418&gt;0,IF(AND(INDIRECT(ADDRESS($M418,44))=0,INDIRECT(ADDRESS($M418,38))="UL"),INDIRECT(ADDRESS($M418,COLUMN())),0),0))</f>
        <v>0.41481481481481475</v>
      </c>
      <c r="BC418" s="58" cm="1">
        <f t="array" aca="1" ref="BC418" ca="1">SUM(IF($C418&gt;0,IF(AND(INDIRECT(ADDRESS($C418,44))=0,INDIRECT(ADDRESS($C418,38))="UL"),INDIRECT(ADDRESS($C418,COLUMN())),0),0),IF($D418&gt;0,IF(AND(INDIRECT(ADDRESS($D418,44))=0,INDIRECT(ADDRESS($D418,38))="UL"),INDIRECT(ADDRESS($D418,COLUMN())),0),0),IF($E418&gt;0,IF(AND(INDIRECT(ADDRESS($E418,44))=0,INDIRECT(ADDRESS($E418,38))="UL"),INDIRECT(ADDRESS($E418,COLUMN())),0),0),IF($F418&gt;0,IF(AND(INDIRECT(ADDRESS($F418,44))=0,INDIRECT(ADDRESS($F418,38))="UL"),INDIRECT(ADDRESS($F418,COLUMN())),0),0),IF($G418&gt;0,IF(AND(INDIRECT(ADDRESS($G418,44))=0,INDIRECT(ADDRESS($G418,38))="UL"),INDIRECT(ADDRESS($G418,COLUMN())),0),0),IF($H418&gt;0,IF(AND(INDIRECT(ADDRESS($H418,44))=0,INDIRECT(ADDRESS($H418,38))="UL"),INDIRECT(ADDRESS($H418,COLUMN())),0),0),IF($I418&gt;0,IF(AND(INDIRECT(ADDRESS($I418,44))=0,INDIRECT(ADDRESS($I418,38))="UL"),INDIRECT(ADDRESS($I418,COLUMN())),0),0),IF($J418&gt;0,IF(AND(INDIRECT(ADDRESS($J418,44))=0,INDIRECT(ADDRESS($J418,38))="UL"),INDIRECT(ADDRESS($J418,COLUMN())),0),0),IF($K418&gt;0,IF(AND(INDIRECT(ADDRESS($K418,44))=0,INDIRECT(ADDRESS($K418,38))="UL"),INDIRECT(ADDRESS($K418,COLUMN())),0),0),IF($L418&gt;0,IF(AND(INDIRECT(ADDRESS($L418,44))=0,INDIRECT(ADDRESS($L418,38))="UL"),INDIRECT(ADDRESS($L418,COLUMN())),0),0),IF($M418&gt;0,IF(AND(INDIRECT(ADDRESS($M418,44))=0,INDIRECT(ADDRESS($M418,38))="UL"),INDIRECT(ADDRESS($M418,COLUMN())),0),0))</f>
        <v>0.20740740740740737</v>
      </c>
      <c r="BD418" s="58" cm="1">
        <f t="array" aca="1" ref="BD418" ca="1">SUM(IF($C418&gt;0,IF(AND(INDIRECT(ADDRESS($C418,44))=0,INDIRECT(ADDRESS($C418,38))="UL"),INDIRECT(ADDRESS($C418,COLUMN())),0),0),IF($D418&gt;0,IF(AND(INDIRECT(ADDRESS($D418,44))=0,INDIRECT(ADDRESS($D418,38))="UL"),INDIRECT(ADDRESS($D418,COLUMN())),0),0),IF($E418&gt;0,IF(AND(INDIRECT(ADDRESS($E418,44))=0,INDIRECT(ADDRESS($E418,38))="UL"),INDIRECT(ADDRESS($E418,COLUMN())),0),0),IF($F418&gt;0,IF(AND(INDIRECT(ADDRESS($F418,44))=0,INDIRECT(ADDRESS($F418,38))="UL"),INDIRECT(ADDRESS($F418,COLUMN())),0),0),IF($G418&gt;0,IF(AND(INDIRECT(ADDRESS($G418,44))=0,INDIRECT(ADDRESS($G418,38))="UL"),INDIRECT(ADDRESS($G418,COLUMN())),0),0),IF($H418&gt;0,IF(AND(INDIRECT(ADDRESS($H418,44))=0,INDIRECT(ADDRESS($H418,38))="UL"),INDIRECT(ADDRESS($H418,COLUMN())),0),0),IF($I418&gt;0,IF(AND(INDIRECT(ADDRESS($I418,44))=0,INDIRECT(ADDRESS($I418,38))="UL"),INDIRECT(ADDRESS($I418,COLUMN())),0),0),IF($J418&gt;0,IF(AND(INDIRECT(ADDRESS($J418,44))=0,INDIRECT(ADDRESS($J418,38))="UL"),INDIRECT(ADDRESS($J418,COLUMN())),0),0),IF($K418&gt;0,IF(AND(INDIRECT(ADDRESS($K418,44))=0,INDIRECT(ADDRESS($K418,38))="UL"),INDIRECT(ADDRESS($K418,COLUMN())),0),0),IF($L418&gt;0,IF(AND(INDIRECT(ADDRESS($L418,44))=0,INDIRECT(ADDRESS($L418,38))="UL"),INDIRECT(ADDRESS($L418,COLUMN())),0),0),IF($M418&gt;0,IF(AND(INDIRECT(ADDRESS($M418,44))=0,INDIRECT(ADDRESS($M418,38))="UL"),INDIRECT(ADDRESS($M418,COLUMN())),0),0))</f>
        <v>0.44444444444444442</v>
      </c>
      <c r="BE418" s="57">
        <f t="shared" ca="1" si="290"/>
        <v>0.23703703703703702</v>
      </c>
      <c r="BF418" s="57" cm="1">
        <f t="array" aca="1" ref="BF418" ca="1">SUM(IF($C418&gt;0,IF(INDIRECT(ADDRESS($C418,45))=1,INDIRECT(ADDRESS($C418,52))*INDIRECT(ADDRESS($C418,42))/5,0),0), IF($D418&gt;0,IF(INDIRECT(ADDRESS($D418,45))=1,INDIRECT(ADDRESS($D418,52))*INDIRECT(ADDRESS($D418,42))/5,0),0), IF($E418&gt;0,IF(INDIRECT(ADDRESS($E418,45))=1,INDIRECT(ADDRESS($E418,52))*INDIRECT(ADDRESS($E418,42))/5,0),0), IF($F418&gt;0,IF(INDIRECT(ADDRESS($F418,45))=1,INDIRECT(ADDRESS($F418,52))*INDIRECT(ADDRESS($F418,42))/5,0),0), IF($G418&gt;0,IF(INDIRECT(ADDRESS($G418,45))=1,INDIRECT(ADDRESS($G418,52))*INDIRECT(ADDRESS($G418,42))/5,0),0), IF($H418&gt;0,IF(INDIRECT(ADDRESS($H418,45))=1,INDIRECT(ADDRESS($H418,52))*INDIRECT(ADDRESS($H418,42))/5,0),0)
)*$BF$296/100</f>
        <v>0</v>
      </c>
      <c r="BG418" s="19"/>
      <c r="BH418" s="57" cm="1">
        <f t="array" aca="1" ref="BH418" ca="1">SUM(IF($C418&gt;0,IF(AND(INDIRECT(ADDRESS($C418,44))=0,INDIRECT(ADDRESS($C418,38))&lt;&gt;"UL"),INDIRECT(ADDRESS($C418,COLUMN()-12)),0),0), IF($D418&gt;0,IF(AND(INDIRECT(ADDRESS($D418,44))=0,INDIRECT(ADDRESS($D418,38))&lt;&gt;"UL"),INDIRECT(ADDRESS($D418,COLUMN()-12)),0),0), IF($E418&gt;0,IF(AND(INDIRECT(ADDRESS($E418,44))=0,INDIRECT(ADDRESS($E418,38))&lt;&gt;"UL"),INDIRECT(ADDRESS($E418,COLUMN()-12)),0),0), IF($F418&gt;0,IF(AND(INDIRECT(ADDRESS($F418,44))=0,INDIRECT(ADDRESS($F418,38))&lt;&gt;"UL"),INDIRECT(ADDRESS($F418,COLUMN()-12)),0),0), IF($G418&gt;0,IF(AND(INDIRECT(ADDRESS($G418,44))=0,INDIRECT(ADDRESS($G418,38))&lt;&gt;"UL"),INDIRECT(ADDRESS($G418,COLUMN()-12)),0),0), IF($H418&gt;0,IF(AND(INDIRECT(ADDRESS($H418,44))=0,INDIRECT(ADDRESS($H418,38))&lt;&gt;"UL"),INDIRECT(ADDRESS($H418,COLUMN()-12)),0),0), IF($I418&gt;0,IF(AND(INDIRECT(ADDRESS($I418,44))=0,INDIRECT(ADDRESS($I418,38))&lt;&gt;"UL"),INDIRECT(ADDRESS($I418,COLUMN()-12)),0),0), IF($J418&gt;0,IF(AND(INDIRECT(ADDRESS($J418,44))=0,INDIRECT(ADDRESS($J418,38))&lt;&gt;"UL"),INDIRECT(ADDRESS($J418,COLUMN()-12)),0),0), IF($K418&gt;0,IF(AND(INDIRECT(ADDRESS($K418,44))=0,INDIRECT(ADDRESS($K418,38))&lt;&gt;"UL"),INDIRECT(ADDRESS($K418,COLUMN()-12)),0),0), IF($L418&gt;0,IF(AND(INDIRECT(ADDRESS($L418,44))=0,INDIRECT(ADDRESS($L418,38))&lt;&gt;"UL"),INDIRECT(ADDRESS($L418,COLUMN()-12)),0),0), IF($M418&gt;0,IF(AND(INDIRECT(ADDRESS($M418,44))=0,INDIRECT(ADDRESS($M418,38))&lt;&gt;"UL"),INDIRECT(ADDRESS($M418,COLUMN()-12)),0),0))</f>
        <v>0</v>
      </c>
      <c r="BI418" s="57" cm="1">
        <f t="array" aca="1" ref="BI418" ca="1">SUM(IF($C418&gt;0,IF(AND(INDIRECT(ADDRESS($C418,44))=0,INDIRECT(ADDRESS($C418,38))&lt;&gt;"UL"),INDIRECT(ADDRESS($C418,COLUMN()-12)),0),0), IF($D418&gt;0,IF(AND(INDIRECT(ADDRESS($D418,44))=0,INDIRECT(ADDRESS($D418,38))&lt;&gt;"UL"),INDIRECT(ADDRESS($D418,COLUMN()-12)),0),0), IF($E418&gt;0,IF(AND(INDIRECT(ADDRESS($E418,44))=0,INDIRECT(ADDRESS($E418,38))&lt;&gt;"UL"),INDIRECT(ADDRESS($E418,COLUMN()-12)),0),0), IF($F418&gt;0,IF(AND(INDIRECT(ADDRESS($F418,44))=0,INDIRECT(ADDRESS($F418,38))&lt;&gt;"UL"),INDIRECT(ADDRESS($F418,COLUMN()-12)),0),0), IF($G418&gt;0,IF(AND(INDIRECT(ADDRESS($G418,44))=0,INDIRECT(ADDRESS($G418,38))&lt;&gt;"UL"),INDIRECT(ADDRESS($G418,COLUMN()-12)),0),0), IF($H418&gt;0,IF(AND(INDIRECT(ADDRESS($H418,44))=0,INDIRECT(ADDRESS($H418,38))&lt;&gt;"UL"),INDIRECT(ADDRESS($H418,COLUMN()-12)),0),0), IF($I418&gt;0,IF(AND(INDIRECT(ADDRESS($I418,44))=0,INDIRECT(ADDRESS($I418,38))&lt;&gt;"UL"),INDIRECT(ADDRESS($I418,COLUMN()-12)),0),0), IF($J418&gt;0,IF(AND(INDIRECT(ADDRESS($J418,44))=0,INDIRECT(ADDRESS($J418,38))&lt;&gt;"UL"),INDIRECT(ADDRESS($J418,COLUMN()-12)),0),0), IF($K418&gt;0,IF(AND(INDIRECT(ADDRESS($K418,44))=0,INDIRECT(ADDRESS($K418,38))&lt;&gt;"UL"),INDIRECT(ADDRESS($K418,COLUMN()-12)),0),0), IF($L418&gt;0,IF(AND(INDIRECT(ADDRESS($L418,44))=0,INDIRECT(ADDRESS($L418,38))&lt;&gt;"UL"),INDIRECT(ADDRESS($L418,COLUMN()-12)),0),0), IF($M418&gt;0,IF(AND(INDIRECT(ADDRESS($M418,44))=0,INDIRECT(ADDRESS($M418,38))&lt;&gt;"UL"),INDIRECT(ADDRESS($M418,COLUMN()-12)),0),0))</f>
        <v>0</v>
      </c>
      <c r="BJ418" s="57" cm="1">
        <f t="array" aca="1" ref="BJ418" ca="1">SUM(IF($C418&gt;0,IF(AND(INDIRECT(ADDRESS($C418,44))=0,INDIRECT(ADDRESS($C418,38))&lt;&gt;"UL"),INDIRECT(ADDRESS($C418,COLUMN()-12)),0),0), IF($D418&gt;0,IF(AND(INDIRECT(ADDRESS($D418,44))=0,INDIRECT(ADDRESS($D418,38))&lt;&gt;"UL"),INDIRECT(ADDRESS($D418,COLUMN()-12)),0),0), IF($E418&gt;0,IF(AND(INDIRECT(ADDRESS($E418,44))=0,INDIRECT(ADDRESS($E418,38))&lt;&gt;"UL"),INDIRECT(ADDRESS($E418,COLUMN()-12)),0),0), IF($F418&gt;0,IF(AND(INDIRECT(ADDRESS($F418,44))=0,INDIRECT(ADDRESS($F418,38))&lt;&gt;"UL"),INDIRECT(ADDRESS($F418,COLUMN()-12)),0),0), IF($G418&gt;0,IF(AND(INDIRECT(ADDRESS($G418,44))=0,INDIRECT(ADDRESS($G418,38))&lt;&gt;"UL"),INDIRECT(ADDRESS($G418,COLUMN()-12)),0),0), IF($H418&gt;0,IF(AND(INDIRECT(ADDRESS($H418,44))=0,INDIRECT(ADDRESS($H418,38))&lt;&gt;"UL"),INDIRECT(ADDRESS($H418,COLUMN()-12)),0),0), IF($I418&gt;0,IF(AND(INDIRECT(ADDRESS($I418,44))=0,INDIRECT(ADDRESS($I418,38))&lt;&gt;"UL"),INDIRECT(ADDRESS($I418,COLUMN()-12)),0),0), IF($J418&gt;0,IF(AND(INDIRECT(ADDRESS($J418,44))=0,INDIRECT(ADDRESS($J418,38))&lt;&gt;"UL"),INDIRECT(ADDRESS($J418,COLUMN()-12)),0),0), IF($K418&gt;0,IF(AND(INDIRECT(ADDRESS($K418,44))=0,INDIRECT(ADDRESS($K418,38))&lt;&gt;"UL"),INDIRECT(ADDRESS($K418,COLUMN()-12)),0),0), IF($L418&gt;0,IF(AND(INDIRECT(ADDRESS($L418,44))=0,INDIRECT(ADDRESS($L418,38))&lt;&gt;"UL"),INDIRECT(ADDRESS($L418,COLUMN()-12)),0),0), IF($M418&gt;0,IF(AND(INDIRECT(ADDRESS($M418,44))=0,INDIRECT(ADDRESS($M418,38))&lt;&gt;"UL"),INDIRECT(ADDRESS($M418,COLUMN()-12)),0),0))</f>
        <v>0</v>
      </c>
      <c r="BK418" s="57">
        <f t="shared" ca="1" si="291"/>
        <v>0</v>
      </c>
      <c r="BL418" s="58">
        <f t="shared" ca="1" si="292"/>
        <v>0</v>
      </c>
      <c r="BM418" s="57" cm="1">
        <f t="array" aca="1" ref="BM418" ca="1">SUM(IF($C418&gt;0,IF(AND(INDIRECT(ADDRESS($C418,44))=0,INDIRECT(ADDRESS($C418,38))&lt;&gt;"UL"),INDIRECT(ADDRESS($C418,COLUMN()-12)),0),0), IF($D418&gt;0,IF(AND(INDIRECT(ADDRESS($D418,44))=0,INDIRECT(ADDRESS($D418,38))&lt;&gt;"UL"),INDIRECT(ADDRESS($D418,COLUMN()-12)),0),0), IF($E418&gt;0,IF(AND(INDIRECT(ADDRESS($E418,44))=0,INDIRECT(ADDRESS($E418,38))&lt;&gt;"UL"),INDIRECT(ADDRESS($E418,COLUMN()-12)),0),0), IF($F418&gt;0,IF(AND(INDIRECT(ADDRESS($F418,44))=0,INDIRECT(ADDRESS($F418,38))&lt;&gt;"UL"),INDIRECT(ADDRESS($F418,COLUMN()-12)),0),0), IF($G418&gt;0,IF(AND(INDIRECT(ADDRESS($G418,44))=0,INDIRECT(ADDRESS($G418,38))&lt;&gt;"UL"),INDIRECT(ADDRESS($G418,COLUMN()-12)),0),0), IF($H418&gt;0,IF(AND(INDIRECT(ADDRESS($H418,44))=0,INDIRECT(ADDRESS($H418,38))&lt;&gt;"UL"),INDIRECT(ADDRESS($H418,COLUMN()-12)),0),0), IF($I418&gt;0,IF(AND(INDIRECT(ADDRESS($I418,44))=0,INDIRECT(ADDRESS($I418,38))&lt;&gt;"UL"),INDIRECT(ADDRESS($I418,COLUMN()-12)),0),0), IF($J418&gt;0,IF(AND(INDIRECT(ADDRESS($J418,44))=0,INDIRECT(ADDRESS($J418,38))&lt;&gt;"UL"),INDIRECT(ADDRESS($J418,COLUMN()-12)),0),0), IF($K418&gt;0,IF(AND(INDIRECT(ADDRESS($K418,44))=0,INDIRECT(ADDRESS($K418,38))&lt;&gt;"UL"),INDIRECT(ADDRESS($K418,COLUMN()-11)),0),0), IF($L418&gt;0,IF(AND(INDIRECT(ADDRESS($L418,44))=0,INDIRECT(ADDRESS($L418,38))&lt;&gt;"UL"),INDIRECT(ADDRESS($L418,COLUMN()-11)),0),0), IF($M418&gt;0,IF(AND(INDIRECT(ADDRESS($M418,44))=0,INDIRECT(ADDRESS($M418,38))&lt;&gt;"UL"),INDIRECT(ADDRESS($M418,COLUMN()-11)),0),0))</f>
        <v>0</v>
      </c>
      <c r="BN418" s="57" cm="1">
        <f t="array" aca="1" ref="BN418" ca="1">SUM(IF($C418&gt;0,IF(AND(INDIRECT(ADDRESS($C418,44))=0,INDIRECT(ADDRESS($C418,38))&lt;&gt;"UL"),INDIRECT(ADDRESS($C418,COLUMN()-12)),0),0), IF($D418&gt;0,IF(AND(INDIRECT(ADDRESS($D418,44))=0,INDIRECT(ADDRESS($D418,38))&lt;&gt;"UL"),INDIRECT(ADDRESS($D418,COLUMN()-12)),0),0), IF($E418&gt;0,IF(AND(INDIRECT(ADDRESS($E418,44))=0,INDIRECT(ADDRESS($E418,38))&lt;&gt;"UL"),INDIRECT(ADDRESS($E418,COLUMN()-12)),0),0), IF($F418&gt;0,IF(AND(INDIRECT(ADDRESS($F418,44))=0,INDIRECT(ADDRESS($F418,38))&lt;&gt;"UL"),INDIRECT(ADDRESS($F418,COLUMN()-12)),0),0), IF($G418&gt;0,IF(AND(INDIRECT(ADDRESS($G418,44))=0,INDIRECT(ADDRESS($G418,38))&lt;&gt;"UL"),INDIRECT(ADDRESS($G418,COLUMN()-12)),0),0), IF($H418&gt;0,IF(AND(INDIRECT(ADDRESS($H418,44))=0,INDIRECT(ADDRESS($H418,38))&lt;&gt;"UL"),INDIRECT(ADDRESS($H418,COLUMN()-12)),0),0), IF($I418&gt;0,IF(AND(INDIRECT(ADDRESS($I418,44))=0,INDIRECT(ADDRESS($I418,38))&lt;&gt;"UL"),INDIRECT(ADDRESS($I418,COLUMN()-12)),0),0), IF($J418&gt;0,IF(AND(INDIRECT(ADDRESS($J418,44))=0,INDIRECT(ADDRESS($J418,38))&lt;&gt;"UL"),INDIRECT(ADDRESS($J418,COLUMN()-12)),0),0), IF($K418&gt;0,IF(AND(INDIRECT(ADDRESS($K418,44))=0,INDIRECT(ADDRESS($K418,38))&lt;&gt;"UL"),INDIRECT(ADDRESS($K418,COLUMN()-11)),0),0), IF($L418&gt;0,IF(AND(INDIRECT(ADDRESS($L418,44))=0,INDIRECT(ADDRESS($L418,38))&lt;&gt;"UL"),INDIRECT(ADDRESS($L418,COLUMN()-11)),0),0), IF($M418&gt;0,IF(AND(INDIRECT(ADDRESS($M418,44))=0,INDIRECT(ADDRESS($M418,38))&lt;&gt;"UL"),INDIRECT(ADDRESS($M418,COLUMN()-11)),0),0))</f>
        <v>0</v>
      </c>
      <c r="BO418" s="57" cm="1">
        <f t="array" aca="1" ref="BO418" ca="1">SUM(IF($C418&gt;0,IF(AND(INDIRECT(ADDRESS($C418,44))=0,INDIRECT(ADDRESS($C418,38))&lt;&gt;"UL"),INDIRECT(ADDRESS($C418,COLUMN()-12)),0),0), IF($D418&gt;0,IF(AND(INDIRECT(ADDRESS($D418,44))=0,INDIRECT(ADDRESS($D418,38))&lt;&gt;"UL"),INDIRECT(ADDRESS($D418,COLUMN()-12)),0),0), IF($E418&gt;0,IF(AND(INDIRECT(ADDRESS($E418,44))=0,INDIRECT(ADDRESS($E418,38))&lt;&gt;"UL"),INDIRECT(ADDRESS($E418,COLUMN()-12)),0),0), IF($F418&gt;0,IF(AND(INDIRECT(ADDRESS($F418,44))=0,INDIRECT(ADDRESS($F418,38))&lt;&gt;"UL"),INDIRECT(ADDRESS($F418,COLUMN()-12)),0),0), IF($G418&gt;0,IF(AND(INDIRECT(ADDRESS($G418,44))=0,INDIRECT(ADDRESS($G418,38))&lt;&gt;"UL"),INDIRECT(ADDRESS($G418,COLUMN()-12)),0),0), IF($H418&gt;0,IF(AND(INDIRECT(ADDRESS($H418,44))=0,INDIRECT(ADDRESS($H418,38))&lt;&gt;"UL"),INDIRECT(ADDRESS($H418,COLUMN()-12)),0),0), IF($I418&gt;0,IF(AND(INDIRECT(ADDRESS($I418,44))=0,INDIRECT(ADDRESS($I418,38))&lt;&gt;"UL"),INDIRECT(ADDRESS($I418,COLUMN()-12)),0),0), IF($J418&gt;0,IF(AND(INDIRECT(ADDRESS($J418,44))=0,INDIRECT(ADDRESS($J418,38))&lt;&gt;"UL"),INDIRECT(ADDRESS($J418,COLUMN()-12)),0),0), IF($K418&gt;0,IF(AND(INDIRECT(ADDRESS($K418,44))=0,INDIRECT(ADDRESS($K418,38))&lt;&gt;"UL"),INDIRECT(ADDRESS($K418,COLUMN()-11)),0),0), IF($L418&gt;0,IF(AND(INDIRECT(ADDRESS($L418,44))=0,INDIRECT(ADDRESS($L418,38))&lt;&gt;"UL"),INDIRECT(ADDRESS($L418,COLUMN()-11)),0),0), IF($M418&gt;0,IF(AND(INDIRECT(ADDRESS($M418,44))=0,INDIRECT(ADDRESS($M418,38))&lt;&gt;"UL"),INDIRECT(ADDRESS($M418,COLUMN()-11)),0),0))</f>
        <v>0</v>
      </c>
      <c r="BP418" s="57" cm="1">
        <f t="array" aca="1" ref="BP418" ca="1">SUM(IF($C418&gt;0,IF(AND(INDIRECT(ADDRESS($C418,44))=0,INDIRECT(ADDRESS($C418,38))&lt;&gt;"UL"),INDIRECT(ADDRESS($C418,COLUMN()-12)),0),0), IF($D418&gt;0,IF(AND(INDIRECT(ADDRESS($D418,44))=0,INDIRECT(ADDRESS($D418,38))&lt;&gt;"UL"),INDIRECT(ADDRESS($D418,COLUMN()-12)),0),0), IF($E418&gt;0,IF(AND(INDIRECT(ADDRESS($E418,44))=0,INDIRECT(ADDRESS($E418,38))&lt;&gt;"UL"),INDIRECT(ADDRESS($E418,COLUMN()-12)),0),0), IF($F418&gt;0,IF(AND(INDIRECT(ADDRESS($F418,44))=0,INDIRECT(ADDRESS($F418,38))&lt;&gt;"UL"),INDIRECT(ADDRESS($F418,COLUMN()-12)),0),0), IF($G418&gt;0,IF(AND(INDIRECT(ADDRESS($G418,44))=0,INDIRECT(ADDRESS($G418,38))&lt;&gt;"UL"),INDIRECT(ADDRESS($G418,COLUMN()-12)),0),0), IF($H418&gt;0,IF(AND(INDIRECT(ADDRESS($H418,44))=0,INDIRECT(ADDRESS($H418,38))&lt;&gt;"UL"),INDIRECT(ADDRESS($H418,COLUMN()-12)),0),0), IF($I418&gt;0,IF(AND(INDIRECT(ADDRESS($I418,44))=0,INDIRECT(ADDRESS($I418,38))&lt;&gt;"UL"),INDIRECT(ADDRESS($I418,COLUMN()-12)),0),0), IF($J418&gt;0,IF(AND(INDIRECT(ADDRESS($J418,44))=0,INDIRECT(ADDRESS($J418,38))&lt;&gt;"UL"),INDIRECT(ADDRESS($J418,COLUMN()-12)),0),0), IF($K418&gt;0,IF(AND(INDIRECT(ADDRESS($K418,44))=0,INDIRECT(ADDRESS($K418,38))&lt;&gt;"UL"),INDIRECT(ADDRESS($K418,COLUMN()-11)),0),0), IF($L418&gt;0,IF(AND(INDIRECT(ADDRESS($L418,44))=0,INDIRECT(ADDRESS($L418,38))&lt;&gt;"UL"),INDIRECT(ADDRESS($L418,COLUMN()-11)),0),0), IF($M418&gt;0,IF(AND(INDIRECT(ADDRESS($M418,44))=0,INDIRECT(ADDRESS($M418,38))&lt;&gt;"UL"),INDIRECT(ADDRESS($M418,COLUMN()-11)),0),0))</f>
        <v>0</v>
      </c>
      <c r="BQ418" s="57">
        <f t="shared" ca="1" si="293"/>
        <v>0</v>
      </c>
      <c r="BR418" s="161">
        <f t="shared" ca="1" si="294"/>
        <v>76.205547196204208</v>
      </c>
      <c r="BS418" s="59"/>
      <c r="BT418" s="56">
        <f t="shared" ca="1" si="295"/>
        <v>3.7494777767639103</v>
      </c>
      <c r="BU418" s="63">
        <f t="shared" ca="1" si="296"/>
        <v>0.13886954728755224</v>
      </c>
      <c r="BV418" s="57" t="s">
        <v>34</v>
      </c>
      <c r="BW418" s="57" cm="1">
        <f t="array" aca="1" ref="BW418" ca="1">SUM(IF($C418&gt;0,IF(AND(INDIRECT(ADDRESS($C418,44))=0,INDIRECT(ADDRESS($C418,38))="UL",ISERROR(SEARCH("Rear",INDIRECT(ADDRESS($C418,33)))),ISERROR(SEARCH("Side",INDIRECT(ADDRESS($C418,33))))),INDIRECT(ADDRESS($C418,COLUMN())),0),0),IF($D418&gt;0,IF(AND(INDIRECT(ADDRESS($D418,44))=0,INDIRECT(ADDRESS($D418,38))="UL",ISERROR(SEARCH("Rear",INDIRECT(ADDRESS($D418,33)))),ISERROR(SEARCH("Side",INDIRECT(ADDRESS($D418,33))))),INDIRECT(ADDRESS($D418,COLUMN())),0),0),IF($E418&gt;0,IF(AND(INDIRECT(ADDRESS($E418,44))=0,INDIRECT(ADDRESS($E418,38))="UL",ISERROR(SEARCH("Rear",INDIRECT(ADDRESS($E418,33)))),ISERROR(SEARCH("Side",INDIRECT(ADDRESS($E418,33))))),INDIRECT(ADDRESS($E418,COLUMN())),0),0),IF($F418&gt;0,IF(AND(INDIRECT(ADDRESS($F418,44))=0,INDIRECT(ADDRESS($F418,38))="UL",ISERROR(SEARCH("Rear",INDIRECT(ADDRESS($F418,33)))),ISERROR(SEARCH("Side",INDIRECT(ADDRESS($F418,33))))),INDIRECT(ADDRESS($F418,COLUMN())),0),0),IF($G418&gt;0,IF(AND(INDIRECT(ADDRESS($G418,44))=0,INDIRECT(ADDRESS($G418,38))="UL",ISERROR(SEARCH("Rear",INDIRECT(ADDRESS($G418,33)))),ISERROR(SEARCH("Side",INDIRECT(ADDRESS($G418,33))))),INDIRECT(ADDRESS($G418,COLUMN())),0),0),IF($H418&gt;0,IF(AND(INDIRECT(ADDRESS($H418,44))=0,INDIRECT(ADDRESS($H418,38))="UL",ISERROR(SEARCH("Rear",INDIRECT(ADDRESS($H418,33)))),ISERROR(SEARCH("Side",INDIRECT(ADDRESS($H418,33))))),INDIRECT(ADDRESS($H418,COLUMN())),0),0),IF($I418&gt;0,IF(AND(INDIRECT(ADDRESS($I418,44))=0,INDIRECT(ADDRESS($I418,38))="UL",ISERROR(SEARCH("Rear",INDIRECT(ADDRESS($I418,33)))),ISERROR(SEARCH("Side",INDIRECT(ADDRESS($I418,33))))),INDIRECT(ADDRESS($I418,COLUMN())),0),0),IF($J418&gt;0,IF(AND(INDIRECT(ADDRESS($J418,44))=0,INDIRECT(ADDRESS($J418,38))="UL",ISERROR(SEARCH("Rear",INDIRECT(ADDRESS($J418,33)))),ISERROR(SEARCH("Side",INDIRECT(ADDRESS($J418,33))))),INDIRECT(ADDRESS($J418,COLUMN())),0),0),IF($K418&gt;0,IF(AND(INDIRECT(ADDRESS($K418,44))=0,INDIRECT(ADDRESS($K418,38))="UL",ISERROR(SEARCH("Rear",INDIRECT(ADDRESS($K418,33)))),ISERROR(SEARCH("Side",INDIRECT(ADDRESS($K418,33))))),INDIRECT(ADDRESS($K418,COLUMN())),0),0),IF($L418&gt;0,IF(AND(INDIRECT(ADDRESS($L418,44))=0,INDIRECT(ADDRESS($L418,38))="UL",ISERROR(SEARCH("Rear",INDIRECT(ADDRESS($L418,33)))),ISERROR(SEARCH("Side",INDIRECT(ADDRESS($L418,33))))),INDIRECT(ADDRESS($L418,COLUMN())),0),0),IF($M418&gt;0,IF(AND(INDIRECT(ADDRESS($M418,44))=0,INDIRECT(ADDRESS($M418,38))="UL",ISERROR(SEARCH("Rear",INDIRECT(ADDRESS($M418,33)))),ISERROR(SEARCH("Side",INDIRECT(ADDRESS($M418,33))))),INDIRECT(ADDRESS($M418,COLUMN())),0),0))</f>
        <v>0.44444444444444442</v>
      </c>
      <c r="BX418" s="57">
        <f t="shared" ca="1" si="297"/>
        <v>0.44444444444444442</v>
      </c>
      <c r="BY418" s="57" cm="1">
        <f t="array" aca="1" ref="BY418" ca="1">SUM(IF($C418&gt;0,IF(AND(INDIRECT(ADDRESS($C418,44))=0,INDIRECT(ADDRESS($C418,38))="UL"),INDIRECT(ADDRESS($C418,COLUMN())),0),0),IF($D418&gt;0,IF(AND(INDIRECT(ADDRESS($D418,44))=0,INDIRECT(ADDRESS($D418,38))="UL"),INDIRECT(ADDRESS($D418,COLUMN())),0),0),IF($E418&gt;0,IF(AND(INDIRECT(ADDRESS($E418,44))=0,INDIRECT(ADDRESS($E418,38))="UL"),INDIRECT(ADDRESS($E418,COLUMN())),0),0),IF($F418&gt;0,IF(AND(INDIRECT(ADDRESS($F418,44))=0,INDIRECT(ADDRESS($F418,38))="UL"),INDIRECT(ADDRESS($F418,COLUMN())),0),0),IF($G418&gt;0,IF(AND(INDIRECT(ADDRESS($G418,44))=0,INDIRECT(ADDRESS($G418,38))="UL"),INDIRECT(ADDRESS($G418,COLUMN())),0),0),IF($H418&gt;0,IF(AND(INDIRECT(ADDRESS($H418,44))=0,INDIRECT(ADDRESS($H418,38))="UL"),INDIRECT(ADDRESS($H418,COLUMN())),0),0),IF($I418&gt;0,IF(AND(INDIRECT(ADDRESS($I418,44))=0,INDIRECT(ADDRESS($I418,38))="UL"),INDIRECT(ADDRESS($I418,COLUMN())),0),0),IF($J418&gt;0,IF(AND(INDIRECT(ADDRESS($J418,44))=0,INDIRECT(ADDRESS($J418,38))="UL"),INDIRECT(ADDRESS($J418,COLUMN())),0),0),IF($K418&gt;0,IF(AND(INDIRECT(ADDRESS($K418,44))=0,INDIRECT(ADDRESS($K418,38))="UL"),INDIRECT(ADDRESS($K418,COLUMN())),0),0),IF($L418&gt;0,IF(AND(INDIRECT(ADDRESS($L418,44))=0,INDIRECT(ADDRESS($L418,38))="UL"),INDIRECT(ADDRESS($L418,COLUMN())),0),0),IF($M418&gt;0,IF(AND(INDIRECT(ADDRESS($M418,44))=0,INDIRECT(ADDRESS($M418,38))="UL"),INDIRECT(ADDRESS($M418,COLUMN())),0),0))</f>
        <v>0.14814814814814814</v>
      </c>
      <c r="BZ418" s="57" cm="1">
        <f t="array" aca="1" ref="BZ418" ca="1">SUM(IF($C418&gt;0,IF(AND(INDIRECT(ADDRESS($C418,44))=0,INDIRECT(ADDRESS($C418,38))="UL"),INDIRECT(ADDRESS($C418,COLUMN())),0),0),IF($D418&gt;0,IF(AND(INDIRECT(ADDRESS($D418,44))=0,INDIRECT(ADDRESS($D418,38))="UL"),INDIRECT(ADDRESS($D418,COLUMN())),0),0),IF($E418&gt;0,IF(AND(INDIRECT(ADDRESS($E418,44))=0,INDIRECT(ADDRESS($E418,38))="UL"),INDIRECT(ADDRESS($E418,COLUMN())),0),0),IF($F418&gt;0,IF(AND(INDIRECT(ADDRESS($F418,44))=0,INDIRECT(ADDRESS($F418,38))="UL"),INDIRECT(ADDRESS($F418,COLUMN())),0),0),IF($G418&gt;0,IF(AND(INDIRECT(ADDRESS($G418,44))=0,INDIRECT(ADDRESS($G418,38))="UL"),INDIRECT(ADDRESS($G418,COLUMN())),0),0),IF($H418&gt;0,IF(AND(INDIRECT(ADDRESS($H418,44))=0,INDIRECT(ADDRESS($H418,38))="UL"),INDIRECT(ADDRESS($H418,COLUMN())),0),0),IF($I418&gt;0,IF(AND(INDIRECT(ADDRESS($I418,44))=0,INDIRECT(ADDRESS($I418,38))="UL"),INDIRECT(ADDRESS($I418,COLUMN())),0),0),IF($J418&gt;0,IF(AND(INDIRECT(ADDRESS($J418,44))=0,INDIRECT(ADDRESS($J418,38))="UL"),INDIRECT(ADDRESS($J418,COLUMN())),0),0),IF($K418&gt;0,IF(AND(INDIRECT(ADDRESS($K418,44))=0,INDIRECT(ADDRESS($K418,38))="UL"),INDIRECT(ADDRESS($K418,COLUMN())),0),0),IF($L418&gt;0,IF(AND(INDIRECT(ADDRESS($L418,44))=0,INDIRECT(ADDRESS($L418,38))="UL"),INDIRECT(ADDRESS($L418,COLUMN())),0),0),IF($M418&gt;0,IF(AND(INDIRECT(ADDRESS($M418,44))=0,INDIRECT(ADDRESS($M418,38))="UL"),INDIRECT(ADDRESS($M418,COLUMN())),0),0))</f>
        <v>0.51851851851851849</v>
      </c>
      <c r="CA418" s="57">
        <f t="shared" ca="1" si="298"/>
        <v>0.51851851851851849</v>
      </c>
      <c r="CB418" s="57" cm="1">
        <f t="array" aca="1" ref="CB418" ca="1">SUM(IF($C418&gt;0,IF(AND(INDIRECT(ADDRESS($C418,44))=0,INDIRECT(ADDRESS($C418,38))&lt;&gt;"UL"),INDIRECT(ADDRESS($C418,COLUMN())),0),0),IF($D418&gt;0,IF(AND(INDIRECT(ADDRESS($D418,44))=0,INDIRECT(ADDRESS($D418,38))&lt;&gt;"UL"),INDIRECT(ADDRESS($D418,COLUMN())),0),0),IF($E418&gt;0,IF(AND(INDIRECT(ADDRESS($E418,44))=0,INDIRECT(ADDRESS($E418,38))&lt;&gt;"UL"),INDIRECT(ADDRESS($E418,COLUMN())),0),0),IF($F418&gt;0,IF(AND(INDIRECT(ADDRESS($F418,44))=0,INDIRECT(ADDRESS($F418,38))&lt;&gt;"UL"),INDIRECT(ADDRESS($F418,COLUMN())),0),0),IF($G418&gt;0,IF(AND(INDIRECT(ADDRESS($G418,44))=0,INDIRECT(ADDRESS($G418,38))&lt;&gt;"UL"),INDIRECT(ADDRESS($G418,COLUMN())),0),0),IF($H418&gt;0,IF(AND(INDIRECT(ADDRESS($H418,44))=0,INDIRECT(ADDRESS($H418,38))&lt;&gt;"UL"),INDIRECT(ADDRESS($H418,COLUMN())),0),0),IF($I418&gt;0,IF(AND(INDIRECT(ADDRESS($I418,44))=0,INDIRECT(ADDRESS($I418,38))&lt;&gt;"UL"),INDIRECT(ADDRESS($I418,COLUMN())),0),0),IF($J418&gt;0,IF(AND(INDIRECT(ADDRESS($J418,44))=0,INDIRECT(ADDRESS($J418,38))&lt;&gt;"UL"),INDIRECT(ADDRESS($J418,COLUMN())),0),0),IF($K418&gt;0,IF(AND(INDIRECT(ADDRESS($K418,44))=0,INDIRECT(ADDRESS($K418,38))&lt;&gt;"UL"),INDIRECT(ADDRESS($K418,COLUMN())),0),0),IF($L418&gt;0,IF(AND(INDIRECT(ADDRESS($L418,44))=0,INDIRECT(ADDRESS($L418,38))&lt;&gt;"UL"),INDIRECT(ADDRESS($L418,COLUMN())),0),0),IF($M418&gt;0,IF(AND(INDIRECT(ADDRESS($M418,44))=0,INDIRECT(ADDRESS($M418,38))&lt;&gt;"UL"),INDIRECT(ADDRESS($M418,COLUMN())),0),0))</f>
        <v>0</v>
      </c>
      <c r="CC418" s="57">
        <f t="shared" ca="1" si="299"/>
        <v>0</v>
      </c>
      <c r="CD418" s="57" cm="1">
        <f t="array" aca="1" ref="CD418" ca="1">SUM(IF($C418&gt;0,IF(AND(INDIRECT(ADDRESS($C418,44))=0,INDIRECT(ADDRESS($C418,38))&lt;&gt;"UL"),INDIRECT(ADDRESS($C418,COLUMN())),0),0),IF($D418&gt;0,IF(AND(INDIRECT(ADDRESS($D418,44))=0,INDIRECT(ADDRESS($D418,38))&lt;&gt;"UL"),INDIRECT(ADDRESS($D418,COLUMN())),0),0),IF($E418&gt;0,IF(AND(INDIRECT(ADDRESS($E418,44))=0,INDIRECT(ADDRESS($E418,38))&lt;&gt;"UL"),INDIRECT(ADDRESS($E418,COLUMN())),0),0),IF($F418&gt;0,IF(AND(INDIRECT(ADDRESS($F418,44))=0,INDIRECT(ADDRESS($F418,38))&lt;&gt;"UL"),INDIRECT(ADDRESS($F418,COLUMN())),0),0),IF($G418&gt;0,IF(AND(INDIRECT(ADDRESS($G418,44))=0,INDIRECT(ADDRESS($G418,38))&lt;&gt;"UL"),INDIRECT(ADDRESS($G418,COLUMN())),0),0),IF($H418&gt;0,IF(AND(INDIRECT(ADDRESS($H418,44))=0,INDIRECT(ADDRESS($H418,38))&lt;&gt;"UL"),INDIRECT(ADDRESS($H418,COLUMN())),0),0),IF($I418&gt;0,IF(AND(INDIRECT(ADDRESS($I418,44))=0,INDIRECT(ADDRESS($I418,38))&lt;&gt;"UL"),INDIRECT(ADDRESS($I418,COLUMN())),0),0),IF($J418&gt;0,IF(AND(INDIRECT(ADDRESS($J418,44))=0,INDIRECT(ADDRESS($J418,38))&lt;&gt;"UL"),INDIRECT(ADDRESS($J418,COLUMN())),0),0),IF($K418&gt;0,IF(AND(INDIRECT(ADDRESS($K418,44))=0,INDIRECT(ADDRESS($K418,38))&lt;&gt;"UL"),INDIRECT(ADDRESS($K418,COLUMN())),0),0),IF($L418&gt;0,IF(AND(INDIRECT(ADDRESS($L418,44))=0,INDIRECT(ADDRESS($L418,38))&lt;&gt;"UL"),INDIRECT(ADDRESS($L418,COLUMN())),0),0),IF($M418&gt;0,IF(AND(INDIRECT(ADDRESS($M418,44))=0,INDIRECT(ADDRESS($M418,38))&lt;&gt;"UL"),INDIRECT(ADDRESS($M418,COLUMN())),0),0))</f>
        <v>0</v>
      </c>
      <c r="CE418" s="57" cm="1">
        <f t="array" aca="1" ref="CE418" ca="1">SUM(IF($C418&gt;0,IF(AND(INDIRECT(ADDRESS($C418,44))=0,INDIRECT(ADDRESS($C418,38))&lt;&gt;"UL"),INDIRECT(ADDRESS($C418,COLUMN())),0),0),IF($D418&gt;0,IF(AND(INDIRECT(ADDRESS($D418,44))=0,INDIRECT(ADDRESS($D418,38))&lt;&gt;"UL"),INDIRECT(ADDRESS($D418,COLUMN())),0),0),IF($E418&gt;0,IF(AND(INDIRECT(ADDRESS($E418,44))=0,INDIRECT(ADDRESS($E418,38))&lt;&gt;"UL"),INDIRECT(ADDRESS($E418,COLUMN())),0),0),IF($F418&gt;0,IF(AND(INDIRECT(ADDRESS($F418,44))=0,INDIRECT(ADDRESS($F418,38))&lt;&gt;"UL"),INDIRECT(ADDRESS($F418,COLUMN())),0),0),IF($G418&gt;0,IF(AND(INDIRECT(ADDRESS($G418,44))=0,INDIRECT(ADDRESS($G418,38))&lt;&gt;"UL"),INDIRECT(ADDRESS($G418,COLUMN())),0),0),IF($H418&gt;0,IF(AND(INDIRECT(ADDRESS($H418,44))=0,INDIRECT(ADDRESS($H418,38))&lt;&gt;"UL"),INDIRECT(ADDRESS($H418,COLUMN())),0),0),IF($I418&gt;0,IF(AND(INDIRECT(ADDRESS($I418,44))=0,INDIRECT(ADDRESS($I418,38))&lt;&gt;"UL"),INDIRECT(ADDRESS($I418,COLUMN())),0),0),IF($J418&gt;0,IF(AND(INDIRECT(ADDRESS($J418,44))=0,INDIRECT(ADDRESS($J418,38))&lt;&gt;"UL"),INDIRECT(ADDRESS($J418,COLUMN())),0),0),IF($K418&gt;0,IF(AND(INDIRECT(ADDRESS($K418,44))=0,INDIRECT(ADDRESS($K418,38))&lt;&gt;"UL"),INDIRECT(ADDRESS($K418,COLUMN())),0),0),IF($L418&gt;0,IF(AND(INDIRECT(ADDRESS($L418,44))=0,INDIRECT(ADDRESS($L418,38))&lt;&gt;"UL"),INDIRECT(ADDRESS($L418,COLUMN())),0),0),IF($M418&gt;0,IF(AND(INDIRECT(ADDRESS($M418,44))=0,INDIRECT(ADDRESS($M418,38))&lt;&gt;"UL"),INDIRECT(ADDRESS($M418,COLUMN())),0),0))</f>
        <v>0</v>
      </c>
      <c r="CF418" s="57">
        <f t="shared" ca="1" si="300"/>
        <v>0</v>
      </c>
      <c r="CG418" s="57">
        <f t="shared" ca="1" si="301"/>
        <v>0.98394284432481571</v>
      </c>
      <c r="CH418" s="57">
        <f t="shared" ca="1" si="302"/>
        <v>3.6442327567585767E-2</v>
      </c>
      <c r="CI418" s="19">
        <f t="shared" ca="1" si="303"/>
        <v>20.215451794194792</v>
      </c>
      <c r="CJ418" s="19"/>
      <c r="CK418" s="57" cm="1">
        <f t="array" aca="1" ref="CK418" ca="1">IF(AU418="S", SUM(IF($C418&gt;0,IF(INDIRECT(ADDRESS($C418,43))&lt;&gt;1,INDIRECT(ADDRESS($C418,48)),0),0), IF($D418&gt;0,IF(INDIRECT(ADDRESS($D418,43))&lt;&gt;1,INDIRECT(ADDRESS($D418,48)),0),0), IF($E418&gt;0,IF(INDIRECT(ADDRESS($E418,43))&lt;&gt;1,INDIRECT(ADDRESS($E418,48)),0),0), IF($F418&gt;0,IF(INDIRECT(ADDRESS($F418,43))&lt;&gt;1,INDIRECT(ADDRESS($F418,48)),0),0), IF($G418&gt;0,IF(INDIRECT(ADDRESS($G418,43))&lt;&gt;1,INDIRECT(ADDRESS($G418,48)),0),0), IF($H418&gt;0,IF(INDIRECT(ADDRESS($H418,43))&lt;&gt;1,INDIRECT(ADDRESS($H418,48)),0),0), IF($I418&gt;0,IF(INDIRECT(ADDRESS($I418,43))&lt;&gt;1,INDIRECT(ADDRESS($I418,48)),0),0), IF($J418&gt;0,IF(INDIRECT(ADDRESS($J418,43))&lt;&gt;1,INDIRECT(ADDRESS($J418,48)),0),0), IF($K418&gt;0,IF(INDIRECT(ADDRESS($K418,43))&lt;&gt;1,INDIRECT(ADDRESS($K418,48)),0),0), IF($L418&gt;0,IF(INDIRECT(ADDRESS($L418,43))&lt;&gt;1,INDIRECT(ADDRESS($L418,48)),0),0), IF($M418&gt;0,IF(INDIRECT(ADDRESS($M418,43))&lt;&gt;1,INDIRECT(ADDRESS($M418,48)),0),0)), IF(AU418="L",SUM(IF($C418&gt;0,IF(INDIRECT(ADDRESS($C418,43))&lt;&gt;1,INDIRECT(ADDRESS($C418,50)),0),0), IF($D418&gt;0,IF(INDIRECT(ADDRESS($D418,43))&lt;&gt;1,INDIRECT(ADDRESS($D418,50)),0),0), IF($E418&gt;0,IF(INDIRECT(ADDRESS($E418,43))&lt;&gt;1,INDIRECT(ADDRESS($E418,50)),0),0), IF($F418&gt;0,IF(INDIRECT(ADDRESS($F418,43))&lt;&gt;1,INDIRECT(ADDRESS($F418,50)),0),0), IF($G418&gt;0,IF(INDIRECT(ADDRESS($G418,43))&lt;&gt;1,INDIRECT(ADDRESS($G418,50)),0),0), IF($G418&gt;0,IF(INDIRECT(ADDRESS($G418,43))&lt;&gt;1,INDIRECT(ADDRESS($G418,50)),0),0), IF($H418&gt;0,IF(INDIRECT(ADDRESS($H418,43))&lt;&gt;1,INDIRECT(ADDRESS($H418,50)),0),0), IF($I418&gt;0,IF(INDIRECT(ADDRESS($I418,43))&lt;&gt;1,INDIRECT(ADDRESS($I418,50)),0),0), IF($J418&gt;0,IF(INDIRECT(ADDRESS($J418,43))&lt;&gt;1,INDIRECT(ADDRESS($J418,50)),0),0), IF($K418&gt;0,IF(INDIRECT(ADDRESS($K418,43))&lt;&gt;1,INDIRECT(ADDRESS($K418,50)),0),0), IF($L418&gt;0,IF(INDIRECT(ADDRESS($L418,43))&lt;&gt;1,INDIRECT(ADDRESS($L418,50)),0),0), IF($M418&gt;0,IF(INDIRECT(ADDRESS($M418,43))&lt;&gt;1,INDIRECT(ADDRESS($M418,50)),0),0)), SUM(IF($C418&gt;0,IF(INDIRECT(ADDRESS($C418,43))&lt;&gt;1,INDIRECT(ADDRESS($C418,49)),0),0), IF($D418&gt;0,IF(INDIRECT(ADDRESS($D418,43))&lt;&gt;1,INDIRECT(ADDRESS($D418,49)),0),0), IF($E418&gt;0,IF(INDIRECT(ADDRESS($E418,43))&lt;&gt;1,INDIRECT(ADDRESS($E418,49)),0),0), IF($F418&gt;0,IF(INDIRECT(ADDRESS($F418,43))&lt;&gt;1,INDIRECT(ADDRESS($F418,49)),0),0), IF($G418&gt;0,IF(INDIRECT(ADDRESS($G418,43))&lt;&gt;1,INDIRECT(ADDRESS($G418,49)),0),0), IF($G418&gt;0,IF(INDIRECT(ADDRESS($G418,43))&lt;&gt;1,INDIRECT(ADDRESS($G418,49)),0),0), IF($H418&gt;0,IF(INDIRECT(ADDRESS($H418,43))&lt;&gt;1,INDIRECT(ADDRESS($H418,49)),0),0), IF($I418&gt;0,IF(INDIRECT(ADDRESS($I418,43))&lt;&gt;1,INDIRECT(ADDRESS($I418,49)),0),0), IF($J418&gt;0,IF(INDIRECT(ADDRESS($J418,43))&lt;&gt;1,INDIRECT(ADDRESS($J418,49)),0),0), IF($K418&gt;0,IF(INDIRECT(ADDRESS($K418,43))&lt;&gt;1,INDIRECT(ADDRESS($K418,49)),0),0), IF($L418&gt;0,IF(INDIRECT(ADDRESS($L418,43))&lt;&gt;1,INDIRECT(ADDRESS($L418,49)),0),0), IF($M418&gt;0,IF(INDIRECT(ADDRESS($M418,43))&lt;&gt;1,INDIRECT(ADDRESS($M418,49)),0),0))))</f>
        <v>0.88888888888888884</v>
      </c>
      <c r="CL418" s="57" cm="1">
        <f t="array" aca="1" ref="CL418" ca="1">SUM(IF($C418&gt;0,IF(INDIRECT(ADDRESS($C418,44))=1,INDIRECT(ADDRESS($C418,90)),0),0), IF($D418&gt;0,IF(INDIRECT(ADDRESS($D418,44))=1,INDIRECT(ADDRESS($D418,90)),0),0), IF($E418&gt;0,IF(INDIRECT(ADDRESS($E418,44))=1,INDIRECT(ADDRESS($E418,90)),0),0), IF($F418&gt;0,IF(INDIRECT(ADDRESS($F418,44))=1,INDIRECT(ADDRESS($F418,90)),0),0), IF($G418&gt;0,IF(INDIRECT(ADDRESS($G418,44))=1,INDIRECT(ADDRESS($G418,90)),0),0), IF($H418&gt;0,IF(INDIRECT(ADDRESS($H418,44))=1,INDIRECT(ADDRESS($H418,90)),0),0), IF($I418&gt;0,IF(INDIRECT(ADDRESS($I418,44))=1,INDIRECT(ADDRESS($I418,90)),0),0), IF($J418&gt;0,IF(INDIRECT(ADDRESS($J418,44))=1,INDIRECT(ADDRESS($J418,90)),0),0), IF($K418&gt;0,IF(INDIRECT(ADDRESS($K418,44))=1,INDIRECT(ADDRESS($K418,90)),0),0), IF($L418&gt;0,IF(INDIRECT(ADDRESS($L418,44))=1,INDIRECT(ADDRESS($L418,90)),0),0), IF($M418&gt;0,IF(INDIRECT(ADDRESS($M418,44))=1,INDIRECT(ADDRESS($M418,90)),0),0))</f>
        <v>0</v>
      </c>
      <c r="CM418" s="56">
        <f t="shared" ca="1" si="304"/>
        <v>1.0223348227526596</v>
      </c>
      <c r="CN418" s="59"/>
    </row>
    <row r="419" spans="1:92" x14ac:dyDescent="0.25">
      <c r="A419" s="219" t="s">
        <v>524</v>
      </c>
      <c r="B419" s="220">
        <v>376</v>
      </c>
      <c r="C419" s="220">
        <v>384</v>
      </c>
      <c r="D419" s="220">
        <v>389</v>
      </c>
      <c r="E419" s="220">
        <v>390</v>
      </c>
      <c r="F419" s="220">
        <v>385</v>
      </c>
      <c r="G419" s="220"/>
      <c r="H419" s="220"/>
      <c r="I419" s="220"/>
      <c r="J419" s="220"/>
      <c r="K419" s="220"/>
      <c r="L419" s="220"/>
      <c r="M419" s="220"/>
      <c r="N419" s="67">
        <f t="shared" ca="1" si="284"/>
        <v>26</v>
      </c>
      <c r="O419" s="67" t="str" cm="1">
        <f t="array" aca="1" ref="O419" ca="1">INDIRECT(ADDRESS($B419,COLUMN()))</f>
        <v>Bomber</v>
      </c>
      <c r="P419" s="67" cm="1">
        <f t="array" aca="1" ref="P419" ca="1">INDIRECT(ADDRESS($B419,COLUMN()))</f>
        <v>2</v>
      </c>
      <c r="Q419" s="67" cm="1">
        <f t="array" aca="1" ref="Q419" ca="1">INDIRECT(ADDRESS($B419,COLUMN()))</f>
        <v>0</v>
      </c>
      <c r="R419" s="67" cm="1">
        <f t="array" aca="1" ref="R419" ca="1">INDIRECT(ADDRESS($B419,COLUMN()))</f>
        <v>0</v>
      </c>
      <c r="S419" s="67" cm="1">
        <f t="array" aca="1" ref="S419" ca="1">INDIRECT(ADDRESS($B419,COLUMN()))</f>
        <v>2</v>
      </c>
      <c r="T419" s="67" t="str" cm="1">
        <f t="array" aca="1" ref="T419" ca="1">INDIRECT(ADDRESS($B419,COLUMN()))</f>
        <v>1-6</v>
      </c>
      <c r="U419" s="67" cm="1">
        <f t="array" aca="1" ref="U419" ca="1">INDIRECT(ADDRESS($B419,COLUMN()))</f>
        <v>6</v>
      </c>
      <c r="V419" s="67" cm="1">
        <f t="array" aca="1" ref="V419" ca="1">INDIRECT(ADDRESS($B419,COLUMN()))</f>
        <v>0</v>
      </c>
      <c r="W419" s="67" cm="1">
        <f t="array" aca="1" ref="W419" ca="1">INDIRECT(ADDRESS($B419,COLUMN()))</f>
        <v>2</v>
      </c>
      <c r="X419" s="67" cm="1">
        <f t="array" aca="1" ref="X419" ca="1">INDIRECT(ADDRESS($B419,COLUMN()))</f>
        <v>7</v>
      </c>
      <c r="Y419" s="67" cm="1">
        <f t="array" aca="1" ref="Y419" ca="1">INDIRECT(ADDRESS($B419,COLUMN()))</f>
        <v>1</v>
      </c>
      <c r="Z419" s="67" cm="1">
        <f t="array" aca="1" ref="Z419" ca="1">INDIRECT(ADDRESS($B419,COLUMN()))</f>
        <v>5</v>
      </c>
      <c r="AA419" s="67" t="str" cm="1">
        <f t="array" aca="1" ref="AA419" ca="1">INDIRECT(ADDRESS($B419,COLUMN()))</f>
        <v>Jink</v>
      </c>
      <c r="AB419" s="56">
        <f t="shared" ca="1" si="285"/>
        <v>0.85999402472024211</v>
      </c>
      <c r="AC419" s="56">
        <f t="shared" ca="1" si="286"/>
        <v>1.0518790618823719</v>
      </c>
      <c r="AD419" s="56">
        <f t="shared" ca="1" si="287"/>
        <v>1.8293548902302121</v>
      </c>
      <c r="AF419" s="52"/>
      <c r="AG419" s="52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2"/>
      <c r="AU419" s="54" t="s">
        <v>33</v>
      </c>
      <c r="AV419" s="57" cm="1">
        <f t="array" aca="1" ref="AV419" ca="1">SUM(IF($C419&gt;0,IF(AND(INDIRECT(ADDRESS($C419,44))=0,INDIRECT(ADDRESS($C419,38))="UL",ISERROR(SEARCH("Rear",INDIRECT(ADDRESS($C419,33)))),ISERROR(SEARCH("Side",INDIRECT(ADDRESS($C419,33))))),INDIRECT(ADDRESS($C419,COLUMN())),0),0),IF($D419&gt;0,IF(AND(INDIRECT(ADDRESS($D419,44))=0,INDIRECT(ADDRESS($D419,38))="UL",ISERROR(SEARCH("Rear",INDIRECT(ADDRESS($D419,33)))),ISERROR(SEARCH("Side",INDIRECT(ADDRESS($D419,33))))),INDIRECT(ADDRESS($D419,COLUMN())),0),0),IF($E419&gt;0,IF(AND(INDIRECT(ADDRESS($E419,44))=0,INDIRECT(ADDRESS($E419,38))="UL",ISERROR(SEARCH("Rear",INDIRECT(ADDRESS($E419,33)))),ISERROR(SEARCH("Side",INDIRECT(ADDRESS($E419,33))))),INDIRECT(ADDRESS($E419,COLUMN())),0),0),IF($F419&gt;0,IF(AND(INDIRECT(ADDRESS($F419,44))=0,INDIRECT(ADDRESS($F419,38))="UL",ISERROR(SEARCH("Rear",INDIRECT(ADDRESS($F419,33)))),ISERROR(SEARCH("Side",INDIRECT(ADDRESS($F419,33))))),INDIRECT(ADDRESS($F419,COLUMN())),0),0),IF($G419&gt;0,IF(AND(INDIRECT(ADDRESS($G419,44))=0,INDIRECT(ADDRESS($G419,38))="UL",ISERROR(SEARCH("Rear",INDIRECT(ADDRESS($G419,33)))),ISERROR(SEARCH("Side",INDIRECT(ADDRESS($G419,33))))),INDIRECT(ADDRESS($G419,COLUMN())),0),0),IF($H419&gt;0,IF(AND(INDIRECT(ADDRESS($H419,44))=0,INDIRECT(ADDRESS($H419,38))="UL",ISERROR(SEARCH("Rear",INDIRECT(ADDRESS($H419,33)))),ISERROR(SEARCH("Side",INDIRECT(ADDRESS($H419,33))))),INDIRECT(ADDRESS($H419,COLUMN())),0),0),IF($I419&gt;0,IF(AND(INDIRECT(ADDRESS($I419,44))=0,INDIRECT(ADDRESS($I419,38))="UL",ISERROR(SEARCH("Rear",INDIRECT(ADDRESS($I419,33)))),ISERROR(SEARCH("Side",INDIRECT(ADDRESS($I419,33))))),INDIRECT(ADDRESS($I419,COLUMN())),0),0),IF($J419&gt;0,IF(AND(INDIRECT(ADDRESS($J419,44))=0,INDIRECT(ADDRESS($J419,38))="UL",ISERROR(SEARCH("Rear",INDIRECT(ADDRESS($J419,33)))),ISERROR(SEARCH("Side",INDIRECT(ADDRESS($J419,33))))),INDIRECT(ADDRESS($J419,COLUMN())),0),0),IF($K419&gt;0,IF(AND(INDIRECT(ADDRESS($K419,44))=0,INDIRECT(ADDRESS($K419,38))="UL",ISERROR(SEARCH("Rear",INDIRECT(ADDRESS($K419,33)))),ISERROR(SEARCH("Side",INDIRECT(ADDRESS($K419,33))))),INDIRECT(ADDRESS($K419,COLUMN())),0),0),IF($L419&gt;0,IF(AND(INDIRECT(ADDRESS($L419,44))=0,INDIRECT(ADDRESS($L419,38))="UL",ISERROR(SEARCH("Rear",INDIRECT(ADDRESS($L419,33)))),ISERROR(SEARCH("Side",INDIRECT(ADDRESS($L419,33))))),INDIRECT(ADDRESS($L419,COLUMN())),0),0),IF($M419&gt;0,IF(AND(INDIRECT(ADDRESS($M419,44))=0,INDIRECT(ADDRESS($M419,38))="UL",ISERROR(SEARCH("Rear",INDIRECT(ADDRESS($M419,33)))),ISERROR(SEARCH("Side",INDIRECT(ADDRESS($M419,33))))),INDIRECT(ADDRESS($M419,COLUMN())),0),0))</f>
        <v>1.7222222222222221</v>
      </c>
      <c r="AW419" s="57" cm="1">
        <f t="array" aca="1" ref="AW419" ca="1">SUM(IF($C419&gt;0,IF(AND(INDIRECT(ADDRESS($C419,44))=0,INDIRECT(ADDRESS($C419,38))="UL",ISERROR(SEARCH("Rear",INDIRECT(ADDRESS($C419,33)))),ISERROR(SEARCH("Side",INDIRECT(ADDRESS($C419,33))))),INDIRECT(ADDRESS($C419,COLUMN())),0),0),IF($D419&gt;0,IF(AND(INDIRECT(ADDRESS($D419,44))=0,INDIRECT(ADDRESS($D419,38))="UL",ISERROR(SEARCH("Rear",INDIRECT(ADDRESS($D419,33)))),ISERROR(SEARCH("Side",INDIRECT(ADDRESS($D419,33))))),INDIRECT(ADDRESS($D419,COLUMN())),0),0),IF($E419&gt;0,IF(AND(INDIRECT(ADDRESS($E419,44))=0,INDIRECT(ADDRESS($E419,38))="UL",ISERROR(SEARCH("Rear",INDIRECT(ADDRESS($E419,33)))),ISERROR(SEARCH("Side",INDIRECT(ADDRESS($E419,33))))),INDIRECT(ADDRESS($E419,COLUMN())),0),0),IF($F419&gt;0,IF(AND(INDIRECT(ADDRESS($F419,44))=0,INDIRECT(ADDRESS($F419,38))="UL",ISERROR(SEARCH("Rear",INDIRECT(ADDRESS($F419,33)))),ISERROR(SEARCH("Side",INDIRECT(ADDRESS($F419,33))))),INDIRECT(ADDRESS($F419,COLUMN())),0),0),IF($G419&gt;0,IF(AND(INDIRECT(ADDRESS($G419,44))=0,INDIRECT(ADDRESS($G419,38))="UL",ISERROR(SEARCH("Rear",INDIRECT(ADDRESS($G419,33)))),ISERROR(SEARCH("Side",INDIRECT(ADDRESS($G419,33))))),INDIRECT(ADDRESS($G419,COLUMN())),0),0),IF($H419&gt;0,IF(AND(INDIRECT(ADDRESS($H419,44))=0,INDIRECT(ADDRESS($H419,38))="UL",ISERROR(SEARCH("Rear",INDIRECT(ADDRESS($H419,33)))),ISERROR(SEARCH("Side",INDIRECT(ADDRESS($H419,33))))),INDIRECT(ADDRESS($H419,COLUMN())),0),0),IF($I419&gt;0,IF(AND(INDIRECT(ADDRESS($I419,44))=0,INDIRECT(ADDRESS($I419,38))="UL",ISERROR(SEARCH("Rear",INDIRECT(ADDRESS($I419,33)))),ISERROR(SEARCH("Side",INDIRECT(ADDRESS($I419,33))))),INDIRECT(ADDRESS($I419,COLUMN())),0),0),IF($J419&gt;0,IF(AND(INDIRECT(ADDRESS($J419,44))=0,INDIRECT(ADDRESS($J419,38))="UL",ISERROR(SEARCH("Rear",INDIRECT(ADDRESS($J419,33)))),ISERROR(SEARCH("Side",INDIRECT(ADDRESS($J419,33))))),INDIRECT(ADDRESS($J419,COLUMN())),0),0),IF($K419&gt;0,IF(AND(INDIRECT(ADDRESS($K419,44))=0,INDIRECT(ADDRESS($K419,38))="UL",ISERROR(SEARCH("Rear",INDIRECT(ADDRESS($K419,33)))),ISERROR(SEARCH("Side",INDIRECT(ADDRESS($K419,33))))),INDIRECT(ADDRESS($K419,COLUMN())),0),0),IF($L419&gt;0,IF(AND(INDIRECT(ADDRESS($L419,44))=0,INDIRECT(ADDRESS($L419,38))="UL",ISERROR(SEARCH("Rear",INDIRECT(ADDRESS($L419,33)))),ISERROR(SEARCH("Side",INDIRECT(ADDRESS($L419,33))))),INDIRECT(ADDRESS($L419,COLUMN())),0),0),IF($M419&gt;0,IF(AND(INDIRECT(ADDRESS($M419,44))=0,INDIRECT(ADDRESS($M419,38))="UL",ISERROR(SEARCH("Rear",INDIRECT(ADDRESS($M419,33)))),ISERROR(SEARCH("Side",INDIRECT(ADDRESS($M419,33))))),INDIRECT(ADDRESS($M419,COLUMN())),0),0))</f>
        <v>1.4444444444444442</v>
      </c>
      <c r="AX419" s="57" cm="1">
        <f t="array" aca="1" ref="AX419" ca="1">SUM(IF($C419&gt;0,IF(AND(INDIRECT(ADDRESS($C419,44))=0,INDIRECT(ADDRESS($C419,38))="UL",ISERROR(SEARCH("Rear",INDIRECT(ADDRESS($C419,33)))),ISERROR(SEARCH("Side",INDIRECT(ADDRESS($C419,33))))),INDIRECT(ADDRESS($C419,COLUMN())),0),0),IF($D419&gt;0,IF(AND(INDIRECT(ADDRESS($D419,44))=0,INDIRECT(ADDRESS($D419,38))="UL",ISERROR(SEARCH("Rear",INDIRECT(ADDRESS($D419,33)))),ISERROR(SEARCH("Side",INDIRECT(ADDRESS($D419,33))))),INDIRECT(ADDRESS($D419,COLUMN())),0),0),IF($E419&gt;0,IF(AND(INDIRECT(ADDRESS($E419,44))=0,INDIRECT(ADDRESS($E419,38))="UL",ISERROR(SEARCH("Rear",INDIRECT(ADDRESS($E419,33)))),ISERROR(SEARCH("Side",INDIRECT(ADDRESS($E419,33))))),INDIRECT(ADDRESS($E419,COLUMN())),0),0),IF($F419&gt;0,IF(AND(INDIRECT(ADDRESS($F419,44))=0,INDIRECT(ADDRESS($F419,38))="UL",ISERROR(SEARCH("Rear",INDIRECT(ADDRESS($F419,33)))),ISERROR(SEARCH("Side",INDIRECT(ADDRESS($F419,33))))),INDIRECT(ADDRESS($F419,COLUMN())),0),0),IF($G419&gt;0,IF(AND(INDIRECT(ADDRESS($G419,44))=0,INDIRECT(ADDRESS($G419,38))="UL",ISERROR(SEARCH("Rear",INDIRECT(ADDRESS($G419,33)))),ISERROR(SEARCH("Side",INDIRECT(ADDRESS($G419,33))))),INDIRECT(ADDRESS($G419,COLUMN())),0),0),IF($H419&gt;0,IF(AND(INDIRECT(ADDRESS($H419,44))=0,INDIRECT(ADDRESS($H419,38))="UL",ISERROR(SEARCH("Rear",INDIRECT(ADDRESS($H419,33)))),ISERROR(SEARCH("Side",INDIRECT(ADDRESS($H419,33))))),INDIRECT(ADDRESS($H419,COLUMN())),0),0),IF($I419&gt;0,IF(AND(INDIRECT(ADDRESS($I419,44))=0,INDIRECT(ADDRESS($I419,38))="UL",ISERROR(SEARCH("Rear",INDIRECT(ADDRESS($I419,33)))),ISERROR(SEARCH("Side",INDIRECT(ADDRESS($I419,33))))),INDIRECT(ADDRESS($I419,COLUMN())),0),0),IF($J419&gt;0,IF(AND(INDIRECT(ADDRESS($J419,44))=0,INDIRECT(ADDRESS($J419,38))="UL",ISERROR(SEARCH("Rear",INDIRECT(ADDRESS($J419,33)))),ISERROR(SEARCH("Side",INDIRECT(ADDRESS($J419,33))))),INDIRECT(ADDRESS($J419,COLUMN())),0),0),IF($K419&gt;0,IF(AND(INDIRECT(ADDRESS($K419,44))=0,INDIRECT(ADDRESS($K419,38))="UL",ISERROR(SEARCH("Rear",INDIRECT(ADDRESS($K419,33)))),ISERROR(SEARCH("Side",INDIRECT(ADDRESS($K419,33))))),INDIRECT(ADDRESS($K419,COLUMN())),0),0),IF($L419&gt;0,IF(AND(INDIRECT(ADDRESS($L419,44))=0,INDIRECT(ADDRESS($L419,38))="UL",ISERROR(SEARCH("Rear",INDIRECT(ADDRESS($L419,33)))),ISERROR(SEARCH("Side",INDIRECT(ADDRESS($L419,33))))),INDIRECT(ADDRESS($L419,COLUMN())),0),0),IF($M419&gt;0,IF(AND(INDIRECT(ADDRESS($M419,44))=0,INDIRECT(ADDRESS($M419,38))="UL",ISERROR(SEARCH("Rear",INDIRECT(ADDRESS($M419,33)))),ISERROR(SEARCH("Side",INDIRECT(ADDRESS($M419,33))))),INDIRECT(ADDRESS($M419,COLUMN())),0),0))</f>
        <v>0.66666666666666663</v>
      </c>
      <c r="AY419" s="58">
        <f t="shared" ca="1" si="288"/>
        <v>1.7222222222222221</v>
      </c>
      <c r="AZ419" s="58">
        <f t="shared" ca="1" si="289"/>
        <v>1.2777777777777775</v>
      </c>
      <c r="BA419" s="58" cm="1">
        <f t="array" aca="1" ref="BA419" ca="1">SUM(IF($C419&gt;0,IF(AND(INDIRECT(ADDRESS($C419,44))=0,INDIRECT(ADDRESS($C419,38))="UL"),INDIRECT(ADDRESS($C419,COLUMN())),0),0),IF($D419&gt;0,IF(AND(INDIRECT(ADDRESS($D419,44))=0,INDIRECT(ADDRESS($D419,38))="UL"),INDIRECT(ADDRESS($D419,COLUMN())),0),0),IF($E419&gt;0,IF(AND(INDIRECT(ADDRESS($E419,44))=0,INDIRECT(ADDRESS($E419,38))="UL"),INDIRECT(ADDRESS($E419,COLUMN())),0),0),IF($F419&gt;0,IF(AND(INDIRECT(ADDRESS($F419,44))=0,INDIRECT(ADDRESS($F419,38))="UL"),INDIRECT(ADDRESS($F419,COLUMN())),0),0),IF($G419&gt;0,IF(AND(INDIRECT(ADDRESS($G419,44))=0,INDIRECT(ADDRESS($G419,38))="UL"),INDIRECT(ADDRESS($G419,COLUMN())),0),0),IF($H419&gt;0,IF(AND(INDIRECT(ADDRESS($H419,44))=0,INDIRECT(ADDRESS($H419,38))="UL"),INDIRECT(ADDRESS($H419,COLUMN())),0),0),IF($I419&gt;0,IF(AND(INDIRECT(ADDRESS($I419,44))=0,INDIRECT(ADDRESS($I419,38))="UL"),INDIRECT(ADDRESS($I419,COLUMN())),0),0),IF($J419&gt;0,IF(AND(INDIRECT(ADDRESS($J419,44))=0,INDIRECT(ADDRESS($J419,38))="UL"),INDIRECT(ADDRESS($J419,COLUMN())),0),0),IF($K419&gt;0,IF(AND(INDIRECT(ADDRESS($K419,44))=0,INDIRECT(ADDRESS($K419,38))="UL"),INDIRECT(ADDRESS($K419,COLUMN())),0),0),IF($L419&gt;0,IF(AND(INDIRECT(ADDRESS($L419,44))=0,INDIRECT(ADDRESS($L419,38))="UL"),INDIRECT(ADDRESS($L419,COLUMN())),0),0),IF($M419&gt;0,IF(AND(INDIRECT(ADDRESS($M419,44))=0,INDIRECT(ADDRESS($M419,38))="UL"),INDIRECT(ADDRESS($M419,COLUMN())),0),0))</f>
        <v>0.47407407407407404</v>
      </c>
      <c r="BB419" s="58" cm="1">
        <f t="array" aca="1" ref="BB419" ca="1">SUM(IF($C419&gt;0,IF(AND(INDIRECT(ADDRESS($C419,44))=0,INDIRECT(ADDRESS($C419,38))="UL"),INDIRECT(ADDRESS($C419,COLUMN())),0),0),IF($D419&gt;0,IF(AND(INDIRECT(ADDRESS($D419,44))=0,INDIRECT(ADDRESS($D419,38))="UL"),INDIRECT(ADDRESS($D419,COLUMN())),0),0),IF($E419&gt;0,IF(AND(INDIRECT(ADDRESS($E419,44))=0,INDIRECT(ADDRESS($E419,38))="UL"),INDIRECT(ADDRESS($E419,COLUMN())),0),0),IF($F419&gt;0,IF(AND(INDIRECT(ADDRESS($F419,44))=0,INDIRECT(ADDRESS($F419,38))="UL"),INDIRECT(ADDRESS($F419,COLUMN())),0),0),IF($G419&gt;0,IF(AND(INDIRECT(ADDRESS($G419,44))=0,INDIRECT(ADDRESS($G419,38))="UL"),INDIRECT(ADDRESS($G419,COLUMN())),0),0),IF($H419&gt;0,IF(AND(INDIRECT(ADDRESS($H419,44))=0,INDIRECT(ADDRESS($H419,38))="UL"),INDIRECT(ADDRESS($H419,COLUMN())),0),0),IF($I419&gt;0,IF(AND(INDIRECT(ADDRESS($I419,44))=0,INDIRECT(ADDRESS($I419,38))="UL"),INDIRECT(ADDRESS($I419,COLUMN())),0),0),IF($J419&gt;0,IF(AND(INDIRECT(ADDRESS($J419,44))=0,INDIRECT(ADDRESS($J419,38))="UL"),INDIRECT(ADDRESS($J419,COLUMN())),0),0),IF($K419&gt;0,IF(AND(INDIRECT(ADDRESS($K419,44))=0,INDIRECT(ADDRESS($K419,38))="UL"),INDIRECT(ADDRESS($K419,COLUMN())),0),0),IF($L419&gt;0,IF(AND(INDIRECT(ADDRESS($L419,44))=0,INDIRECT(ADDRESS($L419,38))="UL"),INDIRECT(ADDRESS($L419,COLUMN())),0),0),IF($M419&gt;0,IF(AND(INDIRECT(ADDRESS($M419,44))=0,INDIRECT(ADDRESS($M419,38))="UL"),INDIRECT(ADDRESS($M419,COLUMN())),0),0))</f>
        <v>0.54814814814814805</v>
      </c>
      <c r="BC419" s="58" cm="1">
        <f t="array" aca="1" ref="BC419" ca="1">SUM(IF($C419&gt;0,IF(AND(INDIRECT(ADDRESS($C419,44))=0,INDIRECT(ADDRESS($C419,38))="UL"),INDIRECT(ADDRESS($C419,COLUMN())),0),0),IF($D419&gt;0,IF(AND(INDIRECT(ADDRESS($D419,44))=0,INDIRECT(ADDRESS($D419,38))="UL"),INDIRECT(ADDRESS($D419,COLUMN())),0),0),IF($E419&gt;0,IF(AND(INDIRECT(ADDRESS($E419,44))=0,INDIRECT(ADDRESS($E419,38))="UL"),INDIRECT(ADDRESS($E419,COLUMN())),0),0),IF($F419&gt;0,IF(AND(INDIRECT(ADDRESS($F419,44))=0,INDIRECT(ADDRESS($F419,38))="UL"),INDIRECT(ADDRESS($F419,COLUMN())),0),0),IF($G419&gt;0,IF(AND(INDIRECT(ADDRESS($G419,44))=0,INDIRECT(ADDRESS($G419,38))="UL"),INDIRECT(ADDRESS($G419,COLUMN())),0),0),IF($H419&gt;0,IF(AND(INDIRECT(ADDRESS($H419,44))=0,INDIRECT(ADDRESS($H419,38))="UL"),INDIRECT(ADDRESS($H419,COLUMN())),0),0),IF($I419&gt;0,IF(AND(INDIRECT(ADDRESS($I419,44))=0,INDIRECT(ADDRESS($I419,38))="UL"),INDIRECT(ADDRESS($I419,COLUMN())),0),0),IF($J419&gt;0,IF(AND(INDIRECT(ADDRESS($J419,44))=0,INDIRECT(ADDRESS($J419,38))="UL"),INDIRECT(ADDRESS($J419,COLUMN())),0),0),IF($K419&gt;0,IF(AND(INDIRECT(ADDRESS($K419,44))=0,INDIRECT(ADDRESS($K419,38))="UL"),INDIRECT(ADDRESS($K419,COLUMN())),0),0),IF($L419&gt;0,IF(AND(INDIRECT(ADDRESS($L419,44))=0,INDIRECT(ADDRESS($L419,38))="UL"),INDIRECT(ADDRESS($L419,COLUMN())),0),0),IF($M419&gt;0,IF(AND(INDIRECT(ADDRESS($M419,44))=0,INDIRECT(ADDRESS($M419,38))="UL"),INDIRECT(ADDRESS($M419,COLUMN())),0),0))</f>
        <v>0.40740740740740733</v>
      </c>
      <c r="BD419" s="58" cm="1">
        <f t="array" aca="1" ref="BD419" ca="1">SUM(IF($C419&gt;0,IF(AND(INDIRECT(ADDRESS($C419,44))=0,INDIRECT(ADDRESS($C419,38))="UL"),INDIRECT(ADDRESS($C419,COLUMN())),0),0),IF($D419&gt;0,IF(AND(INDIRECT(ADDRESS($D419,44))=0,INDIRECT(ADDRESS($D419,38))="UL"),INDIRECT(ADDRESS($D419,COLUMN())),0),0),IF($E419&gt;0,IF(AND(INDIRECT(ADDRESS($E419,44))=0,INDIRECT(ADDRESS($E419,38))="UL"),INDIRECT(ADDRESS($E419,COLUMN())),0),0),IF($F419&gt;0,IF(AND(INDIRECT(ADDRESS($F419,44))=0,INDIRECT(ADDRESS($F419,38))="UL"),INDIRECT(ADDRESS($F419,COLUMN())),0),0),IF($G419&gt;0,IF(AND(INDIRECT(ADDRESS($G419,44))=0,INDIRECT(ADDRESS($G419,38))="UL"),INDIRECT(ADDRESS($G419,COLUMN())),0),0),IF($H419&gt;0,IF(AND(INDIRECT(ADDRESS($H419,44))=0,INDIRECT(ADDRESS($H419,38))="UL"),INDIRECT(ADDRESS($H419,COLUMN())),0),0),IF($I419&gt;0,IF(AND(INDIRECT(ADDRESS($I419,44))=0,INDIRECT(ADDRESS($I419,38))="UL"),INDIRECT(ADDRESS($I419,COLUMN())),0),0),IF($J419&gt;0,IF(AND(INDIRECT(ADDRESS($J419,44))=0,INDIRECT(ADDRESS($J419,38))="UL"),INDIRECT(ADDRESS($J419,COLUMN())),0),0),IF($K419&gt;0,IF(AND(INDIRECT(ADDRESS($K419,44))=0,INDIRECT(ADDRESS($K419,38))="UL"),INDIRECT(ADDRESS($K419,COLUMN())),0),0),IF($L419&gt;0,IF(AND(INDIRECT(ADDRESS($L419,44))=0,INDIRECT(ADDRESS($L419,38))="UL"),INDIRECT(ADDRESS($L419,COLUMN())),0),0),IF($M419&gt;0,IF(AND(INDIRECT(ADDRESS($M419,44))=0,INDIRECT(ADDRESS($M419,38))="UL"),INDIRECT(ADDRESS($M419,COLUMN())),0),0))</f>
        <v>0.6148148148148147</v>
      </c>
      <c r="BE419" s="57">
        <f t="shared" ca="1" si="290"/>
        <v>0.47407407407407404</v>
      </c>
      <c r="BF419" s="57" cm="1">
        <f t="array" aca="1" ref="BF419" ca="1">SUM(IF($C419&gt;0,IF(INDIRECT(ADDRESS($C419,45))=1,INDIRECT(ADDRESS($C419,52))*INDIRECT(ADDRESS($C419,42))/5,0),0), IF($D419&gt;0,IF(INDIRECT(ADDRESS($D419,45))=1,INDIRECT(ADDRESS($D419,52))*INDIRECT(ADDRESS($D419,42))/5,0),0), IF($E419&gt;0,IF(INDIRECT(ADDRESS($E419,45))=1,INDIRECT(ADDRESS($E419,52))*INDIRECT(ADDRESS($E419,42))/5,0),0), IF($F419&gt;0,IF(INDIRECT(ADDRESS($F419,45))=1,INDIRECT(ADDRESS($F419,52))*INDIRECT(ADDRESS($F419,42))/5,0),0), IF($G419&gt;0,IF(INDIRECT(ADDRESS($G419,45))=1,INDIRECT(ADDRESS($G419,52))*INDIRECT(ADDRESS($G419,42))/5,0),0), IF($H419&gt;0,IF(INDIRECT(ADDRESS($H419,45))=1,INDIRECT(ADDRESS($H419,52))*INDIRECT(ADDRESS($H419,42))/5,0),0)
)*$BF$296/100</f>
        <v>2.5925925925925925E-2</v>
      </c>
      <c r="BG419" s="19"/>
      <c r="BH419" s="57" cm="1">
        <f t="array" aca="1" ref="BH419" ca="1">SUM(IF($C419&gt;0,IF(AND(INDIRECT(ADDRESS($C419,44))=0,INDIRECT(ADDRESS($C419,38))&lt;&gt;"UL"),INDIRECT(ADDRESS($C419,COLUMN()-12)),0),0), IF($D419&gt;0,IF(AND(INDIRECT(ADDRESS($D419,44))=0,INDIRECT(ADDRESS($D419,38))&lt;&gt;"UL"),INDIRECT(ADDRESS($D419,COLUMN()-12)),0),0), IF($E419&gt;0,IF(AND(INDIRECT(ADDRESS($E419,44))=0,INDIRECT(ADDRESS($E419,38))&lt;&gt;"UL"),INDIRECT(ADDRESS($E419,COLUMN()-12)),0),0), IF($F419&gt;0,IF(AND(INDIRECT(ADDRESS($F419,44))=0,INDIRECT(ADDRESS($F419,38))&lt;&gt;"UL"),INDIRECT(ADDRESS($F419,COLUMN()-12)),0),0), IF($G419&gt;0,IF(AND(INDIRECT(ADDRESS($G419,44))=0,INDIRECT(ADDRESS($G419,38))&lt;&gt;"UL"),INDIRECT(ADDRESS($G419,COLUMN()-12)),0),0), IF($H419&gt;0,IF(AND(INDIRECT(ADDRESS($H419,44))=0,INDIRECT(ADDRESS($H419,38))&lt;&gt;"UL"),INDIRECT(ADDRESS($H419,COLUMN()-12)),0),0), IF($I419&gt;0,IF(AND(INDIRECT(ADDRESS($I419,44))=0,INDIRECT(ADDRESS($I419,38))&lt;&gt;"UL"),INDIRECT(ADDRESS($I419,COLUMN()-12)),0),0), IF($J419&gt;0,IF(AND(INDIRECT(ADDRESS($J419,44))=0,INDIRECT(ADDRESS($J419,38))&lt;&gt;"UL"),INDIRECT(ADDRESS($J419,COLUMN()-12)),0),0), IF($K419&gt;0,IF(AND(INDIRECT(ADDRESS($K419,44))=0,INDIRECT(ADDRESS($K419,38))&lt;&gt;"UL"),INDIRECT(ADDRESS($K419,COLUMN()-12)),0),0), IF($L419&gt;0,IF(AND(INDIRECT(ADDRESS($L419,44))=0,INDIRECT(ADDRESS($L419,38))&lt;&gt;"UL"),INDIRECT(ADDRESS($L419,COLUMN()-12)),0),0), IF($M419&gt;0,IF(AND(INDIRECT(ADDRESS($M419,44))=0,INDIRECT(ADDRESS($M419,38))&lt;&gt;"UL"),INDIRECT(ADDRESS($M419,COLUMN()-12)),0),0))</f>
        <v>0</v>
      </c>
      <c r="BI419" s="57" cm="1">
        <f t="array" aca="1" ref="BI419" ca="1">SUM(IF($C419&gt;0,IF(AND(INDIRECT(ADDRESS($C419,44))=0,INDIRECT(ADDRESS($C419,38))&lt;&gt;"UL"),INDIRECT(ADDRESS($C419,COLUMN()-12)),0),0), IF($D419&gt;0,IF(AND(INDIRECT(ADDRESS($D419,44))=0,INDIRECT(ADDRESS($D419,38))&lt;&gt;"UL"),INDIRECT(ADDRESS($D419,COLUMN()-12)),0),0), IF($E419&gt;0,IF(AND(INDIRECT(ADDRESS($E419,44))=0,INDIRECT(ADDRESS($E419,38))&lt;&gt;"UL"),INDIRECT(ADDRESS($E419,COLUMN()-12)),0),0), IF($F419&gt;0,IF(AND(INDIRECT(ADDRESS($F419,44))=0,INDIRECT(ADDRESS($F419,38))&lt;&gt;"UL"),INDIRECT(ADDRESS($F419,COLUMN()-12)),0),0), IF($G419&gt;0,IF(AND(INDIRECT(ADDRESS($G419,44))=0,INDIRECT(ADDRESS($G419,38))&lt;&gt;"UL"),INDIRECT(ADDRESS($G419,COLUMN()-12)),0),0), IF($H419&gt;0,IF(AND(INDIRECT(ADDRESS($H419,44))=0,INDIRECT(ADDRESS($H419,38))&lt;&gt;"UL"),INDIRECT(ADDRESS($H419,COLUMN()-12)),0),0), IF($I419&gt;0,IF(AND(INDIRECT(ADDRESS($I419,44))=0,INDIRECT(ADDRESS($I419,38))&lt;&gt;"UL"),INDIRECT(ADDRESS($I419,COLUMN()-12)),0),0), IF($J419&gt;0,IF(AND(INDIRECT(ADDRESS($J419,44))=0,INDIRECT(ADDRESS($J419,38))&lt;&gt;"UL"),INDIRECT(ADDRESS($J419,COLUMN()-12)),0),0), IF($K419&gt;0,IF(AND(INDIRECT(ADDRESS($K419,44))=0,INDIRECT(ADDRESS($K419,38))&lt;&gt;"UL"),INDIRECT(ADDRESS($K419,COLUMN()-12)),0),0), IF($L419&gt;0,IF(AND(INDIRECT(ADDRESS($L419,44))=0,INDIRECT(ADDRESS($L419,38))&lt;&gt;"UL"),INDIRECT(ADDRESS($L419,COLUMN()-12)),0),0), IF($M419&gt;0,IF(AND(INDIRECT(ADDRESS($M419,44))=0,INDIRECT(ADDRESS($M419,38))&lt;&gt;"UL"),INDIRECT(ADDRESS($M419,COLUMN()-12)),0),0))</f>
        <v>0</v>
      </c>
      <c r="BJ419" s="57" cm="1">
        <f t="array" aca="1" ref="BJ419" ca="1">SUM(IF($C419&gt;0,IF(AND(INDIRECT(ADDRESS($C419,44))=0,INDIRECT(ADDRESS($C419,38))&lt;&gt;"UL"),INDIRECT(ADDRESS($C419,COLUMN()-12)),0),0), IF($D419&gt;0,IF(AND(INDIRECT(ADDRESS($D419,44))=0,INDIRECT(ADDRESS($D419,38))&lt;&gt;"UL"),INDIRECT(ADDRESS($D419,COLUMN()-12)),0),0), IF($E419&gt;0,IF(AND(INDIRECT(ADDRESS($E419,44))=0,INDIRECT(ADDRESS($E419,38))&lt;&gt;"UL"),INDIRECT(ADDRESS($E419,COLUMN()-12)),0),0), IF($F419&gt;0,IF(AND(INDIRECT(ADDRESS($F419,44))=0,INDIRECT(ADDRESS($F419,38))&lt;&gt;"UL"),INDIRECT(ADDRESS($F419,COLUMN()-12)),0),0), IF($G419&gt;0,IF(AND(INDIRECT(ADDRESS($G419,44))=0,INDIRECT(ADDRESS($G419,38))&lt;&gt;"UL"),INDIRECT(ADDRESS($G419,COLUMN()-12)),0),0), IF($H419&gt;0,IF(AND(INDIRECT(ADDRESS($H419,44))=0,INDIRECT(ADDRESS($H419,38))&lt;&gt;"UL"),INDIRECT(ADDRESS($H419,COLUMN()-12)),0),0), IF($I419&gt;0,IF(AND(INDIRECT(ADDRESS($I419,44))=0,INDIRECT(ADDRESS($I419,38))&lt;&gt;"UL"),INDIRECT(ADDRESS($I419,COLUMN()-12)),0),0), IF($J419&gt;0,IF(AND(INDIRECT(ADDRESS($J419,44))=0,INDIRECT(ADDRESS($J419,38))&lt;&gt;"UL"),INDIRECT(ADDRESS($J419,COLUMN()-12)),0),0), IF($K419&gt;0,IF(AND(INDIRECT(ADDRESS($K419,44))=0,INDIRECT(ADDRESS($K419,38))&lt;&gt;"UL"),INDIRECT(ADDRESS($K419,COLUMN()-12)),0),0), IF($L419&gt;0,IF(AND(INDIRECT(ADDRESS($L419,44))=0,INDIRECT(ADDRESS($L419,38))&lt;&gt;"UL"),INDIRECT(ADDRESS($L419,COLUMN()-12)),0),0), IF($M419&gt;0,IF(AND(INDIRECT(ADDRESS($M419,44))=0,INDIRECT(ADDRESS($M419,38))&lt;&gt;"UL"),INDIRECT(ADDRESS($M419,COLUMN()-12)),0),0))</f>
        <v>0</v>
      </c>
      <c r="BK419" s="57">
        <f t="shared" ca="1" si="291"/>
        <v>0</v>
      </c>
      <c r="BL419" s="58">
        <f t="shared" ca="1" si="292"/>
        <v>0</v>
      </c>
      <c r="BM419" s="57" cm="1">
        <f t="array" aca="1" ref="BM419" ca="1">SUM(IF($C419&gt;0,IF(AND(INDIRECT(ADDRESS($C419,44))=0,INDIRECT(ADDRESS($C419,38))&lt;&gt;"UL"),INDIRECT(ADDRESS($C419,COLUMN()-12)),0),0), IF($D419&gt;0,IF(AND(INDIRECT(ADDRESS($D419,44))=0,INDIRECT(ADDRESS($D419,38))&lt;&gt;"UL"),INDIRECT(ADDRESS($D419,COLUMN()-12)),0),0), IF($E419&gt;0,IF(AND(INDIRECT(ADDRESS($E419,44))=0,INDIRECT(ADDRESS($E419,38))&lt;&gt;"UL"),INDIRECT(ADDRESS($E419,COLUMN()-12)),0),0), IF($F419&gt;0,IF(AND(INDIRECT(ADDRESS($F419,44))=0,INDIRECT(ADDRESS($F419,38))&lt;&gt;"UL"),INDIRECT(ADDRESS($F419,COLUMN()-12)),0),0), IF($G419&gt;0,IF(AND(INDIRECT(ADDRESS($G419,44))=0,INDIRECT(ADDRESS($G419,38))&lt;&gt;"UL"),INDIRECT(ADDRESS($G419,COLUMN()-12)),0),0), IF($H419&gt;0,IF(AND(INDIRECT(ADDRESS($H419,44))=0,INDIRECT(ADDRESS($H419,38))&lt;&gt;"UL"),INDIRECT(ADDRESS($H419,COLUMN()-12)),0),0), IF($I419&gt;0,IF(AND(INDIRECT(ADDRESS($I419,44))=0,INDIRECT(ADDRESS($I419,38))&lt;&gt;"UL"),INDIRECT(ADDRESS($I419,COLUMN()-12)),0),0), IF($J419&gt;0,IF(AND(INDIRECT(ADDRESS($J419,44))=0,INDIRECT(ADDRESS($J419,38))&lt;&gt;"UL"),INDIRECT(ADDRESS($J419,COLUMN()-12)),0),0), IF($K419&gt;0,IF(AND(INDIRECT(ADDRESS($K419,44))=0,INDIRECT(ADDRESS($K419,38))&lt;&gt;"UL"),INDIRECT(ADDRESS($K419,COLUMN()-11)),0),0), IF($L419&gt;0,IF(AND(INDIRECT(ADDRESS($L419,44))=0,INDIRECT(ADDRESS($L419,38))&lt;&gt;"UL"),INDIRECT(ADDRESS($L419,COLUMN()-11)),0),0), IF($M419&gt;0,IF(AND(INDIRECT(ADDRESS($M419,44))=0,INDIRECT(ADDRESS($M419,38))&lt;&gt;"UL"),INDIRECT(ADDRESS($M419,COLUMN()-11)),0),0))</f>
        <v>0</v>
      </c>
      <c r="BN419" s="57" cm="1">
        <f t="array" aca="1" ref="BN419" ca="1">SUM(IF($C419&gt;0,IF(AND(INDIRECT(ADDRESS($C419,44))=0,INDIRECT(ADDRESS($C419,38))&lt;&gt;"UL"),INDIRECT(ADDRESS($C419,COLUMN()-12)),0),0), IF($D419&gt;0,IF(AND(INDIRECT(ADDRESS($D419,44))=0,INDIRECT(ADDRESS($D419,38))&lt;&gt;"UL"),INDIRECT(ADDRESS($D419,COLUMN()-12)),0),0), IF($E419&gt;0,IF(AND(INDIRECT(ADDRESS($E419,44))=0,INDIRECT(ADDRESS($E419,38))&lt;&gt;"UL"),INDIRECT(ADDRESS($E419,COLUMN()-12)),0),0), IF($F419&gt;0,IF(AND(INDIRECT(ADDRESS($F419,44))=0,INDIRECT(ADDRESS($F419,38))&lt;&gt;"UL"),INDIRECT(ADDRESS($F419,COLUMN()-12)),0),0), IF($G419&gt;0,IF(AND(INDIRECT(ADDRESS($G419,44))=0,INDIRECT(ADDRESS($G419,38))&lt;&gt;"UL"),INDIRECT(ADDRESS($G419,COLUMN()-12)),0),0), IF($H419&gt;0,IF(AND(INDIRECT(ADDRESS($H419,44))=0,INDIRECT(ADDRESS($H419,38))&lt;&gt;"UL"),INDIRECT(ADDRESS($H419,COLUMN()-12)),0),0), IF($I419&gt;0,IF(AND(INDIRECT(ADDRESS($I419,44))=0,INDIRECT(ADDRESS($I419,38))&lt;&gt;"UL"),INDIRECT(ADDRESS($I419,COLUMN()-12)),0),0), IF($J419&gt;0,IF(AND(INDIRECT(ADDRESS($J419,44))=0,INDIRECT(ADDRESS($J419,38))&lt;&gt;"UL"),INDIRECT(ADDRESS($J419,COLUMN()-12)),0),0), IF($K419&gt;0,IF(AND(INDIRECT(ADDRESS($K419,44))=0,INDIRECT(ADDRESS($K419,38))&lt;&gt;"UL"),INDIRECT(ADDRESS($K419,COLUMN()-11)),0),0), IF($L419&gt;0,IF(AND(INDIRECT(ADDRESS($L419,44))=0,INDIRECT(ADDRESS($L419,38))&lt;&gt;"UL"),INDIRECT(ADDRESS($L419,COLUMN()-11)),0),0), IF($M419&gt;0,IF(AND(INDIRECT(ADDRESS($M419,44))=0,INDIRECT(ADDRESS($M419,38))&lt;&gt;"UL"),INDIRECT(ADDRESS($M419,COLUMN()-11)),0),0))</f>
        <v>0</v>
      </c>
      <c r="BO419" s="57" cm="1">
        <f t="array" aca="1" ref="BO419" ca="1">SUM(IF($C419&gt;0,IF(AND(INDIRECT(ADDRESS($C419,44))=0,INDIRECT(ADDRESS($C419,38))&lt;&gt;"UL"),INDIRECT(ADDRESS($C419,COLUMN()-12)),0),0), IF($D419&gt;0,IF(AND(INDIRECT(ADDRESS($D419,44))=0,INDIRECT(ADDRESS($D419,38))&lt;&gt;"UL"),INDIRECT(ADDRESS($D419,COLUMN()-12)),0),0), IF($E419&gt;0,IF(AND(INDIRECT(ADDRESS($E419,44))=0,INDIRECT(ADDRESS($E419,38))&lt;&gt;"UL"),INDIRECT(ADDRESS($E419,COLUMN()-12)),0),0), IF($F419&gt;0,IF(AND(INDIRECT(ADDRESS($F419,44))=0,INDIRECT(ADDRESS($F419,38))&lt;&gt;"UL"),INDIRECT(ADDRESS($F419,COLUMN()-12)),0),0), IF($G419&gt;0,IF(AND(INDIRECT(ADDRESS($G419,44))=0,INDIRECT(ADDRESS($G419,38))&lt;&gt;"UL"),INDIRECT(ADDRESS($G419,COLUMN()-12)),0),0), IF($H419&gt;0,IF(AND(INDIRECT(ADDRESS($H419,44))=0,INDIRECT(ADDRESS($H419,38))&lt;&gt;"UL"),INDIRECT(ADDRESS($H419,COLUMN()-12)),0),0), IF($I419&gt;0,IF(AND(INDIRECT(ADDRESS($I419,44))=0,INDIRECT(ADDRESS($I419,38))&lt;&gt;"UL"),INDIRECT(ADDRESS($I419,COLUMN()-12)),0),0), IF($J419&gt;0,IF(AND(INDIRECT(ADDRESS($J419,44))=0,INDIRECT(ADDRESS($J419,38))&lt;&gt;"UL"),INDIRECT(ADDRESS($J419,COLUMN()-12)),0),0), IF($K419&gt;0,IF(AND(INDIRECT(ADDRESS($K419,44))=0,INDIRECT(ADDRESS($K419,38))&lt;&gt;"UL"),INDIRECT(ADDRESS($K419,COLUMN()-11)),0),0), IF($L419&gt;0,IF(AND(INDIRECT(ADDRESS($L419,44))=0,INDIRECT(ADDRESS($L419,38))&lt;&gt;"UL"),INDIRECT(ADDRESS($L419,COLUMN()-11)),0),0), IF($M419&gt;0,IF(AND(INDIRECT(ADDRESS($M419,44))=0,INDIRECT(ADDRESS($M419,38))&lt;&gt;"UL"),INDIRECT(ADDRESS($M419,COLUMN()-11)),0),0))</f>
        <v>0</v>
      </c>
      <c r="BP419" s="57" cm="1">
        <f t="array" aca="1" ref="BP419" ca="1">SUM(IF($C419&gt;0,IF(AND(INDIRECT(ADDRESS($C419,44))=0,INDIRECT(ADDRESS($C419,38))&lt;&gt;"UL"),INDIRECT(ADDRESS($C419,COLUMN()-12)),0),0), IF($D419&gt;0,IF(AND(INDIRECT(ADDRESS($D419,44))=0,INDIRECT(ADDRESS($D419,38))&lt;&gt;"UL"),INDIRECT(ADDRESS($D419,COLUMN()-12)),0),0), IF($E419&gt;0,IF(AND(INDIRECT(ADDRESS($E419,44))=0,INDIRECT(ADDRESS($E419,38))&lt;&gt;"UL"),INDIRECT(ADDRESS($E419,COLUMN()-12)),0),0), IF($F419&gt;0,IF(AND(INDIRECT(ADDRESS($F419,44))=0,INDIRECT(ADDRESS($F419,38))&lt;&gt;"UL"),INDIRECT(ADDRESS($F419,COLUMN()-12)),0),0), IF($G419&gt;0,IF(AND(INDIRECT(ADDRESS($G419,44))=0,INDIRECT(ADDRESS($G419,38))&lt;&gt;"UL"),INDIRECT(ADDRESS($G419,COLUMN()-12)),0),0), IF($H419&gt;0,IF(AND(INDIRECT(ADDRESS($H419,44))=0,INDIRECT(ADDRESS($H419,38))&lt;&gt;"UL"),INDIRECT(ADDRESS($H419,COLUMN()-12)),0),0), IF($I419&gt;0,IF(AND(INDIRECT(ADDRESS($I419,44))=0,INDIRECT(ADDRESS($I419,38))&lt;&gt;"UL"),INDIRECT(ADDRESS($I419,COLUMN()-12)),0),0), IF($J419&gt;0,IF(AND(INDIRECT(ADDRESS($J419,44))=0,INDIRECT(ADDRESS($J419,38))&lt;&gt;"UL"),INDIRECT(ADDRESS($J419,COLUMN()-12)),0),0), IF($K419&gt;0,IF(AND(INDIRECT(ADDRESS($K419,44))=0,INDIRECT(ADDRESS($K419,38))&lt;&gt;"UL"),INDIRECT(ADDRESS($K419,COLUMN()-11)),0),0), IF($L419&gt;0,IF(AND(INDIRECT(ADDRESS($L419,44))=0,INDIRECT(ADDRESS($L419,38))&lt;&gt;"UL"),INDIRECT(ADDRESS($L419,COLUMN()-11)),0),0), IF($M419&gt;0,IF(AND(INDIRECT(ADDRESS($M419,44))=0,INDIRECT(ADDRESS($M419,38))&lt;&gt;"UL"),INDIRECT(ADDRESS($M419,COLUMN()-11)),0),0))</f>
        <v>0</v>
      </c>
      <c r="BQ419" s="57">
        <f t="shared" ca="1" si="293"/>
        <v>0</v>
      </c>
      <c r="BR419" s="161">
        <f t="shared" ca="1" si="294"/>
        <v>85.978279530454913</v>
      </c>
      <c r="BS419" s="59"/>
      <c r="BT419" s="56">
        <f t="shared" ca="1" si="295"/>
        <v>2.8783068916735441</v>
      </c>
      <c r="BU419" s="63">
        <f t="shared" ca="1" si="296"/>
        <v>0.11070411121821323</v>
      </c>
      <c r="BV419" s="57" t="s">
        <v>34</v>
      </c>
      <c r="BW419" s="57" cm="1">
        <f t="array" aca="1" ref="BW419" ca="1">SUM(IF($C419&gt;0,IF(AND(INDIRECT(ADDRESS($C419,44))=0,INDIRECT(ADDRESS($C419,38))="UL",ISERROR(SEARCH("Rear",INDIRECT(ADDRESS($C419,33)))),ISERROR(SEARCH("Side",INDIRECT(ADDRESS($C419,33))))),INDIRECT(ADDRESS($C419,COLUMN())),0),0),IF($D419&gt;0,IF(AND(INDIRECT(ADDRESS($D419,44))=0,INDIRECT(ADDRESS($D419,38))="UL",ISERROR(SEARCH("Rear",INDIRECT(ADDRESS($D419,33)))),ISERROR(SEARCH("Side",INDIRECT(ADDRESS($D419,33))))),INDIRECT(ADDRESS($D419,COLUMN())),0),0),IF($E419&gt;0,IF(AND(INDIRECT(ADDRESS($E419,44))=0,INDIRECT(ADDRESS($E419,38))="UL",ISERROR(SEARCH("Rear",INDIRECT(ADDRESS($E419,33)))),ISERROR(SEARCH("Side",INDIRECT(ADDRESS($E419,33))))),INDIRECT(ADDRESS($E419,COLUMN())),0),0),IF($F419&gt;0,IF(AND(INDIRECT(ADDRESS($F419,44))=0,INDIRECT(ADDRESS($F419,38))="UL",ISERROR(SEARCH("Rear",INDIRECT(ADDRESS($F419,33)))),ISERROR(SEARCH("Side",INDIRECT(ADDRESS($F419,33))))),INDIRECT(ADDRESS($F419,COLUMN())),0),0),IF($G419&gt;0,IF(AND(INDIRECT(ADDRESS($G419,44))=0,INDIRECT(ADDRESS($G419,38))="UL",ISERROR(SEARCH("Rear",INDIRECT(ADDRESS($G419,33)))),ISERROR(SEARCH("Side",INDIRECT(ADDRESS($G419,33))))),INDIRECT(ADDRESS($G419,COLUMN())),0),0),IF($H419&gt;0,IF(AND(INDIRECT(ADDRESS($H419,44))=0,INDIRECT(ADDRESS($H419,38))="UL",ISERROR(SEARCH("Rear",INDIRECT(ADDRESS($H419,33)))),ISERROR(SEARCH("Side",INDIRECT(ADDRESS($H419,33))))),INDIRECT(ADDRESS($H419,COLUMN())),0),0),IF($I419&gt;0,IF(AND(INDIRECT(ADDRESS($I419,44))=0,INDIRECT(ADDRESS($I419,38))="UL",ISERROR(SEARCH("Rear",INDIRECT(ADDRESS($I419,33)))),ISERROR(SEARCH("Side",INDIRECT(ADDRESS($I419,33))))),INDIRECT(ADDRESS($I419,COLUMN())),0),0),IF($J419&gt;0,IF(AND(INDIRECT(ADDRESS($J419,44))=0,INDIRECT(ADDRESS($J419,38))="UL",ISERROR(SEARCH("Rear",INDIRECT(ADDRESS($J419,33)))),ISERROR(SEARCH("Side",INDIRECT(ADDRESS($J419,33))))),INDIRECT(ADDRESS($J419,COLUMN())),0),0),IF($K419&gt;0,IF(AND(INDIRECT(ADDRESS($K419,44))=0,INDIRECT(ADDRESS($K419,38))="UL",ISERROR(SEARCH("Rear",INDIRECT(ADDRESS($K419,33)))),ISERROR(SEARCH("Side",INDIRECT(ADDRESS($K419,33))))),INDIRECT(ADDRESS($K419,COLUMN())),0),0),IF($L419&gt;0,IF(AND(INDIRECT(ADDRESS($L419,44))=0,INDIRECT(ADDRESS($L419,38))="UL",ISERROR(SEARCH("Rear",INDIRECT(ADDRESS($L419,33)))),ISERROR(SEARCH("Side",INDIRECT(ADDRESS($L419,33))))),INDIRECT(ADDRESS($L419,COLUMN())),0),0),IF($M419&gt;0,IF(AND(INDIRECT(ADDRESS($M419,44))=0,INDIRECT(ADDRESS($M419,38))="UL",ISERROR(SEARCH("Rear",INDIRECT(ADDRESS($M419,33)))),ISERROR(SEARCH("Side",INDIRECT(ADDRESS($M419,33))))),INDIRECT(ADDRESS($M419,COLUMN())),0),0))</f>
        <v>0.7222222222222221</v>
      </c>
      <c r="BX419" s="57">
        <f t="shared" ca="1" si="297"/>
        <v>0.7222222222222221</v>
      </c>
      <c r="BY419" s="57" cm="1">
        <f t="array" aca="1" ref="BY419" ca="1">SUM(IF($C419&gt;0,IF(AND(INDIRECT(ADDRESS($C419,44))=0,INDIRECT(ADDRESS($C419,38))="UL"),INDIRECT(ADDRESS($C419,COLUMN())),0),0),IF($D419&gt;0,IF(AND(INDIRECT(ADDRESS($D419,44))=0,INDIRECT(ADDRESS($D419,38))="UL"),INDIRECT(ADDRESS($D419,COLUMN())),0),0),IF($E419&gt;0,IF(AND(INDIRECT(ADDRESS($E419,44))=0,INDIRECT(ADDRESS($E419,38))="UL"),INDIRECT(ADDRESS($E419,COLUMN())),0),0),IF($F419&gt;0,IF(AND(INDIRECT(ADDRESS($F419,44))=0,INDIRECT(ADDRESS($F419,38))="UL"),INDIRECT(ADDRESS($F419,COLUMN())),0),0),IF($G419&gt;0,IF(AND(INDIRECT(ADDRESS($G419,44))=0,INDIRECT(ADDRESS($G419,38))="UL"),INDIRECT(ADDRESS($G419,COLUMN())),0),0),IF($H419&gt;0,IF(AND(INDIRECT(ADDRESS($H419,44))=0,INDIRECT(ADDRESS($H419,38))="UL"),INDIRECT(ADDRESS($H419,COLUMN())),0),0),IF($I419&gt;0,IF(AND(INDIRECT(ADDRESS($I419,44))=0,INDIRECT(ADDRESS($I419,38))="UL"),INDIRECT(ADDRESS($I419,COLUMN())),0),0),IF($J419&gt;0,IF(AND(INDIRECT(ADDRESS($J419,44))=0,INDIRECT(ADDRESS($J419,38))="UL"),INDIRECT(ADDRESS($J419,COLUMN())),0),0),IF($K419&gt;0,IF(AND(INDIRECT(ADDRESS($K419,44))=0,INDIRECT(ADDRESS($K419,38))="UL"),INDIRECT(ADDRESS($K419,COLUMN())),0),0),IF($L419&gt;0,IF(AND(INDIRECT(ADDRESS($L419,44))=0,INDIRECT(ADDRESS($L419,38))="UL"),INDIRECT(ADDRESS($L419,COLUMN())),0),0),IF($M419&gt;0,IF(AND(INDIRECT(ADDRESS($M419,44))=0,INDIRECT(ADDRESS($M419,38))="UL"),INDIRECT(ADDRESS($M419,COLUMN())),0),0))</f>
        <v>0.24074074074074073</v>
      </c>
      <c r="BZ419" s="57" cm="1">
        <f t="array" aca="1" ref="BZ419" ca="1">SUM(IF($C419&gt;0,IF(AND(INDIRECT(ADDRESS($C419,44))=0,INDIRECT(ADDRESS($C419,38))="UL"),INDIRECT(ADDRESS($C419,COLUMN())),0),0),IF($D419&gt;0,IF(AND(INDIRECT(ADDRESS($D419,44))=0,INDIRECT(ADDRESS($D419,38))="UL"),INDIRECT(ADDRESS($D419,COLUMN())),0),0),IF($E419&gt;0,IF(AND(INDIRECT(ADDRESS($E419,44))=0,INDIRECT(ADDRESS($E419,38))="UL"),INDIRECT(ADDRESS($E419,COLUMN())),0),0),IF($F419&gt;0,IF(AND(INDIRECT(ADDRESS($F419,44))=0,INDIRECT(ADDRESS($F419,38))="UL"),INDIRECT(ADDRESS($F419,COLUMN())),0),0),IF($G419&gt;0,IF(AND(INDIRECT(ADDRESS($G419,44))=0,INDIRECT(ADDRESS($G419,38))="UL"),INDIRECT(ADDRESS($G419,COLUMN())),0),0),IF($H419&gt;0,IF(AND(INDIRECT(ADDRESS($H419,44))=0,INDIRECT(ADDRESS($H419,38))="UL"),INDIRECT(ADDRESS($H419,COLUMN())),0),0),IF($I419&gt;0,IF(AND(INDIRECT(ADDRESS($I419,44))=0,INDIRECT(ADDRESS($I419,38))="UL"),INDIRECT(ADDRESS($I419,COLUMN())),0),0),IF($J419&gt;0,IF(AND(INDIRECT(ADDRESS($J419,44))=0,INDIRECT(ADDRESS($J419,38))="UL"),INDIRECT(ADDRESS($J419,COLUMN())),0),0),IF($K419&gt;0,IF(AND(INDIRECT(ADDRESS($K419,44))=0,INDIRECT(ADDRESS($K419,38))="UL"),INDIRECT(ADDRESS($K419,COLUMN())),0),0),IF($L419&gt;0,IF(AND(INDIRECT(ADDRESS($L419,44))=0,INDIRECT(ADDRESS($L419,38))="UL"),INDIRECT(ADDRESS($L419,COLUMN())),0),0),IF($M419&gt;0,IF(AND(INDIRECT(ADDRESS($M419,44))=0,INDIRECT(ADDRESS($M419,38))="UL"),INDIRECT(ADDRESS($M419,COLUMN())),0),0))</f>
        <v>0.57407407407407396</v>
      </c>
      <c r="CA419" s="57">
        <f t="shared" ca="1" si="298"/>
        <v>0.57407407407407396</v>
      </c>
      <c r="CB419" s="57" cm="1">
        <f t="array" aca="1" ref="CB419" ca="1">SUM(IF($C419&gt;0,IF(AND(INDIRECT(ADDRESS($C419,44))=0,INDIRECT(ADDRESS($C419,38))&lt;&gt;"UL"),INDIRECT(ADDRESS($C419,COLUMN())),0),0),IF($D419&gt;0,IF(AND(INDIRECT(ADDRESS($D419,44))=0,INDIRECT(ADDRESS($D419,38))&lt;&gt;"UL"),INDIRECT(ADDRESS($D419,COLUMN())),0),0),IF($E419&gt;0,IF(AND(INDIRECT(ADDRESS($E419,44))=0,INDIRECT(ADDRESS($E419,38))&lt;&gt;"UL"),INDIRECT(ADDRESS($E419,COLUMN())),0),0),IF($F419&gt;0,IF(AND(INDIRECT(ADDRESS($F419,44))=0,INDIRECT(ADDRESS($F419,38))&lt;&gt;"UL"),INDIRECT(ADDRESS($F419,COLUMN())),0),0),IF($G419&gt;0,IF(AND(INDIRECT(ADDRESS($G419,44))=0,INDIRECT(ADDRESS($G419,38))&lt;&gt;"UL"),INDIRECT(ADDRESS($G419,COLUMN())),0),0),IF($H419&gt;0,IF(AND(INDIRECT(ADDRESS($H419,44))=0,INDIRECT(ADDRESS($H419,38))&lt;&gt;"UL"),INDIRECT(ADDRESS($H419,COLUMN())),0),0),IF($I419&gt;0,IF(AND(INDIRECT(ADDRESS($I419,44))=0,INDIRECT(ADDRESS($I419,38))&lt;&gt;"UL"),INDIRECT(ADDRESS($I419,COLUMN())),0),0),IF($J419&gt;0,IF(AND(INDIRECT(ADDRESS($J419,44))=0,INDIRECT(ADDRESS($J419,38))&lt;&gt;"UL"),INDIRECT(ADDRESS($J419,COLUMN())),0),0),IF($K419&gt;0,IF(AND(INDIRECT(ADDRESS($K419,44))=0,INDIRECT(ADDRESS($K419,38))&lt;&gt;"UL"),INDIRECT(ADDRESS($K419,COLUMN())),0),0),IF($L419&gt;0,IF(AND(INDIRECT(ADDRESS($L419,44))=0,INDIRECT(ADDRESS($L419,38))&lt;&gt;"UL"),INDIRECT(ADDRESS($L419,COLUMN())),0),0),IF($M419&gt;0,IF(AND(INDIRECT(ADDRESS($M419,44))=0,INDIRECT(ADDRESS($M419,38))&lt;&gt;"UL"),INDIRECT(ADDRESS($M419,COLUMN())),0),0))</f>
        <v>0</v>
      </c>
      <c r="CC419" s="57">
        <f t="shared" ca="1" si="299"/>
        <v>0</v>
      </c>
      <c r="CD419" s="57" cm="1">
        <f t="array" aca="1" ref="CD419" ca="1">SUM(IF($C419&gt;0,IF(AND(INDIRECT(ADDRESS($C419,44))=0,INDIRECT(ADDRESS($C419,38))&lt;&gt;"UL"),INDIRECT(ADDRESS($C419,COLUMN())),0),0),IF($D419&gt;0,IF(AND(INDIRECT(ADDRESS($D419,44))=0,INDIRECT(ADDRESS($D419,38))&lt;&gt;"UL"),INDIRECT(ADDRESS($D419,COLUMN())),0),0),IF($E419&gt;0,IF(AND(INDIRECT(ADDRESS($E419,44))=0,INDIRECT(ADDRESS($E419,38))&lt;&gt;"UL"),INDIRECT(ADDRESS($E419,COLUMN())),0),0),IF($F419&gt;0,IF(AND(INDIRECT(ADDRESS($F419,44))=0,INDIRECT(ADDRESS($F419,38))&lt;&gt;"UL"),INDIRECT(ADDRESS($F419,COLUMN())),0),0),IF($G419&gt;0,IF(AND(INDIRECT(ADDRESS($G419,44))=0,INDIRECT(ADDRESS($G419,38))&lt;&gt;"UL"),INDIRECT(ADDRESS($G419,COLUMN())),0),0),IF($H419&gt;0,IF(AND(INDIRECT(ADDRESS($H419,44))=0,INDIRECT(ADDRESS($H419,38))&lt;&gt;"UL"),INDIRECT(ADDRESS($H419,COLUMN())),0),0),IF($I419&gt;0,IF(AND(INDIRECT(ADDRESS($I419,44))=0,INDIRECT(ADDRESS($I419,38))&lt;&gt;"UL"),INDIRECT(ADDRESS($I419,COLUMN())),0),0),IF($J419&gt;0,IF(AND(INDIRECT(ADDRESS($J419,44))=0,INDIRECT(ADDRESS($J419,38))&lt;&gt;"UL"),INDIRECT(ADDRESS($J419,COLUMN())),0),0),IF($K419&gt;0,IF(AND(INDIRECT(ADDRESS($K419,44))=0,INDIRECT(ADDRESS($K419,38))&lt;&gt;"UL"),INDIRECT(ADDRESS($K419,COLUMN())),0),0),IF($L419&gt;0,IF(AND(INDIRECT(ADDRESS($L419,44))=0,INDIRECT(ADDRESS($L419,38))&lt;&gt;"UL"),INDIRECT(ADDRESS($L419,COLUMN())),0),0),IF($M419&gt;0,IF(AND(INDIRECT(ADDRESS($M419,44))=0,INDIRECT(ADDRESS($M419,38))&lt;&gt;"UL"),INDIRECT(ADDRESS($M419,COLUMN())),0),0))</f>
        <v>0</v>
      </c>
      <c r="CE419" s="57" cm="1">
        <f t="array" aca="1" ref="CE419" ca="1">SUM(IF($C419&gt;0,IF(AND(INDIRECT(ADDRESS($C419,44))=0,INDIRECT(ADDRESS($C419,38))&lt;&gt;"UL"),INDIRECT(ADDRESS($C419,COLUMN())),0),0),IF($D419&gt;0,IF(AND(INDIRECT(ADDRESS($D419,44))=0,INDIRECT(ADDRESS($D419,38))&lt;&gt;"UL"),INDIRECT(ADDRESS($D419,COLUMN())),0),0),IF($E419&gt;0,IF(AND(INDIRECT(ADDRESS($E419,44))=0,INDIRECT(ADDRESS($E419,38))&lt;&gt;"UL"),INDIRECT(ADDRESS($E419,COLUMN())),0),0),IF($F419&gt;0,IF(AND(INDIRECT(ADDRESS($F419,44))=0,INDIRECT(ADDRESS($F419,38))&lt;&gt;"UL"),INDIRECT(ADDRESS($F419,COLUMN())),0),0),IF($G419&gt;0,IF(AND(INDIRECT(ADDRESS($G419,44))=0,INDIRECT(ADDRESS($G419,38))&lt;&gt;"UL"),INDIRECT(ADDRESS($G419,COLUMN())),0),0),IF($H419&gt;0,IF(AND(INDIRECT(ADDRESS($H419,44))=0,INDIRECT(ADDRESS($H419,38))&lt;&gt;"UL"),INDIRECT(ADDRESS($H419,COLUMN())),0),0),IF($I419&gt;0,IF(AND(INDIRECT(ADDRESS($I419,44))=0,INDIRECT(ADDRESS($I419,38))&lt;&gt;"UL"),INDIRECT(ADDRESS($I419,COLUMN())),0),0),IF($J419&gt;0,IF(AND(INDIRECT(ADDRESS($J419,44))=0,INDIRECT(ADDRESS($J419,38))&lt;&gt;"UL"),INDIRECT(ADDRESS($J419,COLUMN())),0),0),IF($K419&gt;0,IF(AND(INDIRECT(ADDRESS($K419,44))=0,INDIRECT(ADDRESS($K419,38))&lt;&gt;"UL"),INDIRECT(ADDRESS($K419,COLUMN())),0),0),IF($L419&gt;0,IF(AND(INDIRECT(ADDRESS($L419,44))=0,INDIRECT(ADDRESS($L419,38))&lt;&gt;"UL"),INDIRECT(ADDRESS($L419,COLUMN())),0),0),IF($M419&gt;0,IF(AND(INDIRECT(ADDRESS($M419,44))=0,INDIRECT(ADDRESS($M419,38))&lt;&gt;"UL"),INDIRECT(ADDRESS($M419,COLUMN())),0),0))</f>
        <v>0</v>
      </c>
      <c r="CF419" s="57">
        <f t="shared" ca="1" si="300"/>
        <v>0</v>
      </c>
      <c r="CG419" s="57">
        <f t="shared" ca="1" si="301"/>
        <v>1.2832569591604159</v>
      </c>
      <c r="CH419" s="57">
        <f t="shared" ca="1" si="302"/>
        <v>4.9356036890785229E-2</v>
      </c>
      <c r="CI419" s="19">
        <f t="shared" ca="1" si="303"/>
        <v>12.805484231611485</v>
      </c>
      <c r="CJ419" s="19"/>
      <c r="CK419" s="57" cm="1">
        <f t="array" aca="1" ref="CK419" ca="1">IF(AU419="S", SUM(IF($C419&gt;0,IF(INDIRECT(ADDRESS($C419,43))&lt;&gt;1,INDIRECT(ADDRESS($C419,48)),0),0), IF($D419&gt;0,IF(INDIRECT(ADDRESS($D419,43))&lt;&gt;1,INDIRECT(ADDRESS($D419,48)),0),0), IF($E419&gt;0,IF(INDIRECT(ADDRESS($E419,43))&lt;&gt;1,INDIRECT(ADDRESS($E419,48)),0),0), IF($F419&gt;0,IF(INDIRECT(ADDRESS($F419,43))&lt;&gt;1,INDIRECT(ADDRESS($F419,48)),0),0), IF($G419&gt;0,IF(INDIRECT(ADDRESS($G419,43))&lt;&gt;1,INDIRECT(ADDRESS($G419,48)),0),0), IF($H419&gt;0,IF(INDIRECT(ADDRESS($H419,43))&lt;&gt;1,INDIRECT(ADDRESS($H419,48)),0),0), IF($I419&gt;0,IF(INDIRECT(ADDRESS($I419,43))&lt;&gt;1,INDIRECT(ADDRESS($I419,48)),0),0), IF($J419&gt;0,IF(INDIRECT(ADDRESS($J419,43))&lt;&gt;1,INDIRECT(ADDRESS($J419,48)),0),0), IF($K419&gt;0,IF(INDIRECT(ADDRESS($K419,43))&lt;&gt;1,INDIRECT(ADDRESS($K419,48)),0),0), IF($L419&gt;0,IF(INDIRECT(ADDRESS($L419,43))&lt;&gt;1,INDIRECT(ADDRESS($L419,48)),0),0), IF($M419&gt;0,IF(INDIRECT(ADDRESS($M419,43))&lt;&gt;1,INDIRECT(ADDRESS($M419,48)),0),0)), IF(AU419="L",SUM(IF($C419&gt;0,IF(INDIRECT(ADDRESS($C419,43))&lt;&gt;1,INDIRECT(ADDRESS($C419,50)),0),0), IF($D419&gt;0,IF(INDIRECT(ADDRESS($D419,43))&lt;&gt;1,INDIRECT(ADDRESS($D419,50)),0),0), IF($E419&gt;0,IF(INDIRECT(ADDRESS($E419,43))&lt;&gt;1,INDIRECT(ADDRESS($E419,50)),0),0), IF($F419&gt;0,IF(INDIRECT(ADDRESS($F419,43))&lt;&gt;1,INDIRECT(ADDRESS($F419,50)),0),0), IF($G419&gt;0,IF(INDIRECT(ADDRESS($G419,43))&lt;&gt;1,INDIRECT(ADDRESS($G419,50)),0),0), IF($G419&gt;0,IF(INDIRECT(ADDRESS($G419,43))&lt;&gt;1,INDIRECT(ADDRESS($G419,50)),0),0), IF($H419&gt;0,IF(INDIRECT(ADDRESS($H419,43))&lt;&gt;1,INDIRECT(ADDRESS($H419,50)),0),0), IF($I419&gt;0,IF(INDIRECT(ADDRESS($I419,43))&lt;&gt;1,INDIRECT(ADDRESS($I419,50)),0),0), IF($J419&gt;0,IF(INDIRECT(ADDRESS($J419,43))&lt;&gt;1,INDIRECT(ADDRESS($J419,50)),0),0), IF($K419&gt;0,IF(INDIRECT(ADDRESS($K419,43))&lt;&gt;1,INDIRECT(ADDRESS($K419,50)),0),0), IF($L419&gt;0,IF(INDIRECT(ADDRESS($L419,43))&lt;&gt;1,INDIRECT(ADDRESS($L419,50)),0),0), IF($M419&gt;0,IF(INDIRECT(ADDRESS($M419,43))&lt;&gt;1,INDIRECT(ADDRESS($M419,50)),0),0)), SUM(IF($C419&gt;0,IF(INDIRECT(ADDRESS($C419,43))&lt;&gt;1,INDIRECT(ADDRESS($C419,49)),0),0), IF($D419&gt;0,IF(INDIRECT(ADDRESS($D419,43))&lt;&gt;1,INDIRECT(ADDRESS($D419,49)),0),0), IF($E419&gt;0,IF(INDIRECT(ADDRESS($E419,43))&lt;&gt;1,INDIRECT(ADDRESS($E419,49)),0),0), IF($F419&gt;0,IF(INDIRECT(ADDRESS($F419,43))&lt;&gt;1,INDIRECT(ADDRESS($F419,49)),0),0), IF($G419&gt;0,IF(INDIRECT(ADDRESS($G419,43))&lt;&gt;1,INDIRECT(ADDRESS($G419,49)),0),0), IF($G419&gt;0,IF(INDIRECT(ADDRESS($G419,43))&lt;&gt;1,INDIRECT(ADDRESS($G419,49)),0),0), IF($H419&gt;0,IF(INDIRECT(ADDRESS($H419,43))&lt;&gt;1,INDIRECT(ADDRESS($H419,49)),0),0), IF($I419&gt;0,IF(INDIRECT(ADDRESS($I419,43))&lt;&gt;1,INDIRECT(ADDRESS($I419,49)),0),0), IF($J419&gt;0,IF(INDIRECT(ADDRESS($J419,43))&lt;&gt;1,INDIRECT(ADDRESS($J419,49)),0),0), IF($K419&gt;0,IF(INDIRECT(ADDRESS($K419,43))&lt;&gt;1,INDIRECT(ADDRESS($K419,49)),0),0), IF($L419&gt;0,IF(INDIRECT(ADDRESS($L419,43))&lt;&gt;1,INDIRECT(ADDRESS($L419,49)),0),0), IF($M419&gt;0,IF(INDIRECT(ADDRESS($M419,43))&lt;&gt;1,INDIRECT(ADDRESS($M419,49)),0),0))))</f>
        <v>3.2777777777777777</v>
      </c>
      <c r="CL419" s="57" cm="1">
        <f t="array" aca="1" ref="CL419" ca="1">SUM(IF($C419&gt;0,IF(INDIRECT(ADDRESS($C419,44))=1,INDIRECT(ADDRESS($C419,90)),0),0), IF($D419&gt;0,IF(INDIRECT(ADDRESS($D419,44))=1,INDIRECT(ADDRESS($D419,90)),0),0), IF($E419&gt;0,IF(INDIRECT(ADDRESS($E419,44))=1,INDIRECT(ADDRESS($E419,90)),0),0), IF($F419&gt;0,IF(INDIRECT(ADDRESS($F419,44))=1,INDIRECT(ADDRESS($F419,90)),0),0), IF($G419&gt;0,IF(INDIRECT(ADDRESS($G419,44))=1,INDIRECT(ADDRESS($G419,90)),0),0), IF($H419&gt;0,IF(INDIRECT(ADDRESS($H419,44))=1,INDIRECT(ADDRESS($H419,90)),0),0), IF($I419&gt;0,IF(INDIRECT(ADDRESS($I419,44))=1,INDIRECT(ADDRESS($I419,90)),0),0), IF($J419&gt;0,IF(INDIRECT(ADDRESS($J419,44))=1,INDIRECT(ADDRESS($J419,90)),0),0), IF($K419&gt;0,IF(INDIRECT(ADDRESS($K419,44))=1,INDIRECT(ADDRESS($K419,90)),0),0), IF($L419&gt;0,IF(INDIRECT(ADDRESS($L419,44))=1,INDIRECT(ADDRESS($L419,90)),0),0), IF($M419&gt;0,IF(INDIRECT(ADDRESS($M419,44))=1,INDIRECT(ADDRESS($M419,90)),0),0))</f>
        <v>2.3333333333333335</v>
      </c>
      <c r="CM419" s="56">
        <f t="shared" ca="1" si="304"/>
        <v>0.81498550352376287</v>
      </c>
      <c r="CN419" s="59"/>
    </row>
    <row r="420" spans="1:92" x14ac:dyDescent="0.25">
      <c r="A420" s="219" t="s">
        <v>526</v>
      </c>
      <c r="B420" s="220">
        <v>376</v>
      </c>
      <c r="C420" s="220">
        <v>384</v>
      </c>
      <c r="D420" s="220">
        <v>389</v>
      </c>
      <c r="E420" s="220">
        <v>390</v>
      </c>
      <c r="F420" s="220">
        <v>388</v>
      </c>
      <c r="G420" s="220"/>
      <c r="H420" s="220"/>
      <c r="I420" s="220"/>
      <c r="J420" s="220"/>
      <c r="K420" s="220"/>
      <c r="L420" s="220"/>
      <c r="M420" s="220"/>
      <c r="N420" s="67">
        <f t="shared" ca="1" si="284"/>
        <v>26</v>
      </c>
      <c r="O420" s="67" t="str" cm="1">
        <f t="array" aca="1" ref="O420" ca="1">INDIRECT(ADDRESS($B420,COLUMN()))</f>
        <v>Bomber</v>
      </c>
      <c r="P420" s="67" cm="1">
        <f t="array" aca="1" ref="P420" ca="1">INDIRECT(ADDRESS($B420,COLUMN()))</f>
        <v>2</v>
      </c>
      <c r="Q420" s="67" cm="1">
        <f t="array" aca="1" ref="Q420" ca="1">INDIRECT(ADDRESS($B420,COLUMN()))</f>
        <v>0</v>
      </c>
      <c r="R420" s="67" cm="1">
        <f t="array" aca="1" ref="R420" ca="1">INDIRECT(ADDRESS($B420,COLUMN()))</f>
        <v>0</v>
      </c>
      <c r="S420" s="67" cm="1">
        <f t="array" aca="1" ref="S420" ca="1">INDIRECT(ADDRESS($B420,COLUMN()))</f>
        <v>2</v>
      </c>
      <c r="T420" s="67" t="str" cm="1">
        <f t="array" aca="1" ref="T420" ca="1">INDIRECT(ADDRESS($B420,COLUMN()))</f>
        <v>1-6</v>
      </c>
      <c r="U420" s="67" cm="1">
        <f t="array" aca="1" ref="U420" ca="1">INDIRECT(ADDRESS($B420,COLUMN()))</f>
        <v>6</v>
      </c>
      <c r="V420" s="67" cm="1">
        <f t="array" aca="1" ref="V420" ca="1">INDIRECT(ADDRESS($B420,COLUMN()))</f>
        <v>0</v>
      </c>
      <c r="W420" s="67" cm="1">
        <f t="array" aca="1" ref="W420" ca="1">INDIRECT(ADDRESS($B420,COLUMN()))</f>
        <v>2</v>
      </c>
      <c r="X420" s="67" cm="1">
        <f t="array" aca="1" ref="X420" ca="1">INDIRECT(ADDRESS($B420,COLUMN()))</f>
        <v>7</v>
      </c>
      <c r="Y420" s="67" cm="1">
        <f t="array" aca="1" ref="Y420" ca="1">INDIRECT(ADDRESS($B420,COLUMN()))</f>
        <v>1</v>
      </c>
      <c r="Z420" s="67" cm="1">
        <f t="array" aca="1" ref="Z420" ca="1">INDIRECT(ADDRESS($B420,COLUMN()))</f>
        <v>5</v>
      </c>
      <c r="AA420" s="67" t="str" cm="1">
        <f t="array" aca="1" ref="AA420" ca="1">INDIRECT(ADDRESS($B420,COLUMN()))</f>
        <v>Jink</v>
      </c>
      <c r="AB420" s="56">
        <f t="shared" ca="1" si="285"/>
        <v>0.85999402472024211</v>
      </c>
      <c r="AC420" s="56">
        <f t="shared" ca="1" si="286"/>
        <v>1.0518790618823719</v>
      </c>
      <c r="AD420" s="56">
        <f t="shared" ca="1" si="287"/>
        <v>1.8293548902302121</v>
      </c>
      <c r="AF420" s="52"/>
      <c r="AG420" s="52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2"/>
      <c r="AU420" s="54" t="s">
        <v>33</v>
      </c>
      <c r="AV420" s="57" cm="1">
        <f t="array" aca="1" ref="AV420" ca="1">SUM(IF($C420&gt;0,IF(AND(INDIRECT(ADDRESS($C420,44))=0,INDIRECT(ADDRESS($C420,38))="UL",ISERROR(SEARCH("Rear",INDIRECT(ADDRESS($C420,33)))),ISERROR(SEARCH("Side",INDIRECT(ADDRESS($C420,33))))),INDIRECT(ADDRESS($C420,COLUMN())),0),0),IF($D420&gt;0,IF(AND(INDIRECT(ADDRESS($D420,44))=0,INDIRECT(ADDRESS($D420,38))="UL",ISERROR(SEARCH("Rear",INDIRECT(ADDRESS($D420,33)))),ISERROR(SEARCH("Side",INDIRECT(ADDRESS($D420,33))))),INDIRECT(ADDRESS($D420,COLUMN())),0),0),IF($E420&gt;0,IF(AND(INDIRECT(ADDRESS($E420,44))=0,INDIRECT(ADDRESS($E420,38))="UL",ISERROR(SEARCH("Rear",INDIRECT(ADDRESS($E420,33)))),ISERROR(SEARCH("Side",INDIRECT(ADDRESS($E420,33))))),INDIRECT(ADDRESS($E420,COLUMN())),0),0),IF($F420&gt;0,IF(AND(INDIRECT(ADDRESS($F420,44))=0,INDIRECT(ADDRESS($F420,38))="UL",ISERROR(SEARCH("Rear",INDIRECT(ADDRESS($F420,33)))),ISERROR(SEARCH("Side",INDIRECT(ADDRESS($F420,33))))),INDIRECT(ADDRESS($F420,COLUMN())),0),0),IF($G420&gt;0,IF(AND(INDIRECT(ADDRESS($G420,44))=0,INDIRECT(ADDRESS($G420,38))="UL",ISERROR(SEARCH("Rear",INDIRECT(ADDRESS($G420,33)))),ISERROR(SEARCH("Side",INDIRECT(ADDRESS($G420,33))))),INDIRECT(ADDRESS($G420,COLUMN())),0),0),IF($H420&gt;0,IF(AND(INDIRECT(ADDRESS($H420,44))=0,INDIRECT(ADDRESS($H420,38))="UL",ISERROR(SEARCH("Rear",INDIRECT(ADDRESS($H420,33)))),ISERROR(SEARCH("Side",INDIRECT(ADDRESS($H420,33))))),INDIRECT(ADDRESS($H420,COLUMN())),0),0),IF($I420&gt;0,IF(AND(INDIRECT(ADDRESS($I420,44))=0,INDIRECT(ADDRESS($I420,38))="UL",ISERROR(SEARCH("Rear",INDIRECT(ADDRESS($I420,33)))),ISERROR(SEARCH("Side",INDIRECT(ADDRESS($I420,33))))),INDIRECT(ADDRESS($I420,COLUMN())),0),0),IF($J420&gt;0,IF(AND(INDIRECT(ADDRESS($J420,44))=0,INDIRECT(ADDRESS($J420,38))="UL",ISERROR(SEARCH("Rear",INDIRECT(ADDRESS($J420,33)))),ISERROR(SEARCH("Side",INDIRECT(ADDRESS($J420,33))))),INDIRECT(ADDRESS($J420,COLUMN())),0),0),IF($K420&gt;0,IF(AND(INDIRECT(ADDRESS($K420,44))=0,INDIRECT(ADDRESS($K420,38))="UL",ISERROR(SEARCH("Rear",INDIRECT(ADDRESS($K420,33)))),ISERROR(SEARCH("Side",INDIRECT(ADDRESS($K420,33))))),INDIRECT(ADDRESS($K420,COLUMN())),0),0),IF($L420&gt;0,IF(AND(INDIRECT(ADDRESS($L420,44))=0,INDIRECT(ADDRESS($L420,38))="UL",ISERROR(SEARCH("Rear",INDIRECT(ADDRESS($L420,33)))),ISERROR(SEARCH("Side",INDIRECT(ADDRESS($L420,33))))),INDIRECT(ADDRESS($L420,COLUMN())),0),0),IF($M420&gt;0,IF(AND(INDIRECT(ADDRESS($M420,44))=0,INDIRECT(ADDRESS($M420,38))="UL",ISERROR(SEARCH("Rear",INDIRECT(ADDRESS($M420,33)))),ISERROR(SEARCH("Side",INDIRECT(ADDRESS($M420,33))))),INDIRECT(ADDRESS($M420,COLUMN())),0),0))</f>
        <v>2.0555555555555554</v>
      </c>
      <c r="AW420" s="57" cm="1">
        <f t="array" aca="1" ref="AW420" ca="1">SUM(IF($C420&gt;0,IF(AND(INDIRECT(ADDRESS($C420,44))=0,INDIRECT(ADDRESS($C420,38))="UL",ISERROR(SEARCH("Rear",INDIRECT(ADDRESS($C420,33)))),ISERROR(SEARCH("Side",INDIRECT(ADDRESS($C420,33))))),INDIRECT(ADDRESS($C420,COLUMN())),0),0),IF($D420&gt;0,IF(AND(INDIRECT(ADDRESS($D420,44))=0,INDIRECT(ADDRESS($D420,38))="UL",ISERROR(SEARCH("Rear",INDIRECT(ADDRESS($D420,33)))),ISERROR(SEARCH("Side",INDIRECT(ADDRESS($D420,33))))),INDIRECT(ADDRESS($D420,COLUMN())),0),0),IF($E420&gt;0,IF(AND(INDIRECT(ADDRESS($E420,44))=0,INDIRECT(ADDRESS($E420,38))="UL",ISERROR(SEARCH("Rear",INDIRECT(ADDRESS($E420,33)))),ISERROR(SEARCH("Side",INDIRECT(ADDRESS($E420,33))))),INDIRECT(ADDRESS($E420,COLUMN())),0),0),IF($F420&gt;0,IF(AND(INDIRECT(ADDRESS($F420,44))=0,INDIRECT(ADDRESS($F420,38))="UL",ISERROR(SEARCH("Rear",INDIRECT(ADDRESS($F420,33)))),ISERROR(SEARCH("Side",INDIRECT(ADDRESS($F420,33))))),INDIRECT(ADDRESS($F420,COLUMN())),0),0),IF($G420&gt;0,IF(AND(INDIRECT(ADDRESS($G420,44))=0,INDIRECT(ADDRESS($G420,38))="UL",ISERROR(SEARCH("Rear",INDIRECT(ADDRESS($G420,33)))),ISERROR(SEARCH("Side",INDIRECT(ADDRESS($G420,33))))),INDIRECT(ADDRESS($G420,COLUMN())),0),0),IF($H420&gt;0,IF(AND(INDIRECT(ADDRESS($H420,44))=0,INDIRECT(ADDRESS($H420,38))="UL",ISERROR(SEARCH("Rear",INDIRECT(ADDRESS($H420,33)))),ISERROR(SEARCH("Side",INDIRECT(ADDRESS($H420,33))))),INDIRECT(ADDRESS($H420,COLUMN())),0),0),IF($I420&gt;0,IF(AND(INDIRECT(ADDRESS($I420,44))=0,INDIRECT(ADDRESS($I420,38))="UL",ISERROR(SEARCH("Rear",INDIRECT(ADDRESS($I420,33)))),ISERROR(SEARCH("Side",INDIRECT(ADDRESS($I420,33))))),INDIRECT(ADDRESS($I420,COLUMN())),0),0),IF($J420&gt;0,IF(AND(INDIRECT(ADDRESS($J420,44))=0,INDIRECT(ADDRESS($J420,38))="UL",ISERROR(SEARCH("Rear",INDIRECT(ADDRESS($J420,33)))),ISERROR(SEARCH("Side",INDIRECT(ADDRESS($J420,33))))),INDIRECT(ADDRESS($J420,COLUMN())),0),0),IF($K420&gt;0,IF(AND(INDIRECT(ADDRESS($K420,44))=0,INDIRECT(ADDRESS($K420,38))="UL",ISERROR(SEARCH("Rear",INDIRECT(ADDRESS($K420,33)))),ISERROR(SEARCH("Side",INDIRECT(ADDRESS($K420,33))))),INDIRECT(ADDRESS($K420,COLUMN())),0),0),IF($L420&gt;0,IF(AND(INDIRECT(ADDRESS($L420,44))=0,INDIRECT(ADDRESS($L420,38))="UL",ISERROR(SEARCH("Rear",INDIRECT(ADDRESS($L420,33)))),ISERROR(SEARCH("Side",INDIRECT(ADDRESS($L420,33))))),INDIRECT(ADDRESS($L420,COLUMN())),0),0),IF($M420&gt;0,IF(AND(INDIRECT(ADDRESS($M420,44))=0,INDIRECT(ADDRESS($M420,38))="UL",ISERROR(SEARCH("Rear",INDIRECT(ADDRESS($M420,33)))),ISERROR(SEARCH("Side",INDIRECT(ADDRESS($M420,33))))),INDIRECT(ADDRESS($M420,COLUMN())),0),0))</f>
        <v>1.2222222222222221</v>
      </c>
      <c r="AX420" s="57" cm="1">
        <f t="array" aca="1" ref="AX420" ca="1">SUM(IF($C420&gt;0,IF(AND(INDIRECT(ADDRESS($C420,44))=0,INDIRECT(ADDRESS($C420,38))="UL",ISERROR(SEARCH("Rear",INDIRECT(ADDRESS($C420,33)))),ISERROR(SEARCH("Side",INDIRECT(ADDRESS($C420,33))))),INDIRECT(ADDRESS($C420,COLUMN())),0),0),IF($D420&gt;0,IF(AND(INDIRECT(ADDRESS($D420,44))=0,INDIRECT(ADDRESS($D420,38))="UL",ISERROR(SEARCH("Rear",INDIRECT(ADDRESS($D420,33)))),ISERROR(SEARCH("Side",INDIRECT(ADDRESS($D420,33))))),INDIRECT(ADDRESS($D420,COLUMN())),0),0),IF($E420&gt;0,IF(AND(INDIRECT(ADDRESS($E420,44))=0,INDIRECT(ADDRESS($E420,38))="UL",ISERROR(SEARCH("Rear",INDIRECT(ADDRESS($E420,33)))),ISERROR(SEARCH("Side",INDIRECT(ADDRESS($E420,33))))),INDIRECT(ADDRESS($E420,COLUMN())),0),0),IF($F420&gt;0,IF(AND(INDIRECT(ADDRESS($F420,44))=0,INDIRECT(ADDRESS($F420,38))="UL",ISERROR(SEARCH("Rear",INDIRECT(ADDRESS($F420,33)))),ISERROR(SEARCH("Side",INDIRECT(ADDRESS($F420,33))))),INDIRECT(ADDRESS($F420,COLUMN())),0),0),IF($G420&gt;0,IF(AND(INDIRECT(ADDRESS($G420,44))=0,INDIRECT(ADDRESS($G420,38))="UL",ISERROR(SEARCH("Rear",INDIRECT(ADDRESS($G420,33)))),ISERROR(SEARCH("Side",INDIRECT(ADDRESS($G420,33))))),INDIRECT(ADDRESS($G420,COLUMN())),0),0),IF($H420&gt;0,IF(AND(INDIRECT(ADDRESS($H420,44))=0,INDIRECT(ADDRESS($H420,38))="UL",ISERROR(SEARCH("Rear",INDIRECT(ADDRESS($H420,33)))),ISERROR(SEARCH("Side",INDIRECT(ADDRESS($H420,33))))),INDIRECT(ADDRESS($H420,COLUMN())),0),0),IF($I420&gt;0,IF(AND(INDIRECT(ADDRESS($I420,44))=0,INDIRECT(ADDRESS($I420,38))="UL",ISERROR(SEARCH("Rear",INDIRECT(ADDRESS($I420,33)))),ISERROR(SEARCH("Side",INDIRECT(ADDRESS($I420,33))))),INDIRECT(ADDRESS($I420,COLUMN())),0),0),IF($J420&gt;0,IF(AND(INDIRECT(ADDRESS($J420,44))=0,INDIRECT(ADDRESS($J420,38))="UL",ISERROR(SEARCH("Rear",INDIRECT(ADDRESS($J420,33)))),ISERROR(SEARCH("Side",INDIRECT(ADDRESS($J420,33))))),INDIRECT(ADDRESS($J420,COLUMN())),0),0),IF($K420&gt;0,IF(AND(INDIRECT(ADDRESS($K420,44))=0,INDIRECT(ADDRESS($K420,38))="UL",ISERROR(SEARCH("Rear",INDIRECT(ADDRESS($K420,33)))),ISERROR(SEARCH("Side",INDIRECT(ADDRESS($K420,33))))),INDIRECT(ADDRESS($K420,COLUMN())),0),0),IF($L420&gt;0,IF(AND(INDIRECT(ADDRESS($L420,44))=0,INDIRECT(ADDRESS($L420,38))="UL",ISERROR(SEARCH("Rear",INDIRECT(ADDRESS($L420,33)))),ISERROR(SEARCH("Side",INDIRECT(ADDRESS($L420,33))))),INDIRECT(ADDRESS($L420,COLUMN())),0),0),IF($M420&gt;0,IF(AND(INDIRECT(ADDRESS($M420,44))=0,INDIRECT(ADDRESS($M420,38))="UL",ISERROR(SEARCH("Rear",INDIRECT(ADDRESS($M420,33)))),ISERROR(SEARCH("Side",INDIRECT(ADDRESS($M420,33))))),INDIRECT(ADDRESS($M420,COLUMN())),0),0))</f>
        <v>0</v>
      </c>
      <c r="AY420" s="58">
        <f t="shared" ca="1" si="288"/>
        <v>2.0555555555555554</v>
      </c>
      <c r="AZ420" s="58">
        <f t="shared" ca="1" si="289"/>
        <v>1.0925925925925926</v>
      </c>
      <c r="BA420" s="58" cm="1">
        <f t="array" aca="1" ref="BA420" ca="1">SUM(IF($C420&gt;0,IF(AND(INDIRECT(ADDRESS($C420,44))=0,INDIRECT(ADDRESS($C420,38))="UL"),INDIRECT(ADDRESS($C420,COLUMN())),0),0),IF($D420&gt;0,IF(AND(INDIRECT(ADDRESS($D420,44))=0,INDIRECT(ADDRESS($D420,38))="UL"),INDIRECT(ADDRESS($D420,COLUMN())),0),0),IF($E420&gt;0,IF(AND(INDIRECT(ADDRESS($E420,44))=0,INDIRECT(ADDRESS($E420,38))="UL"),INDIRECT(ADDRESS($E420,COLUMN())),0),0),IF($F420&gt;0,IF(AND(INDIRECT(ADDRESS($F420,44))=0,INDIRECT(ADDRESS($F420,38))="UL"),INDIRECT(ADDRESS($F420,COLUMN())),0),0),IF($G420&gt;0,IF(AND(INDIRECT(ADDRESS($G420,44))=0,INDIRECT(ADDRESS($G420,38))="UL"),INDIRECT(ADDRESS($G420,COLUMN())),0),0),IF($H420&gt;0,IF(AND(INDIRECT(ADDRESS($H420,44))=0,INDIRECT(ADDRESS($H420,38))="UL"),INDIRECT(ADDRESS($H420,COLUMN())),0),0),IF($I420&gt;0,IF(AND(INDIRECT(ADDRESS($I420,44))=0,INDIRECT(ADDRESS($I420,38))="UL"),INDIRECT(ADDRESS($I420,COLUMN())),0),0),IF($J420&gt;0,IF(AND(INDIRECT(ADDRESS($J420,44))=0,INDIRECT(ADDRESS($J420,38))="UL"),INDIRECT(ADDRESS($J420,COLUMN())),0),0),IF($K420&gt;0,IF(AND(INDIRECT(ADDRESS($K420,44))=0,INDIRECT(ADDRESS($K420,38))="UL"),INDIRECT(ADDRESS($K420,COLUMN())),0),0),IF($L420&gt;0,IF(AND(INDIRECT(ADDRESS($L420,44))=0,INDIRECT(ADDRESS($L420,38))="UL"),INDIRECT(ADDRESS($L420,COLUMN())),0),0),IF($M420&gt;0,IF(AND(INDIRECT(ADDRESS($M420,44))=0,INDIRECT(ADDRESS($M420,38))="UL"),INDIRECT(ADDRESS($M420,COLUMN())),0),0))</f>
        <v>0.3259259259259259</v>
      </c>
      <c r="BB420" s="58" cm="1">
        <f t="array" aca="1" ref="BB420" ca="1">SUM(IF($C420&gt;0,IF(AND(INDIRECT(ADDRESS($C420,44))=0,INDIRECT(ADDRESS($C420,38))="UL"),INDIRECT(ADDRESS($C420,COLUMN())),0),0),IF($D420&gt;0,IF(AND(INDIRECT(ADDRESS($D420,44))=0,INDIRECT(ADDRESS($D420,38))="UL"),INDIRECT(ADDRESS($D420,COLUMN())),0),0),IF($E420&gt;0,IF(AND(INDIRECT(ADDRESS($E420,44))=0,INDIRECT(ADDRESS($E420,38))="UL"),INDIRECT(ADDRESS($E420,COLUMN())),0),0),IF($F420&gt;0,IF(AND(INDIRECT(ADDRESS($F420,44))=0,INDIRECT(ADDRESS($F420,38))="UL"),INDIRECT(ADDRESS($F420,COLUMN())),0),0),IF($G420&gt;0,IF(AND(INDIRECT(ADDRESS($G420,44))=0,INDIRECT(ADDRESS($G420,38))="UL"),INDIRECT(ADDRESS($G420,COLUMN())),0),0),IF($H420&gt;0,IF(AND(INDIRECT(ADDRESS($H420,44))=0,INDIRECT(ADDRESS($H420,38))="UL"),INDIRECT(ADDRESS($H420,COLUMN())),0),0),IF($I420&gt;0,IF(AND(INDIRECT(ADDRESS($I420,44))=0,INDIRECT(ADDRESS($I420,38))="UL"),INDIRECT(ADDRESS($I420,COLUMN())),0),0),IF($J420&gt;0,IF(AND(INDIRECT(ADDRESS($J420,44))=0,INDIRECT(ADDRESS($J420,38))="UL"),INDIRECT(ADDRESS($J420,COLUMN())),0),0),IF($K420&gt;0,IF(AND(INDIRECT(ADDRESS($K420,44))=0,INDIRECT(ADDRESS($K420,38))="UL"),INDIRECT(ADDRESS($K420,COLUMN())),0),0),IF($L420&gt;0,IF(AND(INDIRECT(ADDRESS($L420,44))=0,INDIRECT(ADDRESS($L420,38))="UL"),INDIRECT(ADDRESS($L420,COLUMN())),0),0),IF($M420&gt;0,IF(AND(INDIRECT(ADDRESS($M420,44))=0,INDIRECT(ADDRESS($M420,38))="UL"),INDIRECT(ADDRESS($M420,COLUMN())),0),0))</f>
        <v>0.54814814814814805</v>
      </c>
      <c r="BC420" s="58" cm="1">
        <f t="array" aca="1" ref="BC420" ca="1">SUM(IF($C420&gt;0,IF(AND(INDIRECT(ADDRESS($C420,44))=0,INDIRECT(ADDRESS($C420,38))="UL"),INDIRECT(ADDRESS($C420,COLUMN())),0),0),IF($D420&gt;0,IF(AND(INDIRECT(ADDRESS($D420,44))=0,INDIRECT(ADDRESS($D420,38))="UL"),INDIRECT(ADDRESS($D420,COLUMN())),0),0),IF($E420&gt;0,IF(AND(INDIRECT(ADDRESS($E420,44))=0,INDIRECT(ADDRESS($E420,38))="UL"),INDIRECT(ADDRESS($E420,COLUMN())),0),0),IF($F420&gt;0,IF(AND(INDIRECT(ADDRESS($F420,44))=0,INDIRECT(ADDRESS($F420,38))="UL"),INDIRECT(ADDRESS($F420,COLUMN())),0),0),IF($G420&gt;0,IF(AND(INDIRECT(ADDRESS($G420,44))=0,INDIRECT(ADDRESS($G420,38))="UL"),INDIRECT(ADDRESS($G420,COLUMN())),0),0),IF($H420&gt;0,IF(AND(INDIRECT(ADDRESS($H420,44))=0,INDIRECT(ADDRESS($H420,38))="UL"),INDIRECT(ADDRESS($H420,COLUMN())),0),0),IF($I420&gt;0,IF(AND(INDIRECT(ADDRESS($I420,44))=0,INDIRECT(ADDRESS($I420,38))="UL"),INDIRECT(ADDRESS($I420,COLUMN())),0),0),IF($J420&gt;0,IF(AND(INDIRECT(ADDRESS($J420,44))=0,INDIRECT(ADDRESS($J420,38))="UL"),INDIRECT(ADDRESS($J420,COLUMN())),0),0),IF($K420&gt;0,IF(AND(INDIRECT(ADDRESS($K420,44))=0,INDIRECT(ADDRESS($K420,38))="UL"),INDIRECT(ADDRESS($K420,COLUMN())),0),0),IF($L420&gt;0,IF(AND(INDIRECT(ADDRESS($L420,44))=0,INDIRECT(ADDRESS($L420,38))="UL"),INDIRECT(ADDRESS($L420,COLUMN())),0),0),IF($M420&gt;0,IF(AND(INDIRECT(ADDRESS($M420,44))=0,INDIRECT(ADDRESS($M420,38))="UL"),INDIRECT(ADDRESS($M420,COLUMN())),0),0))</f>
        <v>0.27407407407407403</v>
      </c>
      <c r="BD420" s="58" cm="1">
        <f t="array" aca="1" ref="BD420" ca="1">SUM(IF($C420&gt;0,IF(AND(INDIRECT(ADDRESS($C420,44))=0,INDIRECT(ADDRESS($C420,38))="UL"),INDIRECT(ADDRESS($C420,COLUMN())),0),0),IF($D420&gt;0,IF(AND(INDIRECT(ADDRESS($D420,44))=0,INDIRECT(ADDRESS($D420,38))="UL"),INDIRECT(ADDRESS($D420,COLUMN())),0),0),IF($E420&gt;0,IF(AND(INDIRECT(ADDRESS($E420,44))=0,INDIRECT(ADDRESS($E420,38))="UL"),INDIRECT(ADDRESS($E420,COLUMN())),0),0),IF($F420&gt;0,IF(AND(INDIRECT(ADDRESS($F420,44))=0,INDIRECT(ADDRESS($F420,38))="UL"),INDIRECT(ADDRESS($F420,COLUMN())),0),0),IF($G420&gt;0,IF(AND(INDIRECT(ADDRESS($G420,44))=0,INDIRECT(ADDRESS($G420,38))="UL"),INDIRECT(ADDRESS($G420,COLUMN())),0),0),IF($H420&gt;0,IF(AND(INDIRECT(ADDRESS($H420,44))=0,INDIRECT(ADDRESS($H420,38))="UL"),INDIRECT(ADDRESS($H420,COLUMN())),0),0),IF($I420&gt;0,IF(AND(INDIRECT(ADDRESS($I420,44))=0,INDIRECT(ADDRESS($I420,38))="UL"),INDIRECT(ADDRESS($I420,COLUMN())),0),0),IF($J420&gt;0,IF(AND(INDIRECT(ADDRESS($J420,44))=0,INDIRECT(ADDRESS($J420,38))="UL"),INDIRECT(ADDRESS($J420,COLUMN())),0),0),IF($K420&gt;0,IF(AND(INDIRECT(ADDRESS($K420,44))=0,INDIRECT(ADDRESS($K420,38))="UL"),INDIRECT(ADDRESS($K420,COLUMN())),0),0),IF($L420&gt;0,IF(AND(INDIRECT(ADDRESS($L420,44))=0,INDIRECT(ADDRESS($L420,38))="UL"),INDIRECT(ADDRESS($L420,COLUMN())),0),0),IF($M420&gt;0,IF(AND(INDIRECT(ADDRESS($M420,44))=0,INDIRECT(ADDRESS($M420,38))="UL"),INDIRECT(ADDRESS($M420,COLUMN())),0),0))</f>
        <v>0.6</v>
      </c>
      <c r="BE420" s="57">
        <f t="shared" ca="1" si="290"/>
        <v>0.3259259259259259</v>
      </c>
      <c r="BF420" s="57" cm="1">
        <f t="array" aca="1" ref="BF420" ca="1">SUM(IF($C420&gt;0,IF(INDIRECT(ADDRESS($C420,45))=1,INDIRECT(ADDRESS($C420,52))*INDIRECT(ADDRESS($C420,42))/5,0),0), IF($D420&gt;0,IF(INDIRECT(ADDRESS($D420,45))=1,INDIRECT(ADDRESS($D420,52))*INDIRECT(ADDRESS($D420,42))/5,0),0), IF($E420&gt;0,IF(INDIRECT(ADDRESS($E420,45))=1,INDIRECT(ADDRESS($E420,52))*INDIRECT(ADDRESS($E420,42))/5,0),0), IF($F420&gt;0,IF(INDIRECT(ADDRESS($F420,45))=1,INDIRECT(ADDRESS($F420,52))*INDIRECT(ADDRESS($F420,42))/5,0),0), IF($G420&gt;0,IF(INDIRECT(ADDRESS($G420,45))=1,INDIRECT(ADDRESS($G420,52))*INDIRECT(ADDRESS($G420,42))/5,0),0), IF($H420&gt;0,IF(INDIRECT(ADDRESS($H420,45))=1,INDIRECT(ADDRESS($H420,52))*INDIRECT(ADDRESS($H420,42))/5,0),0)
)*$BF$296/100</f>
        <v>2.5925925925925925E-2</v>
      </c>
      <c r="BG420" s="19"/>
      <c r="BH420" s="57" cm="1">
        <f t="array" aca="1" ref="BH420" ca="1">SUM(IF($C420&gt;0,IF(AND(INDIRECT(ADDRESS($C420,44))=0,INDIRECT(ADDRESS($C420,38))&lt;&gt;"UL"),INDIRECT(ADDRESS($C420,COLUMN()-12)),0),0), IF($D420&gt;0,IF(AND(INDIRECT(ADDRESS($D420,44))=0,INDIRECT(ADDRESS($D420,38))&lt;&gt;"UL"),INDIRECT(ADDRESS($D420,COLUMN()-12)),0),0), IF($E420&gt;0,IF(AND(INDIRECT(ADDRESS($E420,44))=0,INDIRECT(ADDRESS($E420,38))&lt;&gt;"UL"),INDIRECT(ADDRESS($E420,COLUMN()-12)),0),0), IF($F420&gt;0,IF(AND(INDIRECT(ADDRESS($F420,44))=0,INDIRECT(ADDRESS($F420,38))&lt;&gt;"UL"),INDIRECT(ADDRESS($F420,COLUMN()-12)),0),0), IF($G420&gt;0,IF(AND(INDIRECT(ADDRESS($G420,44))=0,INDIRECT(ADDRESS($G420,38))&lt;&gt;"UL"),INDIRECT(ADDRESS($G420,COLUMN()-12)),0),0), IF($H420&gt;0,IF(AND(INDIRECT(ADDRESS($H420,44))=0,INDIRECT(ADDRESS($H420,38))&lt;&gt;"UL"),INDIRECT(ADDRESS($H420,COLUMN()-12)),0),0), IF($I420&gt;0,IF(AND(INDIRECT(ADDRESS($I420,44))=0,INDIRECT(ADDRESS($I420,38))&lt;&gt;"UL"),INDIRECT(ADDRESS($I420,COLUMN()-12)),0),0), IF($J420&gt;0,IF(AND(INDIRECT(ADDRESS($J420,44))=0,INDIRECT(ADDRESS($J420,38))&lt;&gt;"UL"),INDIRECT(ADDRESS($J420,COLUMN()-12)),0),0), IF($K420&gt;0,IF(AND(INDIRECT(ADDRESS($K420,44))=0,INDIRECT(ADDRESS($K420,38))&lt;&gt;"UL"),INDIRECT(ADDRESS($K420,COLUMN()-12)),0),0), IF($L420&gt;0,IF(AND(INDIRECT(ADDRESS($L420,44))=0,INDIRECT(ADDRESS($L420,38))&lt;&gt;"UL"),INDIRECT(ADDRESS($L420,COLUMN()-12)),0),0), IF($M420&gt;0,IF(AND(INDIRECT(ADDRESS($M420,44))=0,INDIRECT(ADDRESS($M420,38))&lt;&gt;"UL"),INDIRECT(ADDRESS($M420,COLUMN()-12)),0),0))</f>
        <v>0</v>
      </c>
      <c r="BI420" s="57" cm="1">
        <f t="array" aca="1" ref="BI420" ca="1">SUM(IF($C420&gt;0,IF(AND(INDIRECT(ADDRESS($C420,44))=0,INDIRECT(ADDRESS($C420,38))&lt;&gt;"UL"),INDIRECT(ADDRESS($C420,COLUMN()-12)),0),0), IF($D420&gt;0,IF(AND(INDIRECT(ADDRESS($D420,44))=0,INDIRECT(ADDRESS($D420,38))&lt;&gt;"UL"),INDIRECT(ADDRESS($D420,COLUMN()-12)),0),0), IF($E420&gt;0,IF(AND(INDIRECT(ADDRESS($E420,44))=0,INDIRECT(ADDRESS($E420,38))&lt;&gt;"UL"),INDIRECT(ADDRESS($E420,COLUMN()-12)),0),0), IF($F420&gt;0,IF(AND(INDIRECT(ADDRESS($F420,44))=0,INDIRECT(ADDRESS($F420,38))&lt;&gt;"UL"),INDIRECT(ADDRESS($F420,COLUMN()-12)),0),0), IF($G420&gt;0,IF(AND(INDIRECT(ADDRESS($G420,44))=0,INDIRECT(ADDRESS($G420,38))&lt;&gt;"UL"),INDIRECT(ADDRESS($G420,COLUMN()-12)),0),0), IF($H420&gt;0,IF(AND(INDIRECT(ADDRESS($H420,44))=0,INDIRECT(ADDRESS($H420,38))&lt;&gt;"UL"),INDIRECT(ADDRESS($H420,COLUMN()-12)),0),0), IF($I420&gt;0,IF(AND(INDIRECT(ADDRESS($I420,44))=0,INDIRECT(ADDRESS($I420,38))&lt;&gt;"UL"),INDIRECT(ADDRESS($I420,COLUMN()-12)),0),0), IF($J420&gt;0,IF(AND(INDIRECT(ADDRESS($J420,44))=0,INDIRECT(ADDRESS($J420,38))&lt;&gt;"UL"),INDIRECT(ADDRESS($J420,COLUMN()-12)),0),0), IF($K420&gt;0,IF(AND(INDIRECT(ADDRESS($K420,44))=0,INDIRECT(ADDRESS($K420,38))&lt;&gt;"UL"),INDIRECT(ADDRESS($K420,COLUMN()-12)),0),0), IF($L420&gt;0,IF(AND(INDIRECT(ADDRESS($L420,44))=0,INDIRECT(ADDRESS($L420,38))&lt;&gt;"UL"),INDIRECT(ADDRESS($L420,COLUMN()-12)),0),0), IF($M420&gt;0,IF(AND(INDIRECT(ADDRESS($M420,44))=0,INDIRECT(ADDRESS($M420,38))&lt;&gt;"UL"),INDIRECT(ADDRESS($M420,COLUMN()-12)),0),0))</f>
        <v>0</v>
      </c>
      <c r="BJ420" s="57" cm="1">
        <f t="array" aca="1" ref="BJ420" ca="1">SUM(IF($C420&gt;0,IF(AND(INDIRECT(ADDRESS($C420,44))=0,INDIRECT(ADDRESS($C420,38))&lt;&gt;"UL"),INDIRECT(ADDRESS($C420,COLUMN()-12)),0),0), IF($D420&gt;0,IF(AND(INDIRECT(ADDRESS($D420,44))=0,INDIRECT(ADDRESS($D420,38))&lt;&gt;"UL"),INDIRECT(ADDRESS($D420,COLUMN()-12)),0),0), IF($E420&gt;0,IF(AND(INDIRECT(ADDRESS($E420,44))=0,INDIRECT(ADDRESS($E420,38))&lt;&gt;"UL"),INDIRECT(ADDRESS($E420,COLUMN()-12)),0),0), IF($F420&gt;0,IF(AND(INDIRECT(ADDRESS($F420,44))=0,INDIRECT(ADDRESS($F420,38))&lt;&gt;"UL"),INDIRECT(ADDRESS($F420,COLUMN()-12)),0),0), IF($G420&gt;0,IF(AND(INDIRECT(ADDRESS($G420,44))=0,INDIRECT(ADDRESS($G420,38))&lt;&gt;"UL"),INDIRECT(ADDRESS($G420,COLUMN()-12)),0),0), IF($H420&gt;0,IF(AND(INDIRECT(ADDRESS($H420,44))=0,INDIRECT(ADDRESS($H420,38))&lt;&gt;"UL"),INDIRECT(ADDRESS($H420,COLUMN()-12)),0),0), IF($I420&gt;0,IF(AND(INDIRECT(ADDRESS($I420,44))=0,INDIRECT(ADDRESS($I420,38))&lt;&gt;"UL"),INDIRECT(ADDRESS($I420,COLUMN()-12)),0),0), IF($J420&gt;0,IF(AND(INDIRECT(ADDRESS($J420,44))=0,INDIRECT(ADDRESS($J420,38))&lt;&gt;"UL"),INDIRECT(ADDRESS($J420,COLUMN()-12)),0),0), IF($K420&gt;0,IF(AND(INDIRECT(ADDRESS($K420,44))=0,INDIRECT(ADDRESS($K420,38))&lt;&gt;"UL"),INDIRECT(ADDRESS($K420,COLUMN()-12)),0),0), IF($L420&gt;0,IF(AND(INDIRECT(ADDRESS($L420,44))=0,INDIRECT(ADDRESS($L420,38))&lt;&gt;"UL"),INDIRECT(ADDRESS($L420,COLUMN()-12)),0),0), IF($M420&gt;0,IF(AND(INDIRECT(ADDRESS($M420,44))=0,INDIRECT(ADDRESS($M420,38))&lt;&gt;"UL"),INDIRECT(ADDRESS($M420,COLUMN()-12)),0),0))</f>
        <v>0</v>
      </c>
      <c r="BK420" s="57">
        <f t="shared" ca="1" si="291"/>
        <v>0</v>
      </c>
      <c r="BL420" s="58">
        <f t="shared" ca="1" si="292"/>
        <v>0</v>
      </c>
      <c r="BM420" s="57" cm="1">
        <f t="array" aca="1" ref="BM420" ca="1">SUM(IF($C420&gt;0,IF(AND(INDIRECT(ADDRESS($C420,44))=0,INDIRECT(ADDRESS($C420,38))&lt;&gt;"UL"),INDIRECT(ADDRESS($C420,COLUMN()-12)),0),0), IF($D420&gt;0,IF(AND(INDIRECT(ADDRESS($D420,44))=0,INDIRECT(ADDRESS($D420,38))&lt;&gt;"UL"),INDIRECT(ADDRESS($D420,COLUMN()-12)),0),0), IF($E420&gt;0,IF(AND(INDIRECT(ADDRESS($E420,44))=0,INDIRECT(ADDRESS($E420,38))&lt;&gt;"UL"),INDIRECT(ADDRESS($E420,COLUMN()-12)),0),0), IF($F420&gt;0,IF(AND(INDIRECT(ADDRESS($F420,44))=0,INDIRECT(ADDRESS($F420,38))&lt;&gt;"UL"),INDIRECT(ADDRESS($F420,COLUMN()-12)),0),0), IF($G420&gt;0,IF(AND(INDIRECT(ADDRESS($G420,44))=0,INDIRECT(ADDRESS($G420,38))&lt;&gt;"UL"),INDIRECT(ADDRESS($G420,COLUMN()-12)),0),0), IF($H420&gt;0,IF(AND(INDIRECT(ADDRESS($H420,44))=0,INDIRECT(ADDRESS($H420,38))&lt;&gt;"UL"),INDIRECT(ADDRESS($H420,COLUMN()-12)),0),0), IF($I420&gt;0,IF(AND(INDIRECT(ADDRESS($I420,44))=0,INDIRECT(ADDRESS($I420,38))&lt;&gt;"UL"),INDIRECT(ADDRESS($I420,COLUMN()-12)),0),0), IF($J420&gt;0,IF(AND(INDIRECT(ADDRESS($J420,44))=0,INDIRECT(ADDRESS($J420,38))&lt;&gt;"UL"),INDIRECT(ADDRESS($J420,COLUMN()-12)),0),0), IF($K420&gt;0,IF(AND(INDIRECT(ADDRESS($K420,44))=0,INDIRECT(ADDRESS($K420,38))&lt;&gt;"UL"),INDIRECT(ADDRESS($K420,COLUMN()-11)),0),0), IF($L420&gt;0,IF(AND(INDIRECT(ADDRESS($L420,44))=0,INDIRECT(ADDRESS($L420,38))&lt;&gt;"UL"),INDIRECT(ADDRESS($L420,COLUMN()-11)),0),0), IF($M420&gt;0,IF(AND(INDIRECT(ADDRESS($M420,44))=0,INDIRECT(ADDRESS($M420,38))&lt;&gt;"UL"),INDIRECT(ADDRESS($M420,COLUMN()-11)),0),0))</f>
        <v>0</v>
      </c>
      <c r="BN420" s="57" cm="1">
        <f t="array" aca="1" ref="BN420" ca="1">SUM(IF($C420&gt;0,IF(AND(INDIRECT(ADDRESS($C420,44))=0,INDIRECT(ADDRESS($C420,38))&lt;&gt;"UL"),INDIRECT(ADDRESS($C420,COLUMN()-12)),0),0), IF($D420&gt;0,IF(AND(INDIRECT(ADDRESS($D420,44))=0,INDIRECT(ADDRESS($D420,38))&lt;&gt;"UL"),INDIRECT(ADDRESS($D420,COLUMN()-12)),0),0), IF($E420&gt;0,IF(AND(INDIRECT(ADDRESS($E420,44))=0,INDIRECT(ADDRESS($E420,38))&lt;&gt;"UL"),INDIRECT(ADDRESS($E420,COLUMN()-12)),0),0), IF($F420&gt;0,IF(AND(INDIRECT(ADDRESS($F420,44))=0,INDIRECT(ADDRESS($F420,38))&lt;&gt;"UL"),INDIRECT(ADDRESS($F420,COLUMN()-12)),0),0), IF($G420&gt;0,IF(AND(INDIRECT(ADDRESS($G420,44))=0,INDIRECT(ADDRESS($G420,38))&lt;&gt;"UL"),INDIRECT(ADDRESS($G420,COLUMN()-12)),0),0), IF($H420&gt;0,IF(AND(INDIRECT(ADDRESS($H420,44))=0,INDIRECT(ADDRESS($H420,38))&lt;&gt;"UL"),INDIRECT(ADDRESS($H420,COLUMN()-12)),0),0), IF($I420&gt;0,IF(AND(INDIRECT(ADDRESS($I420,44))=0,INDIRECT(ADDRESS($I420,38))&lt;&gt;"UL"),INDIRECT(ADDRESS($I420,COLUMN()-12)),0),0), IF($J420&gt;0,IF(AND(INDIRECT(ADDRESS($J420,44))=0,INDIRECT(ADDRESS($J420,38))&lt;&gt;"UL"),INDIRECT(ADDRESS($J420,COLUMN()-12)),0),0), IF($K420&gt;0,IF(AND(INDIRECT(ADDRESS($K420,44))=0,INDIRECT(ADDRESS($K420,38))&lt;&gt;"UL"),INDIRECT(ADDRESS($K420,COLUMN()-11)),0),0), IF($L420&gt;0,IF(AND(INDIRECT(ADDRESS($L420,44))=0,INDIRECT(ADDRESS($L420,38))&lt;&gt;"UL"),INDIRECT(ADDRESS($L420,COLUMN()-11)),0),0), IF($M420&gt;0,IF(AND(INDIRECT(ADDRESS($M420,44))=0,INDIRECT(ADDRESS($M420,38))&lt;&gt;"UL"),INDIRECT(ADDRESS($M420,COLUMN()-11)),0),0))</f>
        <v>0</v>
      </c>
      <c r="BO420" s="57" cm="1">
        <f t="array" aca="1" ref="BO420" ca="1">SUM(IF($C420&gt;0,IF(AND(INDIRECT(ADDRESS($C420,44))=0,INDIRECT(ADDRESS($C420,38))&lt;&gt;"UL"),INDIRECT(ADDRESS($C420,COLUMN()-12)),0),0), IF($D420&gt;0,IF(AND(INDIRECT(ADDRESS($D420,44))=0,INDIRECT(ADDRESS($D420,38))&lt;&gt;"UL"),INDIRECT(ADDRESS($D420,COLUMN()-12)),0),0), IF($E420&gt;0,IF(AND(INDIRECT(ADDRESS($E420,44))=0,INDIRECT(ADDRESS($E420,38))&lt;&gt;"UL"),INDIRECT(ADDRESS($E420,COLUMN()-12)),0),0), IF($F420&gt;0,IF(AND(INDIRECT(ADDRESS($F420,44))=0,INDIRECT(ADDRESS($F420,38))&lt;&gt;"UL"),INDIRECT(ADDRESS($F420,COLUMN()-12)),0),0), IF($G420&gt;0,IF(AND(INDIRECT(ADDRESS($G420,44))=0,INDIRECT(ADDRESS($G420,38))&lt;&gt;"UL"),INDIRECT(ADDRESS($G420,COLUMN()-12)),0),0), IF($H420&gt;0,IF(AND(INDIRECT(ADDRESS($H420,44))=0,INDIRECT(ADDRESS($H420,38))&lt;&gt;"UL"),INDIRECT(ADDRESS($H420,COLUMN()-12)),0),0), IF($I420&gt;0,IF(AND(INDIRECT(ADDRESS($I420,44))=0,INDIRECT(ADDRESS($I420,38))&lt;&gt;"UL"),INDIRECT(ADDRESS($I420,COLUMN()-12)),0),0), IF($J420&gt;0,IF(AND(INDIRECT(ADDRESS($J420,44))=0,INDIRECT(ADDRESS($J420,38))&lt;&gt;"UL"),INDIRECT(ADDRESS($J420,COLUMN()-12)),0),0), IF($K420&gt;0,IF(AND(INDIRECT(ADDRESS($K420,44))=0,INDIRECT(ADDRESS($K420,38))&lt;&gt;"UL"),INDIRECT(ADDRESS($K420,COLUMN()-11)),0),0), IF($L420&gt;0,IF(AND(INDIRECT(ADDRESS($L420,44))=0,INDIRECT(ADDRESS($L420,38))&lt;&gt;"UL"),INDIRECT(ADDRESS($L420,COLUMN()-11)),0),0), IF($M420&gt;0,IF(AND(INDIRECT(ADDRESS($M420,44))=0,INDIRECT(ADDRESS($M420,38))&lt;&gt;"UL"),INDIRECT(ADDRESS($M420,COLUMN()-11)),0),0))</f>
        <v>0</v>
      </c>
      <c r="BP420" s="57" cm="1">
        <f t="array" aca="1" ref="BP420" ca="1">SUM(IF($C420&gt;0,IF(AND(INDIRECT(ADDRESS($C420,44))=0,INDIRECT(ADDRESS($C420,38))&lt;&gt;"UL"),INDIRECT(ADDRESS($C420,COLUMN()-12)),0),0), IF($D420&gt;0,IF(AND(INDIRECT(ADDRESS($D420,44))=0,INDIRECT(ADDRESS($D420,38))&lt;&gt;"UL"),INDIRECT(ADDRESS($D420,COLUMN()-12)),0),0), IF($E420&gt;0,IF(AND(INDIRECT(ADDRESS($E420,44))=0,INDIRECT(ADDRESS($E420,38))&lt;&gt;"UL"),INDIRECT(ADDRESS($E420,COLUMN()-12)),0),0), IF($F420&gt;0,IF(AND(INDIRECT(ADDRESS($F420,44))=0,INDIRECT(ADDRESS($F420,38))&lt;&gt;"UL"),INDIRECT(ADDRESS($F420,COLUMN()-12)),0),0), IF($G420&gt;0,IF(AND(INDIRECT(ADDRESS($G420,44))=0,INDIRECT(ADDRESS($G420,38))&lt;&gt;"UL"),INDIRECT(ADDRESS($G420,COLUMN()-12)),0),0), IF($H420&gt;0,IF(AND(INDIRECT(ADDRESS($H420,44))=0,INDIRECT(ADDRESS($H420,38))&lt;&gt;"UL"),INDIRECT(ADDRESS($H420,COLUMN()-12)),0),0), IF($I420&gt;0,IF(AND(INDIRECT(ADDRESS($I420,44))=0,INDIRECT(ADDRESS($I420,38))&lt;&gt;"UL"),INDIRECT(ADDRESS($I420,COLUMN()-12)),0),0), IF($J420&gt;0,IF(AND(INDIRECT(ADDRESS($J420,44))=0,INDIRECT(ADDRESS($J420,38))&lt;&gt;"UL"),INDIRECT(ADDRESS($J420,COLUMN()-12)),0),0), IF($K420&gt;0,IF(AND(INDIRECT(ADDRESS($K420,44))=0,INDIRECT(ADDRESS($K420,38))&lt;&gt;"UL"),INDIRECT(ADDRESS($K420,COLUMN()-11)),0),0), IF($L420&gt;0,IF(AND(INDIRECT(ADDRESS($L420,44))=0,INDIRECT(ADDRESS($L420,38))&lt;&gt;"UL"),INDIRECT(ADDRESS($L420,COLUMN()-11)),0),0), IF($M420&gt;0,IF(AND(INDIRECT(ADDRESS($M420,44))=0,INDIRECT(ADDRESS($M420,38))&lt;&gt;"UL"),INDIRECT(ADDRESS($M420,COLUMN()-11)),0),0))</f>
        <v>0</v>
      </c>
      <c r="BQ420" s="57">
        <f t="shared" ca="1" si="293"/>
        <v>0</v>
      </c>
      <c r="BR420" s="161">
        <f t="shared" ca="1" si="294"/>
        <v>74.272137755329354</v>
      </c>
      <c r="BS420" s="59"/>
      <c r="BT420" s="56">
        <f t="shared" ca="1" si="295"/>
        <v>3.3647745216757192</v>
      </c>
      <c r="BU420" s="63">
        <f t="shared" ca="1" si="296"/>
        <v>0.12941440467983537</v>
      </c>
      <c r="BV420" s="57" t="s">
        <v>34</v>
      </c>
      <c r="BW420" s="57" cm="1">
        <f t="array" aca="1" ref="BW420" ca="1">SUM(IF($C420&gt;0,IF(AND(INDIRECT(ADDRESS($C420,44))=0,INDIRECT(ADDRESS($C420,38))="UL",ISERROR(SEARCH("Rear",INDIRECT(ADDRESS($C420,33)))),ISERROR(SEARCH("Side",INDIRECT(ADDRESS($C420,33))))),INDIRECT(ADDRESS($C420,COLUMN())),0),0),IF($D420&gt;0,IF(AND(INDIRECT(ADDRESS($D420,44))=0,INDIRECT(ADDRESS($D420,38))="UL",ISERROR(SEARCH("Rear",INDIRECT(ADDRESS($D420,33)))),ISERROR(SEARCH("Side",INDIRECT(ADDRESS($D420,33))))),INDIRECT(ADDRESS($D420,COLUMN())),0),0),IF($E420&gt;0,IF(AND(INDIRECT(ADDRESS($E420,44))=0,INDIRECT(ADDRESS($E420,38))="UL",ISERROR(SEARCH("Rear",INDIRECT(ADDRESS($E420,33)))),ISERROR(SEARCH("Side",INDIRECT(ADDRESS($E420,33))))),INDIRECT(ADDRESS($E420,COLUMN())),0),0),IF($F420&gt;0,IF(AND(INDIRECT(ADDRESS($F420,44))=0,INDIRECT(ADDRESS($F420,38))="UL",ISERROR(SEARCH("Rear",INDIRECT(ADDRESS($F420,33)))),ISERROR(SEARCH("Side",INDIRECT(ADDRESS($F420,33))))),INDIRECT(ADDRESS($F420,COLUMN())),0),0),IF($G420&gt;0,IF(AND(INDIRECT(ADDRESS($G420,44))=0,INDIRECT(ADDRESS($G420,38))="UL",ISERROR(SEARCH("Rear",INDIRECT(ADDRESS($G420,33)))),ISERROR(SEARCH("Side",INDIRECT(ADDRESS($G420,33))))),INDIRECT(ADDRESS($G420,COLUMN())),0),0),IF($H420&gt;0,IF(AND(INDIRECT(ADDRESS($H420,44))=0,INDIRECT(ADDRESS($H420,38))="UL",ISERROR(SEARCH("Rear",INDIRECT(ADDRESS($H420,33)))),ISERROR(SEARCH("Side",INDIRECT(ADDRESS($H420,33))))),INDIRECT(ADDRESS($H420,COLUMN())),0),0),IF($I420&gt;0,IF(AND(INDIRECT(ADDRESS($I420,44))=0,INDIRECT(ADDRESS($I420,38))="UL",ISERROR(SEARCH("Rear",INDIRECT(ADDRESS($I420,33)))),ISERROR(SEARCH("Side",INDIRECT(ADDRESS($I420,33))))),INDIRECT(ADDRESS($I420,COLUMN())),0),0),IF($J420&gt;0,IF(AND(INDIRECT(ADDRESS($J420,44))=0,INDIRECT(ADDRESS($J420,38))="UL",ISERROR(SEARCH("Rear",INDIRECT(ADDRESS($J420,33)))),ISERROR(SEARCH("Side",INDIRECT(ADDRESS($J420,33))))),INDIRECT(ADDRESS($J420,COLUMN())),0),0),IF($K420&gt;0,IF(AND(INDIRECT(ADDRESS($K420,44))=0,INDIRECT(ADDRESS($K420,38))="UL",ISERROR(SEARCH("Rear",INDIRECT(ADDRESS($K420,33)))),ISERROR(SEARCH("Side",INDIRECT(ADDRESS($K420,33))))),INDIRECT(ADDRESS($K420,COLUMN())),0),0),IF($L420&gt;0,IF(AND(INDIRECT(ADDRESS($L420,44))=0,INDIRECT(ADDRESS($L420,38))="UL",ISERROR(SEARCH("Rear",INDIRECT(ADDRESS($L420,33)))),ISERROR(SEARCH("Side",INDIRECT(ADDRESS($L420,33))))),INDIRECT(ADDRESS($L420,COLUMN())),0),0),IF($M420&gt;0,IF(AND(INDIRECT(ADDRESS($M420,44))=0,INDIRECT(ADDRESS($M420,38))="UL",ISERROR(SEARCH("Rear",INDIRECT(ADDRESS($M420,33)))),ISERROR(SEARCH("Side",INDIRECT(ADDRESS($M420,33))))),INDIRECT(ADDRESS($M420,COLUMN())),0),0))</f>
        <v>0.61111111111111105</v>
      </c>
      <c r="BX420" s="57">
        <f t="shared" ca="1" si="297"/>
        <v>0.61111111111111105</v>
      </c>
      <c r="BY420" s="57" cm="1">
        <f t="array" aca="1" ref="BY420" ca="1">SUM(IF($C420&gt;0,IF(AND(INDIRECT(ADDRESS($C420,44))=0,INDIRECT(ADDRESS($C420,38))="UL"),INDIRECT(ADDRESS($C420,COLUMN())),0),0),IF($D420&gt;0,IF(AND(INDIRECT(ADDRESS($D420,44))=0,INDIRECT(ADDRESS($D420,38))="UL"),INDIRECT(ADDRESS($D420,COLUMN())),0),0),IF($E420&gt;0,IF(AND(INDIRECT(ADDRESS($E420,44))=0,INDIRECT(ADDRESS($E420,38))="UL"),INDIRECT(ADDRESS($E420,COLUMN())),0),0),IF($F420&gt;0,IF(AND(INDIRECT(ADDRESS($F420,44))=0,INDIRECT(ADDRESS($F420,38))="UL"),INDIRECT(ADDRESS($F420,COLUMN())),0),0),IF($G420&gt;0,IF(AND(INDIRECT(ADDRESS($G420,44))=0,INDIRECT(ADDRESS($G420,38))="UL"),INDIRECT(ADDRESS($G420,COLUMN())),0),0),IF($H420&gt;0,IF(AND(INDIRECT(ADDRESS($H420,44))=0,INDIRECT(ADDRESS($H420,38))="UL"),INDIRECT(ADDRESS($H420,COLUMN())),0),0),IF($I420&gt;0,IF(AND(INDIRECT(ADDRESS($I420,44))=0,INDIRECT(ADDRESS($I420,38))="UL"),INDIRECT(ADDRESS($I420,COLUMN())),0),0),IF($J420&gt;0,IF(AND(INDIRECT(ADDRESS($J420,44))=0,INDIRECT(ADDRESS($J420,38))="UL"),INDIRECT(ADDRESS($J420,COLUMN())),0),0),IF($K420&gt;0,IF(AND(INDIRECT(ADDRESS($K420,44))=0,INDIRECT(ADDRESS($K420,38))="UL"),INDIRECT(ADDRESS($K420,COLUMN())),0),0),IF($L420&gt;0,IF(AND(INDIRECT(ADDRESS($L420,44))=0,INDIRECT(ADDRESS($L420,38))="UL"),INDIRECT(ADDRESS($L420,COLUMN())),0),0),IF($M420&gt;0,IF(AND(INDIRECT(ADDRESS($M420,44))=0,INDIRECT(ADDRESS($M420,38))="UL"),INDIRECT(ADDRESS($M420,COLUMN())),0),0))</f>
        <v>0.20370370370370369</v>
      </c>
      <c r="BZ420" s="57" cm="1">
        <f t="array" aca="1" ref="BZ420" ca="1">SUM(IF($C420&gt;0,IF(AND(INDIRECT(ADDRESS($C420,44))=0,INDIRECT(ADDRESS($C420,38))="UL"),INDIRECT(ADDRESS($C420,COLUMN())),0),0),IF($D420&gt;0,IF(AND(INDIRECT(ADDRESS($D420,44))=0,INDIRECT(ADDRESS($D420,38))="UL"),INDIRECT(ADDRESS($D420,COLUMN())),0),0),IF($E420&gt;0,IF(AND(INDIRECT(ADDRESS($E420,44))=0,INDIRECT(ADDRESS($E420,38))="UL"),INDIRECT(ADDRESS($E420,COLUMN())),0),0),IF($F420&gt;0,IF(AND(INDIRECT(ADDRESS($F420,44))=0,INDIRECT(ADDRESS($F420,38))="UL"),INDIRECT(ADDRESS($F420,COLUMN())),0),0),IF($G420&gt;0,IF(AND(INDIRECT(ADDRESS($G420,44))=0,INDIRECT(ADDRESS($G420,38))="UL"),INDIRECT(ADDRESS($G420,COLUMN())),0),0),IF($H420&gt;0,IF(AND(INDIRECT(ADDRESS($H420,44))=0,INDIRECT(ADDRESS($H420,38))="UL"),INDIRECT(ADDRESS($H420,COLUMN())),0),0),IF($I420&gt;0,IF(AND(INDIRECT(ADDRESS($I420,44))=0,INDIRECT(ADDRESS($I420,38))="UL"),INDIRECT(ADDRESS($I420,COLUMN())),0),0),IF($J420&gt;0,IF(AND(INDIRECT(ADDRESS($J420,44))=0,INDIRECT(ADDRESS($J420,38))="UL"),INDIRECT(ADDRESS($J420,COLUMN())),0),0),IF($K420&gt;0,IF(AND(INDIRECT(ADDRESS($K420,44))=0,INDIRECT(ADDRESS($K420,38))="UL"),INDIRECT(ADDRESS($K420,COLUMN())),0),0),IF($L420&gt;0,IF(AND(INDIRECT(ADDRESS($L420,44))=0,INDIRECT(ADDRESS($L420,38))="UL"),INDIRECT(ADDRESS($L420,COLUMN())),0),0),IF($M420&gt;0,IF(AND(INDIRECT(ADDRESS($M420,44))=0,INDIRECT(ADDRESS($M420,38))="UL"),INDIRECT(ADDRESS($M420,COLUMN())),0),0))</f>
        <v>0.68518518518518512</v>
      </c>
      <c r="CA420" s="57">
        <f t="shared" ca="1" si="298"/>
        <v>0.68518518518518512</v>
      </c>
      <c r="CB420" s="57" cm="1">
        <f t="array" aca="1" ref="CB420" ca="1">SUM(IF($C420&gt;0,IF(AND(INDIRECT(ADDRESS($C420,44))=0,INDIRECT(ADDRESS($C420,38))&lt;&gt;"UL"),INDIRECT(ADDRESS($C420,COLUMN())),0),0),IF($D420&gt;0,IF(AND(INDIRECT(ADDRESS($D420,44))=0,INDIRECT(ADDRESS($D420,38))&lt;&gt;"UL"),INDIRECT(ADDRESS($D420,COLUMN())),0),0),IF($E420&gt;0,IF(AND(INDIRECT(ADDRESS($E420,44))=0,INDIRECT(ADDRESS($E420,38))&lt;&gt;"UL"),INDIRECT(ADDRESS($E420,COLUMN())),0),0),IF($F420&gt;0,IF(AND(INDIRECT(ADDRESS($F420,44))=0,INDIRECT(ADDRESS($F420,38))&lt;&gt;"UL"),INDIRECT(ADDRESS($F420,COLUMN())),0),0),IF($G420&gt;0,IF(AND(INDIRECT(ADDRESS($G420,44))=0,INDIRECT(ADDRESS($G420,38))&lt;&gt;"UL"),INDIRECT(ADDRESS($G420,COLUMN())),0),0),IF($H420&gt;0,IF(AND(INDIRECT(ADDRESS($H420,44))=0,INDIRECT(ADDRESS($H420,38))&lt;&gt;"UL"),INDIRECT(ADDRESS($H420,COLUMN())),0),0),IF($I420&gt;0,IF(AND(INDIRECT(ADDRESS($I420,44))=0,INDIRECT(ADDRESS($I420,38))&lt;&gt;"UL"),INDIRECT(ADDRESS($I420,COLUMN())),0),0),IF($J420&gt;0,IF(AND(INDIRECT(ADDRESS($J420,44))=0,INDIRECT(ADDRESS($J420,38))&lt;&gt;"UL"),INDIRECT(ADDRESS($J420,COLUMN())),0),0),IF($K420&gt;0,IF(AND(INDIRECT(ADDRESS($K420,44))=0,INDIRECT(ADDRESS($K420,38))&lt;&gt;"UL"),INDIRECT(ADDRESS($K420,COLUMN())),0),0),IF($L420&gt;0,IF(AND(INDIRECT(ADDRESS($L420,44))=0,INDIRECT(ADDRESS($L420,38))&lt;&gt;"UL"),INDIRECT(ADDRESS($L420,COLUMN())),0),0),IF($M420&gt;0,IF(AND(INDIRECT(ADDRESS($M420,44))=0,INDIRECT(ADDRESS($M420,38))&lt;&gt;"UL"),INDIRECT(ADDRESS($M420,COLUMN())),0),0))</f>
        <v>0</v>
      </c>
      <c r="CC420" s="57">
        <f t="shared" ca="1" si="299"/>
        <v>0</v>
      </c>
      <c r="CD420" s="57" cm="1">
        <f t="array" aca="1" ref="CD420" ca="1">SUM(IF($C420&gt;0,IF(AND(INDIRECT(ADDRESS($C420,44))=0,INDIRECT(ADDRESS($C420,38))&lt;&gt;"UL"),INDIRECT(ADDRESS($C420,COLUMN())),0),0),IF($D420&gt;0,IF(AND(INDIRECT(ADDRESS($D420,44))=0,INDIRECT(ADDRESS($D420,38))&lt;&gt;"UL"),INDIRECT(ADDRESS($D420,COLUMN())),0),0),IF($E420&gt;0,IF(AND(INDIRECT(ADDRESS($E420,44))=0,INDIRECT(ADDRESS($E420,38))&lt;&gt;"UL"),INDIRECT(ADDRESS($E420,COLUMN())),0),0),IF($F420&gt;0,IF(AND(INDIRECT(ADDRESS($F420,44))=0,INDIRECT(ADDRESS($F420,38))&lt;&gt;"UL"),INDIRECT(ADDRESS($F420,COLUMN())),0),0),IF($G420&gt;0,IF(AND(INDIRECT(ADDRESS($G420,44))=0,INDIRECT(ADDRESS($G420,38))&lt;&gt;"UL"),INDIRECT(ADDRESS($G420,COLUMN())),0),0),IF($H420&gt;0,IF(AND(INDIRECT(ADDRESS($H420,44))=0,INDIRECT(ADDRESS($H420,38))&lt;&gt;"UL"),INDIRECT(ADDRESS($H420,COLUMN())),0),0),IF($I420&gt;0,IF(AND(INDIRECT(ADDRESS($I420,44))=0,INDIRECT(ADDRESS($I420,38))&lt;&gt;"UL"),INDIRECT(ADDRESS($I420,COLUMN())),0),0),IF($J420&gt;0,IF(AND(INDIRECT(ADDRESS($J420,44))=0,INDIRECT(ADDRESS($J420,38))&lt;&gt;"UL"),INDIRECT(ADDRESS($J420,COLUMN())),0),0),IF($K420&gt;0,IF(AND(INDIRECT(ADDRESS($K420,44))=0,INDIRECT(ADDRESS($K420,38))&lt;&gt;"UL"),INDIRECT(ADDRESS($K420,COLUMN())),0),0),IF($L420&gt;0,IF(AND(INDIRECT(ADDRESS($L420,44))=0,INDIRECT(ADDRESS($L420,38))&lt;&gt;"UL"),INDIRECT(ADDRESS($L420,COLUMN())),0),0),IF($M420&gt;0,IF(AND(INDIRECT(ADDRESS($M420,44))=0,INDIRECT(ADDRESS($M420,38))&lt;&gt;"UL"),INDIRECT(ADDRESS($M420,COLUMN())),0),0))</f>
        <v>0</v>
      </c>
      <c r="CE420" s="57" cm="1">
        <f t="array" aca="1" ref="CE420" ca="1">SUM(IF($C420&gt;0,IF(AND(INDIRECT(ADDRESS($C420,44))=0,INDIRECT(ADDRESS($C420,38))&lt;&gt;"UL"),INDIRECT(ADDRESS($C420,COLUMN())),0),0),IF($D420&gt;0,IF(AND(INDIRECT(ADDRESS($D420,44))=0,INDIRECT(ADDRESS($D420,38))&lt;&gt;"UL"),INDIRECT(ADDRESS($D420,COLUMN())),0),0),IF($E420&gt;0,IF(AND(INDIRECT(ADDRESS($E420,44))=0,INDIRECT(ADDRESS($E420,38))&lt;&gt;"UL"),INDIRECT(ADDRESS($E420,COLUMN())),0),0),IF($F420&gt;0,IF(AND(INDIRECT(ADDRESS($F420,44))=0,INDIRECT(ADDRESS($F420,38))&lt;&gt;"UL"),INDIRECT(ADDRESS($F420,COLUMN())),0),0),IF($G420&gt;0,IF(AND(INDIRECT(ADDRESS($G420,44))=0,INDIRECT(ADDRESS($G420,38))&lt;&gt;"UL"),INDIRECT(ADDRESS($G420,COLUMN())),0),0),IF($H420&gt;0,IF(AND(INDIRECT(ADDRESS($H420,44))=0,INDIRECT(ADDRESS($H420,38))&lt;&gt;"UL"),INDIRECT(ADDRESS($H420,COLUMN())),0),0),IF($I420&gt;0,IF(AND(INDIRECT(ADDRESS($I420,44))=0,INDIRECT(ADDRESS($I420,38))&lt;&gt;"UL"),INDIRECT(ADDRESS($I420,COLUMN())),0),0),IF($J420&gt;0,IF(AND(INDIRECT(ADDRESS($J420,44))=0,INDIRECT(ADDRESS($J420,38))&lt;&gt;"UL"),INDIRECT(ADDRESS($J420,COLUMN())),0),0),IF($K420&gt;0,IF(AND(INDIRECT(ADDRESS($K420,44))=0,INDIRECT(ADDRESS($K420,38))&lt;&gt;"UL"),INDIRECT(ADDRESS($K420,COLUMN())),0),0),IF($L420&gt;0,IF(AND(INDIRECT(ADDRESS($L420,44))=0,INDIRECT(ADDRESS($L420,38))&lt;&gt;"UL"),INDIRECT(ADDRESS($L420,COLUMN())),0),0),IF($M420&gt;0,IF(AND(INDIRECT(ADDRESS($M420,44))=0,INDIRECT(ADDRESS($M420,38))&lt;&gt;"UL"),INDIRECT(ADDRESS($M420,COLUMN())),0),0))</f>
        <v>0</v>
      </c>
      <c r="CF420" s="57">
        <f t="shared" ca="1" si="300"/>
        <v>0</v>
      </c>
      <c r="CG420" s="57">
        <f t="shared" ca="1" si="301"/>
        <v>1.1369109970324982</v>
      </c>
      <c r="CH420" s="57">
        <f t="shared" ca="1" si="302"/>
        <v>4.372734603971147E-2</v>
      </c>
      <c r="CI420" s="19">
        <f t="shared" ca="1" si="303"/>
        <v>12.805484231611485</v>
      </c>
      <c r="CJ420" s="19"/>
      <c r="CK420" s="57" cm="1">
        <f t="array" aca="1" ref="CK420" ca="1">IF(AU420="S", SUM(IF($C420&gt;0,IF(INDIRECT(ADDRESS($C420,43))&lt;&gt;1,INDIRECT(ADDRESS($C420,48)),0),0), IF($D420&gt;0,IF(INDIRECT(ADDRESS($D420,43))&lt;&gt;1,INDIRECT(ADDRESS($D420,48)),0),0), IF($E420&gt;0,IF(INDIRECT(ADDRESS($E420,43))&lt;&gt;1,INDIRECT(ADDRESS($E420,48)),0),0), IF($F420&gt;0,IF(INDIRECT(ADDRESS($F420,43))&lt;&gt;1,INDIRECT(ADDRESS($F420,48)),0),0), IF($G420&gt;0,IF(INDIRECT(ADDRESS($G420,43))&lt;&gt;1,INDIRECT(ADDRESS($G420,48)),0),0), IF($H420&gt;0,IF(INDIRECT(ADDRESS($H420,43))&lt;&gt;1,INDIRECT(ADDRESS($H420,48)),0),0), IF($I420&gt;0,IF(INDIRECT(ADDRESS($I420,43))&lt;&gt;1,INDIRECT(ADDRESS($I420,48)),0),0), IF($J420&gt;0,IF(INDIRECT(ADDRESS($J420,43))&lt;&gt;1,INDIRECT(ADDRESS($J420,48)),0),0), IF($K420&gt;0,IF(INDIRECT(ADDRESS($K420,43))&lt;&gt;1,INDIRECT(ADDRESS($K420,48)),0),0), IF($L420&gt;0,IF(INDIRECT(ADDRESS($L420,43))&lt;&gt;1,INDIRECT(ADDRESS($L420,48)),0),0), IF($M420&gt;0,IF(INDIRECT(ADDRESS($M420,43))&lt;&gt;1,INDIRECT(ADDRESS($M420,48)),0),0)), IF(AU420="L",SUM(IF($C420&gt;0,IF(INDIRECT(ADDRESS($C420,43))&lt;&gt;1,INDIRECT(ADDRESS($C420,50)),0),0), IF($D420&gt;0,IF(INDIRECT(ADDRESS($D420,43))&lt;&gt;1,INDIRECT(ADDRESS($D420,50)),0),0), IF($E420&gt;0,IF(INDIRECT(ADDRESS($E420,43))&lt;&gt;1,INDIRECT(ADDRESS($E420,50)),0),0), IF($F420&gt;0,IF(INDIRECT(ADDRESS($F420,43))&lt;&gt;1,INDIRECT(ADDRESS($F420,50)),0),0), IF($G420&gt;0,IF(INDIRECT(ADDRESS($G420,43))&lt;&gt;1,INDIRECT(ADDRESS($G420,50)),0),0), IF($G420&gt;0,IF(INDIRECT(ADDRESS($G420,43))&lt;&gt;1,INDIRECT(ADDRESS($G420,50)),0),0), IF($H420&gt;0,IF(INDIRECT(ADDRESS($H420,43))&lt;&gt;1,INDIRECT(ADDRESS($H420,50)),0),0), IF($I420&gt;0,IF(INDIRECT(ADDRESS($I420,43))&lt;&gt;1,INDIRECT(ADDRESS($I420,50)),0),0), IF($J420&gt;0,IF(INDIRECT(ADDRESS($J420,43))&lt;&gt;1,INDIRECT(ADDRESS($J420,50)),0),0), IF($K420&gt;0,IF(INDIRECT(ADDRESS($K420,43))&lt;&gt;1,INDIRECT(ADDRESS($K420,50)),0),0), IF($L420&gt;0,IF(INDIRECT(ADDRESS($L420,43))&lt;&gt;1,INDIRECT(ADDRESS($L420,50)),0),0), IF($M420&gt;0,IF(INDIRECT(ADDRESS($M420,43))&lt;&gt;1,INDIRECT(ADDRESS($M420,50)),0),0)), SUM(IF($C420&gt;0,IF(INDIRECT(ADDRESS($C420,43))&lt;&gt;1,INDIRECT(ADDRESS($C420,49)),0),0), IF($D420&gt;0,IF(INDIRECT(ADDRESS($D420,43))&lt;&gt;1,INDIRECT(ADDRESS($D420,49)),0),0), IF($E420&gt;0,IF(INDIRECT(ADDRESS($E420,43))&lt;&gt;1,INDIRECT(ADDRESS($E420,49)),0),0), IF($F420&gt;0,IF(INDIRECT(ADDRESS($F420,43))&lt;&gt;1,INDIRECT(ADDRESS($F420,49)),0),0), IF($G420&gt;0,IF(INDIRECT(ADDRESS($G420,43))&lt;&gt;1,INDIRECT(ADDRESS($G420,49)),0),0), IF($G420&gt;0,IF(INDIRECT(ADDRESS($G420,43))&lt;&gt;1,INDIRECT(ADDRESS($G420,49)),0),0), IF($H420&gt;0,IF(INDIRECT(ADDRESS($H420,43))&lt;&gt;1,INDIRECT(ADDRESS($H420,49)),0),0), IF($I420&gt;0,IF(INDIRECT(ADDRESS($I420,43))&lt;&gt;1,INDIRECT(ADDRESS($I420,49)),0),0), IF($J420&gt;0,IF(INDIRECT(ADDRESS($J420,43))&lt;&gt;1,INDIRECT(ADDRESS($J420,49)),0),0), IF($K420&gt;0,IF(INDIRECT(ADDRESS($K420,43))&lt;&gt;1,INDIRECT(ADDRESS($K420,49)),0),0), IF($L420&gt;0,IF(INDIRECT(ADDRESS($L420,43))&lt;&gt;1,INDIRECT(ADDRESS($L420,49)),0),0), IF($M420&gt;0,IF(INDIRECT(ADDRESS($M420,43))&lt;&gt;1,INDIRECT(ADDRESS($M420,49)),0),0))))</f>
        <v>2.9444444444444442</v>
      </c>
      <c r="CL420" s="57" cm="1">
        <f t="array" aca="1" ref="CL420" ca="1">SUM(IF($C420&gt;0,IF(INDIRECT(ADDRESS($C420,44))=1,INDIRECT(ADDRESS($C420,90)),0),0), IF($D420&gt;0,IF(INDIRECT(ADDRESS($D420,44))=1,INDIRECT(ADDRESS($D420,90)),0),0), IF($E420&gt;0,IF(INDIRECT(ADDRESS($E420,44))=1,INDIRECT(ADDRESS($E420,90)),0),0), IF($F420&gt;0,IF(INDIRECT(ADDRESS($F420,44))=1,INDIRECT(ADDRESS($F420,90)),0),0), IF($G420&gt;0,IF(INDIRECT(ADDRESS($G420,44))=1,INDIRECT(ADDRESS($G420,90)),0),0), IF($H420&gt;0,IF(INDIRECT(ADDRESS($H420,44))=1,INDIRECT(ADDRESS($H420,90)),0),0), IF($I420&gt;0,IF(INDIRECT(ADDRESS($I420,44))=1,INDIRECT(ADDRESS($I420,90)),0),0), IF($J420&gt;0,IF(INDIRECT(ADDRESS($J420,44))=1,INDIRECT(ADDRESS($J420,90)),0),0), IF($K420&gt;0,IF(INDIRECT(ADDRESS($K420,44))=1,INDIRECT(ADDRESS($K420,90)),0),0), IF($L420&gt;0,IF(INDIRECT(ADDRESS($L420,44))=1,INDIRECT(ADDRESS($L420,90)),0),0), IF($M420&gt;0,IF(INDIRECT(ADDRESS($M420,44))=1,INDIRECT(ADDRESS($M420,90)),0),0))</f>
        <v>2.3333333333333335</v>
      </c>
      <c r="CM420" s="56">
        <f t="shared" ca="1" si="304"/>
        <v>0.95272761418341423</v>
      </c>
      <c r="CN420" s="59"/>
    </row>
    <row r="421" spans="1:92" x14ac:dyDescent="0.25">
      <c r="A421" s="219" t="s">
        <v>525</v>
      </c>
      <c r="B421" s="220">
        <v>376</v>
      </c>
      <c r="C421" s="220">
        <v>384</v>
      </c>
      <c r="D421" s="220">
        <v>389</v>
      </c>
      <c r="E421" s="220">
        <v>390</v>
      </c>
      <c r="F421" s="220">
        <v>393</v>
      </c>
      <c r="G421" s="220"/>
      <c r="H421" s="220"/>
      <c r="I421" s="220"/>
      <c r="J421" s="220"/>
      <c r="K421" s="220"/>
      <c r="L421" s="220"/>
      <c r="M421" s="220"/>
      <c r="N421" s="67">
        <f t="shared" ca="1" si="284"/>
        <v>26</v>
      </c>
      <c r="O421" s="67" t="str" cm="1">
        <f t="array" aca="1" ref="O421" ca="1">INDIRECT(ADDRESS($B421,COLUMN()))</f>
        <v>Bomber</v>
      </c>
      <c r="P421" s="67" cm="1">
        <f t="array" aca="1" ref="P421" ca="1">INDIRECT(ADDRESS($B421,COLUMN()))</f>
        <v>2</v>
      </c>
      <c r="Q421" s="67" cm="1">
        <f t="array" aca="1" ref="Q421" ca="1">INDIRECT(ADDRESS($B421,COLUMN()))</f>
        <v>0</v>
      </c>
      <c r="R421" s="67" cm="1">
        <f t="array" aca="1" ref="R421" ca="1">INDIRECT(ADDRESS($B421,COLUMN()))</f>
        <v>0</v>
      </c>
      <c r="S421" s="67" cm="1">
        <f t="array" aca="1" ref="S421" ca="1">INDIRECT(ADDRESS($B421,COLUMN()))</f>
        <v>2</v>
      </c>
      <c r="T421" s="67" t="str" cm="1">
        <f t="array" aca="1" ref="T421" ca="1">INDIRECT(ADDRESS($B421,COLUMN()))</f>
        <v>1-6</v>
      </c>
      <c r="U421" s="67" cm="1">
        <f t="array" aca="1" ref="U421" ca="1">INDIRECT(ADDRESS($B421,COLUMN()))</f>
        <v>6</v>
      </c>
      <c r="V421" s="67" cm="1">
        <f t="array" aca="1" ref="V421" ca="1">INDIRECT(ADDRESS($B421,COLUMN()))</f>
        <v>0</v>
      </c>
      <c r="W421" s="67" cm="1">
        <f t="array" aca="1" ref="W421" ca="1">INDIRECT(ADDRESS($B421,COLUMN()))</f>
        <v>2</v>
      </c>
      <c r="X421" s="67" cm="1">
        <f t="array" aca="1" ref="X421" ca="1">INDIRECT(ADDRESS($B421,COLUMN()))</f>
        <v>7</v>
      </c>
      <c r="Y421" s="67" cm="1">
        <f t="array" aca="1" ref="Y421" ca="1">INDIRECT(ADDRESS($B421,COLUMN()))</f>
        <v>1</v>
      </c>
      <c r="Z421" s="67" cm="1">
        <f t="array" aca="1" ref="Z421" ca="1">INDIRECT(ADDRESS($B421,COLUMN()))</f>
        <v>5</v>
      </c>
      <c r="AA421" s="67" t="str" cm="1">
        <f t="array" aca="1" ref="AA421" ca="1">INDIRECT(ADDRESS($B421,COLUMN()))</f>
        <v>Jink</v>
      </c>
      <c r="AB421" s="56">
        <f t="shared" ca="1" si="285"/>
        <v>0.85999402472024211</v>
      </c>
      <c r="AC421" s="56">
        <f t="shared" ca="1" si="286"/>
        <v>1.0518790618823719</v>
      </c>
      <c r="AD421" s="56">
        <f t="shared" ca="1" si="287"/>
        <v>1.8293548902302121</v>
      </c>
      <c r="AF421" s="52"/>
      <c r="AG421" s="52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2"/>
      <c r="AU421" s="54" t="s">
        <v>33</v>
      </c>
      <c r="AV421" s="57" cm="1">
        <f t="array" aca="1" ref="AV421" ca="1">SUM(IF($C421&gt;0,IF(AND(INDIRECT(ADDRESS($C421,44))=0,INDIRECT(ADDRESS($C421,38))="UL",ISERROR(SEARCH("Rear",INDIRECT(ADDRESS($C421,33)))),ISERROR(SEARCH("Side",INDIRECT(ADDRESS($C421,33))))),INDIRECT(ADDRESS($C421,COLUMN())),0),0),IF($D421&gt;0,IF(AND(INDIRECT(ADDRESS($D421,44))=0,INDIRECT(ADDRESS($D421,38))="UL",ISERROR(SEARCH("Rear",INDIRECT(ADDRESS($D421,33)))),ISERROR(SEARCH("Side",INDIRECT(ADDRESS($D421,33))))),INDIRECT(ADDRESS($D421,COLUMN())),0),0),IF($E421&gt;0,IF(AND(INDIRECT(ADDRESS($E421,44))=0,INDIRECT(ADDRESS($E421,38))="UL",ISERROR(SEARCH("Rear",INDIRECT(ADDRESS($E421,33)))),ISERROR(SEARCH("Side",INDIRECT(ADDRESS($E421,33))))),INDIRECT(ADDRESS($E421,COLUMN())),0),0),IF($F421&gt;0,IF(AND(INDIRECT(ADDRESS($F421,44))=0,INDIRECT(ADDRESS($F421,38))="UL",ISERROR(SEARCH("Rear",INDIRECT(ADDRESS($F421,33)))),ISERROR(SEARCH("Side",INDIRECT(ADDRESS($F421,33))))),INDIRECT(ADDRESS($F421,COLUMN())),0),0),IF($G421&gt;0,IF(AND(INDIRECT(ADDRESS($G421,44))=0,INDIRECT(ADDRESS($G421,38))="UL",ISERROR(SEARCH("Rear",INDIRECT(ADDRESS($G421,33)))),ISERROR(SEARCH("Side",INDIRECT(ADDRESS($G421,33))))),INDIRECT(ADDRESS($G421,COLUMN())),0),0),IF($H421&gt;0,IF(AND(INDIRECT(ADDRESS($H421,44))=0,INDIRECT(ADDRESS($H421,38))="UL",ISERROR(SEARCH("Rear",INDIRECT(ADDRESS($H421,33)))),ISERROR(SEARCH("Side",INDIRECT(ADDRESS($H421,33))))),INDIRECT(ADDRESS($H421,COLUMN())),0),0),IF($I421&gt;0,IF(AND(INDIRECT(ADDRESS($I421,44))=0,INDIRECT(ADDRESS($I421,38))="UL",ISERROR(SEARCH("Rear",INDIRECT(ADDRESS($I421,33)))),ISERROR(SEARCH("Side",INDIRECT(ADDRESS($I421,33))))),INDIRECT(ADDRESS($I421,COLUMN())),0),0),IF($J421&gt;0,IF(AND(INDIRECT(ADDRESS($J421,44))=0,INDIRECT(ADDRESS($J421,38))="UL",ISERROR(SEARCH("Rear",INDIRECT(ADDRESS($J421,33)))),ISERROR(SEARCH("Side",INDIRECT(ADDRESS($J421,33))))),INDIRECT(ADDRESS($J421,COLUMN())),0),0),IF($K421&gt;0,IF(AND(INDIRECT(ADDRESS($K421,44))=0,INDIRECT(ADDRESS($K421,38))="UL",ISERROR(SEARCH("Rear",INDIRECT(ADDRESS($K421,33)))),ISERROR(SEARCH("Side",INDIRECT(ADDRESS($K421,33))))),INDIRECT(ADDRESS($K421,COLUMN())),0),0),IF($L421&gt;0,IF(AND(INDIRECT(ADDRESS($L421,44))=0,INDIRECT(ADDRESS($L421,38))="UL",ISERROR(SEARCH("Rear",INDIRECT(ADDRESS($L421,33)))),ISERROR(SEARCH("Side",INDIRECT(ADDRESS($L421,33))))),INDIRECT(ADDRESS($L421,COLUMN())),0),0),IF($M421&gt;0,IF(AND(INDIRECT(ADDRESS($M421,44))=0,INDIRECT(ADDRESS($M421,38))="UL",ISERROR(SEARCH("Rear",INDIRECT(ADDRESS($M421,33)))),ISERROR(SEARCH("Side",INDIRECT(ADDRESS($M421,33))))),INDIRECT(ADDRESS($M421,COLUMN())),0),0))</f>
        <v>1.8333333333333333</v>
      </c>
      <c r="AW421" s="57" cm="1">
        <f t="array" aca="1" ref="AW421" ca="1">SUM(IF($C421&gt;0,IF(AND(INDIRECT(ADDRESS($C421,44))=0,INDIRECT(ADDRESS($C421,38))="UL",ISERROR(SEARCH("Rear",INDIRECT(ADDRESS($C421,33)))),ISERROR(SEARCH("Side",INDIRECT(ADDRESS($C421,33))))),INDIRECT(ADDRESS($C421,COLUMN())),0),0),IF($D421&gt;0,IF(AND(INDIRECT(ADDRESS($D421,44))=0,INDIRECT(ADDRESS($D421,38))="UL",ISERROR(SEARCH("Rear",INDIRECT(ADDRESS($D421,33)))),ISERROR(SEARCH("Side",INDIRECT(ADDRESS($D421,33))))),INDIRECT(ADDRESS($D421,COLUMN())),0),0),IF($E421&gt;0,IF(AND(INDIRECT(ADDRESS($E421,44))=0,INDIRECT(ADDRESS($E421,38))="UL",ISERROR(SEARCH("Rear",INDIRECT(ADDRESS($E421,33)))),ISERROR(SEARCH("Side",INDIRECT(ADDRESS($E421,33))))),INDIRECT(ADDRESS($E421,COLUMN())),0),0),IF($F421&gt;0,IF(AND(INDIRECT(ADDRESS($F421,44))=0,INDIRECT(ADDRESS($F421,38))="UL",ISERROR(SEARCH("Rear",INDIRECT(ADDRESS($F421,33)))),ISERROR(SEARCH("Side",INDIRECT(ADDRESS($F421,33))))),INDIRECT(ADDRESS($F421,COLUMN())),0),0),IF($G421&gt;0,IF(AND(INDIRECT(ADDRESS($G421,44))=0,INDIRECT(ADDRESS($G421,38))="UL",ISERROR(SEARCH("Rear",INDIRECT(ADDRESS($G421,33)))),ISERROR(SEARCH("Side",INDIRECT(ADDRESS($G421,33))))),INDIRECT(ADDRESS($G421,COLUMN())),0),0),IF($H421&gt;0,IF(AND(INDIRECT(ADDRESS($H421,44))=0,INDIRECT(ADDRESS($H421,38))="UL",ISERROR(SEARCH("Rear",INDIRECT(ADDRESS($H421,33)))),ISERROR(SEARCH("Side",INDIRECT(ADDRESS($H421,33))))),INDIRECT(ADDRESS($H421,COLUMN())),0),0),IF($I421&gt;0,IF(AND(INDIRECT(ADDRESS($I421,44))=0,INDIRECT(ADDRESS($I421,38))="UL",ISERROR(SEARCH("Rear",INDIRECT(ADDRESS($I421,33)))),ISERROR(SEARCH("Side",INDIRECT(ADDRESS($I421,33))))),INDIRECT(ADDRESS($I421,COLUMN())),0),0),IF($J421&gt;0,IF(AND(INDIRECT(ADDRESS($J421,44))=0,INDIRECT(ADDRESS($J421,38))="UL",ISERROR(SEARCH("Rear",INDIRECT(ADDRESS($J421,33)))),ISERROR(SEARCH("Side",INDIRECT(ADDRESS($J421,33))))),INDIRECT(ADDRESS($J421,COLUMN())),0),0),IF($K421&gt;0,IF(AND(INDIRECT(ADDRESS($K421,44))=0,INDIRECT(ADDRESS($K421,38))="UL",ISERROR(SEARCH("Rear",INDIRECT(ADDRESS($K421,33)))),ISERROR(SEARCH("Side",INDIRECT(ADDRESS($K421,33))))),INDIRECT(ADDRESS($K421,COLUMN())),0),0),IF($L421&gt;0,IF(AND(INDIRECT(ADDRESS($L421,44))=0,INDIRECT(ADDRESS($L421,38))="UL",ISERROR(SEARCH("Rear",INDIRECT(ADDRESS($L421,33)))),ISERROR(SEARCH("Side",INDIRECT(ADDRESS($L421,33))))),INDIRECT(ADDRESS($L421,COLUMN())),0),0),IF($M421&gt;0,IF(AND(INDIRECT(ADDRESS($M421,44))=0,INDIRECT(ADDRESS($M421,38))="UL",ISERROR(SEARCH("Rear",INDIRECT(ADDRESS($M421,33)))),ISERROR(SEARCH("Side",INDIRECT(ADDRESS($M421,33))))),INDIRECT(ADDRESS($M421,COLUMN())),0),0))</f>
        <v>1.4444444444444442</v>
      </c>
      <c r="AX421" s="57" cm="1">
        <f t="array" aca="1" ref="AX421" ca="1">SUM(IF($C421&gt;0,IF(AND(INDIRECT(ADDRESS($C421,44))=0,INDIRECT(ADDRESS($C421,38))="UL",ISERROR(SEARCH("Rear",INDIRECT(ADDRESS($C421,33)))),ISERROR(SEARCH("Side",INDIRECT(ADDRESS($C421,33))))),INDIRECT(ADDRESS($C421,COLUMN())),0),0),IF($D421&gt;0,IF(AND(INDIRECT(ADDRESS($D421,44))=0,INDIRECT(ADDRESS($D421,38))="UL",ISERROR(SEARCH("Rear",INDIRECT(ADDRESS($D421,33)))),ISERROR(SEARCH("Side",INDIRECT(ADDRESS($D421,33))))),INDIRECT(ADDRESS($D421,COLUMN())),0),0),IF($E421&gt;0,IF(AND(INDIRECT(ADDRESS($E421,44))=0,INDIRECT(ADDRESS($E421,38))="UL",ISERROR(SEARCH("Rear",INDIRECT(ADDRESS($E421,33)))),ISERROR(SEARCH("Side",INDIRECT(ADDRESS($E421,33))))),INDIRECT(ADDRESS($E421,COLUMN())),0),0),IF($F421&gt;0,IF(AND(INDIRECT(ADDRESS($F421,44))=0,INDIRECT(ADDRESS($F421,38))="UL",ISERROR(SEARCH("Rear",INDIRECT(ADDRESS($F421,33)))),ISERROR(SEARCH("Side",INDIRECT(ADDRESS($F421,33))))),INDIRECT(ADDRESS($F421,COLUMN())),0),0),IF($G421&gt;0,IF(AND(INDIRECT(ADDRESS($G421,44))=0,INDIRECT(ADDRESS($G421,38))="UL",ISERROR(SEARCH("Rear",INDIRECT(ADDRESS($G421,33)))),ISERROR(SEARCH("Side",INDIRECT(ADDRESS($G421,33))))),INDIRECT(ADDRESS($G421,COLUMN())),0),0),IF($H421&gt;0,IF(AND(INDIRECT(ADDRESS($H421,44))=0,INDIRECT(ADDRESS($H421,38))="UL",ISERROR(SEARCH("Rear",INDIRECT(ADDRESS($H421,33)))),ISERROR(SEARCH("Side",INDIRECT(ADDRESS($H421,33))))),INDIRECT(ADDRESS($H421,COLUMN())),0),0),IF($I421&gt;0,IF(AND(INDIRECT(ADDRESS($I421,44))=0,INDIRECT(ADDRESS($I421,38))="UL",ISERROR(SEARCH("Rear",INDIRECT(ADDRESS($I421,33)))),ISERROR(SEARCH("Side",INDIRECT(ADDRESS($I421,33))))),INDIRECT(ADDRESS($I421,COLUMN())),0),0),IF($J421&gt;0,IF(AND(INDIRECT(ADDRESS($J421,44))=0,INDIRECT(ADDRESS($J421,38))="UL",ISERROR(SEARCH("Rear",INDIRECT(ADDRESS($J421,33)))),ISERROR(SEARCH("Side",INDIRECT(ADDRESS($J421,33))))),INDIRECT(ADDRESS($J421,COLUMN())),0),0),IF($K421&gt;0,IF(AND(INDIRECT(ADDRESS($K421,44))=0,INDIRECT(ADDRESS($K421,38))="UL",ISERROR(SEARCH("Rear",INDIRECT(ADDRESS($K421,33)))),ISERROR(SEARCH("Side",INDIRECT(ADDRESS($K421,33))))),INDIRECT(ADDRESS($K421,COLUMN())),0),0),IF($L421&gt;0,IF(AND(INDIRECT(ADDRESS($L421,44))=0,INDIRECT(ADDRESS($L421,38))="UL",ISERROR(SEARCH("Rear",INDIRECT(ADDRESS($L421,33)))),ISERROR(SEARCH("Side",INDIRECT(ADDRESS($L421,33))))),INDIRECT(ADDRESS($L421,COLUMN())),0),0),IF($M421&gt;0,IF(AND(INDIRECT(ADDRESS($M421,44))=0,INDIRECT(ADDRESS($M421,38))="UL",ISERROR(SEARCH("Rear",INDIRECT(ADDRESS($M421,33)))),ISERROR(SEARCH("Side",INDIRECT(ADDRESS($M421,33))))),INDIRECT(ADDRESS($M421,COLUMN())),0),0))</f>
        <v>0.44444444444444442</v>
      </c>
      <c r="AY421" s="58">
        <f t="shared" ca="1" si="288"/>
        <v>1.8333333333333333</v>
      </c>
      <c r="AZ421" s="58">
        <f t="shared" ca="1" si="289"/>
        <v>1.2407407407407407</v>
      </c>
      <c r="BA421" s="58" cm="1">
        <f t="array" aca="1" ref="BA421" ca="1">SUM(IF($C421&gt;0,IF(AND(INDIRECT(ADDRESS($C421,44))=0,INDIRECT(ADDRESS($C421,38))="UL"),INDIRECT(ADDRESS($C421,COLUMN())),0),0),IF($D421&gt;0,IF(AND(INDIRECT(ADDRESS($D421,44))=0,INDIRECT(ADDRESS($D421,38))="UL"),INDIRECT(ADDRESS($D421,COLUMN())),0),0),IF($E421&gt;0,IF(AND(INDIRECT(ADDRESS($E421,44))=0,INDIRECT(ADDRESS($E421,38))="UL"),INDIRECT(ADDRESS($E421,COLUMN())),0),0),IF($F421&gt;0,IF(AND(INDIRECT(ADDRESS($F421,44))=0,INDIRECT(ADDRESS($F421,38))="UL"),INDIRECT(ADDRESS($F421,COLUMN())),0),0),IF($G421&gt;0,IF(AND(INDIRECT(ADDRESS($G421,44))=0,INDIRECT(ADDRESS($G421,38))="UL"),INDIRECT(ADDRESS($G421,COLUMN())),0),0),IF($H421&gt;0,IF(AND(INDIRECT(ADDRESS($H421,44))=0,INDIRECT(ADDRESS($H421,38))="UL"),INDIRECT(ADDRESS($H421,COLUMN())),0),0),IF($I421&gt;0,IF(AND(INDIRECT(ADDRESS($I421,44))=0,INDIRECT(ADDRESS($I421,38))="UL"),INDIRECT(ADDRESS($I421,COLUMN())),0),0),IF($J421&gt;0,IF(AND(INDIRECT(ADDRESS($J421,44))=0,INDIRECT(ADDRESS($J421,38))="UL"),INDIRECT(ADDRESS($J421,COLUMN())),0),0),IF($K421&gt;0,IF(AND(INDIRECT(ADDRESS($K421,44))=0,INDIRECT(ADDRESS($K421,38))="UL"),INDIRECT(ADDRESS($K421,COLUMN())),0),0),IF($L421&gt;0,IF(AND(INDIRECT(ADDRESS($L421,44))=0,INDIRECT(ADDRESS($L421,38))="UL"),INDIRECT(ADDRESS($L421,COLUMN())),0),0),IF($M421&gt;0,IF(AND(INDIRECT(ADDRESS($M421,44))=0,INDIRECT(ADDRESS($M421,38))="UL"),INDIRECT(ADDRESS($M421,COLUMN())),0),0))</f>
        <v>0.44444444444444442</v>
      </c>
      <c r="BB421" s="58" cm="1">
        <f t="array" aca="1" ref="BB421" ca="1">SUM(IF($C421&gt;0,IF(AND(INDIRECT(ADDRESS($C421,44))=0,INDIRECT(ADDRESS($C421,38))="UL"),INDIRECT(ADDRESS($C421,COLUMN())),0),0),IF($D421&gt;0,IF(AND(INDIRECT(ADDRESS($D421,44))=0,INDIRECT(ADDRESS($D421,38))="UL"),INDIRECT(ADDRESS($D421,COLUMN())),0),0),IF($E421&gt;0,IF(AND(INDIRECT(ADDRESS($E421,44))=0,INDIRECT(ADDRESS($E421,38))="UL"),INDIRECT(ADDRESS($E421,COLUMN())),0),0),IF($F421&gt;0,IF(AND(INDIRECT(ADDRESS($F421,44))=0,INDIRECT(ADDRESS($F421,38))="UL"),INDIRECT(ADDRESS($F421,COLUMN())),0),0),IF($G421&gt;0,IF(AND(INDIRECT(ADDRESS($G421,44))=0,INDIRECT(ADDRESS($G421,38))="UL"),INDIRECT(ADDRESS($G421,COLUMN())),0),0),IF($H421&gt;0,IF(AND(INDIRECT(ADDRESS($H421,44))=0,INDIRECT(ADDRESS($H421,38))="UL"),INDIRECT(ADDRESS($H421,COLUMN())),0),0),IF($I421&gt;0,IF(AND(INDIRECT(ADDRESS($I421,44))=0,INDIRECT(ADDRESS($I421,38))="UL"),INDIRECT(ADDRESS($I421,COLUMN())),0),0),IF($J421&gt;0,IF(AND(INDIRECT(ADDRESS($J421,44))=0,INDIRECT(ADDRESS($J421,38))="UL"),INDIRECT(ADDRESS($J421,COLUMN())),0),0),IF($K421&gt;0,IF(AND(INDIRECT(ADDRESS($K421,44))=0,INDIRECT(ADDRESS($K421,38))="UL"),INDIRECT(ADDRESS($K421,COLUMN())),0),0),IF($L421&gt;0,IF(AND(INDIRECT(ADDRESS($L421,44))=0,INDIRECT(ADDRESS($L421,38))="UL"),INDIRECT(ADDRESS($L421,COLUMN())),0),0),IF($M421&gt;0,IF(AND(INDIRECT(ADDRESS($M421,44))=0,INDIRECT(ADDRESS($M421,38))="UL"),INDIRECT(ADDRESS($M421,COLUMN())),0),0))</f>
        <v>0.54814814814814805</v>
      </c>
      <c r="BC421" s="58" cm="1">
        <f t="array" aca="1" ref="BC421" ca="1">SUM(IF($C421&gt;0,IF(AND(INDIRECT(ADDRESS($C421,44))=0,INDIRECT(ADDRESS($C421,38))="UL"),INDIRECT(ADDRESS($C421,COLUMN())),0),0),IF($D421&gt;0,IF(AND(INDIRECT(ADDRESS($D421,44))=0,INDIRECT(ADDRESS($D421,38))="UL"),INDIRECT(ADDRESS($D421,COLUMN())),0),0),IF($E421&gt;0,IF(AND(INDIRECT(ADDRESS($E421,44))=0,INDIRECT(ADDRESS($E421,38))="UL"),INDIRECT(ADDRESS($E421,COLUMN())),0),0),IF($F421&gt;0,IF(AND(INDIRECT(ADDRESS($F421,44))=0,INDIRECT(ADDRESS($F421,38))="UL"),INDIRECT(ADDRESS($F421,COLUMN())),0),0),IF($G421&gt;0,IF(AND(INDIRECT(ADDRESS($G421,44))=0,INDIRECT(ADDRESS($G421,38))="UL"),INDIRECT(ADDRESS($G421,COLUMN())),0),0),IF($H421&gt;0,IF(AND(INDIRECT(ADDRESS($H421,44))=0,INDIRECT(ADDRESS($H421,38))="UL"),INDIRECT(ADDRESS($H421,COLUMN())),0),0),IF($I421&gt;0,IF(AND(INDIRECT(ADDRESS($I421,44))=0,INDIRECT(ADDRESS($I421,38))="UL"),INDIRECT(ADDRESS($I421,COLUMN())),0),0),IF($J421&gt;0,IF(AND(INDIRECT(ADDRESS($J421,44))=0,INDIRECT(ADDRESS($J421,38))="UL"),INDIRECT(ADDRESS($J421,COLUMN())),0),0),IF($K421&gt;0,IF(AND(INDIRECT(ADDRESS($K421,44))=0,INDIRECT(ADDRESS($K421,38))="UL"),INDIRECT(ADDRESS($K421,COLUMN())),0),0),IF($L421&gt;0,IF(AND(INDIRECT(ADDRESS($L421,44))=0,INDIRECT(ADDRESS($L421,38))="UL"),INDIRECT(ADDRESS($L421,COLUMN())),0),0),IF($M421&gt;0,IF(AND(INDIRECT(ADDRESS($M421,44))=0,INDIRECT(ADDRESS($M421,38))="UL"),INDIRECT(ADDRESS($M421,COLUMN())),0),0))</f>
        <v>0.36296296296296293</v>
      </c>
      <c r="BD421" s="58" cm="1">
        <f t="array" aca="1" ref="BD421" ca="1">SUM(IF($C421&gt;0,IF(AND(INDIRECT(ADDRESS($C421,44))=0,INDIRECT(ADDRESS($C421,38))="UL"),INDIRECT(ADDRESS($C421,COLUMN())),0),0),IF($D421&gt;0,IF(AND(INDIRECT(ADDRESS($D421,44))=0,INDIRECT(ADDRESS($D421,38))="UL"),INDIRECT(ADDRESS($D421,COLUMN())),0),0),IF($E421&gt;0,IF(AND(INDIRECT(ADDRESS($E421,44))=0,INDIRECT(ADDRESS($E421,38))="UL"),INDIRECT(ADDRESS($E421,COLUMN())),0),0),IF($F421&gt;0,IF(AND(INDIRECT(ADDRESS($F421,44))=0,INDIRECT(ADDRESS($F421,38))="UL"),INDIRECT(ADDRESS($F421,COLUMN())),0),0),IF($G421&gt;0,IF(AND(INDIRECT(ADDRESS($G421,44))=0,INDIRECT(ADDRESS($G421,38))="UL"),INDIRECT(ADDRESS($G421,COLUMN())),0),0),IF($H421&gt;0,IF(AND(INDIRECT(ADDRESS($H421,44))=0,INDIRECT(ADDRESS($H421,38))="UL"),INDIRECT(ADDRESS($H421,COLUMN())),0),0),IF($I421&gt;0,IF(AND(INDIRECT(ADDRESS($I421,44))=0,INDIRECT(ADDRESS($I421,38))="UL"),INDIRECT(ADDRESS($I421,COLUMN())),0),0),IF($J421&gt;0,IF(AND(INDIRECT(ADDRESS($J421,44))=0,INDIRECT(ADDRESS($J421,38))="UL"),INDIRECT(ADDRESS($J421,COLUMN())),0),0),IF($K421&gt;0,IF(AND(INDIRECT(ADDRESS($K421,44))=0,INDIRECT(ADDRESS($K421,38))="UL"),INDIRECT(ADDRESS($K421,COLUMN())),0),0),IF($L421&gt;0,IF(AND(INDIRECT(ADDRESS($L421,44))=0,INDIRECT(ADDRESS($L421,38))="UL"),INDIRECT(ADDRESS($L421,COLUMN())),0),0),IF($M421&gt;0,IF(AND(INDIRECT(ADDRESS($M421,44))=0,INDIRECT(ADDRESS($M421,38))="UL"),INDIRECT(ADDRESS($M421,COLUMN())),0),0))</f>
        <v>0.62962962962962954</v>
      </c>
      <c r="BE421" s="57">
        <f t="shared" ca="1" si="290"/>
        <v>0.44444444444444442</v>
      </c>
      <c r="BF421" s="57" cm="1">
        <f t="array" aca="1" ref="BF421" ca="1">SUM(IF($C421&gt;0,IF(INDIRECT(ADDRESS($C421,45))=1,INDIRECT(ADDRESS($C421,52))*INDIRECT(ADDRESS($C421,42))/5,0),0), IF($D421&gt;0,IF(INDIRECT(ADDRESS($D421,45))=1,INDIRECT(ADDRESS($D421,52))*INDIRECT(ADDRESS($D421,42))/5,0),0), IF($E421&gt;0,IF(INDIRECT(ADDRESS($E421,45))=1,INDIRECT(ADDRESS($E421,52))*INDIRECT(ADDRESS($E421,42))/5,0),0), IF($F421&gt;0,IF(INDIRECT(ADDRESS($F421,45))=1,INDIRECT(ADDRESS($F421,52))*INDIRECT(ADDRESS($F421,42))/5,0),0), IF($G421&gt;0,IF(INDIRECT(ADDRESS($G421,45))=1,INDIRECT(ADDRESS($G421,52))*INDIRECT(ADDRESS($G421,42))/5,0),0), IF($H421&gt;0,IF(INDIRECT(ADDRESS($H421,45))=1,INDIRECT(ADDRESS($H421,52))*INDIRECT(ADDRESS($H421,42))/5,0),0)
)*$BF$296/100</f>
        <v>2.5925925925925925E-2</v>
      </c>
      <c r="BG421" s="19"/>
      <c r="BH421" s="57" cm="1">
        <f t="array" aca="1" ref="BH421" ca="1">SUM(IF($C421&gt;0,IF(AND(INDIRECT(ADDRESS($C421,44))=0,INDIRECT(ADDRESS($C421,38))&lt;&gt;"UL"),INDIRECT(ADDRESS($C421,COLUMN()-12)),0),0), IF($D421&gt;0,IF(AND(INDIRECT(ADDRESS($D421,44))=0,INDIRECT(ADDRESS($D421,38))&lt;&gt;"UL"),INDIRECT(ADDRESS($D421,COLUMN()-12)),0),0), IF($E421&gt;0,IF(AND(INDIRECT(ADDRESS($E421,44))=0,INDIRECT(ADDRESS($E421,38))&lt;&gt;"UL"),INDIRECT(ADDRESS($E421,COLUMN()-12)),0),0), IF($F421&gt;0,IF(AND(INDIRECT(ADDRESS($F421,44))=0,INDIRECT(ADDRESS($F421,38))&lt;&gt;"UL"),INDIRECT(ADDRESS($F421,COLUMN()-12)),0),0), IF($G421&gt;0,IF(AND(INDIRECT(ADDRESS($G421,44))=0,INDIRECT(ADDRESS($G421,38))&lt;&gt;"UL"),INDIRECT(ADDRESS($G421,COLUMN()-12)),0),0), IF($H421&gt;0,IF(AND(INDIRECT(ADDRESS($H421,44))=0,INDIRECT(ADDRESS($H421,38))&lt;&gt;"UL"),INDIRECT(ADDRESS($H421,COLUMN()-12)),0),0), IF($I421&gt;0,IF(AND(INDIRECT(ADDRESS($I421,44))=0,INDIRECT(ADDRESS($I421,38))&lt;&gt;"UL"),INDIRECT(ADDRESS($I421,COLUMN()-12)),0),0), IF($J421&gt;0,IF(AND(INDIRECT(ADDRESS($J421,44))=0,INDIRECT(ADDRESS($J421,38))&lt;&gt;"UL"),INDIRECT(ADDRESS($J421,COLUMN()-12)),0),0), IF($K421&gt;0,IF(AND(INDIRECT(ADDRESS($K421,44))=0,INDIRECT(ADDRESS($K421,38))&lt;&gt;"UL"),INDIRECT(ADDRESS($K421,COLUMN()-12)),0),0), IF($L421&gt;0,IF(AND(INDIRECT(ADDRESS($L421,44))=0,INDIRECT(ADDRESS($L421,38))&lt;&gt;"UL"),INDIRECT(ADDRESS($L421,COLUMN()-12)),0),0), IF($M421&gt;0,IF(AND(INDIRECT(ADDRESS($M421,44))=0,INDIRECT(ADDRESS($M421,38))&lt;&gt;"UL"),INDIRECT(ADDRESS($M421,COLUMN()-12)),0),0))</f>
        <v>0</v>
      </c>
      <c r="BI421" s="57" cm="1">
        <f t="array" aca="1" ref="BI421" ca="1">SUM(IF($C421&gt;0,IF(AND(INDIRECT(ADDRESS($C421,44))=0,INDIRECT(ADDRESS($C421,38))&lt;&gt;"UL"),INDIRECT(ADDRESS($C421,COLUMN()-12)),0),0), IF($D421&gt;0,IF(AND(INDIRECT(ADDRESS($D421,44))=0,INDIRECT(ADDRESS($D421,38))&lt;&gt;"UL"),INDIRECT(ADDRESS($D421,COLUMN()-12)),0),0), IF($E421&gt;0,IF(AND(INDIRECT(ADDRESS($E421,44))=0,INDIRECT(ADDRESS($E421,38))&lt;&gt;"UL"),INDIRECT(ADDRESS($E421,COLUMN()-12)),0),0), IF($F421&gt;0,IF(AND(INDIRECT(ADDRESS($F421,44))=0,INDIRECT(ADDRESS($F421,38))&lt;&gt;"UL"),INDIRECT(ADDRESS($F421,COLUMN()-12)),0),0), IF($G421&gt;0,IF(AND(INDIRECT(ADDRESS($G421,44))=0,INDIRECT(ADDRESS($G421,38))&lt;&gt;"UL"),INDIRECT(ADDRESS($G421,COLUMN()-12)),0),0), IF($H421&gt;0,IF(AND(INDIRECT(ADDRESS($H421,44))=0,INDIRECT(ADDRESS($H421,38))&lt;&gt;"UL"),INDIRECT(ADDRESS($H421,COLUMN()-12)),0),0), IF($I421&gt;0,IF(AND(INDIRECT(ADDRESS($I421,44))=0,INDIRECT(ADDRESS($I421,38))&lt;&gt;"UL"),INDIRECT(ADDRESS($I421,COLUMN()-12)),0),0), IF($J421&gt;0,IF(AND(INDIRECT(ADDRESS($J421,44))=0,INDIRECT(ADDRESS($J421,38))&lt;&gt;"UL"),INDIRECT(ADDRESS($J421,COLUMN()-12)),0),0), IF($K421&gt;0,IF(AND(INDIRECT(ADDRESS($K421,44))=0,INDIRECT(ADDRESS($K421,38))&lt;&gt;"UL"),INDIRECT(ADDRESS($K421,COLUMN()-12)),0),0), IF($L421&gt;0,IF(AND(INDIRECT(ADDRESS($L421,44))=0,INDIRECT(ADDRESS($L421,38))&lt;&gt;"UL"),INDIRECT(ADDRESS($L421,COLUMN()-12)),0),0), IF($M421&gt;0,IF(AND(INDIRECT(ADDRESS($M421,44))=0,INDIRECT(ADDRESS($M421,38))&lt;&gt;"UL"),INDIRECT(ADDRESS($M421,COLUMN()-12)),0),0))</f>
        <v>0</v>
      </c>
      <c r="BJ421" s="57" cm="1">
        <f t="array" aca="1" ref="BJ421" ca="1">SUM(IF($C421&gt;0,IF(AND(INDIRECT(ADDRESS($C421,44))=0,INDIRECT(ADDRESS($C421,38))&lt;&gt;"UL"),INDIRECT(ADDRESS($C421,COLUMN()-12)),0),0), IF($D421&gt;0,IF(AND(INDIRECT(ADDRESS($D421,44))=0,INDIRECT(ADDRESS($D421,38))&lt;&gt;"UL"),INDIRECT(ADDRESS($D421,COLUMN()-12)),0),0), IF($E421&gt;0,IF(AND(INDIRECT(ADDRESS($E421,44))=0,INDIRECT(ADDRESS($E421,38))&lt;&gt;"UL"),INDIRECT(ADDRESS($E421,COLUMN()-12)),0),0), IF($F421&gt;0,IF(AND(INDIRECT(ADDRESS($F421,44))=0,INDIRECT(ADDRESS($F421,38))&lt;&gt;"UL"),INDIRECT(ADDRESS($F421,COLUMN()-12)),0),0), IF($G421&gt;0,IF(AND(INDIRECT(ADDRESS($G421,44))=0,INDIRECT(ADDRESS($G421,38))&lt;&gt;"UL"),INDIRECT(ADDRESS($G421,COLUMN()-12)),0),0), IF($H421&gt;0,IF(AND(INDIRECT(ADDRESS($H421,44))=0,INDIRECT(ADDRESS($H421,38))&lt;&gt;"UL"),INDIRECT(ADDRESS($H421,COLUMN()-12)),0),0), IF($I421&gt;0,IF(AND(INDIRECT(ADDRESS($I421,44))=0,INDIRECT(ADDRESS($I421,38))&lt;&gt;"UL"),INDIRECT(ADDRESS($I421,COLUMN()-12)),0),0), IF($J421&gt;0,IF(AND(INDIRECT(ADDRESS($J421,44))=0,INDIRECT(ADDRESS($J421,38))&lt;&gt;"UL"),INDIRECT(ADDRESS($J421,COLUMN()-12)),0),0), IF($K421&gt;0,IF(AND(INDIRECT(ADDRESS($K421,44))=0,INDIRECT(ADDRESS($K421,38))&lt;&gt;"UL"),INDIRECT(ADDRESS($K421,COLUMN()-12)),0),0), IF($L421&gt;0,IF(AND(INDIRECT(ADDRESS($L421,44))=0,INDIRECT(ADDRESS($L421,38))&lt;&gt;"UL"),INDIRECT(ADDRESS($L421,COLUMN()-12)),0),0), IF($M421&gt;0,IF(AND(INDIRECT(ADDRESS($M421,44))=0,INDIRECT(ADDRESS($M421,38))&lt;&gt;"UL"),INDIRECT(ADDRESS($M421,COLUMN()-12)),0),0))</f>
        <v>0</v>
      </c>
      <c r="BK421" s="57">
        <f t="shared" ca="1" si="291"/>
        <v>0</v>
      </c>
      <c r="BL421" s="58">
        <f t="shared" ca="1" si="292"/>
        <v>0</v>
      </c>
      <c r="BM421" s="57" cm="1">
        <f t="array" aca="1" ref="BM421" ca="1">SUM(IF($C421&gt;0,IF(AND(INDIRECT(ADDRESS($C421,44))=0,INDIRECT(ADDRESS($C421,38))&lt;&gt;"UL"),INDIRECT(ADDRESS($C421,COLUMN()-12)),0),0), IF($D421&gt;0,IF(AND(INDIRECT(ADDRESS($D421,44))=0,INDIRECT(ADDRESS($D421,38))&lt;&gt;"UL"),INDIRECT(ADDRESS($D421,COLUMN()-12)),0),0), IF($E421&gt;0,IF(AND(INDIRECT(ADDRESS($E421,44))=0,INDIRECT(ADDRESS($E421,38))&lt;&gt;"UL"),INDIRECT(ADDRESS($E421,COLUMN()-12)),0),0), IF($F421&gt;0,IF(AND(INDIRECT(ADDRESS($F421,44))=0,INDIRECT(ADDRESS($F421,38))&lt;&gt;"UL"),INDIRECT(ADDRESS($F421,COLUMN()-12)),0),0), IF($G421&gt;0,IF(AND(INDIRECT(ADDRESS($G421,44))=0,INDIRECT(ADDRESS($G421,38))&lt;&gt;"UL"),INDIRECT(ADDRESS($G421,COLUMN()-12)),0),0), IF($H421&gt;0,IF(AND(INDIRECT(ADDRESS($H421,44))=0,INDIRECT(ADDRESS($H421,38))&lt;&gt;"UL"),INDIRECT(ADDRESS($H421,COLUMN()-12)),0),0), IF($I421&gt;0,IF(AND(INDIRECT(ADDRESS($I421,44))=0,INDIRECT(ADDRESS($I421,38))&lt;&gt;"UL"),INDIRECT(ADDRESS($I421,COLUMN()-12)),0),0), IF($J421&gt;0,IF(AND(INDIRECT(ADDRESS($J421,44))=0,INDIRECT(ADDRESS($J421,38))&lt;&gt;"UL"),INDIRECT(ADDRESS($J421,COLUMN()-12)),0),0), IF($K421&gt;0,IF(AND(INDIRECT(ADDRESS($K421,44))=0,INDIRECT(ADDRESS($K421,38))&lt;&gt;"UL"),INDIRECT(ADDRESS($K421,COLUMN()-11)),0),0), IF($L421&gt;0,IF(AND(INDIRECT(ADDRESS($L421,44))=0,INDIRECT(ADDRESS($L421,38))&lt;&gt;"UL"),INDIRECT(ADDRESS($L421,COLUMN()-11)),0),0), IF($M421&gt;0,IF(AND(INDIRECT(ADDRESS($M421,44))=0,INDIRECT(ADDRESS($M421,38))&lt;&gt;"UL"),INDIRECT(ADDRESS($M421,COLUMN()-11)),0),0))</f>
        <v>0</v>
      </c>
      <c r="BN421" s="57" cm="1">
        <f t="array" aca="1" ref="BN421" ca="1">SUM(IF($C421&gt;0,IF(AND(INDIRECT(ADDRESS($C421,44))=0,INDIRECT(ADDRESS($C421,38))&lt;&gt;"UL"),INDIRECT(ADDRESS($C421,COLUMN()-12)),0),0), IF($D421&gt;0,IF(AND(INDIRECT(ADDRESS($D421,44))=0,INDIRECT(ADDRESS($D421,38))&lt;&gt;"UL"),INDIRECT(ADDRESS($D421,COLUMN()-12)),0),0), IF($E421&gt;0,IF(AND(INDIRECT(ADDRESS($E421,44))=0,INDIRECT(ADDRESS($E421,38))&lt;&gt;"UL"),INDIRECT(ADDRESS($E421,COLUMN()-12)),0),0), IF($F421&gt;0,IF(AND(INDIRECT(ADDRESS($F421,44))=0,INDIRECT(ADDRESS($F421,38))&lt;&gt;"UL"),INDIRECT(ADDRESS($F421,COLUMN()-12)),0),0), IF($G421&gt;0,IF(AND(INDIRECT(ADDRESS($G421,44))=0,INDIRECT(ADDRESS($G421,38))&lt;&gt;"UL"),INDIRECT(ADDRESS($G421,COLUMN()-12)),0),0), IF($H421&gt;0,IF(AND(INDIRECT(ADDRESS($H421,44))=0,INDIRECT(ADDRESS($H421,38))&lt;&gt;"UL"),INDIRECT(ADDRESS($H421,COLUMN()-12)),0),0), IF($I421&gt;0,IF(AND(INDIRECT(ADDRESS($I421,44))=0,INDIRECT(ADDRESS($I421,38))&lt;&gt;"UL"),INDIRECT(ADDRESS($I421,COLUMN()-12)),0),0), IF($J421&gt;0,IF(AND(INDIRECT(ADDRESS($J421,44))=0,INDIRECT(ADDRESS($J421,38))&lt;&gt;"UL"),INDIRECT(ADDRESS($J421,COLUMN()-12)),0),0), IF($K421&gt;0,IF(AND(INDIRECT(ADDRESS($K421,44))=0,INDIRECT(ADDRESS($K421,38))&lt;&gt;"UL"),INDIRECT(ADDRESS($K421,COLUMN()-11)),0),0), IF($L421&gt;0,IF(AND(INDIRECT(ADDRESS($L421,44))=0,INDIRECT(ADDRESS($L421,38))&lt;&gt;"UL"),INDIRECT(ADDRESS($L421,COLUMN()-11)),0),0), IF($M421&gt;0,IF(AND(INDIRECT(ADDRESS($M421,44))=0,INDIRECT(ADDRESS($M421,38))&lt;&gt;"UL"),INDIRECT(ADDRESS($M421,COLUMN()-11)),0),0))</f>
        <v>0</v>
      </c>
      <c r="BO421" s="57" cm="1">
        <f t="array" aca="1" ref="BO421" ca="1">SUM(IF($C421&gt;0,IF(AND(INDIRECT(ADDRESS($C421,44))=0,INDIRECT(ADDRESS($C421,38))&lt;&gt;"UL"),INDIRECT(ADDRESS($C421,COLUMN()-12)),0),0), IF($D421&gt;0,IF(AND(INDIRECT(ADDRESS($D421,44))=0,INDIRECT(ADDRESS($D421,38))&lt;&gt;"UL"),INDIRECT(ADDRESS($D421,COLUMN()-12)),0),0), IF($E421&gt;0,IF(AND(INDIRECT(ADDRESS($E421,44))=0,INDIRECT(ADDRESS($E421,38))&lt;&gt;"UL"),INDIRECT(ADDRESS($E421,COLUMN()-12)),0),0), IF($F421&gt;0,IF(AND(INDIRECT(ADDRESS($F421,44))=0,INDIRECT(ADDRESS($F421,38))&lt;&gt;"UL"),INDIRECT(ADDRESS($F421,COLUMN()-12)),0),0), IF($G421&gt;0,IF(AND(INDIRECT(ADDRESS($G421,44))=0,INDIRECT(ADDRESS($G421,38))&lt;&gt;"UL"),INDIRECT(ADDRESS($G421,COLUMN()-12)),0),0), IF($H421&gt;0,IF(AND(INDIRECT(ADDRESS($H421,44))=0,INDIRECT(ADDRESS($H421,38))&lt;&gt;"UL"),INDIRECT(ADDRESS($H421,COLUMN()-12)),0),0), IF($I421&gt;0,IF(AND(INDIRECT(ADDRESS($I421,44))=0,INDIRECT(ADDRESS($I421,38))&lt;&gt;"UL"),INDIRECT(ADDRESS($I421,COLUMN()-12)),0),0), IF($J421&gt;0,IF(AND(INDIRECT(ADDRESS($J421,44))=0,INDIRECT(ADDRESS($J421,38))&lt;&gt;"UL"),INDIRECT(ADDRESS($J421,COLUMN()-12)),0),0), IF($K421&gt;0,IF(AND(INDIRECT(ADDRESS($K421,44))=0,INDIRECT(ADDRESS($K421,38))&lt;&gt;"UL"),INDIRECT(ADDRESS($K421,COLUMN()-11)),0),0), IF($L421&gt;0,IF(AND(INDIRECT(ADDRESS($L421,44))=0,INDIRECT(ADDRESS($L421,38))&lt;&gt;"UL"),INDIRECT(ADDRESS($L421,COLUMN()-11)),0),0), IF($M421&gt;0,IF(AND(INDIRECT(ADDRESS($M421,44))=0,INDIRECT(ADDRESS($M421,38))&lt;&gt;"UL"),INDIRECT(ADDRESS($M421,COLUMN()-11)),0),0))</f>
        <v>0</v>
      </c>
      <c r="BP421" s="57" cm="1">
        <f t="array" aca="1" ref="BP421" ca="1">SUM(IF($C421&gt;0,IF(AND(INDIRECT(ADDRESS($C421,44))=0,INDIRECT(ADDRESS($C421,38))&lt;&gt;"UL"),INDIRECT(ADDRESS($C421,COLUMN()-12)),0),0), IF($D421&gt;0,IF(AND(INDIRECT(ADDRESS($D421,44))=0,INDIRECT(ADDRESS($D421,38))&lt;&gt;"UL"),INDIRECT(ADDRESS($D421,COLUMN()-12)),0),0), IF($E421&gt;0,IF(AND(INDIRECT(ADDRESS($E421,44))=0,INDIRECT(ADDRESS($E421,38))&lt;&gt;"UL"),INDIRECT(ADDRESS($E421,COLUMN()-12)),0),0), IF($F421&gt;0,IF(AND(INDIRECT(ADDRESS($F421,44))=0,INDIRECT(ADDRESS($F421,38))&lt;&gt;"UL"),INDIRECT(ADDRESS($F421,COLUMN()-12)),0),0), IF($G421&gt;0,IF(AND(INDIRECT(ADDRESS($G421,44))=0,INDIRECT(ADDRESS($G421,38))&lt;&gt;"UL"),INDIRECT(ADDRESS($G421,COLUMN()-12)),0),0), IF($H421&gt;0,IF(AND(INDIRECT(ADDRESS($H421,44))=0,INDIRECT(ADDRESS($H421,38))&lt;&gt;"UL"),INDIRECT(ADDRESS($H421,COLUMN()-12)),0),0), IF($I421&gt;0,IF(AND(INDIRECT(ADDRESS($I421,44))=0,INDIRECT(ADDRESS($I421,38))&lt;&gt;"UL"),INDIRECT(ADDRESS($I421,COLUMN()-12)),0),0), IF($J421&gt;0,IF(AND(INDIRECT(ADDRESS($J421,44))=0,INDIRECT(ADDRESS($J421,38))&lt;&gt;"UL"),INDIRECT(ADDRESS($J421,COLUMN()-12)),0),0), IF($K421&gt;0,IF(AND(INDIRECT(ADDRESS($K421,44))=0,INDIRECT(ADDRESS($K421,38))&lt;&gt;"UL"),INDIRECT(ADDRESS($K421,COLUMN()-11)),0),0), IF($L421&gt;0,IF(AND(INDIRECT(ADDRESS($L421,44))=0,INDIRECT(ADDRESS($L421,38))&lt;&gt;"UL"),INDIRECT(ADDRESS($L421,COLUMN()-11)),0),0), IF($M421&gt;0,IF(AND(INDIRECT(ADDRESS($M421,44))=0,INDIRECT(ADDRESS($M421,38))&lt;&gt;"UL"),INDIRECT(ADDRESS($M421,COLUMN()-11)),0),0))</f>
        <v>0</v>
      </c>
      <c r="BQ421" s="57">
        <f t="shared" ca="1" si="293"/>
        <v>0</v>
      </c>
      <c r="BR421" s="161">
        <f t="shared" ca="1" si="294"/>
        <v>82.527478906709703</v>
      </c>
      <c r="BS421" s="59"/>
      <c r="BT421" s="56">
        <f t="shared" ca="1" si="295"/>
        <v>3.0455219409935674</v>
      </c>
      <c r="BU421" s="63">
        <f t="shared" ca="1" si="296"/>
        <v>0.11713545926898336</v>
      </c>
      <c r="BV421" s="57" t="s">
        <v>34</v>
      </c>
      <c r="BW421" s="57" cm="1">
        <f t="array" aca="1" ref="BW421" ca="1">SUM(IF($C421&gt;0,IF(AND(INDIRECT(ADDRESS($C421,44))=0,INDIRECT(ADDRESS($C421,38))="UL",ISERROR(SEARCH("Rear",INDIRECT(ADDRESS($C421,33)))),ISERROR(SEARCH("Side",INDIRECT(ADDRESS($C421,33))))),INDIRECT(ADDRESS($C421,COLUMN())),0),0),IF($D421&gt;0,IF(AND(INDIRECT(ADDRESS($D421,44))=0,INDIRECT(ADDRESS($D421,38))="UL",ISERROR(SEARCH("Rear",INDIRECT(ADDRESS($D421,33)))),ISERROR(SEARCH("Side",INDIRECT(ADDRESS($D421,33))))),INDIRECT(ADDRESS($D421,COLUMN())),0),0),IF($E421&gt;0,IF(AND(INDIRECT(ADDRESS($E421,44))=0,INDIRECT(ADDRESS($E421,38))="UL",ISERROR(SEARCH("Rear",INDIRECT(ADDRESS($E421,33)))),ISERROR(SEARCH("Side",INDIRECT(ADDRESS($E421,33))))),INDIRECT(ADDRESS($E421,COLUMN())),0),0),IF($F421&gt;0,IF(AND(INDIRECT(ADDRESS($F421,44))=0,INDIRECT(ADDRESS($F421,38))="UL",ISERROR(SEARCH("Rear",INDIRECT(ADDRESS($F421,33)))),ISERROR(SEARCH("Side",INDIRECT(ADDRESS($F421,33))))),INDIRECT(ADDRESS($F421,COLUMN())),0),0),IF($G421&gt;0,IF(AND(INDIRECT(ADDRESS($G421,44))=0,INDIRECT(ADDRESS($G421,38))="UL",ISERROR(SEARCH("Rear",INDIRECT(ADDRESS($G421,33)))),ISERROR(SEARCH("Side",INDIRECT(ADDRESS($G421,33))))),INDIRECT(ADDRESS($G421,COLUMN())),0),0),IF($H421&gt;0,IF(AND(INDIRECT(ADDRESS($H421,44))=0,INDIRECT(ADDRESS($H421,38))="UL",ISERROR(SEARCH("Rear",INDIRECT(ADDRESS($H421,33)))),ISERROR(SEARCH("Side",INDIRECT(ADDRESS($H421,33))))),INDIRECT(ADDRESS($H421,COLUMN())),0),0),IF($I421&gt;0,IF(AND(INDIRECT(ADDRESS($I421,44))=0,INDIRECT(ADDRESS($I421,38))="UL",ISERROR(SEARCH("Rear",INDIRECT(ADDRESS($I421,33)))),ISERROR(SEARCH("Side",INDIRECT(ADDRESS($I421,33))))),INDIRECT(ADDRESS($I421,COLUMN())),0),0),IF($J421&gt;0,IF(AND(INDIRECT(ADDRESS($J421,44))=0,INDIRECT(ADDRESS($J421,38))="UL",ISERROR(SEARCH("Rear",INDIRECT(ADDRESS($J421,33)))),ISERROR(SEARCH("Side",INDIRECT(ADDRESS($J421,33))))),INDIRECT(ADDRESS($J421,COLUMN())),0),0),IF($K421&gt;0,IF(AND(INDIRECT(ADDRESS($K421,44))=0,INDIRECT(ADDRESS($K421,38))="UL",ISERROR(SEARCH("Rear",INDIRECT(ADDRESS($K421,33)))),ISERROR(SEARCH("Side",INDIRECT(ADDRESS($K421,33))))),INDIRECT(ADDRESS($K421,COLUMN())),0),0),IF($L421&gt;0,IF(AND(INDIRECT(ADDRESS($L421,44))=0,INDIRECT(ADDRESS($L421,38))="UL",ISERROR(SEARCH("Rear",INDIRECT(ADDRESS($L421,33)))),ISERROR(SEARCH("Side",INDIRECT(ADDRESS($L421,33))))),INDIRECT(ADDRESS($L421,COLUMN())),0),0),IF($M421&gt;0,IF(AND(INDIRECT(ADDRESS($M421,44))=0,INDIRECT(ADDRESS($M421,38))="UL",ISERROR(SEARCH("Rear",INDIRECT(ADDRESS($M421,33)))),ISERROR(SEARCH("Side",INDIRECT(ADDRESS($M421,33))))),INDIRECT(ADDRESS($M421,COLUMN())),0),0))</f>
        <v>0.83333333333333326</v>
      </c>
      <c r="BX421" s="57">
        <f t="shared" ca="1" si="297"/>
        <v>0.83333333333333326</v>
      </c>
      <c r="BY421" s="57" cm="1">
        <f t="array" aca="1" ref="BY421" ca="1">SUM(IF($C421&gt;0,IF(AND(INDIRECT(ADDRESS($C421,44))=0,INDIRECT(ADDRESS($C421,38))="UL"),INDIRECT(ADDRESS($C421,COLUMN())),0),0),IF($D421&gt;0,IF(AND(INDIRECT(ADDRESS($D421,44))=0,INDIRECT(ADDRESS($D421,38))="UL"),INDIRECT(ADDRESS($D421,COLUMN())),0),0),IF($E421&gt;0,IF(AND(INDIRECT(ADDRESS($E421,44))=0,INDIRECT(ADDRESS($E421,38))="UL"),INDIRECT(ADDRESS($E421,COLUMN())),0),0),IF($F421&gt;0,IF(AND(INDIRECT(ADDRESS($F421,44))=0,INDIRECT(ADDRESS($F421,38))="UL"),INDIRECT(ADDRESS($F421,COLUMN())),0),0),IF($G421&gt;0,IF(AND(INDIRECT(ADDRESS($G421,44))=0,INDIRECT(ADDRESS($G421,38))="UL"),INDIRECT(ADDRESS($G421,COLUMN())),0),0),IF($H421&gt;0,IF(AND(INDIRECT(ADDRESS($H421,44))=0,INDIRECT(ADDRESS($H421,38))="UL"),INDIRECT(ADDRESS($H421,COLUMN())),0),0),IF($I421&gt;0,IF(AND(INDIRECT(ADDRESS($I421,44))=0,INDIRECT(ADDRESS($I421,38))="UL"),INDIRECT(ADDRESS($I421,COLUMN())),0),0),IF($J421&gt;0,IF(AND(INDIRECT(ADDRESS($J421,44))=0,INDIRECT(ADDRESS($J421,38))="UL"),INDIRECT(ADDRESS($J421,COLUMN())),0),0),IF($K421&gt;0,IF(AND(INDIRECT(ADDRESS($K421,44))=0,INDIRECT(ADDRESS($K421,38))="UL"),INDIRECT(ADDRESS($K421,COLUMN())),0),0),IF($L421&gt;0,IF(AND(INDIRECT(ADDRESS($L421,44))=0,INDIRECT(ADDRESS($L421,38))="UL"),INDIRECT(ADDRESS($L421,COLUMN())),0),0),IF($M421&gt;0,IF(AND(INDIRECT(ADDRESS($M421,44))=0,INDIRECT(ADDRESS($M421,38))="UL"),INDIRECT(ADDRESS($M421,COLUMN())),0),0))</f>
        <v>0.27777777777777779</v>
      </c>
      <c r="BZ421" s="57" cm="1">
        <f t="array" aca="1" ref="BZ421" ca="1">SUM(IF($C421&gt;0,IF(AND(INDIRECT(ADDRESS($C421,44))=0,INDIRECT(ADDRESS($C421,38))="UL"),INDIRECT(ADDRESS($C421,COLUMN())),0),0),IF($D421&gt;0,IF(AND(INDIRECT(ADDRESS($D421,44))=0,INDIRECT(ADDRESS($D421,38))="UL"),INDIRECT(ADDRESS($D421,COLUMN())),0),0),IF($E421&gt;0,IF(AND(INDIRECT(ADDRESS($E421,44))=0,INDIRECT(ADDRESS($E421,38))="UL"),INDIRECT(ADDRESS($E421,COLUMN())),0),0),IF($F421&gt;0,IF(AND(INDIRECT(ADDRESS($F421,44))=0,INDIRECT(ADDRESS($F421,38))="UL"),INDIRECT(ADDRESS($F421,COLUMN())),0),0),IF($G421&gt;0,IF(AND(INDIRECT(ADDRESS($G421,44))=0,INDIRECT(ADDRESS($G421,38))="UL"),INDIRECT(ADDRESS($G421,COLUMN())),0),0),IF($H421&gt;0,IF(AND(INDIRECT(ADDRESS($H421,44))=0,INDIRECT(ADDRESS($H421,38))="UL"),INDIRECT(ADDRESS($H421,COLUMN())),0),0),IF($I421&gt;0,IF(AND(INDIRECT(ADDRESS($I421,44))=0,INDIRECT(ADDRESS($I421,38))="UL"),INDIRECT(ADDRESS($I421,COLUMN())),0),0),IF($J421&gt;0,IF(AND(INDIRECT(ADDRESS($J421,44))=0,INDIRECT(ADDRESS($J421,38))="UL"),INDIRECT(ADDRESS($J421,COLUMN())),0),0),IF($K421&gt;0,IF(AND(INDIRECT(ADDRESS($K421,44))=0,INDIRECT(ADDRESS($K421,38))="UL"),INDIRECT(ADDRESS($K421,COLUMN())),0),0),IF($L421&gt;0,IF(AND(INDIRECT(ADDRESS($L421,44))=0,INDIRECT(ADDRESS($L421,38))="UL"),INDIRECT(ADDRESS($L421,COLUMN())),0),0),IF($M421&gt;0,IF(AND(INDIRECT(ADDRESS($M421,44))=0,INDIRECT(ADDRESS($M421,38))="UL"),INDIRECT(ADDRESS($M421,COLUMN())),0),0))</f>
        <v>0.61111111111111105</v>
      </c>
      <c r="CA421" s="57">
        <f t="shared" ca="1" si="298"/>
        <v>0.61111111111111105</v>
      </c>
      <c r="CB421" s="57" cm="1">
        <f t="array" aca="1" ref="CB421" ca="1">SUM(IF($C421&gt;0,IF(AND(INDIRECT(ADDRESS($C421,44))=0,INDIRECT(ADDRESS($C421,38))&lt;&gt;"UL"),INDIRECT(ADDRESS($C421,COLUMN())),0),0),IF($D421&gt;0,IF(AND(INDIRECT(ADDRESS($D421,44))=0,INDIRECT(ADDRESS($D421,38))&lt;&gt;"UL"),INDIRECT(ADDRESS($D421,COLUMN())),0),0),IF($E421&gt;0,IF(AND(INDIRECT(ADDRESS($E421,44))=0,INDIRECT(ADDRESS($E421,38))&lt;&gt;"UL"),INDIRECT(ADDRESS($E421,COLUMN())),0),0),IF($F421&gt;0,IF(AND(INDIRECT(ADDRESS($F421,44))=0,INDIRECT(ADDRESS($F421,38))&lt;&gt;"UL"),INDIRECT(ADDRESS($F421,COLUMN())),0),0),IF($G421&gt;0,IF(AND(INDIRECT(ADDRESS($G421,44))=0,INDIRECT(ADDRESS($G421,38))&lt;&gt;"UL"),INDIRECT(ADDRESS($G421,COLUMN())),0),0),IF($H421&gt;0,IF(AND(INDIRECT(ADDRESS($H421,44))=0,INDIRECT(ADDRESS($H421,38))&lt;&gt;"UL"),INDIRECT(ADDRESS($H421,COLUMN())),0),0),IF($I421&gt;0,IF(AND(INDIRECT(ADDRESS($I421,44))=0,INDIRECT(ADDRESS($I421,38))&lt;&gt;"UL"),INDIRECT(ADDRESS($I421,COLUMN())),0),0),IF($J421&gt;0,IF(AND(INDIRECT(ADDRESS($J421,44))=0,INDIRECT(ADDRESS($J421,38))&lt;&gt;"UL"),INDIRECT(ADDRESS($J421,COLUMN())),0),0),IF($K421&gt;0,IF(AND(INDIRECT(ADDRESS($K421,44))=0,INDIRECT(ADDRESS($K421,38))&lt;&gt;"UL"),INDIRECT(ADDRESS($K421,COLUMN())),0),0),IF($L421&gt;0,IF(AND(INDIRECT(ADDRESS($L421,44))=0,INDIRECT(ADDRESS($L421,38))&lt;&gt;"UL"),INDIRECT(ADDRESS($L421,COLUMN())),0),0),IF($M421&gt;0,IF(AND(INDIRECT(ADDRESS($M421,44))=0,INDIRECT(ADDRESS($M421,38))&lt;&gt;"UL"),INDIRECT(ADDRESS($M421,COLUMN())),0),0))</f>
        <v>0</v>
      </c>
      <c r="CC421" s="57">
        <f t="shared" ca="1" si="299"/>
        <v>0</v>
      </c>
      <c r="CD421" s="57" cm="1">
        <f t="array" aca="1" ref="CD421" ca="1">SUM(IF($C421&gt;0,IF(AND(INDIRECT(ADDRESS($C421,44))=0,INDIRECT(ADDRESS($C421,38))&lt;&gt;"UL"),INDIRECT(ADDRESS($C421,COLUMN())),0),0),IF($D421&gt;0,IF(AND(INDIRECT(ADDRESS($D421,44))=0,INDIRECT(ADDRESS($D421,38))&lt;&gt;"UL"),INDIRECT(ADDRESS($D421,COLUMN())),0),0),IF($E421&gt;0,IF(AND(INDIRECT(ADDRESS($E421,44))=0,INDIRECT(ADDRESS($E421,38))&lt;&gt;"UL"),INDIRECT(ADDRESS($E421,COLUMN())),0),0),IF($F421&gt;0,IF(AND(INDIRECT(ADDRESS($F421,44))=0,INDIRECT(ADDRESS($F421,38))&lt;&gt;"UL"),INDIRECT(ADDRESS($F421,COLUMN())),0),0),IF($G421&gt;0,IF(AND(INDIRECT(ADDRESS($G421,44))=0,INDIRECT(ADDRESS($G421,38))&lt;&gt;"UL"),INDIRECT(ADDRESS($G421,COLUMN())),0),0),IF($H421&gt;0,IF(AND(INDIRECT(ADDRESS($H421,44))=0,INDIRECT(ADDRESS($H421,38))&lt;&gt;"UL"),INDIRECT(ADDRESS($H421,COLUMN())),0),0),IF($I421&gt;0,IF(AND(INDIRECT(ADDRESS($I421,44))=0,INDIRECT(ADDRESS($I421,38))&lt;&gt;"UL"),INDIRECT(ADDRESS($I421,COLUMN())),0),0),IF($J421&gt;0,IF(AND(INDIRECT(ADDRESS($J421,44))=0,INDIRECT(ADDRESS($J421,38))&lt;&gt;"UL"),INDIRECT(ADDRESS($J421,COLUMN())),0),0),IF($K421&gt;0,IF(AND(INDIRECT(ADDRESS($K421,44))=0,INDIRECT(ADDRESS($K421,38))&lt;&gt;"UL"),INDIRECT(ADDRESS($K421,COLUMN())),0),0),IF($L421&gt;0,IF(AND(INDIRECT(ADDRESS($L421,44))=0,INDIRECT(ADDRESS($L421,38))&lt;&gt;"UL"),INDIRECT(ADDRESS($L421,COLUMN())),0),0),IF($M421&gt;0,IF(AND(INDIRECT(ADDRESS($M421,44))=0,INDIRECT(ADDRESS($M421,38))&lt;&gt;"UL"),INDIRECT(ADDRESS($M421,COLUMN())),0),0))</f>
        <v>0</v>
      </c>
      <c r="CE421" s="57" cm="1">
        <f t="array" aca="1" ref="CE421" ca="1">SUM(IF($C421&gt;0,IF(AND(INDIRECT(ADDRESS($C421,44))=0,INDIRECT(ADDRESS($C421,38))&lt;&gt;"UL"),INDIRECT(ADDRESS($C421,COLUMN())),0),0),IF($D421&gt;0,IF(AND(INDIRECT(ADDRESS($D421,44))=0,INDIRECT(ADDRESS($D421,38))&lt;&gt;"UL"),INDIRECT(ADDRESS($D421,COLUMN())),0),0),IF($E421&gt;0,IF(AND(INDIRECT(ADDRESS($E421,44))=0,INDIRECT(ADDRESS($E421,38))&lt;&gt;"UL"),INDIRECT(ADDRESS($E421,COLUMN())),0),0),IF($F421&gt;0,IF(AND(INDIRECT(ADDRESS($F421,44))=0,INDIRECT(ADDRESS($F421,38))&lt;&gt;"UL"),INDIRECT(ADDRESS($F421,COLUMN())),0),0),IF($G421&gt;0,IF(AND(INDIRECT(ADDRESS($G421,44))=0,INDIRECT(ADDRESS($G421,38))&lt;&gt;"UL"),INDIRECT(ADDRESS($G421,COLUMN())),0),0),IF($H421&gt;0,IF(AND(INDIRECT(ADDRESS($H421,44))=0,INDIRECT(ADDRESS($H421,38))&lt;&gt;"UL"),INDIRECT(ADDRESS($H421,COLUMN())),0),0),IF($I421&gt;0,IF(AND(INDIRECT(ADDRESS($I421,44))=0,INDIRECT(ADDRESS($I421,38))&lt;&gt;"UL"),INDIRECT(ADDRESS($I421,COLUMN())),0),0),IF($J421&gt;0,IF(AND(INDIRECT(ADDRESS($J421,44))=0,INDIRECT(ADDRESS($J421,38))&lt;&gt;"UL"),INDIRECT(ADDRESS($J421,COLUMN())),0),0),IF($K421&gt;0,IF(AND(INDIRECT(ADDRESS($K421,44))=0,INDIRECT(ADDRESS($K421,38))&lt;&gt;"UL"),INDIRECT(ADDRESS($K421,COLUMN())),0),0),IF($L421&gt;0,IF(AND(INDIRECT(ADDRESS($L421,44))=0,INDIRECT(ADDRESS($L421,38))&lt;&gt;"UL"),INDIRECT(ADDRESS($L421,COLUMN())),0),0),IF($M421&gt;0,IF(AND(INDIRECT(ADDRESS($M421,44))=0,INDIRECT(ADDRESS($M421,38))&lt;&gt;"UL"),INDIRECT(ADDRESS($M421,COLUMN())),0),0))</f>
        <v>0</v>
      </c>
      <c r="CF421" s="57">
        <f t="shared" ca="1" si="300"/>
        <v>0</v>
      </c>
      <c r="CG421" s="57">
        <f t="shared" ca="1" si="301"/>
        <v>1.4675467161830711</v>
      </c>
      <c r="CH421" s="57">
        <f t="shared" ca="1" si="302"/>
        <v>5.6444104468579656E-2</v>
      </c>
      <c r="CI421" s="19">
        <f t="shared" ca="1" si="303"/>
        <v>12.805484231611485</v>
      </c>
      <c r="CJ421" s="19"/>
      <c r="CK421" s="57" cm="1">
        <f t="array" aca="1" ref="CK421" ca="1">IF(AU421="S", SUM(IF($C421&gt;0,IF(INDIRECT(ADDRESS($C421,43))&lt;&gt;1,INDIRECT(ADDRESS($C421,48)),0),0), IF($D421&gt;0,IF(INDIRECT(ADDRESS($D421,43))&lt;&gt;1,INDIRECT(ADDRESS($D421,48)),0),0), IF($E421&gt;0,IF(INDIRECT(ADDRESS($E421,43))&lt;&gt;1,INDIRECT(ADDRESS($E421,48)),0),0), IF($F421&gt;0,IF(INDIRECT(ADDRESS($F421,43))&lt;&gt;1,INDIRECT(ADDRESS($F421,48)),0),0), IF($G421&gt;0,IF(INDIRECT(ADDRESS($G421,43))&lt;&gt;1,INDIRECT(ADDRESS($G421,48)),0),0), IF($H421&gt;0,IF(INDIRECT(ADDRESS($H421,43))&lt;&gt;1,INDIRECT(ADDRESS($H421,48)),0),0), IF($I421&gt;0,IF(INDIRECT(ADDRESS($I421,43))&lt;&gt;1,INDIRECT(ADDRESS($I421,48)),0),0), IF($J421&gt;0,IF(INDIRECT(ADDRESS($J421,43))&lt;&gt;1,INDIRECT(ADDRESS($J421,48)),0),0), IF($K421&gt;0,IF(INDIRECT(ADDRESS($K421,43))&lt;&gt;1,INDIRECT(ADDRESS($K421,48)),0),0), IF($L421&gt;0,IF(INDIRECT(ADDRESS($L421,43))&lt;&gt;1,INDIRECT(ADDRESS($L421,48)),0),0), IF($M421&gt;0,IF(INDIRECT(ADDRESS($M421,43))&lt;&gt;1,INDIRECT(ADDRESS($M421,48)),0),0)), IF(AU421="L",SUM(IF($C421&gt;0,IF(INDIRECT(ADDRESS($C421,43))&lt;&gt;1,INDIRECT(ADDRESS($C421,50)),0),0), IF($D421&gt;0,IF(INDIRECT(ADDRESS($D421,43))&lt;&gt;1,INDIRECT(ADDRESS($D421,50)),0),0), IF($E421&gt;0,IF(INDIRECT(ADDRESS($E421,43))&lt;&gt;1,INDIRECT(ADDRESS($E421,50)),0),0), IF($F421&gt;0,IF(INDIRECT(ADDRESS($F421,43))&lt;&gt;1,INDIRECT(ADDRESS($F421,50)),0),0), IF($G421&gt;0,IF(INDIRECT(ADDRESS($G421,43))&lt;&gt;1,INDIRECT(ADDRESS($G421,50)),0),0), IF($G421&gt;0,IF(INDIRECT(ADDRESS($G421,43))&lt;&gt;1,INDIRECT(ADDRESS($G421,50)),0),0), IF($H421&gt;0,IF(INDIRECT(ADDRESS($H421,43))&lt;&gt;1,INDIRECT(ADDRESS($H421,50)),0),0), IF($I421&gt;0,IF(INDIRECT(ADDRESS($I421,43))&lt;&gt;1,INDIRECT(ADDRESS($I421,50)),0),0), IF($J421&gt;0,IF(INDIRECT(ADDRESS($J421,43))&lt;&gt;1,INDIRECT(ADDRESS($J421,50)),0),0), IF($K421&gt;0,IF(INDIRECT(ADDRESS($K421,43))&lt;&gt;1,INDIRECT(ADDRESS($K421,50)),0),0), IF($L421&gt;0,IF(INDIRECT(ADDRESS($L421,43))&lt;&gt;1,INDIRECT(ADDRESS($L421,50)),0),0), IF($M421&gt;0,IF(INDIRECT(ADDRESS($M421,43))&lt;&gt;1,INDIRECT(ADDRESS($M421,50)),0),0)), SUM(IF($C421&gt;0,IF(INDIRECT(ADDRESS($C421,43))&lt;&gt;1,INDIRECT(ADDRESS($C421,49)),0),0), IF($D421&gt;0,IF(INDIRECT(ADDRESS($D421,43))&lt;&gt;1,INDIRECT(ADDRESS($D421,49)),0),0), IF($E421&gt;0,IF(INDIRECT(ADDRESS($E421,43))&lt;&gt;1,INDIRECT(ADDRESS($E421,49)),0),0), IF($F421&gt;0,IF(INDIRECT(ADDRESS($F421,43))&lt;&gt;1,INDIRECT(ADDRESS($F421,49)),0),0), IF($G421&gt;0,IF(INDIRECT(ADDRESS($G421,43))&lt;&gt;1,INDIRECT(ADDRESS($G421,49)),0),0), IF($G421&gt;0,IF(INDIRECT(ADDRESS($G421,43))&lt;&gt;1,INDIRECT(ADDRESS($G421,49)),0),0), IF($H421&gt;0,IF(INDIRECT(ADDRESS($H421,43))&lt;&gt;1,INDIRECT(ADDRESS($H421,49)),0),0), IF($I421&gt;0,IF(INDIRECT(ADDRESS($I421,43))&lt;&gt;1,INDIRECT(ADDRESS($I421,49)),0),0), IF($J421&gt;0,IF(INDIRECT(ADDRESS($J421,43))&lt;&gt;1,INDIRECT(ADDRESS($J421,49)),0),0), IF($K421&gt;0,IF(INDIRECT(ADDRESS($K421,43))&lt;&gt;1,INDIRECT(ADDRESS($K421,49)),0),0), IF($L421&gt;0,IF(INDIRECT(ADDRESS($L421,43))&lt;&gt;1,INDIRECT(ADDRESS($L421,49)),0),0), IF($M421&gt;0,IF(INDIRECT(ADDRESS($M421,43))&lt;&gt;1,INDIRECT(ADDRESS($M421,49)),0),0))))</f>
        <v>2.9444444444444442</v>
      </c>
      <c r="CL421" s="57" cm="1">
        <f t="array" aca="1" ref="CL421" ca="1">SUM(IF($C421&gt;0,IF(INDIRECT(ADDRESS($C421,44))=1,INDIRECT(ADDRESS($C421,90)),0),0), IF($D421&gt;0,IF(INDIRECT(ADDRESS($D421,44))=1,INDIRECT(ADDRESS($D421,90)),0),0), IF($E421&gt;0,IF(INDIRECT(ADDRESS($E421,44))=1,INDIRECT(ADDRESS($E421,90)),0),0), IF($F421&gt;0,IF(INDIRECT(ADDRESS($F421,44))=1,INDIRECT(ADDRESS($F421,90)),0),0), IF($G421&gt;0,IF(INDIRECT(ADDRESS($G421,44))=1,INDIRECT(ADDRESS($G421,90)),0),0), IF($H421&gt;0,IF(INDIRECT(ADDRESS($H421,44))=1,INDIRECT(ADDRESS($H421,90)),0),0), IF($I421&gt;0,IF(INDIRECT(ADDRESS($I421,44))=1,INDIRECT(ADDRESS($I421,90)),0),0), IF($J421&gt;0,IF(INDIRECT(ADDRESS($J421,44))=1,INDIRECT(ADDRESS($J421,90)),0),0), IF($K421&gt;0,IF(INDIRECT(ADDRESS($K421,44))=1,INDIRECT(ADDRESS($K421,90)),0),0), IF($L421&gt;0,IF(INDIRECT(ADDRESS($L421,44))=1,INDIRECT(ADDRESS($L421,90)),0),0), IF($M421&gt;0,IF(INDIRECT(ADDRESS($M421,44))=1,INDIRECT(ADDRESS($M421,90)),0),0))</f>
        <v>2.3333333333333335</v>
      </c>
      <c r="CM421" s="56">
        <f t="shared" ca="1" si="304"/>
        <v>0.86233203267986458</v>
      </c>
      <c r="CN421" s="59"/>
    </row>
    <row r="422" spans="1:92" x14ac:dyDescent="0.25">
      <c r="A422" s="219" t="s">
        <v>584</v>
      </c>
      <c r="B422" s="220">
        <v>376</v>
      </c>
      <c r="C422" s="220">
        <v>384</v>
      </c>
      <c r="D422" s="220">
        <v>391</v>
      </c>
      <c r="E422" s="220">
        <v>390</v>
      </c>
      <c r="F422" s="220">
        <v>388</v>
      </c>
      <c r="G422" s="220"/>
      <c r="H422" s="220"/>
      <c r="I422" s="220"/>
      <c r="J422" s="220"/>
      <c r="K422" s="220"/>
      <c r="L422" s="220"/>
      <c r="M422" s="220"/>
      <c r="N422" s="67">
        <f t="shared" ca="1" si="284"/>
        <v>28</v>
      </c>
      <c r="O422" s="67" t="str" cm="1">
        <f t="array" aca="1" ref="O422" ca="1">INDIRECT(ADDRESS($B422,COLUMN()))</f>
        <v>Bomber</v>
      </c>
      <c r="P422" s="67" cm="1">
        <f t="array" aca="1" ref="P422" ca="1">INDIRECT(ADDRESS($B422,COLUMN()))</f>
        <v>2</v>
      </c>
      <c r="Q422" s="67" cm="1">
        <f t="array" aca="1" ref="Q422" ca="1">INDIRECT(ADDRESS($B422,COLUMN()))</f>
        <v>0</v>
      </c>
      <c r="R422" s="67" cm="1">
        <f t="array" aca="1" ref="R422" ca="1">INDIRECT(ADDRESS($B422,COLUMN()))</f>
        <v>0</v>
      </c>
      <c r="S422" s="67" cm="1">
        <f t="array" aca="1" ref="S422" ca="1">INDIRECT(ADDRESS($B422,COLUMN()))</f>
        <v>2</v>
      </c>
      <c r="T422" s="67" t="str" cm="1">
        <f t="array" aca="1" ref="T422" ca="1">INDIRECT(ADDRESS($B422,COLUMN()))</f>
        <v>1-6</v>
      </c>
      <c r="U422" s="67" cm="1">
        <f t="array" aca="1" ref="U422" ca="1">INDIRECT(ADDRESS($B422,COLUMN()))</f>
        <v>6</v>
      </c>
      <c r="V422" s="67" cm="1">
        <f t="array" aca="1" ref="V422" ca="1">INDIRECT(ADDRESS($B422,COLUMN()))</f>
        <v>0</v>
      </c>
      <c r="W422" s="67" cm="1">
        <f t="array" aca="1" ref="W422" ca="1">INDIRECT(ADDRESS($B422,COLUMN()))</f>
        <v>2</v>
      </c>
      <c r="X422" s="67" cm="1">
        <f t="array" aca="1" ref="X422" ca="1">INDIRECT(ADDRESS($B422,COLUMN()))</f>
        <v>7</v>
      </c>
      <c r="Y422" s="67" cm="1">
        <f t="array" aca="1" ref="Y422" ca="1">INDIRECT(ADDRESS($B422,COLUMN()))</f>
        <v>1</v>
      </c>
      <c r="Z422" s="67" cm="1">
        <f t="array" aca="1" ref="Z422" ca="1">INDIRECT(ADDRESS($B422,COLUMN()))</f>
        <v>5</v>
      </c>
      <c r="AA422" s="67" t="str" cm="1">
        <f t="array" aca="1" ref="AA422" ca="1">INDIRECT(ADDRESS($B422,COLUMN()))</f>
        <v>Jink</v>
      </c>
      <c r="AB422" s="56">
        <f t="shared" ca="1" si="285"/>
        <v>0.85999402472024211</v>
      </c>
      <c r="AC422" s="56">
        <f t="shared" ca="1" si="286"/>
        <v>0.995009661723254</v>
      </c>
      <c r="AD422" s="56">
        <f t="shared" ca="1" si="287"/>
        <v>1.730451585605659</v>
      </c>
      <c r="AF422" s="52"/>
      <c r="AG422" s="52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2"/>
      <c r="AU422" s="54" t="s">
        <v>33</v>
      </c>
      <c r="AV422" s="57" cm="1">
        <f t="array" aca="1" ref="AV422" ca="1">SUM(IF($C422&gt;0,IF(AND(INDIRECT(ADDRESS($C422,44))=0,INDIRECT(ADDRESS($C422,38))="UL",ISERROR(SEARCH("Rear",INDIRECT(ADDRESS($C422,33)))),ISERROR(SEARCH("Side",INDIRECT(ADDRESS($C422,33))))),INDIRECT(ADDRESS($C422,COLUMN())),0),0),IF($D422&gt;0,IF(AND(INDIRECT(ADDRESS($D422,44))=0,INDIRECT(ADDRESS($D422,38))="UL",ISERROR(SEARCH("Rear",INDIRECT(ADDRESS($D422,33)))),ISERROR(SEARCH("Side",INDIRECT(ADDRESS($D422,33))))),INDIRECT(ADDRESS($D422,COLUMN())),0),0),IF($E422&gt;0,IF(AND(INDIRECT(ADDRESS($E422,44))=0,INDIRECT(ADDRESS($E422,38))="UL",ISERROR(SEARCH("Rear",INDIRECT(ADDRESS($E422,33)))),ISERROR(SEARCH("Side",INDIRECT(ADDRESS($E422,33))))),INDIRECT(ADDRESS($E422,COLUMN())),0),0),IF($F422&gt;0,IF(AND(INDIRECT(ADDRESS($F422,44))=0,INDIRECT(ADDRESS($F422,38))="UL",ISERROR(SEARCH("Rear",INDIRECT(ADDRESS($F422,33)))),ISERROR(SEARCH("Side",INDIRECT(ADDRESS($F422,33))))),INDIRECT(ADDRESS($F422,COLUMN())),0),0),IF($G422&gt;0,IF(AND(INDIRECT(ADDRESS($G422,44))=0,INDIRECT(ADDRESS($G422,38))="UL",ISERROR(SEARCH("Rear",INDIRECT(ADDRESS($G422,33)))),ISERROR(SEARCH("Side",INDIRECT(ADDRESS($G422,33))))),INDIRECT(ADDRESS($G422,COLUMN())),0),0),IF($H422&gt;0,IF(AND(INDIRECT(ADDRESS($H422,44))=0,INDIRECT(ADDRESS($H422,38))="UL",ISERROR(SEARCH("Rear",INDIRECT(ADDRESS($H422,33)))),ISERROR(SEARCH("Side",INDIRECT(ADDRESS($H422,33))))),INDIRECT(ADDRESS($H422,COLUMN())),0),0),IF($I422&gt;0,IF(AND(INDIRECT(ADDRESS($I422,44))=0,INDIRECT(ADDRESS($I422,38))="UL",ISERROR(SEARCH("Rear",INDIRECT(ADDRESS($I422,33)))),ISERROR(SEARCH("Side",INDIRECT(ADDRESS($I422,33))))),INDIRECT(ADDRESS($I422,COLUMN())),0),0),IF($J422&gt;0,IF(AND(INDIRECT(ADDRESS($J422,44))=0,INDIRECT(ADDRESS($J422,38))="UL",ISERROR(SEARCH("Rear",INDIRECT(ADDRESS($J422,33)))),ISERROR(SEARCH("Side",INDIRECT(ADDRESS($J422,33))))),INDIRECT(ADDRESS($J422,COLUMN())),0),0),IF($K422&gt;0,IF(AND(INDIRECT(ADDRESS($K422,44))=0,INDIRECT(ADDRESS($K422,38))="UL",ISERROR(SEARCH("Rear",INDIRECT(ADDRESS($K422,33)))),ISERROR(SEARCH("Side",INDIRECT(ADDRESS($K422,33))))),INDIRECT(ADDRESS($K422,COLUMN())),0),0),IF($L422&gt;0,IF(AND(INDIRECT(ADDRESS($L422,44))=0,INDIRECT(ADDRESS($L422,38))="UL",ISERROR(SEARCH("Rear",INDIRECT(ADDRESS($L422,33)))),ISERROR(SEARCH("Side",INDIRECT(ADDRESS($L422,33))))),INDIRECT(ADDRESS($L422,COLUMN())),0),0),IF($M422&gt;0,IF(AND(INDIRECT(ADDRESS($M422,44))=0,INDIRECT(ADDRESS($M422,38))="UL",ISERROR(SEARCH("Rear",INDIRECT(ADDRESS($M422,33)))),ISERROR(SEARCH("Side",INDIRECT(ADDRESS($M422,33))))),INDIRECT(ADDRESS($M422,COLUMN())),0),0))</f>
        <v>1.5555555555555554</v>
      </c>
      <c r="AW422" s="57" cm="1">
        <f t="array" aca="1" ref="AW422" ca="1">SUM(IF($C422&gt;0,IF(AND(INDIRECT(ADDRESS($C422,44))=0,INDIRECT(ADDRESS($C422,38))="UL",ISERROR(SEARCH("Rear",INDIRECT(ADDRESS($C422,33)))),ISERROR(SEARCH("Side",INDIRECT(ADDRESS($C422,33))))),INDIRECT(ADDRESS($C422,COLUMN())),0),0),IF($D422&gt;0,IF(AND(INDIRECT(ADDRESS($D422,44))=0,INDIRECT(ADDRESS($D422,38))="UL",ISERROR(SEARCH("Rear",INDIRECT(ADDRESS($D422,33)))),ISERROR(SEARCH("Side",INDIRECT(ADDRESS($D422,33))))),INDIRECT(ADDRESS($D422,COLUMN())),0),0),IF($E422&gt;0,IF(AND(INDIRECT(ADDRESS($E422,44))=0,INDIRECT(ADDRESS($E422,38))="UL",ISERROR(SEARCH("Rear",INDIRECT(ADDRESS($E422,33)))),ISERROR(SEARCH("Side",INDIRECT(ADDRESS($E422,33))))),INDIRECT(ADDRESS($E422,COLUMN())),0),0),IF($F422&gt;0,IF(AND(INDIRECT(ADDRESS($F422,44))=0,INDIRECT(ADDRESS($F422,38))="UL",ISERROR(SEARCH("Rear",INDIRECT(ADDRESS($F422,33)))),ISERROR(SEARCH("Side",INDIRECT(ADDRESS($F422,33))))),INDIRECT(ADDRESS($F422,COLUMN())),0),0),IF($G422&gt;0,IF(AND(INDIRECT(ADDRESS($G422,44))=0,INDIRECT(ADDRESS($G422,38))="UL",ISERROR(SEARCH("Rear",INDIRECT(ADDRESS($G422,33)))),ISERROR(SEARCH("Side",INDIRECT(ADDRESS($G422,33))))),INDIRECT(ADDRESS($G422,COLUMN())),0),0),IF($H422&gt;0,IF(AND(INDIRECT(ADDRESS($H422,44))=0,INDIRECT(ADDRESS($H422,38))="UL",ISERROR(SEARCH("Rear",INDIRECT(ADDRESS($H422,33)))),ISERROR(SEARCH("Side",INDIRECT(ADDRESS($H422,33))))),INDIRECT(ADDRESS($H422,COLUMN())),0),0),IF($I422&gt;0,IF(AND(INDIRECT(ADDRESS($I422,44))=0,INDIRECT(ADDRESS($I422,38))="UL",ISERROR(SEARCH("Rear",INDIRECT(ADDRESS($I422,33)))),ISERROR(SEARCH("Side",INDIRECT(ADDRESS($I422,33))))),INDIRECT(ADDRESS($I422,COLUMN())),0),0),IF($J422&gt;0,IF(AND(INDIRECT(ADDRESS($J422,44))=0,INDIRECT(ADDRESS($J422,38))="UL",ISERROR(SEARCH("Rear",INDIRECT(ADDRESS($J422,33)))),ISERROR(SEARCH("Side",INDIRECT(ADDRESS($J422,33))))),INDIRECT(ADDRESS($J422,COLUMN())),0),0),IF($K422&gt;0,IF(AND(INDIRECT(ADDRESS($K422,44))=0,INDIRECT(ADDRESS($K422,38))="UL",ISERROR(SEARCH("Rear",INDIRECT(ADDRESS($K422,33)))),ISERROR(SEARCH("Side",INDIRECT(ADDRESS($K422,33))))),INDIRECT(ADDRESS($K422,COLUMN())),0),0),IF($L422&gt;0,IF(AND(INDIRECT(ADDRESS($L422,44))=0,INDIRECT(ADDRESS($L422,38))="UL",ISERROR(SEARCH("Rear",INDIRECT(ADDRESS($L422,33)))),ISERROR(SEARCH("Side",INDIRECT(ADDRESS($L422,33))))),INDIRECT(ADDRESS($L422,COLUMN())),0),0),IF($M422&gt;0,IF(AND(INDIRECT(ADDRESS($M422,44))=0,INDIRECT(ADDRESS($M422,38))="UL",ISERROR(SEARCH("Rear",INDIRECT(ADDRESS($M422,33)))),ISERROR(SEARCH("Side",INDIRECT(ADDRESS($M422,33))))),INDIRECT(ADDRESS($M422,COLUMN())),0),0))</f>
        <v>0.88888888888888884</v>
      </c>
      <c r="AX422" s="57" cm="1">
        <f t="array" aca="1" ref="AX422" ca="1">SUM(IF($C422&gt;0,IF(AND(INDIRECT(ADDRESS($C422,44))=0,INDIRECT(ADDRESS($C422,38))="UL",ISERROR(SEARCH("Rear",INDIRECT(ADDRESS($C422,33)))),ISERROR(SEARCH("Side",INDIRECT(ADDRESS($C422,33))))),INDIRECT(ADDRESS($C422,COLUMN())),0),0),IF($D422&gt;0,IF(AND(INDIRECT(ADDRESS($D422,44))=0,INDIRECT(ADDRESS($D422,38))="UL",ISERROR(SEARCH("Rear",INDIRECT(ADDRESS($D422,33)))),ISERROR(SEARCH("Side",INDIRECT(ADDRESS($D422,33))))),INDIRECT(ADDRESS($D422,COLUMN())),0),0),IF($E422&gt;0,IF(AND(INDIRECT(ADDRESS($E422,44))=0,INDIRECT(ADDRESS($E422,38))="UL",ISERROR(SEARCH("Rear",INDIRECT(ADDRESS($E422,33)))),ISERROR(SEARCH("Side",INDIRECT(ADDRESS($E422,33))))),INDIRECT(ADDRESS($E422,COLUMN())),0),0),IF($F422&gt;0,IF(AND(INDIRECT(ADDRESS($F422,44))=0,INDIRECT(ADDRESS($F422,38))="UL",ISERROR(SEARCH("Rear",INDIRECT(ADDRESS($F422,33)))),ISERROR(SEARCH("Side",INDIRECT(ADDRESS($F422,33))))),INDIRECT(ADDRESS($F422,COLUMN())),0),0),IF($G422&gt;0,IF(AND(INDIRECT(ADDRESS($G422,44))=0,INDIRECT(ADDRESS($G422,38))="UL",ISERROR(SEARCH("Rear",INDIRECT(ADDRESS($G422,33)))),ISERROR(SEARCH("Side",INDIRECT(ADDRESS($G422,33))))),INDIRECT(ADDRESS($G422,COLUMN())),0),0),IF($H422&gt;0,IF(AND(INDIRECT(ADDRESS($H422,44))=0,INDIRECT(ADDRESS($H422,38))="UL",ISERROR(SEARCH("Rear",INDIRECT(ADDRESS($H422,33)))),ISERROR(SEARCH("Side",INDIRECT(ADDRESS($H422,33))))),INDIRECT(ADDRESS($H422,COLUMN())),0),0),IF($I422&gt;0,IF(AND(INDIRECT(ADDRESS($I422,44))=0,INDIRECT(ADDRESS($I422,38))="UL",ISERROR(SEARCH("Rear",INDIRECT(ADDRESS($I422,33)))),ISERROR(SEARCH("Side",INDIRECT(ADDRESS($I422,33))))),INDIRECT(ADDRESS($I422,COLUMN())),0),0),IF($J422&gt;0,IF(AND(INDIRECT(ADDRESS($J422,44))=0,INDIRECT(ADDRESS($J422,38))="UL",ISERROR(SEARCH("Rear",INDIRECT(ADDRESS($J422,33)))),ISERROR(SEARCH("Side",INDIRECT(ADDRESS($J422,33))))),INDIRECT(ADDRESS($J422,COLUMN())),0),0),IF($K422&gt;0,IF(AND(INDIRECT(ADDRESS($K422,44))=0,INDIRECT(ADDRESS($K422,38))="UL",ISERROR(SEARCH("Rear",INDIRECT(ADDRESS($K422,33)))),ISERROR(SEARCH("Side",INDIRECT(ADDRESS($K422,33))))),INDIRECT(ADDRESS($K422,COLUMN())),0),0),IF($L422&gt;0,IF(AND(INDIRECT(ADDRESS($L422,44))=0,INDIRECT(ADDRESS($L422,38))="UL",ISERROR(SEARCH("Rear",INDIRECT(ADDRESS($L422,33)))),ISERROR(SEARCH("Side",INDIRECT(ADDRESS($L422,33))))),INDIRECT(ADDRESS($L422,COLUMN())),0),0),IF($M422&gt;0,IF(AND(INDIRECT(ADDRESS($M422,44))=0,INDIRECT(ADDRESS($M422,38))="UL",ISERROR(SEARCH("Rear",INDIRECT(ADDRESS($M422,33)))),ISERROR(SEARCH("Side",INDIRECT(ADDRESS($M422,33))))),INDIRECT(ADDRESS($M422,COLUMN())),0),0))</f>
        <v>0</v>
      </c>
      <c r="AY422" s="58">
        <f t="shared" ca="1" si="288"/>
        <v>1.5555555555555554</v>
      </c>
      <c r="AZ422" s="58">
        <f t="shared" ca="1" si="289"/>
        <v>0.81481481481481477</v>
      </c>
      <c r="BA422" s="58" cm="1">
        <f t="array" aca="1" ref="BA422" ca="1">SUM(IF($C422&gt;0,IF(AND(INDIRECT(ADDRESS($C422,44))=0,INDIRECT(ADDRESS($C422,38))="UL"),INDIRECT(ADDRESS($C422,COLUMN())),0),0),IF($D422&gt;0,IF(AND(INDIRECT(ADDRESS($D422,44))=0,INDIRECT(ADDRESS($D422,38))="UL"),INDIRECT(ADDRESS($D422,COLUMN())),0),0),IF($E422&gt;0,IF(AND(INDIRECT(ADDRESS($E422,44))=0,INDIRECT(ADDRESS($E422,38))="UL"),INDIRECT(ADDRESS($E422,COLUMN())),0),0),IF($F422&gt;0,IF(AND(INDIRECT(ADDRESS($F422,44))=0,INDIRECT(ADDRESS($F422,38))="UL"),INDIRECT(ADDRESS($F422,COLUMN())),0),0),IF($G422&gt;0,IF(AND(INDIRECT(ADDRESS($G422,44))=0,INDIRECT(ADDRESS($G422,38))="UL"),INDIRECT(ADDRESS($G422,COLUMN())),0),0),IF($H422&gt;0,IF(AND(INDIRECT(ADDRESS($H422,44))=0,INDIRECT(ADDRESS($H422,38))="UL"),INDIRECT(ADDRESS($H422,COLUMN())),0),0),IF($I422&gt;0,IF(AND(INDIRECT(ADDRESS($I422,44))=0,INDIRECT(ADDRESS($I422,38))="UL"),INDIRECT(ADDRESS($I422,COLUMN())),0),0),IF($J422&gt;0,IF(AND(INDIRECT(ADDRESS($J422,44))=0,INDIRECT(ADDRESS($J422,38))="UL"),INDIRECT(ADDRESS($J422,COLUMN())),0),0),IF($K422&gt;0,IF(AND(INDIRECT(ADDRESS($K422,44))=0,INDIRECT(ADDRESS($K422,38))="UL"),INDIRECT(ADDRESS($K422,COLUMN())),0),0),IF($L422&gt;0,IF(AND(INDIRECT(ADDRESS($L422,44))=0,INDIRECT(ADDRESS($L422,38))="UL"),INDIRECT(ADDRESS($L422,COLUMN())),0),0),IF($M422&gt;0,IF(AND(INDIRECT(ADDRESS($M422,44))=0,INDIRECT(ADDRESS($M422,38))="UL"),INDIRECT(ADDRESS($M422,COLUMN())),0),0))</f>
        <v>0.23703703703703702</v>
      </c>
      <c r="BB422" s="58" cm="1">
        <f t="array" aca="1" ref="BB422" ca="1">SUM(IF($C422&gt;0,IF(AND(INDIRECT(ADDRESS($C422,44))=0,INDIRECT(ADDRESS($C422,38))="UL"),INDIRECT(ADDRESS($C422,COLUMN())),0),0),IF($D422&gt;0,IF(AND(INDIRECT(ADDRESS($D422,44))=0,INDIRECT(ADDRESS($D422,38))="UL"),INDIRECT(ADDRESS($D422,COLUMN())),0),0),IF($E422&gt;0,IF(AND(INDIRECT(ADDRESS($E422,44))=0,INDIRECT(ADDRESS($E422,38))="UL"),INDIRECT(ADDRESS($E422,COLUMN())),0),0),IF($F422&gt;0,IF(AND(INDIRECT(ADDRESS($F422,44))=0,INDIRECT(ADDRESS($F422,38))="UL"),INDIRECT(ADDRESS($F422,COLUMN())),0),0),IF($G422&gt;0,IF(AND(INDIRECT(ADDRESS($G422,44))=0,INDIRECT(ADDRESS($G422,38))="UL"),INDIRECT(ADDRESS($G422,COLUMN())),0),0),IF($H422&gt;0,IF(AND(INDIRECT(ADDRESS($H422,44))=0,INDIRECT(ADDRESS($H422,38))="UL"),INDIRECT(ADDRESS($H422,COLUMN())),0),0),IF($I422&gt;0,IF(AND(INDIRECT(ADDRESS($I422,44))=0,INDIRECT(ADDRESS($I422,38))="UL"),INDIRECT(ADDRESS($I422,COLUMN())),0),0),IF($J422&gt;0,IF(AND(INDIRECT(ADDRESS($J422,44))=0,INDIRECT(ADDRESS($J422,38))="UL"),INDIRECT(ADDRESS($J422,COLUMN())),0),0),IF($K422&gt;0,IF(AND(INDIRECT(ADDRESS($K422,44))=0,INDIRECT(ADDRESS($K422,38))="UL"),INDIRECT(ADDRESS($K422,COLUMN())),0),0),IF($L422&gt;0,IF(AND(INDIRECT(ADDRESS($L422,44))=0,INDIRECT(ADDRESS($L422,38))="UL"),INDIRECT(ADDRESS($L422,COLUMN())),0),0),IF($M422&gt;0,IF(AND(INDIRECT(ADDRESS($M422,44))=0,INDIRECT(ADDRESS($M422,38))="UL"),INDIRECT(ADDRESS($M422,COLUMN())),0),0))</f>
        <v>0.41481481481481475</v>
      </c>
      <c r="BC422" s="58" cm="1">
        <f t="array" aca="1" ref="BC422" ca="1">SUM(IF($C422&gt;0,IF(AND(INDIRECT(ADDRESS($C422,44))=0,INDIRECT(ADDRESS($C422,38))="UL"),INDIRECT(ADDRESS($C422,COLUMN())),0),0),IF($D422&gt;0,IF(AND(INDIRECT(ADDRESS($D422,44))=0,INDIRECT(ADDRESS($D422,38))="UL"),INDIRECT(ADDRESS($D422,COLUMN())),0),0),IF($E422&gt;0,IF(AND(INDIRECT(ADDRESS($E422,44))=0,INDIRECT(ADDRESS($E422,38))="UL"),INDIRECT(ADDRESS($E422,COLUMN())),0),0),IF($F422&gt;0,IF(AND(INDIRECT(ADDRESS($F422,44))=0,INDIRECT(ADDRESS($F422,38))="UL"),INDIRECT(ADDRESS($F422,COLUMN())),0),0),IF($G422&gt;0,IF(AND(INDIRECT(ADDRESS($G422,44))=0,INDIRECT(ADDRESS($G422,38))="UL"),INDIRECT(ADDRESS($G422,COLUMN())),0),0),IF($H422&gt;0,IF(AND(INDIRECT(ADDRESS($H422,44))=0,INDIRECT(ADDRESS($H422,38))="UL"),INDIRECT(ADDRESS($H422,COLUMN())),0),0),IF($I422&gt;0,IF(AND(INDIRECT(ADDRESS($I422,44))=0,INDIRECT(ADDRESS($I422,38))="UL"),INDIRECT(ADDRESS($I422,COLUMN())),0),0),IF($J422&gt;0,IF(AND(INDIRECT(ADDRESS($J422,44))=0,INDIRECT(ADDRESS($J422,38))="UL"),INDIRECT(ADDRESS($J422,COLUMN())),0),0),IF($K422&gt;0,IF(AND(INDIRECT(ADDRESS($K422,44))=0,INDIRECT(ADDRESS($K422,38))="UL"),INDIRECT(ADDRESS($K422,COLUMN())),0),0),IF($L422&gt;0,IF(AND(INDIRECT(ADDRESS($L422,44))=0,INDIRECT(ADDRESS($L422,38))="UL"),INDIRECT(ADDRESS($L422,COLUMN())),0),0),IF($M422&gt;0,IF(AND(INDIRECT(ADDRESS($M422,44))=0,INDIRECT(ADDRESS($M422,38))="UL"),INDIRECT(ADDRESS($M422,COLUMN())),0),0))</f>
        <v>0.20740740740740737</v>
      </c>
      <c r="BD422" s="58" cm="1">
        <f t="array" aca="1" ref="BD422" ca="1">SUM(IF($C422&gt;0,IF(AND(INDIRECT(ADDRESS($C422,44))=0,INDIRECT(ADDRESS($C422,38))="UL"),INDIRECT(ADDRESS($C422,COLUMN())),0),0),IF($D422&gt;0,IF(AND(INDIRECT(ADDRESS($D422,44))=0,INDIRECT(ADDRESS($D422,38))="UL"),INDIRECT(ADDRESS($D422,COLUMN())),0),0),IF($E422&gt;0,IF(AND(INDIRECT(ADDRESS($E422,44))=0,INDIRECT(ADDRESS($E422,38))="UL"),INDIRECT(ADDRESS($E422,COLUMN())),0),0),IF($F422&gt;0,IF(AND(INDIRECT(ADDRESS($F422,44))=0,INDIRECT(ADDRESS($F422,38))="UL"),INDIRECT(ADDRESS($F422,COLUMN())),0),0),IF($G422&gt;0,IF(AND(INDIRECT(ADDRESS($G422,44))=0,INDIRECT(ADDRESS($G422,38))="UL"),INDIRECT(ADDRESS($G422,COLUMN())),0),0),IF($H422&gt;0,IF(AND(INDIRECT(ADDRESS($H422,44))=0,INDIRECT(ADDRESS($H422,38))="UL"),INDIRECT(ADDRESS($H422,COLUMN())),0),0),IF($I422&gt;0,IF(AND(INDIRECT(ADDRESS($I422,44))=0,INDIRECT(ADDRESS($I422,38))="UL"),INDIRECT(ADDRESS($I422,COLUMN())),0),0),IF($J422&gt;0,IF(AND(INDIRECT(ADDRESS($J422,44))=0,INDIRECT(ADDRESS($J422,38))="UL"),INDIRECT(ADDRESS($J422,COLUMN())),0),0),IF($K422&gt;0,IF(AND(INDIRECT(ADDRESS($K422,44))=0,INDIRECT(ADDRESS($K422,38))="UL"),INDIRECT(ADDRESS($K422,COLUMN())),0),0),IF($L422&gt;0,IF(AND(INDIRECT(ADDRESS($L422,44))=0,INDIRECT(ADDRESS($L422,38))="UL"),INDIRECT(ADDRESS($L422,COLUMN())),0),0),IF($M422&gt;0,IF(AND(INDIRECT(ADDRESS($M422,44))=0,INDIRECT(ADDRESS($M422,38))="UL"),INDIRECT(ADDRESS($M422,COLUMN())),0),0))</f>
        <v>0.44444444444444442</v>
      </c>
      <c r="BE422" s="57">
        <f t="shared" ca="1" si="290"/>
        <v>0.23703703703703702</v>
      </c>
      <c r="BF422" s="57" cm="1">
        <f t="array" aca="1" ref="BF422" ca="1">SUM(IF($C422&gt;0,IF(INDIRECT(ADDRESS($C422,45))=1,INDIRECT(ADDRESS($C422,52))*INDIRECT(ADDRESS($C422,42))/5,0),0), IF($D422&gt;0,IF(INDIRECT(ADDRESS($D422,45))=1,INDIRECT(ADDRESS($D422,52))*INDIRECT(ADDRESS($D422,42))/5,0),0), IF($E422&gt;0,IF(INDIRECT(ADDRESS($E422,45))=1,INDIRECT(ADDRESS($E422,52))*INDIRECT(ADDRESS($E422,42))/5,0),0), IF($F422&gt;0,IF(INDIRECT(ADDRESS($F422,45))=1,INDIRECT(ADDRESS($F422,52))*INDIRECT(ADDRESS($F422,42))/5,0),0), IF($G422&gt;0,IF(INDIRECT(ADDRESS($G422,45))=1,INDIRECT(ADDRESS($G422,52))*INDIRECT(ADDRESS($G422,42))/5,0),0), IF($H422&gt;0,IF(INDIRECT(ADDRESS($H422,45))=1,INDIRECT(ADDRESS($H422,52))*INDIRECT(ADDRESS($H422,42))/5,0),0)
)*$BF$296/100</f>
        <v>2.5925925925925925E-2</v>
      </c>
      <c r="BG422" s="19">
        <v>2</v>
      </c>
      <c r="BH422" s="57" cm="1">
        <f t="array" aca="1" ref="BH422" ca="1">SUM(IF($C422&gt;0,IF(AND(INDIRECT(ADDRESS($C422,44))=0,INDIRECT(ADDRESS($C422,38))&lt;&gt;"UL"),INDIRECT(ADDRESS($C422,COLUMN()-12)),0),0), IF($D422&gt;0,IF(AND(INDIRECT(ADDRESS($D422,44))=0,INDIRECT(ADDRESS($D422,38))&lt;&gt;"UL"),INDIRECT(ADDRESS($D422,COLUMN()-12)),0),0), IF($E422&gt;0,IF(AND(INDIRECT(ADDRESS($E422,44))=0,INDIRECT(ADDRESS($E422,38))&lt;&gt;"UL"),INDIRECT(ADDRESS($E422,COLUMN()-12)),0),0), IF($F422&gt;0,IF(AND(INDIRECT(ADDRESS($F422,44))=0,INDIRECT(ADDRESS($F422,38))&lt;&gt;"UL"),INDIRECT(ADDRESS($F422,COLUMN()-12)),0),0), IF($G422&gt;0,IF(AND(INDIRECT(ADDRESS($G422,44))=0,INDIRECT(ADDRESS($G422,38))&lt;&gt;"UL"),INDIRECT(ADDRESS($G422,COLUMN()-12)),0),0), IF($H422&gt;0,IF(AND(INDIRECT(ADDRESS($H422,44))=0,INDIRECT(ADDRESS($H422,38))&lt;&gt;"UL"),INDIRECT(ADDRESS($H422,COLUMN()-12)),0),0), IF($I422&gt;0,IF(AND(INDIRECT(ADDRESS($I422,44))=0,INDIRECT(ADDRESS($I422,38))&lt;&gt;"UL"),INDIRECT(ADDRESS($I422,COLUMN()-12)),0),0), IF($J422&gt;0,IF(AND(INDIRECT(ADDRESS($J422,44))=0,INDIRECT(ADDRESS($J422,38))&lt;&gt;"UL"),INDIRECT(ADDRESS($J422,COLUMN()-12)),0),0), IF($K422&gt;0,IF(AND(INDIRECT(ADDRESS($K422,44))=0,INDIRECT(ADDRESS($K422,38))&lt;&gt;"UL"),INDIRECT(ADDRESS($K422,COLUMN()-12)),0),0), IF($L422&gt;0,IF(AND(INDIRECT(ADDRESS($L422,44))=0,INDIRECT(ADDRESS($L422,38))&lt;&gt;"UL"),INDIRECT(ADDRESS($L422,COLUMN()-12)),0),0), IF($M422&gt;0,IF(AND(INDIRECT(ADDRESS($M422,44))=0,INDIRECT(ADDRESS($M422,38))&lt;&gt;"UL"),INDIRECT(ADDRESS($M422,COLUMN()-12)),0),0))</f>
        <v>0.55555555555555547</v>
      </c>
      <c r="BI422" s="57" cm="1">
        <f t="array" aca="1" ref="BI422" ca="1">SUM(IF($C422&gt;0,IF(AND(INDIRECT(ADDRESS($C422,44))=0,INDIRECT(ADDRESS($C422,38))&lt;&gt;"UL"),INDIRECT(ADDRESS($C422,COLUMN()-12)),0),0), IF($D422&gt;0,IF(AND(INDIRECT(ADDRESS($D422,44))=0,INDIRECT(ADDRESS($D422,38))&lt;&gt;"UL"),INDIRECT(ADDRESS($D422,COLUMN()-12)),0),0), IF($E422&gt;0,IF(AND(INDIRECT(ADDRESS($E422,44))=0,INDIRECT(ADDRESS($E422,38))&lt;&gt;"UL"),INDIRECT(ADDRESS($E422,COLUMN()-12)),0),0), IF($F422&gt;0,IF(AND(INDIRECT(ADDRESS($F422,44))=0,INDIRECT(ADDRESS($F422,38))&lt;&gt;"UL"),INDIRECT(ADDRESS($F422,COLUMN()-12)),0),0), IF($G422&gt;0,IF(AND(INDIRECT(ADDRESS($G422,44))=0,INDIRECT(ADDRESS($G422,38))&lt;&gt;"UL"),INDIRECT(ADDRESS($G422,COLUMN()-12)),0),0), IF($H422&gt;0,IF(AND(INDIRECT(ADDRESS($H422,44))=0,INDIRECT(ADDRESS($H422,38))&lt;&gt;"UL"),INDIRECT(ADDRESS($H422,COLUMN()-12)),0),0), IF($I422&gt;0,IF(AND(INDIRECT(ADDRESS($I422,44))=0,INDIRECT(ADDRESS($I422,38))&lt;&gt;"UL"),INDIRECT(ADDRESS($I422,COLUMN()-12)),0),0), IF($J422&gt;0,IF(AND(INDIRECT(ADDRESS($J422,44))=0,INDIRECT(ADDRESS($J422,38))&lt;&gt;"UL"),INDIRECT(ADDRESS($J422,COLUMN()-12)),0),0), IF($K422&gt;0,IF(AND(INDIRECT(ADDRESS($K422,44))=0,INDIRECT(ADDRESS($K422,38))&lt;&gt;"UL"),INDIRECT(ADDRESS($K422,COLUMN()-12)),0),0), IF($L422&gt;0,IF(AND(INDIRECT(ADDRESS($L422,44))=0,INDIRECT(ADDRESS($L422,38))&lt;&gt;"UL"),INDIRECT(ADDRESS($L422,COLUMN()-12)),0),0), IF($M422&gt;0,IF(AND(INDIRECT(ADDRESS($M422,44))=0,INDIRECT(ADDRESS($M422,38))&lt;&gt;"UL"),INDIRECT(ADDRESS($M422,COLUMN()-12)),0),0))</f>
        <v>0.55555555555555547</v>
      </c>
      <c r="BJ422" s="57" cm="1">
        <f t="array" aca="1" ref="BJ422" ca="1">SUM(IF($C422&gt;0,IF(AND(INDIRECT(ADDRESS($C422,44))=0,INDIRECT(ADDRESS($C422,38))&lt;&gt;"UL"),INDIRECT(ADDRESS($C422,COLUMN()-12)),0),0), IF($D422&gt;0,IF(AND(INDIRECT(ADDRESS($D422,44))=0,INDIRECT(ADDRESS($D422,38))&lt;&gt;"UL"),INDIRECT(ADDRESS($D422,COLUMN()-12)),0),0), IF($E422&gt;0,IF(AND(INDIRECT(ADDRESS($E422,44))=0,INDIRECT(ADDRESS($E422,38))&lt;&gt;"UL"),INDIRECT(ADDRESS($E422,COLUMN()-12)),0),0), IF($F422&gt;0,IF(AND(INDIRECT(ADDRESS($F422,44))=0,INDIRECT(ADDRESS($F422,38))&lt;&gt;"UL"),INDIRECT(ADDRESS($F422,COLUMN()-12)),0),0), IF($G422&gt;0,IF(AND(INDIRECT(ADDRESS($G422,44))=0,INDIRECT(ADDRESS($G422,38))&lt;&gt;"UL"),INDIRECT(ADDRESS($G422,COLUMN()-12)),0),0), IF($H422&gt;0,IF(AND(INDIRECT(ADDRESS($H422,44))=0,INDIRECT(ADDRESS($H422,38))&lt;&gt;"UL"),INDIRECT(ADDRESS($H422,COLUMN()-12)),0),0), IF($I422&gt;0,IF(AND(INDIRECT(ADDRESS($I422,44))=0,INDIRECT(ADDRESS($I422,38))&lt;&gt;"UL"),INDIRECT(ADDRESS($I422,COLUMN()-12)),0),0), IF($J422&gt;0,IF(AND(INDIRECT(ADDRESS($J422,44))=0,INDIRECT(ADDRESS($J422,38))&lt;&gt;"UL"),INDIRECT(ADDRESS($J422,COLUMN()-12)),0),0), IF($K422&gt;0,IF(AND(INDIRECT(ADDRESS($K422,44))=0,INDIRECT(ADDRESS($K422,38))&lt;&gt;"UL"),INDIRECT(ADDRESS($K422,COLUMN()-12)),0),0), IF($L422&gt;0,IF(AND(INDIRECT(ADDRESS($L422,44))=0,INDIRECT(ADDRESS($L422,38))&lt;&gt;"UL"),INDIRECT(ADDRESS($L422,COLUMN()-12)),0),0), IF($M422&gt;0,IF(AND(INDIRECT(ADDRESS($M422,44))=0,INDIRECT(ADDRESS($M422,38))&lt;&gt;"UL"),INDIRECT(ADDRESS($M422,COLUMN()-12)),0),0))</f>
        <v>0.55555555555555547</v>
      </c>
      <c r="BK422" s="57">
        <f t="shared" ca="1" si="291"/>
        <v>0.55555555555555547</v>
      </c>
      <c r="BL422" s="58">
        <f t="shared" ca="1" si="292"/>
        <v>0.55555555555555547</v>
      </c>
      <c r="BM422" s="57" cm="1">
        <f t="array" aca="1" ref="BM422" ca="1">SUM(IF($C422&gt;0,IF(AND(INDIRECT(ADDRESS($C422,44))=0,INDIRECT(ADDRESS($C422,38))&lt;&gt;"UL"),INDIRECT(ADDRESS($C422,COLUMN()-12)),0),0), IF($D422&gt;0,IF(AND(INDIRECT(ADDRESS($D422,44))=0,INDIRECT(ADDRESS($D422,38))&lt;&gt;"UL"),INDIRECT(ADDRESS($D422,COLUMN()-12)),0),0), IF($E422&gt;0,IF(AND(INDIRECT(ADDRESS($E422,44))=0,INDIRECT(ADDRESS($E422,38))&lt;&gt;"UL"),INDIRECT(ADDRESS($E422,COLUMN()-12)),0),0), IF($F422&gt;0,IF(AND(INDIRECT(ADDRESS($F422,44))=0,INDIRECT(ADDRESS($F422,38))&lt;&gt;"UL"),INDIRECT(ADDRESS($F422,COLUMN()-12)),0),0), IF($G422&gt;0,IF(AND(INDIRECT(ADDRESS($G422,44))=0,INDIRECT(ADDRESS($G422,38))&lt;&gt;"UL"),INDIRECT(ADDRESS($G422,COLUMN()-12)),0),0), IF($H422&gt;0,IF(AND(INDIRECT(ADDRESS($H422,44))=0,INDIRECT(ADDRESS($H422,38))&lt;&gt;"UL"),INDIRECT(ADDRESS($H422,COLUMN()-12)),0),0), IF($I422&gt;0,IF(AND(INDIRECT(ADDRESS($I422,44))=0,INDIRECT(ADDRESS($I422,38))&lt;&gt;"UL"),INDIRECT(ADDRESS($I422,COLUMN()-12)),0),0), IF($J422&gt;0,IF(AND(INDIRECT(ADDRESS($J422,44))=0,INDIRECT(ADDRESS($J422,38))&lt;&gt;"UL"),INDIRECT(ADDRESS($J422,COLUMN()-12)),0),0), IF($K422&gt;0,IF(AND(INDIRECT(ADDRESS($K422,44))=0,INDIRECT(ADDRESS($K422,38))&lt;&gt;"UL"),INDIRECT(ADDRESS($K422,COLUMN()-11)),0),0), IF($L422&gt;0,IF(AND(INDIRECT(ADDRESS($L422,44))=0,INDIRECT(ADDRESS($L422,38))&lt;&gt;"UL"),INDIRECT(ADDRESS($L422,COLUMN()-11)),0),0), IF($M422&gt;0,IF(AND(INDIRECT(ADDRESS($M422,44))=0,INDIRECT(ADDRESS($M422,38))&lt;&gt;"UL"),INDIRECT(ADDRESS($M422,COLUMN()-11)),0),0))</f>
        <v>0.22222222222222218</v>
      </c>
      <c r="BN422" s="57" cm="1">
        <f t="array" aca="1" ref="BN422" ca="1">SUM(IF($C422&gt;0,IF(AND(INDIRECT(ADDRESS($C422,44))=0,INDIRECT(ADDRESS($C422,38))&lt;&gt;"UL"),INDIRECT(ADDRESS($C422,COLUMN()-12)),0),0), IF($D422&gt;0,IF(AND(INDIRECT(ADDRESS($D422,44))=0,INDIRECT(ADDRESS($D422,38))&lt;&gt;"UL"),INDIRECT(ADDRESS($D422,COLUMN()-12)),0),0), IF($E422&gt;0,IF(AND(INDIRECT(ADDRESS($E422,44))=0,INDIRECT(ADDRESS($E422,38))&lt;&gt;"UL"),INDIRECT(ADDRESS($E422,COLUMN()-12)),0),0), IF($F422&gt;0,IF(AND(INDIRECT(ADDRESS($F422,44))=0,INDIRECT(ADDRESS($F422,38))&lt;&gt;"UL"),INDIRECT(ADDRESS($F422,COLUMN()-12)),0),0), IF($G422&gt;0,IF(AND(INDIRECT(ADDRESS($G422,44))=0,INDIRECT(ADDRESS($G422,38))&lt;&gt;"UL"),INDIRECT(ADDRESS($G422,COLUMN()-12)),0),0), IF($H422&gt;0,IF(AND(INDIRECT(ADDRESS($H422,44))=0,INDIRECT(ADDRESS($H422,38))&lt;&gt;"UL"),INDIRECT(ADDRESS($H422,COLUMN()-12)),0),0), IF($I422&gt;0,IF(AND(INDIRECT(ADDRESS($I422,44))=0,INDIRECT(ADDRESS($I422,38))&lt;&gt;"UL"),INDIRECT(ADDRESS($I422,COLUMN()-12)),0),0), IF($J422&gt;0,IF(AND(INDIRECT(ADDRESS($J422,44))=0,INDIRECT(ADDRESS($J422,38))&lt;&gt;"UL"),INDIRECT(ADDRESS($J422,COLUMN()-12)),0),0), IF($K422&gt;0,IF(AND(INDIRECT(ADDRESS($K422,44))=0,INDIRECT(ADDRESS($K422,38))&lt;&gt;"UL"),INDIRECT(ADDRESS($K422,COLUMN()-11)),0),0), IF($L422&gt;0,IF(AND(INDIRECT(ADDRESS($L422,44))=0,INDIRECT(ADDRESS($L422,38))&lt;&gt;"UL"),INDIRECT(ADDRESS($L422,COLUMN()-11)),0),0), IF($M422&gt;0,IF(AND(INDIRECT(ADDRESS($M422,44))=0,INDIRECT(ADDRESS($M422,38))&lt;&gt;"UL"),INDIRECT(ADDRESS($M422,COLUMN()-11)),0),0))</f>
        <v>0.22222222222222218</v>
      </c>
      <c r="BO422" s="57" cm="1">
        <f t="array" aca="1" ref="BO422" ca="1">SUM(IF($C422&gt;0,IF(AND(INDIRECT(ADDRESS($C422,44))=0,INDIRECT(ADDRESS($C422,38))&lt;&gt;"UL"),INDIRECT(ADDRESS($C422,COLUMN()-12)),0),0), IF($D422&gt;0,IF(AND(INDIRECT(ADDRESS($D422,44))=0,INDIRECT(ADDRESS($D422,38))&lt;&gt;"UL"),INDIRECT(ADDRESS($D422,COLUMN()-12)),0),0), IF($E422&gt;0,IF(AND(INDIRECT(ADDRESS($E422,44))=0,INDIRECT(ADDRESS($E422,38))&lt;&gt;"UL"),INDIRECT(ADDRESS($E422,COLUMN()-12)),0),0), IF($F422&gt;0,IF(AND(INDIRECT(ADDRESS($F422,44))=0,INDIRECT(ADDRESS($F422,38))&lt;&gt;"UL"),INDIRECT(ADDRESS($F422,COLUMN()-12)),0),0), IF($G422&gt;0,IF(AND(INDIRECT(ADDRESS($G422,44))=0,INDIRECT(ADDRESS($G422,38))&lt;&gt;"UL"),INDIRECT(ADDRESS($G422,COLUMN()-12)),0),0), IF($H422&gt;0,IF(AND(INDIRECT(ADDRESS($H422,44))=0,INDIRECT(ADDRESS($H422,38))&lt;&gt;"UL"),INDIRECT(ADDRESS($H422,COLUMN()-12)),0),0), IF($I422&gt;0,IF(AND(INDIRECT(ADDRESS($I422,44))=0,INDIRECT(ADDRESS($I422,38))&lt;&gt;"UL"),INDIRECT(ADDRESS($I422,COLUMN()-12)),0),0), IF($J422&gt;0,IF(AND(INDIRECT(ADDRESS($J422,44))=0,INDIRECT(ADDRESS($J422,38))&lt;&gt;"UL"),INDIRECT(ADDRESS($J422,COLUMN()-12)),0),0), IF($K422&gt;0,IF(AND(INDIRECT(ADDRESS($K422,44))=0,INDIRECT(ADDRESS($K422,38))&lt;&gt;"UL"),INDIRECT(ADDRESS($K422,COLUMN()-11)),0),0), IF($L422&gt;0,IF(AND(INDIRECT(ADDRESS($L422,44))=0,INDIRECT(ADDRESS($L422,38))&lt;&gt;"UL"),INDIRECT(ADDRESS($L422,COLUMN()-11)),0),0), IF($M422&gt;0,IF(AND(INDIRECT(ADDRESS($M422,44))=0,INDIRECT(ADDRESS($M422,38))&lt;&gt;"UL"),INDIRECT(ADDRESS($M422,COLUMN()-11)),0),0))</f>
        <v>0.22222222222222218</v>
      </c>
      <c r="BP422" s="57" cm="1">
        <f t="array" aca="1" ref="BP422" ca="1">SUM(IF($C422&gt;0,IF(AND(INDIRECT(ADDRESS($C422,44))=0,INDIRECT(ADDRESS($C422,38))&lt;&gt;"UL"),INDIRECT(ADDRESS($C422,COLUMN()-12)),0),0), IF($D422&gt;0,IF(AND(INDIRECT(ADDRESS($D422,44))=0,INDIRECT(ADDRESS($D422,38))&lt;&gt;"UL"),INDIRECT(ADDRESS($D422,COLUMN()-12)),0),0), IF($E422&gt;0,IF(AND(INDIRECT(ADDRESS($E422,44))=0,INDIRECT(ADDRESS($E422,38))&lt;&gt;"UL"),INDIRECT(ADDRESS($E422,COLUMN()-12)),0),0), IF($F422&gt;0,IF(AND(INDIRECT(ADDRESS($F422,44))=0,INDIRECT(ADDRESS($F422,38))&lt;&gt;"UL"),INDIRECT(ADDRESS($F422,COLUMN()-12)),0),0), IF($G422&gt;0,IF(AND(INDIRECT(ADDRESS($G422,44))=0,INDIRECT(ADDRESS($G422,38))&lt;&gt;"UL"),INDIRECT(ADDRESS($G422,COLUMN()-12)),0),0), IF($H422&gt;0,IF(AND(INDIRECT(ADDRESS($H422,44))=0,INDIRECT(ADDRESS($H422,38))&lt;&gt;"UL"),INDIRECT(ADDRESS($H422,COLUMN()-12)),0),0), IF($I422&gt;0,IF(AND(INDIRECT(ADDRESS($I422,44))=0,INDIRECT(ADDRESS($I422,38))&lt;&gt;"UL"),INDIRECT(ADDRESS($I422,COLUMN()-12)),0),0), IF($J422&gt;0,IF(AND(INDIRECT(ADDRESS($J422,44))=0,INDIRECT(ADDRESS($J422,38))&lt;&gt;"UL"),INDIRECT(ADDRESS($J422,COLUMN()-12)),0),0), IF($K422&gt;0,IF(AND(INDIRECT(ADDRESS($K422,44))=0,INDIRECT(ADDRESS($K422,38))&lt;&gt;"UL"),INDIRECT(ADDRESS($K422,COLUMN()-11)),0),0), IF($L422&gt;0,IF(AND(INDIRECT(ADDRESS($L422,44))=0,INDIRECT(ADDRESS($L422,38))&lt;&gt;"UL"),INDIRECT(ADDRESS($L422,COLUMN()-11)),0),0), IF($M422&gt;0,IF(AND(INDIRECT(ADDRESS($M422,44))=0,INDIRECT(ADDRESS($M422,38))&lt;&gt;"UL"),INDIRECT(ADDRESS($M422,COLUMN()-11)),0),0))</f>
        <v>0.22222222222222218</v>
      </c>
      <c r="BQ422" s="57">
        <f t="shared" ca="1" si="293"/>
        <v>0.22222222222222218</v>
      </c>
      <c r="BR422" s="161">
        <f t="shared" ca="1" si="294"/>
        <v>81.154781409060661</v>
      </c>
      <c r="BS422" s="59"/>
      <c r="BT422" s="56">
        <f t="shared" ca="1" si="295"/>
        <v>3.2978390973312144</v>
      </c>
      <c r="BU422" s="63">
        <f t="shared" ca="1" si="296"/>
        <v>0.11777996776182909</v>
      </c>
      <c r="BV422" s="57" t="s">
        <v>34</v>
      </c>
      <c r="BW422" s="57" cm="1">
        <f t="array" aca="1" ref="BW422" ca="1">SUM(IF($C422&gt;0,IF(AND(INDIRECT(ADDRESS($C422,44))=0,INDIRECT(ADDRESS($C422,38))="UL",ISERROR(SEARCH("Rear",INDIRECT(ADDRESS($C422,33)))),ISERROR(SEARCH("Side",INDIRECT(ADDRESS($C422,33))))),INDIRECT(ADDRESS($C422,COLUMN())),0),0),IF($D422&gt;0,IF(AND(INDIRECT(ADDRESS($D422,44))=0,INDIRECT(ADDRESS($D422,38))="UL",ISERROR(SEARCH("Rear",INDIRECT(ADDRESS($D422,33)))),ISERROR(SEARCH("Side",INDIRECT(ADDRESS($D422,33))))),INDIRECT(ADDRESS($D422,COLUMN())),0),0),IF($E422&gt;0,IF(AND(INDIRECT(ADDRESS($E422,44))=0,INDIRECT(ADDRESS($E422,38))="UL",ISERROR(SEARCH("Rear",INDIRECT(ADDRESS($E422,33)))),ISERROR(SEARCH("Side",INDIRECT(ADDRESS($E422,33))))),INDIRECT(ADDRESS($E422,COLUMN())),0),0),IF($F422&gt;0,IF(AND(INDIRECT(ADDRESS($F422,44))=0,INDIRECT(ADDRESS($F422,38))="UL",ISERROR(SEARCH("Rear",INDIRECT(ADDRESS($F422,33)))),ISERROR(SEARCH("Side",INDIRECT(ADDRESS($F422,33))))),INDIRECT(ADDRESS($F422,COLUMN())),0),0),IF($G422&gt;0,IF(AND(INDIRECT(ADDRESS($G422,44))=0,INDIRECT(ADDRESS($G422,38))="UL",ISERROR(SEARCH("Rear",INDIRECT(ADDRESS($G422,33)))),ISERROR(SEARCH("Side",INDIRECT(ADDRESS($G422,33))))),INDIRECT(ADDRESS($G422,COLUMN())),0),0),IF($H422&gt;0,IF(AND(INDIRECT(ADDRESS($H422,44))=0,INDIRECT(ADDRESS($H422,38))="UL",ISERROR(SEARCH("Rear",INDIRECT(ADDRESS($H422,33)))),ISERROR(SEARCH("Side",INDIRECT(ADDRESS($H422,33))))),INDIRECT(ADDRESS($H422,COLUMN())),0),0),IF($I422&gt;0,IF(AND(INDIRECT(ADDRESS($I422,44))=0,INDIRECT(ADDRESS($I422,38))="UL",ISERROR(SEARCH("Rear",INDIRECT(ADDRESS($I422,33)))),ISERROR(SEARCH("Side",INDIRECT(ADDRESS($I422,33))))),INDIRECT(ADDRESS($I422,COLUMN())),0),0),IF($J422&gt;0,IF(AND(INDIRECT(ADDRESS($J422,44))=0,INDIRECT(ADDRESS($J422,38))="UL",ISERROR(SEARCH("Rear",INDIRECT(ADDRESS($J422,33)))),ISERROR(SEARCH("Side",INDIRECT(ADDRESS($J422,33))))),INDIRECT(ADDRESS($J422,COLUMN())),0),0),IF($K422&gt;0,IF(AND(INDIRECT(ADDRESS($K422,44))=0,INDIRECT(ADDRESS($K422,38))="UL",ISERROR(SEARCH("Rear",INDIRECT(ADDRESS($K422,33)))),ISERROR(SEARCH("Side",INDIRECT(ADDRESS($K422,33))))),INDIRECT(ADDRESS($K422,COLUMN())),0),0),IF($L422&gt;0,IF(AND(INDIRECT(ADDRESS($L422,44))=0,INDIRECT(ADDRESS($L422,38))="UL",ISERROR(SEARCH("Rear",INDIRECT(ADDRESS($L422,33)))),ISERROR(SEARCH("Side",INDIRECT(ADDRESS($L422,33))))),INDIRECT(ADDRESS($L422,COLUMN())),0),0),IF($M422&gt;0,IF(AND(INDIRECT(ADDRESS($M422,44))=0,INDIRECT(ADDRESS($M422,38))="UL",ISERROR(SEARCH("Rear",INDIRECT(ADDRESS($M422,33)))),ISERROR(SEARCH("Side",INDIRECT(ADDRESS($M422,33))))),INDIRECT(ADDRESS($M422,COLUMN())),0),0))</f>
        <v>0.44444444444444442</v>
      </c>
      <c r="BX422" s="57">
        <f t="shared" ca="1" si="297"/>
        <v>0.44444444444444442</v>
      </c>
      <c r="BY422" s="57" cm="1">
        <f t="array" aca="1" ref="BY422" ca="1">SUM(IF($C422&gt;0,IF(AND(INDIRECT(ADDRESS($C422,44))=0,INDIRECT(ADDRESS($C422,38))="UL"),INDIRECT(ADDRESS($C422,COLUMN())),0),0),IF($D422&gt;0,IF(AND(INDIRECT(ADDRESS($D422,44))=0,INDIRECT(ADDRESS($D422,38))="UL"),INDIRECT(ADDRESS($D422,COLUMN())),0),0),IF($E422&gt;0,IF(AND(INDIRECT(ADDRESS($E422,44))=0,INDIRECT(ADDRESS($E422,38))="UL"),INDIRECT(ADDRESS($E422,COLUMN())),0),0),IF($F422&gt;0,IF(AND(INDIRECT(ADDRESS($F422,44))=0,INDIRECT(ADDRESS($F422,38))="UL"),INDIRECT(ADDRESS($F422,COLUMN())),0),0),IF($G422&gt;0,IF(AND(INDIRECT(ADDRESS($G422,44))=0,INDIRECT(ADDRESS($G422,38))="UL"),INDIRECT(ADDRESS($G422,COLUMN())),0),0),IF($H422&gt;0,IF(AND(INDIRECT(ADDRESS($H422,44))=0,INDIRECT(ADDRESS($H422,38))="UL"),INDIRECT(ADDRESS($H422,COLUMN())),0),0),IF($I422&gt;0,IF(AND(INDIRECT(ADDRESS($I422,44))=0,INDIRECT(ADDRESS($I422,38))="UL"),INDIRECT(ADDRESS($I422,COLUMN())),0),0),IF($J422&gt;0,IF(AND(INDIRECT(ADDRESS($J422,44))=0,INDIRECT(ADDRESS($J422,38))="UL"),INDIRECT(ADDRESS($J422,COLUMN())),0),0),IF($K422&gt;0,IF(AND(INDIRECT(ADDRESS($K422,44))=0,INDIRECT(ADDRESS($K422,38))="UL"),INDIRECT(ADDRESS($K422,COLUMN())),0),0),IF($L422&gt;0,IF(AND(INDIRECT(ADDRESS($L422,44))=0,INDIRECT(ADDRESS($L422,38))="UL"),INDIRECT(ADDRESS($L422,COLUMN())),0),0),IF($M422&gt;0,IF(AND(INDIRECT(ADDRESS($M422,44))=0,INDIRECT(ADDRESS($M422,38))="UL"),INDIRECT(ADDRESS($M422,COLUMN())),0),0))</f>
        <v>0.14814814814814814</v>
      </c>
      <c r="BZ422" s="57" cm="1">
        <f t="array" aca="1" ref="BZ422" ca="1">SUM(IF($C422&gt;0,IF(AND(INDIRECT(ADDRESS($C422,44))=0,INDIRECT(ADDRESS($C422,38))="UL"),INDIRECT(ADDRESS($C422,COLUMN())),0),0),IF($D422&gt;0,IF(AND(INDIRECT(ADDRESS($D422,44))=0,INDIRECT(ADDRESS($D422,38))="UL"),INDIRECT(ADDRESS($D422,COLUMN())),0),0),IF($E422&gt;0,IF(AND(INDIRECT(ADDRESS($E422,44))=0,INDIRECT(ADDRESS($E422,38))="UL"),INDIRECT(ADDRESS($E422,COLUMN())),0),0),IF($F422&gt;0,IF(AND(INDIRECT(ADDRESS($F422,44))=0,INDIRECT(ADDRESS($F422,38))="UL"),INDIRECT(ADDRESS($F422,COLUMN())),0),0),IF($G422&gt;0,IF(AND(INDIRECT(ADDRESS($G422,44))=0,INDIRECT(ADDRESS($G422,38))="UL"),INDIRECT(ADDRESS($G422,COLUMN())),0),0),IF($H422&gt;0,IF(AND(INDIRECT(ADDRESS($H422,44))=0,INDIRECT(ADDRESS($H422,38))="UL"),INDIRECT(ADDRESS($H422,COLUMN())),0),0),IF($I422&gt;0,IF(AND(INDIRECT(ADDRESS($I422,44))=0,INDIRECT(ADDRESS($I422,38))="UL"),INDIRECT(ADDRESS($I422,COLUMN())),0),0),IF($J422&gt;0,IF(AND(INDIRECT(ADDRESS($J422,44))=0,INDIRECT(ADDRESS($J422,38))="UL"),INDIRECT(ADDRESS($J422,COLUMN())),0),0),IF($K422&gt;0,IF(AND(INDIRECT(ADDRESS($K422,44))=0,INDIRECT(ADDRESS($K422,38))="UL"),INDIRECT(ADDRESS($K422,COLUMN())),0),0),IF($L422&gt;0,IF(AND(INDIRECT(ADDRESS($L422,44))=0,INDIRECT(ADDRESS($L422,38))="UL"),INDIRECT(ADDRESS($L422,COLUMN())),0),0),IF($M422&gt;0,IF(AND(INDIRECT(ADDRESS($M422,44))=0,INDIRECT(ADDRESS($M422,38))="UL"),INDIRECT(ADDRESS($M422,COLUMN())),0),0))</f>
        <v>0.51851851851851849</v>
      </c>
      <c r="CA422" s="57">
        <f t="shared" ca="1" si="298"/>
        <v>0.51851851851851849</v>
      </c>
      <c r="CB422" s="57" cm="1">
        <f t="array" aca="1" ref="CB422" ca="1">SUM(IF($C422&gt;0,IF(AND(INDIRECT(ADDRESS($C422,44))=0,INDIRECT(ADDRESS($C422,38))&lt;&gt;"UL"),INDIRECT(ADDRESS($C422,COLUMN())),0),0),IF($D422&gt;0,IF(AND(INDIRECT(ADDRESS($D422,44))=0,INDIRECT(ADDRESS($D422,38))&lt;&gt;"UL"),INDIRECT(ADDRESS($D422,COLUMN())),0),0),IF($E422&gt;0,IF(AND(INDIRECT(ADDRESS($E422,44))=0,INDIRECT(ADDRESS($E422,38))&lt;&gt;"UL"),INDIRECT(ADDRESS($E422,COLUMN())),0),0),IF($F422&gt;0,IF(AND(INDIRECT(ADDRESS($F422,44))=0,INDIRECT(ADDRESS($F422,38))&lt;&gt;"UL"),INDIRECT(ADDRESS($F422,COLUMN())),0),0),IF($G422&gt;0,IF(AND(INDIRECT(ADDRESS($G422,44))=0,INDIRECT(ADDRESS($G422,38))&lt;&gt;"UL"),INDIRECT(ADDRESS($G422,COLUMN())),0),0),IF($H422&gt;0,IF(AND(INDIRECT(ADDRESS($H422,44))=0,INDIRECT(ADDRESS($H422,38))&lt;&gt;"UL"),INDIRECT(ADDRESS($H422,COLUMN())),0),0),IF($I422&gt;0,IF(AND(INDIRECT(ADDRESS($I422,44))=0,INDIRECT(ADDRESS($I422,38))&lt;&gt;"UL"),INDIRECT(ADDRESS($I422,COLUMN())),0),0),IF($J422&gt;0,IF(AND(INDIRECT(ADDRESS($J422,44))=0,INDIRECT(ADDRESS($J422,38))&lt;&gt;"UL"),INDIRECT(ADDRESS($J422,COLUMN())),0),0),IF($K422&gt;0,IF(AND(INDIRECT(ADDRESS($K422,44))=0,INDIRECT(ADDRESS($K422,38))&lt;&gt;"UL"),INDIRECT(ADDRESS($K422,COLUMN())),0),0),IF($L422&gt;0,IF(AND(INDIRECT(ADDRESS($L422,44))=0,INDIRECT(ADDRESS($L422,38))&lt;&gt;"UL"),INDIRECT(ADDRESS($L422,COLUMN())),0),0),IF($M422&gt;0,IF(AND(INDIRECT(ADDRESS($M422,44))=0,INDIRECT(ADDRESS($M422,38))&lt;&gt;"UL"),INDIRECT(ADDRESS($M422,COLUMN())),0),0))</f>
        <v>0</v>
      </c>
      <c r="CC422" s="57">
        <f t="shared" ca="1" si="299"/>
        <v>0</v>
      </c>
      <c r="CD422" s="57" cm="1">
        <f t="array" aca="1" ref="CD422" ca="1">SUM(IF($C422&gt;0,IF(AND(INDIRECT(ADDRESS($C422,44))=0,INDIRECT(ADDRESS($C422,38))&lt;&gt;"UL"),INDIRECT(ADDRESS($C422,COLUMN())),0),0),IF($D422&gt;0,IF(AND(INDIRECT(ADDRESS($D422,44))=0,INDIRECT(ADDRESS($D422,38))&lt;&gt;"UL"),INDIRECT(ADDRESS($D422,COLUMN())),0),0),IF($E422&gt;0,IF(AND(INDIRECT(ADDRESS($E422,44))=0,INDIRECT(ADDRESS($E422,38))&lt;&gt;"UL"),INDIRECT(ADDRESS($E422,COLUMN())),0),0),IF($F422&gt;0,IF(AND(INDIRECT(ADDRESS($F422,44))=0,INDIRECT(ADDRESS($F422,38))&lt;&gt;"UL"),INDIRECT(ADDRESS($F422,COLUMN())),0),0),IF($G422&gt;0,IF(AND(INDIRECT(ADDRESS($G422,44))=0,INDIRECT(ADDRESS($G422,38))&lt;&gt;"UL"),INDIRECT(ADDRESS($G422,COLUMN())),0),0),IF($H422&gt;0,IF(AND(INDIRECT(ADDRESS($H422,44))=0,INDIRECT(ADDRESS($H422,38))&lt;&gt;"UL"),INDIRECT(ADDRESS($H422,COLUMN())),0),0),IF($I422&gt;0,IF(AND(INDIRECT(ADDRESS($I422,44))=0,INDIRECT(ADDRESS($I422,38))&lt;&gt;"UL"),INDIRECT(ADDRESS($I422,COLUMN())),0),0),IF($J422&gt;0,IF(AND(INDIRECT(ADDRESS($J422,44))=0,INDIRECT(ADDRESS($J422,38))&lt;&gt;"UL"),INDIRECT(ADDRESS($J422,COLUMN())),0),0),IF($K422&gt;0,IF(AND(INDIRECT(ADDRESS($K422,44))=0,INDIRECT(ADDRESS($K422,38))&lt;&gt;"UL"),INDIRECT(ADDRESS($K422,COLUMN())),0),0),IF($L422&gt;0,IF(AND(INDIRECT(ADDRESS($L422,44))=0,INDIRECT(ADDRESS($L422,38))&lt;&gt;"UL"),INDIRECT(ADDRESS($L422,COLUMN())),0),0),IF($M422&gt;0,IF(AND(INDIRECT(ADDRESS($M422,44))=0,INDIRECT(ADDRESS($M422,38))&lt;&gt;"UL"),INDIRECT(ADDRESS($M422,COLUMN())),0),0))</f>
        <v>0</v>
      </c>
      <c r="CE422" s="57" cm="1">
        <f t="array" aca="1" ref="CE422" ca="1">SUM(IF($C422&gt;0,IF(AND(INDIRECT(ADDRESS($C422,44))=0,INDIRECT(ADDRESS($C422,38))&lt;&gt;"UL"),INDIRECT(ADDRESS($C422,COLUMN())),0),0),IF($D422&gt;0,IF(AND(INDIRECT(ADDRESS($D422,44))=0,INDIRECT(ADDRESS($D422,38))&lt;&gt;"UL"),INDIRECT(ADDRESS($D422,COLUMN())),0),0),IF($E422&gt;0,IF(AND(INDIRECT(ADDRESS($E422,44))=0,INDIRECT(ADDRESS($E422,38))&lt;&gt;"UL"),INDIRECT(ADDRESS($E422,COLUMN())),0),0),IF($F422&gt;0,IF(AND(INDIRECT(ADDRESS($F422,44))=0,INDIRECT(ADDRESS($F422,38))&lt;&gt;"UL"),INDIRECT(ADDRESS($F422,COLUMN())),0),0),IF($G422&gt;0,IF(AND(INDIRECT(ADDRESS($G422,44))=0,INDIRECT(ADDRESS($G422,38))&lt;&gt;"UL"),INDIRECT(ADDRESS($G422,COLUMN())),0),0),IF($H422&gt;0,IF(AND(INDIRECT(ADDRESS($H422,44))=0,INDIRECT(ADDRESS($H422,38))&lt;&gt;"UL"),INDIRECT(ADDRESS($H422,COLUMN())),0),0),IF($I422&gt;0,IF(AND(INDIRECT(ADDRESS($I422,44))=0,INDIRECT(ADDRESS($I422,38))&lt;&gt;"UL"),INDIRECT(ADDRESS($I422,COLUMN())),0),0),IF($J422&gt;0,IF(AND(INDIRECT(ADDRESS($J422,44))=0,INDIRECT(ADDRESS($J422,38))&lt;&gt;"UL"),INDIRECT(ADDRESS($J422,COLUMN())),0),0),IF($K422&gt;0,IF(AND(INDIRECT(ADDRESS($K422,44))=0,INDIRECT(ADDRESS($K422,38))&lt;&gt;"UL"),INDIRECT(ADDRESS($K422,COLUMN())),0),0),IF($L422&gt;0,IF(AND(INDIRECT(ADDRESS($L422,44))=0,INDIRECT(ADDRESS($L422,38))&lt;&gt;"UL"),INDIRECT(ADDRESS($L422,COLUMN())),0),0),IF($M422&gt;0,IF(AND(INDIRECT(ADDRESS($M422,44))=0,INDIRECT(ADDRESS($M422,38))&lt;&gt;"UL"),INDIRECT(ADDRESS($M422,COLUMN())),0),0))</f>
        <v>0</v>
      </c>
      <c r="CF422" s="57">
        <f t="shared" ca="1" si="300"/>
        <v>0</v>
      </c>
      <c r="CG422" s="57">
        <f t="shared" ca="1" si="301"/>
        <v>0.78703578337415381</v>
      </c>
      <c r="CH422" s="57">
        <f t="shared" ca="1" si="302"/>
        <v>2.8108420834791207E-2</v>
      </c>
      <c r="CI422" s="19">
        <f t="shared" ca="1" si="303"/>
        <v>12.113161099239614</v>
      </c>
      <c r="CJ422" s="19"/>
      <c r="CK422" s="57" cm="1">
        <f t="array" aca="1" ref="CK422" ca="1">IF(AU422="S", SUM(IF($C422&gt;0,IF(INDIRECT(ADDRESS($C422,43))&lt;&gt;1,INDIRECT(ADDRESS($C422,48)),0),0), IF($D422&gt;0,IF(INDIRECT(ADDRESS($D422,43))&lt;&gt;1,INDIRECT(ADDRESS($D422,48)),0),0), IF($E422&gt;0,IF(INDIRECT(ADDRESS($E422,43))&lt;&gt;1,INDIRECT(ADDRESS($E422,48)),0),0), IF($F422&gt;0,IF(INDIRECT(ADDRESS($F422,43))&lt;&gt;1,INDIRECT(ADDRESS($F422,48)),0),0), IF($G422&gt;0,IF(INDIRECT(ADDRESS($G422,43))&lt;&gt;1,INDIRECT(ADDRESS($G422,48)),0),0), IF($H422&gt;0,IF(INDIRECT(ADDRESS($H422,43))&lt;&gt;1,INDIRECT(ADDRESS($H422,48)),0),0), IF($I422&gt;0,IF(INDIRECT(ADDRESS($I422,43))&lt;&gt;1,INDIRECT(ADDRESS($I422,48)),0),0), IF($J422&gt;0,IF(INDIRECT(ADDRESS($J422,43))&lt;&gt;1,INDIRECT(ADDRESS($J422,48)),0),0), IF($K422&gt;0,IF(INDIRECT(ADDRESS($K422,43))&lt;&gt;1,INDIRECT(ADDRESS($K422,48)),0),0), IF($L422&gt;0,IF(INDIRECT(ADDRESS($L422,43))&lt;&gt;1,INDIRECT(ADDRESS($L422,48)),0),0), IF($M422&gt;0,IF(INDIRECT(ADDRESS($M422,43))&lt;&gt;1,INDIRECT(ADDRESS($M422,48)),0),0)), IF(AU422="L",SUM(IF($C422&gt;0,IF(INDIRECT(ADDRESS($C422,43))&lt;&gt;1,INDIRECT(ADDRESS($C422,50)),0),0), IF($D422&gt;0,IF(INDIRECT(ADDRESS($D422,43))&lt;&gt;1,INDIRECT(ADDRESS($D422,50)),0),0), IF($E422&gt;0,IF(INDIRECT(ADDRESS($E422,43))&lt;&gt;1,INDIRECT(ADDRESS($E422,50)),0),0), IF($F422&gt;0,IF(INDIRECT(ADDRESS($F422,43))&lt;&gt;1,INDIRECT(ADDRESS($F422,50)),0),0), IF($G422&gt;0,IF(INDIRECT(ADDRESS($G422,43))&lt;&gt;1,INDIRECT(ADDRESS($G422,50)),0),0), IF($G422&gt;0,IF(INDIRECT(ADDRESS($G422,43))&lt;&gt;1,INDIRECT(ADDRESS($G422,50)),0),0), IF($H422&gt;0,IF(INDIRECT(ADDRESS($H422,43))&lt;&gt;1,INDIRECT(ADDRESS($H422,50)),0),0), IF($I422&gt;0,IF(INDIRECT(ADDRESS($I422,43))&lt;&gt;1,INDIRECT(ADDRESS($I422,50)),0),0), IF($J422&gt;0,IF(INDIRECT(ADDRESS($J422,43))&lt;&gt;1,INDIRECT(ADDRESS($J422,50)),0),0), IF($K422&gt;0,IF(INDIRECT(ADDRESS($K422,43))&lt;&gt;1,INDIRECT(ADDRESS($K422,50)),0),0), IF($L422&gt;0,IF(INDIRECT(ADDRESS($L422,43))&lt;&gt;1,INDIRECT(ADDRESS($L422,50)),0),0), IF($M422&gt;0,IF(INDIRECT(ADDRESS($M422,43))&lt;&gt;1,INDIRECT(ADDRESS($M422,50)),0),0)), SUM(IF($C422&gt;0,IF(INDIRECT(ADDRESS($C422,43))&lt;&gt;1,INDIRECT(ADDRESS($C422,49)),0),0), IF($D422&gt;0,IF(INDIRECT(ADDRESS($D422,43))&lt;&gt;1,INDIRECT(ADDRESS($D422,49)),0),0), IF($E422&gt;0,IF(INDIRECT(ADDRESS($E422,43))&lt;&gt;1,INDIRECT(ADDRESS($E422,49)),0),0), IF($F422&gt;0,IF(INDIRECT(ADDRESS($F422,43))&lt;&gt;1,INDIRECT(ADDRESS($F422,49)),0),0), IF($G422&gt;0,IF(INDIRECT(ADDRESS($G422,43))&lt;&gt;1,INDIRECT(ADDRESS($G422,49)),0),0), IF($G422&gt;0,IF(INDIRECT(ADDRESS($G422,43))&lt;&gt;1,INDIRECT(ADDRESS($G422,49)),0),0), IF($H422&gt;0,IF(INDIRECT(ADDRESS($H422,43))&lt;&gt;1,INDIRECT(ADDRESS($H422,49)),0),0), IF($I422&gt;0,IF(INDIRECT(ADDRESS($I422,43))&lt;&gt;1,INDIRECT(ADDRESS($I422,49)),0),0), IF($J422&gt;0,IF(INDIRECT(ADDRESS($J422,43))&lt;&gt;1,INDIRECT(ADDRESS($J422,49)),0),0), IF($K422&gt;0,IF(INDIRECT(ADDRESS($K422,43))&lt;&gt;1,INDIRECT(ADDRESS($K422,49)),0),0), IF($L422&gt;0,IF(INDIRECT(ADDRESS($L422,43))&lt;&gt;1,INDIRECT(ADDRESS($L422,49)),0),0), IF($M422&gt;0,IF(INDIRECT(ADDRESS($M422,43))&lt;&gt;1,INDIRECT(ADDRESS($M422,49)),0),0))))</f>
        <v>2.4444444444444442</v>
      </c>
      <c r="CL422" s="57" cm="1">
        <f t="array" aca="1" ref="CL422" ca="1">SUM(IF($C422&gt;0,IF(INDIRECT(ADDRESS($C422,44))=1,INDIRECT(ADDRESS($C422,90)),0),0), IF($D422&gt;0,IF(INDIRECT(ADDRESS($D422,44))=1,INDIRECT(ADDRESS($D422,90)),0),0), IF($E422&gt;0,IF(INDIRECT(ADDRESS($E422,44))=1,INDIRECT(ADDRESS($E422,90)),0),0), IF($F422&gt;0,IF(INDIRECT(ADDRESS($F422,44))=1,INDIRECT(ADDRESS($F422,90)),0),0), IF($G422&gt;0,IF(INDIRECT(ADDRESS($G422,44))=1,INDIRECT(ADDRESS($G422,90)),0),0), IF($H422&gt;0,IF(INDIRECT(ADDRESS($H422,44))=1,INDIRECT(ADDRESS($H422,90)),0),0), IF($I422&gt;0,IF(INDIRECT(ADDRESS($I422,44))=1,INDIRECT(ADDRESS($I422,90)),0),0), IF($J422&gt;0,IF(INDIRECT(ADDRESS($J422,44))=1,INDIRECT(ADDRESS($J422,90)),0),0), IF($K422&gt;0,IF(INDIRECT(ADDRESS($K422,44))=1,INDIRECT(ADDRESS($K422,90)),0),0), IF($L422&gt;0,IF(INDIRECT(ADDRESS($L422,44))=1,INDIRECT(ADDRESS($L422,90)),0),0), IF($M422&gt;0,IF(INDIRECT(ADDRESS($M422,44))=1,INDIRECT(ADDRESS($M422,90)),0),0))</f>
        <v>2.3333333333333335</v>
      </c>
      <c r="CM422" s="56">
        <f t="shared" ca="1" si="304"/>
        <v>0.86707679845944652</v>
      </c>
      <c r="CN422" s="59"/>
    </row>
    <row r="423" spans="1:92" x14ac:dyDescent="0.25">
      <c r="A423" s="219" t="s">
        <v>531</v>
      </c>
      <c r="B423" s="220">
        <v>376</v>
      </c>
      <c r="C423" s="220">
        <v>384</v>
      </c>
      <c r="D423" s="220">
        <v>392</v>
      </c>
      <c r="E423" s="220">
        <v>390</v>
      </c>
      <c r="F423" s="220">
        <v>385</v>
      </c>
      <c r="G423" s="220"/>
      <c r="H423" s="220"/>
      <c r="I423" s="220"/>
      <c r="J423" s="220"/>
      <c r="K423" s="220"/>
      <c r="L423" s="220"/>
      <c r="M423" s="220"/>
      <c r="N423" s="67">
        <f t="shared" ca="1" si="284"/>
        <v>28</v>
      </c>
      <c r="O423" s="67" t="str" cm="1">
        <f t="array" aca="1" ref="O423" ca="1">INDIRECT(ADDRESS($B423,COLUMN()))</f>
        <v>Bomber</v>
      </c>
      <c r="P423" s="67" cm="1">
        <f t="array" aca="1" ref="P423" ca="1">INDIRECT(ADDRESS($B423,COLUMN()))</f>
        <v>2</v>
      </c>
      <c r="Q423" s="67" cm="1">
        <f t="array" aca="1" ref="Q423" ca="1">INDIRECT(ADDRESS($B423,COLUMN()))</f>
        <v>0</v>
      </c>
      <c r="R423" s="67" cm="1">
        <f t="array" aca="1" ref="R423" ca="1">INDIRECT(ADDRESS($B423,COLUMN()))</f>
        <v>0</v>
      </c>
      <c r="S423" s="67" cm="1">
        <f t="array" aca="1" ref="S423" ca="1">INDIRECT(ADDRESS($B423,COLUMN()))</f>
        <v>2</v>
      </c>
      <c r="T423" s="67" t="str" cm="1">
        <f t="array" aca="1" ref="T423" ca="1">INDIRECT(ADDRESS($B423,COLUMN()))</f>
        <v>1-6</v>
      </c>
      <c r="U423" s="67" cm="1">
        <f t="array" aca="1" ref="U423" ca="1">INDIRECT(ADDRESS($B423,COLUMN()))</f>
        <v>6</v>
      </c>
      <c r="V423" s="67" cm="1">
        <f t="array" aca="1" ref="V423" ca="1">INDIRECT(ADDRESS($B423,COLUMN()))</f>
        <v>0</v>
      </c>
      <c r="W423" s="67" cm="1">
        <f t="array" aca="1" ref="W423" ca="1">INDIRECT(ADDRESS($B423,COLUMN()))</f>
        <v>2</v>
      </c>
      <c r="X423" s="67" cm="1">
        <f t="array" aca="1" ref="X423" ca="1">INDIRECT(ADDRESS($B423,COLUMN()))</f>
        <v>7</v>
      </c>
      <c r="Y423" s="67" cm="1">
        <f t="array" aca="1" ref="Y423" ca="1">INDIRECT(ADDRESS($B423,COLUMN()))</f>
        <v>1</v>
      </c>
      <c r="Z423" s="67" cm="1">
        <f t="array" aca="1" ref="Z423" ca="1">INDIRECT(ADDRESS($B423,COLUMN()))</f>
        <v>5</v>
      </c>
      <c r="AA423" s="67" t="str" cm="1">
        <f t="array" aca="1" ref="AA423" ca="1">INDIRECT(ADDRESS($B423,COLUMN()))</f>
        <v>Jink</v>
      </c>
      <c r="AB423" s="56">
        <f t="shared" ca="1" si="285"/>
        <v>0.85999402472024211</v>
      </c>
      <c r="AC423" s="56">
        <f t="shared" ca="1" si="286"/>
        <v>0.995009661723254</v>
      </c>
      <c r="AD423" s="56">
        <f t="shared" ca="1" si="287"/>
        <v>1.730451585605659</v>
      </c>
      <c r="AF423" s="52"/>
      <c r="AG423" s="52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2"/>
      <c r="AU423" s="54" t="s">
        <v>33</v>
      </c>
      <c r="AV423" s="57" cm="1">
        <f t="array" aca="1" ref="AV423" ca="1">SUM(IF($C423&gt;0,IF(AND(INDIRECT(ADDRESS($C423,44))=0,INDIRECT(ADDRESS($C423,38))="UL",ISERROR(SEARCH("Rear",INDIRECT(ADDRESS($C423,33)))),ISERROR(SEARCH("Side",INDIRECT(ADDRESS($C423,33))))),INDIRECT(ADDRESS($C423,COLUMN())),0),0),IF($D423&gt;0,IF(AND(INDIRECT(ADDRESS($D423,44))=0,INDIRECT(ADDRESS($D423,38))="UL",ISERROR(SEARCH("Rear",INDIRECT(ADDRESS($D423,33)))),ISERROR(SEARCH("Side",INDIRECT(ADDRESS($D423,33))))),INDIRECT(ADDRESS($D423,COLUMN())),0),0),IF($E423&gt;0,IF(AND(INDIRECT(ADDRESS($E423,44))=0,INDIRECT(ADDRESS($E423,38))="UL",ISERROR(SEARCH("Rear",INDIRECT(ADDRESS($E423,33)))),ISERROR(SEARCH("Side",INDIRECT(ADDRESS($E423,33))))),INDIRECT(ADDRESS($E423,COLUMN())),0),0),IF($F423&gt;0,IF(AND(INDIRECT(ADDRESS($F423,44))=0,INDIRECT(ADDRESS($F423,38))="UL",ISERROR(SEARCH("Rear",INDIRECT(ADDRESS($F423,33)))),ISERROR(SEARCH("Side",INDIRECT(ADDRESS($F423,33))))),INDIRECT(ADDRESS($F423,COLUMN())),0),0),IF($G423&gt;0,IF(AND(INDIRECT(ADDRESS($G423,44))=0,INDIRECT(ADDRESS($G423,38))="UL",ISERROR(SEARCH("Rear",INDIRECT(ADDRESS($G423,33)))),ISERROR(SEARCH("Side",INDIRECT(ADDRESS($G423,33))))),INDIRECT(ADDRESS($G423,COLUMN())),0),0),IF($H423&gt;0,IF(AND(INDIRECT(ADDRESS($H423,44))=0,INDIRECT(ADDRESS($H423,38))="UL",ISERROR(SEARCH("Rear",INDIRECT(ADDRESS($H423,33)))),ISERROR(SEARCH("Side",INDIRECT(ADDRESS($H423,33))))),INDIRECT(ADDRESS($H423,COLUMN())),0),0),IF($I423&gt;0,IF(AND(INDIRECT(ADDRESS($I423,44))=0,INDIRECT(ADDRESS($I423,38))="UL",ISERROR(SEARCH("Rear",INDIRECT(ADDRESS($I423,33)))),ISERROR(SEARCH("Side",INDIRECT(ADDRESS($I423,33))))),INDIRECT(ADDRESS($I423,COLUMN())),0),0),IF($J423&gt;0,IF(AND(INDIRECT(ADDRESS($J423,44))=0,INDIRECT(ADDRESS($J423,38))="UL",ISERROR(SEARCH("Rear",INDIRECT(ADDRESS($J423,33)))),ISERROR(SEARCH("Side",INDIRECT(ADDRESS($J423,33))))),INDIRECT(ADDRESS($J423,COLUMN())),0),0),IF($K423&gt;0,IF(AND(INDIRECT(ADDRESS($K423,44))=0,INDIRECT(ADDRESS($K423,38))="UL",ISERROR(SEARCH("Rear",INDIRECT(ADDRESS($K423,33)))),ISERROR(SEARCH("Side",INDIRECT(ADDRESS($K423,33))))),INDIRECT(ADDRESS($K423,COLUMN())),0),0),IF($L423&gt;0,IF(AND(INDIRECT(ADDRESS($L423,44))=0,INDIRECT(ADDRESS($L423,38))="UL",ISERROR(SEARCH("Rear",INDIRECT(ADDRESS($L423,33)))),ISERROR(SEARCH("Side",INDIRECT(ADDRESS($L423,33))))),INDIRECT(ADDRESS($L423,COLUMN())),0),0),IF($M423&gt;0,IF(AND(INDIRECT(ADDRESS($M423,44))=0,INDIRECT(ADDRESS($M423,38))="UL",ISERROR(SEARCH("Rear",INDIRECT(ADDRESS($M423,33)))),ISERROR(SEARCH("Side",INDIRECT(ADDRESS($M423,33))))),INDIRECT(ADDRESS($M423,COLUMN())),0),0))</f>
        <v>1.2222222222222221</v>
      </c>
      <c r="AW423" s="57" cm="1">
        <f t="array" aca="1" ref="AW423" ca="1">SUM(IF($C423&gt;0,IF(AND(INDIRECT(ADDRESS($C423,44))=0,INDIRECT(ADDRESS($C423,38))="UL",ISERROR(SEARCH("Rear",INDIRECT(ADDRESS($C423,33)))),ISERROR(SEARCH("Side",INDIRECT(ADDRESS($C423,33))))),INDIRECT(ADDRESS($C423,COLUMN())),0),0),IF($D423&gt;0,IF(AND(INDIRECT(ADDRESS($D423,44))=0,INDIRECT(ADDRESS($D423,38))="UL",ISERROR(SEARCH("Rear",INDIRECT(ADDRESS($D423,33)))),ISERROR(SEARCH("Side",INDIRECT(ADDRESS($D423,33))))),INDIRECT(ADDRESS($D423,COLUMN())),0),0),IF($E423&gt;0,IF(AND(INDIRECT(ADDRESS($E423,44))=0,INDIRECT(ADDRESS($E423,38))="UL",ISERROR(SEARCH("Rear",INDIRECT(ADDRESS($E423,33)))),ISERROR(SEARCH("Side",INDIRECT(ADDRESS($E423,33))))),INDIRECT(ADDRESS($E423,COLUMN())),0),0),IF($F423&gt;0,IF(AND(INDIRECT(ADDRESS($F423,44))=0,INDIRECT(ADDRESS($F423,38))="UL",ISERROR(SEARCH("Rear",INDIRECT(ADDRESS($F423,33)))),ISERROR(SEARCH("Side",INDIRECT(ADDRESS($F423,33))))),INDIRECT(ADDRESS($F423,COLUMN())),0),0),IF($G423&gt;0,IF(AND(INDIRECT(ADDRESS($G423,44))=0,INDIRECT(ADDRESS($G423,38))="UL",ISERROR(SEARCH("Rear",INDIRECT(ADDRESS($G423,33)))),ISERROR(SEARCH("Side",INDIRECT(ADDRESS($G423,33))))),INDIRECT(ADDRESS($G423,COLUMN())),0),0),IF($H423&gt;0,IF(AND(INDIRECT(ADDRESS($H423,44))=0,INDIRECT(ADDRESS($H423,38))="UL",ISERROR(SEARCH("Rear",INDIRECT(ADDRESS($H423,33)))),ISERROR(SEARCH("Side",INDIRECT(ADDRESS($H423,33))))),INDIRECT(ADDRESS($H423,COLUMN())),0),0),IF($I423&gt;0,IF(AND(INDIRECT(ADDRESS($I423,44))=0,INDIRECT(ADDRESS($I423,38))="UL",ISERROR(SEARCH("Rear",INDIRECT(ADDRESS($I423,33)))),ISERROR(SEARCH("Side",INDIRECT(ADDRESS($I423,33))))),INDIRECT(ADDRESS($I423,COLUMN())),0),0),IF($J423&gt;0,IF(AND(INDIRECT(ADDRESS($J423,44))=0,INDIRECT(ADDRESS($J423,38))="UL",ISERROR(SEARCH("Rear",INDIRECT(ADDRESS($J423,33)))),ISERROR(SEARCH("Side",INDIRECT(ADDRESS($J423,33))))),INDIRECT(ADDRESS($J423,COLUMN())),0),0),IF($K423&gt;0,IF(AND(INDIRECT(ADDRESS($K423,44))=0,INDIRECT(ADDRESS($K423,38))="UL",ISERROR(SEARCH("Rear",INDIRECT(ADDRESS($K423,33)))),ISERROR(SEARCH("Side",INDIRECT(ADDRESS($K423,33))))),INDIRECT(ADDRESS($K423,COLUMN())),0),0),IF($L423&gt;0,IF(AND(INDIRECT(ADDRESS($L423,44))=0,INDIRECT(ADDRESS($L423,38))="UL",ISERROR(SEARCH("Rear",INDIRECT(ADDRESS($L423,33)))),ISERROR(SEARCH("Side",INDIRECT(ADDRESS($L423,33))))),INDIRECT(ADDRESS($L423,COLUMN())),0),0),IF($M423&gt;0,IF(AND(INDIRECT(ADDRESS($M423,44))=0,INDIRECT(ADDRESS($M423,38))="UL",ISERROR(SEARCH("Rear",INDIRECT(ADDRESS($M423,33)))),ISERROR(SEARCH("Side",INDIRECT(ADDRESS($M423,33))))),INDIRECT(ADDRESS($M423,COLUMN())),0),0))</f>
        <v>1.1111111111111112</v>
      </c>
      <c r="AX423" s="57" cm="1">
        <f t="array" aca="1" ref="AX423" ca="1">SUM(IF($C423&gt;0,IF(AND(INDIRECT(ADDRESS($C423,44))=0,INDIRECT(ADDRESS($C423,38))="UL",ISERROR(SEARCH("Rear",INDIRECT(ADDRESS($C423,33)))),ISERROR(SEARCH("Side",INDIRECT(ADDRESS($C423,33))))),INDIRECT(ADDRESS($C423,COLUMN())),0),0),IF($D423&gt;0,IF(AND(INDIRECT(ADDRESS($D423,44))=0,INDIRECT(ADDRESS($D423,38))="UL",ISERROR(SEARCH("Rear",INDIRECT(ADDRESS($D423,33)))),ISERROR(SEARCH("Side",INDIRECT(ADDRESS($D423,33))))),INDIRECT(ADDRESS($D423,COLUMN())),0),0),IF($E423&gt;0,IF(AND(INDIRECT(ADDRESS($E423,44))=0,INDIRECT(ADDRESS($E423,38))="UL",ISERROR(SEARCH("Rear",INDIRECT(ADDRESS($E423,33)))),ISERROR(SEARCH("Side",INDIRECT(ADDRESS($E423,33))))),INDIRECT(ADDRESS($E423,COLUMN())),0),0),IF($F423&gt;0,IF(AND(INDIRECT(ADDRESS($F423,44))=0,INDIRECT(ADDRESS($F423,38))="UL",ISERROR(SEARCH("Rear",INDIRECT(ADDRESS($F423,33)))),ISERROR(SEARCH("Side",INDIRECT(ADDRESS($F423,33))))),INDIRECT(ADDRESS($F423,COLUMN())),0),0),IF($G423&gt;0,IF(AND(INDIRECT(ADDRESS($G423,44))=0,INDIRECT(ADDRESS($G423,38))="UL",ISERROR(SEARCH("Rear",INDIRECT(ADDRESS($G423,33)))),ISERROR(SEARCH("Side",INDIRECT(ADDRESS($G423,33))))),INDIRECT(ADDRESS($G423,COLUMN())),0),0),IF($H423&gt;0,IF(AND(INDIRECT(ADDRESS($H423,44))=0,INDIRECT(ADDRESS($H423,38))="UL",ISERROR(SEARCH("Rear",INDIRECT(ADDRESS($H423,33)))),ISERROR(SEARCH("Side",INDIRECT(ADDRESS($H423,33))))),INDIRECT(ADDRESS($H423,COLUMN())),0),0),IF($I423&gt;0,IF(AND(INDIRECT(ADDRESS($I423,44))=0,INDIRECT(ADDRESS($I423,38))="UL",ISERROR(SEARCH("Rear",INDIRECT(ADDRESS($I423,33)))),ISERROR(SEARCH("Side",INDIRECT(ADDRESS($I423,33))))),INDIRECT(ADDRESS($I423,COLUMN())),0),0),IF($J423&gt;0,IF(AND(INDIRECT(ADDRESS($J423,44))=0,INDIRECT(ADDRESS($J423,38))="UL",ISERROR(SEARCH("Rear",INDIRECT(ADDRESS($J423,33)))),ISERROR(SEARCH("Side",INDIRECT(ADDRESS($J423,33))))),INDIRECT(ADDRESS($J423,COLUMN())),0),0),IF($K423&gt;0,IF(AND(INDIRECT(ADDRESS($K423,44))=0,INDIRECT(ADDRESS($K423,38))="UL",ISERROR(SEARCH("Rear",INDIRECT(ADDRESS($K423,33)))),ISERROR(SEARCH("Side",INDIRECT(ADDRESS($K423,33))))),INDIRECT(ADDRESS($K423,COLUMN())),0),0),IF($L423&gt;0,IF(AND(INDIRECT(ADDRESS($L423,44))=0,INDIRECT(ADDRESS($L423,38))="UL",ISERROR(SEARCH("Rear",INDIRECT(ADDRESS($L423,33)))),ISERROR(SEARCH("Side",INDIRECT(ADDRESS($L423,33))))),INDIRECT(ADDRESS($L423,COLUMN())),0),0),IF($M423&gt;0,IF(AND(INDIRECT(ADDRESS($M423,44))=0,INDIRECT(ADDRESS($M423,38))="UL",ISERROR(SEARCH("Rear",INDIRECT(ADDRESS($M423,33)))),ISERROR(SEARCH("Side",INDIRECT(ADDRESS($M423,33))))),INDIRECT(ADDRESS($M423,COLUMN())),0),0))</f>
        <v>0.66666666666666663</v>
      </c>
      <c r="AY423" s="58">
        <f ca="1">IF(AU423="S",AV423,IF(AU423="MS",AW423,IF(AU423="ML",AW423,AX423)))</f>
        <v>1.2222222222222221</v>
      </c>
      <c r="AZ423" s="58">
        <f ca="1">SUM(AV423:AX423)/3</f>
        <v>0.99999999999999989</v>
      </c>
      <c r="BA423" s="58" cm="1">
        <f t="array" aca="1" ref="BA423" ca="1">SUM(IF($C423&gt;0,IF(AND(INDIRECT(ADDRESS($C423,44))=0,INDIRECT(ADDRESS($C423,38))="UL"),INDIRECT(ADDRESS($C423,COLUMN())),0),0),IF($D423&gt;0,IF(AND(INDIRECT(ADDRESS($D423,44))=0,INDIRECT(ADDRESS($D423,38))="UL"),INDIRECT(ADDRESS($D423,COLUMN())),0),0),IF($E423&gt;0,IF(AND(INDIRECT(ADDRESS($E423,44))=0,INDIRECT(ADDRESS($E423,38))="UL"),INDIRECT(ADDRESS($E423,COLUMN())),0),0),IF($F423&gt;0,IF(AND(INDIRECT(ADDRESS($F423,44))=0,INDIRECT(ADDRESS($F423,38))="UL"),INDIRECT(ADDRESS($F423,COLUMN())),0),0),IF($G423&gt;0,IF(AND(INDIRECT(ADDRESS($G423,44))=0,INDIRECT(ADDRESS($G423,38))="UL"),INDIRECT(ADDRESS($G423,COLUMN())),0),0),IF($H423&gt;0,IF(AND(INDIRECT(ADDRESS($H423,44))=0,INDIRECT(ADDRESS($H423,38))="UL"),INDIRECT(ADDRESS($H423,COLUMN())),0),0),IF($I423&gt;0,IF(AND(INDIRECT(ADDRESS($I423,44))=0,INDIRECT(ADDRESS($I423,38))="UL"),INDIRECT(ADDRESS($I423,COLUMN())),0),0),IF($J423&gt;0,IF(AND(INDIRECT(ADDRESS($J423,44))=0,INDIRECT(ADDRESS($J423,38))="UL"),INDIRECT(ADDRESS($J423,COLUMN())),0),0),IF($K423&gt;0,IF(AND(INDIRECT(ADDRESS($K423,44))=0,INDIRECT(ADDRESS($K423,38))="UL"),INDIRECT(ADDRESS($K423,COLUMN())),0),0),IF($L423&gt;0,IF(AND(INDIRECT(ADDRESS($L423,44))=0,INDIRECT(ADDRESS($L423,38))="UL"),INDIRECT(ADDRESS($L423,COLUMN())),0),0),IF($M423&gt;0,IF(AND(INDIRECT(ADDRESS($M423,44))=0,INDIRECT(ADDRESS($M423,38))="UL"),INDIRECT(ADDRESS($M423,COLUMN())),0),0))</f>
        <v>0.38518518518518519</v>
      </c>
      <c r="BB423" s="58" cm="1">
        <f t="array" aca="1" ref="BB423" ca="1">SUM(IF($C423&gt;0,IF(AND(INDIRECT(ADDRESS($C423,44))=0,INDIRECT(ADDRESS($C423,38))="UL"),INDIRECT(ADDRESS($C423,COLUMN())),0),0),IF($D423&gt;0,IF(AND(INDIRECT(ADDRESS($D423,44))=0,INDIRECT(ADDRESS($D423,38))="UL"),INDIRECT(ADDRESS($D423,COLUMN())),0),0),IF($E423&gt;0,IF(AND(INDIRECT(ADDRESS($E423,44))=0,INDIRECT(ADDRESS($E423,38))="UL"),INDIRECT(ADDRESS($E423,COLUMN())),0),0),IF($F423&gt;0,IF(AND(INDIRECT(ADDRESS($F423,44))=0,INDIRECT(ADDRESS($F423,38))="UL"),INDIRECT(ADDRESS($F423,COLUMN())),0),0),IF($G423&gt;0,IF(AND(INDIRECT(ADDRESS($G423,44))=0,INDIRECT(ADDRESS($G423,38))="UL"),INDIRECT(ADDRESS($G423,COLUMN())),0),0),IF($H423&gt;0,IF(AND(INDIRECT(ADDRESS($H423,44))=0,INDIRECT(ADDRESS($H423,38))="UL"),INDIRECT(ADDRESS($H423,COLUMN())),0),0),IF($I423&gt;0,IF(AND(INDIRECT(ADDRESS($I423,44))=0,INDIRECT(ADDRESS($I423,38))="UL"),INDIRECT(ADDRESS($I423,COLUMN())),0),0),IF($J423&gt;0,IF(AND(INDIRECT(ADDRESS($J423,44))=0,INDIRECT(ADDRESS($J423,38))="UL"),INDIRECT(ADDRESS($J423,COLUMN())),0),0),IF($K423&gt;0,IF(AND(INDIRECT(ADDRESS($K423,44))=0,INDIRECT(ADDRESS($K423,38))="UL"),INDIRECT(ADDRESS($K423,COLUMN())),0),0),IF($L423&gt;0,IF(AND(INDIRECT(ADDRESS($L423,44))=0,INDIRECT(ADDRESS($L423,38))="UL"),INDIRECT(ADDRESS($L423,COLUMN())),0),0),IF($M423&gt;0,IF(AND(INDIRECT(ADDRESS($M423,44))=0,INDIRECT(ADDRESS($M423,38))="UL"),INDIRECT(ADDRESS($M423,COLUMN())),0),0))</f>
        <v>0.41481481481481475</v>
      </c>
      <c r="BC423" s="58" cm="1">
        <f t="array" aca="1" ref="BC423" ca="1">SUM(IF($C423&gt;0,IF(AND(INDIRECT(ADDRESS($C423,44))=0,INDIRECT(ADDRESS($C423,38))="UL"),INDIRECT(ADDRESS($C423,COLUMN())),0),0),IF($D423&gt;0,IF(AND(INDIRECT(ADDRESS($D423,44))=0,INDIRECT(ADDRESS($D423,38))="UL"),INDIRECT(ADDRESS($D423,COLUMN())),0),0),IF($E423&gt;0,IF(AND(INDIRECT(ADDRESS($E423,44))=0,INDIRECT(ADDRESS($E423,38))="UL"),INDIRECT(ADDRESS($E423,COLUMN())),0),0),IF($F423&gt;0,IF(AND(INDIRECT(ADDRESS($F423,44))=0,INDIRECT(ADDRESS($F423,38))="UL"),INDIRECT(ADDRESS($F423,COLUMN())),0),0),IF($G423&gt;0,IF(AND(INDIRECT(ADDRESS($G423,44))=0,INDIRECT(ADDRESS($G423,38))="UL"),INDIRECT(ADDRESS($G423,COLUMN())),0),0),IF($H423&gt;0,IF(AND(INDIRECT(ADDRESS($H423,44))=0,INDIRECT(ADDRESS($H423,38))="UL"),INDIRECT(ADDRESS($H423,COLUMN())),0),0),IF($I423&gt;0,IF(AND(INDIRECT(ADDRESS($I423,44))=0,INDIRECT(ADDRESS($I423,38))="UL"),INDIRECT(ADDRESS($I423,COLUMN())),0),0),IF($J423&gt;0,IF(AND(INDIRECT(ADDRESS($J423,44))=0,INDIRECT(ADDRESS($J423,38))="UL"),INDIRECT(ADDRESS($J423,COLUMN())),0),0),IF($K423&gt;0,IF(AND(INDIRECT(ADDRESS($K423,44))=0,INDIRECT(ADDRESS($K423,38))="UL"),INDIRECT(ADDRESS($K423,COLUMN())),0),0),IF($L423&gt;0,IF(AND(INDIRECT(ADDRESS($L423,44))=0,INDIRECT(ADDRESS($L423,38))="UL"),INDIRECT(ADDRESS($L423,COLUMN())),0),0),IF($M423&gt;0,IF(AND(INDIRECT(ADDRESS($M423,44))=0,INDIRECT(ADDRESS($M423,38))="UL"),INDIRECT(ADDRESS($M423,COLUMN())),0),0))</f>
        <v>0.34074074074074068</v>
      </c>
      <c r="BD423" s="58" cm="1">
        <f t="array" aca="1" ref="BD423" ca="1">SUM(IF($C423&gt;0,IF(AND(INDIRECT(ADDRESS($C423,44))=0,INDIRECT(ADDRESS($C423,38))="UL"),INDIRECT(ADDRESS($C423,COLUMN())),0),0),IF($D423&gt;0,IF(AND(INDIRECT(ADDRESS($D423,44))=0,INDIRECT(ADDRESS($D423,38))="UL"),INDIRECT(ADDRESS($D423,COLUMN())),0),0),IF($E423&gt;0,IF(AND(INDIRECT(ADDRESS($E423,44))=0,INDIRECT(ADDRESS($E423,38))="UL"),INDIRECT(ADDRESS($E423,COLUMN())),0),0),IF($F423&gt;0,IF(AND(INDIRECT(ADDRESS($F423,44))=0,INDIRECT(ADDRESS($F423,38))="UL"),INDIRECT(ADDRESS($F423,COLUMN())),0),0),IF($G423&gt;0,IF(AND(INDIRECT(ADDRESS($G423,44))=0,INDIRECT(ADDRESS($G423,38))="UL"),INDIRECT(ADDRESS($G423,COLUMN())),0),0),IF($H423&gt;0,IF(AND(INDIRECT(ADDRESS($H423,44))=0,INDIRECT(ADDRESS($H423,38))="UL"),INDIRECT(ADDRESS($H423,COLUMN())),0),0),IF($I423&gt;0,IF(AND(INDIRECT(ADDRESS($I423,44))=0,INDIRECT(ADDRESS($I423,38))="UL"),INDIRECT(ADDRESS($I423,COLUMN())),0),0),IF($J423&gt;0,IF(AND(INDIRECT(ADDRESS($J423,44))=0,INDIRECT(ADDRESS($J423,38))="UL"),INDIRECT(ADDRESS($J423,COLUMN())),0),0),IF($K423&gt;0,IF(AND(INDIRECT(ADDRESS($K423,44))=0,INDIRECT(ADDRESS($K423,38))="UL"),INDIRECT(ADDRESS($K423,COLUMN())),0),0),IF($L423&gt;0,IF(AND(INDIRECT(ADDRESS($L423,44))=0,INDIRECT(ADDRESS($L423,38))="UL"),INDIRECT(ADDRESS($L423,COLUMN())),0),0),IF($M423&gt;0,IF(AND(INDIRECT(ADDRESS($M423,44))=0,INDIRECT(ADDRESS($M423,38))="UL"),INDIRECT(ADDRESS($M423,COLUMN())),0),0))</f>
        <v>0.4592592592592592</v>
      </c>
      <c r="BE423" s="57">
        <f ca="1">IF(AU423="S",BA423,IF(AU423="MS",BB423,IF(AU423="ML",BC423,BD423)))</f>
        <v>0.38518518518518519</v>
      </c>
      <c r="BF423" s="57" cm="1">
        <f t="array" aca="1" ref="BF423" ca="1">SUM(IF($C423&gt;0,IF(INDIRECT(ADDRESS($C423,45))=1,INDIRECT(ADDRESS($C423,52))*INDIRECT(ADDRESS($C423,42))/5,0),0), IF($D423&gt;0,IF(INDIRECT(ADDRESS($D423,45))=1,INDIRECT(ADDRESS($D423,52))*INDIRECT(ADDRESS($D423,42))/5,0),0), IF($E423&gt;0,IF(INDIRECT(ADDRESS($E423,45))=1,INDIRECT(ADDRESS($E423,52))*INDIRECT(ADDRESS($E423,42))/5,0),0), IF($F423&gt;0,IF(INDIRECT(ADDRESS($F423,45))=1,INDIRECT(ADDRESS($F423,52))*INDIRECT(ADDRESS($F423,42))/5,0),0), IF($G423&gt;0,IF(INDIRECT(ADDRESS($G423,45))=1,INDIRECT(ADDRESS($G423,52))*INDIRECT(ADDRESS($G423,42))/5,0),0), IF($H423&gt;0,IF(INDIRECT(ADDRESS($H423,45))=1,INDIRECT(ADDRESS($H423,52))*INDIRECT(ADDRESS($H423,42))/5,0),0)
)*$BF$296/100</f>
        <v>2.5925925925925925E-2</v>
      </c>
      <c r="BG423" s="19"/>
      <c r="BH423" s="57" cm="1">
        <f t="array" aca="1" ref="BH423" ca="1">SUM(IF($C423&gt;0,IF(AND(INDIRECT(ADDRESS($C423,44))=0,INDIRECT(ADDRESS($C423,38))&lt;&gt;"UL"),INDIRECT(ADDRESS($C423,COLUMN()-12)),0),0), IF($D423&gt;0,IF(AND(INDIRECT(ADDRESS($D423,44))=0,INDIRECT(ADDRESS($D423,38))&lt;&gt;"UL"),INDIRECT(ADDRESS($D423,COLUMN()-12)),0),0), IF($E423&gt;0,IF(AND(INDIRECT(ADDRESS($E423,44))=0,INDIRECT(ADDRESS($E423,38))&lt;&gt;"UL"),INDIRECT(ADDRESS($E423,COLUMN()-12)),0),0), IF($F423&gt;0,IF(AND(INDIRECT(ADDRESS($F423,44))=0,INDIRECT(ADDRESS($F423,38))&lt;&gt;"UL"),INDIRECT(ADDRESS($F423,COLUMN()-12)),0),0), IF($G423&gt;0,IF(AND(INDIRECT(ADDRESS($G423,44))=0,INDIRECT(ADDRESS($G423,38))&lt;&gt;"UL"),INDIRECT(ADDRESS($G423,COLUMN()-12)),0),0), IF($H423&gt;0,IF(AND(INDIRECT(ADDRESS($H423,44))=0,INDIRECT(ADDRESS($H423,38))&lt;&gt;"UL"),INDIRECT(ADDRESS($H423,COLUMN()-12)),0),0), IF($I423&gt;0,IF(AND(INDIRECT(ADDRESS($I423,44))=0,INDIRECT(ADDRESS($I423,38))&lt;&gt;"UL"),INDIRECT(ADDRESS($I423,COLUMN()-12)),0),0), IF($J423&gt;0,IF(AND(INDIRECT(ADDRESS($J423,44))=0,INDIRECT(ADDRESS($J423,38))&lt;&gt;"UL"),INDIRECT(ADDRESS($J423,COLUMN()-12)),0),0), IF($K423&gt;0,IF(AND(INDIRECT(ADDRESS($K423,44))=0,INDIRECT(ADDRESS($K423,38))&lt;&gt;"UL"),INDIRECT(ADDRESS($K423,COLUMN()-12)),0),0), IF($L423&gt;0,IF(AND(INDIRECT(ADDRESS($L423,44))=0,INDIRECT(ADDRESS($L423,38))&lt;&gt;"UL"),INDIRECT(ADDRESS($L423,COLUMN()-12)),0),0), IF($M423&gt;0,IF(AND(INDIRECT(ADDRESS($M423,44))=0,INDIRECT(ADDRESS($M423,38))&lt;&gt;"UL"),INDIRECT(ADDRESS($M423,COLUMN()-12)),0),0))</f>
        <v>0</v>
      </c>
      <c r="BI423" s="57" cm="1">
        <f t="array" aca="1" ref="BI423" ca="1">SUM(IF($C423&gt;0,IF(AND(INDIRECT(ADDRESS($C423,44))=0,INDIRECT(ADDRESS($C423,38))&lt;&gt;"UL"),INDIRECT(ADDRESS($C423,COLUMN()-12)),0),0), IF($D423&gt;0,IF(AND(INDIRECT(ADDRESS($D423,44))=0,INDIRECT(ADDRESS($D423,38))&lt;&gt;"UL"),INDIRECT(ADDRESS($D423,COLUMN()-12)),0),0), IF($E423&gt;0,IF(AND(INDIRECT(ADDRESS($E423,44))=0,INDIRECT(ADDRESS($E423,38))&lt;&gt;"UL"),INDIRECT(ADDRESS($E423,COLUMN()-12)),0),0), IF($F423&gt;0,IF(AND(INDIRECT(ADDRESS($F423,44))=0,INDIRECT(ADDRESS($F423,38))&lt;&gt;"UL"),INDIRECT(ADDRESS($F423,COLUMN()-12)),0),0), IF($G423&gt;0,IF(AND(INDIRECT(ADDRESS($G423,44))=0,INDIRECT(ADDRESS($G423,38))&lt;&gt;"UL"),INDIRECT(ADDRESS($G423,COLUMN()-12)),0),0), IF($H423&gt;0,IF(AND(INDIRECT(ADDRESS($H423,44))=0,INDIRECT(ADDRESS($H423,38))&lt;&gt;"UL"),INDIRECT(ADDRESS($H423,COLUMN()-12)),0),0), IF($I423&gt;0,IF(AND(INDIRECT(ADDRESS($I423,44))=0,INDIRECT(ADDRESS($I423,38))&lt;&gt;"UL"),INDIRECT(ADDRESS($I423,COLUMN()-12)),0),0), IF($J423&gt;0,IF(AND(INDIRECT(ADDRESS($J423,44))=0,INDIRECT(ADDRESS($J423,38))&lt;&gt;"UL"),INDIRECT(ADDRESS($J423,COLUMN()-12)),0),0), IF($K423&gt;0,IF(AND(INDIRECT(ADDRESS($K423,44))=0,INDIRECT(ADDRESS($K423,38))&lt;&gt;"UL"),INDIRECT(ADDRESS($K423,COLUMN()-12)),0),0), IF($L423&gt;0,IF(AND(INDIRECT(ADDRESS($L423,44))=0,INDIRECT(ADDRESS($L423,38))&lt;&gt;"UL"),INDIRECT(ADDRESS($L423,COLUMN()-12)),0),0), IF($M423&gt;0,IF(AND(INDIRECT(ADDRESS($M423,44))=0,INDIRECT(ADDRESS($M423,38))&lt;&gt;"UL"),INDIRECT(ADDRESS($M423,COLUMN()-12)),0),0))</f>
        <v>0</v>
      </c>
      <c r="BJ423" s="57" cm="1">
        <f t="array" aca="1" ref="BJ423" ca="1">SUM(IF($C423&gt;0,IF(AND(INDIRECT(ADDRESS($C423,44))=0,INDIRECT(ADDRESS($C423,38))&lt;&gt;"UL"),INDIRECT(ADDRESS($C423,COLUMN()-12)),0),0), IF($D423&gt;0,IF(AND(INDIRECT(ADDRESS($D423,44))=0,INDIRECT(ADDRESS($D423,38))&lt;&gt;"UL"),INDIRECT(ADDRESS($D423,COLUMN()-12)),0),0), IF($E423&gt;0,IF(AND(INDIRECT(ADDRESS($E423,44))=0,INDIRECT(ADDRESS($E423,38))&lt;&gt;"UL"),INDIRECT(ADDRESS($E423,COLUMN()-12)),0),0), IF($F423&gt;0,IF(AND(INDIRECT(ADDRESS($F423,44))=0,INDIRECT(ADDRESS($F423,38))&lt;&gt;"UL"),INDIRECT(ADDRESS($F423,COLUMN()-12)),0),0), IF($G423&gt;0,IF(AND(INDIRECT(ADDRESS($G423,44))=0,INDIRECT(ADDRESS($G423,38))&lt;&gt;"UL"),INDIRECT(ADDRESS($G423,COLUMN()-12)),0),0), IF($H423&gt;0,IF(AND(INDIRECT(ADDRESS($H423,44))=0,INDIRECT(ADDRESS($H423,38))&lt;&gt;"UL"),INDIRECT(ADDRESS($H423,COLUMN()-12)),0),0), IF($I423&gt;0,IF(AND(INDIRECT(ADDRESS($I423,44))=0,INDIRECT(ADDRESS($I423,38))&lt;&gt;"UL"),INDIRECT(ADDRESS($I423,COLUMN()-12)),0),0), IF($J423&gt;0,IF(AND(INDIRECT(ADDRESS($J423,44))=0,INDIRECT(ADDRESS($J423,38))&lt;&gt;"UL"),INDIRECT(ADDRESS($J423,COLUMN()-12)),0),0), IF($K423&gt;0,IF(AND(INDIRECT(ADDRESS($K423,44))=0,INDIRECT(ADDRESS($K423,38))&lt;&gt;"UL"),INDIRECT(ADDRESS($K423,COLUMN()-12)),0),0), IF($L423&gt;0,IF(AND(INDIRECT(ADDRESS($L423,44))=0,INDIRECT(ADDRESS($L423,38))&lt;&gt;"UL"),INDIRECT(ADDRESS($L423,COLUMN()-12)),0),0), IF($M423&gt;0,IF(AND(INDIRECT(ADDRESS($M423,44))=0,INDIRECT(ADDRESS($M423,38))&lt;&gt;"UL"),INDIRECT(ADDRESS($M423,COLUMN()-12)),0),0))</f>
        <v>0</v>
      </c>
      <c r="BK423" s="57">
        <f ca="1">IF(AU423="S",BH423,IF(AU423="MS",BI423,IF(AU423="ML",BI423,BJ423)))</f>
        <v>0</v>
      </c>
      <c r="BL423" s="58">
        <f ca="1">SUM(BH423:BJ423)/3</f>
        <v>0</v>
      </c>
      <c r="BM423" s="57" cm="1">
        <f t="array" aca="1" ref="BM423" ca="1">SUM(IF($C423&gt;0,IF(AND(INDIRECT(ADDRESS($C423,44))=0,INDIRECT(ADDRESS($C423,38))&lt;&gt;"UL"),INDIRECT(ADDRESS($C423,COLUMN()-12)),0),0), IF($D423&gt;0,IF(AND(INDIRECT(ADDRESS($D423,44))=0,INDIRECT(ADDRESS($D423,38))&lt;&gt;"UL"),INDIRECT(ADDRESS($D423,COLUMN()-12)),0),0), IF($E423&gt;0,IF(AND(INDIRECT(ADDRESS($E423,44))=0,INDIRECT(ADDRESS($E423,38))&lt;&gt;"UL"),INDIRECT(ADDRESS($E423,COLUMN()-12)),0),0), IF($F423&gt;0,IF(AND(INDIRECT(ADDRESS($F423,44))=0,INDIRECT(ADDRESS($F423,38))&lt;&gt;"UL"),INDIRECT(ADDRESS($F423,COLUMN()-12)),0),0), IF($G423&gt;0,IF(AND(INDIRECT(ADDRESS($G423,44))=0,INDIRECT(ADDRESS($G423,38))&lt;&gt;"UL"),INDIRECT(ADDRESS($G423,COLUMN()-12)),0),0), IF($H423&gt;0,IF(AND(INDIRECT(ADDRESS($H423,44))=0,INDIRECT(ADDRESS($H423,38))&lt;&gt;"UL"),INDIRECT(ADDRESS($H423,COLUMN()-12)),0),0), IF($I423&gt;0,IF(AND(INDIRECT(ADDRESS($I423,44))=0,INDIRECT(ADDRESS($I423,38))&lt;&gt;"UL"),INDIRECT(ADDRESS($I423,COLUMN()-12)),0),0), IF($J423&gt;0,IF(AND(INDIRECT(ADDRESS($J423,44))=0,INDIRECT(ADDRESS($J423,38))&lt;&gt;"UL"),INDIRECT(ADDRESS($J423,COLUMN()-12)),0),0), IF($K423&gt;0,IF(AND(INDIRECT(ADDRESS($K423,44))=0,INDIRECT(ADDRESS($K423,38))&lt;&gt;"UL"),INDIRECT(ADDRESS($K423,COLUMN()-11)),0),0), IF($L423&gt;0,IF(AND(INDIRECT(ADDRESS($L423,44))=0,INDIRECT(ADDRESS($L423,38))&lt;&gt;"UL"),INDIRECT(ADDRESS($L423,COLUMN()-11)),0),0), IF($M423&gt;0,IF(AND(INDIRECT(ADDRESS($M423,44))=0,INDIRECT(ADDRESS($M423,38))&lt;&gt;"UL"),INDIRECT(ADDRESS($M423,COLUMN()-11)),0),0))</f>
        <v>0</v>
      </c>
      <c r="BN423" s="57" cm="1">
        <f t="array" aca="1" ref="BN423" ca="1">SUM(IF($C423&gt;0,IF(AND(INDIRECT(ADDRESS($C423,44))=0,INDIRECT(ADDRESS($C423,38))&lt;&gt;"UL"),INDIRECT(ADDRESS($C423,COLUMN()-12)),0),0), IF($D423&gt;0,IF(AND(INDIRECT(ADDRESS($D423,44))=0,INDIRECT(ADDRESS($D423,38))&lt;&gt;"UL"),INDIRECT(ADDRESS($D423,COLUMN()-12)),0),0), IF($E423&gt;0,IF(AND(INDIRECT(ADDRESS($E423,44))=0,INDIRECT(ADDRESS($E423,38))&lt;&gt;"UL"),INDIRECT(ADDRESS($E423,COLUMN()-12)),0),0), IF($F423&gt;0,IF(AND(INDIRECT(ADDRESS($F423,44))=0,INDIRECT(ADDRESS($F423,38))&lt;&gt;"UL"),INDIRECT(ADDRESS($F423,COLUMN()-12)),0),0), IF($G423&gt;0,IF(AND(INDIRECT(ADDRESS($G423,44))=0,INDIRECT(ADDRESS($G423,38))&lt;&gt;"UL"),INDIRECT(ADDRESS($G423,COLUMN()-12)),0),0), IF($H423&gt;0,IF(AND(INDIRECT(ADDRESS($H423,44))=0,INDIRECT(ADDRESS($H423,38))&lt;&gt;"UL"),INDIRECT(ADDRESS($H423,COLUMN()-12)),0),0), IF($I423&gt;0,IF(AND(INDIRECT(ADDRESS($I423,44))=0,INDIRECT(ADDRESS($I423,38))&lt;&gt;"UL"),INDIRECT(ADDRESS($I423,COLUMN()-12)),0),0), IF($J423&gt;0,IF(AND(INDIRECT(ADDRESS($J423,44))=0,INDIRECT(ADDRESS($J423,38))&lt;&gt;"UL"),INDIRECT(ADDRESS($J423,COLUMN()-12)),0),0), IF($K423&gt;0,IF(AND(INDIRECT(ADDRESS($K423,44))=0,INDIRECT(ADDRESS($K423,38))&lt;&gt;"UL"),INDIRECT(ADDRESS($K423,COLUMN()-11)),0),0), IF($L423&gt;0,IF(AND(INDIRECT(ADDRESS($L423,44))=0,INDIRECT(ADDRESS($L423,38))&lt;&gt;"UL"),INDIRECT(ADDRESS($L423,COLUMN()-11)),0),0), IF($M423&gt;0,IF(AND(INDIRECT(ADDRESS($M423,44))=0,INDIRECT(ADDRESS($M423,38))&lt;&gt;"UL"),INDIRECT(ADDRESS($M423,COLUMN()-11)),0),0))</f>
        <v>0</v>
      </c>
      <c r="BO423" s="57" cm="1">
        <f t="array" aca="1" ref="BO423" ca="1">SUM(IF($C423&gt;0,IF(AND(INDIRECT(ADDRESS($C423,44))=0,INDIRECT(ADDRESS($C423,38))&lt;&gt;"UL"),INDIRECT(ADDRESS($C423,COLUMN()-12)),0),0), IF($D423&gt;0,IF(AND(INDIRECT(ADDRESS($D423,44))=0,INDIRECT(ADDRESS($D423,38))&lt;&gt;"UL"),INDIRECT(ADDRESS($D423,COLUMN()-12)),0),0), IF($E423&gt;0,IF(AND(INDIRECT(ADDRESS($E423,44))=0,INDIRECT(ADDRESS($E423,38))&lt;&gt;"UL"),INDIRECT(ADDRESS($E423,COLUMN()-12)),0),0), IF($F423&gt;0,IF(AND(INDIRECT(ADDRESS($F423,44))=0,INDIRECT(ADDRESS($F423,38))&lt;&gt;"UL"),INDIRECT(ADDRESS($F423,COLUMN()-12)),0),0), IF($G423&gt;0,IF(AND(INDIRECT(ADDRESS($G423,44))=0,INDIRECT(ADDRESS($G423,38))&lt;&gt;"UL"),INDIRECT(ADDRESS($G423,COLUMN()-12)),0),0), IF($H423&gt;0,IF(AND(INDIRECT(ADDRESS($H423,44))=0,INDIRECT(ADDRESS($H423,38))&lt;&gt;"UL"),INDIRECT(ADDRESS($H423,COLUMN()-12)),0),0), IF($I423&gt;0,IF(AND(INDIRECT(ADDRESS($I423,44))=0,INDIRECT(ADDRESS($I423,38))&lt;&gt;"UL"),INDIRECT(ADDRESS($I423,COLUMN()-12)),0),0), IF($J423&gt;0,IF(AND(INDIRECT(ADDRESS($J423,44))=0,INDIRECT(ADDRESS($J423,38))&lt;&gt;"UL"),INDIRECT(ADDRESS($J423,COLUMN()-12)),0),0), IF($K423&gt;0,IF(AND(INDIRECT(ADDRESS($K423,44))=0,INDIRECT(ADDRESS($K423,38))&lt;&gt;"UL"),INDIRECT(ADDRESS($K423,COLUMN()-11)),0),0), IF($L423&gt;0,IF(AND(INDIRECT(ADDRESS($L423,44))=0,INDIRECT(ADDRESS($L423,38))&lt;&gt;"UL"),INDIRECT(ADDRESS($L423,COLUMN()-11)),0),0), IF($M423&gt;0,IF(AND(INDIRECT(ADDRESS($M423,44))=0,INDIRECT(ADDRESS($M423,38))&lt;&gt;"UL"),INDIRECT(ADDRESS($M423,COLUMN()-11)),0),0))</f>
        <v>0</v>
      </c>
      <c r="BP423" s="57" cm="1">
        <f t="array" aca="1" ref="BP423" ca="1">SUM(IF($C423&gt;0,IF(AND(INDIRECT(ADDRESS($C423,44))=0,INDIRECT(ADDRESS($C423,38))&lt;&gt;"UL"),INDIRECT(ADDRESS($C423,COLUMN()-12)),0),0), IF($D423&gt;0,IF(AND(INDIRECT(ADDRESS($D423,44))=0,INDIRECT(ADDRESS($D423,38))&lt;&gt;"UL"),INDIRECT(ADDRESS($D423,COLUMN()-12)),0),0), IF($E423&gt;0,IF(AND(INDIRECT(ADDRESS($E423,44))=0,INDIRECT(ADDRESS($E423,38))&lt;&gt;"UL"),INDIRECT(ADDRESS($E423,COLUMN()-12)),0),0), IF($F423&gt;0,IF(AND(INDIRECT(ADDRESS($F423,44))=0,INDIRECT(ADDRESS($F423,38))&lt;&gt;"UL"),INDIRECT(ADDRESS($F423,COLUMN()-12)),0),0), IF($G423&gt;0,IF(AND(INDIRECT(ADDRESS($G423,44))=0,INDIRECT(ADDRESS($G423,38))&lt;&gt;"UL"),INDIRECT(ADDRESS($G423,COLUMN()-12)),0),0), IF($H423&gt;0,IF(AND(INDIRECT(ADDRESS($H423,44))=0,INDIRECT(ADDRESS($H423,38))&lt;&gt;"UL"),INDIRECT(ADDRESS($H423,COLUMN()-12)),0),0), IF($I423&gt;0,IF(AND(INDIRECT(ADDRESS($I423,44))=0,INDIRECT(ADDRESS($I423,38))&lt;&gt;"UL"),INDIRECT(ADDRESS($I423,COLUMN()-12)),0),0), IF($J423&gt;0,IF(AND(INDIRECT(ADDRESS($J423,44))=0,INDIRECT(ADDRESS($J423,38))&lt;&gt;"UL"),INDIRECT(ADDRESS($J423,COLUMN()-12)),0),0), IF($K423&gt;0,IF(AND(INDIRECT(ADDRESS($K423,44))=0,INDIRECT(ADDRESS($K423,38))&lt;&gt;"UL"),INDIRECT(ADDRESS($K423,COLUMN()-11)),0),0), IF($L423&gt;0,IF(AND(INDIRECT(ADDRESS($L423,44))=0,INDIRECT(ADDRESS($L423,38))&lt;&gt;"UL"),INDIRECT(ADDRESS($L423,COLUMN()-11)),0),0), IF($M423&gt;0,IF(AND(INDIRECT(ADDRESS($M423,44))=0,INDIRECT(ADDRESS($M423,38))&lt;&gt;"UL"),INDIRECT(ADDRESS($M423,COLUMN()-11)),0),0))</f>
        <v>0</v>
      </c>
      <c r="BQ423" s="57">
        <f ca="1">IF(AU423="S",BM423,IF(AU423="MS",BN423,IF(AU423="ML",BO423,BP423)))</f>
        <v>0</v>
      </c>
      <c r="BR423" s="161">
        <f ca="1">(((AZ423+BB423+BL423+BQ423)/(AY423+BB423+BK423+BQ423)*AB423^$BR$296)^$BQ$296)*100</f>
        <v>89.772132066357955</v>
      </c>
      <c r="BS423" s="59"/>
      <c r="BT423" s="56">
        <f ca="1">IF(AD423&lt;BG423,((((AY423+BK423)*AB423)+((BE423+BQ423)*(1-AB423))+BF423)*AD423),((((AY423*AB423)+(BE423*(1-AB423))+BF423)*AD423)+(((BK423*AB423)+(BQ423*(1-AB423)))*BG423)))</f>
        <v>1.9570679976142116</v>
      </c>
      <c r="BU423" s="63">
        <f ca="1">BT423/N423</f>
        <v>6.9895285629078985E-2</v>
      </c>
      <c r="BV423" s="57" t="s">
        <v>34</v>
      </c>
      <c r="BW423" s="57" cm="1">
        <f t="array" aca="1" ref="BW423" ca="1">SUM(IF($C423&gt;0,IF(AND(INDIRECT(ADDRESS($C423,44))=0,INDIRECT(ADDRESS($C423,38))="UL",ISERROR(SEARCH("Rear",INDIRECT(ADDRESS($C423,33)))),ISERROR(SEARCH("Side",INDIRECT(ADDRESS($C423,33))))),INDIRECT(ADDRESS($C423,COLUMN())),0),0),IF($D423&gt;0,IF(AND(INDIRECT(ADDRESS($D423,44))=0,INDIRECT(ADDRESS($D423,38))="UL",ISERROR(SEARCH("Rear",INDIRECT(ADDRESS($D423,33)))),ISERROR(SEARCH("Side",INDIRECT(ADDRESS($D423,33))))),INDIRECT(ADDRESS($D423,COLUMN())),0),0),IF($E423&gt;0,IF(AND(INDIRECT(ADDRESS($E423,44))=0,INDIRECT(ADDRESS($E423,38))="UL",ISERROR(SEARCH("Rear",INDIRECT(ADDRESS($E423,33)))),ISERROR(SEARCH("Side",INDIRECT(ADDRESS($E423,33))))),INDIRECT(ADDRESS($E423,COLUMN())),0),0),IF($F423&gt;0,IF(AND(INDIRECT(ADDRESS($F423,44))=0,INDIRECT(ADDRESS($F423,38))="UL",ISERROR(SEARCH("Rear",INDIRECT(ADDRESS($F423,33)))),ISERROR(SEARCH("Side",INDIRECT(ADDRESS($F423,33))))),INDIRECT(ADDRESS($F423,COLUMN())),0),0),IF($G423&gt;0,IF(AND(INDIRECT(ADDRESS($G423,44))=0,INDIRECT(ADDRESS($G423,38))="UL",ISERROR(SEARCH("Rear",INDIRECT(ADDRESS($G423,33)))),ISERROR(SEARCH("Side",INDIRECT(ADDRESS($G423,33))))),INDIRECT(ADDRESS($G423,COLUMN())),0),0),IF($H423&gt;0,IF(AND(INDIRECT(ADDRESS($H423,44))=0,INDIRECT(ADDRESS($H423,38))="UL",ISERROR(SEARCH("Rear",INDIRECT(ADDRESS($H423,33)))),ISERROR(SEARCH("Side",INDIRECT(ADDRESS($H423,33))))),INDIRECT(ADDRESS($H423,COLUMN())),0),0),IF($I423&gt;0,IF(AND(INDIRECT(ADDRESS($I423,44))=0,INDIRECT(ADDRESS($I423,38))="UL",ISERROR(SEARCH("Rear",INDIRECT(ADDRESS($I423,33)))),ISERROR(SEARCH("Side",INDIRECT(ADDRESS($I423,33))))),INDIRECT(ADDRESS($I423,COLUMN())),0),0),IF($J423&gt;0,IF(AND(INDIRECT(ADDRESS($J423,44))=0,INDIRECT(ADDRESS($J423,38))="UL",ISERROR(SEARCH("Rear",INDIRECT(ADDRESS($J423,33)))),ISERROR(SEARCH("Side",INDIRECT(ADDRESS($J423,33))))),INDIRECT(ADDRESS($J423,COLUMN())),0),0),IF($K423&gt;0,IF(AND(INDIRECT(ADDRESS($K423,44))=0,INDIRECT(ADDRESS($K423,38))="UL",ISERROR(SEARCH("Rear",INDIRECT(ADDRESS($K423,33)))),ISERROR(SEARCH("Side",INDIRECT(ADDRESS($K423,33))))),INDIRECT(ADDRESS($K423,COLUMN())),0),0),IF($L423&gt;0,IF(AND(INDIRECT(ADDRESS($L423,44))=0,INDIRECT(ADDRESS($L423,38))="UL",ISERROR(SEARCH("Rear",INDIRECT(ADDRESS($L423,33)))),ISERROR(SEARCH("Side",INDIRECT(ADDRESS($L423,33))))),INDIRECT(ADDRESS($L423,COLUMN())),0),0),IF($M423&gt;0,IF(AND(INDIRECT(ADDRESS($M423,44))=0,INDIRECT(ADDRESS($M423,38))="UL",ISERROR(SEARCH("Rear",INDIRECT(ADDRESS($M423,33)))),ISERROR(SEARCH("Side",INDIRECT(ADDRESS($M423,33))))),INDIRECT(ADDRESS($M423,COLUMN())),0),0))</f>
        <v>0.55555555555555558</v>
      </c>
      <c r="BX423" s="57">
        <f ca="1">IF(BV423="S",AV423,BW423)</f>
        <v>0.55555555555555558</v>
      </c>
      <c r="BY423" s="57" cm="1">
        <f t="array" aca="1" ref="BY423" ca="1">SUM(IF($C423&gt;0,IF(AND(INDIRECT(ADDRESS($C423,44))=0,INDIRECT(ADDRESS($C423,38))="UL"),INDIRECT(ADDRESS($C423,COLUMN())),0),0),IF($D423&gt;0,IF(AND(INDIRECT(ADDRESS($D423,44))=0,INDIRECT(ADDRESS($D423,38))="UL"),INDIRECT(ADDRESS($D423,COLUMN())),0),0),IF($E423&gt;0,IF(AND(INDIRECT(ADDRESS($E423,44))=0,INDIRECT(ADDRESS($E423,38))="UL"),INDIRECT(ADDRESS($E423,COLUMN())),0),0),IF($F423&gt;0,IF(AND(INDIRECT(ADDRESS($F423,44))=0,INDIRECT(ADDRESS($F423,38))="UL"),INDIRECT(ADDRESS($F423,COLUMN())),0),0),IF($G423&gt;0,IF(AND(INDIRECT(ADDRESS($G423,44))=0,INDIRECT(ADDRESS($G423,38))="UL"),INDIRECT(ADDRESS($G423,COLUMN())),0),0),IF($H423&gt;0,IF(AND(INDIRECT(ADDRESS($H423,44))=0,INDIRECT(ADDRESS($H423,38))="UL"),INDIRECT(ADDRESS($H423,COLUMN())),0),0),IF($I423&gt;0,IF(AND(INDIRECT(ADDRESS($I423,44))=0,INDIRECT(ADDRESS($I423,38))="UL"),INDIRECT(ADDRESS($I423,COLUMN())),0),0),IF($J423&gt;0,IF(AND(INDIRECT(ADDRESS($J423,44))=0,INDIRECT(ADDRESS($J423,38))="UL"),INDIRECT(ADDRESS($J423,COLUMN())),0),0),IF($K423&gt;0,IF(AND(INDIRECT(ADDRESS($K423,44))=0,INDIRECT(ADDRESS($K423,38))="UL"),INDIRECT(ADDRESS($K423,COLUMN())),0),0),IF($L423&gt;0,IF(AND(INDIRECT(ADDRESS($L423,44))=0,INDIRECT(ADDRESS($L423,38))="UL"),INDIRECT(ADDRESS($L423,COLUMN())),0),0),IF($M423&gt;0,IF(AND(INDIRECT(ADDRESS($M423,44))=0,INDIRECT(ADDRESS($M423,38))="UL"),INDIRECT(ADDRESS($M423,COLUMN())),0),0))</f>
        <v>0.18518518518518517</v>
      </c>
      <c r="BZ423" s="57" cm="1">
        <f t="array" aca="1" ref="BZ423" ca="1">SUM(IF($C423&gt;0,IF(AND(INDIRECT(ADDRESS($C423,44))=0,INDIRECT(ADDRESS($C423,38))="UL"),INDIRECT(ADDRESS($C423,COLUMN())),0),0),IF($D423&gt;0,IF(AND(INDIRECT(ADDRESS($D423,44))=0,INDIRECT(ADDRESS($D423,38))="UL"),INDIRECT(ADDRESS($D423,COLUMN())),0),0),IF($E423&gt;0,IF(AND(INDIRECT(ADDRESS($E423,44))=0,INDIRECT(ADDRESS($E423,38))="UL"),INDIRECT(ADDRESS($E423,COLUMN())),0),0),IF($F423&gt;0,IF(AND(INDIRECT(ADDRESS($F423,44))=0,INDIRECT(ADDRESS($F423,38))="UL"),INDIRECT(ADDRESS($F423,COLUMN())),0),0),IF($G423&gt;0,IF(AND(INDIRECT(ADDRESS($G423,44))=0,INDIRECT(ADDRESS($G423,38))="UL"),INDIRECT(ADDRESS($G423,COLUMN())),0),0),IF($H423&gt;0,IF(AND(INDIRECT(ADDRESS($H423,44))=0,INDIRECT(ADDRESS($H423,38))="UL"),INDIRECT(ADDRESS($H423,COLUMN())),0),0),IF($I423&gt;0,IF(AND(INDIRECT(ADDRESS($I423,44))=0,INDIRECT(ADDRESS($I423,38))="UL"),INDIRECT(ADDRESS($I423,COLUMN())),0),0),IF($J423&gt;0,IF(AND(INDIRECT(ADDRESS($J423,44))=0,INDIRECT(ADDRESS($J423,38))="UL"),INDIRECT(ADDRESS($J423,COLUMN())),0),0),IF($K423&gt;0,IF(AND(INDIRECT(ADDRESS($K423,44))=0,INDIRECT(ADDRESS($K423,38))="UL"),INDIRECT(ADDRESS($K423,COLUMN())),0),0),IF($L423&gt;0,IF(AND(INDIRECT(ADDRESS($L423,44))=0,INDIRECT(ADDRESS($L423,38))="UL"),INDIRECT(ADDRESS($L423,COLUMN())),0),0),IF($M423&gt;0,IF(AND(INDIRECT(ADDRESS($M423,44))=0,INDIRECT(ADDRESS($M423,38))="UL"),INDIRECT(ADDRESS($M423,COLUMN())),0),0))</f>
        <v>0.40740740740740738</v>
      </c>
      <c r="CA423" s="57">
        <f ca="1">IF(BV423="S",BY423,BZ423)</f>
        <v>0.40740740740740738</v>
      </c>
      <c r="CB423" s="57" cm="1">
        <f t="array" aca="1" ref="CB423" ca="1">SUM(IF($C423&gt;0,IF(AND(INDIRECT(ADDRESS($C423,44))=0,INDIRECT(ADDRESS($C423,38))&lt;&gt;"UL"),INDIRECT(ADDRESS($C423,COLUMN())),0),0),IF($D423&gt;0,IF(AND(INDIRECT(ADDRESS($D423,44))=0,INDIRECT(ADDRESS($D423,38))&lt;&gt;"UL"),INDIRECT(ADDRESS($D423,COLUMN())),0),0),IF($E423&gt;0,IF(AND(INDIRECT(ADDRESS($E423,44))=0,INDIRECT(ADDRESS($E423,38))&lt;&gt;"UL"),INDIRECT(ADDRESS($E423,COLUMN())),0),0),IF($F423&gt;0,IF(AND(INDIRECT(ADDRESS($F423,44))=0,INDIRECT(ADDRESS($F423,38))&lt;&gt;"UL"),INDIRECT(ADDRESS($F423,COLUMN())),0),0),IF($G423&gt;0,IF(AND(INDIRECT(ADDRESS($G423,44))=0,INDIRECT(ADDRESS($G423,38))&lt;&gt;"UL"),INDIRECT(ADDRESS($G423,COLUMN())),0),0),IF($H423&gt;0,IF(AND(INDIRECT(ADDRESS($H423,44))=0,INDIRECT(ADDRESS($H423,38))&lt;&gt;"UL"),INDIRECT(ADDRESS($H423,COLUMN())),0),0),IF($I423&gt;0,IF(AND(INDIRECT(ADDRESS($I423,44))=0,INDIRECT(ADDRESS($I423,38))&lt;&gt;"UL"),INDIRECT(ADDRESS($I423,COLUMN())),0),0),IF($J423&gt;0,IF(AND(INDIRECT(ADDRESS($J423,44))=0,INDIRECT(ADDRESS($J423,38))&lt;&gt;"UL"),INDIRECT(ADDRESS($J423,COLUMN())),0),0),IF($K423&gt;0,IF(AND(INDIRECT(ADDRESS($K423,44))=0,INDIRECT(ADDRESS($K423,38))&lt;&gt;"UL"),INDIRECT(ADDRESS($K423,COLUMN())),0),0),IF($L423&gt;0,IF(AND(INDIRECT(ADDRESS($L423,44))=0,INDIRECT(ADDRESS($L423,38))&lt;&gt;"UL"),INDIRECT(ADDRESS($L423,COLUMN())),0),0),IF($M423&gt;0,IF(AND(INDIRECT(ADDRESS($M423,44))=0,INDIRECT(ADDRESS($M423,38))&lt;&gt;"UL"),INDIRECT(ADDRESS($M423,COLUMN())),0),0))</f>
        <v>0</v>
      </c>
      <c r="CC423" s="57">
        <f ca="1">IF(BV423="S",BH423,CB423)</f>
        <v>0</v>
      </c>
      <c r="CD423" s="57" cm="1">
        <f t="array" aca="1" ref="CD423" ca="1">SUM(IF($C423&gt;0,IF(AND(INDIRECT(ADDRESS($C423,44))=0,INDIRECT(ADDRESS($C423,38))&lt;&gt;"UL"),INDIRECT(ADDRESS($C423,COLUMN())),0),0),IF($D423&gt;0,IF(AND(INDIRECT(ADDRESS($D423,44))=0,INDIRECT(ADDRESS($D423,38))&lt;&gt;"UL"),INDIRECT(ADDRESS($D423,COLUMN())),0),0),IF($E423&gt;0,IF(AND(INDIRECT(ADDRESS($E423,44))=0,INDIRECT(ADDRESS($E423,38))&lt;&gt;"UL"),INDIRECT(ADDRESS($E423,COLUMN())),0),0),IF($F423&gt;0,IF(AND(INDIRECT(ADDRESS($F423,44))=0,INDIRECT(ADDRESS($F423,38))&lt;&gt;"UL"),INDIRECT(ADDRESS($F423,COLUMN())),0),0),IF($G423&gt;0,IF(AND(INDIRECT(ADDRESS($G423,44))=0,INDIRECT(ADDRESS($G423,38))&lt;&gt;"UL"),INDIRECT(ADDRESS($G423,COLUMN())),0),0),IF($H423&gt;0,IF(AND(INDIRECT(ADDRESS($H423,44))=0,INDIRECT(ADDRESS($H423,38))&lt;&gt;"UL"),INDIRECT(ADDRESS($H423,COLUMN())),0),0),IF($I423&gt;0,IF(AND(INDIRECT(ADDRESS($I423,44))=0,INDIRECT(ADDRESS($I423,38))&lt;&gt;"UL"),INDIRECT(ADDRESS($I423,COLUMN())),0),0),IF($J423&gt;0,IF(AND(INDIRECT(ADDRESS($J423,44))=0,INDIRECT(ADDRESS($J423,38))&lt;&gt;"UL"),INDIRECT(ADDRESS($J423,COLUMN())),0),0),IF($K423&gt;0,IF(AND(INDIRECT(ADDRESS($K423,44))=0,INDIRECT(ADDRESS($K423,38))&lt;&gt;"UL"),INDIRECT(ADDRESS($K423,COLUMN())),0),0),IF($L423&gt;0,IF(AND(INDIRECT(ADDRESS($L423,44))=0,INDIRECT(ADDRESS($L423,38))&lt;&gt;"UL"),INDIRECT(ADDRESS($L423,COLUMN())),0),0),IF($M423&gt;0,IF(AND(INDIRECT(ADDRESS($M423,44))=0,INDIRECT(ADDRESS($M423,38))&lt;&gt;"UL"),INDIRECT(ADDRESS($M423,COLUMN())),0),0))</f>
        <v>0</v>
      </c>
      <c r="CE423" s="57" cm="1">
        <f t="array" aca="1" ref="CE423" ca="1">SUM(IF($C423&gt;0,IF(AND(INDIRECT(ADDRESS($C423,44))=0,INDIRECT(ADDRESS($C423,38))&lt;&gt;"UL"),INDIRECT(ADDRESS($C423,COLUMN())),0),0),IF($D423&gt;0,IF(AND(INDIRECT(ADDRESS($D423,44))=0,INDIRECT(ADDRESS($D423,38))&lt;&gt;"UL"),INDIRECT(ADDRESS($D423,COLUMN())),0),0),IF($E423&gt;0,IF(AND(INDIRECT(ADDRESS($E423,44))=0,INDIRECT(ADDRESS($E423,38))&lt;&gt;"UL"),INDIRECT(ADDRESS($E423,COLUMN())),0),0),IF($F423&gt;0,IF(AND(INDIRECT(ADDRESS($F423,44))=0,INDIRECT(ADDRESS($F423,38))&lt;&gt;"UL"),INDIRECT(ADDRESS($F423,COLUMN())),0),0),IF($G423&gt;0,IF(AND(INDIRECT(ADDRESS($G423,44))=0,INDIRECT(ADDRESS($G423,38))&lt;&gt;"UL"),INDIRECT(ADDRESS($G423,COLUMN())),0),0),IF($H423&gt;0,IF(AND(INDIRECT(ADDRESS($H423,44))=0,INDIRECT(ADDRESS($H423,38))&lt;&gt;"UL"),INDIRECT(ADDRESS($H423,COLUMN())),0),0),IF($I423&gt;0,IF(AND(INDIRECT(ADDRESS($I423,44))=0,INDIRECT(ADDRESS($I423,38))&lt;&gt;"UL"),INDIRECT(ADDRESS($I423,COLUMN())),0),0),IF($J423&gt;0,IF(AND(INDIRECT(ADDRESS($J423,44))=0,INDIRECT(ADDRESS($J423,38))&lt;&gt;"UL"),INDIRECT(ADDRESS($J423,COLUMN())),0),0),IF($K423&gt;0,IF(AND(INDIRECT(ADDRESS($K423,44))=0,INDIRECT(ADDRESS($K423,38))&lt;&gt;"UL"),INDIRECT(ADDRESS($K423,COLUMN())),0),0),IF($L423&gt;0,IF(AND(INDIRECT(ADDRESS($L423,44))=0,INDIRECT(ADDRESS($L423,38))&lt;&gt;"UL"),INDIRECT(ADDRESS($L423,COLUMN())),0),0),IF($M423&gt;0,IF(AND(INDIRECT(ADDRESS($M423,44))=0,INDIRECT(ADDRESS($M423,38))&lt;&gt;"UL"),INDIRECT(ADDRESS($M423,COLUMN())),0),0))</f>
        <v>0</v>
      </c>
      <c r="CF423" s="57">
        <f ca="1">IF(BV423="S",CD423,CE423)</f>
        <v>0</v>
      </c>
      <c r="CG423" s="57">
        <f ca="1">IF(AD423&lt;BG423,((((BX423+CC423)*AB423)+((CA423+CF423)*(1-AB423)))*AD423),((((BX423*AB423)+((CA423)*(1-AB423)))*AD423)+(((CC423*AB423)+((CF423))*(1-AB423)))*BG423))</f>
        <v>0.92546961245986648</v>
      </c>
      <c r="CH423" s="57">
        <f ca="1">CG423/N423</f>
        <v>3.3052486159280949E-2</v>
      </c>
      <c r="CI423" s="19">
        <f ca="1">AD423*X423</f>
        <v>12.113161099239614</v>
      </c>
      <c r="CJ423" s="19"/>
      <c r="CK423" s="57" cm="1">
        <f t="array" aca="1" ref="CK423" ca="1">IF(AU423="S", SUM(IF($C423&gt;0,IF(INDIRECT(ADDRESS($C423,43))&lt;&gt;1,INDIRECT(ADDRESS($C423,48)),0),0), IF($D423&gt;0,IF(INDIRECT(ADDRESS($D423,43))&lt;&gt;1,INDIRECT(ADDRESS($D423,48)),0),0), IF($E423&gt;0,IF(INDIRECT(ADDRESS($E423,43))&lt;&gt;1,INDIRECT(ADDRESS($E423,48)),0),0), IF($F423&gt;0,IF(INDIRECT(ADDRESS($F423,43))&lt;&gt;1,INDIRECT(ADDRESS($F423,48)),0),0), IF($G423&gt;0,IF(INDIRECT(ADDRESS($G423,43))&lt;&gt;1,INDIRECT(ADDRESS($G423,48)),0),0), IF($H423&gt;0,IF(INDIRECT(ADDRESS($H423,43))&lt;&gt;1,INDIRECT(ADDRESS($H423,48)),0),0), IF($I423&gt;0,IF(INDIRECT(ADDRESS($I423,43))&lt;&gt;1,INDIRECT(ADDRESS($I423,48)),0),0), IF($J423&gt;0,IF(INDIRECT(ADDRESS($J423,43))&lt;&gt;1,INDIRECT(ADDRESS($J423,48)),0),0), IF($K423&gt;0,IF(INDIRECT(ADDRESS($K423,43))&lt;&gt;1,INDIRECT(ADDRESS($K423,48)),0),0), IF($L423&gt;0,IF(INDIRECT(ADDRESS($L423,43))&lt;&gt;1,INDIRECT(ADDRESS($L423,48)),0),0), IF($M423&gt;0,IF(INDIRECT(ADDRESS($M423,43))&lt;&gt;1,INDIRECT(ADDRESS($M423,48)),0),0)), IF(AU423="L",SUM(IF($C423&gt;0,IF(INDIRECT(ADDRESS($C423,43))&lt;&gt;1,INDIRECT(ADDRESS($C423,50)),0),0), IF($D423&gt;0,IF(INDIRECT(ADDRESS($D423,43))&lt;&gt;1,INDIRECT(ADDRESS($D423,50)),0),0), IF($E423&gt;0,IF(INDIRECT(ADDRESS($E423,43))&lt;&gt;1,INDIRECT(ADDRESS($E423,50)),0),0), IF($F423&gt;0,IF(INDIRECT(ADDRESS($F423,43))&lt;&gt;1,INDIRECT(ADDRESS($F423,50)),0),0), IF($G423&gt;0,IF(INDIRECT(ADDRESS($G423,43))&lt;&gt;1,INDIRECT(ADDRESS($G423,50)),0),0), IF($G423&gt;0,IF(INDIRECT(ADDRESS($G423,43))&lt;&gt;1,INDIRECT(ADDRESS($G423,50)),0),0), IF($H423&gt;0,IF(INDIRECT(ADDRESS($H423,43))&lt;&gt;1,INDIRECT(ADDRESS($H423,50)),0),0), IF($I423&gt;0,IF(INDIRECT(ADDRESS($I423,43))&lt;&gt;1,INDIRECT(ADDRESS($I423,50)),0),0), IF($J423&gt;0,IF(INDIRECT(ADDRESS($J423,43))&lt;&gt;1,INDIRECT(ADDRESS($J423,50)),0),0), IF($K423&gt;0,IF(INDIRECT(ADDRESS($K423,43))&lt;&gt;1,INDIRECT(ADDRESS($K423,50)),0),0), IF($L423&gt;0,IF(INDIRECT(ADDRESS($L423,43))&lt;&gt;1,INDIRECT(ADDRESS($L423,50)),0),0), IF($M423&gt;0,IF(INDIRECT(ADDRESS($M423,43))&lt;&gt;1,INDIRECT(ADDRESS($M423,50)),0),0)), SUM(IF($C423&gt;0,IF(INDIRECT(ADDRESS($C423,43))&lt;&gt;1,INDIRECT(ADDRESS($C423,49)),0),0), IF($D423&gt;0,IF(INDIRECT(ADDRESS($D423,43))&lt;&gt;1,INDIRECT(ADDRESS($D423,49)),0),0), IF($E423&gt;0,IF(INDIRECT(ADDRESS($E423,43))&lt;&gt;1,INDIRECT(ADDRESS($E423,49)),0),0), IF($F423&gt;0,IF(INDIRECT(ADDRESS($F423,43))&lt;&gt;1,INDIRECT(ADDRESS($F423,49)),0),0), IF($G423&gt;0,IF(INDIRECT(ADDRESS($G423,43))&lt;&gt;1,INDIRECT(ADDRESS($G423,49)),0),0), IF($G423&gt;0,IF(INDIRECT(ADDRESS($G423,43))&lt;&gt;1,INDIRECT(ADDRESS($G423,49)),0),0), IF($H423&gt;0,IF(INDIRECT(ADDRESS($H423,43))&lt;&gt;1,INDIRECT(ADDRESS($H423,49)),0),0), IF($I423&gt;0,IF(INDIRECT(ADDRESS($I423,43))&lt;&gt;1,INDIRECT(ADDRESS($I423,49)),0),0), IF($J423&gt;0,IF(INDIRECT(ADDRESS($J423,43))&lt;&gt;1,INDIRECT(ADDRESS($J423,49)),0),0), IF($K423&gt;0,IF(INDIRECT(ADDRESS($K423,43))&lt;&gt;1,INDIRECT(ADDRESS($K423,49)),0),0), IF($L423&gt;0,IF(INDIRECT(ADDRESS($L423,43))&lt;&gt;1,INDIRECT(ADDRESS($L423,49)),0),0), IF($M423&gt;0,IF(INDIRECT(ADDRESS($M423,43))&lt;&gt;1,INDIRECT(ADDRESS($M423,49)),0),0))))</f>
        <v>3.333333333333333</v>
      </c>
      <c r="CL423" s="57" cm="1">
        <f t="array" aca="1" ref="CL423" ca="1">SUM(IF($C423&gt;0,IF(INDIRECT(ADDRESS($C423,44))=1,INDIRECT(ADDRESS($C423,90)),0),0), IF($D423&gt;0,IF(INDIRECT(ADDRESS($D423,44))=1,INDIRECT(ADDRESS($D423,90)),0),0), IF($E423&gt;0,IF(INDIRECT(ADDRESS($E423,44))=1,INDIRECT(ADDRESS($E423,90)),0),0), IF($F423&gt;0,IF(INDIRECT(ADDRESS($F423,44))=1,INDIRECT(ADDRESS($F423,90)),0),0), IF($G423&gt;0,IF(INDIRECT(ADDRESS($G423,44))=1,INDIRECT(ADDRESS($G423,90)),0),0), IF($H423&gt;0,IF(INDIRECT(ADDRESS($H423,44))=1,INDIRECT(ADDRESS($H423,90)),0),0), IF($I423&gt;0,IF(INDIRECT(ADDRESS($I423,44))=1,INDIRECT(ADDRESS($I423,90)),0),0), IF($J423&gt;0,IF(INDIRECT(ADDRESS($J423,44))=1,INDIRECT(ADDRESS($J423,90)),0),0), IF($K423&gt;0,IF(INDIRECT(ADDRESS($K423,44))=1,INDIRECT(ADDRESS($K423,90)),0),0), IF($L423&gt;0,IF(INDIRECT(ADDRESS($L423,44))=1,INDIRECT(ADDRESS($L423,90)),0),0), IF($M423&gt;0,IF(INDIRECT(ADDRESS($M423,44))=1,INDIRECT(ADDRESS($M423,90)),0),0))</f>
        <v>2.3333333333333335</v>
      </c>
      <c r="CM423" s="56">
        <f ca="1">((BU423/$BU$34)^$BU$296)</f>
        <v>0.51455762505575675</v>
      </c>
      <c r="CN423" s="59"/>
    </row>
    <row r="424" spans="1:92" x14ac:dyDescent="0.25">
      <c r="A424" s="219" t="s">
        <v>528</v>
      </c>
      <c r="B424" s="220">
        <v>377</v>
      </c>
      <c r="C424" s="220">
        <v>384</v>
      </c>
      <c r="D424" s="220">
        <v>391</v>
      </c>
      <c r="E424" s="220">
        <v>390</v>
      </c>
      <c r="F424" s="220">
        <v>385</v>
      </c>
      <c r="G424" s="220"/>
      <c r="H424" s="220"/>
      <c r="I424" s="220"/>
      <c r="J424" s="220"/>
      <c r="K424" s="220"/>
      <c r="L424" s="220"/>
      <c r="M424" s="220"/>
      <c r="N424" s="67">
        <f t="shared" ca="1" si="284"/>
        <v>30</v>
      </c>
      <c r="O424" s="67" t="str" cm="1">
        <f t="array" aca="1" ref="O424" ca="1">INDIRECT(ADDRESS($B424,COLUMN()))</f>
        <v>Bomber</v>
      </c>
      <c r="P424" s="67" cm="1">
        <f t="array" aca="1" ref="P424" ca="1">INDIRECT(ADDRESS($B424,COLUMN()))</f>
        <v>2</v>
      </c>
      <c r="Q424" s="67" cm="1">
        <f t="array" aca="1" ref="Q424" ca="1">INDIRECT(ADDRESS($B424,COLUMN()))</f>
        <v>0</v>
      </c>
      <c r="R424" s="67" cm="1">
        <f t="array" aca="1" ref="R424" ca="1">INDIRECT(ADDRESS($B424,COLUMN()))</f>
        <v>0</v>
      </c>
      <c r="S424" s="67" cm="1">
        <f t="array" aca="1" ref="S424" ca="1">INDIRECT(ADDRESS($B424,COLUMN()))</f>
        <v>2</v>
      </c>
      <c r="T424" s="67" t="str" cm="1">
        <f t="array" aca="1" ref="T424" ca="1">INDIRECT(ADDRESS($B424,COLUMN()))</f>
        <v>1-6</v>
      </c>
      <c r="U424" s="67" cm="1">
        <f t="array" aca="1" ref="U424" ca="1">INDIRECT(ADDRESS($B424,COLUMN()))</f>
        <v>6</v>
      </c>
      <c r="V424" s="67" cm="1">
        <f t="array" aca="1" ref="V424" ca="1">INDIRECT(ADDRESS($B424,COLUMN()))</f>
        <v>0</v>
      </c>
      <c r="W424" s="67" cm="1">
        <f t="array" aca="1" ref="W424" ca="1">INDIRECT(ADDRESS($B424,COLUMN()))</f>
        <v>2</v>
      </c>
      <c r="X424" s="67" cm="1">
        <f t="array" aca="1" ref="X424" ca="1">INDIRECT(ADDRESS($B424,COLUMN()))</f>
        <v>8</v>
      </c>
      <c r="Y424" s="67" cm="1">
        <f t="array" aca="1" ref="Y424" ca="1">INDIRECT(ADDRESS($B424,COLUMN()))</f>
        <v>2</v>
      </c>
      <c r="Z424" s="67" cm="1">
        <f t="array" aca="1" ref="Z424" ca="1">INDIRECT(ADDRESS($B424,COLUMN()))</f>
        <v>5</v>
      </c>
      <c r="AA424" s="67" t="str" cm="1">
        <f t="array" aca="1" ref="AA424" ca="1">INDIRECT(ADDRESS($B424,COLUMN()))</f>
        <v>Jink</v>
      </c>
      <c r="AB424" s="56">
        <f t="shared" ca="1" si="285"/>
        <v>0.87646649776122698</v>
      </c>
      <c r="AC424" s="56">
        <f t="shared" ca="1" si="286"/>
        <v>0.96293010956757441</v>
      </c>
      <c r="AD424" s="56">
        <f t="shared" ca="1" si="287"/>
        <v>1.6746610601175211</v>
      </c>
      <c r="AF424" s="52"/>
      <c r="AG424" s="52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2"/>
      <c r="AU424" s="54" t="s">
        <v>33</v>
      </c>
      <c r="AV424" s="57" cm="1">
        <f t="array" aca="1" ref="AV424" ca="1">SUM(IF($C424&gt;0,IF(AND(INDIRECT(ADDRESS($C424,44))=0,INDIRECT(ADDRESS($C424,38))="UL",ISERROR(SEARCH("Rear",INDIRECT(ADDRESS($C424,33)))),ISERROR(SEARCH("Side",INDIRECT(ADDRESS($C424,33))))),INDIRECT(ADDRESS($C424,COLUMN())),0),0),IF($D424&gt;0,IF(AND(INDIRECT(ADDRESS($D424,44))=0,INDIRECT(ADDRESS($D424,38))="UL",ISERROR(SEARCH("Rear",INDIRECT(ADDRESS($D424,33)))),ISERROR(SEARCH("Side",INDIRECT(ADDRESS($D424,33))))),INDIRECT(ADDRESS($D424,COLUMN())),0),0),IF($E424&gt;0,IF(AND(INDIRECT(ADDRESS($E424,44))=0,INDIRECT(ADDRESS($E424,38))="UL",ISERROR(SEARCH("Rear",INDIRECT(ADDRESS($E424,33)))),ISERROR(SEARCH("Side",INDIRECT(ADDRESS($E424,33))))),INDIRECT(ADDRESS($E424,COLUMN())),0),0),IF($F424&gt;0,IF(AND(INDIRECT(ADDRESS($F424,44))=0,INDIRECT(ADDRESS($F424,38))="UL",ISERROR(SEARCH("Rear",INDIRECT(ADDRESS($F424,33)))),ISERROR(SEARCH("Side",INDIRECT(ADDRESS($F424,33))))),INDIRECT(ADDRESS($F424,COLUMN())),0),0),IF($G424&gt;0,IF(AND(INDIRECT(ADDRESS($G424,44))=0,INDIRECT(ADDRESS($G424,38))="UL",ISERROR(SEARCH("Rear",INDIRECT(ADDRESS($G424,33)))),ISERROR(SEARCH("Side",INDIRECT(ADDRESS($G424,33))))),INDIRECT(ADDRESS($G424,COLUMN())),0),0),IF($H424&gt;0,IF(AND(INDIRECT(ADDRESS($H424,44))=0,INDIRECT(ADDRESS($H424,38))="UL",ISERROR(SEARCH("Rear",INDIRECT(ADDRESS($H424,33)))),ISERROR(SEARCH("Side",INDIRECT(ADDRESS($H424,33))))),INDIRECT(ADDRESS($H424,COLUMN())),0),0),IF($I424&gt;0,IF(AND(INDIRECT(ADDRESS($I424,44))=0,INDIRECT(ADDRESS($I424,38))="UL",ISERROR(SEARCH("Rear",INDIRECT(ADDRESS($I424,33)))),ISERROR(SEARCH("Side",INDIRECT(ADDRESS($I424,33))))),INDIRECT(ADDRESS($I424,COLUMN())),0),0),IF($J424&gt;0,IF(AND(INDIRECT(ADDRESS($J424,44))=0,INDIRECT(ADDRESS($J424,38))="UL",ISERROR(SEARCH("Rear",INDIRECT(ADDRESS($J424,33)))),ISERROR(SEARCH("Side",INDIRECT(ADDRESS($J424,33))))),INDIRECT(ADDRESS($J424,COLUMN())),0),0),IF($K424&gt;0,IF(AND(INDIRECT(ADDRESS($K424,44))=0,INDIRECT(ADDRESS($K424,38))="UL",ISERROR(SEARCH("Rear",INDIRECT(ADDRESS($K424,33)))),ISERROR(SEARCH("Side",INDIRECT(ADDRESS($K424,33))))),INDIRECT(ADDRESS($K424,COLUMN())),0),0),IF($L424&gt;0,IF(AND(INDIRECT(ADDRESS($L424,44))=0,INDIRECT(ADDRESS($L424,38))="UL",ISERROR(SEARCH("Rear",INDIRECT(ADDRESS($L424,33)))),ISERROR(SEARCH("Side",INDIRECT(ADDRESS($L424,33))))),INDIRECT(ADDRESS($L424,COLUMN())),0),0),IF($M424&gt;0,IF(AND(INDIRECT(ADDRESS($M424,44))=0,INDIRECT(ADDRESS($M424,38))="UL",ISERROR(SEARCH("Rear",INDIRECT(ADDRESS($M424,33)))),ISERROR(SEARCH("Side",INDIRECT(ADDRESS($M424,33))))),INDIRECT(ADDRESS($M424,COLUMN())),0),0))</f>
        <v>1.2222222222222221</v>
      </c>
      <c r="AW424" s="57" cm="1">
        <f t="array" aca="1" ref="AW424" ca="1">SUM(IF($C424&gt;0,IF(AND(INDIRECT(ADDRESS($C424,44))=0,INDIRECT(ADDRESS($C424,38))="UL",ISERROR(SEARCH("Rear",INDIRECT(ADDRESS($C424,33)))),ISERROR(SEARCH("Side",INDIRECT(ADDRESS($C424,33))))),INDIRECT(ADDRESS($C424,COLUMN())),0),0),IF($D424&gt;0,IF(AND(INDIRECT(ADDRESS($D424,44))=0,INDIRECT(ADDRESS($D424,38))="UL",ISERROR(SEARCH("Rear",INDIRECT(ADDRESS($D424,33)))),ISERROR(SEARCH("Side",INDIRECT(ADDRESS($D424,33))))),INDIRECT(ADDRESS($D424,COLUMN())),0),0),IF($E424&gt;0,IF(AND(INDIRECT(ADDRESS($E424,44))=0,INDIRECT(ADDRESS($E424,38))="UL",ISERROR(SEARCH("Rear",INDIRECT(ADDRESS($E424,33)))),ISERROR(SEARCH("Side",INDIRECT(ADDRESS($E424,33))))),INDIRECT(ADDRESS($E424,COLUMN())),0),0),IF($F424&gt;0,IF(AND(INDIRECT(ADDRESS($F424,44))=0,INDIRECT(ADDRESS($F424,38))="UL",ISERROR(SEARCH("Rear",INDIRECT(ADDRESS($F424,33)))),ISERROR(SEARCH("Side",INDIRECT(ADDRESS($F424,33))))),INDIRECT(ADDRESS($F424,COLUMN())),0),0),IF($G424&gt;0,IF(AND(INDIRECT(ADDRESS($G424,44))=0,INDIRECT(ADDRESS($G424,38))="UL",ISERROR(SEARCH("Rear",INDIRECT(ADDRESS($G424,33)))),ISERROR(SEARCH("Side",INDIRECT(ADDRESS($G424,33))))),INDIRECT(ADDRESS($G424,COLUMN())),0),0),IF($H424&gt;0,IF(AND(INDIRECT(ADDRESS($H424,44))=0,INDIRECT(ADDRESS($H424,38))="UL",ISERROR(SEARCH("Rear",INDIRECT(ADDRESS($H424,33)))),ISERROR(SEARCH("Side",INDIRECT(ADDRESS($H424,33))))),INDIRECT(ADDRESS($H424,COLUMN())),0),0),IF($I424&gt;0,IF(AND(INDIRECT(ADDRESS($I424,44))=0,INDIRECT(ADDRESS($I424,38))="UL",ISERROR(SEARCH("Rear",INDIRECT(ADDRESS($I424,33)))),ISERROR(SEARCH("Side",INDIRECT(ADDRESS($I424,33))))),INDIRECT(ADDRESS($I424,COLUMN())),0),0),IF($J424&gt;0,IF(AND(INDIRECT(ADDRESS($J424,44))=0,INDIRECT(ADDRESS($J424,38))="UL",ISERROR(SEARCH("Rear",INDIRECT(ADDRESS($J424,33)))),ISERROR(SEARCH("Side",INDIRECT(ADDRESS($J424,33))))),INDIRECT(ADDRESS($J424,COLUMN())),0),0),IF($K424&gt;0,IF(AND(INDIRECT(ADDRESS($K424,44))=0,INDIRECT(ADDRESS($K424,38))="UL",ISERROR(SEARCH("Rear",INDIRECT(ADDRESS($K424,33)))),ISERROR(SEARCH("Side",INDIRECT(ADDRESS($K424,33))))),INDIRECT(ADDRESS($K424,COLUMN())),0),0),IF($L424&gt;0,IF(AND(INDIRECT(ADDRESS($L424,44))=0,INDIRECT(ADDRESS($L424,38))="UL",ISERROR(SEARCH("Rear",INDIRECT(ADDRESS($L424,33)))),ISERROR(SEARCH("Side",INDIRECT(ADDRESS($L424,33))))),INDIRECT(ADDRESS($L424,COLUMN())),0),0),IF($M424&gt;0,IF(AND(INDIRECT(ADDRESS($M424,44))=0,INDIRECT(ADDRESS($M424,38))="UL",ISERROR(SEARCH("Rear",INDIRECT(ADDRESS($M424,33)))),ISERROR(SEARCH("Side",INDIRECT(ADDRESS($M424,33))))),INDIRECT(ADDRESS($M424,COLUMN())),0),0))</f>
        <v>1.1111111111111112</v>
      </c>
      <c r="AX424" s="57" cm="1">
        <f t="array" aca="1" ref="AX424" ca="1">SUM(IF($C424&gt;0,IF(AND(INDIRECT(ADDRESS($C424,44))=0,INDIRECT(ADDRESS($C424,38))="UL",ISERROR(SEARCH("Rear",INDIRECT(ADDRESS($C424,33)))),ISERROR(SEARCH("Side",INDIRECT(ADDRESS($C424,33))))),INDIRECT(ADDRESS($C424,COLUMN())),0),0),IF($D424&gt;0,IF(AND(INDIRECT(ADDRESS($D424,44))=0,INDIRECT(ADDRESS($D424,38))="UL",ISERROR(SEARCH("Rear",INDIRECT(ADDRESS($D424,33)))),ISERROR(SEARCH("Side",INDIRECT(ADDRESS($D424,33))))),INDIRECT(ADDRESS($D424,COLUMN())),0),0),IF($E424&gt;0,IF(AND(INDIRECT(ADDRESS($E424,44))=0,INDIRECT(ADDRESS($E424,38))="UL",ISERROR(SEARCH("Rear",INDIRECT(ADDRESS($E424,33)))),ISERROR(SEARCH("Side",INDIRECT(ADDRESS($E424,33))))),INDIRECT(ADDRESS($E424,COLUMN())),0),0),IF($F424&gt;0,IF(AND(INDIRECT(ADDRESS($F424,44))=0,INDIRECT(ADDRESS($F424,38))="UL",ISERROR(SEARCH("Rear",INDIRECT(ADDRESS($F424,33)))),ISERROR(SEARCH("Side",INDIRECT(ADDRESS($F424,33))))),INDIRECT(ADDRESS($F424,COLUMN())),0),0),IF($G424&gt;0,IF(AND(INDIRECT(ADDRESS($G424,44))=0,INDIRECT(ADDRESS($G424,38))="UL",ISERROR(SEARCH("Rear",INDIRECT(ADDRESS($G424,33)))),ISERROR(SEARCH("Side",INDIRECT(ADDRESS($G424,33))))),INDIRECT(ADDRESS($G424,COLUMN())),0),0),IF($H424&gt;0,IF(AND(INDIRECT(ADDRESS($H424,44))=0,INDIRECT(ADDRESS($H424,38))="UL",ISERROR(SEARCH("Rear",INDIRECT(ADDRESS($H424,33)))),ISERROR(SEARCH("Side",INDIRECT(ADDRESS($H424,33))))),INDIRECT(ADDRESS($H424,COLUMN())),0),0),IF($I424&gt;0,IF(AND(INDIRECT(ADDRESS($I424,44))=0,INDIRECT(ADDRESS($I424,38))="UL",ISERROR(SEARCH("Rear",INDIRECT(ADDRESS($I424,33)))),ISERROR(SEARCH("Side",INDIRECT(ADDRESS($I424,33))))),INDIRECT(ADDRESS($I424,COLUMN())),0),0),IF($J424&gt;0,IF(AND(INDIRECT(ADDRESS($J424,44))=0,INDIRECT(ADDRESS($J424,38))="UL",ISERROR(SEARCH("Rear",INDIRECT(ADDRESS($J424,33)))),ISERROR(SEARCH("Side",INDIRECT(ADDRESS($J424,33))))),INDIRECT(ADDRESS($J424,COLUMN())),0),0),IF($K424&gt;0,IF(AND(INDIRECT(ADDRESS($K424,44))=0,INDIRECT(ADDRESS($K424,38))="UL",ISERROR(SEARCH("Rear",INDIRECT(ADDRESS($K424,33)))),ISERROR(SEARCH("Side",INDIRECT(ADDRESS($K424,33))))),INDIRECT(ADDRESS($K424,COLUMN())),0),0),IF($L424&gt;0,IF(AND(INDIRECT(ADDRESS($L424,44))=0,INDIRECT(ADDRESS($L424,38))="UL",ISERROR(SEARCH("Rear",INDIRECT(ADDRESS($L424,33)))),ISERROR(SEARCH("Side",INDIRECT(ADDRESS($L424,33))))),INDIRECT(ADDRESS($L424,COLUMN())),0),0),IF($M424&gt;0,IF(AND(INDIRECT(ADDRESS($M424,44))=0,INDIRECT(ADDRESS($M424,38))="UL",ISERROR(SEARCH("Rear",INDIRECT(ADDRESS($M424,33)))),ISERROR(SEARCH("Side",INDIRECT(ADDRESS($M424,33))))),INDIRECT(ADDRESS($M424,COLUMN())),0),0))</f>
        <v>0.66666666666666663</v>
      </c>
      <c r="AY424" s="58">
        <f t="shared" ca="1" si="288"/>
        <v>1.2222222222222221</v>
      </c>
      <c r="AZ424" s="58">
        <f t="shared" ca="1" si="289"/>
        <v>0.99999999999999989</v>
      </c>
      <c r="BA424" s="58" cm="1">
        <f t="array" aca="1" ref="BA424" ca="1">SUM(IF($C424&gt;0,IF(AND(INDIRECT(ADDRESS($C424,44))=0,INDIRECT(ADDRESS($C424,38))="UL"),INDIRECT(ADDRESS($C424,COLUMN())),0),0),IF($D424&gt;0,IF(AND(INDIRECT(ADDRESS($D424,44))=0,INDIRECT(ADDRESS($D424,38))="UL"),INDIRECT(ADDRESS($D424,COLUMN())),0),0),IF($E424&gt;0,IF(AND(INDIRECT(ADDRESS($E424,44))=0,INDIRECT(ADDRESS($E424,38))="UL"),INDIRECT(ADDRESS($E424,COLUMN())),0),0),IF($F424&gt;0,IF(AND(INDIRECT(ADDRESS($F424,44))=0,INDIRECT(ADDRESS($F424,38))="UL"),INDIRECT(ADDRESS($F424,COLUMN())),0),0),IF($G424&gt;0,IF(AND(INDIRECT(ADDRESS($G424,44))=0,INDIRECT(ADDRESS($G424,38))="UL"),INDIRECT(ADDRESS($G424,COLUMN())),0),0),IF($H424&gt;0,IF(AND(INDIRECT(ADDRESS($H424,44))=0,INDIRECT(ADDRESS($H424,38))="UL"),INDIRECT(ADDRESS($H424,COLUMN())),0),0),IF($I424&gt;0,IF(AND(INDIRECT(ADDRESS($I424,44))=0,INDIRECT(ADDRESS($I424,38))="UL"),INDIRECT(ADDRESS($I424,COLUMN())),0),0),IF($J424&gt;0,IF(AND(INDIRECT(ADDRESS($J424,44))=0,INDIRECT(ADDRESS($J424,38))="UL"),INDIRECT(ADDRESS($J424,COLUMN())),0),0),IF($K424&gt;0,IF(AND(INDIRECT(ADDRESS($K424,44))=0,INDIRECT(ADDRESS($K424,38))="UL"),INDIRECT(ADDRESS($K424,COLUMN())),0),0),IF($L424&gt;0,IF(AND(INDIRECT(ADDRESS($L424,44))=0,INDIRECT(ADDRESS($L424,38))="UL"),INDIRECT(ADDRESS($L424,COLUMN())),0),0),IF($M424&gt;0,IF(AND(INDIRECT(ADDRESS($M424,44))=0,INDIRECT(ADDRESS($M424,38))="UL"),INDIRECT(ADDRESS($M424,COLUMN())),0),0))</f>
        <v>0.38518518518518519</v>
      </c>
      <c r="BB424" s="58" cm="1">
        <f t="array" aca="1" ref="BB424" ca="1">SUM(IF($C424&gt;0,IF(AND(INDIRECT(ADDRESS($C424,44))=0,INDIRECT(ADDRESS($C424,38))="UL"),INDIRECT(ADDRESS($C424,COLUMN())),0),0),IF($D424&gt;0,IF(AND(INDIRECT(ADDRESS($D424,44))=0,INDIRECT(ADDRESS($D424,38))="UL"),INDIRECT(ADDRESS($D424,COLUMN())),0),0),IF($E424&gt;0,IF(AND(INDIRECT(ADDRESS($E424,44))=0,INDIRECT(ADDRESS($E424,38))="UL"),INDIRECT(ADDRESS($E424,COLUMN())),0),0),IF($F424&gt;0,IF(AND(INDIRECT(ADDRESS($F424,44))=0,INDIRECT(ADDRESS($F424,38))="UL"),INDIRECT(ADDRESS($F424,COLUMN())),0),0),IF($G424&gt;0,IF(AND(INDIRECT(ADDRESS($G424,44))=0,INDIRECT(ADDRESS($G424,38))="UL"),INDIRECT(ADDRESS($G424,COLUMN())),0),0),IF($H424&gt;0,IF(AND(INDIRECT(ADDRESS($H424,44))=0,INDIRECT(ADDRESS($H424,38))="UL"),INDIRECT(ADDRESS($H424,COLUMN())),0),0),IF($I424&gt;0,IF(AND(INDIRECT(ADDRESS($I424,44))=0,INDIRECT(ADDRESS($I424,38))="UL"),INDIRECT(ADDRESS($I424,COLUMN())),0),0),IF($J424&gt;0,IF(AND(INDIRECT(ADDRESS($J424,44))=0,INDIRECT(ADDRESS($J424,38))="UL"),INDIRECT(ADDRESS($J424,COLUMN())),0),0),IF($K424&gt;0,IF(AND(INDIRECT(ADDRESS($K424,44))=0,INDIRECT(ADDRESS($K424,38))="UL"),INDIRECT(ADDRESS($K424,COLUMN())),0),0),IF($L424&gt;0,IF(AND(INDIRECT(ADDRESS($L424,44))=0,INDIRECT(ADDRESS($L424,38))="UL"),INDIRECT(ADDRESS($L424,COLUMN())),0),0),IF($M424&gt;0,IF(AND(INDIRECT(ADDRESS($M424,44))=0,INDIRECT(ADDRESS($M424,38))="UL"),INDIRECT(ADDRESS($M424,COLUMN())),0),0))</f>
        <v>0.41481481481481475</v>
      </c>
      <c r="BC424" s="58" cm="1">
        <f t="array" aca="1" ref="BC424" ca="1">SUM(IF($C424&gt;0,IF(AND(INDIRECT(ADDRESS($C424,44))=0,INDIRECT(ADDRESS($C424,38))="UL"),INDIRECT(ADDRESS($C424,COLUMN())),0),0),IF($D424&gt;0,IF(AND(INDIRECT(ADDRESS($D424,44))=0,INDIRECT(ADDRESS($D424,38))="UL"),INDIRECT(ADDRESS($D424,COLUMN())),0),0),IF($E424&gt;0,IF(AND(INDIRECT(ADDRESS($E424,44))=0,INDIRECT(ADDRESS($E424,38))="UL"),INDIRECT(ADDRESS($E424,COLUMN())),0),0),IF($F424&gt;0,IF(AND(INDIRECT(ADDRESS($F424,44))=0,INDIRECT(ADDRESS($F424,38))="UL"),INDIRECT(ADDRESS($F424,COLUMN())),0),0),IF($G424&gt;0,IF(AND(INDIRECT(ADDRESS($G424,44))=0,INDIRECT(ADDRESS($G424,38))="UL"),INDIRECT(ADDRESS($G424,COLUMN())),0),0),IF($H424&gt;0,IF(AND(INDIRECT(ADDRESS($H424,44))=0,INDIRECT(ADDRESS($H424,38))="UL"),INDIRECT(ADDRESS($H424,COLUMN())),0),0),IF($I424&gt;0,IF(AND(INDIRECT(ADDRESS($I424,44))=0,INDIRECT(ADDRESS($I424,38))="UL"),INDIRECT(ADDRESS($I424,COLUMN())),0),0),IF($J424&gt;0,IF(AND(INDIRECT(ADDRESS($J424,44))=0,INDIRECT(ADDRESS($J424,38))="UL"),INDIRECT(ADDRESS($J424,COLUMN())),0),0),IF($K424&gt;0,IF(AND(INDIRECT(ADDRESS($K424,44))=0,INDIRECT(ADDRESS($K424,38))="UL"),INDIRECT(ADDRESS($K424,COLUMN())),0),0),IF($L424&gt;0,IF(AND(INDIRECT(ADDRESS($L424,44))=0,INDIRECT(ADDRESS($L424,38))="UL"),INDIRECT(ADDRESS($L424,COLUMN())),0),0),IF($M424&gt;0,IF(AND(INDIRECT(ADDRESS($M424,44))=0,INDIRECT(ADDRESS($M424,38))="UL"),INDIRECT(ADDRESS($M424,COLUMN())),0),0))</f>
        <v>0.34074074074074068</v>
      </c>
      <c r="BD424" s="58" cm="1">
        <f t="array" aca="1" ref="BD424" ca="1">SUM(IF($C424&gt;0,IF(AND(INDIRECT(ADDRESS($C424,44))=0,INDIRECT(ADDRESS($C424,38))="UL"),INDIRECT(ADDRESS($C424,COLUMN())),0),0),IF($D424&gt;0,IF(AND(INDIRECT(ADDRESS($D424,44))=0,INDIRECT(ADDRESS($D424,38))="UL"),INDIRECT(ADDRESS($D424,COLUMN())),0),0),IF($E424&gt;0,IF(AND(INDIRECT(ADDRESS($E424,44))=0,INDIRECT(ADDRESS($E424,38))="UL"),INDIRECT(ADDRESS($E424,COLUMN())),0),0),IF($F424&gt;0,IF(AND(INDIRECT(ADDRESS($F424,44))=0,INDIRECT(ADDRESS($F424,38))="UL"),INDIRECT(ADDRESS($F424,COLUMN())),0),0),IF($G424&gt;0,IF(AND(INDIRECT(ADDRESS($G424,44))=0,INDIRECT(ADDRESS($G424,38))="UL"),INDIRECT(ADDRESS($G424,COLUMN())),0),0),IF($H424&gt;0,IF(AND(INDIRECT(ADDRESS($H424,44))=0,INDIRECT(ADDRESS($H424,38))="UL"),INDIRECT(ADDRESS($H424,COLUMN())),0),0),IF($I424&gt;0,IF(AND(INDIRECT(ADDRESS($I424,44))=0,INDIRECT(ADDRESS($I424,38))="UL"),INDIRECT(ADDRESS($I424,COLUMN())),0),0),IF($J424&gt;0,IF(AND(INDIRECT(ADDRESS($J424,44))=0,INDIRECT(ADDRESS($J424,38))="UL"),INDIRECT(ADDRESS($J424,COLUMN())),0),0),IF($K424&gt;0,IF(AND(INDIRECT(ADDRESS($K424,44))=0,INDIRECT(ADDRESS($K424,38))="UL"),INDIRECT(ADDRESS($K424,COLUMN())),0),0),IF($L424&gt;0,IF(AND(INDIRECT(ADDRESS($L424,44))=0,INDIRECT(ADDRESS($L424,38))="UL"),INDIRECT(ADDRESS($L424,COLUMN())),0),0),IF($M424&gt;0,IF(AND(INDIRECT(ADDRESS($M424,44))=0,INDIRECT(ADDRESS($M424,38))="UL"),INDIRECT(ADDRESS($M424,COLUMN())),0),0))</f>
        <v>0.4592592592592592</v>
      </c>
      <c r="BE424" s="57">
        <f t="shared" ca="1" si="290"/>
        <v>0.38518518518518519</v>
      </c>
      <c r="BF424" s="57" cm="1">
        <f t="array" aca="1" ref="BF424" ca="1">SUM(IF($C424&gt;0,IF(INDIRECT(ADDRESS($C424,45))=1,INDIRECT(ADDRESS($C424,52))*INDIRECT(ADDRESS($C424,42))/5,0),0), IF($D424&gt;0,IF(INDIRECT(ADDRESS($D424,45))=1,INDIRECT(ADDRESS($D424,52))*INDIRECT(ADDRESS($D424,42))/5,0),0), IF($E424&gt;0,IF(INDIRECT(ADDRESS($E424,45))=1,INDIRECT(ADDRESS($E424,52))*INDIRECT(ADDRESS($E424,42))/5,0),0), IF($F424&gt;0,IF(INDIRECT(ADDRESS($F424,45))=1,INDIRECT(ADDRESS($F424,52))*INDIRECT(ADDRESS($F424,42))/5,0),0), IF($G424&gt;0,IF(INDIRECT(ADDRESS($G424,45))=1,INDIRECT(ADDRESS($G424,52))*INDIRECT(ADDRESS($G424,42))/5,0),0), IF($H424&gt;0,IF(INDIRECT(ADDRESS($H424,45))=1,INDIRECT(ADDRESS($H424,52))*INDIRECT(ADDRESS($H424,42))/5,0),0)
)*$BF$296/100</f>
        <v>2.5925925925925925E-2</v>
      </c>
      <c r="BG424" s="19">
        <v>2</v>
      </c>
      <c r="BH424" s="57" cm="1">
        <f t="array" aca="1" ref="BH424" ca="1">SUM(IF($C424&gt;0,IF(AND(INDIRECT(ADDRESS($C424,44))=0,INDIRECT(ADDRESS($C424,38))&lt;&gt;"UL"),INDIRECT(ADDRESS($C424,COLUMN()-12)),0),0), IF($D424&gt;0,IF(AND(INDIRECT(ADDRESS($D424,44))=0,INDIRECT(ADDRESS($D424,38))&lt;&gt;"UL"),INDIRECT(ADDRESS($D424,COLUMN()-12)),0),0), IF($E424&gt;0,IF(AND(INDIRECT(ADDRESS($E424,44))=0,INDIRECT(ADDRESS($E424,38))&lt;&gt;"UL"),INDIRECT(ADDRESS($E424,COLUMN()-12)),0),0), IF($F424&gt;0,IF(AND(INDIRECT(ADDRESS($F424,44))=0,INDIRECT(ADDRESS($F424,38))&lt;&gt;"UL"),INDIRECT(ADDRESS($F424,COLUMN()-12)),0),0), IF($G424&gt;0,IF(AND(INDIRECT(ADDRESS($G424,44))=0,INDIRECT(ADDRESS($G424,38))&lt;&gt;"UL"),INDIRECT(ADDRESS($G424,COLUMN()-12)),0),0), IF($H424&gt;0,IF(AND(INDIRECT(ADDRESS($H424,44))=0,INDIRECT(ADDRESS($H424,38))&lt;&gt;"UL"),INDIRECT(ADDRESS($H424,COLUMN()-12)),0),0), IF($I424&gt;0,IF(AND(INDIRECT(ADDRESS($I424,44))=0,INDIRECT(ADDRESS($I424,38))&lt;&gt;"UL"),INDIRECT(ADDRESS($I424,COLUMN()-12)),0),0), IF($J424&gt;0,IF(AND(INDIRECT(ADDRESS($J424,44))=0,INDIRECT(ADDRESS($J424,38))&lt;&gt;"UL"),INDIRECT(ADDRESS($J424,COLUMN()-12)),0),0), IF($K424&gt;0,IF(AND(INDIRECT(ADDRESS($K424,44))=0,INDIRECT(ADDRESS($K424,38))&lt;&gt;"UL"),INDIRECT(ADDRESS($K424,COLUMN()-12)),0),0), IF($L424&gt;0,IF(AND(INDIRECT(ADDRESS($L424,44))=0,INDIRECT(ADDRESS($L424,38))&lt;&gt;"UL"),INDIRECT(ADDRESS($L424,COLUMN()-12)),0),0), IF($M424&gt;0,IF(AND(INDIRECT(ADDRESS($M424,44))=0,INDIRECT(ADDRESS($M424,38))&lt;&gt;"UL"),INDIRECT(ADDRESS($M424,COLUMN()-12)),0),0))</f>
        <v>0.55555555555555547</v>
      </c>
      <c r="BI424" s="57" cm="1">
        <f t="array" aca="1" ref="BI424" ca="1">SUM(IF($C424&gt;0,IF(AND(INDIRECT(ADDRESS($C424,44))=0,INDIRECT(ADDRESS($C424,38))&lt;&gt;"UL"),INDIRECT(ADDRESS($C424,COLUMN()-12)),0),0), IF($D424&gt;0,IF(AND(INDIRECT(ADDRESS($D424,44))=0,INDIRECT(ADDRESS($D424,38))&lt;&gt;"UL"),INDIRECT(ADDRESS($D424,COLUMN()-12)),0),0), IF($E424&gt;0,IF(AND(INDIRECT(ADDRESS($E424,44))=0,INDIRECT(ADDRESS($E424,38))&lt;&gt;"UL"),INDIRECT(ADDRESS($E424,COLUMN()-12)),0),0), IF($F424&gt;0,IF(AND(INDIRECT(ADDRESS($F424,44))=0,INDIRECT(ADDRESS($F424,38))&lt;&gt;"UL"),INDIRECT(ADDRESS($F424,COLUMN()-12)),0),0), IF($G424&gt;0,IF(AND(INDIRECT(ADDRESS($G424,44))=0,INDIRECT(ADDRESS($G424,38))&lt;&gt;"UL"),INDIRECT(ADDRESS($G424,COLUMN()-12)),0),0), IF($H424&gt;0,IF(AND(INDIRECT(ADDRESS($H424,44))=0,INDIRECT(ADDRESS($H424,38))&lt;&gt;"UL"),INDIRECT(ADDRESS($H424,COLUMN()-12)),0),0), IF($I424&gt;0,IF(AND(INDIRECT(ADDRESS($I424,44))=0,INDIRECT(ADDRESS($I424,38))&lt;&gt;"UL"),INDIRECT(ADDRESS($I424,COLUMN()-12)),0),0), IF($J424&gt;0,IF(AND(INDIRECT(ADDRESS($J424,44))=0,INDIRECT(ADDRESS($J424,38))&lt;&gt;"UL"),INDIRECT(ADDRESS($J424,COLUMN()-12)),0),0), IF($K424&gt;0,IF(AND(INDIRECT(ADDRESS($K424,44))=0,INDIRECT(ADDRESS($K424,38))&lt;&gt;"UL"),INDIRECT(ADDRESS($K424,COLUMN()-12)),0),0), IF($L424&gt;0,IF(AND(INDIRECT(ADDRESS($L424,44))=0,INDIRECT(ADDRESS($L424,38))&lt;&gt;"UL"),INDIRECT(ADDRESS($L424,COLUMN()-12)),0),0), IF($M424&gt;0,IF(AND(INDIRECT(ADDRESS($M424,44))=0,INDIRECT(ADDRESS($M424,38))&lt;&gt;"UL"),INDIRECT(ADDRESS($M424,COLUMN()-12)),0),0))</f>
        <v>0.55555555555555547</v>
      </c>
      <c r="BJ424" s="57" cm="1">
        <f t="array" aca="1" ref="BJ424" ca="1">SUM(IF($C424&gt;0,IF(AND(INDIRECT(ADDRESS($C424,44))=0,INDIRECT(ADDRESS($C424,38))&lt;&gt;"UL"),INDIRECT(ADDRESS($C424,COLUMN()-12)),0),0), IF($D424&gt;0,IF(AND(INDIRECT(ADDRESS($D424,44))=0,INDIRECT(ADDRESS($D424,38))&lt;&gt;"UL"),INDIRECT(ADDRESS($D424,COLUMN()-12)),0),0), IF($E424&gt;0,IF(AND(INDIRECT(ADDRESS($E424,44))=0,INDIRECT(ADDRESS($E424,38))&lt;&gt;"UL"),INDIRECT(ADDRESS($E424,COLUMN()-12)),0),0), IF($F424&gt;0,IF(AND(INDIRECT(ADDRESS($F424,44))=0,INDIRECT(ADDRESS($F424,38))&lt;&gt;"UL"),INDIRECT(ADDRESS($F424,COLUMN()-12)),0),0), IF($G424&gt;0,IF(AND(INDIRECT(ADDRESS($G424,44))=0,INDIRECT(ADDRESS($G424,38))&lt;&gt;"UL"),INDIRECT(ADDRESS($G424,COLUMN()-12)),0),0), IF($H424&gt;0,IF(AND(INDIRECT(ADDRESS($H424,44))=0,INDIRECT(ADDRESS($H424,38))&lt;&gt;"UL"),INDIRECT(ADDRESS($H424,COLUMN()-12)),0),0), IF($I424&gt;0,IF(AND(INDIRECT(ADDRESS($I424,44))=0,INDIRECT(ADDRESS($I424,38))&lt;&gt;"UL"),INDIRECT(ADDRESS($I424,COLUMN()-12)),0),0), IF($J424&gt;0,IF(AND(INDIRECT(ADDRESS($J424,44))=0,INDIRECT(ADDRESS($J424,38))&lt;&gt;"UL"),INDIRECT(ADDRESS($J424,COLUMN()-12)),0),0), IF($K424&gt;0,IF(AND(INDIRECT(ADDRESS($K424,44))=0,INDIRECT(ADDRESS($K424,38))&lt;&gt;"UL"),INDIRECT(ADDRESS($K424,COLUMN()-12)),0),0), IF($L424&gt;0,IF(AND(INDIRECT(ADDRESS($L424,44))=0,INDIRECT(ADDRESS($L424,38))&lt;&gt;"UL"),INDIRECT(ADDRESS($L424,COLUMN()-12)),0),0), IF($M424&gt;0,IF(AND(INDIRECT(ADDRESS($M424,44))=0,INDIRECT(ADDRESS($M424,38))&lt;&gt;"UL"),INDIRECT(ADDRESS($M424,COLUMN()-12)),0),0))</f>
        <v>0.55555555555555547</v>
      </c>
      <c r="BK424" s="57">
        <f t="shared" ca="1" si="291"/>
        <v>0.55555555555555547</v>
      </c>
      <c r="BL424" s="58">
        <f t="shared" ca="1" si="292"/>
        <v>0.55555555555555547</v>
      </c>
      <c r="BM424" s="57" cm="1">
        <f t="array" aca="1" ref="BM424" ca="1">SUM(IF($C424&gt;0,IF(AND(INDIRECT(ADDRESS($C424,44))=0,INDIRECT(ADDRESS($C424,38))&lt;&gt;"UL"),INDIRECT(ADDRESS($C424,COLUMN()-12)),0),0), IF($D424&gt;0,IF(AND(INDIRECT(ADDRESS($D424,44))=0,INDIRECT(ADDRESS($D424,38))&lt;&gt;"UL"),INDIRECT(ADDRESS($D424,COLUMN()-12)),0),0), IF($E424&gt;0,IF(AND(INDIRECT(ADDRESS($E424,44))=0,INDIRECT(ADDRESS($E424,38))&lt;&gt;"UL"),INDIRECT(ADDRESS($E424,COLUMN()-12)),0),0), IF($F424&gt;0,IF(AND(INDIRECT(ADDRESS($F424,44))=0,INDIRECT(ADDRESS($F424,38))&lt;&gt;"UL"),INDIRECT(ADDRESS($F424,COLUMN()-12)),0),0), IF($G424&gt;0,IF(AND(INDIRECT(ADDRESS($G424,44))=0,INDIRECT(ADDRESS($G424,38))&lt;&gt;"UL"),INDIRECT(ADDRESS($G424,COLUMN()-12)),0),0), IF($H424&gt;0,IF(AND(INDIRECT(ADDRESS($H424,44))=0,INDIRECT(ADDRESS($H424,38))&lt;&gt;"UL"),INDIRECT(ADDRESS($H424,COLUMN()-12)),0),0), IF($I424&gt;0,IF(AND(INDIRECT(ADDRESS($I424,44))=0,INDIRECT(ADDRESS($I424,38))&lt;&gt;"UL"),INDIRECT(ADDRESS($I424,COLUMN()-12)),0),0), IF($J424&gt;0,IF(AND(INDIRECT(ADDRESS($J424,44))=0,INDIRECT(ADDRESS($J424,38))&lt;&gt;"UL"),INDIRECT(ADDRESS($J424,COLUMN()-12)),0),0), IF($K424&gt;0,IF(AND(INDIRECT(ADDRESS($K424,44))=0,INDIRECT(ADDRESS($K424,38))&lt;&gt;"UL"),INDIRECT(ADDRESS($K424,COLUMN()-11)),0),0), IF($L424&gt;0,IF(AND(INDIRECT(ADDRESS($L424,44))=0,INDIRECT(ADDRESS($L424,38))&lt;&gt;"UL"),INDIRECT(ADDRESS($L424,COLUMN()-11)),0),0), IF($M424&gt;0,IF(AND(INDIRECT(ADDRESS($M424,44))=0,INDIRECT(ADDRESS($M424,38))&lt;&gt;"UL"),INDIRECT(ADDRESS($M424,COLUMN()-11)),0),0))</f>
        <v>0.22222222222222218</v>
      </c>
      <c r="BN424" s="57" cm="1">
        <f t="array" aca="1" ref="BN424" ca="1">SUM(IF($C424&gt;0,IF(AND(INDIRECT(ADDRESS($C424,44))=0,INDIRECT(ADDRESS($C424,38))&lt;&gt;"UL"),INDIRECT(ADDRESS($C424,COLUMN()-12)),0),0), IF($D424&gt;0,IF(AND(INDIRECT(ADDRESS($D424,44))=0,INDIRECT(ADDRESS($D424,38))&lt;&gt;"UL"),INDIRECT(ADDRESS($D424,COLUMN()-12)),0),0), IF($E424&gt;0,IF(AND(INDIRECT(ADDRESS($E424,44))=0,INDIRECT(ADDRESS($E424,38))&lt;&gt;"UL"),INDIRECT(ADDRESS($E424,COLUMN()-12)),0),0), IF($F424&gt;0,IF(AND(INDIRECT(ADDRESS($F424,44))=0,INDIRECT(ADDRESS($F424,38))&lt;&gt;"UL"),INDIRECT(ADDRESS($F424,COLUMN()-12)),0),0), IF($G424&gt;0,IF(AND(INDIRECT(ADDRESS($G424,44))=0,INDIRECT(ADDRESS($G424,38))&lt;&gt;"UL"),INDIRECT(ADDRESS($G424,COLUMN()-12)),0),0), IF($H424&gt;0,IF(AND(INDIRECT(ADDRESS($H424,44))=0,INDIRECT(ADDRESS($H424,38))&lt;&gt;"UL"),INDIRECT(ADDRESS($H424,COLUMN()-12)),0),0), IF($I424&gt;0,IF(AND(INDIRECT(ADDRESS($I424,44))=0,INDIRECT(ADDRESS($I424,38))&lt;&gt;"UL"),INDIRECT(ADDRESS($I424,COLUMN()-12)),0),0), IF($J424&gt;0,IF(AND(INDIRECT(ADDRESS($J424,44))=0,INDIRECT(ADDRESS($J424,38))&lt;&gt;"UL"),INDIRECT(ADDRESS($J424,COLUMN()-12)),0),0), IF($K424&gt;0,IF(AND(INDIRECT(ADDRESS($K424,44))=0,INDIRECT(ADDRESS($K424,38))&lt;&gt;"UL"),INDIRECT(ADDRESS($K424,COLUMN()-11)),0),0), IF($L424&gt;0,IF(AND(INDIRECT(ADDRESS($L424,44))=0,INDIRECT(ADDRESS($L424,38))&lt;&gt;"UL"),INDIRECT(ADDRESS($L424,COLUMN()-11)),0),0), IF($M424&gt;0,IF(AND(INDIRECT(ADDRESS($M424,44))=0,INDIRECT(ADDRESS($M424,38))&lt;&gt;"UL"),INDIRECT(ADDRESS($M424,COLUMN()-11)),0),0))</f>
        <v>0.22222222222222218</v>
      </c>
      <c r="BO424" s="57" cm="1">
        <f t="array" aca="1" ref="BO424" ca="1">SUM(IF($C424&gt;0,IF(AND(INDIRECT(ADDRESS($C424,44))=0,INDIRECT(ADDRESS($C424,38))&lt;&gt;"UL"),INDIRECT(ADDRESS($C424,COLUMN()-12)),0),0), IF($D424&gt;0,IF(AND(INDIRECT(ADDRESS($D424,44))=0,INDIRECT(ADDRESS($D424,38))&lt;&gt;"UL"),INDIRECT(ADDRESS($D424,COLUMN()-12)),0),0), IF($E424&gt;0,IF(AND(INDIRECT(ADDRESS($E424,44))=0,INDIRECT(ADDRESS($E424,38))&lt;&gt;"UL"),INDIRECT(ADDRESS($E424,COLUMN()-12)),0),0), IF($F424&gt;0,IF(AND(INDIRECT(ADDRESS($F424,44))=0,INDIRECT(ADDRESS($F424,38))&lt;&gt;"UL"),INDIRECT(ADDRESS($F424,COLUMN()-12)),0),0), IF($G424&gt;0,IF(AND(INDIRECT(ADDRESS($G424,44))=0,INDIRECT(ADDRESS($G424,38))&lt;&gt;"UL"),INDIRECT(ADDRESS($G424,COLUMN()-12)),0),0), IF($H424&gt;0,IF(AND(INDIRECT(ADDRESS($H424,44))=0,INDIRECT(ADDRESS($H424,38))&lt;&gt;"UL"),INDIRECT(ADDRESS($H424,COLUMN()-12)),0),0), IF($I424&gt;0,IF(AND(INDIRECT(ADDRESS($I424,44))=0,INDIRECT(ADDRESS($I424,38))&lt;&gt;"UL"),INDIRECT(ADDRESS($I424,COLUMN()-12)),0),0), IF($J424&gt;0,IF(AND(INDIRECT(ADDRESS($J424,44))=0,INDIRECT(ADDRESS($J424,38))&lt;&gt;"UL"),INDIRECT(ADDRESS($J424,COLUMN()-12)),0),0), IF($K424&gt;0,IF(AND(INDIRECT(ADDRESS($K424,44))=0,INDIRECT(ADDRESS($K424,38))&lt;&gt;"UL"),INDIRECT(ADDRESS($K424,COLUMN()-11)),0),0), IF($L424&gt;0,IF(AND(INDIRECT(ADDRESS($L424,44))=0,INDIRECT(ADDRESS($L424,38))&lt;&gt;"UL"),INDIRECT(ADDRESS($L424,COLUMN()-11)),0),0), IF($M424&gt;0,IF(AND(INDIRECT(ADDRESS($M424,44))=0,INDIRECT(ADDRESS($M424,38))&lt;&gt;"UL"),INDIRECT(ADDRESS($M424,COLUMN()-11)),0),0))</f>
        <v>0.22222222222222218</v>
      </c>
      <c r="BP424" s="57" cm="1">
        <f t="array" aca="1" ref="BP424" ca="1">SUM(IF($C424&gt;0,IF(AND(INDIRECT(ADDRESS($C424,44))=0,INDIRECT(ADDRESS($C424,38))&lt;&gt;"UL"),INDIRECT(ADDRESS($C424,COLUMN()-12)),0),0), IF($D424&gt;0,IF(AND(INDIRECT(ADDRESS($D424,44))=0,INDIRECT(ADDRESS($D424,38))&lt;&gt;"UL"),INDIRECT(ADDRESS($D424,COLUMN()-12)),0),0), IF($E424&gt;0,IF(AND(INDIRECT(ADDRESS($E424,44))=0,INDIRECT(ADDRESS($E424,38))&lt;&gt;"UL"),INDIRECT(ADDRESS($E424,COLUMN()-12)),0),0), IF($F424&gt;0,IF(AND(INDIRECT(ADDRESS($F424,44))=0,INDIRECT(ADDRESS($F424,38))&lt;&gt;"UL"),INDIRECT(ADDRESS($F424,COLUMN()-12)),0),0), IF($G424&gt;0,IF(AND(INDIRECT(ADDRESS($G424,44))=0,INDIRECT(ADDRESS($G424,38))&lt;&gt;"UL"),INDIRECT(ADDRESS($G424,COLUMN()-12)),0),0), IF($H424&gt;0,IF(AND(INDIRECT(ADDRESS($H424,44))=0,INDIRECT(ADDRESS($H424,38))&lt;&gt;"UL"),INDIRECT(ADDRESS($H424,COLUMN()-12)),0),0), IF($I424&gt;0,IF(AND(INDIRECT(ADDRESS($I424,44))=0,INDIRECT(ADDRESS($I424,38))&lt;&gt;"UL"),INDIRECT(ADDRESS($I424,COLUMN()-12)),0),0), IF($J424&gt;0,IF(AND(INDIRECT(ADDRESS($J424,44))=0,INDIRECT(ADDRESS($J424,38))&lt;&gt;"UL"),INDIRECT(ADDRESS($J424,COLUMN()-12)),0),0), IF($K424&gt;0,IF(AND(INDIRECT(ADDRESS($K424,44))=0,INDIRECT(ADDRESS($K424,38))&lt;&gt;"UL"),INDIRECT(ADDRESS($K424,COLUMN()-11)),0),0), IF($L424&gt;0,IF(AND(INDIRECT(ADDRESS($L424,44))=0,INDIRECT(ADDRESS($L424,38))&lt;&gt;"UL"),INDIRECT(ADDRESS($L424,COLUMN()-11)),0),0), IF($M424&gt;0,IF(AND(INDIRECT(ADDRESS($M424,44))=0,INDIRECT(ADDRESS($M424,38))&lt;&gt;"UL"),INDIRECT(ADDRESS($M424,COLUMN()-11)),0),0))</f>
        <v>0.22222222222222218</v>
      </c>
      <c r="BQ424" s="57">
        <f t="shared" ca="1" si="293"/>
        <v>0.22222222222222218</v>
      </c>
      <c r="BR424" s="161">
        <f t="shared" ca="1" si="294"/>
        <v>92.707257715858319</v>
      </c>
      <c r="BS424" s="59"/>
      <c r="BT424" s="56">
        <f t="shared" ca="1" si="295"/>
        <v>2.7784699429568933</v>
      </c>
      <c r="BU424" s="63">
        <f t="shared" ca="1" si="296"/>
        <v>9.2615664765229783E-2</v>
      </c>
      <c r="BV424" s="57" t="s">
        <v>34</v>
      </c>
      <c r="BW424" s="57" cm="1">
        <f t="array" aca="1" ref="BW424" ca="1">SUM(IF($C424&gt;0,IF(AND(INDIRECT(ADDRESS($C424,44))=0,INDIRECT(ADDRESS($C424,38))="UL",ISERROR(SEARCH("Rear",INDIRECT(ADDRESS($C424,33)))),ISERROR(SEARCH("Side",INDIRECT(ADDRESS($C424,33))))),INDIRECT(ADDRESS($C424,COLUMN())),0),0),IF($D424&gt;0,IF(AND(INDIRECT(ADDRESS($D424,44))=0,INDIRECT(ADDRESS($D424,38))="UL",ISERROR(SEARCH("Rear",INDIRECT(ADDRESS($D424,33)))),ISERROR(SEARCH("Side",INDIRECT(ADDRESS($D424,33))))),INDIRECT(ADDRESS($D424,COLUMN())),0),0),IF($E424&gt;0,IF(AND(INDIRECT(ADDRESS($E424,44))=0,INDIRECT(ADDRESS($E424,38))="UL",ISERROR(SEARCH("Rear",INDIRECT(ADDRESS($E424,33)))),ISERROR(SEARCH("Side",INDIRECT(ADDRESS($E424,33))))),INDIRECT(ADDRESS($E424,COLUMN())),0),0),IF($F424&gt;0,IF(AND(INDIRECT(ADDRESS($F424,44))=0,INDIRECT(ADDRESS($F424,38))="UL",ISERROR(SEARCH("Rear",INDIRECT(ADDRESS($F424,33)))),ISERROR(SEARCH("Side",INDIRECT(ADDRESS($F424,33))))),INDIRECT(ADDRESS($F424,COLUMN())),0),0),IF($G424&gt;0,IF(AND(INDIRECT(ADDRESS($G424,44))=0,INDIRECT(ADDRESS($G424,38))="UL",ISERROR(SEARCH("Rear",INDIRECT(ADDRESS($G424,33)))),ISERROR(SEARCH("Side",INDIRECT(ADDRESS($G424,33))))),INDIRECT(ADDRESS($G424,COLUMN())),0),0),IF($H424&gt;0,IF(AND(INDIRECT(ADDRESS($H424,44))=0,INDIRECT(ADDRESS($H424,38))="UL",ISERROR(SEARCH("Rear",INDIRECT(ADDRESS($H424,33)))),ISERROR(SEARCH("Side",INDIRECT(ADDRESS($H424,33))))),INDIRECT(ADDRESS($H424,COLUMN())),0),0),IF($I424&gt;0,IF(AND(INDIRECT(ADDRESS($I424,44))=0,INDIRECT(ADDRESS($I424,38))="UL",ISERROR(SEARCH("Rear",INDIRECT(ADDRESS($I424,33)))),ISERROR(SEARCH("Side",INDIRECT(ADDRESS($I424,33))))),INDIRECT(ADDRESS($I424,COLUMN())),0),0),IF($J424&gt;0,IF(AND(INDIRECT(ADDRESS($J424,44))=0,INDIRECT(ADDRESS($J424,38))="UL",ISERROR(SEARCH("Rear",INDIRECT(ADDRESS($J424,33)))),ISERROR(SEARCH("Side",INDIRECT(ADDRESS($J424,33))))),INDIRECT(ADDRESS($J424,COLUMN())),0),0),IF($K424&gt;0,IF(AND(INDIRECT(ADDRESS($K424,44))=0,INDIRECT(ADDRESS($K424,38))="UL",ISERROR(SEARCH("Rear",INDIRECT(ADDRESS($K424,33)))),ISERROR(SEARCH("Side",INDIRECT(ADDRESS($K424,33))))),INDIRECT(ADDRESS($K424,COLUMN())),0),0),IF($L424&gt;0,IF(AND(INDIRECT(ADDRESS($L424,44))=0,INDIRECT(ADDRESS($L424,38))="UL",ISERROR(SEARCH("Rear",INDIRECT(ADDRESS($L424,33)))),ISERROR(SEARCH("Side",INDIRECT(ADDRESS($L424,33))))),INDIRECT(ADDRESS($L424,COLUMN())),0),0),IF($M424&gt;0,IF(AND(INDIRECT(ADDRESS($M424,44))=0,INDIRECT(ADDRESS($M424,38))="UL",ISERROR(SEARCH("Rear",INDIRECT(ADDRESS($M424,33)))),ISERROR(SEARCH("Side",INDIRECT(ADDRESS($M424,33))))),INDIRECT(ADDRESS($M424,COLUMN())),0),0))</f>
        <v>0.55555555555555558</v>
      </c>
      <c r="BX424" s="57">
        <f t="shared" ca="1" si="297"/>
        <v>0.55555555555555558</v>
      </c>
      <c r="BY424" s="57" cm="1">
        <f t="array" aca="1" ref="BY424" ca="1">SUM(IF($C424&gt;0,IF(AND(INDIRECT(ADDRESS($C424,44))=0,INDIRECT(ADDRESS($C424,38))="UL"),INDIRECT(ADDRESS($C424,COLUMN())),0),0),IF($D424&gt;0,IF(AND(INDIRECT(ADDRESS($D424,44))=0,INDIRECT(ADDRESS($D424,38))="UL"),INDIRECT(ADDRESS($D424,COLUMN())),0),0),IF($E424&gt;0,IF(AND(INDIRECT(ADDRESS($E424,44))=0,INDIRECT(ADDRESS($E424,38))="UL"),INDIRECT(ADDRESS($E424,COLUMN())),0),0),IF($F424&gt;0,IF(AND(INDIRECT(ADDRESS($F424,44))=0,INDIRECT(ADDRESS($F424,38))="UL"),INDIRECT(ADDRESS($F424,COLUMN())),0),0),IF($G424&gt;0,IF(AND(INDIRECT(ADDRESS($G424,44))=0,INDIRECT(ADDRESS($G424,38))="UL"),INDIRECT(ADDRESS($G424,COLUMN())),0),0),IF($H424&gt;0,IF(AND(INDIRECT(ADDRESS($H424,44))=0,INDIRECT(ADDRESS($H424,38))="UL"),INDIRECT(ADDRESS($H424,COLUMN())),0),0),IF($I424&gt;0,IF(AND(INDIRECT(ADDRESS($I424,44))=0,INDIRECT(ADDRESS($I424,38))="UL"),INDIRECT(ADDRESS($I424,COLUMN())),0),0),IF($J424&gt;0,IF(AND(INDIRECT(ADDRESS($J424,44))=0,INDIRECT(ADDRESS($J424,38))="UL"),INDIRECT(ADDRESS($J424,COLUMN())),0),0),IF($K424&gt;0,IF(AND(INDIRECT(ADDRESS($K424,44))=0,INDIRECT(ADDRESS($K424,38))="UL"),INDIRECT(ADDRESS($K424,COLUMN())),0),0),IF($L424&gt;0,IF(AND(INDIRECT(ADDRESS($L424,44))=0,INDIRECT(ADDRESS($L424,38))="UL"),INDIRECT(ADDRESS($L424,COLUMN())),0),0),IF($M424&gt;0,IF(AND(INDIRECT(ADDRESS($M424,44))=0,INDIRECT(ADDRESS($M424,38))="UL"),INDIRECT(ADDRESS($M424,COLUMN())),0),0))</f>
        <v>0.18518518518518517</v>
      </c>
      <c r="BZ424" s="57" cm="1">
        <f t="array" aca="1" ref="BZ424" ca="1">SUM(IF($C424&gt;0,IF(AND(INDIRECT(ADDRESS($C424,44))=0,INDIRECT(ADDRESS($C424,38))="UL"),INDIRECT(ADDRESS($C424,COLUMN())),0),0),IF($D424&gt;0,IF(AND(INDIRECT(ADDRESS($D424,44))=0,INDIRECT(ADDRESS($D424,38))="UL"),INDIRECT(ADDRESS($D424,COLUMN())),0),0),IF($E424&gt;0,IF(AND(INDIRECT(ADDRESS($E424,44))=0,INDIRECT(ADDRESS($E424,38))="UL"),INDIRECT(ADDRESS($E424,COLUMN())),0),0),IF($F424&gt;0,IF(AND(INDIRECT(ADDRESS($F424,44))=0,INDIRECT(ADDRESS($F424,38))="UL"),INDIRECT(ADDRESS($F424,COLUMN())),0),0),IF($G424&gt;0,IF(AND(INDIRECT(ADDRESS($G424,44))=0,INDIRECT(ADDRESS($G424,38))="UL"),INDIRECT(ADDRESS($G424,COLUMN())),0),0),IF($H424&gt;0,IF(AND(INDIRECT(ADDRESS($H424,44))=0,INDIRECT(ADDRESS($H424,38))="UL"),INDIRECT(ADDRESS($H424,COLUMN())),0),0),IF($I424&gt;0,IF(AND(INDIRECT(ADDRESS($I424,44))=0,INDIRECT(ADDRESS($I424,38))="UL"),INDIRECT(ADDRESS($I424,COLUMN())),0),0),IF($J424&gt;0,IF(AND(INDIRECT(ADDRESS($J424,44))=0,INDIRECT(ADDRESS($J424,38))="UL"),INDIRECT(ADDRESS($J424,COLUMN())),0),0),IF($K424&gt;0,IF(AND(INDIRECT(ADDRESS($K424,44))=0,INDIRECT(ADDRESS($K424,38))="UL"),INDIRECT(ADDRESS($K424,COLUMN())),0),0),IF($L424&gt;0,IF(AND(INDIRECT(ADDRESS($L424,44))=0,INDIRECT(ADDRESS($L424,38))="UL"),INDIRECT(ADDRESS($L424,COLUMN())),0),0),IF($M424&gt;0,IF(AND(INDIRECT(ADDRESS($M424,44))=0,INDIRECT(ADDRESS($M424,38))="UL"),INDIRECT(ADDRESS($M424,COLUMN())),0),0))</f>
        <v>0.40740740740740738</v>
      </c>
      <c r="CA424" s="57">
        <f t="shared" ca="1" si="298"/>
        <v>0.40740740740740738</v>
      </c>
      <c r="CB424" s="57" cm="1">
        <f t="array" aca="1" ref="CB424" ca="1">SUM(IF($C424&gt;0,IF(AND(INDIRECT(ADDRESS($C424,44))=0,INDIRECT(ADDRESS($C424,38))&lt;&gt;"UL"),INDIRECT(ADDRESS($C424,COLUMN())),0),0),IF($D424&gt;0,IF(AND(INDIRECT(ADDRESS($D424,44))=0,INDIRECT(ADDRESS($D424,38))&lt;&gt;"UL"),INDIRECT(ADDRESS($D424,COLUMN())),0),0),IF($E424&gt;0,IF(AND(INDIRECT(ADDRESS($E424,44))=0,INDIRECT(ADDRESS($E424,38))&lt;&gt;"UL"),INDIRECT(ADDRESS($E424,COLUMN())),0),0),IF($F424&gt;0,IF(AND(INDIRECT(ADDRESS($F424,44))=0,INDIRECT(ADDRESS($F424,38))&lt;&gt;"UL"),INDIRECT(ADDRESS($F424,COLUMN())),0),0),IF($G424&gt;0,IF(AND(INDIRECT(ADDRESS($G424,44))=0,INDIRECT(ADDRESS($G424,38))&lt;&gt;"UL"),INDIRECT(ADDRESS($G424,COLUMN())),0),0),IF($H424&gt;0,IF(AND(INDIRECT(ADDRESS($H424,44))=0,INDIRECT(ADDRESS($H424,38))&lt;&gt;"UL"),INDIRECT(ADDRESS($H424,COLUMN())),0),0),IF($I424&gt;0,IF(AND(INDIRECT(ADDRESS($I424,44))=0,INDIRECT(ADDRESS($I424,38))&lt;&gt;"UL"),INDIRECT(ADDRESS($I424,COLUMN())),0),0),IF($J424&gt;0,IF(AND(INDIRECT(ADDRESS($J424,44))=0,INDIRECT(ADDRESS($J424,38))&lt;&gt;"UL"),INDIRECT(ADDRESS($J424,COLUMN())),0),0),IF($K424&gt;0,IF(AND(INDIRECT(ADDRESS($K424,44))=0,INDIRECT(ADDRESS($K424,38))&lt;&gt;"UL"),INDIRECT(ADDRESS($K424,COLUMN())),0),0),IF($L424&gt;0,IF(AND(INDIRECT(ADDRESS($L424,44))=0,INDIRECT(ADDRESS($L424,38))&lt;&gt;"UL"),INDIRECT(ADDRESS($L424,COLUMN())),0),0),IF($M424&gt;0,IF(AND(INDIRECT(ADDRESS($M424,44))=0,INDIRECT(ADDRESS($M424,38))&lt;&gt;"UL"),INDIRECT(ADDRESS($M424,COLUMN())),0),0))</f>
        <v>0</v>
      </c>
      <c r="CC424" s="57">
        <f t="shared" ca="1" si="299"/>
        <v>0</v>
      </c>
      <c r="CD424" s="57" cm="1">
        <f t="array" aca="1" ref="CD424" ca="1">SUM(IF($C424&gt;0,IF(AND(INDIRECT(ADDRESS($C424,44))=0,INDIRECT(ADDRESS($C424,38))&lt;&gt;"UL"),INDIRECT(ADDRESS($C424,COLUMN())),0),0),IF($D424&gt;0,IF(AND(INDIRECT(ADDRESS($D424,44))=0,INDIRECT(ADDRESS($D424,38))&lt;&gt;"UL"),INDIRECT(ADDRESS($D424,COLUMN())),0),0),IF($E424&gt;0,IF(AND(INDIRECT(ADDRESS($E424,44))=0,INDIRECT(ADDRESS($E424,38))&lt;&gt;"UL"),INDIRECT(ADDRESS($E424,COLUMN())),0),0),IF($F424&gt;0,IF(AND(INDIRECT(ADDRESS($F424,44))=0,INDIRECT(ADDRESS($F424,38))&lt;&gt;"UL"),INDIRECT(ADDRESS($F424,COLUMN())),0),0),IF($G424&gt;0,IF(AND(INDIRECT(ADDRESS($G424,44))=0,INDIRECT(ADDRESS($G424,38))&lt;&gt;"UL"),INDIRECT(ADDRESS($G424,COLUMN())),0),0),IF($H424&gt;0,IF(AND(INDIRECT(ADDRESS($H424,44))=0,INDIRECT(ADDRESS($H424,38))&lt;&gt;"UL"),INDIRECT(ADDRESS($H424,COLUMN())),0),0),IF($I424&gt;0,IF(AND(INDIRECT(ADDRESS($I424,44))=0,INDIRECT(ADDRESS($I424,38))&lt;&gt;"UL"),INDIRECT(ADDRESS($I424,COLUMN())),0),0),IF($J424&gt;0,IF(AND(INDIRECT(ADDRESS($J424,44))=0,INDIRECT(ADDRESS($J424,38))&lt;&gt;"UL"),INDIRECT(ADDRESS($J424,COLUMN())),0),0),IF($K424&gt;0,IF(AND(INDIRECT(ADDRESS($K424,44))=0,INDIRECT(ADDRESS($K424,38))&lt;&gt;"UL"),INDIRECT(ADDRESS($K424,COLUMN())),0),0),IF($L424&gt;0,IF(AND(INDIRECT(ADDRESS($L424,44))=0,INDIRECT(ADDRESS($L424,38))&lt;&gt;"UL"),INDIRECT(ADDRESS($L424,COLUMN())),0),0),IF($M424&gt;0,IF(AND(INDIRECT(ADDRESS($M424,44))=0,INDIRECT(ADDRESS($M424,38))&lt;&gt;"UL"),INDIRECT(ADDRESS($M424,COLUMN())),0),0))</f>
        <v>0</v>
      </c>
      <c r="CE424" s="57" cm="1">
        <f t="array" aca="1" ref="CE424" ca="1">SUM(IF($C424&gt;0,IF(AND(INDIRECT(ADDRESS($C424,44))=0,INDIRECT(ADDRESS($C424,38))&lt;&gt;"UL"),INDIRECT(ADDRESS($C424,COLUMN())),0),0),IF($D424&gt;0,IF(AND(INDIRECT(ADDRESS($D424,44))=0,INDIRECT(ADDRESS($D424,38))&lt;&gt;"UL"),INDIRECT(ADDRESS($D424,COLUMN())),0),0),IF($E424&gt;0,IF(AND(INDIRECT(ADDRESS($E424,44))=0,INDIRECT(ADDRESS($E424,38))&lt;&gt;"UL"),INDIRECT(ADDRESS($E424,COLUMN())),0),0),IF($F424&gt;0,IF(AND(INDIRECT(ADDRESS($F424,44))=0,INDIRECT(ADDRESS($F424,38))&lt;&gt;"UL"),INDIRECT(ADDRESS($F424,COLUMN())),0),0),IF($G424&gt;0,IF(AND(INDIRECT(ADDRESS($G424,44))=0,INDIRECT(ADDRESS($G424,38))&lt;&gt;"UL"),INDIRECT(ADDRESS($G424,COLUMN())),0),0),IF($H424&gt;0,IF(AND(INDIRECT(ADDRESS($H424,44))=0,INDIRECT(ADDRESS($H424,38))&lt;&gt;"UL"),INDIRECT(ADDRESS($H424,COLUMN())),0),0),IF($I424&gt;0,IF(AND(INDIRECT(ADDRESS($I424,44))=0,INDIRECT(ADDRESS($I424,38))&lt;&gt;"UL"),INDIRECT(ADDRESS($I424,COLUMN())),0),0),IF($J424&gt;0,IF(AND(INDIRECT(ADDRESS($J424,44))=0,INDIRECT(ADDRESS($J424,38))&lt;&gt;"UL"),INDIRECT(ADDRESS($J424,COLUMN())),0),0),IF($K424&gt;0,IF(AND(INDIRECT(ADDRESS($K424,44))=0,INDIRECT(ADDRESS($K424,38))&lt;&gt;"UL"),INDIRECT(ADDRESS($K424,COLUMN())),0),0),IF($L424&gt;0,IF(AND(INDIRECT(ADDRESS($L424,44))=0,INDIRECT(ADDRESS($L424,38))&lt;&gt;"UL"),INDIRECT(ADDRESS($L424,COLUMN())),0),0),IF($M424&gt;0,IF(AND(INDIRECT(ADDRESS($M424,44))=0,INDIRECT(ADDRESS($M424,38))&lt;&gt;"UL"),INDIRECT(ADDRESS($M424,COLUMN())),0),0))</f>
        <v>0</v>
      </c>
      <c r="CF424" s="57">
        <f t="shared" ca="1" si="300"/>
        <v>0</v>
      </c>
      <c r="CG424" s="57">
        <f t="shared" ca="1" si="301"/>
        <v>0.8997188488328135</v>
      </c>
      <c r="CH424" s="57">
        <f t="shared" ca="1" si="302"/>
        <v>2.9990628294427116E-2</v>
      </c>
      <c r="CI424" s="19">
        <f t="shared" ca="1" si="303"/>
        <v>13.397288480940169</v>
      </c>
      <c r="CJ424" s="19"/>
      <c r="CK424" s="57" cm="1">
        <f t="array" aca="1" ref="CK424" ca="1">IF(AU424="S", SUM(IF($C424&gt;0,IF(INDIRECT(ADDRESS($C424,43))&lt;&gt;1,INDIRECT(ADDRESS($C424,48)),0),0), IF($D424&gt;0,IF(INDIRECT(ADDRESS($D424,43))&lt;&gt;1,INDIRECT(ADDRESS($D424,48)),0),0), IF($E424&gt;0,IF(INDIRECT(ADDRESS($E424,43))&lt;&gt;1,INDIRECT(ADDRESS($E424,48)),0),0), IF($F424&gt;0,IF(INDIRECT(ADDRESS($F424,43))&lt;&gt;1,INDIRECT(ADDRESS($F424,48)),0),0), IF($G424&gt;0,IF(INDIRECT(ADDRESS($G424,43))&lt;&gt;1,INDIRECT(ADDRESS($G424,48)),0),0), IF($H424&gt;0,IF(INDIRECT(ADDRESS($H424,43))&lt;&gt;1,INDIRECT(ADDRESS($H424,48)),0),0), IF($I424&gt;0,IF(INDIRECT(ADDRESS($I424,43))&lt;&gt;1,INDIRECT(ADDRESS($I424,48)),0),0), IF($J424&gt;0,IF(INDIRECT(ADDRESS($J424,43))&lt;&gt;1,INDIRECT(ADDRESS($J424,48)),0),0), IF($K424&gt;0,IF(INDIRECT(ADDRESS($K424,43))&lt;&gt;1,INDIRECT(ADDRESS($K424,48)),0),0), IF($L424&gt;0,IF(INDIRECT(ADDRESS($L424,43))&lt;&gt;1,INDIRECT(ADDRESS($L424,48)),0),0), IF($M424&gt;0,IF(INDIRECT(ADDRESS($M424,43))&lt;&gt;1,INDIRECT(ADDRESS($M424,48)),0),0)), IF(AU424="L",SUM(IF($C424&gt;0,IF(INDIRECT(ADDRESS($C424,43))&lt;&gt;1,INDIRECT(ADDRESS($C424,50)),0),0), IF($D424&gt;0,IF(INDIRECT(ADDRESS($D424,43))&lt;&gt;1,INDIRECT(ADDRESS($D424,50)),0),0), IF($E424&gt;0,IF(INDIRECT(ADDRESS($E424,43))&lt;&gt;1,INDIRECT(ADDRESS($E424,50)),0),0), IF($F424&gt;0,IF(INDIRECT(ADDRESS($F424,43))&lt;&gt;1,INDIRECT(ADDRESS($F424,50)),0),0), IF($G424&gt;0,IF(INDIRECT(ADDRESS($G424,43))&lt;&gt;1,INDIRECT(ADDRESS($G424,50)),0),0), IF($G424&gt;0,IF(INDIRECT(ADDRESS($G424,43))&lt;&gt;1,INDIRECT(ADDRESS($G424,50)),0),0), IF($H424&gt;0,IF(INDIRECT(ADDRESS($H424,43))&lt;&gt;1,INDIRECT(ADDRESS($H424,50)),0),0), IF($I424&gt;0,IF(INDIRECT(ADDRESS($I424,43))&lt;&gt;1,INDIRECT(ADDRESS($I424,50)),0),0), IF($J424&gt;0,IF(INDIRECT(ADDRESS($J424,43))&lt;&gt;1,INDIRECT(ADDRESS($J424,50)),0),0), IF($K424&gt;0,IF(INDIRECT(ADDRESS($K424,43))&lt;&gt;1,INDIRECT(ADDRESS($K424,50)),0),0), IF($L424&gt;0,IF(INDIRECT(ADDRESS($L424,43))&lt;&gt;1,INDIRECT(ADDRESS($L424,50)),0),0), IF($M424&gt;0,IF(INDIRECT(ADDRESS($M424,43))&lt;&gt;1,INDIRECT(ADDRESS($M424,50)),0),0)), SUM(IF($C424&gt;0,IF(INDIRECT(ADDRESS($C424,43))&lt;&gt;1,INDIRECT(ADDRESS($C424,49)),0),0), IF($D424&gt;0,IF(INDIRECT(ADDRESS($D424,43))&lt;&gt;1,INDIRECT(ADDRESS($D424,49)),0),0), IF($E424&gt;0,IF(INDIRECT(ADDRESS($E424,43))&lt;&gt;1,INDIRECT(ADDRESS($E424,49)),0),0), IF($F424&gt;0,IF(INDIRECT(ADDRESS($F424,43))&lt;&gt;1,INDIRECT(ADDRESS($F424,49)),0),0), IF($G424&gt;0,IF(INDIRECT(ADDRESS($G424,43))&lt;&gt;1,INDIRECT(ADDRESS($G424,49)),0),0), IF($G424&gt;0,IF(INDIRECT(ADDRESS($G424,43))&lt;&gt;1,INDIRECT(ADDRESS($G424,49)),0),0), IF($H424&gt;0,IF(INDIRECT(ADDRESS($H424,43))&lt;&gt;1,INDIRECT(ADDRESS($H424,49)),0),0), IF($I424&gt;0,IF(INDIRECT(ADDRESS($I424,43))&lt;&gt;1,INDIRECT(ADDRESS($I424,49)),0),0), IF($J424&gt;0,IF(INDIRECT(ADDRESS($J424,43))&lt;&gt;1,INDIRECT(ADDRESS($J424,49)),0),0), IF($K424&gt;0,IF(INDIRECT(ADDRESS($K424,43))&lt;&gt;1,INDIRECT(ADDRESS($K424,49)),0),0), IF($L424&gt;0,IF(INDIRECT(ADDRESS($L424,43))&lt;&gt;1,INDIRECT(ADDRESS($L424,49)),0),0), IF($M424&gt;0,IF(INDIRECT(ADDRESS($M424,43))&lt;&gt;1,INDIRECT(ADDRESS($M424,49)),0),0))))</f>
        <v>2.7777777777777777</v>
      </c>
      <c r="CL424" s="57" cm="1">
        <f t="array" aca="1" ref="CL424" ca="1">SUM(IF($C424&gt;0,IF(INDIRECT(ADDRESS($C424,44))=1,INDIRECT(ADDRESS($C424,90)),0),0), IF($D424&gt;0,IF(INDIRECT(ADDRESS($D424,44))=1,INDIRECT(ADDRESS($D424,90)),0),0), IF($E424&gt;0,IF(INDIRECT(ADDRESS($E424,44))=1,INDIRECT(ADDRESS($E424,90)),0),0), IF($F424&gt;0,IF(INDIRECT(ADDRESS($F424,44))=1,INDIRECT(ADDRESS($F424,90)),0),0), IF($G424&gt;0,IF(INDIRECT(ADDRESS($G424,44))=1,INDIRECT(ADDRESS($G424,90)),0),0), IF($H424&gt;0,IF(INDIRECT(ADDRESS($H424,44))=1,INDIRECT(ADDRESS($H424,90)),0),0), IF($I424&gt;0,IF(INDIRECT(ADDRESS($I424,44))=1,INDIRECT(ADDRESS($I424,90)),0),0), IF($J424&gt;0,IF(INDIRECT(ADDRESS($J424,44))=1,INDIRECT(ADDRESS($J424,90)),0),0), IF($K424&gt;0,IF(INDIRECT(ADDRESS($K424,44))=1,INDIRECT(ADDRESS($K424,90)),0),0), IF($L424&gt;0,IF(INDIRECT(ADDRESS($L424,44))=1,INDIRECT(ADDRESS($L424,90)),0),0), IF($M424&gt;0,IF(INDIRECT(ADDRESS($M424,44))=1,INDIRECT(ADDRESS($M424,90)),0),0))</f>
        <v>2.3333333333333335</v>
      </c>
      <c r="CM424" s="56">
        <f t="shared" ca="1" si="304"/>
        <v>0.68182132851503929</v>
      </c>
      <c r="CN424" s="59"/>
    </row>
    <row r="425" spans="1:92" x14ac:dyDescent="0.25">
      <c r="A425" s="219" t="s">
        <v>527</v>
      </c>
      <c r="B425" s="220">
        <v>377</v>
      </c>
      <c r="C425" s="220">
        <v>384</v>
      </c>
      <c r="D425" s="220">
        <v>392</v>
      </c>
      <c r="E425" s="220">
        <v>390</v>
      </c>
      <c r="F425" s="220">
        <v>385</v>
      </c>
      <c r="G425" s="220"/>
      <c r="H425" s="220"/>
      <c r="I425" s="220"/>
      <c r="J425" s="220"/>
      <c r="K425" s="220"/>
      <c r="L425" s="220"/>
      <c r="M425" s="220"/>
      <c r="N425" s="67">
        <f t="shared" ca="1" si="284"/>
        <v>30</v>
      </c>
      <c r="O425" s="67" t="str" cm="1">
        <f t="array" aca="1" ref="O425" ca="1">INDIRECT(ADDRESS($B425,COLUMN()))</f>
        <v>Bomber</v>
      </c>
      <c r="P425" s="67" cm="1">
        <f t="array" aca="1" ref="P425" ca="1">INDIRECT(ADDRESS($B425,COLUMN()))</f>
        <v>2</v>
      </c>
      <c r="Q425" s="67" cm="1">
        <f t="array" aca="1" ref="Q425" ca="1">INDIRECT(ADDRESS($B425,COLUMN()))</f>
        <v>0</v>
      </c>
      <c r="R425" s="67" cm="1">
        <f t="array" aca="1" ref="R425" ca="1">INDIRECT(ADDRESS($B425,COLUMN()))</f>
        <v>0</v>
      </c>
      <c r="S425" s="67" cm="1">
        <f t="array" aca="1" ref="S425" ca="1">INDIRECT(ADDRESS($B425,COLUMN()))</f>
        <v>2</v>
      </c>
      <c r="T425" s="67" t="str" cm="1">
        <f t="array" aca="1" ref="T425" ca="1">INDIRECT(ADDRESS($B425,COLUMN()))</f>
        <v>1-6</v>
      </c>
      <c r="U425" s="67" cm="1">
        <f t="array" aca="1" ref="U425" ca="1">INDIRECT(ADDRESS($B425,COLUMN()))</f>
        <v>6</v>
      </c>
      <c r="V425" s="67" cm="1">
        <f t="array" aca="1" ref="V425" ca="1">INDIRECT(ADDRESS($B425,COLUMN()))</f>
        <v>0</v>
      </c>
      <c r="W425" s="67" cm="1">
        <f t="array" aca="1" ref="W425" ca="1">INDIRECT(ADDRESS($B425,COLUMN()))</f>
        <v>2</v>
      </c>
      <c r="X425" s="67" cm="1">
        <f t="array" aca="1" ref="X425" ca="1">INDIRECT(ADDRESS($B425,COLUMN()))</f>
        <v>8</v>
      </c>
      <c r="Y425" s="67" cm="1">
        <f t="array" aca="1" ref="Y425" ca="1">INDIRECT(ADDRESS($B425,COLUMN()))</f>
        <v>2</v>
      </c>
      <c r="Z425" s="67" cm="1">
        <f t="array" aca="1" ref="Z425" ca="1">INDIRECT(ADDRESS($B425,COLUMN()))</f>
        <v>5</v>
      </c>
      <c r="AA425" s="67" t="str" cm="1">
        <f t="array" aca="1" ref="AA425" ca="1">INDIRECT(ADDRESS($B425,COLUMN()))</f>
        <v>Jink</v>
      </c>
      <c r="AB425" s="56">
        <f t="shared" ca="1" si="285"/>
        <v>0.87646649776122698</v>
      </c>
      <c r="AC425" s="56">
        <f t="shared" ca="1" si="286"/>
        <v>0.96293010956757441</v>
      </c>
      <c r="AD425" s="56">
        <f t="shared" ca="1" si="287"/>
        <v>1.6746610601175211</v>
      </c>
      <c r="AF425" s="52"/>
      <c r="AG425" s="52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2"/>
      <c r="AU425" s="54" t="s">
        <v>33</v>
      </c>
      <c r="AV425" s="57" cm="1">
        <f t="array" aca="1" ref="AV425" ca="1">SUM(IF($C425&gt;0,IF(AND(INDIRECT(ADDRESS($C425,44))=0,INDIRECT(ADDRESS($C425,38))="UL",ISERROR(SEARCH("Rear",INDIRECT(ADDRESS($C425,33)))),ISERROR(SEARCH("Side",INDIRECT(ADDRESS($C425,33))))),INDIRECT(ADDRESS($C425,COLUMN())),0),0),IF($D425&gt;0,IF(AND(INDIRECT(ADDRESS($D425,44))=0,INDIRECT(ADDRESS($D425,38))="UL",ISERROR(SEARCH("Rear",INDIRECT(ADDRESS($D425,33)))),ISERROR(SEARCH("Side",INDIRECT(ADDRESS($D425,33))))),INDIRECT(ADDRESS($D425,COLUMN())),0),0),IF($E425&gt;0,IF(AND(INDIRECT(ADDRESS($E425,44))=0,INDIRECT(ADDRESS($E425,38))="UL",ISERROR(SEARCH("Rear",INDIRECT(ADDRESS($E425,33)))),ISERROR(SEARCH("Side",INDIRECT(ADDRESS($E425,33))))),INDIRECT(ADDRESS($E425,COLUMN())),0),0),IF($F425&gt;0,IF(AND(INDIRECT(ADDRESS($F425,44))=0,INDIRECT(ADDRESS($F425,38))="UL",ISERROR(SEARCH("Rear",INDIRECT(ADDRESS($F425,33)))),ISERROR(SEARCH("Side",INDIRECT(ADDRESS($F425,33))))),INDIRECT(ADDRESS($F425,COLUMN())),0),0),IF($G425&gt;0,IF(AND(INDIRECT(ADDRESS($G425,44))=0,INDIRECT(ADDRESS($G425,38))="UL",ISERROR(SEARCH("Rear",INDIRECT(ADDRESS($G425,33)))),ISERROR(SEARCH("Side",INDIRECT(ADDRESS($G425,33))))),INDIRECT(ADDRESS($G425,COLUMN())),0),0),IF($H425&gt;0,IF(AND(INDIRECT(ADDRESS($H425,44))=0,INDIRECT(ADDRESS($H425,38))="UL",ISERROR(SEARCH("Rear",INDIRECT(ADDRESS($H425,33)))),ISERROR(SEARCH("Side",INDIRECT(ADDRESS($H425,33))))),INDIRECT(ADDRESS($H425,COLUMN())),0),0),IF($I425&gt;0,IF(AND(INDIRECT(ADDRESS($I425,44))=0,INDIRECT(ADDRESS($I425,38))="UL",ISERROR(SEARCH("Rear",INDIRECT(ADDRESS($I425,33)))),ISERROR(SEARCH("Side",INDIRECT(ADDRESS($I425,33))))),INDIRECT(ADDRESS($I425,COLUMN())),0),0),IF($J425&gt;0,IF(AND(INDIRECT(ADDRESS($J425,44))=0,INDIRECT(ADDRESS($J425,38))="UL",ISERROR(SEARCH("Rear",INDIRECT(ADDRESS($J425,33)))),ISERROR(SEARCH("Side",INDIRECT(ADDRESS($J425,33))))),INDIRECT(ADDRESS($J425,COLUMN())),0),0),IF($K425&gt;0,IF(AND(INDIRECT(ADDRESS($K425,44))=0,INDIRECT(ADDRESS($K425,38))="UL",ISERROR(SEARCH("Rear",INDIRECT(ADDRESS($K425,33)))),ISERROR(SEARCH("Side",INDIRECT(ADDRESS($K425,33))))),INDIRECT(ADDRESS($K425,COLUMN())),0),0),IF($L425&gt;0,IF(AND(INDIRECT(ADDRESS($L425,44))=0,INDIRECT(ADDRESS($L425,38))="UL",ISERROR(SEARCH("Rear",INDIRECT(ADDRESS($L425,33)))),ISERROR(SEARCH("Side",INDIRECT(ADDRESS($L425,33))))),INDIRECT(ADDRESS($L425,COLUMN())),0),0),IF($M425&gt;0,IF(AND(INDIRECT(ADDRESS($M425,44))=0,INDIRECT(ADDRESS($M425,38))="UL",ISERROR(SEARCH("Rear",INDIRECT(ADDRESS($M425,33)))),ISERROR(SEARCH("Side",INDIRECT(ADDRESS($M425,33))))),INDIRECT(ADDRESS($M425,COLUMN())),0),0))</f>
        <v>1.2222222222222221</v>
      </c>
      <c r="AW425" s="57" cm="1">
        <f t="array" aca="1" ref="AW425" ca="1">SUM(IF($C425&gt;0,IF(AND(INDIRECT(ADDRESS($C425,44))=0,INDIRECT(ADDRESS($C425,38))="UL",ISERROR(SEARCH("Rear",INDIRECT(ADDRESS($C425,33)))),ISERROR(SEARCH("Side",INDIRECT(ADDRESS($C425,33))))),INDIRECT(ADDRESS($C425,COLUMN())),0),0),IF($D425&gt;0,IF(AND(INDIRECT(ADDRESS($D425,44))=0,INDIRECT(ADDRESS($D425,38))="UL",ISERROR(SEARCH("Rear",INDIRECT(ADDRESS($D425,33)))),ISERROR(SEARCH("Side",INDIRECT(ADDRESS($D425,33))))),INDIRECT(ADDRESS($D425,COLUMN())),0),0),IF($E425&gt;0,IF(AND(INDIRECT(ADDRESS($E425,44))=0,INDIRECT(ADDRESS($E425,38))="UL",ISERROR(SEARCH("Rear",INDIRECT(ADDRESS($E425,33)))),ISERROR(SEARCH("Side",INDIRECT(ADDRESS($E425,33))))),INDIRECT(ADDRESS($E425,COLUMN())),0),0),IF($F425&gt;0,IF(AND(INDIRECT(ADDRESS($F425,44))=0,INDIRECT(ADDRESS($F425,38))="UL",ISERROR(SEARCH("Rear",INDIRECT(ADDRESS($F425,33)))),ISERROR(SEARCH("Side",INDIRECT(ADDRESS($F425,33))))),INDIRECT(ADDRESS($F425,COLUMN())),0),0),IF($G425&gt;0,IF(AND(INDIRECT(ADDRESS($G425,44))=0,INDIRECT(ADDRESS($G425,38))="UL",ISERROR(SEARCH("Rear",INDIRECT(ADDRESS($G425,33)))),ISERROR(SEARCH("Side",INDIRECT(ADDRESS($G425,33))))),INDIRECT(ADDRESS($G425,COLUMN())),0),0),IF($H425&gt;0,IF(AND(INDIRECT(ADDRESS($H425,44))=0,INDIRECT(ADDRESS($H425,38))="UL",ISERROR(SEARCH("Rear",INDIRECT(ADDRESS($H425,33)))),ISERROR(SEARCH("Side",INDIRECT(ADDRESS($H425,33))))),INDIRECT(ADDRESS($H425,COLUMN())),0),0),IF($I425&gt;0,IF(AND(INDIRECT(ADDRESS($I425,44))=0,INDIRECT(ADDRESS($I425,38))="UL",ISERROR(SEARCH("Rear",INDIRECT(ADDRESS($I425,33)))),ISERROR(SEARCH("Side",INDIRECT(ADDRESS($I425,33))))),INDIRECT(ADDRESS($I425,COLUMN())),0),0),IF($J425&gt;0,IF(AND(INDIRECT(ADDRESS($J425,44))=0,INDIRECT(ADDRESS($J425,38))="UL",ISERROR(SEARCH("Rear",INDIRECT(ADDRESS($J425,33)))),ISERROR(SEARCH("Side",INDIRECT(ADDRESS($J425,33))))),INDIRECT(ADDRESS($J425,COLUMN())),0),0),IF($K425&gt;0,IF(AND(INDIRECT(ADDRESS($K425,44))=0,INDIRECT(ADDRESS($K425,38))="UL",ISERROR(SEARCH("Rear",INDIRECT(ADDRESS($K425,33)))),ISERROR(SEARCH("Side",INDIRECT(ADDRESS($K425,33))))),INDIRECT(ADDRESS($K425,COLUMN())),0),0),IF($L425&gt;0,IF(AND(INDIRECT(ADDRESS($L425,44))=0,INDIRECT(ADDRESS($L425,38))="UL",ISERROR(SEARCH("Rear",INDIRECT(ADDRESS($L425,33)))),ISERROR(SEARCH("Side",INDIRECT(ADDRESS($L425,33))))),INDIRECT(ADDRESS($L425,COLUMN())),0),0),IF($M425&gt;0,IF(AND(INDIRECT(ADDRESS($M425,44))=0,INDIRECT(ADDRESS($M425,38))="UL",ISERROR(SEARCH("Rear",INDIRECT(ADDRESS($M425,33)))),ISERROR(SEARCH("Side",INDIRECT(ADDRESS($M425,33))))),INDIRECT(ADDRESS($M425,COLUMN())),0),0))</f>
        <v>1.1111111111111112</v>
      </c>
      <c r="AX425" s="57" cm="1">
        <f t="array" aca="1" ref="AX425" ca="1">SUM(IF($C425&gt;0,IF(AND(INDIRECT(ADDRESS($C425,44))=0,INDIRECT(ADDRESS($C425,38))="UL",ISERROR(SEARCH("Rear",INDIRECT(ADDRESS($C425,33)))),ISERROR(SEARCH("Side",INDIRECT(ADDRESS($C425,33))))),INDIRECT(ADDRESS($C425,COLUMN())),0),0),IF($D425&gt;0,IF(AND(INDIRECT(ADDRESS($D425,44))=0,INDIRECT(ADDRESS($D425,38))="UL",ISERROR(SEARCH("Rear",INDIRECT(ADDRESS($D425,33)))),ISERROR(SEARCH("Side",INDIRECT(ADDRESS($D425,33))))),INDIRECT(ADDRESS($D425,COLUMN())),0),0),IF($E425&gt;0,IF(AND(INDIRECT(ADDRESS($E425,44))=0,INDIRECT(ADDRESS($E425,38))="UL",ISERROR(SEARCH("Rear",INDIRECT(ADDRESS($E425,33)))),ISERROR(SEARCH("Side",INDIRECT(ADDRESS($E425,33))))),INDIRECT(ADDRESS($E425,COLUMN())),0),0),IF($F425&gt;0,IF(AND(INDIRECT(ADDRESS($F425,44))=0,INDIRECT(ADDRESS($F425,38))="UL",ISERROR(SEARCH("Rear",INDIRECT(ADDRESS($F425,33)))),ISERROR(SEARCH("Side",INDIRECT(ADDRESS($F425,33))))),INDIRECT(ADDRESS($F425,COLUMN())),0),0),IF($G425&gt;0,IF(AND(INDIRECT(ADDRESS($G425,44))=0,INDIRECT(ADDRESS($G425,38))="UL",ISERROR(SEARCH("Rear",INDIRECT(ADDRESS($G425,33)))),ISERROR(SEARCH("Side",INDIRECT(ADDRESS($G425,33))))),INDIRECT(ADDRESS($G425,COLUMN())),0),0),IF($H425&gt;0,IF(AND(INDIRECT(ADDRESS($H425,44))=0,INDIRECT(ADDRESS($H425,38))="UL",ISERROR(SEARCH("Rear",INDIRECT(ADDRESS($H425,33)))),ISERROR(SEARCH("Side",INDIRECT(ADDRESS($H425,33))))),INDIRECT(ADDRESS($H425,COLUMN())),0),0),IF($I425&gt;0,IF(AND(INDIRECT(ADDRESS($I425,44))=0,INDIRECT(ADDRESS($I425,38))="UL",ISERROR(SEARCH("Rear",INDIRECT(ADDRESS($I425,33)))),ISERROR(SEARCH("Side",INDIRECT(ADDRESS($I425,33))))),INDIRECT(ADDRESS($I425,COLUMN())),0),0),IF($J425&gt;0,IF(AND(INDIRECT(ADDRESS($J425,44))=0,INDIRECT(ADDRESS($J425,38))="UL",ISERROR(SEARCH("Rear",INDIRECT(ADDRESS($J425,33)))),ISERROR(SEARCH("Side",INDIRECT(ADDRESS($J425,33))))),INDIRECT(ADDRESS($J425,COLUMN())),0),0),IF($K425&gt;0,IF(AND(INDIRECT(ADDRESS($K425,44))=0,INDIRECT(ADDRESS($K425,38))="UL",ISERROR(SEARCH("Rear",INDIRECT(ADDRESS($K425,33)))),ISERROR(SEARCH("Side",INDIRECT(ADDRESS($K425,33))))),INDIRECT(ADDRESS($K425,COLUMN())),0),0),IF($L425&gt;0,IF(AND(INDIRECT(ADDRESS($L425,44))=0,INDIRECT(ADDRESS($L425,38))="UL",ISERROR(SEARCH("Rear",INDIRECT(ADDRESS($L425,33)))),ISERROR(SEARCH("Side",INDIRECT(ADDRESS($L425,33))))),INDIRECT(ADDRESS($L425,COLUMN())),0),0),IF($M425&gt;0,IF(AND(INDIRECT(ADDRESS($M425,44))=0,INDIRECT(ADDRESS($M425,38))="UL",ISERROR(SEARCH("Rear",INDIRECT(ADDRESS($M425,33)))),ISERROR(SEARCH("Side",INDIRECT(ADDRESS($M425,33))))),INDIRECT(ADDRESS($M425,COLUMN())),0),0))</f>
        <v>0.66666666666666663</v>
      </c>
      <c r="AY425" s="58">
        <f t="shared" ca="1" si="288"/>
        <v>1.2222222222222221</v>
      </c>
      <c r="AZ425" s="58">
        <f t="shared" ca="1" si="289"/>
        <v>0.99999999999999989</v>
      </c>
      <c r="BA425" s="58" cm="1">
        <f t="array" aca="1" ref="BA425" ca="1">SUM(IF($C425&gt;0,IF(AND(INDIRECT(ADDRESS($C425,44))=0,INDIRECT(ADDRESS($C425,38))="UL"),INDIRECT(ADDRESS($C425,COLUMN())),0),0),IF($D425&gt;0,IF(AND(INDIRECT(ADDRESS($D425,44))=0,INDIRECT(ADDRESS($D425,38))="UL"),INDIRECT(ADDRESS($D425,COLUMN())),0),0),IF($E425&gt;0,IF(AND(INDIRECT(ADDRESS($E425,44))=0,INDIRECT(ADDRESS($E425,38))="UL"),INDIRECT(ADDRESS($E425,COLUMN())),0),0),IF($F425&gt;0,IF(AND(INDIRECT(ADDRESS($F425,44))=0,INDIRECT(ADDRESS($F425,38))="UL"),INDIRECT(ADDRESS($F425,COLUMN())),0),0),IF($G425&gt;0,IF(AND(INDIRECT(ADDRESS($G425,44))=0,INDIRECT(ADDRESS($G425,38))="UL"),INDIRECT(ADDRESS($G425,COLUMN())),0),0),IF($H425&gt;0,IF(AND(INDIRECT(ADDRESS($H425,44))=0,INDIRECT(ADDRESS($H425,38))="UL"),INDIRECT(ADDRESS($H425,COLUMN())),0),0),IF($I425&gt;0,IF(AND(INDIRECT(ADDRESS($I425,44))=0,INDIRECT(ADDRESS($I425,38))="UL"),INDIRECT(ADDRESS($I425,COLUMN())),0),0),IF($J425&gt;0,IF(AND(INDIRECT(ADDRESS($J425,44))=0,INDIRECT(ADDRESS($J425,38))="UL"),INDIRECT(ADDRESS($J425,COLUMN())),0),0),IF($K425&gt;0,IF(AND(INDIRECT(ADDRESS($K425,44))=0,INDIRECT(ADDRESS($K425,38))="UL"),INDIRECT(ADDRESS($K425,COLUMN())),0),0),IF($L425&gt;0,IF(AND(INDIRECT(ADDRESS($L425,44))=0,INDIRECT(ADDRESS($L425,38))="UL"),INDIRECT(ADDRESS($L425,COLUMN())),0),0),IF($M425&gt;0,IF(AND(INDIRECT(ADDRESS($M425,44))=0,INDIRECT(ADDRESS($M425,38))="UL"),INDIRECT(ADDRESS($M425,COLUMN())),0),0))</f>
        <v>0.38518518518518519</v>
      </c>
      <c r="BB425" s="58" cm="1">
        <f t="array" aca="1" ref="BB425" ca="1">SUM(IF($C425&gt;0,IF(AND(INDIRECT(ADDRESS($C425,44))=0,INDIRECT(ADDRESS($C425,38))="UL"),INDIRECT(ADDRESS($C425,COLUMN())),0),0),IF($D425&gt;0,IF(AND(INDIRECT(ADDRESS($D425,44))=0,INDIRECT(ADDRESS($D425,38))="UL"),INDIRECT(ADDRESS($D425,COLUMN())),0),0),IF($E425&gt;0,IF(AND(INDIRECT(ADDRESS($E425,44))=0,INDIRECT(ADDRESS($E425,38))="UL"),INDIRECT(ADDRESS($E425,COLUMN())),0),0),IF($F425&gt;0,IF(AND(INDIRECT(ADDRESS($F425,44))=0,INDIRECT(ADDRESS($F425,38))="UL"),INDIRECT(ADDRESS($F425,COLUMN())),0),0),IF($G425&gt;0,IF(AND(INDIRECT(ADDRESS($G425,44))=0,INDIRECT(ADDRESS($G425,38))="UL"),INDIRECT(ADDRESS($G425,COLUMN())),0),0),IF($H425&gt;0,IF(AND(INDIRECT(ADDRESS($H425,44))=0,INDIRECT(ADDRESS($H425,38))="UL"),INDIRECT(ADDRESS($H425,COLUMN())),0),0),IF($I425&gt;0,IF(AND(INDIRECT(ADDRESS($I425,44))=0,INDIRECT(ADDRESS($I425,38))="UL"),INDIRECT(ADDRESS($I425,COLUMN())),0),0),IF($J425&gt;0,IF(AND(INDIRECT(ADDRESS($J425,44))=0,INDIRECT(ADDRESS($J425,38))="UL"),INDIRECT(ADDRESS($J425,COLUMN())),0),0),IF($K425&gt;0,IF(AND(INDIRECT(ADDRESS($K425,44))=0,INDIRECT(ADDRESS($K425,38))="UL"),INDIRECT(ADDRESS($K425,COLUMN())),0),0),IF($L425&gt;0,IF(AND(INDIRECT(ADDRESS($L425,44))=0,INDIRECT(ADDRESS($L425,38))="UL"),INDIRECT(ADDRESS($L425,COLUMN())),0),0),IF($M425&gt;0,IF(AND(INDIRECT(ADDRESS($M425,44))=0,INDIRECT(ADDRESS($M425,38))="UL"),INDIRECT(ADDRESS($M425,COLUMN())),0),0))</f>
        <v>0.41481481481481475</v>
      </c>
      <c r="BC425" s="58" cm="1">
        <f t="array" aca="1" ref="BC425" ca="1">SUM(IF($C425&gt;0,IF(AND(INDIRECT(ADDRESS($C425,44))=0,INDIRECT(ADDRESS($C425,38))="UL"),INDIRECT(ADDRESS($C425,COLUMN())),0),0),IF($D425&gt;0,IF(AND(INDIRECT(ADDRESS($D425,44))=0,INDIRECT(ADDRESS($D425,38))="UL"),INDIRECT(ADDRESS($D425,COLUMN())),0),0),IF($E425&gt;0,IF(AND(INDIRECT(ADDRESS($E425,44))=0,INDIRECT(ADDRESS($E425,38))="UL"),INDIRECT(ADDRESS($E425,COLUMN())),0),0),IF($F425&gt;0,IF(AND(INDIRECT(ADDRESS($F425,44))=0,INDIRECT(ADDRESS($F425,38))="UL"),INDIRECT(ADDRESS($F425,COLUMN())),0),0),IF($G425&gt;0,IF(AND(INDIRECT(ADDRESS($G425,44))=0,INDIRECT(ADDRESS($G425,38))="UL"),INDIRECT(ADDRESS($G425,COLUMN())),0),0),IF($H425&gt;0,IF(AND(INDIRECT(ADDRESS($H425,44))=0,INDIRECT(ADDRESS($H425,38))="UL"),INDIRECT(ADDRESS($H425,COLUMN())),0),0),IF($I425&gt;0,IF(AND(INDIRECT(ADDRESS($I425,44))=0,INDIRECT(ADDRESS($I425,38))="UL"),INDIRECT(ADDRESS($I425,COLUMN())),0),0),IF($J425&gt;0,IF(AND(INDIRECT(ADDRESS($J425,44))=0,INDIRECT(ADDRESS($J425,38))="UL"),INDIRECT(ADDRESS($J425,COLUMN())),0),0),IF($K425&gt;0,IF(AND(INDIRECT(ADDRESS($K425,44))=0,INDIRECT(ADDRESS($K425,38))="UL"),INDIRECT(ADDRESS($K425,COLUMN())),0),0),IF($L425&gt;0,IF(AND(INDIRECT(ADDRESS($L425,44))=0,INDIRECT(ADDRESS($L425,38))="UL"),INDIRECT(ADDRESS($L425,COLUMN())),0),0),IF($M425&gt;0,IF(AND(INDIRECT(ADDRESS($M425,44))=0,INDIRECT(ADDRESS($M425,38))="UL"),INDIRECT(ADDRESS($M425,COLUMN())),0),0))</f>
        <v>0.34074074074074068</v>
      </c>
      <c r="BD425" s="58" cm="1">
        <f t="array" aca="1" ref="BD425" ca="1">SUM(IF($C425&gt;0,IF(AND(INDIRECT(ADDRESS($C425,44))=0,INDIRECT(ADDRESS($C425,38))="UL"),INDIRECT(ADDRESS($C425,COLUMN())),0),0),IF($D425&gt;0,IF(AND(INDIRECT(ADDRESS($D425,44))=0,INDIRECT(ADDRESS($D425,38))="UL"),INDIRECT(ADDRESS($D425,COLUMN())),0),0),IF($E425&gt;0,IF(AND(INDIRECT(ADDRESS($E425,44))=0,INDIRECT(ADDRESS($E425,38))="UL"),INDIRECT(ADDRESS($E425,COLUMN())),0),0),IF($F425&gt;0,IF(AND(INDIRECT(ADDRESS($F425,44))=0,INDIRECT(ADDRESS($F425,38))="UL"),INDIRECT(ADDRESS($F425,COLUMN())),0),0),IF($G425&gt;0,IF(AND(INDIRECT(ADDRESS($G425,44))=0,INDIRECT(ADDRESS($G425,38))="UL"),INDIRECT(ADDRESS($G425,COLUMN())),0),0),IF($H425&gt;0,IF(AND(INDIRECT(ADDRESS($H425,44))=0,INDIRECT(ADDRESS($H425,38))="UL"),INDIRECT(ADDRESS($H425,COLUMN())),0),0),IF($I425&gt;0,IF(AND(INDIRECT(ADDRESS($I425,44))=0,INDIRECT(ADDRESS($I425,38))="UL"),INDIRECT(ADDRESS($I425,COLUMN())),0),0),IF($J425&gt;0,IF(AND(INDIRECT(ADDRESS($J425,44))=0,INDIRECT(ADDRESS($J425,38))="UL"),INDIRECT(ADDRESS($J425,COLUMN())),0),0),IF($K425&gt;0,IF(AND(INDIRECT(ADDRESS($K425,44))=0,INDIRECT(ADDRESS($K425,38))="UL"),INDIRECT(ADDRESS($K425,COLUMN())),0),0),IF($L425&gt;0,IF(AND(INDIRECT(ADDRESS($L425,44))=0,INDIRECT(ADDRESS($L425,38))="UL"),INDIRECT(ADDRESS($L425,COLUMN())),0),0),IF($M425&gt;0,IF(AND(INDIRECT(ADDRESS($M425,44))=0,INDIRECT(ADDRESS($M425,38))="UL"),INDIRECT(ADDRESS($M425,COLUMN())),0),0))</f>
        <v>0.4592592592592592</v>
      </c>
      <c r="BE425" s="57">
        <f t="shared" ca="1" si="290"/>
        <v>0.38518518518518519</v>
      </c>
      <c r="BF425" s="57" cm="1">
        <f t="array" aca="1" ref="BF425" ca="1">SUM(IF($C425&gt;0,IF(INDIRECT(ADDRESS($C425,45))=1,INDIRECT(ADDRESS($C425,52))*INDIRECT(ADDRESS($C425,42))/5,0),0), IF($D425&gt;0,IF(INDIRECT(ADDRESS($D425,45))=1,INDIRECT(ADDRESS($D425,52))*INDIRECT(ADDRESS($D425,42))/5,0),0), IF($E425&gt;0,IF(INDIRECT(ADDRESS($E425,45))=1,INDIRECT(ADDRESS($E425,52))*INDIRECT(ADDRESS($E425,42))/5,0),0), IF($F425&gt;0,IF(INDIRECT(ADDRESS($F425,45))=1,INDIRECT(ADDRESS($F425,52))*INDIRECT(ADDRESS($F425,42))/5,0),0), IF($G425&gt;0,IF(INDIRECT(ADDRESS($G425,45))=1,INDIRECT(ADDRESS($G425,52))*INDIRECT(ADDRESS($G425,42))/5,0),0), IF($H425&gt;0,IF(INDIRECT(ADDRESS($H425,45))=1,INDIRECT(ADDRESS($H425,52))*INDIRECT(ADDRESS($H425,42))/5,0),0)
)*$BF$296/100</f>
        <v>2.5925925925925925E-2</v>
      </c>
      <c r="BG425" s="19"/>
      <c r="BH425" s="57" cm="1">
        <f t="array" aca="1" ref="BH425" ca="1">SUM(IF($C425&gt;0,IF(AND(INDIRECT(ADDRESS($C425,44))=0,INDIRECT(ADDRESS($C425,38))&lt;&gt;"UL"),INDIRECT(ADDRESS($C425,COLUMN()-12)),0),0), IF($D425&gt;0,IF(AND(INDIRECT(ADDRESS($D425,44))=0,INDIRECT(ADDRESS($D425,38))&lt;&gt;"UL"),INDIRECT(ADDRESS($D425,COLUMN()-12)),0),0), IF($E425&gt;0,IF(AND(INDIRECT(ADDRESS($E425,44))=0,INDIRECT(ADDRESS($E425,38))&lt;&gt;"UL"),INDIRECT(ADDRESS($E425,COLUMN()-12)),0),0), IF($F425&gt;0,IF(AND(INDIRECT(ADDRESS($F425,44))=0,INDIRECT(ADDRESS($F425,38))&lt;&gt;"UL"),INDIRECT(ADDRESS($F425,COLUMN()-12)),0),0), IF($G425&gt;0,IF(AND(INDIRECT(ADDRESS($G425,44))=0,INDIRECT(ADDRESS($G425,38))&lt;&gt;"UL"),INDIRECT(ADDRESS($G425,COLUMN()-12)),0),0), IF($H425&gt;0,IF(AND(INDIRECT(ADDRESS($H425,44))=0,INDIRECT(ADDRESS($H425,38))&lt;&gt;"UL"),INDIRECT(ADDRESS($H425,COLUMN()-12)),0),0), IF($I425&gt;0,IF(AND(INDIRECT(ADDRESS($I425,44))=0,INDIRECT(ADDRESS($I425,38))&lt;&gt;"UL"),INDIRECT(ADDRESS($I425,COLUMN()-12)),0),0), IF($J425&gt;0,IF(AND(INDIRECT(ADDRESS($J425,44))=0,INDIRECT(ADDRESS($J425,38))&lt;&gt;"UL"),INDIRECT(ADDRESS($J425,COLUMN()-12)),0),0), IF($K425&gt;0,IF(AND(INDIRECT(ADDRESS($K425,44))=0,INDIRECT(ADDRESS($K425,38))&lt;&gt;"UL"),INDIRECT(ADDRESS($K425,COLUMN()-12)),0),0), IF($L425&gt;0,IF(AND(INDIRECT(ADDRESS($L425,44))=0,INDIRECT(ADDRESS($L425,38))&lt;&gt;"UL"),INDIRECT(ADDRESS($L425,COLUMN()-12)),0),0), IF($M425&gt;0,IF(AND(INDIRECT(ADDRESS($M425,44))=0,INDIRECT(ADDRESS($M425,38))&lt;&gt;"UL"),INDIRECT(ADDRESS($M425,COLUMN()-12)),0),0))</f>
        <v>0</v>
      </c>
      <c r="BI425" s="57" cm="1">
        <f t="array" aca="1" ref="BI425" ca="1">SUM(IF($C425&gt;0,IF(AND(INDIRECT(ADDRESS($C425,44))=0,INDIRECT(ADDRESS($C425,38))&lt;&gt;"UL"),INDIRECT(ADDRESS($C425,COLUMN()-12)),0),0), IF($D425&gt;0,IF(AND(INDIRECT(ADDRESS($D425,44))=0,INDIRECT(ADDRESS($D425,38))&lt;&gt;"UL"),INDIRECT(ADDRESS($D425,COLUMN()-12)),0),0), IF($E425&gt;0,IF(AND(INDIRECT(ADDRESS($E425,44))=0,INDIRECT(ADDRESS($E425,38))&lt;&gt;"UL"),INDIRECT(ADDRESS($E425,COLUMN()-12)),0),0), IF($F425&gt;0,IF(AND(INDIRECT(ADDRESS($F425,44))=0,INDIRECT(ADDRESS($F425,38))&lt;&gt;"UL"),INDIRECT(ADDRESS($F425,COLUMN()-12)),0),0), IF($G425&gt;0,IF(AND(INDIRECT(ADDRESS($G425,44))=0,INDIRECT(ADDRESS($G425,38))&lt;&gt;"UL"),INDIRECT(ADDRESS($G425,COLUMN()-12)),0),0), IF($H425&gt;0,IF(AND(INDIRECT(ADDRESS($H425,44))=0,INDIRECT(ADDRESS($H425,38))&lt;&gt;"UL"),INDIRECT(ADDRESS($H425,COLUMN()-12)),0),0), IF($I425&gt;0,IF(AND(INDIRECT(ADDRESS($I425,44))=0,INDIRECT(ADDRESS($I425,38))&lt;&gt;"UL"),INDIRECT(ADDRESS($I425,COLUMN()-12)),0),0), IF($J425&gt;0,IF(AND(INDIRECT(ADDRESS($J425,44))=0,INDIRECT(ADDRESS($J425,38))&lt;&gt;"UL"),INDIRECT(ADDRESS($J425,COLUMN()-12)),0),0), IF($K425&gt;0,IF(AND(INDIRECT(ADDRESS($K425,44))=0,INDIRECT(ADDRESS($K425,38))&lt;&gt;"UL"),INDIRECT(ADDRESS($K425,COLUMN()-12)),0),0), IF($L425&gt;0,IF(AND(INDIRECT(ADDRESS($L425,44))=0,INDIRECT(ADDRESS($L425,38))&lt;&gt;"UL"),INDIRECT(ADDRESS($L425,COLUMN()-12)),0),0), IF($M425&gt;0,IF(AND(INDIRECT(ADDRESS($M425,44))=0,INDIRECT(ADDRESS($M425,38))&lt;&gt;"UL"),INDIRECT(ADDRESS($M425,COLUMN()-12)),0),0))</f>
        <v>0</v>
      </c>
      <c r="BJ425" s="57" cm="1">
        <f t="array" aca="1" ref="BJ425" ca="1">SUM(IF($C425&gt;0,IF(AND(INDIRECT(ADDRESS($C425,44))=0,INDIRECT(ADDRESS($C425,38))&lt;&gt;"UL"),INDIRECT(ADDRESS($C425,COLUMN()-12)),0),0), IF($D425&gt;0,IF(AND(INDIRECT(ADDRESS($D425,44))=0,INDIRECT(ADDRESS($D425,38))&lt;&gt;"UL"),INDIRECT(ADDRESS($D425,COLUMN()-12)),0),0), IF($E425&gt;0,IF(AND(INDIRECT(ADDRESS($E425,44))=0,INDIRECT(ADDRESS($E425,38))&lt;&gt;"UL"),INDIRECT(ADDRESS($E425,COLUMN()-12)),0),0), IF($F425&gt;0,IF(AND(INDIRECT(ADDRESS($F425,44))=0,INDIRECT(ADDRESS($F425,38))&lt;&gt;"UL"),INDIRECT(ADDRESS($F425,COLUMN()-12)),0),0), IF($G425&gt;0,IF(AND(INDIRECT(ADDRESS($G425,44))=0,INDIRECT(ADDRESS($G425,38))&lt;&gt;"UL"),INDIRECT(ADDRESS($G425,COLUMN()-12)),0),0), IF($H425&gt;0,IF(AND(INDIRECT(ADDRESS($H425,44))=0,INDIRECT(ADDRESS($H425,38))&lt;&gt;"UL"),INDIRECT(ADDRESS($H425,COLUMN()-12)),0),0), IF($I425&gt;0,IF(AND(INDIRECT(ADDRESS($I425,44))=0,INDIRECT(ADDRESS($I425,38))&lt;&gt;"UL"),INDIRECT(ADDRESS($I425,COLUMN()-12)),0),0), IF($J425&gt;0,IF(AND(INDIRECT(ADDRESS($J425,44))=0,INDIRECT(ADDRESS($J425,38))&lt;&gt;"UL"),INDIRECT(ADDRESS($J425,COLUMN()-12)),0),0), IF($K425&gt;0,IF(AND(INDIRECT(ADDRESS($K425,44))=0,INDIRECT(ADDRESS($K425,38))&lt;&gt;"UL"),INDIRECT(ADDRESS($K425,COLUMN()-12)),0),0), IF($L425&gt;0,IF(AND(INDIRECT(ADDRESS($L425,44))=0,INDIRECT(ADDRESS($L425,38))&lt;&gt;"UL"),INDIRECT(ADDRESS($L425,COLUMN()-12)),0),0), IF($M425&gt;0,IF(AND(INDIRECT(ADDRESS($M425,44))=0,INDIRECT(ADDRESS($M425,38))&lt;&gt;"UL"),INDIRECT(ADDRESS($M425,COLUMN()-12)),0),0))</f>
        <v>0</v>
      </c>
      <c r="BK425" s="57">
        <f t="shared" ca="1" si="291"/>
        <v>0</v>
      </c>
      <c r="BL425" s="58">
        <f t="shared" ca="1" si="292"/>
        <v>0</v>
      </c>
      <c r="BM425" s="57" cm="1">
        <f t="array" aca="1" ref="BM425" ca="1">SUM(IF($C425&gt;0,IF(AND(INDIRECT(ADDRESS($C425,44))=0,INDIRECT(ADDRESS($C425,38))&lt;&gt;"UL"),INDIRECT(ADDRESS($C425,COLUMN()-12)),0),0), IF($D425&gt;0,IF(AND(INDIRECT(ADDRESS($D425,44))=0,INDIRECT(ADDRESS($D425,38))&lt;&gt;"UL"),INDIRECT(ADDRESS($D425,COLUMN()-12)),0),0), IF($E425&gt;0,IF(AND(INDIRECT(ADDRESS($E425,44))=0,INDIRECT(ADDRESS($E425,38))&lt;&gt;"UL"),INDIRECT(ADDRESS($E425,COLUMN()-12)),0),0), IF($F425&gt;0,IF(AND(INDIRECT(ADDRESS($F425,44))=0,INDIRECT(ADDRESS($F425,38))&lt;&gt;"UL"),INDIRECT(ADDRESS($F425,COLUMN()-12)),0),0), IF($G425&gt;0,IF(AND(INDIRECT(ADDRESS($G425,44))=0,INDIRECT(ADDRESS($G425,38))&lt;&gt;"UL"),INDIRECT(ADDRESS($G425,COLUMN()-12)),0),0), IF($H425&gt;0,IF(AND(INDIRECT(ADDRESS($H425,44))=0,INDIRECT(ADDRESS($H425,38))&lt;&gt;"UL"),INDIRECT(ADDRESS($H425,COLUMN()-12)),0),0), IF($I425&gt;0,IF(AND(INDIRECT(ADDRESS($I425,44))=0,INDIRECT(ADDRESS($I425,38))&lt;&gt;"UL"),INDIRECT(ADDRESS($I425,COLUMN()-12)),0),0), IF($J425&gt;0,IF(AND(INDIRECT(ADDRESS($J425,44))=0,INDIRECT(ADDRESS($J425,38))&lt;&gt;"UL"),INDIRECT(ADDRESS($J425,COLUMN()-12)),0),0), IF($K425&gt;0,IF(AND(INDIRECT(ADDRESS($K425,44))=0,INDIRECT(ADDRESS($K425,38))&lt;&gt;"UL"),INDIRECT(ADDRESS($K425,COLUMN()-11)),0),0), IF($L425&gt;0,IF(AND(INDIRECT(ADDRESS($L425,44))=0,INDIRECT(ADDRESS($L425,38))&lt;&gt;"UL"),INDIRECT(ADDRESS($L425,COLUMN()-11)),0),0), IF($M425&gt;0,IF(AND(INDIRECT(ADDRESS($M425,44))=0,INDIRECT(ADDRESS($M425,38))&lt;&gt;"UL"),INDIRECT(ADDRESS($M425,COLUMN()-11)),0),0))</f>
        <v>0</v>
      </c>
      <c r="BN425" s="57" cm="1">
        <f t="array" aca="1" ref="BN425" ca="1">SUM(IF($C425&gt;0,IF(AND(INDIRECT(ADDRESS($C425,44))=0,INDIRECT(ADDRESS($C425,38))&lt;&gt;"UL"),INDIRECT(ADDRESS($C425,COLUMN()-12)),0),0), IF($D425&gt;0,IF(AND(INDIRECT(ADDRESS($D425,44))=0,INDIRECT(ADDRESS($D425,38))&lt;&gt;"UL"),INDIRECT(ADDRESS($D425,COLUMN()-12)),0),0), IF($E425&gt;0,IF(AND(INDIRECT(ADDRESS($E425,44))=0,INDIRECT(ADDRESS($E425,38))&lt;&gt;"UL"),INDIRECT(ADDRESS($E425,COLUMN()-12)),0),0), IF($F425&gt;0,IF(AND(INDIRECT(ADDRESS($F425,44))=0,INDIRECT(ADDRESS($F425,38))&lt;&gt;"UL"),INDIRECT(ADDRESS($F425,COLUMN()-12)),0),0), IF($G425&gt;0,IF(AND(INDIRECT(ADDRESS($G425,44))=0,INDIRECT(ADDRESS($G425,38))&lt;&gt;"UL"),INDIRECT(ADDRESS($G425,COLUMN()-12)),0),0), IF($H425&gt;0,IF(AND(INDIRECT(ADDRESS($H425,44))=0,INDIRECT(ADDRESS($H425,38))&lt;&gt;"UL"),INDIRECT(ADDRESS($H425,COLUMN()-12)),0),0), IF($I425&gt;0,IF(AND(INDIRECT(ADDRESS($I425,44))=0,INDIRECT(ADDRESS($I425,38))&lt;&gt;"UL"),INDIRECT(ADDRESS($I425,COLUMN()-12)),0),0), IF($J425&gt;0,IF(AND(INDIRECT(ADDRESS($J425,44))=0,INDIRECT(ADDRESS($J425,38))&lt;&gt;"UL"),INDIRECT(ADDRESS($J425,COLUMN()-12)),0),0), IF($K425&gt;0,IF(AND(INDIRECT(ADDRESS($K425,44))=0,INDIRECT(ADDRESS($K425,38))&lt;&gt;"UL"),INDIRECT(ADDRESS($K425,COLUMN()-11)),0),0), IF($L425&gt;0,IF(AND(INDIRECT(ADDRESS($L425,44))=0,INDIRECT(ADDRESS($L425,38))&lt;&gt;"UL"),INDIRECT(ADDRESS($L425,COLUMN()-11)),0),0), IF($M425&gt;0,IF(AND(INDIRECT(ADDRESS($M425,44))=0,INDIRECT(ADDRESS($M425,38))&lt;&gt;"UL"),INDIRECT(ADDRESS($M425,COLUMN()-11)),0),0))</f>
        <v>0</v>
      </c>
      <c r="BO425" s="57" cm="1">
        <f t="array" aca="1" ref="BO425" ca="1">SUM(IF($C425&gt;0,IF(AND(INDIRECT(ADDRESS($C425,44))=0,INDIRECT(ADDRESS($C425,38))&lt;&gt;"UL"),INDIRECT(ADDRESS($C425,COLUMN()-12)),0),0), IF($D425&gt;0,IF(AND(INDIRECT(ADDRESS($D425,44))=0,INDIRECT(ADDRESS($D425,38))&lt;&gt;"UL"),INDIRECT(ADDRESS($D425,COLUMN()-12)),0),0), IF($E425&gt;0,IF(AND(INDIRECT(ADDRESS($E425,44))=0,INDIRECT(ADDRESS($E425,38))&lt;&gt;"UL"),INDIRECT(ADDRESS($E425,COLUMN()-12)),0),0), IF($F425&gt;0,IF(AND(INDIRECT(ADDRESS($F425,44))=0,INDIRECT(ADDRESS($F425,38))&lt;&gt;"UL"),INDIRECT(ADDRESS($F425,COLUMN()-12)),0),0), IF($G425&gt;0,IF(AND(INDIRECT(ADDRESS($G425,44))=0,INDIRECT(ADDRESS($G425,38))&lt;&gt;"UL"),INDIRECT(ADDRESS($G425,COLUMN()-12)),0),0), IF($H425&gt;0,IF(AND(INDIRECT(ADDRESS($H425,44))=0,INDIRECT(ADDRESS($H425,38))&lt;&gt;"UL"),INDIRECT(ADDRESS($H425,COLUMN()-12)),0),0), IF($I425&gt;0,IF(AND(INDIRECT(ADDRESS($I425,44))=0,INDIRECT(ADDRESS($I425,38))&lt;&gt;"UL"),INDIRECT(ADDRESS($I425,COLUMN()-12)),0),0), IF($J425&gt;0,IF(AND(INDIRECT(ADDRESS($J425,44))=0,INDIRECT(ADDRESS($J425,38))&lt;&gt;"UL"),INDIRECT(ADDRESS($J425,COLUMN()-12)),0),0), IF($K425&gt;0,IF(AND(INDIRECT(ADDRESS($K425,44))=0,INDIRECT(ADDRESS($K425,38))&lt;&gt;"UL"),INDIRECT(ADDRESS($K425,COLUMN()-11)),0),0), IF($L425&gt;0,IF(AND(INDIRECT(ADDRESS($L425,44))=0,INDIRECT(ADDRESS($L425,38))&lt;&gt;"UL"),INDIRECT(ADDRESS($L425,COLUMN()-11)),0),0), IF($M425&gt;0,IF(AND(INDIRECT(ADDRESS($M425,44))=0,INDIRECT(ADDRESS($M425,38))&lt;&gt;"UL"),INDIRECT(ADDRESS($M425,COLUMN()-11)),0),0))</f>
        <v>0</v>
      </c>
      <c r="BP425" s="57" cm="1">
        <f t="array" aca="1" ref="BP425" ca="1">SUM(IF($C425&gt;0,IF(AND(INDIRECT(ADDRESS($C425,44))=0,INDIRECT(ADDRESS($C425,38))&lt;&gt;"UL"),INDIRECT(ADDRESS($C425,COLUMN()-12)),0),0), IF($D425&gt;0,IF(AND(INDIRECT(ADDRESS($D425,44))=0,INDIRECT(ADDRESS($D425,38))&lt;&gt;"UL"),INDIRECT(ADDRESS($D425,COLUMN()-12)),0),0), IF($E425&gt;0,IF(AND(INDIRECT(ADDRESS($E425,44))=0,INDIRECT(ADDRESS($E425,38))&lt;&gt;"UL"),INDIRECT(ADDRESS($E425,COLUMN()-12)),0),0), IF($F425&gt;0,IF(AND(INDIRECT(ADDRESS($F425,44))=0,INDIRECT(ADDRESS($F425,38))&lt;&gt;"UL"),INDIRECT(ADDRESS($F425,COLUMN()-12)),0),0), IF($G425&gt;0,IF(AND(INDIRECT(ADDRESS($G425,44))=0,INDIRECT(ADDRESS($G425,38))&lt;&gt;"UL"),INDIRECT(ADDRESS($G425,COLUMN()-12)),0),0), IF($H425&gt;0,IF(AND(INDIRECT(ADDRESS($H425,44))=0,INDIRECT(ADDRESS($H425,38))&lt;&gt;"UL"),INDIRECT(ADDRESS($H425,COLUMN()-12)),0),0), IF($I425&gt;0,IF(AND(INDIRECT(ADDRESS($I425,44))=0,INDIRECT(ADDRESS($I425,38))&lt;&gt;"UL"),INDIRECT(ADDRESS($I425,COLUMN()-12)),0),0), IF($J425&gt;0,IF(AND(INDIRECT(ADDRESS($J425,44))=0,INDIRECT(ADDRESS($J425,38))&lt;&gt;"UL"),INDIRECT(ADDRESS($J425,COLUMN()-12)),0),0), IF($K425&gt;0,IF(AND(INDIRECT(ADDRESS($K425,44))=0,INDIRECT(ADDRESS($K425,38))&lt;&gt;"UL"),INDIRECT(ADDRESS($K425,COLUMN()-11)),0),0), IF($L425&gt;0,IF(AND(INDIRECT(ADDRESS($L425,44))=0,INDIRECT(ADDRESS($L425,38))&lt;&gt;"UL"),INDIRECT(ADDRESS($L425,COLUMN()-11)),0),0), IF($M425&gt;0,IF(AND(INDIRECT(ADDRESS($M425,44))=0,INDIRECT(ADDRESS($M425,38))&lt;&gt;"UL"),INDIRECT(ADDRESS($M425,COLUMN()-11)),0),0))</f>
        <v>0</v>
      </c>
      <c r="BQ425" s="57">
        <f t="shared" ca="1" si="293"/>
        <v>0</v>
      </c>
      <c r="BR425" s="161">
        <f t="shared" ca="1" si="294"/>
        <v>90.00236557594252</v>
      </c>
      <c r="BS425" s="59"/>
      <c r="BT425" s="56">
        <f t="shared" ca="1" si="295"/>
        <v>1.9170616026091192</v>
      </c>
      <c r="BU425" s="63">
        <f t="shared" ca="1" si="296"/>
        <v>6.3902053420303973E-2</v>
      </c>
      <c r="BV425" s="57" t="s">
        <v>34</v>
      </c>
      <c r="BW425" s="57" cm="1">
        <f t="array" aca="1" ref="BW425" ca="1">SUM(IF($C425&gt;0,IF(AND(INDIRECT(ADDRESS($C425,44))=0,INDIRECT(ADDRESS($C425,38))="UL",ISERROR(SEARCH("Rear",INDIRECT(ADDRESS($C425,33)))),ISERROR(SEARCH("Side",INDIRECT(ADDRESS($C425,33))))),INDIRECT(ADDRESS($C425,COLUMN())),0),0),IF($D425&gt;0,IF(AND(INDIRECT(ADDRESS($D425,44))=0,INDIRECT(ADDRESS($D425,38))="UL",ISERROR(SEARCH("Rear",INDIRECT(ADDRESS($D425,33)))),ISERROR(SEARCH("Side",INDIRECT(ADDRESS($D425,33))))),INDIRECT(ADDRESS($D425,COLUMN())),0),0),IF($E425&gt;0,IF(AND(INDIRECT(ADDRESS($E425,44))=0,INDIRECT(ADDRESS($E425,38))="UL",ISERROR(SEARCH("Rear",INDIRECT(ADDRESS($E425,33)))),ISERROR(SEARCH("Side",INDIRECT(ADDRESS($E425,33))))),INDIRECT(ADDRESS($E425,COLUMN())),0),0),IF($F425&gt;0,IF(AND(INDIRECT(ADDRESS($F425,44))=0,INDIRECT(ADDRESS($F425,38))="UL",ISERROR(SEARCH("Rear",INDIRECT(ADDRESS($F425,33)))),ISERROR(SEARCH("Side",INDIRECT(ADDRESS($F425,33))))),INDIRECT(ADDRESS($F425,COLUMN())),0),0),IF($G425&gt;0,IF(AND(INDIRECT(ADDRESS($G425,44))=0,INDIRECT(ADDRESS($G425,38))="UL",ISERROR(SEARCH("Rear",INDIRECT(ADDRESS($G425,33)))),ISERROR(SEARCH("Side",INDIRECT(ADDRESS($G425,33))))),INDIRECT(ADDRESS($G425,COLUMN())),0),0),IF($H425&gt;0,IF(AND(INDIRECT(ADDRESS($H425,44))=0,INDIRECT(ADDRESS($H425,38))="UL",ISERROR(SEARCH("Rear",INDIRECT(ADDRESS($H425,33)))),ISERROR(SEARCH("Side",INDIRECT(ADDRESS($H425,33))))),INDIRECT(ADDRESS($H425,COLUMN())),0),0),IF($I425&gt;0,IF(AND(INDIRECT(ADDRESS($I425,44))=0,INDIRECT(ADDRESS($I425,38))="UL",ISERROR(SEARCH("Rear",INDIRECT(ADDRESS($I425,33)))),ISERROR(SEARCH("Side",INDIRECT(ADDRESS($I425,33))))),INDIRECT(ADDRESS($I425,COLUMN())),0),0),IF($J425&gt;0,IF(AND(INDIRECT(ADDRESS($J425,44))=0,INDIRECT(ADDRESS($J425,38))="UL",ISERROR(SEARCH("Rear",INDIRECT(ADDRESS($J425,33)))),ISERROR(SEARCH("Side",INDIRECT(ADDRESS($J425,33))))),INDIRECT(ADDRESS($J425,COLUMN())),0),0),IF($K425&gt;0,IF(AND(INDIRECT(ADDRESS($K425,44))=0,INDIRECT(ADDRESS($K425,38))="UL",ISERROR(SEARCH("Rear",INDIRECT(ADDRESS($K425,33)))),ISERROR(SEARCH("Side",INDIRECT(ADDRESS($K425,33))))),INDIRECT(ADDRESS($K425,COLUMN())),0),0),IF($L425&gt;0,IF(AND(INDIRECT(ADDRESS($L425,44))=0,INDIRECT(ADDRESS($L425,38))="UL",ISERROR(SEARCH("Rear",INDIRECT(ADDRESS($L425,33)))),ISERROR(SEARCH("Side",INDIRECT(ADDRESS($L425,33))))),INDIRECT(ADDRESS($L425,COLUMN())),0),0),IF($M425&gt;0,IF(AND(INDIRECT(ADDRESS($M425,44))=0,INDIRECT(ADDRESS($M425,38))="UL",ISERROR(SEARCH("Rear",INDIRECT(ADDRESS($M425,33)))),ISERROR(SEARCH("Side",INDIRECT(ADDRESS($M425,33))))),INDIRECT(ADDRESS($M425,COLUMN())),0),0))</f>
        <v>0.55555555555555558</v>
      </c>
      <c r="BX425" s="57">
        <f t="shared" ca="1" si="297"/>
        <v>0.55555555555555558</v>
      </c>
      <c r="BY425" s="57" cm="1">
        <f t="array" aca="1" ref="BY425" ca="1">SUM(IF($C425&gt;0,IF(AND(INDIRECT(ADDRESS($C425,44))=0,INDIRECT(ADDRESS($C425,38))="UL"),INDIRECT(ADDRESS($C425,COLUMN())),0),0),IF($D425&gt;0,IF(AND(INDIRECT(ADDRESS($D425,44))=0,INDIRECT(ADDRESS($D425,38))="UL"),INDIRECT(ADDRESS($D425,COLUMN())),0),0),IF($E425&gt;0,IF(AND(INDIRECT(ADDRESS($E425,44))=0,INDIRECT(ADDRESS($E425,38))="UL"),INDIRECT(ADDRESS($E425,COLUMN())),0),0),IF($F425&gt;0,IF(AND(INDIRECT(ADDRESS($F425,44))=0,INDIRECT(ADDRESS($F425,38))="UL"),INDIRECT(ADDRESS($F425,COLUMN())),0),0),IF($G425&gt;0,IF(AND(INDIRECT(ADDRESS($G425,44))=0,INDIRECT(ADDRESS($G425,38))="UL"),INDIRECT(ADDRESS($G425,COLUMN())),0),0),IF($H425&gt;0,IF(AND(INDIRECT(ADDRESS($H425,44))=0,INDIRECT(ADDRESS($H425,38))="UL"),INDIRECT(ADDRESS($H425,COLUMN())),0),0),IF($I425&gt;0,IF(AND(INDIRECT(ADDRESS($I425,44))=0,INDIRECT(ADDRESS($I425,38))="UL"),INDIRECT(ADDRESS($I425,COLUMN())),0),0),IF($J425&gt;0,IF(AND(INDIRECT(ADDRESS($J425,44))=0,INDIRECT(ADDRESS($J425,38))="UL"),INDIRECT(ADDRESS($J425,COLUMN())),0),0),IF($K425&gt;0,IF(AND(INDIRECT(ADDRESS($K425,44))=0,INDIRECT(ADDRESS($K425,38))="UL"),INDIRECT(ADDRESS($K425,COLUMN())),0),0),IF($L425&gt;0,IF(AND(INDIRECT(ADDRESS($L425,44))=0,INDIRECT(ADDRESS($L425,38))="UL"),INDIRECT(ADDRESS($L425,COLUMN())),0),0),IF($M425&gt;0,IF(AND(INDIRECT(ADDRESS($M425,44))=0,INDIRECT(ADDRESS($M425,38))="UL"),INDIRECT(ADDRESS($M425,COLUMN())),0),0))</f>
        <v>0.18518518518518517</v>
      </c>
      <c r="BZ425" s="57" cm="1">
        <f t="array" aca="1" ref="BZ425" ca="1">SUM(IF($C425&gt;0,IF(AND(INDIRECT(ADDRESS($C425,44))=0,INDIRECT(ADDRESS($C425,38))="UL"),INDIRECT(ADDRESS($C425,COLUMN())),0),0),IF($D425&gt;0,IF(AND(INDIRECT(ADDRESS($D425,44))=0,INDIRECT(ADDRESS($D425,38))="UL"),INDIRECT(ADDRESS($D425,COLUMN())),0),0),IF($E425&gt;0,IF(AND(INDIRECT(ADDRESS($E425,44))=0,INDIRECT(ADDRESS($E425,38))="UL"),INDIRECT(ADDRESS($E425,COLUMN())),0),0),IF($F425&gt;0,IF(AND(INDIRECT(ADDRESS($F425,44))=0,INDIRECT(ADDRESS($F425,38))="UL"),INDIRECT(ADDRESS($F425,COLUMN())),0),0),IF($G425&gt;0,IF(AND(INDIRECT(ADDRESS($G425,44))=0,INDIRECT(ADDRESS($G425,38))="UL"),INDIRECT(ADDRESS($G425,COLUMN())),0),0),IF($H425&gt;0,IF(AND(INDIRECT(ADDRESS($H425,44))=0,INDIRECT(ADDRESS($H425,38))="UL"),INDIRECT(ADDRESS($H425,COLUMN())),0),0),IF($I425&gt;0,IF(AND(INDIRECT(ADDRESS($I425,44))=0,INDIRECT(ADDRESS($I425,38))="UL"),INDIRECT(ADDRESS($I425,COLUMN())),0),0),IF($J425&gt;0,IF(AND(INDIRECT(ADDRESS($J425,44))=0,INDIRECT(ADDRESS($J425,38))="UL"),INDIRECT(ADDRESS($J425,COLUMN())),0),0),IF($K425&gt;0,IF(AND(INDIRECT(ADDRESS($K425,44))=0,INDIRECT(ADDRESS($K425,38))="UL"),INDIRECT(ADDRESS($K425,COLUMN())),0),0),IF($L425&gt;0,IF(AND(INDIRECT(ADDRESS($L425,44))=0,INDIRECT(ADDRESS($L425,38))="UL"),INDIRECT(ADDRESS($L425,COLUMN())),0),0),IF($M425&gt;0,IF(AND(INDIRECT(ADDRESS($M425,44))=0,INDIRECT(ADDRESS($M425,38))="UL"),INDIRECT(ADDRESS($M425,COLUMN())),0),0))</f>
        <v>0.40740740740740738</v>
      </c>
      <c r="CA425" s="57">
        <f t="shared" ca="1" si="298"/>
        <v>0.40740740740740738</v>
      </c>
      <c r="CB425" s="57" cm="1">
        <f t="array" aca="1" ref="CB425" ca="1">SUM(IF($C425&gt;0,IF(AND(INDIRECT(ADDRESS($C425,44))=0,INDIRECT(ADDRESS($C425,38))&lt;&gt;"UL"),INDIRECT(ADDRESS($C425,COLUMN())),0),0),IF($D425&gt;0,IF(AND(INDIRECT(ADDRESS($D425,44))=0,INDIRECT(ADDRESS($D425,38))&lt;&gt;"UL"),INDIRECT(ADDRESS($D425,COLUMN())),0),0),IF($E425&gt;0,IF(AND(INDIRECT(ADDRESS($E425,44))=0,INDIRECT(ADDRESS($E425,38))&lt;&gt;"UL"),INDIRECT(ADDRESS($E425,COLUMN())),0),0),IF($F425&gt;0,IF(AND(INDIRECT(ADDRESS($F425,44))=0,INDIRECT(ADDRESS($F425,38))&lt;&gt;"UL"),INDIRECT(ADDRESS($F425,COLUMN())),0),0),IF($G425&gt;0,IF(AND(INDIRECT(ADDRESS($G425,44))=0,INDIRECT(ADDRESS($G425,38))&lt;&gt;"UL"),INDIRECT(ADDRESS($G425,COLUMN())),0),0),IF($H425&gt;0,IF(AND(INDIRECT(ADDRESS($H425,44))=0,INDIRECT(ADDRESS($H425,38))&lt;&gt;"UL"),INDIRECT(ADDRESS($H425,COLUMN())),0),0),IF($I425&gt;0,IF(AND(INDIRECT(ADDRESS($I425,44))=0,INDIRECT(ADDRESS($I425,38))&lt;&gt;"UL"),INDIRECT(ADDRESS($I425,COLUMN())),0),0),IF($J425&gt;0,IF(AND(INDIRECT(ADDRESS($J425,44))=0,INDIRECT(ADDRESS($J425,38))&lt;&gt;"UL"),INDIRECT(ADDRESS($J425,COLUMN())),0),0),IF($K425&gt;0,IF(AND(INDIRECT(ADDRESS($K425,44))=0,INDIRECT(ADDRESS($K425,38))&lt;&gt;"UL"),INDIRECT(ADDRESS($K425,COLUMN())),0),0),IF($L425&gt;0,IF(AND(INDIRECT(ADDRESS($L425,44))=0,INDIRECT(ADDRESS($L425,38))&lt;&gt;"UL"),INDIRECT(ADDRESS($L425,COLUMN())),0),0),IF($M425&gt;0,IF(AND(INDIRECT(ADDRESS($M425,44))=0,INDIRECT(ADDRESS($M425,38))&lt;&gt;"UL"),INDIRECT(ADDRESS($M425,COLUMN())),0),0))</f>
        <v>0</v>
      </c>
      <c r="CC425" s="57">
        <f t="shared" ca="1" si="299"/>
        <v>0</v>
      </c>
      <c r="CD425" s="57" cm="1">
        <f t="array" aca="1" ref="CD425" ca="1">SUM(IF($C425&gt;0,IF(AND(INDIRECT(ADDRESS($C425,44))=0,INDIRECT(ADDRESS($C425,38))&lt;&gt;"UL"),INDIRECT(ADDRESS($C425,COLUMN())),0),0),IF($D425&gt;0,IF(AND(INDIRECT(ADDRESS($D425,44))=0,INDIRECT(ADDRESS($D425,38))&lt;&gt;"UL"),INDIRECT(ADDRESS($D425,COLUMN())),0),0),IF($E425&gt;0,IF(AND(INDIRECT(ADDRESS($E425,44))=0,INDIRECT(ADDRESS($E425,38))&lt;&gt;"UL"),INDIRECT(ADDRESS($E425,COLUMN())),0),0),IF($F425&gt;0,IF(AND(INDIRECT(ADDRESS($F425,44))=0,INDIRECT(ADDRESS($F425,38))&lt;&gt;"UL"),INDIRECT(ADDRESS($F425,COLUMN())),0),0),IF($G425&gt;0,IF(AND(INDIRECT(ADDRESS($G425,44))=0,INDIRECT(ADDRESS($G425,38))&lt;&gt;"UL"),INDIRECT(ADDRESS($G425,COLUMN())),0),0),IF($H425&gt;0,IF(AND(INDIRECT(ADDRESS($H425,44))=0,INDIRECT(ADDRESS($H425,38))&lt;&gt;"UL"),INDIRECT(ADDRESS($H425,COLUMN())),0),0),IF($I425&gt;0,IF(AND(INDIRECT(ADDRESS($I425,44))=0,INDIRECT(ADDRESS($I425,38))&lt;&gt;"UL"),INDIRECT(ADDRESS($I425,COLUMN())),0),0),IF($J425&gt;0,IF(AND(INDIRECT(ADDRESS($J425,44))=0,INDIRECT(ADDRESS($J425,38))&lt;&gt;"UL"),INDIRECT(ADDRESS($J425,COLUMN())),0),0),IF($K425&gt;0,IF(AND(INDIRECT(ADDRESS($K425,44))=0,INDIRECT(ADDRESS($K425,38))&lt;&gt;"UL"),INDIRECT(ADDRESS($K425,COLUMN())),0),0),IF($L425&gt;0,IF(AND(INDIRECT(ADDRESS($L425,44))=0,INDIRECT(ADDRESS($L425,38))&lt;&gt;"UL"),INDIRECT(ADDRESS($L425,COLUMN())),0),0),IF($M425&gt;0,IF(AND(INDIRECT(ADDRESS($M425,44))=0,INDIRECT(ADDRESS($M425,38))&lt;&gt;"UL"),INDIRECT(ADDRESS($M425,COLUMN())),0),0))</f>
        <v>0</v>
      </c>
      <c r="CE425" s="57" cm="1">
        <f t="array" aca="1" ref="CE425" ca="1">SUM(IF($C425&gt;0,IF(AND(INDIRECT(ADDRESS($C425,44))=0,INDIRECT(ADDRESS($C425,38))&lt;&gt;"UL"),INDIRECT(ADDRESS($C425,COLUMN())),0),0),IF($D425&gt;0,IF(AND(INDIRECT(ADDRESS($D425,44))=0,INDIRECT(ADDRESS($D425,38))&lt;&gt;"UL"),INDIRECT(ADDRESS($D425,COLUMN())),0),0),IF($E425&gt;0,IF(AND(INDIRECT(ADDRESS($E425,44))=0,INDIRECT(ADDRESS($E425,38))&lt;&gt;"UL"),INDIRECT(ADDRESS($E425,COLUMN())),0),0),IF($F425&gt;0,IF(AND(INDIRECT(ADDRESS($F425,44))=0,INDIRECT(ADDRESS($F425,38))&lt;&gt;"UL"),INDIRECT(ADDRESS($F425,COLUMN())),0),0),IF($G425&gt;0,IF(AND(INDIRECT(ADDRESS($G425,44))=0,INDIRECT(ADDRESS($G425,38))&lt;&gt;"UL"),INDIRECT(ADDRESS($G425,COLUMN())),0),0),IF($H425&gt;0,IF(AND(INDIRECT(ADDRESS($H425,44))=0,INDIRECT(ADDRESS($H425,38))&lt;&gt;"UL"),INDIRECT(ADDRESS($H425,COLUMN())),0),0),IF($I425&gt;0,IF(AND(INDIRECT(ADDRESS($I425,44))=0,INDIRECT(ADDRESS($I425,38))&lt;&gt;"UL"),INDIRECT(ADDRESS($I425,COLUMN())),0),0),IF($J425&gt;0,IF(AND(INDIRECT(ADDRESS($J425,44))=0,INDIRECT(ADDRESS($J425,38))&lt;&gt;"UL"),INDIRECT(ADDRESS($J425,COLUMN())),0),0),IF($K425&gt;0,IF(AND(INDIRECT(ADDRESS($K425,44))=0,INDIRECT(ADDRESS($K425,38))&lt;&gt;"UL"),INDIRECT(ADDRESS($K425,COLUMN())),0),0),IF($L425&gt;0,IF(AND(INDIRECT(ADDRESS($L425,44))=0,INDIRECT(ADDRESS($L425,38))&lt;&gt;"UL"),INDIRECT(ADDRESS($L425,COLUMN())),0),0),IF($M425&gt;0,IF(AND(INDIRECT(ADDRESS($M425,44))=0,INDIRECT(ADDRESS($M425,38))&lt;&gt;"UL"),INDIRECT(ADDRESS($M425,COLUMN())),0),0))</f>
        <v>0</v>
      </c>
      <c r="CF425" s="57">
        <f t="shared" ca="1" si="300"/>
        <v>0</v>
      </c>
      <c r="CG425" s="57">
        <f t="shared" ca="1" si="301"/>
        <v>0.8997188488328135</v>
      </c>
      <c r="CH425" s="57">
        <f t="shared" ca="1" si="302"/>
        <v>2.9990628294427116E-2</v>
      </c>
      <c r="CI425" s="19">
        <f t="shared" ca="1" si="303"/>
        <v>13.397288480940169</v>
      </c>
      <c r="CJ425" s="19"/>
      <c r="CK425" s="57" cm="1">
        <f t="array" aca="1" ref="CK425" ca="1">IF(AU425="S", SUM(IF($C425&gt;0,IF(INDIRECT(ADDRESS($C425,43))&lt;&gt;1,INDIRECT(ADDRESS($C425,48)),0),0), IF($D425&gt;0,IF(INDIRECT(ADDRESS($D425,43))&lt;&gt;1,INDIRECT(ADDRESS($D425,48)),0),0), IF($E425&gt;0,IF(INDIRECT(ADDRESS($E425,43))&lt;&gt;1,INDIRECT(ADDRESS($E425,48)),0),0), IF($F425&gt;0,IF(INDIRECT(ADDRESS($F425,43))&lt;&gt;1,INDIRECT(ADDRESS($F425,48)),0),0), IF($G425&gt;0,IF(INDIRECT(ADDRESS($G425,43))&lt;&gt;1,INDIRECT(ADDRESS($G425,48)),0),0), IF($H425&gt;0,IF(INDIRECT(ADDRESS($H425,43))&lt;&gt;1,INDIRECT(ADDRESS($H425,48)),0),0), IF($I425&gt;0,IF(INDIRECT(ADDRESS($I425,43))&lt;&gt;1,INDIRECT(ADDRESS($I425,48)),0),0), IF($J425&gt;0,IF(INDIRECT(ADDRESS($J425,43))&lt;&gt;1,INDIRECT(ADDRESS($J425,48)),0),0), IF($K425&gt;0,IF(INDIRECT(ADDRESS($K425,43))&lt;&gt;1,INDIRECT(ADDRESS($K425,48)),0),0), IF($L425&gt;0,IF(INDIRECT(ADDRESS($L425,43))&lt;&gt;1,INDIRECT(ADDRESS($L425,48)),0),0), IF($M425&gt;0,IF(INDIRECT(ADDRESS($M425,43))&lt;&gt;1,INDIRECT(ADDRESS($M425,48)),0),0)), IF(AU425="L",SUM(IF($C425&gt;0,IF(INDIRECT(ADDRESS($C425,43))&lt;&gt;1,INDIRECT(ADDRESS($C425,50)),0),0), IF($D425&gt;0,IF(INDIRECT(ADDRESS($D425,43))&lt;&gt;1,INDIRECT(ADDRESS($D425,50)),0),0), IF($E425&gt;0,IF(INDIRECT(ADDRESS($E425,43))&lt;&gt;1,INDIRECT(ADDRESS($E425,50)),0),0), IF($F425&gt;0,IF(INDIRECT(ADDRESS($F425,43))&lt;&gt;1,INDIRECT(ADDRESS($F425,50)),0),0), IF($G425&gt;0,IF(INDIRECT(ADDRESS($G425,43))&lt;&gt;1,INDIRECT(ADDRESS($G425,50)),0),0), IF($G425&gt;0,IF(INDIRECT(ADDRESS($G425,43))&lt;&gt;1,INDIRECT(ADDRESS($G425,50)),0),0), IF($H425&gt;0,IF(INDIRECT(ADDRESS($H425,43))&lt;&gt;1,INDIRECT(ADDRESS($H425,50)),0),0), IF($I425&gt;0,IF(INDIRECT(ADDRESS($I425,43))&lt;&gt;1,INDIRECT(ADDRESS($I425,50)),0),0), IF($J425&gt;0,IF(INDIRECT(ADDRESS($J425,43))&lt;&gt;1,INDIRECT(ADDRESS($J425,50)),0),0), IF($K425&gt;0,IF(INDIRECT(ADDRESS($K425,43))&lt;&gt;1,INDIRECT(ADDRESS($K425,50)),0),0), IF($L425&gt;0,IF(INDIRECT(ADDRESS($L425,43))&lt;&gt;1,INDIRECT(ADDRESS($L425,50)),0),0), IF($M425&gt;0,IF(INDIRECT(ADDRESS($M425,43))&lt;&gt;1,INDIRECT(ADDRESS($M425,50)),0),0)), SUM(IF($C425&gt;0,IF(INDIRECT(ADDRESS($C425,43))&lt;&gt;1,INDIRECT(ADDRESS($C425,49)),0),0), IF($D425&gt;0,IF(INDIRECT(ADDRESS($D425,43))&lt;&gt;1,INDIRECT(ADDRESS($D425,49)),0),0), IF($E425&gt;0,IF(INDIRECT(ADDRESS($E425,43))&lt;&gt;1,INDIRECT(ADDRESS($E425,49)),0),0), IF($F425&gt;0,IF(INDIRECT(ADDRESS($F425,43))&lt;&gt;1,INDIRECT(ADDRESS($F425,49)),0),0), IF($G425&gt;0,IF(INDIRECT(ADDRESS($G425,43))&lt;&gt;1,INDIRECT(ADDRESS($G425,49)),0),0), IF($G425&gt;0,IF(INDIRECT(ADDRESS($G425,43))&lt;&gt;1,INDIRECT(ADDRESS($G425,49)),0),0), IF($H425&gt;0,IF(INDIRECT(ADDRESS($H425,43))&lt;&gt;1,INDIRECT(ADDRESS($H425,49)),0),0), IF($I425&gt;0,IF(INDIRECT(ADDRESS($I425,43))&lt;&gt;1,INDIRECT(ADDRESS($I425,49)),0),0), IF($J425&gt;0,IF(INDIRECT(ADDRESS($J425,43))&lt;&gt;1,INDIRECT(ADDRESS($J425,49)),0),0), IF($K425&gt;0,IF(INDIRECT(ADDRESS($K425,43))&lt;&gt;1,INDIRECT(ADDRESS($K425,49)),0),0), IF($L425&gt;0,IF(INDIRECT(ADDRESS($L425,43))&lt;&gt;1,INDIRECT(ADDRESS($L425,49)),0),0), IF($M425&gt;0,IF(INDIRECT(ADDRESS($M425,43))&lt;&gt;1,INDIRECT(ADDRESS($M425,49)),0),0))))</f>
        <v>3.333333333333333</v>
      </c>
      <c r="CL425" s="57" cm="1">
        <f t="array" aca="1" ref="CL425" ca="1">SUM(IF($C425&gt;0,IF(INDIRECT(ADDRESS($C425,44))=1,INDIRECT(ADDRESS($C425,90)),0),0), IF($D425&gt;0,IF(INDIRECT(ADDRESS($D425,44))=1,INDIRECT(ADDRESS($D425,90)),0),0), IF($E425&gt;0,IF(INDIRECT(ADDRESS($E425,44))=1,INDIRECT(ADDRESS($E425,90)),0),0), IF($F425&gt;0,IF(INDIRECT(ADDRESS($F425,44))=1,INDIRECT(ADDRESS($F425,90)),0),0), IF($G425&gt;0,IF(INDIRECT(ADDRESS($G425,44))=1,INDIRECT(ADDRESS($G425,90)),0),0), IF($H425&gt;0,IF(INDIRECT(ADDRESS($H425,44))=1,INDIRECT(ADDRESS($H425,90)),0),0), IF($I425&gt;0,IF(INDIRECT(ADDRESS($I425,44))=1,INDIRECT(ADDRESS($I425,90)),0),0), IF($J425&gt;0,IF(INDIRECT(ADDRESS($J425,44))=1,INDIRECT(ADDRESS($J425,90)),0),0), IF($K425&gt;0,IF(INDIRECT(ADDRESS($K425,44))=1,INDIRECT(ADDRESS($K425,90)),0),0), IF($L425&gt;0,IF(INDIRECT(ADDRESS($L425,44))=1,INDIRECT(ADDRESS($L425,90)),0),0), IF($M425&gt;0,IF(INDIRECT(ADDRESS($M425,44))=1,INDIRECT(ADDRESS($M425,90)),0),0))</f>
        <v>2.3333333333333335</v>
      </c>
      <c r="CM425" s="56">
        <f t="shared" ca="1" si="304"/>
        <v>0.47043643284659381</v>
      </c>
      <c r="CN425" s="59"/>
    </row>
    <row r="426" spans="1:92" x14ac:dyDescent="0.25">
      <c r="A426" s="219" t="s">
        <v>585</v>
      </c>
      <c r="B426" s="220">
        <v>378</v>
      </c>
      <c r="C426" s="220">
        <v>384</v>
      </c>
      <c r="D426" s="220">
        <v>389</v>
      </c>
      <c r="E426" s="220">
        <v>390</v>
      </c>
      <c r="F426" s="220">
        <v>388</v>
      </c>
      <c r="G426" s="220"/>
      <c r="H426" s="220"/>
      <c r="I426" s="220"/>
      <c r="J426" s="220"/>
      <c r="K426" s="220"/>
      <c r="L426" s="220"/>
      <c r="M426" s="220"/>
      <c r="N426" s="67">
        <f t="shared" ca="1" si="284"/>
        <v>29</v>
      </c>
      <c r="O426" s="67" t="str" cm="1">
        <f t="array" aca="1" ref="O426" ca="1">INDIRECT(ADDRESS($B426,COLUMN()))</f>
        <v>Bomber</v>
      </c>
      <c r="P426" s="67" cm="1">
        <f t="array" aca="1" ref="P426" ca="1">INDIRECT(ADDRESS($B426,COLUMN()))</f>
        <v>2</v>
      </c>
      <c r="Q426" s="67" cm="1">
        <f t="array" aca="1" ref="Q426" ca="1">INDIRECT(ADDRESS($B426,COLUMN()))</f>
        <v>0</v>
      </c>
      <c r="R426" s="67" cm="1">
        <f t="array" aca="1" ref="R426" ca="1">INDIRECT(ADDRESS($B426,COLUMN()))</f>
        <v>0</v>
      </c>
      <c r="S426" s="67" cm="1">
        <f t="array" aca="1" ref="S426" ca="1">INDIRECT(ADDRESS($B426,COLUMN()))</f>
        <v>3</v>
      </c>
      <c r="T426" s="67" t="str" cm="1">
        <f t="array" aca="1" ref="T426" ca="1">INDIRECT(ADDRESS($B426,COLUMN()))</f>
        <v>1-6</v>
      </c>
      <c r="U426" s="67" cm="1">
        <f t="array" aca="1" ref="U426" ca="1">INDIRECT(ADDRESS($B426,COLUMN()))</f>
        <v>6</v>
      </c>
      <c r="V426" s="67" cm="1">
        <f t="array" aca="1" ref="V426" ca="1">INDIRECT(ADDRESS($B426,COLUMN()))</f>
        <v>0</v>
      </c>
      <c r="W426" s="67" cm="1">
        <f t="array" aca="1" ref="W426" ca="1">INDIRECT(ADDRESS($B426,COLUMN()))</f>
        <v>2</v>
      </c>
      <c r="X426" s="67" cm="1">
        <f t="array" aca="1" ref="X426" ca="1">INDIRECT(ADDRESS($B426,COLUMN()))</f>
        <v>7</v>
      </c>
      <c r="Y426" s="67" cm="1">
        <f t="array" aca="1" ref="Y426" ca="1">INDIRECT(ADDRESS($B426,COLUMN()))</f>
        <v>1</v>
      </c>
      <c r="Z426" s="67" cm="1">
        <f t="array" aca="1" ref="Z426" ca="1">INDIRECT(ADDRESS($B426,COLUMN()))</f>
        <v>5</v>
      </c>
      <c r="AA426" s="67" t="str" cm="1">
        <f t="array" aca="1" ref="AA426" ca="1">INDIRECT(ADDRESS($B426,COLUMN()))</f>
        <v>Jink</v>
      </c>
      <c r="AB426" s="56">
        <f t="shared" ca="1" si="285"/>
        <v>0.92323317983996001</v>
      </c>
      <c r="AC426" s="56">
        <f t="shared" ca="1" si="286"/>
        <v>1.0404310229766036</v>
      </c>
      <c r="AD426" s="56">
        <f t="shared" ca="1" si="287"/>
        <v>1.809445257350615</v>
      </c>
      <c r="AF426" s="52"/>
      <c r="AG426" s="52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2"/>
      <c r="AU426" s="54" t="s">
        <v>33</v>
      </c>
      <c r="AV426" s="57" cm="1">
        <f t="array" aca="1" ref="AV426" ca="1">SUM(IF($C426&gt;0,IF(AND(INDIRECT(ADDRESS($C426,44))=0,INDIRECT(ADDRESS($C426,38))="UL",ISERROR(SEARCH("Rear",INDIRECT(ADDRESS($C426,33)))),ISERROR(SEARCH("Side",INDIRECT(ADDRESS($C426,33))))),INDIRECT(ADDRESS($C426,COLUMN())),0),0),IF($D426&gt;0,IF(AND(INDIRECT(ADDRESS($D426,44))=0,INDIRECT(ADDRESS($D426,38))="UL",ISERROR(SEARCH("Rear",INDIRECT(ADDRESS($D426,33)))),ISERROR(SEARCH("Side",INDIRECT(ADDRESS($D426,33))))),INDIRECT(ADDRESS($D426,COLUMN())),0),0),IF($E426&gt;0,IF(AND(INDIRECT(ADDRESS($E426,44))=0,INDIRECT(ADDRESS($E426,38))="UL",ISERROR(SEARCH("Rear",INDIRECT(ADDRESS($E426,33)))),ISERROR(SEARCH("Side",INDIRECT(ADDRESS($E426,33))))),INDIRECT(ADDRESS($E426,COLUMN())),0),0),IF($F426&gt;0,IF(AND(INDIRECT(ADDRESS($F426,44))=0,INDIRECT(ADDRESS($F426,38))="UL",ISERROR(SEARCH("Rear",INDIRECT(ADDRESS($F426,33)))),ISERROR(SEARCH("Side",INDIRECT(ADDRESS($F426,33))))),INDIRECT(ADDRESS($F426,COLUMN())),0),0),IF($G426&gt;0,IF(AND(INDIRECT(ADDRESS($G426,44))=0,INDIRECT(ADDRESS($G426,38))="UL",ISERROR(SEARCH("Rear",INDIRECT(ADDRESS($G426,33)))),ISERROR(SEARCH("Side",INDIRECT(ADDRESS($G426,33))))),INDIRECT(ADDRESS($G426,COLUMN())),0),0),IF($H426&gt;0,IF(AND(INDIRECT(ADDRESS($H426,44))=0,INDIRECT(ADDRESS($H426,38))="UL",ISERROR(SEARCH("Rear",INDIRECT(ADDRESS($H426,33)))),ISERROR(SEARCH("Side",INDIRECT(ADDRESS($H426,33))))),INDIRECT(ADDRESS($H426,COLUMN())),0),0),IF($I426&gt;0,IF(AND(INDIRECT(ADDRESS($I426,44))=0,INDIRECT(ADDRESS($I426,38))="UL",ISERROR(SEARCH("Rear",INDIRECT(ADDRESS($I426,33)))),ISERROR(SEARCH("Side",INDIRECT(ADDRESS($I426,33))))),INDIRECT(ADDRESS($I426,COLUMN())),0),0),IF($J426&gt;0,IF(AND(INDIRECT(ADDRESS($J426,44))=0,INDIRECT(ADDRESS($J426,38))="UL",ISERROR(SEARCH("Rear",INDIRECT(ADDRESS($J426,33)))),ISERROR(SEARCH("Side",INDIRECT(ADDRESS($J426,33))))),INDIRECT(ADDRESS($J426,COLUMN())),0),0),IF($K426&gt;0,IF(AND(INDIRECT(ADDRESS($K426,44))=0,INDIRECT(ADDRESS($K426,38))="UL",ISERROR(SEARCH("Rear",INDIRECT(ADDRESS($K426,33)))),ISERROR(SEARCH("Side",INDIRECT(ADDRESS($K426,33))))),INDIRECT(ADDRESS($K426,COLUMN())),0),0),IF($L426&gt;0,IF(AND(INDIRECT(ADDRESS($L426,44))=0,INDIRECT(ADDRESS($L426,38))="UL",ISERROR(SEARCH("Rear",INDIRECT(ADDRESS($L426,33)))),ISERROR(SEARCH("Side",INDIRECT(ADDRESS($L426,33))))),INDIRECT(ADDRESS($L426,COLUMN())),0),0),IF($M426&gt;0,IF(AND(INDIRECT(ADDRESS($M426,44))=0,INDIRECT(ADDRESS($M426,38))="UL",ISERROR(SEARCH("Rear",INDIRECT(ADDRESS($M426,33)))),ISERROR(SEARCH("Side",INDIRECT(ADDRESS($M426,33))))),INDIRECT(ADDRESS($M426,COLUMN())),0),0))</f>
        <v>2.0555555555555554</v>
      </c>
      <c r="AW426" s="57" cm="1">
        <f t="array" aca="1" ref="AW426" ca="1">SUM(IF($C426&gt;0,IF(AND(INDIRECT(ADDRESS($C426,44))=0,INDIRECT(ADDRESS($C426,38))="UL",ISERROR(SEARCH("Rear",INDIRECT(ADDRESS($C426,33)))),ISERROR(SEARCH("Side",INDIRECT(ADDRESS($C426,33))))),INDIRECT(ADDRESS($C426,COLUMN())),0),0),IF($D426&gt;0,IF(AND(INDIRECT(ADDRESS($D426,44))=0,INDIRECT(ADDRESS($D426,38))="UL",ISERROR(SEARCH("Rear",INDIRECT(ADDRESS($D426,33)))),ISERROR(SEARCH("Side",INDIRECT(ADDRESS($D426,33))))),INDIRECT(ADDRESS($D426,COLUMN())),0),0),IF($E426&gt;0,IF(AND(INDIRECT(ADDRESS($E426,44))=0,INDIRECT(ADDRESS($E426,38))="UL",ISERROR(SEARCH("Rear",INDIRECT(ADDRESS($E426,33)))),ISERROR(SEARCH("Side",INDIRECT(ADDRESS($E426,33))))),INDIRECT(ADDRESS($E426,COLUMN())),0),0),IF($F426&gt;0,IF(AND(INDIRECT(ADDRESS($F426,44))=0,INDIRECT(ADDRESS($F426,38))="UL",ISERROR(SEARCH("Rear",INDIRECT(ADDRESS($F426,33)))),ISERROR(SEARCH("Side",INDIRECT(ADDRESS($F426,33))))),INDIRECT(ADDRESS($F426,COLUMN())),0),0),IF($G426&gt;0,IF(AND(INDIRECT(ADDRESS($G426,44))=0,INDIRECT(ADDRESS($G426,38))="UL",ISERROR(SEARCH("Rear",INDIRECT(ADDRESS($G426,33)))),ISERROR(SEARCH("Side",INDIRECT(ADDRESS($G426,33))))),INDIRECT(ADDRESS($G426,COLUMN())),0),0),IF($H426&gt;0,IF(AND(INDIRECT(ADDRESS($H426,44))=0,INDIRECT(ADDRESS($H426,38))="UL",ISERROR(SEARCH("Rear",INDIRECT(ADDRESS($H426,33)))),ISERROR(SEARCH("Side",INDIRECT(ADDRESS($H426,33))))),INDIRECT(ADDRESS($H426,COLUMN())),0),0),IF($I426&gt;0,IF(AND(INDIRECT(ADDRESS($I426,44))=0,INDIRECT(ADDRESS($I426,38))="UL",ISERROR(SEARCH("Rear",INDIRECT(ADDRESS($I426,33)))),ISERROR(SEARCH("Side",INDIRECT(ADDRESS($I426,33))))),INDIRECT(ADDRESS($I426,COLUMN())),0),0),IF($J426&gt;0,IF(AND(INDIRECT(ADDRESS($J426,44))=0,INDIRECT(ADDRESS($J426,38))="UL",ISERROR(SEARCH("Rear",INDIRECT(ADDRESS($J426,33)))),ISERROR(SEARCH("Side",INDIRECT(ADDRESS($J426,33))))),INDIRECT(ADDRESS($J426,COLUMN())),0),0),IF($K426&gt;0,IF(AND(INDIRECT(ADDRESS($K426,44))=0,INDIRECT(ADDRESS($K426,38))="UL",ISERROR(SEARCH("Rear",INDIRECT(ADDRESS($K426,33)))),ISERROR(SEARCH("Side",INDIRECT(ADDRESS($K426,33))))),INDIRECT(ADDRESS($K426,COLUMN())),0),0),IF($L426&gt;0,IF(AND(INDIRECT(ADDRESS($L426,44))=0,INDIRECT(ADDRESS($L426,38))="UL",ISERROR(SEARCH("Rear",INDIRECT(ADDRESS($L426,33)))),ISERROR(SEARCH("Side",INDIRECT(ADDRESS($L426,33))))),INDIRECT(ADDRESS($L426,COLUMN())),0),0),IF($M426&gt;0,IF(AND(INDIRECT(ADDRESS($M426,44))=0,INDIRECT(ADDRESS($M426,38))="UL",ISERROR(SEARCH("Rear",INDIRECT(ADDRESS($M426,33)))),ISERROR(SEARCH("Side",INDIRECT(ADDRESS($M426,33))))),INDIRECT(ADDRESS($M426,COLUMN())),0),0))</f>
        <v>1.2222222222222221</v>
      </c>
      <c r="AX426" s="57" cm="1">
        <f t="array" aca="1" ref="AX426" ca="1">SUM(IF($C426&gt;0,IF(AND(INDIRECT(ADDRESS($C426,44))=0,INDIRECT(ADDRESS($C426,38))="UL",ISERROR(SEARCH("Rear",INDIRECT(ADDRESS($C426,33)))),ISERROR(SEARCH("Side",INDIRECT(ADDRESS($C426,33))))),INDIRECT(ADDRESS($C426,COLUMN())),0),0),IF($D426&gt;0,IF(AND(INDIRECT(ADDRESS($D426,44))=0,INDIRECT(ADDRESS($D426,38))="UL",ISERROR(SEARCH("Rear",INDIRECT(ADDRESS($D426,33)))),ISERROR(SEARCH("Side",INDIRECT(ADDRESS($D426,33))))),INDIRECT(ADDRESS($D426,COLUMN())),0),0),IF($E426&gt;0,IF(AND(INDIRECT(ADDRESS($E426,44))=0,INDIRECT(ADDRESS($E426,38))="UL",ISERROR(SEARCH("Rear",INDIRECT(ADDRESS($E426,33)))),ISERROR(SEARCH("Side",INDIRECT(ADDRESS($E426,33))))),INDIRECT(ADDRESS($E426,COLUMN())),0),0),IF($F426&gt;0,IF(AND(INDIRECT(ADDRESS($F426,44))=0,INDIRECT(ADDRESS($F426,38))="UL",ISERROR(SEARCH("Rear",INDIRECT(ADDRESS($F426,33)))),ISERROR(SEARCH("Side",INDIRECT(ADDRESS($F426,33))))),INDIRECT(ADDRESS($F426,COLUMN())),0),0),IF($G426&gt;0,IF(AND(INDIRECT(ADDRESS($G426,44))=0,INDIRECT(ADDRESS($G426,38))="UL",ISERROR(SEARCH("Rear",INDIRECT(ADDRESS($G426,33)))),ISERROR(SEARCH("Side",INDIRECT(ADDRESS($G426,33))))),INDIRECT(ADDRESS($G426,COLUMN())),0),0),IF($H426&gt;0,IF(AND(INDIRECT(ADDRESS($H426,44))=0,INDIRECT(ADDRESS($H426,38))="UL",ISERROR(SEARCH("Rear",INDIRECT(ADDRESS($H426,33)))),ISERROR(SEARCH("Side",INDIRECT(ADDRESS($H426,33))))),INDIRECT(ADDRESS($H426,COLUMN())),0),0),IF($I426&gt;0,IF(AND(INDIRECT(ADDRESS($I426,44))=0,INDIRECT(ADDRESS($I426,38))="UL",ISERROR(SEARCH("Rear",INDIRECT(ADDRESS($I426,33)))),ISERROR(SEARCH("Side",INDIRECT(ADDRESS($I426,33))))),INDIRECT(ADDRESS($I426,COLUMN())),0),0),IF($J426&gt;0,IF(AND(INDIRECT(ADDRESS($J426,44))=0,INDIRECT(ADDRESS($J426,38))="UL",ISERROR(SEARCH("Rear",INDIRECT(ADDRESS($J426,33)))),ISERROR(SEARCH("Side",INDIRECT(ADDRESS($J426,33))))),INDIRECT(ADDRESS($J426,COLUMN())),0),0),IF($K426&gt;0,IF(AND(INDIRECT(ADDRESS($K426,44))=0,INDIRECT(ADDRESS($K426,38))="UL",ISERROR(SEARCH("Rear",INDIRECT(ADDRESS($K426,33)))),ISERROR(SEARCH("Side",INDIRECT(ADDRESS($K426,33))))),INDIRECT(ADDRESS($K426,COLUMN())),0),0),IF($L426&gt;0,IF(AND(INDIRECT(ADDRESS($L426,44))=0,INDIRECT(ADDRESS($L426,38))="UL",ISERROR(SEARCH("Rear",INDIRECT(ADDRESS($L426,33)))),ISERROR(SEARCH("Side",INDIRECT(ADDRESS($L426,33))))),INDIRECT(ADDRESS($L426,COLUMN())),0),0),IF($M426&gt;0,IF(AND(INDIRECT(ADDRESS($M426,44))=0,INDIRECT(ADDRESS($M426,38))="UL",ISERROR(SEARCH("Rear",INDIRECT(ADDRESS($M426,33)))),ISERROR(SEARCH("Side",INDIRECT(ADDRESS($M426,33))))),INDIRECT(ADDRESS($M426,COLUMN())),0),0))</f>
        <v>0</v>
      </c>
      <c r="AY426" s="58">
        <f t="shared" ca="1" si="288"/>
        <v>2.0555555555555554</v>
      </c>
      <c r="AZ426" s="58">
        <f t="shared" ca="1" si="289"/>
        <v>1.0925925925925926</v>
      </c>
      <c r="BA426" s="58" cm="1">
        <f t="array" aca="1" ref="BA426" ca="1">SUM(IF($C426&gt;0,IF(AND(INDIRECT(ADDRESS($C426,44))=0,INDIRECT(ADDRESS($C426,38))="UL"),INDIRECT(ADDRESS($C426,COLUMN())),0),0),IF($D426&gt;0,IF(AND(INDIRECT(ADDRESS($D426,44))=0,INDIRECT(ADDRESS($D426,38))="UL"),INDIRECT(ADDRESS($D426,COLUMN())),0),0),IF($E426&gt;0,IF(AND(INDIRECT(ADDRESS($E426,44))=0,INDIRECT(ADDRESS($E426,38))="UL"),INDIRECT(ADDRESS($E426,COLUMN())),0),0),IF($F426&gt;0,IF(AND(INDIRECT(ADDRESS($F426,44))=0,INDIRECT(ADDRESS($F426,38))="UL"),INDIRECT(ADDRESS($F426,COLUMN())),0),0),IF($G426&gt;0,IF(AND(INDIRECT(ADDRESS($G426,44))=0,INDIRECT(ADDRESS($G426,38))="UL"),INDIRECT(ADDRESS($G426,COLUMN())),0),0),IF($H426&gt;0,IF(AND(INDIRECT(ADDRESS($H426,44))=0,INDIRECT(ADDRESS($H426,38))="UL"),INDIRECT(ADDRESS($H426,COLUMN())),0),0),IF($I426&gt;0,IF(AND(INDIRECT(ADDRESS($I426,44))=0,INDIRECT(ADDRESS($I426,38))="UL"),INDIRECT(ADDRESS($I426,COLUMN())),0),0),IF($J426&gt;0,IF(AND(INDIRECT(ADDRESS($J426,44))=0,INDIRECT(ADDRESS($J426,38))="UL"),INDIRECT(ADDRESS($J426,COLUMN())),0),0),IF($K426&gt;0,IF(AND(INDIRECT(ADDRESS($K426,44))=0,INDIRECT(ADDRESS($K426,38))="UL"),INDIRECT(ADDRESS($K426,COLUMN())),0),0),IF($L426&gt;0,IF(AND(INDIRECT(ADDRESS($L426,44))=0,INDIRECT(ADDRESS($L426,38))="UL"),INDIRECT(ADDRESS($L426,COLUMN())),0),0),IF($M426&gt;0,IF(AND(INDIRECT(ADDRESS($M426,44))=0,INDIRECT(ADDRESS($M426,38))="UL"),INDIRECT(ADDRESS($M426,COLUMN())),0),0))</f>
        <v>0.3259259259259259</v>
      </c>
      <c r="BB426" s="58" cm="1">
        <f t="array" aca="1" ref="BB426" ca="1">SUM(IF($C426&gt;0,IF(AND(INDIRECT(ADDRESS($C426,44))=0,INDIRECT(ADDRESS($C426,38))="UL"),INDIRECT(ADDRESS($C426,COLUMN())),0),0),IF($D426&gt;0,IF(AND(INDIRECT(ADDRESS($D426,44))=0,INDIRECT(ADDRESS($D426,38))="UL"),INDIRECT(ADDRESS($D426,COLUMN())),0),0),IF($E426&gt;0,IF(AND(INDIRECT(ADDRESS($E426,44))=0,INDIRECT(ADDRESS($E426,38))="UL"),INDIRECT(ADDRESS($E426,COLUMN())),0),0),IF($F426&gt;0,IF(AND(INDIRECT(ADDRESS($F426,44))=0,INDIRECT(ADDRESS($F426,38))="UL"),INDIRECT(ADDRESS($F426,COLUMN())),0),0),IF($G426&gt;0,IF(AND(INDIRECT(ADDRESS($G426,44))=0,INDIRECT(ADDRESS($G426,38))="UL"),INDIRECT(ADDRESS($G426,COLUMN())),0),0),IF($H426&gt;0,IF(AND(INDIRECT(ADDRESS($H426,44))=0,INDIRECT(ADDRESS($H426,38))="UL"),INDIRECT(ADDRESS($H426,COLUMN())),0),0),IF($I426&gt;0,IF(AND(INDIRECT(ADDRESS($I426,44))=0,INDIRECT(ADDRESS($I426,38))="UL"),INDIRECT(ADDRESS($I426,COLUMN())),0),0),IF($J426&gt;0,IF(AND(INDIRECT(ADDRESS($J426,44))=0,INDIRECT(ADDRESS($J426,38))="UL"),INDIRECT(ADDRESS($J426,COLUMN())),0),0),IF($K426&gt;0,IF(AND(INDIRECT(ADDRESS($K426,44))=0,INDIRECT(ADDRESS($K426,38))="UL"),INDIRECT(ADDRESS($K426,COLUMN())),0),0),IF($L426&gt;0,IF(AND(INDIRECT(ADDRESS($L426,44))=0,INDIRECT(ADDRESS($L426,38))="UL"),INDIRECT(ADDRESS($L426,COLUMN())),0),0),IF($M426&gt;0,IF(AND(INDIRECT(ADDRESS($M426,44))=0,INDIRECT(ADDRESS($M426,38))="UL"),INDIRECT(ADDRESS($M426,COLUMN())),0),0))</f>
        <v>0.54814814814814805</v>
      </c>
      <c r="BC426" s="58" cm="1">
        <f t="array" aca="1" ref="BC426" ca="1">SUM(IF($C426&gt;0,IF(AND(INDIRECT(ADDRESS($C426,44))=0,INDIRECT(ADDRESS($C426,38))="UL"),INDIRECT(ADDRESS($C426,COLUMN())),0),0),IF($D426&gt;0,IF(AND(INDIRECT(ADDRESS($D426,44))=0,INDIRECT(ADDRESS($D426,38))="UL"),INDIRECT(ADDRESS($D426,COLUMN())),0),0),IF($E426&gt;0,IF(AND(INDIRECT(ADDRESS($E426,44))=0,INDIRECT(ADDRESS($E426,38))="UL"),INDIRECT(ADDRESS($E426,COLUMN())),0),0),IF($F426&gt;0,IF(AND(INDIRECT(ADDRESS($F426,44))=0,INDIRECT(ADDRESS($F426,38))="UL"),INDIRECT(ADDRESS($F426,COLUMN())),0),0),IF($G426&gt;0,IF(AND(INDIRECT(ADDRESS($G426,44))=0,INDIRECT(ADDRESS($G426,38))="UL"),INDIRECT(ADDRESS($G426,COLUMN())),0),0),IF($H426&gt;0,IF(AND(INDIRECT(ADDRESS($H426,44))=0,INDIRECT(ADDRESS($H426,38))="UL"),INDIRECT(ADDRESS($H426,COLUMN())),0),0),IF($I426&gt;0,IF(AND(INDIRECT(ADDRESS($I426,44))=0,INDIRECT(ADDRESS($I426,38))="UL"),INDIRECT(ADDRESS($I426,COLUMN())),0),0),IF($J426&gt;0,IF(AND(INDIRECT(ADDRESS($J426,44))=0,INDIRECT(ADDRESS($J426,38))="UL"),INDIRECT(ADDRESS($J426,COLUMN())),0),0),IF($K426&gt;0,IF(AND(INDIRECT(ADDRESS($K426,44))=0,INDIRECT(ADDRESS($K426,38))="UL"),INDIRECT(ADDRESS($K426,COLUMN())),0),0),IF($L426&gt;0,IF(AND(INDIRECT(ADDRESS($L426,44))=0,INDIRECT(ADDRESS($L426,38))="UL"),INDIRECT(ADDRESS($L426,COLUMN())),0),0),IF($M426&gt;0,IF(AND(INDIRECT(ADDRESS($M426,44))=0,INDIRECT(ADDRESS($M426,38))="UL"),INDIRECT(ADDRESS($M426,COLUMN())),0),0))</f>
        <v>0.27407407407407403</v>
      </c>
      <c r="BD426" s="58" cm="1">
        <f t="array" aca="1" ref="BD426" ca="1">SUM(IF($C426&gt;0,IF(AND(INDIRECT(ADDRESS($C426,44))=0,INDIRECT(ADDRESS($C426,38))="UL"),INDIRECT(ADDRESS($C426,COLUMN())),0),0),IF($D426&gt;0,IF(AND(INDIRECT(ADDRESS($D426,44))=0,INDIRECT(ADDRESS($D426,38))="UL"),INDIRECT(ADDRESS($D426,COLUMN())),0),0),IF($E426&gt;0,IF(AND(INDIRECT(ADDRESS($E426,44))=0,INDIRECT(ADDRESS($E426,38))="UL"),INDIRECT(ADDRESS($E426,COLUMN())),0),0),IF($F426&gt;0,IF(AND(INDIRECT(ADDRESS($F426,44))=0,INDIRECT(ADDRESS($F426,38))="UL"),INDIRECT(ADDRESS($F426,COLUMN())),0),0),IF($G426&gt;0,IF(AND(INDIRECT(ADDRESS($G426,44))=0,INDIRECT(ADDRESS($G426,38))="UL"),INDIRECT(ADDRESS($G426,COLUMN())),0),0),IF($H426&gt;0,IF(AND(INDIRECT(ADDRESS($H426,44))=0,INDIRECT(ADDRESS($H426,38))="UL"),INDIRECT(ADDRESS($H426,COLUMN())),0),0),IF($I426&gt;0,IF(AND(INDIRECT(ADDRESS($I426,44))=0,INDIRECT(ADDRESS($I426,38))="UL"),INDIRECT(ADDRESS($I426,COLUMN())),0),0),IF($J426&gt;0,IF(AND(INDIRECT(ADDRESS($J426,44))=0,INDIRECT(ADDRESS($J426,38))="UL"),INDIRECT(ADDRESS($J426,COLUMN())),0),0),IF($K426&gt;0,IF(AND(INDIRECT(ADDRESS($K426,44))=0,INDIRECT(ADDRESS($K426,38))="UL"),INDIRECT(ADDRESS($K426,COLUMN())),0),0),IF($L426&gt;0,IF(AND(INDIRECT(ADDRESS($L426,44))=0,INDIRECT(ADDRESS($L426,38))="UL"),INDIRECT(ADDRESS($L426,COLUMN())),0),0),IF($M426&gt;0,IF(AND(INDIRECT(ADDRESS($M426,44))=0,INDIRECT(ADDRESS($M426,38))="UL"),INDIRECT(ADDRESS($M426,COLUMN())),0),0))</f>
        <v>0.6</v>
      </c>
      <c r="BE426" s="57">
        <f t="shared" ca="1" si="290"/>
        <v>0.3259259259259259</v>
      </c>
      <c r="BF426" s="57" cm="1">
        <f t="array" aca="1" ref="BF426" ca="1">SUM(IF($C426&gt;0,IF(INDIRECT(ADDRESS($C426,45))=1,INDIRECT(ADDRESS($C426,52))*INDIRECT(ADDRESS($C426,42))/5,0),0), IF($D426&gt;0,IF(INDIRECT(ADDRESS($D426,45))=1,INDIRECT(ADDRESS($D426,52))*INDIRECT(ADDRESS($D426,42))/5,0),0), IF($E426&gt;0,IF(INDIRECT(ADDRESS($E426,45))=1,INDIRECT(ADDRESS($E426,52))*INDIRECT(ADDRESS($E426,42))/5,0),0), IF($F426&gt;0,IF(INDIRECT(ADDRESS($F426,45))=1,INDIRECT(ADDRESS($F426,52))*INDIRECT(ADDRESS($F426,42))/5,0),0), IF($G426&gt;0,IF(INDIRECT(ADDRESS($G426,45))=1,INDIRECT(ADDRESS($G426,52))*INDIRECT(ADDRESS($G426,42))/5,0),0), IF($H426&gt;0,IF(INDIRECT(ADDRESS($H426,45))=1,INDIRECT(ADDRESS($H426,52))*INDIRECT(ADDRESS($H426,42))/5,0),0)
)*$BF$296/100</f>
        <v>2.5925925925925925E-2</v>
      </c>
      <c r="BG426" s="19"/>
      <c r="BH426" s="57" cm="1">
        <f t="array" aca="1" ref="BH426" ca="1">SUM(IF($C426&gt;0,IF(AND(INDIRECT(ADDRESS($C426,44))=0,INDIRECT(ADDRESS($C426,38))&lt;&gt;"UL"),INDIRECT(ADDRESS($C426,COLUMN()-12)),0),0), IF($D426&gt;0,IF(AND(INDIRECT(ADDRESS($D426,44))=0,INDIRECT(ADDRESS($D426,38))&lt;&gt;"UL"),INDIRECT(ADDRESS($D426,COLUMN()-12)),0),0), IF($E426&gt;0,IF(AND(INDIRECT(ADDRESS($E426,44))=0,INDIRECT(ADDRESS($E426,38))&lt;&gt;"UL"),INDIRECT(ADDRESS($E426,COLUMN()-12)),0),0), IF($F426&gt;0,IF(AND(INDIRECT(ADDRESS($F426,44))=0,INDIRECT(ADDRESS($F426,38))&lt;&gt;"UL"),INDIRECT(ADDRESS($F426,COLUMN()-12)),0),0), IF($G426&gt;0,IF(AND(INDIRECT(ADDRESS($G426,44))=0,INDIRECT(ADDRESS($G426,38))&lt;&gt;"UL"),INDIRECT(ADDRESS($G426,COLUMN()-12)),0),0), IF($H426&gt;0,IF(AND(INDIRECT(ADDRESS($H426,44))=0,INDIRECT(ADDRESS($H426,38))&lt;&gt;"UL"),INDIRECT(ADDRESS($H426,COLUMN()-12)),0),0), IF($I426&gt;0,IF(AND(INDIRECT(ADDRESS($I426,44))=0,INDIRECT(ADDRESS($I426,38))&lt;&gt;"UL"),INDIRECT(ADDRESS($I426,COLUMN()-12)),0),0), IF($J426&gt;0,IF(AND(INDIRECT(ADDRESS($J426,44))=0,INDIRECT(ADDRESS($J426,38))&lt;&gt;"UL"),INDIRECT(ADDRESS($J426,COLUMN()-12)),0),0), IF($K426&gt;0,IF(AND(INDIRECT(ADDRESS($K426,44))=0,INDIRECT(ADDRESS($K426,38))&lt;&gt;"UL"),INDIRECT(ADDRESS($K426,COLUMN()-12)),0),0), IF($L426&gt;0,IF(AND(INDIRECT(ADDRESS($L426,44))=0,INDIRECT(ADDRESS($L426,38))&lt;&gt;"UL"),INDIRECT(ADDRESS($L426,COLUMN()-12)),0),0), IF($M426&gt;0,IF(AND(INDIRECT(ADDRESS($M426,44))=0,INDIRECT(ADDRESS($M426,38))&lt;&gt;"UL"),INDIRECT(ADDRESS($M426,COLUMN()-12)),0),0))</f>
        <v>0</v>
      </c>
      <c r="BI426" s="57" cm="1">
        <f t="array" aca="1" ref="BI426" ca="1">SUM(IF($C426&gt;0,IF(AND(INDIRECT(ADDRESS($C426,44))=0,INDIRECT(ADDRESS($C426,38))&lt;&gt;"UL"),INDIRECT(ADDRESS($C426,COLUMN()-12)),0),0), IF($D426&gt;0,IF(AND(INDIRECT(ADDRESS($D426,44))=0,INDIRECT(ADDRESS($D426,38))&lt;&gt;"UL"),INDIRECT(ADDRESS($D426,COLUMN()-12)),0),0), IF($E426&gt;0,IF(AND(INDIRECT(ADDRESS($E426,44))=0,INDIRECT(ADDRESS($E426,38))&lt;&gt;"UL"),INDIRECT(ADDRESS($E426,COLUMN()-12)),0),0), IF($F426&gt;0,IF(AND(INDIRECT(ADDRESS($F426,44))=0,INDIRECT(ADDRESS($F426,38))&lt;&gt;"UL"),INDIRECT(ADDRESS($F426,COLUMN()-12)),0),0), IF($G426&gt;0,IF(AND(INDIRECT(ADDRESS($G426,44))=0,INDIRECT(ADDRESS($G426,38))&lt;&gt;"UL"),INDIRECT(ADDRESS($G426,COLUMN()-12)),0),0), IF($H426&gt;0,IF(AND(INDIRECT(ADDRESS($H426,44))=0,INDIRECT(ADDRESS($H426,38))&lt;&gt;"UL"),INDIRECT(ADDRESS($H426,COLUMN()-12)),0),0), IF($I426&gt;0,IF(AND(INDIRECT(ADDRESS($I426,44))=0,INDIRECT(ADDRESS($I426,38))&lt;&gt;"UL"),INDIRECT(ADDRESS($I426,COLUMN()-12)),0),0), IF($J426&gt;0,IF(AND(INDIRECT(ADDRESS($J426,44))=0,INDIRECT(ADDRESS($J426,38))&lt;&gt;"UL"),INDIRECT(ADDRESS($J426,COLUMN()-12)),0),0), IF($K426&gt;0,IF(AND(INDIRECT(ADDRESS($K426,44))=0,INDIRECT(ADDRESS($K426,38))&lt;&gt;"UL"),INDIRECT(ADDRESS($K426,COLUMN()-12)),0),0), IF($L426&gt;0,IF(AND(INDIRECT(ADDRESS($L426,44))=0,INDIRECT(ADDRESS($L426,38))&lt;&gt;"UL"),INDIRECT(ADDRESS($L426,COLUMN()-12)),0),0), IF($M426&gt;0,IF(AND(INDIRECT(ADDRESS($M426,44))=0,INDIRECT(ADDRESS($M426,38))&lt;&gt;"UL"),INDIRECT(ADDRESS($M426,COLUMN()-12)),0),0))</f>
        <v>0</v>
      </c>
      <c r="BJ426" s="57" cm="1">
        <f t="array" aca="1" ref="BJ426" ca="1">SUM(IF($C426&gt;0,IF(AND(INDIRECT(ADDRESS($C426,44))=0,INDIRECT(ADDRESS($C426,38))&lt;&gt;"UL"),INDIRECT(ADDRESS($C426,COLUMN()-12)),0),0), IF($D426&gt;0,IF(AND(INDIRECT(ADDRESS($D426,44))=0,INDIRECT(ADDRESS($D426,38))&lt;&gt;"UL"),INDIRECT(ADDRESS($D426,COLUMN()-12)),0),0), IF($E426&gt;0,IF(AND(INDIRECT(ADDRESS($E426,44))=0,INDIRECT(ADDRESS($E426,38))&lt;&gt;"UL"),INDIRECT(ADDRESS($E426,COLUMN()-12)),0),0), IF($F426&gt;0,IF(AND(INDIRECT(ADDRESS($F426,44))=0,INDIRECT(ADDRESS($F426,38))&lt;&gt;"UL"),INDIRECT(ADDRESS($F426,COLUMN()-12)),0),0), IF($G426&gt;0,IF(AND(INDIRECT(ADDRESS($G426,44))=0,INDIRECT(ADDRESS($G426,38))&lt;&gt;"UL"),INDIRECT(ADDRESS($G426,COLUMN()-12)),0),0), IF($H426&gt;0,IF(AND(INDIRECT(ADDRESS($H426,44))=0,INDIRECT(ADDRESS($H426,38))&lt;&gt;"UL"),INDIRECT(ADDRESS($H426,COLUMN()-12)),0),0), IF($I426&gt;0,IF(AND(INDIRECT(ADDRESS($I426,44))=0,INDIRECT(ADDRESS($I426,38))&lt;&gt;"UL"),INDIRECT(ADDRESS($I426,COLUMN()-12)),0),0), IF($J426&gt;0,IF(AND(INDIRECT(ADDRESS($J426,44))=0,INDIRECT(ADDRESS($J426,38))&lt;&gt;"UL"),INDIRECT(ADDRESS($J426,COLUMN()-12)),0),0), IF($K426&gt;0,IF(AND(INDIRECT(ADDRESS($K426,44))=0,INDIRECT(ADDRESS($K426,38))&lt;&gt;"UL"),INDIRECT(ADDRESS($K426,COLUMN()-12)),0),0), IF($L426&gt;0,IF(AND(INDIRECT(ADDRESS($L426,44))=0,INDIRECT(ADDRESS($L426,38))&lt;&gt;"UL"),INDIRECT(ADDRESS($L426,COLUMN()-12)),0),0), IF($M426&gt;0,IF(AND(INDIRECT(ADDRESS($M426,44))=0,INDIRECT(ADDRESS($M426,38))&lt;&gt;"UL"),INDIRECT(ADDRESS($M426,COLUMN()-12)),0),0))</f>
        <v>0</v>
      </c>
      <c r="BK426" s="57">
        <f t="shared" ca="1" si="291"/>
        <v>0</v>
      </c>
      <c r="BL426" s="58">
        <f t="shared" ca="1" si="292"/>
        <v>0</v>
      </c>
      <c r="BM426" s="57" cm="1">
        <f t="array" aca="1" ref="BM426" ca="1">SUM(IF($C426&gt;0,IF(AND(INDIRECT(ADDRESS($C426,44))=0,INDIRECT(ADDRESS($C426,38))&lt;&gt;"UL"),INDIRECT(ADDRESS($C426,COLUMN()-12)),0),0), IF($D426&gt;0,IF(AND(INDIRECT(ADDRESS($D426,44))=0,INDIRECT(ADDRESS($D426,38))&lt;&gt;"UL"),INDIRECT(ADDRESS($D426,COLUMN()-12)),0),0), IF($E426&gt;0,IF(AND(INDIRECT(ADDRESS($E426,44))=0,INDIRECT(ADDRESS($E426,38))&lt;&gt;"UL"),INDIRECT(ADDRESS($E426,COLUMN()-12)),0),0), IF($F426&gt;0,IF(AND(INDIRECT(ADDRESS($F426,44))=0,INDIRECT(ADDRESS($F426,38))&lt;&gt;"UL"),INDIRECT(ADDRESS($F426,COLUMN()-12)),0),0), IF($G426&gt;0,IF(AND(INDIRECT(ADDRESS($G426,44))=0,INDIRECT(ADDRESS($G426,38))&lt;&gt;"UL"),INDIRECT(ADDRESS($G426,COLUMN()-12)),0),0), IF($H426&gt;0,IF(AND(INDIRECT(ADDRESS($H426,44))=0,INDIRECT(ADDRESS($H426,38))&lt;&gt;"UL"),INDIRECT(ADDRESS($H426,COLUMN()-12)),0),0), IF($I426&gt;0,IF(AND(INDIRECT(ADDRESS($I426,44))=0,INDIRECT(ADDRESS($I426,38))&lt;&gt;"UL"),INDIRECT(ADDRESS($I426,COLUMN()-12)),0),0), IF($J426&gt;0,IF(AND(INDIRECT(ADDRESS($J426,44))=0,INDIRECT(ADDRESS($J426,38))&lt;&gt;"UL"),INDIRECT(ADDRESS($J426,COLUMN()-12)),0),0), IF($K426&gt;0,IF(AND(INDIRECT(ADDRESS($K426,44))=0,INDIRECT(ADDRESS($K426,38))&lt;&gt;"UL"),INDIRECT(ADDRESS($K426,COLUMN()-11)),0),0), IF($L426&gt;0,IF(AND(INDIRECT(ADDRESS($L426,44))=0,INDIRECT(ADDRESS($L426,38))&lt;&gt;"UL"),INDIRECT(ADDRESS($L426,COLUMN()-11)),0),0), IF($M426&gt;0,IF(AND(INDIRECT(ADDRESS($M426,44))=0,INDIRECT(ADDRESS($M426,38))&lt;&gt;"UL"),INDIRECT(ADDRESS($M426,COLUMN()-11)),0),0))</f>
        <v>0</v>
      </c>
      <c r="BN426" s="57" cm="1">
        <f t="array" aca="1" ref="BN426" ca="1">SUM(IF($C426&gt;0,IF(AND(INDIRECT(ADDRESS($C426,44))=0,INDIRECT(ADDRESS($C426,38))&lt;&gt;"UL"),INDIRECT(ADDRESS($C426,COLUMN()-12)),0),0), IF($D426&gt;0,IF(AND(INDIRECT(ADDRESS($D426,44))=0,INDIRECT(ADDRESS($D426,38))&lt;&gt;"UL"),INDIRECT(ADDRESS($D426,COLUMN()-12)),0),0), IF($E426&gt;0,IF(AND(INDIRECT(ADDRESS($E426,44))=0,INDIRECT(ADDRESS($E426,38))&lt;&gt;"UL"),INDIRECT(ADDRESS($E426,COLUMN()-12)),0),0), IF($F426&gt;0,IF(AND(INDIRECT(ADDRESS($F426,44))=0,INDIRECT(ADDRESS($F426,38))&lt;&gt;"UL"),INDIRECT(ADDRESS($F426,COLUMN()-12)),0),0), IF($G426&gt;0,IF(AND(INDIRECT(ADDRESS($G426,44))=0,INDIRECT(ADDRESS($G426,38))&lt;&gt;"UL"),INDIRECT(ADDRESS($G426,COLUMN()-12)),0),0), IF($H426&gt;0,IF(AND(INDIRECT(ADDRESS($H426,44))=0,INDIRECT(ADDRESS($H426,38))&lt;&gt;"UL"),INDIRECT(ADDRESS($H426,COLUMN()-12)),0),0), IF($I426&gt;0,IF(AND(INDIRECT(ADDRESS($I426,44))=0,INDIRECT(ADDRESS($I426,38))&lt;&gt;"UL"),INDIRECT(ADDRESS($I426,COLUMN()-12)),0),0), IF($J426&gt;0,IF(AND(INDIRECT(ADDRESS($J426,44))=0,INDIRECT(ADDRESS($J426,38))&lt;&gt;"UL"),INDIRECT(ADDRESS($J426,COLUMN()-12)),0),0), IF($K426&gt;0,IF(AND(INDIRECT(ADDRESS($K426,44))=0,INDIRECT(ADDRESS($K426,38))&lt;&gt;"UL"),INDIRECT(ADDRESS($K426,COLUMN()-11)),0),0), IF($L426&gt;0,IF(AND(INDIRECT(ADDRESS($L426,44))=0,INDIRECT(ADDRESS($L426,38))&lt;&gt;"UL"),INDIRECT(ADDRESS($L426,COLUMN()-11)),0),0), IF($M426&gt;0,IF(AND(INDIRECT(ADDRESS($M426,44))=0,INDIRECT(ADDRESS($M426,38))&lt;&gt;"UL"),INDIRECT(ADDRESS($M426,COLUMN()-11)),0),0))</f>
        <v>0</v>
      </c>
      <c r="BO426" s="57" cm="1">
        <f t="array" aca="1" ref="BO426" ca="1">SUM(IF($C426&gt;0,IF(AND(INDIRECT(ADDRESS($C426,44))=0,INDIRECT(ADDRESS($C426,38))&lt;&gt;"UL"),INDIRECT(ADDRESS($C426,COLUMN()-12)),0),0), IF($D426&gt;0,IF(AND(INDIRECT(ADDRESS($D426,44))=0,INDIRECT(ADDRESS($D426,38))&lt;&gt;"UL"),INDIRECT(ADDRESS($D426,COLUMN()-12)),0),0), IF($E426&gt;0,IF(AND(INDIRECT(ADDRESS($E426,44))=0,INDIRECT(ADDRESS($E426,38))&lt;&gt;"UL"),INDIRECT(ADDRESS($E426,COLUMN()-12)),0),0), IF($F426&gt;0,IF(AND(INDIRECT(ADDRESS($F426,44))=0,INDIRECT(ADDRESS($F426,38))&lt;&gt;"UL"),INDIRECT(ADDRESS($F426,COLUMN()-12)),0),0), IF($G426&gt;0,IF(AND(INDIRECT(ADDRESS($G426,44))=0,INDIRECT(ADDRESS($G426,38))&lt;&gt;"UL"),INDIRECT(ADDRESS($G426,COLUMN()-12)),0),0), IF($H426&gt;0,IF(AND(INDIRECT(ADDRESS($H426,44))=0,INDIRECT(ADDRESS($H426,38))&lt;&gt;"UL"),INDIRECT(ADDRESS($H426,COLUMN()-12)),0),0), IF($I426&gt;0,IF(AND(INDIRECT(ADDRESS($I426,44))=0,INDIRECT(ADDRESS($I426,38))&lt;&gt;"UL"),INDIRECT(ADDRESS($I426,COLUMN()-12)),0),0), IF($J426&gt;0,IF(AND(INDIRECT(ADDRESS($J426,44))=0,INDIRECT(ADDRESS($J426,38))&lt;&gt;"UL"),INDIRECT(ADDRESS($J426,COLUMN()-12)),0),0), IF($K426&gt;0,IF(AND(INDIRECT(ADDRESS($K426,44))=0,INDIRECT(ADDRESS($K426,38))&lt;&gt;"UL"),INDIRECT(ADDRESS($K426,COLUMN()-11)),0),0), IF($L426&gt;0,IF(AND(INDIRECT(ADDRESS($L426,44))=0,INDIRECT(ADDRESS($L426,38))&lt;&gt;"UL"),INDIRECT(ADDRESS($L426,COLUMN()-11)),0),0), IF($M426&gt;0,IF(AND(INDIRECT(ADDRESS($M426,44))=0,INDIRECT(ADDRESS($M426,38))&lt;&gt;"UL"),INDIRECT(ADDRESS($M426,COLUMN()-11)),0),0))</f>
        <v>0</v>
      </c>
      <c r="BP426" s="57" cm="1">
        <f t="array" aca="1" ref="BP426" ca="1">SUM(IF($C426&gt;0,IF(AND(INDIRECT(ADDRESS($C426,44))=0,INDIRECT(ADDRESS($C426,38))&lt;&gt;"UL"),INDIRECT(ADDRESS($C426,COLUMN()-12)),0),0), IF($D426&gt;0,IF(AND(INDIRECT(ADDRESS($D426,44))=0,INDIRECT(ADDRESS($D426,38))&lt;&gt;"UL"),INDIRECT(ADDRESS($D426,COLUMN()-12)),0),0), IF($E426&gt;0,IF(AND(INDIRECT(ADDRESS($E426,44))=0,INDIRECT(ADDRESS($E426,38))&lt;&gt;"UL"),INDIRECT(ADDRESS($E426,COLUMN()-12)),0),0), IF($F426&gt;0,IF(AND(INDIRECT(ADDRESS($F426,44))=0,INDIRECT(ADDRESS($F426,38))&lt;&gt;"UL"),INDIRECT(ADDRESS($F426,COLUMN()-12)),0),0), IF($G426&gt;0,IF(AND(INDIRECT(ADDRESS($G426,44))=0,INDIRECT(ADDRESS($G426,38))&lt;&gt;"UL"),INDIRECT(ADDRESS($G426,COLUMN()-12)),0),0), IF($H426&gt;0,IF(AND(INDIRECT(ADDRESS($H426,44))=0,INDIRECT(ADDRESS($H426,38))&lt;&gt;"UL"),INDIRECT(ADDRESS($H426,COLUMN()-12)),0),0), IF($I426&gt;0,IF(AND(INDIRECT(ADDRESS($I426,44))=0,INDIRECT(ADDRESS($I426,38))&lt;&gt;"UL"),INDIRECT(ADDRESS($I426,COLUMN()-12)),0),0), IF($J426&gt;0,IF(AND(INDIRECT(ADDRESS($J426,44))=0,INDIRECT(ADDRESS($J426,38))&lt;&gt;"UL"),INDIRECT(ADDRESS($J426,COLUMN()-12)),0),0), IF($K426&gt;0,IF(AND(INDIRECT(ADDRESS($K426,44))=0,INDIRECT(ADDRESS($K426,38))&lt;&gt;"UL"),INDIRECT(ADDRESS($K426,COLUMN()-11)),0),0), IF($L426&gt;0,IF(AND(INDIRECT(ADDRESS($L426,44))=0,INDIRECT(ADDRESS($L426,38))&lt;&gt;"UL"),INDIRECT(ADDRESS($L426,COLUMN()-11)),0),0), IF($M426&gt;0,IF(AND(INDIRECT(ADDRESS($M426,44))=0,INDIRECT(ADDRESS($M426,38))&lt;&gt;"UL"),INDIRECT(ADDRESS($M426,COLUMN()-11)),0),0))</f>
        <v>0</v>
      </c>
      <c r="BQ426" s="57">
        <f t="shared" ca="1" si="293"/>
        <v>0</v>
      </c>
      <c r="BR426" s="161">
        <f t="shared" ca="1" si="294"/>
        <v>74.98701745933181</v>
      </c>
      <c r="BS426" s="59"/>
      <c r="BT426" s="56">
        <f t="shared" ca="1" si="295"/>
        <v>3.5260719708763153</v>
      </c>
      <c r="BU426" s="63">
        <f t="shared" ca="1" si="296"/>
        <v>0.12158868865090743</v>
      </c>
      <c r="BV426" s="57" t="s">
        <v>34</v>
      </c>
      <c r="BW426" s="57" cm="1">
        <f t="array" aca="1" ref="BW426" ca="1">SUM(IF($C426&gt;0,IF(AND(INDIRECT(ADDRESS($C426,44))=0,INDIRECT(ADDRESS($C426,38))="UL",ISERROR(SEARCH("Rear",INDIRECT(ADDRESS($C426,33)))),ISERROR(SEARCH("Side",INDIRECT(ADDRESS($C426,33))))),INDIRECT(ADDRESS($C426,COLUMN())),0),0),IF($D426&gt;0,IF(AND(INDIRECT(ADDRESS($D426,44))=0,INDIRECT(ADDRESS($D426,38))="UL",ISERROR(SEARCH("Rear",INDIRECT(ADDRESS($D426,33)))),ISERROR(SEARCH("Side",INDIRECT(ADDRESS($D426,33))))),INDIRECT(ADDRESS($D426,COLUMN())),0),0),IF($E426&gt;0,IF(AND(INDIRECT(ADDRESS($E426,44))=0,INDIRECT(ADDRESS($E426,38))="UL",ISERROR(SEARCH("Rear",INDIRECT(ADDRESS($E426,33)))),ISERROR(SEARCH("Side",INDIRECT(ADDRESS($E426,33))))),INDIRECT(ADDRESS($E426,COLUMN())),0),0),IF($F426&gt;0,IF(AND(INDIRECT(ADDRESS($F426,44))=0,INDIRECT(ADDRESS($F426,38))="UL",ISERROR(SEARCH("Rear",INDIRECT(ADDRESS($F426,33)))),ISERROR(SEARCH("Side",INDIRECT(ADDRESS($F426,33))))),INDIRECT(ADDRESS($F426,COLUMN())),0),0),IF($G426&gt;0,IF(AND(INDIRECT(ADDRESS($G426,44))=0,INDIRECT(ADDRESS($G426,38))="UL",ISERROR(SEARCH("Rear",INDIRECT(ADDRESS($G426,33)))),ISERROR(SEARCH("Side",INDIRECT(ADDRESS($G426,33))))),INDIRECT(ADDRESS($G426,COLUMN())),0),0),IF($H426&gt;0,IF(AND(INDIRECT(ADDRESS($H426,44))=0,INDIRECT(ADDRESS($H426,38))="UL",ISERROR(SEARCH("Rear",INDIRECT(ADDRESS($H426,33)))),ISERROR(SEARCH("Side",INDIRECT(ADDRESS($H426,33))))),INDIRECT(ADDRESS($H426,COLUMN())),0),0),IF($I426&gt;0,IF(AND(INDIRECT(ADDRESS($I426,44))=0,INDIRECT(ADDRESS($I426,38))="UL",ISERROR(SEARCH("Rear",INDIRECT(ADDRESS($I426,33)))),ISERROR(SEARCH("Side",INDIRECT(ADDRESS($I426,33))))),INDIRECT(ADDRESS($I426,COLUMN())),0),0),IF($J426&gt;0,IF(AND(INDIRECT(ADDRESS($J426,44))=0,INDIRECT(ADDRESS($J426,38))="UL",ISERROR(SEARCH("Rear",INDIRECT(ADDRESS($J426,33)))),ISERROR(SEARCH("Side",INDIRECT(ADDRESS($J426,33))))),INDIRECT(ADDRESS($J426,COLUMN())),0),0),IF($K426&gt;0,IF(AND(INDIRECT(ADDRESS($K426,44))=0,INDIRECT(ADDRESS($K426,38))="UL",ISERROR(SEARCH("Rear",INDIRECT(ADDRESS($K426,33)))),ISERROR(SEARCH("Side",INDIRECT(ADDRESS($K426,33))))),INDIRECT(ADDRESS($K426,COLUMN())),0),0),IF($L426&gt;0,IF(AND(INDIRECT(ADDRESS($L426,44))=0,INDIRECT(ADDRESS($L426,38))="UL",ISERROR(SEARCH("Rear",INDIRECT(ADDRESS($L426,33)))),ISERROR(SEARCH("Side",INDIRECT(ADDRESS($L426,33))))),INDIRECT(ADDRESS($L426,COLUMN())),0),0),IF($M426&gt;0,IF(AND(INDIRECT(ADDRESS($M426,44))=0,INDIRECT(ADDRESS($M426,38))="UL",ISERROR(SEARCH("Rear",INDIRECT(ADDRESS($M426,33)))),ISERROR(SEARCH("Side",INDIRECT(ADDRESS($M426,33))))),INDIRECT(ADDRESS($M426,COLUMN())),0),0))</f>
        <v>0.61111111111111105</v>
      </c>
      <c r="BX426" s="57">
        <f t="shared" ca="1" si="297"/>
        <v>0.61111111111111105</v>
      </c>
      <c r="BY426" s="57" cm="1">
        <f t="array" aca="1" ref="BY426" ca="1">SUM(IF($C426&gt;0,IF(AND(INDIRECT(ADDRESS($C426,44))=0,INDIRECT(ADDRESS($C426,38))="UL"),INDIRECT(ADDRESS($C426,COLUMN())),0),0),IF($D426&gt;0,IF(AND(INDIRECT(ADDRESS($D426,44))=0,INDIRECT(ADDRESS($D426,38))="UL"),INDIRECT(ADDRESS($D426,COLUMN())),0),0),IF($E426&gt;0,IF(AND(INDIRECT(ADDRESS($E426,44))=0,INDIRECT(ADDRESS($E426,38))="UL"),INDIRECT(ADDRESS($E426,COLUMN())),0),0),IF($F426&gt;0,IF(AND(INDIRECT(ADDRESS($F426,44))=0,INDIRECT(ADDRESS($F426,38))="UL"),INDIRECT(ADDRESS($F426,COLUMN())),0),0),IF($G426&gt;0,IF(AND(INDIRECT(ADDRESS($G426,44))=0,INDIRECT(ADDRESS($G426,38))="UL"),INDIRECT(ADDRESS($G426,COLUMN())),0),0),IF($H426&gt;0,IF(AND(INDIRECT(ADDRESS($H426,44))=0,INDIRECT(ADDRESS($H426,38))="UL"),INDIRECT(ADDRESS($H426,COLUMN())),0),0),IF($I426&gt;0,IF(AND(INDIRECT(ADDRESS($I426,44))=0,INDIRECT(ADDRESS($I426,38))="UL"),INDIRECT(ADDRESS($I426,COLUMN())),0),0),IF($J426&gt;0,IF(AND(INDIRECT(ADDRESS($J426,44))=0,INDIRECT(ADDRESS($J426,38))="UL"),INDIRECT(ADDRESS($J426,COLUMN())),0),0),IF($K426&gt;0,IF(AND(INDIRECT(ADDRESS($K426,44))=0,INDIRECT(ADDRESS($K426,38))="UL"),INDIRECT(ADDRESS($K426,COLUMN())),0),0),IF($L426&gt;0,IF(AND(INDIRECT(ADDRESS($L426,44))=0,INDIRECT(ADDRESS($L426,38))="UL"),INDIRECT(ADDRESS($L426,COLUMN())),0),0),IF($M426&gt;0,IF(AND(INDIRECT(ADDRESS($M426,44))=0,INDIRECT(ADDRESS($M426,38))="UL"),INDIRECT(ADDRESS($M426,COLUMN())),0),0))</f>
        <v>0.20370370370370369</v>
      </c>
      <c r="BZ426" s="57" cm="1">
        <f t="array" aca="1" ref="BZ426" ca="1">SUM(IF($C426&gt;0,IF(AND(INDIRECT(ADDRESS($C426,44))=0,INDIRECT(ADDRESS($C426,38))="UL"),INDIRECT(ADDRESS($C426,COLUMN())),0),0),IF($D426&gt;0,IF(AND(INDIRECT(ADDRESS($D426,44))=0,INDIRECT(ADDRESS($D426,38))="UL"),INDIRECT(ADDRESS($D426,COLUMN())),0),0),IF($E426&gt;0,IF(AND(INDIRECT(ADDRESS($E426,44))=0,INDIRECT(ADDRESS($E426,38))="UL"),INDIRECT(ADDRESS($E426,COLUMN())),0),0),IF($F426&gt;0,IF(AND(INDIRECT(ADDRESS($F426,44))=0,INDIRECT(ADDRESS($F426,38))="UL"),INDIRECT(ADDRESS($F426,COLUMN())),0),0),IF($G426&gt;0,IF(AND(INDIRECT(ADDRESS($G426,44))=0,INDIRECT(ADDRESS($G426,38))="UL"),INDIRECT(ADDRESS($G426,COLUMN())),0),0),IF($H426&gt;0,IF(AND(INDIRECT(ADDRESS($H426,44))=0,INDIRECT(ADDRESS($H426,38))="UL"),INDIRECT(ADDRESS($H426,COLUMN())),0),0),IF($I426&gt;0,IF(AND(INDIRECT(ADDRESS($I426,44))=0,INDIRECT(ADDRESS($I426,38))="UL"),INDIRECT(ADDRESS($I426,COLUMN())),0),0),IF($J426&gt;0,IF(AND(INDIRECT(ADDRESS($J426,44))=0,INDIRECT(ADDRESS($J426,38))="UL"),INDIRECT(ADDRESS($J426,COLUMN())),0),0),IF($K426&gt;0,IF(AND(INDIRECT(ADDRESS($K426,44))=0,INDIRECT(ADDRESS($K426,38))="UL"),INDIRECT(ADDRESS($K426,COLUMN())),0),0),IF($L426&gt;0,IF(AND(INDIRECT(ADDRESS($L426,44))=0,INDIRECT(ADDRESS($L426,38))="UL"),INDIRECT(ADDRESS($L426,COLUMN())),0),0),IF($M426&gt;0,IF(AND(INDIRECT(ADDRESS($M426,44))=0,INDIRECT(ADDRESS($M426,38))="UL"),INDIRECT(ADDRESS($M426,COLUMN())),0),0))</f>
        <v>0.68518518518518512</v>
      </c>
      <c r="CA426" s="57">
        <f t="shared" ca="1" si="298"/>
        <v>0.68518518518518512</v>
      </c>
      <c r="CB426" s="57" cm="1">
        <f t="array" aca="1" ref="CB426" ca="1">SUM(IF($C426&gt;0,IF(AND(INDIRECT(ADDRESS($C426,44))=0,INDIRECT(ADDRESS($C426,38))&lt;&gt;"UL"),INDIRECT(ADDRESS($C426,COLUMN())),0),0),IF($D426&gt;0,IF(AND(INDIRECT(ADDRESS($D426,44))=0,INDIRECT(ADDRESS($D426,38))&lt;&gt;"UL"),INDIRECT(ADDRESS($D426,COLUMN())),0),0),IF($E426&gt;0,IF(AND(INDIRECT(ADDRESS($E426,44))=0,INDIRECT(ADDRESS($E426,38))&lt;&gt;"UL"),INDIRECT(ADDRESS($E426,COLUMN())),0),0),IF($F426&gt;0,IF(AND(INDIRECT(ADDRESS($F426,44))=0,INDIRECT(ADDRESS($F426,38))&lt;&gt;"UL"),INDIRECT(ADDRESS($F426,COLUMN())),0),0),IF($G426&gt;0,IF(AND(INDIRECT(ADDRESS($G426,44))=0,INDIRECT(ADDRESS($G426,38))&lt;&gt;"UL"),INDIRECT(ADDRESS($G426,COLUMN())),0),0),IF($H426&gt;0,IF(AND(INDIRECT(ADDRESS($H426,44))=0,INDIRECT(ADDRESS($H426,38))&lt;&gt;"UL"),INDIRECT(ADDRESS($H426,COLUMN())),0),0),IF($I426&gt;0,IF(AND(INDIRECT(ADDRESS($I426,44))=0,INDIRECT(ADDRESS($I426,38))&lt;&gt;"UL"),INDIRECT(ADDRESS($I426,COLUMN())),0),0),IF($J426&gt;0,IF(AND(INDIRECT(ADDRESS($J426,44))=0,INDIRECT(ADDRESS($J426,38))&lt;&gt;"UL"),INDIRECT(ADDRESS($J426,COLUMN())),0),0),IF($K426&gt;0,IF(AND(INDIRECT(ADDRESS($K426,44))=0,INDIRECT(ADDRESS($K426,38))&lt;&gt;"UL"),INDIRECT(ADDRESS($K426,COLUMN())),0),0),IF($L426&gt;0,IF(AND(INDIRECT(ADDRESS($L426,44))=0,INDIRECT(ADDRESS($L426,38))&lt;&gt;"UL"),INDIRECT(ADDRESS($L426,COLUMN())),0),0),IF($M426&gt;0,IF(AND(INDIRECT(ADDRESS($M426,44))=0,INDIRECT(ADDRESS($M426,38))&lt;&gt;"UL"),INDIRECT(ADDRESS($M426,COLUMN())),0),0))</f>
        <v>0</v>
      </c>
      <c r="CC426" s="57">
        <f t="shared" ca="1" si="299"/>
        <v>0</v>
      </c>
      <c r="CD426" s="57" cm="1">
        <f t="array" aca="1" ref="CD426" ca="1">SUM(IF($C426&gt;0,IF(AND(INDIRECT(ADDRESS($C426,44))=0,INDIRECT(ADDRESS($C426,38))&lt;&gt;"UL"),INDIRECT(ADDRESS($C426,COLUMN())),0),0),IF($D426&gt;0,IF(AND(INDIRECT(ADDRESS($D426,44))=0,INDIRECT(ADDRESS($D426,38))&lt;&gt;"UL"),INDIRECT(ADDRESS($D426,COLUMN())),0),0),IF($E426&gt;0,IF(AND(INDIRECT(ADDRESS($E426,44))=0,INDIRECT(ADDRESS($E426,38))&lt;&gt;"UL"),INDIRECT(ADDRESS($E426,COLUMN())),0),0),IF($F426&gt;0,IF(AND(INDIRECT(ADDRESS($F426,44))=0,INDIRECT(ADDRESS($F426,38))&lt;&gt;"UL"),INDIRECT(ADDRESS($F426,COLUMN())),0),0),IF($G426&gt;0,IF(AND(INDIRECT(ADDRESS($G426,44))=0,INDIRECT(ADDRESS($G426,38))&lt;&gt;"UL"),INDIRECT(ADDRESS($G426,COLUMN())),0),0),IF($H426&gt;0,IF(AND(INDIRECT(ADDRESS($H426,44))=0,INDIRECT(ADDRESS($H426,38))&lt;&gt;"UL"),INDIRECT(ADDRESS($H426,COLUMN())),0),0),IF($I426&gt;0,IF(AND(INDIRECT(ADDRESS($I426,44))=0,INDIRECT(ADDRESS($I426,38))&lt;&gt;"UL"),INDIRECT(ADDRESS($I426,COLUMN())),0),0),IF($J426&gt;0,IF(AND(INDIRECT(ADDRESS($J426,44))=0,INDIRECT(ADDRESS($J426,38))&lt;&gt;"UL"),INDIRECT(ADDRESS($J426,COLUMN())),0),0),IF($K426&gt;0,IF(AND(INDIRECT(ADDRESS($K426,44))=0,INDIRECT(ADDRESS($K426,38))&lt;&gt;"UL"),INDIRECT(ADDRESS($K426,COLUMN())),0),0),IF($L426&gt;0,IF(AND(INDIRECT(ADDRESS($L426,44))=0,INDIRECT(ADDRESS($L426,38))&lt;&gt;"UL"),INDIRECT(ADDRESS($L426,COLUMN())),0),0),IF($M426&gt;0,IF(AND(INDIRECT(ADDRESS($M426,44))=0,INDIRECT(ADDRESS($M426,38))&lt;&gt;"UL"),INDIRECT(ADDRESS($M426,COLUMN())),0),0))</f>
        <v>0</v>
      </c>
      <c r="CE426" s="57" cm="1">
        <f t="array" aca="1" ref="CE426" ca="1">SUM(IF($C426&gt;0,IF(AND(INDIRECT(ADDRESS($C426,44))=0,INDIRECT(ADDRESS($C426,38))&lt;&gt;"UL"),INDIRECT(ADDRESS($C426,COLUMN())),0),0),IF($D426&gt;0,IF(AND(INDIRECT(ADDRESS($D426,44))=0,INDIRECT(ADDRESS($D426,38))&lt;&gt;"UL"),INDIRECT(ADDRESS($D426,COLUMN())),0),0),IF($E426&gt;0,IF(AND(INDIRECT(ADDRESS($E426,44))=0,INDIRECT(ADDRESS($E426,38))&lt;&gt;"UL"),INDIRECT(ADDRESS($E426,COLUMN())),0),0),IF($F426&gt;0,IF(AND(INDIRECT(ADDRESS($F426,44))=0,INDIRECT(ADDRESS($F426,38))&lt;&gt;"UL"),INDIRECT(ADDRESS($F426,COLUMN())),0),0),IF($G426&gt;0,IF(AND(INDIRECT(ADDRESS($G426,44))=0,INDIRECT(ADDRESS($G426,38))&lt;&gt;"UL"),INDIRECT(ADDRESS($G426,COLUMN())),0),0),IF($H426&gt;0,IF(AND(INDIRECT(ADDRESS($H426,44))=0,INDIRECT(ADDRESS($H426,38))&lt;&gt;"UL"),INDIRECT(ADDRESS($H426,COLUMN())),0),0),IF($I426&gt;0,IF(AND(INDIRECT(ADDRESS($I426,44))=0,INDIRECT(ADDRESS($I426,38))&lt;&gt;"UL"),INDIRECT(ADDRESS($I426,COLUMN())),0),0),IF($J426&gt;0,IF(AND(INDIRECT(ADDRESS($J426,44))=0,INDIRECT(ADDRESS($J426,38))&lt;&gt;"UL"),INDIRECT(ADDRESS($J426,COLUMN())),0),0),IF($K426&gt;0,IF(AND(INDIRECT(ADDRESS($K426,44))=0,INDIRECT(ADDRESS($K426,38))&lt;&gt;"UL"),INDIRECT(ADDRESS($K426,COLUMN())),0),0),IF($L426&gt;0,IF(AND(INDIRECT(ADDRESS($L426,44))=0,INDIRECT(ADDRESS($L426,38))&lt;&gt;"UL"),INDIRECT(ADDRESS($L426,COLUMN())),0),0),IF($M426&gt;0,IF(AND(INDIRECT(ADDRESS($M426,44))=0,INDIRECT(ADDRESS($M426,38))&lt;&gt;"UL"),INDIRECT(ADDRESS($M426,COLUMN())),0),0))</f>
        <v>0</v>
      </c>
      <c r="CF426" s="57">
        <f t="shared" ca="1" si="300"/>
        <v>0</v>
      </c>
      <c r="CG426" s="57">
        <f t="shared" ca="1" si="301"/>
        <v>1.1160613875409664</v>
      </c>
      <c r="CH426" s="57">
        <f t="shared" ca="1" si="302"/>
        <v>3.8484875432447115E-2</v>
      </c>
      <c r="CI426" s="19">
        <f t="shared" ca="1" si="303"/>
        <v>12.666116801454304</v>
      </c>
      <c r="CJ426" s="19"/>
      <c r="CK426" s="57" cm="1">
        <f t="array" aca="1" ref="CK426" ca="1">IF(AU426="S", SUM(IF($C426&gt;0,IF(INDIRECT(ADDRESS($C426,43))&lt;&gt;1,INDIRECT(ADDRESS($C426,48)),0),0), IF($D426&gt;0,IF(INDIRECT(ADDRESS($D426,43))&lt;&gt;1,INDIRECT(ADDRESS($D426,48)),0),0), IF($E426&gt;0,IF(INDIRECT(ADDRESS($E426,43))&lt;&gt;1,INDIRECT(ADDRESS($E426,48)),0),0), IF($F426&gt;0,IF(INDIRECT(ADDRESS($F426,43))&lt;&gt;1,INDIRECT(ADDRESS($F426,48)),0),0), IF($G426&gt;0,IF(INDIRECT(ADDRESS($G426,43))&lt;&gt;1,INDIRECT(ADDRESS($G426,48)),0),0), IF($H426&gt;0,IF(INDIRECT(ADDRESS($H426,43))&lt;&gt;1,INDIRECT(ADDRESS($H426,48)),0),0), IF($I426&gt;0,IF(INDIRECT(ADDRESS($I426,43))&lt;&gt;1,INDIRECT(ADDRESS($I426,48)),0),0), IF($J426&gt;0,IF(INDIRECT(ADDRESS($J426,43))&lt;&gt;1,INDIRECT(ADDRESS($J426,48)),0),0), IF($K426&gt;0,IF(INDIRECT(ADDRESS($K426,43))&lt;&gt;1,INDIRECT(ADDRESS($K426,48)),0),0), IF($L426&gt;0,IF(INDIRECT(ADDRESS($L426,43))&lt;&gt;1,INDIRECT(ADDRESS($L426,48)),0),0), IF($M426&gt;0,IF(INDIRECT(ADDRESS($M426,43))&lt;&gt;1,INDIRECT(ADDRESS($M426,48)),0),0)), IF(AU426="L",SUM(IF($C426&gt;0,IF(INDIRECT(ADDRESS($C426,43))&lt;&gt;1,INDIRECT(ADDRESS($C426,50)),0),0), IF($D426&gt;0,IF(INDIRECT(ADDRESS($D426,43))&lt;&gt;1,INDIRECT(ADDRESS($D426,50)),0),0), IF($E426&gt;0,IF(INDIRECT(ADDRESS($E426,43))&lt;&gt;1,INDIRECT(ADDRESS($E426,50)),0),0), IF($F426&gt;0,IF(INDIRECT(ADDRESS($F426,43))&lt;&gt;1,INDIRECT(ADDRESS($F426,50)),0),0), IF($G426&gt;0,IF(INDIRECT(ADDRESS($G426,43))&lt;&gt;1,INDIRECT(ADDRESS($G426,50)),0),0), IF($G426&gt;0,IF(INDIRECT(ADDRESS($G426,43))&lt;&gt;1,INDIRECT(ADDRESS($G426,50)),0),0), IF($H426&gt;0,IF(INDIRECT(ADDRESS($H426,43))&lt;&gt;1,INDIRECT(ADDRESS($H426,50)),0),0), IF($I426&gt;0,IF(INDIRECT(ADDRESS($I426,43))&lt;&gt;1,INDIRECT(ADDRESS($I426,50)),0),0), IF($J426&gt;0,IF(INDIRECT(ADDRESS($J426,43))&lt;&gt;1,INDIRECT(ADDRESS($J426,50)),0),0), IF($K426&gt;0,IF(INDIRECT(ADDRESS($K426,43))&lt;&gt;1,INDIRECT(ADDRESS($K426,50)),0),0), IF($L426&gt;0,IF(INDIRECT(ADDRESS($L426,43))&lt;&gt;1,INDIRECT(ADDRESS($L426,50)),0),0), IF($M426&gt;0,IF(INDIRECT(ADDRESS($M426,43))&lt;&gt;1,INDIRECT(ADDRESS($M426,50)),0),0)), SUM(IF($C426&gt;0,IF(INDIRECT(ADDRESS($C426,43))&lt;&gt;1,INDIRECT(ADDRESS($C426,49)),0),0), IF($D426&gt;0,IF(INDIRECT(ADDRESS($D426,43))&lt;&gt;1,INDIRECT(ADDRESS($D426,49)),0),0), IF($E426&gt;0,IF(INDIRECT(ADDRESS($E426,43))&lt;&gt;1,INDIRECT(ADDRESS($E426,49)),0),0), IF($F426&gt;0,IF(INDIRECT(ADDRESS($F426,43))&lt;&gt;1,INDIRECT(ADDRESS($F426,49)),0),0), IF($G426&gt;0,IF(INDIRECT(ADDRESS($G426,43))&lt;&gt;1,INDIRECT(ADDRESS($G426,49)),0),0), IF($G426&gt;0,IF(INDIRECT(ADDRESS($G426,43))&lt;&gt;1,INDIRECT(ADDRESS($G426,49)),0),0), IF($H426&gt;0,IF(INDIRECT(ADDRESS($H426,43))&lt;&gt;1,INDIRECT(ADDRESS($H426,49)),0),0), IF($I426&gt;0,IF(INDIRECT(ADDRESS($I426,43))&lt;&gt;1,INDIRECT(ADDRESS($I426,49)),0),0), IF($J426&gt;0,IF(INDIRECT(ADDRESS($J426,43))&lt;&gt;1,INDIRECT(ADDRESS($J426,49)),0),0), IF($K426&gt;0,IF(INDIRECT(ADDRESS($K426,43))&lt;&gt;1,INDIRECT(ADDRESS($K426,49)),0),0), IF($L426&gt;0,IF(INDIRECT(ADDRESS($L426,43))&lt;&gt;1,INDIRECT(ADDRESS($L426,49)),0),0), IF($M426&gt;0,IF(INDIRECT(ADDRESS($M426,43))&lt;&gt;1,INDIRECT(ADDRESS($M426,49)),0),0))))</f>
        <v>2.9444444444444442</v>
      </c>
      <c r="CL426" s="57" cm="1">
        <f t="array" aca="1" ref="CL426" ca="1">SUM(IF($C426&gt;0,IF(INDIRECT(ADDRESS($C426,44))=1,INDIRECT(ADDRESS($C426,90)),0),0), IF($D426&gt;0,IF(INDIRECT(ADDRESS($D426,44))=1,INDIRECT(ADDRESS($D426,90)),0),0), IF($E426&gt;0,IF(INDIRECT(ADDRESS($E426,44))=1,INDIRECT(ADDRESS($E426,90)),0),0), IF($F426&gt;0,IF(INDIRECT(ADDRESS($F426,44))=1,INDIRECT(ADDRESS($F426,90)),0),0), IF($G426&gt;0,IF(INDIRECT(ADDRESS($G426,44))=1,INDIRECT(ADDRESS($G426,90)),0),0), IF($H426&gt;0,IF(INDIRECT(ADDRESS($H426,44))=1,INDIRECT(ADDRESS($H426,90)),0),0), IF($I426&gt;0,IF(INDIRECT(ADDRESS($I426,44))=1,INDIRECT(ADDRESS($I426,90)),0),0), IF($J426&gt;0,IF(INDIRECT(ADDRESS($J426,44))=1,INDIRECT(ADDRESS($J426,90)),0),0), IF($K426&gt;0,IF(INDIRECT(ADDRESS($K426,44))=1,INDIRECT(ADDRESS($K426,90)),0),0), IF($L426&gt;0,IF(INDIRECT(ADDRESS($L426,44))=1,INDIRECT(ADDRESS($L426,90)),0),0), IF($M426&gt;0,IF(INDIRECT(ADDRESS($M426,44))=1,INDIRECT(ADDRESS($M426,90)),0),0))</f>
        <v>2.3333333333333335</v>
      </c>
      <c r="CM426" s="56">
        <f t="shared" ca="1" si="304"/>
        <v>0.89511597674658772</v>
      </c>
      <c r="CN426" s="59"/>
    </row>
    <row r="427" spans="1:92" x14ac:dyDescent="0.25">
      <c r="A427" s="219" t="s">
        <v>529</v>
      </c>
      <c r="B427" s="220">
        <v>373</v>
      </c>
      <c r="C427" s="220">
        <v>384</v>
      </c>
      <c r="D427" s="220">
        <v>388</v>
      </c>
      <c r="E427" s="220"/>
      <c r="F427" s="220"/>
      <c r="G427" s="220"/>
      <c r="H427" s="220"/>
      <c r="I427" s="220"/>
      <c r="J427" s="220"/>
      <c r="K427" s="220"/>
      <c r="L427" s="220"/>
      <c r="M427" s="220"/>
      <c r="N427" s="67">
        <f ca="1">3+SUM(INDIRECT(ADDRESS(B427,COLUMN())),IF(C427&gt;0,INDIRECT(ADDRESS(C427,COLUMN())),0),IF(D427&gt;0,INDIRECT(ADDRESS(D427,14)),0),IF(E427&gt;0,INDIRECT(ADDRESS(E427,COLUMN())),0),IF(F427&gt;0,INDIRECT(ADDRESS(F427,COLUMN())),0),IF(G427&gt;0,INDIRECT(ADDRESS(G427,COLUMN())),0),IF(H427&gt;0,INDIRECT(ADDRESS(H427,COLUMN())),0),IF(I427&gt;0,INDIRECT(ADDRESS(I427,COLUMN())),0),IF(J427&gt;0,INDIRECT(ADDRESS(J427,COLUMN())),0),IF(K427&gt;0,INDIRECT(ADDRESS(K427,COLUMN())),0),IF(L427&gt;0,INDIRECT(ADDRESS(L427,COLUMN())),0),IF(M427&gt;0,INDIRECT(ADDRESS(M427,COLUMN())),0))</f>
        <v>26</v>
      </c>
      <c r="O427" s="67" t="str" cm="1">
        <f t="array" aca="1" ref="O427" ca="1">INDIRECT(ADDRESS($B427,COLUMN()))</f>
        <v>Fighter</v>
      </c>
      <c r="P427" s="67">
        <v>3</v>
      </c>
      <c r="Q427" s="67" cm="1">
        <f t="array" aca="1" ref="Q427" ca="1">INDIRECT(ADDRESS($B427,COLUMN()))</f>
        <v>0</v>
      </c>
      <c r="R427" s="67" cm="1">
        <f t="array" aca="1" ref="R427" ca="1">INDIRECT(ADDRESS($B427,COLUMN()))</f>
        <v>0</v>
      </c>
      <c r="S427" s="67" cm="1">
        <f t="array" aca="1" ref="S427" ca="1">INDIRECT(ADDRESS($B427,COLUMN()))</f>
        <v>3</v>
      </c>
      <c r="T427" s="67" t="str" cm="1">
        <f t="array" aca="1" ref="T427" ca="1">INDIRECT(ADDRESS($B427,COLUMN()))</f>
        <v>1-8</v>
      </c>
      <c r="U427" s="67" cm="1">
        <f t="array" aca="1" ref="U427" ca="1">INDIRECT(ADDRESS($B427,COLUMN()))</f>
        <v>8</v>
      </c>
      <c r="V427" s="67" cm="1">
        <f t="array" aca="1" ref="V427" ca="1">INDIRECT(ADDRESS($B427,COLUMN()))</f>
        <v>0</v>
      </c>
      <c r="W427" s="67" cm="1">
        <f t="array" aca="1" ref="W427" ca="1">INDIRECT(ADDRESS($B427,COLUMN()))</f>
        <v>2</v>
      </c>
      <c r="X427" s="67" cm="1">
        <f t="array" aca="1" ref="X427" ca="1">INDIRECT(ADDRESS($B427,COLUMN()))</f>
        <v>9</v>
      </c>
      <c r="Y427" s="67" cm="1">
        <f t="array" aca="1" ref="Y427" ca="1">INDIRECT(ADDRESS($B427,COLUMN()))</f>
        <v>1</v>
      </c>
      <c r="Z427" s="67" cm="1">
        <f t="array" aca="1" ref="Z427" ca="1">INDIRECT(ADDRESS($B427,COLUMN()))</f>
        <v>5</v>
      </c>
      <c r="AA427" s="67" t="str" cm="1">
        <f t="array" aca="1" ref="AA427" ca="1">INDIRECT(ADDRESS($B427,COLUMN()))</f>
        <v>Jink</v>
      </c>
      <c r="AB427" s="56">
        <f t="shared" ca="1" si="285"/>
        <v>1.0329206114928022</v>
      </c>
      <c r="AC427" s="56">
        <f t="shared" ca="1" si="286"/>
        <v>1.2633896661892019</v>
      </c>
      <c r="AD427" s="56">
        <f t="shared" ca="1" si="287"/>
        <v>3.2957991291892226</v>
      </c>
      <c r="AF427" s="52"/>
      <c r="AG427" s="52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2"/>
      <c r="AU427" s="54" t="s">
        <v>33</v>
      </c>
      <c r="AV427" s="57" cm="1">
        <f t="array" aca="1" ref="AV427" ca="1">SUM(IF($C427&gt;0,IF(AND(INDIRECT(ADDRESS($C427,44))=0,INDIRECT(ADDRESS($C427,38))="UL",ISERROR(SEARCH("Rear",INDIRECT(ADDRESS($C427,33)))),ISERROR(SEARCH("Side",INDIRECT(ADDRESS($C427,33))))),INDIRECT(ADDRESS($C427,COLUMN())),0),0),IF($D427&gt;0,IF(AND(INDIRECT(ADDRESS($D427,44))=0,INDIRECT(ADDRESS($D427,38))="UL",ISERROR(SEARCH("Rear",INDIRECT(ADDRESS($D427,33)))),ISERROR(SEARCH("Side",INDIRECT(ADDRESS($D427,33))))),INDIRECT(ADDRESS($D427,COLUMN())),0),0),IF($E427&gt;0,IF(AND(INDIRECT(ADDRESS($E427,44))=0,INDIRECT(ADDRESS($E427,38))="UL",ISERROR(SEARCH("Rear",INDIRECT(ADDRESS($E427,33)))),ISERROR(SEARCH("Side",INDIRECT(ADDRESS($E427,33))))),INDIRECT(ADDRESS($E427,COLUMN())),0),0),IF($F427&gt;0,IF(AND(INDIRECT(ADDRESS($F427,44))=0,INDIRECT(ADDRESS($F427,38))="UL",ISERROR(SEARCH("Rear",INDIRECT(ADDRESS($F427,33)))),ISERROR(SEARCH("Side",INDIRECT(ADDRESS($F427,33))))),INDIRECT(ADDRESS($F427,COLUMN())),0),0),IF($G427&gt;0,IF(AND(INDIRECT(ADDRESS($G427,44))=0,INDIRECT(ADDRESS($G427,38))="UL",ISERROR(SEARCH("Rear",INDIRECT(ADDRESS($G427,33)))),ISERROR(SEARCH("Side",INDIRECT(ADDRESS($G427,33))))),INDIRECT(ADDRESS($G427,COLUMN())),0),0),IF($H427&gt;0,IF(AND(INDIRECT(ADDRESS($H427,44))=0,INDIRECT(ADDRESS($H427,38))="UL",ISERROR(SEARCH("Rear",INDIRECT(ADDRESS($H427,33)))),ISERROR(SEARCH("Side",INDIRECT(ADDRESS($H427,33))))),INDIRECT(ADDRESS($H427,COLUMN())),0),0),IF($I427&gt;0,IF(AND(INDIRECT(ADDRESS($I427,44))=0,INDIRECT(ADDRESS($I427,38))="UL",ISERROR(SEARCH("Rear",INDIRECT(ADDRESS($I427,33)))),ISERROR(SEARCH("Side",INDIRECT(ADDRESS($I427,33))))),INDIRECT(ADDRESS($I427,COLUMN())),0),0),IF($J427&gt;0,IF(AND(INDIRECT(ADDRESS($J427,44))=0,INDIRECT(ADDRESS($J427,38))="UL",ISERROR(SEARCH("Rear",INDIRECT(ADDRESS($J427,33)))),ISERROR(SEARCH("Side",INDIRECT(ADDRESS($J427,33))))),INDIRECT(ADDRESS($J427,COLUMN())),0),0),IF($K427&gt;0,IF(AND(INDIRECT(ADDRESS($K427,44))=0,INDIRECT(ADDRESS($K427,38))="UL",ISERROR(SEARCH("Rear",INDIRECT(ADDRESS($K427,33)))),ISERROR(SEARCH("Side",INDIRECT(ADDRESS($K427,33))))),INDIRECT(ADDRESS($K427,COLUMN())),0),0),IF($L427&gt;0,IF(AND(INDIRECT(ADDRESS($L427,44))=0,INDIRECT(ADDRESS($L427,38))="UL",ISERROR(SEARCH("Rear",INDIRECT(ADDRESS($L427,33)))),ISERROR(SEARCH("Side",INDIRECT(ADDRESS($L427,33))))),INDIRECT(ADDRESS($L427,COLUMN())),0),0),IF($M427&gt;0,IF(AND(INDIRECT(ADDRESS($M427,44))=0,INDIRECT(ADDRESS($M427,38))="UL",ISERROR(SEARCH("Rear",INDIRECT(ADDRESS($M427,33)))),ISERROR(SEARCH("Side",INDIRECT(ADDRESS($M427,33))))),INDIRECT(ADDRESS($M427,COLUMN())),0),0))</f>
        <v>1.5555555555555554</v>
      </c>
      <c r="AW427" s="57" cm="1">
        <f t="array" aca="1" ref="AW427" ca="1">SUM(IF($C427&gt;0,IF(AND(INDIRECT(ADDRESS($C427,44))=0,INDIRECT(ADDRESS($C427,38))="UL",ISERROR(SEARCH("Rear",INDIRECT(ADDRESS($C427,33)))),ISERROR(SEARCH("Side",INDIRECT(ADDRESS($C427,33))))),INDIRECT(ADDRESS($C427,COLUMN())),0),0),IF($D427&gt;0,IF(AND(INDIRECT(ADDRESS($D427,44))=0,INDIRECT(ADDRESS($D427,38))="UL",ISERROR(SEARCH("Rear",INDIRECT(ADDRESS($D427,33)))),ISERROR(SEARCH("Side",INDIRECT(ADDRESS($D427,33))))),INDIRECT(ADDRESS($D427,COLUMN())),0),0),IF($E427&gt;0,IF(AND(INDIRECT(ADDRESS($E427,44))=0,INDIRECT(ADDRESS($E427,38))="UL",ISERROR(SEARCH("Rear",INDIRECT(ADDRESS($E427,33)))),ISERROR(SEARCH("Side",INDIRECT(ADDRESS($E427,33))))),INDIRECT(ADDRESS($E427,COLUMN())),0),0),IF($F427&gt;0,IF(AND(INDIRECT(ADDRESS($F427,44))=0,INDIRECT(ADDRESS($F427,38))="UL",ISERROR(SEARCH("Rear",INDIRECT(ADDRESS($F427,33)))),ISERROR(SEARCH("Side",INDIRECT(ADDRESS($F427,33))))),INDIRECT(ADDRESS($F427,COLUMN())),0),0),IF($G427&gt;0,IF(AND(INDIRECT(ADDRESS($G427,44))=0,INDIRECT(ADDRESS($G427,38))="UL",ISERROR(SEARCH("Rear",INDIRECT(ADDRESS($G427,33)))),ISERROR(SEARCH("Side",INDIRECT(ADDRESS($G427,33))))),INDIRECT(ADDRESS($G427,COLUMN())),0),0),IF($H427&gt;0,IF(AND(INDIRECT(ADDRESS($H427,44))=0,INDIRECT(ADDRESS($H427,38))="UL",ISERROR(SEARCH("Rear",INDIRECT(ADDRESS($H427,33)))),ISERROR(SEARCH("Side",INDIRECT(ADDRESS($H427,33))))),INDIRECT(ADDRESS($H427,COLUMN())),0),0),IF($I427&gt;0,IF(AND(INDIRECT(ADDRESS($I427,44))=0,INDIRECT(ADDRESS($I427,38))="UL",ISERROR(SEARCH("Rear",INDIRECT(ADDRESS($I427,33)))),ISERROR(SEARCH("Side",INDIRECT(ADDRESS($I427,33))))),INDIRECT(ADDRESS($I427,COLUMN())),0),0),IF($J427&gt;0,IF(AND(INDIRECT(ADDRESS($J427,44))=0,INDIRECT(ADDRESS($J427,38))="UL",ISERROR(SEARCH("Rear",INDIRECT(ADDRESS($J427,33)))),ISERROR(SEARCH("Side",INDIRECT(ADDRESS($J427,33))))),INDIRECT(ADDRESS($J427,COLUMN())),0),0),IF($K427&gt;0,IF(AND(INDIRECT(ADDRESS($K427,44))=0,INDIRECT(ADDRESS($K427,38))="UL",ISERROR(SEARCH("Rear",INDIRECT(ADDRESS($K427,33)))),ISERROR(SEARCH("Side",INDIRECT(ADDRESS($K427,33))))),INDIRECT(ADDRESS($K427,COLUMN())),0),0),IF($L427&gt;0,IF(AND(INDIRECT(ADDRESS($L427,44))=0,INDIRECT(ADDRESS($L427,38))="UL",ISERROR(SEARCH("Rear",INDIRECT(ADDRESS($L427,33)))),ISERROR(SEARCH("Side",INDIRECT(ADDRESS($L427,33))))),INDIRECT(ADDRESS($L427,COLUMN())),0),0),IF($M427&gt;0,IF(AND(INDIRECT(ADDRESS($M427,44))=0,INDIRECT(ADDRESS($M427,38))="UL",ISERROR(SEARCH("Rear",INDIRECT(ADDRESS($M427,33)))),ISERROR(SEARCH("Side",INDIRECT(ADDRESS($M427,33))))),INDIRECT(ADDRESS($M427,COLUMN())),0),0))</f>
        <v>0.88888888888888884</v>
      </c>
      <c r="AX427" s="57" cm="1">
        <f t="array" aca="1" ref="AX427" ca="1">SUM(IF($C427&gt;0,IF(AND(INDIRECT(ADDRESS($C427,44))=0,INDIRECT(ADDRESS($C427,38))="UL",ISERROR(SEARCH("Rear",INDIRECT(ADDRESS($C427,33)))),ISERROR(SEARCH("Side",INDIRECT(ADDRESS($C427,33))))),INDIRECT(ADDRESS($C427,COLUMN())),0),0),IF($D427&gt;0,IF(AND(INDIRECT(ADDRESS($D427,44))=0,INDIRECT(ADDRESS($D427,38))="UL",ISERROR(SEARCH("Rear",INDIRECT(ADDRESS($D427,33)))),ISERROR(SEARCH("Side",INDIRECT(ADDRESS($D427,33))))),INDIRECT(ADDRESS($D427,COLUMN())),0),0),IF($E427&gt;0,IF(AND(INDIRECT(ADDRESS($E427,44))=0,INDIRECT(ADDRESS($E427,38))="UL",ISERROR(SEARCH("Rear",INDIRECT(ADDRESS($E427,33)))),ISERROR(SEARCH("Side",INDIRECT(ADDRESS($E427,33))))),INDIRECT(ADDRESS($E427,COLUMN())),0),0),IF($F427&gt;0,IF(AND(INDIRECT(ADDRESS($F427,44))=0,INDIRECT(ADDRESS($F427,38))="UL",ISERROR(SEARCH("Rear",INDIRECT(ADDRESS($F427,33)))),ISERROR(SEARCH("Side",INDIRECT(ADDRESS($F427,33))))),INDIRECT(ADDRESS($F427,COLUMN())),0),0),IF($G427&gt;0,IF(AND(INDIRECT(ADDRESS($G427,44))=0,INDIRECT(ADDRESS($G427,38))="UL",ISERROR(SEARCH("Rear",INDIRECT(ADDRESS($G427,33)))),ISERROR(SEARCH("Side",INDIRECT(ADDRESS($G427,33))))),INDIRECT(ADDRESS($G427,COLUMN())),0),0),IF($H427&gt;0,IF(AND(INDIRECT(ADDRESS($H427,44))=0,INDIRECT(ADDRESS($H427,38))="UL",ISERROR(SEARCH("Rear",INDIRECT(ADDRESS($H427,33)))),ISERROR(SEARCH("Side",INDIRECT(ADDRESS($H427,33))))),INDIRECT(ADDRESS($H427,COLUMN())),0),0),IF($I427&gt;0,IF(AND(INDIRECT(ADDRESS($I427,44))=0,INDIRECT(ADDRESS($I427,38))="UL",ISERROR(SEARCH("Rear",INDIRECT(ADDRESS($I427,33)))),ISERROR(SEARCH("Side",INDIRECT(ADDRESS($I427,33))))),INDIRECT(ADDRESS($I427,COLUMN())),0),0),IF($J427&gt;0,IF(AND(INDIRECT(ADDRESS($J427,44))=0,INDIRECT(ADDRESS($J427,38))="UL",ISERROR(SEARCH("Rear",INDIRECT(ADDRESS($J427,33)))),ISERROR(SEARCH("Side",INDIRECT(ADDRESS($J427,33))))),INDIRECT(ADDRESS($J427,COLUMN())),0),0),IF($K427&gt;0,IF(AND(INDIRECT(ADDRESS($K427,44))=0,INDIRECT(ADDRESS($K427,38))="UL",ISERROR(SEARCH("Rear",INDIRECT(ADDRESS($K427,33)))),ISERROR(SEARCH("Side",INDIRECT(ADDRESS($K427,33))))),INDIRECT(ADDRESS($K427,COLUMN())),0),0),IF($L427&gt;0,IF(AND(INDIRECT(ADDRESS($L427,44))=0,INDIRECT(ADDRESS($L427,38))="UL",ISERROR(SEARCH("Rear",INDIRECT(ADDRESS($L427,33)))),ISERROR(SEARCH("Side",INDIRECT(ADDRESS($L427,33))))),INDIRECT(ADDRESS($L427,COLUMN())),0),0),IF($M427&gt;0,IF(AND(INDIRECT(ADDRESS($M427,44))=0,INDIRECT(ADDRESS($M427,38))="UL",ISERROR(SEARCH("Rear",INDIRECT(ADDRESS($M427,33)))),ISERROR(SEARCH("Side",INDIRECT(ADDRESS($M427,33))))),INDIRECT(ADDRESS($M427,COLUMN())),0),0))</f>
        <v>0</v>
      </c>
      <c r="AY427" s="58">
        <f t="shared" ca="1" si="288"/>
        <v>1.5555555555555554</v>
      </c>
      <c r="AZ427" s="58">
        <f t="shared" ca="1" si="289"/>
        <v>0.81481481481481477</v>
      </c>
      <c r="BA427" s="58" cm="1">
        <f t="array" aca="1" ref="BA427" ca="1">SUM(IF($C427&gt;0,IF(AND(INDIRECT(ADDRESS($C427,44))=0,INDIRECT(ADDRESS($C427,38))="UL"),INDIRECT(ADDRESS($C427,COLUMN())),0),0),IF($D427&gt;0,IF(AND(INDIRECT(ADDRESS($D427,44))=0,INDIRECT(ADDRESS($D427,38))="UL"),INDIRECT(ADDRESS($D427,COLUMN())),0),0),IF($E427&gt;0,IF(AND(INDIRECT(ADDRESS($E427,44))=0,INDIRECT(ADDRESS($E427,38))="UL"),INDIRECT(ADDRESS($E427,COLUMN())),0),0),IF($F427&gt;0,IF(AND(INDIRECT(ADDRESS($F427,44))=0,INDIRECT(ADDRESS($F427,38))="UL"),INDIRECT(ADDRESS($F427,COLUMN())),0),0),IF($G427&gt;0,IF(AND(INDIRECT(ADDRESS($G427,44))=0,INDIRECT(ADDRESS($G427,38))="UL"),INDIRECT(ADDRESS($G427,COLUMN())),0),0),IF($H427&gt;0,IF(AND(INDIRECT(ADDRESS($H427,44))=0,INDIRECT(ADDRESS($H427,38))="UL"),INDIRECT(ADDRESS($H427,COLUMN())),0),0),IF($I427&gt;0,IF(AND(INDIRECT(ADDRESS($I427,44))=0,INDIRECT(ADDRESS($I427,38))="UL"),INDIRECT(ADDRESS($I427,COLUMN())),0),0),IF($J427&gt;0,IF(AND(INDIRECT(ADDRESS($J427,44))=0,INDIRECT(ADDRESS($J427,38))="UL"),INDIRECT(ADDRESS($J427,COLUMN())),0),0),IF($K427&gt;0,IF(AND(INDIRECT(ADDRESS($K427,44))=0,INDIRECT(ADDRESS($K427,38))="UL"),INDIRECT(ADDRESS($K427,COLUMN())),0),0),IF($L427&gt;0,IF(AND(INDIRECT(ADDRESS($L427,44))=0,INDIRECT(ADDRESS($L427,38))="UL"),INDIRECT(ADDRESS($L427,COLUMN())),0),0),IF($M427&gt;0,IF(AND(INDIRECT(ADDRESS($M427,44))=0,INDIRECT(ADDRESS($M427,38))="UL"),INDIRECT(ADDRESS($M427,COLUMN())),0),0))</f>
        <v>0.23703703703703702</v>
      </c>
      <c r="BB427" s="58" cm="1">
        <f t="array" aca="1" ref="BB427" ca="1">SUM(IF($C427&gt;0,IF(AND(INDIRECT(ADDRESS($C427,44))=0,INDIRECT(ADDRESS($C427,38))="UL"),INDIRECT(ADDRESS($C427,COLUMN())),0),0),IF($D427&gt;0,IF(AND(INDIRECT(ADDRESS($D427,44))=0,INDIRECT(ADDRESS($D427,38))="UL"),INDIRECT(ADDRESS($D427,COLUMN())),0),0),IF($E427&gt;0,IF(AND(INDIRECT(ADDRESS($E427,44))=0,INDIRECT(ADDRESS($E427,38))="UL"),INDIRECT(ADDRESS($E427,COLUMN())),0),0),IF($F427&gt;0,IF(AND(INDIRECT(ADDRESS($F427,44))=0,INDIRECT(ADDRESS($F427,38))="UL"),INDIRECT(ADDRESS($F427,COLUMN())),0),0),IF($G427&gt;0,IF(AND(INDIRECT(ADDRESS($G427,44))=0,INDIRECT(ADDRESS($G427,38))="UL"),INDIRECT(ADDRESS($G427,COLUMN())),0),0),IF($H427&gt;0,IF(AND(INDIRECT(ADDRESS($H427,44))=0,INDIRECT(ADDRESS($H427,38))="UL"),INDIRECT(ADDRESS($H427,COLUMN())),0),0),IF($I427&gt;0,IF(AND(INDIRECT(ADDRESS($I427,44))=0,INDIRECT(ADDRESS($I427,38))="UL"),INDIRECT(ADDRESS($I427,COLUMN())),0),0),IF($J427&gt;0,IF(AND(INDIRECT(ADDRESS($J427,44))=0,INDIRECT(ADDRESS($J427,38))="UL"),INDIRECT(ADDRESS($J427,COLUMN())),0),0),IF($K427&gt;0,IF(AND(INDIRECT(ADDRESS($K427,44))=0,INDIRECT(ADDRESS($K427,38))="UL"),INDIRECT(ADDRESS($K427,COLUMN())),0),0),IF($L427&gt;0,IF(AND(INDIRECT(ADDRESS($L427,44))=0,INDIRECT(ADDRESS($L427,38))="UL"),INDIRECT(ADDRESS($L427,COLUMN())),0),0),IF($M427&gt;0,IF(AND(INDIRECT(ADDRESS($M427,44))=0,INDIRECT(ADDRESS($M427,38))="UL"),INDIRECT(ADDRESS($M427,COLUMN())),0),0))</f>
        <v>0.41481481481481475</v>
      </c>
      <c r="BC427" s="58" cm="1">
        <f t="array" aca="1" ref="BC427" ca="1">SUM(IF($C427&gt;0,IF(AND(INDIRECT(ADDRESS($C427,44))=0,INDIRECT(ADDRESS($C427,38))="UL"),INDIRECT(ADDRESS($C427,COLUMN())),0),0),IF($D427&gt;0,IF(AND(INDIRECT(ADDRESS($D427,44))=0,INDIRECT(ADDRESS($D427,38))="UL"),INDIRECT(ADDRESS($D427,COLUMN())),0),0),IF($E427&gt;0,IF(AND(INDIRECT(ADDRESS($E427,44))=0,INDIRECT(ADDRESS($E427,38))="UL"),INDIRECT(ADDRESS($E427,COLUMN())),0),0),IF($F427&gt;0,IF(AND(INDIRECT(ADDRESS($F427,44))=0,INDIRECT(ADDRESS($F427,38))="UL"),INDIRECT(ADDRESS($F427,COLUMN())),0),0),IF($G427&gt;0,IF(AND(INDIRECT(ADDRESS($G427,44))=0,INDIRECT(ADDRESS($G427,38))="UL"),INDIRECT(ADDRESS($G427,COLUMN())),0),0),IF($H427&gt;0,IF(AND(INDIRECT(ADDRESS($H427,44))=0,INDIRECT(ADDRESS($H427,38))="UL"),INDIRECT(ADDRESS($H427,COLUMN())),0),0),IF($I427&gt;0,IF(AND(INDIRECT(ADDRESS($I427,44))=0,INDIRECT(ADDRESS($I427,38))="UL"),INDIRECT(ADDRESS($I427,COLUMN())),0),0),IF($J427&gt;0,IF(AND(INDIRECT(ADDRESS($J427,44))=0,INDIRECT(ADDRESS($J427,38))="UL"),INDIRECT(ADDRESS($J427,COLUMN())),0),0),IF($K427&gt;0,IF(AND(INDIRECT(ADDRESS($K427,44))=0,INDIRECT(ADDRESS($K427,38))="UL"),INDIRECT(ADDRESS($K427,COLUMN())),0),0),IF($L427&gt;0,IF(AND(INDIRECT(ADDRESS($L427,44))=0,INDIRECT(ADDRESS($L427,38))="UL"),INDIRECT(ADDRESS($L427,COLUMN())),0),0),IF($M427&gt;0,IF(AND(INDIRECT(ADDRESS($M427,44))=0,INDIRECT(ADDRESS($M427,38))="UL"),INDIRECT(ADDRESS($M427,COLUMN())),0),0))</f>
        <v>0.20740740740740737</v>
      </c>
      <c r="BD427" s="58" cm="1">
        <f t="array" aca="1" ref="BD427" ca="1">SUM(IF($C427&gt;0,IF(AND(INDIRECT(ADDRESS($C427,44))=0,INDIRECT(ADDRESS($C427,38))="UL"),INDIRECT(ADDRESS($C427,COLUMN())),0),0),IF($D427&gt;0,IF(AND(INDIRECT(ADDRESS($D427,44))=0,INDIRECT(ADDRESS($D427,38))="UL"),INDIRECT(ADDRESS($D427,COLUMN())),0),0),IF($E427&gt;0,IF(AND(INDIRECT(ADDRESS($E427,44))=0,INDIRECT(ADDRESS($E427,38))="UL"),INDIRECT(ADDRESS($E427,COLUMN())),0),0),IF($F427&gt;0,IF(AND(INDIRECT(ADDRESS($F427,44))=0,INDIRECT(ADDRESS($F427,38))="UL"),INDIRECT(ADDRESS($F427,COLUMN())),0),0),IF($G427&gt;0,IF(AND(INDIRECT(ADDRESS($G427,44))=0,INDIRECT(ADDRESS($G427,38))="UL"),INDIRECT(ADDRESS($G427,COLUMN())),0),0),IF($H427&gt;0,IF(AND(INDIRECT(ADDRESS($H427,44))=0,INDIRECT(ADDRESS($H427,38))="UL"),INDIRECT(ADDRESS($H427,COLUMN())),0),0),IF($I427&gt;0,IF(AND(INDIRECT(ADDRESS($I427,44))=0,INDIRECT(ADDRESS($I427,38))="UL"),INDIRECT(ADDRESS($I427,COLUMN())),0),0),IF($J427&gt;0,IF(AND(INDIRECT(ADDRESS($J427,44))=0,INDIRECT(ADDRESS($J427,38))="UL"),INDIRECT(ADDRESS($J427,COLUMN())),0),0),IF($K427&gt;0,IF(AND(INDIRECT(ADDRESS($K427,44))=0,INDIRECT(ADDRESS($K427,38))="UL"),INDIRECT(ADDRESS($K427,COLUMN())),0),0),IF($L427&gt;0,IF(AND(INDIRECT(ADDRESS($L427,44))=0,INDIRECT(ADDRESS($L427,38))="UL"),INDIRECT(ADDRESS($L427,COLUMN())),0),0),IF($M427&gt;0,IF(AND(INDIRECT(ADDRESS($M427,44))=0,INDIRECT(ADDRESS($M427,38))="UL"),INDIRECT(ADDRESS($M427,COLUMN())),0),0))</f>
        <v>0.44444444444444442</v>
      </c>
      <c r="BE427" s="57">
        <f t="shared" ca="1" si="290"/>
        <v>0.23703703703703702</v>
      </c>
      <c r="BF427" s="57" cm="1">
        <f t="array" aca="1" ref="BF427" ca="1">SUM(IF($C427&gt;0,IF(INDIRECT(ADDRESS($C427,45))=1,INDIRECT(ADDRESS($C427,52))*INDIRECT(ADDRESS($C427,42))/5,0),0), IF($D427&gt;0,IF(INDIRECT(ADDRESS($D427,45))=1,INDIRECT(ADDRESS($D427,52))*INDIRECT(ADDRESS($D427,42))/5,0),0), IF($E427&gt;0,IF(INDIRECT(ADDRESS($E427,45))=1,INDIRECT(ADDRESS($E427,52))*INDIRECT(ADDRESS($E427,42))/5,0),0), IF($F427&gt;0,IF(INDIRECT(ADDRESS($F427,45))=1,INDIRECT(ADDRESS($F427,52))*INDIRECT(ADDRESS($F427,42))/5,0),0), IF($G427&gt;0,IF(INDIRECT(ADDRESS($G427,45))=1,INDIRECT(ADDRESS($G427,52))*INDIRECT(ADDRESS($G427,42))/5,0),0), IF($H427&gt;0,IF(INDIRECT(ADDRESS($H427,45))=1,INDIRECT(ADDRESS($H427,52))*INDIRECT(ADDRESS($H427,42))/5,0),0)
)*$BF$296/100</f>
        <v>0</v>
      </c>
      <c r="BG427" s="19"/>
      <c r="BH427" s="57" cm="1">
        <f t="array" aca="1" ref="BH427" ca="1">SUM(IF($C427&gt;0,IF(AND(INDIRECT(ADDRESS($C427,44))=0,INDIRECT(ADDRESS($C427,38))&lt;&gt;"UL"),INDIRECT(ADDRESS($C427,COLUMN()-12)),0),0), IF($D427&gt;0,IF(AND(INDIRECT(ADDRESS($D427,44))=0,INDIRECT(ADDRESS($D427,38))&lt;&gt;"UL"),INDIRECT(ADDRESS($D427,COLUMN()-12)),0),0), IF($E427&gt;0,IF(AND(INDIRECT(ADDRESS($E427,44))=0,INDIRECT(ADDRESS($E427,38))&lt;&gt;"UL"),INDIRECT(ADDRESS($E427,COLUMN()-12)),0),0), IF($F427&gt;0,IF(AND(INDIRECT(ADDRESS($F427,44))=0,INDIRECT(ADDRESS($F427,38))&lt;&gt;"UL"),INDIRECT(ADDRESS($F427,COLUMN()-12)),0),0), IF($G427&gt;0,IF(AND(INDIRECT(ADDRESS($G427,44))=0,INDIRECT(ADDRESS($G427,38))&lt;&gt;"UL"),INDIRECT(ADDRESS($G427,COLUMN()-12)),0),0), IF($H427&gt;0,IF(AND(INDIRECT(ADDRESS($H427,44))=0,INDIRECT(ADDRESS($H427,38))&lt;&gt;"UL"),INDIRECT(ADDRESS($H427,COLUMN()-12)),0),0), IF($I427&gt;0,IF(AND(INDIRECT(ADDRESS($I427,44))=0,INDIRECT(ADDRESS($I427,38))&lt;&gt;"UL"),INDIRECT(ADDRESS($I427,COLUMN()-12)),0),0), IF($J427&gt;0,IF(AND(INDIRECT(ADDRESS($J427,44))=0,INDIRECT(ADDRESS($J427,38))&lt;&gt;"UL"),INDIRECT(ADDRESS($J427,COLUMN()-12)),0),0), IF($K427&gt;0,IF(AND(INDIRECT(ADDRESS($K427,44))=0,INDIRECT(ADDRESS($K427,38))&lt;&gt;"UL"),INDIRECT(ADDRESS($K427,COLUMN()-12)),0),0), IF($L427&gt;0,IF(AND(INDIRECT(ADDRESS($L427,44))=0,INDIRECT(ADDRESS($L427,38))&lt;&gt;"UL"),INDIRECT(ADDRESS($L427,COLUMN()-12)),0),0), IF($M427&gt;0,IF(AND(INDIRECT(ADDRESS($M427,44))=0,INDIRECT(ADDRESS($M427,38))&lt;&gt;"UL"),INDIRECT(ADDRESS($M427,COLUMN()-12)),0),0))</f>
        <v>0</v>
      </c>
      <c r="BI427" s="57" cm="1">
        <f t="array" aca="1" ref="BI427" ca="1">SUM(IF($C427&gt;0,IF(AND(INDIRECT(ADDRESS($C427,44))=0,INDIRECT(ADDRESS($C427,38))&lt;&gt;"UL"),INDIRECT(ADDRESS($C427,COLUMN()-12)),0),0), IF($D427&gt;0,IF(AND(INDIRECT(ADDRESS($D427,44))=0,INDIRECT(ADDRESS($D427,38))&lt;&gt;"UL"),INDIRECT(ADDRESS($D427,COLUMN()-12)),0),0), IF($E427&gt;0,IF(AND(INDIRECT(ADDRESS($E427,44))=0,INDIRECT(ADDRESS($E427,38))&lt;&gt;"UL"),INDIRECT(ADDRESS($E427,COLUMN()-12)),0),0), IF($F427&gt;0,IF(AND(INDIRECT(ADDRESS($F427,44))=0,INDIRECT(ADDRESS($F427,38))&lt;&gt;"UL"),INDIRECT(ADDRESS($F427,COLUMN()-12)),0),0), IF($G427&gt;0,IF(AND(INDIRECT(ADDRESS($G427,44))=0,INDIRECT(ADDRESS($G427,38))&lt;&gt;"UL"),INDIRECT(ADDRESS($G427,COLUMN()-12)),0),0), IF($H427&gt;0,IF(AND(INDIRECT(ADDRESS($H427,44))=0,INDIRECT(ADDRESS($H427,38))&lt;&gt;"UL"),INDIRECT(ADDRESS($H427,COLUMN()-12)),0),0), IF($I427&gt;0,IF(AND(INDIRECT(ADDRESS($I427,44))=0,INDIRECT(ADDRESS($I427,38))&lt;&gt;"UL"),INDIRECT(ADDRESS($I427,COLUMN()-12)),0),0), IF($J427&gt;0,IF(AND(INDIRECT(ADDRESS($J427,44))=0,INDIRECT(ADDRESS($J427,38))&lt;&gt;"UL"),INDIRECT(ADDRESS($J427,COLUMN()-12)),0),0), IF($K427&gt;0,IF(AND(INDIRECT(ADDRESS($K427,44))=0,INDIRECT(ADDRESS($K427,38))&lt;&gt;"UL"),INDIRECT(ADDRESS($K427,COLUMN()-12)),0),0), IF($L427&gt;0,IF(AND(INDIRECT(ADDRESS($L427,44))=0,INDIRECT(ADDRESS($L427,38))&lt;&gt;"UL"),INDIRECT(ADDRESS($L427,COLUMN()-12)),0),0), IF($M427&gt;0,IF(AND(INDIRECT(ADDRESS($M427,44))=0,INDIRECT(ADDRESS($M427,38))&lt;&gt;"UL"),INDIRECT(ADDRESS($M427,COLUMN()-12)),0),0))</f>
        <v>0</v>
      </c>
      <c r="BJ427" s="57" cm="1">
        <f t="array" aca="1" ref="BJ427" ca="1">SUM(IF($C427&gt;0,IF(AND(INDIRECT(ADDRESS($C427,44))=0,INDIRECT(ADDRESS($C427,38))&lt;&gt;"UL"),INDIRECT(ADDRESS($C427,COLUMN()-12)),0),0), IF($D427&gt;0,IF(AND(INDIRECT(ADDRESS($D427,44))=0,INDIRECT(ADDRESS($D427,38))&lt;&gt;"UL"),INDIRECT(ADDRESS($D427,COLUMN()-12)),0),0), IF($E427&gt;0,IF(AND(INDIRECT(ADDRESS($E427,44))=0,INDIRECT(ADDRESS($E427,38))&lt;&gt;"UL"),INDIRECT(ADDRESS($E427,COLUMN()-12)),0),0), IF($F427&gt;0,IF(AND(INDIRECT(ADDRESS($F427,44))=0,INDIRECT(ADDRESS($F427,38))&lt;&gt;"UL"),INDIRECT(ADDRESS($F427,COLUMN()-12)),0),0), IF($G427&gt;0,IF(AND(INDIRECT(ADDRESS($G427,44))=0,INDIRECT(ADDRESS($G427,38))&lt;&gt;"UL"),INDIRECT(ADDRESS($G427,COLUMN()-12)),0),0), IF($H427&gt;0,IF(AND(INDIRECT(ADDRESS($H427,44))=0,INDIRECT(ADDRESS($H427,38))&lt;&gt;"UL"),INDIRECT(ADDRESS($H427,COLUMN()-12)),0),0), IF($I427&gt;0,IF(AND(INDIRECT(ADDRESS($I427,44))=0,INDIRECT(ADDRESS($I427,38))&lt;&gt;"UL"),INDIRECT(ADDRESS($I427,COLUMN()-12)),0),0), IF($J427&gt;0,IF(AND(INDIRECT(ADDRESS($J427,44))=0,INDIRECT(ADDRESS($J427,38))&lt;&gt;"UL"),INDIRECT(ADDRESS($J427,COLUMN()-12)),0),0), IF($K427&gt;0,IF(AND(INDIRECT(ADDRESS($K427,44))=0,INDIRECT(ADDRESS($K427,38))&lt;&gt;"UL"),INDIRECT(ADDRESS($K427,COLUMN()-12)),0),0), IF($L427&gt;0,IF(AND(INDIRECT(ADDRESS($L427,44))=0,INDIRECT(ADDRESS($L427,38))&lt;&gt;"UL"),INDIRECT(ADDRESS($L427,COLUMN()-12)),0),0), IF($M427&gt;0,IF(AND(INDIRECT(ADDRESS($M427,44))=0,INDIRECT(ADDRESS($M427,38))&lt;&gt;"UL"),INDIRECT(ADDRESS($M427,COLUMN()-12)),0),0))</f>
        <v>0</v>
      </c>
      <c r="BK427" s="57">
        <f t="shared" ca="1" si="291"/>
        <v>0</v>
      </c>
      <c r="BL427" s="58">
        <f t="shared" ca="1" si="292"/>
        <v>0</v>
      </c>
      <c r="BM427" s="57" cm="1">
        <f t="array" aca="1" ref="BM427" ca="1">SUM(IF($C427&gt;0,IF(AND(INDIRECT(ADDRESS($C427,44))=0,INDIRECT(ADDRESS($C427,38))&lt;&gt;"UL"),INDIRECT(ADDRESS($C427,COLUMN()-12)),0),0), IF($D427&gt;0,IF(AND(INDIRECT(ADDRESS($D427,44))=0,INDIRECT(ADDRESS($D427,38))&lt;&gt;"UL"),INDIRECT(ADDRESS($D427,COLUMN()-12)),0),0), IF($E427&gt;0,IF(AND(INDIRECT(ADDRESS($E427,44))=0,INDIRECT(ADDRESS($E427,38))&lt;&gt;"UL"),INDIRECT(ADDRESS($E427,COLUMN()-12)),0),0), IF($F427&gt;0,IF(AND(INDIRECT(ADDRESS($F427,44))=0,INDIRECT(ADDRESS($F427,38))&lt;&gt;"UL"),INDIRECT(ADDRESS($F427,COLUMN()-12)),0),0), IF($G427&gt;0,IF(AND(INDIRECT(ADDRESS($G427,44))=0,INDIRECT(ADDRESS($G427,38))&lt;&gt;"UL"),INDIRECT(ADDRESS($G427,COLUMN()-12)),0),0), IF($H427&gt;0,IF(AND(INDIRECT(ADDRESS($H427,44))=0,INDIRECT(ADDRESS($H427,38))&lt;&gt;"UL"),INDIRECT(ADDRESS($H427,COLUMN()-12)),0),0), IF($I427&gt;0,IF(AND(INDIRECT(ADDRESS($I427,44))=0,INDIRECT(ADDRESS($I427,38))&lt;&gt;"UL"),INDIRECT(ADDRESS($I427,COLUMN()-12)),0),0), IF($J427&gt;0,IF(AND(INDIRECT(ADDRESS($J427,44))=0,INDIRECT(ADDRESS($J427,38))&lt;&gt;"UL"),INDIRECT(ADDRESS($J427,COLUMN()-12)),0),0), IF($K427&gt;0,IF(AND(INDIRECT(ADDRESS($K427,44))=0,INDIRECT(ADDRESS($K427,38))&lt;&gt;"UL"),INDIRECT(ADDRESS($K427,COLUMN()-11)),0),0), IF($L427&gt;0,IF(AND(INDIRECT(ADDRESS($L427,44))=0,INDIRECT(ADDRESS($L427,38))&lt;&gt;"UL"),INDIRECT(ADDRESS($L427,COLUMN()-11)),0),0), IF($M427&gt;0,IF(AND(INDIRECT(ADDRESS($M427,44))=0,INDIRECT(ADDRESS($M427,38))&lt;&gt;"UL"),INDIRECT(ADDRESS($M427,COLUMN()-11)),0),0))</f>
        <v>0</v>
      </c>
      <c r="BN427" s="57" cm="1">
        <f t="array" aca="1" ref="BN427" ca="1">SUM(IF($C427&gt;0,IF(AND(INDIRECT(ADDRESS($C427,44))=0,INDIRECT(ADDRESS($C427,38))&lt;&gt;"UL"),INDIRECT(ADDRESS($C427,COLUMN()-12)),0),0), IF($D427&gt;0,IF(AND(INDIRECT(ADDRESS($D427,44))=0,INDIRECT(ADDRESS($D427,38))&lt;&gt;"UL"),INDIRECT(ADDRESS($D427,COLUMN()-12)),0),0), IF($E427&gt;0,IF(AND(INDIRECT(ADDRESS($E427,44))=0,INDIRECT(ADDRESS($E427,38))&lt;&gt;"UL"),INDIRECT(ADDRESS($E427,COLUMN()-12)),0),0), IF($F427&gt;0,IF(AND(INDIRECT(ADDRESS($F427,44))=0,INDIRECT(ADDRESS($F427,38))&lt;&gt;"UL"),INDIRECT(ADDRESS($F427,COLUMN()-12)),0),0), IF($G427&gt;0,IF(AND(INDIRECT(ADDRESS($G427,44))=0,INDIRECT(ADDRESS($G427,38))&lt;&gt;"UL"),INDIRECT(ADDRESS($G427,COLUMN()-12)),0),0), IF($H427&gt;0,IF(AND(INDIRECT(ADDRESS($H427,44))=0,INDIRECT(ADDRESS($H427,38))&lt;&gt;"UL"),INDIRECT(ADDRESS($H427,COLUMN()-12)),0),0), IF($I427&gt;0,IF(AND(INDIRECT(ADDRESS($I427,44))=0,INDIRECT(ADDRESS($I427,38))&lt;&gt;"UL"),INDIRECT(ADDRESS($I427,COLUMN()-12)),0),0), IF($J427&gt;0,IF(AND(INDIRECT(ADDRESS($J427,44))=0,INDIRECT(ADDRESS($J427,38))&lt;&gt;"UL"),INDIRECT(ADDRESS($J427,COLUMN()-12)),0),0), IF($K427&gt;0,IF(AND(INDIRECT(ADDRESS($K427,44))=0,INDIRECT(ADDRESS($K427,38))&lt;&gt;"UL"),INDIRECT(ADDRESS($K427,COLUMN()-11)),0),0), IF($L427&gt;0,IF(AND(INDIRECT(ADDRESS($L427,44))=0,INDIRECT(ADDRESS($L427,38))&lt;&gt;"UL"),INDIRECT(ADDRESS($L427,COLUMN()-11)),0),0), IF($M427&gt;0,IF(AND(INDIRECT(ADDRESS($M427,44))=0,INDIRECT(ADDRESS($M427,38))&lt;&gt;"UL"),INDIRECT(ADDRESS($M427,COLUMN()-11)),0),0))</f>
        <v>0</v>
      </c>
      <c r="BO427" s="57" cm="1">
        <f t="array" aca="1" ref="BO427" ca="1">SUM(IF($C427&gt;0,IF(AND(INDIRECT(ADDRESS($C427,44))=0,INDIRECT(ADDRESS($C427,38))&lt;&gt;"UL"),INDIRECT(ADDRESS($C427,COLUMN()-12)),0),0), IF($D427&gt;0,IF(AND(INDIRECT(ADDRESS($D427,44))=0,INDIRECT(ADDRESS($D427,38))&lt;&gt;"UL"),INDIRECT(ADDRESS($D427,COLUMN()-12)),0),0), IF($E427&gt;0,IF(AND(INDIRECT(ADDRESS($E427,44))=0,INDIRECT(ADDRESS($E427,38))&lt;&gt;"UL"),INDIRECT(ADDRESS($E427,COLUMN()-12)),0),0), IF($F427&gt;0,IF(AND(INDIRECT(ADDRESS($F427,44))=0,INDIRECT(ADDRESS($F427,38))&lt;&gt;"UL"),INDIRECT(ADDRESS($F427,COLUMN()-12)),0),0), IF($G427&gt;0,IF(AND(INDIRECT(ADDRESS($G427,44))=0,INDIRECT(ADDRESS($G427,38))&lt;&gt;"UL"),INDIRECT(ADDRESS($G427,COLUMN()-12)),0),0), IF($H427&gt;0,IF(AND(INDIRECT(ADDRESS($H427,44))=0,INDIRECT(ADDRESS($H427,38))&lt;&gt;"UL"),INDIRECT(ADDRESS($H427,COLUMN()-12)),0),0), IF($I427&gt;0,IF(AND(INDIRECT(ADDRESS($I427,44))=0,INDIRECT(ADDRESS($I427,38))&lt;&gt;"UL"),INDIRECT(ADDRESS($I427,COLUMN()-12)),0),0), IF($J427&gt;0,IF(AND(INDIRECT(ADDRESS($J427,44))=0,INDIRECT(ADDRESS($J427,38))&lt;&gt;"UL"),INDIRECT(ADDRESS($J427,COLUMN()-12)),0),0), IF($K427&gt;0,IF(AND(INDIRECT(ADDRESS($K427,44))=0,INDIRECT(ADDRESS($K427,38))&lt;&gt;"UL"),INDIRECT(ADDRESS($K427,COLUMN()-11)),0),0), IF($L427&gt;0,IF(AND(INDIRECT(ADDRESS($L427,44))=0,INDIRECT(ADDRESS($L427,38))&lt;&gt;"UL"),INDIRECT(ADDRESS($L427,COLUMN()-11)),0),0), IF($M427&gt;0,IF(AND(INDIRECT(ADDRESS($M427,44))=0,INDIRECT(ADDRESS($M427,38))&lt;&gt;"UL"),INDIRECT(ADDRESS($M427,COLUMN()-11)),0),0))</f>
        <v>0</v>
      </c>
      <c r="BP427" s="57" cm="1">
        <f t="array" aca="1" ref="BP427" ca="1">SUM(IF($C427&gt;0,IF(AND(INDIRECT(ADDRESS($C427,44))=0,INDIRECT(ADDRESS($C427,38))&lt;&gt;"UL"),INDIRECT(ADDRESS($C427,COLUMN()-12)),0),0), IF($D427&gt;0,IF(AND(INDIRECT(ADDRESS($D427,44))=0,INDIRECT(ADDRESS($D427,38))&lt;&gt;"UL"),INDIRECT(ADDRESS($D427,COLUMN()-12)),0),0), IF($E427&gt;0,IF(AND(INDIRECT(ADDRESS($E427,44))=0,INDIRECT(ADDRESS($E427,38))&lt;&gt;"UL"),INDIRECT(ADDRESS($E427,COLUMN()-12)),0),0), IF($F427&gt;0,IF(AND(INDIRECT(ADDRESS($F427,44))=0,INDIRECT(ADDRESS($F427,38))&lt;&gt;"UL"),INDIRECT(ADDRESS($F427,COLUMN()-12)),0),0), IF($G427&gt;0,IF(AND(INDIRECT(ADDRESS($G427,44))=0,INDIRECT(ADDRESS($G427,38))&lt;&gt;"UL"),INDIRECT(ADDRESS($G427,COLUMN()-12)),0),0), IF($H427&gt;0,IF(AND(INDIRECT(ADDRESS($H427,44))=0,INDIRECT(ADDRESS($H427,38))&lt;&gt;"UL"),INDIRECT(ADDRESS($H427,COLUMN()-12)),0),0), IF($I427&gt;0,IF(AND(INDIRECT(ADDRESS($I427,44))=0,INDIRECT(ADDRESS($I427,38))&lt;&gt;"UL"),INDIRECT(ADDRESS($I427,COLUMN()-12)),0),0), IF($J427&gt;0,IF(AND(INDIRECT(ADDRESS($J427,44))=0,INDIRECT(ADDRESS($J427,38))&lt;&gt;"UL"),INDIRECT(ADDRESS($J427,COLUMN()-12)),0),0), IF($K427&gt;0,IF(AND(INDIRECT(ADDRESS($K427,44))=0,INDIRECT(ADDRESS($K427,38))&lt;&gt;"UL"),INDIRECT(ADDRESS($K427,COLUMN()-11)),0),0), IF($L427&gt;0,IF(AND(INDIRECT(ADDRESS($L427,44))=0,INDIRECT(ADDRESS($L427,38))&lt;&gt;"UL"),INDIRECT(ADDRESS($L427,COLUMN()-11)),0),0), IF($M427&gt;0,IF(AND(INDIRECT(ADDRESS($M427,44))=0,INDIRECT(ADDRESS($M427,38))&lt;&gt;"UL"),INDIRECT(ADDRESS($M427,COLUMN()-11)),0),0))</f>
        <v>0</v>
      </c>
      <c r="BQ427" s="57">
        <f t="shared" ca="1" si="293"/>
        <v>0</v>
      </c>
      <c r="BR427" s="161">
        <f t="shared" ca="1" si="294"/>
        <v>75.689373108547315</v>
      </c>
      <c r="BS427" s="59"/>
      <c r="BT427" s="56">
        <f t="shared" ca="1" si="295"/>
        <v>5.2698575390268125</v>
      </c>
      <c r="BU427" s="63">
        <f t="shared" ca="1" si="296"/>
        <v>0.20268682842410818</v>
      </c>
      <c r="BV427" s="57" t="s">
        <v>34</v>
      </c>
      <c r="BW427" s="57" cm="1">
        <f t="array" aca="1" ref="BW427" ca="1">SUM(IF($C427&gt;0,IF(AND(INDIRECT(ADDRESS($C427,44))=0,INDIRECT(ADDRESS($C427,38))="UL",ISERROR(SEARCH("Rear",INDIRECT(ADDRESS($C427,33)))),ISERROR(SEARCH("Side",INDIRECT(ADDRESS($C427,33))))),INDIRECT(ADDRESS($C427,COLUMN())),0),0),IF($D427&gt;0,IF(AND(INDIRECT(ADDRESS($D427,44))=0,INDIRECT(ADDRESS($D427,38))="UL",ISERROR(SEARCH("Rear",INDIRECT(ADDRESS($D427,33)))),ISERROR(SEARCH("Side",INDIRECT(ADDRESS($D427,33))))),INDIRECT(ADDRESS($D427,COLUMN())),0),0),IF($E427&gt;0,IF(AND(INDIRECT(ADDRESS($E427,44))=0,INDIRECT(ADDRESS($E427,38))="UL",ISERROR(SEARCH("Rear",INDIRECT(ADDRESS($E427,33)))),ISERROR(SEARCH("Side",INDIRECT(ADDRESS($E427,33))))),INDIRECT(ADDRESS($E427,COLUMN())),0),0),IF($F427&gt;0,IF(AND(INDIRECT(ADDRESS($F427,44))=0,INDIRECT(ADDRESS($F427,38))="UL",ISERROR(SEARCH("Rear",INDIRECT(ADDRESS($F427,33)))),ISERROR(SEARCH("Side",INDIRECT(ADDRESS($F427,33))))),INDIRECT(ADDRESS($F427,COLUMN())),0),0),IF($G427&gt;0,IF(AND(INDIRECT(ADDRESS($G427,44))=0,INDIRECT(ADDRESS($G427,38))="UL",ISERROR(SEARCH("Rear",INDIRECT(ADDRESS($G427,33)))),ISERROR(SEARCH("Side",INDIRECT(ADDRESS($G427,33))))),INDIRECT(ADDRESS($G427,COLUMN())),0),0),IF($H427&gt;0,IF(AND(INDIRECT(ADDRESS($H427,44))=0,INDIRECT(ADDRESS($H427,38))="UL",ISERROR(SEARCH("Rear",INDIRECT(ADDRESS($H427,33)))),ISERROR(SEARCH("Side",INDIRECT(ADDRESS($H427,33))))),INDIRECT(ADDRESS($H427,COLUMN())),0),0),IF($I427&gt;0,IF(AND(INDIRECT(ADDRESS($I427,44))=0,INDIRECT(ADDRESS($I427,38))="UL",ISERROR(SEARCH("Rear",INDIRECT(ADDRESS($I427,33)))),ISERROR(SEARCH("Side",INDIRECT(ADDRESS($I427,33))))),INDIRECT(ADDRESS($I427,COLUMN())),0),0),IF($J427&gt;0,IF(AND(INDIRECT(ADDRESS($J427,44))=0,INDIRECT(ADDRESS($J427,38))="UL",ISERROR(SEARCH("Rear",INDIRECT(ADDRESS($J427,33)))),ISERROR(SEARCH("Side",INDIRECT(ADDRESS($J427,33))))),INDIRECT(ADDRESS($J427,COLUMN())),0),0),IF($K427&gt;0,IF(AND(INDIRECT(ADDRESS($K427,44))=0,INDIRECT(ADDRESS($K427,38))="UL",ISERROR(SEARCH("Rear",INDIRECT(ADDRESS($K427,33)))),ISERROR(SEARCH("Side",INDIRECT(ADDRESS($K427,33))))),INDIRECT(ADDRESS($K427,COLUMN())),0),0),IF($L427&gt;0,IF(AND(INDIRECT(ADDRESS($L427,44))=0,INDIRECT(ADDRESS($L427,38))="UL",ISERROR(SEARCH("Rear",INDIRECT(ADDRESS($L427,33)))),ISERROR(SEARCH("Side",INDIRECT(ADDRESS($L427,33))))),INDIRECT(ADDRESS($L427,COLUMN())),0),0),IF($M427&gt;0,IF(AND(INDIRECT(ADDRESS($M427,44))=0,INDIRECT(ADDRESS($M427,38))="UL",ISERROR(SEARCH("Rear",INDIRECT(ADDRESS($M427,33)))),ISERROR(SEARCH("Side",INDIRECT(ADDRESS($M427,33))))),INDIRECT(ADDRESS($M427,COLUMN())),0),0))</f>
        <v>0.44444444444444442</v>
      </c>
      <c r="BX427" s="57">
        <f t="shared" ca="1" si="297"/>
        <v>0.44444444444444442</v>
      </c>
      <c r="BY427" s="57" cm="1">
        <f t="array" aca="1" ref="BY427" ca="1">SUM(IF($C427&gt;0,IF(AND(INDIRECT(ADDRESS($C427,44))=0,INDIRECT(ADDRESS($C427,38))="UL"),INDIRECT(ADDRESS($C427,COLUMN())),0),0),IF($D427&gt;0,IF(AND(INDIRECT(ADDRESS($D427,44))=0,INDIRECT(ADDRESS($D427,38))="UL"),INDIRECT(ADDRESS($D427,COLUMN())),0),0),IF($E427&gt;0,IF(AND(INDIRECT(ADDRESS($E427,44))=0,INDIRECT(ADDRESS($E427,38))="UL"),INDIRECT(ADDRESS($E427,COLUMN())),0),0),IF($F427&gt;0,IF(AND(INDIRECT(ADDRESS($F427,44))=0,INDIRECT(ADDRESS($F427,38))="UL"),INDIRECT(ADDRESS($F427,COLUMN())),0),0),IF($G427&gt;0,IF(AND(INDIRECT(ADDRESS($G427,44))=0,INDIRECT(ADDRESS($G427,38))="UL"),INDIRECT(ADDRESS($G427,COLUMN())),0),0),IF($H427&gt;0,IF(AND(INDIRECT(ADDRESS($H427,44))=0,INDIRECT(ADDRESS($H427,38))="UL"),INDIRECT(ADDRESS($H427,COLUMN())),0),0),IF($I427&gt;0,IF(AND(INDIRECT(ADDRESS($I427,44))=0,INDIRECT(ADDRESS($I427,38))="UL"),INDIRECT(ADDRESS($I427,COLUMN())),0),0),IF($J427&gt;0,IF(AND(INDIRECT(ADDRESS($J427,44))=0,INDIRECT(ADDRESS($J427,38))="UL"),INDIRECT(ADDRESS($J427,COLUMN())),0),0),IF($K427&gt;0,IF(AND(INDIRECT(ADDRESS($K427,44))=0,INDIRECT(ADDRESS($K427,38))="UL"),INDIRECT(ADDRESS($K427,COLUMN())),0),0),IF($L427&gt;0,IF(AND(INDIRECT(ADDRESS($L427,44))=0,INDIRECT(ADDRESS($L427,38))="UL"),INDIRECT(ADDRESS($L427,COLUMN())),0),0),IF($M427&gt;0,IF(AND(INDIRECT(ADDRESS($M427,44))=0,INDIRECT(ADDRESS($M427,38))="UL"),INDIRECT(ADDRESS($M427,COLUMN())),0),0))</f>
        <v>0.14814814814814814</v>
      </c>
      <c r="BZ427" s="57" cm="1">
        <f t="array" aca="1" ref="BZ427" ca="1">SUM(IF($C427&gt;0,IF(AND(INDIRECT(ADDRESS($C427,44))=0,INDIRECT(ADDRESS($C427,38))="UL"),INDIRECT(ADDRESS($C427,COLUMN())),0),0),IF($D427&gt;0,IF(AND(INDIRECT(ADDRESS($D427,44))=0,INDIRECT(ADDRESS($D427,38))="UL"),INDIRECT(ADDRESS($D427,COLUMN())),0),0),IF($E427&gt;0,IF(AND(INDIRECT(ADDRESS($E427,44))=0,INDIRECT(ADDRESS($E427,38))="UL"),INDIRECT(ADDRESS($E427,COLUMN())),0),0),IF($F427&gt;0,IF(AND(INDIRECT(ADDRESS($F427,44))=0,INDIRECT(ADDRESS($F427,38))="UL"),INDIRECT(ADDRESS($F427,COLUMN())),0),0),IF($G427&gt;0,IF(AND(INDIRECT(ADDRESS($G427,44))=0,INDIRECT(ADDRESS($G427,38))="UL"),INDIRECT(ADDRESS($G427,COLUMN())),0),0),IF($H427&gt;0,IF(AND(INDIRECT(ADDRESS($H427,44))=0,INDIRECT(ADDRESS($H427,38))="UL"),INDIRECT(ADDRESS($H427,COLUMN())),0),0),IF($I427&gt;0,IF(AND(INDIRECT(ADDRESS($I427,44))=0,INDIRECT(ADDRESS($I427,38))="UL"),INDIRECT(ADDRESS($I427,COLUMN())),0),0),IF($J427&gt;0,IF(AND(INDIRECT(ADDRESS($J427,44))=0,INDIRECT(ADDRESS($J427,38))="UL"),INDIRECT(ADDRESS($J427,COLUMN())),0),0),IF($K427&gt;0,IF(AND(INDIRECT(ADDRESS($K427,44))=0,INDIRECT(ADDRESS($K427,38))="UL"),INDIRECT(ADDRESS($K427,COLUMN())),0),0),IF($L427&gt;0,IF(AND(INDIRECT(ADDRESS($L427,44))=0,INDIRECT(ADDRESS($L427,38))="UL"),INDIRECT(ADDRESS($L427,COLUMN())),0),0),IF($M427&gt;0,IF(AND(INDIRECT(ADDRESS($M427,44))=0,INDIRECT(ADDRESS($M427,38))="UL"),INDIRECT(ADDRESS($M427,COLUMN())),0),0))</f>
        <v>0.51851851851851849</v>
      </c>
      <c r="CA427" s="57">
        <f t="shared" ca="1" si="298"/>
        <v>0.51851851851851849</v>
      </c>
      <c r="CB427" s="57" cm="1">
        <f t="array" aca="1" ref="CB427" ca="1">SUM(IF($C427&gt;0,IF(AND(INDIRECT(ADDRESS($C427,44))=0,INDIRECT(ADDRESS($C427,38))&lt;&gt;"UL"),INDIRECT(ADDRESS($C427,COLUMN())),0),0),IF($D427&gt;0,IF(AND(INDIRECT(ADDRESS($D427,44))=0,INDIRECT(ADDRESS($D427,38))&lt;&gt;"UL"),INDIRECT(ADDRESS($D427,COLUMN())),0),0),IF($E427&gt;0,IF(AND(INDIRECT(ADDRESS($E427,44))=0,INDIRECT(ADDRESS($E427,38))&lt;&gt;"UL"),INDIRECT(ADDRESS($E427,COLUMN())),0),0),IF($F427&gt;0,IF(AND(INDIRECT(ADDRESS($F427,44))=0,INDIRECT(ADDRESS($F427,38))&lt;&gt;"UL"),INDIRECT(ADDRESS($F427,COLUMN())),0),0),IF($G427&gt;0,IF(AND(INDIRECT(ADDRESS($G427,44))=0,INDIRECT(ADDRESS($G427,38))&lt;&gt;"UL"),INDIRECT(ADDRESS($G427,COLUMN())),0),0),IF($H427&gt;0,IF(AND(INDIRECT(ADDRESS($H427,44))=0,INDIRECT(ADDRESS($H427,38))&lt;&gt;"UL"),INDIRECT(ADDRESS($H427,COLUMN())),0),0),IF($I427&gt;0,IF(AND(INDIRECT(ADDRESS($I427,44))=0,INDIRECT(ADDRESS($I427,38))&lt;&gt;"UL"),INDIRECT(ADDRESS($I427,COLUMN())),0),0),IF($J427&gt;0,IF(AND(INDIRECT(ADDRESS($J427,44))=0,INDIRECT(ADDRESS($J427,38))&lt;&gt;"UL"),INDIRECT(ADDRESS($J427,COLUMN())),0),0),IF($K427&gt;0,IF(AND(INDIRECT(ADDRESS($K427,44))=0,INDIRECT(ADDRESS($K427,38))&lt;&gt;"UL"),INDIRECT(ADDRESS($K427,COLUMN())),0),0),IF($L427&gt;0,IF(AND(INDIRECT(ADDRESS($L427,44))=0,INDIRECT(ADDRESS($L427,38))&lt;&gt;"UL"),INDIRECT(ADDRESS($L427,COLUMN())),0),0),IF($M427&gt;0,IF(AND(INDIRECT(ADDRESS($M427,44))=0,INDIRECT(ADDRESS($M427,38))&lt;&gt;"UL"),INDIRECT(ADDRESS($M427,COLUMN())),0),0))</f>
        <v>0</v>
      </c>
      <c r="CC427" s="57">
        <f t="shared" ca="1" si="299"/>
        <v>0</v>
      </c>
      <c r="CD427" s="57" cm="1">
        <f t="array" aca="1" ref="CD427" ca="1">SUM(IF($C427&gt;0,IF(AND(INDIRECT(ADDRESS($C427,44))=0,INDIRECT(ADDRESS($C427,38))&lt;&gt;"UL"),INDIRECT(ADDRESS($C427,COLUMN())),0),0),IF($D427&gt;0,IF(AND(INDIRECT(ADDRESS($D427,44))=0,INDIRECT(ADDRESS($D427,38))&lt;&gt;"UL"),INDIRECT(ADDRESS($D427,COLUMN())),0),0),IF($E427&gt;0,IF(AND(INDIRECT(ADDRESS($E427,44))=0,INDIRECT(ADDRESS($E427,38))&lt;&gt;"UL"),INDIRECT(ADDRESS($E427,COLUMN())),0),0),IF($F427&gt;0,IF(AND(INDIRECT(ADDRESS($F427,44))=0,INDIRECT(ADDRESS($F427,38))&lt;&gt;"UL"),INDIRECT(ADDRESS($F427,COLUMN())),0),0),IF($G427&gt;0,IF(AND(INDIRECT(ADDRESS($G427,44))=0,INDIRECT(ADDRESS($G427,38))&lt;&gt;"UL"),INDIRECT(ADDRESS($G427,COLUMN())),0),0),IF($H427&gt;0,IF(AND(INDIRECT(ADDRESS($H427,44))=0,INDIRECT(ADDRESS($H427,38))&lt;&gt;"UL"),INDIRECT(ADDRESS($H427,COLUMN())),0),0),IF($I427&gt;0,IF(AND(INDIRECT(ADDRESS($I427,44))=0,INDIRECT(ADDRESS($I427,38))&lt;&gt;"UL"),INDIRECT(ADDRESS($I427,COLUMN())),0),0),IF($J427&gt;0,IF(AND(INDIRECT(ADDRESS($J427,44))=0,INDIRECT(ADDRESS($J427,38))&lt;&gt;"UL"),INDIRECT(ADDRESS($J427,COLUMN())),0),0),IF($K427&gt;0,IF(AND(INDIRECT(ADDRESS($K427,44))=0,INDIRECT(ADDRESS($K427,38))&lt;&gt;"UL"),INDIRECT(ADDRESS($K427,COLUMN())),0),0),IF($L427&gt;0,IF(AND(INDIRECT(ADDRESS($L427,44))=0,INDIRECT(ADDRESS($L427,38))&lt;&gt;"UL"),INDIRECT(ADDRESS($L427,COLUMN())),0),0),IF($M427&gt;0,IF(AND(INDIRECT(ADDRESS($M427,44))=0,INDIRECT(ADDRESS($M427,38))&lt;&gt;"UL"),INDIRECT(ADDRESS($M427,COLUMN())),0),0))</f>
        <v>0</v>
      </c>
      <c r="CE427" s="57" cm="1">
        <f t="array" aca="1" ref="CE427" ca="1">SUM(IF($C427&gt;0,IF(AND(INDIRECT(ADDRESS($C427,44))=0,INDIRECT(ADDRESS($C427,38))&lt;&gt;"UL"),INDIRECT(ADDRESS($C427,COLUMN())),0),0),IF($D427&gt;0,IF(AND(INDIRECT(ADDRESS($D427,44))=0,INDIRECT(ADDRESS($D427,38))&lt;&gt;"UL"),INDIRECT(ADDRESS($D427,COLUMN())),0),0),IF($E427&gt;0,IF(AND(INDIRECT(ADDRESS($E427,44))=0,INDIRECT(ADDRESS($E427,38))&lt;&gt;"UL"),INDIRECT(ADDRESS($E427,COLUMN())),0),0),IF($F427&gt;0,IF(AND(INDIRECT(ADDRESS($F427,44))=0,INDIRECT(ADDRESS($F427,38))&lt;&gt;"UL"),INDIRECT(ADDRESS($F427,COLUMN())),0),0),IF($G427&gt;0,IF(AND(INDIRECT(ADDRESS($G427,44))=0,INDIRECT(ADDRESS($G427,38))&lt;&gt;"UL"),INDIRECT(ADDRESS($G427,COLUMN())),0),0),IF($H427&gt;0,IF(AND(INDIRECT(ADDRESS($H427,44))=0,INDIRECT(ADDRESS($H427,38))&lt;&gt;"UL"),INDIRECT(ADDRESS($H427,COLUMN())),0),0),IF($I427&gt;0,IF(AND(INDIRECT(ADDRESS($I427,44))=0,INDIRECT(ADDRESS($I427,38))&lt;&gt;"UL"),INDIRECT(ADDRESS($I427,COLUMN())),0),0),IF($J427&gt;0,IF(AND(INDIRECT(ADDRESS($J427,44))=0,INDIRECT(ADDRESS($J427,38))&lt;&gt;"UL"),INDIRECT(ADDRESS($J427,COLUMN())),0),0),IF($K427&gt;0,IF(AND(INDIRECT(ADDRESS($K427,44))=0,INDIRECT(ADDRESS($K427,38))&lt;&gt;"UL"),INDIRECT(ADDRESS($K427,COLUMN())),0),0),IF($L427&gt;0,IF(AND(INDIRECT(ADDRESS($L427,44))=0,INDIRECT(ADDRESS($L427,38))&lt;&gt;"UL"),INDIRECT(ADDRESS($L427,COLUMN())),0),0),IF($M427&gt;0,IF(AND(INDIRECT(ADDRESS($M427,44))=0,INDIRECT(ADDRESS($M427,38))&lt;&gt;"UL"),INDIRECT(ADDRESS($M427,COLUMN())),0),0))</f>
        <v>0</v>
      </c>
      <c r="CF427" s="57">
        <f t="shared" ca="1" si="300"/>
        <v>0</v>
      </c>
      <c r="CG427" s="57">
        <f t="shared" ca="1" si="301"/>
        <v>1.456762596477406</v>
      </c>
      <c r="CH427" s="57">
        <f t="shared" ca="1" si="302"/>
        <v>5.6029330633746384E-2</v>
      </c>
      <c r="CI427" s="19">
        <f t="shared" ca="1" si="303"/>
        <v>29.662192162703004</v>
      </c>
      <c r="CJ427" s="19"/>
      <c r="CK427" s="57" cm="1">
        <f t="array" aca="1" ref="CK427" ca="1">IF(AU427="S", SUM(IF($C427&gt;0,IF(INDIRECT(ADDRESS($C427,43))&lt;&gt;1,INDIRECT(ADDRESS($C427,48)),0),0), IF($D427&gt;0,IF(INDIRECT(ADDRESS($D427,43))&lt;&gt;1,INDIRECT(ADDRESS($D427,48)),0),0), IF($E427&gt;0,IF(INDIRECT(ADDRESS($E427,43))&lt;&gt;1,INDIRECT(ADDRESS($E427,48)),0),0), IF($F427&gt;0,IF(INDIRECT(ADDRESS($F427,43))&lt;&gt;1,INDIRECT(ADDRESS($F427,48)),0),0), IF($G427&gt;0,IF(INDIRECT(ADDRESS($G427,43))&lt;&gt;1,INDIRECT(ADDRESS($G427,48)),0),0), IF($H427&gt;0,IF(INDIRECT(ADDRESS($H427,43))&lt;&gt;1,INDIRECT(ADDRESS($H427,48)),0),0), IF($I427&gt;0,IF(INDIRECT(ADDRESS($I427,43))&lt;&gt;1,INDIRECT(ADDRESS($I427,48)),0),0), IF($J427&gt;0,IF(INDIRECT(ADDRESS($J427,43))&lt;&gt;1,INDIRECT(ADDRESS($J427,48)),0),0), IF($K427&gt;0,IF(INDIRECT(ADDRESS($K427,43))&lt;&gt;1,INDIRECT(ADDRESS($K427,48)),0),0), IF($L427&gt;0,IF(INDIRECT(ADDRESS($L427,43))&lt;&gt;1,INDIRECT(ADDRESS($L427,48)),0),0), IF($M427&gt;0,IF(INDIRECT(ADDRESS($M427,43))&lt;&gt;1,INDIRECT(ADDRESS($M427,48)),0),0)), IF(AU427="L",SUM(IF($C427&gt;0,IF(INDIRECT(ADDRESS($C427,43))&lt;&gt;1,INDIRECT(ADDRESS($C427,50)),0),0), IF($D427&gt;0,IF(INDIRECT(ADDRESS($D427,43))&lt;&gt;1,INDIRECT(ADDRESS($D427,50)),0),0), IF($E427&gt;0,IF(INDIRECT(ADDRESS($E427,43))&lt;&gt;1,INDIRECT(ADDRESS($E427,50)),0),0), IF($F427&gt;0,IF(INDIRECT(ADDRESS($F427,43))&lt;&gt;1,INDIRECT(ADDRESS($F427,50)),0),0), IF($G427&gt;0,IF(INDIRECT(ADDRESS($G427,43))&lt;&gt;1,INDIRECT(ADDRESS($G427,50)),0),0), IF($G427&gt;0,IF(INDIRECT(ADDRESS($G427,43))&lt;&gt;1,INDIRECT(ADDRESS($G427,50)),0),0), IF($H427&gt;0,IF(INDIRECT(ADDRESS($H427,43))&lt;&gt;1,INDIRECT(ADDRESS($H427,50)),0),0), IF($I427&gt;0,IF(INDIRECT(ADDRESS($I427,43))&lt;&gt;1,INDIRECT(ADDRESS($I427,50)),0),0), IF($J427&gt;0,IF(INDIRECT(ADDRESS($J427,43))&lt;&gt;1,INDIRECT(ADDRESS($J427,50)),0),0), IF($K427&gt;0,IF(INDIRECT(ADDRESS($K427,43))&lt;&gt;1,INDIRECT(ADDRESS($K427,50)),0),0), IF($L427&gt;0,IF(INDIRECT(ADDRESS($L427,43))&lt;&gt;1,INDIRECT(ADDRESS($L427,50)),0),0), IF($M427&gt;0,IF(INDIRECT(ADDRESS($M427,43))&lt;&gt;1,INDIRECT(ADDRESS($M427,50)),0),0)), SUM(IF($C427&gt;0,IF(INDIRECT(ADDRESS($C427,43))&lt;&gt;1,INDIRECT(ADDRESS($C427,49)),0),0), IF($D427&gt;0,IF(INDIRECT(ADDRESS($D427,43))&lt;&gt;1,INDIRECT(ADDRESS($D427,49)),0),0), IF($E427&gt;0,IF(INDIRECT(ADDRESS($E427,43))&lt;&gt;1,INDIRECT(ADDRESS($E427,49)),0),0), IF($F427&gt;0,IF(INDIRECT(ADDRESS($F427,43))&lt;&gt;1,INDIRECT(ADDRESS($F427,49)),0),0), IF($G427&gt;0,IF(INDIRECT(ADDRESS($G427,43))&lt;&gt;1,INDIRECT(ADDRESS($G427,49)),0),0), IF($G427&gt;0,IF(INDIRECT(ADDRESS($G427,43))&lt;&gt;1,INDIRECT(ADDRESS($G427,49)),0),0), IF($H427&gt;0,IF(INDIRECT(ADDRESS($H427,43))&lt;&gt;1,INDIRECT(ADDRESS($H427,49)),0),0), IF($I427&gt;0,IF(INDIRECT(ADDRESS($I427,43))&lt;&gt;1,INDIRECT(ADDRESS($I427,49)),0),0), IF($J427&gt;0,IF(INDIRECT(ADDRESS($J427,43))&lt;&gt;1,INDIRECT(ADDRESS($J427,49)),0),0), IF($K427&gt;0,IF(INDIRECT(ADDRESS($K427,43))&lt;&gt;1,INDIRECT(ADDRESS($K427,49)),0),0), IF($L427&gt;0,IF(INDIRECT(ADDRESS($L427,43))&lt;&gt;1,INDIRECT(ADDRESS($L427,49)),0),0), IF($M427&gt;0,IF(INDIRECT(ADDRESS($M427,43))&lt;&gt;1,INDIRECT(ADDRESS($M427,49)),0),0))))</f>
        <v>0.88888888888888884</v>
      </c>
      <c r="CL427" s="57" cm="1">
        <f t="array" aca="1" ref="CL427" ca="1">SUM(IF($C427&gt;0,IF(INDIRECT(ADDRESS($C427,44))=1,INDIRECT(ADDRESS($C427,90)),0),0), IF($D427&gt;0,IF(INDIRECT(ADDRESS($D427,44))=1,INDIRECT(ADDRESS($D427,90)),0),0), IF($E427&gt;0,IF(INDIRECT(ADDRESS($E427,44))=1,INDIRECT(ADDRESS($E427,90)),0),0), IF($F427&gt;0,IF(INDIRECT(ADDRESS($F427,44))=1,INDIRECT(ADDRESS($F427,90)),0),0), IF($G427&gt;0,IF(INDIRECT(ADDRESS($G427,44))=1,INDIRECT(ADDRESS($G427,90)),0),0), IF($H427&gt;0,IF(INDIRECT(ADDRESS($H427,44))=1,INDIRECT(ADDRESS($H427,90)),0),0), IF($I427&gt;0,IF(INDIRECT(ADDRESS($I427,44))=1,INDIRECT(ADDRESS($I427,90)),0),0), IF($J427&gt;0,IF(INDIRECT(ADDRESS($J427,44))=1,INDIRECT(ADDRESS($J427,90)),0),0), IF($K427&gt;0,IF(INDIRECT(ADDRESS($K427,44))=1,INDIRECT(ADDRESS($K427,90)),0),0), IF($L427&gt;0,IF(INDIRECT(ADDRESS($L427,44))=1,INDIRECT(ADDRESS($L427,90)),0),0), IF($M427&gt;0,IF(INDIRECT(ADDRESS($M427,44))=1,INDIRECT(ADDRESS($M427,90)),0),0))</f>
        <v>0</v>
      </c>
      <c r="CM427" s="56">
        <f t="shared" ca="1" si="304"/>
        <v>1.4921471759549207</v>
      </c>
      <c r="CN427" s="59"/>
    </row>
    <row r="428" spans="1:92" x14ac:dyDescent="0.25">
      <c r="A428" s="219" t="s">
        <v>669</v>
      </c>
      <c r="B428" s="220">
        <v>376</v>
      </c>
      <c r="C428" s="220">
        <v>384</v>
      </c>
      <c r="D428" s="220">
        <v>389</v>
      </c>
      <c r="E428" s="220">
        <v>390</v>
      </c>
      <c r="F428" s="220">
        <v>388</v>
      </c>
      <c r="G428" s="220"/>
      <c r="H428" s="220"/>
      <c r="I428" s="220"/>
      <c r="J428" s="220"/>
      <c r="K428" s="220"/>
      <c r="L428" s="220"/>
      <c r="M428" s="220"/>
      <c r="N428" s="67">
        <f ca="1">3+SUM(INDIRECT(ADDRESS(B428,COLUMN())),IF(C428&gt;0,INDIRECT(ADDRESS(C428,COLUMN())),0),IF(D428&gt;0,INDIRECT(ADDRESS(D428,14)),0),IF(E428&gt;0,INDIRECT(ADDRESS(E428,COLUMN())),0),IF(F428&gt;0,INDIRECT(ADDRESS(F428,COLUMN())),0),IF(G428&gt;0,INDIRECT(ADDRESS(G428,COLUMN())),0),IF(H428&gt;0,INDIRECT(ADDRESS(H428,COLUMN())),0),IF(I428&gt;0,INDIRECT(ADDRESS(I428,COLUMN())),0),IF(J428&gt;0,INDIRECT(ADDRESS(J428,COLUMN())),0),IF(K428&gt;0,INDIRECT(ADDRESS(K428,COLUMN())),0),IF(L428&gt;0,INDIRECT(ADDRESS(L428,COLUMN())),0),IF(M428&gt;0,INDIRECT(ADDRESS(M428,COLUMN())),0))</f>
        <v>29</v>
      </c>
      <c r="O428" s="67" t="str" cm="1">
        <f t="array" aca="1" ref="O428" ca="1">INDIRECT(ADDRESS($B428,COLUMN()))</f>
        <v>Bomber</v>
      </c>
      <c r="P428" s="67">
        <v>3</v>
      </c>
      <c r="Q428" s="67" cm="1">
        <f t="array" aca="1" ref="Q428" ca="1">INDIRECT(ADDRESS($B428,COLUMN()))</f>
        <v>0</v>
      </c>
      <c r="R428" s="67" cm="1">
        <f t="array" aca="1" ref="R428" ca="1">INDIRECT(ADDRESS($B428,COLUMN()))</f>
        <v>0</v>
      </c>
      <c r="S428" s="67" cm="1">
        <f t="array" aca="1" ref="S428" ca="1">INDIRECT(ADDRESS($B428,COLUMN()))</f>
        <v>2</v>
      </c>
      <c r="T428" s="67" t="str" cm="1">
        <f t="array" aca="1" ref="T428" ca="1">INDIRECT(ADDRESS($B428,COLUMN()))</f>
        <v>1-6</v>
      </c>
      <c r="U428" s="67" cm="1">
        <f t="array" aca="1" ref="U428" ca="1">INDIRECT(ADDRESS($B428,COLUMN()))</f>
        <v>6</v>
      </c>
      <c r="V428" s="67" cm="1">
        <f t="array" aca="1" ref="V428" ca="1">INDIRECT(ADDRESS($B428,COLUMN()))</f>
        <v>0</v>
      </c>
      <c r="W428" s="67" cm="1">
        <f t="array" aca="1" ref="W428" ca="1">INDIRECT(ADDRESS($B428,COLUMN()))</f>
        <v>2</v>
      </c>
      <c r="X428" s="67" cm="1">
        <f t="array" aca="1" ref="X428" ca="1">INDIRECT(ADDRESS($B428,COLUMN()))</f>
        <v>7</v>
      </c>
      <c r="Y428" s="67" cm="1">
        <f t="array" aca="1" ref="Y428" ca="1">INDIRECT(ADDRESS($B428,COLUMN()))</f>
        <v>1</v>
      </c>
      <c r="Z428" s="67" cm="1">
        <f t="array" aca="1" ref="Z428" ca="1">INDIRECT(ADDRESS($B428,COLUMN()))</f>
        <v>5</v>
      </c>
      <c r="AA428" s="67" t="str" cm="1">
        <f t="array" aca="1" ref="AA428" ca="1">INDIRECT(ADDRESS($B428,COLUMN()))</f>
        <v>Jink</v>
      </c>
      <c r="AB428" s="56">
        <f t="shared" ca="1" si="285"/>
        <v>0.85999402472024211</v>
      </c>
      <c r="AC428" s="56">
        <f t="shared" ca="1" si="286"/>
        <v>0.96916410981736267</v>
      </c>
      <c r="AD428" s="56">
        <f t="shared" ca="1" si="287"/>
        <v>2.5282541995235546</v>
      </c>
      <c r="AF428" s="52"/>
      <c r="AG428" s="52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57"/>
      <c r="AT428" s="52"/>
      <c r="AU428" s="54" t="s">
        <v>33</v>
      </c>
      <c r="AV428" s="57" cm="1">
        <f t="array" aca="1" ref="AV428" ca="1">SUM(IF($C428&gt;0,IF(AND(INDIRECT(ADDRESS($C428,44))=0,INDIRECT(ADDRESS($C428,38))="UL",ISERROR(SEARCH("Rear",INDIRECT(ADDRESS($C428,33)))),ISERROR(SEARCH("Side",INDIRECT(ADDRESS($C428,33))))),INDIRECT(ADDRESS($C428,COLUMN())),0),0),IF($D428&gt;0,IF(AND(INDIRECT(ADDRESS($D428,44))=0,INDIRECT(ADDRESS($D428,38))="UL",ISERROR(SEARCH("Rear",INDIRECT(ADDRESS($D428,33)))),ISERROR(SEARCH("Side",INDIRECT(ADDRESS($D428,33))))),INDIRECT(ADDRESS($D428,COLUMN())),0),0),IF($E428&gt;0,IF(AND(INDIRECT(ADDRESS($E428,44))=0,INDIRECT(ADDRESS($E428,38))="UL",ISERROR(SEARCH("Rear",INDIRECT(ADDRESS($E428,33)))),ISERROR(SEARCH("Side",INDIRECT(ADDRESS($E428,33))))),INDIRECT(ADDRESS($E428,COLUMN())),0),0),IF($F428&gt;0,IF(AND(INDIRECT(ADDRESS($F428,44))=0,INDIRECT(ADDRESS($F428,38))="UL",ISERROR(SEARCH("Rear",INDIRECT(ADDRESS($F428,33)))),ISERROR(SEARCH("Side",INDIRECT(ADDRESS($F428,33))))),INDIRECT(ADDRESS($F428,COLUMN())),0),0),IF($G428&gt;0,IF(AND(INDIRECT(ADDRESS($G428,44))=0,INDIRECT(ADDRESS($G428,38))="UL",ISERROR(SEARCH("Rear",INDIRECT(ADDRESS($G428,33)))),ISERROR(SEARCH("Side",INDIRECT(ADDRESS($G428,33))))),INDIRECT(ADDRESS($G428,COLUMN())),0),0),IF($H428&gt;0,IF(AND(INDIRECT(ADDRESS($H428,44))=0,INDIRECT(ADDRESS($H428,38))="UL",ISERROR(SEARCH("Rear",INDIRECT(ADDRESS($H428,33)))),ISERROR(SEARCH("Side",INDIRECT(ADDRESS($H428,33))))),INDIRECT(ADDRESS($H428,COLUMN())),0),0),IF($I428&gt;0,IF(AND(INDIRECT(ADDRESS($I428,44))=0,INDIRECT(ADDRESS($I428,38))="UL",ISERROR(SEARCH("Rear",INDIRECT(ADDRESS($I428,33)))),ISERROR(SEARCH("Side",INDIRECT(ADDRESS($I428,33))))),INDIRECT(ADDRESS($I428,COLUMN())),0),0),IF($J428&gt;0,IF(AND(INDIRECT(ADDRESS($J428,44))=0,INDIRECT(ADDRESS($J428,38))="UL",ISERROR(SEARCH("Rear",INDIRECT(ADDRESS($J428,33)))),ISERROR(SEARCH("Side",INDIRECT(ADDRESS($J428,33))))),INDIRECT(ADDRESS($J428,COLUMN())),0),0),IF($K428&gt;0,IF(AND(INDIRECT(ADDRESS($K428,44))=0,INDIRECT(ADDRESS($K428,38))="UL",ISERROR(SEARCH("Rear",INDIRECT(ADDRESS($K428,33)))),ISERROR(SEARCH("Side",INDIRECT(ADDRESS($K428,33))))),INDIRECT(ADDRESS($K428,COLUMN())),0),0),IF($L428&gt;0,IF(AND(INDIRECT(ADDRESS($L428,44))=0,INDIRECT(ADDRESS($L428,38))="UL",ISERROR(SEARCH("Rear",INDIRECT(ADDRESS($L428,33)))),ISERROR(SEARCH("Side",INDIRECT(ADDRESS($L428,33))))),INDIRECT(ADDRESS($L428,COLUMN())),0),0),IF($M428&gt;0,IF(AND(INDIRECT(ADDRESS($M428,44))=0,INDIRECT(ADDRESS($M428,38))="UL",ISERROR(SEARCH("Rear",INDIRECT(ADDRESS($M428,33)))),ISERROR(SEARCH("Side",INDIRECT(ADDRESS($M428,33))))),INDIRECT(ADDRESS($M428,COLUMN())),0),0))</f>
        <v>2.0555555555555554</v>
      </c>
      <c r="AW428" s="57" cm="1">
        <f t="array" aca="1" ref="AW428" ca="1">SUM(IF($C428&gt;0,IF(AND(INDIRECT(ADDRESS($C428,44))=0,INDIRECT(ADDRESS($C428,38))="UL",ISERROR(SEARCH("Rear",INDIRECT(ADDRESS($C428,33)))),ISERROR(SEARCH("Side",INDIRECT(ADDRESS($C428,33))))),INDIRECT(ADDRESS($C428,COLUMN())),0),0),IF($D428&gt;0,IF(AND(INDIRECT(ADDRESS($D428,44))=0,INDIRECT(ADDRESS($D428,38))="UL",ISERROR(SEARCH("Rear",INDIRECT(ADDRESS($D428,33)))),ISERROR(SEARCH("Side",INDIRECT(ADDRESS($D428,33))))),INDIRECT(ADDRESS($D428,COLUMN())),0),0),IF($E428&gt;0,IF(AND(INDIRECT(ADDRESS($E428,44))=0,INDIRECT(ADDRESS($E428,38))="UL",ISERROR(SEARCH("Rear",INDIRECT(ADDRESS($E428,33)))),ISERROR(SEARCH("Side",INDIRECT(ADDRESS($E428,33))))),INDIRECT(ADDRESS($E428,COLUMN())),0),0),IF($F428&gt;0,IF(AND(INDIRECT(ADDRESS($F428,44))=0,INDIRECT(ADDRESS($F428,38))="UL",ISERROR(SEARCH("Rear",INDIRECT(ADDRESS($F428,33)))),ISERROR(SEARCH("Side",INDIRECT(ADDRESS($F428,33))))),INDIRECT(ADDRESS($F428,COLUMN())),0),0),IF($G428&gt;0,IF(AND(INDIRECT(ADDRESS($G428,44))=0,INDIRECT(ADDRESS($G428,38))="UL",ISERROR(SEARCH("Rear",INDIRECT(ADDRESS($G428,33)))),ISERROR(SEARCH("Side",INDIRECT(ADDRESS($G428,33))))),INDIRECT(ADDRESS($G428,COLUMN())),0),0),IF($H428&gt;0,IF(AND(INDIRECT(ADDRESS($H428,44))=0,INDIRECT(ADDRESS($H428,38))="UL",ISERROR(SEARCH("Rear",INDIRECT(ADDRESS($H428,33)))),ISERROR(SEARCH("Side",INDIRECT(ADDRESS($H428,33))))),INDIRECT(ADDRESS($H428,COLUMN())),0),0),IF($I428&gt;0,IF(AND(INDIRECT(ADDRESS($I428,44))=0,INDIRECT(ADDRESS($I428,38))="UL",ISERROR(SEARCH("Rear",INDIRECT(ADDRESS($I428,33)))),ISERROR(SEARCH("Side",INDIRECT(ADDRESS($I428,33))))),INDIRECT(ADDRESS($I428,COLUMN())),0),0),IF($J428&gt;0,IF(AND(INDIRECT(ADDRESS($J428,44))=0,INDIRECT(ADDRESS($J428,38))="UL",ISERROR(SEARCH("Rear",INDIRECT(ADDRESS($J428,33)))),ISERROR(SEARCH("Side",INDIRECT(ADDRESS($J428,33))))),INDIRECT(ADDRESS($J428,COLUMN())),0),0),IF($K428&gt;0,IF(AND(INDIRECT(ADDRESS($K428,44))=0,INDIRECT(ADDRESS($K428,38))="UL",ISERROR(SEARCH("Rear",INDIRECT(ADDRESS($K428,33)))),ISERROR(SEARCH("Side",INDIRECT(ADDRESS($K428,33))))),INDIRECT(ADDRESS($K428,COLUMN())),0),0),IF($L428&gt;0,IF(AND(INDIRECT(ADDRESS($L428,44))=0,INDIRECT(ADDRESS($L428,38))="UL",ISERROR(SEARCH("Rear",INDIRECT(ADDRESS($L428,33)))),ISERROR(SEARCH("Side",INDIRECT(ADDRESS($L428,33))))),INDIRECT(ADDRESS($L428,COLUMN())),0),0),IF($M428&gt;0,IF(AND(INDIRECT(ADDRESS($M428,44))=0,INDIRECT(ADDRESS($M428,38))="UL",ISERROR(SEARCH("Rear",INDIRECT(ADDRESS($M428,33)))),ISERROR(SEARCH("Side",INDIRECT(ADDRESS($M428,33))))),INDIRECT(ADDRESS($M428,COLUMN())),0),0))</f>
        <v>1.2222222222222221</v>
      </c>
      <c r="AX428" s="57" cm="1">
        <f t="array" aca="1" ref="AX428" ca="1">SUM(IF($C428&gt;0,IF(AND(INDIRECT(ADDRESS($C428,44))=0,INDIRECT(ADDRESS($C428,38))="UL",ISERROR(SEARCH("Rear",INDIRECT(ADDRESS($C428,33)))),ISERROR(SEARCH("Side",INDIRECT(ADDRESS($C428,33))))),INDIRECT(ADDRESS($C428,COLUMN())),0),0),IF($D428&gt;0,IF(AND(INDIRECT(ADDRESS($D428,44))=0,INDIRECT(ADDRESS($D428,38))="UL",ISERROR(SEARCH("Rear",INDIRECT(ADDRESS($D428,33)))),ISERROR(SEARCH("Side",INDIRECT(ADDRESS($D428,33))))),INDIRECT(ADDRESS($D428,COLUMN())),0),0),IF($E428&gt;0,IF(AND(INDIRECT(ADDRESS($E428,44))=0,INDIRECT(ADDRESS($E428,38))="UL",ISERROR(SEARCH("Rear",INDIRECT(ADDRESS($E428,33)))),ISERROR(SEARCH("Side",INDIRECT(ADDRESS($E428,33))))),INDIRECT(ADDRESS($E428,COLUMN())),0),0),IF($F428&gt;0,IF(AND(INDIRECT(ADDRESS($F428,44))=0,INDIRECT(ADDRESS($F428,38))="UL",ISERROR(SEARCH("Rear",INDIRECT(ADDRESS($F428,33)))),ISERROR(SEARCH("Side",INDIRECT(ADDRESS($F428,33))))),INDIRECT(ADDRESS($F428,COLUMN())),0),0),IF($G428&gt;0,IF(AND(INDIRECT(ADDRESS($G428,44))=0,INDIRECT(ADDRESS($G428,38))="UL",ISERROR(SEARCH("Rear",INDIRECT(ADDRESS($G428,33)))),ISERROR(SEARCH("Side",INDIRECT(ADDRESS($G428,33))))),INDIRECT(ADDRESS($G428,COLUMN())),0),0),IF($H428&gt;0,IF(AND(INDIRECT(ADDRESS($H428,44))=0,INDIRECT(ADDRESS($H428,38))="UL",ISERROR(SEARCH("Rear",INDIRECT(ADDRESS($H428,33)))),ISERROR(SEARCH("Side",INDIRECT(ADDRESS($H428,33))))),INDIRECT(ADDRESS($H428,COLUMN())),0),0),IF($I428&gt;0,IF(AND(INDIRECT(ADDRESS($I428,44))=0,INDIRECT(ADDRESS($I428,38))="UL",ISERROR(SEARCH("Rear",INDIRECT(ADDRESS($I428,33)))),ISERROR(SEARCH("Side",INDIRECT(ADDRESS($I428,33))))),INDIRECT(ADDRESS($I428,COLUMN())),0),0),IF($J428&gt;0,IF(AND(INDIRECT(ADDRESS($J428,44))=0,INDIRECT(ADDRESS($J428,38))="UL",ISERROR(SEARCH("Rear",INDIRECT(ADDRESS($J428,33)))),ISERROR(SEARCH("Side",INDIRECT(ADDRESS($J428,33))))),INDIRECT(ADDRESS($J428,COLUMN())),0),0),IF($K428&gt;0,IF(AND(INDIRECT(ADDRESS($K428,44))=0,INDIRECT(ADDRESS($K428,38))="UL",ISERROR(SEARCH("Rear",INDIRECT(ADDRESS($K428,33)))),ISERROR(SEARCH("Side",INDIRECT(ADDRESS($K428,33))))),INDIRECT(ADDRESS($K428,COLUMN())),0),0),IF($L428&gt;0,IF(AND(INDIRECT(ADDRESS($L428,44))=0,INDIRECT(ADDRESS($L428,38))="UL",ISERROR(SEARCH("Rear",INDIRECT(ADDRESS($L428,33)))),ISERROR(SEARCH("Side",INDIRECT(ADDRESS($L428,33))))),INDIRECT(ADDRESS($L428,COLUMN())),0),0),IF($M428&gt;0,IF(AND(INDIRECT(ADDRESS($M428,44))=0,INDIRECT(ADDRESS($M428,38))="UL",ISERROR(SEARCH("Rear",INDIRECT(ADDRESS($M428,33)))),ISERROR(SEARCH("Side",INDIRECT(ADDRESS($M428,33))))),INDIRECT(ADDRESS($M428,COLUMN())),0),0))</f>
        <v>0</v>
      </c>
      <c r="AY428" s="58">
        <f t="shared" ca="1" si="288"/>
        <v>2.0555555555555554</v>
      </c>
      <c r="AZ428" s="58">
        <f t="shared" ca="1" si="289"/>
        <v>1.0925925925925926</v>
      </c>
      <c r="BA428" s="58" cm="1">
        <f t="array" aca="1" ref="BA428" ca="1">SUM(IF($C428&gt;0,IF(AND(INDIRECT(ADDRESS($C428,44))=0,INDIRECT(ADDRESS($C428,38))="UL"),INDIRECT(ADDRESS($C428,COLUMN())),0),0),IF($D428&gt;0,IF(AND(INDIRECT(ADDRESS($D428,44))=0,INDIRECT(ADDRESS($D428,38))="UL"),INDIRECT(ADDRESS($D428,COLUMN())),0),0),IF($E428&gt;0,IF(AND(INDIRECT(ADDRESS($E428,44))=0,INDIRECT(ADDRESS($E428,38))="UL"),INDIRECT(ADDRESS($E428,COLUMN())),0),0),IF($F428&gt;0,IF(AND(INDIRECT(ADDRESS($F428,44))=0,INDIRECT(ADDRESS($F428,38))="UL"),INDIRECT(ADDRESS($F428,COLUMN())),0),0),IF($G428&gt;0,IF(AND(INDIRECT(ADDRESS($G428,44))=0,INDIRECT(ADDRESS($G428,38))="UL"),INDIRECT(ADDRESS($G428,COLUMN())),0),0),IF($H428&gt;0,IF(AND(INDIRECT(ADDRESS($H428,44))=0,INDIRECT(ADDRESS($H428,38))="UL"),INDIRECT(ADDRESS($H428,COLUMN())),0),0),IF($I428&gt;0,IF(AND(INDIRECT(ADDRESS($I428,44))=0,INDIRECT(ADDRESS($I428,38))="UL"),INDIRECT(ADDRESS($I428,COLUMN())),0),0),IF($J428&gt;0,IF(AND(INDIRECT(ADDRESS($J428,44))=0,INDIRECT(ADDRESS($J428,38))="UL"),INDIRECT(ADDRESS($J428,COLUMN())),0),0),IF($K428&gt;0,IF(AND(INDIRECT(ADDRESS($K428,44))=0,INDIRECT(ADDRESS($K428,38))="UL"),INDIRECT(ADDRESS($K428,COLUMN())),0),0),IF($L428&gt;0,IF(AND(INDIRECT(ADDRESS($L428,44))=0,INDIRECT(ADDRESS($L428,38))="UL"),INDIRECT(ADDRESS($L428,COLUMN())),0),0),IF($M428&gt;0,IF(AND(INDIRECT(ADDRESS($M428,44))=0,INDIRECT(ADDRESS($M428,38))="UL"),INDIRECT(ADDRESS($M428,COLUMN())),0),0))</f>
        <v>0.3259259259259259</v>
      </c>
      <c r="BB428" s="58" cm="1">
        <f t="array" aca="1" ref="BB428" ca="1">SUM(IF($C428&gt;0,IF(AND(INDIRECT(ADDRESS($C428,44))=0,INDIRECT(ADDRESS($C428,38))="UL"),INDIRECT(ADDRESS($C428,COLUMN())),0),0),IF($D428&gt;0,IF(AND(INDIRECT(ADDRESS($D428,44))=0,INDIRECT(ADDRESS($D428,38))="UL"),INDIRECT(ADDRESS($D428,COLUMN())),0),0),IF($E428&gt;0,IF(AND(INDIRECT(ADDRESS($E428,44))=0,INDIRECT(ADDRESS($E428,38))="UL"),INDIRECT(ADDRESS($E428,COLUMN())),0),0),IF($F428&gt;0,IF(AND(INDIRECT(ADDRESS($F428,44))=0,INDIRECT(ADDRESS($F428,38))="UL"),INDIRECT(ADDRESS($F428,COLUMN())),0),0),IF($G428&gt;0,IF(AND(INDIRECT(ADDRESS($G428,44))=0,INDIRECT(ADDRESS($G428,38))="UL"),INDIRECT(ADDRESS($G428,COLUMN())),0),0),IF($H428&gt;0,IF(AND(INDIRECT(ADDRESS($H428,44))=0,INDIRECT(ADDRESS($H428,38))="UL"),INDIRECT(ADDRESS($H428,COLUMN())),0),0),IF($I428&gt;0,IF(AND(INDIRECT(ADDRESS($I428,44))=0,INDIRECT(ADDRESS($I428,38))="UL"),INDIRECT(ADDRESS($I428,COLUMN())),0),0),IF($J428&gt;0,IF(AND(INDIRECT(ADDRESS($J428,44))=0,INDIRECT(ADDRESS($J428,38))="UL"),INDIRECT(ADDRESS($J428,COLUMN())),0),0),IF($K428&gt;0,IF(AND(INDIRECT(ADDRESS($K428,44))=0,INDIRECT(ADDRESS($K428,38))="UL"),INDIRECT(ADDRESS($K428,COLUMN())),0),0),IF($L428&gt;0,IF(AND(INDIRECT(ADDRESS($L428,44))=0,INDIRECT(ADDRESS($L428,38))="UL"),INDIRECT(ADDRESS($L428,COLUMN())),0),0),IF($M428&gt;0,IF(AND(INDIRECT(ADDRESS($M428,44))=0,INDIRECT(ADDRESS($M428,38))="UL"),INDIRECT(ADDRESS($M428,COLUMN())),0),0))</f>
        <v>0.54814814814814805</v>
      </c>
      <c r="BC428" s="58" cm="1">
        <f t="array" aca="1" ref="BC428" ca="1">SUM(IF($C428&gt;0,IF(AND(INDIRECT(ADDRESS($C428,44))=0,INDIRECT(ADDRESS($C428,38))="UL"),INDIRECT(ADDRESS($C428,COLUMN())),0),0),IF($D428&gt;0,IF(AND(INDIRECT(ADDRESS($D428,44))=0,INDIRECT(ADDRESS($D428,38))="UL"),INDIRECT(ADDRESS($D428,COLUMN())),0),0),IF($E428&gt;0,IF(AND(INDIRECT(ADDRESS($E428,44))=0,INDIRECT(ADDRESS($E428,38))="UL"),INDIRECT(ADDRESS($E428,COLUMN())),0),0),IF($F428&gt;0,IF(AND(INDIRECT(ADDRESS($F428,44))=0,INDIRECT(ADDRESS($F428,38))="UL"),INDIRECT(ADDRESS($F428,COLUMN())),0),0),IF($G428&gt;0,IF(AND(INDIRECT(ADDRESS($G428,44))=0,INDIRECT(ADDRESS($G428,38))="UL"),INDIRECT(ADDRESS($G428,COLUMN())),0),0),IF($H428&gt;0,IF(AND(INDIRECT(ADDRESS($H428,44))=0,INDIRECT(ADDRESS($H428,38))="UL"),INDIRECT(ADDRESS($H428,COLUMN())),0),0),IF($I428&gt;0,IF(AND(INDIRECT(ADDRESS($I428,44))=0,INDIRECT(ADDRESS($I428,38))="UL"),INDIRECT(ADDRESS($I428,COLUMN())),0),0),IF($J428&gt;0,IF(AND(INDIRECT(ADDRESS($J428,44))=0,INDIRECT(ADDRESS($J428,38))="UL"),INDIRECT(ADDRESS($J428,COLUMN())),0),0),IF($K428&gt;0,IF(AND(INDIRECT(ADDRESS($K428,44))=0,INDIRECT(ADDRESS($K428,38))="UL"),INDIRECT(ADDRESS($K428,COLUMN())),0),0),IF($L428&gt;0,IF(AND(INDIRECT(ADDRESS($L428,44))=0,INDIRECT(ADDRESS($L428,38))="UL"),INDIRECT(ADDRESS($L428,COLUMN())),0),0),IF($M428&gt;0,IF(AND(INDIRECT(ADDRESS($M428,44))=0,INDIRECT(ADDRESS($M428,38))="UL"),INDIRECT(ADDRESS($M428,COLUMN())),0),0))</f>
        <v>0.27407407407407403</v>
      </c>
      <c r="BD428" s="58" cm="1">
        <f t="array" aca="1" ref="BD428" ca="1">SUM(IF($C428&gt;0,IF(AND(INDIRECT(ADDRESS($C428,44))=0,INDIRECT(ADDRESS($C428,38))="UL"),INDIRECT(ADDRESS($C428,COLUMN())),0),0),IF($D428&gt;0,IF(AND(INDIRECT(ADDRESS($D428,44))=0,INDIRECT(ADDRESS($D428,38))="UL"),INDIRECT(ADDRESS($D428,COLUMN())),0),0),IF($E428&gt;0,IF(AND(INDIRECT(ADDRESS($E428,44))=0,INDIRECT(ADDRESS($E428,38))="UL"),INDIRECT(ADDRESS($E428,COLUMN())),0),0),IF($F428&gt;0,IF(AND(INDIRECT(ADDRESS($F428,44))=0,INDIRECT(ADDRESS($F428,38))="UL"),INDIRECT(ADDRESS($F428,COLUMN())),0),0),IF($G428&gt;0,IF(AND(INDIRECT(ADDRESS($G428,44))=0,INDIRECT(ADDRESS($G428,38))="UL"),INDIRECT(ADDRESS($G428,COLUMN())),0),0),IF($H428&gt;0,IF(AND(INDIRECT(ADDRESS($H428,44))=0,INDIRECT(ADDRESS($H428,38))="UL"),INDIRECT(ADDRESS($H428,COLUMN())),0),0),IF($I428&gt;0,IF(AND(INDIRECT(ADDRESS($I428,44))=0,INDIRECT(ADDRESS($I428,38))="UL"),INDIRECT(ADDRESS($I428,COLUMN())),0),0),IF($J428&gt;0,IF(AND(INDIRECT(ADDRESS($J428,44))=0,INDIRECT(ADDRESS($J428,38))="UL"),INDIRECT(ADDRESS($J428,COLUMN())),0),0),IF($K428&gt;0,IF(AND(INDIRECT(ADDRESS($K428,44))=0,INDIRECT(ADDRESS($K428,38))="UL"),INDIRECT(ADDRESS($K428,COLUMN())),0),0),IF($L428&gt;0,IF(AND(INDIRECT(ADDRESS($L428,44))=0,INDIRECT(ADDRESS($L428,38))="UL"),INDIRECT(ADDRESS($L428,COLUMN())),0),0),IF($M428&gt;0,IF(AND(INDIRECT(ADDRESS($M428,44))=0,INDIRECT(ADDRESS($M428,38))="UL"),INDIRECT(ADDRESS($M428,COLUMN())),0),0))</f>
        <v>0.6</v>
      </c>
      <c r="BE428" s="57">
        <f t="shared" ca="1" si="290"/>
        <v>0.3259259259259259</v>
      </c>
      <c r="BF428" s="57" cm="1">
        <f t="array" aca="1" ref="BF428" ca="1">SUM(IF($C428&gt;0,IF(INDIRECT(ADDRESS($C428,45))=1,INDIRECT(ADDRESS($C428,52))*INDIRECT(ADDRESS($C428,42))/5,0),0), IF($D428&gt;0,IF(INDIRECT(ADDRESS($D428,45))=1,INDIRECT(ADDRESS($D428,52))*INDIRECT(ADDRESS($D428,42))/5,0),0), IF($E428&gt;0,IF(INDIRECT(ADDRESS($E428,45))=1,INDIRECT(ADDRESS($E428,52))*INDIRECT(ADDRESS($E428,42))/5,0),0), IF($F428&gt;0,IF(INDIRECT(ADDRESS($F428,45))=1,INDIRECT(ADDRESS($F428,52))*INDIRECT(ADDRESS($F428,42))/5,0),0), IF($G428&gt;0,IF(INDIRECT(ADDRESS($G428,45))=1,INDIRECT(ADDRESS($G428,52))*INDIRECT(ADDRESS($G428,42))/5,0),0), IF($H428&gt;0,IF(INDIRECT(ADDRESS($H428,45))=1,INDIRECT(ADDRESS($H428,52))*INDIRECT(ADDRESS($H428,42))/5,0),0)
)*$BF$296/100</f>
        <v>2.5925925925925925E-2</v>
      </c>
      <c r="BG428" s="19"/>
      <c r="BH428" s="57" cm="1">
        <f t="array" aca="1" ref="BH428" ca="1">SUM(IF($C428&gt;0,IF(AND(INDIRECT(ADDRESS($C428,44))=0,INDIRECT(ADDRESS($C428,38))&lt;&gt;"UL"),INDIRECT(ADDRESS($C428,COLUMN()-12)),0),0), IF($D428&gt;0,IF(AND(INDIRECT(ADDRESS($D428,44))=0,INDIRECT(ADDRESS($D428,38))&lt;&gt;"UL"),INDIRECT(ADDRESS($D428,COLUMN()-12)),0),0), IF($E428&gt;0,IF(AND(INDIRECT(ADDRESS($E428,44))=0,INDIRECT(ADDRESS($E428,38))&lt;&gt;"UL"),INDIRECT(ADDRESS($E428,COLUMN()-12)),0),0), IF($F428&gt;0,IF(AND(INDIRECT(ADDRESS($F428,44))=0,INDIRECT(ADDRESS($F428,38))&lt;&gt;"UL"),INDIRECT(ADDRESS($F428,COLUMN()-12)),0),0), IF($G428&gt;0,IF(AND(INDIRECT(ADDRESS($G428,44))=0,INDIRECT(ADDRESS($G428,38))&lt;&gt;"UL"),INDIRECT(ADDRESS($G428,COLUMN()-12)),0),0), IF($H428&gt;0,IF(AND(INDIRECT(ADDRESS($H428,44))=0,INDIRECT(ADDRESS($H428,38))&lt;&gt;"UL"),INDIRECT(ADDRESS($H428,COLUMN()-12)),0),0), IF($I428&gt;0,IF(AND(INDIRECT(ADDRESS($I428,44))=0,INDIRECT(ADDRESS($I428,38))&lt;&gt;"UL"),INDIRECT(ADDRESS($I428,COLUMN()-12)),0),0), IF($J428&gt;0,IF(AND(INDIRECT(ADDRESS($J428,44))=0,INDIRECT(ADDRESS($J428,38))&lt;&gt;"UL"),INDIRECT(ADDRESS($J428,COLUMN()-12)),0),0), IF($K428&gt;0,IF(AND(INDIRECT(ADDRESS($K428,44))=0,INDIRECT(ADDRESS($K428,38))&lt;&gt;"UL"),INDIRECT(ADDRESS($K428,COLUMN()-12)),0),0), IF($L428&gt;0,IF(AND(INDIRECT(ADDRESS($L428,44))=0,INDIRECT(ADDRESS($L428,38))&lt;&gt;"UL"),INDIRECT(ADDRESS($L428,COLUMN()-12)),0),0), IF($M428&gt;0,IF(AND(INDIRECT(ADDRESS($M428,44))=0,INDIRECT(ADDRESS($M428,38))&lt;&gt;"UL"),INDIRECT(ADDRESS($M428,COLUMN()-12)),0),0))</f>
        <v>0</v>
      </c>
      <c r="BI428" s="57" cm="1">
        <f t="array" aca="1" ref="BI428" ca="1">SUM(IF($C428&gt;0,IF(AND(INDIRECT(ADDRESS($C428,44))=0,INDIRECT(ADDRESS($C428,38))&lt;&gt;"UL"),INDIRECT(ADDRESS($C428,COLUMN()-12)),0),0), IF($D428&gt;0,IF(AND(INDIRECT(ADDRESS($D428,44))=0,INDIRECT(ADDRESS($D428,38))&lt;&gt;"UL"),INDIRECT(ADDRESS($D428,COLUMN()-12)),0),0), IF($E428&gt;0,IF(AND(INDIRECT(ADDRESS($E428,44))=0,INDIRECT(ADDRESS($E428,38))&lt;&gt;"UL"),INDIRECT(ADDRESS($E428,COLUMN()-12)),0),0), IF($F428&gt;0,IF(AND(INDIRECT(ADDRESS($F428,44))=0,INDIRECT(ADDRESS($F428,38))&lt;&gt;"UL"),INDIRECT(ADDRESS($F428,COLUMN()-12)),0),0), IF($G428&gt;0,IF(AND(INDIRECT(ADDRESS($G428,44))=0,INDIRECT(ADDRESS($G428,38))&lt;&gt;"UL"),INDIRECT(ADDRESS($G428,COLUMN()-12)),0),0), IF($H428&gt;0,IF(AND(INDIRECT(ADDRESS($H428,44))=0,INDIRECT(ADDRESS($H428,38))&lt;&gt;"UL"),INDIRECT(ADDRESS($H428,COLUMN()-12)),0),0), IF($I428&gt;0,IF(AND(INDIRECT(ADDRESS($I428,44))=0,INDIRECT(ADDRESS($I428,38))&lt;&gt;"UL"),INDIRECT(ADDRESS($I428,COLUMN()-12)),0),0), IF($J428&gt;0,IF(AND(INDIRECT(ADDRESS($J428,44))=0,INDIRECT(ADDRESS($J428,38))&lt;&gt;"UL"),INDIRECT(ADDRESS($J428,COLUMN()-12)),0),0), IF($K428&gt;0,IF(AND(INDIRECT(ADDRESS($K428,44))=0,INDIRECT(ADDRESS($K428,38))&lt;&gt;"UL"),INDIRECT(ADDRESS($K428,COLUMN()-12)),0),0), IF($L428&gt;0,IF(AND(INDIRECT(ADDRESS($L428,44))=0,INDIRECT(ADDRESS($L428,38))&lt;&gt;"UL"),INDIRECT(ADDRESS($L428,COLUMN()-12)),0),0), IF($M428&gt;0,IF(AND(INDIRECT(ADDRESS($M428,44))=0,INDIRECT(ADDRESS($M428,38))&lt;&gt;"UL"),INDIRECT(ADDRESS($M428,COLUMN()-12)),0),0))</f>
        <v>0</v>
      </c>
      <c r="BJ428" s="57" cm="1">
        <f t="array" aca="1" ref="BJ428" ca="1">SUM(IF($C428&gt;0,IF(AND(INDIRECT(ADDRESS($C428,44))=0,INDIRECT(ADDRESS($C428,38))&lt;&gt;"UL"),INDIRECT(ADDRESS($C428,COLUMN()-12)),0),0), IF($D428&gt;0,IF(AND(INDIRECT(ADDRESS($D428,44))=0,INDIRECT(ADDRESS($D428,38))&lt;&gt;"UL"),INDIRECT(ADDRESS($D428,COLUMN()-12)),0),0), IF($E428&gt;0,IF(AND(INDIRECT(ADDRESS($E428,44))=0,INDIRECT(ADDRESS($E428,38))&lt;&gt;"UL"),INDIRECT(ADDRESS($E428,COLUMN()-12)),0),0), IF($F428&gt;0,IF(AND(INDIRECT(ADDRESS($F428,44))=0,INDIRECT(ADDRESS($F428,38))&lt;&gt;"UL"),INDIRECT(ADDRESS($F428,COLUMN()-12)),0),0), IF($G428&gt;0,IF(AND(INDIRECT(ADDRESS($G428,44))=0,INDIRECT(ADDRESS($G428,38))&lt;&gt;"UL"),INDIRECT(ADDRESS($G428,COLUMN()-12)),0),0), IF($H428&gt;0,IF(AND(INDIRECT(ADDRESS($H428,44))=0,INDIRECT(ADDRESS($H428,38))&lt;&gt;"UL"),INDIRECT(ADDRESS($H428,COLUMN()-12)),0),0), IF($I428&gt;0,IF(AND(INDIRECT(ADDRESS($I428,44))=0,INDIRECT(ADDRESS($I428,38))&lt;&gt;"UL"),INDIRECT(ADDRESS($I428,COLUMN()-12)),0),0), IF($J428&gt;0,IF(AND(INDIRECT(ADDRESS($J428,44))=0,INDIRECT(ADDRESS($J428,38))&lt;&gt;"UL"),INDIRECT(ADDRESS($J428,COLUMN()-12)),0),0), IF($K428&gt;0,IF(AND(INDIRECT(ADDRESS($K428,44))=0,INDIRECT(ADDRESS($K428,38))&lt;&gt;"UL"),INDIRECT(ADDRESS($K428,COLUMN()-12)),0),0), IF($L428&gt;0,IF(AND(INDIRECT(ADDRESS($L428,44))=0,INDIRECT(ADDRESS($L428,38))&lt;&gt;"UL"),INDIRECT(ADDRESS($L428,COLUMN()-12)),0),0), IF($M428&gt;0,IF(AND(INDIRECT(ADDRESS($M428,44))=0,INDIRECT(ADDRESS($M428,38))&lt;&gt;"UL"),INDIRECT(ADDRESS($M428,COLUMN()-12)),0),0))</f>
        <v>0</v>
      </c>
      <c r="BK428" s="57">
        <f t="shared" ca="1" si="291"/>
        <v>0</v>
      </c>
      <c r="BL428" s="58">
        <f t="shared" ca="1" si="292"/>
        <v>0</v>
      </c>
      <c r="BM428" s="57" cm="1">
        <f t="array" aca="1" ref="BM428" ca="1">SUM(IF($C428&gt;0,IF(AND(INDIRECT(ADDRESS($C428,44))=0,INDIRECT(ADDRESS($C428,38))&lt;&gt;"UL"),INDIRECT(ADDRESS($C428,COLUMN()-12)),0),0), IF($D428&gt;0,IF(AND(INDIRECT(ADDRESS($D428,44))=0,INDIRECT(ADDRESS($D428,38))&lt;&gt;"UL"),INDIRECT(ADDRESS($D428,COLUMN()-12)),0),0), IF($E428&gt;0,IF(AND(INDIRECT(ADDRESS($E428,44))=0,INDIRECT(ADDRESS($E428,38))&lt;&gt;"UL"),INDIRECT(ADDRESS($E428,COLUMN()-12)),0),0), IF($F428&gt;0,IF(AND(INDIRECT(ADDRESS($F428,44))=0,INDIRECT(ADDRESS($F428,38))&lt;&gt;"UL"),INDIRECT(ADDRESS($F428,COLUMN()-12)),0),0), IF($G428&gt;0,IF(AND(INDIRECT(ADDRESS($G428,44))=0,INDIRECT(ADDRESS($G428,38))&lt;&gt;"UL"),INDIRECT(ADDRESS($G428,COLUMN()-12)),0),0), IF($H428&gt;0,IF(AND(INDIRECT(ADDRESS($H428,44))=0,INDIRECT(ADDRESS($H428,38))&lt;&gt;"UL"),INDIRECT(ADDRESS($H428,COLUMN()-12)),0),0), IF($I428&gt;0,IF(AND(INDIRECT(ADDRESS($I428,44))=0,INDIRECT(ADDRESS($I428,38))&lt;&gt;"UL"),INDIRECT(ADDRESS($I428,COLUMN()-12)),0),0), IF($J428&gt;0,IF(AND(INDIRECT(ADDRESS($J428,44))=0,INDIRECT(ADDRESS($J428,38))&lt;&gt;"UL"),INDIRECT(ADDRESS($J428,COLUMN()-12)),0),0), IF($K428&gt;0,IF(AND(INDIRECT(ADDRESS($K428,44))=0,INDIRECT(ADDRESS($K428,38))&lt;&gt;"UL"),INDIRECT(ADDRESS($K428,COLUMN()-11)),0),0), IF($L428&gt;0,IF(AND(INDIRECT(ADDRESS($L428,44))=0,INDIRECT(ADDRESS($L428,38))&lt;&gt;"UL"),INDIRECT(ADDRESS($L428,COLUMN()-11)),0),0), IF($M428&gt;0,IF(AND(INDIRECT(ADDRESS($M428,44))=0,INDIRECT(ADDRESS($M428,38))&lt;&gt;"UL"),INDIRECT(ADDRESS($M428,COLUMN()-11)),0),0))</f>
        <v>0</v>
      </c>
      <c r="BN428" s="57" cm="1">
        <f t="array" aca="1" ref="BN428" ca="1">SUM(IF($C428&gt;0,IF(AND(INDIRECT(ADDRESS($C428,44))=0,INDIRECT(ADDRESS($C428,38))&lt;&gt;"UL"),INDIRECT(ADDRESS($C428,COLUMN()-12)),0),0), IF($D428&gt;0,IF(AND(INDIRECT(ADDRESS($D428,44))=0,INDIRECT(ADDRESS($D428,38))&lt;&gt;"UL"),INDIRECT(ADDRESS($D428,COLUMN()-12)),0),0), IF($E428&gt;0,IF(AND(INDIRECT(ADDRESS($E428,44))=0,INDIRECT(ADDRESS($E428,38))&lt;&gt;"UL"),INDIRECT(ADDRESS($E428,COLUMN()-12)),0),0), IF($F428&gt;0,IF(AND(INDIRECT(ADDRESS($F428,44))=0,INDIRECT(ADDRESS($F428,38))&lt;&gt;"UL"),INDIRECT(ADDRESS($F428,COLUMN()-12)),0),0), IF($G428&gt;0,IF(AND(INDIRECT(ADDRESS($G428,44))=0,INDIRECT(ADDRESS($G428,38))&lt;&gt;"UL"),INDIRECT(ADDRESS($G428,COLUMN()-12)),0),0), IF($H428&gt;0,IF(AND(INDIRECT(ADDRESS($H428,44))=0,INDIRECT(ADDRESS($H428,38))&lt;&gt;"UL"),INDIRECT(ADDRESS($H428,COLUMN()-12)),0),0), IF($I428&gt;0,IF(AND(INDIRECT(ADDRESS($I428,44))=0,INDIRECT(ADDRESS($I428,38))&lt;&gt;"UL"),INDIRECT(ADDRESS($I428,COLUMN()-12)),0),0), IF($J428&gt;0,IF(AND(INDIRECT(ADDRESS($J428,44))=0,INDIRECT(ADDRESS($J428,38))&lt;&gt;"UL"),INDIRECT(ADDRESS($J428,COLUMN()-12)),0),0), IF($K428&gt;0,IF(AND(INDIRECT(ADDRESS($K428,44))=0,INDIRECT(ADDRESS($K428,38))&lt;&gt;"UL"),INDIRECT(ADDRESS($K428,COLUMN()-11)),0),0), IF($L428&gt;0,IF(AND(INDIRECT(ADDRESS($L428,44))=0,INDIRECT(ADDRESS($L428,38))&lt;&gt;"UL"),INDIRECT(ADDRESS($L428,COLUMN()-11)),0),0), IF($M428&gt;0,IF(AND(INDIRECT(ADDRESS($M428,44))=0,INDIRECT(ADDRESS($M428,38))&lt;&gt;"UL"),INDIRECT(ADDRESS($M428,COLUMN()-11)),0),0))</f>
        <v>0</v>
      </c>
      <c r="BO428" s="57" cm="1">
        <f t="array" aca="1" ref="BO428" ca="1">SUM(IF($C428&gt;0,IF(AND(INDIRECT(ADDRESS($C428,44))=0,INDIRECT(ADDRESS($C428,38))&lt;&gt;"UL"),INDIRECT(ADDRESS($C428,COLUMN()-12)),0),0), IF($D428&gt;0,IF(AND(INDIRECT(ADDRESS($D428,44))=0,INDIRECT(ADDRESS($D428,38))&lt;&gt;"UL"),INDIRECT(ADDRESS($D428,COLUMN()-12)),0),0), IF($E428&gt;0,IF(AND(INDIRECT(ADDRESS($E428,44))=0,INDIRECT(ADDRESS($E428,38))&lt;&gt;"UL"),INDIRECT(ADDRESS($E428,COLUMN()-12)),0),0), IF($F428&gt;0,IF(AND(INDIRECT(ADDRESS($F428,44))=0,INDIRECT(ADDRESS($F428,38))&lt;&gt;"UL"),INDIRECT(ADDRESS($F428,COLUMN()-12)),0),0), IF($G428&gt;0,IF(AND(INDIRECT(ADDRESS($G428,44))=0,INDIRECT(ADDRESS($G428,38))&lt;&gt;"UL"),INDIRECT(ADDRESS($G428,COLUMN()-12)),0),0), IF($H428&gt;0,IF(AND(INDIRECT(ADDRESS($H428,44))=0,INDIRECT(ADDRESS($H428,38))&lt;&gt;"UL"),INDIRECT(ADDRESS($H428,COLUMN()-12)),0),0), IF($I428&gt;0,IF(AND(INDIRECT(ADDRESS($I428,44))=0,INDIRECT(ADDRESS($I428,38))&lt;&gt;"UL"),INDIRECT(ADDRESS($I428,COLUMN()-12)),0),0), IF($J428&gt;0,IF(AND(INDIRECT(ADDRESS($J428,44))=0,INDIRECT(ADDRESS($J428,38))&lt;&gt;"UL"),INDIRECT(ADDRESS($J428,COLUMN()-12)),0),0), IF($K428&gt;0,IF(AND(INDIRECT(ADDRESS($K428,44))=0,INDIRECT(ADDRESS($K428,38))&lt;&gt;"UL"),INDIRECT(ADDRESS($K428,COLUMN()-11)),0),0), IF($L428&gt;0,IF(AND(INDIRECT(ADDRESS($L428,44))=0,INDIRECT(ADDRESS($L428,38))&lt;&gt;"UL"),INDIRECT(ADDRESS($L428,COLUMN()-11)),0),0), IF($M428&gt;0,IF(AND(INDIRECT(ADDRESS($M428,44))=0,INDIRECT(ADDRESS($M428,38))&lt;&gt;"UL"),INDIRECT(ADDRESS($M428,COLUMN()-11)),0),0))</f>
        <v>0</v>
      </c>
      <c r="BP428" s="57" cm="1">
        <f t="array" aca="1" ref="BP428" ca="1">SUM(IF($C428&gt;0,IF(AND(INDIRECT(ADDRESS($C428,44))=0,INDIRECT(ADDRESS($C428,38))&lt;&gt;"UL"),INDIRECT(ADDRESS($C428,COLUMN()-12)),0),0), IF($D428&gt;0,IF(AND(INDIRECT(ADDRESS($D428,44))=0,INDIRECT(ADDRESS($D428,38))&lt;&gt;"UL"),INDIRECT(ADDRESS($D428,COLUMN()-12)),0),0), IF($E428&gt;0,IF(AND(INDIRECT(ADDRESS($E428,44))=0,INDIRECT(ADDRESS($E428,38))&lt;&gt;"UL"),INDIRECT(ADDRESS($E428,COLUMN()-12)),0),0), IF($F428&gt;0,IF(AND(INDIRECT(ADDRESS($F428,44))=0,INDIRECT(ADDRESS($F428,38))&lt;&gt;"UL"),INDIRECT(ADDRESS($F428,COLUMN()-12)),0),0), IF($G428&gt;0,IF(AND(INDIRECT(ADDRESS($G428,44))=0,INDIRECT(ADDRESS($G428,38))&lt;&gt;"UL"),INDIRECT(ADDRESS($G428,COLUMN()-12)),0),0), IF($H428&gt;0,IF(AND(INDIRECT(ADDRESS($H428,44))=0,INDIRECT(ADDRESS($H428,38))&lt;&gt;"UL"),INDIRECT(ADDRESS($H428,COLUMN()-12)),0),0), IF($I428&gt;0,IF(AND(INDIRECT(ADDRESS($I428,44))=0,INDIRECT(ADDRESS($I428,38))&lt;&gt;"UL"),INDIRECT(ADDRESS($I428,COLUMN()-12)),0),0), IF($J428&gt;0,IF(AND(INDIRECT(ADDRESS($J428,44))=0,INDIRECT(ADDRESS($J428,38))&lt;&gt;"UL"),INDIRECT(ADDRESS($J428,COLUMN()-12)),0),0), IF($K428&gt;0,IF(AND(INDIRECT(ADDRESS($K428,44))=0,INDIRECT(ADDRESS($K428,38))&lt;&gt;"UL"),INDIRECT(ADDRESS($K428,COLUMN()-11)),0),0), IF($L428&gt;0,IF(AND(INDIRECT(ADDRESS($L428,44))=0,INDIRECT(ADDRESS($L428,38))&lt;&gt;"UL"),INDIRECT(ADDRESS($L428,COLUMN()-11)),0),0), IF($M428&gt;0,IF(AND(INDIRECT(ADDRESS($M428,44))=0,INDIRECT(ADDRESS($M428,38))&lt;&gt;"UL"),INDIRECT(ADDRESS($M428,COLUMN()-11)),0),0))</f>
        <v>0</v>
      </c>
      <c r="BQ428" s="57">
        <f t="shared" ca="1" si="293"/>
        <v>0</v>
      </c>
      <c r="BR428" s="161">
        <f t="shared" ca="1" si="294"/>
        <v>74.272137755329354</v>
      </c>
      <c r="BS428" s="59"/>
      <c r="BT428" s="56">
        <f t="shared" ca="1" si="295"/>
        <v>4.6502760947636279</v>
      </c>
      <c r="BU428" s="63">
        <f t="shared" ca="1" si="296"/>
        <v>0.16035434809529753</v>
      </c>
      <c r="BV428" s="57" t="s">
        <v>34</v>
      </c>
      <c r="BW428" s="57" cm="1">
        <f t="array" aca="1" ref="BW428" ca="1">SUM(IF($C428&gt;0,IF(AND(INDIRECT(ADDRESS($C428,44))=0,INDIRECT(ADDRESS($C428,38))="UL",ISERROR(SEARCH("Rear",INDIRECT(ADDRESS($C428,33)))),ISERROR(SEARCH("Side",INDIRECT(ADDRESS($C428,33))))),INDIRECT(ADDRESS($C428,COLUMN())),0),0),IF($D428&gt;0,IF(AND(INDIRECT(ADDRESS($D428,44))=0,INDIRECT(ADDRESS($D428,38))="UL",ISERROR(SEARCH("Rear",INDIRECT(ADDRESS($D428,33)))),ISERROR(SEARCH("Side",INDIRECT(ADDRESS($D428,33))))),INDIRECT(ADDRESS($D428,COLUMN())),0),0),IF($E428&gt;0,IF(AND(INDIRECT(ADDRESS($E428,44))=0,INDIRECT(ADDRESS($E428,38))="UL",ISERROR(SEARCH("Rear",INDIRECT(ADDRESS($E428,33)))),ISERROR(SEARCH("Side",INDIRECT(ADDRESS($E428,33))))),INDIRECT(ADDRESS($E428,COLUMN())),0),0),IF($F428&gt;0,IF(AND(INDIRECT(ADDRESS($F428,44))=0,INDIRECT(ADDRESS($F428,38))="UL",ISERROR(SEARCH("Rear",INDIRECT(ADDRESS($F428,33)))),ISERROR(SEARCH("Side",INDIRECT(ADDRESS($F428,33))))),INDIRECT(ADDRESS($F428,COLUMN())),0),0),IF($G428&gt;0,IF(AND(INDIRECT(ADDRESS($G428,44))=0,INDIRECT(ADDRESS($G428,38))="UL",ISERROR(SEARCH("Rear",INDIRECT(ADDRESS($G428,33)))),ISERROR(SEARCH("Side",INDIRECT(ADDRESS($G428,33))))),INDIRECT(ADDRESS($G428,COLUMN())),0),0),IF($H428&gt;0,IF(AND(INDIRECT(ADDRESS($H428,44))=0,INDIRECT(ADDRESS($H428,38))="UL",ISERROR(SEARCH("Rear",INDIRECT(ADDRESS($H428,33)))),ISERROR(SEARCH("Side",INDIRECT(ADDRESS($H428,33))))),INDIRECT(ADDRESS($H428,COLUMN())),0),0),IF($I428&gt;0,IF(AND(INDIRECT(ADDRESS($I428,44))=0,INDIRECT(ADDRESS($I428,38))="UL",ISERROR(SEARCH("Rear",INDIRECT(ADDRESS($I428,33)))),ISERROR(SEARCH("Side",INDIRECT(ADDRESS($I428,33))))),INDIRECT(ADDRESS($I428,COLUMN())),0),0),IF($J428&gt;0,IF(AND(INDIRECT(ADDRESS($J428,44))=0,INDIRECT(ADDRESS($J428,38))="UL",ISERROR(SEARCH("Rear",INDIRECT(ADDRESS($J428,33)))),ISERROR(SEARCH("Side",INDIRECT(ADDRESS($J428,33))))),INDIRECT(ADDRESS($J428,COLUMN())),0),0),IF($K428&gt;0,IF(AND(INDIRECT(ADDRESS($K428,44))=0,INDIRECT(ADDRESS($K428,38))="UL",ISERROR(SEARCH("Rear",INDIRECT(ADDRESS($K428,33)))),ISERROR(SEARCH("Side",INDIRECT(ADDRESS($K428,33))))),INDIRECT(ADDRESS($K428,COLUMN())),0),0),IF($L428&gt;0,IF(AND(INDIRECT(ADDRESS($L428,44))=0,INDIRECT(ADDRESS($L428,38))="UL",ISERROR(SEARCH("Rear",INDIRECT(ADDRESS($L428,33)))),ISERROR(SEARCH("Side",INDIRECT(ADDRESS($L428,33))))),INDIRECT(ADDRESS($L428,COLUMN())),0),0),IF($M428&gt;0,IF(AND(INDIRECT(ADDRESS($M428,44))=0,INDIRECT(ADDRESS($M428,38))="UL",ISERROR(SEARCH("Rear",INDIRECT(ADDRESS($M428,33)))),ISERROR(SEARCH("Side",INDIRECT(ADDRESS($M428,33))))),INDIRECT(ADDRESS($M428,COLUMN())),0),0))</f>
        <v>0.61111111111111105</v>
      </c>
      <c r="BX428" s="57">
        <f t="shared" ca="1" si="297"/>
        <v>0.61111111111111105</v>
      </c>
      <c r="BY428" s="57" cm="1">
        <f t="array" aca="1" ref="BY428" ca="1">SUM(IF($C428&gt;0,IF(AND(INDIRECT(ADDRESS($C428,44))=0,INDIRECT(ADDRESS($C428,38))="UL"),INDIRECT(ADDRESS($C428,COLUMN())),0),0),IF($D428&gt;0,IF(AND(INDIRECT(ADDRESS($D428,44))=0,INDIRECT(ADDRESS($D428,38))="UL"),INDIRECT(ADDRESS($D428,COLUMN())),0),0),IF($E428&gt;0,IF(AND(INDIRECT(ADDRESS($E428,44))=0,INDIRECT(ADDRESS($E428,38))="UL"),INDIRECT(ADDRESS($E428,COLUMN())),0),0),IF($F428&gt;0,IF(AND(INDIRECT(ADDRESS($F428,44))=0,INDIRECT(ADDRESS($F428,38))="UL"),INDIRECT(ADDRESS($F428,COLUMN())),0),0),IF($G428&gt;0,IF(AND(INDIRECT(ADDRESS($G428,44))=0,INDIRECT(ADDRESS($G428,38))="UL"),INDIRECT(ADDRESS($G428,COLUMN())),0),0),IF($H428&gt;0,IF(AND(INDIRECT(ADDRESS($H428,44))=0,INDIRECT(ADDRESS($H428,38))="UL"),INDIRECT(ADDRESS($H428,COLUMN())),0),0),IF($I428&gt;0,IF(AND(INDIRECT(ADDRESS($I428,44))=0,INDIRECT(ADDRESS($I428,38))="UL"),INDIRECT(ADDRESS($I428,COLUMN())),0),0),IF($J428&gt;0,IF(AND(INDIRECT(ADDRESS($J428,44))=0,INDIRECT(ADDRESS($J428,38))="UL"),INDIRECT(ADDRESS($J428,COLUMN())),0),0),IF($K428&gt;0,IF(AND(INDIRECT(ADDRESS($K428,44))=0,INDIRECT(ADDRESS($K428,38))="UL"),INDIRECT(ADDRESS($K428,COLUMN())),0),0),IF($L428&gt;0,IF(AND(INDIRECT(ADDRESS($L428,44))=0,INDIRECT(ADDRESS($L428,38))="UL"),INDIRECT(ADDRESS($L428,COLUMN())),0),0),IF($M428&gt;0,IF(AND(INDIRECT(ADDRESS($M428,44))=0,INDIRECT(ADDRESS($M428,38))="UL"),INDIRECT(ADDRESS($M428,COLUMN())),0),0))</f>
        <v>0.20370370370370369</v>
      </c>
      <c r="BZ428" s="57" cm="1">
        <f t="array" aca="1" ref="BZ428" ca="1">SUM(IF($C428&gt;0,IF(AND(INDIRECT(ADDRESS($C428,44))=0,INDIRECT(ADDRESS($C428,38))="UL"),INDIRECT(ADDRESS($C428,COLUMN())),0),0),IF($D428&gt;0,IF(AND(INDIRECT(ADDRESS($D428,44))=0,INDIRECT(ADDRESS($D428,38))="UL"),INDIRECT(ADDRESS($D428,COLUMN())),0),0),IF($E428&gt;0,IF(AND(INDIRECT(ADDRESS($E428,44))=0,INDIRECT(ADDRESS($E428,38))="UL"),INDIRECT(ADDRESS($E428,COLUMN())),0),0),IF($F428&gt;0,IF(AND(INDIRECT(ADDRESS($F428,44))=0,INDIRECT(ADDRESS($F428,38))="UL"),INDIRECT(ADDRESS($F428,COLUMN())),0),0),IF($G428&gt;0,IF(AND(INDIRECT(ADDRESS($G428,44))=0,INDIRECT(ADDRESS($G428,38))="UL"),INDIRECT(ADDRESS($G428,COLUMN())),0),0),IF($H428&gt;0,IF(AND(INDIRECT(ADDRESS($H428,44))=0,INDIRECT(ADDRESS($H428,38))="UL"),INDIRECT(ADDRESS($H428,COLUMN())),0),0),IF($I428&gt;0,IF(AND(INDIRECT(ADDRESS($I428,44))=0,INDIRECT(ADDRESS($I428,38))="UL"),INDIRECT(ADDRESS($I428,COLUMN())),0),0),IF($J428&gt;0,IF(AND(INDIRECT(ADDRESS($J428,44))=0,INDIRECT(ADDRESS($J428,38))="UL"),INDIRECT(ADDRESS($J428,COLUMN())),0),0),IF($K428&gt;0,IF(AND(INDIRECT(ADDRESS($K428,44))=0,INDIRECT(ADDRESS($K428,38))="UL"),INDIRECT(ADDRESS($K428,COLUMN())),0),0),IF($L428&gt;0,IF(AND(INDIRECT(ADDRESS($L428,44))=0,INDIRECT(ADDRESS($L428,38))="UL"),INDIRECT(ADDRESS($L428,COLUMN())),0),0),IF($M428&gt;0,IF(AND(INDIRECT(ADDRESS($M428,44))=0,INDIRECT(ADDRESS($M428,38))="UL"),INDIRECT(ADDRESS($M428,COLUMN())),0),0))</f>
        <v>0.68518518518518512</v>
      </c>
      <c r="CA428" s="57">
        <f t="shared" ca="1" si="298"/>
        <v>0.68518518518518512</v>
      </c>
      <c r="CB428" s="57" cm="1">
        <f t="array" aca="1" ref="CB428" ca="1">SUM(IF($C428&gt;0,IF(AND(INDIRECT(ADDRESS($C428,44))=0,INDIRECT(ADDRESS($C428,38))&lt;&gt;"UL"),INDIRECT(ADDRESS($C428,COLUMN())),0),0),IF($D428&gt;0,IF(AND(INDIRECT(ADDRESS($D428,44))=0,INDIRECT(ADDRESS($D428,38))&lt;&gt;"UL"),INDIRECT(ADDRESS($D428,COLUMN())),0),0),IF($E428&gt;0,IF(AND(INDIRECT(ADDRESS($E428,44))=0,INDIRECT(ADDRESS($E428,38))&lt;&gt;"UL"),INDIRECT(ADDRESS($E428,COLUMN())),0),0),IF($F428&gt;0,IF(AND(INDIRECT(ADDRESS($F428,44))=0,INDIRECT(ADDRESS($F428,38))&lt;&gt;"UL"),INDIRECT(ADDRESS($F428,COLUMN())),0),0),IF($G428&gt;0,IF(AND(INDIRECT(ADDRESS($G428,44))=0,INDIRECT(ADDRESS($G428,38))&lt;&gt;"UL"),INDIRECT(ADDRESS($G428,COLUMN())),0),0),IF($H428&gt;0,IF(AND(INDIRECT(ADDRESS($H428,44))=0,INDIRECT(ADDRESS($H428,38))&lt;&gt;"UL"),INDIRECT(ADDRESS($H428,COLUMN())),0),0),IF($I428&gt;0,IF(AND(INDIRECT(ADDRESS($I428,44))=0,INDIRECT(ADDRESS($I428,38))&lt;&gt;"UL"),INDIRECT(ADDRESS($I428,COLUMN())),0),0),IF($J428&gt;0,IF(AND(INDIRECT(ADDRESS($J428,44))=0,INDIRECT(ADDRESS($J428,38))&lt;&gt;"UL"),INDIRECT(ADDRESS($J428,COLUMN())),0),0),IF($K428&gt;0,IF(AND(INDIRECT(ADDRESS($K428,44))=0,INDIRECT(ADDRESS($K428,38))&lt;&gt;"UL"),INDIRECT(ADDRESS($K428,COLUMN())),0),0),IF($L428&gt;0,IF(AND(INDIRECT(ADDRESS($L428,44))=0,INDIRECT(ADDRESS($L428,38))&lt;&gt;"UL"),INDIRECT(ADDRESS($L428,COLUMN())),0),0),IF($M428&gt;0,IF(AND(INDIRECT(ADDRESS($M428,44))=0,INDIRECT(ADDRESS($M428,38))&lt;&gt;"UL"),INDIRECT(ADDRESS($M428,COLUMN())),0),0))</f>
        <v>0</v>
      </c>
      <c r="CC428" s="57">
        <f t="shared" ca="1" si="299"/>
        <v>0</v>
      </c>
      <c r="CD428" s="57" cm="1">
        <f t="array" aca="1" ref="CD428" ca="1">SUM(IF($C428&gt;0,IF(AND(INDIRECT(ADDRESS($C428,44))=0,INDIRECT(ADDRESS($C428,38))&lt;&gt;"UL"),INDIRECT(ADDRESS($C428,COLUMN())),0),0),IF($D428&gt;0,IF(AND(INDIRECT(ADDRESS($D428,44))=0,INDIRECT(ADDRESS($D428,38))&lt;&gt;"UL"),INDIRECT(ADDRESS($D428,COLUMN())),0),0),IF($E428&gt;0,IF(AND(INDIRECT(ADDRESS($E428,44))=0,INDIRECT(ADDRESS($E428,38))&lt;&gt;"UL"),INDIRECT(ADDRESS($E428,COLUMN())),0),0),IF($F428&gt;0,IF(AND(INDIRECT(ADDRESS($F428,44))=0,INDIRECT(ADDRESS($F428,38))&lt;&gt;"UL"),INDIRECT(ADDRESS($F428,COLUMN())),0),0),IF($G428&gt;0,IF(AND(INDIRECT(ADDRESS($G428,44))=0,INDIRECT(ADDRESS($G428,38))&lt;&gt;"UL"),INDIRECT(ADDRESS($G428,COLUMN())),0),0),IF($H428&gt;0,IF(AND(INDIRECT(ADDRESS($H428,44))=0,INDIRECT(ADDRESS($H428,38))&lt;&gt;"UL"),INDIRECT(ADDRESS($H428,COLUMN())),0),0),IF($I428&gt;0,IF(AND(INDIRECT(ADDRESS($I428,44))=0,INDIRECT(ADDRESS($I428,38))&lt;&gt;"UL"),INDIRECT(ADDRESS($I428,COLUMN())),0),0),IF($J428&gt;0,IF(AND(INDIRECT(ADDRESS($J428,44))=0,INDIRECT(ADDRESS($J428,38))&lt;&gt;"UL"),INDIRECT(ADDRESS($J428,COLUMN())),0),0),IF($K428&gt;0,IF(AND(INDIRECT(ADDRESS($K428,44))=0,INDIRECT(ADDRESS($K428,38))&lt;&gt;"UL"),INDIRECT(ADDRESS($K428,COLUMN())),0),0),IF($L428&gt;0,IF(AND(INDIRECT(ADDRESS($L428,44))=0,INDIRECT(ADDRESS($L428,38))&lt;&gt;"UL"),INDIRECT(ADDRESS($L428,COLUMN())),0),0),IF($M428&gt;0,IF(AND(INDIRECT(ADDRESS($M428,44))=0,INDIRECT(ADDRESS($M428,38))&lt;&gt;"UL"),INDIRECT(ADDRESS($M428,COLUMN())),0),0))</f>
        <v>0</v>
      </c>
      <c r="CE428" s="57" cm="1">
        <f t="array" aca="1" ref="CE428" ca="1">SUM(IF($C428&gt;0,IF(AND(INDIRECT(ADDRESS($C428,44))=0,INDIRECT(ADDRESS($C428,38))&lt;&gt;"UL"),INDIRECT(ADDRESS($C428,COLUMN())),0),0),IF($D428&gt;0,IF(AND(INDIRECT(ADDRESS($D428,44))=0,INDIRECT(ADDRESS($D428,38))&lt;&gt;"UL"),INDIRECT(ADDRESS($D428,COLUMN())),0),0),IF($E428&gt;0,IF(AND(INDIRECT(ADDRESS($E428,44))=0,INDIRECT(ADDRESS($E428,38))&lt;&gt;"UL"),INDIRECT(ADDRESS($E428,COLUMN())),0),0),IF($F428&gt;0,IF(AND(INDIRECT(ADDRESS($F428,44))=0,INDIRECT(ADDRESS($F428,38))&lt;&gt;"UL"),INDIRECT(ADDRESS($F428,COLUMN())),0),0),IF($G428&gt;0,IF(AND(INDIRECT(ADDRESS($G428,44))=0,INDIRECT(ADDRESS($G428,38))&lt;&gt;"UL"),INDIRECT(ADDRESS($G428,COLUMN())),0),0),IF($H428&gt;0,IF(AND(INDIRECT(ADDRESS($H428,44))=0,INDIRECT(ADDRESS($H428,38))&lt;&gt;"UL"),INDIRECT(ADDRESS($H428,COLUMN())),0),0),IF($I428&gt;0,IF(AND(INDIRECT(ADDRESS($I428,44))=0,INDIRECT(ADDRESS($I428,38))&lt;&gt;"UL"),INDIRECT(ADDRESS($I428,COLUMN())),0),0),IF($J428&gt;0,IF(AND(INDIRECT(ADDRESS($J428,44))=0,INDIRECT(ADDRESS($J428,38))&lt;&gt;"UL"),INDIRECT(ADDRESS($J428,COLUMN())),0),0),IF($K428&gt;0,IF(AND(INDIRECT(ADDRESS($K428,44))=0,INDIRECT(ADDRESS($K428,38))&lt;&gt;"UL"),INDIRECT(ADDRESS($K428,COLUMN())),0),0),IF($L428&gt;0,IF(AND(INDIRECT(ADDRESS($L428,44))=0,INDIRECT(ADDRESS($L428,38))&lt;&gt;"UL"),INDIRECT(ADDRESS($L428,COLUMN())),0),0),IF($M428&gt;0,IF(AND(INDIRECT(ADDRESS($M428,44))=0,INDIRECT(ADDRESS($M428,38))&lt;&gt;"UL"),INDIRECT(ADDRESS($M428,COLUMN())),0),0))</f>
        <v>0</v>
      </c>
      <c r="CF428" s="57">
        <f t="shared" ca="1" si="300"/>
        <v>0</v>
      </c>
      <c r="CG428" s="57">
        <f t="shared" ca="1" si="301"/>
        <v>1.571264284520649</v>
      </c>
      <c r="CH428" s="57">
        <f t="shared" ca="1" si="302"/>
        <v>5.4181527052436174E-2</v>
      </c>
      <c r="CI428" s="19">
        <f t="shared" ca="1" si="303"/>
        <v>17.697779396664881</v>
      </c>
      <c r="CJ428" s="19"/>
      <c r="CK428" s="57" cm="1">
        <f t="array" aca="1" ref="CK428" ca="1">IF(AU428="S", SUM(IF($C428&gt;0,IF(INDIRECT(ADDRESS($C428,43))&lt;&gt;1,INDIRECT(ADDRESS($C428,48)),0),0), IF($D428&gt;0,IF(INDIRECT(ADDRESS($D428,43))&lt;&gt;1,INDIRECT(ADDRESS($D428,48)),0),0), IF($E428&gt;0,IF(INDIRECT(ADDRESS($E428,43))&lt;&gt;1,INDIRECT(ADDRESS($E428,48)),0),0), IF($F428&gt;0,IF(INDIRECT(ADDRESS($F428,43))&lt;&gt;1,INDIRECT(ADDRESS($F428,48)),0),0), IF($G428&gt;0,IF(INDIRECT(ADDRESS($G428,43))&lt;&gt;1,INDIRECT(ADDRESS($G428,48)),0),0), IF($H428&gt;0,IF(INDIRECT(ADDRESS($H428,43))&lt;&gt;1,INDIRECT(ADDRESS($H428,48)),0),0), IF($I428&gt;0,IF(INDIRECT(ADDRESS($I428,43))&lt;&gt;1,INDIRECT(ADDRESS($I428,48)),0),0), IF($J428&gt;0,IF(INDIRECT(ADDRESS($J428,43))&lt;&gt;1,INDIRECT(ADDRESS($J428,48)),0),0), IF($K428&gt;0,IF(INDIRECT(ADDRESS($K428,43))&lt;&gt;1,INDIRECT(ADDRESS($K428,48)),0),0), IF($L428&gt;0,IF(INDIRECT(ADDRESS($L428,43))&lt;&gt;1,INDIRECT(ADDRESS($L428,48)),0),0), IF($M428&gt;0,IF(INDIRECT(ADDRESS($M428,43))&lt;&gt;1,INDIRECT(ADDRESS($M428,48)),0),0)), IF(AU428="L",SUM(IF($C428&gt;0,IF(INDIRECT(ADDRESS($C428,43))&lt;&gt;1,INDIRECT(ADDRESS($C428,50)),0),0), IF($D428&gt;0,IF(INDIRECT(ADDRESS($D428,43))&lt;&gt;1,INDIRECT(ADDRESS($D428,50)),0),0), IF($E428&gt;0,IF(INDIRECT(ADDRESS($E428,43))&lt;&gt;1,INDIRECT(ADDRESS($E428,50)),0),0), IF($F428&gt;0,IF(INDIRECT(ADDRESS($F428,43))&lt;&gt;1,INDIRECT(ADDRESS($F428,50)),0),0), IF($G428&gt;0,IF(INDIRECT(ADDRESS($G428,43))&lt;&gt;1,INDIRECT(ADDRESS($G428,50)),0),0), IF($G428&gt;0,IF(INDIRECT(ADDRESS($G428,43))&lt;&gt;1,INDIRECT(ADDRESS($G428,50)),0),0), IF($H428&gt;0,IF(INDIRECT(ADDRESS($H428,43))&lt;&gt;1,INDIRECT(ADDRESS($H428,50)),0),0), IF($I428&gt;0,IF(INDIRECT(ADDRESS($I428,43))&lt;&gt;1,INDIRECT(ADDRESS($I428,50)),0),0), IF($J428&gt;0,IF(INDIRECT(ADDRESS($J428,43))&lt;&gt;1,INDIRECT(ADDRESS($J428,50)),0),0), IF($K428&gt;0,IF(INDIRECT(ADDRESS($K428,43))&lt;&gt;1,INDIRECT(ADDRESS($K428,50)),0),0), IF($L428&gt;0,IF(INDIRECT(ADDRESS($L428,43))&lt;&gt;1,INDIRECT(ADDRESS($L428,50)),0),0), IF($M428&gt;0,IF(INDIRECT(ADDRESS($M428,43))&lt;&gt;1,INDIRECT(ADDRESS($M428,50)),0),0)), SUM(IF($C428&gt;0,IF(INDIRECT(ADDRESS($C428,43))&lt;&gt;1,INDIRECT(ADDRESS($C428,49)),0),0), IF($D428&gt;0,IF(INDIRECT(ADDRESS($D428,43))&lt;&gt;1,INDIRECT(ADDRESS($D428,49)),0),0), IF($E428&gt;0,IF(INDIRECT(ADDRESS($E428,43))&lt;&gt;1,INDIRECT(ADDRESS($E428,49)),0),0), IF($F428&gt;0,IF(INDIRECT(ADDRESS($F428,43))&lt;&gt;1,INDIRECT(ADDRESS($F428,49)),0),0), IF($G428&gt;0,IF(INDIRECT(ADDRESS($G428,43))&lt;&gt;1,INDIRECT(ADDRESS($G428,49)),0),0), IF($G428&gt;0,IF(INDIRECT(ADDRESS($G428,43))&lt;&gt;1,INDIRECT(ADDRESS($G428,49)),0),0), IF($H428&gt;0,IF(INDIRECT(ADDRESS($H428,43))&lt;&gt;1,INDIRECT(ADDRESS($H428,49)),0),0), IF($I428&gt;0,IF(INDIRECT(ADDRESS($I428,43))&lt;&gt;1,INDIRECT(ADDRESS($I428,49)),0),0), IF($J428&gt;0,IF(INDIRECT(ADDRESS($J428,43))&lt;&gt;1,INDIRECT(ADDRESS($J428,49)),0),0), IF($K428&gt;0,IF(INDIRECT(ADDRESS($K428,43))&lt;&gt;1,INDIRECT(ADDRESS($K428,49)),0),0), IF($L428&gt;0,IF(INDIRECT(ADDRESS($L428,43))&lt;&gt;1,INDIRECT(ADDRESS($L428,49)),0),0), IF($M428&gt;0,IF(INDIRECT(ADDRESS($M428,43))&lt;&gt;1,INDIRECT(ADDRESS($M428,49)),0),0))))</f>
        <v>2.9444444444444442</v>
      </c>
      <c r="CL428" s="57" cm="1">
        <f t="array" aca="1" ref="CL428" ca="1">SUM(IF($C428&gt;0,IF(INDIRECT(ADDRESS($C428,44))=1,INDIRECT(ADDRESS($C428,90)),0),0), IF($D428&gt;0,IF(INDIRECT(ADDRESS($D428,44))=1,INDIRECT(ADDRESS($D428,90)),0),0), IF($E428&gt;0,IF(INDIRECT(ADDRESS($E428,44))=1,INDIRECT(ADDRESS($E428,90)),0),0), IF($F428&gt;0,IF(INDIRECT(ADDRESS($F428,44))=1,INDIRECT(ADDRESS($F428,90)),0),0), IF($G428&gt;0,IF(INDIRECT(ADDRESS($G428,44))=1,INDIRECT(ADDRESS($G428,90)),0),0), IF($H428&gt;0,IF(INDIRECT(ADDRESS($H428,44))=1,INDIRECT(ADDRESS($H428,90)),0),0), IF($I428&gt;0,IF(INDIRECT(ADDRESS($I428,44))=1,INDIRECT(ADDRESS($I428,90)),0),0), IF($J428&gt;0,IF(INDIRECT(ADDRESS($J428,44))=1,INDIRECT(ADDRESS($J428,90)),0),0), IF($K428&gt;0,IF(INDIRECT(ADDRESS($K428,44))=1,INDIRECT(ADDRESS($K428,90)),0),0), IF($L428&gt;0,IF(INDIRECT(ADDRESS($L428,44))=1,INDIRECT(ADDRESS($L428,90)),0),0), IF($M428&gt;0,IF(INDIRECT(ADDRESS($M428,44))=1,INDIRECT(ADDRESS($M428,90)),0),0))</f>
        <v>2.3333333333333335</v>
      </c>
      <c r="CM428" s="56">
        <f t="shared" ca="1" si="304"/>
        <v>1.1805024012800169</v>
      </c>
      <c r="CN428" s="59"/>
    </row>
    <row r="429" spans="1:92" x14ac:dyDescent="0.25">
      <c r="A429" s="219" t="s">
        <v>672</v>
      </c>
      <c r="B429" s="220">
        <v>379</v>
      </c>
      <c r="C429" s="220">
        <v>396</v>
      </c>
      <c r="D429" s="220">
        <v>395</v>
      </c>
      <c r="E429" s="220"/>
      <c r="F429" s="220"/>
      <c r="G429" s="220"/>
      <c r="H429" s="220"/>
      <c r="I429" s="220"/>
      <c r="J429" s="220"/>
      <c r="K429" s="220"/>
      <c r="L429" s="220"/>
      <c r="M429" s="220"/>
      <c r="N429" s="67">
        <f t="shared" ca="1" si="284"/>
        <v>39</v>
      </c>
      <c r="O429" s="67" t="str" cm="1">
        <f t="array" aca="1" ref="O429" ca="1">INDIRECT(ADDRESS($B429,COLUMN()))</f>
        <v>Bomber</v>
      </c>
      <c r="P429" s="67" cm="1">
        <f t="array" aca="1" ref="P429" ca="1">INDIRECT(ADDRESS($B429,COLUMN()))</f>
        <v>7.5</v>
      </c>
      <c r="Q429" s="67" cm="1">
        <f t="array" aca="1" ref="Q429" ca="1">INDIRECT(ADDRESS($B429,COLUMN()))</f>
        <v>3</v>
      </c>
      <c r="R429" s="67" cm="1">
        <f t="array" aca="1" ref="R429" ca="1">INDIRECT(ADDRESS($B429,COLUMN()))</f>
        <v>0</v>
      </c>
      <c r="S429" s="67" cm="1">
        <f t="array" aca="1" ref="S429" ca="1">INDIRECT(ADDRESS($B429,COLUMN()))</f>
        <v>3</v>
      </c>
      <c r="T429" s="67" t="str" cm="1">
        <f t="array" aca="1" ref="T429" ca="1">INDIRECT(ADDRESS($B429,COLUMN()))</f>
        <v>1-6</v>
      </c>
      <c r="U429" s="67" cm="1">
        <f t="array" aca="1" ref="U429" ca="1">INDIRECT(ADDRESS($B429,COLUMN()))</f>
        <v>6</v>
      </c>
      <c r="V429" s="67" cm="1">
        <f t="array" aca="1" ref="V429" ca="1">INDIRECT(ADDRESS($B429,COLUMN()))</f>
        <v>0</v>
      </c>
      <c r="W429" s="67" cm="1">
        <f t="array" aca="1" ref="W429" ca="1">INDIRECT(ADDRESS($B429,COLUMN()))</f>
        <v>3</v>
      </c>
      <c r="X429" s="67" cm="1">
        <f t="array" aca="1" ref="X429" ca="1">INDIRECT(ADDRESS($B429,COLUMN()))</f>
        <v>7</v>
      </c>
      <c r="Y429" s="67" cm="1">
        <f t="array" aca="1" ref="Y429" ca="1">INDIRECT(ADDRESS($B429,COLUMN()))</f>
        <v>2</v>
      </c>
      <c r="Z429" s="67" cm="1">
        <f t="array" aca="1" ref="Z429" ca="1">INDIRECT(ADDRESS($B429,COLUMN()))</f>
        <v>5</v>
      </c>
      <c r="AA429" s="67" cm="1">
        <f t="array" aca="1" ref="AA429" ca="1">INDIRECT(ADDRESS($B429,COLUMN()))</f>
        <v>0</v>
      </c>
      <c r="AB429" s="56">
        <f t="shared" ca="1" si="285"/>
        <v>0.89232286738530475</v>
      </c>
      <c r="AC429" s="56">
        <f t="shared" ca="1" si="286"/>
        <v>0.80523743177705465</v>
      </c>
      <c r="AD429" s="56">
        <f t="shared" ca="1" si="287"/>
        <v>5.2515484681112268</v>
      </c>
      <c r="AF429" s="52"/>
      <c r="AG429" s="52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2"/>
      <c r="AU429" s="54" t="s">
        <v>113</v>
      </c>
      <c r="AV429" s="57" cm="1">
        <f t="array" aca="1" ref="AV429" ca="1">SUM(IF($C429&gt;0,IF(AND(INDIRECT(ADDRESS($C429,44))=0,INDIRECT(ADDRESS($C429,38))="UL",ISERROR(SEARCH("Rear",INDIRECT(ADDRESS($C429,33)))),ISERROR(SEARCH("Side",INDIRECT(ADDRESS($C429,33))))),INDIRECT(ADDRESS($C429,COLUMN())),0),0),IF($D429&gt;0,IF(AND(INDIRECT(ADDRESS($D429,44))=0,INDIRECT(ADDRESS($D429,38))="UL",ISERROR(SEARCH("Rear",INDIRECT(ADDRESS($D429,33)))),ISERROR(SEARCH("Side",INDIRECT(ADDRESS($D429,33))))),INDIRECT(ADDRESS($D429,COLUMN())),0),0),IF($E429&gt;0,IF(AND(INDIRECT(ADDRESS($E429,44))=0,INDIRECT(ADDRESS($E429,38))="UL",ISERROR(SEARCH("Rear",INDIRECT(ADDRESS($E429,33)))),ISERROR(SEARCH("Side",INDIRECT(ADDRESS($E429,33))))),INDIRECT(ADDRESS($E429,COLUMN())),0),0),IF($F429&gt;0,IF(AND(INDIRECT(ADDRESS($F429,44))=0,INDIRECT(ADDRESS($F429,38))="UL",ISERROR(SEARCH("Rear",INDIRECT(ADDRESS($F429,33)))),ISERROR(SEARCH("Side",INDIRECT(ADDRESS($F429,33))))),INDIRECT(ADDRESS($F429,COLUMN())),0),0),IF($G429&gt;0,IF(AND(INDIRECT(ADDRESS($G429,44))=0,INDIRECT(ADDRESS($G429,38))="UL",ISERROR(SEARCH("Rear",INDIRECT(ADDRESS($G429,33)))),ISERROR(SEARCH("Side",INDIRECT(ADDRESS($G429,33))))),INDIRECT(ADDRESS($G429,COLUMN())),0),0),IF($H429&gt;0,IF(AND(INDIRECT(ADDRESS($H429,44))=0,INDIRECT(ADDRESS($H429,38))="UL",ISERROR(SEARCH("Rear",INDIRECT(ADDRESS($H429,33)))),ISERROR(SEARCH("Side",INDIRECT(ADDRESS($H429,33))))),INDIRECT(ADDRESS($H429,COLUMN())),0),0),IF($I429&gt;0,IF(AND(INDIRECT(ADDRESS($I429,44))=0,INDIRECT(ADDRESS($I429,38))="UL",ISERROR(SEARCH("Rear",INDIRECT(ADDRESS($I429,33)))),ISERROR(SEARCH("Side",INDIRECT(ADDRESS($I429,33))))),INDIRECT(ADDRESS($I429,COLUMN())),0),0),IF($J429&gt;0,IF(AND(INDIRECT(ADDRESS($J429,44))=0,INDIRECT(ADDRESS($J429,38))="UL",ISERROR(SEARCH("Rear",INDIRECT(ADDRESS($J429,33)))),ISERROR(SEARCH("Side",INDIRECT(ADDRESS($J429,33))))),INDIRECT(ADDRESS($J429,COLUMN())),0),0),IF($K429&gt;0,IF(AND(INDIRECT(ADDRESS($K429,44))=0,INDIRECT(ADDRESS($K429,38))="UL",ISERROR(SEARCH("Rear",INDIRECT(ADDRESS($K429,33)))),ISERROR(SEARCH("Side",INDIRECT(ADDRESS($K429,33))))),INDIRECT(ADDRESS($K429,COLUMN())),0),0),IF($L429&gt;0,IF(AND(INDIRECT(ADDRESS($L429,44))=0,INDIRECT(ADDRESS($L429,38))="UL",ISERROR(SEARCH("Rear",INDIRECT(ADDRESS($L429,33)))),ISERROR(SEARCH("Side",INDIRECT(ADDRESS($L429,33))))),INDIRECT(ADDRESS($L429,COLUMN())),0),0),IF($M429&gt;0,IF(AND(INDIRECT(ADDRESS($M429,44))=0,INDIRECT(ADDRESS($M429,38))="UL",ISERROR(SEARCH("Rear",INDIRECT(ADDRESS($M429,33)))),ISERROR(SEARCH("Side",INDIRECT(ADDRESS($M429,33))))),INDIRECT(ADDRESS($M429,COLUMN())),0),0))</f>
        <v>1.3333333333333333</v>
      </c>
      <c r="AW429" s="57" cm="1">
        <f t="array" aca="1" ref="AW429" ca="1">SUM(IF($C429&gt;0,IF(AND(INDIRECT(ADDRESS($C429,44))=0,INDIRECT(ADDRESS($C429,38))="UL",ISERROR(SEARCH("Rear",INDIRECT(ADDRESS($C429,33)))),ISERROR(SEARCH("Side",INDIRECT(ADDRESS($C429,33))))),INDIRECT(ADDRESS($C429,COLUMN())),0),0),IF($D429&gt;0,IF(AND(INDIRECT(ADDRESS($D429,44))=0,INDIRECT(ADDRESS($D429,38))="UL",ISERROR(SEARCH("Rear",INDIRECT(ADDRESS($D429,33)))),ISERROR(SEARCH("Side",INDIRECT(ADDRESS($D429,33))))),INDIRECT(ADDRESS($D429,COLUMN())),0),0),IF($E429&gt;0,IF(AND(INDIRECT(ADDRESS($E429,44))=0,INDIRECT(ADDRESS($E429,38))="UL",ISERROR(SEARCH("Rear",INDIRECT(ADDRESS($E429,33)))),ISERROR(SEARCH("Side",INDIRECT(ADDRESS($E429,33))))),INDIRECT(ADDRESS($E429,COLUMN())),0),0),IF($F429&gt;0,IF(AND(INDIRECT(ADDRESS($F429,44))=0,INDIRECT(ADDRESS($F429,38))="UL",ISERROR(SEARCH("Rear",INDIRECT(ADDRESS($F429,33)))),ISERROR(SEARCH("Side",INDIRECT(ADDRESS($F429,33))))),INDIRECT(ADDRESS($F429,COLUMN())),0),0),IF($G429&gt;0,IF(AND(INDIRECT(ADDRESS($G429,44))=0,INDIRECT(ADDRESS($G429,38))="UL",ISERROR(SEARCH("Rear",INDIRECT(ADDRESS($G429,33)))),ISERROR(SEARCH("Side",INDIRECT(ADDRESS($G429,33))))),INDIRECT(ADDRESS($G429,COLUMN())),0),0),IF($H429&gt;0,IF(AND(INDIRECT(ADDRESS($H429,44))=0,INDIRECT(ADDRESS($H429,38))="UL",ISERROR(SEARCH("Rear",INDIRECT(ADDRESS($H429,33)))),ISERROR(SEARCH("Side",INDIRECT(ADDRESS($H429,33))))),INDIRECT(ADDRESS($H429,COLUMN())),0),0),IF($I429&gt;0,IF(AND(INDIRECT(ADDRESS($I429,44))=0,INDIRECT(ADDRESS($I429,38))="UL",ISERROR(SEARCH("Rear",INDIRECT(ADDRESS($I429,33)))),ISERROR(SEARCH("Side",INDIRECT(ADDRESS($I429,33))))),INDIRECT(ADDRESS($I429,COLUMN())),0),0),IF($J429&gt;0,IF(AND(INDIRECT(ADDRESS($J429,44))=0,INDIRECT(ADDRESS($J429,38))="UL",ISERROR(SEARCH("Rear",INDIRECT(ADDRESS($J429,33)))),ISERROR(SEARCH("Side",INDIRECT(ADDRESS($J429,33))))),INDIRECT(ADDRESS($J429,COLUMN())),0),0),IF($K429&gt;0,IF(AND(INDIRECT(ADDRESS($K429,44))=0,INDIRECT(ADDRESS($K429,38))="UL",ISERROR(SEARCH("Rear",INDIRECT(ADDRESS($K429,33)))),ISERROR(SEARCH("Side",INDIRECT(ADDRESS($K429,33))))),INDIRECT(ADDRESS($K429,COLUMN())),0),0),IF($L429&gt;0,IF(AND(INDIRECT(ADDRESS($L429,44))=0,INDIRECT(ADDRESS($L429,38))="UL",ISERROR(SEARCH("Rear",INDIRECT(ADDRESS($L429,33)))),ISERROR(SEARCH("Side",INDIRECT(ADDRESS($L429,33))))),INDIRECT(ADDRESS($L429,COLUMN())),0),0),IF($M429&gt;0,IF(AND(INDIRECT(ADDRESS($M429,44))=0,INDIRECT(ADDRESS($M429,38))="UL",ISERROR(SEARCH("Rear",INDIRECT(ADDRESS($M429,33)))),ISERROR(SEARCH("Side",INDIRECT(ADDRESS($M429,33))))),INDIRECT(ADDRESS($M429,COLUMN())),0),0))</f>
        <v>1.5555555555555554</v>
      </c>
      <c r="AX429" s="57" cm="1">
        <f t="array" aca="1" ref="AX429" ca="1">SUM(IF($C429&gt;0,IF(AND(INDIRECT(ADDRESS($C429,44))=0,INDIRECT(ADDRESS($C429,38))="UL",ISERROR(SEARCH("Rear",INDIRECT(ADDRESS($C429,33)))),ISERROR(SEARCH("Side",INDIRECT(ADDRESS($C429,33))))),INDIRECT(ADDRESS($C429,COLUMN())),0),0),IF($D429&gt;0,IF(AND(INDIRECT(ADDRESS($D429,44))=0,INDIRECT(ADDRESS($D429,38))="UL",ISERROR(SEARCH("Rear",INDIRECT(ADDRESS($D429,33)))),ISERROR(SEARCH("Side",INDIRECT(ADDRESS($D429,33))))),INDIRECT(ADDRESS($D429,COLUMN())),0),0),IF($E429&gt;0,IF(AND(INDIRECT(ADDRESS($E429,44))=0,INDIRECT(ADDRESS($E429,38))="UL",ISERROR(SEARCH("Rear",INDIRECT(ADDRESS($E429,33)))),ISERROR(SEARCH("Side",INDIRECT(ADDRESS($E429,33))))),INDIRECT(ADDRESS($E429,COLUMN())),0),0),IF($F429&gt;0,IF(AND(INDIRECT(ADDRESS($F429,44))=0,INDIRECT(ADDRESS($F429,38))="UL",ISERROR(SEARCH("Rear",INDIRECT(ADDRESS($F429,33)))),ISERROR(SEARCH("Side",INDIRECT(ADDRESS($F429,33))))),INDIRECT(ADDRESS($F429,COLUMN())),0),0),IF($G429&gt;0,IF(AND(INDIRECT(ADDRESS($G429,44))=0,INDIRECT(ADDRESS($G429,38))="UL",ISERROR(SEARCH("Rear",INDIRECT(ADDRESS($G429,33)))),ISERROR(SEARCH("Side",INDIRECT(ADDRESS($G429,33))))),INDIRECT(ADDRESS($G429,COLUMN())),0),0),IF($H429&gt;0,IF(AND(INDIRECT(ADDRESS($H429,44))=0,INDIRECT(ADDRESS($H429,38))="UL",ISERROR(SEARCH("Rear",INDIRECT(ADDRESS($H429,33)))),ISERROR(SEARCH("Side",INDIRECT(ADDRESS($H429,33))))),INDIRECT(ADDRESS($H429,COLUMN())),0),0),IF($I429&gt;0,IF(AND(INDIRECT(ADDRESS($I429,44))=0,INDIRECT(ADDRESS($I429,38))="UL",ISERROR(SEARCH("Rear",INDIRECT(ADDRESS($I429,33)))),ISERROR(SEARCH("Side",INDIRECT(ADDRESS($I429,33))))),INDIRECT(ADDRESS($I429,COLUMN())),0),0),IF($J429&gt;0,IF(AND(INDIRECT(ADDRESS($J429,44))=0,INDIRECT(ADDRESS($J429,38))="UL",ISERROR(SEARCH("Rear",INDIRECT(ADDRESS($J429,33)))),ISERROR(SEARCH("Side",INDIRECT(ADDRESS($J429,33))))),INDIRECT(ADDRESS($J429,COLUMN())),0),0),IF($K429&gt;0,IF(AND(INDIRECT(ADDRESS($K429,44))=0,INDIRECT(ADDRESS($K429,38))="UL",ISERROR(SEARCH("Rear",INDIRECT(ADDRESS($K429,33)))),ISERROR(SEARCH("Side",INDIRECT(ADDRESS($K429,33))))),INDIRECT(ADDRESS($K429,COLUMN())),0),0),IF($L429&gt;0,IF(AND(INDIRECT(ADDRESS($L429,44))=0,INDIRECT(ADDRESS($L429,38))="UL",ISERROR(SEARCH("Rear",INDIRECT(ADDRESS($L429,33)))),ISERROR(SEARCH("Side",INDIRECT(ADDRESS($L429,33))))),INDIRECT(ADDRESS($L429,COLUMN())),0),0),IF($M429&gt;0,IF(AND(INDIRECT(ADDRESS($M429,44))=0,INDIRECT(ADDRESS($M429,38))="UL",ISERROR(SEARCH("Rear",INDIRECT(ADDRESS($M429,33)))),ISERROR(SEARCH("Side",INDIRECT(ADDRESS($M429,33))))),INDIRECT(ADDRESS($M429,COLUMN())),0),0))</f>
        <v>0.44444444444444442</v>
      </c>
      <c r="AY429" s="58">
        <f ca="1">IF(AU429="S",AV429,IF(AU429="MS",AW429,IF(AU429="ML",AW429,AX429)))</f>
        <v>1.5555555555555554</v>
      </c>
      <c r="AZ429" s="58">
        <f ca="1">SUM(AV429:AX429)/3</f>
        <v>1.1111111111111109</v>
      </c>
      <c r="BA429" s="58" cm="1">
        <f t="array" aca="1" ref="BA429" ca="1">SUM(IF($C429&gt;0,IF(AND(INDIRECT(ADDRESS($C429,44))=0,INDIRECT(ADDRESS($C429,38))="UL"),INDIRECT(ADDRESS($C429,COLUMN())),0),0),IF($D429&gt;0,IF(AND(INDIRECT(ADDRESS($D429,44))=0,INDIRECT(ADDRESS($D429,38))="UL"),INDIRECT(ADDRESS($D429,COLUMN())),0),0),IF($E429&gt;0,IF(AND(INDIRECT(ADDRESS($E429,44))=0,INDIRECT(ADDRESS($E429,38))="UL"),INDIRECT(ADDRESS($E429,COLUMN())),0),0),IF($F429&gt;0,IF(AND(INDIRECT(ADDRESS($F429,44))=0,INDIRECT(ADDRESS($F429,38))="UL"),INDIRECT(ADDRESS($F429,COLUMN())),0),0),IF($G429&gt;0,IF(AND(INDIRECT(ADDRESS($G429,44))=0,INDIRECT(ADDRESS($G429,38))="UL"),INDIRECT(ADDRESS($G429,COLUMN())),0),0),IF($H429&gt;0,IF(AND(INDIRECT(ADDRESS($H429,44))=0,INDIRECT(ADDRESS($H429,38))="UL"),INDIRECT(ADDRESS($H429,COLUMN())),0),0),IF($I429&gt;0,IF(AND(INDIRECT(ADDRESS($I429,44))=0,INDIRECT(ADDRESS($I429,38))="UL"),INDIRECT(ADDRESS($I429,COLUMN())),0),0),IF($J429&gt;0,IF(AND(INDIRECT(ADDRESS($J429,44))=0,INDIRECT(ADDRESS($J429,38))="UL"),INDIRECT(ADDRESS($J429,COLUMN())),0),0),IF($K429&gt;0,IF(AND(INDIRECT(ADDRESS($K429,44))=0,INDIRECT(ADDRESS($K429,38))="UL"),INDIRECT(ADDRESS($K429,COLUMN())),0),0),IF($L429&gt;0,IF(AND(INDIRECT(ADDRESS($L429,44))=0,INDIRECT(ADDRESS($L429,38))="UL"),INDIRECT(ADDRESS($L429,COLUMN())),0),0),IF($M429&gt;0,IF(AND(INDIRECT(ADDRESS($M429,44))=0,INDIRECT(ADDRESS($M429,38))="UL"),INDIRECT(ADDRESS($M429,COLUMN())),0),0))</f>
        <v>0.47407407407407404</v>
      </c>
      <c r="BB429" s="58" cm="1">
        <f t="array" aca="1" ref="BB429" ca="1">SUM(IF($C429&gt;0,IF(AND(INDIRECT(ADDRESS($C429,44))=0,INDIRECT(ADDRESS($C429,38))="UL"),INDIRECT(ADDRESS($C429,COLUMN())),0),0),IF($D429&gt;0,IF(AND(INDIRECT(ADDRESS($D429,44))=0,INDIRECT(ADDRESS($D429,38))="UL"),INDIRECT(ADDRESS($D429,COLUMN())),0),0),IF($E429&gt;0,IF(AND(INDIRECT(ADDRESS($E429,44))=0,INDIRECT(ADDRESS($E429,38))="UL"),INDIRECT(ADDRESS($E429,COLUMN())),0),0),IF($F429&gt;0,IF(AND(INDIRECT(ADDRESS($F429,44))=0,INDIRECT(ADDRESS($F429,38))="UL"),INDIRECT(ADDRESS($F429,COLUMN())),0),0),IF($G429&gt;0,IF(AND(INDIRECT(ADDRESS($G429,44))=0,INDIRECT(ADDRESS($G429,38))="UL"),INDIRECT(ADDRESS($G429,COLUMN())),0),0),IF($H429&gt;0,IF(AND(INDIRECT(ADDRESS($H429,44))=0,INDIRECT(ADDRESS($H429,38))="UL"),INDIRECT(ADDRESS($H429,COLUMN())),0),0),IF($I429&gt;0,IF(AND(INDIRECT(ADDRESS($I429,44))=0,INDIRECT(ADDRESS($I429,38))="UL"),INDIRECT(ADDRESS($I429,COLUMN())),0),0),IF($J429&gt;0,IF(AND(INDIRECT(ADDRESS($J429,44))=0,INDIRECT(ADDRESS($J429,38))="UL"),INDIRECT(ADDRESS($J429,COLUMN())),0),0),IF($K429&gt;0,IF(AND(INDIRECT(ADDRESS($K429,44))=0,INDIRECT(ADDRESS($K429,38))="UL"),INDIRECT(ADDRESS($K429,COLUMN())),0),0),IF($L429&gt;0,IF(AND(INDIRECT(ADDRESS($L429,44))=0,INDIRECT(ADDRESS($L429,38))="UL"),INDIRECT(ADDRESS($L429,COLUMN())),0),0),IF($M429&gt;0,IF(AND(INDIRECT(ADDRESS($M429,44))=0,INDIRECT(ADDRESS($M429,38))="UL"),INDIRECT(ADDRESS($M429,COLUMN())),0),0))</f>
        <v>0.41481481481481486</v>
      </c>
      <c r="BC429" s="58" cm="1">
        <f t="array" aca="1" ref="BC429" ca="1">SUM(IF($C429&gt;0,IF(AND(INDIRECT(ADDRESS($C429,44))=0,INDIRECT(ADDRESS($C429,38))="UL"),INDIRECT(ADDRESS($C429,COLUMN())),0),0),IF($D429&gt;0,IF(AND(INDIRECT(ADDRESS($D429,44))=0,INDIRECT(ADDRESS($D429,38))="UL"),INDIRECT(ADDRESS($D429,COLUMN())),0),0),IF($E429&gt;0,IF(AND(INDIRECT(ADDRESS($E429,44))=0,INDIRECT(ADDRESS($E429,38))="UL"),INDIRECT(ADDRESS($E429,COLUMN())),0),0),IF($F429&gt;0,IF(AND(INDIRECT(ADDRESS($F429,44))=0,INDIRECT(ADDRESS($F429,38))="UL"),INDIRECT(ADDRESS($F429,COLUMN())),0),0),IF($G429&gt;0,IF(AND(INDIRECT(ADDRESS($G429,44))=0,INDIRECT(ADDRESS($G429,38))="UL"),INDIRECT(ADDRESS($G429,COLUMN())),0),0),IF($H429&gt;0,IF(AND(INDIRECT(ADDRESS($H429,44))=0,INDIRECT(ADDRESS($H429,38))="UL"),INDIRECT(ADDRESS($H429,COLUMN())),0),0),IF($I429&gt;0,IF(AND(INDIRECT(ADDRESS($I429,44))=0,INDIRECT(ADDRESS($I429,38))="UL"),INDIRECT(ADDRESS($I429,COLUMN())),0),0),IF($J429&gt;0,IF(AND(INDIRECT(ADDRESS($J429,44))=0,INDIRECT(ADDRESS($J429,38))="UL"),INDIRECT(ADDRESS($J429,COLUMN())),0),0),IF($K429&gt;0,IF(AND(INDIRECT(ADDRESS($K429,44))=0,INDIRECT(ADDRESS($K429,38))="UL"),INDIRECT(ADDRESS($K429,COLUMN())),0),0),IF($L429&gt;0,IF(AND(INDIRECT(ADDRESS($L429,44))=0,INDIRECT(ADDRESS($L429,38))="UL"),INDIRECT(ADDRESS($L429,COLUMN())),0),0),IF($M429&gt;0,IF(AND(INDIRECT(ADDRESS($M429,44))=0,INDIRECT(ADDRESS($M429,38))="UL"),INDIRECT(ADDRESS($M429,COLUMN())),0),0))</f>
        <v>0.29629629629629628</v>
      </c>
      <c r="BD429" s="58" cm="1">
        <f t="array" aca="1" ref="BD429" ca="1">SUM(IF($C429&gt;0,IF(AND(INDIRECT(ADDRESS($C429,44))=0,INDIRECT(ADDRESS($C429,38))="UL"),INDIRECT(ADDRESS($C429,COLUMN())),0),0),IF($D429&gt;0,IF(AND(INDIRECT(ADDRESS($D429,44))=0,INDIRECT(ADDRESS($D429,38))="UL"),INDIRECT(ADDRESS($D429,COLUMN())),0),0),IF($E429&gt;0,IF(AND(INDIRECT(ADDRESS($E429,44))=0,INDIRECT(ADDRESS($E429,38))="UL"),INDIRECT(ADDRESS($E429,COLUMN())),0),0),IF($F429&gt;0,IF(AND(INDIRECT(ADDRESS($F429,44))=0,INDIRECT(ADDRESS($F429,38))="UL"),INDIRECT(ADDRESS($F429,COLUMN())),0),0),IF($G429&gt;0,IF(AND(INDIRECT(ADDRESS($G429,44))=0,INDIRECT(ADDRESS($G429,38))="UL"),INDIRECT(ADDRESS($G429,COLUMN())),0),0),IF($H429&gt;0,IF(AND(INDIRECT(ADDRESS($H429,44))=0,INDIRECT(ADDRESS($H429,38))="UL"),INDIRECT(ADDRESS($H429,COLUMN())),0),0),IF($I429&gt;0,IF(AND(INDIRECT(ADDRESS($I429,44))=0,INDIRECT(ADDRESS($I429,38))="UL"),INDIRECT(ADDRESS($I429,COLUMN())),0),0),IF($J429&gt;0,IF(AND(INDIRECT(ADDRESS($J429,44))=0,INDIRECT(ADDRESS($J429,38))="UL"),INDIRECT(ADDRESS($J429,COLUMN())),0),0),IF($K429&gt;0,IF(AND(INDIRECT(ADDRESS($K429,44))=0,INDIRECT(ADDRESS($K429,38))="UL"),INDIRECT(ADDRESS($K429,COLUMN())),0),0),IF($L429&gt;0,IF(AND(INDIRECT(ADDRESS($L429,44))=0,INDIRECT(ADDRESS($L429,38))="UL"),INDIRECT(ADDRESS($L429,COLUMN())),0),0),IF($M429&gt;0,IF(AND(INDIRECT(ADDRESS($M429,44))=0,INDIRECT(ADDRESS($M429,38))="UL"),INDIRECT(ADDRESS($M429,COLUMN())),0),0))</f>
        <v>0.59259259259259256</v>
      </c>
      <c r="BE429" s="57">
        <f ca="1">IF(AU429="S",BA429,IF(AU429="MS",BB429,IF(AU429="ML",BC429,BD429)))</f>
        <v>0.41481481481481486</v>
      </c>
      <c r="BF429" s="57" cm="1">
        <f t="array" aca="1" ref="BF429" ca="1">SUM(IF($C429&gt;0,IF(INDIRECT(ADDRESS($C429,45))=1,INDIRECT(ADDRESS($C429,52))*INDIRECT(ADDRESS($C429,42))/5,0),0), IF($D429&gt;0,IF(INDIRECT(ADDRESS($D429,45))=1,INDIRECT(ADDRESS($D429,52))*INDIRECT(ADDRESS($D429,42))/5,0),0), IF($E429&gt;0,IF(INDIRECT(ADDRESS($E429,45))=1,INDIRECT(ADDRESS($E429,52))*INDIRECT(ADDRESS($E429,42))/5,0),0), IF($F429&gt;0,IF(INDIRECT(ADDRESS($F429,45))=1,INDIRECT(ADDRESS($F429,52))*INDIRECT(ADDRESS($F429,42))/5,0),0), IF($G429&gt;0,IF(INDIRECT(ADDRESS($G429,45))=1,INDIRECT(ADDRESS($G429,52))*INDIRECT(ADDRESS($G429,42))/5,0),0), IF($H429&gt;0,IF(INDIRECT(ADDRESS($H429,45))=1,INDIRECT(ADDRESS($H429,52))*INDIRECT(ADDRESS($H429,42))/5,0),0)
)*$BF$296/100</f>
        <v>0</v>
      </c>
      <c r="BG429" s="19"/>
      <c r="BH429" s="57" cm="1">
        <f t="array" aca="1" ref="BH429" ca="1">SUM(IF($C429&gt;0,IF(AND(INDIRECT(ADDRESS($C429,44))=0,INDIRECT(ADDRESS($C429,38))&lt;&gt;"UL"),INDIRECT(ADDRESS($C429,COLUMN()-12)),0),0), IF($D429&gt;0,IF(AND(INDIRECT(ADDRESS($D429,44))=0,INDIRECT(ADDRESS($D429,38))&lt;&gt;"UL"),INDIRECT(ADDRESS($D429,COLUMN()-12)),0),0), IF($E429&gt;0,IF(AND(INDIRECT(ADDRESS($E429,44))=0,INDIRECT(ADDRESS($E429,38))&lt;&gt;"UL"),INDIRECT(ADDRESS($E429,COLUMN()-12)),0),0), IF($F429&gt;0,IF(AND(INDIRECT(ADDRESS($F429,44))=0,INDIRECT(ADDRESS($F429,38))&lt;&gt;"UL"),INDIRECT(ADDRESS($F429,COLUMN()-12)),0),0), IF($G429&gt;0,IF(AND(INDIRECT(ADDRESS($G429,44))=0,INDIRECT(ADDRESS($G429,38))&lt;&gt;"UL"),INDIRECT(ADDRESS($G429,COLUMN()-12)),0),0), IF($H429&gt;0,IF(AND(INDIRECT(ADDRESS($H429,44))=0,INDIRECT(ADDRESS($H429,38))&lt;&gt;"UL"),INDIRECT(ADDRESS($H429,COLUMN()-12)),0),0), IF($I429&gt;0,IF(AND(INDIRECT(ADDRESS($I429,44))=0,INDIRECT(ADDRESS($I429,38))&lt;&gt;"UL"),INDIRECT(ADDRESS($I429,COLUMN()-12)),0),0), IF($J429&gt;0,IF(AND(INDIRECT(ADDRESS($J429,44))=0,INDIRECT(ADDRESS($J429,38))&lt;&gt;"UL"),INDIRECT(ADDRESS($J429,COLUMN()-12)),0),0), IF($K429&gt;0,IF(AND(INDIRECT(ADDRESS($K429,44))=0,INDIRECT(ADDRESS($K429,38))&lt;&gt;"UL"),INDIRECT(ADDRESS($K429,COLUMN()-12)),0),0), IF($L429&gt;0,IF(AND(INDIRECT(ADDRESS($L429,44))=0,INDIRECT(ADDRESS($L429,38))&lt;&gt;"UL"),INDIRECT(ADDRESS($L429,COLUMN()-12)),0),0), IF($M429&gt;0,IF(AND(INDIRECT(ADDRESS($M429,44))=0,INDIRECT(ADDRESS($M429,38))&lt;&gt;"UL"),INDIRECT(ADDRESS($M429,COLUMN()-12)),0),0))</f>
        <v>0</v>
      </c>
      <c r="BI429" s="57" cm="1">
        <f t="array" aca="1" ref="BI429" ca="1">SUM(IF($C429&gt;0,IF(AND(INDIRECT(ADDRESS($C429,44))=0,INDIRECT(ADDRESS($C429,38))&lt;&gt;"UL"),INDIRECT(ADDRESS($C429,COLUMN()-12)),0),0), IF($D429&gt;0,IF(AND(INDIRECT(ADDRESS($D429,44))=0,INDIRECT(ADDRESS($D429,38))&lt;&gt;"UL"),INDIRECT(ADDRESS($D429,COLUMN()-12)),0),0), IF($E429&gt;0,IF(AND(INDIRECT(ADDRESS($E429,44))=0,INDIRECT(ADDRESS($E429,38))&lt;&gt;"UL"),INDIRECT(ADDRESS($E429,COLUMN()-12)),0),0), IF($F429&gt;0,IF(AND(INDIRECT(ADDRESS($F429,44))=0,INDIRECT(ADDRESS($F429,38))&lt;&gt;"UL"),INDIRECT(ADDRESS($F429,COLUMN()-12)),0),0), IF($G429&gt;0,IF(AND(INDIRECT(ADDRESS($G429,44))=0,INDIRECT(ADDRESS($G429,38))&lt;&gt;"UL"),INDIRECT(ADDRESS($G429,COLUMN()-12)),0),0), IF($H429&gt;0,IF(AND(INDIRECT(ADDRESS($H429,44))=0,INDIRECT(ADDRESS($H429,38))&lt;&gt;"UL"),INDIRECT(ADDRESS($H429,COLUMN()-12)),0),0), IF($I429&gt;0,IF(AND(INDIRECT(ADDRESS($I429,44))=0,INDIRECT(ADDRESS($I429,38))&lt;&gt;"UL"),INDIRECT(ADDRESS($I429,COLUMN()-12)),0),0), IF($J429&gt;0,IF(AND(INDIRECT(ADDRESS($J429,44))=0,INDIRECT(ADDRESS($J429,38))&lt;&gt;"UL"),INDIRECT(ADDRESS($J429,COLUMN()-12)),0),0), IF($K429&gt;0,IF(AND(INDIRECT(ADDRESS($K429,44))=0,INDIRECT(ADDRESS($K429,38))&lt;&gt;"UL"),INDIRECT(ADDRESS($K429,COLUMN()-12)),0),0), IF($L429&gt;0,IF(AND(INDIRECT(ADDRESS($L429,44))=0,INDIRECT(ADDRESS($L429,38))&lt;&gt;"UL"),INDIRECT(ADDRESS($L429,COLUMN()-12)),0),0), IF($M429&gt;0,IF(AND(INDIRECT(ADDRESS($M429,44))=0,INDIRECT(ADDRESS($M429,38))&lt;&gt;"UL"),INDIRECT(ADDRESS($M429,COLUMN()-12)),0),0))</f>
        <v>0</v>
      </c>
      <c r="BJ429" s="57" cm="1">
        <f t="array" aca="1" ref="BJ429" ca="1">SUM(IF($C429&gt;0,IF(AND(INDIRECT(ADDRESS($C429,44))=0,INDIRECT(ADDRESS($C429,38))&lt;&gt;"UL"),INDIRECT(ADDRESS($C429,COLUMN()-12)),0),0), IF($D429&gt;0,IF(AND(INDIRECT(ADDRESS($D429,44))=0,INDIRECT(ADDRESS($D429,38))&lt;&gt;"UL"),INDIRECT(ADDRESS($D429,COLUMN()-12)),0),0), IF($E429&gt;0,IF(AND(INDIRECT(ADDRESS($E429,44))=0,INDIRECT(ADDRESS($E429,38))&lt;&gt;"UL"),INDIRECT(ADDRESS($E429,COLUMN()-12)),0),0), IF($F429&gt;0,IF(AND(INDIRECT(ADDRESS($F429,44))=0,INDIRECT(ADDRESS($F429,38))&lt;&gt;"UL"),INDIRECT(ADDRESS($F429,COLUMN()-12)),0),0), IF($G429&gt;0,IF(AND(INDIRECT(ADDRESS($G429,44))=0,INDIRECT(ADDRESS($G429,38))&lt;&gt;"UL"),INDIRECT(ADDRESS($G429,COLUMN()-12)),0),0), IF($H429&gt;0,IF(AND(INDIRECT(ADDRESS($H429,44))=0,INDIRECT(ADDRESS($H429,38))&lt;&gt;"UL"),INDIRECT(ADDRESS($H429,COLUMN()-12)),0),0), IF($I429&gt;0,IF(AND(INDIRECT(ADDRESS($I429,44))=0,INDIRECT(ADDRESS($I429,38))&lt;&gt;"UL"),INDIRECT(ADDRESS($I429,COLUMN()-12)),0),0), IF($J429&gt;0,IF(AND(INDIRECT(ADDRESS($J429,44))=0,INDIRECT(ADDRESS($J429,38))&lt;&gt;"UL"),INDIRECT(ADDRESS($J429,COLUMN()-12)),0),0), IF($K429&gt;0,IF(AND(INDIRECT(ADDRESS($K429,44))=0,INDIRECT(ADDRESS($K429,38))&lt;&gt;"UL"),INDIRECT(ADDRESS($K429,COLUMN()-12)),0),0), IF($L429&gt;0,IF(AND(INDIRECT(ADDRESS($L429,44))=0,INDIRECT(ADDRESS($L429,38))&lt;&gt;"UL"),INDIRECT(ADDRESS($L429,COLUMN()-12)),0),0), IF($M429&gt;0,IF(AND(INDIRECT(ADDRESS($M429,44))=0,INDIRECT(ADDRESS($M429,38))&lt;&gt;"UL"),INDIRECT(ADDRESS($M429,COLUMN()-12)),0),0))</f>
        <v>0</v>
      </c>
      <c r="BK429" s="57">
        <f t="shared" ca="1" si="291"/>
        <v>0</v>
      </c>
      <c r="BL429" s="58">
        <f t="shared" ca="1" si="292"/>
        <v>0</v>
      </c>
      <c r="BM429" s="57" cm="1">
        <f t="array" aca="1" ref="BM429" ca="1">SUM(IF($C429&gt;0,IF(AND(INDIRECT(ADDRESS($C429,44))=0,INDIRECT(ADDRESS($C429,38))&lt;&gt;"UL"),INDIRECT(ADDRESS($C429,COLUMN()-12)),0),0), IF($D429&gt;0,IF(AND(INDIRECT(ADDRESS($D429,44))=0,INDIRECT(ADDRESS($D429,38))&lt;&gt;"UL"),INDIRECT(ADDRESS($D429,COLUMN()-12)),0),0), IF($E429&gt;0,IF(AND(INDIRECT(ADDRESS($E429,44))=0,INDIRECT(ADDRESS($E429,38))&lt;&gt;"UL"),INDIRECT(ADDRESS($E429,COLUMN()-12)),0),0), IF($F429&gt;0,IF(AND(INDIRECT(ADDRESS($F429,44))=0,INDIRECT(ADDRESS($F429,38))&lt;&gt;"UL"),INDIRECT(ADDRESS($F429,COLUMN()-12)),0),0), IF($G429&gt;0,IF(AND(INDIRECT(ADDRESS($G429,44))=0,INDIRECT(ADDRESS($G429,38))&lt;&gt;"UL"),INDIRECT(ADDRESS($G429,COLUMN()-12)),0),0), IF($H429&gt;0,IF(AND(INDIRECT(ADDRESS($H429,44))=0,INDIRECT(ADDRESS($H429,38))&lt;&gt;"UL"),INDIRECT(ADDRESS($H429,COLUMN()-12)),0),0), IF($I429&gt;0,IF(AND(INDIRECT(ADDRESS($I429,44))=0,INDIRECT(ADDRESS($I429,38))&lt;&gt;"UL"),INDIRECT(ADDRESS($I429,COLUMN()-12)),0),0), IF($J429&gt;0,IF(AND(INDIRECT(ADDRESS($J429,44))=0,INDIRECT(ADDRESS($J429,38))&lt;&gt;"UL"),INDIRECT(ADDRESS($J429,COLUMN()-12)),0),0), IF($K429&gt;0,IF(AND(INDIRECT(ADDRESS($K429,44))=0,INDIRECT(ADDRESS($K429,38))&lt;&gt;"UL"),INDIRECT(ADDRESS($K429,COLUMN()-11)),0),0), IF($L429&gt;0,IF(AND(INDIRECT(ADDRESS($L429,44))=0,INDIRECT(ADDRESS($L429,38))&lt;&gt;"UL"),INDIRECT(ADDRESS($L429,COLUMN()-11)),0),0), IF($M429&gt;0,IF(AND(INDIRECT(ADDRESS($M429,44))=0,INDIRECT(ADDRESS($M429,38))&lt;&gt;"UL"),INDIRECT(ADDRESS($M429,COLUMN()-11)),0),0))</f>
        <v>0</v>
      </c>
      <c r="BN429" s="57" cm="1">
        <f t="array" aca="1" ref="BN429" ca="1">SUM(IF($C429&gt;0,IF(AND(INDIRECT(ADDRESS($C429,44))=0,INDIRECT(ADDRESS($C429,38))&lt;&gt;"UL"),INDIRECT(ADDRESS($C429,COLUMN()-12)),0),0), IF($D429&gt;0,IF(AND(INDIRECT(ADDRESS($D429,44))=0,INDIRECT(ADDRESS($D429,38))&lt;&gt;"UL"),INDIRECT(ADDRESS($D429,COLUMN()-12)),0),0), IF($E429&gt;0,IF(AND(INDIRECT(ADDRESS($E429,44))=0,INDIRECT(ADDRESS($E429,38))&lt;&gt;"UL"),INDIRECT(ADDRESS($E429,COLUMN()-12)),0),0), IF($F429&gt;0,IF(AND(INDIRECT(ADDRESS($F429,44))=0,INDIRECT(ADDRESS($F429,38))&lt;&gt;"UL"),INDIRECT(ADDRESS($F429,COLUMN()-12)),0),0), IF($G429&gt;0,IF(AND(INDIRECT(ADDRESS($G429,44))=0,INDIRECT(ADDRESS($G429,38))&lt;&gt;"UL"),INDIRECT(ADDRESS($G429,COLUMN()-12)),0),0), IF($H429&gt;0,IF(AND(INDIRECT(ADDRESS($H429,44))=0,INDIRECT(ADDRESS($H429,38))&lt;&gt;"UL"),INDIRECT(ADDRESS($H429,COLUMN()-12)),0),0), IF($I429&gt;0,IF(AND(INDIRECT(ADDRESS($I429,44))=0,INDIRECT(ADDRESS($I429,38))&lt;&gt;"UL"),INDIRECT(ADDRESS($I429,COLUMN()-12)),0),0), IF($J429&gt;0,IF(AND(INDIRECT(ADDRESS($J429,44))=0,INDIRECT(ADDRESS($J429,38))&lt;&gt;"UL"),INDIRECT(ADDRESS($J429,COLUMN()-12)),0),0), IF($K429&gt;0,IF(AND(INDIRECT(ADDRESS($K429,44))=0,INDIRECT(ADDRESS($K429,38))&lt;&gt;"UL"),INDIRECT(ADDRESS($K429,COLUMN()-11)),0),0), IF($L429&gt;0,IF(AND(INDIRECT(ADDRESS($L429,44))=0,INDIRECT(ADDRESS($L429,38))&lt;&gt;"UL"),INDIRECT(ADDRESS($L429,COLUMN()-11)),0),0), IF($M429&gt;0,IF(AND(INDIRECT(ADDRESS($M429,44))=0,INDIRECT(ADDRESS($M429,38))&lt;&gt;"UL"),INDIRECT(ADDRESS($M429,COLUMN()-11)),0),0))</f>
        <v>0</v>
      </c>
      <c r="BO429" s="57" cm="1">
        <f t="array" aca="1" ref="BO429" ca="1">SUM(IF($C429&gt;0,IF(AND(INDIRECT(ADDRESS($C429,44))=0,INDIRECT(ADDRESS($C429,38))&lt;&gt;"UL"),INDIRECT(ADDRESS($C429,COLUMN()-12)),0),0), IF($D429&gt;0,IF(AND(INDIRECT(ADDRESS($D429,44))=0,INDIRECT(ADDRESS($D429,38))&lt;&gt;"UL"),INDIRECT(ADDRESS($D429,COLUMN()-12)),0),0), IF($E429&gt;0,IF(AND(INDIRECT(ADDRESS($E429,44))=0,INDIRECT(ADDRESS($E429,38))&lt;&gt;"UL"),INDIRECT(ADDRESS($E429,COLUMN()-12)),0),0), IF($F429&gt;0,IF(AND(INDIRECT(ADDRESS($F429,44))=0,INDIRECT(ADDRESS($F429,38))&lt;&gt;"UL"),INDIRECT(ADDRESS($F429,COLUMN()-12)),0),0), IF($G429&gt;0,IF(AND(INDIRECT(ADDRESS($G429,44))=0,INDIRECT(ADDRESS($G429,38))&lt;&gt;"UL"),INDIRECT(ADDRESS($G429,COLUMN()-12)),0),0), IF($H429&gt;0,IF(AND(INDIRECT(ADDRESS($H429,44))=0,INDIRECT(ADDRESS($H429,38))&lt;&gt;"UL"),INDIRECT(ADDRESS($H429,COLUMN()-12)),0),0), IF($I429&gt;0,IF(AND(INDIRECT(ADDRESS($I429,44))=0,INDIRECT(ADDRESS($I429,38))&lt;&gt;"UL"),INDIRECT(ADDRESS($I429,COLUMN()-12)),0),0), IF($J429&gt;0,IF(AND(INDIRECT(ADDRESS($J429,44))=0,INDIRECT(ADDRESS($J429,38))&lt;&gt;"UL"),INDIRECT(ADDRESS($J429,COLUMN()-12)),0),0), IF($K429&gt;0,IF(AND(INDIRECT(ADDRESS($K429,44))=0,INDIRECT(ADDRESS($K429,38))&lt;&gt;"UL"),INDIRECT(ADDRESS($K429,COLUMN()-11)),0),0), IF($L429&gt;0,IF(AND(INDIRECT(ADDRESS($L429,44))=0,INDIRECT(ADDRESS($L429,38))&lt;&gt;"UL"),INDIRECT(ADDRESS($L429,COLUMN()-11)),0),0), IF($M429&gt;0,IF(AND(INDIRECT(ADDRESS($M429,44))=0,INDIRECT(ADDRESS($M429,38))&lt;&gt;"UL"),INDIRECT(ADDRESS($M429,COLUMN()-11)),0),0))</f>
        <v>0</v>
      </c>
      <c r="BP429" s="57" cm="1">
        <f t="array" aca="1" ref="BP429" ca="1">SUM(IF($C429&gt;0,IF(AND(INDIRECT(ADDRESS($C429,44))=0,INDIRECT(ADDRESS($C429,38))&lt;&gt;"UL"),INDIRECT(ADDRESS($C429,COLUMN()-12)),0),0), IF($D429&gt;0,IF(AND(INDIRECT(ADDRESS($D429,44))=0,INDIRECT(ADDRESS($D429,38))&lt;&gt;"UL"),INDIRECT(ADDRESS($D429,COLUMN()-12)),0),0), IF($E429&gt;0,IF(AND(INDIRECT(ADDRESS($E429,44))=0,INDIRECT(ADDRESS($E429,38))&lt;&gt;"UL"),INDIRECT(ADDRESS($E429,COLUMN()-12)),0),0), IF($F429&gt;0,IF(AND(INDIRECT(ADDRESS($F429,44))=0,INDIRECT(ADDRESS($F429,38))&lt;&gt;"UL"),INDIRECT(ADDRESS($F429,COLUMN()-12)),0),0), IF($G429&gt;0,IF(AND(INDIRECT(ADDRESS($G429,44))=0,INDIRECT(ADDRESS($G429,38))&lt;&gt;"UL"),INDIRECT(ADDRESS($G429,COLUMN()-12)),0),0), IF($H429&gt;0,IF(AND(INDIRECT(ADDRESS($H429,44))=0,INDIRECT(ADDRESS($H429,38))&lt;&gt;"UL"),INDIRECT(ADDRESS($H429,COLUMN()-12)),0),0), IF($I429&gt;0,IF(AND(INDIRECT(ADDRESS($I429,44))=0,INDIRECT(ADDRESS($I429,38))&lt;&gt;"UL"),INDIRECT(ADDRESS($I429,COLUMN()-12)),0),0), IF($J429&gt;0,IF(AND(INDIRECT(ADDRESS($J429,44))=0,INDIRECT(ADDRESS($J429,38))&lt;&gt;"UL"),INDIRECT(ADDRESS($J429,COLUMN()-12)),0),0), IF($K429&gt;0,IF(AND(INDIRECT(ADDRESS($K429,44))=0,INDIRECT(ADDRESS($K429,38))&lt;&gt;"UL"),INDIRECT(ADDRESS($K429,COLUMN()-11)),0),0), IF($L429&gt;0,IF(AND(INDIRECT(ADDRESS($L429,44))=0,INDIRECT(ADDRESS($L429,38))&lt;&gt;"UL"),INDIRECT(ADDRESS($L429,COLUMN()-11)),0),0), IF($M429&gt;0,IF(AND(INDIRECT(ADDRESS($M429,44))=0,INDIRECT(ADDRESS($M429,38))&lt;&gt;"UL"),INDIRECT(ADDRESS($M429,COLUMN()-11)),0),0))</f>
        <v>0</v>
      </c>
      <c r="BQ429" s="57">
        <f t="shared" ca="1" si="293"/>
        <v>0</v>
      </c>
      <c r="BR429" s="161">
        <f t="shared" ca="1" si="294"/>
        <v>84.471814528541131</v>
      </c>
      <c r="BS429" s="59"/>
      <c r="BT429" s="56">
        <f t="shared" ca="1" si="295"/>
        <v>7.5240188107779815</v>
      </c>
      <c r="BU429" s="63">
        <f t="shared" ca="1" si="296"/>
        <v>0.19292355925071747</v>
      </c>
      <c r="BV429" s="57" t="s">
        <v>34</v>
      </c>
      <c r="BW429" s="57" cm="1">
        <f t="array" aca="1" ref="BW429" ca="1">SUM(IF($C429&gt;0,IF(AND(INDIRECT(ADDRESS($C429,44))=0,INDIRECT(ADDRESS($C429,38))="UL",ISERROR(SEARCH("Rear",INDIRECT(ADDRESS($C429,33)))),ISERROR(SEARCH("Side",INDIRECT(ADDRESS($C429,33))))),INDIRECT(ADDRESS($C429,COLUMN())),0),0),IF($D429&gt;0,IF(AND(INDIRECT(ADDRESS($D429,44))=0,INDIRECT(ADDRESS($D429,38))="UL",ISERROR(SEARCH("Rear",INDIRECT(ADDRESS($D429,33)))),ISERROR(SEARCH("Side",INDIRECT(ADDRESS($D429,33))))),INDIRECT(ADDRESS($D429,COLUMN())),0),0),IF($E429&gt;0,IF(AND(INDIRECT(ADDRESS($E429,44))=0,INDIRECT(ADDRESS($E429,38))="UL",ISERROR(SEARCH("Rear",INDIRECT(ADDRESS($E429,33)))),ISERROR(SEARCH("Side",INDIRECT(ADDRESS($E429,33))))),INDIRECT(ADDRESS($E429,COLUMN())),0),0),IF($F429&gt;0,IF(AND(INDIRECT(ADDRESS($F429,44))=0,INDIRECT(ADDRESS($F429,38))="UL",ISERROR(SEARCH("Rear",INDIRECT(ADDRESS($F429,33)))),ISERROR(SEARCH("Side",INDIRECT(ADDRESS($F429,33))))),INDIRECT(ADDRESS($F429,COLUMN())),0),0),IF($G429&gt;0,IF(AND(INDIRECT(ADDRESS($G429,44))=0,INDIRECT(ADDRESS($G429,38))="UL",ISERROR(SEARCH("Rear",INDIRECT(ADDRESS($G429,33)))),ISERROR(SEARCH("Side",INDIRECT(ADDRESS($G429,33))))),INDIRECT(ADDRESS($G429,COLUMN())),0),0),IF($H429&gt;0,IF(AND(INDIRECT(ADDRESS($H429,44))=0,INDIRECT(ADDRESS($H429,38))="UL",ISERROR(SEARCH("Rear",INDIRECT(ADDRESS($H429,33)))),ISERROR(SEARCH("Side",INDIRECT(ADDRESS($H429,33))))),INDIRECT(ADDRESS($H429,COLUMN())),0),0),IF($I429&gt;0,IF(AND(INDIRECT(ADDRESS($I429,44))=0,INDIRECT(ADDRESS($I429,38))="UL",ISERROR(SEARCH("Rear",INDIRECT(ADDRESS($I429,33)))),ISERROR(SEARCH("Side",INDIRECT(ADDRESS($I429,33))))),INDIRECT(ADDRESS($I429,COLUMN())),0),0),IF($J429&gt;0,IF(AND(INDIRECT(ADDRESS($J429,44))=0,INDIRECT(ADDRESS($J429,38))="UL",ISERROR(SEARCH("Rear",INDIRECT(ADDRESS($J429,33)))),ISERROR(SEARCH("Side",INDIRECT(ADDRESS($J429,33))))),INDIRECT(ADDRESS($J429,COLUMN())),0),0),IF($K429&gt;0,IF(AND(INDIRECT(ADDRESS($K429,44))=0,INDIRECT(ADDRESS($K429,38))="UL",ISERROR(SEARCH("Rear",INDIRECT(ADDRESS($K429,33)))),ISERROR(SEARCH("Side",INDIRECT(ADDRESS($K429,33))))),INDIRECT(ADDRESS($K429,COLUMN())),0),0),IF($L429&gt;0,IF(AND(INDIRECT(ADDRESS($L429,44))=0,INDIRECT(ADDRESS($L429,38))="UL",ISERROR(SEARCH("Rear",INDIRECT(ADDRESS($L429,33)))),ISERROR(SEARCH("Side",INDIRECT(ADDRESS($L429,33))))),INDIRECT(ADDRESS($L429,COLUMN())),0),0),IF($M429&gt;0,IF(AND(INDIRECT(ADDRESS($M429,44))=0,INDIRECT(ADDRESS($M429,38))="UL",ISERROR(SEARCH("Rear",INDIRECT(ADDRESS($M429,33)))),ISERROR(SEARCH("Side",INDIRECT(ADDRESS($M429,33))))),INDIRECT(ADDRESS($M429,COLUMN())),0),0))</f>
        <v>0.77777777777777768</v>
      </c>
      <c r="BX429" s="57">
        <f t="shared" ca="1" si="297"/>
        <v>0.77777777777777768</v>
      </c>
      <c r="BY429" s="57" cm="1">
        <f t="array" aca="1" ref="BY429" ca="1">SUM(IF($C429&gt;0,IF(AND(INDIRECT(ADDRESS($C429,44))=0,INDIRECT(ADDRESS($C429,38))="UL"),INDIRECT(ADDRESS($C429,COLUMN())),0),0),IF($D429&gt;0,IF(AND(INDIRECT(ADDRESS($D429,44))=0,INDIRECT(ADDRESS($D429,38))="UL"),INDIRECT(ADDRESS($D429,COLUMN())),0),0),IF($E429&gt;0,IF(AND(INDIRECT(ADDRESS($E429,44))=0,INDIRECT(ADDRESS($E429,38))="UL"),INDIRECT(ADDRESS($E429,COLUMN())),0),0),IF($F429&gt;0,IF(AND(INDIRECT(ADDRESS($F429,44))=0,INDIRECT(ADDRESS($F429,38))="UL"),INDIRECT(ADDRESS($F429,COLUMN())),0),0),IF($G429&gt;0,IF(AND(INDIRECT(ADDRESS($G429,44))=0,INDIRECT(ADDRESS($G429,38))="UL"),INDIRECT(ADDRESS($G429,COLUMN())),0),0),IF($H429&gt;0,IF(AND(INDIRECT(ADDRESS($H429,44))=0,INDIRECT(ADDRESS($H429,38))="UL"),INDIRECT(ADDRESS($H429,COLUMN())),0),0),IF($I429&gt;0,IF(AND(INDIRECT(ADDRESS($I429,44))=0,INDIRECT(ADDRESS($I429,38))="UL"),INDIRECT(ADDRESS($I429,COLUMN())),0),0),IF($J429&gt;0,IF(AND(INDIRECT(ADDRESS($J429,44))=0,INDIRECT(ADDRESS($J429,38))="UL"),INDIRECT(ADDRESS($J429,COLUMN())),0),0),IF($K429&gt;0,IF(AND(INDIRECT(ADDRESS($K429,44))=0,INDIRECT(ADDRESS($K429,38))="UL"),INDIRECT(ADDRESS($K429,COLUMN())),0),0),IF($L429&gt;0,IF(AND(INDIRECT(ADDRESS($L429,44))=0,INDIRECT(ADDRESS($L429,38))="UL"),INDIRECT(ADDRESS($L429,COLUMN())),0),0),IF($M429&gt;0,IF(AND(INDIRECT(ADDRESS($M429,44))=0,INDIRECT(ADDRESS($M429,38))="UL"),INDIRECT(ADDRESS($M429,COLUMN())),0),0))</f>
        <v>0.25925925925925924</v>
      </c>
      <c r="BZ429" s="57" cm="1">
        <f t="array" aca="1" ref="BZ429" ca="1">SUM(IF($C429&gt;0,IF(AND(INDIRECT(ADDRESS($C429,44))=0,INDIRECT(ADDRESS($C429,38))="UL"),INDIRECT(ADDRESS($C429,COLUMN())),0),0),IF($D429&gt;0,IF(AND(INDIRECT(ADDRESS($D429,44))=0,INDIRECT(ADDRESS($D429,38))="UL"),INDIRECT(ADDRESS($D429,COLUMN())),0),0),IF($E429&gt;0,IF(AND(INDIRECT(ADDRESS($E429,44))=0,INDIRECT(ADDRESS($E429,38))="UL"),INDIRECT(ADDRESS($E429,COLUMN())),0),0),IF($F429&gt;0,IF(AND(INDIRECT(ADDRESS($F429,44))=0,INDIRECT(ADDRESS($F429,38))="UL"),INDIRECT(ADDRESS($F429,COLUMN())),0),0),IF($G429&gt;0,IF(AND(INDIRECT(ADDRESS($G429,44))=0,INDIRECT(ADDRESS($G429,38))="UL"),INDIRECT(ADDRESS($G429,COLUMN())),0),0),IF($H429&gt;0,IF(AND(INDIRECT(ADDRESS($H429,44))=0,INDIRECT(ADDRESS($H429,38))="UL"),INDIRECT(ADDRESS($H429,COLUMN())),0),0),IF($I429&gt;0,IF(AND(INDIRECT(ADDRESS($I429,44))=0,INDIRECT(ADDRESS($I429,38))="UL"),INDIRECT(ADDRESS($I429,COLUMN())),0),0),IF($J429&gt;0,IF(AND(INDIRECT(ADDRESS($J429,44))=0,INDIRECT(ADDRESS($J429,38))="UL"),INDIRECT(ADDRESS($J429,COLUMN())),0),0),IF($K429&gt;0,IF(AND(INDIRECT(ADDRESS($K429,44))=0,INDIRECT(ADDRESS($K429,38))="UL"),INDIRECT(ADDRESS($K429,COLUMN())),0),0),IF($L429&gt;0,IF(AND(INDIRECT(ADDRESS($L429,44))=0,INDIRECT(ADDRESS($L429,38))="UL"),INDIRECT(ADDRESS($L429,COLUMN())),0),0),IF($M429&gt;0,IF(AND(INDIRECT(ADDRESS($M429,44))=0,INDIRECT(ADDRESS($M429,38))="UL"),INDIRECT(ADDRESS($M429,COLUMN())),0),0))</f>
        <v>0.44444444444444442</v>
      </c>
      <c r="CA429" s="57">
        <f t="shared" ca="1" si="298"/>
        <v>0.44444444444444442</v>
      </c>
      <c r="CB429" s="57" cm="1">
        <f t="array" aca="1" ref="CB429" ca="1">SUM(IF($C429&gt;0,IF(AND(INDIRECT(ADDRESS($C429,44))=0,INDIRECT(ADDRESS($C429,38))&lt;&gt;"UL"),INDIRECT(ADDRESS($C429,COLUMN())),0),0),IF($D429&gt;0,IF(AND(INDIRECT(ADDRESS($D429,44))=0,INDIRECT(ADDRESS($D429,38))&lt;&gt;"UL"),INDIRECT(ADDRESS($D429,COLUMN())),0),0),IF($E429&gt;0,IF(AND(INDIRECT(ADDRESS($E429,44))=0,INDIRECT(ADDRESS($E429,38))&lt;&gt;"UL"),INDIRECT(ADDRESS($E429,COLUMN())),0),0),IF($F429&gt;0,IF(AND(INDIRECT(ADDRESS($F429,44))=0,INDIRECT(ADDRESS($F429,38))&lt;&gt;"UL"),INDIRECT(ADDRESS($F429,COLUMN())),0),0),IF($G429&gt;0,IF(AND(INDIRECT(ADDRESS($G429,44))=0,INDIRECT(ADDRESS($G429,38))&lt;&gt;"UL"),INDIRECT(ADDRESS($G429,COLUMN())),0),0),IF($H429&gt;0,IF(AND(INDIRECT(ADDRESS($H429,44))=0,INDIRECT(ADDRESS($H429,38))&lt;&gt;"UL"),INDIRECT(ADDRESS($H429,COLUMN())),0),0),IF($I429&gt;0,IF(AND(INDIRECT(ADDRESS($I429,44))=0,INDIRECT(ADDRESS($I429,38))&lt;&gt;"UL"),INDIRECT(ADDRESS($I429,COLUMN())),0),0),IF($J429&gt;0,IF(AND(INDIRECT(ADDRESS($J429,44))=0,INDIRECT(ADDRESS($J429,38))&lt;&gt;"UL"),INDIRECT(ADDRESS($J429,COLUMN())),0),0),IF($K429&gt;0,IF(AND(INDIRECT(ADDRESS($K429,44))=0,INDIRECT(ADDRESS($K429,38))&lt;&gt;"UL"),INDIRECT(ADDRESS($K429,COLUMN())),0),0),IF($L429&gt;0,IF(AND(INDIRECT(ADDRESS($L429,44))=0,INDIRECT(ADDRESS($L429,38))&lt;&gt;"UL"),INDIRECT(ADDRESS($L429,COLUMN())),0),0),IF($M429&gt;0,IF(AND(INDIRECT(ADDRESS($M429,44))=0,INDIRECT(ADDRESS($M429,38))&lt;&gt;"UL"),INDIRECT(ADDRESS($M429,COLUMN())),0),0))</f>
        <v>0</v>
      </c>
      <c r="CC429" s="57">
        <f t="shared" ca="1" si="299"/>
        <v>0</v>
      </c>
      <c r="CD429" s="57" cm="1">
        <f t="array" aca="1" ref="CD429" ca="1">SUM(IF($C429&gt;0,IF(AND(INDIRECT(ADDRESS($C429,44))=0,INDIRECT(ADDRESS($C429,38))&lt;&gt;"UL"),INDIRECT(ADDRESS($C429,COLUMN())),0),0),IF($D429&gt;0,IF(AND(INDIRECT(ADDRESS($D429,44))=0,INDIRECT(ADDRESS($D429,38))&lt;&gt;"UL"),INDIRECT(ADDRESS($D429,COLUMN())),0),0),IF($E429&gt;0,IF(AND(INDIRECT(ADDRESS($E429,44))=0,INDIRECT(ADDRESS($E429,38))&lt;&gt;"UL"),INDIRECT(ADDRESS($E429,COLUMN())),0),0),IF($F429&gt;0,IF(AND(INDIRECT(ADDRESS($F429,44))=0,INDIRECT(ADDRESS($F429,38))&lt;&gt;"UL"),INDIRECT(ADDRESS($F429,COLUMN())),0),0),IF($G429&gt;0,IF(AND(INDIRECT(ADDRESS($G429,44))=0,INDIRECT(ADDRESS($G429,38))&lt;&gt;"UL"),INDIRECT(ADDRESS($G429,COLUMN())),0),0),IF($H429&gt;0,IF(AND(INDIRECT(ADDRESS($H429,44))=0,INDIRECT(ADDRESS($H429,38))&lt;&gt;"UL"),INDIRECT(ADDRESS($H429,COLUMN())),0),0),IF($I429&gt;0,IF(AND(INDIRECT(ADDRESS($I429,44))=0,INDIRECT(ADDRESS($I429,38))&lt;&gt;"UL"),INDIRECT(ADDRESS($I429,COLUMN())),0),0),IF($J429&gt;0,IF(AND(INDIRECT(ADDRESS($J429,44))=0,INDIRECT(ADDRESS($J429,38))&lt;&gt;"UL"),INDIRECT(ADDRESS($J429,COLUMN())),0),0),IF($K429&gt;0,IF(AND(INDIRECT(ADDRESS($K429,44))=0,INDIRECT(ADDRESS($K429,38))&lt;&gt;"UL"),INDIRECT(ADDRESS($K429,COLUMN())),0),0),IF($L429&gt;0,IF(AND(INDIRECT(ADDRESS($L429,44))=0,INDIRECT(ADDRESS($L429,38))&lt;&gt;"UL"),INDIRECT(ADDRESS($L429,COLUMN())),0),0),IF($M429&gt;0,IF(AND(INDIRECT(ADDRESS($M429,44))=0,INDIRECT(ADDRESS($M429,38))&lt;&gt;"UL"),INDIRECT(ADDRESS($M429,COLUMN())),0),0))</f>
        <v>0</v>
      </c>
      <c r="CE429" s="57" cm="1">
        <f t="array" aca="1" ref="CE429" ca="1">SUM(IF($C429&gt;0,IF(AND(INDIRECT(ADDRESS($C429,44))=0,INDIRECT(ADDRESS($C429,38))&lt;&gt;"UL"),INDIRECT(ADDRESS($C429,COLUMN())),0),0),IF($D429&gt;0,IF(AND(INDIRECT(ADDRESS($D429,44))=0,INDIRECT(ADDRESS($D429,38))&lt;&gt;"UL"),INDIRECT(ADDRESS($D429,COLUMN())),0),0),IF($E429&gt;0,IF(AND(INDIRECT(ADDRESS($E429,44))=0,INDIRECT(ADDRESS($E429,38))&lt;&gt;"UL"),INDIRECT(ADDRESS($E429,COLUMN())),0),0),IF($F429&gt;0,IF(AND(INDIRECT(ADDRESS($F429,44))=0,INDIRECT(ADDRESS($F429,38))&lt;&gt;"UL"),INDIRECT(ADDRESS($F429,COLUMN())),0),0),IF($G429&gt;0,IF(AND(INDIRECT(ADDRESS($G429,44))=0,INDIRECT(ADDRESS($G429,38))&lt;&gt;"UL"),INDIRECT(ADDRESS($G429,COLUMN())),0),0),IF($H429&gt;0,IF(AND(INDIRECT(ADDRESS($H429,44))=0,INDIRECT(ADDRESS($H429,38))&lt;&gt;"UL"),INDIRECT(ADDRESS($H429,COLUMN())),0),0),IF($I429&gt;0,IF(AND(INDIRECT(ADDRESS($I429,44))=0,INDIRECT(ADDRESS($I429,38))&lt;&gt;"UL"),INDIRECT(ADDRESS($I429,COLUMN())),0),0),IF($J429&gt;0,IF(AND(INDIRECT(ADDRESS($J429,44))=0,INDIRECT(ADDRESS($J429,38))&lt;&gt;"UL"),INDIRECT(ADDRESS($J429,COLUMN())),0),0),IF($K429&gt;0,IF(AND(INDIRECT(ADDRESS($K429,44))=0,INDIRECT(ADDRESS($K429,38))&lt;&gt;"UL"),INDIRECT(ADDRESS($K429,COLUMN())),0),0),IF($L429&gt;0,IF(AND(INDIRECT(ADDRESS($L429,44))=0,INDIRECT(ADDRESS($L429,38))&lt;&gt;"UL"),INDIRECT(ADDRESS($L429,COLUMN())),0),0),IF($M429&gt;0,IF(AND(INDIRECT(ADDRESS($M429,44))=0,INDIRECT(ADDRESS($M429,38))&lt;&gt;"UL"),INDIRECT(ADDRESS($M429,COLUMN())),0),0))</f>
        <v>0</v>
      </c>
      <c r="CF429" s="57">
        <f t="shared" ca="1" si="300"/>
        <v>0</v>
      </c>
      <c r="CG429" s="57">
        <f t="shared" ca="1" si="301"/>
        <v>3.8960471371420722</v>
      </c>
      <c r="CH429" s="57">
        <f t="shared" ca="1" si="302"/>
        <v>9.9898644542104412E-2</v>
      </c>
      <c r="CI429" s="19">
        <f t="shared" ca="1" si="303"/>
        <v>36.76083927677859</v>
      </c>
      <c r="CJ429" s="19"/>
      <c r="CK429" s="57" cm="1">
        <f t="array" aca="1" ref="CK429" ca="1">IF(AU429="S", SUM(IF($C429&gt;0,IF(INDIRECT(ADDRESS($C429,43))&lt;&gt;1,INDIRECT(ADDRESS($C429,48)),0),0), IF($D429&gt;0,IF(INDIRECT(ADDRESS($D429,43))&lt;&gt;1,INDIRECT(ADDRESS($D429,48)),0),0), IF($E429&gt;0,IF(INDIRECT(ADDRESS($E429,43))&lt;&gt;1,INDIRECT(ADDRESS($E429,48)),0),0), IF($F429&gt;0,IF(INDIRECT(ADDRESS($F429,43))&lt;&gt;1,INDIRECT(ADDRESS($F429,48)),0),0), IF($G429&gt;0,IF(INDIRECT(ADDRESS($G429,43))&lt;&gt;1,INDIRECT(ADDRESS($G429,48)),0),0), IF($H429&gt;0,IF(INDIRECT(ADDRESS($H429,43))&lt;&gt;1,INDIRECT(ADDRESS($H429,48)),0),0), IF($I429&gt;0,IF(INDIRECT(ADDRESS($I429,43))&lt;&gt;1,INDIRECT(ADDRESS($I429,48)),0),0), IF($J429&gt;0,IF(INDIRECT(ADDRESS($J429,43))&lt;&gt;1,INDIRECT(ADDRESS($J429,48)),0),0), IF($K429&gt;0,IF(INDIRECT(ADDRESS($K429,43))&lt;&gt;1,INDIRECT(ADDRESS($K429,48)),0),0), IF($L429&gt;0,IF(INDIRECT(ADDRESS($L429,43))&lt;&gt;1,INDIRECT(ADDRESS($L429,48)),0),0), IF($M429&gt;0,IF(INDIRECT(ADDRESS($M429,43))&lt;&gt;1,INDIRECT(ADDRESS($M429,48)),0),0)), IF(AU429="L",SUM(IF($C429&gt;0,IF(INDIRECT(ADDRESS($C429,43))&lt;&gt;1,INDIRECT(ADDRESS($C429,50)),0),0), IF($D429&gt;0,IF(INDIRECT(ADDRESS($D429,43))&lt;&gt;1,INDIRECT(ADDRESS($D429,50)),0),0), IF($E429&gt;0,IF(INDIRECT(ADDRESS($E429,43))&lt;&gt;1,INDIRECT(ADDRESS($E429,50)),0),0), IF($F429&gt;0,IF(INDIRECT(ADDRESS($F429,43))&lt;&gt;1,INDIRECT(ADDRESS($F429,50)),0),0), IF($G429&gt;0,IF(INDIRECT(ADDRESS($G429,43))&lt;&gt;1,INDIRECT(ADDRESS($G429,50)),0),0), IF($G429&gt;0,IF(INDIRECT(ADDRESS($G429,43))&lt;&gt;1,INDIRECT(ADDRESS($G429,50)),0),0), IF($H429&gt;0,IF(INDIRECT(ADDRESS($H429,43))&lt;&gt;1,INDIRECT(ADDRESS($H429,50)),0),0), IF($I429&gt;0,IF(INDIRECT(ADDRESS($I429,43))&lt;&gt;1,INDIRECT(ADDRESS($I429,50)),0),0), IF($J429&gt;0,IF(INDIRECT(ADDRESS($J429,43))&lt;&gt;1,INDIRECT(ADDRESS($J429,50)),0),0), IF($K429&gt;0,IF(INDIRECT(ADDRESS($K429,43))&lt;&gt;1,INDIRECT(ADDRESS($K429,50)),0),0), IF($L429&gt;0,IF(INDIRECT(ADDRESS($L429,43))&lt;&gt;1,INDIRECT(ADDRESS($L429,50)),0),0), IF($M429&gt;0,IF(INDIRECT(ADDRESS($M429,43))&lt;&gt;1,INDIRECT(ADDRESS($M429,50)),0),0)), SUM(IF($C429&gt;0,IF(INDIRECT(ADDRESS($C429,43))&lt;&gt;1,INDIRECT(ADDRESS($C429,49)),0),0), IF($D429&gt;0,IF(INDIRECT(ADDRESS($D429,43))&lt;&gt;1,INDIRECT(ADDRESS($D429,49)),0),0), IF($E429&gt;0,IF(INDIRECT(ADDRESS($E429,43))&lt;&gt;1,INDIRECT(ADDRESS($E429,49)),0),0), IF($F429&gt;0,IF(INDIRECT(ADDRESS($F429,43))&lt;&gt;1,INDIRECT(ADDRESS($F429,49)),0),0), IF($G429&gt;0,IF(INDIRECT(ADDRESS($G429,43))&lt;&gt;1,INDIRECT(ADDRESS($G429,49)),0),0), IF($G429&gt;0,IF(INDIRECT(ADDRESS($G429,43))&lt;&gt;1,INDIRECT(ADDRESS($G429,49)),0),0), IF($H429&gt;0,IF(INDIRECT(ADDRESS($H429,43))&lt;&gt;1,INDIRECT(ADDRESS($H429,49)),0),0), IF($I429&gt;0,IF(INDIRECT(ADDRESS($I429,43))&lt;&gt;1,INDIRECT(ADDRESS($I429,49)),0),0), IF($J429&gt;0,IF(INDIRECT(ADDRESS($J429,43))&lt;&gt;1,INDIRECT(ADDRESS($J429,49)),0),0), IF($K429&gt;0,IF(INDIRECT(ADDRESS($K429,43))&lt;&gt;1,INDIRECT(ADDRESS($K429,49)),0),0), IF($L429&gt;0,IF(INDIRECT(ADDRESS($L429,43))&lt;&gt;1,INDIRECT(ADDRESS($L429,49)),0),0), IF($M429&gt;0,IF(INDIRECT(ADDRESS($M429,43))&lt;&gt;1,INDIRECT(ADDRESS($M429,49)),0),0))))</f>
        <v>0</v>
      </c>
      <c r="CL429" s="57" cm="1">
        <f t="array" aca="1" ref="CL429" ca="1">SUM(IF($C429&gt;0,IF(INDIRECT(ADDRESS($C429,44))=1,INDIRECT(ADDRESS($C429,90)),0),0), IF($D429&gt;0,IF(INDIRECT(ADDRESS($D429,44))=1,INDIRECT(ADDRESS($D429,90)),0),0), IF($E429&gt;0,IF(INDIRECT(ADDRESS($E429,44))=1,INDIRECT(ADDRESS($E429,90)),0),0), IF($F429&gt;0,IF(INDIRECT(ADDRESS($F429,44))=1,INDIRECT(ADDRESS($F429,90)),0),0), IF($G429&gt;0,IF(INDIRECT(ADDRESS($G429,44))=1,INDIRECT(ADDRESS($G429,90)),0),0), IF($H429&gt;0,IF(INDIRECT(ADDRESS($H429,44))=1,INDIRECT(ADDRESS($H429,90)),0),0), IF($I429&gt;0,IF(INDIRECT(ADDRESS($I429,44))=1,INDIRECT(ADDRESS($I429,90)),0),0), IF($J429&gt;0,IF(INDIRECT(ADDRESS($J429,44))=1,INDIRECT(ADDRESS($J429,90)),0),0), IF($K429&gt;0,IF(INDIRECT(ADDRESS($K429,44))=1,INDIRECT(ADDRESS($K429,90)),0),0), IF($L429&gt;0,IF(INDIRECT(ADDRESS($L429,44))=1,INDIRECT(ADDRESS($L429,90)),0),0), IF($M429&gt;0,IF(INDIRECT(ADDRESS($M429,44))=1,INDIRECT(ADDRESS($M429,90)),0),0))</f>
        <v>0</v>
      </c>
      <c r="CM429" s="56">
        <f t="shared" ca="1" si="304"/>
        <v>1.4202715901636247</v>
      </c>
      <c r="CN429" s="59"/>
    </row>
    <row r="430" spans="1:92" x14ac:dyDescent="0.25">
      <c r="A430" s="219" t="s">
        <v>671</v>
      </c>
      <c r="B430" s="220">
        <v>379</v>
      </c>
      <c r="C430" s="220">
        <v>396</v>
      </c>
      <c r="D430" s="220">
        <v>395</v>
      </c>
      <c r="E430" s="220">
        <v>397</v>
      </c>
      <c r="F430" s="220"/>
      <c r="G430" s="220"/>
      <c r="H430" s="220"/>
      <c r="I430" s="220"/>
      <c r="J430" s="220"/>
      <c r="K430" s="220"/>
      <c r="L430" s="220"/>
      <c r="M430" s="220"/>
      <c r="N430" s="67">
        <f ca="1">SUM(INDIRECT(ADDRESS(B430,COLUMN())),IF(C430&gt;0,INDIRECT(ADDRESS(C430,COLUMN())),0),IF(D430&gt;0,INDIRECT(ADDRESS(D430,14)),0),IF(E430&gt;0,INDIRECT(ADDRESS(E430,COLUMN())),0),IF(F430&gt;0,INDIRECT(ADDRESS(F430,COLUMN())),0),IF(G430&gt;0,INDIRECT(ADDRESS(G430,COLUMN())),0),IF(H430&gt;0,INDIRECT(ADDRESS(H430,COLUMN())),0),IF(I430&gt;0,INDIRECT(ADDRESS(I430,COLUMN())),0),IF(J430&gt;0,INDIRECT(ADDRESS(J430,COLUMN())),0),IF(K430&gt;0,INDIRECT(ADDRESS(K430,COLUMN())),0),IF(L430&gt;0,INDIRECT(ADDRESS(L430,COLUMN())),0),IF(M430&gt;0,INDIRECT(ADDRESS(M430,COLUMN())),0))</f>
        <v>41</v>
      </c>
      <c r="O430" s="67" t="str" cm="1">
        <f t="array" aca="1" ref="O430" ca="1">INDIRECT(ADDRESS($B430,COLUMN()))</f>
        <v>Bomber</v>
      </c>
      <c r="P430" s="67" cm="1">
        <f t="array" aca="1" ref="P430" ca="1">INDIRECT(ADDRESS($B430,COLUMN()))</f>
        <v>7.5</v>
      </c>
      <c r="Q430" s="67">
        <v>2</v>
      </c>
      <c r="R430" s="67" cm="1">
        <f t="array" aca="1" ref="R430" ca="1">INDIRECT(ADDRESS($B430,COLUMN()))</f>
        <v>0</v>
      </c>
      <c r="S430" s="67" cm="1">
        <f t="array" aca="1" ref="S430" ca="1">INDIRECT(ADDRESS($B430,COLUMN()))</f>
        <v>3</v>
      </c>
      <c r="T430" s="67" t="str" cm="1">
        <f t="array" aca="1" ref="T430" ca="1">INDIRECT(ADDRESS($B430,COLUMN()))</f>
        <v>1-6</v>
      </c>
      <c r="U430" s="67" cm="1">
        <f t="array" aca="1" ref="U430" ca="1">INDIRECT(ADDRESS($B430,COLUMN()))</f>
        <v>6</v>
      </c>
      <c r="V430" s="67" cm="1">
        <f t="array" aca="1" ref="V430" ca="1">INDIRECT(ADDRESS($B430,COLUMN()))</f>
        <v>0</v>
      </c>
      <c r="W430" s="67" cm="1">
        <f t="array" aca="1" ref="W430" ca="1">INDIRECT(ADDRESS($B430,COLUMN()))</f>
        <v>3</v>
      </c>
      <c r="X430" s="67" cm="1">
        <f t="array" aca="1" ref="X430" ca="1">INDIRECT(ADDRESS($B430,COLUMN()))</f>
        <v>7</v>
      </c>
      <c r="Y430" s="67" cm="1">
        <f t="array" aca="1" ref="Y430" ca="1">INDIRECT(ADDRESS($B430,COLUMN()))</f>
        <v>2</v>
      </c>
      <c r="Z430" s="67" cm="1">
        <f t="array" aca="1" ref="Z430" ca="1">INDIRECT(ADDRESS($B430,COLUMN()))</f>
        <v>5</v>
      </c>
      <c r="AA430" s="67" cm="1">
        <f t="array" aca="1" ref="AA430" ca="1">INDIRECT(ADDRESS($B430,COLUMN()))</f>
        <v>0</v>
      </c>
      <c r="AB430" s="56">
        <f t="shared" ca="1" si="285"/>
        <v>0.89232286738530475</v>
      </c>
      <c r="AC430" s="56">
        <f t="shared" ca="1" si="286"/>
        <v>0.77559413760135965</v>
      </c>
      <c r="AD430" s="56">
        <f t="shared" ca="1" si="287"/>
        <v>5.0582226365306067</v>
      </c>
      <c r="AF430" s="52"/>
      <c r="AG430" s="52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2"/>
      <c r="AU430" s="54" t="s">
        <v>113</v>
      </c>
      <c r="AV430" s="57" cm="1">
        <f t="array" aca="1" ref="AV430" ca="1">SUM(IF($C430&gt;0,IF(AND(INDIRECT(ADDRESS($C430,44))=0,INDIRECT(ADDRESS($C430,38))="UL",ISERROR(SEARCH("Rear",INDIRECT(ADDRESS($C430,33)))),ISERROR(SEARCH("Side",INDIRECT(ADDRESS($C430,33))))),INDIRECT(ADDRESS($C430,COLUMN())),0),0),IF($D430&gt;0,IF(AND(INDIRECT(ADDRESS($D430,44))=0,INDIRECT(ADDRESS($D430,38))="UL",ISERROR(SEARCH("Rear",INDIRECT(ADDRESS($D430,33)))),ISERROR(SEARCH("Side",INDIRECT(ADDRESS($D430,33))))),INDIRECT(ADDRESS($D430,COLUMN())),0),0),IF($E430&gt;0,IF(AND(INDIRECT(ADDRESS($E430,44))=0,INDIRECT(ADDRESS($E430,38))="UL",ISERROR(SEARCH("Rear",INDIRECT(ADDRESS($E430,33)))),ISERROR(SEARCH("Side",INDIRECT(ADDRESS($E430,33))))),INDIRECT(ADDRESS($E430,COLUMN())),0),0),IF($F430&gt;0,IF(AND(INDIRECT(ADDRESS($F430,44))=0,INDIRECT(ADDRESS($F430,38))="UL",ISERROR(SEARCH("Rear",INDIRECT(ADDRESS($F430,33)))),ISERROR(SEARCH("Side",INDIRECT(ADDRESS($F430,33))))),INDIRECT(ADDRESS($F430,COLUMN())),0),0),IF($G430&gt;0,IF(AND(INDIRECT(ADDRESS($G430,44))=0,INDIRECT(ADDRESS($G430,38))="UL",ISERROR(SEARCH("Rear",INDIRECT(ADDRESS($G430,33)))),ISERROR(SEARCH("Side",INDIRECT(ADDRESS($G430,33))))),INDIRECT(ADDRESS($G430,COLUMN())),0),0),IF($H430&gt;0,IF(AND(INDIRECT(ADDRESS($H430,44))=0,INDIRECT(ADDRESS($H430,38))="UL",ISERROR(SEARCH("Rear",INDIRECT(ADDRESS($H430,33)))),ISERROR(SEARCH("Side",INDIRECT(ADDRESS($H430,33))))),INDIRECT(ADDRESS($H430,COLUMN())),0),0),IF($I430&gt;0,IF(AND(INDIRECT(ADDRESS($I430,44))=0,INDIRECT(ADDRESS($I430,38))="UL",ISERROR(SEARCH("Rear",INDIRECT(ADDRESS($I430,33)))),ISERROR(SEARCH("Side",INDIRECT(ADDRESS($I430,33))))),INDIRECT(ADDRESS($I430,COLUMN())),0),0),IF($J430&gt;0,IF(AND(INDIRECT(ADDRESS($J430,44))=0,INDIRECT(ADDRESS($J430,38))="UL",ISERROR(SEARCH("Rear",INDIRECT(ADDRESS($J430,33)))),ISERROR(SEARCH("Side",INDIRECT(ADDRESS($J430,33))))),INDIRECT(ADDRESS($J430,COLUMN())),0),0),IF($K430&gt;0,IF(AND(INDIRECT(ADDRESS($K430,44))=0,INDIRECT(ADDRESS($K430,38))="UL",ISERROR(SEARCH("Rear",INDIRECT(ADDRESS($K430,33)))),ISERROR(SEARCH("Side",INDIRECT(ADDRESS($K430,33))))),INDIRECT(ADDRESS($K430,COLUMN())),0),0),IF($L430&gt;0,IF(AND(INDIRECT(ADDRESS($L430,44))=0,INDIRECT(ADDRESS($L430,38))="UL",ISERROR(SEARCH("Rear",INDIRECT(ADDRESS($L430,33)))),ISERROR(SEARCH("Side",INDIRECT(ADDRESS($L430,33))))),INDIRECT(ADDRESS($L430,COLUMN())),0),0),IF($M430&gt;0,IF(AND(INDIRECT(ADDRESS($M430,44))=0,INDIRECT(ADDRESS($M430,38))="UL",ISERROR(SEARCH("Rear",INDIRECT(ADDRESS($M430,33)))),ISERROR(SEARCH("Side",INDIRECT(ADDRESS($M430,33))))),INDIRECT(ADDRESS($M430,COLUMN())),0),0))</f>
        <v>1.3333333333333333</v>
      </c>
      <c r="AW430" s="57" cm="1">
        <f t="array" aca="1" ref="AW430" ca="1">SUM(IF($C430&gt;0,IF(AND(INDIRECT(ADDRESS($C430,44))=0,INDIRECT(ADDRESS($C430,38))="UL",ISERROR(SEARCH("Rear",INDIRECT(ADDRESS($C430,33)))),ISERROR(SEARCH("Side",INDIRECT(ADDRESS($C430,33))))),INDIRECT(ADDRESS($C430,COLUMN())),0),0),IF($D430&gt;0,IF(AND(INDIRECT(ADDRESS($D430,44))=0,INDIRECT(ADDRESS($D430,38))="UL",ISERROR(SEARCH("Rear",INDIRECT(ADDRESS($D430,33)))),ISERROR(SEARCH("Side",INDIRECT(ADDRESS($D430,33))))),INDIRECT(ADDRESS($D430,COLUMN())),0),0),IF($E430&gt;0,IF(AND(INDIRECT(ADDRESS($E430,44))=0,INDIRECT(ADDRESS($E430,38))="UL",ISERROR(SEARCH("Rear",INDIRECT(ADDRESS($E430,33)))),ISERROR(SEARCH("Side",INDIRECT(ADDRESS($E430,33))))),INDIRECT(ADDRESS($E430,COLUMN())),0),0),IF($F430&gt;0,IF(AND(INDIRECT(ADDRESS($F430,44))=0,INDIRECT(ADDRESS($F430,38))="UL",ISERROR(SEARCH("Rear",INDIRECT(ADDRESS($F430,33)))),ISERROR(SEARCH("Side",INDIRECT(ADDRESS($F430,33))))),INDIRECT(ADDRESS($F430,COLUMN())),0),0),IF($G430&gt;0,IF(AND(INDIRECT(ADDRESS($G430,44))=0,INDIRECT(ADDRESS($G430,38))="UL",ISERROR(SEARCH("Rear",INDIRECT(ADDRESS($G430,33)))),ISERROR(SEARCH("Side",INDIRECT(ADDRESS($G430,33))))),INDIRECT(ADDRESS($G430,COLUMN())),0),0),IF($H430&gt;0,IF(AND(INDIRECT(ADDRESS($H430,44))=0,INDIRECT(ADDRESS($H430,38))="UL",ISERROR(SEARCH("Rear",INDIRECT(ADDRESS($H430,33)))),ISERROR(SEARCH("Side",INDIRECT(ADDRESS($H430,33))))),INDIRECT(ADDRESS($H430,COLUMN())),0),0),IF($I430&gt;0,IF(AND(INDIRECT(ADDRESS($I430,44))=0,INDIRECT(ADDRESS($I430,38))="UL",ISERROR(SEARCH("Rear",INDIRECT(ADDRESS($I430,33)))),ISERROR(SEARCH("Side",INDIRECT(ADDRESS($I430,33))))),INDIRECT(ADDRESS($I430,COLUMN())),0),0),IF($J430&gt;0,IF(AND(INDIRECT(ADDRESS($J430,44))=0,INDIRECT(ADDRESS($J430,38))="UL",ISERROR(SEARCH("Rear",INDIRECT(ADDRESS($J430,33)))),ISERROR(SEARCH("Side",INDIRECT(ADDRESS($J430,33))))),INDIRECT(ADDRESS($J430,COLUMN())),0),0),IF($K430&gt;0,IF(AND(INDIRECT(ADDRESS($K430,44))=0,INDIRECT(ADDRESS($K430,38))="UL",ISERROR(SEARCH("Rear",INDIRECT(ADDRESS($K430,33)))),ISERROR(SEARCH("Side",INDIRECT(ADDRESS($K430,33))))),INDIRECT(ADDRESS($K430,COLUMN())),0),0),IF($L430&gt;0,IF(AND(INDIRECT(ADDRESS($L430,44))=0,INDIRECT(ADDRESS($L430,38))="UL",ISERROR(SEARCH("Rear",INDIRECT(ADDRESS($L430,33)))),ISERROR(SEARCH("Side",INDIRECT(ADDRESS($L430,33))))),INDIRECT(ADDRESS($L430,COLUMN())),0),0),IF($M430&gt;0,IF(AND(INDIRECT(ADDRESS($M430,44))=0,INDIRECT(ADDRESS($M430,38))="UL",ISERROR(SEARCH("Rear",INDIRECT(ADDRESS($M430,33)))),ISERROR(SEARCH("Side",INDIRECT(ADDRESS($M430,33))))),INDIRECT(ADDRESS($M430,COLUMN())),0),0))</f>
        <v>1.5555555555555554</v>
      </c>
      <c r="AX430" s="57" cm="1">
        <f t="array" aca="1" ref="AX430" ca="1">SUM(IF($C430&gt;0,IF(AND(INDIRECT(ADDRESS($C430,44))=0,INDIRECT(ADDRESS($C430,38))="UL",ISERROR(SEARCH("Rear",INDIRECT(ADDRESS($C430,33)))),ISERROR(SEARCH("Side",INDIRECT(ADDRESS($C430,33))))),INDIRECT(ADDRESS($C430,COLUMN())),0),0),IF($D430&gt;0,IF(AND(INDIRECT(ADDRESS($D430,44))=0,INDIRECT(ADDRESS($D430,38))="UL",ISERROR(SEARCH("Rear",INDIRECT(ADDRESS($D430,33)))),ISERROR(SEARCH("Side",INDIRECT(ADDRESS($D430,33))))),INDIRECT(ADDRESS($D430,COLUMN())),0),0),IF($E430&gt;0,IF(AND(INDIRECT(ADDRESS($E430,44))=0,INDIRECT(ADDRESS($E430,38))="UL",ISERROR(SEARCH("Rear",INDIRECT(ADDRESS($E430,33)))),ISERROR(SEARCH("Side",INDIRECT(ADDRESS($E430,33))))),INDIRECT(ADDRESS($E430,COLUMN())),0),0),IF($F430&gt;0,IF(AND(INDIRECT(ADDRESS($F430,44))=0,INDIRECT(ADDRESS($F430,38))="UL",ISERROR(SEARCH("Rear",INDIRECT(ADDRESS($F430,33)))),ISERROR(SEARCH("Side",INDIRECT(ADDRESS($F430,33))))),INDIRECT(ADDRESS($F430,COLUMN())),0),0),IF($G430&gt;0,IF(AND(INDIRECT(ADDRESS($G430,44))=0,INDIRECT(ADDRESS($G430,38))="UL",ISERROR(SEARCH("Rear",INDIRECT(ADDRESS($G430,33)))),ISERROR(SEARCH("Side",INDIRECT(ADDRESS($G430,33))))),INDIRECT(ADDRESS($G430,COLUMN())),0),0),IF($H430&gt;0,IF(AND(INDIRECT(ADDRESS($H430,44))=0,INDIRECT(ADDRESS($H430,38))="UL",ISERROR(SEARCH("Rear",INDIRECT(ADDRESS($H430,33)))),ISERROR(SEARCH("Side",INDIRECT(ADDRESS($H430,33))))),INDIRECT(ADDRESS($H430,COLUMN())),0),0),IF($I430&gt;0,IF(AND(INDIRECT(ADDRESS($I430,44))=0,INDIRECT(ADDRESS($I430,38))="UL",ISERROR(SEARCH("Rear",INDIRECT(ADDRESS($I430,33)))),ISERROR(SEARCH("Side",INDIRECT(ADDRESS($I430,33))))),INDIRECT(ADDRESS($I430,COLUMN())),0),0),IF($J430&gt;0,IF(AND(INDIRECT(ADDRESS($J430,44))=0,INDIRECT(ADDRESS($J430,38))="UL",ISERROR(SEARCH("Rear",INDIRECT(ADDRESS($J430,33)))),ISERROR(SEARCH("Side",INDIRECT(ADDRESS($J430,33))))),INDIRECT(ADDRESS($J430,COLUMN())),0),0),IF($K430&gt;0,IF(AND(INDIRECT(ADDRESS($K430,44))=0,INDIRECT(ADDRESS($K430,38))="UL",ISERROR(SEARCH("Rear",INDIRECT(ADDRESS($K430,33)))),ISERROR(SEARCH("Side",INDIRECT(ADDRESS($K430,33))))),INDIRECT(ADDRESS($K430,COLUMN())),0),0),IF($L430&gt;0,IF(AND(INDIRECT(ADDRESS($L430,44))=0,INDIRECT(ADDRESS($L430,38))="UL",ISERROR(SEARCH("Rear",INDIRECT(ADDRESS($L430,33)))),ISERROR(SEARCH("Side",INDIRECT(ADDRESS($L430,33))))),INDIRECT(ADDRESS($L430,COLUMN())),0),0),IF($M430&gt;0,IF(AND(INDIRECT(ADDRESS($M430,44))=0,INDIRECT(ADDRESS($M430,38))="UL",ISERROR(SEARCH("Rear",INDIRECT(ADDRESS($M430,33)))),ISERROR(SEARCH("Side",INDIRECT(ADDRESS($M430,33))))),INDIRECT(ADDRESS($M430,COLUMN())),0),0))</f>
        <v>0.44444444444444442</v>
      </c>
      <c r="AY430" s="58">
        <f t="shared" ca="1" si="288"/>
        <v>1.5555555555555554</v>
      </c>
      <c r="AZ430" s="58">
        <f t="shared" ca="1" si="289"/>
        <v>1.1111111111111109</v>
      </c>
      <c r="BA430" s="58" cm="1">
        <f t="array" aca="1" ref="BA430" ca="1">SUM(IF($C430&gt;0,IF(AND(INDIRECT(ADDRESS($C430,44))=0,INDIRECT(ADDRESS($C430,38))="UL"),INDIRECT(ADDRESS($C430,COLUMN())),0),0),IF($D430&gt;0,IF(AND(INDIRECT(ADDRESS($D430,44))=0,INDIRECT(ADDRESS($D430,38))="UL"),INDIRECT(ADDRESS($D430,COLUMN())),0),0),IF($E430&gt;0,IF(AND(INDIRECT(ADDRESS($E430,44))=0,INDIRECT(ADDRESS($E430,38))="UL"),INDIRECT(ADDRESS($E430,COLUMN())),0),0),IF($F430&gt;0,IF(AND(INDIRECT(ADDRESS($F430,44))=0,INDIRECT(ADDRESS($F430,38))="UL"),INDIRECT(ADDRESS($F430,COLUMN())),0),0),IF($G430&gt;0,IF(AND(INDIRECT(ADDRESS($G430,44))=0,INDIRECT(ADDRESS($G430,38))="UL"),INDIRECT(ADDRESS($G430,COLUMN())),0),0),IF($H430&gt;0,IF(AND(INDIRECT(ADDRESS($H430,44))=0,INDIRECT(ADDRESS($H430,38))="UL"),INDIRECT(ADDRESS($H430,COLUMN())),0),0),IF($I430&gt;0,IF(AND(INDIRECT(ADDRESS($I430,44))=0,INDIRECT(ADDRESS($I430,38))="UL"),INDIRECT(ADDRESS($I430,COLUMN())),0),0),IF($J430&gt;0,IF(AND(INDIRECT(ADDRESS($J430,44))=0,INDIRECT(ADDRESS($J430,38))="UL"),INDIRECT(ADDRESS($J430,COLUMN())),0),0),IF($K430&gt;0,IF(AND(INDIRECT(ADDRESS($K430,44))=0,INDIRECT(ADDRESS($K430,38))="UL"),INDIRECT(ADDRESS($K430,COLUMN())),0),0),IF($L430&gt;0,IF(AND(INDIRECT(ADDRESS($L430,44))=0,INDIRECT(ADDRESS($L430,38))="UL"),INDIRECT(ADDRESS($L430,COLUMN())),0),0),IF($M430&gt;0,IF(AND(INDIRECT(ADDRESS($M430,44))=0,INDIRECT(ADDRESS($M430,38))="UL"),INDIRECT(ADDRESS($M430,COLUMN())),0),0))</f>
        <v>0.47407407407407404</v>
      </c>
      <c r="BB430" s="58" cm="1">
        <f t="array" aca="1" ref="BB430" ca="1">SUM(IF($C430&gt;0,IF(AND(INDIRECT(ADDRESS($C430,44))=0,INDIRECT(ADDRESS($C430,38))="UL"),INDIRECT(ADDRESS($C430,COLUMN())),0),0),IF($D430&gt;0,IF(AND(INDIRECT(ADDRESS($D430,44))=0,INDIRECT(ADDRESS($D430,38))="UL"),INDIRECT(ADDRESS($D430,COLUMN())),0),0),IF($E430&gt;0,IF(AND(INDIRECT(ADDRESS($E430,44))=0,INDIRECT(ADDRESS($E430,38))="UL"),INDIRECT(ADDRESS($E430,COLUMN())),0),0),IF($F430&gt;0,IF(AND(INDIRECT(ADDRESS($F430,44))=0,INDIRECT(ADDRESS($F430,38))="UL"),INDIRECT(ADDRESS($F430,COLUMN())),0),0),IF($G430&gt;0,IF(AND(INDIRECT(ADDRESS($G430,44))=0,INDIRECT(ADDRESS($G430,38))="UL"),INDIRECT(ADDRESS($G430,COLUMN())),0),0),IF($H430&gt;0,IF(AND(INDIRECT(ADDRESS($H430,44))=0,INDIRECT(ADDRESS($H430,38))="UL"),INDIRECT(ADDRESS($H430,COLUMN())),0),0),IF($I430&gt;0,IF(AND(INDIRECT(ADDRESS($I430,44))=0,INDIRECT(ADDRESS($I430,38))="UL"),INDIRECT(ADDRESS($I430,COLUMN())),0),0),IF($J430&gt;0,IF(AND(INDIRECT(ADDRESS($J430,44))=0,INDIRECT(ADDRESS($J430,38))="UL"),INDIRECT(ADDRESS($J430,COLUMN())),0),0),IF($K430&gt;0,IF(AND(INDIRECT(ADDRESS($K430,44))=0,INDIRECT(ADDRESS($K430,38))="UL"),INDIRECT(ADDRESS($K430,COLUMN())),0),0),IF($L430&gt;0,IF(AND(INDIRECT(ADDRESS($L430,44))=0,INDIRECT(ADDRESS($L430,38))="UL"),INDIRECT(ADDRESS($L430,COLUMN())),0),0),IF($M430&gt;0,IF(AND(INDIRECT(ADDRESS($M430,44))=0,INDIRECT(ADDRESS($M430,38))="UL"),INDIRECT(ADDRESS($M430,COLUMN())),0),0))</f>
        <v>0.41481481481481486</v>
      </c>
      <c r="BC430" s="58" cm="1">
        <f t="array" aca="1" ref="BC430" ca="1">SUM(IF($C430&gt;0,IF(AND(INDIRECT(ADDRESS($C430,44))=0,INDIRECT(ADDRESS($C430,38))="UL"),INDIRECT(ADDRESS($C430,COLUMN())),0),0),IF($D430&gt;0,IF(AND(INDIRECT(ADDRESS($D430,44))=0,INDIRECT(ADDRESS($D430,38))="UL"),INDIRECT(ADDRESS($D430,COLUMN())),0),0),IF($E430&gt;0,IF(AND(INDIRECT(ADDRESS($E430,44))=0,INDIRECT(ADDRESS($E430,38))="UL"),INDIRECT(ADDRESS($E430,COLUMN())),0),0),IF($F430&gt;0,IF(AND(INDIRECT(ADDRESS($F430,44))=0,INDIRECT(ADDRESS($F430,38))="UL"),INDIRECT(ADDRESS($F430,COLUMN())),0),0),IF($G430&gt;0,IF(AND(INDIRECT(ADDRESS($G430,44))=0,INDIRECT(ADDRESS($G430,38))="UL"),INDIRECT(ADDRESS($G430,COLUMN())),0),0),IF($H430&gt;0,IF(AND(INDIRECT(ADDRESS($H430,44))=0,INDIRECT(ADDRESS($H430,38))="UL"),INDIRECT(ADDRESS($H430,COLUMN())),0),0),IF($I430&gt;0,IF(AND(INDIRECT(ADDRESS($I430,44))=0,INDIRECT(ADDRESS($I430,38))="UL"),INDIRECT(ADDRESS($I430,COLUMN())),0),0),IF($J430&gt;0,IF(AND(INDIRECT(ADDRESS($J430,44))=0,INDIRECT(ADDRESS($J430,38))="UL"),INDIRECT(ADDRESS($J430,COLUMN())),0),0),IF($K430&gt;0,IF(AND(INDIRECT(ADDRESS($K430,44))=0,INDIRECT(ADDRESS($K430,38))="UL"),INDIRECT(ADDRESS($K430,COLUMN())),0),0),IF($L430&gt;0,IF(AND(INDIRECT(ADDRESS($L430,44))=0,INDIRECT(ADDRESS($L430,38))="UL"),INDIRECT(ADDRESS($L430,COLUMN())),0),0),IF($M430&gt;0,IF(AND(INDIRECT(ADDRESS($M430,44))=0,INDIRECT(ADDRESS($M430,38))="UL"),INDIRECT(ADDRESS($M430,COLUMN())),0),0))</f>
        <v>0.29629629629629628</v>
      </c>
      <c r="BD430" s="58" cm="1">
        <f t="array" aca="1" ref="BD430" ca="1">SUM(IF($C430&gt;0,IF(AND(INDIRECT(ADDRESS($C430,44))=0,INDIRECT(ADDRESS($C430,38))="UL"),INDIRECT(ADDRESS($C430,COLUMN())),0),0),IF($D430&gt;0,IF(AND(INDIRECT(ADDRESS($D430,44))=0,INDIRECT(ADDRESS($D430,38))="UL"),INDIRECT(ADDRESS($D430,COLUMN())),0),0),IF($E430&gt;0,IF(AND(INDIRECT(ADDRESS($E430,44))=0,INDIRECT(ADDRESS($E430,38))="UL"),INDIRECT(ADDRESS($E430,COLUMN())),0),0),IF($F430&gt;0,IF(AND(INDIRECT(ADDRESS($F430,44))=0,INDIRECT(ADDRESS($F430,38))="UL"),INDIRECT(ADDRESS($F430,COLUMN())),0),0),IF($G430&gt;0,IF(AND(INDIRECT(ADDRESS($G430,44))=0,INDIRECT(ADDRESS($G430,38))="UL"),INDIRECT(ADDRESS($G430,COLUMN())),0),0),IF($H430&gt;0,IF(AND(INDIRECT(ADDRESS($H430,44))=0,INDIRECT(ADDRESS($H430,38))="UL"),INDIRECT(ADDRESS($H430,COLUMN())),0),0),IF($I430&gt;0,IF(AND(INDIRECT(ADDRESS($I430,44))=0,INDIRECT(ADDRESS($I430,38))="UL"),INDIRECT(ADDRESS($I430,COLUMN())),0),0),IF($J430&gt;0,IF(AND(INDIRECT(ADDRESS($J430,44))=0,INDIRECT(ADDRESS($J430,38))="UL"),INDIRECT(ADDRESS($J430,COLUMN())),0),0),IF($K430&gt;0,IF(AND(INDIRECT(ADDRESS($K430,44))=0,INDIRECT(ADDRESS($K430,38))="UL"),INDIRECT(ADDRESS($K430,COLUMN())),0),0),IF($L430&gt;0,IF(AND(INDIRECT(ADDRESS($L430,44))=0,INDIRECT(ADDRESS($L430,38))="UL"),INDIRECT(ADDRESS($L430,COLUMN())),0),0),IF($M430&gt;0,IF(AND(INDIRECT(ADDRESS($M430,44))=0,INDIRECT(ADDRESS($M430,38))="UL"),INDIRECT(ADDRESS($M430,COLUMN())),0),0))</f>
        <v>0.59259259259259256</v>
      </c>
      <c r="BE430" s="57">
        <f t="shared" ca="1" si="290"/>
        <v>0.41481481481481486</v>
      </c>
      <c r="BF430" s="57" cm="1">
        <f t="array" aca="1" ref="BF430" ca="1">SUM(IF($C430&gt;0,IF(INDIRECT(ADDRESS($C430,45))=1,INDIRECT(ADDRESS($C430,52))*INDIRECT(ADDRESS($C430,42))/5,0),0), IF($D430&gt;0,IF(INDIRECT(ADDRESS($D430,45))=1,INDIRECT(ADDRESS($D430,52))*INDIRECT(ADDRESS($D430,42))/5,0),0), IF($E430&gt;0,IF(INDIRECT(ADDRESS($E430,45))=1,INDIRECT(ADDRESS($E430,52))*INDIRECT(ADDRESS($E430,42))/5,0),0), IF($F430&gt;0,IF(INDIRECT(ADDRESS($F430,45))=1,INDIRECT(ADDRESS($F430,52))*INDIRECT(ADDRESS($F430,42))/5,0),0), IF($G430&gt;0,IF(INDIRECT(ADDRESS($G430,45))=1,INDIRECT(ADDRESS($G430,52))*INDIRECT(ADDRESS($G430,42))/5,0),0), IF($H430&gt;0,IF(INDIRECT(ADDRESS($H430,45))=1,INDIRECT(ADDRESS($H430,52))*INDIRECT(ADDRESS($H430,42))/5,0),0)
)*$BF$296/100</f>
        <v>0</v>
      </c>
      <c r="BG430" s="19"/>
      <c r="BH430" s="57" cm="1">
        <f t="array" aca="1" ref="BH430" ca="1">SUM(IF($C430&gt;0,IF(AND(INDIRECT(ADDRESS($C430,44))=0,INDIRECT(ADDRESS($C430,38))&lt;&gt;"UL"),INDIRECT(ADDRESS($C430,COLUMN()-12)),0),0), IF($D430&gt;0,IF(AND(INDIRECT(ADDRESS($D430,44))=0,INDIRECT(ADDRESS($D430,38))&lt;&gt;"UL"),INDIRECT(ADDRESS($D430,COLUMN()-12)),0),0), IF($E430&gt;0,IF(AND(INDIRECT(ADDRESS($E430,44))=0,INDIRECT(ADDRESS($E430,38))&lt;&gt;"UL"),INDIRECT(ADDRESS($E430,COLUMN()-12)),0),0), IF($F430&gt;0,IF(AND(INDIRECT(ADDRESS($F430,44))=0,INDIRECT(ADDRESS($F430,38))&lt;&gt;"UL"),INDIRECT(ADDRESS($F430,COLUMN()-12)),0),0), IF($G430&gt;0,IF(AND(INDIRECT(ADDRESS($G430,44))=0,INDIRECT(ADDRESS($G430,38))&lt;&gt;"UL"),INDIRECT(ADDRESS($G430,COLUMN()-12)),0),0), IF($H430&gt;0,IF(AND(INDIRECT(ADDRESS($H430,44))=0,INDIRECT(ADDRESS($H430,38))&lt;&gt;"UL"),INDIRECT(ADDRESS($H430,COLUMN()-12)),0),0), IF($I430&gt;0,IF(AND(INDIRECT(ADDRESS($I430,44))=0,INDIRECT(ADDRESS($I430,38))&lt;&gt;"UL"),INDIRECT(ADDRESS($I430,COLUMN()-12)),0),0), IF($J430&gt;0,IF(AND(INDIRECT(ADDRESS($J430,44))=0,INDIRECT(ADDRESS($J430,38))&lt;&gt;"UL"),INDIRECT(ADDRESS($J430,COLUMN()-12)),0),0), IF($K430&gt;0,IF(AND(INDIRECT(ADDRESS($K430,44))=0,INDIRECT(ADDRESS($K430,38))&lt;&gt;"UL"),INDIRECT(ADDRESS($K430,COLUMN()-12)),0),0), IF($L430&gt;0,IF(AND(INDIRECT(ADDRESS($L430,44))=0,INDIRECT(ADDRESS($L430,38))&lt;&gt;"UL"),INDIRECT(ADDRESS($L430,COLUMN()-12)),0),0), IF($M430&gt;0,IF(AND(INDIRECT(ADDRESS($M430,44))=0,INDIRECT(ADDRESS($M430,38))&lt;&gt;"UL"),INDIRECT(ADDRESS($M430,COLUMN()-12)),0),0))</f>
        <v>0.5</v>
      </c>
      <c r="BI430" s="57" cm="1">
        <f t="array" aca="1" ref="BI430" ca="1">SUM(IF($C430&gt;0,IF(AND(INDIRECT(ADDRESS($C430,44))=0,INDIRECT(ADDRESS($C430,38))&lt;&gt;"UL"),INDIRECT(ADDRESS($C430,COLUMN()-12)),0),0), IF($D430&gt;0,IF(AND(INDIRECT(ADDRESS($D430,44))=0,INDIRECT(ADDRESS($D430,38))&lt;&gt;"UL"),INDIRECT(ADDRESS($D430,COLUMN()-12)),0),0), IF($E430&gt;0,IF(AND(INDIRECT(ADDRESS($E430,44))=0,INDIRECT(ADDRESS($E430,38))&lt;&gt;"UL"),INDIRECT(ADDRESS($E430,COLUMN()-12)),0),0), IF($F430&gt;0,IF(AND(INDIRECT(ADDRESS($F430,44))=0,INDIRECT(ADDRESS($F430,38))&lt;&gt;"UL"),INDIRECT(ADDRESS($F430,COLUMN()-12)),0),0), IF($G430&gt;0,IF(AND(INDIRECT(ADDRESS($G430,44))=0,INDIRECT(ADDRESS($G430,38))&lt;&gt;"UL"),INDIRECT(ADDRESS($G430,COLUMN()-12)),0),0), IF($H430&gt;0,IF(AND(INDIRECT(ADDRESS($H430,44))=0,INDIRECT(ADDRESS($H430,38))&lt;&gt;"UL"),INDIRECT(ADDRESS($H430,COLUMN()-12)),0),0), IF($I430&gt;0,IF(AND(INDIRECT(ADDRESS($I430,44))=0,INDIRECT(ADDRESS($I430,38))&lt;&gt;"UL"),INDIRECT(ADDRESS($I430,COLUMN()-12)),0),0), IF($J430&gt;0,IF(AND(INDIRECT(ADDRESS($J430,44))=0,INDIRECT(ADDRESS($J430,38))&lt;&gt;"UL"),INDIRECT(ADDRESS($J430,COLUMN()-12)),0),0), IF($K430&gt;0,IF(AND(INDIRECT(ADDRESS($K430,44))=0,INDIRECT(ADDRESS($K430,38))&lt;&gt;"UL"),INDIRECT(ADDRESS($K430,COLUMN()-12)),0),0), IF($L430&gt;0,IF(AND(INDIRECT(ADDRESS($L430,44))=0,INDIRECT(ADDRESS($L430,38))&lt;&gt;"UL"),INDIRECT(ADDRESS($L430,COLUMN()-12)),0),0), IF($M430&gt;0,IF(AND(INDIRECT(ADDRESS($M430,44))=0,INDIRECT(ADDRESS($M430,38))&lt;&gt;"UL"),INDIRECT(ADDRESS($M430,COLUMN()-12)),0),0))</f>
        <v>0.33333333333333331</v>
      </c>
      <c r="BJ430" s="57" cm="1">
        <f t="array" aca="1" ref="BJ430" ca="1">SUM(IF($C430&gt;0,IF(AND(INDIRECT(ADDRESS($C430,44))=0,INDIRECT(ADDRESS($C430,38))&lt;&gt;"UL"),INDIRECT(ADDRESS($C430,COLUMN()-12)),0),0), IF($D430&gt;0,IF(AND(INDIRECT(ADDRESS($D430,44))=0,INDIRECT(ADDRESS($D430,38))&lt;&gt;"UL"),INDIRECT(ADDRESS($D430,COLUMN()-12)),0),0), IF($E430&gt;0,IF(AND(INDIRECT(ADDRESS($E430,44))=0,INDIRECT(ADDRESS($E430,38))&lt;&gt;"UL"),INDIRECT(ADDRESS($E430,COLUMN()-12)),0),0), IF($F430&gt;0,IF(AND(INDIRECT(ADDRESS($F430,44))=0,INDIRECT(ADDRESS($F430,38))&lt;&gt;"UL"),INDIRECT(ADDRESS($F430,COLUMN()-12)),0),0), IF($G430&gt;0,IF(AND(INDIRECT(ADDRESS($G430,44))=0,INDIRECT(ADDRESS($G430,38))&lt;&gt;"UL"),INDIRECT(ADDRESS($G430,COLUMN()-12)),0),0), IF($H430&gt;0,IF(AND(INDIRECT(ADDRESS($H430,44))=0,INDIRECT(ADDRESS($H430,38))&lt;&gt;"UL"),INDIRECT(ADDRESS($H430,COLUMN()-12)),0),0), IF($I430&gt;0,IF(AND(INDIRECT(ADDRESS($I430,44))=0,INDIRECT(ADDRESS($I430,38))&lt;&gt;"UL"),INDIRECT(ADDRESS($I430,COLUMN()-12)),0),0), IF($J430&gt;0,IF(AND(INDIRECT(ADDRESS($J430,44))=0,INDIRECT(ADDRESS($J430,38))&lt;&gt;"UL"),INDIRECT(ADDRESS($J430,COLUMN()-12)),0),0), IF($K430&gt;0,IF(AND(INDIRECT(ADDRESS($K430,44))=0,INDIRECT(ADDRESS($K430,38))&lt;&gt;"UL"),INDIRECT(ADDRESS($K430,COLUMN()-12)),0),0), IF($L430&gt;0,IF(AND(INDIRECT(ADDRESS($L430,44))=0,INDIRECT(ADDRESS($L430,38))&lt;&gt;"UL"),INDIRECT(ADDRESS($L430,COLUMN()-12)),0),0), IF($M430&gt;0,IF(AND(INDIRECT(ADDRESS($M430,44))=0,INDIRECT(ADDRESS($M430,38))&lt;&gt;"UL"),INDIRECT(ADDRESS($M430,COLUMN()-12)),0),0))</f>
        <v>0</v>
      </c>
      <c r="BK430" s="57">
        <f t="shared" ca="1" si="291"/>
        <v>0.33333333333333331</v>
      </c>
      <c r="BL430" s="58">
        <f t="shared" ca="1" si="292"/>
        <v>0.27777777777777773</v>
      </c>
      <c r="BM430" s="57" cm="1">
        <f t="array" aca="1" ref="BM430" ca="1">SUM(IF($C430&gt;0,IF(AND(INDIRECT(ADDRESS($C430,44))=0,INDIRECT(ADDRESS($C430,38))&lt;&gt;"UL"),INDIRECT(ADDRESS($C430,COLUMN()-12)),0),0), IF($D430&gt;0,IF(AND(INDIRECT(ADDRESS($D430,44))=0,INDIRECT(ADDRESS($D430,38))&lt;&gt;"UL"),INDIRECT(ADDRESS($D430,COLUMN()-12)),0),0), IF($E430&gt;0,IF(AND(INDIRECT(ADDRESS($E430,44))=0,INDIRECT(ADDRESS($E430,38))&lt;&gt;"UL"),INDIRECT(ADDRESS($E430,COLUMN()-12)),0),0), IF($F430&gt;0,IF(AND(INDIRECT(ADDRESS($F430,44))=0,INDIRECT(ADDRESS($F430,38))&lt;&gt;"UL"),INDIRECT(ADDRESS($F430,COLUMN()-12)),0),0), IF($G430&gt;0,IF(AND(INDIRECT(ADDRESS($G430,44))=0,INDIRECT(ADDRESS($G430,38))&lt;&gt;"UL"),INDIRECT(ADDRESS($G430,COLUMN()-12)),0),0), IF($H430&gt;0,IF(AND(INDIRECT(ADDRESS($H430,44))=0,INDIRECT(ADDRESS($H430,38))&lt;&gt;"UL"),INDIRECT(ADDRESS($H430,COLUMN()-12)),0),0), IF($I430&gt;0,IF(AND(INDIRECT(ADDRESS($I430,44))=0,INDIRECT(ADDRESS($I430,38))&lt;&gt;"UL"),INDIRECT(ADDRESS($I430,COLUMN()-12)),0),0), IF($J430&gt;0,IF(AND(INDIRECT(ADDRESS($J430,44))=0,INDIRECT(ADDRESS($J430,38))&lt;&gt;"UL"),INDIRECT(ADDRESS($J430,COLUMN()-12)),0),0), IF($K430&gt;0,IF(AND(INDIRECT(ADDRESS($K430,44))=0,INDIRECT(ADDRESS($K430,38))&lt;&gt;"UL"),INDIRECT(ADDRESS($K430,COLUMN()-11)),0),0), IF($L430&gt;0,IF(AND(INDIRECT(ADDRESS($L430,44))=0,INDIRECT(ADDRESS($L430,38))&lt;&gt;"UL"),INDIRECT(ADDRESS($L430,COLUMN()-11)),0),0), IF($M430&gt;0,IF(AND(INDIRECT(ADDRESS($M430,44))=0,INDIRECT(ADDRESS($M430,38))&lt;&gt;"UL"),INDIRECT(ADDRESS($M430,COLUMN()-11)),0),0))</f>
        <v>8.8888888888888878E-2</v>
      </c>
      <c r="BN430" s="57" cm="1">
        <f t="array" aca="1" ref="BN430" ca="1">SUM(IF($C430&gt;0,IF(AND(INDIRECT(ADDRESS($C430,44))=0,INDIRECT(ADDRESS($C430,38))&lt;&gt;"UL"),INDIRECT(ADDRESS($C430,COLUMN()-12)),0),0), IF($D430&gt;0,IF(AND(INDIRECT(ADDRESS($D430,44))=0,INDIRECT(ADDRESS($D430,38))&lt;&gt;"UL"),INDIRECT(ADDRESS($D430,COLUMN()-12)),0),0), IF($E430&gt;0,IF(AND(INDIRECT(ADDRESS($E430,44))=0,INDIRECT(ADDRESS($E430,38))&lt;&gt;"UL"),INDIRECT(ADDRESS($E430,COLUMN()-12)),0),0), IF($F430&gt;0,IF(AND(INDIRECT(ADDRESS($F430,44))=0,INDIRECT(ADDRESS($F430,38))&lt;&gt;"UL"),INDIRECT(ADDRESS($F430,COLUMN()-12)),0),0), IF($G430&gt;0,IF(AND(INDIRECT(ADDRESS($G430,44))=0,INDIRECT(ADDRESS($G430,38))&lt;&gt;"UL"),INDIRECT(ADDRESS($G430,COLUMN()-12)),0),0), IF($H430&gt;0,IF(AND(INDIRECT(ADDRESS($H430,44))=0,INDIRECT(ADDRESS($H430,38))&lt;&gt;"UL"),INDIRECT(ADDRESS($H430,COLUMN()-12)),0),0), IF($I430&gt;0,IF(AND(INDIRECT(ADDRESS($I430,44))=0,INDIRECT(ADDRESS($I430,38))&lt;&gt;"UL"),INDIRECT(ADDRESS($I430,COLUMN()-12)),0),0), IF($J430&gt;0,IF(AND(INDIRECT(ADDRESS($J430,44))=0,INDIRECT(ADDRESS($J430,38))&lt;&gt;"UL"),INDIRECT(ADDRESS($J430,COLUMN()-12)),0),0), IF($K430&gt;0,IF(AND(INDIRECT(ADDRESS($K430,44))=0,INDIRECT(ADDRESS($K430,38))&lt;&gt;"UL"),INDIRECT(ADDRESS($K430,COLUMN()-11)),0),0), IF($L430&gt;0,IF(AND(INDIRECT(ADDRESS($L430,44))=0,INDIRECT(ADDRESS($L430,38))&lt;&gt;"UL"),INDIRECT(ADDRESS($L430,COLUMN()-11)),0),0), IF($M430&gt;0,IF(AND(INDIRECT(ADDRESS($M430,44))=0,INDIRECT(ADDRESS($M430,38))&lt;&gt;"UL"),INDIRECT(ADDRESS($M430,COLUMN()-11)),0),0))</f>
        <v>0.13333333333333333</v>
      </c>
      <c r="BO430" s="57" cm="1">
        <f t="array" aca="1" ref="BO430" ca="1">SUM(IF($C430&gt;0,IF(AND(INDIRECT(ADDRESS($C430,44))=0,INDIRECT(ADDRESS($C430,38))&lt;&gt;"UL"),INDIRECT(ADDRESS($C430,COLUMN()-12)),0),0), IF($D430&gt;0,IF(AND(INDIRECT(ADDRESS($D430,44))=0,INDIRECT(ADDRESS($D430,38))&lt;&gt;"UL"),INDIRECT(ADDRESS($D430,COLUMN()-12)),0),0), IF($E430&gt;0,IF(AND(INDIRECT(ADDRESS($E430,44))=0,INDIRECT(ADDRESS($E430,38))&lt;&gt;"UL"),INDIRECT(ADDRESS($E430,COLUMN()-12)),0),0), IF($F430&gt;0,IF(AND(INDIRECT(ADDRESS($F430,44))=0,INDIRECT(ADDRESS($F430,38))&lt;&gt;"UL"),INDIRECT(ADDRESS($F430,COLUMN()-12)),0),0), IF($G430&gt;0,IF(AND(INDIRECT(ADDRESS($G430,44))=0,INDIRECT(ADDRESS($G430,38))&lt;&gt;"UL"),INDIRECT(ADDRESS($G430,COLUMN()-12)),0),0), IF($H430&gt;0,IF(AND(INDIRECT(ADDRESS($H430,44))=0,INDIRECT(ADDRESS($H430,38))&lt;&gt;"UL"),INDIRECT(ADDRESS($H430,COLUMN()-12)),0),0), IF($I430&gt;0,IF(AND(INDIRECT(ADDRESS($I430,44))=0,INDIRECT(ADDRESS($I430,38))&lt;&gt;"UL"),INDIRECT(ADDRESS($I430,COLUMN()-12)),0),0), IF($J430&gt;0,IF(AND(INDIRECT(ADDRESS($J430,44))=0,INDIRECT(ADDRESS($J430,38))&lt;&gt;"UL"),INDIRECT(ADDRESS($J430,COLUMN()-12)),0),0), IF($K430&gt;0,IF(AND(INDIRECT(ADDRESS($K430,44))=0,INDIRECT(ADDRESS($K430,38))&lt;&gt;"UL"),INDIRECT(ADDRESS($K430,COLUMN()-11)),0),0), IF($L430&gt;0,IF(AND(INDIRECT(ADDRESS($L430,44))=0,INDIRECT(ADDRESS($L430,38))&lt;&gt;"UL"),INDIRECT(ADDRESS($L430,COLUMN()-11)),0),0), IF($M430&gt;0,IF(AND(INDIRECT(ADDRESS($M430,44))=0,INDIRECT(ADDRESS($M430,38))&lt;&gt;"UL"),INDIRECT(ADDRESS($M430,COLUMN()-11)),0),0))</f>
        <v>6.6666666666666666E-2</v>
      </c>
      <c r="BP430" s="57" cm="1">
        <f t="array" aca="1" ref="BP430" ca="1">SUM(IF($C430&gt;0,IF(AND(INDIRECT(ADDRESS($C430,44))=0,INDIRECT(ADDRESS($C430,38))&lt;&gt;"UL"),INDIRECT(ADDRESS($C430,COLUMN()-12)),0),0), IF($D430&gt;0,IF(AND(INDIRECT(ADDRESS($D430,44))=0,INDIRECT(ADDRESS($D430,38))&lt;&gt;"UL"),INDIRECT(ADDRESS($D430,COLUMN()-12)),0),0), IF($E430&gt;0,IF(AND(INDIRECT(ADDRESS($E430,44))=0,INDIRECT(ADDRESS($E430,38))&lt;&gt;"UL"),INDIRECT(ADDRESS($E430,COLUMN()-12)),0),0), IF($F430&gt;0,IF(AND(INDIRECT(ADDRESS($F430,44))=0,INDIRECT(ADDRESS($F430,38))&lt;&gt;"UL"),INDIRECT(ADDRESS($F430,COLUMN()-12)),0),0), IF($G430&gt;0,IF(AND(INDIRECT(ADDRESS($G430,44))=0,INDIRECT(ADDRESS($G430,38))&lt;&gt;"UL"),INDIRECT(ADDRESS($G430,COLUMN()-12)),0),0), IF($H430&gt;0,IF(AND(INDIRECT(ADDRESS($H430,44))=0,INDIRECT(ADDRESS($H430,38))&lt;&gt;"UL"),INDIRECT(ADDRESS($H430,COLUMN()-12)),0),0), IF($I430&gt;0,IF(AND(INDIRECT(ADDRESS($I430,44))=0,INDIRECT(ADDRESS($I430,38))&lt;&gt;"UL"),INDIRECT(ADDRESS($I430,COLUMN()-12)),0),0), IF($J430&gt;0,IF(AND(INDIRECT(ADDRESS($J430,44))=0,INDIRECT(ADDRESS($J430,38))&lt;&gt;"UL"),INDIRECT(ADDRESS($J430,COLUMN()-12)),0),0), IF($K430&gt;0,IF(AND(INDIRECT(ADDRESS($K430,44))=0,INDIRECT(ADDRESS($K430,38))&lt;&gt;"UL"),INDIRECT(ADDRESS($K430,COLUMN()-11)),0),0), IF($L430&gt;0,IF(AND(INDIRECT(ADDRESS($L430,44))=0,INDIRECT(ADDRESS($L430,38))&lt;&gt;"UL"),INDIRECT(ADDRESS($L430,COLUMN()-11)),0),0), IF($M430&gt;0,IF(AND(INDIRECT(ADDRESS($M430,44))=0,INDIRECT(ADDRESS($M430,38))&lt;&gt;"UL"),INDIRECT(ADDRESS($M430,COLUMN()-11)),0),0))</f>
        <v>0.15555555555555553</v>
      </c>
      <c r="BQ430" s="57">
        <f t="shared" ca="1" si="293"/>
        <v>0.13333333333333333</v>
      </c>
      <c r="BR430" s="161">
        <f t="shared" ca="1" si="294"/>
        <v>85.799735735622619</v>
      </c>
      <c r="BS430" s="59"/>
      <c r="BT430" s="56">
        <f t="shared" ca="1" si="295"/>
        <v>7.2470362784345186</v>
      </c>
      <c r="BU430" s="63">
        <f t="shared" ca="1" si="296"/>
        <v>0.17675698240084192</v>
      </c>
      <c r="BV430" s="57" t="s">
        <v>34</v>
      </c>
      <c r="BW430" s="57" cm="1">
        <f t="array" aca="1" ref="BW430" ca="1">SUM(IF($C430&gt;0,IF(AND(INDIRECT(ADDRESS($C430,44))=0,INDIRECT(ADDRESS($C430,38))="UL",ISERROR(SEARCH("Rear",INDIRECT(ADDRESS($C430,33)))),ISERROR(SEARCH("Side",INDIRECT(ADDRESS($C430,33))))),INDIRECT(ADDRESS($C430,COLUMN())),0),0),IF($D430&gt;0,IF(AND(INDIRECT(ADDRESS($D430,44))=0,INDIRECT(ADDRESS($D430,38))="UL",ISERROR(SEARCH("Rear",INDIRECT(ADDRESS($D430,33)))),ISERROR(SEARCH("Side",INDIRECT(ADDRESS($D430,33))))),INDIRECT(ADDRESS($D430,COLUMN())),0),0),IF($E430&gt;0,IF(AND(INDIRECT(ADDRESS($E430,44))=0,INDIRECT(ADDRESS($E430,38))="UL",ISERROR(SEARCH("Rear",INDIRECT(ADDRESS($E430,33)))),ISERROR(SEARCH("Side",INDIRECT(ADDRESS($E430,33))))),INDIRECT(ADDRESS($E430,COLUMN())),0),0),IF($F430&gt;0,IF(AND(INDIRECT(ADDRESS($F430,44))=0,INDIRECT(ADDRESS($F430,38))="UL",ISERROR(SEARCH("Rear",INDIRECT(ADDRESS($F430,33)))),ISERROR(SEARCH("Side",INDIRECT(ADDRESS($F430,33))))),INDIRECT(ADDRESS($F430,COLUMN())),0),0),IF($G430&gt;0,IF(AND(INDIRECT(ADDRESS($G430,44))=0,INDIRECT(ADDRESS($G430,38))="UL",ISERROR(SEARCH("Rear",INDIRECT(ADDRESS($G430,33)))),ISERROR(SEARCH("Side",INDIRECT(ADDRESS($G430,33))))),INDIRECT(ADDRESS($G430,COLUMN())),0),0),IF($H430&gt;0,IF(AND(INDIRECT(ADDRESS($H430,44))=0,INDIRECT(ADDRESS($H430,38))="UL",ISERROR(SEARCH("Rear",INDIRECT(ADDRESS($H430,33)))),ISERROR(SEARCH("Side",INDIRECT(ADDRESS($H430,33))))),INDIRECT(ADDRESS($H430,COLUMN())),0),0),IF($I430&gt;0,IF(AND(INDIRECT(ADDRESS($I430,44))=0,INDIRECT(ADDRESS($I430,38))="UL",ISERROR(SEARCH("Rear",INDIRECT(ADDRESS($I430,33)))),ISERROR(SEARCH("Side",INDIRECT(ADDRESS($I430,33))))),INDIRECT(ADDRESS($I430,COLUMN())),0),0),IF($J430&gt;0,IF(AND(INDIRECT(ADDRESS($J430,44))=0,INDIRECT(ADDRESS($J430,38))="UL",ISERROR(SEARCH("Rear",INDIRECT(ADDRESS($J430,33)))),ISERROR(SEARCH("Side",INDIRECT(ADDRESS($J430,33))))),INDIRECT(ADDRESS($J430,COLUMN())),0),0),IF($K430&gt;0,IF(AND(INDIRECT(ADDRESS($K430,44))=0,INDIRECT(ADDRESS($K430,38))="UL",ISERROR(SEARCH("Rear",INDIRECT(ADDRESS($K430,33)))),ISERROR(SEARCH("Side",INDIRECT(ADDRESS($K430,33))))),INDIRECT(ADDRESS($K430,COLUMN())),0),0),IF($L430&gt;0,IF(AND(INDIRECT(ADDRESS($L430,44))=0,INDIRECT(ADDRESS($L430,38))="UL",ISERROR(SEARCH("Rear",INDIRECT(ADDRESS($L430,33)))),ISERROR(SEARCH("Side",INDIRECT(ADDRESS($L430,33))))),INDIRECT(ADDRESS($L430,COLUMN())),0),0),IF($M430&gt;0,IF(AND(INDIRECT(ADDRESS($M430,44))=0,INDIRECT(ADDRESS($M430,38))="UL",ISERROR(SEARCH("Rear",INDIRECT(ADDRESS($M430,33)))),ISERROR(SEARCH("Side",INDIRECT(ADDRESS($M430,33))))),INDIRECT(ADDRESS($M430,COLUMN())),0),0))</f>
        <v>0.77777777777777768</v>
      </c>
      <c r="BX430" s="57">
        <f t="shared" ca="1" si="297"/>
        <v>0.77777777777777768</v>
      </c>
      <c r="BY430" s="57" cm="1">
        <f t="array" aca="1" ref="BY430" ca="1">SUM(IF($C430&gt;0,IF(AND(INDIRECT(ADDRESS($C430,44))=0,INDIRECT(ADDRESS($C430,38))="UL"),INDIRECT(ADDRESS($C430,COLUMN())),0),0),IF($D430&gt;0,IF(AND(INDIRECT(ADDRESS($D430,44))=0,INDIRECT(ADDRESS($D430,38))="UL"),INDIRECT(ADDRESS($D430,COLUMN())),0),0),IF($E430&gt;0,IF(AND(INDIRECT(ADDRESS($E430,44))=0,INDIRECT(ADDRESS($E430,38))="UL"),INDIRECT(ADDRESS($E430,COLUMN())),0),0),IF($F430&gt;0,IF(AND(INDIRECT(ADDRESS($F430,44))=0,INDIRECT(ADDRESS($F430,38))="UL"),INDIRECT(ADDRESS($F430,COLUMN())),0),0),IF($G430&gt;0,IF(AND(INDIRECT(ADDRESS($G430,44))=0,INDIRECT(ADDRESS($G430,38))="UL"),INDIRECT(ADDRESS($G430,COLUMN())),0),0),IF($H430&gt;0,IF(AND(INDIRECT(ADDRESS($H430,44))=0,INDIRECT(ADDRESS($H430,38))="UL"),INDIRECT(ADDRESS($H430,COLUMN())),0),0),IF($I430&gt;0,IF(AND(INDIRECT(ADDRESS($I430,44))=0,INDIRECT(ADDRESS($I430,38))="UL"),INDIRECT(ADDRESS($I430,COLUMN())),0),0),IF($J430&gt;0,IF(AND(INDIRECT(ADDRESS($J430,44))=0,INDIRECT(ADDRESS($J430,38))="UL"),INDIRECT(ADDRESS($J430,COLUMN())),0),0),IF($K430&gt;0,IF(AND(INDIRECT(ADDRESS($K430,44))=0,INDIRECT(ADDRESS($K430,38))="UL"),INDIRECT(ADDRESS($K430,COLUMN())),0),0),IF($L430&gt;0,IF(AND(INDIRECT(ADDRESS($L430,44))=0,INDIRECT(ADDRESS($L430,38))="UL"),INDIRECT(ADDRESS($L430,COLUMN())),0),0),IF($M430&gt;0,IF(AND(INDIRECT(ADDRESS($M430,44))=0,INDIRECT(ADDRESS($M430,38))="UL"),INDIRECT(ADDRESS($M430,COLUMN())),0),0))</f>
        <v>0.25925925925925924</v>
      </c>
      <c r="BZ430" s="57" cm="1">
        <f t="array" aca="1" ref="BZ430" ca="1">SUM(IF($C430&gt;0,IF(AND(INDIRECT(ADDRESS($C430,44))=0,INDIRECT(ADDRESS($C430,38))="UL"),INDIRECT(ADDRESS($C430,COLUMN())),0),0),IF($D430&gt;0,IF(AND(INDIRECT(ADDRESS($D430,44))=0,INDIRECT(ADDRESS($D430,38))="UL"),INDIRECT(ADDRESS($D430,COLUMN())),0),0),IF($E430&gt;0,IF(AND(INDIRECT(ADDRESS($E430,44))=0,INDIRECT(ADDRESS($E430,38))="UL"),INDIRECT(ADDRESS($E430,COLUMN())),0),0),IF($F430&gt;0,IF(AND(INDIRECT(ADDRESS($F430,44))=0,INDIRECT(ADDRESS($F430,38))="UL"),INDIRECT(ADDRESS($F430,COLUMN())),0),0),IF($G430&gt;0,IF(AND(INDIRECT(ADDRESS($G430,44))=0,INDIRECT(ADDRESS($G430,38))="UL"),INDIRECT(ADDRESS($G430,COLUMN())),0),0),IF($H430&gt;0,IF(AND(INDIRECT(ADDRESS($H430,44))=0,INDIRECT(ADDRESS($H430,38))="UL"),INDIRECT(ADDRESS($H430,COLUMN())),0),0),IF($I430&gt;0,IF(AND(INDIRECT(ADDRESS($I430,44))=0,INDIRECT(ADDRESS($I430,38))="UL"),INDIRECT(ADDRESS($I430,COLUMN())),0),0),IF($J430&gt;0,IF(AND(INDIRECT(ADDRESS($J430,44))=0,INDIRECT(ADDRESS($J430,38))="UL"),INDIRECT(ADDRESS($J430,COLUMN())),0),0),IF($K430&gt;0,IF(AND(INDIRECT(ADDRESS($K430,44))=0,INDIRECT(ADDRESS($K430,38))="UL"),INDIRECT(ADDRESS($K430,COLUMN())),0),0),IF($L430&gt;0,IF(AND(INDIRECT(ADDRESS($L430,44))=0,INDIRECT(ADDRESS($L430,38))="UL"),INDIRECT(ADDRESS($L430,COLUMN())),0),0),IF($M430&gt;0,IF(AND(INDIRECT(ADDRESS($M430,44))=0,INDIRECT(ADDRESS($M430,38))="UL"),INDIRECT(ADDRESS($M430,COLUMN())),0),0))</f>
        <v>0.44444444444444442</v>
      </c>
      <c r="CA430" s="57">
        <f t="shared" ca="1" si="298"/>
        <v>0.44444444444444442</v>
      </c>
      <c r="CB430" s="57" cm="1">
        <f t="array" aca="1" ref="CB430" ca="1">SUM(IF($C430&gt;0,IF(AND(INDIRECT(ADDRESS($C430,44))=0,INDIRECT(ADDRESS($C430,38))&lt;&gt;"UL"),INDIRECT(ADDRESS($C430,COLUMN())),0),0),IF($D430&gt;0,IF(AND(INDIRECT(ADDRESS($D430,44))=0,INDIRECT(ADDRESS($D430,38))&lt;&gt;"UL"),INDIRECT(ADDRESS($D430,COLUMN())),0),0),IF($E430&gt;0,IF(AND(INDIRECT(ADDRESS($E430,44))=0,INDIRECT(ADDRESS($E430,38))&lt;&gt;"UL"),INDIRECT(ADDRESS($E430,COLUMN())),0),0),IF($F430&gt;0,IF(AND(INDIRECT(ADDRESS($F430,44))=0,INDIRECT(ADDRESS($F430,38))&lt;&gt;"UL"),INDIRECT(ADDRESS($F430,COLUMN())),0),0),IF($G430&gt;0,IF(AND(INDIRECT(ADDRESS($G430,44))=0,INDIRECT(ADDRESS($G430,38))&lt;&gt;"UL"),INDIRECT(ADDRESS($G430,COLUMN())),0),0),IF($H430&gt;0,IF(AND(INDIRECT(ADDRESS($H430,44))=0,INDIRECT(ADDRESS($H430,38))&lt;&gt;"UL"),INDIRECT(ADDRESS($H430,COLUMN())),0),0),IF($I430&gt;0,IF(AND(INDIRECT(ADDRESS($I430,44))=0,INDIRECT(ADDRESS($I430,38))&lt;&gt;"UL"),INDIRECT(ADDRESS($I430,COLUMN())),0),0),IF($J430&gt;0,IF(AND(INDIRECT(ADDRESS($J430,44))=0,INDIRECT(ADDRESS($J430,38))&lt;&gt;"UL"),INDIRECT(ADDRESS($J430,COLUMN())),0),0),IF($K430&gt;0,IF(AND(INDIRECT(ADDRESS($K430,44))=0,INDIRECT(ADDRESS($K430,38))&lt;&gt;"UL"),INDIRECT(ADDRESS($K430,COLUMN())),0),0),IF($L430&gt;0,IF(AND(INDIRECT(ADDRESS($L430,44))=0,INDIRECT(ADDRESS($L430,38))&lt;&gt;"UL"),INDIRECT(ADDRESS($L430,COLUMN())),0),0),IF($M430&gt;0,IF(AND(INDIRECT(ADDRESS($M430,44))=0,INDIRECT(ADDRESS($M430,38))&lt;&gt;"UL"),INDIRECT(ADDRESS($M430,COLUMN())),0),0))</f>
        <v>0</v>
      </c>
      <c r="CC430" s="57">
        <f t="shared" ca="1" si="299"/>
        <v>0</v>
      </c>
      <c r="CD430" s="57" cm="1">
        <f t="array" aca="1" ref="CD430" ca="1">SUM(IF($C430&gt;0,IF(AND(INDIRECT(ADDRESS($C430,44))=0,INDIRECT(ADDRESS($C430,38))&lt;&gt;"UL"),INDIRECT(ADDRESS($C430,COLUMN())),0),0),IF($D430&gt;0,IF(AND(INDIRECT(ADDRESS($D430,44))=0,INDIRECT(ADDRESS($D430,38))&lt;&gt;"UL"),INDIRECT(ADDRESS($D430,COLUMN())),0),0),IF($E430&gt;0,IF(AND(INDIRECT(ADDRESS($E430,44))=0,INDIRECT(ADDRESS($E430,38))&lt;&gt;"UL"),INDIRECT(ADDRESS($E430,COLUMN())),0),0),IF($F430&gt;0,IF(AND(INDIRECT(ADDRESS($F430,44))=0,INDIRECT(ADDRESS($F430,38))&lt;&gt;"UL"),INDIRECT(ADDRESS($F430,COLUMN())),0),0),IF($G430&gt;0,IF(AND(INDIRECT(ADDRESS($G430,44))=0,INDIRECT(ADDRESS($G430,38))&lt;&gt;"UL"),INDIRECT(ADDRESS($G430,COLUMN())),0),0),IF($H430&gt;0,IF(AND(INDIRECT(ADDRESS($H430,44))=0,INDIRECT(ADDRESS($H430,38))&lt;&gt;"UL"),INDIRECT(ADDRESS($H430,COLUMN())),0),0),IF($I430&gt;0,IF(AND(INDIRECT(ADDRESS($I430,44))=0,INDIRECT(ADDRESS($I430,38))&lt;&gt;"UL"),INDIRECT(ADDRESS($I430,COLUMN())),0),0),IF($J430&gt;0,IF(AND(INDIRECT(ADDRESS($J430,44))=0,INDIRECT(ADDRESS($J430,38))&lt;&gt;"UL"),INDIRECT(ADDRESS($J430,COLUMN())),0),0),IF($K430&gt;0,IF(AND(INDIRECT(ADDRESS($K430,44))=0,INDIRECT(ADDRESS($K430,38))&lt;&gt;"UL"),INDIRECT(ADDRESS($K430,COLUMN())),0),0),IF($L430&gt;0,IF(AND(INDIRECT(ADDRESS($L430,44))=0,INDIRECT(ADDRESS($L430,38))&lt;&gt;"UL"),INDIRECT(ADDRESS($L430,COLUMN())),0),0),IF($M430&gt;0,IF(AND(INDIRECT(ADDRESS($M430,44))=0,INDIRECT(ADDRESS($M430,38))&lt;&gt;"UL"),INDIRECT(ADDRESS($M430,COLUMN())),0),0))</f>
        <v>0</v>
      </c>
      <c r="CE430" s="57" cm="1">
        <f t="array" aca="1" ref="CE430" ca="1">SUM(IF($C430&gt;0,IF(AND(INDIRECT(ADDRESS($C430,44))=0,INDIRECT(ADDRESS($C430,38))&lt;&gt;"UL"),INDIRECT(ADDRESS($C430,COLUMN())),0),0),IF($D430&gt;0,IF(AND(INDIRECT(ADDRESS($D430,44))=0,INDIRECT(ADDRESS($D430,38))&lt;&gt;"UL"),INDIRECT(ADDRESS($D430,COLUMN())),0),0),IF($E430&gt;0,IF(AND(INDIRECT(ADDRESS($E430,44))=0,INDIRECT(ADDRESS($E430,38))&lt;&gt;"UL"),INDIRECT(ADDRESS($E430,COLUMN())),0),0),IF($F430&gt;0,IF(AND(INDIRECT(ADDRESS($F430,44))=0,INDIRECT(ADDRESS($F430,38))&lt;&gt;"UL"),INDIRECT(ADDRESS($F430,COLUMN())),0),0),IF($G430&gt;0,IF(AND(INDIRECT(ADDRESS($G430,44))=0,INDIRECT(ADDRESS($G430,38))&lt;&gt;"UL"),INDIRECT(ADDRESS($G430,COLUMN())),0),0),IF($H430&gt;0,IF(AND(INDIRECT(ADDRESS($H430,44))=0,INDIRECT(ADDRESS($H430,38))&lt;&gt;"UL"),INDIRECT(ADDRESS($H430,COLUMN())),0),0),IF($I430&gt;0,IF(AND(INDIRECT(ADDRESS($I430,44))=0,INDIRECT(ADDRESS($I430,38))&lt;&gt;"UL"),INDIRECT(ADDRESS($I430,COLUMN())),0),0),IF($J430&gt;0,IF(AND(INDIRECT(ADDRESS($J430,44))=0,INDIRECT(ADDRESS($J430,38))&lt;&gt;"UL"),INDIRECT(ADDRESS($J430,COLUMN())),0),0),IF($K430&gt;0,IF(AND(INDIRECT(ADDRESS($K430,44))=0,INDIRECT(ADDRESS($K430,38))&lt;&gt;"UL"),INDIRECT(ADDRESS($K430,COLUMN())),0),0),IF($L430&gt;0,IF(AND(INDIRECT(ADDRESS($L430,44))=0,INDIRECT(ADDRESS($L430,38))&lt;&gt;"UL"),INDIRECT(ADDRESS($L430,COLUMN())),0),0),IF($M430&gt;0,IF(AND(INDIRECT(ADDRESS($M430,44))=0,INDIRECT(ADDRESS($M430,38))&lt;&gt;"UL"),INDIRECT(ADDRESS($M430,COLUMN())),0),0))</f>
        <v>0</v>
      </c>
      <c r="CF430" s="57">
        <f t="shared" ca="1" si="300"/>
        <v>0</v>
      </c>
      <c r="CG430" s="57">
        <f t="shared" ca="1" si="301"/>
        <v>3.7526215252032404</v>
      </c>
      <c r="CH430" s="57">
        <f t="shared" ca="1" si="302"/>
        <v>9.1527354273249761E-2</v>
      </c>
      <c r="CI430" s="19">
        <f t="shared" ca="1" si="303"/>
        <v>35.407558455714245</v>
      </c>
      <c r="CJ430" s="19"/>
      <c r="CK430" s="57" cm="1">
        <f t="array" aca="1" ref="CK430" ca="1">IF(AU430="S", SUM(IF($C430&gt;0,IF(INDIRECT(ADDRESS($C430,43))&lt;&gt;1,INDIRECT(ADDRESS($C430,48)),0),0), IF($D430&gt;0,IF(INDIRECT(ADDRESS($D430,43))&lt;&gt;1,INDIRECT(ADDRESS($D430,48)),0),0), IF($E430&gt;0,IF(INDIRECT(ADDRESS($E430,43))&lt;&gt;1,INDIRECT(ADDRESS($E430,48)),0),0), IF($F430&gt;0,IF(INDIRECT(ADDRESS($F430,43))&lt;&gt;1,INDIRECT(ADDRESS($F430,48)),0),0), IF($G430&gt;0,IF(INDIRECT(ADDRESS($G430,43))&lt;&gt;1,INDIRECT(ADDRESS($G430,48)),0),0), IF($H430&gt;0,IF(INDIRECT(ADDRESS($H430,43))&lt;&gt;1,INDIRECT(ADDRESS($H430,48)),0),0), IF($I430&gt;0,IF(INDIRECT(ADDRESS($I430,43))&lt;&gt;1,INDIRECT(ADDRESS($I430,48)),0),0), IF($J430&gt;0,IF(INDIRECT(ADDRESS($J430,43))&lt;&gt;1,INDIRECT(ADDRESS($J430,48)),0),0), IF($K430&gt;0,IF(INDIRECT(ADDRESS($K430,43))&lt;&gt;1,INDIRECT(ADDRESS($K430,48)),0),0), IF($L430&gt;0,IF(INDIRECT(ADDRESS($L430,43))&lt;&gt;1,INDIRECT(ADDRESS($L430,48)),0),0), IF($M430&gt;0,IF(INDIRECT(ADDRESS($M430,43))&lt;&gt;1,INDIRECT(ADDRESS($M430,48)),0),0)), IF(AU430="L",SUM(IF($C430&gt;0,IF(INDIRECT(ADDRESS($C430,43))&lt;&gt;1,INDIRECT(ADDRESS($C430,50)),0),0), IF($D430&gt;0,IF(INDIRECT(ADDRESS($D430,43))&lt;&gt;1,INDIRECT(ADDRESS($D430,50)),0),0), IF($E430&gt;0,IF(INDIRECT(ADDRESS($E430,43))&lt;&gt;1,INDIRECT(ADDRESS($E430,50)),0),0), IF($F430&gt;0,IF(INDIRECT(ADDRESS($F430,43))&lt;&gt;1,INDIRECT(ADDRESS($F430,50)),0),0), IF($G430&gt;0,IF(INDIRECT(ADDRESS($G430,43))&lt;&gt;1,INDIRECT(ADDRESS($G430,50)),0),0), IF($G430&gt;0,IF(INDIRECT(ADDRESS($G430,43))&lt;&gt;1,INDIRECT(ADDRESS($G430,50)),0),0), IF($H430&gt;0,IF(INDIRECT(ADDRESS($H430,43))&lt;&gt;1,INDIRECT(ADDRESS($H430,50)),0),0), IF($I430&gt;0,IF(INDIRECT(ADDRESS($I430,43))&lt;&gt;1,INDIRECT(ADDRESS($I430,50)),0),0), IF($J430&gt;0,IF(INDIRECT(ADDRESS($J430,43))&lt;&gt;1,INDIRECT(ADDRESS($J430,50)),0),0), IF($K430&gt;0,IF(INDIRECT(ADDRESS($K430,43))&lt;&gt;1,INDIRECT(ADDRESS($K430,50)),0),0), IF($L430&gt;0,IF(INDIRECT(ADDRESS($L430,43))&lt;&gt;1,INDIRECT(ADDRESS($L430,50)),0),0), IF($M430&gt;0,IF(INDIRECT(ADDRESS($M430,43))&lt;&gt;1,INDIRECT(ADDRESS($M430,50)),0),0)), SUM(IF($C430&gt;0,IF(INDIRECT(ADDRESS($C430,43))&lt;&gt;1,INDIRECT(ADDRESS($C430,49)),0),0), IF($D430&gt;0,IF(INDIRECT(ADDRESS($D430,43))&lt;&gt;1,INDIRECT(ADDRESS($D430,49)),0),0), IF($E430&gt;0,IF(INDIRECT(ADDRESS($E430,43))&lt;&gt;1,INDIRECT(ADDRESS($E430,49)),0),0), IF($F430&gt;0,IF(INDIRECT(ADDRESS($F430,43))&lt;&gt;1,INDIRECT(ADDRESS($F430,49)),0),0), IF($G430&gt;0,IF(INDIRECT(ADDRESS($G430,43))&lt;&gt;1,INDIRECT(ADDRESS($G430,49)),0),0), IF($G430&gt;0,IF(INDIRECT(ADDRESS($G430,43))&lt;&gt;1,INDIRECT(ADDRESS($G430,49)),0),0), IF($H430&gt;0,IF(INDIRECT(ADDRESS($H430,43))&lt;&gt;1,INDIRECT(ADDRESS($H430,49)),0),0), IF($I430&gt;0,IF(INDIRECT(ADDRESS($I430,43))&lt;&gt;1,INDIRECT(ADDRESS($I430,49)),0),0), IF($J430&gt;0,IF(INDIRECT(ADDRESS($J430,43))&lt;&gt;1,INDIRECT(ADDRESS($J430,49)),0),0), IF($K430&gt;0,IF(INDIRECT(ADDRESS($K430,43))&lt;&gt;1,INDIRECT(ADDRESS($K430,49)),0),0), IF($L430&gt;0,IF(INDIRECT(ADDRESS($L430,43))&lt;&gt;1,INDIRECT(ADDRESS($L430,49)),0),0), IF($M430&gt;0,IF(INDIRECT(ADDRESS($M430,43))&lt;&gt;1,INDIRECT(ADDRESS($M430,49)),0),0))))</f>
        <v>0.33333333333333331</v>
      </c>
      <c r="CL430" s="57" cm="1">
        <f t="array" aca="1" ref="CL430" ca="1">SUM(IF($C430&gt;0,IF(INDIRECT(ADDRESS($C430,44))=1,INDIRECT(ADDRESS($C430,90)),0),0), IF($D430&gt;0,IF(INDIRECT(ADDRESS($D430,44))=1,INDIRECT(ADDRESS($D430,90)),0),0), IF($E430&gt;0,IF(INDIRECT(ADDRESS($E430,44))=1,INDIRECT(ADDRESS($E430,90)),0),0), IF($F430&gt;0,IF(INDIRECT(ADDRESS($F430,44))=1,INDIRECT(ADDRESS($F430,90)),0),0), IF($G430&gt;0,IF(INDIRECT(ADDRESS($G430,44))=1,INDIRECT(ADDRESS($G430,90)),0),0), IF($H430&gt;0,IF(INDIRECT(ADDRESS($H430,44))=1,INDIRECT(ADDRESS($H430,90)),0),0), IF($I430&gt;0,IF(INDIRECT(ADDRESS($I430,44))=1,INDIRECT(ADDRESS($I430,90)),0),0), IF($J430&gt;0,IF(INDIRECT(ADDRESS($J430,44))=1,INDIRECT(ADDRESS($J430,90)),0),0), IF($K430&gt;0,IF(INDIRECT(ADDRESS($K430,44))=1,INDIRECT(ADDRESS($K430,90)),0),0), IF($L430&gt;0,IF(INDIRECT(ADDRESS($L430,44))=1,INDIRECT(ADDRESS($L430,90)),0),0), IF($M430&gt;0,IF(INDIRECT(ADDRESS($M430,44))=1,INDIRECT(ADDRESS($M430,90)),0),0))</f>
        <v>0</v>
      </c>
      <c r="CM430" s="56">
        <f t="shared" ca="1" si="304"/>
        <v>1.3012559038511207</v>
      </c>
      <c r="CN430" s="59"/>
    </row>
    <row r="432" spans="1:92" ht="15.5" x14ac:dyDescent="0.25">
      <c r="A432" s="12" t="s">
        <v>478</v>
      </c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"/>
      <c r="O432" s="13"/>
      <c r="P432" s="13"/>
      <c r="Q432" s="13"/>
      <c r="R432" s="13"/>
      <c r="S432" s="14"/>
      <c r="T432" s="13"/>
      <c r="U432" s="13"/>
      <c r="V432" s="13"/>
      <c r="W432" s="13"/>
      <c r="Z432" s="14"/>
      <c r="AA432" s="15"/>
      <c r="AF432" s="15"/>
      <c r="AG432" s="15"/>
      <c r="BR432" s="16"/>
      <c r="BS432" s="1"/>
      <c r="BT432" s="4"/>
      <c r="BU432" s="4"/>
      <c r="CM432" s="81"/>
      <c r="CN432" s="13"/>
    </row>
    <row r="433" spans="1:92" ht="15.5" x14ac:dyDescent="0.25">
      <c r="A433" s="12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"/>
      <c r="O433" s="13"/>
      <c r="P433" s="13"/>
      <c r="Q433" s="13"/>
      <c r="R433" s="13"/>
      <c r="S433" s="14"/>
      <c r="T433" s="13"/>
      <c r="U433" s="13"/>
      <c r="V433" s="13"/>
      <c r="W433" s="13"/>
      <c r="Z433" s="14"/>
      <c r="AA433" s="15"/>
      <c r="AF433" s="15"/>
      <c r="AG433" s="15"/>
      <c r="BR433" s="16"/>
      <c r="BS433" s="1"/>
      <c r="BT433" s="4"/>
      <c r="BU433" s="4"/>
      <c r="CM433" s="81"/>
      <c r="CN433" s="13"/>
    </row>
    <row r="434" spans="1:92" ht="13" x14ac:dyDescent="0.25">
      <c r="A434" s="17" t="s">
        <v>61</v>
      </c>
      <c r="B434" s="135"/>
      <c r="C434" s="135"/>
      <c r="D434" s="135"/>
      <c r="E434" s="135"/>
      <c r="F434" s="135"/>
      <c r="G434" s="135"/>
      <c r="H434" s="135"/>
      <c r="I434" s="135"/>
      <c r="J434" s="135"/>
      <c r="K434" s="135"/>
      <c r="L434" s="135"/>
      <c r="M434" s="135"/>
      <c r="N434" s="13"/>
      <c r="O434" s="13"/>
      <c r="P434" s="13"/>
      <c r="Q434" s="13"/>
      <c r="R434" s="13"/>
      <c r="S434" s="14"/>
      <c r="T434" s="13"/>
      <c r="U434" s="13"/>
      <c r="V434" s="13"/>
      <c r="W434" s="13"/>
      <c r="Z434" s="14"/>
      <c r="AA434" s="15"/>
      <c r="AF434" s="15" t="s">
        <v>484</v>
      </c>
      <c r="AG434" s="15"/>
      <c r="BR434" s="16"/>
      <c r="BS434" s="1"/>
      <c r="BT434" s="4"/>
      <c r="BU434" s="4"/>
      <c r="CM434" s="82"/>
      <c r="CN434" s="13"/>
    </row>
    <row r="435" spans="1:92" x14ac:dyDescent="0.25">
      <c r="A435" s="15" t="s">
        <v>465</v>
      </c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>
        <v>24</v>
      </c>
      <c r="O435" s="13" t="s">
        <v>63</v>
      </c>
      <c r="P435" s="13">
        <v>3</v>
      </c>
      <c r="Q435" s="13"/>
      <c r="R435" s="13"/>
      <c r="S435" s="14">
        <v>2</v>
      </c>
      <c r="T435" s="155" t="s">
        <v>65</v>
      </c>
      <c r="U435" s="13">
        <v>7</v>
      </c>
      <c r="V435" s="13"/>
      <c r="W435" s="13">
        <v>4</v>
      </c>
      <c r="X435" s="1">
        <v>7</v>
      </c>
      <c r="Y435" s="1">
        <v>2</v>
      </c>
      <c r="Z435" s="14">
        <v>5</v>
      </c>
      <c r="AA435" s="15"/>
      <c r="AB435" s="56">
        <f t="shared" ref="AB435:AB447" si="305">((U435/8)^$V$296)*((((X435-(Y435-1)/2)/8)^$X$296)*((S435/3)^$S$296))*(((8-W435)/6)^$W$296)</f>
        <v>0.83652672436050002</v>
      </c>
      <c r="AC435" s="56">
        <f t="shared" ref="AC435:AC447" si="306">SUM(((25/N435)^$Z$296)*(AB435/$AB$34))</f>
        <v>1.0864800999392257</v>
      </c>
      <c r="AD435" s="56">
        <f t="shared" ref="AD435:AD447" si="307">(P435/($CN$34*(1/AC435)))</f>
        <v>2.8342959128849365</v>
      </c>
      <c r="AF435" s="15" t="s">
        <v>482</v>
      </c>
      <c r="AG435" s="15"/>
      <c r="BR435" s="16"/>
      <c r="BS435" s="1"/>
      <c r="BT435" s="4"/>
      <c r="BU435" s="4"/>
      <c r="CI435" s="19">
        <f>AD435*X435</f>
        <v>19.840071390194556</v>
      </c>
      <c r="CJ435" s="19"/>
      <c r="CK435" s="19"/>
      <c r="CM435" s="83"/>
      <c r="CN435" s="13"/>
    </row>
    <row r="436" spans="1:92" x14ac:dyDescent="0.25">
      <c r="A436" s="15" t="s">
        <v>551</v>
      </c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>
        <v>29</v>
      </c>
      <c r="O436" s="13" t="s">
        <v>63</v>
      </c>
      <c r="P436" s="13">
        <v>3</v>
      </c>
      <c r="Q436" s="13"/>
      <c r="R436" s="13"/>
      <c r="S436" s="14">
        <v>2</v>
      </c>
      <c r="T436" s="155" t="s">
        <v>65</v>
      </c>
      <c r="U436" s="13">
        <v>7</v>
      </c>
      <c r="V436" s="13"/>
      <c r="W436" s="13">
        <v>3</v>
      </c>
      <c r="X436" s="1">
        <v>7</v>
      </c>
      <c r="Y436" s="1">
        <v>2</v>
      </c>
      <c r="Z436" s="14">
        <v>5</v>
      </c>
      <c r="AA436" s="15"/>
      <c r="AB436" s="56">
        <f t="shared" si="305"/>
        <v>0.85064444609690648</v>
      </c>
      <c r="AC436" s="56">
        <f t="shared" si="306"/>
        <v>0.95862766911755648</v>
      </c>
      <c r="AD436" s="56">
        <f t="shared" si="307"/>
        <v>2.5007678324805824</v>
      </c>
      <c r="AF436" s="15"/>
      <c r="AG436" s="15"/>
      <c r="BR436" s="16"/>
      <c r="BS436" s="1"/>
      <c r="BT436" s="4"/>
      <c r="BU436" s="4"/>
      <c r="CI436" s="19"/>
      <c r="CJ436" s="19"/>
      <c r="CK436" s="19"/>
      <c r="CM436" s="83"/>
      <c r="CN436" s="13"/>
    </row>
    <row r="437" spans="1:92" x14ac:dyDescent="0.25">
      <c r="A437" s="15" t="s">
        <v>466</v>
      </c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>
        <v>29</v>
      </c>
      <c r="O437" s="13" t="s">
        <v>63</v>
      </c>
      <c r="P437" s="13">
        <v>4</v>
      </c>
      <c r="Q437" s="13">
        <v>2</v>
      </c>
      <c r="R437" s="13"/>
      <c r="S437" s="14">
        <v>2</v>
      </c>
      <c r="T437" s="140" t="s">
        <v>272</v>
      </c>
      <c r="U437" s="13">
        <v>5</v>
      </c>
      <c r="V437" s="13"/>
      <c r="W437" s="13">
        <v>3</v>
      </c>
      <c r="X437" s="1">
        <v>5</v>
      </c>
      <c r="Y437" s="196">
        <v>0</v>
      </c>
      <c r="Z437" s="14">
        <v>5</v>
      </c>
      <c r="AA437" s="199"/>
      <c r="AB437" s="56">
        <f t="shared" si="305"/>
        <v>0.77246254744164822</v>
      </c>
      <c r="AC437" s="56">
        <f t="shared" si="306"/>
        <v>0.87052113809985188</v>
      </c>
      <c r="AD437" s="56">
        <f t="shared" si="307"/>
        <v>3.0278996107820935</v>
      </c>
      <c r="AF437" s="15" t="s">
        <v>483</v>
      </c>
      <c r="AG437" s="15"/>
      <c r="BR437" s="16"/>
      <c r="BS437" s="1"/>
      <c r="BT437" s="4"/>
      <c r="BU437" s="4"/>
      <c r="CI437" s="19"/>
      <c r="CJ437" s="19"/>
      <c r="CK437" s="19"/>
      <c r="CM437" s="83"/>
      <c r="CN437" s="13"/>
    </row>
    <row r="438" spans="1:92" x14ac:dyDescent="0.25">
      <c r="A438" s="199" t="s">
        <v>495</v>
      </c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95">
        <v>32</v>
      </c>
      <c r="O438" s="195" t="s">
        <v>63</v>
      </c>
      <c r="P438" s="195">
        <v>4</v>
      </c>
      <c r="Q438" s="195">
        <v>2</v>
      </c>
      <c r="R438" s="195"/>
      <c r="S438" s="194">
        <v>2</v>
      </c>
      <c r="T438" s="197" t="s">
        <v>272</v>
      </c>
      <c r="U438" s="195">
        <v>5</v>
      </c>
      <c r="V438" s="195"/>
      <c r="W438" s="195">
        <v>3</v>
      </c>
      <c r="X438" s="196">
        <v>5</v>
      </c>
      <c r="Y438" s="196">
        <v>0</v>
      </c>
      <c r="Z438" s="194">
        <v>5</v>
      </c>
      <c r="AA438" s="199"/>
      <c r="AB438" s="56">
        <f t="shared" si="305"/>
        <v>0.77246254744164822</v>
      </c>
      <c r="AC438" s="56">
        <f t="shared" si="306"/>
        <v>0.80856574018833227</v>
      </c>
      <c r="AD438" s="56">
        <f t="shared" si="307"/>
        <v>2.8124025745681127</v>
      </c>
      <c r="AF438" s="15"/>
      <c r="AG438" s="15"/>
      <c r="BR438" s="16"/>
      <c r="BS438" s="1"/>
      <c r="BT438" s="4"/>
      <c r="BU438" s="4"/>
      <c r="CI438" s="19"/>
      <c r="CJ438" s="19"/>
      <c r="CK438" s="19"/>
      <c r="CM438" s="83"/>
      <c r="CN438" s="13"/>
    </row>
    <row r="439" spans="1:92" x14ac:dyDescent="0.25">
      <c r="A439" s="15" t="s">
        <v>508</v>
      </c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>
        <v>31</v>
      </c>
      <c r="O439" s="13" t="s">
        <v>63</v>
      </c>
      <c r="P439" s="13">
        <v>4</v>
      </c>
      <c r="Q439" s="13"/>
      <c r="R439" s="13"/>
      <c r="S439" s="14">
        <v>2</v>
      </c>
      <c r="T439" s="140" t="s">
        <v>272</v>
      </c>
      <c r="U439" s="13">
        <v>5</v>
      </c>
      <c r="V439" s="13"/>
      <c r="W439" s="13">
        <v>3</v>
      </c>
      <c r="X439" s="1">
        <v>5</v>
      </c>
      <c r="Y439" s="196">
        <v>0</v>
      </c>
      <c r="Z439" s="14">
        <v>5</v>
      </c>
      <c r="AA439" s="199"/>
      <c r="AB439" s="56">
        <f t="shared" si="305"/>
        <v>0.77246254744164822</v>
      </c>
      <c r="AC439" s="56">
        <f t="shared" si="306"/>
        <v>0.82804997657846924</v>
      </c>
      <c r="AD439" s="56">
        <f t="shared" si="307"/>
        <v>2.8801738315772845</v>
      </c>
      <c r="AF439" s="15"/>
      <c r="AG439" s="15"/>
      <c r="BR439" s="16"/>
      <c r="BS439" s="1"/>
      <c r="BT439" s="4"/>
      <c r="BU439" s="4"/>
      <c r="CI439" s="19"/>
      <c r="CJ439" s="19"/>
      <c r="CK439" s="19"/>
      <c r="CM439" s="83"/>
      <c r="CN439" s="13"/>
    </row>
    <row r="440" spans="1:92" x14ac:dyDescent="0.25">
      <c r="A440" s="15" t="s">
        <v>532</v>
      </c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>
        <f>31+3</f>
        <v>34</v>
      </c>
      <c r="O440" s="13" t="s">
        <v>63</v>
      </c>
      <c r="P440" s="13">
        <f>4*6/5</f>
        <v>4.8</v>
      </c>
      <c r="Q440" s="13"/>
      <c r="R440" s="13"/>
      <c r="S440" s="14">
        <v>2</v>
      </c>
      <c r="T440" s="140" t="s">
        <v>272</v>
      </c>
      <c r="U440" s="13">
        <v>5</v>
      </c>
      <c r="V440" s="13"/>
      <c r="W440" s="13">
        <v>3</v>
      </c>
      <c r="X440" s="1">
        <v>5</v>
      </c>
      <c r="Y440" s="196">
        <v>0</v>
      </c>
      <c r="Z440" s="14">
        <v>5</v>
      </c>
      <c r="AA440" s="199"/>
      <c r="AB440" s="56">
        <f t="shared" si="305"/>
        <v>0.77246254744164822</v>
      </c>
      <c r="AC440" s="56">
        <f t="shared" si="306"/>
        <v>0.77262477800372731</v>
      </c>
      <c r="AD440" s="56">
        <f t="shared" si="307"/>
        <v>3.2248686386242538</v>
      </c>
      <c r="AF440" s="15"/>
      <c r="AG440" s="15"/>
      <c r="BR440" s="16"/>
      <c r="BS440" s="1"/>
      <c r="BT440" s="4"/>
      <c r="BU440" s="4"/>
      <c r="CI440" s="19"/>
      <c r="CJ440" s="19"/>
      <c r="CK440" s="19"/>
      <c r="CM440" s="83"/>
      <c r="CN440" s="13"/>
    </row>
    <row r="441" spans="1:92" x14ac:dyDescent="0.25">
      <c r="A441" s="15" t="s">
        <v>505</v>
      </c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>
        <v>36</v>
      </c>
      <c r="O441" s="13" t="s">
        <v>63</v>
      </c>
      <c r="P441" s="13">
        <v>4</v>
      </c>
      <c r="Q441" s="13"/>
      <c r="R441" s="13"/>
      <c r="S441" s="14">
        <v>2</v>
      </c>
      <c r="T441" s="140" t="s">
        <v>272</v>
      </c>
      <c r="U441" s="13">
        <v>5</v>
      </c>
      <c r="V441" s="13"/>
      <c r="W441" s="13">
        <v>2</v>
      </c>
      <c r="X441" s="1">
        <v>5</v>
      </c>
      <c r="Y441" s="196">
        <v>0</v>
      </c>
      <c r="Z441" s="14">
        <v>5</v>
      </c>
      <c r="AA441" s="15"/>
      <c r="AB441" s="56">
        <f t="shared" si="305"/>
        <v>0.78309783889997653</v>
      </c>
      <c r="AC441" s="56">
        <f t="shared" si="306"/>
        <v>0.75039431899797293</v>
      </c>
      <c r="AD441" s="56">
        <f t="shared" si="307"/>
        <v>2.6100671965146884</v>
      </c>
      <c r="AF441" s="15"/>
      <c r="AG441" s="15"/>
      <c r="BR441" s="16"/>
      <c r="BS441" s="1"/>
      <c r="BT441" s="4"/>
      <c r="BU441" s="4"/>
      <c r="CI441" s="19"/>
      <c r="CJ441" s="19"/>
      <c r="CK441" s="19"/>
      <c r="CM441" s="83"/>
      <c r="CN441" s="13"/>
    </row>
    <row r="442" spans="1:92" x14ac:dyDescent="0.25">
      <c r="A442" s="199" t="s">
        <v>479</v>
      </c>
      <c r="B442" s="195"/>
      <c r="C442" s="195"/>
      <c r="D442" s="195"/>
      <c r="E442" s="195"/>
      <c r="F442" s="195"/>
      <c r="G442" s="195"/>
      <c r="H442" s="195"/>
      <c r="I442" s="195"/>
      <c r="J442" s="195"/>
      <c r="K442" s="195"/>
      <c r="L442" s="195"/>
      <c r="M442" s="195"/>
      <c r="N442" s="195">
        <v>27</v>
      </c>
      <c r="O442" s="195" t="s">
        <v>63</v>
      </c>
      <c r="P442" s="195">
        <v>4</v>
      </c>
      <c r="Q442" s="195">
        <v>2</v>
      </c>
      <c r="R442" s="13"/>
      <c r="S442" s="194">
        <v>2</v>
      </c>
      <c r="T442" s="197" t="s">
        <v>272</v>
      </c>
      <c r="U442" s="195">
        <v>5</v>
      </c>
      <c r="V442" s="13"/>
      <c r="W442" s="195">
        <v>3</v>
      </c>
      <c r="X442" s="196">
        <v>5</v>
      </c>
      <c r="Y442" s="196">
        <v>0</v>
      </c>
      <c r="Z442" s="194">
        <v>5</v>
      </c>
      <c r="AA442" s="15"/>
      <c r="AB442" s="56">
        <f t="shared" si="305"/>
        <v>0.77246254744164822</v>
      </c>
      <c r="AC442" s="56">
        <f t="shared" si="306"/>
        <v>0.91844889604109869</v>
      </c>
      <c r="AD442" s="56">
        <f t="shared" si="307"/>
        <v>3.1946048557951263</v>
      </c>
      <c r="AF442" s="15"/>
      <c r="AG442" s="15"/>
      <c r="BR442" s="16"/>
      <c r="BS442" s="1"/>
      <c r="BT442" s="4"/>
      <c r="BU442" s="4"/>
      <c r="CI442" s="19"/>
      <c r="CJ442" s="19"/>
      <c r="CK442" s="19"/>
      <c r="CM442" s="83"/>
      <c r="CN442" s="13"/>
    </row>
    <row r="443" spans="1:92" x14ac:dyDescent="0.25">
      <c r="A443" s="15" t="s">
        <v>473</v>
      </c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>
        <v>44</v>
      </c>
      <c r="O443" s="13" t="s">
        <v>70</v>
      </c>
      <c r="P443" s="13">
        <v>8</v>
      </c>
      <c r="Q443" s="13">
        <v>4</v>
      </c>
      <c r="R443" s="13"/>
      <c r="S443" s="14">
        <v>2</v>
      </c>
      <c r="T443" s="140" t="s">
        <v>71</v>
      </c>
      <c r="U443" s="13">
        <v>4</v>
      </c>
      <c r="V443" s="13"/>
      <c r="W443" s="13">
        <v>3</v>
      </c>
      <c r="X443" s="1">
        <v>5</v>
      </c>
      <c r="Y443" s="1">
        <v>0</v>
      </c>
      <c r="Z443" s="14">
        <v>5</v>
      </c>
      <c r="AA443" s="199"/>
      <c r="AB443" s="56">
        <f t="shared" si="305"/>
        <v>0.74703496601370634</v>
      </c>
      <c r="AC443" s="56">
        <f t="shared" si="306"/>
        <v>0.61581719367651688</v>
      </c>
      <c r="AD443" s="56">
        <f t="shared" si="307"/>
        <v>4.2839456951409876</v>
      </c>
      <c r="AF443" s="15"/>
      <c r="AG443" s="15"/>
      <c r="BR443" s="16"/>
      <c r="BS443" s="1"/>
      <c r="BT443" s="4"/>
      <c r="BU443" s="4"/>
      <c r="CI443" s="19"/>
      <c r="CJ443" s="19"/>
      <c r="CK443" s="19"/>
      <c r="CM443" s="83"/>
      <c r="CN443" s="13"/>
    </row>
    <row r="444" spans="1:92" x14ac:dyDescent="0.25">
      <c r="A444" s="15" t="s">
        <v>533</v>
      </c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>
        <f>44+3</f>
        <v>47</v>
      </c>
      <c r="O444" s="13" t="s">
        <v>70</v>
      </c>
      <c r="P444" s="13">
        <f>8*6/5</f>
        <v>9.6</v>
      </c>
      <c r="Q444" s="13">
        <v>4</v>
      </c>
      <c r="R444" s="13"/>
      <c r="S444" s="14">
        <v>2</v>
      </c>
      <c r="T444" s="140" t="s">
        <v>71</v>
      </c>
      <c r="U444" s="13">
        <v>4</v>
      </c>
      <c r="V444" s="13"/>
      <c r="W444" s="13">
        <v>3</v>
      </c>
      <c r="X444" s="1">
        <v>5</v>
      </c>
      <c r="Y444" s="1">
        <v>0</v>
      </c>
      <c r="Z444" s="14">
        <v>5</v>
      </c>
      <c r="AA444" s="199"/>
      <c r="AB444" s="56">
        <f t="shared" si="305"/>
        <v>0.74703496601370634</v>
      </c>
      <c r="AC444" s="56">
        <f t="shared" si="306"/>
        <v>0.58609487554621897</v>
      </c>
      <c r="AD444" s="56">
        <f t="shared" si="307"/>
        <v>4.8926180915162627</v>
      </c>
      <c r="AF444" s="15"/>
      <c r="AG444" s="15"/>
      <c r="BR444" s="16"/>
      <c r="BS444" s="1"/>
      <c r="BT444" s="4"/>
      <c r="BU444" s="4"/>
      <c r="CI444" s="19"/>
      <c r="CJ444" s="19"/>
      <c r="CK444" s="19"/>
      <c r="CM444" s="83"/>
      <c r="CN444" s="13"/>
    </row>
    <row r="445" spans="1:92" x14ac:dyDescent="0.25">
      <c r="A445" s="15" t="s">
        <v>534</v>
      </c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>
        <f>44+4</f>
        <v>48</v>
      </c>
      <c r="O445" s="13" t="s">
        <v>70</v>
      </c>
      <c r="P445" s="13">
        <f>8+(6.5/3)</f>
        <v>10.166666666666666</v>
      </c>
      <c r="Q445" s="13">
        <v>4</v>
      </c>
      <c r="R445" s="13"/>
      <c r="S445" s="14">
        <v>2</v>
      </c>
      <c r="T445" s="140" t="s">
        <v>71</v>
      </c>
      <c r="U445" s="13">
        <v>4</v>
      </c>
      <c r="V445" s="13"/>
      <c r="W445" s="13">
        <v>3</v>
      </c>
      <c r="X445" s="1">
        <v>5</v>
      </c>
      <c r="Y445" s="1">
        <v>0</v>
      </c>
      <c r="Z445" s="14">
        <v>5</v>
      </c>
      <c r="AA445" s="199"/>
      <c r="AB445" s="56">
        <f t="shared" si="305"/>
        <v>0.74703496601370634</v>
      </c>
      <c r="AC445" s="56">
        <f t="shared" si="306"/>
        <v>0.57691308537879782</v>
      </c>
      <c r="AD445" s="56">
        <f t="shared" si="307"/>
        <v>5.1002461171169085</v>
      </c>
      <c r="AF445" s="15"/>
      <c r="AG445" s="15"/>
      <c r="BR445" s="16"/>
      <c r="BS445" s="1"/>
      <c r="BT445" s="4"/>
      <c r="BU445" s="4"/>
      <c r="CI445" s="19"/>
      <c r="CJ445" s="19"/>
      <c r="CK445" s="19"/>
      <c r="CM445" s="83"/>
      <c r="CN445" s="13"/>
    </row>
    <row r="446" spans="1:92" x14ac:dyDescent="0.25">
      <c r="A446" s="15" t="s">
        <v>535</v>
      </c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>
        <f>44+3+4</f>
        <v>51</v>
      </c>
      <c r="O446" s="13" t="s">
        <v>70</v>
      </c>
      <c r="P446" s="13">
        <f>(8+(6.5/3))*6/5</f>
        <v>12.2</v>
      </c>
      <c r="Q446" s="13">
        <v>4</v>
      </c>
      <c r="R446" s="13"/>
      <c r="S446" s="14">
        <v>2</v>
      </c>
      <c r="T446" s="140" t="s">
        <v>71</v>
      </c>
      <c r="U446" s="13">
        <v>4</v>
      </c>
      <c r="V446" s="13"/>
      <c r="W446" s="13">
        <v>3</v>
      </c>
      <c r="X446" s="1">
        <v>5</v>
      </c>
      <c r="Y446" s="1">
        <v>0</v>
      </c>
      <c r="Z446" s="14">
        <v>5</v>
      </c>
      <c r="AA446" s="199"/>
      <c r="AB446" s="56">
        <f t="shared" si="305"/>
        <v>0.74703496601370634</v>
      </c>
      <c r="AC446" s="56">
        <f t="shared" si="306"/>
        <v>0.5512691453071179</v>
      </c>
      <c r="AD446" s="56">
        <f t="shared" si="307"/>
        <v>5.8482465849972503</v>
      </c>
      <c r="AF446" s="15"/>
      <c r="AG446" s="15"/>
      <c r="BR446" s="16"/>
      <c r="BS446" s="1"/>
      <c r="BT446" s="4"/>
      <c r="BU446" s="4"/>
      <c r="CI446" s="19"/>
      <c r="CJ446" s="19"/>
      <c r="CK446" s="19"/>
      <c r="CM446" s="83"/>
      <c r="CN446" s="13"/>
    </row>
    <row r="447" spans="1:92" x14ac:dyDescent="0.25">
      <c r="A447" s="15" t="s">
        <v>474</v>
      </c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95">
        <v>38</v>
      </c>
      <c r="O447" s="195" t="s">
        <v>70</v>
      </c>
      <c r="P447" s="195">
        <v>8</v>
      </c>
      <c r="Q447" s="195">
        <v>8</v>
      </c>
      <c r="R447" s="195"/>
      <c r="S447" s="194">
        <v>2</v>
      </c>
      <c r="T447" s="197" t="s">
        <v>71</v>
      </c>
      <c r="U447" s="195">
        <v>4</v>
      </c>
      <c r="V447" s="195"/>
      <c r="W447" s="195">
        <v>3</v>
      </c>
      <c r="X447" s="196">
        <v>5</v>
      </c>
      <c r="Y447" s="196">
        <v>0</v>
      </c>
      <c r="Z447" s="194">
        <v>5</v>
      </c>
      <c r="AA447" s="199"/>
      <c r="AB447" s="56">
        <f t="shared" si="305"/>
        <v>0.74703496601370634</v>
      </c>
      <c r="AC447" s="56">
        <f t="shared" si="306"/>
        <v>0.68739064950337225</v>
      </c>
      <c r="AD447" s="56">
        <f t="shared" si="307"/>
        <v>4.7818479965451983</v>
      </c>
      <c r="AF447" s="15"/>
      <c r="AG447" s="15"/>
      <c r="BR447" s="16"/>
      <c r="BS447" s="1"/>
      <c r="BT447" s="4"/>
      <c r="BU447" s="4"/>
      <c r="CI447" s="19"/>
      <c r="CJ447" s="19"/>
      <c r="CK447" s="19"/>
      <c r="CM447" s="83"/>
      <c r="CN447" s="13"/>
    </row>
    <row r="448" spans="1:92" x14ac:dyDescent="0.25">
      <c r="A448" s="15" t="s">
        <v>480</v>
      </c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4"/>
      <c r="T448" s="13"/>
      <c r="U448" s="13"/>
      <c r="V448" s="13"/>
      <c r="W448" s="13"/>
      <c r="Z448" s="14"/>
      <c r="AA448" s="15"/>
      <c r="AB448" s="56"/>
      <c r="AC448" s="56"/>
      <c r="AD448" s="56"/>
      <c r="AF448" s="15"/>
      <c r="AG448" s="15"/>
      <c r="BR448" s="16"/>
      <c r="BS448" s="1"/>
      <c r="BT448" s="4"/>
      <c r="BU448" s="4"/>
      <c r="CI448" s="19"/>
      <c r="CJ448" s="19"/>
      <c r="CK448" s="19"/>
      <c r="CM448" s="83"/>
      <c r="CN448" s="13"/>
    </row>
    <row r="451" spans="1:92" ht="13" x14ac:dyDescent="0.25">
      <c r="A451" s="17" t="s">
        <v>2</v>
      </c>
      <c r="B451" s="135"/>
      <c r="C451" s="135"/>
      <c r="D451" s="135"/>
      <c r="E451" s="135"/>
      <c r="F451" s="135"/>
      <c r="G451" s="135"/>
      <c r="H451" s="135"/>
      <c r="I451" s="135"/>
      <c r="J451" s="135"/>
      <c r="K451" s="135"/>
      <c r="L451" s="135"/>
      <c r="M451" s="135"/>
      <c r="N451" s="13"/>
      <c r="O451" s="13"/>
      <c r="P451" s="13"/>
      <c r="Q451" s="13"/>
      <c r="R451" s="13"/>
      <c r="S451" s="14"/>
      <c r="T451" s="13"/>
      <c r="U451" s="13"/>
      <c r="V451" s="13"/>
      <c r="W451" s="13"/>
      <c r="Z451" s="14"/>
      <c r="AA451" s="15"/>
      <c r="AF451" s="15"/>
      <c r="AG451" s="15"/>
      <c r="BR451" s="16"/>
      <c r="BS451" s="1"/>
      <c r="BT451" s="4"/>
      <c r="BU451" s="4"/>
      <c r="CM451" s="82"/>
      <c r="CN451" s="13"/>
    </row>
    <row r="452" spans="1:92" x14ac:dyDescent="0.25">
      <c r="A452" t="s">
        <v>536</v>
      </c>
      <c r="N452" s="13">
        <v>0</v>
      </c>
      <c r="O452" s="13"/>
      <c r="P452" s="13"/>
      <c r="Q452" s="13"/>
      <c r="R452" s="13"/>
      <c r="S452" s="14"/>
      <c r="T452" s="13"/>
      <c r="U452" s="13"/>
      <c r="V452" s="13"/>
      <c r="W452" s="13"/>
      <c r="Z452" s="14"/>
      <c r="AA452" s="15"/>
      <c r="AF452" t="s">
        <v>536</v>
      </c>
      <c r="AG452" s="1" t="s">
        <v>81</v>
      </c>
      <c r="AH452" s="1">
        <v>2</v>
      </c>
      <c r="AI452" s="1">
        <v>2</v>
      </c>
      <c r="AJ452" s="1">
        <v>1</v>
      </c>
      <c r="AK452" s="1">
        <v>5</v>
      </c>
      <c r="AL452" s="1" t="s">
        <v>82</v>
      </c>
      <c r="AM452" s="1">
        <v>7</v>
      </c>
      <c r="AN452" s="13"/>
      <c r="AO452" s="13">
        <v>3</v>
      </c>
      <c r="AP452" s="13">
        <v>1</v>
      </c>
      <c r="AQ452" s="195"/>
      <c r="AR452" s="195"/>
      <c r="AS452" s="195"/>
      <c r="AT452" s="199"/>
      <c r="AU452" s="4"/>
      <c r="AV452" s="4">
        <f>SUM(1/3*AH452*(7-$AK452+7-$AM452)/6)</f>
        <v>0.22222222222222221</v>
      </c>
      <c r="AW452" s="4">
        <f>SUM(1/3*AI452*(7-$AK452+7-$AM452)/6)</f>
        <v>0.22222222222222221</v>
      </c>
      <c r="AX452" s="4">
        <f>SUM(1/3*AJ452*(7-$AK452+7-$AM452)/6)</f>
        <v>0.1111111111111111</v>
      </c>
      <c r="AY452" s="27">
        <f t="shared" ref="AY452:AY458" si="308">AV452</f>
        <v>0.22222222222222221</v>
      </c>
      <c r="AZ452" s="27">
        <f t="shared" ref="AZ452:AZ458" si="309">SUM(AV452:AX452)/3</f>
        <v>0.1851851851851852</v>
      </c>
      <c r="BA452" s="27">
        <f t="shared" ref="BA452:BA458" si="310">(((AX452+AW452*$BE$296)/(1+$BE$296)*AO452/3*2+(((AX452+AW452*$BE$296+AV452*$BE$296^2)/(1+$BE$296+$BE$296^2)*AO452/3*(AP452-1+AN452)/5)*3))/5)</f>
        <v>7.4074074074074084E-2</v>
      </c>
      <c r="BB452" s="27">
        <f t="shared" ref="BB452:BB458" si="311">(((AX452+AV452*$BE$296)/(1+$BE$296)*AO452/3*2+(((AX452+AV452*$BE$296+AW452*$BE$296^2)/(1+$BE$296+$BE$296^2)*AO452/3*(AP452-1+AN452)/5)*3))/5)</f>
        <v>7.4074074074074084E-2</v>
      </c>
      <c r="BC452" s="27">
        <f t="shared" ref="BC452:BC458" si="312">(((AV452+AX452*$BE$296)/(1+$BE$296)*AO452/3*2+(((AV452+AX452*$BE$296+AW452*$BE$296^2)/(1+$BE$296+$BE$296^2)*AO452/3*(AP452-1+AN452)/5)*3))/5)</f>
        <v>5.9259259259259255E-2</v>
      </c>
      <c r="BD452" s="27">
        <f t="shared" ref="BD452:BD458" si="313">(((AV452+AW452*$BE$296)/(1+$BE$296)*AO452/3*2+(((AV452+AW452*$BE$296+AX452*$BE$296^2)/(1+$BE$296+$BE$296^2)*AO452/3*(AP452-1+AN452)/5)*3))/5)</f>
        <v>8.8888888888888878E-2</v>
      </c>
      <c r="BE452" s="27"/>
      <c r="BF452" s="27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16"/>
      <c r="BS452" s="1"/>
      <c r="BT452" s="84"/>
      <c r="BU452" s="84"/>
      <c r="BV452" s="27"/>
      <c r="BW452" s="27">
        <f t="shared" ref="BW452:BW458" si="314">(1/3*ROUNDUP((AI452/2),0)*(7-$AK452+7-$AM452)/6)</f>
        <v>0.1111111111111111</v>
      </c>
      <c r="BX452" s="27"/>
      <c r="BY452" s="27">
        <f t="shared" ref="BY452:BY458" si="315">((BW452*AO452/3)+(((BW452+AV452*$BE$296) / (1+$BE$296)*AO452/3*(AP452-1+AN452)/5)*2))/3</f>
        <v>3.7037037037037035E-2</v>
      </c>
      <c r="BZ452" s="27">
        <f t="shared" ref="BZ452:BZ458" si="316">((AV452*AO452/3)+(((AV452+BW452*$BE$296) / (1+$BE$296)*AO452/3*(AP452-1+AN452)/5)*2))/3</f>
        <v>7.407407407407407E-2</v>
      </c>
      <c r="CA452" s="27"/>
      <c r="CB452" s="27"/>
      <c r="CC452" s="27"/>
      <c r="CD452" s="27"/>
      <c r="CE452" s="27"/>
      <c r="CF452" s="27"/>
      <c r="CG452" s="27"/>
      <c r="CH452" s="27"/>
      <c r="CL452" s="27"/>
      <c r="CM452" s="83"/>
      <c r="CN452" s="13"/>
    </row>
    <row r="453" spans="1:92" x14ac:dyDescent="0.25">
      <c r="A453" t="s">
        <v>469</v>
      </c>
      <c r="N453" s="13">
        <v>0</v>
      </c>
      <c r="O453" s="13"/>
      <c r="P453" s="13"/>
      <c r="Q453" s="13"/>
      <c r="R453" s="13"/>
      <c r="S453" s="14"/>
      <c r="T453" s="13"/>
      <c r="U453" s="13"/>
      <c r="V453" s="13"/>
      <c r="W453" s="13"/>
      <c r="Z453" s="14"/>
      <c r="AA453" s="15"/>
      <c r="AF453" t="s">
        <v>469</v>
      </c>
      <c r="AG453" s="13" t="s">
        <v>81</v>
      </c>
      <c r="AH453" s="13">
        <v>0</v>
      </c>
      <c r="AI453" s="13">
        <v>4</v>
      </c>
      <c r="AJ453" s="13">
        <v>2</v>
      </c>
      <c r="AK453" s="13">
        <v>2</v>
      </c>
      <c r="AL453" s="13" t="s">
        <v>82</v>
      </c>
      <c r="AM453" s="13">
        <v>6</v>
      </c>
      <c r="AN453" s="195">
        <v>0</v>
      </c>
      <c r="AO453" s="1">
        <v>3</v>
      </c>
      <c r="AP453" s="1">
        <v>1</v>
      </c>
      <c r="AQ453" s="196"/>
      <c r="AR453" s="196"/>
      <c r="AS453" s="196"/>
      <c r="AT453" s="198"/>
      <c r="AU453" s="4"/>
      <c r="AV453" s="4">
        <f t="shared" ref="AV453:AX454" si="317">SUM(1/3*AH453*(7-$AK453+7-$AM453)/6)</f>
        <v>0</v>
      </c>
      <c r="AW453" s="4">
        <f t="shared" si="317"/>
        <v>1.3333333333333333</v>
      </c>
      <c r="AX453" s="4">
        <f t="shared" si="317"/>
        <v>0.66666666666666663</v>
      </c>
      <c r="AY453" s="27">
        <f t="shared" si="308"/>
        <v>0</v>
      </c>
      <c r="AZ453" s="27">
        <f t="shared" si="309"/>
        <v>0.66666666666666663</v>
      </c>
      <c r="BA453" s="27">
        <f t="shared" si="310"/>
        <v>0.44444444444444436</v>
      </c>
      <c r="BB453" s="27">
        <f t="shared" si="311"/>
        <v>8.8888888888888878E-2</v>
      </c>
      <c r="BC453" s="27">
        <f t="shared" si="312"/>
        <v>0.17777777777777776</v>
      </c>
      <c r="BD453" s="27">
        <f t="shared" si="313"/>
        <v>0.35555555555555551</v>
      </c>
      <c r="BE453" s="27"/>
      <c r="BF453" s="27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16"/>
      <c r="BS453" s="1"/>
      <c r="BT453" s="84"/>
      <c r="BU453" s="84"/>
      <c r="BV453" s="27"/>
      <c r="BW453" s="27">
        <f t="shared" si="314"/>
        <v>0.66666666666666663</v>
      </c>
      <c r="BX453" s="27"/>
      <c r="BY453" s="27">
        <f t="shared" si="315"/>
        <v>0.22222222222222221</v>
      </c>
      <c r="BZ453" s="27">
        <f t="shared" si="316"/>
        <v>0</v>
      </c>
      <c r="CA453" s="27"/>
      <c r="CB453" s="27"/>
      <c r="CC453" s="27"/>
      <c r="CD453" s="27"/>
      <c r="CE453" s="27"/>
      <c r="CF453" s="27"/>
      <c r="CG453" s="27"/>
      <c r="CH453" s="27"/>
      <c r="CL453" s="27"/>
      <c r="CM453" s="83"/>
      <c r="CN453" s="13"/>
    </row>
    <row r="454" spans="1:92" x14ac:dyDescent="0.25">
      <c r="A454" t="s">
        <v>472</v>
      </c>
      <c r="N454" s="13"/>
      <c r="O454" s="13"/>
      <c r="P454" s="13"/>
      <c r="Q454" s="13"/>
      <c r="R454" s="13"/>
      <c r="S454" s="14"/>
      <c r="T454" s="13"/>
      <c r="U454" s="13"/>
      <c r="V454" s="13"/>
      <c r="W454" s="13"/>
      <c r="Z454" s="14"/>
      <c r="AA454" s="15"/>
      <c r="AF454" t="s">
        <v>472</v>
      </c>
      <c r="AG454" s="13" t="s">
        <v>81</v>
      </c>
      <c r="AH454" s="13">
        <v>3</v>
      </c>
      <c r="AI454" s="13">
        <v>1</v>
      </c>
      <c r="AJ454" s="13">
        <v>0</v>
      </c>
      <c r="AK454" s="13">
        <v>5</v>
      </c>
      <c r="AL454" s="13" t="s">
        <v>82</v>
      </c>
      <c r="AM454" s="13">
        <v>7</v>
      </c>
      <c r="AN454" s="1">
        <v>0</v>
      </c>
      <c r="AO454" s="1">
        <v>3</v>
      </c>
      <c r="AP454" s="1">
        <v>1</v>
      </c>
      <c r="AQ454" s="1"/>
      <c r="AR454" s="1"/>
      <c r="AS454" s="1"/>
      <c r="AT454" s="15"/>
      <c r="AU454" s="4"/>
      <c r="AV454" s="4">
        <f t="shared" si="317"/>
        <v>0.33333333333333331</v>
      </c>
      <c r="AW454" s="4">
        <f t="shared" si="317"/>
        <v>0.1111111111111111</v>
      </c>
      <c r="AX454" s="4">
        <f t="shared" si="317"/>
        <v>0</v>
      </c>
      <c r="AY454" s="27">
        <f t="shared" si="308"/>
        <v>0.33333333333333331</v>
      </c>
      <c r="AZ454" s="27">
        <f t="shared" si="309"/>
        <v>0.14814814814814814</v>
      </c>
      <c r="BA454" s="27">
        <f t="shared" si="310"/>
        <v>2.9629629629629627E-2</v>
      </c>
      <c r="BB454" s="27">
        <f t="shared" si="311"/>
        <v>8.8888888888888878E-2</v>
      </c>
      <c r="BC454" s="27">
        <f t="shared" si="312"/>
        <v>4.4444444444444439E-2</v>
      </c>
      <c r="BD454" s="27">
        <f t="shared" si="313"/>
        <v>7.4074074074074084E-2</v>
      </c>
      <c r="BE454" s="27"/>
      <c r="BF454" s="27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16"/>
      <c r="BS454" s="1"/>
      <c r="BT454" s="84"/>
      <c r="BU454" s="84"/>
      <c r="BV454" s="27"/>
      <c r="BW454" s="27">
        <f t="shared" si="314"/>
        <v>0.1111111111111111</v>
      </c>
      <c r="BX454" s="27"/>
      <c r="BY454" s="27">
        <f t="shared" si="315"/>
        <v>3.7037037037037035E-2</v>
      </c>
      <c r="BZ454" s="27">
        <f t="shared" si="316"/>
        <v>0.1111111111111111</v>
      </c>
      <c r="CA454" s="27"/>
      <c r="CB454" s="27"/>
      <c r="CC454" s="27"/>
      <c r="CD454" s="27"/>
      <c r="CE454" s="27"/>
      <c r="CF454" s="27"/>
      <c r="CG454" s="27"/>
      <c r="CH454" s="27"/>
      <c r="CL454" s="27"/>
      <c r="CM454" s="83"/>
      <c r="CN454" s="13"/>
    </row>
    <row r="455" spans="1:92" x14ac:dyDescent="0.25">
      <c r="A455" t="s">
        <v>471</v>
      </c>
      <c r="N455" s="13">
        <v>0</v>
      </c>
      <c r="O455" s="13"/>
      <c r="P455" s="13"/>
      <c r="Q455" s="13"/>
      <c r="R455" s="13"/>
      <c r="S455" s="14"/>
      <c r="T455" s="13"/>
      <c r="U455" s="13"/>
      <c r="V455" s="13"/>
      <c r="W455" s="13"/>
      <c r="Z455" s="14"/>
      <c r="AA455" s="15"/>
      <c r="AF455" t="s">
        <v>471</v>
      </c>
      <c r="AG455" s="1" t="s">
        <v>81</v>
      </c>
      <c r="AH455" s="1">
        <v>3</v>
      </c>
      <c r="AI455" s="1">
        <v>3</v>
      </c>
      <c r="AJ455" s="1">
        <v>1</v>
      </c>
      <c r="AK455" s="1">
        <v>5</v>
      </c>
      <c r="AL455" s="1" t="s">
        <v>82</v>
      </c>
      <c r="AM455" s="1">
        <v>7</v>
      </c>
      <c r="AN455" s="13"/>
      <c r="AO455" s="13">
        <v>3</v>
      </c>
      <c r="AP455" s="13">
        <v>1</v>
      </c>
      <c r="AQ455" s="13"/>
      <c r="AR455" s="13"/>
      <c r="AS455" s="13"/>
      <c r="AT455" s="15"/>
      <c r="AU455" s="4"/>
      <c r="AV455" s="4">
        <f t="shared" ref="AV455:AX458" si="318">SUM(1/3*AH455*(7-$AK455+7-$AM455)/6)</f>
        <v>0.33333333333333331</v>
      </c>
      <c r="AW455" s="4">
        <f t="shared" si="318"/>
        <v>0.33333333333333331</v>
      </c>
      <c r="AX455" s="4">
        <f t="shared" si="318"/>
        <v>0.1111111111111111</v>
      </c>
      <c r="AY455" s="27">
        <f t="shared" si="308"/>
        <v>0.33333333333333331</v>
      </c>
      <c r="AZ455" s="27">
        <f t="shared" si="309"/>
        <v>0.25925925925925924</v>
      </c>
      <c r="BA455" s="27">
        <f t="shared" si="310"/>
        <v>0.1037037037037037</v>
      </c>
      <c r="BB455" s="27">
        <f t="shared" si="311"/>
        <v>0.1037037037037037</v>
      </c>
      <c r="BC455" s="27">
        <f t="shared" si="312"/>
        <v>7.4074074074074084E-2</v>
      </c>
      <c r="BD455" s="27">
        <f t="shared" si="313"/>
        <v>0.13333333333333333</v>
      </c>
      <c r="BE455" s="27"/>
      <c r="BF455" s="27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16"/>
      <c r="BS455" s="1"/>
      <c r="BT455" s="84"/>
      <c r="BU455" s="84"/>
      <c r="BV455" s="27"/>
      <c r="BW455" s="27">
        <f t="shared" si="314"/>
        <v>0.22222222222222221</v>
      </c>
      <c r="BX455" s="27"/>
      <c r="BY455" s="27">
        <f t="shared" si="315"/>
        <v>7.407407407407407E-2</v>
      </c>
      <c r="BZ455" s="27">
        <f t="shared" si="316"/>
        <v>0.1111111111111111</v>
      </c>
      <c r="CA455" s="27"/>
      <c r="CB455" s="27"/>
      <c r="CC455" s="27"/>
      <c r="CD455" s="27"/>
      <c r="CE455" s="27"/>
      <c r="CF455" s="27"/>
      <c r="CG455" s="27"/>
      <c r="CH455" s="27"/>
      <c r="CL455" s="27"/>
      <c r="CM455" s="83"/>
      <c r="CN455" s="13"/>
    </row>
    <row r="456" spans="1:92" x14ac:dyDescent="0.25">
      <c r="A456" t="s">
        <v>185</v>
      </c>
      <c r="N456" s="13"/>
      <c r="O456" s="13"/>
      <c r="P456" s="13"/>
      <c r="Q456" s="13"/>
      <c r="R456" s="13"/>
      <c r="S456" s="14"/>
      <c r="T456" s="13"/>
      <c r="U456" s="13"/>
      <c r="V456" s="13"/>
      <c r="W456" s="13"/>
      <c r="Z456" s="14"/>
      <c r="AA456" s="15"/>
      <c r="AF456" t="s">
        <v>185</v>
      </c>
      <c r="AG456" s="13" t="s">
        <v>81</v>
      </c>
      <c r="AH456" s="13">
        <v>3</v>
      </c>
      <c r="AI456" s="13">
        <v>7</v>
      </c>
      <c r="AJ456" s="13">
        <v>0</v>
      </c>
      <c r="AK456" s="13">
        <v>4</v>
      </c>
      <c r="AL456" s="13" t="s">
        <v>82</v>
      </c>
      <c r="AM456" s="13">
        <v>6</v>
      </c>
      <c r="AN456" s="1"/>
      <c r="AO456" s="1">
        <v>3</v>
      </c>
      <c r="AP456" s="1">
        <v>1</v>
      </c>
      <c r="AQ456" s="1"/>
      <c r="AR456" s="1"/>
      <c r="AS456" s="1"/>
      <c r="AT456" s="15"/>
      <c r="AU456" s="4"/>
      <c r="AV456" s="4">
        <f t="shared" si="318"/>
        <v>0.66666666666666663</v>
      </c>
      <c r="AW456" s="4">
        <f t="shared" si="318"/>
        <v>1.5555555555555554</v>
      </c>
      <c r="AX456" s="4">
        <f t="shared" si="318"/>
        <v>0</v>
      </c>
      <c r="AY456" s="27">
        <f t="shared" si="308"/>
        <v>0.66666666666666663</v>
      </c>
      <c r="AZ456" s="27">
        <f t="shared" si="309"/>
        <v>0.74074074074074059</v>
      </c>
      <c r="BA456" s="27">
        <f t="shared" si="310"/>
        <v>0.4148148148148148</v>
      </c>
      <c r="BB456" s="27">
        <f t="shared" si="311"/>
        <v>0.17777777777777776</v>
      </c>
      <c r="BC456" s="27">
        <f t="shared" si="312"/>
        <v>8.8888888888888878E-2</v>
      </c>
      <c r="BD456" s="27">
        <f t="shared" si="313"/>
        <v>0.50370370370370365</v>
      </c>
      <c r="BE456" s="27"/>
      <c r="BF456" s="27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16"/>
      <c r="BS456" s="1"/>
      <c r="BT456" s="84"/>
      <c r="BU456" s="84"/>
      <c r="BV456" s="27"/>
      <c r="BW456" s="27">
        <f t="shared" si="314"/>
        <v>0.88888888888888884</v>
      </c>
      <c r="BX456" s="27"/>
      <c r="BY456" s="27">
        <f t="shared" si="315"/>
        <v>0.29629629629629628</v>
      </c>
      <c r="BZ456" s="27">
        <f t="shared" si="316"/>
        <v>0.22222222222222221</v>
      </c>
      <c r="CA456" s="27"/>
      <c r="CB456" s="27"/>
      <c r="CC456" s="27"/>
      <c r="CD456" s="27"/>
      <c r="CE456" s="27"/>
      <c r="CF456" s="27"/>
      <c r="CG456" s="27"/>
      <c r="CH456" s="27"/>
      <c r="CL456" s="27"/>
      <c r="CM456" s="83"/>
      <c r="CN456" s="13"/>
    </row>
    <row r="457" spans="1:92" x14ac:dyDescent="0.25">
      <c r="A457" t="s">
        <v>542</v>
      </c>
      <c r="N457" s="13"/>
      <c r="O457" s="13"/>
      <c r="P457" s="13"/>
      <c r="Q457" s="13"/>
      <c r="R457" s="13"/>
      <c r="S457" s="14"/>
      <c r="T457" s="13"/>
      <c r="U457" s="13"/>
      <c r="V457" s="13"/>
      <c r="W457" s="13"/>
      <c r="Z457" s="14"/>
      <c r="AA457" s="15"/>
      <c r="AF457" t="s">
        <v>542</v>
      </c>
      <c r="AG457" s="13" t="s">
        <v>496</v>
      </c>
      <c r="AH457" s="13">
        <v>6</v>
      </c>
      <c r="AI457" s="13">
        <v>2</v>
      </c>
      <c r="AJ457" s="13">
        <v>0</v>
      </c>
      <c r="AK457" s="13">
        <v>5</v>
      </c>
      <c r="AL457" s="13" t="s">
        <v>82</v>
      </c>
      <c r="AM457" s="13">
        <v>7</v>
      </c>
      <c r="AN457" s="1"/>
      <c r="AO457" s="1">
        <v>3</v>
      </c>
      <c r="AP457" s="1">
        <v>2</v>
      </c>
      <c r="AQ457" s="1"/>
      <c r="AR457" s="1"/>
      <c r="AS457" s="1">
        <v>1</v>
      </c>
      <c r="AT457" s="15"/>
      <c r="AU457" s="4"/>
      <c r="AV457" s="4">
        <f t="shared" si="318"/>
        <v>0.66666666666666663</v>
      </c>
      <c r="AW457" s="4">
        <f t="shared" si="318"/>
        <v>0.22222222222222221</v>
      </c>
      <c r="AX457" s="4">
        <f t="shared" si="318"/>
        <v>0</v>
      </c>
      <c r="AY457" s="27">
        <f t="shared" si="308"/>
        <v>0.66666666666666663</v>
      </c>
      <c r="AZ457" s="27">
        <f t="shared" si="309"/>
        <v>0.29629629629629628</v>
      </c>
      <c r="BA457" s="27">
        <f t="shared" si="310"/>
        <v>0.11259259259259258</v>
      </c>
      <c r="BB457" s="27">
        <f t="shared" si="311"/>
        <v>0.21587301587301586</v>
      </c>
      <c r="BC457" s="27">
        <f t="shared" si="312"/>
        <v>0.11555555555555555</v>
      </c>
      <c r="BD457" s="27">
        <f t="shared" si="313"/>
        <v>0.1671957671957672</v>
      </c>
      <c r="BE457" s="27"/>
      <c r="BF457" s="27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16"/>
      <c r="BS457" s="1"/>
      <c r="BT457" s="84"/>
      <c r="BU457" s="84"/>
      <c r="BV457" s="27"/>
      <c r="BW457" s="27">
        <f t="shared" si="314"/>
        <v>0.1111111111111111</v>
      </c>
      <c r="BX457" s="27"/>
      <c r="BY457" s="27">
        <f t="shared" si="315"/>
        <v>0.10123456790123457</v>
      </c>
      <c r="BZ457" s="27">
        <f t="shared" si="316"/>
        <v>0.26172839506172835</v>
      </c>
      <c r="CA457" s="27"/>
      <c r="CB457" s="27"/>
      <c r="CC457" s="27"/>
      <c r="CD457" s="27"/>
      <c r="CE457" s="27"/>
      <c r="CF457" s="27"/>
      <c r="CG457" s="27"/>
      <c r="CH457" s="27"/>
      <c r="CL457" s="27"/>
      <c r="CM457" s="83"/>
      <c r="CN457" s="13"/>
    </row>
    <row r="458" spans="1:92" x14ac:dyDescent="0.25">
      <c r="A458" t="s">
        <v>543</v>
      </c>
      <c r="N458" s="13"/>
      <c r="O458" s="13"/>
      <c r="P458" s="13"/>
      <c r="Q458" s="13"/>
      <c r="R458" s="13"/>
      <c r="S458" s="14"/>
      <c r="T458" s="13"/>
      <c r="U458" s="13"/>
      <c r="V458" s="13"/>
      <c r="W458" s="13"/>
      <c r="Z458" s="14"/>
      <c r="AA458" s="15"/>
      <c r="AF458" t="s">
        <v>543</v>
      </c>
      <c r="AG458" s="13" t="s">
        <v>497</v>
      </c>
      <c r="AH458" s="13">
        <v>6</v>
      </c>
      <c r="AI458" s="13">
        <v>2</v>
      </c>
      <c r="AJ458" s="13">
        <v>0</v>
      </c>
      <c r="AK458" s="13">
        <v>5</v>
      </c>
      <c r="AL458" s="13" t="s">
        <v>82</v>
      </c>
      <c r="AM458" s="13">
        <v>7</v>
      </c>
      <c r="AN458" s="1"/>
      <c r="AO458" s="1">
        <v>3</v>
      </c>
      <c r="AP458" s="1">
        <v>2</v>
      </c>
      <c r="AQ458" s="1"/>
      <c r="AR458" s="1"/>
      <c r="AS458" s="1">
        <v>1</v>
      </c>
      <c r="AT458" s="15"/>
      <c r="AU458" s="4"/>
      <c r="AV458" s="4">
        <f t="shared" si="318"/>
        <v>0.66666666666666663</v>
      </c>
      <c r="AW458" s="4">
        <f t="shared" si="318"/>
        <v>0.22222222222222221</v>
      </c>
      <c r="AX458" s="4">
        <f t="shared" si="318"/>
        <v>0</v>
      </c>
      <c r="AY458" s="27">
        <f t="shared" si="308"/>
        <v>0.66666666666666663</v>
      </c>
      <c r="AZ458" s="27">
        <f t="shared" si="309"/>
        <v>0.29629629629629628</v>
      </c>
      <c r="BA458" s="27">
        <f t="shared" si="310"/>
        <v>0.11259259259259258</v>
      </c>
      <c r="BB458" s="27">
        <f t="shared" si="311"/>
        <v>0.21587301587301586</v>
      </c>
      <c r="BC458" s="27">
        <f t="shared" si="312"/>
        <v>0.11555555555555555</v>
      </c>
      <c r="BD458" s="27">
        <f t="shared" si="313"/>
        <v>0.1671957671957672</v>
      </c>
      <c r="BE458" s="27"/>
      <c r="BF458" s="27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16"/>
      <c r="BS458" s="1"/>
      <c r="BT458" s="84"/>
      <c r="BU458" s="84"/>
      <c r="BV458" s="27"/>
      <c r="BW458" s="27">
        <f t="shared" si="314"/>
        <v>0.1111111111111111</v>
      </c>
      <c r="BX458" s="27"/>
      <c r="BY458" s="27">
        <f t="shared" si="315"/>
        <v>0.10123456790123457</v>
      </c>
      <c r="BZ458" s="27">
        <f t="shared" si="316"/>
        <v>0.26172839506172835</v>
      </c>
      <c r="CA458" s="27"/>
      <c r="CB458" s="27"/>
      <c r="CC458" s="27"/>
      <c r="CD458" s="27"/>
      <c r="CE458" s="27"/>
      <c r="CF458" s="27"/>
      <c r="CG458" s="27"/>
      <c r="CH458" s="27"/>
      <c r="CL458" s="27"/>
      <c r="CM458" s="83"/>
      <c r="CN458" s="13"/>
    </row>
    <row r="459" spans="1:92" x14ac:dyDescent="0.25">
      <c r="A459" t="s">
        <v>498</v>
      </c>
      <c r="N459" s="13"/>
      <c r="O459" s="13"/>
      <c r="P459" s="13"/>
      <c r="Q459" s="13"/>
      <c r="R459" s="13"/>
      <c r="S459" s="14"/>
      <c r="T459" s="13"/>
      <c r="U459" s="13"/>
      <c r="V459" s="13"/>
      <c r="W459" s="13"/>
      <c r="Z459" s="14"/>
      <c r="AA459" s="15"/>
      <c r="AF459" t="s">
        <v>498</v>
      </c>
      <c r="AG459" s="1" t="s">
        <v>81</v>
      </c>
      <c r="AH459" s="1">
        <v>2</v>
      </c>
      <c r="AI459" s="1">
        <v>2</v>
      </c>
      <c r="AJ459" s="1">
        <v>2</v>
      </c>
      <c r="AK459" s="1">
        <v>3</v>
      </c>
      <c r="AL459" s="1">
        <v>3</v>
      </c>
      <c r="AM459" s="1">
        <v>6</v>
      </c>
      <c r="AN459" s="13"/>
      <c r="AO459" s="13">
        <v>3</v>
      </c>
      <c r="AP459" s="13">
        <v>1</v>
      </c>
      <c r="AQ459" s="13"/>
      <c r="AR459" s="13">
        <v>1</v>
      </c>
      <c r="AS459" s="13"/>
      <c r="AT459" s="15" t="s">
        <v>193</v>
      </c>
      <c r="AU459" s="4"/>
      <c r="AV459" s="4">
        <f t="shared" ref="AV459:AX465" si="319">SUM(1/3*AH459*(7-$AK459+7-$AM459)/6)</f>
        <v>0.55555555555555547</v>
      </c>
      <c r="AW459" s="4">
        <f t="shared" si="319"/>
        <v>0.55555555555555547</v>
      </c>
      <c r="AX459" s="4">
        <f t="shared" si="319"/>
        <v>0.55555555555555547</v>
      </c>
      <c r="AY459" s="27">
        <f t="shared" ref="AY459:AY465" si="320">AV459</f>
        <v>0.55555555555555547</v>
      </c>
      <c r="AZ459" s="27">
        <f t="shared" ref="AZ459:AZ465" si="321">SUM(AV459:AX459)/3</f>
        <v>0.55555555555555547</v>
      </c>
      <c r="BA459" s="27">
        <f t="shared" ref="BA459:BA465" si="322">(((AX459+AW459*$BE$296)/(1+$BE$296)*AO459/3*2+(((AX459+AW459*$BE$296+AV459*$BE$296^2)/(1+$BE$296+$BE$296^2)*AO459/3*(AP459-1+AN459)/5)*3))/5)</f>
        <v>0.22222222222222218</v>
      </c>
      <c r="BB459" s="27">
        <f t="shared" ref="BB459:BB465" si="323">(((AX459+AV459*$BE$296)/(1+$BE$296)*AO459/3*2+(((AX459+AV459*$BE$296+AW459*$BE$296^2)/(1+$BE$296+$BE$296^2)*AO459/3*(AP459-1+AN459)/5)*3))/5)</f>
        <v>0.22222222222222218</v>
      </c>
      <c r="BC459" s="27">
        <f t="shared" ref="BC459:BC465" si="324">(((AV459+AX459*$BE$296)/(1+$BE$296)*AO459/3*2+(((AV459+AX459*$BE$296+AW459*$BE$296^2)/(1+$BE$296+$BE$296^2)*AO459/3*(AP459-1+AN459)/5)*3))/5)</f>
        <v>0.22222222222222218</v>
      </c>
      <c r="BD459" s="27">
        <f t="shared" ref="BD459:BD465" si="325">(((AV459+AW459*$BE$296)/(1+$BE$296)*AO459/3*2+(((AV459+AW459*$BE$296+AX459*$BE$296^2)/(1+$BE$296+$BE$296^2)*AO459/3*(AP459-1+AN459)/5)*3))/5)</f>
        <v>0.22222222222222218</v>
      </c>
      <c r="BE459" s="27"/>
      <c r="BF459" s="27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16"/>
      <c r="BS459" s="1"/>
      <c r="BT459" s="84"/>
      <c r="BU459" s="84"/>
      <c r="BV459" s="27"/>
      <c r="BW459" s="27">
        <f t="shared" ref="BW459:BW465" si="326">(1/3*ROUNDUP((AI459/2),0)*(7-$AK459+7-$AM459)/6)</f>
        <v>0.27777777777777773</v>
      </c>
      <c r="BX459" s="27"/>
      <c r="BY459" s="27">
        <f t="shared" ref="BY459:BY465" si="327">((BW459*AO459/3)+(((BW459+AV459*$BE$296) / (1+$BE$296)*AO459/3*(AP459-1+AN459)/5)*2))/3</f>
        <v>9.2592592592592574E-2</v>
      </c>
      <c r="BZ459" s="27">
        <f t="shared" ref="BZ459:BZ465" si="328">((AV459*AO459/3)+(((AV459+BW459*$BE$296) / (1+$BE$296)*AO459/3*(AP459-1+AN459)/5)*2))/3</f>
        <v>0.18518518518518515</v>
      </c>
      <c r="CA459" s="27"/>
      <c r="CB459" s="27"/>
      <c r="CC459" s="27"/>
      <c r="CD459" s="27"/>
      <c r="CE459" s="27"/>
      <c r="CF459" s="27"/>
      <c r="CG459" s="27"/>
      <c r="CH459" s="27"/>
      <c r="CL459" s="27"/>
      <c r="CM459" s="83"/>
      <c r="CN459" s="13"/>
    </row>
    <row r="460" spans="1:92" x14ac:dyDescent="0.25">
      <c r="A460" t="s">
        <v>509</v>
      </c>
      <c r="N460" s="13"/>
      <c r="O460" s="13"/>
      <c r="P460" s="13"/>
      <c r="Q460" s="13"/>
      <c r="R460" s="13"/>
      <c r="S460" s="14"/>
      <c r="T460" s="13"/>
      <c r="U460" s="13"/>
      <c r="V460" s="13"/>
      <c r="W460" s="13"/>
      <c r="Z460" s="14"/>
      <c r="AA460" s="15"/>
      <c r="AF460" t="s">
        <v>509</v>
      </c>
      <c r="AG460" s="1" t="s">
        <v>510</v>
      </c>
      <c r="AH460" s="1">
        <v>2</v>
      </c>
      <c r="AI460" s="1">
        <v>2</v>
      </c>
      <c r="AJ460" s="1">
        <v>3</v>
      </c>
      <c r="AK460" s="1">
        <v>2</v>
      </c>
      <c r="AL460" s="1" t="s">
        <v>82</v>
      </c>
      <c r="AM460" s="1">
        <v>4</v>
      </c>
      <c r="AN460" s="13"/>
      <c r="AO460" s="13">
        <v>2</v>
      </c>
      <c r="AP460" s="13">
        <v>1</v>
      </c>
      <c r="AQ460" s="13">
        <v>0</v>
      </c>
      <c r="AR460" s="13"/>
      <c r="AS460" s="13"/>
      <c r="AT460" s="15"/>
      <c r="AU460" s="4"/>
      <c r="AV460" s="4">
        <f t="shared" si="319"/>
        <v>0.88888888888888884</v>
      </c>
      <c r="AW460" s="4">
        <f t="shared" si="319"/>
        <v>0.88888888888888884</v>
      </c>
      <c r="AX460" s="4">
        <f t="shared" si="319"/>
        <v>1.3333333333333333</v>
      </c>
      <c r="AY460" s="27">
        <f t="shared" si="320"/>
        <v>0.88888888888888884</v>
      </c>
      <c r="AZ460" s="27">
        <f t="shared" si="321"/>
        <v>1.037037037037037</v>
      </c>
      <c r="BA460" s="27">
        <f t="shared" si="322"/>
        <v>0.27654320987654318</v>
      </c>
      <c r="BB460" s="27">
        <f t="shared" si="323"/>
        <v>0.27654320987654318</v>
      </c>
      <c r="BC460" s="27">
        <f t="shared" si="324"/>
        <v>0.31604938271604938</v>
      </c>
      <c r="BD460" s="27">
        <f t="shared" si="325"/>
        <v>0.23703703703703702</v>
      </c>
      <c r="BE460" s="27"/>
      <c r="BF460" s="27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16"/>
      <c r="BS460" s="1"/>
      <c r="BT460" s="84"/>
      <c r="BU460" s="84"/>
      <c r="BV460" s="27"/>
      <c r="BW460" s="27">
        <f t="shared" si="326"/>
        <v>0.44444444444444442</v>
      </c>
      <c r="BX460" s="27"/>
      <c r="BY460" s="27">
        <f t="shared" si="327"/>
        <v>9.8765432098765427E-2</v>
      </c>
      <c r="BZ460" s="27">
        <f t="shared" si="328"/>
        <v>0.19753086419753085</v>
      </c>
      <c r="CA460" s="27"/>
      <c r="CB460" s="27"/>
      <c r="CC460" s="27"/>
      <c r="CD460" s="27"/>
      <c r="CE460" s="27"/>
      <c r="CF460" s="27"/>
      <c r="CG460" s="27"/>
      <c r="CH460" s="27"/>
      <c r="CL460" s="27"/>
      <c r="CM460" s="83"/>
      <c r="CN460" s="13"/>
    </row>
    <row r="461" spans="1:92" x14ac:dyDescent="0.25">
      <c r="A461" t="s">
        <v>112</v>
      </c>
      <c r="N461" s="13"/>
      <c r="O461" s="13"/>
      <c r="P461" s="13"/>
      <c r="Q461" s="13"/>
      <c r="R461" s="13"/>
      <c r="S461" s="14"/>
      <c r="T461" s="13"/>
      <c r="U461" s="13"/>
      <c r="V461" s="13"/>
      <c r="W461" s="13"/>
      <c r="Z461" s="14"/>
      <c r="AA461" s="15"/>
      <c r="AF461" t="s">
        <v>112</v>
      </c>
      <c r="AG461" s="1" t="s">
        <v>81</v>
      </c>
      <c r="AH461" s="1">
        <v>0</v>
      </c>
      <c r="AI461" s="1">
        <v>2</v>
      </c>
      <c r="AJ461" s="1">
        <v>1</v>
      </c>
      <c r="AK461" s="1">
        <v>2</v>
      </c>
      <c r="AL461" s="1" t="s">
        <v>82</v>
      </c>
      <c r="AM461" s="1">
        <v>6</v>
      </c>
      <c r="AN461" s="13"/>
      <c r="AO461" s="13">
        <v>3</v>
      </c>
      <c r="AP461" s="13">
        <v>1</v>
      </c>
      <c r="AQ461" s="13"/>
      <c r="AR461" s="13"/>
      <c r="AS461" s="195"/>
      <c r="AT461" s="199"/>
      <c r="AU461" s="4"/>
      <c r="AV461" s="4">
        <f t="shared" si="319"/>
        <v>0</v>
      </c>
      <c r="AW461" s="4">
        <f t="shared" si="319"/>
        <v>0.66666666666666663</v>
      </c>
      <c r="AX461" s="4">
        <f t="shared" si="319"/>
        <v>0.33333333333333331</v>
      </c>
      <c r="AY461" s="27">
        <f t="shared" si="320"/>
        <v>0</v>
      </c>
      <c r="AZ461" s="27">
        <f t="shared" si="321"/>
        <v>0.33333333333333331</v>
      </c>
      <c r="BA461" s="27">
        <f t="shared" si="322"/>
        <v>0.22222222222222218</v>
      </c>
      <c r="BB461" s="27">
        <f t="shared" si="323"/>
        <v>4.4444444444444439E-2</v>
      </c>
      <c r="BC461" s="27">
        <f t="shared" si="324"/>
        <v>8.8888888888888878E-2</v>
      </c>
      <c r="BD461" s="27">
        <f t="shared" si="325"/>
        <v>0.17777777777777776</v>
      </c>
      <c r="BE461" s="27"/>
      <c r="BF461" s="27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16"/>
      <c r="BS461" s="1"/>
      <c r="BT461" s="84"/>
      <c r="BU461" s="84"/>
      <c r="BV461" s="27"/>
      <c r="BW461" s="27">
        <f t="shared" si="326"/>
        <v>0.33333333333333331</v>
      </c>
      <c r="BX461" s="27"/>
      <c r="BY461" s="27">
        <f t="shared" si="327"/>
        <v>0.1111111111111111</v>
      </c>
      <c r="BZ461" s="27">
        <f t="shared" si="328"/>
        <v>0</v>
      </c>
      <c r="CA461" s="27"/>
      <c r="CB461" s="27"/>
      <c r="CC461" s="27"/>
      <c r="CD461" s="27"/>
      <c r="CE461" s="27"/>
      <c r="CF461" s="27"/>
      <c r="CG461" s="27"/>
      <c r="CH461" s="27"/>
      <c r="CL461" s="27"/>
      <c r="CM461" s="83"/>
      <c r="CN461" s="13"/>
    </row>
    <row r="462" spans="1:92" x14ac:dyDescent="0.25">
      <c r="A462" t="s">
        <v>541</v>
      </c>
      <c r="N462" s="13"/>
      <c r="O462" s="13"/>
      <c r="P462" s="13"/>
      <c r="Q462" s="13"/>
      <c r="R462" s="13"/>
      <c r="S462" s="14"/>
      <c r="T462" s="13"/>
      <c r="U462" s="13"/>
      <c r="V462" s="13"/>
      <c r="W462" s="13"/>
      <c r="Z462" s="14"/>
      <c r="AA462" s="15"/>
      <c r="AF462" t="s">
        <v>541</v>
      </c>
      <c r="AG462" s="1" t="s">
        <v>561</v>
      </c>
      <c r="AH462" s="1">
        <v>4</v>
      </c>
      <c r="AI462" s="1">
        <v>1</v>
      </c>
      <c r="AJ462" s="1">
        <v>0</v>
      </c>
      <c r="AK462" s="1">
        <v>5</v>
      </c>
      <c r="AL462" s="1" t="s">
        <v>82</v>
      </c>
      <c r="AM462" s="1">
        <v>7</v>
      </c>
      <c r="AN462" s="13"/>
      <c r="AO462" s="13">
        <v>3</v>
      </c>
      <c r="AP462" s="13">
        <v>3</v>
      </c>
      <c r="AQ462" s="13"/>
      <c r="AR462" s="13"/>
      <c r="AS462" s="195"/>
      <c r="AT462" s="199"/>
      <c r="AU462" s="4"/>
      <c r="AV462" s="4">
        <f t="shared" si="319"/>
        <v>0.44444444444444442</v>
      </c>
      <c r="AW462" s="4">
        <f t="shared" si="319"/>
        <v>0.1111111111111111</v>
      </c>
      <c r="AX462" s="4">
        <f t="shared" si="319"/>
        <v>0</v>
      </c>
      <c r="AY462" s="27">
        <f t="shared" si="320"/>
        <v>0.44444444444444442</v>
      </c>
      <c r="AZ462" s="27">
        <f t="shared" si="321"/>
        <v>0.1851851851851852</v>
      </c>
      <c r="BA462" s="27">
        <f t="shared" si="322"/>
        <v>9.8201058201058206E-2</v>
      </c>
      <c r="BB462" s="27">
        <f t="shared" si="323"/>
        <v>0.16423280423280423</v>
      </c>
      <c r="BC462" s="27">
        <f t="shared" si="324"/>
        <v>8.9735449735449738E-2</v>
      </c>
      <c r="BD462" s="27">
        <f t="shared" si="325"/>
        <v>0.11174603174603175</v>
      </c>
      <c r="BE462" s="27"/>
      <c r="BF462" s="27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16"/>
      <c r="BS462" s="1"/>
      <c r="BT462" s="84"/>
      <c r="BU462" s="84"/>
      <c r="BV462" s="27"/>
      <c r="BW462" s="27">
        <f t="shared" si="326"/>
        <v>0.1111111111111111</v>
      </c>
      <c r="BX462" s="27"/>
      <c r="BY462" s="27">
        <f t="shared" si="327"/>
        <v>0.12592592592592591</v>
      </c>
      <c r="BZ462" s="27">
        <f t="shared" si="328"/>
        <v>0.2074074074074074</v>
      </c>
      <c r="CA462" s="27"/>
      <c r="CB462" s="27"/>
      <c r="CC462" s="27"/>
      <c r="CD462" s="27"/>
      <c r="CE462" s="27"/>
      <c r="CF462" s="27"/>
      <c r="CG462" s="27"/>
      <c r="CH462" s="27"/>
      <c r="CL462" s="27"/>
      <c r="CM462" s="83"/>
      <c r="CN462" s="13"/>
    </row>
    <row r="463" spans="1:92" x14ac:dyDescent="0.25">
      <c r="A463" t="s">
        <v>544</v>
      </c>
      <c r="N463" s="13"/>
      <c r="O463" s="13"/>
      <c r="P463" s="13"/>
      <c r="Q463" s="13"/>
      <c r="R463" s="13"/>
      <c r="S463" s="14"/>
      <c r="T463" s="13"/>
      <c r="U463" s="13"/>
      <c r="V463" s="13"/>
      <c r="W463" s="13"/>
      <c r="Z463" s="14"/>
      <c r="AA463" s="15"/>
      <c r="AF463" t="s">
        <v>544</v>
      </c>
      <c r="AG463" s="1" t="s">
        <v>562</v>
      </c>
      <c r="AH463" s="1">
        <v>4</v>
      </c>
      <c r="AI463" s="1">
        <v>1</v>
      </c>
      <c r="AJ463" s="1">
        <v>0</v>
      </c>
      <c r="AK463" s="1">
        <v>5</v>
      </c>
      <c r="AL463" s="1" t="s">
        <v>82</v>
      </c>
      <c r="AM463" s="1">
        <v>7</v>
      </c>
      <c r="AN463" s="13"/>
      <c r="AO463" s="13">
        <v>3</v>
      </c>
      <c r="AP463" s="13">
        <v>3</v>
      </c>
      <c r="AQ463" s="13"/>
      <c r="AR463" s="13"/>
      <c r="AS463" s="195"/>
      <c r="AT463" s="199"/>
      <c r="AU463" s="4"/>
      <c r="AV463" s="4">
        <f t="shared" si="319"/>
        <v>0.44444444444444442</v>
      </c>
      <c r="AW463" s="4">
        <f t="shared" si="319"/>
        <v>0.1111111111111111</v>
      </c>
      <c r="AX463" s="4">
        <f t="shared" si="319"/>
        <v>0</v>
      </c>
      <c r="AY463" s="27">
        <f t="shared" si="320"/>
        <v>0.44444444444444442</v>
      </c>
      <c r="AZ463" s="27">
        <f t="shared" si="321"/>
        <v>0.1851851851851852</v>
      </c>
      <c r="BA463" s="27">
        <f t="shared" si="322"/>
        <v>9.8201058201058206E-2</v>
      </c>
      <c r="BB463" s="27">
        <f t="shared" si="323"/>
        <v>0.16423280423280423</v>
      </c>
      <c r="BC463" s="27">
        <f t="shared" si="324"/>
        <v>8.9735449735449738E-2</v>
      </c>
      <c r="BD463" s="27">
        <f t="shared" si="325"/>
        <v>0.11174603174603175</v>
      </c>
      <c r="BE463" s="27"/>
      <c r="BF463" s="27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16"/>
      <c r="BS463" s="1"/>
      <c r="BT463" s="84"/>
      <c r="BU463" s="84"/>
      <c r="BV463" s="27"/>
      <c r="BW463" s="27">
        <f t="shared" si="326"/>
        <v>0.1111111111111111</v>
      </c>
      <c r="BX463" s="27"/>
      <c r="BY463" s="27">
        <f t="shared" si="327"/>
        <v>0.12592592592592591</v>
      </c>
      <c r="BZ463" s="27">
        <f t="shared" si="328"/>
        <v>0.2074074074074074</v>
      </c>
      <c r="CA463" s="27"/>
      <c r="CB463" s="27"/>
      <c r="CC463" s="27"/>
      <c r="CD463" s="27"/>
      <c r="CE463" s="27"/>
      <c r="CF463" s="27"/>
      <c r="CG463" s="27"/>
      <c r="CH463" s="27"/>
      <c r="CL463" s="27"/>
      <c r="CM463" s="83"/>
      <c r="CN463" s="13"/>
    </row>
    <row r="464" spans="1:92" x14ac:dyDescent="0.25">
      <c r="A464" t="s">
        <v>545</v>
      </c>
      <c r="N464" s="13"/>
      <c r="O464" s="13"/>
      <c r="P464" s="13"/>
      <c r="Q464" s="13"/>
      <c r="R464" s="13"/>
      <c r="S464" s="14"/>
      <c r="T464" s="13"/>
      <c r="U464" s="13"/>
      <c r="V464" s="13"/>
      <c r="W464" s="13"/>
      <c r="Z464" s="14"/>
      <c r="AA464" s="15"/>
      <c r="AF464" t="s">
        <v>545</v>
      </c>
      <c r="AG464" s="1" t="s">
        <v>511</v>
      </c>
      <c r="AH464" s="1">
        <v>4</v>
      </c>
      <c r="AI464" s="1">
        <v>1</v>
      </c>
      <c r="AJ464" s="1">
        <v>0</v>
      </c>
      <c r="AK464" s="1">
        <v>5</v>
      </c>
      <c r="AL464" s="1" t="s">
        <v>82</v>
      </c>
      <c r="AM464" s="1">
        <v>7</v>
      </c>
      <c r="AN464" s="13"/>
      <c r="AO464" s="13">
        <v>2</v>
      </c>
      <c r="AP464" s="13">
        <v>2</v>
      </c>
      <c r="AQ464" s="13"/>
      <c r="AR464" s="13"/>
      <c r="AS464" s="195"/>
      <c r="AT464" s="199"/>
      <c r="AU464" s="4"/>
      <c r="AV464" s="4">
        <f t="shared" si="319"/>
        <v>0.44444444444444442</v>
      </c>
      <c r="AW464" s="4">
        <f t="shared" si="319"/>
        <v>0.1111111111111111</v>
      </c>
      <c r="AX464" s="4">
        <f t="shared" si="319"/>
        <v>0</v>
      </c>
      <c r="AY464" s="27">
        <f t="shared" si="320"/>
        <v>0.44444444444444442</v>
      </c>
      <c r="AZ464" s="27">
        <f t="shared" si="321"/>
        <v>0.1851851851851852</v>
      </c>
      <c r="BA464" s="27">
        <f t="shared" si="322"/>
        <v>4.2610229276895936E-2</v>
      </c>
      <c r="BB464" s="27">
        <f t="shared" si="323"/>
        <v>9.4250440917107575E-2</v>
      </c>
      <c r="BC464" s="27">
        <f t="shared" si="324"/>
        <v>4.9664902998236324E-2</v>
      </c>
      <c r="BD464" s="27">
        <f t="shared" si="325"/>
        <v>6.687830687830687E-2</v>
      </c>
      <c r="BE464" s="27"/>
      <c r="BF464" s="27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16"/>
      <c r="BS464" s="1"/>
      <c r="BT464" s="84"/>
      <c r="BU464" s="84"/>
      <c r="BV464" s="27"/>
      <c r="BW464" s="27">
        <f t="shared" si="326"/>
        <v>0.1111111111111111</v>
      </c>
      <c r="BX464" s="27"/>
      <c r="BY464" s="27">
        <f t="shared" si="327"/>
        <v>5.432098765432098E-2</v>
      </c>
      <c r="BZ464" s="27">
        <f t="shared" si="328"/>
        <v>0.11851851851851851</v>
      </c>
      <c r="CA464" s="27"/>
      <c r="CB464" s="27"/>
      <c r="CC464" s="27"/>
      <c r="CD464" s="27"/>
      <c r="CE464" s="27"/>
      <c r="CF464" s="27"/>
      <c r="CG464" s="27"/>
      <c r="CH464" s="27"/>
      <c r="CL464" s="27"/>
      <c r="CM464" s="83"/>
      <c r="CN464" s="13"/>
    </row>
    <row r="465" spans="1:92" x14ac:dyDescent="0.25">
      <c r="A465" t="s">
        <v>546</v>
      </c>
      <c r="N465" s="13"/>
      <c r="O465" s="13"/>
      <c r="P465" s="13"/>
      <c r="Q465" s="13"/>
      <c r="R465" s="13"/>
      <c r="S465" s="14"/>
      <c r="T465" s="13"/>
      <c r="U465" s="13"/>
      <c r="V465" s="13"/>
      <c r="W465" s="13"/>
      <c r="Z465" s="14"/>
      <c r="AA465" s="15"/>
      <c r="AF465" t="s">
        <v>546</v>
      </c>
      <c r="AG465" s="1" t="s">
        <v>512</v>
      </c>
      <c r="AH465" s="1">
        <v>4</v>
      </c>
      <c r="AI465" s="1">
        <v>1</v>
      </c>
      <c r="AJ465" s="1">
        <v>0</v>
      </c>
      <c r="AK465" s="1">
        <v>5</v>
      </c>
      <c r="AL465" s="1" t="s">
        <v>82</v>
      </c>
      <c r="AM465" s="1">
        <v>7</v>
      </c>
      <c r="AN465" s="13"/>
      <c r="AO465" s="13">
        <v>2</v>
      </c>
      <c r="AP465" s="13">
        <v>2</v>
      </c>
      <c r="AQ465" s="13"/>
      <c r="AR465" s="13"/>
      <c r="AS465" s="195"/>
      <c r="AT465" s="199"/>
      <c r="AU465" s="4"/>
      <c r="AV465" s="4">
        <f t="shared" si="319"/>
        <v>0.44444444444444442</v>
      </c>
      <c r="AW465" s="4">
        <f t="shared" si="319"/>
        <v>0.1111111111111111</v>
      </c>
      <c r="AX465" s="4">
        <f t="shared" si="319"/>
        <v>0</v>
      </c>
      <c r="AY465" s="27">
        <f t="shared" si="320"/>
        <v>0.44444444444444442</v>
      </c>
      <c r="AZ465" s="27">
        <f t="shared" si="321"/>
        <v>0.1851851851851852</v>
      </c>
      <c r="BA465" s="27">
        <f t="shared" si="322"/>
        <v>4.2610229276895936E-2</v>
      </c>
      <c r="BB465" s="27">
        <f t="shared" si="323"/>
        <v>9.4250440917107575E-2</v>
      </c>
      <c r="BC465" s="27">
        <f t="shared" si="324"/>
        <v>4.9664902998236324E-2</v>
      </c>
      <c r="BD465" s="27">
        <f t="shared" si="325"/>
        <v>6.687830687830687E-2</v>
      </c>
      <c r="BE465" s="27"/>
      <c r="BF465" s="27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16"/>
      <c r="BS465" s="1"/>
      <c r="BT465" s="84"/>
      <c r="BU465" s="84"/>
      <c r="BV465" s="27"/>
      <c r="BW465" s="27">
        <f t="shared" si="326"/>
        <v>0.1111111111111111</v>
      </c>
      <c r="BX465" s="27"/>
      <c r="BY465" s="27">
        <f t="shared" si="327"/>
        <v>5.432098765432098E-2</v>
      </c>
      <c r="BZ465" s="27">
        <f t="shared" si="328"/>
        <v>0.11851851851851851</v>
      </c>
      <c r="CA465" s="27"/>
      <c r="CB465" s="27"/>
      <c r="CC465" s="27"/>
      <c r="CD465" s="27"/>
      <c r="CE465" s="27"/>
      <c r="CF465" s="27"/>
      <c r="CG465" s="27"/>
      <c r="CH465" s="27"/>
      <c r="CL465" s="27"/>
      <c r="CM465" s="83"/>
      <c r="CN465" s="13"/>
    </row>
    <row r="466" spans="1:92" x14ac:dyDescent="0.25">
      <c r="BW466" s="27">
        <f t="shared" ref="BW466:BW474" si="329">(1/3*ROUNDUP((AI466/2),0)*(7-$AK466+7-$AM466)/6)</f>
        <v>0</v>
      </c>
      <c r="BX466" s="27"/>
      <c r="BY466" s="27">
        <f t="shared" ref="BY466:BY474" si="330">((BW466*AO466/3)+(((BW466+AV466*$BE$296) / (1+$BE$296)*AO466/3*(AP466-1+AN466)/5)*2))/3</f>
        <v>0</v>
      </c>
      <c r="BZ466" s="27">
        <f t="shared" ref="BZ466:BZ474" si="331">((AV466*AO466/3)+(((AV466+BW466*$BE$296) / (1+$BE$296)*AO466/3*(AP466-1+AN466)/5)*2))/3</f>
        <v>0</v>
      </c>
    </row>
    <row r="467" spans="1:92" x14ac:dyDescent="0.25">
      <c r="A467" t="s">
        <v>549</v>
      </c>
      <c r="N467" s="13">
        <v>2</v>
      </c>
      <c r="O467" s="13"/>
      <c r="P467" s="13"/>
      <c r="Q467" s="13"/>
      <c r="R467" s="13"/>
      <c r="S467" s="14"/>
      <c r="T467" s="13"/>
      <c r="U467" s="13"/>
      <c r="V467" s="13"/>
      <c r="W467" s="13"/>
      <c r="Z467" s="14"/>
      <c r="AA467" s="15"/>
      <c r="AF467" t="s">
        <v>467</v>
      </c>
      <c r="AG467" s="1" t="s">
        <v>81</v>
      </c>
      <c r="AH467" s="1">
        <v>2</v>
      </c>
      <c r="AI467" s="1">
        <v>2</v>
      </c>
      <c r="AJ467" s="1">
        <v>2</v>
      </c>
      <c r="AK467" s="1">
        <v>3</v>
      </c>
      <c r="AL467" s="1">
        <v>3</v>
      </c>
      <c r="AM467" s="1">
        <v>6</v>
      </c>
      <c r="AN467" s="13"/>
      <c r="AO467" s="13">
        <v>3</v>
      </c>
      <c r="AP467" s="13">
        <v>1</v>
      </c>
      <c r="AQ467" s="13"/>
      <c r="AR467" s="13">
        <v>1</v>
      </c>
      <c r="AS467" s="13"/>
      <c r="AT467" s="15" t="s">
        <v>193</v>
      </c>
      <c r="AU467" s="4"/>
      <c r="AV467" s="4">
        <f t="shared" ref="AV467:AX470" si="332">SUM(1/3*AH467*(7-$AK467+7-$AM467)/6)</f>
        <v>0.55555555555555547</v>
      </c>
      <c r="AW467" s="4">
        <f t="shared" si="332"/>
        <v>0.55555555555555547</v>
      </c>
      <c r="AX467" s="4">
        <f t="shared" si="332"/>
        <v>0.55555555555555547</v>
      </c>
      <c r="AY467" s="27">
        <f t="shared" ref="AY467:AY474" si="333">AV467</f>
        <v>0.55555555555555547</v>
      </c>
      <c r="AZ467" s="27">
        <f t="shared" ref="AZ467:AZ474" si="334">SUM(AV467:AX467)/3</f>
        <v>0.55555555555555547</v>
      </c>
      <c r="BA467" s="27">
        <f t="shared" ref="BA467:BA474" si="335">(((AX467+AW467*$BE$296)/(1+$BE$296)*AO467/3*2+(((AX467+AW467*$BE$296+AV467*$BE$296^2)/(1+$BE$296+$BE$296^2)*AO467/3*(AP467-1+AN467)/5)*3))/5)</f>
        <v>0.22222222222222218</v>
      </c>
      <c r="BB467" s="27">
        <f t="shared" ref="BB467:BB474" si="336">(((AX467+AV467*$BE$296)/(1+$BE$296)*AO467/3*2+(((AX467+AV467*$BE$296+AW467*$BE$296^2)/(1+$BE$296+$BE$296^2)*AO467/3*(AP467-1+AN467)/5)*3))/5)</f>
        <v>0.22222222222222218</v>
      </c>
      <c r="BC467" s="27">
        <f t="shared" ref="BC467:BC474" si="337">(((AV467+AX467*$BE$296)/(1+$BE$296)*AO467/3*2+(((AV467+AX467*$BE$296+AW467*$BE$296^2)/(1+$BE$296+$BE$296^2)*AO467/3*(AP467-1+AN467)/5)*3))/5)</f>
        <v>0.22222222222222218</v>
      </c>
      <c r="BD467" s="27">
        <f t="shared" ref="BD467:BD474" si="338">(((AV467+AW467*$BE$296)/(1+$BE$296)*AO467/3*2+(((AV467+AW467*$BE$296+AX467*$BE$296^2)/(1+$BE$296+$BE$296^2)*AO467/3*(AP467-1+AN467)/5)*3))/5)</f>
        <v>0.22222222222222218</v>
      </c>
      <c r="BE467" s="27"/>
      <c r="BF467" s="27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16"/>
      <c r="BS467" s="1"/>
      <c r="BT467" s="84"/>
      <c r="BU467" s="84"/>
      <c r="BV467" s="27"/>
      <c r="BW467" s="27">
        <f t="shared" si="329"/>
        <v>0.27777777777777773</v>
      </c>
      <c r="BX467" s="27"/>
      <c r="BY467" s="27">
        <f t="shared" si="330"/>
        <v>9.2592592592592574E-2</v>
      </c>
      <c r="BZ467" s="27">
        <f t="shared" si="331"/>
        <v>0.18518518518518515</v>
      </c>
      <c r="CA467" s="27"/>
      <c r="CB467" s="27"/>
      <c r="CC467" s="27"/>
      <c r="CD467" s="27"/>
      <c r="CE467" s="27"/>
      <c r="CF467" s="27"/>
      <c r="CG467" s="27"/>
      <c r="CH467" s="27"/>
      <c r="CL467" s="27"/>
      <c r="CM467" s="83"/>
      <c r="CN467" s="13"/>
    </row>
    <row r="468" spans="1:92" x14ac:dyDescent="0.25">
      <c r="A468" t="s">
        <v>550</v>
      </c>
      <c r="N468" s="13">
        <v>2</v>
      </c>
      <c r="O468" s="13"/>
      <c r="P468" s="13"/>
      <c r="Q468" s="13"/>
      <c r="R468" s="13"/>
      <c r="S468" s="14"/>
      <c r="T468" s="13"/>
      <c r="U468" s="13"/>
      <c r="V468" s="13"/>
      <c r="W468" s="13"/>
      <c r="Z468" s="14"/>
      <c r="AA468" s="15"/>
      <c r="AF468" t="s">
        <v>468</v>
      </c>
      <c r="AG468" s="1" t="s">
        <v>81</v>
      </c>
      <c r="AH468" s="196">
        <v>0</v>
      </c>
      <c r="AI468" s="1">
        <v>2</v>
      </c>
      <c r="AJ468" s="1">
        <v>2</v>
      </c>
      <c r="AK468" s="1">
        <v>3</v>
      </c>
      <c r="AL468" s="1">
        <v>3</v>
      </c>
      <c r="AM468" s="1">
        <v>6</v>
      </c>
      <c r="AN468" s="195"/>
      <c r="AO468" s="13">
        <v>3</v>
      </c>
      <c r="AP468" s="13">
        <v>1</v>
      </c>
      <c r="AQ468" s="13">
        <v>1</v>
      </c>
      <c r="AR468" s="195"/>
      <c r="AS468" s="195"/>
      <c r="AT468" s="15" t="s">
        <v>86</v>
      </c>
      <c r="AU468" s="4"/>
      <c r="AV468" s="4">
        <f t="shared" si="332"/>
        <v>0</v>
      </c>
      <c r="AW468" s="4">
        <f t="shared" si="332"/>
        <v>0.55555555555555547</v>
      </c>
      <c r="AX468" s="4">
        <f t="shared" si="332"/>
        <v>0.55555555555555547</v>
      </c>
      <c r="AY468" s="27">
        <f t="shared" si="333"/>
        <v>0</v>
      </c>
      <c r="AZ468" s="27">
        <f t="shared" si="334"/>
        <v>0.37037037037037029</v>
      </c>
      <c r="BA468" s="27">
        <f t="shared" si="335"/>
        <v>0.22222222222222218</v>
      </c>
      <c r="BB468" s="27">
        <f t="shared" si="336"/>
        <v>7.4074074074074056E-2</v>
      </c>
      <c r="BC468" s="27">
        <f t="shared" si="337"/>
        <v>0.14814814814814811</v>
      </c>
      <c r="BD468" s="27">
        <f t="shared" si="338"/>
        <v>0.14814814814814811</v>
      </c>
      <c r="BE468" s="27"/>
      <c r="BF468" s="27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16"/>
      <c r="BS468" s="1"/>
      <c r="BT468" s="84"/>
      <c r="BU468" s="84"/>
      <c r="BV468" s="27"/>
      <c r="BW468" s="27">
        <f t="shared" si="329"/>
        <v>0.27777777777777773</v>
      </c>
      <c r="BX468" s="27"/>
      <c r="BY468" s="27">
        <f t="shared" si="330"/>
        <v>9.2592592592592574E-2</v>
      </c>
      <c r="BZ468" s="27">
        <f t="shared" si="331"/>
        <v>0</v>
      </c>
      <c r="CA468" s="27"/>
      <c r="CB468" s="27"/>
      <c r="CC468" s="27"/>
      <c r="CD468" s="27"/>
      <c r="CE468" s="27"/>
      <c r="CF468" s="27"/>
      <c r="CG468" s="27"/>
      <c r="CH468" s="27"/>
      <c r="CL468" s="27"/>
      <c r="CM468" s="83"/>
      <c r="CN468" s="13"/>
    </row>
    <row r="469" spans="1:92" x14ac:dyDescent="0.25">
      <c r="A469" t="s">
        <v>548</v>
      </c>
      <c r="N469" s="13">
        <v>3</v>
      </c>
      <c r="O469" s="13"/>
      <c r="P469" s="13"/>
      <c r="Q469" s="13"/>
      <c r="R469" s="13"/>
      <c r="S469" s="14"/>
      <c r="T469" s="13"/>
      <c r="U469" s="13"/>
      <c r="V469" s="13"/>
      <c r="W469" s="13"/>
      <c r="Z469" s="14"/>
      <c r="AA469" s="15"/>
      <c r="AF469" t="s">
        <v>470</v>
      </c>
      <c r="AG469" s="1" t="s">
        <v>81</v>
      </c>
      <c r="AH469" s="1">
        <v>3</v>
      </c>
      <c r="AI469" s="1">
        <v>3</v>
      </c>
      <c r="AJ469" s="1">
        <v>3</v>
      </c>
      <c r="AK469" s="1">
        <v>3</v>
      </c>
      <c r="AL469" s="1">
        <v>3</v>
      </c>
      <c r="AM469" s="1">
        <v>6</v>
      </c>
      <c r="AN469" s="13"/>
      <c r="AO469" s="13">
        <v>3</v>
      </c>
      <c r="AP469" s="13">
        <v>1</v>
      </c>
      <c r="AQ469" s="13"/>
      <c r="AR469" s="13">
        <v>1</v>
      </c>
      <c r="AS469" s="13"/>
      <c r="AT469" s="15" t="s">
        <v>193</v>
      </c>
      <c r="AU469" s="4"/>
      <c r="AV469" s="4">
        <f t="shared" si="332"/>
        <v>0.83333333333333337</v>
      </c>
      <c r="AW469" s="4">
        <f t="shared" si="332"/>
        <v>0.83333333333333337</v>
      </c>
      <c r="AX469" s="4">
        <f t="shared" si="332"/>
        <v>0.83333333333333337</v>
      </c>
      <c r="AY469" s="27">
        <f t="shared" si="333"/>
        <v>0.83333333333333337</v>
      </c>
      <c r="AZ469" s="27">
        <f t="shared" si="334"/>
        <v>0.83333333333333337</v>
      </c>
      <c r="BA469" s="27">
        <f t="shared" si="335"/>
        <v>0.33333333333333337</v>
      </c>
      <c r="BB469" s="27">
        <f t="shared" si="336"/>
        <v>0.33333333333333337</v>
      </c>
      <c r="BC469" s="27">
        <f t="shared" si="337"/>
        <v>0.33333333333333337</v>
      </c>
      <c r="BD469" s="27">
        <f t="shared" si="338"/>
        <v>0.33333333333333337</v>
      </c>
      <c r="BE469" s="27"/>
      <c r="BF469" s="27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16"/>
      <c r="BS469" s="1"/>
      <c r="BT469" s="84"/>
      <c r="BU469" s="84"/>
      <c r="BV469" s="27"/>
      <c r="BW469" s="27">
        <f t="shared" si="329"/>
        <v>0.55555555555555547</v>
      </c>
      <c r="BX469" s="27"/>
      <c r="BY469" s="27">
        <f t="shared" si="330"/>
        <v>0.18518518518518515</v>
      </c>
      <c r="BZ469" s="27">
        <f t="shared" si="331"/>
        <v>0.27777777777777779</v>
      </c>
      <c r="CA469" s="27"/>
      <c r="CB469" s="27"/>
      <c r="CC469" s="27"/>
      <c r="CD469" s="27"/>
      <c r="CE469" s="27"/>
      <c r="CF469" s="27"/>
      <c r="CG469" s="27"/>
      <c r="CH469" s="27"/>
      <c r="CL469" s="27"/>
      <c r="CM469" s="83"/>
      <c r="CN469" s="13"/>
    </row>
    <row r="470" spans="1:92" x14ac:dyDescent="0.25">
      <c r="A470" t="s">
        <v>547</v>
      </c>
      <c r="N470" s="13">
        <v>3</v>
      </c>
      <c r="O470" s="13"/>
      <c r="P470" s="13"/>
      <c r="Q470" s="13"/>
      <c r="R470" s="13"/>
      <c r="S470" s="14"/>
      <c r="T470" s="13"/>
      <c r="U470" s="13"/>
      <c r="V470" s="13"/>
      <c r="W470" s="13"/>
      <c r="Z470" s="14"/>
      <c r="AA470" s="15"/>
      <c r="AF470" t="s">
        <v>493</v>
      </c>
      <c r="AG470" s="1" t="s">
        <v>81</v>
      </c>
      <c r="AH470" s="1">
        <v>0</v>
      </c>
      <c r="AI470" s="1">
        <v>3</v>
      </c>
      <c r="AJ470" s="1">
        <v>3</v>
      </c>
      <c r="AK470" s="1">
        <v>3</v>
      </c>
      <c r="AL470" s="1">
        <v>3</v>
      </c>
      <c r="AM470" s="1">
        <v>6</v>
      </c>
      <c r="AN470" s="13"/>
      <c r="AO470" s="13">
        <v>3</v>
      </c>
      <c r="AP470" s="13">
        <v>1</v>
      </c>
      <c r="AQ470" s="13">
        <v>1</v>
      </c>
      <c r="AR470" s="13"/>
      <c r="AS470" s="13"/>
      <c r="AT470" s="15" t="s">
        <v>86</v>
      </c>
      <c r="AU470" s="4"/>
      <c r="AV470" s="4">
        <f t="shared" si="332"/>
        <v>0</v>
      </c>
      <c r="AW470" s="4">
        <f t="shared" si="332"/>
        <v>0.83333333333333337</v>
      </c>
      <c r="AX470" s="4">
        <f t="shared" si="332"/>
        <v>0.83333333333333337</v>
      </c>
      <c r="AY470" s="27">
        <f t="shared" si="333"/>
        <v>0</v>
      </c>
      <c r="AZ470" s="27">
        <f t="shared" si="334"/>
        <v>0.55555555555555558</v>
      </c>
      <c r="BA470" s="27">
        <f t="shared" si="335"/>
        <v>0.33333333333333337</v>
      </c>
      <c r="BB470" s="27">
        <f t="shared" si="336"/>
        <v>0.11111111111111112</v>
      </c>
      <c r="BC470" s="27">
        <f t="shared" si="337"/>
        <v>0.22222222222222224</v>
      </c>
      <c r="BD470" s="27">
        <f t="shared" si="338"/>
        <v>0.22222222222222224</v>
      </c>
      <c r="BE470" s="27"/>
      <c r="BF470" s="27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16"/>
      <c r="BS470" s="1"/>
      <c r="BT470" s="84"/>
      <c r="BU470" s="84"/>
      <c r="BV470" s="27"/>
      <c r="BW470" s="27">
        <f t="shared" si="329"/>
        <v>0.55555555555555547</v>
      </c>
      <c r="BX470" s="27"/>
      <c r="BY470" s="27">
        <f t="shared" si="330"/>
        <v>0.18518518518518515</v>
      </c>
      <c r="BZ470" s="27">
        <f t="shared" si="331"/>
        <v>0</v>
      </c>
      <c r="CA470" s="27"/>
      <c r="CB470" s="27"/>
      <c r="CC470" s="27"/>
      <c r="CD470" s="27"/>
      <c r="CE470" s="27"/>
      <c r="CF470" s="27"/>
      <c r="CG470" s="27"/>
      <c r="CH470" s="27"/>
      <c r="CL470" s="27"/>
      <c r="CM470" s="83"/>
      <c r="CN470" s="13"/>
    </row>
    <row r="471" spans="1:92" x14ac:dyDescent="0.25">
      <c r="A471" t="s">
        <v>537</v>
      </c>
      <c r="N471" s="13">
        <v>2</v>
      </c>
      <c r="O471" s="13"/>
      <c r="P471" s="13"/>
      <c r="Q471" s="13"/>
      <c r="R471" s="13"/>
      <c r="S471" s="14"/>
      <c r="T471" s="13"/>
      <c r="U471" s="13"/>
      <c r="V471" s="13"/>
      <c r="W471" s="13"/>
      <c r="Z471" s="14"/>
      <c r="AA471" s="15"/>
      <c r="AF471" t="s">
        <v>501</v>
      </c>
      <c r="AG471" s="13" t="s">
        <v>496</v>
      </c>
      <c r="AH471" s="1">
        <v>1</v>
      </c>
      <c r="AI471" s="1">
        <v>4</v>
      </c>
      <c r="AJ471" s="1">
        <v>0</v>
      </c>
      <c r="AK471" s="1">
        <v>4</v>
      </c>
      <c r="AL471" s="1" t="s">
        <v>82</v>
      </c>
      <c r="AM471" s="1">
        <v>7</v>
      </c>
      <c r="AN471" s="13"/>
      <c r="AO471" s="13">
        <v>3</v>
      </c>
      <c r="AP471" s="13">
        <v>2</v>
      </c>
      <c r="AQ471" s="13"/>
      <c r="AR471" s="13"/>
      <c r="AS471" s="13">
        <v>1</v>
      </c>
      <c r="AT471" s="15"/>
      <c r="AU471" s="4"/>
      <c r="AV471" s="4">
        <f t="shared" ref="AV471:AX474" si="339">SUM(1/3*AH471*(7-$AK471+7-$AM471)/6)</f>
        <v>0.16666666666666666</v>
      </c>
      <c r="AW471" s="4">
        <f t="shared" si="339"/>
        <v>0.66666666666666663</v>
      </c>
      <c r="AX471" s="4">
        <f t="shared" si="339"/>
        <v>0</v>
      </c>
      <c r="AY471" s="27">
        <f t="shared" si="333"/>
        <v>0.16666666666666666</v>
      </c>
      <c r="AZ471" s="27">
        <f t="shared" si="334"/>
        <v>0.27777777777777773</v>
      </c>
      <c r="BA471" s="27">
        <f t="shared" si="335"/>
        <v>0.21206349206349207</v>
      </c>
      <c r="BB471" s="27">
        <f t="shared" si="336"/>
        <v>9.587301587301586E-2</v>
      </c>
      <c r="BC471" s="27">
        <f t="shared" si="337"/>
        <v>7.0793650793650784E-2</v>
      </c>
      <c r="BD471" s="27">
        <f t="shared" si="338"/>
        <v>0.2257142857142857</v>
      </c>
      <c r="BE471" s="27"/>
      <c r="BF471" s="27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16"/>
      <c r="BS471" s="1"/>
      <c r="BT471" s="84"/>
      <c r="BU471" s="84"/>
      <c r="BV471" s="27"/>
      <c r="BW471" s="27">
        <f t="shared" si="329"/>
        <v>0.33333333333333331</v>
      </c>
      <c r="BX471" s="27"/>
      <c r="BY471" s="27">
        <f t="shared" si="330"/>
        <v>0.14074074074074072</v>
      </c>
      <c r="BZ471" s="27">
        <f t="shared" si="331"/>
        <v>9.2592592592592574E-2</v>
      </c>
      <c r="CA471" s="27"/>
      <c r="CB471" s="27"/>
      <c r="CC471" s="27"/>
      <c r="CD471" s="27"/>
      <c r="CE471" s="27"/>
      <c r="CF471" s="27"/>
      <c r="CG471" s="27"/>
      <c r="CH471" s="27"/>
      <c r="CL471" s="27"/>
      <c r="CM471" s="83"/>
      <c r="CN471" s="13"/>
    </row>
    <row r="472" spans="1:92" x14ac:dyDescent="0.25">
      <c r="A472" t="s">
        <v>538</v>
      </c>
      <c r="N472" s="13">
        <v>2</v>
      </c>
      <c r="O472" s="13"/>
      <c r="P472" s="13"/>
      <c r="Q472" s="13"/>
      <c r="R472" s="13"/>
      <c r="S472" s="14"/>
      <c r="T472" s="13"/>
      <c r="U472" s="13"/>
      <c r="V472" s="13"/>
      <c r="W472" s="13"/>
      <c r="Z472" s="14"/>
      <c r="AA472" s="15"/>
      <c r="AF472" t="s">
        <v>502</v>
      </c>
      <c r="AG472" s="13" t="s">
        <v>497</v>
      </c>
      <c r="AH472" s="1">
        <v>1</v>
      </c>
      <c r="AI472" s="1">
        <v>4</v>
      </c>
      <c r="AJ472" s="1">
        <v>0</v>
      </c>
      <c r="AK472" s="1">
        <v>4</v>
      </c>
      <c r="AL472" s="1" t="s">
        <v>82</v>
      </c>
      <c r="AM472" s="1">
        <v>7</v>
      </c>
      <c r="AN472" s="13"/>
      <c r="AO472" s="13">
        <v>3</v>
      </c>
      <c r="AP472" s="13">
        <v>2</v>
      </c>
      <c r="AQ472" s="13"/>
      <c r="AR472" s="13"/>
      <c r="AS472" s="13">
        <v>1</v>
      </c>
      <c r="AT472" s="15"/>
      <c r="AU472" s="4"/>
      <c r="AV472" s="4">
        <f t="shared" si="339"/>
        <v>0.16666666666666666</v>
      </c>
      <c r="AW472" s="4">
        <f t="shared" si="339"/>
        <v>0.66666666666666663</v>
      </c>
      <c r="AX472" s="4">
        <f t="shared" si="339"/>
        <v>0</v>
      </c>
      <c r="AY472" s="27">
        <f t="shared" si="333"/>
        <v>0.16666666666666666</v>
      </c>
      <c r="AZ472" s="27">
        <f t="shared" si="334"/>
        <v>0.27777777777777773</v>
      </c>
      <c r="BA472" s="27">
        <f t="shared" si="335"/>
        <v>0.21206349206349207</v>
      </c>
      <c r="BB472" s="27">
        <f t="shared" si="336"/>
        <v>9.587301587301586E-2</v>
      </c>
      <c r="BC472" s="27">
        <f t="shared" si="337"/>
        <v>7.0793650793650784E-2</v>
      </c>
      <c r="BD472" s="27">
        <f t="shared" si="338"/>
        <v>0.2257142857142857</v>
      </c>
      <c r="BE472" s="27"/>
      <c r="BF472" s="27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16"/>
      <c r="BS472" s="1"/>
      <c r="BT472" s="84"/>
      <c r="BU472" s="84"/>
      <c r="BV472" s="27"/>
      <c r="BW472" s="27">
        <f t="shared" si="329"/>
        <v>0.33333333333333331</v>
      </c>
      <c r="BX472" s="27"/>
      <c r="BY472" s="27">
        <f t="shared" si="330"/>
        <v>0.14074074074074072</v>
      </c>
      <c r="BZ472" s="27">
        <f t="shared" si="331"/>
        <v>9.2592592592592574E-2</v>
      </c>
      <c r="CA472" s="27"/>
      <c r="CB472" s="27"/>
      <c r="CC472" s="27"/>
      <c r="CD472" s="27"/>
      <c r="CE472" s="27"/>
      <c r="CF472" s="27"/>
      <c r="CG472" s="27"/>
      <c r="CH472" s="27"/>
      <c r="CL472" s="27"/>
      <c r="CM472" s="83"/>
      <c r="CN472" s="13"/>
    </row>
    <row r="473" spans="1:92" x14ac:dyDescent="0.25">
      <c r="A473" t="s">
        <v>539</v>
      </c>
      <c r="N473" s="13">
        <v>2</v>
      </c>
      <c r="O473" s="13"/>
      <c r="P473" s="13"/>
      <c r="Q473" s="13"/>
      <c r="R473" s="13"/>
      <c r="S473" s="14"/>
      <c r="T473" s="13"/>
      <c r="U473" s="13"/>
      <c r="V473" s="13"/>
      <c r="W473" s="13"/>
      <c r="Z473" s="14"/>
      <c r="AA473" s="15"/>
      <c r="AF473" t="s">
        <v>499</v>
      </c>
      <c r="AG473" s="13" t="s">
        <v>496</v>
      </c>
      <c r="AH473" s="1">
        <v>0</v>
      </c>
      <c r="AI473" s="1">
        <v>2</v>
      </c>
      <c r="AJ473" s="1">
        <v>1</v>
      </c>
      <c r="AK473" s="1">
        <v>2</v>
      </c>
      <c r="AL473" s="1" t="s">
        <v>82</v>
      </c>
      <c r="AM473" s="1">
        <v>6</v>
      </c>
      <c r="AN473" s="13"/>
      <c r="AO473" s="13">
        <v>3</v>
      </c>
      <c r="AP473" s="13">
        <v>2</v>
      </c>
      <c r="AQ473" s="13"/>
      <c r="AR473" s="13"/>
      <c r="AS473" s="13">
        <v>1</v>
      </c>
      <c r="AT473" s="15"/>
      <c r="AU473" s="4"/>
      <c r="AV473" s="4">
        <f t="shared" si="339"/>
        <v>0</v>
      </c>
      <c r="AW473" s="4">
        <f t="shared" si="339"/>
        <v>0.66666666666666663</v>
      </c>
      <c r="AX473" s="4">
        <f t="shared" si="339"/>
        <v>0.33333333333333331</v>
      </c>
      <c r="AY473" s="27">
        <f t="shared" si="333"/>
        <v>0</v>
      </c>
      <c r="AZ473" s="27">
        <f t="shared" si="334"/>
        <v>0.33333333333333331</v>
      </c>
      <c r="BA473" s="27">
        <f t="shared" si="335"/>
        <v>0.25079365079365074</v>
      </c>
      <c r="BB473" s="27">
        <f t="shared" si="336"/>
        <v>9.587301587301586E-2</v>
      </c>
      <c r="BC473" s="27">
        <f t="shared" si="337"/>
        <v>0.14603174603174601</v>
      </c>
      <c r="BD473" s="27">
        <f t="shared" si="338"/>
        <v>0.22349206349206349</v>
      </c>
      <c r="BE473" s="27"/>
      <c r="BF473" s="27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16"/>
      <c r="BS473" s="1"/>
      <c r="BT473" s="84"/>
      <c r="BU473" s="84"/>
      <c r="BV473" s="27"/>
      <c r="BW473" s="27">
        <f t="shared" si="329"/>
        <v>0.33333333333333331</v>
      </c>
      <c r="BX473" s="27"/>
      <c r="BY473" s="27">
        <f t="shared" si="330"/>
        <v>0.12592592592592591</v>
      </c>
      <c r="BZ473" s="27">
        <f t="shared" si="331"/>
        <v>2.9629629629629627E-2</v>
      </c>
      <c r="CA473" s="27"/>
      <c r="CB473" s="27"/>
      <c r="CC473" s="27"/>
      <c r="CD473" s="27"/>
      <c r="CE473" s="27"/>
      <c r="CF473" s="27"/>
      <c r="CG473" s="27"/>
      <c r="CH473" s="27"/>
      <c r="CL473" s="27"/>
      <c r="CM473" s="83"/>
      <c r="CN473" s="13"/>
    </row>
    <row r="474" spans="1:92" x14ac:dyDescent="0.25">
      <c r="A474" t="s">
        <v>540</v>
      </c>
      <c r="N474" s="13">
        <v>2</v>
      </c>
      <c r="O474" s="13"/>
      <c r="P474" s="13"/>
      <c r="Q474" s="13"/>
      <c r="R474" s="13"/>
      <c r="S474" s="14"/>
      <c r="T474" s="13"/>
      <c r="U474" s="13"/>
      <c r="V474" s="13"/>
      <c r="W474" s="13"/>
      <c r="Z474" s="14"/>
      <c r="AA474" s="15"/>
      <c r="AF474" t="s">
        <v>500</v>
      </c>
      <c r="AG474" s="13" t="s">
        <v>497</v>
      </c>
      <c r="AH474" s="1">
        <v>0</v>
      </c>
      <c r="AI474" s="1">
        <v>2</v>
      </c>
      <c r="AJ474" s="1">
        <v>1</v>
      </c>
      <c r="AK474" s="1">
        <v>2</v>
      </c>
      <c r="AL474" s="1" t="s">
        <v>82</v>
      </c>
      <c r="AM474" s="1">
        <v>6</v>
      </c>
      <c r="AN474" s="13"/>
      <c r="AO474" s="13">
        <v>3</v>
      </c>
      <c r="AP474" s="13">
        <v>2</v>
      </c>
      <c r="AQ474" s="13"/>
      <c r="AR474" s="13"/>
      <c r="AS474" s="13">
        <v>1</v>
      </c>
      <c r="AT474" s="15"/>
      <c r="AU474" s="4"/>
      <c r="AV474" s="4">
        <f t="shared" si="339"/>
        <v>0</v>
      </c>
      <c r="AW474" s="4">
        <f t="shared" si="339"/>
        <v>0.66666666666666663</v>
      </c>
      <c r="AX474" s="4">
        <f t="shared" si="339"/>
        <v>0.33333333333333331</v>
      </c>
      <c r="AY474" s="27">
        <f t="shared" si="333"/>
        <v>0</v>
      </c>
      <c r="AZ474" s="27">
        <f t="shared" si="334"/>
        <v>0.33333333333333331</v>
      </c>
      <c r="BA474" s="27">
        <f t="shared" si="335"/>
        <v>0.25079365079365074</v>
      </c>
      <c r="BB474" s="27">
        <f t="shared" si="336"/>
        <v>9.587301587301586E-2</v>
      </c>
      <c r="BC474" s="27">
        <f t="shared" si="337"/>
        <v>0.14603174603174601</v>
      </c>
      <c r="BD474" s="27">
        <f t="shared" si="338"/>
        <v>0.22349206349206349</v>
      </c>
      <c r="BE474" s="27"/>
      <c r="BF474" s="27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16"/>
      <c r="BS474" s="1"/>
      <c r="BT474" s="84"/>
      <c r="BU474" s="84"/>
      <c r="BV474" s="27"/>
      <c r="BW474" s="27">
        <f t="shared" si="329"/>
        <v>0.33333333333333331</v>
      </c>
      <c r="BX474" s="27"/>
      <c r="BY474" s="27">
        <f t="shared" si="330"/>
        <v>0.12592592592592591</v>
      </c>
      <c r="BZ474" s="27">
        <f t="shared" si="331"/>
        <v>2.9629629629629627E-2</v>
      </c>
      <c r="CA474" s="27"/>
      <c r="CB474" s="27"/>
      <c r="CC474" s="27"/>
      <c r="CD474" s="27"/>
      <c r="CE474" s="27"/>
      <c r="CF474" s="27"/>
      <c r="CG474" s="27"/>
      <c r="CH474" s="27"/>
      <c r="CL474" s="27"/>
      <c r="CM474" s="83"/>
      <c r="CN474" s="13"/>
    </row>
    <row r="475" spans="1:92" x14ac:dyDescent="0.25">
      <c r="N475" s="13"/>
      <c r="O475" s="13"/>
      <c r="P475" s="13"/>
      <c r="Q475" s="13"/>
      <c r="R475" s="13"/>
      <c r="S475" s="14"/>
      <c r="T475" s="13"/>
      <c r="U475" s="13"/>
      <c r="V475" s="13"/>
      <c r="W475" s="13"/>
      <c r="Z475" s="14"/>
      <c r="AA475" s="15"/>
      <c r="AG475" s="13"/>
      <c r="AH475" s="1"/>
      <c r="AI475" s="1"/>
      <c r="AJ475" s="1"/>
      <c r="AK475" s="1"/>
      <c r="AL475" s="1"/>
      <c r="AM475" s="1"/>
      <c r="AN475" s="13"/>
      <c r="AO475" s="13"/>
      <c r="AP475" s="13"/>
      <c r="AQ475" s="13"/>
      <c r="AR475" s="13"/>
      <c r="AS475" s="13"/>
      <c r="AT475" s="15"/>
      <c r="AU475" s="4"/>
      <c r="AY475" s="27"/>
      <c r="AZ475" s="27"/>
      <c r="BA475" s="27"/>
      <c r="BB475" s="27"/>
      <c r="BC475" s="27"/>
      <c r="BD475" s="27"/>
      <c r="BE475" s="27"/>
      <c r="BF475" s="27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16"/>
      <c r="BS475" s="1"/>
      <c r="BT475" s="84"/>
      <c r="BU475" s="84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L475" s="27"/>
      <c r="CM475" s="83"/>
      <c r="CN475" s="13"/>
    </row>
    <row r="476" spans="1:92" x14ac:dyDescent="0.25">
      <c r="N476" s="13"/>
      <c r="O476" s="13"/>
      <c r="P476" s="13"/>
      <c r="Q476" s="13"/>
      <c r="R476" s="13"/>
      <c r="S476" s="14"/>
      <c r="T476" s="13"/>
      <c r="U476" s="13"/>
      <c r="V476" s="13"/>
      <c r="W476" s="13"/>
      <c r="Z476" s="14"/>
      <c r="AA476" s="15"/>
      <c r="AG476" s="13"/>
      <c r="AH476" s="1"/>
      <c r="AI476" s="1"/>
      <c r="AJ476" s="1"/>
      <c r="AK476" s="1"/>
      <c r="AL476" s="1"/>
      <c r="AM476" s="1"/>
      <c r="AN476" s="13"/>
      <c r="AO476" s="13"/>
      <c r="AP476" s="13"/>
      <c r="AQ476" s="13"/>
      <c r="AR476" s="13"/>
      <c r="AS476" s="13"/>
      <c r="AT476" s="15"/>
      <c r="AU476" s="4"/>
      <c r="AY476" s="27"/>
      <c r="AZ476" s="27"/>
      <c r="BA476" s="27"/>
      <c r="BB476" s="27"/>
      <c r="BC476" s="27"/>
      <c r="BD476" s="27"/>
      <c r="BE476" s="27"/>
      <c r="BF476" s="27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16"/>
      <c r="BS476" s="1"/>
      <c r="BT476" s="84"/>
      <c r="BU476" s="84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L476" s="27"/>
      <c r="CM476" s="83"/>
      <c r="CN476" s="13"/>
    </row>
    <row r="477" spans="1:92" x14ac:dyDescent="0.25">
      <c r="N477" s="13"/>
      <c r="O477" s="13"/>
      <c r="P477" s="13"/>
      <c r="Q477" s="13"/>
      <c r="R477" s="13"/>
      <c r="S477" s="14"/>
      <c r="T477" s="13"/>
      <c r="U477" s="13"/>
      <c r="V477" s="13"/>
      <c r="W477" s="13"/>
      <c r="Z477" s="14"/>
      <c r="AA477" s="15"/>
      <c r="AG477" s="13"/>
      <c r="AH477" s="1"/>
      <c r="AI477" s="1"/>
      <c r="AJ477" s="1"/>
      <c r="AK477" s="1"/>
      <c r="AL477" s="1"/>
      <c r="AM477" s="1"/>
      <c r="AN477" s="13"/>
      <c r="AO477" s="13"/>
      <c r="AP477" s="13"/>
      <c r="AQ477" s="13"/>
      <c r="AR477" s="13"/>
      <c r="AS477" s="13"/>
      <c r="AT477" s="15"/>
      <c r="AU477" s="4"/>
      <c r="AY477" s="27"/>
      <c r="AZ477" s="27"/>
      <c r="BA477" s="27"/>
      <c r="BB477" s="27"/>
      <c r="BC477" s="27"/>
      <c r="BD477" s="27"/>
      <c r="BE477" s="27"/>
      <c r="BF477" s="27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16"/>
      <c r="BS477" s="1"/>
      <c r="BT477" s="84"/>
      <c r="BU477" s="84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L477" s="27"/>
      <c r="CM477" s="83"/>
      <c r="CN477" s="13"/>
    </row>
    <row r="479" spans="1:92" x14ac:dyDescent="0.25">
      <c r="A479" t="s">
        <v>475</v>
      </c>
      <c r="N479" s="13"/>
      <c r="O479" s="13"/>
      <c r="P479" s="13"/>
      <c r="Q479" s="13"/>
      <c r="R479" s="13"/>
      <c r="S479" s="14"/>
      <c r="T479" s="13"/>
      <c r="U479" s="13"/>
      <c r="V479" s="13"/>
      <c r="W479" s="13"/>
      <c r="Z479" s="14"/>
      <c r="AA479" s="15"/>
      <c r="AF479" t="s">
        <v>475</v>
      </c>
      <c r="AG479" s="1" t="s">
        <v>81</v>
      </c>
      <c r="AH479" s="196">
        <v>6</v>
      </c>
      <c r="AI479" s="196">
        <v>4</v>
      </c>
      <c r="AJ479" s="196">
        <v>0</v>
      </c>
      <c r="AK479" s="196">
        <v>5</v>
      </c>
      <c r="AL479" s="196" t="s">
        <v>82</v>
      </c>
      <c r="AM479" s="196">
        <v>7</v>
      </c>
      <c r="AN479" s="195"/>
      <c r="AO479" s="195">
        <v>3</v>
      </c>
      <c r="AP479" s="195">
        <v>1</v>
      </c>
      <c r="AQ479" s="195"/>
      <c r="AR479" s="195"/>
      <c r="AS479" s="195"/>
      <c r="AT479" s="199"/>
      <c r="AU479" s="4"/>
      <c r="AV479" s="4">
        <f t="shared" ref="AV479:AV486" si="340">SUM(1/3*AH479*(7-$AK479+7-$AM479)/6)</f>
        <v>0.66666666666666663</v>
      </c>
      <c r="AW479" s="4">
        <f t="shared" ref="AW479:AW486" si="341">SUM(1/3*AI479*(7-$AK479+7-$AM479)/6)</f>
        <v>0.44444444444444442</v>
      </c>
      <c r="AX479" s="4">
        <f t="shared" ref="AX479:AX486" si="342">SUM(1/3*AJ479*(7-$AK479+7-$AM479)/6)</f>
        <v>0</v>
      </c>
      <c r="AY479" s="27">
        <f t="shared" ref="AY479:AY487" si="343">AV479</f>
        <v>0.66666666666666663</v>
      </c>
      <c r="AZ479" s="27">
        <f t="shared" ref="AZ479:AZ487" si="344">SUM(AV479:AX479)/3</f>
        <v>0.37037037037037041</v>
      </c>
      <c r="BA479" s="27">
        <f t="shared" ref="BA479:BA487" si="345">(((AX479+AW479*$BE$296)/(1+$BE$296)*AO479/3*2+(((AX479+AW479*$BE$296+AV479*$BE$296^2)/(1+$BE$296+$BE$296^2)*AO479/3*(AP479-1+AN479)/5)*3))/5)</f>
        <v>0.11851851851851851</v>
      </c>
      <c r="BB479" s="27">
        <f t="shared" ref="BB479:BB487" si="346">(((AX479+AV479*$BE$296)/(1+$BE$296)*AO479/3*2+(((AX479+AV479*$BE$296+AW479*$BE$296^2)/(1+$BE$296+$BE$296^2)*AO479/3*(AP479-1+AN479)/5)*3))/5)</f>
        <v>0.17777777777777776</v>
      </c>
      <c r="BC479" s="27">
        <f t="shared" ref="BC479:BC487" si="347">(((AV479+AX479*$BE$296)/(1+$BE$296)*AO479/3*2+(((AV479+AX479*$BE$296+AW479*$BE$296^2)/(1+$BE$296+$BE$296^2)*AO479/3*(AP479-1+AN479)/5)*3))/5)</f>
        <v>8.8888888888888878E-2</v>
      </c>
      <c r="BD479" s="27">
        <f t="shared" ref="BD479:BD487" si="348">(((AV479+AW479*$BE$296)/(1+$BE$296)*AO479/3*2+(((AV479+AW479*$BE$296+AX479*$BE$296^2)/(1+$BE$296+$BE$296^2)*AO479/3*(AP479-1+AN479)/5)*3))/5)</f>
        <v>0.2074074074074074</v>
      </c>
      <c r="BE479" s="27"/>
      <c r="BF479" s="27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16"/>
      <c r="BS479" s="1"/>
      <c r="BT479" s="84"/>
      <c r="BU479" s="84"/>
      <c r="BV479" s="27"/>
      <c r="BW479" s="27">
        <f t="shared" ref="BW479:BW487" si="349">(1/3*ROUNDUP((AI479/2),0)*(7-$AK479+7-$AM479)/6)</f>
        <v>0.22222222222222221</v>
      </c>
      <c r="BX479" s="27"/>
      <c r="BY479" s="27">
        <f t="shared" ref="BY479:BY487" si="350">((BW479*AO479/3)+(((BW479+AV479*$BE$296) / (1+$BE$296)*AO479/3*(AP479-1+AN479)/5)*2))/3</f>
        <v>7.407407407407407E-2</v>
      </c>
      <c r="BZ479" s="27">
        <f t="shared" ref="BZ479:BZ487" si="351">((AV479*AO479/3)+(((AV479+BW479*$BE$296) / (1+$BE$296)*AO479/3*(AP479-1+AN479)/5)*2))/3</f>
        <v>0.22222222222222221</v>
      </c>
      <c r="CA479" s="27"/>
      <c r="CB479" s="27"/>
      <c r="CC479" s="27"/>
      <c r="CD479" s="27"/>
      <c r="CE479" s="27"/>
      <c r="CF479" s="27"/>
      <c r="CG479" s="27"/>
      <c r="CH479" s="27"/>
      <c r="CL479" s="27"/>
      <c r="CM479" s="83"/>
      <c r="CN479" s="13"/>
    </row>
    <row r="480" spans="1:92" x14ac:dyDescent="0.25">
      <c r="A480" t="s">
        <v>554</v>
      </c>
      <c r="N480" s="13"/>
      <c r="O480" s="13"/>
      <c r="P480" s="13"/>
      <c r="Q480" s="13"/>
      <c r="R480" s="13"/>
      <c r="S480" s="14"/>
      <c r="T480" s="13"/>
      <c r="U480" s="13"/>
      <c r="V480" s="13"/>
      <c r="W480" s="13"/>
      <c r="Z480" s="14"/>
      <c r="AA480" s="15"/>
      <c r="AF480" t="s">
        <v>554</v>
      </c>
      <c r="AG480" s="1" t="s">
        <v>553</v>
      </c>
      <c r="AH480" s="196">
        <v>6</v>
      </c>
      <c r="AI480" s="196">
        <v>4</v>
      </c>
      <c r="AJ480" s="196">
        <v>0</v>
      </c>
      <c r="AK480" s="196">
        <v>5</v>
      </c>
      <c r="AL480" s="196" t="s">
        <v>82</v>
      </c>
      <c r="AM480" s="196">
        <v>7</v>
      </c>
      <c r="AN480" s="195"/>
      <c r="AO480" s="195">
        <v>2</v>
      </c>
      <c r="AP480" s="195">
        <v>3</v>
      </c>
      <c r="AQ480" s="195"/>
      <c r="AR480" s="195"/>
      <c r="AS480" s="195"/>
      <c r="AT480" s="199"/>
      <c r="AU480" s="4"/>
      <c r="AV480" s="4">
        <f t="shared" si="340"/>
        <v>0.66666666666666663</v>
      </c>
      <c r="AW480" s="4">
        <f t="shared" si="341"/>
        <v>0.44444444444444442</v>
      </c>
      <c r="AX480" s="4">
        <f t="shared" si="342"/>
        <v>0</v>
      </c>
      <c r="AY480" s="27">
        <f t="shared" si="343"/>
        <v>0.66666666666666663</v>
      </c>
      <c r="AZ480" s="27">
        <f t="shared" si="344"/>
        <v>0.37037037037037041</v>
      </c>
      <c r="BA480" s="27">
        <f t="shared" si="345"/>
        <v>0.1602821869488536</v>
      </c>
      <c r="BB480" s="27">
        <f t="shared" si="346"/>
        <v>0.18962962962962962</v>
      </c>
      <c r="BC480" s="27">
        <f t="shared" si="347"/>
        <v>0.11513227513227513</v>
      </c>
      <c r="BD480" s="27">
        <f t="shared" si="348"/>
        <v>0.17382716049382715</v>
      </c>
      <c r="BE480" s="27"/>
      <c r="BF480" s="27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16"/>
      <c r="BS480" s="1"/>
      <c r="BT480" s="84"/>
      <c r="BU480" s="84"/>
      <c r="BV480" s="27"/>
      <c r="BW480" s="27">
        <f t="shared" si="349"/>
        <v>0.22222222222222221</v>
      </c>
      <c r="BX480" s="27"/>
      <c r="BY480" s="27">
        <f t="shared" si="350"/>
        <v>0.14156378600823044</v>
      </c>
      <c r="BZ480" s="27">
        <f t="shared" si="351"/>
        <v>0.2139917695473251</v>
      </c>
      <c r="CA480" s="27"/>
      <c r="CB480" s="27"/>
      <c r="CC480" s="27"/>
      <c r="CD480" s="27"/>
      <c r="CE480" s="27"/>
      <c r="CF480" s="27"/>
      <c r="CG480" s="27"/>
      <c r="CH480" s="27"/>
      <c r="CL480" s="27"/>
      <c r="CM480" s="83"/>
      <c r="CN480" s="13"/>
    </row>
    <row r="481" spans="1:92" x14ac:dyDescent="0.25">
      <c r="A481" t="s">
        <v>557</v>
      </c>
      <c r="N481" s="13"/>
      <c r="O481" s="13"/>
      <c r="P481" s="13"/>
      <c r="Q481" s="13"/>
      <c r="R481" s="13"/>
      <c r="S481" s="14"/>
      <c r="T481" s="13"/>
      <c r="U481" s="13"/>
      <c r="V481" s="13"/>
      <c r="W481" s="13"/>
      <c r="Z481" s="14"/>
      <c r="AA481" s="15"/>
      <c r="AF481" t="s">
        <v>557</v>
      </c>
      <c r="AG481" s="1" t="s">
        <v>559</v>
      </c>
      <c r="AH481" s="196">
        <v>6</v>
      </c>
      <c r="AI481" s="196">
        <v>4</v>
      </c>
      <c r="AJ481" s="196"/>
      <c r="AK481" s="196">
        <v>5</v>
      </c>
      <c r="AL481" s="196" t="s">
        <v>82</v>
      </c>
      <c r="AM481" s="196">
        <v>7</v>
      </c>
      <c r="AN481" s="195"/>
      <c r="AO481" s="195">
        <v>2</v>
      </c>
      <c r="AP481" s="195">
        <v>3</v>
      </c>
      <c r="AQ481" s="195"/>
      <c r="AR481" s="195"/>
      <c r="AS481" s="195"/>
      <c r="AT481" s="199"/>
      <c r="AU481" s="4"/>
      <c r="AV481" s="4">
        <f t="shared" si="340"/>
        <v>0.66666666666666663</v>
      </c>
      <c r="AW481" s="4">
        <f t="shared" si="341"/>
        <v>0.44444444444444442</v>
      </c>
      <c r="AX481" s="4">
        <f t="shared" si="342"/>
        <v>0</v>
      </c>
      <c r="AY481" s="27">
        <f t="shared" si="343"/>
        <v>0.66666666666666663</v>
      </c>
      <c r="AZ481" s="27">
        <f t="shared" si="344"/>
        <v>0.37037037037037041</v>
      </c>
      <c r="BA481" s="27">
        <f t="shared" si="345"/>
        <v>0.1602821869488536</v>
      </c>
      <c r="BB481" s="27">
        <f t="shared" si="346"/>
        <v>0.18962962962962962</v>
      </c>
      <c r="BC481" s="27">
        <f t="shared" si="347"/>
        <v>0.11513227513227513</v>
      </c>
      <c r="BD481" s="27">
        <f t="shared" si="348"/>
        <v>0.17382716049382715</v>
      </c>
      <c r="BE481" s="27"/>
      <c r="BF481" s="27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16"/>
      <c r="BS481" s="1"/>
      <c r="BT481" s="84"/>
      <c r="BU481" s="84"/>
      <c r="BV481" s="27"/>
      <c r="BW481" s="27">
        <f t="shared" si="349"/>
        <v>0.22222222222222221</v>
      </c>
      <c r="BX481" s="27"/>
      <c r="BY481" s="27">
        <f t="shared" si="350"/>
        <v>0.14156378600823044</v>
      </c>
      <c r="BZ481" s="27">
        <f t="shared" si="351"/>
        <v>0.2139917695473251</v>
      </c>
      <c r="CA481" s="27"/>
      <c r="CB481" s="27"/>
      <c r="CC481" s="27"/>
      <c r="CD481" s="27"/>
      <c r="CE481" s="27"/>
      <c r="CF481" s="27"/>
      <c r="CG481" s="27"/>
      <c r="CH481" s="27"/>
      <c r="CL481" s="27"/>
      <c r="CM481" s="83"/>
      <c r="CN481" s="13"/>
    </row>
    <row r="482" spans="1:92" x14ac:dyDescent="0.25">
      <c r="A482" t="s">
        <v>555</v>
      </c>
      <c r="N482" s="13"/>
      <c r="O482" s="13"/>
      <c r="P482" s="13"/>
      <c r="Q482" s="13"/>
      <c r="R482" s="13"/>
      <c r="S482" s="14"/>
      <c r="T482" s="13"/>
      <c r="U482" s="13"/>
      <c r="V482" s="13"/>
      <c r="W482" s="13"/>
      <c r="Z482" s="14"/>
      <c r="AA482" s="15"/>
      <c r="AF482" t="s">
        <v>555</v>
      </c>
      <c r="AG482" s="1" t="s">
        <v>560</v>
      </c>
      <c r="AH482" s="196">
        <v>6</v>
      </c>
      <c r="AI482" s="196">
        <v>4</v>
      </c>
      <c r="AJ482" s="196">
        <v>0</v>
      </c>
      <c r="AK482" s="196">
        <v>5</v>
      </c>
      <c r="AL482" s="196" t="s">
        <v>82</v>
      </c>
      <c r="AM482" s="196">
        <v>7</v>
      </c>
      <c r="AN482" s="195"/>
      <c r="AO482" s="195">
        <v>2</v>
      </c>
      <c r="AP482" s="195">
        <v>3</v>
      </c>
      <c r="AQ482" s="195"/>
      <c r="AR482" s="195"/>
      <c r="AS482" s="13">
        <v>1</v>
      </c>
      <c r="AT482" s="199"/>
      <c r="AU482" s="4"/>
      <c r="AV482" s="4">
        <f t="shared" si="340"/>
        <v>0.66666666666666663</v>
      </c>
      <c r="AW482" s="4">
        <f t="shared" si="341"/>
        <v>0.44444444444444442</v>
      </c>
      <c r="AX482" s="4">
        <f t="shared" si="342"/>
        <v>0</v>
      </c>
      <c r="AY482" s="27">
        <f t="shared" si="343"/>
        <v>0.66666666666666663</v>
      </c>
      <c r="AZ482" s="27">
        <f t="shared" si="344"/>
        <v>0.37037037037037041</v>
      </c>
      <c r="BA482" s="27">
        <f t="shared" si="345"/>
        <v>0.1602821869488536</v>
      </c>
      <c r="BB482" s="27">
        <f t="shared" si="346"/>
        <v>0.18962962962962962</v>
      </c>
      <c r="BC482" s="27">
        <f t="shared" si="347"/>
        <v>0.11513227513227513</v>
      </c>
      <c r="BD482" s="27">
        <f t="shared" si="348"/>
        <v>0.17382716049382715</v>
      </c>
      <c r="BE482" s="27"/>
      <c r="BF482" s="27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16"/>
      <c r="BS482" s="1"/>
      <c r="BT482" s="84"/>
      <c r="BU482" s="84"/>
      <c r="BV482" s="27"/>
      <c r="BW482" s="27">
        <f t="shared" si="349"/>
        <v>0.22222222222222221</v>
      </c>
      <c r="BX482" s="27"/>
      <c r="BY482" s="27">
        <f t="shared" si="350"/>
        <v>0.14156378600823044</v>
      </c>
      <c r="BZ482" s="27">
        <f t="shared" si="351"/>
        <v>0.2139917695473251</v>
      </c>
      <c r="CA482" s="27"/>
      <c r="CB482" s="27"/>
      <c r="CC482" s="27"/>
      <c r="CD482" s="27"/>
      <c r="CE482" s="27"/>
      <c r="CF482" s="27"/>
      <c r="CG482" s="27"/>
      <c r="CH482" s="27"/>
      <c r="CL482" s="27"/>
      <c r="CM482" s="83"/>
      <c r="CN482" s="13"/>
    </row>
    <row r="483" spans="1:92" x14ac:dyDescent="0.25">
      <c r="A483" t="s">
        <v>556</v>
      </c>
      <c r="N483" s="13"/>
      <c r="O483" s="13"/>
      <c r="P483" s="13"/>
      <c r="Q483" s="13"/>
      <c r="R483" s="13"/>
      <c r="S483" s="14"/>
      <c r="T483" s="13"/>
      <c r="U483" s="13"/>
      <c r="V483" s="13"/>
      <c r="W483" s="13"/>
      <c r="Z483" s="14"/>
      <c r="AA483" s="15"/>
      <c r="AF483" t="s">
        <v>556</v>
      </c>
      <c r="AG483" s="1" t="s">
        <v>558</v>
      </c>
      <c r="AH483" s="196">
        <v>6</v>
      </c>
      <c r="AI483" s="196">
        <v>4</v>
      </c>
      <c r="AJ483" s="196"/>
      <c r="AK483" s="196">
        <v>5</v>
      </c>
      <c r="AL483" s="196" t="s">
        <v>82</v>
      </c>
      <c r="AM483" s="196">
        <v>7</v>
      </c>
      <c r="AN483" s="195"/>
      <c r="AO483" s="195">
        <v>2</v>
      </c>
      <c r="AP483" s="195">
        <v>3</v>
      </c>
      <c r="AQ483" s="195"/>
      <c r="AR483" s="195"/>
      <c r="AS483" s="13">
        <v>1</v>
      </c>
      <c r="AT483" s="199"/>
      <c r="AU483" s="4"/>
      <c r="AV483" s="4">
        <f t="shared" si="340"/>
        <v>0.66666666666666663</v>
      </c>
      <c r="AW483" s="4">
        <f t="shared" si="341"/>
        <v>0.44444444444444442</v>
      </c>
      <c r="AX483" s="4">
        <f t="shared" si="342"/>
        <v>0</v>
      </c>
      <c r="AY483" s="27">
        <f t="shared" si="343"/>
        <v>0.66666666666666663</v>
      </c>
      <c r="AZ483" s="27">
        <f t="shared" si="344"/>
        <v>0.37037037037037041</v>
      </c>
      <c r="BA483" s="27">
        <f t="shared" si="345"/>
        <v>0.1602821869488536</v>
      </c>
      <c r="BB483" s="27">
        <f t="shared" si="346"/>
        <v>0.18962962962962962</v>
      </c>
      <c r="BC483" s="27">
        <f t="shared" si="347"/>
        <v>0.11513227513227513</v>
      </c>
      <c r="BD483" s="27">
        <f t="shared" si="348"/>
        <v>0.17382716049382715</v>
      </c>
      <c r="BE483" s="27"/>
      <c r="BF483" s="27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16"/>
      <c r="BS483" s="1"/>
      <c r="BT483" s="84"/>
      <c r="BU483" s="84"/>
      <c r="BV483" s="27"/>
      <c r="BW483" s="27">
        <f t="shared" si="349"/>
        <v>0.22222222222222221</v>
      </c>
      <c r="BX483" s="27"/>
      <c r="BY483" s="27">
        <f t="shared" si="350"/>
        <v>0.14156378600823044</v>
      </c>
      <c r="BZ483" s="27">
        <f t="shared" si="351"/>
        <v>0.2139917695473251</v>
      </c>
      <c r="CA483" s="27"/>
      <c r="CB483" s="27"/>
      <c r="CC483" s="27"/>
      <c r="CD483" s="27"/>
      <c r="CE483" s="27"/>
      <c r="CF483" s="27"/>
      <c r="CG483" s="27"/>
      <c r="CH483" s="27"/>
      <c r="CL483" s="27"/>
      <c r="CM483" s="83"/>
      <c r="CN483" s="13"/>
    </row>
    <row r="484" spans="1:92" x14ac:dyDescent="0.25">
      <c r="A484" t="s">
        <v>477</v>
      </c>
      <c r="N484" s="13"/>
      <c r="O484" s="13"/>
      <c r="P484" s="13"/>
      <c r="Q484" s="13"/>
      <c r="R484" s="13"/>
      <c r="S484" s="14"/>
      <c r="T484" s="13"/>
      <c r="U484" s="13"/>
      <c r="V484" s="13"/>
      <c r="W484" s="13"/>
      <c r="Z484" s="14"/>
      <c r="AA484" s="15"/>
      <c r="AF484" t="s">
        <v>477</v>
      </c>
      <c r="AG484" s="1" t="s">
        <v>81</v>
      </c>
      <c r="AH484" s="196">
        <v>2</v>
      </c>
      <c r="AI484" s="196">
        <v>2</v>
      </c>
      <c r="AJ484" s="196">
        <v>2</v>
      </c>
      <c r="AK484" s="196">
        <v>3</v>
      </c>
      <c r="AL484" s="196">
        <v>3</v>
      </c>
      <c r="AM484" s="196">
        <v>6</v>
      </c>
      <c r="AN484" s="195"/>
      <c r="AO484" s="13">
        <v>3</v>
      </c>
      <c r="AP484" s="13">
        <v>1</v>
      </c>
      <c r="AQ484" s="13"/>
      <c r="AR484" s="13">
        <v>1</v>
      </c>
      <c r="AS484" s="13"/>
      <c r="AT484" s="15" t="s">
        <v>193</v>
      </c>
      <c r="AU484" s="4"/>
      <c r="AV484" s="4">
        <f t="shared" si="340"/>
        <v>0.55555555555555547</v>
      </c>
      <c r="AW484" s="4">
        <f t="shared" si="341"/>
        <v>0.55555555555555547</v>
      </c>
      <c r="AX484" s="4">
        <f t="shared" si="342"/>
        <v>0.55555555555555547</v>
      </c>
      <c r="AY484" s="27">
        <f t="shared" si="343"/>
        <v>0.55555555555555547</v>
      </c>
      <c r="AZ484" s="27">
        <f t="shared" si="344"/>
        <v>0.55555555555555547</v>
      </c>
      <c r="BA484" s="27">
        <f t="shared" si="345"/>
        <v>0.22222222222222218</v>
      </c>
      <c r="BB484" s="27">
        <f t="shared" si="346"/>
        <v>0.22222222222222218</v>
      </c>
      <c r="BC484" s="27">
        <f t="shared" si="347"/>
        <v>0.22222222222222218</v>
      </c>
      <c r="BD484" s="27">
        <f t="shared" si="348"/>
        <v>0.22222222222222218</v>
      </c>
      <c r="BE484" s="27"/>
      <c r="BF484" s="27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16"/>
      <c r="BS484" s="1"/>
      <c r="BT484" s="84"/>
      <c r="BU484" s="84"/>
      <c r="BV484" s="27"/>
      <c r="BW484" s="27">
        <f t="shared" si="349"/>
        <v>0.27777777777777773</v>
      </c>
      <c r="BX484" s="27"/>
      <c r="BY484" s="27">
        <f t="shared" si="350"/>
        <v>9.2592592592592574E-2</v>
      </c>
      <c r="BZ484" s="27">
        <f t="shared" si="351"/>
        <v>0.18518518518518515</v>
      </c>
      <c r="CA484" s="27"/>
      <c r="CB484" s="27"/>
      <c r="CC484" s="27"/>
      <c r="CD484" s="27"/>
      <c r="CE484" s="27"/>
      <c r="CF484" s="27"/>
      <c r="CG484" s="27"/>
      <c r="CH484" s="27"/>
      <c r="CL484" s="27"/>
      <c r="CM484" s="83"/>
      <c r="CN484" s="13"/>
    </row>
    <row r="485" spans="1:92" x14ac:dyDescent="0.25">
      <c r="A485" t="s">
        <v>209</v>
      </c>
      <c r="N485" s="13"/>
      <c r="O485" s="13"/>
      <c r="P485" s="13"/>
      <c r="Q485" s="13"/>
      <c r="R485" s="13"/>
      <c r="S485" s="14"/>
      <c r="T485" s="13"/>
      <c r="U485" s="13"/>
      <c r="V485" s="13"/>
      <c r="W485" s="13"/>
      <c r="Z485" s="14"/>
      <c r="AA485" s="15"/>
      <c r="AF485" t="s">
        <v>209</v>
      </c>
      <c r="AG485" s="1" t="s">
        <v>81</v>
      </c>
      <c r="AH485" s="1">
        <v>2</v>
      </c>
      <c r="AI485" s="1">
        <v>2</v>
      </c>
      <c r="AJ485" s="1">
        <v>2</v>
      </c>
      <c r="AK485" s="1">
        <v>3</v>
      </c>
      <c r="AL485" s="1">
        <v>1</v>
      </c>
      <c r="AM485" s="196">
        <v>6</v>
      </c>
      <c r="AN485" s="195"/>
      <c r="AO485" s="13">
        <v>3</v>
      </c>
      <c r="AP485" s="13">
        <v>1</v>
      </c>
      <c r="AQ485" s="13"/>
      <c r="AR485" s="13">
        <v>1</v>
      </c>
      <c r="AS485" s="13"/>
      <c r="AT485" s="15" t="s">
        <v>193</v>
      </c>
      <c r="AU485" s="4"/>
      <c r="AV485" s="4">
        <f t="shared" si="340"/>
        <v>0.55555555555555547</v>
      </c>
      <c r="AW485" s="4">
        <f t="shared" si="341"/>
        <v>0.55555555555555547</v>
      </c>
      <c r="AX485" s="4">
        <f t="shared" si="342"/>
        <v>0.55555555555555547</v>
      </c>
      <c r="AY485" s="27">
        <f t="shared" si="343"/>
        <v>0.55555555555555547</v>
      </c>
      <c r="AZ485" s="27">
        <f t="shared" si="344"/>
        <v>0.55555555555555547</v>
      </c>
      <c r="BA485" s="27">
        <f t="shared" si="345"/>
        <v>0.22222222222222218</v>
      </c>
      <c r="BB485" s="27">
        <f t="shared" si="346"/>
        <v>0.22222222222222218</v>
      </c>
      <c r="BC485" s="27">
        <f t="shared" si="347"/>
        <v>0.22222222222222218</v>
      </c>
      <c r="BD485" s="27">
        <f t="shared" si="348"/>
        <v>0.22222222222222218</v>
      </c>
      <c r="BE485" s="27"/>
      <c r="BF485" s="27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16"/>
      <c r="BS485" s="1"/>
      <c r="BT485" s="84"/>
      <c r="BU485" s="84"/>
      <c r="BV485" s="27"/>
      <c r="BW485" s="27">
        <f t="shared" si="349"/>
        <v>0.27777777777777773</v>
      </c>
      <c r="BX485" s="27"/>
      <c r="BY485" s="27">
        <f t="shared" si="350"/>
        <v>9.2592592592592574E-2</v>
      </c>
      <c r="BZ485" s="27">
        <f t="shared" si="351"/>
        <v>0.18518518518518515</v>
      </c>
      <c r="CA485" s="27"/>
      <c r="CB485" s="27"/>
      <c r="CC485" s="27"/>
      <c r="CD485" s="27"/>
      <c r="CE485" s="27"/>
      <c r="CF485" s="27"/>
      <c r="CG485" s="27"/>
      <c r="CH485" s="27"/>
      <c r="CL485" s="27"/>
      <c r="CM485" s="83"/>
      <c r="CN485" s="13"/>
    </row>
    <row r="486" spans="1:92" x14ac:dyDescent="0.25">
      <c r="A486" t="s">
        <v>476</v>
      </c>
      <c r="N486" s="13"/>
      <c r="O486" s="13"/>
      <c r="P486" s="13"/>
      <c r="Q486" s="13"/>
      <c r="R486" s="13"/>
      <c r="S486" s="14"/>
      <c r="T486" s="13"/>
      <c r="U486" s="13"/>
      <c r="V486" s="13"/>
      <c r="W486" s="13"/>
      <c r="Z486" s="14"/>
      <c r="AA486" s="15"/>
      <c r="AF486" t="s">
        <v>476</v>
      </c>
      <c r="AG486" s="1" t="s">
        <v>106</v>
      </c>
      <c r="AH486" s="196">
        <v>6</v>
      </c>
      <c r="AI486" s="196">
        <v>0</v>
      </c>
      <c r="AJ486" s="196">
        <v>0</v>
      </c>
      <c r="AK486" s="196">
        <v>2</v>
      </c>
      <c r="AL486" s="196">
        <v>1</v>
      </c>
      <c r="AM486" s="196">
        <v>5</v>
      </c>
      <c r="AN486" s="195"/>
      <c r="AO486" s="195">
        <v>3</v>
      </c>
      <c r="AP486" s="195">
        <v>1</v>
      </c>
      <c r="AQ486" s="195"/>
      <c r="AR486" s="195">
        <v>1</v>
      </c>
      <c r="AS486" s="195"/>
      <c r="AT486" s="199" t="s">
        <v>193</v>
      </c>
      <c r="AU486" s="4"/>
      <c r="AV486" s="4">
        <f t="shared" si="340"/>
        <v>2.3333333333333335</v>
      </c>
      <c r="AW486" s="4">
        <f t="shared" si="341"/>
        <v>0</v>
      </c>
      <c r="AX486" s="4">
        <f t="shared" si="342"/>
        <v>0</v>
      </c>
      <c r="AY486" s="27">
        <f t="shared" si="343"/>
        <v>2.3333333333333335</v>
      </c>
      <c r="AZ486" s="27">
        <f t="shared" si="344"/>
        <v>0.77777777777777779</v>
      </c>
      <c r="BA486" s="27">
        <f t="shared" si="345"/>
        <v>0</v>
      </c>
      <c r="BB486" s="27">
        <f t="shared" si="346"/>
        <v>0.62222222222222223</v>
      </c>
      <c r="BC486" s="27">
        <f t="shared" si="347"/>
        <v>0.31111111111111112</v>
      </c>
      <c r="BD486" s="27">
        <f t="shared" si="348"/>
        <v>0.31111111111111112</v>
      </c>
      <c r="BE486" s="27"/>
      <c r="BF486" s="27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16"/>
      <c r="BS486" s="1"/>
      <c r="BT486" s="84"/>
      <c r="BU486" s="84"/>
      <c r="BV486" s="27"/>
      <c r="BW486" s="27">
        <f t="shared" si="349"/>
        <v>0</v>
      </c>
      <c r="BX486" s="27"/>
      <c r="BY486" s="27">
        <f t="shared" si="350"/>
        <v>0</v>
      </c>
      <c r="BZ486" s="27">
        <f t="shared" si="351"/>
        <v>0.77777777777777779</v>
      </c>
      <c r="CA486" s="27"/>
      <c r="CB486" s="27"/>
      <c r="CC486" s="27"/>
      <c r="CD486" s="27"/>
      <c r="CE486" s="27"/>
      <c r="CF486" s="27"/>
      <c r="CG486" s="27"/>
      <c r="CH486" s="27"/>
      <c r="CL486" s="27"/>
      <c r="CM486" s="83"/>
      <c r="CN486" s="13"/>
    </row>
    <row r="487" spans="1:92" x14ac:dyDescent="0.25">
      <c r="A487" t="s">
        <v>494</v>
      </c>
      <c r="N487" s="13"/>
      <c r="O487" s="13"/>
      <c r="P487" s="13"/>
      <c r="Q487" s="13"/>
      <c r="R487" s="13"/>
      <c r="S487" s="14"/>
      <c r="T487" s="13"/>
      <c r="U487" s="13"/>
      <c r="V487" s="13"/>
      <c r="W487" s="13"/>
      <c r="Z487" s="14"/>
      <c r="AA487" s="15"/>
      <c r="AF487" t="s">
        <v>494</v>
      </c>
      <c r="AG487" s="1" t="s">
        <v>106</v>
      </c>
      <c r="AH487" s="1">
        <v>4</v>
      </c>
      <c r="AI487" s="1">
        <v>0</v>
      </c>
      <c r="AJ487" s="1">
        <v>0</v>
      </c>
      <c r="AK487" s="1">
        <v>2</v>
      </c>
      <c r="AL487" s="1">
        <v>1</v>
      </c>
      <c r="AM487" s="1">
        <v>5</v>
      </c>
      <c r="AN487" s="13"/>
      <c r="AO487" s="13">
        <v>3</v>
      </c>
      <c r="AP487" s="13">
        <v>1</v>
      </c>
      <c r="AQ487" s="13"/>
      <c r="AR487" s="13">
        <v>1</v>
      </c>
      <c r="AS487" s="13"/>
      <c r="AT487" s="15" t="s">
        <v>193</v>
      </c>
      <c r="AU487" s="4"/>
      <c r="AV487" s="24">
        <f>SUM(1/3*AH487*(7-$AK487+7-$AM487)/6)</f>
        <v>1.5555555555555554</v>
      </c>
      <c r="AW487" s="24">
        <f>SUM(1/3*AI487*(7-$AK487+7-$AM487)/6)</f>
        <v>0</v>
      </c>
      <c r="AX487" s="24">
        <f>SUM(1/3*AJ487*(7-$AK487+7-$AM487)/6)</f>
        <v>0</v>
      </c>
      <c r="AY487" s="133">
        <f t="shared" si="343"/>
        <v>1.5555555555555554</v>
      </c>
      <c r="AZ487" s="133">
        <f t="shared" si="344"/>
        <v>0.51851851851851849</v>
      </c>
      <c r="BA487" s="133">
        <f t="shared" si="345"/>
        <v>0</v>
      </c>
      <c r="BB487" s="133">
        <f t="shared" si="346"/>
        <v>0.4148148148148148</v>
      </c>
      <c r="BC487" s="133">
        <f t="shared" si="347"/>
        <v>0.2074074074074074</v>
      </c>
      <c r="BD487" s="133">
        <f t="shared" si="348"/>
        <v>0.2074074074074074</v>
      </c>
      <c r="BE487" s="27"/>
      <c r="BF487" s="27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16"/>
      <c r="BS487" s="1"/>
      <c r="BT487" s="84"/>
      <c r="BU487" s="84"/>
      <c r="BV487" s="27"/>
      <c r="BW487" s="27">
        <f t="shared" si="349"/>
        <v>0</v>
      </c>
      <c r="BX487" s="27"/>
      <c r="BY487" s="27">
        <f t="shared" si="350"/>
        <v>0</v>
      </c>
      <c r="BZ487" s="27">
        <f t="shared" si="351"/>
        <v>0.51851851851851849</v>
      </c>
      <c r="CA487" s="27"/>
      <c r="CB487" s="27"/>
      <c r="CC487" s="27"/>
      <c r="CD487" s="27"/>
      <c r="CE487" s="27"/>
      <c r="CF487" s="27"/>
      <c r="CG487" s="27"/>
      <c r="CH487" s="27"/>
      <c r="CL487" s="27"/>
      <c r="CM487" s="83"/>
      <c r="CN487" s="13"/>
    </row>
    <row r="488" spans="1:92" x14ac:dyDescent="0.25">
      <c r="N488" s="13"/>
      <c r="O488" s="13"/>
      <c r="P488" s="13"/>
      <c r="Q488" s="13"/>
      <c r="R488" s="13"/>
      <c r="S488" s="14"/>
      <c r="T488" s="13"/>
      <c r="U488" s="13"/>
      <c r="V488" s="13"/>
      <c r="W488" s="13"/>
      <c r="Z488" s="14"/>
      <c r="AA488" s="15"/>
      <c r="AG488" s="1"/>
      <c r="AH488" s="1"/>
      <c r="AI488" s="1"/>
      <c r="AJ488" s="1"/>
      <c r="AK488" s="1"/>
      <c r="AL488" s="1"/>
      <c r="AM488" s="1"/>
      <c r="AN488" s="13"/>
      <c r="AO488" s="13"/>
      <c r="AP488" s="13"/>
      <c r="AQ488" s="13"/>
      <c r="AR488" s="13"/>
      <c r="AS488" s="13"/>
      <c r="AT488" s="15"/>
      <c r="AU488" s="4"/>
      <c r="AY488" s="27"/>
      <c r="AZ488" s="27"/>
      <c r="BA488" s="27"/>
      <c r="BB488" s="27"/>
      <c r="BC488" s="27"/>
      <c r="BD488" s="27"/>
      <c r="BE488" s="27"/>
      <c r="BF488" s="27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16"/>
      <c r="BS488" s="1"/>
      <c r="BT488" s="84"/>
      <c r="BU488" s="84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L488" s="27"/>
      <c r="CM488" s="83"/>
      <c r="CN488" s="13"/>
    </row>
    <row r="489" spans="1:92" x14ac:dyDescent="0.25">
      <c r="N489" s="13"/>
      <c r="O489" s="13"/>
      <c r="P489" s="13"/>
      <c r="Q489" s="13"/>
      <c r="R489" s="13"/>
      <c r="S489" s="14"/>
      <c r="T489" s="13"/>
      <c r="U489" s="13"/>
      <c r="V489" s="13"/>
      <c r="W489" s="13"/>
      <c r="Z489" s="14"/>
      <c r="AA489" s="15"/>
      <c r="AG489" s="1"/>
      <c r="AH489" s="1"/>
      <c r="AI489" s="1"/>
      <c r="AJ489" s="1"/>
      <c r="AK489" s="1"/>
      <c r="AL489" s="1"/>
      <c r="AM489" s="1"/>
      <c r="AN489" s="13"/>
      <c r="AO489" s="13"/>
      <c r="AP489" s="13"/>
      <c r="AQ489" s="13"/>
      <c r="AR489" s="13"/>
      <c r="AS489" s="13"/>
      <c r="AT489" s="15"/>
      <c r="AU489" s="4"/>
      <c r="AY489" s="27"/>
      <c r="AZ489" s="27"/>
      <c r="BA489" s="27"/>
      <c r="BB489" s="27"/>
      <c r="BC489" s="27"/>
      <c r="BD489" s="27"/>
      <c r="BE489" s="27"/>
      <c r="BF489" s="27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16"/>
      <c r="BS489" s="1"/>
      <c r="BT489" s="84"/>
      <c r="BU489" s="84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L489" s="27"/>
      <c r="CM489" s="83"/>
      <c r="CN489" s="13"/>
    </row>
    <row r="490" spans="1:92" x14ac:dyDescent="0.25">
      <c r="N490" s="13"/>
      <c r="O490" s="13"/>
      <c r="P490" s="13"/>
      <c r="Q490" s="13"/>
      <c r="R490" s="13"/>
      <c r="S490" s="14"/>
      <c r="T490" s="13"/>
      <c r="U490" s="13"/>
      <c r="V490" s="13"/>
      <c r="W490" s="13"/>
      <c r="Z490" s="14"/>
      <c r="AA490" s="15"/>
      <c r="AG490" s="1"/>
      <c r="AH490" s="1"/>
      <c r="AI490" s="1"/>
      <c r="AJ490" s="1"/>
      <c r="AK490" s="1"/>
      <c r="AL490" s="1"/>
      <c r="AM490" s="1"/>
      <c r="AN490" s="13"/>
      <c r="AO490" s="13"/>
      <c r="AP490" s="13"/>
      <c r="AQ490" s="13"/>
      <c r="AR490" s="13"/>
      <c r="AS490" s="13"/>
      <c r="AT490" s="15"/>
      <c r="AU490" s="4"/>
      <c r="AY490" s="27"/>
      <c r="AZ490" s="27"/>
      <c r="BA490" s="27"/>
      <c r="BB490" s="27"/>
      <c r="BC490" s="27"/>
      <c r="BD490" s="27"/>
      <c r="BE490" s="27"/>
      <c r="BF490" s="27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16"/>
      <c r="BS490" s="1"/>
      <c r="BT490" s="84"/>
      <c r="BU490" s="84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L490" s="27"/>
      <c r="CM490" s="83"/>
      <c r="CN490" s="13"/>
    </row>
    <row r="491" spans="1:92" x14ac:dyDescent="0.25">
      <c r="N491" s="13"/>
      <c r="O491" s="13"/>
      <c r="P491" s="13"/>
      <c r="Q491" s="13"/>
      <c r="R491" s="13"/>
      <c r="S491" s="14"/>
      <c r="T491" s="13"/>
      <c r="U491" s="13"/>
      <c r="V491" s="13"/>
      <c r="W491" s="13"/>
      <c r="Z491" s="14"/>
      <c r="AA491" s="15"/>
      <c r="AG491" s="1"/>
      <c r="AH491" s="1"/>
      <c r="AI491" s="1"/>
      <c r="AJ491" s="1"/>
      <c r="AK491" s="1"/>
      <c r="AL491" s="1"/>
      <c r="AM491" s="1"/>
      <c r="AN491" s="13"/>
      <c r="AO491" s="13"/>
      <c r="AP491" s="13"/>
      <c r="AQ491" s="13"/>
      <c r="AR491" s="13"/>
      <c r="AS491" s="13"/>
      <c r="AT491" s="15"/>
      <c r="AU491" s="4"/>
      <c r="AY491" s="27"/>
      <c r="AZ491" s="27"/>
      <c r="BA491" s="27"/>
      <c r="BB491" s="27"/>
      <c r="BC491" s="27"/>
      <c r="BD491" s="27"/>
      <c r="BE491" s="27"/>
      <c r="BF491" s="27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16"/>
      <c r="BS491" s="1"/>
      <c r="BT491" s="84"/>
      <c r="BU491" s="84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L491" s="27"/>
      <c r="CM491" s="83"/>
      <c r="CN491" s="13"/>
    </row>
    <row r="492" spans="1:92" x14ac:dyDescent="0.25">
      <c r="N492" s="13"/>
      <c r="O492" s="13"/>
      <c r="P492" s="13"/>
      <c r="Q492" s="13"/>
      <c r="R492" s="13"/>
      <c r="S492" s="14"/>
      <c r="T492" s="13"/>
      <c r="U492" s="13"/>
      <c r="V492" s="13"/>
      <c r="W492" s="13"/>
      <c r="Z492" s="14"/>
      <c r="AA492" s="15"/>
      <c r="AG492" s="1"/>
      <c r="AH492" s="1"/>
      <c r="AI492" s="1"/>
      <c r="AJ492" s="1"/>
      <c r="AK492" s="1"/>
      <c r="AL492" s="1"/>
      <c r="AM492" s="1"/>
      <c r="AN492" s="13"/>
      <c r="AO492" s="13"/>
      <c r="AP492" s="13"/>
      <c r="AQ492" s="13"/>
      <c r="AR492" s="13"/>
      <c r="AS492" s="13"/>
      <c r="AT492" s="15"/>
      <c r="AU492" s="4"/>
      <c r="AY492" s="27"/>
      <c r="AZ492" s="27"/>
      <c r="BA492" s="27"/>
      <c r="BB492" s="27"/>
      <c r="BC492" s="27"/>
      <c r="BD492" s="27"/>
      <c r="BE492" s="27"/>
      <c r="BF492" s="27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16"/>
      <c r="BS492" s="1"/>
      <c r="BT492" s="84"/>
      <c r="BU492" s="84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L492" s="27"/>
      <c r="CM492" s="83"/>
      <c r="CN492" s="13"/>
    </row>
    <row r="493" spans="1:92" x14ac:dyDescent="0.25">
      <c r="N493" s="13"/>
      <c r="O493" s="13"/>
      <c r="P493" s="13"/>
      <c r="Q493" s="13"/>
      <c r="R493" s="13"/>
      <c r="S493" s="14"/>
      <c r="T493" s="13"/>
      <c r="U493" s="13"/>
      <c r="V493" s="13"/>
      <c r="W493" s="13"/>
      <c r="Z493" s="14"/>
      <c r="AA493" s="15"/>
      <c r="AG493" s="1"/>
      <c r="AH493" s="1"/>
      <c r="AI493" s="1"/>
      <c r="AJ493" s="1"/>
      <c r="AK493" s="1"/>
      <c r="AL493" s="1"/>
      <c r="AM493" s="1"/>
      <c r="AN493" s="13"/>
      <c r="AO493" s="13"/>
      <c r="AP493" s="13"/>
      <c r="AQ493" s="13"/>
      <c r="AR493" s="13"/>
      <c r="AS493" s="13"/>
      <c r="AT493" s="15"/>
      <c r="AU493" s="4"/>
      <c r="AY493" s="27"/>
      <c r="AZ493" s="27"/>
      <c r="BA493" s="27"/>
      <c r="BB493" s="27"/>
      <c r="BC493" s="27"/>
      <c r="BD493" s="27"/>
      <c r="BE493" s="27"/>
      <c r="BF493" s="27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16"/>
      <c r="BS493" s="1"/>
      <c r="BT493" s="84"/>
      <c r="BU493" s="84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L493" s="27"/>
      <c r="CM493" s="83"/>
      <c r="CN493" s="13"/>
    </row>
    <row r="496" spans="1:92" x14ac:dyDescent="0.25">
      <c r="A496" s="65" t="s">
        <v>572</v>
      </c>
      <c r="B496" s="74">
        <v>435</v>
      </c>
      <c r="C496" s="74">
        <v>452</v>
      </c>
      <c r="D496" s="74">
        <v>453</v>
      </c>
      <c r="E496" s="74"/>
      <c r="F496" s="74"/>
      <c r="G496" s="74"/>
      <c r="H496" s="74"/>
      <c r="I496" s="74"/>
      <c r="J496" s="74"/>
      <c r="K496" s="74"/>
      <c r="L496" s="74"/>
      <c r="M496" s="74"/>
      <c r="N496" s="67">
        <f t="shared" ref="N496:N506" ca="1" si="352">SUM(INDIRECT(ADDRESS(B496,COLUMN())),IF(C496&gt;0,INDIRECT(ADDRESS(C496,COLUMN())),0),IF(D496&gt;0,INDIRECT(ADDRESS(D496,14)),0),IF(E496&gt;0,INDIRECT(ADDRESS(E496,COLUMN())),0),IF(F496&gt;0,INDIRECT(ADDRESS(F496,COLUMN())),0),IF(G496&gt;0,INDIRECT(ADDRESS(G496,COLUMN())),0),IF(H496&gt;0,INDIRECT(ADDRESS(H496,COLUMN())),0),IF(I496&gt;0,INDIRECT(ADDRESS(I496,COLUMN())),0),IF(J496&gt;0,INDIRECT(ADDRESS(J496,COLUMN())),0),IF(K496&gt;0,INDIRECT(ADDRESS(K496,COLUMN())),0),IF(L496&gt;0,INDIRECT(ADDRESS(L496,COLUMN())),0),IF(M496&gt;0,INDIRECT(ADDRESS(M496,COLUMN())),0))</f>
        <v>24</v>
      </c>
      <c r="O496" s="67" t="str" cm="1">
        <f t="array" aca="1" ref="O496" ca="1">INDIRECT(ADDRESS($B496,COLUMN()))</f>
        <v>Fighter</v>
      </c>
      <c r="P496" s="67" cm="1">
        <f t="array" aca="1" ref="P496" ca="1">INDIRECT(ADDRESS($B496,COLUMN()))</f>
        <v>3</v>
      </c>
      <c r="Q496" s="67" cm="1">
        <f t="array" aca="1" ref="Q496" ca="1">INDIRECT(ADDRESS($B496,COLUMN()))</f>
        <v>0</v>
      </c>
      <c r="R496" s="67" cm="1">
        <f t="array" aca="1" ref="R496" ca="1">INDIRECT(ADDRESS($B496,COLUMN()))</f>
        <v>0</v>
      </c>
      <c r="S496" s="67" cm="1">
        <f t="array" aca="1" ref="S496" ca="1">INDIRECT(ADDRESS($B496,COLUMN()))</f>
        <v>2</v>
      </c>
      <c r="T496" s="67" t="str" cm="1">
        <f t="array" aca="1" ref="T496" ca="1">INDIRECT(ADDRESS($B496,COLUMN()))</f>
        <v>1-7</v>
      </c>
      <c r="U496" s="67" cm="1">
        <f t="array" aca="1" ref="U496" ca="1">INDIRECT(ADDRESS($B496,COLUMN()))</f>
        <v>7</v>
      </c>
      <c r="V496" s="67" cm="1">
        <f t="array" aca="1" ref="V496" ca="1">INDIRECT(ADDRESS($B496,COLUMN()))</f>
        <v>0</v>
      </c>
      <c r="W496" s="67" cm="1">
        <f t="array" aca="1" ref="W496" ca="1">INDIRECT(ADDRESS($B496,COLUMN()))</f>
        <v>4</v>
      </c>
      <c r="X496" s="67" cm="1">
        <f t="array" aca="1" ref="X496" ca="1">INDIRECT(ADDRESS($B496,COLUMN()))</f>
        <v>7</v>
      </c>
      <c r="Y496" s="67" cm="1">
        <f t="array" aca="1" ref="Y496" ca="1">INDIRECT(ADDRESS($B496,COLUMN()))</f>
        <v>2</v>
      </c>
      <c r="Z496" s="67" cm="1">
        <f t="array" aca="1" ref="Z496" ca="1">INDIRECT(ADDRESS($B496,COLUMN()))</f>
        <v>5</v>
      </c>
      <c r="AA496" s="67">
        <f t="shared" ref="AA496:AA506" si="353">AA490</f>
        <v>0</v>
      </c>
      <c r="AB496" s="56">
        <f t="shared" ref="AB496:AB506" ca="1" si="354">((U496/8)^$V$296)*((((X496-(Y496-1)/2)/8)^$X$296)*((S496/3)^$S$296))*(((8-W496)/6)^$W$296)</f>
        <v>0.83652672436050002</v>
      </c>
      <c r="AC496" s="56">
        <f t="shared" ref="AC496:AC506" ca="1" si="355">SUM(((25/N496)^$Z$296)*(AB496/$AB$34))</f>
        <v>1.0864800999392257</v>
      </c>
      <c r="AD496" s="56">
        <f t="shared" ref="AD496:AD506" ca="1" si="356">(P496/($CN$34*(1/AC496)))</f>
        <v>2.8342959128849365</v>
      </c>
      <c r="AF496" s="52"/>
      <c r="AG496" s="52"/>
      <c r="AH496" s="57"/>
      <c r="AI496" s="57"/>
      <c r="AJ496" s="57"/>
      <c r="AK496" s="57"/>
      <c r="AL496" s="57"/>
      <c r="AM496" s="57"/>
      <c r="AN496" s="57"/>
      <c r="AO496" s="57"/>
      <c r="AP496" s="57"/>
      <c r="AQ496" s="57"/>
      <c r="AR496" s="57"/>
      <c r="AS496" s="57"/>
      <c r="AT496" s="52"/>
      <c r="AU496" s="54" t="s">
        <v>113</v>
      </c>
      <c r="AV496" s="57" cm="1">
        <f t="array" aca="1" ref="AV496" ca="1">SUM(IF($C496&gt;0,IF(AND(INDIRECT(ADDRESS($C496,44))=0,INDIRECT(ADDRESS($C496,38))="UL",ISERROR(SEARCH("Rear",INDIRECT(ADDRESS($C496,33)))),ISERROR(SEARCH("Side",INDIRECT(ADDRESS($C496,33))))),INDIRECT(ADDRESS($C496,COLUMN())),0),0),IF($D496&gt;0,IF(AND(INDIRECT(ADDRESS($D496,44))=0,INDIRECT(ADDRESS($D496,38))="UL",ISERROR(SEARCH("Rear",INDIRECT(ADDRESS($D496,33)))),ISERROR(SEARCH("Side",INDIRECT(ADDRESS($D496,33))))),INDIRECT(ADDRESS($D496,COLUMN())),0),0),IF($E496&gt;0,IF(AND(INDIRECT(ADDRESS($E496,44))=0,INDIRECT(ADDRESS($E496,38))="UL",ISERROR(SEARCH("Rear",INDIRECT(ADDRESS($E496,33)))),ISERROR(SEARCH("Side",INDIRECT(ADDRESS($E496,33))))),INDIRECT(ADDRESS($E496,COLUMN())),0),0),IF($F496&gt;0,IF(AND(INDIRECT(ADDRESS($F496,44))=0,INDIRECT(ADDRESS($F496,38))="UL",ISERROR(SEARCH("Rear",INDIRECT(ADDRESS($F496,33)))),ISERROR(SEARCH("Side",INDIRECT(ADDRESS($F496,33))))),INDIRECT(ADDRESS($F496,COLUMN())),0),0),IF($G496&gt;0,IF(AND(INDIRECT(ADDRESS($G496,44))=0,INDIRECT(ADDRESS($G496,38))="UL",ISERROR(SEARCH("Rear",INDIRECT(ADDRESS($G496,33)))),ISERROR(SEARCH("Side",INDIRECT(ADDRESS($G496,33))))),INDIRECT(ADDRESS($G496,COLUMN())),0),0),IF($H496&gt;0,IF(AND(INDIRECT(ADDRESS($H496,44))=0,INDIRECT(ADDRESS($H496,38))="UL",ISERROR(SEARCH("Rear",INDIRECT(ADDRESS($H496,33)))),ISERROR(SEARCH("Side",INDIRECT(ADDRESS($H496,33))))),INDIRECT(ADDRESS($H496,COLUMN())),0),0),IF($I496&gt;0,IF(AND(INDIRECT(ADDRESS($I496,44))=0,INDIRECT(ADDRESS($I496,38))="UL",ISERROR(SEARCH("Rear",INDIRECT(ADDRESS($I496,33)))),ISERROR(SEARCH("Side",INDIRECT(ADDRESS($I496,33))))),INDIRECT(ADDRESS($I496,COLUMN())),0),0),IF($J496&gt;0,IF(AND(INDIRECT(ADDRESS($J496,44))=0,INDIRECT(ADDRESS($J496,38))="UL",ISERROR(SEARCH("Rear",INDIRECT(ADDRESS($J496,33)))),ISERROR(SEARCH("Side",INDIRECT(ADDRESS($J496,33))))),INDIRECT(ADDRESS($J496,COLUMN())),0),0),IF($K496&gt;0,IF(AND(INDIRECT(ADDRESS($K496,44))=0,INDIRECT(ADDRESS($K496,38))="UL",ISERROR(SEARCH("Rear",INDIRECT(ADDRESS($K496,33)))),ISERROR(SEARCH("Side",INDIRECT(ADDRESS($K496,33))))),INDIRECT(ADDRESS($K496,COLUMN())),0),0),IF($L496&gt;0,IF(AND(INDIRECT(ADDRESS($L496,44))=0,INDIRECT(ADDRESS($L496,38))="UL",ISERROR(SEARCH("Rear",INDIRECT(ADDRESS($L496,33)))),ISERROR(SEARCH("Side",INDIRECT(ADDRESS($L496,33))))),INDIRECT(ADDRESS($L496,COLUMN())),0),0),IF($M496&gt;0,IF(AND(INDIRECT(ADDRESS($M496,44))=0,INDIRECT(ADDRESS($M496,38))="UL",ISERROR(SEARCH("Rear",INDIRECT(ADDRESS($M496,33)))),ISERROR(SEARCH("Side",INDIRECT(ADDRESS($M496,33))))),INDIRECT(ADDRESS($M496,COLUMN())),0),0))</f>
        <v>0.22222222222222221</v>
      </c>
      <c r="AW496" s="57" cm="1">
        <f t="array" aca="1" ref="AW496" ca="1">SUM(IF($C496&gt;0,IF(AND(INDIRECT(ADDRESS($C496,44))=0,INDIRECT(ADDRESS($C496,38))="UL",ISERROR(SEARCH("Rear",INDIRECT(ADDRESS($C496,33)))),ISERROR(SEARCH("Side",INDIRECT(ADDRESS($C496,33))))),INDIRECT(ADDRESS($C496,COLUMN())),0),0),IF($D496&gt;0,IF(AND(INDIRECT(ADDRESS($D496,44))=0,INDIRECT(ADDRESS($D496,38))="UL",ISERROR(SEARCH("Rear",INDIRECT(ADDRESS($D496,33)))),ISERROR(SEARCH("Side",INDIRECT(ADDRESS($D496,33))))),INDIRECT(ADDRESS($D496,COLUMN())),0),0),IF($E496&gt;0,IF(AND(INDIRECT(ADDRESS($E496,44))=0,INDIRECT(ADDRESS($E496,38))="UL",ISERROR(SEARCH("Rear",INDIRECT(ADDRESS($E496,33)))),ISERROR(SEARCH("Side",INDIRECT(ADDRESS($E496,33))))),INDIRECT(ADDRESS($E496,COLUMN())),0),0),IF($F496&gt;0,IF(AND(INDIRECT(ADDRESS($F496,44))=0,INDIRECT(ADDRESS($F496,38))="UL",ISERROR(SEARCH("Rear",INDIRECT(ADDRESS($F496,33)))),ISERROR(SEARCH("Side",INDIRECT(ADDRESS($F496,33))))),INDIRECT(ADDRESS($F496,COLUMN())),0),0),IF($G496&gt;0,IF(AND(INDIRECT(ADDRESS($G496,44))=0,INDIRECT(ADDRESS($G496,38))="UL",ISERROR(SEARCH("Rear",INDIRECT(ADDRESS($G496,33)))),ISERROR(SEARCH("Side",INDIRECT(ADDRESS($G496,33))))),INDIRECT(ADDRESS($G496,COLUMN())),0),0),IF($H496&gt;0,IF(AND(INDIRECT(ADDRESS($H496,44))=0,INDIRECT(ADDRESS($H496,38))="UL",ISERROR(SEARCH("Rear",INDIRECT(ADDRESS($H496,33)))),ISERROR(SEARCH("Side",INDIRECT(ADDRESS($H496,33))))),INDIRECT(ADDRESS($H496,COLUMN())),0),0),IF($I496&gt;0,IF(AND(INDIRECT(ADDRESS($I496,44))=0,INDIRECT(ADDRESS($I496,38))="UL",ISERROR(SEARCH("Rear",INDIRECT(ADDRESS($I496,33)))),ISERROR(SEARCH("Side",INDIRECT(ADDRESS($I496,33))))),INDIRECT(ADDRESS($I496,COLUMN())),0),0),IF($J496&gt;0,IF(AND(INDIRECT(ADDRESS($J496,44))=0,INDIRECT(ADDRESS($J496,38))="UL",ISERROR(SEARCH("Rear",INDIRECT(ADDRESS($J496,33)))),ISERROR(SEARCH("Side",INDIRECT(ADDRESS($J496,33))))),INDIRECT(ADDRESS($J496,COLUMN())),0),0),IF($K496&gt;0,IF(AND(INDIRECT(ADDRESS($K496,44))=0,INDIRECT(ADDRESS($K496,38))="UL",ISERROR(SEARCH("Rear",INDIRECT(ADDRESS($K496,33)))),ISERROR(SEARCH("Side",INDIRECT(ADDRESS($K496,33))))),INDIRECT(ADDRESS($K496,COLUMN())),0),0),IF($L496&gt;0,IF(AND(INDIRECT(ADDRESS($L496,44))=0,INDIRECT(ADDRESS($L496,38))="UL",ISERROR(SEARCH("Rear",INDIRECT(ADDRESS($L496,33)))),ISERROR(SEARCH("Side",INDIRECT(ADDRESS($L496,33))))),INDIRECT(ADDRESS($L496,COLUMN())),0),0),IF($M496&gt;0,IF(AND(INDIRECT(ADDRESS($M496,44))=0,INDIRECT(ADDRESS($M496,38))="UL",ISERROR(SEARCH("Rear",INDIRECT(ADDRESS($M496,33)))),ISERROR(SEARCH("Side",INDIRECT(ADDRESS($M496,33))))),INDIRECT(ADDRESS($M496,COLUMN())),0),0))</f>
        <v>1.5555555555555554</v>
      </c>
      <c r="AX496" s="57" cm="1">
        <f t="array" aca="1" ref="AX496" ca="1">SUM(IF($C496&gt;0,IF(AND(INDIRECT(ADDRESS($C496,44))=0,INDIRECT(ADDRESS($C496,38))="UL",ISERROR(SEARCH("Rear",INDIRECT(ADDRESS($C496,33)))),ISERROR(SEARCH("Side",INDIRECT(ADDRESS($C496,33))))),INDIRECT(ADDRESS($C496,COLUMN())),0),0),IF($D496&gt;0,IF(AND(INDIRECT(ADDRESS($D496,44))=0,INDIRECT(ADDRESS($D496,38))="UL",ISERROR(SEARCH("Rear",INDIRECT(ADDRESS($D496,33)))),ISERROR(SEARCH("Side",INDIRECT(ADDRESS($D496,33))))),INDIRECT(ADDRESS($D496,COLUMN())),0),0),IF($E496&gt;0,IF(AND(INDIRECT(ADDRESS($E496,44))=0,INDIRECT(ADDRESS($E496,38))="UL",ISERROR(SEARCH("Rear",INDIRECT(ADDRESS($E496,33)))),ISERROR(SEARCH("Side",INDIRECT(ADDRESS($E496,33))))),INDIRECT(ADDRESS($E496,COLUMN())),0),0),IF($F496&gt;0,IF(AND(INDIRECT(ADDRESS($F496,44))=0,INDIRECT(ADDRESS($F496,38))="UL",ISERROR(SEARCH("Rear",INDIRECT(ADDRESS($F496,33)))),ISERROR(SEARCH("Side",INDIRECT(ADDRESS($F496,33))))),INDIRECT(ADDRESS($F496,COLUMN())),0),0),IF($G496&gt;0,IF(AND(INDIRECT(ADDRESS($G496,44))=0,INDIRECT(ADDRESS($G496,38))="UL",ISERROR(SEARCH("Rear",INDIRECT(ADDRESS($G496,33)))),ISERROR(SEARCH("Side",INDIRECT(ADDRESS($G496,33))))),INDIRECT(ADDRESS($G496,COLUMN())),0),0),IF($H496&gt;0,IF(AND(INDIRECT(ADDRESS($H496,44))=0,INDIRECT(ADDRESS($H496,38))="UL",ISERROR(SEARCH("Rear",INDIRECT(ADDRESS($H496,33)))),ISERROR(SEARCH("Side",INDIRECT(ADDRESS($H496,33))))),INDIRECT(ADDRESS($H496,COLUMN())),0),0),IF($I496&gt;0,IF(AND(INDIRECT(ADDRESS($I496,44))=0,INDIRECT(ADDRESS($I496,38))="UL",ISERROR(SEARCH("Rear",INDIRECT(ADDRESS($I496,33)))),ISERROR(SEARCH("Side",INDIRECT(ADDRESS($I496,33))))),INDIRECT(ADDRESS($I496,COLUMN())),0),0),IF($J496&gt;0,IF(AND(INDIRECT(ADDRESS($J496,44))=0,INDIRECT(ADDRESS($J496,38))="UL",ISERROR(SEARCH("Rear",INDIRECT(ADDRESS($J496,33)))),ISERROR(SEARCH("Side",INDIRECT(ADDRESS($J496,33))))),INDIRECT(ADDRESS($J496,COLUMN())),0),0),IF($K496&gt;0,IF(AND(INDIRECT(ADDRESS($K496,44))=0,INDIRECT(ADDRESS($K496,38))="UL",ISERROR(SEARCH("Rear",INDIRECT(ADDRESS($K496,33)))),ISERROR(SEARCH("Side",INDIRECT(ADDRESS($K496,33))))),INDIRECT(ADDRESS($K496,COLUMN())),0),0),IF($L496&gt;0,IF(AND(INDIRECT(ADDRESS($L496,44))=0,INDIRECT(ADDRESS($L496,38))="UL",ISERROR(SEARCH("Rear",INDIRECT(ADDRESS($L496,33)))),ISERROR(SEARCH("Side",INDIRECT(ADDRESS($L496,33))))),INDIRECT(ADDRESS($L496,COLUMN())),0),0),IF($M496&gt;0,IF(AND(INDIRECT(ADDRESS($M496,44))=0,INDIRECT(ADDRESS($M496,38))="UL",ISERROR(SEARCH("Rear",INDIRECT(ADDRESS($M496,33)))),ISERROR(SEARCH("Side",INDIRECT(ADDRESS($M496,33))))),INDIRECT(ADDRESS($M496,COLUMN())),0),0))</f>
        <v>0.77777777777777768</v>
      </c>
      <c r="AY496" s="58">
        <f t="shared" ref="AY496:AY508" ca="1" si="357">IF(AU496="S",AV496,IF(AU496="MS",AW496,IF(AU496="ML",AW496,AX496)))</f>
        <v>1.5555555555555554</v>
      </c>
      <c r="AZ496" s="58">
        <f t="shared" ref="AZ496:AZ508" ca="1" si="358">SUM(AV496:AX496)/3</f>
        <v>0.85185185185185175</v>
      </c>
      <c r="BA496" s="58" cm="1">
        <f t="array" aca="1" ref="BA496" ca="1">SUM(IF($C496&gt;0,IF(AND(INDIRECT(ADDRESS($C496,44))=0,INDIRECT(ADDRESS($C496,38))="UL"),INDIRECT(ADDRESS($C496,COLUMN())),0),0),IF($D496&gt;0,IF(AND(INDIRECT(ADDRESS($D496,44))=0,INDIRECT(ADDRESS($D496,38))="UL"),INDIRECT(ADDRESS($D496,COLUMN())),0),0),IF($E496&gt;0,IF(AND(INDIRECT(ADDRESS($E496,44))=0,INDIRECT(ADDRESS($E496,38))="UL"),INDIRECT(ADDRESS($E496,COLUMN())),0),0),IF($F496&gt;0,IF(AND(INDIRECT(ADDRESS($F496,44))=0,INDIRECT(ADDRESS($F496,38))="UL"),INDIRECT(ADDRESS($F496,COLUMN())),0),0),IF($G496&gt;0,IF(AND(INDIRECT(ADDRESS($G496,44))=0,INDIRECT(ADDRESS($G496,38))="UL"),INDIRECT(ADDRESS($G496,COLUMN())),0),0),IF($H496&gt;0,IF(AND(INDIRECT(ADDRESS($H496,44))=0,INDIRECT(ADDRESS($H496,38))="UL"),INDIRECT(ADDRESS($H496,COLUMN())),0),0),IF($I496&gt;0,IF(AND(INDIRECT(ADDRESS($I496,44))=0,INDIRECT(ADDRESS($I496,38))="UL"),INDIRECT(ADDRESS($I496,COLUMN())),0),0),IF($J496&gt;0,IF(AND(INDIRECT(ADDRESS($J496,44))=0,INDIRECT(ADDRESS($J496,38))="UL"),INDIRECT(ADDRESS($J496,COLUMN())),0),0),IF($K496&gt;0,IF(AND(INDIRECT(ADDRESS($K496,44))=0,INDIRECT(ADDRESS($K496,38))="UL"),INDIRECT(ADDRESS($K496,COLUMN())),0),0),IF($L496&gt;0,IF(AND(INDIRECT(ADDRESS($L496,44))=0,INDIRECT(ADDRESS($L496,38))="UL"),INDIRECT(ADDRESS($L496,COLUMN())),0),0),IF($M496&gt;0,IF(AND(INDIRECT(ADDRESS($M496,44))=0,INDIRECT(ADDRESS($M496,38))="UL"),INDIRECT(ADDRESS($M496,COLUMN())),0),0))</f>
        <v>0.51851851851851849</v>
      </c>
      <c r="BB496" s="58" cm="1">
        <f t="array" aca="1" ref="BB496" ca="1">SUM(IF($C496&gt;0,IF(AND(INDIRECT(ADDRESS($C496,44))=0,INDIRECT(ADDRESS($C496,38))="UL"),INDIRECT(ADDRESS($C496,COLUMN())),0),0),IF($D496&gt;0,IF(AND(INDIRECT(ADDRESS($D496,44))=0,INDIRECT(ADDRESS($D496,38))="UL"),INDIRECT(ADDRESS($D496,COLUMN())),0),0),IF($E496&gt;0,IF(AND(INDIRECT(ADDRESS($E496,44))=0,INDIRECT(ADDRESS($E496,38))="UL"),INDIRECT(ADDRESS($E496,COLUMN())),0),0),IF($F496&gt;0,IF(AND(INDIRECT(ADDRESS($F496,44))=0,INDIRECT(ADDRESS($F496,38))="UL"),INDIRECT(ADDRESS($F496,COLUMN())),0),0),IF($G496&gt;0,IF(AND(INDIRECT(ADDRESS($G496,44))=0,INDIRECT(ADDRESS($G496,38))="UL"),INDIRECT(ADDRESS($G496,COLUMN())),0),0),IF($H496&gt;0,IF(AND(INDIRECT(ADDRESS($H496,44))=0,INDIRECT(ADDRESS($H496,38))="UL"),INDIRECT(ADDRESS($H496,COLUMN())),0),0),IF($I496&gt;0,IF(AND(INDIRECT(ADDRESS($I496,44))=0,INDIRECT(ADDRESS($I496,38))="UL"),INDIRECT(ADDRESS($I496,COLUMN())),0),0),IF($J496&gt;0,IF(AND(INDIRECT(ADDRESS($J496,44))=0,INDIRECT(ADDRESS($J496,38))="UL"),INDIRECT(ADDRESS($J496,COLUMN())),0),0),IF($K496&gt;0,IF(AND(INDIRECT(ADDRESS($K496,44))=0,INDIRECT(ADDRESS($K496,38))="UL"),INDIRECT(ADDRESS($K496,COLUMN())),0),0),IF($L496&gt;0,IF(AND(INDIRECT(ADDRESS($L496,44))=0,INDIRECT(ADDRESS($L496,38))="UL"),INDIRECT(ADDRESS($L496,COLUMN())),0),0),IF($M496&gt;0,IF(AND(INDIRECT(ADDRESS($M496,44))=0,INDIRECT(ADDRESS($M496,38))="UL"),INDIRECT(ADDRESS($M496,COLUMN())),0),0))</f>
        <v>0.16296296296296298</v>
      </c>
      <c r="BC496" s="58" cm="1">
        <f t="array" aca="1" ref="BC496" ca="1">SUM(IF($C496&gt;0,IF(AND(INDIRECT(ADDRESS($C496,44))=0,INDIRECT(ADDRESS($C496,38))="UL"),INDIRECT(ADDRESS($C496,COLUMN())),0),0),IF($D496&gt;0,IF(AND(INDIRECT(ADDRESS($D496,44))=0,INDIRECT(ADDRESS($D496,38))="UL"),INDIRECT(ADDRESS($D496,COLUMN())),0),0),IF($E496&gt;0,IF(AND(INDIRECT(ADDRESS($E496,44))=0,INDIRECT(ADDRESS($E496,38))="UL"),INDIRECT(ADDRESS($E496,COLUMN())),0),0),IF($F496&gt;0,IF(AND(INDIRECT(ADDRESS($F496,44))=0,INDIRECT(ADDRESS($F496,38))="UL"),INDIRECT(ADDRESS($F496,COLUMN())),0),0),IF($G496&gt;0,IF(AND(INDIRECT(ADDRESS($G496,44))=0,INDIRECT(ADDRESS($G496,38))="UL"),INDIRECT(ADDRESS($G496,COLUMN())),0),0),IF($H496&gt;0,IF(AND(INDIRECT(ADDRESS($H496,44))=0,INDIRECT(ADDRESS($H496,38))="UL"),INDIRECT(ADDRESS($H496,COLUMN())),0),0),IF($I496&gt;0,IF(AND(INDIRECT(ADDRESS($I496,44))=0,INDIRECT(ADDRESS($I496,38))="UL"),INDIRECT(ADDRESS($I496,COLUMN())),0),0),IF($J496&gt;0,IF(AND(INDIRECT(ADDRESS($J496,44))=0,INDIRECT(ADDRESS($J496,38))="UL"),INDIRECT(ADDRESS($J496,COLUMN())),0),0),IF($K496&gt;0,IF(AND(INDIRECT(ADDRESS($K496,44))=0,INDIRECT(ADDRESS($K496,38))="UL"),INDIRECT(ADDRESS($K496,COLUMN())),0),0),IF($L496&gt;0,IF(AND(INDIRECT(ADDRESS($L496,44))=0,INDIRECT(ADDRESS($L496,38))="UL"),INDIRECT(ADDRESS($L496,COLUMN())),0),0),IF($M496&gt;0,IF(AND(INDIRECT(ADDRESS($M496,44))=0,INDIRECT(ADDRESS($M496,38))="UL"),INDIRECT(ADDRESS($M496,COLUMN())),0),0))</f>
        <v>0.23703703703703702</v>
      </c>
      <c r="BD496" s="58" cm="1">
        <f t="array" aca="1" ref="BD496" ca="1">SUM(IF($C496&gt;0,IF(AND(INDIRECT(ADDRESS($C496,44))=0,INDIRECT(ADDRESS($C496,38))="UL"),INDIRECT(ADDRESS($C496,COLUMN())),0),0),IF($D496&gt;0,IF(AND(INDIRECT(ADDRESS($D496,44))=0,INDIRECT(ADDRESS($D496,38))="UL"),INDIRECT(ADDRESS($D496,COLUMN())),0),0),IF($E496&gt;0,IF(AND(INDIRECT(ADDRESS($E496,44))=0,INDIRECT(ADDRESS($E496,38))="UL"),INDIRECT(ADDRESS($E496,COLUMN())),0),0),IF($F496&gt;0,IF(AND(INDIRECT(ADDRESS($F496,44))=0,INDIRECT(ADDRESS($F496,38))="UL"),INDIRECT(ADDRESS($F496,COLUMN())),0),0),IF($G496&gt;0,IF(AND(INDIRECT(ADDRESS($G496,44))=0,INDIRECT(ADDRESS($G496,38))="UL"),INDIRECT(ADDRESS($G496,COLUMN())),0),0),IF($H496&gt;0,IF(AND(INDIRECT(ADDRESS($H496,44))=0,INDIRECT(ADDRESS($H496,38))="UL"),INDIRECT(ADDRESS($H496,COLUMN())),0),0),IF($I496&gt;0,IF(AND(INDIRECT(ADDRESS($I496,44))=0,INDIRECT(ADDRESS($I496,38))="UL"),INDIRECT(ADDRESS($I496,COLUMN())),0),0),IF($J496&gt;0,IF(AND(INDIRECT(ADDRESS($J496,44))=0,INDIRECT(ADDRESS($J496,38))="UL"),INDIRECT(ADDRESS($J496,COLUMN())),0),0),IF($K496&gt;0,IF(AND(INDIRECT(ADDRESS($K496,44))=0,INDIRECT(ADDRESS($K496,38))="UL"),INDIRECT(ADDRESS($K496,COLUMN())),0),0),IF($L496&gt;0,IF(AND(INDIRECT(ADDRESS($L496,44))=0,INDIRECT(ADDRESS($L496,38))="UL"),INDIRECT(ADDRESS($L496,COLUMN())),0),0),IF($M496&gt;0,IF(AND(INDIRECT(ADDRESS($M496,44))=0,INDIRECT(ADDRESS($M496,38))="UL"),INDIRECT(ADDRESS($M496,COLUMN())),0),0))</f>
        <v>0.44444444444444442</v>
      </c>
      <c r="BE496" s="57">
        <f t="shared" ref="BE496:BE508" ca="1" si="359">IF(AU496="S",BA496,IF(AU496="MS",BB496,IF(AU496="ML",BC496,BD496)))</f>
        <v>0.16296296296296298</v>
      </c>
      <c r="BF496" s="57" cm="1">
        <f t="array" aca="1" ref="BF496" ca="1">SUM(IF($C496&gt;0,IF(INDIRECT(ADDRESS($C496,45))=1,INDIRECT(ADDRESS($C496,52))*INDIRECT(ADDRESS($C496,42))/5,0),0), IF($D496&gt;0,IF(INDIRECT(ADDRESS($D496,45))=1,INDIRECT(ADDRESS($D496,52))*INDIRECT(ADDRESS($D496,42))/5,0),0), IF($E496&gt;0,IF(INDIRECT(ADDRESS($E496,45))=1,INDIRECT(ADDRESS($E496,52))*INDIRECT(ADDRESS($E496,42))/5,0),0), IF($F496&gt;0,IF(INDIRECT(ADDRESS($F496,45))=1,INDIRECT(ADDRESS($F496,52))*INDIRECT(ADDRESS($F496,42))/5,0),0), IF($G496&gt;0,IF(INDIRECT(ADDRESS($G496,45))=1,INDIRECT(ADDRESS($G496,52))*INDIRECT(ADDRESS($G496,42))/5,0),0), IF($H496&gt;0,IF(INDIRECT(ADDRESS($H496,45))=1,INDIRECT(ADDRESS($H496,52))*INDIRECT(ADDRESS($H496,42))/5,0),0)
)*$BF$296/100</f>
        <v>0</v>
      </c>
      <c r="BG496" s="19"/>
      <c r="BH496" s="57" cm="1">
        <f t="array" aca="1" ref="BH496" ca="1">SUM(IF($C496&gt;0,IF(AND(INDIRECT(ADDRESS($C496,44))=0,INDIRECT(ADDRESS($C496,38))&lt;&gt;"UL"),INDIRECT(ADDRESS($C496,COLUMN()-12)),0),0), IF($D496&gt;0,IF(AND(INDIRECT(ADDRESS($D496,44))=0,INDIRECT(ADDRESS($D496,38))&lt;&gt;"UL"),INDIRECT(ADDRESS($D496,COLUMN()-12)),0),0), IF($E496&gt;0,IF(AND(INDIRECT(ADDRESS($E496,44))=0,INDIRECT(ADDRESS($E496,38))&lt;&gt;"UL"),INDIRECT(ADDRESS($E496,COLUMN()-12)),0),0), IF($F496&gt;0,IF(AND(INDIRECT(ADDRESS($F496,44))=0,INDIRECT(ADDRESS($F496,38))&lt;&gt;"UL"),INDIRECT(ADDRESS($F496,COLUMN()-12)),0),0), IF($G496&gt;0,IF(AND(INDIRECT(ADDRESS($G496,44))=0,INDIRECT(ADDRESS($G496,38))&lt;&gt;"UL"),INDIRECT(ADDRESS($G496,COLUMN()-12)),0),0), IF($H496&gt;0,IF(AND(INDIRECT(ADDRESS($H496,44))=0,INDIRECT(ADDRESS($H496,38))&lt;&gt;"UL"),INDIRECT(ADDRESS($H496,COLUMN()-12)),0),0), IF($I496&gt;0,IF(AND(INDIRECT(ADDRESS($I496,44))=0,INDIRECT(ADDRESS($I496,38))&lt;&gt;"UL"),INDIRECT(ADDRESS($I496,COLUMN()-12)),0),0), IF($J496&gt;0,IF(AND(INDIRECT(ADDRESS($J496,44))=0,INDIRECT(ADDRESS($J496,38))&lt;&gt;"UL"),INDIRECT(ADDRESS($J496,COLUMN()-12)),0),0), IF($K496&gt;0,IF(AND(INDIRECT(ADDRESS($K496,44))=0,INDIRECT(ADDRESS($K496,38))&lt;&gt;"UL"),INDIRECT(ADDRESS($K496,COLUMN()-12)),0),0), IF($L496&gt;0,IF(AND(INDIRECT(ADDRESS($L496,44))=0,INDIRECT(ADDRESS($L496,38))&lt;&gt;"UL"),INDIRECT(ADDRESS($L496,COLUMN()-12)),0),0), IF($M496&gt;0,IF(AND(INDIRECT(ADDRESS($M496,44))=0,INDIRECT(ADDRESS($M496,38))&lt;&gt;"UL"),INDIRECT(ADDRESS($M496,COLUMN()-12)),0),0))</f>
        <v>0</v>
      </c>
      <c r="BI496" s="57" cm="1">
        <f t="array" aca="1" ref="BI496" ca="1">SUM(IF($C496&gt;0,IF(AND(INDIRECT(ADDRESS($C496,44))=0,INDIRECT(ADDRESS($C496,38))&lt;&gt;"UL"),INDIRECT(ADDRESS($C496,COLUMN()-12)),0),0), IF($D496&gt;0,IF(AND(INDIRECT(ADDRESS($D496,44))=0,INDIRECT(ADDRESS($D496,38))&lt;&gt;"UL"),INDIRECT(ADDRESS($D496,COLUMN()-12)),0),0), IF($E496&gt;0,IF(AND(INDIRECT(ADDRESS($E496,44))=0,INDIRECT(ADDRESS($E496,38))&lt;&gt;"UL"),INDIRECT(ADDRESS($E496,COLUMN()-12)),0),0), IF($F496&gt;0,IF(AND(INDIRECT(ADDRESS($F496,44))=0,INDIRECT(ADDRESS($F496,38))&lt;&gt;"UL"),INDIRECT(ADDRESS($F496,COLUMN()-12)),0),0), IF($G496&gt;0,IF(AND(INDIRECT(ADDRESS($G496,44))=0,INDIRECT(ADDRESS($G496,38))&lt;&gt;"UL"),INDIRECT(ADDRESS($G496,COLUMN()-12)),0),0), IF($H496&gt;0,IF(AND(INDIRECT(ADDRESS($H496,44))=0,INDIRECT(ADDRESS($H496,38))&lt;&gt;"UL"),INDIRECT(ADDRESS($H496,COLUMN()-12)),0),0), IF($I496&gt;0,IF(AND(INDIRECT(ADDRESS($I496,44))=0,INDIRECT(ADDRESS($I496,38))&lt;&gt;"UL"),INDIRECT(ADDRESS($I496,COLUMN()-12)),0),0), IF($J496&gt;0,IF(AND(INDIRECT(ADDRESS($J496,44))=0,INDIRECT(ADDRESS($J496,38))&lt;&gt;"UL"),INDIRECT(ADDRESS($J496,COLUMN()-12)),0),0), IF($K496&gt;0,IF(AND(INDIRECT(ADDRESS($K496,44))=0,INDIRECT(ADDRESS($K496,38))&lt;&gt;"UL"),INDIRECT(ADDRESS($K496,COLUMN()-12)),0),0), IF($L496&gt;0,IF(AND(INDIRECT(ADDRESS($L496,44))=0,INDIRECT(ADDRESS($L496,38))&lt;&gt;"UL"),INDIRECT(ADDRESS($L496,COLUMN()-12)),0),0), IF($M496&gt;0,IF(AND(INDIRECT(ADDRESS($M496,44))=0,INDIRECT(ADDRESS($M496,38))&lt;&gt;"UL"),INDIRECT(ADDRESS($M496,COLUMN()-12)),0),0))</f>
        <v>0</v>
      </c>
      <c r="BJ496" s="57" cm="1">
        <f t="array" aca="1" ref="BJ496" ca="1">SUM(IF($C496&gt;0,IF(AND(INDIRECT(ADDRESS($C496,44))=0,INDIRECT(ADDRESS($C496,38))&lt;&gt;"UL"),INDIRECT(ADDRESS($C496,COLUMN()-12)),0),0), IF($D496&gt;0,IF(AND(INDIRECT(ADDRESS($D496,44))=0,INDIRECT(ADDRESS($D496,38))&lt;&gt;"UL"),INDIRECT(ADDRESS($D496,COLUMN()-12)),0),0), IF($E496&gt;0,IF(AND(INDIRECT(ADDRESS($E496,44))=0,INDIRECT(ADDRESS($E496,38))&lt;&gt;"UL"),INDIRECT(ADDRESS($E496,COLUMN()-12)),0),0), IF($F496&gt;0,IF(AND(INDIRECT(ADDRESS($F496,44))=0,INDIRECT(ADDRESS($F496,38))&lt;&gt;"UL"),INDIRECT(ADDRESS($F496,COLUMN()-12)),0),0), IF($G496&gt;0,IF(AND(INDIRECT(ADDRESS($G496,44))=0,INDIRECT(ADDRESS($G496,38))&lt;&gt;"UL"),INDIRECT(ADDRESS($G496,COLUMN()-12)),0),0), IF($H496&gt;0,IF(AND(INDIRECT(ADDRESS($H496,44))=0,INDIRECT(ADDRESS($H496,38))&lt;&gt;"UL"),INDIRECT(ADDRESS($H496,COLUMN()-12)),0),0), IF($I496&gt;0,IF(AND(INDIRECT(ADDRESS($I496,44))=0,INDIRECT(ADDRESS($I496,38))&lt;&gt;"UL"),INDIRECT(ADDRESS($I496,COLUMN()-12)),0),0), IF($J496&gt;0,IF(AND(INDIRECT(ADDRESS($J496,44))=0,INDIRECT(ADDRESS($J496,38))&lt;&gt;"UL"),INDIRECT(ADDRESS($J496,COLUMN()-12)),0),0), IF($K496&gt;0,IF(AND(INDIRECT(ADDRESS($K496,44))=0,INDIRECT(ADDRESS($K496,38))&lt;&gt;"UL"),INDIRECT(ADDRESS($K496,COLUMN()-12)),0),0), IF($L496&gt;0,IF(AND(INDIRECT(ADDRESS($L496,44))=0,INDIRECT(ADDRESS($L496,38))&lt;&gt;"UL"),INDIRECT(ADDRESS($L496,COLUMN()-12)),0),0), IF($M496&gt;0,IF(AND(INDIRECT(ADDRESS($M496,44))=0,INDIRECT(ADDRESS($M496,38))&lt;&gt;"UL"),INDIRECT(ADDRESS($M496,COLUMN()-12)),0),0))</f>
        <v>0</v>
      </c>
      <c r="BK496" s="57">
        <f t="shared" ref="BK496:BK508" ca="1" si="360">IF(AU496="S",BH496,IF(AU496="MS",BI496,IF(AU496="ML",BI496,BJ496)))</f>
        <v>0</v>
      </c>
      <c r="BL496" s="58">
        <f t="shared" ref="BL496:BL508" ca="1" si="361">SUM(BH496:BJ496)/3</f>
        <v>0</v>
      </c>
      <c r="BM496" s="57" cm="1">
        <f t="array" aca="1" ref="BM496" ca="1">SUM(IF($C496&gt;0,IF(AND(INDIRECT(ADDRESS($C496,44))=0,INDIRECT(ADDRESS($C496,38))&lt;&gt;"UL"),INDIRECT(ADDRESS($C496,COLUMN()-12)),0),0), IF($D496&gt;0,IF(AND(INDIRECT(ADDRESS($D496,44))=0,INDIRECT(ADDRESS($D496,38))&lt;&gt;"UL"),INDIRECT(ADDRESS($D496,COLUMN()-12)),0),0), IF($E496&gt;0,IF(AND(INDIRECT(ADDRESS($E496,44))=0,INDIRECT(ADDRESS($E496,38))&lt;&gt;"UL"),INDIRECT(ADDRESS($E496,COLUMN()-12)),0),0), IF($F496&gt;0,IF(AND(INDIRECT(ADDRESS($F496,44))=0,INDIRECT(ADDRESS($F496,38))&lt;&gt;"UL"),INDIRECT(ADDRESS($F496,COLUMN()-12)),0),0), IF($G496&gt;0,IF(AND(INDIRECT(ADDRESS($G496,44))=0,INDIRECT(ADDRESS($G496,38))&lt;&gt;"UL"),INDIRECT(ADDRESS($G496,COLUMN()-12)),0),0), IF($H496&gt;0,IF(AND(INDIRECT(ADDRESS($H496,44))=0,INDIRECT(ADDRESS($H496,38))&lt;&gt;"UL"),INDIRECT(ADDRESS($H496,COLUMN()-12)),0),0), IF($I496&gt;0,IF(AND(INDIRECT(ADDRESS($I496,44))=0,INDIRECT(ADDRESS($I496,38))&lt;&gt;"UL"),INDIRECT(ADDRESS($I496,COLUMN()-12)),0),0), IF($J496&gt;0,IF(AND(INDIRECT(ADDRESS($J496,44))=0,INDIRECT(ADDRESS($J496,38))&lt;&gt;"UL"),INDIRECT(ADDRESS($J496,COLUMN()-12)),0),0), IF($K496&gt;0,IF(AND(INDIRECT(ADDRESS($K496,44))=0,INDIRECT(ADDRESS($K496,38))&lt;&gt;"UL"),INDIRECT(ADDRESS($K496,COLUMN()-11)),0),0), IF($L496&gt;0,IF(AND(INDIRECT(ADDRESS($L496,44))=0,INDIRECT(ADDRESS($L496,38))&lt;&gt;"UL"),INDIRECT(ADDRESS($L496,COLUMN()-11)),0),0), IF($M496&gt;0,IF(AND(INDIRECT(ADDRESS($M496,44))=0,INDIRECT(ADDRESS($M496,38))&lt;&gt;"UL"),INDIRECT(ADDRESS($M496,COLUMN()-11)),0),0))</f>
        <v>0</v>
      </c>
      <c r="BN496" s="57" cm="1">
        <f t="array" aca="1" ref="BN496" ca="1">SUM(IF($C496&gt;0,IF(AND(INDIRECT(ADDRESS($C496,44))=0,INDIRECT(ADDRESS($C496,38))&lt;&gt;"UL"),INDIRECT(ADDRESS($C496,COLUMN()-12)),0),0), IF($D496&gt;0,IF(AND(INDIRECT(ADDRESS($D496,44))=0,INDIRECT(ADDRESS($D496,38))&lt;&gt;"UL"),INDIRECT(ADDRESS($D496,COLUMN()-12)),0),0), IF($E496&gt;0,IF(AND(INDIRECT(ADDRESS($E496,44))=0,INDIRECT(ADDRESS($E496,38))&lt;&gt;"UL"),INDIRECT(ADDRESS($E496,COLUMN()-12)),0),0), IF($F496&gt;0,IF(AND(INDIRECT(ADDRESS($F496,44))=0,INDIRECT(ADDRESS($F496,38))&lt;&gt;"UL"),INDIRECT(ADDRESS($F496,COLUMN()-12)),0),0), IF($G496&gt;0,IF(AND(INDIRECT(ADDRESS($G496,44))=0,INDIRECT(ADDRESS($G496,38))&lt;&gt;"UL"),INDIRECT(ADDRESS($G496,COLUMN()-12)),0),0), IF($H496&gt;0,IF(AND(INDIRECT(ADDRESS($H496,44))=0,INDIRECT(ADDRESS($H496,38))&lt;&gt;"UL"),INDIRECT(ADDRESS($H496,COLUMN()-12)),0),0), IF($I496&gt;0,IF(AND(INDIRECT(ADDRESS($I496,44))=0,INDIRECT(ADDRESS($I496,38))&lt;&gt;"UL"),INDIRECT(ADDRESS($I496,COLUMN()-12)),0),0), IF($J496&gt;0,IF(AND(INDIRECT(ADDRESS($J496,44))=0,INDIRECT(ADDRESS($J496,38))&lt;&gt;"UL"),INDIRECT(ADDRESS($J496,COLUMN()-12)),0),0), IF($K496&gt;0,IF(AND(INDIRECT(ADDRESS($K496,44))=0,INDIRECT(ADDRESS($K496,38))&lt;&gt;"UL"),INDIRECT(ADDRESS($K496,COLUMN()-11)),0),0), IF($L496&gt;0,IF(AND(INDIRECT(ADDRESS($L496,44))=0,INDIRECT(ADDRESS($L496,38))&lt;&gt;"UL"),INDIRECT(ADDRESS($L496,COLUMN()-11)),0),0), IF($M496&gt;0,IF(AND(INDIRECT(ADDRESS($M496,44))=0,INDIRECT(ADDRESS($M496,38))&lt;&gt;"UL"),INDIRECT(ADDRESS($M496,COLUMN()-11)),0),0))</f>
        <v>0</v>
      </c>
      <c r="BO496" s="57" cm="1">
        <f t="array" aca="1" ref="BO496" ca="1">SUM(IF($C496&gt;0,IF(AND(INDIRECT(ADDRESS($C496,44))=0,INDIRECT(ADDRESS($C496,38))&lt;&gt;"UL"),INDIRECT(ADDRESS($C496,COLUMN()-12)),0),0), IF($D496&gt;0,IF(AND(INDIRECT(ADDRESS($D496,44))=0,INDIRECT(ADDRESS($D496,38))&lt;&gt;"UL"),INDIRECT(ADDRESS($D496,COLUMN()-12)),0),0), IF($E496&gt;0,IF(AND(INDIRECT(ADDRESS($E496,44))=0,INDIRECT(ADDRESS($E496,38))&lt;&gt;"UL"),INDIRECT(ADDRESS($E496,COLUMN()-12)),0),0), IF($F496&gt;0,IF(AND(INDIRECT(ADDRESS($F496,44))=0,INDIRECT(ADDRESS($F496,38))&lt;&gt;"UL"),INDIRECT(ADDRESS($F496,COLUMN()-12)),0),0), IF($G496&gt;0,IF(AND(INDIRECT(ADDRESS($G496,44))=0,INDIRECT(ADDRESS($G496,38))&lt;&gt;"UL"),INDIRECT(ADDRESS($G496,COLUMN()-12)),0),0), IF($H496&gt;0,IF(AND(INDIRECT(ADDRESS($H496,44))=0,INDIRECT(ADDRESS($H496,38))&lt;&gt;"UL"),INDIRECT(ADDRESS($H496,COLUMN()-12)),0),0), IF($I496&gt;0,IF(AND(INDIRECT(ADDRESS($I496,44))=0,INDIRECT(ADDRESS($I496,38))&lt;&gt;"UL"),INDIRECT(ADDRESS($I496,COLUMN()-12)),0),0), IF($J496&gt;0,IF(AND(INDIRECT(ADDRESS($J496,44))=0,INDIRECT(ADDRESS($J496,38))&lt;&gt;"UL"),INDIRECT(ADDRESS($J496,COLUMN()-12)),0),0), IF($K496&gt;0,IF(AND(INDIRECT(ADDRESS($K496,44))=0,INDIRECT(ADDRESS($K496,38))&lt;&gt;"UL"),INDIRECT(ADDRESS($K496,COLUMN()-11)),0),0), IF($L496&gt;0,IF(AND(INDIRECT(ADDRESS($L496,44))=0,INDIRECT(ADDRESS($L496,38))&lt;&gt;"UL"),INDIRECT(ADDRESS($L496,COLUMN()-11)),0),0), IF($M496&gt;0,IF(AND(INDIRECT(ADDRESS($M496,44))=0,INDIRECT(ADDRESS($M496,38))&lt;&gt;"UL"),INDIRECT(ADDRESS($M496,COLUMN()-11)),0),0))</f>
        <v>0</v>
      </c>
      <c r="BP496" s="57" cm="1">
        <f t="array" aca="1" ref="BP496" ca="1">SUM(IF($C496&gt;0,IF(AND(INDIRECT(ADDRESS($C496,44))=0,INDIRECT(ADDRESS($C496,38))&lt;&gt;"UL"),INDIRECT(ADDRESS($C496,COLUMN()-12)),0),0), IF($D496&gt;0,IF(AND(INDIRECT(ADDRESS($D496,44))=0,INDIRECT(ADDRESS($D496,38))&lt;&gt;"UL"),INDIRECT(ADDRESS($D496,COLUMN()-12)),0),0), IF($E496&gt;0,IF(AND(INDIRECT(ADDRESS($E496,44))=0,INDIRECT(ADDRESS($E496,38))&lt;&gt;"UL"),INDIRECT(ADDRESS($E496,COLUMN()-12)),0),0), IF($F496&gt;0,IF(AND(INDIRECT(ADDRESS($F496,44))=0,INDIRECT(ADDRESS($F496,38))&lt;&gt;"UL"),INDIRECT(ADDRESS($F496,COLUMN()-12)),0),0), IF($G496&gt;0,IF(AND(INDIRECT(ADDRESS($G496,44))=0,INDIRECT(ADDRESS($G496,38))&lt;&gt;"UL"),INDIRECT(ADDRESS($G496,COLUMN()-12)),0),0), IF($H496&gt;0,IF(AND(INDIRECT(ADDRESS($H496,44))=0,INDIRECT(ADDRESS($H496,38))&lt;&gt;"UL"),INDIRECT(ADDRESS($H496,COLUMN()-12)),0),0), IF($I496&gt;0,IF(AND(INDIRECT(ADDRESS($I496,44))=0,INDIRECT(ADDRESS($I496,38))&lt;&gt;"UL"),INDIRECT(ADDRESS($I496,COLUMN()-12)),0),0), IF($J496&gt;0,IF(AND(INDIRECT(ADDRESS($J496,44))=0,INDIRECT(ADDRESS($J496,38))&lt;&gt;"UL"),INDIRECT(ADDRESS($J496,COLUMN()-12)),0),0), IF($K496&gt;0,IF(AND(INDIRECT(ADDRESS($K496,44))=0,INDIRECT(ADDRESS($K496,38))&lt;&gt;"UL"),INDIRECT(ADDRESS($K496,COLUMN()-11)),0),0), IF($L496&gt;0,IF(AND(INDIRECT(ADDRESS($L496,44))=0,INDIRECT(ADDRESS($L496,38))&lt;&gt;"UL"),INDIRECT(ADDRESS($L496,COLUMN()-11)),0),0), IF($M496&gt;0,IF(AND(INDIRECT(ADDRESS($M496,44))=0,INDIRECT(ADDRESS($M496,38))&lt;&gt;"UL"),INDIRECT(ADDRESS($M496,COLUMN()-11)),0),0))</f>
        <v>0</v>
      </c>
      <c r="BQ496" s="57">
        <f t="shared" ref="BQ496:BQ508" ca="1" si="362">IF(AU496="S",BM496,IF(AU496="MS",BN496,IF(AU496="ML",BO496,BP496)))</f>
        <v>0</v>
      </c>
      <c r="BR496" s="161">
        <f t="shared" ref="BR496:BR508" ca="1" si="363">(((AZ496+BB496+BL496+BQ496)/(AY496+BB496+BK496+BQ496)*AB496^$BR$296)^$BQ$296)*100</f>
        <v>71.166289837881394</v>
      </c>
      <c r="BS496" s="59"/>
      <c r="BT496" s="56">
        <f t="shared" ref="BT496:BT508" ca="1" si="364">IF(AD496&lt;BG496,((((AY496+BK496)*AB496)+((BE496+BQ496)*(1-AB496))+BF496)*AD496),((((AY496*AB496)+(BE496*(1-AB496))+BF496)*AD496)+(((BK496*AB496)+(BQ496*(1-AB496)))*BG496)))</f>
        <v>3.7636725477613222</v>
      </c>
      <c r="BU496" s="63">
        <f t="shared" ref="BU496:BU508" ca="1" si="365">BT496/N496</f>
        <v>0.15681968949005509</v>
      </c>
      <c r="BV496" s="57" t="s">
        <v>34</v>
      </c>
      <c r="BW496" s="57" cm="1">
        <f t="array" aca="1" ref="BW496" ca="1">SUM(IF($C496&gt;0,IF(AND(INDIRECT(ADDRESS($C496,44))=0,INDIRECT(ADDRESS($C496,38))="UL",ISERROR(SEARCH("Rear",INDIRECT(ADDRESS($C496,33)))),ISERROR(SEARCH("Side",INDIRECT(ADDRESS($C496,33))))),INDIRECT(ADDRESS($C496,COLUMN())),0),0),IF($D496&gt;0,IF(AND(INDIRECT(ADDRESS($D496,44))=0,INDIRECT(ADDRESS($D496,38))="UL",ISERROR(SEARCH("Rear",INDIRECT(ADDRESS($D496,33)))),ISERROR(SEARCH("Side",INDIRECT(ADDRESS($D496,33))))),INDIRECT(ADDRESS($D496,COLUMN())),0),0),IF($E496&gt;0,IF(AND(INDIRECT(ADDRESS($E496,44))=0,INDIRECT(ADDRESS($E496,38))="UL",ISERROR(SEARCH("Rear",INDIRECT(ADDRESS($E496,33)))),ISERROR(SEARCH("Side",INDIRECT(ADDRESS($E496,33))))),INDIRECT(ADDRESS($E496,COLUMN())),0),0),IF($F496&gt;0,IF(AND(INDIRECT(ADDRESS($F496,44))=0,INDIRECT(ADDRESS($F496,38))="UL",ISERROR(SEARCH("Rear",INDIRECT(ADDRESS($F496,33)))),ISERROR(SEARCH("Side",INDIRECT(ADDRESS($F496,33))))),INDIRECT(ADDRESS($F496,COLUMN())),0),0),IF($G496&gt;0,IF(AND(INDIRECT(ADDRESS($G496,44))=0,INDIRECT(ADDRESS($G496,38))="UL",ISERROR(SEARCH("Rear",INDIRECT(ADDRESS($G496,33)))),ISERROR(SEARCH("Side",INDIRECT(ADDRESS($G496,33))))),INDIRECT(ADDRESS($G496,COLUMN())),0),0),IF($H496&gt;0,IF(AND(INDIRECT(ADDRESS($H496,44))=0,INDIRECT(ADDRESS($H496,38))="UL",ISERROR(SEARCH("Rear",INDIRECT(ADDRESS($H496,33)))),ISERROR(SEARCH("Side",INDIRECT(ADDRESS($H496,33))))),INDIRECT(ADDRESS($H496,COLUMN())),0),0),IF($I496&gt;0,IF(AND(INDIRECT(ADDRESS($I496,44))=0,INDIRECT(ADDRESS($I496,38))="UL",ISERROR(SEARCH("Rear",INDIRECT(ADDRESS($I496,33)))),ISERROR(SEARCH("Side",INDIRECT(ADDRESS($I496,33))))),INDIRECT(ADDRESS($I496,COLUMN())),0),0),IF($J496&gt;0,IF(AND(INDIRECT(ADDRESS($J496,44))=0,INDIRECT(ADDRESS($J496,38))="UL",ISERROR(SEARCH("Rear",INDIRECT(ADDRESS($J496,33)))),ISERROR(SEARCH("Side",INDIRECT(ADDRESS($J496,33))))),INDIRECT(ADDRESS($J496,COLUMN())),0),0),IF($K496&gt;0,IF(AND(INDIRECT(ADDRESS($K496,44))=0,INDIRECT(ADDRESS($K496,38))="UL",ISERROR(SEARCH("Rear",INDIRECT(ADDRESS($K496,33)))),ISERROR(SEARCH("Side",INDIRECT(ADDRESS($K496,33))))),INDIRECT(ADDRESS($K496,COLUMN())),0),0),IF($L496&gt;0,IF(AND(INDIRECT(ADDRESS($L496,44))=0,INDIRECT(ADDRESS($L496,38))="UL",ISERROR(SEARCH("Rear",INDIRECT(ADDRESS($L496,33)))),ISERROR(SEARCH("Side",INDIRECT(ADDRESS($L496,33))))),INDIRECT(ADDRESS($L496,COLUMN())),0),0),IF($M496&gt;0,IF(AND(INDIRECT(ADDRESS($M496,44))=0,INDIRECT(ADDRESS($M496,38))="UL",ISERROR(SEARCH("Rear",INDIRECT(ADDRESS($M496,33)))),ISERROR(SEARCH("Side",INDIRECT(ADDRESS($M496,33))))),INDIRECT(ADDRESS($M496,COLUMN())),0),0))</f>
        <v>0.77777777777777768</v>
      </c>
      <c r="BX496" s="57">
        <f t="shared" ref="BX496:BX508" ca="1" si="366">IF(BV496="S",AV496,BW496)</f>
        <v>0.77777777777777768</v>
      </c>
      <c r="BY496" s="57" cm="1">
        <f t="array" aca="1" ref="BY496" ca="1">SUM(IF($C496&gt;0,IF(AND(INDIRECT(ADDRESS($C496,44))=0,INDIRECT(ADDRESS($C496,38))="UL"),INDIRECT(ADDRESS($C496,COLUMN())),0),0),IF($D496&gt;0,IF(AND(INDIRECT(ADDRESS($D496,44))=0,INDIRECT(ADDRESS($D496,38))="UL"),INDIRECT(ADDRESS($D496,COLUMN())),0),0),IF($E496&gt;0,IF(AND(INDIRECT(ADDRESS($E496,44))=0,INDIRECT(ADDRESS($E496,38))="UL"),INDIRECT(ADDRESS($E496,COLUMN())),0),0),IF($F496&gt;0,IF(AND(INDIRECT(ADDRESS($F496,44))=0,INDIRECT(ADDRESS($F496,38))="UL"),INDIRECT(ADDRESS($F496,COLUMN())),0),0),IF($G496&gt;0,IF(AND(INDIRECT(ADDRESS($G496,44))=0,INDIRECT(ADDRESS($G496,38))="UL"),INDIRECT(ADDRESS($G496,COLUMN())),0),0),IF($H496&gt;0,IF(AND(INDIRECT(ADDRESS($H496,44))=0,INDIRECT(ADDRESS($H496,38))="UL"),INDIRECT(ADDRESS($H496,COLUMN())),0),0),IF($I496&gt;0,IF(AND(INDIRECT(ADDRESS($I496,44))=0,INDIRECT(ADDRESS($I496,38))="UL"),INDIRECT(ADDRESS($I496,COLUMN())),0),0),IF($J496&gt;0,IF(AND(INDIRECT(ADDRESS($J496,44))=0,INDIRECT(ADDRESS($J496,38))="UL"),INDIRECT(ADDRESS($J496,COLUMN())),0),0),IF($K496&gt;0,IF(AND(INDIRECT(ADDRESS($K496,44))=0,INDIRECT(ADDRESS($K496,38))="UL"),INDIRECT(ADDRESS($K496,COLUMN())),0),0),IF($L496&gt;0,IF(AND(INDIRECT(ADDRESS($L496,44))=0,INDIRECT(ADDRESS($L496,38))="UL"),INDIRECT(ADDRESS($L496,COLUMN())),0),0),IF($M496&gt;0,IF(AND(INDIRECT(ADDRESS($M496,44))=0,INDIRECT(ADDRESS($M496,38))="UL"),INDIRECT(ADDRESS($M496,COLUMN())),0),0))</f>
        <v>0.25925925925925924</v>
      </c>
      <c r="BZ496" s="57" cm="1">
        <f t="array" aca="1" ref="BZ496" ca="1">SUM(IF($C496&gt;0,IF(AND(INDIRECT(ADDRESS($C496,44))=0,INDIRECT(ADDRESS($C496,38))="UL"),INDIRECT(ADDRESS($C496,COLUMN())),0),0),IF($D496&gt;0,IF(AND(INDIRECT(ADDRESS($D496,44))=0,INDIRECT(ADDRESS($D496,38))="UL"),INDIRECT(ADDRESS($D496,COLUMN())),0),0),IF($E496&gt;0,IF(AND(INDIRECT(ADDRESS($E496,44))=0,INDIRECT(ADDRESS($E496,38))="UL"),INDIRECT(ADDRESS($E496,COLUMN())),0),0),IF($F496&gt;0,IF(AND(INDIRECT(ADDRESS($F496,44))=0,INDIRECT(ADDRESS($F496,38))="UL"),INDIRECT(ADDRESS($F496,COLUMN())),0),0),IF($G496&gt;0,IF(AND(INDIRECT(ADDRESS($G496,44))=0,INDIRECT(ADDRESS($G496,38))="UL"),INDIRECT(ADDRESS($G496,COLUMN())),0),0),IF($H496&gt;0,IF(AND(INDIRECT(ADDRESS($H496,44))=0,INDIRECT(ADDRESS($H496,38))="UL"),INDIRECT(ADDRESS($H496,COLUMN())),0),0),IF($I496&gt;0,IF(AND(INDIRECT(ADDRESS($I496,44))=0,INDIRECT(ADDRESS($I496,38))="UL"),INDIRECT(ADDRESS($I496,COLUMN())),0),0),IF($J496&gt;0,IF(AND(INDIRECT(ADDRESS($J496,44))=0,INDIRECT(ADDRESS($J496,38))="UL"),INDIRECT(ADDRESS($J496,COLUMN())),0),0),IF($K496&gt;0,IF(AND(INDIRECT(ADDRESS($K496,44))=0,INDIRECT(ADDRESS($K496,38))="UL"),INDIRECT(ADDRESS($K496,COLUMN())),0),0),IF($L496&gt;0,IF(AND(INDIRECT(ADDRESS($L496,44))=0,INDIRECT(ADDRESS($L496,38))="UL"),INDIRECT(ADDRESS($L496,COLUMN())),0),0),IF($M496&gt;0,IF(AND(INDIRECT(ADDRESS($M496,44))=0,INDIRECT(ADDRESS($M496,38))="UL"),INDIRECT(ADDRESS($M496,COLUMN())),0),0))</f>
        <v>7.407407407407407E-2</v>
      </c>
      <c r="CA496" s="57">
        <f t="shared" ref="CA496:CA508" ca="1" si="367">IF(BV496="S",BY496,BZ496)</f>
        <v>7.407407407407407E-2</v>
      </c>
      <c r="CB496" s="57" cm="1">
        <f t="array" aca="1" ref="CB496" ca="1">SUM(IF($C496&gt;0,IF(AND(INDIRECT(ADDRESS($C496,44))=0,INDIRECT(ADDRESS($C496,38))&lt;&gt;"UL"),INDIRECT(ADDRESS($C496,COLUMN())),0),0),IF($D496&gt;0,IF(AND(INDIRECT(ADDRESS($D496,44))=0,INDIRECT(ADDRESS($D496,38))&lt;&gt;"UL"),INDIRECT(ADDRESS($D496,COLUMN())),0),0),IF($E496&gt;0,IF(AND(INDIRECT(ADDRESS($E496,44))=0,INDIRECT(ADDRESS($E496,38))&lt;&gt;"UL"),INDIRECT(ADDRESS($E496,COLUMN())),0),0),IF($F496&gt;0,IF(AND(INDIRECT(ADDRESS($F496,44))=0,INDIRECT(ADDRESS($F496,38))&lt;&gt;"UL"),INDIRECT(ADDRESS($F496,COLUMN())),0),0),IF($G496&gt;0,IF(AND(INDIRECT(ADDRESS($G496,44))=0,INDIRECT(ADDRESS($G496,38))&lt;&gt;"UL"),INDIRECT(ADDRESS($G496,COLUMN())),0),0),IF($H496&gt;0,IF(AND(INDIRECT(ADDRESS($H496,44))=0,INDIRECT(ADDRESS($H496,38))&lt;&gt;"UL"),INDIRECT(ADDRESS($H496,COLUMN())),0),0),IF($I496&gt;0,IF(AND(INDIRECT(ADDRESS($I496,44))=0,INDIRECT(ADDRESS($I496,38))&lt;&gt;"UL"),INDIRECT(ADDRESS($I496,COLUMN())),0),0),IF($J496&gt;0,IF(AND(INDIRECT(ADDRESS($J496,44))=0,INDIRECT(ADDRESS($J496,38))&lt;&gt;"UL"),INDIRECT(ADDRESS($J496,COLUMN())),0),0),IF($K496&gt;0,IF(AND(INDIRECT(ADDRESS($K496,44))=0,INDIRECT(ADDRESS($K496,38))&lt;&gt;"UL"),INDIRECT(ADDRESS($K496,COLUMN())),0),0),IF($L496&gt;0,IF(AND(INDIRECT(ADDRESS($L496,44))=0,INDIRECT(ADDRESS($L496,38))&lt;&gt;"UL"),INDIRECT(ADDRESS($L496,COLUMN())),0),0),IF($M496&gt;0,IF(AND(INDIRECT(ADDRESS($M496,44))=0,INDIRECT(ADDRESS($M496,38))&lt;&gt;"UL"),INDIRECT(ADDRESS($M496,COLUMN())),0),0))</f>
        <v>0</v>
      </c>
      <c r="CC496" s="57">
        <f t="shared" ref="CC496:CC508" ca="1" si="368">IF(BV496="S",BH496,CB496)</f>
        <v>0</v>
      </c>
      <c r="CD496" s="57" cm="1">
        <f t="array" aca="1" ref="CD496" ca="1">SUM(IF($C496&gt;0,IF(AND(INDIRECT(ADDRESS($C496,44))=0,INDIRECT(ADDRESS($C496,38))&lt;&gt;"UL"),INDIRECT(ADDRESS($C496,COLUMN())),0),0),IF($D496&gt;0,IF(AND(INDIRECT(ADDRESS($D496,44))=0,INDIRECT(ADDRESS($D496,38))&lt;&gt;"UL"),INDIRECT(ADDRESS($D496,COLUMN())),0),0),IF($E496&gt;0,IF(AND(INDIRECT(ADDRESS($E496,44))=0,INDIRECT(ADDRESS($E496,38))&lt;&gt;"UL"),INDIRECT(ADDRESS($E496,COLUMN())),0),0),IF($F496&gt;0,IF(AND(INDIRECT(ADDRESS($F496,44))=0,INDIRECT(ADDRESS($F496,38))&lt;&gt;"UL"),INDIRECT(ADDRESS($F496,COLUMN())),0),0),IF($G496&gt;0,IF(AND(INDIRECT(ADDRESS($G496,44))=0,INDIRECT(ADDRESS($G496,38))&lt;&gt;"UL"),INDIRECT(ADDRESS($G496,COLUMN())),0),0),IF($H496&gt;0,IF(AND(INDIRECT(ADDRESS($H496,44))=0,INDIRECT(ADDRESS($H496,38))&lt;&gt;"UL"),INDIRECT(ADDRESS($H496,COLUMN())),0),0),IF($I496&gt;0,IF(AND(INDIRECT(ADDRESS($I496,44))=0,INDIRECT(ADDRESS($I496,38))&lt;&gt;"UL"),INDIRECT(ADDRESS($I496,COLUMN())),0),0),IF($J496&gt;0,IF(AND(INDIRECT(ADDRESS($J496,44))=0,INDIRECT(ADDRESS($J496,38))&lt;&gt;"UL"),INDIRECT(ADDRESS($J496,COLUMN())),0),0),IF($K496&gt;0,IF(AND(INDIRECT(ADDRESS($K496,44))=0,INDIRECT(ADDRESS($K496,38))&lt;&gt;"UL"),INDIRECT(ADDRESS($K496,COLUMN())),0),0),IF($L496&gt;0,IF(AND(INDIRECT(ADDRESS($L496,44))=0,INDIRECT(ADDRESS($L496,38))&lt;&gt;"UL"),INDIRECT(ADDRESS($L496,COLUMN())),0),0),IF($M496&gt;0,IF(AND(INDIRECT(ADDRESS($M496,44))=0,INDIRECT(ADDRESS($M496,38))&lt;&gt;"UL"),INDIRECT(ADDRESS($M496,COLUMN())),0),0))</f>
        <v>0</v>
      </c>
      <c r="CE496" s="57" cm="1">
        <f t="array" aca="1" ref="CE496" ca="1">SUM(IF($C496&gt;0,IF(AND(INDIRECT(ADDRESS($C496,44))=0,INDIRECT(ADDRESS($C496,38))&lt;&gt;"UL"),INDIRECT(ADDRESS($C496,COLUMN())),0),0),IF($D496&gt;0,IF(AND(INDIRECT(ADDRESS($D496,44))=0,INDIRECT(ADDRESS($D496,38))&lt;&gt;"UL"),INDIRECT(ADDRESS($D496,COLUMN())),0),0),IF($E496&gt;0,IF(AND(INDIRECT(ADDRESS($E496,44))=0,INDIRECT(ADDRESS($E496,38))&lt;&gt;"UL"),INDIRECT(ADDRESS($E496,COLUMN())),0),0),IF($F496&gt;0,IF(AND(INDIRECT(ADDRESS($F496,44))=0,INDIRECT(ADDRESS($F496,38))&lt;&gt;"UL"),INDIRECT(ADDRESS($F496,COLUMN())),0),0),IF($G496&gt;0,IF(AND(INDIRECT(ADDRESS($G496,44))=0,INDIRECT(ADDRESS($G496,38))&lt;&gt;"UL"),INDIRECT(ADDRESS($G496,COLUMN())),0),0),IF($H496&gt;0,IF(AND(INDIRECT(ADDRESS($H496,44))=0,INDIRECT(ADDRESS($H496,38))&lt;&gt;"UL"),INDIRECT(ADDRESS($H496,COLUMN())),0),0),IF($I496&gt;0,IF(AND(INDIRECT(ADDRESS($I496,44))=0,INDIRECT(ADDRESS($I496,38))&lt;&gt;"UL"),INDIRECT(ADDRESS($I496,COLUMN())),0),0),IF($J496&gt;0,IF(AND(INDIRECT(ADDRESS($J496,44))=0,INDIRECT(ADDRESS($J496,38))&lt;&gt;"UL"),INDIRECT(ADDRESS($J496,COLUMN())),0),0),IF($K496&gt;0,IF(AND(INDIRECT(ADDRESS($K496,44))=0,INDIRECT(ADDRESS($K496,38))&lt;&gt;"UL"),INDIRECT(ADDRESS($K496,COLUMN())),0),0),IF($L496&gt;0,IF(AND(INDIRECT(ADDRESS($L496,44))=0,INDIRECT(ADDRESS($L496,38))&lt;&gt;"UL"),INDIRECT(ADDRESS($L496,COLUMN())),0),0),IF($M496&gt;0,IF(AND(INDIRECT(ADDRESS($M496,44))=0,INDIRECT(ADDRESS($M496,38))&lt;&gt;"UL"),INDIRECT(ADDRESS($M496,COLUMN())),0),0))</f>
        <v>0</v>
      </c>
      <c r="CF496" s="57">
        <f t="shared" ref="CF496:CF508" ca="1" si="369">IF(BV496="S",CD496,CE496)</f>
        <v>0</v>
      </c>
      <c r="CG496" s="57">
        <f t="shared" ref="CG496:CG508" ca="1" si="370">IF(AD496&lt;BG496,((((BX496+CC496)*AB496)+((CA496+CF496)*(1-AB496)))*AD496),((((BX496*AB496)+((CA496)*(1-AB496)))*AD496)+(((CC496*AB496)+((CF496))*(1-AB496)))*BG496))</f>
        <v>1.8784041876805799</v>
      </c>
      <c r="CH496" s="57">
        <f t="shared" ref="CH496:CH508" ca="1" si="371">CG496/N496</f>
        <v>7.8266841153357497E-2</v>
      </c>
      <c r="CI496" s="19">
        <f t="shared" ref="CI496:CI508" ca="1" si="372">AD496*X496</f>
        <v>19.840071390194556</v>
      </c>
      <c r="CJ496" s="19"/>
      <c r="CK496" s="57" cm="1">
        <f t="array" aca="1" ref="CK496" ca="1">IF(AU496="S", SUM(IF($C496&gt;0,IF(INDIRECT(ADDRESS($C496,43))&lt;&gt;1,INDIRECT(ADDRESS($C496,48)),0),0), IF($D496&gt;0,IF(INDIRECT(ADDRESS($D496,43))&lt;&gt;1,INDIRECT(ADDRESS($D496,48)),0),0), IF($E496&gt;0,IF(INDIRECT(ADDRESS($E496,43))&lt;&gt;1,INDIRECT(ADDRESS($E496,48)),0),0), IF($F496&gt;0,IF(INDIRECT(ADDRESS($F496,43))&lt;&gt;1,INDIRECT(ADDRESS($F496,48)),0),0), IF($G496&gt;0,IF(INDIRECT(ADDRESS($G496,43))&lt;&gt;1,INDIRECT(ADDRESS($G496,48)),0),0), IF($H496&gt;0,IF(INDIRECT(ADDRESS($H496,43))&lt;&gt;1,INDIRECT(ADDRESS($H496,48)),0),0), IF($I496&gt;0,IF(INDIRECT(ADDRESS($I496,43))&lt;&gt;1,INDIRECT(ADDRESS($I496,48)),0),0), IF($J496&gt;0,IF(INDIRECT(ADDRESS($J496,43))&lt;&gt;1,INDIRECT(ADDRESS($J496,48)),0),0), IF($K496&gt;0,IF(INDIRECT(ADDRESS($K496,43))&lt;&gt;1,INDIRECT(ADDRESS($K496,48)),0),0), IF($L496&gt;0,IF(INDIRECT(ADDRESS($L496,43))&lt;&gt;1,INDIRECT(ADDRESS($L496,48)),0),0), IF($M496&gt;0,IF(INDIRECT(ADDRESS($M496,43))&lt;&gt;1,INDIRECT(ADDRESS($M496,48)),0),0)), IF(AU496="L",SUM(IF($C496&gt;0,IF(INDIRECT(ADDRESS($C496,43))&lt;&gt;1,INDIRECT(ADDRESS($C496,50)),0),0), IF($D496&gt;0,IF(INDIRECT(ADDRESS($D496,43))&lt;&gt;1,INDIRECT(ADDRESS($D496,50)),0),0), IF($E496&gt;0,IF(INDIRECT(ADDRESS($E496,43))&lt;&gt;1,INDIRECT(ADDRESS($E496,50)),0),0), IF($F496&gt;0,IF(INDIRECT(ADDRESS($F496,43))&lt;&gt;1,INDIRECT(ADDRESS($F496,50)),0),0), IF($G496&gt;0,IF(INDIRECT(ADDRESS($G496,43))&lt;&gt;1,INDIRECT(ADDRESS($G496,50)),0),0), IF($G496&gt;0,IF(INDIRECT(ADDRESS($G496,43))&lt;&gt;1,INDIRECT(ADDRESS($G496,50)),0),0), IF($H496&gt;0,IF(INDIRECT(ADDRESS($H496,43))&lt;&gt;1,INDIRECT(ADDRESS($H496,50)),0),0), IF($I496&gt;0,IF(INDIRECT(ADDRESS($I496,43))&lt;&gt;1,INDIRECT(ADDRESS($I496,50)),0),0), IF($J496&gt;0,IF(INDIRECT(ADDRESS($J496,43))&lt;&gt;1,INDIRECT(ADDRESS($J496,50)),0),0), IF($K496&gt;0,IF(INDIRECT(ADDRESS($K496,43))&lt;&gt;1,INDIRECT(ADDRESS($K496,50)),0),0), IF($L496&gt;0,IF(INDIRECT(ADDRESS($L496,43))&lt;&gt;1,INDIRECT(ADDRESS($L496,50)),0),0), IF($M496&gt;0,IF(INDIRECT(ADDRESS($M496,43))&lt;&gt;1,INDIRECT(ADDRESS($M496,50)),0),0)), SUM(IF($C496&gt;0,IF(INDIRECT(ADDRESS($C496,43))&lt;&gt;1,INDIRECT(ADDRESS($C496,49)),0),0), IF($D496&gt;0,IF(INDIRECT(ADDRESS($D496,43))&lt;&gt;1,INDIRECT(ADDRESS($D496,49)),0),0), IF($E496&gt;0,IF(INDIRECT(ADDRESS($E496,43))&lt;&gt;1,INDIRECT(ADDRESS($E496,49)),0),0), IF($F496&gt;0,IF(INDIRECT(ADDRESS($F496,43))&lt;&gt;1,INDIRECT(ADDRESS($F496,49)),0),0), IF($G496&gt;0,IF(INDIRECT(ADDRESS($G496,43))&lt;&gt;1,INDIRECT(ADDRESS($G496,49)),0),0), IF($G496&gt;0,IF(INDIRECT(ADDRESS($G496,43))&lt;&gt;1,INDIRECT(ADDRESS($G496,49)),0),0), IF($H496&gt;0,IF(INDIRECT(ADDRESS($H496,43))&lt;&gt;1,INDIRECT(ADDRESS($H496,49)),0),0), IF($I496&gt;0,IF(INDIRECT(ADDRESS($I496,43))&lt;&gt;1,INDIRECT(ADDRESS($I496,49)),0),0), IF($J496&gt;0,IF(INDIRECT(ADDRESS($J496,43))&lt;&gt;1,INDIRECT(ADDRESS($J496,49)),0),0), IF($K496&gt;0,IF(INDIRECT(ADDRESS($K496,43))&lt;&gt;1,INDIRECT(ADDRESS($K496,49)),0),0), IF($L496&gt;0,IF(INDIRECT(ADDRESS($L496,43))&lt;&gt;1,INDIRECT(ADDRESS($L496,49)),0),0), IF($M496&gt;0,IF(INDIRECT(ADDRESS($M496,43))&lt;&gt;1,INDIRECT(ADDRESS($M496,49)),0),0))))</f>
        <v>1.5555555555555554</v>
      </c>
      <c r="CL496" s="57" cm="1">
        <f t="array" aca="1" ref="CL496" ca="1">1.5*SUM(IF($C496&gt;0,IF(INDIRECT(ADDRESS($C496,44))=1,INDIRECT(ADDRESS($C496,47)),0),0),IF($D496&gt;0,IF(INDIRECT(ADDRESS($D496,44))=1,INDIRECT(ADDRESS($CF471,47)),0),0),IF($E496&gt;0,IF(INDIRECT(ADDRESS($E496,44))=1,INDIRECT(ADDRESS($E496,47)),0),0),IF($F496&gt;0,IF(INDIRECT(ADDRESS($F496,44))=1,INDIRECT(ADDRESS($F496,47)),0),0),IF($G496&gt;0,IF(INDIRECT(ADDRESS($G496,44))=1,INDIRECT(ADDRESS($G496,47)),0),0),IF($G496&gt;0,IF(INDIRECT(ADDRESS($G496,44))=1,INDIRECT(ADDRESS($G496,47)),0),0),IF($H496&gt;0,IF(INDIRECT(ADDRESS($H496,44))=1,INDIRECT(ADDRESS($H496,47)),0),0),IF($I496&gt;0,IF(INDIRECT(ADDRESS($I496,44))=1,INDIRECT(ADDRESS($I496,47)),0),0),IF($J496&gt;0,IF(INDIRECT(ADDRESS($J496,44))=1,INDIRECT(ADDRESS($J496,47)),0),0),IF($K496&gt;0,IF(INDIRECT(ADDRESS($K496,44))=1,INDIRECT(ADDRESS($K496,47)),0),0),IF($L496&gt;0,IF(INDIRECT(ADDRESS($L496,44))=1,INDIRECT(ADDRESS($L496,47)),0),0),IF($M496&gt;0,IF(INDIRECT(ADDRESS($M496,44))=1,INDIRECT(ADDRESS($M496,47)),0),0))</f>
        <v>0</v>
      </c>
      <c r="CM496" s="56">
        <f t="shared" ref="CM496:CM508" ca="1" si="373">((BU496/$BU$34)^$BU$296)</f>
        <v>1.154480824560975</v>
      </c>
      <c r="CN496" s="59"/>
    </row>
    <row r="497" spans="1:92" x14ac:dyDescent="0.25">
      <c r="A497" s="65" t="s">
        <v>573</v>
      </c>
      <c r="B497" s="74">
        <v>436</v>
      </c>
      <c r="C497" s="74">
        <v>452</v>
      </c>
      <c r="D497" s="74">
        <v>453</v>
      </c>
      <c r="E497" s="74"/>
      <c r="F497" s="74"/>
      <c r="G497" s="74"/>
      <c r="H497" s="74"/>
      <c r="I497" s="74"/>
      <c r="J497" s="74"/>
      <c r="K497" s="74"/>
      <c r="L497" s="74"/>
      <c r="M497" s="74"/>
      <c r="N497" s="67">
        <f t="shared" ca="1" si="352"/>
        <v>29</v>
      </c>
      <c r="O497" s="67" t="str" cm="1">
        <f t="array" aca="1" ref="O497" ca="1">INDIRECT(ADDRESS($B497,COLUMN()))</f>
        <v>Fighter</v>
      </c>
      <c r="P497" s="67" cm="1">
        <f t="array" aca="1" ref="P497" ca="1">INDIRECT(ADDRESS($B497,COLUMN()))</f>
        <v>3</v>
      </c>
      <c r="Q497" s="67" cm="1">
        <f t="array" aca="1" ref="Q497" ca="1">INDIRECT(ADDRESS($B497,COLUMN()))</f>
        <v>0</v>
      </c>
      <c r="R497" s="67" cm="1">
        <f t="array" aca="1" ref="R497" ca="1">INDIRECT(ADDRESS($B497,COLUMN()))</f>
        <v>0</v>
      </c>
      <c r="S497" s="67" cm="1">
        <f t="array" aca="1" ref="S497" ca="1">INDIRECT(ADDRESS($B497,COLUMN()))</f>
        <v>2</v>
      </c>
      <c r="T497" s="67" t="str" cm="1">
        <f t="array" aca="1" ref="T497" ca="1">INDIRECT(ADDRESS($B497,COLUMN()))</f>
        <v>1-7</v>
      </c>
      <c r="U497" s="67" cm="1">
        <f t="array" aca="1" ref="U497" ca="1">INDIRECT(ADDRESS($B497,COLUMN()))</f>
        <v>7</v>
      </c>
      <c r="V497" s="67" cm="1">
        <f t="array" aca="1" ref="V497" ca="1">INDIRECT(ADDRESS($B497,COLUMN()))</f>
        <v>0</v>
      </c>
      <c r="W497" s="67" cm="1">
        <f t="array" aca="1" ref="W497" ca="1">INDIRECT(ADDRESS($B497,COLUMN()))</f>
        <v>3</v>
      </c>
      <c r="X497" s="67" cm="1">
        <f t="array" aca="1" ref="X497" ca="1">INDIRECT(ADDRESS($B497,COLUMN()))</f>
        <v>7</v>
      </c>
      <c r="Y497" s="67" cm="1">
        <f t="array" aca="1" ref="Y497" ca="1">INDIRECT(ADDRESS($B497,COLUMN()))</f>
        <v>2</v>
      </c>
      <c r="Z497" s="67" cm="1">
        <f t="array" aca="1" ref="Z497" ca="1">INDIRECT(ADDRESS($B497,COLUMN()))</f>
        <v>5</v>
      </c>
      <c r="AA497" s="67">
        <f t="shared" si="353"/>
        <v>0</v>
      </c>
      <c r="AB497" s="56">
        <f t="shared" ca="1" si="354"/>
        <v>0.85064444609690648</v>
      </c>
      <c r="AC497" s="56">
        <f t="shared" ca="1" si="355"/>
        <v>0.95862766911755648</v>
      </c>
      <c r="AD497" s="56">
        <f t="shared" ca="1" si="356"/>
        <v>2.5007678324805824</v>
      </c>
      <c r="AF497" s="52"/>
      <c r="AG497" s="52"/>
      <c r="AH497" s="57"/>
      <c r="AI497" s="57"/>
      <c r="AJ497" s="57"/>
      <c r="AK497" s="57"/>
      <c r="AL497" s="57"/>
      <c r="AM497" s="57"/>
      <c r="AN497" s="57"/>
      <c r="AO497" s="57"/>
      <c r="AP497" s="57"/>
      <c r="AQ497" s="57"/>
      <c r="AR497" s="57"/>
      <c r="AS497" s="57"/>
      <c r="AT497" s="52"/>
      <c r="AU497" s="54" t="s">
        <v>117</v>
      </c>
      <c r="AV497" s="57" cm="1">
        <f t="array" aca="1" ref="AV497" ca="1">SUM(IF($C497&gt;0,IF(AND(INDIRECT(ADDRESS($C497,44))=0,INDIRECT(ADDRESS($C497,38))="UL",ISERROR(SEARCH("Rear",INDIRECT(ADDRESS($C497,33)))),ISERROR(SEARCH("Side",INDIRECT(ADDRESS($C497,33))))),INDIRECT(ADDRESS($C497,COLUMN())),0),0),IF($D497&gt;0,IF(AND(INDIRECT(ADDRESS($D497,44))=0,INDIRECT(ADDRESS($D497,38))="UL",ISERROR(SEARCH("Rear",INDIRECT(ADDRESS($D497,33)))),ISERROR(SEARCH("Side",INDIRECT(ADDRESS($D497,33))))),INDIRECT(ADDRESS($D497,COLUMN())),0),0),IF($E497&gt;0,IF(AND(INDIRECT(ADDRESS($E497,44))=0,INDIRECT(ADDRESS($E497,38))="UL",ISERROR(SEARCH("Rear",INDIRECT(ADDRESS($E497,33)))),ISERROR(SEARCH("Side",INDIRECT(ADDRESS($E497,33))))),INDIRECT(ADDRESS($E497,COLUMN())),0),0),IF($F497&gt;0,IF(AND(INDIRECT(ADDRESS($F497,44))=0,INDIRECT(ADDRESS($F497,38))="UL",ISERROR(SEARCH("Rear",INDIRECT(ADDRESS($F497,33)))),ISERROR(SEARCH("Side",INDIRECT(ADDRESS($F497,33))))),INDIRECT(ADDRESS($F497,COLUMN())),0),0),IF($G497&gt;0,IF(AND(INDIRECT(ADDRESS($G497,44))=0,INDIRECT(ADDRESS($G497,38))="UL",ISERROR(SEARCH("Rear",INDIRECT(ADDRESS($G497,33)))),ISERROR(SEARCH("Side",INDIRECT(ADDRESS($G497,33))))),INDIRECT(ADDRESS($G497,COLUMN())),0),0),IF($H497&gt;0,IF(AND(INDIRECT(ADDRESS($H497,44))=0,INDIRECT(ADDRESS($H497,38))="UL",ISERROR(SEARCH("Rear",INDIRECT(ADDRESS($H497,33)))),ISERROR(SEARCH("Side",INDIRECT(ADDRESS($H497,33))))),INDIRECT(ADDRESS($H497,COLUMN())),0),0),IF($I497&gt;0,IF(AND(INDIRECT(ADDRESS($I497,44))=0,INDIRECT(ADDRESS($I497,38))="UL",ISERROR(SEARCH("Rear",INDIRECT(ADDRESS($I497,33)))),ISERROR(SEARCH("Side",INDIRECT(ADDRESS($I497,33))))),INDIRECT(ADDRESS($I497,COLUMN())),0),0),IF($J497&gt;0,IF(AND(INDIRECT(ADDRESS($J497,44))=0,INDIRECT(ADDRESS($J497,38))="UL",ISERROR(SEARCH("Rear",INDIRECT(ADDRESS($J497,33)))),ISERROR(SEARCH("Side",INDIRECT(ADDRESS($J497,33))))),INDIRECT(ADDRESS($J497,COLUMN())),0),0),IF($K497&gt;0,IF(AND(INDIRECT(ADDRESS($K497,44))=0,INDIRECT(ADDRESS($K497,38))="UL",ISERROR(SEARCH("Rear",INDIRECT(ADDRESS($K497,33)))),ISERROR(SEARCH("Side",INDIRECT(ADDRESS($K497,33))))),INDIRECT(ADDRESS($K497,COLUMN())),0),0),IF($L497&gt;0,IF(AND(INDIRECT(ADDRESS($L497,44))=0,INDIRECT(ADDRESS($L497,38))="UL",ISERROR(SEARCH("Rear",INDIRECT(ADDRESS($L497,33)))),ISERROR(SEARCH("Side",INDIRECT(ADDRESS($L497,33))))),INDIRECT(ADDRESS($L497,COLUMN())),0),0),IF($M497&gt;0,IF(AND(INDIRECT(ADDRESS($M497,44))=0,INDIRECT(ADDRESS($M497,38))="UL",ISERROR(SEARCH("Rear",INDIRECT(ADDRESS($M497,33)))),ISERROR(SEARCH("Side",INDIRECT(ADDRESS($M497,33))))),INDIRECT(ADDRESS($M497,COLUMN())),0),0))</f>
        <v>0.22222222222222221</v>
      </c>
      <c r="AW497" s="57" cm="1">
        <f t="array" aca="1" ref="AW497" ca="1">SUM(IF($C497&gt;0,IF(AND(INDIRECT(ADDRESS($C497,44))=0,INDIRECT(ADDRESS($C497,38))="UL",ISERROR(SEARCH("Rear",INDIRECT(ADDRESS($C497,33)))),ISERROR(SEARCH("Side",INDIRECT(ADDRESS($C497,33))))),INDIRECT(ADDRESS($C497,COLUMN())),0),0),IF($D497&gt;0,IF(AND(INDIRECT(ADDRESS($D497,44))=0,INDIRECT(ADDRESS($D497,38))="UL",ISERROR(SEARCH("Rear",INDIRECT(ADDRESS($D497,33)))),ISERROR(SEARCH("Side",INDIRECT(ADDRESS($D497,33))))),INDIRECT(ADDRESS($D497,COLUMN())),0),0),IF($E497&gt;0,IF(AND(INDIRECT(ADDRESS($E497,44))=0,INDIRECT(ADDRESS($E497,38))="UL",ISERROR(SEARCH("Rear",INDIRECT(ADDRESS($E497,33)))),ISERROR(SEARCH("Side",INDIRECT(ADDRESS($E497,33))))),INDIRECT(ADDRESS($E497,COLUMN())),0),0),IF($F497&gt;0,IF(AND(INDIRECT(ADDRESS($F497,44))=0,INDIRECT(ADDRESS($F497,38))="UL",ISERROR(SEARCH("Rear",INDIRECT(ADDRESS($F497,33)))),ISERROR(SEARCH("Side",INDIRECT(ADDRESS($F497,33))))),INDIRECT(ADDRESS($F497,COLUMN())),0),0),IF($G497&gt;0,IF(AND(INDIRECT(ADDRESS($G497,44))=0,INDIRECT(ADDRESS($G497,38))="UL",ISERROR(SEARCH("Rear",INDIRECT(ADDRESS($G497,33)))),ISERROR(SEARCH("Side",INDIRECT(ADDRESS($G497,33))))),INDIRECT(ADDRESS($G497,COLUMN())),0),0),IF($H497&gt;0,IF(AND(INDIRECT(ADDRESS($H497,44))=0,INDIRECT(ADDRESS($H497,38))="UL",ISERROR(SEARCH("Rear",INDIRECT(ADDRESS($H497,33)))),ISERROR(SEARCH("Side",INDIRECT(ADDRESS($H497,33))))),INDIRECT(ADDRESS($H497,COLUMN())),0),0),IF($I497&gt;0,IF(AND(INDIRECT(ADDRESS($I497,44))=0,INDIRECT(ADDRESS($I497,38))="UL",ISERROR(SEARCH("Rear",INDIRECT(ADDRESS($I497,33)))),ISERROR(SEARCH("Side",INDIRECT(ADDRESS($I497,33))))),INDIRECT(ADDRESS($I497,COLUMN())),0),0),IF($J497&gt;0,IF(AND(INDIRECT(ADDRESS($J497,44))=0,INDIRECT(ADDRESS($J497,38))="UL",ISERROR(SEARCH("Rear",INDIRECT(ADDRESS($J497,33)))),ISERROR(SEARCH("Side",INDIRECT(ADDRESS($J497,33))))),INDIRECT(ADDRESS($J497,COLUMN())),0),0),IF($K497&gt;0,IF(AND(INDIRECT(ADDRESS($K497,44))=0,INDIRECT(ADDRESS($K497,38))="UL",ISERROR(SEARCH("Rear",INDIRECT(ADDRESS($K497,33)))),ISERROR(SEARCH("Side",INDIRECT(ADDRESS($K497,33))))),INDIRECT(ADDRESS($K497,COLUMN())),0),0),IF($L497&gt;0,IF(AND(INDIRECT(ADDRESS($L497,44))=0,INDIRECT(ADDRESS($L497,38))="UL",ISERROR(SEARCH("Rear",INDIRECT(ADDRESS($L497,33)))),ISERROR(SEARCH("Side",INDIRECT(ADDRESS($L497,33))))),INDIRECT(ADDRESS($L497,COLUMN())),0),0),IF($M497&gt;0,IF(AND(INDIRECT(ADDRESS($M497,44))=0,INDIRECT(ADDRESS($M497,38))="UL",ISERROR(SEARCH("Rear",INDIRECT(ADDRESS($M497,33)))),ISERROR(SEARCH("Side",INDIRECT(ADDRESS($M497,33))))),INDIRECT(ADDRESS($M497,COLUMN())),0),0))</f>
        <v>1.5555555555555554</v>
      </c>
      <c r="AX497" s="57" cm="1">
        <f t="array" aca="1" ref="AX497" ca="1">SUM(IF($C497&gt;0,IF(AND(INDIRECT(ADDRESS($C497,44))=0,INDIRECT(ADDRESS($C497,38))="UL",ISERROR(SEARCH("Rear",INDIRECT(ADDRESS($C497,33)))),ISERROR(SEARCH("Side",INDIRECT(ADDRESS($C497,33))))),INDIRECT(ADDRESS($C497,COLUMN())),0),0),IF($D497&gt;0,IF(AND(INDIRECT(ADDRESS($D497,44))=0,INDIRECT(ADDRESS($D497,38))="UL",ISERROR(SEARCH("Rear",INDIRECT(ADDRESS($D497,33)))),ISERROR(SEARCH("Side",INDIRECT(ADDRESS($D497,33))))),INDIRECT(ADDRESS($D497,COLUMN())),0),0),IF($E497&gt;0,IF(AND(INDIRECT(ADDRESS($E497,44))=0,INDIRECT(ADDRESS($E497,38))="UL",ISERROR(SEARCH("Rear",INDIRECT(ADDRESS($E497,33)))),ISERROR(SEARCH("Side",INDIRECT(ADDRESS($E497,33))))),INDIRECT(ADDRESS($E497,COLUMN())),0),0),IF($F497&gt;0,IF(AND(INDIRECT(ADDRESS($F497,44))=0,INDIRECT(ADDRESS($F497,38))="UL",ISERROR(SEARCH("Rear",INDIRECT(ADDRESS($F497,33)))),ISERROR(SEARCH("Side",INDIRECT(ADDRESS($F497,33))))),INDIRECT(ADDRESS($F497,COLUMN())),0),0),IF($G497&gt;0,IF(AND(INDIRECT(ADDRESS($G497,44))=0,INDIRECT(ADDRESS($G497,38))="UL",ISERROR(SEARCH("Rear",INDIRECT(ADDRESS($G497,33)))),ISERROR(SEARCH("Side",INDIRECT(ADDRESS($G497,33))))),INDIRECT(ADDRESS($G497,COLUMN())),0),0),IF($H497&gt;0,IF(AND(INDIRECT(ADDRESS($H497,44))=0,INDIRECT(ADDRESS($H497,38))="UL",ISERROR(SEARCH("Rear",INDIRECT(ADDRESS($H497,33)))),ISERROR(SEARCH("Side",INDIRECT(ADDRESS($H497,33))))),INDIRECT(ADDRESS($H497,COLUMN())),0),0),IF($I497&gt;0,IF(AND(INDIRECT(ADDRESS($I497,44))=0,INDIRECT(ADDRESS($I497,38))="UL",ISERROR(SEARCH("Rear",INDIRECT(ADDRESS($I497,33)))),ISERROR(SEARCH("Side",INDIRECT(ADDRESS($I497,33))))),INDIRECT(ADDRESS($I497,COLUMN())),0),0),IF($J497&gt;0,IF(AND(INDIRECT(ADDRESS($J497,44))=0,INDIRECT(ADDRESS($J497,38))="UL",ISERROR(SEARCH("Rear",INDIRECT(ADDRESS($J497,33)))),ISERROR(SEARCH("Side",INDIRECT(ADDRESS($J497,33))))),INDIRECT(ADDRESS($J497,COLUMN())),0),0),IF($K497&gt;0,IF(AND(INDIRECT(ADDRESS($K497,44))=0,INDIRECT(ADDRESS($K497,38))="UL",ISERROR(SEARCH("Rear",INDIRECT(ADDRESS($K497,33)))),ISERROR(SEARCH("Side",INDIRECT(ADDRESS($K497,33))))),INDIRECT(ADDRESS($K497,COLUMN())),0),0),IF($L497&gt;0,IF(AND(INDIRECT(ADDRESS($L497,44))=0,INDIRECT(ADDRESS($L497,38))="UL",ISERROR(SEARCH("Rear",INDIRECT(ADDRESS($L497,33)))),ISERROR(SEARCH("Side",INDIRECT(ADDRESS($L497,33))))),INDIRECT(ADDRESS($L497,COLUMN())),0),0),IF($M497&gt;0,IF(AND(INDIRECT(ADDRESS($M497,44))=0,INDIRECT(ADDRESS($M497,38))="UL",ISERROR(SEARCH("Rear",INDIRECT(ADDRESS($M497,33)))),ISERROR(SEARCH("Side",INDIRECT(ADDRESS($M497,33))))),INDIRECT(ADDRESS($M497,COLUMN())),0),0))</f>
        <v>0.77777777777777768</v>
      </c>
      <c r="AY497" s="58">
        <f t="shared" ca="1" si="357"/>
        <v>1.5555555555555554</v>
      </c>
      <c r="AZ497" s="58">
        <f t="shared" ca="1" si="358"/>
        <v>0.85185185185185175</v>
      </c>
      <c r="BA497" s="58" cm="1">
        <f t="array" aca="1" ref="BA497" ca="1">SUM(IF($C497&gt;0,IF(AND(INDIRECT(ADDRESS($C497,44))=0,INDIRECT(ADDRESS($C497,38))="UL"),INDIRECT(ADDRESS($C497,COLUMN())),0),0),IF($D497&gt;0,IF(AND(INDIRECT(ADDRESS($D497,44))=0,INDIRECT(ADDRESS($D497,38))="UL"),INDIRECT(ADDRESS($D497,COLUMN())),0),0),IF($E497&gt;0,IF(AND(INDIRECT(ADDRESS($E497,44))=0,INDIRECT(ADDRESS($E497,38))="UL"),INDIRECT(ADDRESS($E497,COLUMN())),0),0),IF($F497&gt;0,IF(AND(INDIRECT(ADDRESS($F497,44))=0,INDIRECT(ADDRESS($F497,38))="UL"),INDIRECT(ADDRESS($F497,COLUMN())),0),0),IF($G497&gt;0,IF(AND(INDIRECT(ADDRESS($G497,44))=0,INDIRECT(ADDRESS($G497,38))="UL"),INDIRECT(ADDRESS($G497,COLUMN())),0),0),IF($H497&gt;0,IF(AND(INDIRECT(ADDRESS($H497,44))=0,INDIRECT(ADDRESS($H497,38))="UL"),INDIRECT(ADDRESS($H497,COLUMN())),0),0),IF($I497&gt;0,IF(AND(INDIRECT(ADDRESS($I497,44))=0,INDIRECT(ADDRESS($I497,38))="UL"),INDIRECT(ADDRESS($I497,COLUMN())),0),0),IF($J497&gt;0,IF(AND(INDIRECT(ADDRESS($J497,44))=0,INDIRECT(ADDRESS($J497,38))="UL"),INDIRECT(ADDRESS($J497,COLUMN())),0),0),IF($K497&gt;0,IF(AND(INDIRECT(ADDRESS($K497,44))=0,INDIRECT(ADDRESS($K497,38))="UL"),INDIRECT(ADDRESS($K497,COLUMN())),0),0),IF($L497&gt;0,IF(AND(INDIRECT(ADDRESS($L497,44))=0,INDIRECT(ADDRESS($L497,38))="UL"),INDIRECT(ADDRESS($L497,COLUMN())),0),0),IF($M497&gt;0,IF(AND(INDIRECT(ADDRESS($M497,44))=0,INDIRECT(ADDRESS($M497,38))="UL"),INDIRECT(ADDRESS($M497,COLUMN())),0),0))</f>
        <v>0.51851851851851849</v>
      </c>
      <c r="BB497" s="58" cm="1">
        <f t="array" aca="1" ref="BB497" ca="1">SUM(IF($C497&gt;0,IF(AND(INDIRECT(ADDRESS($C497,44))=0,INDIRECT(ADDRESS($C497,38))="UL"),INDIRECT(ADDRESS($C497,COLUMN())),0),0),IF($D497&gt;0,IF(AND(INDIRECT(ADDRESS($D497,44))=0,INDIRECT(ADDRESS($D497,38))="UL"),INDIRECT(ADDRESS($D497,COLUMN())),0),0),IF($E497&gt;0,IF(AND(INDIRECT(ADDRESS($E497,44))=0,INDIRECT(ADDRESS($E497,38))="UL"),INDIRECT(ADDRESS($E497,COLUMN())),0),0),IF($F497&gt;0,IF(AND(INDIRECT(ADDRESS($F497,44))=0,INDIRECT(ADDRESS($F497,38))="UL"),INDIRECT(ADDRESS($F497,COLUMN())),0),0),IF($G497&gt;0,IF(AND(INDIRECT(ADDRESS($G497,44))=0,INDIRECT(ADDRESS($G497,38))="UL"),INDIRECT(ADDRESS($G497,COLUMN())),0),0),IF($H497&gt;0,IF(AND(INDIRECT(ADDRESS($H497,44))=0,INDIRECT(ADDRESS($H497,38))="UL"),INDIRECT(ADDRESS($H497,COLUMN())),0),0),IF($I497&gt;0,IF(AND(INDIRECT(ADDRESS($I497,44))=0,INDIRECT(ADDRESS($I497,38))="UL"),INDIRECT(ADDRESS($I497,COLUMN())),0),0),IF($J497&gt;0,IF(AND(INDIRECT(ADDRESS($J497,44))=0,INDIRECT(ADDRESS($J497,38))="UL"),INDIRECT(ADDRESS($J497,COLUMN())),0),0),IF($K497&gt;0,IF(AND(INDIRECT(ADDRESS($K497,44))=0,INDIRECT(ADDRESS($K497,38))="UL"),INDIRECT(ADDRESS($K497,COLUMN())),0),0),IF($L497&gt;0,IF(AND(INDIRECT(ADDRESS($L497,44))=0,INDIRECT(ADDRESS($L497,38))="UL"),INDIRECT(ADDRESS($L497,COLUMN())),0),0),IF($M497&gt;0,IF(AND(INDIRECT(ADDRESS($M497,44))=0,INDIRECT(ADDRESS($M497,38))="UL"),INDIRECT(ADDRESS($M497,COLUMN())),0),0))</f>
        <v>0.16296296296296298</v>
      </c>
      <c r="BC497" s="58" cm="1">
        <f t="array" aca="1" ref="BC497" ca="1">SUM(IF($C497&gt;0,IF(AND(INDIRECT(ADDRESS($C497,44))=0,INDIRECT(ADDRESS($C497,38))="UL"),INDIRECT(ADDRESS($C497,COLUMN())),0),0),IF($D497&gt;0,IF(AND(INDIRECT(ADDRESS($D497,44))=0,INDIRECT(ADDRESS($D497,38))="UL"),INDIRECT(ADDRESS($D497,COLUMN())),0),0),IF($E497&gt;0,IF(AND(INDIRECT(ADDRESS($E497,44))=0,INDIRECT(ADDRESS($E497,38))="UL"),INDIRECT(ADDRESS($E497,COLUMN())),0),0),IF($F497&gt;0,IF(AND(INDIRECT(ADDRESS($F497,44))=0,INDIRECT(ADDRESS($F497,38))="UL"),INDIRECT(ADDRESS($F497,COLUMN())),0),0),IF($G497&gt;0,IF(AND(INDIRECT(ADDRESS($G497,44))=0,INDIRECT(ADDRESS($G497,38))="UL"),INDIRECT(ADDRESS($G497,COLUMN())),0),0),IF($H497&gt;0,IF(AND(INDIRECT(ADDRESS($H497,44))=0,INDIRECT(ADDRESS($H497,38))="UL"),INDIRECT(ADDRESS($H497,COLUMN())),0),0),IF($I497&gt;0,IF(AND(INDIRECT(ADDRESS($I497,44))=0,INDIRECT(ADDRESS($I497,38))="UL"),INDIRECT(ADDRESS($I497,COLUMN())),0),0),IF($J497&gt;0,IF(AND(INDIRECT(ADDRESS($J497,44))=0,INDIRECT(ADDRESS($J497,38))="UL"),INDIRECT(ADDRESS($J497,COLUMN())),0),0),IF($K497&gt;0,IF(AND(INDIRECT(ADDRESS($K497,44))=0,INDIRECT(ADDRESS($K497,38))="UL"),INDIRECT(ADDRESS($K497,COLUMN())),0),0),IF($L497&gt;0,IF(AND(INDIRECT(ADDRESS($L497,44))=0,INDIRECT(ADDRESS($L497,38))="UL"),INDIRECT(ADDRESS($L497,COLUMN())),0),0),IF($M497&gt;0,IF(AND(INDIRECT(ADDRESS($M497,44))=0,INDIRECT(ADDRESS($M497,38))="UL"),INDIRECT(ADDRESS($M497,COLUMN())),0),0))</f>
        <v>0.23703703703703702</v>
      </c>
      <c r="BD497" s="58" cm="1">
        <f t="array" aca="1" ref="BD497" ca="1">SUM(IF($C497&gt;0,IF(AND(INDIRECT(ADDRESS($C497,44))=0,INDIRECT(ADDRESS($C497,38))="UL"),INDIRECT(ADDRESS($C497,COLUMN())),0),0),IF($D497&gt;0,IF(AND(INDIRECT(ADDRESS($D497,44))=0,INDIRECT(ADDRESS($D497,38))="UL"),INDIRECT(ADDRESS($D497,COLUMN())),0),0),IF($E497&gt;0,IF(AND(INDIRECT(ADDRESS($E497,44))=0,INDIRECT(ADDRESS($E497,38))="UL"),INDIRECT(ADDRESS($E497,COLUMN())),0),0),IF($F497&gt;0,IF(AND(INDIRECT(ADDRESS($F497,44))=0,INDIRECT(ADDRESS($F497,38))="UL"),INDIRECT(ADDRESS($F497,COLUMN())),0),0),IF($G497&gt;0,IF(AND(INDIRECT(ADDRESS($G497,44))=0,INDIRECT(ADDRESS($G497,38))="UL"),INDIRECT(ADDRESS($G497,COLUMN())),0),0),IF($H497&gt;0,IF(AND(INDIRECT(ADDRESS($H497,44))=0,INDIRECT(ADDRESS($H497,38))="UL"),INDIRECT(ADDRESS($H497,COLUMN())),0),0),IF($I497&gt;0,IF(AND(INDIRECT(ADDRESS($I497,44))=0,INDIRECT(ADDRESS($I497,38))="UL"),INDIRECT(ADDRESS($I497,COLUMN())),0),0),IF($J497&gt;0,IF(AND(INDIRECT(ADDRESS($J497,44))=0,INDIRECT(ADDRESS($J497,38))="UL"),INDIRECT(ADDRESS($J497,COLUMN())),0),0),IF($K497&gt;0,IF(AND(INDIRECT(ADDRESS($K497,44))=0,INDIRECT(ADDRESS($K497,38))="UL"),INDIRECT(ADDRESS($K497,COLUMN())),0),0),IF($L497&gt;0,IF(AND(INDIRECT(ADDRESS($L497,44))=0,INDIRECT(ADDRESS($L497,38))="UL"),INDIRECT(ADDRESS($L497,COLUMN())),0),0),IF($M497&gt;0,IF(AND(INDIRECT(ADDRESS($M497,44))=0,INDIRECT(ADDRESS($M497,38))="UL"),INDIRECT(ADDRESS($M497,COLUMN())),0),0))</f>
        <v>0.44444444444444442</v>
      </c>
      <c r="BE497" s="57">
        <f t="shared" ca="1" si="359"/>
        <v>0.23703703703703702</v>
      </c>
      <c r="BF497" s="57" cm="1">
        <f t="array" aca="1" ref="BF497" ca="1">SUM(IF($C497&gt;0,IF(INDIRECT(ADDRESS($C497,45))=1,INDIRECT(ADDRESS($C497,52))*INDIRECT(ADDRESS($C497,42))/5,0),0), IF($D497&gt;0,IF(INDIRECT(ADDRESS($D497,45))=1,INDIRECT(ADDRESS($D497,52))*INDIRECT(ADDRESS($D497,42))/5,0),0), IF($E497&gt;0,IF(INDIRECT(ADDRESS($E497,45))=1,INDIRECT(ADDRESS($E497,52))*INDIRECT(ADDRESS($E497,42))/5,0),0), IF($F497&gt;0,IF(INDIRECT(ADDRESS($F497,45))=1,INDIRECT(ADDRESS($F497,52))*INDIRECT(ADDRESS($F497,42))/5,0),0), IF($G497&gt;0,IF(INDIRECT(ADDRESS($G497,45))=1,INDIRECT(ADDRESS($G497,52))*INDIRECT(ADDRESS($G497,42))/5,0),0), IF($H497&gt;0,IF(INDIRECT(ADDRESS($H497,45))=1,INDIRECT(ADDRESS($H497,52))*INDIRECT(ADDRESS($H497,42))/5,0),0)
)*$BF$296/100</f>
        <v>0</v>
      </c>
      <c r="BG497" s="19"/>
      <c r="BH497" s="57" cm="1">
        <f t="array" aca="1" ref="BH497" ca="1">SUM(IF($C497&gt;0,IF(AND(INDIRECT(ADDRESS($C497,44))=0,INDIRECT(ADDRESS($C497,38))&lt;&gt;"UL"),INDIRECT(ADDRESS($C497,COLUMN()-12)),0),0), IF($D497&gt;0,IF(AND(INDIRECT(ADDRESS($D497,44))=0,INDIRECT(ADDRESS($D497,38))&lt;&gt;"UL"),INDIRECT(ADDRESS($D497,COLUMN()-12)),0),0), IF($E497&gt;0,IF(AND(INDIRECT(ADDRESS($E497,44))=0,INDIRECT(ADDRESS($E497,38))&lt;&gt;"UL"),INDIRECT(ADDRESS($E497,COLUMN()-12)),0),0), IF($F497&gt;0,IF(AND(INDIRECT(ADDRESS($F497,44))=0,INDIRECT(ADDRESS($F497,38))&lt;&gt;"UL"),INDIRECT(ADDRESS($F497,COLUMN()-12)),0),0), IF($G497&gt;0,IF(AND(INDIRECT(ADDRESS($G497,44))=0,INDIRECT(ADDRESS($G497,38))&lt;&gt;"UL"),INDIRECT(ADDRESS($G497,COLUMN()-12)),0),0), IF($H497&gt;0,IF(AND(INDIRECT(ADDRESS($H497,44))=0,INDIRECT(ADDRESS($H497,38))&lt;&gt;"UL"),INDIRECT(ADDRESS($H497,COLUMN()-12)),0),0), IF($I497&gt;0,IF(AND(INDIRECT(ADDRESS($I497,44))=0,INDIRECT(ADDRESS($I497,38))&lt;&gt;"UL"),INDIRECT(ADDRESS($I497,COLUMN()-12)),0),0), IF($J497&gt;0,IF(AND(INDIRECT(ADDRESS($J497,44))=0,INDIRECT(ADDRESS($J497,38))&lt;&gt;"UL"),INDIRECT(ADDRESS($J497,COLUMN()-12)),0),0), IF($K497&gt;0,IF(AND(INDIRECT(ADDRESS($K497,44))=0,INDIRECT(ADDRESS($K497,38))&lt;&gt;"UL"),INDIRECT(ADDRESS($K497,COLUMN()-12)),0),0), IF($L497&gt;0,IF(AND(INDIRECT(ADDRESS($L497,44))=0,INDIRECT(ADDRESS($L497,38))&lt;&gt;"UL"),INDIRECT(ADDRESS($L497,COLUMN()-12)),0),0), IF($M497&gt;0,IF(AND(INDIRECT(ADDRESS($M497,44))=0,INDIRECT(ADDRESS($M497,38))&lt;&gt;"UL"),INDIRECT(ADDRESS($M497,COLUMN()-12)),0),0))</f>
        <v>0</v>
      </c>
      <c r="BI497" s="57" cm="1">
        <f t="array" aca="1" ref="BI497" ca="1">SUM(IF($C497&gt;0,IF(AND(INDIRECT(ADDRESS($C497,44))=0,INDIRECT(ADDRESS($C497,38))&lt;&gt;"UL"),INDIRECT(ADDRESS($C497,COLUMN()-12)),0),0), IF($D497&gt;0,IF(AND(INDIRECT(ADDRESS($D497,44))=0,INDIRECT(ADDRESS($D497,38))&lt;&gt;"UL"),INDIRECT(ADDRESS($D497,COLUMN()-12)),0),0), IF($E497&gt;0,IF(AND(INDIRECT(ADDRESS($E497,44))=0,INDIRECT(ADDRESS($E497,38))&lt;&gt;"UL"),INDIRECT(ADDRESS($E497,COLUMN()-12)),0),0), IF($F497&gt;0,IF(AND(INDIRECT(ADDRESS($F497,44))=0,INDIRECT(ADDRESS($F497,38))&lt;&gt;"UL"),INDIRECT(ADDRESS($F497,COLUMN()-12)),0),0), IF($G497&gt;0,IF(AND(INDIRECT(ADDRESS($G497,44))=0,INDIRECT(ADDRESS($G497,38))&lt;&gt;"UL"),INDIRECT(ADDRESS($G497,COLUMN()-12)),0),0), IF($H497&gt;0,IF(AND(INDIRECT(ADDRESS($H497,44))=0,INDIRECT(ADDRESS($H497,38))&lt;&gt;"UL"),INDIRECT(ADDRESS($H497,COLUMN()-12)),0),0), IF($I497&gt;0,IF(AND(INDIRECT(ADDRESS($I497,44))=0,INDIRECT(ADDRESS($I497,38))&lt;&gt;"UL"),INDIRECT(ADDRESS($I497,COLUMN()-12)),0),0), IF($J497&gt;0,IF(AND(INDIRECT(ADDRESS($J497,44))=0,INDIRECT(ADDRESS($J497,38))&lt;&gt;"UL"),INDIRECT(ADDRESS($J497,COLUMN()-12)),0),0), IF($K497&gt;0,IF(AND(INDIRECT(ADDRESS($K497,44))=0,INDIRECT(ADDRESS($K497,38))&lt;&gt;"UL"),INDIRECT(ADDRESS($K497,COLUMN()-12)),0),0), IF($L497&gt;0,IF(AND(INDIRECT(ADDRESS($L497,44))=0,INDIRECT(ADDRESS($L497,38))&lt;&gt;"UL"),INDIRECT(ADDRESS($L497,COLUMN()-12)),0),0), IF($M497&gt;0,IF(AND(INDIRECT(ADDRESS($M497,44))=0,INDIRECT(ADDRESS($M497,38))&lt;&gt;"UL"),INDIRECT(ADDRESS($M497,COLUMN()-12)),0),0))</f>
        <v>0</v>
      </c>
      <c r="BJ497" s="57" cm="1">
        <f t="array" aca="1" ref="BJ497" ca="1">SUM(IF($C497&gt;0,IF(AND(INDIRECT(ADDRESS($C497,44))=0,INDIRECT(ADDRESS($C497,38))&lt;&gt;"UL"),INDIRECT(ADDRESS($C497,COLUMN()-12)),0),0), IF($D497&gt;0,IF(AND(INDIRECT(ADDRESS($D497,44))=0,INDIRECT(ADDRESS($D497,38))&lt;&gt;"UL"),INDIRECT(ADDRESS($D497,COLUMN()-12)),0),0), IF($E497&gt;0,IF(AND(INDIRECT(ADDRESS($E497,44))=0,INDIRECT(ADDRESS($E497,38))&lt;&gt;"UL"),INDIRECT(ADDRESS($E497,COLUMN()-12)),0),0), IF($F497&gt;0,IF(AND(INDIRECT(ADDRESS($F497,44))=0,INDIRECT(ADDRESS($F497,38))&lt;&gt;"UL"),INDIRECT(ADDRESS($F497,COLUMN()-12)),0),0), IF($G497&gt;0,IF(AND(INDIRECT(ADDRESS($G497,44))=0,INDIRECT(ADDRESS($G497,38))&lt;&gt;"UL"),INDIRECT(ADDRESS($G497,COLUMN()-12)),0),0), IF($H497&gt;0,IF(AND(INDIRECT(ADDRESS($H497,44))=0,INDIRECT(ADDRESS($H497,38))&lt;&gt;"UL"),INDIRECT(ADDRESS($H497,COLUMN()-12)),0),0), IF($I497&gt;0,IF(AND(INDIRECT(ADDRESS($I497,44))=0,INDIRECT(ADDRESS($I497,38))&lt;&gt;"UL"),INDIRECT(ADDRESS($I497,COLUMN()-12)),0),0), IF($J497&gt;0,IF(AND(INDIRECT(ADDRESS($J497,44))=0,INDIRECT(ADDRESS($J497,38))&lt;&gt;"UL"),INDIRECT(ADDRESS($J497,COLUMN()-12)),0),0), IF($K497&gt;0,IF(AND(INDIRECT(ADDRESS($K497,44))=0,INDIRECT(ADDRESS($K497,38))&lt;&gt;"UL"),INDIRECT(ADDRESS($K497,COLUMN()-12)),0),0), IF($L497&gt;0,IF(AND(INDIRECT(ADDRESS($L497,44))=0,INDIRECT(ADDRESS($L497,38))&lt;&gt;"UL"),INDIRECT(ADDRESS($L497,COLUMN()-12)),0),0), IF($M497&gt;0,IF(AND(INDIRECT(ADDRESS($M497,44))=0,INDIRECT(ADDRESS($M497,38))&lt;&gt;"UL"),INDIRECT(ADDRESS($M497,COLUMN()-12)),0),0))</f>
        <v>0</v>
      </c>
      <c r="BK497" s="57">
        <f t="shared" ca="1" si="360"/>
        <v>0</v>
      </c>
      <c r="BL497" s="58">
        <f t="shared" ca="1" si="361"/>
        <v>0</v>
      </c>
      <c r="BM497" s="57" cm="1">
        <f t="array" aca="1" ref="BM497" ca="1">SUM(IF($C497&gt;0,IF(AND(INDIRECT(ADDRESS($C497,44))=0,INDIRECT(ADDRESS($C497,38))&lt;&gt;"UL"),INDIRECT(ADDRESS($C497,COLUMN()-12)),0),0), IF($D497&gt;0,IF(AND(INDIRECT(ADDRESS($D497,44))=0,INDIRECT(ADDRESS($D497,38))&lt;&gt;"UL"),INDIRECT(ADDRESS($D497,COLUMN()-12)),0),0), IF($E497&gt;0,IF(AND(INDIRECT(ADDRESS($E497,44))=0,INDIRECT(ADDRESS($E497,38))&lt;&gt;"UL"),INDIRECT(ADDRESS($E497,COLUMN()-12)),0),0), IF($F497&gt;0,IF(AND(INDIRECT(ADDRESS($F497,44))=0,INDIRECT(ADDRESS($F497,38))&lt;&gt;"UL"),INDIRECT(ADDRESS($F497,COLUMN()-12)),0),0), IF($G497&gt;0,IF(AND(INDIRECT(ADDRESS($G497,44))=0,INDIRECT(ADDRESS($G497,38))&lt;&gt;"UL"),INDIRECT(ADDRESS($G497,COLUMN()-12)),0),0), IF($H497&gt;0,IF(AND(INDIRECT(ADDRESS($H497,44))=0,INDIRECT(ADDRESS($H497,38))&lt;&gt;"UL"),INDIRECT(ADDRESS($H497,COLUMN()-12)),0),0), IF($I497&gt;0,IF(AND(INDIRECT(ADDRESS($I497,44))=0,INDIRECT(ADDRESS($I497,38))&lt;&gt;"UL"),INDIRECT(ADDRESS($I497,COLUMN()-12)),0),0), IF($J497&gt;0,IF(AND(INDIRECT(ADDRESS($J497,44))=0,INDIRECT(ADDRESS($J497,38))&lt;&gt;"UL"),INDIRECT(ADDRESS($J497,COLUMN()-12)),0),0), IF($K497&gt;0,IF(AND(INDIRECT(ADDRESS($K497,44))=0,INDIRECT(ADDRESS($K497,38))&lt;&gt;"UL"),INDIRECT(ADDRESS($K497,COLUMN()-11)),0),0), IF($L497&gt;0,IF(AND(INDIRECT(ADDRESS($L497,44))=0,INDIRECT(ADDRESS($L497,38))&lt;&gt;"UL"),INDIRECT(ADDRESS($L497,COLUMN()-11)),0),0), IF($M497&gt;0,IF(AND(INDIRECT(ADDRESS($M497,44))=0,INDIRECT(ADDRESS($M497,38))&lt;&gt;"UL"),INDIRECT(ADDRESS($M497,COLUMN()-11)),0),0))</f>
        <v>0</v>
      </c>
      <c r="BN497" s="57" cm="1">
        <f t="array" aca="1" ref="BN497" ca="1">SUM(IF($C497&gt;0,IF(AND(INDIRECT(ADDRESS($C497,44))=0,INDIRECT(ADDRESS($C497,38))&lt;&gt;"UL"),INDIRECT(ADDRESS($C497,COLUMN()-12)),0),0), IF($D497&gt;0,IF(AND(INDIRECT(ADDRESS($D497,44))=0,INDIRECT(ADDRESS($D497,38))&lt;&gt;"UL"),INDIRECT(ADDRESS($D497,COLUMN()-12)),0),0), IF($E497&gt;0,IF(AND(INDIRECT(ADDRESS($E497,44))=0,INDIRECT(ADDRESS($E497,38))&lt;&gt;"UL"),INDIRECT(ADDRESS($E497,COLUMN()-12)),0),0), IF($F497&gt;0,IF(AND(INDIRECT(ADDRESS($F497,44))=0,INDIRECT(ADDRESS($F497,38))&lt;&gt;"UL"),INDIRECT(ADDRESS($F497,COLUMN()-12)),0),0), IF($G497&gt;0,IF(AND(INDIRECT(ADDRESS($G497,44))=0,INDIRECT(ADDRESS($G497,38))&lt;&gt;"UL"),INDIRECT(ADDRESS($G497,COLUMN()-12)),0),0), IF($H497&gt;0,IF(AND(INDIRECT(ADDRESS($H497,44))=0,INDIRECT(ADDRESS($H497,38))&lt;&gt;"UL"),INDIRECT(ADDRESS($H497,COLUMN()-12)),0),0), IF($I497&gt;0,IF(AND(INDIRECT(ADDRESS($I497,44))=0,INDIRECT(ADDRESS($I497,38))&lt;&gt;"UL"),INDIRECT(ADDRESS($I497,COLUMN()-12)),0),0), IF($J497&gt;0,IF(AND(INDIRECT(ADDRESS($J497,44))=0,INDIRECT(ADDRESS($J497,38))&lt;&gt;"UL"),INDIRECT(ADDRESS($J497,COLUMN()-12)),0),0), IF($K497&gt;0,IF(AND(INDIRECT(ADDRESS($K497,44))=0,INDIRECT(ADDRESS($K497,38))&lt;&gt;"UL"),INDIRECT(ADDRESS($K497,COLUMN()-11)),0),0), IF($L497&gt;0,IF(AND(INDIRECT(ADDRESS($L497,44))=0,INDIRECT(ADDRESS($L497,38))&lt;&gt;"UL"),INDIRECT(ADDRESS($L497,COLUMN()-11)),0),0), IF($M497&gt;0,IF(AND(INDIRECT(ADDRESS($M497,44))=0,INDIRECT(ADDRESS($M497,38))&lt;&gt;"UL"),INDIRECT(ADDRESS($M497,COLUMN()-11)),0),0))</f>
        <v>0</v>
      </c>
      <c r="BO497" s="57" cm="1">
        <f t="array" aca="1" ref="BO497" ca="1">SUM(IF($C497&gt;0,IF(AND(INDIRECT(ADDRESS($C497,44))=0,INDIRECT(ADDRESS($C497,38))&lt;&gt;"UL"),INDIRECT(ADDRESS($C497,COLUMN()-12)),0),0), IF($D497&gt;0,IF(AND(INDIRECT(ADDRESS($D497,44))=0,INDIRECT(ADDRESS($D497,38))&lt;&gt;"UL"),INDIRECT(ADDRESS($D497,COLUMN()-12)),0),0), IF($E497&gt;0,IF(AND(INDIRECT(ADDRESS($E497,44))=0,INDIRECT(ADDRESS($E497,38))&lt;&gt;"UL"),INDIRECT(ADDRESS($E497,COLUMN()-12)),0),0), IF($F497&gt;0,IF(AND(INDIRECT(ADDRESS($F497,44))=0,INDIRECT(ADDRESS($F497,38))&lt;&gt;"UL"),INDIRECT(ADDRESS($F497,COLUMN()-12)),0),0), IF($G497&gt;0,IF(AND(INDIRECT(ADDRESS($G497,44))=0,INDIRECT(ADDRESS($G497,38))&lt;&gt;"UL"),INDIRECT(ADDRESS($G497,COLUMN()-12)),0),0), IF($H497&gt;0,IF(AND(INDIRECT(ADDRESS($H497,44))=0,INDIRECT(ADDRESS($H497,38))&lt;&gt;"UL"),INDIRECT(ADDRESS($H497,COLUMN()-12)),0),0), IF($I497&gt;0,IF(AND(INDIRECT(ADDRESS($I497,44))=0,INDIRECT(ADDRESS($I497,38))&lt;&gt;"UL"),INDIRECT(ADDRESS($I497,COLUMN()-12)),0),0), IF($J497&gt;0,IF(AND(INDIRECT(ADDRESS($J497,44))=0,INDIRECT(ADDRESS($J497,38))&lt;&gt;"UL"),INDIRECT(ADDRESS($J497,COLUMN()-12)),0),0), IF($K497&gt;0,IF(AND(INDIRECT(ADDRESS($K497,44))=0,INDIRECT(ADDRESS($K497,38))&lt;&gt;"UL"),INDIRECT(ADDRESS($K497,COLUMN()-11)),0),0), IF($L497&gt;0,IF(AND(INDIRECT(ADDRESS($L497,44))=0,INDIRECT(ADDRESS($L497,38))&lt;&gt;"UL"),INDIRECT(ADDRESS($L497,COLUMN()-11)),0),0), IF($M497&gt;0,IF(AND(INDIRECT(ADDRESS($M497,44))=0,INDIRECT(ADDRESS($M497,38))&lt;&gt;"UL"),INDIRECT(ADDRESS($M497,COLUMN()-11)),0),0))</f>
        <v>0</v>
      </c>
      <c r="BP497" s="57" cm="1">
        <f t="array" aca="1" ref="BP497" ca="1">SUM(IF($C497&gt;0,IF(AND(INDIRECT(ADDRESS($C497,44))=0,INDIRECT(ADDRESS($C497,38))&lt;&gt;"UL"),INDIRECT(ADDRESS($C497,COLUMN()-12)),0),0), IF($D497&gt;0,IF(AND(INDIRECT(ADDRESS($D497,44))=0,INDIRECT(ADDRESS($D497,38))&lt;&gt;"UL"),INDIRECT(ADDRESS($D497,COLUMN()-12)),0),0), IF($E497&gt;0,IF(AND(INDIRECT(ADDRESS($E497,44))=0,INDIRECT(ADDRESS($E497,38))&lt;&gt;"UL"),INDIRECT(ADDRESS($E497,COLUMN()-12)),0),0), IF($F497&gt;0,IF(AND(INDIRECT(ADDRESS($F497,44))=0,INDIRECT(ADDRESS($F497,38))&lt;&gt;"UL"),INDIRECT(ADDRESS($F497,COLUMN()-12)),0),0), IF($G497&gt;0,IF(AND(INDIRECT(ADDRESS($G497,44))=0,INDIRECT(ADDRESS($G497,38))&lt;&gt;"UL"),INDIRECT(ADDRESS($G497,COLUMN()-12)),0),0), IF($H497&gt;0,IF(AND(INDIRECT(ADDRESS($H497,44))=0,INDIRECT(ADDRESS($H497,38))&lt;&gt;"UL"),INDIRECT(ADDRESS($H497,COLUMN()-12)),0),0), IF($I497&gt;0,IF(AND(INDIRECT(ADDRESS($I497,44))=0,INDIRECT(ADDRESS($I497,38))&lt;&gt;"UL"),INDIRECT(ADDRESS($I497,COLUMN()-12)),0),0), IF($J497&gt;0,IF(AND(INDIRECT(ADDRESS($J497,44))=0,INDIRECT(ADDRESS($J497,38))&lt;&gt;"UL"),INDIRECT(ADDRESS($J497,COLUMN()-12)),0),0), IF($K497&gt;0,IF(AND(INDIRECT(ADDRESS($K497,44))=0,INDIRECT(ADDRESS($K497,38))&lt;&gt;"UL"),INDIRECT(ADDRESS($K497,COLUMN()-11)),0),0), IF($L497&gt;0,IF(AND(INDIRECT(ADDRESS($L497,44))=0,INDIRECT(ADDRESS($L497,38))&lt;&gt;"UL"),INDIRECT(ADDRESS($L497,COLUMN()-11)),0),0), IF($M497&gt;0,IF(AND(INDIRECT(ADDRESS($M497,44))=0,INDIRECT(ADDRESS($M497,38))&lt;&gt;"UL"),INDIRECT(ADDRESS($M497,COLUMN()-11)),0),0))</f>
        <v>0</v>
      </c>
      <c r="BQ497" s="57">
        <f t="shared" ca="1" si="362"/>
        <v>0</v>
      </c>
      <c r="BR497" s="161">
        <f t="shared" ca="1" si="363"/>
        <v>71.327259635043575</v>
      </c>
      <c r="BS497" s="59"/>
      <c r="BT497" s="56">
        <f t="shared" ca="1" si="364"/>
        <v>3.3976119280441255</v>
      </c>
      <c r="BU497" s="63">
        <f t="shared" ca="1" si="365"/>
        <v>0.11715903200152157</v>
      </c>
      <c r="BV497" s="57" t="s">
        <v>34</v>
      </c>
      <c r="BW497" s="57" cm="1">
        <f t="array" aca="1" ref="BW497" ca="1">SUM(IF($C497&gt;0,IF(AND(INDIRECT(ADDRESS($C497,44))=0,INDIRECT(ADDRESS($C497,38))="UL",ISERROR(SEARCH("Rear",INDIRECT(ADDRESS($C497,33)))),ISERROR(SEARCH("Side",INDIRECT(ADDRESS($C497,33))))),INDIRECT(ADDRESS($C497,COLUMN())),0),0),IF($D497&gt;0,IF(AND(INDIRECT(ADDRESS($D497,44))=0,INDIRECT(ADDRESS($D497,38))="UL",ISERROR(SEARCH("Rear",INDIRECT(ADDRESS($D497,33)))),ISERROR(SEARCH("Side",INDIRECT(ADDRESS($D497,33))))),INDIRECT(ADDRESS($D497,COLUMN())),0),0),IF($E497&gt;0,IF(AND(INDIRECT(ADDRESS($E497,44))=0,INDIRECT(ADDRESS($E497,38))="UL",ISERROR(SEARCH("Rear",INDIRECT(ADDRESS($E497,33)))),ISERROR(SEARCH("Side",INDIRECT(ADDRESS($E497,33))))),INDIRECT(ADDRESS($E497,COLUMN())),0),0),IF($F497&gt;0,IF(AND(INDIRECT(ADDRESS($F497,44))=0,INDIRECT(ADDRESS($F497,38))="UL",ISERROR(SEARCH("Rear",INDIRECT(ADDRESS($F497,33)))),ISERROR(SEARCH("Side",INDIRECT(ADDRESS($F497,33))))),INDIRECT(ADDRESS($F497,COLUMN())),0),0),IF($G497&gt;0,IF(AND(INDIRECT(ADDRESS($G497,44))=0,INDIRECT(ADDRESS($G497,38))="UL",ISERROR(SEARCH("Rear",INDIRECT(ADDRESS($G497,33)))),ISERROR(SEARCH("Side",INDIRECT(ADDRESS($G497,33))))),INDIRECT(ADDRESS($G497,COLUMN())),0),0),IF($H497&gt;0,IF(AND(INDIRECT(ADDRESS($H497,44))=0,INDIRECT(ADDRESS($H497,38))="UL",ISERROR(SEARCH("Rear",INDIRECT(ADDRESS($H497,33)))),ISERROR(SEARCH("Side",INDIRECT(ADDRESS($H497,33))))),INDIRECT(ADDRESS($H497,COLUMN())),0),0),IF($I497&gt;0,IF(AND(INDIRECT(ADDRESS($I497,44))=0,INDIRECT(ADDRESS($I497,38))="UL",ISERROR(SEARCH("Rear",INDIRECT(ADDRESS($I497,33)))),ISERROR(SEARCH("Side",INDIRECT(ADDRESS($I497,33))))),INDIRECT(ADDRESS($I497,COLUMN())),0),0),IF($J497&gt;0,IF(AND(INDIRECT(ADDRESS($J497,44))=0,INDIRECT(ADDRESS($J497,38))="UL",ISERROR(SEARCH("Rear",INDIRECT(ADDRESS($J497,33)))),ISERROR(SEARCH("Side",INDIRECT(ADDRESS($J497,33))))),INDIRECT(ADDRESS($J497,COLUMN())),0),0),IF($K497&gt;0,IF(AND(INDIRECT(ADDRESS($K497,44))=0,INDIRECT(ADDRESS($K497,38))="UL",ISERROR(SEARCH("Rear",INDIRECT(ADDRESS($K497,33)))),ISERROR(SEARCH("Side",INDIRECT(ADDRESS($K497,33))))),INDIRECT(ADDRESS($K497,COLUMN())),0),0),IF($L497&gt;0,IF(AND(INDIRECT(ADDRESS($L497,44))=0,INDIRECT(ADDRESS($L497,38))="UL",ISERROR(SEARCH("Rear",INDIRECT(ADDRESS($L497,33)))),ISERROR(SEARCH("Side",INDIRECT(ADDRESS($L497,33))))),INDIRECT(ADDRESS($L497,COLUMN())),0),0),IF($M497&gt;0,IF(AND(INDIRECT(ADDRESS($M497,44))=0,INDIRECT(ADDRESS($M497,38))="UL",ISERROR(SEARCH("Rear",INDIRECT(ADDRESS($M497,33)))),ISERROR(SEARCH("Side",INDIRECT(ADDRESS($M497,33))))),INDIRECT(ADDRESS($M497,COLUMN())),0),0))</f>
        <v>0.77777777777777768</v>
      </c>
      <c r="BX497" s="57">
        <f t="shared" ca="1" si="366"/>
        <v>0.77777777777777768</v>
      </c>
      <c r="BY497" s="57" cm="1">
        <f t="array" aca="1" ref="BY497" ca="1">SUM(IF($C497&gt;0,IF(AND(INDIRECT(ADDRESS($C497,44))=0,INDIRECT(ADDRESS($C497,38))="UL"),INDIRECT(ADDRESS($C497,COLUMN())),0),0),IF($D497&gt;0,IF(AND(INDIRECT(ADDRESS($D497,44))=0,INDIRECT(ADDRESS($D497,38))="UL"),INDIRECT(ADDRESS($D497,COLUMN())),0),0),IF($E497&gt;0,IF(AND(INDIRECT(ADDRESS($E497,44))=0,INDIRECT(ADDRESS($E497,38))="UL"),INDIRECT(ADDRESS($E497,COLUMN())),0),0),IF($F497&gt;0,IF(AND(INDIRECT(ADDRESS($F497,44))=0,INDIRECT(ADDRESS($F497,38))="UL"),INDIRECT(ADDRESS($F497,COLUMN())),0),0),IF($G497&gt;0,IF(AND(INDIRECT(ADDRESS($G497,44))=0,INDIRECT(ADDRESS($G497,38))="UL"),INDIRECT(ADDRESS($G497,COLUMN())),0),0),IF($H497&gt;0,IF(AND(INDIRECT(ADDRESS($H497,44))=0,INDIRECT(ADDRESS($H497,38))="UL"),INDIRECT(ADDRESS($H497,COLUMN())),0),0),IF($I497&gt;0,IF(AND(INDIRECT(ADDRESS($I497,44))=0,INDIRECT(ADDRESS($I497,38))="UL"),INDIRECT(ADDRESS($I497,COLUMN())),0),0),IF($J497&gt;0,IF(AND(INDIRECT(ADDRESS($J497,44))=0,INDIRECT(ADDRESS($J497,38))="UL"),INDIRECT(ADDRESS($J497,COLUMN())),0),0),IF($K497&gt;0,IF(AND(INDIRECT(ADDRESS($K497,44))=0,INDIRECT(ADDRESS($K497,38))="UL"),INDIRECT(ADDRESS($K497,COLUMN())),0),0),IF($L497&gt;0,IF(AND(INDIRECT(ADDRESS($L497,44))=0,INDIRECT(ADDRESS($L497,38))="UL"),INDIRECT(ADDRESS($L497,COLUMN())),0),0),IF($M497&gt;0,IF(AND(INDIRECT(ADDRESS($M497,44))=0,INDIRECT(ADDRESS($M497,38))="UL"),INDIRECT(ADDRESS($M497,COLUMN())),0),0))</f>
        <v>0.25925925925925924</v>
      </c>
      <c r="BZ497" s="57" cm="1">
        <f t="array" aca="1" ref="BZ497" ca="1">SUM(IF($C497&gt;0,IF(AND(INDIRECT(ADDRESS($C497,44))=0,INDIRECT(ADDRESS($C497,38))="UL"),INDIRECT(ADDRESS($C497,COLUMN())),0),0),IF($D497&gt;0,IF(AND(INDIRECT(ADDRESS($D497,44))=0,INDIRECT(ADDRESS($D497,38))="UL"),INDIRECT(ADDRESS($D497,COLUMN())),0),0),IF($E497&gt;0,IF(AND(INDIRECT(ADDRESS($E497,44))=0,INDIRECT(ADDRESS($E497,38))="UL"),INDIRECT(ADDRESS($E497,COLUMN())),0),0),IF($F497&gt;0,IF(AND(INDIRECT(ADDRESS($F497,44))=0,INDIRECT(ADDRESS($F497,38))="UL"),INDIRECT(ADDRESS($F497,COLUMN())),0),0),IF($G497&gt;0,IF(AND(INDIRECT(ADDRESS($G497,44))=0,INDIRECT(ADDRESS($G497,38))="UL"),INDIRECT(ADDRESS($G497,COLUMN())),0),0),IF($H497&gt;0,IF(AND(INDIRECT(ADDRESS($H497,44))=0,INDIRECT(ADDRESS($H497,38))="UL"),INDIRECT(ADDRESS($H497,COLUMN())),0),0),IF($I497&gt;0,IF(AND(INDIRECT(ADDRESS($I497,44))=0,INDIRECT(ADDRESS($I497,38))="UL"),INDIRECT(ADDRESS($I497,COLUMN())),0),0),IF($J497&gt;0,IF(AND(INDIRECT(ADDRESS($J497,44))=0,INDIRECT(ADDRESS($J497,38))="UL"),INDIRECT(ADDRESS($J497,COLUMN())),0),0),IF($K497&gt;0,IF(AND(INDIRECT(ADDRESS($K497,44))=0,INDIRECT(ADDRESS($K497,38))="UL"),INDIRECT(ADDRESS($K497,COLUMN())),0),0),IF($L497&gt;0,IF(AND(INDIRECT(ADDRESS($L497,44))=0,INDIRECT(ADDRESS($L497,38))="UL"),INDIRECT(ADDRESS($L497,COLUMN())),0),0),IF($M497&gt;0,IF(AND(INDIRECT(ADDRESS($M497,44))=0,INDIRECT(ADDRESS($M497,38))="UL"),INDIRECT(ADDRESS($M497,COLUMN())),0),0))</f>
        <v>7.407407407407407E-2</v>
      </c>
      <c r="CA497" s="57">
        <f t="shared" ca="1" si="367"/>
        <v>7.407407407407407E-2</v>
      </c>
      <c r="CB497" s="57" cm="1">
        <f t="array" aca="1" ref="CB497" ca="1">SUM(IF($C497&gt;0,IF(AND(INDIRECT(ADDRESS($C497,44))=0,INDIRECT(ADDRESS($C497,38))&lt;&gt;"UL"),INDIRECT(ADDRESS($C497,COLUMN())),0),0),IF($D497&gt;0,IF(AND(INDIRECT(ADDRESS($D497,44))=0,INDIRECT(ADDRESS($D497,38))&lt;&gt;"UL"),INDIRECT(ADDRESS($D497,COLUMN())),0),0),IF($E497&gt;0,IF(AND(INDIRECT(ADDRESS($E497,44))=0,INDIRECT(ADDRESS($E497,38))&lt;&gt;"UL"),INDIRECT(ADDRESS($E497,COLUMN())),0),0),IF($F497&gt;0,IF(AND(INDIRECT(ADDRESS($F497,44))=0,INDIRECT(ADDRESS($F497,38))&lt;&gt;"UL"),INDIRECT(ADDRESS($F497,COLUMN())),0),0),IF($G497&gt;0,IF(AND(INDIRECT(ADDRESS($G497,44))=0,INDIRECT(ADDRESS($G497,38))&lt;&gt;"UL"),INDIRECT(ADDRESS($G497,COLUMN())),0),0),IF($H497&gt;0,IF(AND(INDIRECT(ADDRESS($H497,44))=0,INDIRECT(ADDRESS($H497,38))&lt;&gt;"UL"),INDIRECT(ADDRESS($H497,COLUMN())),0),0),IF($I497&gt;0,IF(AND(INDIRECT(ADDRESS($I497,44))=0,INDIRECT(ADDRESS($I497,38))&lt;&gt;"UL"),INDIRECT(ADDRESS($I497,COLUMN())),0),0),IF($J497&gt;0,IF(AND(INDIRECT(ADDRESS($J497,44))=0,INDIRECT(ADDRESS($J497,38))&lt;&gt;"UL"),INDIRECT(ADDRESS($J497,COLUMN())),0),0),IF($K497&gt;0,IF(AND(INDIRECT(ADDRESS($K497,44))=0,INDIRECT(ADDRESS($K497,38))&lt;&gt;"UL"),INDIRECT(ADDRESS($K497,COLUMN())),0),0),IF($L497&gt;0,IF(AND(INDIRECT(ADDRESS($L497,44))=0,INDIRECT(ADDRESS($L497,38))&lt;&gt;"UL"),INDIRECT(ADDRESS($L497,COLUMN())),0),0),IF($M497&gt;0,IF(AND(INDIRECT(ADDRESS($M497,44))=0,INDIRECT(ADDRESS($M497,38))&lt;&gt;"UL"),INDIRECT(ADDRESS($M497,COLUMN())),0),0))</f>
        <v>0</v>
      </c>
      <c r="CC497" s="57">
        <f t="shared" ca="1" si="368"/>
        <v>0</v>
      </c>
      <c r="CD497" s="57" cm="1">
        <f t="array" aca="1" ref="CD497" ca="1">SUM(IF($C497&gt;0,IF(AND(INDIRECT(ADDRESS($C497,44))=0,INDIRECT(ADDRESS($C497,38))&lt;&gt;"UL"),INDIRECT(ADDRESS($C497,COLUMN())),0),0),IF($D497&gt;0,IF(AND(INDIRECT(ADDRESS($D497,44))=0,INDIRECT(ADDRESS($D497,38))&lt;&gt;"UL"),INDIRECT(ADDRESS($D497,COLUMN())),0),0),IF($E497&gt;0,IF(AND(INDIRECT(ADDRESS($E497,44))=0,INDIRECT(ADDRESS($E497,38))&lt;&gt;"UL"),INDIRECT(ADDRESS($E497,COLUMN())),0),0),IF($F497&gt;0,IF(AND(INDIRECT(ADDRESS($F497,44))=0,INDIRECT(ADDRESS($F497,38))&lt;&gt;"UL"),INDIRECT(ADDRESS($F497,COLUMN())),0),0),IF($G497&gt;0,IF(AND(INDIRECT(ADDRESS($G497,44))=0,INDIRECT(ADDRESS($G497,38))&lt;&gt;"UL"),INDIRECT(ADDRESS($G497,COLUMN())),0),0),IF($H497&gt;0,IF(AND(INDIRECT(ADDRESS($H497,44))=0,INDIRECT(ADDRESS($H497,38))&lt;&gt;"UL"),INDIRECT(ADDRESS($H497,COLUMN())),0),0),IF($I497&gt;0,IF(AND(INDIRECT(ADDRESS($I497,44))=0,INDIRECT(ADDRESS($I497,38))&lt;&gt;"UL"),INDIRECT(ADDRESS($I497,COLUMN())),0),0),IF($J497&gt;0,IF(AND(INDIRECT(ADDRESS($J497,44))=0,INDIRECT(ADDRESS($J497,38))&lt;&gt;"UL"),INDIRECT(ADDRESS($J497,COLUMN())),0),0),IF($K497&gt;0,IF(AND(INDIRECT(ADDRESS($K497,44))=0,INDIRECT(ADDRESS($K497,38))&lt;&gt;"UL"),INDIRECT(ADDRESS($K497,COLUMN())),0),0),IF($L497&gt;0,IF(AND(INDIRECT(ADDRESS($L497,44))=0,INDIRECT(ADDRESS($L497,38))&lt;&gt;"UL"),INDIRECT(ADDRESS($L497,COLUMN())),0),0),IF($M497&gt;0,IF(AND(INDIRECT(ADDRESS($M497,44))=0,INDIRECT(ADDRESS($M497,38))&lt;&gt;"UL"),INDIRECT(ADDRESS($M497,COLUMN())),0),0))</f>
        <v>0</v>
      </c>
      <c r="CE497" s="57" cm="1">
        <f t="array" aca="1" ref="CE497" ca="1">SUM(IF($C497&gt;0,IF(AND(INDIRECT(ADDRESS($C497,44))=0,INDIRECT(ADDRESS($C497,38))&lt;&gt;"UL"),INDIRECT(ADDRESS($C497,COLUMN())),0),0),IF($D497&gt;0,IF(AND(INDIRECT(ADDRESS($D497,44))=0,INDIRECT(ADDRESS($D497,38))&lt;&gt;"UL"),INDIRECT(ADDRESS($D497,COLUMN())),0),0),IF($E497&gt;0,IF(AND(INDIRECT(ADDRESS($E497,44))=0,INDIRECT(ADDRESS($E497,38))&lt;&gt;"UL"),INDIRECT(ADDRESS($E497,COLUMN())),0),0),IF($F497&gt;0,IF(AND(INDIRECT(ADDRESS($F497,44))=0,INDIRECT(ADDRESS($F497,38))&lt;&gt;"UL"),INDIRECT(ADDRESS($F497,COLUMN())),0),0),IF($G497&gt;0,IF(AND(INDIRECT(ADDRESS($G497,44))=0,INDIRECT(ADDRESS($G497,38))&lt;&gt;"UL"),INDIRECT(ADDRESS($G497,COLUMN())),0),0),IF($H497&gt;0,IF(AND(INDIRECT(ADDRESS($H497,44))=0,INDIRECT(ADDRESS($H497,38))&lt;&gt;"UL"),INDIRECT(ADDRESS($H497,COLUMN())),0),0),IF($I497&gt;0,IF(AND(INDIRECT(ADDRESS($I497,44))=0,INDIRECT(ADDRESS($I497,38))&lt;&gt;"UL"),INDIRECT(ADDRESS($I497,COLUMN())),0),0),IF($J497&gt;0,IF(AND(INDIRECT(ADDRESS($J497,44))=0,INDIRECT(ADDRESS($J497,38))&lt;&gt;"UL"),INDIRECT(ADDRESS($J497,COLUMN())),0),0),IF($K497&gt;0,IF(AND(INDIRECT(ADDRESS($K497,44))=0,INDIRECT(ADDRESS($K497,38))&lt;&gt;"UL"),INDIRECT(ADDRESS($K497,COLUMN())),0),0),IF($L497&gt;0,IF(AND(INDIRECT(ADDRESS($L497,44))=0,INDIRECT(ADDRESS($L497,38))&lt;&gt;"UL"),INDIRECT(ADDRESS($L497,COLUMN())),0),0),IF($M497&gt;0,IF(AND(INDIRECT(ADDRESS($M497,44))=0,INDIRECT(ADDRESS($M497,38))&lt;&gt;"UL"),INDIRECT(ADDRESS($M497,COLUMN())),0),0))</f>
        <v>0</v>
      </c>
      <c r="CF497" s="57">
        <f t="shared" ca="1" si="369"/>
        <v>0</v>
      </c>
      <c r="CG497" s="57">
        <f t="shared" ca="1" si="370"/>
        <v>1.6822058055863662</v>
      </c>
      <c r="CH497" s="57">
        <f t="shared" ca="1" si="371"/>
        <v>5.8007096744357459E-2</v>
      </c>
      <c r="CI497" s="19">
        <f t="shared" ca="1" si="372"/>
        <v>17.505374827364076</v>
      </c>
      <c r="CJ497" s="19"/>
      <c r="CK497" s="57" cm="1">
        <f t="array" aca="1" ref="CK497" ca="1">IF(AU497="S", SUM(IF($C497&gt;0,IF(INDIRECT(ADDRESS($C497,43))&lt;&gt;1,INDIRECT(ADDRESS($C497,48)),0),0), IF($D497&gt;0,IF(INDIRECT(ADDRESS($D497,43))&lt;&gt;1,INDIRECT(ADDRESS($D497,48)),0),0), IF($E497&gt;0,IF(INDIRECT(ADDRESS($E497,43))&lt;&gt;1,INDIRECT(ADDRESS($E497,48)),0),0), IF($F497&gt;0,IF(INDIRECT(ADDRESS($F497,43))&lt;&gt;1,INDIRECT(ADDRESS($F497,48)),0),0), IF($G497&gt;0,IF(INDIRECT(ADDRESS($G497,43))&lt;&gt;1,INDIRECT(ADDRESS($G497,48)),0),0), IF($H497&gt;0,IF(INDIRECT(ADDRESS($H497,43))&lt;&gt;1,INDIRECT(ADDRESS($H497,48)),0),0), IF($I497&gt;0,IF(INDIRECT(ADDRESS($I497,43))&lt;&gt;1,INDIRECT(ADDRESS($I497,48)),0),0), IF($J497&gt;0,IF(INDIRECT(ADDRESS($J497,43))&lt;&gt;1,INDIRECT(ADDRESS($J497,48)),0),0), IF($K497&gt;0,IF(INDIRECT(ADDRESS($K497,43))&lt;&gt;1,INDIRECT(ADDRESS($K497,48)),0),0), IF($L497&gt;0,IF(INDIRECT(ADDRESS($L497,43))&lt;&gt;1,INDIRECT(ADDRESS($L497,48)),0),0), IF($M497&gt;0,IF(INDIRECT(ADDRESS($M497,43))&lt;&gt;1,INDIRECT(ADDRESS($M497,48)),0),0)), IF(AU497="L",SUM(IF($C497&gt;0,IF(INDIRECT(ADDRESS($C497,43))&lt;&gt;1,INDIRECT(ADDRESS($C497,50)),0),0), IF($D497&gt;0,IF(INDIRECT(ADDRESS($D497,43))&lt;&gt;1,INDIRECT(ADDRESS($D497,50)),0),0), IF($E497&gt;0,IF(INDIRECT(ADDRESS($E497,43))&lt;&gt;1,INDIRECT(ADDRESS($E497,50)),0),0), IF($F497&gt;0,IF(INDIRECT(ADDRESS($F497,43))&lt;&gt;1,INDIRECT(ADDRESS($F497,50)),0),0), IF($G497&gt;0,IF(INDIRECT(ADDRESS($G497,43))&lt;&gt;1,INDIRECT(ADDRESS($G497,50)),0),0), IF($G497&gt;0,IF(INDIRECT(ADDRESS($G497,43))&lt;&gt;1,INDIRECT(ADDRESS($G497,50)),0),0), IF($H497&gt;0,IF(INDIRECT(ADDRESS($H497,43))&lt;&gt;1,INDIRECT(ADDRESS($H497,50)),0),0), IF($I497&gt;0,IF(INDIRECT(ADDRESS($I497,43))&lt;&gt;1,INDIRECT(ADDRESS($I497,50)),0),0), IF($J497&gt;0,IF(INDIRECT(ADDRESS($J497,43))&lt;&gt;1,INDIRECT(ADDRESS($J497,50)),0),0), IF($K497&gt;0,IF(INDIRECT(ADDRESS($K497,43))&lt;&gt;1,INDIRECT(ADDRESS($K497,50)),0),0), IF($L497&gt;0,IF(INDIRECT(ADDRESS($L497,43))&lt;&gt;1,INDIRECT(ADDRESS($L497,50)),0),0), IF($M497&gt;0,IF(INDIRECT(ADDRESS($M497,43))&lt;&gt;1,INDIRECT(ADDRESS($M497,50)),0),0)), SUM(IF($C497&gt;0,IF(INDIRECT(ADDRESS($C497,43))&lt;&gt;1,INDIRECT(ADDRESS($C497,49)),0),0), IF($D497&gt;0,IF(INDIRECT(ADDRESS($D497,43))&lt;&gt;1,INDIRECT(ADDRESS($D497,49)),0),0), IF($E497&gt;0,IF(INDIRECT(ADDRESS($E497,43))&lt;&gt;1,INDIRECT(ADDRESS($E497,49)),0),0), IF($F497&gt;0,IF(INDIRECT(ADDRESS($F497,43))&lt;&gt;1,INDIRECT(ADDRESS($F497,49)),0),0), IF($G497&gt;0,IF(INDIRECT(ADDRESS($G497,43))&lt;&gt;1,INDIRECT(ADDRESS($G497,49)),0),0), IF($G497&gt;0,IF(INDIRECT(ADDRESS($G497,43))&lt;&gt;1,INDIRECT(ADDRESS($G497,49)),0),0), IF($H497&gt;0,IF(INDIRECT(ADDRESS($H497,43))&lt;&gt;1,INDIRECT(ADDRESS($H497,49)),0),0), IF($I497&gt;0,IF(INDIRECT(ADDRESS($I497,43))&lt;&gt;1,INDIRECT(ADDRESS($I497,49)),0),0), IF($J497&gt;0,IF(INDIRECT(ADDRESS($J497,43))&lt;&gt;1,INDIRECT(ADDRESS($J497,49)),0),0), IF($K497&gt;0,IF(INDIRECT(ADDRESS($K497,43))&lt;&gt;1,INDIRECT(ADDRESS($K497,49)),0),0), IF($L497&gt;0,IF(INDIRECT(ADDRESS($L497,43))&lt;&gt;1,INDIRECT(ADDRESS($L497,49)),0),0), IF($M497&gt;0,IF(INDIRECT(ADDRESS($M497,43))&lt;&gt;1,INDIRECT(ADDRESS($M497,49)),0),0))))</f>
        <v>1.5555555555555554</v>
      </c>
      <c r="CL497" s="57" cm="1">
        <f t="array" aca="1" ref="CL497" ca="1">1.5*SUM(IF($C497&gt;0,IF(INDIRECT(ADDRESS($C497,44))=1,INDIRECT(ADDRESS($C497,47)),0),0),IF($D497&gt;0,IF(INDIRECT(ADDRESS($D497,44))=1,INDIRECT(ADDRESS($CF472,47)),0),0),IF($E497&gt;0,IF(INDIRECT(ADDRESS($E497,44))=1,INDIRECT(ADDRESS($E497,47)),0),0),IF($F497&gt;0,IF(INDIRECT(ADDRESS($F497,44))=1,INDIRECT(ADDRESS($F497,47)),0),0),IF($G497&gt;0,IF(INDIRECT(ADDRESS($G497,44))=1,INDIRECT(ADDRESS($G497,47)),0),0),IF($G497&gt;0,IF(INDIRECT(ADDRESS($G497,44))=1,INDIRECT(ADDRESS($G497,47)),0),0),IF($H497&gt;0,IF(INDIRECT(ADDRESS($H497,44))=1,INDIRECT(ADDRESS($H497,47)),0),0),IF($I497&gt;0,IF(INDIRECT(ADDRESS($I497,44))=1,INDIRECT(ADDRESS($I497,47)),0),0),IF($J497&gt;0,IF(INDIRECT(ADDRESS($J497,44))=1,INDIRECT(ADDRESS($J497,47)),0),0),IF($K497&gt;0,IF(INDIRECT(ADDRESS($K497,44))=1,INDIRECT(ADDRESS($K497,47)),0),0),IF($L497&gt;0,IF(INDIRECT(ADDRESS($L497,44))=1,INDIRECT(ADDRESS($L497,47)),0),0),IF($M497&gt;0,IF(INDIRECT(ADDRESS($M497,44))=1,INDIRECT(ADDRESS($M497,47)),0),0))</f>
        <v>0</v>
      </c>
      <c r="CM497" s="56">
        <f t="shared" ca="1" si="373"/>
        <v>0.86250557126922389</v>
      </c>
      <c r="CN497" s="59"/>
    </row>
    <row r="498" spans="1:92" x14ac:dyDescent="0.25">
      <c r="A498" s="65" t="s">
        <v>574</v>
      </c>
      <c r="B498" s="74">
        <v>437</v>
      </c>
      <c r="C498" s="74">
        <v>453</v>
      </c>
      <c r="D498" s="74">
        <v>454</v>
      </c>
      <c r="E498" s="74">
        <v>455</v>
      </c>
      <c r="F498" s="74"/>
      <c r="G498" s="74"/>
      <c r="H498" s="74"/>
      <c r="I498" s="74"/>
      <c r="J498" s="74"/>
      <c r="K498" s="74"/>
      <c r="L498" s="74"/>
      <c r="M498" s="74"/>
      <c r="N498" s="67">
        <f t="shared" ca="1" si="352"/>
        <v>29</v>
      </c>
      <c r="O498" s="67" t="str" cm="1">
        <f t="array" aca="1" ref="O498" ca="1">INDIRECT(ADDRESS($B498,COLUMN()))</f>
        <v>Fighter</v>
      </c>
      <c r="P498" s="67" cm="1">
        <f t="array" aca="1" ref="P498" ca="1">INDIRECT(ADDRESS($B498,COLUMN()))</f>
        <v>4</v>
      </c>
      <c r="Q498" s="67" cm="1">
        <f t="array" aca="1" ref="Q498" ca="1">INDIRECT(ADDRESS($B498,COLUMN()))</f>
        <v>2</v>
      </c>
      <c r="R498" s="67" cm="1">
        <f t="array" aca="1" ref="R498" ca="1">INDIRECT(ADDRESS($B498,COLUMN()))</f>
        <v>0</v>
      </c>
      <c r="S498" s="67" cm="1">
        <f t="array" aca="1" ref="S498" ca="1">INDIRECT(ADDRESS($B498,COLUMN()))</f>
        <v>2</v>
      </c>
      <c r="T498" s="67" t="str" cm="1">
        <f t="array" aca="1" ref="T498" ca="1">INDIRECT(ADDRESS($B498,COLUMN()))</f>
        <v>1-5</v>
      </c>
      <c r="U498" s="67" cm="1">
        <f t="array" aca="1" ref="U498" ca="1">INDIRECT(ADDRESS($B498,COLUMN()))</f>
        <v>5</v>
      </c>
      <c r="V498" s="67" cm="1">
        <f t="array" aca="1" ref="V498" ca="1">INDIRECT(ADDRESS($B498,COLUMN()))</f>
        <v>0</v>
      </c>
      <c r="W498" s="67" cm="1">
        <f t="array" aca="1" ref="W498" ca="1">INDIRECT(ADDRESS($B498,COLUMN()))</f>
        <v>3</v>
      </c>
      <c r="X498" s="67" cm="1">
        <f t="array" aca="1" ref="X498" ca="1">INDIRECT(ADDRESS($B498,COLUMN()))</f>
        <v>5</v>
      </c>
      <c r="Y498" s="67" cm="1">
        <f t="array" aca="1" ref="Y498" ca="1">INDIRECT(ADDRESS($B498,COLUMN()))</f>
        <v>0</v>
      </c>
      <c r="Z498" s="67" cm="1">
        <f t="array" aca="1" ref="Z498" ca="1">INDIRECT(ADDRESS($B498,COLUMN()))</f>
        <v>5</v>
      </c>
      <c r="AA498" s="67">
        <f t="shared" si="353"/>
        <v>0</v>
      </c>
      <c r="AB498" s="56">
        <f t="shared" ca="1" si="354"/>
        <v>0.77246254744164822</v>
      </c>
      <c r="AC498" s="56">
        <f t="shared" ca="1" si="355"/>
        <v>0.87052113809985188</v>
      </c>
      <c r="AD498" s="56">
        <f t="shared" ca="1" si="356"/>
        <v>3.0278996107820935</v>
      </c>
      <c r="AF498" s="52"/>
      <c r="AG498" s="52"/>
      <c r="AH498" s="57"/>
      <c r="AI498" s="57"/>
      <c r="AJ498" s="57"/>
      <c r="AK498" s="57"/>
      <c r="AL498" s="57"/>
      <c r="AM498" s="57"/>
      <c r="AN498" s="57"/>
      <c r="AO498" s="57"/>
      <c r="AP498" s="57"/>
      <c r="AQ498" s="57"/>
      <c r="AR498" s="57"/>
      <c r="AS498" s="57"/>
      <c r="AT498" s="52"/>
      <c r="AU498" s="54" t="s">
        <v>117</v>
      </c>
      <c r="AV498" s="57" cm="1">
        <f t="array" aca="1" ref="AV498" ca="1">SUM(IF($C498&gt;0,IF(AND(INDIRECT(ADDRESS($C498,44))=0,INDIRECT(ADDRESS($C498,38))="UL",ISERROR(SEARCH("Rear",INDIRECT(ADDRESS($C498,33)))),ISERROR(SEARCH("Side",INDIRECT(ADDRESS($C498,33))))),INDIRECT(ADDRESS($C498,COLUMN())),0),0),IF($D498&gt;0,IF(AND(INDIRECT(ADDRESS($D498,44))=0,INDIRECT(ADDRESS($D498,38))="UL",ISERROR(SEARCH("Rear",INDIRECT(ADDRESS($D498,33)))),ISERROR(SEARCH("Side",INDIRECT(ADDRESS($D498,33))))),INDIRECT(ADDRESS($D498,COLUMN())),0),0),IF($E498&gt;0,IF(AND(INDIRECT(ADDRESS($E498,44))=0,INDIRECT(ADDRESS($E498,38))="UL",ISERROR(SEARCH("Rear",INDIRECT(ADDRESS($E498,33)))),ISERROR(SEARCH("Side",INDIRECT(ADDRESS($E498,33))))),INDIRECT(ADDRESS($E498,COLUMN())),0),0),IF($F498&gt;0,IF(AND(INDIRECT(ADDRESS($F498,44))=0,INDIRECT(ADDRESS($F498,38))="UL",ISERROR(SEARCH("Rear",INDIRECT(ADDRESS($F498,33)))),ISERROR(SEARCH("Side",INDIRECT(ADDRESS($F498,33))))),INDIRECT(ADDRESS($F498,COLUMN())),0),0),IF($G498&gt;0,IF(AND(INDIRECT(ADDRESS($G498,44))=0,INDIRECT(ADDRESS($G498,38))="UL",ISERROR(SEARCH("Rear",INDIRECT(ADDRESS($G498,33)))),ISERROR(SEARCH("Side",INDIRECT(ADDRESS($G498,33))))),INDIRECT(ADDRESS($G498,COLUMN())),0),0),IF($H498&gt;0,IF(AND(INDIRECT(ADDRESS($H498,44))=0,INDIRECT(ADDRESS($H498,38))="UL",ISERROR(SEARCH("Rear",INDIRECT(ADDRESS($H498,33)))),ISERROR(SEARCH("Side",INDIRECT(ADDRESS($H498,33))))),INDIRECT(ADDRESS($H498,COLUMN())),0),0),IF($I498&gt;0,IF(AND(INDIRECT(ADDRESS($I498,44))=0,INDIRECT(ADDRESS($I498,38))="UL",ISERROR(SEARCH("Rear",INDIRECT(ADDRESS($I498,33)))),ISERROR(SEARCH("Side",INDIRECT(ADDRESS($I498,33))))),INDIRECT(ADDRESS($I498,COLUMN())),0),0),IF($J498&gt;0,IF(AND(INDIRECT(ADDRESS($J498,44))=0,INDIRECT(ADDRESS($J498,38))="UL",ISERROR(SEARCH("Rear",INDIRECT(ADDRESS($J498,33)))),ISERROR(SEARCH("Side",INDIRECT(ADDRESS($J498,33))))),INDIRECT(ADDRESS($J498,COLUMN())),0),0),IF($K498&gt;0,IF(AND(INDIRECT(ADDRESS($K498,44))=0,INDIRECT(ADDRESS($K498,38))="UL",ISERROR(SEARCH("Rear",INDIRECT(ADDRESS($K498,33)))),ISERROR(SEARCH("Side",INDIRECT(ADDRESS($K498,33))))),INDIRECT(ADDRESS($K498,COLUMN())),0),0),IF($L498&gt;0,IF(AND(INDIRECT(ADDRESS($L498,44))=0,INDIRECT(ADDRESS($L498,38))="UL",ISERROR(SEARCH("Rear",INDIRECT(ADDRESS($L498,33)))),ISERROR(SEARCH("Side",INDIRECT(ADDRESS($L498,33))))),INDIRECT(ADDRESS($L498,COLUMN())),0),0),IF($M498&gt;0,IF(AND(INDIRECT(ADDRESS($M498,44))=0,INDIRECT(ADDRESS($M498,38))="UL",ISERROR(SEARCH("Rear",INDIRECT(ADDRESS($M498,33)))),ISERROR(SEARCH("Side",INDIRECT(ADDRESS($M498,33))))),INDIRECT(ADDRESS($M498,COLUMN())),0),0))</f>
        <v>0.66666666666666663</v>
      </c>
      <c r="AW498" s="57" cm="1">
        <f t="array" aca="1" ref="AW498" ca="1">SUM(IF($C498&gt;0,IF(AND(INDIRECT(ADDRESS($C498,44))=0,INDIRECT(ADDRESS($C498,38))="UL",ISERROR(SEARCH("Rear",INDIRECT(ADDRESS($C498,33)))),ISERROR(SEARCH("Side",INDIRECT(ADDRESS($C498,33))))),INDIRECT(ADDRESS($C498,COLUMN())),0),0),IF($D498&gt;0,IF(AND(INDIRECT(ADDRESS($D498,44))=0,INDIRECT(ADDRESS($D498,38))="UL",ISERROR(SEARCH("Rear",INDIRECT(ADDRESS($D498,33)))),ISERROR(SEARCH("Side",INDIRECT(ADDRESS($D498,33))))),INDIRECT(ADDRESS($D498,COLUMN())),0),0),IF($E498&gt;0,IF(AND(INDIRECT(ADDRESS($E498,44))=0,INDIRECT(ADDRESS($E498,38))="UL",ISERROR(SEARCH("Rear",INDIRECT(ADDRESS($E498,33)))),ISERROR(SEARCH("Side",INDIRECT(ADDRESS($E498,33))))),INDIRECT(ADDRESS($E498,COLUMN())),0),0),IF($F498&gt;0,IF(AND(INDIRECT(ADDRESS($F498,44))=0,INDIRECT(ADDRESS($F498,38))="UL",ISERROR(SEARCH("Rear",INDIRECT(ADDRESS($F498,33)))),ISERROR(SEARCH("Side",INDIRECT(ADDRESS($F498,33))))),INDIRECT(ADDRESS($F498,COLUMN())),0),0),IF($G498&gt;0,IF(AND(INDIRECT(ADDRESS($G498,44))=0,INDIRECT(ADDRESS($G498,38))="UL",ISERROR(SEARCH("Rear",INDIRECT(ADDRESS($G498,33)))),ISERROR(SEARCH("Side",INDIRECT(ADDRESS($G498,33))))),INDIRECT(ADDRESS($G498,COLUMN())),0),0),IF($H498&gt;0,IF(AND(INDIRECT(ADDRESS($H498,44))=0,INDIRECT(ADDRESS($H498,38))="UL",ISERROR(SEARCH("Rear",INDIRECT(ADDRESS($H498,33)))),ISERROR(SEARCH("Side",INDIRECT(ADDRESS($H498,33))))),INDIRECT(ADDRESS($H498,COLUMN())),0),0),IF($I498&gt;0,IF(AND(INDIRECT(ADDRESS($I498,44))=0,INDIRECT(ADDRESS($I498,38))="UL",ISERROR(SEARCH("Rear",INDIRECT(ADDRESS($I498,33)))),ISERROR(SEARCH("Side",INDIRECT(ADDRESS($I498,33))))),INDIRECT(ADDRESS($I498,COLUMN())),0),0),IF($J498&gt;0,IF(AND(INDIRECT(ADDRESS($J498,44))=0,INDIRECT(ADDRESS($J498,38))="UL",ISERROR(SEARCH("Rear",INDIRECT(ADDRESS($J498,33)))),ISERROR(SEARCH("Side",INDIRECT(ADDRESS($J498,33))))),INDIRECT(ADDRESS($J498,COLUMN())),0),0),IF($K498&gt;0,IF(AND(INDIRECT(ADDRESS($K498,44))=0,INDIRECT(ADDRESS($K498,38))="UL",ISERROR(SEARCH("Rear",INDIRECT(ADDRESS($K498,33)))),ISERROR(SEARCH("Side",INDIRECT(ADDRESS($K498,33))))),INDIRECT(ADDRESS($K498,COLUMN())),0),0),IF($L498&gt;0,IF(AND(INDIRECT(ADDRESS($L498,44))=0,INDIRECT(ADDRESS($L498,38))="UL",ISERROR(SEARCH("Rear",INDIRECT(ADDRESS($L498,33)))),ISERROR(SEARCH("Side",INDIRECT(ADDRESS($L498,33))))),INDIRECT(ADDRESS($L498,COLUMN())),0),0),IF($M498&gt;0,IF(AND(INDIRECT(ADDRESS($M498,44))=0,INDIRECT(ADDRESS($M498,38))="UL",ISERROR(SEARCH("Rear",INDIRECT(ADDRESS($M498,33)))),ISERROR(SEARCH("Side",INDIRECT(ADDRESS($M498,33))))),INDIRECT(ADDRESS($M498,COLUMN())),0),0))</f>
        <v>1.7777777777777777</v>
      </c>
      <c r="AX498" s="57" cm="1">
        <f t="array" aca="1" ref="AX498" ca="1">SUM(IF($C498&gt;0,IF(AND(INDIRECT(ADDRESS($C498,44))=0,INDIRECT(ADDRESS($C498,38))="UL",ISERROR(SEARCH("Rear",INDIRECT(ADDRESS($C498,33)))),ISERROR(SEARCH("Side",INDIRECT(ADDRESS($C498,33))))),INDIRECT(ADDRESS($C498,COLUMN())),0),0),IF($D498&gt;0,IF(AND(INDIRECT(ADDRESS($D498,44))=0,INDIRECT(ADDRESS($D498,38))="UL",ISERROR(SEARCH("Rear",INDIRECT(ADDRESS($D498,33)))),ISERROR(SEARCH("Side",INDIRECT(ADDRESS($D498,33))))),INDIRECT(ADDRESS($D498,COLUMN())),0),0),IF($E498&gt;0,IF(AND(INDIRECT(ADDRESS($E498,44))=0,INDIRECT(ADDRESS($E498,38))="UL",ISERROR(SEARCH("Rear",INDIRECT(ADDRESS($E498,33)))),ISERROR(SEARCH("Side",INDIRECT(ADDRESS($E498,33))))),INDIRECT(ADDRESS($E498,COLUMN())),0),0),IF($F498&gt;0,IF(AND(INDIRECT(ADDRESS($F498,44))=0,INDIRECT(ADDRESS($F498,38))="UL",ISERROR(SEARCH("Rear",INDIRECT(ADDRESS($F498,33)))),ISERROR(SEARCH("Side",INDIRECT(ADDRESS($F498,33))))),INDIRECT(ADDRESS($F498,COLUMN())),0),0),IF($G498&gt;0,IF(AND(INDIRECT(ADDRESS($G498,44))=0,INDIRECT(ADDRESS($G498,38))="UL",ISERROR(SEARCH("Rear",INDIRECT(ADDRESS($G498,33)))),ISERROR(SEARCH("Side",INDIRECT(ADDRESS($G498,33))))),INDIRECT(ADDRESS($G498,COLUMN())),0),0),IF($H498&gt;0,IF(AND(INDIRECT(ADDRESS($H498,44))=0,INDIRECT(ADDRESS($H498,38))="UL",ISERROR(SEARCH("Rear",INDIRECT(ADDRESS($H498,33)))),ISERROR(SEARCH("Side",INDIRECT(ADDRESS($H498,33))))),INDIRECT(ADDRESS($H498,COLUMN())),0),0),IF($I498&gt;0,IF(AND(INDIRECT(ADDRESS($I498,44))=0,INDIRECT(ADDRESS($I498,38))="UL",ISERROR(SEARCH("Rear",INDIRECT(ADDRESS($I498,33)))),ISERROR(SEARCH("Side",INDIRECT(ADDRESS($I498,33))))),INDIRECT(ADDRESS($I498,COLUMN())),0),0),IF($J498&gt;0,IF(AND(INDIRECT(ADDRESS($J498,44))=0,INDIRECT(ADDRESS($J498,38))="UL",ISERROR(SEARCH("Rear",INDIRECT(ADDRESS($J498,33)))),ISERROR(SEARCH("Side",INDIRECT(ADDRESS($J498,33))))),INDIRECT(ADDRESS($J498,COLUMN())),0),0),IF($K498&gt;0,IF(AND(INDIRECT(ADDRESS($K498,44))=0,INDIRECT(ADDRESS($K498,38))="UL",ISERROR(SEARCH("Rear",INDIRECT(ADDRESS($K498,33)))),ISERROR(SEARCH("Side",INDIRECT(ADDRESS($K498,33))))),INDIRECT(ADDRESS($K498,COLUMN())),0),0),IF($L498&gt;0,IF(AND(INDIRECT(ADDRESS($L498,44))=0,INDIRECT(ADDRESS($L498,38))="UL",ISERROR(SEARCH("Rear",INDIRECT(ADDRESS($L498,33)))),ISERROR(SEARCH("Side",INDIRECT(ADDRESS($L498,33))))),INDIRECT(ADDRESS($L498,COLUMN())),0),0),IF($M498&gt;0,IF(AND(INDIRECT(ADDRESS($M498,44))=0,INDIRECT(ADDRESS($M498,38))="UL",ISERROR(SEARCH("Rear",INDIRECT(ADDRESS($M498,33)))),ISERROR(SEARCH("Side",INDIRECT(ADDRESS($M498,33))))),INDIRECT(ADDRESS($M498,COLUMN())),0),0))</f>
        <v>0.77777777777777768</v>
      </c>
      <c r="AY498" s="58">
        <f t="shared" ca="1" si="357"/>
        <v>1.7777777777777777</v>
      </c>
      <c r="AZ498" s="58">
        <f t="shared" ca="1" si="358"/>
        <v>1.074074074074074</v>
      </c>
      <c r="BA498" s="58" cm="1">
        <f t="array" aca="1" ref="BA498" ca="1">SUM(IF($C498&gt;0,IF(AND(INDIRECT(ADDRESS($C498,44))=0,INDIRECT(ADDRESS($C498,38))="UL"),INDIRECT(ADDRESS($C498,COLUMN())),0),0),IF($D498&gt;0,IF(AND(INDIRECT(ADDRESS($D498,44))=0,INDIRECT(ADDRESS($D498,38))="UL"),INDIRECT(ADDRESS($D498,COLUMN())),0),0),IF($E498&gt;0,IF(AND(INDIRECT(ADDRESS($E498,44))=0,INDIRECT(ADDRESS($E498,38))="UL"),INDIRECT(ADDRESS($E498,COLUMN())),0),0),IF($F498&gt;0,IF(AND(INDIRECT(ADDRESS($F498,44))=0,INDIRECT(ADDRESS($F498,38))="UL"),INDIRECT(ADDRESS($F498,COLUMN())),0),0),IF($G498&gt;0,IF(AND(INDIRECT(ADDRESS($G498,44))=0,INDIRECT(ADDRESS($G498,38))="UL"),INDIRECT(ADDRESS($G498,COLUMN())),0),0),IF($H498&gt;0,IF(AND(INDIRECT(ADDRESS($H498,44))=0,INDIRECT(ADDRESS($H498,38))="UL"),INDIRECT(ADDRESS($H498,COLUMN())),0),0),IF($I498&gt;0,IF(AND(INDIRECT(ADDRESS($I498,44))=0,INDIRECT(ADDRESS($I498,38))="UL"),INDIRECT(ADDRESS($I498,COLUMN())),0),0),IF($J498&gt;0,IF(AND(INDIRECT(ADDRESS($J498,44))=0,INDIRECT(ADDRESS($J498,38))="UL"),INDIRECT(ADDRESS($J498,COLUMN())),0),0),IF($K498&gt;0,IF(AND(INDIRECT(ADDRESS($K498,44))=0,INDIRECT(ADDRESS($K498,38))="UL"),INDIRECT(ADDRESS($K498,COLUMN())),0),0),IF($L498&gt;0,IF(AND(INDIRECT(ADDRESS($L498,44))=0,INDIRECT(ADDRESS($L498,38))="UL"),INDIRECT(ADDRESS($L498,COLUMN())),0),0),IF($M498&gt;0,IF(AND(INDIRECT(ADDRESS($M498,44))=0,INDIRECT(ADDRESS($M498,38))="UL"),INDIRECT(ADDRESS($M498,COLUMN())),0),0))</f>
        <v>0.57777777777777772</v>
      </c>
      <c r="BB498" s="58" cm="1">
        <f t="array" aca="1" ref="BB498" ca="1">SUM(IF($C498&gt;0,IF(AND(INDIRECT(ADDRESS($C498,44))=0,INDIRECT(ADDRESS($C498,38))="UL"),INDIRECT(ADDRESS($C498,COLUMN())),0),0),IF($D498&gt;0,IF(AND(INDIRECT(ADDRESS($D498,44))=0,INDIRECT(ADDRESS($D498,38))="UL"),INDIRECT(ADDRESS($D498,COLUMN())),0),0),IF($E498&gt;0,IF(AND(INDIRECT(ADDRESS($E498,44))=0,INDIRECT(ADDRESS($E498,38))="UL"),INDIRECT(ADDRESS($E498,COLUMN())),0),0),IF($F498&gt;0,IF(AND(INDIRECT(ADDRESS($F498,44))=0,INDIRECT(ADDRESS($F498,38))="UL"),INDIRECT(ADDRESS($F498,COLUMN())),0),0),IF($G498&gt;0,IF(AND(INDIRECT(ADDRESS($G498,44))=0,INDIRECT(ADDRESS($G498,38))="UL"),INDIRECT(ADDRESS($G498,COLUMN())),0),0),IF($H498&gt;0,IF(AND(INDIRECT(ADDRESS($H498,44))=0,INDIRECT(ADDRESS($H498,38))="UL"),INDIRECT(ADDRESS($H498,COLUMN())),0),0),IF($I498&gt;0,IF(AND(INDIRECT(ADDRESS($I498,44))=0,INDIRECT(ADDRESS($I498,38))="UL"),INDIRECT(ADDRESS($I498,COLUMN())),0),0),IF($J498&gt;0,IF(AND(INDIRECT(ADDRESS($J498,44))=0,INDIRECT(ADDRESS($J498,38))="UL"),INDIRECT(ADDRESS($J498,COLUMN())),0),0),IF($K498&gt;0,IF(AND(INDIRECT(ADDRESS($K498,44))=0,INDIRECT(ADDRESS($K498,38))="UL"),INDIRECT(ADDRESS($K498,COLUMN())),0),0),IF($L498&gt;0,IF(AND(INDIRECT(ADDRESS($L498,44))=0,INDIRECT(ADDRESS($L498,38))="UL"),INDIRECT(ADDRESS($L498,COLUMN())),0),0),IF($M498&gt;0,IF(AND(INDIRECT(ADDRESS($M498,44))=0,INDIRECT(ADDRESS($M498,38))="UL"),INDIRECT(ADDRESS($M498,COLUMN())),0),0))</f>
        <v>0.28148148148148144</v>
      </c>
      <c r="BC498" s="58" cm="1">
        <f t="array" aca="1" ref="BC498" ca="1">SUM(IF($C498&gt;0,IF(AND(INDIRECT(ADDRESS($C498,44))=0,INDIRECT(ADDRESS($C498,38))="UL"),INDIRECT(ADDRESS($C498,COLUMN())),0),0),IF($D498&gt;0,IF(AND(INDIRECT(ADDRESS($D498,44))=0,INDIRECT(ADDRESS($D498,38))="UL"),INDIRECT(ADDRESS($D498,COLUMN())),0),0),IF($E498&gt;0,IF(AND(INDIRECT(ADDRESS($E498,44))=0,INDIRECT(ADDRESS($E498,38))="UL"),INDIRECT(ADDRESS($E498,COLUMN())),0),0),IF($F498&gt;0,IF(AND(INDIRECT(ADDRESS($F498,44))=0,INDIRECT(ADDRESS($F498,38))="UL"),INDIRECT(ADDRESS($F498,COLUMN())),0),0),IF($G498&gt;0,IF(AND(INDIRECT(ADDRESS($G498,44))=0,INDIRECT(ADDRESS($G498,38))="UL"),INDIRECT(ADDRESS($G498,COLUMN())),0),0),IF($H498&gt;0,IF(AND(INDIRECT(ADDRESS($H498,44))=0,INDIRECT(ADDRESS($H498,38))="UL"),INDIRECT(ADDRESS($H498,COLUMN())),0),0),IF($I498&gt;0,IF(AND(INDIRECT(ADDRESS($I498,44))=0,INDIRECT(ADDRESS($I498,38))="UL"),INDIRECT(ADDRESS($I498,COLUMN())),0),0),IF($J498&gt;0,IF(AND(INDIRECT(ADDRESS($J498,44))=0,INDIRECT(ADDRESS($J498,38))="UL"),INDIRECT(ADDRESS($J498,COLUMN())),0),0),IF($K498&gt;0,IF(AND(INDIRECT(ADDRESS($K498,44))=0,INDIRECT(ADDRESS($K498,38))="UL"),INDIRECT(ADDRESS($K498,COLUMN())),0),0),IF($L498&gt;0,IF(AND(INDIRECT(ADDRESS($L498,44))=0,INDIRECT(ADDRESS($L498,38))="UL"),INDIRECT(ADDRESS($L498,COLUMN())),0),0),IF($M498&gt;0,IF(AND(INDIRECT(ADDRESS($M498,44))=0,INDIRECT(ADDRESS($M498,38))="UL"),INDIRECT(ADDRESS($M498,COLUMN())),0),0))</f>
        <v>0.29629629629629628</v>
      </c>
      <c r="BD498" s="58" cm="1">
        <f t="array" aca="1" ref="BD498" ca="1">SUM(IF($C498&gt;0,IF(AND(INDIRECT(ADDRESS($C498,44))=0,INDIRECT(ADDRESS($C498,38))="UL"),INDIRECT(ADDRESS($C498,COLUMN())),0),0),IF($D498&gt;0,IF(AND(INDIRECT(ADDRESS($D498,44))=0,INDIRECT(ADDRESS($D498,38))="UL"),INDIRECT(ADDRESS($D498,COLUMN())),0),0),IF($E498&gt;0,IF(AND(INDIRECT(ADDRESS($E498,44))=0,INDIRECT(ADDRESS($E498,38))="UL"),INDIRECT(ADDRESS($E498,COLUMN())),0),0),IF($F498&gt;0,IF(AND(INDIRECT(ADDRESS($F498,44))=0,INDIRECT(ADDRESS($F498,38))="UL"),INDIRECT(ADDRESS($F498,COLUMN())),0),0),IF($G498&gt;0,IF(AND(INDIRECT(ADDRESS($G498,44))=0,INDIRECT(ADDRESS($G498,38))="UL"),INDIRECT(ADDRESS($G498,COLUMN())),0),0),IF($H498&gt;0,IF(AND(INDIRECT(ADDRESS($H498,44))=0,INDIRECT(ADDRESS($H498,38))="UL"),INDIRECT(ADDRESS($H498,COLUMN())),0),0),IF($I498&gt;0,IF(AND(INDIRECT(ADDRESS($I498,44))=0,INDIRECT(ADDRESS($I498,38))="UL"),INDIRECT(ADDRESS($I498,COLUMN())),0),0),IF($J498&gt;0,IF(AND(INDIRECT(ADDRESS($J498,44))=0,INDIRECT(ADDRESS($J498,38))="UL"),INDIRECT(ADDRESS($J498,COLUMN())),0),0),IF($K498&gt;0,IF(AND(INDIRECT(ADDRESS($K498,44))=0,INDIRECT(ADDRESS($K498,38))="UL"),INDIRECT(ADDRESS($K498,COLUMN())),0),0),IF($L498&gt;0,IF(AND(INDIRECT(ADDRESS($L498,44))=0,INDIRECT(ADDRESS($L498,38))="UL"),INDIRECT(ADDRESS($L498,COLUMN())),0),0),IF($M498&gt;0,IF(AND(INDIRECT(ADDRESS($M498,44))=0,INDIRECT(ADDRESS($M498,38))="UL"),INDIRECT(ADDRESS($M498,COLUMN())),0),0))</f>
        <v>0.56296296296296289</v>
      </c>
      <c r="BE498" s="57">
        <f t="shared" ca="1" si="359"/>
        <v>0.29629629629629628</v>
      </c>
      <c r="BF498" s="57" cm="1">
        <f t="array" aca="1" ref="BF498" ca="1">SUM(IF($C498&gt;0,IF(INDIRECT(ADDRESS($C498,45))=1,INDIRECT(ADDRESS($C498,52))*INDIRECT(ADDRESS($C498,42))/5,0),0), IF($D498&gt;0,IF(INDIRECT(ADDRESS($D498,45))=1,INDIRECT(ADDRESS($D498,52))*INDIRECT(ADDRESS($D498,42))/5,0),0), IF($E498&gt;0,IF(INDIRECT(ADDRESS($E498,45))=1,INDIRECT(ADDRESS($E498,52))*INDIRECT(ADDRESS($E498,42))/5,0),0), IF($F498&gt;0,IF(INDIRECT(ADDRESS($F498,45))=1,INDIRECT(ADDRESS($F498,52))*INDIRECT(ADDRESS($F498,42))/5,0),0), IF($G498&gt;0,IF(INDIRECT(ADDRESS($G498,45))=1,INDIRECT(ADDRESS($G498,52))*INDIRECT(ADDRESS($G498,42))/5,0),0), IF($H498&gt;0,IF(INDIRECT(ADDRESS($H498,45))=1,INDIRECT(ADDRESS($H498,52))*INDIRECT(ADDRESS($H498,42))/5,0),0)
)*$BF$296/100</f>
        <v>0</v>
      </c>
      <c r="BG498" s="19"/>
      <c r="BH498" s="57" cm="1">
        <f t="array" aca="1" ref="BH498" ca="1">SUM(IF($C498&gt;0,IF(AND(INDIRECT(ADDRESS($C498,44))=0,INDIRECT(ADDRESS($C498,38))&lt;&gt;"UL"),INDIRECT(ADDRESS($C498,COLUMN()-12)),0),0), IF($D498&gt;0,IF(AND(INDIRECT(ADDRESS($D498,44))=0,INDIRECT(ADDRESS($D498,38))&lt;&gt;"UL"),INDIRECT(ADDRESS($D498,COLUMN()-12)),0),0), IF($E498&gt;0,IF(AND(INDIRECT(ADDRESS($E498,44))=0,INDIRECT(ADDRESS($E498,38))&lt;&gt;"UL"),INDIRECT(ADDRESS($E498,COLUMN()-12)),0),0), IF($F498&gt;0,IF(AND(INDIRECT(ADDRESS($F498,44))=0,INDIRECT(ADDRESS($F498,38))&lt;&gt;"UL"),INDIRECT(ADDRESS($F498,COLUMN()-12)),0),0), IF($G498&gt;0,IF(AND(INDIRECT(ADDRESS($G498,44))=0,INDIRECT(ADDRESS($G498,38))&lt;&gt;"UL"),INDIRECT(ADDRESS($G498,COLUMN()-12)),0),0), IF($H498&gt;0,IF(AND(INDIRECT(ADDRESS($H498,44))=0,INDIRECT(ADDRESS($H498,38))&lt;&gt;"UL"),INDIRECT(ADDRESS($H498,COLUMN()-12)),0),0), IF($I498&gt;0,IF(AND(INDIRECT(ADDRESS($I498,44))=0,INDIRECT(ADDRESS($I498,38))&lt;&gt;"UL"),INDIRECT(ADDRESS($I498,COLUMN()-12)),0),0), IF($J498&gt;0,IF(AND(INDIRECT(ADDRESS($J498,44))=0,INDIRECT(ADDRESS($J498,38))&lt;&gt;"UL"),INDIRECT(ADDRESS($J498,COLUMN()-12)),0),0), IF($K498&gt;0,IF(AND(INDIRECT(ADDRESS($K498,44))=0,INDIRECT(ADDRESS($K498,38))&lt;&gt;"UL"),INDIRECT(ADDRESS($K498,COLUMN()-12)),0),0), IF($L498&gt;0,IF(AND(INDIRECT(ADDRESS($L498,44))=0,INDIRECT(ADDRESS($L498,38))&lt;&gt;"UL"),INDIRECT(ADDRESS($L498,COLUMN()-12)),0),0), IF($M498&gt;0,IF(AND(INDIRECT(ADDRESS($M498,44))=0,INDIRECT(ADDRESS($M498,38))&lt;&gt;"UL"),INDIRECT(ADDRESS($M498,COLUMN()-12)),0),0))</f>
        <v>0</v>
      </c>
      <c r="BI498" s="57" cm="1">
        <f t="array" aca="1" ref="BI498" ca="1">SUM(IF($C498&gt;0,IF(AND(INDIRECT(ADDRESS($C498,44))=0,INDIRECT(ADDRESS($C498,38))&lt;&gt;"UL"),INDIRECT(ADDRESS($C498,COLUMN()-12)),0),0), IF($D498&gt;0,IF(AND(INDIRECT(ADDRESS($D498,44))=0,INDIRECT(ADDRESS($D498,38))&lt;&gt;"UL"),INDIRECT(ADDRESS($D498,COLUMN()-12)),0),0), IF($E498&gt;0,IF(AND(INDIRECT(ADDRESS($E498,44))=0,INDIRECT(ADDRESS($E498,38))&lt;&gt;"UL"),INDIRECT(ADDRESS($E498,COLUMN()-12)),0),0), IF($F498&gt;0,IF(AND(INDIRECT(ADDRESS($F498,44))=0,INDIRECT(ADDRESS($F498,38))&lt;&gt;"UL"),INDIRECT(ADDRESS($F498,COLUMN()-12)),0),0), IF($G498&gt;0,IF(AND(INDIRECT(ADDRESS($G498,44))=0,INDIRECT(ADDRESS($G498,38))&lt;&gt;"UL"),INDIRECT(ADDRESS($G498,COLUMN()-12)),0),0), IF($H498&gt;0,IF(AND(INDIRECT(ADDRESS($H498,44))=0,INDIRECT(ADDRESS($H498,38))&lt;&gt;"UL"),INDIRECT(ADDRESS($H498,COLUMN()-12)),0),0), IF($I498&gt;0,IF(AND(INDIRECT(ADDRESS($I498,44))=0,INDIRECT(ADDRESS($I498,38))&lt;&gt;"UL"),INDIRECT(ADDRESS($I498,COLUMN()-12)),0),0), IF($J498&gt;0,IF(AND(INDIRECT(ADDRESS($J498,44))=0,INDIRECT(ADDRESS($J498,38))&lt;&gt;"UL"),INDIRECT(ADDRESS($J498,COLUMN()-12)),0),0), IF($K498&gt;0,IF(AND(INDIRECT(ADDRESS($K498,44))=0,INDIRECT(ADDRESS($K498,38))&lt;&gt;"UL"),INDIRECT(ADDRESS($K498,COLUMN()-12)),0),0), IF($L498&gt;0,IF(AND(INDIRECT(ADDRESS($L498,44))=0,INDIRECT(ADDRESS($L498,38))&lt;&gt;"UL"),INDIRECT(ADDRESS($L498,COLUMN()-12)),0),0), IF($M498&gt;0,IF(AND(INDIRECT(ADDRESS($M498,44))=0,INDIRECT(ADDRESS($M498,38))&lt;&gt;"UL"),INDIRECT(ADDRESS($M498,COLUMN()-12)),0),0))</f>
        <v>0</v>
      </c>
      <c r="BJ498" s="57" cm="1">
        <f t="array" aca="1" ref="BJ498" ca="1">SUM(IF($C498&gt;0,IF(AND(INDIRECT(ADDRESS($C498,44))=0,INDIRECT(ADDRESS($C498,38))&lt;&gt;"UL"),INDIRECT(ADDRESS($C498,COLUMN()-12)),0),0), IF($D498&gt;0,IF(AND(INDIRECT(ADDRESS($D498,44))=0,INDIRECT(ADDRESS($D498,38))&lt;&gt;"UL"),INDIRECT(ADDRESS($D498,COLUMN()-12)),0),0), IF($E498&gt;0,IF(AND(INDIRECT(ADDRESS($E498,44))=0,INDIRECT(ADDRESS($E498,38))&lt;&gt;"UL"),INDIRECT(ADDRESS($E498,COLUMN()-12)),0),0), IF($F498&gt;0,IF(AND(INDIRECT(ADDRESS($F498,44))=0,INDIRECT(ADDRESS($F498,38))&lt;&gt;"UL"),INDIRECT(ADDRESS($F498,COLUMN()-12)),0),0), IF($G498&gt;0,IF(AND(INDIRECT(ADDRESS($G498,44))=0,INDIRECT(ADDRESS($G498,38))&lt;&gt;"UL"),INDIRECT(ADDRESS($G498,COLUMN()-12)),0),0), IF($H498&gt;0,IF(AND(INDIRECT(ADDRESS($H498,44))=0,INDIRECT(ADDRESS($H498,38))&lt;&gt;"UL"),INDIRECT(ADDRESS($H498,COLUMN()-12)),0),0), IF($I498&gt;0,IF(AND(INDIRECT(ADDRESS($I498,44))=0,INDIRECT(ADDRESS($I498,38))&lt;&gt;"UL"),INDIRECT(ADDRESS($I498,COLUMN()-12)),0),0), IF($J498&gt;0,IF(AND(INDIRECT(ADDRESS($J498,44))=0,INDIRECT(ADDRESS($J498,38))&lt;&gt;"UL"),INDIRECT(ADDRESS($J498,COLUMN()-12)),0),0), IF($K498&gt;0,IF(AND(INDIRECT(ADDRESS($K498,44))=0,INDIRECT(ADDRESS($K498,38))&lt;&gt;"UL"),INDIRECT(ADDRESS($K498,COLUMN()-12)),0),0), IF($L498&gt;0,IF(AND(INDIRECT(ADDRESS($L498,44))=0,INDIRECT(ADDRESS($L498,38))&lt;&gt;"UL"),INDIRECT(ADDRESS($L498,COLUMN()-12)),0),0), IF($M498&gt;0,IF(AND(INDIRECT(ADDRESS($M498,44))=0,INDIRECT(ADDRESS($M498,38))&lt;&gt;"UL"),INDIRECT(ADDRESS($M498,COLUMN()-12)),0),0))</f>
        <v>0</v>
      </c>
      <c r="BK498" s="57">
        <f t="shared" ca="1" si="360"/>
        <v>0</v>
      </c>
      <c r="BL498" s="58">
        <f t="shared" ca="1" si="361"/>
        <v>0</v>
      </c>
      <c r="BM498" s="57" cm="1">
        <f t="array" aca="1" ref="BM498" ca="1">SUM(IF($C498&gt;0,IF(AND(INDIRECT(ADDRESS($C498,44))=0,INDIRECT(ADDRESS($C498,38))&lt;&gt;"UL"),INDIRECT(ADDRESS($C498,COLUMN()-12)),0),0), IF($D498&gt;0,IF(AND(INDIRECT(ADDRESS($D498,44))=0,INDIRECT(ADDRESS($D498,38))&lt;&gt;"UL"),INDIRECT(ADDRESS($D498,COLUMN()-12)),0),0), IF($E498&gt;0,IF(AND(INDIRECT(ADDRESS($E498,44))=0,INDIRECT(ADDRESS($E498,38))&lt;&gt;"UL"),INDIRECT(ADDRESS($E498,COLUMN()-12)),0),0), IF($F498&gt;0,IF(AND(INDIRECT(ADDRESS($F498,44))=0,INDIRECT(ADDRESS($F498,38))&lt;&gt;"UL"),INDIRECT(ADDRESS($F498,COLUMN()-12)),0),0), IF($G498&gt;0,IF(AND(INDIRECT(ADDRESS($G498,44))=0,INDIRECT(ADDRESS($G498,38))&lt;&gt;"UL"),INDIRECT(ADDRESS($G498,COLUMN()-12)),0),0), IF($H498&gt;0,IF(AND(INDIRECT(ADDRESS($H498,44))=0,INDIRECT(ADDRESS($H498,38))&lt;&gt;"UL"),INDIRECT(ADDRESS($H498,COLUMN()-12)),0),0), IF($I498&gt;0,IF(AND(INDIRECT(ADDRESS($I498,44))=0,INDIRECT(ADDRESS($I498,38))&lt;&gt;"UL"),INDIRECT(ADDRESS($I498,COLUMN()-12)),0),0), IF($J498&gt;0,IF(AND(INDIRECT(ADDRESS($J498,44))=0,INDIRECT(ADDRESS($J498,38))&lt;&gt;"UL"),INDIRECT(ADDRESS($J498,COLUMN()-12)),0),0), IF($K498&gt;0,IF(AND(INDIRECT(ADDRESS($K498,44))=0,INDIRECT(ADDRESS($K498,38))&lt;&gt;"UL"),INDIRECT(ADDRESS($K498,COLUMN()-11)),0),0), IF($L498&gt;0,IF(AND(INDIRECT(ADDRESS($L498,44))=0,INDIRECT(ADDRESS($L498,38))&lt;&gt;"UL"),INDIRECT(ADDRESS($L498,COLUMN()-11)),0),0), IF($M498&gt;0,IF(AND(INDIRECT(ADDRESS($M498,44))=0,INDIRECT(ADDRESS($M498,38))&lt;&gt;"UL"),INDIRECT(ADDRESS($M498,COLUMN()-11)),0),0))</f>
        <v>0</v>
      </c>
      <c r="BN498" s="57" cm="1">
        <f t="array" aca="1" ref="BN498" ca="1">SUM(IF($C498&gt;0,IF(AND(INDIRECT(ADDRESS($C498,44))=0,INDIRECT(ADDRESS($C498,38))&lt;&gt;"UL"),INDIRECT(ADDRESS($C498,COLUMN()-12)),0),0), IF($D498&gt;0,IF(AND(INDIRECT(ADDRESS($D498,44))=0,INDIRECT(ADDRESS($D498,38))&lt;&gt;"UL"),INDIRECT(ADDRESS($D498,COLUMN()-12)),0),0), IF($E498&gt;0,IF(AND(INDIRECT(ADDRESS($E498,44))=0,INDIRECT(ADDRESS($E498,38))&lt;&gt;"UL"),INDIRECT(ADDRESS($E498,COLUMN()-12)),0),0), IF($F498&gt;0,IF(AND(INDIRECT(ADDRESS($F498,44))=0,INDIRECT(ADDRESS($F498,38))&lt;&gt;"UL"),INDIRECT(ADDRESS($F498,COLUMN()-12)),0),0), IF($G498&gt;0,IF(AND(INDIRECT(ADDRESS($G498,44))=0,INDIRECT(ADDRESS($G498,38))&lt;&gt;"UL"),INDIRECT(ADDRESS($G498,COLUMN()-12)),0),0), IF($H498&gt;0,IF(AND(INDIRECT(ADDRESS($H498,44))=0,INDIRECT(ADDRESS($H498,38))&lt;&gt;"UL"),INDIRECT(ADDRESS($H498,COLUMN()-12)),0),0), IF($I498&gt;0,IF(AND(INDIRECT(ADDRESS($I498,44))=0,INDIRECT(ADDRESS($I498,38))&lt;&gt;"UL"),INDIRECT(ADDRESS($I498,COLUMN()-12)),0),0), IF($J498&gt;0,IF(AND(INDIRECT(ADDRESS($J498,44))=0,INDIRECT(ADDRESS($J498,38))&lt;&gt;"UL"),INDIRECT(ADDRESS($J498,COLUMN()-12)),0),0), IF($K498&gt;0,IF(AND(INDIRECT(ADDRESS($K498,44))=0,INDIRECT(ADDRESS($K498,38))&lt;&gt;"UL"),INDIRECT(ADDRESS($K498,COLUMN()-11)),0),0), IF($L498&gt;0,IF(AND(INDIRECT(ADDRESS($L498,44))=0,INDIRECT(ADDRESS($L498,38))&lt;&gt;"UL"),INDIRECT(ADDRESS($L498,COLUMN()-11)),0),0), IF($M498&gt;0,IF(AND(INDIRECT(ADDRESS($M498,44))=0,INDIRECT(ADDRESS($M498,38))&lt;&gt;"UL"),INDIRECT(ADDRESS($M498,COLUMN()-11)),0),0))</f>
        <v>0</v>
      </c>
      <c r="BO498" s="57" cm="1">
        <f t="array" aca="1" ref="BO498" ca="1">SUM(IF($C498&gt;0,IF(AND(INDIRECT(ADDRESS($C498,44))=0,INDIRECT(ADDRESS($C498,38))&lt;&gt;"UL"),INDIRECT(ADDRESS($C498,COLUMN()-12)),0),0), IF($D498&gt;0,IF(AND(INDIRECT(ADDRESS($D498,44))=0,INDIRECT(ADDRESS($D498,38))&lt;&gt;"UL"),INDIRECT(ADDRESS($D498,COLUMN()-12)),0),0), IF($E498&gt;0,IF(AND(INDIRECT(ADDRESS($E498,44))=0,INDIRECT(ADDRESS($E498,38))&lt;&gt;"UL"),INDIRECT(ADDRESS($E498,COLUMN()-12)),0),0), IF($F498&gt;0,IF(AND(INDIRECT(ADDRESS($F498,44))=0,INDIRECT(ADDRESS($F498,38))&lt;&gt;"UL"),INDIRECT(ADDRESS($F498,COLUMN()-12)),0),0), IF($G498&gt;0,IF(AND(INDIRECT(ADDRESS($G498,44))=0,INDIRECT(ADDRESS($G498,38))&lt;&gt;"UL"),INDIRECT(ADDRESS($G498,COLUMN()-12)),0),0), IF($H498&gt;0,IF(AND(INDIRECT(ADDRESS($H498,44))=0,INDIRECT(ADDRESS($H498,38))&lt;&gt;"UL"),INDIRECT(ADDRESS($H498,COLUMN()-12)),0),0), IF($I498&gt;0,IF(AND(INDIRECT(ADDRESS($I498,44))=0,INDIRECT(ADDRESS($I498,38))&lt;&gt;"UL"),INDIRECT(ADDRESS($I498,COLUMN()-12)),0),0), IF($J498&gt;0,IF(AND(INDIRECT(ADDRESS($J498,44))=0,INDIRECT(ADDRESS($J498,38))&lt;&gt;"UL"),INDIRECT(ADDRESS($J498,COLUMN()-12)),0),0), IF($K498&gt;0,IF(AND(INDIRECT(ADDRESS($K498,44))=0,INDIRECT(ADDRESS($K498,38))&lt;&gt;"UL"),INDIRECT(ADDRESS($K498,COLUMN()-11)),0),0), IF($L498&gt;0,IF(AND(INDIRECT(ADDRESS($L498,44))=0,INDIRECT(ADDRESS($L498,38))&lt;&gt;"UL"),INDIRECT(ADDRESS($L498,COLUMN()-11)),0),0), IF($M498&gt;0,IF(AND(INDIRECT(ADDRESS($M498,44))=0,INDIRECT(ADDRESS($M498,38))&lt;&gt;"UL"),INDIRECT(ADDRESS($M498,COLUMN()-11)),0),0))</f>
        <v>0</v>
      </c>
      <c r="BP498" s="57" cm="1">
        <f t="array" aca="1" ref="BP498" ca="1">SUM(IF($C498&gt;0,IF(AND(INDIRECT(ADDRESS($C498,44))=0,INDIRECT(ADDRESS($C498,38))&lt;&gt;"UL"),INDIRECT(ADDRESS($C498,COLUMN()-12)),0),0), IF($D498&gt;0,IF(AND(INDIRECT(ADDRESS($D498,44))=0,INDIRECT(ADDRESS($D498,38))&lt;&gt;"UL"),INDIRECT(ADDRESS($D498,COLUMN()-12)),0),0), IF($E498&gt;0,IF(AND(INDIRECT(ADDRESS($E498,44))=0,INDIRECT(ADDRESS($E498,38))&lt;&gt;"UL"),INDIRECT(ADDRESS($E498,COLUMN()-12)),0),0), IF($F498&gt;0,IF(AND(INDIRECT(ADDRESS($F498,44))=0,INDIRECT(ADDRESS($F498,38))&lt;&gt;"UL"),INDIRECT(ADDRESS($F498,COLUMN()-12)),0),0), IF($G498&gt;0,IF(AND(INDIRECT(ADDRESS($G498,44))=0,INDIRECT(ADDRESS($G498,38))&lt;&gt;"UL"),INDIRECT(ADDRESS($G498,COLUMN()-12)),0),0), IF($H498&gt;0,IF(AND(INDIRECT(ADDRESS($H498,44))=0,INDIRECT(ADDRESS($H498,38))&lt;&gt;"UL"),INDIRECT(ADDRESS($H498,COLUMN()-12)),0),0), IF($I498&gt;0,IF(AND(INDIRECT(ADDRESS($I498,44))=0,INDIRECT(ADDRESS($I498,38))&lt;&gt;"UL"),INDIRECT(ADDRESS($I498,COLUMN()-12)),0),0), IF($J498&gt;0,IF(AND(INDIRECT(ADDRESS($J498,44))=0,INDIRECT(ADDRESS($J498,38))&lt;&gt;"UL"),INDIRECT(ADDRESS($J498,COLUMN()-12)),0),0), IF($K498&gt;0,IF(AND(INDIRECT(ADDRESS($K498,44))=0,INDIRECT(ADDRESS($K498,38))&lt;&gt;"UL"),INDIRECT(ADDRESS($K498,COLUMN()-11)),0),0), IF($L498&gt;0,IF(AND(INDIRECT(ADDRESS($L498,44))=0,INDIRECT(ADDRESS($L498,38))&lt;&gt;"UL"),INDIRECT(ADDRESS($L498,COLUMN()-11)),0),0), IF($M498&gt;0,IF(AND(INDIRECT(ADDRESS($M498,44))=0,INDIRECT(ADDRESS($M498,38))&lt;&gt;"UL"),INDIRECT(ADDRESS($M498,COLUMN()-11)),0),0))</f>
        <v>0</v>
      </c>
      <c r="BQ498" s="57">
        <f t="shared" ca="1" si="362"/>
        <v>0</v>
      </c>
      <c r="BR498" s="161">
        <f t="shared" ca="1" si="363"/>
        <v>75.146235570411136</v>
      </c>
      <c r="BS498" s="59"/>
      <c r="BT498" s="56">
        <f t="shared" ca="1" si="364"/>
        <v>4.3622503242944148</v>
      </c>
      <c r="BU498" s="63">
        <f t="shared" ca="1" si="365"/>
        <v>0.15042242497566949</v>
      </c>
      <c r="BV498" s="57" t="s">
        <v>34</v>
      </c>
      <c r="BW498" s="57" cm="1">
        <f t="array" aca="1" ref="BW498" ca="1">SUM(IF($C498&gt;0,IF(AND(INDIRECT(ADDRESS($C498,44))=0,INDIRECT(ADDRESS($C498,38))="UL",ISERROR(SEARCH("Rear",INDIRECT(ADDRESS($C498,33)))),ISERROR(SEARCH("Side",INDIRECT(ADDRESS($C498,33))))),INDIRECT(ADDRESS($C498,COLUMN())),0),0),IF($D498&gt;0,IF(AND(INDIRECT(ADDRESS($D498,44))=0,INDIRECT(ADDRESS($D498,38))="UL",ISERROR(SEARCH("Rear",INDIRECT(ADDRESS($D498,33)))),ISERROR(SEARCH("Side",INDIRECT(ADDRESS($D498,33))))),INDIRECT(ADDRESS($D498,COLUMN())),0),0),IF($E498&gt;0,IF(AND(INDIRECT(ADDRESS($E498,44))=0,INDIRECT(ADDRESS($E498,38))="UL",ISERROR(SEARCH("Rear",INDIRECT(ADDRESS($E498,33)))),ISERROR(SEARCH("Side",INDIRECT(ADDRESS($E498,33))))),INDIRECT(ADDRESS($E498,COLUMN())),0),0),IF($F498&gt;0,IF(AND(INDIRECT(ADDRESS($F498,44))=0,INDIRECT(ADDRESS($F498,38))="UL",ISERROR(SEARCH("Rear",INDIRECT(ADDRESS($F498,33)))),ISERROR(SEARCH("Side",INDIRECT(ADDRESS($F498,33))))),INDIRECT(ADDRESS($F498,COLUMN())),0),0),IF($G498&gt;0,IF(AND(INDIRECT(ADDRESS($G498,44))=0,INDIRECT(ADDRESS($G498,38))="UL",ISERROR(SEARCH("Rear",INDIRECT(ADDRESS($G498,33)))),ISERROR(SEARCH("Side",INDIRECT(ADDRESS($G498,33))))),INDIRECT(ADDRESS($G498,COLUMN())),0),0),IF($H498&gt;0,IF(AND(INDIRECT(ADDRESS($H498,44))=0,INDIRECT(ADDRESS($H498,38))="UL",ISERROR(SEARCH("Rear",INDIRECT(ADDRESS($H498,33)))),ISERROR(SEARCH("Side",INDIRECT(ADDRESS($H498,33))))),INDIRECT(ADDRESS($H498,COLUMN())),0),0),IF($I498&gt;0,IF(AND(INDIRECT(ADDRESS($I498,44))=0,INDIRECT(ADDRESS($I498,38))="UL",ISERROR(SEARCH("Rear",INDIRECT(ADDRESS($I498,33)))),ISERROR(SEARCH("Side",INDIRECT(ADDRESS($I498,33))))),INDIRECT(ADDRESS($I498,COLUMN())),0),0),IF($J498&gt;0,IF(AND(INDIRECT(ADDRESS($J498,44))=0,INDIRECT(ADDRESS($J498,38))="UL",ISERROR(SEARCH("Rear",INDIRECT(ADDRESS($J498,33)))),ISERROR(SEARCH("Side",INDIRECT(ADDRESS($J498,33))))),INDIRECT(ADDRESS($J498,COLUMN())),0),0),IF($K498&gt;0,IF(AND(INDIRECT(ADDRESS($K498,44))=0,INDIRECT(ADDRESS($K498,38))="UL",ISERROR(SEARCH("Rear",INDIRECT(ADDRESS($K498,33)))),ISERROR(SEARCH("Side",INDIRECT(ADDRESS($K498,33))))),INDIRECT(ADDRESS($K498,COLUMN())),0),0),IF($L498&gt;0,IF(AND(INDIRECT(ADDRESS($L498,44))=0,INDIRECT(ADDRESS($L498,38))="UL",ISERROR(SEARCH("Rear",INDIRECT(ADDRESS($L498,33)))),ISERROR(SEARCH("Side",INDIRECT(ADDRESS($L498,33))))),INDIRECT(ADDRESS($L498,COLUMN())),0),0),IF($M498&gt;0,IF(AND(INDIRECT(ADDRESS($M498,44))=0,INDIRECT(ADDRESS($M498,38))="UL",ISERROR(SEARCH("Rear",INDIRECT(ADDRESS($M498,33)))),ISERROR(SEARCH("Side",INDIRECT(ADDRESS($M498,33))))),INDIRECT(ADDRESS($M498,COLUMN())),0),0))</f>
        <v>0.99999999999999989</v>
      </c>
      <c r="BX498" s="57">
        <f t="shared" ca="1" si="366"/>
        <v>0.99999999999999989</v>
      </c>
      <c r="BY498" s="57" cm="1">
        <f t="array" aca="1" ref="BY498" ca="1">SUM(IF($C498&gt;0,IF(AND(INDIRECT(ADDRESS($C498,44))=0,INDIRECT(ADDRESS($C498,38))="UL"),INDIRECT(ADDRESS($C498,COLUMN())),0),0),IF($D498&gt;0,IF(AND(INDIRECT(ADDRESS($D498,44))=0,INDIRECT(ADDRESS($D498,38))="UL"),INDIRECT(ADDRESS($D498,COLUMN())),0),0),IF($E498&gt;0,IF(AND(INDIRECT(ADDRESS($E498,44))=0,INDIRECT(ADDRESS($E498,38))="UL"),INDIRECT(ADDRESS($E498,COLUMN())),0),0),IF($F498&gt;0,IF(AND(INDIRECT(ADDRESS($F498,44))=0,INDIRECT(ADDRESS($F498,38))="UL"),INDIRECT(ADDRESS($F498,COLUMN())),0),0),IF($G498&gt;0,IF(AND(INDIRECT(ADDRESS($G498,44))=0,INDIRECT(ADDRESS($G498,38))="UL"),INDIRECT(ADDRESS($G498,COLUMN())),0),0),IF($H498&gt;0,IF(AND(INDIRECT(ADDRESS($H498,44))=0,INDIRECT(ADDRESS($H498,38))="UL"),INDIRECT(ADDRESS($H498,COLUMN())),0),0),IF($I498&gt;0,IF(AND(INDIRECT(ADDRESS($I498,44))=0,INDIRECT(ADDRESS($I498,38))="UL"),INDIRECT(ADDRESS($I498,COLUMN())),0),0),IF($J498&gt;0,IF(AND(INDIRECT(ADDRESS($J498,44))=0,INDIRECT(ADDRESS($J498,38))="UL"),INDIRECT(ADDRESS($J498,COLUMN())),0),0),IF($K498&gt;0,IF(AND(INDIRECT(ADDRESS($K498,44))=0,INDIRECT(ADDRESS($K498,38))="UL"),INDIRECT(ADDRESS($K498,COLUMN())),0),0),IF($L498&gt;0,IF(AND(INDIRECT(ADDRESS($L498,44))=0,INDIRECT(ADDRESS($L498,38))="UL"),INDIRECT(ADDRESS($L498,COLUMN())),0),0),IF($M498&gt;0,IF(AND(INDIRECT(ADDRESS($M498,44))=0,INDIRECT(ADDRESS($M498,38))="UL"),INDIRECT(ADDRESS($M498,COLUMN())),0),0))</f>
        <v>0.33333333333333331</v>
      </c>
      <c r="BZ498" s="57" cm="1">
        <f t="array" aca="1" ref="BZ498" ca="1">SUM(IF($C498&gt;0,IF(AND(INDIRECT(ADDRESS($C498,44))=0,INDIRECT(ADDRESS($C498,38))="UL"),INDIRECT(ADDRESS($C498,COLUMN())),0),0),IF($D498&gt;0,IF(AND(INDIRECT(ADDRESS($D498,44))=0,INDIRECT(ADDRESS($D498,38))="UL"),INDIRECT(ADDRESS($D498,COLUMN())),0),0),IF($E498&gt;0,IF(AND(INDIRECT(ADDRESS($E498,44))=0,INDIRECT(ADDRESS($E498,38))="UL"),INDIRECT(ADDRESS($E498,COLUMN())),0),0),IF($F498&gt;0,IF(AND(INDIRECT(ADDRESS($F498,44))=0,INDIRECT(ADDRESS($F498,38))="UL"),INDIRECT(ADDRESS($F498,COLUMN())),0),0),IF($G498&gt;0,IF(AND(INDIRECT(ADDRESS($G498,44))=0,INDIRECT(ADDRESS($G498,38))="UL"),INDIRECT(ADDRESS($G498,COLUMN())),0),0),IF($H498&gt;0,IF(AND(INDIRECT(ADDRESS($H498,44))=0,INDIRECT(ADDRESS($H498,38))="UL"),INDIRECT(ADDRESS($H498,COLUMN())),0),0),IF($I498&gt;0,IF(AND(INDIRECT(ADDRESS($I498,44))=0,INDIRECT(ADDRESS($I498,38))="UL"),INDIRECT(ADDRESS($I498,COLUMN())),0),0),IF($J498&gt;0,IF(AND(INDIRECT(ADDRESS($J498,44))=0,INDIRECT(ADDRESS($J498,38))="UL"),INDIRECT(ADDRESS($J498,COLUMN())),0),0),IF($K498&gt;0,IF(AND(INDIRECT(ADDRESS($K498,44))=0,INDIRECT(ADDRESS($K498,38))="UL"),INDIRECT(ADDRESS($K498,COLUMN())),0),0),IF($L498&gt;0,IF(AND(INDIRECT(ADDRESS($L498,44))=0,INDIRECT(ADDRESS($L498,38))="UL"),INDIRECT(ADDRESS($L498,COLUMN())),0),0),IF($M498&gt;0,IF(AND(INDIRECT(ADDRESS($M498,44))=0,INDIRECT(ADDRESS($M498,38))="UL"),INDIRECT(ADDRESS($M498,COLUMN())),0),0))</f>
        <v>0.22222222222222221</v>
      </c>
      <c r="CA498" s="57">
        <f t="shared" ca="1" si="367"/>
        <v>0.22222222222222221</v>
      </c>
      <c r="CB498" s="57" cm="1">
        <f t="array" aca="1" ref="CB498" ca="1">SUM(IF($C498&gt;0,IF(AND(INDIRECT(ADDRESS($C498,44))=0,INDIRECT(ADDRESS($C498,38))&lt;&gt;"UL"),INDIRECT(ADDRESS($C498,COLUMN())),0),0),IF($D498&gt;0,IF(AND(INDIRECT(ADDRESS($D498,44))=0,INDIRECT(ADDRESS($D498,38))&lt;&gt;"UL"),INDIRECT(ADDRESS($D498,COLUMN())),0),0),IF($E498&gt;0,IF(AND(INDIRECT(ADDRESS($E498,44))=0,INDIRECT(ADDRESS($E498,38))&lt;&gt;"UL"),INDIRECT(ADDRESS($E498,COLUMN())),0),0),IF($F498&gt;0,IF(AND(INDIRECT(ADDRESS($F498,44))=0,INDIRECT(ADDRESS($F498,38))&lt;&gt;"UL"),INDIRECT(ADDRESS($F498,COLUMN())),0),0),IF($G498&gt;0,IF(AND(INDIRECT(ADDRESS($G498,44))=0,INDIRECT(ADDRESS($G498,38))&lt;&gt;"UL"),INDIRECT(ADDRESS($G498,COLUMN())),0),0),IF($H498&gt;0,IF(AND(INDIRECT(ADDRESS($H498,44))=0,INDIRECT(ADDRESS($H498,38))&lt;&gt;"UL"),INDIRECT(ADDRESS($H498,COLUMN())),0),0),IF($I498&gt;0,IF(AND(INDIRECT(ADDRESS($I498,44))=0,INDIRECT(ADDRESS($I498,38))&lt;&gt;"UL"),INDIRECT(ADDRESS($I498,COLUMN())),0),0),IF($J498&gt;0,IF(AND(INDIRECT(ADDRESS($J498,44))=0,INDIRECT(ADDRESS($J498,38))&lt;&gt;"UL"),INDIRECT(ADDRESS($J498,COLUMN())),0),0),IF($K498&gt;0,IF(AND(INDIRECT(ADDRESS($K498,44))=0,INDIRECT(ADDRESS($K498,38))&lt;&gt;"UL"),INDIRECT(ADDRESS($K498,COLUMN())),0),0),IF($L498&gt;0,IF(AND(INDIRECT(ADDRESS($L498,44))=0,INDIRECT(ADDRESS($L498,38))&lt;&gt;"UL"),INDIRECT(ADDRESS($L498,COLUMN())),0),0),IF($M498&gt;0,IF(AND(INDIRECT(ADDRESS($M498,44))=0,INDIRECT(ADDRESS($M498,38))&lt;&gt;"UL"),INDIRECT(ADDRESS($M498,COLUMN())),0),0))</f>
        <v>0</v>
      </c>
      <c r="CC498" s="57">
        <f t="shared" ca="1" si="368"/>
        <v>0</v>
      </c>
      <c r="CD498" s="57" cm="1">
        <f t="array" aca="1" ref="CD498" ca="1">SUM(IF($C498&gt;0,IF(AND(INDIRECT(ADDRESS($C498,44))=0,INDIRECT(ADDRESS($C498,38))&lt;&gt;"UL"),INDIRECT(ADDRESS($C498,COLUMN())),0),0),IF($D498&gt;0,IF(AND(INDIRECT(ADDRESS($D498,44))=0,INDIRECT(ADDRESS($D498,38))&lt;&gt;"UL"),INDIRECT(ADDRESS($D498,COLUMN())),0),0),IF($E498&gt;0,IF(AND(INDIRECT(ADDRESS($E498,44))=0,INDIRECT(ADDRESS($E498,38))&lt;&gt;"UL"),INDIRECT(ADDRESS($E498,COLUMN())),0),0),IF($F498&gt;0,IF(AND(INDIRECT(ADDRESS($F498,44))=0,INDIRECT(ADDRESS($F498,38))&lt;&gt;"UL"),INDIRECT(ADDRESS($F498,COLUMN())),0),0),IF($G498&gt;0,IF(AND(INDIRECT(ADDRESS($G498,44))=0,INDIRECT(ADDRESS($G498,38))&lt;&gt;"UL"),INDIRECT(ADDRESS($G498,COLUMN())),0),0),IF($H498&gt;0,IF(AND(INDIRECT(ADDRESS($H498,44))=0,INDIRECT(ADDRESS($H498,38))&lt;&gt;"UL"),INDIRECT(ADDRESS($H498,COLUMN())),0),0),IF($I498&gt;0,IF(AND(INDIRECT(ADDRESS($I498,44))=0,INDIRECT(ADDRESS($I498,38))&lt;&gt;"UL"),INDIRECT(ADDRESS($I498,COLUMN())),0),0),IF($J498&gt;0,IF(AND(INDIRECT(ADDRESS($J498,44))=0,INDIRECT(ADDRESS($J498,38))&lt;&gt;"UL"),INDIRECT(ADDRESS($J498,COLUMN())),0),0),IF($K498&gt;0,IF(AND(INDIRECT(ADDRESS($K498,44))=0,INDIRECT(ADDRESS($K498,38))&lt;&gt;"UL"),INDIRECT(ADDRESS($K498,COLUMN())),0),0),IF($L498&gt;0,IF(AND(INDIRECT(ADDRESS($L498,44))=0,INDIRECT(ADDRESS($L498,38))&lt;&gt;"UL"),INDIRECT(ADDRESS($L498,COLUMN())),0),0),IF($M498&gt;0,IF(AND(INDIRECT(ADDRESS($M498,44))=0,INDIRECT(ADDRESS($M498,38))&lt;&gt;"UL"),INDIRECT(ADDRESS($M498,COLUMN())),0),0))</f>
        <v>0</v>
      </c>
      <c r="CE498" s="57" cm="1">
        <f t="array" aca="1" ref="CE498" ca="1">SUM(IF($C498&gt;0,IF(AND(INDIRECT(ADDRESS($C498,44))=0,INDIRECT(ADDRESS($C498,38))&lt;&gt;"UL"),INDIRECT(ADDRESS($C498,COLUMN())),0),0),IF($D498&gt;0,IF(AND(INDIRECT(ADDRESS($D498,44))=0,INDIRECT(ADDRESS($D498,38))&lt;&gt;"UL"),INDIRECT(ADDRESS($D498,COLUMN())),0),0),IF($E498&gt;0,IF(AND(INDIRECT(ADDRESS($E498,44))=0,INDIRECT(ADDRESS($E498,38))&lt;&gt;"UL"),INDIRECT(ADDRESS($E498,COLUMN())),0),0),IF($F498&gt;0,IF(AND(INDIRECT(ADDRESS($F498,44))=0,INDIRECT(ADDRESS($F498,38))&lt;&gt;"UL"),INDIRECT(ADDRESS($F498,COLUMN())),0),0),IF($G498&gt;0,IF(AND(INDIRECT(ADDRESS($G498,44))=0,INDIRECT(ADDRESS($G498,38))&lt;&gt;"UL"),INDIRECT(ADDRESS($G498,COLUMN())),0),0),IF($H498&gt;0,IF(AND(INDIRECT(ADDRESS($H498,44))=0,INDIRECT(ADDRESS($H498,38))&lt;&gt;"UL"),INDIRECT(ADDRESS($H498,COLUMN())),0),0),IF($I498&gt;0,IF(AND(INDIRECT(ADDRESS($I498,44))=0,INDIRECT(ADDRESS($I498,38))&lt;&gt;"UL"),INDIRECT(ADDRESS($I498,COLUMN())),0),0),IF($J498&gt;0,IF(AND(INDIRECT(ADDRESS($J498,44))=0,INDIRECT(ADDRESS($J498,38))&lt;&gt;"UL"),INDIRECT(ADDRESS($J498,COLUMN())),0),0),IF($K498&gt;0,IF(AND(INDIRECT(ADDRESS($K498,44))=0,INDIRECT(ADDRESS($K498,38))&lt;&gt;"UL"),INDIRECT(ADDRESS($K498,COLUMN())),0),0),IF($L498&gt;0,IF(AND(INDIRECT(ADDRESS($L498,44))=0,INDIRECT(ADDRESS($L498,38))&lt;&gt;"UL"),INDIRECT(ADDRESS($L498,COLUMN())),0),0),IF($M498&gt;0,IF(AND(INDIRECT(ADDRESS($M498,44))=0,INDIRECT(ADDRESS($M498,38))&lt;&gt;"UL"),INDIRECT(ADDRESS($M498,COLUMN())),0),0))</f>
        <v>0</v>
      </c>
      <c r="CF498" s="57">
        <f t="shared" ca="1" si="369"/>
        <v>0</v>
      </c>
      <c r="CG498" s="57">
        <f t="shared" ca="1" si="370"/>
        <v>2.4920413943067068</v>
      </c>
      <c r="CH498" s="57">
        <f t="shared" ca="1" si="371"/>
        <v>8.5932461872645055E-2</v>
      </c>
      <c r="CI498" s="19">
        <f t="shared" ca="1" si="372"/>
        <v>15.139498053910467</v>
      </c>
      <c r="CJ498" s="19"/>
      <c r="CK498" s="57" cm="1">
        <f t="array" aca="1" ref="CK498" ca="1">IF(AU498="S", SUM(IF($C498&gt;0,IF(INDIRECT(ADDRESS($C498,43))&lt;&gt;1,INDIRECT(ADDRESS($C498,48)),0),0), IF($D498&gt;0,IF(INDIRECT(ADDRESS($D498,43))&lt;&gt;1,INDIRECT(ADDRESS($D498,48)),0),0), IF($E498&gt;0,IF(INDIRECT(ADDRESS($E498,43))&lt;&gt;1,INDIRECT(ADDRESS($E498,48)),0),0), IF($F498&gt;0,IF(INDIRECT(ADDRESS($F498,43))&lt;&gt;1,INDIRECT(ADDRESS($F498,48)),0),0), IF($G498&gt;0,IF(INDIRECT(ADDRESS($G498,43))&lt;&gt;1,INDIRECT(ADDRESS($G498,48)),0),0), IF($H498&gt;0,IF(INDIRECT(ADDRESS($H498,43))&lt;&gt;1,INDIRECT(ADDRESS($H498,48)),0),0), IF($I498&gt;0,IF(INDIRECT(ADDRESS($I498,43))&lt;&gt;1,INDIRECT(ADDRESS($I498,48)),0),0), IF($J498&gt;0,IF(INDIRECT(ADDRESS($J498,43))&lt;&gt;1,INDIRECT(ADDRESS($J498,48)),0),0), IF($K498&gt;0,IF(INDIRECT(ADDRESS($K498,43))&lt;&gt;1,INDIRECT(ADDRESS($K498,48)),0),0), IF($L498&gt;0,IF(INDIRECT(ADDRESS($L498,43))&lt;&gt;1,INDIRECT(ADDRESS($L498,48)),0),0), IF($M498&gt;0,IF(INDIRECT(ADDRESS($M498,43))&lt;&gt;1,INDIRECT(ADDRESS($M498,48)),0),0)), IF(AU498="L",SUM(IF($C498&gt;0,IF(INDIRECT(ADDRESS($C498,43))&lt;&gt;1,INDIRECT(ADDRESS($C498,50)),0),0), IF($D498&gt;0,IF(INDIRECT(ADDRESS($D498,43))&lt;&gt;1,INDIRECT(ADDRESS($D498,50)),0),0), IF($E498&gt;0,IF(INDIRECT(ADDRESS($E498,43))&lt;&gt;1,INDIRECT(ADDRESS($E498,50)),0),0), IF($F498&gt;0,IF(INDIRECT(ADDRESS($F498,43))&lt;&gt;1,INDIRECT(ADDRESS($F498,50)),0),0), IF($G498&gt;0,IF(INDIRECT(ADDRESS($G498,43))&lt;&gt;1,INDIRECT(ADDRESS($G498,50)),0),0), IF($G498&gt;0,IF(INDIRECT(ADDRESS($G498,43))&lt;&gt;1,INDIRECT(ADDRESS($G498,50)),0),0), IF($H498&gt;0,IF(INDIRECT(ADDRESS($H498,43))&lt;&gt;1,INDIRECT(ADDRESS($H498,50)),0),0), IF($I498&gt;0,IF(INDIRECT(ADDRESS($I498,43))&lt;&gt;1,INDIRECT(ADDRESS($I498,50)),0),0), IF($J498&gt;0,IF(INDIRECT(ADDRESS($J498,43))&lt;&gt;1,INDIRECT(ADDRESS($J498,50)),0),0), IF($K498&gt;0,IF(INDIRECT(ADDRESS($K498,43))&lt;&gt;1,INDIRECT(ADDRESS($K498,50)),0),0), IF($L498&gt;0,IF(INDIRECT(ADDRESS($L498,43))&lt;&gt;1,INDIRECT(ADDRESS($L498,50)),0),0), IF($M498&gt;0,IF(INDIRECT(ADDRESS($M498,43))&lt;&gt;1,INDIRECT(ADDRESS($M498,50)),0),0)), SUM(IF($C498&gt;0,IF(INDIRECT(ADDRESS($C498,43))&lt;&gt;1,INDIRECT(ADDRESS($C498,49)),0),0), IF($D498&gt;0,IF(INDIRECT(ADDRESS($D498,43))&lt;&gt;1,INDIRECT(ADDRESS($D498,49)),0),0), IF($E498&gt;0,IF(INDIRECT(ADDRESS($E498,43))&lt;&gt;1,INDIRECT(ADDRESS($E498,49)),0),0), IF($F498&gt;0,IF(INDIRECT(ADDRESS($F498,43))&lt;&gt;1,INDIRECT(ADDRESS($F498,49)),0),0), IF($G498&gt;0,IF(INDIRECT(ADDRESS($G498,43))&lt;&gt;1,INDIRECT(ADDRESS($G498,49)),0),0), IF($G498&gt;0,IF(INDIRECT(ADDRESS($G498,43))&lt;&gt;1,INDIRECT(ADDRESS($G498,49)),0),0), IF($H498&gt;0,IF(INDIRECT(ADDRESS($H498,43))&lt;&gt;1,INDIRECT(ADDRESS($H498,49)),0),0), IF($I498&gt;0,IF(INDIRECT(ADDRESS($I498,43))&lt;&gt;1,INDIRECT(ADDRESS($I498,49)),0),0), IF($J498&gt;0,IF(INDIRECT(ADDRESS($J498,43))&lt;&gt;1,INDIRECT(ADDRESS($J498,49)),0),0), IF($K498&gt;0,IF(INDIRECT(ADDRESS($K498,43))&lt;&gt;1,INDIRECT(ADDRESS($K498,49)),0),0), IF($L498&gt;0,IF(INDIRECT(ADDRESS($L498,43))&lt;&gt;1,INDIRECT(ADDRESS($L498,49)),0),0), IF($M498&gt;0,IF(INDIRECT(ADDRESS($M498,43))&lt;&gt;1,INDIRECT(ADDRESS($M498,49)),0),0))))</f>
        <v>1.7777777777777777</v>
      </c>
      <c r="CL498" s="57" cm="1">
        <f t="array" aca="1" ref="CL498" ca="1">1.5*SUM(IF($C498&gt;0,IF(INDIRECT(ADDRESS($C498,44))=1,INDIRECT(ADDRESS($C498,47)),0),0),IF($D498&gt;0,IF(INDIRECT(ADDRESS($D498,44))=1,INDIRECT(ADDRESS($CF473,47)),0),0),IF($E498&gt;0,IF(INDIRECT(ADDRESS($E498,44))=1,INDIRECT(ADDRESS($E498,47)),0),0),IF($F498&gt;0,IF(INDIRECT(ADDRESS($F498,44))=1,INDIRECT(ADDRESS($F498,47)),0),0),IF($G498&gt;0,IF(INDIRECT(ADDRESS($G498,44))=1,INDIRECT(ADDRESS($G498,47)),0),0),IF($G498&gt;0,IF(INDIRECT(ADDRESS($G498,44))=1,INDIRECT(ADDRESS($G498,47)),0),0),IF($H498&gt;0,IF(INDIRECT(ADDRESS($H498,44))=1,INDIRECT(ADDRESS($H498,47)),0),0),IF($I498&gt;0,IF(INDIRECT(ADDRESS($I498,44))=1,INDIRECT(ADDRESS($I498,47)),0),0),IF($J498&gt;0,IF(INDIRECT(ADDRESS($J498,44))=1,INDIRECT(ADDRESS($J498,47)),0),0),IF($K498&gt;0,IF(INDIRECT(ADDRESS($K498,44))=1,INDIRECT(ADDRESS($K498,47)),0),0),IF($L498&gt;0,IF(INDIRECT(ADDRESS($L498,44))=1,INDIRECT(ADDRESS($L498,47)),0),0),IF($M498&gt;0,IF(INDIRECT(ADDRESS($M498,44))=1,INDIRECT(ADDRESS($M498,47)),0),0))</f>
        <v>0</v>
      </c>
      <c r="CM498" s="56">
        <f t="shared" ca="1" si="373"/>
        <v>1.1073852128076376</v>
      </c>
      <c r="CN498" s="59"/>
    </row>
    <row r="499" spans="1:92" s="208" customFormat="1" x14ac:dyDescent="0.25">
      <c r="A499" s="65" t="s">
        <v>682</v>
      </c>
      <c r="B499" s="74">
        <v>438</v>
      </c>
      <c r="C499" s="74">
        <v>453</v>
      </c>
      <c r="D499" s="74">
        <v>454</v>
      </c>
      <c r="E499" s="74">
        <v>455</v>
      </c>
      <c r="F499" s="74"/>
      <c r="G499" s="74"/>
      <c r="H499" s="74"/>
      <c r="I499" s="74"/>
      <c r="J499" s="74"/>
      <c r="K499" s="74"/>
      <c r="L499" s="74"/>
      <c r="M499" s="74"/>
      <c r="N499" s="67">
        <f ca="1">SUM(INDIRECT(ADDRESS(B499,COLUMN())),IF(C499&gt;0,INDIRECT(ADDRESS(C499,COLUMN())),0),IF(D499&gt;0,INDIRECT(ADDRESS(D499,14)),0),IF(E499&gt;0,INDIRECT(ADDRESS(E499,COLUMN())),0),IF(F499&gt;0,INDIRECT(ADDRESS(F499,COLUMN())),0),IF(G499&gt;0,INDIRECT(ADDRESS(G499,COLUMN())),0),IF(H499&gt;0,INDIRECT(ADDRESS(H499,COLUMN())),0),IF(I499&gt;0,INDIRECT(ADDRESS(I499,COLUMN())),0),IF(J499&gt;0,INDIRECT(ADDRESS(J499,COLUMN())),0),IF(K499&gt;0,INDIRECT(ADDRESS(K499,COLUMN())),0),IF(L499&gt;0,INDIRECT(ADDRESS(L499,COLUMN())),0),IF(M499&gt;0,INDIRECT(ADDRESS(M499,COLUMN())),0))</f>
        <v>32</v>
      </c>
      <c r="O499" s="67" t="str" cm="1">
        <f t="array" aca="1" ref="O499" ca="1">INDIRECT(ADDRESS($B499,COLUMN()))</f>
        <v>Fighter</v>
      </c>
      <c r="P499" s="67" cm="1">
        <f t="array" aca="1" ref="P499" ca="1">INDIRECT(ADDRESS($B499,COLUMN()))</f>
        <v>4</v>
      </c>
      <c r="Q499" s="67" cm="1">
        <f t="array" aca="1" ref="Q499" ca="1">INDIRECT(ADDRESS($B499,COLUMN()))</f>
        <v>2</v>
      </c>
      <c r="R499" s="67" cm="1">
        <f t="array" aca="1" ref="R499" ca="1">INDIRECT(ADDRESS($B499,COLUMN()))</f>
        <v>0</v>
      </c>
      <c r="S499" s="67" cm="1">
        <f t="array" aca="1" ref="S499" ca="1">INDIRECT(ADDRESS($B499,COLUMN()))</f>
        <v>2</v>
      </c>
      <c r="T499" s="67" t="str" cm="1">
        <f t="array" aca="1" ref="T499" ca="1">INDIRECT(ADDRESS($B499,COLUMN()))</f>
        <v>1-5</v>
      </c>
      <c r="U499" s="67" cm="1">
        <f t="array" aca="1" ref="U499" ca="1">INDIRECT(ADDRESS($B499,COLUMN()))</f>
        <v>5</v>
      </c>
      <c r="V499" s="67" cm="1">
        <f t="array" aca="1" ref="V499" ca="1">INDIRECT(ADDRESS($B499,COLUMN()))</f>
        <v>0</v>
      </c>
      <c r="W499" s="67" cm="1">
        <f t="array" aca="1" ref="W499" ca="1">INDIRECT(ADDRESS($B499,COLUMN()))</f>
        <v>3</v>
      </c>
      <c r="X499" s="67" cm="1">
        <f t="array" aca="1" ref="X499" ca="1">INDIRECT(ADDRESS($B499,COLUMN()))</f>
        <v>5</v>
      </c>
      <c r="Y499" s="67" cm="1">
        <f t="array" aca="1" ref="Y499" ca="1">INDIRECT(ADDRESS($B499,COLUMN()))</f>
        <v>0</v>
      </c>
      <c r="Z499" s="67" cm="1">
        <f t="array" aca="1" ref="Z499" ca="1">INDIRECT(ADDRESS($B499,COLUMN()))</f>
        <v>5</v>
      </c>
      <c r="AA499" s="67">
        <f t="shared" si="353"/>
        <v>0</v>
      </c>
      <c r="AB499" s="56">
        <f ca="1">((U499/8)^$V$296)*((((X499-(Y499-1)/2)/8)^$X$296)*((S499/3)^$S$296))*(((8-W499)/6)^$W$296)</f>
        <v>0.77246254744164822</v>
      </c>
      <c r="AC499" s="56">
        <f ca="1">SUM(((25/N499)^$Z$296)*(AB499/$AB$34))</f>
        <v>0.80856574018833227</v>
      </c>
      <c r="AD499" s="56">
        <f ca="1">(P499/($CN$34*(1/AC499)))</f>
        <v>2.8124025745681127</v>
      </c>
      <c r="AE499"/>
      <c r="AF499" s="52"/>
      <c r="AG499" s="52"/>
      <c r="AH499" s="57"/>
      <c r="AI499" s="57"/>
      <c r="AJ499" s="57"/>
      <c r="AK499" s="57"/>
      <c r="AL499" s="57"/>
      <c r="AM499" s="57"/>
      <c r="AN499" s="57"/>
      <c r="AO499" s="57"/>
      <c r="AP499" s="57"/>
      <c r="AQ499" s="57"/>
      <c r="AR499" s="57"/>
      <c r="AS499" s="57"/>
      <c r="AT499" s="52"/>
      <c r="AU499" s="54" t="s">
        <v>117</v>
      </c>
      <c r="AV499" s="57" cm="1">
        <f t="array" aca="1" ref="AV499" ca="1">SUM(IF($C499&gt;0,IF(AND(INDIRECT(ADDRESS($C499,44))=0,INDIRECT(ADDRESS($C499,38))="UL",ISERROR(SEARCH("Rear",INDIRECT(ADDRESS($C499,33)))),ISERROR(SEARCH("Side",INDIRECT(ADDRESS($C499,33))))),INDIRECT(ADDRESS($C499,COLUMN())),0),0),IF($D499&gt;0,IF(AND(INDIRECT(ADDRESS($D499,44))=0,INDIRECT(ADDRESS($D499,38))="UL",ISERROR(SEARCH("Rear",INDIRECT(ADDRESS($D499,33)))),ISERROR(SEARCH("Side",INDIRECT(ADDRESS($D499,33))))),INDIRECT(ADDRESS($D499,COLUMN())),0),0),IF($E499&gt;0,IF(AND(INDIRECT(ADDRESS($E499,44))=0,INDIRECT(ADDRESS($E499,38))="UL",ISERROR(SEARCH("Rear",INDIRECT(ADDRESS($E499,33)))),ISERROR(SEARCH("Side",INDIRECT(ADDRESS($E499,33))))),INDIRECT(ADDRESS($E499,COLUMN())),0),0),IF($F499&gt;0,IF(AND(INDIRECT(ADDRESS($F499,44))=0,INDIRECT(ADDRESS($F499,38))="UL",ISERROR(SEARCH("Rear",INDIRECT(ADDRESS($F499,33)))),ISERROR(SEARCH("Side",INDIRECT(ADDRESS($F499,33))))),INDIRECT(ADDRESS($F499,COLUMN())),0),0),IF($G499&gt;0,IF(AND(INDIRECT(ADDRESS($G499,44))=0,INDIRECT(ADDRESS($G499,38))="UL",ISERROR(SEARCH("Rear",INDIRECT(ADDRESS($G499,33)))),ISERROR(SEARCH("Side",INDIRECT(ADDRESS($G499,33))))),INDIRECT(ADDRESS($G499,COLUMN())),0),0),IF($H499&gt;0,IF(AND(INDIRECT(ADDRESS($H499,44))=0,INDIRECT(ADDRESS($H499,38))="UL",ISERROR(SEARCH("Rear",INDIRECT(ADDRESS($H499,33)))),ISERROR(SEARCH("Side",INDIRECT(ADDRESS($H499,33))))),INDIRECT(ADDRESS($H499,COLUMN())),0),0),IF($I499&gt;0,IF(AND(INDIRECT(ADDRESS($I499,44))=0,INDIRECT(ADDRESS($I499,38))="UL",ISERROR(SEARCH("Rear",INDIRECT(ADDRESS($I499,33)))),ISERROR(SEARCH("Side",INDIRECT(ADDRESS($I499,33))))),INDIRECT(ADDRESS($I499,COLUMN())),0),0),IF($J499&gt;0,IF(AND(INDIRECT(ADDRESS($J499,44))=0,INDIRECT(ADDRESS($J499,38))="UL",ISERROR(SEARCH("Rear",INDIRECT(ADDRESS($J499,33)))),ISERROR(SEARCH("Side",INDIRECT(ADDRESS($J499,33))))),INDIRECT(ADDRESS($J499,COLUMN())),0),0),IF($K499&gt;0,IF(AND(INDIRECT(ADDRESS($K499,44))=0,INDIRECT(ADDRESS($K499,38))="UL",ISERROR(SEARCH("Rear",INDIRECT(ADDRESS($K499,33)))),ISERROR(SEARCH("Side",INDIRECT(ADDRESS($K499,33))))),INDIRECT(ADDRESS($K499,COLUMN())),0),0),IF($L499&gt;0,IF(AND(INDIRECT(ADDRESS($L499,44))=0,INDIRECT(ADDRESS($L499,38))="UL",ISERROR(SEARCH("Rear",INDIRECT(ADDRESS($L499,33)))),ISERROR(SEARCH("Side",INDIRECT(ADDRESS($L499,33))))),INDIRECT(ADDRESS($L499,COLUMN())),0),0),IF($M499&gt;0,IF(AND(INDIRECT(ADDRESS($M499,44))=0,INDIRECT(ADDRESS($M499,38))="UL",ISERROR(SEARCH("Rear",INDIRECT(ADDRESS($M499,33)))),ISERROR(SEARCH("Side",INDIRECT(ADDRESS($M499,33))))),INDIRECT(ADDRESS($M499,COLUMN())),0),0))</f>
        <v>0.66666666666666663</v>
      </c>
      <c r="AW499" s="57" cm="1">
        <f t="array" aca="1" ref="AW499" ca="1">SUM(IF($C499&gt;0,IF(AND(INDIRECT(ADDRESS($C499,44))=0,INDIRECT(ADDRESS($C499,38))="UL",ISERROR(SEARCH("Rear",INDIRECT(ADDRESS($C499,33)))),ISERROR(SEARCH("Side",INDIRECT(ADDRESS($C499,33))))),INDIRECT(ADDRESS($C499,COLUMN())),0),0),IF($D499&gt;0,IF(AND(INDIRECT(ADDRESS($D499,44))=0,INDIRECT(ADDRESS($D499,38))="UL",ISERROR(SEARCH("Rear",INDIRECT(ADDRESS($D499,33)))),ISERROR(SEARCH("Side",INDIRECT(ADDRESS($D499,33))))),INDIRECT(ADDRESS($D499,COLUMN())),0),0),IF($E499&gt;0,IF(AND(INDIRECT(ADDRESS($E499,44))=0,INDIRECT(ADDRESS($E499,38))="UL",ISERROR(SEARCH("Rear",INDIRECT(ADDRESS($E499,33)))),ISERROR(SEARCH("Side",INDIRECT(ADDRESS($E499,33))))),INDIRECT(ADDRESS($E499,COLUMN())),0),0),IF($F499&gt;0,IF(AND(INDIRECT(ADDRESS($F499,44))=0,INDIRECT(ADDRESS($F499,38))="UL",ISERROR(SEARCH("Rear",INDIRECT(ADDRESS($F499,33)))),ISERROR(SEARCH("Side",INDIRECT(ADDRESS($F499,33))))),INDIRECT(ADDRESS($F499,COLUMN())),0),0),IF($G499&gt;0,IF(AND(INDIRECT(ADDRESS($G499,44))=0,INDIRECT(ADDRESS($G499,38))="UL",ISERROR(SEARCH("Rear",INDIRECT(ADDRESS($G499,33)))),ISERROR(SEARCH("Side",INDIRECT(ADDRESS($G499,33))))),INDIRECT(ADDRESS($G499,COLUMN())),0),0),IF($H499&gt;0,IF(AND(INDIRECT(ADDRESS($H499,44))=0,INDIRECT(ADDRESS($H499,38))="UL",ISERROR(SEARCH("Rear",INDIRECT(ADDRESS($H499,33)))),ISERROR(SEARCH("Side",INDIRECT(ADDRESS($H499,33))))),INDIRECT(ADDRESS($H499,COLUMN())),0),0),IF($I499&gt;0,IF(AND(INDIRECT(ADDRESS($I499,44))=0,INDIRECT(ADDRESS($I499,38))="UL",ISERROR(SEARCH("Rear",INDIRECT(ADDRESS($I499,33)))),ISERROR(SEARCH("Side",INDIRECT(ADDRESS($I499,33))))),INDIRECT(ADDRESS($I499,COLUMN())),0),0),IF($J499&gt;0,IF(AND(INDIRECT(ADDRESS($J499,44))=0,INDIRECT(ADDRESS($J499,38))="UL",ISERROR(SEARCH("Rear",INDIRECT(ADDRESS($J499,33)))),ISERROR(SEARCH("Side",INDIRECT(ADDRESS($J499,33))))),INDIRECT(ADDRESS($J499,COLUMN())),0),0),IF($K499&gt;0,IF(AND(INDIRECT(ADDRESS($K499,44))=0,INDIRECT(ADDRESS($K499,38))="UL",ISERROR(SEARCH("Rear",INDIRECT(ADDRESS($K499,33)))),ISERROR(SEARCH("Side",INDIRECT(ADDRESS($K499,33))))),INDIRECT(ADDRESS($K499,COLUMN())),0),0),IF($L499&gt;0,IF(AND(INDIRECT(ADDRESS($L499,44))=0,INDIRECT(ADDRESS($L499,38))="UL",ISERROR(SEARCH("Rear",INDIRECT(ADDRESS($L499,33)))),ISERROR(SEARCH("Side",INDIRECT(ADDRESS($L499,33))))),INDIRECT(ADDRESS($L499,COLUMN())),0),0),IF($M499&gt;0,IF(AND(INDIRECT(ADDRESS($M499,44))=0,INDIRECT(ADDRESS($M499,38))="UL",ISERROR(SEARCH("Rear",INDIRECT(ADDRESS($M499,33)))),ISERROR(SEARCH("Side",INDIRECT(ADDRESS($M499,33))))),INDIRECT(ADDRESS($M499,COLUMN())),0),0))</f>
        <v>1.7777777777777777</v>
      </c>
      <c r="AX499" s="57" cm="1">
        <f t="array" aca="1" ref="AX499" ca="1">SUM(IF($C499&gt;0,IF(AND(INDIRECT(ADDRESS($C499,44))=0,INDIRECT(ADDRESS($C499,38))="UL",ISERROR(SEARCH("Rear",INDIRECT(ADDRESS($C499,33)))),ISERROR(SEARCH("Side",INDIRECT(ADDRESS($C499,33))))),INDIRECT(ADDRESS($C499,COLUMN())),0),0),IF($D499&gt;0,IF(AND(INDIRECT(ADDRESS($D499,44))=0,INDIRECT(ADDRESS($D499,38))="UL",ISERROR(SEARCH("Rear",INDIRECT(ADDRESS($D499,33)))),ISERROR(SEARCH("Side",INDIRECT(ADDRESS($D499,33))))),INDIRECT(ADDRESS($D499,COLUMN())),0),0),IF($E499&gt;0,IF(AND(INDIRECT(ADDRESS($E499,44))=0,INDIRECT(ADDRESS($E499,38))="UL",ISERROR(SEARCH("Rear",INDIRECT(ADDRESS($E499,33)))),ISERROR(SEARCH("Side",INDIRECT(ADDRESS($E499,33))))),INDIRECT(ADDRESS($E499,COLUMN())),0),0),IF($F499&gt;0,IF(AND(INDIRECT(ADDRESS($F499,44))=0,INDIRECT(ADDRESS($F499,38))="UL",ISERROR(SEARCH("Rear",INDIRECT(ADDRESS($F499,33)))),ISERROR(SEARCH("Side",INDIRECT(ADDRESS($F499,33))))),INDIRECT(ADDRESS($F499,COLUMN())),0),0),IF($G499&gt;0,IF(AND(INDIRECT(ADDRESS($G499,44))=0,INDIRECT(ADDRESS($G499,38))="UL",ISERROR(SEARCH("Rear",INDIRECT(ADDRESS($G499,33)))),ISERROR(SEARCH("Side",INDIRECT(ADDRESS($G499,33))))),INDIRECT(ADDRESS($G499,COLUMN())),0),0),IF($H499&gt;0,IF(AND(INDIRECT(ADDRESS($H499,44))=0,INDIRECT(ADDRESS($H499,38))="UL",ISERROR(SEARCH("Rear",INDIRECT(ADDRESS($H499,33)))),ISERROR(SEARCH("Side",INDIRECT(ADDRESS($H499,33))))),INDIRECT(ADDRESS($H499,COLUMN())),0),0),IF($I499&gt;0,IF(AND(INDIRECT(ADDRESS($I499,44))=0,INDIRECT(ADDRESS($I499,38))="UL",ISERROR(SEARCH("Rear",INDIRECT(ADDRESS($I499,33)))),ISERROR(SEARCH("Side",INDIRECT(ADDRESS($I499,33))))),INDIRECT(ADDRESS($I499,COLUMN())),0),0),IF($J499&gt;0,IF(AND(INDIRECT(ADDRESS($J499,44))=0,INDIRECT(ADDRESS($J499,38))="UL",ISERROR(SEARCH("Rear",INDIRECT(ADDRESS($J499,33)))),ISERROR(SEARCH("Side",INDIRECT(ADDRESS($J499,33))))),INDIRECT(ADDRESS($J499,COLUMN())),0),0),IF($K499&gt;0,IF(AND(INDIRECT(ADDRESS($K499,44))=0,INDIRECT(ADDRESS($K499,38))="UL",ISERROR(SEARCH("Rear",INDIRECT(ADDRESS($K499,33)))),ISERROR(SEARCH("Side",INDIRECT(ADDRESS($K499,33))))),INDIRECT(ADDRESS($K499,COLUMN())),0),0),IF($L499&gt;0,IF(AND(INDIRECT(ADDRESS($L499,44))=0,INDIRECT(ADDRESS($L499,38))="UL",ISERROR(SEARCH("Rear",INDIRECT(ADDRESS($L499,33)))),ISERROR(SEARCH("Side",INDIRECT(ADDRESS($L499,33))))),INDIRECT(ADDRESS($L499,COLUMN())),0),0),IF($M499&gt;0,IF(AND(INDIRECT(ADDRESS($M499,44))=0,INDIRECT(ADDRESS($M499,38))="UL",ISERROR(SEARCH("Rear",INDIRECT(ADDRESS($M499,33)))),ISERROR(SEARCH("Side",INDIRECT(ADDRESS($M499,33))))),INDIRECT(ADDRESS($M499,COLUMN())),0),0))</f>
        <v>0.77777777777777768</v>
      </c>
      <c r="AY499" s="58">
        <f ca="1">IF(AU499="S",AV499,IF(AU499="MS",AW499,IF(AU499="ML",AW499,AX499)))</f>
        <v>1.7777777777777777</v>
      </c>
      <c r="AZ499" s="58">
        <f ca="1">SUM(AV499:AX499)/3</f>
        <v>1.074074074074074</v>
      </c>
      <c r="BA499" s="58" cm="1">
        <f t="array" aca="1" ref="BA499" ca="1">SUM(IF($C499&gt;0,IF(AND(INDIRECT(ADDRESS($C499,44))=0,INDIRECT(ADDRESS($C499,38))="UL"),INDIRECT(ADDRESS($C499,COLUMN())),0),0),IF($D499&gt;0,IF(AND(INDIRECT(ADDRESS($D499,44))=0,INDIRECT(ADDRESS($D499,38))="UL"),INDIRECT(ADDRESS($D499,COLUMN())),0),0),IF($E499&gt;0,IF(AND(INDIRECT(ADDRESS($E499,44))=0,INDIRECT(ADDRESS($E499,38))="UL"),INDIRECT(ADDRESS($E499,COLUMN())),0),0),IF($F499&gt;0,IF(AND(INDIRECT(ADDRESS($F499,44))=0,INDIRECT(ADDRESS($F499,38))="UL"),INDIRECT(ADDRESS($F499,COLUMN())),0),0),IF($G499&gt;0,IF(AND(INDIRECT(ADDRESS($G499,44))=0,INDIRECT(ADDRESS($G499,38))="UL"),INDIRECT(ADDRESS($G499,COLUMN())),0),0),IF($H499&gt;0,IF(AND(INDIRECT(ADDRESS($H499,44))=0,INDIRECT(ADDRESS($H499,38))="UL"),INDIRECT(ADDRESS($H499,COLUMN())),0),0),IF($I499&gt;0,IF(AND(INDIRECT(ADDRESS($I499,44))=0,INDIRECT(ADDRESS($I499,38))="UL"),INDIRECT(ADDRESS($I499,COLUMN())),0),0),IF($J499&gt;0,IF(AND(INDIRECT(ADDRESS($J499,44))=0,INDIRECT(ADDRESS($J499,38))="UL"),INDIRECT(ADDRESS($J499,COLUMN())),0),0),IF($K499&gt;0,IF(AND(INDIRECT(ADDRESS($K499,44))=0,INDIRECT(ADDRESS($K499,38))="UL"),INDIRECT(ADDRESS($K499,COLUMN())),0),0),IF($L499&gt;0,IF(AND(INDIRECT(ADDRESS($L499,44))=0,INDIRECT(ADDRESS($L499,38))="UL"),INDIRECT(ADDRESS($L499,COLUMN())),0),0),IF($M499&gt;0,IF(AND(INDIRECT(ADDRESS($M499,44))=0,INDIRECT(ADDRESS($M499,38))="UL"),INDIRECT(ADDRESS($M499,COLUMN())),0),0))</f>
        <v>0.57777777777777772</v>
      </c>
      <c r="BB499" s="58" cm="1">
        <f t="array" aca="1" ref="BB499" ca="1">SUM(IF($C499&gt;0,IF(AND(INDIRECT(ADDRESS($C499,44))=0,INDIRECT(ADDRESS($C499,38))="UL"),INDIRECT(ADDRESS($C499,COLUMN())),0),0),IF($D499&gt;0,IF(AND(INDIRECT(ADDRESS($D499,44))=0,INDIRECT(ADDRESS($D499,38))="UL"),INDIRECT(ADDRESS($D499,COLUMN())),0),0),IF($E499&gt;0,IF(AND(INDIRECT(ADDRESS($E499,44))=0,INDIRECT(ADDRESS($E499,38))="UL"),INDIRECT(ADDRESS($E499,COLUMN())),0),0),IF($F499&gt;0,IF(AND(INDIRECT(ADDRESS($F499,44))=0,INDIRECT(ADDRESS($F499,38))="UL"),INDIRECT(ADDRESS($F499,COLUMN())),0),0),IF($G499&gt;0,IF(AND(INDIRECT(ADDRESS($G499,44))=0,INDIRECT(ADDRESS($G499,38))="UL"),INDIRECT(ADDRESS($G499,COLUMN())),0),0),IF($H499&gt;0,IF(AND(INDIRECT(ADDRESS($H499,44))=0,INDIRECT(ADDRESS($H499,38))="UL"),INDIRECT(ADDRESS($H499,COLUMN())),0),0),IF($I499&gt;0,IF(AND(INDIRECT(ADDRESS($I499,44))=0,INDIRECT(ADDRESS($I499,38))="UL"),INDIRECT(ADDRESS($I499,COLUMN())),0),0),IF($J499&gt;0,IF(AND(INDIRECT(ADDRESS($J499,44))=0,INDIRECT(ADDRESS($J499,38))="UL"),INDIRECT(ADDRESS($J499,COLUMN())),0),0),IF($K499&gt;0,IF(AND(INDIRECT(ADDRESS($K499,44))=0,INDIRECT(ADDRESS($K499,38))="UL"),INDIRECT(ADDRESS($K499,COLUMN())),0),0),IF($L499&gt;0,IF(AND(INDIRECT(ADDRESS($L499,44))=0,INDIRECT(ADDRESS($L499,38))="UL"),INDIRECT(ADDRESS($L499,COLUMN())),0),0),IF($M499&gt;0,IF(AND(INDIRECT(ADDRESS($M499,44))=0,INDIRECT(ADDRESS($M499,38))="UL"),INDIRECT(ADDRESS($M499,COLUMN())),0),0))</f>
        <v>0.28148148148148144</v>
      </c>
      <c r="BC499" s="58" cm="1">
        <f t="array" aca="1" ref="BC499" ca="1">SUM(IF($C499&gt;0,IF(AND(INDIRECT(ADDRESS($C499,44))=0,INDIRECT(ADDRESS($C499,38))="UL"),INDIRECT(ADDRESS($C499,COLUMN())),0),0),IF($D499&gt;0,IF(AND(INDIRECT(ADDRESS($D499,44))=0,INDIRECT(ADDRESS($D499,38))="UL"),INDIRECT(ADDRESS($D499,COLUMN())),0),0),IF($E499&gt;0,IF(AND(INDIRECT(ADDRESS($E499,44))=0,INDIRECT(ADDRESS($E499,38))="UL"),INDIRECT(ADDRESS($E499,COLUMN())),0),0),IF($F499&gt;0,IF(AND(INDIRECT(ADDRESS($F499,44))=0,INDIRECT(ADDRESS($F499,38))="UL"),INDIRECT(ADDRESS($F499,COLUMN())),0),0),IF($G499&gt;0,IF(AND(INDIRECT(ADDRESS($G499,44))=0,INDIRECT(ADDRESS($G499,38))="UL"),INDIRECT(ADDRESS($G499,COLUMN())),0),0),IF($H499&gt;0,IF(AND(INDIRECT(ADDRESS($H499,44))=0,INDIRECT(ADDRESS($H499,38))="UL"),INDIRECT(ADDRESS($H499,COLUMN())),0),0),IF($I499&gt;0,IF(AND(INDIRECT(ADDRESS($I499,44))=0,INDIRECT(ADDRESS($I499,38))="UL"),INDIRECT(ADDRESS($I499,COLUMN())),0),0),IF($J499&gt;0,IF(AND(INDIRECT(ADDRESS($J499,44))=0,INDIRECT(ADDRESS($J499,38))="UL"),INDIRECT(ADDRESS($J499,COLUMN())),0),0),IF($K499&gt;0,IF(AND(INDIRECT(ADDRESS($K499,44))=0,INDIRECT(ADDRESS($K499,38))="UL"),INDIRECT(ADDRESS($K499,COLUMN())),0),0),IF($L499&gt;0,IF(AND(INDIRECT(ADDRESS($L499,44))=0,INDIRECT(ADDRESS($L499,38))="UL"),INDIRECT(ADDRESS($L499,COLUMN())),0),0),IF($M499&gt;0,IF(AND(INDIRECT(ADDRESS($M499,44))=0,INDIRECT(ADDRESS($M499,38))="UL"),INDIRECT(ADDRESS($M499,COLUMN())),0),0))</f>
        <v>0.29629629629629628</v>
      </c>
      <c r="BD499" s="58" cm="1">
        <f t="array" aca="1" ref="BD499" ca="1">SUM(IF($C499&gt;0,IF(AND(INDIRECT(ADDRESS($C499,44))=0,INDIRECT(ADDRESS($C499,38))="UL"),INDIRECT(ADDRESS($C499,COLUMN())),0),0),IF($D499&gt;0,IF(AND(INDIRECT(ADDRESS($D499,44))=0,INDIRECT(ADDRESS($D499,38))="UL"),INDIRECT(ADDRESS($D499,COLUMN())),0),0),IF($E499&gt;0,IF(AND(INDIRECT(ADDRESS($E499,44))=0,INDIRECT(ADDRESS($E499,38))="UL"),INDIRECT(ADDRESS($E499,COLUMN())),0),0),IF($F499&gt;0,IF(AND(INDIRECT(ADDRESS($F499,44))=0,INDIRECT(ADDRESS($F499,38))="UL"),INDIRECT(ADDRESS($F499,COLUMN())),0),0),IF($G499&gt;0,IF(AND(INDIRECT(ADDRESS($G499,44))=0,INDIRECT(ADDRESS($G499,38))="UL"),INDIRECT(ADDRESS($G499,COLUMN())),0),0),IF($H499&gt;0,IF(AND(INDIRECT(ADDRESS($H499,44))=0,INDIRECT(ADDRESS($H499,38))="UL"),INDIRECT(ADDRESS($H499,COLUMN())),0),0),IF($I499&gt;0,IF(AND(INDIRECT(ADDRESS($I499,44))=0,INDIRECT(ADDRESS($I499,38))="UL"),INDIRECT(ADDRESS($I499,COLUMN())),0),0),IF($J499&gt;0,IF(AND(INDIRECT(ADDRESS($J499,44))=0,INDIRECT(ADDRESS($J499,38))="UL"),INDIRECT(ADDRESS($J499,COLUMN())),0),0),IF($K499&gt;0,IF(AND(INDIRECT(ADDRESS($K499,44))=0,INDIRECT(ADDRESS($K499,38))="UL"),INDIRECT(ADDRESS($K499,COLUMN())),0),0),IF($L499&gt;0,IF(AND(INDIRECT(ADDRESS($L499,44))=0,INDIRECT(ADDRESS($L499,38))="UL"),INDIRECT(ADDRESS($L499,COLUMN())),0),0),IF($M499&gt;0,IF(AND(INDIRECT(ADDRESS($M499,44))=0,INDIRECT(ADDRESS($M499,38))="UL"),INDIRECT(ADDRESS($M499,COLUMN())),0),0))</f>
        <v>0.56296296296296289</v>
      </c>
      <c r="BE499" s="57">
        <f ca="1">IF(AU499="S",BA499,IF(AU499="MS",BB499,IF(AU499="ML",BC499,BD499)))</f>
        <v>0.29629629629629628</v>
      </c>
      <c r="BF499" s="57" cm="1">
        <f t="array" aca="1" ref="BF499" ca="1">SUM(IF($C499&gt;0,IF(INDIRECT(ADDRESS($C499,45))=1,INDIRECT(ADDRESS($C499,52))*INDIRECT(ADDRESS($C499,42))/5,0),0), IF($D499&gt;0,IF(INDIRECT(ADDRESS($D499,45))=1,INDIRECT(ADDRESS($D499,52))*INDIRECT(ADDRESS($D499,42))/5,0),0), IF($E499&gt;0,IF(INDIRECT(ADDRESS($E499,45))=1,INDIRECT(ADDRESS($E499,52))*INDIRECT(ADDRESS($E499,42))/5,0),0), IF($F499&gt;0,IF(INDIRECT(ADDRESS($F499,45))=1,INDIRECT(ADDRESS($F499,52))*INDIRECT(ADDRESS($F499,42))/5,0),0), IF($G499&gt;0,IF(INDIRECT(ADDRESS($G499,45))=1,INDIRECT(ADDRESS($G499,52))*INDIRECT(ADDRESS($G499,42))/5,0),0), IF($H499&gt;0,IF(INDIRECT(ADDRESS($H499,45))=1,INDIRECT(ADDRESS($H499,52))*INDIRECT(ADDRESS($H499,42))/5,0),0)
)*$BF$296/100</f>
        <v>0</v>
      </c>
      <c r="BG499" s="19"/>
      <c r="BH499" s="57" cm="1">
        <f t="array" aca="1" ref="BH499" ca="1">SUM(IF($C499&gt;0,IF(AND(INDIRECT(ADDRESS($C499,44))=0,INDIRECT(ADDRESS($C499,38))&lt;&gt;"UL"),INDIRECT(ADDRESS($C499,COLUMN()-12)),0),0), IF($D499&gt;0,IF(AND(INDIRECT(ADDRESS($D499,44))=0,INDIRECT(ADDRESS($D499,38))&lt;&gt;"UL"),INDIRECT(ADDRESS($D499,COLUMN()-12)),0),0), IF($E499&gt;0,IF(AND(INDIRECT(ADDRESS($E499,44))=0,INDIRECT(ADDRESS($E499,38))&lt;&gt;"UL"),INDIRECT(ADDRESS($E499,COLUMN()-12)),0),0), IF($F499&gt;0,IF(AND(INDIRECT(ADDRESS($F499,44))=0,INDIRECT(ADDRESS($F499,38))&lt;&gt;"UL"),INDIRECT(ADDRESS($F499,COLUMN()-12)),0),0), IF($G499&gt;0,IF(AND(INDIRECT(ADDRESS($G499,44))=0,INDIRECT(ADDRESS($G499,38))&lt;&gt;"UL"),INDIRECT(ADDRESS($G499,COLUMN()-12)),0),0), IF($H499&gt;0,IF(AND(INDIRECT(ADDRESS($H499,44))=0,INDIRECT(ADDRESS($H499,38))&lt;&gt;"UL"),INDIRECT(ADDRESS($H499,COLUMN()-12)),0),0), IF($I499&gt;0,IF(AND(INDIRECT(ADDRESS($I499,44))=0,INDIRECT(ADDRESS($I499,38))&lt;&gt;"UL"),INDIRECT(ADDRESS($I499,COLUMN()-12)),0),0), IF($J499&gt;0,IF(AND(INDIRECT(ADDRESS($J499,44))=0,INDIRECT(ADDRESS($J499,38))&lt;&gt;"UL"),INDIRECT(ADDRESS($J499,COLUMN()-12)),0),0), IF($K499&gt;0,IF(AND(INDIRECT(ADDRESS($K499,44))=0,INDIRECT(ADDRESS($K499,38))&lt;&gt;"UL"),INDIRECT(ADDRESS($K499,COLUMN()-12)),0),0), IF($L499&gt;0,IF(AND(INDIRECT(ADDRESS($L499,44))=0,INDIRECT(ADDRESS($L499,38))&lt;&gt;"UL"),INDIRECT(ADDRESS($L499,COLUMN()-12)),0),0), IF($M499&gt;0,IF(AND(INDIRECT(ADDRESS($M499,44))=0,INDIRECT(ADDRESS($M499,38))&lt;&gt;"UL"),INDIRECT(ADDRESS($M499,COLUMN()-12)),0),0))</f>
        <v>0</v>
      </c>
      <c r="BI499" s="57" cm="1">
        <f t="array" aca="1" ref="BI499" ca="1">SUM(IF($C499&gt;0,IF(AND(INDIRECT(ADDRESS($C499,44))=0,INDIRECT(ADDRESS($C499,38))&lt;&gt;"UL"),INDIRECT(ADDRESS($C499,COLUMN()-12)),0),0), IF($D499&gt;0,IF(AND(INDIRECT(ADDRESS($D499,44))=0,INDIRECT(ADDRESS($D499,38))&lt;&gt;"UL"),INDIRECT(ADDRESS($D499,COLUMN()-12)),0),0), IF($E499&gt;0,IF(AND(INDIRECT(ADDRESS($E499,44))=0,INDIRECT(ADDRESS($E499,38))&lt;&gt;"UL"),INDIRECT(ADDRESS($E499,COLUMN()-12)),0),0), IF($F499&gt;0,IF(AND(INDIRECT(ADDRESS($F499,44))=0,INDIRECT(ADDRESS($F499,38))&lt;&gt;"UL"),INDIRECT(ADDRESS($F499,COLUMN()-12)),0),0), IF($G499&gt;0,IF(AND(INDIRECT(ADDRESS($G499,44))=0,INDIRECT(ADDRESS($G499,38))&lt;&gt;"UL"),INDIRECT(ADDRESS($G499,COLUMN()-12)),0),0), IF($H499&gt;0,IF(AND(INDIRECT(ADDRESS($H499,44))=0,INDIRECT(ADDRESS($H499,38))&lt;&gt;"UL"),INDIRECT(ADDRESS($H499,COLUMN()-12)),0),0), IF($I499&gt;0,IF(AND(INDIRECT(ADDRESS($I499,44))=0,INDIRECT(ADDRESS($I499,38))&lt;&gt;"UL"),INDIRECT(ADDRESS($I499,COLUMN()-12)),0),0), IF($J499&gt;0,IF(AND(INDIRECT(ADDRESS($J499,44))=0,INDIRECT(ADDRESS($J499,38))&lt;&gt;"UL"),INDIRECT(ADDRESS($J499,COLUMN()-12)),0),0), IF($K499&gt;0,IF(AND(INDIRECT(ADDRESS($K499,44))=0,INDIRECT(ADDRESS($K499,38))&lt;&gt;"UL"),INDIRECT(ADDRESS($K499,COLUMN()-12)),0),0), IF($L499&gt;0,IF(AND(INDIRECT(ADDRESS($L499,44))=0,INDIRECT(ADDRESS($L499,38))&lt;&gt;"UL"),INDIRECT(ADDRESS($L499,COLUMN()-12)),0),0), IF($M499&gt;0,IF(AND(INDIRECT(ADDRESS($M499,44))=0,INDIRECT(ADDRESS($M499,38))&lt;&gt;"UL"),INDIRECT(ADDRESS($M499,COLUMN()-12)),0),0))</f>
        <v>0</v>
      </c>
      <c r="BJ499" s="57" cm="1">
        <f t="array" aca="1" ref="BJ499" ca="1">SUM(IF($C499&gt;0,IF(AND(INDIRECT(ADDRESS($C499,44))=0,INDIRECT(ADDRESS($C499,38))&lt;&gt;"UL"),INDIRECT(ADDRESS($C499,COLUMN()-12)),0),0), IF($D499&gt;0,IF(AND(INDIRECT(ADDRESS($D499,44))=0,INDIRECT(ADDRESS($D499,38))&lt;&gt;"UL"),INDIRECT(ADDRESS($D499,COLUMN()-12)),0),0), IF($E499&gt;0,IF(AND(INDIRECT(ADDRESS($E499,44))=0,INDIRECT(ADDRESS($E499,38))&lt;&gt;"UL"),INDIRECT(ADDRESS($E499,COLUMN()-12)),0),0), IF($F499&gt;0,IF(AND(INDIRECT(ADDRESS($F499,44))=0,INDIRECT(ADDRESS($F499,38))&lt;&gt;"UL"),INDIRECT(ADDRESS($F499,COLUMN()-12)),0),0), IF($G499&gt;0,IF(AND(INDIRECT(ADDRESS($G499,44))=0,INDIRECT(ADDRESS($G499,38))&lt;&gt;"UL"),INDIRECT(ADDRESS($G499,COLUMN()-12)),0),0), IF($H499&gt;0,IF(AND(INDIRECT(ADDRESS($H499,44))=0,INDIRECT(ADDRESS($H499,38))&lt;&gt;"UL"),INDIRECT(ADDRESS($H499,COLUMN()-12)),0),0), IF($I499&gt;0,IF(AND(INDIRECT(ADDRESS($I499,44))=0,INDIRECT(ADDRESS($I499,38))&lt;&gt;"UL"),INDIRECT(ADDRESS($I499,COLUMN()-12)),0),0), IF($J499&gt;0,IF(AND(INDIRECT(ADDRESS($J499,44))=0,INDIRECT(ADDRESS($J499,38))&lt;&gt;"UL"),INDIRECT(ADDRESS($J499,COLUMN()-12)),0),0), IF($K499&gt;0,IF(AND(INDIRECT(ADDRESS($K499,44))=0,INDIRECT(ADDRESS($K499,38))&lt;&gt;"UL"),INDIRECT(ADDRESS($K499,COLUMN()-12)),0),0), IF($L499&gt;0,IF(AND(INDIRECT(ADDRESS($L499,44))=0,INDIRECT(ADDRESS($L499,38))&lt;&gt;"UL"),INDIRECT(ADDRESS($L499,COLUMN()-12)),0),0), IF($M499&gt;0,IF(AND(INDIRECT(ADDRESS($M499,44))=0,INDIRECT(ADDRESS($M499,38))&lt;&gt;"UL"),INDIRECT(ADDRESS($M499,COLUMN()-12)),0),0))</f>
        <v>0</v>
      </c>
      <c r="BK499" s="57">
        <f ca="1">IF(AU499="S",BH499,IF(AU499="MS",BI499,IF(AU499="ML",BI499,BJ499)))</f>
        <v>0</v>
      </c>
      <c r="BL499" s="58">
        <f ca="1">SUM(BH499:BJ499)/3</f>
        <v>0</v>
      </c>
      <c r="BM499" s="57" cm="1">
        <f t="array" aca="1" ref="BM499" ca="1">SUM(IF($C499&gt;0,IF(AND(INDIRECT(ADDRESS($C499,44))=0,INDIRECT(ADDRESS($C499,38))&lt;&gt;"UL"),INDIRECT(ADDRESS($C499,COLUMN()-12)),0),0), IF($D499&gt;0,IF(AND(INDIRECT(ADDRESS($D499,44))=0,INDIRECT(ADDRESS($D499,38))&lt;&gt;"UL"),INDIRECT(ADDRESS($D499,COLUMN()-12)),0),0), IF($E499&gt;0,IF(AND(INDIRECT(ADDRESS($E499,44))=0,INDIRECT(ADDRESS($E499,38))&lt;&gt;"UL"),INDIRECT(ADDRESS($E499,COLUMN()-12)),0),0), IF($F499&gt;0,IF(AND(INDIRECT(ADDRESS($F499,44))=0,INDIRECT(ADDRESS($F499,38))&lt;&gt;"UL"),INDIRECT(ADDRESS($F499,COLUMN()-12)),0),0), IF($G499&gt;0,IF(AND(INDIRECT(ADDRESS($G499,44))=0,INDIRECT(ADDRESS($G499,38))&lt;&gt;"UL"),INDIRECT(ADDRESS($G499,COLUMN()-12)),0),0), IF($H499&gt;0,IF(AND(INDIRECT(ADDRESS($H499,44))=0,INDIRECT(ADDRESS($H499,38))&lt;&gt;"UL"),INDIRECT(ADDRESS($H499,COLUMN()-12)),0),0), IF($I499&gt;0,IF(AND(INDIRECT(ADDRESS($I499,44))=0,INDIRECT(ADDRESS($I499,38))&lt;&gt;"UL"),INDIRECT(ADDRESS($I499,COLUMN()-12)),0),0), IF($J499&gt;0,IF(AND(INDIRECT(ADDRESS($J499,44))=0,INDIRECT(ADDRESS($J499,38))&lt;&gt;"UL"),INDIRECT(ADDRESS($J499,COLUMN()-12)),0),0), IF($K499&gt;0,IF(AND(INDIRECT(ADDRESS($K499,44))=0,INDIRECT(ADDRESS($K499,38))&lt;&gt;"UL"),INDIRECT(ADDRESS($K499,COLUMN()-11)),0),0), IF($L499&gt;0,IF(AND(INDIRECT(ADDRESS($L499,44))=0,INDIRECT(ADDRESS($L499,38))&lt;&gt;"UL"),INDIRECT(ADDRESS($L499,COLUMN()-11)),0),0), IF($M499&gt;0,IF(AND(INDIRECT(ADDRESS($M499,44))=0,INDIRECT(ADDRESS($M499,38))&lt;&gt;"UL"),INDIRECT(ADDRESS($M499,COLUMN()-11)),0),0))</f>
        <v>0</v>
      </c>
      <c r="BN499" s="57" cm="1">
        <f t="array" aca="1" ref="BN499" ca="1">SUM(IF($C499&gt;0,IF(AND(INDIRECT(ADDRESS($C499,44))=0,INDIRECT(ADDRESS($C499,38))&lt;&gt;"UL"),INDIRECT(ADDRESS($C499,COLUMN()-12)),0),0), IF($D499&gt;0,IF(AND(INDIRECT(ADDRESS($D499,44))=0,INDIRECT(ADDRESS($D499,38))&lt;&gt;"UL"),INDIRECT(ADDRESS($D499,COLUMN()-12)),0),0), IF($E499&gt;0,IF(AND(INDIRECT(ADDRESS($E499,44))=0,INDIRECT(ADDRESS($E499,38))&lt;&gt;"UL"),INDIRECT(ADDRESS($E499,COLUMN()-12)),0),0), IF($F499&gt;0,IF(AND(INDIRECT(ADDRESS($F499,44))=0,INDIRECT(ADDRESS($F499,38))&lt;&gt;"UL"),INDIRECT(ADDRESS($F499,COLUMN()-12)),0),0), IF($G499&gt;0,IF(AND(INDIRECT(ADDRESS($G499,44))=0,INDIRECT(ADDRESS($G499,38))&lt;&gt;"UL"),INDIRECT(ADDRESS($G499,COLUMN()-12)),0),0), IF($H499&gt;0,IF(AND(INDIRECT(ADDRESS($H499,44))=0,INDIRECT(ADDRESS($H499,38))&lt;&gt;"UL"),INDIRECT(ADDRESS($H499,COLUMN()-12)),0),0), IF($I499&gt;0,IF(AND(INDIRECT(ADDRESS($I499,44))=0,INDIRECT(ADDRESS($I499,38))&lt;&gt;"UL"),INDIRECT(ADDRESS($I499,COLUMN()-12)),0),0), IF($J499&gt;0,IF(AND(INDIRECT(ADDRESS($J499,44))=0,INDIRECT(ADDRESS($J499,38))&lt;&gt;"UL"),INDIRECT(ADDRESS($J499,COLUMN()-12)),0),0), IF($K499&gt;0,IF(AND(INDIRECT(ADDRESS($K499,44))=0,INDIRECT(ADDRESS($K499,38))&lt;&gt;"UL"),INDIRECT(ADDRESS($K499,COLUMN()-11)),0),0), IF($L499&gt;0,IF(AND(INDIRECT(ADDRESS($L499,44))=0,INDIRECT(ADDRESS($L499,38))&lt;&gt;"UL"),INDIRECT(ADDRESS($L499,COLUMN()-11)),0),0), IF($M499&gt;0,IF(AND(INDIRECT(ADDRESS($M499,44))=0,INDIRECT(ADDRESS($M499,38))&lt;&gt;"UL"),INDIRECT(ADDRESS($M499,COLUMN()-11)),0),0))</f>
        <v>0</v>
      </c>
      <c r="BO499" s="57" cm="1">
        <f t="array" aca="1" ref="BO499" ca="1">SUM(IF($C499&gt;0,IF(AND(INDIRECT(ADDRESS($C499,44))=0,INDIRECT(ADDRESS($C499,38))&lt;&gt;"UL"),INDIRECT(ADDRESS($C499,COLUMN()-12)),0),0), IF($D499&gt;0,IF(AND(INDIRECT(ADDRESS($D499,44))=0,INDIRECT(ADDRESS($D499,38))&lt;&gt;"UL"),INDIRECT(ADDRESS($D499,COLUMN()-12)),0),0), IF($E499&gt;0,IF(AND(INDIRECT(ADDRESS($E499,44))=0,INDIRECT(ADDRESS($E499,38))&lt;&gt;"UL"),INDIRECT(ADDRESS($E499,COLUMN()-12)),0),0), IF($F499&gt;0,IF(AND(INDIRECT(ADDRESS($F499,44))=0,INDIRECT(ADDRESS($F499,38))&lt;&gt;"UL"),INDIRECT(ADDRESS($F499,COLUMN()-12)),0),0), IF($G499&gt;0,IF(AND(INDIRECT(ADDRESS($G499,44))=0,INDIRECT(ADDRESS($G499,38))&lt;&gt;"UL"),INDIRECT(ADDRESS($G499,COLUMN()-12)),0),0), IF($H499&gt;0,IF(AND(INDIRECT(ADDRESS($H499,44))=0,INDIRECT(ADDRESS($H499,38))&lt;&gt;"UL"),INDIRECT(ADDRESS($H499,COLUMN()-12)),0),0), IF($I499&gt;0,IF(AND(INDIRECT(ADDRESS($I499,44))=0,INDIRECT(ADDRESS($I499,38))&lt;&gt;"UL"),INDIRECT(ADDRESS($I499,COLUMN()-12)),0),0), IF($J499&gt;0,IF(AND(INDIRECT(ADDRESS($J499,44))=0,INDIRECT(ADDRESS($J499,38))&lt;&gt;"UL"),INDIRECT(ADDRESS($J499,COLUMN()-12)),0),0), IF($K499&gt;0,IF(AND(INDIRECT(ADDRESS($K499,44))=0,INDIRECT(ADDRESS($K499,38))&lt;&gt;"UL"),INDIRECT(ADDRESS($K499,COLUMN()-11)),0),0), IF($L499&gt;0,IF(AND(INDIRECT(ADDRESS($L499,44))=0,INDIRECT(ADDRESS($L499,38))&lt;&gt;"UL"),INDIRECT(ADDRESS($L499,COLUMN()-11)),0),0), IF($M499&gt;0,IF(AND(INDIRECT(ADDRESS($M499,44))=0,INDIRECT(ADDRESS($M499,38))&lt;&gt;"UL"),INDIRECT(ADDRESS($M499,COLUMN()-11)),0),0))</f>
        <v>0</v>
      </c>
      <c r="BP499" s="57" cm="1">
        <f t="array" aca="1" ref="BP499" ca="1">SUM(IF($C499&gt;0,IF(AND(INDIRECT(ADDRESS($C499,44))=0,INDIRECT(ADDRESS($C499,38))&lt;&gt;"UL"),INDIRECT(ADDRESS($C499,COLUMN()-12)),0),0), IF($D499&gt;0,IF(AND(INDIRECT(ADDRESS($D499,44))=0,INDIRECT(ADDRESS($D499,38))&lt;&gt;"UL"),INDIRECT(ADDRESS($D499,COLUMN()-12)),0),0), IF($E499&gt;0,IF(AND(INDIRECT(ADDRESS($E499,44))=0,INDIRECT(ADDRESS($E499,38))&lt;&gt;"UL"),INDIRECT(ADDRESS($E499,COLUMN()-12)),0),0), IF($F499&gt;0,IF(AND(INDIRECT(ADDRESS($F499,44))=0,INDIRECT(ADDRESS($F499,38))&lt;&gt;"UL"),INDIRECT(ADDRESS($F499,COLUMN()-12)),0),0), IF($G499&gt;0,IF(AND(INDIRECT(ADDRESS($G499,44))=0,INDIRECT(ADDRESS($G499,38))&lt;&gt;"UL"),INDIRECT(ADDRESS($G499,COLUMN()-12)),0),0), IF($H499&gt;0,IF(AND(INDIRECT(ADDRESS($H499,44))=0,INDIRECT(ADDRESS($H499,38))&lt;&gt;"UL"),INDIRECT(ADDRESS($H499,COLUMN()-12)),0),0), IF($I499&gt;0,IF(AND(INDIRECT(ADDRESS($I499,44))=0,INDIRECT(ADDRESS($I499,38))&lt;&gt;"UL"),INDIRECT(ADDRESS($I499,COLUMN()-12)),0),0), IF($J499&gt;0,IF(AND(INDIRECT(ADDRESS($J499,44))=0,INDIRECT(ADDRESS($J499,38))&lt;&gt;"UL"),INDIRECT(ADDRESS($J499,COLUMN()-12)),0),0), IF($K499&gt;0,IF(AND(INDIRECT(ADDRESS($K499,44))=0,INDIRECT(ADDRESS($K499,38))&lt;&gt;"UL"),INDIRECT(ADDRESS($K499,COLUMN()-11)),0),0), IF($L499&gt;0,IF(AND(INDIRECT(ADDRESS($L499,44))=0,INDIRECT(ADDRESS($L499,38))&lt;&gt;"UL"),INDIRECT(ADDRESS($L499,COLUMN()-11)),0),0), IF($M499&gt;0,IF(AND(INDIRECT(ADDRESS($M499,44))=0,INDIRECT(ADDRESS($M499,38))&lt;&gt;"UL"),INDIRECT(ADDRESS($M499,COLUMN()-11)),0),0))</f>
        <v>0</v>
      </c>
      <c r="BQ499" s="57">
        <f ca="1">IF(AU499="S",BM499,IF(AU499="MS",BN499,IF(AU499="ML",BO499,BP499)))</f>
        <v>0</v>
      </c>
      <c r="BR499" s="161">
        <f ca="1">(((AZ499+BB499+BL499+BQ499)/(AY499+BB499+BK499+BQ499)*AB499^$BR$296)^$BQ$296)*100</f>
        <v>75.146235570411136</v>
      </c>
      <c r="BS499" s="59"/>
      <c r="BT499" s="56">
        <f ca="1">IF(AD499&lt;BG499,((((AY499+BK499)*AB499)+((BE499+BQ499)*(1-AB499))+BF499)*AD499),((((AY499*AB499)+(BE499*(1-AB499))+BF499)*AD499)+(((BK499*AB499)+(BQ499*(1-AB499)))*BG499)))</f>
        <v>4.0517869216236404</v>
      </c>
      <c r="BU499" s="63">
        <f ca="1">BT499/N499</f>
        <v>0.12661834130073876</v>
      </c>
      <c r="BV499" s="57" t="s">
        <v>34</v>
      </c>
      <c r="BW499" s="57" cm="1">
        <f t="array" aca="1" ref="BW499" ca="1">SUM(IF($C499&gt;0,IF(AND(INDIRECT(ADDRESS($C499,44))=0,INDIRECT(ADDRESS($C499,38))="UL",ISERROR(SEARCH("Rear",INDIRECT(ADDRESS($C499,33)))),ISERROR(SEARCH("Side",INDIRECT(ADDRESS($C499,33))))),INDIRECT(ADDRESS($C499,COLUMN())),0),0),IF($D499&gt;0,IF(AND(INDIRECT(ADDRESS($D499,44))=0,INDIRECT(ADDRESS($D499,38))="UL",ISERROR(SEARCH("Rear",INDIRECT(ADDRESS($D499,33)))),ISERROR(SEARCH("Side",INDIRECT(ADDRESS($D499,33))))),INDIRECT(ADDRESS($D499,COLUMN())),0),0),IF($E499&gt;0,IF(AND(INDIRECT(ADDRESS($E499,44))=0,INDIRECT(ADDRESS($E499,38))="UL",ISERROR(SEARCH("Rear",INDIRECT(ADDRESS($E499,33)))),ISERROR(SEARCH("Side",INDIRECT(ADDRESS($E499,33))))),INDIRECT(ADDRESS($E499,COLUMN())),0),0),IF($F499&gt;0,IF(AND(INDIRECT(ADDRESS($F499,44))=0,INDIRECT(ADDRESS($F499,38))="UL",ISERROR(SEARCH("Rear",INDIRECT(ADDRESS($F499,33)))),ISERROR(SEARCH("Side",INDIRECT(ADDRESS($F499,33))))),INDIRECT(ADDRESS($F499,COLUMN())),0),0),IF($G499&gt;0,IF(AND(INDIRECT(ADDRESS($G499,44))=0,INDIRECT(ADDRESS($G499,38))="UL",ISERROR(SEARCH("Rear",INDIRECT(ADDRESS($G499,33)))),ISERROR(SEARCH("Side",INDIRECT(ADDRESS($G499,33))))),INDIRECT(ADDRESS($G499,COLUMN())),0),0),IF($H499&gt;0,IF(AND(INDIRECT(ADDRESS($H499,44))=0,INDIRECT(ADDRESS($H499,38))="UL",ISERROR(SEARCH("Rear",INDIRECT(ADDRESS($H499,33)))),ISERROR(SEARCH("Side",INDIRECT(ADDRESS($H499,33))))),INDIRECT(ADDRESS($H499,COLUMN())),0),0),IF($I499&gt;0,IF(AND(INDIRECT(ADDRESS($I499,44))=0,INDIRECT(ADDRESS($I499,38))="UL",ISERROR(SEARCH("Rear",INDIRECT(ADDRESS($I499,33)))),ISERROR(SEARCH("Side",INDIRECT(ADDRESS($I499,33))))),INDIRECT(ADDRESS($I499,COLUMN())),0),0),IF($J499&gt;0,IF(AND(INDIRECT(ADDRESS($J499,44))=0,INDIRECT(ADDRESS($J499,38))="UL",ISERROR(SEARCH("Rear",INDIRECT(ADDRESS($J499,33)))),ISERROR(SEARCH("Side",INDIRECT(ADDRESS($J499,33))))),INDIRECT(ADDRESS($J499,COLUMN())),0),0),IF($K499&gt;0,IF(AND(INDIRECT(ADDRESS($K499,44))=0,INDIRECT(ADDRESS($K499,38))="UL",ISERROR(SEARCH("Rear",INDIRECT(ADDRESS($K499,33)))),ISERROR(SEARCH("Side",INDIRECT(ADDRESS($K499,33))))),INDIRECT(ADDRESS($K499,COLUMN())),0),0),IF($L499&gt;0,IF(AND(INDIRECT(ADDRESS($L499,44))=0,INDIRECT(ADDRESS($L499,38))="UL",ISERROR(SEARCH("Rear",INDIRECT(ADDRESS($L499,33)))),ISERROR(SEARCH("Side",INDIRECT(ADDRESS($L499,33))))),INDIRECT(ADDRESS($L499,COLUMN())),0),0),IF($M499&gt;0,IF(AND(INDIRECT(ADDRESS($M499,44))=0,INDIRECT(ADDRESS($M499,38))="UL",ISERROR(SEARCH("Rear",INDIRECT(ADDRESS($M499,33)))),ISERROR(SEARCH("Side",INDIRECT(ADDRESS($M499,33))))),INDIRECT(ADDRESS($M499,COLUMN())),0),0))</f>
        <v>0.99999999999999989</v>
      </c>
      <c r="BX499" s="57">
        <f ca="1">IF(BV499="S",AV499,BW499)</f>
        <v>0.99999999999999989</v>
      </c>
      <c r="BY499" s="57" cm="1">
        <f t="array" aca="1" ref="BY499" ca="1">SUM(IF($C499&gt;0,IF(AND(INDIRECT(ADDRESS($C499,44))=0,INDIRECT(ADDRESS($C499,38))="UL"),INDIRECT(ADDRESS($C499,COLUMN())),0),0),IF($D499&gt;0,IF(AND(INDIRECT(ADDRESS($D499,44))=0,INDIRECT(ADDRESS($D499,38))="UL"),INDIRECT(ADDRESS($D499,COLUMN())),0),0),IF($E499&gt;0,IF(AND(INDIRECT(ADDRESS($E499,44))=0,INDIRECT(ADDRESS($E499,38))="UL"),INDIRECT(ADDRESS($E499,COLUMN())),0),0),IF($F499&gt;0,IF(AND(INDIRECT(ADDRESS($F499,44))=0,INDIRECT(ADDRESS($F499,38))="UL"),INDIRECT(ADDRESS($F499,COLUMN())),0),0),IF($G499&gt;0,IF(AND(INDIRECT(ADDRESS($G499,44))=0,INDIRECT(ADDRESS($G499,38))="UL"),INDIRECT(ADDRESS($G499,COLUMN())),0),0),IF($H499&gt;0,IF(AND(INDIRECT(ADDRESS($H499,44))=0,INDIRECT(ADDRESS($H499,38))="UL"),INDIRECT(ADDRESS($H499,COLUMN())),0),0),IF($I499&gt;0,IF(AND(INDIRECT(ADDRESS($I499,44))=0,INDIRECT(ADDRESS($I499,38))="UL"),INDIRECT(ADDRESS($I499,COLUMN())),0),0),IF($J499&gt;0,IF(AND(INDIRECT(ADDRESS($J499,44))=0,INDIRECT(ADDRESS($J499,38))="UL"),INDIRECT(ADDRESS($J499,COLUMN())),0),0),IF($K499&gt;0,IF(AND(INDIRECT(ADDRESS($K499,44))=0,INDIRECT(ADDRESS($K499,38))="UL"),INDIRECT(ADDRESS($K499,COLUMN())),0),0),IF($L499&gt;0,IF(AND(INDIRECT(ADDRESS($L499,44))=0,INDIRECT(ADDRESS($L499,38))="UL"),INDIRECT(ADDRESS($L499,COLUMN())),0),0),IF($M499&gt;0,IF(AND(INDIRECT(ADDRESS($M499,44))=0,INDIRECT(ADDRESS($M499,38))="UL"),INDIRECT(ADDRESS($M499,COLUMN())),0),0))</f>
        <v>0.33333333333333331</v>
      </c>
      <c r="BZ499" s="57" cm="1">
        <f t="array" aca="1" ref="BZ499" ca="1">SUM(IF($C499&gt;0,IF(AND(INDIRECT(ADDRESS($C499,44))=0,INDIRECT(ADDRESS($C499,38))="UL"),INDIRECT(ADDRESS($C499,COLUMN())),0),0),IF($D499&gt;0,IF(AND(INDIRECT(ADDRESS($D499,44))=0,INDIRECT(ADDRESS($D499,38))="UL"),INDIRECT(ADDRESS($D499,COLUMN())),0),0),IF($E499&gt;0,IF(AND(INDIRECT(ADDRESS($E499,44))=0,INDIRECT(ADDRESS($E499,38))="UL"),INDIRECT(ADDRESS($E499,COLUMN())),0),0),IF($F499&gt;0,IF(AND(INDIRECT(ADDRESS($F499,44))=0,INDIRECT(ADDRESS($F499,38))="UL"),INDIRECT(ADDRESS($F499,COLUMN())),0),0),IF($G499&gt;0,IF(AND(INDIRECT(ADDRESS($G499,44))=0,INDIRECT(ADDRESS($G499,38))="UL"),INDIRECT(ADDRESS($G499,COLUMN())),0),0),IF($H499&gt;0,IF(AND(INDIRECT(ADDRESS($H499,44))=0,INDIRECT(ADDRESS($H499,38))="UL"),INDIRECT(ADDRESS($H499,COLUMN())),0),0),IF($I499&gt;0,IF(AND(INDIRECT(ADDRESS($I499,44))=0,INDIRECT(ADDRESS($I499,38))="UL"),INDIRECT(ADDRESS($I499,COLUMN())),0),0),IF($J499&gt;0,IF(AND(INDIRECT(ADDRESS($J499,44))=0,INDIRECT(ADDRESS($J499,38))="UL"),INDIRECT(ADDRESS($J499,COLUMN())),0),0),IF($K499&gt;0,IF(AND(INDIRECT(ADDRESS($K499,44))=0,INDIRECT(ADDRESS($K499,38))="UL"),INDIRECT(ADDRESS($K499,COLUMN())),0),0),IF($L499&gt;0,IF(AND(INDIRECT(ADDRESS($L499,44))=0,INDIRECT(ADDRESS($L499,38))="UL"),INDIRECT(ADDRESS($L499,COLUMN())),0),0),IF($M499&gt;0,IF(AND(INDIRECT(ADDRESS($M499,44))=0,INDIRECT(ADDRESS($M499,38))="UL"),INDIRECT(ADDRESS($M499,COLUMN())),0),0))</f>
        <v>0.22222222222222221</v>
      </c>
      <c r="CA499" s="57">
        <f ca="1">IF(BV499="S",BY499,BZ499)</f>
        <v>0.22222222222222221</v>
      </c>
      <c r="CB499" s="57" cm="1">
        <f t="array" aca="1" ref="CB499" ca="1">SUM(IF($C499&gt;0,IF(AND(INDIRECT(ADDRESS($C499,44))=0,INDIRECT(ADDRESS($C499,38))&lt;&gt;"UL"),INDIRECT(ADDRESS($C499,COLUMN())),0),0),IF($D499&gt;0,IF(AND(INDIRECT(ADDRESS($D499,44))=0,INDIRECT(ADDRESS($D499,38))&lt;&gt;"UL"),INDIRECT(ADDRESS($D499,COLUMN())),0),0),IF($E499&gt;0,IF(AND(INDIRECT(ADDRESS($E499,44))=0,INDIRECT(ADDRESS($E499,38))&lt;&gt;"UL"),INDIRECT(ADDRESS($E499,COLUMN())),0),0),IF($F499&gt;0,IF(AND(INDIRECT(ADDRESS($F499,44))=0,INDIRECT(ADDRESS($F499,38))&lt;&gt;"UL"),INDIRECT(ADDRESS($F499,COLUMN())),0),0),IF($G499&gt;0,IF(AND(INDIRECT(ADDRESS($G499,44))=0,INDIRECT(ADDRESS($G499,38))&lt;&gt;"UL"),INDIRECT(ADDRESS($G499,COLUMN())),0),0),IF($H499&gt;0,IF(AND(INDIRECT(ADDRESS($H499,44))=0,INDIRECT(ADDRESS($H499,38))&lt;&gt;"UL"),INDIRECT(ADDRESS($H499,COLUMN())),0),0),IF($I499&gt;0,IF(AND(INDIRECT(ADDRESS($I499,44))=0,INDIRECT(ADDRESS($I499,38))&lt;&gt;"UL"),INDIRECT(ADDRESS($I499,COLUMN())),0),0),IF($J499&gt;0,IF(AND(INDIRECT(ADDRESS($J499,44))=0,INDIRECT(ADDRESS($J499,38))&lt;&gt;"UL"),INDIRECT(ADDRESS($J499,COLUMN())),0),0),IF($K499&gt;0,IF(AND(INDIRECT(ADDRESS($K499,44))=0,INDIRECT(ADDRESS($K499,38))&lt;&gt;"UL"),INDIRECT(ADDRESS($K499,COLUMN())),0),0),IF($L499&gt;0,IF(AND(INDIRECT(ADDRESS($L499,44))=0,INDIRECT(ADDRESS($L499,38))&lt;&gt;"UL"),INDIRECT(ADDRESS($L499,COLUMN())),0),0),IF($M499&gt;0,IF(AND(INDIRECT(ADDRESS($M499,44))=0,INDIRECT(ADDRESS($M499,38))&lt;&gt;"UL"),INDIRECT(ADDRESS($M499,COLUMN())),0),0))</f>
        <v>0</v>
      </c>
      <c r="CC499" s="57">
        <f ca="1">IF(BV499="S",BH499,CB499)</f>
        <v>0</v>
      </c>
      <c r="CD499" s="57" cm="1">
        <f t="array" aca="1" ref="CD499" ca="1">SUM(IF($C499&gt;0,IF(AND(INDIRECT(ADDRESS($C499,44))=0,INDIRECT(ADDRESS($C499,38))&lt;&gt;"UL"),INDIRECT(ADDRESS($C499,COLUMN())),0),0),IF($D499&gt;0,IF(AND(INDIRECT(ADDRESS($D499,44))=0,INDIRECT(ADDRESS($D499,38))&lt;&gt;"UL"),INDIRECT(ADDRESS($D499,COLUMN())),0),0),IF($E499&gt;0,IF(AND(INDIRECT(ADDRESS($E499,44))=0,INDIRECT(ADDRESS($E499,38))&lt;&gt;"UL"),INDIRECT(ADDRESS($E499,COLUMN())),0),0),IF($F499&gt;0,IF(AND(INDIRECT(ADDRESS($F499,44))=0,INDIRECT(ADDRESS($F499,38))&lt;&gt;"UL"),INDIRECT(ADDRESS($F499,COLUMN())),0),0),IF($G499&gt;0,IF(AND(INDIRECT(ADDRESS($G499,44))=0,INDIRECT(ADDRESS($G499,38))&lt;&gt;"UL"),INDIRECT(ADDRESS($G499,COLUMN())),0),0),IF($H499&gt;0,IF(AND(INDIRECT(ADDRESS($H499,44))=0,INDIRECT(ADDRESS($H499,38))&lt;&gt;"UL"),INDIRECT(ADDRESS($H499,COLUMN())),0),0),IF($I499&gt;0,IF(AND(INDIRECT(ADDRESS($I499,44))=0,INDIRECT(ADDRESS($I499,38))&lt;&gt;"UL"),INDIRECT(ADDRESS($I499,COLUMN())),0),0),IF($J499&gt;0,IF(AND(INDIRECT(ADDRESS($J499,44))=0,INDIRECT(ADDRESS($J499,38))&lt;&gt;"UL"),INDIRECT(ADDRESS($J499,COLUMN())),0),0),IF($K499&gt;0,IF(AND(INDIRECT(ADDRESS($K499,44))=0,INDIRECT(ADDRESS($K499,38))&lt;&gt;"UL"),INDIRECT(ADDRESS($K499,COLUMN())),0),0),IF($L499&gt;0,IF(AND(INDIRECT(ADDRESS($L499,44))=0,INDIRECT(ADDRESS($L499,38))&lt;&gt;"UL"),INDIRECT(ADDRESS($L499,COLUMN())),0),0),IF($M499&gt;0,IF(AND(INDIRECT(ADDRESS($M499,44))=0,INDIRECT(ADDRESS($M499,38))&lt;&gt;"UL"),INDIRECT(ADDRESS($M499,COLUMN())),0),0))</f>
        <v>0</v>
      </c>
      <c r="CE499" s="57" cm="1">
        <f t="array" aca="1" ref="CE499" ca="1">SUM(IF($C499&gt;0,IF(AND(INDIRECT(ADDRESS($C499,44))=0,INDIRECT(ADDRESS($C499,38))&lt;&gt;"UL"),INDIRECT(ADDRESS($C499,COLUMN())),0),0),IF($D499&gt;0,IF(AND(INDIRECT(ADDRESS($D499,44))=0,INDIRECT(ADDRESS($D499,38))&lt;&gt;"UL"),INDIRECT(ADDRESS($D499,COLUMN())),0),0),IF($E499&gt;0,IF(AND(INDIRECT(ADDRESS($E499,44))=0,INDIRECT(ADDRESS($E499,38))&lt;&gt;"UL"),INDIRECT(ADDRESS($E499,COLUMN())),0),0),IF($F499&gt;0,IF(AND(INDIRECT(ADDRESS($F499,44))=0,INDIRECT(ADDRESS($F499,38))&lt;&gt;"UL"),INDIRECT(ADDRESS($F499,COLUMN())),0),0),IF($G499&gt;0,IF(AND(INDIRECT(ADDRESS($G499,44))=0,INDIRECT(ADDRESS($G499,38))&lt;&gt;"UL"),INDIRECT(ADDRESS($G499,COLUMN())),0),0),IF($H499&gt;0,IF(AND(INDIRECT(ADDRESS($H499,44))=0,INDIRECT(ADDRESS($H499,38))&lt;&gt;"UL"),INDIRECT(ADDRESS($H499,COLUMN())),0),0),IF($I499&gt;0,IF(AND(INDIRECT(ADDRESS($I499,44))=0,INDIRECT(ADDRESS($I499,38))&lt;&gt;"UL"),INDIRECT(ADDRESS($I499,COLUMN())),0),0),IF($J499&gt;0,IF(AND(INDIRECT(ADDRESS($J499,44))=0,INDIRECT(ADDRESS($J499,38))&lt;&gt;"UL"),INDIRECT(ADDRESS($J499,COLUMN())),0),0),IF($K499&gt;0,IF(AND(INDIRECT(ADDRESS($K499,44))=0,INDIRECT(ADDRESS($K499,38))&lt;&gt;"UL"),INDIRECT(ADDRESS($K499,COLUMN())),0),0),IF($L499&gt;0,IF(AND(INDIRECT(ADDRESS($L499,44))=0,INDIRECT(ADDRESS($L499,38))&lt;&gt;"UL"),INDIRECT(ADDRESS($L499,COLUMN())),0),0),IF($M499&gt;0,IF(AND(INDIRECT(ADDRESS($M499,44))=0,INDIRECT(ADDRESS($M499,38))&lt;&gt;"UL"),INDIRECT(ADDRESS($M499,COLUMN())),0),0))</f>
        <v>0</v>
      </c>
      <c r="CF499" s="57">
        <f ca="1">IF(BV499="S",CD499,CE499)</f>
        <v>0</v>
      </c>
      <c r="CG499" s="57">
        <f ca="1">IF(AD499&lt;BG499,((((BX499+CC499)*AB499)+((CA499+CF499)*(1-AB499)))*AD499),((((BX499*AB499)+((CA499)*(1-AB499)))*AD499)+(((CC499*AB499)+((CF499))*(1-AB499)))*BG499))</f>
        <v>2.3146816388236182</v>
      </c>
      <c r="CH499" s="57">
        <f ca="1">CG499/N499</f>
        <v>7.2333801213238069E-2</v>
      </c>
      <c r="CI499" s="19">
        <f ca="1">AD499*X499</f>
        <v>14.062012872840564</v>
      </c>
      <c r="CJ499" s="19"/>
      <c r="CK499" s="57" cm="1">
        <f t="array" aca="1" ref="CK499" ca="1">IF(AU499="S", SUM(IF($C499&gt;0,IF(INDIRECT(ADDRESS($C499,43))&lt;&gt;1,INDIRECT(ADDRESS($C499,48)),0),0), IF($D499&gt;0,IF(INDIRECT(ADDRESS($D499,43))&lt;&gt;1,INDIRECT(ADDRESS($D499,48)),0),0), IF($E499&gt;0,IF(INDIRECT(ADDRESS($E499,43))&lt;&gt;1,INDIRECT(ADDRESS($E499,48)),0),0), IF($F499&gt;0,IF(INDIRECT(ADDRESS($F499,43))&lt;&gt;1,INDIRECT(ADDRESS($F499,48)),0),0), IF($G499&gt;0,IF(INDIRECT(ADDRESS($G499,43))&lt;&gt;1,INDIRECT(ADDRESS($G499,48)),0),0), IF($H499&gt;0,IF(INDIRECT(ADDRESS($H499,43))&lt;&gt;1,INDIRECT(ADDRESS($H499,48)),0),0), IF($I499&gt;0,IF(INDIRECT(ADDRESS($I499,43))&lt;&gt;1,INDIRECT(ADDRESS($I499,48)),0),0), IF($J499&gt;0,IF(INDIRECT(ADDRESS($J499,43))&lt;&gt;1,INDIRECT(ADDRESS($J499,48)),0),0), IF($K499&gt;0,IF(INDIRECT(ADDRESS($K499,43))&lt;&gt;1,INDIRECT(ADDRESS($K499,48)),0),0), IF($L499&gt;0,IF(INDIRECT(ADDRESS($L499,43))&lt;&gt;1,INDIRECT(ADDRESS($L499,48)),0),0), IF($M499&gt;0,IF(INDIRECT(ADDRESS($M499,43))&lt;&gt;1,INDIRECT(ADDRESS($M499,48)),0),0)), IF(AU499="L",SUM(IF($C499&gt;0,IF(INDIRECT(ADDRESS($C499,43))&lt;&gt;1,INDIRECT(ADDRESS($C499,50)),0),0), IF($D499&gt;0,IF(INDIRECT(ADDRESS($D499,43))&lt;&gt;1,INDIRECT(ADDRESS($D499,50)),0),0), IF($E499&gt;0,IF(INDIRECT(ADDRESS($E499,43))&lt;&gt;1,INDIRECT(ADDRESS($E499,50)),0),0), IF($F499&gt;0,IF(INDIRECT(ADDRESS($F499,43))&lt;&gt;1,INDIRECT(ADDRESS($F499,50)),0),0), IF($G499&gt;0,IF(INDIRECT(ADDRESS($G499,43))&lt;&gt;1,INDIRECT(ADDRESS($G499,50)),0),0), IF($G499&gt;0,IF(INDIRECT(ADDRESS($G499,43))&lt;&gt;1,INDIRECT(ADDRESS($G499,50)),0),0), IF($H499&gt;0,IF(INDIRECT(ADDRESS($H499,43))&lt;&gt;1,INDIRECT(ADDRESS($H499,50)),0),0), IF($I499&gt;0,IF(INDIRECT(ADDRESS($I499,43))&lt;&gt;1,INDIRECT(ADDRESS($I499,50)),0),0), IF($J499&gt;0,IF(INDIRECT(ADDRESS($J499,43))&lt;&gt;1,INDIRECT(ADDRESS($J499,50)),0),0), IF($K499&gt;0,IF(INDIRECT(ADDRESS($K499,43))&lt;&gt;1,INDIRECT(ADDRESS($K499,50)),0),0), IF($L499&gt;0,IF(INDIRECT(ADDRESS($L499,43))&lt;&gt;1,INDIRECT(ADDRESS($L499,50)),0),0), IF($M499&gt;0,IF(INDIRECT(ADDRESS($M499,43))&lt;&gt;1,INDIRECT(ADDRESS($M499,50)),0),0)), SUM(IF($C499&gt;0,IF(INDIRECT(ADDRESS($C499,43))&lt;&gt;1,INDIRECT(ADDRESS($C499,49)),0),0), IF($D499&gt;0,IF(INDIRECT(ADDRESS($D499,43))&lt;&gt;1,INDIRECT(ADDRESS($D499,49)),0),0), IF($E499&gt;0,IF(INDIRECT(ADDRESS($E499,43))&lt;&gt;1,INDIRECT(ADDRESS($E499,49)),0),0), IF($F499&gt;0,IF(INDIRECT(ADDRESS($F499,43))&lt;&gt;1,INDIRECT(ADDRESS($F499,49)),0),0), IF($G499&gt;0,IF(INDIRECT(ADDRESS($G499,43))&lt;&gt;1,INDIRECT(ADDRESS($G499,49)),0),0), IF($G499&gt;0,IF(INDIRECT(ADDRESS($G499,43))&lt;&gt;1,INDIRECT(ADDRESS($G499,49)),0),0), IF($H499&gt;0,IF(INDIRECT(ADDRESS($H499,43))&lt;&gt;1,INDIRECT(ADDRESS($H499,49)),0),0), IF($I499&gt;0,IF(INDIRECT(ADDRESS($I499,43))&lt;&gt;1,INDIRECT(ADDRESS($I499,49)),0),0), IF($J499&gt;0,IF(INDIRECT(ADDRESS($J499,43))&lt;&gt;1,INDIRECT(ADDRESS($J499,49)),0),0), IF($K499&gt;0,IF(INDIRECT(ADDRESS($K499,43))&lt;&gt;1,INDIRECT(ADDRESS($K499,49)),0),0), IF($L499&gt;0,IF(INDIRECT(ADDRESS($L499,43))&lt;&gt;1,INDIRECT(ADDRESS($L499,49)),0),0), IF($M499&gt;0,IF(INDIRECT(ADDRESS($M499,43))&lt;&gt;1,INDIRECT(ADDRESS($M499,49)),0),0))))</f>
        <v>1.7777777777777777</v>
      </c>
      <c r="CL499" s="57" cm="1">
        <f t="array" aca="1" ref="CL499" ca="1">1.5*SUM(IF($C499&gt;0,IF(INDIRECT(ADDRESS($C499,44))=1,INDIRECT(ADDRESS($C499,47)),0),0),IF($D499&gt;0,IF(INDIRECT(ADDRESS($D499,44))=1,INDIRECT(ADDRESS($CF474,47)),0),0),IF($E499&gt;0,IF(INDIRECT(ADDRESS($E499,44))=1,INDIRECT(ADDRESS($E499,47)),0),0),IF($F499&gt;0,IF(INDIRECT(ADDRESS($F499,44))=1,INDIRECT(ADDRESS($F499,47)),0),0),IF($G499&gt;0,IF(INDIRECT(ADDRESS($G499,44))=1,INDIRECT(ADDRESS($G499,47)),0),0),IF($G499&gt;0,IF(INDIRECT(ADDRESS($G499,44))=1,INDIRECT(ADDRESS($G499,47)),0),0),IF($H499&gt;0,IF(INDIRECT(ADDRESS($H499,44))=1,INDIRECT(ADDRESS($H499,47)),0),0),IF($I499&gt;0,IF(INDIRECT(ADDRESS($I499,44))=1,INDIRECT(ADDRESS($I499,47)),0),0),IF($J499&gt;0,IF(INDIRECT(ADDRESS($J499,44))=1,INDIRECT(ADDRESS($J499,47)),0),0),IF($K499&gt;0,IF(INDIRECT(ADDRESS($K499,44))=1,INDIRECT(ADDRESS($K499,47)),0),0),IF($L499&gt;0,IF(INDIRECT(ADDRESS($L499,44))=1,INDIRECT(ADDRESS($L499,47)),0),0),IF($M499&gt;0,IF(INDIRECT(ADDRESS($M499,44))=1,INDIRECT(ADDRESS($M499,47)),0),0))</f>
        <v>0</v>
      </c>
      <c r="CM499" s="56">
        <f ca="1">((BU499/$BU$34)^$BU$296)</f>
        <v>0.9321434543376641</v>
      </c>
      <c r="CN499" s="59"/>
    </row>
    <row r="500" spans="1:92" x14ac:dyDescent="0.25">
      <c r="A500" s="65" t="s">
        <v>575</v>
      </c>
      <c r="B500" s="74">
        <v>439</v>
      </c>
      <c r="C500" s="74">
        <v>456</v>
      </c>
      <c r="D500" s="74">
        <v>457</v>
      </c>
      <c r="E500" s="74">
        <v>458</v>
      </c>
      <c r="F500" s="74">
        <v>459</v>
      </c>
      <c r="G500" s="74"/>
      <c r="H500" s="74"/>
      <c r="I500" s="74"/>
      <c r="J500" s="74"/>
      <c r="K500" s="74"/>
      <c r="L500" s="74"/>
      <c r="M500" s="74"/>
      <c r="N500" s="67">
        <f t="shared" ca="1" si="352"/>
        <v>31</v>
      </c>
      <c r="O500" s="67" t="str" cm="1">
        <f t="array" aca="1" ref="O500" ca="1">INDIRECT(ADDRESS($B500,COLUMN()))</f>
        <v>Fighter</v>
      </c>
      <c r="P500" s="67" cm="1">
        <f t="array" aca="1" ref="P500" ca="1">INDIRECT(ADDRESS($B500,COLUMN()))</f>
        <v>4</v>
      </c>
      <c r="Q500" s="67" cm="1">
        <f t="array" aca="1" ref="Q500" ca="1">INDIRECT(ADDRESS($B500,COLUMN()))</f>
        <v>0</v>
      </c>
      <c r="R500" s="67" cm="1">
        <f t="array" aca="1" ref="R500" ca="1">INDIRECT(ADDRESS($B500,COLUMN()))</f>
        <v>0</v>
      </c>
      <c r="S500" s="67" cm="1">
        <f t="array" aca="1" ref="S500" ca="1">INDIRECT(ADDRESS($B500,COLUMN()))</f>
        <v>2</v>
      </c>
      <c r="T500" s="67" t="str" cm="1">
        <f t="array" aca="1" ref="T500" ca="1">INDIRECT(ADDRESS($B500,COLUMN()))</f>
        <v>1-5</v>
      </c>
      <c r="U500" s="67" cm="1">
        <f t="array" aca="1" ref="U500" ca="1">INDIRECT(ADDRESS($B500,COLUMN()))</f>
        <v>5</v>
      </c>
      <c r="V500" s="67" cm="1">
        <f t="array" aca="1" ref="V500" ca="1">INDIRECT(ADDRESS($B500,COLUMN()))</f>
        <v>0</v>
      </c>
      <c r="W500" s="67" cm="1">
        <f t="array" aca="1" ref="W500" ca="1">INDIRECT(ADDRESS($B500,COLUMN()))</f>
        <v>3</v>
      </c>
      <c r="X500" s="67" cm="1">
        <f t="array" aca="1" ref="X500" ca="1">INDIRECT(ADDRESS($B500,COLUMN()))</f>
        <v>5</v>
      </c>
      <c r="Y500" s="67" cm="1">
        <f t="array" aca="1" ref="Y500" ca="1">INDIRECT(ADDRESS($B500,COLUMN()))</f>
        <v>0</v>
      </c>
      <c r="Z500" s="67" cm="1">
        <f t="array" aca="1" ref="Z500" ca="1">INDIRECT(ADDRESS($B500,COLUMN()))</f>
        <v>5</v>
      </c>
      <c r="AA500" s="67">
        <f t="shared" si="353"/>
        <v>0</v>
      </c>
      <c r="AB500" s="56">
        <f t="shared" ca="1" si="354"/>
        <v>0.77246254744164822</v>
      </c>
      <c r="AC500" s="56">
        <f t="shared" ca="1" si="355"/>
        <v>0.82804997657846924</v>
      </c>
      <c r="AD500" s="56">
        <f t="shared" ca="1" si="356"/>
        <v>2.8801738315772845</v>
      </c>
      <c r="AF500" s="52"/>
      <c r="AG500" s="52"/>
      <c r="AH500" s="57"/>
      <c r="AI500" s="57"/>
      <c r="AJ500" s="57"/>
      <c r="AK500" s="57"/>
      <c r="AL500" s="57"/>
      <c r="AM500" s="57"/>
      <c r="AN500" s="57"/>
      <c r="AO500" s="57"/>
      <c r="AP500" s="57"/>
      <c r="AQ500" s="57"/>
      <c r="AR500" s="57"/>
      <c r="AS500" s="57"/>
      <c r="AT500" s="52"/>
      <c r="AU500" s="54" t="s">
        <v>113</v>
      </c>
      <c r="AV500" s="57" cm="1">
        <f t="array" aca="1" ref="AV500" ca="1">SUM(IF($C500&gt;0,IF(AND(INDIRECT(ADDRESS($C500,44))=0,INDIRECT(ADDRESS($C500,38))="UL",ISERROR(SEARCH("Rear",INDIRECT(ADDRESS($C500,33)))),ISERROR(SEARCH("Side",INDIRECT(ADDRESS($C500,33))))),INDIRECT(ADDRESS($C500,COLUMN())),0),0),IF($D500&gt;0,IF(AND(INDIRECT(ADDRESS($D500,44))=0,INDIRECT(ADDRESS($D500,38))="UL",ISERROR(SEARCH("Rear",INDIRECT(ADDRESS($D500,33)))),ISERROR(SEARCH("Side",INDIRECT(ADDRESS($D500,33))))),INDIRECT(ADDRESS($D500,COLUMN())),0),0),IF($E500&gt;0,IF(AND(INDIRECT(ADDRESS($E500,44))=0,INDIRECT(ADDRESS($E500,38))="UL",ISERROR(SEARCH("Rear",INDIRECT(ADDRESS($E500,33)))),ISERROR(SEARCH("Side",INDIRECT(ADDRESS($E500,33))))),INDIRECT(ADDRESS($E500,COLUMN())),0),0),IF($F500&gt;0,IF(AND(INDIRECT(ADDRESS($F500,44))=0,INDIRECT(ADDRESS($F500,38))="UL",ISERROR(SEARCH("Rear",INDIRECT(ADDRESS($F500,33)))),ISERROR(SEARCH("Side",INDIRECT(ADDRESS($F500,33))))),INDIRECT(ADDRESS($F500,COLUMN())),0),0),IF($G500&gt;0,IF(AND(INDIRECT(ADDRESS($G500,44))=0,INDIRECT(ADDRESS($G500,38))="UL",ISERROR(SEARCH("Rear",INDIRECT(ADDRESS($G500,33)))),ISERROR(SEARCH("Side",INDIRECT(ADDRESS($G500,33))))),INDIRECT(ADDRESS($G500,COLUMN())),0),0),IF($H500&gt;0,IF(AND(INDIRECT(ADDRESS($H500,44))=0,INDIRECT(ADDRESS($H500,38))="UL",ISERROR(SEARCH("Rear",INDIRECT(ADDRESS($H500,33)))),ISERROR(SEARCH("Side",INDIRECT(ADDRESS($H500,33))))),INDIRECT(ADDRESS($H500,COLUMN())),0),0),IF($I500&gt;0,IF(AND(INDIRECT(ADDRESS($I500,44))=0,INDIRECT(ADDRESS($I500,38))="UL",ISERROR(SEARCH("Rear",INDIRECT(ADDRESS($I500,33)))),ISERROR(SEARCH("Side",INDIRECT(ADDRESS($I500,33))))),INDIRECT(ADDRESS($I500,COLUMN())),0),0),IF($J500&gt;0,IF(AND(INDIRECT(ADDRESS($J500,44))=0,INDIRECT(ADDRESS($J500,38))="UL",ISERROR(SEARCH("Rear",INDIRECT(ADDRESS($J500,33)))),ISERROR(SEARCH("Side",INDIRECT(ADDRESS($J500,33))))),INDIRECT(ADDRESS($J500,COLUMN())),0),0),IF($K500&gt;0,IF(AND(INDIRECT(ADDRESS($K500,44))=0,INDIRECT(ADDRESS($K500,38))="UL",ISERROR(SEARCH("Rear",INDIRECT(ADDRESS($K500,33)))),ISERROR(SEARCH("Side",INDIRECT(ADDRESS($K500,33))))),INDIRECT(ADDRESS($K500,COLUMN())),0),0),IF($L500&gt;0,IF(AND(INDIRECT(ADDRESS($L500,44))=0,INDIRECT(ADDRESS($L500,38))="UL",ISERROR(SEARCH("Rear",INDIRECT(ADDRESS($L500,33)))),ISERROR(SEARCH("Side",INDIRECT(ADDRESS($L500,33))))),INDIRECT(ADDRESS($L500,COLUMN())),0),0),IF($M500&gt;0,IF(AND(INDIRECT(ADDRESS($M500,44))=0,INDIRECT(ADDRESS($M500,38))="UL",ISERROR(SEARCH("Rear",INDIRECT(ADDRESS($M500,33)))),ISERROR(SEARCH("Side",INDIRECT(ADDRESS($M500,33))))),INDIRECT(ADDRESS($M500,COLUMN())),0),0))</f>
        <v>0.66666666666666663</v>
      </c>
      <c r="AW500" s="57" cm="1">
        <f t="array" aca="1" ref="AW500" ca="1">SUM(IF($C500&gt;0,IF(AND(INDIRECT(ADDRESS($C500,44))=0,INDIRECT(ADDRESS($C500,38))="UL",ISERROR(SEARCH("Rear",INDIRECT(ADDRESS($C500,33)))),ISERROR(SEARCH("Side",INDIRECT(ADDRESS($C500,33))))),INDIRECT(ADDRESS($C500,COLUMN())),0),0),IF($D500&gt;0,IF(AND(INDIRECT(ADDRESS($D500,44))=0,INDIRECT(ADDRESS($D500,38))="UL",ISERROR(SEARCH("Rear",INDIRECT(ADDRESS($D500,33)))),ISERROR(SEARCH("Side",INDIRECT(ADDRESS($D500,33))))),INDIRECT(ADDRESS($D500,COLUMN())),0),0),IF($E500&gt;0,IF(AND(INDIRECT(ADDRESS($E500,44))=0,INDIRECT(ADDRESS($E500,38))="UL",ISERROR(SEARCH("Rear",INDIRECT(ADDRESS($E500,33)))),ISERROR(SEARCH("Side",INDIRECT(ADDRESS($E500,33))))),INDIRECT(ADDRESS($E500,COLUMN())),0),0),IF($F500&gt;0,IF(AND(INDIRECT(ADDRESS($F500,44))=0,INDIRECT(ADDRESS($F500,38))="UL",ISERROR(SEARCH("Rear",INDIRECT(ADDRESS($F500,33)))),ISERROR(SEARCH("Side",INDIRECT(ADDRESS($F500,33))))),INDIRECT(ADDRESS($F500,COLUMN())),0),0),IF($G500&gt;0,IF(AND(INDIRECT(ADDRESS($G500,44))=0,INDIRECT(ADDRESS($G500,38))="UL",ISERROR(SEARCH("Rear",INDIRECT(ADDRESS($G500,33)))),ISERROR(SEARCH("Side",INDIRECT(ADDRESS($G500,33))))),INDIRECT(ADDRESS($G500,COLUMN())),0),0),IF($H500&gt;0,IF(AND(INDIRECT(ADDRESS($H500,44))=0,INDIRECT(ADDRESS($H500,38))="UL",ISERROR(SEARCH("Rear",INDIRECT(ADDRESS($H500,33)))),ISERROR(SEARCH("Side",INDIRECT(ADDRESS($H500,33))))),INDIRECT(ADDRESS($H500,COLUMN())),0),0),IF($I500&gt;0,IF(AND(INDIRECT(ADDRESS($I500,44))=0,INDIRECT(ADDRESS($I500,38))="UL",ISERROR(SEARCH("Rear",INDIRECT(ADDRESS($I500,33)))),ISERROR(SEARCH("Side",INDIRECT(ADDRESS($I500,33))))),INDIRECT(ADDRESS($I500,COLUMN())),0),0),IF($J500&gt;0,IF(AND(INDIRECT(ADDRESS($J500,44))=0,INDIRECT(ADDRESS($J500,38))="UL",ISERROR(SEARCH("Rear",INDIRECT(ADDRESS($J500,33)))),ISERROR(SEARCH("Side",INDIRECT(ADDRESS($J500,33))))),INDIRECT(ADDRESS($J500,COLUMN())),0),0),IF($K500&gt;0,IF(AND(INDIRECT(ADDRESS($K500,44))=0,INDIRECT(ADDRESS($K500,38))="UL",ISERROR(SEARCH("Rear",INDIRECT(ADDRESS($K500,33)))),ISERROR(SEARCH("Side",INDIRECT(ADDRESS($K500,33))))),INDIRECT(ADDRESS($K500,COLUMN())),0),0),IF($L500&gt;0,IF(AND(INDIRECT(ADDRESS($L500,44))=0,INDIRECT(ADDRESS($L500,38))="UL",ISERROR(SEARCH("Rear",INDIRECT(ADDRESS($L500,33)))),ISERROR(SEARCH("Side",INDIRECT(ADDRESS($L500,33))))),INDIRECT(ADDRESS($L500,COLUMN())),0),0),IF($M500&gt;0,IF(AND(INDIRECT(ADDRESS($M500,44))=0,INDIRECT(ADDRESS($M500,38))="UL",ISERROR(SEARCH("Rear",INDIRECT(ADDRESS($M500,33)))),ISERROR(SEARCH("Side",INDIRECT(ADDRESS($M500,33))))),INDIRECT(ADDRESS($M500,COLUMN())),0),0))</f>
        <v>1.5555555555555554</v>
      </c>
      <c r="AX500" s="57" cm="1">
        <f t="array" aca="1" ref="AX500" ca="1">SUM(IF($C500&gt;0,IF(AND(INDIRECT(ADDRESS($C500,44))=0,INDIRECT(ADDRESS($C500,38))="UL",ISERROR(SEARCH("Rear",INDIRECT(ADDRESS($C500,33)))),ISERROR(SEARCH("Side",INDIRECT(ADDRESS($C500,33))))),INDIRECT(ADDRESS($C500,COLUMN())),0),0),IF($D500&gt;0,IF(AND(INDIRECT(ADDRESS($D500,44))=0,INDIRECT(ADDRESS($D500,38))="UL",ISERROR(SEARCH("Rear",INDIRECT(ADDRESS($D500,33)))),ISERROR(SEARCH("Side",INDIRECT(ADDRESS($D500,33))))),INDIRECT(ADDRESS($D500,COLUMN())),0),0),IF($E500&gt;0,IF(AND(INDIRECT(ADDRESS($E500,44))=0,INDIRECT(ADDRESS($E500,38))="UL",ISERROR(SEARCH("Rear",INDIRECT(ADDRESS($E500,33)))),ISERROR(SEARCH("Side",INDIRECT(ADDRESS($E500,33))))),INDIRECT(ADDRESS($E500,COLUMN())),0),0),IF($F500&gt;0,IF(AND(INDIRECT(ADDRESS($F500,44))=0,INDIRECT(ADDRESS($F500,38))="UL",ISERROR(SEARCH("Rear",INDIRECT(ADDRESS($F500,33)))),ISERROR(SEARCH("Side",INDIRECT(ADDRESS($F500,33))))),INDIRECT(ADDRESS($F500,COLUMN())),0),0),IF($G500&gt;0,IF(AND(INDIRECT(ADDRESS($G500,44))=0,INDIRECT(ADDRESS($G500,38))="UL",ISERROR(SEARCH("Rear",INDIRECT(ADDRESS($G500,33)))),ISERROR(SEARCH("Side",INDIRECT(ADDRESS($G500,33))))),INDIRECT(ADDRESS($G500,COLUMN())),0),0),IF($H500&gt;0,IF(AND(INDIRECT(ADDRESS($H500,44))=0,INDIRECT(ADDRESS($H500,38))="UL",ISERROR(SEARCH("Rear",INDIRECT(ADDRESS($H500,33)))),ISERROR(SEARCH("Side",INDIRECT(ADDRESS($H500,33))))),INDIRECT(ADDRESS($H500,COLUMN())),0),0),IF($I500&gt;0,IF(AND(INDIRECT(ADDRESS($I500,44))=0,INDIRECT(ADDRESS($I500,38))="UL",ISERROR(SEARCH("Rear",INDIRECT(ADDRESS($I500,33)))),ISERROR(SEARCH("Side",INDIRECT(ADDRESS($I500,33))))),INDIRECT(ADDRESS($I500,COLUMN())),0),0),IF($J500&gt;0,IF(AND(INDIRECT(ADDRESS($J500,44))=0,INDIRECT(ADDRESS($J500,38))="UL",ISERROR(SEARCH("Rear",INDIRECT(ADDRESS($J500,33)))),ISERROR(SEARCH("Side",INDIRECT(ADDRESS($J500,33))))),INDIRECT(ADDRESS($J500,COLUMN())),0),0),IF($K500&gt;0,IF(AND(INDIRECT(ADDRESS($K500,44))=0,INDIRECT(ADDRESS($K500,38))="UL",ISERROR(SEARCH("Rear",INDIRECT(ADDRESS($K500,33)))),ISERROR(SEARCH("Side",INDIRECT(ADDRESS($K500,33))))),INDIRECT(ADDRESS($K500,COLUMN())),0),0),IF($L500&gt;0,IF(AND(INDIRECT(ADDRESS($L500,44))=0,INDIRECT(ADDRESS($L500,38))="UL",ISERROR(SEARCH("Rear",INDIRECT(ADDRESS($L500,33)))),ISERROR(SEARCH("Side",INDIRECT(ADDRESS($L500,33))))),INDIRECT(ADDRESS($L500,COLUMN())),0),0),IF($M500&gt;0,IF(AND(INDIRECT(ADDRESS($M500,44))=0,INDIRECT(ADDRESS($M500,38))="UL",ISERROR(SEARCH("Rear",INDIRECT(ADDRESS($M500,33)))),ISERROR(SEARCH("Side",INDIRECT(ADDRESS($M500,33))))),INDIRECT(ADDRESS($M500,COLUMN())),0),0))</f>
        <v>0</v>
      </c>
      <c r="AY500" s="58">
        <f t="shared" ca="1" si="357"/>
        <v>1.5555555555555554</v>
      </c>
      <c r="AZ500" s="58">
        <f t="shared" ca="1" si="358"/>
        <v>0.74074074074074059</v>
      </c>
      <c r="BA500" s="58" cm="1">
        <f t="array" aca="1" ref="BA500" ca="1">SUM(IF($C500&gt;0,IF(AND(INDIRECT(ADDRESS($C500,44))=0,INDIRECT(ADDRESS($C500,38))="UL"),INDIRECT(ADDRESS($C500,COLUMN())),0),0),IF($D500&gt;0,IF(AND(INDIRECT(ADDRESS($D500,44))=0,INDIRECT(ADDRESS($D500,38))="UL"),INDIRECT(ADDRESS($D500,COLUMN())),0),0),IF($E500&gt;0,IF(AND(INDIRECT(ADDRESS($E500,44))=0,INDIRECT(ADDRESS($E500,38))="UL"),INDIRECT(ADDRESS($E500,COLUMN())),0),0),IF($F500&gt;0,IF(AND(INDIRECT(ADDRESS($F500,44))=0,INDIRECT(ADDRESS($F500,38))="UL"),INDIRECT(ADDRESS($F500,COLUMN())),0),0),IF($G500&gt;0,IF(AND(INDIRECT(ADDRESS($G500,44))=0,INDIRECT(ADDRESS($G500,38))="UL"),INDIRECT(ADDRESS($G500,COLUMN())),0),0),IF($H500&gt;0,IF(AND(INDIRECT(ADDRESS($H500,44))=0,INDIRECT(ADDRESS($H500,38))="UL"),INDIRECT(ADDRESS($H500,COLUMN())),0),0),IF($I500&gt;0,IF(AND(INDIRECT(ADDRESS($I500,44))=0,INDIRECT(ADDRESS($I500,38))="UL"),INDIRECT(ADDRESS($I500,COLUMN())),0),0),IF($J500&gt;0,IF(AND(INDIRECT(ADDRESS($J500,44))=0,INDIRECT(ADDRESS($J500,38))="UL"),INDIRECT(ADDRESS($J500,COLUMN())),0),0),IF($K500&gt;0,IF(AND(INDIRECT(ADDRESS($K500,44))=0,INDIRECT(ADDRESS($K500,38))="UL"),INDIRECT(ADDRESS($K500,COLUMN())),0),0),IF($L500&gt;0,IF(AND(INDIRECT(ADDRESS($L500,44))=0,INDIRECT(ADDRESS($L500,38))="UL"),INDIRECT(ADDRESS($L500,COLUMN())),0),0),IF($M500&gt;0,IF(AND(INDIRECT(ADDRESS($M500,44))=0,INDIRECT(ADDRESS($M500,38))="UL"),INDIRECT(ADDRESS($M500,COLUMN())),0),0))</f>
        <v>0.6399999999999999</v>
      </c>
      <c r="BB500" s="58" cm="1">
        <f t="array" aca="1" ref="BB500" ca="1">SUM(IF($C500&gt;0,IF(AND(INDIRECT(ADDRESS($C500,44))=0,INDIRECT(ADDRESS($C500,38))="UL"),INDIRECT(ADDRESS($C500,COLUMN())),0),0),IF($D500&gt;0,IF(AND(INDIRECT(ADDRESS($D500,44))=0,INDIRECT(ADDRESS($D500,38))="UL"),INDIRECT(ADDRESS($D500,COLUMN())),0),0),IF($E500&gt;0,IF(AND(INDIRECT(ADDRESS($E500,44))=0,INDIRECT(ADDRESS($E500,38))="UL"),INDIRECT(ADDRESS($E500,COLUMN())),0),0),IF($F500&gt;0,IF(AND(INDIRECT(ADDRESS($F500,44))=0,INDIRECT(ADDRESS($F500,38))="UL"),INDIRECT(ADDRESS($F500,COLUMN())),0),0),IF($G500&gt;0,IF(AND(INDIRECT(ADDRESS($G500,44))=0,INDIRECT(ADDRESS($G500,38))="UL"),INDIRECT(ADDRESS($G500,COLUMN())),0),0),IF($H500&gt;0,IF(AND(INDIRECT(ADDRESS($H500,44))=0,INDIRECT(ADDRESS($H500,38))="UL"),INDIRECT(ADDRESS($H500,COLUMN())),0),0),IF($I500&gt;0,IF(AND(INDIRECT(ADDRESS($I500,44))=0,INDIRECT(ADDRESS($I500,38))="UL"),INDIRECT(ADDRESS($I500,COLUMN())),0),0),IF($J500&gt;0,IF(AND(INDIRECT(ADDRESS($J500,44))=0,INDIRECT(ADDRESS($J500,38))="UL"),INDIRECT(ADDRESS($J500,COLUMN())),0),0),IF($K500&gt;0,IF(AND(INDIRECT(ADDRESS($K500,44))=0,INDIRECT(ADDRESS($K500,38))="UL"),INDIRECT(ADDRESS($K500,COLUMN())),0),0),IF($L500&gt;0,IF(AND(INDIRECT(ADDRESS($L500,44))=0,INDIRECT(ADDRESS($L500,38))="UL"),INDIRECT(ADDRESS($L500,COLUMN())),0),0),IF($M500&gt;0,IF(AND(INDIRECT(ADDRESS($M500,44))=0,INDIRECT(ADDRESS($M500,38))="UL"),INDIRECT(ADDRESS($M500,COLUMN())),0),0))</f>
        <v>0.60952380952380947</v>
      </c>
      <c r="BC500" s="58" cm="1">
        <f t="array" aca="1" ref="BC500" ca="1">SUM(IF($C500&gt;0,IF(AND(INDIRECT(ADDRESS($C500,44))=0,INDIRECT(ADDRESS($C500,38))="UL"),INDIRECT(ADDRESS($C500,COLUMN())),0),0),IF($D500&gt;0,IF(AND(INDIRECT(ADDRESS($D500,44))=0,INDIRECT(ADDRESS($D500,38))="UL"),INDIRECT(ADDRESS($D500,COLUMN())),0),0),IF($E500&gt;0,IF(AND(INDIRECT(ADDRESS($E500,44))=0,INDIRECT(ADDRESS($E500,38))="UL"),INDIRECT(ADDRESS($E500,COLUMN())),0),0),IF($F500&gt;0,IF(AND(INDIRECT(ADDRESS($F500,44))=0,INDIRECT(ADDRESS($F500,38))="UL"),INDIRECT(ADDRESS($F500,COLUMN())),0),0),IF($G500&gt;0,IF(AND(INDIRECT(ADDRESS($G500,44))=0,INDIRECT(ADDRESS($G500,38))="UL"),INDIRECT(ADDRESS($G500,COLUMN())),0),0),IF($H500&gt;0,IF(AND(INDIRECT(ADDRESS($H500,44))=0,INDIRECT(ADDRESS($H500,38))="UL"),INDIRECT(ADDRESS($H500,COLUMN())),0),0),IF($I500&gt;0,IF(AND(INDIRECT(ADDRESS($I500,44))=0,INDIRECT(ADDRESS($I500,38))="UL"),INDIRECT(ADDRESS($I500,COLUMN())),0),0),IF($J500&gt;0,IF(AND(INDIRECT(ADDRESS($J500,44))=0,INDIRECT(ADDRESS($J500,38))="UL"),INDIRECT(ADDRESS($J500,COLUMN())),0),0),IF($K500&gt;0,IF(AND(INDIRECT(ADDRESS($K500,44))=0,INDIRECT(ADDRESS($K500,38))="UL"),INDIRECT(ADDRESS($K500,COLUMN())),0),0),IF($L500&gt;0,IF(AND(INDIRECT(ADDRESS($L500,44))=0,INDIRECT(ADDRESS($L500,38))="UL"),INDIRECT(ADDRESS($L500,COLUMN())),0),0),IF($M500&gt;0,IF(AND(INDIRECT(ADDRESS($M500,44))=0,INDIRECT(ADDRESS($M500,38))="UL"),INDIRECT(ADDRESS($M500,COLUMN())),0),0))</f>
        <v>0.31999999999999995</v>
      </c>
      <c r="BD500" s="58" cm="1">
        <f t="array" aca="1" ref="BD500" ca="1">SUM(IF($C500&gt;0,IF(AND(INDIRECT(ADDRESS($C500,44))=0,INDIRECT(ADDRESS($C500,38))="UL"),INDIRECT(ADDRESS($C500,COLUMN())),0),0),IF($D500&gt;0,IF(AND(INDIRECT(ADDRESS($D500,44))=0,INDIRECT(ADDRESS($D500,38))="UL"),INDIRECT(ADDRESS($D500,COLUMN())),0),0),IF($E500&gt;0,IF(AND(INDIRECT(ADDRESS($E500,44))=0,INDIRECT(ADDRESS($E500,38))="UL"),INDIRECT(ADDRESS($E500,COLUMN())),0),0),IF($F500&gt;0,IF(AND(INDIRECT(ADDRESS($F500,44))=0,INDIRECT(ADDRESS($F500,38))="UL"),INDIRECT(ADDRESS($F500,COLUMN())),0),0),IF($G500&gt;0,IF(AND(INDIRECT(ADDRESS($G500,44))=0,INDIRECT(ADDRESS($G500,38))="UL"),INDIRECT(ADDRESS($G500,COLUMN())),0),0),IF($H500&gt;0,IF(AND(INDIRECT(ADDRESS($H500,44))=0,INDIRECT(ADDRESS($H500,38))="UL"),INDIRECT(ADDRESS($H500,COLUMN())),0),0),IF($I500&gt;0,IF(AND(INDIRECT(ADDRESS($I500,44))=0,INDIRECT(ADDRESS($I500,38))="UL"),INDIRECT(ADDRESS($I500,COLUMN())),0),0),IF($J500&gt;0,IF(AND(INDIRECT(ADDRESS($J500,44))=0,INDIRECT(ADDRESS($J500,38))="UL"),INDIRECT(ADDRESS($J500,COLUMN())),0),0),IF($K500&gt;0,IF(AND(INDIRECT(ADDRESS($K500,44))=0,INDIRECT(ADDRESS($K500,38))="UL"),INDIRECT(ADDRESS($K500,COLUMN())),0),0),IF($L500&gt;0,IF(AND(INDIRECT(ADDRESS($L500,44))=0,INDIRECT(ADDRESS($L500,38))="UL"),INDIRECT(ADDRESS($L500,COLUMN())),0),0),IF($M500&gt;0,IF(AND(INDIRECT(ADDRESS($M500,44))=0,INDIRECT(ADDRESS($M500,38))="UL"),INDIRECT(ADDRESS($M500,COLUMN())),0),0))</f>
        <v>0.83809523809523812</v>
      </c>
      <c r="BE500" s="57">
        <f t="shared" ca="1" si="359"/>
        <v>0.60952380952380947</v>
      </c>
      <c r="BF500" s="57" cm="1">
        <f t="array" aca="1" ref="BF500" ca="1">SUM(IF($C500&gt;0,IF(INDIRECT(ADDRESS($C500,45))=1,INDIRECT(ADDRESS($C500,52))*INDIRECT(ADDRESS($C500,42))/5,0),0), IF($D500&gt;0,IF(INDIRECT(ADDRESS($D500,45))=1,INDIRECT(ADDRESS($D500,52))*INDIRECT(ADDRESS($D500,42))/5,0),0), IF($E500&gt;0,IF(INDIRECT(ADDRESS($E500,45))=1,INDIRECT(ADDRESS($E500,52))*INDIRECT(ADDRESS($E500,42))/5,0),0), IF($F500&gt;0,IF(INDIRECT(ADDRESS($F500,45))=1,INDIRECT(ADDRESS($F500,52))*INDIRECT(ADDRESS($F500,42))/5,0),0), IF($G500&gt;0,IF(INDIRECT(ADDRESS($G500,45))=1,INDIRECT(ADDRESS($G500,52))*INDIRECT(ADDRESS($G500,42))/5,0),0), IF($H500&gt;0,IF(INDIRECT(ADDRESS($H500,45))=1,INDIRECT(ADDRESS($H500,52))*INDIRECT(ADDRESS($H500,42))/5,0),0)
)*$BF$296/100</f>
        <v>5.9259259259259255E-2</v>
      </c>
      <c r="BG500" s="19"/>
      <c r="BH500" s="57" cm="1">
        <f t="array" aca="1" ref="BH500" ca="1">SUM(IF($C500&gt;0,IF(AND(INDIRECT(ADDRESS($C500,44))=0,INDIRECT(ADDRESS($C500,38))&lt;&gt;"UL"),INDIRECT(ADDRESS($C500,COLUMN()-12)),0),0), IF($D500&gt;0,IF(AND(INDIRECT(ADDRESS($D500,44))=0,INDIRECT(ADDRESS($D500,38))&lt;&gt;"UL"),INDIRECT(ADDRESS($D500,COLUMN()-12)),0),0), IF($E500&gt;0,IF(AND(INDIRECT(ADDRESS($E500,44))=0,INDIRECT(ADDRESS($E500,38))&lt;&gt;"UL"),INDIRECT(ADDRESS($E500,COLUMN()-12)),0),0), IF($F500&gt;0,IF(AND(INDIRECT(ADDRESS($F500,44))=0,INDIRECT(ADDRESS($F500,38))&lt;&gt;"UL"),INDIRECT(ADDRESS($F500,COLUMN()-12)),0),0), IF($G500&gt;0,IF(AND(INDIRECT(ADDRESS($G500,44))=0,INDIRECT(ADDRESS($G500,38))&lt;&gt;"UL"),INDIRECT(ADDRESS($G500,COLUMN()-12)),0),0), IF($H500&gt;0,IF(AND(INDIRECT(ADDRESS($H500,44))=0,INDIRECT(ADDRESS($H500,38))&lt;&gt;"UL"),INDIRECT(ADDRESS($H500,COLUMN()-12)),0),0), IF($I500&gt;0,IF(AND(INDIRECT(ADDRESS($I500,44))=0,INDIRECT(ADDRESS($I500,38))&lt;&gt;"UL"),INDIRECT(ADDRESS($I500,COLUMN()-12)),0),0), IF($J500&gt;0,IF(AND(INDIRECT(ADDRESS($J500,44))=0,INDIRECT(ADDRESS($J500,38))&lt;&gt;"UL"),INDIRECT(ADDRESS($J500,COLUMN()-12)),0),0), IF($K500&gt;0,IF(AND(INDIRECT(ADDRESS($K500,44))=0,INDIRECT(ADDRESS($K500,38))&lt;&gt;"UL"),INDIRECT(ADDRESS($K500,COLUMN()-12)),0),0), IF($L500&gt;0,IF(AND(INDIRECT(ADDRESS($L500,44))=0,INDIRECT(ADDRESS($L500,38))&lt;&gt;"UL"),INDIRECT(ADDRESS($L500,COLUMN()-12)),0),0), IF($M500&gt;0,IF(AND(INDIRECT(ADDRESS($M500,44))=0,INDIRECT(ADDRESS($M500,38))&lt;&gt;"UL"),INDIRECT(ADDRESS($M500,COLUMN()-12)),0),0))</f>
        <v>0</v>
      </c>
      <c r="BI500" s="57" cm="1">
        <f t="array" aca="1" ref="BI500" ca="1">SUM(IF($C500&gt;0,IF(AND(INDIRECT(ADDRESS($C500,44))=0,INDIRECT(ADDRESS($C500,38))&lt;&gt;"UL"),INDIRECT(ADDRESS($C500,COLUMN()-12)),0),0), IF($D500&gt;0,IF(AND(INDIRECT(ADDRESS($D500,44))=0,INDIRECT(ADDRESS($D500,38))&lt;&gt;"UL"),INDIRECT(ADDRESS($D500,COLUMN()-12)),0),0), IF($E500&gt;0,IF(AND(INDIRECT(ADDRESS($E500,44))=0,INDIRECT(ADDRESS($E500,38))&lt;&gt;"UL"),INDIRECT(ADDRESS($E500,COLUMN()-12)),0),0), IF($F500&gt;0,IF(AND(INDIRECT(ADDRESS($F500,44))=0,INDIRECT(ADDRESS($F500,38))&lt;&gt;"UL"),INDIRECT(ADDRESS($F500,COLUMN()-12)),0),0), IF($G500&gt;0,IF(AND(INDIRECT(ADDRESS($G500,44))=0,INDIRECT(ADDRESS($G500,38))&lt;&gt;"UL"),INDIRECT(ADDRESS($G500,COLUMN()-12)),0),0), IF($H500&gt;0,IF(AND(INDIRECT(ADDRESS($H500,44))=0,INDIRECT(ADDRESS($H500,38))&lt;&gt;"UL"),INDIRECT(ADDRESS($H500,COLUMN()-12)),0),0), IF($I500&gt;0,IF(AND(INDIRECT(ADDRESS($I500,44))=0,INDIRECT(ADDRESS($I500,38))&lt;&gt;"UL"),INDIRECT(ADDRESS($I500,COLUMN()-12)),0),0), IF($J500&gt;0,IF(AND(INDIRECT(ADDRESS($J500,44))=0,INDIRECT(ADDRESS($J500,38))&lt;&gt;"UL"),INDIRECT(ADDRESS($J500,COLUMN()-12)),0),0), IF($K500&gt;0,IF(AND(INDIRECT(ADDRESS($K500,44))=0,INDIRECT(ADDRESS($K500,38))&lt;&gt;"UL"),INDIRECT(ADDRESS($K500,COLUMN()-12)),0),0), IF($L500&gt;0,IF(AND(INDIRECT(ADDRESS($L500,44))=0,INDIRECT(ADDRESS($L500,38))&lt;&gt;"UL"),INDIRECT(ADDRESS($L500,COLUMN()-12)),0),0), IF($M500&gt;0,IF(AND(INDIRECT(ADDRESS($M500,44))=0,INDIRECT(ADDRESS($M500,38))&lt;&gt;"UL"),INDIRECT(ADDRESS($M500,COLUMN()-12)),0),0))</f>
        <v>0</v>
      </c>
      <c r="BJ500" s="57" cm="1">
        <f t="array" aca="1" ref="BJ500" ca="1">SUM(IF($C500&gt;0,IF(AND(INDIRECT(ADDRESS($C500,44))=0,INDIRECT(ADDRESS($C500,38))&lt;&gt;"UL"),INDIRECT(ADDRESS($C500,COLUMN()-12)),0),0), IF($D500&gt;0,IF(AND(INDIRECT(ADDRESS($D500,44))=0,INDIRECT(ADDRESS($D500,38))&lt;&gt;"UL"),INDIRECT(ADDRESS($D500,COLUMN()-12)),0),0), IF($E500&gt;0,IF(AND(INDIRECT(ADDRESS($E500,44))=0,INDIRECT(ADDRESS($E500,38))&lt;&gt;"UL"),INDIRECT(ADDRESS($E500,COLUMN()-12)),0),0), IF($F500&gt;0,IF(AND(INDIRECT(ADDRESS($F500,44))=0,INDIRECT(ADDRESS($F500,38))&lt;&gt;"UL"),INDIRECT(ADDRESS($F500,COLUMN()-12)),0),0), IF($G500&gt;0,IF(AND(INDIRECT(ADDRESS($G500,44))=0,INDIRECT(ADDRESS($G500,38))&lt;&gt;"UL"),INDIRECT(ADDRESS($G500,COLUMN()-12)),0),0), IF($H500&gt;0,IF(AND(INDIRECT(ADDRESS($H500,44))=0,INDIRECT(ADDRESS($H500,38))&lt;&gt;"UL"),INDIRECT(ADDRESS($H500,COLUMN()-12)),0),0), IF($I500&gt;0,IF(AND(INDIRECT(ADDRESS($I500,44))=0,INDIRECT(ADDRESS($I500,38))&lt;&gt;"UL"),INDIRECT(ADDRESS($I500,COLUMN()-12)),0),0), IF($J500&gt;0,IF(AND(INDIRECT(ADDRESS($J500,44))=0,INDIRECT(ADDRESS($J500,38))&lt;&gt;"UL"),INDIRECT(ADDRESS($J500,COLUMN()-12)),0),0), IF($K500&gt;0,IF(AND(INDIRECT(ADDRESS($K500,44))=0,INDIRECT(ADDRESS($K500,38))&lt;&gt;"UL"),INDIRECT(ADDRESS($K500,COLUMN()-12)),0),0), IF($L500&gt;0,IF(AND(INDIRECT(ADDRESS($L500,44))=0,INDIRECT(ADDRESS($L500,38))&lt;&gt;"UL"),INDIRECT(ADDRESS($L500,COLUMN()-12)),0),0), IF($M500&gt;0,IF(AND(INDIRECT(ADDRESS($M500,44))=0,INDIRECT(ADDRESS($M500,38))&lt;&gt;"UL"),INDIRECT(ADDRESS($M500,COLUMN()-12)),0),0))</f>
        <v>0</v>
      </c>
      <c r="BK500" s="57">
        <f t="shared" ca="1" si="360"/>
        <v>0</v>
      </c>
      <c r="BL500" s="58">
        <f t="shared" ca="1" si="361"/>
        <v>0</v>
      </c>
      <c r="BM500" s="57" cm="1">
        <f t="array" aca="1" ref="BM500" ca="1">SUM(IF($C500&gt;0,IF(AND(INDIRECT(ADDRESS($C500,44))=0,INDIRECT(ADDRESS($C500,38))&lt;&gt;"UL"),INDIRECT(ADDRESS($C500,COLUMN()-12)),0),0), IF($D500&gt;0,IF(AND(INDIRECT(ADDRESS($D500,44))=0,INDIRECT(ADDRESS($D500,38))&lt;&gt;"UL"),INDIRECT(ADDRESS($D500,COLUMN()-12)),0),0), IF($E500&gt;0,IF(AND(INDIRECT(ADDRESS($E500,44))=0,INDIRECT(ADDRESS($E500,38))&lt;&gt;"UL"),INDIRECT(ADDRESS($E500,COLUMN()-12)),0),0), IF($F500&gt;0,IF(AND(INDIRECT(ADDRESS($F500,44))=0,INDIRECT(ADDRESS($F500,38))&lt;&gt;"UL"),INDIRECT(ADDRESS($F500,COLUMN()-12)),0),0), IF($G500&gt;0,IF(AND(INDIRECT(ADDRESS($G500,44))=0,INDIRECT(ADDRESS($G500,38))&lt;&gt;"UL"),INDIRECT(ADDRESS($G500,COLUMN()-12)),0),0), IF($H500&gt;0,IF(AND(INDIRECT(ADDRESS($H500,44))=0,INDIRECT(ADDRESS($H500,38))&lt;&gt;"UL"),INDIRECT(ADDRESS($H500,COLUMN()-12)),0),0), IF($I500&gt;0,IF(AND(INDIRECT(ADDRESS($I500,44))=0,INDIRECT(ADDRESS($I500,38))&lt;&gt;"UL"),INDIRECT(ADDRESS($I500,COLUMN()-12)),0),0), IF($J500&gt;0,IF(AND(INDIRECT(ADDRESS($J500,44))=0,INDIRECT(ADDRESS($J500,38))&lt;&gt;"UL"),INDIRECT(ADDRESS($J500,COLUMN()-12)),0),0), IF($K500&gt;0,IF(AND(INDIRECT(ADDRESS($K500,44))=0,INDIRECT(ADDRESS($K500,38))&lt;&gt;"UL"),INDIRECT(ADDRESS($K500,COLUMN()-11)),0),0), IF($L500&gt;0,IF(AND(INDIRECT(ADDRESS($L500,44))=0,INDIRECT(ADDRESS($L500,38))&lt;&gt;"UL"),INDIRECT(ADDRESS($L500,COLUMN()-11)),0),0), IF($M500&gt;0,IF(AND(INDIRECT(ADDRESS($M500,44))=0,INDIRECT(ADDRESS($M500,38))&lt;&gt;"UL"),INDIRECT(ADDRESS($M500,COLUMN()-11)),0),0))</f>
        <v>0</v>
      </c>
      <c r="BN500" s="57" cm="1">
        <f t="array" aca="1" ref="BN500" ca="1">SUM(IF($C500&gt;0,IF(AND(INDIRECT(ADDRESS($C500,44))=0,INDIRECT(ADDRESS($C500,38))&lt;&gt;"UL"),INDIRECT(ADDRESS($C500,COLUMN()-12)),0),0), IF($D500&gt;0,IF(AND(INDIRECT(ADDRESS($D500,44))=0,INDIRECT(ADDRESS($D500,38))&lt;&gt;"UL"),INDIRECT(ADDRESS($D500,COLUMN()-12)),0),0), IF($E500&gt;0,IF(AND(INDIRECT(ADDRESS($E500,44))=0,INDIRECT(ADDRESS($E500,38))&lt;&gt;"UL"),INDIRECT(ADDRESS($E500,COLUMN()-12)),0),0), IF($F500&gt;0,IF(AND(INDIRECT(ADDRESS($F500,44))=0,INDIRECT(ADDRESS($F500,38))&lt;&gt;"UL"),INDIRECT(ADDRESS($F500,COLUMN()-12)),0),0), IF($G500&gt;0,IF(AND(INDIRECT(ADDRESS($G500,44))=0,INDIRECT(ADDRESS($G500,38))&lt;&gt;"UL"),INDIRECT(ADDRESS($G500,COLUMN()-12)),0),0), IF($H500&gt;0,IF(AND(INDIRECT(ADDRESS($H500,44))=0,INDIRECT(ADDRESS($H500,38))&lt;&gt;"UL"),INDIRECT(ADDRESS($H500,COLUMN()-12)),0),0), IF($I500&gt;0,IF(AND(INDIRECT(ADDRESS($I500,44))=0,INDIRECT(ADDRESS($I500,38))&lt;&gt;"UL"),INDIRECT(ADDRESS($I500,COLUMN()-12)),0),0), IF($J500&gt;0,IF(AND(INDIRECT(ADDRESS($J500,44))=0,INDIRECT(ADDRESS($J500,38))&lt;&gt;"UL"),INDIRECT(ADDRESS($J500,COLUMN()-12)),0),0), IF($K500&gt;0,IF(AND(INDIRECT(ADDRESS($K500,44))=0,INDIRECT(ADDRESS($K500,38))&lt;&gt;"UL"),INDIRECT(ADDRESS($K500,COLUMN()-11)),0),0), IF($L500&gt;0,IF(AND(INDIRECT(ADDRESS($L500,44))=0,INDIRECT(ADDRESS($L500,38))&lt;&gt;"UL"),INDIRECT(ADDRESS($L500,COLUMN()-11)),0),0), IF($M500&gt;0,IF(AND(INDIRECT(ADDRESS($M500,44))=0,INDIRECT(ADDRESS($M500,38))&lt;&gt;"UL"),INDIRECT(ADDRESS($M500,COLUMN()-11)),0),0))</f>
        <v>0</v>
      </c>
      <c r="BO500" s="57" cm="1">
        <f t="array" aca="1" ref="BO500" ca="1">SUM(IF($C500&gt;0,IF(AND(INDIRECT(ADDRESS($C500,44))=0,INDIRECT(ADDRESS($C500,38))&lt;&gt;"UL"),INDIRECT(ADDRESS($C500,COLUMN()-12)),0),0), IF($D500&gt;0,IF(AND(INDIRECT(ADDRESS($D500,44))=0,INDIRECT(ADDRESS($D500,38))&lt;&gt;"UL"),INDIRECT(ADDRESS($D500,COLUMN()-12)),0),0), IF($E500&gt;0,IF(AND(INDIRECT(ADDRESS($E500,44))=0,INDIRECT(ADDRESS($E500,38))&lt;&gt;"UL"),INDIRECT(ADDRESS($E500,COLUMN()-12)),0),0), IF($F500&gt;0,IF(AND(INDIRECT(ADDRESS($F500,44))=0,INDIRECT(ADDRESS($F500,38))&lt;&gt;"UL"),INDIRECT(ADDRESS($F500,COLUMN()-12)),0),0), IF($G500&gt;0,IF(AND(INDIRECT(ADDRESS($G500,44))=0,INDIRECT(ADDRESS($G500,38))&lt;&gt;"UL"),INDIRECT(ADDRESS($G500,COLUMN()-12)),0),0), IF($H500&gt;0,IF(AND(INDIRECT(ADDRESS($H500,44))=0,INDIRECT(ADDRESS($H500,38))&lt;&gt;"UL"),INDIRECT(ADDRESS($H500,COLUMN()-12)),0),0), IF($I500&gt;0,IF(AND(INDIRECT(ADDRESS($I500,44))=0,INDIRECT(ADDRESS($I500,38))&lt;&gt;"UL"),INDIRECT(ADDRESS($I500,COLUMN()-12)),0),0), IF($J500&gt;0,IF(AND(INDIRECT(ADDRESS($J500,44))=0,INDIRECT(ADDRESS($J500,38))&lt;&gt;"UL"),INDIRECT(ADDRESS($J500,COLUMN()-12)),0),0), IF($K500&gt;0,IF(AND(INDIRECT(ADDRESS($K500,44))=0,INDIRECT(ADDRESS($K500,38))&lt;&gt;"UL"),INDIRECT(ADDRESS($K500,COLUMN()-11)),0),0), IF($L500&gt;0,IF(AND(INDIRECT(ADDRESS($L500,44))=0,INDIRECT(ADDRESS($L500,38))&lt;&gt;"UL"),INDIRECT(ADDRESS($L500,COLUMN()-11)),0),0), IF($M500&gt;0,IF(AND(INDIRECT(ADDRESS($M500,44))=0,INDIRECT(ADDRESS($M500,38))&lt;&gt;"UL"),INDIRECT(ADDRESS($M500,COLUMN()-11)),0),0))</f>
        <v>0</v>
      </c>
      <c r="BP500" s="57" cm="1">
        <f t="array" aca="1" ref="BP500" ca="1">SUM(IF($C500&gt;0,IF(AND(INDIRECT(ADDRESS($C500,44))=0,INDIRECT(ADDRESS($C500,38))&lt;&gt;"UL"),INDIRECT(ADDRESS($C500,COLUMN()-12)),0),0), IF($D500&gt;0,IF(AND(INDIRECT(ADDRESS($D500,44))=0,INDIRECT(ADDRESS($D500,38))&lt;&gt;"UL"),INDIRECT(ADDRESS($D500,COLUMN()-12)),0),0), IF($E500&gt;0,IF(AND(INDIRECT(ADDRESS($E500,44))=0,INDIRECT(ADDRESS($E500,38))&lt;&gt;"UL"),INDIRECT(ADDRESS($E500,COLUMN()-12)),0),0), IF($F500&gt;0,IF(AND(INDIRECT(ADDRESS($F500,44))=0,INDIRECT(ADDRESS($F500,38))&lt;&gt;"UL"),INDIRECT(ADDRESS($F500,COLUMN()-12)),0),0), IF($G500&gt;0,IF(AND(INDIRECT(ADDRESS($G500,44))=0,INDIRECT(ADDRESS($G500,38))&lt;&gt;"UL"),INDIRECT(ADDRESS($G500,COLUMN()-12)),0),0), IF($H500&gt;0,IF(AND(INDIRECT(ADDRESS($H500,44))=0,INDIRECT(ADDRESS($H500,38))&lt;&gt;"UL"),INDIRECT(ADDRESS($H500,COLUMN()-12)),0),0), IF($I500&gt;0,IF(AND(INDIRECT(ADDRESS($I500,44))=0,INDIRECT(ADDRESS($I500,38))&lt;&gt;"UL"),INDIRECT(ADDRESS($I500,COLUMN()-12)),0),0), IF($J500&gt;0,IF(AND(INDIRECT(ADDRESS($J500,44))=0,INDIRECT(ADDRESS($J500,38))&lt;&gt;"UL"),INDIRECT(ADDRESS($J500,COLUMN()-12)),0),0), IF($K500&gt;0,IF(AND(INDIRECT(ADDRESS($K500,44))=0,INDIRECT(ADDRESS($K500,38))&lt;&gt;"UL"),INDIRECT(ADDRESS($K500,COLUMN()-11)),0),0), IF($L500&gt;0,IF(AND(INDIRECT(ADDRESS($L500,44))=0,INDIRECT(ADDRESS($L500,38))&lt;&gt;"UL"),INDIRECT(ADDRESS($L500,COLUMN()-11)),0),0), IF($M500&gt;0,IF(AND(INDIRECT(ADDRESS($M500,44))=0,INDIRECT(ADDRESS($M500,38))&lt;&gt;"UL"),INDIRECT(ADDRESS($M500,COLUMN()-11)),0),0))</f>
        <v>0</v>
      </c>
      <c r="BQ500" s="57">
        <f t="shared" ca="1" si="362"/>
        <v>0</v>
      </c>
      <c r="BR500" s="161">
        <f t="shared" ca="1" si="363"/>
        <v>72.749578315163106</v>
      </c>
      <c r="BS500" s="59"/>
      <c r="BT500" s="56">
        <f t="shared" ca="1" si="364"/>
        <v>4.0309679117250994</v>
      </c>
      <c r="BU500" s="63">
        <f t="shared" ca="1" si="365"/>
        <v>0.13003122295887418</v>
      </c>
      <c r="BV500" s="57" t="s">
        <v>34</v>
      </c>
      <c r="BW500" s="57" cm="1">
        <f t="array" aca="1" ref="BW500" ca="1">SUM(IF($C500&gt;0,IF(AND(INDIRECT(ADDRESS($C500,44))=0,INDIRECT(ADDRESS($C500,38))="UL",ISERROR(SEARCH("Rear",INDIRECT(ADDRESS($C500,33)))),ISERROR(SEARCH("Side",INDIRECT(ADDRESS($C500,33))))),INDIRECT(ADDRESS($C500,COLUMN())),0),0),IF($D500&gt;0,IF(AND(INDIRECT(ADDRESS($D500,44))=0,INDIRECT(ADDRESS($D500,38))="UL",ISERROR(SEARCH("Rear",INDIRECT(ADDRESS($D500,33)))),ISERROR(SEARCH("Side",INDIRECT(ADDRESS($D500,33))))),INDIRECT(ADDRESS($D500,COLUMN())),0),0),IF($E500&gt;0,IF(AND(INDIRECT(ADDRESS($E500,44))=0,INDIRECT(ADDRESS($E500,38))="UL",ISERROR(SEARCH("Rear",INDIRECT(ADDRESS($E500,33)))),ISERROR(SEARCH("Side",INDIRECT(ADDRESS($E500,33))))),INDIRECT(ADDRESS($E500,COLUMN())),0),0),IF($F500&gt;0,IF(AND(INDIRECT(ADDRESS($F500,44))=0,INDIRECT(ADDRESS($F500,38))="UL",ISERROR(SEARCH("Rear",INDIRECT(ADDRESS($F500,33)))),ISERROR(SEARCH("Side",INDIRECT(ADDRESS($F500,33))))),INDIRECT(ADDRESS($F500,COLUMN())),0),0),IF($G500&gt;0,IF(AND(INDIRECT(ADDRESS($G500,44))=0,INDIRECT(ADDRESS($G500,38))="UL",ISERROR(SEARCH("Rear",INDIRECT(ADDRESS($G500,33)))),ISERROR(SEARCH("Side",INDIRECT(ADDRESS($G500,33))))),INDIRECT(ADDRESS($G500,COLUMN())),0),0),IF($H500&gt;0,IF(AND(INDIRECT(ADDRESS($H500,44))=0,INDIRECT(ADDRESS($H500,38))="UL",ISERROR(SEARCH("Rear",INDIRECT(ADDRESS($H500,33)))),ISERROR(SEARCH("Side",INDIRECT(ADDRESS($H500,33))))),INDIRECT(ADDRESS($H500,COLUMN())),0),0),IF($I500&gt;0,IF(AND(INDIRECT(ADDRESS($I500,44))=0,INDIRECT(ADDRESS($I500,38))="UL",ISERROR(SEARCH("Rear",INDIRECT(ADDRESS($I500,33)))),ISERROR(SEARCH("Side",INDIRECT(ADDRESS($I500,33))))),INDIRECT(ADDRESS($I500,COLUMN())),0),0),IF($J500&gt;0,IF(AND(INDIRECT(ADDRESS($J500,44))=0,INDIRECT(ADDRESS($J500,38))="UL",ISERROR(SEARCH("Rear",INDIRECT(ADDRESS($J500,33)))),ISERROR(SEARCH("Side",INDIRECT(ADDRESS($J500,33))))),INDIRECT(ADDRESS($J500,COLUMN())),0),0),IF($K500&gt;0,IF(AND(INDIRECT(ADDRESS($K500,44))=0,INDIRECT(ADDRESS($K500,38))="UL",ISERROR(SEARCH("Rear",INDIRECT(ADDRESS($K500,33)))),ISERROR(SEARCH("Side",INDIRECT(ADDRESS($K500,33))))),INDIRECT(ADDRESS($K500,COLUMN())),0),0),IF($L500&gt;0,IF(AND(INDIRECT(ADDRESS($L500,44))=0,INDIRECT(ADDRESS($L500,38))="UL",ISERROR(SEARCH("Rear",INDIRECT(ADDRESS($L500,33)))),ISERROR(SEARCH("Side",INDIRECT(ADDRESS($L500,33))))),INDIRECT(ADDRESS($L500,COLUMN())),0),0),IF($M500&gt;0,IF(AND(INDIRECT(ADDRESS($M500,44))=0,INDIRECT(ADDRESS($M500,38))="UL",ISERROR(SEARCH("Rear",INDIRECT(ADDRESS($M500,33)))),ISERROR(SEARCH("Side",INDIRECT(ADDRESS($M500,33))))),INDIRECT(ADDRESS($M500,COLUMN())),0),0))</f>
        <v>0.88888888888888884</v>
      </c>
      <c r="BX500" s="57">
        <f t="shared" ca="1" si="366"/>
        <v>0.88888888888888884</v>
      </c>
      <c r="BY500" s="57" cm="1">
        <f t="array" aca="1" ref="BY500" ca="1">SUM(IF($C500&gt;0,IF(AND(INDIRECT(ADDRESS($C500,44))=0,INDIRECT(ADDRESS($C500,38))="UL"),INDIRECT(ADDRESS($C500,COLUMN())),0),0),IF($D500&gt;0,IF(AND(INDIRECT(ADDRESS($D500,44))=0,INDIRECT(ADDRESS($D500,38))="UL"),INDIRECT(ADDRESS($D500,COLUMN())),0),0),IF($E500&gt;0,IF(AND(INDIRECT(ADDRESS($E500,44))=0,INDIRECT(ADDRESS($E500,38))="UL"),INDIRECT(ADDRESS($E500,COLUMN())),0),0),IF($F500&gt;0,IF(AND(INDIRECT(ADDRESS($F500,44))=0,INDIRECT(ADDRESS($F500,38))="UL"),INDIRECT(ADDRESS($F500,COLUMN())),0),0),IF($G500&gt;0,IF(AND(INDIRECT(ADDRESS($G500,44))=0,INDIRECT(ADDRESS($G500,38))="UL"),INDIRECT(ADDRESS($G500,COLUMN())),0),0),IF($H500&gt;0,IF(AND(INDIRECT(ADDRESS($H500,44))=0,INDIRECT(ADDRESS($H500,38))="UL"),INDIRECT(ADDRESS($H500,COLUMN())),0),0),IF($I500&gt;0,IF(AND(INDIRECT(ADDRESS($I500,44))=0,INDIRECT(ADDRESS($I500,38))="UL"),INDIRECT(ADDRESS($I500,COLUMN())),0),0),IF($J500&gt;0,IF(AND(INDIRECT(ADDRESS($J500,44))=0,INDIRECT(ADDRESS($J500,38))="UL"),INDIRECT(ADDRESS($J500,COLUMN())),0),0),IF($K500&gt;0,IF(AND(INDIRECT(ADDRESS($K500,44))=0,INDIRECT(ADDRESS($K500,38))="UL"),INDIRECT(ADDRESS($K500,COLUMN())),0),0),IF($L500&gt;0,IF(AND(INDIRECT(ADDRESS($L500,44))=0,INDIRECT(ADDRESS($L500,38))="UL"),INDIRECT(ADDRESS($L500,COLUMN())),0),0),IF($M500&gt;0,IF(AND(INDIRECT(ADDRESS($M500,44))=0,INDIRECT(ADDRESS($M500,38))="UL"),INDIRECT(ADDRESS($M500,COLUMN())),0),0))</f>
        <v>0.49876543209876545</v>
      </c>
      <c r="BZ500" s="57" cm="1">
        <f t="array" aca="1" ref="BZ500" ca="1">SUM(IF($C500&gt;0,IF(AND(INDIRECT(ADDRESS($C500,44))=0,INDIRECT(ADDRESS($C500,38))="UL"),INDIRECT(ADDRESS($C500,COLUMN())),0),0),IF($D500&gt;0,IF(AND(INDIRECT(ADDRESS($D500,44))=0,INDIRECT(ADDRESS($D500,38))="UL"),INDIRECT(ADDRESS($D500,COLUMN())),0),0),IF($E500&gt;0,IF(AND(INDIRECT(ADDRESS($E500,44))=0,INDIRECT(ADDRESS($E500,38))="UL"),INDIRECT(ADDRESS($E500,COLUMN())),0),0),IF($F500&gt;0,IF(AND(INDIRECT(ADDRESS($F500,44))=0,INDIRECT(ADDRESS($F500,38))="UL"),INDIRECT(ADDRESS($F500,COLUMN())),0),0),IF($G500&gt;0,IF(AND(INDIRECT(ADDRESS($G500,44))=0,INDIRECT(ADDRESS($G500,38))="UL"),INDIRECT(ADDRESS($G500,COLUMN())),0),0),IF($H500&gt;0,IF(AND(INDIRECT(ADDRESS($H500,44))=0,INDIRECT(ADDRESS($H500,38))="UL"),INDIRECT(ADDRESS($H500,COLUMN())),0),0),IF($I500&gt;0,IF(AND(INDIRECT(ADDRESS($I500,44))=0,INDIRECT(ADDRESS($I500,38))="UL"),INDIRECT(ADDRESS($I500,COLUMN())),0),0),IF($J500&gt;0,IF(AND(INDIRECT(ADDRESS($J500,44))=0,INDIRECT(ADDRESS($J500,38))="UL"),INDIRECT(ADDRESS($J500,COLUMN())),0),0),IF($K500&gt;0,IF(AND(INDIRECT(ADDRESS($K500,44))=0,INDIRECT(ADDRESS($K500,38))="UL"),INDIRECT(ADDRESS($K500,COLUMN())),0),0),IF($L500&gt;0,IF(AND(INDIRECT(ADDRESS($L500,44))=0,INDIRECT(ADDRESS($L500,38))="UL"),INDIRECT(ADDRESS($L500,COLUMN())),0),0),IF($M500&gt;0,IF(AND(INDIRECT(ADDRESS($M500,44))=0,INDIRECT(ADDRESS($M500,38))="UL"),INDIRECT(ADDRESS($M500,COLUMN())),0),0))</f>
        <v>0.7456790123456789</v>
      </c>
      <c r="CA500" s="57">
        <f t="shared" ca="1" si="367"/>
        <v>0.7456790123456789</v>
      </c>
      <c r="CB500" s="57" cm="1">
        <f t="array" aca="1" ref="CB500" ca="1">SUM(IF($C500&gt;0,IF(AND(INDIRECT(ADDRESS($C500,44))=0,INDIRECT(ADDRESS($C500,38))&lt;&gt;"UL"),INDIRECT(ADDRESS($C500,COLUMN())),0),0),IF($D500&gt;0,IF(AND(INDIRECT(ADDRESS($D500,44))=0,INDIRECT(ADDRESS($D500,38))&lt;&gt;"UL"),INDIRECT(ADDRESS($D500,COLUMN())),0),0),IF($E500&gt;0,IF(AND(INDIRECT(ADDRESS($E500,44))=0,INDIRECT(ADDRESS($E500,38))&lt;&gt;"UL"),INDIRECT(ADDRESS($E500,COLUMN())),0),0),IF($F500&gt;0,IF(AND(INDIRECT(ADDRESS($F500,44))=0,INDIRECT(ADDRESS($F500,38))&lt;&gt;"UL"),INDIRECT(ADDRESS($F500,COLUMN())),0),0),IF($G500&gt;0,IF(AND(INDIRECT(ADDRESS($G500,44))=0,INDIRECT(ADDRESS($G500,38))&lt;&gt;"UL"),INDIRECT(ADDRESS($G500,COLUMN())),0),0),IF($H500&gt;0,IF(AND(INDIRECT(ADDRESS($H500,44))=0,INDIRECT(ADDRESS($H500,38))&lt;&gt;"UL"),INDIRECT(ADDRESS($H500,COLUMN())),0),0),IF($I500&gt;0,IF(AND(INDIRECT(ADDRESS($I500,44))=0,INDIRECT(ADDRESS($I500,38))&lt;&gt;"UL"),INDIRECT(ADDRESS($I500,COLUMN())),0),0),IF($J500&gt;0,IF(AND(INDIRECT(ADDRESS($J500,44))=0,INDIRECT(ADDRESS($J500,38))&lt;&gt;"UL"),INDIRECT(ADDRESS($J500,COLUMN())),0),0),IF($K500&gt;0,IF(AND(INDIRECT(ADDRESS($K500,44))=0,INDIRECT(ADDRESS($K500,38))&lt;&gt;"UL"),INDIRECT(ADDRESS($K500,COLUMN())),0),0),IF($L500&gt;0,IF(AND(INDIRECT(ADDRESS($L500,44))=0,INDIRECT(ADDRESS($L500,38))&lt;&gt;"UL"),INDIRECT(ADDRESS($L500,COLUMN())),0),0),IF($M500&gt;0,IF(AND(INDIRECT(ADDRESS($M500,44))=0,INDIRECT(ADDRESS($M500,38))&lt;&gt;"UL"),INDIRECT(ADDRESS($M500,COLUMN())),0),0))</f>
        <v>0</v>
      </c>
      <c r="CC500" s="57">
        <f t="shared" ca="1" si="368"/>
        <v>0</v>
      </c>
      <c r="CD500" s="57" cm="1">
        <f t="array" aca="1" ref="CD500" ca="1">SUM(IF($C500&gt;0,IF(AND(INDIRECT(ADDRESS($C500,44))=0,INDIRECT(ADDRESS($C500,38))&lt;&gt;"UL"),INDIRECT(ADDRESS($C500,COLUMN())),0),0),IF($D500&gt;0,IF(AND(INDIRECT(ADDRESS($D500,44))=0,INDIRECT(ADDRESS($D500,38))&lt;&gt;"UL"),INDIRECT(ADDRESS($D500,COLUMN())),0),0),IF($E500&gt;0,IF(AND(INDIRECT(ADDRESS($E500,44))=0,INDIRECT(ADDRESS($E500,38))&lt;&gt;"UL"),INDIRECT(ADDRESS($E500,COLUMN())),0),0),IF($F500&gt;0,IF(AND(INDIRECT(ADDRESS($F500,44))=0,INDIRECT(ADDRESS($F500,38))&lt;&gt;"UL"),INDIRECT(ADDRESS($F500,COLUMN())),0),0),IF($G500&gt;0,IF(AND(INDIRECT(ADDRESS($G500,44))=0,INDIRECT(ADDRESS($G500,38))&lt;&gt;"UL"),INDIRECT(ADDRESS($G500,COLUMN())),0),0),IF($H500&gt;0,IF(AND(INDIRECT(ADDRESS($H500,44))=0,INDIRECT(ADDRESS($H500,38))&lt;&gt;"UL"),INDIRECT(ADDRESS($H500,COLUMN())),0),0),IF($I500&gt;0,IF(AND(INDIRECT(ADDRESS($I500,44))=0,INDIRECT(ADDRESS($I500,38))&lt;&gt;"UL"),INDIRECT(ADDRESS($I500,COLUMN())),0),0),IF($J500&gt;0,IF(AND(INDIRECT(ADDRESS($J500,44))=0,INDIRECT(ADDRESS($J500,38))&lt;&gt;"UL"),INDIRECT(ADDRESS($J500,COLUMN())),0),0),IF($K500&gt;0,IF(AND(INDIRECT(ADDRESS($K500,44))=0,INDIRECT(ADDRESS($K500,38))&lt;&gt;"UL"),INDIRECT(ADDRESS($K500,COLUMN())),0),0),IF($L500&gt;0,IF(AND(INDIRECT(ADDRESS($L500,44))=0,INDIRECT(ADDRESS($L500,38))&lt;&gt;"UL"),INDIRECT(ADDRESS($L500,COLUMN())),0),0),IF($M500&gt;0,IF(AND(INDIRECT(ADDRESS($M500,44))=0,INDIRECT(ADDRESS($M500,38))&lt;&gt;"UL"),INDIRECT(ADDRESS($M500,COLUMN())),0),0))</f>
        <v>0</v>
      </c>
      <c r="CE500" s="57" cm="1">
        <f t="array" aca="1" ref="CE500" ca="1">SUM(IF($C500&gt;0,IF(AND(INDIRECT(ADDRESS($C500,44))=0,INDIRECT(ADDRESS($C500,38))&lt;&gt;"UL"),INDIRECT(ADDRESS($C500,COLUMN())),0),0),IF($D500&gt;0,IF(AND(INDIRECT(ADDRESS($D500,44))=0,INDIRECT(ADDRESS($D500,38))&lt;&gt;"UL"),INDIRECT(ADDRESS($D500,COLUMN())),0),0),IF($E500&gt;0,IF(AND(INDIRECT(ADDRESS($E500,44))=0,INDIRECT(ADDRESS($E500,38))&lt;&gt;"UL"),INDIRECT(ADDRESS($E500,COLUMN())),0),0),IF($F500&gt;0,IF(AND(INDIRECT(ADDRESS($F500,44))=0,INDIRECT(ADDRESS($F500,38))&lt;&gt;"UL"),INDIRECT(ADDRESS($F500,COLUMN())),0),0),IF($G500&gt;0,IF(AND(INDIRECT(ADDRESS($G500,44))=0,INDIRECT(ADDRESS($G500,38))&lt;&gt;"UL"),INDIRECT(ADDRESS($G500,COLUMN())),0),0),IF($H500&gt;0,IF(AND(INDIRECT(ADDRESS($H500,44))=0,INDIRECT(ADDRESS($H500,38))&lt;&gt;"UL"),INDIRECT(ADDRESS($H500,COLUMN())),0),0),IF($I500&gt;0,IF(AND(INDIRECT(ADDRESS($I500,44))=0,INDIRECT(ADDRESS($I500,38))&lt;&gt;"UL"),INDIRECT(ADDRESS($I500,COLUMN())),0),0),IF($J500&gt;0,IF(AND(INDIRECT(ADDRESS($J500,44))=0,INDIRECT(ADDRESS($J500,38))&lt;&gt;"UL"),INDIRECT(ADDRESS($J500,COLUMN())),0),0),IF($K500&gt;0,IF(AND(INDIRECT(ADDRESS($K500,44))=0,INDIRECT(ADDRESS($K500,38))&lt;&gt;"UL"),INDIRECT(ADDRESS($K500,COLUMN())),0),0),IF($L500&gt;0,IF(AND(INDIRECT(ADDRESS($L500,44))=0,INDIRECT(ADDRESS($L500,38))&lt;&gt;"UL"),INDIRECT(ADDRESS($L500,COLUMN())),0),0),IF($M500&gt;0,IF(AND(INDIRECT(ADDRESS($M500,44))=0,INDIRECT(ADDRESS($M500,38))&lt;&gt;"UL"),INDIRECT(ADDRESS($M500,COLUMN())),0),0))</f>
        <v>0</v>
      </c>
      <c r="CF500" s="57">
        <f t="shared" ca="1" si="369"/>
        <v>0</v>
      </c>
      <c r="CG500" s="57">
        <f t="shared" ca="1" si="370"/>
        <v>2.4663022943387842</v>
      </c>
      <c r="CH500" s="57">
        <f t="shared" ca="1" si="371"/>
        <v>7.9558138527057551E-2</v>
      </c>
      <c r="CI500" s="19">
        <f t="shared" ca="1" si="372"/>
        <v>14.400869157886422</v>
      </c>
      <c r="CJ500" s="19"/>
      <c r="CK500" s="57" cm="1">
        <f t="array" aca="1" ref="CK500" ca="1">IF(AU500="S", SUM(IF($C500&gt;0,IF(INDIRECT(ADDRESS($C500,43))&lt;&gt;1,INDIRECT(ADDRESS($C500,48)),0),0), IF($D500&gt;0,IF(INDIRECT(ADDRESS($D500,43))&lt;&gt;1,INDIRECT(ADDRESS($D500,48)),0),0), IF($E500&gt;0,IF(INDIRECT(ADDRESS($E500,43))&lt;&gt;1,INDIRECT(ADDRESS($E500,48)),0),0), IF($F500&gt;0,IF(INDIRECT(ADDRESS($F500,43))&lt;&gt;1,INDIRECT(ADDRESS($F500,48)),0),0), IF($G500&gt;0,IF(INDIRECT(ADDRESS($G500,43))&lt;&gt;1,INDIRECT(ADDRESS($G500,48)),0),0), IF($H500&gt;0,IF(INDIRECT(ADDRESS($H500,43))&lt;&gt;1,INDIRECT(ADDRESS($H500,48)),0),0), IF($I500&gt;0,IF(INDIRECT(ADDRESS($I500,43))&lt;&gt;1,INDIRECT(ADDRESS($I500,48)),0),0), IF($J500&gt;0,IF(INDIRECT(ADDRESS($J500,43))&lt;&gt;1,INDIRECT(ADDRESS($J500,48)),0),0), IF($K500&gt;0,IF(INDIRECT(ADDRESS($K500,43))&lt;&gt;1,INDIRECT(ADDRESS($K500,48)),0),0), IF($L500&gt;0,IF(INDIRECT(ADDRESS($L500,43))&lt;&gt;1,INDIRECT(ADDRESS($L500,48)),0),0), IF($M500&gt;0,IF(INDIRECT(ADDRESS($M500,43))&lt;&gt;1,INDIRECT(ADDRESS($M500,48)),0),0)), IF(AU500="L",SUM(IF($C500&gt;0,IF(INDIRECT(ADDRESS($C500,43))&lt;&gt;1,INDIRECT(ADDRESS($C500,50)),0),0), IF($D500&gt;0,IF(INDIRECT(ADDRESS($D500,43))&lt;&gt;1,INDIRECT(ADDRESS($D500,50)),0),0), IF($E500&gt;0,IF(INDIRECT(ADDRESS($E500,43))&lt;&gt;1,INDIRECT(ADDRESS($E500,50)),0),0), IF($F500&gt;0,IF(INDIRECT(ADDRESS($F500,43))&lt;&gt;1,INDIRECT(ADDRESS($F500,50)),0),0), IF($G500&gt;0,IF(INDIRECT(ADDRESS($G500,43))&lt;&gt;1,INDIRECT(ADDRESS($G500,50)),0),0), IF($G500&gt;0,IF(INDIRECT(ADDRESS($G500,43))&lt;&gt;1,INDIRECT(ADDRESS($G500,50)),0),0), IF($H500&gt;0,IF(INDIRECT(ADDRESS($H500,43))&lt;&gt;1,INDIRECT(ADDRESS($H500,50)),0),0), IF($I500&gt;0,IF(INDIRECT(ADDRESS($I500,43))&lt;&gt;1,INDIRECT(ADDRESS($I500,50)),0),0), IF($J500&gt;0,IF(INDIRECT(ADDRESS($J500,43))&lt;&gt;1,INDIRECT(ADDRESS($J500,50)),0),0), IF($K500&gt;0,IF(INDIRECT(ADDRESS($K500,43))&lt;&gt;1,INDIRECT(ADDRESS($K500,50)),0),0), IF($L500&gt;0,IF(INDIRECT(ADDRESS($L500,43))&lt;&gt;1,INDIRECT(ADDRESS($L500,50)),0),0), IF($M500&gt;0,IF(INDIRECT(ADDRESS($M500,43))&lt;&gt;1,INDIRECT(ADDRESS($M500,50)),0),0)), SUM(IF($C500&gt;0,IF(INDIRECT(ADDRESS($C500,43))&lt;&gt;1,INDIRECT(ADDRESS($C500,49)),0),0), IF($D500&gt;0,IF(INDIRECT(ADDRESS($D500,43))&lt;&gt;1,INDIRECT(ADDRESS($D500,49)),0),0), IF($E500&gt;0,IF(INDIRECT(ADDRESS($E500,43))&lt;&gt;1,INDIRECT(ADDRESS($E500,49)),0),0), IF($F500&gt;0,IF(INDIRECT(ADDRESS($F500,43))&lt;&gt;1,INDIRECT(ADDRESS($F500,49)),0),0), IF($G500&gt;0,IF(INDIRECT(ADDRESS($G500,43))&lt;&gt;1,INDIRECT(ADDRESS($G500,49)),0),0), IF($G500&gt;0,IF(INDIRECT(ADDRESS($G500,43))&lt;&gt;1,INDIRECT(ADDRESS($G500,49)),0),0), IF($H500&gt;0,IF(INDIRECT(ADDRESS($H500,43))&lt;&gt;1,INDIRECT(ADDRESS($H500,49)),0),0), IF($I500&gt;0,IF(INDIRECT(ADDRESS($I500,43))&lt;&gt;1,INDIRECT(ADDRESS($I500,49)),0),0), IF($J500&gt;0,IF(INDIRECT(ADDRESS($J500,43))&lt;&gt;1,INDIRECT(ADDRESS($J500,49)),0),0), IF($K500&gt;0,IF(INDIRECT(ADDRESS($K500,43))&lt;&gt;1,INDIRECT(ADDRESS($K500,49)),0),0), IF($L500&gt;0,IF(INDIRECT(ADDRESS($L500,43))&lt;&gt;1,INDIRECT(ADDRESS($L500,49)),0),0), IF($M500&gt;0,IF(INDIRECT(ADDRESS($M500,43))&lt;&gt;1,INDIRECT(ADDRESS($M500,49)),0),0))))</f>
        <v>2.5555555555555554</v>
      </c>
      <c r="CL500" s="57" cm="1">
        <f t="array" aca="1" ref="CL500" ca="1">1.5*SUM(IF($C500&gt;0,IF(INDIRECT(ADDRESS($C500,44))=1,INDIRECT(ADDRESS($C500,47)),0),0),IF($D500&gt;0,IF(INDIRECT(ADDRESS($D500,44))=1,INDIRECT(ADDRESS($CF459,47)),0),0),IF($E500&gt;0,IF(INDIRECT(ADDRESS($E500,44))=1,INDIRECT(ADDRESS($E500,47)),0),0),IF($F500&gt;0,IF(INDIRECT(ADDRESS($F500,44))=1,INDIRECT(ADDRESS($F500,47)),0),0),IF($G500&gt;0,IF(INDIRECT(ADDRESS($G500,44))=1,INDIRECT(ADDRESS($G500,47)),0),0),IF($G500&gt;0,IF(INDIRECT(ADDRESS($G500,44))=1,INDIRECT(ADDRESS($G500,47)),0),0),IF($H500&gt;0,IF(INDIRECT(ADDRESS($H500,44))=1,INDIRECT(ADDRESS($H500,47)),0),0),IF($I500&gt;0,IF(INDIRECT(ADDRESS($I500,44))=1,INDIRECT(ADDRESS($I500,47)),0),0),IF($J500&gt;0,IF(INDIRECT(ADDRESS($J500,44))=1,INDIRECT(ADDRESS($J500,47)),0),0),IF($K500&gt;0,IF(INDIRECT(ADDRESS($K500,44))=1,INDIRECT(ADDRESS($K500,47)),0),0),IF($L500&gt;0,IF(INDIRECT(ADDRESS($L500,44))=1,INDIRECT(ADDRESS($L500,47)),0),0),IF($M500&gt;0,IF(INDIRECT(ADDRESS($M500,44))=1,INDIRECT(ADDRESS($M500,47)),0),0))</f>
        <v>0</v>
      </c>
      <c r="CM500" s="56">
        <f t="shared" ca="1" si="373"/>
        <v>0.95726852915209337</v>
      </c>
      <c r="CN500" s="59"/>
    </row>
    <row r="501" spans="1:92" s="208" customFormat="1" x14ac:dyDescent="0.25">
      <c r="A501" s="65" t="s">
        <v>681</v>
      </c>
      <c r="B501" s="74">
        <v>440</v>
      </c>
      <c r="C501" s="74">
        <v>456</v>
      </c>
      <c r="D501" s="74">
        <v>457</v>
      </c>
      <c r="E501" s="74">
        <v>458</v>
      </c>
      <c r="F501" s="74">
        <v>459</v>
      </c>
      <c r="G501" s="74"/>
      <c r="H501" s="74"/>
      <c r="I501" s="74"/>
      <c r="J501" s="74"/>
      <c r="K501" s="74"/>
      <c r="L501" s="74"/>
      <c r="M501" s="74"/>
      <c r="N501" s="67">
        <f ca="1">SUM(INDIRECT(ADDRESS(B501,COLUMN())),IF(C501&gt;0,INDIRECT(ADDRESS(C501,COLUMN())),0),IF(D501&gt;0,INDIRECT(ADDRESS(D501,14)),0),IF(E501&gt;0,INDIRECT(ADDRESS(E501,COLUMN())),0),IF(F501&gt;0,INDIRECT(ADDRESS(F501,COLUMN())),0),IF(G501&gt;0,INDIRECT(ADDRESS(G501,COLUMN())),0),IF(H501&gt;0,INDIRECT(ADDRESS(H501,COLUMN())),0),IF(I501&gt;0,INDIRECT(ADDRESS(I501,COLUMN())),0),IF(J501&gt;0,INDIRECT(ADDRESS(J501,COLUMN())),0),IF(K501&gt;0,INDIRECT(ADDRESS(K501,COLUMN())),0),IF(L501&gt;0,INDIRECT(ADDRESS(L501,COLUMN())),0),IF(M501&gt;0,INDIRECT(ADDRESS(M501,COLUMN())),0))</f>
        <v>34</v>
      </c>
      <c r="O501" s="67" t="str" cm="1">
        <f t="array" aca="1" ref="O501" ca="1">INDIRECT(ADDRESS($B501,COLUMN()))</f>
        <v>Fighter</v>
      </c>
      <c r="P501" s="67" cm="1">
        <f t="array" aca="1" ref="P501" ca="1">INDIRECT(ADDRESS($B501,COLUMN()))</f>
        <v>4.8</v>
      </c>
      <c r="Q501" s="67" cm="1">
        <f t="array" aca="1" ref="Q501" ca="1">INDIRECT(ADDRESS($B501,COLUMN()))</f>
        <v>0</v>
      </c>
      <c r="R501" s="67" cm="1">
        <f t="array" aca="1" ref="R501" ca="1">INDIRECT(ADDRESS($B501,COLUMN()))</f>
        <v>0</v>
      </c>
      <c r="S501" s="67" cm="1">
        <f t="array" aca="1" ref="S501" ca="1">INDIRECT(ADDRESS($B501,COLUMN()))</f>
        <v>2</v>
      </c>
      <c r="T501" s="67" t="str" cm="1">
        <f t="array" aca="1" ref="T501" ca="1">INDIRECT(ADDRESS($B501,COLUMN()))</f>
        <v>1-5</v>
      </c>
      <c r="U501" s="67" cm="1">
        <f t="array" aca="1" ref="U501" ca="1">INDIRECT(ADDRESS($B501,COLUMN()))</f>
        <v>5</v>
      </c>
      <c r="V501" s="67" cm="1">
        <f t="array" aca="1" ref="V501" ca="1">INDIRECT(ADDRESS($B501,COLUMN()))</f>
        <v>0</v>
      </c>
      <c r="W501" s="67" cm="1">
        <f t="array" aca="1" ref="W501" ca="1">INDIRECT(ADDRESS($B501,COLUMN()))</f>
        <v>3</v>
      </c>
      <c r="X501" s="67" cm="1">
        <f t="array" aca="1" ref="X501" ca="1">INDIRECT(ADDRESS($B501,COLUMN()))</f>
        <v>5</v>
      </c>
      <c r="Y501" s="67" cm="1">
        <f t="array" aca="1" ref="Y501" ca="1">INDIRECT(ADDRESS($B501,COLUMN()))</f>
        <v>0</v>
      </c>
      <c r="Z501" s="67" cm="1">
        <f t="array" aca="1" ref="Z501" ca="1">INDIRECT(ADDRESS($B501,COLUMN()))</f>
        <v>5</v>
      </c>
      <c r="AA501" s="67">
        <f t="shared" si="353"/>
        <v>0</v>
      </c>
      <c r="AB501" s="56">
        <f ca="1">((U501/8)^$V$296)*((((X501-(Y501-1)/2)/8)^$X$296)*((S501/3)^$S$296))*(((8-W501)/6)^$W$296)</f>
        <v>0.77246254744164822</v>
      </c>
      <c r="AC501" s="56">
        <f ca="1">SUM(((25/N501)^$Z$296)*(AB501/$AB$34))</f>
        <v>0.77262477800372731</v>
      </c>
      <c r="AD501" s="56">
        <f ca="1">(P501/($CN$34*(1/AC501)))</f>
        <v>3.2248686386242538</v>
      </c>
      <c r="AE501"/>
      <c r="AF501" s="52"/>
      <c r="AG501" s="52"/>
      <c r="AH501" s="57"/>
      <c r="AI501" s="57"/>
      <c r="AJ501" s="57"/>
      <c r="AK501" s="57"/>
      <c r="AL501" s="57"/>
      <c r="AM501" s="57"/>
      <c r="AN501" s="57"/>
      <c r="AO501" s="57"/>
      <c r="AP501" s="57"/>
      <c r="AQ501" s="57"/>
      <c r="AR501" s="57"/>
      <c r="AS501" s="57"/>
      <c r="AT501" s="52"/>
      <c r="AU501" s="54" t="s">
        <v>113</v>
      </c>
      <c r="AV501" s="57" cm="1">
        <f t="array" aca="1" ref="AV501" ca="1">SUM(IF($C501&gt;0,IF(AND(INDIRECT(ADDRESS($C501,44))=0,INDIRECT(ADDRESS($C501,38))="UL",ISERROR(SEARCH("Rear",INDIRECT(ADDRESS($C501,33)))),ISERROR(SEARCH("Side",INDIRECT(ADDRESS($C501,33))))),INDIRECT(ADDRESS($C501,COLUMN())),0),0),IF($D501&gt;0,IF(AND(INDIRECT(ADDRESS($D501,44))=0,INDIRECT(ADDRESS($D501,38))="UL",ISERROR(SEARCH("Rear",INDIRECT(ADDRESS($D501,33)))),ISERROR(SEARCH("Side",INDIRECT(ADDRESS($D501,33))))),INDIRECT(ADDRESS($D501,COLUMN())),0),0),IF($E501&gt;0,IF(AND(INDIRECT(ADDRESS($E501,44))=0,INDIRECT(ADDRESS($E501,38))="UL",ISERROR(SEARCH("Rear",INDIRECT(ADDRESS($E501,33)))),ISERROR(SEARCH("Side",INDIRECT(ADDRESS($E501,33))))),INDIRECT(ADDRESS($E501,COLUMN())),0),0),IF($F501&gt;0,IF(AND(INDIRECT(ADDRESS($F501,44))=0,INDIRECT(ADDRESS($F501,38))="UL",ISERROR(SEARCH("Rear",INDIRECT(ADDRESS($F501,33)))),ISERROR(SEARCH("Side",INDIRECT(ADDRESS($F501,33))))),INDIRECT(ADDRESS($F501,COLUMN())),0),0),IF($G501&gt;0,IF(AND(INDIRECT(ADDRESS($G501,44))=0,INDIRECT(ADDRESS($G501,38))="UL",ISERROR(SEARCH("Rear",INDIRECT(ADDRESS($G501,33)))),ISERROR(SEARCH("Side",INDIRECT(ADDRESS($G501,33))))),INDIRECT(ADDRESS($G501,COLUMN())),0),0),IF($H501&gt;0,IF(AND(INDIRECT(ADDRESS($H501,44))=0,INDIRECT(ADDRESS($H501,38))="UL",ISERROR(SEARCH("Rear",INDIRECT(ADDRESS($H501,33)))),ISERROR(SEARCH("Side",INDIRECT(ADDRESS($H501,33))))),INDIRECT(ADDRESS($H501,COLUMN())),0),0),IF($I501&gt;0,IF(AND(INDIRECT(ADDRESS($I501,44))=0,INDIRECT(ADDRESS($I501,38))="UL",ISERROR(SEARCH("Rear",INDIRECT(ADDRESS($I501,33)))),ISERROR(SEARCH("Side",INDIRECT(ADDRESS($I501,33))))),INDIRECT(ADDRESS($I501,COLUMN())),0),0),IF($J501&gt;0,IF(AND(INDIRECT(ADDRESS($J501,44))=0,INDIRECT(ADDRESS($J501,38))="UL",ISERROR(SEARCH("Rear",INDIRECT(ADDRESS($J501,33)))),ISERROR(SEARCH("Side",INDIRECT(ADDRESS($J501,33))))),INDIRECT(ADDRESS($J501,COLUMN())),0),0),IF($K501&gt;0,IF(AND(INDIRECT(ADDRESS($K501,44))=0,INDIRECT(ADDRESS($K501,38))="UL",ISERROR(SEARCH("Rear",INDIRECT(ADDRESS($K501,33)))),ISERROR(SEARCH("Side",INDIRECT(ADDRESS($K501,33))))),INDIRECT(ADDRESS($K501,COLUMN())),0),0),IF($L501&gt;0,IF(AND(INDIRECT(ADDRESS($L501,44))=0,INDIRECT(ADDRESS($L501,38))="UL",ISERROR(SEARCH("Rear",INDIRECT(ADDRESS($L501,33)))),ISERROR(SEARCH("Side",INDIRECT(ADDRESS($L501,33))))),INDIRECT(ADDRESS($L501,COLUMN())),0),0),IF($M501&gt;0,IF(AND(INDIRECT(ADDRESS($M501,44))=0,INDIRECT(ADDRESS($M501,38))="UL",ISERROR(SEARCH("Rear",INDIRECT(ADDRESS($M501,33)))),ISERROR(SEARCH("Side",INDIRECT(ADDRESS($M501,33))))),INDIRECT(ADDRESS($M501,COLUMN())),0),0))</f>
        <v>0.66666666666666663</v>
      </c>
      <c r="AW501" s="57" cm="1">
        <f t="array" aca="1" ref="AW501" ca="1">SUM(IF($C501&gt;0,IF(AND(INDIRECT(ADDRESS($C501,44))=0,INDIRECT(ADDRESS($C501,38))="UL",ISERROR(SEARCH("Rear",INDIRECT(ADDRESS($C501,33)))),ISERROR(SEARCH("Side",INDIRECT(ADDRESS($C501,33))))),INDIRECT(ADDRESS($C501,COLUMN())),0),0),IF($D501&gt;0,IF(AND(INDIRECT(ADDRESS($D501,44))=0,INDIRECT(ADDRESS($D501,38))="UL",ISERROR(SEARCH("Rear",INDIRECT(ADDRESS($D501,33)))),ISERROR(SEARCH("Side",INDIRECT(ADDRESS($D501,33))))),INDIRECT(ADDRESS($D501,COLUMN())),0),0),IF($E501&gt;0,IF(AND(INDIRECT(ADDRESS($E501,44))=0,INDIRECT(ADDRESS($E501,38))="UL",ISERROR(SEARCH("Rear",INDIRECT(ADDRESS($E501,33)))),ISERROR(SEARCH("Side",INDIRECT(ADDRESS($E501,33))))),INDIRECT(ADDRESS($E501,COLUMN())),0),0),IF($F501&gt;0,IF(AND(INDIRECT(ADDRESS($F501,44))=0,INDIRECT(ADDRESS($F501,38))="UL",ISERROR(SEARCH("Rear",INDIRECT(ADDRESS($F501,33)))),ISERROR(SEARCH("Side",INDIRECT(ADDRESS($F501,33))))),INDIRECT(ADDRESS($F501,COLUMN())),0),0),IF($G501&gt;0,IF(AND(INDIRECT(ADDRESS($G501,44))=0,INDIRECT(ADDRESS($G501,38))="UL",ISERROR(SEARCH("Rear",INDIRECT(ADDRESS($G501,33)))),ISERROR(SEARCH("Side",INDIRECT(ADDRESS($G501,33))))),INDIRECT(ADDRESS($G501,COLUMN())),0),0),IF($H501&gt;0,IF(AND(INDIRECT(ADDRESS($H501,44))=0,INDIRECT(ADDRESS($H501,38))="UL",ISERROR(SEARCH("Rear",INDIRECT(ADDRESS($H501,33)))),ISERROR(SEARCH("Side",INDIRECT(ADDRESS($H501,33))))),INDIRECT(ADDRESS($H501,COLUMN())),0),0),IF($I501&gt;0,IF(AND(INDIRECT(ADDRESS($I501,44))=0,INDIRECT(ADDRESS($I501,38))="UL",ISERROR(SEARCH("Rear",INDIRECT(ADDRESS($I501,33)))),ISERROR(SEARCH("Side",INDIRECT(ADDRESS($I501,33))))),INDIRECT(ADDRESS($I501,COLUMN())),0),0),IF($J501&gt;0,IF(AND(INDIRECT(ADDRESS($J501,44))=0,INDIRECT(ADDRESS($J501,38))="UL",ISERROR(SEARCH("Rear",INDIRECT(ADDRESS($J501,33)))),ISERROR(SEARCH("Side",INDIRECT(ADDRESS($J501,33))))),INDIRECT(ADDRESS($J501,COLUMN())),0),0),IF($K501&gt;0,IF(AND(INDIRECT(ADDRESS($K501,44))=0,INDIRECT(ADDRESS($K501,38))="UL",ISERROR(SEARCH("Rear",INDIRECT(ADDRESS($K501,33)))),ISERROR(SEARCH("Side",INDIRECT(ADDRESS($K501,33))))),INDIRECT(ADDRESS($K501,COLUMN())),0),0),IF($L501&gt;0,IF(AND(INDIRECT(ADDRESS($L501,44))=0,INDIRECT(ADDRESS($L501,38))="UL",ISERROR(SEARCH("Rear",INDIRECT(ADDRESS($L501,33)))),ISERROR(SEARCH("Side",INDIRECT(ADDRESS($L501,33))))),INDIRECT(ADDRESS($L501,COLUMN())),0),0),IF($M501&gt;0,IF(AND(INDIRECT(ADDRESS($M501,44))=0,INDIRECT(ADDRESS($M501,38))="UL",ISERROR(SEARCH("Rear",INDIRECT(ADDRESS($M501,33)))),ISERROR(SEARCH("Side",INDIRECT(ADDRESS($M501,33))))),INDIRECT(ADDRESS($M501,COLUMN())),0),0))</f>
        <v>1.5555555555555554</v>
      </c>
      <c r="AX501" s="57" cm="1">
        <f t="array" aca="1" ref="AX501" ca="1">SUM(IF($C501&gt;0,IF(AND(INDIRECT(ADDRESS($C501,44))=0,INDIRECT(ADDRESS($C501,38))="UL",ISERROR(SEARCH("Rear",INDIRECT(ADDRESS($C501,33)))),ISERROR(SEARCH("Side",INDIRECT(ADDRESS($C501,33))))),INDIRECT(ADDRESS($C501,COLUMN())),0),0),IF($D501&gt;0,IF(AND(INDIRECT(ADDRESS($D501,44))=0,INDIRECT(ADDRESS($D501,38))="UL",ISERROR(SEARCH("Rear",INDIRECT(ADDRESS($D501,33)))),ISERROR(SEARCH("Side",INDIRECT(ADDRESS($D501,33))))),INDIRECT(ADDRESS($D501,COLUMN())),0),0),IF($E501&gt;0,IF(AND(INDIRECT(ADDRESS($E501,44))=0,INDIRECT(ADDRESS($E501,38))="UL",ISERROR(SEARCH("Rear",INDIRECT(ADDRESS($E501,33)))),ISERROR(SEARCH("Side",INDIRECT(ADDRESS($E501,33))))),INDIRECT(ADDRESS($E501,COLUMN())),0),0),IF($F501&gt;0,IF(AND(INDIRECT(ADDRESS($F501,44))=0,INDIRECT(ADDRESS($F501,38))="UL",ISERROR(SEARCH("Rear",INDIRECT(ADDRESS($F501,33)))),ISERROR(SEARCH("Side",INDIRECT(ADDRESS($F501,33))))),INDIRECT(ADDRESS($F501,COLUMN())),0),0),IF($G501&gt;0,IF(AND(INDIRECT(ADDRESS($G501,44))=0,INDIRECT(ADDRESS($G501,38))="UL",ISERROR(SEARCH("Rear",INDIRECT(ADDRESS($G501,33)))),ISERROR(SEARCH("Side",INDIRECT(ADDRESS($G501,33))))),INDIRECT(ADDRESS($G501,COLUMN())),0),0),IF($H501&gt;0,IF(AND(INDIRECT(ADDRESS($H501,44))=0,INDIRECT(ADDRESS($H501,38))="UL",ISERROR(SEARCH("Rear",INDIRECT(ADDRESS($H501,33)))),ISERROR(SEARCH("Side",INDIRECT(ADDRESS($H501,33))))),INDIRECT(ADDRESS($H501,COLUMN())),0),0),IF($I501&gt;0,IF(AND(INDIRECT(ADDRESS($I501,44))=0,INDIRECT(ADDRESS($I501,38))="UL",ISERROR(SEARCH("Rear",INDIRECT(ADDRESS($I501,33)))),ISERROR(SEARCH("Side",INDIRECT(ADDRESS($I501,33))))),INDIRECT(ADDRESS($I501,COLUMN())),0),0),IF($J501&gt;0,IF(AND(INDIRECT(ADDRESS($J501,44))=0,INDIRECT(ADDRESS($J501,38))="UL",ISERROR(SEARCH("Rear",INDIRECT(ADDRESS($J501,33)))),ISERROR(SEARCH("Side",INDIRECT(ADDRESS($J501,33))))),INDIRECT(ADDRESS($J501,COLUMN())),0),0),IF($K501&gt;0,IF(AND(INDIRECT(ADDRESS($K501,44))=0,INDIRECT(ADDRESS($K501,38))="UL",ISERROR(SEARCH("Rear",INDIRECT(ADDRESS($K501,33)))),ISERROR(SEARCH("Side",INDIRECT(ADDRESS($K501,33))))),INDIRECT(ADDRESS($K501,COLUMN())),0),0),IF($L501&gt;0,IF(AND(INDIRECT(ADDRESS($L501,44))=0,INDIRECT(ADDRESS($L501,38))="UL",ISERROR(SEARCH("Rear",INDIRECT(ADDRESS($L501,33)))),ISERROR(SEARCH("Side",INDIRECT(ADDRESS($L501,33))))),INDIRECT(ADDRESS($L501,COLUMN())),0),0),IF($M501&gt;0,IF(AND(INDIRECT(ADDRESS($M501,44))=0,INDIRECT(ADDRESS($M501,38))="UL",ISERROR(SEARCH("Rear",INDIRECT(ADDRESS($M501,33)))),ISERROR(SEARCH("Side",INDIRECT(ADDRESS($M501,33))))),INDIRECT(ADDRESS($M501,COLUMN())),0),0))</f>
        <v>0</v>
      </c>
      <c r="AY501" s="58">
        <f ca="1">IF(AU501="S",AV501,IF(AU501="MS",AW501,IF(AU501="ML",AW501,AX501)))</f>
        <v>1.5555555555555554</v>
      </c>
      <c r="AZ501" s="58">
        <f ca="1">SUM(AV501:AX501)/3</f>
        <v>0.74074074074074059</v>
      </c>
      <c r="BA501" s="58" cm="1">
        <f t="array" aca="1" ref="BA501" ca="1">SUM(IF($C501&gt;0,IF(AND(INDIRECT(ADDRESS($C501,44))=0,INDIRECT(ADDRESS($C501,38))="UL"),INDIRECT(ADDRESS($C501,COLUMN())),0),0),IF($D501&gt;0,IF(AND(INDIRECT(ADDRESS($D501,44))=0,INDIRECT(ADDRESS($D501,38))="UL"),INDIRECT(ADDRESS($D501,COLUMN())),0),0),IF($E501&gt;0,IF(AND(INDIRECT(ADDRESS($E501,44))=0,INDIRECT(ADDRESS($E501,38))="UL"),INDIRECT(ADDRESS($E501,COLUMN())),0),0),IF($F501&gt;0,IF(AND(INDIRECT(ADDRESS($F501,44))=0,INDIRECT(ADDRESS($F501,38))="UL"),INDIRECT(ADDRESS($F501,COLUMN())),0),0),IF($G501&gt;0,IF(AND(INDIRECT(ADDRESS($G501,44))=0,INDIRECT(ADDRESS($G501,38))="UL"),INDIRECT(ADDRESS($G501,COLUMN())),0),0),IF($H501&gt;0,IF(AND(INDIRECT(ADDRESS($H501,44))=0,INDIRECT(ADDRESS($H501,38))="UL"),INDIRECT(ADDRESS($H501,COLUMN())),0),0),IF($I501&gt;0,IF(AND(INDIRECT(ADDRESS($I501,44))=0,INDIRECT(ADDRESS($I501,38))="UL"),INDIRECT(ADDRESS($I501,COLUMN())),0),0),IF($J501&gt;0,IF(AND(INDIRECT(ADDRESS($J501,44))=0,INDIRECT(ADDRESS($J501,38))="UL"),INDIRECT(ADDRESS($J501,COLUMN())),0),0),IF($K501&gt;0,IF(AND(INDIRECT(ADDRESS($K501,44))=0,INDIRECT(ADDRESS($K501,38))="UL"),INDIRECT(ADDRESS($K501,COLUMN())),0),0),IF($L501&gt;0,IF(AND(INDIRECT(ADDRESS($L501,44))=0,INDIRECT(ADDRESS($L501,38))="UL"),INDIRECT(ADDRESS($L501,COLUMN())),0),0),IF($M501&gt;0,IF(AND(INDIRECT(ADDRESS($M501,44))=0,INDIRECT(ADDRESS($M501,38))="UL"),INDIRECT(ADDRESS($M501,COLUMN())),0),0))</f>
        <v>0.6399999999999999</v>
      </c>
      <c r="BB501" s="58" cm="1">
        <f t="array" aca="1" ref="BB501" ca="1">SUM(IF($C501&gt;0,IF(AND(INDIRECT(ADDRESS($C501,44))=0,INDIRECT(ADDRESS($C501,38))="UL"),INDIRECT(ADDRESS($C501,COLUMN())),0),0),IF($D501&gt;0,IF(AND(INDIRECT(ADDRESS($D501,44))=0,INDIRECT(ADDRESS($D501,38))="UL"),INDIRECT(ADDRESS($D501,COLUMN())),0),0),IF($E501&gt;0,IF(AND(INDIRECT(ADDRESS($E501,44))=0,INDIRECT(ADDRESS($E501,38))="UL"),INDIRECT(ADDRESS($E501,COLUMN())),0),0),IF($F501&gt;0,IF(AND(INDIRECT(ADDRESS($F501,44))=0,INDIRECT(ADDRESS($F501,38))="UL"),INDIRECT(ADDRESS($F501,COLUMN())),0),0),IF($G501&gt;0,IF(AND(INDIRECT(ADDRESS($G501,44))=0,INDIRECT(ADDRESS($G501,38))="UL"),INDIRECT(ADDRESS($G501,COLUMN())),0),0),IF($H501&gt;0,IF(AND(INDIRECT(ADDRESS($H501,44))=0,INDIRECT(ADDRESS($H501,38))="UL"),INDIRECT(ADDRESS($H501,COLUMN())),0),0),IF($I501&gt;0,IF(AND(INDIRECT(ADDRESS($I501,44))=0,INDIRECT(ADDRESS($I501,38))="UL"),INDIRECT(ADDRESS($I501,COLUMN())),0),0),IF($J501&gt;0,IF(AND(INDIRECT(ADDRESS($J501,44))=0,INDIRECT(ADDRESS($J501,38))="UL"),INDIRECT(ADDRESS($J501,COLUMN())),0),0),IF($K501&gt;0,IF(AND(INDIRECT(ADDRESS($K501,44))=0,INDIRECT(ADDRESS($K501,38))="UL"),INDIRECT(ADDRESS($K501,COLUMN())),0),0),IF($L501&gt;0,IF(AND(INDIRECT(ADDRESS($L501,44))=0,INDIRECT(ADDRESS($L501,38))="UL"),INDIRECT(ADDRESS($L501,COLUMN())),0),0),IF($M501&gt;0,IF(AND(INDIRECT(ADDRESS($M501,44))=0,INDIRECT(ADDRESS($M501,38))="UL"),INDIRECT(ADDRESS($M501,COLUMN())),0),0))</f>
        <v>0.60952380952380947</v>
      </c>
      <c r="BC501" s="58" cm="1">
        <f t="array" aca="1" ref="BC501" ca="1">SUM(IF($C501&gt;0,IF(AND(INDIRECT(ADDRESS($C501,44))=0,INDIRECT(ADDRESS($C501,38))="UL"),INDIRECT(ADDRESS($C501,COLUMN())),0),0),IF($D501&gt;0,IF(AND(INDIRECT(ADDRESS($D501,44))=0,INDIRECT(ADDRESS($D501,38))="UL"),INDIRECT(ADDRESS($D501,COLUMN())),0),0),IF($E501&gt;0,IF(AND(INDIRECT(ADDRESS($E501,44))=0,INDIRECT(ADDRESS($E501,38))="UL"),INDIRECT(ADDRESS($E501,COLUMN())),0),0),IF($F501&gt;0,IF(AND(INDIRECT(ADDRESS($F501,44))=0,INDIRECT(ADDRESS($F501,38))="UL"),INDIRECT(ADDRESS($F501,COLUMN())),0),0),IF($G501&gt;0,IF(AND(INDIRECT(ADDRESS($G501,44))=0,INDIRECT(ADDRESS($G501,38))="UL"),INDIRECT(ADDRESS($G501,COLUMN())),0),0),IF($H501&gt;0,IF(AND(INDIRECT(ADDRESS($H501,44))=0,INDIRECT(ADDRESS($H501,38))="UL"),INDIRECT(ADDRESS($H501,COLUMN())),0),0),IF($I501&gt;0,IF(AND(INDIRECT(ADDRESS($I501,44))=0,INDIRECT(ADDRESS($I501,38))="UL"),INDIRECT(ADDRESS($I501,COLUMN())),0),0),IF($J501&gt;0,IF(AND(INDIRECT(ADDRESS($J501,44))=0,INDIRECT(ADDRESS($J501,38))="UL"),INDIRECT(ADDRESS($J501,COLUMN())),0),0),IF($K501&gt;0,IF(AND(INDIRECT(ADDRESS($K501,44))=0,INDIRECT(ADDRESS($K501,38))="UL"),INDIRECT(ADDRESS($K501,COLUMN())),0),0),IF($L501&gt;0,IF(AND(INDIRECT(ADDRESS($L501,44))=0,INDIRECT(ADDRESS($L501,38))="UL"),INDIRECT(ADDRESS($L501,COLUMN())),0),0),IF($M501&gt;0,IF(AND(INDIRECT(ADDRESS($M501,44))=0,INDIRECT(ADDRESS($M501,38))="UL"),INDIRECT(ADDRESS($M501,COLUMN())),0),0))</f>
        <v>0.31999999999999995</v>
      </c>
      <c r="BD501" s="58" cm="1">
        <f t="array" aca="1" ref="BD501" ca="1">SUM(IF($C501&gt;0,IF(AND(INDIRECT(ADDRESS($C501,44))=0,INDIRECT(ADDRESS($C501,38))="UL"),INDIRECT(ADDRESS($C501,COLUMN())),0),0),IF($D501&gt;0,IF(AND(INDIRECT(ADDRESS($D501,44))=0,INDIRECT(ADDRESS($D501,38))="UL"),INDIRECT(ADDRESS($D501,COLUMN())),0),0),IF($E501&gt;0,IF(AND(INDIRECT(ADDRESS($E501,44))=0,INDIRECT(ADDRESS($E501,38))="UL"),INDIRECT(ADDRESS($E501,COLUMN())),0),0),IF($F501&gt;0,IF(AND(INDIRECT(ADDRESS($F501,44))=0,INDIRECT(ADDRESS($F501,38))="UL"),INDIRECT(ADDRESS($F501,COLUMN())),0),0),IF($G501&gt;0,IF(AND(INDIRECT(ADDRESS($G501,44))=0,INDIRECT(ADDRESS($G501,38))="UL"),INDIRECT(ADDRESS($G501,COLUMN())),0),0),IF($H501&gt;0,IF(AND(INDIRECT(ADDRESS($H501,44))=0,INDIRECT(ADDRESS($H501,38))="UL"),INDIRECT(ADDRESS($H501,COLUMN())),0),0),IF($I501&gt;0,IF(AND(INDIRECT(ADDRESS($I501,44))=0,INDIRECT(ADDRESS($I501,38))="UL"),INDIRECT(ADDRESS($I501,COLUMN())),0),0),IF($J501&gt;0,IF(AND(INDIRECT(ADDRESS($J501,44))=0,INDIRECT(ADDRESS($J501,38))="UL"),INDIRECT(ADDRESS($J501,COLUMN())),0),0),IF($K501&gt;0,IF(AND(INDIRECT(ADDRESS($K501,44))=0,INDIRECT(ADDRESS($K501,38))="UL"),INDIRECT(ADDRESS($K501,COLUMN())),0),0),IF($L501&gt;0,IF(AND(INDIRECT(ADDRESS($L501,44))=0,INDIRECT(ADDRESS($L501,38))="UL"),INDIRECT(ADDRESS($L501,COLUMN())),0),0),IF($M501&gt;0,IF(AND(INDIRECT(ADDRESS($M501,44))=0,INDIRECT(ADDRESS($M501,38))="UL"),INDIRECT(ADDRESS($M501,COLUMN())),0),0))</f>
        <v>0.83809523809523812</v>
      </c>
      <c r="BE501" s="57">
        <f ca="1">IF(AU501="S",BA501,IF(AU501="MS",BB501,IF(AU501="ML",BC501,BD501)))</f>
        <v>0.60952380952380947</v>
      </c>
      <c r="BF501" s="57" cm="1">
        <f t="array" aca="1" ref="BF501" ca="1">SUM(IF($C501&gt;0,IF(INDIRECT(ADDRESS($C501,45))=1,INDIRECT(ADDRESS($C501,52))*INDIRECT(ADDRESS($C501,42))/5,0),0), IF($D501&gt;0,IF(INDIRECT(ADDRESS($D501,45))=1,INDIRECT(ADDRESS($D501,52))*INDIRECT(ADDRESS($D501,42))/5,0),0), IF($E501&gt;0,IF(INDIRECT(ADDRESS($E501,45))=1,INDIRECT(ADDRESS($E501,52))*INDIRECT(ADDRESS($E501,42))/5,0),0), IF($F501&gt;0,IF(INDIRECT(ADDRESS($F501,45))=1,INDIRECT(ADDRESS($F501,52))*INDIRECT(ADDRESS($F501,42))/5,0),0), IF($G501&gt;0,IF(INDIRECT(ADDRESS($G501,45))=1,INDIRECT(ADDRESS($G501,52))*INDIRECT(ADDRESS($G501,42))/5,0),0), IF($H501&gt;0,IF(INDIRECT(ADDRESS($H501,45))=1,INDIRECT(ADDRESS($H501,52))*INDIRECT(ADDRESS($H501,42))/5,0),0)
)*$BF$296/100</f>
        <v>5.9259259259259255E-2</v>
      </c>
      <c r="BG501" s="19"/>
      <c r="BH501" s="57" cm="1">
        <f t="array" aca="1" ref="BH501" ca="1">SUM(IF($C501&gt;0,IF(AND(INDIRECT(ADDRESS($C501,44))=0,INDIRECT(ADDRESS($C501,38))&lt;&gt;"UL"),INDIRECT(ADDRESS($C501,COLUMN()-12)),0),0), IF($D501&gt;0,IF(AND(INDIRECT(ADDRESS($D501,44))=0,INDIRECT(ADDRESS($D501,38))&lt;&gt;"UL"),INDIRECT(ADDRESS($D501,COLUMN()-12)),0),0), IF($E501&gt;0,IF(AND(INDIRECT(ADDRESS($E501,44))=0,INDIRECT(ADDRESS($E501,38))&lt;&gt;"UL"),INDIRECT(ADDRESS($E501,COLUMN()-12)),0),0), IF($F501&gt;0,IF(AND(INDIRECT(ADDRESS($F501,44))=0,INDIRECT(ADDRESS($F501,38))&lt;&gt;"UL"),INDIRECT(ADDRESS($F501,COLUMN()-12)),0),0), IF($G501&gt;0,IF(AND(INDIRECT(ADDRESS($G501,44))=0,INDIRECT(ADDRESS($G501,38))&lt;&gt;"UL"),INDIRECT(ADDRESS($G501,COLUMN()-12)),0),0), IF($H501&gt;0,IF(AND(INDIRECT(ADDRESS($H501,44))=0,INDIRECT(ADDRESS($H501,38))&lt;&gt;"UL"),INDIRECT(ADDRESS($H501,COLUMN()-12)),0),0), IF($I501&gt;0,IF(AND(INDIRECT(ADDRESS($I501,44))=0,INDIRECT(ADDRESS($I501,38))&lt;&gt;"UL"),INDIRECT(ADDRESS($I501,COLUMN()-12)),0),0), IF($J501&gt;0,IF(AND(INDIRECT(ADDRESS($J501,44))=0,INDIRECT(ADDRESS($J501,38))&lt;&gt;"UL"),INDIRECT(ADDRESS($J501,COLUMN()-12)),0),0), IF($K501&gt;0,IF(AND(INDIRECT(ADDRESS($K501,44))=0,INDIRECT(ADDRESS($K501,38))&lt;&gt;"UL"),INDIRECT(ADDRESS($K501,COLUMN()-12)),0),0), IF($L501&gt;0,IF(AND(INDIRECT(ADDRESS($L501,44))=0,INDIRECT(ADDRESS($L501,38))&lt;&gt;"UL"),INDIRECT(ADDRESS($L501,COLUMN()-12)),0),0), IF($M501&gt;0,IF(AND(INDIRECT(ADDRESS($M501,44))=0,INDIRECT(ADDRESS($M501,38))&lt;&gt;"UL"),INDIRECT(ADDRESS($M501,COLUMN()-12)),0),0))</f>
        <v>0</v>
      </c>
      <c r="BI501" s="57" cm="1">
        <f t="array" aca="1" ref="BI501" ca="1">SUM(IF($C501&gt;0,IF(AND(INDIRECT(ADDRESS($C501,44))=0,INDIRECT(ADDRESS($C501,38))&lt;&gt;"UL"),INDIRECT(ADDRESS($C501,COLUMN()-12)),0),0), IF($D501&gt;0,IF(AND(INDIRECT(ADDRESS($D501,44))=0,INDIRECT(ADDRESS($D501,38))&lt;&gt;"UL"),INDIRECT(ADDRESS($D501,COLUMN()-12)),0),0), IF($E501&gt;0,IF(AND(INDIRECT(ADDRESS($E501,44))=0,INDIRECT(ADDRESS($E501,38))&lt;&gt;"UL"),INDIRECT(ADDRESS($E501,COLUMN()-12)),0),0), IF($F501&gt;0,IF(AND(INDIRECT(ADDRESS($F501,44))=0,INDIRECT(ADDRESS($F501,38))&lt;&gt;"UL"),INDIRECT(ADDRESS($F501,COLUMN()-12)),0),0), IF($G501&gt;0,IF(AND(INDIRECT(ADDRESS($G501,44))=0,INDIRECT(ADDRESS($G501,38))&lt;&gt;"UL"),INDIRECT(ADDRESS($G501,COLUMN()-12)),0),0), IF($H501&gt;0,IF(AND(INDIRECT(ADDRESS($H501,44))=0,INDIRECT(ADDRESS($H501,38))&lt;&gt;"UL"),INDIRECT(ADDRESS($H501,COLUMN()-12)),0),0), IF($I501&gt;0,IF(AND(INDIRECT(ADDRESS($I501,44))=0,INDIRECT(ADDRESS($I501,38))&lt;&gt;"UL"),INDIRECT(ADDRESS($I501,COLUMN()-12)),0),0), IF($J501&gt;0,IF(AND(INDIRECT(ADDRESS($J501,44))=0,INDIRECT(ADDRESS($J501,38))&lt;&gt;"UL"),INDIRECT(ADDRESS($J501,COLUMN()-12)),0),0), IF($K501&gt;0,IF(AND(INDIRECT(ADDRESS($K501,44))=0,INDIRECT(ADDRESS($K501,38))&lt;&gt;"UL"),INDIRECT(ADDRESS($K501,COLUMN()-12)),0),0), IF($L501&gt;0,IF(AND(INDIRECT(ADDRESS($L501,44))=0,INDIRECT(ADDRESS($L501,38))&lt;&gt;"UL"),INDIRECT(ADDRESS($L501,COLUMN()-12)),0),0), IF($M501&gt;0,IF(AND(INDIRECT(ADDRESS($M501,44))=0,INDIRECT(ADDRESS($M501,38))&lt;&gt;"UL"),INDIRECT(ADDRESS($M501,COLUMN()-12)),0),0))</f>
        <v>0</v>
      </c>
      <c r="BJ501" s="57" cm="1">
        <f t="array" aca="1" ref="BJ501" ca="1">SUM(IF($C501&gt;0,IF(AND(INDIRECT(ADDRESS($C501,44))=0,INDIRECT(ADDRESS($C501,38))&lt;&gt;"UL"),INDIRECT(ADDRESS($C501,COLUMN()-12)),0),0), IF($D501&gt;0,IF(AND(INDIRECT(ADDRESS($D501,44))=0,INDIRECT(ADDRESS($D501,38))&lt;&gt;"UL"),INDIRECT(ADDRESS($D501,COLUMN()-12)),0),0), IF($E501&gt;0,IF(AND(INDIRECT(ADDRESS($E501,44))=0,INDIRECT(ADDRESS($E501,38))&lt;&gt;"UL"),INDIRECT(ADDRESS($E501,COLUMN()-12)),0),0), IF($F501&gt;0,IF(AND(INDIRECT(ADDRESS($F501,44))=0,INDIRECT(ADDRESS($F501,38))&lt;&gt;"UL"),INDIRECT(ADDRESS($F501,COLUMN()-12)),0),0), IF($G501&gt;0,IF(AND(INDIRECT(ADDRESS($G501,44))=0,INDIRECT(ADDRESS($G501,38))&lt;&gt;"UL"),INDIRECT(ADDRESS($G501,COLUMN()-12)),0),0), IF($H501&gt;0,IF(AND(INDIRECT(ADDRESS($H501,44))=0,INDIRECT(ADDRESS($H501,38))&lt;&gt;"UL"),INDIRECT(ADDRESS($H501,COLUMN()-12)),0),0), IF($I501&gt;0,IF(AND(INDIRECT(ADDRESS($I501,44))=0,INDIRECT(ADDRESS($I501,38))&lt;&gt;"UL"),INDIRECT(ADDRESS($I501,COLUMN()-12)),0),0), IF($J501&gt;0,IF(AND(INDIRECT(ADDRESS($J501,44))=0,INDIRECT(ADDRESS($J501,38))&lt;&gt;"UL"),INDIRECT(ADDRESS($J501,COLUMN()-12)),0),0), IF($K501&gt;0,IF(AND(INDIRECT(ADDRESS($K501,44))=0,INDIRECT(ADDRESS($K501,38))&lt;&gt;"UL"),INDIRECT(ADDRESS($K501,COLUMN()-12)),0),0), IF($L501&gt;0,IF(AND(INDIRECT(ADDRESS($L501,44))=0,INDIRECT(ADDRESS($L501,38))&lt;&gt;"UL"),INDIRECT(ADDRESS($L501,COLUMN()-12)),0),0), IF($M501&gt;0,IF(AND(INDIRECT(ADDRESS($M501,44))=0,INDIRECT(ADDRESS($M501,38))&lt;&gt;"UL"),INDIRECT(ADDRESS($M501,COLUMN()-12)),0),0))</f>
        <v>0</v>
      </c>
      <c r="BK501" s="57">
        <f ca="1">IF(AU501="S",BH501,IF(AU501="MS",BI501,IF(AU501="ML",BI501,BJ501)))</f>
        <v>0</v>
      </c>
      <c r="BL501" s="58">
        <f ca="1">SUM(BH501:BJ501)/3</f>
        <v>0</v>
      </c>
      <c r="BM501" s="57" cm="1">
        <f t="array" aca="1" ref="BM501" ca="1">SUM(IF($C501&gt;0,IF(AND(INDIRECT(ADDRESS($C501,44))=0,INDIRECT(ADDRESS($C501,38))&lt;&gt;"UL"),INDIRECT(ADDRESS($C501,COLUMN()-12)),0),0), IF($D501&gt;0,IF(AND(INDIRECT(ADDRESS($D501,44))=0,INDIRECT(ADDRESS($D501,38))&lt;&gt;"UL"),INDIRECT(ADDRESS($D501,COLUMN()-12)),0),0), IF($E501&gt;0,IF(AND(INDIRECT(ADDRESS($E501,44))=0,INDIRECT(ADDRESS($E501,38))&lt;&gt;"UL"),INDIRECT(ADDRESS($E501,COLUMN()-12)),0),0), IF($F501&gt;0,IF(AND(INDIRECT(ADDRESS($F501,44))=0,INDIRECT(ADDRESS($F501,38))&lt;&gt;"UL"),INDIRECT(ADDRESS($F501,COLUMN()-12)),0),0), IF($G501&gt;0,IF(AND(INDIRECT(ADDRESS($G501,44))=0,INDIRECT(ADDRESS($G501,38))&lt;&gt;"UL"),INDIRECT(ADDRESS($G501,COLUMN()-12)),0),0), IF($H501&gt;0,IF(AND(INDIRECT(ADDRESS($H501,44))=0,INDIRECT(ADDRESS($H501,38))&lt;&gt;"UL"),INDIRECT(ADDRESS($H501,COLUMN()-12)),0),0), IF($I501&gt;0,IF(AND(INDIRECT(ADDRESS($I501,44))=0,INDIRECT(ADDRESS($I501,38))&lt;&gt;"UL"),INDIRECT(ADDRESS($I501,COLUMN()-12)),0),0), IF($J501&gt;0,IF(AND(INDIRECT(ADDRESS($J501,44))=0,INDIRECT(ADDRESS($J501,38))&lt;&gt;"UL"),INDIRECT(ADDRESS($J501,COLUMN()-12)),0),0), IF($K501&gt;0,IF(AND(INDIRECT(ADDRESS($K501,44))=0,INDIRECT(ADDRESS($K501,38))&lt;&gt;"UL"),INDIRECT(ADDRESS($K501,COLUMN()-11)),0),0), IF($L501&gt;0,IF(AND(INDIRECT(ADDRESS($L501,44))=0,INDIRECT(ADDRESS($L501,38))&lt;&gt;"UL"),INDIRECT(ADDRESS($L501,COLUMN()-11)),0),0), IF($M501&gt;0,IF(AND(INDIRECT(ADDRESS($M501,44))=0,INDIRECT(ADDRESS($M501,38))&lt;&gt;"UL"),INDIRECT(ADDRESS($M501,COLUMN()-11)),0),0))</f>
        <v>0</v>
      </c>
      <c r="BN501" s="57" cm="1">
        <f t="array" aca="1" ref="BN501" ca="1">SUM(IF($C501&gt;0,IF(AND(INDIRECT(ADDRESS($C501,44))=0,INDIRECT(ADDRESS($C501,38))&lt;&gt;"UL"),INDIRECT(ADDRESS($C501,COLUMN()-12)),0),0), IF($D501&gt;0,IF(AND(INDIRECT(ADDRESS($D501,44))=0,INDIRECT(ADDRESS($D501,38))&lt;&gt;"UL"),INDIRECT(ADDRESS($D501,COLUMN()-12)),0),0), IF($E501&gt;0,IF(AND(INDIRECT(ADDRESS($E501,44))=0,INDIRECT(ADDRESS($E501,38))&lt;&gt;"UL"),INDIRECT(ADDRESS($E501,COLUMN()-12)),0),0), IF($F501&gt;0,IF(AND(INDIRECT(ADDRESS($F501,44))=0,INDIRECT(ADDRESS($F501,38))&lt;&gt;"UL"),INDIRECT(ADDRESS($F501,COLUMN()-12)),0),0), IF($G501&gt;0,IF(AND(INDIRECT(ADDRESS($G501,44))=0,INDIRECT(ADDRESS($G501,38))&lt;&gt;"UL"),INDIRECT(ADDRESS($G501,COLUMN()-12)),0),0), IF($H501&gt;0,IF(AND(INDIRECT(ADDRESS($H501,44))=0,INDIRECT(ADDRESS($H501,38))&lt;&gt;"UL"),INDIRECT(ADDRESS($H501,COLUMN()-12)),0),0), IF($I501&gt;0,IF(AND(INDIRECT(ADDRESS($I501,44))=0,INDIRECT(ADDRESS($I501,38))&lt;&gt;"UL"),INDIRECT(ADDRESS($I501,COLUMN()-12)),0),0), IF($J501&gt;0,IF(AND(INDIRECT(ADDRESS($J501,44))=0,INDIRECT(ADDRESS($J501,38))&lt;&gt;"UL"),INDIRECT(ADDRESS($J501,COLUMN()-12)),0),0), IF($K501&gt;0,IF(AND(INDIRECT(ADDRESS($K501,44))=0,INDIRECT(ADDRESS($K501,38))&lt;&gt;"UL"),INDIRECT(ADDRESS($K501,COLUMN()-11)),0),0), IF($L501&gt;0,IF(AND(INDIRECT(ADDRESS($L501,44))=0,INDIRECT(ADDRESS($L501,38))&lt;&gt;"UL"),INDIRECT(ADDRESS($L501,COLUMN()-11)),0),0), IF($M501&gt;0,IF(AND(INDIRECT(ADDRESS($M501,44))=0,INDIRECT(ADDRESS($M501,38))&lt;&gt;"UL"),INDIRECT(ADDRESS($M501,COLUMN()-11)),0),0))</f>
        <v>0</v>
      </c>
      <c r="BO501" s="57" cm="1">
        <f t="array" aca="1" ref="BO501" ca="1">SUM(IF($C501&gt;0,IF(AND(INDIRECT(ADDRESS($C501,44))=0,INDIRECT(ADDRESS($C501,38))&lt;&gt;"UL"),INDIRECT(ADDRESS($C501,COLUMN()-12)),0),0), IF($D501&gt;0,IF(AND(INDIRECT(ADDRESS($D501,44))=0,INDIRECT(ADDRESS($D501,38))&lt;&gt;"UL"),INDIRECT(ADDRESS($D501,COLUMN()-12)),0),0), IF($E501&gt;0,IF(AND(INDIRECT(ADDRESS($E501,44))=0,INDIRECT(ADDRESS($E501,38))&lt;&gt;"UL"),INDIRECT(ADDRESS($E501,COLUMN()-12)),0),0), IF($F501&gt;0,IF(AND(INDIRECT(ADDRESS($F501,44))=0,INDIRECT(ADDRESS($F501,38))&lt;&gt;"UL"),INDIRECT(ADDRESS($F501,COLUMN()-12)),0),0), IF($G501&gt;0,IF(AND(INDIRECT(ADDRESS($G501,44))=0,INDIRECT(ADDRESS($G501,38))&lt;&gt;"UL"),INDIRECT(ADDRESS($G501,COLUMN()-12)),0),0), IF($H501&gt;0,IF(AND(INDIRECT(ADDRESS($H501,44))=0,INDIRECT(ADDRESS($H501,38))&lt;&gt;"UL"),INDIRECT(ADDRESS($H501,COLUMN()-12)),0),0), IF($I501&gt;0,IF(AND(INDIRECT(ADDRESS($I501,44))=0,INDIRECT(ADDRESS($I501,38))&lt;&gt;"UL"),INDIRECT(ADDRESS($I501,COLUMN()-12)),0),0), IF($J501&gt;0,IF(AND(INDIRECT(ADDRESS($J501,44))=0,INDIRECT(ADDRESS($J501,38))&lt;&gt;"UL"),INDIRECT(ADDRESS($J501,COLUMN()-12)),0),0), IF($K501&gt;0,IF(AND(INDIRECT(ADDRESS($K501,44))=0,INDIRECT(ADDRESS($K501,38))&lt;&gt;"UL"),INDIRECT(ADDRESS($K501,COLUMN()-11)),0),0), IF($L501&gt;0,IF(AND(INDIRECT(ADDRESS($L501,44))=0,INDIRECT(ADDRESS($L501,38))&lt;&gt;"UL"),INDIRECT(ADDRESS($L501,COLUMN()-11)),0),0), IF($M501&gt;0,IF(AND(INDIRECT(ADDRESS($M501,44))=0,INDIRECT(ADDRESS($M501,38))&lt;&gt;"UL"),INDIRECT(ADDRESS($M501,COLUMN()-11)),0),0))</f>
        <v>0</v>
      </c>
      <c r="BP501" s="57" cm="1">
        <f t="array" aca="1" ref="BP501" ca="1">SUM(IF($C501&gt;0,IF(AND(INDIRECT(ADDRESS($C501,44))=0,INDIRECT(ADDRESS($C501,38))&lt;&gt;"UL"),INDIRECT(ADDRESS($C501,COLUMN()-12)),0),0), IF($D501&gt;0,IF(AND(INDIRECT(ADDRESS($D501,44))=0,INDIRECT(ADDRESS($D501,38))&lt;&gt;"UL"),INDIRECT(ADDRESS($D501,COLUMN()-12)),0),0), IF($E501&gt;0,IF(AND(INDIRECT(ADDRESS($E501,44))=0,INDIRECT(ADDRESS($E501,38))&lt;&gt;"UL"),INDIRECT(ADDRESS($E501,COLUMN()-12)),0),0), IF($F501&gt;0,IF(AND(INDIRECT(ADDRESS($F501,44))=0,INDIRECT(ADDRESS($F501,38))&lt;&gt;"UL"),INDIRECT(ADDRESS($F501,COLUMN()-12)),0),0), IF($G501&gt;0,IF(AND(INDIRECT(ADDRESS($G501,44))=0,INDIRECT(ADDRESS($G501,38))&lt;&gt;"UL"),INDIRECT(ADDRESS($G501,COLUMN()-12)),0),0), IF($H501&gt;0,IF(AND(INDIRECT(ADDRESS($H501,44))=0,INDIRECT(ADDRESS($H501,38))&lt;&gt;"UL"),INDIRECT(ADDRESS($H501,COLUMN()-12)),0),0), IF($I501&gt;0,IF(AND(INDIRECT(ADDRESS($I501,44))=0,INDIRECT(ADDRESS($I501,38))&lt;&gt;"UL"),INDIRECT(ADDRESS($I501,COLUMN()-12)),0),0), IF($J501&gt;0,IF(AND(INDIRECT(ADDRESS($J501,44))=0,INDIRECT(ADDRESS($J501,38))&lt;&gt;"UL"),INDIRECT(ADDRESS($J501,COLUMN()-12)),0),0), IF($K501&gt;0,IF(AND(INDIRECT(ADDRESS($K501,44))=0,INDIRECT(ADDRESS($K501,38))&lt;&gt;"UL"),INDIRECT(ADDRESS($K501,COLUMN()-11)),0),0), IF($L501&gt;0,IF(AND(INDIRECT(ADDRESS($L501,44))=0,INDIRECT(ADDRESS($L501,38))&lt;&gt;"UL"),INDIRECT(ADDRESS($L501,COLUMN()-11)),0),0), IF($M501&gt;0,IF(AND(INDIRECT(ADDRESS($M501,44))=0,INDIRECT(ADDRESS($M501,38))&lt;&gt;"UL"),INDIRECT(ADDRESS($M501,COLUMN()-11)),0),0))</f>
        <v>0</v>
      </c>
      <c r="BQ501" s="57">
        <f ca="1">IF(AU501="S",BM501,IF(AU501="MS",BN501,IF(AU501="ML",BO501,BP501)))</f>
        <v>0</v>
      </c>
      <c r="BR501" s="161">
        <f ca="1">(((AZ501+BB501+BL501+BQ501)/(AY501+BB501+BK501+BQ501)*AB501^$BR$296)^$BQ$296)*100</f>
        <v>72.749578315163106</v>
      </c>
      <c r="BS501" s="59"/>
      <c r="BT501" s="56">
        <f ca="1">IF(AD501&lt;BG501,((((AY501+BK501)*AB501)+((BE501+BQ501)*(1-AB501))+BF501)*AD501),((((AY501*AB501)+(BE501*(1-AB501))+BF501)*AD501)+(((BK501*AB501)+(BQ501*(1-AB501)))*BG501)))</f>
        <v>4.5133879973848927</v>
      </c>
      <c r="BU501" s="63">
        <f ca="1">BT501/N501</f>
        <v>0.13274670580543801</v>
      </c>
      <c r="BV501" s="57" t="s">
        <v>34</v>
      </c>
      <c r="BW501" s="57" cm="1">
        <f t="array" aca="1" ref="BW501" ca="1">SUM(IF($C501&gt;0,IF(AND(INDIRECT(ADDRESS($C501,44))=0,INDIRECT(ADDRESS($C501,38))="UL",ISERROR(SEARCH("Rear",INDIRECT(ADDRESS($C501,33)))),ISERROR(SEARCH("Side",INDIRECT(ADDRESS($C501,33))))),INDIRECT(ADDRESS($C501,COLUMN())),0),0),IF($D501&gt;0,IF(AND(INDIRECT(ADDRESS($D501,44))=0,INDIRECT(ADDRESS($D501,38))="UL",ISERROR(SEARCH("Rear",INDIRECT(ADDRESS($D501,33)))),ISERROR(SEARCH("Side",INDIRECT(ADDRESS($D501,33))))),INDIRECT(ADDRESS($D501,COLUMN())),0),0),IF($E501&gt;0,IF(AND(INDIRECT(ADDRESS($E501,44))=0,INDIRECT(ADDRESS($E501,38))="UL",ISERROR(SEARCH("Rear",INDIRECT(ADDRESS($E501,33)))),ISERROR(SEARCH("Side",INDIRECT(ADDRESS($E501,33))))),INDIRECT(ADDRESS($E501,COLUMN())),0),0),IF($F501&gt;0,IF(AND(INDIRECT(ADDRESS($F501,44))=0,INDIRECT(ADDRESS($F501,38))="UL",ISERROR(SEARCH("Rear",INDIRECT(ADDRESS($F501,33)))),ISERROR(SEARCH("Side",INDIRECT(ADDRESS($F501,33))))),INDIRECT(ADDRESS($F501,COLUMN())),0),0),IF($G501&gt;0,IF(AND(INDIRECT(ADDRESS($G501,44))=0,INDIRECT(ADDRESS($G501,38))="UL",ISERROR(SEARCH("Rear",INDIRECT(ADDRESS($G501,33)))),ISERROR(SEARCH("Side",INDIRECT(ADDRESS($G501,33))))),INDIRECT(ADDRESS($G501,COLUMN())),0),0),IF($H501&gt;0,IF(AND(INDIRECT(ADDRESS($H501,44))=0,INDIRECT(ADDRESS($H501,38))="UL",ISERROR(SEARCH("Rear",INDIRECT(ADDRESS($H501,33)))),ISERROR(SEARCH("Side",INDIRECT(ADDRESS($H501,33))))),INDIRECT(ADDRESS($H501,COLUMN())),0),0),IF($I501&gt;0,IF(AND(INDIRECT(ADDRESS($I501,44))=0,INDIRECT(ADDRESS($I501,38))="UL",ISERROR(SEARCH("Rear",INDIRECT(ADDRESS($I501,33)))),ISERROR(SEARCH("Side",INDIRECT(ADDRESS($I501,33))))),INDIRECT(ADDRESS($I501,COLUMN())),0),0),IF($J501&gt;0,IF(AND(INDIRECT(ADDRESS($J501,44))=0,INDIRECT(ADDRESS($J501,38))="UL",ISERROR(SEARCH("Rear",INDIRECT(ADDRESS($J501,33)))),ISERROR(SEARCH("Side",INDIRECT(ADDRESS($J501,33))))),INDIRECT(ADDRESS($J501,COLUMN())),0),0),IF($K501&gt;0,IF(AND(INDIRECT(ADDRESS($K501,44))=0,INDIRECT(ADDRESS($K501,38))="UL",ISERROR(SEARCH("Rear",INDIRECT(ADDRESS($K501,33)))),ISERROR(SEARCH("Side",INDIRECT(ADDRESS($K501,33))))),INDIRECT(ADDRESS($K501,COLUMN())),0),0),IF($L501&gt;0,IF(AND(INDIRECT(ADDRESS($L501,44))=0,INDIRECT(ADDRESS($L501,38))="UL",ISERROR(SEARCH("Rear",INDIRECT(ADDRESS($L501,33)))),ISERROR(SEARCH("Side",INDIRECT(ADDRESS($L501,33))))),INDIRECT(ADDRESS($L501,COLUMN())),0),0),IF($M501&gt;0,IF(AND(INDIRECT(ADDRESS($M501,44))=0,INDIRECT(ADDRESS($M501,38))="UL",ISERROR(SEARCH("Rear",INDIRECT(ADDRESS($M501,33)))),ISERROR(SEARCH("Side",INDIRECT(ADDRESS($M501,33))))),INDIRECT(ADDRESS($M501,COLUMN())),0),0))</f>
        <v>0.88888888888888884</v>
      </c>
      <c r="BX501" s="57">
        <f ca="1">IF(BV501="S",AV501,BW501)</f>
        <v>0.88888888888888884</v>
      </c>
      <c r="BY501" s="57" cm="1">
        <f t="array" aca="1" ref="BY501" ca="1">SUM(IF($C501&gt;0,IF(AND(INDIRECT(ADDRESS($C501,44))=0,INDIRECT(ADDRESS($C501,38))="UL"),INDIRECT(ADDRESS($C501,COLUMN())),0),0),IF($D501&gt;0,IF(AND(INDIRECT(ADDRESS($D501,44))=0,INDIRECT(ADDRESS($D501,38))="UL"),INDIRECT(ADDRESS($D501,COLUMN())),0),0),IF($E501&gt;0,IF(AND(INDIRECT(ADDRESS($E501,44))=0,INDIRECT(ADDRESS($E501,38))="UL"),INDIRECT(ADDRESS($E501,COLUMN())),0),0),IF($F501&gt;0,IF(AND(INDIRECT(ADDRESS($F501,44))=0,INDIRECT(ADDRESS($F501,38))="UL"),INDIRECT(ADDRESS($F501,COLUMN())),0),0),IF($G501&gt;0,IF(AND(INDIRECT(ADDRESS($G501,44))=0,INDIRECT(ADDRESS($G501,38))="UL"),INDIRECT(ADDRESS($G501,COLUMN())),0),0),IF($H501&gt;0,IF(AND(INDIRECT(ADDRESS($H501,44))=0,INDIRECT(ADDRESS($H501,38))="UL"),INDIRECT(ADDRESS($H501,COLUMN())),0),0),IF($I501&gt;0,IF(AND(INDIRECT(ADDRESS($I501,44))=0,INDIRECT(ADDRESS($I501,38))="UL"),INDIRECT(ADDRESS($I501,COLUMN())),0),0),IF($J501&gt;0,IF(AND(INDIRECT(ADDRESS($J501,44))=0,INDIRECT(ADDRESS($J501,38))="UL"),INDIRECT(ADDRESS($J501,COLUMN())),0),0),IF($K501&gt;0,IF(AND(INDIRECT(ADDRESS($K501,44))=0,INDIRECT(ADDRESS($K501,38))="UL"),INDIRECT(ADDRESS($K501,COLUMN())),0),0),IF($L501&gt;0,IF(AND(INDIRECT(ADDRESS($L501,44))=0,INDIRECT(ADDRESS($L501,38))="UL"),INDIRECT(ADDRESS($L501,COLUMN())),0),0),IF($M501&gt;0,IF(AND(INDIRECT(ADDRESS($M501,44))=0,INDIRECT(ADDRESS($M501,38))="UL"),INDIRECT(ADDRESS($M501,COLUMN())),0),0))</f>
        <v>0.49876543209876545</v>
      </c>
      <c r="BZ501" s="57" cm="1">
        <f t="array" aca="1" ref="BZ501" ca="1">SUM(IF($C501&gt;0,IF(AND(INDIRECT(ADDRESS($C501,44))=0,INDIRECT(ADDRESS($C501,38))="UL"),INDIRECT(ADDRESS($C501,COLUMN())),0),0),IF($D501&gt;0,IF(AND(INDIRECT(ADDRESS($D501,44))=0,INDIRECT(ADDRESS($D501,38))="UL"),INDIRECT(ADDRESS($D501,COLUMN())),0),0),IF($E501&gt;0,IF(AND(INDIRECT(ADDRESS($E501,44))=0,INDIRECT(ADDRESS($E501,38))="UL"),INDIRECT(ADDRESS($E501,COLUMN())),0),0),IF($F501&gt;0,IF(AND(INDIRECT(ADDRESS($F501,44))=0,INDIRECT(ADDRESS($F501,38))="UL"),INDIRECT(ADDRESS($F501,COLUMN())),0),0),IF($G501&gt;0,IF(AND(INDIRECT(ADDRESS($G501,44))=0,INDIRECT(ADDRESS($G501,38))="UL"),INDIRECT(ADDRESS($G501,COLUMN())),0),0),IF($H501&gt;0,IF(AND(INDIRECT(ADDRESS($H501,44))=0,INDIRECT(ADDRESS($H501,38))="UL"),INDIRECT(ADDRESS($H501,COLUMN())),0),0),IF($I501&gt;0,IF(AND(INDIRECT(ADDRESS($I501,44))=0,INDIRECT(ADDRESS($I501,38))="UL"),INDIRECT(ADDRESS($I501,COLUMN())),0),0),IF($J501&gt;0,IF(AND(INDIRECT(ADDRESS($J501,44))=0,INDIRECT(ADDRESS($J501,38))="UL"),INDIRECT(ADDRESS($J501,COLUMN())),0),0),IF($K501&gt;0,IF(AND(INDIRECT(ADDRESS($K501,44))=0,INDIRECT(ADDRESS($K501,38))="UL"),INDIRECT(ADDRESS($K501,COLUMN())),0),0),IF($L501&gt;0,IF(AND(INDIRECT(ADDRESS($L501,44))=0,INDIRECT(ADDRESS($L501,38))="UL"),INDIRECT(ADDRESS($L501,COLUMN())),0),0),IF($M501&gt;0,IF(AND(INDIRECT(ADDRESS($M501,44))=0,INDIRECT(ADDRESS($M501,38))="UL"),INDIRECT(ADDRESS($M501,COLUMN())),0),0))</f>
        <v>0.7456790123456789</v>
      </c>
      <c r="CA501" s="57">
        <f ca="1">IF(BV501="S",BY501,BZ501)</f>
        <v>0.7456790123456789</v>
      </c>
      <c r="CB501" s="57" cm="1">
        <f t="array" aca="1" ref="CB501" ca="1">SUM(IF($C501&gt;0,IF(AND(INDIRECT(ADDRESS($C501,44))=0,INDIRECT(ADDRESS($C501,38))&lt;&gt;"UL"),INDIRECT(ADDRESS($C501,COLUMN())),0),0),IF($D501&gt;0,IF(AND(INDIRECT(ADDRESS($D501,44))=0,INDIRECT(ADDRESS($D501,38))&lt;&gt;"UL"),INDIRECT(ADDRESS($D501,COLUMN())),0),0),IF($E501&gt;0,IF(AND(INDIRECT(ADDRESS($E501,44))=0,INDIRECT(ADDRESS($E501,38))&lt;&gt;"UL"),INDIRECT(ADDRESS($E501,COLUMN())),0),0),IF($F501&gt;0,IF(AND(INDIRECT(ADDRESS($F501,44))=0,INDIRECT(ADDRESS($F501,38))&lt;&gt;"UL"),INDIRECT(ADDRESS($F501,COLUMN())),0),0),IF($G501&gt;0,IF(AND(INDIRECT(ADDRESS($G501,44))=0,INDIRECT(ADDRESS($G501,38))&lt;&gt;"UL"),INDIRECT(ADDRESS($G501,COLUMN())),0),0),IF($H501&gt;0,IF(AND(INDIRECT(ADDRESS($H501,44))=0,INDIRECT(ADDRESS($H501,38))&lt;&gt;"UL"),INDIRECT(ADDRESS($H501,COLUMN())),0),0),IF($I501&gt;0,IF(AND(INDIRECT(ADDRESS($I501,44))=0,INDIRECT(ADDRESS($I501,38))&lt;&gt;"UL"),INDIRECT(ADDRESS($I501,COLUMN())),0),0),IF($J501&gt;0,IF(AND(INDIRECT(ADDRESS($J501,44))=0,INDIRECT(ADDRESS($J501,38))&lt;&gt;"UL"),INDIRECT(ADDRESS($J501,COLUMN())),0),0),IF($K501&gt;0,IF(AND(INDIRECT(ADDRESS($K501,44))=0,INDIRECT(ADDRESS($K501,38))&lt;&gt;"UL"),INDIRECT(ADDRESS($K501,COLUMN())),0),0),IF($L501&gt;0,IF(AND(INDIRECT(ADDRESS($L501,44))=0,INDIRECT(ADDRESS($L501,38))&lt;&gt;"UL"),INDIRECT(ADDRESS($L501,COLUMN())),0),0),IF($M501&gt;0,IF(AND(INDIRECT(ADDRESS($M501,44))=0,INDIRECT(ADDRESS($M501,38))&lt;&gt;"UL"),INDIRECT(ADDRESS($M501,COLUMN())),0),0))</f>
        <v>0</v>
      </c>
      <c r="CC501" s="57">
        <f ca="1">IF(BV501="S",BH501,CB501)</f>
        <v>0</v>
      </c>
      <c r="CD501" s="57" cm="1">
        <f t="array" aca="1" ref="CD501" ca="1">SUM(IF($C501&gt;0,IF(AND(INDIRECT(ADDRESS($C501,44))=0,INDIRECT(ADDRESS($C501,38))&lt;&gt;"UL"),INDIRECT(ADDRESS($C501,COLUMN())),0),0),IF($D501&gt;0,IF(AND(INDIRECT(ADDRESS($D501,44))=0,INDIRECT(ADDRESS($D501,38))&lt;&gt;"UL"),INDIRECT(ADDRESS($D501,COLUMN())),0),0),IF($E501&gt;0,IF(AND(INDIRECT(ADDRESS($E501,44))=0,INDIRECT(ADDRESS($E501,38))&lt;&gt;"UL"),INDIRECT(ADDRESS($E501,COLUMN())),0),0),IF($F501&gt;0,IF(AND(INDIRECT(ADDRESS($F501,44))=0,INDIRECT(ADDRESS($F501,38))&lt;&gt;"UL"),INDIRECT(ADDRESS($F501,COLUMN())),0),0),IF($G501&gt;0,IF(AND(INDIRECT(ADDRESS($G501,44))=0,INDIRECT(ADDRESS($G501,38))&lt;&gt;"UL"),INDIRECT(ADDRESS($G501,COLUMN())),0),0),IF($H501&gt;0,IF(AND(INDIRECT(ADDRESS($H501,44))=0,INDIRECT(ADDRESS($H501,38))&lt;&gt;"UL"),INDIRECT(ADDRESS($H501,COLUMN())),0),0),IF($I501&gt;0,IF(AND(INDIRECT(ADDRESS($I501,44))=0,INDIRECT(ADDRESS($I501,38))&lt;&gt;"UL"),INDIRECT(ADDRESS($I501,COLUMN())),0),0),IF($J501&gt;0,IF(AND(INDIRECT(ADDRESS($J501,44))=0,INDIRECT(ADDRESS($J501,38))&lt;&gt;"UL"),INDIRECT(ADDRESS($J501,COLUMN())),0),0),IF($K501&gt;0,IF(AND(INDIRECT(ADDRESS($K501,44))=0,INDIRECT(ADDRESS($K501,38))&lt;&gt;"UL"),INDIRECT(ADDRESS($K501,COLUMN())),0),0),IF($L501&gt;0,IF(AND(INDIRECT(ADDRESS($L501,44))=0,INDIRECT(ADDRESS($L501,38))&lt;&gt;"UL"),INDIRECT(ADDRESS($L501,COLUMN())),0),0),IF($M501&gt;0,IF(AND(INDIRECT(ADDRESS($M501,44))=0,INDIRECT(ADDRESS($M501,38))&lt;&gt;"UL"),INDIRECT(ADDRESS($M501,COLUMN())),0),0))</f>
        <v>0</v>
      </c>
      <c r="CE501" s="57" cm="1">
        <f t="array" aca="1" ref="CE501" ca="1">SUM(IF($C501&gt;0,IF(AND(INDIRECT(ADDRESS($C501,44))=0,INDIRECT(ADDRESS($C501,38))&lt;&gt;"UL"),INDIRECT(ADDRESS($C501,COLUMN())),0),0),IF($D501&gt;0,IF(AND(INDIRECT(ADDRESS($D501,44))=0,INDIRECT(ADDRESS($D501,38))&lt;&gt;"UL"),INDIRECT(ADDRESS($D501,COLUMN())),0),0),IF($E501&gt;0,IF(AND(INDIRECT(ADDRESS($E501,44))=0,INDIRECT(ADDRESS($E501,38))&lt;&gt;"UL"),INDIRECT(ADDRESS($E501,COLUMN())),0),0),IF($F501&gt;0,IF(AND(INDIRECT(ADDRESS($F501,44))=0,INDIRECT(ADDRESS($F501,38))&lt;&gt;"UL"),INDIRECT(ADDRESS($F501,COLUMN())),0),0),IF($G501&gt;0,IF(AND(INDIRECT(ADDRESS($G501,44))=0,INDIRECT(ADDRESS($G501,38))&lt;&gt;"UL"),INDIRECT(ADDRESS($G501,COLUMN())),0),0),IF($H501&gt;0,IF(AND(INDIRECT(ADDRESS($H501,44))=0,INDIRECT(ADDRESS($H501,38))&lt;&gt;"UL"),INDIRECT(ADDRESS($H501,COLUMN())),0),0),IF($I501&gt;0,IF(AND(INDIRECT(ADDRESS($I501,44))=0,INDIRECT(ADDRESS($I501,38))&lt;&gt;"UL"),INDIRECT(ADDRESS($I501,COLUMN())),0),0),IF($J501&gt;0,IF(AND(INDIRECT(ADDRESS($J501,44))=0,INDIRECT(ADDRESS($J501,38))&lt;&gt;"UL"),INDIRECT(ADDRESS($J501,COLUMN())),0),0),IF($K501&gt;0,IF(AND(INDIRECT(ADDRESS($K501,44))=0,INDIRECT(ADDRESS($K501,38))&lt;&gt;"UL"),INDIRECT(ADDRESS($K501,COLUMN())),0),0),IF($L501&gt;0,IF(AND(INDIRECT(ADDRESS($L501,44))=0,INDIRECT(ADDRESS($L501,38))&lt;&gt;"UL"),INDIRECT(ADDRESS($L501,COLUMN())),0),0),IF($M501&gt;0,IF(AND(INDIRECT(ADDRESS($M501,44))=0,INDIRECT(ADDRESS($M501,38))&lt;&gt;"UL"),INDIRECT(ADDRESS($M501,COLUMN())),0),0))</f>
        <v>0</v>
      </c>
      <c r="CF501" s="57">
        <f ca="1">IF(BV501="S",CD501,CE501)</f>
        <v>0</v>
      </c>
      <c r="CG501" s="57">
        <f ca="1">IF(AD501&lt;BG501,((((BX501+CC501)*AB501)+((CA501+CF501)*(1-AB501)))*AD501),((((BX501*AB501)+((CA501)*(1-AB501)))*AD501)+(((CC501*AB501)+((CF501))*(1-AB501)))*BG501))</f>
        <v>2.7614655876602323</v>
      </c>
      <c r="CH501" s="57">
        <f ca="1">CG501/N501</f>
        <v>8.1219576107653887E-2</v>
      </c>
      <c r="CI501" s="19">
        <f ca="1">AD501*X501</f>
        <v>16.12434319312127</v>
      </c>
      <c r="CJ501" s="19"/>
      <c r="CK501" s="57" cm="1">
        <f t="array" aca="1" ref="CK501" ca="1">IF(AU501="S", SUM(IF($C501&gt;0,IF(INDIRECT(ADDRESS($C501,43))&lt;&gt;1,INDIRECT(ADDRESS($C501,48)),0),0), IF($D501&gt;0,IF(INDIRECT(ADDRESS($D501,43))&lt;&gt;1,INDIRECT(ADDRESS($D501,48)),0),0), IF($E501&gt;0,IF(INDIRECT(ADDRESS($E501,43))&lt;&gt;1,INDIRECT(ADDRESS($E501,48)),0),0), IF($F501&gt;0,IF(INDIRECT(ADDRESS($F501,43))&lt;&gt;1,INDIRECT(ADDRESS($F501,48)),0),0), IF($G501&gt;0,IF(INDIRECT(ADDRESS($G501,43))&lt;&gt;1,INDIRECT(ADDRESS($G501,48)),0),0), IF($H501&gt;0,IF(INDIRECT(ADDRESS($H501,43))&lt;&gt;1,INDIRECT(ADDRESS($H501,48)),0),0), IF($I501&gt;0,IF(INDIRECT(ADDRESS($I501,43))&lt;&gt;1,INDIRECT(ADDRESS($I501,48)),0),0), IF($J501&gt;0,IF(INDIRECT(ADDRESS($J501,43))&lt;&gt;1,INDIRECT(ADDRESS($J501,48)),0),0), IF($K501&gt;0,IF(INDIRECT(ADDRESS($K501,43))&lt;&gt;1,INDIRECT(ADDRESS($K501,48)),0),0), IF($L501&gt;0,IF(INDIRECT(ADDRESS($L501,43))&lt;&gt;1,INDIRECT(ADDRESS($L501,48)),0),0), IF($M501&gt;0,IF(INDIRECT(ADDRESS($M501,43))&lt;&gt;1,INDIRECT(ADDRESS($M501,48)),0),0)), IF(AU501="L",SUM(IF($C501&gt;0,IF(INDIRECT(ADDRESS($C501,43))&lt;&gt;1,INDIRECT(ADDRESS($C501,50)),0),0), IF($D501&gt;0,IF(INDIRECT(ADDRESS($D501,43))&lt;&gt;1,INDIRECT(ADDRESS($D501,50)),0),0), IF($E501&gt;0,IF(INDIRECT(ADDRESS($E501,43))&lt;&gt;1,INDIRECT(ADDRESS($E501,50)),0),0), IF($F501&gt;0,IF(INDIRECT(ADDRESS($F501,43))&lt;&gt;1,INDIRECT(ADDRESS($F501,50)),0),0), IF($G501&gt;0,IF(INDIRECT(ADDRESS($G501,43))&lt;&gt;1,INDIRECT(ADDRESS($G501,50)),0),0), IF($G501&gt;0,IF(INDIRECT(ADDRESS($G501,43))&lt;&gt;1,INDIRECT(ADDRESS($G501,50)),0),0), IF($H501&gt;0,IF(INDIRECT(ADDRESS($H501,43))&lt;&gt;1,INDIRECT(ADDRESS($H501,50)),0),0), IF($I501&gt;0,IF(INDIRECT(ADDRESS($I501,43))&lt;&gt;1,INDIRECT(ADDRESS($I501,50)),0),0), IF($J501&gt;0,IF(INDIRECT(ADDRESS($J501,43))&lt;&gt;1,INDIRECT(ADDRESS($J501,50)),0),0), IF($K501&gt;0,IF(INDIRECT(ADDRESS($K501,43))&lt;&gt;1,INDIRECT(ADDRESS($K501,50)),0),0), IF($L501&gt;0,IF(INDIRECT(ADDRESS($L501,43))&lt;&gt;1,INDIRECT(ADDRESS($L501,50)),0),0), IF($M501&gt;0,IF(INDIRECT(ADDRESS($M501,43))&lt;&gt;1,INDIRECT(ADDRESS($M501,50)),0),0)), SUM(IF($C501&gt;0,IF(INDIRECT(ADDRESS($C501,43))&lt;&gt;1,INDIRECT(ADDRESS($C501,49)),0),0), IF($D501&gt;0,IF(INDIRECT(ADDRESS($D501,43))&lt;&gt;1,INDIRECT(ADDRESS($D501,49)),0),0), IF($E501&gt;0,IF(INDIRECT(ADDRESS($E501,43))&lt;&gt;1,INDIRECT(ADDRESS($E501,49)),0),0), IF($F501&gt;0,IF(INDIRECT(ADDRESS($F501,43))&lt;&gt;1,INDIRECT(ADDRESS($F501,49)),0),0), IF($G501&gt;0,IF(INDIRECT(ADDRESS($G501,43))&lt;&gt;1,INDIRECT(ADDRESS($G501,49)),0),0), IF($G501&gt;0,IF(INDIRECT(ADDRESS($G501,43))&lt;&gt;1,INDIRECT(ADDRESS($G501,49)),0),0), IF($H501&gt;0,IF(INDIRECT(ADDRESS($H501,43))&lt;&gt;1,INDIRECT(ADDRESS($H501,49)),0),0), IF($I501&gt;0,IF(INDIRECT(ADDRESS($I501,43))&lt;&gt;1,INDIRECT(ADDRESS($I501,49)),0),0), IF($J501&gt;0,IF(INDIRECT(ADDRESS($J501,43))&lt;&gt;1,INDIRECT(ADDRESS($J501,49)),0),0), IF($K501&gt;0,IF(INDIRECT(ADDRESS($K501,43))&lt;&gt;1,INDIRECT(ADDRESS($K501,49)),0),0), IF($L501&gt;0,IF(INDIRECT(ADDRESS($L501,43))&lt;&gt;1,INDIRECT(ADDRESS($L501,49)),0),0), IF($M501&gt;0,IF(INDIRECT(ADDRESS($M501,43))&lt;&gt;1,INDIRECT(ADDRESS($M501,49)),0),0))))</f>
        <v>2.5555555555555554</v>
      </c>
      <c r="CL501" s="57" cm="1">
        <f t="array" aca="1" ref="CL501" ca="1">1.5*SUM(IF($C501&gt;0,IF(INDIRECT(ADDRESS($C501,44))=1,INDIRECT(ADDRESS($C501,47)),0),0),IF($D501&gt;0,IF(INDIRECT(ADDRESS($D501,44))=1,INDIRECT(ADDRESS($CF460,47)),0),0),IF($E501&gt;0,IF(INDIRECT(ADDRESS($E501,44))=1,INDIRECT(ADDRESS($E501,47)),0),0),IF($F501&gt;0,IF(INDIRECT(ADDRESS($F501,44))=1,INDIRECT(ADDRESS($F501,47)),0),0),IF($G501&gt;0,IF(INDIRECT(ADDRESS($G501,44))=1,INDIRECT(ADDRESS($G501,47)),0),0),IF($G501&gt;0,IF(INDIRECT(ADDRESS($G501,44))=1,INDIRECT(ADDRESS($G501,47)),0),0),IF($H501&gt;0,IF(INDIRECT(ADDRESS($H501,44))=1,INDIRECT(ADDRESS($H501,47)),0),0),IF($I501&gt;0,IF(INDIRECT(ADDRESS($I501,44))=1,INDIRECT(ADDRESS($I501,47)),0),0),IF($J501&gt;0,IF(INDIRECT(ADDRESS($J501,44))=1,INDIRECT(ADDRESS($J501,47)),0),0),IF($K501&gt;0,IF(INDIRECT(ADDRESS($K501,44))=1,INDIRECT(ADDRESS($K501,47)),0),0),IF($L501&gt;0,IF(INDIRECT(ADDRESS($L501,44))=1,INDIRECT(ADDRESS($L501,47)),0),0),IF($M501&gt;0,IF(INDIRECT(ADDRESS($M501,44))=1,INDIRECT(ADDRESS($M501,47)),0),0))</f>
        <v>0</v>
      </c>
      <c r="CM501" s="56">
        <f ca="1">((BU501/$BU$34)^$BU$296)</f>
        <v>0.9772594683382152</v>
      </c>
      <c r="CN501" s="59"/>
    </row>
    <row r="502" spans="1:92" x14ac:dyDescent="0.25">
      <c r="A502" s="65" t="s">
        <v>576</v>
      </c>
      <c r="B502" s="74">
        <v>441</v>
      </c>
      <c r="C502" s="74">
        <v>456</v>
      </c>
      <c r="D502" s="74">
        <v>457</v>
      </c>
      <c r="E502" s="74">
        <v>458</v>
      </c>
      <c r="F502" s="74">
        <v>459</v>
      </c>
      <c r="G502" s="74"/>
      <c r="H502" s="74"/>
      <c r="I502" s="74"/>
      <c r="J502" s="74"/>
      <c r="K502" s="74"/>
      <c r="L502" s="74"/>
      <c r="M502" s="74"/>
      <c r="N502" s="67">
        <f t="shared" ca="1" si="352"/>
        <v>36</v>
      </c>
      <c r="O502" s="67" t="str" cm="1">
        <f t="array" aca="1" ref="O502" ca="1">INDIRECT(ADDRESS($B502,COLUMN()))</f>
        <v>Fighter</v>
      </c>
      <c r="P502" s="67">
        <v>4.4166660000000002</v>
      </c>
      <c r="Q502" s="67" cm="1">
        <f t="array" aca="1" ref="Q502" ca="1">INDIRECT(ADDRESS($B502,COLUMN()))</f>
        <v>0</v>
      </c>
      <c r="R502" s="67" cm="1">
        <f t="array" aca="1" ref="R502" ca="1">INDIRECT(ADDRESS($B502,COLUMN()))</f>
        <v>0</v>
      </c>
      <c r="S502" s="67" cm="1">
        <f t="array" aca="1" ref="S502" ca="1">INDIRECT(ADDRESS($B502,COLUMN()))</f>
        <v>2</v>
      </c>
      <c r="T502" s="67" t="str" cm="1">
        <f t="array" aca="1" ref="T502" ca="1">INDIRECT(ADDRESS($B502,COLUMN()))</f>
        <v>1-5</v>
      </c>
      <c r="U502" s="67" cm="1">
        <f t="array" aca="1" ref="U502" ca="1">INDIRECT(ADDRESS($B502,COLUMN()))</f>
        <v>5</v>
      </c>
      <c r="V502" s="67" cm="1">
        <f t="array" aca="1" ref="V502" ca="1">INDIRECT(ADDRESS($B502,COLUMN()))</f>
        <v>0</v>
      </c>
      <c r="W502" s="67" cm="1">
        <f t="array" aca="1" ref="W502" ca="1">INDIRECT(ADDRESS($B502,COLUMN()))</f>
        <v>2</v>
      </c>
      <c r="X502" s="67" cm="1">
        <f t="array" aca="1" ref="X502" ca="1">INDIRECT(ADDRESS($B502,COLUMN()))</f>
        <v>5</v>
      </c>
      <c r="Y502" s="67" cm="1">
        <f t="array" aca="1" ref="Y502" ca="1">INDIRECT(ADDRESS($B502,COLUMN()))</f>
        <v>0</v>
      </c>
      <c r="Z502" s="67" cm="1">
        <f t="array" aca="1" ref="Z502" ca="1">INDIRECT(ADDRESS($B502,COLUMN()))</f>
        <v>5</v>
      </c>
      <c r="AA502" s="67">
        <f t="shared" si="353"/>
        <v>0</v>
      </c>
      <c r="AB502" s="56">
        <f t="shared" ca="1" si="354"/>
        <v>0.78309783889997653</v>
      </c>
      <c r="AC502" s="56">
        <f t="shared" ca="1" si="355"/>
        <v>0.75039431899797293</v>
      </c>
      <c r="AD502" s="56">
        <f t="shared" ca="1" si="356"/>
        <v>2.881948761140436</v>
      </c>
      <c r="AF502" s="52"/>
      <c r="AG502" s="52"/>
      <c r="AH502" s="57"/>
      <c r="AI502" s="57"/>
      <c r="AJ502" s="57"/>
      <c r="AK502" s="57"/>
      <c r="AL502" s="57"/>
      <c r="AM502" s="57"/>
      <c r="AN502" s="57"/>
      <c r="AO502" s="57"/>
      <c r="AP502" s="57"/>
      <c r="AQ502" s="57"/>
      <c r="AR502" s="57"/>
      <c r="AS502" s="57"/>
      <c r="AT502" s="52"/>
      <c r="AU502" s="54" t="s">
        <v>113</v>
      </c>
      <c r="AV502" s="57" cm="1">
        <f t="array" aca="1" ref="AV502" ca="1">SUM(IF($C502&gt;0,IF(AND(INDIRECT(ADDRESS($C502,44))=0,INDIRECT(ADDRESS($C502,38))="UL",ISERROR(SEARCH("Rear",INDIRECT(ADDRESS($C502,33)))),ISERROR(SEARCH("Side",INDIRECT(ADDRESS($C502,33))))),INDIRECT(ADDRESS($C502,COLUMN())),0),0),IF($D502&gt;0,IF(AND(INDIRECT(ADDRESS($D502,44))=0,INDIRECT(ADDRESS($D502,38))="UL",ISERROR(SEARCH("Rear",INDIRECT(ADDRESS($D502,33)))),ISERROR(SEARCH("Side",INDIRECT(ADDRESS($D502,33))))),INDIRECT(ADDRESS($D502,COLUMN())),0),0),IF($E502&gt;0,IF(AND(INDIRECT(ADDRESS($E502,44))=0,INDIRECT(ADDRESS($E502,38))="UL",ISERROR(SEARCH("Rear",INDIRECT(ADDRESS($E502,33)))),ISERROR(SEARCH("Side",INDIRECT(ADDRESS($E502,33))))),INDIRECT(ADDRESS($E502,COLUMN())),0),0),IF($F502&gt;0,IF(AND(INDIRECT(ADDRESS($F502,44))=0,INDIRECT(ADDRESS($F502,38))="UL",ISERROR(SEARCH("Rear",INDIRECT(ADDRESS($F502,33)))),ISERROR(SEARCH("Side",INDIRECT(ADDRESS($F502,33))))),INDIRECT(ADDRESS($F502,COLUMN())),0),0),IF($G502&gt;0,IF(AND(INDIRECT(ADDRESS($G502,44))=0,INDIRECT(ADDRESS($G502,38))="UL",ISERROR(SEARCH("Rear",INDIRECT(ADDRESS($G502,33)))),ISERROR(SEARCH("Side",INDIRECT(ADDRESS($G502,33))))),INDIRECT(ADDRESS($G502,COLUMN())),0),0),IF($H502&gt;0,IF(AND(INDIRECT(ADDRESS($H502,44))=0,INDIRECT(ADDRESS($H502,38))="UL",ISERROR(SEARCH("Rear",INDIRECT(ADDRESS($H502,33)))),ISERROR(SEARCH("Side",INDIRECT(ADDRESS($H502,33))))),INDIRECT(ADDRESS($H502,COLUMN())),0),0),IF($I502&gt;0,IF(AND(INDIRECT(ADDRESS($I502,44))=0,INDIRECT(ADDRESS($I502,38))="UL",ISERROR(SEARCH("Rear",INDIRECT(ADDRESS($I502,33)))),ISERROR(SEARCH("Side",INDIRECT(ADDRESS($I502,33))))),INDIRECT(ADDRESS($I502,COLUMN())),0),0),IF($J502&gt;0,IF(AND(INDIRECT(ADDRESS($J502,44))=0,INDIRECT(ADDRESS($J502,38))="UL",ISERROR(SEARCH("Rear",INDIRECT(ADDRESS($J502,33)))),ISERROR(SEARCH("Side",INDIRECT(ADDRESS($J502,33))))),INDIRECT(ADDRESS($J502,COLUMN())),0),0),IF($K502&gt;0,IF(AND(INDIRECT(ADDRESS($K502,44))=0,INDIRECT(ADDRESS($K502,38))="UL",ISERROR(SEARCH("Rear",INDIRECT(ADDRESS($K502,33)))),ISERROR(SEARCH("Side",INDIRECT(ADDRESS($K502,33))))),INDIRECT(ADDRESS($K502,COLUMN())),0),0),IF($L502&gt;0,IF(AND(INDIRECT(ADDRESS($L502,44))=0,INDIRECT(ADDRESS($L502,38))="UL",ISERROR(SEARCH("Rear",INDIRECT(ADDRESS($L502,33)))),ISERROR(SEARCH("Side",INDIRECT(ADDRESS($L502,33))))),INDIRECT(ADDRESS($L502,COLUMN())),0),0),IF($M502&gt;0,IF(AND(INDIRECT(ADDRESS($M502,44))=0,INDIRECT(ADDRESS($M502,38))="UL",ISERROR(SEARCH("Rear",INDIRECT(ADDRESS($M502,33)))),ISERROR(SEARCH("Side",INDIRECT(ADDRESS($M502,33))))),INDIRECT(ADDRESS($M502,COLUMN())),0),0))</f>
        <v>0.66666666666666663</v>
      </c>
      <c r="AW502" s="57" cm="1">
        <f t="array" aca="1" ref="AW502" ca="1">SUM(IF($C502&gt;0,IF(AND(INDIRECT(ADDRESS($C502,44))=0,INDIRECT(ADDRESS($C502,38))="UL",ISERROR(SEARCH("Rear",INDIRECT(ADDRESS($C502,33)))),ISERROR(SEARCH("Side",INDIRECT(ADDRESS($C502,33))))),INDIRECT(ADDRESS($C502,COLUMN())),0),0),IF($D502&gt;0,IF(AND(INDIRECT(ADDRESS($D502,44))=0,INDIRECT(ADDRESS($D502,38))="UL",ISERROR(SEARCH("Rear",INDIRECT(ADDRESS($D502,33)))),ISERROR(SEARCH("Side",INDIRECT(ADDRESS($D502,33))))),INDIRECT(ADDRESS($D502,COLUMN())),0),0),IF($E502&gt;0,IF(AND(INDIRECT(ADDRESS($E502,44))=0,INDIRECT(ADDRESS($E502,38))="UL",ISERROR(SEARCH("Rear",INDIRECT(ADDRESS($E502,33)))),ISERROR(SEARCH("Side",INDIRECT(ADDRESS($E502,33))))),INDIRECT(ADDRESS($E502,COLUMN())),0),0),IF($F502&gt;0,IF(AND(INDIRECT(ADDRESS($F502,44))=0,INDIRECT(ADDRESS($F502,38))="UL",ISERROR(SEARCH("Rear",INDIRECT(ADDRESS($F502,33)))),ISERROR(SEARCH("Side",INDIRECT(ADDRESS($F502,33))))),INDIRECT(ADDRESS($F502,COLUMN())),0),0),IF($G502&gt;0,IF(AND(INDIRECT(ADDRESS($G502,44))=0,INDIRECT(ADDRESS($G502,38))="UL",ISERROR(SEARCH("Rear",INDIRECT(ADDRESS($G502,33)))),ISERROR(SEARCH("Side",INDIRECT(ADDRESS($G502,33))))),INDIRECT(ADDRESS($G502,COLUMN())),0),0),IF($H502&gt;0,IF(AND(INDIRECT(ADDRESS($H502,44))=0,INDIRECT(ADDRESS($H502,38))="UL",ISERROR(SEARCH("Rear",INDIRECT(ADDRESS($H502,33)))),ISERROR(SEARCH("Side",INDIRECT(ADDRESS($H502,33))))),INDIRECT(ADDRESS($H502,COLUMN())),0),0),IF($I502&gt;0,IF(AND(INDIRECT(ADDRESS($I502,44))=0,INDIRECT(ADDRESS($I502,38))="UL",ISERROR(SEARCH("Rear",INDIRECT(ADDRESS($I502,33)))),ISERROR(SEARCH("Side",INDIRECT(ADDRESS($I502,33))))),INDIRECT(ADDRESS($I502,COLUMN())),0),0),IF($J502&gt;0,IF(AND(INDIRECT(ADDRESS($J502,44))=0,INDIRECT(ADDRESS($J502,38))="UL",ISERROR(SEARCH("Rear",INDIRECT(ADDRESS($J502,33)))),ISERROR(SEARCH("Side",INDIRECT(ADDRESS($J502,33))))),INDIRECT(ADDRESS($J502,COLUMN())),0),0),IF($K502&gt;0,IF(AND(INDIRECT(ADDRESS($K502,44))=0,INDIRECT(ADDRESS($K502,38))="UL",ISERROR(SEARCH("Rear",INDIRECT(ADDRESS($K502,33)))),ISERROR(SEARCH("Side",INDIRECT(ADDRESS($K502,33))))),INDIRECT(ADDRESS($K502,COLUMN())),0),0),IF($L502&gt;0,IF(AND(INDIRECT(ADDRESS($L502,44))=0,INDIRECT(ADDRESS($L502,38))="UL",ISERROR(SEARCH("Rear",INDIRECT(ADDRESS($L502,33)))),ISERROR(SEARCH("Side",INDIRECT(ADDRESS($L502,33))))),INDIRECT(ADDRESS($L502,COLUMN())),0),0),IF($M502&gt;0,IF(AND(INDIRECT(ADDRESS($M502,44))=0,INDIRECT(ADDRESS($M502,38))="UL",ISERROR(SEARCH("Rear",INDIRECT(ADDRESS($M502,33)))),ISERROR(SEARCH("Side",INDIRECT(ADDRESS($M502,33))))),INDIRECT(ADDRESS($M502,COLUMN())),0),0))</f>
        <v>1.5555555555555554</v>
      </c>
      <c r="AX502" s="57" cm="1">
        <f t="array" aca="1" ref="AX502" ca="1">SUM(IF($C502&gt;0,IF(AND(INDIRECT(ADDRESS($C502,44))=0,INDIRECT(ADDRESS($C502,38))="UL",ISERROR(SEARCH("Rear",INDIRECT(ADDRESS($C502,33)))),ISERROR(SEARCH("Side",INDIRECT(ADDRESS($C502,33))))),INDIRECT(ADDRESS($C502,COLUMN())),0),0),IF($D502&gt;0,IF(AND(INDIRECT(ADDRESS($D502,44))=0,INDIRECT(ADDRESS($D502,38))="UL",ISERROR(SEARCH("Rear",INDIRECT(ADDRESS($D502,33)))),ISERROR(SEARCH("Side",INDIRECT(ADDRESS($D502,33))))),INDIRECT(ADDRESS($D502,COLUMN())),0),0),IF($E502&gt;0,IF(AND(INDIRECT(ADDRESS($E502,44))=0,INDIRECT(ADDRESS($E502,38))="UL",ISERROR(SEARCH("Rear",INDIRECT(ADDRESS($E502,33)))),ISERROR(SEARCH("Side",INDIRECT(ADDRESS($E502,33))))),INDIRECT(ADDRESS($E502,COLUMN())),0),0),IF($F502&gt;0,IF(AND(INDIRECT(ADDRESS($F502,44))=0,INDIRECT(ADDRESS($F502,38))="UL",ISERROR(SEARCH("Rear",INDIRECT(ADDRESS($F502,33)))),ISERROR(SEARCH("Side",INDIRECT(ADDRESS($F502,33))))),INDIRECT(ADDRESS($F502,COLUMN())),0),0),IF($G502&gt;0,IF(AND(INDIRECT(ADDRESS($G502,44))=0,INDIRECT(ADDRESS($G502,38))="UL",ISERROR(SEARCH("Rear",INDIRECT(ADDRESS($G502,33)))),ISERROR(SEARCH("Side",INDIRECT(ADDRESS($G502,33))))),INDIRECT(ADDRESS($G502,COLUMN())),0),0),IF($H502&gt;0,IF(AND(INDIRECT(ADDRESS($H502,44))=0,INDIRECT(ADDRESS($H502,38))="UL",ISERROR(SEARCH("Rear",INDIRECT(ADDRESS($H502,33)))),ISERROR(SEARCH("Side",INDIRECT(ADDRESS($H502,33))))),INDIRECT(ADDRESS($H502,COLUMN())),0),0),IF($I502&gt;0,IF(AND(INDIRECT(ADDRESS($I502,44))=0,INDIRECT(ADDRESS($I502,38))="UL",ISERROR(SEARCH("Rear",INDIRECT(ADDRESS($I502,33)))),ISERROR(SEARCH("Side",INDIRECT(ADDRESS($I502,33))))),INDIRECT(ADDRESS($I502,COLUMN())),0),0),IF($J502&gt;0,IF(AND(INDIRECT(ADDRESS($J502,44))=0,INDIRECT(ADDRESS($J502,38))="UL",ISERROR(SEARCH("Rear",INDIRECT(ADDRESS($J502,33)))),ISERROR(SEARCH("Side",INDIRECT(ADDRESS($J502,33))))),INDIRECT(ADDRESS($J502,COLUMN())),0),0),IF($K502&gt;0,IF(AND(INDIRECT(ADDRESS($K502,44))=0,INDIRECT(ADDRESS($K502,38))="UL",ISERROR(SEARCH("Rear",INDIRECT(ADDRESS($K502,33)))),ISERROR(SEARCH("Side",INDIRECT(ADDRESS($K502,33))))),INDIRECT(ADDRESS($K502,COLUMN())),0),0),IF($L502&gt;0,IF(AND(INDIRECT(ADDRESS($L502,44))=0,INDIRECT(ADDRESS($L502,38))="UL",ISERROR(SEARCH("Rear",INDIRECT(ADDRESS($L502,33)))),ISERROR(SEARCH("Side",INDIRECT(ADDRESS($L502,33))))),INDIRECT(ADDRESS($L502,COLUMN())),0),0),IF($M502&gt;0,IF(AND(INDIRECT(ADDRESS($M502,44))=0,INDIRECT(ADDRESS($M502,38))="UL",ISERROR(SEARCH("Rear",INDIRECT(ADDRESS($M502,33)))),ISERROR(SEARCH("Side",INDIRECT(ADDRESS($M502,33))))),INDIRECT(ADDRESS($M502,COLUMN())),0),0))</f>
        <v>0</v>
      </c>
      <c r="AY502" s="58">
        <f t="shared" ca="1" si="357"/>
        <v>1.5555555555555554</v>
      </c>
      <c r="AZ502" s="58">
        <f t="shared" ca="1" si="358"/>
        <v>0.74074074074074059</v>
      </c>
      <c r="BA502" s="58" cm="1">
        <f t="array" aca="1" ref="BA502" ca="1">SUM(IF($C502&gt;0,IF(AND(INDIRECT(ADDRESS($C502,44))=0,INDIRECT(ADDRESS($C502,38))="UL"),INDIRECT(ADDRESS($C502,COLUMN())),0),0),IF($D502&gt;0,IF(AND(INDIRECT(ADDRESS($D502,44))=0,INDIRECT(ADDRESS($D502,38))="UL"),INDIRECT(ADDRESS($D502,COLUMN())),0),0),IF($E502&gt;0,IF(AND(INDIRECT(ADDRESS($E502,44))=0,INDIRECT(ADDRESS($E502,38))="UL"),INDIRECT(ADDRESS($E502,COLUMN())),0),0),IF($F502&gt;0,IF(AND(INDIRECT(ADDRESS($F502,44))=0,INDIRECT(ADDRESS($F502,38))="UL"),INDIRECT(ADDRESS($F502,COLUMN())),0),0),IF($G502&gt;0,IF(AND(INDIRECT(ADDRESS($G502,44))=0,INDIRECT(ADDRESS($G502,38))="UL"),INDIRECT(ADDRESS($G502,COLUMN())),0),0),IF($H502&gt;0,IF(AND(INDIRECT(ADDRESS($H502,44))=0,INDIRECT(ADDRESS($H502,38))="UL"),INDIRECT(ADDRESS($H502,COLUMN())),0),0),IF($I502&gt;0,IF(AND(INDIRECT(ADDRESS($I502,44))=0,INDIRECT(ADDRESS($I502,38))="UL"),INDIRECT(ADDRESS($I502,COLUMN())),0),0),IF($J502&gt;0,IF(AND(INDIRECT(ADDRESS($J502,44))=0,INDIRECT(ADDRESS($J502,38))="UL"),INDIRECT(ADDRESS($J502,COLUMN())),0),0),IF($K502&gt;0,IF(AND(INDIRECT(ADDRESS($K502,44))=0,INDIRECT(ADDRESS($K502,38))="UL"),INDIRECT(ADDRESS($K502,COLUMN())),0),0),IF($L502&gt;0,IF(AND(INDIRECT(ADDRESS($L502,44))=0,INDIRECT(ADDRESS($L502,38))="UL"),INDIRECT(ADDRESS($L502,COLUMN())),0),0),IF($M502&gt;0,IF(AND(INDIRECT(ADDRESS($M502,44))=0,INDIRECT(ADDRESS($M502,38))="UL"),INDIRECT(ADDRESS($M502,COLUMN())),0),0))</f>
        <v>0.6399999999999999</v>
      </c>
      <c r="BB502" s="58" cm="1">
        <f t="array" aca="1" ref="BB502" ca="1">SUM(IF($C502&gt;0,IF(AND(INDIRECT(ADDRESS($C502,44))=0,INDIRECT(ADDRESS($C502,38))="UL"),INDIRECT(ADDRESS($C502,COLUMN())),0),0),IF($D502&gt;0,IF(AND(INDIRECT(ADDRESS($D502,44))=0,INDIRECT(ADDRESS($D502,38))="UL"),INDIRECT(ADDRESS($D502,COLUMN())),0),0),IF($E502&gt;0,IF(AND(INDIRECT(ADDRESS($E502,44))=0,INDIRECT(ADDRESS($E502,38))="UL"),INDIRECT(ADDRESS($E502,COLUMN())),0),0),IF($F502&gt;0,IF(AND(INDIRECT(ADDRESS($F502,44))=0,INDIRECT(ADDRESS($F502,38))="UL"),INDIRECT(ADDRESS($F502,COLUMN())),0),0),IF($G502&gt;0,IF(AND(INDIRECT(ADDRESS($G502,44))=0,INDIRECT(ADDRESS($G502,38))="UL"),INDIRECT(ADDRESS($G502,COLUMN())),0),0),IF($H502&gt;0,IF(AND(INDIRECT(ADDRESS($H502,44))=0,INDIRECT(ADDRESS($H502,38))="UL"),INDIRECT(ADDRESS($H502,COLUMN())),0),0),IF($I502&gt;0,IF(AND(INDIRECT(ADDRESS($I502,44))=0,INDIRECT(ADDRESS($I502,38))="UL"),INDIRECT(ADDRESS($I502,COLUMN())),0),0),IF($J502&gt;0,IF(AND(INDIRECT(ADDRESS($J502,44))=0,INDIRECT(ADDRESS($J502,38))="UL"),INDIRECT(ADDRESS($J502,COLUMN())),0),0),IF($K502&gt;0,IF(AND(INDIRECT(ADDRESS($K502,44))=0,INDIRECT(ADDRESS($K502,38))="UL"),INDIRECT(ADDRESS($K502,COLUMN())),0),0),IF($L502&gt;0,IF(AND(INDIRECT(ADDRESS($L502,44))=0,INDIRECT(ADDRESS($L502,38))="UL"),INDIRECT(ADDRESS($L502,COLUMN())),0),0),IF($M502&gt;0,IF(AND(INDIRECT(ADDRESS($M502,44))=0,INDIRECT(ADDRESS($M502,38))="UL"),INDIRECT(ADDRESS($M502,COLUMN())),0),0))</f>
        <v>0.60952380952380947</v>
      </c>
      <c r="BC502" s="58" cm="1">
        <f t="array" aca="1" ref="BC502" ca="1">SUM(IF($C502&gt;0,IF(AND(INDIRECT(ADDRESS($C502,44))=0,INDIRECT(ADDRESS($C502,38))="UL"),INDIRECT(ADDRESS($C502,COLUMN())),0),0),IF($D502&gt;0,IF(AND(INDIRECT(ADDRESS($D502,44))=0,INDIRECT(ADDRESS($D502,38))="UL"),INDIRECT(ADDRESS($D502,COLUMN())),0),0),IF($E502&gt;0,IF(AND(INDIRECT(ADDRESS($E502,44))=0,INDIRECT(ADDRESS($E502,38))="UL"),INDIRECT(ADDRESS($E502,COLUMN())),0),0),IF($F502&gt;0,IF(AND(INDIRECT(ADDRESS($F502,44))=0,INDIRECT(ADDRESS($F502,38))="UL"),INDIRECT(ADDRESS($F502,COLUMN())),0),0),IF($G502&gt;0,IF(AND(INDIRECT(ADDRESS($G502,44))=0,INDIRECT(ADDRESS($G502,38))="UL"),INDIRECT(ADDRESS($G502,COLUMN())),0),0),IF($H502&gt;0,IF(AND(INDIRECT(ADDRESS($H502,44))=0,INDIRECT(ADDRESS($H502,38))="UL"),INDIRECT(ADDRESS($H502,COLUMN())),0),0),IF($I502&gt;0,IF(AND(INDIRECT(ADDRESS($I502,44))=0,INDIRECT(ADDRESS($I502,38))="UL"),INDIRECT(ADDRESS($I502,COLUMN())),0),0),IF($J502&gt;0,IF(AND(INDIRECT(ADDRESS($J502,44))=0,INDIRECT(ADDRESS($J502,38))="UL"),INDIRECT(ADDRESS($J502,COLUMN())),0),0),IF($K502&gt;0,IF(AND(INDIRECT(ADDRESS($K502,44))=0,INDIRECT(ADDRESS($K502,38))="UL"),INDIRECT(ADDRESS($K502,COLUMN())),0),0),IF($L502&gt;0,IF(AND(INDIRECT(ADDRESS($L502,44))=0,INDIRECT(ADDRESS($L502,38))="UL"),INDIRECT(ADDRESS($L502,COLUMN())),0),0),IF($M502&gt;0,IF(AND(INDIRECT(ADDRESS($M502,44))=0,INDIRECT(ADDRESS($M502,38))="UL"),INDIRECT(ADDRESS($M502,COLUMN())),0),0))</f>
        <v>0.31999999999999995</v>
      </c>
      <c r="BD502" s="58" cm="1">
        <f t="array" aca="1" ref="BD502" ca="1">SUM(IF($C502&gt;0,IF(AND(INDIRECT(ADDRESS($C502,44))=0,INDIRECT(ADDRESS($C502,38))="UL"),INDIRECT(ADDRESS($C502,COLUMN())),0),0),IF($D502&gt;0,IF(AND(INDIRECT(ADDRESS($D502,44))=0,INDIRECT(ADDRESS($D502,38))="UL"),INDIRECT(ADDRESS($D502,COLUMN())),0),0),IF($E502&gt;0,IF(AND(INDIRECT(ADDRESS($E502,44))=0,INDIRECT(ADDRESS($E502,38))="UL"),INDIRECT(ADDRESS($E502,COLUMN())),0),0),IF($F502&gt;0,IF(AND(INDIRECT(ADDRESS($F502,44))=0,INDIRECT(ADDRESS($F502,38))="UL"),INDIRECT(ADDRESS($F502,COLUMN())),0),0),IF($G502&gt;0,IF(AND(INDIRECT(ADDRESS($G502,44))=0,INDIRECT(ADDRESS($G502,38))="UL"),INDIRECT(ADDRESS($G502,COLUMN())),0),0),IF($H502&gt;0,IF(AND(INDIRECT(ADDRESS($H502,44))=0,INDIRECT(ADDRESS($H502,38))="UL"),INDIRECT(ADDRESS($H502,COLUMN())),0),0),IF($I502&gt;0,IF(AND(INDIRECT(ADDRESS($I502,44))=0,INDIRECT(ADDRESS($I502,38))="UL"),INDIRECT(ADDRESS($I502,COLUMN())),0),0),IF($J502&gt;0,IF(AND(INDIRECT(ADDRESS($J502,44))=0,INDIRECT(ADDRESS($J502,38))="UL"),INDIRECT(ADDRESS($J502,COLUMN())),0),0),IF($K502&gt;0,IF(AND(INDIRECT(ADDRESS($K502,44))=0,INDIRECT(ADDRESS($K502,38))="UL"),INDIRECT(ADDRESS($K502,COLUMN())),0),0),IF($L502&gt;0,IF(AND(INDIRECT(ADDRESS($L502,44))=0,INDIRECT(ADDRESS($L502,38))="UL"),INDIRECT(ADDRESS($L502,COLUMN())),0),0),IF($M502&gt;0,IF(AND(INDIRECT(ADDRESS($M502,44))=0,INDIRECT(ADDRESS($M502,38))="UL"),INDIRECT(ADDRESS($M502,COLUMN())),0),0))</f>
        <v>0.83809523809523812</v>
      </c>
      <c r="BE502" s="57">
        <f t="shared" ca="1" si="359"/>
        <v>0.60952380952380947</v>
      </c>
      <c r="BF502" s="57" cm="1">
        <f t="array" aca="1" ref="BF502" ca="1">SUM(IF($C502&gt;0,IF(INDIRECT(ADDRESS($C502,45))=1,INDIRECT(ADDRESS($C502,52))*INDIRECT(ADDRESS($C502,42))/5,0),0), IF($D502&gt;0,IF(INDIRECT(ADDRESS($D502,45))=1,INDIRECT(ADDRESS($D502,52))*INDIRECT(ADDRESS($D502,42))/5,0),0), IF($E502&gt;0,IF(INDIRECT(ADDRESS($E502,45))=1,INDIRECT(ADDRESS($E502,52))*INDIRECT(ADDRESS($E502,42))/5,0),0), IF($F502&gt;0,IF(INDIRECT(ADDRESS($F502,45))=1,INDIRECT(ADDRESS($F502,52))*INDIRECT(ADDRESS($F502,42))/5,0),0), IF($G502&gt;0,IF(INDIRECT(ADDRESS($G502,45))=1,INDIRECT(ADDRESS($G502,52))*INDIRECT(ADDRESS($G502,42))/5,0),0), IF($H502&gt;0,IF(INDIRECT(ADDRESS($H502,45))=1,INDIRECT(ADDRESS($H502,52))*INDIRECT(ADDRESS($H502,42))/5,0),0)
)*$BF$296/100</f>
        <v>5.9259259259259255E-2</v>
      </c>
      <c r="BG502" s="19"/>
      <c r="BH502" s="57" cm="1">
        <f t="array" aca="1" ref="BH502" ca="1">SUM(IF($C502&gt;0,IF(AND(INDIRECT(ADDRESS($C502,44))=0,INDIRECT(ADDRESS($C502,38))&lt;&gt;"UL"),INDIRECT(ADDRESS($C502,COLUMN()-12)),0),0), IF($D502&gt;0,IF(AND(INDIRECT(ADDRESS($D502,44))=0,INDIRECT(ADDRESS($D502,38))&lt;&gt;"UL"),INDIRECT(ADDRESS($D502,COLUMN()-12)),0),0), IF($E502&gt;0,IF(AND(INDIRECT(ADDRESS($E502,44))=0,INDIRECT(ADDRESS($E502,38))&lt;&gt;"UL"),INDIRECT(ADDRESS($E502,COLUMN()-12)),0),0), IF($F502&gt;0,IF(AND(INDIRECT(ADDRESS($F502,44))=0,INDIRECT(ADDRESS($F502,38))&lt;&gt;"UL"),INDIRECT(ADDRESS($F502,COLUMN()-12)),0),0), IF($G502&gt;0,IF(AND(INDIRECT(ADDRESS($G502,44))=0,INDIRECT(ADDRESS($G502,38))&lt;&gt;"UL"),INDIRECT(ADDRESS($G502,COLUMN()-12)),0),0), IF($H502&gt;0,IF(AND(INDIRECT(ADDRESS($H502,44))=0,INDIRECT(ADDRESS($H502,38))&lt;&gt;"UL"),INDIRECT(ADDRESS($H502,COLUMN()-12)),0),0), IF($I502&gt;0,IF(AND(INDIRECT(ADDRESS($I502,44))=0,INDIRECT(ADDRESS($I502,38))&lt;&gt;"UL"),INDIRECT(ADDRESS($I502,COLUMN()-12)),0),0), IF($J502&gt;0,IF(AND(INDIRECT(ADDRESS($J502,44))=0,INDIRECT(ADDRESS($J502,38))&lt;&gt;"UL"),INDIRECT(ADDRESS($J502,COLUMN()-12)),0),0), IF($K502&gt;0,IF(AND(INDIRECT(ADDRESS($K502,44))=0,INDIRECT(ADDRESS($K502,38))&lt;&gt;"UL"),INDIRECT(ADDRESS($K502,COLUMN()-12)),0),0), IF($L502&gt;0,IF(AND(INDIRECT(ADDRESS($L502,44))=0,INDIRECT(ADDRESS($L502,38))&lt;&gt;"UL"),INDIRECT(ADDRESS($L502,COLUMN()-12)),0),0), IF($M502&gt;0,IF(AND(INDIRECT(ADDRESS($M502,44))=0,INDIRECT(ADDRESS($M502,38))&lt;&gt;"UL"),INDIRECT(ADDRESS($M502,COLUMN()-12)),0),0))</f>
        <v>0</v>
      </c>
      <c r="BI502" s="57" cm="1">
        <f t="array" aca="1" ref="BI502" ca="1">SUM(IF($C502&gt;0,IF(AND(INDIRECT(ADDRESS($C502,44))=0,INDIRECT(ADDRESS($C502,38))&lt;&gt;"UL"),INDIRECT(ADDRESS($C502,COLUMN()-12)),0),0), IF($D502&gt;0,IF(AND(INDIRECT(ADDRESS($D502,44))=0,INDIRECT(ADDRESS($D502,38))&lt;&gt;"UL"),INDIRECT(ADDRESS($D502,COLUMN()-12)),0),0), IF($E502&gt;0,IF(AND(INDIRECT(ADDRESS($E502,44))=0,INDIRECT(ADDRESS($E502,38))&lt;&gt;"UL"),INDIRECT(ADDRESS($E502,COLUMN()-12)),0),0), IF($F502&gt;0,IF(AND(INDIRECT(ADDRESS($F502,44))=0,INDIRECT(ADDRESS($F502,38))&lt;&gt;"UL"),INDIRECT(ADDRESS($F502,COLUMN()-12)),0),0), IF($G502&gt;0,IF(AND(INDIRECT(ADDRESS($G502,44))=0,INDIRECT(ADDRESS($G502,38))&lt;&gt;"UL"),INDIRECT(ADDRESS($G502,COLUMN()-12)),0),0), IF($H502&gt;0,IF(AND(INDIRECT(ADDRESS($H502,44))=0,INDIRECT(ADDRESS($H502,38))&lt;&gt;"UL"),INDIRECT(ADDRESS($H502,COLUMN()-12)),0),0), IF($I502&gt;0,IF(AND(INDIRECT(ADDRESS($I502,44))=0,INDIRECT(ADDRESS($I502,38))&lt;&gt;"UL"),INDIRECT(ADDRESS($I502,COLUMN()-12)),0),0), IF($J502&gt;0,IF(AND(INDIRECT(ADDRESS($J502,44))=0,INDIRECT(ADDRESS($J502,38))&lt;&gt;"UL"),INDIRECT(ADDRESS($J502,COLUMN()-12)),0),0), IF($K502&gt;0,IF(AND(INDIRECT(ADDRESS($K502,44))=0,INDIRECT(ADDRESS($K502,38))&lt;&gt;"UL"),INDIRECT(ADDRESS($K502,COLUMN()-12)),0),0), IF($L502&gt;0,IF(AND(INDIRECT(ADDRESS($L502,44))=0,INDIRECT(ADDRESS($L502,38))&lt;&gt;"UL"),INDIRECT(ADDRESS($L502,COLUMN()-12)),0),0), IF($M502&gt;0,IF(AND(INDIRECT(ADDRESS($M502,44))=0,INDIRECT(ADDRESS($M502,38))&lt;&gt;"UL"),INDIRECT(ADDRESS($M502,COLUMN()-12)),0),0))</f>
        <v>0</v>
      </c>
      <c r="BJ502" s="57" cm="1">
        <f t="array" aca="1" ref="BJ502" ca="1">SUM(IF($C502&gt;0,IF(AND(INDIRECT(ADDRESS($C502,44))=0,INDIRECT(ADDRESS($C502,38))&lt;&gt;"UL"),INDIRECT(ADDRESS($C502,COLUMN()-12)),0),0), IF($D502&gt;0,IF(AND(INDIRECT(ADDRESS($D502,44))=0,INDIRECT(ADDRESS($D502,38))&lt;&gt;"UL"),INDIRECT(ADDRESS($D502,COLUMN()-12)),0),0), IF($E502&gt;0,IF(AND(INDIRECT(ADDRESS($E502,44))=0,INDIRECT(ADDRESS($E502,38))&lt;&gt;"UL"),INDIRECT(ADDRESS($E502,COLUMN()-12)),0),0), IF($F502&gt;0,IF(AND(INDIRECT(ADDRESS($F502,44))=0,INDIRECT(ADDRESS($F502,38))&lt;&gt;"UL"),INDIRECT(ADDRESS($F502,COLUMN()-12)),0),0), IF($G502&gt;0,IF(AND(INDIRECT(ADDRESS($G502,44))=0,INDIRECT(ADDRESS($G502,38))&lt;&gt;"UL"),INDIRECT(ADDRESS($G502,COLUMN()-12)),0),0), IF($H502&gt;0,IF(AND(INDIRECT(ADDRESS($H502,44))=0,INDIRECT(ADDRESS($H502,38))&lt;&gt;"UL"),INDIRECT(ADDRESS($H502,COLUMN()-12)),0),0), IF($I502&gt;0,IF(AND(INDIRECT(ADDRESS($I502,44))=0,INDIRECT(ADDRESS($I502,38))&lt;&gt;"UL"),INDIRECT(ADDRESS($I502,COLUMN()-12)),0),0), IF($J502&gt;0,IF(AND(INDIRECT(ADDRESS($J502,44))=0,INDIRECT(ADDRESS($J502,38))&lt;&gt;"UL"),INDIRECT(ADDRESS($J502,COLUMN()-12)),0),0), IF($K502&gt;0,IF(AND(INDIRECT(ADDRESS($K502,44))=0,INDIRECT(ADDRESS($K502,38))&lt;&gt;"UL"),INDIRECT(ADDRESS($K502,COLUMN()-12)),0),0), IF($L502&gt;0,IF(AND(INDIRECT(ADDRESS($L502,44))=0,INDIRECT(ADDRESS($L502,38))&lt;&gt;"UL"),INDIRECT(ADDRESS($L502,COLUMN()-12)),0),0), IF($M502&gt;0,IF(AND(INDIRECT(ADDRESS($M502,44))=0,INDIRECT(ADDRESS($M502,38))&lt;&gt;"UL"),INDIRECT(ADDRESS($M502,COLUMN()-12)),0),0))</f>
        <v>0</v>
      </c>
      <c r="BK502" s="57">
        <f t="shared" ca="1" si="360"/>
        <v>0</v>
      </c>
      <c r="BL502" s="58">
        <f t="shared" ca="1" si="361"/>
        <v>0</v>
      </c>
      <c r="BM502" s="57" cm="1">
        <f t="array" aca="1" ref="BM502" ca="1">SUM(IF($C502&gt;0,IF(AND(INDIRECT(ADDRESS($C502,44))=0,INDIRECT(ADDRESS($C502,38))&lt;&gt;"UL"),INDIRECT(ADDRESS($C502,COLUMN()-12)),0),0), IF($D502&gt;0,IF(AND(INDIRECT(ADDRESS($D502,44))=0,INDIRECT(ADDRESS($D502,38))&lt;&gt;"UL"),INDIRECT(ADDRESS($D502,COLUMN()-12)),0),0), IF($E502&gt;0,IF(AND(INDIRECT(ADDRESS($E502,44))=0,INDIRECT(ADDRESS($E502,38))&lt;&gt;"UL"),INDIRECT(ADDRESS($E502,COLUMN()-12)),0),0), IF($F502&gt;0,IF(AND(INDIRECT(ADDRESS($F502,44))=0,INDIRECT(ADDRESS($F502,38))&lt;&gt;"UL"),INDIRECT(ADDRESS($F502,COLUMN()-12)),0),0), IF($G502&gt;0,IF(AND(INDIRECT(ADDRESS($G502,44))=0,INDIRECT(ADDRESS($G502,38))&lt;&gt;"UL"),INDIRECT(ADDRESS($G502,COLUMN()-12)),0),0), IF($H502&gt;0,IF(AND(INDIRECT(ADDRESS($H502,44))=0,INDIRECT(ADDRESS($H502,38))&lt;&gt;"UL"),INDIRECT(ADDRESS($H502,COLUMN()-12)),0),0), IF($I502&gt;0,IF(AND(INDIRECT(ADDRESS($I502,44))=0,INDIRECT(ADDRESS($I502,38))&lt;&gt;"UL"),INDIRECT(ADDRESS($I502,COLUMN()-12)),0),0), IF($J502&gt;0,IF(AND(INDIRECT(ADDRESS($J502,44))=0,INDIRECT(ADDRESS($J502,38))&lt;&gt;"UL"),INDIRECT(ADDRESS($J502,COLUMN()-12)),0),0), IF($K502&gt;0,IF(AND(INDIRECT(ADDRESS($K502,44))=0,INDIRECT(ADDRESS($K502,38))&lt;&gt;"UL"),INDIRECT(ADDRESS($K502,COLUMN()-11)),0),0), IF($L502&gt;0,IF(AND(INDIRECT(ADDRESS($L502,44))=0,INDIRECT(ADDRESS($L502,38))&lt;&gt;"UL"),INDIRECT(ADDRESS($L502,COLUMN()-11)),0),0), IF($M502&gt;0,IF(AND(INDIRECT(ADDRESS($M502,44))=0,INDIRECT(ADDRESS($M502,38))&lt;&gt;"UL"),INDIRECT(ADDRESS($M502,COLUMN()-11)),0),0))</f>
        <v>0</v>
      </c>
      <c r="BN502" s="57" cm="1">
        <f t="array" aca="1" ref="BN502" ca="1">SUM(IF($C502&gt;0,IF(AND(INDIRECT(ADDRESS($C502,44))=0,INDIRECT(ADDRESS($C502,38))&lt;&gt;"UL"),INDIRECT(ADDRESS($C502,COLUMN()-12)),0),0), IF($D502&gt;0,IF(AND(INDIRECT(ADDRESS($D502,44))=0,INDIRECT(ADDRESS($D502,38))&lt;&gt;"UL"),INDIRECT(ADDRESS($D502,COLUMN()-12)),0),0), IF($E502&gt;0,IF(AND(INDIRECT(ADDRESS($E502,44))=0,INDIRECT(ADDRESS($E502,38))&lt;&gt;"UL"),INDIRECT(ADDRESS($E502,COLUMN()-12)),0),0), IF($F502&gt;0,IF(AND(INDIRECT(ADDRESS($F502,44))=0,INDIRECT(ADDRESS($F502,38))&lt;&gt;"UL"),INDIRECT(ADDRESS($F502,COLUMN()-12)),0),0), IF($G502&gt;0,IF(AND(INDIRECT(ADDRESS($G502,44))=0,INDIRECT(ADDRESS($G502,38))&lt;&gt;"UL"),INDIRECT(ADDRESS($G502,COLUMN()-12)),0),0), IF($H502&gt;0,IF(AND(INDIRECT(ADDRESS($H502,44))=0,INDIRECT(ADDRESS($H502,38))&lt;&gt;"UL"),INDIRECT(ADDRESS($H502,COLUMN()-12)),0),0), IF($I502&gt;0,IF(AND(INDIRECT(ADDRESS($I502,44))=0,INDIRECT(ADDRESS($I502,38))&lt;&gt;"UL"),INDIRECT(ADDRESS($I502,COLUMN()-12)),0),0), IF($J502&gt;0,IF(AND(INDIRECT(ADDRESS($J502,44))=0,INDIRECT(ADDRESS($J502,38))&lt;&gt;"UL"),INDIRECT(ADDRESS($J502,COLUMN()-12)),0),0), IF($K502&gt;0,IF(AND(INDIRECT(ADDRESS($K502,44))=0,INDIRECT(ADDRESS($K502,38))&lt;&gt;"UL"),INDIRECT(ADDRESS($K502,COLUMN()-11)),0),0), IF($L502&gt;0,IF(AND(INDIRECT(ADDRESS($L502,44))=0,INDIRECT(ADDRESS($L502,38))&lt;&gt;"UL"),INDIRECT(ADDRESS($L502,COLUMN()-11)),0),0), IF($M502&gt;0,IF(AND(INDIRECT(ADDRESS($M502,44))=0,INDIRECT(ADDRESS($M502,38))&lt;&gt;"UL"),INDIRECT(ADDRESS($M502,COLUMN()-11)),0),0))</f>
        <v>0</v>
      </c>
      <c r="BO502" s="57" cm="1">
        <f t="array" aca="1" ref="BO502" ca="1">SUM(IF($C502&gt;0,IF(AND(INDIRECT(ADDRESS($C502,44))=0,INDIRECT(ADDRESS($C502,38))&lt;&gt;"UL"),INDIRECT(ADDRESS($C502,COLUMN()-12)),0),0), IF($D502&gt;0,IF(AND(INDIRECT(ADDRESS($D502,44))=0,INDIRECT(ADDRESS($D502,38))&lt;&gt;"UL"),INDIRECT(ADDRESS($D502,COLUMN()-12)),0),0), IF($E502&gt;0,IF(AND(INDIRECT(ADDRESS($E502,44))=0,INDIRECT(ADDRESS($E502,38))&lt;&gt;"UL"),INDIRECT(ADDRESS($E502,COLUMN()-12)),0),0), IF($F502&gt;0,IF(AND(INDIRECT(ADDRESS($F502,44))=0,INDIRECT(ADDRESS($F502,38))&lt;&gt;"UL"),INDIRECT(ADDRESS($F502,COLUMN()-12)),0),0), IF($G502&gt;0,IF(AND(INDIRECT(ADDRESS($G502,44))=0,INDIRECT(ADDRESS($G502,38))&lt;&gt;"UL"),INDIRECT(ADDRESS($G502,COLUMN()-12)),0),0), IF($H502&gt;0,IF(AND(INDIRECT(ADDRESS($H502,44))=0,INDIRECT(ADDRESS($H502,38))&lt;&gt;"UL"),INDIRECT(ADDRESS($H502,COLUMN()-12)),0),0), IF($I502&gt;0,IF(AND(INDIRECT(ADDRESS($I502,44))=0,INDIRECT(ADDRESS($I502,38))&lt;&gt;"UL"),INDIRECT(ADDRESS($I502,COLUMN()-12)),0),0), IF($J502&gt;0,IF(AND(INDIRECT(ADDRESS($J502,44))=0,INDIRECT(ADDRESS($J502,38))&lt;&gt;"UL"),INDIRECT(ADDRESS($J502,COLUMN()-12)),0),0), IF($K502&gt;0,IF(AND(INDIRECT(ADDRESS($K502,44))=0,INDIRECT(ADDRESS($K502,38))&lt;&gt;"UL"),INDIRECT(ADDRESS($K502,COLUMN()-11)),0),0), IF($L502&gt;0,IF(AND(INDIRECT(ADDRESS($L502,44))=0,INDIRECT(ADDRESS($L502,38))&lt;&gt;"UL"),INDIRECT(ADDRESS($L502,COLUMN()-11)),0),0), IF($M502&gt;0,IF(AND(INDIRECT(ADDRESS($M502,44))=0,INDIRECT(ADDRESS($M502,38))&lt;&gt;"UL"),INDIRECT(ADDRESS($M502,COLUMN()-11)),0),0))</f>
        <v>0</v>
      </c>
      <c r="BP502" s="57" cm="1">
        <f t="array" aca="1" ref="BP502" ca="1">SUM(IF($C502&gt;0,IF(AND(INDIRECT(ADDRESS($C502,44))=0,INDIRECT(ADDRESS($C502,38))&lt;&gt;"UL"),INDIRECT(ADDRESS($C502,COLUMN()-12)),0),0), IF($D502&gt;0,IF(AND(INDIRECT(ADDRESS($D502,44))=0,INDIRECT(ADDRESS($D502,38))&lt;&gt;"UL"),INDIRECT(ADDRESS($D502,COLUMN()-12)),0),0), IF($E502&gt;0,IF(AND(INDIRECT(ADDRESS($E502,44))=0,INDIRECT(ADDRESS($E502,38))&lt;&gt;"UL"),INDIRECT(ADDRESS($E502,COLUMN()-12)),0),0), IF($F502&gt;0,IF(AND(INDIRECT(ADDRESS($F502,44))=0,INDIRECT(ADDRESS($F502,38))&lt;&gt;"UL"),INDIRECT(ADDRESS($F502,COLUMN()-12)),0),0), IF($G502&gt;0,IF(AND(INDIRECT(ADDRESS($G502,44))=0,INDIRECT(ADDRESS($G502,38))&lt;&gt;"UL"),INDIRECT(ADDRESS($G502,COLUMN()-12)),0),0), IF($H502&gt;0,IF(AND(INDIRECT(ADDRESS($H502,44))=0,INDIRECT(ADDRESS($H502,38))&lt;&gt;"UL"),INDIRECT(ADDRESS($H502,COLUMN()-12)),0),0), IF($I502&gt;0,IF(AND(INDIRECT(ADDRESS($I502,44))=0,INDIRECT(ADDRESS($I502,38))&lt;&gt;"UL"),INDIRECT(ADDRESS($I502,COLUMN()-12)),0),0), IF($J502&gt;0,IF(AND(INDIRECT(ADDRESS($J502,44))=0,INDIRECT(ADDRESS($J502,38))&lt;&gt;"UL"),INDIRECT(ADDRESS($J502,COLUMN()-12)),0),0), IF($K502&gt;0,IF(AND(INDIRECT(ADDRESS($K502,44))=0,INDIRECT(ADDRESS($K502,38))&lt;&gt;"UL"),INDIRECT(ADDRESS($K502,COLUMN()-11)),0),0), IF($L502&gt;0,IF(AND(INDIRECT(ADDRESS($L502,44))=0,INDIRECT(ADDRESS($L502,38))&lt;&gt;"UL"),INDIRECT(ADDRESS($L502,COLUMN()-11)),0),0), IF($M502&gt;0,IF(AND(INDIRECT(ADDRESS($M502,44))=0,INDIRECT(ADDRESS($M502,38))&lt;&gt;"UL"),INDIRECT(ADDRESS($M502,COLUMN()-11)),0),0))</f>
        <v>0</v>
      </c>
      <c r="BQ502" s="57">
        <f t="shared" ca="1" si="362"/>
        <v>0</v>
      </c>
      <c r="BR502" s="161">
        <f t="shared" ca="1" si="363"/>
        <v>72.883998487989601</v>
      </c>
      <c r="BS502" s="59"/>
      <c r="BT502" s="56">
        <f t="shared" ca="1" si="364"/>
        <v>4.0624482454638349</v>
      </c>
      <c r="BU502" s="63">
        <f t="shared" ca="1" si="365"/>
        <v>0.11284578459621764</v>
      </c>
      <c r="BV502" s="57" t="s">
        <v>34</v>
      </c>
      <c r="BW502" s="57" cm="1">
        <f t="array" aca="1" ref="BW502" ca="1">SUM(IF($C502&gt;0,IF(AND(INDIRECT(ADDRESS($C502,44))=0,INDIRECT(ADDRESS($C502,38))="UL",ISERROR(SEARCH("Rear",INDIRECT(ADDRESS($C502,33)))),ISERROR(SEARCH("Side",INDIRECT(ADDRESS($C502,33))))),INDIRECT(ADDRESS($C502,COLUMN())),0),0),IF($D502&gt;0,IF(AND(INDIRECT(ADDRESS($D502,44))=0,INDIRECT(ADDRESS($D502,38))="UL",ISERROR(SEARCH("Rear",INDIRECT(ADDRESS($D502,33)))),ISERROR(SEARCH("Side",INDIRECT(ADDRESS($D502,33))))),INDIRECT(ADDRESS($D502,COLUMN())),0),0),IF($E502&gt;0,IF(AND(INDIRECT(ADDRESS($E502,44))=0,INDIRECT(ADDRESS($E502,38))="UL",ISERROR(SEARCH("Rear",INDIRECT(ADDRESS($E502,33)))),ISERROR(SEARCH("Side",INDIRECT(ADDRESS($E502,33))))),INDIRECT(ADDRESS($E502,COLUMN())),0),0),IF($F502&gt;0,IF(AND(INDIRECT(ADDRESS($F502,44))=0,INDIRECT(ADDRESS($F502,38))="UL",ISERROR(SEARCH("Rear",INDIRECT(ADDRESS($F502,33)))),ISERROR(SEARCH("Side",INDIRECT(ADDRESS($F502,33))))),INDIRECT(ADDRESS($F502,COLUMN())),0),0),IF($G502&gt;0,IF(AND(INDIRECT(ADDRESS($G502,44))=0,INDIRECT(ADDRESS($G502,38))="UL",ISERROR(SEARCH("Rear",INDIRECT(ADDRESS($G502,33)))),ISERROR(SEARCH("Side",INDIRECT(ADDRESS($G502,33))))),INDIRECT(ADDRESS($G502,COLUMN())),0),0),IF($H502&gt;0,IF(AND(INDIRECT(ADDRESS($H502,44))=0,INDIRECT(ADDRESS($H502,38))="UL",ISERROR(SEARCH("Rear",INDIRECT(ADDRESS($H502,33)))),ISERROR(SEARCH("Side",INDIRECT(ADDRESS($H502,33))))),INDIRECT(ADDRESS($H502,COLUMN())),0),0),IF($I502&gt;0,IF(AND(INDIRECT(ADDRESS($I502,44))=0,INDIRECT(ADDRESS($I502,38))="UL",ISERROR(SEARCH("Rear",INDIRECT(ADDRESS($I502,33)))),ISERROR(SEARCH("Side",INDIRECT(ADDRESS($I502,33))))),INDIRECT(ADDRESS($I502,COLUMN())),0),0),IF($J502&gt;0,IF(AND(INDIRECT(ADDRESS($J502,44))=0,INDIRECT(ADDRESS($J502,38))="UL",ISERROR(SEARCH("Rear",INDIRECT(ADDRESS($J502,33)))),ISERROR(SEARCH("Side",INDIRECT(ADDRESS($J502,33))))),INDIRECT(ADDRESS($J502,COLUMN())),0),0),IF($K502&gt;0,IF(AND(INDIRECT(ADDRESS($K502,44))=0,INDIRECT(ADDRESS($K502,38))="UL",ISERROR(SEARCH("Rear",INDIRECT(ADDRESS($K502,33)))),ISERROR(SEARCH("Side",INDIRECT(ADDRESS($K502,33))))),INDIRECT(ADDRESS($K502,COLUMN())),0),0),IF($L502&gt;0,IF(AND(INDIRECT(ADDRESS($L502,44))=0,INDIRECT(ADDRESS($L502,38))="UL",ISERROR(SEARCH("Rear",INDIRECT(ADDRESS($L502,33)))),ISERROR(SEARCH("Side",INDIRECT(ADDRESS($L502,33))))),INDIRECT(ADDRESS($L502,COLUMN())),0),0),IF($M502&gt;0,IF(AND(INDIRECT(ADDRESS($M502,44))=0,INDIRECT(ADDRESS($M502,38))="UL",ISERROR(SEARCH("Rear",INDIRECT(ADDRESS($M502,33)))),ISERROR(SEARCH("Side",INDIRECT(ADDRESS($M502,33))))),INDIRECT(ADDRESS($M502,COLUMN())),0),0))</f>
        <v>0.88888888888888884</v>
      </c>
      <c r="BX502" s="57">
        <f t="shared" ca="1" si="366"/>
        <v>0.88888888888888884</v>
      </c>
      <c r="BY502" s="57" cm="1">
        <f t="array" aca="1" ref="BY502" ca="1">SUM(IF($C502&gt;0,IF(AND(INDIRECT(ADDRESS($C502,44))=0,INDIRECT(ADDRESS($C502,38))="UL"),INDIRECT(ADDRESS($C502,COLUMN())),0),0),IF($D502&gt;0,IF(AND(INDIRECT(ADDRESS($D502,44))=0,INDIRECT(ADDRESS($D502,38))="UL"),INDIRECT(ADDRESS($D502,COLUMN())),0),0),IF($E502&gt;0,IF(AND(INDIRECT(ADDRESS($E502,44))=0,INDIRECT(ADDRESS($E502,38))="UL"),INDIRECT(ADDRESS($E502,COLUMN())),0),0),IF($F502&gt;0,IF(AND(INDIRECT(ADDRESS($F502,44))=0,INDIRECT(ADDRESS($F502,38))="UL"),INDIRECT(ADDRESS($F502,COLUMN())),0),0),IF($G502&gt;0,IF(AND(INDIRECT(ADDRESS($G502,44))=0,INDIRECT(ADDRESS($G502,38))="UL"),INDIRECT(ADDRESS($G502,COLUMN())),0),0),IF($H502&gt;0,IF(AND(INDIRECT(ADDRESS($H502,44))=0,INDIRECT(ADDRESS($H502,38))="UL"),INDIRECT(ADDRESS($H502,COLUMN())),0),0),IF($I502&gt;0,IF(AND(INDIRECT(ADDRESS($I502,44))=0,INDIRECT(ADDRESS($I502,38))="UL"),INDIRECT(ADDRESS($I502,COLUMN())),0),0),IF($J502&gt;0,IF(AND(INDIRECT(ADDRESS($J502,44))=0,INDIRECT(ADDRESS($J502,38))="UL"),INDIRECT(ADDRESS($J502,COLUMN())),0),0),IF($K502&gt;0,IF(AND(INDIRECT(ADDRESS($K502,44))=0,INDIRECT(ADDRESS($K502,38))="UL"),INDIRECT(ADDRESS($K502,COLUMN())),0),0),IF($L502&gt;0,IF(AND(INDIRECT(ADDRESS($L502,44))=0,INDIRECT(ADDRESS($L502,38))="UL"),INDIRECT(ADDRESS($L502,COLUMN())),0),0),IF($M502&gt;0,IF(AND(INDIRECT(ADDRESS($M502,44))=0,INDIRECT(ADDRESS($M502,38))="UL"),INDIRECT(ADDRESS($M502,COLUMN())),0),0))</f>
        <v>0.49876543209876545</v>
      </c>
      <c r="BZ502" s="57" cm="1">
        <f t="array" aca="1" ref="BZ502" ca="1">SUM(IF($C502&gt;0,IF(AND(INDIRECT(ADDRESS($C502,44))=0,INDIRECT(ADDRESS($C502,38))="UL"),INDIRECT(ADDRESS($C502,COLUMN())),0),0),IF($D502&gt;0,IF(AND(INDIRECT(ADDRESS($D502,44))=0,INDIRECT(ADDRESS($D502,38))="UL"),INDIRECT(ADDRESS($D502,COLUMN())),0),0),IF($E502&gt;0,IF(AND(INDIRECT(ADDRESS($E502,44))=0,INDIRECT(ADDRESS($E502,38))="UL"),INDIRECT(ADDRESS($E502,COLUMN())),0),0),IF($F502&gt;0,IF(AND(INDIRECT(ADDRESS($F502,44))=0,INDIRECT(ADDRESS($F502,38))="UL"),INDIRECT(ADDRESS($F502,COLUMN())),0),0),IF($G502&gt;0,IF(AND(INDIRECT(ADDRESS($G502,44))=0,INDIRECT(ADDRESS($G502,38))="UL"),INDIRECT(ADDRESS($G502,COLUMN())),0),0),IF($H502&gt;0,IF(AND(INDIRECT(ADDRESS($H502,44))=0,INDIRECT(ADDRESS($H502,38))="UL"),INDIRECT(ADDRESS($H502,COLUMN())),0),0),IF($I502&gt;0,IF(AND(INDIRECT(ADDRESS($I502,44))=0,INDIRECT(ADDRESS($I502,38))="UL"),INDIRECT(ADDRESS($I502,COLUMN())),0),0),IF($J502&gt;0,IF(AND(INDIRECT(ADDRESS($J502,44))=0,INDIRECT(ADDRESS($J502,38))="UL"),INDIRECT(ADDRESS($J502,COLUMN())),0),0),IF($K502&gt;0,IF(AND(INDIRECT(ADDRESS($K502,44))=0,INDIRECT(ADDRESS($K502,38))="UL"),INDIRECT(ADDRESS($K502,COLUMN())),0),0),IF($L502&gt;0,IF(AND(INDIRECT(ADDRESS($L502,44))=0,INDIRECT(ADDRESS($L502,38))="UL"),INDIRECT(ADDRESS($L502,COLUMN())),0),0),IF($M502&gt;0,IF(AND(INDIRECT(ADDRESS($M502,44))=0,INDIRECT(ADDRESS($M502,38))="UL"),INDIRECT(ADDRESS($M502,COLUMN())),0),0))</f>
        <v>0.7456790123456789</v>
      </c>
      <c r="CA502" s="57">
        <f t="shared" ca="1" si="367"/>
        <v>0.7456790123456789</v>
      </c>
      <c r="CB502" s="57" cm="1">
        <f t="array" aca="1" ref="CB502" ca="1">SUM(IF($C502&gt;0,IF(AND(INDIRECT(ADDRESS($C502,44))=0,INDIRECT(ADDRESS($C502,38))&lt;&gt;"UL"),INDIRECT(ADDRESS($C502,COLUMN())),0),0),IF($D502&gt;0,IF(AND(INDIRECT(ADDRESS($D502,44))=0,INDIRECT(ADDRESS($D502,38))&lt;&gt;"UL"),INDIRECT(ADDRESS($D502,COLUMN())),0),0),IF($E502&gt;0,IF(AND(INDIRECT(ADDRESS($E502,44))=0,INDIRECT(ADDRESS($E502,38))&lt;&gt;"UL"),INDIRECT(ADDRESS($E502,COLUMN())),0),0),IF($F502&gt;0,IF(AND(INDIRECT(ADDRESS($F502,44))=0,INDIRECT(ADDRESS($F502,38))&lt;&gt;"UL"),INDIRECT(ADDRESS($F502,COLUMN())),0),0),IF($G502&gt;0,IF(AND(INDIRECT(ADDRESS($G502,44))=0,INDIRECT(ADDRESS($G502,38))&lt;&gt;"UL"),INDIRECT(ADDRESS($G502,COLUMN())),0),0),IF($H502&gt;0,IF(AND(INDIRECT(ADDRESS($H502,44))=0,INDIRECT(ADDRESS($H502,38))&lt;&gt;"UL"),INDIRECT(ADDRESS($H502,COLUMN())),0),0),IF($I502&gt;0,IF(AND(INDIRECT(ADDRESS($I502,44))=0,INDIRECT(ADDRESS($I502,38))&lt;&gt;"UL"),INDIRECT(ADDRESS($I502,COLUMN())),0),0),IF($J502&gt;0,IF(AND(INDIRECT(ADDRESS($J502,44))=0,INDIRECT(ADDRESS($J502,38))&lt;&gt;"UL"),INDIRECT(ADDRESS($J502,COLUMN())),0),0),IF($K502&gt;0,IF(AND(INDIRECT(ADDRESS($K502,44))=0,INDIRECT(ADDRESS($K502,38))&lt;&gt;"UL"),INDIRECT(ADDRESS($K502,COLUMN())),0),0),IF($L502&gt;0,IF(AND(INDIRECT(ADDRESS($L502,44))=0,INDIRECT(ADDRESS($L502,38))&lt;&gt;"UL"),INDIRECT(ADDRESS($L502,COLUMN())),0),0),IF($M502&gt;0,IF(AND(INDIRECT(ADDRESS($M502,44))=0,INDIRECT(ADDRESS($M502,38))&lt;&gt;"UL"),INDIRECT(ADDRESS($M502,COLUMN())),0),0))</f>
        <v>0</v>
      </c>
      <c r="CC502" s="57">
        <f t="shared" ca="1" si="368"/>
        <v>0</v>
      </c>
      <c r="CD502" s="57" cm="1">
        <f t="array" aca="1" ref="CD502" ca="1">SUM(IF($C502&gt;0,IF(AND(INDIRECT(ADDRESS($C502,44))=0,INDIRECT(ADDRESS($C502,38))&lt;&gt;"UL"),INDIRECT(ADDRESS($C502,COLUMN())),0),0),IF($D502&gt;0,IF(AND(INDIRECT(ADDRESS($D502,44))=0,INDIRECT(ADDRESS($D502,38))&lt;&gt;"UL"),INDIRECT(ADDRESS($D502,COLUMN())),0),0),IF($E502&gt;0,IF(AND(INDIRECT(ADDRESS($E502,44))=0,INDIRECT(ADDRESS($E502,38))&lt;&gt;"UL"),INDIRECT(ADDRESS($E502,COLUMN())),0),0),IF($F502&gt;0,IF(AND(INDIRECT(ADDRESS($F502,44))=0,INDIRECT(ADDRESS($F502,38))&lt;&gt;"UL"),INDIRECT(ADDRESS($F502,COLUMN())),0),0),IF($G502&gt;0,IF(AND(INDIRECT(ADDRESS($G502,44))=0,INDIRECT(ADDRESS($G502,38))&lt;&gt;"UL"),INDIRECT(ADDRESS($G502,COLUMN())),0),0),IF($H502&gt;0,IF(AND(INDIRECT(ADDRESS($H502,44))=0,INDIRECT(ADDRESS($H502,38))&lt;&gt;"UL"),INDIRECT(ADDRESS($H502,COLUMN())),0),0),IF($I502&gt;0,IF(AND(INDIRECT(ADDRESS($I502,44))=0,INDIRECT(ADDRESS($I502,38))&lt;&gt;"UL"),INDIRECT(ADDRESS($I502,COLUMN())),0),0),IF($J502&gt;0,IF(AND(INDIRECT(ADDRESS($J502,44))=0,INDIRECT(ADDRESS($J502,38))&lt;&gt;"UL"),INDIRECT(ADDRESS($J502,COLUMN())),0),0),IF($K502&gt;0,IF(AND(INDIRECT(ADDRESS($K502,44))=0,INDIRECT(ADDRESS($K502,38))&lt;&gt;"UL"),INDIRECT(ADDRESS($K502,COLUMN())),0),0),IF($L502&gt;0,IF(AND(INDIRECT(ADDRESS($L502,44))=0,INDIRECT(ADDRESS($L502,38))&lt;&gt;"UL"),INDIRECT(ADDRESS($L502,COLUMN())),0),0),IF($M502&gt;0,IF(AND(INDIRECT(ADDRESS($M502,44))=0,INDIRECT(ADDRESS($M502,38))&lt;&gt;"UL"),INDIRECT(ADDRESS($M502,COLUMN())),0),0))</f>
        <v>0</v>
      </c>
      <c r="CE502" s="57" cm="1">
        <f t="array" aca="1" ref="CE502" ca="1">SUM(IF($C502&gt;0,IF(AND(INDIRECT(ADDRESS($C502,44))=0,INDIRECT(ADDRESS($C502,38))&lt;&gt;"UL"),INDIRECT(ADDRESS($C502,COLUMN())),0),0),IF($D502&gt;0,IF(AND(INDIRECT(ADDRESS($D502,44))=0,INDIRECT(ADDRESS($D502,38))&lt;&gt;"UL"),INDIRECT(ADDRESS($D502,COLUMN())),0),0),IF($E502&gt;0,IF(AND(INDIRECT(ADDRESS($E502,44))=0,INDIRECT(ADDRESS($E502,38))&lt;&gt;"UL"),INDIRECT(ADDRESS($E502,COLUMN())),0),0),IF($F502&gt;0,IF(AND(INDIRECT(ADDRESS($F502,44))=0,INDIRECT(ADDRESS($F502,38))&lt;&gt;"UL"),INDIRECT(ADDRESS($F502,COLUMN())),0),0),IF($G502&gt;0,IF(AND(INDIRECT(ADDRESS($G502,44))=0,INDIRECT(ADDRESS($G502,38))&lt;&gt;"UL"),INDIRECT(ADDRESS($G502,COLUMN())),0),0),IF($H502&gt;0,IF(AND(INDIRECT(ADDRESS($H502,44))=0,INDIRECT(ADDRESS($H502,38))&lt;&gt;"UL"),INDIRECT(ADDRESS($H502,COLUMN())),0),0),IF($I502&gt;0,IF(AND(INDIRECT(ADDRESS($I502,44))=0,INDIRECT(ADDRESS($I502,38))&lt;&gt;"UL"),INDIRECT(ADDRESS($I502,COLUMN())),0),0),IF($J502&gt;0,IF(AND(INDIRECT(ADDRESS($J502,44))=0,INDIRECT(ADDRESS($J502,38))&lt;&gt;"UL"),INDIRECT(ADDRESS($J502,COLUMN())),0),0),IF($K502&gt;0,IF(AND(INDIRECT(ADDRESS($K502,44))=0,INDIRECT(ADDRESS($K502,38))&lt;&gt;"UL"),INDIRECT(ADDRESS($K502,COLUMN())),0),0),IF($L502&gt;0,IF(AND(INDIRECT(ADDRESS($L502,44))=0,INDIRECT(ADDRESS($L502,38))&lt;&gt;"UL"),INDIRECT(ADDRESS($L502,COLUMN())),0),0),IF($M502&gt;0,IF(AND(INDIRECT(ADDRESS($M502,44))=0,INDIRECT(ADDRESS($M502,38))&lt;&gt;"UL"),INDIRECT(ADDRESS($M502,COLUMN())),0),0))</f>
        <v>0</v>
      </c>
      <c r="CF502" s="57">
        <f t="shared" ca="1" si="369"/>
        <v>0</v>
      </c>
      <c r="CG502" s="57">
        <f t="shared" ca="1" si="370"/>
        <v>2.4722116073364075</v>
      </c>
      <c r="CH502" s="57">
        <f t="shared" ca="1" si="371"/>
        <v>6.8672544648233538E-2</v>
      </c>
      <c r="CI502" s="19">
        <f t="shared" ca="1" si="372"/>
        <v>14.409743805702179</v>
      </c>
      <c r="CJ502" s="19"/>
      <c r="CK502" s="57" cm="1">
        <f t="array" aca="1" ref="CK502" ca="1">IF(AU502="S", SUM(IF($C502&gt;0,IF(INDIRECT(ADDRESS($C502,43))&lt;&gt;1,INDIRECT(ADDRESS($C502,48)),0),0), IF($D502&gt;0,IF(INDIRECT(ADDRESS($D502,43))&lt;&gt;1,INDIRECT(ADDRESS($D502,48)),0),0), IF($E502&gt;0,IF(INDIRECT(ADDRESS($E502,43))&lt;&gt;1,INDIRECT(ADDRESS($E502,48)),0),0), IF($F502&gt;0,IF(INDIRECT(ADDRESS($F502,43))&lt;&gt;1,INDIRECT(ADDRESS($F502,48)),0),0), IF($G502&gt;0,IF(INDIRECT(ADDRESS($G502,43))&lt;&gt;1,INDIRECT(ADDRESS($G502,48)),0),0), IF($H502&gt;0,IF(INDIRECT(ADDRESS($H502,43))&lt;&gt;1,INDIRECT(ADDRESS($H502,48)),0),0), IF($I502&gt;0,IF(INDIRECT(ADDRESS($I502,43))&lt;&gt;1,INDIRECT(ADDRESS($I502,48)),0),0), IF($J502&gt;0,IF(INDIRECT(ADDRESS($J502,43))&lt;&gt;1,INDIRECT(ADDRESS($J502,48)),0),0), IF($K502&gt;0,IF(INDIRECT(ADDRESS($K502,43))&lt;&gt;1,INDIRECT(ADDRESS($K502,48)),0),0), IF($L502&gt;0,IF(INDIRECT(ADDRESS($L502,43))&lt;&gt;1,INDIRECT(ADDRESS($L502,48)),0),0), IF($M502&gt;0,IF(INDIRECT(ADDRESS($M502,43))&lt;&gt;1,INDIRECT(ADDRESS($M502,48)),0),0)), IF(AU502="L",SUM(IF($C502&gt;0,IF(INDIRECT(ADDRESS($C502,43))&lt;&gt;1,INDIRECT(ADDRESS($C502,50)),0),0), IF($D502&gt;0,IF(INDIRECT(ADDRESS($D502,43))&lt;&gt;1,INDIRECT(ADDRESS($D502,50)),0),0), IF($E502&gt;0,IF(INDIRECT(ADDRESS($E502,43))&lt;&gt;1,INDIRECT(ADDRESS($E502,50)),0),0), IF($F502&gt;0,IF(INDIRECT(ADDRESS($F502,43))&lt;&gt;1,INDIRECT(ADDRESS($F502,50)),0),0), IF($G502&gt;0,IF(INDIRECT(ADDRESS($G502,43))&lt;&gt;1,INDIRECT(ADDRESS($G502,50)),0),0), IF($G502&gt;0,IF(INDIRECT(ADDRESS($G502,43))&lt;&gt;1,INDIRECT(ADDRESS($G502,50)),0),0), IF($H502&gt;0,IF(INDIRECT(ADDRESS($H502,43))&lt;&gt;1,INDIRECT(ADDRESS($H502,50)),0),0), IF($I502&gt;0,IF(INDIRECT(ADDRESS($I502,43))&lt;&gt;1,INDIRECT(ADDRESS($I502,50)),0),0), IF($J502&gt;0,IF(INDIRECT(ADDRESS($J502,43))&lt;&gt;1,INDIRECT(ADDRESS($J502,50)),0),0), IF($K502&gt;0,IF(INDIRECT(ADDRESS($K502,43))&lt;&gt;1,INDIRECT(ADDRESS($K502,50)),0),0), IF($L502&gt;0,IF(INDIRECT(ADDRESS($L502,43))&lt;&gt;1,INDIRECT(ADDRESS($L502,50)),0),0), IF($M502&gt;0,IF(INDIRECT(ADDRESS($M502,43))&lt;&gt;1,INDIRECT(ADDRESS($M502,50)),0),0)), SUM(IF($C502&gt;0,IF(INDIRECT(ADDRESS($C502,43))&lt;&gt;1,INDIRECT(ADDRESS($C502,49)),0),0), IF($D502&gt;0,IF(INDIRECT(ADDRESS($D502,43))&lt;&gt;1,INDIRECT(ADDRESS($D502,49)),0),0), IF($E502&gt;0,IF(INDIRECT(ADDRESS($E502,43))&lt;&gt;1,INDIRECT(ADDRESS($E502,49)),0),0), IF($F502&gt;0,IF(INDIRECT(ADDRESS($F502,43))&lt;&gt;1,INDIRECT(ADDRESS($F502,49)),0),0), IF($G502&gt;0,IF(INDIRECT(ADDRESS($G502,43))&lt;&gt;1,INDIRECT(ADDRESS($G502,49)),0),0), IF($G502&gt;0,IF(INDIRECT(ADDRESS($G502,43))&lt;&gt;1,INDIRECT(ADDRESS($G502,49)),0),0), IF($H502&gt;0,IF(INDIRECT(ADDRESS($H502,43))&lt;&gt;1,INDIRECT(ADDRESS($H502,49)),0),0), IF($I502&gt;0,IF(INDIRECT(ADDRESS($I502,43))&lt;&gt;1,INDIRECT(ADDRESS($I502,49)),0),0), IF($J502&gt;0,IF(INDIRECT(ADDRESS($J502,43))&lt;&gt;1,INDIRECT(ADDRESS($J502,49)),0),0), IF($K502&gt;0,IF(INDIRECT(ADDRESS($K502,43))&lt;&gt;1,INDIRECT(ADDRESS($K502,49)),0),0), IF($L502&gt;0,IF(INDIRECT(ADDRESS($L502,43))&lt;&gt;1,INDIRECT(ADDRESS($L502,49)),0),0), IF($M502&gt;0,IF(INDIRECT(ADDRESS($M502,43))&lt;&gt;1,INDIRECT(ADDRESS($M502,49)),0),0))))</f>
        <v>2.5555555555555554</v>
      </c>
      <c r="CL502" s="57" cm="1">
        <f t="array" aca="1" ref="CL502" ca="1">1.5*SUM(IF($C502&gt;0,IF(INDIRECT(ADDRESS($C502,44))=1,INDIRECT(ADDRESS($C502,47)),0),0),IF($D502&gt;0,IF(INDIRECT(ADDRESS($D502,44))=1,INDIRECT(ADDRESS($CF480,47)),0),0),IF($E502&gt;0,IF(INDIRECT(ADDRESS($E502,44))=1,INDIRECT(ADDRESS($E502,47)),0),0),IF($F502&gt;0,IF(INDIRECT(ADDRESS($F502,44))=1,INDIRECT(ADDRESS($F502,47)),0),0),IF($G502&gt;0,IF(INDIRECT(ADDRESS($G502,44))=1,INDIRECT(ADDRESS($G502,47)),0),0),IF($G502&gt;0,IF(INDIRECT(ADDRESS($G502,44))=1,INDIRECT(ADDRESS($G502,47)),0),0),IF($H502&gt;0,IF(INDIRECT(ADDRESS($H502,44))=1,INDIRECT(ADDRESS($H502,47)),0),0),IF($I502&gt;0,IF(INDIRECT(ADDRESS($I502,44))=1,INDIRECT(ADDRESS($I502,47)),0),0),IF($J502&gt;0,IF(INDIRECT(ADDRESS($J502,44))=1,INDIRECT(ADDRESS($J502,47)),0),0),IF($K502&gt;0,IF(INDIRECT(ADDRESS($K502,44))=1,INDIRECT(ADDRESS($K502,47)),0),0),IF($L502&gt;0,IF(INDIRECT(ADDRESS($L502,44))=1,INDIRECT(ADDRESS($L502,47)),0),0),IF($M502&gt;0,IF(INDIRECT(ADDRESS($M502,44))=1,INDIRECT(ADDRESS($M502,47)),0),0))</f>
        <v>0</v>
      </c>
      <c r="CM502" s="56">
        <f t="shared" ca="1" si="373"/>
        <v>0.83075215154748316</v>
      </c>
      <c r="CN502" s="59"/>
    </row>
    <row r="503" spans="1:92" s="208" customFormat="1" x14ac:dyDescent="0.25">
      <c r="A503" s="204"/>
      <c r="B503" s="205"/>
      <c r="C503" s="205"/>
      <c r="D503" s="205"/>
      <c r="E503" s="205"/>
      <c r="F503" s="205"/>
      <c r="G503" s="205"/>
      <c r="H503" s="205"/>
      <c r="I503" s="205"/>
      <c r="J503" s="205"/>
      <c r="K503" s="205"/>
      <c r="L503" s="205"/>
      <c r="M503" s="205"/>
      <c r="N503" s="206"/>
      <c r="O503" s="206"/>
      <c r="P503" s="206"/>
      <c r="Q503" s="206"/>
      <c r="R503" s="206"/>
      <c r="S503" s="206"/>
      <c r="T503" s="206"/>
      <c r="U503" s="206"/>
      <c r="V503" s="206"/>
      <c r="W503" s="206"/>
      <c r="X503" s="206"/>
      <c r="Y503" s="206"/>
      <c r="Z503" s="206"/>
      <c r="AA503" s="206"/>
      <c r="AB503" s="207"/>
      <c r="AC503" s="207"/>
      <c r="AD503" s="207"/>
      <c r="AF503" s="209"/>
      <c r="AG503" s="209"/>
      <c r="AH503" s="210"/>
      <c r="AI503" s="210"/>
      <c r="AJ503" s="210"/>
      <c r="AK503" s="210"/>
      <c r="AL503" s="210"/>
      <c r="AM503" s="210"/>
      <c r="AN503" s="210"/>
      <c r="AO503" s="210"/>
      <c r="AP503" s="210"/>
      <c r="AQ503" s="210"/>
      <c r="AR503" s="210"/>
      <c r="AS503" s="210"/>
      <c r="AT503" s="209"/>
      <c r="AU503" s="211" t="s">
        <v>117</v>
      </c>
      <c r="AV503" s="210" cm="1">
        <f t="array" aca="1" ref="AV503" ca="1">SUM(IF($C503&gt;0,IF(AND(INDIRECT(ADDRESS($C503,44))=0,INDIRECT(ADDRESS($C503,38))="UL",ISERROR(SEARCH("Rear",INDIRECT(ADDRESS($C503,33)))),ISERROR(SEARCH("Side",INDIRECT(ADDRESS($C503,33))))),INDIRECT(ADDRESS($C503,COLUMN())),0),0),IF($D503&gt;0,IF(AND(INDIRECT(ADDRESS($D503,44))=0,INDIRECT(ADDRESS($D503,38))="UL",ISERROR(SEARCH("Rear",INDIRECT(ADDRESS($D503,33)))),ISERROR(SEARCH("Side",INDIRECT(ADDRESS($D503,33))))),INDIRECT(ADDRESS($D503,COLUMN())),0),0),IF($E503&gt;0,IF(AND(INDIRECT(ADDRESS($E503,44))=0,INDIRECT(ADDRESS($E503,38))="UL",ISERROR(SEARCH("Rear",INDIRECT(ADDRESS($E503,33)))),ISERROR(SEARCH("Side",INDIRECT(ADDRESS($E503,33))))),INDIRECT(ADDRESS($E503,COLUMN())),0),0),IF($F503&gt;0,IF(AND(INDIRECT(ADDRESS($F503,44))=0,INDIRECT(ADDRESS($F503,38))="UL",ISERROR(SEARCH("Rear",INDIRECT(ADDRESS($F503,33)))),ISERROR(SEARCH("Side",INDIRECT(ADDRESS($F503,33))))),INDIRECT(ADDRESS($F503,COLUMN())),0),0),IF($G503&gt;0,IF(AND(INDIRECT(ADDRESS($G503,44))=0,INDIRECT(ADDRESS($G503,38))="UL",ISERROR(SEARCH("Rear",INDIRECT(ADDRESS($G503,33)))),ISERROR(SEARCH("Side",INDIRECT(ADDRESS($G503,33))))),INDIRECT(ADDRESS($G503,COLUMN())),0),0),IF($H503&gt;0,IF(AND(INDIRECT(ADDRESS($H503,44))=0,INDIRECT(ADDRESS($H503,38))="UL",ISERROR(SEARCH("Rear",INDIRECT(ADDRESS($H503,33)))),ISERROR(SEARCH("Side",INDIRECT(ADDRESS($H503,33))))),INDIRECT(ADDRESS($H503,COLUMN())),0),0),IF($I503&gt;0,IF(AND(INDIRECT(ADDRESS($I503,44))=0,INDIRECT(ADDRESS($I503,38))="UL",ISERROR(SEARCH("Rear",INDIRECT(ADDRESS($I503,33)))),ISERROR(SEARCH("Side",INDIRECT(ADDRESS($I503,33))))),INDIRECT(ADDRESS($I503,COLUMN())),0),0),IF($J503&gt;0,IF(AND(INDIRECT(ADDRESS($J503,44))=0,INDIRECT(ADDRESS($J503,38))="UL",ISERROR(SEARCH("Rear",INDIRECT(ADDRESS($J503,33)))),ISERROR(SEARCH("Side",INDIRECT(ADDRESS($J503,33))))),INDIRECT(ADDRESS($J503,COLUMN())),0),0),IF($K503&gt;0,IF(AND(INDIRECT(ADDRESS($K503,44))=0,INDIRECT(ADDRESS($K503,38))="UL",ISERROR(SEARCH("Rear",INDIRECT(ADDRESS($K503,33)))),ISERROR(SEARCH("Side",INDIRECT(ADDRESS($K503,33))))),INDIRECT(ADDRESS($K503,COLUMN())),0),0),IF($L503&gt;0,IF(AND(INDIRECT(ADDRESS($L503,44))=0,INDIRECT(ADDRESS($L503,38))="UL",ISERROR(SEARCH("Rear",INDIRECT(ADDRESS($L503,33)))),ISERROR(SEARCH("Side",INDIRECT(ADDRESS($L503,33))))),INDIRECT(ADDRESS($L503,COLUMN())),0),0),IF($M503&gt;0,IF(AND(INDIRECT(ADDRESS($M503,44))=0,INDIRECT(ADDRESS($M503,38))="UL",ISERROR(SEARCH("Rear",INDIRECT(ADDRESS($M503,33)))),ISERROR(SEARCH("Side",INDIRECT(ADDRESS($M503,33))))),INDIRECT(ADDRESS($M503,COLUMN())),0),0))</f>
        <v>0</v>
      </c>
      <c r="AW503" s="210" cm="1">
        <f t="array" aca="1" ref="AW503" ca="1">SUM(IF($C503&gt;0,IF(AND(INDIRECT(ADDRESS($C503,44))=0,INDIRECT(ADDRESS($C503,38))="UL",ISERROR(SEARCH("Rear",INDIRECT(ADDRESS($C503,33)))),ISERROR(SEARCH("Side",INDIRECT(ADDRESS($C503,33))))),INDIRECT(ADDRESS($C503,COLUMN())),0),0),IF($D503&gt;0,IF(AND(INDIRECT(ADDRESS($D503,44))=0,INDIRECT(ADDRESS($D503,38))="UL",ISERROR(SEARCH("Rear",INDIRECT(ADDRESS($D503,33)))),ISERROR(SEARCH("Side",INDIRECT(ADDRESS($D503,33))))),INDIRECT(ADDRESS($D503,COLUMN())),0),0),IF($E503&gt;0,IF(AND(INDIRECT(ADDRESS($E503,44))=0,INDIRECT(ADDRESS($E503,38))="UL",ISERROR(SEARCH("Rear",INDIRECT(ADDRESS($E503,33)))),ISERROR(SEARCH("Side",INDIRECT(ADDRESS($E503,33))))),INDIRECT(ADDRESS($E503,COLUMN())),0),0),IF($F503&gt;0,IF(AND(INDIRECT(ADDRESS($F503,44))=0,INDIRECT(ADDRESS($F503,38))="UL",ISERROR(SEARCH("Rear",INDIRECT(ADDRESS($F503,33)))),ISERROR(SEARCH("Side",INDIRECT(ADDRESS($F503,33))))),INDIRECT(ADDRESS($F503,COLUMN())),0),0),IF($G503&gt;0,IF(AND(INDIRECT(ADDRESS($G503,44))=0,INDIRECT(ADDRESS($G503,38))="UL",ISERROR(SEARCH("Rear",INDIRECT(ADDRESS($G503,33)))),ISERROR(SEARCH("Side",INDIRECT(ADDRESS($G503,33))))),INDIRECT(ADDRESS($G503,COLUMN())),0),0),IF($H503&gt;0,IF(AND(INDIRECT(ADDRESS($H503,44))=0,INDIRECT(ADDRESS($H503,38))="UL",ISERROR(SEARCH("Rear",INDIRECT(ADDRESS($H503,33)))),ISERROR(SEARCH("Side",INDIRECT(ADDRESS($H503,33))))),INDIRECT(ADDRESS($H503,COLUMN())),0),0),IF($I503&gt;0,IF(AND(INDIRECT(ADDRESS($I503,44))=0,INDIRECT(ADDRESS($I503,38))="UL",ISERROR(SEARCH("Rear",INDIRECT(ADDRESS($I503,33)))),ISERROR(SEARCH("Side",INDIRECT(ADDRESS($I503,33))))),INDIRECT(ADDRESS($I503,COLUMN())),0),0),IF($J503&gt;0,IF(AND(INDIRECT(ADDRESS($J503,44))=0,INDIRECT(ADDRESS($J503,38))="UL",ISERROR(SEARCH("Rear",INDIRECT(ADDRESS($J503,33)))),ISERROR(SEARCH("Side",INDIRECT(ADDRESS($J503,33))))),INDIRECT(ADDRESS($J503,COLUMN())),0),0),IF($K503&gt;0,IF(AND(INDIRECT(ADDRESS($K503,44))=0,INDIRECT(ADDRESS($K503,38))="UL",ISERROR(SEARCH("Rear",INDIRECT(ADDRESS($K503,33)))),ISERROR(SEARCH("Side",INDIRECT(ADDRESS($K503,33))))),INDIRECT(ADDRESS($K503,COLUMN())),0),0),IF($L503&gt;0,IF(AND(INDIRECT(ADDRESS($L503,44))=0,INDIRECT(ADDRESS($L503,38))="UL",ISERROR(SEARCH("Rear",INDIRECT(ADDRESS($L503,33)))),ISERROR(SEARCH("Side",INDIRECT(ADDRESS($L503,33))))),INDIRECT(ADDRESS($L503,COLUMN())),0),0),IF($M503&gt;0,IF(AND(INDIRECT(ADDRESS($M503,44))=0,INDIRECT(ADDRESS($M503,38))="UL",ISERROR(SEARCH("Rear",INDIRECT(ADDRESS($M503,33)))),ISERROR(SEARCH("Side",INDIRECT(ADDRESS($M503,33))))),INDIRECT(ADDRESS($M503,COLUMN())),0),0))</f>
        <v>0</v>
      </c>
      <c r="AX503" s="210" cm="1">
        <f t="array" aca="1" ref="AX503" ca="1">SUM(IF($C503&gt;0,IF(AND(INDIRECT(ADDRESS($C503,44))=0,INDIRECT(ADDRESS($C503,38))="UL",ISERROR(SEARCH("Rear",INDIRECT(ADDRESS($C503,33)))),ISERROR(SEARCH("Side",INDIRECT(ADDRESS($C503,33))))),INDIRECT(ADDRESS($C503,COLUMN())),0),0),IF($D503&gt;0,IF(AND(INDIRECT(ADDRESS($D503,44))=0,INDIRECT(ADDRESS($D503,38))="UL",ISERROR(SEARCH("Rear",INDIRECT(ADDRESS($D503,33)))),ISERROR(SEARCH("Side",INDIRECT(ADDRESS($D503,33))))),INDIRECT(ADDRESS($D503,COLUMN())),0),0),IF($E503&gt;0,IF(AND(INDIRECT(ADDRESS($E503,44))=0,INDIRECT(ADDRESS($E503,38))="UL",ISERROR(SEARCH("Rear",INDIRECT(ADDRESS($E503,33)))),ISERROR(SEARCH("Side",INDIRECT(ADDRESS($E503,33))))),INDIRECT(ADDRESS($E503,COLUMN())),0),0),IF($F503&gt;0,IF(AND(INDIRECT(ADDRESS($F503,44))=0,INDIRECT(ADDRESS($F503,38))="UL",ISERROR(SEARCH("Rear",INDIRECT(ADDRESS($F503,33)))),ISERROR(SEARCH("Side",INDIRECT(ADDRESS($F503,33))))),INDIRECT(ADDRESS($F503,COLUMN())),0),0),IF($G503&gt;0,IF(AND(INDIRECT(ADDRESS($G503,44))=0,INDIRECT(ADDRESS($G503,38))="UL",ISERROR(SEARCH("Rear",INDIRECT(ADDRESS($G503,33)))),ISERROR(SEARCH("Side",INDIRECT(ADDRESS($G503,33))))),INDIRECT(ADDRESS($G503,COLUMN())),0),0),IF($H503&gt;0,IF(AND(INDIRECT(ADDRESS($H503,44))=0,INDIRECT(ADDRESS($H503,38))="UL",ISERROR(SEARCH("Rear",INDIRECT(ADDRESS($H503,33)))),ISERROR(SEARCH("Side",INDIRECT(ADDRESS($H503,33))))),INDIRECT(ADDRESS($H503,COLUMN())),0),0),IF($I503&gt;0,IF(AND(INDIRECT(ADDRESS($I503,44))=0,INDIRECT(ADDRESS($I503,38))="UL",ISERROR(SEARCH("Rear",INDIRECT(ADDRESS($I503,33)))),ISERROR(SEARCH("Side",INDIRECT(ADDRESS($I503,33))))),INDIRECT(ADDRESS($I503,COLUMN())),0),0),IF($J503&gt;0,IF(AND(INDIRECT(ADDRESS($J503,44))=0,INDIRECT(ADDRESS($J503,38))="UL",ISERROR(SEARCH("Rear",INDIRECT(ADDRESS($J503,33)))),ISERROR(SEARCH("Side",INDIRECT(ADDRESS($J503,33))))),INDIRECT(ADDRESS($J503,COLUMN())),0),0),IF($K503&gt;0,IF(AND(INDIRECT(ADDRESS($K503,44))=0,INDIRECT(ADDRESS($K503,38))="UL",ISERROR(SEARCH("Rear",INDIRECT(ADDRESS($K503,33)))),ISERROR(SEARCH("Side",INDIRECT(ADDRESS($K503,33))))),INDIRECT(ADDRESS($K503,COLUMN())),0),0),IF($L503&gt;0,IF(AND(INDIRECT(ADDRESS($L503,44))=0,INDIRECT(ADDRESS($L503,38))="UL",ISERROR(SEARCH("Rear",INDIRECT(ADDRESS($L503,33)))),ISERROR(SEARCH("Side",INDIRECT(ADDRESS($L503,33))))),INDIRECT(ADDRESS($L503,COLUMN())),0),0),IF($M503&gt;0,IF(AND(INDIRECT(ADDRESS($M503,44))=0,INDIRECT(ADDRESS($M503,38))="UL",ISERROR(SEARCH("Rear",INDIRECT(ADDRESS($M503,33)))),ISERROR(SEARCH("Side",INDIRECT(ADDRESS($M503,33))))),INDIRECT(ADDRESS($M503,COLUMN())),0),0))</f>
        <v>0</v>
      </c>
      <c r="AY503" s="212">
        <f t="shared" ca="1" si="357"/>
        <v>0</v>
      </c>
      <c r="AZ503" s="212">
        <f t="shared" ca="1" si="358"/>
        <v>0</v>
      </c>
      <c r="BA503" s="212" cm="1">
        <f t="array" aca="1" ref="BA503" ca="1">SUM(IF($C503&gt;0,IF(AND(INDIRECT(ADDRESS($C503,44))=0,INDIRECT(ADDRESS($C503,38))="UL"),INDIRECT(ADDRESS($C503,COLUMN())),0),0),IF($D503&gt;0,IF(AND(INDIRECT(ADDRESS($D503,44))=0,INDIRECT(ADDRESS($D503,38))="UL"),INDIRECT(ADDRESS($D503,COLUMN())),0),0),IF($E503&gt;0,IF(AND(INDIRECT(ADDRESS($E503,44))=0,INDIRECT(ADDRESS($E503,38))="UL"),INDIRECT(ADDRESS($E503,COLUMN())),0),0),IF($F503&gt;0,IF(AND(INDIRECT(ADDRESS($F503,44))=0,INDIRECT(ADDRESS($F503,38))="UL"),INDIRECT(ADDRESS($F503,COLUMN())),0),0),IF($G503&gt;0,IF(AND(INDIRECT(ADDRESS($G503,44))=0,INDIRECT(ADDRESS($G503,38))="UL"),INDIRECT(ADDRESS($G503,COLUMN())),0),0),IF($H503&gt;0,IF(AND(INDIRECT(ADDRESS($H503,44))=0,INDIRECT(ADDRESS($H503,38))="UL"),INDIRECT(ADDRESS($H503,COLUMN())),0),0),IF($I503&gt;0,IF(AND(INDIRECT(ADDRESS($I503,44))=0,INDIRECT(ADDRESS($I503,38))="UL"),INDIRECT(ADDRESS($I503,COLUMN())),0),0),IF($J503&gt;0,IF(AND(INDIRECT(ADDRESS($J503,44))=0,INDIRECT(ADDRESS($J503,38))="UL"),INDIRECT(ADDRESS($J503,COLUMN())),0),0),IF($K503&gt;0,IF(AND(INDIRECT(ADDRESS($K503,44))=0,INDIRECT(ADDRESS($K503,38))="UL"),INDIRECT(ADDRESS($K503,COLUMN())),0),0),IF($L503&gt;0,IF(AND(INDIRECT(ADDRESS($L503,44))=0,INDIRECT(ADDRESS($L503,38))="UL"),INDIRECT(ADDRESS($L503,COLUMN())),0),0),IF($M503&gt;0,IF(AND(INDIRECT(ADDRESS($M503,44))=0,INDIRECT(ADDRESS($M503,38))="UL"),INDIRECT(ADDRESS($M503,COLUMN())),0),0))</f>
        <v>0</v>
      </c>
      <c r="BB503" s="212" cm="1">
        <f t="array" aca="1" ref="BB503" ca="1">SUM(IF($C503&gt;0,IF(AND(INDIRECT(ADDRESS($C503,44))=0,INDIRECT(ADDRESS($C503,38))="UL"),INDIRECT(ADDRESS($C503,COLUMN())),0),0),IF($D503&gt;0,IF(AND(INDIRECT(ADDRESS($D503,44))=0,INDIRECT(ADDRESS($D503,38))="UL"),INDIRECT(ADDRESS($D503,COLUMN())),0),0),IF($E503&gt;0,IF(AND(INDIRECT(ADDRESS($E503,44))=0,INDIRECT(ADDRESS($E503,38))="UL"),INDIRECT(ADDRESS($E503,COLUMN())),0),0),IF($F503&gt;0,IF(AND(INDIRECT(ADDRESS($F503,44))=0,INDIRECT(ADDRESS($F503,38))="UL"),INDIRECT(ADDRESS($F503,COLUMN())),0),0),IF($G503&gt;0,IF(AND(INDIRECT(ADDRESS($G503,44))=0,INDIRECT(ADDRESS($G503,38))="UL"),INDIRECT(ADDRESS($G503,COLUMN())),0),0),IF($H503&gt;0,IF(AND(INDIRECT(ADDRESS($H503,44))=0,INDIRECT(ADDRESS($H503,38))="UL"),INDIRECT(ADDRESS($H503,COLUMN())),0),0),IF($I503&gt;0,IF(AND(INDIRECT(ADDRESS($I503,44))=0,INDIRECT(ADDRESS($I503,38))="UL"),INDIRECT(ADDRESS($I503,COLUMN())),0),0),IF($J503&gt;0,IF(AND(INDIRECT(ADDRESS($J503,44))=0,INDIRECT(ADDRESS($J503,38))="UL"),INDIRECT(ADDRESS($J503,COLUMN())),0),0),IF($K503&gt;0,IF(AND(INDIRECT(ADDRESS($K503,44))=0,INDIRECT(ADDRESS($K503,38))="UL"),INDIRECT(ADDRESS($K503,COLUMN())),0),0),IF($L503&gt;0,IF(AND(INDIRECT(ADDRESS($L503,44))=0,INDIRECT(ADDRESS($L503,38))="UL"),INDIRECT(ADDRESS($L503,COLUMN())),0),0),IF($M503&gt;0,IF(AND(INDIRECT(ADDRESS($M503,44))=0,INDIRECT(ADDRESS($M503,38))="UL"),INDIRECT(ADDRESS($M503,COLUMN())),0),0))</f>
        <v>0</v>
      </c>
      <c r="BC503" s="212" cm="1">
        <f t="array" aca="1" ref="BC503" ca="1">SUM(IF($C503&gt;0,IF(AND(INDIRECT(ADDRESS($C503,44))=0,INDIRECT(ADDRESS($C503,38))="UL"),INDIRECT(ADDRESS($C503,COLUMN())),0),0),IF($D503&gt;0,IF(AND(INDIRECT(ADDRESS($D503,44))=0,INDIRECT(ADDRESS($D503,38))="UL"),INDIRECT(ADDRESS($D503,COLUMN())),0),0),IF($E503&gt;0,IF(AND(INDIRECT(ADDRESS($E503,44))=0,INDIRECT(ADDRESS($E503,38))="UL"),INDIRECT(ADDRESS($E503,COLUMN())),0),0),IF($F503&gt;0,IF(AND(INDIRECT(ADDRESS($F503,44))=0,INDIRECT(ADDRESS($F503,38))="UL"),INDIRECT(ADDRESS($F503,COLUMN())),0),0),IF($G503&gt;0,IF(AND(INDIRECT(ADDRESS($G503,44))=0,INDIRECT(ADDRESS($G503,38))="UL"),INDIRECT(ADDRESS($G503,COLUMN())),0),0),IF($H503&gt;0,IF(AND(INDIRECT(ADDRESS($H503,44))=0,INDIRECT(ADDRESS($H503,38))="UL"),INDIRECT(ADDRESS($H503,COLUMN())),0),0),IF($I503&gt;0,IF(AND(INDIRECT(ADDRESS($I503,44))=0,INDIRECT(ADDRESS($I503,38))="UL"),INDIRECT(ADDRESS($I503,COLUMN())),0),0),IF($J503&gt;0,IF(AND(INDIRECT(ADDRESS($J503,44))=0,INDIRECT(ADDRESS($J503,38))="UL"),INDIRECT(ADDRESS($J503,COLUMN())),0),0),IF($K503&gt;0,IF(AND(INDIRECT(ADDRESS($K503,44))=0,INDIRECT(ADDRESS($K503,38))="UL"),INDIRECT(ADDRESS($K503,COLUMN())),0),0),IF($L503&gt;0,IF(AND(INDIRECT(ADDRESS($L503,44))=0,INDIRECT(ADDRESS($L503,38))="UL"),INDIRECT(ADDRESS($L503,COLUMN())),0),0),IF($M503&gt;0,IF(AND(INDIRECT(ADDRESS($M503,44))=0,INDIRECT(ADDRESS($M503,38))="UL"),INDIRECT(ADDRESS($M503,COLUMN())),0),0))</f>
        <v>0</v>
      </c>
      <c r="BD503" s="212" cm="1">
        <f t="array" aca="1" ref="BD503" ca="1">SUM(IF($C503&gt;0,IF(AND(INDIRECT(ADDRESS($C503,44))=0,INDIRECT(ADDRESS($C503,38))="UL"),INDIRECT(ADDRESS($C503,COLUMN())),0),0),IF($D503&gt;0,IF(AND(INDIRECT(ADDRESS($D503,44))=0,INDIRECT(ADDRESS($D503,38))="UL"),INDIRECT(ADDRESS($D503,COLUMN())),0),0),IF($E503&gt;0,IF(AND(INDIRECT(ADDRESS($E503,44))=0,INDIRECT(ADDRESS($E503,38))="UL"),INDIRECT(ADDRESS($E503,COLUMN())),0),0),IF($F503&gt;0,IF(AND(INDIRECT(ADDRESS($F503,44))=0,INDIRECT(ADDRESS($F503,38))="UL"),INDIRECT(ADDRESS($F503,COLUMN())),0),0),IF($G503&gt;0,IF(AND(INDIRECT(ADDRESS($G503,44))=0,INDIRECT(ADDRESS($G503,38))="UL"),INDIRECT(ADDRESS($G503,COLUMN())),0),0),IF($H503&gt;0,IF(AND(INDIRECT(ADDRESS($H503,44))=0,INDIRECT(ADDRESS($H503,38))="UL"),INDIRECT(ADDRESS($H503,COLUMN())),0),0),IF($I503&gt;0,IF(AND(INDIRECT(ADDRESS($I503,44))=0,INDIRECT(ADDRESS($I503,38))="UL"),INDIRECT(ADDRESS($I503,COLUMN())),0),0),IF($J503&gt;0,IF(AND(INDIRECT(ADDRESS($J503,44))=0,INDIRECT(ADDRESS($J503,38))="UL"),INDIRECT(ADDRESS($J503,COLUMN())),0),0),IF($K503&gt;0,IF(AND(INDIRECT(ADDRESS($K503,44))=0,INDIRECT(ADDRESS($K503,38))="UL"),INDIRECT(ADDRESS($K503,COLUMN())),0),0),IF($L503&gt;0,IF(AND(INDIRECT(ADDRESS($L503,44))=0,INDIRECT(ADDRESS($L503,38))="UL"),INDIRECT(ADDRESS($L503,COLUMN())),0),0),IF($M503&gt;0,IF(AND(INDIRECT(ADDRESS($M503,44))=0,INDIRECT(ADDRESS($M503,38))="UL"),INDIRECT(ADDRESS($M503,COLUMN())),0),0))</f>
        <v>0</v>
      </c>
      <c r="BE503" s="210">
        <f t="shared" ca="1" si="359"/>
        <v>0</v>
      </c>
      <c r="BF503" s="210" cm="1">
        <f t="array" aca="1" ref="BF503" ca="1">SUM(IF($C503&gt;0,IF(INDIRECT(ADDRESS($C503,45))=1,INDIRECT(ADDRESS($C503,52))*INDIRECT(ADDRESS($C503,42))/5,0),0), IF($D503&gt;0,IF(INDIRECT(ADDRESS($D503,45))=1,INDIRECT(ADDRESS($D503,52))*INDIRECT(ADDRESS($D503,42))/5,0),0), IF($E503&gt;0,IF(INDIRECT(ADDRESS($E503,45))=1,INDIRECT(ADDRESS($E503,52))*INDIRECT(ADDRESS($E503,42))/5,0),0), IF($F503&gt;0,IF(INDIRECT(ADDRESS($F503,45))=1,INDIRECT(ADDRESS($F503,52))*INDIRECT(ADDRESS($F503,42))/5,0),0), IF($G503&gt;0,IF(INDIRECT(ADDRESS($G503,45))=1,INDIRECT(ADDRESS($G503,52))*INDIRECT(ADDRESS($G503,42))/5,0),0), IF($H503&gt;0,IF(INDIRECT(ADDRESS($H503,45))=1,INDIRECT(ADDRESS($H503,52))*INDIRECT(ADDRESS($H503,42))/5,0),0)
)*$BF$296/100</f>
        <v>0</v>
      </c>
      <c r="BG503" s="213"/>
      <c r="BH503" s="210" cm="1">
        <f t="array" aca="1" ref="BH503" ca="1">SUM(IF($C503&gt;0,IF(AND(INDIRECT(ADDRESS($C503,44))=0,INDIRECT(ADDRESS($C503,38))&lt;&gt;"UL"),INDIRECT(ADDRESS($C503,COLUMN()-12)),0),0), IF($D503&gt;0,IF(AND(INDIRECT(ADDRESS($D503,44))=0,INDIRECT(ADDRESS($D503,38))&lt;&gt;"UL"),INDIRECT(ADDRESS($D503,COLUMN()-12)),0),0), IF($E503&gt;0,IF(AND(INDIRECT(ADDRESS($E503,44))=0,INDIRECT(ADDRESS($E503,38))&lt;&gt;"UL"),INDIRECT(ADDRESS($E503,COLUMN()-12)),0),0), IF($F503&gt;0,IF(AND(INDIRECT(ADDRESS($F503,44))=0,INDIRECT(ADDRESS($F503,38))&lt;&gt;"UL"),INDIRECT(ADDRESS($F503,COLUMN()-12)),0),0), IF($G503&gt;0,IF(AND(INDIRECT(ADDRESS($G503,44))=0,INDIRECT(ADDRESS($G503,38))&lt;&gt;"UL"),INDIRECT(ADDRESS($G503,COLUMN()-12)),0),0), IF($H503&gt;0,IF(AND(INDIRECT(ADDRESS($H503,44))=0,INDIRECT(ADDRESS($H503,38))&lt;&gt;"UL"),INDIRECT(ADDRESS($H503,COLUMN()-12)),0),0), IF($I503&gt;0,IF(AND(INDIRECT(ADDRESS($I503,44))=0,INDIRECT(ADDRESS($I503,38))&lt;&gt;"UL"),INDIRECT(ADDRESS($I503,COLUMN()-12)),0),0), IF($J503&gt;0,IF(AND(INDIRECT(ADDRESS($J503,44))=0,INDIRECT(ADDRESS($J503,38))&lt;&gt;"UL"),INDIRECT(ADDRESS($J503,COLUMN()-12)),0),0), IF($K503&gt;0,IF(AND(INDIRECT(ADDRESS($K503,44))=0,INDIRECT(ADDRESS($K503,38))&lt;&gt;"UL"),INDIRECT(ADDRESS($K503,COLUMN()-12)),0),0), IF($L503&gt;0,IF(AND(INDIRECT(ADDRESS($L503,44))=0,INDIRECT(ADDRESS($L503,38))&lt;&gt;"UL"),INDIRECT(ADDRESS($L503,COLUMN()-12)),0),0), IF($M503&gt;0,IF(AND(INDIRECT(ADDRESS($M503,44))=0,INDIRECT(ADDRESS($M503,38))&lt;&gt;"UL"),INDIRECT(ADDRESS($M503,COLUMN()-12)),0),0))</f>
        <v>0</v>
      </c>
      <c r="BI503" s="210" cm="1">
        <f t="array" aca="1" ref="BI503" ca="1">SUM(IF($C503&gt;0,IF(AND(INDIRECT(ADDRESS($C503,44))=0,INDIRECT(ADDRESS($C503,38))&lt;&gt;"UL"),INDIRECT(ADDRESS($C503,COLUMN()-12)),0),0), IF($D503&gt;0,IF(AND(INDIRECT(ADDRESS($D503,44))=0,INDIRECT(ADDRESS($D503,38))&lt;&gt;"UL"),INDIRECT(ADDRESS($D503,COLUMN()-12)),0),0), IF($E503&gt;0,IF(AND(INDIRECT(ADDRESS($E503,44))=0,INDIRECT(ADDRESS($E503,38))&lt;&gt;"UL"),INDIRECT(ADDRESS($E503,COLUMN()-12)),0),0), IF($F503&gt;0,IF(AND(INDIRECT(ADDRESS($F503,44))=0,INDIRECT(ADDRESS($F503,38))&lt;&gt;"UL"),INDIRECT(ADDRESS($F503,COLUMN()-12)),0),0), IF($G503&gt;0,IF(AND(INDIRECT(ADDRESS($G503,44))=0,INDIRECT(ADDRESS($G503,38))&lt;&gt;"UL"),INDIRECT(ADDRESS($G503,COLUMN()-12)),0),0), IF($H503&gt;0,IF(AND(INDIRECT(ADDRESS($H503,44))=0,INDIRECT(ADDRESS($H503,38))&lt;&gt;"UL"),INDIRECT(ADDRESS($H503,COLUMN()-12)),0),0), IF($I503&gt;0,IF(AND(INDIRECT(ADDRESS($I503,44))=0,INDIRECT(ADDRESS($I503,38))&lt;&gt;"UL"),INDIRECT(ADDRESS($I503,COLUMN()-12)),0),0), IF($J503&gt;0,IF(AND(INDIRECT(ADDRESS($J503,44))=0,INDIRECT(ADDRESS($J503,38))&lt;&gt;"UL"),INDIRECT(ADDRESS($J503,COLUMN()-12)),0),0), IF($K503&gt;0,IF(AND(INDIRECT(ADDRESS($K503,44))=0,INDIRECT(ADDRESS($K503,38))&lt;&gt;"UL"),INDIRECT(ADDRESS($K503,COLUMN()-12)),0),0), IF($L503&gt;0,IF(AND(INDIRECT(ADDRESS($L503,44))=0,INDIRECT(ADDRESS($L503,38))&lt;&gt;"UL"),INDIRECT(ADDRESS($L503,COLUMN()-12)),0),0), IF($M503&gt;0,IF(AND(INDIRECT(ADDRESS($M503,44))=0,INDIRECT(ADDRESS($M503,38))&lt;&gt;"UL"),INDIRECT(ADDRESS($M503,COLUMN()-12)),0),0))</f>
        <v>0</v>
      </c>
      <c r="BJ503" s="210" cm="1">
        <f t="array" aca="1" ref="BJ503" ca="1">SUM(IF($C503&gt;0,IF(AND(INDIRECT(ADDRESS($C503,44))=0,INDIRECT(ADDRESS($C503,38))&lt;&gt;"UL"),INDIRECT(ADDRESS($C503,COLUMN()-12)),0),0), IF($D503&gt;0,IF(AND(INDIRECT(ADDRESS($D503,44))=0,INDIRECT(ADDRESS($D503,38))&lt;&gt;"UL"),INDIRECT(ADDRESS($D503,COLUMN()-12)),0),0), IF($E503&gt;0,IF(AND(INDIRECT(ADDRESS($E503,44))=0,INDIRECT(ADDRESS($E503,38))&lt;&gt;"UL"),INDIRECT(ADDRESS($E503,COLUMN()-12)),0),0), IF($F503&gt;0,IF(AND(INDIRECT(ADDRESS($F503,44))=0,INDIRECT(ADDRESS($F503,38))&lt;&gt;"UL"),INDIRECT(ADDRESS($F503,COLUMN()-12)),0),0), IF($G503&gt;0,IF(AND(INDIRECT(ADDRESS($G503,44))=0,INDIRECT(ADDRESS($G503,38))&lt;&gt;"UL"),INDIRECT(ADDRESS($G503,COLUMN()-12)),0),0), IF($H503&gt;0,IF(AND(INDIRECT(ADDRESS($H503,44))=0,INDIRECT(ADDRESS($H503,38))&lt;&gt;"UL"),INDIRECT(ADDRESS($H503,COLUMN()-12)),0),0), IF($I503&gt;0,IF(AND(INDIRECT(ADDRESS($I503,44))=0,INDIRECT(ADDRESS($I503,38))&lt;&gt;"UL"),INDIRECT(ADDRESS($I503,COLUMN()-12)),0),0), IF($J503&gt;0,IF(AND(INDIRECT(ADDRESS($J503,44))=0,INDIRECT(ADDRESS($J503,38))&lt;&gt;"UL"),INDIRECT(ADDRESS($J503,COLUMN()-12)),0),0), IF($K503&gt;0,IF(AND(INDIRECT(ADDRESS($K503,44))=0,INDIRECT(ADDRESS($K503,38))&lt;&gt;"UL"),INDIRECT(ADDRESS($K503,COLUMN()-12)),0),0), IF($L503&gt;0,IF(AND(INDIRECT(ADDRESS($L503,44))=0,INDIRECT(ADDRESS($L503,38))&lt;&gt;"UL"),INDIRECT(ADDRESS($L503,COLUMN()-12)),0),0), IF($M503&gt;0,IF(AND(INDIRECT(ADDRESS($M503,44))=0,INDIRECT(ADDRESS($M503,38))&lt;&gt;"UL"),INDIRECT(ADDRESS($M503,COLUMN()-12)),0),0))</f>
        <v>0</v>
      </c>
      <c r="BK503" s="210">
        <f t="shared" ca="1" si="360"/>
        <v>0</v>
      </c>
      <c r="BL503" s="212">
        <f t="shared" ca="1" si="361"/>
        <v>0</v>
      </c>
      <c r="BM503" s="210" cm="1">
        <f t="array" aca="1" ref="BM503" ca="1">SUM(IF($C503&gt;0,IF(AND(INDIRECT(ADDRESS($C503,44))=0,INDIRECT(ADDRESS($C503,38))&lt;&gt;"UL"),INDIRECT(ADDRESS($C503,COLUMN()-12)),0),0), IF($D503&gt;0,IF(AND(INDIRECT(ADDRESS($D503,44))=0,INDIRECT(ADDRESS($D503,38))&lt;&gt;"UL"),INDIRECT(ADDRESS($D503,COLUMN()-12)),0),0), IF($E503&gt;0,IF(AND(INDIRECT(ADDRESS($E503,44))=0,INDIRECT(ADDRESS($E503,38))&lt;&gt;"UL"),INDIRECT(ADDRESS($E503,COLUMN()-12)),0),0), IF($F503&gt;0,IF(AND(INDIRECT(ADDRESS($F503,44))=0,INDIRECT(ADDRESS($F503,38))&lt;&gt;"UL"),INDIRECT(ADDRESS($F503,COLUMN()-12)),0),0), IF($G503&gt;0,IF(AND(INDIRECT(ADDRESS($G503,44))=0,INDIRECT(ADDRESS($G503,38))&lt;&gt;"UL"),INDIRECT(ADDRESS($G503,COLUMN()-12)),0),0), IF($H503&gt;0,IF(AND(INDIRECT(ADDRESS($H503,44))=0,INDIRECT(ADDRESS($H503,38))&lt;&gt;"UL"),INDIRECT(ADDRESS($H503,COLUMN()-12)),0),0), IF($I503&gt;0,IF(AND(INDIRECT(ADDRESS($I503,44))=0,INDIRECT(ADDRESS($I503,38))&lt;&gt;"UL"),INDIRECT(ADDRESS($I503,COLUMN()-12)),0),0), IF($J503&gt;0,IF(AND(INDIRECT(ADDRESS($J503,44))=0,INDIRECT(ADDRESS($J503,38))&lt;&gt;"UL"),INDIRECT(ADDRESS($J503,COLUMN()-12)),0),0), IF($K503&gt;0,IF(AND(INDIRECT(ADDRESS($K503,44))=0,INDIRECT(ADDRESS($K503,38))&lt;&gt;"UL"),INDIRECT(ADDRESS($K503,COLUMN()-11)),0),0), IF($L503&gt;0,IF(AND(INDIRECT(ADDRESS($L503,44))=0,INDIRECT(ADDRESS($L503,38))&lt;&gt;"UL"),INDIRECT(ADDRESS($L503,COLUMN()-11)),0),0), IF($M503&gt;0,IF(AND(INDIRECT(ADDRESS($M503,44))=0,INDIRECT(ADDRESS($M503,38))&lt;&gt;"UL"),INDIRECT(ADDRESS($M503,COLUMN()-11)),0),0))</f>
        <v>0</v>
      </c>
      <c r="BN503" s="210" cm="1">
        <f t="array" aca="1" ref="BN503" ca="1">SUM(IF($C503&gt;0,IF(AND(INDIRECT(ADDRESS($C503,44))=0,INDIRECT(ADDRESS($C503,38))&lt;&gt;"UL"),INDIRECT(ADDRESS($C503,COLUMN()-12)),0),0), IF($D503&gt;0,IF(AND(INDIRECT(ADDRESS($D503,44))=0,INDIRECT(ADDRESS($D503,38))&lt;&gt;"UL"),INDIRECT(ADDRESS($D503,COLUMN()-12)),0),0), IF($E503&gt;0,IF(AND(INDIRECT(ADDRESS($E503,44))=0,INDIRECT(ADDRESS($E503,38))&lt;&gt;"UL"),INDIRECT(ADDRESS($E503,COLUMN()-12)),0),0), IF($F503&gt;0,IF(AND(INDIRECT(ADDRESS($F503,44))=0,INDIRECT(ADDRESS($F503,38))&lt;&gt;"UL"),INDIRECT(ADDRESS($F503,COLUMN()-12)),0),0), IF($G503&gt;0,IF(AND(INDIRECT(ADDRESS($G503,44))=0,INDIRECT(ADDRESS($G503,38))&lt;&gt;"UL"),INDIRECT(ADDRESS($G503,COLUMN()-12)),0),0), IF($H503&gt;0,IF(AND(INDIRECT(ADDRESS($H503,44))=0,INDIRECT(ADDRESS($H503,38))&lt;&gt;"UL"),INDIRECT(ADDRESS($H503,COLUMN()-12)),0),0), IF($I503&gt;0,IF(AND(INDIRECT(ADDRESS($I503,44))=0,INDIRECT(ADDRESS($I503,38))&lt;&gt;"UL"),INDIRECT(ADDRESS($I503,COLUMN()-12)),0),0), IF($J503&gt;0,IF(AND(INDIRECT(ADDRESS($J503,44))=0,INDIRECT(ADDRESS($J503,38))&lt;&gt;"UL"),INDIRECT(ADDRESS($J503,COLUMN()-12)),0),0), IF($K503&gt;0,IF(AND(INDIRECT(ADDRESS($K503,44))=0,INDIRECT(ADDRESS($K503,38))&lt;&gt;"UL"),INDIRECT(ADDRESS($K503,COLUMN()-11)),0),0), IF($L503&gt;0,IF(AND(INDIRECT(ADDRESS($L503,44))=0,INDIRECT(ADDRESS($L503,38))&lt;&gt;"UL"),INDIRECT(ADDRESS($L503,COLUMN()-11)),0),0), IF($M503&gt;0,IF(AND(INDIRECT(ADDRESS($M503,44))=0,INDIRECT(ADDRESS($M503,38))&lt;&gt;"UL"),INDIRECT(ADDRESS($M503,COLUMN()-11)),0),0))</f>
        <v>0</v>
      </c>
      <c r="BO503" s="210" cm="1">
        <f t="array" aca="1" ref="BO503" ca="1">SUM(IF($C503&gt;0,IF(AND(INDIRECT(ADDRESS($C503,44))=0,INDIRECT(ADDRESS($C503,38))&lt;&gt;"UL"),INDIRECT(ADDRESS($C503,COLUMN()-12)),0),0), IF($D503&gt;0,IF(AND(INDIRECT(ADDRESS($D503,44))=0,INDIRECT(ADDRESS($D503,38))&lt;&gt;"UL"),INDIRECT(ADDRESS($D503,COLUMN()-12)),0),0), IF($E503&gt;0,IF(AND(INDIRECT(ADDRESS($E503,44))=0,INDIRECT(ADDRESS($E503,38))&lt;&gt;"UL"),INDIRECT(ADDRESS($E503,COLUMN()-12)),0),0), IF($F503&gt;0,IF(AND(INDIRECT(ADDRESS($F503,44))=0,INDIRECT(ADDRESS($F503,38))&lt;&gt;"UL"),INDIRECT(ADDRESS($F503,COLUMN()-12)),0),0), IF($G503&gt;0,IF(AND(INDIRECT(ADDRESS($G503,44))=0,INDIRECT(ADDRESS($G503,38))&lt;&gt;"UL"),INDIRECT(ADDRESS($G503,COLUMN()-12)),0),0), IF($H503&gt;0,IF(AND(INDIRECT(ADDRESS($H503,44))=0,INDIRECT(ADDRESS($H503,38))&lt;&gt;"UL"),INDIRECT(ADDRESS($H503,COLUMN()-12)),0),0), IF($I503&gt;0,IF(AND(INDIRECT(ADDRESS($I503,44))=0,INDIRECT(ADDRESS($I503,38))&lt;&gt;"UL"),INDIRECT(ADDRESS($I503,COLUMN()-12)),0),0), IF($J503&gt;0,IF(AND(INDIRECT(ADDRESS($J503,44))=0,INDIRECT(ADDRESS($J503,38))&lt;&gt;"UL"),INDIRECT(ADDRESS($J503,COLUMN()-12)),0),0), IF($K503&gt;0,IF(AND(INDIRECT(ADDRESS($K503,44))=0,INDIRECT(ADDRESS($K503,38))&lt;&gt;"UL"),INDIRECT(ADDRESS($K503,COLUMN()-11)),0),0), IF($L503&gt;0,IF(AND(INDIRECT(ADDRESS($L503,44))=0,INDIRECT(ADDRESS($L503,38))&lt;&gt;"UL"),INDIRECT(ADDRESS($L503,COLUMN()-11)),0),0), IF($M503&gt;0,IF(AND(INDIRECT(ADDRESS($M503,44))=0,INDIRECT(ADDRESS($M503,38))&lt;&gt;"UL"),INDIRECT(ADDRESS($M503,COLUMN()-11)),0),0))</f>
        <v>0</v>
      </c>
      <c r="BP503" s="210" cm="1">
        <f t="array" aca="1" ref="BP503" ca="1">SUM(IF($C503&gt;0,IF(AND(INDIRECT(ADDRESS($C503,44))=0,INDIRECT(ADDRESS($C503,38))&lt;&gt;"UL"),INDIRECT(ADDRESS($C503,COLUMN()-12)),0),0), IF($D503&gt;0,IF(AND(INDIRECT(ADDRESS($D503,44))=0,INDIRECT(ADDRESS($D503,38))&lt;&gt;"UL"),INDIRECT(ADDRESS($D503,COLUMN()-12)),0),0), IF($E503&gt;0,IF(AND(INDIRECT(ADDRESS($E503,44))=0,INDIRECT(ADDRESS($E503,38))&lt;&gt;"UL"),INDIRECT(ADDRESS($E503,COLUMN()-12)),0),0), IF($F503&gt;0,IF(AND(INDIRECT(ADDRESS($F503,44))=0,INDIRECT(ADDRESS($F503,38))&lt;&gt;"UL"),INDIRECT(ADDRESS($F503,COLUMN()-12)),0),0), IF($G503&gt;0,IF(AND(INDIRECT(ADDRESS($G503,44))=0,INDIRECT(ADDRESS($G503,38))&lt;&gt;"UL"),INDIRECT(ADDRESS($G503,COLUMN()-12)),0),0), IF($H503&gt;0,IF(AND(INDIRECT(ADDRESS($H503,44))=0,INDIRECT(ADDRESS($H503,38))&lt;&gt;"UL"),INDIRECT(ADDRESS($H503,COLUMN()-12)),0),0), IF($I503&gt;0,IF(AND(INDIRECT(ADDRESS($I503,44))=0,INDIRECT(ADDRESS($I503,38))&lt;&gt;"UL"),INDIRECT(ADDRESS($I503,COLUMN()-12)),0),0), IF($J503&gt;0,IF(AND(INDIRECT(ADDRESS($J503,44))=0,INDIRECT(ADDRESS($J503,38))&lt;&gt;"UL"),INDIRECT(ADDRESS($J503,COLUMN()-12)),0),0), IF($K503&gt;0,IF(AND(INDIRECT(ADDRESS($K503,44))=0,INDIRECT(ADDRESS($K503,38))&lt;&gt;"UL"),INDIRECT(ADDRESS($K503,COLUMN()-11)),0),0), IF($L503&gt;0,IF(AND(INDIRECT(ADDRESS($L503,44))=0,INDIRECT(ADDRESS($L503,38))&lt;&gt;"UL"),INDIRECT(ADDRESS($L503,COLUMN()-11)),0),0), IF($M503&gt;0,IF(AND(INDIRECT(ADDRESS($M503,44))=0,INDIRECT(ADDRESS($M503,38))&lt;&gt;"UL"),INDIRECT(ADDRESS($M503,COLUMN()-11)),0),0))</f>
        <v>0</v>
      </c>
      <c r="BQ503" s="210">
        <f t="shared" ca="1" si="362"/>
        <v>0</v>
      </c>
      <c r="BR503" s="214" t="e">
        <f t="shared" ca="1" si="363"/>
        <v>#DIV/0!</v>
      </c>
      <c r="BS503" s="215"/>
      <c r="BT503" s="207">
        <f t="shared" ca="1" si="364"/>
        <v>0</v>
      </c>
      <c r="BU503" s="216" t="e">
        <f t="shared" ca="1" si="365"/>
        <v>#DIV/0!</v>
      </c>
      <c r="BV503" s="210" t="s">
        <v>34</v>
      </c>
      <c r="BW503" s="210" cm="1">
        <f t="array" aca="1" ref="BW503" ca="1">SUM(IF($C503&gt;0,IF(AND(INDIRECT(ADDRESS($C503,44))=0,INDIRECT(ADDRESS($C503,38))="UL",ISERROR(SEARCH("Rear",INDIRECT(ADDRESS($C503,33)))),ISERROR(SEARCH("Side",INDIRECT(ADDRESS($C503,33))))),INDIRECT(ADDRESS($C503,COLUMN())),0),0),IF($D503&gt;0,IF(AND(INDIRECT(ADDRESS($D503,44))=0,INDIRECT(ADDRESS($D503,38))="UL",ISERROR(SEARCH("Rear",INDIRECT(ADDRESS($D503,33)))),ISERROR(SEARCH("Side",INDIRECT(ADDRESS($D503,33))))),INDIRECT(ADDRESS($D503,COLUMN())),0),0),IF($E503&gt;0,IF(AND(INDIRECT(ADDRESS($E503,44))=0,INDIRECT(ADDRESS($E503,38))="UL",ISERROR(SEARCH("Rear",INDIRECT(ADDRESS($E503,33)))),ISERROR(SEARCH("Side",INDIRECT(ADDRESS($E503,33))))),INDIRECT(ADDRESS($E503,COLUMN())),0),0),IF($F503&gt;0,IF(AND(INDIRECT(ADDRESS($F503,44))=0,INDIRECT(ADDRESS($F503,38))="UL",ISERROR(SEARCH("Rear",INDIRECT(ADDRESS($F503,33)))),ISERROR(SEARCH("Side",INDIRECT(ADDRESS($F503,33))))),INDIRECT(ADDRESS($F503,COLUMN())),0),0),IF($G503&gt;0,IF(AND(INDIRECT(ADDRESS($G503,44))=0,INDIRECT(ADDRESS($G503,38))="UL",ISERROR(SEARCH("Rear",INDIRECT(ADDRESS($G503,33)))),ISERROR(SEARCH("Side",INDIRECT(ADDRESS($G503,33))))),INDIRECT(ADDRESS($G503,COLUMN())),0),0),IF($H503&gt;0,IF(AND(INDIRECT(ADDRESS($H503,44))=0,INDIRECT(ADDRESS($H503,38))="UL",ISERROR(SEARCH("Rear",INDIRECT(ADDRESS($H503,33)))),ISERROR(SEARCH("Side",INDIRECT(ADDRESS($H503,33))))),INDIRECT(ADDRESS($H503,COLUMN())),0),0),IF($I503&gt;0,IF(AND(INDIRECT(ADDRESS($I503,44))=0,INDIRECT(ADDRESS($I503,38))="UL",ISERROR(SEARCH("Rear",INDIRECT(ADDRESS($I503,33)))),ISERROR(SEARCH("Side",INDIRECT(ADDRESS($I503,33))))),INDIRECT(ADDRESS($I503,COLUMN())),0),0),IF($J503&gt;0,IF(AND(INDIRECT(ADDRESS($J503,44))=0,INDIRECT(ADDRESS($J503,38))="UL",ISERROR(SEARCH("Rear",INDIRECT(ADDRESS($J503,33)))),ISERROR(SEARCH("Side",INDIRECT(ADDRESS($J503,33))))),INDIRECT(ADDRESS($J503,COLUMN())),0),0),IF($K503&gt;0,IF(AND(INDIRECT(ADDRESS($K503,44))=0,INDIRECT(ADDRESS($K503,38))="UL",ISERROR(SEARCH("Rear",INDIRECT(ADDRESS($K503,33)))),ISERROR(SEARCH("Side",INDIRECT(ADDRESS($K503,33))))),INDIRECT(ADDRESS($K503,COLUMN())),0),0),IF($L503&gt;0,IF(AND(INDIRECT(ADDRESS($L503,44))=0,INDIRECT(ADDRESS($L503,38))="UL",ISERROR(SEARCH("Rear",INDIRECT(ADDRESS($L503,33)))),ISERROR(SEARCH("Side",INDIRECT(ADDRESS($L503,33))))),INDIRECT(ADDRESS($L503,COLUMN())),0),0),IF($M503&gt;0,IF(AND(INDIRECT(ADDRESS($M503,44))=0,INDIRECT(ADDRESS($M503,38))="UL",ISERROR(SEARCH("Rear",INDIRECT(ADDRESS($M503,33)))),ISERROR(SEARCH("Side",INDIRECT(ADDRESS($M503,33))))),INDIRECT(ADDRESS($M503,COLUMN())),0),0))</f>
        <v>0</v>
      </c>
      <c r="BX503" s="210">
        <f t="shared" ca="1" si="366"/>
        <v>0</v>
      </c>
      <c r="BY503" s="210" cm="1">
        <f t="array" aca="1" ref="BY503" ca="1">SUM(IF($C503&gt;0,IF(AND(INDIRECT(ADDRESS($C503,44))=0,INDIRECT(ADDRESS($C503,38))="UL"),INDIRECT(ADDRESS($C503,COLUMN())),0),0),IF($D503&gt;0,IF(AND(INDIRECT(ADDRESS($D503,44))=0,INDIRECT(ADDRESS($D503,38))="UL"),INDIRECT(ADDRESS($D503,COLUMN())),0),0),IF($E503&gt;0,IF(AND(INDIRECT(ADDRESS($E503,44))=0,INDIRECT(ADDRESS($E503,38))="UL"),INDIRECT(ADDRESS($E503,COLUMN())),0),0),IF($F503&gt;0,IF(AND(INDIRECT(ADDRESS($F503,44))=0,INDIRECT(ADDRESS($F503,38))="UL"),INDIRECT(ADDRESS($F503,COLUMN())),0),0),IF($G503&gt;0,IF(AND(INDIRECT(ADDRESS($G503,44))=0,INDIRECT(ADDRESS($G503,38))="UL"),INDIRECT(ADDRESS($G503,COLUMN())),0),0),IF($H503&gt;0,IF(AND(INDIRECT(ADDRESS($H503,44))=0,INDIRECT(ADDRESS($H503,38))="UL"),INDIRECT(ADDRESS($H503,COLUMN())),0),0),IF($I503&gt;0,IF(AND(INDIRECT(ADDRESS($I503,44))=0,INDIRECT(ADDRESS($I503,38))="UL"),INDIRECT(ADDRESS($I503,COLUMN())),0),0),IF($J503&gt;0,IF(AND(INDIRECT(ADDRESS($J503,44))=0,INDIRECT(ADDRESS($J503,38))="UL"),INDIRECT(ADDRESS($J503,COLUMN())),0),0),IF($K503&gt;0,IF(AND(INDIRECT(ADDRESS($K503,44))=0,INDIRECT(ADDRESS($K503,38))="UL"),INDIRECT(ADDRESS($K503,COLUMN())),0),0),IF($L503&gt;0,IF(AND(INDIRECT(ADDRESS($L503,44))=0,INDIRECT(ADDRESS($L503,38))="UL"),INDIRECT(ADDRESS($L503,COLUMN())),0),0),IF($M503&gt;0,IF(AND(INDIRECT(ADDRESS($M503,44))=0,INDIRECT(ADDRESS($M503,38))="UL"),INDIRECT(ADDRESS($M503,COLUMN())),0),0))</f>
        <v>0</v>
      </c>
      <c r="BZ503" s="210" cm="1">
        <f t="array" aca="1" ref="BZ503" ca="1">SUM(IF($C503&gt;0,IF(AND(INDIRECT(ADDRESS($C503,44))=0,INDIRECT(ADDRESS($C503,38))="UL"),INDIRECT(ADDRESS($C503,COLUMN())),0),0),IF($D503&gt;0,IF(AND(INDIRECT(ADDRESS($D503,44))=0,INDIRECT(ADDRESS($D503,38))="UL"),INDIRECT(ADDRESS($D503,COLUMN())),0),0),IF($E503&gt;0,IF(AND(INDIRECT(ADDRESS($E503,44))=0,INDIRECT(ADDRESS($E503,38))="UL"),INDIRECT(ADDRESS($E503,COLUMN())),0),0),IF($F503&gt;0,IF(AND(INDIRECT(ADDRESS($F503,44))=0,INDIRECT(ADDRESS($F503,38))="UL"),INDIRECT(ADDRESS($F503,COLUMN())),0),0),IF($G503&gt;0,IF(AND(INDIRECT(ADDRESS($G503,44))=0,INDIRECT(ADDRESS($G503,38))="UL"),INDIRECT(ADDRESS($G503,COLUMN())),0),0),IF($H503&gt;0,IF(AND(INDIRECT(ADDRESS($H503,44))=0,INDIRECT(ADDRESS($H503,38))="UL"),INDIRECT(ADDRESS($H503,COLUMN())),0),0),IF($I503&gt;0,IF(AND(INDIRECT(ADDRESS($I503,44))=0,INDIRECT(ADDRESS($I503,38))="UL"),INDIRECT(ADDRESS($I503,COLUMN())),0),0),IF($J503&gt;0,IF(AND(INDIRECT(ADDRESS($J503,44))=0,INDIRECT(ADDRESS($J503,38))="UL"),INDIRECT(ADDRESS($J503,COLUMN())),0),0),IF($K503&gt;0,IF(AND(INDIRECT(ADDRESS($K503,44))=0,INDIRECT(ADDRESS($K503,38))="UL"),INDIRECT(ADDRESS($K503,COLUMN())),0),0),IF($L503&gt;0,IF(AND(INDIRECT(ADDRESS($L503,44))=0,INDIRECT(ADDRESS($L503,38))="UL"),INDIRECT(ADDRESS($L503,COLUMN())),0),0),IF($M503&gt;0,IF(AND(INDIRECT(ADDRESS($M503,44))=0,INDIRECT(ADDRESS($M503,38))="UL"),INDIRECT(ADDRESS($M503,COLUMN())),0),0))</f>
        <v>0</v>
      </c>
      <c r="CA503" s="210">
        <f t="shared" ca="1" si="367"/>
        <v>0</v>
      </c>
      <c r="CB503" s="210" cm="1">
        <f t="array" aca="1" ref="CB503" ca="1">SUM(IF($C503&gt;0,IF(AND(INDIRECT(ADDRESS($C503,44))=0,INDIRECT(ADDRESS($C503,38))&lt;&gt;"UL"),INDIRECT(ADDRESS($C503,COLUMN())),0),0),IF($D503&gt;0,IF(AND(INDIRECT(ADDRESS($D503,44))=0,INDIRECT(ADDRESS($D503,38))&lt;&gt;"UL"),INDIRECT(ADDRESS($D503,COLUMN())),0),0),IF($E503&gt;0,IF(AND(INDIRECT(ADDRESS($E503,44))=0,INDIRECT(ADDRESS($E503,38))&lt;&gt;"UL"),INDIRECT(ADDRESS($E503,COLUMN())),0),0),IF($F503&gt;0,IF(AND(INDIRECT(ADDRESS($F503,44))=0,INDIRECT(ADDRESS($F503,38))&lt;&gt;"UL"),INDIRECT(ADDRESS($F503,COLUMN())),0),0),IF($G503&gt;0,IF(AND(INDIRECT(ADDRESS($G503,44))=0,INDIRECT(ADDRESS($G503,38))&lt;&gt;"UL"),INDIRECT(ADDRESS($G503,COLUMN())),0),0),IF($H503&gt;0,IF(AND(INDIRECT(ADDRESS($H503,44))=0,INDIRECT(ADDRESS($H503,38))&lt;&gt;"UL"),INDIRECT(ADDRESS($H503,COLUMN())),0),0),IF($I503&gt;0,IF(AND(INDIRECT(ADDRESS($I503,44))=0,INDIRECT(ADDRESS($I503,38))&lt;&gt;"UL"),INDIRECT(ADDRESS($I503,COLUMN())),0),0),IF($J503&gt;0,IF(AND(INDIRECT(ADDRESS($J503,44))=0,INDIRECT(ADDRESS($J503,38))&lt;&gt;"UL"),INDIRECT(ADDRESS($J503,COLUMN())),0),0),IF($K503&gt;0,IF(AND(INDIRECT(ADDRESS($K503,44))=0,INDIRECT(ADDRESS($K503,38))&lt;&gt;"UL"),INDIRECT(ADDRESS($K503,COLUMN())),0),0),IF($L503&gt;0,IF(AND(INDIRECT(ADDRESS($L503,44))=0,INDIRECT(ADDRESS($L503,38))&lt;&gt;"UL"),INDIRECT(ADDRESS($L503,COLUMN())),0),0),IF($M503&gt;0,IF(AND(INDIRECT(ADDRESS($M503,44))=0,INDIRECT(ADDRESS($M503,38))&lt;&gt;"UL"),INDIRECT(ADDRESS($M503,COLUMN())),0),0))</f>
        <v>0</v>
      </c>
      <c r="CC503" s="210">
        <f t="shared" ca="1" si="368"/>
        <v>0</v>
      </c>
      <c r="CD503" s="210" cm="1">
        <f t="array" aca="1" ref="CD503" ca="1">SUM(IF($C503&gt;0,IF(AND(INDIRECT(ADDRESS($C503,44))=0,INDIRECT(ADDRESS($C503,38))&lt;&gt;"UL"),INDIRECT(ADDRESS($C503,COLUMN())),0),0),IF($D503&gt;0,IF(AND(INDIRECT(ADDRESS($D503,44))=0,INDIRECT(ADDRESS($D503,38))&lt;&gt;"UL"),INDIRECT(ADDRESS($D503,COLUMN())),0),0),IF($E503&gt;0,IF(AND(INDIRECT(ADDRESS($E503,44))=0,INDIRECT(ADDRESS($E503,38))&lt;&gt;"UL"),INDIRECT(ADDRESS($E503,COLUMN())),0),0),IF($F503&gt;0,IF(AND(INDIRECT(ADDRESS($F503,44))=0,INDIRECT(ADDRESS($F503,38))&lt;&gt;"UL"),INDIRECT(ADDRESS($F503,COLUMN())),0),0),IF($G503&gt;0,IF(AND(INDIRECT(ADDRESS($G503,44))=0,INDIRECT(ADDRESS($G503,38))&lt;&gt;"UL"),INDIRECT(ADDRESS($G503,COLUMN())),0),0),IF($H503&gt;0,IF(AND(INDIRECT(ADDRESS($H503,44))=0,INDIRECT(ADDRESS($H503,38))&lt;&gt;"UL"),INDIRECT(ADDRESS($H503,COLUMN())),0),0),IF($I503&gt;0,IF(AND(INDIRECT(ADDRESS($I503,44))=0,INDIRECT(ADDRESS($I503,38))&lt;&gt;"UL"),INDIRECT(ADDRESS($I503,COLUMN())),0),0),IF($J503&gt;0,IF(AND(INDIRECT(ADDRESS($J503,44))=0,INDIRECT(ADDRESS($J503,38))&lt;&gt;"UL"),INDIRECT(ADDRESS($J503,COLUMN())),0),0),IF($K503&gt;0,IF(AND(INDIRECT(ADDRESS($K503,44))=0,INDIRECT(ADDRESS($K503,38))&lt;&gt;"UL"),INDIRECT(ADDRESS($K503,COLUMN())),0),0),IF($L503&gt;0,IF(AND(INDIRECT(ADDRESS($L503,44))=0,INDIRECT(ADDRESS($L503,38))&lt;&gt;"UL"),INDIRECT(ADDRESS($L503,COLUMN())),0),0),IF($M503&gt;0,IF(AND(INDIRECT(ADDRESS($M503,44))=0,INDIRECT(ADDRESS($M503,38))&lt;&gt;"UL"),INDIRECT(ADDRESS($M503,COLUMN())),0),0))</f>
        <v>0</v>
      </c>
      <c r="CE503" s="210" cm="1">
        <f t="array" aca="1" ref="CE503" ca="1">SUM(IF($C503&gt;0,IF(AND(INDIRECT(ADDRESS($C503,44))=0,INDIRECT(ADDRESS($C503,38))&lt;&gt;"UL"),INDIRECT(ADDRESS($C503,COLUMN())),0),0),IF($D503&gt;0,IF(AND(INDIRECT(ADDRESS($D503,44))=0,INDIRECT(ADDRESS($D503,38))&lt;&gt;"UL"),INDIRECT(ADDRESS($D503,COLUMN())),0),0),IF($E503&gt;0,IF(AND(INDIRECT(ADDRESS($E503,44))=0,INDIRECT(ADDRESS($E503,38))&lt;&gt;"UL"),INDIRECT(ADDRESS($E503,COLUMN())),0),0),IF($F503&gt;0,IF(AND(INDIRECT(ADDRESS($F503,44))=0,INDIRECT(ADDRESS($F503,38))&lt;&gt;"UL"),INDIRECT(ADDRESS($F503,COLUMN())),0),0),IF($G503&gt;0,IF(AND(INDIRECT(ADDRESS($G503,44))=0,INDIRECT(ADDRESS($G503,38))&lt;&gt;"UL"),INDIRECT(ADDRESS($G503,COLUMN())),0),0),IF($H503&gt;0,IF(AND(INDIRECT(ADDRESS($H503,44))=0,INDIRECT(ADDRESS($H503,38))&lt;&gt;"UL"),INDIRECT(ADDRESS($H503,COLUMN())),0),0),IF($I503&gt;0,IF(AND(INDIRECT(ADDRESS($I503,44))=0,INDIRECT(ADDRESS($I503,38))&lt;&gt;"UL"),INDIRECT(ADDRESS($I503,COLUMN())),0),0),IF($J503&gt;0,IF(AND(INDIRECT(ADDRESS($J503,44))=0,INDIRECT(ADDRESS($J503,38))&lt;&gt;"UL"),INDIRECT(ADDRESS($J503,COLUMN())),0),0),IF($K503&gt;0,IF(AND(INDIRECT(ADDRESS($K503,44))=0,INDIRECT(ADDRESS($K503,38))&lt;&gt;"UL"),INDIRECT(ADDRESS($K503,COLUMN())),0),0),IF($L503&gt;0,IF(AND(INDIRECT(ADDRESS($L503,44))=0,INDIRECT(ADDRESS($L503,38))&lt;&gt;"UL"),INDIRECT(ADDRESS($L503,COLUMN())),0),0),IF($M503&gt;0,IF(AND(INDIRECT(ADDRESS($M503,44))=0,INDIRECT(ADDRESS($M503,38))&lt;&gt;"UL"),INDIRECT(ADDRESS($M503,COLUMN())),0),0))</f>
        <v>0</v>
      </c>
      <c r="CF503" s="210">
        <f t="shared" ca="1" si="369"/>
        <v>0</v>
      </c>
      <c r="CG503" s="210">
        <f t="shared" ca="1" si="370"/>
        <v>0</v>
      </c>
      <c r="CH503" s="210" t="e">
        <f t="shared" ca="1" si="371"/>
        <v>#DIV/0!</v>
      </c>
      <c r="CI503" s="213">
        <f t="shared" si="372"/>
        <v>0</v>
      </c>
      <c r="CJ503" s="213"/>
      <c r="CK503" s="210" cm="1">
        <f t="array" aca="1" ref="CK503" ca="1">IF(AU503="S", SUM(IF($C503&gt;0,IF(INDIRECT(ADDRESS($C503,43))&lt;&gt;1,INDIRECT(ADDRESS($C503,48)),0),0), IF($D503&gt;0,IF(INDIRECT(ADDRESS($D503,43))&lt;&gt;1,INDIRECT(ADDRESS($D503,48)),0),0), IF($E503&gt;0,IF(INDIRECT(ADDRESS($E503,43))&lt;&gt;1,INDIRECT(ADDRESS($E503,48)),0),0), IF($F503&gt;0,IF(INDIRECT(ADDRESS($F503,43))&lt;&gt;1,INDIRECT(ADDRESS($F503,48)),0),0), IF($G503&gt;0,IF(INDIRECT(ADDRESS($G503,43))&lt;&gt;1,INDIRECT(ADDRESS($G503,48)),0),0), IF($H503&gt;0,IF(INDIRECT(ADDRESS($H503,43))&lt;&gt;1,INDIRECT(ADDRESS($H503,48)),0),0), IF($I503&gt;0,IF(INDIRECT(ADDRESS($I503,43))&lt;&gt;1,INDIRECT(ADDRESS($I503,48)),0),0), IF($J503&gt;0,IF(INDIRECT(ADDRESS($J503,43))&lt;&gt;1,INDIRECT(ADDRESS($J503,48)),0),0), IF($K503&gt;0,IF(INDIRECT(ADDRESS($K503,43))&lt;&gt;1,INDIRECT(ADDRESS($K503,48)),0),0), IF($L503&gt;0,IF(INDIRECT(ADDRESS($L503,43))&lt;&gt;1,INDIRECT(ADDRESS($L503,48)),0),0), IF($M503&gt;0,IF(INDIRECT(ADDRESS($M503,43))&lt;&gt;1,INDIRECT(ADDRESS($M503,48)),0),0)), IF(AU503="L",SUM(IF($C503&gt;0,IF(INDIRECT(ADDRESS($C503,43))&lt;&gt;1,INDIRECT(ADDRESS($C503,50)),0),0), IF($D503&gt;0,IF(INDIRECT(ADDRESS($D503,43))&lt;&gt;1,INDIRECT(ADDRESS($D503,50)),0),0), IF($E503&gt;0,IF(INDIRECT(ADDRESS($E503,43))&lt;&gt;1,INDIRECT(ADDRESS($E503,50)),0),0), IF($F503&gt;0,IF(INDIRECT(ADDRESS($F503,43))&lt;&gt;1,INDIRECT(ADDRESS($F503,50)),0),0), IF($G503&gt;0,IF(INDIRECT(ADDRESS($G503,43))&lt;&gt;1,INDIRECT(ADDRESS($G503,50)),0),0), IF($G503&gt;0,IF(INDIRECT(ADDRESS($G503,43))&lt;&gt;1,INDIRECT(ADDRESS($G503,50)),0),0), IF($H503&gt;0,IF(INDIRECT(ADDRESS($H503,43))&lt;&gt;1,INDIRECT(ADDRESS($H503,50)),0),0), IF($I503&gt;0,IF(INDIRECT(ADDRESS($I503,43))&lt;&gt;1,INDIRECT(ADDRESS($I503,50)),0),0), IF($J503&gt;0,IF(INDIRECT(ADDRESS($J503,43))&lt;&gt;1,INDIRECT(ADDRESS($J503,50)),0),0), IF($K503&gt;0,IF(INDIRECT(ADDRESS($K503,43))&lt;&gt;1,INDIRECT(ADDRESS($K503,50)),0),0), IF($L503&gt;0,IF(INDIRECT(ADDRESS($L503,43))&lt;&gt;1,INDIRECT(ADDRESS($L503,50)),0),0), IF($M503&gt;0,IF(INDIRECT(ADDRESS($M503,43))&lt;&gt;1,INDIRECT(ADDRESS($M503,50)),0),0)), SUM(IF($C503&gt;0,IF(INDIRECT(ADDRESS($C503,43))&lt;&gt;1,INDIRECT(ADDRESS($C503,49)),0),0), IF($D503&gt;0,IF(INDIRECT(ADDRESS($D503,43))&lt;&gt;1,INDIRECT(ADDRESS($D503,49)),0),0), IF($E503&gt;0,IF(INDIRECT(ADDRESS($E503,43))&lt;&gt;1,INDIRECT(ADDRESS($E503,49)),0),0), IF($F503&gt;0,IF(INDIRECT(ADDRESS($F503,43))&lt;&gt;1,INDIRECT(ADDRESS($F503,49)),0),0), IF($G503&gt;0,IF(INDIRECT(ADDRESS($G503,43))&lt;&gt;1,INDIRECT(ADDRESS($G503,49)),0),0), IF($G503&gt;0,IF(INDIRECT(ADDRESS($G503,43))&lt;&gt;1,INDIRECT(ADDRESS($G503,49)),0),0), IF($H503&gt;0,IF(INDIRECT(ADDRESS($H503,43))&lt;&gt;1,INDIRECT(ADDRESS($H503,49)),0),0), IF($I503&gt;0,IF(INDIRECT(ADDRESS($I503,43))&lt;&gt;1,INDIRECT(ADDRESS($I503,49)),0),0), IF($J503&gt;0,IF(INDIRECT(ADDRESS($J503,43))&lt;&gt;1,INDIRECT(ADDRESS($J503,49)),0),0), IF($K503&gt;0,IF(INDIRECT(ADDRESS($K503,43))&lt;&gt;1,INDIRECT(ADDRESS($K503,49)),0),0), IF($L503&gt;0,IF(INDIRECT(ADDRESS($L503,43))&lt;&gt;1,INDIRECT(ADDRESS($L503,49)),0),0), IF($M503&gt;0,IF(INDIRECT(ADDRESS($M503,43))&lt;&gt;1,INDIRECT(ADDRESS($M503,49)),0),0))))</f>
        <v>0</v>
      </c>
      <c r="CL503" s="210" cm="1">
        <f t="array" aca="1" ref="CL503" ca="1">1.5*SUM(IF($C503&gt;0,IF(INDIRECT(ADDRESS($C503,44))=1,INDIRECT(ADDRESS($C503,47)),0),0),IF($D503&gt;0,IF(INDIRECT(ADDRESS($D503,44))=1,INDIRECT(ADDRESS(#REF!,47)),0),0),IF($E503&gt;0,IF(INDIRECT(ADDRESS($E503,44))=1,INDIRECT(ADDRESS($E503,47)),0),0),IF($F503&gt;0,IF(INDIRECT(ADDRESS($F503,44))=1,INDIRECT(ADDRESS($F503,47)),0),0),IF($G503&gt;0,IF(INDIRECT(ADDRESS($G503,44))=1,INDIRECT(ADDRESS($G503,47)),0),0),IF($G503&gt;0,IF(INDIRECT(ADDRESS($G503,44))=1,INDIRECT(ADDRESS($G503,47)),0),0),IF($H503&gt;0,IF(INDIRECT(ADDRESS($H503,44))=1,INDIRECT(ADDRESS($H503,47)),0),0),IF($I503&gt;0,IF(INDIRECT(ADDRESS($I503,44))=1,INDIRECT(ADDRESS($I503,47)),0),0),IF($J503&gt;0,IF(INDIRECT(ADDRESS($J503,44))=1,INDIRECT(ADDRESS($J503,47)),0),0),IF($K503&gt;0,IF(INDIRECT(ADDRESS($K503,44))=1,INDIRECT(ADDRESS($K503,47)),0),0),IF($L503&gt;0,IF(INDIRECT(ADDRESS($L503,44))=1,INDIRECT(ADDRESS($L503,47)),0),0),IF($M503&gt;0,IF(INDIRECT(ADDRESS($M503,44))=1,INDIRECT(ADDRESS($M503,47)),0),0))</f>
        <v>0</v>
      </c>
      <c r="CM503" s="207" t="e">
        <f t="shared" ca="1" si="373"/>
        <v>#DIV/0!</v>
      </c>
      <c r="CN503" s="215"/>
    </row>
    <row r="504" spans="1:92" x14ac:dyDescent="0.25">
      <c r="A504" s="65" t="s">
        <v>577</v>
      </c>
      <c r="B504" s="74">
        <v>443</v>
      </c>
      <c r="C504" s="74">
        <v>460</v>
      </c>
      <c r="D504" s="74">
        <v>461</v>
      </c>
      <c r="E504" s="74">
        <v>462</v>
      </c>
      <c r="F504" s="74">
        <v>463</v>
      </c>
      <c r="G504" s="74">
        <v>464</v>
      </c>
      <c r="H504" s="74">
        <v>465</v>
      </c>
      <c r="I504" s="74"/>
      <c r="J504" s="74"/>
      <c r="K504" s="74"/>
      <c r="L504" s="74"/>
      <c r="M504" s="74"/>
      <c r="N504" s="67">
        <f t="shared" ca="1" si="352"/>
        <v>44</v>
      </c>
      <c r="O504" s="67" t="str" cm="1">
        <f t="array" aca="1" ref="O504" ca="1">INDIRECT(ADDRESS($B504,COLUMN()))</f>
        <v>Bomber</v>
      </c>
      <c r="P504" s="67" cm="1">
        <f t="array" aca="1" ref="P504" ca="1">INDIRECT(ADDRESS($B504,COLUMN()))</f>
        <v>8</v>
      </c>
      <c r="Q504" s="67" cm="1">
        <f t="array" aca="1" ref="Q504" ca="1">INDIRECT(ADDRESS($B504,COLUMN()))</f>
        <v>4</v>
      </c>
      <c r="R504" s="67" cm="1">
        <f t="array" aca="1" ref="R504" ca="1">INDIRECT(ADDRESS($B504,COLUMN()))</f>
        <v>0</v>
      </c>
      <c r="S504" s="67" cm="1">
        <f t="array" aca="1" ref="S504" ca="1">INDIRECT(ADDRESS($B504,COLUMN()))</f>
        <v>2</v>
      </c>
      <c r="T504" s="67" t="str" cm="1">
        <f t="array" aca="1" ref="T504" ca="1">INDIRECT(ADDRESS($B504,COLUMN()))</f>
        <v>1-4</v>
      </c>
      <c r="U504" s="67" cm="1">
        <f t="array" aca="1" ref="U504" ca="1">INDIRECT(ADDRESS($B504,COLUMN()))</f>
        <v>4</v>
      </c>
      <c r="V504" s="67" cm="1">
        <f t="array" aca="1" ref="V504" ca="1">INDIRECT(ADDRESS($B504,COLUMN()))</f>
        <v>0</v>
      </c>
      <c r="W504" s="67" cm="1">
        <f t="array" aca="1" ref="W504" ca="1">INDIRECT(ADDRESS($B504,COLUMN()))</f>
        <v>3</v>
      </c>
      <c r="X504" s="67" cm="1">
        <f t="array" aca="1" ref="X504" ca="1">INDIRECT(ADDRESS($B504,COLUMN()))</f>
        <v>5</v>
      </c>
      <c r="Y504" s="67" cm="1">
        <f t="array" aca="1" ref="Y504" ca="1">INDIRECT(ADDRESS($B504,COLUMN()))</f>
        <v>0</v>
      </c>
      <c r="Z504" s="67" cm="1">
        <f t="array" aca="1" ref="Z504" ca="1">INDIRECT(ADDRESS($B504,COLUMN()))</f>
        <v>5</v>
      </c>
      <c r="AA504" s="67">
        <f t="shared" si="353"/>
        <v>0</v>
      </c>
      <c r="AB504" s="56">
        <f t="shared" ca="1" si="354"/>
        <v>0.74703496601370634</v>
      </c>
      <c r="AC504" s="56">
        <f t="shared" ca="1" si="355"/>
        <v>0.61581719367651688</v>
      </c>
      <c r="AD504" s="56">
        <f t="shared" ca="1" si="356"/>
        <v>4.2839456951409876</v>
      </c>
      <c r="AF504" s="52"/>
      <c r="AG504" s="52"/>
      <c r="AH504" s="57"/>
      <c r="AI504" s="57"/>
      <c r="AJ504" s="57"/>
      <c r="AK504" s="57"/>
      <c r="AL504" s="57"/>
      <c r="AM504" s="57"/>
      <c r="AN504" s="57"/>
      <c r="AO504" s="57"/>
      <c r="AP504" s="57"/>
      <c r="AQ504" s="57"/>
      <c r="AR504" s="57"/>
      <c r="AS504" s="57"/>
      <c r="AT504" s="52"/>
      <c r="AU504" s="54" t="s">
        <v>113</v>
      </c>
      <c r="AV504" s="57" cm="1">
        <f t="array" aca="1" ref="AV504" ca="1">SUM(IF($C504&gt;0,IF(AND(INDIRECT(ADDRESS($C504,44))=0,INDIRECT(ADDRESS($C504,38))="UL",ISERROR(SEARCH("Rear",INDIRECT(ADDRESS($C504,33)))),ISERROR(SEARCH("Side",INDIRECT(ADDRESS($C504,33))))),INDIRECT(ADDRESS($C504,COLUMN())),0),0),IF($D504&gt;0,IF(AND(INDIRECT(ADDRESS($D504,44))=0,INDIRECT(ADDRESS($D504,38))="UL",ISERROR(SEARCH("Rear",INDIRECT(ADDRESS($D504,33)))),ISERROR(SEARCH("Side",INDIRECT(ADDRESS($D504,33))))),INDIRECT(ADDRESS($D504,COLUMN())),0),0),IF($E504&gt;0,IF(AND(INDIRECT(ADDRESS($E504,44))=0,INDIRECT(ADDRESS($E504,38))="UL",ISERROR(SEARCH("Rear",INDIRECT(ADDRESS($E504,33)))),ISERROR(SEARCH("Side",INDIRECT(ADDRESS($E504,33))))),INDIRECT(ADDRESS($E504,COLUMN())),0),0),IF($F504&gt;0,IF(AND(INDIRECT(ADDRESS($F504,44))=0,INDIRECT(ADDRESS($F504,38))="UL",ISERROR(SEARCH("Rear",INDIRECT(ADDRESS($F504,33)))),ISERROR(SEARCH("Side",INDIRECT(ADDRESS($F504,33))))),INDIRECT(ADDRESS($F504,COLUMN())),0),0),IF($G504&gt;0,IF(AND(INDIRECT(ADDRESS($G504,44))=0,INDIRECT(ADDRESS($G504,38))="UL",ISERROR(SEARCH("Rear",INDIRECT(ADDRESS($G504,33)))),ISERROR(SEARCH("Side",INDIRECT(ADDRESS($G504,33))))),INDIRECT(ADDRESS($G504,COLUMN())),0),0),IF($H504&gt;0,IF(AND(INDIRECT(ADDRESS($H504,44))=0,INDIRECT(ADDRESS($H504,38))="UL",ISERROR(SEARCH("Rear",INDIRECT(ADDRESS($H504,33)))),ISERROR(SEARCH("Side",INDIRECT(ADDRESS($H504,33))))),INDIRECT(ADDRESS($H504,COLUMN())),0),0),IF($I504&gt;0,IF(AND(INDIRECT(ADDRESS($I504,44))=0,INDIRECT(ADDRESS($I504,38))="UL",ISERROR(SEARCH("Rear",INDIRECT(ADDRESS($I504,33)))),ISERROR(SEARCH("Side",INDIRECT(ADDRESS($I504,33))))),INDIRECT(ADDRESS($I504,COLUMN())),0),0),IF($J504&gt;0,IF(AND(INDIRECT(ADDRESS($J504,44))=0,INDIRECT(ADDRESS($J504,38))="UL",ISERROR(SEARCH("Rear",INDIRECT(ADDRESS($J504,33)))),ISERROR(SEARCH("Side",INDIRECT(ADDRESS($J504,33))))),INDIRECT(ADDRESS($J504,COLUMN())),0),0),IF($K504&gt;0,IF(AND(INDIRECT(ADDRESS($K504,44))=0,INDIRECT(ADDRESS($K504,38))="UL",ISERROR(SEARCH("Rear",INDIRECT(ADDRESS($K504,33)))),ISERROR(SEARCH("Side",INDIRECT(ADDRESS($K504,33))))),INDIRECT(ADDRESS($K504,COLUMN())),0),0),IF($L504&gt;0,IF(AND(INDIRECT(ADDRESS($L504,44))=0,INDIRECT(ADDRESS($L504,38))="UL",ISERROR(SEARCH("Rear",INDIRECT(ADDRESS($L504,33)))),ISERROR(SEARCH("Side",INDIRECT(ADDRESS($L504,33))))),INDIRECT(ADDRESS($L504,COLUMN())),0),0),IF($M504&gt;0,IF(AND(INDIRECT(ADDRESS($M504,44))=0,INDIRECT(ADDRESS($M504,38))="UL",ISERROR(SEARCH("Rear",INDIRECT(ADDRESS($M504,33)))),ISERROR(SEARCH("Side",INDIRECT(ADDRESS($M504,33))))),INDIRECT(ADDRESS($M504,COLUMN())),0),0))</f>
        <v>1.7777777777777777</v>
      </c>
      <c r="AW504" s="57" cm="1">
        <f t="array" aca="1" ref="AW504" ca="1">SUM(IF($C504&gt;0,IF(AND(INDIRECT(ADDRESS($C504,44))=0,INDIRECT(ADDRESS($C504,38))="UL",ISERROR(SEARCH("Rear",INDIRECT(ADDRESS($C504,33)))),ISERROR(SEARCH("Side",INDIRECT(ADDRESS($C504,33))))),INDIRECT(ADDRESS($C504,COLUMN())),0),0),IF($D504&gt;0,IF(AND(INDIRECT(ADDRESS($D504,44))=0,INDIRECT(ADDRESS($D504,38))="UL",ISERROR(SEARCH("Rear",INDIRECT(ADDRESS($D504,33)))),ISERROR(SEARCH("Side",INDIRECT(ADDRESS($D504,33))))),INDIRECT(ADDRESS($D504,COLUMN())),0),0),IF($E504&gt;0,IF(AND(INDIRECT(ADDRESS($E504,44))=0,INDIRECT(ADDRESS($E504,38))="UL",ISERROR(SEARCH("Rear",INDIRECT(ADDRESS($E504,33)))),ISERROR(SEARCH("Side",INDIRECT(ADDRESS($E504,33))))),INDIRECT(ADDRESS($E504,COLUMN())),0),0),IF($F504&gt;0,IF(AND(INDIRECT(ADDRESS($F504,44))=0,INDIRECT(ADDRESS($F504,38))="UL",ISERROR(SEARCH("Rear",INDIRECT(ADDRESS($F504,33)))),ISERROR(SEARCH("Side",INDIRECT(ADDRESS($F504,33))))),INDIRECT(ADDRESS($F504,COLUMN())),0),0),IF($G504&gt;0,IF(AND(INDIRECT(ADDRESS($G504,44))=0,INDIRECT(ADDRESS($G504,38))="UL",ISERROR(SEARCH("Rear",INDIRECT(ADDRESS($G504,33)))),ISERROR(SEARCH("Side",INDIRECT(ADDRESS($G504,33))))),INDIRECT(ADDRESS($G504,COLUMN())),0),0),IF($H504&gt;0,IF(AND(INDIRECT(ADDRESS($H504,44))=0,INDIRECT(ADDRESS($H504,38))="UL",ISERROR(SEARCH("Rear",INDIRECT(ADDRESS($H504,33)))),ISERROR(SEARCH("Side",INDIRECT(ADDRESS($H504,33))))),INDIRECT(ADDRESS($H504,COLUMN())),0),0),IF($I504&gt;0,IF(AND(INDIRECT(ADDRESS($I504,44))=0,INDIRECT(ADDRESS($I504,38))="UL",ISERROR(SEARCH("Rear",INDIRECT(ADDRESS($I504,33)))),ISERROR(SEARCH("Side",INDIRECT(ADDRESS($I504,33))))),INDIRECT(ADDRESS($I504,COLUMN())),0),0),IF($J504&gt;0,IF(AND(INDIRECT(ADDRESS($J504,44))=0,INDIRECT(ADDRESS($J504,38))="UL",ISERROR(SEARCH("Rear",INDIRECT(ADDRESS($J504,33)))),ISERROR(SEARCH("Side",INDIRECT(ADDRESS($J504,33))))),INDIRECT(ADDRESS($J504,COLUMN())),0),0),IF($K504&gt;0,IF(AND(INDIRECT(ADDRESS($K504,44))=0,INDIRECT(ADDRESS($K504,38))="UL",ISERROR(SEARCH("Rear",INDIRECT(ADDRESS($K504,33)))),ISERROR(SEARCH("Side",INDIRECT(ADDRESS($K504,33))))),INDIRECT(ADDRESS($K504,COLUMN())),0),0),IF($L504&gt;0,IF(AND(INDIRECT(ADDRESS($L504,44))=0,INDIRECT(ADDRESS($L504,38))="UL",ISERROR(SEARCH("Rear",INDIRECT(ADDRESS($L504,33)))),ISERROR(SEARCH("Side",INDIRECT(ADDRESS($L504,33))))),INDIRECT(ADDRESS($L504,COLUMN())),0),0),IF($M504&gt;0,IF(AND(INDIRECT(ADDRESS($M504,44))=0,INDIRECT(ADDRESS($M504,38))="UL",ISERROR(SEARCH("Rear",INDIRECT(ADDRESS($M504,33)))),ISERROR(SEARCH("Side",INDIRECT(ADDRESS($M504,33))))),INDIRECT(ADDRESS($M504,COLUMN())),0),0))</f>
        <v>1.7777777777777777</v>
      </c>
      <c r="AX504" s="57" cm="1">
        <f t="array" aca="1" ref="AX504" ca="1">SUM(IF($C504&gt;0,IF(AND(INDIRECT(ADDRESS($C504,44))=0,INDIRECT(ADDRESS($C504,38))="UL",ISERROR(SEARCH("Rear",INDIRECT(ADDRESS($C504,33)))),ISERROR(SEARCH("Side",INDIRECT(ADDRESS($C504,33))))),INDIRECT(ADDRESS($C504,COLUMN())),0),0),IF($D504&gt;0,IF(AND(INDIRECT(ADDRESS($D504,44))=0,INDIRECT(ADDRESS($D504,38))="UL",ISERROR(SEARCH("Rear",INDIRECT(ADDRESS($D504,33)))),ISERROR(SEARCH("Side",INDIRECT(ADDRESS($D504,33))))),INDIRECT(ADDRESS($D504,COLUMN())),0),0),IF($E504&gt;0,IF(AND(INDIRECT(ADDRESS($E504,44))=0,INDIRECT(ADDRESS($E504,38))="UL",ISERROR(SEARCH("Rear",INDIRECT(ADDRESS($E504,33)))),ISERROR(SEARCH("Side",INDIRECT(ADDRESS($E504,33))))),INDIRECT(ADDRESS($E504,COLUMN())),0),0),IF($F504&gt;0,IF(AND(INDIRECT(ADDRESS($F504,44))=0,INDIRECT(ADDRESS($F504,38))="UL",ISERROR(SEARCH("Rear",INDIRECT(ADDRESS($F504,33)))),ISERROR(SEARCH("Side",INDIRECT(ADDRESS($F504,33))))),INDIRECT(ADDRESS($F504,COLUMN())),0),0),IF($G504&gt;0,IF(AND(INDIRECT(ADDRESS($G504,44))=0,INDIRECT(ADDRESS($G504,38))="UL",ISERROR(SEARCH("Rear",INDIRECT(ADDRESS($G504,33)))),ISERROR(SEARCH("Side",INDIRECT(ADDRESS($G504,33))))),INDIRECT(ADDRESS($G504,COLUMN())),0),0),IF($H504&gt;0,IF(AND(INDIRECT(ADDRESS($H504,44))=0,INDIRECT(ADDRESS($H504,38))="UL",ISERROR(SEARCH("Rear",INDIRECT(ADDRESS($H504,33)))),ISERROR(SEARCH("Side",INDIRECT(ADDRESS($H504,33))))),INDIRECT(ADDRESS($H504,COLUMN())),0),0),IF($I504&gt;0,IF(AND(INDIRECT(ADDRESS($I504,44))=0,INDIRECT(ADDRESS($I504,38))="UL",ISERROR(SEARCH("Rear",INDIRECT(ADDRESS($I504,33)))),ISERROR(SEARCH("Side",INDIRECT(ADDRESS($I504,33))))),INDIRECT(ADDRESS($I504,COLUMN())),0),0),IF($J504&gt;0,IF(AND(INDIRECT(ADDRESS($J504,44))=0,INDIRECT(ADDRESS($J504,38))="UL",ISERROR(SEARCH("Rear",INDIRECT(ADDRESS($J504,33)))),ISERROR(SEARCH("Side",INDIRECT(ADDRESS($J504,33))))),INDIRECT(ADDRESS($J504,COLUMN())),0),0),IF($K504&gt;0,IF(AND(INDIRECT(ADDRESS($K504,44))=0,INDIRECT(ADDRESS($K504,38))="UL",ISERROR(SEARCH("Rear",INDIRECT(ADDRESS($K504,33)))),ISERROR(SEARCH("Side",INDIRECT(ADDRESS($K504,33))))),INDIRECT(ADDRESS($K504,COLUMN())),0),0),IF($L504&gt;0,IF(AND(INDIRECT(ADDRESS($L504,44))=0,INDIRECT(ADDRESS($L504,38))="UL",ISERROR(SEARCH("Rear",INDIRECT(ADDRESS($L504,33)))),ISERROR(SEARCH("Side",INDIRECT(ADDRESS($L504,33))))),INDIRECT(ADDRESS($L504,COLUMN())),0),0),IF($M504&gt;0,IF(AND(INDIRECT(ADDRESS($M504,44))=0,INDIRECT(ADDRESS($M504,38))="UL",ISERROR(SEARCH("Rear",INDIRECT(ADDRESS($M504,33)))),ISERROR(SEARCH("Side",INDIRECT(ADDRESS($M504,33))))),INDIRECT(ADDRESS($M504,COLUMN())),0),0))</f>
        <v>1.6666666666666665</v>
      </c>
      <c r="AY504" s="58">
        <f t="shared" ca="1" si="357"/>
        <v>1.7777777777777777</v>
      </c>
      <c r="AZ504" s="58">
        <f t="shared" ca="1" si="358"/>
        <v>1.7407407407407405</v>
      </c>
      <c r="BA504" s="58" cm="1">
        <f t="array" aca="1" ref="BA504" ca="1">SUM(IF($C504&gt;0,IF(AND(INDIRECT(ADDRESS($C504,44))=0,INDIRECT(ADDRESS($C504,38))="UL"),INDIRECT(ADDRESS($C504,COLUMN())),0),0),IF($D504&gt;0,IF(AND(INDIRECT(ADDRESS($D504,44))=0,INDIRECT(ADDRESS($D504,38))="UL"),INDIRECT(ADDRESS($D504,COLUMN())),0),0),IF($E504&gt;0,IF(AND(INDIRECT(ADDRESS($E504,44))=0,INDIRECT(ADDRESS($E504,38))="UL"),INDIRECT(ADDRESS($E504,COLUMN())),0),0),IF($F504&gt;0,IF(AND(INDIRECT(ADDRESS($F504,44))=0,INDIRECT(ADDRESS($F504,38))="UL"),INDIRECT(ADDRESS($F504,COLUMN())),0),0),IF($G504&gt;0,IF(AND(INDIRECT(ADDRESS($G504,44))=0,INDIRECT(ADDRESS($G504,38))="UL"),INDIRECT(ADDRESS($G504,COLUMN())),0),0),IF($H504&gt;0,IF(AND(INDIRECT(ADDRESS($H504,44))=0,INDIRECT(ADDRESS($H504,38))="UL"),INDIRECT(ADDRESS($H504,COLUMN())),0),0),IF($I504&gt;0,IF(AND(INDIRECT(ADDRESS($I504,44))=0,INDIRECT(ADDRESS($I504,38))="UL"),INDIRECT(ADDRESS($I504,COLUMN())),0),0),IF($J504&gt;0,IF(AND(INDIRECT(ADDRESS($J504,44))=0,INDIRECT(ADDRESS($J504,38))="UL"),INDIRECT(ADDRESS($J504,COLUMN())),0),0),IF($K504&gt;0,IF(AND(INDIRECT(ADDRESS($K504,44))=0,INDIRECT(ADDRESS($K504,38))="UL"),INDIRECT(ADDRESS($K504,COLUMN())),0),0),IF($L504&gt;0,IF(AND(INDIRECT(ADDRESS($L504,44))=0,INDIRECT(ADDRESS($L504,38))="UL"),INDIRECT(ADDRESS($L504,COLUMN())),0),0),IF($M504&gt;0,IF(AND(INDIRECT(ADDRESS($M504,44))=0,INDIRECT(ADDRESS($M504,38))="UL"),INDIRECT(ADDRESS($M504,COLUMN())),0),0))</f>
        <v>0.78038800705467359</v>
      </c>
      <c r="BB504" s="58" cm="1">
        <f t="array" aca="1" ref="BB504" ca="1">SUM(IF($C504&gt;0,IF(AND(INDIRECT(ADDRESS($C504,44))=0,INDIRECT(ADDRESS($C504,38))="UL"),INDIRECT(ADDRESS($C504,COLUMN())),0),0),IF($D504&gt;0,IF(AND(INDIRECT(ADDRESS($D504,44))=0,INDIRECT(ADDRESS($D504,38))="UL"),INDIRECT(ADDRESS($D504,COLUMN())),0),0),IF($E504&gt;0,IF(AND(INDIRECT(ADDRESS($E504,44))=0,INDIRECT(ADDRESS($E504,38))="UL"),INDIRECT(ADDRESS($E504,COLUMN())),0),0),IF($F504&gt;0,IF(AND(INDIRECT(ADDRESS($F504,44))=0,INDIRECT(ADDRESS($F504,38))="UL"),INDIRECT(ADDRESS($F504,COLUMN())),0),0),IF($G504&gt;0,IF(AND(INDIRECT(ADDRESS($G504,44))=0,INDIRECT(ADDRESS($G504,38))="UL"),INDIRECT(ADDRESS($G504,COLUMN())),0),0),IF($H504&gt;0,IF(AND(INDIRECT(ADDRESS($H504,44))=0,INDIRECT(ADDRESS($H504,38))="UL"),INDIRECT(ADDRESS($H504,COLUMN())),0),0),IF($I504&gt;0,IF(AND(INDIRECT(ADDRESS($I504,44))=0,INDIRECT(ADDRESS($I504,38))="UL"),INDIRECT(ADDRESS($I504,COLUMN())),0),0),IF($J504&gt;0,IF(AND(INDIRECT(ADDRESS($J504,44))=0,INDIRECT(ADDRESS($J504,38))="UL"),INDIRECT(ADDRESS($J504,COLUMN())),0),0),IF($K504&gt;0,IF(AND(INDIRECT(ADDRESS($K504,44))=0,INDIRECT(ADDRESS($K504,38))="UL"),INDIRECT(ADDRESS($K504,COLUMN())),0),0),IF($L504&gt;0,IF(AND(INDIRECT(ADDRESS($L504,44))=0,INDIRECT(ADDRESS($L504,38))="UL"),INDIRECT(ADDRESS($L504,COLUMN())),0),0),IF($M504&gt;0,IF(AND(INDIRECT(ADDRESS($M504,44))=0,INDIRECT(ADDRESS($M504,38))="UL"),INDIRECT(ADDRESS($M504,COLUMN())),0),0))</f>
        <v>0.83795414462081119</v>
      </c>
      <c r="BC504" s="58" cm="1">
        <f t="array" aca="1" ref="BC504" ca="1">SUM(IF($C504&gt;0,IF(AND(INDIRECT(ADDRESS($C504,44))=0,INDIRECT(ADDRESS($C504,38))="UL"),INDIRECT(ADDRESS($C504,COLUMN())),0),0),IF($D504&gt;0,IF(AND(INDIRECT(ADDRESS($D504,44))=0,INDIRECT(ADDRESS($D504,38))="UL"),INDIRECT(ADDRESS($D504,COLUMN())),0),0),IF($E504&gt;0,IF(AND(INDIRECT(ADDRESS($E504,44))=0,INDIRECT(ADDRESS($E504,38))="UL"),INDIRECT(ADDRESS($E504,COLUMN())),0),0),IF($F504&gt;0,IF(AND(INDIRECT(ADDRESS($F504,44))=0,INDIRECT(ADDRESS($F504,38))="UL"),INDIRECT(ADDRESS($F504,COLUMN())),0),0),IF($G504&gt;0,IF(AND(INDIRECT(ADDRESS($G504,44))=0,INDIRECT(ADDRESS($G504,38))="UL"),INDIRECT(ADDRESS($G504,COLUMN())),0),0),IF($H504&gt;0,IF(AND(INDIRECT(ADDRESS($H504,44))=0,INDIRECT(ADDRESS($H504,38))="UL"),INDIRECT(ADDRESS($H504,COLUMN())),0),0),IF($I504&gt;0,IF(AND(INDIRECT(ADDRESS($I504,44))=0,INDIRECT(ADDRESS($I504,38))="UL"),INDIRECT(ADDRESS($I504,COLUMN())),0),0),IF($J504&gt;0,IF(AND(INDIRECT(ADDRESS($J504,44))=0,INDIRECT(ADDRESS($J504,38))="UL"),INDIRECT(ADDRESS($J504,COLUMN())),0),0),IF($K504&gt;0,IF(AND(INDIRECT(ADDRESS($K504,44))=0,INDIRECT(ADDRESS($K504,38))="UL"),INDIRECT(ADDRESS($K504,COLUMN())),0),0),IF($L504&gt;0,IF(AND(INDIRECT(ADDRESS($L504,44))=0,INDIRECT(ADDRESS($L504,38))="UL"),INDIRECT(ADDRESS($L504,COLUMN())),0),0),IF($M504&gt;0,IF(AND(INDIRECT(ADDRESS($M504,44))=0,INDIRECT(ADDRESS($M504,38))="UL"),INDIRECT(ADDRESS($M504,COLUMN())),0),0))</f>
        <v>0.68373897707231035</v>
      </c>
      <c r="BD504" s="58" cm="1">
        <f t="array" aca="1" ref="BD504" ca="1">SUM(IF($C504&gt;0,IF(AND(INDIRECT(ADDRESS($C504,44))=0,INDIRECT(ADDRESS($C504,38))="UL"),INDIRECT(ADDRESS($C504,COLUMN())),0),0),IF($D504&gt;0,IF(AND(INDIRECT(ADDRESS($D504,44))=0,INDIRECT(ADDRESS($D504,38))="UL"),INDIRECT(ADDRESS($D504,COLUMN())),0),0),IF($E504&gt;0,IF(AND(INDIRECT(ADDRESS($E504,44))=0,INDIRECT(ADDRESS($E504,38))="UL"),INDIRECT(ADDRESS($E504,COLUMN())),0),0),IF($F504&gt;0,IF(AND(INDIRECT(ADDRESS($F504,44))=0,INDIRECT(ADDRESS($F504,38))="UL"),INDIRECT(ADDRESS($F504,COLUMN())),0),0),IF($G504&gt;0,IF(AND(INDIRECT(ADDRESS($G504,44))=0,INDIRECT(ADDRESS($G504,38))="UL"),INDIRECT(ADDRESS($G504,COLUMN())),0),0),IF($H504&gt;0,IF(AND(INDIRECT(ADDRESS($H504,44))=0,INDIRECT(ADDRESS($H504,38))="UL"),INDIRECT(ADDRESS($H504,COLUMN())),0),0),IF($I504&gt;0,IF(AND(INDIRECT(ADDRESS($I504,44))=0,INDIRECT(ADDRESS($I504,38))="UL"),INDIRECT(ADDRESS($I504,COLUMN())),0),0),IF($J504&gt;0,IF(AND(INDIRECT(ADDRESS($J504,44))=0,INDIRECT(ADDRESS($J504,38))="UL"),INDIRECT(ADDRESS($J504,COLUMN())),0),0),IF($K504&gt;0,IF(AND(INDIRECT(ADDRESS($K504,44))=0,INDIRECT(ADDRESS($K504,38))="UL"),INDIRECT(ADDRESS($K504,COLUMN())),0),0),IF($L504&gt;0,IF(AND(INDIRECT(ADDRESS($L504,44))=0,INDIRECT(ADDRESS($L504,38))="UL"),INDIRECT(ADDRESS($L504,COLUMN())),0),0),IF($M504&gt;0,IF(AND(INDIRECT(ADDRESS($M504,44))=0,INDIRECT(ADDRESS($M504,38))="UL"),INDIRECT(ADDRESS($M504,COLUMN())),0),0))</f>
        <v>0.7720634920634919</v>
      </c>
      <c r="BE504" s="57">
        <f t="shared" ca="1" si="359"/>
        <v>0.83795414462081119</v>
      </c>
      <c r="BF504" s="57" cm="1">
        <f t="array" aca="1" ref="BF504" ca="1">SUM(IF($C504&gt;0,IF(INDIRECT(ADDRESS($C504,45))=1,INDIRECT(ADDRESS($C504,52))*INDIRECT(ADDRESS($C504,42))/5,0),0), IF($D504&gt;0,IF(INDIRECT(ADDRESS($D504,45))=1,INDIRECT(ADDRESS($D504,52))*INDIRECT(ADDRESS($D504,42))/5,0),0), IF($E504&gt;0,IF(INDIRECT(ADDRESS($E504,45))=1,INDIRECT(ADDRESS($E504,52))*INDIRECT(ADDRESS($E504,42))/5,0),0), IF($F504&gt;0,IF(INDIRECT(ADDRESS($F504,45))=1,INDIRECT(ADDRESS($F504,52))*INDIRECT(ADDRESS($F504,42))/5,0),0), IF($G504&gt;0,IF(INDIRECT(ADDRESS($G504,45))=1,INDIRECT(ADDRESS($G504,52))*INDIRECT(ADDRESS($G504,42))/5,0),0), IF($H504&gt;0,IF(INDIRECT(ADDRESS($H504,45))=1,INDIRECT(ADDRESS($H504,52))*INDIRECT(ADDRESS($H504,42))/5,0),0)
)*$BF$296/100</f>
        <v>0</v>
      </c>
      <c r="BG504" s="19"/>
      <c r="BH504" s="57" cm="1">
        <f t="array" aca="1" ref="BH504" ca="1">SUM(IF($C504&gt;0,IF(AND(INDIRECT(ADDRESS($C504,44))=0,INDIRECT(ADDRESS($C504,38))&lt;&gt;"UL"),INDIRECT(ADDRESS($C504,COLUMN()-12)),0),0), IF($D504&gt;0,IF(AND(INDIRECT(ADDRESS($D504,44))=0,INDIRECT(ADDRESS($D504,38))&lt;&gt;"UL"),INDIRECT(ADDRESS($D504,COLUMN()-12)),0),0), IF($E504&gt;0,IF(AND(INDIRECT(ADDRESS($E504,44))=0,INDIRECT(ADDRESS($E504,38))&lt;&gt;"UL"),INDIRECT(ADDRESS($E504,COLUMN()-12)),0),0), IF($F504&gt;0,IF(AND(INDIRECT(ADDRESS($F504,44))=0,INDIRECT(ADDRESS($F504,38))&lt;&gt;"UL"),INDIRECT(ADDRESS($F504,COLUMN()-12)),0),0), IF($G504&gt;0,IF(AND(INDIRECT(ADDRESS($G504,44))=0,INDIRECT(ADDRESS($G504,38))&lt;&gt;"UL"),INDIRECT(ADDRESS($G504,COLUMN()-12)),0),0), IF($H504&gt;0,IF(AND(INDIRECT(ADDRESS($H504,44))=0,INDIRECT(ADDRESS($H504,38))&lt;&gt;"UL"),INDIRECT(ADDRESS($H504,COLUMN()-12)),0),0), IF($I504&gt;0,IF(AND(INDIRECT(ADDRESS($I504,44))=0,INDIRECT(ADDRESS($I504,38))&lt;&gt;"UL"),INDIRECT(ADDRESS($I504,COLUMN()-12)),0),0), IF($J504&gt;0,IF(AND(INDIRECT(ADDRESS($J504,44))=0,INDIRECT(ADDRESS($J504,38))&lt;&gt;"UL"),INDIRECT(ADDRESS($J504,COLUMN()-12)),0),0), IF($K504&gt;0,IF(AND(INDIRECT(ADDRESS($K504,44))=0,INDIRECT(ADDRESS($K504,38))&lt;&gt;"UL"),INDIRECT(ADDRESS($K504,COLUMN()-12)),0),0), IF($L504&gt;0,IF(AND(INDIRECT(ADDRESS($L504,44))=0,INDIRECT(ADDRESS($L504,38))&lt;&gt;"UL"),INDIRECT(ADDRESS($L504,COLUMN()-12)),0),0), IF($M504&gt;0,IF(AND(INDIRECT(ADDRESS($M504,44))=0,INDIRECT(ADDRESS($M504,38))&lt;&gt;"UL"),INDIRECT(ADDRESS($M504,COLUMN()-12)),0),0))</f>
        <v>0</v>
      </c>
      <c r="BI504" s="57" cm="1">
        <f t="array" aca="1" ref="BI504" ca="1">SUM(IF($C504&gt;0,IF(AND(INDIRECT(ADDRESS($C504,44))=0,INDIRECT(ADDRESS($C504,38))&lt;&gt;"UL"),INDIRECT(ADDRESS($C504,COLUMN()-12)),0),0), IF($D504&gt;0,IF(AND(INDIRECT(ADDRESS($D504,44))=0,INDIRECT(ADDRESS($D504,38))&lt;&gt;"UL"),INDIRECT(ADDRESS($D504,COLUMN()-12)),0),0), IF($E504&gt;0,IF(AND(INDIRECT(ADDRESS($E504,44))=0,INDIRECT(ADDRESS($E504,38))&lt;&gt;"UL"),INDIRECT(ADDRESS($E504,COLUMN()-12)),0),0), IF($F504&gt;0,IF(AND(INDIRECT(ADDRESS($F504,44))=0,INDIRECT(ADDRESS($F504,38))&lt;&gt;"UL"),INDIRECT(ADDRESS($F504,COLUMN()-12)),0),0), IF($G504&gt;0,IF(AND(INDIRECT(ADDRESS($G504,44))=0,INDIRECT(ADDRESS($G504,38))&lt;&gt;"UL"),INDIRECT(ADDRESS($G504,COLUMN()-12)),0),0), IF($H504&gt;0,IF(AND(INDIRECT(ADDRESS($H504,44))=0,INDIRECT(ADDRESS($H504,38))&lt;&gt;"UL"),INDIRECT(ADDRESS($H504,COLUMN()-12)),0),0), IF($I504&gt;0,IF(AND(INDIRECT(ADDRESS($I504,44))=0,INDIRECT(ADDRESS($I504,38))&lt;&gt;"UL"),INDIRECT(ADDRESS($I504,COLUMN()-12)),0),0), IF($J504&gt;0,IF(AND(INDIRECT(ADDRESS($J504,44))=0,INDIRECT(ADDRESS($J504,38))&lt;&gt;"UL"),INDIRECT(ADDRESS($J504,COLUMN()-12)),0),0), IF($K504&gt;0,IF(AND(INDIRECT(ADDRESS($K504,44))=0,INDIRECT(ADDRESS($K504,38))&lt;&gt;"UL"),INDIRECT(ADDRESS($K504,COLUMN()-12)),0),0), IF($L504&gt;0,IF(AND(INDIRECT(ADDRESS($L504,44))=0,INDIRECT(ADDRESS($L504,38))&lt;&gt;"UL"),INDIRECT(ADDRESS($L504,COLUMN()-12)),0),0), IF($M504&gt;0,IF(AND(INDIRECT(ADDRESS($M504,44))=0,INDIRECT(ADDRESS($M504,38))&lt;&gt;"UL"),INDIRECT(ADDRESS($M504,COLUMN()-12)),0),0))</f>
        <v>0</v>
      </c>
      <c r="BJ504" s="57" cm="1">
        <f t="array" aca="1" ref="BJ504" ca="1">SUM(IF($C504&gt;0,IF(AND(INDIRECT(ADDRESS($C504,44))=0,INDIRECT(ADDRESS($C504,38))&lt;&gt;"UL"),INDIRECT(ADDRESS($C504,COLUMN()-12)),0),0), IF($D504&gt;0,IF(AND(INDIRECT(ADDRESS($D504,44))=0,INDIRECT(ADDRESS($D504,38))&lt;&gt;"UL"),INDIRECT(ADDRESS($D504,COLUMN()-12)),0),0), IF($E504&gt;0,IF(AND(INDIRECT(ADDRESS($E504,44))=0,INDIRECT(ADDRESS($E504,38))&lt;&gt;"UL"),INDIRECT(ADDRESS($E504,COLUMN()-12)),0),0), IF($F504&gt;0,IF(AND(INDIRECT(ADDRESS($F504,44))=0,INDIRECT(ADDRESS($F504,38))&lt;&gt;"UL"),INDIRECT(ADDRESS($F504,COLUMN()-12)),0),0), IF($G504&gt;0,IF(AND(INDIRECT(ADDRESS($G504,44))=0,INDIRECT(ADDRESS($G504,38))&lt;&gt;"UL"),INDIRECT(ADDRESS($G504,COLUMN()-12)),0),0), IF($H504&gt;0,IF(AND(INDIRECT(ADDRESS($H504,44))=0,INDIRECT(ADDRESS($H504,38))&lt;&gt;"UL"),INDIRECT(ADDRESS($H504,COLUMN()-12)),0),0), IF($I504&gt;0,IF(AND(INDIRECT(ADDRESS($I504,44))=0,INDIRECT(ADDRESS($I504,38))&lt;&gt;"UL"),INDIRECT(ADDRESS($I504,COLUMN()-12)),0),0), IF($J504&gt;0,IF(AND(INDIRECT(ADDRESS($J504,44))=0,INDIRECT(ADDRESS($J504,38))&lt;&gt;"UL"),INDIRECT(ADDRESS($J504,COLUMN()-12)),0),0), IF($K504&gt;0,IF(AND(INDIRECT(ADDRESS($K504,44))=0,INDIRECT(ADDRESS($K504,38))&lt;&gt;"UL"),INDIRECT(ADDRESS($K504,COLUMN()-12)),0),0), IF($L504&gt;0,IF(AND(INDIRECT(ADDRESS($L504,44))=0,INDIRECT(ADDRESS($L504,38))&lt;&gt;"UL"),INDIRECT(ADDRESS($L504,COLUMN()-12)),0),0), IF($M504&gt;0,IF(AND(INDIRECT(ADDRESS($M504,44))=0,INDIRECT(ADDRESS($M504,38))&lt;&gt;"UL"),INDIRECT(ADDRESS($M504,COLUMN()-12)),0),0))</f>
        <v>0</v>
      </c>
      <c r="BK504" s="57">
        <f t="shared" ca="1" si="360"/>
        <v>0</v>
      </c>
      <c r="BL504" s="58">
        <f t="shared" ca="1" si="361"/>
        <v>0</v>
      </c>
      <c r="BM504" s="57" cm="1">
        <f t="array" aca="1" ref="BM504" ca="1">SUM(IF($C504&gt;0,IF(AND(INDIRECT(ADDRESS($C504,44))=0,INDIRECT(ADDRESS($C504,38))&lt;&gt;"UL"),INDIRECT(ADDRESS($C504,COLUMN()-12)),0),0), IF($D504&gt;0,IF(AND(INDIRECT(ADDRESS($D504,44))=0,INDIRECT(ADDRESS($D504,38))&lt;&gt;"UL"),INDIRECT(ADDRESS($D504,COLUMN()-12)),0),0), IF($E504&gt;0,IF(AND(INDIRECT(ADDRESS($E504,44))=0,INDIRECT(ADDRESS($E504,38))&lt;&gt;"UL"),INDIRECT(ADDRESS($E504,COLUMN()-12)),0),0), IF($F504&gt;0,IF(AND(INDIRECT(ADDRESS($F504,44))=0,INDIRECT(ADDRESS($F504,38))&lt;&gt;"UL"),INDIRECT(ADDRESS($F504,COLUMN()-12)),0),0), IF($G504&gt;0,IF(AND(INDIRECT(ADDRESS($G504,44))=0,INDIRECT(ADDRESS($G504,38))&lt;&gt;"UL"),INDIRECT(ADDRESS($G504,COLUMN()-12)),0),0), IF($H504&gt;0,IF(AND(INDIRECT(ADDRESS($H504,44))=0,INDIRECT(ADDRESS($H504,38))&lt;&gt;"UL"),INDIRECT(ADDRESS($H504,COLUMN()-12)),0),0), IF($I504&gt;0,IF(AND(INDIRECT(ADDRESS($I504,44))=0,INDIRECT(ADDRESS($I504,38))&lt;&gt;"UL"),INDIRECT(ADDRESS($I504,COLUMN()-12)),0),0), IF($J504&gt;0,IF(AND(INDIRECT(ADDRESS($J504,44))=0,INDIRECT(ADDRESS($J504,38))&lt;&gt;"UL"),INDIRECT(ADDRESS($J504,COLUMN()-12)),0),0), IF($K504&gt;0,IF(AND(INDIRECT(ADDRESS($K504,44))=0,INDIRECT(ADDRESS($K504,38))&lt;&gt;"UL"),INDIRECT(ADDRESS($K504,COLUMN()-11)),0),0), IF($L504&gt;0,IF(AND(INDIRECT(ADDRESS($L504,44))=0,INDIRECT(ADDRESS($L504,38))&lt;&gt;"UL"),INDIRECT(ADDRESS($L504,COLUMN()-11)),0),0), IF($M504&gt;0,IF(AND(INDIRECT(ADDRESS($M504,44))=0,INDIRECT(ADDRESS($M504,38))&lt;&gt;"UL"),INDIRECT(ADDRESS($M504,COLUMN()-11)),0),0))</f>
        <v>0</v>
      </c>
      <c r="BN504" s="57" cm="1">
        <f t="array" aca="1" ref="BN504" ca="1">SUM(IF($C504&gt;0,IF(AND(INDIRECT(ADDRESS($C504,44))=0,INDIRECT(ADDRESS($C504,38))&lt;&gt;"UL"),INDIRECT(ADDRESS($C504,COLUMN()-12)),0),0), IF($D504&gt;0,IF(AND(INDIRECT(ADDRESS($D504,44))=0,INDIRECT(ADDRESS($D504,38))&lt;&gt;"UL"),INDIRECT(ADDRESS($D504,COLUMN()-12)),0),0), IF($E504&gt;0,IF(AND(INDIRECT(ADDRESS($E504,44))=0,INDIRECT(ADDRESS($E504,38))&lt;&gt;"UL"),INDIRECT(ADDRESS($E504,COLUMN()-12)),0),0), IF($F504&gt;0,IF(AND(INDIRECT(ADDRESS($F504,44))=0,INDIRECT(ADDRESS($F504,38))&lt;&gt;"UL"),INDIRECT(ADDRESS($F504,COLUMN()-12)),0),0), IF($G504&gt;0,IF(AND(INDIRECT(ADDRESS($G504,44))=0,INDIRECT(ADDRESS($G504,38))&lt;&gt;"UL"),INDIRECT(ADDRESS($G504,COLUMN()-12)),0),0), IF($H504&gt;0,IF(AND(INDIRECT(ADDRESS($H504,44))=0,INDIRECT(ADDRESS($H504,38))&lt;&gt;"UL"),INDIRECT(ADDRESS($H504,COLUMN()-12)),0),0), IF($I504&gt;0,IF(AND(INDIRECT(ADDRESS($I504,44))=0,INDIRECT(ADDRESS($I504,38))&lt;&gt;"UL"),INDIRECT(ADDRESS($I504,COLUMN()-12)),0),0), IF($J504&gt;0,IF(AND(INDIRECT(ADDRESS($J504,44))=0,INDIRECT(ADDRESS($J504,38))&lt;&gt;"UL"),INDIRECT(ADDRESS($J504,COLUMN()-12)),0),0), IF($K504&gt;0,IF(AND(INDIRECT(ADDRESS($K504,44))=0,INDIRECT(ADDRESS($K504,38))&lt;&gt;"UL"),INDIRECT(ADDRESS($K504,COLUMN()-11)),0),0), IF($L504&gt;0,IF(AND(INDIRECT(ADDRESS($L504,44))=0,INDIRECT(ADDRESS($L504,38))&lt;&gt;"UL"),INDIRECT(ADDRESS($L504,COLUMN()-11)),0),0), IF($M504&gt;0,IF(AND(INDIRECT(ADDRESS($M504,44))=0,INDIRECT(ADDRESS($M504,38))&lt;&gt;"UL"),INDIRECT(ADDRESS($M504,COLUMN()-11)),0),0))</f>
        <v>0</v>
      </c>
      <c r="BO504" s="57" cm="1">
        <f t="array" aca="1" ref="BO504" ca="1">SUM(IF($C504&gt;0,IF(AND(INDIRECT(ADDRESS($C504,44))=0,INDIRECT(ADDRESS($C504,38))&lt;&gt;"UL"),INDIRECT(ADDRESS($C504,COLUMN()-12)),0),0), IF($D504&gt;0,IF(AND(INDIRECT(ADDRESS($D504,44))=0,INDIRECT(ADDRESS($D504,38))&lt;&gt;"UL"),INDIRECT(ADDRESS($D504,COLUMN()-12)),0),0), IF($E504&gt;0,IF(AND(INDIRECT(ADDRESS($E504,44))=0,INDIRECT(ADDRESS($E504,38))&lt;&gt;"UL"),INDIRECT(ADDRESS($E504,COLUMN()-12)),0),0), IF($F504&gt;0,IF(AND(INDIRECT(ADDRESS($F504,44))=0,INDIRECT(ADDRESS($F504,38))&lt;&gt;"UL"),INDIRECT(ADDRESS($F504,COLUMN()-12)),0),0), IF($G504&gt;0,IF(AND(INDIRECT(ADDRESS($G504,44))=0,INDIRECT(ADDRESS($G504,38))&lt;&gt;"UL"),INDIRECT(ADDRESS($G504,COLUMN()-12)),0),0), IF($H504&gt;0,IF(AND(INDIRECT(ADDRESS($H504,44))=0,INDIRECT(ADDRESS($H504,38))&lt;&gt;"UL"),INDIRECT(ADDRESS($H504,COLUMN()-12)),0),0), IF($I504&gt;0,IF(AND(INDIRECT(ADDRESS($I504,44))=0,INDIRECT(ADDRESS($I504,38))&lt;&gt;"UL"),INDIRECT(ADDRESS($I504,COLUMN()-12)),0),0), IF($J504&gt;0,IF(AND(INDIRECT(ADDRESS($J504,44))=0,INDIRECT(ADDRESS($J504,38))&lt;&gt;"UL"),INDIRECT(ADDRESS($J504,COLUMN()-12)),0),0), IF($K504&gt;0,IF(AND(INDIRECT(ADDRESS($K504,44))=0,INDIRECT(ADDRESS($K504,38))&lt;&gt;"UL"),INDIRECT(ADDRESS($K504,COLUMN()-11)),0),0), IF($L504&gt;0,IF(AND(INDIRECT(ADDRESS($L504,44))=0,INDIRECT(ADDRESS($L504,38))&lt;&gt;"UL"),INDIRECT(ADDRESS($L504,COLUMN()-11)),0),0), IF($M504&gt;0,IF(AND(INDIRECT(ADDRESS($M504,44))=0,INDIRECT(ADDRESS($M504,38))&lt;&gt;"UL"),INDIRECT(ADDRESS($M504,COLUMN()-11)),0),0))</f>
        <v>0</v>
      </c>
      <c r="BP504" s="57" cm="1">
        <f t="array" aca="1" ref="BP504" ca="1">SUM(IF($C504&gt;0,IF(AND(INDIRECT(ADDRESS($C504,44))=0,INDIRECT(ADDRESS($C504,38))&lt;&gt;"UL"),INDIRECT(ADDRESS($C504,COLUMN()-12)),0),0), IF($D504&gt;0,IF(AND(INDIRECT(ADDRESS($D504,44))=0,INDIRECT(ADDRESS($D504,38))&lt;&gt;"UL"),INDIRECT(ADDRESS($D504,COLUMN()-12)),0),0), IF($E504&gt;0,IF(AND(INDIRECT(ADDRESS($E504,44))=0,INDIRECT(ADDRESS($E504,38))&lt;&gt;"UL"),INDIRECT(ADDRESS($E504,COLUMN()-12)),0),0), IF($F504&gt;0,IF(AND(INDIRECT(ADDRESS($F504,44))=0,INDIRECT(ADDRESS($F504,38))&lt;&gt;"UL"),INDIRECT(ADDRESS($F504,COLUMN()-12)),0),0), IF($G504&gt;0,IF(AND(INDIRECT(ADDRESS($G504,44))=0,INDIRECT(ADDRESS($G504,38))&lt;&gt;"UL"),INDIRECT(ADDRESS($G504,COLUMN()-12)),0),0), IF($H504&gt;0,IF(AND(INDIRECT(ADDRESS($H504,44))=0,INDIRECT(ADDRESS($H504,38))&lt;&gt;"UL"),INDIRECT(ADDRESS($H504,COLUMN()-12)),0),0), IF($I504&gt;0,IF(AND(INDIRECT(ADDRESS($I504,44))=0,INDIRECT(ADDRESS($I504,38))&lt;&gt;"UL"),INDIRECT(ADDRESS($I504,COLUMN()-12)),0),0), IF($J504&gt;0,IF(AND(INDIRECT(ADDRESS($J504,44))=0,INDIRECT(ADDRESS($J504,38))&lt;&gt;"UL"),INDIRECT(ADDRESS($J504,COLUMN()-12)),0),0), IF($K504&gt;0,IF(AND(INDIRECT(ADDRESS($K504,44))=0,INDIRECT(ADDRESS($K504,38))&lt;&gt;"UL"),INDIRECT(ADDRESS($K504,COLUMN()-11)),0),0), IF($L504&gt;0,IF(AND(INDIRECT(ADDRESS($L504,44))=0,INDIRECT(ADDRESS($L504,38))&lt;&gt;"UL"),INDIRECT(ADDRESS($L504,COLUMN()-11)),0),0), IF($M504&gt;0,IF(AND(INDIRECT(ADDRESS($M504,44))=0,INDIRECT(ADDRESS($M504,38))&lt;&gt;"UL"),INDIRECT(ADDRESS($M504,COLUMN()-11)),0),0))</f>
        <v>0</v>
      </c>
      <c r="BQ504" s="57">
        <f t="shared" ca="1" si="362"/>
        <v>0</v>
      </c>
      <c r="BR504" s="161">
        <f t="shared" ca="1" si="363"/>
        <v>95.32022555744706</v>
      </c>
      <c r="BS504" s="59"/>
      <c r="BT504" s="56">
        <f t="shared" ca="1" si="364"/>
        <v>6.5974274244776492</v>
      </c>
      <c r="BU504" s="63">
        <f t="shared" ca="1" si="365"/>
        <v>0.14994153237449204</v>
      </c>
      <c r="BV504" s="57" t="s">
        <v>34</v>
      </c>
      <c r="BW504" s="57" cm="1">
        <f t="array" aca="1" ref="BW504" ca="1">SUM(IF($C504&gt;0,IF(AND(INDIRECT(ADDRESS($C504,44))=0,INDIRECT(ADDRESS($C504,38))="UL",ISERROR(SEARCH("Rear",INDIRECT(ADDRESS($C504,33)))),ISERROR(SEARCH("Side",INDIRECT(ADDRESS($C504,33))))),INDIRECT(ADDRESS($C504,COLUMN())),0),0),IF($D504&gt;0,IF(AND(INDIRECT(ADDRESS($D504,44))=0,INDIRECT(ADDRESS($D504,38))="UL",ISERROR(SEARCH("Rear",INDIRECT(ADDRESS($D504,33)))),ISERROR(SEARCH("Side",INDIRECT(ADDRESS($D504,33))))),INDIRECT(ADDRESS($D504,COLUMN())),0),0),IF($E504&gt;0,IF(AND(INDIRECT(ADDRESS($E504,44))=0,INDIRECT(ADDRESS($E504,38))="UL",ISERROR(SEARCH("Rear",INDIRECT(ADDRESS($E504,33)))),ISERROR(SEARCH("Side",INDIRECT(ADDRESS($E504,33))))),INDIRECT(ADDRESS($E504,COLUMN())),0),0),IF($F504&gt;0,IF(AND(INDIRECT(ADDRESS($F504,44))=0,INDIRECT(ADDRESS($F504,38))="UL",ISERROR(SEARCH("Rear",INDIRECT(ADDRESS($F504,33)))),ISERROR(SEARCH("Side",INDIRECT(ADDRESS($F504,33))))),INDIRECT(ADDRESS($F504,COLUMN())),0),0),IF($G504&gt;0,IF(AND(INDIRECT(ADDRESS($G504,44))=0,INDIRECT(ADDRESS($G504,38))="UL",ISERROR(SEARCH("Rear",INDIRECT(ADDRESS($G504,33)))),ISERROR(SEARCH("Side",INDIRECT(ADDRESS($G504,33))))),INDIRECT(ADDRESS($G504,COLUMN())),0),0),IF($H504&gt;0,IF(AND(INDIRECT(ADDRESS($H504,44))=0,INDIRECT(ADDRESS($H504,38))="UL",ISERROR(SEARCH("Rear",INDIRECT(ADDRESS($H504,33)))),ISERROR(SEARCH("Side",INDIRECT(ADDRESS($H504,33))))),INDIRECT(ADDRESS($H504,COLUMN())),0),0),IF($I504&gt;0,IF(AND(INDIRECT(ADDRESS($I504,44))=0,INDIRECT(ADDRESS($I504,38))="UL",ISERROR(SEARCH("Rear",INDIRECT(ADDRESS($I504,33)))),ISERROR(SEARCH("Side",INDIRECT(ADDRESS($I504,33))))),INDIRECT(ADDRESS($I504,COLUMN())),0),0),IF($J504&gt;0,IF(AND(INDIRECT(ADDRESS($J504,44))=0,INDIRECT(ADDRESS($J504,38))="UL",ISERROR(SEARCH("Rear",INDIRECT(ADDRESS($J504,33)))),ISERROR(SEARCH("Side",INDIRECT(ADDRESS($J504,33))))),INDIRECT(ADDRESS($J504,COLUMN())),0),0),IF($K504&gt;0,IF(AND(INDIRECT(ADDRESS($K504,44))=0,INDIRECT(ADDRESS($K504,38))="UL",ISERROR(SEARCH("Rear",INDIRECT(ADDRESS($K504,33)))),ISERROR(SEARCH("Side",INDIRECT(ADDRESS($K504,33))))),INDIRECT(ADDRESS($K504,COLUMN())),0),0),IF($L504&gt;0,IF(AND(INDIRECT(ADDRESS($L504,44))=0,INDIRECT(ADDRESS($L504,38))="UL",ISERROR(SEARCH("Rear",INDIRECT(ADDRESS($L504,33)))),ISERROR(SEARCH("Side",INDIRECT(ADDRESS($L504,33))))),INDIRECT(ADDRESS($L504,COLUMN())),0),0),IF($M504&gt;0,IF(AND(INDIRECT(ADDRESS($M504,44))=0,INDIRECT(ADDRESS($M504,38))="UL",ISERROR(SEARCH("Rear",INDIRECT(ADDRESS($M504,33)))),ISERROR(SEARCH("Side",INDIRECT(ADDRESS($M504,33))))),INDIRECT(ADDRESS($M504,COLUMN())),0),0))</f>
        <v>1</v>
      </c>
      <c r="BX504" s="57">
        <f t="shared" ca="1" si="366"/>
        <v>1</v>
      </c>
      <c r="BY504" s="57" cm="1">
        <f t="array" aca="1" ref="BY504" ca="1">SUM(IF($C504&gt;0,IF(AND(INDIRECT(ADDRESS($C504,44))=0,INDIRECT(ADDRESS($C504,38))="UL"),INDIRECT(ADDRESS($C504,COLUMN())),0),0),IF($D504&gt;0,IF(AND(INDIRECT(ADDRESS($D504,44))=0,INDIRECT(ADDRESS($D504,38))="UL"),INDIRECT(ADDRESS($D504,COLUMN())),0),0),IF($E504&gt;0,IF(AND(INDIRECT(ADDRESS($E504,44))=0,INDIRECT(ADDRESS($E504,38))="UL"),INDIRECT(ADDRESS($E504,COLUMN())),0),0),IF($F504&gt;0,IF(AND(INDIRECT(ADDRESS($F504,44))=0,INDIRECT(ADDRESS($F504,38))="UL"),INDIRECT(ADDRESS($F504,COLUMN())),0),0),IF($G504&gt;0,IF(AND(INDIRECT(ADDRESS($G504,44))=0,INDIRECT(ADDRESS($G504,38))="UL"),INDIRECT(ADDRESS($G504,COLUMN())),0),0),IF($H504&gt;0,IF(AND(INDIRECT(ADDRESS($H504,44))=0,INDIRECT(ADDRESS($H504,38))="UL"),INDIRECT(ADDRESS($H504,COLUMN())),0),0),IF($I504&gt;0,IF(AND(INDIRECT(ADDRESS($I504,44))=0,INDIRECT(ADDRESS($I504,38))="UL"),INDIRECT(ADDRESS($I504,COLUMN())),0),0),IF($J504&gt;0,IF(AND(INDIRECT(ADDRESS($J504,44))=0,INDIRECT(ADDRESS($J504,38))="UL"),INDIRECT(ADDRESS($J504,COLUMN())),0),0),IF($K504&gt;0,IF(AND(INDIRECT(ADDRESS($K504,44))=0,INDIRECT(ADDRESS($K504,38))="UL"),INDIRECT(ADDRESS($K504,COLUMN())),0),0),IF($L504&gt;0,IF(AND(INDIRECT(ADDRESS($L504,44))=0,INDIRECT(ADDRESS($L504,38))="UL"),INDIRECT(ADDRESS($L504,COLUMN())),0),0),IF($M504&gt;0,IF(AND(INDIRECT(ADDRESS($M504,44))=0,INDIRECT(ADDRESS($M504,38))="UL"),INDIRECT(ADDRESS($M504,COLUMN())),0),0))</f>
        <v>0.57037037037037042</v>
      </c>
      <c r="BZ504" s="57" cm="1">
        <f t="array" aca="1" ref="BZ504" ca="1">SUM(IF($C504&gt;0,IF(AND(INDIRECT(ADDRESS($C504,44))=0,INDIRECT(ADDRESS($C504,38))="UL"),INDIRECT(ADDRESS($C504,COLUMN())),0),0),IF($D504&gt;0,IF(AND(INDIRECT(ADDRESS($D504,44))=0,INDIRECT(ADDRESS($D504,38))="UL"),INDIRECT(ADDRESS($D504,COLUMN())),0),0),IF($E504&gt;0,IF(AND(INDIRECT(ADDRESS($E504,44))=0,INDIRECT(ADDRESS($E504,38))="UL"),INDIRECT(ADDRESS($E504,COLUMN())),0),0),IF($F504&gt;0,IF(AND(INDIRECT(ADDRESS($F504,44))=0,INDIRECT(ADDRESS($F504,38))="UL"),INDIRECT(ADDRESS($F504,COLUMN())),0),0),IF($G504&gt;0,IF(AND(INDIRECT(ADDRESS($G504,44))=0,INDIRECT(ADDRESS($G504,38))="UL"),INDIRECT(ADDRESS($G504,COLUMN())),0),0),IF($H504&gt;0,IF(AND(INDIRECT(ADDRESS($H504,44))=0,INDIRECT(ADDRESS($H504,38))="UL"),INDIRECT(ADDRESS($H504,COLUMN())),0),0),IF($I504&gt;0,IF(AND(INDIRECT(ADDRESS($I504,44))=0,INDIRECT(ADDRESS($I504,38))="UL"),INDIRECT(ADDRESS($I504,COLUMN())),0),0),IF($J504&gt;0,IF(AND(INDIRECT(ADDRESS($J504,44))=0,INDIRECT(ADDRESS($J504,38))="UL"),INDIRECT(ADDRESS($J504,COLUMN())),0),0),IF($K504&gt;0,IF(AND(INDIRECT(ADDRESS($K504,44))=0,INDIRECT(ADDRESS($K504,38))="UL"),INDIRECT(ADDRESS($K504,COLUMN())),0),0),IF($L504&gt;0,IF(AND(INDIRECT(ADDRESS($L504,44))=0,INDIRECT(ADDRESS($L504,38))="UL"),INDIRECT(ADDRESS($L504,COLUMN())),0),0),IF($M504&gt;0,IF(AND(INDIRECT(ADDRESS($M504,44))=0,INDIRECT(ADDRESS($M504,38))="UL"),INDIRECT(ADDRESS($M504,COLUMN())),0),0))</f>
        <v>0.84938271604938254</v>
      </c>
      <c r="CA504" s="57">
        <f t="shared" ca="1" si="367"/>
        <v>0.84938271604938254</v>
      </c>
      <c r="CB504" s="57" cm="1">
        <f t="array" aca="1" ref="CB504" ca="1">SUM(IF($C504&gt;0,IF(AND(INDIRECT(ADDRESS($C504,44))=0,INDIRECT(ADDRESS($C504,38))&lt;&gt;"UL"),INDIRECT(ADDRESS($C504,COLUMN())),0),0),IF($D504&gt;0,IF(AND(INDIRECT(ADDRESS($D504,44))=0,INDIRECT(ADDRESS($D504,38))&lt;&gt;"UL"),INDIRECT(ADDRESS($D504,COLUMN())),0),0),IF($E504&gt;0,IF(AND(INDIRECT(ADDRESS($E504,44))=0,INDIRECT(ADDRESS($E504,38))&lt;&gt;"UL"),INDIRECT(ADDRESS($E504,COLUMN())),0),0),IF($F504&gt;0,IF(AND(INDIRECT(ADDRESS($F504,44))=0,INDIRECT(ADDRESS($F504,38))&lt;&gt;"UL"),INDIRECT(ADDRESS($F504,COLUMN())),0),0),IF($G504&gt;0,IF(AND(INDIRECT(ADDRESS($G504,44))=0,INDIRECT(ADDRESS($G504,38))&lt;&gt;"UL"),INDIRECT(ADDRESS($G504,COLUMN())),0),0),IF($H504&gt;0,IF(AND(INDIRECT(ADDRESS($H504,44))=0,INDIRECT(ADDRESS($H504,38))&lt;&gt;"UL"),INDIRECT(ADDRESS($H504,COLUMN())),0),0),IF($I504&gt;0,IF(AND(INDIRECT(ADDRESS($I504,44))=0,INDIRECT(ADDRESS($I504,38))&lt;&gt;"UL"),INDIRECT(ADDRESS($I504,COLUMN())),0),0),IF($J504&gt;0,IF(AND(INDIRECT(ADDRESS($J504,44))=0,INDIRECT(ADDRESS($J504,38))&lt;&gt;"UL"),INDIRECT(ADDRESS($J504,COLUMN())),0),0),IF($K504&gt;0,IF(AND(INDIRECT(ADDRESS($K504,44))=0,INDIRECT(ADDRESS($K504,38))&lt;&gt;"UL"),INDIRECT(ADDRESS($K504,COLUMN())),0),0),IF($L504&gt;0,IF(AND(INDIRECT(ADDRESS($L504,44))=0,INDIRECT(ADDRESS($L504,38))&lt;&gt;"UL"),INDIRECT(ADDRESS($L504,COLUMN())),0),0),IF($M504&gt;0,IF(AND(INDIRECT(ADDRESS($M504,44))=0,INDIRECT(ADDRESS($M504,38))&lt;&gt;"UL"),INDIRECT(ADDRESS($M504,COLUMN())),0),0))</f>
        <v>0</v>
      </c>
      <c r="CC504" s="57">
        <f t="shared" ca="1" si="368"/>
        <v>0</v>
      </c>
      <c r="CD504" s="57" cm="1">
        <f t="array" aca="1" ref="CD504" ca="1">SUM(IF($C504&gt;0,IF(AND(INDIRECT(ADDRESS($C504,44))=0,INDIRECT(ADDRESS($C504,38))&lt;&gt;"UL"),INDIRECT(ADDRESS($C504,COLUMN())),0),0),IF($D504&gt;0,IF(AND(INDIRECT(ADDRESS($D504,44))=0,INDIRECT(ADDRESS($D504,38))&lt;&gt;"UL"),INDIRECT(ADDRESS($D504,COLUMN())),0),0),IF($E504&gt;0,IF(AND(INDIRECT(ADDRESS($E504,44))=0,INDIRECT(ADDRESS($E504,38))&lt;&gt;"UL"),INDIRECT(ADDRESS($E504,COLUMN())),0),0),IF($F504&gt;0,IF(AND(INDIRECT(ADDRESS($F504,44))=0,INDIRECT(ADDRESS($F504,38))&lt;&gt;"UL"),INDIRECT(ADDRESS($F504,COLUMN())),0),0),IF($G504&gt;0,IF(AND(INDIRECT(ADDRESS($G504,44))=0,INDIRECT(ADDRESS($G504,38))&lt;&gt;"UL"),INDIRECT(ADDRESS($G504,COLUMN())),0),0),IF($H504&gt;0,IF(AND(INDIRECT(ADDRESS($H504,44))=0,INDIRECT(ADDRESS($H504,38))&lt;&gt;"UL"),INDIRECT(ADDRESS($H504,COLUMN())),0),0),IF($I504&gt;0,IF(AND(INDIRECT(ADDRESS($I504,44))=0,INDIRECT(ADDRESS($I504,38))&lt;&gt;"UL"),INDIRECT(ADDRESS($I504,COLUMN())),0),0),IF($J504&gt;0,IF(AND(INDIRECT(ADDRESS($J504,44))=0,INDIRECT(ADDRESS($J504,38))&lt;&gt;"UL"),INDIRECT(ADDRESS($J504,COLUMN())),0),0),IF($K504&gt;0,IF(AND(INDIRECT(ADDRESS($K504,44))=0,INDIRECT(ADDRESS($K504,38))&lt;&gt;"UL"),INDIRECT(ADDRESS($K504,COLUMN())),0),0),IF($L504&gt;0,IF(AND(INDIRECT(ADDRESS($L504,44))=0,INDIRECT(ADDRESS($L504,38))&lt;&gt;"UL"),INDIRECT(ADDRESS($L504,COLUMN())),0),0),IF($M504&gt;0,IF(AND(INDIRECT(ADDRESS($M504,44))=0,INDIRECT(ADDRESS($M504,38))&lt;&gt;"UL"),INDIRECT(ADDRESS($M504,COLUMN())),0),0))</f>
        <v>0</v>
      </c>
      <c r="CE504" s="57" cm="1">
        <f t="array" aca="1" ref="CE504" ca="1">SUM(IF($C504&gt;0,IF(AND(INDIRECT(ADDRESS($C504,44))=0,INDIRECT(ADDRESS($C504,38))&lt;&gt;"UL"),INDIRECT(ADDRESS($C504,COLUMN())),0),0),IF($D504&gt;0,IF(AND(INDIRECT(ADDRESS($D504,44))=0,INDIRECT(ADDRESS($D504,38))&lt;&gt;"UL"),INDIRECT(ADDRESS($D504,COLUMN())),0),0),IF($E504&gt;0,IF(AND(INDIRECT(ADDRESS($E504,44))=0,INDIRECT(ADDRESS($E504,38))&lt;&gt;"UL"),INDIRECT(ADDRESS($E504,COLUMN())),0),0),IF($F504&gt;0,IF(AND(INDIRECT(ADDRESS($F504,44))=0,INDIRECT(ADDRESS($F504,38))&lt;&gt;"UL"),INDIRECT(ADDRESS($F504,COLUMN())),0),0),IF($G504&gt;0,IF(AND(INDIRECT(ADDRESS($G504,44))=0,INDIRECT(ADDRESS($G504,38))&lt;&gt;"UL"),INDIRECT(ADDRESS($G504,COLUMN())),0),0),IF($H504&gt;0,IF(AND(INDIRECT(ADDRESS($H504,44))=0,INDIRECT(ADDRESS($H504,38))&lt;&gt;"UL"),INDIRECT(ADDRESS($H504,COLUMN())),0),0),IF($I504&gt;0,IF(AND(INDIRECT(ADDRESS($I504,44))=0,INDIRECT(ADDRESS($I504,38))&lt;&gt;"UL"),INDIRECT(ADDRESS($I504,COLUMN())),0),0),IF($J504&gt;0,IF(AND(INDIRECT(ADDRESS($J504,44))=0,INDIRECT(ADDRESS($J504,38))&lt;&gt;"UL"),INDIRECT(ADDRESS($J504,COLUMN())),0),0),IF($K504&gt;0,IF(AND(INDIRECT(ADDRESS($K504,44))=0,INDIRECT(ADDRESS($K504,38))&lt;&gt;"UL"),INDIRECT(ADDRESS($K504,COLUMN())),0),0),IF($L504&gt;0,IF(AND(INDIRECT(ADDRESS($L504,44))=0,INDIRECT(ADDRESS($L504,38))&lt;&gt;"UL"),INDIRECT(ADDRESS($L504,COLUMN())),0),0),IF($M504&gt;0,IF(AND(INDIRECT(ADDRESS($M504,44))=0,INDIRECT(ADDRESS($M504,38))&lt;&gt;"UL"),INDIRECT(ADDRESS($M504,COLUMN())),0),0))</f>
        <v>0</v>
      </c>
      <c r="CF504" s="57">
        <f t="shared" ca="1" si="369"/>
        <v>0</v>
      </c>
      <c r="CG504" s="57">
        <f t="shared" ca="1" si="370"/>
        <v>4.1207234813869791</v>
      </c>
      <c r="CH504" s="57">
        <f t="shared" ca="1" si="371"/>
        <v>9.3652806395158619E-2</v>
      </c>
      <c r="CI504" s="19">
        <f t="shared" ca="1" si="372"/>
        <v>21.419728475704936</v>
      </c>
      <c r="CJ504" s="19"/>
      <c r="CK504" s="57" cm="1">
        <f t="array" aca="1" ref="CK504" ca="1">IF(AU504="S", SUM(IF($C504&gt;0,IF(INDIRECT(ADDRESS($C504,43))&lt;&gt;1,INDIRECT(ADDRESS($C504,48)),0),0), IF($D504&gt;0,IF(INDIRECT(ADDRESS($D504,43))&lt;&gt;1,INDIRECT(ADDRESS($D504,48)),0),0), IF($E504&gt;0,IF(INDIRECT(ADDRESS($E504,43))&lt;&gt;1,INDIRECT(ADDRESS($E504,48)),0),0), IF($F504&gt;0,IF(INDIRECT(ADDRESS($F504,43))&lt;&gt;1,INDIRECT(ADDRESS($F504,48)),0),0), IF($G504&gt;0,IF(INDIRECT(ADDRESS($G504,43))&lt;&gt;1,INDIRECT(ADDRESS($G504,48)),0),0), IF($H504&gt;0,IF(INDIRECT(ADDRESS($H504,43))&lt;&gt;1,INDIRECT(ADDRESS($H504,48)),0),0), IF($I504&gt;0,IF(INDIRECT(ADDRESS($I504,43))&lt;&gt;1,INDIRECT(ADDRESS($I504,48)),0),0), IF($J504&gt;0,IF(INDIRECT(ADDRESS($J504,43))&lt;&gt;1,INDIRECT(ADDRESS($J504,48)),0),0), IF($K504&gt;0,IF(INDIRECT(ADDRESS($K504,43))&lt;&gt;1,INDIRECT(ADDRESS($K504,48)),0),0), IF($L504&gt;0,IF(INDIRECT(ADDRESS($L504,43))&lt;&gt;1,INDIRECT(ADDRESS($L504,48)),0),0), IF($M504&gt;0,IF(INDIRECT(ADDRESS($M504,43))&lt;&gt;1,INDIRECT(ADDRESS($M504,48)),0),0)), IF(AU504="L",SUM(IF($C504&gt;0,IF(INDIRECT(ADDRESS($C504,43))&lt;&gt;1,INDIRECT(ADDRESS($C504,50)),0),0), IF($D504&gt;0,IF(INDIRECT(ADDRESS($D504,43))&lt;&gt;1,INDIRECT(ADDRESS($D504,50)),0),0), IF($E504&gt;0,IF(INDIRECT(ADDRESS($E504,43))&lt;&gt;1,INDIRECT(ADDRESS($E504,50)),0),0), IF($F504&gt;0,IF(INDIRECT(ADDRESS($F504,43))&lt;&gt;1,INDIRECT(ADDRESS($F504,50)),0),0), IF($G504&gt;0,IF(INDIRECT(ADDRESS($G504,43))&lt;&gt;1,INDIRECT(ADDRESS($G504,50)),0),0), IF($G504&gt;0,IF(INDIRECT(ADDRESS($G504,43))&lt;&gt;1,INDIRECT(ADDRESS($G504,50)),0),0), IF($H504&gt;0,IF(INDIRECT(ADDRESS($H504,43))&lt;&gt;1,INDIRECT(ADDRESS($H504,50)),0),0), IF($I504&gt;0,IF(INDIRECT(ADDRESS($I504,43))&lt;&gt;1,INDIRECT(ADDRESS($I504,50)),0),0), IF($J504&gt;0,IF(INDIRECT(ADDRESS($J504,43))&lt;&gt;1,INDIRECT(ADDRESS($J504,50)),0),0), IF($K504&gt;0,IF(INDIRECT(ADDRESS($K504,43))&lt;&gt;1,INDIRECT(ADDRESS($K504,50)),0),0), IF($L504&gt;0,IF(INDIRECT(ADDRESS($L504,43))&lt;&gt;1,INDIRECT(ADDRESS($L504,50)),0),0), IF($M504&gt;0,IF(INDIRECT(ADDRESS($M504,43))&lt;&gt;1,INDIRECT(ADDRESS($M504,50)),0),0)), SUM(IF($C504&gt;0,IF(INDIRECT(ADDRESS($C504,43))&lt;&gt;1,INDIRECT(ADDRESS($C504,49)),0),0), IF($D504&gt;0,IF(INDIRECT(ADDRESS($D504,43))&lt;&gt;1,INDIRECT(ADDRESS($D504,49)),0),0), IF($E504&gt;0,IF(INDIRECT(ADDRESS($E504,43))&lt;&gt;1,INDIRECT(ADDRESS($E504,49)),0),0), IF($F504&gt;0,IF(INDIRECT(ADDRESS($F504,43))&lt;&gt;1,INDIRECT(ADDRESS($F504,49)),0),0), IF($G504&gt;0,IF(INDIRECT(ADDRESS($G504,43))&lt;&gt;1,INDIRECT(ADDRESS($G504,49)),0),0), IF($G504&gt;0,IF(INDIRECT(ADDRESS($G504,43))&lt;&gt;1,INDIRECT(ADDRESS($G504,49)),0),0), IF($H504&gt;0,IF(INDIRECT(ADDRESS($H504,43))&lt;&gt;1,INDIRECT(ADDRESS($H504,49)),0),0), IF($I504&gt;0,IF(INDIRECT(ADDRESS($I504,43))&lt;&gt;1,INDIRECT(ADDRESS($I504,49)),0),0), IF($J504&gt;0,IF(INDIRECT(ADDRESS($J504,43))&lt;&gt;1,INDIRECT(ADDRESS($J504,49)),0),0), IF($K504&gt;0,IF(INDIRECT(ADDRESS($K504,43))&lt;&gt;1,INDIRECT(ADDRESS($K504,49)),0),0), IF($L504&gt;0,IF(INDIRECT(ADDRESS($L504,43))&lt;&gt;1,INDIRECT(ADDRESS($L504,49)),0),0), IF($M504&gt;0,IF(INDIRECT(ADDRESS($M504,43))&lt;&gt;1,INDIRECT(ADDRESS($M504,49)),0),0))))</f>
        <v>2.1111111111111112</v>
      </c>
      <c r="CL504" s="57" cm="1">
        <f t="array" aca="1" ref="CL504" ca="1">1.5*SUM(IF($C504&gt;0,IF(INDIRECT(ADDRESS($C504,44))=1,INDIRECT(ADDRESS($C504,47)),0),0),IF($D504&gt;0,IF(INDIRECT(ADDRESS($D504,44))=1,INDIRECT(ADDRESS($CF460,47)),0),0),IF($E504&gt;0,IF(INDIRECT(ADDRESS($E504,44))=1,INDIRECT(ADDRESS($E504,47)),0),0),IF($F504&gt;0,IF(INDIRECT(ADDRESS($F504,44))=1,INDIRECT(ADDRESS($F504,47)),0),0),IF($G504&gt;0,IF(INDIRECT(ADDRESS($G504,44))=1,INDIRECT(ADDRESS($G504,47)),0),0),IF($G504&gt;0,IF(INDIRECT(ADDRESS($G504,44))=1,INDIRECT(ADDRESS($G504,47)),0),0),IF($H504&gt;0,IF(INDIRECT(ADDRESS($H504,44))=1,INDIRECT(ADDRESS($H504,47)),0),0),IF($I504&gt;0,IF(INDIRECT(ADDRESS($I504,44))=1,INDIRECT(ADDRESS($I504,47)),0),0),IF($J504&gt;0,IF(INDIRECT(ADDRESS($J504,44))=1,INDIRECT(ADDRESS($J504,47)),0),0),IF($K504&gt;0,IF(INDIRECT(ADDRESS($K504,44))=1,INDIRECT(ADDRESS($K504,47)),0),0),IF($L504&gt;0,IF(INDIRECT(ADDRESS($L504,44))=1,INDIRECT(ADDRESS($L504,47)),0),0),IF($M504&gt;0,IF(INDIRECT(ADDRESS($M504,44))=1,INDIRECT(ADDRESS($M504,47)),0),0))</f>
        <v>0</v>
      </c>
      <c r="CM504" s="56">
        <f t="shared" ca="1" si="373"/>
        <v>1.1038449603779972</v>
      </c>
      <c r="CN504" s="59"/>
    </row>
    <row r="505" spans="1:92" s="208" customFormat="1" x14ac:dyDescent="0.25">
      <c r="A505" s="204"/>
      <c r="B505" s="205"/>
      <c r="C505" s="205"/>
      <c r="D505" s="205"/>
      <c r="E505" s="205"/>
      <c r="F505" s="205"/>
      <c r="G505" s="205"/>
      <c r="H505" s="205"/>
      <c r="I505" s="205"/>
      <c r="J505" s="205"/>
      <c r="K505" s="205"/>
      <c r="L505" s="205"/>
      <c r="M505" s="205"/>
      <c r="N505" s="206"/>
      <c r="O505" s="206"/>
      <c r="P505" s="206"/>
      <c r="Q505" s="206"/>
      <c r="R505" s="206"/>
      <c r="S505" s="206"/>
      <c r="T505" s="206"/>
      <c r="U505" s="206"/>
      <c r="V505" s="206"/>
      <c r="W505" s="206"/>
      <c r="X505" s="206"/>
      <c r="Y505" s="206"/>
      <c r="Z505" s="206"/>
      <c r="AA505" s="206"/>
      <c r="AB505" s="207"/>
      <c r="AC505" s="207"/>
      <c r="AD505" s="207"/>
      <c r="AF505" s="209"/>
      <c r="AG505" s="209"/>
      <c r="AH505" s="210"/>
      <c r="AI505" s="210"/>
      <c r="AJ505" s="210"/>
      <c r="AK505" s="210"/>
      <c r="AL505" s="210"/>
      <c r="AM505" s="210"/>
      <c r="AN505" s="210"/>
      <c r="AO505" s="210"/>
      <c r="AP505" s="210"/>
      <c r="AQ505" s="210"/>
      <c r="AR505" s="210"/>
      <c r="AS505" s="210"/>
      <c r="AT505" s="209"/>
      <c r="AU505" s="211" t="s">
        <v>117</v>
      </c>
      <c r="AV505" s="210" cm="1">
        <f t="array" aca="1" ref="AV505" ca="1">SUM(IF($C505&gt;0,IF(AND(INDIRECT(ADDRESS($C505,44))=0,INDIRECT(ADDRESS($C505,38))="UL",ISERROR(SEARCH("Rear",INDIRECT(ADDRESS($C505,33)))),ISERROR(SEARCH("Side",INDIRECT(ADDRESS($C505,33))))),INDIRECT(ADDRESS($C505,COLUMN())),0),0),IF($D505&gt;0,IF(AND(INDIRECT(ADDRESS($D505,44))=0,INDIRECT(ADDRESS($D505,38))="UL",ISERROR(SEARCH("Rear",INDIRECT(ADDRESS($D505,33)))),ISERROR(SEARCH("Side",INDIRECT(ADDRESS($D505,33))))),INDIRECT(ADDRESS($D505,COLUMN())),0),0),IF($E505&gt;0,IF(AND(INDIRECT(ADDRESS($E505,44))=0,INDIRECT(ADDRESS($E505,38))="UL",ISERROR(SEARCH("Rear",INDIRECT(ADDRESS($E505,33)))),ISERROR(SEARCH("Side",INDIRECT(ADDRESS($E505,33))))),INDIRECT(ADDRESS($E505,COLUMN())),0),0),IF($F505&gt;0,IF(AND(INDIRECT(ADDRESS($F505,44))=0,INDIRECT(ADDRESS($F505,38))="UL",ISERROR(SEARCH("Rear",INDIRECT(ADDRESS($F505,33)))),ISERROR(SEARCH("Side",INDIRECT(ADDRESS($F505,33))))),INDIRECT(ADDRESS($F505,COLUMN())),0),0),IF($G505&gt;0,IF(AND(INDIRECT(ADDRESS($G505,44))=0,INDIRECT(ADDRESS($G505,38))="UL",ISERROR(SEARCH("Rear",INDIRECT(ADDRESS($G505,33)))),ISERROR(SEARCH("Side",INDIRECT(ADDRESS($G505,33))))),INDIRECT(ADDRESS($G505,COLUMN())),0),0),IF($H505&gt;0,IF(AND(INDIRECT(ADDRESS($H505,44))=0,INDIRECT(ADDRESS($H505,38))="UL",ISERROR(SEARCH("Rear",INDIRECT(ADDRESS($H505,33)))),ISERROR(SEARCH("Side",INDIRECT(ADDRESS($H505,33))))),INDIRECT(ADDRESS($H505,COLUMN())),0),0),IF($I505&gt;0,IF(AND(INDIRECT(ADDRESS($I505,44))=0,INDIRECT(ADDRESS($I505,38))="UL",ISERROR(SEARCH("Rear",INDIRECT(ADDRESS($I505,33)))),ISERROR(SEARCH("Side",INDIRECT(ADDRESS($I505,33))))),INDIRECT(ADDRESS($I505,COLUMN())),0),0),IF($J505&gt;0,IF(AND(INDIRECT(ADDRESS($J505,44))=0,INDIRECT(ADDRESS($J505,38))="UL",ISERROR(SEARCH("Rear",INDIRECT(ADDRESS($J505,33)))),ISERROR(SEARCH("Side",INDIRECT(ADDRESS($J505,33))))),INDIRECT(ADDRESS($J505,COLUMN())),0),0),IF($K505&gt;0,IF(AND(INDIRECT(ADDRESS($K505,44))=0,INDIRECT(ADDRESS($K505,38))="UL",ISERROR(SEARCH("Rear",INDIRECT(ADDRESS($K505,33)))),ISERROR(SEARCH("Side",INDIRECT(ADDRESS($K505,33))))),INDIRECT(ADDRESS($K505,COLUMN())),0),0),IF($L505&gt;0,IF(AND(INDIRECT(ADDRESS($L505,44))=0,INDIRECT(ADDRESS($L505,38))="UL",ISERROR(SEARCH("Rear",INDIRECT(ADDRESS($L505,33)))),ISERROR(SEARCH("Side",INDIRECT(ADDRESS($L505,33))))),INDIRECT(ADDRESS($L505,COLUMN())),0),0),IF($M505&gt;0,IF(AND(INDIRECT(ADDRESS($M505,44))=0,INDIRECT(ADDRESS($M505,38))="UL",ISERROR(SEARCH("Rear",INDIRECT(ADDRESS($M505,33)))),ISERROR(SEARCH("Side",INDIRECT(ADDRESS($M505,33))))),INDIRECT(ADDRESS($M505,COLUMN())),0),0))</f>
        <v>0</v>
      </c>
      <c r="AW505" s="210" cm="1">
        <f t="array" aca="1" ref="AW505" ca="1">SUM(IF($C505&gt;0,IF(AND(INDIRECT(ADDRESS($C505,44))=0,INDIRECT(ADDRESS($C505,38))="UL",ISERROR(SEARCH("Rear",INDIRECT(ADDRESS($C505,33)))),ISERROR(SEARCH("Side",INDIRECT(ADDRESS($C505,33))))),INDIRECT(ADDRESS($C505,COLUMN())),0),0),IF($D505&gt;0,IF(AND(INDIRECT(ADDRESS($D505,44))=0,INDIRECT(ADDRESS($D505,38))="UL",ISERROR(SEARCH("Rear",INDIRECT(ADDRESS($D505,33)))),ISERROR(SEARCH("Side",INDIRECT(ADDRESS($D505,33))))),INDIRECT(ADDRESS($D505,COLUMN())),0),0),IF($E505&gt;0,IF(AND(INDIRECT(ADDRESS($E505,44))=0,INDIRECT(ADDRESS($E505,38))="UL",ISERROR(SEARCH("Rear",INDIRECT(ADDRESS($E505,33)))),ISERROR(SEARCH("Side",INDIRECT(ADDRESS($E505,33))))),INDIRECT(ADDRESS($E505,COLUMN())),0),0),IF($F505&gt;0,IF(AND(INDIRECT(ADDRESS($F505,44))=0,INDIRECT(ADDRESS($F505,38))="UL",ISERROR(SEARCH("Rear",INDIRECT(ADDRESS($F505,33)))),ISERROR(SEARCH("Side",INDIRECT(ADDRESS($F505,33))))),INDIRECT(ADDRESS($F505,COLUMN())),0),0),IF($G505&gt;0,IF(AND(INDIRECT(ADDRESS($G505,44))=0,INDIRECT(ADDRESS($G505,38))="UL",ISERROR(SEARCH("Rear",INDIRECT(ADDRESS($G505,33)))),ISERROR(SEARCH("Side",INDIRECT(ADDRESS($G505,33))))),INDIRECT(ADDRESS($G505,COLUMN())),0),0),IF($H505&gt;0,IF(AND(INDIRECT(ADDRESS($H505,44))=0,INDIRECT(ADDRESS($H505,38))="UL",ISERROR(SEARCH("Rear",INDIRECT(ADDRESS($H505,33)))),ISERROR(SEARCH("Side",INDIRECT(ADDRESS($H505,33))))),INDIRECT(ADDRESS($H505,COLUMN())),0),0),IF($I505&gt;0,IF(AND(INDIRECT(ADDRESS($I505,44))=0,INDIRECT(ADDRESS($I505,38))="UL",ISERROR(SEARCH("Rear",INDIRECT(ADDRESS($I505,33)))),ISERROR(SEARCH("Side",INDIRECT(ADDRESS($I505,33))))),INDIRECT(ADDRESS($I505,COLUMN())),0),0),IF($J505&gt;0,IF(AND(INDIRECT(ADDRESS($J505,44))=0,INDIRECT(ADDRESS($J505,38))="UL",ISERROR(SEARCH("Rear",INDIRECT(ADDRESS($J505,33)))),ISERROR(SEARCH("Side",INDIRECT(ADDRESS($J505,33))))),INDIRECT(ADDRESS($J505,COLUMN())),0),0),IF($K505&gt;0,IF(AND(INDIRECT(ADDRESS($K505,44))=0,INDIRECT(ADDRESS($K505,38))="UL",ISERROR(SEARCH("Rear",INDIRECT(ADDRESS($K505,33)))),ISERROR(SEARCH("Side",INDIRECT(ADDRESS($K505,33))))),INDIRECT(ADDRESS($K505,COLUMN())),0),0),IF($L505&gt;0,IF(AND(INDIRECT(ADDRESS($L505,44))=0,INDIRECT(ADDRESS($L505,38))="UL",ISERROR(SEARCH("Rear",INDIRECT(ADDRESS($L505,33)))),ISERROR(SEARCH("Side",INDIRECT(ADDRESS($L505,33))))),INDIRECT(ADDRESS($L505,COLUMN())),0),0),IF($M505&gt;0,IF(AND(INDIRECT(ADDRESS($M505,44))=0,INDIRECT(ADDRESS($M505,38))="UL",ISERROR(SEARCH("Rear",INDIRECT(ADDRESS($M505,33)))),ISERROR(SEARCH("Side",INDIRECT(ADDRESS($M505,33))))),INDIRECT(ADDRESS($M505,COLUMN())),0),0))</f>
        <v>0</v>
      </c>
      <c r="AX505" s="210" cm="1">
        <f t="array" aca="1" ref="AX505" ca="1">SUM(IF($C505&gt;0,IF(AND(INDIRECT(ADDRESS($C505,44))=0,INDIRECT(ADDRESS($C505,38))="UL",ISERROR(SEARCH("Rear",INDIRECT(ADDRESS($C505,33)))),ISERROR(SEARCH("Side",INDIRECT(ADDRESS($C505,33))))),INDIRECT(ADDRESS($C505,COLUMN())),0),0),IF($D505&gt;0,IF(AND(INDIRECT(ADDRESS($D505,44))=0,INDIRECT(ADDRESS($D505,38))="UL",ISERROR(SEARCH("Rear",INDIRECT(ADDRESS($D505,33)))),ISERROR(SEARCH("Side",INDIRECT(ADDRESS($D505,33))))),INDIRECT(ADDRESS($D505,COLUMN())),0),0),IF($E505&gt;0,IF(AND(INDIRECT(ADDRESS($E505,44))=0,INDIRECT(ADDRESS($E505,38))="UL",ISERROR(SEARCH("Rear",INDIRECT(ADDRESS($E505,33)))),ISERROR(SEARCH("Side",INDIRECT(ADDRESS($E505,33))))),INDIRECT(ADDRESS($E505,COLUMN())),0),0),IF($F505&gt;0,IF(AND(INDIRECT(ADDRESS($F505,44))=0,INDIRECT(ADDRESS($F505,38))="UL",ISERROR(SEARCH("Rear",INDIRECT(ADDRESS($F505,33)))),ISERROR(SEARCH("Side",INDIRECT(ADDRESS($F505,33))))),INDIRECT(ADDRESS($F505,COLUMN())),0),0),IF($G505&gt;0,IF(AND(INDIRECT(ADDRESS($G505,44))=0,INDIRECT(ADDRESS($G505,38))="UL",ISERROR(SEARCH("Rear",INDIRECT(ADDRESS($G505,33)))),ISERROR(SEARCH("Side",INDIRECT(ADDRESS($G505,33))))),INDIRECT(ADDRESS($G505,COLUMN())),0),0),IF($H505&gt;0,IF(AND(INDIRECT(ADDRESS($H505,44))=0,INDIRECT(ADDRESS($H505,38))="UL",ISERROR(SEARCH("Rear",INDIRECT(ADDRESS($H505,33)))),ISERROR(SEARCH("Side",INDIRECT(ADDRESS($H505,33))))),INDIRECT(ADDRESS($H505,COLUMN())),0),0),IF($I505&gt;0,IF(AND(INDIRECT(ADDRESS($I505,44))=0,INDIRECT(ADDRESS($I505,38))="UL",ISERROR(SEARCH("Rear",INDIRECT(ADDRESS($I505,33)))),ISERROR(SEARCH("Side",INDIRECT(ADDRESS($I505,33))))),INDIRECT(ADDRESS($I505,COLUMN())),0),0),IF($J505&gt;0,IF(AND(INDIRECT(ADDRESS($J505,44))=0,INDIRECT(ADDRESS($J505,38))="UL",ISERROR(SEARCH("Rear",INDIRECT(ADDRESS($J505,33)))),ISERROR(SEARCH("Side",INDIRECT(ADDRESS($J505,33))))),INDIRECT(ADDRESS($J505,COLUMN())),0),0),IF($K505&gt;0,IF(AND(INDIRECT(ADDRESS($K505,44))=0,INDIRECT(ADDRESS($K505,38))="UL",ISERROR(SEARCH("Rear",INDIRECT(ADDRESS($K505,33)))),ISERROR(SEARCH("Side",INDIRECT(ADDRESS($K505,33))))),INDIRECT(ADDRESS($K505,COLUMN())),0),0),IF($L505&gt;0,IF(AND(INDIRECT(ADDRESS($L505,44))=0,INDIRECT(ADDRESS($L505,38))="UL",ISERROR(SEARCH("Rear",INDIRECT(ADDRESS($L505,33)))),ISERROR(SEARCH("Side",INDIRECT(ADDRESS($L505,33))))),INDIRECT(ADDRESS($L505,COLUMN())),0),0),IF($M505&gt;0,IF(AND(INDIRECT(ADDRESS($M505,44))=0,INDIRECT(ADDRESS($M505,38))="UL",ISERROR(SEARCH("Rear",INDIRECT(ADDRESS($M505,33)))),ISERROR(SEARCH("Side",INDIRECT(ADDRESS($M505,33))))),INDIRECT(ADDRESS($M505,COLUMN())),0),0))</f>
        <v>0</v>
      </c>
      <c r="AY505" s="212">
        <f t="shared" ca="1" si="357"/>
        <v>0</v>
      </c>
      <c r="AZ505" s="212">
        <f t="shared" ca="1" si="358"/>
        <v>0</v>
      </c>
      <c r="BA505" s="212" cm="1">
        <f t="array" aca="1" ref="BA505" ca="1">SUM(IF($C505&gt;0,IF(AND(INDIRECT(ADDRESS($C505,44))=0,INDIRECT(ADDRESS($C505,38))="UL"),INDIRECT(ADDRESS($C505,COLUMN())),0),0),IF($D505&gt;0,IF(AND(INDIRECT(ADDRESS($D505,44))=0,INDIRECT(ADDRESS($D505,38))="UL"),INDIRECT(ADDRESS($D505,COLUMN())),0),0),IF($E505&gt;0,IF(AND(INDIRECT(ADDRESS($E505,44))=0,INDIRECT(ADDRESS($E505,38))="UL"),INDIRECT(ADDRESS($E505,COLUMN())),0),0),IF($F505&gt;0,IF(AND(INDIRECT(ADDRESS($F505,44))=0,INDIRECT(ADDRESS($F505,38))="UL"),INDIRECT(ADDRESS($F505,COLUMN())),0),0),IF($G505&gt;0,IF(AND(INDIRECT(ADDRESS($G505,44))=0,INDIRECT(ADDRESS($G505,38))="UL"),INDIRECT(ADDRESS($G505,COLUMN())),0),0),IF($H505&gt;0,IF(AND(INDIRECT(ADDRESS($H505,44))=0,INDIRECT(ADDRESS($H505,38))="UL"),INDIRECT(ADDRESS($H505,COLUMN())),0),0),IF($I505&gt;0,IF(AND(INDIRECT(ADDRESS($I505,44))=0,INDIRECT(ADDRESS($I505,38))="UL"),INDIRECT(ADDRESS($I505,COLUMN())),0),0),IF($J505&gt;0,IF(AND(INDIRECT(ADDRESS($J505,44))=0,INDIRECT(ADDRESS($J505,38))="UL"),INDIRECT(ADDRESS($J505,COLUMN())),0),0),IF($K505&gt;0,IF(AND(INDIRECT(ADDRESS($K505,44))=0,INDIRECT(ADDRESS($K505,38))="UL"),INDIRECT(ADDRESS($K505,COLUMN())),0),0),IF($L505&gt;0,IF(AND(INDIRECT(ADDRESS($L505,44))=0,INDIRECT(ADDRESS($L505,38))="UL"),INDIRECT(ADDRESS($L505,COLUMN())),0),0),IF($M505&gt;0,IF(AND(INDIRECT(ADDRESS($M505,44))=0,INDIRECT(ADDRESS($M505,38))="UL"),INDIRECT(ADDRESS($M505,COLUMN())),0),0))</f>
        <v>0</v>
      </c>
      <c r="BB505" s="212" cm="1">
        <f t="array" aca="1" ref="BB505" ca="1">SUM(IF($C505&gt;0,IF(AND(INDIRECT(ADDRESS($C505,44))=0,INDIRECT(ADDRESS($C505,38))="UL"),INDIRECT(ADDRESS($C505,COLUMN())),0),0),IF($D505&gt;0,IF(AND(INDIRECT(ADDRESS($D505,44))=0,INDIRECT(ADDRESS($D505,38))="UL"),INDIRECT(ADDRESS($D505,COLUMN())),0),0),IF($E505&gt;0,IF(AND(INDIRECT(ADDRESS($E505,44))=0,INDIRECT(ADDRESS($E505,38))="UL"),INDIRECT(ADDRESS($E505,COLUMN())),0),0),IF($F505&gt;0,IF(AND(INDIRECT(ADDRESS($F505,44))=0,INDIRECT(ADDRESS($F505,38))="UL"),INDIRECT(ADDRESS($F505,COLUMN())),0),0),IF($G505&gt;0,IF(AND(INDIRECT(ADDRESS($G505,44))=0,INDIRECT(ADDRESS($G505,38))="UL"),INDIRECT(ADDRESS($G505,COLUMN())),0),0),IF($H505&gt;0,IF(AND(INDIRECT(ADDRESS($H505,44))=0,INDIRECT(ADDRESS($H505,38))="UL"),INDIRECT(ADDRESS($H505,COLUMN())),0),0),IF($I505&gt;0,IF(AND(INDIRECT(ADDRESS($I505,44))=0,INDIRECT(ADDRESS($I505,38))="UL"),INDIRECT(ADDRESS($I505,COLUMN())),0),0),IF($J505&gt;0,IF(AND(INDIRECT(ADDRESS($J505,44))=0,INDIRECT(ADDRESS($J505,38))="UL"),INDIRECT(ADDRESS($J505,COLUMN())),0),0),IF($K505&gt;0,IF(AND(INDIRECT(ADDRESS($K505,44))=0,INDIRECT(ADDRESS($K505,38))="UL"),INDIRECT(ADDRESS($K505,COLUMN())),0),0),IF($L505&gt;0,IF(AND(INDIRECT(ADDRESS($L505,44))=0,INDIRECT(ADDRESS($L505,38))="UL"),INDIRECT(ADDRESS($L505,COLUMN())),0),0),IF($M505&gt;0,IF(AND(INDIRECT(ADDRESS($M505,44))=0,INDIRECT(ADDRESS($M505,38))="UL"),INDIRECT(ADDRESS($M505,COLUMN())),0),0))</f>
        <v>0</v>
      </c>
      <c r="BC505" s="212" cm="1">
        <f t="array" aca="1" ref="BC505" ca="1">SUM(IF($C505&gt;0,IF(AND(INDIRECT(ADDRESS($C505,44))=0,INDIRECT(ADDRESS($C505,38))="UL"),INDIRECT(ADDRESS($C505,COLUMN())),0),0),IF($D505&gt;0,IF(AND(INDIRECT(ADDRESS($D505,44))=0,INDIRECT(ADDRESS($D505,38))="UL"),INDIRECT(ADDRESS($D505,COLUMN())),0),0),IF($E505&gt;0,IF(AND(INDIRECT(ADDRESS($E505,44))=0,INDIRECT(ADDRESS($E505,38))="UL"),INDIRECT(ADDRESS($E505,COLUMN())),0),0),IF($F505&gt;0,IF(AND(INDIRECT(ADDRESS($F505,44))=0,INDIRECT(ADDRESS($F505,38))="UL"),INDIRECT(ADDRESS($F505,COLUMN())),0),0),IF($G505&gt;0,IF(AND(INDIRECT(ADDRESS($G505,44))=0,INDIRECT(ADDRESS($G505,38))="UL"),INDIRECT(ADDRESS($G505,COLUMN())),0),0),IF($H505&gt;0,IF(AND(INDIRECT(ADDRESS($H505,44))=0,INDIRECT(ADDRESS($H505,38))="UL"),INDIRECT(ADDRESS($H505,COLUMN())),0),0),IF($I505&gt;0,IF(AND(INDIRECT(ADDRESS($I505,44))=0,INDIRECT(ADDRESS($I505,38))="UL"),INDIRECT(ADDRESS($I505,COLUMN())),0),0),IF($J505&gt;0,IF(AND(INDIRECT(ADDRESS($J505,44))=0,INDIRECT(ADDRESS($J505,38))="UL"),INDIRECT(ADDRESS($J505,COLUMN())),0),0),IF($K505&gt;0,IF(AND(INDIRECT(ADDRESS($K505,44))=0,INDIRECT(ADDRESS($K505,38))="UL"),INDIRECT(ADDRESS($K505,COLUMN())),0),0),IF($L505&gt;0,IF(AND(INDIRECT(ADDRESS($L505,44))=0,INDIRECT(ADDRESS($L505,38))="UL"),INDIRECT(ADDRESS($L505,COLUMN())),0),0),IF($M505&gt;0,IF(AND(INDIRECT(ADDRESS($M505,44))=0,INDIRECT(ADDRESS($M505,38))="UL"),INDIRECT(ADDRESS($M505,COLUMN())),0),0))</f>
        <v>0</v>
      </c>
      <c r="BD505" s="212" cm="1">
        <f t="array" aca="1" ref="BD505" ca="1">SUM(IF($C505&gt;0,IF(AND(INDIRECT(ADDRESS($C505,44))=0,INDIRECT(ADDRESS($C505,38))="UL"),INDIRECT(ADDRESS($C505,COLUMN())),0),0),IF($D505&gt;0,IF(AND(INDIRECT(ADDRESS($D505,44))=0,INDIRECT(ADDRESS($D505,38))="UL"),INDIRECT(ADDRESS($D505,COLUMN())),0),0),IF($E505&gt;0,IF(AND(INDIRECT(ADDRESS($E505,44))=0,INDIRECT(ADDRESS($E505,38))="UL"),INDIRECT(ADDRESS($E505,COLUMN())),0),0),IF($F505&gt;0,IF(AND(INDIRECT(ADDRESS($F505,44))=0,INDIRECT(ADDRESS($F505,38))="UL"),INDIRECT(ADDRESS($F505,COLUMN())),0),0),IF($G505&gt;0,IF(AND(INDIRECT(ADDRESS($G505,44))=0,INDIRECT(ADDRESS($G505,38))="UL"),INDIRECT(ADDRESS($G505,COLUMN())),0),0),IF($H505&gt;0,IF(AND(INDIRECT(ADDRESS($H505,44))=0,INDIRECT(ADDRESS($H505,38))="UL"),INDIRECT(ADDRESS($H505,COLUMN())),0),0),IF($I505&gt;0,IF(AND(INDIRECT(ADDRESS($I505,44))=0,INDIRECT(ADDRESS($I505,38))="UL"),INDIRECT(ADDRESS($I505,COLUMN())),0),0),IF($J505&gt;0,IF(AND(INDIRECT(ADDRESS($J505,44))=0,INDIRECT(ADDRESS($J505,38))="UL"),INDIRECT(ADDRESS($J505,COLUMN())),0),0),IF($K505&gt;0,IF(AND(INDIRECT(ADDRESS($K505,44))=0,INDIRECT(ADDRESS($K505,38))="UL"),INDIRECT(ADDRESS($K505,COLUMN())),0),0),IF($L505&gt;0,IF(AND(INDIRECT(ADDRESS($L505,44))=0,INDIRECT(ADDRESS($L505,38))="UL"),INDIRECT(ADDRESS($L505,COLUMN())),0),0),IF($M505&gt;0,IF(AND(INDIRECT(ADDRESS($M505,44))=0,INDIRECT(ADDRESS($M505,38))="UL"),INDIRECT(ADDRESS($M505,COLUMN())),0),0))</f>
        <v>0</v>
      </c>
      <c r="BE505" s="210">
        <f t="shared" ca="1" si="359"/>
        <v>0</v>
      </c>
      <c r="BF505" s="210" cm="1">
        <f t="array" aca="1" ref="BF505" ca="1">SUM(IF($C505&gt;0,IF(INDIRECT(ADDRESS($C505,45))=1,INDIRECT(ADDRESS($C505,52))*INDIRECT(ADDRESS($C505,42))/5,0),0), IF($D505&gt;0,IF(INDIRECT(ADDRESS($D505,45))=1,INDIRECT(ADDRESS($D505,52))*INDIRECT(ADDRESS($D505,42))/5,0),0), IF($E505&gt;0,IF(INDIRECT(ADDRESS($E505,45))=1,INDIRECT(ADDRESS($E505,52))*INDIRECT(ADDRESS($E505,42))/5,0),0), IF($F505&gt;0,IF(INDIRECT(ADDRESS($F505,45))=1,INDIRECT(ADDRESS($F505,52))*INDIRECT(ADDRESS($F505,42))/5,0),0), IF($G505&gt;0,IF(INDIRECT(ADDRESS($G505,45))=1,INDIRECT(ADDRESS($G505,52))*INDIRECT(ADDRESS($G505,42))/5,0),0), IF($H505&gt;0,IF(INDIRECT(ADDRESS($H505,45))=1,INDIRECT(ADDRESS($H505,52))*INDIRECT(ADDRESS($H505,42))/5,0),0)
)*$BF$296/100</f>
        <v>0</v>
      </c>
      <c r="BG505" s="213"/>
      <c r="BH505" s="210" cm="1">
        <f t="array" aca="1" ref="BH505" ca="1">SUM(IF($C505&gt;0,IF(AND(INDIRECT(ADDRESS($C505,44))=0,INDIRECT(ADDRESS($C505,38))&lt;&gt;"UL"),INDIRECT(ADDRESS($C505,COLUMN()-12)),0),0), IF($D505&gt;0,IF(AND(INDIRECT(ADDRESS($D505,44))=0,INDIRECT(ADDRESS($D505,38))&lt;&gt;"UL"),INDIRECT(ADDRESS($D505,COLUMN()-12)),0),0), IF($E505&gt;0,IF(AND(INDIRECT(ADDRESS($E505,44))=0,INDIRECT(ADDRESS($E505,38))&lt;&gt;"UL"),INDIRECT(ADDRESS($E505,COLUMN()-12)),0),0), IF($F505&gt;0,IF(AND(INDIRECT(ADDRESS($F505,44))=0,INDIRECT(ADDRESS($F505,38))&lt;&gt;"UL"),INDIRECT(ADDRESS($F505,COLUMN()-12)),0),0), IF($G505&gt;0,IF(AND(INDIRECT(ADDRESS($G505,44))=0,INDIRECT(ADDRESS($G505,38))&lt;&gt;"UL"),INDIRECT(ADDRESS($G505,COLUMN()-12)),0),0), IF($H505&gt;0,IF(AND(INDIRECT(ADDRESS($H505,44))=0,INDIRECT(ADDRESS($H505,38))&lt;&gt;"UL"),INDIRECT(ADDRESS($H505,COLUMN()-12)),0),0), IF($I505&gt;0,IF(AND(INDIRECT(ADDRESS($I505,44))=0,INDIRECT(ADDRESS($I505,38))&lt;&gt;"UL"),INDIRECT(ADDRESS($I505,COLUMN()-12)),0),0), IF($J505&gt;0,IF(AND(INDIRECT(ADDRESS($J505,44))=0,INDIRECT(ADDRESS($J505,38))&lt;&gt;"UL"),INDIRECT(ADDRESS($J505,COLUMN()-12)),0),0), IF($K505&gt;0,IF(AND(INDIRECT(ADDRESS($K505,44))=0,INDIRECT(ADDRESS($K505,38))&lt;&gt;"UL"),INDIRECT(ADDRESS($K505,COLUMN()-12)),0),0), IF($L505&gt;0,IF(AND(INDIRECT(ADDRESS($L505,44))=0,INDIRECT(ADDRESS($L505,38))&lt;&gt;"UL"),INDIRECT(ADDRESS($L505,COLUMN()-12)),0),0), IF($M505&gt;0,IF(AND(INDIRECT(ADDRESS($M505,44))=0,INDIRECT(ADDRESS($M505,38))&lt;&gt;"UL"),INDIRECT(ADDRESS($M505,COLUMN()-12)),0),0))</f>
        <v>0</v>
      </c>
      <c r="BI505" s="210" cm="1">
        <f t="array" aca="1" ref="BI505" ca="1">SUM(IF($C505&gt;0,IF(AND(INDIRECT(ADDRESS($C505,44))=0,INDIRECT(ADDRESS($C505,38))&lt;&gt;"UL"),INDIRECT(ADDRESS($C505,COLUMN()-12)),0),0), IF($D505&gt;0,IF(AND(INDIRECT(ADDRESS($D505,44))=0,INDIRECT(ADDRESS($D505,38))&lt;&gt;"UL"),INDIRECT(ADDRESS($D505,COLUMN()-12)),0),0), IF($E505&gt;0,IF(AND(INDIRECT(ADDRESS($E505,44))=0,INDIRECT(ADDRESS($E505,38))&lt;&gt;"UL"),INDIRECT(ADDRESS($E505,COLUMN()-12)),0),0), IF($F505&gt;0,IF(AND(INDIRECT(ADDRESS($F505,44))=0,INDIRECT(ADDRESS($F505,38))&lt;&gt;"UL"),INDIRECT(ADDRESS($F505,COLUMN()-12)),0),0), IF($G505&gt;0,IF(AND(INDIRECT(ADDRESS($G505,44))=0,INDIRECT(ADDRESS($G505,38))&lt;&gt;"UL"),INDIRECT(ADDRESS($G505,COLUMN()-12)),0),0), IF($H505&gt;0,IF(AND(INDIRECT(ADDRESS($H505,44))=0,INDIRECT(ADDRESS($H505,38))&lt;&gt;"UL"),INDIRECT(ADDRESS($H505,COLUMN()-12)),0),0), IF($I505&gt;0,IF(AND(INDIRECT(ADDRESS($I505,44))=0,INDIRECT(ADDRESS($I505,38))&lt;&gt;"UL"),INDIRECT(ADDRESS($I505,COLUMN()-12)),0),0), IF($J505&gt;0,IF(AND(INDIRECT(ADDRESS($J505,44))=0,INDIRECT(ADDRESS($J505,38))&lt;&gt;"UL"),INDIRECT(ADDRESS($J505,COLUMN()-12)),0),0), IF($K505&gt;0,IF(AND(INDIRECT(ADDRESS($K505,44))=0,INDIRECT(ADDRESS($K505,38))&lt;&gt;"UL"),INDIRECT(ADDRESS($K505,COLUMN()-12)),0),0), IF($L505&gt;0,IF(AND(INDIRECT(ADDRESS($L505,44))=0,INDIRECT(ADDRESS($L505,38))&lt;&gt;"UL"),INDIRECT(ADDRESS($L505,COLUMN()-12)),0),0), IF($M505&gt;0,IF(AND(INDIRECT(ADDRESS($M505,44))=0,INDIRECT(ADDRESS($M505,38))&lt;&gt;"UL"),INDIRECT(ADDRESS($M505,COLUMN()-12)),0),0))</f>
        <v>0</v>
      </c>
      <c r="BJ505" s="210" cm="1">
        <f t="array" aca="1" ref="BJ505" ca="1">SUM(IF($C505&gt;0,IF(AND(INDIRECT(ADDRESS($C505,44))=0,INDIRECT(ADDRESS($C505,38))&lt;&gt;"UL"),INDIRECT(ADDRESS($C505,COLUMN()-12)),0),0), IF($D505&gt;0,IF(AND(INDIRECT(ADDRESS($D505,44))=0,INDIRECT(ADDRESS($D505,38))&lt;&gt;"UL"),INDIRECT(ADDRESS($D505,COLUMN()-12)),0),0), IF($E505&gt;0,IF(AND(INDIRECT(ADDRESS($E505,44))=0,INDIRECT(ADDRESS($E505,38))&lt;&gt;"UL"),INDIRECT(ADDRESS($E505,COLUMN()-12)),0),0), IF($F505&gt;0,IF(AND(INDIRECT(ADDRESS($F505,44))=0,INDIRECT(ADDRESS($F505,38))&lt;&gt;"UL"),INDIRECT(ADDRESS($F505,COLUMN()-12)),0),0), IF($G505&gt;0,IF(AND(INDIRECT(ADDRESS($G505,44))=0,INDIRECT(ADDRESS($G505,38))&lt;&gt;"UL"),INDIRECT(ADDRESS($G505,COLUMN()-12)),0),0), IF($H505&gt;0,IF(AND(INDIRECT(ADDRESS($H505,44))=0,INDIRECT(ADDRESS($H505,38))&lt;&gt;"UL"),INDIRECT(ADDRESS($H505,COLUMN()-12)),0),0), IF($I505&gt;0,IF(AND(INDIRECT(ADDRESS($I505,44))=0,INDIRECT(ADDRESS($I505,38))&lt;&gt;"UL"),INDIRECT(ADDRESS($I505,COLUMN()-12)),0),0), IF($J505&gt;0,IF(AND(INDIRECT(ADDRESS($J505,44))=0,INDIRECT(ADDRESS($J505,38))&lt;&gt;"UL"),INDIRECT(ADDRESS($J505,COLUMN()-12)),0),0), IF($K505&gt;0,IF(AND(INDIRECT(ADDRESS($K505,44))=0,INDIRECT(ADDRESS($K505,38))&lt;&gt;"UL"),INDIRECT(ADDRESS($K505,COLUMN()-12)),0),0), IF($L505&gt;0,IF(AND(INDIRECT(ADDRESS($L505,44))=0,INDIRECT(ADDRESS($L505,38))&lt;&gt;"UL"),INDIRECT(ADDRESS($L505,COLUMN()-12)),0),0), IF($M505&gt;0,IF(AND(INDIRECT(ADDRESS($M505,44))=0,INDIRECT(ADDRESS($M505,38))&lt;&gt;"UL"),INDIRECT(ADDRESS($M505,COLUMN()-12)),0),0))</f>
        <v>0</v>
      </c>
      <c r="BK505" s="210">
        <f t="shared" ca="1" si="360"/>
        <v>0</v>
      </c>
      <c r="BL505" s="212">
        <f t="shared" ca="1" si="361"/>
        <v>0</v>
      </c>
      <c r="BM505" s="210" cm="1">
        <f t="array" aca="1" ref="BM505" ca="1">SUM(IF($C505&gt;0,IF(AND(INDIRECT(ADDRESS($C505,44))=0,INDIRECT(ADDRESS($C505,38))&lt;&gt;"UL"),INDIRECT(ADDRESS($C505,COLUMN()-12)),0),0), IF($D505&gt;0,IF(AND(INDIRECT(ADDRESS($D505,44))=0,INDIRECT(ADDRESS($D505,38))&lt;&gt;"UL"),INDIRECT(ADDRESS($D505,COLUMN()-12)),0),0), IF($E505&gt;0,IF(AND(INDIRECT(ADDRESS($E505,44))=0,INDIRECT(ADDRESS($E505,38))&lt;&gt;"UL"),INDIRECT(ADDRESS($E505,COLUMN()-12)),0),0), IF($F505&gt;0,IF(AND(INDIRECT(ADDRESS($F505,44))=0,INDIRECT(ADDRESS($F505,38))&lt;&gt;"UL"),INDIRECT(ADDRESS($F505,COLUMN()-12)),0),0), IF($G505&gt;0,IF(AND(INDIRECT(ADDRESS($G505,44))=0,INDIRECT(ADDRESS($G505,38))&lt;&gt;"UL"),INDIRECT(ADDRESS($G505,COLUMN()-12)),0),0), IF($H505&gt;0,IF(AND(INDIRECT(ADDRESS($H505,44))=0,INDIRECT(ADDRESS($H505,38))&lt;&gt;"UL"),INDIRECT(ADDRESS($H505,COLUMN()-12)),0),0), IF($I505&gt;0,IF(AND(INDIRECT(ADDRESS($I505,44))=0,INDIRECT(ADDRESS($I505,38))&lt;&gt;"UL"),INDIRECT(ADDRESS($I505,COLUMN()-12)),0),0), IF($J505&gt;0,IF(AND(INDIRECT(ADDRESS($J505,44))=0,INDIRECT(ADDRESS($J505,38))&lt;&gt;"UL"),INDIRECT(ADDRESS($J505,COLUMN()-12)),0),0), IF($K505&gt;0,IF(AND(INDIRECT(ADDRESS($K505,44))=0,INDIRECT(ADDRESS($K505,38))&lt;&gt;"UL"),INDIRECT(ADDRESS($K505,COLUMN()-11)),0),0), IF($L505&gt;0,IF(AND(INDIRECT(ADDRESS($L505,44))=0,INDIRECT(ADDRESS($L505,38))&lt;&gt;"UL"),INDIRECT(ADDRESS($L505,COLUMN()-11)),0),0), IF($M505&gt;0,IF(AND(INDIRECT(ADDRESS($M505,44))=0,INDIRECT(ADDRESS($M505,38))&lt;&gt;"UL"),INDIRECT(ADDRESS($M505,COLUMN()-11)),0),0))</f>
        <v>0</v>
      </c>
      <c r="BN505" s="210" cm="1">
        <f t="array" aca="1" ref="BN505" ca="1">SUM(IF($C505&gt;0,IF(AND(INDIRECT(ADDRESS($C505,44))=0,INDIRECT(ADDRESS($C505,38))&lt;&gt;"UL"),INDIRECT(ADDRESS($C505,COLUMN()-12)),0),0), IF($D505&gt;0,IF(AND(INDIRECT(ADDRESS($D505,44))=0,INDIRECT(ADDRESS($D505,38))&lt;&gt;"UL"),INDIRECT(ADDRESS($D505,COLUMN()-12)),0),0), IF($E505&gt;0,IF(AND(INDIRECT(ADDRESS($E505,44))=0,INDIRECT(ADDRESS($E505,38))&lt;&gt;"UL"),INDIRECT(ADDRESS($E505,COLUMN()-12)),0),0), IF($F505&gt;0,IF(AND(INDIRECT(ADDRESS($F505,44))=0,INDIRECT(ADDRESS($F505,38))&lt;&gt;"UL"),INDIRECT(ADDRESS($F505,COLUMN()-12)),0),0), IF($G505&gt;0,IF(AND(INDIRECT(ADDRESS($G505,44))=0,INDIRECT(ADDRESS($G505,38))&lt;&gt;"UL"),INDIRECT(ADDRESS($G505,COLUMN()-12)),0),0), IF($H505&gt;0,IF(AND(INDIRECT(ADDRESS($H505,44))=0,INDIRECT(ADDRESS($H505,38))&lt;&gt;"UL"),INDIRECT(ADDRESS($H505,COLUMN()-12)),0),0), IF($I505&gt;0,IF(AND(INDIRECT(ADDRESS($I505,44))=0,INDIRECT(ADDRESS($I505,38))&lt;&gt;"UL"),INDIRECT(ADDRESS($I505,COLUMN()-12)),0),0), IF($J505&gt;0,IF(AND(INDIRECT(ADDRESS($J505,44))=0,INDIRECT(ADDRESS($J505,38))&lt;&gt;"UL"),INDIRECT(ADDRESS($J505,COLUMN()-12)),0),0), IF($K505&gt;0,IF(AND(INDIRECT(ADDRESS($K505,44))=0,INDIRECT(ADDRESS($K505,38))&lt;&gt;"UL"),INDIRECT(ADDRESS($K505,COLUMN()-11)),0),0), IF($L505&gt;0,IF(AND(INDIRECT(ADDRESS($L505,44))=0,INDIRECT(ADDRESS($L505,38))&lt;&gt;"UL"),INDIRECT(ADDRESS($L505,COLUMN()-11)),0),0), IF($M505&gt;0,IF(AND(INDIRECT(ADDRESS($M505,44))=0,INDIRECT(ADDRESS($M505,38))&lt;&gt;"UL"),INDIRECT(ADDRESS($M505,COLUMN()-11)),0),0))</f>
        <v>0</v>
      </c>
      <c r="BO505" s="210" cm="1">
        <f t="array" aca="1" ref="BO505" ca="1">SUM(IF($C505&gt;0,IF(AND(INDIRECT(ADDRESS($C505,44))=0,INDIRECT(ADDRESS($C505,38))&lt;&gt;"UL"),INDIRECT(ADDRESS($C505,COLUMN()-12)),0),0), IF($D505&gt;0,IF(AND(INDIRECT(ADDRESS($D505,44))=0,INDIRECT(ADDRESS($D505,38))&lt;&gt;"UL"),INDIRECT(ADDRESS($D505,COLUMN()-12)),0),0), IF($E505&gt;0,IF(AND(INDIRECT(ADDRESS($E505,44))=0,INDIRECT(ADDRESS($E505,38))&lt;&gt;"UL"),INDIRECT(ADDRESS($E505,COLUMN()-12)),0),0), IF($F505&gt;0,IF(AND(INDIRECT(ADDRESS($F505,44))=0,INDIRECT(ADDRESS($F505,38))&lt;&gt;"UL"),INDIRECT(ADDRESS($F505,COLUMN()-12)),0),0), IF($G505&gt;0,IF(AND(INDIRECT(ADDRESS($G505,44))=0,INDIRECT(ADDRESS($G505,38))&lt;&gt;"UL"),INDIRECT(ADDRESS($G505,COLUMN()-12)),0),0), IF($H505&gt;0,IF(AND(INDIRECT(ADDRESS($H505,44))=0,INDIRECT(ADDRESS($H505,38))&lt;&gt;"UL"),INDIRECT(ADDRESS($H505,COLUMN()-12)),0),0), IF($I505&gt;0,IF(AND(INDIRECT(ADDRESS($I505,44))=0,INDIRECT(ADDRESS($I505,38))&lt;&gt;"UL"),INDIRECT(ADDRESS($I505,COLUMN()-12)),0),0), IF($J505&gt;0,IF(AND(INDIRECT(ADDRESS($J505,44))=0,INDIRECT(ADDRESS($J505,38))&lt;&gt;"UL"),INDIRECT(ADDRESS($J505,COLUMN()-12)),0),0), IF($K505&gt;0,IF(AND(INDIRECT(ADDRESS($K505,44))=0,INDIRECT(ADDRESS($K505,38))&lt;&gt;"UL"),INDIRECT(ADDRESS($K505,COLUMN()-11)),0),0), IF($L505&gt;0,IF(AND(INDIRECT(ADDRESS($L505,44))=0,INDIRECT(ADDRESS($L505,38))&lt;&gt;"UL"),INDIRECT(ADDRESS($L505,COLUMN()-11)),0),0), IF($M505&gt;0,IF(AND(INDIRECT(ADDRESS($M505,44))=0,INDIRECT(ADDRESS($M505,38))&lt;&gt;"UL"),INDIRECT(ADDRESS($M505,COLUMN()-11)),0),0))</f>
        <v>0</v>
      </c>
      <c r="BP505" s="210" cm="1">
        <f t="array" aca="1" ref="BP505" ca="1">SUM(IF($C505&gt;0,IF(AND(INDIRECT(ADDRESS($C505,44))=0,INDIRECT(ADDRESS($C505,38))&lt;&gt;"UL"),INDIRECT(ADDRESS($C505,COLUMN()-12)),0),0), IF($D505&gt;0,IF(AND(INDIRECT(ADDRESS($D505,44))=0,INDIRECT(ADDRESS($D505,38))&lt;&gt;"UL"),INDIRECT(ADDRESS($D505,COLUMN()-12)),0),0), IF($E505&gt;0,IF(AND(INDIRECT(ADDRESS($E505,44))=0,INDIRECT(ADDRESS($E505,38))&lt;&gt;"UL"),INDIRECT(ADDRESS($E505,COLUMN()-12)),0),0), IF($F505&gt;0,IF(AND(INDIRECT(ADDRESS($F505,44))=0,INDIRECT(ADDRESS($F505,38))&lt;&gt;"UL"),INDIRECT(ADDRESS($F505,COLUMN()-12)),0),0), IF($G505&gt;0,IF(AND(INDIRECT(ADDRESS($G505,44))=0,INDIRECT(ADDRESS($G505,38))&lt;&gt;"UL"),INDIRECT(ADDRESS($G505,COLUMN()-12)),0),0), IF($H505&gt;0,IF(AND(INDIRECT(ADDRESS($H505,44))=0,INDIRECT(ADDRESS($H505,38))&lt;&gt;"UL"),INDIRECT(ADDRESS($H505,COLUMN()-12)),0),0), IF($I505&gt;0,IF(AND(INDIRECT(ADDRESS($I505,44))=0,INDIRECT(ADDRESS($I505,38))&lt;&gt;"UL"),INDIRECT(ADDRESS($I505,COLUMN()-12)),0),0), IF($J505&gt;0,IF(AND(INDIRECT(ADDRESS($J505,44))=0,INDIRECT(ADDRESS($J505,38))&lt;&gt;"UL"),INDIRECT(ADDRESS($J505,COLUMN()-12)),0),0), IF($K505&gt;0,IF(AND(INDIRECT(ADDRESS($K505,44))=0,INDIRECT(ADDRESS($K505,38))&lt;&gt;"UL"),INDIRECT(ADDRESS($K505,COLUMN()-11)),0),0), IF($L505&gt;0,IF(AND(INDIRECT(ADDRESS($L505,44))=0,INDIRECT(ADDRESS($L505,38))&lt;&gt;"UL"),INDIRECT(ADDRESS($L505,COLUMN()-11)),0),0), IF($M505&gt;0,IF(AND(INDIRECT(ADDRESS($M505,44))=0,INDIRECT(ADDRESS($M505,38))&lt;&gt;"UL"),INDIRECT(ADDRESS($M505,COLUMN()-11)),0),0))</f>
        <v>0</v>
      </c>
      <c r="BQ505" s="210">
        <f t="shared" ca="1" si="362"/>
        <v>0</v>
      </c>
      <c r="BR505" s="214" t="e">
        <f t="shared" ca="1" si="363"/>
        <v>#DIV/0!</v>
      </c>
      <c r="BS505" s="215"/>
      <c r="BT505" s="207">
        <f t="shared" ca="1" si="364"/>
        <v>0</v>
      </c>
      <c r="BU505" s="216" t="e">
        <f t="shared" ca="1" si="365"/>
        <v>#DIV/0!</v>
      </c>
      <c r="BV505" s="210" t="s">
        <v>34</v>
      </c>
      <c r="BW505" s="210" cm="1">
        <f t="array" aca="1" ref="BW505" ca="1">SUM(IF($C505&gt;0,IF(AND(INDIRECT(ADDRESS($C505,44))=0,INDIRECT(ADDRESS($C505,38))="UL",ISERROR(SEARCH("Rear",INDIRECT(ADDRESS($C505,33)))),ISERROR(SEARCH("Side",INDIRECT(ADDRESS($C505,33))))),INDIRECT(ADDRESS($C505,COLUMN())),0),0),IF($D505&gt;0,IF(AND(INDIRECT(ADDRESS($D505,44))=0,INDIRECT(ADDRESS($D505,38))="UL",ISERROR(SEARCH("Rear",INDIRECT(ADDRESS($D505,33)))),ISERROR(SEARCH("Side",INDIRECT(ADDRESS($D505,33))))),INDIRECT(ADDRESS($D505,COLUMN())),0),0),IF($E505&gt;0,IF(AND(INDIRECT(ADDRESS($E505,44))=0,INDIRECT(ADDRESS($E505,38))="UL",ISERROR(SEARCH("Rear",INDIRECT(ADDRESS($E505,33)))),ISERROR(SEARCH("Side",INDIRECT(ADDRESS($E505,33))))),INDIRECT(ADDRESS($E505,COLUMN())),0),0),IF($F505&gt;0,IF(AND(INDIRECT(ADDRESS($F505,44))=0,INDIRECT(ADDRESS($F505,38))="UL",ISERROR(SEARCH("Rear",INDIRECT(ADDRESS($F505,33)))),ISERROR(SEARCH("Side",INDIRECT(ADDRESS($F505,33))))),INDIRECT(ADDRESS($F505,COLUMN())),0),0),IF($G505&gt;0,IF(AND(INDIRECT(ADDRESS($G505,44))=0,INDIRECT(ADDRESS($G505,38))="UL",ISERROR(SEARCH("Rear",INDIRECT(ADDRESS($G505,33)))),ISERROR(SEARCH("Side",INDIRECT(ADDRESS($G505,33))))),INDIRECT(ADDRESS($G505,COLUMN())),0),0),IF($H505&gt;0,IF(AND(INDIRECT(ADDRESS($H505,44))=0,INDIRECT(ADDRESS($H505,38))="UL",ISERROR(SEARCH("Rear",INDIRECT(ADDRESS($H505,33)))),ISERROR(SEARCH("Side",INDIRECT(ADDRESS($H505,33))))),INDIRECT(ADDRESS($H505,COLUMN())),0),0),IF($I505&gt;0,IF(AND(INDIRECT(ADDRESS($I505,44))=0,INDIRECT(ADDRESS($I505,38))="UL",ISERROR(SEARCH("Rear",INDIRECT(ADDRESS($I505,33)))),ISERROR(SEARCH("Side",INDIRECT(ADDRESS($I505,33))))),INDIRECT(ADDRESS($I505,COLUMN())),0),0),IF($J505&gt;0,IF(AND(INDIRECT(ADDRESS($J505,44))=0,INDIRECT(ADDRESS($J505,38))="UL",ISERROR(SEARCH("Rear",INDIRECT(ADDRESS($J505,33)))),ISERROR(SEARCH("Side",INDIRECT(ADDRESS($J505,33))))),INDIRECT(ADDRESS($J505,COLUMN())),0),0),IF($K505&gt;0,IF(AND(INDIRECT(ADDRESS($K505,44))=0,INDIRECT(ADDRESS($K505,38))="UL",ISERROR(SEARCH("Rear",INDIRECT(ADDRESS($K505,33)))),ISERROR(SEARCH("Side",INDIRECT(ADDRESS($K505,33))))),INDIRECT(ADDRESS($K505,COLUMN())),0),0),IF($L505&gt;0,IF(AND(INDIRECT(ADDRESS($L505,44))=0,INDIRECT(ADDRESS($L505,38))="UL",ISERROR(SEARCH("Rear",INDIRECT(ADDRESS($L505,33)))),ISERROR(SEARCH("Side",INDIRECT(ADDRESS($L505,33))))),INDIRECT(ADDRESS($L505,COLUMN())),0),0),IF($M505&gt;0,IF(AND(INDIRECT(ADDRESS($M505,44))=0,INDIRECT(ADDRESS($M505,38))="UL",ISERROR(SEARCH("Rear",INDIRECT(ADDRESS($M505,33)))),ISERROR(SEARCH("Side",INDIRECT(ADDRESS($M505,33))))),INDIRECT(ADDRESS($M505,COLUMN())),0),0))</f>
        <v>0</v>
      </c>
      <c r="BX505" s="210">
        <f t="shared" ca="1" si="366"/>
        <v>0</v>
      </c>
      <c r="BY505" s="210" cm="1">
        <f t="array" aca="1" ref="BY505" ca="1">SUM(IF($C505&gt;0,IF(AND(INDIRECT(ADDRESS($C505,44))=0,INDIRECT(ADDRESS($C505,38))="UL"),INDIRECT(ADDRESS($C505,COLUMN())),0),0),IF($D505&gt;0,IF(AND(INDIRECT(ADDRESS($D505,44))=0,INDIRECT(ADDRESS($D505,38))="UL"),INDIRECT(ADDRESS($D505,COLUMN())),0),0),IF($E505&gt;0,IF(AND(INDIRECT(ADDRESS($E505,44))=0,INDIRECT(ADDRESS($E505,38))="UL"),INDIRECT(ADDRESS($E505,COLUMN())),0),0),IF($F505&gt;0,IF(AND(INDIRECT(ADDRESS($F505,44))=0,INDIRECT(ADDRESS($F505,38))="UL"),INDIRECT(ADDRESS($F505,COLUMN())),0),0),IF($G505&gt;0,IF(AND(INDIRECT(ADDRESS($G505,44))=0,INDIRECT(ADDRESS($G505,38))="UL"),INDIRECT(ADDRESS($G505,COLUMN())),0),0),IF($H505&gt;0,IF(AND(INDIRECT(ADDRESS($H505,44))=0,INDIRECT(ADDRESS($H505,38))="UL"),INDIRECT(ADDRESS($H505,COLUMN())),0),0),IF($I505&gt;0,IF(AND(INDIRECT(ADDRESS($I505,44))=0,INDIRECT(ADDRESS($I505,38))="UL"),INDIRECT(ADDRESS($I505,COLUMN())),0),0),IF($J505&gt;0,IF(AND(INDIRECT(ADDRESS($J505,44))=0,INDIRECT(ADDRESS($J505,38))="UL"),INDIRECT(ADDRESS($J505,COLUMN())),0),0),IF($K505&gt;0,IF(AND(INDIRECT(ADDRESS($K505,44))=0,INDIRECT(ADDRESS($K505,38))="UL"),INDIRECT(ADDRESS($K505,COLUMN())),0),0),IF($L505&gt;0,IF(AND(INDIRECT(ADDRESS($L505,44))=0,INDIRECT(ADDRESS($L505,38))="UL"),INDIRECT(ADDRESS($L505,COLUMN())),0),0),IF($M505&gt;0,IF(AND(INDIRECT(ADDRESS($M505,44))=0,INDIRECT(ADDRESS($M505,38))="UL"),INDIRECT(ADDRESS($M505,COLUMN())),0),0))</f>
        <v>0</v>
      </c>
      <c r="BZ505" s="210" cm="1">
        <f t="array" aca="1" ref="BZ505" ca="1">SUM(IF($C505&gt;0,IF(AND(INDIRECT(ADDRESS($C505,44))=0,INDIRECT(ADDRESS($C505,38))="UL"),INDIRECT(ADDRESS($C505,COLUMN())),0),0),IF($D505&gt;0,IF(AND(INDIRECT(ADDRESS($D505,44))=0,INDIRECT(ADDRESS($D505,38))="UL"),INDIRECT(ADDRESS($D505,COLUMN())),0),0),IF($E505&gt;0,IF(AND(INDIRECT(ADDRESS($E505,44))=0,INDIRECT(ADDRESS($E505,38))="UL"),INDIRECT(ADDRESS($E505,COLUMN())),0),0),IF($F505&gt;0,IF(AND(INDIRECT(ADDRESS($F505,44))=0,INDIRECT(ADDRESS($F505,38))="UL"),INDIRECT(ADDRESS($F505,COLUMN())),0),0),IF($G505&gt;0,IF(AND(INDIRECT(ADDRESS($G505,44))=0,INDIRECT(ADDRESS($G505,38))="UL"),INDIRECT(ADDRESS($G505,COLUMN())),0),0),IF($H505&gt;0,IF(AND(INDIRECT(ADDRESS($H505,44))=0,INDIRECT(ADDRESS($H505,38))="UL"),INDIRECT(ADDRESS($H505,COLUMN())),0),0),IF($I505&gt;0,IF(AND(INDIRECT(ADDRESS($I505,44))=0,INDIRECT(ADDRESS($I505,38))="UL"),INDIRECT(ADDRESS($I505,COLUMN())),0),0),IF($J505&gt;0,IF(AND(INDIRECT(ADDRESS($J505,44))=0,INDIRECT(ADDRESS($J505,38))="UL"),INDIRECT(ADDRESS($J505,COLUMN())),0),0),IF($K505&gt;0,IF(AND(INDIRECT(ADDRESS($K505,44))=0,INDIRECT(ADDRESS($K505,38))="UL"),INDIRECT(ADDRESS($K505,COLUMN())),0),0),IF($L505&gt;0,IF(AND(INDIRECT(ADDRESS($L505,44))=0,INDIRECT(ADDRESS($L505,38))="UL"),INDIRECT(ADDRESS($L505,COLUMN())),0),0),IF($M505&gt;0,IF(AND(INDIRECT(ADDRESS($M505,44))=0,INDIRECT(ADDRESS($M505,38))="UL"),INDIRECT(ADDRESS($M505,COLUMN())),0),0))</f>
        <v>0</v>
      </c>
      <c r="CA505" s="210">
        <f t="shared" ca="1" si="367"/>
        <v>0</v>
      </c>
      <c r="CB505" s="210" cm="1">
        <f t="array" aca="1" ref="CB505" ca="1">SUM(IF($C505&gt;0,IF(AND(INDIRECT(ADDRESS($C505,44))=0,INDIRECT(ADDRESS($C505,38))&lt;&gt;"UL"),INDIRECT(ADDRESS($C505,COLUMN())),0),0),IF($D505&gt;0,IF(AND(INDIRECT(ADDRESS($D505,44))=0,INDIRECT(ADDRESS($D505,38))&lt;&gt;"UL"),INDIRECT(ADDRESS($D505,COLUMN())),0),0),IF($E505&gt;0,IF(AND(INDIRECT(ADDRESS($E505,44))=0,INDIRECT(ADDRESS($E505,38))&lt;&gt;"UL"),INDIRECT(ADDRESS($E505,COLUMN())),0),0),IF($F505&gt;0,IF(AND(INDIRECT(ADDRESS($F505,44))=0,INDIRECT(ADDRESS($F505,38))&lt;&gt;"UL"),INDIRECT(ADDRESS($F505,COLUMN())),0),0),IF($G505&gt;0,IF(AND(INDIRECT(ADDRESS($G505,44))=0,INDIRECT(ADDRESS($G505,38))&lt;&gt;"UL"),INDIRECT(ADDRESS($G505,COLUMN())),0),0),IF($H505&gt;0,IF(AND(INDIRECT(ADDRESS($H505,44))=0,INDIRECT(ADDRESS($H505,38))&lt;&gt;"UL"),INDIRECT(ADDRESS($H505,COLUMN())),0),0),IF($I505&gt;0,IF(AND(INDIRECT(ADDRESS($I505,44))=0,INDIRECT(ADDRESS($I505,38))&lt;&gt;"UL"),INDIRECT(ADDRESS($I505,COLUMN())),0),0),IF($J505&gt;0,IF(AND(INDIRECT(ADDRESS($J505,44))=0,INDIRECT(ADDRESS($J505,38))&lt;&gt;"UL"),INDIRECT(ADDRESS($J505,COLUMN())),0),0),IF($K505&gt;0,IF(AND(INDIRECT(ADDRESS($K505,44))=0,INDIRECT(ADDRESS($K505,38))&lt;&gt;"UL"),INDIRECT(ADDRESS($K505,COLUMN())),0),0),IF($L505&gt;0,IF(AND(INDIRECT(ADDRESS($L505,44))=0,INDIRECT(ADDRESS($L505,38))&lt;&gt;"UL"),INDIRECT(ADDRESS($L505,COLUMN())),0),0),IF($M505&gt;0,IF(AND(INDIRECT(ADDRESS($M505,44))=0,INDIRECT(ADDRESS($M505,38))&lt;&gt;"UL"),INDIRECT(ADDRESS($M505,COLUMN())),0),0))</f>
        <v>0</v>
      </c>
      <c r="CC505" s="210">
        <f t="shared" ca="1" si="368"/>
        <v>0</v>
      </c>
      <c r="CD505" s="210" cm="1">
        <f t="array" aca="1" ref="CD505" ca="1">SUM(IF($C505&gt;0,IF(AND(INDIRECT(ADDRESS($C505,44))=0,INDIRECT(ADDRESS($C505,38))&lt;&gt;"UL"),INDIRECT(ADDRESS($C505,COLUMN())),0),0),IF($D505&gt;0,IF(AND(INDIRECT(ADDRESS($D505,44))=0,INDIRECT(ADDRESS($D505,38))&lt;&gt;"UL"),INDIRECT(ADDRESS($D505,COLUMN())),0),0),IF($E505&gt;0,IF(AND(INDIRECT(ADDRESS($E505,44))=0,INDIRECT(ADDRESS($E505,38))&lt;&gt;"UL"),INDIRECT(ADDRESS($E505,COLUMN())),0),0),IF($F505&gt;0,IF(AND(INDIRECT(ADDRESS($F505,44))=0,INDIRECT(ADDRESS($F505,38))&lt;&gt;"UL"),INDIRECT(ADDRESS($F505,COLUMN())),0),0),IF($G505&gt;0,IF(AND(INDIRECT(ADDRESS($G505,44))=0,INDIRECT(ADDRESS($G505,38))&lt;&gt;"UL"),INDIRECT(ADDRESS($G505,COLUMN())),0),0),IF($H505&gt;0,IF(AND(INDIRECT(ADDRESS($H505,44))=0,INDIRECT(ADDRESS($H505,38))&lt;&gt;"UL"),INDIRECT(ADDRESS($H505,COLUMN())),0),0),IF($I505&gt;0,IF(AND(INDIRECT(ADDRESS($I505,44))=0,INDIRECT(ADDRESS($I505,38))&lt;&gt;"UL"),INDIRECT(ADDRESS($I505,COLUMN())),0),0),IF($J505&gt;0,IF(AND(INDIRECT(ADDRESS($J505,44))=0,INDIRECT(ADDRESS($J505,38))&lt;&gt;"UL"),INDIRECT(ADDRESS($J505,COLUMN())),0),0),IF($K505&gt;0,IF(AND(INDIRECT(ADDRESS($K505,44))=0,INDIRECT(ADDRESS($K505,38))&lt;&gt;"UL"),INDIRECT(ADDRESS($K505,COLUMN())),0),0),IF($L505&gt;0,IF(AND(INDIRECT(ADDRESS($L505,44))=0,INDIRECT(ADDRESS($L505,38))&lt;&gt;"UL"),INDIRECT(ADDRESS($L505,COLUMN())),0),0),IF($M505&gt;0,IF(AND(INDIRECT(ADDRESS($M505,44))=0,INDIRECT(ADDRESS($M505,38))&lt;&gt;"UL"),INDIRECT(ADDRESS($M505,COLUMN())),0),0))</f>
        <v>0</v>
      </c>
      <c r="CE505" s="210" cm="1">
        <f t="array" aca="1" ref="CE505" ca="1">SUM(IF($C505&gt;0,IF(AND(INDIRECT(ADDRESS($C505,44))=0,INDIRECT(ADDRESS($C505,38))&lt;&gt;"UL"),INDIRECT(ADDRESS($C505,COLUMN())),0),0),IF($D505&gt;0,IF(AND(INDIRECT(ADDRESS($D505,44))=0,INDIRECT(ADDRESS($D505,38))&lt;&gt;"UL"),INDIRECT(ADDRESS($D505,COLUMN())),0),0),IF($E505&gt;0,IF(AND(INDIRECT(ADDRESS($E505,44))=0,INDIRECT(ADDRESS($E505,38))&lt;&gt;"UL"),INDIRECT(ADDRESS($E505,COLUMN())),0),0),IF($F505&gt;0,IF(AND(INDIRECT(ADDRESS($F505,44))=0,INDIRECT(ADDRESS($F505,38))&lt;&gt;"UL"),INDIRECT(ADDRESS($F505,COLUMN())),0),0),IF($G505&gt;0,IF(AND(INDIRECT(ADDRESS($G505,44))=0,INDIRECT(ADDRESS($G505,38))&lt;&gt;"UL"),INDIRECT(ADDRESS($G505,COLUMN())),0),0),IF($H505&gt;0,IF(AND(INDIRECT(ADDRESS($H505,44))=0,INDIRECT(ADDRESS($H505,38))&lt;&gt;"UL"),INDIRECT(ADDRESS($H505,COLUMN())),0),0),IF($I505&gt;0,IF(AND(INDIRECT(ADDRESS($I505,44))=0,INDIRECT(ADDRESS($I505,38))&lt;&gt;"UL"),INDIRECT(ADDRESS($I505,COLUMN())),0),0),IF($J505&gt;0,IF(AND(INDIRECT(ADDRESS($J505,44))=0,INDIRECT(ADDRESS($J505,38))&lt;&gt;"UL"),INDIRECT(ADDRESS($J505,COLUMN())),0),0),IF($K505&gt;0,IF(AND(INDIRECT(ADDRESS($K505,44))=0,INDIRECT(ADDRESS($K505,38))&lt;&gt;"UL"),INDIRECT(ADDRESS($K505,COLUMN())),0),0),IF($L505&gt;0,IF(AND(INDIRECT(ADDRESS($L505,44))=0,INDIRECT(ADDRESS($L505,38))&lt;&gt;"UL"),INDIRECT(ADDRESS($L505,COLUMN())),0),0),IF($M505&gt;0,IF(AND(INDIRECT(ADDRESS($M505,44))=0,INDIRECT(ADDRESS($M505,38))&lt;&gt;"UL"),INDIRECT(ADDRESS($M505,COLUMN())),0),0))</f>
        <v>0</v>
      </c>
      <c r="CF505" s="210">
        <f t="shared" ca="1" si="369"/>
        <v>0</v>
      </c>
      <c r="CG505" s="210">
        <f t="shared" ca="1" si="370"/>
        <v>0</v>
      </c>
      <c r="CH505" s="210" t="e">
        <f t="shared" ca="1" si="371"/>
        <v>#DIV/0!</v>
      </c>
      <c r="CI505" s="213">
        <f t="shared" si="372"/>
        <v>0</v>
      </c>
      <c r="CJ505" s="213"/>
      <c r="CK505" s="210" cm="1">
        <f t="array" aca="1" ref="CK505" ca="1">IF(AU505="S", SUM(IF($C505&gt;0,IF(INDIRECT(ADDRESS($C505,43))&lt;&gt;1,INDIRECT(ADDRESS($C505,48)),0),0), IF($D505&gt;0,IF(INDIRECT(ADDRESS($D505,43))&lt;&gt;1,INDIRECT(ADDRESS($D505,48)),0),0), IF($E505&gt;0,IF(INDIRECT(ADDRESS($E505,43))&lt;&gt;1,INDIRECT(ADDRESS($E505,48)),0),0), IF($F505&gt;0,IF(INDIRECT(ADDRESS($F505,43))&lt;&gt;1,INDIRECT(ADDRESS($F505,48)),0),0), IF($G505&gt;0,IF(INDIRECT(ADDRESS($G505,43))&lt;&gt;1,INDIRECT(ADDRESS($G505,48)),0),0), IF($H505&gt;0,IF(INDIRECT(ADDRESS($H505,43))&lt;&gt;1,INDIRECT(ADDRESS($H505,48)),0),0), IF($I505&gt;0,IF(INDIRECT(ADDRESS($I505,43))&lt;&gt;1,INDIRECT(ADDRESS($I505,48)),0),0), IF($J505&gt;0,IF(INDIRECT(ADDRESS($J505,43))&lt;&gt;1,INDIRECT(ADDRESS($J505,48)),0),0), IF($K505&gt;0,IF(INDIRECT(ADDRESS($K505,43))&lt;&gt;1,INDIRECT(ADDRESS($K505,48)),0),0), IF($L505&gt;0,IF(INDIRECT(ADDRESS($L505,43))&lt;&gt;1,INDIRECT(ADDRESS($L505,48)),0),0), IF($M505&gt;0,IF(INDIRECT(ADDRESS($M505,43))&lt;&gt;1,INDIRECT(ADDRESS($M505,48)),0),0)), IF(AU505="L",SUM(IF($C505&gt;0,IF(INDIRECT(ADDRESS($C505,43))&lt;&gt;1,INDIRECT(ADDRESS($C505,50)),0),0), IF($D505&gt;0,IF(INDIRECT(ADDRESS($D505,43))&lt;&gt;1,INDIRECT(ADDRESS($D505,50)),0),0), IF($E505&gt;0,IF(INDIRECT(ADDRESS($E505,43))&lt;&gt;1,INDIRECT(ADDRESS($E505,50)),0),0), IF($F505&gt;0,IF(INDIRECT(ADDRESS($F505,43))&lt;&gt;1,INDIRECT(ADDRESS($F505,50)),0),0), IF($G505&gt;0,IF(INDIRECT(ADDRESS($G505,43))&lt;&gt;1,INDIRECT(ADDRESS($G505,50)),0),0), IF($G505&gt;0,IF(INDIRECT(ADDRESS($G505,43))&lt;&gt;1,INDIRECT(ADDRESS($G505,50)),0),0), IF($H505&gt;0,IF(INDIRECT(ADDRESS($H505,43))&lt;&gt;1,INDIRECT(ADDRESS($H505,50)),0),0), IF($I505&gt;0,IF(INDIRECT(ADDRESS($I505,43))&lt;&gt;1,INDIRECT(ADDRESS($I505,50)),0),0), IF($J505&gt;0,IF(INDIRECT(ADDRESS($J505,43))&lt;&gt;1,INDIRECT(ADDRESS($J505,50)),0),0), IF($K505&gt;0,IF(INDIRECT(ADDRESS($K505,43))&lt;&gt;1,INDIRECT(ADDRESS($K505,50)),0),0), IF($L505&gt;0,IF(INDIRECT(ADDRESS($L505,43))&lt;&gt;1,INDIRECT(ADDRESS($L505,50)),0),0), IF($M505&gt;0,IF(INDIRECT(ADDRESS($M505,43))&lt;&gt;1,INDIRECT(ADDRESS($M505,50)),0),0)), SUM(IF($C505&gt;0,IF(INDIRECT(ADDRESS($C505,43))&lt;&gt;1,INDIRECT(ADDRESS($C505,49)),0),0), IF($D505&gt;0,IF(INDIRECT(ADDRESS($D505,43))&lt;&gt;1,INDIRECT(ADDRESS($D505,49)),0),0), IF($E505&gt;0,IF(INDIRECT(ADDRESS($E505,43))&lt;&gt;1,INDIRECT(ADDRESS($E505,49)),0),0), IF($F505&gt;0,IF(INDIRECT(ADDRESS($F505,43))&lt;&gt;1,INDIRECT(ADDRESS($F505,49)),0),0), IF($G505&gt;0,IF(INDIRECT(ADDRESS($G505,43))&lt;&gt;1,INDIRECT(ADDRESS($G505,49)),0),0), IF($G505&gt;0,IF(INDIRECT(ADDRESS($G505,43))&lt;&gt;1,INDIRECT(ADDRESS($G505,49)),0),0), IF($H505&gt;0,IF(INDIRECT(ADDRESS($H505,43))&lt;&gt;1,INDIRECT(ADDRESS($H505,49)),0),0), IF($I505&gt;0,IF(INDIRECT(ADDRESS($I505,43))&lt;&gt;1,INDIRECT(ADDRESS($I505,49)),0),0), IF($J505&gt;0,IF(INDIRECT(ADDRESS($J505,43))&lt;&gt;1,INDIRECT(ADDRESS($J505,49)),0),0), IF($K505&gt;0,IF(INDIRECT(ADDRESS($K505,43))&lt;&gt;1,INDIRECT(ADDRESS($K505,49)),0),0), IF($L505&gt;0,IF(INDIRECT(ADDRESS($L505,43))&lt;&gt;1,INDIRECT(ADDRESS($L505,49)),0),0), IF($M505&gt;0,IF(INDIRECT(ADDRESS($M505,43))&lt;&gt;1,INDIRECT(ADDRESS($M505,49)),0),0))))</f>
        <v>0</v>
      </c>
      <c r="CL505" s="210" cm="1">
        <f t="array" aca="1" ref="CL505" ca="1">1.5*SUM(IF($C505&gt;0,IF(INDIRECT(ADDRESS($C505,44))=1,INDIRECT(ADDRESS($C505,47)),0),0),IF($D505&gt;0,IF(INDIRECT(ADDRESS($D505,44))=1,INDIRECT(ADDRESS($CF461,47)),0),0),IF($E505&gt;0,IF(INDIRECT(ADDRESS($E505,44))=1,INDIRECT(ADDRESS($E505,47)),0),0),IF($F505&gt;0,IF(INDIRECT(ADDRESS($F505,44))=1,INDIRECT(ADDRESS($F505,47)),0),0),IF($G505&gt;0,IF(INDIRECT(ADDRESS($G505,44))=1,INDIRECT(ADDRESS($G505,47)),0),0),IF($G505&gt;0,IF(INDIRECT(ADDRESS($G505,44))=1,INDIRECT(ADDRESS($G505,47)),0),0),IF($H505&gt;0,IF(INDIRECT(ADDRESS($H505,44))=1,INDIRECT(ADDRESS($H505,47)),0),0),IF($I505&gt;0,IF(INDIRECT(ADDRESS($I505,44))=1,INDIRECT(ADDRESS($I505,47)),0),0),IF($J505&gt;0,IF(INDIRECT(ADDRESS($J505,44))=1,INDIRECT(ADDRESS($J505,47)),0),0),IF($K505&gt;0,IF(INDIRECT(ADDRESS($K505,44))=1,INDIRECT(ADDRESS($K505,47)),0),0),IF($L505&gt;0,IF(INDIRECT(ADDRESS($L505,44))=1,INDIRECT(ADDRESS($L505,47)),0),0),IF($M505&gt;0,IF(INDIRECT(ADDRESS($M505,44))=1,INDIRECT(ADDRESS($M505,47)),0),0))</f>
        <v>0</v>
      </c>
      <c r="CM505" s="207" t="e">
        <f t="shared" ca="1" si="373"/>
        <v>#DIV/0!</v>
      </c>
      <c r="CN505" s="215"/>
    </row>
    <row r="506" spans="1:92" x14ac:dyDescent="0.25">
      <c r="A506" s="65" t="s">
        <v>578</v>
      </c>
      <c r="B506" s="74">
        <v>447</v>
      </c>
      <c r="C506" s="74">
        <v>480</v>
      </c>
      <c r="D506" s="74">
        <v>481</v>
      </c>
      <c r="E506" s="74">
        <v>482</v>
      </c>
      <c r="F506" s="74">
        <v>483</v>
      </c>
      <c r="G506" s="74">
        <v>484</v>
      </c>
      <c r="H506" s="74"/>
      <c r="I506" s="74"/>
      <c r="J506" s="74"/>
      <c r="K506" s="74"/>
      <c r="L506" s="74"/>
      <c r="M506" s="74"/>
      <c r="N506" s="67">
        <f t="shared" ca="1" si="352"/>
        <v>38</v>
      </c>
      <c r="O506" s="67" t="str" cm="1">
        <f t="array" aca="1" ref="O506" ca="1">INDIRECT(ADDRESS($B506,COLUMN()))</f>
        <v>Bomber</v>
      </c>
      <c r="P506" s="67" cm="1">
        <f t="array" aca="1" ref="P506" ca="1">INDIRECT(ADDRESS($B506,COLUMN()))</f>
        <v>8</v>
      </c>
      <c r="Q506" s="67" cm="1">
        <f t="array" aca="1" ref="Q506" ca="1">INDIRECT(ADDRESS($B506,COLUMN()))</f>
        <v>8</v>
      </c>
      <c r="R506" s="67" cm="1">
        <f t="array" aca="1" ref="R506" ca="1">INDIRECT(ADDRESS($B506,COLUMN()))</f>
        <v>0</v>
      </c>
      <c r="S506" s="67" cm="1">
        <f t="array" aca="1" ref="S506" ca="1">INDIRECT(ADDRESS($B506,COLUMN()))</f>
        <v>2</v>
      </c>
      <c r="T506" s="67" t="str" cm="1">
        <f t="array" aca="1" ref="T506" ca="1">INDIRECT(ADDRESS($B506,COLUMN()))</f>
        <v>1-4</v>
      </c>
      <c r="U506" s="67" cm="1">
        <f t="array" aca="1" ref="U506" ca="1">INDIRECT(ADDRESS($B506,COLUMN()))</f>
        <v>4</v>
      </c>
      <c r="V506" s="67" cm="1">
        <f t="array" aca="1" ref="V506" ca="1">INDIRECT(ADDRESS($B506,COLUMN()))</f>
        <v>0</v>
      </c>
      <c r="W506" s="67" cm="1">
        <f t="array" aca="1" ref="W506" ca="1">INDIRECT(ADDRESS($B506,COLUMN()))</f>
        <v>3</v>
      </c>
      <c r="X506" s="67" cm="1">
        <f t="array" aca="1" ref="X506" ca="1">INDIRECT(ADDRESS($B506,COLUMN()))</f>
        <v>5</v>
      </c>
      <c r="Y506" s="67" cm="1">
        <f t="array" aca="1" ref="Y506" ca="1">INDIRECT(ADDRESS($B506,COLUMN()))</f>
        <v>0</v>
      </c>
      <c r="Z506" s="67" cm="1">
        <f t="array" aca="1" ref="Z506" ca="1">INDIRECT(ADDRESS($B506,COLUMN()))</f>
        <v>5</v>
      </c>
      <c r="AA506" s="67">
        <f t="shared" si="353"/>
        <v>0</v>
      </c>
      <c r="AB506" s="56">
        <f t="shared" ca="1" si="354"/>
        <v>0.74703496601370634</v>
      </c>
      <c r="AC506" s="56">
        <f t="shared" ca="1" si="355"/>
        <v>0.68739064950337225</v>
      </c>
      <c r="AD506" s="56">
        <f t="shared" ca="1" si="356"/>
        <v>4.7818479965451983</v>
      </c>
      <c r="AF506" s="52"/>
      <c r="AG506" s="52"/>
      <c r="AH506" s="57"/>
      <c r="AI506" s="57"/>
      <c r="AJ506" s="57"/>
      <c r="AK506" s="57"/>
      <c r="AL506" s="57"/>
      <c r="AM506" s="57"/>
      <c r="AN506" s="57"/>
      <c r="AO506" s="57"/>
      <c r="AP506" s="57"/>
      <c r="AQ506" s="57"/>
      <c r="AR506" s="57"/>
      <c r="AS506" s="57"/>
      <c r="AT506" s="52"/>
      <c r="AU506" s="54" t="s">
        <v>33</v>
      </c>
      <c r="AV506" s="57" cm="1">
        <f t="array" aca="1" ref="AV506" ca="1">SUM(IF($C506&gt;0,IF(AND(INDIRECT(ADDRESS($C506,44))=0,INDIRECT(ADDRESS($C506,38))="UL",ISERROR(SEARCH("Rear",INDIRECT(ADDRESS($C506,33)))),ISERROR(SEARCH("Side",INDIRECT(ADDRESS($C506,33))))),INDIRECT(ADDRESS($C506,COLUMN())),0),0),IF($D506&gt;0,IF(AND(INDIRECT(ADDRESS($D506,44))=0,INDIRECT(ADDRESS($D506,38))="UL",ISERROR(SEARCH("Rear",INDIRECT(ADDRESS($D506,33)))),ISERROR(SEARCH("Side",INDIRECT(ADDRESS($D506,33))))),INDIRECT(ADDRESS($D506,COLUMN())),0),0),IF($E506&gt;0,IF(AND(INDIRECT(ADDRESS($E506,44))=0,INDIRECT(ADDRESS($E506,38))="UL",ISERROR(SEARCH("Rear",INDIRECT(ADDRESS($E506,33)))),ISERROR(SEARCH("Side",INDIRECT(ADDRESS($E506,33))))),INDIRECT(ADDRESS($E506,COLUMN())),0),0),IF($F506&gt;0,IF(AND(INDIRECT(ADDRESS($F506,44))=0,INDIRECT(ADDRESS($F506,38))="UL",ISERROR(SEARCH("Rear",INDIRECT(ADDRESS($F506,33)))),ISERROR(SEARCH("Side",INDIRECT(ADDRESS($F506,33))))),INDIRECT(ADDRESS($F506,COLUMN())),0),0),IF($G506&gt;0,IF(AND(INDIRECT(ADDRESS($G506,44))=0,INDIRECT(ADDRESS($G506,38))="UL",ISERROR(SEARCH("Rear",INDIRECT(ADDRESS($G506,33)))),ISERROR(SEARCH("Side",INDIRECT(ADDRESS($G506,33))))),INDIRECT(ADDRESS($G506,COLUMN())),0),0),IF($H506&gt;0,IF(AND(INDIRECT(ADDRESS($H506,44))=0,INDIRECT(ADDRESS($H506,38))="UL",ISERROR(SEARCH("Rear",INDIRECT(ADDRESS($H506,33)))),ISERROR(SEARCH("Side",INDIRECT(ADDRESS($H506,33))))),INDIRECT(ADDRESS($H506,COLUMN())),0),0),IF($I506&gt;0,IF(AND(INDIRECT(ADDRESS($I506,44))=0,INDIRECT(ADDRESS($I506,38))="UL",ISERROR(SEARCH("Rear",INDIRECT(ADDRESS($I506,33)))),ISERROR(SEARCH("Side",INDIRECT(ADDRESS($I506,33))))),INDIRECT(ADDRESS($I506,COLUMN())),0),0),IF($J506&gt;0,IF(AND(INDIRECT(ADDRESS($J506,44))=0,INDIRECT(ADDRESS($J506,38))="UL",ISERROR(SEARCH("Rear",INDIRECT(ADDRESS($J506,33)))),ISERROR(SEARCH("Side",INDIRECT(ADDRESS($J506,33))))),INDIRECT(ADDRESS($J506,COLUMN())),0),0),IF($K506&gt;0,IF(AND(INDIRECT(ADDRESS($K506,44))=0,INDIRECT(ADDRESS($K506,38))="UL",ISERROR(SEARCH("Rear",INDIRECT(ADDRESS($K506,33)))),ISERROR(SEARCH("Side",INDIRECT(ADDRESS($K506,33))))),INDIRECT(ADDRESS($K506,COLUMN())),0),0),IF($L506&gt;0,IF(AND(INDIRECT(ADDRESS($L506,44))=0,INDIRECT(ADDRESS($L506,38))="UL",ISERROR(SEARCH("Rear",INDIRECT(ADDRESS($L506,33)))),ISERROR(SEARCH("Side",INDIRECT(ADDRESS($L506,33))))),INDIRECT(ADDRESS($L506,COLUMN())),0),0),IF($M506&gt;0,IF(AND(INDIRECT(ADDRESS($M506,44))=0,INDIRECT(ADDRESS($M506,38))="UL",ISERROR(SEARCH("Rear",INDIRECT(ADDRESS($M506,33)))),ISERROR(SEARCH("Side",INDIRECT(ADDRESS($M506,33))))),INDIRECT(ADDRESS($M506,COLUMN())),0),0))</f>
        <v>0.66666666666666663</v>
      </c>
      <c r="AW506" s="57" cm="1">
        <f t="array" aca="1" ref="AW506" ca="1">SUM(IF($C506&gt;0,IF(AND(INDIRECT(ADDRESS($C506,44))=0,INDIRECT(ADDRESS($C506,38))="UL",ISERROR(SEARCH("Rear",INDIRECT(ADDRESS($C506,33)))),ISERROR(SEARCH("Side",INDIRECT(ADDRESS($C506,33))))),INDIRECT(ADDRESS($C506,COLUMN())),0),0),IF($D506&gt;0,IF(AND(INDIRECT(ADDRESS($D506,44))=0,INDIRECT(ADDRESS($D506,38))="UL",ISERROR(SEARCH("Rear",INDIRECT(ADDRESS($D506,33)))),ISERROR(SEARCH("Side",INDIRECT(ADDRESS($D506,33))))),INDIRECT(ADDRESS($D506,COLUMN())),0),0),IF($E506&gt;0,IF(AND(INDIRECT(ADDRESS($E506,44))=0,INDIRECT(ADDRESS($E506,38))="UL",ISERROR(SEARCH("Rear",INDIRECT(ADDRESS($E506,33)))),ISERROR(SEARCH("Side",INDIRECT(ADDRESS($E506,33))))),INDIRECT(ADDRESS($E506,COLUMN())),0),0),IF($F506&gt;0,IF(AND(INDIRECT(ADDRESS($F506,44))=0,INDIRECT(ADDRESS($F506,38))="UL",ISERROR(SEARCH("Rear",INDIRECT(ADDRESS($F506,33)))),ISERROR(SEARCH("Side",INDIRECT(ADDRESS($F506,33))))),INDIRECT(ADDRESS($F506,COLUMN())),0),0),IF($G506&gt;0,IF(AND(INDIRECT(ADDRESS($G506,44))=0,INDIRECT(ADDRESS($G506,38))="UL",ISERROR(SEARCH("Rear",INDIRECT(ADDRESS($G506,33)))),ISERROR(SEARCH("Side",INDIRECT(ADDRESS($G506,33))))),INDIRECT(ADDRESS($G506,COLUMN())),0),0),IF($H506&gt;0,IF(AND(INDIRECT(ADDRESS($H506,44))=0,INDIRECT(ADDRESS($H506,38))="UL",ISERROR(SEARCH("Rear",INDIRECT(ADDRESS($H506,33)))),ISERROR(SEARCH("Side",INDIRECT(ADDRESS($H506,33))))),INDIRECT(ADDRESS($H506,COLUMN())),0),0),IF($I506&gt;0,IF(AND(INDIRECT(ADDRESS($I506,44))=0,INDIRECT(ADDRESS($I506,38))="UL",ISERROR(SEARCH("Rear",INDIRECT(ADDRESS($I506,33)))),ISERROR(SEARCH("Side",INDIRECT(ADDRESS($I506,33))))),INDIRECT(ADDRESS($I506,COLUMN())),0),0),IF($J506&gt;0,IF(AND(INDIRECT(ADDRESS($J506,44))=0,INDIRECT(ADDRESS($J506,38))="UL",ISERROR(SEARCH("Rear",INDIRECT(ADDRESS($J506,33)))),ISERROR(SEARCH("Side",INDIRECT(ADDRESS($J506,33))))),INDIRECT(ADDRESS($J506,COLUMN())),0),0),IF($K506&gt;0,IF(AND(INDIRECT(ADDRESS($K506,44))=0,INDIRECT(ADDRESS($K506,38))="UL",ISERROR(SEARCH("Rear",INDIRECT(ADDRESS($K506,33)))),ISERROR(SEARCH("Side",INDIRECT(ADDRESS($K506,33))))),INDIRECT(ADDRESS($K506,COLUMN())),0),0),IF($L506&gt;0,IF(AND(INDIRECT(ADDRESS($L506,44))=0,INDIRECT(ADDRESS($L506,38))="UL",ISERROR(SEARCH("Rear",INDIRECT(ADDRESS($L506,33)))),ISERROR(SEARCH("Side",INDIRECT(ADDRESS($L506,33))))),INDIRECT(ADDRESS($L506,COLUMN())),0),0),IF($M506&gt;0,IF(AND(INDIRECT(ADDRESS($M506,44))=0,INDIRECT(ADDRESS($M506,38))="UL",ISERROR(SEARCH("Rear",INDIRECT(ADDRESS($M506,33)))),ISERROR(SEARCH("Side",INDIRECT(ADDRESS($M506,33))))),INDIRECT(ADDRESS($M506,COLUMN())),0),0))</f>
        <v>0.44444444444444442</v>
      </c>
      <c r="AX506" s="57" cm="1">
        <f t="array" aca="1" ref="AX506" ca="1">SUM(IF($C506&gt;0,IF(AND(INDIRECT(ADDRESS($C506,44))=0,INDIRECT(ADDRESS($C506,38))="UL",ISERROR(SEARCH("Rear",INDIRECT(ADDRESS($C506,33)))),ISERROR(SEARCH("Side",INDIRECT(ADDRESS($C506,33))))),INDIRECT(ADDRESS($C506,COLUMN())),0),0),IF($D506&gt;0,IF(AND(INDIRECT(ADDRESS($D506,44))=0,INDIRECT(ADDRESS($D506,38))="UL",ISERROR(SEARCH("Rear",INDIRECT(ADDRESS($D506,33)))),ISERROR(SEARCH("Side",INDIRECT(ADDRESS($D506,33))))),INDIRECT(ADDRESS($D506,COLUMN())),0),0),IF($E506&gt;0,IF(AND(INDIRECT(ADDRESS($E506,44))=0,INDIRECT(ADDRESS($E506,38))="UL",ISERROR(SEARCH("Rear",INDIRECT(ADDRESS($E506,33)))),ISERROR(SEARCH("Side",INDIRECT(ADDRESS($E506,33))))),INDIRECT(ADDRESS($E506,COLUMN())),0),0),IF($F506&gt;0,IF(AND(INDIRECT(ADDRESS($F506,44))=0,INDIRECT(ADDRESS($F506,38))="UL",ISERROR(SEARCH("Rear",INDIRECT(ADDRESS($F506,33)))),ISERROR(SEARCH("Side",INDIRECT(ADDRESS($F506,33))))),INDIRECT(ADDRESS($F506,COLUMN())),0),0),IF($G506&gt;0,IF(AND(INDIRECT(ADDRESS($G506,44))=0,INDIRECT(ADDRESS($G506,38))="UL",ISERROR(SEARCH("Rear",INDIRECT(ADDRESS($G506,33)))),ISERROR(SEARCH("Side",INDIRECT(ADDRESS($G506,33))))),INDIRECT(ADDRESS($G506,COLUMN())),0),0),IF($H506&gt;0,IF(AND(INDIRECT(ADDRESS($H506,44))=0,INDIRECT(ADDRESS($H506,38))="UL",ISERROR(SEARCH("Rear",INDIRECT(ADDRESS($H506,33)))),ISERROR(SEARCH("Side",INDIRECT(ADDRESS($H506,33))))),INDIRECT(ADDRESS($H506,COLUMN())),0),0),IF($I506&gt;0,IF(AND(INDIRECT(ADDRESS($I506,44))=0,INDIRECT(ADDRESS($I506,38))="UL",ISERROR(SEARCH("Rear",INDIRECT(ADDRESS($I506,33)))),ISERROR(SEARCH("Side",INDIRECT(ADDRESS($I506,33))))),INDIRECT(ADDRESS($I506,COLUMN())),0),0),IF($J506&gt;0,IF(AND(INDIRECT(ADDRESS($J506,44))=0,INDIRECT(ADDRESS($J506,38))="UL",ISERROR(SEARCH("Rear",INDIRECT(ADDRESS($J506,33)))),ISERROR(SEARCH("Side",INDIRECT(ADDRESS($J506,33))))),INDIRECT(ADDRESS($J506,COLUMN())),0),0),IF($K506&gt;0,IF(AND(INDIRECT(ADDRESS($K506,44))=0,INDIRECT(ADDRESS($K506,38))="UL",ISERROR(SEARCH("Rear",INDIRECT(ADDRESS($K506,33)))),ISERROR(SEARCH("Side",INDIRECT(ADDRESS($K506,33))))),INDIRECT(ADDRESS($K506,COLUMN())),0),0),IF($L506&gt;0,IF(AND(INDIRECT(ADDRESS($L506,44))=0,INDIRECT(ADDRESS($L506,38))="UL",ISERROR(SEARCH("Rear",INDIRECT(ADDRESS($L506,33)))),ISERROR(SEARCH("Side",INDIRECT(ADDRESS($L506,33))))),INDIRECT(ADDRESS($L506,COLUMN())),0),0),IF($M506&gt;0,IF(AND(INDIRECT(ADDRESS($M506,44))=0,INDIRECT(ADDRESS($M506,38))="UL",ISERROR(SEARCH("Rear",INDIRECT(ADDRESS($M506,33)))),ISERROR(SEARCH("Side",INDIRECT(ADDRESS($M506,33))))),INDIRECT(ADDRESS($M506,COLUMN())),0),0))</f>
        <v>0</v>
      </c>
      <c r="AY506" s="58">
        <f t="shared" ca="1" si="357"/>
        <v>0.66666666666666663</v>
      </c>
      <c r="AZ506" s="58">
        <f t="shared" ca="1" si="358"/>
        <v>0.37037037037037041</v>
      </c>
      <c r="BA506" s="58" cm="1">
        <f t="array" aca="1" ref="BA506" ca="1">SUM(IF($C506&gt;0,IF(AND(INDIRECT(ADDRESS($C506,44))=0,INDIRECT(ADDRESS($C506,38))="UL"),INDIRECT(ADDRESS($C506,COLUMN())),0),0),IF($D506&gt;0,IF(AND(INDIRECT(ADDRESS($D506,44))=0,INDIRECT(ADDRESS($D506,38))="UL"),INDIRECT(ADDRESS($D506,COLUMN())),0),0),IF($E506&gt;0,IF(AND(INDIRECT(ADDRESS($E506,44))=0,INDIRECT(ADDRESS($E506,38))="UL"),INDIRECT(ADDRESS($E506,COLUMN())),0),0),IF($F506&gt;0,IF(AND(INDIRECT(ADDRESS($F506,44))=0,INDIRECT(ADDRESS($F506,38))="UL"),INDIRECT(ADDRESS($F506,COLUMN())),0),0),IF($G506&gt;0,IF(AND(INDIRECT(ADDRESS($G506,44))=0,INDIRECT(ADDRESS($G506,38))="UL"),INDIRECT(ADDRESS($G506,COLUMN())),0),0),IF($H506&gt;0,IF(AND(INDIRECT(ADDRESS($H506,44))=0,INDIRECT(ADDRESS($H506,38))="UL"),INDIRECT(ADDRESS($H506,COLUMN())),0),0),IF($I506&gt;0,IF(AND(INDIRECT(ADDRESS($I506,44))=0,INDIRECT(ADDRESS($I506,38))="UL"),INDIRECT(ADDRESS($I506,COLUMN())),0),0),IF($J506&gt;0,IF(AND(INDIRECT(ADDRESS($J506,44))=0,INDIRECT(ADDRESS($J506,38))="UL"),INDIRECT(ADDRESS($J506,COLUMN())),0),0),IF($K506&gt;0,IF(AND(INDIRECT(ADDRESS($K506,44))=0,INDIRECT(ADDRESS($K506,38))="UL"),INDIRECT(ADDRESS($K506,COLUMN())),0),0),IF($L506&gt;0,IF(AND(INDIRECT(ADDRESS($L506,44))=0,INDIRECT(ADDRESS($L506,38))="UL"),INDIRECT(ADDRESS($L506,COLUMN())),0),0),IF($M506&gt;0,IF(AND(INDIRECT(ADDRESS($M506,44))=0,INDIRECT(ADDRESS($M506,38))="UL"),INDIRECT(ADDRESS($M506,COLUMN())),0),0))</f>
        <v>0.6411287477954144</v>
      </c>
      <c r="BB506" s="58" cm="1">
        <f t="array" aca="1" ref="BB506" ca="1">SUM(IF($C506&gt;0,IF(AND(INDIRECT(ADDRESS($C506,44))=0,INDIRECT(ADDRESS($C506,38))="UL"),INDIRECT(ADDRESS($C506,COLUMN())),0),0),IF($D506&gt;0,IF(AND(INDIRECT(ADDRESS($D506,44))=0,INDIRECT(ADDRESS($D506,38))="UL"),INDIRECT(ADDRESS($D506,COLUMN())),0),0),IF($E506&gt;0,IF(AND(INDIRECT(ADDRESS($E506,44))=0,INDIRECT(ADDRESS($E506,38))="UL"),INDIRECT(ADDRESS($E506,COLUMN())),0),0),IF($F506&gt;0,IF(AND(INDIRECT(ADDRESS($F506,44))=0,INDIRECT(ADDRESS($F506,38))="UL"),INDIRECT(ADDRESS($F506,COLUMN())),0),0),IF($G506&gt;0,IF(AND(INDIRECT(ADDRESS($G506,44))=0,INDIRECT(ADDRESS($G506,38))="UL"),INDIRECT(ADDRESS($G506,COLUMN())),0),0),IF($H506&gt;0,IF(AND(INDIRECT(ADDRESS($H506,44))=0,INDIRECT(ADDRESS($H506,38))="UL"),INDIRECT(ADDRESS($H506,COLUMN())),0),0),IF($I506&gt;0,IF(AND(INDIRECT(ADDRESS($I506,44))=0,INDIRECT(ADDRESS($I506,38))="UL"),INDIRECT(ADDRESS($I506,COLUMN())),0),0),IF($J506&gt;0,IF(AND(INDIRECT(ADDRESS($J506,44))=0,INDIRECT(ADDRESS($J506,38))="UL"),INDIRECT(ADDRESS($J506,COLUMN())),0),0),IF($K506&gt;0,IF(AND(INDIRECT(ADDRESS($K506,44))=0,INDIRECT(ADDRESS($K506,38))="UL"),INDIRECT(ADDRESS($K506,COLUMN())),0),0),IF($L506&gt;0,IF(AND(INDIRECT(ADDRESS($L506,44))=0,INDIRECT(ADDRESS($L506,38))="UL"),INDIRECT(ADDRESS($L506,COLUMN())),0),0),IF($M506&gt;0,IF(AND(INDIRECT(ADDRESS($M506,44))=0,INDIRECT(ADDRESS($M506,38))="UL"),INDIRECT(ADDRESS($M506,COLUMN())),0),0))</f>
        <v>0.75851851851851848</v>
      </c>
      <c r="BC506" s="58" cm="1">
        <f t="array" aca="1" ref="BC506" ca="1">SUM(IF($C506&gt;0,IF(AND(INDIRECT(ADDRESS($C506,44))=0,INDIRECT(ADDRESS($C506,38))="UL"),INDIRECT(ADDRESS($C506,COLUMN())),0),0),IF($D506&gt;0,IF(AND(INDIRECT(ADDRESS($D506,44))=0,INDIRECT(ADDRESS($D506,38))="UL"),INDIRECT(ADDRESS($D506,COLUMN())),0),0),IF($E506&gt;0,IF(AND(INDIRECT(ADDRESS($E506,44))=0,INDIRECT(ADDRESS($E506,38))="UL"),INDIRECT(ADDRESS($E506,COLUMN())),0),0),IF($F506&gt;0,IF(AND(INDIRECT(ADDRESS($F506,44))=0,INDIRECT(ADDRESS($F506,38))="UL"),INDIRECT(ADDRESS($F506,COLUMN())),0),0),IF($G506&gt;0,IF(AND(INDIRECT(ADDRESS($G506,44))=0,INDIRECT(ADDRESS($G506,38))="UL"),INDIRECT(ADDRESS($G506,COLUMN())),0),0),IF($H506&gt;0,IF(AND(INDIRECT(ADDRESS($H506,44))=0,INDIRECT(ADDRESS($H506,38))="UL"),INDIRECT(ADDRESS($H506,COLUMN())),0),0),IF($I506&gt;0,IF(AND(INDIRECT(ADDRESS($I506,44))=0,INDIRECT(ADDRESS($I506,38))="UL"),INDIRECT(ADDRESS($I506,COLUMN())),0),0),IF($J506&gt;0,IF(AND(INDIRECT(ADDRESS($J506,44))=0,INDIRECT(ADDRESS($J506,38))="UL"),INDIRECT(ADDRESS($J506,COLUMN())),0),0),IF($K506&gt;0,IF(AND(INDIRECT(ADDRESS($K506,44))=0,INDIRECT(ADDRESS($K506,38))="UL"),INDIRECT(ADDRESS($K506,COLUMN())),0),0),IF($L506&gt;0,IF(AND(INDIRECT(ADDRESS($L506,44))=0,INDIRECT(ADDRESS($L506,38))="UL"),INDIRECT(ADDRESS($L506,COLUMN())),0),0),IF($M506&gt;0,IF(AND(INDIRECT(ADDRESS($M506,44))=0,INDIRECT(ADDRESS($M506,38))="UL"),INDIRECT(ADDRESS($M506,COLUMN())),0),0))</f>
        <v>0.46052910052910051</v>
      </c>
      <c r="BD506" s="58" cm="1">
        <f t="array" aca="1" ref="BD506" ca="1">SUM(IF($C506&gt;0,IF(AND(INDIRECT(ADDRESS($C506,44))=0,INDIRECT(ADDRESS($C506,38))="UL"),INDIRECT(ADDRESS($C506,COLUMN())),0),0),IF($D506&gt;0,IF(AND(INDIRECT(ADDRESS($D506,44))=0,INDIRECT(ADDRESS($D506,38))="UL"),INDIRECT(ADDRESS($D506,COLUMN())),0),0),IF($E506&gt;0,IF(AND(INDIRECT(ADDRESS($E506,44))=0,INDIRECT(ADDRESS($E506,38))="UL"),INDIRECT(ADDRESS($E506,COLUMN())),0),0),IF($F506&gt;0,IF(AND(INDIRECT(ADDRESS($F506,44))=0,INDIRECT(ADDRESS($F506,38))="UL"),INDIRECT(ADDRESS($F506,COLUMN())),0),0),IF($G506&gt;0,IF(AND(INDIRECT(ADDRESS($G506,44))=0,INDIRECT(ADDRESS($G506,38))="UL"),INDIRECT(ADDRESS($G506,COLUMN())),0),0),IF($H506&gt;0,IF(AND(INDIRECT(ADDRESS($H506,44))=0,INDIRECT(ADDRESS($H506,38))="UL"),INDIRECT(ADDRESS($H506,COLUMN())),0),0),IF($I506&gt;0,IF(AND(INDIRECT(ADDRESS($I506,44))=0,INDIRECT(ADDRESS($I506,38))="UL"),INDIRECT(ADDRESS($I506,COLUMN())),0),0),IF($J506&gt;0,IF(AND(INDIRECT(ADDRESS($J506,44))=0,INDIRECT(ADDRESS($J506,38))="UL"),INDIRECT(ADDRESS($J506,COLUMN())),0),0),IF($K506&gt;0,IF(AND(INDIRECT(ADDRESS($K506,44))=0,INDIRECT(ADDRESS($K506,38))="UL"),INDIRECT(ADDRESS($K506,COLUMN())),0),0),IF($L506&gt;0,IF(AND(INDIRECT(ADDRESS($L506,44))=0,INDIRECT(ADDRESS($L506,38))="UL"),INDIRECT(ADDRESS($L506,COLUMN())),0),0),IF($M506&gt;0,IF(AND(INDIRECT(ADDRESS($M506,44))=0,INDIRECT(ADDRESS($M506,38))="UL"),INDIRECT(ADDRESS($M506,COLUMN())),0),0))</f>
        <v>0.69530864197530862</v>
      </c>
      <c r="BE506" s="57">
        <f t="shared" ca="1" si="359"/>
        <v>0.6411287477954144</v>
      </c>
      <c r="BF506" s="57" cm="1">
        <f t="array" aca="1" ref="BF506" ca="1">SUM(IF($C506&gt;0,IF(INDIRECT(ADDRESS($C506,45))=1,INDIRECT(ADDRESS($C506,52))*INDIRECT(ADDRESS($C506,42))/5,0),0), IF($D506&gt;0,IF(INDIRECT(ADDRESS($D506,45))=1,INDIRECT(ADDRESS($D506,52))*INDIRECT(ADDRESS($D506,42))/5,0),0), IF($E506&gt;0,IF(INDIRECT(ADDRESS($E506,45))=1,INDIRECT(ADDRESS($E506,52))*INDIRECT(ADDRESS($E506,42))/5,0),0), IF($F506&gt;0,IF(INDIRECT(ADDRESS($F506,45))=1,INDIRECT(ADDRESS($F506,52))*INDIRECT(ADDRESS($F506,42))/5,0),0), IF($G506&gt;0,IF(INDIRECT(ADDRESS($G506,45))=1,INDIRECT(ADDRESS($G506,52))*INDIRECT(ADDRESS($G506,42))/5,0),0), IF($H506&gt;0,IF(INDIRECT(ADDRESS($H506,45))=1,INDIRECT(ADDRESS($H506,52))*INDIRECT(ADDRESS($H506,42))/5,0),0)
)*$BF$296/100</f>
        <v>0.11111111111111112</v>
      </c>
      <c r="BG506" s="19"/>
      <c r="BH506" s="57" cm="1">
        <f t="array" aca="1" ref="BH506" ca="1">SUM(IF($C506&gt;0,IF(AND(INDIRECT(ADDRESS($C506,44))=0,INDIRECT(ADDRESS($C506,38))&lt;&gt;"UL"),INDIRECT(ADDRESS($C506,COLUMN()-12)),0),0), IF($D506&gt;0,IF(AND(INDIRECT(ADDRESS($D506,44))=0,INDIRECT(ADDRESS($D506,38))&lt;&gt;"UL"),INDIRECT(ADDRESS($D506,COLUMN()-12)),0),0), IF($E506&gt;0,IF(AND(INDIRECT(ADDRESS($E506,44))=0,INDIRECT(ADDRESS($E506,38))&lt;&gt;"UL"),INDIRECT(ADDRESS($E506,COLUMN()-12)),0),0), IF($F506&gt;0,IF(AND(INDIRECT(ADDRESS($F506,44))=0,INDIRECT(ADDRESS($F506,38))&lt;&gt;"UL"),INDIRECT(ADDRESS($F506,COLUMN()-12)),0),0), IF($G506&gt;0,IF(AND(INDIRECT(ADDRESS($G506,44))=0,INDIRECT(ADDRESS($G506,38))&lt;&gt;"UL"),INDIRECT(ADDRESS($G506,COLUMN()-12)),0),0), IF($H506&gt;0,IF(AND(INDIRECT(ADDRESS($H506,44))=0,INDIRECT(ADDRESS($H506,38))&lt;&gt;"UL"),INDIRECT(ADDRESS($H506,COLUMN()-12)),0),0), IF($I506&gt;0,IF(AND(INDIRECT(ADDRESS($I506,44))=0,INDIRECT(ADDRESS($I506,38))&lt;&gt;"UL"),INDIRECT(ADDRESS($I506,COLUMN()-12)),0),0), IF($J506&gt;0,IF(AND(INDIRECT(ADDRESS($J506,44))=0,INDIRECT(ADDRESS($J506,38))&lt;&gt;"UL"),INDIRECT(ADDRESS($J506,COLUMN()-12)),0),0), IF($K506&gt;0,IF(AND(INDIRECT(ADDRESS($K506,44))=0,INDIRECT(ADDRESS($K506,38))&lt;&gt;"UL"),INDIRECT(ADDRESS($K506,COLUMN()-12)),0),0), IF($L506&gt;0,IF(AND(INDIRECT(ADDRESS($L506,44))=0,INDIRECT(ADDRESS($L506,38))&lt;&gt;"UL"),INDIRECT(ADDRESS($L506,COLUMN()-12)),0),0), IF($M506&gt;0,IF(AND(INDIRECT(ADDRESS($M506,44))=0,INDIRECT(ADDRESS($M506,38))&lt;&gt;"UL"),INDIRECT(ADDRESS($M506,COLUMN()-12)),0),0))</f>
        <v>0</v>
      </c>
      <c r="BI506" s="57" cm="1">
        <f t="array" aca="1" ref="BI506" ca="1">SUM(IF($C506&gt;0,IF(AND(INDIRECT(ADDRESS($C506,44))=0,INDIRECT(ADDRESS($C506,38))&lt;&gt;"UL"),INDIRECT(ADDRESS($C506,COLUMN()-12)),0),0), IF($D506&gt;0,IF(AND(INDIRECT(ADDRESS($D506,44))=0,INDIRECT(ADDRESS($D506,38))&lt;&gt;"UL"),INDIRECT(ADDRESS($D506,COLUMN()-12)),0),0), IF($E506&gt;0,IF(AND(INDIRECT(ADDRESS($E506,44))=0,INDIRECT(ADDRESS($E506,38))&lt;&gt;"UL"),INDIRECT(ADDRESS($E506,COLUMN()-12)),0),0), IF($F506&gt;0,IF(AND(INDIRECT(ADDRESS($F506,44))=0,INDIRECT(ADDRESS($F506,38))&lt;&gt;"UL"),INDIRECT(ADDRESS($F506,COLUMN()-12)),0),0), IF($G506&gt;0,IF(AND(INDIRECT(ADDRESS($G506,44))=0,INDIRECT(ADDRESS($G506,38))&lt;&gt;"UL"),INDIRECT(ADDRESS($G506,COLUMN()-12)),0),0), IF($H506&gt;0,IF(AND(INDIRECT(ADDRESS($H506,44))=0,INDIRECT(ADDRESS($H506,38))&lt;&gt;"UL"),INDIRECT(ADDRESS($H506,COLUMN()-12)),0),0), IF($I506&gt;0,IF(AND(INDIRECT(ADDRESS($I506,44))=0,INDIRECT(ADDRESS($I506,38))&lt;&gt;"UL"),INDIRECT(ADDRESS($I506,COLUMN()-12)),0),0), IF($J506&gt;0,IF(AND(INDIRECT(ADDRESS($J506,44))=0,INDIRECT(ADDRESS($J506,38))&lt;&gt;"UL"),INDIRECT(ADDRESS($J506,COLUMN()-12)),0),0), IF($K506&gt;0,IF(AND(INDIRECT(ADDRESS($K506,44))=0,INDIRECT(ADDRESS($K506,38))&lt;&gt;"UL"),INDIRECT(ADDRESS($K506,COLUMN()-12)),0),0), IF($L506&gt;0,IF(AND(INDIRECT(ADDRESS($L506,44))=0,INDIRECT(ADDRESS($L506,38))&lt;&gt;"UL"),INDIRECT(ADDRESS($L506,COLUMN()-12)),0),0), IF($M506&gt;0,IF(AND(INDIRECT(ADDRESS($M506,44))=0,INDIRECT(ADDRESS($M506,38))&lt;&gt;"UL"),INDIRECT(ADDRESS($M506,COLUMN()-12)),0),0))</f>
        <v>0</v>
      </c>
      <c r="BJ506" s="57" cm="1">
        <f t="array" aca="1" ref="BJ506" ca="1">SUM(IF($C506&gt;0,IF(AND(INDIRECT(ADDRESS($C506,44))=0,INDIRECT(ADDRESS($C506,38))&lt;&gt;"UL"),INDIRECT(ADDRESS($C506,COLUMN()-12)),0),0), IF($D506&gt;0,IF(AND(INDIRECT(ADDRESS($D506,44))=0,INDIRECT(ADDRESS($D506,38))&lt;&gt;"UL"),INDIRECT(ADDRESS($D506,COLUMN()-12)),0),0), IF($E506&gt;0,IF(AND(INDIRECT(ADDRESS($E506,44))=0,INDIRECT(ADDRESS($E506,38))&lt;&gt;"UL"),INDIRECT(ADDRESS($E506,COLUMN()-12)),0),0), IF($F506&gt;0,IF(AND(INDIRECT(ADDRESS($F506,44))=0,INDIRECT(ADDRESS($F506,38))&lt;&gt;"UL"),INDIRECT(ADDRESS($F506,COLUMN()-12)),0),0), IF($G506&gt;0,IF(AND(INDIRECT(ADDRESS($G506,44))=0,INDIRECT(ADDRESS($G506,38))&lt;&gt;"UL"),INDIRECT(ADDRESS($G506,COLUMN()-12)),0),0), IF($H506&gt;0,IF(AND(INDIRECT(ADDRESS($H506,44))=0,INDIRECT(ADDRESS($H506,38))&lt;&gt;"UL"),INDIRECT(ADDRESS($H506,COLUMN()-12)),0),0), IF($I506&gt;0,IF(AND(INDIRECT(ADDRESS($I506,44))=0,INDIRECT(ADDRESS($I506,38))&lt;&gt;"UL"),INDIRECT(ADDRESS($I506,COLUMN()-12)),0),0), IF($J506&gt;0,IF(AND(INDIRECT(ADDRESS($J506,44))=0,INDIRECT(ADDRESS($J506,38))&lt;&gt;"UL"),INDIRECT(ADDRESS($J506,COLUMN()-12)),0),0), IF($K506&gt;0,IF(AND(INDIRECT(ADDRESS($K506,44))=0,INDIRECT(ADDRESS($K506,38))&lt;&gt;"UL"),INDIRECT(ADDRESS($K506,COLUMN()-12)),0),0), IF($L506&gt;0,IF(AND(INDIRECT(ADDRESS($L506,44))=0,INDIRECT(ADDRESS($L506,38))&lt;&gt;"UL"),INDIRECT(ADDRESS($L506,COLUMN()-12)),0),0), IF($M506&gt;0,IF(AND(INDIRECT(ADDRESS($M506,44))=0,INDIRECT(ADDRESS($M506,38))&lt;&gt;"UL"),INDIRECT(ADDRESS($M506,COLUMN()-12)),0),0))</f>
        <v>0</v>
      </c>
      <c r="BK506" s="57">
        <f t="shared" ca="1" si="360"/>
        <v>0</v>
      </c>
      <c r="BL506" s="58">
        <f t="shared" ca="1" si="361"/>
        <v>0</v>
      </c>
      <c r="BM506" s="57" cm="1">
        <f t="array" aca="1" ref="BM506" ca="1">SUM(IF($C506&gt;0,IF(AND(INDIRECT(ADDRESS($C506,44))=0,INDIRECT(ADDRESS($C506,38))&lt;&gt;"UL"),INDIRECT(ADDRESS($C506,COLUMN()-12)),0),0), IF($D506&gt;0,IF(AND(INDIRECT(ADDRESS($D506,44))=0,INDIRECT(ADDRESS($D506,38))&lt;&gt;"UL"),INDIRECT(ADDRESS($D506,COLUMN()-12)),0),0), IF($E506&gt;0,IF(AND(INDIRECT(ADDRESS($E506,44))=0,INDIRECT(ADDRESS($E506,38))&lt;&gt;"UL"),INDIRECT(ADDRESS($E506,COLUMN()-12)),0),0), IF($F506&gt;0,IF(AND(INDIRECT(ADDRESS($F506,44))=0,INDIRECT(ADDRESS($F506,38))&lt;&gt;"UL"),INDIRECT(ADDRESS($F506,COLUMN()-12)),0),0), IF($G506&gt;0,IF(AND(INDIRECT(ADDRESS($G506,44))=0,INDIRECT(ADDRESS($G506,38))&lt;&gt;"UL"),INDIRECT(ADDRESS($G506,COLUMN()-12)),0),0), IF($H506&gt;0,IF(AND(INDIRECT(ADDRESS($H506,44))=0,INDIRECT(ADDRESS($H506,38))&lt;&gt;"UL"),INDIRECT(ADDRESS($H506,COLUMN()-12)),0),0), IF($I506&gt;0,IF(AND(INDIRECT(ADDRESS($I506,44))=0,INDIRECT(ADDRESS($I506,38))&lt;&gt;"UL"),INDIRECT(ADDRESS($I506,COLUMN()-12)),0),0), IF($J506&gt;0,IF(AND(INDIRECT(ADDRESS($J506,44))=0,INDIRECT(ADDRESS($J506,38))&lt;&gt;"UL"),INDIRECT(ADDRESS($J506,COLUMN()-12)),0),0), IF($K506&gt;0,IF(AND(INDIRECT(ADDRESS($K506,44))=0,INDIRECT(ADDRESS($K506,38))&lt;&gt;"UL"),INDIRECT(ADDRESS($K506,COLUMN()-11)),0),0), IF($L506&gt;0,IF(AND(INDIRECT(ADDRESS($L506,44))=0,INDIRECT(ADDRESS($L506,38))&lt;&gt;"UL"),INDIRECT(ADDRESS($L506,COLUMN()-11)),0),0), IF($M506&gt;0,IF(AND(INDIRECT(ADDRESS($M506,44))=0,INDIRECT(ADDRESS($M506,38))&lt;&gt;"UL"),INDIRECT(ADDRESS($M506,COLUMN()-11)),0),0))</f>
        <v>0</v>
      </c>
      <c r="BN506" s="57" cm="1">
        <f t="array" aca="1" ref="BN506" ca="1">SUM(IF($C506&gt;0,IF(AND(INDIRECT(ADDRESS($C506,44))=0,INDIRECT(ADDRESS($C506,38))&lt;&gt;"UL"),INDIRECT(ADDRESS($C506,COLUMN()-12)),0),0), IF($D506&gt;0,IF(AND(INDIRECT(ADDRESS($D506,44))=0,INDIRECT(ADDRESS($D506,38))&lt;&gt;"UL"),INDIRECT(ADDRESS($D506,COLUMN()-12)),0),0), IF($E506&gt;0,IF(AND(INDIRECT(ADDRESS($E506,44))=0,INDIRECT(ADDRESS($E506,38))&lt;&gt;"UL"),INDIRECT(ADDRESS($E506,COLUMN()-12)),0),0), IF($F506&gt;0,IF(AND(INDIRECT(ADDRESS($F506,44))=0,INDIRECT(ADDRESS($F506,38))&lt;&gt;"UL"),INDIRECT(ADDRESS($F506,COLUMN()-12)),0),0), IF($G506&gt;0,IF(AND(INDIRECT(ADDRESS($G506,44))=0,INDIRECT(ADDRESS($G506,38))&lt;&gt;"UL"),INDIRECT(ADDRESS($G506,COLUMN()-12)),0),0), IF($H506&gt;0,IF(AND(INDIRECT(ADDRESS($H506,44))=0,INDIRECT(ADDRESS($H506,38))&lt;&gt;"UL"),INDIRECT(ADDRESS($H506,COLUMN()-12)),0),0), IF($I506&gt;0,IF(AND(INDIRECT(ADDRESS($I506,44))=0,INDIRECT(ADDRESS($I506,38))&lt;&gt;"UL"),INDIRECT(ADDRESS($I506,COLUMN()-12)),0),0), IF($J506&gt;0,IF(AND(INDIRECT(ADDRESS($J506,44))=0,INDIRECT(ADDRESS($J506,38))&lt;&gt;"UL"),INDIRECT(ADDRESS($J506,COLUMN()-12)),0),0), IF($K506&gt;0,IF(AND(INDIRECT(ADDRESS($K506,44))=0,INDIRECT(ADDRESS($K506,38))&lt;&gt;"UL"),INDIRECT(ADDRESS($K506,COLUMN()-11)),0),0), IF($L506&gt;0,IF(AND(INDIRECT(ADDRESS($L506,44))=0,INDIRECT(ADDRESS($L506,38))&lt;&gt;"UL"),INDIRECT(ADDRESS($L506,COLUMN()-11)),0),0), IF($M506&gt;0,IF(AND(INDIRECT(ADDRESS($M506,44))=0,INDIRECT(ADDRESS($M506,38))&lt;&gt;"UL"),INDIRECT(ADDRESS($M506,COLUMN()-11)),0),0))</f>
        <v>0</v>
      </c>
      <c r="BO506" s="57" cm="1">
        <f t="array" aca="1" ref="BO506" ca="1">SUM(IF($C506&gt;0,IF(AND(INDIRECT(ADDRESS($C506,44))=0,INDIRECT(ADDRESS($C506,38))&lt;&gt;"UL"),INDIRECT(ADDRESS($C506,COLUMN()-12)),0),0), IF($D506&gt;0,IF(AND(INDIRECT(ADDRESS($D506,44))=0,INDIRECT(ADDRESS($D506,38))&lt;&gt;"UL"),INDIRECT(ADDRESS($D506,COLUMN()-12)),0),0), IF($E506&gt;0,IF(AND(INDIRECT(ADDRESS($E506,44))=0,INDIRECT(ADDRESS($E506,38))&lt;&gt;"UL"),INDIRECT(ADDRESS($E506,COLUMN()-12)),0),0), IF($F506&gt;0,IF(AND(INDIRECT(ADDRESS($F506,44))=0,INDIRECT(ADDRESS($F506,38))&lt;&gt;"UL"),INDIRECT(ADDRESS($F506,COLUMN()-12)),0),0), IF($G506&gt;0,IF(AND(INDIRECT(ADDRESS($G506,44))=0,INDIRECT(ADDRESS($G506,38))&lt;&gt;"UL"),INDIRECT(ADDRESS($G506,COLUMN()-12)),0),0), IF($H506&gt;0,IF(AND(INDIRECT(ADDRESS($H506,44))=0,INDIRECT(ADDRESS($H506,38))&lt;&gt;"UL"),INDIRECT(ADDRESS($H506,COLUMN()-12)),0),0), IF($I506&gt;0,IF(AND(INDIRECT(ADDRESS($I506,44))=0,INDIRECT(ADDRESS($I506,38))&lt;&gt;"UL"),INDIRECT(ADDRESS($I506,COLUMN()-12)),0),0), IF($J506&gt;0,IF(AND(INDIRECT(ADDRESS($J506,44))=0,INDIRECT(ADDRESS($J506,38))&lt;&gt;"UL"),INDIRECT(ADDRESS($J506,COLUMN()-12)),0),0), IF($K506&gt;0,IF(AND(INDIRECT(ADDRESS($K506,44))=0,INDIRECT(ADDRESS($K506,38))&lt;&gt;"UL"),INDIRECT(ADDRESS($K506,COLUMN()-11)),0),0), IF($L506&gt;0,IF(AND(INDIRECT(ADDRESS($L506,44))=0,INDIRECT(ADDRESS($L506,38))&lt;&gt;"UL"),INDIRECT(ADDRESS($L506,COLUMN()-11)),0),0), IF($M506&gt;0,IF(AND(INDIRECT(ADDRESS($M506,44))=0,INDIRECT(ADDRESS($M506,38))&lt;&gt;"UL"),INDIRECT(ADDRESS($M506,COLUMN()-11)),0),0))</f>
        <v>0</v>
      </c>
      <c r="BP506" s="57" cm="1">
        <f t="array" aca="1" ref="BP506" ca="1">SUM(IF($C506&gt;0,IF(AND(INDIRECT(ADDRESS($C506,44))=0,INDIRECT(ADDRESS($C506,38))&lt;&gt;"UL"),INDIRECT(ADDRESS($C506,COLUMN()-12)),0),0), IF($D506&gt;0,IF(AND(INDIRECT(ADDRESS($D506,44))=0,INDIRECT(ADDRESS($D506,38))&lt;&gt;"UL"),INDIRECT(ADDRESS($D506,COLUMN()-12)),0),0), IF($E506&gt;0,IF(AND(INDIRECT(ADDRESS($E506,44))=0,INDIRECT(ADDRESS($E506,38))&lt;&gt;"UL"),INDIRECT(ADDRESS($E506,COLUMN()-12)),0),0), IF($F506&gt;0,IF(AND(INDIRECT(ADDRESS($F506,44))=0,INDIRECT(ADDRESS($F506,38))&lt;&gt;"UL"),INDIRECT(ADDRESS($F506,COLUMN()-12)),0),0), IF($G506&gt;0,IF(AND(INDIRECT(ADDRESS($G506,44))=0,INDIRECT(ADDRESS($G506,38))&lt;&gt;"UL"),INDIRECT(ADDRESS($G506,COLUMN()-12)),0),0), IF($H506&gt;0,IF(AND(INDIRECT(ADDRESS($H506,44))=0,INDIRECT(ADDRESS($H506,38))&lt;&gt;"UL"),INDIRECT(ADDRESS($H506,COLUMN()-12)),0),0), IF($I506&gt;0,IF(AND(INDIRECT(ADDRESS($I506,44))=0,INDIRECT(ADDRESS($I506,38))&lt;&gt;"UL"),INDIRECT(ADDRESS($I506,COLUMN()-12)),0),0), IF($J506&gt;0,IF(AND(INDIRECT(ADDRESS($J506,44))=0,INDIRECT(ADDRESS($J506,38))&lt;&gt;"UL"),INDIRECT(ADDRESS($J506,COLUMN()-12)),0),0), IF($K506&gt;0,IF(AND(INDIRECT(ADDRESS($K506,44))=0,INDIRECT(ADDRESS($K506,38))&lt;&gt;"UL"),INDIRECT(ADDRESS($K506,COLUMN()-11)),0),0), IF($L506&gt;0,IF(AND(INDIRECT(ADDRESS($L506,44))=0,INDIRECT(ADDRESS($L506,38))&lt;&gt;"UL"),INDIRECT(ADDRESS($L506,COLUMN()-11)),0),0), IF($M506&gt;0,IF(AND(INDIRECT(ADDRESS($M506,44))=0,INDIRECT(ADDRESS($M506,38))&lt;&gt;"UL"),INDIRECT(ADDRESS($M506,COLUMN()-11)),0),0))</f>
        <v>0</v>
      </c>
      <c r="BQ506" s="57">
        <f t="shared" ca="1" si="362"/>
        <v>0</v>
      </c>
      <c r="BR506" s="161">
        <f t="shared" ca="1" si="363"/>
        <v>83.592817835561249</v>
      </c>
      <c r="BS506" s="59"/>
      <c r="BT506" s="56">
        <f t="shared" ca="1" si="364"/>
        <v>3.6883234115331271</v>
      </c>
      <c r="BU506" s="63">
        <f t="shared" ca="1" si="365"/>
        <v>9.706114240876651E-2</v>
      </c>
      <c r="BV506" s="57" t="s">
        <v>34</v>
      </c>
      <c r="BW506" s="57" cm="1">
        <f t="array" aca="1" ref="BW506" ca="1">SUM(IF($C506&gt;0,IF(AND(INDIRECT(ADDRESS($C506,44))=0,INDIRECT(ADDRESS($C506,38))="UL",ISERROR(SEARCH("Rear",INDIRECT(ADDRESS($C506,33)))),ISERROR(SEARCH("Side",INDIRECT(ADDRESS($C506,33))))),INDIRECT(ADDRESS($C506,COLUMN())),0),0),IF($D506&gt;0,IF(AND(INDIRECT(ADDRESS($D506,44))=0,INDIRECT(ADDRESS($D506,38))="UL",ISERROR(SEARCH("Rear",INDIRECT(ADDRESS($D506,33)))),ISERROR(SEARCH("Side",INDIRECT(ADDRESS($D506,33))))),INDIRECT(ADDRESS($D506,COLUMN())),0),0),IF($E506&gt;0,IF(AND(INDIRECT(ADDRESS($E506,44))=0,INDIRECT(ADDRESS($E506,38))="UL",ISERROR(SEARCH("Rear",INDIRECT(ADDRESS($E506,33)))),ISERROR(SEARCH("Side",INDIRECT(ADDRESS($E506,33))))),INDIRECT(ADDRESS($E506,COLUMN())),0),0),IF($F506&gt;0,IF(AND(INDIRECT(ADDRESS($F506,44))=0,INDIRECT(ADDRESS($F506,38))="UL",ISERROR(SEARCH("Rear",INDIRECT(ADDRESS($F506,33)))),ISERROR(SEARCH("Side",INDIRECT(ADDRESS($F506,33))))),INDIRECT(ADDRESS($F506,COLUMN())),0),0),IF($G506&gt;0,IF(AND(INDIRECT(ADDRESS($G506,44))=0,INDIRECT(ADDRESS($G506,38))="UL",ISERROR(SEARCH("Rear",INDIRECT(ADDRESS($G506,33)))),ISERROR(SEARCH("Side",INDIRECT(ADDRESS($G506,33))))),INDIRECT(ADDRESS($G506,COLUMN())),0),0),IF($H506&gt;0,IF(AND(INDIRECT(ADDRESS($H506,44))=0,INDIRECT(ADDRESS($H506,38))="UL",ISERROR(SEARCH("Rear",INDIRECT(ADDRESS($H506,33)))),ISERROR(SEARCH("Side",INDIRECT(ADDRESS($H506,33))))),INDIRECT(ADDRESS($H506,COLUMN())),0),0),IF($I506&gt;0,IF(AND(INDIRECT(ADDRESS($I506,44))=0,INDIRECT(ADDRESS($I506,38))="UL",ISERROR(SEARCH("Rear",INDIRECT(ADDRESS($I506,33)))),ISERROR(SEARCH("Side",INDIRECT(ADDRESS($I506,33))))),INDIRECT(ADDRESS($I506,COLUMN())),0),0),IF($J506&gt;0,IF(AND(INDIRECT(ADDRESS($J506,44))=0,INDIRECT(ADDRESS($J506,38))="UL",ISERROR(SEARCH("Rear",INDIRECT(ADDRESS($J506,33)))),ISERROR(SEARCH("Side",INDIRECT(ADDRESS($J506,33))))),INDIRECT(ADDRESS($J506,COLUMN())),0),0),IF($K506&gt;0,IF(AND(INDIRECT(ADDRESS($K506,44))=0,INDIRECT(ADDRESS($K506,38))="UL",ISERROR(SEARCH("Rear",INDIRECT(ADDRESS($K506,33)))),ISERROR(SEARCH("Side",INDIRECT(ADDRESS($K506,33))))),INDIRECT(ADDRESS($K506,COLUMN())),0),0),IF($L506&gt;0,IF(AND(INDIRECT(ADDRESS($L506,44))=0,INDIRECT(ADDRESS($L506,38))="UL",ISERROR(SEARCH("Rear",INDIRECT(ADDRESS($L506,33)))),ISERROR(SEARCH("Side",INDIRECT(ADDRESS($L506,33))))),INDIRECT(ADDRESS($L506,COLUMN())),0),0),IF($M506&gt;0,IF(AND(INDIRECT(ADDRESS($M506,44))=0,INDIRECT(ADDRESS($M506,38))="UL",ISERROR(SEARCH("Rear",INDIRECT(ADDRESS($M506,33)))),ISERROR(SEARCH("Side",INDIRECT(ADDRESS($M506,33))))),INDIRECT(ADDRESS($M506,COLUMN())),0),0))</f>
        <v>0.22222222222222221</v>
      </c>
      <c r="BX506" s="57">
        <f t="shared" ca="1" si="366"/>
        <v>0.22222222222222221</v>
      </c>
      <c r="BY506" s="57" cm="1">
        <f t="array" aca="1" ref="BY506" ca="1">SUM(IF($C506&gt;0,IF(AND(INDIRECT(ADDRESS($C506,44))=0,INDIRECT(ADDRESS($C506,38))="UL"),INDIRECT(ADDRESS($C506,COLUMN())),0),0),IF($D506&gt;0,IF(AND(INDIRECT(ADDRESS($D506,44))=0,INDIRECT(ADDRESS($D506,38))="UL"),INDIRECT(ADDRESS($D506,COLUMN())),0),0),IF($E506&gt;0,IF(AND(INDIRECT(ADDRESS($E506,44))=0,INDIRECT(ADDRESS($E506,38))="UL"),INDIRECT(ADDRESS($E506,COLUMN())),0),0),IF($F506&gt;0,IF(AND(INDIRECT(ADDRESS($F506,44))=0,INDIRECT(ADDRESS($F506,38))="UL"),INDIRECT(ADDRESS($F506,COLUMN())),0),0),IF($G506&gt;0,IF(AND(INDIRECT(ADDRESS($G506,44))=0,INDIRECT(ADDRESS($G506,38))="UL"),INDIRECT(ADDRESS($G506,COLUMN())),0),0),IF($H506&gt;0,IF(AND(INDIRECT(ADDRESS($H506,44))=0,INDIRECT(ADDRESS($H506,38))="UL"),INDIRECT(ADDRESS($H506,COLUMN())),0),0),IF($I506&gt;0,IF(AND(INDIRECT(ADDRESS($I506,44))=0,INDIRECT(ADDRESS($I506,38))="UL"),INDIRECT(ADDRESS($I506,COLUMN())),0),0),IF($J506&gt;0,IF(AND(INDIRECT(ADDRESS($J506,44))=0,INDIRECT(ADDRESS($J506,38))="UL"),INDIRECT(ADDRESS($J506,COLUMN())),0),0),IF($K506&gt;0,IF(AND(INDIRECT(ADDRESS($K506,44))=0,INDIRECT(ADDRESS($K506,38))="UL"),INDIRECT(ADDRESS($K506,COLUMN())),0),0),IF($L506&gt;0,IF(AND(INDIRECT(ADDRESS($L506,44))=0,INDIRECT(ADDRESS($L506,38))="UL"),INDIRECT(ADDRESS($L506,COLUMN())),0),0),IF($M506&gt;0,IF(AND(INDIRECT(ADDRESS($M506,44))=0,INDIRECT(ADDRESS($M506,38))="UL"),INDIRECT(ADDRESS($M506,COLUMN())),0),0))</f>
        <v>0.56625514403292176</v>
      </c>
      <c r="BZ506" s="57" cm="1">
        <f t="array" aca="1" ref="BZ506" ca="1">SUM(IF($C506&gt;0,IF(AND(INDIRECT(ADDRESS($C506,44))=0,INDIRECT(ADDRESS($C506,38))="UL"),INDIRECT(ADDRESS($C506,COLUMN())),0),0),IF($D506&gt;0,IF(AND(INDIRECT(ADDRESS($D506,44))=0,INDIRECT(ADDRESS($D506,38))="UL"),INDIRECT(ADDRESS($D506,COLUMN())),0),0),IF($E506&gt;0,IF(AND(INDIRECT(ADDRESS($E506,44))=0,INDIRECT(ADDRESS($E506,38))="UL"),INDIRECT(ADDRESS($E506,COLUMN())),0),0),IF($F506&gt;0,IF(AND(INDIRECT(ADDRESS($F506,44))=0,INDIRECT(ADDRESS($F506,38))="UL"),INDIRECT(ADDRESS($F506,COLUMN())),0),0),IF($G506&gt;0,IF(AND(INDIRECT(ADDRESS($G506,44))=0,INDIRECT(ADDRESS($G506,38))="UL"),INDIRECT(ADDRESS($G506,COLUMN())),0),0),IF($H506&gt;0,IF(AND(INDIRECT(ADDRESS($H506,44))=0,INDIRECT(ADDRESS($H506,38))="UL"),INDIRECT(ADDRESS($H506,COLUMN())),0),0),IF($I506&gt;0,IF(AND(INDIRECT(ADDRESS($I506,44))=0,INDIRECT(ADDRESS($I506,38))="UL"),INDIRECT(ADDRESS($I506,COLUMN())),0),0),IF($J506&gt;0,IF(AND(INDIRECT(ADDRESS($J506,44))=0,INDIRECT(ADDRESS($J506,38))="UL"),INDIRECT(ADDRESS($J506,COLUMN())),0),0),IF($K506&gt;0,IF(AND(INDIRECT(ADDRESS($K506,44))=0,INDIRECT(ADDRESS($K506,38))="UL"),INDIRECT(ADDRESS($K506,COLUMN())),0),0),IF($L506&gt;0,IF(AND(INDIRECT(ADDRESS($L506,44))=0,INDIRECT(ADDRESS($L506,38))="UL"),INDIRECT(ADDRESS($L506,COLUMN())),0),0),IF($M506&gt;0,IF(AND(INDIRECT(ADDRESS($M506,44))=0,INDIRECT(ADDRESS($M506,38))="UL"),INDIRECT(ADDRESS($M506,COLUMN())),0),0))</f>
        <v>0.8559670781893004</v>
      </c>
      <c r="CA506" s="57">
        <f t="shared" ca="1" si="367"/>
        <v>0.8559670781893004</v>
      </c>
      <c r="CB506" s="57" cm="1">
        <f t="array" aca="1" ref="CB506" ca="1">SUM(IF($C506&gt;0,IF(AND(INDIRECT(ADDRESS($C506,44))=0,INDIRECT(ADDRESS($C506,38))&lt;&gt;"UL"),INDIRECT(ADDRESS($C506,COLUMN())),0),0),IF($D506&gt;0,IF(AND(INDIRECT(ADDRESS($D506,44))=0,INDIRECT(ADDRESS($D506,38))&lt;&gt;"UL"),INDIRECT(ADDRESS($D506,COLUMN())),0),0),IF($E506&gt;0,IF(AND(INDIRECT(ADDRESS($E506,44))=0,INDIRECT(ADDRESS($E506,38))&lt;&gt;"UL"),INDIRECT(ADDRESS($E506,COLUMN())),0),0),IF($F506&gt;0,IF(AND(INDIRECT(ADDRESS($F506,44))=0,INDIRECT(ADDRESS($F506,38))&lt;&gt;"UL"),INDIRECT(ADDRESS($F506,COLUMN())),0),0),IF($G506&gt;0,IF(AND(INDIRECT(ADDRESS($G506,44))=0,INDIRECT(ADDRESS($G506,38))&lt;&gt;"UL"),INDIRECT(ADDRESS($G506,COLUMN())),0),0),IF($H506&gt;0,IF(AND(INDIRECT(ADDRESS($H506,44))=0,INDIRECT(ADDRESS($H506,38))&lt;&gt;"UL"),INDIRECT(ADDRESS($H506,COLUMN())),0),0),IF($I506&gt;0,IF(AND(INDIRECT(ADDRESS($I506,44))=0,INDIRECT(ADDRESS($I506,38))&lt;&gt;"UL"),INDIRECT(ADDRESS($I506,COLUMN())),0),0),IF($J506&gt;0,IF(AND(INDIRECT(ADDRESS($J506,44))=0,INDIRECT(ADDRESS($J506,38))&lt;&gt;"UL"),INDIRECT(ADDRESS($J506,COLUMN())),0),0),IF($K506&gt;0,IF(AND(INDIRECT(ADDRESS($K506,44))=0,INDIRECT(ADDRESS($K506,38))&lt;&gt;"UL"),INDIRECT(ADDRESS($K506,COLUMN())),0),0),IF($L506&gt;0,IF(AND(INDIRECT(ADDRESS($L506,44))=0,INDIRECT(ADDRESS($L506,38))&lt;&gt;"UL"),INDIRECT(ADDRESS($L506,COLUMN())),0),0),IF($M506&gt;0,IF(AND(INDIRECT(ADDRESS($M506,44))=0,INDIRECT(ADDRESS($M506,38))&lt;&gt;"UL"),INDIRECT(ADDRESS($M506,COLUMN())),0),0))</f>
        <v>0</v>
      </c>
      <c r="CC506" s="57">
        <f t="shared" ca="1" si="368"/>
        <v>0</v>
      </c>
      <c r="CD506" s="57" cm="1">
        <f t="array" aca="1" ref="CD506" ca="1">SUM(IF($C506&gt;0,IF(AND(INDIRECT(ADDRESS($C506,44))=0,INDIRECT(ADDRESS($C506,38))&lt;&gt;"UL"),INDIRECT(ADDRESS($C506,COLUMN())),0),0),IF($D506&gt;0,IF(AND(INDIRECT(ADDRESS($D506,44))=0,INDIRECT(ADDRESS($D506,38))&lt;&gt;"UL"),INDIRECT(ADDRESS($D506,COLUMN())),0),0),IF($E506&gt;0,IF(AND(INDIRECT(ADDRESS($E506,44))=0,INDIRECT(ADDRESS($E506,38))&lt;&gt;"UL"),INDIRECT(ADDRESS($E506,COLUMN())),0),0),IF($F506&gt;0,IF(AND(INDIRECT(ADDRESS($F506,44))=0,INDIRECT(ADDRESS($F506,38))&lt;&gt;"UL"),INDIRECT(ADDRESS($F506,COLUMN())),0),0),IF($G506&gt;0,IF(AND(INDIRECT(ADDRESS($G506,44))=0,INDIRECT(ADDRESS($G506,38))&lt;&gt;"UL"),INDIRECT(ADDRESS($G506,COLUMN())),0),0),IF($H506&gt;0,IF(AND(INDIRECT(ADDRESS($H506,44))=0,INDIRECT(ADDRESS($H506,38))&lt;&gt;"UL"),INDIRECT(ADDRESS($H506,COLUMN())),0),0),IF($I506&gt;0,IF(AND(INDIRECT(ADDRESS($I506,44))=0,INDIRECT(ADDRESS($I506,38))&lt;&gt;"UL"),INDIRECT(ADDRESS($I506,COLUMN())),0),0),IF($J506&gt;0,IF(AND(INDIRECT(ADDRESS($J506,44))=0,INDIRECT(ADDRESS($J506,38))&lt;&gt;"UL"),INDIRECT(ADDRESS($J506,COLUMN())),0),0),IF($K506&gt;0,IF(AND(INDIRECT(ADDRESS($K506,44))=0,INDIRECT(ADDRESS($K506,38))&lt;&gt;"UL"),INDIRECT(ADDRESS($K506,COLUMN())),0),0),IF($L506&gt;0,IF(AND(INDIRECT(ADDRESS($L506,44))=0,INDIRECT(ADDRESS($L506,38))&lt;&gt;"UL"),INDIRECT(ADDRESS($L506,COLUMN())),0),0),IF($M506&gt;0,IF(AND(INDIRECT(ADDRESS($M506,44))=0,INDIRECT(ADDRESS($M506,38))&lt;&gt;"UL"),INDIRECT(ADDRESS($M506,COLUMN())),0),0))</f>
        <v>0</v>
      </c>
      <c r="CE506" s="57" cm="1">
        <f t="array" aca="1" ref="CE506" ca="1">SUM(IF($C506&gt;0,IF(AND(INDIRECT(ADDRESS($C506,44))=0,INDIRECT(ADDRESS($C506,38))&lt;&gt;"UL"),INDIRECT(ADDRESS($C506,COLUMN())),0),0),IF($D506&gt;0,IF(AND(INDIRECT(ADDRESS($D506,44))=0,INDIRECT(ADDRESS($D506,38))&lt;&gt;"UL"),INDIRECT(ADDRESS($D506,COLUMN())),0),0),IF($E506&gt;0,IF(AND(INDIRECT(ADDRESS($E506,44))=0,INDIRECT(ADDRESS($E506,38))&lt;&gt;"UL"),INDIRECT(ADDRESS($E506,COLUMN())),0),0),IF($F506&gt;0,IF(AND(INDIRECT(ADDRESS($F506,44))=0,INDIRECT(ADDRESS($F506,38))&lt;&gt;"UL"),INDIRECT(ADDRESS($F506,COLUMN())),0),0),IF($G506&gt;0,IF(AND(INDIRECT(ADDRESS($G506,44))=0,INDIRECT(ADDRESS($G506,38))&lt;&gt;"UL"),INDIRECT(ADDRESS($G506,COLUMN())),0),0),IF($H506&gt;0,IF(AND(INDIRECT(ADDRESS($H506,44))=0,INDIRECT(ADDRESS($H506,38))&lt;&gt;"UL"),INDIRECT(ADDRESS($H506,COLUMN())),0),0),IF($I506&gt;0,IF(AND(INDIRECT(ADDRESS($I506,44))=0,INDIRECT(ADDRESS($I506,38))&lt;&gt;"UL"),INDIRECT(ADDRESS($I506,COLUMN())),0),0),IF($J506&gt;0,IF(AND(INDIRECT(ADDRESS($J506,44))=0,INDIRECT(ADDRESS($J506,38))&lt;&gt;"UL"),INDIRECT(ADDRESS($J506,COLUMN())),0),0),IF($K506&gt;0,IF(AND(INDIRECT(ADDRESS($K506,44))=0,INDIRECT(ADDRESS($K506,38))&lt;&gt;"UL"),INDIRECT(ADDRESS($K506,COLUMN())),0),0),IF($L506&gt;0,IF(AND(INDIRECT(ADDRESS($L506,44))=0,INDIRECT(ADDRESS($L506,38))&lt;&gt;"UL"),INDIRECT(ADDRESS($L506,COLUMN())),0),0),IF($M506&gt;0,IF(AND(INDIRECT(ADDRESS($M506,44))=0,INDIRECT(ADDRESS($M506,38))&lt;&gt;"UL"),INDIRECT(ADDRESS($M506,COLUMN())),0),0))</f>
        <v>0</v>
      </c>
      <c r="CF506" s="57">
        <f t="shared" ca="1" si="369"/>
        <v>0</v>
      </c>
      <c r="CG506" s="57">
        <f t="shared" ca="1" si="370"/>
        <v>1.8292362317769382</v>
      </c>
      <c r="CH506" s="57">
        <f t="shared" ca="1" si="371"/>
        <v>4.8137795573077319E-2</v>
      </c>
      <c r="CI506" s="19">
        <f t="shared" ca="1" si="372"/>
        <v>23.909239982725992</v>
      </c>
      <c r="CJ506" s="19"/>
      <c r="CK506" s="57" cm="1">
        <f t="array" aca="1" ref="CK506" ca="1">IF(AU506="S", SUM(IF($C506&gt;0,IF(INDIRECT(ADDRESS($C506,43))&lt;&gt;1,INDIRECT(ADDRESS($C506,48)),0),0), IF($D506&gt;0,IF(INDIRECT(ADDRESS($D506,43))&lt;&gt;1,INDIRECT(ADDRESS($D506,48)),0),0), IF($E506&gt;0,IF(INDIRECT(ADDRESS($E506,43))&lt;&gt;1,INDIRECT(ADDRESS($E506,48)),0),0), IF($F506&gt;0,IF(INDIRECT(ADDRESS($F506,43))&lt;&gt;1,INDIRECT(ADDRESS($F506,48)),0),0), IF($G506&gt;0,IF(INDIRECT(ADDRESS($G506,43))&lt;&gt;1,INDIRECT(ADDRESS($G506,48)),0),0), IF($H506&gt;0,IF(INDIRECT(ADDRESS($H506,43))&lt;&gt;1,INDIRECT(ADDRESS($H506,48)),0),0), IF($I506&gt;0,IF(INDIRECT(ADDRESS($I506,43))&lt;&gt;1,INDIRECT(ADDRESS($I506,48)),0),0), IF($J506&gt;0,IF(INDIRECT(ADDRESS($J506,43))&lt;&gt;1,INDIRECT(ADDRESS($J506,48)),0),0), IF($K506&gt;0,IF(INDIRECT(ADDRESS($K506,43))&lt;&gt;1,INDIRECT(ADDRESS($K506,48)),0),0), IF($L506&gt;0,IF(INDIRECT(ADDRESS($L506,43))&lt;&gt;1,INDIRECT(ADDRESS($L506,48)),0),0), IF($M506&gt;0,IF(INDIRECT(ADDRESS($M506,43))&lt;&gt;1,INDIRECT(ADDRESS($M506,48)),0),0)), IF(AU506="L",SUM(IF($C506&gt;0,IF(INDIRECT(ADDRESS($C506,43))&lt;&gt;1,INDIRECT(ADDRESS($C506,50)),0),0), IF($D506&gt;0,IF(INDIRECT(ADDRESS($D506,43))&lt;&gt;1,INDIRECT(ADDRESS($D506,50)),0),0), IF($E506&gt;0,IF(INDIRECT(ADDRESS($E506,43))&lt;&gt;1,INDIRECT(ADDRESS($E506,50)),0),0), IF($F506&gt;0,IF(INDIRECT(ADDRESS($F506,43))&lt;&gt;1,INDIRECT(ADDRESS($F506,50)),0),0), IF($G506&gt;0,IF(INDIRECT(ADDRESS($G506,43))&lt;&gt;1,INDIRECT(ADDRESS($G506,50)),0),0), IF($G506&gt;0,IF(INDIRECT(ADDRESS($G506,43))&lt;&gt;1,INDIRECT(ADDRESS($G506,50)),0),0), IF($H506&gt;0,IF(INDIRECT(ADDRESS($H506,43))&lt;&gt;1,INDIRECT(ADDRESS($H506,50)),0),0), IF($I506&gt;0,IF(INDIRECT(ADDRESS($I506,43))&lt;&gt;1,INDIRECT(ADDRESS($I506,50)),0),0), IF($J506&gt;0,IF(INDIRECT(ADDRESS($J506,43))&lt;&gt;1,INDIRECT(ADDRESS($J506,50)),0),0), IF($K506&gt;0,IF(INDIRECT(ADDRESS($K506,43))&lt;&gt;1,INDIRECT(ADDRESS($K506,50)),0),0), IF($L506&gt;0,IF(INDIRECT(ADDRESS($L506,43))&lt;&gt;1,INDIRECT(ADDRESS($L506,50)),0),0), IF($M506&gt;0,IF(INDIRECT(ADDRESS($M506,43))&lt;&gt;1,INDIRECT(ADDRESS($M506,50)),0),0)), SUM(IF($C506&gt;0,IF(INDIRECT(ADDRESS($C506,43))&lt;&gt;1,INDIRECT(ADDRESS($C506,49)),0),0), IF($D506&gt;0,IF(INDIRECT(ADDRESS($D506,43))&lt;&gt;1,INDIRECT(ADDRESS($D506,49)),0),0), IF($E506&gt;0,IF(INDIRECT(ADDRESS($E506,43))&lt;&gt;1,INDIRECT(ADDRESS($E506,49)),0),0), IF($F506&gt;0,IF(INDIRECT(ADDRESS($F506,43))&lt;&gt;1,INDIRECT(ADDRESS($F506,49)),0),0), IF($G506&gt;0,IF(INDIRECT(ADDRESS($G506,43))&lt;&gt;1,INDIRECT(ADDRESS($G506,49)),0),0), IF($G506&gt;0,IF(INDIRECT(ADDRESS($G506,43))&lt;&gt;1,INDIRECT(ADDRESS($G506,49)),0),0), IF($H506&gt;0,IF(INDIRECT(ADDRESS($H506,43))&lt;&gt;1,INDIRECT(ADDRESS($H506,49)),0),0), IF($I506&gt;0,IF(INDIRECT(ADDRESS($I506,43))&lt;&gt;1,INDIRECT(ADDRESS($I506,49)),0),0), IF($J506&gt;0,IF(INDIRECT(ADDRESS($J506,43))&lt;&gt;1,INDIRECT(ADDRESS($J506,49)),0),0), IF($K506&gt;0,IF(INDIRECT(ADDRESS($K506,43))&lt;&gt;1,INDIRECT(ADDRESS($K506,49)),0),0), IF($L506&gt;0,IF(INDIRECT(ADDRESS($L506,43))&lt;&gt;1,INDIRECT(ADDRESS($L506,49)),0),0), IF($M506&gt;0,IF(INDIRECT(ADDRESS($M506,43))&lt;&gt;1,INDIRECT(ADDRESS($M506,49)),0),0))))</f>
        <v>3.2222222222222219</v>
      </c>
      <c r="CL506" s="57" cm="1">
        <f t="array" aca="1" ref="CL506" ca="1">SUM(IF($C506&gt;0,IF(INDIRECT(ADDRESS($C506,44))=1,INDIRECT(ADDRESS($C506,90)),0),0), IF($D506&gt;0,IF(INDIRECT(ADDRESS($D506,44))=1,INDIRECT(ADDRESS($D506,90)),0),0), IF($E506&gt;0,IF(INDIRECT(ADDRESS($E506,44))=1,INDIRECT(ADDRESS($E506,90)),0),0), IF($F506&gt;0,IF(INDIRECT(ADDRESS($F506,44))=1,INDIRECT(ADDRESS($F506,90)),0),0), IF($G506&gt;0,IF(INDIRECT(ADDRESS($G506,44))=1,INDIRECT(ADDRESS($G506,90)),0),0), IF($H506&gt;0,IF(INDIRECT(ADDRESS($H506,44))=1,INDIRECT(ADDRESS($H506,90)),0),0), IF($I506&gt;0,IF(INDIRECT(ADDRESS($I506,44))=1,INDIRECT(ADDRESS($I506,90)),0),0), IF($J506&gt;0,IF(INDIRECT(ADDRESS($J506,44))=1,INDIRECT(ADDRESS($J506,90)),0),0), IF($K506&gt;0,IF(INDIRECT(ADDRESS($K506,44))=1,INDIRECT(ADDRESS($K506,90)),0),0), IF($L506&gt;0,IF(INDIRECT(ADDRESS($L506,44))=1,INDIRECT(ADDRESS($L506,90)),0),0), IF($M506&gt;0,IF(INDIRECT(ADDRESS($M506,44))=1,INDIRECT(ADDRESS($M506,90)),0),0))</f>
        <v>0</v>
      </c>
      <c r="CM506" s="56">
        <f t="shared" ca="1" si="373"/>
        <v>0.7145482055555854</v>
      </c>
      <c r="CN506" s="59"/>
    </row>
    <row r="507" spans="1:92" s="208" customFormat="1" x14ac:dyDescent="0.25">
      <c r="A507" s="204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05"/>
      <c r="N507" s="206"/>
      <c r="O507" s="206"/>
      <c r="P507" s="206"/>
      <c r="Q507" s="206"/>
      <c r="R507" s="206"/>
      <c r="S507" s="206"/>
      <c r="T507" s="206"/>
      <c r="U507" s="206"/>
      <c r="V507" s="206"/>
      <c r="W507" s="206"/>
      <c r="X507" s="206"/>
      <c r="Y507" s="206"/>
      <c r="Z507" s="206"/>
      <c r="AA507" s="206"/>
      <c r="AB507" s="207"/>
      <c r="AC507" s="207"/>
      <c r="AD507" s="207"/>
      <c r="AF507" s="209"/>
      <c r="AG507" s="209"/>
      <c r="AH507" s="210"/>
      <c r="AI507" s="210"/>
      <c r="AJ507" s="210"/>
      <c r="AK507" s="210"/>
      <c r="AL507" s="210"/>
      <c r="AM507" s="210"/>
      <c r="AN507" s="210"/>
      <c r="AO507" s="210"/>
      <c r="AP507" s="210"/>
      <c r="AQ507" s="210"/>
      <c r="AR507" s="210"/>
      <c r="AS507" s="210"/>
      <c r="AT507" s="209"/>
      <c r="AU507" s="211" t="s">
        <v>117</v>
      </c>
      <c r="AV507" s="210" cm="1">
        <f t="array" aca="1" ref="AV507" ca="1">SUM(IF($C507&gt;0,IF(AND(INDIRECT(ADDRESS($C507,44))=0,INDIRECT(ADDRESS($C507,38))="UL",ISERROR(SEARCH("Rear",INDIRECT(ADDRESS($C507,33)))),ISERROR(SEARCH("Side",INDIRECT(ADDRESS($C507,33))))),INDIRECT(ADDRESS($C507,COLUMN())),0),0),IF($D507&gt;0,IF(AND(INDIRECT(ADDRESS($D507,44))=0,INDIRECT(ADDRESS($D507,38))="UL",ISERROR(SEARCH("Rear",INDIRECT(ADDRESS($D507,33)))),ISERROR(SEARCH("Side",INDIRECT(ADDRESS($D507,33))))),INDIRECT(ADDRESS($D507,COLUMN())),0),0),IF($E507&gt;0,IF(AND(INDIRECT(ADDRESS($E507,44))=0,INDIRECT(ADDRESS($E507,38))="UL",ISERROR(SEARCH("Rear",INDIRECT(ADDRESS($E507,33)))),ISERROR(SEARCH("Side",INDIRECT(ADDRESS($E507,33))))),INDIRECT(ADDRESS($E507,COLUMN())),0),0),IF($F507&gt;0,IF(AND(INDIRECT(ADDRESS($F507,44))=0,INDIRECT(ADDRESS($F507,38))="UL",ISERROR(SEARCH("Rear",INDIRECT(ADDRESS($F507,33)))),ISERROR(SEARCH("Side",INDIRECT(ADDRESS($F507,33))))),INDIRECT(ADDRESS($F507,COLUMN())),0),0),IF($G507&gt;0,IF(AND(INDIRECT(ADDRESS($G507,44))=0,INDIRECT(ADDRESS($G507,38))="UL",ISERROR(SEARCH("Rear",INDIRECT(ADDRESS($G507,33)))),ISERROR(SEARCH("Side",INDIRECT(ADDRESS($G507,33))))),INDIRECT(ADDRESS($G507,COLUMN())),0),0),IF($H507&gt;0,IF(AND(INDIRECT(ADDRESS($H507,44))=0,INDIRECT(ADDRESS($H507,38))="UL",ISERROR(SEARCH("Rear",INDIRECT(ADDRESS($H507,33)))),ISERROR(SEARCH("Side",INDIRECT(ADDRESS($H507,33))))),INDIRECT(ADDRESS($H507,COLUMN())),0),0),IF($I507&gt;0,IF(AND(INDIRECT(ADDRESS($I507,44))=0,INDIRECT(ADDRESS($I507,38))="UL",ISERROR(SEARCH("Rear",INDIRECT(ADDRESS($I507,33)))),ISERROR(SEARCH("Side",INDIRECT(ADDRESS($I507,33))))),INDIRECT(ADDRESS($I507,COLUMN())),0),0),IF($J507&gt;0,IF(AND(INDIRECT(ADDRESS($J507,44))=0,INDIRECT(ADDRESS($J507,38))="UL",ISERROR(SEARCH("Rear",INDIRECT(ADDRESS($J507,33)))),ISERROR(SEARCH("Side",INDIRECT(ADDRESS($J507,33))))),INDIRECT(ADDRESS($J507,COLUMN())),0),0),IF($K507&gt;0,IF(AND(INDIRECT(ADDRESS($K507,44))=0,INDIRECT(ADDRESS($K507,38))="UL",ISERROR(SEARCH("Rear",INDIRECT(ADDRESS($K507,33)))),ISERROR(SEARCH("Side",INDIRECT(ADDRESS($K507,33))))),INDIRECT(ADDRESS($K507,COLUMN())),0),0),IF($L507&gt;0,IF(AND(INDIRECT(ADDRESS($L507,44))=0,INDIRECT(ADDRESS($L507,38))="UL",ISERROR(SEARCH("Rear",INDIRECT(ADDRESS($L507,33)))),ISERROR(SEARCH("Side",INDIRECT(ADDRESS($L507,33))))),INDIRECT(ADDRESS($L507,COLUMN())),0),0),IF($M507&gt;0,IF(AND(INDIRECT(ADDRESS($M507,44))=0,INDIRECT(ADDRESS($M507,38))="UL",ISERROR(SEARCH("Rear",INDIRECT(ADDRESS($M507,33)))),ISERROR(SEARCH("Side",INDIRECT(ADDRESS($M507,33))))),INDIRECT(ADDRESS($M507,COLUMN())),0),0))</f>
        <v>0</v>
      </c>
      <c r="AW507" s="210" cm="1">
        <f t="array" aca="1" ref="AW507" ca="1">SUM(IF($C507&gt;0,IF(AND(INDIRECT(ADDRESS($C507,44))=0,INDIRECT(ADDRESS($C507,38))="UL",ISERROR(SEARCH("Rear",INDIRECT(ADDRESS($C507,33)))),ISERROR(SEARCH("Side",INDIRECT(ADDRESS($C507,33))))),INDIRECT(ADDRESS($C507,COLUMN())),0),0),IF($D507&gt;0,IF(AND(INDIRECT(ADDRESS($D507,44))=0,INDIRECT(ADDRESS($D507,38))="UL",ISERROR(SEARCH("Rear",INDIRECT(ADDRESS($D507,33)))),ISERROR(SEARCH("Side",INDIRECT(ADDRESS($D507,33))))),INDIRECT(ADDRESS($D507,COLUMN())),0),0),IF($E507&gt;0,IF(AND(INDIRECT(ADDRESS($E507,44))=0,INDIRECT(ADDRESS($E507,38))="UL",ISERROR(SEARCH("Rear",INDIRECT(ADDRESS($E507,33)))),ISERROR(SEARCH("Side",INDIRECT(ADDRESS($E507,33))))),INDIRECT(ADDRESS($E507,COLUMN())),0),0),IF($F507&gt;0,IF(AND(INDIRECT(ADDRESS($F507,44))=0,INDIRECT(ADDRESS($F507,38))="UL",ISERROR(SEARCH("Rear",INDIRECT(ADDRESS($F507,33)))),ISERROR(SEARCH("Side",INDIRECT(ADDRESS($F507,33))))),INDIRECT(ADDRESS($F507,COLUMN())),0),0),IF($G507&gt;0,IF(AND(INDIRECT(ADDRESS($G507,44))=0,INDIRECT(ADDRESS($G507,38))="UL",ISERROR(SEARCH("Rear",INDIRECT(ADDRESS($G507,33)))),ISERROR(SEARCH("Side",INDIRECT(ADDRESS($G507,33))))),INDIRECT(ADDRESS($G507,COLUMN())),0),0),IF($H507&gt;0,IF(AND(INDIRECT(ADDRESS($H507,44))=0,INDIRECT(ADDRESS($H507,38))="UL",ISERROR(SEARCH("Rear",INDIRECT(ADDRESS($H507,33)))),ISERROR(SEARCH("Side",INDIRECT(ADDRESS($H507,33))))),INDIRECT(ADDRESS($H507,COLUMN())),0),0),IF($I507&gt;0,IF(AND(INDIRECT(ADDRESS($I507,44))=0,INDIRECT(ADDRESS($I507,38))="UL",ISERROR(SEARCH("Rear",INDIRECT(ADDRESS($I507,33)))),ISERROR(SEARCH("Side",INDIRECT(ADDRESS($I507,33))))),INDIRECT(ADDRESS($I507,COLUMN())),0),0),IF($J507&gt;0,IF(AND(INDIRECT(ADDRESS($J507,44))=0,INDIRECT(ADDRESS($J507,38))="UL",ISERROR(SEARCH("Rear",INDIRECT(ADDRESS($J507,33)))),ISERROR(SEARCH("Side",INDIRECT(ADDRESS($J507,33))))),INDIRECT(ADDRESS($J507,COLUMN())),0),0),IF($K507&gt;0,IF(AND(INDIRECT(ADDRESS($K507,44))=0,INDIRECT(ADDRESS($K507,38))="UL",ISERROR(SEARCH("Rear",INDIRECT(ADDRESS($K507,33)))),ISERROR(SEARCH("Side",INDIRECT(ADDRESS($K507,33))))),INDIRECT(ADDRESS($K507,COLUMN())),0),0),IF($L507&gt;0,IF(AND(INDIRECT(ADDRESS($L507,44))=0,INDIRECT(ADDRESS($L507,38))="UL",ISERROR(SEARCH("Rear",INDIRECT(ADDRESS($L507,33)))),ISERROR(SEARCH("Side",INDIRECT(ADDRESS($L507,33))))),INDIRECT(ADDRESS($L507,COLUMN())),0),0),IF($M507&gt;0,IF(AND(INDIRECT(ADDRESS($M507,44))=0,INDIRECT(ADDRESS($M507,38))="UL",ISERROR(SEARCH("Rear",INDIRECT(ADDRESS($M507,33)))),ISERROR(SEARCH("Side",INDIRECT(ADDRESS($M507,33))))),INDIRECT(ADDRESS($M507,COLUMN())),0),0))</f>
        <v>0</v>
      </c>
      <c r="AX507" s="210" cm="1">
        <f t="array" aca="1" ref="AX507" ca="1">SUM(IF($C507&gt;0,IF(AND(INDIRECT(ADDRESS($C507,44))=0,INDIRECT(ADDRESS($C507,38))="UL",ISERROR(SEARCH("Rear",INDIRECT(ADDRESS($C507,33)))),ISERROR(SEARCH("Side",INDIRECT(ADDRESS($C507,33))))),INDIRECT(ADDRESS($C507,COLUMN())),0),0),IF($D507&gt;0,IF(AND(INDIRECT(ADDRESS($D507,44))=0,INDIRECT(ADDRESS($D507,38))="UL",ISERROR(SEARCH("Rear",INDIRECT(ADDRESS($D507,33)))),ISERROR(SEARCH("Side",INDIRECT(ADDRESS($D507,33))))),INDIRECT(ADDRESS($D507,COLUMN())),0),0),IF($E507&gt;0,IF(AND(INDIRECT(ADDRESS($E507,44))=0,INDIRECT(ADDRESS($E507,38))="UL",ISERROR(SEARCH("Rear",INDIRECT(ADDRESS($E507,33)))),ISERROR(SEARCH("Side",INDIRECT(ADDRESS($E507,33))))),INDIRECT(ADDRESS($E507,COLUMN())),0),0),IF($F507&gt;0,IF(AND(INDIRECT(ADDRESS($F507,44))=0,INDIRECT(ADDRESS($F507,38))="UL",ISERROR(SEARCH("Rear",INDIRECT(ADDRESS($F507,33)))),ISERROR(SEARCH("Side",INDIRECT(ADDRESS($F507,33))))),INDIRECT(ADDRESS($F507,COLUMN())),0),0),IF($G507&gt;0,IF(AND(INDIRECT(ADDRESS($G507,44))=0,INDIRECT(ADDRESS($G507,38))="UL",ISERROR(SEARCH("Rear",INDIRECT(ADDRESS($G507,33)))),ISERROR(SEARCH("Side",INDIRECT(ADDRESS($G507,33))))),INDIRECT(ADDRESS($G507,COLUMN())),0),0),IF($H507&gt;0,IF(AND(INDIRECT(ADDRESS($H507,44))=0,INDIRECT(ADDRESS($H507,38))="UL",ISERROR(SEARCH("Rear",INDIRECT(ADDRESS($H507,33)))),ISERROR(SEARCH("Side",INDIRECT(ADDRESS($H507,33))))),INDIRECT(ADDRESS($H507,COLUMN())),0),0),IF($I507&gt;0,IF(AND(INDIRECT(ADDRESS($I507,44))=0,INDIRECT(ADDRESS($I507,38))="UL",ISERROR(SEARCH("Rear",INDIRECT(ADDRESS($I507,33)))),ISERROR(SEARCH("Side",INDIRECT(ADDRESS($I507,33))))),INDIRECT(ADDRESS($I507,COLUMN())),0),0),IF($J507&gt;0,IF(AND(INDIRECT(ADDRESS($J507,44))=0,INDIRECT(ADDRESS($J507,38))="UL",ISERROR(SEARCH("Rear",INDIRECT(ADDRESS($J507,33)))),ISERROR(SEARCH("Side",INDIRECT(ADDRESS($J507,33))))),INDIRECT(ADDRESS($J507,COLUMN())),0),0),IF($K507&gt;0,IF(AND(INDIRECT(ADDRESS($K507,44))=0,INDIRECT(ADDRESS($K507,38))="UL",ISERROR(SEARCH("Rear",INDIRECT(ADDRESS($K507,33)))),ISERROR(SEARCH("Side",INDIRECT(ADDRESS($K507,33))))),INDIRECT(ADDRESS($K507,COLUMN())),0),0),IF($L507&gt;0,IF(AND(INDIRECT(ADDRESS($L507,44))=0,INDIRECT(ADDRESS($L507,38))="UL",ISERROR(SEARCH("Rear",INDIRECT(ADDRESS($L507,33)))),ISERROR(SEARCH("Side",INDIRECT(ADDRESS($L507,33))))),INDIRECT(ADDRESS($L507,COLUMN())),0),0),IF($M507&gt;0,IF(AND(INDIRECT(ADDRESS($M507,44))=0,INDIRECT(ADDRESS($M507,38))="UL",ISERROR(SEARCH("Rear",INDIRECT(ADDRESS($M507,33)))),ISERROR(SEARCH("Side",INDIRECT(ADDRESS($M507,33))))),INDIRECT(ADDRESS($M507,COLUMN())),0),0))</f>
        <v>0</v>
      </c>
      <c r="AY507" s="212">
        <f t="shared" ca="1" si="357"/>
        <v>0</v>
      </c>
      <c r="AZ507" s="212">
        <f t="shared" ca="1" si="358"/>
        <v>0</v>
      </c>
      <c r="BA507" s="212" cm="1">
        <f t="array" aca="1" ref="BA507" ca="1">SUM(IF($C507&gt;0,IF(AND(INDIRECT(ADDRESS($C507,44))=0,INDIRECT(ADDRESS($C507,38))="UL"),INDIRECT(ADDRESS($C507,COLUMN())),0),0),IF($D507&gt;0,IF(AND(INDIRECT(ADDRESS($D507,44))=0,INDIRECT(ADDRESS($D507,38))="UL"),INDIRECT(ADDRESS($D507,COLUMN())),0),0),IF($E507&gt;0,IF(AND(INDIRECT(ADDRESS($E507,44))=0,INDIRECT(ADDRESS($E507,38))="UL"),INDIRECT(ADDRESS($E507,COLUMN())),0),0),IF($F507&gt;0,IF(AND(INDIRECT(ADDRESS($F507,44))=0,INDIRECT(ADDRESS($F507,38))="UL"),INDIRECT(ADDRESS($F507,COLUMN())),0),0),IF($G507&gt;0,IF(AND(INDIRECT(ADDRESS($G507,44))=0,INDIRECT(ADDRESS($G507,38))="UL"),INDIRECT(ADDRESS($G507,COLUMN())),0),0),IF($H507&gt;0,IF(AND(INDIRECT(ADDRESS($H507,44))=0,INDIRECT(ADDRESS($H507,38))="UL"),INDIRECT(ADDRESS($H507,COLUMN())),0),0),IF($I507&gt;0,IF(AND(INDIRECT(ADDRESS($I507,44))=0,INDIRECT(ADDRESS($I507,38))="UL"),INDIRECT(ADDRESS($I507,COLUMN())),0),0),IF($J507&gt;0,IF(AND(INDIRECT(ADDRESS($J507,44))=0,INDIRECT(ADDRESS($J507,38))="UL"),INDIRECT(ADDRESS($J507,COLUMN())),0),0),IF($K507&gt;0,IF(AND(INDIRECT(ADDRESS($K507,44))=0,INDIRECT(ADDRESS($K507,38))="UL"),INDIRECT(ADDRESS($K507,COLUMN())),0),0),IF($L507&gt;0,IF(AND(INDIRECT(ADDRESS($L507,44))=0,INDIRECT(ADDRESS($L507,38))="UL"),INDIRECT(ADDRESS($L507,COLUMN())),0),0),IF($M507&gt;0,IF(AND(INDIRECT(ADDRESS($M507,44))=0,INDIRECT(ADDRESS($M507,38))="UL"),INDIRECT(ADDRESS($M507,COLUMN())),0),0))</f>
        <v>0</v>
      </c>
      <c r="BB507" s="212" cm="1">
        <f t="array" aca="1" ref="BB507" ca="1">SUM(IF($C507&gt;0,IF(AND(INDIRECT(ADDRESS($C507,44))=0,INDIRECT(ADDRESS($C507,38))="UL"),INDIRECT(ADDRESS($C507,COLUMN())),0),0),IF($D507&gt;0,IF(AND(INDIRECT(ADDRESS($D507,44))=0,INDIRECT(ADDRESS($D507,38))="UL"),INDIRECT(ADDRESS($D507,COLUMN())),0),0),IF($E507&gt;0,IF(AND(INDIRECT(ADDRESS($E507,44))=0,INDIRECT(ADDRESS($E507,38))="UL"),INDIRECT(ADDRESS($E507,COLUMN())),0),0),IF($F507&gt;0,IF(AND(INDIRECT(ADDRESS($F507,44))=0,INDIRECT(ADDRESS($F507,38))="UL"),INDIRECT(ADDRESS($F507,COLUMN())),0),0),IF($G507&gt;0,IF(AND(INDIRECT(ADDRESS($G507,44))=0,INDIRECT(ADDRESS($G507,38))="UL"),INDIRECT(ADDRESS($G507,COLUMN())),0),0),IF($H507&gt;0,IF(AND(INDIRECT(ADDRESS($H507,44))=0,INDIRECT(ADDRESS($H507,38))="UL"),INDIRECT(ADDRESS($H507,COLUMN())),0),0),IF($I507&gt;0,IF(AND(INDIRECT(ADDRESS($I507,44))=0,INDIRECT(ADDRESS($I507,38))="UL"),INDIRECT(ADDRESS($I507,COLUMN())),0),0),IF($J507&gt;0,IF(AND(INDIRECT(ADDRESS($J507,44))=0,INDIRECT(ADDRESS($J507,38))="UL"),INDIRECT(ADDRESS($J507,COLUMN())),0),0),IF($K507&gt;0,IF(AND(INDIRECT(ADDRESS($K507,44))=0,INDIRECT(ADDRESS($K507,38))="UL"),INDIRECT(ADDRESS($K507,COLUMN())),0),0),IF($L507&gt;0,IF(AND(INDIRECT(ADDRESS($L507,44))=0,INDIRECT(ADDRESS($L507,38))="UL"),INDIRECT(ADDRESS($L507,COLUMN())),0),0),IF($M507&gt;0,IF(AND(INDIRECT(ADDRESS($M507,44))=0,INDIRECT(ADDRESS($M507,38))="UL"),INDIRECT(ADDRESS($M507,COLUMN())),0),0))</f>
        <v>0</v>
      </c>
      <c r="BC507" s="212" cm="1">
        <f t="array" aca="1" ref="BC507" ca="1">SUM(IF($C507&gt;0,IF(AND(INDIRECT(ADDRESS($C507,44))=0,INDIRECT(ADDRESS($C507,38))="UL"),INDIRECT(ADDRESS($C507,COLUMN())),0),0),IF($D507&gt;0,IF(AND(INDIRECT(ADDRESS($D507,44))=0,INDIRECT(ADDRESS($D507,38))="UL"),INDIRECT(ADDRESS($D507,COLUMN())),0),0),IF($E507&gt;0,IF(AND(INDIRECT(ADDRESS($E507,44))=0,INDIRECT(ADDRESS($E507,38))="UL"),INDIRECT(ADDRESS($E507,COLUMN())),0),0),IF($F507&gt;0,IF(AND(INDIRECT(ADDRESS($F507,44))=0,INDIRECT(ADDRESS($F507,38))="UL"),INDIRECT(ADDRESS($F507,COLUMN())),0),0),IF($G507&gt;0,IF(AND(INDIRECT(ADDRESS($G507,44))=0,INDIRECT(ADDRESS($G507,38))="UL"),INDIRECT(ADDRESS($G507,COLUMN())),0),0),IF($H507&gt;0,IF(AND(INDIRECT(ADDRESS($H507,44))=0,INDIRECT(ADDRESS($H507,38))="UL"),INDIRECT(ADDRESS($H507,COLUMN())),0),0),IF($I507&gt;0,IF(AND(INDIRECT(ADDRESS($I507,44))=0,INDIRECT(ADDRESS($I507,38))="UL"),INDIRECT(ADDRESS($I507,COLUMN())),0),0),IF($J507&gt;0,IF(AND(INDIRECT(ADDRESS($J507,44))=0,INDIRECT(ADDRESS($J507,38))="UL"),INDIRECT(ADDRESS($J507,COLUMN())),0),0),IF($K507&gt;0,IF(AND(INDIRECT(ADDRESS($K507,44))=0,INDIRECT(ADDRESS($K507,38))="UL"),INDIRECT(ADDRESS($K507,COLUMN())),0),0),IF($L507&gt;0,IF(AND(INDIRECT(ADDRESS($L507,44))=0,INDIRECT(ADDRESS($L507,38))="UL"),INDIRECT(ADDRESS($L507,COLUMN())),0),0),IF($M507&gt;0,IF(AND(INDIRECT(ADDRESS($M507,44))=0,INDIRECT(ADDRESS($M507,38))="UL"),INDIRECT(ADDRESS($M507,COLUMN())),0),0))</f>
        <v>0</v>
      </c>
      <c r="BD507" s="212" cm="1">
        <f t="array" aca="1" ref="BD507" ca="1">SUM(IF($C507&gt;0,IF(AND(INDIRECT(ADDRESS($C507,44))=0,INDIRECT(ADDRESS($C507,38))="UL"),INDIRECT(ADDRESS($C507,COLUMN())),0),0),IF($D507&gt;0,IF(AND(INDIRECT(ADDRESS($D507,44))=0,INDIRECT(ADDRESS($D507,38))="UL"),INDIRECT(ADDRESS($D507,COLUMN())),0),0),IF($E507&gt;0,IF(AND(INDIRECT(ADDRESS($E507,44))=0,INDIRECT(ADDRESS($E507,38))="UL"),INDIRECT(ADDRESS($E507,COLUMN())),0),0),IF($F507&gt;0,IF(AND(INDIRECT(ADDRESS($F507,44))=0,INDIRECT(ADDRESS($F507,38))="UL"),INDIRECT(ADDRESS($F507,COLUMN())),0),0),IF($G507&gt;0,IF(AND(INDIRECT(ADDRESS($G507,44))=0,INDIRECT(ADDRESS($G507,38))="UL"),INDIRECT(ADDRESS($G507,COLUMN())),0),0),IF($H507&gt;0,IF(AND(INDIRECT(ADDRESS($H507,44))=0,INDIRECT(ADDRESS($H507,38))="UL"),INDIRECT(ADDRESS($H507,COLUMN())),0),0),IF($I507&gt;0,IF(AND(INDIRECT(ADDRESS($I507,44))=0,INDIRECT(ADDRESS($I507,38))="UL"),INDIRECT(ADDRESS($I507,COLUMN())),0),0),IF($J507&gt;0,IF(AND(INDIRECT(ADDRESS($J507,44))=0,INDIRECT(ADDRESS($J507,38))="UL"),INDIRECT(ADDRESS($J507,COLUMN())),0),0),IF($K507&gt;0,IF(AND(INDIRECT(ADDRESS($K507,44))=0,INDIRECT(ADDRESS($K507,38))="UL"),INDIRECT(ADDRESS($K507,COLUMN())),0),0),IF($L507&gt;0,IF(AND(INDIRECT(ADDRESS($L507,44))=0,INDIRECT(ADDRESS($L507,38))="UL"),INDIRECT(ADDRESS($L507,COLUMN())),0),0),IF($M507&gt;0,IF(AND(INDIRECT(ADDRESS($M507,44))=0,INDIRECT(ADDRESS($M507,38))="UL"),INDIRECT(ADDRESS($M507,COLUMN())),0),0))</f>
        <v>0</v>
      </c>
      <c r="BE507" s="210">
        <f t="shared" ca="1" si="359"/>
        <v>0</v>
      </c>
      <c r="BF507" s="210" cm="1">
        <f t="array" aca="1" ref="BF507" ca="1">SUM(IF($C507&gt;0,IF(INDIRECT(ADDRESS($C507,45))=1,INDIRECT(ADDRESS($C507,52))*INDIRECT(ADDRESS($C507,42))/5,0),0), IF($D507&gt;0,IF(INDIRECT(ADDRESS($D507,45))=1,INDIRECT(ADDRESS($D507,52))*INDIRECT(ADDRESS($D507,42))/5,0),0), IF($E507&gt;0,IF(INDIRECT(ADDRESS($E507,45))=1,INDIRECT(ADDRESS($E507,52))*INDIRECT(ADDRESS($E507,42))/5,0),0), IF($F507&gt;0,IF(INDIRECT(ADDRESS($F507,45))=1,INDIRECT(ADDRESS($F507,52))*INDIRECT(ADDRESS($F507,42))/5,0),0), IF($G507&gt;0,IF(INDIRECT(ADDRESS($G507,45))=1,INDIRECT(ADDRESS($G507,52))*INDIRECT(ADDRESS($G507,42))/5,0),0), IF($H507&gt;0,IF(INDIRECT(ADDRESS($H507,45))=1,INDIRECT(ADDRESS($H507,52))*INDIRECT(ADDRESS($H507,42))/5,0),0)
)*$BF$296/100</f>
        <v>0</v>
      </c>
      <c r="BG507" s="213"/>
      <c r="BH507" s="210" cm="1">
        <f t="array" aca="1" ref="BH507" ca="1">SUM(IF($C507&gt;0,IF(AND(INDIRECT(ADDRESS($C507,44))=0,INDIRECT(ADDRESS($C507,38))&lt;&gt;"UL"),INDIRECT(ADDRESS($C507,COLUMN()-12)),0),0), IF($D507&gt;0,IF(AND(INDIRECT(ADDRESS($D507,44))=0,INDIRECT(ADDRESS($D507,38))&lt;&gt;"UL"),INDIRECT(ADDRESS($D507,COLUMN()-12)),0),0), IF($E507&gt;0,IF(AND(INDIRECT(ADDRESS($E507,44))=0,INDIRECT(ADDRESS($E507,38))&lt;&gt;"UL"),INDIRECT(ADDRESS($E507,COLUMN()-12)),0),0), IF($F507&gt;0,IF(AND(INDIRECT(ADDRESS($F507,44))=0,INDIRECT(ADDRESS($F507,38))&lt;&gt;"UL"),INDIRECT(ADDRESS($F507,COLUMN()-12)),0),0), IF($G507&gt;0,IF(AND(INDIRECT(ADDRESS($G507,44))=0,INDIRECT(ADDRESS($G507,38))&lt;&gt;"UL"),INDIRECT(ADDRESS($G507,COLUMN()-12)),0),0), IF($H507&gt;0,IF(AND(INDIRECT(ADDRESS($H507,44))=0,INDIRECT(ADDRESS($H507,38))&lt;&gt;"UL"),INDIRECT(ADDRESS($H507,COLUMN()-12)),0),0), IF($I507&gt;0,IF(AND(INDIRECT(ADDRESS($I507,44))=0,INDIRECT(ADDRESS($I507,38))&lt;&gt;"UL"),INDIRECT(ADDRESS($I507,COLUMN()-12)),0),0), IF($J507&gt;0,IF(AND(INDIRECT(ADDRESS($J507,44))=0,INDIRECT(ADDRESS($J507,38))&lt;&gt;"UL"),INDIRECT(ADDRESS($J507,COLUMN()-12)),0),0), IF($K507&gt;0,IF(AND(INDIRECT(ADDRESS($K507,44))=0,INDIRECT(ADDRESS($K507,38))&lt;&gt;"UL"),INDIRECT(ADDRESS($K507,COLUMN()-12)),0),0), IF($L507&gt;0,IF(AND(INDIRECT(ADDRESS($L507,44))=0,INDIRECT(ADDRESS($L507,38))&lt;&gt;"UL"),INDIRECT(ADDRESS($L507,COLUMN()-12)),0),0), IF($M507&gt;0,IF(AND(INDIRECT(ADDRESS($M507,44))=0,INDIRECT(ADDRESS($M507,38))&lt;&gt;"UL"),INDIRECT(ADDRESS($M507,COLUMN()-12)),0),0))</f>
        <v>0</v>
      </c>
      <c r="BI507" s="210" cm="1">
        <f t="array" aca="1" ref="BI507" ca="1">SUM(IF($C507&gt;0,IF(AND(INDIRECT(ADDRESS($C507,44))=0,INDIRECT(ADDRESS($C507,38))&lt;&gt;"UL"),INDIRECT(ADDRESS($C507,COLUMN()-12)),0),0), IF($D507&gt;0,IF(AND(INDIRECT(ADDRESS($D507,44))=0,INDIRECT(ADDRESS($D507,38))&lt;&gt;"UL"),INDIRECT(ADDRESS($D507,COLUMN()-12)),0),0), IF($E507&gt;0,IF(AND(INDIRECT(ADDRESS($E507,44))=0,INDIRECT(ADDRESS($E507,38))&lt;&gt;"UL"),INDIRECT(ADDRESS($E507,COLUMN()-12)),0),0), IF($F507&gt;0,IF(AND(INDIRECT(ADDRESS($F507,44))=0,INDIRECT(ADDRESS($F507,38))&lt;&gt;"UL"),INDIRECT(ADDRESS($F507,COLUMN()-12)),0),0), IF($G507&gt;0,IF(AND(INDIRECT(ADDRESS($G507,44))=0,INDIRECT(ADDRESS($G507,38))&lt;&gt;"UL"),INDIRECT(ADDRESS($G507,COLUMN()-12)),0),0), IF($H507&gt;0,IF(AND(INDIRECT(ADDRESS($H507,44))=0,INDIRECT(ADDRESS($H507,38))&lt;&gt;"UL"),INDIRECT(ADDRESS($H507,COLUMN()-12)),0),0), IF($I507&gt;0,IF(AND(INDIRECT(ADDRESS($I507,44))=0,INDIRECT(ADDRESS($I507,38))&lt;&gt;"UL"),INDIRECT(ADDRESS($I507,COLUMN()-12)),0),0), IF($J507&gt;0,IF(AND(INDIRECT(ADDRESS($J507,44))=0,INDIRECT(ADDRESS($J507,38))&lt;&gt;"UL"),INDIRECT(ADDRESS($J507,COLUMN()-12)),0),0), IF($K507&gt;0,IF(AND(INDIRECT(ADDRESS($K507,44))=0,INDIRECT(ADDRESS($K507,38))&lt;&gt;"UL"),INDIRECT(ADDRESS($K507,COLUMN()-12)),0),0), IF($L507&gt;0,IF(AND(INDIRECT(ADDRESS($L507,44))=0,INDIRECT(ADDRESS($L507,38))&lt;&gt;"UL"),INDIRECT(ADDRESS($L507,COLUMN()-12)),0),0), IF($M507&gt;0,IF(AND(INDIRECT(ADDRESS($M507,44))=0,INDIRECT(ADDRESS($M507,38))&lt;&gt;"UL"),INDIRECT(ADDRESS($M507,COLUMN()-12)),0),0))</f>
        <v>0</v>
      </c>
      <c r="BJ507" s="210" cm="1">
        <f t="array" aca="1" ref="BJ507" ca="1">SUM(IF($C507&gt;0,IF(AND(INDIRECT(ADDRESS($C507,44))=0,INDIRECT(ADDRESS($C507,38))&lt;&gt;"UL"),INDIRECT(ADDRESS($C507,COLUMN()-12)),0),0), IF($D507&gt;0,IF(AND(INDIRECT(ADDRESS($D507,44))=0,INDIRECT(ADDRESS($D507,38))&lt;&gt;"UL"),INDIRECT(ADDRESS($D507,COLUMN()-12)),0),0), IF($E507&gt;0,IF(AND(INDIRECT(ADDRESS($E507,44))=0,INDIRECT(ADDRESS($E507,38))&lt;&gt;"UL"),INDIRECT(ADDRESS($E507,COLUMN()-12)),0),0), IF($F507&gt;0,IF(AND(INDIRECT(ADDRESS($F507,44))=0,INDIRECT(ADDRESS($F507,38))&lt;&gt;"UL"),INDIRECT(ADDRESS($F507,COLUMN()-12)),0),0), IF($G507&gt;0,IF(AND(INDIRECT(ADDRESS($G507,44))=0,INDIRECT(ADDRESS($G507,38))&lt;&gt;"UL"),INDIRECT(ADDRESS($G507,COLUMN()-12)),0),0), IF($H507&gt;0,IF(AND(INDIRECT(ADDRESS($H507,44))=0,INDIRECT(ADDRESS($H507,38))&lt;&gt;"UL"),INDIRECT(ADDRESS($H507,COLUMN()-12)),0),0), IF($I507&gt;0,IF(AND(INDIRECT(ADDRESS($I507,44))=0,INDIRECT(ADDRESS($I507,38))&lt;&gt;"UL"),INDIRECT(ADDRESS($I507,COLUMN()-12)),0),0), IF($J507&gt;0,IF(AND(INDIRECT(ADDRESS($J507,44))=0,INDIRECT(ADDRESS($J507,38))&lt;&gt;"UL"),INDIRECT(ADDRESS($J507,COLUMN()-12)),0),0), IF($K507&gt;0,IF(AND(INDIRECT(ADDRESS($K507,44))=0,INDIRECT(ADDRESS($K507,38))&lt;&gt;"UL"),INDIRECT(ADDRESS($K507,COLUMN()-12)),0),0), IF($L507&gt;0,IF(AND(INDIRECT(ADDRESS($L507,44))=0,INDIRECT(ADDRESS($L507,38))&lt;&gt;"UL"),INDIRECT(ADDRESS($L507,COLUMN()-12)),0),0), IF($M507&gt;0,IF(AND(INDIRECT(ADDRESS($M507,44))=0,INDIRECT(ADDRESS($M507,38))&lt;&gt;"UL"),INDIRECT(ADDRESS($M507,COLUMN()-12)),0),0))</f>
        <v>0</v>
      </c>
      <c r="BK507" s="210">
        <f t="shared" ca="1" si="360"/>
        <v>0</v>
      </c>
      <c r="BL507" s="212">
        <f t="shared" ca="1" si="361"/>
        <v>0</v>
      </c>
      <c r="BM507" s="210" cm="1">
        <f t="array" aca="1" ref="BM507" ca="1">SUM(IF($C507&gt;0,IF(AND(INDIRECT(ADDRESS($C507,44))=0,INDIRECT(ADDRESS($C507,38))&lt;&gt;"UL"),INDIRECT(ADDRESS($C507,COLUMN()-12)),0),0), IF($D507&gt;0,IF(AND(INDIRECT(ADDRESS($D507,44))=0,INDIRECT(ADDRESS($D507,38))&lt;&gt;"UL"),INDIRECT(ADDRESS($D507,COLUMN()-12)),0),0), IF($E507&gt;0,IF(AND(INDIRECT(ADDRESS($E507,44))=0,INDIRECT(ADDRESS($E507,38))&lt;&gt;"UL"),INDIRECT(ADDRESS($E507,COLUMN()-12)),0),0), IF($F507&gt;0,IF(AND(INDIRECT(ADDRESS($F507,44))=0,INDIRECT(ADDRESS($F507,38))&lt;&gt;"UL"),INDIRECT(ADDRESS($F507,COLUMN()-12)),0),0), IF($G507&gt;0,IF(AND(INDIRECT(ADDRESS($G507,44))=0,INDIRECT(ADDRESS($G507,38))&lt;&gt;"UL"),INDIRECT(ADDRESS($G507,COLUMN()-12)),0),0), IF($H507&gt;0,IF(AND(INDIRECT(ADDRESS($H507,44))=0,INDIRECT(ADDRESS($H507,38))&lt;&gt;"UL"),INDIRECT(ADDRESS($H507,COLUMN()-12)),0),0), IF($I507&gt;0,IF(AND(INDIRECT(ADDRESS($I507,44))=0,INDIRECT(ADDRESS($I507,38))&lt;&gt;"UL"),INDIRECT(ADDRESS($I507,COLUMN()-12)),0),0), IF($J507&gt;0,IF(AND(INDIRECT(ADDRESS($J507,44))=0,INDIRECT(ADDRESS($J507,38))&lt;&gt;"UL"),INDIRECT(ADDRESS($J507,COLUMN()-12)),0),0), IF($K507&gt;0,IF(AND(INDIRECT(ADDRESS($K507,44))=0,INDIRECT(ADDRESS($K507,38))&lt;&gt;"UL"),INDIRECT(ADDRESS($K507,COLUMN()-11)),0),0), IF($L507&gt;0,IF(AND(INDIRECT(ADDRESS($L507,44))=0,INDIRECT(ADDRESS($L507,38))&lt;&gt;"UL"),INDIRECT(ADDRESS($L507,COLUMN()-11)),0),0), IF($M507&gt;0,IF(AND(INDIRECT(ADDRESS($M507,44))=0,INDIRECT(ADDRESS($M507,38))&lt;&gt;"UL"),INDIRECT(ADDRESS($M507,COLUMN()-11)),0),0))</f>
        <v>0</v>
      </c>
      <c r="BN507" s="210" cm="1">
        <f t="array" aca="1" ref="BN507" ca="1">SUM(IF($C507&gt;0,IF(AND(INDIRECT(ADDRESS($C507,44))=0,INDIRECT(ADDRESS($C507,38))&lt;&gt;"UL"),INDIRECT(ADDRESS($C507,COLUMN()-12)),0),0), IF($D507&gt;0,IF(AND(INDIRECT(ADDRESS($D507,44))=0,INDIRECT(ADDRESS($D507,38))&lt;&gt;"UL"),INDIRECT(ADDRESS($D507,COLUMN()-12)),0),0), IF($E507&gt;0,IF(AND(INDIRECT(ADDRESS($E507,44))=0,INDIRECT(ADDRESS($E507,38))&lt;&gt;"UL"),INDIRECT(ADDRESS($E507,COLUMN()-12)),0),0), IF($F507&gt;0,IF(AND(INDIRECT(ADDRESS($F507,44))=0,INDIRECT(ADDRESS($F507,38))&lt;&gt;"UL"),INDIRECT(ADDRESS($F507,COLUMN()-12)),0),0), IF($G507&gt;0,IF(AND(INDIRECT(ADDRESS($G507,44))=0,INDIRECT(ADDRESS($G507,38))&lt;&gt;"UL"),INDIRECT(ADDRESS($G507,COLUMN()-12)),0),0), IF($H507&gt;0,IF(AND(INDIRECT(ADDRESS($H507,44))=0,INDIRECT(ADDRESS($H507,38))&lt;&gt;"UL"),INDIRECT(ADDRESS($H507,COLUMN()-12)),0),0), IF($I507&gt;0,IF(AND(INDIRECT(ADDRESS($I507,44))=0,INDIRECT(ADDRESS($I507,38))&lt;&gt;"UL"),INDIRECT(ADDRESS($I507,COLUMN()-12)),0),0), IF($J507&gt;0,IF(AND(INDIRECT(ADDRESS($J507,44))=0,INDIRECT(ADDRESS($J507,38))&lt;&gt;"UL"),INDIRECT(ADDRESS($J507,COLUMN()-12)),0),0), IF($K507&gt;0,IF(AND(INDIRECT(ADDRESS($K507,44))=0,INDIRECT(ADDRESS($K507,38))&lt;&gt;"UL"),INDIRECT(ADDRESS($K507,COLUMN()-11)),0),0), IF($L507&gt;0,IF(AND(INDIRECT(ADDRESS($L507,44))=0,INDIRECT(ADDRESS($L507,38))&lt;&gt;"UL"),INDIRECT(ADDRESS($L507,COLUMN()-11)),0),0), IF($M507&gt;0,IF(AND(INDIRECT(ADDRESS($M507,44))=0,INDIRECT(ADDRESS($M507,38))&lt;&gt;"UL"),INDIRECT(ADDRESS($M507,COLUMN()-11)),0),0))</f>
        <v>0</v>
      </c>
      <c r="BO507" s="210" cm="1">
        <f t="array" aca="1" ref="BO507" ca="1">SUM(IF($C507&gt;0,IF(AND(INDIRECT(ADDRESS($C507,44))=0,INDIRECT(ADDRESS($C507,38))&lt;&gt;"UL"),INDIRECT(ADDRESS($C507,COLUMN()-12)),0),0), IF($D507&gt;0,IF(AND(INDIRECT(ADDRESS($D507,44))=0,INDIRECT(ADDRESS($D507,38))&lt;&gt;"UL"),INDIRECT(ADDRESS($D507,COLUMN()-12)),0),0), IF($E507&gt;0,IF(AND(INDIRECT(ADDRESS($E507,44))=0,INDIRECT(ADDRESS($E507,38))&lt;&gt;"UL"),INDIRECT(ADDRESS($E507,COLUMN()-12)),0),0), IF($F507&gt;0,IF(AND(INDIRECT(ADDRESS($F507,44))=0,INDIRECT(ADDRESS($F507,38))&lt;&gt;"UL"),INDIRECT(ADDRESS($F507,COLUMN()-12)),0),0), IF($G507&gt;0,IF(AND(INDIRECT(ADDRESS($G507,44))=0,INDIRECT(ADDRESS($G507,38))&lt;&gt;"UL"),INDIRECT(ADDRESS($G507,COLUMN()-12)),0),0), IF($H507&gt;0,IF(AND(INDIRECT(ADDRESS($H507,44))=0,INDIRECT(ADDRESS($H507,38))&lt;&gt;"UL"),INDIRECT(ADDRESS($H507,COLUMN()-12)),0),0), IF($I507&gt;0,IF(AND(INDIRECT(ADDRESS($I507,44))=0,INDIRECT(ADDRESS($I507,38))&lt;&gt;"UL"),INDIRECT(ADDRESS($I507,COLUMN()-12)),0),0), IF($J507&gt;0,IF(AND(INDIRECT(ADDRESS($J507,44))=0,INDIRECT(ADDRESS($J507,38))&lt;&gt;"UL"),INDIRECT(ADDRESS($J507,COLUMN()-12)),0),0), IF($K507&gt;0,IF(AND(INDIRECT(ADDRESS($K507,44))=0,INDIRECT(ADDRESS($K507,38))&lt;&gt;"UL"),INDIRECT(ADDRESS($K507,COLUMN()-11)),0),0), IF($L507&gt;0,IF(AND(INDIRECT(ADDRESS($L507,44))=0,INDIRECT(ADDRESS($L507,38))&lt;&gt;"UL"),INDIRECT(ADDRESS($L507,COLUMN()-11)),0),0), IF($M507&gt;0,IF(AND(INDIRECT(ADDRESS($M507,44))=0,INDIRECT(ADDRESS($M507,38))&lt;&gt;"UL"),INDIRECT(ADDRESS($M507,COLUMN()-11)),0),0))</f>
        <v>0</v>
      </c>
      <c r="BP507" s="210" cm="1">
        <f t="array" aca="1" ref="BP507" ca="1">SUM(IF($C507&gt;0,IF(AND(INDIRECT(ADDRESS($C507,44))=0,INDIRECT(ADDRESS($C507,38))&lt;&gt;"UL"),INDIRECT(ADDRESS($C507,COLUMN()-12)),0),0), IF($D507&gt;0,IF(AND(INDIRECT(ADDRESS($D507,44))=0,INDIRECT(ADDRESS($D507,38))&lt;&gt;"UL"),INDIRECT(ADDRESS($D507,COLUMN()-12)),0),0), IF($E507&gt;0,IF(AND(INDIRECT(ADDRESS($E507,44))=0,INDIRECT(ADDRESS($E507,38))&lt;&gt;"UL"),INDIRECT(ADDRESS($E507,COLUMN()-12)),0),0), IF($F507&gt;0,IF(AND(INDIRECT(ADDRESS($F507,44))=0,INDIRECT(ADDRESS($F507,38))&lt;&gt;"UL"),INDIRECT(ADDRESS($F507,COLUMN()-12)),0),0), IF($G507&gt;0,IF(AND(INDIRECT(ADDRESS($G507,44))=0,INDIRECT(ADDRESS($G507,38))&lt;&gt;"UL"),INDIRECT(ADDRESS($G507,COLUMN()-12)),0),0), IF($H507&gt;0,IF(AND(INDIRECT(ADDRESS($H507,44))=0,INDIRECT(ADDRESS($H507,38))&lt;&gt;"UL"),INDIRECT(ADDRESS($H507,COLUMN()-12)),0),0), IF($I507&gt;0,IF(AND(INDIRECT(ADDRESS($I507,44))=0,INDIRECT(ADDRESS($I507,38))&lt;&gt;"UL"),INDIRECT(ADDRESS($I507,COLUMN()-12)),0),0), IF($J507&gt;0,IF(AND(INDIRECT(ADDRESS($J507,44))=0,INDIRECT(ADDRESS($J507,38))&lt;&gt;"UL"),INDIRECT(ADDRESS($J507,COLUMN()-12)),0),0), IF($K507&gt;0,IF(AND(INDIRECT(ADDRESS($K507,44))=0,INDIRECT(ADDRESS($K507,38))&lt;&gt;"UL"),INDIRECT(ADDRESS($K507,COLUMN()-11)),0),0), IF($L507&gt;0,IF(AND(INDIRECT(ADDRESS($L507,44))=0,INDIRECT(ADDRESS($L507,38))&lt;&gt;"UL"),INDIRECT(ADDRESS($L507,COLUMN()-11)),0),0), IF($M507&gt;0,IF(AND(INDIRECT(ADDRESS($M507,44))=0,INDIRECT(ADDRESS($M507,38))&lt;&gt;"UL"),INDIRECT(ADDRESS($M507,COLUMN()-11)),0),0))</f>
        <v>0</v>
      </c>
      <c r="BQ507" s="210">
        <f t="shared" ca="1" si="362"/>
        <v>0</v>
      </c>
      <c r="BR507" s="214" t="e">
        <f t="shared" ca="1" si="363"/>
        <v>#DIV/0!</v>
      </c>
      <c r="BS507" s="215"/>
      <c r="BT507" s="207">
        <f t="shared" ca="1" si="364"/>
        <v>0</v>
      </c>
      <c r="BU507" s="216" t="e">
        <f t="shared" ca="1" si="365"/>
        <v>#DIV/0!</v>
      </c>
      <c r="BV507" s="210" t="s">
        <v>34</v>
      </c>
      <c r="BW507" s="210" cm="1">
        <f t="array" aca="1" ref="BW507" ca="1">SUM(IF($C507&gt;0,IF(AND(INDIRECT(ADDRESS($C507,44))=0,INDIRECT(ADDRESS($C507,38))="UL",ISERROR(SEARCH("Rear",INDIRECT(ADDRESS($C507,33)))),ISERROR(SEARCH("Side",INDIRECT(ADDRESS($C507,33))))),INDIRECT(ADDRESS($C507,COLUMN())),0),0),IF($D507&gt;0,IF(AND(INDIRECT(ADDRESS($D507,44))=0,INDIRECT(ADDRESS($D507,38))="UL",ISERROR(SEARCH("Rear",INDIRECT(ADDRESS($D507,33)))),ISERROR(SEARCH("Side",INDIRECT(ADDRESS($D507,33))))),INDIRECT(ADDRESS($D507,COLUMN())),0),0),IF($E507&gt;0,IF(AND(INDIRECT(ADDRESS($E507,44))=0,INDIRECT(ADDRESS($E507,38))="UL",ISERROR(SEARCH("Rear",INDIRECT(ADDRESS($E507,33)))),ISERROR(SEARCH("Side",INDIRECT(ADDRESS($E507,33))))),INDIRECT(ADDRESS($E507,COLUMN())),0),0),IF($F507&gt;0,IF(AND(INDIRECT(ADDRESS($F507,44))=0,INDIRECT(ADDRESS($F507,38))="UL",ISERROR(SEARCH("Rear",INDIRECT(ADDRESS($F507,33)))),ISERROR(SEARCH("Side",INDIRECT(ADDRESS($F507,33))))),INDIRECT(ADDRESS($F507,COLUMN())),0),0),IF($G507&gt;0,IF(AND(INDIRECT(ADDRESS($G507,44))=0,INDIRECT(ADDRESS($G507,38))="UL",ISERROR(SEARCH("Rear",INDIRECT(ADDRESS($G507,33)))),ISERROR(SEARCH("Side",INDIRECT(ADDRESS($G507,33))))),INDIRECT(ADDRESS($G507,COLUMN())),0),0),IF($H507&gt;0,IF(AND(INDIRECT(ADDRESS($H507,44))=0,INDIRECT(ADDRESS($H507,38))="UL",ISERROR(SEARCH("Rear",INDIRECT(ADDRESS($H507,33)))),ISERROR(SEARCH("Side",INDIRECT(ADDRESS($H507,33))))),INDIRECT(ADDRESS($H507,COLUMN())),0),0),IF($I507&gt;0,IF(AND(INDIRECT(ADDRESS($I507,44))=0,INDIRECT(ADDRESS($I507,38))="UL",ISERROR(SEARCH("Rear",INDIRECT(ADDRESS($I507,33)))),ISERROR(SEARCH("Side",INDIRECT(ADDRESS($I507,33))))),INDIRECT(ADDRESS($I507,COLUMN())),0),0),IF($J507&gt;0,IF(AND(INDIRECT(ADDRESS($J507,44))=0,INDIRECT(ADDRESS($J507,38))="UL",ISERROR(SEARCH("Rear",INDIRECT(ADDRESS($J507,33)))),ISERROR(SEARCH("Side",INDIRECT(ADDRESS($J507,33))))),INDIRECT(ADDRESS($J507,COLUMN())),0),0),IF($K507&gt;0,IF(AND(INDIRECT(ADDRESS($K507,44))=0,INDIRECT(ADDRESS($K507,38))="UL",ISERROR(SEARCH("Rear",INDIRECT(ADDRESS($K507,33)))),ISERROR(SEARCH("Side",INDIRECT(ADDRESS($K507,33))))),INDIRECT(ADDRESS($K507,COLUMN())),0),0),IF($L507&gt;0,IF(AND(INDIRECT(ADDRESS($L507,44))=0,INDIRECT(ADDRESS($L507,38))="UL",ISERROR(SEARCH("Rear",INDIRECT(ADDRESS($L507,33)))),ISERROR(SEARCH("Side",INDIRECT(ADDRESS($L507,33))))),INDIRECT(ADDRESS($L507,COLUMN())),0),0),IF($M507&gt;0,IF(AND(INDIRECT(ADDRESS($M507,44))=0,INDIRECT(ADDRESS($M507,38))="UL",ISERROR(SEARCH("Rear",INDIRECT(ADDRESS($M507,33)))),ISERROR(SEARCH("Side",INDIRECT(ADDRESS($M507,33))))),INDIRECT(ADDRESS($M507,COLUMN())),0),0))</f>
        <v>0</v>
      </c>
      <c r="BX507" s="210">
        <f t="shared" ca="1" si="366"/>
        <v>0</v>
      </c>
      <c r="BY507" s="210" cm="1">
        <f t="array" aca="1" ref="BY507" ca="1">SUM(IF($C507&gt;0,IF(AND(INDIRECT(ADDRESS($C507,44))=0,INDIRECT(ADDRESS($C507,38))="UL"),INDIRECT(ADDRESS($C507,COLUMN())),0),0),IF($D507&gt;0,IF(AND(INDIRECT(ADDRESS($D507,44))=0,INDIRECT(ADDRESS($D507,38))="UL"),INDIRECT(ADDRESS($D507,COLUMN())),0),0),IF($E507&gt;0,IF(AND(INDIRECT(ADDRESS($E507,44))=0,INDIRECT(ADDRESS($E507,38))="UL"),INDIRECT(ADDRESS($E507,COLUMN())),0),0),IF($F507&gt;0,IF(AND(INDIRECT(ADDRESS($F507,44))=0,INDIRECT(ADDRESS($F507,38))="UL"),INDIRECT(ADDRESS($F507,COLUMN())),0),0),IF($G507&gt;0,IF(AND(INDIRECT(ADDRESS($G507,44))=0,INDIRECT(ADDRESS($G507,38))="UL"),INDIRECT(ADDRESS($G507,COLUMN())),0),0),IF($H507&gt;0,IF(AND(INDIRECT(ADDRESS($H507,44))=0,INDIRECT(ADDRESS($H507,38))="UL"),INDIRECT(ADDRESS($H507,COLUMN())),0),0),IF($I507&gt;0,IF(AND(INDIRECT(ADDRESS($I507,44))=0,INDIRECT(ADDRESS($I507,38))="UL"),INDIRECT(ADDRESS($I507,COLUMN())),0),0),IF($J507&gt;0,IF(AND(INDIRECT(ADDRESS($J507,44))=0,INDIRECT(ADDRESS($J507,38))="UL"),INDIRECT(ADDRESS($J507,COLUMN())),0),0),IF($K507&gt;0,IF(AND(INDIRECT(ADDRESS($K507,44))=0,INDIRECT(ADDRESS($K507,38))="UL"),INDIRECT(ADDRESS($K507,COLUMN())),0),0),IF($L507&gt;0,IF(AND(INDIRECT(ADDRESS($L507,44))=0,INDIRECT(ADDRESS($L507,38))="UL"),INDIRECT(ADDRESS($L507,COLUMN())),0),0),IF($M507&gt;0,IF(AND(INDIRECT(ADDRESS($M507,44))=0,INDIRECT(ADDRESS($M507,38))="UL"),INDIRECT(ADDRESS($M507,COLUMN())),0),0))</f>
        <v>0</v>
      </c>
      <c r="BZ507" s="210" cm="1">
        <f t="array" aca="1" ref="BZ507" ca="1">SUM(IF($C507&gt;0,IF(AND(INDIRECT(ADDRESS($C507,44))=0,INDIRECT(ADDRESS($C507,38))="UL"),INDIRECT(ADDRESS($C507,COLUMN())),0),0),IF($D507&gt;0,IF(AND(INDIRECT(ADDRESS($D507,44))=0,INDIRECT(ADDRESS($D507,38))="UL"),INDIRECT(ADDRESS($D507,COLUMN())),0),0),IF($E507&gt;0,IF(AND(INDIRECT(ADDRESS($E507,44))=0,INDIRECT(ADDRESS($E507,38))="UL"),INDIRECT(ADDRESS($E507,COLUMN())),0),0),IF($F507&gt;0,IF(AND(INDIRECT(ADDRESS($F507,44))=0,INDIRECT(ADDRESS($F507,38))="UL"),INDIRECT(ADDRESS($F507,COLUMN())),0),0),IF($G507&gt;0,IF(AND(INDIRECT(ADDRESS($G507,44))=0,INDIRECT(ADDRESS($G507,38))="UL"),INDIRECT(ADDRESS($G507,COLUMN())),0),0),IF($H507&gt;0,IF(AND(INDIRECT(ADDRESS($H507,44))=0,INDIRECT(ADDRESS($H507,38))="UL"),INDIRECT(ADDRESS($H507,COLUMN())),0),0),IF($I507&gt;0,IF(AND(INDIRECT(ADDRESS($I507,44))=0,INDIRECT(ADDRESS($I507,38))="UL"),INDIRECT(ADDRESS($I507,COLUMN())),0),0),IF($J507&gt;0,IF(AND(INDIRECT(ADDRESS($J507,44))=0,INDIRECT(ADDRESS($J507,38))="UL"),INDIRECT(ADDRESS($J507,COLUMN())),0),0),IF($K507&gt;0,IF(AND(INDIRECT(ADDRESS($K507,44))=0,INDIRECT(ADDRESS($K507,38))="UL"),INDIRECT(ADDRESS($K507,COLUMN())),0),0),IF($L507&gt;0,IF(AND(INDIRECT(ADDRESS($L507,44))=0,INDIRECT(ADDRESS($L507,38))="UL"),INDIRECT(ADDRESS($L507,COLUMN())),0),0),IF($M507&gt;0,IF(AND(INDIRECT(ADDRESS($M507,44))=0,INDIRECT(ADDRESS($M507,38))="UL"),INDIRECT(ADDRESS($M507,COLUMN())),0),0))</f>
        <v>0</v>
      </c>
      <c r="CA507" s="210">
        <f t="shared" ca="1" si="367"/>
        <v>0</v>
      </c>
      <c r="CB507" s="210" cm="1">
        <f t="array" aca="1" ref="CB507" ca="1">SUM(IF($C507&gt;0,IF(AND(INDIRECT(ADDRESS($C507,44))=0,INDIRECT(ADDRESS($C507,38))&lt;&gt;"UL"),INDIRECT(ADDRESS($C507,COLUMN())),0),0),IF($D507&gt;0,IF(AND(INDIRECT(ADDRESS($D507,44))=0,INDIRECT(ADDRESS($D507,38))&lt;&gt;"UL"),INDIRECT(ADDRESS($D507,COLUMN())),0),0),IF($E507&gt;0,IF(AND(INDIRECT(ADDRESS($E507,44))=0,INDIRECT(ADDRESS($E507,38))&lt;&gt;"UL"),INDIRECT(ADDRESS($E507,COLUMN())),0),0),IF($F507&gt;0,IF(AND(INDIRECT(ADDRESS($F507,44))=0,INDIRECT(ADDRESS($F507,38))&lt;&gt;"UL"),INDIRECT(ADDRESS($F507,COLUMN())),0),0),IF($G507&gt;0,IF(AND(INDIRECT(ADDRESS($G507,44))=0,INDIRECT(ADDRESS($G507,38))&lt;&gt;"UL"),INDIRECT(ADDRESS($G507,COLUMN())),0),0),IF($H507&gt;0,IF(AND(INDIRECT(ADDRESS($H507,44))=0,INDIRECT(ADDRESS($H507,38))&lt;&gt;"UL"),INDIRECT(ADDRESS($H507,COLUMN())),0),0),IF($I507&gt;0,IF(AND(INDIRECT(ADDRESS($I507,44))=0,INDIRECT(ADDRESS($I507,38))&lt;&gt;"UL"),INDIRECT(ADDRESS($I507,COLUMN())),0),0),IF($J507&gt;0,IF(AND(INDIRECT(ADDRESS($J507,44))=0,INDIRECT(ADDRESS($J507,38))&lt;&gt;"UL"),INDIRECT(ADDRESS($J507,COLUMN())),0),0),IF($K507&gt;0,IF(AND(INDIRECT(ADDRESS($K507,44))=0,INDIRECT(ADDRESS($K507,38))&lt;&gt;"UL"),INDIRECT(ADDRESS($K507,COLUMN())),0),0),IF($L507&gt;0,IF(AND(INDIRECT(ADDRESS($L507,44))=0,INDIRECT(ADDRESS($L507,38))&lt;&gt;"UL"),INDIRECT(ADDRESS($L507,COLUMN())),0),0),IF($M507&gt;0,IF(AND(INDIRECT(ADDRESS($M507,44))=0,INDIRECT(ADDRESS($M507,38))&lt;&gt;"UL"),INDIRECT(ADDRESS($M507,COLUMN())),0),0))</f>
        <v>0</v>
      </c>
      <c r="CC507" s="210">
        <f t="shared" ca="1" si="368"/>
        <v>0</v>
      </c>
      <c r="CD507" s="210" cm="1">
        <f t="array" aca="1" ref="CD507" ca="1">SUM(IF($C507&gt;0,IF(AND(INDIRECT(ADDRESS($C507,44))=0,INDIRECT(ADDRESS($C507,38))&lt;&gt;"UL"),INDIRECT(ADDRESS($C507,COLUMN())),0),0),IF($D507&gt;0,IF(AND(INDIRECT(ADDRESS($D507,44))=0,INDIRECT(ADDRESS($D507,38))&lt;&gt;"UL"),INDIRECT(ADDRESS($D507,COLUMN())),0),0),IF($E507&gt;0,IF(AND(INDIRECT(ADDRESS($E507,44))=0,INDIRECT(ADDRESS($E507,38))&lt;&gt;"UL"),INDIRECT(ADDRESS($E507,COLUMN())),0),0),IF($F507&gt;0,IF(AND(INDIRECT(ADDRESS($F507,44))=0,INDIRECT(ADDRESS($F507,38))&lt;&gt;"UL"),INDIRECT(ADDRESS($F507,COLUMN())),0),0),IF($G507&gt;0,IF(AND(INDIRECT(ADDRESS($G507,44))=0,INDIRECT(ADDRESS($G507,38))&lt;&gt;"UL"),INDIRECT(ADDRESS($G507,COLUMN())),0),0),IF($H507&gt;0,IF(AND(INDIRECT(ADDRESS($H507,44))=0,INDIRECT(ADDRESS($H507,38))&lt;&gt;"UL"),INDIRECT(ADDRESS($H507,COLUMN())),0),0),IF($I507&gt;0,IF(AND(INDIRECT(ADDRESS($I507,44))=0,INDIRECT(ADDRESS($I507,38))&lt;&gt;"UL"),INDIRECT(ADDRESS($I507,COLUMN())),0),0),IF($J507&gt;0,IF(AND(INDIRECT(ADDRESS($J507,44))=0,INDIRECT(ADDRESS($J507,38))&lt;&gt;"UL"),INDIRECT(ADDRESS($J507,COLUMN())),0),0),IF($K507&gt;0,IF(AND(INDIRECT(ADDRESS($K507,44))=0,INDIRECT(ADDRESS($K507,38))&lt;&gt;"UL"),INDIRECT(ADDRESS($K507,COLUMN())),0),0),IF($L507&gt;0,IF(AND(INDIRECT(ADDRESS($L507,44))=0,INDIRECT(ADDRESS($L507,38))&lt;&gt;"UL"),INDIRECT(ADDRESS($L507,COLUMN())),0),0),IF($M507&gt;0,IF(AND(INDIRECT(ADDRESS($M507,44))=0,INDIRECT(ADDRESS($M507,38))&lt;&gt;"UL"),INDIRECT(ADDRESS($M507,COLUMN())),0),0))</f>
        <v>0</v>
      </c>
      <c r="CE507" s="210" cm="1">
        <f t="array" aca="1" ref="CE507" ca="1">SUM(IF($C507&gt;0,IF(AND(INDIRECT(ADDRESS($C507,44))=0,INDIRECT(ADDRESS($C507,38))&lt;&gt;"UL"),INDIRECT(ADDRESS($C507,COLUMN())),0),0),IF($D507&gt;0,IF(AND(INDIRECT(ADDRESS($D507,44))=0,INDIRECT(ADDRESS($D507,38))&lt;&gt;"UL"),INDIRECT(ADDRESS($D507,COLUMN())),0),0),IF($E507&gt;0,IF(AND(INDIRECT(ADDRESS($E507,44))=0,INDIRECT(ADDRESS($E507,38))&lt;&gt;"UL"),INDIRECT(ADDRESS($E507,COLUMN())),0),0),IF($F507&gt;0,IF(AND(INDIRECT(ADDRESS($F507,44))=0,INDIRECT(ADDRESS($F507,38))&lt;&gt;"UL"),INDIRECT(ADDRESS($F507,COLUMN())),0),0),IF($G507&gt;0,IF(AND(INDIRECT(ADDRESS($G507,44))=0,INDIRECT(ADDRESS($G507,38))&lt;&gt;"UL"),INDIRECT(ADDRESS($G507,COLUMN())),0),0),IF($H507&gt;0,IF(AND(INDIRECT(ADDRESS($H507,44))=0,INDIRECT(ADDRESS($H507,38))&lt;&gt;"UL"),INDIRECT(ADDRESS($H507,COLUMN())),0),0),IF($I507&gt;0,IF(AND(INDIRECT(ADDRESS($I507,44))=0,INDIRECT(ADDRESS($I507,38))&lt;&gt;"UL"),INDIRECT(ADDRESS($I507,COLUMN())),0),0),IF($J507&gt;0,IF(AND(INDIRECT(ADDRESS($J507,44))=0,INDIRECT(ADDRESS($J507,38))&lt;&gt;"UL"),INDIRECT(ADDRESS($J507,COLUMN())),0),0),IF($K507&gt;0,IF(AND(INDIRECT(ADDRESS($K507,44))=0,INDIRECT(ADDRESS($K507,38))&lt;&gt;"UL"),INDIRECT(ADDRESS($K507,COLUMN())),0),0),IF($L507&gt;0,IF(AND(INDIRECT(ADDRESS($L507,44))=0,INDIRECT(ADDRESS($L507,38))&lt;&gt;"UL"),INDIRECT(ADDRESS($L507,COLUMN())),0),0),IF($M507&gt;0,IF(AND(INDIRECT(ADDRESS($M507,44))=0,INDIRECT(ADDRESS($M507,38))&lt;&gt;"UL"),INDIRECT(ADDRESS($M507,COLUMN())),0),0))</f>
        <v>0</v>
      </c>
      <c r="CF507" s="210">
        <f t="shared" ca="1" si="369"/>
        <v>0</v>
      </c>
      <c r="CG507" s="210">
        <f t="shared" ca="1" si="370"/>
        <v>0</v>
      </c>
      <c r="CH507" s="210" t="e">
        <f t="shared" ca="1" si="371"/>
        <v>#DIV/0!</v>
      </c>
      <c r="CI507" s="213">
        <f t="shared" si="372"/>
        <v>0</v>
      </c>
      <c r="CJ507" s="213"/>
      <c r="CK507" s="210" cm="1">
        <f t="array" aca="1" ref="CK507" ca="1">IF(AU507="S", SUM(IF($C507&gt;0,IF(INDIRECT(ADDRESS($C507,43))&lt;&gt;1,INDIRECT(ADDRESS($C507,48)),0),0), IF($D507&gt;0,IF(INDIRECT(ADDRESS($D507,43))&lt;&gt;1,INDIRECT(ADDRESS($D507,48)),0),0), IF($E507&gt;0,IF(INDIRECT(ADDRESS($E507,43))&lt;&gt;1,INDIRECT(ADDRESS($E507,48)),0),0), IF($F507&gt;0,IF(INDIRECT(ADDRESS($F507,43))&lt;&gt;1,INDIRECT(ADDRESS($F507,48)),0),0), IF($G507&gt;0,IF(INDIRECT(ADDRESS($G507,43))&lt;&gt;1,INDIRECT(ADDRESS($G507,48)),0),0), IF($H507&gt;0,IF(INDIRECT(ADDRESS($H507,43))&lt;&gt;1,INDIRECT(ADDRESS($H507,48)),0),0), IF($I507&gt;0,IF(INDIRECT(ADDRESS($I507,43))&lt;&gt;1,INDIRECT(ADDRESS($I507,48)),0),0), IF($J507&gt;0,IF(INDIRECT(ADDRESS($J507,43))&lt;&gt;1,INDIRECT(ADDRESS($J507,48)),0),0), IF($K507&gt;0,IF(INDIRECT(ADDRESS($K507,43))&lt;&gt;1,INDIRECT(ADDRESS($K507,48)),0),0), IF($L507&gt;0,IF(INDIRECT(ADDRESS($L507,43))&lt;&gt;1,INDIRECT(ADDRESS($L507,48)),0),0), IF($M507&gt;0,IF(INDIRECT(ADDRESS($M507,43))&lt;&gt;1,INDIRECT(ADDRESS($M507,48)),0),0)), IF(AU507="L",SUM(IF($C507&gt;0,IF(INDIRECT(ADDRESS($C507,43))&lt;&gt;1,INDIRECT(ADDRESS($C507,50)),0),0), IF($D507&gt;0,IF(INDIRECT(ADDRESS($D507,43))&lt;&gt;1,INDIRECT(ADDRESS($D507,50)),0),0), IF($E507&gt;0,IF(INDIRECT(ADDRESS($E507,43))&lt;&gt;1,INDIRECT(ADDRESS($E507,50)),0),0), IF($F507&gt;0,IF(INDIRECT(ADDRESS($F507,43))&lt;&gt;1,INDIRECT(ADDRESS($F507,50)),0),0), IF($G507&gt;0,IF(INDIRECT(ADDRESS($G507,43))&lt;&gt;1,INDIRECT(ADDRESS($G507,50)),0),0), IF($G507&gt;0,IF(INDIRECT(ADDRESS($G507,43))&lt;&gt;1,INDIRECT(ADDRESS($G507,50)),0),0), IF($H507&gt;0,IF(INDIRECT(ADDRESS($H507,43))&lt;&gt;1,INDIRECT(ADDRESS($H507,50)),0),0), IF($I507&gt;0,IF(INDIRECT(ADDRESS($I507,43))&lt;&gt;1,INDIRECT(ADDRESS($I507,50)),0),0), IF($J507&gt;0,IF(INDIRECT(ADDRESS($J507,43))&lt;&gt;1,INDIRECT(ADDRESS($J507,50)),0),0), IF($K507&gt;0,IF(INDIRECT(ADDRESS($K507,43))&lt;&gt;1,INDIRECT(ADDRESS($K507,50)),0),0), IF($L507&gt;0,IF(INDIRECT(ADDRESS($L507,43))&lt;&gt;1,INDIRECT(ADDRESS($L507,50)),0),0), IF($M507&gt;0,IF(INDIRECT(ADDRESS($M507,43))&lt;&gt;1,INDIRECT(ADDRESS($M507,50)),0),0)), SUM(IF($C507&gt;0,IF(INDIRECT(ADDRESS($C507,43))&lt;&gt;1,INDIRECT(ADDRESS($C507,49)),0),0), IF($D507&gt;0,IF(INDIRECT(ADDRESS($D507,43))&lt;&gt;1,INDIRECT(ADDRESS($D507,49)),0),0), IF($E507&gt;0,IF(INDIRECT(ADDRESS($E507,43))&lt;&gt;1,INDIRECT(ADDRESS($E507,49)),0),0), IF($F507&gt;0,IF(INDIRECT(ADDRESS($F507,43))&lt;&gt;1,INDIRECT(ADDRESS($F507,49)),0),0), IF($G507&gt;0,IF(INDIRECT(ADDRESS($G507,43))&lt;&gt;1,INDIRECT(ADDRESS($G507,49)),0),0), IF($G507&gt;0,IF(INDIRECT(ADDRESS($G507,43))&lt;&gt;1,INDIRECT(ADDRESS($G507,49)),0),0), IF($H507&gt;0,IF(INDIRECT(ADDRESS($H507,43))&lt;&gt;1,INDIRECT(ADDRESS($H507,49)),0),0), IF($I507&gt;0,IF(INDIRECT(ADDRESS($I507,43))&lt;&gt;1,INDIRECT(ADDRESS($I507,49)),0),0), IF($J507&gt;0,IF(INDIRECT(ADDRESS($J507,43))&lt;&gt;1,INDIRECT(ADDRESS($J507,49)),0),0), IF($K507&gt;0,IF(INDIRECT(ADDRESS($K507,43))&lt;&gt;1,INDIRECT(ADDRESS($K507,49)),0),0), IF($L507&gt;0,IF(INDIRECT(ADDRESS($L507,43))&lt;&gt;1,INDIRECT(ADDRESS($L507,49)),0),0), IF($M507&gt;0,IF(INDIRECT(ADDRESS($M507,43))&lt;&gt;1,INDIRECT(ADDRESS($M507,49)),0),0))))</f>
        <v>0</v>
      </c>
      <c r="CL507" s="210" cm="1">
        <f t="array" aca="1" ref="CL507" ca="1">1.5*SUM(IF($C507&gt;0,IF(INDIRECT(ADDRESS($C507,44))=1,INDIRECT(ADDRESS($C507,47)),0),0),IF($D507&gt;0,IF(INDIRECT(ADDRESS($D507,44))=1,INDIRECT(ADDRESS($CF485,47)),0),0),IF($E507&gt;0,IF(INDIRECT(ADDRESS($E507,44))=1,INDIRECT(ADDRESS($E507,47)),0),0),IF($F507&gt;0,IF(INDIRECT(ADDRESS($F507,44))=1,INDIRECT(ADDRESS($F507,47)),0),0),IF($G507&gt;0,IF(INDIRECT(ADDRESS($G507,44))=1,INDIRECT(ADDRESS($G507,47)),0),0),IF($G507&gt;0,IF(INDIRECT(ADDRESS($G507,44))=1,INDIRECT(ADDRESS($G507,47)),0),0),IF($H507&gt;0,IF(INDIRECT(ADDRESS($H507,44))=1,INDIRECT(ADDRESS($H507,47)),0),0),IF($I507&gt;0,IF(INDIRECT(ADDRESS($I507,44))=1,INDIRECT(ADDRESS($I507,47)),0),0),IF($J507&gt;0,IF(INDIRECT(ADDRESS($J507,44))=1,INDIRECT(ADDRESS($J507,47)),0),0),IF($K507&gt;0,IF(INDIRECT(ADDRESS($K507,44))=1,INDIRECT(ADDRESS($K507,47)),0),0),IF($L507&gt;0,IF(INDIRECT(ADDRESS($L507,44))=1,INDIRECT(ADDRESS($L507,47)),0),0),IF($M507&gt;0,IF(INDIRECT(ADDRESS($M507,44))=1,INDIRECT(ADDRESS($M507,47)),0),0))</f>
        <v>0</v>
      </c>
      <c r="CM507" s="207" t="e">
        <f t="shared" ca="1" si="373"/>
        <v>#DIV/0!</v>
      </c>
      <c r="CN507" s="215"/>
    </row>
    <row r="508" spans="1:92" s="208" customFormat="1" x14ac:dyDescent="0.25">
      <c r="A508" s="204"/>
      <c r="B508" s="205"/>
      <c r="C508" s="205"/>
      <c r="D508" s="205"/>
      <c r="E508" s="205"/>
      <c r="F508" s="205"/>
      <c r="G508" s="205"/>
      <c r="H508" s="205"/>
      <c r="I508" s="205"/>
      <c r="J508" s="205"/>
      <c r="K508" s="205"/>
      <c r="L508" s="205"/>
      <c r="M508" s="205"/>
      <c r="N508" s="206"/>
      <c r="O508" s="206"/>
      <c r="P508" s="206"/>
      <c r="Q508" s="206"/>
      <c r="R508" s="206"/>
      <c r="S508" s="206"/>
      <c r="T508" s="206"/>
      <c r="U508" s="206"/>
      <c r="V508" s="206"/>
      <c r="W508" s="206"/>
      <c r="X508" s="206"/>
      <c r="Y508" s="206"/>
      <c r="Z508" s="206"/>
      <c r="AA508" s="206"/>
      <c r="AB508" s="207"/>
      <c r="AC508" s="207"/>
      <c r="AD508" s="207"/>
      <c r="AF508" s="209"/>
      <c r="AG508" s="209"/>
      <c r="AH508" s="210"/>
      <c r="AI508" s="210"/>
      <c r="AJ508" s="210"/>
      <c r="AK508" s="210"/>
      <c r="AL508" s="210"/>
      <c r="AM508" s="210"/>
      <c r="AN508" s="210"/>
      <c r="AO508" s="210"/>
      <c r="AP508" s="210"/>
      <c r="AQ508" s="210"/>
      <c r="AR508" s="210"/>
      <c r="AS508" s="210"/>
      <c r="AT508" s="209"/>
      <c r="AU508" s="211" t="s">
        <v>117</v>
      </c>
      <c r="AV508" s="210" cm="1">
        <f t="array" aca="1" ref="AV508" ca="1">SUM(IF($C508&gt;0,IF(AND(INDIRECT(ADDRESS($C508,44))=0,INDIRECT(ADDRESS($C508,38))="UL",ISERROR(SEARCH("Rear",INDIRECT(ADDRESS($C508,33)))),ISERROR(SEARCH("Side",INDIRECT(ADDRESS($C508,33))))),INDIRECT(ADDRESS($C508,COLUMN())),0),0),IF($D508&gt;0,IF(AND(INDIRECT(ADDRESS($D508,44))=0,INDIRECT(ADDRESS($D508,38))="UL",ISERROR(SEARCH("Rear",INDIRECT(ADDRESS($D508,33)))),ISERROR(SEARCH("Side",INDIRECT(ADDRESS($D508,33))))),INDIRECT(ADDRESS($D508,COLUMN())),0),0),IF($E508&gt;0,IF(AND(INDIRECT(ADDRESS($E508,44))=0,INDIRECT(ADDRESS($E508,38))="UL",ISERROR(SEARCH("Rear",INDIRECT(ADDRESS($E508,33)))),ISERROR(SEARCH("Side",INDIRECT(ADDRESS($E508,33))))),INDIRECT(ADDRESS($E508,COLUMN())),0),0),IF($F508&gt;0,IF(AND(INDIRECT(ADDRESS($F508,44))=0,INDIRECT(ADDRESS($F508,38))="UL",ISERROR(SEARCH("Rear",INDIRECT(ADDRESS($F508,33)))),ISERROR(SEARCH("Side",INDIRECT(ADDRESS($F508,33))))),INDIRECT(ADDRESS($F508,COLUMN())),0),0),IF($G508&gt;0,IF(AND(INDIRECT(ADDRESS($G508,44))=0,INDIRECT(ADDRESS($G508,38))="UL",ISERROR(SEARCH("Rear",INDIRECT(ADDRESS($G508,33)))),ISERROR(SEARCH("Side",INDIRECT(ADDRESS($G508,33))))),INDIRECT(ADDRESS($G508,COLUMN())),0),0),IF($H508&gt;0,IF(AND(INDIRECT(ADDRESS($H508,44))=0,INDIRECT(ADDRESS($H508,38))="UL",ISERROR(SEARCH("Rear",INDIRECT(ADDRESS($H508,33)))),ISERROR(SEARCH("Side",INDIRECT(ADDRESS($H508,33))))),INDIRECT(ADDRESS($H508,COLUMN())),0),0),IF($I508&gt;0,IF(AND(INDIRECT(ADDRESS($I508,44))=0,INDIRECT(ADDRESS($I508,38))="UL",ISERROR(SEARCH("Rear",INDIRECT(ADDRESS($I508,33)))),ISERROR(SEARCH("Side",INDIRECT(ADDRESS($I508,33))))),INDIRECT(ADDRESS($I508,COLUMN())),0),0),IF($J508&gt;0,IF(AND(INDIRECT(ADDRESS($J508,44))=0,INDIRECT(ADDRESS($J508,38))="UL",ISERROR(SEARCH("Rear",INDIRECT(ADDRESS($J508,33)))),ISERROR(SEARCH("Side",INDIRECT(ADDRESS($J508,33))))),INDIRECT(ADDRESS($J508,COLUMN())),0),0),IF($K508&gt;0,IF(AND(INDIRECT(ADDRESS($K508,44))=0,INDIRECT(ADDRESS($K508,38))="UL",ISERROR(SEARCH("Rear",INDIRECT(ADDRESS($K508,33)))),ISERROR(SEARCH("Side",INDIRECT(ADDRESS($K508,33))))),INDIRECT(ADDRESS($K508,COLUMN())),0),0),IF($L508&gt;0,IF(AND(INDIRECT(ADDRESS($L508,44))=0,INDIRECT(ADDRESS($L508,38))="UL",ISERROR(SEARCH("Rear",INDIRECT(ADDRESS($L508,33)))),ISERROR(SEARCH("Side",INDIRECT(ADDRESS($L508,33))))),INDIRECT(ADDRESS($L508,COLUMN())),0),0),IF($M508&gt;0,IF(AND(INDIRECT(ADDRESS($M508,44))=0,INDIRECT(ADDRESS($M508,38))="UL",ISERROR(SEARCH("Rear",INDIRECT(ADDRESS($M508,33)))),ISERROR(SEARCH("Side",INDIRECT(ADDRESS($M508,33))))),INDIRECT(ADDRESS($M508,COLUMN())),0),0))</f>
        <v>0</v>
      </c>
      <c r="AW508" s="210" cm="1">
        <f t="array" aca="1" ref="AW508" ca="1">SUM(IF($C508&gt;0,IF(AND(INDIRECT(ADDRESS($C508,44))=0,INDIRECT(ADDRESS($C508,38))="UL",ISERROR(SEARCH("Rear",INDIRECT(ADDRESS($C508,33)))),ISERROR(SEARCH("Side",INDIRECT(ADDRESS($C508,33))))),INDIRECT(ADDRESS($C508,COLUMN())),0),0),IF($D508&gt;0,IF(AND(INDIRECT(ADDRESS($D508,44))=0,INDIRECT(ADDRESS($D508,38))="UL",ISERROR(SEARCH("Rear",INDIRECT(ADDRESS($D508,33)))),ISERROR(SEARCH("Side",INDIRECT(ADDRESS($D508,33))))),INDIRECT(ADDRESS($D508,COLUMN())),0),0),IF($E508&gt;0,IF(AND(INDIRECT(ADDRESS($E508,44))=0,INDIRECT(ADDRESS($E508,38))="UL",ISERROR(SEARCH("Rear",INDIRECT(ADDRESS($E508,33)))),ISERROR(SEARCH("Side",INDIRECT(ADDRESS($E508,33))))),INDIRECT(ADDRESS($E508,COLUMN())),0),0),IF($F508&gt;0,IF(AND(INDIRECT(ADDRESS($F508,44))=0,INDIRECT(ADDRESS($F508,38))="UL",ISERROR(SEARCH("Rear",INDIRECT(ADDRESS($F508,33)))),ISERROR(SEARCH("Side",INDIRECT(ADDRESS($F508,33))))),INDIRECT(ADDRESS($F508,COLUMN())),0),0),IF($G508&gt;0,IF(AND(INDIRECT(ADDRESS($G508,44))=0,INDIRECT(ADDRESS($G508,38))="UL",ISERROR(SEARCH("Rear",INDIRECT(ADDRESS($G508,33)))),ISERROR(SEARCH("Side",INDIRECT(ADDRESS($G508,33))))),INDIRECT(ADDRESS($G508,COLUMN())),0),0),IF($H508&gt;0,IF(AND(INDIRECT(ADDRESS($H508,44))=0,INDIRECT(ADDRESS($H508,38))="UL",ISERROR(SEARCH("Rear",INDIRECT(ADDRESS($H508,33)))),ISERROR(SEARCH("Side",INDIRECT(ADDRESS($H508,33))))),INDIRECT(ADDRESS($H508,COLUMN())),0),0),IF($I508&gt;0,IF(AND(INDIRECT(ADDRESS($I508,44))=0,INDIRECT(ADDRESS($I508,38))="UL",ISERROR(SEARCH("Rear",INDIRECT(ADDRESS($I508,33)))),ISERROR(SEARCH("Side",INDIRECT(ADDRESS($I508,33))))),INDIRECT(ADDRESS($I508,COLUMN())),0),0),IF($J508&gt;0,IF(AND(INDIRECT(ADDRESS($J508,44))=0,INDIRECT(ADDRESS($J508,38))="UL",ISERROR(SEARCH("Rear",INDIRECT(ADDRESS($J508,33)))),ISERROR(SEARCH("Side",INDIRECT(ADDRESS($J508,33))))),INDIRECT(ADDRESS($J508,COLUMN())),0),0),IF($K508&gt;0,IF(AND(INDIRECT(ADDRESS($K508,44))=0,INDIRECT(ADDRESS($K508,38))="UL",ISERROR(SEARCH("Rear",INDIRECT(ADDRESS($K508,33)))),ISERROR(SEARCH("Side",INDIRECT(ADDRESS($K508,33))))),INDIRECT(ADDRESS($K508,COLUMN())),0),0),IF($L508&gt;0,IF(AND(INDIRECT(ADDRESS($L508,44))=0,INDIRECT(ADDRESS($L508,38))="UL",ISERROR(SEARCH("Rear",INDIRECT(ADDRESS($L508,33)))),ISERROR(SEARCH("Side",INDIRECT(ADDRESS($L508,33))))),INDIRECT(ADDRESS($L508,COLUMN())),0),0),IF($M508&gt;0,IF(AND(INDIRECT(ADDRESS($M508,44))=0,INDIRECT(ADDRESS($M508,38))="UL",ISERROR(SEARCH("Rear",INDIRECT(ADDRESS($M508,33)))),ISERROR(SEARCH("Side",INDIRECT(ADDRESS($M508,33))))),INDIRECT(ADDRESS($M508,COLUMN())),0),0))</f>
        <v>0</v>
      </c>
      <c r="AX508" s="210" cm="1">
        <f t="array" aca="1" ref="AX508" ca="1">SUM(IF($C508&gt;0,IF(AND(INDIRECT(ADDRESS($C508,44))=0,INDIRECT(ADDRESS($C508,38))="UL",ISERROR(SEARCH("Rear",INDIRECT(ADDRESS($C508,33)))),ISERROR(SEARCH("Side",INDIRECT(ADDRESS($C508,33))))),INDIRECT(ADDRESS($C508,COLUMN())),0),0),IF($D508&gt;0,IF(AND(INDIRECT(ADDRESS($D508,44))=0,INDIRECT(ADDRESS($D508,38))="UL",ISERROR(SEARCH("Rear",INDIRECT(ADDRESS($D508,33)))),ISERROR(SEARCH("Side",INDIRECT(ADDRESS($D508,33))))),INDIRECT(ADDRESS($D508,COLUMN())),0),0),IF($E508&gt;0,IF(AND(INDIRECT(ADDRESS($E508,44))=0,INDIRECT(ADDRESS($E508,38))="UL",ISERROR(SEARCH("Rear",INDIRECT(ADDRESS($E508,33)))),ISERROR(SEARCH("Side",INDIRECT(ADDRESS($E508,33))))),INDIRECT(ADDRESS($E508,COLUMN())),0),0),IF($F508&gt;0,IF(AND(INDIRECT(ADDRESS($F508,44))=0,INDIRECT(ADDRESS($F508,38))="UL",ISERROR(SEARCH("Rear",INDIRECT(ADDRESS($F508,33)))),ISERROR(SEARCH("Side",INDIRECT(ADDRESS($F508,33))))),INDIRECT(ADDRESS($F508,COLUMN())),0),0),IF($G508&gt;0,IF(AND(INDIRECT(ADDRESS($G508,44))=0,INDIRECT(ADDRESS($G508,38))="UL",ISERROR(SEARCH("Rear",INDIRECT(ADDRESS($G508,33)))),ISERROR(SEARCH("Side",INDIRECT(ADDRESS($G508,33))))),INDIRECT(ADDRESS($G508,COLUMN())),0),0),IF($H508&gt;0,IF(AND(INDIRECT(ADDRESS($H508,44))=0,INDIRECT(ADDRESS($H508,38))="UL",ISERROR(SEARCH("Rear",INDIRECT(ADDRESS($H508,33)))),ISERROR(SEARCH("Side",INDIRECT(ADDRESS($H508,33))))),INDIRECT(ADDRESS($H508,COLUMN())),0),0),IF($I508&gt;0,IF(AND(INDIRECT(ADDRESS($I508,44))=0,INDIRECT(ADDRESS($I508,38))="UL",ISERROR(SEARCH("Rear",INDIRECT(ADDRESS($I508,33)))),ISERROR(SEARCH("Side",INDIRECT(ADDRESS($I508,33))))),INDIRECT(ADDRESS($I508,COLUMN())),0),0),IF($J508&gt;0,IF(AND(INDIRECT(ADDRESS($J508,44))=0,INDIRECT(ADDRESS($J508,38))="UL",ISERROR(SEARCH("Rear",INDIRECT(ADDRESS($J508,33)))),ISERROR(SEARCH("Side",INDIRECT(ADDRESS($J508,33))))),INDIRECT(ADDRESS($J508,COLUMN())),0),0),IF($K508&gt;0,IF(AND(INDIRECT(ADDRESS($K508,44))=0,INDIRECT(ADDRESS($K508,38))="UL",ISERROR(SEARCH("Rear",INDIRECT(ADDRESS($K508,33)))),ISERROR(SEARCH("Side",INDIRECT(ADDRESS($K508,33))))),INDIRECT(ADDRESS($K508,COLUMN())),0),0),IF($L508&gt;0,IF(AND(INDIRECT(ADDRESS($L508,44))=0,INDIRECT(ADDRESS($L508,38))="UL",ISERROR(SEARCH("Rear",INDIRECT(ADDRESS($L508,33)))),ISERROR(SEARCH("Side",INDIRECT(ADDRESS($L508,33))))),INDIRECT(ADDRESS($L508,COLUMN())),0),0),IF($M508&gt;0,IF(AND(INDIRECT(ADDRESS($M508,44))=0,INDIRECT(ADDRESS($M508,38))="UL",ISERROR(SEARCH("Rear",INDIRECT(ADDRESS($M508,33)))),ISERROR(SEARCH("Side",INDIRECT(ADDRESS($M508,33))))),INDIRECT(ADDRESS($M508,COLUMN())),0),0))</f>
        <v>0</v>
      </c>
      <c r="AY508" s="212">
        <f t="shared" ca="1" si="357"/>
        <v>0</v>
      </c>
      <c r="AZ508" s="212">
        <f t="shared" ca="1" si="358"/>
        <v>0</v>
      </c>
      <c r="BA508" s="212" cm="1">
        <f t="array" aca="1" ref="BA508" ca="1">SUM(IF($C508&gt;0,IF(AND(INDIRECT(ADDRESS($C508,44))=0,INDIRECT(ADDRESS($C508,38))="UL"),INDIRECT(ADDRESS($C508,COLUMN())),0),0),IF($D508&gt;0,IF(AND(INDIRECT(ADDRESS($D508,44))=0,INDIRECT(ADDRESS($D508,38))="UL"),INDIRECT(ADDRESS($D508,COLUMN())),0),0),IF($E508&gt;0,IF(AND(INDIRECT(ADDRESS($E508,44))=0,INDIRECT(ADDRESS($E508,38))="UL"),INDIRECT(ADDRESS($E508,COLUMN())),0),0),IF($F508&gt;0,IF(AND(INDIRECT(ADDRESS($F508,44))=0,INDIRECT(ADDRESS($F508,38))="UL"),INDIRECT(ADDRESS($F508,COLUMN())),0),0),IF($G508&gt;0,IF(AND(INDIRECT(ADDRESS($G508,44))=0,INDIRECT(ADDRESS($G508,38))="UL"),INDIRECT(ADDRESS($G508,COLUMN())),0),0),IF($H508&gt;0,IF(AND(INDIRECT(ADDRESS($H508,44))=0,INDIRECT(ADDRESS($H508,38))="UL"),INDIRECT(ADDRESS($H508,COLUMN())),0),0),IF($I508&gt;0,IF(AND(INDIRECT(ADDRESS($I508,44))=0,INDIRECT(ADDRESS($I508,38))="UL"),INDIRECT(ADDRESS($I508,COLUMN())),0),0),IF($J508&gt;0,IF(AND(INDIRECT(ADDRESS($J508,44))=0,INDIRECT(ADDRESS($J508,38))="UL"),INDIRECT(ADDRESS($J508,COLUMN())),0),0),IF($K508&gt;0,IF(AND(INDIRECT(ADDRESS($K508,44))=0,INDIRECT(ADDRESS($K508,38))="UL"),INDIRECT(ADDRESS($K508,COLUMN())),0),0),IF($L508&gt;0,IF(AND(INDIRECT(ADDRESS($L508,44))=0,INDIRECT(ADDRESS($L508,38))="UL"),INDIRECT(ADDRESS($L508,COLUMN())),0),0),IF($M508&gt;0,IF(AND(INDIRECT(ADDRESS($M508,44))=0,INDIRECT(ADDRESS($M508,38))="UL"),INDIRECT(ADDRESS($M508,COLUMN())),0),0))</f>
        <v>0</v>
      </c>
      <c r="BB508" s="212" cm="1">
        <f t="array" aca="1" ref="BB508" ca="1">SUM(IF($C508&gt;0,IF(AND(INDIRECT(ADDRESS($C508,44))=0,INDIRECT(ADDRESS($C508,38))="UL"),INDIRECT(ADDRESS($C508,COLUMN())),0),0),IF($D508&gt;0,IF(AND(INDIRECT(ADDRESS($D508,44))=0,INDIRECT(ADDRESS($D508,38))="UL"),INDIRECT(ADDRESS($D508,COLUMN())),0),0),IF($E508&gt;0,IF(AND(INDIRECT(ADDRESS($E508,44))=0,INDIRECT(ADDRESS($E508,38))="UL"),INDIRECT(ADDRESS($E508,COLUMN())),0),0),IF($F508&gt;0,IF(AND(INDIRECT(ADDRESS($F508,44))=0,INDIRECT(ADDRESS($F508,38))="UL"),INDIRECT(ADDRESS($F508,COLUMN())),0),0),IF($G508&gt;0,IF(AND(INDIRECT(ADDRESS($G508,44))=0,INDIRECT(ADDRESS($G508,38))="UL"),INDIRECT(ADDRESS($G508,COLUMN())),0),0),IF($H508&gt;0,IF(AND(INDIRECT(ADDRESS($H508,44))=0,INDIRECT(ADDRESS($H508,38))="UL"),INDIRECT(ADDRESS($H508,COLUMN())),0),0),IF($I508&gt;0,IF(AND(INDIRECT(ADDRESS($I508,44))=0,INDIRECT(ADDRESS($I508,38))="UL"),INDIRECT(ADDRESS($I508,COLUMN())),0),0),IF($J508&gt;0,IF(AND(INDIRECT(ADDRESS($J508,44))=0,INDIRECT(ADDRESS($J508,38))="UL"),INDIRECT(ADDRESS($J508,COLUMN())),0),0),IF($K508&gt;0,IF(AND(INDIRECT(ADDRESS($K508,44))=0,INDIRECT(ADDRESS($K508,38))="UL"),INDIRECT(ADDRESS($K508,COLUMN())),0),0),IF($L508&gt;0,IF(AND(INDIRECT(ADDRESS($L508,44))=0,INDIRECT(ADDRESS($L508,38))="UL"),INDIRECT(ADDRESS($L508,COLUMN())),0),0),IF($M508&gt;0,IF(AND(INDIRECT(ADDRESS($M508,44))=0,INDIRECT(ADDRESS($M508,38))="UL"),INDIRECT(ADDRESS($M508,COLUMN())),0),0))</f>
        <v>0</v>
      </c>
      <c r="BC508" s="212" cm="1">
        <f t="array" aca="1" ref="BC508" ca="1">SUM(IF($C508&gt;0,IF(AND(INDIRECT(ADDRESS($C508,44))=0,INDIRECT(ADDRESS($C508,38))="UL"),INDIRECT(ADDRESS($C508,COLUMN())),0),0),IF($D508&gt;0,IF(AND(INDIRECT(ADDRESS($D508,44))=0,INDIRECT(ADDRESS($D508,38))="UL"),INDIRECT(ADDRESS($D508,COLUMN())),0),0),IF($E508&gt;0,IF(AND(INDIRECT(ADDRESS($E508,44))=0,INDIRECT(ADDRESS($E508,38))="UL"),INDIRECT(ADDRESS($E508,COLUMN())),0),0),IF($F508&gt;0,IF(AND(INDIRECT(ADDRESS($F508,44))=0,INDIRECT(ADDRESS($F508,38))="UL"),INDIRECT(ADDRESS($F508,COLUMN())),0),0),IF($G508&gt;0,IF(AND(INDIRECT(ADDRESS($G508,44))=0,INDIRECT(ADDRESS($G508,38))="UL"),INDIRECT(ADDRESS($G508,COLUMN())),0),0),IF($H508&gt;0,IF(AND(INDIRECT(ADDRESS($H508,44))=0,INDIRECT(ADDRESS($H508,38))="UL"),INDIRECT(ADDRESS($H508,COLUMN())),0),0),IF($I508&gt;0,IF(AND(INDIRECT(ADDRESS($I508,44))=0,INDIRECT(ADDRESS($I508,38))="UL"),INDIRECT(ADDRESS($I508,COLUMN())),0),0),IF($J508&gt;0,IF(AND(INDIRECT(ADDRESS($J508,44))=0,INDIRECT(ADDRESS($J508,38))="UL"),INDIRECT(ADDRESS($J508,COLUMN())),0),0),IF($K508&gt;0,IF(AND(INDIRECT(ADDRESS($K508,44))=0,INDIRECT(ADDRESS($K508,38))="UL"),INDIRECT(ADDRESS($K508,COLUMN())),0),0),IF($L508&gt;0,IF(AND(INDIRECT(ADDRESS($L508,44))=0,INDIRECT(ADDRESS($L508,38))="UL"),INDIRECT(ADDRESS($L508,COLUMN())),0),0),IF($M508&gt;0,IF(AND(INDIRECT(ADDRESS($M508,44))=0,INDIRECT(ADDRESS($M508,38))="UL"),INDIRECT(ADDRESS($M508,COLUMN())),0),0))</f>
        <v>0</v>
      </c>
      <c r="BD508" s="212" cm="1">
        <f t="array" aca="1" ref="BD508" ca="1">SUM(IF($C508&gt;0,IF(AND(INDIRECT(ADDRESS($C508,44))=0,INDIRECT(ADDRESS($C508,38))="UL"),INDIRECT(ADDRESS($C508,COLUMN())),0),0),IF($D508&gt;0,IF(AND(INDIRECT(ADDRESS($D508,44))=0,INDIRECT(ADDRESS($D508,38))="UL"),INDIRECT(ADDRESS($D508,COLUMN())),0),0),IF($E508&gt;0,IF(AND(INDIRECT(ADDRESS($E508,44))=0,INDIRECT(ADDRESS($E508,38))="UL"),INDIRECT(ADDRESS($E508,COLUMN())),0),0),IF($F508&gt;0,IF(AND(INDIRECT(ADDRESS($F508,44))=0,INDIRECT(ADDRESS($F508,38))="UL"),INDIRECT(ADDRESS($F508,COLUMN())),0),0),IF($G508&gt;0,IF(AND(INDIRECT(ADDRESS($G508,44))=0,INDIRECT(ADDRESS($G508,38))="UL"),INDIRECT(ADDRESS($G508,COLUMN())),0),0),IF($H508&gt;0,IF(AND(INDIRECT(ADDRESS($H508,44))=0,INDIRECT(ADDRESS($H508,38))="UL"),INDIRECT(ADDRESS($H508,COLUMN())),0),0),IF($I508&gt;0,IF(AND(INDIRECT(ADDRESS($I508,44))=0,INDIRECT(ADDRESS($I508,38))="UL"),INDIRECT(ADDRESS($I508,COLUMN())),0),0),IF($J508&gt;0,IF(AND(INDIRECT(ADDRESS($J508,44))=0,INDIRECT(ADDRESS($J508,38))="UL"),INDIRECT(ADDRESS($J508,COLUMN())),0),0),IF($K508&gt;0,IF(AND(INDIRECT(ADDRESS($K508,44))=0,INDIRECT(ADDRESS($K508,38))="UL"),INDIRECT(ADDRESS($K508,COLUMN())),0),0),IF($L508&gt;0,IF(AND(INDIRECT(ADDRESS($L508,44))=0,INDIRECT(ADDRESS($L508,38))="UL"),INDIRECT(ADDRESS($L508,COLUMN())),0),0),IF($M508&gt;0,IF(AND(INDIRECT(ADDRESS($M508,44))=0,INDIRECT(ADDRESS($M508,38))="UL"),INDIRECT(ADDRESS($M508,COLUMN())),0),0))</f>
        <v>0</v>
      </c>
      <c r="BE508" s="210">
        <f t="shared" ca="1" si="359"/>
        <v>0</v>
      </c>
      <c r="BF508" s="210" cm="1">
        <f t="array" aca="1" ref="BF508" ca="1">SUM(IF($C508&gt;0,IF(INDIRECT(ADDRESS($C508,45))=1,INDIRECT(ADDRESS($C508,52))*INDIRECT(ADDRESS($C508,42))/5,0),0), IF($D508&gt;0,IF(INDIRECT(ADDRESS($D508,45))=1,INDIRECT(ADDRESS($D508,52))*INDIRECT(ADDRESS($D508,42))/5,0),0), IF($E508&gt;0,IF(INDIRECT(ADDRESS($E508,45))=1,INDIRECT(ADDRESS($E508,52))*INDIRECT(ADDRESS($E508,42))/5,0),0), IF($F508&gt;0,IF(INDIRECT(ADDRESS($F508,45))=1,INDIRECT(ADDRESS($F508,52))*INDIRECT(ADDRESS($F508,42))/5,0),0), IF($G508&gt;0,IF(INDIRECT(ADDRESS($G508,45))=1,INDIRECT(ADDRESS($G508,52))*INDIRECT(ADDRESS($G508,42))/5,0),0), IF($H508&gt;0,IF(INDIRECT(ADDRESS($H508,45))=1,INDIRECT(ADDRESS($H508,52))*INDIRECT(ADDRESS($H508,42))/5,0),0)
)*$BF$296/100</f>
        <v>0</v>
      </c>
      <c r="BG508" s="213"/>
      <c r="BH508" s="210" cm="1">
        <f t="array" aca="1" ref="BH508" ca="1">SUM(IF($C508&gt;0,IF(AND(INDIRECT(ADDRESS($C508,44))=0,INDIRECT(ADDRESS($C508,38))&lt;&gt;"UL"),INDIRECT(ADDRESS($C508,COLUMN()-12)),0),0), IF($D508&gt;0,IF(AND(INDIRECT(ADDRESS($D508,44))=0,INDIRECT(ADDRESS($D508,38))&lt;&gt;"UL"),INDIRECT(ADDRESS($D508,COLUMN()-12)),0),0), IF($E508&gt;0,IF(AND(INDIRECT(ADDRESS($E508,44))=0,INDIRECT(ADDRESS($E508,38))&lt;&gt;"UL"),INDIRECT(ADDRESS($E508,COLUMN()-12)),0),0), IF($F508&gt;0,IF(AND(INDIRECT(ADDRESS($F508,44))=0,INDIRECT(ADDRESS($F508,38))&lt;&gt;"UL"),INDIRECT(ADDRESS($F508,COLUMN()-12)),0),0), IF($G508&gt;0,IF(AND(INDIRECT(ADDRESS($G508,44))=0,INDIRECT(ADDRESS($G508,38))&lt;&gt;"UL"),INDIRECT(ADDRESS($G508,COLUMN()-12)),0),0), IF($H508&gt;0,IF(AND(INDIRECT(ADDRESS($H508,44))=0,INDIRECT(ADDRESS($H508,38))&lt;&gt;"UL"),INDIRECT(ADDRESS($H508,COLUMN()-12)),0),0), IF($I508&gt;0,IF(AND(INDIRECT(ADDRESS($I508,44))=0,INDIRECT(ADDRESS($I508,38))&lt;&gt;"UL"),INDIRECT(ADDRESS($I508,COLUMN()-12)),0),0), IF($J508&gt;0,IF(AND(INDIRECT(ADDRESS($J508,44))=0,INDIRECT(ADDRESS($J508,38))&lt;&gt;"UL"),INDIRECT(ADDRESS($J508,COLUMN()-12)),0),0), IF($K508&gt;0,IF(AND(INDIRECT(ADDRESS($K508,44))=0,INDIRECT(ADDRESS($K508,38))&lt;&gt;"UL"),INDIRECT(ADDRESS($K508,COLUMN()-12)),0),0), IF($L508&gt;0,IF(AND(INDIRECT(ADDRESS($L508,44))=0,INDIRECT(ADDRESS($L508,38))&lt;&gt;"UL"),INDIRECT(ADDRESS($L508,COLUMN()-12)),0),0), IF($M508&gt;0,IF(AND(INDIRECT(ADDRESS($M508,44))=0,INDIRECT(ADDRESS($M508,38))&lt;&gt;"UL"),INDIRECT(ADDRESS($M508,COLUMN()-12)),0),0))</f>
        <v>0</v>
      </c>
      <c r="BI508" s="210" cm="1">
        <f t="array" aca="1" ref="BI508" ca="1">SUM(IF($C508&gt;0,IF(AND(INDIRECT(ADDRESS($C508,44))=0,INDIRECT(ADDRESS($C508,38))&lt;&gt;"UL"),INDIRECT(ADDRESS($C508,COLUMN()-12)),0),0), IF($D508&gt;0,IF(AND(INDIRECT(ADDRESS($D508,44))=0,INDIRECT(ADDRESS($D508,38))&lt;&gt;"UL"),INDIRECT(ADDRESS($D508,COLUMN()-12)),0),0), IF($E508&gt;0,IF(AND(INDIRECT(ADDRESS($E508,44))=0,INDIRECT(ADDRESS($E508,38))&lt;&gt;"UL"),INDIRECT(ADDRESS($E508,COLUMN()-12)),0),0), IF($F508&gt;0,IF(AND(INDIRECT(ADDRESS($F508,44))=0,INDIRECT(ADDRESS($F508,38))&lt;&gt;"UL"),INDIRECT(ADDRESS($F508,COLUMN()-12)),0),0), IF($G508&gt;0,IF(AND(INDIRECT(ADDRESS($G508,44))=0,INDIRECT(ADDRESS($G508,38))&lt;&gt;"UL"),INDIRECT(ADDRESS($G508,COLUMN()-12)),0),0), IF($H508&gt;0,IF(AND(INDIRECT(ADDRESS($H508,44))=0,INDIRECT(ADDRESS($H508,38))&lt;&gt;"UL"),INDIRECT(ADDRESS($H508,COLUMN()-12)),0),0), IF($I508&gt;0,IF(AND(INDIRECT(ADDRESS($I508,44))=0,INDIRECT(ADDRESS($I508,38))&lt;&gt;"UL"),INDIRECT(ADDRESS($I508,COLUMN()-12)),0),0), IF($J508&gt;0,IF(AND(INDIRECT(ADDRESS($J508,44))=0,INDIRECT(ADDRESS($J508,38))&lt;&gt;"UL"),INDIRECT(ADDRESS($J508,COLUMN()-12)),0),0), IF($K508&gt;0,IF(AND(INDIRECT(ADDRESS($K508,44))=0,INDIRECT(ADDRESS($K508,38))&lt;&gt;"UL"),INDIRECT(ADDRESS($K508,COLUMN()-12)),0),0), IF($L508&gt;0,IF(AND(INDIRECT(ADDRESS($L508,44))=0,INDIRECT(ADDRESS($L508,38))&lt;&gt;"UL"),INDIRECT(ADDRESS($L508,COLUMN()-12)),0),0), IF($M508&gt;0,IF(AND(INDIRECT(ADDRESS($M508,44))=0,INDIRECT(ADDRESS($M508,38))&lt;&gt;"UL"),INDIRECT(ADDRESS($M508,COLUMN()-12)),0),0))</f>
        <v>0</v>
      </c>
      <c r="BJ508" s="210" cm="1">
        <f t="array" aca="1" ref="BJ508" ca="1">SUM(IF($C508&gt;0,IF(AND(INDIRECT(ADDRESS($C508,44))=0,INDIRECT(ADDRESS($C508,38))&lt;&gt;"UL"),INDIRECT(ADDRESS($C508,COLUMN()-12)),0),0), IF($D508&gt;0,IF(AND(INDIRECT(ADDRESS($D508,44))=0,INDIRECT(ADDRESS($D508,38))&lt;&gt;"UL"),INDIRECT(ADDRESS($D508,COLUMN()-12)),0),0), IF($E508&gt;0,IF(AND(INDIRECT(ADDRESS($E508,44))=0,INDIRECT(ADDRESS($E508,38))&lt;&gt;"UL"),INDIRECT(ADDRESS($E508,COLUMN()-12)),0),0), IF($F508&gt;0,IF(AND(INDIRECT(ADDRESS($F508,44))=0,INDIRECT(ADDRESS($F508,38))&lt;&gt;"UL"),INDIRECT(ADDRESS($F508,COLUMN()-12)),0),0), IF($G508&gt;0,IF(AND(INDIRECT(ADDRESS($G508,44))=0,INDIRECT(ADDRESS($G508,38))&lt;&gt;"UL"),INDIRECT(ADDRESS($G508,COLUMN()-12)),0),0), IF($H508&gt;0,IF(AND(INDIRECT(ADDRESS($H508,44))=0,INDIRECT(ADDRESS($H508,38))&lt;&gt;"UL"),INDIRECT(ADDRESS($H508,COLUMN()-12)),0),0), IF($I508&gt;0,IF(AND(INDIRECT(ADDRESS($I508,44))=0,INDIRECT(ADDRESS($I508,38))&lt;&gt;"UL"),INDIRECT(ADDRESS($I508,COLUMN()-12)),0),0), IF($J508&gt;0,IF(AND(INDIRECT(ADDRESS($J508,44))=0,INDIRECT(ADDRESS($J508,38))&lt;&gt;"UL"),INDIRECT(ADDRESS($J508,COLUMN()-12)),0),0), IF($K508&gt;0,IF(AND(INDIRECT(ADDRESS($K508,44))=0,INDIRECT(ADDRESS($K508,38))&lt;&gt;"UL"),INDIRECT(ADDRESS($K508,COLUMN()-12)),0),0), IF($L508&gt;0,IF(AND(INDIRECT(ADDRESS($L508,44))=0,INDIRECT(ADDRESS($L508,38))&lt;&gt;"UL"),INDIRECT(ADDRESS($L508,COLUMN()-12)),0),0), IF($M508&gt;0,IF(AND(INDIRECT(ADDRESS($M508,44))=0,INDIRECT(ADDRESS($M508,38))&lt;&gt;"UL"),INDIRECT(ADDRESS($M508,COLUMN()-12)),0),0))</f>
        <v>0</v>
      </c>
      <c r="BK508" s="210">
        <f t="shared" ca="1" si="360"/>
        <v>0</v>
      </c>
      <c r="BL508" s="212">
        <f t="shared" ca="1" si="361"/>
        <v>0</v>
      </c>
      <c r="BM508" s="210" cm="1">
        <f t="array" aca="1" ref="BM508" ca="1">SUM(IF($C508&gt;0,IF(AND(INDIRECT(ADDRESS($C508,44))=0,INDIRECT(ADDRESS($C508,38))&lt;&gt;"UL"),INDIRECT(ADDRESS($C508,COLUMN()-12)),0),0), IF($D508&gt;0,IF(AND(INDIRECT(ADDRESS($D508,44))=0,INDIRECT(ADDRESS($D508,38))&lt;&gt;"UL"),INDIRECT(ADDRESS($D508,COLUMN()-12)),0),0), IF($E508&gt;0,IF(AND(INDIRECT(ADDRESS($E508,44))=0,INDIRECT(ADDRESS($E508,38))&lt;&gt;"UL"),INDIRECT(ADDRESS($E508,COLUMN()-12)),0),0), IF($F508&gt;0,IF(AND(INDIRECT(ADDRESS($F508,44))=0,INDIRECT(ADDRESS($F508,38))&lt;&gt;"UL"),INDIRECT(ADDRESS($F508,COLUMN()-12)),0),0), IF($G508&gt;0,IF(AND(INDIRECT(ADDRESS($G508,44))=0,INDIRECT(ADDRESS($G508,38))&lt;&gt;"UL"),INDIRECT(ADDRESS($G508,COLUMN()-12)),0),0), IF($H508&gt;0,IF(AND(INDIRECT(ADDRESS($H508,44))=0,INDIRECT(ADDRESS($H508,38))&lt;&gt;"UL"),INDIRECT(ADDRESS($H508,COLUMN()-12)),0),0), IF($I508&gt;0,IF(AND(INDIRECT(ADDRESS($I508,44))=0,INDIRECT(ADDRESS($I508,38))&lt;&gt;"UL"),INDIRECT(ADDRESS($I508,COLUMN()-12)),0),0), IF($J508&gt;0,IF(AND(INDIRECT(ADDRESS($J508,44))=0,INDIRECT(ADDRESS($J508,38))&lt;&gt;"UL"),INDIRECT(ADDRESS($J508,COLUMN()-12)),0),0), IF($K508&gt;0,IF(AND(INDIRECT(ADDRESS($K508,44))=0,INDIRECT(ADDRESS($K508,38))&lt;&gt;"UL"),INDIRECT(ADDRESS($K508,COLUMN()-11)),0),0), IF($L508&gt;0,IF(AND(INDIRECT(ADDRESS($L508,44))=0,INDIRECT(ADDRESS($L508,38))&lt;&gt;"UL"),INDIRECT(ADDRESS($L508,COLUMN()-11)),0),0), IF($M508&gt;0,IF(AND(INDIRECT(ADDRESS($M508,44))=0,INDIRECT(ADDRESS($M508,38))&lt;&gt;"UL"),INDIRECT(ADDRESS($M508,COLUMN()-11)),0),0))</f>
        <v>0</v>
      </c>
      <c r="BN508" s="210" cm="1">
        <f t="array" aca="1" ref="BN508" ca="1">SUM(IF($C508&gt;0,IF(AND(INDIRECT(ADDRESS($C508,44))=0,INDIRECT(ADDRESS($C508,38))&lt;&gt;"UL"),INDIRECT(ADDRESS($C508,COLUMN()-12)),0),0), IF($D508&gt;0,IF(AND(INDIRECT(ADDRESS($D508,44))=0,INDIRECT(ADDRESS($D508,38))&lt;&gt;"UL"),INDIRECT(ADDRESS($D508,COLUMN()-12)),0),0), IF($E508&gt;0,IF(AND(INDIRECT(ADDRESS($E508,44))=0,INDIRECT(ADDRESS($E508,38))&lt;&gt;"UL"),INDIRECT(ADDRESS($E508,COLUMN()-12)),0),0), IF($F508&gt;0,IF(AND(INDIRECT(ADDRESS($F508,44))=0,INDIRECT(ADDRESS($F508,38))&lt;&gt;"UL"),INDIRECT(ADDRESS($F508,COLUMN()-12)),0),0), IF($G508&gt;0,IF(AND(INDIRECT(ADDRESS($G508,44))=0,INDIRECT(ADDRESS($G508,38))&lt;&gt;"UL"),INDIRECT(ADDRESS($G508,COLUMN()-12)),0),0), IF($H508&gt;0,IF(AND(INDIRECT(ADDRESS($H508,44))=0,INDIRECT(ADDRESS($H508,38))&lt;&gt;"UL"),INDIRECT(ADDRESS($H508,COLUMN()-12)),0),0), IF($I508&gt;0,IF(AND(INDIRECT(ADDRESS($I508,44))=0,INDIRECT(ADDRESS($I508,38))&lt;&gt;"UL"),INDIRECT(ADDRESS($I508,COLUMN()-12)),0),0), IF($J508&gt;0,IF(AND(INDIRECT(ADDRESS($J508,44))=0,INDIRECT(ADDRESS($J508,38))&lt;&gt;"UL"),INDIRECT(ADDRESS($J508,COLUMN()-12)),0),0), IF($K508&gt;0,IF(AND(INDIRECT(ADDRESS($K508,44))=0,INDIRECT(ADDRESS($K508,38))&lt;&gt;"UL"),INDIRECT(ADDRESS($K508,COLUMN()-11)),0),0), IF($L508&gt;0,IF(AND(INDIRECT(ADDRESS($L508,44))=0,INDIRECT(ADDRESS($L508,38))&lt;&gt;"UL"),INDIRECT(ADDRESS($L508,COLUMN()-11)),0),0), IF($M508&gt;0,IF(AND(INDIRECT(ADDRESS($M508,44))=0,INDIRECT(ADDRESS($M508,38))&lt;&gt;"UL"),INDIRECT(ADDRESS($M508,COLUMN()-11)),0),0))</f>
        <v>0</v>
      </c>
      <c r="BO508" s="210" cm="1">
        <f t="array" aca="1" ref="BO508" ca="1">SUM(IF($C508&gt;0,IF(AND(INDIRECT(ADDRESS($C508,44))=0,INDIRECT(ADDRESS($C508,38))&lt;&gt;"UL"),INDIRECT(ADDRESS($C508,COLUMN()-12)),0),0), IF($D508&gt;0,IF(AND(INDIRECT(ADDRESS($D508,44))=0,INDIRECT(ADDRESS($D508,38))&lt;&gt;"UL"),INDIRECT(ADDRESS($D508,COLUMN()-12)),0),0), IF($E508&gt;0,IF(AND(INDIRECT(ADDRESS($E508,44))=0,INDIRECT(ADDRESS($E508,38))&lt;&gt;"UL"),INDIRECT(ADDRESS($E508,COLUMN()-12)),0),0), IF($F508&gt;0,IF(AND(INDIRECT(ADDRESS($F508,44))=0,INDIRECT(ADDRESS($F508,38))&lt;&gt;"UL"),INDIRECT(ADDRESS($F508,COLUMN()-12)),0),0), IF($G508&gt;0,IF(AND(INDIRECT(ADDRESS($G508,44))=0,INDIRECT(ADDRESS($G508,38))&lt;&gt;"UL"),INDIRECT(ADDRESS($G508,COLUMN()-12)),0),0), IF($H508&gt;0,IF(AND(INDIRECT(ADDRESS($H508,44))=0,INDIRECT(ADDRESS($H508,38))&lt;&gt;"UL"),INDIRECT(ADDRESS($H508,COLUMN()-12)),0),0), IF($I508&gt;0,IF(AND(INDIRECT(ADDRESS($I508,44))=0,INDIRECT(ADDRESS($I508,38))&lt;&gt;"UL"),INDIRECT(ADDRESS($I508,COLUMN()-12)),0),0), IF($J508&gt;0,IF(AND(INDIRECT(ADDRESS($J508,44))=0,INDIRECT(ADDRESS($J508,38))&lt;&gt;"UL"),INDIRECT(ADDRESS($J508,COLUMN()-12)),0),0), IF($K508&gt;0,IF(AND(INDIRECT(ADDRESS($K508,44))=0,INDIRECT(ADDRESS($K508,38))&lt;&gt;"UL"),INDIRECT(ADDRESS($K508,COLUMN()-11)),0),0), IF($L508&gt;0,IF(AND(INDIRECT(ADDRESS($L508,44))=0,INDIRECT(ADDRESS($L508,38))&lt;&gt;"UL"),INDIRECT(ADDRESS($L508,COLUMN()-11)),0),0), IF($M508&gt;0,IF(AND(INDIRECT(ADDRESS($M508,44))=0,INDIRECT(ADDRESS($M508,38))&lt;&gt;"UL"),INDIRECT(ADDRESS($M508,COLUMN()-11)),0),0))</f>
        <v>0</v>
      </c>
      <c r="BP508" s="210" cm="1">
        <f t="array" aca="1" ref="BP508" ca="1">SUM(IF($C508&gt;0,IF(AND(INDIRECT(ADDRESS($C508,44))=0,INDIRECT(ADDRESS($C508,38))&lt;&gt;"UL"),INDIRECT(ADDRESS($C508,COLUMN()-12)),0),0), IF($D508&gt;0,IF(AND(INDIRECT(ADDRESS($D508,44))=0,INDIRECT(ADDRESS($D508,38))&lt;&gt;"UL"),INDIRECT(ADDRESS($D508,COLUMN()-12)),0),0), IF($E508&gt;0,IF(AND(INDIRECT(ADDRESS($E508,44))=0,INDIRECT(ADDRESS($E508,38))&lt;&gt;"UL"),INDIRECT(ADDRESS($E508,COLUMN()-12)),0),0), IF($F508&gt;0,IF(AND(INDIRECT(ADDRESS($F508,44))=0,INDIRECT(ADDRESS($F508,38))&lt;&gt;"UL"),INDIRECT(ADDRESS($F508,COLUMN()-12)),0),0), IF($G508&gt;0,IF(AND(INDIRECT(ADDRESS($G508,44))=0,INDIRECT(ADDRESS($G508,38))&lt;&gt;"UL"),INDIRECT(ADDRESS($G508,COLUMN()-12)),0),0), IF($H508&gt;0,IF(AND(INDIRECT(ADDRESS($H508,44))=0,INDIRECT(ADDRESS($H508,38))&lt;&gt;"UL"),INDIRECT(ADDRESS($H508,COLUMN()-12)),0),0), IF($I508&gt;0,IF(AND(INDIRECT(ADDRESS($I508,44))=0,INDIRECT(ADDRESS($I508,38))&lt;&gt;"UL"),INDIRECT(ADDRESS($I508,COLUMN()-12)),0),0), IF($J508&gt;0,IF(AND(INDIRECT(ADDRESS($J508,44))=0,INDIRECT(ADDRESS($J508,38))&lt;&gt;"UL"),INDIRECT(ADDRESS($J508,COLUMN()-12)),0),0), IF($K508&gt;0,IF(AND(INDIRECT(ADDRESS($K508,44))=0,INDIRECT(ADDRESS($K508,38))&lt;&gt;"UL"),INDIRECT(ADDRESS($K508,COLUMN()-11)),0),0), IF($L508&gt;0,IF(AND(INDIRECT(ADDRESS($L508,44))=0,INDIRECT(ADDRESS($L508,38))&lt;&gt;"UL"),INDIRECT(ADDRESS($L508,COLUMN()-11)),0),0), IF($M508&gt;0,IF(AND(INDIRECT(ADDRESS($M508,44))=0,INDIRECT(ADDRESS($M508,38))&lt;&gt;"UL"),INDIRECT(ADDRESS($M508,COLUMN()-11)),0),0))</f>
        <v>0</v>
      </c>
      <c r="BQ508" s="210">
        <f t="shared" ca="1" si="362"/>
        <v>0</v>
      </c>
      <c r="BR508" s="214" t="e">
        <f t="shared" ca="1" si="363"/>
        <v>#DIV/0!</v>
      </c>
      <c r="BS508" s="215"/>
      <c r="BT508" s="207">
        <f t="shared" ca="1" si="364"/>
        <v>0</v>
      </c>
      <c r="BU508" s="216" t="e">
        <f t="shared" ca="1" si="365"/>
        <v>#DIV/0!</v>
      </c>
      <c r="BV508" s="210" t="s">
        <v>34</v>
      </c>
      <c r="BW508" s="210" cm="1">
        <f t="array" aca="1" ref="BW508" ca="1">SUM(IF($C508&gt;0,IF(AND(INDIRECT(ADDRESS($C508,44))=0,INDIRECT(ADDRESS($C508,38))="UL",ISERROR(SEARCH("Rear",INDIRECT(ADDRESS($C508,33)))),ISERROR(SEARCH("Side",INDIRECT(ADDRESS($C508,33))))),INDIRECT(ADDRESS($C508,COLUMN())),0),0),IF($D508&gt;0,IF(AND(INDIRECT(ADDRESS($D508,44))=0,INDIRECT(ADDRESS($D508,38))="UL",ISERROR(SEARCH("Rear",INDIRECT(ADDRESS($D508,33)))),ISERROR(SEARCH("Side",INDIRECT(ADDRESS($D508,33))))),INDIRECT(ADDRESS($D508,COLUMN())),0),0),IF($E508&gt;0,IF(AND(INDIRECT(ADDRESS($E508,44))=0,INDIRECT(ADDRESS($E508,38))="UL",ISERROR(SEARCH("Rear",INDIRECT(ADDRESS($E508,33)))),ISERROR(SEARCH("Side",INDIRECT(ADDRESS($E508,33))))),INDIRECT(ADDRESS($E508,COLUMN())),0),0),IF($F508&gt;0,IF(AND(INDIRECT(ADDRESS($F508,44))=0,INDIRECT(ADDRESS($F508,38))="UL",ISERROR(SEARCH("Rear",INDIRECT(ADDRESS($F508,33)))),ISERROR(SEARCH("Side",INDIRECT(ADDRESS($F508,33))))),INDIRECT(ADDRESS($F508,COLUMN())),0),0),IF($G508&gt;0,IF(AND(INDIRECT(ADDRESS($G508,44))=0,INDIRECT(ADDRESS($G508,38))="UL",ISERROR(SEARCH("Rear",INDIRECT(ADDRESS($G508,33)))),ISERROR(SEARCH("Side",INDIRECT(ADDRESS($G508,33))))),INDIRECT(ADDRESS($G508,COLUMN())),0),0),IF($H508&gt;0,IF(AND(INDIRECT(ADDRESS($H508,44))=0,INDIRECT(ADDRESS($H508,38))="UL",ISERROR(SEARCH("Rear",INDIRECT(ADDRESS($H508,33)))),ISERROR(SEARCH("Side",INDIRECT(ADDRESS($H508,33))))),INDIRECT(ADDRESS($H508,COLUMN())),0),0),IF($I508&gt;0,IF(AND(INDIRECT(ADDRESS($I508,44))=0,INDIRECT(ADDRESS($I508,38))="UL",ISERROR(SEARCH("Rear",INDIRECT(ADDRESS($I508,33)))),ISERROR(SEARCH("Side",INDIRECT(ADDRESS($I508,33))))),INDIRECT(ADDRESS($I508,COLUMN())),0),0),IF($J508&gt;0,IF(AND(INDIRECT(ADDRESS($J508,44))=0,INDIRECT(ADDRESS($J508,38))="UL",ISERROR(SEARCH("Rear",INDIRECT(ADDRESS($J508,33)))),ISERROR(SEARCH("Side",INDIRECT(ADDRESS($J508,33))))),INDIRECT(ADDRESS($J508,COLUMN())),0),0),IF($K508&gt;0,IF(AND(INDIRECT(ADDRESS($K508,44))=0,INDIRECT(ADDRESS($K508,38))="UL",ISERROR(SEARCH("Rear",INDIRECT(ADDRESS($K508,33)))),ISERROR(SEARCH("Side",INDIRECT(ADDRESS($K508,33))))),INDIRECT(ADDRESS($K508,COLUMN())),0),0),IF($L508&gt;0,IF(AND(INDIRECT(ADDRESS($L508,44))=0,INDIRECT(ADDRESS($L508,38))="UL",ISERROR(SEARCH("Rear",INDIRECT(ADDRESS($L508,33)))),ISERROR(SEARCH("Side",INDIRECT(ADDRESS($L508,33))))),INDIRECT(ADDRESS($L508,COLUMN())),0),0),IF($M508&gt;0,IF(AND(INDIRECT(ADDRESS($M508,44))=0,INDIRECT(ADDRESS($M508,38))="UL",ISERROR(SEARCH("Rear",INDIRECT(ADDRESS($M508,33)))),ISERROR(SEARCH("Side",INDIRECT(ADDRESS($M508,33))))),INDIRECT(ADDRESS($M508,COLUMN())),0),0))</f>
        <v>0</v>
      </c>
      <c r="BX508" s="210">
        <f t="shared" ca="1" si="366"/>
        <v>0</v>
      </c>
      <c r="BY508" s="210" cm="1">
        <f t="array" aca="1" ref="BY508" ca="1">SUM(IF($C508&gt;0,IF(AND(INDIRECT(ADDRESS($C508,44))=0,INDIRECT(ADDRESS($C508,38))="UL"),INDIRECT(ADDRESS($C508,COLUMN())),0),0),IF($D508&gt;0,IF(AND(INDIRECT(ADDRESS($D508,44))=0,INDIRECT(ADDRESS($D508,38))="UL"),INDIRECT(ADDRESS($D508,COLUMN())),0),0),IF($E508&gt;0,IF(AND(INDIRECT(ADDRESS($E508,44))=0,INDIRECT(ADDRESS($E508,38))="UL"),INDIRECT(ADDRESS($E508,COLUMN())),0),0),IF($F508&gt;0,IF(AND(INDIRECT(ADDRESS($F508,44))=0,INDIRECT(ADDRESS($F508,38))="UL"),INDIRECT(ADDRESS($F508,COLUMN())),0),0),IF($G508&gt;0,IF(AND(INDIRECT(ADDRESS($G508,44))=0,INDIRECT(ADDRESS($G508,38))="UL"),INDIRECT(ADDRESS($G508,COLUMN())),0),0),IF($H508&gt;0,IF(AND(INDIRECT(ADDRESS($H508,44))=0,INDIRECT(ADDRESS($H508,38))="UL"),INDIRECT(ADDRESS($H508,COLUMN())),0),0),IF($I508&gt;0,IF(AND(INDIRECT(ADDRESS($I508,44))=0,INDIRECT(ADDRESS($I508,38))="UL"),INDIRECT(ADDRESS($I508,COLUMN())),0),0),IF($J508&gt;0,IF(AND(INDIRECT(ADDRESS($J508,44))=0,INDIRECT(ADDRESS($J508,38))="UL"),INDIRECT(ADDRESS($J508,COLUMN())),0),0),IF($K508&gt;0,IF(AND(INDIRECT(ADDRESS($K508,44))=0,INDIRECT(ADDRESS($K508,38))="UL"),INDIRECT(ADDRESS($K508,COLUMN())),0),0),IF($L508&gt;0,IF(AND(INDIRECT(ADDRESS($L508,44))=0,INDIRECT(ADDRESS($L508,38))="UL"),INDIRECT(ADDRESS($L508,COLUMN())),0),0),IF($M508&gt;0,IF(AND(INDIRECT(ADDRESS($M508,44))=0,INDIRECT(ADDRESS($M508,38))="UL"),INDIRECT(ADDRESS($M508,COLUMN())),0),0))</f>
        <v>0</v>
      </c>
      <c r="BZ508" s="210" cm="1">
        <f t="array" aca="1" ref="BZ508" ca="1">SUM(IF($C508&gt;0,IF(AND(INDIRECT(ADDRESS($C508,44))=0,INDIRECT(ADDRESS($C508,38))="UL"),INDIRECT(ADDRESS($C508,COLUMN())),0),0),IF($D508&gt;0,IF(AND(INDIRECT(ADDRESS($D508,44))=0,INDIRECT(ADDRESS($D508,38))="UL"),INDIRECT(ADDRESS($D508,COLUMN())),0),0),IF($E508&gt;0,IF(AND(INDIRECT(ADDRESS($E508,44))=0,INDIRECT(ADDRESS($E508,38))="UL"),INDIRECT(ADDRESS($E508,COLUMN())),0),0),IF($F508&gt;0,IF(AND(INDIRECT(ADDRESS($F508,44))=0,INDIRECT(ADDRESS($F508,38))="UL"),INDIRECT(ADDRESS($F508,COLUMN())),0),0),IF($G508&gt;0,IF(AND(INDIRECT(ADDRESS($G508,44))=0,INDIRECT(ADDRESS($G508,38))="UL"),INDIRECT(ADDRESS($G508,COLUMN())),0),0),IF($H508&gt;0,IF(AND(INDIRECT(ADDRESS($H508,44))=0,INDIRECT(ADDRESS($H508,38))="UL"),INDIRECT(ADDRESS($H508,COLUMN())),0),0),IF($I508&gt;0,IF(AND(INDIRECT(ADDRESS($I508,44))=0,INDIRECT(ADDRESS($I508,38))="UL"),INDIRECT(ADDRESS($I508,COLUMN())),0),0),IF($J508&gt;0,IF(AND(INDIRECT(ADDRESS($J508,44))=0,INDIRECT(ADDRESS($J508,38))="UL"),INDIRECT(ADDRESS($J508,COLUMN())),0),0),IF($K508&gt;0,IF(AND(INDIRECT(ADDRESS($K508,44))=0,INDIRECT(ADDRESS($K508,38))="UL"),INDIRECT(ADDRESS($K508,COLUMN())),0),0),IF($L508&gt;0,IF(AND(INDIRECT(ADDRESS($L508,44))=0,INDIRECT(ADDRESS($L508,38))="UL"),INDIRECT(ADDRESS($L508,COLUMN())),0),0),IF($M508&gt;0,IF(AND(INDIRECT(ADDRESS($M508,44))=0,INDIRECT(ADDRESS($M508,38))="UL"),INDIRECT(ADDRESS($M508,COLUMN())),0),0))</f>
        <v>0</v>
      </c>
      <c r="CA508" s="210">
        <f t="shared" ca="1" si="367"/>
        <v>0</v>
      </c>
      <c r="CB508" s="210" cm="1">
        <f t="array" aca="1" ref="CB508" ca="1">SUM(IF($C508&gt;0,IF(AND(INDIRECT(ADDRESS($C508,44))=0,INDIRECT(ADDRESS($C508,38))&lt;&gt;"UL"),INDIRECT(ADDRESS($C508,COLUMN())),0),0),IF($D508&gt;0,IF(AND(INDIRECT(ADDRESS($D508,44))=0,INDIRECT(ADDRESS($D508,38))&lt;&gt;"UL"),INDIRECT(ADDRESS($D508,COLUMN())),0),0),IF($E508&gt;0,IF(AND(INDIRECT(ADDRESS($E508,44))=0,INDIRECT(ADDRESS($E508,38))&lt;&gt;"UL"),INDIRECT(ADDRESS($E508,COLUMN())),0),0),IF($F508&gt;0,IF(AND(INDIRECT(ADDRESS($F508,44))=0,INDIRECT(ADDRESS($F508,38))&lt;&gt;"UL"),INDIRECT(ADDRESS($F508,COLUMN())),0),0),IF($G508&gt;0,IF(AND(INDIRECT(ADDRESS($G508,44))=0,INDIRECT(ADDRESS($G508,38))&lt;&gt;"UL"),INDIRECT(ADDRESS($G508,COLUMN())),0),0),IF($H508&gt;0,IF(AND(INDIRECT(ADDRESS($H508,44))=0,INDIRECT(ADDRESS($H508,38))&lt;&gt;"UL"),INDIRECT(ADDRESS($H508,COLUMN())),0),0),IF($I508&gt;0,IF(AND(INDIRECT(ADDRESS($I508,44))=0,INDIRECT(ADDRESS($I508,38))&lt;&gt;"UL"),INDIRECT(ADDRESS($I508,COLUMN())),0),0),IF($J508&gt;0,IF(AND(INDIRECT(ADDRESS($J508,44))=0,INDIRECT(ADDRESS($J508,38))&lt;&gt;"UL"),INDIRECT(ADDRESS($J508,COLUMN())),0),0),IF($K508&gt;0,IF(AND(INDIRECT(ADDRESS($K508,44))=0,INDIRECT(ADDRESS($K508,38))&lt;&gt;"UL"),INDIRECT(ADDRESS($K508,COLUMN())),0),0),IF($L508&gt;0,IF(AND(INDIRECT(ADDRESS($L508,44))=0,INDIRECT(ADDRESS($L508,38))&lt;&gt;"UL"),INDIRECT(ADDRESS($L508,COLUMN())),0),0),IF($M508&gt;0,IF(AND(INDIRECT(ADDRESS($M508,44))=0,INDIRECT(ADDRESS($M508,38))&lt;&gt;"UL"),INDIRECT(ADDRESS($M508,COLUMN())),0),0))</f>
        <v>0</v>
      </c>
      <c r="CC508" s="210">
        <f t="shared" ca="1" si="368"/>
        <v>0</v>
      </c>
      <c r="CD508" s="210" cm="1">
        <f t="array" aca="1" ref="CD508" ca="1">SUM(IF($C508&gt;0,IF(AND(INDIRECT(ADDRESS($C508,44))=0,INDIRECT(ADDRESS($C508,38))&lt;&gt;"UL"),INDIRECT(ADDRESS($C508,COLUMN())),0),0),IF($D508&gt;0,IF(AND(INDIRECT(ADDRESS($D508,44))=0,INDIRECT(ADDRESS($D508,38))&lt;&gt;"UL"),INDIRECT(ADDRESS($D508,COLUMN())),0),0),IF($E508&gt;0,IF(AND(INDIRECT(ADDRESS($E508,44))=0,INDIRECT(ADDRESS($E508,38))&lt;&gt;"UL"),INDIRECT(ADDRESS($E508,COLUMN())),0),0),IF($F508&gt;0,IF(AND(INDIRECT(ADDRESS($F508,44))=0,INDIRECT(ADDRESS($F508,38))&lt;&gt;"UL"),INDIRECT(ADDRESS($F508,COLUMN())),0),0),IF($G508&gt;0,IF(AND(INDIRECT(ADDRESS($G508,44))=0,INDIRECT(ADDRESS($G508,38))&lt;&gt;"UL"),INDIRECT(ADDRESS($G508,COLUMN())),0),0),IF($H508&gt;0,IF(AND(INDIRECT(ADDRESS($H508,44))=0,INDIRECT(ADDRESS($H508,38))&lt;&gt;"UL"),INDIRECT(ADDRESS($H508,COLUMN())),0),0),IF($I508&gt;0,IF(AND(INDIRECT(ADDRESS($I508,44))=0,INDIRECT(ADDRESS($I508,38))&lt;&gt;"UL"),INDIRECT(ADDRESS($I508,COLUMN())),0),0),IF($J508&gt;0,IF(AND(INDIRECT(ADDRESS($J508,44))=0,INDIRECT(ADDRESS($J508,38))&lt;&gt;"UL"),INDIRECT(ADDRESS($J508,COLUMN())),0),0),IF($K508&gt;0,IF(AND(INDIRECT(ADDRESS($K508,44))=0,INDIRECT(ADDRESS($K508,38))&lt;&gt;"UL"),INDIRECT(ADDRESS($K508,COLUMN())),0),0),IF($L508&gt;0,IF(AND(INDIRECT(ADDRESS($L508,44))=0,INDIRECT(ADDRESS($L508,38))&lt;&gt;"UL"),INDIRECT(ADDRESS($L508,COLUMN())),0),0),IF($M508&gt;0,IF(AND(INDIRECT(ADDRESS($M508,44))=0,INDIRECT(ADDRESS($M508,38))&lt;&gt;"UL"),INDIRECT(ADDRESS($M508,COLUMN())),0),0))</f>
        <v>0</v>
      </c>
      <c r="CE508" s="210" cm="1">
        <f t="array" aca="1" ref="CE508" ca="1">SUM(IF($C508&gt;0,IF(AND(INDIRECT(ADDRESS($C508,44))=0,INDIRECT(ADDRESS($C508,38))&lt;&gt;"UL"),INDIRECT(ADDRESS($C508,COLUMN())),0),0),IF($D508&gt;0,IF(AND(INDIRECT(ADDRESS($D508,44))=0,INDIRECT(ADDRESS($D508,38))&lt;&gt;"UL"),INDIRECT(ADDRESS($D508,COLUMN())),0),0),IF($E508&gt;0,IF(AND(INDIRECT(ADDRESS($E508,44))=0,INDIRECT(ADDRESS($E508,38))&lt;&gt;"UL"),INDIRECT(ADDRESS($E508,COLUMN())),0),0),IF($F508&gt;0,IF(AND(INDIRECT(ADDRESS($F508,44))=0,INDIRECT(ADDRESS($F508,38))&lt;&gt;"UL"),INDIRECT(ADDRESS($F508,COLUMN())),0),0),IF($G508&gt;0,IF(AND(INDIRECT(ADDRESS($G508,44))=0,INDIRECT(ADDRESS($G508,38))&lt;&gt;"UL"),INDIRECT(ADDRESS($G508,COLUMN())),0),0),IF($H508&gt;0,IF(AND(INDIRECT(ADDRESS($H508,44))=0,INDIRECT(ADDRESS($H508,38))&lt;&gt;"UL"),INDIRECT(ADDRESS($H508,COLUMN())),0),0),IF($I508&gt;0,IF(AND(INDIRECT(ADDRESS($I508,44))=0,INDIRECT(ADDRESS($I508,38))&lt;&gt;"UL"),INDIRECT(ADDRESS($I508,COLUMN())),0),0),IF($J508&gt;0,IF(AND(INDIRECT(ADDRESS($J508,44))=0,INDIRECT(ADDRESS($J508,38))&lt;&gt;"UL"),INDIRECT(ADDRESS($J508,COLUMN())),0),0),IF($K508&gt;0,IF(AND(INDIRECT(ADDRESS($K508,44))=0,INDIRECT(ADDRESS($K508,38))&lt;&gt;"UL"),INDIRECT(ADDRESS($K508,COLUMN())),0),0),IF($L508&gt;0,IF(AND(INDIRECT(ADDRESS($L508,44))=0,INDIRECT(ADDRESS($L508,38))&lt;&gt;"UL"),INDIRECT(ADDRESS($L508,COLUMN())),0),0),IF($M508&gt;0,IF(AND(INDIRECT(ADDRESS($M508,44))=0,INDIRECT(ADDRESS($M508,38))&lt;&gt;"UL"),INDIRECT(ADDRESS($M508,COLUMN())),0),0))</f>
        <v>0</v>
      </c>
      <c r="CF508" s="210">
        <f t="shared" ca="1" si="369"/>
        <v>0</v>
      </c>
      <c r="CG508" s="210">
        <f t="shared" ca="1" si="370"/>
        <v>0</v>
      </c>
      <c r="CH508" s="210" t="e">
        <f t="shared" ca="1" si="371"/>
        <v>#DIV/0!</v>
      </c>
      <c r="CI508" s="213">
        <f t="shared" si="372"/>
        <v>0</v>
      </c>
      <c r="CJ508" s="213"/>
      <c r="CK508" s="210" cm="1">
        <f t="array" aca="1" ref="CK508" ca="1">IF(AU508="S", SUM(IF($C508&gt;0,IF(INDIRECT(ADDRESS($C508,43))&lt;&gt;1,INDIRECT(ADDRESS($C508,48)),0),0), IF($D508&gt;0,IF(INDIRECT(ADDRESS($D508,43))&lt;&gt;1,INDIRECT(ADDRESS($D508,48)),0),0), IF($E508&gt;0,IF(INDIRECT(ADDRESS($E508,43))&lt;&gt;1,INDIRECT(ADDRESS($E508,48)),0),0), IF($F508&gt;0,IF(INDIRECT(ADDRESS($F508,43))&lt;&gt;1,INDIRECT(ADDRESS($F508,48)),0),0), IF($G508&gt;0,IF(INDIRECT(ADDRESS($G508,43))&lt;&gt;1,INDIRECT(ADDRESS($G508,48)),0),0), IF($H508&gt;0,IF(INDIRECT(ADDRESS($H508,43))&lt;&gt;1,INDIRECT(ADDRESS($H508,48)),0),0), IF($I508&gt;0,IF(INDIRECT(ADDRESS($I508,43))&lt;&gt;1,INDIRECT(ADDRESS($I508,48)),0),0), IF($J508&gt;0,IF(INDIRECT(ADDRESS($J508,43))&lt;&gt;1,INDIRECT(ADDRESS($J508,48)),0),0), IF($K508&gt;0,IF(INDIRECT(ADDRESS($K508,43))&lt;&gt;1,INDIRECT(ADDRESS($K508,48)),0),0), IF($L508&gt;0,IF(INDIRECT(ADDRESS($L508,43))&lt;&gt;1,INDIRECT(ADDRESS($L508,48)),0),0), IF($M508&gt;0,IF(INDIRECT(ADDRESS($M508,43))&lt;&gt;1,INDIRECT(ADDRESS($M508,48)),0),0)), IF(AU508="L",SUM(IF($C508&gt;0,IF(INDIRECT(ADDRESS($C508,43))&lt;&gt;1,INDIRECT(ADDRESS($C508,50)),0),0), IF($D508&gt;0,IF(INDIRECT(ADDRESS($D508,43))&lt;&gt;1,INDIRECT(ADDRESS($D508,50)),0),0), IF($E508&gt;0,IF(INDIRECT(ADDRESS($E508,43))&lt;&gt;1,INDIRECT(ADDRESS($E508,50)),0),0), IF($F508&gt;0,IF(INDIRECT(ADDRESS($F508,43))&lt;&gt;1,INDIRECT(ADDRESS($F508,50)),0),0), IF($G508&gt;0,IF(INDIRECT(ADDRESS($G508,43))&lt;&gt;1,INDIRECT(ADDRESS($G508,50)),0),0), IF($G508&gt;0,IF(INDIRECT(ADDRESS($G508,43))&lt;&gt;1,INDIRECT(ADDRESS($G508,50)),0),0), IF($H508&gt;0,IF(INDIRECT(ADDRESS($H508,43))&lt;&gt;1,INDIRECT(ADDRESS($H508,50)),0),0), IF($I508&gt;0,IF(INDIRECT(ADDRESS($I508,43))&lt;&gt;1,INDIRECT(ADDRESS($I508,50)),0),0), IF($J508&gt;0,IF(INDIRECT(ADDRESS($J508,43))&lt;&gt;1,INDIRECT(ADDRESS($J508,50)),0),0), IF($K508&gt;0,IF(INDIRECT(ADDRESS($K508,43))&lt;&gt;1,INDIRECT(ADDRESS($K508,50)),0),0), IF($L508&gt;0,IF(INDIRECT(ADDRESS($L508,43))&lt;&gt;1,INDIRECT(ADDRESS($L508,50)),0),0), IF($M508&gt;0,IF(INDIRECT(ADDRESS($M508,43))&lt;&gt;1,INDIRECT(ADDRESS($M508,50)),0),0)), SUM(IF($C508&gt;0,IF(INDIRECT(ADDRESS($C508,43))&lt;&gt;1,INDIRECT(ADDRESS($C508,49)),0),0), IF($D508&gt;0,IF(INDIRECT(ADDRESS($D508,43))&lt;&gt;1,INDIRECT(ADDRESS($D508,49)),0),0), IF($E508&gt;0,IF(INDIRECT(ADDRESS($E508,43))&lt;&gt;1,INDIRECT(ADDRESS($E508,49)),0),0), IF($F508&gt;0,IF(INDIRECT(ADDRESS($F508,43))&lt;&gt;1,INDIRECT(ADDRESS($F508,49)),0),0), IF($G508&gt;0,IF(INDIRECT(ADDRESS($G508,43))&lt;&gt;1,INDIRECT(ADDRESS($G508,49)),0),0), IF($G508&gt;0,IF(INDIRECT(ADDRESS($G508,43))&lt;&gt;1,INDIRECT(ADDRESS($G508,49)),0),0), IF($H508&gt;0,IF(INDIRECT(ADDRESS($H508,43))&lt;&gt;1,INDIRECT(ADDRESS($H508,49)),0),0), IF($I508&gt;0,IF(INDIRECT(ADDRESS($I508,43))&lt;&gt;1,INDIRECT(ADDRESS($I508,49)),0),0), IF($J508&gt;0,IF(INDIRECT(ADDRESS($J508,43))&lt;&gt;1,INDIRECT(ADDRESS($J508,49)),0),0), IF($K508&gt;0,IF(INDIRECT(ADDRESS($K508,43))&lt;&gt;1,INDIRECT(ADDRESS($K508,49)),0),0), IF($L508&gt;0,IF(INDIRECT(ADDRESS($L508,43))&lt;&gt;1,INDIRECT(ADDRESS($L508,49)),0),0), IF($M508&gt;0,IF(INDIRECT(ADDRESS($M508,43))&lt;&gt;1,INDIRECT(ADDRESS($M508,49)),0),0))))</f>
        <v>0</v>
      </c>
      <c r="CL508" s="210" cm="1">
        <f t="array" aca="1" ref="CL508" ca="1">1.5*SUM(IF($C508&gt;0,IF(INDIRECT(ADDRESS($C508,44))=1,INDIRECT(ADDRESS($C508,47)),0),0),IF($D508&gt;0,IF(INDIRECT(ADDRESS($D508,44))=1,INDIRECT(ADDRESS($CF467,47)),0),0),IF($E508&gt;0,IF(INDIRECT(ADDRESS($E508,44))=1,INDIRECT(ADDRESS($E508,47)),0),0),IF($F508&gt;0,IF(INDIRECT(ADDRESS($F508,44))=1,INDIRECT(ADDRESS($F508,47)),0),0),IF($G508&gt;0,IF(INDIRECT(ADDRESS($G508,44))=1,INDIRECT(ADDRESS($G508,47)),0),0),IF($G508&gt;0,IF(INDIRECT(ADDRESS($G508,44))=1,INDIRECT(ADDRESS($G508,47)),0),0),IF($H508&gt;0,IF(INDIRECT(ADDRESS($H508,44))=1,INDIRECT(ADDRESS($H508,47)),0),0),IF($I508&gt;0,IF(INDIRECT(ADDRESS($I508,44))=1,INDIRECT(ADDRESS($I508,47)),0),0),IF($J508&gt;0,IF(INDIRECT(ADDRESS($J508,44))=1,INDIRECT(ADDRESS($J508,47)),0),0),IF($K508&gt;0,IF(INDIRECT(ADDRESS($K508,44))=1,INDIRECT(ADDRESS($K508,47)),0),0),IF($L508&gt;0,IF(INDIRECT(ADDRESS($L508,44))=1,INDIRECT(ADDRESS($L508,47)),0),0),IF($M508&gt;0,IF(INDIRECT(ADDRESS($M508,44))=1,INDIRECT(ADDRESS($M508,47)),0),0))</f>
        <v>0</v>
      </c>
      <c r="CM508" s="207" t="e">
        <f t="shared" ca="1" si="373"/>
        <v>#DIV/0!</v>
      </c>
      <c r="CN508" s="215"/>
    </row>
    <row r="509" spans="1:92" x14ac:dyDescent="0.25">
      <c r="AV509" s="203"/>
    </row>
    <row r="512" spans="1:92" x14ac:dyDescent="0.25">
      <c r="A512" s="65" t="s">
        <v>563</v>
      </c>
      <c r="B512" s="74">
        <v>435</v>
      </c>
      <c r="C512" s="74">
        <v>452</v>
      </c>
      <c r="D512" s="74">
        <v>453</v>
      </c>
      <c r="E512" s="74">
        <v>468</v>
      </c>
      <c r="F512" s="74"/>
      <c r="G512" s="74"/>
      <c r="H512" s="74"/>
      <c r="I512" s="74"/>
      <c r="J512" s="74"/>
      <c r="K512" s="74"/>
      <c r="L512" s="74"/>
      <c r="M512" s="74"/>
      <c r="N512" s="67">
        <f t="shared" ref="N512:N522" ca="1" si="374">SUM(INDIRECT(ADDRESS(B512,COLUMN())),IF(C512&gt;0,INDIRECT(ADDRESS(C512,COLUMN())),0),IF(D512&gt;0,INDIRECT(ADDRESS(D512,14)),0),IF(E512&gt;0,INDIRECT(ADDRESS(E512,COLUMN())),0),IF(F512&gt;0,INDIRECT(ADDRESS(F512,COLUMN())),0),IF(G512&gt;0,INDIRECT(ADDRESS(G512,COLUMN())),0),IF(H512&gt;0,INDIRECT(ADDRESS(H512,COLUMN())),0),IF(I512&gt;0,INDIRECT(ADDRESS(I512,COLUMN())),0),IF(J512&gt;0,INDIRECT(ADDRESS(J512,COLUMN())),0),IF(K512&gt;0,INDIRECT(ADDRESS(K512,COLUMN())),0),IF(L512&gt;0,INDIRECT(ADDRESS(L512,COLUMN())),0),IF(M512&gt;0,INDIRECT(ADDRESS(M512,COLUMN())),0))</f>
        <v>26</v>
      </c>
      <c r="O512" s="67" t="str" cm="1">
        <f t="array" aca="1" ref="O512" ca="1">INDIRECT(ADDRESS($B512,COLUMN()))</f>
        <v>Fighter</v>
      </c>
      <c r="P512" s="67" cm="1">
        <f t="array" aca="1" ref="P512" ca="1">INDIRECT(ADDRESS($B512,COLUMN()))</f>
        <v>3</v>
      </c>
      <c r="Q512" s="67" cm="1">
        <f t="array" aca="1" ref="Q512" ca="1">INDIRECT(ADDRESS($B512,COLUMN()))</f>
        <v>0</v>
      </c>
      <c r="R512" s="67" cm="1">
        <f t="array" aca="1" ref="R512" ca="1">INDIRECT(ADDRESS($B512,COLUMN()))</f>
        <v>0</v>
      </c>
      <c r="S512" s="67" cm="1">
        <f t="array" aca="1" ref="S512" ca="1">INDIRECT(ADDRESS($B512,COLUMN()))</f>
        <v>2</v>
      </c>
      <c r="T512" s="67" t="str" cm="1">
        <f t="array" aca="1" ref="T512" ca="1">INDIRECT(ADDRESS($B512,COLUMN()))</f>
        <v>1-7</v>
      </c>
      <c r="U512" s="67" cm="1">
        <f t="array" aca="1" ref="U512" ca="1">INDIRECT(ADDRESS($B512,COLUMN()))</f>
        <v>7</v>
      </c>
      <c r="V512" s="67" cm="1">
        <f t="array" aca="1" ref="V512" ca="1">INDIRECT(ADDRESS($B512,COLUMN()))</f>
        <v>0</v>
      </c>
      <c r="W512" s="67" cm="1">
        <f t="array" aca="1" ref="W512" ca="1">INDIRECT(ADDRESS($B512,COLUMN()))</f>
        <v>4</v>
      </c>
      <c r="X512" s="67" cm="1">
        <f t="array" aca="1" ref="X512" ca="1">INDIRECT(ADDRESS($B512,COLUMN()))</f>
        <v>7</v>
      </c>
      <c r="Y512" s="67" cm="1">
        <f t="array" aca="1" ref="Y512" ca="1">INDIRECT(ADDRESS($B512,COLUMN()))</f>
        <v>2</v>
      </c>
      <c r="Z512" s="67" cm="1">
        <f t="array" aca="1" ref="Z512" ca="1">INDIRECT(ADDRESS($B512,COLUMN()))</f>
        <v>5</v>
      </c>
      <c r="AA512" s="67">
        <f t="shared" ref="AA512:AA522" si="375">AA506</f>
        <v>0</v>
      </c>
      <c r="AB512" s="56">
        <f t="shared" ref="AB512:AB522" ca="1" si="376">((U512/8)^$V$296)*((((X512-(Y512-1)/2)/8)^$X$296)*((S512/3)^$S$296))*(((8-W512)/6)^$W$296)</f>
        <v>0.83652672436050002</v>
      </c>
      <c r="AC512" s="56">
        <f t="shared" ref="AC512:AC522" ca="1" si="377">SUM(((25/N512)^$Z$296)*(AB512/$AB$34))</f>
        <v>1.0231756509542003</v>
      </c>
      <c r="AD512" s="56">
        <f t="shared" ref="AD512:AD522" ca="1" si="378">(P512/($CN$34*(1/AC512)))</f>
        <v>2.6691538720544359</v>
      </c>
      <c r="AF512" s="52"/>
      <c r="AG512" s="52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2"/>
      <c r="AU512" s="54" t="s">
        <v>117</v>
      </c>
      <c r="AV512" s="57" cm="1">
        <f t="array" aca="1" ref="AV512" ca="1">SUM(IF($C512&gt;0,IF(AND(INDIRECT(ADDRESS($C512,44))=0,INDIRECT(ADDRESS($C512,38))="UL",ISERROR(SEARCH("Rear",INDIRECT(ADDRESS($C512,33)))),ISERROR(SEARCH("Side",INDIRECT(ADDRESS($C512,33))))),INDIRECT(ADDRESS($C512,COLUMN())),0),0),IF($D512&gt;0,IF(AND(INDIRECT(ADDRESS($D512,44))=0,INDIRECT(ADDRESS($D512,38))="UL",ISERROR(SEARCH("Rear",INDIRECT(ADDRESS($D512,33)))),ISERROR(SEARCH("Side",INDIRECT(ADDRESS($D512,33))))),INDIRECT(ADDRESS($D512,COLUMN())),0),0),IF($E512&gt;0,IF(AND(INDIRECT(ADDRESS($E512,44))=0,INDIRECT(ADDRESS($E512,38))="UL",ISERROR(SEARCH("Rear",INDIRECT(ADDRESS($E512,33)))),ISERROR(SEARCH("Side",INDIRECT(ADDRESS($E512,33))))),INDIRECT(ADDRESS($E512,COLUMN())),0),0),IF($F512&gt;0,IF(AND(INDIRECT(ADDRESS($F512,44))=0,INDIRECT(ADDRESS($F512,38))="UL",ISERROR(SEARCH("Rear",INDIRECT(ADDRESS($F512,33)))),ISERROR(SEARCH("Side",INDIRECT(ADDRESS($F512,33))))),INDIRECT(ADDRESS($F512,COLUMN())),0),0),IF($G512&gt;0,IF(AND(INDIRECT(ADDRESS($G512,44))=0,INDIRECT(ADDRESS($G512,38))="UL",ISERROR(SEARCH("Rear",INDIRECT(ADDRESS($G512,33)))),ISERROR(SEARCH("Side",INDIRECT(ADDRESS($G512,33))))),INDIRECT(ADDRESS($G512,COLUMN())),0),0),IF($H512&gt;0,IF(AND(INDIRECT(ADDRESS($H512,44))=0,INDIRECT(ADDRESS($H512,38))="UL",ISERROR(SEARCH("Rear",INDIRECT(ADDRESS($H512,33)))),ISERROR(SEARCH("Side",INDIRECT(ADDRESS($H512,33))))),INDIRECT(ADDRESS($H512,COLUMN())),0),0),IF($I512&gt;0,IF(AND(INDIRECT(ADDRESS($I512,44))=0,INDIRECT(ADDRESS($I512,38))="UL",ISERROR(SEARCH("Rear",INDIRECT(ADDRESS($I512,33)))),ISERROR(SEARCH("Side",INDIRECT(ADDRESS($I512,33))))),INDIRECT(ADDRESS($I512,COLUMN())),0),0),IF($J512&gt;0,IF(AND(INDIRECT(ADDRESS($J512,44))=0,INDIRECT(ADDRESS($J512,38))="UL",ISERROR(SEARCH("Rear",INDIRECT(ADDRESS($J512,33)))),ISERROR(SEARCH("Side",INDIRECT(ADDRESS($J512,33))))),INDIRECT(ADDRESS($J512,COLUMN())),0),0),IF($K512&gt;0,IF(AND(INDIRECT(ADDRESS($K512,44))=0,INDIRECT(ADDRESS($K512,38))="UL",ISERROR(SEARCH("Rear",INDIRECT(ADDRESS($K512,33)))),ISERROR(SEARCH("Side",INDIRECT(ADDRESS($K512,33))))),INDIRECT(ADDRESS($K512,COLUMN())),0),0),IF($L512&gt;0,IF(AND(INDIRECT(ADDRESS($L512,44))=0,INDIRECT(ADDRESS($L512,38))="UL",ISERROR(SEARCH("Rear",INDIRECT(ADDRESS($L512,33)))),ISERROR(SEARCH("Side",INDIRECT(ADDRESS($L512,33))))),INDIRECT(ADDRESS($L512,COLUMN())),0),0),IF($M512&gt;0,IF(AND(INDIRECT(ADDRESS($M512,44))=0,INDIRECT(ADDRESS($M512,38))="UL",ISERROR(SEARCH("Rear",INDIRECT(ADDRESS($M512,33)))),ISERROR(SEARCH("Side",INDIRECT(ADDRESS($M512,33))))),INDIRECT(ADDRESS($M512,COLUMN())),0),0))</f>
        <v>0.22222222222222221</v>
      </c>
      <c r="AW512" s="57" cm="1">
        <f t="array" aca="1" ref="AW512" ca="1">SUM(IF($C512&gt;0,IF(AND(INDIRECT(ADDRESS($C512,44))=0,INDIRECT(ADDRESS($C512,38))="UL",ISERROR(SEARCH("Rear",INDIRECT(ADDRESS($C512,33)))),ISERROR(SEARCH("Side",INDIRECT(ADDRESS($C512,33))))),INDIRECT(ADDRESS($C512,COLUMN())),0),0),IF($D512&gt;0,IF(AND(INDIRECT(ADDRESS($D512,44))=0,INDIRECT(ADDRESS($D512,38))="UL",ISERROR(SEARCH("Rear",INDIRECT(ADDRESS($D512,33)))),ISERROR(SEARCH("Side",INDIRECT(ADDRESS($D512,33))))),INDIRECT(ADDRESS($D512,COLUMN())),0),0),IF($E512&gt;0,IF(AND(INDIRECT(ADDRESS($E512,44))=0,INDIRECT(ADDRESS($E512,38))="UL",ISERROR(SEARCH("Rear",INDIRECT(ADDRESS($E512,33)))),ISERROR(SEARCH("Side",INDIRECT(ADDRESS($E512,33))))),INDIRECT(ADDRESS($E512,COLUMN())),0),0),IF($F512&gt;0,IF(AND(INDIRECT(ADDRESS($F512,44))=0,INDIRECT(ADDRESS($F512,38))="UL",ISERROR(SEARCH("Rear",INDIRECT(ADDRESS($F512,33)))),ISERROR(SEARCH("Side",INDIRECT(ADDRESS($F512,33))))),INDIRECT(ADDRESS($F512,COLUMN())),0),0),IF($G512&gt;0,IF(AND(INDIRECT(ADDRESS($G512,44))=0,INDIRECT(ADDRESS($G512,38))="UL",ISERROR(SEARCH("Rear",INDIRECT(ADDRESS($G512,33)))),ISERROR(SEARCH("Side",INDIRECT(ADDRESS($G512,33))))),INDIRECT(ADDRESS($G512,COLUMN())),0),0),IF($H512&gt;0,IF(AND(INDIRECT(ADDRESS($H512,44))=0,INDIRECT(ADDRESS($H512,38))="UL",ISERROR(SEARCH("Rear",INDIRECT(ADDRESS($H512,33)))),ISERROR(SEARCH("Side",INDIRECT(ADDRESS($H512,33))))),INDIRECT(ADDRESS($H512,COLUMN())),0),0),IF($I512&gt;0,IF(AND(INDIRECT(ADDRESS($I512,44))=0,INDIRECT(ADDRESS($I512,38))="UL",ISERROR(SEARCH("Rear",INDIRECT(ADDRESS($I512,33)))),ISERROR(SEARCH("Side",INDIRECT(ADDRESS($I512,33))))),INDIRECT(ADDRESS($I512,COLUMN())),0),0),IF($J512&gt;0,IF(AND(INDIRECT(ADDRESS($J512,44))=0,INDIRECT(ADDRESS($J512,38))="UL",ISERROR(SEARCH("Rear",INDIRECT(ADDRESS($J512,33)))),ISERROR(SEARCH("Side",INDIRECT(ADDRESS($J512,33))))),INDIRECT(ADDRESS($J512,COLUMN())),0),0),IF($K512&gt;0,IF(AND(INDIRECT(ADDRESS($K512,44))=0,INDIRECT(ADDRESS($K512,38))="UL",ISERROR(SEARCH("Rear",INDIRECT(ADDRESS($K512,33)))),ISERROR(SEARCH("Side",INDIRECT(ADDRESS($K512,33))))),INDIRECT(ADDRESS($K512,COLUMN())),0),0),IF($L512&gt;0,IF(AND(INDIRECT(ADDRESS($L512,44))=0,INDIRECT(ADDRESS($L512,38))="UL",ISERROR(SEARCH("Rear",INDIRECT(ADDRESS($L512,33)))),ISERROR(SEARCH("Side",INDIRECT(ADDRESS($L512,33))))),INDIRECT(ADDRESS($L512,COLUMN())),0),0),IF($M512&gt;0,IF(AND(INDIRECT(ADDRESS($M512,44))=0,INDIRECT(ADDRESS($M512,38))="UL",ISERROR(SEARCH("Rear",INDIRECT(ADDRESS($M512,33)))),ISERROR(SEARCH("Side",INDIRECT(ADDRESS($M512,33))))),INDIRECT(ADDRESS($M512,COLUMN())),0),0))</f>
        <v>1.5555555555555554</v>
      </c>
      <c r="AX512" s="57" cm="1">
        <f t="array" aca="1" ref="AX512" ca="1">SUM(IF($C512&gt;0,IF(AND(INDIRECT(ADDRESS($C512,44))=0,INDIRECT(ADDRESS($C512,38))="UL",ISERROR(SEARCH("Rear",INDIRECT(ADDRESS($C512,33)))),ISERROR(SEARCH("Side",INDIRECT(ADDRESS($C512,33))))),INDIRECT(ADDRESS($C512,COLUMN())),0),0),IF($D512&gt;0,IF(AND(INDIRECT(ADDRESS($D512,44))=0,INDIRECT(ADDRESS($D512,38))="UL",ISERROR(SEARCH("Rear",INDIRECT(ADDRESS($D512,33)))),ISERROR(SEARCH("Side",INDIRECT(ADDRESS($D512,33))))),INDIRECT(ADDRESS($D512,COLUMN())),0),0),IF($E512&gt;0,IF(AND(INDIRECT(ADDRESS($E512,44))=0,INDIRECT(ADDRESS($E512,38))="UL",ISERROR(SEARCH("Rear",INDIRECT(ADDRESS($E512,33)))),ISERROR(SEARCH("Side",INDIRECT(ADDRESS($E512,33))))),INDIRECT(ADDRESS($E512,COLUMN())),0),0),IF($F512&gt;0,IF(AND(INDIRECT(ADDRESS($F512,44))=0,INDIRECT(ADDRESS($F512,38))="UL",ISERROR(SEARCH("Rear",INDIRECT(ADDRESS($F512,33)))),ISERROR(SEARCH("Side",INDIRECT(ADDRESS($F512,33))))),INDIRECT(ADDRESS($F512,COLUMN())),0),0),IF($G512&gt;0,IF(AND(INDIRECT(ADDRESS($G512,44))=0,INDIRECT(ADDRESS($G512,38))="UL",ISERROR(SEARCH("Rear",INDIRECT(ADDRESS($G512,33)))),ISERROR(SEARCH("Side",INDIRECT(ADDRESS($G512,33))))),INDIRECT(ADDRESS($G512,COLUMN())),0),0),IF($H512&gt;0,IF(AND(INDIRECT(ADDRESS($H512,44))=0,INDIRECT(ADDRESS($H512,38))="UL",ISERROR(SEARCH("Rear",INDIRECT(ADDRESS($H512,33)))),ISERROR(SEARCH("Side",INDIRECT(ADDRESS($H512,33))))),INDIRECT(ADDRESS($H512,COLUMN())),0),0),IF($I512&gt;0,IF(AND(INDIRECT(ADDRESS($I512,44))=0,INDIRECT(ADDRESS($I512,38))="UL",ISERROR(SEARCH("Rear",INDIRECT(ADDRESS($I512,33)))),ISERROR(SEARCH("Side",INDIRECT(ADDRESS($I512,33))))),INDIRECT(ADDRESS($I512,COLUMN())),0),0),IF($J512&gt;0,IF(AND(INDIRECT(ADDRESS($J512,44))=0,INDIRECT(ADDRESS($J512,38))="UL",ISERROR(SEARCH("Rear",INDIRECT(ADDRESS($J512,33)))),ISERROR(SEARCH("Side",INDIRECT(ADDRESS($J512,33))))),INDIRECT(ADDRESS($J512,COLUMN())),0),0),IF($K512&gt;0,IF(AND(INDIRECT(ADDRESS($K512,44))=0,INDIRECT(ADDRESS($K512,38))="UL",ISERROR(SEARCH("Rear",INDIRECT(ADDRESS($K512,33)))),ISERROR(SEARCH("Side",INDIRECT(ADDRESS($K512,33))))),INDIRECT(ADDRESS($K512,COLUMN())),0),0),IF($L512&gt;0,IF(AND(INDIRECT(ADDRESS($L512,44))=0,INDIRECT(ADDRESS($L512,38))="UL",ISERROR(SEARCH("Rear",INDIRECT(ADDRESS($L512,33)))),ISERROR(SEARCH("Side",INDIRECT(ADDRESS($L512,33))))),INDIRECT(ADDRESS($L512,COLUMN())),0),0),IF($M512&gt;0,IF(AND(INDIRECT(ADDRESS($M512,44))=0,INDIRECT(ADDRESS($M512,38))="UL",ISERROR(SEARCH("Rear",INDIRECT(ADDRESS($M512,33)))),ISERROR(SEARCH("Side",INDIRECT(ADDRESS($M512,33))))),INDIRECT(ADDRESS($M512,COLUMN())),0),0))</f>
        <v>0.77777777777777768</v>
      </c>
      <c r="AY512" s="58">
        <f t="shared" ref="AY512:AY524" ca="1" si="379">IF(AU512="S",AV512,IF(AU512="MS",AW512,IF(AU512="ML",AW512,AX512)))</f>
        <v>1.5555555555555554</v>
      </c>
      <c r="AZ512" s="58">
        <f t="shared" ref="AZ512:AZ524" ca="1" si="380">SUM(AV512:AX512)/3</f>
        <v>0.85185185185185175</v>
      </c>
      <c r="BA512" s="58" cm="1">
        <f t="array" aca="1" ref="BA512" ca="1">SUM(IF($C512&gt;0,IF(AND(INDIRECT(ADDRESS($C512,44))=0,INDIRECT(ADDRESS($C512,38))="UL"),INDIRECT(ADDRESS($C512,COLUMN())),0),0),IF($D512&gt;0,IF(AND(INDIRECT(ADDRESS($D512,44))=0,INDIRECT(ADDRESS($D512,38))="UL"),INDIRECT(ADDRESS($D512,COLUMN())),0),0),IF($E512&gt;0,IF(AND(INDIRECT(ADDRESS($E512,44))=0,INDIRECT(ADDRESS($E512,38))="UL"),INDIRECT(ADDRESS($E512,COLUMN())),0),0),IF($F512&gt;0,IF(AND(INDIRECT(ADDRESS($F512,44))=0,INDIRECT(ADDRESS($F512,38))="UL"),INDIRECT(ADDRESS($F512,COLUMN())),0),0),IF($G512&gt;0,IF(AND(INDIRECT(ADDRESS($G512,44))=0,INDIRECT(ADDRESS($G512,38))="UL"),INDIRECT(ADDRESS($G512,COLUMN())),0),0),IF($H512&gt;0,IF(AND(INDIRECT(ADDRESS($H512,44))=0,INDIRECT(ADDRESS($H512,38))="UL"),INDIRECT(ADDRESS($H512,COLUMN())),0),0),IF($I512&gt;0,IF(AND(INDIRECT(ADDRESS($I512,44))=0,INDIRECT(ADDRESS($I512,38))="UL"),INDIRECT(ADDRESS($I512,COLUMN())),0),0),IF($J512&gt;0,IF(AND(INDIRECT(ADDRESS($J512,44))=0,INDIRECT(ADDRESS($J512,38))="UL"),INDIRECT(ADDRESS($J512,COLUMN())),0),0),IF($K512&gt;0,IF(AND(INDIRECT(ADDRESS($K512,44))=0,INDIRECT(ADDRESS($K512,38))="UL"),INDIRECT(ADDRESS($K512,COLUMN())),0),0),IF($L512&gt;0,IF(AND(INDIRECT(ADDRESS($L512,44))=0,INDIRECT(ADDRESS($L512,38))="UL"),INDIRECT(ADDRESS($L512,COLUMN())),0),0),IF($M512&gt;0,IF(AND(INDIRECT(ADDRESS($M512,44))=0,INDIRECT(ADDRESS($M512,38))="UL"),INDIRECT(ADDRESS($M512,COLUMN())),0),0))</f>
        <v>0.51851851851851849</v>
      </c>
      <c r="BB512" s="58" cm="1">
        <f t="array" aca="1" ref="BB512" ca="1">SUM(IF($C512&gt;0,IF(AND(INDIRECT(ADDRESS($C512,44))=0,INDIRECT(ADDRESS($C512,38))="UL"),INDIRECT(ADDRESS($C512,COLUMN())),0),0),IF($D512&gt;0,IF(AND(INDIRECT(ADDRESS($D512,44))=0,INDIRECT(ADDRESS($D512,38))="UL"),INDIRECT(ADDRESS($D512,COLUMN())),0),0),IF($E512&gt;0,IF(AND(INDIRECT(ADDRESS($E512,44))=0,INDIRECT(ADDRESS($E512,38))="UL"),INDIRECT(ADDRESS($E512,COLUMN())),0),0),IF($F512&gt;0,IF(AND(INDIRECT(ADDRESS($F512,44))=0,INDIRECT(ADDRESS($F512,38))="UL"),INDIRECT(ADDRESS($F512,COLUMN())),0),0),IF($G512&gt;0,IF(AND(INDIRECT(ADDRESS($G512,44))=0,INDIRECT(ADDRESS($G512,38))="UL"),INDIRECT(ADDRESS($G512,COLUMN())),0),0),IF($H512&gt;0,IF(AND(INDIRECT(ADDRESS($H512,44))=0,INDIRECT(ADDRESS($H512,38))="UL"),INDIRECT(ADDRESS($H512,COLUMN())),0),0),IF($I512&gt;0,IF(AND(INDIRECT(ADDRESS($I512,44))=0,INDIRECT(ADDRESS($I512,38))="UL"),INDIRECT(ADDRESS($I512,COLUMN())),0),0),IF($J512&gt;0,IF(AND(INDIRECT(ADDRESS($J512,44))=0,INDIRECT(ADDRESS($J512,38))="UL"),INDIRECT(ADDRESS($J512,COLUMN())),0),0),IF($K512&gt;0,IF(AND(INDIRECT(ADDRESS($K512,44))=0,INDIRECT(ADDRESS($K512,38))="UL"),INDIRECT(ADDRESS($K512,COLUMN())),0),0),IF($L512&gt;0,IF(AND(INDIRECT(ADDRESS($L512,44))=0,INDIRECT(ADDRESS($L512,38))="UL"),INDIRECT(ADDRESS($L512,COLUMN())),0),0),IF($M512&gt;0,IF(AND(INDIRECT(ADDRESS($M512,44))=0,INDIRECT(ADDRESS($M512,38))="UL"),INDIRECT(ADDRESS($M512,COLUMN())),0),0))</f>
        <v>0.16296296296296298</v>
      </c>
      <c r="BC512" s="58" cm="1">
        <f t="array" aca="1" ref="BC512" ca="1">SUM(IF($C512&gt;0,IF(AND(INDIRECT(ADDRESS($C512,44))=0,INDIRECT(ADDRESS($C512,38))="UL"),INDIRECT(ADDRESS($C512,COLUMN())),0),0),IF($D512&gt;0,IF(AND(INDIRECT(ADDRESS($D512,44))=0,INDIRECT(ADDRESS($D512,38))="UL"),INDIRECT(ADDRESS($D512,COLUMN())),0),0),IF($E512&gt;0,IF(AND(INDIRECT(ADDRESS($E512,44))=0,INDIRECT(ADDRESS($E512,38))="UL"),INDIRECT(ADDRESS($E512,COLUMN())),0),0),IF($F512&gt;0,IF(AND(INDIRECT(ADDRESS($F512,44))=0,INDIRECT(ADDRESS($F512,38))="UL"),INDIRECT(ADDRESS($F512,COLUMN())),0),0),IF($G512&gt;0,IF(AND(INDIRECT(ADDRESS($G512,44))=0,INDIRECT(ADDRESS($G512,38))="UL"),INDIRECT(ADDRESS($G512,COLUMN())),0),0),IF($H512&gt;0,IF(AND(INDIRECT(ADDRESS($H512,44))=0,INDIRECT(ADDRESS($H512,38))="UL"),INDIRECT(ADDRESS($H512,COLUMN())),0),0),IF($I512&gt;0,IF(AND(INDIRECT(ADDRESS($I512,44))=0,INDIRECT(ADDRESS($I512,38))="UL"),INDIRECT(ADDRESS($I512,COLUMN())),0),0),IF($J512&gt;0,IF(AND(INDIRECT(ADDRESS($J512,44))=0,INDIRECT(ADDRESS($J512,38))="UL"),INDIRECT(ADDRESS($J512,COLUMN())),0),0),IF($K512&gt;0,IF(AND(INDIRECT(ADDRESS($K512,44))=0,INDIRECT(ADDRESS($K512,38))="UL"),INDIRECT(ADDRESS($K512,COLUMN())),0),0),IF($L512&gt;0,IF(AND(INDIRECT(ADDRESS($L512,44))=0,INDIRECT(ADDRESS($L512,38))="UL"),INDIRECT(ADDRESS($L512,COLUMN())),0),0),IF($M512&gt;0,IF(AND(INDIRECT(ADDRESS($M512,44))=0,INDIRECT(ADDRESS($M512,38))="UL"),INDIRECT(ADDRESS($M512,COLUMN())),0),0))</f>
        <v>0.23703703703703702</v>
      </c>
      <c r="BD512" s="58" cm="1">
        <f t="array" aca="1" ref="BD512" ca="1">SUM(IF($C512&gt;0,IF(AND(INDIRECT(ADDRESS($C512,44))=0,INDIRECT(ADDRESS($C512,38))="UL"),INDIRECT(ADDRESS($C512,COLUMN())),0),0),IF($D512&gt;0,IF(AND(INDIRECT(ADDRESS($D512,44))=0,INDIRECT(ADDRESS($D512,38))="UL"),INDIRECT(ADDRESS($D512,COLUMN())),0),0),IF($E512&gt;0,IF(AND(INDIRECT(ADDRESS($E512,44))=0,INDIRECT(ADDRESS($E512,38))="UL"),INDIRECT(ADDRESS($E512,COLUMN())),0),0),IF($F512&gt;0,IF(AND(INDIRECT(ADDRESS($F512,44))=0,INDIRECT(ADDRESS($F512,38))="UL"),INDIRECT(ADDRESS($F512,COLUMN())),0),0),IF($G512&gt;0,IF(AND(INDIRECT(ADDRESS($G512,44))=0,INDIRECT(ADDRESS($G512,38))="UL"),INDIRECT(ADDRESS($G512,COLUMN())),0),0),IF($H512&gt;0,IF(AND(INDIRECT(ADDRESS($H512,44))=0,INDIRECT(ADDRESS($H512,38))="UL"),INDIRECT(ADDRESS($H512,COLUMN())),0),0),IF($I512&gt;0,IF(AND(INDIRECT(ADDRESS($I512,44))=0,INDIRECT(ADDRESS($I512,38))="UL"),INDIRECT(ADDRESS($I512,COLUMN())),0),0),IF($J512&gt;0,IF(AND(INDIRECT(ADDRESS($J512,44))=0,INDIRECT(ADDRESS($J512,38))="UL"),INDIRECT(ADDRESS($J512,COLUMN())),0),0),IF($K512&gt;0,IF(AND(INDIRECT(ADDRESS($K512,44))=0,INDIRECT(ADDRESS($K512,38))="UL"),INDIRECT(ADDRESS($K512,COLUMN())),0),0),IF($L512&gt;0,IF(AND(INDIRECT(ADDRESS($L512,44))=0,INDIRECT(ADDRESS($L512,38))="UL"),INDIRECT(ADDRESS($L512,COLUMN())),0),0),IF($M512&gt;0,IF(AND(INDIRECT(ADDRESS($M512,44))=0,INDIRECT(ADDRESS($M512,38))="UL"),INDIRECT(ADDRESS($M512,COLUMN())),0),0))</f>
        <v>0.44444444444444442</v>
      </c>
      <c r="BE512" s="57">
        <f t="shared" ref="BE512:BE524" ca="1" si="381">IF(AU512="S",BA512,IF(AU512="MS",BB512,IF(AU512="ML",BC512,BD512)))</f>
        <v>0.23703703703703702</v>
      </c>
      <c r="BF512" s="57" cm="1">
        <f t="array" aca="1" ref="BF512" ca="1">SUM(IF($C512&gt;0,IF(INDIRECT(ADDRESS($C512,45))=1,INDIRECT(ADDRESS($C512,52))*INDIRECT(ADDRESS($C512,42))/5,0),0), IF($D512&gt;0,IF(INDIRECT(ADDRESS($D512,45))=1,INDIRECT(ADDRESS($D512,52))*INDIRECT(ADDRESS($D512,42))/5,0),0), IF($E512&gt;0,IF(INDIRECT(ADDRESS($E512,45))=1,INDIRECT(ADDRESS($E512,52))*INDIRECT(ADDRESS($E512,42))/5,0),0), IF($F512&gt;0,IF(INDIRECT(ADDRESS($F512,45))=1,INDIRECT(ADDRESS($F512,52))*INDIRECT(ADDRESS($F512,42))/5,0),0), IF($G512&gt;0,IF(INDIRECT(ADDRESS($G512,45))=1,INDIRECT(ADDRESS($G512,52))*INDIRECT(ADDRESS($G512,42))/5,0),0), IF($H512&gt;0,IF(INDIRECT(ADDRESS($H512,45))=1,INDIRECT(ADDRESS($H512,52))*INDIRECT(ADDRESS($H512,42))/5,0),0)
)*$BF$296/100</f>
        <v>0</v>
      </c>
      <c r="BG512" s="19">
        <v>3</v>
      </c>
      <c r="BH512" s="57" cm="1">
        <f t="array" aca="1" ref="BH512" ca="1">SUM(IF($C512&gt;0,IF(AND(INDIRECT(ADDRESS($C512,44))=0,INDIRECT(ADDRESS($C512,38))&lt;&gt;"UL"),INDIRECT(ADDRESS($C512,COLUMN()-12)),0),0), IF($D512&gt;0,IF(AND(INDIRECT(ADDRESS($D512,44))=0,INDIRECT(ADDRESS($D512,38))&lt;&gt;"UL"),INDIRECT(ADDRESS($D512,COLUMN()-12)),0),0), IF($E512&gt;0,IF(AND(INDIRECT(ADDRESS($E512,44))=0,INDIRECT(ADDRESS($E512,38))&lt;&gt;"UL"),INDIRECT(ADDRESS($E512,COLUMN()-12)),0),0), IF($F512&gt;0,IF(AND(INDIRECT(ADDRESS($F512,44))=0,INDIRECT(ADDRESS($F512,38))&lt;&gt;"UL"),INDIRECT(ADDRESS($F512,COLUMN()-12)),0),0), IF($G512&gt;0,IF(AND(INDIRECT(ADDRESS($G512,44))=0,INDIRECT(ADDRESS($G512,38))&lt;&gt;"UL"),INDIRECT(ADDRESS($G512,COLUMN()-12)),0),0), IF($H512&gt;0,IF(AND(INDIRECT(ADDRESS($H512,44))=0,INDIRECT(ADDRESS($H512,38))&lt;&gt;"UL"),INDIRECT(ADDRESS($H512,COLUMN()-12)),0),0), IF($I512&gt;0,IF(AND(INDIRECT(ADDRESS($I512,44))=0,INDIRECT(ADDRESS($I512,38))&lt;&gt;"UL"),INDIRECT(ADDRESS($I512,COLUMN()-12)),0),0), IF($J512&gt;0,IF(AND(INDIRECT(ADDRESS($J512,44))=0,INDIRECT(ADDRESS($J512,38))&lt;&gt;"UL"),INDIRECT(ADDRESS($J512,COLUMN()-12)),0),0), IF($K512&gt;0,IF(AND(INDIRECT(ADDRESS($K512,44))=0,INDIRECT(ADDRESS($K512,38))&lt;&gt;"UL"),INDIRECT(ADDRESS($K512,COLUMN()-12)),0),0), IF($L512&gt;0,IF(AND(INDIRECT(ADDRESS($L512,44))=0,INDIRECT(ADDRESS($L512,38))&lt;&gt;"UL"),INDIRECT(ADDRESS($L512,COLUMN()-12)),0),0), IF($M512&gt;0,IF(AND(INDIRECT(ADDRESS($M512,44))=0,INDIRECT(ADDRESS($M512,38))&lt;&gt;"UL"),INDIRECT(ADDRESS($M512,COLUMN()-12)),0),0))</f>
        <v>0</v>
      </c>
      <c r="BI512" s="57" cm="1">
        <f t="array" aca="1" ref="BI512" ca="1">SUM(IF($C512&gt;0,IF(AND(INDIRECT(ADDRESS($C512,44))=0,INDIRECT(ADDRESS($C512,38))&lt;&gt;"UL"),INDIRECT(ADDRESS($C512,COLUMN()-12)),0),0), IF($D512&gt;0,IF(AND(INDIRECT(ADDRESS($D512,44))=0,INDIRECT(ADDRESS($D512,38))&lt;&gt;"UL"),INDIRECT(ADDRESS($D512,COLUMN()-12)),0),0), IF($E512&gt;0,IF(AND(INDIRECT(ADDRESS($E512,44))=0,INDIRECT(ADDRESS($E512,38))&lt;&gt;"UL"),INDIRECT(ADDRESS($E512,COLUMN()-12)),0),0), IF($F512&gt;0,IF(AND(INDIRECT(ADDRESS($F512,44))=0,INDIRECT(ADDRESS($F512,38))&lt;&gt;"UL"),INDIRECT(ADDRESS($F512,COLUMN()-12)),0),0), IF($G512&gt;0,IF(AND(INDIRECT(ADDRESS($G512,44))=0,INDIRECT(ADDRESS($G512,38))&lt;&gt;"UL"),INDIRECT(ADDRESS($G512,COLUMN()-12)),0),0), IF($H512&gt;0,IF(AND(INDIRECT(ADDRESS($H512,44))=0,INDIRECT(ADDRESS($H512,38))&lt;&gt;"UL"),INDIRECT(ADDRESS($H512,COLUMN()-12)),0),0), IF($I512&gt;0,IF(AND(INDIRECT(ADDRESS($I512,44))=0,INDIRECT(ADDRESS($I512,38))&lt;&gt;"UL"),INDIRECT(ADDRESS($I512,COLUMN()-12)),0),0), IF($J512&gt;0,IF(AND(INDIRECT(ADDRESS($J512,44))=0,INDIRECT(ADDRESS($J512,38))&lt;&gt;"UL"),INDIRECT(ADDRESS($J512,COLUMN()-12)),0),0), IF($K512&gt;0,IF(AND(INDIRECT(ADDRESS($K512,44))=0,INDIRECT(ADDRESS($K512,38))&lt;&gt;"UL"),INDIRECT(ADDRESS($K512,COLUMN()-12)),0),0), IF($L512&gt;0,IF(AND(INDIRECT(ADDRESS($L512,44))=0,INDIRECT(ADDRESS($L512,38))&lt;&gt;"UL"),INDIRECT(ADDRESS($L512,COLUMN()-12)),0),0), IF($M512&gt;0,IF(AND(INDIRECT(ADDRESS($M512,44))=0,INDIRECT(ADDRESS($M512,38))&lt;&gt;"UL"),INDIRECT(ADDRESS($M512,COLUMN()-12)),0),0))</f>
        <v>0.55555555555555547</v>
      </c>
      <c r="BJ512" s="57" cm="1">
        <f t="array" aca="1" ref="BJ512" ca="1">SUM(IF($C512&gt;0,IF(AND(INDIRECT(ADDRESS($C512,44))=0,INDIRECT(ADDRESS($C512,38))&lt;&gt;"UL"),INDIRECT(ADDRESS($C512,COLUMN()-12)),0),0), IF($D512&gt;0,IF(AND(INDIRECT(ADDRESS($D512,44))=0,INDIRECT(ADDRESS($D512,38))&lt;&gt;"UL"),INDIRECT(ADDRESS($D512,COLUMN()-12)),0),0), IF($E512&gt;0,IF(AND(INDIRECT(ADDRESS($E512,44))=0,INDIRECT(ADDRESS($E512,38))&lt;&gt;"UL"),INDIRECT(ADDRESS($E512,COLUMN()-12)),0),0), IF($F512&gt;0,IF(AND(INDIRECT(ADDRESS($F512,44))=0,INDIRECT(ADDRESS($F512,38))&lt;&gt;"UL"),INDIRECT(ADDRESS($F512,COLUMN()-12)),0),0), IF($G512&gt;0,IF(AND(INDIRECT(ADDRESS($G512,44))=0,INDIRECT(ADDRESS($G512,38))&lt;&gt;"UL"),INDIRECT(ADDRESS($G512,COLUMN()-12)),0),0), IF($H512&gt;0,IF(AND(INDIRECT(ADDRESS($H512,44))=0,INDIRECT(ADDRESS($H512,38))&lt;&gt;"UL"),INDIRECT(ADDRESS($H512,COLUMN()-12)),0),0), IF($I512&gt;0,IF(AND(INDIRECT(ADDRESS($I512,44))=0,INDIRECT(ADDRESS($I512,38))&lt;&gt;"UL"),INDIRECT(ADDRESS($I512,COLUMN()-12)),0),0), IF($J512&gt;0,IF(AND(INDIRECT(ADDRESS($J512,44))=0,INDIRECT(ADDRESS($J512,38))&lt;&gt;"UL"),INDIRECT(ADDRESS($J512,COLUMN()-12)),0),0), IF($K512&gt;0,IF(AND(INDIRECT(ADDRESS($K512,44))=0,INDIRECT(ADDRESS($K512,38))&lt;&gt;"UL"),INDIRECT(ADDRESS($K512,COLUMN()-12)),0),0), IF($L512&gt;0,IF(AND(INDIRECT(ADDRESS($L512,44))=0,INDIRECT(ADDRESS($L512,38))&lt;&gt;"UL"),INDIRECT(ADDRESS($L512,COLUMN()-12)),0),0), IF($M512&gt;0,IF(AND(INDIRECT(ADDRESS($M512,44))=0,INDIRECT(ADDRESS($M512,38))&lt;&gt;"UL"),INDIRECT(ADDRESS($M512,COLUMN()-12)),0),0))</f>
        <v>0.55555555555555547</v>
      </c>
      <c r="BK512" s="57">
        <f t="shared" ref="BK512:BK524" ca="1" si="382">IF(AU512="S",BH512,IF(AU512="MS",BI512,IF(AU512="ML",BI512,BJ512)))</f>
        <v>0.55555555555555547</v>
      </c>
      <c r="BL512" s="58">
        <f t="shared" ref="BL512:BL524" ca="1" si="383">SUM(BH512:BJ512)/3</f>
        <v>0.37037037037037029</v>
      </c>
      <c r="BM512" s="57" cm="1">
        <f t="array" aca="1" ref="BM512" ca="1">SUM(IF($C512&gt;0,IF(AND(INDIRECT(ADDRESS($C512,44))=0,INDIRECT(ADDRESS($C512,38))&lt;&gt;"UL"),INDIRECT(ADDRESS($C512,COLUMN()-12)),0),0), IF($D512&gt;0,IF(AND(INDIRECT(ADDRESS($D512,44))=0,INDIRECT(ADDRESS($D512,38))&lt;&gt;"UL"),INDIRECT(ADDRESS($D512,COLUMN()-12)),0),0), IF($E512&gt;0,IF(AND(INDIRECT(ADDRESS($E512,44))=0,INDIRECT(ADDRESS($E512,38))&lt;&gt;"UL"),INDIRECT(ADDRESS($E512,COLUMN()-12)),0),0), IF($F512&gt;0,IF(AND(INDIRECT(ADDRESS($F512,44))=0,INDIRECT(ADDRESS($F512,38))&lt;&gt;"UL"),INDIRECT(ADDRESS($F512,COLUMN()-12)),0),0), IF($G512&gt;0,IF(AND(INDIRECT(ADDRESS($G512,44))=0,INDIRECT(ADDRESS($G512,38))&lt;&gt;"UL"),INDIRECT(ADDRESS($G512,COLUMN()-12)),0),0), IF($H512&gt;0,IF(AND(INDIRECT(ADDRESS($H512,44))=0,INDIRECT(ADDRESS($H512,38))&lt;&gt;"UL"),INDIRECT(ADDRESS($H512,COLUMN()-12)),0),0), IF($I512&gt;0,IF(AND(INDIRECT(ADDRESS($I512,44))=0,INDIRECT(ADDRESS($I512,38))&lt;&gt;"UL"),INDIRECT(ADDRESS($I512,COLUMN()-12)),0),0), IF($J512&gt;0,IF(AND(INDIRECT(ADDRESS($J512,44))=0,INDIRECT(ADDRESS($J512,38))&lt;&gt;"UL"),INDIRECT(ADDRESS($J512,COLUMN()-12)),0),0), IF($K512&gt;0,IF(AND(INDIRECT(ADDRESS($K512,44))=0,INDIRECT(ADDRESS($K512,38))&lt;&gt;"UL"),INDIRECT(ADDRESS($K512,COLUMN()-11)),0),0), IF($L512&gt;0,IF(AND(INDIRECT(ADDRESS($L512,44))=0,INDIRECT(ADDRESS($L512,38))&lt;&gt;"UL"),INDIRECT(ADDRESS($L512,COLUMN()-11)),0),0), IF($M512&gt;0,IF(AND(INDIRECT(ADDRESS($M512,44))=0,INDIRECT(ADDRESS($M512,38))&lt;&gt;"UL"),INDIRECT(ADDRESS($M512,COLUMN()-11)),0),0))</f>
        <v>0.22222222222222218</v>
      </c>
      <c r="BN512" s="57" cm="1">
        <f t="array" aca="1" ref="BN512" ca="1">SUM(IF($C512&gt;0,IF(AND(INDIRECT(ADDRESS($C512,44))=0,INDIRECT(ADDRESS($C512,38))&lt;&gt;"UL"),INDIRECT(ADDRESS($C512,COLUMN()-12)),0),0), IF($D512&gt;0,IF(AND(INDIRECT(ADDRESS($D512,44))=0,INDIRECT(ADDRESS($D512,38))&lt;&gt;"UL"),INDIRECT(ADDRESS($D512,COLUMN()-12)),0),0), IF($E512&gt;0,IF(AND(INDIRECT(ADDRESS($E512,44))=0,INDIRECT(ADDRESS($E512,38))&lt;&gt;"UL"),INDIRECT(ADDRESS($E512,COLUMN()-12)),0),0), IF($F512&gt;0,IF(AND(INDIRECT(ADDRESS($F512,44))=0,INDIRECT(ADDRESS($F512,38))&lt;&gt;"UL"),INDIRECT(ADDRESS($F512,COLUMN()-12)),0),0), IF($G512&gt;0,IF(AND(INDIRECT(ADDRESS($G512,44))=0,INDIRECT(ADDRESS($G512,38))&lt;&gt;"UL"),INDIRECT(ADDRESS($G512,COLUMN()-12)),0),0), IF($H512&gt;0,IF(AND(INDIRECT(ADDRESS($H512,44))=0,INDIRECT(ADDRESS($H512,38))&lt;&gt;"UL"),INDIRECT(ADDRESS($H512,COLUMN()-12)),0),0), IF($I512&gt;0,IF(AND(INDIRECT(ADDRESS($I512,44))=0,INDIRECT(ADDRESS($I512,38))&lt;&gt;"UL"),INDIRECT(ADDRESS($I512,COLUMN()-12)),0),0), IF($J512&gt;0,IF(AND(INDIRECT(ADDRESS($J512,44))=0,INDIRECT(ADDRESS($J512,38))&lt;&gt;"UL"),INDIRECT(ADDRESS($J512,COLUMN()-12)),0),0), IF($K512&gt;0,IF(AND(INDIRECT(ADDRESS($K512,44))=0,INDIRECT(ADDRESS($K512,38))&lt;&gt;"UL"),INDIRECT(ADDRESS($K512,COLUMN()-11)),0),0), IF($L512&gt;0,IF(AND(INDIRECT(ADDRESS($L512,44))=0,INDIRECT(ADDRESS($L512,38))&lt;&gt;"UL"),INDIRECT(ADDRESS($L512,COLUMN()-11)),0),0), IF($M512&gt;0,IF(AND(INDIRECT(ADDRESS($M512,44))=0,INDIRECT(ADDRESS($M512,38))&lt;&gt;"UL"),INDIRECT(ADDRESS($M512,COLUMN()-11)),0),0))</f>
        <v>7.4074074074074056E-2</v>
      </c>
      <c r="BO512" s="57" cm="1">
        <f t="array" aca="1" ref="BO512" ca="1">SUM(IF($C512&gt;0,IF(AND(INDIRECT(ADDRESS($C512,44))=0,INDIRECT(ADDRESS($C512,38))&lt;&gt;"UL"),INDIRECT(ADDRESS($C512,COLUMN()-12)),0),0), IF($D512&gt;0,IF(AND(INDIRECT(ADDRESS($D512,44))=0,INDIRECT(ADDRESS($D512,38))&lt;&gt;"UL"),INDIRECT(ADDRESS($D512,COLUMN()-12)),0),0), IF($E512&gt;0,IF(AND(INDIRECT(ADDRESS($E512,44))=0,INDIRECT(ADDRESS($E512,38))&lt;&gt;"UL"),INDIRECT(ADDRESS($E512,COLUMN()-12)),0),0), IF($F512&gt;0,IF(AND(INDIRECT(ADDRESS($F512,44))=0,INDIRECT(ADDRESS($F512,38))&lt;&gt;"UL"),INDIRECT(ADDRESS($F512,COLUMN()-12)),0),0), IF($G512&gt;0,IF(AND(INDIRECT(ADDRESS($G512,44))=0,INDIRECT(ADDRESS($G512,38))&lt;&gt;"UL"),INDIRECT(ADDRESS($G512,COLUMN()-12)),0),0), IF($H512&gt;0,IF(AND(INDIRECT(ADDRESS($H512,44))=0,INDIRECT(ADDRESS($H512,38))&lt;&gt;"UL"),INDIRECT(ADDRESS($H512,COLUMN()-12)),0),0), IF($I512&gt;0,IF(AND(INDIRECT(ADDRESS($I512,44))=0,INDIRECT(ADDRESS($I512,38))&lt;&gt;"UL"),INDIRECT(ADDRESS($I512,COLUMN()-12)),0),0), IF($J512&gt;0,IF(AND(INDIRECT(ADDRESS($J512,44))=0,INDIRECT(ADDRESS($J512,38))&lt;&gt;"UL"),INDIRECT(ADDRESS($J512,COLUMN()-12)),0),0), IF($K512&gt;0,IF(AND(INDIRECT(ADDRESS($K512,44))=0,INDIRECT(ADDRESS($K512,38))&lt;&gt;"UL"),INDIRECT(ADDRESS($K512,COLUMN()-11)),0),0), IF($L512&gt;0,IF(AND(INDIRECT(ADDRESS($L512,44))=0,INDIRECT(ADDRESS($L512,38))&lt;&gt;"UL"),INDIRECT(ADDRESS($L512,COLUMN()-11)),0),0), IF($M512&gt;0,IF(AND(INDIRECT(ADDRESS($M512,44))=0,INDIRECT(ADDRESS($M512,38))&lt;&gt;"UL"),INDIRECT(ADDRESS($M512,COLUMN()-11)),0),0))</f>
        <v>0.14814814814814811</v>
      </c>
      <c r="BP512" s="57" cm="1">
        <f t="array" aca="1" ref="BP512" ca="1">SUM(IF($C512&gt;0,IF(AND(INDIRECT(ADDRESS($C512,44))=0,INDIRECT(ADDRESS($C512,38))&lt;&gt;"UL"),INDIRECT(ADDRESS($C512,COLUMN()-12)),0),0), IF($D512&gt;0,IF(AND(INDIRECT(ADDRESS($D512,44))=0,INDIRECT(ADDRESS($D512,38))&lt;&gt;"UL"),INDIRECT(ADDRESS($D512,COLUMN()-12)),0),0), IF($E512&gt;0,IF(AND(INDIRECT(ADDRESS($E512,44))=0,INDIRECT(ADDRESS($E512,38))&lt;&gt;"UL"),INDIRECT(ADDRESS($E512,COLUMN()-12)),0),0), IF($F512&gt;0,IF(AND(INDIRECT(ADDRESS($F512,44))=0,INDIRECT(ADDRESS($F512,38))&lt;&gt;"UL"),INDIRECT(ADDRESS($F512,COLUMN()-12)),0),0), IF($G512&gt;0,IF(AND(INDIRECT(ADDRESS($G512,44))=0,INDIRECT(ADDRESS($G512,38))&lt;&gt;"UL"),INDIRECT(ADDRESS($G512,COLUMN()-12)),0),0), IF($H512&gt;0,IF(AND(INDIRECT(ADDRESS($H512,44))=0,INDIRECT(ADDRESS($H512,38))&lt;&gt;"UL"),INDIRECT(ADDRESS($H512,COLUMN()-12)),0),0), IF($I512&gt;0,IF(AND(INDIRECT(ADDRESS($I512,44))=0,INDIRECT(ADDRESS($I512,38))&lt;&gt;"UL"),INDIRECT(ADDRESS($I512,COLUMN()-12)),0),0), IF($J512&gt;0,IF(AND(INDIRECT(ADDRESS($J512,44))=0,INDIRECT(ADDRESS($J512,38))&lt;&gt;"UL"),INDIRECT(ADDRESS($J512,COLUMN()-12)),0),0), IF($K512&gt;0,IF(AND(INDIRECT(ADDRESS($K512,44))=0,INDIRECT(ADDRESS($K512,38))&lt;&gt;"UL"),INDIRECT(ADDRESS($K512,COLUMN()-11)),0),0), IF($L512&gt;0,IF(AND(INDIRECT(ADDRESS($L512,44))=0,INDIRECT(ADDRESS($L512,38))&lt;&gt;"UL"),INDIRECT(ADDRESS($L512,COLUMN()-11)),0),0), IF($M512&gt;0,IF(AND(INDIRECT(ADDRESS($M512,44))=0,INDIRECT(ADDRESS($M512,38))&lt;&gt;"UL"),INDIRECT(ADDRESS($M512,COLUMN()-11)),0),0))</f>
        <v>0.14814814814814811</v>
      </c>
      <c r="BQ512" s="57">
        <f t="shared" ref="BQ512:BQ524" ca="1" si="384">IF(AU512="S",BM512,IF(AU512="MS",BN512,IF(AU512="ML",BO512,BP512)))</f>
        <v>0.14814814814814811</v>
      </c>
      <c r="BR512" s="161">
        <f t="shared" ref="BR512:BR524" ca="1" si="385">(((AZ512+BB512+BL512+BQ512)/(AY512+BB512+BK512+BQ512)*AB512^$BR$296)^$BQ$296)*100</f>
        <v>74.197339214853628</v>
      </c>
      <c r="BS512" s="59"/>
      <c r="BT512" s="56">
        <f ca="1">IF(AD512&lt;BG512,((((AY512+BK512)*AB512)+((BE512+BQ512)*(1-AB512))+BF512)*AD512),((((AY512*AB512)+(BE512*(1-AB512))+BF512)*AD512)+(((BK512*AB512)+(BQ512*(1-AB512)))*BG512)))</f>
        <v>4.8817979438957471</v>
      </c>
      <c r="BU512" s="63">
        <f t="shared" ref="BU512:BU524" ca="1" si="386">BT512/N512</f>
        <v>0.18776145938060565</v>
      </c>
      <c r="BV512" s="57" t="s">
        <v>34</v>
      </c>
      <c r="BW512" s="57" cm="1">
        <f t="array" aca="1" ref="BW512" ca="1">SUM(IF($C512&gt;0,IF(AND(INDIRECT(ADDRESS($C512,44))=0,INDIRECT(ADDRESS($C512,38))="UL",ISERROR(SEARCH("Rear",INDIRECT(ADDRESS($C512,33)))),ISERROR(SEARCH("Side",INDIRECT(ADDRESS($C512,33))))),INDIRECT(ADDRESS($C512,COLUMN())),0),0),IF($D512&gt;0,IF(AND(INDIRECT(ADDRESS($D512,44))=0,INDIRECT(ADDRESS($D512,38))="UL",ISERROR(SEARCH("Rear",INDIRECT(ADDRESS($D512,33)))),ISERROR(SEARCH("Side",INDIRECT(ADDRESS($D512,33))))),INDIRECT(ADDRESS($D512,COLUMN())),0),0),IF($E512&gt;0,IF(AND(INDIRECT(ADDRESS($E512,44))=0,INDIRECT(ADDRESS($E512,38))="UL",ISERROR(SEARCH("Rear",INDIRECT(ADDRESS($E512,33)))),ISERROR(SEARCH("Side",INDIRECT(ADDRESS($E512,33))))),INDIRECT(ADDRESS($E512,COLUMN())),0),0),IF($F512&gt;0,IF(AND(INDIRECT(ADDRESS($F512,44))=0,INDIRECT(ADDRESS($F512,38))="UL",ISERROR(SEARCH("Rear",INDIRECT(ADDRESS($F512,33)))),ISERROR(SEARCH("Side",INDIRECT(ADDRESS($F512,33))))),INDIRECT(ADDRESS($F512,COLUMN())),0),0),IF($G512&gt;0,IF(AND(INDIRECT(ADDRESS($G512,44))=0,INDIRECT(ADDRESS($G512,38))="UL",ISERROR(SEARCH("Rear",INDIRECT(ADDRESS($G512,33)))),ISERROR(SEARCH("Side",INDIRECT(ADDRESS($G512,33))))),INDIRECT(ADDRESS($G512,COLUMN())),0),0),IF($H512&gt;0,IF(AND(INDIRECT(ADDRESS($H512,44))=0,INDIRECT(ADDRESS($H512,38))="UL",ISERROR(SEARCH("Rear",INDIRECT(ADDRESS($H512,33)))),ISERROR(SEARCH("Side",INDIRECT(ADDRESS($H512,33))))),INDIRECT(ADDRESS($H512,COLUMN())),0),0),IF($I512&gt;0,IF(AND(INDIRECT(ADDRESS($I512,44))=0,INDIRECT(ADDRESS($I512,38))="UL",ISERROR(SEARCH("Rear",INDIRECT(ADDRESS($I512,33)))),ISERROR(SEARCH("Side",INDIRECT(ADDRESS($I512,33))))),INDIRECT(ADDRESS($I512,COLUMN())),0),0),IF($J512&gt;0,IF(AND(INDIRECT(ADDRESS($J512,44))=0,INDIRECT(ADDRESS($J512,38))="UL",ISERROR(SEARCH("Rear",INDIRECT(ADDRESS($J512,33)))),ISERROR(SEARCH("Side",INDIRECT(ADDRESS($J512,33))))),INDIRECT(ADDRESS($J512,COLUMN())),0),0),IF($K512&gt;0,IF(AND(INDIRECT(ADDRESS($K512,44))=0,INDIRECT(ADDRESS($K512,38))="UL",ISERROR(SEARCH("Rear",INDIRECT(ADDRESS($K512,33)))),ISERROR(SEARCH("Side",INDIRECT(ADDRESS($K512,33))))),INDIRECT(ADDRESS($K512,COLUMN())),0),0),IF($L512&gt;0,IF(AND(INDIRECT(ADDRESS($L512,44))=0,INDIRECT(ADDRESS($L512,38))="UL",ISERROR(SEARCH("Rear",INDIRECT(ADDRESS($L512,33)))),ISERROR(SEARCH("Side",INDIRECT(ADDRESS($L512,33))))),INDIRECT(ADDRESS($L512,COLUMN())),0),0),IF($M512&gt;0,IF(AND(INDIRECT(ADDRESS($M512,44))=0,INDIRECT(ADDRESS($M512,38))="UL",ISERROR(SEARCH("Rear",INDIRECT(ADDRESS($M512,33)))),ISERROR(SEARCH("Side",INDIRECT(ADDRESS($M512,33))))),INDIRECT(ADDRESS($M512,COLUMN())),0),0))</f>
        <v>0.77777777777777768</v>
      </c>
      <c r="BX512" s="57">
        <f t="shared" ref="BX512:BX524" ca="1" si="387">IF(BV512="S",AV512,BW512)</f>
        <v>0.77777777777777768</v>
      </c>
      <c r="BY512" s="57" cm="1">
        <f t="array" aca="1" ref="BY512" ca="1">SUM(IF($C512&gt;0,IF(AND(INDIRECT(ADDRESS($C512,44))=0,INDIRECT(ADDRESS($C512,38))="UL"),INDIRECT(ADDRESS($C512,COLUMN())),0),0),IF($D512&gt;0,IF(AND(INDIRECT(ADDRESS($D512,44))=0,INDIRECT(ADDRESS($D512,38))="UL"),INDIRECT(ADDRESS($D512,COLUMN())),0),0),IF($E512&gt;0,IF(AND(INDIRECT(ADDRESS($E512,44))=0,INDIRECT(ADDRESS($E512,38))="UL"),INDIRECT(ADDRESS($E512,COLUMN())),0),0),IF($F512&gt;0,IF(AND(INDIRECT(ADDRESS($F512,44))=0,INDIRECT(ADDRESS($F512,38))="UL"),INDIRECT(ADDRESS($F512,COLUMN())),0),0),IF($G512&gt;0,IF(AND(INDIRECT(ADDRESS($G512,44))=0,INDIRECT(ADDRESS($G512,38))="UL"),INDIRECT(ADDRESS($G512,COLUMN())),0),0),IF($H512&gt;0,IF(AND(INDIRECT(ADDRESS($H512,44))=0,INDIRECT(ADDRESS($H512,38))="UL"),INDIRECT(ADDRESS($H512,COLUMN())),0),0),IF($I512&gt;0,IF(AND(INDIRECT(ADDRESS($I512,44))=0,INDIRECT(ADDRESS($I512,38))="UL"),INDIRECT(ADDRESS($I512,COLUMN())),0),0),IF($J512&gt;0,IF(AND(INDIRECT(ADDRESS($J512,44))=0,INDIRECT(ADDRESS($J512,38))="UL"),INDIRECT(ADDRESS($J512,COLUMN())),0),0),IF($K512&gt;0,IF(AND(INDIRECT(ADDRESS($K512,44))=0,INDIRECT(ADDRESS($K512,38))="UL"),INDIRECT(ADDRESS($K512,COLUMN())),0),0),IF($L512&gt;0,IF(AND(INDIRECT(ADDRESS($L512,44))=0,INDIRECT(ADDRESS($L512,38))="UL"),INDIRECT(ADDRESS($L512,COLUMN())),0),0),IF($M512&gt;0,IF(AND(INDIRECT(ADDRESS($M512,44))=0,INDIRECT(ADDRESS($M512,38))="UL"),INDIRECT(ADDRESS($M512,COLUMN())),0),0))</f>
        <v>0.25925925925925924</v>
      </c>
      <c r="BZ512" s="57" cm="1">
        <f t="array" aca="1" ref="BZ512" ca="1">SUM(IF($C512&gt;0,IF(AND(INDIRECT(ADDRESS($C512,44))=0,INDIRECT(ADDRESS($C512,38))="UL"),INDIRECT(ADDRESS($C512,COLUMN())),0),0),IF($D512&gt;0,IF(AND(INDIRECT(ADDRESS($D512,44))=0,INDIRECT(ADDRESS($D512,38))="UL"),INDIRECT(ADDRESS($D512,COLUMN())),0),0),IF($E512&gt;0,IF(AND(INDIRECT(ADDRESS($E512,44))=0,INDIRECT(ADDRESS($E512,38))="UL"),INDIRECT(ADDRESS($E512,COLUMN())),0),0),IF($F512&gt;0,IF(AND(INDIRECT(ADDRESS($F512,44))=0,INDIRECT(ADDRESS($F512,38))="UL"),INDIRECT(ADDRESS($F512,COLUMN())),0),0),IF($G512&gt;0,IF(AND(INDIRECT(ADDRESS($G512,44))=0,INDIRECT(ADDRESS($G512,38))="UL"),INDIRECT(ADDRESS($G512,COLUMN())),0),0),IF($H512&gt;0,IF(AND(INDIRECT(ADDRESS($H512,44))=0,INDIRECT(ADDRESS($H512,38))="UL"),INDIRECT(ADDRESS($H512,COLUMN())),0),0),IF($I512&gt;0,IF(AND(INDIRECT(ADDRESS($I512,44))=0,INDIRECT(ADDRESS($I512,38))="UL"),INDIRECT(ADDRESS($I512,COLUMN())),0),0),IF($J512&gt;0,IF(AND(INDIRECT(ADDRESS($J512,44))=0,INDIRECT(ADDRESS($J512,38))="UL"),INDIRECT(ADDRESS($J512,COLUMN())),0),0),IF($K512&gt;0,IF(AND(INDIRECT(ADDRESS($K512,44))=0,INDIRECT(ADDRESS($K512,38))="UL"),INDIRECT(ADDRESS($K512,COLUMN())),0),0),IF($L512&gt;0,IF(AND(INDIRECT(ADDRESS($L512,44))=0,INDIRECT(ADDRESS($L512,38))="UL"),INDIRECT(ADDRESS($L512,COLUMN())),0),0),IF($M512&gt;0,IF(AND(INDIRECT(ADDRESS($M512,44))=0,INDIRECT(ADDRESS($M512,38))="UL"),INDIRECT(ADDRESS($M512,COLUMN())),0),0))</f>
        <v>7.407407407407407E-2</v>
      </c>
      <c r="CA512" s="57">
        <f t="shared" ref="CA512:CA524" ca="1" si="388">IF(BV512="S",BY512,BZ512)</f>
        <v>7.407407407407407E-2</v>
      </c>
      <c r="CB512" s="57" cm="1">
        <f t="array" aca="1" ref="CB512" ca="1">SUM(IF($C512&gt;0,IF(AND(INDIRECT(ADDRESS($C512,44))=0,INDIRECT(ADDRESS($C512,38))&lt;&gt;"UL"),INDIRECT(ADDRESS($C512,COLUMN())),0),0),IF($D512&gt;0,IF(AND(INDIRECT(ADDRESS($D512,44))=0,INDIRECT(ADDRESS($D512,38))&lt;&gt;"UL"),INDIRECT(ADDRESS($D512,COLUMN())),0),0),IF($E512&gt;0,IF(AND(INDIRECT(ADDRESS($E512,44))=0,INDIRECT(ADDRESS($E512,38))&lt;&gt;"UL"),INDIRECT(ADDRESS($E512,COLUMN())),0),0),IF($F512&gt;0,IF(AND(INDIRECT(ADDRESS($F512,44))=0,INDIRECT(ADDRESS($F512,38))&lt;&gt;"UL"),INDIRECT(ADDRESS($F512,COLUMN())),0),0),IF($G512&gt;0,IF(AND(INDIRECT(ADDRESS($G512,44))=0,INDIRECT(ADDRESS($G512,38))&lt;&gt;"UL"),INDIRECT(ADDRESS($G512,COLUMN())),0),0),IF($H512&gt;0,IF(AND(INDIRECT(ADDRESS($H512,44))=0,INDIRECT(ADDRESS($H512,38))&lt;&gt;"UL"),INDIRECT(ADDRESS($H512,COLUMN())),0),0),IF($I512&gt;0,IF(AND(INDIRECT(ADDRESS($I512,44))=0,INDIRECT(ADDRESS($I512,38))&lt;&gt;"UL"),INDIRECT(ADDRESS($I512,COLUMN())),0),0),IF($J512&gt;0,IF(AND(INDIRECT(ADDRESS($J512,44))=0,INDIRECT(ADDRESS($J512,38))&lt;&gt;"UL"),INDIRECT(ADDRESS($J512,COLUMN())),0),0),IF($K512&gt;0,IF(AND(INDIRECT(ADDRESS($K512,44))=0,INDIRECT(ADDRESS($K512,38))&lt;&gt;"UL"),INDIRECT(ADDRESS($K512,COLUMN())),0),0),IF($L512&gt;0,IF(AND(INDIRECT(ADDRESS($L512,44))=0,INDIRECT(ADDRESS($L512,38))&lt;&gt;"UL"),INDIRECT(ADDRESS($L512,COLUMN())),0),0),IF($M512&gt;0,IF(AND(INDIRECT(ADDRESS($M512,44))=0,INDIRECT(ADDRESS($M512,38))&lt;&gt;"UL"),INDIRECT(ADDRESS($M512,COLUMN())),0),0))</f>
        <v>0</v>
      </c>
      <c r="CC512" s="57">
        <f t="shared" ref="CC512:CC524" ca="1" si="389">IF(BV512="S",BH512,CB512)</f>
        <v>0</v>
      </c>
      <c r="CD512" s="57" cm="1">
        <f t="array" aca="1" ref="CD512" ca="1">SUM(IF($C512&gt;0,IF(AND(INDIRECT(ADDRESS($C512,44))=0,INDIRECT(ADDRESS($C512,38))&lt;&gt;"UL"),INDIRECT(ADDRESS($C512,COLUMN())),0),0),IF($D512&gt;0,IF(AND(INDIRECT(ADDRESS($D512,44))=0,INDIRECT(ADDRESS($D512,38))&lt;&gt;"UL"),INDIRECT(ADDRESS($D512,COLUMN())),0),0),IF($E512&gt;0,IF(AND(INDIRECT(ADDRESS($E512,44))=0,INDIRECT(ADDRESS($E512,38))&lt;&gt;"UL"),INDIRECT(ADDRESS($E512,COLUMN())),0),0),IF($F512&gt;0,IF(AND(INDIRECT(ADDRESS($F512,44))=0,INDIRECT(ADDRESS($F512,38))&lt;&gt;"UL"),INDIRECT(ADDRESS($F512,COLUMN())),0),0),IF($G512&gt;0,IF(AND(INDIRECT(ADDRESS($G512,44))=0,INDIRECT(ADDRESS($G512,38))&lt;&gt;"UL"),INDIRECT(ADDRESS($G512,COLUMN())),0),0),IF($H512&gt;0,IF(AND(INDIRECT(ADDRESS($H512,44))=0,INDIRECT(ADDRESS($H512,38))&lt;&gt;"UL"),INDIRECT(ADDRESS($H512,COLUMN())),0),0),IF($I512&gt;0,IF(AND(INDIRECT(ADDRESS($I512,44))=0,INDIRECT(ADDRESS($I512,38))&lt;&gt;"UL"),INDIRECT(ADDRESS($I512,COLUMN())),0),0),IF($J512&gt;0,IF(AND(INDIRECT(ADDRESS($J512,44))=0,INDIRECT(ADDRESS($J512,38))&lt;&gt;"UL"),INDIRECT(ADDRESS($J512,COLUMN())),0),0),IF($K512&gt;0,IF(AND(INDIRECT(ADDRESS($K512,44))=0,INDIRECT(ADDRESS($K512,38))&lt;&gt;"UL"),INDIRECT(ADDRESS($K512,COLUMN())),0),0),IF($L512&gt;0,IF(AND(INDIRECT(ADDRESS($L512,44))=0,INDIRECT(ADDRESS($L512,38))&lt;&gt;"UL"),INDIRECT(ADDRESS($L512,COLUMN())),0),0),IF($M512&gt;0,IF(AND(INDIRECT(ADDRESS($M512,44))=0,INDIRECT(ADDRESS($M512,38))&lt;&gt;"UL"),INDIRECT(ADDRESS($M512,COLUMN())),0),0))</f>
        <v>0</v>
      </c>
      <c r="CE512" s="57" cm="1">
        <f t="array" aca="1" ref="CE512" ca="1">SUM(IF($C512&gt;0,IF(AND(INDIRECT(ADDRESS($C512,44))=0,INDIRECT(ADDRESS($C512,38))&lt;&gt;"UL"),INDIRECT(ADDRESS($C512,COLUMN())),0),0),IF($D512&gt;0,IF(AND(INDIRECT(ADDRESS($D512,44))=0,INDIRECT(ADDRESS($D512,38))&lt;&gt;"UL"),INDIRECT(ADDRESS($D512,COLUMN())),0),0),IF($E512&gt;0,IF(AND(INDIRECT(ADDRESS($E512,44))=0,INDIRECT(ADDRESS($E512,38))&lt;&gt;"UL"),INDIRECT(ADDRESS($E512,COLUMN())),0),0),IF($F512&gt;0,IF(AND(INDIRECT(ADDRESS($F512,44))=0,INDIRECT(ADDRESS($F512,38))&lt;&gt;"UL"),INDIRECT(ADDRESS($F512,COLUMN())),0),0),IF($G512&gt;0,IF(AND(INDIRECT(ADDRESS($G512,44))=0,INDIRECT(ADDRESS($G512,38))&lt;&gt;"UL"),INDIRECT(ADDRESS($G512,COLUMN())),0),0),IF($H512&gt;0,IF(AND(INDIRECT(ADDRESS($H512,44))=0,INDIRECT(ADDRESS($H512,38))&lt;&gt;"UL"),INDIRECT(ADDRESS($H512,COLUMN())),0),0),IF($I512&gt;0,IF(AND(INDIRECT(ADDRESS($I512,44))=0,INDIRECT(ADDRESS($I512,38))&lt;&gt;"UL"),INDIRECT(ADDRESS($I512,COLUMN())),0),0),IF($J512&gt;0,IF(AND(INDIRECT(ADDRESS($J512,44))=0,INDIRECT(ADDRESS($J512,38))&lt;&gt;"UL"),INDIRECT(ADDRESS($J512,COLUMN())),0),0),IF($K512&gt;0,IF(AND(INDIRECT(ADDRESS($K512,44))=0,INDIRECT(ADDRESS($K512,38))&lt;&gt;"UL"),INDIRECT(ADDRESS($K512,COLUMN())),0),0),IF($L512&gt;0,IF(AND(INDIRECT(ADDRESS($L512,44))=0,INDIRECT(ADDRESS($L512,38))&lt;&gt;"UL"),INDIRECT(ADDRESS($L512,COLUMN())),0),0),IF($M512&gt;0,IF(AND(INDIRECT(ADDRESS($M512,44))=0,INDIRECT(ADDRESS($M512,38))&lt;&gt;"UL"),INDIRECT(ADDRESS($M512,COLUMN())),0),0))</f>
        <v>0</v>
      </c>
      <c r="CF512" s="57">
        <f t="shared" ref="CF512:CF524" ca="1" si="390">IF(BV512="S",CD512,CE512)</f>
        <v>0</v>
      </c>
      <c r="CG512" s="57">
        <f t="shared" ref="CG512:CG524" ca="1" si="391">IF(AD512&lt;BG512,((((BX512+CC512)*AB512)+((CA512+CF512)*(1-AB512)))*AD512),((((BX512*AB512)+((CA512)*(1-AB512)))*AD512)+(((CC512*AB512)+((CF512))*(1-AB512)))*BG512))</f>
        <v>1.7689577817326618</v>
      </c>
      <c r="CH512" s="57">
        <f t="shared" ref="CH512:CH524" ca="1" si="392">CG512/N512</f>
        <v>6.8036837758948532E-2</v>
      </c>
      <c r="CI512" s="19">
        <f t="shared" ref="CI512:CI524" ca="1" si="393">AD512*X512</f>
        <v>18.68407710438105</v>
      </c>
      <c r="CJ512" s="19"/>
      <c r="CK512" s="57" cm="1">
        <f t="array" aca="1" ref="CK512" ca="1">IF(AU512="S", SUM(IF($C512&gt;0,IF(INDIRECT(ADDRESS($C512,43))&lt;&gt;1,INDIRECT(ADDRESS($C512,48)),0),0), IF($D512&gt;0,IF(INDIRECT(ADDRESS($D512,43))&lt;&gt;1,INDIRECT(ADDRESS($D512,48)),0),0), IF($E512&gt;0,IF(INDIRECT(ADDRESS($E512,43))&lt;&gt;1,INDIRECT(ADDRESS($E512,48)),0),0), IF($F512&gt;0,IF(INDIRECT(ADDRESS($F512,43))&lt;&gt;1,INDIRECT(ADDRESS($F512,48)),0),0), IF($G512&gt;0,IF(INDIRECT(ADDRESS($G512,43))&lt;&gt;1,INDIRECT(ADDRESS($G512,48)),0),0), IF($H512&gt;0,IF(INDIRECT(ADDRESS($H512,43))&lt;&gt;1,INDIRECT(ADDRESS($H512,48)),0),0), IF($I512&gt;0,IF(INDIRECT(ADDRESS($I512,43))&lt;&gt;1,INDIRECT(ADDRESS($I512,48)),0),0), IF($J512&gt;0,IF(INDIRECT(ADDRESS($J512,43))&lt;&gt;1,INDIRECT(ADDRESS($J512,48)),0),0), IF($K512&gt;0,IF(INDIRECT(ADDRESS($K512,43))&lt;&gt;1,INDIRECT(ADDRESS($K512,48)),0),0), IF($L512&gt;0,IF(INDIRECT(ADDRESS($L512,43))&lt;&gt;1,INDIRECT(ADDRESS($L512,48)),0),0), IF($M512&gt;0,IF(INDIRECT(ADDRESS($M512,43))&lt;&gt;1,INDIRECT(ADDRESS($M512,48)),0),0)), IF(AU512="L",SUM(IF($C512&gt;0,IF(INDIRECT(ADDRESS($C512,43))&lt;&gt;1,INDIRECT(ADDRESS($C512,50)),0),0), IF($D512&gt;0,IF(INDIRECT(ADDRESS($D512,43))&lt;&gt;1,INDIRECT(ADDRESS($D512,50)),0),0), IF($E512&gt;0,IF(INDIRECT(ADDRESS($E512,43))&lt;&gt;1,INDIRECT(ADDRESS($E512,50)),0),0), IF($F512&gt;0,IF(INDIRECT(ADDRESS($F512,43))&lt;&gt;1,INDIRECT(ADDRESS($F512,50)),0),0), IF($G512&gt;0,IF(INDIRECT(ADDRESS($G512,43))&lt;&gt;1,INDIRECT(ADDRESS($G512,50)),0),0), IF($G512&gt;0,IF(INDIRECT(ADDRESS($G512,43))&lt;&gt;1,INDIRECT(ADDRESS($G512,50)),0),0), IF($H512&gt;0,IF(INDIRECT(ADDRESS($H512,43))&lt;&gt;1,INDIRECT(ADDRESS($H512,50)),0),0), IF($I512&gt;0,IF(INDIRECT(ADDRESS($I512,43))&lt;&gt;1,INDIRECT(ADDRESS($I512,50)),0),0), IF($J512&gt;0,IF(INDIRECT(ADDRESS($J512,43))&lt;&gt;1,INDIRECT(ADDRESS($J512,50)),0),0), IF($K512&gt;0,IF(INDIRECT(ADDRESS($K512,43))&lt;&gt;1,INDIRECT(ADDRESS($K512,50)),0),0), IF($L512&gt;0,IF(INDIRECT(ADDRESS($L512,43))&lt;&gt;1,INDIRECT(ADDRESS($L512,50)),0),0), IF($M512&gt;0,IF(INDIRECT(ADDRESS($M512,43))&lt;&gt;1,INDIRECT(ADDRESS($M512,50)),0),0)), SUM(IF($C512&gt;0,IF(INDIRECT(ADDRESS($C512,43))&lt;&gt;1,INDIRECT(ADDRESS($C512,49)),0),0), IF($D512&gt;0,IF(INDIRECT(ADDRESS($D512,43))&lt;&gt;1,INDIRECT(ADDRESS($D512,49)),0),0), IF($E512&gt;0,IF(INDIRECT(ADDRESS($E512,43))&lt;&gt;1,INDIRECT(ADDRESS($E512,49)),0),0), IF($F512&gt;0,IF(INDIRECT(ADDRESS($F512,43))&lt;&gt;1,INDIRECT(ADDRESS($F512,49)),0),0), IF($G512&gt;0,IF(INDIRECT(ADDRESS($G512,43))&lt;&gt;1,INDIRECT(ADDRESS($G512,49)),0),0), IF($G512&gt;0,IF(INDIRECT(ADDRESS($G512,43))&lt;&gt;1,INDIRECT(ADDRESS($G512,49)),0),0), IF($H512&gt;0,IF(INDIRECT(ADDRESS($H512,43))&lt;&gt;1,INDIRECT(ADDRESS($H512,49)),0),0), IF($I512&gt;0,IF(INDIRECT(ADDRESS($I512,43))&lt;&gt;1,INDIRECT(ADDRESS($I512,49)),0),0), IF($J512&gt;0,IF(INDIRECT(ADDRESS($J512,43))&lt;&gt;1,INDIRECT(ADDRESS($J512,49)),0),0), IF($K512&gt;0,IF(INDIRECT(ADDRESS($K512,43))&lt;&gt;1,INDIRECT(ADDRESS($K512,49)),0),0), IF($L512&gt;0,IF(INDIRECT(ADDRESS($L512,43))&lt;&gt;1,INDIRECT(ADDRESS($L512,49)),0),0), IF($M512&gt;0,IF(INDIRECT(ADDRESS($M512,43))&lt;&gt;1,INDIRECT(ADDRESS($M512,49)),0),0))))</f>
        <v>1.5555555555555554</v>
      </c>
      <c r="CL512" s="57" cm="1">
        <f t="array" aca="1" ref="CL512" ca="1">1.5*SUM(IF($C512&gt;0,IF(INDIRECT(ADDRESS($C512,44))=1,INDIRECT(ADDRESS($C512,47)),0),0),IF($D512&gt;0,IF(INDIRECT(ADDRESS($D512,44))=1,INDIRECT(ADDRESS($CF487,47)),0),0),IF($E512&gt;0,IF(INDIRECT(ADDRESS($E512,44))=1,INDIRECT(ADDRESS($E512,47)),0),0),IF($F512&gt;0,IF(INDIRECT(ADDRESS($F512,44))=1,INDIRECT(ADDRESS($F512,47)),0),0),IF($G512&gt;0,IF(INDIRECT(ADDRESS($G512,44))=1,INDIRECT(ADDRESS($G512,47)),0),0),IF($G512&gt;0,IF(INDIRECT(ADDRESS($G512,44))=1,INDIRECT(ADDRESS($G512,47)),0),0),IF($H512&gt;0,IF(INDIRECT(ADDRESS($H512,44))=1,INDIRECT(ADDRESS($H512,47)),0),0),IF($I512&gt;0,IF(INDIRECT(ADDRESS($I512,44))=1,INDIRECT(ADDRESS($I512,47)),0),0),IF($J512&gt;0,IF(INDIRECT(ADDRESS($J512,44))=1,INDIRECT(ADDRESS($J512,47)),0),0),IF($K512&gt;0,IF(INDIRECT(ADDRESS($K512,44))=1,INDIRECT(ADDRESS($K512,47)),0),0),IF($L512&gt;0,IF(INDIRECT(ADDRESS($L512,44))=1,INDIRECT(ADDRESS($L512,47)),0),0),IF($M512&gt;0,IF(INDIRECT(ADDRESS($M512,44))=1,INDIRECT(ADDRESS($M512,47)),0),0))</f>
        <v>0</v>
      </c>
      <c r="CM512" s="56">
        <f t="shared" ref="CM512:CM524" ca="1" si="394">((BU512/$BU$34)^$BU$296)</f>
        <v>1.3822690578675081</v>
      </c>
      <c r="CN512" s="59"/>
    </row>
    <row r="513" spans="1:92" x14ac:dyDescent="0.25">
      <c r="A513" s="65" t="s">
        <v>564</v>
      </c>
      <c r="B513" s="74">
        <v>435</v>
      </c>
      <c r="C513" s="74">
        <v>452</v>
      </c>
      <c r="D513" s="74">
        <v>453</v>
      </c>
      <c r="E513" s="74">
        <v>467</v>
      </c>
      <c r="F513" s="74"/>
      <c r="G513" s="74"/>
      <c r="H513" s="74"/>
      <c r="I513" s="74"/>
      <c r="J513" s="74"/>
      <c r="K513" s="74"/>
      <c r="L513" s="74"/>
      <c r="M513" s="74"/>
      <c r="N513" s="67">
        <f t="shared" ca="1" si="374"/>
        <v>26</v>
      </c>
      <c r="O513" s="67" t="str" cm="1">
        <f t="array" aca="1" ref="O513" ca="1">INDIRECT(ADDRESS($B513,COLUMN()))</f>
        <v>Fighter</v>
      </c>
      <c r="P513" s="67" cm="1">
        <f t="array" aca="1" ref="P513" ca="1">INDIRECT(ADDRESS($B513,COLUMN()))</f>
        <v>3</v>
      </c>
      <c r="Q513" s="67" cm="1">
        <f t="array" aca="1" ref="Q513" ca="1">INDIRECT(ADDRESS($B513,COLUMN()))</f>
        <v>0</v>
      </c>
      <c r="R513" s="67" cm="1">
        <f t="array" aca="1" ref="R513" ca="1">INDIRECT(ADDRESS($B513,COLUMN()))</f>
        <v>0</v>
      </c>
      <c r="S513" s="67" cm="1">
        <f t="array" aca="1" ref="S513" ca="1">INDIRECT(ADDRESS($B513,COLUMN()))</f>
        <v>2</v>
      </c>
      <c r="T513" s="67" t="str" cm="1">
        <f t="array" aca="1" ref="T513" ca="1">INDIRECT(ADDRESS($B513,COLUMN()))</f>
        <v>1-7</v>
      </c>
      <c r="U513" s="67" cm="1">
        <f t="array" aca="1" ref="U513" ca="1">INDIRECT(ADDRESS($B513,COLUMN()))</f>
        <v>7</v>
      </c>
      <c r="V513" s="67" cm="1">
        <f t="array" aca="1" ref="V513" ca="1">INDIRECT(ADDRESS($B513,COLUMN()))</f>
        <v>0</v>
      </c>
      <c r="W513" s="67" cm="1">
        <f t="array" aca="1" ref="W513" ca="1">INDIRECT(ADDRESS($B513,COLUMN()))</f>
        <v>4</v>
      </c>
      <c r="X513" s="67" cm="1">
        <f t="array" aca="1" ref="X513" ca="1">INDIRECT(ADDRESS($B513,COLUMN()))</f>
        <v>7</v>
      </c>
      <c r="Y513" s="67" cm="1">
        <f t="array" aca="1" ref="Y513" ca="1">INDIRECT(ADDRESS($B513,COLUMN()))</f>
        <v>2</v>
      </c>
      <c r="Z513" s="67" cm="1">
        <f t="array" aca="1" ref="Z513" ca="1">INDIRECT(ADDRESS($B513,COLUMN()))</f>
        <v>5</v>
      </c>
      <c r="AA513" s="67">
        <f t="shared" si="375"/>
        <v>0</v>
      </c>
      <c r="AB513" s="56">
        <f t="shared" ca="1" si="376"/>
        <v>0.83652672436050002</v>
      </c>
      <c r="AC513" s="56">
        <f t="shared" ca="1" si="377"/>
        <v>1.0231756509542003</v>
      </c>
      <c r="AD513" s="56">
        <f t="shared" ca="1" si="378"/>
        <v>2.6691538720544359</v>
      </c>
      <c r="AF513" s="52"/>
      <c r="AG513" s="52"/>
      <c r="AH513" s="57"/>
      <c r="AI513" s="57"/>
      <c r="AJ513" s="57"/>
      <c r="AK513" s="57"/>
      <c r="AL513" s="57"/>
      <c r="AM513" s="57"/>
      <c r="AN513" s="57"/>
      <c r="AO513" s="57"/>
      <c r="AP513" s="57"/>
      <c r="AQ513" s="57"/>
      <c r="AR513" s="57"/>
      <c r="AS513" s="57"/>
      <c r="AT513" s="52"/>
      <c r="AU513" s="54" t="s">
        <v>117</v>
      </c>
      <c r="AV513" s="57" cm="1">
        <f t="array" aca="1" ref="AV513" ca="1">SUM(IF($C513&gt;0,IF(AND(INDIRECT(ADDRESS($C513,44))=0,INDIRECT(ADDRESS($C513,38))="UL",ISERROR(SEARCH("Rear",INDIRECT(ADDRESS($C513,33)))),ISERROR(SEARCH("Side",INDIRECT(ADDRESS($C513,33))))),INDIRECT(ADDRESS($C513,COLUMN())),0),0),IF($D513&gt;0,IF(AND(INDIRECT(ADDRESS($D513,44))=0,INDIRECT(ADDRESS($D513,38))="UL",ISERROR(SEARCH("Rear",INDIRECT(ADDRESS($D513,33)))),ISERROR(SEARCH("Side",INDIRECT(ADDRESS($D513,33))))),INDIRECT(ADDRESS($D513,COLUMN())),0),0),IF($E513&gt;0,IF(AND(INDIRECT(ADDRESS($E513,44))=0,INDIRECT(ADDRESS($E513,38))="UL",ISERROR(SEARCH("Rear",INDIRECT(ADDRESS($E513,33)))),ISERROR(SEARCH("Side",INDIRECT(ADDRESS($E513,33))))),INDIRECT(ADDRESS($E513,COLUMN())),0),0),IF($F513&gt;0,IF(AND(INDIRECT(ADDRESS($F513,44))=0,INDIRECT(ADDRESS($F513,38))="UL",ISERROR(SEARCH("Rear",INDIRECT(ADDRESS($F513,33)))),ISERROR(SEARCH("Side",INDIRECT(ADDRESS($F513,33))))),INDIRECT(ADDRESS($F513,COLUMN())),0),0),IF($G513&gt;0,IF(AND(INDIRECT(ADDRESS($G513,44))=0,INDIRECT(ADDRESS($G513,38))="UL",ISERROR(SEARCH("Rear",INDIRECT(ADDRESS($G513,33)))),ISERROR(SEARCH("Side",INDIRECT(ADDRESS($G513,33))))),INDIRECT(ADDRESS($G513,COLUMN())),0),0),IF($H513&gt;0,IF(AND(INDIRECT(ADDRESS($H513,44))=0,INDIRECT(ADDRESS($H513,38))="UL",ISERROR(SEARCH("Rear",INDIRECT(ADDRESS($H513,33)))),ISERROR(SEARCH("Side",INDIRECT(ADDRESS($H513,33))))),INDIRECT(ADDRESS($H513,COLUMN())),0),0),IF($I513&gt;0,IF(AND(INDIRECT(ADDRESS($I513,44))=0,INDIRECT(ADDRESS($I513,38))="UL",ISERROR(SEARCH("Rear",INDIRECT(ADDRESS($I513,33)))),ISERROR(SEARCH("Side",INDIRECT(ADDRESS($I513,33))))),INDIRECT(ADDRESS($I513,COLUMN())),0),0),IF($J513&gt;0,IF(AND(INDIRECT(ADDRESS($J513,44))=0,INDIRECT(ADDRESS($J513,38))="UL",ISERROR(SEARCH("Rear",INDIRECT(ADDRESS($J513,33)))),ISERROR(SEARCH("Side",INDIRECT(ADDRESS($J513,33))))),INDIRECT(ADDRESS($J513,COLUMN())),0),0),IF($K513&gt;0,IF(AND(INDIRECT(ADDRESS($K513,44))=0,INDIRECT(ADDRESS($K513,38))="UL",ISERROR(SEARCH("Rear",INDIRECT(ADDRESS($K513,33)))),ISERROR(SEARCH("Side",INDIRECT(ADDRESS($K513,33))))),INDIRECT(ADDRESS($K513,COLUMN())),0),0),IF($L513&gt;0,IF(AND(INDIRECT(ADDRESS($L513,44))=0,INDIRECT(ADDRESS($L513,38))="UL",ISERROR(SEARCH("Rear",INDIRECT(ADDRESS($L513,33)))),ISERROR(SEARCH("Side",INDIRECT(ADDRESS($L513,33))))),INDIRECT(ADDRESS($L513,COLUMN())),0),0),IF($M513&gt;0,IF(AND(INDIRECT(ADDRESS($M513,44))=0,INDIRECT(ADDRESS($M513,38))="UL",ISERROR(SEARCH("Rear",INDIRECT(ADDRESS($M513,33)))),ISERROR(SEARCH("Side",INDIRECT(ADDRESS($M513,33))))),INDIRECT(ADDRESS($M513,COLUMN())),0),0))</f>
        <v>0.22222222222222221</v>
      </c>
      <c r="AW513" s="57" cm="1">
        <f t="array" aca="1" ref="AW513" ca="1">SUM(IF($C513&gt;0,IF(AND(INDIRECT(ADDRESS($C513,44))=0,INDIRECT(ADDRESS($C513,38))="UL",ISERROR(SEARCH("Rear",INDIRECT(ADDRESS($C513,33)))),ISERROR(SEARCH("Side",INDIRECT(ADDRESS($C513,33))))),INDIRECT(ADDRESS($C513,COLUMN())),0),0),IF($D513&gt;0,IF(AND(INDIRECT(ADDRESS($D513,44))=0,INDIRECT(ADDRESS($D513,38))="UL",ISERROR(SEARCH("Rear",INDIRECT(ADDRESS($D513,33)))),ISERROR(SEARCH("Side",INDIRECT(ADDRESS($D513,33))))),INDIRECT(ADDRESS($D513,COLUMN())),0),0),IF($E513&gt;0,IF(AND(INDIRECT(ADDRESS($E513,44))=0,INDIRECT(ADDRESS($E513,38))="UL",ISERROR(SEARCH("Rear",INDIRECT(ADDRESS($E513,33)))),ISERROR(SEARCH("Side",INDIRECT(ADDRESS($E513,33))))),INDIRECT(ADDRESS($E513,COLUMN())),0),0),IF($F513&gt;0,IF(AND(INDIRECT(ADDRESS($F513,44))=0,INDIRECT(ADDRESS($F513,38))="UL",ISERROR(SEARCH("Rear",INDIRECT(ADDRESS($F513,33)))),ISERROR(SEARCH("Side",INDIRECT(ADDRESS($F513,33))))),INDIRECT(ADDRESS($F513,COLUMN())),0),0),IF($G513&gt;0,IF(AND(INDIRECT(ADDRESS($G513,44))=0,INDIRECT(ADDRESS($G513,38))="UL",ISERROR(SEARCH("Rear",INDIRECT(ADDRESS($G513,33)))),ISERROR(SEARCH("Side",INDIRECT(ADDRESS($G513,33))))),INDIRECT(ADDRESS($G513,COLUMN())),0),0),IF($H513&gt;0,IF(AND(INDIRECT(ADDRESS($H513,44))=0,INDIRECT(ADDRESS($H513,38))="UL",ISERROR(SEARCH("Rear",INDIRECT(ADDRESS($H513,33)))),ISERROR(SEARCH("Side",INDIRECT(ADDRESS($H513,33))))),INDIRECT(ADDRESS($H513,COLUMN())),0),0),IF($I513&gt;0,IF(AND(INDIRECT(ADDRESS($I513,44))=0,INDIRECT(ADDRESS($I513,38))="UL",ISERROR(SEARCH("Rear",INDIRECT(ADDRESS($I513,33)))),ISERROR(SEARCH("Side",INDIRECT(ADDRESS($I513,33))))),INDIRECT(ADDRESS($I513,COLUMN())),0),0),IF($J513&gt;0,IF(AND(INDIRECT(ADDRESS($J513,44))=0,INDIRECT(ADDRESS($J513,38))="UL",ISERROR(SEARCH("Rear",INDIRECT(ADDRESS($J513,33)))),ISERROR(SEARCH("Side",INDIRECT(ADDRESS($J513,33))))),INDIRECT(ADDRESS($J513,COLUMN())),0),0),IF($K513&gt;0,IF(AND(INDIRECT(ADDRESS($K513,44))=0,INDIRECT(ADDRESS($K513,38))="UL",ISERROR(SEARCH("Rear",INDIRECT(ADDRESS($K513,33)))),ISERROR(SEARCH("Side",INDIRECT(ADDRESS($K513,33))))),INDIRECT(ADDRESS($K513,COLUMN())),0),0),IF($L513&gt;0,IF(AND(INDIRECT(ADDRESS($L513,44))=0,INDIRECT(ADDRESS($L513,38))="UL",ISERROR(SEARCH("Rear",INDIRECT(ADDRESS($L513,33)))),ISERROR(SEARCH("Side",INDIRECT(ADDRESS($L513,33))))),INDIRECT(ADDRESS($L513,COLUMN())),0),0),IF($M513&gt;0,IF(AND(INDIRECT(ADDRESS($M513,44))=0,INDIRECT(ADDRESS($M513,38))="UL",ISERROR(SEARCH("Rear",INDIRECT(ADDRESS($M513,33)))),ISERROR(SEARCH("Side",INDIRECT(ADDRESS($M513,33))))),INDIRECT(ADDRESS($M513,COLUMN())),0),0))</f>
        <v>1.5555555555555554</v>
      </c>
      <c r="AX513" s="57" cm="1">
        <f t="array" aca="1" ref="AX513" ca="1">SUM(IF($C513&gt;0,IF(AND(INDIRECT(ADDRESS($C513,44))=0,INDIRECT(ADDRESS($C513,38))="UL",ISERROR(SEARCH("Rear",INDIRECT(ADDRESS($C513,33)))),ISERROR(SEARCH("Side",INDIRECT(ADDRESS($C513,33))))),INDIRECT(ADDRESS($C513,COLUMN())),0),0),IF($D513&gt;0,IF(AND(INDIRECT(ADDRESS($D513,44))=0,INDIRECT(ADDRESS($D513,38))="UL",ISERROR(SEARCH("Rear",INDIRECT(ADDRESS($D513,33)))),ISERROR(SEARCH("Side",INDIRECT(ADDRESS($D513,33))))),INDIRECT(ADDRESS($D513,COLUMN())),0),0),IF($E513&gt;0,IF(AND(INDIRECT(ADDRESS($E513,44))=0,INDIRECT(ADDRESS($E513,38))="UL",ISERROR(SEARCH("Rear",INDIRECT(ADDRESS($E513,33)))),ISERROR(SEARCH("Side",INDIRECT(ADDRESS($E513,33))))),INDIRECT(ADDRESS($E513,COLUMN())),0),0),IF($F513&gt;0,IF(AND(INDIRECT(ADDRESS($F513,44))=0,INDIRECT(ADDRESS($F513,38))="UL",ISERROR(SEARCH("Rear",INDIRECT(ADDRESS($F513,33)))),ISERROR(SEARCH("Side",INDIRECT(ADDRESS($F513,33))))),INDIRECT(ADDRESS($F513,COLUMN())),0),0),IF($G513&gt;0,IF(AND(INDIRECT(ADDRESS($G513,44))=0,INDIRECT(ADDRESS($G513,38))="UL",ISERROR(SEARCH("Rear",INDIRECT(ADDRESS($G513,33)))),ISERROR(SEARCH("Side",INDIRECT(ADDRESS($G513,33))))),INDIRECT(ADDRESS($G513,COLUMN())),0),0),IF($H513&gt;0,IF(AND(INDIRECT(ADDRESS($H513,44))=0,INDIRECT(ADDRESS($H513,38))="UL",ISERROR(SEARCH("Rear",INDIRECT(ADDRESS($H513,33)))),ISERROR(SEARCH("Side",INDIRECT(ADDRESS($H513,33))))),INDIRECT(ADDRESS($H513,COLUMN())),0),0),IF($I513&gt;0,IF(AND(INDIRECT(ADDRESS($I513,44))=0,INDIRECT(ADDRESS($I513,38))="UL",ISERROR(SEARCH("Rear",INDIRECT(ADDRESS($I513,33)))),ISERROR(SEARCH("Side",INDIRECT(ADDRESS($I513,33))))),INDIRECT(ADDRESS($I513,COLUMN())),0),0),IF($J513&gt;0,IF(AND(INDIRECT(ADDRESS($J513,44))=0,INDIRECT(ADDRESS($J513,38))="UL",ISERROR(SEARCH("Rear",INDIRECT(ADDRESS($J513,33)))),ISERROR(SEARCH("Side",INDIRECT(ADDRESS($J513,33))))),INDIRECT(ADDRESS($J513,COLUMN())),0),0),IF($K513&gt;0,IF(AND(INDIRECT(ADDRESS($K513,44))=0,INDIRECT(ADDRESS($K513,38))="UL",ISERROR(SEARCH("Rear",INDIRECT(ADDRESS($K513,33)))),ISERROR(SEARCH("Side",INDIRECT(ADDRESS($K513,33))))),INDIRECT(ADDRESS($K513,COLUMN())),0),0),IF($L513&gt;0,IF(AND(INDIRECT(ADDRESS($L513,44))=0,INDIRECT(ADDRESS($L513,38))="UL",ISERROR(SEARCH("Rear",INDIRECT(ADDRESS($L513,33)))),ISERROR(SEARCH("Side",INDIRECT(ADDRESS($L513,33))))),INDIRECT(ADDRESS($L513,COLUMN())),0),0),IF($M513&gt;0,IF(AND(INDIRECT(ADDRESS($M513,44))=0,INDIRECT(ADDRESS($M513,38))="UL",ISERROR(SEARCH("Rear",INDIRECT(ADDRESS($M513,33)))),ISERROR(SEARCH("Side",INDIRECT(ADDRESS($M513,33))))),INDIRECT(ADDRESS($M513,COLUMN())),0),0))</f>
        <v>0.77777777777777768</v>
      </c>
      <c r="AY513" s="58">
        <f t="shared" ca="1" si="379"/>
        <v>1.5555555555555554</v>
      </c>
      <c r="AZ513" s="58">
        <f t="shared" ca="1" si="380"/>
        <v>0.85185185185185175</v>
      </c>
      <c r="BA513" s="58" cm="1">
        <f t="array" aca="1" ref="BA513" ca="1">SUM(IF($C513&gt;0,IF(AND(INDIRECT(ADDRESS($C513,44))=0,INDIRECT(ADDRESS($C513,38))="UL"),INDIRECT(ADDRESS($C513,COLUMN())),0),0),IF($D513&gt;0,IF(AND(INDIRECT(ADDRESS($D513,44))=0,INDIRECT(ADDRESS($D513,38))="UL"),INDIRECT(ADDRESS($D513,COLUMN())),0),0),IF($E513&gt;0,IF(AND(INDIRECT(ADDRESS($E513,44))=0,INDIRECT(ADDRESS($E513,38))="UL"),INDIRECT(ADDRESS($E513,COLUMN())),0),0),IF($F513&gt;0,IF(AND(INDIRECT(ADDRESS($F513,44))=0,INDIRECT(ADDRESS($F513,38))="UL"),INDIRECT(ADDRESS($F513,COLUMN())),0),0),IF($G513&gt;0,IF(AND(INDIRECT(ADDRESS($G513,44))=0,INDIRECT(ADDRESS($G513,38))="UL"),INDIRECT(ADDRESS($G513,COLUMN())),0),0),IF($H513&gt;0,IF(AND(INDIRECT(ADDRESS($H513,44))=0,INDIRECT(ADDRESS($H513,38))="UL"),INDIRECT(ADDRESS($H513,COLUMN())),0),0),IF($I513&gt;0,IF(AND(INDIRECT(ADDRESS($I513,44))=0,INDIRECT(ADDRESS($I513,38))="UL"),INDIRECT(ADDRESS($I513,COLUMN())),0),0),IF($J513&gt;0,IF(AND(INDIRECT(ADDRESS($J513,44))=0,INDIRECT(ADDRESS($J513,38))="UL"),INDIRECT(ADDRESS($J513,COLUMN())),0),0),IF($K513&gt;0,IF(AND(INDIRECT(ADDRESS($K513,44))=0,INDIRECT(ADDRESS($K513,38))="UL"),INDIRECT(ADDRESS($K513,COLUMN())),0),0),IF($L513&gt;0,IF(AND(INDIRECT(ADDRESS($L513,44))=0,INDIRECT(ADDRESS($L513,38))="UL"),INDIRECT(ADDRESS($L513,COLUMN())),0),0),IF($M513&gt;0,IF(AND(INDIRECT(ADDRESS($M513,44))=0,INDIRECT(ADDRESS($M513,38))="UL"),INDIRECT(ADDRESS($M513,COLUMN())),0),0))</f>
        <v>0.51851851851851849</v>
      </c>
      <c r="BB513" s="58" cm="1">
        <f t="array" aca="1" ref="BB513" ca="1">SUM(IF($C513&gt;0,IF(AND(INDIRECT(ADDRESS($C513,44))=0,INDIRECT(ADDRESS($C513,38))="UL"),INDIRECT(ADDRESS($C513,COLUMN())),0),0),IF($D513&gt;0,IF(AND(INDIRECT(ADDRESS($D513,44))=0,INDIRECT(ADDRESS($D513,38))="UL"),INDIRECT(ADDRESS($D513,COLUMN())),0),0),IF($E513&gt;0,IF(AND(INDIRECT(ADDRESS($E513,44))=0,INDIRECT(ADDRESS($E513,38))="UL"),INDIRECT(ADDRESS($E513,COLUMN())),0),0),IF($F513&gt;0,IF(AND(INDIRECT(ADDRESS($F513,44))=0,INDIRECT(ADDRESS($F513,38))="UL"),INDIRECT(ADDRESS($F513,COLUMN())),0),0),IF($G513&gt;0,IF(AND(INDIRECT(ADDRESS($G513,44))=0,INDIRECT(ADDRESS($G513,38))="UL"),INDIRECT(ADDRESS($G513,COLUMN())),0),0),IF($H513&gt;0,IF(AND(INDIRECT(ADDRESS($H513,44))=0,INDIRECT(ADDRESS($H513,38))="UL"),INDIRECT(ADDRESS($H513,COLUMN())),0),0),IF($I513&gt;0,IF(AND(INDIRECT(ADDRESS($I513,44))=0,INDIRECT(ADDRESS($I513,38))="UL"),INDIRECT(ADDRESS($I513,COLUMN())),0),0),IF($J513&gt;0,IF(AND(INDIRECT(ADDRESS($J513,44))=0,INDIRECT(ADDRESS($J513,38))="UL"),INDIRECT(ADDRESS($J513,COLUMN())),0),0),IF($K513&gt;0,IF(AND(INDIRECT(ADDRESS($K513,44))=0,INDIRECT(ADDRESS($K513,38))="UL"),INDIRECT(ADDRESS($K513,COLUMN())),0),0),IF($L513&gt;0,IF(AND(INDIRECT(ADDRESS($L513,44))=0,INDIRECT(ADDRESS($L513,38))="UL"),INDIRECT(ADDRESS($L513,COLUMN())),0),0),IF($M513&gt;0,IF(AND(INDIRECT(ADDRESS($M513,44))=0,INDIRECT(ADDRESS($M513,38))="UL"),INDIRECT(ADDRESS($M513,COLUMN())),0),0))</f>
        <v>0.16296296296296298</v>
      </c>
      <c r="BC513" s="58" cm="1">
        <f t="array" aca="1" ref="BC513" ca="1">SUM(IF($C513&gt;0,IF(AND(INDIRECT(ADDRESS($C513,44))=0,INDIRECT(ADDRESS($C513,38))="UL"),INDIRECT(ADDRESS($C513,COLUMN())),0),0),IF($D513&gt;0,IF(AND(INDIRECT(ADDRESS($D513,44))=0,INDIRECT(ADDRESS($D513,38))="UL"),INDIRECT(ADDRESS($D513,COLUMN())),0),0),IF($E513&gt;0,IF(AND(INDIRECT(ADDRESS($E513,44))=0,INDIRECT(ADDRESS($E513,38))="UL"),INDIRECT(ADDRESS($E513,COLUMN())),0),0),IF($F513&gt;0,IF(AND(INDIRECT(ADDRESS($F513,44))=0,INDIRECT(ADDRESS($F513,38))="UL"),INDIRECT(ADDRESS($F513,COLUMN())),0),0),IF($G513&gt;0,IF(AND(INDIRECT(ADDRESS($G513,44))=0,INDIRECT(ADDRESS($G513,38))="UL"),INDIRECT(ADDRESS($G513,COLUMN())),0),0),IF($H513&gt;0,IF(AND(INDIRECT(ADDRESS($H513,44))=0,INDIRECT(ADDRESS($H513,38))="UL"),INDIRECT(ADDRESS($H513,COLUMN())),0),0),IF($I513&gt;0,IF(AND(INDIRECT(ADDRESS($I513,44))=0,INDIRECT(ADDRESS($I513,38))="UL"),INDIRECT(ADDRESS($I513,COLUMN())),0),0),IF($J513&gt;0,IF(AND(INDIRECT(ADDRESS($J513,44))=0,INDIRECT(ADDRESS($J513,38))="UL"),INDIRECT(ADDRESS($J513,COLUMN())),0),0),IF($K513&gt;0,IF(AND(INDIRECT(ADDRESS($K513,44))=0,INDIRECT(ADDRESS($K513,38))="UL"),INDIRECT(ADDRESS($K513,COLUMN())),0),0),IF($L513&gt;0,IF(AND(INDIRECT(ADDRESS($L513,44))=0,INDIRECT(ADDRESS($L513,38))="UL"),INDIRECT(ADDRESS($L513,COLUMN())),0),0),IF($M513&gt;0,IF(AND(INDIRECT(ADDRESS($M513,44))=0,INDIRECT(ADDRESS($M513,38))="UL"),INDIRECT(ADDRESS($M513,COLUMN())),0),0))</f>
        <v>0.23703703703703702</v>
      </c>
      <c r="BD513" s="58" cm="1">
        <f t="array" aca="1" ref="BD513" ca="1">SUM(IF($C513&gt;0,IF(AND(INDIRECT(ADDRESS($C513,44))=0,INDIRECT(ADDRESS($C513,38))="UL"),INDIRECT(ADDRESS($C513,COLUMN())),0),0),IF($D513&gt;0,IF(AND(INDIRECT(ADDRESS($D513,44))=0,INDIRECT(ADDRESS($D513,38))="UL"),INDIRECT(ADDRESS($D513,COLUMN())),0),0),IF($E513&gt;0,IF(AND(INDIRECT(ADDRESS($E513,44))=0,INDIRECT(ADDRESS($E513,38))="UL"),INDIRECT(ADDRESS($E513,COLUMN())),0),0),IF($F513&gt;0,IF(AND(INDIRECT(ADDRESS($F513,44))=0,INDIRECT(ADDRESS($F513,38))="UL"),INDIRECT(ADDRESS($F513,COLUMN())),0),0),IF($G513&gt;0,IF(AND(INDIRECT(ADDRESS($G513,44))=0,INDIRECT(ADDRESS($G513,38))="UL"),INDIRECT(ADDRESS($G513,COLUMN())),0),0),IF($H513&gt;0,IF(AND(INDIRECT(ADDRESS($H513,44))=0,INDIRECT(ADDRESS($H513,38))="UL"),INDIRECT(ADDRESS($H513,COLUMN())),0),0),IF($I513&gt;0,IF(AND(INDIRECT(ADDRESS($I513,44))=0,INDIRECT(ADDRESS($I513,38))="UL"),INDIRECT(ADDRESS($I513,COLUMN())),0),0),IF($J513&gt;0,IF(AND(INDIRECT(ADDRESS($J513,44))=0,INDIRECT(ADDRESS($J513,38))="UL"),INDIRECT(ADDRESS($J513,COLUMN())),0),0),IF($K513&gt;0,IF(AND(INDIRECT(ADDRESS($K513,44))=0,INDIRECT(ADDRESS($K513,38))="UL"),INDIRECT(ADDRESS($K513,COLUMN())),0),0),IF($L513&gt;0,IF(AND(INDIRECT(ADDRESS($L513,44))=0,INDIRECT(ADDRESS($L513,38))="UL"),INDIRECT(ADDRESS($L513,COLUMN())),0),0),IF($M513&gt;0,IF(AND(INDIRECT(ADDRESS($M513,44))=0,INDIRECT(ADDRESS($M513,38))="UL"),INDIRECT(ADDRESS($M513,COLUMN())),0),0))</f>
        <v>0.44444444444444442</v>
      </c>
      <c r="BE513" s="57">
        <f t="shared" ca="1" si="381"/>
        <v>0.23703703703703702</v>
      </c>
      <c r="BF513" s="57" cm="1">
        <f t="array" aca="1" ref="BF513" ca="1">SUM(IF($C513&gt;0,IF(INDIRECT(ADDRESS($C513,45))=1,INDIRECT(ADDRESS($C513,52))*INDIRECT(ADDRESS($C513,42))/5,0),0), IF($D513&gt;0,IF(INDIRECT(ADDRESS($D513,45))=1,INDIRECT(ADDRESS($D513,52))*INDIRECT(ADDRESS($D513,42))/5,0),0), IF($E513&gt;0,IF(INDIRECT(ADDRESS($E513,45))=1,INDIRECT(ADDRESS($E513,52))*INDIRECT(ADDRESS($E513,42))/5,0),0), IF($F513&gt;0,IF(INDIRECT(ADDRESS($F513,45))=1,INDIRECT(ADDRESS($F513,52))*INDIRECT(ADDRESS($F513,42))/5,0),0), IF($G513&gt;0,IF(INDIRECT(ADDRESS($G513,45))=1,INDIRECT(ADDRESS($G513,52))*INDIRECT(ADDRESS($G513,42))/5,0),0), IF($H513&gt;0,IF(INDIRECT(ADDRESS($H513,45))=1,INDIRECT(ADDRESS($H513,52))*INDIRECT(ADDRESS($H513,42))/5,0),0)
)*$BF$296/100</f>
        <v>0</v>
      </c>
      <c r="BG513" s="19"/>
      <c r="BH513" s="57" cm="1">
        <f t="array" aca="1" ref="BH513" ca="1">SUM(IF($C513&gt;0,IF(AND(INDIRECT(ADDRESS($C513,44))=0,INDIRECT(ADDRESS($C513,38))&lt;&gt;"UL"),INDIRECT(ADDRESS($C513,COLUMN()-12)),0),0), IF($D513&gt;0,IF(AND(INDIRECT(ADDRESS($D513,44))=0,INDIRECT(ADDRESS($D513,38))&lt;&gt;"UL"),INDIRECT(ADDRESS($D513,COLUMN()-12)),0),0), IF($E513&gt;0,IF(AND(INDIRECT(ADDRESS($E513,44))=0,INDIRECT(ADDRESS($E513,38))&lt;&gt;"UL"),INDIRECT(ADDRESS($E513,COLUMN()-12)),0),0), IF($F513&gt;0,IF(AND(INDIRECT(ADDRESS($F513,44))=0,INDIRECT(ADDRESS($F513,38))&lt;&gt;"UL"),INDIRECT(ADDRESS($F513,COLUMN()-12)),0),0), IF($G513&gt;0,IF(AND(INDIRECT(ADDRESS($G513,44))=0,INDIRECT(ADDRESS($G513,38))&lt;&gt;"UL"),INDIRECT(ADDRESS($G513,COLUMN()-12)),0),0), IF($H513&gt;0,IF(AND(INDIRECT(ADDRESS($H513,44))=0,INDIRECT(ADDRESS($H513,38))&lt;&gt;"UL"),INDIRECT(ADDRESS($H513,COLUMN()-12)),0),0), IF($I513&gt;0,IF(AND(INDIRECT(ADDRESS($I513,44))=0,INDIRECT(ADDRESS($I513,38))&lt;&gt;"UL"),INDIRECT(ADDRESS($I513,COLUMN()-12)),0),0), IF($J513&gt;0,IF(AND(INDIRECT(ADDRESS($J513,44))=0,INDIRECT(ADDRESS($J513,38))&lt;&gt;"UL"),INDIRECT(ADDRESS($J513,COLUMN()-12)),0),0), IF($K513&gt;0,IF(AND(INDIRECT(ADDRESS($K513,44))=0,INDIRECT(ADDRESS($K513,38))&lt;&gt;"UL"),INDIRECT(ADDRESS($K513,COLUMN()-12)),0),0), IF($L513&gt;0,IF(AND(INDIRECT(ADDRESS($L513,44))=0,INDIRECT(ADDRESS($L513,38))&lt;&gt;"UL"),INDIRECT(ADDRESS($L513,COLUMN()-12)),0),0), IF($M513&gt;0,IF(AND(INDIRECT(ADDRESS($M513,44))=0,INDIRECT(ADDRESS($M513,38))&lt;&gt;"UL"),INDIRECT(ADDRESS($M513,COLUMN()-12)),0),0))</f>
        <v>0</v>
      </c>
      <c r="BI513" s="57" cm="1">
        <f t="array" aca="1" ref="BI513" ca="1">SUM(IF($C513&gt;0,IF(AND(INDIRECT(ADDRESS($C513,44))=0,INDIRECT(ADDRESS($C513,38))&lt;&gt;"UL"),INDIRECT(ADDRESS($C513,COLUMN()-12)),0),0), IF($D513&gt;0,IF(AND(INDIRECT(ADDRESS($D513,44))=0,INDIRECT(ADDRESS($D513,38))&lt;&gt;"UL"),INDIRECT(ADDRESS($D513,COLUMN()-12)),0),0), IF($E513&gt;0,IF(AND(INDIRECT(ADDRESS($E513,44))=0,INDIRECT(ADDRESS($E513,38))&lt;&gt;"UL"),INDIRECT(ADDRESS($E513,COLUMN()-12)),0),0), IF($F513&gt;0,IF(AND(INDIRECT(ADDRESS($F513,44))=0,INDIRECT(ADDRESS($F513,38))&lt;&gt;"UL"),INDIRECT(ADDRESS($F513,COLUMN()-12)),0),0), IF($G513&gt;0,IF(AND(INDIRECT(ADDRESS($G513,44))=0,INDIRECT(ADDRESS($G513,38))&lt;&gt;"UL"),INDIRECT(ADDRESS($G513,COLUMN()-12)),0),0), IF($H513&gt;0,IF(AND(INDIRECT(ADDRESS($H513,44))=0,INDIRECT(ADDRESS($H513,38))&lt;&gt;"UL"),INDIRECT(ADDRESS($H513,COLUMN()-12)),0),0), IF($I513&gt;0,IF(AND(INDIRECT(ADDRESS($I513,44))=0,INDIRECT(ADDRESS($I513,38))&lt;&gt;"UL"),INDIRECT(ADDRESS($I513,COLUMN()-12)),0),0), IF($J513&gt;0,IF(AND(INDIRECT(ADDRESS($J513,44))=0,INDIRECT(ADDRESS($J513,38))&lt;&gt;"UL"),INDIRECT(ADDRESS($J513,COLUMN()-12)),0),0), IF($K513&gt;0,IF(AND(INDIRECT(ADDRESS($K513,44))=0,INDIRECT(ADDRESS($K513,38))&lt;&gt;"UL"),INDIRECT(ADDRESS($K513,COLUMN()-12)),0),0), IF($L513&gt;0,IF(AND(INDIRECT(ADDRESS($L513,44))=0,INDIRECT(ADDRESS($L513,38))&lt;&gt;"UL"),INDIRECT(ADDRESS($L513,COLUMN()-12)),0),0), IF($M513&gt;0,IF(AND(INDIRECT(ADDRESS($M513,44))=0,INDIRECT(ADDRESS($M513,38))&lt;&gt;"UL"),INDIRECT(ADDRESS($M513,COLUMN()-12)),0),0))</f>
        <v>0</v>
      </c>
      <c r="BJ513" s="57" cm="1">
        <f t="array" aca="1" ref="BJ513" ca="1">SUM(IF($C513&gt;0,IF(AND(INDIRECT(ADDRESS($C513,44))=0,INDIRECT(ADDRESS($C513,38))&lt;&gt;"UL"),INDIRECT(ADDRESS($C513,COLUMN()-12)),0),0), IF($D513&gt;0,IF(AND(INDIRECT(ADDRESS($D513,44))=0,INDIRECT(ADDRESS($D513,38))&lt;&gt;"UL"),INDIRECT(ADDRESS($D513,COLUMN()-12)),0),0), IF($E513&gt;0,IF(AND(INDIRECT(ADDRESS($E513,44))=0,INDIRECT(ADDRESS($E513,38))&lt;&gt;"UL"),INDIRECT(ADDRESS($E513,COLUMN()-12)),0),0), IF($F513&gt;0,IF(AND(INDIRECT(ADDRESS($F513,44))=0,INDIRECT(ADDRESS($F513,38))&lt;&gt;"UL"),INDIRECT(ADDRESS($F513,COLUMN()-12)),0),0), IF($G513&gt;0,IF(AND(INDIRECT(ADDRESS($G513,44))=0,INDIRECT(ADDRESS($G513,38))&lt;&gt;"UL"),INDIRECT(ADDRESS($G513,COLUMN()-12)),0),0), IF($H513&gt;0,IF(AND(INDIRECT(ADDRESS($H513,44))=0,INDIRECT(ADDRESS($H513,38))&lt;&gt;"UL"),INDIRECT(ADDRESS($H513,COLUMN()-12)),0),0), IF($I513&gt;0,IF(AND(INDIRECT(ADDRESS($I513,44))=0,INDIRECT(ADDRESS($I513,38))&lt;&gt;"UL"),INDIRECT(ADDRESS($I513,COLUMN()-12)),0),0), IF($J513&gt;0,IF(AND(INDIRECT(ADDRESS($J513,44))=0,INDIRECT(ADDRESS($J513,38))&lt;&gt;"UL"),INDIRECT(ADDRESS($J513,COLUMN()-12)),0),0), IF($K513&gt;0,IF(AND(INDIRECT(ADDRESS($K513,44))=0,INDIRECT(ADDRESS($K513,38))&lt;&gt;"UL"),INDIRECT(ADDRESS($K513,COLUMN()-12)),0),0), IF($L513&gt;0,IF(AND(INDIRECT(ADDRESS($L513,44))=0,INDIRECT(ADDRESS($L513,38))&lt;&gt;"UL"),INDIRECT(ADDRESS($L513,COLUMN()-12)),0),0), IF($M513&gt;0,IF(AND(INDIRECT(ADDRESS($M513,44))=0,INDIRECT(ADDRESS($M513,38))&lt;&gt;"UL"),INDIRECT(ADDRESS($M513,COLUMN()-12)),0),0))</f>
        <v>0</v>
      </c>
      <c r="BK513" s="57">
        <f t="shared" ca="1" si="382"/>
        <v>0</v>
      </c>
      <c r="BL513" s="58">
        <f t="shared" ca="1" si="383"/>
        <v>0</v>
      </c>
      <c r="BM513" s="57" cm="1">
        <f t="array" aca="1" ref="BM513" ca="1">SUM(IF($C513&gt;0,IF(AND(INDIRECT(ADDRESS($C513,44))=0,INDIRECT(ADDRESS($C513,38))&lt;&gt;"UL"),INDIRECT(ADDRESS($C513,COLUMN()-12)),0),0), IF($D513&gt;0,IF(AND(INDIRECT(ADDRESS($D513,44))=0,INDIRECT(ADDRESS($D513,38))&lt;&gt;"UL"),INDIRECT(ADDRESS($D513,COLUMN()-12)),0),0), IF($E513&gt;0,IF(AND(INDIRECT(ADDRESS($E513,44))=0,INDIRECT(ADDRESS($E513,38))&lt;&gt;"UL"),INDIRECT(ADDRESS($E513,COLUMN()-12)),0),0), IF($F513&gt;0,IF(AND(INDIRECT(ADDRESS($F513,44))=0,INDIRECT(ADDRESS($F513,38))&lt;&gt;"UL"),INDIRECT(ADDRESS($F513,COLUMN()-12)),0),0), IF($G513&gt;0,IF(AND(INDIRECT(ADDRESS($G513,44))=0,INDIRECT(ADDRESS($G513,38))&lt;&gt;"UL"),INDIRECT(ADDRESS($G513,COLUMN()-12)),0),0), IF($H513&gt;0,IF(AND(INDIRECT(ADDRESS($H513,44))=0,INDIRECT(ADDRESS($H513,38))&lt;&gt;"UL"),INDIRECT(ADDRESS($H513,COLUMN()-12)),0),0), IF($I513&gt;0,IF(AND(INDIRECT(ADDRESS($I513,44))=0,INDIRECT(ADDRESS($I513,38))&lt;&gt;"UL"),INDIRECT(ADDRESS($I513,COLUMN()-12)),0),0), IF($J513&gt;0,IF(AND(INDIRECT(ADDRESS($J513,44))=0,INDIRECT(ADDRESS($J513,38))&lt;&gt;"UL"),INDIRECT(ADDRESS($J513,COLUMN()-12)),0),0), IF($K513&gt;0,IF(AND(INDIRECT(ADDRESS($K513,44))=0,INDIRECT(ADDRESS($K513,38))&lt;&gt;"UL"),INDIRECT(ADDRESS($K513,COLUMN()-11)),0),0), IF($L513&gt;0,IF(AND(INDIRECT(ADDRESS($L513,44))=0,INDIRECT(ADDRESS($L513,38))&lt;&gt;"UL"),INDIRECT(ADDRESS($L513,COLUMN()-11)),0),0), IF($M513&gt;0,IF(AND(INDIRECT(ADDRESS($M513,44))=0,INDIRECT(ADDRESS($M513,38))&lt;&gt;"UL"),INDIRECT(ADDRESS($M513,COLUMN()-11)),0),0))</f>
        <v>0</v>
      </c>
      <c r="BN513" s="57" cm="1">
        <f t="array" aca="1" ref="BN513" ca="1">SUM(IF($C513&gt;0,IF(AND(INDIRECT(ADDRESS($C513,44))=0,INDIRECT(ADDRESS($C513,38))&lt;&gt;"UL"),INDIRECT(ADDRESS($C513,COLUMN()-12)),0),0), IF($D513&gt;0,IF(AND(INDIRECT(ADDRESS($D513,44))=0,INDIRECT(ADDRESS($D513,38))&lt;&gt;"UL"),INDIRECT(ADDRESS($D513,COLUMN()-12)),0),0), IF($E513&gt;0,IF(AND(INDIRECT(ADDRESS($E513,44))=0,INDIRECT(ADDRESS($E513,38))&lt;&gt;"UL"),INDIRECT(ADDRESS($E513,COLUMN()-12)),0),0), IF($F513&gt;0,IF(AND(INDIRECT(ADDRESS($F513,44))=0,INDIRECT(ADDRESS($F513,38))&lt;&gt;"UL"),INDIRECT(ADDRESS($F513,COLUMN()-12)),0),0), IF($G513&gt;0,IF(AND(INDIRECT(ADDRESS($G513,44))=0,INDIRECT(ADDRESS($G513,38))&lt;&gt;"UL"),INDIRECT(ADDRESS($G513,COLUMN()-12)),0),0), IF($H513&gt;0,IF(AND(INDIRECT(ADDRESS($H513,44))=0,INDIRECT(ADDRESS($H513,38))&lt;&gt;"UL"),INDIRECT(ADDRESS($H513,COLUMN()-12)),0),0), IF($I513&gt;0,IF(AND(INDIRECT(ADDRESS($I513,44))=0,INDIRECT(ADDRESS($I513,38))&lt;&gt;"UL"),INDIRECT(ADDRESS($I513,COLUMN()-12)),0),0), IF($J513&gt;0,IF(AND(INDIRECT(ADDRESS($J513,44))=0,INDIRECT(ADDRESS($J513,38))&lt;&gt;"UL"),INDIRECT(ADDRESS($J513,COLUMN()-12)),0),0), IF($K513&gt;0,IF(AND(INDIRECT(ADDRESS($K513,44))=0,INDIRECT(ADDRESS($K513,38))&lt;&gt;"UL"),INDIRECT(ADDRESS($K513,COLUMN()-11)),0),0), IF($L513&gt;0,IF(AND(INDIRECT(ADDRESS($L513,44))=0,INDIRECT(ADDRESS($L513,38))&lt;&gt;"UL"),INDIRECT(ADDRESS($L513,COLUMN()-11)),0),0), IF($M513&gt;0,IF(AND(INDIRECT(ADDRESS($M513,44))=0,INDIRECT(ADDRESS($M513,38))&lt;&gt;"UL"),INDIRECT(ADDRESS($M513,COLUMN()-11)),0),0))</f>
        <v>0</v>
      </c>
      <c r="BO513" s="57" cm="1">
        <f t="array" aca="1" ref="BO513" ca="1">SUM(IF($C513&gt;0,IF(AND(INDIRECT(ADDRESS($C513,44))=0,INDIRECT(ADDRESS($C513,38))&lt;&gt;"UL"),INDIRECT(ADDRESS($C513,COLUMN()-12)),0),0), IF($D513&gt;0,IF(AND(INDIRECT(ADDRESS($D513,44))=0,INDIRECT(ADDRESS($D513,38))&lt;&gt;"UL"),INDIRECT(ADDRESS($D513,COLUMN()-12)),0),0), IF($E513&gt;0,IF(AND(INDIRECT(ADDRESS($E513,44))=0,INDIRECT(ADDRESS($E513,38))&lt;&gt;"UL"),INDIRECT(ADDRESS($E513,COLUMN()-12)),0),0), IF($F513&gt;0,IF(AND(INDIRECT(ADDRESS($F513,44))=0,INDIRECT(ADDRESS($F513,38))&lt;&gt;"UL"),INDIRECT(ADDRESS($F513,COLUMN()-12)),0),0), IF($G513&gt;0,IF(AND(INDIRECT(ADDRESS($G513,44))=0,INDIRECT(ADDRESS($G513,38))&lt;&gt;"UL"),INDIRECT(ADDRESS($G513,COLUMN()-12)),0),0), IF($H513&gt;0,IF(AND(INDIRECT(ADDRESS($H513,44))=0,INDIRECT(ADDRESS($H513,38))&lt;&gt;"UL"),INDIRECT(ADDRESS($H513,COLUMN()-12)),0),0), IF($I513&gt;0,IF(AND(INDIRECT(ADDRESS($I513,44))=0,INDIRECT(ADDRESS($I513,38))&lt;&gt;"UL"),INDIRECT(ADDRESS($I513,COLUMN()-12)),0),0), IF($J513&gt;0,IF(AND(INDIRECT(ADDRESS($J513,44))=0,INDIRECT(ADDRESS($J513,38))&lt;&gt;"UL"),INDIRECT(ADDRESS($J513,COLUMN()-12)),0),0), IF($K513&gt;0,IF(AND(INDIRECT(ADDRESS($K513,44))=0,INDIRECT(ADDRESS($K513,38))&lt;&gt;"UL"),INDIRECT(ADDRESS($K513,COLUMN()-11)),0),0), IF($L513&gt;0,IF(AND(INDIRECT(ADDRESS($L513,44))=0,INDIRECT(ADDRESS($L513,38))&lt;&gt;"UL"),INDIRECT(ADDRESS($L513,COLUMN()-11)),0),0), IF($M513&gt;0,IF(AND(INDIRECT(ADDRESS($M513,44))=0,INDIRECT(ADDRESS($M513,38))&lt;&gt;"UL"),INDIRECT(ADDRESS($M513,COLUMN()-11)),0),0))</f>
        <v>0</v>
      </c>
      <c r="BP513" s="57" cm="1">
        <f t="array" aca="1" ref="BP513" ca="1">SUM(IF($C513&gt;0,IF(AND(INDIRECT(ADDRESS($C513,44))=0,INDIRECT(ADDRESS($C513,38))&lt;&gt;"UL"),INDIRECT(ADDRESS($C513,COLUMN()-12)),0),0), IF($D513&gt;0,IF(AND(INDIRECT(ADDRESS($D513,44))=0,INDIRECT(ADDRESS($D513,38))&lt;&gt;"UL"),INDIRECT(ADDRESS($D513,COLUMN()-12)),0),0), IF($E513&gt;0,IF(AND(INDIRECT(ADDRESS($E513,44))=0,INDIRECT(ADDRESS($E513,38))&lt;&gt;"UL"),INDIRECT(ADDRESS($E513,COLUMN()-12)),0),0), IF($F513&gt;0,IF(AND(INDIRECT(ADDRESS($F513,44))=0,INDIRECT(ADDRESS($F513,38))&lt;&gt;"UL"),INDIRECT(ADDRESS($F513,COLUMN()-12)),0),0), IF($G513&gt;0,IF(AND(INDIRECT(ADDRESS($G513,44))=0,INDIRECT(ADDRESS($G513,38))&lt;&gt;"UL"),INDIRECT(ADDRESS($G513,COLUMN()-12)),0),0), IF($H513&gt;0,IF(AND(INDIRECT(ADDRESS($H513,44))=0,INDIRECT(ADDRESS($H513,38))&lt;&gt;"UL"),INDIRECT(ADDRESS($H513,COLUMN()-12)),0),0), IF($I513&gt;0,IF(AND(INDIRECT(ADDRESS($I513,44))=0,INDIRECT(ADDRESS($I513,38))&lt;&gt;"UL"),INDIRECT(ADDRESS($I513,COLUMN()-12)),0),0), IF($J513&gt;0,IF(AND(INDIRECT(ADDRESS($J513,44))=0,INDIRECT(ADDRESS($J513,38))&lt;&gt;"UL"),INDIRECT(ADDRESS($J513,COLUMN()-12)),0),0), IF($K513&gt;0,IF(AND(INDIRECT(ADDRESS($K513,44))=0,INDIRECT(ADDRESS($K513,38))&lt;&gt;"UL"),INDIRECT(ADDRESS($K513,COLUMN()-11)),0),0), IF($L513&gt;0,IF(AND(INDIRECT(ADDRESS($L513,44))=0,INDIRECT(ADDRESS($L513,38))&lt;&gt;"UL"),INDIRECT(ADDRESS($L513,COLUMN()-11)),0),0), IF($M513&gt;0,IF(AND(INDIRECT(ADDRESS($M513,44))=0,INDIRECT(ADDRESS($M513,38))&lt;&gt;"UL"),INDIRECT(ADDRESS($M513,COLUMN()-11)),0),0))</f>
        <v>0</v>
      </c>
      <c r="BQ513" s="57">
        <f t="shared" ca="1" si="384"/>
        <v>0</v>
      </c>
      <c r="BR513" s="161">
        <f t="shared" ca="1" si="385"/>
        <v>71.166289837881394</v>
      </c>
      <c r="BS513" s="59"/>
      <c r="BT513" s="56">
        <f ca="1">IF(AD513&lt;BG513,((((AY513+BK513)*AB513)+((BE513+BQ513)*(1-AB513))+BF513)*AD513),((((AY513*AB513)+(BE513*(1-AB513))+BF513)*AD513)+(((BK513*AB513)+(BQ513*(1-AB513)))*BG513)))</f>
        <v>3.5767009258342655</v>
      </c>
      <c r="BU513" s="63">
        <f t="shared" ca="1" si="386"/>
        <v>0.13756542022439483</v>
      </c>
      <c r="BV513" s="57" t="s">
        <v>34</v>
      </c>
      <c r="BW513" s="57" cm="1">
        <f t="array" aca="1" ref="BW513" ca="1">SUM(IF($C513&gt;0,IF(AND(INDIRECT(ADDRESS($C513,44))=0,INDIRECT(ADDRESS($C513,38))="UL",ISERROR(SEARCH("Rear",INDIRECT(ADDRESS($C513,33)))),ISERROR(SEARCH("Side",INDIRECT(ADDRESS($C513,33))))),INDIRECT(ADDRESS($C513,COLUMN())),0),0),IF($D513&gt;0,IF(AND(INDIRECT(ADDRESS($D513,44))=0,INDIRECT(ADDRESS($D513,38))="UL",ISERROR(SEARCH("Rear",INDIRECT(ADDRESS($D513,33)))),ISERROR(SEARCH("Side",INDIRECT(ADDRESS($D513,33))))),INDIRECT(ADDRESS($D513,COLUMN())),0),0),IF($E513&gt;0,IF(AND(INDIRECT(ADDRESS($E513,44))=0,INDIRECT(ADDRESS($E513,38))="UL",ISERROR(SEARCH("Rear",INDIRECT(ADDRESS($E513,33)))),ISERROR(SEARCH("Side",INDIRECT(ADDRESS($E513,33))))),INDIRECT(ADDRESS($E513,COLUMN())),0),0),IF($F513&gt;0,IF(AND(INDIRECT(ADDRESS($F513,44))=0,INDIRECT(ADDRESS($F513,38))="UL",ISERROR(SEARCH("Rear",INDIRECT(ADDRESS($F513,33)))),ISERROR(SEARCH("Side",INDIRECT(ADDRESS($F513,33))))),INDIRECT(ADDRESS($F513,COLUMN())),0),0),IF($G513&gt;0,IF(AND(INDIRECT(ADDRESS($G513,44))=0,INDIRECT(ADDRESS($G513,38))="UL",ISERROR(SEARCH("Rear",INDIRECT(ADDRESS($G513,33)))),ISERROR(SEARCH("Side",INDIRECT(ADDRESS($G513,33))))),INDIRECT(ADDRESS($G513,COLUMN())),0),0),IF($H513&gt;0,IF(AND(INDIRECT(ADDRESS($H513,44))=0,INDIRECT(ADDRESS($H513,38))="UL",ISERROR(SEARCH("Rear",INDIRECT(ADDRESS($H513,33)))),ISERROR(SEARCH("Side",INDIRECT(ADDRESS($H513,33))))),INDIRECT(ADDRESS($H513,COLUMN())),0),0),IF($I513&gt;0,IF(AND(INDIRECT(ADDRESS($I513,44))=0,INDIRECT(ADDRESS($I513,38))="UL",ISERROR(SEARCH("Rear",INDIRECT(ADDRESS($I513,33)))),ISERROR(SEARCH("Side",INDIRECT(ADDRESS($I513,33))))),INDIRECT(ADDRESS($I513,COLUMN())),0),0),IF($J513&gt;0,IF(AND(INDIRECT(ADDRESS($J513,44))=0,INDIRECT(ADDRESS($J513,38))="UL",ISERROR(SEARCH("Rear",INDIRECT(ADDRESS($J513,33)))),ISERROR(SEARCH("Side",INDIRECT(ADDRESS($J513,33))))),INDIRECT(ADDRESS($J513,COLUMN())),0),0),IF($K513&gt;0,IF(AND(INDIRECT(ADDRESS($K513,44))=0,INDIRECT(ADDRESS($K513,38))="UL",ISERROR(SEARCH("Rear",INDIRECT(ADDRESS($K513,33)))),ISERROR(SEARCH("Side",INDIRECT(ADDRESS($K513,33))))),INDIRECT(ADDRESS($K513,COLUMN())),0),0),IF($L513&gt;0,IF(AND(INDIRECT(ADDRESS($L513,44))=0,INDIRECT(ADDRESS($L513,38))="UL",ISERROR(SEARCH("Rear",INDIRECT(ADDRESS($L513,33)))),ISERROR(SEARCH("Side",INDIRECT(ADDRESS($L513,33))))),INDIRECT(ADDRESS($L513,COLUMN())),0),0),IF($M513&gt;0,IF(AND(INDIRECT(ADDRESS($M513,44))=0,INDIRECT(ADDRESS($M513,38))="UL",ISERROR(SEARCH("Rear",INDIRECT(ADDRESS($M513,33)))),ISERROR(SEARCH("Side",INDIRECT(ADDRESS($M513,33))))),INDIRECT(ADDRESS($M513,COLUMN())),0),0))</f>
        <v>0.77777777777777768</v>
      </c>
      <c r="BX513" s="57">
        <f t="shared" ca="1" si="387"/>
        <v>0.77777777777777768</v>
      </c>
      <c r="BY513" s="57" cm="1">
        <f t="array" aca="1" ref="BY513" ca="1">SUM(IF($C513&gt;0,IF(AND(INDIRECT(ADDRESS($C513,44))=0,INDIRECT(ADDRESS($C513,38))="UL"),INDIRECT(ADDRESS($C513,COLUMN())),0),0),IF($D513&gt;0,IF(AND(INDIRECT(ADDRESS($D513,44))=0,INDIRECT(ADDRESS($D513,38))="UL"),INDIRECT(ADDRESS($D513,COLUMN())),0),0),IF($E513&gt;0,IF(AND(INDIRECT(ADDRESS($E513,44))=0,INDIRECT(ADDRESS($E513,38))="UL"),INDIRECT(ADDRESS($E513,COLUMN())),0),0),IF($F513&gt;0,IF(AND(INDIRECT(ADDRESS($F513,44))=0,INDIRECT(ADDRESS($F513,38))="UL"),INDIRECT(ADDRESS($F513,COLUMN())),0),0),IF($G513&gt;0,IF(AND(INDIRECT(ADDRESS($G513,44))=0,INDIRECT(ADDRESS($G513,38))="UL"),INDIRECT(ADDRESS($G513,COLUMN())),0),0),IF($H513&gt;0,IF(AND(INDIRECT(ADDRESS($H513,44))=0,INDIRECT(ADDRESS($H513,38))="UL"),INDIRECT(ADDRESS($H513,COLUMN())),0),0),IF($I513&gt;0,IF(AND(INDIRECT(ADDRESS($I513,44))=0,INDIRECT(ADDRESS($I513,38))="UL"),INDIRECT(ADDRESS($I513,COLUMN())),0),0),IF($J513&gt;0,IF(AND(INDIRECT(ADDRESS($J513,44))=0,INDIRECT(ADDRESS($J513,38))="UL"),INDIRECT(ADDRESS($J513,COLUMN())),0),0),IF($K513&gt;0,IF(AND(INDIRECT(ADDRESS($K513,44))=0,INDIRECT(ADDRESS($K513,38))="UL"),INDIRECT(ADDRESS($K513,COLUMN())),0),0),IF($L513&gt;0,IF(AND(INDIRECT(ADDRESS($L513,44))=0,INDIRECT(ADDRESS($L513,38))="UL"),INDIRECT(ADDRESS($L513,COLUMN())),0),0),IF($M513&gt;0,IF(AND(INDIRECT(ADDRESS($M513,44))=0,INDIRECT(ADDRESS($M513,38))="UL"),INDIRECT(ADDRESS($M513,COLUMN())),0),0))</f>
        <v>0.25925925925925924</v>
      </c>
      <c r="BZ513" s="57" cm="1">
        <f t="array" aca="1" ref="BZ513" ca="1">SUM(IF($C513&gt;0,IF(AND(INDIRECT(ADDRESS($C513,44))=0,INDIRECT(ADDRESS($C513,38))="UL"),INDIRECT(ADDRESS($C513,COLUMN())),0),0),IF($D513&gt;0,IF(AND(INDIRECT(ADDRESS($D513,44))=0,INDIRECT(ADDRESS($D513,38))="UL"),INDIRECT(ADDRESS($D513,COLUMN())),0),0),IF($E513&gt;0,IF(AND(INDIRECT(ADDRESS($E513,44))=0,INDIRECT(ADDRESS($E513,38))="UL"),INDIRECT(ADDRESS($E513,COLUMN())),0),0),IF($F513&gt;0,IF(AND(INDIRECT(ADDRESS($F513,44))=0,INDIRECT(ADDRESS($F513,38))="UL"),INDIRECT(ADDRESS($F513,COLUMN())),0),0),IF($G513&gt;0,IF(AND(INDIRECT(ADDRESS($G513,44))=0,INDIRECT(ADDRESS($G513,38))="UL"),INDIRECT(ADDRESS($G513,COLUMN())),0),0),IF($H513&gt;0,IF(AND(INDIRECT(ADDRESS($H513,44))=0,INDIRECT(ADDRESS($H513,38))="UL"),INDIRECT(ADDRESS($H513,COLUMN())),0),0),IF($I513&gt;0,IF(AND(INDIRECT(ADDRESS($I513,44))=0,INDIRECT(ADDRESS($I513,38))="UL"),INDIRECT(ADDRESS($I513,COLUMN())),0),0),IF($J513&gt;0,IF(AND(INDIRECT(ADDRESS($J513,44))=0,INDIRECT(ADDRESS($J513,38))="UL"),INDIRECT(ADDRESS($J513,COLUMN())),0),0),IF($K513&gt;0,IF(AND(INDIRECT(ADDRESS($K513,44))=0,INDIRECT(ADDRESS($K513,38))="UL"),INDIRECT(ADDRESS($K513,COLUMN())),0),0),IF($L513&gt;0,IF(AND(INDIRECT(ADDRESS($L513,44))=0,INDIRECT(ADDRESS($L513,38))="UL"),INDIRECT(ADDRESS($L513,COLUMN())),0),0),IF($M513&gt;0,IF(AND(INDIRECT(ADDRESS($M513,44))=0,INDIRECT(ADDRESS($M513,38))="UL"),INDIRECT(ADDRESS($M513,COLUMN())),0),0))</f>
        <v>7.407407407407407E-2</v>
      </c>
      <c r="CA513" s="57">
        <f t="shared" ca="1" si="388"/>
        <v>7.407407407407407E-2</v>
      </c>
      <c r="CB513" s="57" cm="1">
        <f t="array" aca="1" ref="CB513" ca="1">SUM(IF($C513&gt;0,IF(AND(INDIRECT(ADDRESS($C513,44))=0,INDIRECT(ADDRESS($C513,38))&lt;&gt;"UL"),INDIRECT(ADDRESS($C513,COLUMN())),0),0),IF($D513&gt;0,IF(AND(INDIRECT(ADDRESS($D513,44))=0,INDIRECT(ADDRESS($D513,38))&lt;&gt;"UL"),INDIRECT(ADDRESS($D513,COLUMN())),0),0),IF($E513&gt;0,IF(AND(INDIRECT(ADDRESS($E513,44))=0,INDIRECT(ADDRESS($E513,38))&lt;&gt;"UL"),INDIRECT(ADDRESS($E513,COLUMN())),0),0),IF($F513&gt;0,IF(AND(INDIRECT(ADDRESS($F513,44))=0,INDIRECT(ADDRESS($F513,38))&lt;&gt;"UL"),INDIRECT(ADDRESS($F513,COLUMN())),0),0),IF($G513&gt;0,IF(AND(INDIRECT(ADDRESS($G513,44))=0,INDIRECT(ADDRESS($G513,38))&lt;&gt;"UL"),INDIRECT(ADDRESS($G513,COLUMN())),0),0),IF($H513&gt;0,IF(AND(INDIRECT(ADDRESS($H513,44))=0,INDIRECT(ADDRESS($H513,38))&lt;&gt;"UL"),INDIRECT(ADDRESS($H513,COLUMN())),0),0),IF($I513&gt;0,IF(AND(INDIRECT(ADDRESS($I513,44))=0,INDIRECT(ADDRESS($I513,38))&lt;&gt;"UL"),INDIRECT(ADDRESS($I513,COLUMN())),0),0),IF($J513&gt;0,IF(AND(INDIRECT(ADDRESS($J513,44))=0,INDIRECT(ADDRESS($J513,38))&lt;&gt;"UL"),INDIRECT(ADDRESS($J513,COLUMN())),0),0),IF($K513&gt;0,IF(AND(INDIRECT(ADDRESS($K513,44))=0,INDIRECT(ADDRESS($K513,38))&lt;&gt;"UL"),INDIRECT(ADDRESS($K513,COLUMN())),0),0),IF($L513&gt;0,IF(AND(INDIRECT(ADDRESS($L513,44))=0,INDIRECT(ADDRESS($L513,38))&lt;&gt;"UL"),INDIRECT(ADDRESS($L513,COLUMN())),0),0),IF($M513&gt;0,IF(AND(INDIRECT(ADDRESS($M513,44))=0,INDIRECT(ADDRESS($M513,38))&lt;&gt;"UL"),INDIRECT(ADDRESS($M513,COLUMN())),0),0))</f>
        <v>0</v>
      </c>
      <c r="CC513" s="57">
        <f t="shared" ca="1" si="389"/>
        <v>0</v>
      </c>
      <c r="CD513" s="57" cm="1">
        <f t="array" aca="1" ref="CD513" ca="1">SUM(IF($C513&gt;0,IF(AND(INDIRECT(ADDRESS($C513,44))=0,INDIRECT(ADDRESS($C513,38))&lt;&gt;"UL"),INDIRECT(ADDRESS($C513,COLUMN())),0),0),IF($D513&gt;0,IF(AND(INDIRECT(ADDRESS($D513,44))=0,INDIRECT(ADDRESS($D513,38))&lt;&gt;"UL"),INDIRECT(ADDRESS($D513,COLUMN())),0),0),IF($E513&gt;0,IF(AND(INDIRECT(ADDRESS($E513,44))=0,INDIRECT(ADDRESS($E513,38))&lt;&gt;"UL"),INDIRECT(ADDRESS($E513,COLUMN())),0),0),IF($F513&gt;0,IF(AND(INDIRECT(ADDRESS($F513,44))=0,INDIRECT(ADDRESS($F513,38))&lt;&gt;"UL"),INDIRECT(ADDRESS($F513,COLUMN())),0),0),IF($G513&gt;0,IF(AND(INDIRECT(ADDRESS($G513,44))=0,INDIRECT(ADDRESS($G513,38))&lt;&gt;"UL"),INDIRECT(ADDRESS($G513,COLUMN())),0),0),IF($H513&gt;0,IF(AND(INDIRECT(ADDRESS($H513,44))=0,INDIRECT(ADDRESS($H513,38))&lt;&gt;"UL"),INDIRECT(ADDRESS($H513,COLUMN())),0),0),IF($I513&gt;0,IF(AND(INDIRECT(ADDRESS($I513,44))=0,INDIRECT(ADDRESS($I513,38))&lt;&gt;"UL"),INDIRECT(ADDRESS($I513,COLUMN())),0),0),IF($J513&gt;0,IF(AND(INDIRECT(ADDRESS($J513,44))=0,INDIRECT(ADDRESS($J513,38))&lt;&gt;"UL"),INDIRECT(ADDRESS($J513,COLUMN())),0),0),IF($K513&gt;0,IF(AND(INDIRECT(ADDRESS($K513,44))=0,INDIRECT(ADDRESS($K513,38))&lt;&gt;"UL"),INDIRECT(ADDRESS($K513,COLUMN())),0),0),IF($L513&gt;0,IF(AND(INDIRECT(ADDRESS($L513,44))=0,INDIRECT(ADDRESS($L513,38))&lt;&gt;"UL"),INDIRECT(ADDRESS($L513,COLUMN())),0),0),IF($M513&gt;0,IF(AND(INDIRECT(ADDRESS($M513,44))=0,INDIRECT(ADDRESS($M513,38))&lt;&gt;"UL"),INDIRECT(ADDRESS($M513,COLUMN())),0),0))</f>
        <v>0</v>
      </c>
      <c r="CE513" s="57" cm="1">
        <f t="array" aca="1" ref="CE513" ca="1">SUM(IF($C513&gt;0,IF(AND(INDIRECT(ADDRESS($C513,44))=0,INDIRECT(ADDRESS($C513,38))&lt;&gt;"UL"),INDIRECT(ADDRESS($C513,COLUMN())),0),0),IF($D513&gt;0,IF(AND(INDIRECT(ADDRESS($D513,44))=0,INDIRECT(ADDRESS($D513,38))&lt;&gt;"UL"),INDIRECT(ADDRESS($D513,COLUMN())),0),0),IF($E513&gt;0,IF(AND(INDIRECT(ADDRESS($E513,44))=0,INDIRECT(ADDRESS($E513,38))&lt;&gt;"UL"),INDIRECT(ADDRESS($E513,COLUMN())),0),0),IF($F513&gt;0,IF(AND(INDIRECT(ADDRESS($F513,44))=0,INDIRECT(ADDRESS($F513,38))&lt;&gt;"UL"),INDIRECT(ADDRESS($F513,COLUMN())),0),0),IF($G513&gt;0,IF(AND(INDIRECT(ADDRESS($G513,44))=0,INDIRECT(ADDRESS($G513,38))&lt;&gt;"UL"),INDIRECT(ADDRESS($G513,COLUMN())),0),0),IF($H513&gt;0,IF(AND(INDIRECT(ADDRESS($H513,44))=0,INDIRECT(ADDRESS($H513,38))&lt;&gt;"UL"),INDIRECT(ADDRESS($H513,COLUMN())),0),0),IF($I513&gt;0,IF(AND(INDIRECT(ADDRESS($I513,44))=0,INDIRECT(ADDRESS($I513,38))&lt;&gt;"UL"),INDIRECT(ADDRESS($I513,COLUMN())),0),0),IF($J513&gt;0,IF(AND(INDIRECT(ADDRESS($J513,44))=0,INDIRECT(ADDRESS($J513,38))&lt;&gt;"UL"),INDIRECT(ADDRESS($J513,COLUMN())),0),0),IF($K513&gt;0,IF(AND(INDIRECT(ADDRESS($K513,44))=0,INDIRECT(ADDRESS($K513,38))&lt;&gt;"UL"),INDIRECT(ADDRESS($K513,COLUMN())),0),0),IF($L513&gt;0,IF(AND(INDIRECT(ADDRESS($L513,44))=0,INDIRECT(ADDRESS($L513,38))&lt;&gt;"UL"),INDIRECT(ADDRESS($L513,COLUMN())),0),0),IF($M513&gt;0,IF(AND(INDIRECT(ADDRESS($M513,44))=0,INDIRECT(ADDRESS($M513,38))&lt;&gt;"UL"),INDIRECT(ADDRESS($M513,COLUMN())),0),0))</f>
        <v>0</v>
      </c>
      <c r="CF513" s="57">
        <f t="shared" ca="1" si="390"/>
        <v>0</v>
      </c>
      <c r="CG513" s="57">
        <f t="shared" ca="1" si="391"/>
        <v>1.7689577817326618</v>
      </c>
      <c r="CH513" s="57">
        <f t="shared" ca="1" si="392"/>
        <v>6.8036837758948532E-2</v>
      </c>
      <c r="CI513" s="19">
        <f t="shared" ca="1" si="393"/>
        <v>18.68407710438105</v>
      </c>
      <c r="CJ513" s="19"/>
      <c r="CK513" s="57" cm="1">
        <f t="array" aca="1" ref="CK513" ca="1">IF(AU513="S", SUM(IF($C513&gt;0,IF(INDIRECT(ADDRESS($C513,43))&lt;&gt;1,INDIRECT(ADDRESS($C513,48)),0),0), IF($D513&gt;0,IF(INDIRECT(ADDRESS($D513,43))&lt;&gt;1,INDIRECT(ADDRESS($D513,48)),0),0), IF($E513&gt;0,IF(INDIRECT(ADDRESS($E513,43))&lt;&gt;1,INDIRECT(ADDRESS($E513,48)),0),0), IF($F513&gt;0,IF(INDIRECT(ADDRESS($F513,43))&lt;&gt;1,INDIRECT(ADDRESS($F513,48)),0),0), IF($G513&gt;0,IF(INDIRECT(ADDRESS($G513,43))&lt;&gt;1,INDIRECT(ADDRESS($G513,48)),0),0), IF($H513&gt;0,IF(INDIRECT(ADDRESS($H513,43))&lt;&gt;1,INDIRECT(ADDRESS($H513,48)),0),0), IF($I513&gt;0,IF(INDIRECT(ADDRESS($I513,43))&lt;&gt;1,INDIRECT(ADDRESS($I513,48)),0),0), IF($J513&gt;0,IF(INDIRECT(ADDRESS($J513,43))&lt;&gt;1,INDIRECT(ADDRESS($J513,48)),0),0), IF($K513&gt;0,IF(INDIRECT(ADDRESS($K513,43))&lt;&gt;1,INDIRECT(ADDRESS($K513,48)),0),0), IF($L513&gt;0,IF(INDIRECT(ADDRESS($L513,43))&lt;&gt;1,INDIRECT(ADDRESS($L513,48)),0),0), IF($M513&gt;0,IF(INDIRECT(ADDRESS($M513,43))&lt;&gt;1,INDIRECT(ADDRESS($M513,48)),0),0)), IF(AU513="L",SUM(IF($C513&gt;0,IF(INDIRECT(ADDRESS($C513,43))&lt;&gt;1,INDIRECT(ADDRESS($C513,50)),0),0), IF($D513&gt;0,IF(INDIRECT(ADDRESS($D513,43))&lt;&gt;1,INDIRECT(ADDRESS($D513,50)),0),0), IF($E513&gt;0,IF(INDIRECT(ADDRESS($E513,43))&lt;&gt;1,INDIRECT(ADDRESS($E513,50)),0),0), IF($F513&gt;0,IF(INDIRECT(ADDRESS($F513,43))&lt;&gt;1,INDIRECT(ADDRESS($F513,50)),0),0), IF($G513&gt;0,IF(INDIRECT(ADDRESS($G513,43))&lt;&gt;1,INDIRECT(ADDRESS($G513,50)),0),0), IF($G513&gt;0,IF(INDIRECT(ADDRESS($G513,43))&lt;&gt;1,INDIRECT(ADDRESS($G513,50)),0),0), IF($H513&gt;0,IF(INDIRECT(ADDRESS($H513,43))&lt;&gt;1,INDIRECT(ADDRESS($H513,50)),0),0), IF($I513&gt;0,IF(INDIRECT(ADDRESS($I513,43))&lt;&gt;1,INDIRECT(ADDRESS($I513,50)),0),0), IF($J513&gt;0,IF(INDIRECT(ADDRESS($J513,43))&lt;&gt;1,INDIRECT(ADDRESS($J513,50)),0),0), IF($K513&gt;0,IF(INDIRECT(ADDRESS($K513,43))&lt;&gt;1,INDIRECT(ADDRESS($K513,50)),0),0), IF($L513&gt;0,IF(INDIRECT(ADDRESS($L513,43))&lt;&gt;1,INDIRECT(ADDRESS($L513,50)),0),0), IF($M513&gt;0,IF(INDIRECT(ADDRESS($M513,43))&lt;&gt;1,INDIRECT(ADDRESS($M513,50)),0),0)), SUM(IF($C513&gt;0,IF(INDIRECT(ADDRESS($C513,43))&lt;&gt;1,INDIRECT(ADDRESS($C513,49)),0),0), IF($D513&gt;0,IF(INDIRECT(ADDRESS($D513,43))&lt;&gt;1,INDIRECT(ADDRESS($D513,49)),0),0), IF($E513&gt;0,IF(INDIRECT(ADDRESS($E513,43))&lt;&gt;1,INDIRECT(ADDRESS($E513,49)),0),0), IF($F513&gt;0,IF(INDIRECT(ADDRESS($F513,43))&lt;&gt;1,INDIRECT(ADDRESS($F513,49)),0),0), IF($G513&gt;0,IF(INDIRECT(ADDRESS($G513,43))&lt;&gt;1,INDIRECT(ADDRESS($G513,49)),0),0), IF($G513&gt;0,IF(INDIRECT(ADDRESS($G513,43))&lt;&gt;1,INDIRECT(ADDRESS($G513,49)),0),0), IF($H513&gt;0,IF(INDIRECT(ADDRESS($H513,43))&lt;&gt;1,INDIRECT(ADDRESS($H513,49)),0),0), IF($I513&gt;0,IF(INDIRECT(ADDRESS($I513,43))&lt;&gt;1,INDIRECT(ADDRESS($I513,49)),0),0), IF($J513&gt;0,IF(INDIRECT(ADDRESS($J513,43))&lt;&gt;1,INDIRECT(ADDRESS($J513,49)),0),0), IF($K513&gt;0,IF(INDIRECT(ADDRESS($K513,43))&lt;&gt;1,INDIRECT(ADDRESS($K513,49)),0),0), IF($L513&gt;0,IF(INDIRECT(ADDRESS($L513,43))&lt;&gt;1,INDIRECT(ADDRESS($L513,49)),0),0), IF($M513&gt;0,IF(INDIRECT(ADDRESS($M513,43))&lt;&gt;1,INDIRECT(ADDRESS($M513,49)),0),0))))</f>
        <v>2.1111111111111107</v>
      </c>
      <c r="CL513" s="57" cm="1">
        <f t="array" aca="1" ref="CL513" ca="1">1.5*SUM(IF($C513&gt;0,IF(INDIRECT(ADDRESS($C513,44))=1,INDIRECT(ADDRESS($C513,47)),0),0),IF($D513&gt;0,IF(INDIRECT(ADDRESS($D513,44))=1,INDIRECT(ADDRESS($CF488,47)),0),0),IF($E513&gt;0,IF(INDIRECT(ADDRESS($E513,44))=1,INDIRECT(ADDRESS($E513,47)),0),0),IF($F513&gt;0,IF(INDIRECT(ADDRESS($F513,44))=1,INDIRECT(ADDRESS($F513,47)),0),0),IF($G513&gt;0,IF(INDIRECT(ADDRESS($G513,44))=1,INDIRECT(ADDRESS($G513,47)),0),0),IF($G513&gt;0,IF(INDIRECT(ADDRESS($G513,44))=1,INDIRECT(ADDRESS($G513,47)),0),0),IF($H513&gt;0,IF(INDIRECT(ADDRESS($H513,44))=1,INDIRECT(ADDRESS($H513,47)),0),0),IF($I513&gt;0,IF(INDIRECT(ADDRESS($I513,44))=1,INDIRECT(ADDRESS($I513,47)),0),0),IF($J513&gt;0,IF(INDIRECT(ADDRESS($J513,44))=1,INDIRECT(ADDRESS($J513,47)),0),0),IF($K513&gt;0,IF(INDIRECT(ADDRESS($K513,44))=1,INDIRECT(ADDRESS($K513,47)),0),0),IF($L513&gt;0,IF(INDIRECT(ADDRESS($L513,44))=1,INDIRECT(ADDRESS($L513,47)),0),0),IF($M513&gt;0,IF(INDIRECT(ADDRESS($M513,44))=1,INDIRECT(ADDRESS($M513,47)),0),0))</f>
        <v>0</v>
      </c>
      <c r="CM513" s="56">
        <f t="shared" ca="1" si="394"/>
        <v>1.0127340532823075</v>
      </c>
      <c r="CN513" s="59"/>
    </row>
    <row r="514" spans="1:92" x14ac:dyDescent="0.25">
      <c r="A514" s="65" t="s">
        <v>565</v>
      </c>
      <c r="B514" s="74">
        <v>436</v>
      </c>
      <c r="C514" s="74">
        <v>452</v>
      </c>
      <c r="D514" s="74">
        <v>453</v>
      </c>
      <c r="E514" s="74">
        <v>468</v>
      </c>
      <c r="F514" s="74"/>
      <c r="G514" s="74"/>
      <c r="H514" s="74"/>
      <c r="I514" s="74"/>
      <c r="J514" s="74"/>
      <c r="K514" s="74"/>
      <c r="L514" s="74"/>
      <c r="M514" s="74"/>
      <c r="N514" s="67">
        <f t="shared" ca="1" si="374"/>
        <v>31</v>
      </c>
      <c r="O514" s="67" t="str" cm="1">
        <f t="array" aca="1" ref="O514" ca="1">INDIRECT(ADDRESS($B514,COLUMN()))</f>
        <v>Fighter</v>
      </c>
      <c r="P514" s="67" cm="1">
        <f t="array" aca="1" ref="P514" ca="1">INDIRECT(ADDRESS($B514,COLUMN()))</f>
        <v>3</v>
      </c>
      <c r="Q514" s="67" cm="1">
        <f t="array" aca="1" ref="Q514" ca="1">INDIRECT(ADDRESS($B514,COLUMN()))</f>
        <v>0</v>
      </c>
      <c r="R514" s="67" cm="1">
        <f t="array" aca="1" ref="R514" ca="1">INDIRECT(ADDRESS($B514,COLUMN()))</f>
        <v>0</v>
      </c>
      <c r="S514" s="67" cm="1">
        <f t="array" aca="1" ref="S514" ca="1">INDIRECT(ADDRESS($B514,COLUMN()))</f>
        <v>2</v>
      </c>
      <c r="T514" s="67" t="str" cm="1">
        <f t="array" aca="1" ref="T514" ca="1">INDIRECT(ADDRESS($B514,COLUMN()))</f>
        <v>1-7</v>
      </c>
      <c r="U514" s="67" cm="1">
        <f t="array" aca="1" ref="U514" ca="1">INDIRECT(ADDRESS($B514,COLUMN()))</f>
        <v>7</v>
      </c>
      <c r="V514" s="67" cm="1">
        <f t="array" aca="1" ref="V514" ca="1">INDIRECT(ADDRESS($B514,COLUMN()))</f>
        <v>0</v>
      </c>
      <c r="W514" s="67" cm="1">
        <f t="array" aca="1" ref="W514" ca="1">INDIRECT(ADDRESS($B514,COLUMN()))</f>
        <v>3</v>
      </c>
      <c r="X514" s="67" cm="1">
        <f t="array" aca="1" ref="X514" ca="1">INDIRECT(ADDRESS($B514,COLUMN()))</f>
        <v>7</v>
      </c>
      <c r="Y514" s="67" cm="1">
        <f t="array" aca="1" ref="Y514" ca="1">INDIRECT(ADDRESS($B514,COLUMN()))</f>
        <v>2</v>
      </c>
      <c r="Z514" s="67" cm="1">
        <f t="array" aca="1" ref="Z514" ca="1">INDIRECT(ADDRESS($B514,COLUMN()))</f>
        <v>5</v>
      </c>
      <c r="AA514" s="67">
        <f t="shared" si="375"/>
        <v>0</v>
      </c>
      <c r="AB514" s="56">
        <f t="shared" ca="1" si="376"/>
        <v>0.85064444609690648</v>
      </c>
      <c r="AC514" s="56">
        <f t="shared" ca="1" si="377"/>
        <v>0.91185794832384004</v>
      </c>
      <c r="AD514" s="56">
        <f t="shared" ca="1" si="378"/>
        <v>2.3787598651926265</v>
      </c>
      <c r="AF514" s="52"/>
      <c r="AG514" s="52"/>
      <c r="AH514" s="57"/>
      <c r="AI514" s="57"/>
      <c r="AJ514" s="57"/>
      <c r="AK514" s="57"/>
      <c r="AL514" s="57"/>
      <c r="AM514" s="57"/>
      <c r="AN514" s="57"/>
      <c r="AO514" s="57"/>
      <c r="AP514" s="57"/>
      <c r="AQ514" s="57"/>
      <c r="AR514" s="57"/>
      <c r="AS514" s="57"/>
      <c r="AT514" s="52"/>
      <c r="AU514" s="54" t="s">
        <v>117</v>
      </c>
      <c r="AV514" s="57" cm="1">
        <f t="array" aca="1" ref="AV514" ca="1">SUM(IF($C514&gt;0,IF(AND(INDIRECT(ADDRESS($C514,44))=0,INDIRECT(ADDRESS($C514,38))="UL",ISERROR(SEARCH("Rear",INDIRECT(ADDRESS($C514,33)))),ISERROR(SEARCH("Side",INDIRECT(ADDRESS($C514,33))))),INDIRECT(ADDRESS($C514,COLUMN())),0),0),IF($D514&gt;0,IF(AND(INDIRECT(ADDRESS($D514,44))=0,INDIRECT(ADDRESS($D514,38))="UL",ISERROR(SEARCH("Rear",INDIRECT(ADDRESS($D514,33)))),ISERROR(SEARCH("Side",INDIRECT(ADDRESS($D514,33))))),INDIRECT(ADDRESS($D514,COLUMN())),0),0),IF($E514&gt;0,IF(AND(INDIRECT(ADDRESS($E514,44))=0,INDIRECT(ADDRESS($E514,38))="UL",ISERROR(SEARCH("Rear",INDIRECT(ADDRESS($E514,33)))),ISERROR(SEARCH("Side",INDIRECT(ADDRESS($E514,33))))),INDIRECT(ADDRESS($E514,COLUMN())),0),0),IF($F514&gt;0,IF(AND(INDIRECT(ADDRESS($F514,44))=0,INDIRECT(ADDRESS($F514,38))="UL",ISERROR(SEARCH("Rear",INDIRECT(ADDRESS($F514,33)))),ISERROR(SEARCH("Side",INDIRECT(ADDRESS($F514,33))))),INDIRECT(ADDRESS($F514,COLUMN())),0),0),IF($G514&gt;0,IF(AND(INDIRECT(ADDRESS($G514,44))=0,INDIRECT(ADDRESS($G514,38))="UL",ISERROR(SEARCH("Rear",INDIRECT(ADDRESS($G514,33)))),ISERROR(SEARCH("Side",INDIRECT(ADDRESS($G514,33))))),INDIRECT(ADDRESS($G514,COLUMN())),0),0),IF($H514&gt;0,IF(AND(INDIRECT(ADDRESS($H514,44))=0,INDIRECT(ADDRESS($H514,38))="UL",ISERROR(SEARCH("Rear",INDIRECT(ADDRESS($H514,33)))),ISERROR(SEARCH("Side",INDIRECT(ADDRESS($H514,33))))),INDIRECT(ADDRESS($H514,COLUMN())),0),0),IF($I514&gt;0,IF(AND(INDIRECT(ADDRESS($I514,44))=0,INDIRECT(ADDRESS($I514,38))="UL",ISERROR(SEARCH("Rear",INDIRECT(ADDRESS($I514,33)))),ISERROR(SEARCH("Side",INDIRECT(ADDRESS($I514,33))))),INDIRECT(ADDRESS($I514,COLUMN())),0),0),IF($J514&gt;0,IF(AND(INDIRECT(ADDRESS($J514,44))=0,INDIRECT(ADDRESS($J514,38))="UL",ISERROR(SEARCH("Rear",INDIRECT(ADDRESS($J514,33)))),ISERROR(SEARCH("Side",INDIRECT(ADDRESS($J514,33))))),INDIRECT(ADDRESS($J514,COLUMN())),0),0),IF($K514&gt;0,IF(AND(INDIRECT(ADDRESS($K514,44))=0,INDIRECT(ADDRESS($K514,38))="UL",ISERROR(SEARCH("Rear",INDIRECT(ADDRESS($K514,33)))),ISERROR(SEARCH("Side",INDIRECT(ADDRESS($K514,33))))),INDIRECT(ADDRESS($K514,COLUMN())),0),0),IF($L514&gt;0,IF(AND(INDIRECT(ADDRESS($L514,44))=0,INDIRECT(ADDRESS($L514,38))="UL",ISERROR(SEARCH("Rear",INDIRECT(ADDRESS($L514,33)))),ISERROR(SEARCH("Side",INDIRECT(ADDRESS($L514,33))))),INDIRECT(ADDRESS($L514,COLUMN())),0),0),IF($M514&gt;0,IF(AND(INDIRECT(ADDRESS($M514,44))=0,INDIRECT(ADDRESS($M514,38))="UL",ISERROR(SEARCH("Rear",INDIRECT(ADDRESS($M514,33)))),ISERROR(SEARCH("Side",INDIRECT(ADDRESS($M514,33))))),INDIRECT(ADDRESS($M514,COLUMN())),0),0))</f>
        <v>0.22222222222222221</v>
      </c>
      <c r="AW514" s="57" cm="1">
        <f t="array" aca="1" ref="AW514" ca="1">SUM(IF($C514&gt;0,IF(AND(INDIRECT(ADDRESS($C514,44))=0,INDIRECT(ADDRESS($C514,38))="UL",ISERROR(SEARCH("Rear",INDIRECT(ADDRESS($C514,33)))),ISERROR(SEARCH("Side",INDIRECT(ADDRESS($C514,33))))),INDIRECT(ADDRESS($C514,COLUMN())),0),0),IF($D514&gt;0,IF(AND(INDIRECT(ADDRESS($D514,44))=0,INDIRECT(ADDRESS($D514,38))="UL",ISERROR(SEARCH("Rear",INDIRECT(ADDRESS($D514,33)))),ISERROR(SEARCH("Side",INDIRECT(ADDRESS($D514,33))))),INDIRECT(ADDRESS($D514,COLUMN())),0),0),IF($E514&gt;0,IF(AND(INDIRECT(ADDRESS($E514,44))=0,INDIRECT(ADDRESS($E514,38))="UL",ISERROR(SEARCH("Rear",INDIRECT(ADDRESS($E514,33)))),ISERROR(SEARCH("Side",INDIRECT(ADDRESS($E514,33))))),INDIRECT(ADDRESS($E514,COLUMN())),0),0),IF($F514&gt;0,IF(AND(INDIRECT(ADDRESS($F514,44))=0,INDIRECT(ADDRESS($F514,38))="UL",ISERROR(SEARCH("Rear",INDIRECT(ADDRESS($F514,33)))),ISERROR(SEARCH("Side",INDIRECT(ADDRESS($F514,33))))),INDIRECT(ADDRESS($F514,COLUMN())),0),0),IF($G514&gt;0,IF(AND(INDIRECT(ADDRESS($G514,44))=0,INDIRECT(ADDRESS($G514,38))="UL",ISERROR(SEARCH("Rear",INDIRECT(ADDRESS($G514,33)))),ISERROR(SEARCH("Side",INDIRECT(ADDRESS($G514,33))))),INDIRECT(ADDRESS($G514,COLUMN())),0),0),IF($H514&gt;0,IF(AND(INDIRECT(ADDRESS($H514,44))=0,INDIRECT(ADDRESS($H514,38))="UL",ISERROR(SEARCH("Rear",INDIRECT(ADDRESS($H514,33)))),ISERROR(SEARCH("Side",INDIRECT(ADDRESS($H514,33))))),INDIRECT(ADDRESS($H514,COLUMN())),0),0),IF($I514&gt;0,IF(AND(INDIRECT(ADDRESS($I514,44))=0,INDIRECT(ADDRESS($I514,38))="UL",ISERROR(SEARCH("Rear",INDIRECT(ADDRESS($I514,33)))),ISERROR(SEARCH("Side",INDIRECT(ADDRESS($I514,33))))),INDIRECT(ADDRESS($I514,COLUMN())),0),0),IF($J514&gt;0,IF(AND(INDIRECT(ADDRESS($J514,44))=0,INDIRECT(ADDRESS($J514,38))="UL",ISERROR(SEARCH("Rear",INDIRECT(ADDRESS($J514,33)))),ISERROR(SEARCH("Side",INDIRECT(ADDRESS($J514,33))))),INDIRECT(ADDRESS($J514,COLUMN())),0),0),IF($K514&gt;0,IF(AND(INDIRECT(ADDRESS($K514,44))=0,INDIRECT(ADDRESS($K514,38))="UL",ISERROR(SEARCH("Rear",INDIRECT(ADDRESS($K514,33)))),ISERROR(SEARCH("Side",INDIRECT(ADDRESS($K514,33))))),INDIRECT(ADDRESS($K514,COLUMN())),0),0),IF($L514&gt;0,IF(AND(INDIRECT(ADDRESS($L514,44))=0,INDIRECT(ADDRESS($L514,38))="UL",ISERROR(SEARCH("Rear",INDIRECT(ADDRESS($L514,33)))),ISERROR(SEARCH("Side",INDIRECT(ADDRESS($L514,33))))),INDIRECT(ADDRESS($L514,COLUMN())),0),0),IF($M514&gt;0,IF(AND(INDIRECT(ADDRESS($M514,44))=0,INDIRECT(ADDRESS($M514,38))="UL",ISERROR(SEARCH("Rear",INDIRECT(ADDRESS($M514,33)))),ISERROR(SEARCH("Side",INDIRECT(ADDRESS($M514,33))))),INDIRECT(ADDRESS($M514,COLUMN())),0),0))</f>
        <v>1.5555555555555554</v>
      </c>
      <c r="AX514" s="57" cm="1">
        <f t="array" aca="1" ref="AX514" ca="1">SUM(IF($C514&gt;0,IF(AND(INDIRECT(ADDRESS($C514,44))=0,INDIRECT(ADDRESS($C514,38))="UL",ISERROR(SEARCH("Rear",INDIRECT(ADDRESS($C514,33)))),ISERROR(SEARCH("Side",INDIRECT(ADDRESS($C514,33))))),INDIRECT(ADDRESS($C514,COLUMN())),0),0),IF($D514&gt;0,IF(AND(INDIRECT(ADDRESS($D514,44))=0,INDIRECT(ADDRESS($D514,38))="UL",ISERROR(SEARCH("Rear",INDIRECT(ADDRESS($D514,33)))),ISERROR(SEARCH("Side",INDIRECT(ADDRESS($D514,33))))),INDIRECT(ADDRESS($D514,COLUMN())),0),0),IF($E514&gt;0,IF(AND(INDIRECT(ADDRESS($E514,44))=0,INDIRECT(ADDRESS($E514,38))="UL",ISERROR(SEARCH("Rear",INDIRECT(ADDRESS($E514,33)))),ISERROR(SEARCH("Side",INDIRECT(ADDRESS($E514,33))))),INDIRECT(ADDRESS($E514,COLUMN())),0),0),IF($F514&gt;0,IF(AND(INDIRECT(ADDRESS($F514,44))=0,INDIRECT(ADDRESS($F514,38))="UL",ISERROR(SEARCH("Rear",INDIRECT(ADDRESS($F514,33)))),ISERROR(SEARCH("Side",INDIRECT(ADDRESS($F514,33))))),INDIRECT(ADDRESS($F514,COLUMN())),0),0),IF($G514&gt;0,IF(AND(INDIRECT(ADDRESS($G514,44))=0,INDIRECT(ADDRESS($G514,38))="UL",ISERROR(SEARCH("Rear",INDIRECT(ADDRESS($G514,33)))),ISERROR(SEARCH("Side",INDIRECT(ADDRESS($G514,33))))),INDIRECT(ADDRESS($G514,COLUMN())),0),0),IF($H514&gt;0,IF(AND(INDIRECT(ADDRESS($H514,44))=0,INDIRECT(ADDRESS($H514,38))="UL",ISERROR(SEARCH("Rear",INDIRECT(ADDRESS($H514,33)))),ISERROR(SEARCH("Side",INDIRECT(ADDRESS($H514,33))))),INDIRECT(ADDRESS($H514,COLUMN())),0),0),IF($I514&gt;0,IF(AND(INDIRECT(ADDRESS($I514,44))=0,INDIRECT(ADDRESS($I514,38))="UL",ISERROR(SEARCH("Rear",INDIRECT(ADDRESS($I514,33)))),ISERROR(SEARCH("Side",INDIRECT(ADDRESS($I514,33))))),INDIRECT(ADDRESS($I514,COLUMN())),0),0),IF($J514&gt;0,IF(AND(INDIRECT(ADDRESS($J514,44))=0,INDIRECT(ADDRESS($J514,38))="UL",ISERROR(SEARCH("Rear",INDIRECT(ADDRESS($J514,33)))),ISERROR(SEARCH("Side",INDIRECT(ADDRESS($J514,33))))),INDIRECT(ADDRESS($J514,COLUMN())),0),0),IF($K514&gt;0,IF(AND(INDIRECT(ADDRESS($K514,44))=0,INDIRECT(ADDRESS($K514,38))="UL",ISERROR(SEARCH("Rear",INDIRECT(ADDRESS($K514,33)))),ISERROR(SEARCH("Side",INDIRECT(ADDRESS($K514,33))))),INDIRECT(ADDRESS($K514,COLUMN())),0),0),IF($L514&gt;0,IF(AND(INDIRECT(ADDRESS($L514,44))=0,INDIRECT(ADDRESS($L514,38))="UL",ISERROR(SEARCH("Rear",INDIRECT(ADDRESS($L514,33)))),ISERROR(SEARCH("Side",INDIRECT(ADDRESS($L514,33))))),INDIRECT(ADDRESS($L514,COLUMN())),0),0),IF($M514&gt;0,IF(AND(INDIRECT(ADDRESS($M514,44))=0,INDIRECT(ADDRESS($M514,38))="UL",ISERROR(SEARCH("Rear",INDIRECT(ADDRESS($M514,33)))),ISERROR(SEARCH("Side",INDIRECT(ADDRESS($M514,33))))),INDIRECT(ADDRESS($M514,COLUMN())),0),0))</f>
        <v>0.77777777777777768</v>
      </c>
      <c r="AY514" s="58">
        <f t="shared" ca="1" si="379"/>
        <v>1.5555555555555554</v>
      </c>
      <c r="AZ514" s="58">
        <f t="shared" ca="1" si="380"/>
        <v>0.85185185185185175</v>
      </c>
      <c r="BA514" s="58" cm="1">
        <f t="array" aca="1" ref="BA514" ca="1">SUM(IF($C514&gt;0,IF(AND(INDIRECT(ADDRESS($C514,44))=0,INDIRECT(ADDRESS($C514,38))="UL"),INDIRECT(ADDRESS($C514,COLUMN())),0),0),IF($D514&gt;0,IF(AND(INDIRECT(ADDRESS($D514,44))=0,INDIRECT(ADDRESS($D514,38))="UL"),INDIRECT(ADDRESS($D514,COLUMN())),0),0),IF($E514&gt;0,IF(AND(INDIRECT(ADDRESS($E514,44))=0,INDIRECT(ADDRESS($E514,38))="UL"),INDIRECT(ADDRESS($E514,COLUMN())),0),0),IF($F514&gt;0,IF(AND(INDIRECT(ADDRESS($F514,44))=0,INDIRECT(ADDRESS($F514,38))="UL"),INDIRECT(ADDRESS($F514,COLUMN())),0),0),IF($G514&gt;0,IF(AND(INDIRECT(ADDRESS($G514,44))=0,INDIRECT(ADDRESS($G514,38))="UL"),INDIRECT(ADDRESS($G514,COLUMN())),0),0),IF($H514&gt;0,IF(AND(INDIRECT(ADDRESS($H514,44))=0,INDIRECT(ADDRESS($H514,38))="UL"),INDIRECT(ADDRESS($H514,COLUMN())),0),0),IF($I514&gt;0,IF(AND(INDIRECT(ADDRESS($I514,44))=0,INDIRECT(ADDRESS($I514,38))="UL"),INDIRECT(ADDRESS($I514,COLUMN())),0),0),IF($J514&gt;0,IF(AND(INDIRECT(ADDRESS($J514,44))=0,INDIRECT(ADDRESS($J514,38))="UL"),INDIRECT(ADDRESS($J514,COLUMN())),0),0),IF($K514&gt;0,IF(AND(INDIRECT(ADDRESS($K514,44))=0,INDIRECT(ADDRESS($K514,38))="UL"),INDIRECT(ADDRESS($K514,COLUMN())),0),0),IF($L514&gt;0,IF(AND(INDIRECT(ADDRESS($L514,44))=0,INDIRECT(ADDRESS($L514,38))="UL"),INDIRECT(ADDRESS($L514,COLUMN())),0),0),IF($M514&gt;0,IF(AND(INDIRECT(ADDRESS($M514,44))=0,INDIRECT(ADDRESS($M514,38))="UL"),INDIRECT(ADDRESS($M514,COLUMN())),0),0))</f>
        <v>0.51851851851851849</v>
      </c>
      <c r="BB514" s="58" cm="1">
        <f t="array" aca="1" ref="BB514" ca="1">SUM(IF($C514&gt;0,IF(AND(INDIRECT(ADDRESS($C514,44))=0,INDIRECT(ADDRESS($C514,38))="UL"),INDIRECT(ADDRESS($C514,COLUMN())),0),0),IF($D514&gt;0,IF(AND(INDIRECT(ADDRESS($D514,44))=0,INDIRECT(ADDRESS($D514,38))="UL"),INDIRECT(ADDRESS($D514,COLUMN())),0),0),IF($E514&gt;0,IF(AND(INDIRECT(ADDRESS($E514,44))=0,INDIRECT(ADDRESS($E514,38))="UL"),INDIRECT(ADDRESS($E514,COLUMN())),0),0),IF($F514&gt;0,IF(AND(INDIRECT(ADDRESS($F514,44))=0,INDIRECT(ADDRESS($F514,38))="UL"),INDIRECT(ADDRESS($F514,COLUMN())),0),0),IF($G514&gt;0,IF(AND(INDIRECT(ADDRESS($G514,44))=0,INDIRECT(ADDRESS($G514,38))="UL"),INDIRECT(ADDRESS($G514,COLUMN())),0),0),IF($H514&gt;0,IF(AND(INDIRECT(ADDRESS($H514,44))=0,INDIRECT(ADDRESS($H514,38))="UL"),INDIRECT(ADDRESS($H514,COLUMN())),0),0),IF($I514&gt;0,IF(AND(INDIRECT(ADDRESS($I514,44))=0,INDIRECT(ADDRESS($I514,38))="UL"),INDIRECT(ADDRESS($I514,COLUMN())),0),0),IF($J514&gt;0,IF(AND(INDIRECT(ADDRESS($J514,44))=0,INDIRECT(ADDRESS($J514,38))="UL"),INDIRECT(ADDRESS($J514,COLUMN())),0),0),IF($K514&gt;0,IF(AND(INDIRECT(ADDRESS($K514,44))=0,INDIRECT(ADDRESS($K514,38))="UL"),INDIRECT(ADDRESS($K514,COLUMN())),0),0),IF($L514&gt;0,IF(AND(INDIRECT(ADDRESS($L514,44))=0,INDIRECT(ADDRESS($L514,38))="UL"),INDIRECT(ADDRESS($L514,COLUMN())),0),0),IF($M514&gt;0,IF(AND(INDIRECT(ADDRESS($M514,44))=0,INDIRECT(ADDRESS($M514,38))="UL"),INDIRECT(ADDRESS($M514,COLUMN())),0),0))</f>
        <v>0.16296296296296298</v>
      </c>
      <c r="BC514" s="58" cm="1">
        <f t="array" aca="1" ref="BC514" ca="1">SUM(IF($C514&gt;0,IF(AND(INDIRECT(ADDRESS($C514,44))=0,INDIRECT(ADDRESS($C514,38))="UL"),INDIRECT(ADDRESS($C514,COLUMN())),0),0),IF($D514&gt;0,IF(AND(INDIRECT(ADDRESS($D514,44))=0,INDIRECT(ADDRESS($D514,38))="UL"),INDIRECT(ADDRESS($D514,COLUMN())),0),0),IF($E514&gt;0,IF(AND(INDIRECT(ADDRESS($E514,44))=0,INDIRECT(ADDRESS($E514,38))="UL"),INDIRECT(ADDRESS($E514,COLUMN())),0),0),IF($F514&gt;0,IF(AND(INDIRECT(ADDRESS($F514,44))=0,INDIRECT(ADDRESS($F514,38))="UL"),INDIRECT(ADDRESS($F514,COLUMN())),0),0),IF($G514&gt;0,IF(AND(INDIRECT(ADDRESS($G514,44))=0,INDIRECT(ADDRESS($G514,38))="UL"),INDIRECT(ADDRESS($G514,COLUMN())),0),0),IF($H514&gt;0,IF(AND(INDIRECT(ADDRESS($H514,44))=0,INDIRECT(ADDRESS($H514,38))="UL"),INDIRECT(ADDRESS($H514,COLUMN())),0),0),IF($I514&gt;0,IF(AND(INDIRECT(ADDRESS($I514,44))=0,INDIRECT(ADDRESS($I514,38))="UL"),INDIRECT(ADDRESS($I514,COLUMN())),0),0),IF($J514&gt;0,IF(AND(INDIRECT(ADDRESS($J514,44))=0,INDIRECT(ADDRESS($J514,38))="UL"),INDIRECT(ADDRESS($J514,COLUMN())),0),0),IF($K514&gt;0,IF(AND(INDIRECT(ADDRESS($K514,44))=0,INDIRECT(ADDRESS($K514,38))="UL"),INDIRECT(ADDRESS($K514,COLUMN())),0),0),IF($L514&gt;0,IF(AND(INDIRECT(ADDRESS($L514,44))=0,INDIRECT(ADDRESS($L514,38))="UL"),INDIRECT(ADDRESS($L514,COLUMN())),0),0),IF($M514&gt;0,IF(AND(INDIRECT(ADDRESS($M514,44))=0,INDIRECT(ADDRESS($M514,38))="UL"),INDIRECT(ADDRESS($M514,COLUMN())),0),0))</f>
        <v>0.23703703703703702</v>
      </c>
      <c r="BD514" s="58" cm="1">
        <f t="array" aca="1" ref="BD514" ca="1">SUM(IF($C514&gt;0,IF(AND(INDIRECT(ADDRESS($C514,44))=0,INDIRECT(ADDRESS($C514,38))="UL"),INDIRECT(ADDRESS($C514,COLUMN())),0),0),IF($D514&gt;0,IF(AND(INDIRECT(ADDRESS($D514,44))=0,INDIRECT(ADDRESS($D514,38))="UL"),INDIRECT(ADDRESS($D514,COLUMN())),0),0),IF($E514&gt;0,IF(AND(INDIRECT(ADDRESS($E514,44))=0,INDIRECT(ADDRESS($E514,38))="UL"),INDIRECT(ADDRESS($E514,COLUMN())),0),0),IF($F514&gt;0,IF(AND(INDIRECT(ADDRESS($F514,44))=0,INDIRECT(ADDRESS($F514,38))="UL"),INDIRECT(ADDRESS($F514,COLUMN())),0),0),IF($G514&gt;0,IF(AND(INDIRECT(ADDRESS($G514,44))=0,INDIRECT(ADDRESS($G514,38))="UL"),INDIRECT(ADDRESS($G514,COLUMN())),0),0),IF($H514&gt;0,IF(AND(INDIRECT(ADDRESS($H514,44))=0,INDIRECT(ADDRESS($H514,38))="UL"),INDIRECT(ADDRESS($H514,COLUMN())),0),0),IF($I514&gt;0,IF(AND(INDIRECT(ADDRESS($I514,44))=0,INDIRECT(ADDRESS($I514,38))="UL"),INDIRECT(ADDRESS($I514,COLUMN())),0),0),IF($J514&gt;0,IF(AND(INDIRECT(ADDRESS($J514,44))=0,INDIRECT(ADDRESS($J514,38))="UL"),INDIRECT(ADDRESS($J514,COLUMN())),0),0),IF($K514&gt;0,IF(AND(INDIRECT(ADDRESS($K514,44))=0,INDIRECT(ADDRESS($K514,38))="UL"),INDIRECT(ADDRESS($K514,COLUMN())),0),0),IF($L514&gt;0,IF(AND(INDIRECT(ADDRESS($L514,44))=0,INDIRECT(ADDRESS($L514,38))="UL"),INDIRECT(ADDRESS($L514,COLUMN())),0),0),IF($M514&gt;0,IF(AND(INDIRECT(ADDRESS($M514,44))=0,INDIRECT(ADDRESS($M514,38))="UL"),INDIRECT(ADDRESS($M514,COLUMN())),0),0))</f>
        <v>0.44444444444444442</v>
      </c>
      <c r="BE514" s="57">
        <f t="shared" ca="1" si="381"/>
        <v>0.23703703703703702</v>
      </c>
      <c r="BF514" s="57" cm="1">
        <f t="array" aca="1" ref="BF514" ca="1">SUM(IF($C514&gt;0,IF(INDIRECT(ADDRESS($C514,45))=1,INDIRECT(ADDRESS($C514,52))*INDIRECT(ADDRESS($C514,42))/5,0),0), IF($D514&gt;0,IF(INDIRECT(ADDRESS($D514,45))=1,INDIRECT(ADDRESS($D514,52))*INDIRECT(ADDRESS($D514,42))/5,0),0), IF($E514&gt;0,IF(INDIRECT(ADDRESS($E514,45))=1,INDIRECT(ADDRESS($E514,52))*INDIRECT(ADDRESS($E514,42))/5,0),0), IF($F514&gt;0,IF(INDIRECT(ADDRESS($F514,45))=1,INDIRECT(ADDRESS($F514,52))*INDIRECT(ADDRESS($F514,42))/5,0),0), IF($G514&gt;0,IF(INDIRECT(ADDRESS($G514,45))=1,INDIRECT(ADDRESS($G514,52))*INDIRECT(ADDRESS($G514,42))/5,0),0), IF($H514&gt;0,IF(INDIRECT(ADDRESS($H514,45))=1,INDIRECT(ADDRESS($H514,52))*INDIRECT(ADDRESS($H514,42))/5,0),0)
)*$BF$296/100</f>
        <v>0</v>
      </c>
      <c r="BG514" s="19">
        <v>3</v>
      </c>
      <c r="BH514" s="57" cm="1">
        <f t="array" aca="1" ref="BH514" ca="1">SUM(IF($C514&gt;0,IF(AND(INDIRECT(ADDRESS($C514,44))=0,INDIRECT(ADDRESS($C514,38))&lt;&gt;"UL"),INDIRECT(ADDRESS($C514,COLUMN()-12)),0),0), IF($D514&gt;0,IF(AND(INDIRECT(ADDRESS($D514,44))=0,INDIRECT(ADDRESS($D514,38))&lt;&gt;"UL"),INDIRECT(ADDRESS($D514,COLUMN()-12)),0),0), IF($E514&gt;0,IF(AND(INDIRECT(ADDRESS($E514,44))=0,INDIRECT(ADDRESS($E514,38))&lt;&gt;"UL"),INDIRECT(ADDRESS($E514,COLUMN()-12)),0),0), IF($F514&gt;0,IF(AND(INDIRECT(ADDRESS($F514,44))=0,INDIRECT(ADDRESS($F514,38))&lt;&gt;"UL"),INDIRECT(ADDRESS($F514,COLUMN()-12)),0),0), IF($G514&gt;0,IF(AND(INDIRECT(ADDRESS($G514,44))=0,INDIRECT(ADDRESS($G514,38))&lt;&gt;"UL"),INDIRECT(ADDRESS($G514,COLUMN()-12)),0),0), IF($H514&gt;0,IF(AND(INDIRECT(ADDRESS($H514,44))=0,INDIRECT(ADDRESS($H514,38))&lt;&gt;"UL"),INDIRECT(ADDRESS($H514,COLUMN()-12)),0),0), IF($I514&gt;0,IF(AND(INDIRECT(ADDRESS($I514,44))=0,INDIRECT(ADDRESS($I514,38))&lt;&gt;"UL"),INDIRECT(ADDRESS($I514,COLUMN()-12)),0),0), IF($J514&gt;0,IF(AND(INDIRECT(ADDRESS($J514,44))=0,INDIRECT(ADDRESS($J514,38))&lt;&gt;"UL"),INDIRECT(ADDRESS($J514,COLUMN()-12)),0),0), IF($K514&gt;0,IF(AND(INDIRECT(ADDRESS($K514,44))=0,INDIRECT(ADDRESS($K514,38))&lt;&gt;"UL"),INDIRECT(ADDRESS($K514,COLUMN()-12)),0),0), IF($L514&gt;0,IF(AND(INDIRECT(ADDRESS($L514,44))=0,INDIRECT(ADDRESS($L514,38))&lt;&gt;"UL"),INDIRECT(ADDRESS($L514,COLUMN()-12)),0),0), IF($M514&gt;0,IF(AND(INDIRECT(ADDRESS($M514,44))=0,INDIRECT(ADDRESS($M514,38))&lt;&gt;"UL"),INDIRECT(ADDRESS($M514,COLUMN()-12)),0),0))</f>
        <v>0</v>
      </c>
      <c r="BI514" s="57" cm="1">
        <f t="array" aca="1" ref="BI514" ca="1">SUM(IF($C514&gt;0,IF(AND(INDIRECT(ADDRESS($C514,44))=0,INDIRECT(ADDRESS($C514,38))&lt;&gt;"UL"),INDIRECT(ADDRESS($C514,COLUMN()-12)),0),0), IF($D514&gt;0,IF(AND(INDIRECT(ADDRESS($D514,44))=0,INDIRECT(ADDRESS($D514,38))&lt;&gt;"UL"),INDIRECT(ADDRESS($D514,COLUMN()-12)),0),0), IF($E514&gt;0,IF(AND(INDIRECT(ADDRESS($E514,44))=0,INDIRECT(ADDRESS($E514,38))&lt;&gt;"UL"),INDIRECT(ADDRESS($E514,COLUMN()-12)),0),0), IF($F514&gt;0,IF(AND(INDIRECT(ADDRESS($F514,44))=0,INDIRECT(ADDRESS($F514,38))&lt;&gt;"UL"),INDIRECT(ADDRESS($F514,COLUMN()-12)),0),0), IF($G514&gt;0,IF(AND(INDIRECT(ADDRESS($G514,44))=0,INDIRECT(ADDRESS($G514,38))&lt;&gt;"UL"),INDIRECT(ADDRESS($G514,COLUMN()-12)),0),0), IF($H514&gt;0,IF(AND(INDIRECT(ADDRESS($H514,44))=0,INDIRECT(ADDRESS($H514,38))&lt;&gt;"UL"),INDIRECT(ADDRESS($H514,COLUMN()-12)),0),0), IF($I514&gt;0,IF(AND(INDIRECT(ADDRESS($I514,44))=0,INDIRECT(ADDRESS($I514,38))&lt;&gt;"UL"),INDIRECT(ADDRESS($I514,COLUMN()-12)),0),0), IF($J514&gt;0,IF(AND(INDIRECT(ADDRESS($J514,44))=0,INDIRECT(ADDRESS($J514,38))&lt;&gt;"UL"),INDIRECT(ADDRESS($J514,COLUMN()-12)),0),0), IF($K514&gt;0,IF(AND(INDIRECT(ADDRESS($K514,44))=0,INDIRECT(ADDRESS($K514,38))&lt;&gt;"UL"),INDIRECT(ADDRESS($K514,COLUMN()-12)),0),0), IF($L514&gt;0,IF(AND(INDIRECT(ADDRESS($L514,44))=0,INDIRECT(ADDRESS($L514,38))&lt;&gt;"UL"),INDIRECT(ADDRESS($L514,COLUMN()-12)),0),0), IF($M514&gt;0,IF(AND(INDIRECT(ADDRESS($M514,44))=0,INDIRECT(ADDRESS($M514,38))&lt;&gt;"UL"),INDIRECT(ADDRESS($M514,COLUMN()-12)),0),0))</f>
        <v>0.55555555555555547</v>
      </c>
      <c r="BJ514" s="57" cm="1">
        <f t="array" aca="1" ref="BJ514" ca="1">SUM(IF($C514&gt;0,IF(AND(INDIRECT(ADDRESS($C514,44))=0,INDIRECT(ADDRESS($C514,38))&lt;&gt;"UL"),INDIRECT(ADDRESS($C514,COLUMN()-12)),0),0), IF($D514&gt;0,IF(AND(INDIRECT(ADDRESS($D514,44))=0,INDIRECT(ADDRESS($D514,38))&lt;&gt;"UL"),INDIRECT(ADDRESS($D514,COLUMN()-12)),0),0), IF($E514&gt;0,IF(AND(INDIRECT(ADDRESS($E514,44))=0,INDIRECT(ADDRESS($E514,38))&lt;&gt;"UL"),INDIRECT(ADDRESS($E514,COLUMN()-12)),0),0), IF($F514&gt;0,IF(AND(INDIRECT(ADDRESS($F514,44))=0,INDIRECT(ADDRESS($F514,38))&lt;&gt;"UL"),INDIRECT(ADDRESS($F514,COLUMN()-12)),0),0), IF($G514&gt;0,IF(AND(INDIRECT(ADDRESS($G514,44))=0,INDIRECT(ADDRESS($G514,38))&lt;&gt;"UL"),INDIRECT(ADDRESS($G514,COLUMN()-12)),0),0), IF($H514&gt;0,IF(AND(INDIRECT(ADDRESS($H514,44))=0,INDIRECT(ADDRESS($H514,38))&lt;&gt;"UL"),INDIRECT(ADDRESS($H514,COLUMN()-12)),0),0), IF($I514&gt;0,IF(AND(INDIRECT(ADDRESS($I514,44))=0,INDIRECT(ADDRESS($I514,38))&lt;&gt;"UL"),INDIRECT(ADDRESS($I514,COLUMN()-12)),0),0), IF($J514&gt;0,IF(AND(INDIRECT(ADDRESS($J514,44))=0,INDIRECT(ADDRESS($J514,38))&lt;&gt;"UL"),INDIRECT(ADDRESS($J514,COLUMN()-12)),0),0), IF($K514&gt;0,IF(AND(INDIRECT(ADDRESS($K514,44))=0,INDIRECT(ADDRESS($K514,38))&lt;&gt;"UL"),INDIRECT(ADDRESS($K514,COLUMN()-12)),0),0), IF($L514&gt;0,IF(AND(INDIRECT(ADDRESS($L514,44))=0,INDIRECT(ADDRESS($L514,38))&lt;&gt;"UL"),INDIRECT(ADDRESS($L514,COLUMN()-12)),0),0), IF($M514&gt;0,IF(AND(INDIRECT(ADDRESS($M514,44))=0,INDIRECT(ADDRESS($M514,38))&lt;&gt;"UL"),INDIRECT(ADDRESS($M514,COLUMN()-12)),0),0))</f>
        <v>0.55555555555555547</v>
      </c>
      <c r="BK514" s="57">
        <f t="shared" ca="1" si="382"/>
        <v>0.55555555555555547</v>
      </c>
      <c r="BL514" s="58">
        <f t="shared" ca="1" si="383"/>
        <v>0.37037037037037029</v>
      </c>
      <c r="BM514" s="57" cm="1">
        <f t="array" aca="1" ref="BM514" ca="1">SUM(IF($C514&gt;0,IF(AND(INDIRECT(ADDRESS($C514,44))=0,INDIRECT(ADDRESS($C514,38))&lt;&gt;"UL"),INDIRECT(ADDRESS($C514,COLUMN()-12)),0),0), IF($D514&gt;0,IF(AND(INDIRECT(ADDRESS($D514,44))=0,INDIRECT(ADDRESS($D514,38))&lt;&gt;"UL"),INDIRECT(ADDRESS($D514,COLUMN()-12)),0),0), IF($E514&gt;0,IF(AND(INDIRECT(ADDRESS($E514,44))=0,INDIRECT(ADDRESS($E514,38))&lt;&gt;"UL"),INDIRECT(ADDRESS($E514,COLUMN()-12)),0),0), IF($F514&gt;0,IF(AND(INDIRECT(ADDRESS($F514,44))=0,INDIRECT(ADDRESS($F514,38))&lt;&gt;"UL"),INDIRECT(ADDRESS($F514,COLUMN()-12)),0),0), IF($G514&gt;0,IF(AND(INDIRECT(ADDRESS($G514,44))=0,INDIRECT(ADDRESS($G514,38))&lt;&gt;"UL"),INDIRECT(ADDRESS($G514,COLUMN()-12)),0),0), IF($H514&gt;0,IF(AND(INDIRECT(ADDRESS($H514,44))=0,INDIRECT(ADDRESS($H514,38))&lt;&gt;"UL"),INDIRECT(ADDRESS($H514,COLUMN()-12)),0),0), IF($I514&gt;0,IF(AND(INDIRECT(ADDRESS($I514,44))=0,INDIRECT(ADDRESS($I514,38))&lt;&gt;"UL"),INDIRECT(ADDRESS($I514,COLUMN()-12)),0),0), IF($J514&gt;0,IF(AND(INDIRECT(ADDRESS($J514,44))=0,INDIRECT(ADDRESS($J514,38))&lt;&gt;"UL"),INDIRECT(ADDRESS($J514,COLUMN()-12)),0),0), IF($K514&gt;0,IF(AND(INDIRECT(ADDRESS($K514,44))=0,INDIRECT(ADDRESS($K514,38))&lt;&gt;"UL"),INDIRECT(ADDRESS($K514,COLUMN()-11)),0),0), IF($L514&gt;0,IF(AND(INDIRECT(ADDRESS($L514,44))=0,INDIRECT(ADDRESS($L514,38))&lt;&gt;"UL"),INDIRECT(ADDRESS($L514,COLUMN()-11)),0),0), IF($M514&gt;0,IF(AND(INDIRECT(ADDRESS($M514,44))=0,INDIRECT(ADDRESS($M514,38))&lt;&gt;"UL"),INDIRECT(ADDRESS($M514,COLUMN()-11)),0),0))</f>
        <v>0.22222222222222218</v>
      </c>
      <c r="BN514" s="57" cm="1">
        <f t="array" aca="1" ref="BN514" ca="1">SUM(IF($C514&gt;0,IF(AND(INDIRECT(ADDRESS($C514,44))=0,INDIRECT(ADDRESS($C514,38))&lt;&gt;"UL"),INDIRECT(ADDRESS($C514,COLUMN()-12)),0),0), IF($D514&gt;0,IF(AND(INDIRECT(ADDRESS($D514,44))=0,INDIRECT(ADDRESS($D514,38))&lt;&gt;"UL"),INDIRECT(ADDRESS($D514,COLUMN()-12)),0),0), IF($E514&gt;0,IF(AND(INDIRECT(ADDRESS($E514,44))=0,INDIRECT(ADDRESS($E514,38))&lt;&gt;"UL"),INDIRECT(ADDRESS($E514,COLUMN()-12)),0),0), IF($F514&gt;0,IF(AND(INDIRECT(ADDRESS($F514,44))=0,INDIRECT(ADDRESS($F514,38))&lt;&gt;"UL"),INDIRECT(ADDRESS($F514,COLUMN()-12)),0),0), IF($G514&gt;0,IF(AND(INDIRECT(ADDRESS($G514,44))=0,INDIRECT(ADDRESS($G514,38))&lt;&gt;"UL"),INDIRECT(ADDRESS($G514,COLUMN()-12)),0),0), IF($H514&gt;0,IF(AND(INDIRECT(ADDRESS($H514,44))=0,INDIRECT(ADDRESS($H514,38))&lt;&gt;"UL"),INDIRECT(ADDRESS($H514,COLUMN()-12)),0),0), IF($I514&gt;0,IF(AND(INDIRECT(ADDRESS($I514,44))=0,INDIRECT(ADDRESS($I514,38))&lt;&gt;"UL"),INDIRECT(ADDRESS($I514,COLUMN()-12)),0),0), IF($J514&gt;0,IF(AND(INDIRECT(ADDRESS($J514,44))=0,INDIRECT(ADDRESS($J514,38))&lt;&gt;"UL"),INDIRECT(ADDRESS($J514,COLUMN()-12)),0),0), IF($K514&gt;0,IF(AND(INDIRECT(ADDRESS($K514,44))=0,INDIRECT(ADDRESS($K514,38))&lt;&gt;"UL"),INDIRECT(ADDRESS($K514,COLUMN()-11)),0),0), IF($L514&gt;0,IF(AND(INDIRECT(ADDRESS($L514,44))=0,INDIRECT(ADDRESS($L514,38))&lt;&gt;"UL"),INDIRECT(ADDRESS($L514,COLUMN()-11)),0),0), IF($M514&gt;0,IF(AND(INDIRECT(ADDRESS($M514,44))=0,INDIRECT(ADDRESS($M514,38))&lt;&gt;"UL"),INDIRECT(ADDRESS($M514,COLUMN()-11)),0),0))</f>
        <v>7.4074074074074056E-2</v>
      </c>
      <c r="BO514" s="57" cm="1">
        <f t="array" aca="1" ref="BO514" ca="1">SUM(IF($C514&gt;0,IF(AND(INDIRECT(ADDRESS($C514,44))=0,INDIRECT(ADDRESS($C514,38))&lt;&gt;"UL"),INDIRECT(ADDRESS($C514,COLUMN()-12)),0),0), IF($D514&gt;0,IF(AND(INDIRECT(ADDRESS($D514,44))=0,INDIRECT(ADDRESS($D514,38))&lt;&gt;"UL"),INDIRECT(ADDRESS($D514,COLUMN()-12)),0),0), IF($E514&gt;0,IF(AND(INDIRECT(ADDRESS($E514,44))=0,INDIRECT(ADDRESS($E514,38))&lt;&gt;"UL"),INDIRECT(ADDRESS($E514,COLUMN()-12)),0),0), IF($F514&gt;0,IF(AND(INDIRECT(ADDRESS($F514,44))=0,INDIRECT(ADDRESS($F514,38))&lt;&gt;"UL"),INDIRECT(ADDRESS($F514,COLUMN()-12)),0),0), IF($G514&gt;0,IF(AND(INDIRECT(ADDRESS($G514,44))=0,INDIRECT(ADDRESS($G514,38))&lt;&gt;"UL"),INDIRECT(ADDRESS($G514,COLUMN()-12)),0),0), IF($H514&gt;0,IF(AND(INDIRECT(ADDRESS($H514,44))=0,INDIRECT(ADDRESS($H514,38))&lt;&gt;"UL"),INDIRECT(ADDRESS($H514,COLUMN()-12)),0),0), IF($I514&gt;0,IF(AND(INDIRECT(ADDRESS($I514,44))=0,INDIRECT(ADDRESS($I514,38))&lt;&gt;"UL"),INDIRECT(ADDRESS($I514,COLUMN()-12)),0),0), IF($J514&gt;0,IF(AND(INDIRECT(ADDRESS($J514,44))=0,INDIRECT(ADDRESS($J514,38))&lt;&gt;"UL"),INDIRECT(ADDRESS($J514,COLUMN()-12)),0),0), IF($K514&gt;0,IF(AND(INDIRECT(ADDRESS($K514,44))=0,INDIRECT(ADDRESS($K514,38))&lt;&gt;"UL"),INDIRECT(ADDRESS($K514,COLUMN()-11)),0),0), IF($L514&gt;0,IF(AND(INDIRECT(ADDRESS($L514,44))=0,INDIRECT(ADDRESS($L514,38))&lt;&gt;"UL"),INDIRECT(ADDRESS($L514,COLUMN()-11)),0),0), IF($M514&gt;0,IF(AND(INDIRECT(ADDRESS($M514,44))=0,INDIRECT(ADDRESS($M514,38))&lt;&gt;"UL"),INDIRECT(ADDRESS($M514,COLUMN()-11)),0),0))</f>
        <v>0.14814814814814811</v>
      </c>
      <c r="BP514" s="57" cm="1">
        <f t="array" aca="1" ref="BP514" ca="1">SUM(IF($C514&gt;0,IF(AND(INDIRECT(ADDRESS($C514,44))=0,INDIRECT(ADDRESS($C514,38))&lt;&gt;"UL"),INDIRECT(ADDRESS($C514,COLUMN()-12)),0),0), IF($D514&gt;0,IF(AND(INDIRECT(ADDRESS($D514,44))=0,INDIRECT(ADDRESS($D514,38))&lt;&gt;"UL"),INDIRECT(ADDRESS($D514,COLUMN()-12)),0),0), IF($E514&gt;0,IF(AND(INDIRECT(ADDRESS($E514,44))=0,INDIRECT(ADDRESS($E514,38))&lt;&gt;"UL"),INDIRECT(ADDRESS($E514,COLUMN()-12)),0),0), IF($F514&gt;0,IF(AND(INDIRECT(ADDRESS($F514,44))=0,INDIRECT(ADDRESS($F514,38))&lt;&gt;"UL"),INDIRECT(ADDRESS($F514,COLUMN()-12)),0),0), IF($G514&gt;0,IF(AND(INDIRECT(ADDRESS($G514,44))=0,INDIRECT(ADDRESS($G514,38))&lt;&gt;"UL"),INDIRECT(ADDRESS($G514,COLUMN()-12)),0),0), IF($H514&gt;0,IF(AND(INDIRECT(ADDRESS($H514,44))=0,INDIRECT(ADDRESS($H514,38))&lt;&gt;"UL"),INDIRECT(ADDRESS($H514,COLUMN()-12)),0),0), IF($I514&gt;0,IF(AND(INDIRECT(ADDRESS($I514,44))=0,INDIRECT(ADDRESS($I514,38))&lt;&gt;"UL"),INDIRECT(ADDRESS($I514,COLUMN()-12)),0),0), IF($J514&gt;0,IF(AND(INDIRECT(ADDRESS($J514,44))=0,INDIRECT(ADDRESS($J514,38))&lt;&gt;"UL"),INDIRECT(ADDRESS($J514,COLUMN()-12)),0),0), IF($K514&gt;0,IF(AND(INDIRECT(ADDRESS($K514,44))=0,INDIRECT(ADDRESS($K514,38))&lt;&gt;"UL"),INDIRECT(ADDRESS($K514,COLUMN()-11)),0),0), IF($L514&gt;0,IF(AND(INDIRECT(ADDRESS($L514,44))=0,INDIRECT(ADDRESS($L514,38))&lt;&gt;"UL"),INDIRECT(ADDRESS($L514,COLUMN()-11)),0),0), IF($M514&gt;0,IF(AND(INDIRECT(ADDRESS($M514,44))=0,INDIRECT(ADDRESS($M514,38))&lt;&gt;"UL"),INDIRECT(ADDRESS($M514,COLUMN()-11)),0),0))</f>
        <v>0.14814814814814811</v>
      </c>
      <c r="BQ514" s="57">
        <f t="shared" ca="1" si="384"/>
        <v>0.14814814814814811</v>
      </c>
      <c r="BR514" s="161">
        <f t="shared" ca="1" si="385"/>
        <v>74.365164890051759</v>
      </c>
      <c r="BS514" s="59"/>
      <c r="BT514" s="56">
        <f t="shared" ref="BT514:BT524" ca="1" si="395">IF(AD514&lt;BG514,((((AY514+BK514)*AB514)+((BE514+BQ514)*(1-AB514))+BF514)*AD514),((((AY514*AB514)+(BE514*(1-AB514))+BF514)*AD514)+(((BK514*AB514)+(BQ514*(1-AB514)))*BG514)))</f>
        <v>4.4086376978991577</v>
      </c>
      <c r="BU514" s="63">
        <f t="shared" ca="1" si="386"/>
        <v>0.14221411928706959</v>
      </c>
      <c r="BV514" s="57" t="s">
        <v>34</v>
      </c>
      <c r="BW514" s="57" cm="1">
        <f t="array" aca="1" ref="BW514" ca="1">SUM(IF($C514&gt;0,IF(AND(INDIRECT(ADDRESS($C514,44))=0,INDIRECT(ADDRESS($C514,38))="UL",ISERROR(SEARCH("Rear",INDIRECT(ADDRESS($C514,33)))),ISERROR(SEARCH("Side",INDIRECT(ADDRESS($C514,33))))),INDIRECT(ADDRESS($C514,COLUMN())),0),0),IF($D514&gt;0,IF(AND(INDIRECT(ADDRESS($D514,44))=0,INDIRECT(ADDRESS($D514,38))="UL",ISERROR(SEARCH("Rear",INDIRECT(ADDRESS($D514,33)))),ISERROR(SEARCH("Side",INDIRECT(ADDRESS($D514,33))))),INDIRECT(ADDRESS($D514,COLUMN())),0),0),IF($E514&gt;0,IF(AND(INDIRECT(ADDRESS($E514,44))=0,INDIRECT(ADDRESS($E514,38))="UL",ISERROR(SEARCH("Rear",INDIRECT(ADDRESS($E514,33)))),ISERROR(SEARCH("Side",INDIRECT(ADDRESS($E514,33))))),INDIRECT(ADDRESS($E514,COLUMN())),0),0),IF($F514&gt;0,IF(AND(INDIRECT(ADDRESS($F514,44))=0,INDIRECT(ADDRESS($F514,38))="UL",ISERROR(SEARCH("Rear",INDIRECT(ADDRESS($F514,33)))),ISERROR(SEARCH("Side",INDIRECT(ADDRESS($F514,33))))),INDIRECT(ADDRESS($F514,COLUMN())),0),0),IF($G514&gt;0,IF(AND(INDIRECT(ADDRESS($G514,44))=0,INDIRECT(ADDRESS($G514,38))="UL",ISERROR(SEARCH("Rear",INDIRECT(ADDRESS($G514,33)))),ISERROR(SEARCH("Side",INDIRECT(ADDRESS($G514,33))))),INDIRECT(ADDRESS($G514,COLUMN())),0),0),IF($H514&gt;0,IF(AND(INDIRECT(ADDRESS($H514,44))=0,INDIRECT(ADDRESS($H514,38))="UL",ISERROR(SEARCH("Rear",INDIRECT(ADDRESS($H514,33)))),ISERROR(SEARCH("Side",INDIRECT(ADDRESS($H514,33))))),INDIRECT(ADDRESS($H514,COLUMN())),0),0),IF($I514&gt;0,IF(AND(INDIRECT(ADDRESS($I514,44))=0,INDIRECT(ADDRESS($I514,38))="UL",ISERROR(SEARCH("Rear",INDIRECT(ADDRESS($I514,33)))),ISERROR(SEARCH("Side",INDIRECT(ADDRESS($I514,33))))),INDIRECT(ADDRESS($I514,COLUMN())),0),0),IF($J514&gt;0,IF(AND(INDIRECT(ADDRESS($J514,44))=0,INDIRECT(ADDRESS($J514,38))="UL",ISERROR(SEARCH("Rear",INDIRECT(ADDRESS($J514,33)))),ISERROR(SEARCH("Side",INDIRECT(ADDRESS($J514,33))))),INDIRECT(ADDRESS($J514,COLUMN())),0),0),IF($K514&gt;0,IF(AND(INDIRECT(ADDRESS($K514,44))=0,INDIRECT(ADDRESS($K514,38))="UL",ISERROR(SEARCH("Rear",INDIRECT(ADDRESS($K514,33)))),ISERROR(SEARCH("Side",INDIRECT(ADDRESS($K514,33))))),INDIRECT(ADDRESS($K514,COLUMN())),0),0),IF($L514&gt;0,IF(AND(INDIRECT(ADDRESS($L514,44))=0,INDIRECT(ADDRESS($L514,38))="UL",ISERROR(SEARCH("Rear",INDIRECT(ADDRESS($L514,33)))),ISERROR(SEARCH("Side",INDIRECT(ADDRESS($L514,33))))),INDIRECT(ADDRESS($L514,COLUMN())),0),0),IF($M514&gt;0,IF(AND(INDIRECT(ADDRESS($M514,44))=0,INDIRECT(ADDRESS($M514,38))="UL",ISERROR(SEARCH("Rear",INDIRECT(ADDRESS($M514,33)))),ISERROR(SEARCH("Side",INDIRECT(ADDRESS($M514,33))))),INDIRECT(ADDRESS($M514,COLUMN())),0),0))</f>
        <v>0.77777777777777768</v>
      </c>
      <c r="BX514" s="57">
        <f t="shared" ca="1" si="387"/>
        <v>0.77777777777777768</v>
      </c>
      <c r="BY514" s="57" cm="1">
        <f t="array" aca="1" ref="BY514" ca="1">SUM(IF($C514&gt;0,IF(AND(INDIRECT(ADDRESS($C514,44))=0,INDIRECT(ADDRESS($C514,38))="UL"),INDIRECT(ADDRESS($C514,COLUMN())),0),0),IF($D514&gt;0,IF(AND(INDIRECT(ADDRESS($D514,44))=0,INDIRECT(ADDRESS($D514,38))="UL"),INDIRECT(ADDRESS($D514,COLUMN())),0),0),IF($E514&gt;0,IF(AND(INDIRECT(ADDRESS($E514,44))=0,INDIRECT(ADDRESS($E514,38))="UL"),INDIRECT(ADDRESS($E514,COLUMN())),0),0),IF($F514&gt;0,IF(AND(INDIRECT(ADDRESS($F514,44))=0,INDIRECT(ADDRESS($F514,38))="UL"),INDIRECT(ADDRESS($F514,COLUMN())),0),0),IF($G514&gt;0,IF(AND(INDIRECT(ADDRESS($G514,44))=0,INDIRECT(ADDRESS($G514,38))="UL"),INDIRECT(ADDRESS($G514,COLUMN())),0),0),IF($H514&gt;0,IF(AND(INDIRECT(ADDRESS($H514,44))=0,INDIRECT(ADDRESS($H514,38))="UL"),INDIRECT(ADDRESS($H514,COLUMN())),0),0),IF($I514&gt;0,IF(AND(INDIRECT(ADDRESS($I514,44))=0,INDIRECT(ADDRESS($I514,38))="UL"),INDIRECT(ADDRESS($I514,COLUMN())),0),0),IF($J514&gt;0,IF(AND(INDIRECT(ADDRESS($J514,44))=0,INDIRECT(ADDRESS($J514,38))="UL"),INDIRECT(ADDRESS($J514,COLUMN())),0),0),IF($K514&gt;0,IF(AND(INDIRECT(ADDRESS($K514,44))=0,INDIRECT(ADDRESS($K514,38))="UL"),INDIRECT(ADDRESS($K514,COLUMN())),0),0),IF($L514&gt;0,IF(AND(INDIRECT(ADDRESS($L514,44))=0,INDIRECT(ADDRESS($L514,38))="UL"),INDIRECT(ADDRESS($L514,COLUMN())),0),0),IF($M514&gt;0,IF(AND(INDIRECT(ADDRESS($M514,44))=0,INDIRECT(ADDRESS($M514,38))="UL"),INDIRECT(ADDRESS($M514,COLUMN())),0),0))</f>
        <v>0.25925925925925924</v>
      </c>
      <c r="BZ514" s="57" cm="1">
        <f t="array" aca="1" ref="BZ514" ca="1">SUM(IF($C514&gt;0,IF(AND(INDIRECT(ADDRESS($C514,44))=0,INDIRECT(ADDRESS($C514,38))="UL"),INDIRECT(ADDRESS($C514,COLUMN())),0),0),IF($D514&gt;0,IF(AND(INDIRECT(ADDRESS($D514,44))=0,INDIRECT(ADDRESS($D514,38))="UL"),INDIRECT(ADDRESS($D514,COLUMN())),0),0),IF($E514&gt;0,IF(AND(INDIRECT(ADDRESS($E514,44))=0,INDIRECT(ADDRESS($E514,38))="UL"),INDIRECT(ADDRESS($E514,COLUMN())),0),0),IF($F514&gt;0,IF(AND(INDIRECT(ADDRESS($F514,44))=0,INDIRECT(ADDRESS($F514,38))="UL"),INDIRECT(ADDRESS($F514,COLUMN())),0),0),IF($G514&gt;0,IF(AND(INDIRECT(ADDRESS($G514,44))=0,INDIRECT(ADDRESS($G514,38))="UL"),INDIRECT(ADDRESS($G514,COLUMN())),0),0),IF($H514&gt;0,IF(AND(INDIRECT(ADDRESS($H514,44))=0,INDIRECT(ADDRESS($H514,38))="UL"),INDIRECT(ADDRESS($H514,COLUMN())),0),0),IF($I514&gt;0,IF(AND(INDIRECT(ADDRESS($I514,44))=0,INDIRECT(ADDRESS($I514,38))="UL"),INDIRECT(ADDRESS($I514,COLUMN())),0),0),IF($J514&gt;0,IF(AND(INDIRECT(ADDRESS($J514,44))=0,INDIRECT(ADDRESS($J514,38))="UL"),INDIRECT(ADDRESS($J514,COLUMN())),0),0),IF($K514&gt;0,IF(AND(INDIRECT(ADDRESS($K514,44))=0,INDIRECT(ADDRESS($K514,38))="UL"),INDIRECT(ADDRESS($K514,COLUMN())),0),0),IF($L514&gt;0,IF(AND(INDIRECT(ADDRESS($L514,44))=0,INDIRECT(ADDRESS($L514,38))="UL"),INDIRECT(ADDRESS($L514,COLUMN())),0),0),IF($M514&gt;0,IF(AND(INDIRECT(ADDRESS($M514,44))=0,INDIRECT(ADDRESS($M514,38))="UL"),INDIRECT(ADDRESS($M514,COLUMN())),0),0))</f>
        <v>7.407407407407407E-2</v>
      </c>
      <c r="CA514" s="57">
        <f t="shared" ca="1" si="388"/>
        <v>7.407407407407407E-2</v>
      </c>
      <c r="CB514" s="57" cm="1">
        <f t="array" aca="1" ref="CB514" ca="1">SUM(IF($C514&gt;0,IF(AND(INDIRECT(ADDRESS($C514,44))=0,INDIRECT(ADDRESS($C514,38))&lt;&gt;"UL"),INDIRECT(ADDRESS($C514,COLUMN())),0),0),IF($D514&gt;0,IF(AND(INDIRECT(ADDRESS($D514,44))=0,INDIRECT(ADDRESS($D514,38))&lt;&gt;"UL"),INDIRECT(ADDRESS($D514,COLUMN())),0),0),IF($E514&gt;0,IF(AND(INDIRECT(ADDRESS($E514,44))=0,INDIRECT(ADDRESS($E514,38))&lt;&gt;"UL"),INDIRECT(ADDRESS($E514,COLUMN())),0),0),IF($F514&gt;0,IF(AND(INDIRECT(ADDRESS($F514,44))=0,INDIRECT(ADDRESS($F514,38))&lt;&gt;"UL"),INDIRECT(ADDRESS($F514,COLUMN())),0),0),IF($G514&gt;0,IF(AND(INDIRECT(ADDRESS($G514,44))=0,INDIRECT(ADDRESS($G514,38))&lt;&gt;"UL"),INDIRECT(ADDRESS($G514,COLUMN())),0),0),IF($H514&gt;0,IF(AND(INDIRECT(ADDRESS($H514,44))=0,INDIRECT(ADDRESS($H514,38))&lt;&gt;"UL"),INDIRECT(ADDRESS($H514,COLUMN())),0),0),IF($I514&gt;0,IF(AND(INDIRECT(ADDRESS($I514,44))=0,INDIRECT(ADDRESS($I514,38))&lt;&gt;"UL"),INDIRECT(ADDRESS($I514,COLUMN())),0),0),IF($J514&gt;0,IF(AND(INDIRECT(ADDRESS($J514,44))=0,INDIRECT(ADDRESS($J514,38))&lt;&gt;"UL"),INDIRECT(ADDRESS($J514,COLUMN())),0),0),IF($K514&gt;0,IF(AND(INDIRECT(ADDRESS($K514,44))=0,INDIRECT(ADDRESS($K514,38))&lt;&gt;"UL"),INDIRECT(ADDRESS($K514,COLUMN())),0),0),IF($L514&gt;0,IF(AND(INDIRECT(ADDRESS($L514,44))=0,INDIRECT(ADDRESS($L514,38))&lt;&gt;"UL"),INDIRECT(ADDRESS($L514,COLUMN())),0),0),IF($M514&gt;0,IF(AND(INDIRECT(ADDRESS($M514,44))=0,INDIRECT(ADDRESS($M514,38))&lt;&gt;"UL"),INDIRECT(ADDRESS($M514,COLUMN())),0),0))</f>
        <v>0</v>
      </c>
      <c r="CC514" s="57">
        <f t="shared" ca="1" si="389"/>
        <v>0</v>
      </c>
      <c r="CD514" s="57" cm="1">
        <f t="array" aca="1" ref="CD514" ca="1">SUM(IF($C514&gt;0,IF(AND(INDIRECT(ADDRESS($C514,44))=0,INDIRECT(ADDRESS($C514,38))&lt;&gt;"UL"),INDIRECT(ADDRESS($C514,COLUMN())),0),0),IF($D514&gt;0,IF(AND(INDIRECT(ADDRESS($D514,44))=0,INDIRECT(ADDRESS($D514,38))&lt;&gt;"UL"),INDIRECT(ADDRESS($D514,COLUMN())),0),0),IF($E514&gt;0,IF(AND(INDIRECT(ADDRESS($E514,44))=0,INDIRECT(ADDRESS($E514,38))&lt;&gt;"UL"),INDIRECT(ADDRESS($E514,COLUMN())),0),0),IF($F514&gt;0,IF(AND(INDIRECT(ADDRESS($F514,44))=0,INDIRECT(ADDRESS($F514,38))&lt;&gt;"UL"),INDIRECT(ADDRESS($F514,COLUMN())),0),0),IF($G514&gt;0,IF(AND(INDIRECT(ADDRESS($G514,44))=0,INDIRECT(ADDRESS($G514,38))&lt;&gt;"UL"),INDIRECT(ADDRESS($G514,COLUMN())),0),0),IF($H514&gt;0,IF(AND(INDIRECT(ADDRESS($H514,44))=0,INDIRECT(ADDRESS($H514,38))&lt;&gt;"UL"),INDIRECT(ADDRESS($H514,COLUMN())),0),0),IF($I514&gt;0,IF(AND(INDIRECT(ADDRESS($I514,44))=0,INDIRECT(ADDRESS($I514,38))&lt;&gt;"UL"),INDIRECT(ADDRESS($I514,COLUMN())),0),0),IF($J514&gt;0,IF(AND(INDIRECT(ADDRESS($J514,44))=0,INDIRECT(ADDRESS($J514,38))&lt;&gt;"UL"),INDIRECT(ADDRESS($J514,COLUMN())),0),0),IF($K514&gt;0,IF(AND(INDIRECT(ADDRESS($K514,44))=0,INDIRECT(ADDRESS($K514,38))&lt;&gt;"UL"),INDIRECT(ADDRESS($K514,COLUMN())),0),0),IF($L514&gt;0,IF(AND(INDIRECT(ADDRESS($L514,44))=0,INDIRECT(ADDRESS($L514,38))&lt;&gt;"UL"),INDIRECT(ADDRESS($L514,COLUMN())),0),0),IF($M514&gt;0,IF(AND(INDIRECT(ADDRESS($M514,44))=0,INDIRECT(ADDRESS($M514,38))&lt;&gt;"UL"),INDIRECT(ADDRESS($M514,COLUMN())),0),0))</f>
        <v>0</v>
      </c>
      <c r="CE514" s="57" cm="1">
        <f t="array" aca="1" ref="CE514" ca="1">SUM(IF($C514&gt;0,IF(AND(INDIRECT(ADDRESS($C514,44))=0,INDIRECT(ADDRESS($C514,38))&lt;&gt;"UL"),INDIRECT(ADDRESS($C514,COLUMN())),0),0),IF($D514&gt;0,IF(AND(INDIRECT(ADDRESS($D514,44))=0,INDIRECT(ADDRESS($D514,38))&lt;&gt;"UL"),INDIRECT(ADDRESS($D514,COLUMN())),0),0),IF($E514&gt;0,IF(AND(INDIRECT(ADDRESS($E514,44))=0,INDIRECT(ADDRESS($E514,38))&lt;&gt;"UL"),INDIRECT(ADDRESS($E514,COLUMN())),0),0),IF($F514&gt;0,IF(AND(INDIRECT(ADDRESS($F514,44))=0,INDIRECT(ADDRESS($F514,38))&lt;&gt;"UL"),INDIRECT(ADDRESS($F514,COLUMN())),0),0),IF($G514&gt;0,IF(AND(INDIRECT(ADDRESS($G514,44))=0,INDIRECT(ADDRESS($G514,38))&lt;&gt;"UL"),INDIRECT(ADDRESS($G514,COLUMN())),0),0),IF($H514&gt;0,IF(AND(INDIRECT(ADDRESS($H514,44))=0,INDIRECT(ADDRESS($H514,38))&lt;&gt;"UL"),INDIRECT(ADDRESS($H514,COLUMN())),0),0),IF($I514&gt;0,IF(AND(INDIRECT(ADDRESS($I514,44))=0,INDIRECT(ADDRESS($I514,38))&lt;&gt;"UL"),INDIRECT(ADDRESS($I514,COLUMN())),0),0),IF($J514&gt;0,IF(AND(INDIRECT(ADDRESS($J514,44))=0,INDIRECT(ADDRESS($J514,38))&lt;&gt;"UL"),INDIRECT(ADDRESS($J514,COLUMN())),0),0),IF($K514&gt;0,IF(AND(INDIRECT(ADDRESS($K514,44))=0,INDIRECT(ADDRESS($K514,38))&lt;&gt;"UL"),INDIRECT(ADDRESS($K514,COLUMN())),0),0),IF($L514&gt;0,IF(AND(INDIRECT(ADDRESS($L514,44))=0,INDIRECT(ADDRESS($L514,38))&lt;&gt;"UL"),INDIRECT(ADDRESS($L514,COLUMN())),0),0),IF($M514&gt;0,IF(AND(INDIRECT(ADDRESS($M514,44))=0,INDIRECT(ADDRESS($M514,38))&lt;&gt;"UL"),INDIRECT(ADDRESS($M514,COLUMN())),0),0))</f>
        <v>0</v>
      </c>
      <c r="CF514" s="57">
        <f t="shared" ca="1" si="390"/>
        <v>0</v>
      </c>
      <c r="CG514" s="57">
        <f t="shared" ca="1" si="391"/>
        <v>1.600134008183244</v>
      </c>
      <c r="CH514" s="57">
        <f t="shared" ca="1" si="392"/>
        <v>5.1617226070427229E-2</v>
      </c>
      <c r="CI514" s="19">
        <f t="shared" ca="1" si="393"/>
        <v>16.651319056348385</v>
      </c>
      <c r="CJ514" s="19"/>
      <c r="CK514" s="57" cm="1">
        <f t="array" aca="1" ref="CK514" ca="1">IF(AU514="S", SUM(IF($C514&gt;0,IF(INDIRECT(ADDRESS($C514,43))&lt;&gt;1,INDIRECT(ADDRESS($C514,48)),0),0), IF($D514&gt;0,IF(INDIRECT(ADDRESS($D514,43))&lt;&gt;1,INDIRECT(ADDRESS($D514,48)),0),0), IF($E514&gt;0,IF(INDIRECT(ADDRESS($E514,43))&lt;&gt;1,INDIRECT(ADDRESS($E514,48)),0),0), IF($F514&gt;0,IF(INDIRECT(ADDRESS($F514,43))&lt;&gt;1,INDIRECT(ADDRESS($F514,48)),0),0), IF($G514&gt;0,IF(INDIRECT(ADDRESS($G514,43))&lt;&gt;1,INDIRECT(ADDRESS($G514,48)),0),0), IF($H514&gt;0,IF(INDIRECT(ADDRESS($H514,43))&lt;&gt;1,INDIRECT(ADDRESS($H514,48)),0),0), IF($I514&gt;0,IF(INDIRECT(ADDRESS($I514,43))&lt;&gt;1,INDIRECT(ADDRESS($I514,48)),0),0), IF($J514&gt;0,IF(INDIRECT(ADDRESS($J514,43))&lt;&gt;1,INDIRECT(ADDRESS($J514,48)),0),0), IF($K514&gt;0,IF(INDIRECT(ADDRESS($K514,43))&lt;&gt;1,INDIRECT(ADDRESS($K514,48)),0),0), IF($L514&gt;0,IF(INDIRECT(ADDRESS($L514,43))&lt;&gt;1,INDIRECT(ADDRESS($L514,48)),0),0), IF($M514&gt;0,IF(INDIRECT(ADDRESS($M514,43))&lt;&gt;1,INDIRECT(ADDRESS($M514,48)),0),0)), IF(AU514="L",SUM(IF($C514&gt;0,IF(INDIRECT(ADDRESS($C514,43))&lt;&gt;1,INDIRECT(ADDRESS($C514,50)),0),0), IF($D514&gt;0,IF(INDIRECT(ADDRESS($D514,43))&lt;&gt;1,INDIRECT(ADDRESS($D514,50)),0),0), IF($E514&gt;0,IF(INDIRECT(ADDRESS($E514,43))&lt;&gt;1,INDIRECT(ADDRESS($E514,50)),0),0), IF($F514&gt;0,IF(INDIRECT(ADDRESS($F514,43))&lt;&gt;1,INDIRECT(ADDRESS($F514,50)),0),0), IF($G514&gt;0,IF(INDIRECT(ADDRESS($G514,43))&lt;&gt;1,INDIRECT(ADDRESS($G514,50)),0),0), IF($G514&gt;0,IF(INDIRECT(ADDRESS($G514,43))&lt;&gt;1,INDIRECT(ADDRESS($G514,50)),0),0), IF($H514&gt;0,IF(INDIRECT(ADDRESS($H514,43))&lt;&gt;1,INDIRECT(ADDRESS($H514,50)),0),0), IF($I514&gt;0,IF(INDIRECT(ADDRESS($I514,43))&lt;&gt;1,INDIRECT(ADDRESS($I514,50)),0),0), IF($J514&gt;0,IF(INDIRECT(ADDRESS($J514,43))&lt;&gt;1,INDIRECT(ADDRESS($J514,50)),0),0), IF($K514&gt;0,IF(INDIRECT(ADDRESS($K514,43))&lt;&gt;1,INDIRECT(ADDRESS($K514,50)),0),0), IF($L514&gt;0,IF(INDIRECT(ADDRESS($L514,43))&lt;&gt;1,INDIRECT(ADDRESS($L514,50)),0),0), IF($M514&gt;0,IF(INDIRECT(ADDRESS($M514,43))&lt;&gt;1,INDIRECT(ADDRESS($M514,50)),0),0)), SUM(IF($C514&gt;0,IF(INDIRECT(ADDRESS($C514,43))&lt;&gt;1,INDIRECT(ADDRESS($C514,49)),0),0), IF($D514&gt;0,IF(INDIRECT(ADDRESS($D514,43))&lt;&gt;1,INDIRECT(ADDRESS($D514,49)),0),0), IF($E514&gt;0,IF(INDIRECT(ADDRESS($E514,43))&lt;&gt;1,INDIRECT(ADDRESS($E514,49)),0),0), IF($F514&gt;0,IF(INDIRECT(ADDRESS($F514,43))&lt;&gt;1,INDIRECT(ADDRESS($F514,49)),0),0), IF($G514&gt;0,IF(INDIRECT(ADDRESS($G514,43))&lt;&gt;1,INDIRECT(ADDRESS($G514,49)),0),0), IF($G514&gt;0,IF(INDIRECT(ADDRESS($G514,43))&lt;&gt;1,INDIRECT(ADDRESS($G514,49)),0),0), IF($H514&gt;0,IF(INDIRECT(ADDRESS($H514,43))&lt;&gt;1,INDIRECT(ADDRESS($H514,49)),0),0), IF($I514&gt;0,IF(INDIRECT(ADDRESS($I514,43))&lt;&gt;1,INDIRECT(ADDRESS($I514,49)),0),0), IF($J514&gt;0,IF(INDIRECT(ADDRESS($J514,43))&lt;&gt;1,INDIRECT(ADDRESS($J514,49)),0),0), IF($K514&gt;0,IF(INDIRECT(ADDRESS($K514,43))&lt;&gt;1,INDIRECT(ADDRESS($K514,49)),0),0), IF($L514&gt;0,IF(INDIRECT(ADDRESS($L514,43))&lt;&gt;1,INDIRECT(ADDRESS($L514,49)),0),0), IF($M514&gt;0,IF(INDIRECT(ADDRESS($M514,43))&lt;&gt;1,INDIRECT(ADDRESS($M514,49)),0),0))))</f>
        <v>1.5555555555555554</v>
      </c>
      <c r="CL514" s="57" cm="1">
        <f t="array" aca="1" ref="CL514" ca="1">1.5*SUM(IF($C514&gt;0,IF(INDIRECT(ADDRESS($C514,44))=1,INDIRECT(ADDRESS($C514,47)),0),0),IF($D514&gt;0,IF(INDIRECT(ADDRESS($D514,44))=1,INDIRECT(ADDRESS($CF489,47)),0),0),IF($E514&gt;0,IF(INDIRECT(ADDRESS($E514,44))=1,INDIRECT(ADDRESS($E514,47)),0),0),IF($F514&gt;0,IF(INDIRECT(ADDRESS($F514,44))=1,INDIRECT(ADDRESS($F514,47)),0),0),IF($G514&gt;0,IF(INDIRECT(ADDRESS($G514,44))=1,INDIRECT(ADDRESS($G514,47)),0),0),IF($G514&gt;0,IF(INDIRECT(ADDRESS($G514,44))=1,INDIRECT(ADDRESS($G514,47)),0),0),IF($H514&gt;0,IF(INDIRECT(ADDRESS($H514,44))=1,INDIRECT(ADDRESS($H514,47)),0),0),IF($I514&gt;0,IF(INDIRECT(ADDRESS($I514,44))=1,INDIRECT(ADDRESS($I514,47)),0),0),IF($J514&gt;0,IF(INDIRECT(ADDRESS($J514,44))=1,INDIRECT(ADDRESS($J514,47)),0),0),IF($K514&gt;0,IF(INDIRECT(ADDRESS($K514,44))=1,INDIRECT(ADDRESS($K514,47)),0),0),IF($L514&gt;0,IF(INDIRECT(ADDRESS($L514,44))=1,INDIRECT(ADDRESS($L514,47)),0),0),IF($M514&gt;0,IF(INDIRECT(ADDRESS($M514,44))=1,INDIRECT(ADDRESS($M514,47)),0),0))</f>
        <v>0</v>
      </c>
      <c r="CM514" s="56">
        <f t="shared" ca="1" si="394"/>
        <v>1.046957013067934</v>
      </c>
      <c r="CN514" s="59"/>
    </row>
    <row r="515" spans="1:92" x14ac:dyDescent="0.25">
      <c r="A515" s="65" t="s">
        <v>566</v>
      </c>
      <c r="B515" s="74">
        <v>437</v>
      </c>
      <c r="C515" s="74">
        <v>453</v>
      </c>
      <c r="D515" s="74">
        <v>454</v>
      </c>
      <c r="E515" s="74">
        <v>455</v>
      </c>
      <c r="F515" s="74">
        <v>468</v>
      </c>
      <c r="G515" s="74"/>
      <c r="H515" s="74"/>
      <c r="I515" s="74"/>
      <c r="J515" s="74"/>
      <c r="K515" s="74"/>
      <c r="L515" s="74"/>
      <c r="M515" s="74"/>
      <c r="N515" s="67">
        <f t="shared" ca="1" si="374"/>
        <v>31</v>
      </c>
      <c r="O515" s="67" t="str" cm="1">
        <f t="array" aca="1" ref="O515" ca="1">INDIRECT(ADDRESS($B515,COLUMN()))</f>
        <v>Fighter</v>
      </c>
      <c r="P515" s="67" cm="1">
        <f t="array" aca="1" ref="P515" ca="1">INDIRECT(ADDRESS($B515,COLUMN()))</f>
        <v>4</v>
      </c>
      <c r="Q515" s="67" cm="1">
        <f t="array" aca="1" ref="Q515" ca="1">INDIRECT(ADDRESS($B515,COLUMN()))</f>
        <v>2</v>
      </c>
      <c r="R515" s="67" cm="1">
        <f t="array" aca="1" ref="R515" ca="1">INDIRECT(ADDRESS($B515,COLUMN()))</f>
        <v>0</v>
      </c>
      <c r="S515" s="67" cm="1">
        <f t="array" aca="1" ref="S515" ca="1">INDIRECT(ADDRESS($B515,COLUMN()))</f>
        <v>2</v>
      </c>
      <c r="T515" s="67" t="str" cm="1">
        <f t="array" aca="1" ref="T515" ca="1">INDIRECT(ADDRESS($B515,COLUMN()))</f>
        <v>1-5</v>
      </c>
      <c r="U515" s="67" cm="1">
        <f t="array" aca="1" ref="U515" ca="1">INDIRECT(ADDRESS($B515,COLUMN()))</f>
        <v>5</v>
      </c>
      <c r="V515" s="67" cm="1">
        <f t="array" aca="1" ref="V515" ca="1">INDIRECT(ADDRESS($B515,COLUMN()))</f>
        <v>0</v>
      </c>
      <c r="W515" s="67" cm="1">
        <f t="array" aca="1" ref="W515" ca="1">INDIRECT(ADDRESS($B515,COLUMN()))</f>
        <v>3</v>
      </c>
      <c r="X515" s="67" cm="1">
        <f t="array" aca="1" ref="X515" ca="1">INDIRECT(ADDRESS($B515,COLUMN()))</f>
        <v>5</v>
      </c>
      <c r="Y515" s="67" cm="1">
        <f t="array" aca="1" ref="Y515" ca="1">INDIRECT(ADDRESS($B515,COLUMN()))</f>
        <v>0</v>
      </c>
      <c r="Z515" s="67" cm="1">
        <f t="array" aca="1" ref="Z515" ca="1">INDIRECT(ADDRESS($B515,COLUMN()))</f>
        <v>5</v>
      </c>
      <c r="AA515" s="67">
        <f t="shared" si="375"/>
        <v>0</v>
      </c>
      <c r="AB515" s="56">
        <f t="shared" ca="1" si="376"/>
        <v>0.77246254744164822</v>
      </c>
      <c r="AC515" s="56">
        <f t="shared" ca="1" si="377"/>
        <v>0.82804997657846924</v>
      </c>
      <c r="AD515" s="56">
        <f t="shared" ca="1" si="378"/>
        <v>2.8801738315772845</v>
      </c>
      <c r="AF515" s="52"/>
      <c r="AG515" s="52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2"/>
      <c r="AU515" s="54" t="s">
        <v>117</v>
      </c>
      <c r="AV515" s="57" cm="1">
        <f t="array" aca="1" ref="AV515" ca="1">SUM(IF($C515&gt;0,IF(AND(INDIRECT(ADDRESS($C515,44))=0,INDIRECT(ADDRESS($C515,38))="UL",ISERROR(SEARCH("Rear",INDIRECT(ADDRESS($C515,33)))),ISERROR(SEARCH("Side",INDIRECT(ADDRESS($C515,33))))),INDIRECT(ADDRESS($C515,COLUMN())),0),0),IF($D515&gt;0,IF(AND(INDIRECT(ADDRESS($D515,44))=0,INDIRECT(ADDRESS($D515,38))="UL",ISERROR(SEARCH("Rear",INDIRECT(ADDRESS($D515,33)))),ISERROR(SEARCH("Side",INDIRECT(ADDRESS($D515,33))))),INDIRECT(ADDRESS($D515,COLUMN())),0),0),IF($E515&gt;0,IF(AND(INDIRECT(ADDRESS($E515,44))=0,INDIRECT(ADDRESS($E515,38))="UL",ISERROR(SEARCH("Rear",INDIRECT(ADDRESS($E515,33)))),ISERROR(SEARCH("Side",INDIRECT(ADDRESS($E515,33))))),INDIRECT(ADDRESS($E515,COLUMN())),0),0),IF($F515&gt;0,IF(AND(INDIRECT(ADDRESS($F515,44))=0,INDIRECT(ADDRESS($F515,38))="UL",ISERROR(SEARCH("Rear",INDIRECT(ADDRESS($F515,33)))),ISERROR(SEARCH("Side",INDIRECT(ADDRESS($F515,33))))),INDIRECT(ADDRESS($F515,COLUMN())),0),0),IF($G515&gt;0,IF(AND(INDIRECT(ADDRESS($G515,44))=0,INDIRECT(ADDRESS($G515,38))="UL",ISERROR(SEARCH("Rear",INDIRECT(ADDRESS($G515,33)))),ISERROR(SEARCH("Side",INDIRECT(ADDRESS($G515,33))))),INDIRECT(ADDRESS($G515,COLUMN())),0),0),IF($H515&gt;0,IF(AND(INDIRECT(ADDRESS($H515,44))=0,INDIRECT(ADDRESS($H515,38))="UL",ISERROR(SEARCH("Rear",INDIRECT(ADDRESS($H515,33)))),ISERROR(SEARCH("Side",INDIRECT(ADDRESS($H515,33))))),INDIRECT(ADDRESS($H515,COLUMN())),0),0),IF($I515&gt;0,IF(AND(INDIRECT(ADDRESS($I515,44))=0,INDIRECT(ADDRESS($I515,38))="UL",ISERROR(SEARCH("Rear",INDIRECT(ADDRESS($I515,33)))),ISERROR(SEARCH("Side",INDIRECT(ADDRESS($I515,33))))),INDIRECT(ADDRESS($I515,COLUMN())),0),0),IF($J515&gt;0,IF(AND(INDIRECT(ADDRESS($J515,44))=0,INDIRECT(ADDRESS($J515,38))="UL",ISERROR(SEARCH("Rear",INDIRECT(ADDRESS($J515,33)))),ISERROR(SEARCH("Side",INDIRECT(ADDRESS($J515,33))))),INDIRECT(ADDRESS($J515,COLUMN())),0),0),IF($K515&gt;0,IF(AND(INDIRECT(ADDRESS($K515,44))=0,INDIRECT(ADDRESS($K515,38))="UL",ISERROR(SEARCH("Rear",INDIRECT(ADDRESS($K515,33)))),ISERROR(SEARCH("Side",INDIRECT(ADDRESS($K515,33))))),INDIRECT(ADDRESS($K515,COLUMN())),0),0),IF($L515&gt;0,IF(AND(INDIRECT(ADDRESS($L515,44))=0,INDIRECT(ADDRESS($L515,38))="UL",ISERROR(SEARCH("Rear",INDIRECT(ADDRESS($L515,33)))),ISERROR(SEARCH("Side",INDIRECT(ADDRESS($L515,33))))),INDIRECT(ADDRESS($L515,COLUMN())),0),0),IF($M515&gt;0,IF(AND(INDIRECT(ADDRESS($M515,44))=0,INDIRECT(ADDRESS($M515,38))="UL",ISERROR(SEARCH("Rear",INDIRECT(ADDRESS($M515,33)))),ISERROR(SEARCH("Side",INDIRECT(ADDRESS($M515,33))))),INDIRECT(ADDRESS($M515,COLUMN())),0),0))</f>
        <v>0.66666666666666663</v>
      </c>
      <c r="AW515" s="57" cm="1">
        <f t="array" aca="1" ref="AW515" ca="1">SUM(IF($C515&gt;0,IF(AND(INDIRECT(ADDRESS($C515,44))=0,INDIRECT(ADDRESS($C515,38))="UL",ISERROR(SEARCH("Rear",INDIRECT(ADDRESS($C515,33)))),ISERROR(SEARCH("Side",INDIRECT(ADDRESS($C515,33))))),INDIRECT(ADDRESS($C515,COLUMN())),0),0),IF($D515&gt;0,IF(AND(INDIRECT(ADDRESS($D515,44))=0,INDIRECT(ADDRESS($D515,38))="UL",ISERROR(SEARCH("Rear",INDIRECT(ADDRESS($D515,33)))),ISERROR(SEARCH("Side",INDIRECT(ADDRESS($D515,33))))),INDIRECT(ADDRESS($D515,COLUMN())),0),0),IF($E515&gt;0,IF(AND(INDIRECT(ADDRESS($E515,44))=0,INDIRECT(ADDRESS($E515,38))="UL",ISERROR(SEARCH("Rear",INDIRECT(ADDRESS($E515,33)))),ISERROR(SEARCH("Side",INDIRECT(ADDRESS($E515,33))))),INDIRECT(ADDRESS($E515,COLUMN())),0),0),IF($F515&gt;0,IF(AND(INDIRECT(ADDRESS($F515,44))=0,INDIRECT(ADDRESS($F515,38))="UL",ISERROR(SEARCH("Rear",INDIRECT(ADDRESS($F515,33)))),ISERROR(SEARCH("Side",INDIRECT(ADDRESS($F515,33))))),INDIRECT(ADDRESS($F515,COLUMN())),0),0),IF($G515&gt;0,IF(AND(INDIRECT(ADDRESS($G515,44))=0,INDIRECT(ADDRESS($G515,38))="UL",ISERROR(SEARCH("Rear",INDIRECT(ADDRESS($G515,33)))),ISERROR(SEARCH("Side",INDIRECT(ADDRESS($G515,33))))),INDIRECT(ADDRESS($G515,COLUMN())),0),0),IF($H515&gt;0,IF(AND(INDIRECT(ADDRESS($H515,44))=0,INDIRECT(ADDRESS($H515,38))="UL",ISERROR(SEARCH("Rear",INDIRECT(ADDRESS($H515,33)))),ISERROR(SEARCH("Side",INDIRECT(ADDRESS($H515,33))))),INDIRECT(ADDRESS($H515,COLUMN())),0),0),IF($I515&gt;0,IF(AND(INDIRECT(ADDRESS($I515,44))=0,INDIRECT(ADDRESS($I515,38))="UL",ISERROR(SEARCH("Rear",INDIRECT(ADDRESS($I515,33)))),ISERROR(SEARCH("Side",INDIRECT(ADDRESS($I515,33))))),INDIRECT(ADDRESS($I515,COLUMN())),0),0),IF($J515&gt;0,IF(AND(INDIRECT(ADDRESS($J515,44))=0,INDIRECT(ADDRESS($J515,38))="UL",ISERROR(SEARCH("Rear",INDIRECT(ADDRESS($J515,33)))),ISERROR(SEARCH("Side",INDIRECT(ADDRESS($J515,33))))),INDIRECT(ADDRESS($J515,COLUMN())),0),0),IF($K515&gt;0,IF(AND(INDIRECT(ADDRESS($K515,44))=0,INDIRECT(ADDRESS($K515,38))="UL",ISERROR(SEARCH("Rear",INDIRECT(ADDRESS($K515,33)))),ISERROR(SEARCH("Side",INDIRECT(ADDRESS($K515,33))))),INDIRECT(ADDRESS($K515,COLUMN())),0),0),IF($L515&gt;0,IF(AND(INDIRECT(ADDRESS($L515,44))=0,INDIRECT(ADDRESS($L515,38))="UL",ISERROR(SEARCH("Rear",INDIRECT(ADDRESS($L515,33)))),ISERROR(SEARCH("Side",INDIRECT(ADDRESS($L515,33))))),INDIRECT(ADDRESS($L515,COLUMN())),0),0),IF($M515&gt;0,IF(AND(INDIRECT(ADDRESS($M515,44))=0,INDIRECT(ADDRESS($M515,38))="UL",ISERROR(SEARCH("Rear",INDIRECT(ADDRESS($M515,33)))),ISERROR(SEARCH("Side",INDIRECT(ADDRESS($M515,33))))),INDIRECT(ADDRESS($M515,COLUMN())),0),0))</f>
        <v>1.7777777777777777</v>
      </c>
      <c r="AX515" s="57" cm="1">
        <f t="array" aca="1" ref="AX515" ca="1">SUM(IF($C515&gt;0,IF(AND(INDIRECT(ADDRESS($C515,44))=0,INDIRECT(ADDRESS($C515,38))="UL",ISERROR(SEARCH("Rear",INDIRECT(ADDRESS($C515,33)))),ISERROR(SEARCH("Side",INDIRECT(ADDRESS($C515,33))))),INDIRECT(ADDRESS($C515,COLUMN())),0),0),IF($D515&gt;0,IF(AND(INDIRECT(ADDRESS($D515,44))=0,INDIRECT(ADDRESS($D515,38))="UL",ISERROR(SEARCH("Rear",INDIRECT(ADDRESS($D515,33)))),ISERROR(SEARCH("Side",INDIRECT(ADDRESS($D515,33))))),INDIRECT(ADDRESS($D515,COLUMN())),0),0),IF($E515&gt;0,IF(AND(INDIRECT(ADDRESS($E515,44))=0,INDIRECT(ADDRESS($E515,38))="UL",ISERROR(SEARCH("Rear",INDIRECT(ADDRESS($E515,33)))),ISERROR(SEARCH("Side",INDIRECT(ADDRESS($E515,33))))),INDIRECT(ADDRESS($E515,COLUMN())),0),0),IF($F515&gt;0,IF(AND(INDIRECT(ADDRESS($F515,44))=0,INDIRECT(ADDRESS($F515,38))="UL",ISERROR(SEARCH("Rear",INDIRECT(ADDRESS($F515,33)))),ISERROR(SEARCH("Side",INDIRECT(ADDRESS($F515,33))))),INDIRECT(ADDRESS($F515,COLUMN())),0),0),IF($G515&gt;0,IF(AND(INDIRECT(ADDRESS($G515,44))=0,INDIRECT(ADDRESS($G515,38))="UL",ISERROR(SEARCH("Rear",INDIRECT(ADDRESS($G515,33)))),ISERROR(SEARCH("Side",INDIRECT(ADDRESS($G515,33))))),INDIRECT(ADDRESS($G515,COLUMN())),0),0),IF($H515&gt;0,IF(AND(INDIRECT(ADDRESS($H515,44))=0,INDIRECT(ADDRESS($H515,38))="UL",ISERROR(SEARCH("Rear",INDIRECT(ADDRESS($H515,33)))),ISERROR(SEARCH("Side",INDIRECT(ADDRESS($H515,33))))),INDIRECT(ADDRESS($H515,COLUMN())),0),0),IF($I515&gt;0,IF(AND(INDIRECT(ADDRESS($I515,44))=0,INDIRECT(ADDRESS($I515,38))="UL",ISERROR(SEARCH("Rear",INDIRECT(ADDRESS($I515,33)))),ISERROR(SEARCH("Side",INDIRECT(ADDRESS($I515,33))))),INDIRECT(ADDRESS($I515,COLUMN())),0),0),IF($J515&gt;0,IF(AND(INDIRECT(ADDRESS($J515,44))=0,INDIRECT(ADDRESS($J515,38))="UL",ISERROR(SEARCH("Rear",INDIRECT(ADDRESS($J515,33)))),ISERROR(SEARCH("Side",INDIRECT(ADDRESS($J515,33))))),INDIRECT(ADDRESS($J515,COLUMN())),0),0),IF($K515&gt;0,IF(AND(INDIRECT(ADDRESS($K515,44))=0,INDIRECT(ADDRESS($K515,38))="UL",ISERROR(SEARCH("Rear",INDIRECT(ADDRESS($K515,33)))),ISERROR(SEARCH("Side",INDIRECT(ADDRESS($K515,33))))),INDIRECT(ADDRESS($K515,COLUMN())),0),0),IF($L515&gt;0,IF(AND(INDIRECT(ADDRESS($L515,44))=0,INDIRECT(ADDRESS($L515,38))="UL",ISERROR(SEARCH("Rear",INDIRECT(ADDRESS($L515,33)))),ISERROR(SEARCH("Side",INDIRECT(ADDRESS($L515,33))))),INDIRECT(ADDRESS($L515,COLUMN())),0),0),IF($M515&gt;0,IF(AND(INDIRECT(ADDRESS($M515,44))=0,INDIRECT(ADDRESS($M515,38))="UL",ISERROR(SEARCH("Rear",INDIRECT(ADDRESS($M515,33)))),ISERROR(SEARCH("Side",INDIRECT(ADDRESS($M515,33))))),INDIRECT(ADDRESS($M515,COLUMN())),0),0))</f>
        <v>0.77777777777777768</v>
      </c>
      <c r="AY515" s="58">
        <f t="shared" ca="1" si="379"/>
        <v>1.7777777777777777</v>
      </c>
      <c r="AZ515" s="58">
        <f t="shared" ca="1" si="380"/>
        <v>1.074074074074074</v>
      </c>
      <c r="BA515" s="58" cm="1">
        <f t="array" aca="1" ref="BA515" ca="1">SUM(IF($C515&gt;0,IF(AND(INDIRECT(ADDRESS($C515,44))=0,INDIRECT(ADDRESS($C515,38))="UL"),INDIRECT(ADDRESS($C515,COLUMN())),0),0),IF($D515&gt;0,IF(AND(INDIRECT(ADDRESS($D515,44))=0,INDIRECT(ADDRESS($D515,38))="UL"),INDIRECT(ADDRESS($D515,COLUMN())),0),0),IF($E515&gt;0,IF(AND(INDIRECT(ADDRESS($E515,44))=0,INDIRECT(ADDRESS($E515,38))="UL"),INDIRECT(ADDRESS($E515,COLUMN())),0),0),IF($F515&gt;0,IF(AND(INDIRECT(ADDRESS($F515,44))=0,INDIRECT(ADDRESS($F515,38))="UL"),INDIRECT(ADDRESS($F515,COLUMN())),0),0),IF($G515&gt;0,IF(AND(INDIRECT(ADDRESS($G515,44))=0,INDIRECT(ADDRESS($G515,38))="UL"),INDIRECT(ADDRESS($G515,COLUMN())),0),0),IF($H515&gt;0,IF(AND(INDIRECT(ADDRESS($H515,44))=0,INDIRECT(ADDRESS($H515,38))="UL"),INDIRECT(ADDRESS($H515,COLUMN())),0),0),IF($I515&gt;0,IF(AND(INDIRECT(ADDRESS($I515,44))=0,INDIRECT(ADDRESS($I515,38))="UL"),INDIRECT(ADDRESS($I515,COLUMN())),0),0),IF($J515&gt;0,IF(AND(INDIRECT(ADDRESS($J515,44))=0,INDIRECT(ADDRESS($J515,38))="UL"),INDIRECT(ADDRESS($J515,COLUMN())),0),0),IF($K515&gt;0,IF(AND(INDIRECT(ADDRESS($K515,44))=0,INDIRECT(ADDRESS($K515,38))="UL"),INDIRECT(ADDRESS($K515,COLUMN())),0),0),IF($L515&gt;0,IF(AND(INDIRECT(ADDRESS($L515,44))=0,INDIRECT(ADDRESS($L515,38))="UL"),INDIRECT(ADDRESS($L515,COLUMN())),0),0),IF($M515&gt;0,IF(AND(INDIRECT(ADDRESS($M515,44))=0,INDIRECT(ADDRESS($M515,38))="UL"),INDIRECT(ADDRESS($M515,COLUMN())),0),0))</f>
        <v>0.57777777777777772</v>
      </c>
      <c r="BB515" s="58" cm="1">
        <f t="array" aca="1" ref="BB515" ca="1">SUM(IF($C515&gt;0,IF(AND(INDIRECT(ADDRESS($C515,44))=0,INDIRECT(ADDRESS($C515,38))="UL"),INDIRECT(ADDRESS($C515,COLUMN())),0),0),IF($D515&gt;0,IF(AND(INDIRECT(ADDRESS($D515,44))=0,INDIRECT(ADDRESS($D515,38))="UL"),INDIRECT(ADDRESS($D515,COLUMN())),0),0),IF($E515&gt;0,IF(AND(INDIRECT(ADDRESS($E515,44))=0,INDIRECT(ADDRESS($E515,38))="UL"),INDIRECT(ADDRESS($E515,COLUMN())),0),0),IF($F515&gt;0,IF(AND(INDIRECT(ADDRESS($F515,44))=0,INDIRECT(ADDRESS($F515,38))="UL"),INDIRECT(ADDRESS($F515,COLUMN())),0),0),IF($G515&gt;0,IF(AND(INDIRECT(ADDRESS($G515,44))=0,INDIRECT(ADDRESS($G515,38))="UL"),INDIRECT(ADDRESS($G515,COLUMN())),0),0),IF($H515&gt;0,IF(AND(INDIRECT(ADDRESS($H515,44))=0,INDIRECT(ADDRESS($H515,38))="UL"),INDIRECT(ADDRESS($H515,COLUMN())),0),0),IF($I515&gt;0,IF(AND(INDIRECT(ADDRESS($I515,44))=0,INDIRECT(ADDRESS($I515,38))="UL"),INDIRECT(ADDRESS($I515,COLUMN())),0),0),IF($J515&gt;0,IF(AND(INDIRECT(ADDRESS($J515,44))=0,INDIRECT(ADDRESS($J515,38))="UL"),INDIRECT(ADDRESS($J515,COLUMN())),0),0),IF($K515&gt;0,IF(AND(INDIRECT(ADDRESS($K515,44))=0,INDIRECT(ADDRESS($K515,38))="UL"),INDIRECT(ADDRESS($K515,COLUMN())),0),0),IF($L515&gt;0,IF(AND(INDIRECT(ADDRESS($L515,44))=0,INDIRECT(ADDRESS($L515,38))="UL"),INDIRECT(ADDRESS($L515,COLUMN())),0),0),IF($M515&gt;0,IF(AND(INDIRECT(ADDRESS($M515,44))=0,INDIRECT(ADDRESS($M515,38))="UL"),INDIRECT(ADDRESS($M515,COLUMN())),0),0))</f>
        <v>0.28148148148148144</v>
      </c>
      <c r="BC515" s="58" cm="1">
        <f t="array" aca="1" ref="BC515" ca="1">SUM(IF($C515&gt;0,IF(AND(INDIRECT(ADDRESS($C515,44))=0,INDIRECT(ADDRESS($C515,38))="UL"),INDIRECT(ADDRESS($C515,COLUMN())),0),0),IF($D515&gt;0,IF(AND(INDIRECT(ADDRESS($D515,44))=0,INDIRECT(ADDRESS($D515,38))="UL"),INDIRECT(ADDRESS($D515,COLUMN())),0),0),IF($E515&gt;0,IF(AND(INDIRECT(ADDRESS($E515,44))=0,INDIRECT(ADDRESS($E515,38))="UL"),INDIRECT(ADDRESS($E515,COLUMN())),0),0),IF($F515&gt;0,IF(AND(INDIRECT(ADDRESS($F515,44))=0,INDIRECT(ADDRESS($F515,38))="UL"),INDIRECT(ADDRESS($F515,COLUMN())),0),0),IF($G515&gt;0,IF(AND(INDIRECT(ADDRESS($G515,44))=0,INDIRECT(ADDRESS($G515,38))="UL"),INDIRECT(ADDRESS($G515,COLUMN())),0),0),IF($H515&gt;0,IF(AND(INDIRECT(ADDRESS($H515,44))=0,INDIRECT(ADDRESS($H515,38))="UL"),INDIRECT(ADDRESS($H515,COLUMN())),0),0),IF($I515&gt;0,IF(AND(INDIRECT(ADDRESS($I515,44))=0,INDIRECT(ADDRESS($I515,38))="UL"),INDIRECT(ADDRESS($I515,COLUMN())),0),0),IF($J515&gt;0,IF(AND(INDIRECT(ADDRESS($J515,44))=0,INDIRECT(ADDRESS($J515,38))="UL"),INDIRECT(ADDRESS($J515,COLUMN())),0),0),IF($K515&gt;0,IF(AND(INDIRECT(ADDRESS($K515,44))=0,INDIRECT(ADDRESS($K515,38))="UL"),INDIRECT(ADDRESS($K515,COLUMN())),0),0),IF($L515&gt;0,IF(AND(INDIRECT(ADDRESS($L515,44))=0,INDIRECT(ADDRESS($L515,38))="UL"),INDIRECT(ADDRESS($L515,COLUMN())),0),0),IF($M515&gt;0,IF(AND(INDIRECT(ADDRESS($M515,44))=0,INDIRECT(ADDRESS($M515,38))="UL"),INDIRECT(ADDRESS($M515,COLUMN())),0),0))</f>
        <v>0.29629629629629628</v>
      </c>
      <c r="BD515" s="58" cm="1">
        <f t="array" aca="1" ref="BD515" ca="1">SUM(IF($C515&gt;0,IF(AND(INDIRECT(ADDRESS($C515,44))=0,INDIRECT(ADDRESS($C515,38))="UL"),INDIRECT(ADDRESS($C515,COLUMN())),0),0),IF($D515&gt;0,IF(AND(INDIRECT(ADDRESS($D515,44))=0,INDIRECT(ADDRESS($D515,38))="UL"),INDIRECT(ADDRESS($D515,COLUMN())),0),0),IF($E515&gt;0,IF(AND(INDIRECT(ADDRESS($E515,44))=0,INDIRECT(ADDRESS($E515,38))="UL"),INDIRECT(ADDRESS($E515,COLUMN())),0),0),IF($F515&gt;0,IF(AND(INDIRECT(ADDRESS($F515,44))=0,INDIRECT(ADDRESS($F515,38))="UL"),INDIRECT(ADDRESS($F515,COLUMN())),0),0),IF($G515&gt;0,IF(AND(INDIRECT(ADDRESS($G515,44))=0,INDIRECT(ADDRESS($G515,38))="UL"),INDIRECT(ADDRESS($G515,COLUMN())),0),0),IF($H515&gt;0,IF(AND(INDIRECT(ADDRESS($H515,44))=0,INDIRECT(ADDRESS($H515,38))="UL"),INDIRECT(ADDRESS($H515,COLUMN())),0),0),IF($I515&gt;0,IF(AND(INDIRECT(ADDRESS($I515,44))=0,INDIRECT(ADDRESS($I515,38))="UL"),INDIRECT(ADDRESS($I515,COLUMN())),0),0),IF($J515&gt;0,IF(AND(INDIRECT(ADDRESS($J515,44))=0,INDIRECT(ADDRESS($J515,38))="UL"),INDIRECT(ADDRESS($J515,COLUMN())),0),0),IF($K515&gt;0,IF(AND(INDIRECT(ADDRESS($K515,44))=0,INDIRECT(ADDRESS($K515,38))="UL"),INDIRECT(ADDRESS($K515,COLUMN())),0),0),IF($L515&gt;0,IF(AND(INDIRECT(ADDRESS($L515,44))=0,INDIRECT(ADDRESS($L515,38))="UL"),INDIRECT(ADDRESS($L515,COLUMN())),0),0),IF($M515&gt;0,IF(AND(INDIRECT(ADDRESS($M515,44))=0,INDIRECT(ADDRESS($M515,38))="UL"),INDIRECT(ADDRESS($M515,COLUMN())),0),0))</f>
        <v>0.56296296296296289</v>
      </c>
      <c r="BE515" s="57">
        <f t="shared" ca="1" si="381"/>
        <v>0.29629629629629628</v>
      </c>
      <c r="BF515" s="57" cm="1">
        <f t="array" aca="1" ref="BF515" ca="1">SUM(IF($C515&gt;0,IF(INDIRECT(ADDRESS($C515,45))=1,INDIRECT(ADDRESS($C515,52))*INDIRECT(ADDRESS($C515,42))/5,0),0), IF($D515&gt;0,IF(INDIRECT(ADDRESS($D515,45))=1,INDIRECT(ADDRESS($D515,52))*INDIRECT(ADDRESS($D515,42))/5,0),0), IF($E515&gt;0,IF(INDIRECT(ADDRESS($E515,45))=1,INDIRECT(ADDRESS($E515,52))*INDIRECT(ADDRESS($E515,42))/5,0),0), IF($F515&gt;0,IF(INDIRECT(ADDRESS($F515,45))=1,INDIRECT(ADDRESS($F515,52))*INDIRECT(ADDRESS($F515,42))/5,0),0), IF($G515&gt;0,IF(INDIRECT(ADDRESS($G515,45))=1,INDIRECT(ADDRESS($G515,52))*INDIRECT(ADDRESS($G515,42))/5,0),0), IF($H515&gt;0,IF(INDIRECT(ADDRESS($H515,45))=1,INDIRECT(ADDRESS($H515,52))*INDIRECT(ADDRESS($H515,42))/5,0),0)
)*$BF$296/100</f>
        <v>0</v>
      </c>
      <c r="BG515" s="19">
        <v>3</v>
      </c>
      <c r="BH515" s="57" cm="1">
        <f t="array" aca="1" ref="BH515" ca="1">SUM(IF($C515&gt;0,IF(AND(INDIRECT(ADDRESS($C515,44))=0,INDIRECT(ADDRESS($C515,38))&lt;&gt;"UL"),INDIRECT(ADDRESS($C515,COLUMN()-12)),0),0), IF($D515&gt;0,IF(AND(INDIRECT(ADDRESS($D515,44))=0,INDIRECT(ADDRESS($D515,38))&lt;&gt;"UL"),INDIRECT(ADDRESS($D515,COLUMN()-12)),0),0), IF($E515&gt;0,IF(AND(INDIRECT(ADDRESS($E515,44))=0,INDIRECT(ADDRESS($E515,38))&lt;&gt;"UL"),INDIRECT(ADDRESS($E515,COLUMN()-12)),0),0), IF($F515&gt;0,IF(AND(INDIRECT(ADDRESS($F515,44))=0,INDIRECT(ADDRESS($F515,38))&lt;&gt;"UL"),INDIRECT(ADDRESS($F515,COLUMN()-12)),0),0), IF($G515&gt;0,IF(AND(INDIRECT(ADDRESS($G515,44))=0,INDIRECT(ADDRESS($G515,38))&lt;&gt;"UL"),INDIRECT(ADDRESS($G515,COLUMN()-12)),0),0), IF($H515&gt;0,IF(AND(INDIRECT(ADDRESS($H515,44))=0,INDIRECT(ADDRESS($H515,38))&lt;&gt;"UL"),INDIRECT(ADDRESS($H515,COLUMN()-12)),0),0), IF($I515&gt;0,IF(AND(INDIRECT(ADDRESS($I515,44))=0,INDIRECT(ADDRESS($I515,38))&lt;&gt;"UL"),INDIRECT(ADDRESS($I515,COLUMN()-12)),0),0), IF($J515&gt;0,IF(AND(INDIRECT(ADDRESS($J515,44))=0,INDIRECT(ADDRESS($J515,38))&lt;&gt;"UL"),INDIRECT(ADDRESS($J515,COLUMN()-12)),0),0), IF($K515&gt;0,IF(AND(INDIRECT(ADDRESS($K515,44))=0,INDIRECT(ADDRESS($K515,38))&lt;&gt;"UL"),INDIRECT(ADDRESS($K515,COLUMN()-12)),0),0), IF($L515&gt;0,IF(AND(INDIRECT(ADDRESS($L515,44))=0,INDIRECT(ADDRESS($L515,38))&lt;&gt;"UL"),INDIRECT(ADDRESS($L515,COLUMN()-12)),0),0), IF($M515&gt;0,IF(AND(INDIRECT(ADDRESS($M515,44))=0,INDIRECT(ADDRESS($M515,38))&lt;&gt;"UL"),INDIRECT(ADDRESS($M515,COLUMN()-12)),0),0))</f>
        <v>0</v>
      </c>
      <c r="BI515" s="57" cm="1">
        <f t="array" aca="1" ref="BI515" ca="1">SUM(IF($C515&gt;0,IF(AND(INDIRECT(ADDRESS($C515,44))=0,INDIRECT(ADDRESS($C515,38))&lt;&gt;"UL"),INDIRECT(ADDRESS($C515,COLUMN()-12)),0),0), IF($D515&gt;0,IF(AND(INDIRECT(ADDRESS($D515,44))=0,INDIRECT(ADDRESS($D515,38))&lt;&gt;"UL"),INDIRECT(ADDRESS($D515,COLUMN()-12)),0),0), IF($E515&gt;0,IF(AND(INDIRECT(ADDRESS($E515,44))=0,INDIRECT(ADDRESS($E515,38))&lt;&gt;"UL"),INDIRECT(ADDRESS($E515,COLUMN()-12)),0),0), IF($F515&gt;0,IF(AND(INDIRECT(ADDRESS($F515,44))=0,INDIRECT(ADDRESS($F515,38))&lt;&gt;"UL"),INDIRECT(ADDRESS($F515,COLUMN()-12)),0),0), IF($G515&gt;0,IF(AND(INDIRECT(ADDRESS($G515,44))=0,INDIRECT(ADDRESS($G515,38))&lt;&gt;"UL"),INDIRECT(ADDRESS($G515,COLUMN()-12)),0),0), IF($H515&gt;0,IF(AND(INDIRECT(ADDRESS($H515,44))=0,INDIRECT(ADDRESS($H515,38))&lt;&gt;"UL"),INDIRECT(ADDRESS($H515,COLUMN()-12)),0),0), IF($I515&gt;0,IF(AND(INDIRECT(ADDRESS($I515,44))=0,INDIRECT(ADDRESS($I515,38))&lt;&gt;"UL"),INDIRECT(ADDRESS($I515,COLUMN()-12)),0),0), IF($J515&gt;0,IF(AND(INDIRECT(ADDRESS($J515,44))=0,INDIRECT(ADDRESS($J515,38))&lt;&gt;"UL"),INDIRECT(ADDRESS($J515,COLUMN()-12)),0),0), IF($K515&gt;0,IF(AND(INDIRECT(ADDRESS($K515,44))=0,INDIRECT(ADDRESS($K515,38))&lt;&gt;"UL"),INDIRECT(ADDRESS($K515,COLUMN()-12)),0),0), IF($L515&gt;0,IF(AND(INDIRECT(ADDRESS($L515,44))=0,INDIRECT(ADDRESS($L515,38))&lt;&gt;"UL"),INDIRECT(ADDRESS($L515,COLUMN()-12)),0),0), IF($M515&gt;0,IF(AND(INDIRECT(ADDRESS($M515,44))=0,INDIRECT(ADDRESS($M515,38))&lt;&gt;"UL"),INDIRECT(ADDRESS($M515,COLUMN()-12)),0),0))</f>
        <v>0.55555555555555547</v>
      </c>
      <c r="BJ515" s="57" cm="1">
        <f t="array" aca="1" ref="BJ515" ca="1">SUM(IF($C515&gt;0,IF(AND(INDIRECT(ADDRESS($C515,44))=0,INDIRECT(ADDRESS($C515,38))&lt;&gt;"UL"),INDIRECT(ADDRESS($C515,COLUMN()-12)),0),0), IF($D515&gt;0,IF(AND(INDIRECT(ADDRESS($D515,44))=0,INDIRECT(ADDRESS($D515,38))&lt;&gt;"UL"),INDIRECT(ADDRESS($D515,COLUMN()-12)),0),0), IF($E515&gt;0,IF(AND(INDIRECT(ADDRESS($E515,44))=0,INDIRECT(ADDRESS($E515,38))&lt;&gt;"UL"),INDIRECT(ADDRESS($E515,COLUMN()-12)),0),0), IF($F515&gt;0,IF(AND(INDIRECT(ADDRESS($F515,44))=0,INDIRECT(ADDRESS($F515,38))&lt;&gt;"UL"),INDIRECT(ADDRESS($F515,COLUMN()-12)),0),0), IF($G515&gt;0,IF(AND(INDIRECT(ADDRESS($G515,44))=0,INDIRECT(ADDRESS($G515,38))&lt;&gt;"UL"),INDIRECT(ADDRESS($G515,COLUMN()-12)),0),0), IF($H515&gt;0,IF(AND(INDIRECT(ADDRESS($H515,44))=0,INDIRECT(ADDRESS($H515,38))&lt;&gt;"UL"),INDIRECT(ADDRESS($H515,COLUMN()-12)),0),0), IF($I515&gt;0,IF(AND(INDIRECT(ADDRESS($I515,44))=0,INDIRECT(ADDRESS($I515,38))&lt;&gt;"UL"),INDIRECT(ADDRESS($I515,COLUMN()-12)),0),0), IF($J515&gt;0,IF(AND(INDIRECT(ADDRESS($J515,44))=0,INDIRECT(ADDRESS($J515,38))&lt;&gt;"UL"),INDIRECT(ADDRESS($J515,COLUMN()-12)),0),0), IF($K515&gt;0,IF(AND(INDIRECT(ADDRESS($K515,44))=0,INDIRECT(ADDRESS($K515,38))&lt;&gt;"UL"),INDIRECT(ADDRESS($K515,COLUMN()-12)),0),0), IF($L515&gt;0,IF(AND(INDIRECT(ADDRESS($L515,44))=0,INDIRECT(ADDRESS($L515,38))&lt;&gt;"UL"),INDIRECT(ADDRESS($L515,COLUMN()-12)),0),0), IF($M515&gt;0,IF(AND(INDIRECT(ADDRESS($M515,44))=0,INDIRECT(ADDRESS($M515,38))&lt;&gt;"UL"),INDIRECT(ADDRESS($M515,COLUMN()-12)),0),0))</f>
        <v>0.55555555555555547</v>
      </c>
      <c r="BK515" s="57">
        <f t="shared" ca="1" si="382"/>
        <v>0.55555555555555547</v>
      </c>
      <c r="BL515" s="58">
        <f t="shared" ca="1" si="383"/>
        <v>0.37037037037037029</v>
      </c>
      <c r="BM515" s="57" cm="1">
        <f t="array" aca="1" ref="BM515" ca="1">SUM(IF($C515&gt;0,IF(AND(INDIRECT(ADDRESS($C515,44))=0,INDIRECT(ADDRESS($C515,38))&lt;&gt;"UL"),INDIRECT(ADDRESS($C515,COLUMN()-12)),0),0), IF($D515&gt;0,IF(AND(INDIRECT(ADDRESS($D515,44))=0,INDIRECT(ADDRESS($D515,38))&lt;&gt;"UL"),INDIRECT(ADDRESS($D515,COLUMN()-12)),0),0), IF($E515&gt;0,IF(AND(INDIRECT(ADDRESS($E515,44))=0,INDIRECT(ADDRESS($E515,38))&lt;&gt;"UL"),INDIRECT(ADDRESS($E515,COLUMN()-12)),0),0), IF($F515&gt;0,IF(AND(INDIRECT(ADDRESS($F515,44))=0,INDIRECT(ADDRESS($F515,38))&lt;&gt;"UL"),INDIRECT(ADDRESS($F515,COLUMN()-12)),0),0), IF($G515&gt;0,IF(AND(INDIRECT(ADDRESS($G515,44))=0,INDIRECT(ADDRESS($G515,38))&lt;&gt;"UL"),INDIRECT(ADDRESS($G515,COLUMN()-12)),0),0), IF($H515&gt;0,IF(AND(INDIRECT(ADDRESS($H515,44))=0,INDIRECT(ADDRESS($H515,38))&lt;&gt;"UL"),INDIRECT(ADDRESS($H515,COLUMN()-12)),0),0), IF($I515&gt;0,IF(AND(INDIRECT(ADDRESS($I515,44))=0,INDIRECT(ADDRESS($I515,38))&lt;&gt;"UL"),INDIRECT(ADDRESS($I515,COLUMN()-12)),0),0), IF($J515&gt;0,IF(AND(INDIRECT(ADDRESS($J515,44))=0,INDIRECT(ADDRESS($J515,38))&lt;&gt;"UL"),INDIRECT(ADDRESS($J515,COLUMN()-12)),0),0), IF($K515&gt;0,IF(AND(INDIRECT(ADDRESS($K515,44))=0,INDIRECT(ADDRESS($K515,38))&lt;&gt;"UL"),INDIRECT(ADDRESS($K515,COLUMN()-11)),0),0), IF($L515&gt;0,IF(AND(INDIRECT(ADDRESS($L515,44))=0,INDIRECT(ADDRESS($L515,38))&lt;&gt;"UL"),INDIRECT(ADDRESS($L515,COLUMN()-11)),0),0), IF($M515&gt;0,IF(AND(INDIRECT(ADDRESS($M515,44))=0,INDIRECT(ADDRESS($M515,38))&lt;&gt;"UL"),INDIRECT(ADDRESS($M515,COLUMN()-11)),0),0))</f>
        <v>0.22222222222222218</v>
      </c>
      <c r="BN515" s="57" cm="1">
        <f t="array" aca="1" ref="BN515" ca="1">SUM(IF($C515&gt;0,IF(AND(INDIRECT(ADDRESS($C515,44))=0,INDIRECT(ADDRESS($C515,38))&lt;&gt;"UL"),INDIRECT(ADDRESS($C515,COLUMN()-12)),0),0), IF($D515&gt;0,IF(AND(INDIRECT(ADDRESS($D515,44))=0,INDIRECT(ADDRESS($D515,38))&lt;&gt;"UL"),INDIRECT(ADDRESS($D515,COLUMN()-12)),0),0), IF($E515&gt;0,IF(AND(INDIRECT(ADDRESS($E515,44))=0,INDIRECT(ADDRESS($E515,38))&lt;&gt;"UL"),INDIRECT(ADDRESS($E515,COLUMN()-12)),0),0), IF($F515&gt;0,IF(AND(INDIRECT(ADDRESS($F515,44))=0,INDIRECT(ADDRESS($F515,38))&lt;&gt;"UL"),INDIRECT(ADDRESS($F515,COLUMN()-12)),0),0), IF($G515&gt;0,IF(AND(INDIRECT(ADDRESS($G515,44))=0,INDIRECT(ADDRESS($G515,38))&lt;&gt;"UL"),INDIRECT(ADDRESS($G515,COLUMN()-12)),0),0), IF($H515&gt;0,IF(AND(INDIRECT(ADDRESS($H515,44))=0,INDIRECT(ADDRESS($H515,38))&lt;&gt;"UL"),INDIRECT(ADDRESS($H515,COLUMN()-12)),0),0), IF($I515&gt;0,IF(AND(INDIRECT(ADDRESS($I515,44))=0,INDIRECT(ADDRESS($I515,38))&lt;&gt;"UL"),INDIRECT(ADDRESS($I515,COLUMN()-12)),0),0), IF($J515&gt;0,IF(AND(INDIRECT(ADDRESS($J515,44))=0,INDIRECT(ADDRESS($J515,38))&lt;&gt;"UL"),INDIRECT(ADDRESS($J515,COLUMN()-12)),0),0), IF($K515&gt;0,IF(AND(INDIRECT(ADDRESS($K515,44))=0,INDIRECT(ADDRESS($K515,38))&lt;&gt;"UL"),INDIRECT(ADDRESS($K515,COLUMN()-11)),0),0), IF($L515&gt;0,IF(AND(INDIRECT(ADDRESS($L515,44))=0,INDIRECT(ADDRESS($L515,38))&lt;&gt;"UL"),INDIRECT(ADDRESS($L515,COLUMN()-11)),0),0), IF($M515&gt;0,IF(AND(INDIRECT(ADDRESS($M515,44))=0,INDIRECT(ADDRESS($M515,38))&lt;&gt;"UL"),INDIRECT(ADDRESS($M515,COLUMN()-11)),0),0))</f>
        <v>7.4074074074074056E-2</v>
      </c>
      <c r="BO515" s="57" cm="1">
        <f t="array" aca="1" ref="BO515" ca="1">SUM(IF($C515&gt;0,IF(AND(INDIRECT(ADDRESS($C515,44))=0,INDIRECT(ADDRESS($C515,38))&lt;&gt;"UL"),INDIRECT(ADDRESS($C515,COLUMN()-12)),0),0), IF($D515&gt;0,IF(AND(INDIRECT(ADDRESS($D515,44))=0,INDIRECT(ADDRESS($D515,38))&lt;&gt;"UL"),INDIRECT(ADDRESS($D515,COLUMN()-12)),0),0), IF($E515&gt;0,IF(AND(INDIRECT(ADDRESS($E515,44))=0,INDIRECT(ADDRESS($E515,38))&lt;&gt;"UL"),INDIRECT(ADDRESS($E515,COLUMN()-12)),0),0), IF($F515&gt;0,IF(AND(INDIRECT(ADDRESS($F515,44))=0,INDIRECT(ADDRESS($F515,38))&lt;&gt;"UL"),INDIRECT(ADDRESS($F515,COLUMN()-12)),0),0), IF($G515&gt;0,IF(AND(INDIRECT(ADDRESS($G515,44))=0,INDIRECT(ADDRESS($G515,38))&lt;&gt;"UL"),INDIRECT(ADDRESS($G515,COLUMN()-12)),0),0), IF($H515&gt;0,IF(AND(INDIRECT(ADDRESS($H515,44))=0,INDIRECT(ADDRESS($H515,38))&lt;&gt;"UL"),INDIRECT(ADDRESS($H515,COLUMN()-12)),0),0), IF($I515&gt;0,IF(AND(INDIRECT(ADDRESS($I515,44))=0,INDIRECT(ADDRESS($I515,38))&lt;&gt;"UL"),INDIRECT(ADDRESS($I515,COLUMN()-12)),0),0), IF($J515&gt;0,IF(AND(INDIRECT(ADDRESS($J515,44))=0,INDIRECT(ADDRESS($J515,38))&lt;&gt;"UL"),INDIRECT(ADDRESS($J515,COLUMN()-12)),0),0), IF($K515&gt;0,IF(AND(INDIRECT(ADDRESS($K515,44))=0,INDIRECT(ADDRESS($K515,38))&lt;&gt;"UL"),INDIRECT(ADDRESS($K515,COLUMN()-11)),0),0), IF($L515&gt;0,IF(AND(INDIRECT(ADDRESS($L515,44))=0,INDIRECT(ADDRESS($L515,38))&lt;&gt;"UL"),INDIRECT(ADDRESS($L515,COLUMN()-11)),0),0), IF($M515&gt;0,IF(AND(INDIRECT(ADDRESS($M515,44))=0,INDIRECT(ADDRESS($M515,38))&lt;&gt;"UL"),INDIRECT(ADDRESS($M515,COLUMN()-11)),0),0))</f>
        <v>0.14814814814814811</v>
      </c>
      <c r="BP515" s="57" cm="1">
        <f t="array" aca="1" ref="BP515" ca="1">SUM(IF($C515&gt;0,IF(AND(INDIRECT(ADDRESS($C515,44))=0,INDIRECT(ADDRESS($C515,38))&lt;&gt;"UL"),INDIRECT(ADDRESS($C515,COLUMN()-12)),0),0), IF($D515&gt;0,IF(AND(INDIRECT(ADDRESS($D515,44))=0,INDIRECT(ADDRESS($D515,38))&lt;&gt;"UL"),INDIRECT(ADDRESS($D515,COLUMN()-12)),0),0), IF($E515&gt;0,IF(AND(INDIRECT(ADDRESS($E515,44))=0,INDIRECT(ADDRESS($E515,38))&lt;&gt;"UL"),INDIRECT(ADDRESS($E515,COLUMN()-12)),0),0), IF($F515&gt;0,IF(AND(INDIRECT(ADDRESS($F515,44))=0,INDIRECT(ADDRESS($F515,38))&lt;&gt;"UL"),INDIRECT(ADDRESS($F515,COLUMN()-12)),0),0), IF($G515&gt;0,IF(AND(INDIRECT(ADDRESS($G515,44))=0,INDIRECT(ADDRESS($G515,38))&lt;&gt;"UL"),INDIRECT(ADDRESS($G515,COLUMN()-12)),0),0), IF($H515&gt;0,IF(AND(INDIRECT(ADDRESS($H515,44))=0,INDIRECT(ADDRESS($H515,38))&lt;&gt;"UL"),INDIRECT(ADDRESS($H515,COLUMN()-12)),0),0), IF($I515&gt;0,IF(AND(INDIRECT(ADDRESS($I515,44))=0,INDIRECT(ADDRESS($I515,38))&lt;&gt;"UL"),INDIRECT(ADDRESS($I515,COLUMN()-12)),0),0), IF($J515&gt;0,IF(AND(INDIRECT(ADDRESS($J515,44))=0,INDIRECT(ADDRESS($J515,38))&lt;&gt;"UL"),INDIRECT(ADDRESS($J515,COLUMN()-12)),0),0), IF($K515&gt;0,IF(AND(INDIRECT(ADDRESS($K515,44))=0,INDIRECT(ADDRESS($K515,38))&lt;&gt;"UL"),INDIRECT(ADDRESS($K515,COLUMN()-11)),0),0), IF($L515&gt;0,IF(AND(INDIRECT(ADDRESS($L515,44))=0,INDIRECT(ADDRESS($L515,38))&lt;&gt;"UL"),INDIRECT(ADDRESS($L515,COLUMN()-11)),0),0), IF($M515&gt;0,IF(AND(INDIRECT(ADDRESS($M515,44))=0,INDIRECT(ADDRESS($M515,38))&lt;&gt;"UL"),INDIRECT(ADDRESS($M515,COLUMN()-11)),0),0))</f>
        <v>0.14814814814814811</v>
      </c>
      <c r="BQ515" s="57">
        <f t="shared" ca="1" si="384"/>
        <v>0.14814814814814811</v>
      </c>
      <c r="BR515" s="161">
        <f t="shared" ca="1" si="385"/>
        <v>76.508637326971424</v>
      </c>
      <c r="BS515" s="59"/>
      <c r="BT515" s="56">
        <f t="shared" ca="1" si="395"/>
        <v>5.4825271535070534</v>
      </c>
      <c r="BU515" s="63">
        <f t="shared" ca="1" si="386"/>
        <v>0.17685571462925978</v>
      </c>
      <c r="BV515" s="57" t="s">
        <v>34</v>
      </c>
      <c r="BW515" s="57" cm="1">
        <f t="array" aca="1" ref="BW515" ca="1">SUM(IF($C515&gt;0,IF(AND(INDIRECT(ADDRESS($C515,44))=0,INDIRECT(ADDRESS($C515,38))="UL",ISERROR(SEARCH("Rear",INDIRECT(ADDRESS($C515,33)))),ISERROR(SEARCH("Side",INDIRECT(ADDRESS($C515,33))))),INDIRECT(ADDRESS($C515,COLUMN())),0),0),IF($D515&gt;0,IF(AND(INDIRECT(ADDRESS($D515,44))=0,INDIRECT(ADDRESS($D515,38))="UL",ISERROR(SEARCH("Rear",INDIRECT(ADDRESS($D515,33)))),ISERROR(SEARCH("Side",INDIRECT(ADDRESS($D515,33))))),INDIRECT(ADDRESS($D515,COLUMN())),0),0),IF($E515&gt;0,IF(AND(INDIRECT(ADDRESS($E515,44))=0,INDIRECT(ADDRESS($E515,38))="UL",ISERROR(SEARCH("Rear",INDIRECT(ADDRESS($E515,33)))),ISERROR(SEARCH("Side",INDIRECT(ADDRESS($E515,33))))),INDIRECT(ADDRESS($E515,COLUMN())),0),0),IF($F515&gt;0,IF(AND(INDIRECT(ADDRESS($F515,44))=0,INDIRECT(ADDRESS($F515,38))="UL",ISERROR(SEARCH("Rear",INDIRECT(ADDRESS($F515,33)))),ISERROR(SEARCH("Side",INDIRECT(ADDRESS($F515,33))))),INDIRECT(ADDRESS($F515,COLUMN())),0),0),IF($G515&gt;0,IF(AND(INDIRECT(ADDRESS($G515,44))=0,INDIRECT(ADDRESS($G515,38))="UL",ISERROR(SEARCH("Rear",INDIRECT(ADDRESS($G515,33)))),ISERROR(SEARCH("Side",INDIRECT(ADDRESS($G515,33))))),INDIRECT(ADDRESS($G515,COLUMN())),0),0),IF($H515&gt;0,IF(AND(INDIRECT(ADDRESS($H515,44))=0,INDIRECT(ADDRESS($H515,38))="UL",ISERROR(SEARCH("Rear",INDIRECT(ADDRESS($H515,33)))),ISERROR(SEARCH("Side",INDIRECT(ADDRESS($H515,33))))),INDIRECT(ADDRESS($H515,COLUMN())),0),0),IF($I515&gt;0,IF(AND(INDIRECT(ADDRESS($I515,44))=0,INDIRECT(ADDRESS($I515,38))="UL",ISERROR(SEARCH("Rear",INDIRECT(ADDRESS($I515,33)))),ISERROR(SEARCH("Side",INDIRECT(ADDRESS($I515,33))))),INDIRECT(ADDRESS($I515,COLUMN())),0),0),IF($J515&gt;0,IF(AND(INDIRECT(ADDRESS($J515,44))=0,INDIRECT(ADDRESS($J515,38))="UL",ISERROR(SEARCH("Rear",INDIRECT(ADDRESS($J515,33)))),ISERROR(SEARCH("Side",INDIRECT(ADDRESS($J515,33))))),INDIRECT(ADDRESS($J515,COLUMN())),0),0),IF($K515&gt;0,IF(AND(INDIRECT(ADDRESS($K515,44))=0,INDIRECT(ADDRESS($K515,38))="UL",ISERROR(SEARCH("Rear",INDIRECT(ADDRESS($K515,33)))),ISERROR(SEARCH("Side",INDIRECT(ADDRESS($K515,33))))),INDIRECT(ADDRESS($K515,COLUMN())),0),0),IF($L515&gt;0,IF(AND(INDIRECT(ADDRESS($L515,44))=0,INDIRECT(ADDRESS($L515,38))="UL",ISERROR(SEARCH("Rear",INDIRECT(ADDRESS($L515,33)))),ISERROR(SEARCH("Side",INDIRECT(ADDRESS($L515,33))))),INDIRECT(ADDRESS($L515,COLUMN())),0),0),IF($M515&gt;0,IF(AND(INDIRECT(ADDRESS($M515,44))=0,INDIRECT(ADDRESS($M515,38))="UL",ISERROR(SEARCH("Rear",INDIRECT(ADDRESS($M515,33)))),ISERROR(SEARCH("Side",INDIRECT(ADDRESS($M515,33))))),INDIRECT(ADDRESS($M515,COLUMN())),0),0))</f>
        <v>0.99999999999999989</v>
      </c>
      <c r="BX515" s="57">
        <f t="shared" ca="1" si="387"/>
        <v>0.99999999999999989</v>
      </c>
      <c r="BY515" s="57" cm="1">
        <f t="array" aca="1" ref="BY515" ca="1">SUM(IF($C515&gt;0,IF(AND(INDIRECT(ADDRESS($C515,44))=0,INDIRECT(ADDRESS($C515,38))="UL"),INDIRECT(ADDRESS($C515,COLUMN())),0),0),IF($D515&gt;0,IF(AND(INDIRECT(ADDRESS($D515,44))=0,INDIRECT(ADDRESS($D515,38))="UL"),INDIRECT(ADDRESS($D515,COLUMN())),0),0),IF($E515&gt;0,IF(AND(INDIRECT(ADDRESS($E515,44))=0,INDIRECT(ADDRESS($E515,38))="UL"),INDIRECT(ADDRESS($E515,COLUMN())),0),0),IF($F515&gt;0,IF(AND(INDIRECT(ADDRESS($F515,44))=0,INDIRECT(ADDRESS($F515,38))="UL"),INDIRECT(ADDRESS($F515,COLUMN())),0),0),IF($G515&gt;0,IF(AND(INDIRECT(ADDRESS($G515,44))=0,INDIRECT(ADDRESS($G515,38))="UL"),INDIRECT(ADDRESS($G515,COLUMN())),0),0),IF($H515&gt;0,IF(AND(INDIRECT(ADDRESS($H515,44))=0,INDIRECT(ADDRESS($H515,38))="UL"),INDIRECT(ADDRESS($H515,COLUMN())),0),0),IF($I515&gt;0,IF(AND(INDIRECT(ADDRESS($I515,44))=0,INDIRECT(ADDRESS($I515,38))="UL"),INDIRECT(ADDRESS($I515,COLUMN())),0),0),IF($J515&gt;0,IF(AND(INDIRECT(ADDRESS($J515,44))=0,INDIRECT(ADDRESS($J515,38))="UL"),INDIRECT(ADDRESS($J515,COLUMN())),0),0),IF($K515&gt;0,IF(AND(INDIRECT(ADDRESS($K515,44))=0,INDIRECT(ADDRESS($K515,38))="UL"),INDIRECT(ADDRESS($K515,COLUMN())),0),0),IF($L515&gt;0,IF(AND(INDIRECT(ADDRESS($L515,44))=0,INDIRECT(ADDRESS($L515,38))="UL"),INDIRECT(ADDRESS($L515,COLUMN())),0),0),IF($M515&gt;0,IF(AND(INDIRECT(ADDRESS($M515,44))=0,INDIRECT(ADDRESS($M515,38))="UL"),INDIRECT(ADDRESS($M515,COLUMN())),0),0))</f>
        <v>0.33333333333333331</v>
      </c>
      <c r="BZ515" s="57" cm="1">
        <f t="array" aca="1" ref="BZ515" ca="1">SUM(IF($C515&gt;0,IF(AND(INDIRECT(ADDRESS($C515,44))=0,INDIRECT(ADDRESS($C515,38))="UL"),INDIRECT(ADDRESS($C515,COLUMN())),0),0),IF($D515&gt;0,IF(AND(INDIRECT(ADDRESS($D515,44))=0,INDIRECT(ADDRESS($D515,38))="UL"),INDIRECT(ADDRESS($D515,COLUMN())),0),0),IF($E515&gt;0,IF(AND(INDIRECT(ADDRESS($E515,44))=0,INDIRECT(ADDRESS($E515,38))="UL"),INDIRECT(ADDRESS($E515,COLUMN())),0),0),IF($F515&gt;0,IF(AND(INDIRECT(ADDRESS($F515,44))=0,INDIRECT(ADDRESS($F515,38))="UL"),INDIRECT(ADDRESS($F515,COLUMN())),0),0),IF($G515&gt;0,IF(AND(INDIRECT(ADDRESS($G515,44))=0,INDIRECT(ADDRESS($G515,38))="UL"),INDIRECT(ADDRESS($G515,COLUMN())),0),0),IF($H515&gt;0,IF(AND(INDIRECT(ADDRESS($H515,44))=0,INDIRECT(ADDRESS($H515,38))="UL"),INDIRECT(ADDRESS($H515,COLUMN())),0),0),IF($I515&gt;0,IF(AND(INDIRECT(ADDRESS($I515,44))=0,INDIRECT(ADDRESS($I515,38))="UL"),INDIRECT(ADDRESS($I515,COLUMN())),0),0),IF($J515&gt;0,IF(AND(INDIRECT(ADDRESS($J515,44))=0,INDIRECT(ADDRESS($J515,38))="UL"),INDIRECT(ADDRESS($J515,COLUMN())),0),0),IF($K515&gt;0,IF(AND(INDIRECT(ADDRESS($K515,44))=0,INDIRECT(ADDRESS($K515,38))="UL"),INDIRECT(ADDRESS($K515,COLUMN())),0),0),IF($L515&gt;0,IF(AND(INDIRECT(ADDRESS($L515,44))=0,INDIRECT(ADDRESS($L515,38))="UL"),INDIRECT(ADDRESS($L515,COLUMN())),0),0),IF($M515&gt;0,IF(AND(INDIRECT(ADDRESS($M515,44))=0,INDIRECT(ADDRESS($M515,38))="UL"),INDIRECT(ADDRESS($M515,COLUMN())),0),0))</f>
        <v>0.22222222222222221</v>
      </c>
      <c r="CA515" s="57">
        <f t="shared" ca="1" si="388"/>
        <v>0.22222222222222221</v>
      </c>
      <c r="CB515" s="57" cm="1">
        <f t="array" aca="1" ref="CB515" ca="1">SUM(IF($C515&gt;0,IF(AND(INDIRECT(ADDRESS($C515,44))=0,INDIRECT(ADDRESS($C515,38))&lt;&gt;"UL"),INDIRECT(ADDRESS($C515,COLUMN())),0),0),IF($D515&gt;0,IF(AND(INDIRECT(ADDRESS($D515,44))=0,INDIRECT(ADDRESS($D515,38))&lt;&gt;"UL"),INDIRECT(ADDRESS($D515,COLUMN())),0),0),IF($E515&gt;0,IF(AND(INDIRECT(ADDRESS($E515,44))=0,INDIRECT(ADDRESS($E515,38))&lt;&gt;"UL"),INDIRECT(ADDRESS($E515,COLUMN())),0),0),IF($F515&gt;0,IF(AND(INDIRECT(ADDRESS($F515,44))=0,INDIRECT(ADDRESS($F515,38))&lt;&gt;"UL"),INDIRECT(ADDRESS($F515,COLUMN())),0),0),IF($G515&gt;0,IF(AND(INDIRECT(ADDRESS($G515,44))=0,INDIRECT(ADDRESS($G515,38))&lt;&gt;"UL"),INDIRECT(ADDRESS($G515,COLUMN())),0),0),IF($H515&gt;0,IF(AND(INDIRECT(ADDRESS($H515,44))=0,INDIRECT(ADDRESS($H515,38))&lt;&gt;"UL"),INDIRECT(ADDRESS($H515,COLUMN())),0),0),IF($I515&gt;0,IF(AND(INDIRECT(ADDRESS($I515,44))=0,INDIRECT(ADDRESS($I515,38))&lt;&gt;"UL"),INDIRECT(ADDRESS($I515,COLUMN())),0),0),IF($J515&gt;0,IF(AND(INDIRECT(ADDRESS($J515,44))=0,INDIRECT(ADDRESS($J515,38))&lt;&gt;"UL"),INDIRECT(ADDRESS($J515,COLUMN())),0),0),IF($K515&gt;0,IF(AND(INDIRECT(ADDRESS($K515,44))=0,INDIRECT(ADDRESS($K515,38))&lt;&gt;"UL"),INDIRECT(ADDRESS($K515,COLUMN())),0),0),IF($L515&gt;0,IF(AND(INDIRECT(ADDRESS($L515,44))=0,INDIRECT(ADDRESS($L515,38))&lt;&gt;"UL"),INDIRECT(ADDRESS($L515,COLUMN())),0),0),IF($M515&gt;0,IF(AND(INDIRECT(ADDRESS($M515,44))=0,INDIRECT(ADDRESS($M515,38))&lt;&gt;"UL"),INDIRECT(ADDRESS($M515,COLUMN())),0),0))</f>
        <v>0</v>
      </c>
      <c r="CC515" s="57">
        <f t="shared" ca="1" si="389"/>
        <v>0</v>
      </c>
      <c r="CD515" s="57" cm="1">
        <f t="array" aca="1" ref="CD515" ca="1">SUM(IF($C515&gt;0,IF(AND(INDIRECT(ADDRESS($C515,44))=0,INDIRECT(ADDRESS($C515,38))&lt;&gt;"UL"),INDIRECT(ADDRESS($C515,COLUMN())),0),0),IF($D515&gt;0,IF(AND(INDIRECT(ADDRESS($D515,44))=0,INDIRECT(ADDRESS($D515,38))&lt;&gt;"UL"),INDIRECT(ADDRESS($D515,COLUMN())),0),0),IF($E515&gt;0,IF(AND(INDIRECT(ADDRESS($E515,44))=0,INDIRECT(ADDRESS($E515,38))&lt;&gt;"UL"),INDIRECT(ADDRESS($E515,COLUMN())),0),0),IF($F515&gt;0,IF(AND(INDIRECT(ADDRESS($F515,44))=0,INDIRECT(ADDRESS($F515,38))&lt;&gt;"UL"),INDIRECT(ADDRESS($F515,COLUMN())),0),0),IF($G515&gt;0,IF(AND(INDIRECT(ADDRESS($G515,44))=0,INDIRECT(ADDRESS($G515,38))&lt;&gt;"UL"),INDIRECT(ADDRESS($G515,COLUMN())),0),0),IF($H515&gt;0,IF(AND(INDIRECT(ADDRESS($H515,44))=0,INDIRECT(ADDRESS($H515,38))&lt;&gt;"UL"),INDIRECT(ADDRESS($H515,COLUMN())),0),0),IF($I515&gt;0,IF(AND(INDIRECT(ADDRESS($I515,44))=0,INDIRECT(ADDRESS($I515,38))&lt;&gt;"UL"),INDIRECT(ADDRESS($I515,COLUMN())),0),0),IF($J515&gt;0,IF(AND(INDIRECT(ADDRESS($J515,44))=0,INDIRECT(ADDRESS($J515,38))&lt;&gt;"UL"),INDIRECT(ADDRESS($J515,COLUMN())),0),0),IF($K515&gt;0,IF(AND(INDIRECT(ADDRESS($K515,44))=0,INDIRECT(ADDRESS($K515,38))&lt;&gt;"UL"),INDIRECT(ADDRESS($K515,COLUMN())),0),0),IF($L515&gt;0,IF(AND(INDIRECT(ADDRESS($L515,44))=0,INDIRECT(ADDRESS($L515,38))&lt;&gt;"UL"),INDIRECT(ADDRESS($L515,COLUMN())),0),0),IF($M515&gt;0,IF(AND(INDIRECT(ADDRESS($M515,44))=0,INDIRECT(ADDRESS($M515,38))&lt;&gt;"UL"),INDIRECT(ADDRESS($M515,COLUMN())),0),0))</f>
        <v>0</v>
      </c>
      <c r="CE515" s="57" cm="1">
        <f t="array" aca="1" ref="CE515" ca="1">SUM(IF($C515&gt;0,IF(AND(INDIRECT(ADDRESS($C515,44))=0,INDIRECT(ADDRESS($C515,38))&lt;&gt;"UL"),INDIRECT(ADDRESS($C515,COLUMN())),0),0),IF($D515&gt;0,IF(AND(INDIRECT(ADDRESS($D515,44))=0,INDIRECT(ADDRESS($D515,38))&lt;&gt;"UL"),INDIRECT(ADDRESS($D515,COLUMN())),0),0),IF($E515&gt;0,IF(AND(INDIRECT(ADDRESS($E515,44))=0,INDIRECT(ADDRESS($E515,38))&lt;&gt;"UL"),INDIRECT(ADDRESS($E515,COLUMN())),0),0),IF($F515&gt;0,IF(AND(INDIRECT(ADDRESS($F515,44))=0,INDIRECT(ADDRESS($F515,38))&lt;&gt;"UL"),INDIRECT(ADDRESS($F515,COLUMN())),0),0),IF($G515&gt;0,IF(AND(INDIRECT(ADDRESS($G515,44))=0,INDIRECT(ADDRESS($G515,38))&lt;&gt;"UL"),INDIRECT(ADDRESS($G515,COLUMN())),0),0),IF($H515&gt;0,IF(AND(INDIRECT(ADDRESS($H515,44))=0,INDIRECT(ADDRESS($H515,38))&lt;&gt;"UL"),INDIRECT(ADDRESS($H515,COLUMN())),0),0),IF($I515&gt;0,IF(AND(INDIRECT(ADDRESS($I515,44))=0,INDIRECT(ADDRESS($I515,38))&lt;&gt;"UL"),INDIRECT(ADDRESS($I515,COLUMN())),0),0),IF($J515&gt;0,IF(AND(INDIRECT(ADDRESS($J515,44))=0,INDIRECT(ADDRESS($J515,38))&lt;&gt;"UL"),INDIRECT(ADDRESS($J515,COLUMN())),0),0),IF($K515&gt;0,IF(AND(INDIRECT(ADDRESS($K515,44))=0,INDIRECT(ADDRESS($K515,38))&lt;&gt;"UL"),INDIRECT(ADDRESS($K515,COLUMN())),0),0),IF($L515&gt;0,IF(AND(INDIRECT(ADDRESS($L515,44))=0,INDIRECT(ADDRESS($L515,38))&lt;&gt;"UL"),INDIRECT(ADDRESS($L515,COLUMN())),0),0),IF($M515&gt;0,IF(AND(INDIRECT(ADDRESS($M515,44))=0,INDIRECT(ADDRESS($M515,38))&lt;&gt;"UL"),INDIRECT(ADDRESS($M515,COLUMN())),0),0))</f>
        <v>0</v>
      </c>
      <c r="CF515" s="57">
        <f t="shared" ca="1" si="390"/>
        <v>0</v>
      </c>
      <c r="CG515" s="57">
        <f t="shared" ca="1" si="391"/>
        <v>2.370459174251033</v>
      </c>
      <c r="CH515" s="57">
        <f t="shared" ca="1" si="392"/>
        <v>7.6466424975839775E-2</v>
      </c>
      <c r="CI515" s="19">
        <f t="shared" ca="1" si="393"/>
        <v>14.400869157886422</v>
      </c>
      <c r="CJ515" s="19"/>
      <c r="CK515" s="57" cm="1">
        <f t="array" aca="1" ref="CK515" ca="1">IF(AU515="S", SUM(IF($C515&gt;0,IF(INDIRECT(ADDRESS($C515,43))&lt;&gt;1,INDIRECT(ADDRESS($C515,48)),0),0), IF($D515&gt;0,IF(INDIRECT(ADDRESS($D515,43))&lt;&gt;1,INDIRECT(ADDRESS($D515,48)),0),0), IF($E515&gt;0,IF(INDIRECT(ADDRESS($E515,43))&lt;&gt;1,INDIRECT(ADDRESS($E515,48)),0),0), IF($F515&gt;0,IF(INDIRECT(ADDRESS($F515,43))&lt;&gt;1,INDIRECT(ADDRESS($F515,48)),0),0), IF($G515&gt;0,IF(INDIRECT(ADDRESS($G515,43))&lt;&gt;1,INDIRECT(ADDRESS($G515,48)),0),0), IF($H515&gt;0,IF(INDIRECT(ADDRESS($H515,43))&lt;&gt;1,INDIRECT(ADDRESS($H515,48)),0),0), IF($I515&gt;0,IF(INDIRECT(ADDRESS($I515,43))&lt;&gt;1,INDIRECT(ADDRESS($I515,48)),0),0), IF($J515&gt;0,IF(INDIRECT(ADDRESS($J515,43))&lt;&gt;1,INDIRECT(ADDRESS($J515,48)),0),0), IF($K515&gt;0,IF(INDIRECT(ADDRESS($K515,43))&lt;&gt;1,INDIRECT(ADDRESS($K515,48)),0),0), IF($L515&gt;0,IF(INDIRECT(ADDRESS($L515,43))&lt;&gt;1,INDIRECT(ADDRESS($L515,48)),0),0), IF($M515&gt;0,IF(INDIRECT(ADDRESS($M515,43))&lt;&gt;1,INDIRECT(ADDRESS($M515,48)),0),0)), IF(AU515="L",SUM(IF($C515&gt;0,IF(INDIRECT(ADDRESS($C515,43))&lt;&gt;1,INDIRECT(ADDRESS($C515,50)),0),0), IF($D515&gt;0,IF(INDIRECT(ADDRESS($D515,43))&lt;&gt;1,INDIRECT(ADDRESS($D515,50)),0),0), IF($E515&gt;0,IF(INDIRECT(ADDRESS($E515,43))&lt;&gt;1,INDIRECT(ADDRESS($E515,50)),0),0), IF($F515&gt;0,IF(INDIRECT(ADDRESS($F515,43))&lt;&gt;1,INDIRECT(ADDRESS($F515,50)),0),0), IF($G515&gt;0,IF(INDIRECT(ADDRESS($G515,43))&lt;&gt;1,INDIRECT(ADDRESS($G515,50)),0),0), IF($G515&gt;0,IF(INDIRECT(ADDRESS($G515,43))&lt;&gt;1,INDIRECT(ADDRESS($G515,50)),0),0), IF($H515&gt;0,IF(INDIRECT(ADDRESS($H515,43))&lt;&gt;1,INDIRECT(ADDRESS($H515,50)),0),0), IF($I515&gt;0,IF(INDIRECT(ADDRESS($I515,43))&lt;&gt;1,INDIRECT(ADDRESS($I515,50)),0),0), IF($J515&gt;0,IF(INDIRECT(ADDRESS($J515,43))&lt;&gt;1,INDIRECT(ADDRESS($J515,50)),0),0), IF($K515&gt;0,IF(INDIRECT(ADDRESS($K515,43))&lt;&gt;1,INDIRECT(ADDRESS($K515,50)),0),0), IF($L515&gt;0,IF(INDIRECT(ADDRESS($L515,43))&lt;&gt;1,INDIRECT(ADDRESS($L515,50)),0),0), IF($M515&gt;0,IF(INDIRECT(ADDRESS($M515,43))&lt;&gt;1,INDIRECT(ADDRESS($M515,50)),0),0)), SUM(IF($C515&gt;0,IF(INDIRECT(ADDRESS($C515,43))&lt;&gt;1,INDIRECT(ADDRESS($C515,49)),0),0), IF($D515&gt;0,IF(INDIRECT(ADDRESS($D515,43))&lt;&gt;1,INDIRECT(ADDRESS($D515,49)),0),0), IF($E515&gt;0,IF(INDIRECT(ADDRESS($E515,43))&lt;&gt;1,INDIRECT(ADDRESS($E515,49)),0),0), IF($F515&gt;0,IF(INDIRECT(ADDRESS($F515,43))&lt;&gt;1,INDIRECT(ADDRESS($F515,49)),0),0), IF($G515&gt;0,IF(INDIRECT(ADDRESS($G515,43))&lt;&gt;1,INDIRECT(ADDRESS($G515,49)),0),0), IF($G515&gt;0,IF(INDIRECT(ADDRESS($G515,43))&lt;&gt;1,INDIRECT(ADDRESS($G515,49)),0),0), IF($H515&gt;0,IF(INDIRECT(ADDRESS($H515,43))&lt;&gt;1,INDIRECT(ADDRESS($H515,49)),0),0), IF($I515&gt;0,IF(INDIRECT(ADDRESS($I515,43))&lt;&gt;1,INDIRECT(ADDRESS($I515,49)),0),0), IF($J515&gt;0,IF(INDIRECT(ADDRESS($J515,43))&lt;&gt;1,INDIRECT(ADDRESS($J515,49)),0),0), IF($K515&gt;0,IF(INDIRECT(ADDRESS($K515,43))&lt;&gt;1,INDIRECT(ADDRESS($K515,49)),0),0), IF($L515&gt;0,IF(INDIRECT(ADDRESS($L515,43))&lt;&gt;1,INDIRECT(ADDRESS($L515,49)),0),0), IF($M515&gt;0,IF(INDIRECT(ADDRESS($M515,43))&lt;&gt;1,INDIRECT(ADDRESS($M515,49)),0),0))))</f>
        <v>1.7777777777777777</v>
      </c>
      <c r="CL515" s="57" cm="1">
        <f t="array" aca="1" ref="CL515" ca="1">1.5*SUM(IF($C515&gt;0,IF(INDIRECT(ADDRESS($C515,44))=1,INDIRECT(ADDRESS($C515,47)),0),0),IF($D515&gt;0,IF(INDIRECT(ADDRESS($D515,44))=1,INDIRECT(ADDRESS($CF490,47)),0),0),IF($E515&gt;0,IF(INDIRECT(ADDRESS($E515,44))=1,INDIRECT(ADDRESS($E515,47)),0),0),IF($F515&gt;0,IF(INDIRECT(ADDRESS($F515,44))=1,INDIRECT(ADDRESS($F515,47)),0),0),IF($G515&gt;0,IF(INDIRECT(ADDRESS($G515,44))=1,INDIRECT(ADDRESS($G515,47)),0),0),IF($G515&gt;0,IF(INDIRECT(ADDRESS($G515,44))=1,INDIRECT(ADDRESS($G515,47)),0),0),IF($H515&gt;0,IF(INDIRECT(ADDRESS($H515,44))=1,INDIRECT(ADDRESS($H515,47)),0),0),IF($I515&gt;0,IF(INDIRECT(ADDRESS($I515,44))=1,INDIRECT(ADDRESS($I515,47)),0),0),IF($J515&gt;0,IF(INDIRECT(ADDRESS($J515,44))=1,INDIRECT(ADDRESS($J515,47)),0),0),IF($K515&gt;0,IF(INDIRECT(ADDRESS($K515,44))=1,INDIRECT(ADDRESS($K515,47)),0),0),IF($L515&gt;0,IF(INDIRECT(ADDRESS($L515,44))=1,INDIRECT(ADDRESS($L515,47)),0),0),IF($M515&gt;0,IF(INDIRECT(ADDRESS($M515,44))=1,INDIRECT(ADDRESS($M515,47)),0),0))</f>
        <v>0</v>
      </c>
      <c r="CM515" s="56">
        <f t="shared" ca="1" si="394"/>
        <v>1.3019827543176994</v>
      </c>
      <c r="CN515" s="59"/>
    </row>
    <row r="516" spans="1:92" x14ac:dyDescent="0.25">
      <c r="A516" s="65" t="s">
        <v>567</v>
      </c>
      <c r="B516" s="74">
        <v>437</v>
      </c>
      <c r="C516" s="74">
        <v>453</v>
      </c>
      <c r="D516" s="74">
        <v>454</v>
      </c>
      <c r="E516" s="74">
        <v>455</v>
      </c>
      <c r="F516" s="74">
        <v>467</v>
      </c>
      <c r="G516" s="74"/>
      <c r="H516" s="74"/>
      <c r="I516" s="74"/>
      <c r="J516" s="74"/>
      <c r="K516" s="74"/>
      <c r="L516" s="74"/>
      <c r="M516" s="74"/>
      <c r="N516" s="67">
        <f t="shared" ca="1" si="374"/>
        <v>31</v>
      </c>
      <c r="O516" s="67" t="str" cm="1">
        <f t="array" aca="1" ref="O516" ca="1">INDIRECT(ADDRESS($B516,COLUMN()))</f>
        <v>Fighter</v>
      </c>
      <c r="P516" s="67" cm="1">
        <f t="array" aca="1" ref="P516" ca="1">INDIRECT(ADDRESS($B516,COLUMN()))</f>
        <v>4</v>
      </c>
      <c r="Q516" s="67" cm="1">
        <f t="array" aca="1" ref="Q516" ca="1">INDIRECT(ADDRESS($B516,COLUMN()))</f>
        <v>2</v>
      </c>
      <c r="R516" s="67" cm="1">
        <f t="array" aca="1" ref="R516" ca="1">INDIRECT(ADDRESS($B516,COLUMN()))</f>
        <v>0</v>
      </c>
      <c r="S516" s="67" cm="1">
        <f t="array" aca="1" ref="S516" ca="1">INDIRECT(ADDRESS($B516,COLUMN()))</f>
        <v>2</v>
      </c>
      <c r="T516" s="67" t="str" cm="1">
        <f t="array" aca="1" ref="T516" ca="1">INDIRECT(ADDRESS($B516,COLUMN()))</f>
        <v>1-5</v>
      </c>
      <c r="U516" s="67" cm="1">
        <f t="array" aca="1" ref="U516" ca="1">INDIRECT(ADDRESS($B516,COLUMN()))</f>
        <v>5</v>
      </c>
      <c r="V516" s="67" cm="1">
        <f t="array" aca="1" ref="V516" ca="1">INDIRECT(ADDRESS($B516,COLUMN()))</f>
        <v>0</v>
      </c>
      <c r="W516" s="67" cm="1">
        <f t="array" aca="1" ref="W516" ca="1">INDIRECT(ADDRESS($B516,COLUMN()))</f>
        <v>3</v>
      </c>
      <c r="X516" s="67" cm="1">
        <f t="array" aca="1" ref="X516" ca="1">INDIRECT(ADDRESS($B516,COLUMN()))</f>
        <v>5</v>
      </c>
      <c r="Y516" s="67" cm="1">
        <f t="array" aca="1" ref="Y516" ca="1">INDIRECT(ADDRESS($B516,COLUMN()))</f>
        <v>0</v>
      </c>
      <c r="Z516" s="67" cm="1">
        <f t="array" aca="1" ref="Z516" ca="1">INDIRECT(ADDRESS($B516,COLUMN()))</f>
        <v>5</v>
      </c>
      <c r="AA516" s="67">
        <f t="shared" si="375"/>
        <v>0</v>
      </c>
      <c r="AB516" s="56">
        <f t="shared" ca="1" si="376"/>
        <v>0.77246254744164822</v>
      </c>
      <c r="AC516" s="56">
        <f t="shared" ca="1" si="377"/>
        <v>0.82804997657846924</v>
      </c>
      <c r="AD516" s="56">
        <f t="shared" ca="1" si="378"/>
        <v>2.8801738315772845</v>
      </c>
      <c r="AF516" s="52"/>
      <c r="AG516" s="52"/>
      <c r="AH516" s="57"/>
      <c r="AI516" s="57"/>
      <c r="AJ516" s="57"/>
      <c r="AK516" s="57"/>
      <c r="AL516" s="57"/>
      <c r="AM516" s="57"/>
      <c r="AN516" s="57"/>
      <c r="AO516" s="57"/>
      <c r="AP516" s="57"/>
      <c r="AQ516" s="57"/>
      <c r="AR516" s="57"/>
      <c r="AS516" s="57"/>
      <c r="AT516" s="52"/>
      <c r="AU516" s="54" t="s">
        <v>117</v>
      </c>
      <c r="AV516" s="57" cm="1">
        <f t="array" aca="1" ref="AV516" ca="1">SUM(IF($C516&gt;0,IF(AND(INDIRECT(ADDRESS($C516,44))=0,INDIRECT(ADDRESS($C516,38))="UL",ISERROR(SEARCH("Rear",INDIRECT(ADDRESS($C516,33)))),ISERROR(SEARCH("Side",INDIRECT(ADDRESS($C516,33))))),INDIRECT(ADDRESS($C516,COLUMN())),0),0),IF($D516&gt;0,IF(AND(INDIRECT(ADDRESS($D516,44))=0,INDIRECT(ADDRESS($D516,38))="UL",ISERROR(SEARCH("Rear",INDIRECT(ADDRESS($D516,33)))),ISERROR(SEARCH("Side",INDIRECT(ADDRESS($D516,33))))),INDIRECT(ADDRESS($D516,COLUMN())),0),0),IF($E516&gt;0,IF(AND(INDIRECT(ADDRESS($E516,44))=0,INDIRECT(ADDRESS($E516,38))="UL",ISERROR(SEARCH("Rear",INDIRECT(ADDRESS($E516,33)))),ISERROR(SEARCH("Side",INDIRECT(ADDRESS($E516,33))))),INDIRECT(ADDRESS($E516,COLUMN())),0),0),IF($F516&gt;0,IF(AND(INDIRECT(ADDRESS($F516,44))=0,INDIRECT(ADDRESS($F516,38))="UL",ISERROR(SEARCH("Rear",INDIRECT(ADDRESS($F516,33)))),ISERROR(SEARCH("Side",INDIRECT(ADDRESS($F516,33))))),INDIRECT(ADDRESS($F516,COLUMN())),0),0),IF($G516&gt;0,IF(AND(INDIRECT(ADDRESS($G516,44))=0,INDIRECT(ADDRESS($G516,38))="UL",ISERROR(SEARCH("Rear",INDIRECT(ADDRESS($G516,33)))),ISERROR(SEARCH("Side",INDIRECT(ADDRESS($G516,33))))),INDIRECT(ADDRESS($G516,COLUMN())),0),0),IF($H516&gt;0,IF(AND(INDIRECT(ADDRESS($H516,44))=0,INDIRECT(ADDRESS($H516,38))="UL",ISERROR(SEARCH("Rear",INDIRECT(ADDRESS($H516,33)))),ISERROR(SEARCH("Side",INDIRECT(ADDRESS($H516,33))))),INDIRECT(ADDRESS($H516,COLUMN())),0),0),IF($I516&gt;0,IF(AND(INDIRECT(ADDRESS($I516,44))=0,INDIRECT(ADDRESS($I516,38))="UL",ISERROR(SEARCH("Rear",INDIRECT(ADDRESS($I516,33)))),ISERROR(SEARCH("Side",INDIRECT(ADDRESS($I516,33))))),INDIRECT(ADDRESS($I516,COLUMN())),0),0),IF($J516&gt;0,IF(AND(INDIRECT(ADDRESS($J516,44))=0,INDIRECT(ADDRESS($J516,38))="UL",ISERROR(SEARCH("Rear",INDIRECT(ADDRESS($J516,33)))),ISERROR(SEARCH("Side",INDIRECT(ADDRESS($J516,33))))),INDIRECT(ADDRESS($J516,COLUMN())),0),0),IF($K516&gt;0,IF(AND(INDIRECT(ADDRESS($K516,44))=0,INDIRECT(ADDRESS($K516,38))="UL",ISERROR(SEARCH("Rear",INDIRECT(ADDRESS($K516,33)))),ISERROR(SEARCH("Side",INDIRECT(ADDRESS($K516,33))))),INDIRECT(ADDRESS($K516,COLUMN())),0),0),IF($L516&gt;0,IF(AND(INDIRECT(ADDRESS($L516,44))=0,INDIRECT(ADDRESS($L516,38))="UL",ISERROR(SEARCH("Rear",INDIRECT(ADDRESS($L516,33)))),ISERROR(SEARCH("Side",INDIRECT(ADDRESS($L516,33))))),INDIRECT(ADDRESS($L516,COLUMN())),0),0),IF($M516&gt;0,IF(AND(INDIRECT(ADDRESS($M516,44))=0,INDIRECT(ADDRESS($M516,38))="UL",ISERROR(SEARCH("Rear",INDIRECT(ADDRESS($M516,33)))),ISERROR(SEARCH("Side",INDIRECT(ADDRESS($M516,33))))),INDIRECT(ADDRESS($M516,COLUMN())),0),0))</f>
        <v>0.66666666666666663</v>
      </c>
      <c r="AW516" s="57" cm="1">
        <f t="array" aca="1" ref="AW516" ca="1">SUM(IF($C516&gt;0,IF(AND(INDIRECT(ADDRESS($C516,44))=0,INDIRECT(ADDRESS($C516,38))="UL",ISERROR(SEARCH("Rear",INDIRECT(ADDRESS($C516,33)))),ISERROR(SEARCH("Side",INDIRECT(ADDRESS($C516,33))))),INDIRECT(ADDRESS($C516,COLUMN())),0),0),IF($D516&gt;0,IF(AND(INDIRECT(ADDRESS($D516,44))=0,INDIRECT(ADDRESS($D516,38))="UL",ISERROR(SEARCH("Rear",INDIRECT(ADDRESS($D516,33)))),ISERROR(SEARCH("Side",INDIRECT(ADDRESS($D516,33))))),INDIRECT(ADDRESS($D516,COLUMN())),0),0),IF($E516&gt;0,IF(AND(INDIRECT(ADDRESS($E516,44))=0,INDIRECT(ADDRESS($E516,38))="UL",ISERROR(SEARCH("Rear",INDIRECT(ADDRESS($E516,33)))),ISERROR(SEARCH("Side",INDIRECT(ADDRESS($E516,33))))),INDIRECT(ADDRESS($E516,COLUMN())),0),0),IF($F516&gt;0,IF(AND(INDIRECT(ADDRESS($F516,44))=0,INDIRECT(ADDRESS($F516,38))="UL",ISERROR(SEARCH("Rear",INDIRECT(ADDRESS($F516,33)))),ISERROR(SEARCH("Side",INDIRECT(ADDRESS($F516,33))))),INDIRECT(ADDRESS($F516,COLUMN())),0),0),IF($G516&gt;0,IF(AND(INDIRECT(ADDRESS($G516,44))=0,INDIRECT(ADDRESS($G516,38))="UL",ISERROR(SEARCH("Rear",INDIRECT(ADDRESS($G516,33)))),ISERROR(SEARCH("Side",INDIRECT(ADDRESS($G516,33))))),INDIRECT(ADDRESS($G516,COLUMN())),0),0),IF($H516&gt;0,IF(AND(INDIRECT(ADDRESS($H516,44))=0,INDIRECT(ADDRESS($H516,38))="UL",ISERROR(SEARCH("Rear",INDIRECT(ADDRESS($H516,33)))),ISERROR(SEARCH("Side",INDIRECT(ADDRESS($H516,33))))),INDIRECT(ADDRESS($H516,COLUMN())),0),0),IF($I516&gt;0,IF(AND(INDIRECT(ADDRESS($I516,44))=0,INDIRECT(ADDRESS($I516,38))="UL",ISERROR(SEARCH("Rear",INDIRECT(ADDRESS($I516,33)))),ISERROR(SEARCH("Side",INDIRECT(ADDRESS($I516,33))))),INDIRECT(ADDRESS($I516,COLUMN())),0),0),IF($J516&gt;0,IF(AND(INDIRECT(ADDRESS($J516,44))=0,INDIRECT(ADDRESS($J516,38))="UL",ISERROR(SEARCH("Rear",INDIRECT(ADDRESS($J516,33)))),ISERROR(SEARCH("Side",INDIRECT(ADDRESS($J516,33))))),INDIRECT(ADDRESS($J516,COLUMN())),0),0),IF($K516&gt;0,IF(AND(INDIRECT(ADDRESS($K516,44))=0,INDIRECT(ADDRESS($K516,38))="UL",ISERROR(SEARCH("Rear",INDIRECT(ADDRESS($K516,33)))),ISERROR(SEARCH("Side",INDIRECT(ADDRESS($K516,33))))),INDIRECT(ADDRESS($K516,COLUMN())),0),0),IF($L516&gt;0,IF(AND(INDIRECT(ADDRESS($L516,44))=0,INDIRECT(ADDRESS($L516,38))="UL",ISERROR(SEARCH("Rear",INDIRECT(ADDRESS($L516,33)))),ISERROR(SEARCH("Side",INDIRECT(ADDRESS($L516,33))))),INDIRECT(ADDRESS($L516,COLUMN())),0),0),IF($M516&gt;0,IF(AND(INDIRECT(ADDRESS($M516,44))=0,INDIRECT(ADDRESS($M516,38))="UL",ISERROR(SEARCH("Rear",INDIRECT(ADDRESS($M516,33)))),ISERROR(SEARCH("Side",INDIRECT(ADDRESS($M516,33))))),INDIRECT(ADDRESS($M516,COLUMN())),0),0))</f>
        <v>1.7777777777777777</v>
      </c>
      <c r="AX516" s="57" cm="1">
        <f t="array" aca="1" ref="AX516" ca="1">SUM(IF($C516&gt;0,IF(AND(INDIRECT(ADDRESS($C516,44))=0,INDIRECT(ADDRESS($C516,38))="UL",ISERROR(SEARCH("Rear",INDIRECT(ADDRESS($C516,33)))),ISERROR(SEARCH("Side",INDIRECT(ADDRESS($C516,33))))),INDIRECT(ADDRESS($C516,COLUMN())),0),0),IF($D516&gt;0,IF(AND(INDIRECT(ADDRESS($D516,44))=0,INDIRECT(ADDRESS($D516,38))="UL",ISERROR(SEARCH("Rear",INDIRECT(ADDRESS($D516,33)))),ISERROR(SEARCH("Side",INDIRECT(ADDRESS($D516,33))))),INDIRECT(ADDRESS($D516,COLUMN())),0),0),IF($E516&gt;0,IF(AND(INDIRECT(ADDRESS($E516,44))=0,INDIRECT(ADDRESS($E516,38))="UL",ISERROR(SEARCH("Rear",INDIRECT(ADDRESS($E516,33)))),ISERROR(SEARCH("Side",INDIRECT(ADDRESS($E516,33))))),INDIRECT(ADDRESS($E516,COLUMN())),0),0),IF($F516&gt;0,IF(AND(INDIRECT(ADDRESS($F516,44))=0,INDIRECT(ADDRESS($F516,38))="UL",ISERROR(SEARCH("Rear",INDIRECT(ADDRESS($F516,33)))),ISERROR(SEARCH("Side",INDIRECT(ADDRESS($F516,33))))),INDIRECT(ADDRESS($F516,COLUMN())),0),0),IF($G516&gt;0,IF(AND(INDIRECT(ADDRESS($G516,44))=0,INDIRECT(ADDRESS($G516,38))="UL",ISERROR(SEARCH("Rear",INDIRECT(ADDRESS($G516,33)))),ISERROR(SEARCH("Side",INDIRECT(ADDRESS($G516,33))))),INDIRECT(ADDRESS($G516,COLUMN())),0),0),IF($H516&gt;0,IF(AND(INDIRECT(ADDRESS($H516,44))=0,INDIRECT(ADDRESS($H516,38))="UL",ISERROR(SEARCH("Rear",INDIRECT(ADDRESS($H516,33)))),ISERROR(SEARCH("Side",INDIRECT(ADDRESS($H516,33))))),INDIRECT(ADDRESS($H516,COLUMN())),0),0),IF($I516&gt;0,IF(AND(INDIRECT(ADDRESS($I516,44))=0,INDIRECT(ADDRESS($I516,38))="UL",ISERROR(SEARCH("Rear",INDIRECT(ADDRESS($I516,33)))),ISERROR(SEARCH("Side",INDIRECT(ADDRESS($I516,33))))),INDIRECT(ADDRESS($I516,COLUMN())),0),0),IF($J516&gt;0,IF(AND(INDIRECT(ADDRESS($J516,44))=0,INDIRECT(ADDRESS($J516,38))="UL",ISERROR(SEARCH("Rear",INDIRECT(ADDRESS($J516,33)))),ISERROR(SEARCH("Side",INDIRECT(ADDRESS($J516,33))))),INDIRECT(ADDRESS($J516,COLUMN())),0),0),IF($K516&gt;0,IF(AND(INDIRECT(ADDRESS($K516,44))=0,INDIRECT(ADDRESS($K516,38))="UL",ISERROR(SEARCH("Rear",INDIRECT(ADDRESS($K516,33)))),ISERROR(SEARCH("Side",INDIRECT(ADDRESS($K516,33))))),INDIRECT(ADDRESS($K516,COLUMN())),0),0),IF($L516&gt;0,IF(AND(INDIRECT(ADDRESS($L516,44))=0,INDIRECT(ADDRESS($L516,38))="UL",ISERROR(SEARCH("Rear",INDIRECT(ADDRESS($L516,33)))),ISERROR(SEARCH("Side",INDIRECT(ADDRESS($L516,33))))),INDIRECT(ADDRESS($L516,COLUMN())),0),0),IF($M516&gt;0,IF(AND(INDIRECT(ADDRESS($M516,44))=0,INDIRECT(ADDRESS($M516,38))="UL",ISERROR(SEARCH("Rear",INDIRECT(ADDRESS($M516,33)))),ISERROR(SEARCH("Side",INDIRECT(ADDRESS($M516,33))))),INDIRECT(ADDRESS($M516,COLUMN())),0),0))</f>
        <v>0.77777777777777768</v>
      </c>
      <c r="AY516" s="58">
        <f t="shared" ca="1" si="379"/>
        <v>1.7777777777777777</v>
      </c>
      <c r="AZ516" s="58">
        <f t="shared" ca="1" si="380"/>
        <v>1.074074074074074</v>
      </c>
      <c r="BA516" s="58" cm="1">
        <f t="array" aca="1" ref="BA516" ca="1">SUM(IF($C516&gt;0,IF(AND(INDIRECT(ADDRESS($C516,44))=0,INDIRECT(ADDRESS($C516,38))="UL"),INDIRECT(ADDRESS($C516,COLUMN())),0),0),IF($D516&gt;0,IF(AND(INDIRECT(ADDRESS($D516,44))=0,INDIRECT(ADDRESS($D516,38))="UL"),INDIRECT(ADDRESS($D516,COLUMN())),0),0),IF($E516&gt;0,IF(AND(INDIRECT(ADDRESS($E516,44))=0,INDIRECT(ADDRESS($E516,38))="UL"),INDIRECT(ADDRESS($E516,COLUMN())),0),0),IF($F516&gt;0,IF(AND(INDIRECT(ADDRESS($F516,44))=0,INDIRECT(ADDRESS($F516,38))="UL"),INDIRECT(ADDRESS($F516,COLUMN())),0),0),IF($G516&gt;0,IF(AND(INDIRECT(ADDRESS($G516,44))=0,INDIRECT(ADDRESS($G516,38))="UL"),INDIRECT(ADDRESS($G516,COLUMN())),0),0),IF($H516&gt;0,IF(AND(INDIRECT(ADDRESS($H516,44))=0,INDIRECT(ADDRESS($H516,38))="UL"),INDIRECT(ADDRESS($H516,COLUMN())),0),0),IF($I516&gt;0,IF(AND(INDIRECT(ADDRESS($I516,44))=0,INDIRECT(ADDRESS($I516,38))="UL"),INDIRECT(ADDRESS($I516,COLUMN())),0),0),IF($J516&gt;0,IF(AND(INDIRECT(ADDRESS($J516,44))=0,INDIRECT(ADDRESS($J516,38))="UL"),INDIRECT(ADDRESS($J516,COLUMN())),0),0),IF($K516&gt;0,IF(AND(INDIRECT(ADDRESS($K516,44))=0,INDIRECT(ADDRESS($K516,38))="UL"),INDIRECT(ADDRESS($K516,COLUMN())),0),0),IF($L516&gt;0,IF(AND(INDIRECT(ADDRESS($L516,44))=0,INDIRECT(ADDRESS($L516,38))="UL"),INDIRECT(ADDRESS($L516,COLUMN())),0),0),IF($M516&gt;0,IF(AND(INDIRECT(ADDRESS($M516,44))=0,INDIRECT(ADDRESS($M516,38))="UL"),INDIRECT(ADDRESS($M516,COLUMN())),0),0))</f>
        <v>0.57777777777777772</v>
      </c>
      <c r="BB516" s="58" cm="1">
        <f t="array" aca="1" ref="BB516" ca="1">SUM(IF($C516&gt;0,IF(AND(INDIRECT(ADDRESS($C516,44))=0,INDIRECT(ADDRESS($C516,38))="UL"),INDIRECT(ADDRESS($C516,COLUMN())),0),0),IF($D516&gt;0,IF(AND(INDIRECT(ADDRESS($D516,44))=0,INDIRECT(ADDRESS($D516,38))="UL"),INDIRECT(ADDRESS($D516,COLUMN())),0),0),IF($E516&gt;0,IF(AND(INDIRECT(ADDRESS($E516,44))=0,INDIRECT(ADDRESS($E516,38))="UL"),INDIRECT(ADDRESS($E516,COLUMN())),0),0),IF($F516&gt;0,IF(AND(INDIRECT(ADDRESS($F516,44))=0,INDIRECT(ADDRESS($F516,38))="UL"),INDIRECT(ADDRESS($F516,COLUMN())),0),0),IF($G516&gt;0,IF(AND(INDIRECT(ADDRESS($G516,44))=0,INDIRECT(ADDRESS($G516,38))="UL"),INDIRECT(ADDRESS($G516,COLUMN())),0),0),IF($H516&gt;0,IF(AND(INDIRECT(ADDRESS($H516,44))=0,INDIRECT(ADDRESS($H516,38))="UL"),INDIRECT(ADDRESS($H516,COLUMN())),0),0),IF($I516&gt;0,IF(AND(INDIRECT(ADDRESS($I516,44))=0,INDIRECT(ADDRESS($I516,38))="UL"),INDIRECT(ADDRESS($I516,COLUMN())),0),0),IF($J516&gt;0,IF(AND(INDIRECT(ADDRESS($J516,44))=0,INDIRECT(ADDRESS($J516,38))="UL"),INDIRECT(ADDRESS($J516,COLUMN())),0),0),IF($K516&gt;0,IF(AND(INDIRECT(ADDRESS($K516,44))=0,INDIRECT(ADDRESS($K516,38))="UL"),INDIRECT(ADDRESS($K516,COLUMN())),0),0),IF($L516&gt;0,IF(AND(INDIRECT(ADDRESS($L516,44))=0,INDIRECT(ADDRESS($L516,38))="UL"),INDIRECT(ADDRESS($L516,COLUMN())),0),0),IF($M516&gt;0,IF(AND(INDIRECT(ADDRESS($M516,44))=0,INDIRECT(ADDRESS($M516,38))="UL"),INDIRECT(ADDRESS($M516,COLUMN())),0),0))</f>
        <v>0.28148148148148144</v>
      </c>
      <c r="BC516" s="58" cm="1">
        <f t="array" aca="1" ref="BC516" ca="1">SUM(IF($C516&gt;0,IF(AND(INDIRECT(ADDRESS($C516,44))=0,INDIRECT(ADDRESS($C516,38))="UL"),INDIRECT(ADDRESS($C516,COLUMN())),0),0),IF($D516&gt;0,IF(AND(INDIRECT(ADDRESS($D516,44))=0,INDIRECT(ADDRESS($D516,38))="UL"),INDIRECT(ADDRESS($D516,COLUMN())),0),0),IF($E516&gt;0,IF(AND(INDIRECT(ADDRESS($E516,44))=0,INDIRECT(ADDRESS($E516,38))="UL"),INDIRECT(ADDRESS($E516,COLUMN())),0),0),IF($F516&gt;0,IF(AND(INDIRECT(ADDRESS($F516,44))=0,INDIRECT(ADDRESS($F516,38))="UL"),INDIRECT(ADDRESS($F516,COLUMN())),0),0),IF($G516&gt;0,IF(AND(INDIRECT(ADDRESS($G516,44))=0,INDIRECT(ADDRESS($G516,38))="UL"),INDIRECT(ADDRESS($G516,COLUMN())),0),0),IF($H516&gt;0,IF(AND(INDIRECT(ADDRESS($H516,44))=0,INDIRECT(ADDRESS($H516,38))="UL"),INDIRECT(ADDRESS($H516,COLUMN())),0),0),IF($I516&gt;0,IF(AND(INDIRECT(ADDRESS($I516,44))=0,INDIRECT(ADDRESS($I516,38))="UL"),INDIRECT(ADDRESS($I516,COLUMN())),0),0),IF($J516&gt;0,IF(AND(INDIRECT(ADDRESS($J516,44))=0,INDIRECT(ADDRESS($J516,38))="UL"),INDIRECT(ADDRESS($J516,COLUMN())),0),0),IF($K516&gt;0,IF(AND(INDIRECT(ADDRESS($K516,44))=0,INDIRECT(ADDRESS($K516,38))="UL"),INDIRECT(ADDRESS($K516,COLUMN())),0),0),IF($L516&gt;0,IF(AND(INDIRECT(ADDRESS($L516,44))=0,INDIRECT(ADDRESS($L516,38))="UL"),INDIRECT(ADDRESS($L516,COLUMN())),0),0),IF($M516&gt;0,IF(AND(INDIRECT(ADDRESS($M516,44))=0,INDIRECT(ADDRESS($M516,38))="UL"),INDIRECT(ADDRESS($M516,COLUMN())),0),0))</f>
        <v>0.29629629629629628</v>
      </c>
      <c r="BD516" s="58" cm="1">
        <f t="array" aca="1" ref="BD516" ca="1">SUM(IF($C516&gt;0,IF(AND(INDIRECT(ADDRESS($C516,44))=0,INDIRECT(ADDRESS($C516,38))="UL"),INDIRECT(ADDRESS($C516,COLUMN())),0),0),IF($D516&gt;0,IF(AND(INDIRECT(ADDRESS($D516,44))=0,INDIRECT(ADDRESS($D516,38))="UL"),INDIRECT(ADDRESS($D516,COLUMN())),0),0),IF($E516&gt;0,IF(AND(INDIRECT(ADDRESS($E516,44))=0,INDIRECT(ADDRESS($E516,38))="UL"),INDIRECT(ADDRESS($E516,COLUMN())),0),0),IF($F516&gt;0,IF(AND(INDIRECT(ADDRESS($F516,44))=0,INDIRECT(ADDRESS($F516,38))="UL"),INDIRECT(ADDRESS($F516,COLUMN())),0),0),IF($G516&gt;0,IF(AND(INDIRECT(ADDRESS($G516,44))=0,INDIRECT(ADDRESS($G516,38))="UL"),INDIRECT(ADDRESS($G516,COLUMN())),0),0),IF($H516&gt;0,IF(AND(INDIRECT(ADDRESS($H516,44))=0,INDIRECT(ADDRESS($H516,38))="UL"),INDIRECT(ADDRESS($H516,COLUMN())),0),0),IF($I516&gt;0,IF(AND(INDIRECT(ADDRESS($I516,44))=0,INDIRECT(ADDRESS($I516,38))="UL"),INDIRECT(ADDRESS($I516,COLUMN())),0),0),IF($J516&gt;0,IF(AND(INDIRECT(ADDRESS($J516,44))=0,INDIRECT(ADDRESS($J516,38))="UL"),INDIRECT(ADDRESS($J516,COLUMN())),0),0),IF($K516&gt;0,IF(AND(INDIRECT(ADDRESS($K516,44))=0,INDIRECT(ADDRESS($K516,38))="UL"),INDIRECT(ADDRESS($K516,COLUMN())),0),0),IF($L516&gt;0,IF(AND(INDIRECT(ADDRESS($L516,44))=0,INDIRECT(ADDRESS($L516,38))="UL"),INDIRECT(ADDRESS($L516,COLUMN())),0),0),IF($M516&gt;0,IF(AND(INDIRECT(ADDRESS($M516,44))=0,INDIRECT(ADDRESS($M516,38))="UL"),INDIRECT(ADDRESS($M516,COLUMN())),0),0))</f>
        <v>0.56296296296296289</v>
      </c>
      <c r="BE516" s="57">
        <f t="shared" ca="1" si="381"/>
        <v>0.29629629629629628</v>
      </c>
      <c r="BF516" s="57" cm="1">
        <f t="array" aca="1" ref="BF516" ca="1">SUM(IF($C516&gt;0,IF(INDIRECT(ADDRESS($C516,45))=1,INDIRECT(ADDRESS($C516,52))*INDIRECT(ADDRESS($C516,42))/5,0),0), IF($D516&gt;0,IF(INDIRECT(ADDRESS($D516,45))=1,INDIRECT(ADDRESS($D516,52))*INDIRECT(ADDRESS($D516,42))/5,0),0), IF($E516&gt;0,IF(INDIRECT(ADDRESS($E516,45))=1,INDIRECT(ADDRESS($E516,52))*INDIRECT(ADDRESS($E516,42))/5,0),0), IF($F516&gt;0,IF(INDIRECT(ADDRESS($F516,45))=1,INDIRECT(ADDRESS($F516,52))*INDIRECT(ADDRESS($F516,42))/5,0),0), IF($G516&gt;0,IF(INDIRECT(ADDRESS($G516,45))=1,INDIRECT(ADDRESS($G516,52))*INDIRECT(ADDRESS($G516,42))/5,0),0), IF($H516&gt;0,IF(INDIRECT(ADDRESS($H516,45))=1,INDIRECT(ADDRESS($H516,52))*INDIRECT(ADDRESS($H516,42))/5,0),0)
)*$BF$296/100</f>
        <v>0</v>
      </c>
      <c r="BG516" s="19"/>
      <c r="BH516" s="57" cm="1">
        <f t="array" aca="1" ref="BH516" ca="1">SUM(IF($C516&gt;0,IF(AND(INDIRECT(ADDRESS($C516,44))=0,INDIRECT(ADDRESS($C516,38))&lt;&gt;"UL"),INDIRECT(ADDRESS($C516,COLUMN()-12)),0),0), IF($D516&gt;0,IF(AND(INDIRECT(ADDRESS($D516,44))=0,INDIRECT(ADDRESS($D516,38))&lt;&gt;"UL"),INDIRECT(ADDRESS($D516,COLUMN()-12)),0),0), IF($E516&gt;0,IF(AND(INDIRECT(ADDRESS($E516,44))=0,INDIRECT(ADDRESS($E516,38))&lt;&gt;"UL"),INDIRECT(ADDRESS($E516,COLUMN()-12)),0),0), IF($F516&gt;0,IF(AND(INDIRECT(ADDRESS($F516,44))=0,INDIRECT(ADDRESS($F516,38))&lt;&gt;"UL"),INDIRECT(ADDRESS($F516,COLUMN()-12)),0),0), IF($G516&gt;0,IF(AND(INDIRECT(ADDRESS($G516,44))=0,INDIRECT(ADDRESS($G516,38))&lt;&gt;"UL"),INDIRECT(ADDRESS($G516,COLUMN()-12)),0),0), IF($H516&gt;0,IF(AND(INDIRECT(ADDRESS($H516,44))=0,INDIRECT(ADDRESS($H516,38))&lt;&gt;"UL"),INDIRECT(ADDRESS($H516,COLUMN()-12)),0),0), IF($I516&gt;0,IF(AND(INDIRECT(ADDRESS($I516,44))=0,INDIRECT(ADDRESS($I516,38))&lt;&gt;"UL"),INDIRECT(ADDRESS($I516,COLUMN()-12)),0),0), IF($J516&gt;0,IF(AND(INDIRECT(ADDRESS($J516,44))=0,INDIRECT(ADDRESS($J516,38))&lt;&gt;"UL"),INDIRECT(ADDRESS($J516,COLUMN()-12)),0),0), IF($K516&gt;0,IF(AND(INDIRECT(ADDRESS($K516,44))=0,INDIRECT(ADDRESS($K516,38))&lt;&gt;"UL"),INDIRECT(ADDRESS($K516,COLUMN()-12)),0),0), IF($L516&gt;0,IF(AND(INDIRECT(ADDRESS($L516,44))=0,INDIRECT(ADDRESS($L516,38))&lt;&gt;"UL"),INDIRECT(ADDRESS($L516,COLUMN()-12)),0),0), IF($M516&gt;0,IF(AND(INDIRECT(ADDRESS($M516,44))=0,INDIRECT(ADDRESS($M516,38))&lt;&gt;"UL"),INDIRECT(ADDRESS($M516,COLUMN()-12)),0),0))</f>
        <v>0</v>
      </c>
      <c r="BI516" s="57" cm="1">
        <f t="array" aca="1" ref="BI516" ca="1">SUM(IF($C516&gt;0,IF(AND(INDIRECT(ADDRESS($C516,44))=0,INDIRECT(ADDRESS($C516,38))&lt;&gt;"UL"),INDIRECT(ADDRESS($C516,COLUMN()-12)),0),0), IF($D516&gt;0,IF(AND(INDIRECT(ADDRESS($D516,44))=0,INDIRECT(ADDRESS($D516,38))&lt;&gt;"UL"),INDIRECT(ADDRESS($D516,COLUMN()-12)),0),0), IF($E516&gt;0,IF(AND(INDIRECT(ADDRESS($E516,44))=0,INDIRECT(ADDRESS($E516,38))&lt;&gt;"UL"),INDIRECT(ADDRESS($E516,COLUMN()-12)),0),0), IF($F516&gt;0,IF(AND(INDIRECT(ADDRESS($F516,44))=0,INDIRECT(ADDRESS($F516,38))&lt;&gt;"UL"),INDIRECT(ADDRESS($F516,COLUMN()-12)),0),0), IF($G516&gt;0,IF(AND(INDIRECT(ADDRESS($G516,44))=0,INDIRECT(ADDRESS($G516,38))&lt;&gt;"UL"),INDIRECT(ADDRESS($G516,COLUMN()-12)),0),0), IF($H516&gt;0,IF(AND(INDIRECT(ADDRESS($H516,44))=0,INDIRECT(ADDRESS($H516,38))&lt;&gt;"UL"),INDIRECT(ADDRESS($H516,COLUMN()-12)),0),0), IF($I516&gt;0,IF(AND(INDIRECT(ADDRESS($I516,44))=0,INDIRECT(ADDRESS($I516,38))&lt;&gt;"UL"),INDIRECT(ADDRESS($I516,COLUMN()-12)),0),0), IF($J516&gt;0,IF(AND(INDIRECT(ADDRESS($J516,44))=0,INDIRECT(ADDRESS($J516,38))&lt;&gt;"UL"),INDIRECT(ADDRESS($J516,COLUMN()-12)),0),0), IF($K516&gt;0,IF(AND(INDIRECT(ADDRESS($K516,44))=0,INDIRECT(ADDRESS($K516,38))&lt;&gt;"UL"),INDIRECT(ADDRESS($K516,COLUMN()-12)),0),0), IF($L516&gt;0,IF(AND(INDIRECT(ADDRESS($L516,44))=0,INDIRECT(ADDRESS($L516,38))&lt;&gt;"UL"),INDIRECT(ADDRESS($L516,COLUMN()-12)),0),0), IF($M516&gt;0,IF(AND(INDIRECT(ADDRESS($M516,44))=0,INDIRECT(ADDRESS($M516,38))&lt;&gt;"UL"),INDIRECT(ADDRESS($M516,COLUMN()-12)),0),0))</f>
        <v>0</v>
      </c>
      <c r="BJ516" s="57" cm="1">
        <f t="array" aca="1" ref="BJ516" ca="1">SUM(IF($C516&gt;0,IF(AND(INDIRECT(ADDRESS($C516,44))=0,INDIRECT(ADDRESS($C516,38))&lt;&gt;"UL"),INDIRECT(ADDRESS($C516,COLUMN()-12)),0),0), IF($D516&gt;0,IF(AND(INDIRECT(ADDRESS($D516,44))=0,INDIRECT(ADDRESS($D516,38))&lt;&gt;"UL"),INDIRECT(ADDRESS($D516,COLUMN()-12)),0),0), IF($E516&gt;0,IF(AND(INDIRECT(ADDRESS($E516,44))=0,INDIRECT(ADDRESS($E516,38))&lt;&gt;"UL"),INDIRECT(ADDRESS($E516,COLUMN()-12)),0),0), IF($F516&gt;0,IF(AND(INDIRECT(ADDRESS($F516,44))=0,INDIRECT(ADDRESS($F516,38))&lt;&gt;"UL"),INDIRECT(ADDRESS($F516,COLUMN()-12)),0),0), IF($G516&gt;0,IF(AND(INDIRECT(ADDRESS($G516,44))=0,INDIRECT(ADDRESS($G516,38))&lt;&gt;"UL"),INDIRECT(ADDRESS($G516,COLUMN()-12)),0),0), IF($H516&gt;0,IF(AND(INDIRECT(ADDRESS($H516,44))=0,INDIRECT(ADDRESS($H516,38))&lt;&gt;"UL"),INDIRECT(ADDRESS($H516,COLUMN()-12)),0),0), IF($I516&gt;0,IF(AND(INDIRECT(ADDRESS($I516,44))=0,INDIRECT(ADDRESS($I516,38))&lt;&gt;"UL"),INDIRECT(ADDRESS($I516,COLUMN()-12)),0),0), IF($J516&gt;0,IF(AND(INDIRECT(ADDRESS($J516,44))=0,INDIRECT(ADDRESS($J516,38))&lt;&gt;"UL"),INDIRECT(ADDRESS($J516,COLUMN()-12)),0),0), IF($K516&gt;0,IF(AND(INDIRECT(ADDRESS($K516,44))=0,INDIRECT(ADDRESS($K516,38))&lt;&gt;"UL"),INDIRECT(ADDRESS($K516,COLUMN()-12)),0),0), IF($L516&gt;0,IF(AND(INDIRECT(ADDRESS($L516,44))=0,INDIRECT(ADDRESS($L516,38))&lt;&gt;"UL"),INDIRECT(ADDRESS($L516,COLUMN()-12)),0),0), IF($M516&gt;0,IF(AND(INDIRECT(ADDRESS($M516,44))=0,INDIRECT(ADDRESS($M516,38))&lt;&gt;"UL"),INDIRECT(ADDRESS($M516,COLUMN()-12)),0),0))</f>
        <v>0</v>
      </c>
      <c r="BK516" s="57">
        <f t="shared" ca="1" si="382"/>
        <v>0</v>
      </c>
      <c r="BL516" s="58">
        <f t="shared" ca="1" si="383"/>
        <v>0</v>
      </c>
      <c r="BM516" s="57" cm="1">
        <f t="array" aca="1" ref="BM516" ca="1">SUM(IF($C516&gt;0,IF(AND(INDIRECT(ADDRESS($C516,44))=0,INDIRECT(ADDRESS($C516,38))&lt;&gt;"UL"),INDIRECT(ADDRESS($C516,COLUMN()-12)),0),0), IF($D516&gt;0,IF(AND(INDIRECT(ADDRESS($D516,44))=0,INDIRECT(ADDRESS($D516,38))&lt;&gt;"UL"),INDIRECT(ADDRESS($D516,COLUMN()-12)),0),0), IF($E516&gt;0,IF(AND(INDIRECT(ADDRESS($E516,44))=0,INDIRECT(ADDRESS($E516,38))&lt;&gt;"UL"),INDIRECT(ADDRESS($E516,COLUMN()-12)),0),0), IF($F516&gt;0,IF(AND(INDIRECT(ADDRESS($F516,44))=0,INDIRECT(ADDRESS($F516,38))&lt;&gt;"UL"),INDIRECT(ADDRESS($F516,COLUMN()-12)),0),0), IF($G516&gt;0,IF(AND(INDIRECT(ADDRESS($G516,44))=0,INDIRECT(ADDRESS($G516,38))&lt;&gt;"UL"),INDIRECT(ADDRESS($G516,COLUMN()-12)),0),0), IF($H516&gt;0,IF(AND(INDIRECT(ADDRESS($H516,44))=0,INDIRECT(ADDRESS($H516,38))&lt;&gt;"UL"),INDIRECT(ADDRESS($H516,COLUMN()-12)),0),0), IF($I516&gt;0,IF(AND(INDIRECT(ADDRESS($I516,44))=0,INDIRECT(ADDRESS($I516,38))&lt;&gt;"UL"),INDIRECT(ADDRESS($I516,COLUMN()-12)),0),0), IF($J516&gt;0,IF(AND(INDIRECT(ADDRESS($J516,44))=0,INDIRECT(ADDRESS($J516,38))&lt;&gt;"UL"),INDIRECT(ADDRESS($J516,COLUMN()-12)),0),0), IF($K516&gt;0,IF(AND(INDIRECT(ADDRESS($K516,44))=0,INDIRECT(ADDRESS($K516,38))&lt;&gt;"UL"),INDIRECT(ADDRESS($K516,COLUMN()-11)),0),0), IF($L516&gt;0,IF(AND(INDIRECT(ADDRESS($L516,44))=0,INDIRECT(ADDRESS($L516,38))&lt;&gt;"UL"),INDIRECT(ADDRESS($L516,COLUMN()-11)),0),0), IF($M516&gt;0,IF(AND(INDIRECT(ADDRESS($M516,44))=0,INDIRECT(ADDRESS($M516,38))&lt;&gt;"UL"),INDIRECT(ADDRESS($M516,COLUMN()-11)),0),0))</f>
        <v>0</v>
      </c>
      <c r="BN516" s="57" cm="1">
        <f t="array" aca="1" ref="BN516" ca="1">SUM(IF($C516&gt;0,IF(AND(INDIRECT(ADDRESS($C516,44))=0,INDIRECT(ADDRESS($C516,38))&lt;&gt;"UL"),INDIRECT(ADDRESS($C516,COLUMN()-12)),0),0), IF($D516&gt;0,IF(AND(INDIRECT(ADDRESS($D516,44))=0,INDIRECT(ADDRESS($D516,38))&lt;&gt;"UL"),INDIRECT(ADDRESS($D516,COLUMN()-12)),0),0), IF($E516&gt;0,IF(AND(INDIRECT(ADDRESS($E516,44))=0,INDIRECT(ADDRESS($E516,38))&lt;&gt;"UL"),INDIRECT(ADDRESS($E516,COLUMN()-12)),0),0), IF($F516&gt;0,IF(AND(INDIRECT(ADDRESS($F516,44))=0,INDIRECT(ADDRESS($F516,38))&lt;&gt;"UL"),INDIRECT(ADDRESS($F516,COLUMN()-12)),0),0), IF($G516&gt;0,IF(AND(INDIRECT(ADDRESS($G516,44))=0,INDIRECT(ADDRESS($G516,38))&lt;&gt;"UL"),INDIRECT(ADDRESS($G516,COLUMN()-12)),0),0), IF($H516&gt;0,IF(AND(INDIRECT(ADDRESS($H516,44))=0,INDIRECT(ADDRESS($H516,38))&lt;&gt;"UL"),INDIRECT(ADDRESS($H516,COLUMN()-12)),0),0), IF($I516&gt;0,IF(AND(INDIRECT(ADDRESS($I516,44))=0,INDIRECT(ADDRESS($I516,38))&lt;&gt;"UL"),INDIRECT(ADDRESS($I516,COLUMN()-12)),0),0), IF($J516&gt;0,IF(AND(INDIRECT(ADDRESS($J516,44))=0,INDIRECT(ADDRESS($J516,38))&lt;&gt;"UL"),INDIRECT(ADDRESS($J516,COLUMN()-12)),0),0), IF($K516&gt;0,IF(AND(INDIRECT(ADDRESS($K516,44))=0,INDIRECT(ADDRESS($K516,38))&lt;&gt;"UL"),INDIRECT(ADDRESS($K516,COLUMN()-11)),0),0), IF($L516&gt;0,IF(AND(INDIRECT(ADDRESS($L516,44))=0,INDIRECT(ADDRESS($L516,38))&lt;&gt;"UL"),INDIRECT(ADDRESS($L516,COLUMN()-11)),0),0), IF($M516&gt;0,IF(AND(INDIRECT(ADDRESS($M516,44))=0,INDIRECT(ADDRESS($M516,38))&lt;&gt;"UL"),INDIRECT(ADDRESS($M516,COLUMN()-11)),0),0))</f>
        <v>0</v>
      </c>
      <c r="BO516" s="57" cm="1">
        <f t="array" aca="1" ref="BO516" ca="1">SUM(IF($C516&gt;0,IF(AND(INDIRECT(ADDRESS($C516,44))=0,INDIRECT(ADDRESS($C516,38))&lt;&gt;"UL"),INDIRECT(ADDRESS($C516,COLUMN()-12)),0),0), IF($D516&gt;0,IF(AND(INDIRECT(ADDRESS($D516,44))=0,INDIRECT(ADDRESS($D516,38))&lt;&gt;"UL"),INDIRECT(ADDRESS($D516,COLUMN()-12)),0),0), IF($E516&gt;0,IF(AND(INDIRECT(ADDRESS($E516,44))=0,INDIRECT(ADDRESS($E516,38))&lt;&gt;"UL"),INDIRECT(ADDRESS($E516,COLUMN()-12)),0),0), IF($F516&gt;0,IF(AND(INDIRECT(ADDRESS($F516,44))=0,INDIRECT(ADDRESS($F516,38))&lt;&gt;"UL"),INDIRECT(ADDRESS($F516,COLUMN()-12)),0),0), IF($G516&gt;0,IF(AND(INDIRECT(ADDRESS($G516,44))=0,INDIRECT(ADDRESS($G516,38))&lt;&gt;"UL"),INDIRECT(ADDRESS($G516,COLUMN()-12)),0),0), IF($H516&gt;0,IF(AND(INDIRECT(ADDRESS($H516,44))=0,INDIRECT(ADDRESS($H516,38))&lt;&gt;"UL"),INDIRECT(ADDRESS($H516,COLUMN()-12)),0),0), IF($I516&gt;0,IF(AND(INDIRECT(ADDRESS($I516,44))=0,INDIRECT(ADDRESS($I516,38))&lt;&gt;"UL"),INDIRECT(ADDRESS($I516,COLUMN()-12)),0),0), IF($J516&gt;0,IF(AND(INDIRECT(ADDRESS($J516,44))=0,INDIRECT(ADDRESS($J516,38))&lt;&gt;"UL"),INDIRECT(ADDRESS($J516,COLUMN()-12)),0),0), IF($K516&gt;0,IF(AND(INDIRECT(ADDRESS($K516,44))=0,INDIRECT(ADDRESS($K516,38))&lt;&gt;"UL"),INDIRECT(ADDRESS($K516,COLUMN()-11)),0),0), IF($L516&gt;0,IF(AND(INDIRECT(ADDRESS($L516,44))=0,INDIRECT(ADDRESS($L516,38))&lt;&gt;"UL"),INDIRECT(ADDRESS($L516,COLUMN()-11)),0),0), IF($M516&gt;0,IF(AND(INDIRECT(ADDRESS($M516,44))=0,INDIRECT(ADDRESS($M516,38))&lt;&gt;"UL"),INDIRECT(ADDRESS($M516,COLUMN()-11)),0),0))</f>
        <v>0</v>
      </c>
      <c r="BP516" s="57" cm="1">
        <f t="array" aca="1" ref="BP516" ca="1">SUM(IF($C516&gt;0,IF(AND(INDIRECT(ADDRESS($C516,44))=0,INDIRECT(ADDRESS($C516,38))&lt;&gt;"UL"),INDIRECT(ADDRESS($C516,COLUMN()-12)),0),0), IF($D516&gt;0,IF(AND(INDIRECT(ADDRESS($D516,44))=0,INDIRECT(ADDRESS($D516,38))&lt;&gt;"UL"),INDIRECT(ADDRESS($D516,COLUMN()-12)),0),0), IF($E516&gt;0,IF(AND(INDIRECT(ADDRESS($E516,44))=0,INDIRECT(ADDRESS($E516,38))&lt;&gt;"UL"),INDIRECT(ADDRESS($E516,COLUMN()-12)),0),0), IF($F516&gt;0,IF(AND(INDIRECT(ADDRESS($F516,44))=0,INDIRECT(ADDRESS($F516,38))&lt;&gt;"UL"),INDIRECT(ADDRESS($F516,COLUMN()-12)),0),0), IF($G516&gt;0,IF(AND(INDIRECT(ADDRESS($G516,44))=0,INDIRECT(ADDRESS($G516,38))&lt;&gt;"UL"),INDIRECT(ADDRESS($G516,COLUMN()-12)),0),0), IF($H516&gt;0,IF(AND(INDIRECT(ADDRESS($H516,44))=0,INDIRECT(ADDRESS($H516,38))&lt;&gt;"UL"),INDIRECT(ADDRESS($H516,COLUMN()-12)),0),0), IF($I516&gt;0,IF(AND(INDIRECT(ADDRESS($I516,44))=0,INDIRECT(ADDRESS($I516,38))&lt;&gt;"UL"),INDIRECT(ADDRESS($I516,COLUMN()-12)),0),0), IF($J516&gt;0,IF(AND(INDIRECT(ADDRESS($J516,44))=0,INDIRECT(ADDRESS($J516,38))&lt;&gt;"UL"),INDIRECT(ADDRESS($J516,COLUMN()-12)),0),0), IF($K516&gt;0,IF(AND(INDIRECT(ADDRESS($K516,44))=0,INDIRECT(ADDRESS($K516,38))&lt;&gt;"UL"),INDIRECT(ADDRESS($K516,COLUMN()-11)),0),0), IF($L516&gt;0,IF(AND(INDIRECT(ADDRESS($L516,44))=0,INDIRECT(ADDRESS($L516,38))&lt;&gt;"UL"),INDIRECT(ADDRESS($L516,COLUMN()-11)),0),0), IF($M516&gt;0,IF(AND(INDIRECT(ADDRESS($M516,44))=0,INDIRECT(ADDRESS($M516,38))&lt;&gt;"UL"),INDIRECT(ADDRESS($M516,COLUMN()-11)),0),0))</f>
        <v>0</v>
      </c>
      <c r="BQ516" s="57">
        <f t="shared" ca="1" si="384"/>
        <v>0</v>
      </c>
      <c r="BR516" s="161">
        <f t="shared" ca="1" si="385"/>
        <v>75.146235570411136</v>
      </c>
      <c r="BS516" s="59"/>
      <c r="BT516" s="56">
        <f t="shared" ca="1" si="395"/>
        <v>4.1494239723413608</v>
      </c>
      <c r="BU516" s="63">
        <f t="shared" ca="1" si="386"/>
        <v>0.13385238620456003</v>
      </c>
      <c r="BV516" s="57" t="s">
        <v>34</v>
      </c>
      <c r="BW516" s="57" cm="1">
        <f t="array" aca="1" ref="BW516" ca="1">SUM(IF($C516&gt;0,IF(AND(INDIRECT(ADDRESS($C516,44))=0,INDIRECT(ADDRESS($C516,38))="UL",ISERROR(SEARCH("Rear",INDIRECT(ADDRESS($C516,33)))),ISERROR(SEARCH("Side",INDIRECT(ADDRESS($C516,33))))),INDIRECT(ADDRESS($C516,COLUMN())),0),0),IF($D516&gt;0,IF(AND(INDIRECT(ADDRESS($D516,44))=0,INDIRECT(ADDRESS($D516,38))="UL",ISERROR(SEARCH("Rear",INDIRECT(ADDRESS($D516,33)))),ISERROR(SEARCH("Side",INDIRECT(ADDRESS($D516,33))))),INDIRECT(ADDRESS($D516,COLUMN())),0),0),IF($E516&gt;0,IF(AND(INDIRECT(ADDRESS($E516,44))=0,INDIRECT(ADDRESS($E516,38))="UL",ISERROR(SEARCH("Rear",INDIRECT(ADDRESS($E516,33)))),ISERROR(SEARCH("Side",INDIRECT(ADDRESS($E516,33))))),INDIRECT(ADDRESS($E516,COLUMN())),0),0),IF($F516&gt;0,IF(AND(INDIRECT(ADDRESS($F516,44))=0,INDIRECT(ADDRESS($F516,38))="UL",ISERROR(SEARCH("Rear",INDIRECT(ADDRESS($F516,33)))),ISERROR(SEARCH("Side",INDIRECT(ADDRESS($F516,33))))),INDIRECT(ADDRESS($F516,COLUMN())),0),0),IF($G516&gt;0,IF(AND(INDIRECT(ADDRESS($G516,44))=0,INDIRECT(ADDRESS($G516,38))="UL",ISERROR(SEARCH("Rear",INDIRECT(ADDRESS($G516,33)))),ISERROR(SEARCH("Side",INDIRECT(ADDRESS($G516,33))))),INDIRECT(ADDRESS($G516,COLUMN())),0),0),IF($H516&gt;0,IF(AND(INDIRECT(ADDRESS($H516,44))=0,INDIRECT(ADDRESS($H516,38))="UL",ISERROR(SEARCH("Rear",INDIRECT(ADDRESS($H516,33)))),ISERROR(SEARCH("Side",INDIRECT(ADDRESS($H516,33))))),INDIRECT(ADDRESS($H516,COLUMN())),0),0),IF($I516&gt;0,IF(AND(INDIRECT(ADDRESS($I516,44))=0,INDIRECT(ADDRESS($I516,38))="UL",ISERROR(SEARCH("Rear",INDIRECT(ADDRESS($I516,33)))),ISERROR(SEARCH("Side",INDIRECT(ADDRESS($I516,33))))),INDIRECT(ADDRESS($I516,COLUMN())),0),0),IF($J516&gt;0,IF(AND(INDIRECT(ADDRESS($J516,44))=0,INDIRECT(ADDRESS($J516,38))="UL",ISERROR(SEARCH("Rear",INDIRECT(ADDRESS($J516,33)))),ISERROR(SEARCH("Side",INDIRECT(ADDRESS($J516,33))))),INDIRECT(ADDRESS($J516,COLUMN())),0),0),IF($K516&gt;0,IF(AND(INDIRECT(ADDRESS($K516,44))=0,INDIRECT(ADDRESS($K516,38))="UL",ISERROR(SEARCH("Rear",INDIRECT(ADDRESS($K516,33)))),ISERROR(SEARCH("Side",INDIRECT(ADDRESS($K516,33))))),INDIRECT(ADDRESS($K516,COLUMN())),0),0),IF($L516&gt;0,IF(AND(INDIRECT(ADDRESS($L516,44))=0,INDIRECT(ADDRESS($L516,38))="UL",ISERROR(SEARCH("Rear",INDIRECT(ADDRESS($L516,33)))),ISERROR(SEARCH("Side",INDIRECT(ADDRESS($L516,33))))),INDIRECT(ADDRESS($L516,COLUMN())),0),0),IF($M516&gt;0,IF(AND(INDIRECT(ADDRESS($M516,44))=0,INDIRECT(ADDRESS($M516,38))="UL",ISERROR(SEARCH("Rear",INDIRECT(ADDRESS($M516,33)))),ISERROR(SEARCH("Side",INDIRECT(ADDRESS($M516,33))))),INDIRECT(ADDRESS($M516,COLUMN())),0),0))</f>
        <v>0.99999999999999989</v>
      </c>
      <c r="BX516" s="57">
        <f t="shared" ca="1" si="387"/>
        <v>0.99999999999999989</v>
      </c>
      <c r="BY516" s="57" cm="1">
        <f t="array" aca="1" ref="BY516" ca="1">SUM(IF($C516&gt;0,IF(AND(INDIRECT(ADDRESS($C516,44))=0,INDIRECT(ADDRESS($C516,38))="UL"),INDIRECT(ADDRESS($C516,COLUMN())),0),0),IF($D516&gt;0,IF(AND(INDIRECT(ADDRESS($D516,44))=0,INDIRECT(ADDRESS($D516,38))="UL"),INDIRECT(ADDRESS($D516,COLUMN())),0),0),IF($E516&gt;0,IF(AND(INDIRECT(ADDRESS($E516,44))=0,INDIRECT(ADDRESS($E516,38))="UL"),INDIRECT(ADDRESS($E516,COLUMN())),0),0),IF($F516&gt;0,IF(AND(INDIRECT(ADDRESS($F516,44))=0,INDIRECT(ADDRESS($F516,38))="UL"),INDIRECT(ADDRESS($F516,COLUMN())),0),0),IF($G516&gt;0,IF(AND(INDIRECT(ADDRESS($G516,44))=0,INDIRECT(ADDRESS($G516,38))="UL"),INDIRECT(ADDRESS($G516,COLUMN())),0),0),IF($H516&gt;0,IF(AND(INDIRECT(ADDRESS($H516,44))=0,INDIRECT(ADDRESS($H516,38))="UL"),INDIRECT(ADDRESS($H516,COLUMN())),0),0),IF($I516&gt;0,IF(AND(INDIRECT(ADDRESS($I516,44))=0,INDIRECT(ADDRESS($I516,38))="UL"),INDIRECT(ADDRESS($I516,COLUMN())),0),0),IF($J516&gt;0,IF(AND(INDIRECT(ADDRESS($J516,44))=0,INDIRECT(ADDRESS($J516,38))="UL"),INDIRECT(ADDRESS($J516,COLUMN())),0),0),IF($K516&gt;0,IF(AND(INDIRECT(ADDRESS($K516,44))=0,INDIRECT(ADDRESS($K516,38))="UL"),INDIRECT(ADDRESS($K516,COLUMN())),0),0),IF($L516&gt;0,IF(AND(INDIRECT(ADDRESS($L516,44))=0,INDIRECT(ADDRESS($L516,38))="UL"),INDIRECT(ADDRESS($L516,COLUMN())),0),0),IF($M516&gt;0,IF(AND(INDIRECT(ADDRESS($M516,44))=0,INDIRECT(ADDRESS($M516,38))="UL"),INDIRECT(ADDRESS($M516,COLUMN())),0),0))</f>
        <v>0.33333333333333331</v>
      </c>
      <c r="BZ516" s="57" cm="1">
        <f t="array" aca="1" ref="BZ516" ca="1">SUM(IF($C516&gt;0,IF(AND(INDIRECT(ADDRESS($C516,44))=0,INDIRECT(ADDRESS($C516,38))="UL"),INDIRECT(ADDRESS($C516,COLUMN())),0),0),IF($D516&gt;0,IF(AND(INDIRECT(ADDRESS($D516,44))=0,INDIRECT(ADDRESS($D516,38))="UL"),INDIRECT(ADDRESS($D516,COLUMN())),0),0),IF($E516&gt;0,IF(AND(INDIRECT(ADDRESS($E516,44))=0,INDIRECT(ADDRESS($E516,38))="UL"),INDIRECT(ADDRESS($E516,COLUMN())),0),0),IF($F516&gt;0,IF(AND(INDIRECT(ADDRESS($F516,44))=0,INDIRECT(ADDRESS($F516,38))="UL"),INDIRECT(ADDRESS($F516,COLUMN())),0),0),IF($G516&gt;0,IF(AND(INDIRECT(ADDRESS($G516,44))=0,INDIRECT(ADDRESS($G516,38))="UL"),INDIRECT(ADDRESS($G516,COLUMN())),0),0),IF($H516&gt;0,IF(AND(INDIRECT(ADDRESS($H516,44))=0,INDIRECT(ADDRESS($H516,38))="UL"),INDIRECT(ADDRESS($H516,COLUMN())),0),0),IF($I516&gt;0,IF(AND(INDIRECT(ADDRESS($I516,44))=0,INDIRECT(ADDRESS($I516,38))="UL"),INDIRECT(ADDRESS($I516,COLUMN())),0),0),IF($J516&gt;0,IF(AND(INDIRECT(ADDRESS($J516,44))=0,INDIRECT(ADDRESS($J516,38))="UL"),INDIRECT(ADDRESS($J516,COLUMN())),0),0),IF($K516&gt;0,IF(AND(INDIRECT(ADDRESS($K516,44))=0,INDIRECT(ADDRESS($K516,38))="UL"),INDIRECT(ADDRESS($K516,COLUMN())),0),0),IF($L516&gt;0,IF(AND(INDIRECT(ADDRESS($L516,44))=0,INDIRECT(ADDRESS($L516,38))="UL"),INDIRECT(ADDRESS($L516,COLUMN())),0),0),IF($M516&gt;0,IF(AND(INDIRECT(ADDRESS($M516,44))=0,INDIRECT(ADDRESS($M516,38))="UL"),INDIRECT(ADDRESS($M516,COLUMN())),0),0))</f>
        <v>0.22222222222222221</v>
      </c>
      <c r="CA516" s="57">
        <f t="shared" ca="1" si="388"/>
        <v>0.22222222222222221</v>
      </c>
      <c r="CB516" s="57" cm="1">
        <f t="array" aca="1" ref="CB516" ca="1">SUM(IF($C516&gt;0,IF(AND(INDIRECT(ADDRESS($C516,44))=0,INDIRECT(ADDRESS($C516,38))&lt;&gt;"UL"),INDIRECT(ADDRESS($C516,COLUMN())),0),0),IF($D516&gt;0,IF(AND(INDIRECT(ADDRESS($D516,44))=0,INDIRECT(ADDRESS($D516,38))&lt;&gt;"UL"),INDIRECT(ADDRESS($D516,COLUMN())),0),0),IF($E516&gt;0,IF(AND(INDIRECT(ADDRESS($E516,44))=0,INDIRECT(ADDRESS($E516,38))&lt;&gt;"UL"),INDIRECT(ADDRESS($E516,COLUMN())),0),0),IF($F516&gt;0,IF(AND(INDIRECT(ADDRESS($F516,44))=0,INDIRECT(ADDRESS($F516,38))&lt;&gt;"UL"),INDIRECT(ADDRESS($F516,COLUMN())),0),0),IF($G516&gt;0,IF(AND(INDIRECT(ADDRESS($G516,44))=0,INDIRECT(ADDRESS($G516,38))&lt;&gt;"UL"),INDIRECT(ADDRESS($G516,COLUMN())),0),0),IF($H516&gt;0,IF(AND(INDIRECT(ADDRESS($H516,44))=0,INDIRECT(ADDRESS($H516,38))&lt;&gt;"UL"),INDIRECT(ADDRESS($H516,COLUMN())),0),0),IF($I516&gt;0,IF(AND(INDIRECT(ADDRESS($I516,44))=0,INDIRECT(ADDRESS($I516,38))&lt;&gt;"UL"),INDIRECT(ADDRESS($I516,COLUMN())),0),0),IF($J516&gt;0,IF(AND(INDIRECT(ADDRESS($J516,44))=0,INDIRECT(ADDRESS($J516,38))&lt;&gt;"UL"),INDIRECT(ADDRESS($J516,COLUMN())),0),0),IF($K516&gt;0,IF(AND(INDIRECT(ADDRESS($K516,44))=0,INDIRECT(ADDRESS($K516,38))&lt;&gt;"UL"),INDIRECT(ADDRESS($K516,COLUMN())),0),0),IF($L516&gt;0,IF(AND(INDIRECT(ADDRESS($L516,44))=0,INDIRECT(ADDRESS($L516,38))&lt;&gt;"UL"),INDIRECT(ADDRESS($L516,COLUMN())),0),0),IF($M516&gt;0,IF(AND(INDIRECT(ADDRESS($M516,44))=0,INDIRECT(ADDRESS($M516,38))&lt;&gt;"UL"),INDIRECT(ADDRESS($M516,COLUMN())),0),0))</f>
        <v>0</v>
      </c>
      <c r="CC516" s="57">
        <f t="shared" ca="1" si="389"/>
        <v>0</v>
      </c>
      <c r="CD516" s="57" cm="1">
        <f t="array" aca="1" ref="CD516" ca="1">SUM(IF($C516&gt;0,IF(AND(INDIRECT(ADDRESS($C516,44))=0,INDIRECT(ADDRESS($C516,38))&lt;&gt;"UL"),INDIRECT(ADDRESS($C516,COLUMN())),0),0),IF($D516&gt;0,IF(AND(INDIRECT(ADDRESS($D516,44))=0,INDIRECT(ADDRESS($D516,38))&lt;&gt;"UL"),INDIRECT(ADDRESS($D516,COLUMN())),0),0),IF($E516&gt;0,IF(AND(INDIRECT(ADDRESS($E516,44))=0,INDIRECT(ADDRESS($E516,38))&lt;&gt;"UL"),INDIRECT(ADDRESS($E516,COLUMN())),0),0),IF($F516&gt;0,IF(AND(INDIRECT(ADDRESS($F516,44))=0,INDIRECT(ADDRESS($F516,38))&lt;&gt;"UL"),INDIRECT(ADDRESS($F516,COLUMN())),0),0),IF($G516&gt;0,IF(AND(INDIRECT(ADDRESS($G516,44))=0,INDIRECT(ADDRESS($G516,38))&lt;&gt;"UL"),INDIRECT(ADDRESS($G516,COLUMN())),0),0),IF($H516&gt;0,IF(AND(INDIRECT(ADDRESS($H516,44))=0,INDIRECT(ADDRESS($H516,38))&lt;&gt;"UL"),INDIRECT(ADDRESS($H516,COLUMN())),0),0),IF($I516&gt;0,IF(AND(INDIRECT(ADDRESS($I516,44))=0,INDIRECT(ADDRESS($I516,38))&lt;&gt;"UL"),INDIRECT(ADDRESS($I516,COLUMN())),0),0),IF($J516&gt;0,IF(AND(INDIRECT(ADDRESS($J516,44))=0,INDIRECT(ADDRESS($J516,38))&lt;&gt;"UL"),INDIRECT(ADDRESS($J516,COLUMN())),0),0),IF($K516&gt;0,IF(AND(INDIRECT(ADDRESS($K516,44))=0,INDIRECT(ADDRESS($K516,38))&lt;&gt;"UL"),INDIRECT(ADDRESS($K516,COLUMN())),0),0),IF($L516&gt;0,IF(AND(INDIRECT(ADDRESS($L516,44))=0,INDIRECT(ADDRESS($L516,38))&lt;&gt;"UL"),INDIRECT(ADDRESS($L516,COLUMN())),0),0),IF($M516&gt;0,IF(AND(INDIRECT(ADDRESS($M516,44))=0,INDIRECT(ADDRESS($M516,38))&lt;&gt;"UL"),INDIRECT(ADDRESS($M516,COLUMN())),0),0))</f>
        <v>0</v>
      </c>
      <c r="CE516" s="57" cm="1">
        <f t="array" aca="1" ref="CE516" ca="1">SUM(IF($C516&gt;0,IF(AND(INDIRECT(ADDRESS($C516,44))=0,INDIRECT(ADDRESS($C516,38))&lt;&gt;"UL"),INDIRECT(ADDRESS($C516,COLUMN())),0),0),IF($D516&gt;0,IF(AND(INDIRECT(ADDRESS($D516,44))=0,INDIRECT(ADDRESS($D516,38))&lt;&gt;"UL"),INDIRECT(ADDRESS($D516,COLUMN())),0),0),IF($E516&gt;0,IF(AND(INDIRECT(ADDRESS($E516,44))=0,INDIRECT(ADDRESS($E516,38))&lt;&gt;"UL"),INDIRECT(ADDRESS($E516,COLUMN())),0),0),IF($F516&gt;0,IF(AND(INDIRECT(ADDRESS($F516,44))=0,INDIRECT(ADDRESS($F516,38))&lt;&gt;"UL"),INDIRECT(ADDRESS($F516,COLUMN())),0),0),IF($G516&gt;0,IF(AND(INDIRECT(ADDRESS($G516,44))=0,INDIRECT(ADDRESS($G516,38))&lt;&gt;"UL"),INDIRECT(ADDRESS($G516,COLUMN())),0),0),IF($H516&gt;0,IF(AND(INDIRECT(ADDRESS($H516,44))=0,INDIRECT(ADDRESS($H516,38))&lt;&gt;"UL"),INDIRECT(ADDRESS($H516,COLUMN())),0),0),IF($I516&gt;0,IF(AND(INDIRECT(ADDRESS($I516,44))=0,INDIRECT(ADDRESS($I516,38))&lt;&gt;"UL"),INDIRECT(ADDRESS($I516,COLUMN())),0),0),IF($J516&gt;0,IF(AND(INDIRECT(ADDRESS($J516,44))=0,INDIRECT(ADDRESS($J516,38))&lt;&gt;"UL"),INDIRECT(ADDRESS($J516,COLUMN())),0),0),IF($K516&gt;0,IF(AND(INDIRECT(ADDRESS($K516,44))=0,INDIRECT(ADDRESS($K516,38))&lt;&gt;"UL"),INDIRECT(ADDRESS($K516,COLUMN())),0),0),IF($L516&gt;0,IF(AND(INDIRECT(ADDRESS($L516,44))=0,INDIRECT(ADDRESS($L516,38))&lt;&gt;"UL"),INDIRECT(ADDRESS($L516,COLUMN())),0),0),IF($M516&gt;0,IF(AND(INDIRECT(ADDRESS($M516,44))=0,INDIRECT(ADDRESS($M516,38))&lt;&gt;"UL"),INDIRECT(ADDRESS($M516,COLUMN())),0),0))</f>
        <v>0</v>
      </c>
      <c r="CF516" s="57">
        <f t="shared" ca="1" si="390"/>
        <v>0</v>
      </c>
      <c r="CG516" s="57">
        <f t="shared" ca="1" si="391"/>
        <v>2.370459174251033</v>
      </c>
      <c r="CH516" s="57">
        <f t="shared" ca="1" si="392"/>
        <v>7.6466424975839775E-2</v>
      </c>
      <c r="CI516" s="19">
        <f t="shared" ca="1" si="393"/>
        <v>14.400869157886422</v>
      </c>
      <c r="CJ516" s="19"/>
      <c r="CK516" s="57" cm="1">
        <f t="array" aca="1" ref="CK516" ca="1">IF(AU516="S", SUM(IF($C516&gt;0,IF(INDIRECT(ADDRESS($C516,43))&lt;&gt;1,INDIRECT(ADDRESS($C516,48)),0),0), IF($D516&gt;0,IF(INDIRECT(ADDRESS($D516,43))&lt;&gt;1,INDIRECT(ADDRESS($D516,48)),0),0), IF($E516&gt;0,IF(INDIRECT(ADDRESS($E516,43))&lt;&gt;1,INDIRECT(ADDRESS($E516,48)),0),0), IF($F516&gt;0,IF(INDIRECT(ADDRESS($F516,43))&lt;&gt;1,INDIRECT(ADDRESS($F516,48)),0),0), IF($G516&gt;0,IF(INDIRECT(ADDRESS($G516,43))&lt;&gt;1,INDIRECT(ADDRESS($G516,48)),0),0), IF($H516&gt;0,IF(INDIRECT(ADDRESS($H516,43))&lt;&gt;1,INDIRECT(ADDRESS($H516,48)),0),0), IF($I516&gt;0,IF(INDIRECT(ADDRESS($I516,43))&lt;&gt;1,INDIRECT(ADDRESS($I516,48)),0),0), IF($J516&gt;0,IF(INDIRECT(ADDRESS($J516,43))&lt;&gt;1,INDIRECT(ADDRESS($J516,48)),0),0), IF($K516&gt;0,IF(INDIRECT(ADDRESS($K516,43))&lt;&gt;1,INDIRECT(ADDRESS($K516,48)),0),0), IF($L516&gt;0,IF(INDIRECT(ADDRESS($L516,43))&lt;&gt;1,INDIRECT(ADDRESS($L516,48)),0),0), IF($M516&gt;0,IF(INDIRECT(ADDRESS($M516,43))&lt;&gt;1,INDIRECT(ADDRESS($M516,48)),0),0)), IF(AU516="L",SUM(IF($C516&gt;0,IF(INDIRECT(ADDRESS($C516,43))&lt;&gt;1,INDIRECT(ADDRESS($C516,50)),0),0), IF($D516&gt;0,IF(INDIRECT(ADDRESS($D516,43))&lt;&gt;1,INDIRECT(ADDRESS($D516,50)),0),0), IF($E516&gt;0,IF(INDIRECT(ADDRESS($E516,43))&lt;&gt;1,INDIRECT(ADDRESS($E516,50)),0),0), IF($F516&gt;0,IF(INDIRECT(ADDRESS($F516,43))&lt;&gt;1,INDIRECT(ADDRESS($F516,50)),0),0), IF($G516&gt;0,IF(INDIRECT(ADDRESS($G516,43))&lt;&gt;1,INDIRECT(ADDRESS($G516,50)),0),0), IF($G516&gt;0,IF(INDIRECT(ADDRESS($G516,43))&lt;&gt;1,INDIRECT(ADDRESS($G516,50)),0),0), IF($H516&gt;0,IF(INDIRECT(ADDRESS($H516,43))&lt;&gt;1,INDIRECT(ADDRESS($H516,50)),0),0), IF($I516&gt;0,IF(INDIRECT(ADDRESS($I516,43))&lt;&gt;1,INDIRECT(ADDRESS($I516,50)),0),0), IF($J516&gt;0,IF(INDIRECT(ADDRESS($J516,43))&lt;&gt;1,INDIRECT(ADDRESS($J516,50)),0),0), IF($K516&gt;0,IF(INDIRECT(ADDRESS($K516,43))&lt;&gt;1,INDIRECT(ADDRESS($K516,50)),0),0), IF($L516&gt;0,IF(INDIRECT(ADDRESS($L516,43))&lt;&gt;1,INDIRECT(ADDRESS($L516,50)),0),0), IF($M516&gt;0,IF(INDIRECT(ADDRESS($M516,43))&lt;&gt;1,INDIRECT(ADDRESS($M516,50)),0),0)), SUM(IF($C516&gt;0,IF(INDIRECT(ADDRESS($C516,43))&lt;&gt;1,INDIRECT(ADDRESS($C516,49)),0),0), IF($D516&gt;0,IF(INDIRECT(ADDRESS($D516,43))&lt;&gt;1,INDIRECT(ADDRESS($D516,49)),0),0), IF($E516&gt;0,IF(INDIRECT(ADDRESS($E516,43))&lt;&gt;1,INDIRECT(ADDRESS($E516,49)),0),0), IF($F516&gt;0,IF(INDIRECT(ADDRESS($F516,43))&lt;&gt;1,INDIRECT(ADDRESS($F516,49)),0),0), IF($G516&gt;0,IF(INDIRECT(ADDRESS($G516,43))&lt;&gt;1,INDIRECT(ADDRESS($G516,49)),0),0), IF($G516&gt;0,IF(INDIRECT(ADDRESS($G516,43))&lt;&gt;1,INDIRECT(ADDRESS($G516,49)),0),0), IF($H516&gt;0,IF(INDIRECT(ADDRESS($H516,43))&lt;&gt;1,INDIRECT(ADDRESS($H516,49)),0),0), IF($I516&gt;0,IF(INDIRECT(ADDRESS($I516,43))&lt;&gt;1,INDIRECT(ADDRESS($I516,49)),0),0), IF($J516&gt;0,IF(INDIRECT(ADDRESS($J516,43))&lt;&gt;1,INDIRECT(ADDRESS($J516,49)),0),0), IF($K516&gt;0,IF(INDIRECT(ADDRESS($K516,43))&lt;&gt;1,INDIRECT(ADDRESS($K516,49)),0),0), IF($L516&gt;0,IF(INDIRECT(ADDRESS($L516,43))&lt;&gt;1,INDIRECT(ADDRESS($L516,49)),0),0), IF($M516&gt;0,IF(INDIRECT(ADDRESS($M516,43))&lt;&gt;1,INDIRECT(ADDRESS($M516,49)),0),0))))</f>
        <v>2.333333333333333</v>
      </c>
      <c r="CL516" s="57" cm="1">
        <f t="array" aca="1" ref="CL516" ca="1">1.5*SUM(IF($C516&gt;0,IF(INDIRECT(ADDRESS($C516,44))=1,INDIRECT(ADDRESS($C516,47)),0),0),IF($D516&gt;0,IF(INDIRECT(ADDRESS($D516,44))=1,INDIRECT(ADDRESS($CF475,47)),0),0),IF($E516&gt;0,IF(INDIRECT(ADDRESS($E516,44))=1,INDIRECT(ADDRESS($E516,47)),0),0),IF($F516&gt;0,IF(INDIRECT(ADDRESS($F516,44))=1,INDIRECT(ADDRESS($F516,47)),0),0),IF($G516&gt;0,IF(INDIRECT(ADDRESS($G516,44))=1,INDIRECT(ADDRESS($G516,47)),0),0),IF($G516&gt;0,IF(INDIRECT(ADDRESS($G516,44))=1,INDIRECT(ADDRESS($G516,47)),0),0),IF($H516&gt;0,IF(INDIRECT(ADDRESS($H516,44))=1,INDIRECT(ADDRESS($H516,47)),0),0),IF($I516&gt;0,IF(INDIRECT(ADDRESS($I516,44))=1,INDIRECT(ADDRESS($I516,47)),0),0),IF($J516&gt;0,IF(INDIRECT(ADDRESS($J516,44))=1,INDIRECT(ADDRESS($J516,47)),0),0),IF($K516&gt;0,IF(INDIRECT(ADDRESS($K516,44))=1,INDIRECT(ADDRESS($K516,47)),0),0),IF($L516&gt;0,IF(INDIRECT(ADDRESS($L516,44))=1,INDIRECT(ADDRESS($L516,47)),0),0),IF($M516&gt;0,IF(INDIRECT(ADDRESS($M516,44))=1,INDIRECT(ADDRESS($M516,47)),0),0))</f>
        <v>0</v>
      </c>
      <c r="CM516" s="56">
        <f t="shared" ca="1" si="394"/>
        <v>0.98539930602715686</v>
      </c>
      <c r="CN516" s="59"/>
    </row>
    <row r="517" spans="1:92" x14ac:dyDescent="0.25">
      <c r="A517" s="65" t="s">
        <v>568</v>
      </c>
      <c r="B517" s="74">
        <v>439</v>
      </c>
      <c r="C517" s="74">
        <v>456</v>
      </c>
      <c r="D517" s="74">
        <v>471</v>
      </c>
      <c r="E517" s="74">
        <v>472</v>
      </c>
      <c r="F517" s="74">
        <v>459</v>
      </c>
      <c r="G517" s="74"/>
      <c r="H517" s="74"/>
      <c r="I517" s="74"/>
      <c r="J517" s="74"/>
      <c r="K517" s="74"/>
      <c r="L517" s="74"/>
      <c r="M517" s="74"/>
      <c r="N517" s="67">
        <f t="shared" ca="1" si="374"/>
        <v>35</v>
      </c>
      <c r="O517" s="67" t="str" cm="1">
        <f t="array" aca="1" ref="O517" ca="1">INDIRECT(ADDRESS($B517,COLUMN()))</f>
        <v>Fighter</v>
      </c>
      <c r="P517" s="67" cm="1">
        <f t="array" aca="1" ref="P517" ca="1">INDIRECT(ADDRESS($B517,COLUMN()))</f>
        <v>4</v>
      </c>
      <c r="Q517" s="67" cm="1">
        <f t="array" aca="1" ref="Q517" ca="1">INDIRECT(ADDRESS($B517,COLUMN()))</f>
        <v>0</v>
      </c>
      <c r="R517" s="67" cm="1">
        <f t="array" aca="1" ref="R517" ca="1">INDIRECT(ADDRESS($B517,COLUMN()))</f>
        <v>0</v>
      </c>
      <c r="S517" s="67" cm="1">
        <f t="array" aca="1" ref="S517" ca="1">INDIRECT(ADDRESS($B517,COLUMN()))</f>
        <v>2</v>
      </c>
      <c r="T517" s="67" t="str" cm="1">
        <f t="array" aca="1" ref="T517" ca="1">INDIRECT(ADDRESS($B517,COLUMN()))</f>
        <v>1-5</v>
      </c>
      <c r="U517" s="67" cm="1">
        <f t="array" aca="1" ref="U517" ca="1">INDIRECT(ADDRESS($B517,COLUMN()))</f>
        <v>5</v>
      </c>
      <c r="V517" s="67" cm="1">
        <f t="array" aca="1" ref="V517" ca="1">INDIRECT(ADDRESS($B517,COLUMN()))</f>
        <v>0</v>
      </c>
      <c r="W517" s="67" cm="1">
        <f t="array" aca="1" ref="W517" ca="1">INDIRECT(ADDRESS($B517,COLUMN()))</f>
        <v>3</v>
      </c>
      <c r="X517" s="67" cm="1">
        <f t="array" aca="1" ref="X517" ca="1">INDIRECT(ADDRESS($B517,COLUMN()))</f>
        <v>5</v>
      </c>
      <c r="Y517" s="67" cm="1">
        <f t="array" aca="1" ref="Y517" ca="1">INDIRECT(ADDRESS($B517,COLUMN()))</f>
        <v>0</v>
      </c>
      <c r="Z517" s="67" cm="1">
        <f t="array" aca="1" ref="Z517" ca="1">INDIRECT(ADDRESS($B517,COLUMN()))</f>
        <v>5</v>
      </c>
      <c r="AA517" s="67">
        <f t="shared" si="375"/>
        <v>0</v>
      </c>
      <c r="AB517" s="56">
        <f t="shared" ca="1" si="376"/>
        <v>0.77246254744164822</v>
      </c>
      <c r="AC517" s="56">
        <f t="shared" ca="1" si="377"/>
        <v>0.75600868786402609</v>
      </c>
      <c r="AD517" s="56">
        <f t="shared" ca="1" si="378"/>
        <v>2.6295954360487865</v>
      </c>
      <c r="AF517" s="52"/>
      <c r="AG517" s="52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2"/>
      <c r="AU517" s="54" t="s">
        <v>113</v>
      </c>
      <c r="AV517" s="57" cm="1">
        <f t="array" aca="1" ref="AV517" ca="1">SUM(IF($C517&gt;0,IF(AND(INDIRECT(ADDRESS($C517,44))=0,INDIRECT(ADDRESS($C517,38))="UL",ISERROR(SEARCH("Rear",INDIRECT(ADDRESS($C517,33)))),ISERROR(SEARCH("Side",INDIRECT(ADDRESS($C517,33))))),INDIRECT(ADDRESS($C517,COLUMN())),0),0),IF($D517&gt;0,IF(AND(INDIRECT(ADDRESS($D517,44))=0,INDIRECT(ADDRESS($D517,38))="UL",ISERROR(SEARCH("Rear",INDIRECT(ADDRESS($D517,33)))),ISERROR(SEARCH("Side",INDIRECT(ADDRESS($D517,33))))),INDIRECT(ADDRESS($D517,COLUMN())),0),0),IF($E517&gt;0,IF(AND(INDIRECT(ADDRESS($E517,44))=0,INDIRECT(ADDRESS($E517,38))="UL",ISERROR(SEARCH("Rear",INDIRECT(ADDRESS($E517,33)))),ISERROR(SEARCH("Side",INDIRECT(ADDRESS($E517,33))))),INDIRECT(ADDRESS($E517,COLUMN())),0),0),IF($F517&gt;0,IF(AND(INDIRECT(ADDRESS($F517,44))=0,INDIRECT(ADDRESS($F517,38))="UL",ISERROR(SEARCH("Rear",INDIRECT(ADDRESS($F517,33)))),ISERROR(SEARCH("Side",INDIRECT(ADDRESS($F517,33))))),INDIRECT(ADDRESS($F517,COLUMN())),0),0),IF($G517&gt;0,IF(AND(INDIRECT(ADDRESS($G517,44))=0,INDIRECT(ADDRESS($G517,38))="UL",ISERROR(SEARCH("Rear",INDIRECT(ADDRESS($G517,33)))),ISERROR(SEARCH("Side",INDIRECT(ADDRESS($G517,33))))),INDIRECT(ADDRESS($G517,COLUMN())),0),0),IF($H517&gt;0,IF(AND(INDIRECT(ADDRESS($H517,44))=0,INDIRECT(ADDRESS($H517,38))="UL",ISERROR(SEARCH("Rear",INDIRECT(ADDRESS($H517,33)))),ISERROR(SEARCH("Side",INDIRECT(ADDRESS($H517,33))))),INDIRECT(ADDRESS($H517,COLUMN())),0),0),IF($I517&gt;0,IF(AND(INDIRECT(ADDRESS($I517,44))=0,INDIRECT(ADDRESS($I517,38))="UL",ISERROR(SEARCH("Rear",INDIRECT(ADDRESS($I517,33)))),ISERROR(SEARCH("Side",INDIRECT(ADDRESS($I517,33))))),INDIRECT(ADDRESS($I517,COLUMN())),0),0),IF($J517&gt;0,IF(AND(INDIRECT(ADDRESS($J517,44))=0,INDIRECT(ADDRESS($J517,38))="UL",ISERROR(SEARCH("Rear",INDIRECT(ADDRESS($J517,33)))),ISERROR(SEARCH("Side",INDIRECT(ADDRESS($J517,33))))),INDIRECT(ADDRESS($J517,COLUMN())),0),0),IF($K517&gt;0,IF(AND(INDIRECT(ADDRESS($K517,44))=0,INDIRECT(ADDRESS($K517,38))="UL",ISERROR(SEARCH("Rear",INDIRECT(ADDRESS($K517,33)))),ISERROR(SEARCH("Side",INDIRECT(ADDRESS($K517,33))))),INDIRECT(ADDRESS($K517,COLUMN())),0),0),IF($L517&gt;0,IF(AND(INDIRECT(ADDRESS($L517,44))=0,INDIRECT(ADDRESS($L517,38))="UL",ISERROR(SEARCH("Rear",INDIRECT(ADDRESS($L517,33)))),ISERROR(SEARCH("Side",INDIRECT(ADDRESS($L517,33))))),INDIRECT(ADDRESS($L517,COLUMN())),0),0),IF($M517&gt;0,IF(AND(INDIRECT(ADDRESS($M517,44))=0,INDIRECT(ADDRESS($M517,38))="UL",ISERROR(SEARCH("Rear",INDIRECT(ADDRESS($M517,33)))),ISERROR(SEARCH("Side",INDIRECT(ADDRESS($M517,33))))),INDIRECT(ADDRESS($M517,COLUMN())),0),0))</f>
        <v>0.66666666666666663</v>
      </c>
      <c r="AW517" s="57" cm="1">
        <f t="array" aca="1" ref="AW517" ca="1">SUM(IF($C517&gt;0,IF(AND(INDIRECT(ADDRESS($C517,44))=0,INDIRECT(ADDRESS($C517,38))="UL",ISERROR(SEARCH("Rear",INDIRECT(ADDRESS($C517,33)))),ISERROR(SEARCH("Side",INDIRECT(ADDRESS($C517,33))))),INDIRECT(ADDRESS($C517,COLUMN())),0),0),IF($D517&gt;0,IF(AND(INDIRECT(ADDRESS($D517,44))=0,INDIRECT(ADDRESS($D517,38))="UL",ISERROR(SEARCH("Rear",INDIRECT(ADDRESS($D517,33)))),ISERROR(SEARCH("Side",INDIRECT(ADDRESS($D517,33))))),INDIRECT(ADDRESS($D517,COLUMN())),0),0),IF($E517&gt;0,IF(AND(INDIRECT(ADDRESS($E517,44))=0,INDIRECT(ADDRESS($E517,38))="UL",ISERROR(SEARCH("Rear",INDIRECT(ADDRESS($E517,33)))),ISERROR(SEARCH("Side",INDIRECT(ADDRESS($E517,33))))),INDIRECT(ADDRESS($E517,COLUMN())),0),0),IF($F517&gt;0,IF(AND(INDIRECT(ADDRESS($F517,44))=0,INDIRECT(ADDRESS($F517,38))="UL",ISERROR(SEARCH("Rear",INDIRECT(ADDRESS($F517,33)))),ISERROR(SEARCH("Side",INDIRECT(ADDRESS($F517,33))))),INDIRECT(ADDRESS($F517,COLUMN())),0),0),IF($G517&gt;0,IF(AND(INDIRECT(ADDRESS($G517,44))=0,INDIRECT(ADDRESS($G517,38))="UL",ISERROR(SEARCH("Rear",INDIRECT(ADDRESS($G517,33)))),ISERROR(SEARCH("Side",INDIRECT(ADDRESS($G517,33))))),INDIRECT(ADDRESS($G517,COLUMN())),0),0),IF($H517&gt;0,IF(AND(INDIRECT(ADDRESS($H517,44))=0,INDIRECT(ADDRESS($H517,38))="UL",ISERROR(SEARCH("Rear",INDIRECT(ADDRESS($H517,33)))),ISERROR(SEARCH("Side",INDIRECT(ADDRESS($H517,33))))),INDIRECT(ADDRESS($H517,COLUMN())),0),0),IF($I517&gt;0,IF(AND(INDIRECT(ADDRESS($I517,44))=0,INDIRECT(ADDRESS($I517,38))="UL",ISERROR(SEARCH("Rear",INDIRECT(ADDRESS($I517,33)))),ISERROR(SEARCH("Side",INDIRECT(ADDRESS($I517,33))))),INDIRECT(ADDRESS($I517,COLUMN())),0),0),IF($J517&gt;0,IF(AND(INDIRECT(ADDRESS($J517,44))=0,INDIRECT(ADDRESS($J517,38))="UL",ISERROR(SEARCH("Rear",INDIRECT(ADDRESS($J517,33)))),ISERROR(SEARCH("Side",INDIRECT(ADDRESS($J517,33))))),INDIRECT(ADDRESS($J517,COLUMN())),0),0),IF($K517&gt;0,IF(AND(INDIRECT(ADDRESS($K517,44))=0,INDIRECT(ADDRESS($K517,38))="UL",ISERROR(SEARCH("Rear",INDIRECT(ADDRESS($K517,33)))),ISERROR(SEARCH("Side",INDIRECT(ADDRESS($K517,33))))),INDIRECT(ADDRESS($K517,COLUMN())),0),0),IF($L517&gt;0,IF(AND(INDIRECT(ADDRESS($L517,44))=0,INDIRECT(ADDRESS($L517,38))="UL",ISERROR(SEARCH("Rear",INDIRECT(ADDRESS($L517,33)))),ISERROR(SEARCH("Side",INDIRECT(ADDRESS($L517,33))))),INDIRECT(ADDRESS($L517,COLUMN())),0),0),IF($M517&gt;0,IF(AND(INDIRECT(ADDRESS($M517,44))=0,INDIRECT(ADDRESS($M517,38))="UL",ISERROR(SEARCH("Rear",INDIRECT(ADDRESS($M517,33)))),ISERROR(SEARCH("Side",INDIRECT(ADDRESS($M517,33))))),INDIRECT(ADDRESS($M517,COLUMN())),0),0))</f>
        <v>1.5555555555555554</v>
      </c>
      <c r="AX517" s="57" cm="1">
        <f t="array" aca="1" ref="AX517" ca="1">SUM(IF($C517&gt;0,IF(AND(INDIRECT(ADDRESS($C517,44))=0,INDIRECT(ADDRESS($C517,38))="UL",ISERROR(SEARCH("Rear",INDIRECT(ADDRESS($C517,33)))),ISERROR(SEARCH("Side",INDIRECT(ADDRESS($C517,33))))),INDIRECT(ADDRESS($C517,COLUMN())),0),0),IF($D517&gt;0,IF(AND(INDIRECT(ADDRESS($D517,44))=0,INDIRECT(ADDRESS($D517,38))="UL",ISERROR(SEARCH("Rear",INDIRECT(ADDRESS($D517,33)))),ISERROR(SEARCH("Side",INDIRECT(ADDRESS($D517,33))))),INDIRECT(ADDRESS($D517,COLUMN())),0),0),IF($E517&gt;0,IF(AND(INDIRECT(ADDRESS($E517,44))=0,INDIRECT(ADDRESS($E517,38))="UL",ISERROR(SEARCH("Rear",INDIRECT(ADDRESS($E517,33)))),ISERROR(SEARCH("Side",INDIRECT(ADDRESS($E517,33))))),INDIRECT(ADDRESS($E517,COLUMN())),0),0),IF($F517&gt;0,IF(AND(INDIRECT(ADDRESS($F517,44))=0,INDIRECT(ADDRESS($F517,38))="UL",ISERROR(SEARCH("Rear",INDIRECT(ADDRESS($F517,33)))),ISERROR(SEARCH("Side",INDIRECT(ADDRESS($F517,33))))),INDIRECT(ADDRESS($F517,COLUMN())),0),0),IF($G517&gt;0,IF(AND(INDIRECT(ADDRESS($G517,44))=0,INDIRECT(ADDRESS($G517,38))="UL",ISERROR(SEARCH("Rear",INDIRECT(ADDRESS($G517,33)))),ISERROR(SEARCH("Side",INDIRECT(ADDRESS($G517,33))))),INDIRECT(ADDRESS($G517,COLUMN())),0),0),IF($H517&gt;0,IF(AND(INDIRECT(ADDRESS($H517,44))=0,INDIRECT(ADDRESS($H517,38))="UL",ISERROR(SEARCH("Rear",INDIRECT(ADDRESS($H517,33)))),ISERROR(SEARCH("Side",INDIRECT(ADDRESS($H517,33))))),INDIRECT(ADDRESS($H517,COLUMN())),0),0),IF($I517&gt;0,IF(AND(INDIRECT(ADDRESS($I517,44))=0,INDIRECT(ADDRESS($I517,38))="UL",ISERROR(SEARCH("Rear",INDIRECT(ADDRESS($I517,33)))),ISERROR(SEARCH("Side",INDIRECT(ADDRESS($I517,33))))),INDIRECT(ADDRESS($I517,COLUMN())),0),0),IF($J517&gt;0,IF(AND(INDIRECT(ADDRESS($J517,44))=0,INDIRECT(ADDRESS($J517,38))="UL",ISERROR(SEARCH("Rear",INDIRECT(ADDRESS($J517,33)))),ISERROR(SEARCH("Side",INDIRECT(ADDRESS($J517,33))))),INDIRECT(ADDRESS($J517,COLUMN())),0),0),IF($K517&gt;0,IF(AND(INDIRECT(ADDRESS($K517,44))=0,INDIRECT(ADDRESS($K517,38))="UL",ISERROR(SEARCH("Rear",INDIRECT(ADDRESS($K517,33)))),ISERROR(SEARCH("Side",INDIRECT(ADDRESS($K517,33))))),INDIRECT(ADDRESS($K517,COLUMN())),0),0),IF($L517&gt;0,IF(AND(INDIRECT(ADDRESS($L517,44))=0,INDIRECT(ADDRESS($L517,38))="UL",ISERROR(SEARCH("Rear",INDIRECT(ADDRESS($L517,33)))),ISERROR(SEARCH("Side",INDIRECT(ADDRESS($L517,33))))),INDIRECT(ADDRESS($L517,COLUMN())),0),0),IF($M517&gt;0,IF(AND(INDIRECT(ADDRESS($M517,44))=0,INDIRECT(ADDRESS($M517,38))="UL",ISERROR(SEARCH("Rear",INDIRECT(ADDRESS($M517,33)))),ISERROR(SEARCH("Side",INDIRECT(ADDRESS($M517,33))))),INDIRECT(ADDRESS($M517,COLUMN())),0),0))</f>
        <v>0</v>
      </c>
      <c r="AY517" s="58">
        <f t="shared" ca="1" si="379"/>
        <v>1.5555555555555554</v>
      </c>
      <c r="AZ517" s="58">
        <f t="shared" ca="1" si="380"/>
        <v>0.74074074074074059</v>
      </c>
      <c r="BA517" s="58" cm="1">
        <f t="array" aca="1" ref="BA517" ca="1">SUM(IF($C517&gt;0,IF(AND(INDIRECT(ADDRESS($C517,44))=0,INDIRECT(ADDRESS($C517,38))="UL"),INDIRECT(ADDRESS($C517,COLUMN())),0),0),IF($D517&gt;0,IF(AND(INDIRECT(ADDRESS($D517,44))=0,INDIRECT(ADDRESS($D517,38))="UL"),INDIRECT(ADDRESS($D517,COLUMN())),0),0),IF($E517&gt;0,IF(AND(INDIRECT(ADDRESS($E517,44))=0,INDIRECT(ADDRESS($E517,38))="UL"),INDIRECT(ADDRESS($E517,COLUMN())),0),0),IF($F517&gt;0,IF(AND(INDIRECT(ADDRESS($F517,44))=0,INDIRECT(ADDRESS($F517,38))="UL"),INDIRECT(ADDRESS($F517,COLUMN())),0),0),IF($G517&gt;0,IF(AND(INDIRECT(ADDRESS($G517,44))=0,INDIRECT(ADDRESS($G517,38))="UL"),INDIRECT(ADDRESS($G517,COLUMN())),0),0),IF($H517&gt;0,IF(AND(INDIRECT(ADDRESS($H517,44))=0,INDIRECT(ADDRESS($H517,38))="UL"),INDIRECT(ADDRESS($H517,COLUMN())),0),0),IF($I517&gt;0,IF(AND(INDIRECT(ADDRESS($I517,44))=0,INDIRECT(ADDRESS($I517,38))="UL"),INDIRECT(ADDRESS($I517,COLUMN())),0),0),IF($J517&gt;0,IF(AND(INDIRECT(ADDRESS($J517,44))=0,INDIRECT(ADDRESS($J517,38))="UL"),INDIRECT(ADDRESS($J517,COLUMN())),0),0),IF($K517&gt;0,IF(AND(INDIRECT(ADDRESS($K517,44))=0,INDIRECT(ADDRESS($K517,38))="UL"),INDIRECT(ADDRESS($K517,COLUMN())),0),0),IF($L517&gt;0,IF(AND(INDIRECT(ADDRESS($L517,44))=0,INDIRECT(ADDRESS($L517,38))="UL"),INDIRECT(ADDRESS($L517,COLUMN())),0),0),IF($M517&gt;0,IF(AND(INDIRECT(ADDRESS($M517,44))=0,INDIRECT(ADDRESS($M517,38))="UL"),INDIRECT(ADDRESS($M517,COLUMN())),0),0))</f>
        <v>0.83894179894179888</v>
      </c>
      <c r="BB517" s="58" cm="1">
        <f t="array" aca="1" ref="BB517" ca="1">SUM(IF($C517&gt;0,IF(AND(INDIRECT(ADDRESS($C517,44))=0,INDIRECT(ADDRESS($C517,38))="UL"),INDIRECT(ADDRESS($C517,COLUMN())),0),0),IF($D517&gt;0,IF(AND(INDIRECT(ADDRESS($D517,44))=0,INDIRECT(ADDRESS($D517,38))="UL"),INDIRECT(ADDRESS($D517,COLUMN())),0),0),IF($E517&gt;0,IF(AND(INDIRECT(ADDRESS($E517,44))=0,INDIRECT(ADDRESS($E517,38))="UL"),INDIRECT(ADDRESS($E517,COLUMN())),0),0),IF($F517&gt;0,IF(AND(INDIRECT(ADDRESS($F517,44))=0,INDIRECT(ADDRESS($F517,38))="UL"),INDIRECT(ADDRESS($F517,COLUMN())),0),0),IF($G517&gt;0,IF(AND(INDIRECT(ADDRESS($G517,44))=0,INDIRECT(ADDRESS($G517,38))="UL"),INDIRECT(ADDRESS($G517,COLUMN())),0),0),IF($H517&gt;0,IF(AND(INDIRECT(ADDRESS($H517,44))=0,INDIRECT(ADDRESS($H517,38))="UL"),INDIRECT(ADDRESS($H517,COLUMN())),0),0),IF($I517&gt;0,IF(AND(INDIRECT(ADDRESS($I517,44))=0,INDIRECT(ADDRESS($I517,38))="UL"),INDIRECT(ADDRESS($I517,COLUMN())),0),0),IF($J517&gt;0,IF(AND(INDIRECT(ADDRESS($J517,44))=0,INDIRECT(ADDRESS($J517,38))="UL"),INDIRECT(ADDRESS($J517,COLUMN())),0),0),IF($K517&gt;0,IF(AND(INDIRECT(ADDRESS($K517,44))=0,INDIRECT(ADDRESS($K517,38))="UL"),INDIRECT(ADDRESS($K517,COLUMN())),0),0),IF($L517&gt;0,IF(AND(INDIRECT(ADDRESS($L517,44))=0,INDIRECT(ADDRESS($L517,38))="UL"),INDIRECT(ADDRESS($L517,COLUMN())),0),0),IF($M517&gt;0,IF(AND(INDIRECT(ADDRESS($M517,44))=0,INDIRECT(ADDRESS($M517,38))="UL"),INDIRECT(ADDRESS($M517,COLUMN())),0),0))</f>
        <v>0.36952380952380948</v>
      </c>
      <c r="BC517" s="58" cm="1">
        <f t="array" aca="1" ref="BC517" ca="1">SUM(IF($C517&gt;0,IF(AND(INDIRECT(ADDRESS($C517,44))=0,INDIRECT(ADDRESS($C517,38))="UL"),INDIRECT(ADDRESS($C517,COLUMN())),0),0),IF($D517&gt;0,IF(AND(INDIRECT(ADDRESS($D517,44))=0,INDIRECT(ADDRESS($D517,38))="UL"),INDIRECT(ADDRESS($D517,COLUMN())),0),0),IF($E517&gt;0,IF(AND(INDIRECT(ADDRESS($E517,44))=0,INDIRECT(ADDRESS($E517,38))="UL"),INDIRECT(ADDRESS($E517,COLUMN())),0),0),IF($F517&gt;0,IF(AND(INDIRECT(ADDRESS($F517,44))=0,INDIRECT(ADDRESS($F517,38))="UL"),INDIRECT(ADDRESS($F517,COLUMN())),0),0),IF($G517&gt;0,IF(AND(INDIRECT(ADDRESS($G517,44))=0,INDIRECT(ADDRESS($G517,38))="UL"),INDIRECT(ADDRESS($G517,COLUMN())),0),0),IF($H517&gt;0,IF(AND(INDIRECT(ADDRESS($H517,44))=0,INDIRECT(ADDRESS($H517,38))="UL"),INDIRECT(ADDRESS($H517,COLUMN())),0),0),IF($I517&gt;0,IF(AND(INDIRECT(ADDRESS($I517,44))=0,INDIRECT(ADDRESS($I517,38))="UL"),INDIRECT(ADDRESS($I517,COLUMN())),0),0),IF($J517&gt;0,IF(AND(INDIRECT(ADDRESS($J517,44))=0,INDIRECT(ADDRESS($J517,38))="UL"),INDIRECT(ADDRESS($J517,COLUMN())),0),0),IF($K517&gt;0,IF(AND(INDIRECT(ADDRESS($K517,44))=0,INDIRECT(ADDRESS($K517,38))="UL"),INDIRECT(ADDRESS($K517,COLUMN())),0),0),IF($L517&gt;0,IF(AND(INDIRECT(ADDRESS($L517,44))=0,INDIRECT(ADDRESS($L517,38))="UL"),INDIRECT(ADDRESS($L517,COLUMN())),0),0),IF($M517&gt;0,IF(AND(INDIRECT(ADDRESS($M517,44))=0,INDIRECT(ADDRESS($M517,38))="UL"),INDIRECT(ADDRESS($M517,COLUMN())),0),0))</f>
        <v>0.23047619047619045</v>
      </c>
      <c r="BD517" s="58" cm="1">
        <f t="array" aca="1" ref="BD517" ca="1">SUM(IF($C517&gt;0,IF(AND(INDIRECT(ADDRESS($C517,44))=0,INDIRECT(ADDRESS($C517,38))="UL"),INDIRECT(ADDRESS($C517,COLUMN())),0),0),IF($D517&gt;0,IF(AND(INDIRECT(ADDRESS($D517,44))=0,INDIRECT(ADDRESS($D517,38))="UL"),INDIRECT(ADDRESS($D517,COLUMN())),0),0),IF($E517&gt;0,IF(AND(INDIRECT(ADDRESS($E517,44))=0,INDIRECT(ADDRESS($E517,38))="UL"),INDIRECT(ADDRESS($E517,COLUMN())),0),0),IF($F517&gt;0,IF(AND(INDIRECT(ADDRESS($F517,44))=0,INDIRECT(ADDRESS($F517,38))="UL"),INDIRECT(ADDRESS($F517,COLUMN())),0),0),IF($G517&gt;0,IF(AND(INDIRECT(ADDRESS($G517,44))=0,INDIRECT(ADDRESS($G517,38))="UL"),INDIRECT(ADDRESS($G517,COLUMN())),0),0),IF($H517&gt;0,IF(AND(INDIRECT(ADDRESS($H517,44))=0,INDIRECT(ADDRESS($H517,38))="UL"),INDIRECT(ADDRESS($H517,COLUMN())),0),0),IF($I517&gt;0,IF(AND(INDIRECT(ADDRESS($I517,44))=0,INDIRECT(ADDRESS($I517,38))="UL"),INDIRECT(ADDRESS($I517,COLUMN())),0),0),IF($J517&gt;0,IF(AND(INDIRECT(ADDRESS($J517,44))=0,INDIRECT(ADDRESS($J517,38))="UL"),INDIRECT(ADDRESS($J517,COLUMN())),0),0),IF($K517&gt;0,IF(AND(INDIRECT(ADDRESS($K517,44))=0,INDIRECT(ADDRESS($K517,38))="UL"),INDIRECT(ADDRESS($K517,COLUMN())),0),0),IF($L517&gt;0,IF(AND(INDIRECT(ADDRESS($L517,44))=0,INDIRECT(ADDRESS($L517,38))="UL"),INDIRECT(ADDRESS($L517,COLUMN())),0),0),IF($M517&gt;0,IF(AND(INDIRECT(ADDRESS($M517,44))=0,INDIRECT(ADDRESS($M517,38))="UL"),INDIRECT(ADDRESS($M517,COLUMN())),0),0))</f>
        <v>0.95513227513227505</v>
      </c>
      <c r="BE517" s="57">
        <f t="shared" ca="1" si="381"/>
        <v>0.36952380952380948</v>
      </c>
      <c r="BF517" s="57" cm="1">
        <f t="array" aca="1" ref="BF517" ca="1">SUM(IF($C517&gt;0,IF(INDIRECT(ADDRESS($C517,45))=1,INDIRECT(ADDRESS($C517,52))*INDIRECT(ADDRESS($C517,42))/5,0),0), IF($D517&gt;0,IF(INDIRECT(ADDRESS($D517,45))=1,INDIRECT(ADDRESS($D517,52))*INDIRECT(ADDRESS($D517,42))/5,0),0), IF($E517&gt;0,IF(INDIRECT(ADDRESS($E517,45))=1,INDIRECT(ADDRESS($E517,52))*INDIRECT(ADDRESS($E517,42))/5,0),0), IF($F517&gt;0,IF(INDIRECT(ADDRESS($F517,45))=1,INDIRECT(ADDRESS($F517,52))*INDIRECT(ADDRESS($F517,42))/5,0),0), IF($G517&gt;0,IF(INDIRECT(ADDRESS($G517,45))=1,INDIRECT(ADDRESS($G517,52))*INDIRECT(ADDRESS($G517,42))/5,0),0), IF($H517&gt;0,IF(INDIRECT(ADDRESS($H517,45))=1,INDIRECT(ADDRESS($H517,52))*INDIRECT(ADDRESS($H517,42))/5,0),0)
)*$BF$296/100</f>
        <v>5.5555555555555546E-2</v>
      </c>
      <c r="BG517" s="19"/>
      <c r="BH517" s="57" cm="1">
        <f t="array" aca="1" ref="BH517" ca="1">SUM(IF($C517&gt;0,IF(AND(INDIRECT(ADDRESS($C517,44))=0,INDIRECT(ADDRESS($C517,38))&lt;&gt;"UL"),INDIRECT(ADDRESS($C517,COLUMN()-12)),0),0), IF($D517&gt;0,IF(AND(INDIRECT(ADDRESS($D517,44))=0,INDIRECT(ADDRESS($D517,38))&lt;&gt;"UL"),INDIRECT(ADDRESS($D517,COLUMN()-12)),0),0), IF($E517&gt;0,IF(AND(INDIRECT(ADDRESS($E517,44))=0,INDIRECT(ADDRESS($E517,38))&lt;&gt;"UL"),INDIRECT(ADDRESS($E517,COLUMN()-12)),0),0), IF($F517&gt;0,IF(AND(INDIRECT(ADDRESS($F517,44))=0,INDIRECT(ADDRESS($F517,38))&lt;&gt;"UL"),INDIRECT(ADDRESS($F517,COLUMN()-12)),0),0), IF($G517&gt;0,IF(AND(INDIRECT(ADDRESS($G517,44))=0,INDIRECT(ADDRESS($G517,38))&lt;&gt;"UL"),INDIRECT(ADDRESS($G517,COLUMN()-12)),0),0), IF($H517&gt;0,IF(AND(INDIRECT(ADDRESS($H517,44))=0,INDIRECT(ADDRESS($H517,38))&lt;&gt;"UL"),INDIRECT(ADDRESS($H517,COLUMN()-12)),0),0), IF($I517&gt;0,IF(AND(INDIRECT(ADDRESS($I517,44))=0,INDIRECT(ADDRESS($I517,38))&lt;&gt;"UL"),INDIRECT(ADDRESS($I517,COLUMN()-12)),0),0), IF($J517&gt;0,IF(AND(INDIRECT(ADDRESS($J517,44))=0,INDIRECT(ADDRESS($J517,38))&lt;&gt;"UL"),INDIRECT(ADDRESS($J517,COLUMN()-12)),0),0), IF($K517&gt;0,IF(AND(INDIRECT(ADDRESS($K517,44))=0,INDIRECT(ADDRESS($K517,38))&lt;&gt;"UL"),INDIRECT(ADDRESS($K517,COLUMN()-12)),0),0), IF($L517&gt;0,IF(AND(INDIRECT(ADDRESS($L517,44))=0,INDIRECT(ADDRESS($L517,38))&lt;&gt;"UL"),INDIRECT(ADDRESS($L517,COLUMN()-12)),0),0), IF($M517&gt;0,IF(AND(INDIRECT(ADDRESS($M517,44))=0,INDIRECT(ADDRESS($M517,38))&lt;&gt;"UL"),INDIRECT(ADDRESS($M517,COLUMN()-12)),0),0))</f>
        <v>0</v>
      </c>
      <c r="BI517" s="57" cm="1">
        <f t="array" aca="1" ref="BI517" ca="1">SUM(IF($C517&gt;0,IF(AND(INDIRECT(ADDRESS($C517,44))=0,INDIRECT(ADDRESS($C517,38))&lt;&gt;"UL"),INDIRECT(ADDRESS($C517,COLUMN()-12)),0),0), IF($D517&gt;0,IF(AND(INDIRECT(ADDRESS($D517,44))=0,INDIRECT(ADDRESS($D517,38))&lt;&gt;"UL"),INDIRECT(ADDRESS($D517,COLUMN()-12)),0),0), IF($E517&gt;0,IF(AND(INDIRECT(ADDRESS($E517,44))=0,INDIRECT(ADDRESS($E517,38))&lt;&gt;"UL"),INDIRECT(ADDRESS($E517,COLUMN()-12)),0),0), IF($F517&gt;0,IF(AND(INDIRECT(ADDRESS($F517,44))=0,INDIRECT(ADDRESS($F517,38))&lt;&gt;"UL"),INDIRECT(ADDRESS($F517,COLUMN()-12)),0),0), IF($G517&gt;0,IF(AND(INDIRECT(ADDRESS($G517,44))=0,INDIRECT(ADDRESS($G517,38))&lt;&gt;"UL"),INDIRECT(ADDRESS($G517,COLUMN()-12)),0),0), IF($H517&gt;0,IF(AND(INDIRECT(ADDRESS($H517,44))=0,INDIRECT(ADDRESS($H517,38))&lt;&gt;"UL"),INDIRECT(ADDRESS($H517,COLUMN()-12)),0),0), IF($I517&gt;0,IF(AND(INDIRECT(ADDRESS($I517,44))=0,INDIRECT(ADDRESS($I517,38))&lt;&gt;"UL"),INDIRECT(ADDRESS($I517,COLUMN()-12)),0),0), IF($J517&gt;0,IF(AND(INDIRECT(ADDRESS($J517,44))=0,INDIRECT(ADDRESS($J517,38))&lt;&gt;"UL"),INDIRECT(ADDRESS($J517,COLUMN()-12)),0),0), IF($K517&gt;0,IF(AND(INDIRECT(ADDRESS($K517,44))=0,INDIRECT(ADDRESS($K517,38))&lt;&gt;"UL"),INDIRECT(ADDRESS($K517,COLUMN()-12)),0),0), IF($L517&gt;0,IF(AND(INDIRECT(ADDRESS($L517,44))=0,INDIRECT(ADDRESS($L517,38))&lt;&gt;"UL"),INDIRECT(ADDRESS($L517,COLUMN()-12)),0),0), IF($M517&gt;0,IF(AND(INDIRECT(ADDRESS($M517,44))=0,INDIRECT(ADDRESS($M517,38))&lt;&gt;"UL"),INDIRECT(ADDRESS($M517,COLUMN()-12)),0),0))</f>
        <v>0</v>
      </c>
      <c r="BJ517" s="57" cm="1">
        <f t="array" aca="1" ref="BJ517" ca="1">SUM(IF($C517&gt;0,IF(AND(INDIRECT(ADDRESS($C517,44))=0,INDIRECT(ADDRESS($C517,38))&lt;&gt;"UL"),INDIRECT(ADDRESS($C517,COLUMN()-12)),0),0), IF($D517&gt;0,IF(AND(INDIRECT(ADDRESS($D517,44))=0,INDIRECT(ADDRESS($D517,38))&lt;&gt;"UL"),INDIRECT(ADDRESS($D517,COLUMN()-12)),0),0), IF($E517&gt;0,IF(AND(INDIRECT(ADDRESS($E517,44))=0,INDIRECT(ADDRESS($E517,38))&lt;&gt;"UL"),INDIRECT(ADDRESS($E517,COLUMN()-12)),0),0), IF($F517&gt;0,IF(AND(INDIRECT(ADDRESS($F517,44))=0,INDIRECT(ADDRESS($F517,38))&lt;&gt;"UL"),INDIRECT(ADDRESS($F517,COLUMN()-12)),0),0), IF($G517&gt;0,IF(AND(INDIRECT(ADDRESS($G517,44))=0,INDIRECT(ADDRESS($G517,38))&lt;&gt;"UL"),INDIRECT(ADDRESS($G517,COLUMN()-12)),0),0), IF($H517&gt;0,IF(AND(INDIRECT(ADDRESS($H517,44))=0,INDIRECT(ADDRESS($H517,38))&lt;&gt;"UL"),INDIRECT(ADDRESS($H517,COLUMN()-12)),0),0), IF($I517&gt;0,IF(AND(INDIRECT(ADDRESS($I517,44))=0,INDIRECT(ADDRESS($I517,38))&lt;&gt;"UL"),INDIRECT(ADDRESS($I517,COLUMN()-12)),0),0), IF($J517&gt;0,IF(AND(INDIRECT(ADDRESS($J517,44))=0,INDIRECT(ADDRESS($J517,38))&lt;&gt;"UL"),INDIRECT(ADDRESS($J517,COLUMN()-12)),0),0), IF($K517&gt;0,IF(AND(INDIRECT(ADDRESS($K517,44))=0,INDIRECT(ADDRESS($K517,38))&lt;&gt;"UL"),INDIRECT(ADDRESS($K517,COLUMN()-12)),0),0), IF($L517&gt;0,IF(AND(INDIRECT(ADDRESS($L517,44))=0,INDIRECT(ADDRESS($L517,38))&lt;&gt;"UL"),INDIRECT(ADDRESS($L517,COLUMN()-12)),0),0), IF($M517&gt;0,IF(AND(INDIRECT(ADDRESS($M517,44))=0,INDIRECT(ADDRESS($M517,38))&lt;&gt;"UL"),INDIRECT(ADDRESS($M517,COLUMN()-12)),0),0))</f>
        <v>0</v>
      </c>
      <c r="BK517" s="57">
        <f t="shared" ca="1" si="382"/>
        <v>0</v>
      </c>
      <c r="BL517" s="58">
        <f t="shared" ca="1" si="383"/>
        <v>0</v>
      </c>
      <c r="BM517" s="57" cm="1">
        <f t="array" aca="1" ref="BM517" ca="1">SUM(IF($C517&gt;0,IF(AND(INDIRECT(ADDRESS($C517,44))=0,INDIRECT(ADDRESS($C517,38))&lt;&gt;"UL"),INDIRECT(ADDRESS($C517,COLUMN()-12)),0),0), IF($D517&gt;0,IF(AND(INDIRECT(ADDRESS($D517,44))=0,INDIRECT(ADDRESS($D517,38))&lt;&gt;"UL"),INDIRECT(ADDRESS($D517,COLUMN()-12)),0),0), IF($E517&gt;0,IF(AND(INDIRECT(ADDRESS($E517,44))=0,INDIRECT(ADDRESS($E517,38))&lt;&gt;"UL"),INDIRECT(ADDRESS($E517,COLUMN()-12)),0),0), IF($F517&gt;0,IF(AND(INDIRECT(ADDRESS($F517,44))=0,INDIRECT(ADDRESS($F517,38))&lt;&gt;"UL"),INDIRECT(ADDRESS($F517,COLUMN()-12)),0),0), IF($G517&gt;0,IF(AND(INDIRECT(ADDRESS($G517,44))=0,INDIRECT(ADDRESS($G517,38))&lt;&gt;"UL"),INDIRECT(ADDRESS($G517,COLUMN()-12)),0),0), IF($H517&gt;0,IF(AND(INDIRECT(ADDRESS($H517,44))=0,INDIRECT(ADDRESS($H517,38))&lt;&gt;"UL"),INDIRECT(ADDRESS($H517,COLUMN()-12)),0),0), IF($I517&gt;0,IF(AND(INDIRECT(ADDRESS($I517,44))=0,INDIRECT(ADDRESS($I517,38))&lt;&gt;"UL"),INDIRECT(ADDRESS($I517,COLUMN()-12)),0),0), IF($J517&gt;0,IF(AND(INDIRECT(ADDRESS($J517,44))=0,INDIRECT(ADDRESS($J517,38))&lt;&gt;"UL"),INDIRECT(ADDRESS($J517,COLUMN()-12)),0),0), IF($K517&gt;0,IF(AND(INDIRECT(ADDRESS($K517,44))=0,INDIRECT(ADDRESS($K517,38))&lt;&gt;"UL"),INDIRECT(ADDRESS($K517,COLUMN()-11)),0),0), IF($L517&gt;0,IF(AND(INDIRECT(ADDRESS($L517,44))=0,INDIRECT(ADDRESS($L517,38))&lt;&gt;"UL"),INDIRECT(ADDRESS($L517,COLUMN()-11)),0),0), IF($M517&gt;0,IF(AND(INDIRECT(ADDRESS($M517,44))=0,INDIRECT(ADDRESS($M517,38))&lt;&gt;"UL"),INDIRECT(ADDRESS($M517,COLUMN()-11)),0),0))</f>
        <v>0</v>
      </c>
      <c r="BN517" s="57" cm="1">
        <f t="array" aca="1" ref="BN517" ca="1">SUM(IF($C517&gt;0,IF(AND(INDIRECT(ADDRESS($C517,44))=0,INDIRECT(ADDRESS($C517,38))&lt;&gt;"UL"),INDIRECT(ADDRESS($C517,COLUMN()-12)),0),0), IF($D517&gt;0,IF(AND(INDIRECT(ADDRESS($D517,44))=0,INDIRECT(ADDRESS($D517,38))&lt;&gt;"UL"),INDIRECT(ADDRESS($D517,COLUMN()-12)),0),0), IF($E517&gt;0,IF(AND(INDIRECT(ADDRESS($E517,44))=0,INDIRECT(ADDRESS($E517,38))&lt;&gt;"UL"),INDIRECT(ADDRESS($E517,COLUMN()-12)),0),0), IF($F517&gt;0,IF(AND(INDIRECT(ADDRESS($F517,44))=0,INDIRECT(ADDRESS($F517,38))&lt;&gt;"UL"),INDIRECT(ADDRESS($F517,COLUMN()-12)),0),0), IF($G517&gt;0,IF(AND(INDIRECT(ADDRESS($G517,44))=0,INDIRECT(ADDRESS($G517,38))&lt;&gt;"UL"),INDIRECT(ADDRESS($G517,COLUMN()-12)),0),0), IF($H517&gt;0,IF(AND(INDIRECT(ADDRESS($H517,44))=0,INDIRECT(ADDRESS($H517,38))&lt;&gt;"UL"),INDIRECT(ADDRESS($H517,COLUMN()-12)),0),0), IF($I517&gt;0,IF(AND(INDIRECT(ADDRESS($I517,44))=0,INDIRECT(ADDRESS($I517,38))&lt;&gt;"UL"),INDIRECT(ADDRESS($I517,COLUMN()-12)),0),0), IF($J517&gt;0,IF(AND(INDIRECT(ADDRESS($J517,44))=0,INDIRECT(ADDRESS($J517,38))&lt;&gt;"UL"),INDIRECT(ADDRESS($J517,COLUMN()-12)),0),0), IF($K517&gt;0,IF(AND(INDIRECT(ADDRESS($K517,44))=0,INDIRECT(ADDRESS($K517,38))&lt;&gt;"UL"),INDIRECT(ADDRESS($K517,COLUMN()-11)),0),0), IF($L517&gt;0,IF(AND(INDIRECT(ADDRESS($L517,44))=0,INDIRECT(ADDRESS($L517,38))&lt;&gt;"UL"),INDIRECT(ADDRESS($L517,COLUMN()-11)),0),0), IF($M517&gt;0,IF(AND(INDIRECT(ADDRESS($M517,44))=0,INDIRECT(ADDRESS($M517,38))&lt;&gt;"UL"),INDIRECT(ADDRESS($M517,COLUMN()-11)),0),0))</f>
        <v>0</v>
      </c>
      <c r="BO517" s="57" cm="1">
        <f t="array" aca="1" ref="BO517" ca="1">SUM(IF($C517&gt;0,IF(AND(INDIRECT(ADDRESS($C517,44))=0,INDIRECT(ADDRESS($C517,38))&lt;&gt;"UL"),INDIRECT(ADDRESS($C517,COLUMN()-12)),0),0), IF($D517&gt;0,IF(AND(INDIRECT(ADDRESS($D517,44))=0,INDIRECT(ADDRESS($D517,38))&lt;&gt;"UL"),INDIRECT(ADDRESS($D517,COLUMN()-12)),0),0), IF($E517&gt;0,IF(AND(INDIRECT(ADDRESS($E517,44))=0,INDIRECT(ADDRESS($E517,38))&lt;&gt;"UL"),INDIRECT(ADDRESS($E517,COLUMN()-12)),0),0), IF($F517&gt;0,IF(AND(INDIRECT(ADDRESS($F517,44))=0,INDIRECT(ADDRESS($F517,38))&lt;&gt;"UL"),INDIRECT(ADDRESS($F517,COLUMN()-12)),0),0), IF($G517&gt;0,IF(AND(INDIRECT(ADDRESS($G517,44))=0,INDIRECT(ADDRESS($G517,38))&lt;&gt;"UL"),INDIRECT(ADDRESS($G517,COLUMN()-12)),0),0), IF($H517&gt;0,IF(AND(INDIRECT(ADDRESS($H517,44))=0,INDIRECT(ADDRESS($H517,38))&lt;&gt;"UL"),INDIRECT(ADDRESS($H517,COLUMN()-12)),0),0), IF($I517&gt;0,IF(AND(INDIRECT(ADDRESS($I517,44))=0,INDIRECT(ADDRESS($I517,38))&lt;&gt;"UL"),INDIRECT(ADDRESS($I517,COLUMN()-12)),0),0), IF($J517&gt;0,IF(AND(INDIRECT(ADDRESS($J517,44))=0,INDIRECT(ADDRESS($J517,38))&lt;&gt;"UL"),INDIRECT(ADDRESS($J517,COLUMN()-12)),0),0), IF($K517&gt;0,IF(AND(INDIRECT(ADDRESS($K517,44))=0,INDIRECT(ADDRESS($K517,38))&lt;&gt;"UL"),INDIRECT(ADDRESS($K517,COLUMN()-11)),0),0), IF($L517&gt;0,IF(AND(INDIRECT(ADDRESS($L517,44))=0,INDIRECT(ADDRESS($L517,38))&lt;&gt;"UL"),INDIRECT(ADDRESS($L517,COLUMN()-11)),0),0), IF($M517&gt;0,IF(AND(INDIRECT(ADDRESS($M517,44))=0,INDIRECT(ADDRESS($M517,38))&lt;&gt;"UL"),INDIRECT(ADDRESS($M517,COLUMN()-11)),0),0))</f>
        <v>0</v>
      </c>
      <c r="BP517" s="57" cm="1">
        <f t="array" aca="1" ref="BP517" ca="1">SUM(IF($C517&gt;0,IF(AND(INDIRECT(ADDRESS($C517,44))=0,INDIRECT(ADDRESS($C517,38))&lt;&gt;"UL"),INDIRECT(ADDRESS($C517,COLUMN()-12)),0),0), IF($D517&gt;0,IF(AND(INDIRECT(ADDRESS($D517,44))=0,INDIRECT(ADDRESS($D517,38))&lt;&gt;"UL"),INDIRECT(ADDRESS($D517,COLUMN()-12)),0),0), IF($E517&gt;0,IF(AND(INDIRECT(ADDRESS($E517,44))=0,INDIRECT(ADDRESS($E517,38))&lt;&gt;"UL"),INDIRECT(ADDRESS($E517,COLUMN()-12)),0),0), IF($F517&gt;0,IF(AND(INDIRECT(ADDRESS($F517,44))=0,INDIRECT(ADDRESS($F517,38))&lt;&gt;"UL"),INDIRECT(ADDRESS($F517,COLUMN()-12)),0),0), IF($G517&gt;0,IF(AND(INDIRECT(ADDRESS($G517,44))=0,INDIRECT(ADDRESS($G517,38))&lt;&gt;"UL"),INDIRECT(ADDRESS($G517,COLUMN()-12)),0),0), IF($H517&gt;0,IF(AND(INDIRECT(ADDRESS($H517,44))=0,INDIRECT(ADDRESS($H517,38))&lt;&gt;"UL"),INDIRECT(ADDRESS($H517,COLUMN()-12)),0),0), IF($I517&gt;0,IF(AND(INDIRECT(ADDRESS($I517,44))=0,INDIRECT(ADDRESS($I517,38))&lt;&gt;"UL"),INDIRECT(ADDRESS($I517,COLUMN()-12)),0),0), IF($J517&gt;0,IF(AND(INDIRECT(ADDRESS($J517,44))=0,INDIRECT(ADDRESS($J517,38))&lt;&gt;"UL"),INDIRECT(ADDRESS($J517,COLUMN()-12)),0),0), IF($K517&gt;0,IF(AND(INDIRECT(ADDRESS($K517,44))=0,INDIRECT(ADDRESS($K517,38))&lt;&gt;"UL"),INDIRECT(ADDRESS($K517,COLUMN()-11)),0),0), IF($L517&gt;0,IF(AND(INDIRECT(ADDRESS($L517,44))=0,INDIRECT(ADDRESS($L517,38))&lt;&gt;"UL"),INDIRECT(ADDRESS($L517,COLUMN()-11)),0),0), IF($M517&gt;0,IF(AND(INDIRECT(ADDRESS($M517,44))=0,INDIRECT(ADDRESS($M517,38))&lt;&gt;"UL"),INDIRECT(ADDRESS($M517,COLUMN()-11)),0),0))</f>
        <v>0</v>
      </c>
      <c r="BQ517" s="57">
        <f t="shared" ca="1" si="384"/>
        <v>0</v>
      </c>
      <c r="BR517" s="161">
        <f t="shared" ca="1" si="385"/>
        <v>69.414492700017433</v>
      </c>
      <c r="BS517" s="59"/>
      <c r="BT517" s="56">
        <f t="shared" ca="1" si="395"/>
        <v>3.5269303342179179</v>
      </c>
      <c r="BU517" s="63">
        <f t="shared" ca="1" si="386"/>
        <v>0.10076943812051194</v>
      </c>
      <c r="BV517" s="57" t="s">
        <v>34</v>
      </c>
      <c r="BW517" s="57" cm="1">
        <f t="array" aca="1" ref="BW517" ca="1">SUM(IF($C517&gt;0,IF(AND(INDIRECT(ADDRESS($C517,44))=0,INDIRECT(ADDRESS($C517,38))="UL",ISERROR(SEARCH("Rear",INDIRECT(ADDRESS($C517,33)))),ISERROR(SEARCH("Side",INDIRECT(ADDRESS($C517,33))))),INDIRECT(ADDRESS($C517,COLUMN())),0),0),IF($D517&gt;0,IF(AND(INDIRECT(ADDRESS($D517,44))=0,INDIRECT(ADDRESS($D517,38))="UL",ISERROR(SEARCH("Rear",INDIRECT(ADDRESS($D517,33)))),ISERROR(SEARCH("Side",INDIRECT(ADDRESS($D517,33))))),INDIRECT(ADDRESS($D517,COLUMN())),0),0),IF($E517&gt;0,IF(AND(INDIRECT(ADDRESS($E517,44))=0,INDIRECT(ADDRESS($E517,38))="UL",ISERROR(SEARCH("Rear",INDIRECT(ADDRESS($E517,33)))),ISERROR(SEARCH("Side",INDIRECT(ADDRESS($E517,33))))),INDIRECT(ADDRESS($E517,COLUMN())),0),0),IF($F517&gt;0,IF(AND(INDIRECT(ADDRESS($F517,44))=0,INDIRECT(ADDRESS($F517,38))="UL",ISERROR(SEARCH("Rear",INDIRECT(ADDRESS($F517,33)))),ISERROR(SEARCH("Side",INDIRECT(ADDRESS($F517,33))))),INDIRECT(ADDRESS($F517,COLUMN())),0),0),IF($G517&gt;0,IF(AND(INDIRECT(ADDRESS($G517,44))=0,INDIRECT(ADDRESS($G517,38))="UL",ISERROR(SEARCH("Rear",INDIRECT(ADDRESS($G517,33)))),ISERROR(SEARCH("Side",INDIRECT(ADDRESS($G517,33))))),INDIRECT(ADDRESS($G517,COLUMN())),0),0),IF($H517&gt;0,IF(AND(INDIRECT(ADDRESS($H517,44))=0,INDIRECT(ADDRESS($H517,38))="UL",ISERROR(SEARCH("Rear",INDIRECT(ADDRESS($H517,33)))),ISERROR(SEARCH("Side",INDIRECT(ADDRESS($H517,33))))),INDIRECT(ADDRESS($H517,COLUMN())),0),0),IF($I517&gt;0,IF(AND(INDIRECT(ADDRESS($I517,44))=0,INDIRECT(ADDRESS($I517,38))="UL",ISERROR(SEARCH("Rear",INDIRECT(ADDRESS($I517,33)))),ISERROR(SEARCH("Side",INDIRECT(ADDRESS($I517,33))))),INDIRECT(ADDRESS($I517,COLUMN())),0),0),IF($J517&gt;0,IF(AND(INDIRECT(ADDRESS($J517,44))=0,INDIRECT(ADDRESS($J517,38))="UL",ISERROR(SEARCH("Rear",INDIRECT(ADDRESS($J517,33)))),ISERROR(SEARCH("Side",INDIRECT(ADDRESS($J517,33))))),INDIRECT(ADDRESS($J517,COLUMN())),0),0),IF($K517&gt;0,IF(AND(INDIRECT(ADDRESS($K517,44))=0,INDIRECT(ADDRESS($K517,38))="UL",ISERROR(SEARCH("Rear",INDIRECT(ADDRESS($K517,33)))),ISERROR(SEARCH("Side",INDIRECT(ADDRESS($K517,33))))),INDIRECT(ADDRESS($K517,COLUMN())),0),0),IF($L517&gt;0,IF(AND(INDIRECT(ADDRESS($L517,44))=0,INDIRECT(ADDRESS($L517,38))="UL",ISERROR(SEARCH("Rear",INDIRECT(ADDRESS($L517,33)))),ISERROR(SEARCH("Side",INDIRECT(ADDRESS($L517,33))))),INDIRECT(ADDRESS($L517,COLUMN())),0),0),IF($M517&gt;0,IF(AND(INDIRECT(ADDRESS($M517,44))=0,INDIRECT(ADDRESS($M517,38))="UL",ISERROR(SEARCH("Rear",INDIRECT(ADDRESS($M517,33)))),ISERROR(SEARCH("Side",INDIRECT(ADDRESS($M517,33))))),INDIRECT(ADDRESS($M517,COLUMN())),0),0))</f>
        <v>0.88888888888888884</v>
      </c>
      <c r="BX517" s="57">
        <f t="shared" ca="1" si="387"/>
        <v>0.88888888888888884</v>
      </c>
      <c r="BY517" s="57" cm="1">
        <f t="array" aca="1" ref="BY517" ca="1">SUM(IF($C517&gt;0,IF(AND(INDIRECT(ADDRESS($C517,44))=0,INDIRECT(ADDRESS($C517,38))="UL"),INDIRECT(ADDRESS($C517,COLUMN())),0),0),IF($D517&gt;0,IF(AND(INDIRECT(ADDRESS($D517,44))=0,INDIRECT(ADDRESS($D517,38))="UL"),INDIRECT(ADDRESS($D517,COLUMN())),0),0),IF($E517&gt;0,IF(AND(INDIRECT(ADDRESS($E517,44))=0,INDIRECT(ADDRESS($E517,38))="UL"),INDIRECT(ADDRESS($E517,COLUMN())),0),0),IF($F517&gt;0,IF(AND(INDIRECT(ADDRESS($F517,44))=0,INDIRECT(ADDRESS($F517,38))="UL"),INDIRECT(ADDRESS($F517,COLUMN())),0),0),IF($G517&gt;0,IF(AND(INDIRECT(ADDRESS($G517,44))=0,INDIRECT(ADDRESS($G517,38))="UL"),INDIRECT(ADDRESS($G517,COLUMN())),0),0),IF($H517&gt;0,IF(AND(INDIRECT(ADDRESS($H517,44))=0,INDIRECT(ADDRESS($H517,38))="UL"),INDIRECT(ADDRESS($H517,COLUMN())),0),0),IF($I517&gt;0,IF(AND(INDIRECT(ADDRESS($I517,44))=0,INDIRECT(ADDRESS($I517,38))="UL"),INDIRECT(ADDRESS($I517,COLUMN())),0),0),IF($J517&gt;0,IF(AND(INDIRECT(ADDRESS($J517,44))=0,INDIRECT(ADDRESS($J517,38))="UL"),INDIRECT(ADDRESS($J517,COLUMN())),0),0),IF($K517&gt;0,IF(AND(INDIRECT(ADDRESS($K517,44))=0,INDIRECT(ADDRESS($K517,38))="UL"),INDIRECT(ADDRESS($K517,COLUMN())),0),0),IF($L517&gt;0,IF(AND(INDIRECT(ADDRESS($L517,44))=0,INDIRECT(ADDRESS($L517,38))="UL"),INDIRECT(ADDRESS($L517,COLUMN())),0),0),IF($M517&gt;0,IF(AND(INDIRECT(ADDRESS($M517,44))=0,INDIRECT(ADDRESS($M517,38))="UL"),INDIRECT(ADDRESS($M517,COLUMN())),0),0))</f>
        <v>0.57777777777777772</v>
      </c>
      <c r="BZ517" s="57" cm="1">
        <f t="array" aca="1" ref="BZ517" ca="1">SUM(IF($C517&gt;0,IF(AND(INDIRECT(ADDRESS($C517,44))=0,INDIRECT(ADDRESS($C517,38))="UL"),INDIRECT(ADDRESS($C517,COLUMN())),0),0),IF($D517&gt;0,IF(AND(INDIRECT(ADDRESS($D517,44))=0,INDIRECT(ADDRESS($D517,38))="UL"),INDIRECT(ADDRESS($D517,COLUMN())),0),0),IF($E517&gt;0,IF(AND(INDIRECT(ADDRESS($E517,44))=0,INDIRECT(ADDRESS($E517,38))="UL"),INDIRECT(ADDRESS($E517,COLUMN())),0),0),IF($F517&gt;0,IF(AND(INDIRECT(ADDRESS($F517,44))=0,INDIRECT(ADDRESS($F517,38))="UL"),INDIRECT(ADDRESS($F517,COLUMN())),0),0),IF($G517&gt;0,IF(AND(INDIRECT(ADDRESS($G517,44))=0,INDIRECT(ADDRESS($G517,38))="UL"),INDIRECT(ADDRESS($G517,COLUMN())),0),0),IF($H517&gt;0,IF(AND(INDIRECT(ADDRESS($H517,44))=0,INDIRECT(ADDRESS($H517,38))="UL"),INDIRECT(ADDRESS($H517,COLUMN())),0),0),IF($I517&gt;0,IF(AND(INDIRECT(ADDRESS($I517,44))=0,INDIRECT(ADDRESS($I517,38))="UL"),INDIRECT(ADDRESS($I517,COLUMN())),0),0),IF($J517&gt;0,IF(AND(INDIRECT(ADDRESS($J517,44))=0,INDIRECT(ADDRESS($J517,38))="UL"),INDIRECT(ADDRESS($J517,COLUMN())),0),0),IF($K517&gt;0,IF(AND(INDIRECT(ADDRESS($K517,44))=0,INDIRECT(ADDRESS($K517,38))="UL"),INDIRECT(ADDRESS($K517,COLUMN())),0),0),IF($L517&gt;0,IF(AND(INDIRECT(ADDRESS($L517,44))=0,INDIRECT(ADDRESS($L517,38))="UL"),INDIRECT(ADDRESS($L517,COLUMN())),0),0),IF($M517&gt;0,IF(AND(INDIRECT(ADDRESS($M517,44))=0,INDIRECT(ADDRESS($M517,38))="UL"),INDIRECT(ADDRESS($M517,COLUMN())),0),0))</f>
        <v>0.40740740740740733</v>
      </c>
      <c r="CA517" s="57">
        <f t="shared" ca="1" si="388"/>
        <v>0.40740740740740733</v>
      </c>
      <c r="CB517" s="57" cm="1">
        <f t="array" aca="1" ref="CB517" ca="1">SUM(IF($C517&gt;0,IF(AND(INDIRECT(ADDRESS($C517,44))=0,INDIRECT(ADDRESS($C517,38))&lt;&gt;"UL"),INDIRECT(ADDRESS($C517,COLUMN())),0),0),IF($D517&gt;0,IF(AND(INDIRECT(ADDRESS($D517,44))=0,INDIRECT(ADDRESS($D517,38))&lt;&gt;"UL"),INDIRECT(ADDRESS($D517,COLUMN())),0),0),IF($E517&gt;0,IF(AND(INDIRECT(ADDRESS($E517,44))=0,INDIRECT(ADDRESS($E517,38))&lt;&gt;"UL"),INDIRECT(ADDRESS($E517,COLUMN())),0),0),IF($F517&gt;0,IF(AND(INDIRECT(ADDRESS($F517,44))=0,INDIRECT(ADDRESS($F517,38))&lt;&gt;"UL"),INDIRECT(ADDRESS($F517,COLUMN())),0),0),IF($G517&gt;0,IF(AND(INDIRECT(ADDRESS($G517,44))=0,INDIRECT(ADDRESS($G517,38))&lt;&gt;"UL"),INDIRECT(ADDRESS($G517,COLUMN())),0),0),IF($H517&gt;0,IF(AND(INDIRECT(ADDRESS($H517,44))=0,INDIRECT(ADDRESS($H517,38))&lt;&gt;"UL"),INDIRECT(ADDRESS($H517,COLUMN())),0),0),IF($I517&gt;0,IF(AND(INDIRECT(ADDRESS($I517,44))=0,INDIRECT(ADDRESS($I517,38))&lt;&gt;"UL"),INDIRECT(ADDRESS($I517,COLUMN())),0),0),IF($J517&gt;0,IF(AND(INDIRECT(ADDRESS($J517,44))=0,INDIRECT(ADDRESS($J517,38))&lt;&gt;"UL"),INDIRECT(ADDRESS($J517,COLUMN())),0),0),IF($K517&gt;0,IF(AND(INDIRECT(ADDRESS($K517,44))=0,INDIRECT(ADDRESS($K517,38))&lt;&gt;"UL"),INDIRECT(ADDRESS($K517,COLUMN())),0),0),IF($L517&gt;0,IF(AND(INDIRECT(ADDRESS($L517,44))=0,INDIRECT(ADDRESS($L517,38))&lt;&gt;"UL"),INDIRECT(ADDRESS($L517,COLUMN())),0),0),IF($M517&gt;0,IF(AND(INDIRECT(ADDRESS($M517,44))=0,INDIRECT(ADDRESS($M517,38))&lt;&gt;"UL"),INDIRECT(ADDRESS($M517,COLUMN())),0),0))</f>
        <v>0</v>
      </c>
      <c r="CC517" s="57">
        <f t="shared" ca="1" si="389"/>
        <v>0</v>
      </c>
      <c r="CD517" s="57" cm="1">
        <f t="array" aca="1" ref="CD517" ca="1">SUM(IF($C517&gt;0,IF(AND(INDIRECT(ADDRESS($C517,44))=0,INDIRECT(ADDRESS($C517,38))&lt;&gt;"UL"),INDIRECT(ADDRESS($C517,COLUMN())),0),0),IF($D517&gt;0,IF(AND(INDIRECT(ADDRESS($D517,44))=0,INDIRECT(ADDRESS($D517,38))&lt;&gt;"UL"),INDIRECT(ADDRESS($D517,COLUMN())),0),0),IF($E517&gt;0,IF(AND(INDIRECT(ADDRESS($E517,44))=0,INDIRECT(ADDRESS($E517,38))&lt;&gt;"UL"),INDIRECT(ADDRESS($E517,COLUMN())),0),0),IF($F517&gt;0,IF(AND(INDIRECT(ADDRESS($F517,44))=0,INDIRECT(ADDRESS($F517,38))&lt;&gt;"UL"),INDIRECT(ADDRESS($F517,COLUMN())),0),0),IF($G517&gt;0,IF(AND(INDIRECT(ADDRESS($G517,44))=0,INDIRECT(ADDRESS($G517,38))&lt;&gt;"UL"),INDIRECT(ADDRESS($G517,COLUMN())),0),0),IF($H517&gt;0,IF(AND(INDIRECT(ADDRESS($H517,44))=0,INDIRECT(ADDRESS($H517,38))&lt;&gt;"UL"),INDIRECT(ADDRESS($H517,COLUMN())),0),0),IF($I517&gt;0,IF(AND(INDIRECT(ADDRESS($I517,44))=0,INDIRECT(ADDRESS($I517,38))&lt;&gt;"UL"),INDIRECT(ADDRESS($I517,COLUMN())),0),0),IF($J517&gt;0,IF(AND(INDIRECT(ADDRESS($J517,44))=0,INDIRECT(ADDRESS($J517,38))&lt;&gt;"UL"),INDIRECT(ADDRESS($J517,COLUMN())),0),0),IF($K517&gt;0,IF(AND(INDIRECT(ADDRESS($K517,44))=0,INDIRECT(ADDRESS($K517,38))&lt;&gt;"UL"),INDIRECT(ADDRESS($K517,COLUMN())),0),0),IF($L517&gt;0,IF(AND(INDIRECT(ADDRESS($L517,44))=0,INDIRECT(ADDRESS($L517,38))&lt;&gt;"UL"),INDIRECT(ADDRESS($L517,COLUMN())),0),0),IF($M517&gt;0,IF(AND(INDIRECT(ADDRESS($M517,44))=0,INDIRECT(ADDRESS($M517,38))&lt;&gt;"UL"),INDIRECT(ADDRESS($M517,COLUMN())),0),0))</f>
        <v>0</v>
      </c>
      <c r="CE517" s="57" cm="1">
        <f t="array" aca="1" ref="CE517" ca="1">SUM(IF($C517&gt;0,IF(AND(INDIRECT(ADDRESS($C517,44))=0,INDIRECT(ADDRESS($C517,38))&lt;&gt;"UL"),INDIRECT(ADDRESS($C517,COLUMN())),0),0),IF($D517&gt;0,IF(AND(INDIRECT(ADDRESS($D517,44))=0,INDIRECT(ADDRESS($D517,38))&lt;&gt;"UL"),INDIRECT(ADDRESS($D517,COLUMN())),0),0),IF($E517&gt;0,IF(AND(INDIRECT(ADDRESS($E517,44))=0,INDIRECT(ADDRESS($E517,38))&lt;&gt;"UL"),INDIRECT(ADDRESS($E517,COLUMN())),0),0),IF($F517&gt;0,IF(AND(INDIRECT(ADDRESS($F517,44))=0,INDIRECT(ADDRESS($F517,38))&lt;&gt;"UL"),INDIRECT(ADDRESS($F517,COLUMN())),0),0),IF($G517&gt;0,IF(AND(INDIRECT(ADDRESS($G517,44))=0,INDIRECT(ADDRESS($G517,38))&lt;&gt;"UL"),INDIRECT(ADDRESS($G517,COLUMN())),0),0),IF($H517&gt;0,IF(AND(INDIRECT(ADDRESS($H517,44))=0,INDIRECT(ADDRESS($H517,38))&lt;&gt;"UL"),INDIRECT(ADDRESS($H517,COLUMN())),0),0),IF($I517&gt;0,IF(AND(INDIRECT(ADDRESS($I517,44))=0,INDIRECT(ADDRESS($I517,38))&lt;&gt;"UL"),INDIRECT(ADDRESS($I517,COLUMN())),0),0),IF($J517&gt;0,IF(AND(INDIRECT(ADDRESS($J517,44))=0,INDIRECT(ADDRESS($J517,38))&lt;&gt;"UL"),INDIRECT(ADDRESS($J517,COLUMN())),0),0),IF($K517&gt;0,IF(AND(INDIRECT(ADDRESS($K517,44))=0,INDIRECT(ADDRESS($K517,38))&lt;&gt;"UL"),INDIRECT(ADDRESS($K517,COLUMN())),0),0),IF($L517&gt;0,IF(AND(INDIRECT(ADDRESS($L517,44))=0,INDIRECT(ADDRESS($L517,38))&lt;&gt;"UL"),INDIRECT(ADDRESS($L517,COLUMN())),0),0),IF($M517&gt;0,IF(AND(INDIRECT(ADDRESS($M517,44))=0,INDIRECT(ADDRESS($M517,38))&lt;&gt;"UL"),INDIRECT(ADDRESS($M517,COLUMN())),0),0))</f>
        <v>0</v>
      </c>
      <c r="CF517" s="57">
        <f t="shared" ca="1" si="390"/>
        <v>0</v>
      </c>
      <c r="CG517" s="57">
        <f t="shared" ca="1" si="391"/>
        <v>2.0493326539652577</v>
      </c>
      <c r="CH517" s="57">
        <f t="shared" ca="1" si="392"/>
        <v>5.8552361541864502E-2</v>
      </c>
      <c r="CI517" s="19">
        <f t="shared" ca="1" si="393"/>
        <v>13.147977180243933</v>
      </c>
      <c r="CJ517" s="19"/>
      <c r="CK517" s="57" cm="1">
        <f t="array" aca="1" ref="CK517" ca="1">IF(AU517="S", SUM(IF($C517&gt;0,IF(INDIRECT(ADDRESS($C517,43))&lt;&gt;1,INDIRECT(ADDRESS($C517,48)),0),0), IF($D517&gt;0,IF(INDIRECT(ADDRESS($D517,43))&lt;&gt;1,INDIRECT(ADDRESS($D517,48)),0),0), IF($E517&gt;0,IF(INDIRECT(ADDRESS($E517,43))&lt;&gt;1,INDIRECT(ADDRESS($E517,48)),0),0), IF($F517&gt;0,IF(INDIRECT(ADDRESS($F517,43))&lt;&gt;1,INDIRECT(ADDRESS($F517,48)),0),0), IF($G517&gt;0,IF(INDIRECT(ADDRESS($G517,43))&lt;&gt;1,INDIRECT(ADDRESS($G517,48)),0),0), IF($H517&gt;0,IF(INDIRECT(ADDRESS($H517,43))&lt;&gt;1,INDIRECT(ADDRESS($H517,48)),0),0), IF($I517&gt;0,IF(INDIRECT(ADDRESS($I517,43))&lt;&gt;1,INDIRECT(ADDRESS($I517,48)),0),0), IF($J517&gt;0,IF(INDIRECT(ADDRESS($J517,43))&lt;&gt;1,INDIRECT(ADDRESS($J517,48)),0),0), IF($K517&gt;0,IF(INDIRECT(ADDRESS($K517,43))&lt;&gt;1,INDIRECT(ADDRESS($K517,48)),0),0), IF($L517&gt;0,IF(INDIRECT(ADDRESS($L517,43))&lt;&gt;1,INDIRECT(ADDRESS($L517,48)),0),0), IF($M517&gt;0,IF(INDIRECT(ADDRESS($M517,43))&lt;&gt;1,INDIRECT(ADDRESS($M517,48)),0),0)), IF(AU517="L",SUM(IF($C517&gt;0,IF(INDIRECT(ADDRESS($C517,43))&lt;&gt;1,INDIRECT(ADDRESS($C517,50)),0),0), IF($D517&gt;0,IF(INDIRECT(ADDRESS($D517,43))&lt;&gt;1,INDIRECT(ADDRESS($D517,50)),0),0), IF($E517&gt;0,IF(INDIRECT(ADDRESS($E517,43))&lt;&gt;1,INDIRECT(ADDRESS($E517,50)),0),0), IF($F517&gt;0,IF(INDIRECT(ADDRESS($F517,43))&lt;&gt;1,INDIRECT(ADDRESS($F517,50)),0),0), IF($G517&gt;0,IF(INDIRECT(ADDRESS($G517,43))&lt;&gt;1,INDIRECT(ADDRESS($G517,50)),0),0), IF($G517&gt;0,IF(INDIRECT(ADDRESS($G517,43))&lt;&gt;1,INDIRECT(ADDRESS($G517,50)),0),0), IF($H517&gt;0,IF(INDIRECT(ADDRESS($H517,43))&lt;&gt;1,INDIRECT(ADDRESS($H517,50)),0),0), IF($I517&gt;0,IF(INDIRECT(ADDRESS($I517,43))&lt;&gt;1,INDIRECT(ADDRESS($I517,50)),0),0), IF($J517&gt;0,IF(INDIRECT(ADDRESS($J517,43))&lt;&gt;1,INDIRECT(ADDRESS($J517,50)),0),0), IF($K517&gt;0,IF(INDIRECT(ADDRESS($K517,43))&lt;&gt;1,INDIRECT(ADDRESS($K517,50)),0),0), IF($L517&gt;0,IF(INDIRECT(ADDRESS($L517,43))&lt;&gt;1,INDIRECT(ADDRESS($L517,50)),0),0), IF($M517&gt;0,IF(INDIRECT(ADDRESS($M517,43))&lt;&gt;1,INDIRECT(ADDRESS($M517,50)),0),0)), SUM(IF($C517&gt;0,IF(INDIRECT(ADDRESS($C517,43))&lt;&gt;1,INDIRECT(ADDRESS($C517,49)),0),0), IF($D517&gt;0,IF(INDIRECT(ADDRESS($D517,43))&lt;&gt;1,INDIRECT(ADDRESS($D517,49)),0),0), IF($E517&gt;0,IF(INDIRECT(ADDRESS($E517,43))&lt;&gt;1,INDIRECT(ADDRESS($E517,49)),0),0), IF($F517&gt;0,IF(INDIRECT(ADDRESS($F517,43))&lt;&gt;1,INDIRECT(ADDRESS($F517,49)),0),0), IF($G517&gt;0,IF(INDIRECT(ADDRESS($G517,43))&lt;&gt;1,INDIRECT(ADDRESS($G517,49)),0),0), IF($G517&gt;0,IF(INDIRECT(ADDRESS($G517,43))&lt;&gt;1,INDIRECT(ADDRESS($G517,49)),0),0), IF($H517&gt;0,IF(INDIRECT(ADDRESS($H517,43))&lt;&gt;1,INDIRECT(ADDRESS($H517,49)),0),0), IF($I517&gt;0,IF(INDIRECT(ADDRESS($I517,43))&lt;&gt;1,INDIRECT(ADDRESS($I517,49)),0),0), IF($J517&gt;0,IF(INDIRECT(ADDRESS($J517,43))&lt;&gt;1,INDIRECT(ADDRESS($J517,49)),0),0), IF($K517&gt;0,IF(INDIRECT(ADDRESS($K517,43))&lt;&gt;1,INDIRECT(ADDRESS($K517,49)),0),0), IF($L517&gt;0,IF(INDIRECT(ADDRESS($L517,43))&lt;&gt;1,INDIRECT(ADDRESS($L517,49)),0),0), IF($M517&gt;0,IF(INDIRECT(ADDRESS($M517,43))&lt;&gt;1,INDIRECT(ADDRESS($M517,49)),0),0))))</f>
        <v>3.4444444444444438</v>
      </c>
      <c r="CL517" s="57" cm="1">
        <f t="array" aca="1" ref="CL517" ca="1">1.5*SUM(IF($C517&gt;0,IF(INDIRECT(ADDRESS($C517,44))=1,INDIRECT(ADDRESS($C517,47)),0),0),IF($D517&gt;0,IF(INDIRECT(ADDRESS($D517,44))=1,INDIRECT(ADDRESS($CF495,47)),0),0),IF($E517&gt;0,IF(INDIRECT(ADDRESS($E517,44))=1,INDIRECT(ADDRESS($E517,47)),0),0),IF($F517&gt;0,IF(INDIRECT(ADDRESS($F517,44))=1,INDIRECT(ADDRESS($F517,47)),0),0),IF($G517&gt;0,IF(INDIRECT(ADDRESS($G517,44))=1,INDIRECT(ADDRESS($G517,47)),0),0),IF($G517&gt;0,IF(INDIRECT(ADDRESS($G517,44))=1,INDIRECT(ADDRESS($G517,47)),0),0),IF($H517&gt;0,IF(INDIRECT(ADDRESS($H517,44))=1,INDIRECT(ADDRESS($H517,47)),0),0),IF($I517&gt;0,IF(INDIRECT(ADDRESS($I517,44))=1,INDIRECT(ADDRESS($I517,47)),0),0),IF($J517&gt;0,IF(INDIRECT(ADDRESS($J517,44))=1,INDIRECT(ADDRESS($J517,47)),0),0),IF($K517&gt;0,IF(INDIRECT(ADDRESS($K517,44))=1,INDIRECT(ADDRESS($K517,47)),0),0),IF($L517&gt;0,IF(INDIRECT(ADDRESS($L517,44))=1,INDIRECT(ADDRESS($L517,47)),0),0),IF($M517&gt;0,IF(INDIRECT(ADDRESS($M517,44))=1,INDIRECT(ADDRESS($M517,47)),0),0))</f>
        <v>0</v>
      </c>
      <c r="CM517" s="56">
        <f t="shared" ca="1" si="394"/>
        <v>0.7418480701639979</v>
      </c>
      <c r="CN517" s="59"/>
    </row>
    <row r="518" spans="1:92" x14ac:dyDescent="0.25">
      <c r="A518" s="65" t="s">
        <v>569</v>
      </c>
      <c r="B518" s="74">
        <v>439</v>
      </c>
      <c r="C518" s="74">
        <v>456</v>
      </c>
      <c r="D518" s="74">
        <v>473</v>
      </c>
      <c r="E518" s="74">
        <v>474</v>
      </c>
      <c r="F518" s="74">
        <v>459</v>
      </c>
      <c r="G518" s="74"/>
      <c r="H518" s="74"/>
      <c r="I518" s="74"/>
      <c r="J518" s="74"/>
      <c r="K518" s="74"/>
      <c r="L518" s="74"/>
      <c r="M518" s="74"/>
      <c r="N518" s="67">
        <f t="shared" ca="1" si="374"/>
        <v>35</v>
      </c>
      <c r="O518" s="67" t="str" cm="1">
        <f t="array" aca="1" ref="O518" ca="1">INDIRECT(ADDRESS($B518,COLUMN()))</f>
        <v>Fighter</v>
      </c>
      <c r="P518" s="67" cm="1">
        <f t="array" aca="1" ref="P518" ca="1">INDIRECT(ADDRESS($B518,COLUMN()))</f>
        <v>4</v>
      </c>
      <c r="Q518" s="67" cm="1">
        <f t="array" aca="1" ref="Q518" ca="1">INDIRECT(ADDRESS($B518,COLUMN()))</f>
        <v>0</v>
      </c>
      <c r="R518" s="67" cm="1">
        <f t="array" aca="1" ref="R518" ca="1">INDIRECT(ADDRESS($B518,COLUMN()))</f>
        <v>0</v>
      </c>
      <c r="S518" s="67" cm="1">
        <f t="array" aca="1" ref="S518" ca="1">INDIRECT(ADDRESS($B518,COLUMN()))</f>
        <v>2</v>
      </c>
      <c r="T518" s="67" t="str" cm="1">
        <f t="array" aca="1" ref="T518" ca="1">INDIRECT(ADDRESS($B518,COLUMN()))</f>
        <v>1-5</v>
      </c>
      <c r="U518" s="67" cm="1">
        <f t="array" aca="1" ref="U518" ca="1">INDIRECT(ADDRESS($B518,COLUMN()))</f>
        <v>5</v>
      </c>
      <c r="V518" s="67" cm="1">
        <f t="array" aca="1" ref="V518" ca="1">INDIRECT(ADDRESS($B518,COLUMN()))</f>
        <v>0</v>
      </c>
      <c r="W518" s="67" cm="1">
        <f t="array" aca="1" ref="W518" ca="1">INDIRECT(ADDRESS($B518,COLUMN()))</f>
        <v>3</v>
      </c>
      <c r="X518" s="67" cm="1">
        <f t="array" aca="1" ref="X518" ca="1">INDIRECT(ADDRESS($B518,COLUMN()))</f>
        <v>5</v>
      </c>
      <c r="Y518" s="67" cm="1">
        <f t="array" aca="1" ref="Y518" ca="1">INDIRECT(ADDRESS($B518,COLUMN()))</f>
        <v>0</v>
      </c>
      <c r="Z518" s="67" cm="1">
        <f t="array" aca="1" ref="Z518" ca="1">INDIRECT(ADDRESS($B518,COLUMN()))</f>
        <v>5</v>
      </c>
      <c r="AA518" s="67">
        <f t="shared" si="375"/>
        <v>0</v>
      </c>
      <c r="AB518" s="56">
        <f t="shared" ca="1" si="376"/>
        <v>0.77246254744164822</v>
      </c>
      <c r="AC518" s="56">
        <f t="shared" ca="1" si="377"/>
        <v>0.75600868786402609</v>
      </c>
      <c r="AD518" s="56">
        <f t="shared" ca="1" si="378"/>
        <v>2.6295954360487865</v>
      </c>
      <c r="AF518" s="52"/>
      <c r="AG518" s="52"/>
      <c r="AH518" s="57"/>
      <c r="AI518" s="57"/>
      <c r="AJ518" s="57"/>
      <c r="AK518" s="57"/>
      <c r="AL518" s="57"/>
      <c r="AM518" s="57"/>
      <c r="AN518" s="57"/>
      <c r="AO518" s="57"/>
      <c r="AP518" s="57"/>
      <c r="AQ518" s="57"/>
      <c r="AR518" s="57"/>
      <c r="AS518" s="57"/>
      <c r="AT518" s="52"/>
      <c r="AU518" s="54" t="s">
        <v>113</v>
      </c>
      <c r="AV518" s="57" cm="1">
        <f t="array" aca="1" ref="AV518" ca="1">SUM(IF($C518&gt;0,IF(AND(INDIRECT(ADDRESS($C518,44))=0,INDIRECT(ADDRESS($C518,38))="UL",ISERROR(SEARCH("Rear",INDIRECT(ADDRESS($C518,33)))),ISERROR(SEARCH("Side",INDIRECT(ADDRESS($C518,33))))),INDIRECT(ADDRESS($C518,COLUMN())),0),0),IF($D518&gt;0,IF(AND(INDIRECT(ADDRESS($D518,44))=0,INDIRECT(ADDRESS($D518,38))="UL",ISERROR(SEARCH("Rear",INDIRECT(ADDRESS($D518,33)))),ISERROR(SEARCH("Side",INDIRECT(ADDRESS($D518,33))))),INDIRECT(ADDRESS($D518,COLUMN())),0),0),IF($E518&gt;0,IF(AND(INDIRECT(ADDRESS($E518,44))=0,INDIRECT(ADDRESS($E518,38))="UL",ISERROR(SEARCH("Rear",INDIRECT(ADDRESS($E518,33)))),ISERROR(SEARCH("Side",INDIRECT(ADDRESS($E518,33))))),INDIRECT(ADDRESS($E518,COLUMN())),0),0),IF($F518&gt;0,IF(AND(INDIRECT(ADDRESS($F518,44))=0,INDIRECT(ADDRESS($F518,38))="UL",ISERROR(SEARCH("Rear",INDIRECT(ADDRESS($F518,33)))),ISERROR(SEARCH("Side",INDIRECT(ADDRESS($F518,33))))),INDIRECT(ADDRESS($F518,COLUMN())),0),0),IF($G518&gt;0,IF(AND(INDIRECT(ADDRESS($G518,44))=0,INDIRECT(ADDRESS($G518,38))="UL",ISERROR(SEARCH("Rear",INDIRECT(ADDRESS($G518,33)))),ISERROR(SEARCH("Side",INDIRECT(ADDRESS($G518,33))))),INDIRECT(ADDRESS($G518,COLUMN())),0),0),IF($H518&gt;0,IF(AND(INDIRECT(ADDRESS($H518,44))=0,INDIRECT(ADDRESS($H518,38))="UL",ISERROR(SEARCH("Rear",INDIRECT(ADDRESS($H518,33)))),ISERROR(SEARCH("Side",INDIRECT(ADDRESS($H518,33))))),INDIRECT(ADDRESS($H518,COLUMN())),0),0),IF($I518&gt;0,IF(AND(INDIRECT(ADDRESS($I518,44))=0,INDIRECT(ADDRESS($I518,38))="UL",ISERROR(SEARCH("Rear",INDIRECT(ADDRESS($I518,33)))),ISERROR(SEARCH("Side",INDIRECT(ADDRESS($I518,33))))),INDIRECT(ADDRESS($I518,COLUMN())),0),0),IF($J518&gt;0,IF(AND(INDIRECT(ADDRESS($J518,44))=0,INDIRECT(ADDRESS($J518,38))="UL",ISERROR(SEARCH("Rear",INDIRECT(ADDRESS($J518,33)))),ISERROR(SEARCH("Side",INDIRECT(ADDRESS($J518,33))))),INDIRECT(ADDRESS($J518,COLUMN())),0),0),IF($K518&gt;0,IF(AND(INDIRECT(ADDRESS($K518,44))=0,INDIRECT(ADDRESS($K518,38))="UL",ISERROR(SEARCH("Rear",INDIRECT(ADDRESS($K518,33)))),ISERROR(SEARCH("Side",INDIRECT(ADDRESS($K518,33))))),INDIRECT(ADDRESS($K518,COLUMN())),0),0),IF($L518&gt;0,IF(AND(INDIRECT(ADDRESS($L518,44))=0,INDIRECT(ADDRESS($L518,38))="UL",ISERROR(SEARCH("Rear",INDIRECT(ADDRESS($L518,33)))),ISERROR(SEARCH("Side",INDIRECT(ADDRESS($L518,33))))),INDIRECT(ADDRESS($L518,COLUMN())),0),0),IF($M518&gt;0,IF(AND(INDIRECT(ADDRESS($M518,44))=0,INDIRECT(ADDRESS($M518,38))="UL",ISERROR(SEARCH("Rear",INDIRECT(ADDRESS($M518,33)))),ISERROR(SEARCH("Side",INDIRECT(ADDRESS($M518,33))))),INDIRECT(ADDRESS($M518,COLUMN())),0),0))</f>
        <v>0.66666666666666663</v>
      </c>
      <c r="AW518" s="57" cm="1">
        <f t="array" aca="1" ref="AW518" ca="1">SUM(IF($C518&gt;0,IF(AND(INDIRECT(ADDRESS($C518,44))=0,INDIRECT(ADDRESS($C518,38))="UL",ISERROR(SEARCH("Rear",INDIRECT(ADDRESS($C518,33)))),ISERROR(SEARCH("Side",INDIRECT(ADDRESS($C518,33))))),INDIRECT(ADDRESS($C518,COLUMN())),0),0),IF($D518&gt;0,IF(AND(INDIRECT(ADDRESS($D518,44))=0,INDIRECT(ADDRESS($D518,38))="UL",ISERROR(SEARCH("Rear",INDIRECT(ADDRESS($D518,33)))),ISERROR(SEARCH("Side",INDIRECT(ADDRESS($D518,33))))),INDIRECT(ADDRESS($D518,COLUMN())),0),0),IF($E518&gt;0,IF(AND(INDIRECT(ADDRESS($E518,44))=0,INDIRECT(ADDRESS($E518,38))="UL",ISERROR(SEARCH("Rear",INDIRECT(ADDRESS($E518,33)))),ISERROR(SEARCH("Side",INDIRECT(ADDRESS($E518,33))))),INDIRECT(ADDRESS($E518,COLUMN())),0),0),IF($F518&gt;0,IF(AND(INDIRECT(ADDRESS($F518,44))=0,INDIRECT(ADDRESS($F518,38))="UL",ISERROR(SEARCH("Rear",INDIRECT(ADDRESS($F518,33)))),ISERROR(SEARCH("Side",INDIRECT(ADDRESS($F518,33))))),INDIRECT(ADDRESS($F518,COLUMN())),0),0),IF($G518&gt;0,IF(AND(INDIRECT(ADDRESS($G518,44))=0,INDIRECT(ADDRESS($G518,38))="UL",ISERROR(SEARCH("Rear",INDIRECT(ADDRESS($G518,33)))),ISERROR(SEARCH("Side",INDIRECT(ADDRESS($G518,33))))),INDIRECT(ADDRESS($G518,COLUMN())),0),0),IF($H518&gt;0,IF(AND(INDIRECT(ADDRESS($H518,44))=0,INDIRECT(ADDRESS($H518,38))="UL",ISERROR(SEARCH("Rear",INDIRECT(ADDRESS($H518,33)))),ISERROR(SEARCH("Side",INDIRECT(ADDRESS($H518,33))))),INDIRECT(ADDRESS($H518,COLUMN())),0),0),IF($I518&gt;0,IF(AND(INDIRECT(ADDRESS($I518,44))=0,INDIRECT(ADDRESS($I518,38))="UL",ISERROR(SEARCH("Rear",INDIRECT(ADDRESS($I518,33)))),ISERROR(SEARCH("Side",INDIRECT(ADDRESS($I518,33))))),INDIRECT(ADDRESS($I518,COLUMN())),0),0),IF($J518&gt;0,IF(AND(INDIRECT(ADDRESS($J518,44))=0,INDIRECT(ADDRESS($J518,38))="UL",ISERROR(SEARCH("Rear",INDIRECT(ADDRESS($J518,33)))),ISERROR(SEARCH("Side",INDIRECT(ADDRESS($J518,33))))),INDIRECT(ADDRESS($J518,COLUMN())),0),0),IF($K518&gt;0,IF(AND(INDIRECT(ADDRESS($K518,44))=0,INDIRECT(ADDRESS($K518,38))="UL",ISERROR(SEARCH("Rear",INDIRECT(ADDRESS($K518,33)))),ISERROR(SEARCH("Side",INDIRECT(ADDRESS($K518,33))))),INDIRECT(ADDRESS($K518,COLUMN())),0),0),IF($L518&gt;0,IF(AND(INDIRECT(ADDRESS($L518,44))=0,INDIRECT(ADDRESS($L518,38))="UL",ISERROR(SEARCH("Rear",INDIRECT(ADDRESS($L518,33)))),ISERROR(SEARCH("Side",INDIRECT(ADDRESS($L518,33))))),INDIRECT(ADDRESS($L518,COLUMN())),0),0),IF($M518&gt;0,IF(AND(INDIRECT(ADDRESS($M518,44))=0,INDIRECT(ADDRESS($M518,38))="UL",ISERROR(SEARCH("Rear",INDIRECT(ADDRESS($M518,33)))),ISERROR(SEARCH("Side",INDIRECT(ADDRESS($M518,33))))),INDIRECT(ADDRESS($M518,COLUMN())),0),0))</f>
        <v>1.5555555555555554</v>
      </c>
      <c r="AX518" s="57" cm="1">
        <f t="array" aca="1" ref="AX518" ca="1">SUM(IF($C518&gt;0,IF(AND(INDIRECT(ADDRESS($C518,44))=0,INDIRECT(ADDRESS($C518,38))="UL",ISERROR(SEARCH("Rear",INDIRECT(ADDRESS($C518,33)))),ISERROR(SEARCH("Side",INDIRECT(ADDRESS($C518,33))))),INDIRECT(ADDRESS($C518,COLUMN())),0),0),IF($D518&gt;0,IF(AND(INDIRECT(ADDRESS($D518,44))=0,INDIRECT(ADDRESS($D518,38))="UL",ISERROR(SEARCH("Rear",INDIRECT(ADDRESS($D518,33)))),ISERROR(SEARCH("Side",INDIRECT(ADDRESS($D518,33))))),INDIRECT(ADDRESS($D518,COLUMN())),0),0),IF($E518&gt;0,IF(AND(INDIRECT(ADDRESS($E518,44))=0,INDIRECT(ADDRESS($E518,38))="UL",ISERROR(SEARCH("Rear",INDIRECT(ADDRESS($E518,33)))),ISERROR(SEARCH("Side",INDIRECT(ADDRESS($E518,33))))),INDIRECT(ADDRESS($E518,COLUMN())),0),0),IF($F518&gt;0,IF(AND(INDIRECT(ADDRESS($F518,44))=0,INDIRECT(ADDRESS($F518,38))="UL",ISERROR(SEARCH("Rear",INDIRECT(ADDRESS($F518,33)))),ISERROR(SEARCH("Side",INDIRECT(ADDRESS($F518,33))))),INDIRECT(ADDRESS($F518,COLUMN())),0),0),IF($G518&gt;0,IF(AND(INDIRECT(ADDRESS($G518,44))=0,INDIRECT(ADDRESS($G518,38))="UL",ISERROR(SEARCH("Rear",INDIRECT(ADDRESS($G518,33)))),ISERROR(SEARCH("Side",INDIRECT(ADDRESS($G518,33))))),INDIRECT(ADDRESS($G518,COLUMN())),0),0),IF($H518&gt;0,IF(AND(INDIRECT(ADDRESS($H518,44))=0,INDIRECT(ADDRESS($H518,38))="UL",ISERROR(SEARCH("Rear",INDIRECT(ADDRESS($H518,33)))),ISERROR(SEARCH("Side",INDIRECT(ADDRESS($H518,33))))),INDIRECT(ADDRESS($H518,COLUMN())),0),0),IF($I518&gt;0,IF(AND(INDIRECT(ADDRESS($I518,44))=0,INDIRECT(ADDRESS($I518,38))="UL",ISERROR(SEARCH("Rear",INDIRECT(ADDRESS($I518,33)))),ISERROR(SEARCH("Side",INDIRECT(ADDRESS($I518,33))))),INDIRECT(ADDRESS($I518,COLUMN())),0),0),IF($J518&gt;0,IF(AND(INDIRECT(ADDRESS($J518,44))=0,INDIRECT(ADDRESS($J518,38))="UL",ISERROR(SEARCH("Rear",INDIRECT(ADDRESS($J518,33)))),ISERROR(SEARCH("Side",INDIRECT(ADDRESS($J518,33))))),INDIRECT(ADDRESS($J518,COLUMN())),0),0),IF($K518&gt;0,IF(AND(INDIRECT(ADDRESS($K518,44))=0,INDIRECT(ADDRESS($K518,38))="UL",ISERROR(SEARCH("Rear",INDIRECT(ADDRESS($K518,33)))),ISERROR(SEARCH("Side",INDIRECT(ADDRESS($K518,33))))),INDIRECT(ADDRESS($K518,COLUMN())),0),0),IF($L518&gt;0,IF(AND(INDIRECT(ADDRESS($L518,44))=0,INDIRECT(ADDRESS($L518,38))="UL",ISERROR(SEARCH("Rear",INDIRECT(ADDRESS($L518,33)))),ISERROR(SEARCH("Side",INDIRECT(ADDRESS($L518,33))))),INDIRECT(ADDRESS($L518,COLUMN())),0),0),IF($M518&gt;0,IF(AND(INDIRECT(ADDRESS($M518,44))=0,INDIRECT(ADDRESS($M518,38))="UL",ISERROR(SEARCH("Rear",INDIRECT(ADDRESS($M518,33)))),ISERROR(SEARCH("Side",INDIRECT(ADDRESS($M518,33))))),INDIRECT(ADDRESS($M518,COLUMN())),0),0))</f>
        <v>0</v>
      </c>
      <c r="AY518" s="58">
        <f t="shared" ca="1" si="379"/>
        <v>1.5555555555555554</v>
      </c>
      <c r="AZ518" s="58">
        <f t="shared" ca="1" si="380"/>
        <v>0.74074074074074059</v>
      </c>
      <c r="BA518" s="58" cm="1">
        <f t="array" aca="1" ref="BA518" ca="1">SUM(IF($C518&gt;0,IF(AND(INDIRECT(ADDRESS($C518,44))=0,INDIRECT(ADDRESS($C518,38))="UL"),INDIRECT(ADDRESS($C518,COLUMN())),0),0),IF($D518&gt;0,IF(AND(INDIRECT(ADDRESS($D518,44))=0,INDIRECT(ADDRESS($D518,38))="UL"),INDIRECT(ADDRESS($D518,COLUMN())),0),0),IF($E518&gt;0,IF(AND(INDIRECT(ADDRESS($E518,44))=0,INDIRECT(ADDRESS($E518,38))="UL"),INDIRECT(ADDRESS($E518,COLUMN())),0),0),IF($F518&gt;0,IF(AND(INDIRECT(ADDRESS($F518,44))=0,INDIRECT(ADDRESS($F518,38))="UL"),INDIRECT(ADDRESS($F518,COLUMN())),0),0),IF($G518&gt;0,IF(AND(INDIRECT(ADDRESS($G518,44))=0,INDIRECT(ADDRESS($G518,38))="UL"),INDIRECT(ADDRESS($G518,COLUMN())),0),0),IF($H518&gt;0,IF(AND(INDIRECT(ADDRESS($H518,44))=0,INDIRECT(ADDRESS($H518,38))="UL"),INDIRECT(ADDRESS($H518,COLUMN())),0),0),IF($I518&gt;0,IF(AND(INDIRECT(ADDRESS($I518,44))=0,INDIRECT(ADDRESS($I518,38))="UL"),INDIRECT(ADDRESS($I518,COLUMN())),0),0),IF($J518&gt;0,IF(AND(INDIRECT(ADDRESS($J518,44))=0,INDIRECT(ADDRESS($J518,38))="UL"),INDIRECT(ADDRESS($J518,COLUMN())),0),0),IF($K518&gt;0,IF(AND(INDIRECT(ADDRESS($K518,44))=0,INDIRECT(ADDRESS($K518,38))="UL"),INDIRECT(ADDRESS($K518,COLUMN())),0),0),IF($L518&gt;0,IF(AND(INDIRECT(ADDRESS($L518,44))=0,INDIRECT(ADDRESS($L518,38))="UL"),INDIRECT(ADDRESS($L518,COLUMN())),0),0),IF($M518&gt;0,IF(AND(INDIRECT(ADDRESS($M518,44))=0,INDIRECT(ADDRESS($M518,38))="UL"),INDIRECT(ADDRESS($M518,COLUMN())),0),0))</f>
        <v>0.91640211640211633</v>
      </c>
      <c r="BB518" s="58" cm="1">
        <f t="array" aca="1" ref="BB518" ca="1">SUM(IF($C518&gt;0,IF(AND(INDIRECT(ADDRESS($C518,44))=0,INDIRECT(ADDRESS($C518,38))="UL"),INDIRECT(ADDRESS($C518,COLUMN())),0),0),IF($D518&gt;0,IF(AND(INDIRECT(ADDRESS($D518,44))=0,INDIRECT(ADDRESS($D518,38))="UL"),INDIRECT(ADDRESS($D518,COLUMN())),0),0),IF($E518&gt;0,IF(AND(INDIRECT(ADDRESS($E518,44))=0,INDIRECT(ADDRESS($E518,38))="UL"),INDIRECT(ADDRESS($E518,COLUMN())),0),0),IF($F518&gt;0,IF(AND(INDIRECT(ADDRESS($F518,44))=0,INDIRECT(ADDRESS($F518,38))="UL"),INDIRECT(ADDRESS($F518,COLUMN())),0),0),IF($G518&gt;0,IF(AND(INDIRECT(ADDRESS($G518,44))=0,INDIRECT(ADDRESS($G518,38))="UL"),INDIRECT(ADDRESS($G518,COLUMN())),0),0),IF($H518&gt;0,IF(AND(INDIRECT(ADDRESS($H518,44))=0,INDIRECT(ADDRESS($H518,38))="UL"),INDIRECT(ADDRESS($H518,COLUMN())),0),0),IF($I518&gt;0,IF(AND(INDIRECT(ADDRESS($I518,44))=0,INDIRECT(ADDRESS($I518,38))="UL"),INDIRECT(ADDRESS($I518,COLUMN())),0),0),IF($J518&gt;0,IF(AND(INDIRECT(ADDRESS($J518,44))=0,INDIRECT(ADDRESS($J518,38))="UL"),INDIRECT(ADDRESS($J518,COLUMN())),0),0),IF($K518&gt;0,IF(AND(INDIRECT(ADDRESS($K518,44))=0,INDIRECT(ADDRESS($K518,38))="UL"),INDIRECT(ADDRESS($K518,COLUMN())),0),0),IF($L518&gt;0,IF(AND(INDIRECT(ADDRESS($L518,44))=0,INDIRECT(ADDRESS($L518,38))="UL"),INDIRECT(ADDRESS($L518,COLUMN())),0),0),IF($M518&gt;0,IF(AND(INDIRECT(ADDRESS($M518,44))=0,INDIRECT(ADDRESS($M518,38))="UL"),INDIRECT(ADDRESS($M518,COLUMN())),0),0))</f>
        <v>0.36952380952380948</v>
      </c>
      <c r="BC518" s="58" cm="1">
        <f t="array" aca="1" ref="BC518" ca="1">SUM(IF($C518&gt;0,IF(AND(INDIRECT(ADDRESS($C518,44))=0,INDIRECT(ADDRESS($C518,38))="UL"),INDIRECT(ADDRESS($C518,COLUMN())),0),0),IF($D518&gt;0,IF(AND(INDIRECT(ADDRESS($D518,44))=0,INDIRECT(ADDRESS($D518,38))="UL"),INDIRECT(ADDRESS($D518,COLUMN())),0),0),IF($E518&gt;0,IF(AND(INDIRECT(ADDRESS($E518,44))=0,INDIRECT(ADDRESS($E518,38))="UL"),INDIRECT(ADDRESS($E518,COLUMN())),0),0),IF($F518&gt;0,IF(AND(INDIRECT(ADDRESS($F518,44))=0,INDIRECT(ADDRESS($F518,38))="UL"),INDIRECT(ADDRESS($F518,COLUMN())),0),0),IF($G518&gt;0,IF(AND(INDIRECT(ADDRESS($G518,44))=0,INDIRECT(ADDRESS($G518,38))="UL"),INDIRECT(ADDRESS($G518,COLUMN())),0),0),IF($H518&gt;0,IF(AND(INDIRECT(ADDRESS($H518,44))=0,INDIRECT(ADDRESS($H518,38))="UL"),INDIRECT(ADDRESS($H518,COLUMN())),0),0),IF($I518&gt;0,IF(AND(INDIRECT(ADDRESS($I518,44))=0,INDIRECT(ADDRESS($I518,38))="UL"),INDIRECT(ADDRESS($I518,COLUMN())),0),0),IF($J518&gt;0,IF(AND(INDIRECT(ADDRESS($J518,44))=0,INDIRECT(ADDRESS($J518,38))="UL"),INDIRECT(ADDRESS($J518,COLUMN())),0),0),IF($K518&gt;0,IF(AND(INDIRECT(ADDRESS($K518,44))=0,INDIRECT(ADDRESS($K518,38))="UL"),INDIRECT(ADDRESS($K518,COLUMN())),0),0),IF($L518&gt;0,IF(AND(INDIRECT(ADDRESS($L518,44))=0,INDIRECT(ADDRESS($L518,38))="UL"),INDIRECT(ADDRESS($L518,COLUMN())),0),0),IF($M518&gt;0,IF(AND(INDIRECT(ADDRESS($M518,44))=0,INDIRECT(ADDRESS($M518,38))="UL"),INDIRECT(ADDRESS($M518,COLUMN())),0),0))</f>
        <v>0.38095238095238093</v>
      </c>
      <c r="BD518" s="58" cm="1">
        <f t="array" aca="1" ref="BD518" ca="1">SUM(IF($C518&gt;0,IF(AND(INDIRECT(ADDRESS($C518,44))=0,INDIRECT(ADDRESS($C518,38))="UL"),INDIRECT(ADDRESS($C518,COLUMN())),0),0),IF($D518&gt;0,IF(AND(INDIRECT(ADDRESS($D518,44))=0,INDIRECT(ADDRESS($D518,38))="UL"),INDIRECT(ADDRESS($D518,COLUMN())),0),0),IF($E518&gt;0,IF(AND(INDIRECT(ADDRESS($E518,44))=0,INDIRECT(ADDRESS($E518,38))="UL"),INDIRECT(ADDRESS($E518,COLUMN())),0),0),IF($F518&gt;0,IF(AND(INDIRECT(ADDRESS($F518,44))=0,INDIRECT(ADDRESS($F518,38))="UL"),INDIRECT(ADDRESS($F518,COLUMN())),0),0),IF($G518&gt;0,IF(AND(INDIRECT(ADDRESS($G518,44))=0,INDIRECT(ADDRESS($G518,38))="UL"),INDIRECT(ADDRESS($G518,COLUMN())),0),0),IF($H518&gt;0,IF(AND(INDIRECT(ADDRESS($H518,44))=0,INDIRECT(ADDRESS($H518,38))="UL"),INDIRECT(ADDRESS($H518,COLUMN())),0),0),IF($I518&gt;0,IF(AND(INDIRECT(ADDRESS($I518,44))=0,INDIRECT(ADDRESS($I518,38))="UL"),INDIRECT(ADDRESS($I518,COLUMN())),0),0),IF($J518&gt;0,IF(AND(INDIRECT(ADDRESS($J518,44))=0,INDIRECT(ADDRESS($J518,38))="UL"),INDIRECT(ADDRESS($J518,COLUMN())),0),0),IF($K518&gt;0,IF(AND(INDIRECT(ADDRESS($K518,44))=0,INDIRECT(ADDRESS($K518,38))="UL"),INDIRECT(ADDRESS($K518,COLUMN())),0),0),IF($L518&gt;0,IF(AND(INDIRECT(ADDRESS($L518,44))=0,INDIRECT(ADDRESS($L518,38))="UL"),INDIRECT(ADDRESS($L518,COLUMN())),0),0),IF($M518&gt;0,IF(AND(INDIRECT(ADDRESS($M518,44))=0,INDIRECT(ADDRESS($M518,38))="UL"),INDIRECT(ADDRESS($M518,COLUMN())),0),0))</f>
        <v>0.95068783068783069</v>
      </c>
      <c r="BE518" s="57">
        <f t="shared" ca="1" si="381"/>
        <v>0.36952380952380948</v>
      </c>
      <c r="BF518" s="57" cm="1">
        <f t="array" aca="1" ref="BF518" ca="1">SUM(IF($C518&gt;0,IF(INDIRECT(ADDRESS($C518,45))=1,INDIRECT(ADDRESS($C518,52))*INDIRECT(ADDRESS($C518,42))/5,0),0), IF($D518&gt;0,IF(INDIRECT(ADDRESS($D518,45))=1,INDIRECT(ADDRESS($D518,52))*INDIRECT(ADDRESS($D518,42))/5,0),0), IF($E518&gt;0,IF(INDIRECT(ADDRESS($E518,45))=1,INDIRECT(ADDRESS($E518,52))*INDIRECT(ADDRESS($E518,42))/5,0),0), IF($F518&gt;0,IF(INDIRECT(ADDRESS($F518,45))=1,INDIRECT(ADDRESS($F518,52))*INDIRECT(ADDRESS($F518,42))/5,0),0), IF($G518&gt;0,IF(INDIRECT(ADDRESS($G518,45))=1,INDIRECT(ADDRESS($G518,52))*INDIRECT(ADDRESS($G518,42))/5,0),0), IF($H518&gt;0,IF(INDIRECT(ADDRESS($H518,45))=1,INDIRECT(ADDRESS($H518,52))*INDIRECT(ADDRESS($H518,42))/5,0),0)
)*$BF$296/100</f>
        <v>6.6666666666666666E-2</v>
      </c>
      <c r="BG518" s="19"/>
      <c r="BH518" s="57" cm="1">
        <f t="array" aca="1" ref="BH518" ca="1">SUM(IF($C518&gt;0,IF(AND(INDIRECT(ADDRESS($C518,44))=0,INDIRECT(ADDRESS($C518,38))&lt;&gt;"UL"),INDIRECT(ADDRESS($C518,COLUMN()-12)),0),0), IF($D518&gt;0,IF(AND(INDIRECT(ADDRESS($D518,44))=0,INDIRECT(ADDRESS($D518,38))&lt;&gt;"UL"),INDIRECT(ADDRESS($D518,COLUMN()-12)),0),0), IF($E518&gt;0,IF(AND(INDIRECT(ADDRESS($E518,44))=0,INDIRECT(ADDRESS($E518,38))&lt;&gt;"UL"),INDIRECT(ADDRESS($E518,COLUMN()-12)),0),0), IF($F518&gt;0,IF(AND(INDIRECT(ADDRESS($F518,44))=0,INDIRECT(ADDRESS($F518,38))&lt;&gt;"UL"),INDIRECT(ADDRESS($F518,COLUMN()-12)),0),0), IF($G518&gt;0,IF(AND(INDIRECT(ADDRESS($G518,44))=0,INDIRECT(ADDRESS($G518,38))&lt;&gt;"UL"),INDIRECT(ADDRESS($G518,COLUMN()-12)),0),0), IF($H518&gt;0,IF(AND(INDIRECT(ADDRESS($H518,44))=0,INDIRECT(ADDRESS($H518,38))&lt;&gt;"UL"),INDIRECT(ADDRESS($H518,COLUMN()-12)),0),0), IF($I518&gt;0,IF(AND(INDIRECT(ADDRESS($I518,44))=0,INDIRECT(ADDRESS($I518,38))&lt;&gt;"UL"),INDIRECT(ADDRESS($I518,COLUMN()-12)),0),0), IF($J518&gt;0,IF(AND(INDIRECT(ADDRESS($J518,44))=0,INDIRECT(ADDRESS($J518,38))&lt;&gt;"UL"),INDIRECT(ADDRESS($J518,COLUMN()-12)),0),0), IF($K518&gt;0,IF(AND(INDIRECT(ADDRESS($K518,44))=0,INDIRECT(ADDRESS($K518,38))&lt;&gt;"UL"),INDIRECT(ADDRESS($K518,COLUMN()-12)),0),0), IF($L518&gt;0,IF(AND(INDIRECT(ADDRESS($L518,44))=0,INDIRECT(ADDRESS($L518,38))&lt;&gt;"UL"),INDIRECT(ADDRESS($L518,COLUMN()-12)),0),0), IF($M518&gt;0,IF(AND(INDIRECT(ADDRESS($M518,44))=0,INDIRECT(ADDRESS($M518,38))&lt;&gt;"UL"),INDIRECT(ADDRESS($M518,COLUMN()-12)),0),0))</f>
        <v>0</v>
      </c>
      <c r="BI518" s="57" cm="1">
        <f t="array" aca="1" ref="BI518" ca="1">SUM(IF($C518&gt;0,IF(AND(INDIRECT(ADDRESS($C518,44))=0,INDIRECT(ADDRESS($C518,38))&lt;&gt;"UL"),INDIRECT(ADDRESS($C518,COLUMN()-12)),0),0), IF($D518&gt;0,IF(AND(INDIRECT(ADDRESS($D518,44))=0,INDIRECT(ADDRESS($D518,38))&lt;&gt;"UL"),INDIRECT(ADDRESS($D518,COLUMN()-12)),0),0), IF($E518&gt;0,IF(AND(INDIRECT(ADDRESS($E518,44))=0,INDIRECT(ADDRESS($E518,38))&lt;&gt;"UL"),INDIRECT(ADDRESS($E518,COLUMN()-12)),0),0), IF($F518&gt;0,IF(AND(INDIRECT(ADDRESS($F518,44))=0,INDIRECT(ADDRESS($F518,38))&lt;&gt;"UL"),INDIRECT(ADDRESS($F518,COLUMN()-12)),0),0), IF($G518&gt;0,IF(AND(INDIRECT(ADDRESS($G518,44))=0,INDIRECT(ADDRESS($G518,38))&lt;&gt;"UL"),INDIRECT(ADDRESS($G518,COLUMN()-12)),0),0), IF($H518&gt;0,IF(AND(INDIRECT(ADDRESS($H518,44))=0,INDIRECT(ADDRESS($H518,38))&lt;&gt;"UL"),INDIRECT(ADDRESS($H518,COLUMN()-12)),0),0), IF($I518&gt;0,IF(AND(INDIRECT(ADDRESS($I518,44))=0,INDIRECT(ADDRESS($I518,38))&lt;&gt;"UL"),INDIRECT(ADDRESS($I518,COLUMN()-12)),0),0), IF($J518&gt;0,IF(AND(INDIRECT(ADDRESS($J518,44))=0,INDIRECT(ADDRESS($J518,38))&lt;&gt;"UL"),INDIRECT(ADDRESS($J518,COLUMN()-12)),0),0), IF($K518&gt;0,IF(AND(INDIRECT(ADDRESS($K518,44))=0,INDIRECT(ADDRESS($K518,38))&lt;&gt;"UL"),INDIRECT(ADDRESS($K518,COLUMN()-12)),0),0), IF($L518&gt;0,IF(AND(INDIRECT(ADDRESS($L518,44))=0,INDIRECT(ADDRESS($L518,38))&lt;&gt;"UL"),INDIRECT(ADDRESS($L518,COLUMN()-12)),0),0), IF($M518&gt;0,IF(AND(INDIRECT(ADDRESS($M518,44))=0,INDIRECT(ADDRESS($M518,38))&lt;&gt;"UL"),INDIRECT(ADDRESS($M518,COLUMN()-12)),0),0))</f>
        <v>0</v>
      </c>
      <c r="BJ518" s="57" cm="1">
        <f t="array" aca="1" ref="BJ518" ca="1">SUM(IF($C518&gt;0,IF(AND(INDIRECT(ADDRESS($C518,44))=0,INDIRECT(ADDRESS($C518,38))&lt;&gt;"UL"),INDIRECT(ADDRESS($C518,COLUMN()-12)),0),0), IF($D518&gt;0,IF(AND(INDIRECT(ADDRESS($D518,44))=0,INDIRECT(ADDRESS($D518,38))&lt;&gt;"UL"),INDIRECT(ADDRESS($D518,COLUMN()-12)),0),0), IF($E518&gt;0,IF(AND(INDIRECT(ADDRESS($E518,44))=0,INDIRECT(ADDRESS($E518,38))&lt;&gt;"UL"),INDIRECT(ADDRESS($E518,COLUMN()-12)),0),0), IF($F518&gt;0,IF(AND(INDIRECT(ADDRESS($F518,44))=0,INDIRECT(ADDRESS($F518,38))&lt;&gt;"UL"),INDIRECT(ADDRESS($F518,COLUMN()-12)),0),0), IF($G518&gt;0,IF(AND(INDIRECT(ADDRESS($G518,44))=0,INDIRECT(ADDRESS($G518,38))&lt;&gt;"UL"),INDIRECT(ADDRESS($G518,COLUMN()-12)),0),0), IF($H518&gt;0,IF(AND(INDIRECT(ADDRESS($H518,44))=0,INDIRECT(ADDRESS($H518,38))&lt;&gt;"UL"),INDIRECT(ADDRESS($H518,COLUMN()-12)),0),0), IF($I518&gt;0,IF(AND(INDIRECT(ADDRESS($I518,44))=0,INDIRECT(ADDRESS($I518,38))&lt;&gt;"UL"),INDIRECT(ADDRESS($I518,COLUMN()-12)),0),0), IF($J518&gt;0,IF(AND(INDIRECT(ADDRESS($J518,44))=0,INDIRECT(ADDRESS($J518,38))&lt;&gt;"UL"),INDIRECT(ADDRESS($J518,COLUMN()-12)),0),0), IF($K518&gt;0,IF(AND(INDIRECT(ADDRESS($K518,44))=0,INDIRECT(ADDRESS($K518,38))&lt;&gt;"UL"),INDIRECT(ADDRESS($K518,COLUMN()-12)),0),0), IF($L518&gt;0,IF(AND(INDIRECT(ADDRESS($L518,44))=0,INDIRECT(ADDRESS($L518,38))&lt;&gt;"UL"),INDIRECT(ADDRESS($L518,COLUMN()-12)),0),0), IF($M518&gt;0,IF(AND(INDIRECT(ADDRESS($M518,44))=0,INDIRECT(ADDRESS($M518,38))&lt;&gt;"UL"),INDIRECT(ADDRESS($M518,COLUMN()-12)),0),0))</f>
        <v>0</v>
      </c>
      <c r="BK518" s="57">
        <f t="shared" ca="1" si="382"/>
        <v>0</v>
      </c>
      <c r="BL518" s="58">
        <f t="shared" ca="1" si="383"/>
        <v>0</v>
      </c>
      <c r="BM518" s="57" cm="1">
        <f t="array" aca="1" ref="BM518" ca="1">SUM(IF($C518&gt;0,IF(AND(INDIRECT(ADDRESS($C518,44))=0,INDIRECT(ADDRESS($C518,38))&lt;&gt;"UL"),INDIRECT(ADDRESS($C518,COLUMN()-12)),0),0), IF($D518&gt;0,IF(AND(INDIRECT(ADDRESS($D518,44))=0,INDIRECT(ADDRESS($D518,38))&lt;&gt;"UL"),INDIRECT(ADDRESS($D518,COLUMN()-12)),0),0), IF($E518&gt;0,IF(AND(INDIRECT(ADDRESS($E518,44))=0,INDIRECT(ADDRESS($E518,38))&lt;&gt;"UL"),INDIRECT(ADDRESS($E518,COLUMN()-12)),0),0), IF($F518&gt;0,IF(AND(INDIRECT(ADDRESS($F518,44))=0,INDIRECT(ADDRESS($F518,38))&lt;&gt;"UL"),INDIRECT(ADDRESS($F518,COLUMN()-12)),0),0), IF($G518&gt;0,IF(AND(INDIRECT(ADDRESS($G518,44))=0,INDIRECT(ADDRESS($G518,38))&lt;&gt;"UL"),INDIRECT(ADDRESS($G518,COLUMN()-12)),0),0), IF($H518&gt;0,IF(AND(INDIRECT(ADDRESS($H518,44))=0,INDIRECT(ADDRESS($H518,38))&lt;&gt;"UL"),INDIRECT(ADDRESS($H518,COLUMN()-12)),0),0), IF($I518&gt;0,IF(AND(INDIRECT(ADDRESS($I518,44))=0,INDIRECT(ADDRESS($I518,38))&lt;&gt;"UL"),INDIRECT(ADDRESS($I518,COLUMN()-12)),0),0), IF($J518&gt;0,IF(AND(INDIRECT(ADDRESS($J518,44))=0,INDIRECT(ADDRESS($J518,38))&lt;&gt;"UL"),INDIRECT(ADDRESS($J518,COLUMN()-12)),0),0), IF($K518&gt;0,IF(AND(INDIRECT(ADDRESS($K518,44))=0,INDIRECT(ADDRESS($K518,38))&lt;&gt;"UL"),INDIRECT(ADDRESS($K518,COLUMN()-11)),0),0), IF($L518&gt;0,IF(AND(INDIRECT(ADDRESS($L518,44))=0,INDIRECT(ADDRESS($L518,38))&lt;&gt;"UL"),INDIRECT(ADDRESS($L518,COLUMN()-11)),0),0), IF($M518&gt;0,IF(AND(INDIRECT(ADDRESS($M518,44))=0,INDIRECT(ADDRESS($M518,38))&lt;&gt;"UL"),INDIRECT(ADDRESS($M518,COLUMN()-11)),0),0))</f>
        <v>0</v>
      </c>
      <c r="BN518" s="57" cm="1">
        <f t="array" aca="1" ref="BN518" ca="1">SUM(IF($C518&gt;0,IF(AND(INDIRECT(ADDRESS($C518,44))=0,INDIRECT(ADDRESS($C518,38))&lt;&gt;"UL"),INDIRECT(ADDRESS($C518,COLUMN()-12)),0),0), IF($D518&gt;0,IF(AND(INDIRECT(ADDRESS($D518,44))=0,INDIRECT(ADDRESS($D518,38))&lt;&gt;"UL"),INDIRECT(ADDRESS($D518,COLUMN()-12)),0),0), IF($E518&gt;0,IF(AND(INDIRECT(ADDRESS($E518,44))=0,INDIRECT(ADDRESS($E518,38))&lt;&gt;"UL"),INDIRECT(ADDRESS($E518,COLUMN()-12)),0),0), IF($F518&gt;0,IF(AND(INDIRECT(ADDRESS($F518,44))=0,INDIRECT(ADDRESS($F518,38))&lt;&gt;"UL"),INDIRECT(ADDRESS($F518,COLUMN()-12)),0),0), IF($G518&gt;0,IF(AND(INDIRECT(ADDRESS($G518,44))=0,INDIRECT(ADDRESS($G518,38))&lt;&gt;"UL"),INDIRECT(ADDRESS($G518,COLUMN()-12)),0),0), IF($H518&gt;0,IF(AND(INDIRECT(ADDRESS($H518,44))=0,INDIRECT(ADDRESS($H518,38))&lt;&gt;"UL"),INDIRECT(ADDRESS($H518,COLUMN()-12)),0),0), IF($I518&gt;0,IF(AND(INDIRECT(ADDRESS($I518,44))=0,INDIRECT(ADDRESS($I518,38))&lt;&gt;"UL"),INDIRECT(ADDRESS($I518,COLUMN()-12)),0),0), IF($J518&gt;0,IF(AND(INDIRECT(ADDRESS($J518,44))=0,INDIRECT(ADDRESS($J518,38))&lt;&gt;"UL"),INDIRECT(ADDRESS($J518,COLUMN()-12)),0),0), IF($K518&gt;0,IF(AND(INDIRECT(ADDRESS($K518,44))=0,INDIRECT(ADDRESS($K518,38))&lt;&gt;"UL"),INDIRECT(ADDRESS($K518,COLUMN()-11)),0),0), IF($L518&gt;0,IF(AND(INDIRECT(ADDRESS($L518,44))=0,INDIRECT(ADDRESS($L518,38))&lt;&gt;"UL"),INDIRECT(ADDRESS($L518,COLUMN()-11)),0),0), IF($M518&gt;0,IF(AND(INDIRECT(ADDRESS($M518,44))=0,INDIRECT(ADDRESS($M518,38))&lt;&gt;"UL"),INDIRECT(ADDRESS($M518,COLUMN()-11)),0),0))</f>
        <v>0</v>
      </c>
      <c r="BO518" s="57" cm="1">
        <f t="array" aca="1" ref="BO518" ca="1">SUM(IF($C518&gt;0,IF(AND(INDIRECT(ADDRESS($C518,44))=0,INDIRECT(ADDRESS($C518,38))&lt;&gt;"UL"),INDIRECT(ADDRESS($C518,COLUMN()-12)),0),0), IF($D518&gt;0,IF(AND(INDIRECT(ADDRESS($D518,44))=0,INDIRECT(ADDRESS($D518,38))&lt;&gt;"UL"),INDIRECT(ADDRESS($D518,COLUMN()-12)),0),0), IF($E518&gt;0,IF(AND(INDIRECT(ADDRESS($E518,44))=0,INDIRECT(ADDRESS($E518,38))&lt;&gt;"UL"),INDIRECT(ADDRESS($E518,COLUMN()-12)),0),0), IF($F518&gt;0,IF(AND(INDIRECT(ADDRESS($F518,44))=0,INDIRECT(ADDRESS($F518,38))&lt;&gt;"UL"),INDIRECT(ADDRESS($F518,COLUMN()-12)),0),0), IF($G518&gt;0,IF(AND(INDIRECT(ADDRESS($G518,44))=0,INDIRECT(ADDRESS($G518,38))&lt;&gt;"UL"),INDIRECT(ADDRESS($G518,COLUMN()-12)),0),0), IF($H518&gt;0,IF(AND(INDIRECT(ADDRESS($H518,44))=0,INDIRECT(ADDRESS($H518,38))&lt;&gt;"UL"),INDIRECT(ADDRESS($H518,COLUMN()-12)),0),0), IF($I518&gt;0,IF(AND(INDIRECT(ADDRESS($I518,44))=0,INDIRECT(ADDRESS($I518,38))&lt;&gt;"UL"),INDIRECT(ADDRESS($I518,COLUMN()-12)),0),0), IF($J518&gt;0,IF(AND(INDIRECT(ADDRESS($J518,44))=0,INDIRECT(ADDRESS($J518,38))&lt;&gt;"UL"),INDIRECT(ADDRESS($J518,COLUMN()-12)),0),0), IF($K518&gt;0,IF(AND(INDIRECT(ADDRESS($K518,44))=0,INDIRECT(ADDRESS($K518,38))&lt;&gt;"UL"),INDIRECT(ADDRESS($K518,COLUMN()-11)),0),0), IF($L518&gt;0,IF(AND(INDIRECT(ADDRESS($L518,44))=0,INDIRECT(ADDRESS($L518,38))&lt;&gt;"UL"),INDIRECT(ADDRESS($L518,COLUMN()-11)),0),0), IF($M518&gt;0,IF(AND(INDIRECT(ADDRESS($M518,44))=0,INDIRECT(ADDRESS($M518,38))&lt;&gt;"UL"),INDIRECT(ADDRESS($M518,COLUMN()-11)),0),0))</f>
        <v>0</v>
      </c>
      <c r="BP518" s="57" cm="1">
        <f t="array" aca="1" ref="BP518" ca="1">SUM(IF($C518&gt;0,IF(AND(INDIRECT(ADDRESS($C518,44))=0,INDIRECT(ADDRESS($C518,38))&lt;&gt;"UL"),INDIRECT(ADDRESS($C518,COLUMN()-12)),0),0), IF($D518&gt;0,IF(AND(INDIRECT(ADDRESS($D518,44))=0,INDIRECT(ADDRESS($D518,38))&lt;&gt;"UL"),INDIRECT(ADDRESS($D518,COLUMN()-12)),0),0), IF($E518&gt;0,IF(AND(INDIRECT(ADDRESS($E518,44))=0,INDIRECT(ADDRESS($E518,38))&lt;&gt;"UL"),INDIRECT(ADDRESS($E518,COLUMN()-12)),0),0), IF($F518&gt;0,IF(AND(INDIRECT(ADDRESS($F518,44))=0,INDIRECT(ADDRESS($F518,38))&lt;&gt;"UL"),INDIRECT(ADDRESS($F518,COLUMN()-12)),0),0), IF($G518&gt;0,IF(AND(INDIRECT(ADDRESS($G518,44))=0,INDIRECT(ADDRESS($G518,38))&lt;&gt;"UL"),INDIRECT(ADDRESS($G518,COLUMN()-12)),0),0), IF($H518&gt;0,IF(AND(INDIRECT(ADDRESS($H518,44))=0,INDIRECT(ADDRESS($H518,38))&lt;&gt;"UL"),INDIRECT(ADDRESS($H518,COLUMN()-12)),0),0), IF($I518&gt;0,IF(AND(INDIRECT(ADDRESS($I518,44))=0,INDIRECT(ADDRESS($I518,38))&lt;&gt;"UL"),INDIRECT(ADDRESS($I518,COLUMN()-12)),0),0), IF($J518&gt;0,IF(AND(INDIRECT(ADDRESS($J518,44))=0,INDIRECT(ADDRESS($J518,38))&lt;&gt;"UL"),INDIRECT(ADDRESS($J518,COLUMN()-12)),0),0), IF($K518&gt;0,IF(AND(INDIRECT(ADDRESS($K518,44))=0,INDIRECT(ADDRESS($K518,38))&lt;&gt;"UL"),INDIRECT(ADDRESS($K518,COLUMN()-11)),0),0), IF($L518&gt;0,IF(AND(INDIRECT(ADDRESS($L518,44))=0,INDIRECT(ADDRESS($L518,38))&lt;&gt;"UL"),INDIRECT(ADDRESS($L518,COLUMN()-11)),0),0), IF($M518&gt;0,IF(AND(INDIRECT(ADDRESS($M518,44))=0,INDIRECT(ADDRESS($M518,38))&lt;&gt;"UL"),INDIRECT(ADDRESS($M518,COLUMN()-11)),0),0))</f>
        <v>0</v>
      </c>
      <c r="BQ518" s="57">
        <f t="shared" ca="1" si="384"/>
        <v>0</v>
      </c>
      <c r="BR518" s="161">
        <f t="shared" ca="1" si="385"/>
        <v>69.414492700017433</v>
      </c>
      <c r="BS518" s="59"/>
      <c r="BT518" s="56">
        <f t="shared" ca="1" si="395"/>
        <v>3.5561480612851266</v>
      </c>
      <c r="BU518" s="63">
        <f t="shared" ca="1" si="386"/>
        <v>0.1016042303224322</v>
      </c>
      <c r="BV518" s="57" t="s">
        <v>34</v>
      </c>
      <c r="BW518" s="57" cm="1">
        <f t="array" aca="1" ref="BW518" ca="1">SUM(IF($C518&gt;0,IF(AND(INDIRECT(ADDRESS($C518,44))=0,INDIRECT(ADDRESS($C518,38))="UL",ISERROR(SEARCH("Rear",INDIRECT(ADDRESS($C518,33)))),ISERROR(SEARCH("Side",INDIRECT(ADDRESS($C518,33))))),INDIRECT(ADDRESS($C518,COLUMN())),0),0),IF($D518&gt;0,IF(AND(INDIRECT(ADDRESS($D518,44))=0,INDIRECT(ADDRESS($D518,38))="UL",ISERROR(SEARCH("Rear",INDIRECT(ADDRESS($D518,33)))),ISERROR(SEARCH("Side",INDIRECT(ADDRESS($D518,33))))),INDIRECT(ADDRESS($D518,COLUMN())),0),0),IF($E518&gt;0,IF(AND(INDIRECT(ADDRESS($E518,44))=0,INDIRECT(ADDRESS($E518,38))="UL",ISERROR(SEARCH("Rear",INDIRECT(ADDRESS($E518,33)))),ISERROR(SEARCH("Side",INDIRECT(ADDRESS($E518,33))))),INDIRECT(ADDRESS($E518,COLUMN())),0),0),IF($F518&gt;0,IF(AND(INDIRECT(ADDRESS($F518,44))=0,INDIRECT(ADDRESS($F518,38))="UL",ISERROR(SEARCH("Rear",INDIRECT(ADDRESS($F518,33)))),ISERROR(SEARCH("Side",INDIRECT(ADDRESS($F518,33))))),INDIRECT(ADDRESS($F518,COLUMN())),0),0),IF($G518&gt;0,IF(AND(INDIRECT(ADDRESS($G518,44))=0,INDIRECT(ADDRESS($G518,38))="UL",ISERROR(SEARCH("Rear",INDIRECT(ADDRESS($G518,33)))),ISERROR(SEARCH("Side",INDIRECT(ADDRESS($G518,33))))),INDIRECT(ADDRESS($G518,COLUMN())),0),0),IF($H518&gt;0,IF(AND(INDIRECT(ADDRESS($H518,44))=0,INDIRECT(ADDRESS($H518,38))="UL",ISERROR(SEARCH("Rear",INDIRECT(ADDRESS($H518,33)))),ISERROR(SEARCH("Side",INDIRECT(ADDRESS($H518,33))))),INDIRECT(ADDRESS($H518,COLUMN())),0),0),IF($I518&gt;0,IF(AND(INDIRECT(ADDRESS($I518,44))=0,INDIRECT(ADDRESS($I518,38))="UL",ISERROR(SEARCH("Rear",INDIRECT(ADDRESS($I518,33)))),ISERROR(SEARCH("Side",INDIRECT(ADDRESS($I518,33))))),INDIRECT(ADDRESS($I518,COLUMN())),0),0),IF($J518&gt;0,IF(AND(INDIRECT(ADDRESS($J518,44))=0,INDIRECT(ADDRESS($J518,38))="UL",ISERROR(SEARCH("Rear",INDIRECT(ADDRESS($J518,33)))),ISERROR(SEARCH("Side",INDIRECT(ADDRESS($J518,33))))),INDIRECT(ADDRESS($J518,COLUMN())),0),0),IF($K518&gt;0,IF(AND(INDIRECT(ADDRESS($K518,44))=0,INDIRECT(ADDRESS($K518,38))="UL",ISERROR(SEARCH("Rear",INDIRECT(ADDRESS($K518,33)))),ISERROR(SEARCH("Side",INDIRECT(ADDRESS($K518,33))))),INDIRECT(ADDRESS($K518,COLUMN())),0),0),IF($L518&gt;0,IF(AND(INDIRECT(ADDRESS($L518,44))=0,INDIRECT(ADDRESS($L518,38))="UL",ISERROR(SEARCH("Rear",INDIRECT(ADDRESS($L518,33)))),ISERROR(SEARCH("Side",INDIRECT(ADDRESS($L518,33))))),INDIRECT(ADDRESS($L518,COLUMN())),0),0),IF($M518&gt;0,IF(AND(INDIRECT(ADDRESS($M518,44))=0,INDIRECT(ADDRESS($M518,38))="UL",ISERROR(SEARCH("Rear",INDIRECT(ADDRESS($M518,33)))),ISERROR(SEARCH("Side",INDIRECT(ADDRESS($M518,33))))),INDIRECT(ADDRESS($M518,COLUMN())),0),0))</f>
        <v>0.88888888888888884</v>
      </c>
      <c r="BX518" s="57">
        <f t="shared" ca="1" si="387"/>
        <v>0.88888888888888884</v>
      </c>
      <c r="BY518" s="57" cm="1">
        <f t="array" aca="1" ref="BY518" ca="1">SUM(IF($C518&gt;0,IF(AND(INDIRECT(ADDRESS($C518,44))=0,INDIRECT(ADDRESS($C518,38))="UL"),INDIRECT(ADDRESS($C518,COLUMN())),0),0),IF($D518&gt;0,IF(AND(INDIRECT(ADDRESS($D518,44))=0,INDIRECT(ADDRESS($D518,38))="UL"),INDIRECT(ADDRESS($D518,COLUMN())),0),0),IF($E518&gt;0,IF(AND(INDIRECT(ADDRESS($E518,44))=0,INDIRECT(ADDRESS($E518,38))="UL"),INDIRECT(ADDRESS($E518,COLUMN())),0),0),IF($F518&gt;0,IF(AND(INDIRECT(ADDRESS($F518,44))=0,INDIRECT(ADDRESS($F518,38))="UL"),INDIRECT(ADDRESS($F518,COLUMN())),0),0),IF($G518&gt;0,IF(AND(INDIRECT(ADDRESS($G518,44))=0,INDIRECT(ADDRESS($G518,38))="UL"),INDIRECT(ADDRESS($G518,COLUMN())),0),0),IF($H518&gt;0,IF(AND(INDIRECT(ADDRESS($H518,44))=0,INDIRECT(ADDRESS($H518,38))="UL"),INDIRECT(ADDRESS($H518,COLUMN())),0),0),IF($I518&gt;0,IF(AND(INDIRECT(ADDRESS($I518,44))=0,INDIRECT(ADDRESS($I518,38))="UL"),INDIRECT(ADDRESS($I518,COLUMN())),0),0),IF($J518&gt;0,IF(AND(INDIRECT(ADDRESS($J518,44))=0,INDIRECT(ADDRESS($J518,38))="UL"),INDIRECT(ADDRESS($J518,COLUMN())),0),0),IF($K518&gt;0,IF(AND(INDIRECT(ADDRESS($K518,44))=0,INDIRECT(ADDRESS($K518,38))="UL"),INDIRECT(ADDRESS($K518,COLUMN())),0),0),IF($L518&gt;0,IF(AND(INDIRECT(ADDRESS($L518,44))=0,INDIRECT(ADDRESS($L518,38))="UL"),INDIRECT(ADDRESS($L518,COLUMN())),0),0),IF($M518&gt;0,IF(AND(INDIRECT(ADDRESS($M518,44))=0,INDIRECT(ADDRESS($M518,38))="UL"),INDIRECT(ADDRESS($M518,COLUMN())),0),0))</f>
        <v>0.54814814814814805</v>
      </c>
      <c r="BZ518" s="57" cm="1">
        <f t="array" aca="1" ref="BZ518" ca="1">SUM(IF($C518&gt;0,IF(AND(INDIRECT(ADDRESS($C518,44))=0,INDIRECT(ADDRESS($C518,38))="UL"),INDIRECT(ADDRESS($C518,COLUMN())),0),0),IF($D518&gt;0,IF(AND(INDIRECT(ADDRESS($D518,44))=0,INDIRECT(ADDRESS($D518,38))="UL"),INDIRECT(ADDRESS($D518,COLUMN())),0),0),IF($E518&gt;0,IF(AND(INDIRECT(ADDRESS($E518,44))=0,INDIRECT(ADDRESS($E518,38))="UL"),INDIRECT(ADDRESS($E518,COLUMN())),0),0),IF($F518&gt;0,IF(AND(INDIRECT(ADDRESS($F518,44))=0,INDIRECT(ADDRESS($F518,38))="UL"),INDIRECT(ADDRESS($F518,COLUMN())),0),0),IF($G518&gt;0,IF(AND(INDIRECT(ADDRESS($G518,44))=0,INDIRECT(ADDRESS($G518,38))="UL"),INDIRECT(ADDRESS($G518,COLUMN())),0),0),IF($H518&gt;0,IF(AND(INDIRECT(ADDRESS($H518,44))=0,INDIRECT(ADDRESS($H518,38))="UL"),INDIRECT(ADDRESS($H518,COLUMN())),0),0),IF($I518&gt;0,IF(AND(INDIRECT(ADDRESS($I518,44))=0,INDIRECT(ADDRESS($I518,38))="UL"),INDIRECT(ADDRESS($I518,COLUMN())),0),0),IF($J518&gt;0,IF(AND(INDIRECT(ADDRESS($J518,44))=0,INDIRECT(ADDRESS($J518,38))="UL"),INDIRECT(ADDRESS($J518,COLUMN())),0),0),IF($K518&gt;0,IF(AND(INDIRECT(ADDRESS($K518,44))=0,INDIRECT(ADDRESS($K518,38))="UL"),INDIRECT(ADDRESS($K518,COLUMN())),0),0),IF($L518&gt;0,IF(AND(INDIRECT(ADDRESS($L518,44))=0,INDIRECT(ADDRESS($L518,38))="UL"),INDIRECT(ADDRESS($L518,COLUMN())),0),0),IF($M518&gt;0,IF(AND(INDIRECT(ADDRESS($M518,44))=0,INDIRECT(ADDRESS($M518,38))="UL"),INDIRECT(ADDRESS($M518,COLUMN())),0),0))</f>
        <v>0.28148148148148144</v>
      </c>
      <c r="CA518" s="57">
        <f t="shared" ca="1" si="388"/>
        <v>0.28148148148148144</v>
      </c>
      <c r="CB518" s="57" cm="1">
        <f t="array" aca="1" ref="CB518" ca="1">SUM(IF($C518&gt;0,IF(AND(INDIRECT(ADDRESS($C518,44))=0,INDIRECT(ADDRESS($C518,38))&lt;&gt;"UL"),INDIRECT(ADDRESS($C518,COLUMN())),0),0),IF($D518&gt;0,IF(AND(INDIRECT(ADDRESS($D518,44))=0,INDIRECT(ADDRESS($D518,38))&lt;&gt;"UL"),INDIRECT(ADDRESS($D518,COLUMN())),0),0),IF($E518&gt;0,IF(AND(INDIRECT(ADDRESS($E518,44))=0,INDIRECT(ADDRESS($E518,38))&lt;&gt;"UL"),INDIRECT(ADDRESS($E518,COLUMN())),0),0),IF($F518&gt;0,IF(AND(INDIRECT(ADDRESS($F518,44))=0,INDIRECT(ADDRESS($F518,38))&lt;&gt;"UL"),INDIRECT(ADDRESS($F518,COLUMN())),0),0),IF($G518&gt;0,IF(AND(INDIRECT(ADDRESS($G518,44))=0,INDIRECT(ADDRESS($G518,38))&lt;&gt;"UL"),INDIRECT(ADDRESS($G518,COLUMN())),0),0),IF($H518&gt;0,IF(AND(INDIRECT(ADDRESS($H518,44))=0,INDIRECT(ADDRESS($H518,38))&lt;&gt;"UL"),INDIRECT(ADDRESS($H518,COLUMN())),0),0),IF($I518&gt;0,IF(AND(INDIRECT(ADDRESS($I518,44))=0,INDIRECT(ADDRESS($I518,38))&lt;&gt;"UL"),INDIRECT(ADDRESS($I518,COLUMN())),0),0),IF($J518&gt;0,IF(AND(INDIRECT(ADDRESS($J518,44))=0,INDIRECT(ADDRESS($J518,38))&lt;&gt;"UL"),INDIRECT(ADDRESS($J518,COLUMN())),0),0),IF($K518&gt;0,IF(AND(INDIRECT(ADDRESS($K518,44))=0,INDIRECT(ADDRESS($K518,38))&lt;&gt;"UL"),INDIRECT(ADDRESS($K518,COLUMN())),0),0),IF($L518&gt;0,IF(AND(INDIRECT(ADDRESS($L518,44))=0,INDIRECT(ADDRESS($L518,38))&lt;&gt;"UL"),INDIRECT(ADDRESS($L518,COLUMN())),0),0),IF($M518&gt;0,IF(AND(INDIRECT(ADDRESS($M518,44))=0,INDIRECT(ADDRESS($M518,38))&lt;&gt;"UL"),INDIRECT(ADDRESS($M518,COLUMN())),0),0))</f>
        <v>0</v>
      </c>
      <c r="CC518" s="57">
        <f t="shared" ca="1" si="389"/>
        <v>0</v>
      </c>
      <c r="CD518" s="57" cm="1">
        <f t="array" aca="1" ref="CD518" ca="1">SUM(IF($C518&gt;0,IF(AND(INDIRECT(ADDRESS($C518,44))=0,INDIRECT(ADDRESS($C518,38))&lt;&gt;"UL"),INDIRECT(ADDRESS($C518,COLUMN())),0),0),IF($D518&gt;0,IF(AND(INDIRECT(ADDRESS($D518,44))=0,INDIRECT(ADDRESS($D518,38))&lt;&gt;"UL"),INDIRECT(ADDRESS($D518,COLUMN())),0),0),IF($E518&gt;0,IF(AND(INDIRECT(ADDRESS($E518,44))=0,INDIRECT(ADDRESS($E518,38))&lt;&gt;"UL"),INDIRECT(ADDRESS($E518,COLUMN())),0),0),IF($F518&gt;0,IF(AND(INDIRECT(ADDRESS($F518,44))=0,INDIRECT(ADDRESS($F518,38))&lt;&gt;"UL"),INDIRECT(ADDRESS($F518,COLUMN())),0),0),IF($G518&gt;0,IF(AND(INDIRECT(ADDRESS($G518,44))=0,INDIRECT(ADDRESS($G518,38))&lt;&gt;"UL"),INDIRECT(ADDRESS($G518,COLUMN())),0),0),IF($H518&gt;0,IF(AND(INDIRECT(ADDRESS($H518,44))=0,INDIRECT(ADDRESS($H518,38))&lt;&gt;"UL"),INDIRECT(ADDRESS($H518,COLUMN())),0),0),IF($I518&gt;0,IF(AND(INDIRECT(ADDRESS($I518,44))=0,INDIRECT(ADDRESS($I518,38))&lt;&gt;"UL"),INDIRECT(ADDRESS($I518,COLUMN())),0),0),IF($J518&gt;0,IF(AND(INDIRECT(ADDRESS($J518,44))=0,INDIRECT(ADDRESS($J518,38))&lt;&gt;"UL"),INDIRECT(ADDRESS($J518,COLUMN())),0),0),IF($K518&gt;0,IF(AND(INDIRECT(ADDRESS($K518,44))=0,INDIRECT(ADDRESS($K518,38))&lt;&gt;"UL"),INDIRECT(ADDRESS($K518,COLUMN())),0),0),IF($L518&gt;0,IF(AND(INDIRECT(ADDRESS($L518,44))=0,INDIRECT(ADDRESS($L518,38))&lt;&gt;"UL"),INDIRECT(ADDRESS($L518,COLUMN())),0),0),IF($M518&gt;0,IF(AND(INDIRECT(ADDRESS($M518,44))=0,INDIRECT(ADDRESS($M518,38))&lt;&gt;"UL"),INDIRECT(ADDRESS($M518,COLUMN())),0),0))</f>
        <v>0</v>
      </c>
      <c r="CE518" s="57" cm="1">
        <f t="array" aca="1" ref="CE518" ca="1">SUM(IF($C518&gt;0,IF(AND(INDIRECT(ADDRESS($C518,44))=0,INDIRECT(ADDRESS($C518,38))&lt;&gt;"UL"),INDIRECT(ADDRESS($C518,COLUMN())),0),0),IF($D518&gt;0,IF(AND(INDIRECT(ADDRESS($D518,44))=0,INDIRECT(ADDRESS($D518,38))&lt;&gt;"UL"),INDIRECT(ADDRESS($D518,COLUMN())),0),0),IF($E518&gt;0,IF(AND(INDIRECT(ADDRESS($E518,44))=0,INDIRECT(ADDRESS($E518,38))&lt;&gt;"UL"),INDIRECT(ADDRESS($E518,COLUMN())),0),0),IF($F518&gt;0,IF(AND(INDIRECT(ADDRESS($F518,44))=0,INDIRECT(ADDRESS($F518,38))&lt;&gt;"UL"),INDIRECT(ADDRESS($F518,COLUMN())),0),0),IF($G518&gt;0,IF(AND(INDIRECT(ADDRESS($G518,44))=0,INDIRECT(ADDRESS($G518,38))&lt;&gt;"UL"),INDIRECT(ADDRESS($G518,COLUMN())),0),0),IF($H518&gt;0,IF(AND(INDIRECT(ADDRESS($H518,44))=0,INDIRECT(ADDRESS($H518,38))&lt;&gt;"UL"),INDIRECT(ADDRESS($H518,COLUMN())),0),0),IF($I518&gt;0,IF(AND(INDIRECT(ADDRESS($I518,44))=0,INDIRECT(ADDRESS($I518,38))&lt;&gt;"UL"),INDIRECT(ADDRESS($I518,COLUMN())),0),0),IF($J518&gt;0,IF(AND(INDIRECT(ADDRESS($J518,44))=0,INDIRECT(ADDRESS($J518,38))&lt;&gt;"UL"),INDIRECT(ADDRESS($J518,COLUMN())),0),0),IF($K518&gt;0,IF(AND(INDIRECT(ADDRESS($K518,44))=0,INDIRECT(ADDRESS($K518,38))&lt;&gt;"UL"),INDIRECT(ADDRESS($K518,COLUMN())),0),0),IF($L518&gt;0,IF(AND(INDIRECT(ADDRESS($L518,44))=0,INDIRECT(ADDRESS($L518,38))&lt;&gt;"UL"),INDIRECT(ADDRESS($L518,COLUMN())),0),0),IF($M518&gt;0,IF(AND(INDIRECT(ADDRESS($M518,44))=0,INDIRECT(ADDRESS($M518,38))&lt;&gt;"UL"),INDIRECT(ADDRESS($M518,COLUMN())),0),0))</f>
        <v>0</v>
      </c>
      <c r="CF518" s="57">
        <f t="shared" ca="1" si="390"/>
        <v>0</v>
      </c>
      <c r="CG518" s="57">
        <f t="shared" ca="1" si="391"/>
        <v>1.9739872125191882</v>
      </c>
      <c r="CH518" s="57">
        <f t="shared" ca="1" si="392"/>
        <v>5.6399634643405375E-2</v>
      </c>
      <c r="CI518" s="19">
        <f t="shared" ca="1" si="393"/>
        <v>13.147977180243933</v>
      </c>
      <c r="CJ518" s="19"/>
      <c r="CK518" s="57" cm="1">
        <f t="array" aca="1" ref="CK518" ca="1">IF(AU518="S", SUM(IF($C518&gt;0,IF(INDIRECT(ADDRESS($C518,43))&lt;&gt;1,INDIRECT(ADDRESS($C518,48)),0),0), IF($D518&gt;0,IF(INDIRECT(ADDRESS($D518,43))&lt;&gt;1,INDIRECT(ADDRESS($D518,48)),0),0), IF($E518&gt;0,IF(INDIRECT(ADDRESS($E518,43))&lt;&gt;1,INDIRECT(ADDRESS($E518,48)),0),0), IF($F518&gt;0,IF(INDIRECT(ADDRESS($F518,43))&lt;&gt;1,INDIRECT(ADDRESS($F518,48)),0),0), IF($G518&gt;0,IF(INDIRECT(ADDRESS($G518,43))&lt;&gt;1,INDIRECT(ADDRESS($G518,48)),0),0), IF($H518&gt;0,IF(INDIRECT(ADDRESS($H518,43))&lt;&gt;1,INDIRECT(ADDRESS($H518,48)),0),0), IF($I518&gt;0,IF(INDIRECT(ADDRESS($I518,43))&lt;&gt;1,INDIRECT(ADDRESS($I518,48)),0),0), IF($J518&gt;0,IF(INDIRECT(ADDRESS($J518,43))&lt;&gt;1,INDIRECT(ADDRESS($J518,48)),0),0), IF($K518&gt;0,IF(INDIRECT(ADDRESS($K518,43))&lt;&gt;1,INDIRECT(ADDRESS($K518,48)),0),0), IF($L518&gt;0,IF(INDIRECT(ADDRESS($L518,43))&lt;&gt;1,INDIRECT(ADDRESS($L518,48)),0),0), IF($M518&gt;0,IF(INDIRECT(ADDRESS($M518,43))&lt;&gt;1,INDIRECT(ADDRESS($M518,48)),0),0)), IF(AU518="L",SUM(IF($C518&gt;0,IF(INDIRECT(ADDRESS($C518,43))&lt;&gt;1,INDIRECT(ADDRESS($C518,50)),0),0), IF($D518&gt;0,IF(INDIRECT(ADDRESS($D518,43))&lt;&gt;1,INDIRECT(ADDRESS($D518,50)),0),0), IF($E518&gt;0,IF(INDIRECT(ADDRESS($E518,43))&lt;&gt;1,INDIRECT(ADDRESS($E518,50)),0),0), IF($F518&gt;0,IF(INDIRECT(ADDRESS($F518,43))&lt;&gt;1,INDIRECT(ADDRESS($F518,50)),0),0), IF($G518&gt;0,IF(INDIRECT(ADDRESS($G518,43))&lt;&gt;1,INDIRECT(ADDRESS($G518,50)),0),0), IF($G518&gt;0,IF(INDIRECT(ADDRESS($G518,43))&lt;&gt;1,INDIRECT(ADDRESS($G518,50)),0),0), IF($H518&gt;0,IF(INDIRECT(ADDRESS($H518,43))&lt;&gt;1,INDIRECT(ADDRESS($H518,50)),0),0), IF($I518&gt;0,IF(INDIRECT(ADDRESS($I518,43))&lt;&gt;1,INDIRECT(ADDRESS($I518,50)),0),0), IF($J518&gt;0,IF(INDIRECT(ADDRESS($J518,43))&lt;&gt;1,INDIRECT(ADDRESS($J518,50)),0),0), IF($K518&gt;0,IF(INDIRECT(ADDRESS($K518,43))&lt;&gt;1,INDIRECT(ADDRESS($K518,50)),0),0), IF($L518&gt;0,IF(INDIRECT(ADDRESS($L518,43))&lt;&gt;1,INDIRECT(ADDRESS($L518,50)),0),0), IF($M518&gt;0,IF(INDIRECT(ADDRESS($M518,43))&lt;&gt;1,INDIRECT(ADDRESS($M518,50)),0),0)), SUM(IF($C518&gt;0,IF(INDIRECT(ADDRESS($C518,43))&lt;&gt;1,INDIRECT(ADDRESS($C518,49)),0),0), IF($D518&gt;0,IF(INDIRECT(ADDRESS($D518,43))&lt;&gt;1,INDIRECT(ADDRESS($D518,49)),0),0), IF($E518&gt;0,IF(INDIRECT(ADDRESS($E518,43))&lt;&gt;1,INDIRECT(ADDRESS($E518,49)),0),0), IF($F518&gt;0,IF(INDIRECT(ADDRESS($F518,43))&lt;&gt;1,INDIRECT(ADDRESS($F518,49)),0),0), IF($G518&gt;0,IF(INDIRECT(ADDRESS($G518,43))&lt;&gt;1,INDIRECT(ADDRESS($G518,49)),0),0), IF($G518&gt;0,IF(INDIRECT(ADDRESS($G518,43))&lt;&gt;1,INDIRECT(ADDRESS($G518,49)),0),0), IF($H518&gt;0,IF(INDIRECT(ADDRESS($H518,43))&lt;&gt;1,INDIRECT(ADDRESS($H518,49)),0),0), IF($I518&gt;0,IF(INDIRECT(ADDRESS($I518,43))&lt;&gt;1,INDIRECT(ADDRESS($I518,49)),0),0), IF($J518&gt;0,IF(INDIRECT(ADDRESS($J518,43))&lt;&gt;1,INDIRECT(ADDRESS($J518,49)),0),0), IF($K518&gt;0,IF(INDIRECT(ADDRESS($K518,43))&lt;&gt;1,INDIRECT(ADDRESS($K518,49)),0),0), IF($L518&gt;0,IF(INDIRECT(ADDRESS($L518,43))&lt;&gt;1,INDIRECT(ADDRESS($L518,49)),0),0), IF($M518&gt;0,IF(INDIRECT(ADDRESS($M518,43))&lt;&gt;1,INDIRECT(ADDRESS($M518,49)),0),0))))</f>
        <v>3.4444444444444438</v>
      </c>
      <c r="CL518" s="57" cm="1">
        <f t="array" aca="1" ref="CL518" ca="1">1.5*SUM(IF($C518&gt;0,IF(INDIRECT(ADDRESS($C518,44))=1,INDIRECT(ADDRESS($C518,47)),0),0),IF($D518&gt;0,IF(INDIRECT(ADDRESS($D518,44))=1,INDIRECT(ADDRESS($CF496,47)),0),0),IF($E518&gt;0,IF(INDIRECT(ADDRESS($E518,44))=1,INDIRECT(ADDRESS($E518,47)),0),0),IF($F518&gt;0,IF(INDIRECT(ADDRESS($F518,44))=1,INDIRECT(ADDRESS($F518,47)),0),0),IF($G518&gt;0,IF(INDIRECT(ADDRESS($G518,44))=1,INDIRECT(ADDRESS($G518,47)),0),0),IF($G518&gt;0,IF(INDIRECT(ADDRESS($G518,44))=1,INDIRECT(ADDRESS($G518,47)),0),0),IF($H518&gt;0,IF(INDIRECT(ADDRESS($H518,44))=1,INDIRECT(ADDRESS($H518,47)),0),0),IF($I518&gt;0,IF(INDIRECT(ADDRESS($I518,44))=1,INDIRECT(ADDRESS($I518,47)),0),0),IF($J518&gt;0,IF(INDIRECT(ADDRESS($J518,44))=1,INDIRECT(ADDRESS($J518,47)),0),0),IF($K518&gt;0,IF(INDIRECT(ADDRESS($K518,44))=1,INDIRECT(ADDRESS($K518,47)),0),0),IF($L518&gt;0,IF(INDIRECT(ADDRESS($L518,44))=1,INDIRECT(ADDRESS($L518,47)),0),0),IF($M518&gt;0,IF(INDIRECT(ADDRESS($M518,44))=1,INDIRECT(ADDRESS($M518,47)),0),0))</f>
        <v>0</v>
      </c>
      <c r="CM518" s="56">
        <f t="shared" ca="1" si="394"/>
        <v>0.74799367338986766</v>
      </c>
      <c r="CN518" s="59"/>
    </row>
    <row r="519" spans="1:92" x14ac:dyDescent="0.25">
      <c r="A519" s="65" t="s">
        <v>570</v>
      </c>
      <c r="B519" s="74">
        <v>440</v>
      </c>
      <c r="C519" s="74">
        <v>456</v>
      </c>
      <c r="D519" s="74">
        <v>457</v>
      </c>
      <c r="E519" s="74">
        <v>458</v>
      </c>
      <c r="F519" s="74">
        <v>459</v>
      </c>
      <c r="G519" s="74"/>
      <c r="H519" s="74"/>
      <c r="I519" s="74"/>
      <c r="J519" s="74"/>
      <c r="K519" s="74"/>
      <c r="L519" s="74"/>
      <c r="M519" s="74"/>
      <c r="N519" s="67">
        <f t="shared" ca="1" si="374"/>
        <v>34</v>
      </c>
      <c r="O519" s="67" t="str" cm="1">
        <f t="array" aca="1" ref="O519" ca="1">INDIRECT(ADDRESS($B519,COLUMN()))</f>
        <v>Fighter</v>
      </c>
      <c r="P519" s="67" cm="1">
        <f t="array" aca="1" ref="P519" ca="1">INDIRECT(ADDRESS($B519,COLUMN()))</f>
        <v>4.8</v>
      </c>
      <c r="Q519" s="67" cm="1">
        <f t="array" aca="1" ref="Q519" ca="1">INDIRECT(ADDRESS($B519,COLUMN()))</f>
        <v>0</v>
      </c>
      <c r="R519" s="67" cm="1">
        <f t="array" aca="1" ref="R519" ca="1">INDIRECT(ADDRESS($B519,COLUMN()))</f>
        <v>0</v>
      </c>
      <c r="S519" s="67" cm="1">
        <f t="array" aca="1" ref="S519" ca="1">INDIRECT(ADDRESS($B519,COLUMN()))</f>
        <v>2</v>
      </c>
      <c r="T519" s="67" t="str" cm="1">
        <f t="array" aca="1" ref="T519" ca="1">INDIRECT(ADDRESS($B519,COLUMN()))</f>
        <v>1-5</v>
      </c>
      <c r="U519" s="67" cm="1">
        <f t="array" aca="1" ref="U519" ca="1">INDIRECT(ADDRESS($B519,COLUMN()))</f>
        <v>5</v>
      </c>
      <c r="V519" s="67" cm="1">
        <f t="array" aca="1" ref="V519" ca="1">INDIRECT(ADDRESS($B519,COLUMN()))</f>
        <v>0</v>
      </c>
      <c r="W519" s="67" cm="1">
        <f t="array" aca="1" ref="W519" ca="1">INDIRECT(ADDRESS($B519,COLUMN()))</f>
        <v>3</v>
      </c>
      <c r="X519" s="67" cm="1">
        <f t="array" aca="1" ref="X519" ca="1">INDIRECT(ADDRESS($B519,COLUMN()))</f>
        <v>5</v>
      </c>
      <c r="Y519" s="67" cm="1">
        <f t="array" aca="1" ref="Y519" ca="1">INDIRECT(ADDRESS($B519,COLUMN()))</f>
        <v>0</v>
      </c>
      <c r="Z519" s="67" cm="1">
        <f t="array" aca="1" ref="Z519" ca="1">INDIRECT(ADDRESS($B519,COLUMN()))</f>
        <v>5</v>
      </c>
      <c r="AA519" s="67">
        <f t="shared" si="375"/>
        <v>0</v>
      </c>
      <c r="AB519" s="56">
        <f t="shared" ca="1" si="376"/>
        <v>0.77246254744164822</v>
      </c>
      <c r="AC519" s="56">
        <f t="shared" ca="1" si="377"/>
        <v>0.77262477800372731</v>
      </c>
      <c r="AD519" s="56">
        <f t="shared" ca="1" si="378"/>
        <v>3.2248686386242538</v>
      </c>
      <c r="AF519" s="52"/>
      <c r="AG519" s="52"/>
      <c r="AH519" s="57"/>
      <c r="AI519" s="57"/>
      <c r="AJ519" s="57"/>
      <c r="AK519" s="57"/>
      <c r="AL519" s="57"/>
      <c r="AM519" s="57"/>
      <c r="AN519" s="57"/>
      <c r="AO519" s="57"/>
      <c r="AP519" s="57"/>
      <c r="AQ519" s="57"/>
      <c r="AR519" s="57"/>
      <c r="AS519" s="57"/>
      <c r="AT519" s="52"/>
      <c r="AU519" s="54" t="s">
        <v>113</v>
      </c>
      <c r="AV519" s="57" cm="1">
        <f t="array" aca="1" ref="AV519" ca="1">SUM(IF($C519&gt;0,IF(AND(INDIRECT(ADDRESS($C519,44))=0,INDIRECT(ADDRESS($C519,38))="UL",ISERROR(SEARCH("Rear",INDIRECT(ADDRESS($C519,33)))),ISERROR(SEARCH("Side",INDIRECT(ADDRESS($C519,33))))),INDIRECT(ADDRESS($C519,COLUMN())),0),0),IF($D519&gt;0,IF(AND(INDIRECT(ADDRESS($D519,44))=0,INDIRECT(ADDRESS($D519,38))="UL",ISERROR(SEARCH("Rear",INDIRECT(ADDRESS($D519,33)))),ISERROR(SEARCH("Side",INDIRECT(ADDRESS($D519,33))))),INDIRECT(ADDRESS($D519,COLUMN())),0),0),IF($E519&gt;0,IF(AND(INDIRECT(ADDRESS($E519,44))=0,INDIRECT(ADDRESS($E519,38))="UL",ISERROR(SEARCH("Rear",INDIRECT(ADDRESS($E519,33)))),ISERROR(SEARCH("Side",INDIRECT(ADDRESS($E519,33))))),INDIRECT(ADDRESS($E519,COLUMN())),0),0),IF($F519&gt;0,IF(AND(INDIRECT(ADDRESS($F519,44))=0,INDIRECT(ADDRESS($F519,38))="UL",ISERROR(SEARCH("Rear",INDIRECT(ADDRESS($F519,33)))),ISERROR(SEARCH("Side",INDIRECT(ADDRESS($F519,33))))),INDIRECT(ADDRESS($F519,COLUMN())),0),0),IF($G519&gt;0,IF(AND(INDIRECT(ADDRESS($G519,44))=0,INDIRECT(ADDRESS($G519,38))="UL",ISERROR(SEARCH("Rear",INDIRECT(ADDRESS($G519,33)))),ISERROR(SEARCH("Side",INDIRECT(ADDRESS($G519,33))))),INDIRECT(ADDRESS($G519,COLUMN())),0),0),IF($H519&gt;0,IF(AND(INDIRECT(ADDRESS($H519,44))=0,INDIRECT(ADDRESS($H519,38))="UL",ISERROR(SEARCH("Rear",INDIRECT(ADDRESS($H519,33)))),ISERROR(SEARCH("Side",INDIRECT(ADDRESS($H519,33))))),INDIRECT(ADDRESS($H519,COLUMN())),0),0),IF($I519&gt;0,IF(AND(INDIRECT(ADDRESS($I519,44))=0,INDIRECT(ADDRESS($I519,38))="UL",ISERROR(SEARCH("Rear",INDIRECT(ADDRESS($I519,33)))),ISERROR(SEARCH("Side",INDIRECT(ADDRESS($I519,33))))),INDIRECT(ADDRESS($I519,COLUMN())),0),0),IF($J519&gt;0,IF(AND(INDIRECT(ADDRESS($J519,44))=0,INDIRECT(ADDRESS($J519,38))="UL",ISERROR(SEARCH("Rear",INDIRECT(ADDRESS($J519,33)))),ISERROR(SEARCH("Side",INDIRECT(ADDRESS($J519,33))))),INDIRECT(ADDRESS($J519,COLUMN())),0),0),IF($K519&gt;0,IF(AND(INDIRECT(ADDRESS($K519,44))=0,INDIRECT(ADDRESS($K519,38))="UL",ISERROR(SEARCH("Rear",INDIRECT(ADDRESS($K519,33)))),ISERROR(SEARCH("Side",INDIRECT(ADDRESS($K519,33))))),INDIRECT(ADDRESS($K519,COLUMN())),0),0),IF($L519&gt;0,IF(AND(INDIRECT(ADDRESS($L519,44))=0,INDIRECT(ADDRESS($L519,38))="UL",ISERROR(SEARCH("Rear",INDIRECT(ADDRESS($L519,33)))),ISERROR(SEARCH("Side",INDIRECT(ADDRESS($L519,33))))),INDIRECT(ADDRESS($L519,COLUMN())),0),0),IF($M519&gt;0,IF(AND(INDIRECT(ADDRESS($M519,44))=0,INDIRECT(ADDRESS($M519,38))="UL",ISERROR(SEARCH("Rear",INDIRECT(ADDRESS($M519,33)))),ISERROR(SEARCH("Side",INDIRECT(ADDRESS($M519,33))))),INDIRECT(ADDRESS($M519,COLUMN())),0),0))</f>
        <v>0.66666666666666663</v>
      </c>
      <c r="AW519" s="57" cm="1">
        <f t="array" aca="1" ref="AW519" ca="1">SUM(IF($C519&gt;0,IF(AND(INDIRECT(ADDRESS($C519,44))=0,INDIRECT(ADDRESS($C519,38))="UL",ISERROR(SEARCH("Rear",INDIRECT(ADDRESS($C519,33)))),ISERROR(SEARCH("Side",INDIRECT(ADDRESS($C519,33))))),INDIRECT(ADDRESS($C519,COLUMN())),0),0),IF($D519&gt;0,IF(AND(INDIRECT(ADDRESS($D519,44))=0,INDIRECT(ADDRESS($D519,38))="UL",ISERROR(SEARCH("Rear",INDIRECT(ADDRESS($D519,33)))),ISERROR(SEARCH("Side",INDIRECT(ADDRESS($D519,33))))),INDIRECT(ADDRESS($D519,COLUMN())),0),0),IF($E519&gt;0,IF(AND(INDIRECT(ADDRESS($E519,44))=0,INDIRECT(ADDRESS($E519,38))="UL",ISERROR(SEARCH("Rear",INDIRECT(ADDRESS($E519,33)))),ISERROR(SEARCH("Side",INDIRECT(ADDRESS($E519,33))))),INDIRECT(ADDRESS($E519,COLUMN())),0),0),IF($F519&gt;0,IF(AND(INDIRECT(ADDRESS($F519,44))=0,INDIRECT(ADDRESS($F519,38))="UL",ISERROR(SEARCH("Rear",INDIRECT(ADDRESS($F519,33)))),ISERROR(SEARCH("Side",INDIRECT(ADDRESS($F519,33))))),INDIRECT(ADDRESS($F519,COLUMN())),0),0),IF($G519&gt;0,IF(AND(INDIRECT(ADDRESS($G519,44))=0,INDIRECT(ADDRESS($G519,38))="UL",ISERROR(SEARCH("Rear",INDIRECT(ADDRESS($G519,33)))),ISERROR(SEARCH("Side",INDIRECT(ADDRESS($G519,33))))),INDIRECT(ADDRESS($G519,COLUMN())),0),0),IF($H519&gt;0,IF(AND(INDIRECT(ADDRESS($H519,44))=0,INDIRECT(ADDRESS($H519,38))="UL",ISERROR(SEARCH("Rear",INDIRECT(ADDRESS($H519,33)))),ISERROR(SEARCH("Side",INDIRECT(ADDRESS($H519,33))))),INDIRECT(ADDRESS($H519,COLUMN())),0),0),IF($I519&gt;0,IF(AND(INDIRECT(ADDRESS($I519,44))=0,INDIRECT(ADDRESS($I519,38))="UL",ISERROR(SEARCH("Rear",INDIRECT(ADDRESS($I519,33)))),ISERROR(SEARCH("Side",INDIRECT(ADDRESS($I519,33))))),INDIRECT(ADDRESS($I519,COLUMN())),0),0),IF($J519&gt;0,IF(AND(INDIRECT(ADDRESS($J519,44))=0,INDIRECT(ADDRESS($J519,38))="UL",ISERROR(SEARCH("Rear",INDIRECT(ADDRESS($J519,33)))),ISERROR(SEARCH("Side",INDIRECT(ADDRESS($J519,33))))),INDIRECT(ADDRESS($J519,COLUMN())),0),0),IF($K519&gt;0,IF(AND(INDIRECT(ADDRESS($K519,44))=0,INDIRECT(ADDRESS($K519,38))="UL",ISERROR(SEARCH("Rear",INDIRECT(ADDRESS($K519,33)))),ISERROR(SEARCH("Side",INDIRECT(ADDRESS($K519,33))))),INDIRECT(ADDRESS($K519,COLUMN())),0),0),IF($L519&gt;0,IF(AND(INDIRECT(ADDRESS($L519,44))=0,INDIRECT(ADDRESS($L519,38))="UL",ISERROR(SEARCH("Rear",INDIRECT(ADDRESS($L519,33)))),ISERROR(SEARCH("Side",INDIRECT(ADDRESS($L519,33))))),INDIRECT(ADDRESS($L519,COLUMN())),0),0),IF($M519&gt;0,IF(AND(INDIRECT(ADDRESS($M519,44))=0,INDIRECT(ADDRESS($M519,38))="UL",ISERROR(SEARCH("Rear",INDIRECT(ADDRESS($M519,33)))),ISERROR(SEARCH("Side",INDIRECT(ADDRESS($M519,33))))),INDIRECT(ADDRESS($M519,COLUMN())),0),0))</f>
        <v>1.5555555555555554</v>
      </c>
      <c r="AX519" s="57" cm="1">
        <f t="array" aca="1" ref="AX519" ca="1">SUM(IF($C519&gt;0,IF(AND(INDIRECT(ADDRESS($C519,44))=0,INDIRECT(ADDRESS($C519,38))="UL",ISERROR(SEARCH("Rear",INDIRECT(ADDRESS($C519,33)))),ISERROR(SEARCH("Side",INDIRECT(ADDRESS($C519,33))))),INDIRECT(ADDRESS($C519,COLUMN())),0),0),IF($D519&gt;0,IF(AND(INDIRECT(ADDRESS($D519,44))=0,INDIRECT(ADDRESS($D519,38))="UL",ISERROR(SEARCH("Rear",INDIRECT(ADDRESS($D519,33)))),ISERROR(SEARCH("Side",INDIRECT(ADDRESS($D519,33))))),INDIRECT(ADDRESS($D519,COLUMN())),0),0),IF($E519&gt;0,IF(AND(INDIRECT(ADDRESS($E519,44))=0,INDIRECT(ADDRESS($E519,38))="UL",ISERROR(SEARCH("Rear",INDIRECT(ADDRESS($E519,33)))),ISERROR(SEARCH("Side",INDIRECT(ADDRESS($E519,33))))),INDIRECT(ADDRESS($E519,COLUMN())),0),0),IF($F519&gt;0,IF(AND(INDIRECT(ADDRESS($F519,44))=0,INDIRECT(ADDRESS($F519,38))="UL",ISERROR(SEARCH("Rear",INDIRECT(ADDRESS($F519,33)))),ISERROR(SEARCH("Side",INDIRECT(ADDRESS($F519,33))))),INDIRECT(ADDRESS($F519,COLUMN())),0),0),IF($G519&gt;0,IF(AND(INDIRECT(ADDRESS($G519,44))=0,INDIRECT(ADDRESS($G519,38))="UL",ISERROR(SEARCH("Rear",INDIRECT(ADDRESS($G519,33)))),ISERROR(SEARCH("Side",INDIRECT(ADDRESS($G519,33))))),INDIRECT(ADDRESS($G519,COLUMN())),0),0),IF($H519&gt;0,IF(AND(INDIRECT(ADDRESS($H519,44))=0,INDIRECT(ADDRESS($H519,38))="UL",ISERROR(SEARCH("Rear",INDIRECT(ADDRESS($H519,33)))),ISERROR(SEARCH("Side",INDIRECT(ADDRESS($H519,33))))),INDIRECT(ADDRESS($H519,COLUMN())),0),0),IF($I519&gt;0,IF(AND(INDIRECT(ADDRESS($I519,44))=0,INDIRECT(ADDRESS($I519,38))="UL",ISERROR(SEARCH("Rear",INDIRECT(ADDRESS($I519,33)))),ISERROR(SEARCH("Side",INDIRECT(ADDRESS($I519,33))))),INDIRECT(ADDRESS($I519,COLUMN())),0),0),IF($J519&gt;0,IF(AND(INDIRECT(ADDRESS($J519,44))=0,INDIRECT(ADDRESS($J519,38))="UL",ISERROR(SEARCH("Rear",INDIRECT(ADDRESS($J519,33)))),ISERROR(SEARCH("Side",INDIRECT(ADDRESS($J519,33))))),INDIRECT(ADDRESS($J519,COLUMN())),0),0),IF($K519&gt;0,IF(AND(INDIRECT(ADDRESS($K519,44))=0,INDIRECT(ADDRESS($K519,38))="UL",ISERROR(SEARCH("Rear",INDIRECT(ADDRESS($K519,33)))),ISERROR(SEARCH("Side",INDIRECT(ADDRESS($K519,33))))),INDIRECT(ADDRESS($K519,COLUMN())),0),0),IF($L519&gt;0,IF(AND(INDIRECT(ADDRESS($L519,44))=0,INDIRECT(ADDRESS($L519,38))="UL",ISERROR(SEARCH("Rear",INDIRECT(ADDRESS($L519,33)))),ISERROR(SEARCH("Side",INDIRECT(ADDRESS($L519,33))))),INDIRECT(ADDRESS($L519,COLUMN())),0),0),IF($M519&gt;0,IF(AND(INDIRECT(ADDRESS($M519,44))=0,INDIRECT(ADDRESS($M519,38))="UL",ISERROR(SEARCH("Rear",INDIRECT(ADDRESS($M519,33)))),ISERROR(SEARCH("Side",INDIRECT(ADDRESS($M519,33))))),INDIRECT(ADDRESS($M519,COLUMN())),0),0))</f>
        <v>0</v>
      </c>
      <c r="AY519" s="58">
        <f t="shared" ca="1" si="379"/>
        <v>1.5555555555555554</v>
      </c>
      <c r="AZ519" s="58">
        <f t="shared" ca="1" si="380"/>
        <v>0.74074074074074059</v>
      </c>
      <c r="BA519" s="58" cm="1">
        <f t="array" aca="1" ref="BA519" ca="1">SUM(IF($C519&gt;0,IF(AND(INDIRECT(ADDRESS($C519,44))=0,INDIRECT(ADDRESS($C519,38))="UL"),INDIRECT(ADDRESS($C519,COLUMN())),0),0),IF($D519&gt;0,IF(AND(INDIRECT(ADDRESS($D519,44))=0,INDIRECT(ADDRESS($D519,38))="UL"),INDIRECT(ADDRESS($D519,COLUMN())),0),0),IF($E519&gt;0,IF(AND(INDIRECT(ADDRESS($E519,44))=0,INDIRECT(ADDRESS($E519,38))="UL"),INDIRECT(ADDRESS($E519,COLUMN())),0),0),IF($F519&gt;0,IF(AND(INDIRECT(ADDRESS($F519,44))=0,INDIRECT(ADDRESS($F519,38))="UL"),INDIRECT(ADDRESS($F519,COLUMN())),0),0),IF($G519&gt;0,IF(AND(INDIRECT(ADDRESS($G519,44))=0,INDIRECT(ADDRESS($G519,38))="UL"),INDIRECT(ADDRESS($G519,COLUMN())),0),0),IF($H519&gt;0,IF(AND(INDIRECT(ADDRESS($H519,44))=0,INDIRECT(ADDRESS($H519,38))="UL"),INDIRECT(ADDRESS($H519,COLUMN())),0),0),IF($I519&gt;0,IF(AND(INDIRECT(ADDRESS($I519,44))=0,INDIRECT(ADDRESS($I519,38))="UL"),INDIRECT(ADDRESS($I519,COLUMN())),0),0),IF($J519&gt;0,IF(AND(INDIRECT(ADDRESS($J519,44))=0,INDIRECT(ADDRESS($J519,38))="UL"),INDIRECT(ADDRESS($J519,COLUMN())),0),0),IF($K519&gt;0,IF(AND(INDIRECT(ADDRESS($K519,44))=0,INDIRECT(ADDRESS($K519,38))="UL"),INDIRECT(ADDRESS($K519,COLUMN())),0),0),IF($L519&gt;0,IF(AND(INDIRECT(ADDRESS($L519,44))=0,INDIRECT(ADDRESS($L519,38))="UL"),INDIRECT(ADDRESS($L519,COLUMN())),0),0),IF($M519&gt;0,IF(AND(INDIRECT(ADDRESS($M519,44))=0,INDIRECT(ADDRESS($M519,38))="UL"),INDIRECT(ADDRESS($M519,COLUMN())),0),0))</f>
        <v>0.6399999999999999</v>
      </c>
      <c r="BB519" s="58" cm="1">
        <f t="array" aca="1" ref="BB519" ca="1">SUM(IF($C519&gt;0,IF(AND(INDIRECT(ADDRESS($C519,44))=0,INDIRECT(ADDRESS($C519,38))="UL"),INDIRECT(ADDRESS($C519,COLUMN())),0),0),IF($D519&gt;0,IF(AND(INDIRECT(ADDRESS($D519,44))=0,INDIRECT(ADDRESS($D519,38))="UL"),INDIRECT(ADDRESS($D519,COLUMN())),0),0),IF($E519&gt;0,IF(AND(INDIRECT(ADDRESS($E519,44))=0,INDIRECT(ADDRESS($E519,38))="UL"),INDIRECT(ADDRESS($E519,COLUMN())),0),0),IF($F519&gt;0,IF(AND(INDIRECT(ADDRESS($F519,44))=0,INDIRECT(ADDRESS($F519,38))="UL"),INDIRECT(ADDRESS($F519,COLUMN())),0),0),IF($G519&gt;0,IF(AND(INDIRECT(ADDRESS($G519,44))=0,INDIRECT(ADDRESS($G519,38))="UL"),INDIRECT(ADDRESS($G519,COLUMN())),0),0),IF($H519&gt;0,IF(AND(INDIRECT(ADDRESS($H519,44))=0,INDIRECT(ADDRESS($H519,38))="UL"),INDIRECT(ADDRESS($H519,COLUMN())),0),0),IF($I519&gt;0,IF(AND(INDIRECT(ADDRESS($I519,44))=0,INDIRECT(ADDRESS($I519,38))="UL"),INDIRECT(ADDRESS($I519,COLUMN())),0),0),IF($J519&gt;0,IF(AND(INDIRECT(ADDRESS($J519,44))=0,INDIRECT(ADDRESS($J519,38))="UL"),INDIRECT(ADDRESS($J519,COLUMN())),0),0),IF($K519&gt;0,IF(AND(INDIRECT(ADDRESS($K519,44))=0,INDIRECT(ADDRESS($K519,38))="UL"),INDIRECT(ADDRESS($K519,COLUMN())),0),0),IF($L519&gt;0,IF(AND(INDIRECT(ADDRESS($L519,44))=0,INDIRECT(ADDRESS($L519,38))="UL"),INDIRECT(ADDRESS($L519,COLUMN())),0),0),IF($M519&gt;0,IF(AND(INDIRECT(ADDRESS($M519,44))=0,INDIRECT(ADDRESS($M519,38))="UL"),INDIRECT(ADDRESS($M519,COLUMN())),0),0))</f>
        <v>0.60952380952380947</v>
      </c>
      <c r="BC519" s="58" cm="1">
        <f t="array" aca="1" ref="BC519" ca="1">SUM(IF($C519&gt;0,IF(AND(INDIRECT(ADDRESS($C519,44))=0,INDIRECT(ADDRESS($C519,38))="UL"),INDIRECT(ADDRESS($C519,COLUMN())),0),0),IF($D519&gt;0,IF(AND(INDIRECT(ADDRESS($D519,44))=0,INDIRECT(ADDRESS($D519,38))="UL"),INDIRECT(ADDRESS($D519,COLUMN())),0),0),IF($E519&gt;0,IF(AND(INDIRECT(ADDRESS($E519,44))=0,INDIRECT(ADDRESS($E519,38))="UL"),INDIRECT(ADDRESS($E519,COLUMN())),0),0),IF($F519&gt;0,IF(AND(INDIRECT(ADDRESS($F519,44))=0,INDIRECT(ADDRESS($F519,38))="UL"),INDIRECT(ADDRESS($F519,COLUMN())),0),0),IF($G519&gt;0,IF(AND(INDIRECT(ADDRESS($G519,44))=0,INDIRECT(ADDRESS($G519,38))="UL"),INDIRECT(ADDRESS($G519,COLUMN())),0),0),IF($H519&gt;0,IF(AND(INDIRECT(ADDRESS($H519,44))=0,INDIRECT(ADDRESS($H519,38))="UL"),INDIRECT(ADDRESS($H519,COLUMN())),0),0),IF($I519&gt;0,IF(AND(INDIRECT(ADDRESS($I519,44))=0,INDIRECT(ADDRESS($I519,38))="UL"),INDIRECT(ADDRESS($I519,COLUMN())),0),0),IF($J519&gt;0,IF(AND(INDIRECT(ADDRESS($J519,44))=0,INDIRECT(ADDRESS($J519,38))="UL"),INDIRECT(ADDRESS($J519,COLUMN())),0),0),IF($K519&gt;0,IF(AND(INDIRECT(ADDRESS($K519,44))=0,INDIRECT(ADDRESS($K519,38))="UL"),INDIRECT(ADDRESS($K519,COLUMN())),0),0),IF($L519&gt;0,IF(AND(INDIRECT(ADDRESS($L519,44))=0,INDIRECT(ADDRESS($L519,38))="UL"),INDIRECT(ADDRESS($L519,COLUMN())),0),0),IF($M519&gt;0,IF(AND(INDIRECT(ADDRESS($M519,44))=0,INDIRECT(ADDRESS($M519,38))="UL"),INDIRECT(ADDRESS($M519,COLUMN())),0),0))</f>
        <v>0.31999999999999995</v>
      </c>
      <c r="BD519" s="58" cm="1">
        <f t="array" aca="1" ref="BD519" ca="1">SUM(IF($C519&gt;0,IF(AND(INDIRECT(ADDRESS($C519,44))=0,INDIRECT(ADDRESS($C519,38))="UL"),INDIRECT(ADDRESS($C519,COLUMN())),0),0),IF($D519&gt;0,IF(AND(INDIRECT(ADDRESS($D519,44))=0,INDIRECT(ADDRESS($D519,38))="UL"),INDIRECT(ADDRESS($D519,COLUMN())),0),0),IF($E519&gt;0,IF(AND(INDIRECT(ADDRESS($E519,44))=0,INDIRECT(ADDRESS($E519,38))="UL"),INDIRECT(ADDRESS($E519,COLUMN())),0),0),IF($F519&gt;0,IF(AND(INDIRECT(ADDRESS($F519,44))=0,INDIRECT(ADDRESS($F519,38))="UL"),INDIRECT(ADDRESS($F519,COLUMN())),0),0),IF($G519&gt;0,IF(AND(INDIRECT(ADDRESS($G519,44))=0,INDIRECT(ADDRESS($G519,38))="UL"),INDIRECT(ADDRESS($G519,COLUMN())),0),0),IF($H519&gt;0,IF(AND(INDIRECT(ADDRESS($H519,44))=0,INDIRECT(ADDRESS($H519,38))="UL"),INDIRECT(ADDRESS($H519,COLUMN())),0),0),IF($I519&gt;0,IF(AND(INDIRECT(ADDRESS($I519,44))=0,INDIRECT(ADDRESS($I519,38))="UL"),INDIRECT(ADDRESS($I519,COLUMN())),0),0),IF($J519&gt;0,IF(AND(INDIRECT(ADDRESS($J519,44))=0,INDIRECT(ADDRESS($J519,38))="UL"),INDIRECT(ADDRESS($J519,COLUMN())),0),0),IF($K519&gt;0,IF(AND(INDIRECT(ADDRESS($K519,44))=0,INDIRECT(ADDRESS($K519,38))="UL"),INDIRECT(ADDRESS($K519,COLUMN())),0),0),IF($L519&gt;0,IF(AND(INDIRECT(ADDRESS($L519,44))=0,INDIRECT(ADDRESS($L519,38))="UL"),INDIRECT(ADDRESS($L519,COLUMN())),0),0),IF($M519&gt;0,IF(AND(INDIRECT(ADDRESS($M519,44))=0,INDIRECT(ADDRESS($M519,38))="UL"),INDIRECT(ADDRESS($M519,COLUMN())),0),0))</f>
        <v>0.83809523809523812</v>
      </c>
      <c r="BE519" s="57">
        <f t="shared" ca="1" si="381"/>
        <v>0.60952380952380947</v>
      </c>
      <c r="BF519" s="57" cm="1">
        <f t="array" aca="1" ref="BF519" ca="1">SUM(IF($C519&gt;0,IF(INDIRECT(ADDRESS($C519,45))=1,INDIRECT(ADDRESS($C519,52))*INDIRECT(ADDRESS($C519,42))/5,0),0), IF($D519&gt;0,IF(INDIRECT(ADDRESS($D519,45))=1,INDIRECT(ADDRESS($D519,52))*INDIRECT(ADDRESS($D519,42))/5,0),0), IF($E519&gt;0,IF(INDIRECT(ADDRESS($E519,45))=1,INDIRECT(ADDRESS($E519,52))*INDIRECT(ADDRESS($E519,42))/5,0),0), IF($F519&gt;0,IF(INDIRECT(ADDRESS($F519,45))=1,INDIRECT(ADDRESS($F519,52))*INDIRECT(ADDRESS($F519,42))/5,0),0), IF($G519&gt;0,IF(INDIRECT(ADDRESS($G519,45))=1,INDIRECT(ADDRESS($G519,52))*INDIRECT(ADDRESS($G519,42))/5,0),0), IF($H519&gt;0,IF(INDIRECT(ADDRESS($H519,45))=1,INDIRECT(ADDRESS($H519,52))*INDIRECT(ADDRESS($H519,42))/5,0),0)
)*$BF$296/100</f>
        <v>5.9259259259259255E-2</v>
      </c>
      <c r="BG519" s="19"/>
      <c r="BH519" s="57" cm="1">
        <f t="array" aca="1" ref="BH519" ca="1">SUM(IF($C519&gt;0,IF(AND(INDIRECT(ADDRESS($C519,44))=0,INDIRECT(ADDRESS($C519,38))&lt;&gt;"UL"),INDIRECT(ADDRESS($C519,COLUMN()-12)),0),0), IF($D519&gt;0,IF(AND(INDIRECT(ADDRESS($D519,44))=0,INDIRECT(ADDRESS($D519,38))&lt;&gt;"UL"),INDIRECT(ADDRESS($D519,COLUMN()-12)),0),0), IF($E519&gt;0,IF(AND(INDIRECT(ADDRESS($E519,44))=0,INDIRECT(ADDRESS($E519,38))&lt;&gt;"UL"),INDIRECT(ADDRESS($E519,COLUMN()-12)),0),0), IF($F519&gt;0,IF(AND(INDIRECT(ADDRESS($F519,44))=0,INDIRECT(ADDRESS($F519,38))&lt;&gt;"UL"),INDIRECT(ADDRESS($F519,COLUMN()-12)),0),0), IF($G519&gt;0,IF(AND(INDIRECT(ADDRESS($G519,44))=0,INDIRECT(ADDRESS($G519,38))&lt;&gt;"UL"),INDIRECT(ADDRESS($G519,COLUMN()-12)),0),0), IF($H519&gt;0,IF(AND(INDIRECT(ADDRESS($H519,44))=0,INDIRECT(ADDRESS($H519,38))&lt;&gt;"UL"),INDIRECT(ADDRESS($H519,COLUMN()-12)),0),0), IF($I519&gt;0,IF(AND(INDIRECT(ADDRESS($I519,44))=0,INDIRECT(ADDRESS($I519,38))&lt;&gt;"UL"),INDIRECT(ADDRESS($I519,COLUMN()-12)),0),0), IF($J519&gt;0,IF(AND(INDIRECT(ADDRESS($J519,44))=0,INDIRECT(ADDRESS($J519,38))&lt;&gt;"UL"),INDIRECT(ADDRESS($J519,COLUMN()-12)),0),0), IF($K519&gt;0,IF(AND(INDIRECT(ADDRESS($K519,44))=0,INDIRECT(ADDRESS($K519,38))&lt;&gt;"UL"),INDIRECT(ADDRESS($K519,COLUMN()-12)),0),0), IF($L519&gt;0,IF(AND(INDIRECT(ADDRESS($L519,44))=0,INDIRECT(ADDRESS($L519,38))&lt;&gt;"UL"),INDIRECT(ADDRESS($L519,COLUMN()-12)),0),0), IF($M519&gt;0,IF(AND(INDIRECT(ADDRESS($M519,44))=0,INDIRECT(ADDRESS($M519,38))&lt;&gt;"UL"),INDIRECT(ADDRESS($M519,COLUMN()-12)),0),0))</f>
        <v>0</v>
      </c>
      <c r="BI519" s="57" cm="1">
        <f t="array" aca="1" ref="BI519" ca="1">SUM(IF($C519&gt;0,IF(AND(INDIRECT(ADDRESS($C519,44))=0,INDIRECT(ADDRESS($C519,38))&lt;&gt;"UL"),INDIRECT(ADDRESS($C519,COLUMN()-12)),0),0), IF($D519&gt;0,IF(AND(INDIRECT(ADDRESS($D519,44))=0,INDIRECT(ADDRESS($D519,38))&lt;&gt;"UL"),INDIRECT(ADDRESS($D519,COLUMN()-12)),0),0), IF($E519&gt;0,IF(AND(INDIRECT(ADDRESS($E519,44))=0,INDIRECT(ADDRESS($E519,38))&lt;&gt;"UL"),INDIRECT(ADDRESS($E519,COLUMN()-12)),0),0), IF($F519&gt;0,IF(AND(INDIRECT(ADDRESS($F519,44))=0,INDIRECT(ADDRESS($F519,38))&lt;&gt;"UL"),INDIRECT(ADDRESS($F519,COLUMN()-12)),0),0), IF($G519&gt;0,IF(AND(INDIRECT(ADDRESS($G519,44))=0,INDIRECT(ADDRESS($G519,38))&lt;&gt;"UL"),INDIRECT(ADDRESS($G519,COLUMN()-12)),0),0), IF($H519&gt;0,IF(AND(INDIRECT(ADDRESS($H519,44))=0,INDIRECT(ADDRESS($H519,38))&lt;&gt;"UL"),INDIRECT(ADDRESS($H519,COLUMN()-12)),0),0), IF($I519&gt;0,IF(AND(INDIRECT(ADDRESS($I519,44))=0,INDIRECT(ADDRESS($I519,38))&lt;&gt;"UL"),INDIRECT(ADDRESS($I519,COLUMN()-12)),0),0), IF($J519&gt;0,IF(AND(INDIRECT(ADDRESS($J519,44))=0,INDIRECT(ADDRESS($J519,38))&lt;&gt;"UL"),INDIRECT(ADDRESS($J519,COLUMN()-12)),0),0), IF($K519&gt;0,IF(AND(INDIRECT(ADDRESS($K519,44))=0,INDIRECT(ADDRESS($K519,38))&lt;&gt;"UL"),INDIRECT(ADDRESS($K519,COLUMN()-12)),0),0), IF($L519&gt;0,IF(AND(INDIRECT(ADDRESS($L519,44))=0,INDIRECT(ADDRESS($L519,38))&lt;&gt;"UL"),INDIRECT(ADDRESS($L519,COLUMN()-12)),0),0), IF($M519&gt;0,IF(AND(INDIRECT(ADDRESS($M519,44))=0,INDIRECT(ADDRESS($M519,38))&lt;&gt;"UL"),INDIRECT(ADDRESS($M519,COLUMN()-12)),0),0))</f>
        <v>0</v>
      </c>
      <c r="BJ519" s="57" cm="1">
        <f t="array" aca="1" ref="BJ519" ca="1">SUM(IF($C519&gt;0,IF(AND(INDIRECT(ADDRESS($C519,44))=0,INDIRECT(ADDRESS($C519,38))&lt;&gt;"UL"),INDIRECT(ADDRESS($C519,COLUMN()-12)),0),0), IF($D519&gt;0,IF(AND(INDIRECT(ADDRESS($D519,44))=0,INDIRECT(ADDRESS($D519,38))&lt;&gt;"UL"),INDIRECT(ADDRESS($D519,COLUMN()-12)),0),0), IF($E519&gt;0,IF(AND(INDIRECT(ADDRESS($E519,44))=0,INDIRECT(ADDRESS($E519,38))&lt;&gt;"UL"),INDIRECT(ADDRESS($E519,COLUMN()-12)),0),0), IF($F519&gt;0,IF(AND(INDIRECT(ADDRESS($F519,44))=0,INDIRECT(ADDRESS($F519,38))&lt;&gt;"UL"),INDIRECT(ADDRESS($F519,COLUMN()-12)),0),0), IF($G519&gt;0,IF(AND(INDIRECT(ADDRESS($G519,44))=0,INDIRECT(ADDRESS($G519,38))&lt;&gt;"UL"),INDIRECT(ADDRESS($G519,COLUMN()-12)),0),0), IF($H519&gt;0,IF(AND(INDIRECT(ADDRESS($H519,44))=0,INDIRECT(ADDRESS($H519,38))&lt;&gt;"UL"),INDIRECT(ADDRESS($H519,COLUMN()-12)),0),0), IF($I519&gt;0,IF(AND(INDIRECT(ADDRESS($I519,44))=0,INDIRECT(ADDRESS($I519,38))&lt;&gt;"UL"),INDIRECT(ADDRESS($I519,COLUMN()-12)),0),0), IF($J519&gt;0,IF(AND(INDIRECT(ADDRESS($J519,44))=0,INDIRECT(ADDRESS($J519,38))&lt;&gt;"UL"),INDIRECT(ADDRESS($J519,COLUMN()-12)),0),0), IF($K519&gt;0,IF(AND(INDIRECT(ADDRESS($K519,44))=0,INDIRECT(ADDRESS($K519,38))&lt;&gt;"UL"),INDIRECT(ADDRESS($K519,COLUMN()-12)),0),0), IF($L519&gt;0,IF(AND(INDIRECT(ADDRESS($L519,44))=0,INDIRECT(ADDRESS($L519,38))&lt;&gt;"UL"),INDIRECT(ADDRESS($L519,COLUMN()-12)),0),0), IF($M519&gt;0,IF(AND(INDIRECT(ADDRESS($M519,44))=0,INDIRECT(ADDRESS($M519,38))&lt;&gt;"UL"),INDIRECT(ADDRESS($M519,COLUMN()-12)),0),0))</f>
        <v>0</v>
      </c>
      <c r="BK519" s="57">
        <f t="shared" ca="1" si="382"/>
        <v>0</v>
      </c>
      <c r="BL519" s="58">
        <f t="shared" ca="1" si="383"/>
        <v>0</v>
      </c>
      <c r="BM519" s="57" cm="1">
        <f t="array" aca="1" ref="BM519" ca="1">SUM(IF($C519&gt;0,IF(AND(INDIRECT(ADDRESS($C519,44))=0,INDIRECT(ADDRESS($C519,38))&lt;&gt;"UL"),INDIRECT(ADDRESS($C519,COLUMN()-12)),0),0), IF($D519&gt;0,IF(AND(INDIRECT(ADDRESS($D519,44))=0,INDIRECT(ADDRESS($D519,38))&lt;&gt;"UL"),INDIRECT(ADDRESS($D519,COLUMN()-12)),0),0), IF($E519&gt;0,IF(AND(INDIRECT(ADDRESS($E519,44))=0,INDIRECT(ADDRESS($E519,38))&lt;&gt;"UL"),INDIRECT(ADDRESS($E519,COLUMN()-12)),0),0), IF($F519&gt;0,IF(AND(INDIRECT(ADDRESS($F519,44))=0,INDIRECT(ADDRESS($F519,38))&lt;&gt;"UL"),INDIRECT(ADDRESS($F519,COLUMN()-12)),0),0), IF($G519&gt;0,IF(AND(INDIRECT(ADDRESS($G519,44))=0,INDIRECT(ADDRESS($G519,38))&lt;&gt;"UL"),INDIRECT(ADDRESS($G519,COLUMN()-12)),0),0), IF($H519&gt;0,IF(AND(INDIRECT(ADDRESS($H519,44))=0,INDIRECT(ADDRESS($H519,38))&lt;&gt;"UL"),INDIRECT(ADDRESS($H519,COLUMN()-12)),0),0), IF($I519&gt;0,IF(AND(INDIRECT(ADDRESS($I519,44))=0,INDIRECT(ADDRESS($I519,38))&lt;&gt;"UL"),INDIRECT(ADDRESS($I519,COLUMN()-12)),0),0), IF($J519&gt;0,IF(AND(INDIRECT(ADDRESS($J519,44))=0,INDIRECT(ADDRESS($J519,38))&lt;&gt;"UL"),INDIRECT(ADDRESS($J519,COLUMN()-12)),0),0), IF($K519&gt;0,IF(AND(INDIRECT(ADDRESS($K519,44))=0,INDIRECT(ADDRESS($K519,38))&lt;&gt;"UL"),INDIRECT(ADDRESS($K519,COLUMN()-11)),0),0), IF($L519&gt;0,IF(AND(INDIRECT(ADDRESS($L519,44))=0,INDIRECT(ADDRESS($L519,38))&lt;&gt;"UL"),INDIRECT(ADDRESS($L519,COLUMN()-11)),0),0), IF($M519&gt;0,IF(AND(INDIRECT(ADDRESS($M519,44))=0,INDIRECT(ADDRESS($M519,38))&lt;&gt;"UL"),INDIRECT(ADDRESS($M519,COLUMN()-11)),0),0))</f>
        <v>0</v>
      </c>
      <c r="BN519" s="57" cm="1">
        <f t="array" aca="1" ref="BN519" ca="1">SUM(IF($C519&gt;0,IF(AND(INDIRECT(ADDRESS($C519,44))=0,INDIRECT(ADDRESS($C519,38))&lt;&gt;"UL"),INDIRECT(ADDRESS($C519,COLUMN()-12)),0),0), IF($D519&gt;0,IF(AND(INDIRECT(ADDRESS($D519,44))=0,INDIRECT(ADDRESS($D519,38))&lt;&gt;"UL"),INDIRECT(ADDRESS($D519,COLUMN()-12)),0),0), IF($E519&gt;0,IF(AND(INDIRECT(ADDRESS($E519,44))=0,INDIRECT(ADDRESS($E519,38))&lt;&gt;"UL"),INDIRECT(ADDRESS($E519,COLUMN()-12)),0),0), IF($F519&gt;0,IF(AND(INDIRECT(ADDRESS($F519,44))=0,INDIRECT(ADDRESS($F519,38))&lt;&gt;"UL"),INDIRECT(ADDRESS($F519,COLUMN()-12)),0),0), IF($G519&gt;0,IF(AND(INDIRECT(ADDRESS($G519,44))=0,INDIRECT(ADDRESS($G519,38))&lt;&gt;"UL"),INDIRECT(ADDRESS($G519,COLUMN()-12)),0),0), IF($H519&gt;0,IF(AND(INDIRECT(ADDRESS($H519,44))=0,INDIRECT(ADDRESS($H519,38))&lt;&gt;"UL"),INDIRECT(ADDRESS($H519,COLUMN()-12)),0),0), IF($I519&gt;0,IF(AND(INDIRECT(ADDRESS($I519,44))=0,INDIRECT(ADDRESS($I519,38))&lt;&gt;"UL"),INDIRECT(ADDRESS($I519,COLUMN()-12)),0),0), IF($J519&gt;0,IF(AND(INDIRECT(ADDRESS($J519,44))=0,INDIRECT(ADDRESS($J519,38))&lt;&gt;"UL"),INDIRECT(ADDRESS($J519,COLUMN()-12)),0),0), IF($K519&gt;0,IF(AND(INDIRECT(ADDRESS($K519,44))=0,INDIRECT(ADDRESS($K519,38))&lt;&gt;"UL"),INDIRECT(ADDRESS($K519,COLUMN()-11)),0),0), IF($L519&gt;0,IF(AND(INDIRECT(ADDRESS($L519,44))=0,INDIRECT(ADDRESS($L519,38))&lt;&gt;"UL"),INDIRECT(ADDRESS($L519,COLUMN()-11)),0),0), IF($M519&gt;0,IF(AND(INDIRECT(ADDRESS($M519,44))=0,INDIRECT(ADDRESS($M519,38))&lt;&gt;"UL"),INDIRECT(ADDRESS($M519,COLUMN()-11)),0),0))</f>
        <v>0</v>
      </c>
      <c r="BO519" s="57" cm="1">
        <f t="array" aca="1" ref="BO519" ca="1">SUM(IF($C519&gt;0,IF(AND(INDIRECT(ADDRESS($C519,44))=0,INDIRECT(ADDRESS($C519,38))&lt;&gt;"UL"),INDIRECT(ADDRESS($C519,COLUMN()-12)),0),0), IF($D519&gt;0,IF(AND(INDIRECT(ADDRESS($D519,44))=0,INDIRECT(ADDRESS($D519,38))&lt;&gt;"UL"),INDIRECT(ADDRESS($D519,COLUMN()-12)),0),0), IF($E519&gt;0,IF(AND(INDIRECT(ADDRESS($E519,44))=0,INDIRECT(ADDRESS($E519,38))&lt;&gt;"UL"),INDIRECT(ADDRESS($E519,COLUMN()-12)),0),0), IF($F519&gt;0,IF(AND(INDIRECT(ADDRESS($F519,44))=0,INDIRECT(ADDRESS($F519,38))&lt;&gt;"UL"),INDIRECT(ADDRESS($F519,COLUMN()-12)),0),0), IF($G519&gt;0,IF(AND(INDIRECT(ADDRESS($G519,44))=0,INDIRECT(ADDRESS($G519,38))&lt;&gt;"UL"),INDIRECT(ADDRESS($G519,COLUMN()-12)),0),0), IF($H519&gt;0,IF(AND(INDIRECT(ADDRESS($H519,44))=0,INDIRECT(ADDRESS($H519,38))&lt;&gt;"UL"),INDIRECT(ADDRESS($H519,COLUMN()-12)),0),0), IF($I519&gt;0,IF(AND(INDIRECT(ADDRESS($I519,44))=0,INDIRECT(ADDRESS($I519,38))&lt;&gt;"UL"),INDIRECT(ADDRESS($I519,COLUMN()-12)),0),0), IF($J519&gt;0,IF(AND(INDIRECT(ADDRESS($J519,44))=0,INDIRECT(ADDRESS($J519,38))&lt;&gt;"UL"),INDIRECT(ADDRESS($J519,COLUMN()-12)),0),0), IF($K519&gt;0,IF(AND(INDIRECT(ADDRESS($K519,44))=0,INDIRECT(ADDRESS($K519,38))&lt;&gt;"UL"),INDIRECT(ADDRESS($K519,COLUMN()-11)),0),0), IF($L519&gt;0,IF(AND(INDIRECT(ADDRESS($L519,44))=0,INDIRECT(ADDRESS($L519,38))&lt;&gt;"UL"),INDIRECT(ADDRESS($L519,COLUMN()-11)),0),0), IF($M519&gt;0,IF(AND(INDIRECT(ADDRESS($M519,44))=0,INDIRECT(ADDRESS($M519,38))&lt;&gt;"UL"),INDIRECT(ADDRESS($M519,COLUMN()-11)),0),0))</f>
        <v>0</v>
      </c>
      <c r="BP519" s="57" cm="1">
        <f t="array" aca="1" ref="BP519" ca="1">SUM(IF($C519&gt;0,IF(AND(INDIRECT(ADDRESS($C519,44))=0,INDIRECT(ADDRESS($C519,38))&lt;&gt;"UL"),INDIRECT(ADDRESS($C519,COLUMN()-12)),0),0), IF($D519&gt;0,IF(AND(INDIRECT(ADDRESS($D519,44))=0,INDIRECT(ADDRESS($D519,38))&lt;&gt;"UL"),INDIRECT(ADDRESS($D519,COLUMN()-12)),0),0), IF($E519&gt;0,IF(AND(INDIRECT(ADDRESS($E519,44))=0,INDIRECT(ADDRESS($E519,38))&lt;&gt;"UL"),INDIRECT(ADDRESS($E519,COLUMN()-12)),0),0), IF($F519&gt;0,IF(AND(INDIRECT(ADDRESS($F519,44))=0,INDIRECT(ADDRESS($F519,38))&lt;&gt;"UL"),INDIRECT(ADDRESS($F519,COLUMN()-12)),0),0), IF($G519&gt;0,IF(AND(INDIRECT(ADDRESS($G519,44))=0,INDIRECT(ADDRESS($G519,38))&lt;&gt;"UL"),INDIRECT(ADDRESS($G519,COLUMN()-12)),0),0), IF($H519&gt;0,IF(AND(INDIRECT(ADDRESS($H519,44))=0,INDIRECT(ADDRESS($H519,38))&lt;&gt;"UL"),INDIRECT(ADDRESS($H519,COLUMN()-12)),0),0), IF($I519&gt;0,IF(AND(INDIRECT(ADDRESS($I519,44))=0,INDIRECT(ADDRESS($I519,38))&lt;&gt;"UL"),INDIRECT(ADDRESS($I519,COLUMN()-12)),0),0), IF($J519&gt;0,IF(AND(INDIRECT(ADDRESS($J519,44))=0,INDIRECT(ADDRESS($J519,38))&lt;&gt;"UL"),INDIRECT(ADDRESS($J519,COLUMN()-12)),0),0), IF($K519&gt;0,IF(AND(INDIRECT(ADDRESS($K519,44))=0,INDIRECT(ADDRESS($K519,38))&lt;&gt;"UL"),INDIRECT(ADDRESS($K519,COLUMN()-11)),0),0), IF($L519&gt;0,IF(AND(INDIRECT(ADDRESS($L519,44))=0,INDIRECT(ADDRESS($L519,38))&lt;&gt;"UL"),INDIRECT(ADDRESS($L519,COLUMN()-11)),0),0), IF($M519&gt;0,IF(AND(INDIRECT(ADDRESS($M519,44))=0,INDIRECT(ADDRESS($M519,38))&lt;&gt;"UL"),INDIRECT(ADDRESS($M519,COLUMN()-11)),0),0))</f>
        <v>0</v>
      </c>
      <c r="BQ519" s="57">
        <f t="shared" ca="1" si="384"/>
        <v>0</v>
      </c>
      <c r="BR519" s="161">
        <f t="shared" ca="1" si="385"/>
        <v>72.749578315163106</v>
      </c>
      <c r="BS519" s="59"/>
      <c r="BT519" s="56">
        <f t="shared" ca="1" si="395"/>
        <v>4.5133879973848927</v>
      </c>
      <c r="BU519" s="63">
        <f t="shared" ca="1" si="386"/>
        <v>0.13274670580543801</v>
      </c>
      <c r="BV519" s="57" t="s">
        <v>34</v>
      </c>
      <c r="BW519" s="57" cm="1">
        <f t="array" aca="1" ref="BW519" ca="1">SUM(IF($C519&gt;0,IF(AND(INDIRECT(ADDRESS($C519,44))=0,INDIRECT(ADDRESS($C519,38))="UL",ISERROR(SEARCH("Rear",INDIRECT(ADDRESS($C519,33)))),ISERROR(SEARCH("Side",INDIRECT(ADDRESS($C519,33))))),INDIRECT(ADDRESS($C519,COLUMN())),0),0),IF($D519&gt;0,IF(AND(INDIRECT(ADDRESS($D519,44))=0,INDIRECT(ADDRESS($D519,38))="UL",ISERROR(SEARCH("Rear",INDIRECT(ADDRESS($D519,33)))),ISERROR(SEARCH("Side",INDIRECT(ADDRESS($D519,33))))),INDIRECT(ADDRESS($D519,COLUMN())),0),0),IF($E519&gt;0,IF(AND(INDIRECT(ADDRESS($E519,44))=0,INDIRECT(ADDRESS($E519,38))="UL",ISERROR(SEARCH("Rear",INDIRECT(ADDRESS($E519,33)))),ISERROR(SEARCH("Side",INDIRECT(ADDRESS($E519,33))))),INDIRECT(ADDRESS($E519,COLUMN())),0),0),IF($F519&gt;0,IF(AND(INDIRECT(ADDRESS($F519,44))=0,INDIRECT(ADDRESS($F519,38))="UL",ISERROR(SEARCH("Rear",INDIRECT(ADDRESS($F519,33)))),ISERROR(SEARCH("Side",INDIRECT(ADDRESS($F519,33))))),INDIRECT(ADDRESS($F519,COLUMN())),0),0),IF($G519&gt;0,IF(AND(INDIRECT(ADDRESS($G519,44))=0,INDIRECT(ADDRESS($G519,38))="UL",ISERROR(SEARCH("Rear",INDIRECT(ADDRESS($G519,33)))),ISERROR(SEARCH("Side",INDIRECT(ADDRESS($G519,33))))),INDIRECT(ADDRESS($G519,COLUMN())),0),0),IF($H519&gt;0,IF(AND(INDIRECT(ADDRESS($H519,44))=0,INDIRECT(ADDRESS($H519,38))="UL",ISERROR(SEARCH("Rear",INDIRECT(ADDRESS($H519,33)))),ISERROR(SEARCH("Side",INDIRECT(ADDRESS($H519,33))))),INDIRECT(ADDRESS($H519,COLUMN())),0),0),IF($I519&gt;0,IF(AND(INDIRECT(ADDRESS($I519,44))=0,INDIRECT(ADDRESS($I519,38))="UL",ISERROR(SEARCH("Rear",INDIRECT(ADDRESS($I519,33)))),ISERROR(SEARCH("Side",INDIRECT(ADDRESS($I519,33))))),INDIRECT(ADDRESS($I519,COLUMN())),0),0),IF($J519&gt;0,IF(AND(INDIRECT(ADDRESS($J519,44))=0,INDIRECT(ADDRESS($J519,38))="UL",ISERROR(SEARCH("Rear",INDIRECT(ADDRESS($J519,33)))),ISERROR(SEARCH("Side",INDIRECT(ADDRESS($J519,33))))),INDIRECT(ADDRESS($J519,COLUMN())),0),0),IF($K519&gt;0,IF(AND(INDIRECT(ADDRESS($K519,44))=0,INDIRECT(ADDRESS($K519,38))="UL",ISERROR(SEARCH("Rear",INDIRECT(ADDRESS($K519,33)))),ISERROR(SEARCH("Side",INDIRECT(ADDRESS($K519,33))))),INDIRECT(ADDRESS($K519,COLUMN())),0),0),IF($L519&gt;0,IF(AND(INDIRECT(ADDRESS($L519,44))=0,INDIRECT(ADDRESS($L519,38))="UL",ISERROR(SEARCH("Rear",INDIRECT(ADDRESS($L519,33)))),ISERROR(SEARCH("Side",INDIRECT(ADDRESS($L519,33))))),INDIRECT(ADDRESS($L519,COLUMN())),0),0),IF($M519&gt;0,IF(AND(INDIRECT(ADDRESS($M519,44))=0,INDIRECT(ADDRESS($M519,38))="UL",ISERROR(SEARCH("Rear",INDIRECT(ADDRESS($M519,33)))),ISERROR(SEARCH("Side",INDIRECT(ADDRESS($M519,33))))),INDIRECT(ADDRESS($M519,COLUMN())),0),0))</f>
        <v>0.88888888888888884</v>
      </c>
      <c r="BX519" s="57">
        <f t="shared" ca="1" si="387"/>
        <v>0.88888888888888884</v>
      </c>
      <c r="BY519" s="57" cm="1">
        <f t="array" aca="1" ref="BY519" ca="1">SUM(IF($C519&gt;0,IF(AND(INDIRECT(ADDRESS($C519,44))=0,INDIRECT(ADDRESS($C519,38))="UL"),INDIRECT(ADDRESS($C519,COLUMN())),0),0),IF($D519&gt;0,IF(AND(INDIRECT(ADDRESS($D519,44))=0,INDIRECT(ADDRESS($D519,38))="UL"),INDIRECT(ADDRESS($D519,COLUMN())),0),0),IF($E519&gt;0,IF(AND(INDIRECT(ADDRESS($E519,44))=0,INDIRECT(ADDRESS($E519,38))="UL"),INDIRECT(ADDRESS($E519,COLUMN())),0),0),IF($F519&gt;0,IF(AND(INDIRECT(ADDRESS($F519,44))=0,INDIRECT(ADDRESS($F519,38))="UL"),INDIRECT(ADDRESS($F519,COLUMN())),0),0),IF($G519&gt;0,IF(AND(INDIRECT(ADDRESS($G519,44))=0,INDIRECT(ADDRESS($G519,38))="UL"),INDIRECT(ADDRESS($G519,COLUMN())),0),0),IF($H519&gt;0,IF(AND(INDIRECT(ADDRESS($H519,44))=0,INDIRECT(ADDRESS($H519,38))="UL"),INDIRECT(ADDRESS($H519,COLUMN())),0),0),IF($I519&gt;0,IF(AND(INDIRECT(ADDRESS($I519,44))=0,INDIRECT(ADDRESS($I519,38))="UL"),INDIRECT(ADDRESS($I519,COLUMN())),0),0),IF($J519&gt;0,IF(AND(INDIRECT(ADDRESS($J519,44))=0,INDIRECT(ADDRESS($J519,38))="UL"),INDIRECT(ADDRESS($J519,COLUMN())),0),0),IF($K519&gt;0,IF(AND(INDIRECT(ADDRESS($K519,44))=0,INDIRECT(ADDRESS($K519,38))="UL"),INDIRECT(ADDRESS($K519,COLUMN())),0),0),IF($L519&gt;0,IF(AND(INDIRECT(ADDRESS($L519,44))=0,INDIRECT(ADDRESS($L519,38))="UL"),INDIRECT(ADDRESS($L519,COLUMN())),0),0),IF($M519&gt;0,IF(AND(INDIRECT(ADDRESS($M519,44))=0,INDIRECT(ADDRESS($M519,38))="UL"),INDIRECT(ADDRESS($M519,COLUMN())),0),0))</f>
        <v>0.49876543209876545</v>
      </c>
      <c r="BZ519" s="57" cm="1">
        <f t="array" aca="1" ref="BZ519" ca="1">SUM(IF($C519&gt;0,IF(AND(INDIRECT(ADDRESS($C519,44))=0,INDIRECT(ADDRESS($C519,38))="UL"),INDIRECT(ADDRESS($C519,COLUMN())),0),0),IF($D519&gt;0,IF(AND(INDIRECT(ADDRESS($D519,44))=0,INDIRECT(ADDRESS($D519,38))="UL"),INDIRECT(ADDRESS($D519,COLUMN())),0),0),IF($E519&gt;0,IF(AND(INDIRECT(ADDRESS($E519,44))=0,INDIRECT(ADDRESS($E519,38))="UL"),INDIRECT(ADDRESS($E519,COLUMN())),0),0),IF($F519&gt;0,IF(AND(INDIRECT(ADDRESS($F519,44))=0,INDIRECT(ADDRESS($F519,38))="UL"),INDIRECT(ADDRESS($F519,COLUMN())),0),0),IF($G519&gt;0,IF(AND(INDIRECT(ADDRESS($G519,44))=0,INDIRECT(ADDRESS($G519,38))="UL"),INDIRECT(ADDRESS($G519,COLUMN())),0),0),IF($H519&gt;0,IF(AND(INDIRECT(ADDRESS($H519,44))=0,INDIRECT(ADDRESS($H519,38))="UL"),INDIRECT(ADDRESS($H519,COLUMN())),0),0),IF($I519&gt;0,IF(AND(INDIRECT(ADDRESS($I519,44))=0,INDIRECT(ADDRESS($I519,38))="UL"),INDIRECT(ADDRESS($I519,COLUMN())),0),0),IF($J519&gt;0,IF(AND(INDIRECT(ADDRESS($J519,44))=0,INDIRECT(ADDRESS($J519,38))="UL"),INDIRECT(ADDRESS($J519,COLUMN())),0),0),IF($K519&gt;0,IF(AND(INDIRECT(ADDRESS($K519,44))=0,INDIRECT(ADDRESS($K519,38))="UL"),INDIRECT(ADDRESS($K519,COLUMN())),0),0),IF($L519&gt;0,IF(AND(INDIRECT(ADDRESS($L519,44))=0,INDIRECT(ADDRESS($L519,38))="UL"),INDIRECT(ADDRESS($L519,COLUMN())),0),0),IF($M519&gt;0,IF(AND(INDIRECT(ADDRESS($M519,44))=0,INDIRECT(ADDRESS($M519,38))="UL"),INDIRECT(ADDRESS($M519,COLUMN())),0),0))</f>
        <v>0.7456790123456789</v>
      </c>
      <c r="CA519" s="57">
        <f t="shared" ca="1" si="388"/>
        <v>0.7456790123456789</v>
      </c>
      <c r="CB519" s="57" cm="1">
        <f t="array" aca="1" ref="CB519" ca="1">SUM(IF($C519&gt;0,IF(AND(INDIRECT(ADDRESS($C519,44))=0,INDIRECT(ADDRESS($C519,38))&lt;&gt;"UL"),INDIRECT(ADDRESS($C519,COLUMN())),0),0),IF($D519&gt;0,IF(AND(INDIRECT(ADDRESS($D519,44))=0,INDIRECT(ADDRESS($D519,38))&lt;&gt;"UL"),INDIRECT(ADDRESS($D519,COLUMN())),0),0),IF($E519&gt;0,IF(AND(INDIRECT(ADDRESS($E519,44))=0,INDIRECT(ADDRESS($E519,38))&lt;&gt;"UL"),INDIRECT(ADDRESS($E519,COLUMN())),0),0),IF($F519&gt;0,IF(AND(INDIRECT(ADDRESS($F519,44))=0,INDIRECT(ADDRESS($F519,38))&lt;&gt;"UL"),INDIRECT(ADDRESS($F519,COLUMN())),0),0),IF($G519&gt;0,IF(AND(INDIRECT(ADDRESS($G519,44))=0,INDIRECT(ADDRESS($G519,38))&lt;&gt;"UL"),INDIRECT(ADDRESS($G519,COLUMN())),0),0),IF($H519&gt;0,IF(AND(INDIRECT(ADDRESS($H519,44))=0,INDIRECT(ADDRESS($H519,38))&lt;&gt;"UL"),INDIRECT(ADDRESS($H519,COLUMN())),0),0),IF($I519&gt;0,IF(AND(INDIRECT(ADDRESS($I519,44))=0,INDIRECT(ADDRESS($I519,38))&lt;&gt;"UL"),INDIRECT(ADDRESS($I519,COLUMN())),0),0),IF($J519&gt;0,IF(AND(INDIRECT(ADDRESS($J519,44))=0,INDIRECT(ADDRESS($J519,38))&lt;&gt;"UL"),INDIRECT(ADDRESS($J519,COLUMN())),0),0),IF($K519&gt;0,IF(AND(INDIRECT(ADDRESS($K519,44))=0,INDIRECT(ADDRESS($K519,38))&lt;&gt;"UL"),INDIRECT(ADDRESS($K519,COLUMN())),0),0),IF($L519&gt;0,IF(AND(INDIRECT(ADDRESS($L519,44))=0,INDIRECT(ADDRESS($L519,38))&lt;&gt;"UL"),INDIRECT(ADDRESS($L519,COLUMN())),0),0),IF($M519&gt;0,IF(AND(INDIRECT(ADDRESS($M519,44))=0,INDIRECT(ADDRESS($M519,38))&lt;&gt;"UL"),INDIRECT(ADDRESS($M519,COLUMN())),0),0))</f>
        <v>0</v>
      </c>
      <c r="CC519" s="57">
        <f t="shared" ca="1" si="389"/>
        <v>0</v>
      </c>
      <c r="CD519" s="57" cm="1">
        <f t="array" aca="1" ref="CD519" ca="1">SUM(IF($C519&gt;0,IF(AND(INDIRECT(ADDRESS($C519,44))=0,INDIRECT(ADDRESS($C519,38))&lt;&gt;"UL"),INDIRECT(ADDRESS($C519,COLUMN())),0),0),IF($D519&gt;0,IF(AND(INDIRECT(ADDRESS($D519,44))=0,INDIRECT(ADDRESS($D519,38))&lt;&gt;"UL"),INDIRECT(ADDRESS($D519,COLUMN())),0),0),IF($E519&gt;0,IF(AND(INDIRECT(ADDRESS($E519,44))=0,INDIRECT(ADDRESS($E519,38))&lt;&gt;"UL"),INDIRECT(ADDRESS($E519,COLUMN())),0),0),IF($F519&gt;0,IF(AND(INDIRECT(ADDRESS($F519,44))=0,INDIRECT(ADDRESS($F519,38))&lt;&gt;"UL"),INDIRECT(ADDRESS($F519,COLUMN())),0),0),IF($G519&gt;0,IF(AND(INDIRECT(ADDRESS($G519,44))=0,INDIRECT(ADDRESS($G519,38))&lt;&gt;"UL"),INDIRECT(ADDRESS($G519,COLUMN())),0),0),IF($H519&gt;0,IF(AND(INDIRECT(ADDRESS($H519,44))=0,INDIRECT(ADDRESS($H519,38))&lt;&gt;"UL"),INDIRECT(ADDRESS($H519,COLUMN())),0),0),IF($I519&gt;0,IF(AND(INDIRECT(ADDRESS($I519,44))=0,INDIRECT(ADDRESS($I519,38))&lt;&gt;"UL"),INDIRECT(ADDRESS($I519,COLUMN())),0),0),IF($J519&gt;0,IF(AND(INDIRECT(ADDRESS($J519,44))=0,INDIRECT(ADDRESS($J519,38))&lt;&gt;"UL"),INDIRECT(ADDRESS($J519,COLUMN())),0),0),IF($K519&gt;0,IF(AND(INDIRECT(ADDRESS($K519,44))=0,INDIRECT(ADDRESS($K519,38))&lt;&gt;"UL"),INDIRECT(ADDRESS($K519,COLUMN())),0),0),IF($L519&gt;0,IF(AND(INDIRECT(ADDRESS($L519,44))=0,INDIRECT(ADDRESS($L519,38))&lt;&gt;"UL"),INDIRECT(ADDRESS($L519,COLUMN())),0),0),IF($M519&gt;0,IF(AND(INDIRECT(ADDRESS($M519,44))=0,INDIRECT(ADDRESS($M519,38))&lt;&gt;"UL"),INDIRECT(ADDRESS($M519,COLUMN())),0),0))</f>
        <v>0</v>
      </c>
      <c r="CE519" s="57" cm="1">
        <f t="array" aca="1" ref="CE519" ca="1">SUM(IF($C519&gt;0,IF(AND(INDIRECT(ADDRESS($C519,44))=0,INDIRECT(ADDRESS($C519,38))&lt;&gt;"UL"),INDIRECT(ADDRESS($C519,COLUMN())),0),0),IF($D519&gt;0,IF(AND(INDIRECT(ADDRESS($D519,44))=0,INDIRECT(ADDRESS($D519,38))&lt;&gt;"UL"),INDIRECT(ADDRESS($D519,COLUMN())),0),0),IF($E519&gt;0,IF(AND(INDIRECT(ADDRESS($E519,44))=0,INDIRECT(ADDRESS($E519,38))&lt;&gt;"UL"),INDIRECT(ADDRESS($E519,COLUMN())),0),0),IF($F519&gt;0,IF(AND(INDIRECT(ADDRESS($F519,44))=0,INDIRECT(ADDRESS($F519,38))&lt;&gt;"UL"),INDIRECT(ADDRESS($F519,COLUMN())),0),0),IF($G519&gt;0,IF(AND(INDIRECT(ADDRESS($G519,44))=0,INDIRECT(ADDRESS($G519,38))&lt;&gt;"UL"),INDIRECT(ADDRESS($G519,COLUMN())),0),0),IF($H519&gt;0,IF(AND(INDIRECT(ADDRESS($H519,44))=0,INDIRECT(ADDRESS($H519,38))&lt;&gt;"UL"),INDIRECT(ADDRESS($H519,COLUMN())),0),0),IF($I519&gt;0,IF(AND(INDIRECT(ADDRESS($I519,44))=0,INDIRECT(ADDRESS($I519,38))&lt;&gt;"UL"),INDIRECT(ADDRESS($I519,COLUMN())),0),0),IF($J519&gt;0,IF(AND(INDIRECT(ADDRESS($J519,44))=0,INDIRECT(ADDRESS($J519,38))&lt;&gt;"UL"),INDIRECT(ADDRESS($J519,COLUMN())),0),0),IF($K519&gt;0,IF(AND(INDIRECT(ADDRESS($K519,44))=0,INDIRECT(ADDRESS($K519,38))&lt;&gt;"UL"),INDIRECT(ADDRESS($K519,COLUMN())),0),0),IF($L519&gt;0,IF(AND(INDIRECT(ADDRESS($L519,44))=0,INDIRECT(ADDRESS($L519,38))&lt;&gt;"UL"),INDIRECT(ADDRESS($L519,COLUMN())),0),0),IF($M519&gt;0,IF(AND(INDIRECT(ADDRESS($M519,44))=0,INDIRECT(ADDRESS($M519,38))&lt;&gt;"UL"),INDIRECT(ADDRESS($M519,COLUMN())),0),0))</f>
        <v>0</v>
      </c>
      <c r="CF519" s="57">
        <f t="shared" ca="1" si="390"/>
        <v>0</v>
      </c>
      <c r="CG519" s="57">
        <f t="shared" ca="1" si="391"/>
        <v>2.7614655876602323</v>
      </c>
      <c r="CH519" s="57">
        <f t="shared" ca="1" si="392"/>
        <v>8.1219576107653887E-2</v>
      </c>
      <c r="CI519" s="19">
        <f t="shared" ca="1" si="393"/>
        <v>16.12434319312127</v>
      </c>
      <c r="CJ519" s="19"/>
      <c r="CK519" s="57" cm="1">
        <f t="array" aca="1" ref="CK519" ca="1">IF(AU519="S", SUM(IF($C519&gt;0,IF(INDIRECT(ADDRESS($C519,43))&lt;&gt;1,INDIRECT(ADDRESS($C519,48)),0),0), IF($D519&gt;0,IF(INDIRECT(ADDRESS($D519,43))&lt;&gt;1,INDIRECT(ADDRESS($D519,48)),0),0), IF($E519&gt;0,IF(INDIRECT(ADDRESS($E519,43))&lt;&gt;1,INDIRECT(ADDRESS($E519,48)),0),0), IF($F519&gt;0,IF(INDIRECT(ADDRESS($F519,43))&lt;&gt;1,INDIRECT(ADDRESS($F519,48)),0),0), IF($G519&gt;0,IF(INDIRECT(ADDRESS($G519,43))&lt;&gt;1,INDIRECT(ADDRESS($G519,48)),0),0), IF($H519&gt;0,IF(INDIRECT(ADDRESS($H519,43))&lt;&gt;1,INDIRECT(ADDRESS($H519,48)),0),0), IF($I519&gt;0,IF(INDIRECT(ADDRESS($I519,43))&lt;&gt;1,INDIRECT(ADDRESS($I519,48)),0),0), IF($J519&gt;0,IF(INDIRECT(ADDRESS($J519,43))&lt;&gt;1,INDIRECT(ADDRESS($J519,48)),0),0), IF($K519&gt;0,IF(INDIRECT(ADDRESS($K519,43))&lt;&gt;1,INDIRECT(ADDRESS($K519,48)),0),0), IF($L519&gt;0,IF(INDIRECT(ADDRESS($L519,43))&lt;&gt;1,INDIRECT(ADDRESS($L519,48)),0),0), IF($M519&gt;0,IF(INDIRECT(ADDRESS($M519,43))&lt;&gt;1,INDIRECT(ADDRESS($M519,48)),0),0)), IF(AU519="L",SUM(IF($C519&gt;0,IF(INDIRECT(ADDRESS($C519,43))&lt;&gt;1,INDIRECT(ADDRESS($C519,50)),0),0), IF($D519&gt;0,IF(INDIRECT(ADDRESS($D519,43))&lt;&gt;1,INDIRECT(ADDRESS($D519,50)),0),0), IF($E519&gt;0,IF(INDIRECT(ADDRESS($E519,43))&lt;&gt;1,INDIRECT(ADDRESS($E519,50)),0),0), IF($F519&gt;0,IF(INDIRECT(ADDRESS($F519,43))&lt;&gt;1,INDIRECT(ADDRESS($F519,50)),0),0), IF($G519&gt;0,IF(INDIRECT(ADDRESS($G519,43))&lt;&gt;1,INDIRECT(ADDRESS($G519,50)),0),0), IF($G519&gt;0,IF(INDIRECT(ADDRESS($G519,43))&lt;&gt;1,INDIRECT(ADDRESS($G519,50)),0),0), IF($H519&gt;0,IF(INDIRECT(ADDRESS($H519,43))&lt;&gt;1,INDIRECT(ADDRESS($H519,50)),0),0), IF($I519&gt;0,IF(INDIRECT(ADDRESS($I519,43))&lt;&gt;1,INDIRECT(ADDRESS($I519,50)),0),0), IF($J519&gt;0,IF(INDIRECT(ADDRESS($J519,43))&lt;&gt;1,INDIRECT(ADDRESS($J519,50)),0),0), IF($K519&gt;0,IF(INDIRECT(ADDRESS($K519,43))&lt;&gt;1,INDIRECT(ADDRESS($K519,50)),0),0), IF($L519&gt;0,IF(INDIRECT(ADDRESS($L519,43))&lt;&gt;1,INDIRECT(ADDRESS($L519,50)),0),0), IF($M519&gt;0,IF(INDIRECT(ADDRESS($M519,43))&lt;&gt;1,INDIRECT(ADDRESS($M519,50)),0),0)), SUM(IF($C519&gt;0,IF(INDIRECT(ADDRESS($C519,43))&lt;&gt;1,INDIRECT(ADDRESS($C519,49)),0),0), IF($D519&gt;0,IF(INDIRECT(ADDRESS($D519,43))&lt;&gt;1,INDIRECT(ADDRESS($D519,49)),0),0), IF($E519&gt;0,IF(INDIRECT(ADDRESS($E519,43))&lt;&gt;1,INDIRECT(ADDRESS($E519,49)),0),0), IF($F519&gt;0,IF(INDIRECT(ADDRESS($F519,43))&lt;&gt;1,INDIRECT(ADDRESS($F519,49)),0),0), IF($G519&gt;0,IF(INDIRECT(ADDRESS($G519,43))&lt;&gt;1,INDIRECT(ADDRESS($G519,49)),0),0), IF($G519&gt;0,IF(INDIRECT(ADDRESS($G519,43))&lt;&gt;1,INDIRECT(ADDRESS($G519,49)),0),0), IF($H519&gt;0,IF(INDIRECT(ADDRESS($H519,43))&lt;&gt;1,INDIRECT(ADDRESS($H519,49)),0),0), IF($I519&gt;0,IF(INDIRECT(ADDRESS($I519,43))&lt;&gt;1,INDIRECT(ADDRESS($I519,49)),0),0), IF($J519&gt;0,IF(INDIRECT(ADDRESS($J519,43))&lt;&gt;1,INDIRECT(ADDRESS($J519,49)),0),0), IF($K519&gt;0,IF(INDIRECT(ADDRESS($K519,43))&lt;&gt;1,INDIRECT(ADDRESS($K519,49)),0),0), IF($L519&gt;0,IF(INDIRECT(ADDRESS($L519,43))&lt;&gt;1,INDIRECT(ADDRESS($L519,49)),0),0), IF($M519&gt;0,IF(INDIRECT(ADDRESS($M519,43))&lt;&gt;1,INDIRECT(ADDRESS($M519,49)),0),0))))</f>
        <v>2.5555555555555554</v>
      </c>
      <c r="CL519" s="57" cm="1">
        <f t="array" aca="1" ref="CL519" ca="1">1.5*SUM(IF($C519&gt;0,IF(INDIRECT(ADDRESS($C519,44))=1,INDIRECT(ADDRESS($C519,47)),0),0),IF($D519&gt;0,IF(INDIRECT(ADDRESS($D519,44))=1,INDIRECT(ADDRESS(#REF!,47)),0),0),IF($E519&gt;0,IF(INDIRECT(ADDRESS($E519,44))=1,INDIRECT(ADDRESS($E519,47)),0),0),IF($F519&gt;0,IF(INDIRECT(ADDRESS($F519,44))=1,INDIRECT(ADDRESS($F519,47)),0),0),IF($G519&gt;0,IF(INDIRECT(ADDRESS($G519,44))=1,INDIRECT(ADDRESS($G519,47)),0),0),IF($G519&gt;0,IF(INDIRECT(ADDRESS($G519,44))=1,INDIRECT(ADDRESS($G519,47)),0),0),IF($H519&gt;0,IF(INDIRECT(ADDRESS($H519,44))=1,INDIRECT(ADDRESS($H519,47)),0),0),IF($I519&gt;0,IF(INDIRECT(ADDRESS($I519,44))=1,INDIRECT(ADDRESS($I519,47)),0),0),IF($J519&gt;0,IF(INDIRECT(ADDRESS($J519,44))=1,INDIRECT(ADDRESS($J519,47)),0),0),IF($K519&gt;0,IF(INDIRECT(ADDRESS($K519,44))=1,INDIRECT(ADDRESS($K519,47)),0),0),IF($L519&gt;0,IF(INDIRECT(ADDRESS($L519,44))=1,INDIRECT(ADDRESS($L519,47)),0),0),IF($M519&gt;0,IF(INDIRECT(ADDRESS($M519,44))=1,INDIRECT(ADDRESS($M519,47)),0),0))</f>
        <v>0</v>
      </c>
      <c r="CM519" s="56">
        <f t="shared" ca="1" si="394"/>
        <v>0.9772594683382152</v>
      </c>
      <c r="CN519" s="59"/>
    </row>
    <row r="520" spans="1:92" x14ac:dyDescent="0.25">
      <c r="A520" s="65" t="s">
        <v>588</v>
      </c>
      <c r="B520" s="74">
        <v>446</v>
      </c>
      <c r="C520" s="74">
        <v>460</v>
      </c>
      <c r="D520" s="74">
        <v>461</v>
      </c>
      <c r="E520" s="74">
        <v>462</v>
      </c>
      <c r="F520" s="74">
        <v>463</v>
      </c>
      <c r="G520" s="74">
        <v>464</v>
      </c>
      <c r="H520" s="74">
        <v>465</v>
      </c>
      <c r="I520" s="74"/>
      <c r="J520" s="74"/>
      <c r="K520" s="74"/>
      <c r="L520" s="74"/>
      <c r="M520" s="74"/>
      <c r="N520" s="67">
        <f t="shared" ca="1" si="374"/>
        <v>51</v>
      </c>
      <c r="O520" s="67" t="str" cm="1">
        <f t="array" aca="1" ref="O520" ca="1">INDIRECT(ADDRESS($B520,COLUMN()))</f>
        <v>Bomber</v>
      </c>
      <c r="P520" s="67" cm="1">
        <f t="array" aca="1" ref="P520" ca="1">INDIRECT(ADDRESS($B520,COLUMN()))</f>
        <v>12.2</v>
      </c>
      <c r="Q520" s="67" cm="1">
        <f t="array" aca="1" ref="Q520" ca="1">INDIRECT(ADDRESS($B520,COLUMN()))</f>
        <v>4</v>
      </c>
      <c r="R520" s="67" cm="1">
        <f t="array" aca="1" ref="R520" ca="1">INDIRECT(ADDRESS($B520,COLUMN()))</f>
        <v>0</v>
      </c>
      <c r="S520" s="67" cm="1">
        <f t="array" aca="1" ref="S520" ca="1">INDIRECT(ADDRESS($B520,COLUMN()))</f>
        <v>2</v>
      </c>
      <c r="T520" s="67" t="str" cm="1">
        <f t="array" aca="1" ref="T520" ca="1">INDIRECT(ADDRESS($B520,COLUMN()))</f>
        <v>1-4</v>
      </c>
      <c r="U520" s="67" cm="1">
        <f t="array" aca="1" ref="U520" ca="1">INDIRECT(ADDRESS($B520,COLUMN()))</f>
        <v>4</v>
      </c>
      <c r="V520" s="67" cm="1">
        <f t="array" aca="1" ref="V520" ca="1">INDIRECT(ADDRESS($B520,COLUMN()))</f>
        <v>0</v>
      </c>
      <c r="W520" s="67" cm="1">
        <f t="array" aca="1" ref="W520" ca="1">INDIRECT(ADDRESS($B520,COLUMN()))</f>
        <v>3</v>
      </c>
      <c r="X520" s="67" cm="1">
        <f t="array" aca="1" ref="X520" ca="1">INDIRECT(ADDRESS($B520,COLUMN()))</f>
        <v>5</v>
      </c>
      <c r="Y520" s="67" cm="1">
        <f t="array" aca="1" ref="Y520" ca="1">INDIRECT(ADDRESS($B520,COLUMN()))</f>
        <v>0</v>
      </c>
      <c r="Z520" s="67" cm="1">
        <f t="array" aca="1" ref="Z520" ca="1">INDIRECT(ADDRESS($B520,COLUMN()))</f>
        <v>5</v>
      </c>
      <c r="AA520" s="67">
        <f t="shared" si="375"/>
        <v>0</v>
      </c>
      <c r="AB520" s="56">
        <f t="shared" ca="1" si="376"/>
        <v>0.74703496601370634</v>
      </c>
      <c r="AC520" s="56">
        <f t="shared" ca="1" si="377"/>
        <v>0.5512691453071179</v>
      </c>
      <c r="AD520" s="56">
        <f t="shared" ca="1" si="378"/>
        <v>5.8482465849972503</v>
      </c>
      <c r="AF520" s="52"/>
      <c r="AG520" s="52"/>
      <c r="AH520" s="57"/>
      <c r="AI520" s="57"/>
      <c r="AJ520" s="57"/>
      <c r="AK520" s="57"/>
      <c r="AL520" s="57"/>
      <c r="AM520" s="57"/>
      <c r="AN520" s="57"/>
      <c r="AO520" s="57"/>
      <c r="AP520" s="57"/>
      <c r="AQ520" s="57"/>
      <c r="AR520" s="57"/>
      <c r="AS520" s="57"/>
      <c r="AT520" s="52"/>
      <c r="AU520" s="54" t="s">
        <v>113</v>
      </c>
      <c r="AV520" s="57" cm="1">
        <f t="array" aca="1" ref="AV520" ca="1">SUM(IF($C520&gt;0,IF(AND(INDIRECT(ADDRESS($C520,44))=0,INDIRECT(ADDRESS($C520,38))="UL",ISERROR(SEARCH("Rear",INDIRECT(ADDRESS($C520,33)))),ISERROR(SEARCH("Side",INDIRECT(ADDRESS($C520,33))))),INDIRECT(ADDRESS($C520,COLUMN())),0),0),IF($D520&gt;0,IF(AND(INDIRECT(ADDRESS($D520,44))=0,INDIRECT(ADDRESS($D520,38))="UL",ISERROR(SEARCH("Rear",INDIRECT(ADDRESS($D520,33)))),ISERROR(SEARCH("Side",INDIRECT(ADDRESS($D520,33))))),INDIRECT(ADDRESS($D520,COLUMN())),0),0),IF($E520&gt;0,IF(AND(INDIRECT(ADDRESS($E520,44))=0,INDIRECT(ADDRESS($E520,38))="UL",ISERROR(SEARCH("Rear",INDIRECT(ADDRESS($E520,33)))),ISERROR(SEARCH("Side",INDIRECT(ADDRESS($E520,33))))),INDIRECT(ADDRESS($E520,COLUMN())),0),0),IF($F520&gt;0,IF(AND(INDIRECT(ADDRESS($F520,44))=0,INDIRECT(ADDRESS($F520,38))="UL",ISERROR(SEARCH("Rear",INDIRECT(ADDRESS($F520,33)))),ISERROR(SEARCH("Side",INDIRECT(ADDRESS($F520,33))))),INDIRECT(ADDRESS($F520,COLUMN())),0),0),IF($G520&gt;0,IF(AND(INDIRECT(ADDRESS($G520,44))=0,INDIRECT(ADDRESS($G520,38))="UL",ISERROR(SEARCH("Rear",INDIRECT(ADDRESS($G520,33)))),ISERROR(SEARCH("Side",INDIRECT(ADDRESS($G520,33))))),INDIRECT(ADDRESS($G520,COLUMN())),0),0),IF($H520&gt;0,IF(AND(INDIRECT(ADDRESS($H520,44))=0,INDIRECT(ADDRESS($H520,38))="UL",ISERROR(SEARCH("Rear",INDIRECT(ADDRESS($H520,33)))),ISERROR(SEARCH("Side",INDIRECT(ADDRESS($H520,33))))),INDIRECT(ADDRESS($H520,COLUMN())),0),0),IF($I520&gt;0,IF(AND(INDIRECT(ADDRESS($I520,44))=0,INDIRECT(ADDRESS($I520,38))="UL",ISERROR(SEARCH("Rear",INDIRECT(ADDRESS($I520,33)))),ISERROR(SEARCH("Side",INDIRECT(ADDRESS($I520,33))))),INDIRECT(ADDRESS($I520,COLUMN())),0),0),IF($J520&gt;0,IF(AND(INDIRECT(ADDRESS($J520,44))=0,INDIRECT(ADDRESS($J520,38))="UL",ISERROR(SEARCH("Rear",INDIRECT(ADDRESS($J520,33)))),ISERROR(SEARCH("Side",INDIRECT(ADDRESS($J520,33))))),INDIRECT(ADDRESS($J520,COLUMN())),0),0),IF($K520&gt;0,IF(AND(INDIRECT(ADDRESS($K520,44))=0,INDIRECT(ADDRESS($K520,38))="UL",ISERROR(SEARCH("Rear",INDIRECT(ADDRESS($K520,33)))),ISERROR(SEARCH("Side",INDIRECT(ADDRESS($K520,33))))),INDIRECT(ADDRESS($K520,COLUMN())),0),0),IF($L520&gt;0,IF(AND(INDIRECT(ADDRESS($L520,44))=0,INDIRECT(ADDRESS($L520,38))="UL",ISERROR(SEARCH("Rear",INDIRECT(ADDRESS($L520,33)))),ISERROR(SEARCH("Side",INDIRECT(ADDRESS($L520,33))))),INDIRECT(ADDRESS($L520,COLUMN())),0),0),IF($M520&gt;0,IF(AND(INDIRECT(ADDRESS($M520,44))=0,INDIRECT(ADDRESS($M520,38))="UL",ISERROR(SEARCH("Rear",INDIRECT(ADDRESS($M520,33)))),ISERROR(SEARCH("Side",INDIRECT(ADDRESS($M520,33))))),INDIRECT(ADDRESS($M520,COLUMN())),0),0))</f>
        <v>1.7777777777777777</v>
      </c>
      <c r="AW520" s="57" cm="1">
        <f t="array" aca="1" ref="AW520" ca="1">SUM(IF($C520&gt;0,IF(AND(INDIRECT(ADDRESS($C520,44))=0,INDIRECT(ADDRESS($C520,38))="UL",ISERROR(SEARCH("Rear",INDIRECT(ADDRESS($C520,33)))),ISERROR(SEARCH("Side",INDIRECT(ADDRESS($C520,33))))),INDIRECT(ADDRESS($C520,COLUMN())),0),0),IF($D520&gt;0,IF(AND(INDIRECT(ADDRESS($D520,44))=0,INDIRECT(ADDRESS($D520,38))="UL",ISERROR(SEARCH("Rear",INDIRECT(ADDRESS($D520,33)))),ISERROR(SEARCH("Side",INDIRECT(ADDRESS($D520,33))))),INDIRECT(ADDRESS($D520,COLUMN())),0),0),IF($E520&gt;0,IF(AND(INDIRECT(ADDRESS($E520,44))=0,INDIRECT(ADDRESS($E520,38))="UL",ISERROR(SEARCH("Rear",INDIRECT(ADDRESS($E520,33)))),ISERROR(SEARCH("Side",INDIRECT(ADDRESS($E520,33))))),INDIRECT(ADDRESS($E520,COLUMN())),0),0),IF($F520&gt;0,IF(AND(INDIRECT(ADDRESS($F520,44))=0,INDIRECT(ADDRESS($F520,38))="UL",ISERROR(SEARCH("Rear",INDIRECT(ADDRESS($F520,33)))),ISERROR(SEARCH("Side",INDIRECT(ADDRESS($F520,33))))),INDIRECT(ADDRESS($F520,COLUMN())),0),0),IF($G520&gt;0,IF(AND(INDIRECT(ADDRESS($G520,44))=0,INDIRECT(ADDRESS($G520,38))="UL",ISERROR(SEARCH("Rear",INDIRECT(ADDRESS($G520,33)))),ISERROR(SEARCH("Side",INDIRECT(ADDRESS($G520,33))))),INDIRECT(ADDRESS($G520,COLUMN())),0),0),IF($H520&gt;0,IF(AND(INDIRECT(ADDRESS($H520,44))=0,INDIRECT(ADDRESS($H520,38))="UL",ISERROR(SEARCH("Rear",INDIRECT(ADDRESS($H520,33)))),ISERROR(SEARCH("Side",INDIRECT(ADDRESS($H520,33))))),INDIRECT(ADDRESS($H520,COLUMN())),0),0),IF($I520&gt;0,IF(AND(INDIRECT(ADDRESS($I520,44))=0,INDIRECT(ADDRESS($I520,38))="UL",ISERROR(SEARCH("Rear",INDIRECT(ADDRESS($I520,33)))),ISERROR(SEARCH("Side",INDIRECT(ADDRESS($I520,33))))),INDIRECT(ADDRESS($I520,COLUMN())),0),0),IF($J520&gt;0,IF(AND(INDIRECT(ADDRESS($J520,44))=0,INDIRECT(ADDRESS($J520,38))="UL",ISERROR(SEARCH("Rear",INDIRECT(ADDRESS($J520,33)))),ISERROR(SEARCH("Side",INDIRECT(ADDRESS($J520,33))))),INDIRECT(ADDRESS($J520,COLUMN())),0),0),IF($K520&gt;0,IF(AND(INDIRECT(ADDRESS($K520,44))=0,INDIRECT(ADDRESS($K520,38))="UL",ISERROR(SEARCH("Rear",INDIRECT(ADDRESS($K520,33)))),ISERROR(SEARCH("Side",INDIRECT(ADDRESS($K520,33))))),INDIRECT(ADDRESS($K520,COLUMN())),0),0),IF($L520&gt;0,IF(AND(INDIRECT(ADDRESS($L520,44))=0,INDIRECT(ADDRESS($L520,38))="UL",ISERROR(SEARCH("Rear",INDIRECT(ADDRESS($L520,33)))),ISERROR(SEARCH("Side",INDIRECT(ADDRESS($L520,33))))),INDIRECT(ADDRESS($L520,COLUMN())),0),0),IF($M520&gt;0,IF(AND(INDIRECT(ADDRESS($M520,44))=0,INDIRECT(ADDRESS($M520,38))="UL",ISERROR(SEARCH("Rear",INDIRECT(ADDRESS($M520,33)))),ISERROR(SEARCH("Side",INDIRECT(ADDRESS($M520,33))))),INDIRECT(ADDRESS($M520,COLUMN())),0),0))</f>
        <v>1.7777777777777777</v>
      </c>
      <c r="AX520" s="57" cm="1">
        <f t="array" aca="1" ref="AX520" ca="1">SUM(IF($C520&gt;0,IF(AND(INDIRECT(ADDRESS($C520,44))=0,INDIRECT(ADDRESS($C520,38))="UL",ISERROR(SEARCH("Rear",INDIRECT(ADDRESS($C520,33)))),ISERROR(SEARCH("Side",INDIRECT(ADDRESS($C520,33))))),INDIRECT(ADDRESS($C520,COLUMN())),0),0),IF($D520&gt;0,IF(AND(INDIRECT(ADDRESS($D520,44))=0,INDIRECT(ADDRESS($D520,38))="UL",ISERROR(SEARCH("Rear",INDIRECT(ADDRESS($D520,33)))),ISERROR(SEARCH("Side",INDIRECT(ADDRESS($D520,33))))),INDIRECT(ADDRESS($D520,COLUMN())),0),0),IF($E520&gt;0,IF(AND(INDIRECT(ADDRESS($E520,44))=0,INDIRECT(ADDRESS($E520,38))="UL",ISERROR(SEARCH("Rear",INDIRECT(ADDRESS($E520,33)))),ISERROR(SEARCH("Side",INDIRECT(ADDRESS($E520,33))))),INDIRECT(ADDRESS($E520,COLUMN())),0),0),IF($F520&gt;0,IF(AND(INDIRECT(ADDRESS($F520,44))=0,INDIRECT(ADDRESS($F520,38))="UL",ISERROR(SEARCH("Rear",INDIRECT(ADDRESS($F520,33)))),ISERROR(SEARCH("Side",INDIRECT(ADDRESS($F520,33))))),INDIRECT(ADDRESS($F520,COLUMN())),0),0),IF($G520&gt;0,IF(AND(INDIRECT(ADDRESS($G520,44))=0,INDIRECT(ADDRESS($G520,38))="UL",ISERROR(SEARCH("Rear",INDIRECT(ADDRESS($G520,33)))),ISERROR(SEARCH("Side",INDIRECT(ADDRESS($G520,33))))),INDIRECT(ADDRESS($G520,COLUMN())),0),0),IF($H520&gt;0,IF(AND(INDIRECT(ADDRESS($H520,44))=0,INDIRECT(ADDRESS($H520,38))="UL",ISERROR(SEARCH("Rear",INDIRECT(ADDRESS($H520,33)))),ISERROR(SEARCH("Side",INDIRECT(ADDRESS($H520,33))))),INDIRECT(ADDRESS($H520,COLUMN())),0),0),IF($I520&gt;0,IF(AND(INDIRECT(ADDRESS($I520,44))=0,INDIRECT(ADDRESS($I520,38))="UL",ISERROR(SEARCH("Rear",INDIRECT(ADDRESS($I520,33)))),ISERROR(SEARCH("Side",INDIRECT(ADDRESS($I520,33))))),INDIRECT(ADDRESS($I520,COLUMN())),0),0),IF($J520&gt;0,IF(AND(INDIRECT(ADDRESS($J520,44))=0,INDIRECT(ADDRESS($J520,38))="UL",ISERROR(SEARCH("Rear",INDIRECT(ADDRESS($J520,33)))),ISERROR(SEARCH("Side",INDIRECT(ADDRESS($J520,33))))),INDIRECT(ADDRESS($J520,COLUMN())),0),0),IF($K520&gt;0,IF(AND(INDIRECT(ADDRESS($K520,44))=0,INDIRECT(ADDRESS($K520,38))="UL",ISERROR(SEARCH("Rear",INDIRECT(ADDRESS($K520,33)))),ISERROR(SEARCH("Side",INDIRECT(ADDRESS($K520,33))))),INDIRECT(ADDRESS($K520,COLUMN())),0),0),IF($L520&gt;0,IF(AND(INDIRECT(ADDRESS($L520,44))=0,INDIRECT(ADDRESS($L520,38))="UL",ISERROR(SEARCH("Rear",INDIRECT(ADDRESS($L520,33)))),ISERROR(SEARCH("Side",INDIRECT(ADDRESS($L520,33))))),INDIRECT(ADDRESS($L520,COLUMN())),0),0),IF($M520&gt;0,IF(AND(INDIRECT(ADDRESS($M520,44))=0,INDIRECT(ADDRESS($M520,38))="UL",ISERROR(SEARCH("Rear",INDIRECT(ADDRESS($M520,33)))),ISERROR(SEARCH("Side",INDIRECT(ADDRESS($M520,33))))),INDIRECT(ADDRESS($M520,COLUMN())),0),0))</f>
        <v>1.6666666666666665</v>
      </c>
      <c r="AY520" s="58">
        <f t="shared" ca="1" si="379"/>
        <v>1.7777777777777777</v>
      </c>
      <c r="AZ520" s="58">
        <f t="shared" ca="1" si="380"/>
        <v>1.7407407407407405</v>
      </c>
      <c r="BA520" s="58" cm="1">
        <f t="array" aca="1" ref="BA520" ca="1">SUM(IF($C520&gt;0,IF(AND(INDIRECT(ADDRESS($C520,44))=0,INDIRECT(ADDRESS($C520,38))="UL"),INDIRECT(ADDRESS($C520,COLUMN())),0),0),IF($D520&gt;0,IF(AND(INDIRECT(ADDRESS($D520,44))=0,INDIRECT(ADDRESS($D520,38))="UL"),INDIRECT(ADDRESS($D520,COLUMN())),0),0),IF($E520&gt;0,IF(AND(INDIRECT(ADDRESS($E520,44))=0,INDIRECT(ADDRESS($E520,38))="UL"),INDIRECT(ADDRESS($E520,COLUMN())),0),0),IF($F520&gt;0,IF(AND(INDIRECT(ADDRESS($F520,44))=0,INDIRECT(ADDRESS($F520,38))="UL"),INDIRECT(ADDRESS($F520,COLUMN())),0),0),IF($G520&gt;0,IF(AND(INDIRECT(ADDRESS($G520,44))=0,INDIRECT(ADDRESS($G520,38))="UL"),INDIRECT(ADDRESS($G520,COLUMN())),0),0),IF($H520&gt;0,IF(AND(INDIRECT(ADDRESS($H520,44))=0,INDIRECT(ADDRESS($H520,38))="UL"),INDIRECT(ADDRESS($H520,COLUMN())),0),0),IF($I520&gt;0,IF(AND(INDIRECT(ADDRESS($I520,44))=0,INDIRECT(ADDRESS($I520,38))="UL"),INDIRECT(ADDRESS($I520,COLUMN())),0),0),IF($J520&gt;0,IF(AND(INDIRECT(ADDRESS($J520,44))=0,INDIRECT(ADDRESS($J520,38))="UL"),INDIRECT(ADDRESS($J520,COLUMN())),0),0),IF($K520&gt;0,IF(AND(INDIRECT(ADDRESS($K520,44))=0,INDIRECT(ADDRESS($K520,38))="UL"),INDIRECT(ADDRESS($K520,COLUMN())),0),0),IF($L520&gt;0,IF(AND(INDIRECT(ADDRESS($L520,44))=0,INDIRECT(ADDRESS($L520,38))="UL"),INDIRECT(ADDRESS($L520,COLUMN())),0),0),IF($M520&gt;0,IF(AND(INDIRECT(ADDRESS($M520,44))=0,INDIRECT(ADDRESS($M520,38))="UL"),INDIRECT(ADDRESS($M520,COLUMN())),0),0))</f>
        <v>0.78038800705467359</v>
      </c>
      <c r="BB520" s="58" cm="1">
        <f t="array" aca="1" ref="BB520" ca="1">SUM(IF($C520&gt;0,IF(AND(INDIRECT(ADDRESS($C520,44))=0,INDIRECT(ADDRESS($C520,38))="UL"),INDIRECT(ADDRESS($C520,COLUMN())),0),0),IF($D520&gt;0,IF(AND(INDIRECT(ADDRESS($D520,44))=0,INDIRECT(ADDRESS($D520,38))="UL"),INDIRECT(ADDRESS($D520,COLUMN())),0),0),IF($E520&gt;0,IF(AND(INDIRECT(ADDRESS($E520,44))=0,INDIRECT(ADDRESS($E520,38))="UL"),INDIRECT(ADDRESS($E520,COLUMN())),0),0),IF($F520&gt;0,IF(AND(INDIRECT(ADDRESS($F520,44))=0,INDIRECT(ADDRESS($F520,38))="UL"),INDIRECT(ADDRESS($F520,COLUMN())),0),0),IF($G520&gt;0,IF(AND(INDIRECT(ADDRESS($G520,44))=0,INDIRECT(ADDRESS($G520,38))="UL"),INDIRECT(ADDRESS($G520,COLUMN())),0),0),IF($H520&gt;0,IF(AND(INDIRECT(ADDRESS($H520,44))=0,INDIRECT(ADDRESS($H520,38))="UL"),INDIRECT(ADDRESS($H520,COLUMN())),0),0),IF($I520&gt;0,IF(AND(INDIRECT(ADDRESS($I520,44))=0,INDIRECT(ADDRESS($I520,38))="UL"),INDIRECT(ADDRESS($I520,COLUMN())),0),0),IF($J520&gt;0,IF(AND(INDIRECT(ADDRESS($J520,44))=0,INDIRECT(ADDRESS($J520,38))="UL"),INDIRECT(ADDRESS($J520,COLUMN())),0),0),IF($K520&gt;0,IF(AND(INDIRECT(ADDRESS($K520,44))=0,INDIRECT(ADDRESS($K520,38))="UL"),INDIRECT(ADDRESS($K520,COLUMN())),0),0),IF($L520&gt;0,IF(AND(INDIRECT(ADDRESS($L520,44))=0,INDIRECT(ADDRESS($L520,38))="UL"),INDIRECT(ADDRESS($L520,COLUMN())),0),0),IF($M520&gt;0,IF(AND(INDIRECT(ADDRESS($M520,44))=0,INDIRECT(ADDRESS($M520,38))="UL"),INDIRECT(ADDRESS($M520,COLUMN())),0),0))</f>
        <v>0.83795414462081119</v>
      </c>
      <c r="BC520" s="58" cm="1">
        <f t="array" aca="1" ref="BC520" ca="1">SUM(IF($C520&gt;0,IF(AND(INDIRECT(ADDRESS($C520,44))=0,INDIRECT(ADDRESS($C520,38))="UL"),INDIRECT(ADDRESS($C520,COLUMN())),0),0),IF($D520&gt;0,IF(AND(INDIRECT(ADDRESS($D520,44))=0,INDIRECT(ADDRESS($D520,38))="UL"),INDIRECT(ADDRESS($D520,COLUMN())),0),0),IF($E520&gt;0,IF(AND(INDIRECT(ADDRESS($E520,44))=0,INDIRECT(ADDRESS($E520,38))="UL"),INDIRECT(ADDRESS($E520,COLUMN())),0),0),IF($F520&gt;0,IF(AND(INDIRECT(ADDRESS($F520,44))=0,INDIRECT(ADDRESS($F520,38))="UL"),INDIRECT(ADDRESS($F520,COLUMN())),0),0),IF($G520&gt;0,IF(AND(INDIRECT(ADDRESS($G520,44))=0,INDIRECT(ADDRESS($G520,38))="UL"),INDIRECT(ADDRESS($G520,COLUMN())),0),0),IF($H520&gt;0,IF(AND(INDIRECT(ADDRESS($H520,44))=0,INDIRECT(ADDRESS($H520,38))="UL"),INDIRECT(ADDRESS($H520,COLUMN())),0),0),IF($I520&gt;0,IF(AND(INDIRECT(ADDRESS($I520,44))=0,INDIRECT(ADDRESS($I520,38))="UL"),INDIRECT(ADDRESS($I520,COLUMN())),0),0),IF($J520&gt;0,IF(AND(INDIRECT(ADDRESS($J520,44))=0,INDIRECT(ADDRESS($J520,38))="UL"),INDIRECT(ADDRESS($J520,COLUMN())),0),0),IF($K520&gt;0,IF(AND(INDIRECT(ADDRESS($K520,44))=0,INDIRECT(ADDRESS($K520,38))="UL"),INDIRECT(ADDRESS($K520,COLUMN())),0),0),IF($L520&gt;0,IF(AND(INDIRECT(ADDRESS($L520,44))=0,INDIRECT(ADDRESS($L520,38))="UL"),INDIRECT(ADDRESS($L520,COLUMN())),0),0),IF($M520&gt;0,IF(AND(INDIRECT(ADDRESS($M520,44))=0,INDIRECT(ADDRESS($M520,38))="UL"),INDIRECT(ADDRESS($M520,COLUMN())),0),0))</f>
        <v>0.68373897707231035</v>
      </c>
      <c r="BD520" s="58" cm="1">
        <f t="array" aca="1" ref="BD520" ca="1">SUM(IF($C520&gt;0,IF(AND(INDIRECT(ADDRESS($C520,44))=0,INDIRECT(ADDRESS($C520,38))="UL"),INDIRECT(ADDRESS($C520,COLUMN())),0),0),IF($D520&gt;0,IF(AND(INDIRECT(ADDRESS($D520,44))=0,INDIRECT(ADDRESS($D520,38))="UL"),INDIRECT(ADDRESS($D520,COLUMN())),0),0),IF($E520&gt;0,IF(AND(INDIRECT(ADDRESS($E520,44))=0,INDIRECT(ADDRESS($E520,38))="UL"),INDIRECT(ADDRESS($E520,COLUMN())),0),0),IF($F520&gt;0,IF(AND(INDIRECT(ADDRESS($F520,44))=0,INDIRECT(ADDRESS($F520,38))="UL"),INDIRECT(ADDRESS($F520,COLUMN())),0),0),IF($G520&gt;0,IF(AND(INDIRECT(ADDRESS($G520,44))=0,INDIRECT(ADDRESS($G520,38))="UL"),INDIRECT(ADDRESS($G520,COLUMN())),0),0),IF($H520&gt;0,IF(AND(INDIRECT(ADDRESS($H520,44))=0,INDIRECT(ADDRESS($H520,38))="UL"),INDIRECT(ADDRESS($H520,COLUMN())),0),0),IF($I520&gt;0,IF(AND(INDIRECT(ADDRESS($I520,44))=0,INDIRECT(ADDRESS($I520,38))="UL"),INDIRECT(ADDRESS($I520,COLUMN())),0),0),IF($J520&gt;0,IF(AND(INDIRECT(ADDRESS($J520,44))=0,INDIRECT(ADDRESS($J520,38))="UL"),INDIRECT(ADDRESS($J520,COLUMN())),0),0),IF($K520&gt;0,IF(AND(INDIRECT(ADDRESS($K520,44))=0,INDIRECT(ADDRESS($K520,38))="UL"),INDIRECT(ADDRESS($K520,COLUMN())),0),0),IF($L520&gt;0,IF(AND(INDIRECT(ADDRESS($L520,44))=0,INDIRECT(ADDRESS($L520,38))="UL"),INDIRECT(ADDRESS($L520,COLUMN())),0),0),IF($M520&gt;0,IF(AND(INDIRECT(ADDRESS($M520,44))=0,INDIRECT(ADDRESS($M520,38))="UL"),INDIRECT(ADDRESS($M520,COLUMN())),0),0))</f>
        <v>0.7720634920634919</v>
      </c>
      <c r="BE520" s="57">
        <f t="shared" ca="1" si="381"/>
        <v>0.83795414462081119</v>
      </c>
      <c r="BF520" s="57" cm="1">
        <f t="array" aca="1" ref="BF520" ca="1">SUM(IF($C520&gt;0,IF(INDIRECT(ADDRESS($C520,45))=1,INDIRECT(ADDRESS($C520,52))*INDIRECT(ADDRESS($C520,42))/5,0),0), IF($D520&gt;0,IF(INDIRECT(ADDRESS($D520,45))=1,INDIRECT(ADDRESS($D520,52))*INDIRECT(ADDRESS($D520,42))/5,0),0), IF($E520&gt;0,IF(INDIRECT(ADDRESS($E520,45))=1,INDIRECT(ADDRESS($E520,52))*INDIRECT(ADDRESS($E520,42))/5,0),0), IF($F520&gt;0,IF(INDIRECT(ADDRESS($F520,45))=1,INDIRECT(ADDRESS($F520,52))*INDIRECT(ADDRESS($F520,42))/5,0),0), IF($G520&gt;0,IF(INDIRECT(ADDRESS($G520,45))=1,INDIRECT(ADDRESS($G520,52))*INDIRECT(ADDRESS($G520,42))/5,0),0), IF($H520&gt;0,IF(INDIRECT(ADDRESS($H520,45))=1,INDIRECT(ADDRESS($H520,52))*INDIRECT(ADDRESS($H520,42))/5,0),0)
)*$BF$296/100</f>
        <v>0</v>
      </c>
      <c r="BG520" s="19"/>
      <c r="BH520" s="57" cm="1">
        <f t="array" aca="1" ref="BH520" ca="1">SUM(IF($C520&gt;0,IF(AND(INDIRECT(ADDRESS($C520,44))=0,INDIRECT(ADDRESS($C520,38))&lt;&gt;"UL"),INDIRECT(ADDRESS($C520,COLUMN()-12)),0),0), IF($D520&gt;0,IF(AND(INDIRECT(ADDRESS($D520,44))=0,INDIRECT(ADDRESS($D520,38))&lt;&gt;"UL"),INDIRECT(ADDRESS($D520,COLUMN()-12)),0),0), IF($E520&gt;0,IF(AND(INDIRECT(ADDRESS($E520,44))=0,INDIRECT(ADDRESS($E520,38))&lt;&gt;"UL"),INDIRECT(ADDRESS($E520,COLUMN()-12)),0),0), IF($F520&gt;0,IF(AND(INDIRECT(ADDRESS($F520,44))=0,INDIRECT(ADDRESS($F520,38))&lt;&gt;"UL"),INDIRECT(ADDRESS($F520,COLUMN()-12)),0),0), IF($G520&gt;0,IF(AND(INDIRECT(ADDRESS($G520,44))=0,INDIRECT(ADDRESS($G520,38))&lt;&gt;"UL"),INDIRECT(ADDRESS($G520,COLUMN()-12)),0),0), IF($H520&gt;0,IF(AND(INDIRECT(ADDRESS($H520,44))=0,INDIRECT(ADDRESS($H520,38))&lt;&gt;"UL"),INDIRECT(ADDRESS($H520,COLUMN()-12)),0),0), IF($I520&gt;0,IF(AND(INDIRECT(ADDRESS($I520,44))=0,INDIRECT(ADDRESS($I520,38))&lt;&gt;"UL"),INDIRECT(ADDRESS($I520,COLUMN()-12)),0),0), IF($J520&gt;0,IF(AND(INDIRECT(ADDRESS($J520,44))=0,INDIRECT(ADDRESS($J520,38))&lt;&gt;"UL"),INDIRECT(ADDRESS($J520,COLUMN()-12)),0),0), IF($K520&gt;0,IF(AND(INDIRECT(ADDRESS($K520,44))=0,INDIRECT(ADDRESS($K520,38))&lt;&gt;"UL"),INDIRECT(ADDRESS($K520,COLUMN()-12)),0),0), IF($L520&gt;0,IF(AND(INDIRECT(ADDRESS($L520,44))=0,INDIRECT(ADDRESS($L520,38))&lt;&gt;"UL"),INDIRECT(ADDRESS($L520,COLUMN()-12)),0),0), IF($M520&gt;0,IF(AND(INDIRECT(ADDRESS($M520,44))=0,INDIRECT(ADDRESS($M520,38))&lt;&gt;"UL"),INDIRECT(ADDRESS($M520,COLUMN()-12)),0),0))</f>
        <v>0</v>
      </c>
      <c r="BI520" s="57" cm="1">
        <f t="array" aca="1" ref="BI520" ca="1">SUM(IF($C520&gt;0,IF(AND(INDIRECT(ADDRESS($C520,44))=0,INDIRECT(ADDRESS($C520,38))&lt;&gt;"UL"),INDIRECT(ADDRESS($C520,COLUMN()-12)),0),0), IF($D520&gt;0,IF(AND(INDIRECT(ADDRESS($D520,44))=0,INDIRECT(ADDRESS($D520,38))&lt;&gt;"UL"),INDIRECT(ADDRESS($D520,COLUMN()-12)),0),0), IF($E520&gt;0,IF(AND(INDIRECT(ADDRESS($E520,44))=0,INDIRECT(ADDRESS($E520,38))&lt;&gt;"UL"),INDIRECT(ADDRESS($E520,COLUMN()-12)),0),0), IF($F520&gt;0,IF(AND(INDIRECT(ADDRESS($F520,44))=0,INDIRECT(ADDRESS($F520,38))&lt;&gt;"UL"),INDIRECT(ADDRESS($F520,COLUMN()-12)),0),0), IF($G520&gt;0,IF(AND(INDIRECT(ADDRESS($G520,44))=0,INDIRECT(ADDRESS($G520,38))&lt;&gt;"UL"),INDIRECT(ADDRESS($G520,COLUMN()-12)),0),0), IF($H520&gt;0,IF(AND(INDIRECT(ADDRESS($H520,44))=0,INDIRECT(ADDRESS($H520,38))&lt;&gt;"UL"),INDIRECT(ADDRESS($H520,COLUMN()-12)),0),0), IF($I520&gt;0,IF(AND(INDIRECT(ADDRESS($I520,44))=0,INDIRECT(ADDRESS($I520,38))&lt;&gt;"UL"),INDIRECT(ADDRESS($I520,COLUMN()-12)),0),0), IF($J520&gt;0,IF(AND(INDIRECT(ADDRESS($J520,44))=0,INDIRECT(ADDRESS($J520,38))&lt;&gt;"UL"),INDIRECT(ADDRESS($J520,COLUMN()-12)),0),0), IF($K520&gt;0,IF(AND(INDIRECT(ADDRESS($K520,44))=0,INDIRECT(ADDRESS($K520,38))&lt;&gt;"UL"),INDIRECT(ADDRESS($K520,COLUMN()-12)),0),0), IF($L520&gt;0,IF(AND(INDIRECT(ADDRESS($L520,44))=0,INDIRECT(ADDRESS($L520,38))&lt;&gt;"UL"),INDIRECT(ADDRESS($L520,COLUMN()-12)),0),0), IF($M520&gt;0,IF(AND(INDIRECT(ADDRESS($M520,44))=0,INDIRECT(ADDRESS($M520,38))&lt;&gt;"UL"),INDIRECT(ADDRESS($M520,COLUMN()-12)),0),0))</f>
        <v>0</v>
      </c>
      <c r="BJ520" s="57" cm="1">
        <f t="array" aca="1" ref="BJ520" ca="1">SUM(IF($C520&gt;0,IF(AND(INDIRECT(ADDRESS($C520,44))=0,INDIRECT(ADDRESS($C520,38))&lt;&gt;"UL"),INDIRECT(ADDRESS($C520,COLUMN()-12)),0),0), IF($D520&gt;0,IF(AND(INDIRECT(ADDRESS($D520,44))=0,INDIRECT(ADDRESS($D520,38))&lt;&gt;"UL"),INDIRECT(ADDRESS($D520,COLUMN()-12)),0),0), IF($E520&gt;0,IF(AND(INDIRECT(ADDRESS($E520,44))=0,INDIRECT(ADDRESS($E520,38))&lt;&gt;"UL"),INDIRECT(ADDRESS($E520,COLUMN()-12)),0),0), IF($F520&gt;0,IF(AND(INDIRECT(ADDRESS($F520,44))=0,INDIRECT(ADDRESS($F520,38))&lt;&gt;"UL"),INDIRECT(ADDRESS($F520,COLUMN()-12)),0),0), IF($G520&gt;0,IF(AND(INDIRECT(ADDRESS($G520,44))=0,INDIRECT(ADDRESS($G520,38))&lt;&gt;"UL"),INDIRECT(ADDRESS($G520,COLUMN()-12)),0),0), IF($H520&gt;0,IF(AND(INDIRECT(ADDRESS($H520,44))=0,INDIRECT(ADDRESS($H520,38))&lt;&gt;"UL"),INDIRECT(ADDRESS($H520,COLUMN()-12)),0),0), IF($I520&gt;0,IF(AND(INDIRECT(ADDRESS($I520,44))=0,INDIRECT(ADDRESS($I520,38))&lt;&gt;"UL"),INDIRECT(ADDRESS($I520,COLUMN()-12)),0),0), IF($J520&gt;0,IF(AND(INDIRECT(ADDRESS($J520,44))=0,INDIRECT(ADDRESS($J520,38))&lt;&gt;"UL"),INDIRECT(ADDRESS($J520,COLUMN()-12)),0),0), IF($K520&gt;0,IF(AND(INDIRECT(ADDRESS($K520,44))=0,INDIRECT(ADDRESS($K520,38))&lt;&gt;"UL"),INDIRECT(ADDRESS($K520,COLUMN()-12)),0),0), IF($L520&gt;0,IF(AND(INDIRECT(ADDRESS($L520,44))=0,INDIRECT(ADDRESS($L520,38))&lt;&gt;"UL"),INDIRECT(ADDRESS($L520,COLUMN()-12)),0),0), IF($M520&gt;0,IF(AND(INDIRECT(ADDRESS($M520,44))=0,INDIRECT(ADDRESS($M520,38))&lt;&gt;"UL"),INDIRECT(ADDRESS($M520,COLUMN()-12)),0),0))</f>
        <v>0</v>
      </c>
      <c r="BK520" s="57">
        <f t="shared" ca="1" si="382"/>
        <v>0</v>
      </c>
      <c r="BL520" s="58">
        <f t="shared" ca="1" si="383"/>
        <v>0</v>
      </c>
      <c r="BM520" s="57" cm="1">
        <f t="array" aca="1" ref="BM520" ca="1">SUM(IF($C520&gt;0,IF(AND(INDIRECT(ADDRESS($C520,44))=0,INDIRECT(ADDRESS($C520,38))&lt;&gt;"UL"),INDIRECT(ADDRESS($C520,COLUMN()-12)),0),0), IF($D520&gt;0,IF(AND(INDIRECT(ADDRESS($D520,44))=0,INDIRECT(ADDRESS($D520,38))&lt;&gt;"UL"),INDIRECT(ADDRESS($D520,COLUMN()-12)),0),0), IF($E520&gt;0,IF(AND(INDIRECT(ADDRESS($E520,44))=0,INDIRECT(ADDRESS($E520,38))&lt;&gt;"UL"),INDIRECT(ADDRESS($E520,COLUMN()-12)),0),0), IF($F520&gt;0,IF(AND(INDIRECT(ADDRESS($F520,44))=0,INDIRECT(ADDRESS($F520,38))&lt;&gt;"UL"),INDIRECT(ADDRESS($F520,COLUMN()-12)),0),0), IF($G520&gt;0,IF(AND(INDIRECT(ADDRESS($G520,44))=0,INDIRECT(ADDRESS($G520,38))&lt;&gt;"UL"),INDIRECT(ADDRESS($G520,COLUMN()-12)),0),0), IF($H520&gt;0,IF(AND(INDIRECT(ADDRESS($H520,44))=0,INDIRECT(ADDRESS($H520,38))&lt;&gt;"UL"),INDIRECT(ADDRESS($H520,COLUMN()-12)),0),0), IF($I520&gt;0,IF(AND(INDIRECT(ADDRESS($I520,44))=0,INDIRECT(ADDRESS($I520,38))&lt;&gt;"UL"),INDIRECT(ADDRESS($I520,COLUMN()-12)),0),0), IF($J520&gt;0,IF(AND(INDIRECT(ADDRESS($J520,44))=0,INDIRECT(ADDRESS($J520,38))&lt;&gt;"UL"),INDIRECT(ADDRESS($J520,COLUMN()-12)),0),0), IF($K520&gt;0,IF(AND(INDIRECT(ADDRESS($K520,44))=0,INDIRECT(ADDRESS($K520,38))&lt;&gt;"UL"),INDIRECT(ADDRESS($K520,COLUMN()-11)),0),0), IF($L520&gt;0,IF(AND(INDIRECT(ADDRESS($L520,44))=0,INDIRECT(ADDRESS($L520,38))&lt;&gt;"UL"),INDIRECT(ADDRESS($L520,COLUMN()-11)),0),0), IF($M520&gt;0,IF(AND(INDIRECT(ADDRESS($M520,44))=0,INDIRECT(ADDRESS($M520,38))&lt;&gt;"UL"),INDIRECT(ADDRESS($M520,COLUMN()-11)),0),0))</f>
        <v>0</v>
      </c>
      <c r="BN520" s="57" cm="1">
        <f t="array" aca="1" ref="BN520" ca="1">SUM(IF($C520&gt;0,IF(AND(INDIRECT(ADDRESS($C520,44))=0,INDIRECT(ADDRESS($C520,38))&lt;&gt;"UL"),INDIRECT(ADDRESS($C520,COLUMN()-12)),0),0), IF($D520&gt;0,IF(AND(INDIRECT(ADDRESS($D520,44))=0,INDIRECT(ADDRESS($D520,38))&lt;&gt;"UL"),INDIRECT(ADDRESS($D520,COLUMN()-12)),0),0), IF($E520&gt;0,IF(AND(INDIRECT(ADDRESS($E520,44))=0,INDIRECT(ADDRESS($E520,38))&lt;&gt;"UL"),INDIRECT(ADDRESS($E520,COLUMN()-12)),0),0), IF($F520&gt;0,IF(AND(INDIRECT(ADDRESS($F520,44))=0,INDIRECT(ADDRESS($F520,38))&lt;&gt;"UL"),INDIRECT(ADDRESS($F520,COLUMN()-12)),0),0), IF($G520&gt;0,IF(AND(INDIRECT(ADDRESS($G520,44))=0,INDIRECT(ADDRESS($G520,38))&lt;&gt;"UL"),INDIRECT(ADDRESS($G520,COLUMN()-12)),0),0), IF($H520&gt;0,IF(AND(INDIRECT(ADDRESS($H520,44))=0,INDIRECT(ADDRESS($H520,38))&lt;&gt;"UL"),INDIRECT(ADDRESS($H520,COLUMN()-12)),0),0), IF($I520&gt;0,IF(AND(INDIRECT(ADDRESS($I520,44))=0,INDIRECT(ADDRESS($I520,38))&lt;&gt;"UL"),INDIRECT(ADDRESS($I520,COLUMN()-12)),0),0), IF($J520&gt;0,IF(AND(INDIRECT(ADDRESS($J520,44))=0,INDIRECT(ADDRESS($J520,38))&lt;&gt;"UL"),INDIRECT(ADDRESS($J520,COLUMN()-12)),0),0), IF($K520&gt;0,IF(AND(INDIRECT(ADDRESS($K520,44))=0,INDIRECT(ADDRESS($K520,38))&lt;&gt;"UL"),INDIRECT(ADDRESS($K520,COLUMN()-11)),0),0), IF($L520&gt;0,IF(AND(INDIRECT(ADDRESS($L520,44))=0,INDIRECT(ADDRESS($L520,38))&lt;&gt;"UL"),INDIRECT(ADDRESS($L520,COLUMN()-11)),0),0), IF($M520&gt;0,IF(AND(INDIRECT(ADDRESS($M520,44))=0,INDIRECT(ADDRESS($M520,38))&lt;&gt;"UL"),INDIRECT(ADDRESS($M520,COLUMN()-11)),0),0))</f>
        <v>0</v>
      </c>
      <c r="BO520" s="57" cm="1">
        <f t="array" aca="1" ref="BO520" ca="1">SUM(IF($C520&gt;0,IF(AND(INDIRECT(ADDRESS($C520,44))=0,INDIRECT(ADDRESS($C520,38))&lt;&gt;"UL"),INDIRECT(ADDRESS($C520,COLUMN()-12)),0),0), IF($D520&gt;0,IF(AND(INDIRECT(ADDRESS($D520,44))=0,INDIRECT(ADDRESS($D520,38))&lt;&gt;"UL"),INDIRECT(ADDRESS($D520,COLUMN()-12)),0),0), IF($E520&gt;0,IF(AND(INDIRECT(ADDRESS($E520,44))=0,INDIRECT(ADDRESS($E520,38))&lt;&gt;"UL"),INDIRECT(ADDRESS($E520,COLUMN()-12)),0),0), IF($F520&gt;0,IF(AND(INDIRECT(ADDRESS($F520,44))=0,INDIRECT(ADDRESS($F520,38))&lt;&gt;"UL"),INDIRECT(ADDRESS($F520,COLUMN()-12)),0),0), IF($G520&gt;0,IF(AND(INDIRECT(ADDRESS($G520,44))=0,INDIRECT(ADDRESS($G520,38))&lt;&gt;"UL"),INDIRECT(ADDRESS($G520,COLUMN()-12)),0),0), IF($H520&gt;0,IF(AND(INDIRECT(ADDRESS($H520,44))=0,INDIRECT(ADDRESS($H520,38))&lt;&gt;"UL"),INDIRECT(ADDRESS($H520,COLUMN()-12)),0),0), IF($I520&gt;0,IF(AND(INDIRECT(ADDRESS($I520,44))=0,INDIRECT(ADDRESS($I520,38))&lt;&gt;"UL"),INDIRECT(ADDRESS($I520,COLUMN()-12)),0),0), IF($J520&gt;0,IF(AND(INDIRECT(ADDRESS($J520,44))=0,INDIRECT(ADDRESS($J520,38))&lt;&gt;"UL"),INDIRECT(ADDRESS($J520,COLUMN()-12)),0),0), IF($K520&gt;0,IF(AND(INDIRECT(ADDRESS($K520,44))=0,INDIRECT(ADDRESS($K520,38))&lt;&gt;"UL"),INDIRECT(ADDRESS($K520,COLUMN()-11)),0),0), IF($L520&gt;0,IF(AND(INDIRECT(ADDRESS($L520,44))=0,INDIRECT(ADDRESS($L520,38))&lt;&gt;"UL"),INDIRECT(ADDRESS($L520,COLUMN()-11)),0),0), IF($M520&gt;0,IF(AND(INDIRECT(ADDRESS($M520,44))=0,INDIRECT(ADDRESS($M520,38))&lt;&gt;"UL"),INDIRECT(ADDRESS($M520,COLUMN()-11)),0),0))</f>
        <v>0</v>
      </c>
      <c r="BP520" s="57" cm="1">
        <f t="array" aca="1" ref="BP520" ca="1">SUM(IF($C520&gt;0,IF(AND(INDIRECT(ADDRESS($C520,44))=0,INDIRECT(ADDRESS($C520,38))&lt;&gt;"UL"),INDIRECT(ADDRESS($C520,COLUMN()-12)),0),0), IF($D520&gt;0,IF(AND(INDIRECT(ADDRESS($D520,44))=0,INDIRECT(ADDRESS($D520,38))&lt;&gt;"UL"),INDIRECT(ADDRESS($D520,COLUMN()-12)),0),0), IF($E520&gt;0,IF(AND(INDIRECT(ADDRESS($E520,44))=0,INDIRECT(ADDRESS($E520,38))&lt;&gt;"UL"),INDIRECT(ADDRESS($E520,COLUMN()-12)),0),0), IF($F520&gt;0,IF(AND(INDIRECT(ADDRESS($F520,44))=0,INDIRECT(ADDRESS($F520,38))&lt;&gt;"UL"),INDIRECT(ADDRESS($F520,COLUMN()-12)),0),0), IF($G520&gt;0,IF(AND(INDIRECT(ADDRESS($G520,44))=0,INDIRECT(ADDRESS($G520,38))&lt;&gt;"UL"),INDIRECT(ADDRESS($G520,COLUMN()-12)),0),0), IF($H520&gt;0,IF(AND(INDIRECT(ADDRESS($H520,44))=0,INDIRECT(ADDRESS($H520,38))&lt;&gt;"UL"),INDIRECT(ADDRESS($H520,COLUMN()-12)),0),0), IF($I520&gt;0,IF(AND(INDIRECT(ADDRESS($I520,44))=0,INDIRECT(ADDRESS($I520,38))&lt;&gt;"UL"),INDIRECT(ADDRESS($I520,COLUMN()-12)),0),0), IF($J520&gt;0,IF(AND(INDIRECT(ADDRESS($J520,44))=0,INDIRECT(ADDRESS($J520,38))&lt;&gt;"UL"),INDIRECT(ADDRESS($J520,COLUMN()-12)),0),0), IF($K520&gt;0,IF(AND(INDIRECT(ADDRESS($K520,44))=0,INDIRECT(ADDRESS($K520,38))&lt;&gt;"UL"),INDIRECT(ADDRESS($K520,COLUMN()-11)),0),0), IF($L520&gt;0,IF(AND(INDIRECT(ADDRESS($L520,44))=0,INDIRECT(ADDRESS($L520,38))&lt;&gt;"UL"),INDIRECT(ADDRESS($L520,COLUMN()-11)),0),0), IF($M520&gt;0,IF(AND(INDIRECT(ADDRESS($M520,44))=0,INDIRECT(ADDRESS($M520,38))&lt;&gt;"UL"),INDIRECT(ADDRESS($M520,COLUMN()-11)),0),0))</f>
        <v>0</v>
      </c>
      <c r="BQ520" s="57">
        <f t="shared" ca="1" si="384"/>
        <v>0</v>
      </c>
      <c r="BR520" s="161">
        <f t="shared" ca="1" si="385"/>
        <v>95.32022555744706</v>
      </c>
      <c r="BS520" s="59"/>
      <c r="BT520" s="56">
        <f t="shared" ca="1" si="395"/>
        <v>9.0065059528488742</v>
      </c>
      <c r="BU520" s="63">
        <f t="shared" ca="1" si="386"/>
        <v>0.17659815593821321</v>
      </c>
      <c r="BV520" s="57" t="s">
        <v>34</v>
      </c>
      <c r="BW520" s="57" cm="1">
        <f t="array" aca="1" ref="BW520" ca="1">SUM(IF($C520&gt;0,IF(AND(INDIRECT(ADDRESS($C520,44))=0,INDIRECT(ADDRESS($C520,38))="UL",ISERROR(SEARCH("Rear",INDIRECT(ADDRESS($C520,33)))),ISERROR(SEARCH("Side",INDIRECT(ADDRESS($C520,33))))),INDIRECT(ADDRESS($C520,COLUMN())),0),0),IF($D520&gt;0,IF(AND(INDIRECT(ADDRESS($D520,44))=0,INDIRECT(ADDRESS($D520,38))="UL",ISERROR(SEARCH("Rear",INDIRECT(ADDRESS($D520,33)))),ISERROR(SEARCH("Side",INDIRECT(ADDRESS($D520,33))))),INDIRECT(ADDRESS($D520,COLUMN())),0),0),IF($E520&gt;0,IF(AND(INDIRECT(ADDRESS($E520,44))=0,INDIRECT(ADDRESS($E520,38))="UL",ISERROR(SEARCH("Rear",INDIRECT(ADDRESS($E520,33)))),ISERROR(SEARCH("Side",INDIRECT(ADDRESS($E520,33))))),INDIRECT(ADDRESS($E520,COLUMN())),0),0),IF($F520&gt;0,IF(AND(INDIRECT(ADDRESS($F520,44))=0,INDIRECT(ADDRESS($F520,38))="UL",ISERROR(SEARCH("Rear",INDIRECT(ADDRESS($F520,33)))),ISERROR(SEARCH("Side",INDIRECT(ADDRESS($F520,33))))),INDIRECT(ADDRESS($F520,COLUMN())),0),0),IF($G520&gt;0,IF(AND(INDIRECT(ADDRESS($G520,44))=0,INDIRECT(ADDRESS($G520,38))="UL",ISERROR(SEARCH("Rear",INDIRECT(ADDRESS($G520,33)))),ISERROR(SEARCH("Side",INDIRECT(ADDRESS($G520,33))))),INDIRECT(ADDRESS($G520,COLUMN())),0),0),IF($H520&gt;0,IF(AND(INDIRECT(ADDRESS($H520,44))=0,INDIRECT(ADDRESS($H520,38))="UL",ISERROR(SEARCH("Rear",INDIRECT(ADDRESS($H520,33)))),ISERROR(SEARCH("Side",INDIRECT(ADDRESS($H520,33))))),INDIRECT(ADDRESS($H520,COLUMN())),0),0),IF($I520&gt;0,IF(AND(INDIRECT(ADDRESS($I520,44))=0,INDIRECT(ADDRESS($I520,38))="UL",ISERROR(SEARCH("Rear",INDIRECT(ADDRESS($I520,33)))),ISERROR(SEARCH("Side",INDIRECT(ADDRESS($I520,33))))),INDIRECT(ADDRESS($I520,COLUMN())),0),0),IF($J520&gt;0,IF(AND(INDIRECT(ADDRESS($J520,44))=0,INDIRECT(ADDRESS($J520,38))="UL",ISERROR(SEARCH("Rear",INDIRECT(ADDRESS($J520,33)))),ISERROR(SEARCH("Side",INDIRECT(ADDRESS($J520,33))))),INDIRECT(ADDRESS($J520,COLUMN())),0),0),IF($K520&gt;0,IF(AND(INDIRECT(ADDRESS($K520,44))=0,INDIRECT(ADDRESS($K520,38))="UL",ISERROR(SEARCH("Rear",INDIRECT(ADDRESS($K520,33)))),ISERROR(SEARCH("Side",INDIRECT(ADDRESS($K520,33))))),INDIRECT(ADDRESS($K520,COLUMN())),0),0),IF($L520&gt;0,IF(AND(INDIRECT(ADDRESS($L520,44))=0,INDIRECT(ADDRESS($L520,38))="UL",ISERROR(SEARCH("Rear",INDIRECT(ADDRESS($L520,33)))),ISERROR(SEARCH("Side",INDIRECT(ADDRESS($L520,33))))),INDIRECT(ADDRESS($L520,COLUMN())),0),0),IF($M520&gt;0,IF(AND(INDIRECT(ADDRESS($M520,44))=0,INDIRECT(ADDRESS($M520,38))="UL",ISERROR(SEARCH("Rear",INDIRECT(ADDRESS($M520,33)))),ISERROR(SEARCH("Side",INDIRECT(ADDRESS($M520,33))))),INDIRECT(ADDRESS($M520,COLUMN())),0),0))</f>
        <v>1</v>
      </c>
      <c r="BX520" s="57">
        <f t="shared" ca="1" si="387"/>
        <v>1</v>
      </c>
      <c r="BY520" s="57" cm="1">
        <f t="array" aca="1" ref="BY520" ca="1">SUM(IF($C520&gt;0,IF(AND(INDIRECT(ADDRESS($C520,44))=0,INDIRECT(ADDRESS($C520,38))="UL"),INDIRECT(ADDRESS($C520,COLUMN())),0),0),IF($D520&gt;0,IF(AND(INDIRECT(ADDRESS($D520,44))=0,INDIRECT(ADDRESS($D520,38))="UL"),INDIRECT(ADDRESS($D520,COLUMN())),0),0),IF($E520&gt;0,IF(AND(INDIRECT(ADDRESS($E520,44))=0,INDIRECT(ADDRESS($E520,38))="UL"),INDIRECT(ADDRESS($E520,COLUMN())),0),0),IF($F520&gt;0,IF(AND(INDIRECT(ADDRESS($F520,44))=0,INDIRECT(ADDRESS($F520,38))="UL"),INDIRECT(ADDRESS($F520,COLUMN())),0),0),IF($G520&gt;0,IF(AND(INDIRECT(ADDRESS($G520,44))=0,INDIRECT(ADDRESS($G520,38))="UL"),INDIRECT(ADDRESS($G520,COLUMN())),0),0),IF($H520&gt;0,IF(AND(INDIRECT(ADDRESS($H520,44))=0,INDIRECT(ADDRESS($H520,38))="UL"),INDIRECT(ADDRESS($H520,COLUMN())),0),0),IF($I520&gt;0,IF(AND(INDIRECT(ADDRESS($I520,44))=0,INDIRECT(ADDRESS($I520,38))="UL"),INDIRECT(ADDRESS($I520,COLUMN())),0),0),IF($J520&gt;0,IF(AND(INDIRECT(ADDRESS($J520,44))=0,INDIRECT(ADDRESS($J520,38))="UL"),INDIRECT(ADDRESS($J520,COLUMN())),0),0),IF($K520&gt;0,IF(AND(INDIRECT(ADDRESS($K520,44))=0,INDIRECT(ADDRESS($K520,38))="UL"),INDIRECT(ADDRESS($K520,COLUMN())),0),0),IF($L520&gt;0,IF(AND(INDIRECT(ADDRESS($L520,44))=0,INDIRECT(ADDRESS($L520,38))="UL"),INDIRECT(ADDRESS($L520,COLUMN())),0),0),IF($M520&gt;0,IF(AND(INDIRECT(ADDRESS($M520,44))=0,INDIRECT(ADDRESS($M520,38))="UL"),INDIRECT(ADDRESS($M520,COLUMN())),0),0))</f>
        <v>0.57037037037037042</v>
      </c>
      <c r="BZ520" s="57" cm="1">
        <f t="array" aca="1" ref="BZ520" ca="1">SUM(IF($C520&gt;0,IF(AND(INDIRECT(ADDRESS($C520,44))=0,INDIRECT(ADDRESS($C520,38))="UL"),INDIRECT(ADDRESS($C520,COLUMN())),0),0),IF($D520&gt;0,IF(AND(INDIRECT(ADDRESS($D520,44))=0,INDIRECT(ADDRESS($D520,38))="UL"),INDIRECT(ADDRESS($D520,COLUMN())),0),0),IF($E520&gt;0,IF(AND(INDIRECT(ADDRESS($E520,44))=0,INDIRECT(ADDRESS($E520,38))="UL"),INDIRECT(ADDRESS($E520,COLUMN())),0),0),IF($F520&gt;0,IF(AND(INDIRECT(ADDRESS($F520,44))=0,INDIRECT(ADDRESS($F520,38))="UL"),INDIRECT(ADDRESS($F520,COLUMN())),0),0),IF($G520&gt;0,IF(AND(INDIRECT(ADDRESS($G520,44))=0,INDIRECT(ADDRESS($G520,38))="UL"),INDIRECT(ADDRESS($G520,COLUMN())),0),0),IF($H520&gt;0,IF(AND(INDIRECT(ADDRESS($H520,44))=0,INDIRECT(ADDRESS($H520,38))="UL"),INDIRECT(ADDRESS($H520,COLUMN())),0),0),IF($I520&gt;0,IF(AND(INDIRECT(ADDRESS($I520,44))=0,INDIRECT(ADDRESS($I520,38))="UL"),INDIRECT(ADDRESS($I520,COLUMN())),0),0),IF($J520&gt;0,IF(AND(INDIRECT(ADDRESS($J520,44))=0,INDIRECT(ADDRESS($J520,38))="UL"),INDIRECT(ADDRESS($J520,COLUMN())),0),0),IF($K520&gt;0,IF(AND(INDIRECT(ADDRESS($K520,44))=0,INDIRECT(ADDRESS($K520,38))="UL"),INDIRECT(ADDRESS($K520,COLUMN())),0),0),IF($L520&gt;0,IF(AND(INDIRECT(ADDRESS($L520,44))=0,INDIRECT(ADDRESS($L520,38))="UL"),INDIRECT(ADDRESS($L520,COLUMN())),0),0),IF($M520&gt;0,IF(AND(INDIRECT(ADDRESS($M520,44))=0,INDIRECT(ADDRESS($M520,38))="UL"),INDIRECT(ADDRESS($M520,COLUMN())),0),0))</f>
        <v>0.84938271604938254</v>
      </c>
      <c r="CA520" s="57">
        <f t="shared" ca="1" si="388"/>
        <v>0.84938271604938254</v>
      </c>
      <c r="CB520" s="57" cm="1">
        <f t="array" aca="1" ref="CB520" ca="1">SUM(IF($C520&gt;0,IF(AND(INDIRECT(ADDRESS($C520,44))=0,INDIRECT(ADDRESS($C520,38))&lt;&gt;"UL"),INDIRECT(ADDRESS($C520,COLUMN())),0),0),IF($D520&gt;0,IF(AND(INDIRECT(ADDRESS($D520,44))=0,INDIRECT(ADDRESS($D520,38))&lt;&gt;"UL"),INDIRECT(ADDRESS($D520,COLUMN())),0),0),IF($E520&gt;0,IF(AND(INDIRECT(ADDRESS($E520,44))=0,INDIRECT(ADDRESS($E520,38))&lt;&gt;"UL"),INDIRECT(ADDRESS($E520,COLUMN())),0),0),IF($F520&gt;0,IF(AND(INDIRECT(ADDRESS($F520,44))=0,INDIRECT(ADDRESS($F520,38))&lt;&gt;"UL"),INDIRECT(ADDRESS($F520,COLUMN())),0),0),IF($G520&gt;0,IF(AND(INDIRECT(ADDRESS($G520,44))=0,INDIRECT(ADDRESS($G520,38))&lt;&gt;"UL"),INDIRECT(ADDRESS($G520,COLUMN())),0),0),IF($H520&gt;0,IF(AND(INDIRECT(ADDRESS($H520,44))=0,INDIRECT(ADDRESS($H520,38))&lt;&gt;"UL"),INDIRECT(ADDRESS($H520,COLUMN())),0),0),IF($I520&gt;0,IF(AND(INDIRECT(ADDRESS($I520,44))=0,INDIRECT(ADDRESS($I520,38))&lt;&gt;"UL"),INDIRECT(ADDRESS($I520,COLUMN())),0),0),IF($J520&gt;0,IF(AND(INDIRECT(ADDRESS($J520,44))=0,INDIRECT(ADDRESS($J520,38))&lt;&gt;"UL"),INDIRECT(ADDRESS($J520,COLUMN())),0),0),IF($K520&gt;0,IF(AND(INDIRECT(ADDRESS($K520,44))=0,INDIRECT(ADDRESS($K520,38))&lt;&gt;"UL"),INDIRECT(ADDRESS($K520,COLUMN())),0),0),IF($L520&gt;0,IF(AND(INDIRECT(ADDRESS($L520,44))=0,INDIRECT(ADDRESS($L520,38))&lt;&gt;"UL"),INDIRECT(ADDRESS($L520,COLUMN())),0),0),IF($M520&gt;0,IF(AND(INDIRECT(ADDRESS($M520,44))=0,INDIRECT(ADDRESS($M520,38))&lt;&gt;"UL"),INDIRECT(ADDRESS($M520,COLUMN())),0),0))</f>
        <v>0</v>
      </c>
      <c r="CC520" s="57">
        <f t="shared" ca="1" si="389"/>
        <v>0</v>
      </c>
      <c r="CD520" s="57" cm="1">
        <f t="array" aca="1" ref="CD520" ca="1">SUM(IF($C520&gt;0,IF(AND(INDIRECT(ADDRESS($C520,44))=0,INDIRECT(ADDRESS($C520,38))&lt;&gt;"UL"),INDIRECT(ADDRESS($C520,COLUMN())),0),0),IF($D520&gt;0,IF(AND(INDIRECT(ADDRESS($D520,44))=0,INDIRECT(ADDRESS($D520,38))&lt;&gt;"UL"),INDIRECT(ADDRESS($D520,COLUMN())),0),0),IF($E520&gt;0,IF(AND(INDIRECT(ADDRESS($E520,44))=0,INDIRECT(ADDRESS($E520,38))&lt;&gt;"UL"),INDIRECT(ADDRESS($E520,COLUMN())),0),0),IF($F520&gt;0,IF(AND(INDIRECT(ADDRESS($F520,44))=0,INDIRECT(ADDRESS($F520,38))&lt;&gt;"UL"),INDIRECT(ADDRESS($F520,COLUMN())),0),0),IF($G520&gt;0,IF(AND(INDIRECT(ADDRESS($G520,44))=0,INDIRECT(ADDRESS($G520,38))&lt;&gt;"UL"),INDIRECT(ADDRESS($G520,COLUMN())),0),0),IF($H520&gt;0,IF(AND(INDIRECT(ADDRESS($H520,44))=0,INDIRECT(ADDRESS($H520,38))&lt;&gt;"UL"),INDIRECT(ADDRESS($H520,COLUMN())),0),0),IF($I520&gt;0,IF(AND(INDIRECT(ADDRESS($I520,44))=0,INDIRECT(ADDRESS($I520,38))&lt;&gt;"UL"),INDIRECT(ADDRESS($I520,COLUMN())),0),0),IF($J520&gt;0,IF(AND(INDIRECT(ADDRESS($J520,44))=0,INDIRECT(ADDRESS($J520,38))&lt;&gt;"UL"),INDIRECT(ADDRESS($J520,COLUMN())),0),0),IF($K520&gt;0,IF(AND(INDIRECT(ADDRESS($K520,44))=0,INDIRECT(ADDRESS($K520,38))&lt;&gt;"UL"),INDIRECT(ADDRESS($K520,COLUMN())),0),0),IF($L520&gt;0,IF(AND(INDIRECT(ADDRESS($L520,44))=0,INDIRECT(ADDRESS($L520,38))&lt;&gt;"UL"),INDIRECT(ADDRESS($L520,COLUMN())),0),0),IF($M520&gt;0,IF(AND(INDIRECT(ADDRESS($M520,44))=0,INDIRECT(ADDRESS($M520,38))&lt;&gt;"UL"),INDIRECT(ADDRESS($M520,COLUMN())),0),0))</f>
        <v>0</v>
      </c>
      <c r="CE520" s="57" cm="1">
        <f t="array" aca="1" ref="CE520" ca="1">SUM(IF($C520&gt;0,IF(AND(INDIRECT(ADDRESS($C520,44))=0,INDIRECT(ADDRESS($C520,38))&lt;&gt;"UL"),INDIRECT(ADDRESS($C520,COLUMN())),0),0),IF($D520&gt;0,IF(AND(INDIRECT(ADDRESS($D520,44))=0,INDIRECT(ADDRESS($D520,38))&lt;&gt;"UL"),INDIRECT(ADDRESS($D520,COLUMN())),0),0),IF($E520&gt;0,IF(AND(INDIRECT(ADDRESS($E520,44))=0,INDIRECT(ADDRESS($E520,38))&lt;&gt;"UL"),INDIRECT(ADDRESS($E520,COLUMN())),0),0),IF($F520&gt;0,IF(AND(INDIRECT(ADDRESS($F520,44))=0,INDIRECT(ADDRESS($F520,38))&lt;&gt;"UL"),INDIRECT(ADDRESS($F520,COLUMN())),0),0),IF($G520&gt;0,IF(AND(INDIRECT(ADDRESS($G520,44))=0,INDIRECT(ADDRESS($G520,38))&lt;&gt;"UL"),INDIRECT(ADDRESS($G520,COLUMN())),0),0),IF($H520&gt;0,IF(AND(INDIRECT(ADDRESS($H520,44))=0,INDIRECT(ADDRESS($H520,38))&lt;&gt;"UL"),INDIRECT(ADDRESS($H520,COLUMN())),0),0),IF($I520&gt;0,IF(AND(INDIRECT(ADDRESS($I520,44))=0,INDIRECT(ADDRESS($I520,38))&lt;&gt;"UL"),INDIRECT(ADDRESS($I520,COLUMN())),0),0),IF($J520&gt;0,IF(AND(INDIRECT(ADDRESS($J520,44))=0,INDIRECT(ADDRESS($J520,38))&lt;&gt;"UL"),INDIRECT(ADDRESS($J520,COLUMN())),0),0),IF($K520&gt;0,IF(AND(INDIRECT(ADDRESS($K520,44))=0,INDIRECT(ADDRESS($K520,38))&lt;&gt;"UL"),INDIRECT(ADDRESS($K520,COLUMN())),0),0),IF($L520&gt;0,IF(AND(INDIRECT(ADDRESS($L520,44))=0,INDIRECT(ADDRESS($L520,38))&lt;&gt;"UL"),INDIRECT(ADDRESS($L520,COLUMN())),0),0),IF($M520&gt;0,IF(AND(INDIRECT(ADDRESS($M520,44))=0,INDIRECT(ADDRESS($M520,38))&lt;&gt;"UL"),INDIRECT(ADDRESS($M520,COLUMN())),0),0))</f>
        <v>0</v>
      </c>
      <c r="CF520" s="57">
        <f t="shared" ca="1" si="390"/>
        <v>0</v>
      </c>
      <c r="CG520" s="57">
        <f t="shared" ca="1" si="391"/>
        <v>5.6254230895301456</v>
      </c>
      <c r="CH520" s="57">
        <f t="shared" ca="1" si="392"/>
        <v>0.11030241352019893</v>
      </c>
      <c r="CI520" s="19">
        <f t="shared" ca="1" si="393"/>
        <v>29.241232924986249</v>
      </c>
      <c r="CJ520" s="19"/>
      <c r="CK520" s="57" cm="1">
        <f t="array" aca="1" ref="CK520" ca="1">IF(AU520="S", SUM(IF($C520&gt;0,IF(INDIRECT(ADDRESS($C520,43))&lt;&gt;1,INDIRECT(ADDRESS($C520,48)),0),0), IF($D520&gt;0,IF(INDIRECT(ADDRESS($D520,43))&lt;&gt;1,INDIRECT(ADDRESS($D520,48)),0),0), IF($E520&gt;0,IF(INDIRECT(ADDRESS($E520,43))&lt;&gt;1,INDIRECT(ADDRESS($E520,48)),0),0), IF($F520&gt;0,IF(INDIRECT(ADDRESS($F520,43))&lt;&gt;1,INDIRECT(ADDRESS($F520,48)),0),0), IF($G520&gt;0,IF(INDIRECT(ADDRESS($G520,43))&lt;&gt;1,INDIRECT(ADDRESS($G520,48)),0),0), IF($H520&gt;0,IF(INDIRECT(ADDRESS($H520,43))&lt;&gt;1,INDIRECT(ADDRESS($H520,48)),0),0), IF($I520&gt;0,IF(INDIRECT(ADDRESS($I520,43))&lt;&gt;1,INDIRECT(ADDRESS($I520,48)),0),0), IF($J520&gt;0,IF(INDIRECT(ADDRESS($J520,43))&lt;&gt;1,INDIRECT(ADDRESS($J520,48)),0),0), IF($K520&gt;0,IF(INDIRECT(ADDRESS($K520,43))&lt;&gt;1,INDIRECT(ADDRESS($K520,48)),0),0), IF($L520&gt;0,IF(INDIRECT(ADDRESS($L520,43))&lt;&gt;1,INDIRECT(ADDRESS($L520,48)),0),0), IF($M520&gt;0,IF(INDIRECT(ADDRESS($M520,43))&lt;&gt;1,INDIRECT(ADDRESS($M520,48)),0),0)), IF(AU520="L",SUM(IF($C520&gt;0,IF(INDIRECT(ADDRESS($C520,43))&lt;&gt;1,INDIRECT(ADDRESS($C520,50)),0),0), IF($D520&gt;0,IF(INDIRECT(ADDRESS($D520,43))&lt;&gt;1,INDIRECT(ADDRESS($D520,50)),0),0), IF($E520&gt;0,IF(INDIRECT(ADDRESS($E520,43))&lt;&gt;1,INDIRECT(ADDRESS($E520,50)),0),0), IF($F520&gt;0,IF(INDIRECT(ADDRESS($F520,43))&lt;&gt;1,INDIRECT(ADDRESS($F520,50)),0),0), IF($G520&gt;0,IF(INDIRECT(ADDRESS($G520,43))&lt;&gt;1,INDIRECT(ADDRESS($G520,50)),0),0), IF($G520&gt;0,IF(INDIRECT(ADDRESS($G520,43))&lt;&gt;1,INDIRECT(ADDRESS($G520,50)),0),0), IF($H520&gt;0,IF(INDIRECT(ADDRESS($H520,43))&lt;&gt;1,INDIRECT(ADDRESS($H520,50)),0),0), IF($I520&gt;0,IF(INDIRECT(ADDRESS($I520,43))&lt;&gt;1,INDIRECT(ADDRESS($I520,50)),0),0), IF($J520&gt;0,IF(INDIRECT(ADDRESS($J520,43))&lt;&gt;1,INDIRECT(ADDRESS($J520,50)),0),0), IF($K520&gt;0,IF(INDIRECT(ADDRESS($K520,43))&lt;&gt;1,INDIRECT(ADDRESS($K520,50)),0),0), IF($L520&gt;0,IF(INDIRECT(ADDRESS($L520,43))&lt;&gt;1,INDIRECT(ADDRESS($L520,50)),0),0), IF($M520&gt;0,IF(INDIRECT(ADDRESS($M520,43))&lt;&gt;1,INDIRECT(ADDRESS($M520,50)),0),0)), SUM(IF($C520&gt;0,IF(INDIRECT(ADDRESS($C520,43))&lt;&gt;1,INDIRECT(ADDRESS($C520,49)),0),0), IF($D520&gt;0,IF(INDIRECT(ADDRESS($D520,43))&lt;&gt;1,INDIRECT(ADDRESS($D520,49)),0),0), IF($E520&gt;0,IF(INDIRECT(ADDRESS($E520,43))&lt;&gt;1,INDIRECT(ADDRESS($E520,49)),0),0), IF($F520&gt;0,IF(INDIRECT(ADDRESS($F520,43))&lt;&gt;1,INDIRECT(ADDRESS($F520,49)),0),0), IF($G520&gt;0,IF(INDIRECT(ADDRESS($G520,43))&lt;&gt;1,INDIRECT(ADDRESS($G520,49)),0),0), IF($G520&gt;0,IF(INDIRECT(ADDRESS($G520,43))&lt;&gt;1,INDIRECT(ADDRESS($G520,49)),0),0), IF($H520&gt;0,IF(INDIRECT(ADDRESS($H520,43))&lt;&gt;1,INDIRECT(ADDRESS($H520,49)),0),0), IF($I520&gt;0,IF(INDIRECT(ADDRESS($I520,43))&lt;&gt;1,INDIRECT(ADDRESS($I520,49)),0),0), IF($J520&gt;0,IF(INDIRECT(ADDRESS($J520,43))&lt;&gt;1,INDIRECT(ADDRESS($J520,49)),0),0), IF($K520&gt;0,IF(INDIRECT(ADDRESS($K520,43))&lt;&gt;1,INDIRECT(ADDRESS($K520,49)),0),0), IF($L520&gt;0,IF(INDIRECT(ADDRESS($L520,43))&lt;&gt;1,INDIRECT(ADDRESS($L520,49)),0),0), IF($M520&gt;0,IF(INDIRECT(ADDRESS($M520,43))&lt;&gt;1,INDIRECT(ADDRESS($M520,49)),0),0))))</f>
        <v>2.1111111111111112</v>
      </c>
      <c r="CL520" s="57" cm="1">
        <f t="array" aca="1" ref="CL520" ca="1">1.5*SUM(IF($C520&gt;0,IF(INDIRECT(ADDRESS($C520,44))=1,INDIRECT(ADDRESS($C520,47)),0),0),IF($D520&gt;0,IF(INDIRECT(ADDRESS($D520,44))=1,INDIRECT(ADDRESS($CF476,47)),0),0),IF($E520&gt;0,IF(INDIRECT(ADDRESS($E520,44))=1,INDIRECT(ADDRESS($E520,47)),0),0),IF($F520&gt;0,IF(INDIRECT(ADDRESS($F520,44))=1,INDIRECT(ADDRESS($F520,47)),0),0),IF($G520&gt;0,IF(INDIRECT(ADDRESS($G520,44))=1,INDIRECT(ADDRESS($G520,47)),0),0),IF($G520&gt;0,IF(INDIRECT(ADDRESS($G520,44))=1,INDIRECT(ADDRESS($G520,47)),0),0),IF($H520&gt;0,IF(INDIRECT(ADDRESS($H520,44))=1,INDIRECT(ADDRESS($H520,47)),0),0),IF($I520&gt;0,IF(INDIRECT(ADDRESS($I520,44))=1,INDIRECT(ADDRESS($I520,47)),0),0),IF($J520&gt;0,IF(INDIRECT(ADDRESS($J520,44))=1,INDIRECT(ADDRESS($J520,47)),0),0),IF($K520&gt;0,IF(INDIRECT(ADDRESS($K520,44))=1,INDIRECT(ADDRESS($K520,47)),0),0),IF($L520&gt;0,IF(INDIRECT(ADDRESS($L520,44))=1,INDIRECT(ADDRESS($L520,47)),0),0),IF($M520&gt;0,IF(INDIRECT(ADDRESS($M520,44))=1,INDIRECT(ADDRESS($M520,47)),0),0))</f>
        <v>0</v>
      </c>
      <c r="CM520" s="56">
        <f t="shared" ca="1" si="394"/>
        <v>1.3000866494919647</v>
      </c>
      <c r="CN520" s="59"/>
    </row>
    <row r="521" spans="1:92" s="208" customFormat="1" x14ac:dyDescent="0.25">
      <c r="A521" s="204"/>
      <c r="B521" s="205"/>
      <c r="C521" s="205"/>
      <c r="D521" s="205"/>
      <c r="E521" s="205"/>
      <c r="F521" s="205"/>
      <c r="G521" s="205"/>
      <c r="H521" s="205"/>
      <c r="I521" s="205"/>
      <c r="J521" s="205"/>
      <c r="K521" s="205"/>
      <c r="L521" s="205"/>
      <c r="M521" s="205"/>
      <c r="N521" s="206"/>
      <c r="O521" s="206"/>
      <c r="P521" s="206"/>
      <c r="Q521" s="206"/>
      <c r="R521" s="206"/>
      <c r="S521" s="206"/>
      <c r="T521" s="206"/>
      <c r="U521" s="206"/>
      <c r="V521" s="206"/>
      <c r="W521" s="206"/>
      <c r="X521" s="206"/>
      <c r="Y521" s="206"/>
      <c r="Z521" s="206"/>
      <c r="AA521" s="206"/>
      <c r="AB521" s="207"/>
      <c r="AC521" s="207"/>
      <c r="AD521" s="207"/>
      <c r="AF521" s="209"/>
      <c r="AG521" s="209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09"/>
      <c r="AU521" s="211" t="s">
        <v>117</v>
      </c>
      <c r="AV521" s="210" cm="1">
        <f t="array" aca="1" ref="AV521" ca="1">SUM(IF($C521&gt;0,IF(AND(INDIRECT(ADDRESS($C521,44))=0,INDIRECT(ADDRESS($C521,38))="UL",ISERROR(SEARCH("Rear",INDIRECT(ADDRESS($C521,33)))),ISERROR(SEARCH("Side",INDIRECT(ADDRESS($C521,33))))),INDIRECT(ADDRESS($C521,COLUMN())),0),0),IF($D521&gt;0,IF(AND(INDIRECT(ADDRESS($D521,44))=0,INDIRECT(ADDRESS($D521,38))="UL",ISERROR(SEARCH("Rear",INDIRECT(ADDRESS($D521,33)))),ISERROR(SEARCH("Side",INDIRECT(ADDRESS($D521,33))))),INDIRECT(ADDRESS($D521,COLUMN())),0),0),IF($E521&gt;0,IF(AND(INDIRECT(ADDRESS($E521,44))=0,INDIRECT(ADDRESS($E521,38))="UL",ISERROR(SEARCH("Rear",INDIRECT(ADDRESS($E521,33)))),ISERROR(SEARCH("Side",INDIRECT(ADDRESS($E521,33))))),INDIRECT(ADDRESS($E521,COLUMN())),0),0),IF($F521&gt;0,IF(AND(INDIRECT(ADDRESS($F521,44))=0,INDIRECT(ADDRESS($F521,38))="UL",ISERROR(SEARCH("Rear",INDIRECT(ADDRESS($F521,33)))),ISERROR(SEARCH("Side",INDIRECT(ADDRESS($F521,33))))),INDIRECT(ADDRESS($F521,COLUMN())),0),0),IF($G521&gt;0,IF(AND(INDIRECT(ADDRESS($G521,44))=0,INDIRECT(ADDRESS($G521,38))="UL",ISERROR(SEARCH("Rear",INDIRECT(ADDRESS($G521,33)))),ISERROR(SEARCH("Side",INDIRECT(ADDRESS($G521,33))))),INDIRECT(ADDRESS($G521,COLUMN())),0),0),IF($H521&gt;0,IF(AND(INDIRECT(ADDRESS($H521,44))=0,INDIRECT(ADDRESS($H521,38))="UL",ISERROR(SEARCH("Rear",INDIRECT(ADDRESS($H521,33)))),ISERROR(SEARCH("Side",INDIRECT(ADDRESS($H521,33))))),INDIRECT(ADDRESS($H521,COLUMN())),0),0),IF($I521&gt;0,IF(AND(INDIRECT(ADDRESS($I521,44))=0,INDIRECT(ADDRESS($I521,38))="UL",ISERROR(SEARCH("Rear",INDIRECT(ADDRESS($I521,33)))),ISERROR(SEARCH("Side",INDIRECT(ADDRESS($I521,33))))),INDIRECT(ADDRESS($I521,COLUMN())),0),0),IF($J521&gt;0,IF(AND(INDIRECT(ADDRESS($J521,44))=0,INDIRECT(ADDRESS($J521,38))="UL",ISERROR(SEARCH("Rear",INDIRECT(ADDRESS($J521,33)))),ISERROR(SEARCH("Side",INDIRECT(ADDRESS($J521,33))))),INDIRECT(ADDRESS($J521,COLUMN())),0),0),IF($K521&gt;0,IF(AND(INDIRECT(ADDRESS($K521,44))=0,INDIRECT(ADDRESS($K521,38))="UL",ISERROR(SEARCH("Rear",INDIRECT(ADDRESS($K521,33)))),ISERROR(SEARCH("Side",INDIRECT(ADDRESS($K521,33))))),INDIRECT(ADDRESS($K521,COLUMN())),0),0),IF($L521&gt;0,IF(AND(INDIRECT(ADDRESS($L521,44))=0,INDIRECT(ADDRESS($L521,38))="UL",ISERROR(SEARCH("Rear",INDIRECT(ADDRESS($L521,33)))),ISERROR(SEARCH("Side",INDIRECT(ADDRESS($L521,33))))),INDIRECT(ADDRESS($L521,COLUMN())),0),0),IF($M521&gt;0,IF(AND(INDIRECT(ADDRESS($M521,44))=0,INDIRECT(ADDRESS($M521,38))="UL",ISERROR(SEARCH("Rear",INDIRECT(ADDRESS($M521,33)))),ISERROR(SEARCH("Side",INDIRECT(ADDRESS($M521,33))))),INDIRECT(ADDRESS($M521,COLUMN())),0),0))</f>
        <v>0</v>
      </c>
      <c r="AW521" s="210" cm="1">
        <f t="array" aca="1" ref="AW521" ca="1">SUM(IF($C521&gt;0,IF(AND(INDIRECT(ADDRESS($C521,44))=0,INDIRECT(ADDRESS($C521,38))="UL",ISERROR(SEARCH("Rear",INDIRECT(ADDRESS($C521,33)))),ISERROR(SEARCH("Side",INDIRECT(ADDRESS($C521,33))))),INDIRECT(ADDRESS($C521,COLUMN())),0),0),IF($D521&gt;0,IF(AND(INDIRECT(ADDRESS($D521,44))=0,INDIRECT(ADDRESS($D521,38))="UL",ISERROR(SEARCH("Rear",INDIRECT(ADDRESS($D521,33)))),ISERROR(SEARCH("Side",INDIRECT(ADDRESS($D521,33))))),INDIRECT(ADDRESS($D521,COLUMN())),0),0),IF($E521&gt;0,IF(AND(INDIRECT(ADDRESS($E521,44))=0,INDIRECT(ADDRESS($E521,38))="UL",ISERROR(SEARCH("Rear",INDIRECT(ADDRESS($E521,33)))),ISERROR(SEARCH("Side",INDIRECT(ADDRESS($E521,33))))),INDIRECT(ADDRESS($E521,COLUMN())),0),0),IF($F521&gt;0,IF(AND(INDIRECT(ADDRESS($F521,44))=0,INDIRECT(ADDRESS($F521,38))="UL",ISERROR(SEARCH("Rear",INDIRECT(ADDRESS($F521,33)))),ISERROR(SEARCH("Side",INDIRECT(ADDRESS($F521,33))))),INDIRECT(ADDRESS($F521,COLUMN())),0),0),IF($G521&gt;0,IF(AND(INDIRECT(ADDRESS($G521,44))=0,INDIRECT(ADDRESS($G521,38))="UL",ISERROR(SEARCH("Rear",INDIRECT(ADDRESS($G521,33)))),ISERROR(SEARCH("Side",INDIRECT(ADDRESS($G521,33))))),INDIRECT(ADDRESS($G521,COLUMN())),0),0),IF($H521&gt;0,IF(AND(INDIRECT(ADDRESS($H521,44))=0,INDIRECT(ADDRESS($H521,38))="UL",ISERROR(SEARCH("Rear",INDIRECT(ADDRESS($H521,33)))),ISERROR(SEARCH("Side",INDIRECT(ADDRESS($H521,33))))),INDIRECT(ADDRESS($H521,COLUMN())),0),0),IF($I521&gt;0,IF(AND(INDIRECT(ADDRESS($I521,44))=0,INDIRECT(ADDRESS($I521,38))="UL",ISERROR(SEARCH("Rear",INDIRECT(ADDRESS($I521,33)))),ISERROR(SEARCH("Side",INDIRECT(ADDRESS($I521,33))))),INDIRECT(ADDRESS($I521,COLUMN())),0),0),IF($J521&gt;0,IF(AND(INDIRECT(ADDRESS($J521,44))=0,INDIRECT(ADDRESS($J521,38))="UL",ISERROR(SEARCH("Rear",INDIRECT(ADDRESS($J521,33)))),ISERROR(SEARCH("Side",INDIRECT(ADDRESS($J521,33))))),INDIRECT(ADDRESS($J521,COLUMN())),0),0),IF($K521&gt;0,IF(AND(INDIRECT(ADDRESS($K521,44))=0,INDIRECT(ADDRESS($K521,38))="UL",ISERROR(SEARCH("Rear",INDIRECT(ADDRESS($K521,33)))),ISERROR(SEARCH("Side",INDIRECT(ADDRESS($K521,33))))),INDIRECT(ADDRESS($K521,COLUMN())),0),0),IF($L521&gt;0,IF(AND(INDIRECT(ADDRESS($L521,44))=0,INDIRECT(ADDRESS($L521,38))="UL",ISERROR(SEARCH("Rear",INDIRECT(ADDRESS($L521,33)))),ISERROR(SEARCH("Side",INDIRECT(ADDRESS($L521,33))))),INDIRECT(ADDRESS($L521,COLUMN())),0),0),IF($M521&gt;0,IF(AND(INDIRECT(ADDRESS($M521,44))=0,INDIRECT(ADDRESS($M521,38))="UL",ISERROR(SEARCH("Rear",INDIRECT(ADDRESS($M521,33)))),ISERROR(SEARCH("Side",INDIRECT(ADDRESS($M521,33))))),INDIRECT(ADDRESS($M521,COLUMN())),0),0))</f>
        <v>0</v>
      </c>
      <c r="AX521" s="210" cm="1">
        <f t="array" aca="1" ref="AX521" ca="1">SUM(IF($C521&gt;0,IF(AND(INDIRECT(ADDRESS($C521,44))=0,INDIRECT(ADDRESS($C521,38))="UL",ISERROR(SEARCH("Rear",INDIRECT(ADDRESS($C521,33)))),ISERROR(SEARCH("Side",INDIRECT(ADDRESS($C521,33))))),INDIRECT(ADDRESS($C521,COLUMN())),0),0),IF($D521&gt;0,IF(AND(INDIRECT(ADDRESS($D521,44))=0,INDIRECT(ADDRESS($D521,38))="UL",ISERROR(SEARCH("Rear",INDIRECT(ADDRESS($D521,33)))),ISERROR(SEARCH("Side",INDIRECT(ADDRESS($D521,33))))),INDIRECT(ADDRESS($D521,COLUMN())),0),0),IF($E521&gt;0,IF(AND(INDIRECT(ADDRESS($E521,44))=0,INDIRECT(ADDRESS($E521,38))="UL",ISERROR(SEARCH("Rear",INDIRECT(ADDRESS($E521,33)))),ISERROR(SEARCH("Side",INDIRECT(ADDRESS($E521,33))))),INDIRECT(ADDRESS($E521,COLUMN())),0),0),IF($F521&gt;0,IF(AND(INDIRECT(ADDRESS($F521,44))=0,INDIRECT(ADDRESS($F521,38))="UL",ISERROR(SEARCH("Rear",INDIRECT(ADDRESS($F521,33)))),ISERROR(SEARCH("Side",INDIRECT(ADDRESS($F521,33))))),INDIRECT(ADDRESS($F521,COLUMN())),0),0),IF($G521&gt;0,IF(AND(INDIRECT(ADDRESS($G521,44))=0,INDIRECT(ADDRESS($G521,38))="UL",ISERROR(SEARCH("Rear",INDIRECT(ADDRESS($G521,33)))),ISERROR(SEARCH("Side",INDIRECT(ADDRESS($G521,33))))),INDIRECT(ADDRESS($G521,COLUMN())),0),0),IF($H521&gt;0,IF(AND(INDIRECT(ADDRESS($H521,44))=0,INDIRECT(ADDRESS($H521,38))="UL",ISERROR(SEARCH("Rear",INDIRECT(ADDRESS($H521,33)))),ISERROR(SEARCH("Side",INDIRECT(ADDRESS($H521,33))))),INDIRECT(ADDRESS($H521,COLUMN())),0),0),IF($I521&gt;0,IF(AND(INDIRECT(ADDRESS($I521,44))=0,INDIRECT(ADDRESS($I521,38))="UL",ISERROR(SEARCH("Rear",INDIRECT(ADDRESS($I521,33)))),ISERROR(SEARCH("Side",INDIRECT(ADDRESS($I521,33))))),INDIRECT(ADDRESS($I521,COLUMN())),0),0),IF($J521&gt;0,IF(AND(INDIRECT(ADDRESS($J521,44))=0,INDIRECT(ADDRESS($J521,38))="UL",ISERROR(SEARCH("Rear",INDIRECT(ADDRESS($J521,33)))),ISERROR(SEARCH("Side",INDIRECT(ADDRESS($J521,33))))),INDIRECT(ADDRESS($J521,COLUMN())),0),0),IF($K521&gt;0,IF(AND(INDIRECT(ADDRESS($K521,44))=0,INDIRECT(ADDRESS($K521,38))="UL",ISERROR(SEARCH("Rear",INDIRECT(ADDRESS($K521,33)))),ISERROR(SEARCH("Side",INDIRECT(ADDRESS($K521,33))))),INDIRECT(ADDRESS($K521,COLUMN())),0),0),IF($L521&gt;0,IF(AND(INDIRECT(ADDRESS($L521,44))=0,INDIRECT(ADDRESS($L521,38))="UL",ISERROR(SEARCH("Rear",INDIRECT(ADDRESS($L521,33)))),ISERROR(SEARCH("Side",INDIRECT(ADDRESS($L521,33))))),INDIRECT(ADDRESS($L521,COLUMN())),0),0),IF($M521&gt;0,IF(AND(INDIRECT(ADDRESS($M521,44))=0,INDIRECT(ADDRESS($M521,38))="UL",ISERROR(SEARCH("Rear",INDIRECT(ADDRESS($M521,33)))),ISERROR(SEARCH("Side",INDIRECT(ADDRESS($M521,33))))),INDIRECT(ADDRESS($M521,COLUMN())),0),0))</f>
        <v>0</v>
      </c>
      <c r="AY521" s="212">
        <f t="shared" ca="1" si="379"/>
        <v>0</v>
      </c>
      <c r="AZ521" s="212">
        <f t="shared" ca="1" si="380"/>
        <v>0</v>
      </c>
      <c r="BA521" s="212" cm="1">
        <f t="array" aca="1" ref="BA521" ca="1">SUM(IF($C521&gt;0,IF(AND(INDIRECT(ADDRESS($C521,44))=0,INDIRECT(ADDRESS($C521,38))="UL"),INDIRECT(ADDRESS($C521,COLUMN())),0),0),IF($D521&gt;0,IF(AND(INDIRECT(ADDRESS($D521,44))=0,INDIRECT(ADDRESS($D521,38))="UL"),INDIRECT(ADDRESS($D521,COLUMN())),0),0),IF($E521&gt;0,IF(AND(INDIRECT(ADDRESS($E521,44))=0,INDIRECT(ADDRESS($E521,38))="UL"),INDIRECT(ADDRESS($E521,COLUMN())),0),0),IF($F521&gt;0,IF(AND(INDIRECT(ADDRESS($F521,44))=0,INDIRECT(ADDRESS($F521,38))="UL"),INDIRECT(ADDRESS($F521,COLUMN())),0),0),IF($G521&gt;0,IF(AND(INDIRECT(ADDRESS($G521,44))=0,INDIRECT(ADDRESS($G521,38))="UL"),INDIRECT(ADDRESS($G521,COLUMN())),0),0),IF($H521&gt;0,IF(AND(INDIRECT(ADDRESS($H521,44))=0,INDIRECT(ADDRESS($H521,38))="UL"),INDIRECT(ADDRESS($H521,COLUMN())),0),0),IF($I521&gt;0,IF(AND(INDIRECT(ADDRESS($I521,44))=0,INDIRECT(ADDRESS($I521,38))="UL"),INDIRECT(ADDRESS($I521,COLUMN())),0),0),IF($J521&gt;0,IF(AND(INDIRECT(ADDRESS($J521,44))=0,INDIRECT(ADDRESS($J521,38))="UL"),INDIRECT(ADDRESS($J521,COLUMN())),0),0),IF($K521&gt;0,IF(AND(INDIRECT(ADDRESS($K521,44))=0,INDIRECT(ADDRESS($K521,38))="UL"),INDIRECT(ADDRESS($K521,COLUMN())),0),0),IF($L521&gt;0,IF(AND(INDIRECT(ADDRESS($L521,44))=0,INDIRECT(ADDRESS($L521,38))="UL"),INDIRECT(ADDRESS($L521,COLUMN())),0),0),IF($M521&gt;0,IF(AND(INDIRECT(ADDRESS($M521,44))=0,INDIRECT(ADDRESS($M521,38))="UL"),INDIRECT(ADDRESS($M521,COLUMN())),0),0))</f>
        <v>0</v>
      </c>
      <c r="BB521" s="212" cm="1">
        <f t="array" aca="1" ref="BB521" ca="1">SUM(IF($C521&gt;0,IF(AND(INDIRECT(ADDRESS($C521,44))=0,INDIRECT(ADDRESS($C521,38))="UL"),INDIRECT(ADDRESS($C521,COLUMN())),0),0),IF($D521&gt;0,IF(AND(INDIRECT(ADDRESS($D521,44))=0,INDIRECT(ADDRESS($D521,38))="UL"),INDIRECT(ADDRESS($D521,COLUMN())),0),0),IF($E521&gt;0,IF(AND(INDIRECT(ADDRESS($E521,44))=0,INDIRECT(ADDRESS($E521,38))="UL"),INDIRECT(ADDRESS($E521,COLUMN())),0),0),IF($F521&gt;0,IF(AND(INDIRECT(ADDRESS($F521,44))=0,INDIRECT(ADDRESS($F521,38))="UL"),INDIRECT(ADDRESS($F521,COLUMN())),0),0),IF($G521&gt;0,IF(AND(INDIRECT(ADDRESS($G521,44))=0,INDIRECT(ADDRESS($G521,38))="UL"),INDIRECT(ADDRESS($G521,COLUMN())),0),0),IF($H521&gt;0,IF(AND(INDIRECT(ADDRESS($H521,44))=0,INDIRECT(ADDRESS($H521,38))="UL"),INDIRECT(ADDRESS($H521,COLUMN())),0),0),IF($I521&gt;0,IF(AND(INDIRECT(ADDRESS($I521,44))=0,INDIRECT(ADDRESS($I521,38))="UL"),INDIRECT(ADDRESS($I521,COLUMN())),0),0),IF($J521&gt;0,IF(AND(INDIRECT(ADDRESS($J521,44))=0,INDIRECT(ADDRESS($J521,38))="UL"),INDIRECT(ADDRESS($J521,COLUMN())),0),0),IF($K521&gt;0,IF(AND(INDIRECT(ADDRESS($K521,44))=0,INDIRECT(ADDRESS($K521,38))="UL"),INDIRECT(ADDRESS($K521,COLUMN())),0),0),IF($L521&gt;0,IF(AND(INDIRECT(ADDRESS($L521,44))=0,INDIRECT(ADDRESS($L521,38))="UL"),INDIRECT(ADDRESS($L521,COLUMN())),0),0),IF($M521&gt;0,IF(AND(INDIRECT(ADDRESS($M521,44))=0,INDIRECT(ADDRESS($M521,38))="UL"),INDIRECT(ADDRESS($M521,COLUMN())),0),0))</f>
        <v>0</v>
      </c>
      <c r="BC521" s="212" cm="1">
        <f t="array" aca="1" ref="BC521" ca="1">SUM(IF($C521&gt;0,IF(AND(INDIRECT(ADDRESS($C521,44))=0,INDIRECT(ADDRESS($C521,38))="UL"),INDIRECT(ADDRESS($C521,COLUMN())),0),0),IF($D521&gt;0,IF(AND(INDIRECT(ADDRESS($D521,44))=0,INDIRECT(ADDRESS($D521,38))="UL"),INDIRECT(ADDRESS($D521,COLUMN())),0),0),IF($E521&gt;0,IF(AND(INDIRECT(ADDRESS($E521,44))=0,INDIRECT(ADDRESS($E521,38))="UL"),INDIRECT(ADDRESS($E521,COLUMN())),0),0),IF($F521&gt;0,IF(AND(INDIRECT(ADDRESS($F521,44))=0,INDIRECT(ADDRESS($F521,38))="UL"),INDIRECT(ADDRESS($F521,COLUMN())),0),0),IF($G521&gt;0,IF(AND(INDIRECT(ADDRESS($G521,44))=0,INDIRECT(ADDRESS($G521,38))="UL"),INDIRECT(ADDRESS($G521,COLUMN())),0),0),IF($H521&gt;0,IF(AND(INDIRECT(ADDRESS($H521,44))=0,INDIRECT(ADDRESS($H521,38))="UL"),INDIRECT(ADDRESS($H521,COLUMN())),0),0),IF($I521&gt;0,IF(AND(INDIRECT(ADDRESS($I521,44))=0,INDIRECT(ADDRESS($I521,38))="UL"),INDIRECT(ADDRESS($I521,COLUMN())),0),0),IF($J521&gt;0,IF(AND(INDIRECT(ADDRESS($J521,44))=0,INDIRECT(ADDRESS($J521,38))="UL"),INDIRECT(ADDRESS($J521,COLUMN())),0),0),IF($K521&gt;0,IF(AND(INDIRECT(ADDRESS($K521,44))=0,INDIRECT(ADDRESS($K521,38))="UL"),INDIRECT(ADDRESS($K521,COLUMN())),0),0),IF($L521&gt;0,IF(AND(INDIRECT(ADDRESS($L521,44))=0,INDIRECT(ADDRESS($L521,38))="UL"),INDIRECT(ADDRESS($L521,COLUMN())),0),0),IF($M521&gt;0,IF(AND(INDIRECT(ADDRESS($M521,44))=0,INDIRECT(ADDRESS($M521,38))="UL"),INDIRECT(ADDRESS($M521,COLUMN())),0),0))</f>
        <v>0</v>
      </c>
      <c r="BD521" s="212" cm="1">
        <f t="array" aca="1" ref="BD521" ca="1">SUM(IF($C521&gt;0,IF(AND(INDIRECT(ADDRESS($C521,44))=0,INDIRECT(ADDRESS($C521,38))="UL"),INDIRECT(ADDRESS($C521,COLUMN())),0),0),IF($D521&gt;0,IF(AND(INDIRECT(ADDRESS($D521,44))=0,INDIRECT(ADDRESS($D521,38))="UL"),INDIRECT(ADDRESS($D521,COLUMN())),0),0),IF($E521&gt;0,IF(AND(INDIRECT(ADDRESS($E521,44))=0,INDIRECT(ADDRESS($E521,38))="UL"),INDIRECT(ADDRESS($E521,COLUMN())),0),0),IF($F521&gt;0,IF(AND(INDIRECT(ADDRESS($F521,44))=0,INDIRECT(ADDRESS($F521,38))="UL"),INDIRECT(ADDRESS($F521,COLUMN())),0),0),IF($G521&gt;0,IF(AND(INDIRECT(ADDRESS($G521,44))=0,INDIRECT(ADDRESS($G521,38))="UL"),INDIRECT(ADDRESS($G521,COLUMN())),0),0),IF($H521&gt;0,IF(AND(INDIRECT(ADDRESS($H521,44))=0,INDIRECT(ADDRESS($H521,38))="UL"),INDIRECT(ADDRESS($H521,COLUMN())),0),0),IF($I521&gt;0,IF(AND(INDIRECT(ADDRESS($I521,44))=0,INDIRECT(ADDRESS($I521,38))="UL"),INDIRECT(ADDRESS($I521,COLUMN())),0),0),IF($J521&gt;0,IF(AND(INDIRECT(ADDRESS($J521,44))=0,INDIRECT(ADDRESS($J521,38))="UL"),INDIRECT(ADDRESS($J521,COLUMN())),0),0),IF($K521&gt;0,IF(AND(INDIRECT(ADDRESS($K521,44))=0,INDIRECT(ADDRESS($K521,38))="UL"),INDIRECT(ADDRESS($K521,COLUMN())),0),0),IF($L521&gt;0,IF(AND(INDIRECT(ADDRESS($L521,44))=0,INDIRECT(ADDRESS($L521,38))="UL"),INDIRECT(ADDRESS($L521,COLUMN())),0),0),IF($M521&gt;0,IF(AND(INDIRECT(ADDRESS($M521,44))=0,INDIRECT(ADDRESS($M521,38))="UL"),INDIRECT(ADDRESS($M521,COLUMN())),0),0))</f>
        <v>0</v>
      </c>
      <c r="BE521" s="210">
        <f t="shared" ca="1" si="381"/>
        <v>0</v>
      </c>
      <c r="BF521" s="210" cm="1">
        <f t="array" aca="1" ref="BF521" ca="1">SUM(IF($C521&gt;0,IF(INDIRECT(ADDRESS($C521,45))=1,INDIRECT(ADDRESS($C521,52))*INDIRECT(ADDRESS($C521,42))/5,0),0), IF($D521&gt;0,IF(INDIRECT(ADDRESS($D521,45))=1,INDIRECT(ADDRESS($D521,52))*INDIRECT(ADDRESS($D521,42))/5,0),0), IF($E521&gt;0,IF(INDIRECT(ADDRESS($E521,45))=1,INDIRECT(ADDRESS($E521,52))*INDIRECT(ADDRESS($E521,42))/5,0),0), IF($F521&gt;0,IF(INDIRECT(ADDRESS($F521,45))=1,INDIRECT(ADDRESS($F521,52))*INDIRECT(ADDRESS($F521,42))/5,0),0), IF($G521&gt;0,IF(INDIRECT(ADDRESS($G521,45))=1,INDIRECT(ADDRESS($G521,52))*INDIRECT(ADDRESS($G521,42))/5,0),0), IF($H521&gt;0,IF(INDIRECT(ADDRESS($H521,45))=1,INDIRECT(ADDRESS($H521,52))*INDIRECT(ADDRESS($H521,42))/5,0),0)
)*$BF$296/100</f>
        <v>0</v>
      </c>
      <c r="BG521" s="213"/>
      <c r="BH521" s="210" cm="1">
        <f t="array" aca="1" ref="BH521" ca="1">SUM(IF($C521&gt;0,IF(AND(INDIRECT(ADDRESS($C521,44))=0,INDIRECT(ADDRESS($C521,38))&lt;&gt;"UL"),INDIRECT(ADDRESS($C521,COLUMN()-12)),0),0), IF($D521&gt;0,IF(AND(INDIRECT(ADDRESS($D521,44))=0,INDIRECT(ADDRESS($D521,38))&lt;&gt;"UL"),INDIRECT(ADDRESS($D521,COLUMN()-12)),0),0), IF($E521&gt;0,IF(AND(INDIRECT(ADDRESS($E521,44))=0,INDIRECT(ADDRESS($E521,38))&lt;&gt;"UL"),INDIRECT(ADDRESS($E521,COLUMN()-12)),0),0), IF($F521&gt;0,IF(AND(INDIRECT(ADDRESS($F521,44))=0,INDIRECT(ADDRESS($F521,38))&lt;&gt;"UL"),INDIRECT(ADDRESS($F521,COLUMN()-12)),0),0), IF($G521&gt;0,IF(AND(INDIRECT(ADDRESS($G521,44))=0,INDIRECT(ADDRESS($G521,38))&lt;&gt;"UL"),INDIRECT(ADDRESS($G521,COLUMN()-12)),0),0), IF($H521&gt;0,IF(AND(INDIRECT(ADDRESS($H521,44))=0,INDIRECT(ADDRESS($H521,38))&lt;&gt;"UL"),INDIRECT(ADDRESS($H521,COLUMN()-12)),0),0), IF($I521&gt;0,IF(AND(INDIRECT(ADDRESS($I521,44))=0,INDIRECT(ADDRESS($I521,38))&lt;&gt;"UL"),INDIRECT(ADDRESS($I521,COLUMN()-12)),0),0), IF($J521&gt;0,IF(AND(INDIRECT(ADDRESS($J521,44))=0,INDIRECT(ADDRESS($J521,38))&lt;&gt;"UL"),INDIRECT(ADDRESS($J521,COLUMN()-12)),0),0), IF($K521&gt;0,IF(AND(INDIRECT(ADDRESS($K521,44))=0,INDIRECT(ADDRESS($K521,38))&lt;&gt;"UL"),INDIRECT(ADDRESS($K521,COLUMN()-12)),0),0), IF($L521&gt;0,IF(AND(INDIRECT(ADDRESS($L521,44))=0,INDIRECT(ADDRESS($L521,38))&lt;&gt;"UL"),INDIRECT(ADDRESS($L521,COLUMN()-12)),0),0), IF($M521&gt;0,IF(AND(INDIRECT(ADDRESS($M521,44))=0,INDIRECT(ADDRESS($M521,38))&lt;&gt;"UL"),INDIRECT(ADDRESS($M521,COLUMN()-12)),0),0))</f>
        <v>0</v>
      </c>
      <c r="BI521" s="210" cm="1">
        <f t="array" aca="1" ref="BI521" ca="1">SUM(IF($C521&gt;0,IF(AND(INDIRECT(ADDRESS($C521,44))=0,INDIRECT(ADDRESS($C521,38))&lt;&gt;"UL"),INDIRECT(ADDRESS($C521,COLUMN()-12)),0),0), IF($D521&gt;0,IF(AND(INDIRECT(ADDRESS($D521,44))=0,INDIRECT(ADDRESS($D521,38))&lt;&gt;"UL"),INDIRECT(ADDRESS($D521,COLUMN()-12)),0),0), IF($E521&gt;0,IF(AND(INDIRECT(ADDRESS($E521,44))=0,INDIRECT(ADDRESS($E521,38))&lt;&gt;"UL"),INDIRECT(ADDRESS($E521,COLUMN()-12)),0),0), IF($F521&gt;0,IF(AND(INDIRECT(ADDRESS($F521,44))=0,INDIRECT(ADDRESS($F521,38))&lt;&gt;"UL"),INDIRECT(ADDRESS($F521,COLUMN()-12)),0),0), IF($G521&gt;0,IF(AND(INDIRECT(ADDRESS($G521,44))=0,INDIRECT(ADDRESS($G521,38))&lt;&gt;"UL"),INDIRECT(ADDRESS($G521,COLUMN()-12)),0),0), IF($H521&gt;0,IF(AND(INDIRECT(ADDRESS($H521,44))=0,INDIRECT(ADDRESS($H521,38))&lt;&gt;"UL"),INDIRECT(ADDRESS($H521,COLUMN()-12)),0),0), IF($I521&gt;0,IF(AND(INDIRECT(ADDRESS($I521,44))=0,INDIRECT(ADDRESS($I521,38))&lt;&gt;"UL"),INDIRECT(ADDRESS($I521,COLUMN()-12)),0),0), IF($J521&gt;0,IF(AND(INDIRECT(ADDRESS($J521,44))=0,INDIRECT(ADDRESS($J521,38))&lt;&gt;"UL"),INDIRECT(ADDRESS($J521,COLUMN()-12)),0),0), IF($K521&gt;0,IF(AND(INDIRECT(ADDRESS($K521,44))=0,INDIRECT(ADDRESS($K521,38))&lt;&gt;"UL"),INDIRECT(ADDRESS($K521,COLUMN()-12)),0),0), IF($L521&gt;0,IF(AND(INDIRECT(ADDRESS($L521,44))=0,INDIRECT(ADDRESS($L521,38))&lt;&gt;"UL"),INDIRECT(ADDRESS($L521,COLUMN()-12)),0),0), IF($M521&gt;0,IF(AND(INDIRECT(ADDRESS($M521,44))=0,INDIRECT(ADDRESS($M521,38))&lt;&gt;"UL"),INDIRECT(ADDRESS($M521,COLUMN()-12)),0),0))</f>
        <v>0</v>
      </c>
      <c r="BJ521" s="210" cm="1">
        <f t="array" aca="1" ref="BJ521" ca="1">SUM(IF($C521&gt;0,IF(AND(INDIRECT(ADDRESS($C521,44))=0,INDIRECT(ADDRESS($C521,38))&lt;&gt;"UL"),INDIRECT(ADDRESS($C521,COLUMN()-12)),0),0), IF($D521&gt;0,IF(AND(INDIRECT(ADDRESS($D521,44))=0,INDIRECT(ADDRESS($D521,38))&lt;&gt;"UL"),INDIRECT(ADDRESS($D521,COLUMN()-12)),0),0), IF($E521&gt;0,IF(AND(INDIRECT(ADDRESS($E521,44))=0,INDIRECT(ADDRESS($E521,38))&lt;&gt;"UL"),INDIRECT(ADDRESS($E521,COLUMN()-12)),0),0), IF($F521&gt;0,IF(AND(INDIRECT(ADDRESS($F521,44))=0,INDIRECT(ADDRESS($F521,38))&lt;&gt;"UL"),INDIRECT(ADDRESS($F521,COLUMN()-12)),0),0), IF($G521&gt;0,IF(AND(INDIRECT(ADDRESS($G521,44))=0,INDIRECT(ADDRESS($G521,38))&lt;&gt;"UL"),INDIRECT(ADDRESS($G521,COLUMN()-12)),0),0), IF($H521&gt;0,IF(AND(INDIRECT(ADDRESS($H521,44))=0,INDIRECT(ADDRESS($H521,38))&lt;&gt;"UL"),INDIRECT(ADDRESS($H521,COLUMN()-12)),0),0), IF($I521&gt;0,IF(AND(INDIRECT(ADDRESS($I521,44))=0,INDIRECT(ADDRESS($I521,38))&lt;&gt;"UL"),INDIRECT(ADDRESS($I521,COLUMN()-12)),0),0), IF($J521&gt;0,IF(AND(INDIRECT(ADDRESS($J521,44))=0,INDIRECT(ADDRESS($J521,38))&lt;&gt;"UL"),INDIRECT(ADDRESS($J521,COLUMN()-12)),0),0), IF($K521&gt;0,IF(AND(INDIRECT(ADDRESS($K521,44))=0,INDIRECT(ADDRESS($K521,38))&lt;&gt;"UL"),INDIRECT(ADDRESS($K521,COLUMN()-12)),0),0), IF($L521&gt;0,IF(AND(INDIRECT(ADDRESS($L521,44))=0,INDIRECT(ADDRESS($L521,38))&lt;&gt;"UL"),INDIRECT(ADDRESS($L521,COLUMN()-12)),0),0), IF($M521&gt;0,IF(AND(INDIRECT(ADDRESS($M521,44))=0,INDIRECT(ADDRESS($M521,38))&lt;&gt;"UL"),INDIRECT(ADDRESS($M521,COLUMN()-12)),0),0))</f>
        <v>0</v>
      </c>
      <c r="BK521" s="210">
        <f t="shared" ca="1" si="382"/>
        <v>0</v>
      </c>
      <c r="BL521" s="212">
        <f t="shared" ca="1" si="383"/>
        <v>0</v>
      </c>
      <c r="BM521" s="210" cm="1">
        <f t="array" aca="1" ref="BM521" ca="1">SUM(IF($C521&gt;0,IF(AND(INDIRECT(ADDRESS($C521,44))=0,INDIRECT(ADDRESS($C521,38))&lt;&gt;"UL"),INDIRECT(ADDRESS($C521,COLUMN()-12)),0),0), IF($D521&gt;0,IF(AND(INDIRECT(ADDRESS($D521,44))=0,INDIRECT(ADDRESS($D521,38))&lt;&gt;"UL"),INDIRECT(ADDRESS($D521,COLUMN()-12)),0),0), IF($E521&gt;0,IF(AND(INDIRECT(ADDRESS($E521,44))=0,INDIRECT(ADDRESS($E521,38))&lt;&gt;"UL"),INDIRECT(ADDRESS($E521,COLUMN()-12)),0),0), IF($F521&gt;0,IF(AND(INDIRECT(ADDRESS($F521,44))=0,INDIRECT(ADDRESS($F521,38))&lt;&gt;"UL"),INDIRECT(ADDRESS($F521,COLUMN()-12)),0),0), IF($G521&gt;0,IF(AND(INDIRECT(ADDRESS($G521,44))=0,INDIRECT(ADDRESS($G521,38))&lt;&gt;"UL"),INDIRECT(ADDRESS($G521,COLUMN()-12)),0),0), IF($H521&gt;0,IF(AND(INDIRECT(ADDRESS($H521,44))=0,INDIRECT(ADDRESS($H521,38))&lt;&gt;"UL"),INDIRECT(ADDRESS($H521,COLUMN()-12)),0),0), IF($I521&gt;0,IF(AND(INDIRECT(ADDRESS($I521,44))=0,INDIRECT(ADDRESS($I521,38))&lt;&gt;"UL"),INDIRECT(ADDRESS($I521,COLUMN()-12)),0),0), IF($J521&gt;0,IF(AND(INDIRECT(ADDRESS($J521,44))=0,INDIRECT(ADDRESS($J521,38))&lt;&gt;"UL"),INDIRECT(ADDRESS($J521,COLUMN()-12)),0),0), IF($K521&gt;0,IF(AND(INDIRECT(ADDRESS($K521,44))=0,INDIRECT(ADDRESS($K521,38))&lt;&gt;"UL"),INDIRECT(ADDRESS($K521,COLUMN()-11)),0),0), IF($L521&gt;0,IF(AND(INDIRECT(ADDRESS($L521,44))=0,INDIRECT(ADDRESS($L521,38))&lt;&gt;"UL"),INDIRECT(ADDRESS($L521,COLUMN()-11)),0),0), IF($M521&gt;0,IF(AND(INDIRECT(ADDRESS($M521,44))=0,INDIRECT(ADDRESS($M521,38))&lt;&gt;"UL"),INDIRECT(ADDRESS($M521,COLUMN()-11)),0),0))</f>
        <v>0</v>
      </c>
      <c r="BN521" s="210" cm="1">
        <f t="array" aca="1" ref="BN521" ca="1">SUM(IF($C521&gt;0,IF(AND(INDIRECT(ADDRESS($C521,44))=0,INDIRECT(ADDRESS($C521,38))&lt;&gt;"UL"),INDIRECT(ADDRESS($C521,COLUMN()-12)),0),0), IF($D521&gt;0,IF(AND(INDIRECT(ADDRESS($D521,44))=0,INDIRECT(ADDRESS($D521,38))&lt;&gt;"UL"),INDIRECT(ADDRESS($D521,COLUMN()-12)),0),0), IF($E521&gt;0,IF(AND(INDIRECT(ADDRESS($E521,44))=0,INDIRECT(ADDRESS($E521,38))&lt;&gt;"UL"),INDIRECT(ADDRESS($E521,COLUMN()-12)),0),0), IF($F521&gt;0,IF(AND(INDIRECT(ADDRESS($F521,44))=0,INDIRECT(ADDRESS($F521,38))&lt;&gt;"UL"),INDIRECT(ADDRESS($F521,COLUMN()-12)),0),0), IF($G521&gt;0,IF(AND(INDIRECT(ADDRESS($G521,44))=0,INDIRECT(ADDRESS($G521,38))&lt;&gt;"UL"),INDIRECT(ADDRESS($G521,COLUMN()-12)),0),0), IF($H521&gt;0,IF(AND(INDIRECT(ADDRESS($H521,44))=0,INDIRECT(ADDRESS($H521,38))&lt;&gt;"UL"),INDIRECT(ADDRESS($H521,COLUMN()-12)),0),0), IF($I521&gt;0,IF(AND(INDIRECT(ADDRESS($I521,44))=0,INDIRECT(ADDRESS($I521,38))&lt;&gt;"UL"),INDIRECT(ADDRESS($I521,COLUMN()-12)),0),0), IF($J521&gt;0,IF(AND(INDIRECT(ADDRESS($J521,44))=0,INDIRECT(ADDRESS($J521,38))&lt;&gt;"UL"),INDIRECT(ADDRESS($J521,COLUMN()-12)),0),0), IF($K521&gt;0,IF(AND(INDIRECT(ADDRESS($K521,44))=0,INDIRECT(ADDRESS($K521,38))&lt;&gt;"UL"),INDIRECT(ADDRESS($K521,COLUMN()-11)),0),0), IF($L521&gt;0,IF(AND(INDIRECT(ADDRESS($L521,44))=0,INDIRECT(ADDRESS($L521,38))&lt;&gt;"UL"),INDIRECT(ADDRESS($L521,COLUMN()-11)),0),0), IF($M521&gt;0,IF(AND(INDIRECT(ADDRESS($M521,44))=0,INDIRECT(ADDRESS($M521,38))&lt;&gt;"UL"),INDIRECT(ADDRESS($M521,COLUMN()-11)),0),0))</f>
        <v>0</v>
      </c>
      <c r="BO521" s="210" cm="1">
        <f t="array" aca="1" ref="BO521" ca="1">SUM(IF($C521&gt;0,IF(AND(INDIRECT(ADDRESS($C521,44))=0,INDIRECT(ADDRESS($C521,38))&lt;&gt;"UL"),INDIRECT(ADDRESS($C521,COLUMN()-12)),0),0), IF($D521&gt;0,IF(AND(INDIRECT(ADDRESS($D521,44))=0,INDIRECT(ADDRESS($D521,38))&lt;&gt;"UL"),INDIRECT(ADDRESS($D521,COLUMN()-12)),0),0), IF($E521&gt;0,IF(AND(INDIRECT(ADDRESS($E521,44))=0,INDIRECT(ADDRESS($E521,38))&lt;&gt;"UL"),INDIRECT(ADDRESS($E521,COLUMN()-12)),0),0), IF($F521&gt;0,IF(AND(INDIRECT(ADDRESS($F521,44))=0,INDIRECT(ADDRESS($F521,38))&lt;&gt;"UL"),INDIRECT(ADDRESS($F521,COLUMN()-12)),0),0), IF($G521&gt;0,IF(AND(INDIRECT(ADDRESS($G521,44))=0,INDIRECT(ADDRESS($G521,38))&lt;&gt;"UL"),INDIRECT(ADDRESS($G521,COLUMN()-12)),0),0), IF($H521&gt;0,IF(AND(INDIRECT(ADDRESS($H521,44))=0,INDIRECT(ADDRESS($H521,38))&lt;&gt;"UL"),INDIRECT(ADDRESS($H521,COLUMN()-12)),0),0), IF($I521&gt;0,IF(AND(INDIRECT(ADDRESS($I521,44))=0,INDIRECT(ADDRESS($I521,38))&lt;&gt;"UL"),INDIRECT(ADDRESS($I521,COLUMN()-12)),0),0), IF($J521&gt;0,IF(AND(INDIRECT(ADDRESS($J521,44))=0,INDIRECT(ADDRESS($J521,38))&lt;&gt;"UL"),INDIRECT(ADDRESS($J521,COLUMN()-12)),0),0), IF($K521&gt;0,IF(AND(INDIRECT(ADDRESS($K521,44))=0,INDIRECT(ADDRESS($K521,38))&lt;&gt;"UL"),INDIRECT(ADDRESS($K521,COLUMN()-11)),0),0), IF($L521&gt;0,IF(AND(INDIRECT(ADDRESS($L521,44))=0,INDIRECT(ADDRESS($L521,38))&lt;&gt;"UL"),INDIRECT(ADDRESS($L521,COLUMN()-11)),0),0), IF($M521&gt;0,IF(AND(INDIRECT(ADDRESS($M521,44))=0,INDIRECT(ADDRESS($M521,38))&lt;&gt;"UL"),INDIRECT(ADDRESS($M521,COLUMN()-11)),0),0))</f>
        <v>0</v>
      </c>
      <c r="BP521" s="210" cm="1">
        <f t="array" aca="1" ref="BP521" ca="1">SUM(IF($C521&gt;0,IF(AND(INDIRECT(ADDRESS($C521,44))=0,INDIRECT(ADDRESS($C521,38))&lt;&gt;"UL"),INDIRECT(ADDRESS($C521,COLUMN()-12)),0),0), IF($D521&gt;0,IF(AND(INDIRECT(ADDRESS($D521,44))=0,INDIRECT(ADDRESS($D521,38))&lt;&gt;"UL"),INDIRECT(ADDRESS($D521,COLUMN()-12)),0),0), IF($E521&gt;0,IF(AND(INDIRECT(ADDRESS($E521,44))=0,INDIRECT(ADDRESS($E521,38))&lt;&gt;"UL"),INDIRECT(ADDRESS($E521,COLUMN()-12)),0),0), IF($F521&gt;0,IF(AND(INDIRECT(ADDRESS($F521,44))=0,INDIRECT(ADDRESS($F521,38))&lt;&gt;"UL"),INDIRECT(ADDRESS($F521,COLUMN()-12)),0),0), IF($G521&gt;0,IF(AND(INDIRECT(ADDRESS($G521,44))=0,INDIRECT(ADDRESS($G521,38))&lt;&gt;"UL"),INDIRECT(ADDRESS($G521,COLUMN()-12)),0),0), IF($H521&gt;0,IF(AND(INDIRECT(ADDRESS($H521,44))=0,INDIRECT(ADDRESS($H521,38))&lt;&gt;"UL"),INDIRECT(ADDRESS($H521,COLUMN()-12)),0),0), IF($I521&gt;0,IF(AND(INDIRECT(ADDRESS($I521,44))=0,INDIRECT(ADDRESS($I521,38))&lt;&gt;"UL"),INDIRECT(ADDRESS($I521,COLUMN()-12)),0),0), IF($J521&gt;0,IF(AND(INDIRECT(ADDRESS($J521,44))=0,INDIRECT(ADDRESS($J521,38))&lt;&gt;"UL"),INDIRECT(ADDRESS($J521,COLUMN()-12)),0),0), IF($K521&gt;0,IF(AND(INDIRECT(ADDRESS($K521,44))=0,INDIRECT(ADDRESS($K521,38))&lt;&gt;"UL"),INDIRECT(ADDRESS($K521,COLUMN()-11)),0),0), IF($L521&gt;0,IF(AND(INDIRECT(ADDRESS($L521,44))=0,INDIRECT(ADDRESS($L521,38))&lt;&gt;"UL"),INDIRECT(ADDRESS($L521,COLUMN()-11)),0),0), IF($M521&gt;0,IF(AND(INDIRECT(ADDRESS($M521,44))=0,INDIRECT(ADDRESS($M521,38))&lt;&gt;"UL"),INDIRECT(ADDRESS($M521,COLUMN()-11)),0),0))</f>
        <v>0</v>
      </c>
      <c r="BQ521" s="210">
        <f t="shared" ca="1" si="384"/>
        <v>0</v>
      </c>
      <c r="BR521" s="214" t="e">
        <f t="shared" ca="1" si="385"/>
        <v>#DIV/0!</v>
      </c>
      <c r="BS521" s="215"/>
      <c r="BT521" s="207">
        <f t="shared" ca="1" si="395"/>
        <v>0</v>
      </c>
      <c r="BU521" s="216" t="e">
        <f t="shared" ca="1" si="386"/>
        <v>#DIV/0!</v>
      </c>
      <c r="BV521" s="210" t="s">
        <v>34</v>
      </c>
      <c r="BW521" s="210" cm="1">
        <f t="array" aca="1" ref="BW521" ca="1">SUM(IF($C521&gt;0,IF(AND(INDIRECT(ADDRESS($C521,44))=0,INDIRECT(ADDRESS($C521,38))="UL",ISERROR(SEARCH("Rear",INDIRECT(ADDRESS($C521,33)))),ISERROR(SEARCH("Side",INDIRECT(ADDRESS($C521,33))))),INDIRECT(ADDRESS($C521,COLUMN())),0),0),IF($D521&gt;0,IF(AND(INDIRECT(ADDRESS($D521,44))=0,INDIRECT(ADDRESS($D521,38))="UL",ISERROR(SEARCH("Rear",INDIRECT(ADDRESS($D521,33)))),ISERROR(SEARCH("Side",INDIRECT(ADDRESS($D521,33))))),INDIRECT(ADDRESS($D521,COLUMN())),0),0),IF($E521&gt;0,IF(AND(INDIRECT(ADDRESS($E521,44))=0,INDIRECT(ADDRESS($E521,38))="UL",ISERROR(SEARCH("Rear",INDIRECT(ADDRESS($E521,33)))),ISERROR(SEARCH("Side",INDIRECT(ADDRESS($E521,33))))),INDIRECT(ADDRESS($E521,COLUMN())),0),0),IF($F521&gt;0,IF(AND(INDIRECT(ADDRESS($F521,44))=0,INDIRECT(ADDRESS($F521,38))="UL",ISERROR(SEARCH("Rear",INDIRECT(ADDRESS($F521,33)))),ISERROR(SEARCH("Side",INDIRECT(ADDRESS($F521,33))))),INDIRECT(ADDRESS($F521,COLUMN())),0),0),IF($G521&gt;0,IF(AND(INDIRECT(ADDRESS($G521,44))=0,INDIRECT(ADDRESS($G521,38))="UL",ISERROR(SEARCH("Rear",INDIRECT(ADDRESS($G521,33)))),ISERROR(SEARCH("Side",INDIRECT(ADDRESS($G521,33))))),INDIRECT(ADDRESS($G521,COLUMN())),0),0),IF($H521&gt;0,IF(AND(INDIRECT(ADDRESS($H521,44))=0,INDIRECT(ADDRESS($H521,38))="UL",ISERROR(SEARCH("Rear",INDIRECT(ADDRESS($H521,33)))),ISERROR(SEARCH("Side",INDIRECT(ADDRESS($H521,33))))),INDIRECT(ADDRESS($H521,COLUMN())),0),0),IF($I521&gt;0,IF(AND(INDIRECT(ADDRESS($I521,44))=0,INDIRECT(ADDRESS($I521,38))="UL",ISERROR(SEARCH("Rear",INDIRECT(ADDRESS($I521,33)))),ISERROR(SEARCH("Side",INDIRECT(ADDRESS($I521,33))))),INDIRECT(ADDRESS($I521,COLUMN())),0),0),IF($J521&gt;0,IF(AND(INDIRECT(ADDRESS($J521,44))=0,INDIRECT(ADDRESS($J521,38))="UL",ISERROR(SEARCH("Rear",INDIRECT(ADDRESS($J521,33)))),ISERROR(SEARCH("Side",INDIRECT(ADDRESS($J521,33))))),INDIRECT(ADDRESS($J521,COLUMN())),0),0),IF($K521&gt;0,IF(AND(INDIRECT(ADDRESS($K521,44))=0,INDIRECT(ADDRESS($K521,38))="UL",ISERROR(SEARCH("Rear",INDIRECT(ADDRESS($K521,33)))),ISERROR(SEARCH("Side",INDIRECT(ADDRESS($K521,33))))),INDIRECT(ADDRESS($K521,COLUMN())),0),0),IF($L521&gt;0,IF(AND(INDIRECT(ADDRESS($L521,44))=0,INDIRECT(ADDRESS($L521,38))="UL",ISERROR(SEARCH("Rear",INDIRECT(ADDRESS($L521,33)))),ISERROR(SEARCH("Side",INDIRECT(ADDRESS($L521,33))))),INDIRECT(ADDRESS($L521,COLUMN())),0),0),IF($M521&gt;0,IF(AND(INDIRECT(ADDRESS($M521,44))=0,INDIRECT(ADDRESS($M521,38))="UL",ISERROR(SEARCH("Rear",INDIRECT(ADDRESS($M521,33)))),ISERROR(SEARCH("Side",INDIRECT(ADDRESS($M521,33))))),INDIRECT(ADDRESS($M521,COLUMN())),0),0))</f>
        <v>0</v>
      </c>
      <c r="BX521" s="210">
        <f t="shared" ca="1" si="387"/>
        <v>0</v>
      </c>
      <c r="BY521" s="210" cm="1">
        <f t="array" aca="1" ref="BY521" ca="1">SUM(IF($C521&gt;0,IF(AND(INDIRECT(ADDRESS($C521,44))=0,INDIRECT(ADDRESS($C521,38))="UL"),INDIRECT(ADDRESS($C521,COLUMN())),0),0),IF($D521&gt;0,IF(AND(INDIRECT(ADDRESS($D521,44))=0,INDIRECT(ADDRESS($D521,38))="UL"),INDIRECT(ADDRESS($D521,COLUMN())),0),0),IF($E521&gt;0,IF(AND(INDIRECT(ADDRESS($E521,44))=0,INDIRECT(ADDRESS($E521,38))="UL"),INDIRECT(ADDRESS($E521,COLUMN())),0),0),IF($F521&gt;0,IF(AND(INDIRECT(ADDRESS($F521,44))=0,INDIRECT(ADDRESS($F521,38))="UL"),INDIRECT(ADDRESS($F521,COLUMN())),0),0),IF($G521&gt;0,IF(AND(INDIRECT(ADDRESS($G521,44))=0,INDIRECT(ADDRESS($G521,38))="UL"),INDIRECT(ADDRESS($G521,COLUMN())),0),0),IF($H521&gt;0,IF(AND(INDIRECT(ADDRESS($H521,44))=0,INDIRECT(ADDRESS($H521,38))="UL"),INDIRECT(ADDRESS($H521,COLUMN())),0),0),IF($I521&gt;0,IF(AND(INDIRECT(ADDRESS($I521,44))=0,INDIRECT(ADDRESS($I521,38))="UL"),INDIRECT(ADDRESS($I521,COLUMN())),0),0),IF($J521&gt;0,IF(AND(INDIRECT(ADDRESS($J521,44))=0,INDIRECT(ADDRESS($J521,38))="UL"),INDIRECT(ADDRESS($J521,COLUMN())),0),0),IF($K521&gt;0,IF(AND(INDIRECT(ADDRESS($K521,44))=0,INDIRECT(ADDRESS($K521,38))="UL"),INDIRECT(ADDRESS($K521,COLUMN())),0),0),IF($L521&gt;0,IF(AND(INDIRECT(ADDRESS($L521,44))=0,INDIRECT(ADDRESS($L521,38))="UL"),INDIRECT(ADDRESS($L521,COLUMN())),0),0),IF($M521&gt;0,IF(AND(INDIRECT(ADDRESS($M521,44))=0,INDIRECT(ADDRESS($M521,38))="UL"),INDIRECT(ADDRESS($M521,COLUMN())),0),0))</f>
        <v>0</v>
      </c>
      <c r="BZ521" s="210" cm="1">
        <f t="array" aca="1" ref="BZ521" ca="1">SUM(IF($C521&gt;0,IF(AND(INDIRECT(ADDRESS($C521,44))=0,INDIRECT(ADDRESS($C521,38))="UL"),INDIRECT(ADDRESS($C521,COLUMN())),0),0),IF($D521&gt;0,IF(AND(INDIRECT(ADDRESS($D521,44))=0,INDIRECT(ADDRESS($D521,38))="UL"),INDIRECT(ADDRESS($D521,COLUMN())),0),0),IF($E521&gt;0,IF(AND(INDIRECT(ADDRESS($E521,44))=0,INDIRECT(ADDRESS($E521,38))="UL"),INDIRECT(ADDRESS($E521,COLUMN())),0),0),IF($F521&gt;0,IF(AND(INDIRECT(ADDRESS($F521,44))=0,INDIRECT(ADDRESS($F521,38))="UL"),INDIRECT(ADDRESS($F521,COLUMN())),0),0),IF($G521&gt;0,IF(AND(INDIRECT(ADDRESS($G521,44))=0,INDIRECT(ADDRESS($G521,38))="UL"),INDIRECT(ADDRESS($G521,COLUMN())),0),0),IF($H521&gt;0,IF(AND(INDIRECT(ADDRESS($H521,44))=0,INDIRECT(ADDRESS($H521,38))="UL"),INDIRECT(ADDRESS($H521,COLUMN())),0),0),IF($I521&gt;0,IF(AND(INDIRECT(ADDRESS($I521,44))=0,INDIRECT(ADDRESS($I521,38))="UL"),INDIRECT(ADDRESS($I521,COLUMN())),0),0),IF($J521&gt;0,IF(AND(INDIRECT(ADDRESS($J521,44))=0,INDIRECT(ADDRESS($J521,38))="UL"),INDIRECT(ADDRESS($J521,COLUMN())),0),0),IF($K521&gt;0,IF(AND(INDIRECT(ADDRESS($K521,44))=0,INDIRECT(ADDRESS($K521,38))="UL"),INDIRECT(ADDRESS($K521,COLUMN())),0),0),IF($L521&gt;0,IF(AND(INDIRECT(ADDRESS($L521,44))=0,INDIRECT(ADDRESS($L521,38))="UL"),INDIRECT(ADDRESS($L521,COLUMN())),0),0),IF($M521&gt;0,IF(AND(INDIRECT(ADDRESS($M521,44))=0,INDIRECT(ADDRESS($M521,38))="UL"),INDIRECT(ADDRESS($M521,COLUMN())),0),0))</f>
        <v>0</v>
      </c>
      <c r="CA521" s="210">
        <f t="shared" ca="1" si="388"/>
        <v>0</v>
      </c>
      <c r="CB521" s="210" cm="1">
        <f t="array" aca="1" ref="CB521" ca="1">SUM(IF($C521&gt;0,IF(AND(INDIRECT(ADDRESS($C521,44))=0,INDIRECT(ADDRESS($C521,38))&lt;&gt;"UL"),INDIRECT(ADDRESS($C521,COLUMN())),0),0),IF($D521&gt;0,IF(AND(INDIRECT(ADDRESS($D521,44))=0,INDIRECT(ADDRESS($D521,38))&lt;&gt;"UL"),INDIRECT(ADDRESS($D521,COLUMN())),0),0),IF($E521&gt;0,IF(AND(INDIRECT(ADDRESS($E521,44))=0,INDIRECT(ADDRESS($E521,38))&lt;&gt;"UL"),INDIRECT(ADDRESS($E521,COLUMN())),0),0),IF($F521&gt;0,IF(AND(INDIRECT(ADDRESS($F521,44))=0,INDIRECT(ADDRESS($F521,38))&lt;&gt;"UL"),INDIRECT(ADDRESS($F521,COLUMN())),0),0),IF($G521&gt;0,IF(AND(INDIRECT(ADDRESS($G521,44))=0,INDIRECT(ADDRESS($G521,38))&lt;&gt;"UL"),INDIRECT(ADDRESS($G521,COLUMN())),0),0),IF($H521&gt;0,IF(AND(INDIRECT(ADDRESS($H521,44))=0,INDIRECT(ADDRESS($H521,38))&lt;&gt;"UL"),INDIRECT(ADDRESS($H521,COLUMN())),0),0),IF($I521&gt;0,IF(AND(INDIRECT(ADDRESS($I521,44))=0,INDIRECT(ADDRESS($I521,38))&lt;&gt;"UL"),INDIRECT(ADDRESS($I521,COLUMN())),0),0),IF($J521&gt;0,IF(AND(INDIRECT(ADDRESS($J521,44))=0,INDIRECT(ADDRESS($J521,38))&lt;&gt;"UL"),INDIRECT(ADDRESS($J521,COLUMN())),0),0),IF($K521&gt;0,IF(AND(INDIRECT(ADDRESS($K521,44))=0,INDIRECT(ADDRESS($K521,38))&lt;&gt;"UL"),INDIRECT(ADDRESS($K521,COLUMN())),0),0),IF($L521&gt;0,IF(AND(INDIRECT(ADDRESS($L521,44))=0,INDIRECT(ADDRESS($L521,38))&lt;&gt;"UL"),INDIRECT(ADDRESS($L521,COLUMN())),0),0),IF($M521&gt;0,IF(AND(INDIRECT(ADDRESS($M521,44))=0,INDIRECT(ADDRESS($M521,38))&lt;&gt;"UL"),INDIRECT(ADDRESS($M521,COLUMN())),0),0))</f>
        <v>0</v>
      </c>
      <c r="CC521" s="210">
        <f t="shared" ca="1" si="389"/>
        <v>0</v>
      </c>
      <c r="CD521" s="210" cm="1">
        <f t="array" aca="1" ref="CD521" ca="1">SUM(IF($C521&gt;0,IF(AND(INDIRECT(ADDRESS($C521,44))=0,INDIRECT(ADDRESS($C521,38))&lt;&gt;"UL"),INDIRECT(ADDRESS($C521,COLUMN())),0),0),IF($D521&gt;0,IF(AND(INDIRECT(ADDRESS($D521,44))=0,INDIRECT(ADDRESS($D521,38))&lt;&gt;"UL"),INDIRECT(ADDRESS($D521,COLUMN())),0),0),IF($E521&gt;0,IF(AND(INDIRECT(ADDRESS($E521,44))=0,INDIRECT(ADDRESS($E521,38))&lt;&gt;"UL"),INDIRECT(ADDRESS($E521,COLUMN())),0),0),IF($F521&gt;0,IF(AND(INDIRECT(ADDRESS($F521,44))=0,INDIRECT(ADDRESS($F521,38))&lt;&gt;"UL"),INDIRECT(ADDRESS($F521,COLUMN())),0),0),IF($G521&gt;0,IF(AND(INDIRECT(ADDRESS($G521,44))=0,INDIRECT(ADDRESS($G521,38))&lt;&gt;"UL"),INDIRECT(ADDRESS($G521,COLUMN())),0),0),IF($H521&gt;0,IF(AND(INDIRECT(ADDRESS($H521,44))=0,INDIRECT(ADDRESS($H521,38))&lt;&gt;"UL"),INDIRECT(ADDRESS($H521,COLUMN())),0),0),IF($I521&gt;0,IF(AND(INDIRECT(ADDRESS($I521,44))=0,INDIRECT(ADDRESS($I521,38))&lt;&gt;"UL"),INDIRECT(ADDRESS($I521,COLUMN())),0),0),IF($J521&gt;0,IF(AND(INDIRECT(ADDRESS($J521,44))=0,INDIRECT(ADDRESS($J521,38))&lt;&gt;"UL"),INDIRECT(ADDRESS($J521,COLUMN())),0),0),IF($K521&gt;0,IF(AND(INDIRECT(ADDRESS($K521,44))=0,INDIRECT(ADDRESS($K521,38))&lt;&gt;"UL"),INDIRECT(ADDRESS($K521,COLUMN())),0),0),IF($L521&gt;0,IF(AND(INDIRECT(ADDRESS($L521,44))=0,INDIRECT(ADDRESS($L521,38))&lt;&gt;"UL"),INDIRECT(ADDRESS($L521,COLUMN())),0),0),IF($M521&gt;0,IF(AND(INDIRECT(ADDRESS($M521,44))=0,INDIRECT(ADDRESS($M521,38))&lt;&gt;"UL"),INDIRECT(ADDRESS($M521,COLUMN())),0),0))</f>
        <v>0</v>
      </c>
      <c r="CE521" s="210" cm="1">
        <f t="array" aca="1" ref="CE521" ca="1">SUM(IF($C521&gt;0,IF(AND(INDIRECT(ADDRESS($C521,44))=0,INDIRECT(ADDRESS($C521,38))&lt;&gt;"UL"),INDIRECT(ADDRESS($C521,COLUMN())),0),0),IF($D521&gt;0,IF(AND(INDIRECT(ADDRESS($D521,44))=0,INDIRECT(ADDRESS($D521,38))&lt;&gt;"UL"),INDIRECT(ADDRESS($D521,COLUMN())),0),0),IF($E521&gt;0,IF(AND(INDIRECT(ADDRESS($E521,44))=0,INDIRECT(ADDRESS($E521,38))&lt;&gt;"UL"),INDIRECT(ADDRESS($E521,COLUMN())),0),0),IF($F521&gt;0,IF(AND(INDIRECT(ADDRESS($F521,44))=0,INDIRECT(ADDRESS($F521,38))&lt;&gt;"UL"),INDIRECT(ADDRESS($F521,COLUMN())),0),0),IF($G521&gt;0,IF(AND(INDIRECT(ADDRESS($G521,44))=0,INDIRECT(ADDRESS($G521,38))&lt;&gt;"UL"),INDIRECT(ADDRESS($G521,COLUMN())),0),0),IF($H521&gt;0,IF(AND(INDIRECT(ADDRESS($H521,44))=0,INDIRECT(ADDRESS($H521,38))&lt;&gt;"UL"),INDIRECT(ADDRESS($H521,COLUMN())),0),0),IF($I521&gt;0,IF(AND(INDIRECT(ADDRESS($I521,44))=0,INDIRECT(ADDRESS($I521,38))&lt;&gt;"UL"),INDIRECT(ADDRESS($I521,COLUMN())),0),0),IF($J521&gt;0,IF(AND(INDIRECT(ADDRESS($J521,44))=0,INDIRECT(ADDRESS($J521,38))&lt;&gt;"UL"),INDIRECT(ADDRESS($J521,COLUMN())),0),0),IF($K521&gt;0,IF(AND(INDIRECT(ADDRESS($K521,44))=0,INDIRECT(ADDRESS($K521,38))&lt;&gt;"UL"),INDIRECT(ADDRESS($K521,COLUMN())),0),0),IF($L521&gt;0,IF(AND(INDIRECT(ADDRESS($L521,44))=0,INDIRECT(ADDRESS($L521,38))&lt;&gt;"UL"),INDIRECT(ADDRESS($L521,COLUMN())),0),0),IF($M521&gt;0,IF(AND(INDIRECT(ADDRESS($M521,44))=0,INDIRECT(ADDRESS($M521,38))&lt;&gt;"UL"),INDIRECT(ADDRESS($M521,COLUMN())),0),0))</f>
        <v>0</v>
      </c>
      <c r="CF521" s="210">
        <f t="shared" ca="1" si="390"/>
        <v>0</v>
      </c>
      <c r="CG521" s="210">
        <f t="shared" ca="1" si="391"/>
        <v>0</v>
      </c>
      <c r="CH521" s="210" t="e">
        <f t="shared" ca="1" si="392"/>
        <v>#DIV/0!</v>
      </c>
      <c r="CI521" s="213">
        <f t="shared" si="393"/>
        <v>0</v>
      </c>
      <c r="CJ521" s="213"/>
      <c r="CK521" s="210" cm="1">
        <f t="array" aca="1" ref="CK521" ca="1">IF(AU521="S", SUM(IF($C521&gt;0,IF(INDIRECT(ADDRESS($C521,43))&lt;&gt;1,INDIRECT(ADDRESS($C521,48)),0),0), IF($D521&gt;0,IF(INDIRECT(ADDRESS($D521,43))&lt;&gt;1,INDIRECT(ADDRESS($D521,48)),0),0), IF($E521&gt;0,IF(INDIRECT(ADDRESS($E521,43))&lt;&gt;1,INDIRECT(ADDRESS($E521,48)),0),0), IF($F521&gt;0,IF(INDIRECT(ADDRESS($F521,43))&lt;&gt;1,INDIRECT(ADDRESS($F521,48)),0),0), IF($G521&gt;0,IF(INDIRECT(ADDRESS($G521,43))&lt;&gt;1,INDIRECT(ADDRESS($G521,48)),0),0), IF($H521&gt;0,IF(INDIRECT(ADDRESS($H521,43))&lt;&gt;1,INDIRECT(ADDRESS($H521,48)),0),0), IF($I521&gt;0,IF(INDIRECT(ADDRESS($I521,43))&lt;&gt;1,INDIRECT(ADDRESS($I521,48)),0),0), IF($J521&gt;0,IF(INDIRECT(ADDRESS($J521,43))&lt;&gt;1,INDIRECT(ADDRESS($J521,48)),0),0), IF($K521&gt;0,IF(INDIRECT(ADDRESS($K521,43))&lt;&gt;1,INDIRECT(ADDRESS($K521,48)),0),0), IF($L521&gt;0,IF(INDIRECT(ADDRESS($L521,43))&lt;&gt;1,INDIRECT(ADDRESS($L521,48)),0),0), IF($M521&gt;0,IF(INDIRECT(ADDRESS($M521,43))&lt;&gt;1,INDIRECT(ADDRESS($M521,48)),0),0)), IF(AU521="L",SUM(IF($C521&gt;0,IF(INDIRECT(ADDRESS($C521,43))&lt;&gt;1,INDIRECT(ADDRESS($C521,50)),0),0), IF($D521&gt;0,IF(INDIRECT(ADDRESS($D521,43))&lt;&gt;1,INDIRECT(ADDRESS($D521,50)),0),0), IF($E521&gt;0,IF(INDIRECT(ADDRESS($E521,43))&lt;&gt;1,INDIRECT(ADDRESS($E521,50)),0),0), IF($F521&gt;0,IF(INDIRECT(ADDRESS($F521,43))&lt;&gt;1,INDIRECT(ADDRESS($F521,50)),0),0), IF($G521&gt;0,IF(INDIRECT(ADDRESS($G521,43))&lt;&gt;1,INDIRECT(ADDRESS($G521,50)),0),0), IF($G521&gt;0,IF(INDIRECT(ADDRESS($G521,43))&lt;&gt;1,INDIRECT(ADDRESS($G521,50)),0),0), IF($H521&gt;0,IF(INDIRECT(ADDRESS($H521,43))&lt;&gt;1,INDIRECT(ADDRESS($H521,50)),0),0), IF($I521&gt;0,IF(INDIRECT(ADDRESS($I521,43))&lt;&gt;1,INDIRECT(ADDRESS($I521,50)),0),0), IF($J521&gt;0,IF(INDIRECT(ADDRESS($J521,43))&lt;&gt;1,INDIRECT(ADDRESS($J521,50)),0),0), IF($K521&gt;0,IF(INDIRECT(ADDRESS($K521,43))&lt;&gt;1,INDIRECT(ADDRESS($K521,50)),0),0), IF($L521&gt;0,IF(INDIRECT(ADDRESS($L521,43))&lt;&gt;1,INDIRECT(ADDRESS($L521,50)),0),0), IF($M521&gt;0,IF(INDIRECT(ADDRESS($M521,43))&lt;&gt;1,INDIRECT(ADDRESS($M521,50)),0),0)), SUM(IF($C521&gt;0,IF(INDIRECT(ADDRESS($C521,43))&lt;&gt;1,INDIRECT(ADDRESS($C521,49)),0),0), IF($D521&gt;0,IF(INDIRECT(ADDRESS($D521,43))&lt;&gt;1,INDIRECT(ADDRESS($D521,49)),0),0), IF($E521&gt;0,IF(INDIRECT(ADDRESS($E521,43))&lt;&gt;1,INDIRECT(ADDRESS($E521,49)),0),0), IF($F521&gt;0,IF(INDIRECT(ADDRESS($F521,43))&lt;&gt;1,INDIRECT(ADDRESS($F521,49)),0),0), IF($G521&gt;0,IF(INDIRECT(ADDRESS($G521,43))&lt;&gt;1,INDIRECT(ADDRESS($G521,49)),0),0), IF($G521&gt;0,IF(INDIRECT(ADDRESS($G521,43))&lt;&gt;1,INDIRECT(ADDRESS($G521,49)),0),0), IF($H521&gt;0,IF(INDIRECT(ADDRESS($H521,43))&lt;&gt;1,INDIRECT(ADDRESS($H521,49)),0),0), IF($I521&gt;0,IF(INDIRECT(ADDRESS($I521,43))&lt;&gt;1,INDIRECT(ADDRESS($I521,49)),0),0), IF($J521&gt;0,IF(INDIRECT(ADDRESS($J521,43))&lt;&gt;1,INDIRECT(ADDRESS($J521,49)),0),0), IF($K521&gt;0,IF(INDIRECT(ADDRESS($K521,43))&lt;&gt;1,INDIRECT(ADDRESS($K521,49)),0),0), IF($L521&gt;0,IF(INDIRECT(ADDRESS($L521,43))&lt;&gt;1,INDIRECT(ADDRESS($L521,49)),0),0), IF($M521&gt;0,IF(INDIRECT(ADDRESS($M521,43))&lt;&gt;1,INDIRECT(ADDRESS($M521,49)),0),0))))</f>
        <v>0</v>
      </c>
      <c r="CL521" s="210" cm="1">
        <f t="array" aca="1" ref="CL521" ca="1">1.5*SUM(IF($C521&gt;0,IF(INDIRECT(ADDRESS($C521,44))=1,INDIRECT(ADDRESS($C521,47)),0),0),IF($D521&gt;0,IF(INDIRECT(ADDRESS($D521,44))=1,INDIRECT(ADDRESS($CF477,47)),0),0),IF($E521&gt;0,IF(INDIRECT(ADDRESS($E521,44))=1,INDIRECT(ADDRESS($E521,47)),0),0),IF($F521&gt;0,IF(INDIRECT(ADDRESS($F521,44))=1,INDIRECT(ADDRESS($F521,47)),0),0),IF($G521&gt;0,IF(INDIRECT(ADDRESS($G521,44))=1,INDIRECT(ADDRESS($G521,47)),0),0),IF($G521&gt;0,IF(INDIRECT(ADDRESS($G521,44))=1,INDIRECT(ADDRESS($G521,47)),0),0),IF($H521&gt;0,IF(INDIRECT(ADDRESS($H521,44))=1,INDIRECT(ADDRESS($H521,47)),0),0),IF($I521&gt;0,IF(INDIRECT(ADDRESS($I521,44))=1,INDIRECT(ADDRESS($I521,47)),0),0),IF($J521&gt;0,IF(INDIRECT(ADDRESS($J521,44))=1,INDIRECT(ADDRESS($J521,47)),0),0),IF($K521&gt;0,IF(INDIRECT(ADDRESS($K521,44))=1,INDIRECT(ADDRESS($K521,47)),0),0),IF($L521&gt;0,IF(INDIRECT(ADDRESS($L521,44))=1,INDIRECT(ADDRESS($L521,47)),0),0),IF($M521&gt;0,IF(INDIRECT(ADDRESS($M521,44))=1,INDIRECT(ADDRESS($M521,47)),0),0))</f>
        <v>0</v>
      </c>
      <c r="CM521" s="207" t="e">
        <f t="shared" ca="1" si="394"/>
        <v>#DIV/0!</v>
      </c>
      <c r="CN521" s="215"/>
    </row>
    <row r="522" spans="1:92" x14ac:dyDescent="0.25">
      <c r="A522" s="222" t="s">
        <v>552</v>
      </c>
      <c r="B522" s="74">
        <v>447</v>
      </c>
      <c r="C522" s="74">
        <v>480</v>
      </c>
      <c r="D522" s="74">
        <v>481</v>
      </c>
      <c r="E522" s="74">
        <v>482</v>
      </c>
      <c r="F522" s="74">
        <v>483</v>
      </c>
      <c r="G522" s="74">
        <v>484</v>
      </c>
      <c r="H522" s="74"/>
      <c r="I522" s="74"/>
      <c r="J522" s="74"/>
      <c r="K522" s="74"/>
      <c r="L522" s="74"/>
      <c r="M522" s="74"/>
      <c r="N522" s="67">
        <f t="shared" ca="1" si="374"/>
        <v>38</v>
      </c>
      <c r="O522" s="67" t="str" cm="1">
        <f t="array" aca="1" ref="O522" ca="1">INDIRECT(ADDRESS($B522,COLUMN()))</f>
        <v>Bomber</v>
      </c>
      <c r="P522" s="67" cm="1">
        <f t="array" aca="1" ref="P522" ca="1">INDIRECT(ADDRESS($B522,COLUMN()))</f>
        <v>8</v>
      </c>
      <c r="Q522" s="67" cm="1">
        <f t="array" aca="1" ref="Q522" ca="1">INDIRECT(ADDRESS($B522,COLUMN()))</f>
        <v>8</v>
      </c>
      <c r="R522" s="67" cm="1">
        <f t="array" aca="1" ref="R522" ca="1">INDIRECT(ADDRESS($B522,COLUMN()))</f>
        <v>0</v>
      </c>
      <c r="S522" s="67" cm="1">
        <f t="array" aca="1" ref="S522" ca="1">INDIRECT(ADDRESS($B522,COLUMN()))</f>
        <v>2</v>
      </c>
      <c r="T522" s="67" t="str" cm="1">
        <f t="array" aca="1" ref="T522" ca="1">INDIRECT(ADDRESS($B522,COLUMN()))</f>
        <v>1-4</v>
      </c>
      <c r="U522" s="67" cm="1">
        <f t="array" aca="1" ref="U522" ca="1">INDIRECT(ADDRESS($B522,COLUMN()))</f>
        <v>4</v>
      </c>
      <c r="V522" s="67" cm="1">
        <f t="array" aca="1" ref="V522" ca="1">INDIRECT(ADDRESS($B522,COLUMN()))</f>
        <v>0</v>
      </c>
      <c r="W522" s="67" cm="1">
        <f t="array" aca="1" ref="W522" ca="1">INDIRECT(ADDRESS($B522,COLUMN()))</f>
        <v>3</v>
      </c>
      <c r="X522" s="67" cm="1">
        <f t="array" aca="1" ref="X522" ca="1">INDIRECT(ADDRESS($B522,COLUMN()))</f>
        <v>5</v>
      </c>
      <c r="Y522" s="67" cm="1">
        <f t="array" aca="1" ref="Y522" ca="1">INDIRECT(ADDRESS($B522,COLUMN()))</f>
        <v>0</v>
      </c>
      <c r="Z522" s="67" cm="1">
        <f t="array" aca="1" ref="Z522" ca="1">INDIRECT(ADDRESS($B522,COLUMN()))</f>
        <v>5</v>
      </c>
      <c r="AA522" s="67">
        <f t="shared" si="375"/>
        <v>0</v>
      </c>
      <c r="AB522" s="56">
        <f t="shared" ca="1" si="376"/>
        <v>0.74703496601370634</v>
      </c>
      <c r="AC522" s="56">
        <f t="shared" ca="1" si="377"/>
        <v>0.68739064950337225</v>
      </c>
      <c r="AD522" s="56">
        <f t="shared" ca="1" si="378"/>
        <v>4.7818479965451983</v>
      </c>
      <c r="AF522" s="52"/>
      <c r="AG522" s="52"/>
      <c r="AH522" s="57"/>
      <c r="AI522" s="57"/>
      <c r="AJ522" s="57"/>
      <c r="AK522" s="57"/>
      <c r="AL522" s="57"/>
      <c r="AM522" s="57"/>
      <c r="AN522" s="57"/>
      <c r="AO522" s="57"/>
      <c r="AP522" s="57"/>
      <c r="AQ522" s="57"/>
      <c r="AR522" s="57"/>
      <c r="AS522" s="57"/>
      <c r="AT522" s="52"/>
      <c r="AU522" s="54" t="s">
        <v>33</v>
      </c>
      <c r="AV522" s="57" cm="1">
        <f t="array" aca="1" ref="AV522" ca="1">SUM(IF($C522&gt;0,IF(AND(INDIRECT(ADDRESS($C522,44))=0,INDIRECT(ADDRESS($C522,38))="UL",ISERROR(SEARCH("Rear",INDIRECT(ADDRESS($C522,33)))),ISERROR(SEARCH("Side",INDIRECT(ADDRESS($C522,33))))),INDIRECT(ADDRESS($C522,COLUMN())),0),0),IF($D522&gt;0,IF(AND(INDIRECT(ADDRESS($D522,44))=0,INDIRECT(ADDRESS($D522,38))="UL",ISERROR(SEARCH("Rear",INDIRECT(ADDRESS($D522,33)))),ISERROR(SEARCH("Side",INDIRECT(ADDRESS($D522,33))))),INDIRECT(ADDRESS($D522,COLUMN())),0),0),IF($E522&gt;0,IF(AND(INDIRECT(ADDRESS($E522,44))=0,INDIRECT(ADDRESS($E522,38))="UL",ISERROR(SEARCH("Rear",INDIRECT(ADDRESS($E522,33)))),ISERROR(SEARCH("Side",INDIRECT(ADDRESS($E522,33))))),INDIRECT(ADDRESS($E522,COLUMN())),0),0),IF($F522&gt;0,IF(AND(INDIRECT(ADDRESS($F522,44))=0,INDIRECT(ADDRESS($F522,38))="UL",ISERROR(SEARCH("Rear",INDIRECT(ADDRESS($F522,33)))),ISERROR(SEARCH("Side",INDIRECT(ADDRESS($F522,33))))),INDIRECT(ADDRESS($F522,COLUMN())),0),0),IF($G522&gt;0,IF(AND(INDIRECT(ADDRESS($G522,44))=0,INDIRECT(ADDRESS($G522,38))="UL",ISERROR(SEARCH("Rear",INDIRECT(ADDRESS($G522,33)))),ISERROR(SEARCH("Side",INDIRECT(ADDRESS($G522,33))))),INDIRECT(ADDRESS($G522,COLUMN())),0),0),IF($H522&gt;0,IF(AND(INDIRECT(ADDRESS($H522,44))=0,INDIRECT(ADDRESS($H522,38))="UL",ISERROR(SEARCH("Rear",INDIRECT(ADDRESS($H522,33)))),ISERROR(SEARCH("Side",INDIRECT(ADDRESS($H522,33))))),INDIRECT(ADDRESS($H522,COLUMN())),0),0),IF($I522&gt;0,IF(AND(INDIRECT(ADDRESS($I522,44))=0,INDIRECT(ADDRESS($I522,38))="UL",ISERROR(SEARCH("Rear",INDIRECT(ADDRESS($I522,33)))),ISERROR(SEARCH("Side",INDIRECT(ADDRESS($I522,33))))),INDIRECT(ADDRESS($I522,COLUMN())),0),0),IF($J522&gt;0,IF(AND(INDIRECT(ADDRESS($J522,44))=0,INDIRECT(ADDRESS($J522,38))="UL",ISERROR(SEARCH("Rear",INDIRECT(ADDRESS($J522,33)))),ISERROR(SEARCH("Side",INDIRECT(ADDRESS($J522,33))))),INDIRECT(ADDRESS($J522,COLUMN())),0),0),IF($K522&gt;0,IF(AND(INDIRECT(ADDRESS($K522,44))=0,INDIRECT(ADDRESS($K522,38))="UL",ISERROR(SEARCH("Rear",INDIRECT(ADDRESS($K522,33)))),ISERROR(SEARCH("Side",INDIRECT(ADDRESS($K522,33))))),INDIRECT(ADDRESS($K522,COLUMN())),0),0),IF($L522&gt;0,IF(AND(INDIRECT(ADDRESS($L522,44))=0,INDIRECT(ADDRESS($L522,38))="UL",ISERROR(SEARCH("Rear",INDIRECT(ADDRESS($L522,33)))),ISERROR(SEARCH("Side",INDIRECT(ADDRESS($L522,33))))),INDIRECT(ADDRESS($L522,COLUMN())),0),0),IF($M522&gt;0,IF(AND(INDIRECT(ADDRESS($M522,44))=0,INDIRECT(ADDRESS($M522,38))="UL",ISERROR(SEARCH("Rear",INDIRECT(ADDRESS($M522,33)))),ISERROR(SEARCH("Side",INDIRECT(ADDRESS($M522,33))))),INDIRECT(ADDRESS($M522,COLUMN())),0),0))</f>
        <v>0.66666666666666663</v>
      </c>
      <c r="AW522" s="57" cm="1">
        <f t="array" aca="1" ref="AW522" ca="1">SUM(IF($C522&gt;0,IF(AND(INDIRECT(ADDRESS($C522,44))=0,INDIRECT(ADDRESS($C522,38))="UL",ISERROR(SEARCH("Rear",INDIRECT(ADDRESS($C522,33)))),ISERROR(SEARCH("Side",INDIRECT(ADDRESS($C522,33))))),INDIRECT(ADDRESS($C522,COLUMN())),0),0),IF($D522&gt;0,IF(AND(INDIRECT(ADDRESS($D522,44))=0,INDIRECT(ADDRESS($D522,38))="UL",ISERROR(SEARCH("Rear",INDIRECT(ADDRESS($D522,33)))),ISERROR(SEARCH("Side",INDIRECT(ADDRESS($D522,33))))),INDIRECT(ADDRESS($D522,COLUMN())),0),0),IF($E522&gt;0,IF(AND(INDIRECT(ADDRESS($E522,44))=0,INDIRECT(ADDRESS($E522,38))="UL",ISERROR(SEARCH("Rear",INDIRECT(ADDRESS($E522,33)))),ISERROR(SEARCH("Side",INDIRECT(ADDRESS($E522,33))))),INDIRECT(ADDRESS($E522,COLUMN())),0),0),IF($F522&gt;0,IF(AND(INDIRECT(ADDRESS($F522,44))=0,INDIRECT(ADDRESS($F522,38))="UL",ISERROR(SEARCH("Rear",INDIRECT(ADDRESS($F522,33)))),ISERROR(SEARCH("Side",INDIRECT(ADDRESS($F522,33))))),INDIRECT(ADDRESS($F522,COLUMN())),0),0),IF($G522&gt;0,IF(AND(INDIRECT(ADDRESS($G522,44))=0,INDIRECT(ADDRESS($G522,38))="UL",ISERROR(SEARCH("Rear",INDIRECT(ADDRESS($G522,33)))),ISERROR(SEARCH("Side",INDIRECT(ADDRESS($G522,33))))),INDIRECT(ADDRESS($G522,COLUMN())),0),0),IF($H522&gt;0,IF(AND(INDIRECT(ADDRESS($H522,44))=0,INDIRECT(ADDRESS($H522,38))="UL",ISERROR(SEARCH("Rear",INDIRECT(ADDRESS($H522,33)))),ISERROR(SEARCH("Side",INDIRECT(ADDRESS($H522,33))))),INDIRECT(ADDRESS($H522,COLUMN())),0),0),IF($I522&gt;0,IF(AND(INDIRECT(ADDRESS($I522,44))=0,INDIRECT(ADDRESS($I522,38))="UL",ISERROR(SEARCH("Rear",INDIRECT(ADDRESS($I522,33)))),ISERROR(SEARCH("Side",INDIRECT(ADDRESS($I522,33))))),INDIRECT(ADDRESS($I522,COLUMN())),0),0),IF($J522&gt;0,IF(AND(INDIRECT(ADDRESS($J522,44))=0,INDIRECT(ADDRESS($J522,38))="UL",ISERROR(SEARCH("Rear",INDIRECT(ADDRESS($J522,33)))),ISERROR(SEARCH("Side",INDIRECT(ADDRESS($J522,33))))),INDIRECT(ADDRESS($J522,COLUMN())),0),0),IF($K522&gt;0,IF(AND(INDIRECT(ADDRESS($K522,44))=0,INDIRECT(ADDRESS($K522,38))="UL",ISERROR(SEARCH("Rear",INDIRECT(ADDRESS($K522,33)))),ISERROR(SEARCH("Side",INDIRECT(ADDRESS($K522,33))))),INDIRECT(ADDRESS($K522,COLUMN())),0),0),IF($L522&gt;0,IF(AND(INDIRECT(ADDRESS($L522,44))=0,INDIRECT(ADDRESS($L522,38))="UL",ISERROR(SEARCH("Rear",INDIRECT(ADDRESS($L522,33)))),ISERROR(SEARCH("Side",INDIRECT(ADDRESS($L522,33))))),INDIRECT(ADDRESS($L522,COLUMN())),0),0),IF($M522&gt;0,IF(AND(INDIRECT(ADDRESS($M522,44))=0,INDIRECT(ADDRESS($M522,38))="UL",ISERROR(SEARCH("Rear",INDIRECT(ADDRESS($M522,33)))),ISERROR(SEARCH("Side",INDIRECT(ADDRESS($M522,33))))),INDIRECT(ADDRESS($M522,COLUMN())),0),0))</f>
        <v>0.44444444444444442</v>
      </c>
      <c r="AX522" s="57" cm="1">
        <f t="array" aca="1" ref="AX522" ca="1">SUM(IF($C522&gt;0,IF(AND(INDIRECT(ADDRESS($C522,44))=0,INDIRECT(ADDRESS($C522,38))="UL",ISERROR(SEARCH("Rear",INDIRECT(ADDRESS($C522,33)))),ISERROR(SEARCH("Side",INDIRECT(ADDRESS($C522,33))))),INDIRECT(ADDRESS($C522,COLUMN())),0),0),IF($D522&gt;0,IF(AND(INDIRECT(ADDRESS($D522,44))=0,INDIRECT(ADDRESS($D522,38))="UL",ISERROR(SEARCH("Rear",INDIRECT(ADDRESS($D522,33)))),ISERROR(SEARCH("Side",INDIRECT(ADDRESS($D522,33))))),INDIRECT(ADDRESS($D522,COLUMN())),0),0),IF($E522&gt;0,IF(AND(INDIRECT(ADDRESS($E522,44))=0,INDIRECT(ADDRESS($E522,38))="UL",ISERROR(SEARCH("Rear",INDIRECT(ADDRESS($E522,33)))),ISERROR(SEARCH("Side",INDIRECT(ADDRESS($E522,33))))),INDIRECT(ADDRESS($E522,COLUMN())),0),0),IF($F522&gt;0,IF(AND(INDIRECT(ADDRESS($F522,44))=0,INDIRECT(ADDRESS($F522,38))="UL",ISERROR(SEARCH("Rear",INDIRECT(ADDRESS($F522,33)))),ISERROR(SEARCH("Side",INDIRECT(ADDRESS($F522,33))))),INDIRECT(ADDRESS($F522,COLUMN())),0),0),IF($G522&gt;0,IF(AND(INDIRECT(ADDRESS($G522,44))=0,INDIRECT(ADDRESS($G522,38))="UL",ISERROR(SEARCH("Rear",INDIRECT(ADDRESS($G522,33)))),ISERROR(SEARCH("Side",INDIRECT(ADDRESS($G522,33))))),INDIRECT(ADDRESS($G522,COLUMN())),0),0),IF($H522&gt;0,IF(AND(INDIRECT(ADDRESS($H522,44))=0,INDIRECT(ADDRESS($H522,38))="UL",ISERROR(SEARCH("Rear",INDIRECT(ADDRESS($H522,33)))),ISERROR(SEARCH("Side",INDIRECT(ADDRESS($H522,33))))),INDIRECT(ADDRESS($H522,COLUMN())),0),0),IF($I522&gt;0,IF(AND(INDIRECT(ADDRESS($I522,44))=0,INDIRECT(ADDRESS($I522,38))="UL",ISERROR(SEARCH("Rear",INDIRECT(ADDRESS($I522,33)))),ISERROR(SEARCH("Side",INDIRECT(ADDRESS($I522,33))))),INDIRECT(ADDRESS($I522,COLUMN())),0),0),IF($J522&gt;0,IF(AND(INDIRECT(ADDRESS($J522,44))=0,INDIRECT(ADDRESS($J522,38))="UL",ISERROR(SEARCH("Rear",INDIRECT(ADDRESS($J522,33)))),ISERROR(SEARCH("Side",INDIRECT(ADDRESS($J522,33))))),INDIRECT(ADDRESS($J522,COLUMN())),0),0),IF($K522&gt;0,IF(AND(INDIRECT(ADDRESS($K522,44))=0,INDIRECT(ADDRESS($K522,38))="UL",ISERROR(SEARCH("Rear",INDIRECT(ADDRESS($K522,33)))),ISERROR(SEARCH("Side",INDIRECT(ADDRESS($K522,33))))),INDIRECT(ADDRESS($K522,COLUMN())),0),0),IF($L522&gt;0,IF(AND(INDIRECT(ADDRESS($L522,44))=0,INDIRECT(ADDRESS($L522,38))="UL",ISERROR(SEARCH("Rear",INDIRECT(ADDRESS($L522,33)))),ISERROR(SEARCH("Side",INDIRECT(ADDRESS($L522,33))))),INDIRECT(ADDRESS($L522,COLUMN())),0),0),IF($M522&gt;0,IF(AND(INDIRECT(ADDRESS($M522,44))=0,INDIRECT(ADDRESS($M522,38))="UL",ISERROR(SEARCH("Rear",INDIRECT(ADDRESS($M522,33)))),ISERROR(SEARCH("Side",INDIRECT(ADDRESS($M522,33))))),INDIRECT(ADDRESS($M522,COLUMN())),0),0))</f>
        <v>0</v>
      </c>
      <c r="AY522" s="58">
        <f t="shared" ca="1" si="379"/>
        <v>0.66666666666666663</v>
      </c>
      <c r="AZ522" s="58">
        <f t="shared" ca="1" si="380"/>
        <v>0.37037037037037041</v>
      </c>
      <c r="BA522" s="58" cm="1">
        <f t="array" aca="1" ref="BA522" ca="1">SUM(IF($C522&gt;0,IF(AND(INDIRECT(ADDRESS($C522,44))=0,INDIRECT(ADDRESS($C522,38))="UL"),INDIRECT(ADDRESS($C522,COLUMN())),0),0),IF($D522&gt;0,IF(AND(INDIRECT(ADDRESS($D522,44))=0,INDIRECT(ADDRESS($D522,38))="UL"),INDIRECT(ADDRESS($D522,COLUMN())),0),0),IF($E522&gt;0,IF(AND(INDIRECT(ADDRESS($E522,44))=0,INDIRECT(ADDRESS($E522,38))="UL"),INDIRECT(ADDRESS($E522,COLUMN())),0),0),IF($F522&gt;0,IF(AND(INDIRECT(ADDRESS($F522,44))=0,INDIRECT(ADDRESS($F522,38))="UL"),INDIRECT(ADDRESS($F522,COLUMN())),0),0),IF($G522&gt;0,IF(AND(INDIRECT(ADDRESS($G522,44))=0,INDIRECT(ADDRESS($G522,38))="UL"),INDIRECT(ADDRESS($G522,COLUMN())),0),0),IF($H522&gt;0,IF(AND(INDIRECT(ADDRESS($H522,44))=0,INDIRECT(ADDRESS($H522,38))="UL"),INDIRECT(ADDRESS($H522,COLUMN())),0),0),IF($I522&gt;0,IF(AND(INDIRECT(ADDRESS($I522,44))=0,INDIRECT(ADDRESS($I522,38))="UL"),INDIRECT(ADDRESS($I522,COLUMN())),0),0),IF($J522&gt;0,IF(AND(INDIRECT(ADDRESS($J522,44))=0,INDIRECT(ADDRESS($J522,38))="UL"),INDIRECT(ADDRESS($J522,COLUMN())),0),0),IF($K522&gt;0,IF(AND(INDIRECT(ADDRESS($K522,44))=0,INDIRECT(ADDRESS($K522,38))="UL"),INDIRECT(ADDRESS($K522,COLUMN())),0),0),IF($L522&gt;0,IF(AND(INDIRECT(ADDRESS($L522,44))=0,INDIRECT(ADDRESS($L522,38))="UL"),INDIRECT(ADDRESS($L522,COLUMN())),0),0),IF($M522&gt;0,IF(AND(INDIRECT(ADDRESS($M522,44))=0,INDIRECT(ADDRESS($M522,38))="UL"),INDIRECT(ADDRESS($M522,COLUMN())),0),0))</f>
        <v>0.6411287477954144</v>
      </c>
      <c r="BB522" s="58" cm="1">
        <f t="array" aca="1" ref="BB522" ca="1">SUM(IF($C522&gt;0,IF(AND(INDIRECT(ADDRESS($C522,44))=0,INDIRECT(ADDRESS($C522,38))="UL"),INDIRECT(ADDRESS($C522,COLUMN())),0),0),IF($D522&gt;0,IF(AND(INDIRECT(ADDRESS($D522,44))=0,INDIRECT(ADDRESS($D522,38))="UL"),INDIRECT(ADDRESS($D522,COLUMN())),0),0),IF($E522&gt;0,IF(AND(INDIRECT(ADDRESS($E522,44))=0,INDIRECT(ADDRESS($E522,38))="UL"),INDIRECT(ADDRESS($E522,COLUMN())),0),0),IF($F522&gt;0,IF(AND(INDIRECT(ADDRESS($F522,44))=0,INDIRECT(ADDRESS($F522,38))="UL"),INDIRECT(ADDRESS($F522,COLUMN())),0),0),IF($G522&gt;0,IF(AND(INDIRECT(ADDRESS($G522,44))=0,INDIRECT(ADDRESS($G522,38))="UL"),INDIRECT(ADDRESS($G522,COLUMN())),0),0),IF($H522&gt;0,IF(AND(INDIRECT(ADDRESS($H522,44))=0,INDIRECT(ADDRESS($H522,38))="UL"),INDIRECT(ADDRESS($H522,COLUMN())),0),0),IF($I522&gt;0,IF(AND(INDIRECT(ADDRESS($I522,44))=0,INDIRECT(ADDRESS($I522,38))="UL"),INDIRECT(ADDRESS($I522,COLUMN())),0),0),IF($J522&gt;0,IF(AND(INDIRECT(ADDRESS($J522,44))=0,INDIRECT(ADDRESS($J522,38))="UL"),INDIRECT(ADDRESS($J522,COLUMN())),0),0),IF($K522&gt;0,IF(AND(INDIRECT(ADDRESS($K522,44))=0,INDIRECT(ADDRESS($K522,38))="UL"),INDIRECT(ADDRESS($K522,COLUMN())),0),0),IF($L522&gt;0,IF(AND(INDIRECT(ADDRESS($L522,44))=0,INDIRECT(ADDRESS($L522,38))="UL"),INDIRECT(ADDRESS($L522,COLUMN())),0),0),IF($M522&gt;0,IF(AND(INDIRECT(ADDRESS($M522,44))=0,INDIRECT(ADDRESS($M522,38))="UL"),INDIRECT(ADDRESS($M522,COLUMN())),0),0))</f>
        <v>0.75851851851851848</v>
      </c>
      <c r="BC522" s="58" cm="1">
        <f t="array" aca="1" ref="BC522" ca="1">SUM(IF($C522&gt;0,IF(AND(INDIRECT(ADDRESS($C522,44))=0,INDIRECT(ADDRESS($C522,38))="UL"),INDIRECT(ADDRESS($C522,COLUMN())),0),0),IF($D522&gt;0,IF(AND(INDIRECT(ADDRESS($D522,44))=0,INDIRECT(ADDRESS($D522,38))="UL"),INDIRECT(ADDRESS($D522,COLUMN())),0),0),IF($E522&gt;0,IF(AND(INDIRECT(ADDRESS($E522,44))=0,INDIRECT(ADDRESS($E522,38))="UL"),INDIRECT(ADDRESS($E522,COLUMN())),0),0),IF($F522&gt;0,IF(AND(INDIRECT(ADDRESS($F522,44))=0,INDIRECT(ADDRESS($F522,38))="UL"),INDIRECT(ADDRESS($F522,COLUMN())),0),0),IF($G522&gt;0,IF(AND(INDIRECT(ADDRESS($G522,44))=0,INDIRECT(ADDRESS($G522,38))="UL"),INDIRECT(ADDRESS($G522,COLUMN())),0),0),IF($H522&gt;0,IF(AND(INDIRECT(ADDRESS($H522,44))=0,INDIRECT(ADDRESS($H522,38))="UL"),INDIRECT(ADDRESS($H522,COLUMN())),0),0),IF($I522&gt;0,IF(AND(INDIRECT(ADDRESS($I522,44))=0,INDIRECT(ADDRESS($I522,38))="UL"),INDIRECT(ADDRESS($I522,COLUMN())),0),0),IF($J522&gt;0,IF(AND(INDIRECT(ADDRESS($J522,44))=0,INDIRECT(ADDRESS($J522,38))="UL"),INDIRECT(ADDRESS($J522,COLUMN())),0),0),IF($K522&gt;0,IF(AND(INDIRECT(ADDRESS($K522,44))=0,INDIRECT(ADDRESS($K522,38))="UL"),INDIRECT(ADDRESS($K522,COLUMN())),0),0),IF($L522&gt;0,IF(AND(INDIRECT(ADDRESS($L522,44))=0,INDIRECT(ADDRESS($L522,38))="UL"),INDIRECT(ADDRESS($L522,COLUMN())),0),0),IF($M522&gt;0,IF(AND(INDIRECT(ADDRESS($M522,44))=0,INDIRECT(ADDRESS($M522,38))="UL"),INDIRECT(ADDRESS($M522,COLUMN())),0),0))</f>
        <v>0.46052910052910051</v>
      </c>
      <c r="BD522" s="58" cm="1">
        <f t="array" aca="1" ref="BD522" ca="1">SUM(IF($C522&gt;0,IF(AND(INDIRECT(ADDRESS($C522,44))=0,INDIRECT(ADDRESS($C522,38))="UL"),INDIRECT(ADDRESS($C522,COLUMN())),0),0),IF($D522&gt;0,IF(AND(INDIRECT(ADDRESS($D522,44))=0,INDIRECT(ADDRESS($D522,38))="UL"),INDIRECT(ADDRESS($D522,COLUMN())),0),0),IF($E522&gt;0,IF(AND(INDIRECT(ADDRESS($E522,44))=0,INDIRECT(ADDRESS($E522,38))="UL"),INDIRECT(ADDRESS($E522,COLUMN())),0),0),IF($F522&gt;0,IF(AND(INDIRECT(ADDRESS($F522,44))=0,INDIRECT(ADDRESS($F522,38))="UL"),INDIRECT(ADDRESS($F522,COLUMN())),0),0),IF($G522&gt;0,IF(AND(INDIRECT(ADDRESS($G522,44))=0,INDIRECT(ADDRESS($G522,38))="UL"),INDIRECT(ADDRESS($G522,COLUMN())),0),0),IF($H522&gt;0,IF(AND(INDIRECT(ADDRESS($H522,44))=0,INDIRECT(ADDRESS($H522,38))="UL"),INDIRECT(ADDRESS($H522,COLUMN())),0),0),IF($I522&gt;0,IF(AND(INDIRECT(ADDRESS($I522,44))=0,INDIRECT(ADDRESS($I522,38))="UL"),INDIRECT(ADDRESS($I522,COLUMN())),0),0),IF($J522&gt;0,IF(AND(INDIRECT(ADDRESS($J522,44))=0,INDIRECT(ADDRESS($J522,38))="UL"),INDIRECT(ADDRESS($J522,COLUMN())),0),0),IF($K522&gt;0,IF(AND(INDIRECT(ADDRESS($K522,44))=0,INDIRECT(ADDRESS($K522,38))="UL"),INDIRECT(ADDRESS($K522,COLUMN())),0),0),IF($L522&gt;0,IF(AND(INDIRECT(ADDRESS($L522,44))=0,INDIRECT(ADDRESS($L522,38))="UL"),INDIRECT(ADDRESS($L522,COLUMN())),0),0),IF($M522&gt;0,IF(AND(INDIRECT(ADDRESS($M522,44))=0,INDIRECT(ADDRESS($M522,38))="UL"),INDIRECT(ADDRESS($M522,COLUMN())),0),0))</f>
        <v>0.69530864197530862</v>
      </c>
      <c r="BE522" s="57">
        <f t="shared" ca="1" si="381"/>
        <v>0.6411287477954144</v>
      </c>
      <c r="BF522" s="57" cm="1">
        <f t="array" aca="1" ref="BF522" ca="1">SUM(IF($C522&gt;0,IF(INDIRECT(ADDRESS($C522,45))=1,INDIRECT(ADDRESS($C522,52))*INDIRECT(ADDRESS($C522,42))/5,0),0), IF($D522&gt;0,IF(INDIRECT(ADDRESS($D522,45))=1,INDIRECT(ADDRESS($D522,52))*INDIRECT(ADDRESS($D522,42))/5,0),0), IF($E522&gt;0,IF(INDIRECT(ADDRESS($E522,45))=1,INDIRECT(ADDRESS($E522,52))*INDIRECT(ADDRESS($E522,42))/5,0),0), IF($F522&gt;0,IF(INDIRECT(ADDRESS($F522,45))=1,INDIRECT(ADDRESS($F522,52))*INDIRECT(ADDRESS($F522,42))/5,0),0), IF($G522&gt;0,IF(INDIRECT(ADDRESS($G522,45))=1,INDIRECT(ADDRESS($G522,52))*INDIRECT(ADDRESS($G522,42))/5,0),0), IF($H522&gt;0,IF(INDIRECT(ADDRESS($H522,45))=1,INDIRECT(ADDRESS($H522,52))*INDIRECT(ADDRESS($H522,42))/5,0),0)
)*$BF$296/100</f>
        <v>0.11111111111111112</v>
      </c>
      <c r="BG522" s="19"/>
      <c r="BH522" s="57" cm="1">
        <f t="array" aca="1" ref="BH522" ca="1">SUM(IF($C522&gt;0,IF(AND(INDIRECT(ADDRESS($C522,44))=0,INDIRECT(ADDRESS($C522,38))&lt;&gt;"UL"),INDIRECT(ADDRESS($C522,COLUMN()-12)),0),0), IF($D522&gt;0,IF(AND(INDIRECT(ADDRESS($D522,44))=0,INDIRECT(ADDRESS($D522,38))&lt;&gt;"UL"),INDIRECT(ADDRESS($D522,COLUMN()-12)),0),0), IF($E522&gt;0,IF(AND(INDIRECT(ADDRESS($E522,44))=0,INDIRECT(ADDRESS($E522,38))&lt;&gt;"UL"),INDIRECT(ADDRESS($E522,COLUMN()-12)),0),0), IF($F522&gt;0,IF(AND(INDIRECT(ADDRESS($F522,44))=0,INDIRECT(ADDRESS($F522,38))&lt;&gt;"UL"),INDIRECT(ADDRESS($F522,COLUMN()-12)),0),0), IF($G522&gt;0,IF(AND(INDIRECT(ADDRESS($G522,44))=0,INDIRECT(ADDRESS($G522,38))&lt;&gt;"UL"),INDIRECT(ADDRESS($G522,COLUMN()-12)),0),0), IF($H522&gt;0,IF(AND(INDIRECT(ADDRESS($H522,44))=0,INDIRECT(ADDRESS($H522,38))&lt;&gt;"UL"),INDIRECT(ADDRESS($H522,COLUMN()-12)),0),0), IF($I522&gt;0,IF(AND(INDIRECT(ADDRESS($I522,44))=0,INDIRECT(ADDRESS($I522,38))&lt;&gt;"UL"),INDIRECT(ADDRESS($I522,COLUMN()-12)),0),0), IF($J522&gt;0,IF(AND(INDIRECT(ADDRESS($J522,44))=0,INDIRECT(ADDRESS($J522,38))&lt;&gt;"UL"),INDIRECT(ADDRESS($J522,COLUMN()-12)),0),0), IF($K522&gt;0,IF(AND(INDIRECT(ADDRESS($K522,44))=0,INDIRECT(ADDRESS($K522,38))&lt;&gt;"UL"),INDIRECT(ADDRESS($K522,COLUMN()-12)),0),0), IF($L522&gt;0,IF(AND(INDIRECT(ADDRESS($L522,44))=0,INDIRECT(ADDRESS($L522,38))&lt;&gt;"UL"),INDIRECT(ADDRESS($L522,COLUMN()-12)),0),0), IF($M522&gt;0,IF(AND(INDIRECT(ADDRESS($M522,44))=0,INDIRECT(ADDRESS($M522,38))&lt;&gt;"UL"),INDIRECT(ADDRESS($M522,COLUMN()-12)),0),0))</f>
        <v>0</v>
      </c>
      <c r="BI522" s="57" cm="1">
        <f t="array" aca="1" ref="BI522" ca="1">SUM(IF($C522&gt;0,IF(AND(INDIRECT(ADDRESS($C522,44))=0,INDIRECT(ADDRESS($C522,38))&lt;&gt;"UL"),INDIRECT(ADDRESS($C522,COLUMN()-12)),0),0), IF($D522&gt;0,IF(AND(INDIRECT(ADDRESS($D522,44))=0,INDIRECT(ADDRESS($D522,38))&lt;&gt;"UL"),INDIRECT(ADDRESS($D522,COLUMN()-12)),0),0), IF($E522&gt;0,IF(AND(INDIRECT(ADDRESS($E522,44))=0,INDIRECT(ADDRESS($E522,38))&lt;&gt;"UL"),INDIRECT(ADDRESS($E522,COLUMN()-12)),0),0), IF($F522&gt;0,IF(AND(INDIRECT(ADDRESS($F522,44))=0,INDIRECT(ADDRESS($F522,38))&lt;&gt;"UL"),INDIRECT(ADDRESS($F522,COLUMN()-12)),0),0), IF($G522&gt;0,IF(AND(INDIRECT(ADDRESS($G522,44))=0,INDIRECT(ADDRESS($G522,38))&lt;&gt;"UL"),INDIRECT(ADDRESS($G522,COLUMN()-12)),0),0), IF($H522&gt;0,IF(AND(INDIRECT(ADDRESS($H522,44))=0,INDIRECT(ADDRESS($H522,38))&lt;&gt;"UL"),INDIRECT(ADDRESS($H522,COLUMN()-12)),0),0), IF($I522&gt;0,IF(AND(INDIRECT(ADDRESS($I522,44))=0,INDIRECT(ADDRESS($I522,38))&lt;&gt;"UL"),INDIRECT(ADDRESS($I522,COLUMN()-12)),0),0), IF($J522&gt;0,IF(AND(INDIRECT(ADDRESS($J522,44))=0,INDIRECT(ADDRESS($J522,38))&lt;&gt;"UL"),INDIRECT(ADDRESS($J522,COLUMN()-12)),0),0), IF($K522&gt;0,IF(AND(INDIRECT(ADDRESS($K522,44))=0,INDIRECT(ADDRESS($K522,38))&lt;&gt;"UL"),INDIRECT(ADDRESS($K522,COLUMN()-12)),0),0), IF($L522&gt;0,IF(AND(INDIRECT(ADDRESS($L522,44))=0,INDIRECT(ADDRESS($L522,38))&lt;&gt;"UL"),INDIRECT(ADDRESS($L522,COLUMN()-12)),0),0), IF($M522&gt;0,IF(AND(INDIRECT(ADDRESS($M522,44))=0,INDIRECT(ADDRESS($M522,38))&lt;&gt;"UL"),INDIRECT(ADDRESS($M522,COLUMN()-12)),0),0))</f>
        <v>0</v>
      </c>
      <c r="BJ522" s="57" cm="1">
        <f t="array" aca="1" ref="BJ522" ca="1">SUM(IF($C522&gt;0,IF(AND(INDIRECT(ADDRESS($C522,44))=0,INDIRECT(ADDRESS($C522,38))&lt;&gt;"UL"),INDIRECT(ADDRESS($C522,COLUMN()-12)),0),0), IF($D522&gt;0,IF(AND(INDIRECT(ADDRESS($D522,44))=0,INDIRECT(ADDRESS($D522,38))&lt;&gt;"UL"),INDIRECT(ADDRESS($D522,COLUMN()-12)),0),0), IF($E522&gt;0,IF(AND(INDIRECT(ADDRESS($E522,44))=0,INDIRECT(ADDRESS($E522,38))&lt;&gt;"UL"),INDIRECT(ADDRESS($E522,COLUMN()-12)),0),0), IF($F522&gt;0,IF(AND(INDIRECT(ADDRESS($F522,44))=0,INDIRECT(ADDRESS($F522,38))&lt;&gt;"UL"),INDIRECT(ADDRESS($F522,COLUMN()-12)),0),0), IF($G522&gt;0,IF(AND(INDIRECT(ADDRESS($G522,44))=0,INDIRECT(ADDRESS($G522,38))&lt;&gt;"UL"),INDIRECT(ADDRESS($G522,COLUMN()-12)),0),0), IF($H522&gt;0,IF(AND(INDIRECT(ADDRESS($H522,44))=0,INDIRECT(ADDRESS($H522,38))&lt;&gt;"UL"),INDIRECT(ADDRESS($H522,COLUMN()-12)),0),0), IF($I522&gt;0,IF(AND(INDIRECT(ADDRESS($I522,44))=0,INDIRECT(ADDRESS($I522,38))&lt;&gt;"UL"),INDIRECT(ADDRESS($I522,COLUMN()-12)),0),0), IF($J522&gt;0,IF(AND(INDIRECT(ADDRESS($J522,44))=0,INDIRECT(ADDRESS($J522,38))&lt;&gt;"UL"),INDIRECT(ADDRESS($J522,COLUMN()-12)),0),0), IF($K522&gt;0,IF(AND(INDIRECT(ADDRESS($K522,44))=0,INDIRECT(ADDRESS($K522,38))&lt;&gt;"UL"),INDIRECT(ADDRESS($K522,COLUMN()-12)),0),0), IF($L522&gt;0,IF(AND(INDIRECT(ADDRESS($L522,44))=0,INDIRECT(ADDRESS($L522,38))&lt;&gt;"UL"),INDIRECT(ADDRESS($L522,COLUMN()-12)),0),0), IF($M522&gt;0,IF(AND(INDIRECT(ADDRESS($M522,44))=0,INDIRECT(ADDRESS($M522,38))&lt;&gt;"UL"),INDIRECT(ADDRESS($M522,COLUMN()-12)),0),0))</f>
        <v>0</v>
      </c>
      <c r="BK522" s="57">
        <f t="shared" ca="1" si="382"/>
        <v>0</v>
      </c>
      <c r="BL522" s="58">
        <f t="shared" ca="1" si="383"/>
        <v>0</v>
      </c>
      <c r="BM522" s="57" cm="1">
        <f t="array" aca="1" ref="BM522" ca="1">SUM(IF($C522&gt;0,IF(AND(INDIRECT(ADDRESS($C522,44))=0,INDIRECT(ADDRESS($C522,38))&lt;&gt;"UL"),INDIRECT(ADDRESS($C522,COLUMN()-12)),0),0), IF($D522&gt;0,IF(AND(INDIRECT(ADDRESS($D522,44))=0,INDIRECT(ADDRESS($D522,38))&lt;&gt;"UL"),INDIRECT(ADDRESS($D522,COLUMN()-12)),0),0), IF($E522&gt;0,IF(AND(INDIRECT(ADDRESS($E522,44))=0,INDIRECT(ADDRESS($E522,38))&lt;&gt;"UL"),INDIRECT(ADDRESS($E522,COLUMN()-12)),0),0), IF($F522&gt;0,IF(AND(INDIRECT(ADDRESS($F522,44))=0,INDIRECT(ADDRESS($F522,38))&lt;&gt;"UL"),INDIRECT(ADDRESS($F522,COLUMN()-12)),0),0), IF($G522&gt;0,IF(AND(INDIRECT(ADDRESS($G522,44))=0,INDIRECT(ADDRESS($G522,38))&lt;&gt;"UL"),INDIRECT(ADDRESS($G522,COLUMN()-12)),0),0), IF($H522&gt;0,IF(AND(INDIRECT(ADDRESS($H522,44))=0,INDIRECT(ADDRESS($H522,38))&lt;&gt;"UL"),INDIRECT(ADDRESS($H522,COLUMN()-12)),0),0), IF($I522&gt;0,IF(AND(INDIRECT(ADDRESS($I522,44))=0,INDIRECT(ADDRESS($I522,38))&lt;&gt;"UL"),INDIRECT(ADDRESS($I522,COLUMN()-12)),0),0), IF($J522&gt;0,IF(AND(INDIRECT(ADDRESS($J522,44))=0,INDIRECT(ADDRESS($J522,38))&lt;&gt;"UL"),INDIRECT(ADDRESS($J522,COLUMN()-12)),0),0), IF($K522&gt;0,IF(AND(INDIRECT(ADDRESS($K522,44))=0,INDIRECT(ADDRESS($K522,38))&lt;&gt;"UL"),INDIRECT(ADDRESS($K522,COLUMN()-11)),0),0), IF($L522&gt;0,IF(AND(INDIRECT(ADDRESS($L522,44))=0,INDIRECT(ADDRESS($L522,38))&lt;&gt;"UL"),INDIRECT(ADDRESS($L522,COLUMN()-11)),0),0), IF($M522&gt;0,IF(AND(INDIRECT(ADDRESS($M522,44))=0,INDIRECT(ADDRESS($M522,38))&lt;&gt;"UL"),INDIRECT(ADDRESS($M522,COLUMN()-11)),0),0))</f>
        <v>0</v>
      </c>
      <c r="BN522" s="57" cm="1">
        <f t="array" aca="1" ref="BN522" ca="1">SUM(IF($C522&gt;0,IF(AND(INDIRECT(ADDRESS($C522,44))=0,INDIRECT(ADDRESS($C522,38))&lt;&gt;"UL"),INDIRECT(ADDRESS($C522,COLUMN()-12)),0),0), IF($D522&gt;0,IF(AND(INDIRECT(ADDRESS($D522,44))=0,INDIRECT(ADDRESS($D522,38))&lt;&gt;"UL"),INDIRECT(ADDRESS($D522,COLUMN()-12)),0),0), IF($E522&gt;0,IF(AND(INDIRECT(ADDRESS($E522,44))=0,INDIRECT(ADDRESS($E522,38))&lt;&gt;"UL"),INDIRECT(ADDRESS($E522,COLUMN()-12)),0),0), IF($F522&gt;0,IF(AND(INDIRECT(ADDRESS($F522,44))=0,INDIRECT(ADDRESS($F522,38))&lt;&gt;"UL"),INDIRECT(ADDRESS($F522,COLUMN()-12)),0),0), IF($G522&gt;0,IF(AND(INDIRECT(ADDRESS($G522,44))=0,INDIRECT(ADDRESS($G522,38))&lt;&gt;"UL"),INDIRECT(ADDRESS($G522,COLUMN()-12)),0),0), IF($H522&gt;0,IF(AND(INDIRECT(ADDRESS($H522,44))=0,INDIRECT(ADDRESS($H522,38))&lt;&gt;"UL"),INDIRECT(ADDRESS($H522,COLUMN()-12)),0),0), IF($I522&gt;0,IF(AND(INDIRECT(ADDRESS($I522,44))=0,INDIRECT(ADDRESS($I522,38))&lt;&gt;"UL"),INDIRECT(ADDRESS($I522,COLUMN()-12)),0),0), IF($J522&gt;0,IF(AND(INDIRECT(ADDRESS($J522,44))=0,INDIRECT(ADDRESS($J522,38))&lt;&gt;"UL"),INDIRECT(ADDRESS($J522,COLUMN()-12)),0),0), IF($K522&gt;0,IF(AND(INDIRECT(ADDRESS($K522,44))=0,INDIRECT(ADDRESS($K522,38))&lt;&gt;"UL"),INDIRECT(ADDRESS($K522,COLUMN()-11)),0),0), IF($L522&gt;0,IF(AND(INDIRECT(ADDRESS($L522,44))=0,INDIRECT(ADDRESS($L522,38))&lt;&gt;"UL"),INDIRECT(ADDRESS($L522,COLUMN()-11)),0),0), IF($M522&gt;0,IF(AND(INDIRECT(ADDRESS($M522,44))=0,INDIRECT(ADDRESS($M522,38))&lt;&gt;"UL"),INDIRECT(ADDRESS($M522,COLUMN()-11)),0),0))</f>
        <v>0</v>
      </c>
      <c r="BO522" s="57" cm="1">
        <f t="array" aca="1" ref="BO522" ca="1">SUM(IF($C522&gt;0,IF(AND(INDIRECT(ADDRESS($C522,44))=0,INDIRECT(ADDRESS($C522,38))&lt;&gt;"UL"),INDIRECT(ADDRESS($C522,COLUMN()-12)),0),0), IF($D522&gt;0,IF(AND(INDIRECT(ADDRESS($D522,44))=0,INDIRECT(ADDRESS($D522,38))&lt;&gt;"UL"),INDIRECT(ADDRESS($D522,COLUMN()-12)),0),0), IF($E522&gt;0,IF(AND(INDIRECT(ADDRESS($E522,44))=0,INDIRECT(ADDRESS($E522,38))&lt;&gt;"UL"),INDIRECT(ADDRESS($E522,COLUMN()-12)),0),0), IF($F522&gt;0,IF(AND(INDIRECT(ADDRESS($F522,44))=0,INDIRECT(ADDRESS($F522,38))&lt;&gt;"UL"),INDIRECT(ADDRESS($F522,COLUMN()-12)),0),0), IF($G522&gt;0,IF(AND(INDIRECT(ADDRESS($G522,44))=0,INDIRECT(ADDRESS($G522,38))&lt;&gt;"UL"),INDIRECT(ADDRESS($G522,COLUMN()-12)),0),0), IF($H522&gt;0,IF(AND(INDIRECT(ADDRESS($H522,44))=0,INDIRECT(ADDRESS($H522,38))&lt;&gt;"UL"),INDIRECT(ADDRESS($H522,COLUMN()-12)),0),0), IF($I522&gt;0,IF(AND(INDIRECT(ADDRESS($I522,44))=0,INDIRECT(ADDRESS($I522,38))&lt;&gt;"UL"),INDIRECT(ADDRESS($I522,COLUMN()-12)),0),0), IF($J522&gt;0,IF(AND(INDIRECT(ADDRESS($J522,44))=0,INDIRECT(ADDRESS($J522,38))&lt;&gt;"UL"),INDIRECT(ADDRESS($J522,COLUMN()-12)),0),0), IF($K522&gt;0,IF(AND(INDIRECT(ADDRESS($K522,44))=0,INDIRECT(ADDRESS($K522,38))&lt;&gt;"UL"),INDIRECT(ADDRESS($K522,COLUMN()-11)),0),0), IF($L522&gt;0,IF(AND(INDIRECT(ADDRESS($L522,44))=0,INDIRECT(ADDRESS($L522,38))&lt;&gt;"UL"),INDIRECT(ADDRESS($L522,COLUMN()-11)),0),0), IF($M522&gt;0,IF(AND(INDIRECT(ADDRESS($M522,44))=0,INDIRECT(ADDRESS($M522,38))&lt;&gt;"UL"),INDIRECT(ADDRESS($M522,COLUMN()-11)),0),0))</f>
        <v>0</v>
      </c>
      <c r="BP522" s="57" cm="1">
        <f t="array" aca="1" ref="BP522" ca="1">SUM(IF($C522&gt;0,IF(AND(INDIRECT(ADDRESS($C522,44))=0,INDIRECT(ADDRESS($C522,38))&lt;&gt;"UL"),INDIRECT(ADDRESS($C522,COLUMN()-12)),0),0), IF($D522&gt;0,IF(AND(INDIRECT(ADDRESS($D522,44))=0,INDIRECT(ADDRESS($D522,38))&lt;&gt;"UL"),INDIRECT(ADDRESS($D522,COLUMN()-12)),0),0), IF($E522&gt;0,IF(AND(INDIRECT(ADDRESS($E522,44))=0,INDIRECT(ADDRESS($E522,38))&lt;&gt;"UL"),INDIRECT(ADDRESS($E522,COLUMN()-12)),0),0), IF($F522&gt;0,IF(AND(INDIRECT(ADDRESS($F522,44))=0,INDIRECT(ADDRESS($F522,38))&lt;&gt;"UL"),INDIRECT(ADDRESS($F522,COLUMN()-12)),0),0), IF($G522&gt;0,IF(AND(INDIRECT(ADDRESS($G522,44))=0,INDIRECT(ADDRESS($G522,38))&lt;&gt;"UL"),INDIRECT(ADDRESS($G522,COLUMN()-12)),0),0), IF($H522&gt;0,IF(AND(INDIRECT(ADDRESS($H522,44))=0,INDIRECT(ADDRESS($H522,38))&lt;&gt;"UL"),INDIRECT(ADDRESS($H522,COLUMN()-12)),0),0), IF($I522&gt;0,IF(AND(INDIRECT(ADDRESS($I522,44))=0,INDIRECT(ADDRESS($I522,38))&lt;&gt;"UL"),INDIRECT(ADDRESS($I522,COLUMN()-12)),0),0), IF($J522&gt;0,IF(AND(INDIRECT(ADDRESS($J522,44))=0,INDIRECT(ADDRESS($J522,38))&lt;&gt;"UL"),INDIRECT(ADDRESS($J522,COLUMN()-12)),0),0), IF($K522&gt;0,IF(AND(INDIRECT(ADDRESS($K522,44))=0,INDIRECT(ADDRESS($K522,38))&lt;&gt;"UL"),INDIRECT(ADDRESS($K522,COLUMN()-11)),0),0), IF($L522&gt;0,IF(AND(INDIRECT(ADDRESS($L522,44))=0,INDIRECT(ADDRESS($L522,38))&lt;&gt;"UL"),INDIRECT(ADDRESS($L522,COLUMN()-11)),0),0), IF($M522&gt;0,IF(AND(INDIRECT(ADDRESS($M522,44))=0,INDIRECT(ADDRESS($M522,38))&lt;&gt;"UL"),INDIRECT(ADDRESS($M522,COLUMN()-11)),0),0))</f>
        <v>0</v>
      </c>
      <c r="BQ522" s="57">
        <f t="shared" ca="1" si="384"/>
        <v>0</v>
      </c>
      <c r="BR522" s="161">
        <f t="shared" ca="1" si="385"/>
        <v>83.592817835561249</v>
      </c>
      <c r="BS522" s="59"/>
      <c r="BT522" s="56">
        <f t="shared" ca="1" si="395"/>
        <v>3.6883234115331271</v>
      </c>
      <c r="BU522" s="63">
        <f t="shared" ca="1" si="386"/>
        <v>9.706114240876651E-2</v>
      </c>
      <c r="BV522" s="57" t="s">
        <v>34</v>
      </c>
      <c r="BW522" s="57" cm="1">
        <f t="array" aca="1" ref="BW522" ca="1">SUM(IF($C522&gt;0,IF(AND(INDIRECT(ADDRESS($C522,44))=0,INDIRECT(ADDRESS($C522,38))="UL",ISERROR(SEARCH("Rear",INDIRECT(ADDRESS($C522,33)))),ISERROR(SEARCH("Side",INDIRECT(ADDRESS($C522,33))))),INDIRECT(ADDRESS($C522,COLUMN())),0),0),IF($D522&gt;0,IF(AND(INDIRECT(ADDRESS($D522,44))=0,INDIRECT(ADDRESS($D522,38))="UL",ISERROR(SEARCH("Rear",INDIRECT(ADDRESS($D522,33)))),ISERROR(SEARCH("Side",INDIRECT(ADDRESS($D522,33))))),INDIRECT(ADDRESS($D522,COLUMN())),0),0),IF($E522&gt;0,IF(AND(INDIRECT(ADDRESS($E522,44))=0,INDIRECT(ADDRESS($E522,38))="UL",ISERROR(SEARCH("Rear",INDIRECT(ADDRESS($E522,33)))),ISERROR(SEARCH("Side",INDIRECT(ADDRESS($E522,33))))),INDIRECT(ADDRESS($E522,COLUMN())),0),0),IF($F522&gt;0,IF(AND(INDIRECT(ADDRESS($F522,44))=0,INDIRECT(ADDRESS($F522,38))="UL",ISERROR(SEARCH("Rear",INDIRECT(ADDRESS($F522,33)))),ISERROR(SEARCH("Side",INDIRECT(ADDRESS($F522,33))))),INDIRECT(ADDRESS($F522,COLUMN())),0),0),IF($G522&gt;0,IF(AND(INDIRECT(ADDRESS($G522,44))=0,INDIRECT(ADDRESS($G522,38))="UL",ISERROR(SEARCH("Rear",INDIRECT(ADDRESS($G522,33)))),ISERROR(SEARCH("Side",INDIRECT(ADDRESS($G522,33))))),INDIRECT(ADDRESS($G522,COLUMN())),0),0),IF($H522&gt;0,IF(AND(INDIRECT(ADDRESS($H522,44))=0,INDIRECT(ADDRESS($H522,38))="UL",ISERROR(SEARCH("Rear",INDIRECT(ADDRESS($H522,33)))),ISERROR(SEARCH("Side",INDIRECT(ADDRESS($H522,33))))),INDIRECT(ADDRESS($H522,COLUMN())),0),0),IF($I522&gt;0,IF(AND(INDIRECT(ADDRESS($I522,44))=0,INDIRECT(ADDRESS($I522,38))="UL",ISERROR(SEARCH("Rear",INDIRECT(ADDRESS($I522,33)))),ISERROR(SEARCH("Side",INDIRECT(ADDRESS($I522,33))))),INDIRECT(ADDRESS($I522,COLUMN())),0),0),IF($J522&gt;0,IF(AND(INDIRECT(ADDRESS($J522,44))=0,INDIRECT(ADDRESS($J522,38))="UL",ISERROR(SEARCH("Rear",INDIRECT(ADDRESS($J522,33)))),ISERROR(SEARCH("Side",INDIRECT(ADDRESS($J522,33))))),INDIRECT(ADDRESS($J522,COLUMN())),0),0),IF($K522&gt;0,IF(AND(INDIRECT(ADDRESS($K522,44))=0,INDIRECT(ADDRESS($K522,38))="UL",ISERROR(SEARCH("Rear",INDIRECT(ADDRESS($K522,33)))),ISERROR(SEARCH("Side",INDIRECT(ADDRESS($K522,33))))),INDIRECT(ADDRESS($K522,COLUMN())),0),0),IF($L522&gt;0,IF(AND(INDIRECT(ADDRESS($L522,44))=0,INDIRECT(ADDRESS($L522,38))="UL",ISERROR(SEARCH("Rear",INDIRECT(ADDRESS($L522,33)))),ISERROR(SEARCH("Side",INDIRECT(ADDRESS($L522,33))))),INDIRECT(ADDRESS($L522,COLUMN())),0),0),IF($M522&gt;0,IF(AND(INDIRECT(ADDRESS($M522,44))=0,INDIRECT(ADDRESS($M522,38))="UL",ISERROR(SEARCH("Rear",INDIRECT(ADDRESS($M522,33)))),ISERROR(SEARCH("Side",INDIRECT(ADDRESS($M522,33))))),INDIRECT(ADDRESS($M522,COLUMN())),0),0))</f>
        <v>0.22222222222222221</v>
      </c>
      <c r="BX522" s="57">
        <f t="shared" ca="1" si="387"/>
        <v>0.22222222222222221</v>
      </c>
      <c r="BY522" s="57" cm="1">
        <f t="array" aca="1" ref="BY522" ca="1">SUM(IF($C522&gt;0,IF(AND(INDIRECT(ADDRESS($C522,44))=0,INDIRECT(ADDRESS($C522,38))="UL"),INDIRECT(ADDRESS($C522,COLUMN())),0),0),IF($D522&gt;0,IF(AND(INDIRECT(ADDRESS($D522,44))=0,INDIRECT(ADDRESS($D522,38))="UL"),INDIRECT(ADDRESS($D522,COLUMN())),0),0),IF($E522&gt;0,IF(AND(INDIRECT(ADDRESS($E522,44))=0,INDIRECT(ADDRESS($E522,38))="UL"),INDIRECT(ADDRESS($E522,COLUMN())),0),0),IF($F522&gt;0,IF(AND(INDIRECT(ADDRESS($F522,44))=0,INDIRECT(ADDRESS($F522,38))="UL"),INDIRECT(ADDRESS($F522,COLUMN())),0),0),IF($G522&gt;0,IF(AND(INDIRECT(ADDRESS($G522,44))=0,INDIRECT(ADDRESS($G522,38))="UL"),INDIRECT(ADDRESS($G522,COLUMN())),0),0),IF($H522&gt;0,IF(AND(INDIRECT(ADDRESS($H522,44))=0,INDIRECT(ADDRESS($H522,38))="UL"),INDIRECT(ADDRESS($H522,COLUMN())),0),0),IF($I522&gt;0,IF(AND(INDIRECT(ADDRESS($I522,44))=0,INDIRECT(ADDRESS($I522,38))="UL"),INDIRECT(ADDRESS($I522,COLUMN())),0),0),IF($J522&gt;0,IF(AND(INDIRECT(ADDRESS($J522,44))=0,INDIRECT(ADDRESS($J522,38))="UL"),INDIRECT(ADDRESS($J522,COLUMN())),0),0),IF($K522&gt;0,IF(AND(INDIRECT(ADDRESS($K522,44))=0,INDIRECT(ADDRESS($K522,38))="UL"),INDIRECT(ADDRESS($K522,COLUMN())),0),0),IF($L522&gt;0,IF(AND(INDIRECT(ADDRESS($L522,44))=0,INDIRECT(ADDRESS($L522,38))="UL"),INDIRECT(ADDRESS($L522,COLUMN())),0),0),IF($M522&gt;0,IF(AND(INDIRECT(ADDRESS($M522,44))=0,INDIRECT(ADDRESS($M522,38))="UL"),INDIRECT(ADDRESS($M522,COLUMN())),0),0))</f>
        <v>0.56625514403292176</v>
      </c>
      <c r="BZ522" s="57" cm="1">
        <f t="array" aca="1" ref="BZ522" ca="1">SUM(IF($C522&gt;0,IF(AND(INDIRECT(ADDRESS($C522,44))=0,INDIRECT(ADDRESS($C522,38))="UL"),INDIRECT(ADDRESS($C522,COLUMN())),0),0),IF($D522&gt;0,IF(AND(INDIRECT(ADDRESS($D522,44))=0,INDIRECT(ADDRESS($D522,38))="UL"),INDIRECT(ADDRESS($D522,COLUMN())),0),0),IF($E522&gt;0,IF(AND(INDIRECT(ADDRESS($E522,44))=0,INDIRECT(ADDRESS($E522,38))="UL"),INDIRECT(ADDRESS($E522,COLUMN())),0),0),IF($F522&gt;0,IF(AND(INDIRECT(ADDRESS($F522,44))=0,INDIRECT(ADDRESS($F522,38))="UL"),INDIRECT(ADDRESS($F522,COLUMN())),0),0),IF($G522&gt;0,IF(AND(INDIRECT(ADDRESS($G522,44))=0,INDIRECT(ADDRESS($G522,38))="UL"),INDIRECT(ADDRESS($G522,COLUMN())),0),0),IF($H522&gt;0,IF(AND(INDIRECT(ADDRESS($H522,44))=0,INDIRECT(ADDRESS($H522,38))="UL"),INDIRECT(ADDRESS($H522,COLUMN())),0),0),IF($I522&gt;0,IF(AND(INDIRECT(ADDRESS($I522,44))=0,INDIRECT(ADDRESS($I522,38))="UL"),INDIRECT(ADDRESS($I522,COLUMN())),0),0),IF($J522&gt;0,IF(AND(INDIRECT(ADDRESS($J522,44))=0,INDIRECT(ADDRESS($J522,38))="UL"),INDIRECT(ADDRESS($J522,COLUMN())),0),0),IF($K522&gt;0,IF(AND(INDIRECT(ADDRESS($K522,44))=0,INDIRECT(ADDRESS($K522,38))="UL"),INDIRECT(ADDRESS($K522,COLUMN())),0),0),IF($L522&gt;0,IF(AND(INDIRECT(ADDRESS($L522,44))=0,INDIRECT(ADDRESS($L522,38))="UL"),INDIRECT(ADDRESS($L522,COLUMN())),0),0),IF($M522&gt;0,IF(AND(INDIRECT(ADDRESS($M522,44))=0,INDIRECT(ADDRESS($M522,38))="UL"),INDIRECT(ADDRESS($M522,COLUMN())),0),0))</f>
        <v>0.8559670781893004</v>
      </c>
      <c r="CA522" s="57">
        <f t="shared" ca="1" si="388"/>
        <v>0.8559670781893004</v>
      </c>
      <c r="CB522" s="57" cm="1">
        <f t="array" aca="1" ref="CB522" ca="1">SUM(IF($C522&gt;0,IF(AND(INDIRECT(ADDRESS($C522,44))=0,INDIRECT(ADDRESS($C522,38))&lt;&gt;"UL"),INDIRECT(ADDRESS($C522,COLUMN())),0),0),IF($D522&gt;0,IF(AND(INDIRECT(ADDRESS($D522,44))=0,INDIRECT(ADDRESS($D522,38))&lt;&gt;"UL"),INDIRECT(ADDRESS($D522,COLUMN())),0),0),IF($E522&gt;0,IF(AND(INDIRECT(ADDRESS($E522,44))=0,INDIRECT(ADDRESS($E522,38))&lt;&gt;"UL"),INDIRECT(ADDRESS($E522,COLUMN())),0),0),IF($F522&gt;0,IF(AND(INDIRECT(ADDRESS($F522,44))=0,INDIRECT(ADDRESS($F522,38))&lt;&gt;"UL"),INDIRECT(ADDRESS($F522,COLUMN())),0),0),IF($G522&gt;0,IF(AND(INDIRECT(ADDRESS($G522,44))=0,INDIRECT(ADDRESS($G522,38))&lt;&gt;"UL"),INDIRECT(ADDRESS($G522,COLUMN())),0),0),IF($H522&gt;0,IF(AND(INDIRECT(ADDRESS($H522,44))=0,INDIRECT(ADDRESS($H522,38))&lt;&gt;"UL"),INDIRECT(ADDRESS($H522,COLUMN())),0),0),IF($I522&gt;0,IF(AND(INDIRECT(ADDRESS($I522,44))=0,INDIRECT(ADDRESS($I522,38))&lt;&gt;"UL"),INDIRECT(ADDRESS($I522,COLUMN())),0),0),IF($J522&gt;0,IF(AND(INDIRECT(ADDRESS($J522,44))=0,INDIRECT(ADDRESS($J522,38))&lt;&gt;"UL"),INDIRECT(ADDRESS($J522,COLUMN())),0),0),IF($K522&gt;0,IF(AND(INDIRECT(ADDRESS($K522,44))=0,INDIRECT(ADDRESS($K522,38))&lt;&gt;"UL"),INDIRECT(ADDRESS($K522,COLUMN())),0),0),IF($L522&gt;0,IF(AND(INDIRECT(ADDRESS($L522,44))=0,INDIRECT(ADDRESS($L522,38))&lt;&gt;"UL"),INDIRECT(ADDRESS($L522,COLUMN())),0),0),IF($M522&gt;0,IF(AND(INDIRECT(ADDRESS($M522,44))=0,INDIRECT(ADDRESS($M522,38))&lt;&gt;"UL"),INDIRECT(ADDRESS($M522,COLUMN())),0),0))</f>
        <v>0</v>
      </c>
      <c r="CC522" s="57">
        <f t="shared" ca="1" si="389"/>
        <v>0</v>
      </c>
      <c r="CD522" s="57" cm="1">
        <f t="array" aca="1" ref="CD522" ca="1">SUM(IF($C522&gt;0,IF(AND(INDIRECT(ADDRESS($C522,44))=0,INDIRECT(ADDRESS($C522,38))&lt;&gt;"UL"),INDIRECT(ADDRESS($C522,COLUMN())),0),0),IF($D522&gt;0,IF(AND(INDIRECT(ADDRESS($D522,44))=0,INDIRECT(ADDRESS($D522,38))&lt;&gt;"UL"),INDIRECT(ADDRESS($D522,COLUMN())),0),0),IF($E522&gt;0,IF(AND(INDIRECT(ADDRESS($E522,44))=0,INDIRECT(ADDRESS($E522,38))&lt;&gt;"UL"),INDIRECT(ADDRESS($E522,COLUMN())),0),0),IF($F522&gt;0,IF(AND(INDIRECT(ADDRESS($F522,44))=0,INDIRECT(ADDRESS($F522,38))&lt;&gt;"UL"),INDIRECT(ADDRESS($F522,COLUMN())),0),0),IF($G522&gt;0,IF(AND(INDIRECT(ADDRESS($G522,44))=0,INDIRECT(ADDRESS($G522,38))&lt;&gt;"UL"),INDIRECT(ADDRESS($G522,COLUMN())),0),0),IF($H522&gt;0,IF(AND(INDIRECT(ADDRESS($H522,44))=0,INDIRECT(ADDRESS($H522,38))&lt;&gt;"UL"),INDIRECT(ADDRESS($H522,COLUMN())),0),0),IF($I522&gt;0,IF(AND(INDIRECT(ADDRESS($I522,44))=0,INDIRECT(ADDRESS($I522,38))&lt;&gt;"UL"),INDIRECT(ADDRESS($I522,COLUMN())),0),0),IF($J522&gt;0,IF(AND(INDIRECT(ADDRESS($J522,44))=0,INDIRECT(ADDRESS($J522,38))&lt;&gt;"UL"),INDIRECT(ADDRESS($J522,COLUMN())),0),0),IF($K522&gt;0,IF(AND(INDIRECT(ADDRESS($K522,44))=0,INDIRECT(ADDRESS($K522,38))&lt;&gt;"UL"),INDIRECT(ADDRESS($K522,COLUMN())),0),0),IF($L522&gt;0,IF(AND(INDIRECT(ADDRESS($L522,44))=0,INDIRECT(ADDRESS($L522,38))&lt;&gt;"UL"),INDIRECT(ADDRESS($L522,COLUMN())),0),0),IF($M522&gt;0,IF(AND(INDIRECT(ADDRESS($M522,44))=0,INDIRECT(ADDRESS($M522,38))&lt;&gt;"UL"),INDIRECT(ADDRESS($M522,COLUMN())),0),0))</f>
        <v>0</v>
      </c>
      <c r="CE522" s="57" cm="1">
        <f t="array" aca="1" ref="CE522" ca="1">SUM(IF($C522&gt;0,IF(AND(INDIRECT(ADDRESS($C522,44))=0,INDIRECT(ADDRESS($C522,38))&lt;&gt;"UL"),INDIRECT(ADDRESS($C522,COLUMN())),0),0),IF($D522&gt;0,IF(AND(INDIRECT(ADDRESS($D522,44))=0,INDIRECT(ADDRESS($D522,38))&lt;&gt;"UL"),INDIRECT(ADDRESS($D522,COLUMN())),0),0),IF($E522&gt;0,IF(AND(INDIRECT(ADDRESS($E522,44))=0,INDIRECT(ADDRESS($E522,38))&lt;&gt;"UL"),INDIRECT(ADDRESS($E522,COLUMN())),0),0),IF($F522&gt;0,IF(AND(INDIRECT(ADDRESS($F522,44))=0,INDIRECT(ADDRESS($F522,38))&lt;&gt;"UL"),INDIRECT(ADDRESS($F522,COLUMN())),0),0),IF($G522&gt;0,IF(AND(INDIRECT(ADDRESS($G522,44))=0,INDIRECT(ADDRESS($G522,38))&lt;&gt;"UL"),INDIRECT(ADDRESS($G522,COLUMN())),0),0),IF($H522&gt;0,IF(AND(INDIRECT(ADDRESS($H522,44))=0,INDIRECT(ADDRESS($H522,38))&lt;&gt;"UL"),INDIRECT(ADDRESS($H522,COLUMN())),0),0),IF($I522&gt;0,IF(AND(INDIRECT(ADDRESS($I522,44))=0,INDIRECT(ADDRESS($I522,38))&lt;&gt;"UL"),INDIRECT(ADDRESS($I522,COLUMN())),0),0),IF($J522&gt;0,IF(AND(INDIRECT(ADDRESS($J522,44))=0,INDIRECT(ADDRESS($J522,38))&lt;&gt;"UL"),INDIRECT(ADDRESS($J522,COLUMN())),0),0),IF($K522&gt;0,IF(AND(INDIRECT(ADDRESS($K522,44))=0,INDIRECT(ADDRESS($K522,38))&lt;&gt;"UL"),INDIRECT(ADDRESS($K522,COLUMN())),0),0),IF($L522&gt;0,IF(AND(INDIRECT(ADDRESS($L522,44))=0,INDIRECT(ADDRESS($L522,38))&lt;&gt;"UL"),INDIRECT(ADDRESS($L522,COLUMN())),0),0),IF($M522&gt;0,IF(AND(INDIRECT(ADDRESS($M522,44))=0,INDIRECT(ADDRESS($M522,38))&lt;&gt;"UL"),INDIRECT(ADDRESS($M522,COLUMN())),0),0))</f>
        <v>0</v>
      </c>
      <c r="CF522" s="57">
        <f t="shared" ca="1" si="390"/>
        <v>0</v>
      </c>
      <c r="CG522" s="57">
        <f t="shared" ca="1" si="391"/>
        <v>1.8292362317769382</v>
      </c>
      <c r="CH522" s="57">
        <f t="shared" ca="1" si="392"/>
        <v>4.8137795573077319E-2</v>
      </c>
      <c r="CI522" s="19">
        <f t="shared" ca="1" si="393"/>
        <v>23.909239982725992</v>
      </c>
      <c r="CJ522" s="19"/>
      <c r="CK522" s="57" cm="1">
        <f t="array" aca="1" ref="CK522" ca="1">IF(AU522="S", SUM(IF($C522&gt;0,IF(INDIRECT(ADDRESS($C522,43))&lt;&gt;1,INDIRECT(ADDRESS($C522,48)),0),0), IF($D522&gt;0,IF(INDIRECT(ADDRESS($D522,43))&lt;&gt;1,INDIRECT(ADDRESS($D522,48)),0),0), IF($E522&gt;0,IF(INDIRECT(ADDRESS($E522,43))&lt;&gt;1,INDIRECT(ADDRESS($E522,48)),0),0), IF($F522&gt;0,IF(INDIRECT(ADDRESS($F522,43))&lt;&gt;1,INDIRECT(ADDRESS($F522,48)),0),0), IF($G522&gt;0,IF(INDIRECT(ADDRESS($G522,43))&lt;&gt;1,INDIRECT(ADDRESS($G522,48)),0),0), IF($H522&gt;0,IF(INDIRECT(ADDRESS($H522,43))&lt;&gt;1,INDIRECT(ADDRESS($H522,48)),0),0), IF($I522&gt;0,IF(INDIRECT(ADDRESS($I522,43))&lt;&gt;1,INDIRECT(ADDRESS($I522,48)),0),0), IF($J522&gt;0,IF(INDIRECT(ADDRESS($J522,43))&lt;&gt;1,INDIRECT(ADDRESS($J522,48)),0),0), IF($K522&gt;0,IF(INDIRECT(ADDRESS($K522,43))&lt;&gt;1,INDIRECT(ADDRESS($K522,48)),0),0), IF($L522&gt;0,IF(INDIRECT(ADDRESS($L522,43))&lt;&gt;1,INDIRECT(ADDRESS($L522,48)),0),0), IF($M522&gt;0,IF(INDIRECT(ADDRESS($M522,43))&lt;&gt;1,INDIRECT(ADDRESS($M522,48)),0),0)), IF(AU522="L",SUM(IF($C522&gt;0,IF(INDIRECT(ADDRESS($C522,43))&lt;&gt;1,INDIRECT(ADDRESS($C522,50)),0),0), IF($D522&gt;0,IF(INDIRECT(ADDRESS($D522,43))&lt;&gt;1,INDIRECT(ADDRESS($D522,50)),0),0), IF($E522&gt;0,IF(INDIRECT(ADDRESS($E522,43))&lt;&gt;1,INDIRECT(ADDRESS($E522,50)),0),0), IF($F522&gt;0,IF(INDIRECT(ADDRESS($F522,43))&lt;&gt;1,INDIRECT(ADDRESS($F522,50)),0),0), IF($G522&gt;0,IF(INDIRECT(ADDRESS($G522,43))&lt;&gt;1,INDIRECT(ADDRESS($G522,50)),0),0), IF($G522&gt;0,IF(INDIRECT(ADDRESS($G522,43))&lt;&gt;1,INDIRECT(ADDRESS($G522,50)),0),0), IF($H522&gt;0,IF(INDIRECT(ADDRESS($H522,43))&lt;&gt;1,INDIRECT(ADDRESS($H522,50)),0),0), IF($I522&gt;0,IF(INDIRECT(ADDRESS($I522,43))&lt;&gt;1,INDIRECT(ADDRESS($I522,50)),0),0), IF($J522&gt;0,IF(INDIRECT(ADDRESS($J522,43))&lt;&gt;1,INDIRECT(ADDRESS($J522,50)),0),0), IF($K522&gt;0,IF(INDIRECT(ADDRESS($K522,43))&lt;&gt;1,INDIRECT(ADDRESS($K522,50)),0),0), IF($L522&gt;0,IF(INDIRECT(ADDRESS($L522,43))&lt;&gt;1,INDIRECT(ADDRESS($L522,50)),0),0), IF($M522&gt;0,IF(INDIRECT(ADDRESS($M522,43))&lt;&gt;1,INDIRECT(ADDRESS($M522,50)),0),0)), SUM(IF($C522&gt;0,IF(INDIRECT(ADDRESS($C522,43))&lt;&gt;1,INDIRECT(ADDRESS($C522,49)),0),0), IF($D522&gt;0,IF(INDIRECT(ADDRESS($D522,43))&lt;&gt;1,INDIRECT(ADDRESS($D522,49)),0),0), IF($E522&gt;0,IF(INDIRECT(ADDRESS($E522,43))&lt;&gt;1,INDIRECT(ADDRESS($E522,49)),0),0), IF($F522&gt;0,IF(INDIRECT(ADDRESS($F522,43))&lt;&gt;1,INDIRECT(ADDRESS($F522,49)),0),0), IF($G522&gt;0,IF(INDIRECT(ADDRESS($G522,43))&lt;&gt;1,INDIRECT(ADDRESS($G522,49)),0),0), IF($G522&gt;0,IF(INDIRECT(ADDRESS($G522,43))&lt;&gt;1,INDIRECT(ADDRESS($G522,49)),0),0), IF($H522&gt;0,IF(INDIRECT(ADDRESS($H522,43))&lt;&gt;1,INDIRECT(ADDRESS($H522,49)),0),0), IF($I522&gt;0,IF(INDIRECT(ADDRESS($I522,43))&lt;&gt;1,INDIRECT(ADDRESS($I522,49)),0),0), IF($J522&gt;0,IF(INDIRECT(ADDRESS($J522,43))&lt;&gt;1,INDIRECT(ADDRESS($J522,49)),0),0), IF($K522&gt;0,IF(INDIRECT(ADDRESS($K522,43))&lt;&gt;1,INDIRECT(ADDRESS($K522,49)),0),0), IF($L522&gt;0,IF(INDIRECT(ADDRESS($L522,43))&lt;&gt;1,INDIRECT(ADDRESS($L522,49)),0),0), IF($M522&gt;0,IF(INDIRECT(ADDRESS($M522,43))&lt;&gt;1,INDIRECT(ADDRESS($M522,49)),0),0))))</f>
        <v>3.2222222222222219</v>
      </c>
      <c r="CL522" s="57" cm="1">
        <f t="array" aca="1" ref="CL522" ca="1">SUM(IF($C522&gt;0,IF(INDIRECT(ADDRESS($C522,44))=1,INDIRECT(ADDRESS($C522,90)),0),0), IF($D522&gt;0,IF(INDIRECT(ADDRESS($D522,44))=1,INDIRECT(ADDRESS($D522,90)),0),0), IF($E522&gt;0,IF(INDIRECT(ADDRESS($E522,44))=1,INDIRECT(ADDRESS($E522,90)),0),0), IF($F522&gt;0,IF(INDIRECT(ADDRESS($F522,44))=1,INDIRECT(ADDRESS($F522,90)),0),0), IF($G522&gt;0,IF(INDIRECT(ADDRESS($G522,44))=1,INDIRECT(ADDRESS($G522,90)),0),0), IF($H522&gt;0,IF(INDIRECT(ADDRESS($H522,44))=1,INDIRECT(ADDRESS($H522,90)),0),0), IF($I522&gt;0,IF(INDIRECT(ADDRESS($I522,44))=1,INDIRECT(ADDRESS($I522,90)),0),0), IF($J522&gt;0,IF(INDIRECT(ADDRESS($J522,44))=1,INDIRECT(ADDRESS($J522,90)),0),0), IF($K522&gt;0,IF(INDIRECT(ADDRESS($K522,44))=1,INDIRECT(ADDRESS($K522,90)),0),0), IF($L522&gt;0,IF(INDIRECT(ADDRESS($L522,44))=1,INDIRECT(ADDRESS($L522,90)),0),0), IF($M522&gt;0,IF(INDIRECT(ADDRESS($M522,44))=1,INDIRECT(ADDRESS($M522,90)),0),0))</f>
        <v>0</v>
      </c>
      <c r="CM522" s="56">
        <f t="shared" ca="1" si="394"/>
        <v>0.7145482055555854</v>
      </c>
      <c r="CN522" s="59"/>
    </row>
    <row r="523" spans="1:92" s="208" customFormat="1" x14ac:dyDescent="0.25">
      <c r="A523" s="204"/>
      <c r="B523" s="205"/>
      <c r="C523" s="205"/>
      <c r="D523" s="205"/>
      <c r="E523" s="205"/>
      <c r="F523" s="205"/>
      <c r="G523" s="205"/>
      <c r="H523" s="205"/>
      <c r="I523" s="205"/>
      <c r="J523" s="205"/>
      <c r="K523" s="205"/>
      <c r="L523" s="205"/>
      <c r="M523" s="205"/>
      <c r="N523" s="206"/>
      <c r="O523" s="206"/>
      <c r="P523" s="206"/>
      <c r="Q523" s="206"/>
      <c r="R523" s="206"/>
      <c r="S523" s="206"/>
      <c r="T523" s="206"/>
      <c r="U523" s="206"/>
      <c r="V523" s="206"/>
      <c r="W523" s="206"/>
      <c r="X523" s="206"/>
      <c r="Y523" s="206"/>
      <c r="Z523" s="206"/>
      <c r="AA523" s="206"/>
      <c r="AB523" s="207"/>
      <c r="AC523" s="207"/>
      <c r="AD523" s="207"/>
      <c r="AF523" s="209"/>
      <c r="AG523" s="209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09"/>
      <c r="AU523" s="211" t="s">
        <v>117</v>
      </c>
      <c r="AV523" s="210" cm="1">
        <f t="array" aca="1" ref="AV523" ca="1">SUM(IF($C523&gt;0,IF(AND(INDIRECT(ADDRESS($C523,44))=0,INDIRECT(ADDRESS($C523,38))="UL",ISERROR(SEARCH("Rear",INDIRECT(ADDRESS($C523,33)))),ISERROR(SEARCH("Side",INDIRECT(ADDRESS($C523,33))))),INDIRECT(ADDRESS($C523,COLUMN())),0),0),IF($D523&gt;0,IF(AND(INDIRECT(ADDRESS($D523,44))=0,INDIRECT(ADDRESS($D523,38))="UL",ISERROR(SEARCH("Rear",INDIRECT(ADDRESS($D523,33)))),ISERROR(SEARCH("Side",INDIRECT(ADDRESS($D523,33))))),INDIRECT(ADDRESS($D523,COLUMN())),0),0),IF($E523&gt;0,IF(AND(INDIRECT(ADDRESS($E523,44))=0,INDIRECT(ADDRESS($E523,38))="UL",ISERROR(SEARCH("Rear",INDIRECT(ADDRESS($E523,33)))),ISERROR(SEARCH("Side",INDIRECT(ADDRESS($E523,33))))),INDIRECT(ADDRESS($E523,COLUMN())),0),0),IF($F523&gt;0,IF(AND(INDIRECT(ADDRESS($F523,44))=0,INDIRECT(ADDRESS($F523,38))="UL",ISERROR(SEARCH("Rear",INDIRECT(ADDRESS($F523,33)))),ISERROR(SEARCH("Side",INDIRECT(ADDRESS($F523,33))))),INDIRECT(ADDRESS($F523,COLUMN())),0),0),IF($G523&gt;0,IF(AND(INDIRECT(ADDRESS($G523,44))=0,INDIRECT(ADDRESS($G523,38))="UL",ISERROR(SEARCH("Rear",INDIRECT(ADDRESS($G523,33)))),ISERROR(SEARCH("Side",INDIRECT(ADDRESS($G523,33))))),INDIRECT(ADDRESS($G523,COLUMN())),0),0),IF($H523&gt;0,IF(AND(INDIRECT(ADDRESS($H523,44))=0,INDIRECT(ADDRESS($H523,38))="UL",ISERROR(SEARCH("Rear",INDIRECT(ADDRESS($H523,33)))),ISERROR(SEARCH("Side",INDIRECT(ADDRESS($H523,33))))),INDIRECT(ADDRESS($H523,COLUMN())),0),0),IF($I523&gt;0,IF(AND(INDIRECT(ADDRESS($I523,44))=0,INDIRECT(ADDRESS($I523,38))="UL",ISERROR(SEARCH("Rear",INDIRECT(ADDRESS($I523,33)))),ISERROR(SEARCH("Side",INDIRECT(ADDRESS($I523,33))))),INDIRECT(ADDRESS($I523,COLUMN())),0),0),IF($J523&gt;0,IF(AND(INDIRECT(ADDRESS($J523,44))=0,INDIRECT(ADDRESS($J523,38))="UL",ISERROR(SEARCH("Rear",INDIRECT(ADDRESS($J523,33)))),ISERROR(SEARCH("Side",INDIRECT(ADDRESS($J523,33))))),INDIRECT(ADDRESS($J523,COLUMN())),0),0),IF($K523&gt;0,IF(AND(INDIRECT(ADDRESS($K523,44))=0,INDIRECT(ADDRESS($K523,38))="UL",ISERROR(SEARCH("Rear",INDIRECT(ADDRESS($K523,33)))),ISERROR(SEARCH("Side",INDIRECT(ADDRESS($K523,33))))),INDIRECT(ADDRESS($K523,COLUMN())),0),0),IF($L523&gt;0,IF(AND(INDIRECT(ADDRESS($L523,44))=0,INDIRECT(ADDRESS($L523,38))="UL",ISERROR(SEARCH("Rear",INDIRECT(ADDRESS($L523,33)))),ISERROR(SEARCH("Side",INDIRECT(ADDRESS($L523,33))))),INDIRECT(ADDRESS($L523,COLUMN())),0),0),IF($M523&gt;0,IF(AND(INDIRECT(ADDRESS($M523,44))=0,INDIRECT(ADDRESS($M523,38))="UL",ISERROR(SEARCH("Rear",INDIRECT(ADDRESS($M523,33)))),ISERROR(SEARCH("Side",INDIRECT(ADDRESS($M523,33))))),INDIRECT(ADDRESS($M523,COLUMN())),0),0))</f>
        <v>0</v>
      </c>
      <c r="AW523" s="210" cm="1">
        <f t="array" aca="1" ref="AW523" ca="1">SUM(IF($C523&gt;0,IF(AND(INDIRECT(ADDRESS($C523,44))=0,INDIRECT(ADDRESS($C523,38))="UL",ISERROR(SEARCH("Rear",INDIRECT(ADDRESS($C523,33)))),ISERROR(SEARCH("Side",INDIRECT(ADDRESS($C523,33))))),INDIRECT(ADDRESS($C523,COLUMN())),0),0),IF($D523&gt;0,IF(AND(INDIRECT(ADDRESS($D523,44))=0,INDIRECT(ADDRESS($D523,38))="UL",ISERROR(SEARCH("Rear",INDIRECT(ADDRESS($D523,33)))),ISERROR(SEARCH("Side",INDIRECT(ADDRESS($D523,33))))),INDIRECT(ADDRESS($D523,COLUMN())),0),0),IF($E523&gt;0,IF(AND(INDIRECT(ADDRESS($E523,44))=0,INDIRECT(ADDRESS($E523,38))="UL",ISERROR(SEARCH("Rear",INDIRECT(ADDRESS($E523,33)))),ISERROR(SEARCH("Side",INDIRECT(ADDRESS($E523,33))))),INDIRECT(ADDRESS($E523,COLUMN())),0),0),IF($F523&gt;0,IF(AND(INDIRECT(ADDRESS($F523,44))=0,INDIRECT(ADDRESS($F523,38))="UL",ISERROR(SEARCH("Rear",INDIRECT(ADDRESS($F523,33)))),ISERROR(SEARCH("Side",INDIRECT(ADDRESS($F523,33))))),INDIRECT(ADDRESS($F523,COLUMN())),0),0),IF($G523&gt;0,IF(AND(INDIRECT(ADDRESS($G523,44))=0,INDIRECT(ADDRESS($G523,38))="UL",ISERROR(SEARCH("Rear",INDIRECT(ADDRESS($G523,33)))),ISERROR(SEARCH("Side",INDIRECT(ADDRESS($G523,33))))),INDIRECT(ADDRESS($G523,COLUMN())),0),0),IF($H523&gt;0,IF(AND(INDIRECT(ADDRESS($H523,44))=0,INDIRECT(ADDRESS($H523,38))="UL",ISERROR(SEARCH("Rear",INDIRECT(ADDRESS($H523,33)))),ISERROR(SEARCH("Side",INDIRECT(ADDRESS($H523,33))))),INDIRECT(ADDRESS($H523,COLUMN())),0),0),IF($I523&gt;0,IF(AND(INDIRECT(ADDRESS($I523,44))=0,INDIRECT(ADDRESS($I523,38))="UL",ISERROR(SEARCH("Rear",INDIRECT(ADDRESS($I523,33)))),ISERROR(SEARCH("Side",INDIRECT(ADDRESS($I523,33))))),INDIRECT(ADDRESS($I523,COLUMN())),0),0),IF($J523&gt;0,IF(AND(INDIRECT(ADDRESS($J523,44))=0,INDIRECT(ADDRESS($J523,38))="UL",ISERROR(SEARCH("Rear",INDIRECT(ADDRESS($J523,33)))),ISERROR(SEARCH("Side",INDIRECT(ADDRESS($J523,33))))),INDIRECT(ADDRESS($J523,COLUMN())),0),0),IF($K523&gt;0,IF(AND(INDIRECT(ADDRESS($K523,44))=0,INDIRECT(ADDRESS($K523,38))="UL",ISERROR(SEARCH("Rear",INDIRECT(ADDRESS($K523,33)))),ISERROR(SEARCH("Side",INDIRECT(ADDRESS($K523,33))))),INDIRECT(ADDRESS($K523,COLUMN())),0),0),IF($L523&gt;0,IF(AND(INDIRECT(ADDRESS($L523,44))=0,INDIRECT(ADDRESS($L523,38))="UL",ISERROR(SEARCH("Rear",INDIRECT(ADDRESS($L523,33)))),ISERROR(SEARCH("Side",INDIRECT(ADDRESS($L523,33))))),INDIRECT(ADDRESS($L523,COLUMN())),0),0),IF($M523&gt;0,IF(AND(INDIRECT(ADDRESS($M523,44))=0,INDIRECT(ADDRESS($M523,38))="UL",ISERROR(SEARCH("Rear",INDIRECT(ADDRESS($M523,33)))),ISERROR(SEARCH("Side",INDIRECT(ADDRESS($M523,33))))),INDIRECT(ADDRESS($M523,COLUMN())),0),0))</f>
        <v>0</v>
      </c>
      <c r="AX523" s="210" cm="1">
        <f t="array" aca="1" ref="AX523" ca="1">SUM(IF($C523&gt;0,IF(AND(INDIRECT(ADDRESS($C523,44))=0,INDIRECT(ADDRESS($C523,38))="UL",ISERROR(SEARCH("Rear",INDIRECT(ADDRESS($C523,33)))),ISERROR(SEARCH("Side",INDIRECT(ADDRESS($C523,33))))),INDIRECT(ADDRESS($C523,COLUMN())),0),0),IF($D523&gt;0,IF(AND(INDIRECT(ADDRESS($D523,44))=0,INDIRECT(ADDRESS($D523,38))="UL",ISERROR(SEARCH("Rear",INDIRECT(ADDRESS($D523,33)))),ISERROR(SEARCH("Side",INDIRECT(ADDRESS($D523,33))))),INDIRECT(ADDRESS($D523,COLUMN())),0),0),IF($E523&gt;0,IF(AND(INDIRECT(ADDRESS($E523,44))=0,INDIRECT(ADDRESS($E523,38))="UL",ISERROR(SEARCH("Rear",INDIRECT(ADDRESS($E523,33)))),ISERROR(SEARCH("Side",INDIRECT(ADDRESS($E523,33))))),INDIRECT(ADDRESS($E523,COLUMN())),0),0),IF($F523&gt;0,IF(AND(INDIRECT(ADDRESS($F523,44))=0,INDIRECT(ADDRESS($F523,38))="UL",ISERROR(SEARCH("Rear",INDIRECT(ADDRESS($F523,33)))),ISERROR(SEARCH("Side",INDIRECT(ADDRESS($F523,33))))),INDIRECT(ADDRESS($F523,COLUMN())),0),0),IF($G523&gt;0,IF(AND(INDIRECT(ADDRESS($G523,44))=0,INDIRECT(ADDRESS($G523,38))="UL",ISERROR(SEARCH("Rear",INDIRECT(ADDRESS($G523,33)))),ISERROR(SEARCH("Side",INDIRECT(ADDRESS($G523,33))))),INDIRECT(ADDRESS($G523,COLUMN())),0),0),IF($H523&gt;0,IF(AND(INDIRECT(ADDRESS($H523,44))=0,INDIRECT(ADDRESS($H523,38))="UL",ISERROR(SEARCH("Rear",INDIRECT(ADDRESS($H523,33)))),ISERROR(SEARCH("Side",INDIRECT(ADDRESS($H523,33))))),INDIRECT(ADDRESS($H523,COLUMN())),0),0),IF($I523&gt;0,IF(AND(INDIRECT(ADDRESS($I523,44))=0,INDIRECT(ADDRESS($I523,38))="UL",ISERROR(SEARCH("Rear",INDIRECT(ADDRESS($I523,33)))),ISERROR(SEARCH("Side",INDIRECT(ADDRESS($I523,33))))),INDIRECT(ADDRESS($I523,COLUMN())),0),0),IF($J523&gt;0,IF(AND(INDIRECT(ADDRESS($J523,44))=0,INDIRECT(ADDRESS($J523,38))="UL",ISERROR(SEARCH("Rear",INDIRECT(ADDRESS($J523,33)))),ISERROR(SEARCH("Side",INDIRECT(ADDRESS($J523,33))))),INDIRECT(ADDRESS($J523,COLUMN())),0),0),IF($K523&gt;0,IF(AND(INDIRECT(ADDRESS($K523,44))=0,INDIRECT(ADDRESS($K523,38))="UL",ISERROR(SEARCH("Rear",INDIRECT(ADDRESS($K523,33)))),ISERROR(SEARCH("Side",INDIRECT(ADDRESS($K523,33))))),INDIRECT(ADDRESS($K523,COLUMN())),0),0),IF($L523&gt;0,IF(AND(INDIRECT(ADDRESS($L523,44))=0,INDIRECT(ADDRESS($L523,38))="UL",ISERROR(SEARCH("Rear",INDIRECT(ADDRESS($L523,33)))),ISERROR(SEARCH("Side",INDIRECT(ADDRESS($L523,33))))),INDIRECT(ADDRESS($L523,COLUMN())),0),0),IF($M523&gt;0,IF(AND(INDIRECT(ADDRESS($M523,44))=0,INDIRECT(ADDRESS($M523,38))="UL",ISERROR(SEARCH("Rear",INDIRECT(ADDRESS($M523,33)))),ISERROR(SEARCH("Side",INDIRECT(ADDRESS($M523,33))))),INDIRECT(ADDRESS($M523,COLUMN())),0),0))</f>
        <v>0</v>
      </c>
      <c r="AY523" s="212">
        <f t="shared" ca="1" si="379"/>
        <v>0</v>
      </c>
      <c r="AZ523" s="212">
        <f t="shared" ca="1" si="380"/>
        <v>0</v>
      </c>
      <c r="BA523" s="212" cm="1">
        <f t="array" aca="1" ref="BA523" ca="1">SUM(IF($C523&gt;0,IF(AND(INDIRECT(ADDRESS($C523,44))=0,INDIRECT(ADDRESS($C523,38))="UL"),INDIRECT(ADDRESS($C523,COLUMN())),0),0),IF($D523&gt;0,IF(AND(INDIRECT(ADDRESS($D523,44))=0,INDIRECT(ADDRESS($D523,38))="UL"),INDIRECT(ADDRESS($D523,COLUMN())),0),0),IF($E523&gt;0,IF(AND(INDIRECT(ADDRESS($E523,44))=0,INDIRECT(ADDRESS($E523,38))="UL"),INDIRECT(ADDRESS($E523,COLUMN())),0),0),IF($F523&gt;0,IF(AND(INDIRECT(ADDRESS($F523,44))=0,INDIRECT(ADDRESS($F523,38))="UL"),INDIRECT(ADDRESS($F523,COLUMN())),0),0),IF($G523&gt;0,IF(AND(INDIRECT(ADDRESS($G523,44))=0,INDIRECT(ADDRESS($G523,38))="UL"),INDIRECT(ADDRESS($G523,COLUMN())),0),0),IF($H523&gt;0,IF(AND(INDIRECT(ADDRESS($H523,44))=0,INDIRECT(ADDRESS($H523,38))="UL"),INDIRECT(ADDRESS($H523,COLUMN())),0),0),IF($I523&gt;0,IF(AND(INDIRECT(ADDRESS($I523,44))=0,INDIRECT(ADDRESS($I523,38))="UL"),INDIRECT(ADDRESS($I523,COLUMN())),0),0),IF($J523&gt;0,IF(AND(INDIRECT(ADDRESS($J523,44))=0,INDIRECT(ADDRESS($J523,38))="UL"),INDIRECT(ADDRESS($J523,COLUMN())),0),0),IF($K523&gt;0,IF(AND(INDIRECT(ADDRESS($K523,44))=0,INDIRECT(ADDRESS($K523,38))="UL"),INDIRECT(ADDRESS($K523,COLUMN())),0),0),IF($L523&gt;0,IF(AND(INDIRECT(ADDRESS($L523,44))=0,INDIRECT(ADDRESS($L523,38))="UL"),INDIRECT(ADDRESS($L523,COLUMN())),0),0),IF($M523&gt;0,IF(AND(INDIRECT(ADDRESS($M523,44))=0,INDIRECT(ADDRESS($M523,38))="UL"),INDIRECT(ADDRESS($M523,COLUMN())),0),0))</f>
        <v>0</v>
      </c>
      <c r="BB523" s="212" cm="1">
        <f t="array" aca="1" ref="BB523" ca="1">SUM(IF($C523&gt;0,IF(AND(INDIRECT(ADDRESS($C523,44))=0,INDIRECT(ADDRESS($C523,38))="UL"),INDIRECT(ADDRESS($C523,COLUMN())),0),0),IF($D523&gt;0,IF(AND(INDIRECT(ADDRESS($D523,44))=0,INDIRECT(ADDRESS($D523,38))="UL"),INDIRECT(ADDRESS($D523,COLUMN())),0),0),IF($E523&gt;0,IF(AND(INDIRECT(ADDRESS($E523,44))=0,INDIRECT(ADDRESS($E523,38))="UL"),INDIRECT(ADDRESS($E523,COLUMN())),0),0),IF($F523&gt;0,IF(AND(INDIRECT(ADDRESS($F523,44))=0,INDIRECT(ADDRESS($F523,38))="UL"),INDIRECT(ADDRESS($F523,COLUMN())),0),0),IF($G523&gt;0,IF(AND(INDIRECT(ADDRESS($G523,44))=0,INDIRECT(ADDRESS($G523,38))="UL"),INDIRECT(ADDRESS($G523,COLUMN())),0),0),IF($H523&gt;0,IF(AND(INDIRECT(ADDRESS($H523,44))=0,INDIRECT(ADDRESS($H523,38))="UL"),INDIRECT(ADDRESS($H523,COLUMN())),0),0),IF($I523&gt;0,IF(AND(INDIRECT(ADDRESS($I523,44))=0,INDIRECT(ADDRESS($I523,38))="UL"),INDIRECT(ADDRESS($I523,COLUMN())),0),0),IF($J523&gt;0,IF(AND(INDIRECT(ADDRESS($J523,44))=0,INDIRECT(ADDRESS($J523,38))="UL"),INDIRECT(ADDRESS($J523,COLUMN())),0),0),IF($K523&gt;0,IF(AND(INDIRECT(ADDRESS($K523,44))=0,INDIRECT(ADDRESS($K523,38))="UL"),INDIRECT(ADDRESS($K523,COLUMN())),0),0),IF($L523&gt;0,IF(AND(INDIRECT(ADDRESS($L523,44))=0,INDIRECT(ADDRESS($L523,38))="UL"),INDIRECT(ADDRESS($L523,COLUMN())),0),0),IF($M523&gt;0,IF(AND(INDIRECT(ADDRESS($M523,44))=0,INDIRECT(ADDRESS($M523,38))="UL"),INDIRECT(ADDRESS($M523,COLUMN())),0),0))</f>
        <v>0</v>
      </c>
      <c r="BC523" s="212" cm="1">
        <f t="array" aca="1" ref="BC523" ca="1">SUM(IF($C523&gt;0,IF(AND(INDIRECT(ADDRESS($C523,44))=0,INDIRECT(ADDRESS($C523,38))="UL"),INDIRECT(ADDRESS($C523,COLUMN())),0),0),IF($D523&gt;0,IF(AND(INDIRECT(ADDRESS($D523,44))=0,INDIRECT(ADDRESS($D523,38))="UL"),INDIRECT(ADDRESS($D523,COLUMN())),0),0),IF($E523&gt;0,IF(AND(INDIRECT(ADDRESS($E523,44))=0,INDIRECT(ADDRESS($E523,38))="UL"),INDIRECT(ADDRESS($E523,COLUMN())),0),0),IF($F523&gt;0,IF(AND(INDIRECT(ADDRESS($F523,44))=0,INDIRECT(ADDRESS($F523,38))="UL"),INDIRECT(ADDRESS($F523,COLUMN())),0),0),IF($G523&gt;0,IF(AND(INDIRECT(ADDRESS($G523,44))=0,INDIRECT(ADDRESS($G523,38))="UL"),INDIRECT(ADDRESS($G523,COLUMN())),0),0),IF($H523&gt;0,IF(AND(INDIRECT(ADDRESS($H523,44))=0,INDIRECT(ADDRESS($H523,38))="UL"),INDIRECT(ADDRESS($H523,COLUMN())),0),0),IF($I523&gt;0,IF(AND(INDIRECT(ADDRESS($I523,44))=0,INDIRECT(ADDRESS($I523,38))="UL"),INDIRECT(ADDRESS($I523,COLUMN())),0),0),IF($J523&gt;0,IF(AND(INDIRECT(ADDRESS($J523,44))=0,INDIRECT(ADDRESS($J523,38))="UL"),INDIRECT(ADDRESS($J523,COLUMN())),0),0),IF($K523&gt;0,IF(AND(INDIRECT(ADDRESS($K523,44))=0,INDIRECT(ADDRESS($K523,38))="UL"),INDIRECT(ADDRESS($K523,COLUMN())),0),0),IF($L523&gt;0,IF(AND(INDIRECT(ADDRESS($L523,44))=0,INDIRECT(ADDRESS($L523,38))="UL"),INDIRECT(ADDRESS($L523,COLUMN())),0),0),IF($M523&gt;0,IF(AND(INDIRECT(ADDRESS($M523,44))=0,INDIRECT(ADDRESS($M523,38))="UL"),INDIRECT(ADDRESS($M523,COLUMN())),0),0))</f>
        <v>0</v>
      </c>
      <c r="BD523" s="212" cm="1">
        <f t="array" aca="1" ref="BD523" ca="1">SUM(IF($C523&gt;0,IF(AND(INDIRECT(ADDRESS($C523,44))=0,INDIRECT(ADDRESS($C523,38))="UL"),INDIRECT(ADDRESS($C523,COLUMN())),0),0),IF($D523&gt;0,IF(AND(INDIRECT(ADDRESS($D523,44))=0,INDIRECT(ADDRESS($D523,38))="UL"),INDIRECT(ADDRESS($D523,COLUMN())),0),0),IF($E523&gt;0,IF(AND(INDIRECT(ADDRESS($E523,44))=0,INDIRECT(ADDRESS($E523,38))="UL"),INDIRECT(ADDRESS($E523,COLUMN())),0),0),IF($F523&gt;0,IF(AND(INDIRECT(ADDRESS($F523,44))=0,INDIRECT(ADDRESS($F523,38))="UL"),INDIRECT(ADDRESS($F523,COLUMN())),0),0),IF($G523&gt;0,IF(AND(INDIRECT(ADDRESS($G523,44))=0,INDIRECT(ADDRESS($G523,38))="UL"),INDIRECT(ADDRESS($G523,COLUMN())),0),0),IF($H523&gt;0,IF(AND(INDIRECT(ADDRESS($H523,44))=0,INDIRECT(ADDRESS($H523,38))="UL"),INDIRECT(ADDRESS($H523,COLUMN())),0),0),IF($I523&gt;0,IF(AND(INDIRECT(ADDRESS($I523,44))=0,INDIRECT(ADDRESS($I523,38))="UL"),INDIRECT(ADDRESS($I523,COLUMN())),0),0),IF($J523&gt;0,IF(AND(INDIRECT(ADDRESS($J523,44))=0,INDIRECT(ADDRESS($J523,38))="UL"),INDIRECT(ADDRESS($J523,COLUMN())),0),0),IF($K523&gt;0,IF(AND(INDIRECT(ADDRESS($K523,44))=0,INDIRECT(ADDRESS($K523,38))="UL"),INDIRECT(ADDRESS($K523,COLUMN())),0),0),IF($L523&gt;0,IF(AND(INDIRECT(ADDRESS($L523,44))=0,INDIRECT(ADDRESS($L523,38))="UL"),INDIRECT(ADDRESS($L523,COLUMN())),0),0),IF($M523&gt;0,IF(AND(INDIRECT(ADDRESS($M523,44))=0,INDIRECT(ADDRESS($M523,38))="UL"),INDIRECT(ADDRESS($M523,COLUMN())),0),0))</f>
        <v>0</v>
      </c>
      <c r="BE523" s="210">
        <f t="shared" ca="1" si="381"/>
        <v>0</v>
      </c>
      <c r="BF523" s="210" cm="1">
        <f t="array" aca="1" ref="BF523" ca="1">SUM(IF($C523&gt;0,IF(INDIRECT(ADDRESS($C523,45))=1,INDIRECT(ADDRESS($C523,52))*INDIRECT(ADDRESS($C523,42))/5,0),0), IF($D523&gt;0,IF(INDIRECT(ADDRESS($D523,45))=1,INDIRECT(ADDRESS($D523,52))*INDIRECT(ADDRESS($D523,42))/5,0),0), IF($E523&gt;0,IF(INDIRECT(ADDRESS($E523,45))=1,INDIRECT(ADDRESS($E523,52))*INDIRECT(ADDRESS($E523,42))/5,0),0), IF($F523&gt;0,IF(INDIRECT(ADDRESS($F523,45))=1,INDIRECT(ADDRESS($F523,52))*INDIRECT(ADDRESS($F523,42))/5,0),0), IF($G523&gt;0,IF(INDIRECT(ADDRESS($G523,45))=1,INDIRECT(ADDRESS($G523,52))*INDIRECT(ADDRESS($G523,42))/5,0),0), IF($H523&gt;0,IF(INDIRECT(ADDRESS($H523,45))=1,INDIRECT(ADDRESS($H523,52))*INDIRECT(ADDRESS($H523,42))/5,0),0)
)*$BF$296/100</f>
        <v>0</v>
      </c>
      <c r="BG523" s="213"/>
      <c r="BH523" s="210" cm="1">
        <f t="array" aca="1" ref="BH523" ca="1">SUM(IF($C523&gt;0,IF(AND(INDIRECT(ADDRESS($C523,44))=0,INDIRECT(ADDRESS($C523,38))&lt;&gt;"UL"),INDIRECT(ADDRESS($C523,COLUMN()-12)),0),0), IF($D523&gt;0,IF(AND(INDIRECT(ADDRESS($D523,44))=0,INDIRECT(ADDRESS($D523,38))&lt;&gt;"UL"),INDIRECT(ADDRESS($D523,COLUMN()-12)),0),0), IF($E523&gt;0,IF(AND(INDIRECT(ADDRESS($E523,44))=0,INDIRECT(ADDRESS($E523,38))&lt;&gt;"UL"),INDIRECT(ADDRESS($E523,COLUMN()-12)),0),0), IF($F523&gt;0,IF(AND(INDIRECT(ADDRESS($F523,44))=0,INDIRECT(ADDRESS($F523,38))&lt;&gt;"UL"),INDIRECT(ADDRESS($F523,COLUMN()-12)),0),0), IF($G523&gt;0,IF(AND(INDIRECT(ADDRESS($G523,44))=0,INDIRECT(ADDRESS($G523,38))&lt;&gt;"UL"),INDIRECT(ADDRESS($G523,COLUMN()-12)),0),0), IF($H523&gt;0,IF(AND(INDIRECT(ADDRESS($H523,44))=0,INDIRECT(ADDRESS($H523,38))&lt;&gt;"UL"),INDIRECT(ADDRESS($H523,COLUMN()-12)),0),0), IF($I523&gt;0,IF(AND(INDIRECT(ADDRESS($I523,44))=0,INDIRECT(ADDRESS($I523,38))&lt;&gt;"UL"),INDIRECT(ADDRESS($I523,COLUMN()-12)),0),0), IF($J523&gt;0,IF(AND(INDIRECT(ADDRESS($J523,44))=0,INDIRECT(ADDRESS($J523,38))&lt;&gt;"UL"),INDIRECT(ADDRESS($J523,COLUMN()-12)),0),0), IF($K523&gt;0,IF(AND(INDIRECT(ADDRESS($K523,44))=0,INDIRECT(ADDRESS($K523,38))&lt;&gt;"UL"),INDIRECT(ADDRESS($K523,COLUMN()-12)),0),0), IF($L523&gt;0,IF(AND(INDIRECT(ADDRESS($L523,44))=0,INDIRECT(ADDRESS($L523,38))&lt;&gt;"UL"),INDIRECT(ADDRESS($L523,COLUMN()-12)),0),0), IF($M523&gt;0,IF(AND(INDIRECT(ADDRESS($M523,44))=0,INDIRECT(ADDRESS($M523,38))&lt;&gt;"UL"),INDIRECT(ADDRESS($M523,COLUMN()-12)),0),0))</f>
        <v>0</v>
      </c>
      <c r="BI523" s="210" cm="1">
        <f t="array" aca="1" ref="BI523" ca="1">SUM(IF($C523&gt;0,IF(AND(INDIRECT(ADDRESS($C523,44))=0,INDIRECT(ADDRESS($C523,38))&lt;&gt;"UL"),INDIRECT(ADDRESS($C523,COLUMN()-12)),0),0), IF($D523&gt;0,IF(AND(INDIRECT(ADDRESS($D523,44))=0,INDIRECT(ADDRESS($D523,38))&lt;&gt;"UL"),INDIRECT(ADDRESS($D523,COLUMN()-12)),0),0), IF($E523&gt;0,IF(AND(INDIRECT(ADDRESS($E523,44))=0,INDIRECT(ADDRESS($E523,38))&lt;&gt;"UL"),INDIRECT(ADDRESS($E523,COLUMN()-12)),0),0), IF($F523&gt;0,IF(AND(INDIRECT(ADDRESS($F523,44))=0,INDIRECT(ADDRESS($F523,38))&lt;&gt;"UL"),INDIRECT(ADDRESS($F523,COLUMN()-12)),0),0), IF($G523&gt;0,IF(AND(INDIRECT(ADDRESS($G523,44))=0,INDIRECT(ADDRESS($G523,38))&lt;&gt;"UL"),INDIRECT(ADDRESS($G523,COLUMN()-12)),0),0), IF($H523&gt;0,IF(AND(INDIRECT(ADDRESS($H523,44))=0,INDIRECT(ADDRESS($H523,38))&lt;&gt;"UL"),INDIRECT(ADDRESS($H523,COLUMN()-12)),0),0), IF($I523&gt;0,IF(AND(INDIRECT(ADDRESS($I523,44))=0,INDIRECT(ADDRESS($I523,38))&lt;&gt;"UL"),INDIRECT(ADDRESS($I523,COLUMN()-12)),0),0), IF($J523&gt;0,IF(AND(INDIRECT(ADDRESS($J523,44))=0,INDIRECT(ADDRESS($J523,38))&lt;&gt;"UL"),INDIRECT(ADDRESS($J523,COLUMN()-12)),0),0), IF($K523&gt;0,IF(AND(INDIRECT(ADDRESS($K523,44))=0,INDIRECT(ADDRESS($K523,38))&lt;&gt;"UL"),INDIRECT(ADDRESS($K523,COLUMN()-12)),0),0), IF($L523&gt;0,IF(AND(INDIRECT(ADDRESS($L523,44))=0,INDIRECT(ADDRESS($L523,38))&lt;&gt;"UL"),INDIRECT(ADDRESS($L523,COLUMN()-12)),0),0), IF($M523&gt;0,IF(AND(INDIRECT(ADDRESS($M523,44))=0,INDIRECT(ADDRESS($M523,38))&lt;&gt;"UL"),INDIRECT(ADDRESS($M523,COLUMN()-12)),0),0))</f>
        <v>0</v>
      </c>
      <c r="BJ523" s="210" cm="1">
        <f t="array" aca="1" ref="BJ523" ca="1">SUM(IF($C523&gt;0,IF(AND(INDIRECT(ADDRESS($C523,44))=0,INDIRECT(ADDRESS($C523,38))&lt;&gt;"UL"),INDIRECT(ADDRESS($C523,COLUMN()-12)),0),0), IF($D523&gt;0,IF(AND(INDIRECT(ADDRESS($D523,44))=0,INDIRECT(ADDRESS($D523,38))&lt;&gt;"UL"),INDIRECT(ADDRESS($D523,COLUMN()-12)),0),0), IF($E523&gt;0,IF(AND(INDIRECT(ADDRESS($E523,44))=0,INDIRECT(ADDRESS($E523,38))&lt;&gt;"UL"),INDIRECT(ADDRESS($E523,COLUMN()-12)),0),0), IF($F523&gt;0,IF(AND(INDIRECT(ADDRESS($F523,44))=0,INDIRECT(ADDRESS($F523,38))&lt;&gt;"UL"),INDIRECT(ADDRESS($F523,COLUMN()-12)),0),0), IF($G523&gt;0,IF(AND(INDIRECT(ADDRESS($G523,44))=0,INDIRECT(ADDRESS($G523,38))&lt;&gt;"UL"),INDIRECT(ADDRESS($G523,COLUMN()-12)),0),0), IF($H523&gt;0,IF(AND(INDIRECT(ADDRESS($H523,44))=0,INDIRECT(ADDRESS($H523,38))&lt;&gt;"UL"),INDIRECT(ADDRESS($H523,COLUMN()-12)),0),0), IF($I523&gt;0,IF(AND(INDIRECT(ADDRESS($I523,44))=0,INDIRECT(ADDRESS($I523,38))&lt;&gt;"UL"),INDIRECT(ADDRESS($I523,COLUMN()-12)),0),0), IF($J523&gt;0,IF(AND(INDIRECT(ADDRESS($J523,44))=0,INDIRECT(ADDRESS($J523,38))&lt;&gt;"UL"),INDIRECT(ADDRESS($J523,COLUMN()-12)),0),0), IF($K523&gt;0,IF(AND(INDIRECT(ADDRESS($K523,44))=0,INDIRECT(ADDRESS($K523,38))&lt;&gt;"UL"),INDIRECT(ADDRESS($K523,COLUMN()-12)),0),0), IF($L523&gt;0,IF(AND(INDIRECT(ADDRESS($L523,44))=0,INDIRECT(ADDRESS($L523,38))&lt;&gt;"UL"),INDIRECT(ADDRESS($L523,COLUMN()-12)),0),0), IF($M523&gt;0,IF(AND(INDIRECT(ADDRESS($M523,44))=0,INDIRECT(ADDRESS($M523,38))&lt;&gt;"UL"),INDIRECT(ADDRESS($M523,COLUMN()-12)),0),0))</f>
        <v>0</v>
      </c>
      <c r="BK523" s="210">
        <f t="shared" ca="1" si="382"/>
        <v>0</v>
      </c>
      <c r="BL523" s="212">
        <f t="shared" ca="1" si="383"/>
        <v>0</v>
      </c>
      <c r="BM523" s="210" cm="1">
        <f t="array" aca="1" ref="BM523" ca="1">SUM(IF($C523&gt;0,IF(AND(INDIRECT(ADDRESS($C523,44))=0,INDIRECT(ADDRESS($C523,38))&lt;&gt;"UL"),INDIRECT(ADDRESS($C523,COLUMN()-12)),0),0), IF($D523&gt;0,IF(AND(INDIRECT(ADDRESS($D523,44))=0,INDIRECT(ADDRESS($D523,38))&lt;&gt;"UL"),INDIRECT(ADDRESS($D523,COLUMN()-12)),0),0), IF($E523&gt;0,IF(AND(INDIRECT(ADDRESS($E523,44))=0,INDIRECT(ADDRESS($E523,38))&lt;&gt;"UL"),INDIRECT(ADDRESS($E523,COLUMN()-12)),0),0), IF($F523&gt;0,IF(AND(INDIRECT(ADDRESS($F523,44))=0,INDIRECT(ADDRESS($F523,38))&lt;&gt;"UL"),INDIRECT(ADDRESS($F523,COLUMN()-12)),0),0), IF($G523&gt;0,IF(AND(INDIRECT(ADDRESS($G523,44))=0,INDIRECT(ADDRESS($G523,38))&lt;&gt;"UL"),INDIRECT(ADDRESS($G523,COLUMN()-12)),0),0), IF($H523&gt;0,IF(AND(INDIRECT(ADDRESS($H523,44))=0,INDIRECT(ADDRESS($H523,38))&lt;&gt;"UL"),INDIRECT(ADDRESS($H523,COLUMN()-12)),0),0), IF($I523&gt;0,IF(AND(INDIRECT(ADDRESS($I523,44))=0,INDIRECT(ADDRESS($I523,38))&lt;&gt;"UL"),INDIRECT(ADDRESS($I523,COLUMN()-12)),0),0), IF($J523&gt;0,IF(AND(INDIRECT(ADDRESS($J523,44))=0,INDIRECT(ADDRESS($J523,38))&lt;&gt;"UL"),INDIRECT(ADDRESS($J523,COLUMN()-12)),0),0), IF($K523&gt;0,IF(AND(INDIRECT(ADDRESS($K523,44))=0,INDIRECT(ADDRESS($K523,38))&lt;&gt;"UL"),INDIRECT(ADDRESS($K523,COLUMN()-11)),0),0), IF($L523&gt;0,IF(AND(INDIRECT(ADDRESS($L523,44))=0,INDIRECT(ADDRESS($L523,38))&lt;&gt;"UL"),INDIRECT(ADDRESS($L523,COLUMN()-11)),0),0), IF($M523&gt;0,IF(AND(INDIRECT(ADDRESS($M523,44))=0,INDIRECT(ADDRESS($M523,38))&lt;&gt;"UL"),INDIRECT(ADDRESS($M523,COLUMN()-11)),0),0))</f>
        <v>0</v>
      </c>
      <c r="BN523" s="210" cm="1">
        <f t="array" aca="1" ref="BN523" ca="1">SUM(IF($C523&gt;0,IF(AND(INDIRECT(ADDRESS($C523,44))=0,INDIRECT(ADDRESS($C523,38))&lt;&gt;"UL"),INDIRECT(ADDRESS($C523,COLUMN()-12)),0),0), IF($D523&gt;0,IF(AND(INDIRECT(ADDRESS($D523,44))=0,INDIRECT(ADDRESS($D523,38))&lt;&gt;"UL"),INDIRECT(ADDRESS($D523,COLUMN()-12)),0),0), IF($E523&gt;0,IF(AND(INDIRECT(ADDRESS($E523,44))=0,INDIRECT(ADDRESS($E523,38))&lt;&gt;"UL"),INDIRECT(ADDRESS($E523,COLUMN()-12)),0),0), IF($F523&gt;0,IF(AND(INDIRECT(ADDRESS($F523,44))=0,INDIRECT(ADDRESS($F523,38))&lt;&gt;"UL"),INDIRECT(ADDRESS($F523,COLUMN()-12)),0),0), IF($G523&gt;0,IF(AND(INDIRECT(ADDRESS($G523,44))=0,INDIRECT(ADDRESS($G523,38))&lt;&gt;"UL"),INDIRECT(ADDRESS($G523,COLUMN()-12)),0),0), IF($H523&gt;0,IF(AND(INDIRECT(ADDRESS($H523,44))=0,INDIRECT(ADDRESS($H523,38))&lt;&gt;"UL"),INDIRECT(ADDRESS($H523,COLUMN()-12)),0),0), IF($I523&gt;0,IF(AND(INDIRECT(ADDRESS($I523,44))=0,INDIRECT(ADDRESS($I523,38))&lt;&gt;"UL"),INDIRECT(ADDRESS($I523,COLUMN()-12)),0),0), IF($J523&gt;0,IF(AND(INDIRECT(ADDRESS($J523,44))=0,INDIRECT(ADDRESS($J523,38))&lt;&gt;"UL"),INDIRECT(ADDRESS($J523,COLUMN()-12)),0),0), IF($K523&gt;0,IF(AND(INDIRECT(ADDRESS($K523,44))=0,INDIRECT(ADDRESS($K523,38))&lt;&gt;"UL"),INDIRECT(ADDRESS($K523,COLUMN()-11)),0),0), IF($L523&gt;0,IF(AND(INDIRECT(ADDRESS($L523,44))=0,INDIRECT(ADDRESS($L523,38))&lt;&gt;"UL"),INDIRECT(ADDRESS($L523,COLUMN()-11)),0),0), IF($M523&gt;0,IF(AND(INDIRECT(ADDRESS($M523,44))=0,INDIRECT(ADDRESS($M523,38))&lt;&gt;"UL"),INDIRECT(ADDRESS($M523,COLUMN()-11)),0),0))</f>
        <v>0</v>
      </c>
      <c r="BO523" s="210" cm="1">
        <f t="array" aca="1" ref="BO523" ca="1">SUM(IF($C523&gt;0,IF(AND(INDIRECT(ADDRESS($C523,44))=0,INDIRECT(ADDRESS($C523,38))&lt;&gt;"UL"),INDIRECT(ADDRESS($C523,COLUMN()-12)),0),0), IF($D523&gt;0,IF(AND(INDIRECT(ADDRESS($D523,44))=0,INDIRECT(ADDRESS($D523,38))&lt;&gt;"UL"),INDIRECT(ADDRESS($D523,COLUMN()-12)),0),0), IF($E523&gt;0,IF(AND(INDIRECT(ADDRESS($E523,44))=0,INDIRECT(ADDRESS($E523,38))&lt;&gt;"UL"),INDIRECT(ADDRESS($E523,COLUMN()-12)),0),0), IF($F523&gt;0,IF(AND(INDIRECT(ADDRESS($F523,44))=0,INDIRECT(ADDRESS($F523,38))&lt;&gt;"UL"),INDIRECT(ADDRESS($F523,COLUMN()-12)),0),0), IF($G523&gt;0,IF(AND(INDIRECT(ADDRESS($G523,44))=0,INDIRECT(ADDRESS($G523,38))&lt;&gt;"UL"),INDIRECT(ADDRESS($G523,COLUMN()-12)),0),0), IF($H523&gt;0,IF(AND(INDIRECT(ADDRESS($H523,44))=0,INDIRECT(ADDRESS($H523,38))&lt;&gt;"UL"),INDIRECT(ADDRESS($H523,COLUMN()-12)),0),0), IF($I523&gt;0,IF(AND(INDIRECT(ADDRESS($I523,44))=0,INDIRECT(ADDRESS($I523,38))&lt;&gt;"UL"),INDIRECT(ADDRESS($I523,COLUMN()-12)),0),0), IF($J523&gt;0,IF(AND(INDIRECT(ADDRESS($J523,44))=0,INDIRECT(ADDRESS($J523,38))&lt;&gt;"UL"),INDIRECT(ADDRESS($J523,COLUMN()-12)),0),0), IF($K523&gt;0,IF(AND(INDIRECT(ADDRESS($K523,44))=0,INDIRECT(ADDRESS($K523,38))&lt;&gt;"UL"),INDIRECT(ADDRESS($K523,COLUMN()-11)),0),0), IF($L523&gt;0,IF(AND(INDIRECT(ADDRESS($L523,44))=0,INDIRECT(ADDRESS($L523,38))&lt;&gt;"UL"),INDIRECT(ADDRESS($L523,COLUMN()-11)),0),0), IF($M523&gt;0,IF(AND(INDIRECT(ADDRESS($M523,44))=0,INDIRECT(ADDRESS($M523,38))&lt;&gt;"UL"),INDIRECT(ADDRESS($M523,COLUMN()-11)),0),0))</f>
        <v>0</v>
      </c>
      <c r="BP523" s="210" cm="1">
        <f t="array" aca="1" ref="BP523" ca="1">SUM(IF($C523&gt;0,IF(AND(INDIRECT(ADDRESS($C523,44))=0,INDIRECT(ADDRESS($C523,38))&lt;&gt;"UL"),INDIRECT(ADDRESS($C523,COLUMN()-12)),0),0), IF($D523&gt;0,IF(AND(INDIRECT(ADDRESS($D523,44))=0,INDIRECT(ADDRESS($D523,38))&lt;&gt;"UL"),INDIRECT(ADDRESS($D523,COLUMN()-12)),0),0), IF($E523&gt;0,IF(AND(INDIRECT(ADDRESS($E523,44))=0,INDIRECT(ADDRESS($E523,38))&lt;&gt;"UL"),INDIRECT(ADDRESS($E523,COLUMN()-12)),0),0), IF($F523&gt;0,IF(AND(INDIRECT(ADDRESS($F523,44))=0,INDIRECT(ADDRESS($F523,38))&lt;&gt;"UL"),INDIRECT(ADDRESS($F523,COLUMN()-12)),0),0), IF($G523&gt;0,IF(AND(INDIRECT(ADDRESS($G523,44))=0,INDIRECT(ADDRESS($G523,38))&lt;&gt;"UL"),INDIRECT(ADDRESS($G523,COLUMN()-12)),0),0), IF($H523&gt;0,IF(AND(INDIRECT(ADDRESS($H523,44))=0,INDIRECT(ADDRESS($H523,38))&lt;&gt;"UL"),INDIRECT(ADDRESS($H523,COLUMN()-12)),0),0), IF($I523&gt;0,IF(AND(INDIRECT(ADDRESS($I523,44))=0,INDIRECT(ADDRESS($I523,38))&lt;&gt;"UL"),INDIRECT(ADDRESS($I523,COLUMN()-12)),0),0), IF($J523&gt;0,IF(AND(INDIRECT(ADDRESS($J523,44))=0,INDIRECT(ADDRESS($J523,38))&lt;&gt;"UL"),INDIRECT(ADDRESS($J523,COLUMN()-12)),0),0), IF($K523&gt;0,IF(AND(INDIRECT(ADDRESS($K523,44))=0,INDIRECT(ADDRESS($K523,38))&lt;&gt;"UL"),INDIRECT(ADDRESS($K523,COLUMN()-11)),0),0), IF($L523&gt;0,IF(AND(INDIRECT(ADDRESS($L523,44))=0,INDIRECT(ADDRESS($L523,38))&lt;&gt;"UL"),INDIRECT(ADDRESS($L523,COLUMN()-11)),0),0), IF($M523&gt;0,IF(AND(INDIRECT(ADDRESS($M523,44))=0,INDIRECT(ADDRESS($M523,38))&lt;&gt;"UL"),INDIRECT(ADDRESS($M523,COLUMN()-11)),0),0))</f>
        <v>0</v>
      </c>
      <c r="BQ523" s="210">
        <f t="shared" ca="1" si="384"/>
        <v>0</v>
      </c>
      <c r="BR523" s="214" t="e">
        <f t="shared" ca="1" si="385"/>
        <v>#DIV/0!</v>
      </c>
      <c r="BS523" s="215"/>
      <c r="BT523" s="207">
        <f t="shared" ca="1" si="395"/>
        <v>0</v>
      </c>
      <c r="BU523" s="216" t="e">
        <f t="shared" ca="1" si="386"/>
        <v>#DIV/0!</v>
      </c>
      <c r="BV523" s="210" t="s">
        <v>34</v>
      </c>
      <c r="BW523" s="210" cm="1">
        <f t="array" aca="1" ref="BW523" ca="1">SUM(IF($C523&gt;0,IF(AND(INDIRECT(ADDRESS($C523,44))=0,INDIRECT(ADDRESS($C523,38))="UL",ISERROR(SEARCH("Rear",INDIRECT(ADDRESS($C523,33)))),ISERROR(SEARCH("Side",INDIRECT(ADDRESS($C523,33))))),INDIRECT(ADDRESS($C523,COLUMN())),0),0),IF($D523&gt;0,IF(AND(INDIRECT(ADDRESS($D523,44))=0,INDIRECT(ADDRESS($D523,38))="UL",ISERROR(SEARCH("Rear",INDIRECT(ADDRESS($D523,33)))),ISERROR(SEARCH("Side",INDIRECT(ADDRESS($D523,33))))),INDIRECT(ADDRESS($D523,COLUMN())),0),0),IF($E523&gt;0,IF(AND(INDIRECT(ADDRESS($E523,44))=0,INDIRECT(ADDRESS($E523,38))="UL",ISERROR(SEARCH("Rear",INDIRECT(ADDRESS($E523,33)))),ISERROR(SEARCH("Side",INDIRECT(ADDRESS($E523,33))))),INDIRECT(ADDRESS($E523,COLUMN())),0),0),IF($F523&gt;0,IF(AND(INDIRECT(ADDRESS($F523,44))=0,INDIRECT(ADDRESS($F523,38))="UL",ISERROR(SEARCH("Rear",INDIRECT(ADDRESS($F523,33)))),ISERROR(SEARCH("Side",INDIRECT(ADDRESS($F523,33))))),INDIRECT(ADDRESS($F523,COLUMN())),0),0),IF($G523&gt;0,IF(AND(INDIRECT(ADDRESS($G523,44))=0,INDIRECT(ADDRESS($G523,38))="UL",ISERROR(SEARCH("Rear",INDIRECT(ADDRESS($G523,33)))),ISERROR(SEARCH("Side",INDIRECT(ADDRESS($G523,33))))),INDIRECT(ADDRESS($G523,COLUMN())),0),0),IF($H523&gt;0,IF(AND(INDIRECT(ADDRESS($H523,44))=0,INDIRECT(ADDRESS($H523,38))="UL",ISERROR(SEARCH("Rear",INDIRECT(ADDRESS($H523,33)))),ISERROR(SEARCH("Side",INDIRECT(ADDRESS($H523,33))))),INDIRECT(ADDRESS($H523,COLUMN())),0),0),IF($I523&gt;0,IF(AND(INDIRECT(ADDRESS($I523,44))=0,INDIRECT(ADDRESS($I523,38))="UL",ISERROR(SEARCH("Rear",INDIRECT(ADDRESS($I523,33)))),ISERROR(SEARCH("Side",INDIRECT(ADDRESS($I523,33))))),INDIRECT(ADDRESS($I523,COLUMN())),0),0),IF($J523&gt;0,IF(AND(INDIRECT(ADDRESS($J523,44))=0,INDIRECT(ADDRESS($J523,38))="UL",ISERROR(SEARCH("Rear",INDIRECT(ADDRESS($J523,33)))),ISERROR(SEARCH("Side",INDIRECT(ADDRESS($J523,33))))),INDIRECT(ADDRESS($J523,COLUMN())),0),0),IF($K523&gt;0,IF(AND(INDIRECT(ADDRESS($K523,44))=0,INDIRECT(ADDRESS($K523,38))="UL",ISERROR(SEARCH("Rear",INDIRECT(ADDRESS($K523,33)))),ISERROR(SEARCH("Side",INDIRECT(ADDRESS($K523,33))))),INDIRECT(ADDRESS($K523,COLUMN())),0),0),IF($L523&gt;0,IF(AND(INDIRECT(ADDRESS($L523,44))=0,INDIRECT(ADDRESS($L523,38))="UL",ISERROR(SEARCH("Rear",INDIRECT(ADDRESS($L523,33)))),ISERROR(SEARCH("Side",INDIRECT(ADDRESS($L523,33))))),INDIRECT(ADDRESS($L523,COLUMN())),0),0),IF($M523&gt;0,IF(AND(INDIRECT(ADDRESS($M523,44))=0,INDIRECT(ADDRESS($M523,38))="UL",ISERROR(SEARCH("Rear",INDIRECT(ADDRESS($M523,33)))),ISERROR(SEARCH("Side",INDIRECT(ADDRESS($M523,33))))),INDIRECT(ADDRESS($M523,COLUMN())),0),0))</f>
        <v>0</v>
      </c>
      <c r="BX523" s="210">
        <f t="shared" ca="1" si="387"/>
        <v>0</v>
      </c>
      <c r="BY523" s="210" cm="1">
        <f t="array" aca="1" ref="BY523" ca="1">SUM(IF($C523&gt;0,IF(AND(INDIRECT(ADDRESS($C523,44))=0,INDIRECT(ADDRESS($C523,38))="UL"),INDIRECT(ADDRESS($C523,COLUMN())),0),0),IF($D523&gt;0,IF(AND(INDIRECT(ADDRESS($D523,44))=0,INDIRECT(ADDRESS($D523,38))="UL"),INDIRECT(ADDRESS($D523,COLUMN())),0),0),IF($E523&gt;0,IF(AND(INDIRECT(ADDRESS($E523,44))=0,INDIRECT(ADDRESS($E523,38))="UL"),INDIRECT(ADDRESS($E523,COLUMN())),0),0),IF($F523&gt;0,IF(AND(INDIRECT(ADDRESS($F523,44))=0,INDIRECT(ADDRESS($F523,38))="UL"),INDIRECT(ADDRESS($F523,COLUMN())),0),0),IF($G523&gt;0,IF(AND(INDIRECT(ADDRESS($G523,44))=0,INDIRECT(ADDRESS($G523,38))="UL"),INDIRECT(ADDRESS($G523,COLUMN())),0),0),IF($H523&gt;0,IF(AND(INDIRECT(ADDRESS($H523,44))=0,INDIRECT(ADDRESS($H523,38))="UL"),INDIRECT(ADDRESS($H523,COLUMN())),0),0),IF($I523&gt;0,IF(AND(INDIRECT(ADDRESS($I523,44))=0,INDIRECT(ADDRESS($I523,38))="UL"),INDIRECT(ADDRESS($I523,COLUMN())),0),0),IF($J523&gt;0,IF(AND(INDIRECT(ADDRESS($J523,44))=0,INDIRECT(ADDRESS($J523,38))="UL"),INDIRECT(ADDRESS($J523,COLUMN())),0),0),IF($K523&gt;0,IF(AND(INDIRECT(ADDRESS($K523,44))=0,INDIRECT(ADDRESS($K523,38))="UL"),INDIRECT(ADDRESS($K523,COLUMN())),0),0),IF($L523&gt;0,IF(AND(INDIRECT(ADDRESS($L523,44))=0,INDIRECT(ADDRESS($L523,38))="UL"),INDIRECT(ADDRESS($L523,COLUMN())),0),0),IF($M523&gt;0,IF(AND(INDIRECT(ADDRESS($M523,44))=0,INDIRECT(ADDRESS($M523,38))="UL"),INDIRECT(ADDRESS($M523,COLUMN())),0),0))</f>
        <v>0</v>
      </c>
      <c r="BZ523" s="210" cm="1">
        <f t="array" aca="1" ref="BZ523" ca="1">SUM(IF($C523&gt;0,IF(AND(INDIRECT(ADDRESS($C523,44))=0,INDIRECT(ADDRESS($C523,38))="UL"),INDIRECT(ADDRESS($C523,COLUMN())),0),0),IF($D523&gt;0,IF(AND(INDIRECT(ADDRESS($D523,44))=0,INDIRECT(ADDRESS($D523,38))="UL"),INDIRECT(ADDRESS($D523,COLUMN())),0),0),IF($E523&gt;0,IF(AND(INDIRECT(ADDRESS($E523,44))=0,INDIRECT(ADDRESS($E523,38))="UL"),INDIRECT(ADDRESS($E523,COLUMN())),0),0),IF($F523&gt;0,IF(AND(INDIRECT(ADDRESS($F523,44))=0,INDIRECT(ADDRESS($F523,38))="UL"),INDIRECT(ADDRESS($F523,COLUMN())),0),0),IF($G523&gt;0,IF(AND(INDIRECT(ADDRESS($G523,44))=0,INDIRECT(ADDRESS($G523,38))="UL"),INDIRECT(ADDRESS($G523,COLUMN())),0),0),IF($H523&gt;0,IF(AND(INDIRECT(ADDRESS($H523,44))=0,INDIRECT(ADDRESS($H523,38))="UL"),INDIRECT(ADDRESS($H523,COLUMN())),0),0),IF($I523&gt;0,IF(AND(INDIRECT(ADDRESS($I523,44))=0,INDIRECT(ADDRESS($I523,38))="UL"),INDIRECT(ADDRESS($I523,COLUMN())),0),0),IF($J523&gt;0,IF(AND(INDIRECT(ADDRESS($J523,44))=0,INDIRECT(ADDRESS($J523,38))="UL"),INDIRECT(ADDRESS($J523,COLUMN())),0),0),IF($K523&gt;0,IF(AND(INDIRECT(ADDRESS($K523,44))=0,INDIRECT(ADDRESS($K523,38))="UL"),INDIRECT(ADDRESS($K523,COLUMN())),0),0),IF($L523&gt;0,IF(AND(INDIRECT(ADDRESS($L523,44))=0,INDIRECT(ADDRESS($L523,38))="UL"),INDIRECT(ADDRESS($L523,COLUMN())),0),0),IF($M523&gt;0,IF(AND(INDIRECT(ADDRESS($M523,44))=0,INDIRECT(ADDRESS($M523,38))="UL"),INDIRECT(ADDRESS($M523,COLUMN())),0),0))</f>
        <v>0</v>
      </c>
      <c r="CA523" s="210">
        <f t="shared" ca="1" si="388"/>
        <v>0</v>
      </c>
      <c r="CB523" s="210" cm="1">
        <f t="array" aca="1" ref="CB523" ca="1">SUM(IF($C523&gt;0,IF(AND(INDIRECT(ADDRESS($C523,44))=0,INDIRECT(ADDRESS($C523,38))&lt;&gt;"UL"),INDIRECT(ADDRESS($C523,COLUMN())),0),0),IF($D523&gt;0,IF(AND(INDIRECT(ADDRESS($D523,44))=0,INDIRECT(ADDRESS($D523,38))&lt;&gt;"UL"),INDIRECT(ADDRESS($D523,COLUMN())),0),0),IF($E523&gt;0,IF(AND(INDIRECT(ADDRESS($E523,44))=0,INDIRECT(ADDRESS($E523,38))&lt;&gt;"UL"),INDIRECT(ADDRESS($E523,COLUMN())),0),0),IF($F523&gt;0,IF(AND(INDIRECT(ADDRESS($F523,44))=0,INDIRECT(ADDRESS($F523,38))&lt;&gt;"UL"),INDIRECT(ADDRESS($F523,COLUMN())),0),0),IF($G523&gt;0,IF(AND(INDIRECT(ADDRESS($G523,44))=0,INDIRECT(ADDRESS($G523,38))&lt;&gt;"UL"),INDIRECT(ADDRESS($G523,COLUMN())),0),0),IF($H523&gt;0,IF(AND(INDIRECT(ADDRESS($H523,44))=0,INDIRECT(ADDRESS($H523,38))&lt;&gt;"UL"),INDIRECT(ADDRESS($H523,COLUMN())),0),0),IF($I523&gt;0,IF(AND(INDIRECT(ADDRESS($I523,44))=0,INDIRECT(ADDRESS($I523,38))&lt;&gt;"UL"),INDIRECT(ADDRESS($I523,COLUMN())),0),0),IF($J523&gt;0,IF(AND(INDIRECT(ADDRESS($J523,44))=0,INDIRECT(ADDRESS($J523,38))&lt;&gt;"UL"),INDIRECT(ADDRESS($J523,COLUMN())),0),0),IF($K523&gt;0,IF(AND(INDIRECT(ADDRESS($K523,44))=0,INDIRECT(ADDRESS($K523,38))&lt;&gt;"UL"),INDIRECT(ADDRESS($K523,COLUMN())),0),0),IF($L523&gt;0,IF(AND(INDIRECT(ADDRESS($L523,44))=0,INDIRECT(ADDRESS($L523,38))&lt;&gt;"UL"),INDIRECT(ADDRESS($L523,COLUMN())),0),0),IF($M523&gt;0,IF(AND(INDIRECT(ADDRESS($M523,44))=0,INDIRECT(ADDRESS($M523,38))&lt;&gt;"UL"),INDIRECT(ADDRESS($M523,COLUMN())),0),0))</f>
        <v>0</v>
      </c>
      <c r="CC523" s="210">
        <f t="shared" ca="1" si="389"/>
        <v>0</v>
      </c>
      <c r="CD523" s="210" cm="1">
        <f t="array" aca="1" ref="CD523" ca="1">SUM(IF($C523&gt;0,IF(AND(INDIRECT(ADDRESS($C523,44))=0,INDIRECT(ADDRESS($C523,38))&lt;&gt;"UL"),INDIRECT(ADDRESS($C523,COLUMN())),0),0),IF($D523&gt;0,IF(AND(INDIRECT(ADDRESS($D523,44))=0,INDIRECT(ADDRESS($D523,38))&lt;&gt;"UL"),INDIRECT(ADDRESS($D523,COLUMN())),0),0),IF($E523&gt;0,IF(AND(INDIRECT(ADDRESS($E523,44))=0,INDIRECT(ADDRESS($E523,38))&lt;&gt;"UL"),INDIRECT(ADDRESS($E523,COLUMN())),0),0),IF($F523&gt;0,IF(AND(INDIRECT(ADDRESS($F523,44))=0,INDIRECT(ADDRESS($F523,38))&lt;&gt;"UL"),INDIRECT(ADDRESS($F523,COLUMN())),0),0),IF($G523&gt;0,IF(AND(INDIRECT(ADDRESS($G523,44))=0,INDIRECT(ADDRESS($G523,38))&lt;&gt;"UL"),INDIRECT(ADDRESS($G523,COLUMN())),0),0),IF($H523&gt;0,IF(AND(INDIRECT(ADDRESS($H523,44))=0,INDIRECT(ADDRESS($H523,38))&lt;&gt;"UL"),INDIRECT(ADDRESS($H523,COLUMN())),0),0),IF($I523&gt;0,IF(AND(INDIRECT(ADDRESS($I523,44))=0,INDIRECT(ADDRESS($I523,38))&lt;&gt;"UL"),INDIRECT(ADDRESS($I523,COLUMN())),0),0),IF($J523&gt;0,IF(AND(INDIRECT(ADDRESS($J523,44))=0,INDIRECT(ADDRESS($J523,38))&lt;&gt;"UL"),INDIRECT(ADDRESS($J523,COLUMN())),0),0),IF($K523&gt;0,IF(AND(INDIRECT(ADDRESS($K523,44))=0,INDIRECT(ADDRESS($K523,38))&lt;&gt;"UL"),INDIRECT(ADDRESS($K523,COLUMN())),0),0),IF($L523&gt;0,IF(AND(INDIRECT(ADDRESS($L523,44))=0,INDIRECT(ADDRESS($L523,38))&lt;&gt;"UL"),INDIRECT(ADDRESS($L523,COLUMN())),0),0),IF($M523&gt;0,IF(AND(INDIRECT(ADDRESS($M523,44))=0,INDIRECT(ADDRESS($M523,38))&lt;&gt;"UL"),INDIRECT(ADDRESS($M523,COLUMN())),0),0))</f>
        <v>0</v>
      </c>
      <c r="CE523" s="210" cm="1">
        <f t="array" aca="1" ref="CE523" ca="1">SUM(IF($C523&gt;0,IF(AND(INDIRECT(ADDRESS($C523,44))=0,INDIRECT(ADDRESS($C523,38))&lt;&gt;"UL"),INDIRECT(ADDRESS($C523,COLUMN())),0),0),IF($D523&gt;0,IF(AND(INDIRECT(ADDRESS($D523,44))=0,INDIRECT(ADDRESS($D523,38))&lt;&gt;"UL"),INDIRECT(ADDRESS($D523,COLUMN())),0),0),IF($E523&gt;0,IF(AND(INDIRECT(ADDRESS($E523,44))=0,INDIRECT(ADDRESS($E523,38))&lt;&gt;"UL"),INDIRECT(ADDRESS($E523,COLUMN())),0),0),IF($F523&gt;0,IF(AND(INDIRECT(ADDRESS($F523,44))=0,INDIRECT(ADDRESS($F523,38))&lt;&gt;"UL"),INDIRECT(ADDRESS($F523,COLUMN())),0),0),IF($G523&gt;0,IF(AND(INDIRECT(ADDRESS($G523,44))=0,INDIRECT(ADDRESS($G523,38))&lt;&gt;"UL"),INDIRECT(ADDRESS($G523,COLUMN())),0),0),IF($H523&gt;0,IF(AND(INDIRECT(ADDRESS($H523,44))=0,INDIRECT(ADDRESS($H523,38))&lt;&gt;"UL"),INDIRECT(ADDRESS($H523,COLUMN())),0),0),IF($I523&gt;0,IF(AND(INDIRECT(ADDRESS($I523,44))=0,INDIRECT(ADDRESS($I523,38))&lt;&gt;"UL"),INDIRECT(ADDRESS($I523,COLUMN())),0),0),IF($J523&gt;0,IF(AND(INDIRECT(ADDRESS($J523,44))=0,INDIRECT(ADDRESS($J523,38))&lt;&gt;"UL"),INDIRECT(ADDRESS($J523,COLUMN())),0),0),IF($K523&gt;0,IF(AND(INDIRECT(ADDRESS($K523,44))=0,INDIRECT(ADDRESS($K523,38))&lt;&gt;"UL"),INDIRECT(ADDRESS($K523,COLUMN())),0),0),IF($L523&gt;0,IF(AND(INDIRECT(ADDRESS($L523,44))=0,INDIRECT(ADDRESS($L523,38))&lt;&gt;"UL"),INDIRECT(ADDRESS($L523,COLUMN())),0),0),IF($M523&gt;0,IF(AND(INDIRECT(ADDRESS($M523,44))=0,INDIRECT(ADDRESS($M523,38))&lt;&gt;"UL"),INDIRECT(ADDRESS($M523,COLUMN())),0),0))</f>
        <v>0</v>
      </c>
      <c r="CF523" s="210">
        <f t="shared" ca="1" si="390"/>
        <v>0</v>
      </c>
      <c r="CG523" s="210">
        <f t="shared" ca="1" si="391"/>
        <v>0</v>
      </c>
      <c r="CH523" s="210" t="e">
        <f t="shared" ca="1" si="392"/>
        <v>#DIV/0!</v>
      </c>
      <c r="CI523" s="213">
        <f t="shared" si="393"/>
        <v>0</v>
      </c>
      <c r="CJ523" s="213"/>
      <c r="CK523" s="210" cm="1">
        <f t="array" aca="1" ref="CK523" ca="1">IF(AU523="S", SUM(IF($C523&gt;0,IF(INDIRECT(ADDRESS($C523,43))&lt;&gt;1,INDIRECT(ADDRESS($C523,48)),0),0), IF($D523&gt;0,IF(INDIRECT(ADDRESS($D523,43))&lt;&gt;1,INDIRECT(ADDRESS($D523,48)),0),0), IF($E523&gt;0,IF(INDIRECT(ADDRESS($E523,43))&lt;&gt;1,INDIRECT(ADDRESS($E523,48)),0),0), IF($F523&gt;0,IF(INDIRECT(ADDRESS($F523,43))&lt;&gt;1,INDIRECT(ADDRESS($F523,48)),0),0), IF($G523&gt;0,IF(INDIRECT(ADDRESS($G523,43))&lt;&gt;1,INDIRECT(ADDRESS($G523,48)),0),0), IF($H523&gt;0,IF(INDIRECT(ADDRESS($H523,43))&lt;&gt;1,INDIRECT(ADDRESS($H523,48)),0),0), IF($I523&gt;0,IF(INDIRECT(ADDRESS($I523,43))&lt;&gt;1,INDIRECT(ADDRESS($I523,48)),0),0), IF($J523&gt;0,IF(INDIRECT(ADDRESS($J523,43))&lt;&gt;1,INDIRECT(ADDRESS($J523,48)),0),0), IF($K523&gt;0,IF(INDIRECT(ADDRESS($K523,43))&lt;&gt;1,INDIRECT(ADDRESS($K523,48)),0),0), IF($L523&gt;0,IF(INDIRECT(ADDRESS($L523,43))&lt;&gt;1,INDIRECT(ADDRESS($L523,48)),0),0), IF($M523&gt;0,IF(INDIRECT(ADDRESS($M523,43))&lt;&gt;1,INDIRECT(ADDRESS($M523,48)),0),0)), IF(AU523="L",SUM(IF($C523&gt;0,IF(INDIRECT(ADDRESS($C523,43))&lt;&gt;1,INDIRECT(ADDRESS($C523,50)),0),0), IF($D523&gt;0,IF(INDIRECT(ADDRESS($D523,43))&lt;&gt;1,INDIRECT(ADDRESS($D523,50)),0),0), IF($E523&gt;0,IF(INDIRECT(ADDRESS($E523,43))&lt;&gt;1,INDIRECT(ADDRESS($E523,50)),0),0), IF($F523&gt;0,IF(INDIRECT(ADDRESS($F523,43))&lt;&gt;1,INDIRECT(ADDRESS($F523,50)),0),0), IF($G523&gt;0,IF(INDIRECT(ADDRESS($G523,43))&lt;&gt;1,INDIRECT(ADDRESS($G523,50)),0),0), IF($G523&gt;0,IF(INDIRECT(ADDRESS($G523,43))&lt;&gt;1,INDIRECT(ADDRESS($G523,50)),0),0), IF($H523&gt;0,IF(INDIRECT(ADDRESS($H523,43))&lt;&gt;1,INDIRECT(ADDRESS($H523,50)),0),0), IF($I523&gt;0,IF(INDIRECT(ADDRESS($I523,43))&lt;&gt;1,INDIRECT(ADDRESS($I523,50)),0),0), IF($J523&gt;0,IF(INDIRECT(ADDRESS($J523,43))&lt;&gt;1,INDIRECT(ADDRESS($J523,50)),0),0), IF($K523&gt;0,IF(INDIRECT(ADDRESS($K523,43))&lt;&gt;1,INDIRECT(ADDRESS($K523,50)),0),0), IF($L523&gt;0,IF(INDIRECT(ADDRESS($L523,43))&lt;&gt;1,INDIRECT(ADDRESS($L523,50)),0),0), IF($M523&gt;0,IF(INDIRECT(ADDRESS($M523,43))&lt;&gt;1,INDIRECT(ADDRESS($M523,50)),0),0)), SUM(IF($C523&gt;0,IF(INDIRECT(ADDRESS($C523,43))&lt;&gt;1,INDIRECT(ADDRESS($C523,49)),0),0), IF($D523&gt;0,IF(INDIRECT(ADDRESS($D523,43))&lt;&gt;1,INDIRECT(ADDRESS($D523,49)),0),0), IF($E523&gt;0,IF(INDIRECT(ADDRESS($E523,43))&lt;&gt;1,INDIRECT(ADDRESS($E523,49)),0),0), IF($F523&gt;0,IF(INDIRECT(ADDRESS($F523,43))&lt;&gt;1,INDIRECT(ADDRESS($F523,49)),0),0), IF($G523&gt;0,IF(INDIRECT(ADDRESS($G523,43))&lt;&gt;1,INDIRECT(ADDRESS($G523,49)),0),0), IF($G523&gt;0,IF(INDIRECT(ADDRESS($G523,43))&lt;&gt;1,INDIRECT(ADDRESS($G523,49)),0),0), IF($H523&gt;0,IF(INDIRECT(ADDRESS($H523,43))&lt;&gt;1,INDIRECT(ADDRESS($H523,49)),0),0), IF($I523&gt;0,IF(INDIRECT(ADDRESS($I523,43))&lt;&gt;1,INDIRECT(ADDRESS($I523,49)),0),0), IF($J523&gt;0,IF(INDIRECT(ADDRESS($J523,43))&lt;&gt;1,INDIRECT(ADDRESS($J523,49)),0),0), IF($K523&gt;0,IF(INDIRECT(ADDRESS($K523,43))&lt;&gt;1,INDIRECT(ADDRESS($K523,49)),0),0), IF($L523&gt;0,IF(INDIRECT(ADDRESS($L523,43))&lt;&gt;1,INDIRECT(ADDRESS($L523,49)),0),0), IF($M523&gt;0,IF(INDIRECT(ADDRESS($M523,43))&lt;&gt;1,INDIRECT(ADDRESS($M523,49)),0),0))))</f>
        <v>0</v>
      </c>
      <c r="CL523" s="210" cm="1">
        <f t="array" aca="1" ref="CL523" ca="1">1.5*SUM(IF($C523&gt;0,IF(INDIRECT(ADDRESS($C523,44))=1,INDIRECT(ADDRESS($C523,47)),0),0),IF($D523&gt;0,IF(INDIRECT(ADDRESS($D523,44))=1,INDIRECT(ADDRESS($CF501,47)),0),0),IF($E523&gt;0,IF(INDIRECT(ADDRESS($E523,44))=1,INDIRECT(ADDRESS($E523,47)),0),0),IF($F523&gt;0,IF(INDIRECT(ADDRESS($F523,44))=1,INDIRECT(ADDRESS($F523,47)),0),0),IF($G523&gt;0,IF(INDIRECT(ADDRESS($G523,44))=1,INDIRECT(ADDRESS($G523,47)),0),0),IF($G523&gt;0,IF(INDIRECT(ADDRESS($G523,44))=1,INDIRECT(ADDRESS($G523,47)),0),0),IF($H523&gt;0,IF(INDIRECT(ADDRESS($H523,44))=1,INDIRECT(ADDRESS($H523,47)),0),0),IF($I523&gt;0,IF(INDIRECT(ADDRESS($I523,44))=1,INDIRECT(ADDRESS($I523,47)),0),0),IF($J523&gt;0,IF(INDIRECT(ADDRESS($J523,44))=1,INDIRECT(ADDRESS($J523,47)),0),0),IF($K523&gt;0,IF(INDIRECT(ADDRESS($K523,44))=1,INDIRECT(ADDRESS($K523,47)),0),0),IF($L523&gt;0,IF(INDIRECT(ADDRESS($L523,44))=1,INDIRECT(ADDRESS($L523,47)),0),0),IF($M523&gt;0,IF(INDIRECT(ADDRESS($M523,44))=1,INDIRECT(ADDRESS($M523,47)),0),0))</f>
        <v>0</v>
      </c>
      <c r="CM523" s="207" t="e">
        <f t="shared" ca="1" si="394"/>
        <v>#DIV/0!</v>
      </c>
      <c r="CN523" s="215"/>
    </row>
    <row r="524" spans="1:92" s="208" customFormat="1" x14ac:dyDescent="0.25">
      <c r="A524" s="204"/>
      <c r="B524" s="205"/>
      <c r="C524" s="205"/>
      <c r="D524" s="205"/>
      <c r="E524" s="205"/>
      <c r="F524" s="205"/>
      <c r="G524" s="205"/>
      <c r="H524" s="205"/>
      <c r="I524" s="205"/>
      <c r="J524" s="205"/>
      <c r="K524" s="205"/>
      <c r="L524" s="205"/>
      <c r="M524" s="205"/>
      <c r="N524" s="206"/>
      <c r="O524" s="206"/>
      <c r="P524" s="206"/>
      <c r="Q524" s="206"/>
      <c r="R524" s="206"/>
      <c r="S524" s="206"/>
      <c r="T524" s="206"/>
      <c r="U524" s="206"/>
      <c r="V524" s="206"/>
      <c r="W524" s="206"/>
      <c r="X524" s="206"/>
      <c r="Y524" s="206"/>
      <c r="Z524" s="206"/>
      <c r="AA524" s="206"/>
      <c r="AB524" s="207"/>
      <c r="AC524" s="207"/>
      <c r="AD524" s="207"/>
      <c r="AF524" s="209"/>
      <c r="AG524" s="209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09"/>
      <c r="AU524" s="211" t="s">
        <v>117</v>
      </c>
      <c r="AV524" s="210" cm="1">
        <f t="array" aca="1" ref="AV524" ca="1">SUM(IF($C524&gt;0,IF(AND(INDIRECT(ADDRESS($C524,44))=0,INDIRECT(ADDRESS($C524,38))="UL",ISERROR(SEARCH("Rear",INDIRECT(ADDRESS($C524,33)))),ISERROR(SEARCH("Side",INDIRECT(ADDRESS($C524,33))))),INDIRECT(ADDRESS($C524,COLUMN())),0),0),IF($D524&gt;0,IF(AND(INDIRECT(ADDRESS($D524,44))=0,INDIRECT(ADDRESS($D524,38))="UL",ISERROR(SEARCH("Rear",INDIRECT(ADDRESS($D524,33)))),ISERROR(SEARCH("Side",INDIRECT(ADDRESS($D524,33))))),INDIRECT(ADDRESS($D524,COLUMN())),0),0),IF($E524&gt;0,IF(AND(INDIRECT(ADDRESS($E524,44))=0,INDIRECT(ADDRESS($E524,38))="UL",ISERROR(SEARCH("Rear",INDIRECT(ADDRESS($E524,33)))),ISERROR(SEARCH("Side",INDIRECT(ADDRESS($E524,33))))),INDIRECT(ADDRESS($E524,COLUMN())),0),0),IF($F524&gt;0,IF(AND(INDIRECT(ADDRESS($F524,44))=0,INDIRECT(ADDRESS($F524,38))="UL",ISERROR(SEARCH("Rear",INDIRECT(ADDRESS($F524,33)))),ISERROR(SEARCH("Side",INDIRECT(ADDRESS($F524,33))))),INDIRECT(ADDRESS($F524,COLUMN())),0),0),IF($G524&gt;0,IF(AND(INDIRECT(ADDRESS($G524,44))=0,INDIRECT(ADDRESS($G524,38))="UL",ISERROR(SEARCH("Rear",INDIRECT(ADDRESS($G524,33)))),ISERROR(SEARCH("Side",INDIRECT(ADDRESS($G524,33))))),INDIRECT(ADDRESS($G524,COLUMN())),0),0),IF($H524&gt;0,IF(AND(INDIRECT(ADDRESS($H524,44))=0,INDIRECT(ADDRESS($H524,38))="UL",ISERROR(SEARCH("Rear",INDIRECT(ADDRESS($H524,33)))),ISERROR(SEARCH("Side",INDIRECT(ADDRESS($H524,33))))),INDIRECT(ADDRESS($H524,COLUMN())),0),0),IF($I524&gt;0,IF(AND(INDIRECT(ADDRESS($I524,44))=0,INDIRECT(ADDRESS($I524,38))="UL",ISERROR(SEARCH("Rear",INDIRECT(ADDRESS($I524,33)))),ISERROR(SEARCH("Side",INDIRECT(ADDRESS($I524,33))))),INDIRECT(ADDRESS($I524,COLUMN())),0),0),IF($J524&gt;0,IF(AND(INDIRECT(ADDRESS($J524,44))=0,INDIRECT(ADDRESS($J524,38))="UL",ISERROR(SEARCH("Rear",INDIRECT(ADDRESS($J524,33)))),ISERROR(SEARCH("Side",INDIRECT(ADDRESS($J524,33))))),INDIRECT(ADDRESS($J524,COLUMN())),0),0),IF($K524&gt;0,IF(AND(INDIRECT(ADDRESS($K524,44))=0,INDIRECT(ADDRESS($K524,38))="UL",ISERROR(SEARCH("Rear",INDIRECT(ADDRESS($K524,33)))),ISERROR(SEARCH("Side",INDIRECT(ADDRESS($K524,33))))),INDIRECT(ADDRESS($K524,COLUMN())),0),0),IF($L524&gt;0,IF(AND(INDIRECT(ADDRESS($L524,44))=0,INDIRECT(ADDRESS($L524,38))="UL",ISERROR(SEARCH("Rear",INDIRECT(ADDRESS($L524,33)))),ISERROR(SEARCH("Side",INDIRECT(ADDRESS($L524,33))))),INDIRECT(ADDRESS($L524,COLUMN())),0),0),IF($M524&gt;0,IF(AND(INDIRECT(ADDRESS($M524,44))=0,INDIRECT(ADDRESS($M524,38))="UL",ISERROR(SEARCH("Rear",INDIRECT(ADDRESS($M524,33)))),ISERROR(SEARCH("Side",INDIRECT(ADDRESS($M524,33))))),INDIRECT(ADDRESS($M524,COLUMN())),0),0))</f>
        <v>0</v>
      </c>
      <c r="AW524" s="210" cm="1">
        <f t="array" aca="1" ref="AW524" ca="1">SUM(IF($C524&gt;0,IF(AND(INDIRECT(ADDRESS($C524,44))=0,INDIRECT(ADDRESS($C524,38))="UL",ISERROR(SEARCH("Rear",INDIRECT(ADDRESS($C524,33)))),ISERROR(SEARCH("Side",INDIRECT(ADDRESS($C524,33))))),INDIRECT(ADDRESS($C524,COLUMN())),0),0),IF($D524&gt;0,IF(AND(INDIRECT(ADDRESS($D524,44))=0,INDIRECT(ADDRESS($D524,38))="UL",ISERROR(SEARCH("Rear",INDIRECT(ADDRESS($D524,33)))),ISERROR(SEARCH("Side",INDIRECT(ADDRESS($D524,33))))),INDIRECT(ADDRESS($D524,COLUMN())),0),0),IF($E524&gt;0,IF(AND(INDIRECT(ADDRESS($E524,44))=0,INDIRECT(ADDRESS($E524,38))="UL",ISERROR(SEARCH("Rear",INDIRECT(ADDRESS($E524,33)))),ISERROR(SEARCH("Side",INDIRECT(ADDRESS($E524,33))))),INDIRECT(ADDRESS($E524,COLUMN())),0),0),IF($F524&gt;0,IF(AND(INDIRECT(ADDRESS($F524,44))=0,INDIRECT(ADDRESS($F524,38))="UL",ISERROR(SEARCH("Rear",INDIRECT(ADDRESS($F524,33)))),ISERROR(SEARCH("Side",INDIRECT(ADDRESS($F524,33))))),INDIRECT(ADDRESS($F524,COLUMN())),0),0),IF($G524&gt;0,IF(AND(INDIRECT(ADDRESS($G524,44))=0,INDIRECT(ADDRESS($G524,38))="UL",ISERROR(SEARCH("Rear",INDIRECT(ADDRESS($G524,33)))),ISERROR(SEARCH("Side",INDIRECT(ADDRESS($G524,33))))),INDIRECT(ADDRESS($G524,COLUMN())),0),0),IF($H524&gt;0,IF(AND(INDIRECT(ADDRESS($H524,44))=0,INDIRECT(ADDRESS($H524,38))="UL",ISERROR(SEARCH("Rear",INDIRECT(ADDRESS($H524,33)))),ISERROR(SEARCH("Side",INDIRECT(ADDRESS($H524,33))))),INDIRECT(ADDRESS($H524,COLUMN())),0),0),IF($I524&gt;0,IF(AND(INDIRECT(ADDRESS($I524,44))=0,INDIRECT(ADDRESS($I524,38))="UL",ISERROR(SEARCH("Rear",INDIRECT(ADDRESS($I524,33)))),ISERROR(SEARCH("Side",INDIRECT(ADDRESS($I524,33))))),INDIRECT(ADDRESS($I524,COLUMN())),0),0),IF($J524&gt;0,IF(AND(INDIRECT(ADDRESS($J524,44))=0,INDIRECT(ADDRESS($J524,38))="UL",ISERROR(SEARCH("Rear",INDIRECT(ADDRESS($J524,33)))),ISERROR(SEARCH("Side",INDIRECT(ADDRESS($J524,33))))),INDIRECT(ADDRESS($J524,COLUMN())),0),0),IF($K524&gt;0,IF(AND(INDIRECT(ADDRESS($K524,44))=0,INDIRECT(ADDRESS($K524,38))="UL",ISERROR(SEARCH("Rear",INDIRECT(ADDRESS($K524,33)))),ISERROR(SEARCH("Side",INDIRECT(ADDRESS($K524,33))))),INDIRECT(ADDRESS($K524,COLUMN())),0),0),IF($L524&gt;0,IF(AND(INDIRECT(ADDRESS($L524,44))=0,INDIRECT(ADDRESS($L524,38))="UL",ISERROR(SEARCH("Rear",INDIRECT(ADDRESS($L524,33)))),ISERROR(SEARCH("Side",INDIRECT(ADDRESS($L524,33))))),INDIRECT(ADDRESS($L524,COLUMN())),0),0),IF($M524&gt;0,IF(AND(INDIRECT(ADDRESS($M524,44))=0,INDIRECT(ADDRESS($M524,38))="UL",ISERROR(SEARCH("Rear",INDIRECT(ADDRESS($M524,33)))),ISERROR(SEARCH("Side",INDIRECT(ADDRESS($M524,33))))),INDIRECT(ADDRESS($M524,COLUMN())),0),0))</f>
        <v>0</v>
      </c>
      <c r="AX524" s="210" cm="1">
        <f t="array" aca="1" ref="AX524" ca="1">SUM(IF($C524&gt;0,IF(AND(INDIRECT(ADDRESS($C524,44))=0,INDIRECT(ADDRESS($C524,38))="UL",ISERROR(SEARCH("Rear",INDIRECT(ADDRESS($C524,33)))),ISERROR(SEARCH("Side",INDIRECT(ADDRESS($C524,33))))),INDIRECT(ADDRESS($C524,COLUMN())),0),0),IF($D524&gt;0,IF(AND(INDIRECT(ADDRESS($D524,44))=0,INDIRECT(ADDRESS($D524,38))="UL",ISERROR(SEARCH("Rear",INDIRECT(ADDRESS($D524,33)))),ISERROR(SEARCH("Side",INDIRECT(ADDRESS($D524,33))))),INDIRECT(ADDRESS($D524,COLUMN())),0),0),IF($E524&gt;0,IF(AND(INDIRECT(ADDRESS($E524,44))=0,INDIRECT(ADDRESS($E524,38))="UL",ISERROR(SEARCH("Rear",INDIRECT(ADDRESS($E524,33)))),ISERROR(SEARCH("Side",INDIRECT(ADDRESS($E524,33))))),INDIRECT(ADDRESS($E524,COLUMN())),0),0),IF($F524&gt;0,IF(AND(INDIRECT(ADDRESS($F524,44))=0,INDIRECT(ADDRESS($F524,38))="UL",ISERROR(SEARCH("Rear",INDIRECT(ADDRESS($F524,33)))),ISERROR(SEARCH("Side",INDIRECT(ADDRESS($F524,33))))),INDIRECT(ADDRESS($F524,COLUMN())),0),0),IF($G524&gt;0,IF(AND(INDIRECT(ADDRESS($G524,44))=0,INDIRECT(ADDRESS($G524,38))="UL",ISERROR(SEARCH("Rear",INDIRECT(ADDRESS($G524,33)))),ISERROR(SEARCH("Side",INDIRECT(ADDRESS($G524,33))))),INDIRECT(ADDRESS($G524,COLUMN())),0),0),IF($H524&gt;0,IF(AND(INDIRECT(ADDRESS($H524,44))=0,INDIRECT(ADDRESS($H524,38))="UL",ISERROR(SEARCH("Rear",INDIRECT(ADDRESS($H524,33)))),ISERROR(SEARCH("Side",INDIRECT(ADDRESS($H524,33))))),INDIRECT(ADDRESS($H524,COLUMN())),0),0),IF($I524&gt;0,IF(AND(INDIRECT(ADDRESS($I524,44))=0,INDIRECT(ADDRESS($I524,38))="UL",ISERROR(SEARCH("Rear",INDIRECT(ADDRESS($I524,33)))),ISERROR(SEARCH("Side",INDIRECT(ADDRESS($I524,33))))),INDIRECT(ADDRESS($I524,COLUMN())),0),0),IF($J524&gt;0,IF(AND(INDIRECT(ADDRESS($J524,44))=0,INDIRECT(ADDRESS($J524,38))="UL",ISERROR(SEARCH("Rear",INDIRECT(ADDRESS($J524,33)))),ISERROR(SEARCH("Side",INDIRECT(ADDRESS($J524,33))))),INDIRECT(ADDRESS($J524,COLUMN())),0),0),IF($K524&gt;0,IF(AND(INDIRECT(ADDRESS($K524,44))=0,INDIRECT(ADDRESS($K524,38))="UL",ISERROR(SEARCH("Rear",INDIRECT(ADDRESS($K524,33)))),ISERROR(SEARCH("Side",INDIRECT(ADDRESS($K524,33))))),INDIRECT(ADDRESS($K524,COLUMN())),0),0),IF($L524&gt;0,IF(AND(INDIRECT(ADDRESS($L524,44))=0,INDIRECT(ADDRESS($L524,38))="UL",ISERROR(SEARCH("Rear",INDIRECT(ADDRESS($L524,33)))),ISERROR(SEARCH("Side",INDIRECT(ADDRESS($L524,33))))),INDIRECT(ADDRESS($L524,COLUMN())),0),0),IF($M524&gt;0,IF(AND(INDIRECT(ADDRESS($M524,44))=0,INDIRECT(ADDRESS($M524,38))="UL",ISERROR(SEARCH("Rear",INDIRECT(ADDRESS($M524,33)))),ISERROR(SEARCH("Side",INDIRECT(ADDRESS($M524,33))))),INDIRECT(ADDRESS($M524,COLUMN())),0),0))</f>
        <v>0</v>
      </c>
      <c r="AY524" s="212">
        <f t="shared" ca="1" si="379"/>
        <v>0</v>
      </c>
      <c r="AZ524" s="212">
        <f t="shared" ca="1" si="380"/>
        <v>0</v>
      </c>
      <c r="BA524" s="212" cm="1">
        <f t="array" aca="1" ref="BA524" ca="1">SUM(IF($C524&gt;0,IF(AND(INDIRECT(ADDRESS($C524,44))=0,INDIRECT(ADDRESS($C524,38))="UL"),INDIRECT(ADDRESS($C524,COLUMN())),0),0),IF($D524&gt;0,IF(AND(INDIRECT(ADDRESS($D524,44))=0,INDIRECT(ADDRESS($D524,38))="UL"),INDIRECT(ADDRESS($D524,COLUMN())),0),0),IF($E524&gt;0,IF(AND(INDIRECT(ADDRESS($E524,44))=0,INDIRECT(ADDRESS($E524,38))="UL"),INDIRECT(ADDRESS($E524,COLUMN())),0),0),IF($F524&gt;0,IF(AND(INDIRECT(ADDRESS($F524,44))=0,INDIRECT(ADDRESS($F524,38))="UL"),INDIRECT(ADDRESS($F524,COLUMN())),0),0),IF($G524&gt;0,IF(AND(INDIRECT(ADDRESS($G524,44))=0,INDIRECT(ADDRESS($G524,38))="UL"),INDIRECT(ADDRESS($G524,COLUMN())),0),0),IF($H524&gt;0,IF(AND(INDIRECT(ADDRESS($H524,44))=0,INDIRECT(ADDRESS($H524,38))="UL"),INDIRECT(ADDRESS($H524,COLUMN())),0),0),IF($I524&gt;0,IF(AND(INDIRECT(ADDRESS($I524,44))=0,INDIRECT(ADDRESS($I524,38))="UL"),INDIRECT(ADDRESS($I524,COLUMN())),0),0),IF($J524&gt;0,IF(AND(INDIRECT(ADDRESS($J524,44))=0,INDIRECT(ADDRESS($J524,38))="UL"),INDIRECT(ADDRESS($J524,COLUMN())),0),0),IF($K524&gt;0,IF(AND(INDIRECT(ADDRESS($K524,44))=0,INDIRECT(ADDRESS($K524,38))="UL"),INDIRECT(ADDRESS($K524,COLUMN())),0),0),IF($L524&gt;0,IF(AND(INDIRECT(ADDRESS($L524,44))=0,INDIRECT(ADDRESS($L524,38))="UL"),INDIRECT(ADDRESS($L524,COLUMN())),0),0),IF($M524&gt;0,IF(AND(INDIRECT(ADDRESS($M524,44))=0,INDIRECT(ADDRESS($M524,38))="UL"),INDIRECT(ADDRESS($M524,COLUMN())),0),0))</f>
        <v>0</v>
      </c>
      <c r="BB524" s="212" cm="1">
        <f t="array" aca="1" ref="BB524" ca="1">SUM(IF($C524&gt;0,IF(AND(INDIRECT(ADDRESS($C524,44))=0,INDIRECT(ADDRESS($C524,38))="UL"),INDIRECT(ADDRESS($C524,COLUMN())),0),0),IF($D524&gt;0,IF(AND(INDIRECT(ADDRESS($D524,44))=0,INDIRECT(ADDRESS($D524,38))="UL"),INDIRECT(ADDRESS($D524,COLUMN())),0),0),IF($E524&gt;0,IF(AND(INDIRECT(ADDRESS($E524,44))=0,INDIRECT(ADDRESS($E524,38))="UL"),INDIRECT(ADDRESS($E524,COLUMN())),0),0),IF($F524&gt;0,IF(AND(INDIRECT(ADDRESS($F524,44))=0,INDIRECT(ADDRESS($F524,38))="UL"),INDIRECT(ADDRESS($F524,COLUMN())),0),0),IF($G524&gt;0,IF(AND(INDIRECT(ADDRESS($G524,44))=0,INDIRECT(ADDRESS($G524,38))="UL"),INDIRECT(ADDRESS($G524,COLUMN())),0),0),IF($H524&gt;0,IF(AND(INDIRECT(ADDRESS($H524,44))=0,INDIRECT(ADDRESS($H524,38))="UL"),INDIRECT(ADDRESS($H524,COLUMN())),0),0),IF($I524&gt;0,IF(AND(INDIRECT(ADDRESS($I524,44))=0,INDIRECT(ADDRESS($I524,38))="UL"),INDIRECT(ADDRESS($I524,COLUMN())),0),0),IF($J524&gt;0,IF(AND(INDIRECT(ADDRESS($J524,44))=0,INDIRECT(ADDRESS($J524,38))="UL"),INDIRECT(ADDRESS($J524,COLUMN())),0),0),IF($K524&gt;0,IF(AND(INDIRECT(ADDRESS($K524,44))=0,INDIRECT(ADDRESS($K524,38))="UL"),INDIRECT(ADDRESS($K524,COLUMN())),0),0),IF($L524&gt;0,IF(AND(INDIRECT(ADDRESS($L524,44))=0,INDIRECT(ADDRESS($L524,38))="UL"),INDIRECT(ADDRESS($L524,COLUMN())),0),0),IF($M524&gt;0,IF(AND(INDIRECT(ADDRESS($M524,44))=0,INDIRECT(ADDRESS($M524,38))="UL"),INDIRECT(ADDRESS($M524,COLUMN())),0),0))</f>
        <v>0</v>
      </c>
      <c r="BC524" s="212" cm="1">
        <f t="array" aca="1" ref="BC524" ca="1">SUM(IF($C524&gt;0,IF(AND(INDIRECT(ADDRESS($C524,44))=0,INDIRECT(ADDRESS($C524,38))="UL"),INDIRECT(ADDRESS($C524,COLUMN())),0),0),IF($D524&gt;0,IF(AND(INDIRECT(ADDRESS($D524,44))=0,INDIRECT(ADDRESS($D524,38))="UL"),INDIRECT(ADDRESS($D524,COLUMN())),0),0),IF($E524&gt;0,IF(AND(INDIRECT(ADDRESS($E524,44))=0,INDIRECT(ADDRESS($E524,38))="UL"),INDIRECT(ADDRESS($E524,COLUMN())),0),0),IF($F524&gt;0,IF(AND(INDIRECT(ADDRESS($F524,44))=0,INDIRECT(ADDRESS($F524,38))="UL"),INDIRECT(ADDRESS($F524,COLUMN())),0),0),IF($G524&gt;0,IF(AND(INDIRECT(ADDRESS($G524,44))=0,INDIRECT(ADDRESS($G524,38))="UL"),INDIRECT(ADDRESS($G524,COLUMN())),0),0),IF($H524&gt;0,IF(AND(INDIRECT(ADDRESS($H524,44))=0,INDIRECT(ADDRESS($H524,38))="UL"),INDIRECT(ADDRESS($H524,COLUMN())),0),0),IF($I524&gt;0,IF(AND(INDIRECT(ADDRESS($I524,44))=0,INDIRECT(ADDRESS($I524,38))="UL"),INDIRECT(ADDRESS($I524,COLUMN())),0),0),IF($J524&gt;0,IF(AND(INDIRECT(ADDRESS($J524,44))=0,INDIRECT(ADDRESS($J524,38))="UL"),INDIRECT(ADDRESS($J524,COLUMN())),0),0),IF($K524&gt;0,IF(AND(INDIRECT(ADDRESS($K524,44))=0,INDIRECT(ADDRESS($K524,38))="UL"),INDIRECT(ADDRESS($K524,COLUMN())),0),0),IF($L524&gt;0,IF(AND(INDIRECT(ADDRESS($L524,44))=0,INDIRECT(ADDRESS($L524,38))="UL"),INDIRECT(ADDRESS($L524,COLUMN())),0),0),IF($M524&gt;0,IF(AND(INDIRECT(ADDRESS($M524,44))=0,INDIRECT(ADDRESS($M524,38))="UL"),INDIRECT(ADDRESS($M524,COLUMN())),0),0))</f>
        <v>0</v>
      </c>
      <c r="BD524" s="212" cm="1">
        <f t="array" aca="1" ref="BD524" ca="1">SUM(IF($C524&gt;0,IF(AND(INDIRECT(ADDRESS($C524,44))=0,INDIRECT(ADDRESS($C524,38))="UL"),INDIRECT(ADDRESS($C524,COLUMN())),0),0),IF($D524&gt;0,IF(AND(INDIRECT(ADDRESS($D524,44))=0,INDIRECT(ADDRESS($D524,38))="UL"),INDIRECT(ADDRESS($D524,COLUMN())),0),0),IF($E524&gt;0,IF(AND(INDIRECT(ADDRESS($E524,44))=0,INDIRECT(ADDRESS($E524,38))="UL"),INDIRECT(ADDRESS($E524,COLUMN())),0),0),IF($F524&gt;0,IF(AND(INDIRECT(ADDRESS($F524,44))=0,INDIRECT(ADDRESS($F524,38))="UL"),INDIRECT(ADDRESS($F524,COLUMN())),0),0),IF($G524&gt;0,IF(AND(INDIRECT(ADDRESS($G524,44))=0,INDIRECT(ADDRESS($G524,38))="UL"),INDIRECT(ADDRESS($G524,COLUMN())),0),0),IF($H524&gt;0,IF(AND(INDIRECT(ADDRESS($H524,44))=0,INDIRECT(ADDRESS($H524,38))="UL"),INDIRECT(ADDRESS($H524,COLUMN())),0),0),IF($I524&gt;0,IF(AND(INDIRECT(ADDRESS($I524,44))=0,INDIRECT(ADDRESS($I524,38))="UL"),INDIRECT(ADDRESS($I524,COLUMN())),0),0),IF($J524&gt;0,IF(AND(INDIRECT(ADDRESS($J524,44))=0,INDIRECT(ADDRESS($J524,38))="UL"),INDIRECT(ADDRESS($J524,COLUMN())),0),0),IF($K524&gt;0,IF(AND(INDIRECT(ADDRESS($K524,44))=0,INDIRECT(ADDRESS($K524,38))="UL"),INDIRECT(ADDRESS($K524,COLUMN())),0),0),IF($L524&gt;0,IF(AND(INDIRECT(ADDRESS($L524,44))=0,INDIRECT(ADDRESS($L524,38))="UL"),INDIRECT(ADDRESS($L524,COLUMN())),0),0),IF($M524&gt;0,IF(AND(INDIRECT(ADDRESS($M524,44))=0,INDIRECT(ADDRESS($M524,38))="UL"),INDIRECT(ADDRESS($M524,COLUMN())),0),0))</f>
        <v>0</v>
      </c>
      <c r="BE524" s="210">
        <f t="shared" ca="1" si="381"/>
        <v>0</v>
      </c>
      <c r="BF524" s="210" cm="1">
        <f t="array" aca="1" ref="BF524" ca="1">SUM(IF($C524&gt;0,IF(INDIRECT(ADDRESS($C524,45))=1,INDIRECT(ADDRESS($C524,52))*INDIRECT(ADDRESS($C524,42))/5,0),0), IF($D524&gt;0,IF(INDIRECT(ADDRESS($D524,45))=1,INDIRECT(ADDRESS($D524,52))*INDIRECT(ADDRESS($D524,42))/5,0),0), IF($E524&gt;0,IF(INDIRECT(ADDRESS($E524,45))=1,INDIRECT(ADDRESS($E524,52))*INDIRECT(ADDRESS($E524,42))/5,0),0), IF($F524&gt;0,IF(INDIRECT(ADDRESS($F524,45))=1,INDIRECT(ADDRESS($F524,52))*INDIRECT(ADDRESS($F524,42))/5,0),0), IF($G524&gt;0,IF(INDIRECT(ADDRESS($G524,45))=1,INDIRECT(ADDRESS($G524,52))*INDIRECT(ADDRESS($G524,42))/5,0),0), IF($H524&gt;0,IF(INDIRECT(ADDRESS($H524,45))=1,INDIRECT(ADDRESS($H524,52))*INDIRECT(ADDRESS($H524,42))/5,0),0)
)*$BF$296/100</f>
        <v>0</v>
      </c>
      <c r="BG524" s="213"/>
      <c r="BH524" s="210" cm="1">
        <f t="array" aca="1" ref="BH524" ca="1">SUM(IF($C524&gt;0,IF(AND(INDIRECT(ADDRESS($C524,44))=0,INDIRECT(ADDRESS($C524,38))&lt;&gt;"UL"),INDIRECT(ADDRESS($C524,COLUMN()-12)),0),0), IF($D524&gt;0,IF(AND(INDIRECT(ADDRESS($D524,44))=0,INDIRECT(ADDRESS($D524,38))&lt;&gt;"UL"),INDIRECT(ADDRESS($D524,COLUMN()-12)),0),0), IF($E524&gt;0,IF(AND(INDIRECT(ADDRESS($E524,44))=0,INDIRECT(ADDRESS($E524,38))&lt;&gt;"UL"),INDIRECT(ADDRESS($E524,COLUMN()-12)),0),0), IF($F524&gt;0,IF(AND(INDIRECT(ADDRESS($F524,44))=0,INDIRECT(ADDRESS($F524,38))&lt;&gt;"UL"),INDIRECT(ADDRESS($F524,COLUMN()-12)),0),0), IF($G524&gt;0,IF(AND(INDIRECT(ADDRESS($G524,44))=0,INDIRECT(ADDRESS($G524,38))&lt;&gt;"UL"),INDIRECT(ADDRESS($G524,COLUMN()-12)),0),0), IF($H524&gt;0,IF(AND(INDIRECT(ADDRESS($H524,44))=0,INDIRECT(ADDRESS($H524,38))&lt;&gt;"UL"),INDIRECT(ADDRESS($H524,COLUMN()-12)),0),0), IF($I524&gt;0,IF(AND(INDIRECT(ADDRESS($I524,44))=0,INDIRECT(ADDRESS($I524,38))&lt;&gt;"UL"),INDIRECT(ADDRESS($I524,COLUMN()-12)),0),0), IF($J524&gt;0,IF(AND(INDIRECT(ADDRESS($J524,44))=0,INDIRECT(ADDRESS($J524,38))&lt;&gt;"UL"),INDIRECT(ADDRESS($J524,COLUMN()-12)),0),0), IF($K524&gt;0,IF(AND(INDIRECT(ADDRESS($K524,44))=0,INDIRECT(ADDRESS($K524,38))&lt;&gt;"UL"),INDIRECT(ADDRESS($K524,COLUMN()-12)),0),0), IF($L524&gt;0,IF(AND(INDIRECT(ADDRESS($L524,44))=0,INDIRECT(ADDRESS($L524,38))&lt;&gt;"UL"),INDIRECT(ADDRESS($L524,COLUMN()-12)),0),0), IF($M524&gt;0,IF(AND(INDIRECT(ADDRESS($M524,44))=0,INDIRECT(ADDRESS($M524,38))&lt;&gt;"UL"),INDIRECT(ADDRESS($M524,COLUMN()-12)),0),0))</f>
        <v>0</v>
      </c>
      <c r="BI524" s="210" cm="1">
        <f t="array" aca="1" ref="BI524" ca="1">SUM(IF($C524&gt;0,IF(AND(INDIRECT(ADDRESS($C524,44))=0,INDIRECT(ADDRESS($C524,38))&lt;&gt;"UL"),INDIRECT(ADDRESS($C524,COLUMN()-12)),0),0), IF($D524&gt;0,IF(AND(INDIRECT(ADDRESS($D524,44))=0,INDIRECT(ADDRESS($D524,38))&lt;&gt;"UL"),INDIRECT(ADDRESS($D524,COLUMN()-12)),0),0), IF($E524&gt;0,IF(AND(INDIRECT(ADDRESS($E524,44))=0,INDIRECT(ADDRESS($E524,38))&lt;&gt;"UL"),INDIRECT(ADDRESS($E524,COLUMN()-12)),0),0), IF($F524&gt;0,IF(AND(INDIRECT(ADDRESS($F524,44))=0,INDIRECT(ADDRESS($F524,38))&lt;&gt;"UL"),INDIRECT(ADDRESS($F524,COLUMN()-12)),0),0), IF($G524&gt;0,IF(AND(INDIRECT(ADDRESS($G524,44))=0,INDIRECT(ADDRESS($G524,38))&lt;&gt;"UL"),INDIRECT(ADDRESS($G524,COLUMN()-12)),0),0), IF($H524&gt;0,IF(AND(INDIRECT(ADDRESS($H524,44))=0,INDIRECT(ADDRESS($H524,38))&lt;&gt;"UL"),INDIRECT(ADDRESS($H524,COLUMN()-12)),0),0), IF($I524&gt;0,IF(AND(INDIRECT(ADDRESS($I524,44))=0,INDIRECT(ADDRESS($I524,38))&lt;&gt;"UL"),INDIRECT(ADDRESS($I524,COLUMN()-12)),0),0), IF($J524&gt;0,IF(AND(INDIRECT(ADDRESS($J524,44))=0,INDIRECT(ADDRESS($J524,38))&lt;&gt;"UL"),INDIRECT(ADDRESS($J524,COLUMN()-12)),0),0), IF($K524&gt;0,IF(AND(INDIRECT(ADDRESS($K524,44))=0,INDIRECT(ADDRESS($K524,38))&lt;&gt;"UL"),INDIRECT(ADDRESS($K524,COLUMN()-12)),0),0), IF($L524&gt;0,IF(AND(INDIRECT(ADDRESS($L524,44))=0,INDIRECT(ADDRESS($L524,38))&lt;&gt;"UL"),INDIRECT(ADDRESS($L524,COLUMN()-12)),0),0), IF($M524&gt;0,IF(AND(INDIRECT(ADDRESS($M524,44))=0,INDIRECT(ADDRESS($M524,38))&lt;&gt;"UL"),INDIRECT(ADDRESS($M524,COLUMN()-12)),0),0))</f>
        <v>0</v>
      </c>
      <c r="BJ524" s="210" cm="1">
        <f t="array" aca="1" ref="BJ524" ca="1">SUM(IF($C524&gt;0,IF(AND(INDIRECT(ADDRESS($C524,44))=0,INDIRECT(ADDRESS($C524,38))&lt;&gt;"UL"),INDIRECT(ADDRESS($C524,COLUMN()-12)),0),0), IF($D524&gt;0,IF(AND(INDIRECT(ADDRESS($D524,44))=0,INDIRECT(ADDRESS($D524,38))&lt;&gt;"UL"),INDIRECT(ADDRESS($D524,COLUMN()-12)),0),0), IF($E524&gt;0,IF(AND(INDIRECT(ADDRESS($E524,44))=0,INDIRECT(ADDRESS($E524,38))&lt;&gt;"UL"),INDIRECT(ADDRESS($E524,COLUMN()-12)),0),0), IF($F524&gt;0,IF(AND(INDIRECT(ADDRESS($F524,44))=0,INDIRECT(ADDRESS($F524,38))&lt;&gt;"UL"),INDIRECT(ADDRESS($F524,COLUMN()-12)),0),0), IF($G524&gt;0,IF(AND(INDIRECT(ADDRESS($G524,44))=0,INDIRECT(ADDRESS($G524,38))&lt;&gt;"UL"),INDIRECT(ADDRESS($G524,COLUMN()-12)),0),0), IF($H524&gt;0,IF(AND(INDIRECT(ADDRESS($H524,44))=0,INDIRECT(ADDRESS($H524,38))&lt;&gt;"UL"),INDIRECT(ADDRESS($H524,COLUMN()-12)),0),0), IF($I524&gt;0,IF(AND(INDIRECT(ADDRESS($I524,44))=0,INDIRECT(ADDRESS($I524,38))&lt;&gt;"UL"),INDIRECT(ADDRESS($I524,COLUMN()-12)),0),0), IF($J524&gt;0,IF(AND(INDIRECT(ADDRESS($J524,44))=0,INDIRECT(ADDRESS($J524,38))&lt;&gt;"UL"),INDIRECT(ADDRESS($J524,COLUMN()-12)),0),0), IF($K524&gt;0,IF(AND(INDIRECT(ADDRESS($K524,44))=0,INDIRECT(ADDRESS($K524,38))&lt;&gt;"UL"),INDIRECT(ADDRESS($K524,COLUMN()-12)),0),0), IF($L524&gt;0,IF(AND(INDIRECT(ADDRESS($L524,44))=0,INDIRECT(ADDRESS($L524,38))&lt;&gt;"UL"),INDIRECT(ADDRESS($L524,COLUMN()-12)),0),0), IF($M524&gt;0,IF(AND(INDIRECT(ADDRESS($M524,44))=0,INDIRECT(ADDRESS($M524,38))&lt;&gt;"UL"),INDIRECT(ADDRESS($M524,COLUMN()-12)),0),0))</f>
        <v>0</v>
      </c>
      <c r="BK524" s="210">
        <f t="shared" ca="1" si="382"/>
        <v>0</v>
      </c>
      <c r="BL524" s="212">
        <f t="shared" ca="1" si="383"/>
        <v>0</v>
      </c>
      <c r="BM524" s="210" cm="1">
        <f t="array" aca="1" ref="BM524" ca="1">SUM(IF($C524&gt;0,IF(AND(INDIRECT(ADDRESS($C524,44))=0,INDIRECT(ADDRESS($C524,38))&lt;&gt;"UL"),INDIRECT(ADDRESS($C524,COLUMN()-12)),0),0), IF($D524&gt;0,IF(AND(INDIRECT(ADDRESS($D524,44))=0,INDIRECT(ADDRESS($D524,38))&lt;&gt;"UL"),INDIRECT(ADDRESS($D524,COLUMN()-12)),0),0), IF($E524&gt;0,IF(AND(INDIRECT(ADDRESS($E524,44))=0,INDIRECT(ADDRESS($E524,38))&lt;&gt;"UL"),INDIRECT(ADDRESS($E524,COLUMN()-12)),0),0), IF($F524&gt;0,IF(AND(INDIRECT(ADDRESS($F524,44))=0,INDIRECT(ADDRESS($F524,38))&lt;&gt;"UL"),INDIRECT(ADDRESS($F524,COLUMN()-12)),0),0), IF($G524&gt;0,IF(AND(INDIRECT(ADDRESS($G524,44))=0,INDIRECT(ADDRESS($G524,38))&lt;&gt;"UL"),INDIRECT(ADDRESS($G524,COLUMN()-12)),0),0), IF($H524&gt;0,IF(AND(INDIRECT(ADDRESS($H524,44))=0,INDIRECT(ADDRESS($H524,38))&lt;&gt;"UL"),INDIRECT(ADDRESS($H524,COLUMN()-12)),0),0), IF($I524&gt;0,IF(AND(INDIRECT(ADDRESS($I524,44))=0,INDIRECT(ADDRESS($I524,38))&lt;&gt;"UL"),INDIRECT(ADDRESS($I524,COLUMN()-12)),0),0), IF($J524&gt;0,IF(AND(INDIRECT(ADDRESS($J524,44))=0,INDIRECT(ADDRESS($J524,38))&lt;&gt;"UL"),INDIRECT(ADDRESS($J524,COLUMN()-12)),0),0), IF($K524&gt;0,IF(AND(INDIRECT(ADDRESS($K524,44))=0,INDIRECT(ADDRESS($K524,38))&lt;&gt;"UL"),INDIRECT(ADDRESS($K524,COLUMN()-11)),0),0), IF($L524&gt;0,IF(AND(INDIRECT(ADDRESS($L524,44))=0,INDIRECT(ADDRESS($L524,38))&lt;&gt;"UL"),INDIRECT(ADDRESS($L524,COLUMN()-11)),0),0), IF($M524&gt;0,IF(AND(INDIRECT(ADDRESS($M524,44))=0,INDIRECT(ADDRESS($M524,38))&lt;&gt;"UL"),INDIRECT(ADDRESS($M524,COLUMN()-11)),0),0))</f>
        <v>0</v>
      </c>
      <c r="BN524" s="210" cm="1">
        <f t="array" aca="1" ref="BN524" ca="1">SUM(IF($C524&gt;0,IF(AND(INDIRECT(ADDRESS($C524,44))=0,INDIRECT(ADDRESS($C524,38))&lt;&gt;"UL"),INDIRECT(ADDRESS($C524,COLUMN()-12)),0),0), IF($D524&gt;0,IF(AND(INDIRECT(ADDRESS($D524,44))=0,INDIRECT(ADDRESS($D524,38))&lt;&gt;"UL"),INDIRECT(ADDRESS($D524,COLUMN()-12)),0),0), IF($E524&gt;0,IF(AND(INDIRECT(ADDRESS($E524,44))=0,INDIRECT(ADDRESS($E524,38))&lt;&gt;"UL"),INDIRECT(ADDRESS($E524,COLUMN()-12)),0),0), IF($F524&gt;0,IF(AND(INDIRECT(ADDRESS($F524,44))=0,INDIRECT(ADDRESS($F524,38))&lt;&gt;"UL"),INDIRECT(ADDRESS($F524,COLUMN()-12)),0),0), IF($G524&gt;0,IF(AND(INDIRECT(ADDRESS($G524,44))=0,INDIRECT(ADDRESS($G524,38))&lt;&gt;"UL"),INDIRECT(ADDRESS($G524,COLUMN()-12)),0),0), IF($H524&gt;0,IF(AND(INDIRECT(ADDRESS($H524,44))=0,INDIRECT(ADDRESS($H524,38))&lt;&gt;"UL"),INDIRECT(ADDRESS($H524,COLUMN()-12)),0),0), IF($I524&gt;0,IF(AND(INDIRECT(ADDRESS($I524,44))=0,INDIRECT(ADDRESS($I524,38))&lt;&gt;"UL"),INDIRECT(ADDRESS($I524,COLUMN()-12)),0),0), IF($J524&gt;0,IF(AND(INDIRECT(ADDRESS($J524,44))=0,INDIRECT(ADDRESS($J524,38))&lt;&gt;"UL"),INDIRECT(ADDRESS($J524,COLUMN()-12)),0),0), IF($K524&gt;0,IF(AND(INDIRECT(ADDRESS($K524,44))=0,INDIRECT(ADDRESS($K524,38))&lt;&gt;"UL"),INDIRECT(ADDRESS($K524,COLUMN()-11)),0),0), IF($L524&gt;0,IF(AND(INDIRECT(ADDRESS($L524,44))=0,INDIRECT(ADDRESS($L524,38))&lt;&gt;"UL"),INDIRECT(ADDRESS($L524,COLUMN()-11)),0),0), IF($M524&gt;0,IF(AND(INDIRECT(ADDRESS($M524,44))=0,INDIRECT(ADDRESS($M524,38))&lt;&gt;"UL"),INDIRECT(ADDRESS($M524,COLUMN()-11)),0),0))</f>
        <v>0</v>
      </c>
      <c r="BO524" s="210" cm="1">
        <f t="array" aca="1" ref="BO524" ca="1">SUM(IF($C524&gt;0,IF(AND(INDIRECT(ADDRESS($C524,44))=0,INDIRECT(ADDRESS($C524,38))&lt;&gt;"UL"),INDIRECT(ADDRESS($C524,COLUMN()-12)),0),0), IF($D524&gt;0,IF(AND(INDIRECT(ADDRESS($D524,44))=0,INDIRECT(ADDRESS($D524,38))&lt;&gt;"UL"),INDIRECT(ADDRESS($D524,COLUMN()-12)),0),0), IF($E524&gt;0,IF(AND(INDIRECT(ADDRESS($E524,44))=0,INDIRECT(ADDRESS($E524,38))&lt;&gt;"UL"),INDIRECT(ADDRESS($E524,COLUMN()-12)),0),0), IF($F524&gt;0,IF(AND(INDIRECT(ADDRESS($F524,44))=0,INDIRECT(ADDRESS($F524,38))&lt;&gt;"UL"),INDIRECT(ADDRESS($F524,COLUMN()-12)),0),0), IF($G524&gt;0,IF(AND(INDIRECT(ADDRESS($G524,44))=0,INDIRECT(ADDRESS($G524,38))&lt;&gt;"UL"),INDIRECT(ADDRESS($G524,COLUMN()-12)),0),0), IF($H524&gt;0,IF(AND(INDIRECT(ADDRESS($H524,44))=0,INDIRECT(ADDRESS($H524,38))&lt;&gt;"UL"),INDIRECT(ADDRESS($H524,COLUMN()-12)),0),0), IF($I524&gt;0,IF(AND(INDIRECT(ADDRESS($I524,44))=0,INDIRECT(ADDRESS($I524,38))&lt;&gt;"UL"),INDIRECT(ADDRESS($I524,COLUMN()-12)),0),0), IF($J524&gt;0,IF(AND(INDIRECT(ADDRESS($J524,44))=0,INDIRECT(ADDRESS($J524,38))&lt;&gt;"UL"),INDIRECT(ADDRESS($J524,COLUMN()-12)),0),0), IF($K524&gt;0,IF(AND(INDIRECT(ADDRESS($K524,44))=0,INDIRECT(ADDRESS($K524,38))&lt;&gt;"UL"),INDIRECT(ADDRESS($K524,COLUMN()-11)),0),0), IF($L524&gt;0,IF(AND(INDIRECT(ADDRESS($L524,44))=0,INDIRECT(ADDRESS($L524,38))&lt;&gt;"UL"),INDIRECT(ADDRESS($L524,COLUMN()-11)),0),0), IF($M524&gt;0,IF(AND(INDIRECT(ADDRESS($M524,44))=0,INDIRECT(ADDRESS($M524,38))&lt;&gt;"UL"),INDIRECT(ADDRESS($M524,COLUMN()-11)),0),0))</f>
        <v>0</v>
      </c>
      <c r="BP524" s="210" cm="1">
        <f t="array" aca="1" ref="BP524" ca="1">SUM(IF($C524&gt;0,IF(AND(INDIRECT(ADDRESS($C524,44))=0,INDIRECT(ADDRESS($C524,38))&lt;&gt;"UL"),INDIRECT(ADDRESS($C524,COLUMN()-12)),0),0), IF($D524&gt;0,IF(AND(INDIRECT(ADDRESS($D524,44))=0,INDIRECT(ADDRESS($D524,38))&lt;&gt;"UL"),INDIRECT(ADDRESS($D524,COLUMN()-12)),0),0), IF($E524&gt;0,IF(AND(INDIRECT(ADDRESS($E524,44))=0,INDIRECT(ADDRESS($E524,38))&lt;&gt;"UL"),INDIRECT(ADDRESS($E524,COLUMN()-12)),0),0), IF($F524&gt;0,IF(AND(INDIRECT(ADDRESS($F524,44))=0,INDIRECT(ADDRESS($F524,38))&lt;&gt;"UL"),INDIRECT(ADDRESS($F524,COLUMN()-12)),0),0), IF($G524&gt;0,IF(AND(INDIRECT(ADDRESS($G524,44))=0,INDIRECT(ADDRESS($G524,38))&lt;&gt;"UL"),INDIRECT(ADDRESS($G524,COLUMN()-12)),0),0), IF($H524&gt;0,IF(AND(INDIRECT(ADDRESS($H524,44))=0,INDIRECT(ADDRESS($H524,38))&lt;&gt;"UL"),INDIRECT(ADDRESS($H524,COLUMN()-12)),0),0), IF($I524&gt;0,IF(AND(INDIRECT(ADDRESS($I524,44))=0,INDIRECT(ADDRESS($I524,38))&lt;&gt;"UL"),INDIRECT(ADDRESS($I524,COLUMN()-12)),0),0), IF($J524&gt;0,IF(AND(INDIRECT(ADDRESS($J524,44))=0,INDIRECT(ADDRESS($J524,38))&lt;&gt;"UL"),INDIRECT(ADDRESS($J524,COLUMN()-12)),0),0), IF($K524&gt;0,IF(AND(INDIRECT(ADDRESS($K524,44))=0,INDIRECT(ADDRESS($K524,38))&lt;&gt;"UL"),INDIRECT(ADDRESS($K524,COLUMN()-11)),0),0), IF($L524&gt;0,IF(AND(INDIRECT(ADDRESS($L524,44))=0,INDIRECT(ADDRESS($L524,38))&lt;&gt;"UL"),INDIRECT(ADDRESS($L524,COLUMN()-11)),0),0), IF($M524&gt;0,IF(AND(INDIRECT(ADDRESS($M524,44))=0,INDIRECT(ADDRESS($M524,38))&lt;&gt;"UL"),INDIRECT(ADDRESS($M524,COLUMN()-11)),0),0))</f>
        <v>0</v>
      </c>
      <c r="BQ524" s="210">
        <f t="shared" ca="1" si="384"/>
        <v>0</v>
      </c>
      <c r="BR524" s="214" t="e">
        <f t="shared" ca="1" si="385"/>
        <v>#DIV/0!</v>
      </c>
      <c r="BS524" s="215"/>
      <c r="BT524" s="207">
        <f t="shared" ca="1" si="395"/>
        <v>0</v>
      </c>
      <c r="BU524" s="216" t="e">
        <f t="shared" ca="1" si="386"/>
        <v>#DIV/0!</v>
      </c>
      <c r="BV524" s="210" t="s">
        <v>34</v>
      </c>
      <c r="BW524" s="210" cm="1">
        <f t="array" aca="1" ref="BW524" ca="1">SUM(IF($C524&gt;0,IF(AND(INDIRECT(ADDRESS($C524,44))=0,INDIRECT(ADDRESS($C524,38))="UL",ISERROR(SEARCH("Rear",INDIRECT(ADDRESS($C524,33)))),ISERROR(SEARCH("Side",INDIRECT(ADDRESS($C524,33))))),INDIRECT(ADDRESS($C524,COLUMN())),0),0),IF($D524&gt;0,IF(AND(INDIRECT(ADDRESS($D524,44))=0,INDIRECT(ADDRESS($D524,38))="UL",ISERROR(SEARCH("Rear",INDIRECT(ADDRESS($D524,33)))),ISERROR(SEARCH("Side",INDIRECT(ADDRESS($D524,33))))),INDIRECT(ADDRESS($D524,COLUMN())),0),0),IF($E524&gt;0,IF(AND(INDIRECT(ADDRESS($E524,44))=0,INDIRECT(ADDRESS($E524,38))="UL",ISERROR(SEARCH("Rear",INDIRECT(ADDRESS($E524,33)))),ISERROR(SEARCH("Side",INDIRECT(ADDRESS($E524,33))))),INDIRECT(ADDRESS($E524,COLUMN())),0),0),IF($F524&gt;0,IF(AND(INDIRECT(ADDRESS($F524,44))=0,INDIRECT(ADDRESS($F524,38))="UL",ISERROR(SEARCH("Rear",INDIRECT(ADDRESS($F524,33)))),ISERROR(SEARCH("Side",INDIRECT(ADDRESS($F524,33))))),INDIRECT(ADDRESS($F524,COLUMN())),0),0),IF($G524&gt;0,IF(AND(INDIRECT(ADDRESS($G524,44))=0,INDIRECT(ADDRESS($G524,38))="UL",ISERROR(SEARCH("Rear",INDIRECT(ADDRESS($G524,33)))),ISERROR(SEARCH("Side",INDIRECT(ADDRESS($G524,33))))),INDIRECT(ADDRESS($G524,COLUMN())),0),0),IF($H524&gt;0,IF(AND(INDIRECT(ADDRESS($H524,44))=0,INDIRECT(ADDRESS($H524,38))="UL",ISERROR(SEARCH("Rear",INDIRECT(ADDRESS($H524,33)))),ISERROR(SEARCH("Side",INDIRECT(ADDRESS($H524,33))))),INDIRECT(ADDRESS($H524,COLUMN())),0),0),IF($I524&gt;0,IF(AND(INDIRECT(ADDRESS($I524,44))=0,INDIRECT(ADDRESS($I524,38))="UL",ISERROR(SEARCH("Rear",INDIRECT(ADDRESS($I524,33)))),ISERROR(SEARCH("Side",INDIRECT(ADDRESS($I524,33))))),INDIRECT(ADDRESS($I524,COLUMN())),0),0),IF($J524&gt;0,IF(AND(INDIRECT(ADDRESS($J524,44))=0,INDIRECT(ADDRESS($J524,38))="UL",ISERROR(SEARCH("Rear",INDIRECT(ADDRESS($J524,33)))),ISERROR(SEARCH("Side",INDIRECT(ADDRESS($J524,33))))),INDIRECT(ADDRESS($J524,COLUMN())),0),0),IF($K524&gt;0,IF(AND(INDIRECT(ADDRESS($K524,44))=0,INDIRECT(ADDRESS($K524,38))="UL",ISERROR(SEARCH("Rear",INDIRECT(ADDRESS($K524,33)))),ISERROR(SEARCH("Side",INDIRECT(ADDRESS($K524,33))))),INDIRECT(ADDRESS($K524,COLUMN())),0),0),IF($L524&gt;0,IF(AND(INDIRECT(ADDRESS($L524,44))=0,INDIRECT(ADDRESS($L524,38))="UL",ISERROR(SEARCH("Rear",INDIRECT(ADDRESS($L524,33)))),ISERROR(SEARCH("Side",INDIRECT(ADDRESS($L524,33))))),INDIRECT(ADDRESS($L524,COLUMN())),0),0),IF($M524&gt;0,IF(AND(INDIRECT(ADDRESS($M524,44))=0,INDIRECT(ADDRESS($M524,38))="UL",ISERROR(SEARCH("Rear",INDIRECT(ADDRESS($M524,33)))),ISERROR(SEARCH("Side",INDIRECT(ADDRESS($M524,33))))),INDIRECT(ADDRESS($M524,COLUMN())),0),0))</f>
        <v>0</v>
      </c>
      <c r="BX524" s="210">
        <f t="shared" ca="1" si="387"/>
        <v>0</v>
      </c>
      <c r="BY524" s="210" cm="1">
        <f t="array" aca="1" ref="BY524" ca="1">SUM(IF($C524&gt;0,IF(AND(INDIRECT(ADDRESS($C524,44))=0,INDIRECT(ADDRESS($C524,38))="UL"),INDIRECT(ADDRESS($C524,COLUMN())),0),0),IF($D524&gt;0,IF(AND(INDIRECT(ADDRESS($D524,44))=0,INDIRECT(ADDRESS($D524,38))="UL"),INDIRECT(ADDRESS($D524,COLUMN())),0),0),IF($E524&gt;0,IF(AND(INDIRECT(ADDRESS($E524,44))=0,INDIRECT(ADDRESS($E524,38))="UL"),INDIRECT(ADDRESS($E524,COLUMN())),0),0),IF($F524&gt;0,IF(AND(INDIRECT(ADDRESS($F524,44))=0,INDIRECT(ADDRESS($F524,38))="UL"),INDIRECT(ADDRESS($F524,COLUMN())),0),0),IF($G524&gt;0,IF(AND(INDIRECT(ADDRESS($G524,44))=0,INDIRECT(ADDRESS($G524,38))="UL"),INDIRECT(ADDRESS($G524,COLUMN())),0),0),IF($H524&gt;0,IF(AND(INDIRECT(ADDRESS($H524,44))=0,INDIRECT(ADDRESS($H524,38))="UL"),INDIRECT(ADDRESS($H524,COLUMN())),0),0),IF($I524&gt;0,IF(AND(INDIRECT(ADDRESS($I524,44))=0,INDIRECT(ADDRESS($I524,38))="UL"),INDIRECT(ADDRESS($I524,COLUMN())),0),0),IF($J524&gt;0,IF(AND(INDIRECT(ADDRESS($J524,44))=0,INDIRECT(ADDRESS($J524,38))="UL"),INDIRECT(ADDRESS($J524,COLUMN())),0),0),IF($K524&gt;0,IF(AND(INDIRECT(ADDRESS($K524,44))=0,INDIRECT(ADDRESS($K524,38))="UL"),INDIRECT(ADDRESS($K524,COLUMN())),0),0),IF($L524&gt;0,IF(AND(INDIRECT(ADDRESS($L524,44))=0,INDIRECT(ADDRESS($L524,38))="UL"),INDIRECT(ADDRESS($L524,COLUMN())),0),0),IF($M524&gt;0,IF(AND(INDIRECT(ADDRESS($M524,44))=0,INDIRECT(ADDRESS($M524,38))="UL"),INDIRECT(ADDRESS($M524,COLUMN())),0),0))</f>
        <v>0</v>
      </c>
      <c r="BZ524" s="210" cm="1">
        <f t="array" aca="1" ref="BZ524" ca="1">SUM(IF($C524&gt;0,IF(AND(INDIRECT(ADDRESS($C524,44))=0,INDIRECT(ADDRESS($C524,38))="UL"),INDIRECT(ADDRESS($C524,COLUMN())),0),0),IF($D524&gt;0,IF(AND(INDIRECT(ADDRESS($D524,44))=0,INDIRECT(ADDRESS($D524,38))="UL"),INDIRECT(ADDRESS($D524,COLUMN())),0),0),IF($E524&gt;0,IF(AND(INDIRECT(ADDRESS($E524,44))=0,INDIRECT(ADDRESS($E524,38))="UL"),INDIRECT(ADDRESS($E524,COLUMN())),0),0),IF($F524&gt;0,IF(AND(INDIRECT(ADDRESS($F524,44))=0,INDIRECT(ADDRESS($F524,38))="UL"),INDIRECT(ADDRESS($F524,COLUMN())),0),0),IF($G524&gt;0,IF(AND(INDIRECT(ADDRESS($G524,44))=0,INDIRECT(ADDRESS($G524,38))="UL"),INDIRECT(ADDRESS($G524,COLUMN())),0),0),IF($H524&gt;0,IF(AND(INDIRECT(ADDRESS($H524,44))=0,INDIRECT(ADDRESS($H524,38))="UL"),INDIRECT(ADDRESS($H524,COLUMN())),0),0),IF($I524&gt;0,IF(AND(INDIRECT(ADDRESS($I524,44))=0,INDIRECT(ADDRESS($I524,38))="UL"),INDIRECT(ADDRESS($I524,COLUMN())),0),0),IF($J524&gt;0,IF(AND(INDIRECT(ADDRESS($J524,44))=0,INDIRECT(ADDRESS($J524,38))="UL"),INDIRECT(ADDRESS($J524,COLUMN())),0),0),IF($K524&gt;0,IF(AND(INDIRECT(ADDRESS($K524,44))=0,INDIRECT(ADDRESS($K524,38))="UL"),INDIRECT(ADDRESS($K524,COLUMN())),0),0),IF($L524&gt;0,IF(AND(INDIRECT(ADDRESS($L524,44))=0,INDIRECT(ADDRESS($L524,38))="UL"),INDIRECT(ADDRESS($L524,COLUMN())),0),0),IF($M524&gt;0,IF(AND(INDIRECT(ADDRESS($M524,44))=0,INDIRECT(ADDRESS($M524,38))="UL"),INDIRECT(ADDRESS($M524,COLUMN())),0),0))</f>
        <v>0</v>
      </c>
      <c r="CA524" s="210">
        <f t="shared" ca="1" si="388"/>
        <v>0</v>
      </c>
      <c r="CB524" s="210" cm="1">
        <f t="array" aca="1" ref="CB524" ca="1">SUM(IF($C524&gt;0,IF(AND(INDIRECT(ADDRESS($C524,44))=0,INDIRECT(ADDRESS($C524,38))&lt;&gt;"UL"),INDIRECT(ADDRESS($C524,COLUMN())),0),0),IF($D524&gt;0,IF(AND(INDIRECT(ADDRESS($D524,44))=0,INDIRECT(ADDRESS($D524,38))&lt;&gt;"UL"),INDIRECT(ADDRESS($D524,COLUMN())),0),0),IF($E524&gt;0,IF(AND(INDIRECT(ADDRESS($E524,44))=0,INDIRECT(ADDRESS($E524,38))&lt;&gt;"UL"),INDIRECT(ADDRESS($E524,COLUMN())),0),0),IF($F524&gt;0,IF(AND(INDIRECT(ADDRESS($F524,44))=0,INDIRECT(ADDRESS($F524,38))&lt;&gt;"UL"),INDIRECT(ADDRESS($F524,COLUMN())),0),0),IF($G524&gt;0,IF(AND(INDIRECT(ADDRESS($G524,44))=0,INDIRECT(ADDRESS($G524,38))&lt;&gt;"UL"),INDIRECT(ADDRESS($G524,COLUMN())),0),0),IF($H524&gt;0,IF(AND(INDIRECT(ADDRESS($H524,44))=0,INDIRECT(ADDRESS($H524,38))&lt;&gt;"UL"),INDIRECT(ADDRESS($H524,COLUMN())),0),0),IF($I524&gt;0,IF(AND(INDIRECT(ADDRESS($I524,44))=0,INDIRECT(ADDRESS($I524,38))&lt;&gt;"UL"),INDIRECT(ADDRESS($I524,COLUMN())),0),0),IF($J524&gt;0,IF(AND(INDIRECT(ADDRESS($J524,44))=0,INDIRECT(ADDRESS($J524,38))&lt;&gt;"UL"),INDIRECT(ADDRESS($J524,COLUMN())),0),0),IF($K524&gt;0,IF(AND(INDIRECT(ADDRESS($K524,44))=0,INDIRECT(ADDRESS($K524,38))&lt;&gt;"UL"),INDIRECT(ADDRESS($K524,COLUMN())),0),0),IF($L524&gt;0,IF(AND(INDIRECT(ADDRESS($L524,44))=0,INDIRECT(ADDRESS($L524,38))&lt;&gt;"UL"),INDIRECT(ADDRESS($L524,COLUMN())),0),0),IF($M524&gt;0,IF(AND(INDIRECT(ADDRESS($M524,44))=0,INDIRECT(ADDRESS($M524,38))&lt;&gt;"UL"),INDIRECT(ADDRESS($M524,COLUMN())),0),0))</f>
        <v>0</v>
      </c>
      <c r="CC524" s="210">
        <f t="shared" ca="1" si="389"/>
        <v>0</v>
      </c>
      <c r="CD524" s="210" cm="1">
        <f t="array" aca="1" ref="CD524" ca="1">SUM(IF($C524&gt;0,IF(AND(INDIRECT(ADDRESS($C524,44))=0,INDIRECT(ADDRESS($C524,38))&lt;&gt;"UL"),INDIRECT(ADDRESS($C524,COLUMN())),0),0),IF($D524&gt;0,IF(AND(INDIRECT(ADDRESS($D524,44))=0,INDIRECT(ADDRESS($D524,38))&lt;&gt;"UL"),INDIRECT(ADDRESS($D524,COLUMN())),0),0),IF($E524&gt;0,IF(AND(INDIRECT(ADDRESS($E524,44))=0,INDIRECT(ADDRESS($E524,38))&lt;&gt;"UL"),INDIRECT(ADDRESS($E524,COLUMN())),0),0),IF($F524&gt;0,IF(AND(INDIRECT(ADDRESS($F524,44))=0,INDIRECT(ADDRESS($F524,38))&lt;&gt;"UL"),INDIRECT(ADDRESS($F524,COLUMN())),0),0),IF($G524&gt;0,IF(AND(INDIRECT(ADDRESS($G524,44))=0,INDIRECT(ADDRESS($G524,38))&lt;&gt;"UL"),INDIRECT(ADDRESS($G524,COLUMN())),0),0),IF($H524&gt;0,IF(AND(INDIRECT(ADDRESS($H524,44))=0,INDIRECT(ADDRESS($H524,38))&lt;&gt;"UL"),INDIRECT(ADDRESS($H524,COLUMN())),0),0),IF($I524&gt;0,IF(AND(INDIRECT(ADDRESS($I524,44))=0,INDIRECT(ADDRESS($I524,38))&lt;&gt;"UL"),INDIRECT(ADDRESS($I524,COLUMN())),0),0),IF($J524&gt;0,IF(AND(INDIRECT(ADDRESS($J524,44))=0,INDIRECT(ADDRESS($J524,38))&lt;&gt;"UL"),INDIRECT(ADDRESS($J524,COLUMN())),0),0),IF($K524&gt;0,IF(AND(INDIRECT(ADDRESS($K524,44))=0,INDIRECT(ADDRESS($K524,38))&lt;&gt;"UL"),INDIRECT(ADDRESS($K524,COLUMN())),0),0),IF($L524&gt;0,IF(AND(INDIRECT(ADDRESS($L524,44))=0,INDIRECT(ADDRESS($L524,38))&lt;&gt;"UL"),INDIRECT(ADDRESS($L524,COLUMN())),0),0),IF($M524&gt;0,IF(AND(INDIRECT(ADDRESS($M524,44))=0,INDIRECT(ADDRESS($M524,38))&lt;&gt;"UL"),INDIRECT(ADDRESS($M524,COLUMN())),0),0))</f>
        <v>0</v>
      </c>
      <c r="CE524" s="210" cm="1">
        <f t="array" aca="1" ref="CE524" ca="1">SUM(IF($C524&gt;0,IF(AND(INDIRECT(ADDRESS($C524,44))=0,INDIRECT(ADDRESS($C524,38))&lt;&gt;"UL"),INDIRECT(ADDRESS($C524,COLUMN())),0),0),IF($D524&gt;0,IF(AND(INDIRECT(ADDRESS($D524,44))=0,INDIRECT(ADDRESS($D524,38))&lt;&gt;"UL"),INDIRECT(ADDRESS($D524,COLUMN())),0),0),IF($E524&gt;0,IF(AND(INDIRECT(ADDRESS($E524,44))=0,INDIRECT(ADDRESS($E524,38))&lt;&gt;"UL"),INDIRECT(ADDRESS($E524,COLUMN())),0),0),IF($F524&gt;0,IF(AND(INDIRECT(ADDRESS($F524,44))=0,INDIRECT(ADDRESS($F524,38))&lt;&gt;"UL"),INDIRECT(ADDRESS($F524,COLUMN())),0),0),IF($G524&gt;0,IF(AND(INDIRECT(ADDRESS($G524,44))=0,INDIRECT(ADDRESS($G524,38))&lt;&gt;"UL"),INDIRECT(ADDRESS($G524,COLUMN())),0),0),IF($H524&gt;0,IF(AND(INDIRECT(ADDRESS($H524,44))=0,INDIRECT(ADDRESS($H524,38))&lt;&gt;"UL"),INDIRECT(ADDRESS($H524,COLUMN())),0),0),IF($I524&gt;0,IF(AND(INDIRECT(ADDRESS($I524,44))=0,INDIRECT(ADDRESS($I524,38))&lt;&gt;"UL"),INDIRECT(ADDRESS($I524,COLUMN())),0),0),IF($J524&gt;0,IF(AND(INDIRECT(ADDRESS($J524,44))=0,INDIRECT(ADDRESS($J524,38))&lt;&gt;"UL"),INDIRECT(ADDRESS($J524,COLUMN())),0),0),IF($K524&gt;0,IF(AND(INDIRECT(ADDRESS($K524,44))=0,INDIRECT(ADDRESS($K524,38))&lt;&gt;"UL"),INDIRECT(ADDRESS($K524,COLUMN())),0),0),IF($L524&gt;0,IF(AND(INDIRECT(ADDRESS($L524,44))=0,INDIRECT(ADDRESS($L524,38))&lt;&gt;"UL"),INDIRECT(ADDRESS($L524,COLUMN())),0),0),IF($M524&gt;0,IF(AND(INDIRECT(ADDRESS($M524,44))=0,INDIRECT(ADDRESS($M524,38))&lt;&gt;"UL"),INDIRECT(ADDRESS($M524,COLUMN())),0),0))</f>
        <v>0</v>
      </c>
      <c r="CF524" s="210">
        <f t="shared" ca="1" si="390"/>
        <v>0</v>
      </c>
      <c r="CG524" s="210">
        <f t="shared" ca="1" si="391"/>
        <v>0</v>
      </c>
      <c r="CH524" s="210" t="e">
        <f t="shared" ca="1" si="392"/>
        <v>#DIV/0!</v>
      </c>
      <c r="CI524" s="213">
        <f t="shared" si="393"/>
        <v>0</v>
      </c>
      <c r="CJ524" s="213"/>
      <c r="CK524" s="210" cm="1">
        <f t="array" aca="1" ref="CK524" ca="1">IF(AU524="S", SUM(IF($C524&gt;0,IF(INDIRECT(ADDRESS($C524,43))&lt;&gt;1,INDIRECT(ADDRESS($C524,48)),0),0), IF($D524&gt;0,IF(INDIRECT(ADDRESS($D524,43))&lt;&gt;1,INDIRECT(ADDRESS($D524,48)),0),0), IF($E524&gt;0,IF(INDIRECT(ADDRESS($E524,43))&lt;&gt;1,INDIRECT(ADDRESS($E524,48)),0),0), IF($F524&gt;0,IF(INDIRECT(ADDRESS($F524,43))&lt;&gt;1,INDIRECT(ADDRESS($F524,48)),0),0), IF($G524&gt;0,IF(INDIRECT(ADDRESS($G524,43))&lt;&gt;1,INDIRECT(ADDRESS($G524,48)),0),0), IF($H524&gt;0,IF(INDIRECT(ADDRESS($H524,43))&lt;&gt;1,INDIRECT(ADDRESS($H524,48)),0),0), IF($I524&gt;0,IF(INDIRECT(ADDRESS($I524,43))&lt;&gt;1,INDIRECT(ADDRESS($I524,48)),0),0), IF($J524&gt;0,IF(INDIRECT(ADDRESS($J524,43))&lt;&gt;1,INDIRECT(ADDRESS($J524,48)),0),0), IF($K524&gt;0,IF(INDIRECT(ADDRESS($K524,43))&lt;&gt;1,INDIRECT(ADDRESS($K524,48)),0),0), IF($L524&gt;0,IF(INDIRECT(ADDRESS($L524,43))&lt;&gt;1,INDIRECT(ADDRESS($L524,48)),0),0), IF($M524&gt;0,IF(INDIRECT(ADDRESS($M524,43))&lt;&gt;1,INDIRECT(ADDRESS($M524,48)),0),0)), IF(AU524="L",SUM(IF($C524&gt;0,IF(INDIRECT(ADDRESS($C524,43))&lt;&gt;1,INDIRECT(ADDRESS($C524,50)),0),0), IF($D524&gt;0,IF(INDIRECT(ADDRESS($D524,43))&lt;&gt;1,INDIRECT(ADDRESS($D524,50)),0),0), IF($E524&gt;0,IF(INDIRECT(ADDRESS($E524,43))&lt;&gt;1,INDIRECT(ADDRESS($E524,50)),0),0), IF($F524&gt;0,IF(INDIRECT(ADDRESS($F524,43))&lt;&gt;1,INDIRECT(ADDRESS($F524,50)),0),0), IF($G524&gt;0,IF(INDIRECT(ADDRESS($G524,43))&lt;&gt;1,INDIRECT(ADDRESS($G524,50)),0),0), IF($G524&gt;0,IF(INDIRECT(ADDRESS($G524,43))&lt;&gt;1,INDIRECT(ADDRESS($G524,50)),0),0), IF($H524&gt;0,IF(INDIRECT(ADDRESS($H524,43))&lt;&gt;1,INDIRECT(ADDRESS($H524,50)),0),0), IF($I524&gt;0,IF(INDIRECT(ADDRESS($I524,43))&lt;&gt;1,INDIRECT(ADDRESS($I524,50)),0),0), IF($J524&gt;0,IF(INDIRECT(ADDRESS($J524,43))&lt;&gt;1,INDIRECT(ADDRESS($J524,50)),0),0), IF($K524&gt;0,IF(INDIRECT(ADDRESS($K524,43))&lt;&gt;1,INDIRECT(ADDRESS($K524,50)),0),0), IF($L524&gt;0,IF(INDIRECT(ADDRESS($L524,43))&lt;&gt;1,INDIRECT(ADDRESS($L524,50)),0),0), IF($M524&gt;0,IF(INDIRECT(ADDRESS($M524,43))&lt;&gt;1,INDIRECT(ADDRESS($M524,50)),0),0)), SUM(IF($C524&gt;0,IF(INDIRECT(ADDRESS($C524,43))&lt;&gt;1,INDIRECT(ADDRESS($C524,49)),0),0), IF($D524&gt;0,IF(INDIRECT(ADDRESS($D524,43))&lt;&gt;1,INDIRECT(ADDRESS($D524,49)),0),0), IF($E524&gt;0,IF(INDIRECT(ADDRESS($E524,43))&lt;&gt;1,INDIRECT(ADDRESS($E524,49)),0),0), IF($F524&gt;0,IF(INDIRECT(ADDRESS($F524,43))&lt;&gt;1,INDIRECT(ADDRESS($F524,49)),0),0), IF($G524&gt;0,IF(INDIRECT(ADDRESS($G524,43))&lt;&gt;1,INDIRECT(ADDRESS($G524,49)),0),0), IF($G524&gt;0,IF(INDIRECT(ADDRESS($G524,43))&lt;&gt;1,INDIRECT(ADDRESS($G524,49)),0),0), IF($H524&gt;0,IF(INDIRECT(ADDRESS($H524,43))&lt;&gt;1,INDIRECT(ADDRESS($H524,49)),0),0), IF($I524&gt;0,IF(INDIRECT(ADDRESS($I524,43))&lt;&gt;1,INDIRECT(ADDRESS($I524,49)),0),0), IF($J524&gt;0,IF(INDIRECT(ADDRESS($J524,43))&lt;&gt;1,INDIRECT(ADDRESS($J524,49)),0),0), IF($K524&gt;0,IF(INDIRECT(ADDRESS($K524,43))&lt;&gt;1,INDIRECT(ADDRESS($K524,49)),0),0), IF($L524&gt;0,IF(INDIRECT(ADDRESS($L524,43))&lt;&gt;1,INDIRECT(ADDRESS($L524,49)),0),0), IF($M524&gt;0,IF(INDIRECT(ADDRESS($M524,43))&lt;&gt;1,INDIRECT(ADDRESS($M524,49)),0),0))))</f>
        <v>0</v>
      </c>
      <c r="CL524" s="210" cm="1">
        <f t="array" aca="1" ref="CL524" ca="1">1.5*SUM(IF($C524&gt;0,IF(INDIRECT(ADDRESS($C524,44))=1,INDIRECT(ADDRESS($C524,47)),0),0),IF($D524&gt;0,IF(INDIRECT(ADDRESS($D524,44))=1,INDIRECT(ADDRESS($CF483,47)),0),0),IF($E524&gt;0,IF(INDIRECT(ADDRESS($E524,44))=1,INDIRECT(ADDRESS($E524,47)),0),0),IF($F524&gt;0,IF(INDIRECT(ADDRESS($F524,44))=1,INDIRECT(ADDRESS($F524,47)),0),0),IF($G524&gt;0,IF(INDIRECT(ADDRESS($G524,44))=1,INDIRECT(ADDRESS($G524,47)),0),0),IF($G524&gt;0,IF(INDIRECT(ADDRESS($G524,44))=1,INDIRECT(ADDRESS($G524,47)),0),0),IF($H524&gt;0,IF(INDIRECT(ADDRESS($H524,44))=1,INDIRECT(ADDRESS($H524,47)),0),0),IF($I524&gt;0,IF(INDIRECT(ADDRESS($I524,44))=1,INDIRECT(ADDRESS($I524,47)),0),0),IF($J524&gt;0,IF(INDIRECT(ADDRESS($J524,44))=1,INDIRECT(ADDRESS($J524,47)),0),0),IF($K524&gt;0,IF(INDIRECT(ADDRESS($K524,44))=1,INDIRECT(ADDRESS($K524,47)),0),0),IF($L524&gt;0,IF(INDIRECT(ADDRESS($L524,44))=1,INDIRECT(ADDRESS($L524,47)),0),0),IF($M524&gt;0,IF(INDIRECT(ADDRESS($M524,44))=1,INDIRECT(ADDRESS($M524,47)),0),0))</f>
        <v>0</v>
      </c>
      <c r="CM524" s="207" t="e">
        <f t="shared" ca="1" si="394"/>
        <v>#DIV/0!</v>
      </c>
      <c r="CN524" s="215"/>
    </row>
    <row r="527" spans="1:92" ht="15.5" x14ac:dyDescent="0.25">
      <c r="A527" s="12" t="s">
        <v>659</v>
      </c>
    </row>
    <row r="529" spans="1:92" ht="13" x14ac:dyDescent="0.3">
      <c r="A529" s="68" t="s">
        <v>61</v>
      </c>
    </row>
    <row r="530" spans="1:92" x14ac:dyDescent="0.25">
      <c r="A530" s="15" t="s">
        <v>660</v>
      </c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>
        <v>43</v>
      </c>
      <c r="O530" s="13" t="s">
        <v>63</v>
      </c>
      <c r="P530" s="13">
        <v>5</v>
      </c>
      <c r="Q530" s="195">
        <v>0</v>
      </c>
      <c r="R530" s="195"/>
      <c r="S530" s="194">
        <v>2</v>
      </c>
      <c r="T530" s="258" t="s">
        <v>171</v>
      </c>
      <c r="U530" s="195">
        <v>6</v>
      </c>
      <c r="V530" s="195"/>
      <c r="W530" s="195">
        <v>3</v>
      </c>
      <c r="X530" s="196">
        <v>7</v>
      </c>
      <c r="Y530" s="196">
        <v>0</v>
      </c>
      <c r="Z530" s="194">
        <v>5</v>
      </c>
      <c r="AA530" s="15"/>
      <c r="AB530" s="3">
        <f>((U530/8)^$V$296)*((((X530-(Y530-1)/2)/8)^$X$296)*((S530/3)^$S$296))*(((8-W530)/6)^$W$296)</f>
        <v>0.86456316181249693</v>
      </c>
      <c r="AC530" s="3">
        <f>SUM(((25/N530)^$Z$296)*(AB530/$AB$34))</f>
        <v>0.72509643960033354</v>
      </c>
      <c r="AD530" s="3">
        <f>(P530/($CN$34*(1/AC530)))</f>
        <v>3.1525932156536243</v>
      </c>
      <c r="AF530" s="15"/>
      <c r="AG530" s="15"/>
      <c r="BR530" s="16"/>
      <c r="BS530" s="1"/>
      <c r="BT530" s="4"/>
      <c r="BU530" s="4"/>
      <c r="CI530" s="19">
        <f>AD530*X530</f>
        <v>22.06815250957537</v>
      </c>
      <c r="CJ530" s="19"/>
      <c r="CK530" s="19"/>
      <c r="CM530" s="83"/>
      <c r="CN530" s="13"/>
    </row>
    <row r="531" spans="1:92" x14ac:dyDescent="0.25">
      <c r="A531" s="15" t="s">
        <v>673</v>
      </c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95">
        <v>43</v>
      </c>
      <c r="O531" s="13" t="s">
        <v>70</v>
      </c>
      <c r="P531" s="13">
        <v>5</v>
      </c>
      <c r="Q531" s="195">
        <v>3</v>
      </c>
      <c r="R531" s="195"/>
      <c r="S531" s="194">
        <v>2</v>
      </c>
      <c r="T531" s="197" t="s">
        <v>171</v>
      </c>
      <c r="U531" s="195">
        <v>6</v>
      </c>
      <c r="V531" s="195"/>
      <c r="W531" s="195">
        <v>3</v>
      </c>
      <c r="X531" s="196">
        <v>7</v>
      </c>
      <c r="Y531" s="196">
        <v>0</v>
      </c>
      <c r="Z531" s="194">
        <v>5</v>
      </c>
      <c r="AA531" s="15"/>
      <c r="AB531" s="3">
        <f>((U531/8)^$V$296)*((((X531-(Y531-1)/2)/8)^$X$296)*((S531/3)^$S$296))*(((8-W531)/6)^$W$296)</f>
        <v>0.86456316181249693</v>
      </c>
      <c r="AC531" s="3">
        <f>SUM(((25/N531)^$Z$296)*(AB531/$AB$34))</f>
        <v>0.72509643960033354</v>
      </c>
      <c r="AD531" s="3">
        <f>(P531/($CN$34*(1/AC531)))</f>
        <v>3.1525932156536243</v>
      </c>
      <c r="AF531" s="15"/>
      <c r="AG531" s="15"/>
      <c r="BR531" s="16"/>
      <c r="BS531" s="1"/>
      <c r="BT531" s="4"/>
      <c r="BU531" s="4"/>
      <c r="CI531" s="19"/>
      <c r="CJ531" s="19"/>
      <c r="CK531" s="19"/>
      <c r="CM531" s="83"/>
      <c r="CN531" s="13"/>
    </row>
    <row r="534" spans="1:92" ht="13" x14ac:dyDescent="0.25">
      <c r="A534" s="17" t="s">
        <v>2</v>
      </c>
      <c r="B534" s="135"/>
      <c r="C534" s="135"/>
      <c r="D534" s="135"/>
      <c r="E534" s="135"/>
      <c r="F534" s="135"/>
      <c r="G534" s="135"/>
      <c r="H534" s="135"/>
      <c r="I534" s="135"/>
      <c r="J534" s="135"/>
      <c r="K534" s="135"/>
      <c r="L534" s="135"/>
      <c r="M534" s="135"/>
      <c r="N534" s="13"/>
      <c r="O534" s="13"/>
      <c r="P534" s="13"/>
      <c r="Q534" s="13"/>
      <c r="R534" s="13"/>
      <c r="S534" s="14"/>
      <c r="T534" s="13"/>
      <c r="U534" s="13"/>
      <c r="V534" s="13"/>
      <c r="W534" s="13"/>
      <c r="Z534" s="14"/>
      <c r="AA534" s="15"/>
      <c r="AF534" s="15"/>
      <c r="AG534" s="15"/>
      <c r="BR534" s="16"/>
      <c r="BS534" s="1"/>
      <c r="BT534" s="4"/>
      <c r="BU534" s="4"/>
      <c r="CM534" s="82"/>
      <c r="CN534" s="13"/>
    </row>
    <row r="535" spans="1:92" x14ac:dyDescent="0.25">
      <c r="A535" t="s">
        <v>662</v>
      </c>
      <c r="N535" s="13"/>
      <c r="O535" s="13"/>
      <c r="P535" s="13"/>
      <c r="Q535" s="13"/>
      <c r="R535" s="13"/>
      <c r="S535" s="14"/>
      <c r="T535" s="13"/>
      <c r="U535" s="13"/>
      <c r="V535" s="13"/>
      <c r="W535" s="13"/>
      <c r="Z535" s="14"/>
      <c r="AA535" s="15"/>
      <c r="AF535" t="s">
        <v>662</v>
      </c>
      <c r="AG535" s="13" t="s">
        <v>81</v>
      </c>
      <c r="AH535" s="13">
        <v>4</v>
      </c>
      <c r="AI535" s="13">
        <v>6</v>
      </c>
      <c r="AJ535" s="13">
        <v>0</v>
      </c>
      <c r="AK535" s="13">
        <v>4</v>
      </c>
      <c r="AL535" s="13" t="s">
        <v>82</v>
      </c>
      <c r="AM535" s="13">
        <v>5</v>
      </c>
      <c r="AN535" s="13">
        <v>0</v>
      </c>
      <c r="AO535" s="13">
        <v>3</v>
      </c>
      <c r="AP535" s="13">
        <v>1</v>
      </c>
      <c r="AQ535" s="13"/>
      <c r="AR535" s="13"/>
      <c r="AS535" s="13"/>
      <c r="AT535" s="15"/>
      <c r="AU535" s="4"/>
      <c r="AV535" s="4">
        <f t="shared" ref="AV535:AX538" si="396">SUM(1/3*AH535*(7-$AK535+7-$AM535)/6)</f>
        <v>1.1111111111111109</v>
      </c>
      <c r="AW535" s="4">
        <f t="shared" si="396"/>
        <v>1.6666666666666667</v>
      </c>
      <c r="AX535" s="4">
        <f t="shared" si="396"/>
        <v>0</v>
      </c>
      <c r="AY535" s="27">
        <f>AV535</f>
        <v>1.1111111111111109</v>
      </c>
      <c r="AZ535" s="27">
        <f>SUM(AV535:AX535)/3</f>
        <v>0.92592592592592593</v>
      </c>
      <c r="BA535" s="27">
        <f>(((AX535+AW535*$BE$296)/(1+$BE$296)*AO535/3*2+(((AX535+AW535*$BE$296+AV535*$BE$296^2)/(1+$BE$296+$BE$296^2)*AO535/3*(AP535-1+AN535)/5)*3))/5)</f>
        <v>0.44444444444444448</v>
      </c>
      <c r="BB535" s="27">
        <f>(((AX535+AV535*$BE$296)/(1+$BE$296)*AO535/3*2+(((AX535+AV535*$BE$296+AW535*$BE$296^2)/(1+$BE$296+$BE$296^2)*AO535/3*(AP535-1+AN535)/5)*3))/5)</f>
        <v>0.29629629629629622</v>
      </c>
      <c r="BC535" s="27">
        <f>(((AV535+AX535*$BE$296)/(1+$BE$296)*AO535/3*2+(((AV535+AX535*$BE$296+AW535*$BE$296^2)/(1+$BE$296+$BE$296^2)*AO535/3*(AP535-1+AN535)/5)*3))/5)</f>
        <v>0.14814814814814811</v>
      </c>
      <c r="BD535" s="27">
        <f>(((AV535+AW535*$BE$296)/(1+$BE$296)*AO535/3*2+(((AV535+AW535*$BE$296+AX535*$BE$296^2)/(1+$BE$296+$BE$296^2)*AO535/3*(AP535-1+AN535)/5)*3))/5)</f>
        <v>0.59259259259259267</v>
      </c>
      <c r="BE535" s="27"/>
      <c r="BF535" s="27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16"/>
      <c r="BS535" s="1"/>
      <c r="BT535" s="84"/>
      <c r="BU535" s="84"/>
      <c r="BV535" s="27"/>
      <c r="BW535" s="27">
        <f>(1/3*ROUNDUP((AI535/2),0)*(7-$AK535+7-$AM535)/6)</f>
        <v>0.83333333333333337</v>
      </c>
      <c r="BX535" s="27"/>
      <c r="BY535" s="27">
        <f>((BW535*AO535/3)+(((BW535+AV535*$BE$296) / (1+$BE$296)*AO535/3*(AP535-1+AN535)/5)*2))/3</f>
        <v>0.27777777777777779</v>
      </c>
      <c r="BZ535" s="27">
        <f>((AV535*AO535/3)+(((AV535+BW535*$BE$296) / (1+$BE$296)*AO535/3*(AP535-1+AN535)/5)*2))/3</f>
        <v>0.37037037037037029</v>
      </c>
      <c r="CA535" s="27"/>
      <c r="CB535" s="27"/>
      <c r="CC535" s="27"/>
      <c r="CD535" s="27"/>
      <c r="CE535" s="27"/>
      <c r="CF535" s="27"/>
      <c r="CG535" s="27"/>
      <c r="CH535" s="27"/>
      <c r="CL535" s="27"/>
      <c r="CM535" s="83"/>
      <c r="CN535" s="13"/>
    </row>
    <row r="536" spans="1:92" x14ac:dyDescent="0.25">
      <c r="A536" t="s">
        <v>663</v>
      </c>
      <c r="N536" s="13"/>
      <c r="O536" s="13"/>
      <c r="P536" s="13"/>
      <c r="Q536" s="13"/>
      <c r="R536" s="13"/>
      <c r="S536" s="14"/>
      <c r="T536" s="13"/>
      <c r="U536" s="13"/>
      <c r="V536" s="13"/>
      <c r="W536" s="13"/>
      <c r="Z536" s="14"/>
      <c r="AA536" s="15"/>
      <c r="AF536" t="s">
        <v>663</v>
      </c>
      <c r="AG536" s="13" t="s">
        <v>81</v>
      </c>
      <c r="AH536" s="13">
        <v>3</v>
      </c>
      <c r="AI536" s="13">
        <v>4</v>
      </c>
      <c r="AJ536" s="13">
        <v>3</v>
      </c>
      <c r="AK536" s="13">
        <v>3</v>
      </c>
      <c r="AL536" s="13" t="s">
        <v>82</v>
      </c>
      <c r="AM536" s="13">
        <v>4</v>
      </c>
      <c r="AN536" s="13"/>
      <c r="AO536" s="1">
        <v>3</v>
      </c>
      <c r="AP536" s="1">
        <v>1</v>
      </c>
      <c r="AQ536" s="1"/>
      <c r="AR536" s="1"/>
      <c r="AS536" s="1"/>
      <c r="AT536" s="15"/>
      <c r="AU536" s="4"/>
      <c r="AV536" s="4">
        <f t="shared" si="396"/>
        <v>1.1666666666666667</v>
      </c>
      <c r="AW536" s="4">
        <f t="shared" si="396"/>
        <v>1.5555555555555554</v>
      </c>
      <c r="AX536" s="4">
        <f t="shared" si="396"/>
        <v>1.1666666666666667</v>
      </c>
      <c r="AY536" s="27">
        <f>AV536</f>
        <v>1.1666666666666667</v>
      </c>
      <c r="AZ536" s="27">
        <f>SUM(AV536:AX536)/3</f>
        <v>1.2962962962962965</v>
      </c>
      <c r="BA536" s="27">
        <f>(((AX536+AW536*$BE$296)/(1+$BE$296)*AO536/3*2+(((AX536+AW536*$BE$296+AV536*$BE$296^2)/(1+$BE$296+$BE$296^2)*AO536/3*(AP536-1+AN536)/5)*3))/5)</f>
        <v>0.57037037037037031</v>
      </c>
      <c r="BB536" s="27">
        <f>(((AX536+AV536*$BE$296)/(1+$BE$296)*AO536/3*2+(((AX536+AV536*$BE$296+AW536*$BE$296^2)/(1+$BE$296+$BE$296^2)*AO536/3*(AP536-1+AN536)/5)*3))/5)</f>
        <v>0.46666666666666667</v>
      </c>
      <c r="BC536" s="27">
        <f>(((AV536+AX536*$BE$296)/(1+$BE$296)*AO536/3*2+(((AV536+AX536*$BE$296+AW536*$BE$296^2)/(1+$BE$296+$BE$296^2)*AO536/3*(AP536-1+AN536)/5)*3))/5)</f>
        <v>0.46666666666666667</v>
      </c>
      <c r="BD536" s="27">
        <f>(((AV536+AW536*$BE$296)/(1+$BE$296)*AO536/3*2+(((AV536+AW536*$BE$296+AX536*$BE$296^2)/(1+$BE$296+$BE$296^2)*AO536/3*(AP536-1+AN536)/5)*3))/5)</f>
        <v>0.57037037037037031</v>
      </c>
      <c r="BE536" s="27"/>
      <c r="BF536" s="27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16"/>
      <c r="BS536" s="1"/>
      <c r="BT536" s="84"/>
      <c r="BU536" s="84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L536" s="27"/>
      <c r="CM536" s="83"/>
      <c r="CN536" s="13"/>
    </row>
    <row r="537" spans="1:92" x14ac:dyDescent="0.25">
      <c r="A537" t="s">
        <v>664</v>
      </c>
      <c r="N537" s="13"/>
      <c r="O537" s="13"/>
      <c r="P537" s="13"/>
      <c r="Q537" s="13"/>
      <c r="R537" s="13"/>
      <c r="S537" s="14"/>
      <c r="T537" s="13"/>
      <c r="U537" s="13"/>
      <c r="V537" s="13"/>
      <c r="W537" s="13"/>
      <c r="Z537" s="14"/>
      <c r="AA537" s="15"/>
      <c r="AF537" t="s">
        <v>664</v>
      </c>
      <c r="AG537" s="1" t="s">
        <v>106</v>
      </c>
      <c r="AH537" s="1">
        <v>6</v>
      </c>
      <c r="AI537" s="1">
        <v>0</v>
      </c>
      <c r="AJ537" s="1">
        <v>0</v>
      </c>
      <c r="AK537" s="1">
        <v>3</v>
      </c>
      <c r="AL537" s="1">
        <v>1</v>
      </c>
      <c r="AM537" s="1">
        <v>5</v>
      </c>
      <c r="AN537" s="13"/>
      <c r="AO537" s="13">
        <v>3</v>
      </c>
      <c r="AP537" s="13">
        <v>1</v>
      </c>
      <c r="AQ537" s="13"/>
      <c r="AR537" s="13">
        <v>1</v>
      </c>
      <c r="AS537" s="13"/>
      <c r="AT537" s="15"/>
      <c r="AU537" s="4"/>
      <c r="AV537" s="4">
        <f t="shared" si="396"/>
        <v>2</v>
      </c>
      <c r="AW537" s="4">
        <f t="shared" si="396"/>
        <v>0</v>
      </c>
      <c r="AX537" s="4">
        <f t="shared" si="396"/>
        <v>0</v>
      </c>
      <c r="AY537" s="27">
        <f>AV537</f>
        <v>2</v>
      </c>
      <c r="AZ537" s="27">
        <f>SUM(AV537:AX537)/3</f>
        <v>0.66666666666666663</v>
      </c>
      <c r="BA537" s="27">
        <f>(((AX537+AW537*$BE$296)/(1+$BE$296)*AO537/3*2+(((AX537+AW537*$BE$296+AV537*$BE$296^2)/(1+$BE$296+$BE$296^2)*AO537/3*(AP537-1+AN537)/5)*3))/5)</f>
        <v>0</v>
      </c>
      <c r="BB537" s="27">
        <f>(((AX537+AV537*$BE$296)/(1+$BE$296)*AO537/3*2+(((AX537+AV537*$BE$296+AW537*$BE$296^2)/(1+$BE$296+$BE$296^2)*AO537/3*(AP537-1+AN537)/5)*3))/5)</f>
        <v>0.53333333333333333</v>
      </c>
      <c r="BC537" s="27">
        <f>(((AV537+AX537*$BE$296)/(1+$BE$296)*AO537/3*2+(((AV537+AX537*$BE$296+AW537*$BE$296^2)/(1+$BE$296+$BE$296^2)*AO537/3*(AP537-1+AN537)/5)*3))/5)</f>
        <v>0.26666666666666666</v>
      </c>
      <c r="BD537" s="27">
        <f>(((AV537+AW537*$BE$296)/(1+$BE$296)*AO537/3*2+(((AV537+AW537*$BE$296+AX537*$BE$296^2)/(1+$BE$296+$BE$296^2)*AO537/3*(AP537-1+AN537)/5)*3))/5)</f>
        <v>0.26666666666666666</v>
      </c>
      <c r="BE537" s="27"/>
      <c r="BF537" s="27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16"/>
      <c r="BS537" s="1"/>
      <c r="BT537" s="84"/>
      <c r="BU537" s="84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L537" s="27"/>
      <c r="CM537" s="83"/>
      <c r="CN537" s="13"/>
    </row>
    <row r="538" spans="1:92" x14ac:dyDescent="0.25">
      <c r="N538" s="13"/>
      <c r="O538" s="13"/>
      <c r="P538" s="13"/>
      <c r="Q538" s="13"/>
      <c r="R538" s="13"/>
      <c r="S538" s="14"/>
      <c r="T538" s="13"/>
      <c r="U538" s="13"/>
      <c r="V538" s="13"/>
      <c r="W538" s="13"/>
      <c r="Z538" s="14"/>
      <c r="AA538" s="15"/>
      <c r="AG538" s="1"/>
      <c r="AH538" s="1"/>
      <c r="AI538" s="1">
        <v>0</v>
      </c>
      <c r="AJ538" s="1">
        <v>0</v>
      </c>
      <c r="AK538" s="1"/>
      <c r="AL538" s="1"/>
      <c r="AM538" s="1"/>
      <c r="AN538" s="13"/>
      <c r="AO538" s="13"/>
      <c r="AP538" s="13"/>
      <c r="AQ538" s="13"/>
      <c r="AR538" s="13"/>
      <c r="AS538" s="13"/>
      <c r="AT538" s="15"/>
      <c r="AU538" s="4"/>
      <c r="AV538" s="4">
        <f t="shared" si="396"/>
        <v>0</v>
      </c>
      <c r="AW538" s="4">
        <f t="shared" si="396"/>
        <v>0</v>
      </c>
      <c r="AX538" s="4">
        <f t="shared" si="396"/>
        <v>0</v>
      </c>
      <c r="AY538" s="27">
        <f>AV538</f>
        <v>0</v>
      </c>
      <c r="AZ538" s="27">
        <f>SUM(AV538:AX538)/3</f>
        <v>0</v>
      </c>
      <c r="BA538" s="27">
        <f>(((AX538+AW538*$BE$296)/(1+$BE$296)*AO538/3*2+(((AX538+AW538*$BE$296+AV538*$BE$296^2)/(1+$BE$296+$BE$296^2)*AO538/3*(AP538-1+AN538)/5)*3))/5)</f>
        <v>0</v>
      </c>
      <c r="BB538" s="27">
        <f>(((AX538+AV538*$BE$296)/(1+$BE$296)*AO538/3*2+(((AX538+AV538*$BE$296+AW538*$BE$296^2)/(1+$BE$296+$BE$296^2)*AO538/3*(AP538-1+AN538)/5)*3))/5)</f>
        <v>0</v>
      </c>
      <c r="BC538" s="27">
        <f>(((AV538+AX538*$BE$296)/(1+$BE$296)*AO538/3*2+(((AV538+AX538*$BE$296+AW538*$BE$296^2)/(1+$BE$296+$BE$296^2)*AO538/3*(AP538-1+AN538)/5)*3))/5)</f>
        <v>0</v>
      </c>
      <c r="BD538" s="27">
        <f>(((AV538+AW538*$BE$296)/(1+$BE$296)*AO538/3*2+(((AV538+AW538*$BE$296+AX538*$BE$296^2)/(1+$BE$296+$BE$296^2)*AO538/3*(AP538-1+AN538)/5)*3))/5)</f>
        <v>0</v>
      </c>
      <c r="BE538" s="27"/>
      <c r="BF538" s="27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16"/>
      <c r="BS538" s="1"/>
      <c r="BT538" s="84"/>
      <c r="BU538" s="84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L538" s="27"/>
      <c r="CM538" s="83"/>
      <c r="CN538" s="13"/>
    </row>
    <row r="540" spans="1:92" ht="13" x14ac:dyDescent="0.25">
      <c r="A540" s="17" t="s">
        <v>665</v>
      </c>
      <c r="AF540" s="15"/>
      <c r="AG540" s="1"/>
      <c r="AH540" s="1"/>
      <c r="AI540" s="1"/>
      <c r="AJ540" s="1"/>
      <c r="AK540" s="1"/>
      <c r="AL540" s="1"/>
      <c r="AM540" s="1"/>
      <c r="AN540"/>
      <c r="AO540" s="13"/>
      <c r="AP540" s="13"/>
      <c r="AQ540" s="13"/>
      <c r="AR540" s="13"/>
      <c r="AS540" s="13"/>
      <c r="AT540" s="3"/>
      <c r="AU540" s="4"/>
      <c r="AV540" s="4">
        <f>SUM(1/3*AH540*(7-$AK540+7-$AM540)/6)</f>
        <v>0</v>
      </c>
      <c r="AW540" s="4">
        <f>SUM(1/3*AI540*(7-$AK540+7-$AM540)/6)</f>
        <v>0</v>
      </c>
      <c r="AX540" s="4">
        <f>SUM(1/3*AJ540*(7-$AK540+7-$AM540)/6)</f>
        <v>0</v>
      </c>
      <c r="AY540" s="27">
        <f>AV540</f>
        <v>0</v>
      </c>
      <c r="AZ540" s="27">
        <f>SUM(AV540:AX540)/3</f>
        <v>0</v>
      </c>
      <c r="BA540" s="27">
        <f>(((AX540+AW540*$BE$296)/(1+$BE$296)*AO540/3*2+(((AX540+AW540*$BE$296+AV540*$BE$296^2)/(1+$BE$296+$BE$296^2)*AO540/3*(AP540-1+AN540)/5)*3))/5)</f>
        <v>0</v>
      </c>
      <c r="BB540" s="27">
        <f>(((AX540+AV540*$BE$296)/(1+$BE$296)*AO540/3*2+(((AX540+AV540*$BE$296+AW540*$BE$296^2)/(1+$BE$296+$BE$296^2)*AO540/3*(AP540-1+AN540)/5)*3))/5)</f>
        <v>0</v>
      </c>
      <c r="BC540" s="27">
        <f>(((AV540+AX540*$BE$296)/(1+$BE$296)*AO540/3*2+(((AV540+AX540*$BE$296+AW540*$BE$296^2)/(1+$BE$296+$BE$296^2)*AO540/3*(AP540-1+AN540)/5)*3))/5)</f>
        <v>0</v>
      </c>
      <c r="BD540" s="27">
        <f>(((AV540+AW540*$BE$296)/(1+$BE$296)*AO540/3*2+(((AV540+AW540*$BE$296+AX540*$BE$296^2)/(1+$BE$296+$BE$296^2)*AO540/3*(AP540-1+AN540)/5)*3))/5)</f>
        <v>0</v>
      </c>
    </row>
    <row r="541" spans="1:92" x14ac:dyDescent="0.25">
      <c r="A541" s="219" t="s">
        <v>667</v>
      </c>
      <c r="B541" s="220">
        <v>530</v>
      </c>
      <c r="C541" s="220">
        <v>535</v>
      </c>
      <c r="D541" s="220">
        <v>536</v>
      </c>
      <c r="E541" s="220">
        <v>537</v>
      </c>
      <c r="F541" s="220"/>
      <c r="G541" s="220"/>
      <c r="H541" s="220"/>
      <c r="I541" s="220"/>
      <c r="J541" s="220"/>
      <c r="K541" s="220"/>
      <c r="L541" s="220"/>
      <c r="M541" s="220"/>
      <c r="N541" s="67">
        <f ca="1">SUM(INDIRECT(ADDRESS(B541,COLUMN())),IF(C541&gt;0,INDIRECT(ADDRESS(C541,COLUMN())),0),IF(D541&gt;0,INDIRECT(ADDRESS(D541,14)),0),IF(E541&gt;0,INDIRECT(ADDRESS(E541,COLUMN())),0),IF(F541&gt;0,INDIRECT(ADDRESS(F541,COLUMN())),0),IF(G541&gt;0,INDIRECT(ADDRESS(G541,COLUMN())),0),IF(H541&gt;0,INDIRECT(ADDRESS(H541,COLUMN())),0),IF(I541&gt;0,INDIRECT(ADDRESS(I541,COLUMN())),0),IF(J541&gt;0,INDIRECT(ADDRESS(J541,COLUMN())),0),IF(K541&gt;0,INDIRECT(ADDRESS(K541,COLUMN())),0),IF(L541&gt;0,INDIRECT(ADDRESS(L541,COLUMN())),0),IF(M541&gt;0,INDIRECT(ADDRESS(M541,COLUMN())),0))</f>
        <v>43</v>
      </c>
      <c r="O541" s="67" t="str" cm="1">
        <f t="array" aca="1" ref="O541" ca="1">INDIRECT(ADDRESS($B541,COLUMN()))</f>
        <v>Fighter</v>
      </c>
      <c r="P541" s="67" cm="1">
        <f t="array" aca="1" ref="P541" ca="1">INDIRECT(ADDRESS($B541,COLUMN()))</f>
        <v>5</v>
      </c>
      <c r="Q541" s="67" cm="1">
        <f t="array" aca="1" ref="Q541" ca="1">INDIRECT(ADDRESS($B541,COLUMN()))</f>
        <v>0</v>
      </c>
      <c r="R541" s="67" cm="1">
        <f t="array" aca="1" ref="R541" ca="1">INDIRECT(ADDRESS($B541,COLUMN()))</f>
        <v>0</v>
      </c>
      <c r="S541" s="67" cm="1">
        <f t="array" aca="1" ref="S541" ca="1">INDIRECT(ADDRESS($B541,COLUMN()))</f>
        <v>2</v>
      </c>
      <c r="T541" s="67" t="str" cm="1">
        <f t="array" aca="1" ref="T541" ca="1">INDIRECT(ADDRESS($B541,COLUMN()))</f>
        <v>1-6</v>
      </c>
      <c r="U541" s="67" cm="1">
        <f t="array" aca="1" ref="U541" ca="1">INDIRECT(ADDRESS($B541,COLUMN()))</f>
        <v>6</v>
      </c>
      <c r="V541" s="67" cm="1">
        <f t="array" aca="1" ref="V541" ca="1">INDIRECT(ADDRESS($B541,COLUMN()))</f>
        <v>0</v>
      </c>
      <c r="W541" s="67" cm="1">
        <f t="array" aca="1" ref="W541" ca="1">INDIRECT(ADDRESS($B541,COLUMN()))</f>
        <v>3</v>
      </c>
      <c r="X541" s="67" cm="1">
        <f t="array" aca="1" ref="X541" ca="1">INDIRECT(ADDRESS($B541,COLUMN()))</f>
        <v>7</v>
      </c>
      <c r="Y541" s="67" cm="1">
        <f t="array" aca="1" ref="Y541" ca="1">INDIRECT(ADDRESS($B541,COLUMN()))</f>
        <v>0</v>
      </c>
      <c r="Z541" s="67" cm="1">
        <f t="array" aca="1" ref="Z541" ca="1">INDIRECT(ADDRESS($B541,COLUMN()))</f>
        <v>5</v>
      </c>
      <c r="AA541" s="67" cm="1">
        <f t="array" aca="1" ref="AA541" ca="1">INDIRECT(ADDRESS($B541,COLUMN()))</f>
        <v>0</v>
      </c>
      <c r="AB541" s="56">
        <f ca="1">((U541/8)^$V$296)*((((X541-(Y541-1)/2)/8)^$X$296)*((S541/3)^$S$296))*(((8-W541)/6)^$W$296)</f>
        <v>0.86456316181249693</v>
      </c>
      <c r="AC541" s="56">
        <f ca="1">SUM(((25/N541)^$Z$296)*(AB541/$AB$34))</f>
        <v>0.72509643960033354</v>
      </c>
      <c r="AD541" s="56">
        <f ca="1">(P541/($CN$34*(1/AC541)))</f>
        <v>3.1525932156536243</v>
      </c>
      <c r="AF541" s="52"/>
      <c r="AG541" s="52"/>
      <c r="AH541" s="57"/>
      <c r="AI541" s="57"/>
      <c r="AJ541" s="57"/>
      <c r="AK541" s="57"/>
      <c r="AL541" s="57"/>
      <c r="AM541" s="57"/>
      <c r="AN541" s="57"/>
      <c r="AO541" s="57"/>
      <c r="AP541" s="57"/>
      <c r="AQ541" s="57"/>
      <c r="AR541" s="57"/>
      <c r="AS541" s="57"/>
      <c r="AT541" s="52"/>
      <c r="AU541" s="54" t="s">
        <v>33</v>
      </c>
      <c r="AV541" s="57" cm="1">
        <f t="array" aca="1" ref="AV541" ca="1">SUM(IF($C541&gt;0,IF(AND(INDIRECT(ADDRESS($C541,44))=0,INDIRECT(ADDRESS($C541,38))="UL",ISERROR(SEARCH("Rear",INDIRECT(ADDRESS($C541,33)))),ISERROR(SEARCH("Side",INDIRECT(ADDRESS($C541,33))))),INDIRECT(ADDRESS($C541,COLUMN())),0),0),IF($D541&gt;0,IF(AND(INDIRECT(ADDRESS($D541,44))=0,INDIRECT(ADDRESS($D541,38))="UL",ISERROR(SEARCH("Rear",INDIRECT(ADDRESS($D541,33)))),ISERROR(SEARCH("Side",INDIRECT(ADDRESS($D541,33))))),INDIRECT(ADDRESS($D541,COLUMN())),0),0),IF($E541&gt;0,IF(AND(INDIRECT(ADDRESS($E541,44))=0,INDIRECT(ADDRESS($E541,38))="UL",ISERROR(SEARCH("Rear",INDIRECT(ADDRESS($E541,33)))),ISERROR(SEARCH("Side",INDIRECT(ADDRESS($E541,33))))),INDIRECT(ADDRESS($E541,COLUMN())),0),0),IF($F541&gt;0,IF(AND(INDIRECT(ADDRESS($F541,44))=0,INDIRECT(ADDRESS($F541,38))="UL",ISERROR(SEARCH("Rear",INDIRECT(ADDRESS($F541,33)))),ISERROR(SEARCH("Side",INDIRECT(ADDRESS($F541,33))))),INDIRECT(ADDRESS($F541,COLUMN())),0),0),IF($G541&gt;0,IF(AND(INDIRECT(ADDRESS($G541,44))=0,INDIRECT(ADDRESS($G541,38))="UL",ISERROR(SEARCH("Rear",INDIRECT(ADDRESS($G541,33)))),ISERROR(SEARCH("Side",INDIRECT(ADDRESS($G541,33))))),INDIRECT(ADDRESS($G541,COLUMN())),0),0),IF($H541&gt;0,IF(AND(INDIRECT(ADDRESS($H541,44))=0,INDIRECT(ADDRESS($H541,38))="UL",ISERROR(SEARCH("Rear",INDIRECT(ADDRESS($H541,33)))),ISERROR(SEARCH("Side",INDIRECT(ADDRESS($H541,33))))),INDIRECT(ADDRESS($H541,COLUMN())),0),0),IF($I541&gt;0,IF(AND(INDIRECT(ADDRESS($I541,44))=0,INDIRECT(ADDRESS($I541,38))="UL",ISERROR(SEARCH("Rear",INDIRECT(ADDRESS($I541,33)))),ISERROR(SEARCH("Side",INDIRECT(ADDRESS($I541,33))))),INDIRECT(ADDRESS($I541,COLUMN())),0),0),IF($J541&gt;0,IF(AND(INDIRECT(ADDRESS($J541,44))=0,INDIRECT(ADDRESS($J541,38))="UL",ISERROR(SEARCH("Rear",INDIRECT(ADDRESS($J541,33)))),ISERROR(SEARCH("Side",INDIRECT(ADDRESS($J541,33))))),INDIRECT(ADDRESS($J541,COLUMN())),0),0),IF($K541&gt;0,IF(AND(INDIRECT(ADDRESS($K541,44))=0,INDIRECT(ADDRESS($K541,38))="UL",ISERROR(SEARCH("Rear",INDIRECT(ADDRESS($K541,33)))),ISERROR(SEARCH("Side",INDIRECT(ADDRESS($K541,33))))),INDIRECT(ADDRESS($K541,COLUMN())),0),0),IF($L541&gt;0,IF(AND(INDIRECT(ADDRESS($L541,44))=0,INDIRECT(ADDRESS($L541,38))="UL",ISERROR(SEARCH("Rear",INDIRECT(ADDRESS($L541,33)))),ISERROR(SEARCH("Side",INDIRECT(ADDRESS($L541,33))))),INDIRECT(ADDRESS($L541,COLUMN())),0),0),IF($M541&gt;0,IF(AND(INDIRECT(ADDRESS($M541,44))=0,INDIRECT(ADDRESS($M541,38))="UL",ISERROR(SEARCH("Rear",INDIRECT(ADDRESS($M541,33)))),ISERROR(SEARCH("Side",INDIRECT(ADDRESS($M541,33))))),INDIRECT(ADDRESS($M541,COLUMN())),0),0))</f>
        <v>2.2777777777777777</v>
      </c>
      <c r="AW541" s="57" cm="1">
        <f t="array" aca="1" ref="AW541" ca="1">SUM(IF($C541&gt;0,IF(AND(INDIRECT(ADDRESS($C541,44))=0,INDIRECT(ADDRESS($C541,38))="UL",ISERROR(SEARCH("Rear",INDIRECT(ADDRESS($C541,33)))),ISERROR(SEARCH("Side",INDIRECT(ADDRESS($C541,33))))),INDIRECT(ADDRESS($C541,COLUMN())),0),0),IF($D541&gt;0,IF(AND(INDIRECT(ADDRESS($D541,44))=0,INDIRECT(ADDRESS($D541,38))="UL",ISERROR(SEARCH("Rear",INDIRECT(ADDRESS($D541,33)))),ISERROR(SEARCH("Side",INDIRECT(ADDRESS($D541,33))))),INDIRECT(ADDRESS($D541,COLUMN())),0),0),IF($E541&gt;0,IF(AND(INDIRECT(ADDRESS($E541,44))=0,INDIRECT(ADDRESS($E541,38))="UL",ISERROR(SEARCH("Rear",INDIRECT(ADDRESS($E541,33)))),ISERROR(SEARCH("Side",INDIRECT(ADDRESS($E541,33))))),INDIRECT(ADDRESS($E541,COLUMN())),0),0),IF($F541&gt;0,IF(AND(INDIRECT(ADDRESS($F541,44))=0,INDIRECT(ADDRESS($F541,38))="UL",ISERROR(SEARCH("Rear",INDIRECT(ADDRESS($F541,33)))),ISERROR(SEARCH("Side",INDIRECT(ADDRESS($F541,33))))),INDIRECT(ADDRESS($F541,COLUMN())),0),0),IF($G541&gt;0,IF(AND(INDIRECT(ADDRESS($G541,44))=0,INDIRECT(ADDRESS($G541,38))="UL",ISERROR(SEARCH("Rear",INDIRECT(ADDRESS($G541,33)))),ISERROR(SEARCH("Side",INDIRECT(ADDRESS($G541,33))))),INDIRECT(ADDRESS($G541,COLUMN())),0),0),IF($H541&gt;0,IF(AND(INDIRECT(ADDRESS($H541,44))=0,INDIRECT(ADDRESS($H541,38))="UL",ISERROR(SEARCH("Rear",INDIRECT(ADDRESS($H541,33)))),ISERROR(SEARCH("Side",INDIRECT(ADDRESS($H541,33))))),INDIRECT(ADDRESS($H541,COLUMN())),0),0),IF($I541&gt;0,IF(AND(INDIRECT(ADDRESS($I541,44))=0,INDIRECT(ADDRESS($I541,38))="UL",ISERROR(SEARCH("Rear",INDIRECT(ADDRESS($I541,33)))),ISERROR(SEARCH("Side",INDIRECT(ADDRESS($I541,33))))),INDIRECT(ADDRESS($I541,COLUMN())),0),0),IF($J541&gt;0,IF(AND(INDIRECT(ADDRESS($J541,44))=0,INDIRECT(ADDRESS($J541,38))="UL",ISERROR(SEARCH("Rear",INDIRECT(ADDRESS($J541,33)))),ISERROR(SEARCH("Side",INDIRECT(ADDRESS($J541,33))))),INDIRECT(ADDRESS($J541,COLUMN())),0),0),IF($K541&gt;0,IF(AND(INDIRECT(ADDRESS($K541,44))=0,INDIRECT(ADDRESS($K541,38))="UL",ISERROR(SEARCH("Rear",INDIRECT(ADDRESS($K541,33)))),ISERROR(SEARCH("Side",INDIRECT(ADDRESS($K541,33))))),INDIRECT(ADDRESS($K541,COLUMN())),0),0),IF($L541&gt;0,IF(AND(INDIRECT(ADDRESS($L541,44))=0,INDIRECT(ADDRESS($L541,38))="UL",ISERROR(SEARCH("Rear",INDIRECT(ADDRESS($L541,33)))),ISERROR(SEARCH("Side",INDIRECT(ADDRESS($L541,33))))),INDIRECT(ADDRESS($L541,COLUMN())),0),0),IF($M541&gt;0,IF(AND(INDIRECT(ADDRESS($M541,44))=0,INDIRECT(ADDRESS($M541,38))="UL",ISERROR(SEARCH("Rear",INDIRECT(ADDRESS($M541,33)))),ISERROR(SEARCH("Side",INDIRECT(ADDRESS($M541,33))))),INDIRECT(ADDRESS($M541,COLUMN())),0),0))</f>
        <v>3.2222222222222223</v>
      </c>
      <c r="AX541" s="57" cm="1">
        <f t="array" aca="1" ref="AX541" ca="1">SUM(IF($C541&gt;0,IF(AND(INDIRECT(ADDRESS($C541,44))=0,INDIRECT(ADDRESS($C541,38))="UL",ISERROR(SEARCH("Rear",INDIRECT(ADDRESS($C541,33)))),ISERROR(SEARCH("Side",INDIRECT(ADDRESS($C541,33))))),INDIRECT(ADDRESS($C541,COLUMN())),0),0),IF($D541&gt;0,IF(AND(INDIRECT(ADDRESS($D541,44))=0,INDIRECT(ADDRESS($D541,38))="UL",ISERROR(SEARCH("Rear",INDIRECT(ADDRESS($D541,33)))),ISERROR(SEARCH("Side",INDIRECT(ADDRESS($D541,33))))),INDIRECT(ADDRESS($D541,COLUMN())),0),0),IF($E541&gt;0,IF(AND(INDIRECT(ADDRESS($E541,44))=0,INDIRECT(ADDRESS($E541,38))="UL",ISERROR(SEARCH("Rear",INDIRECT(ADDRESS($E541,33)))),ISERROR(SEARCH("Side",INDIRECT(ADDRESS($E541,33))))),INDIRECT(ADDRESS($E541,COLUMN())),0),0),IF($F541&gt;0,IF(AND(INDIRECT(ADDRESS($F541,44))=0,INDIRECT(ADDRESS($F541,38))="UL",ISERROR(SEARCH("Rear",INDIRECT(ADDRESS($F541,33)))),ISERROR(SEARCH("Side",INDIRECT(ADDRESS($F541,33))))),INDIRECT(ADDRESS($F541,COLUMN())),0),0),IF($G541&gt;0,IF(AND(INDIRECT(ADDRESS($G541,44))=0,INDIRECT(ADDRESS($G541,38))="UL",ISERROR(SEARCH("Rear",INDIRECT(ADDRESS($G541,33)))),ISERROR(SEARCH("Side",INDIRECT(ADDRESS($G541,33))))),INDIRECT(ADDRESS($G541,COLUMN())),0),0),IF($H541&gt;0,IF(AND(INDIRECT(ADDRESS($H541,44))=0,INDIRECT(ADDRESS($H541,38))="UL",ISERROR(SEARCH("Rear",INDIRECT(ADDRESS($H541,33)))),ISERROR(SEARCH("Side",INDIRECT(ADDRESS($H541,33))))),INDIRECT(ADDRESS($H541,COLUMN())),0),0),IF($I541&gt;0,IF(AND(INDIRECT(ADDRESS($I541,44))=0,INDIRECT(ADDRESS($I541,38))="UL",ISERROR(SEARCH("Rear",INDIRECT(ADDRESS($I541,33)))),ISERROR(SEARCH("Side",INDIRECT(ADDRESS($I541,33))))),INDIRECT(ADDRESS($I541,COLUMN())),0),0),IF($J541&gt;0,IF(AND(INDIRECT(ADDRESS($J541,44))=0,INDIRECT(ADDRESS($J541,38))="UL",ISERROR(SEARCH("Rear",INDIRECT(ADDRESS($J541,33)))),ISERROR(SEARCH("Side",INDIRECT(ADDRESS($J541,33))))),INDIRECT(ADDRESS($J541,COLUMN())),0),0),IF($K541&gt;0,IF(AND(INDIRECT(ADDRESS($K541,44))=0,INDIRECT(ADDRESS($K541,38))="UL",ISERROR(SEARCH("Rear",INDIRECT(ADDRESS($K541,33)))),ISERROR(SEARCH("Side",INDIRECT(ADDRESS($K541,33))))),INDIRECT(ADDRESS($K541,COLUMN())),0),0),IF($L541&gt;0,IF(AND(INDIRECT(ADDRESS($L541,44))=0,INDIRECT(ADDRESS($L541,38))="UL",ISERROR(SEARCH("Rear",INDIRECT(ADDRESS($L541,33)))),ISERROR(SEARCH("Side",INDIRECT(ADDRESS($L541,33))))),INDIRECT(ADDRESS($L541,COLUMN())),0),0),IF($M541&gt;0,IF(AND(INDIRECT(ADDRESS($M541,44))=0,INDIRECT(ADDRESS($M541,38))="UL",ISERROR(SEARCH("Rear",INDIRECT(ADDRESS($M541,33)))),ISERROR(SEARCH("Side",INDIRECT(ADDRESS($M541,33))))),INDIRECT(ADDRESS($M541,COLUMN())),0),0))</f>
        <v>1.1666666666666667</v>
      </c>
      <c r="AY541" s="58">
        <f ca="1">IF(AU541="S",AV541,IF(AU541="MS",AW541,IF(AU541="ML",AW541,AX541)))</f>
        <v>2.2777777777777777</v>
      </c>
      <c r="AZ541" s="58">
        <f ca="1">SUM(AV541:AX541)/3</f>
        <v>2.2222222222222223</v>
      </c>
      <c r="BA541" s="58" cm="1">
        <f t="array" aca="1" ref="BA541" ca="1">SUM(IF($C541&gt;0,IF(AND(INDIRECT(ADDRESS($C541,44))=0,INDIRECT(ADDRESS($C541,38))="UL"),INDIRECT(ADDRESS($C541,COLUMN())),0),0),IF($D541&gt;0,IF(AND(INDIRECT(ADDRESS($D541,44))=0,INDIRECT(ADDRESS($D541,38))="UL"),INDIRECT(ADDRESS($D541,COLUMN())),0),0),IF($E541&gt;0,IF(AND(INDIRECT(ADDRESS($E541,44))=0,INDIRECT(ADDRESS($E541,38))="UL"),INDIRECT(ADDRESS($E541,COLUMN())),0),0),IF($F541&gt;0,IF(AND(INDIRECT(ADDRESS($F541,44))=0,INDIRECT(ADDRESS($F541,38))="UL"),INDIRECT(ADDRESS($F541,COLUMN())),0),0),IF($G541&gt;0,IF(AND(INDIRECT(ADDRESS($G541,44))=0,INDIRECT(ADDRESS($G541,38))="UL"),INDIRECT(ADDRESS($G541,COLUMN())),0),0),IF($H541&gt;0,IF(AND(INDIRECT(ADDRESS($H541,44))=0,INDIRECT(ADDRESS($H541,38))="UL"),INDIRECT(ADDRESS($H541,COLUMN())),0),0),IF($I541&gt;0,IF(AND(INDIRECT(ADDRESS($I541,44))=0,INDIRECT(ADDRESS($I541,38))="UL"),INDIRECT(ADDRESS($I541,COLUMN())),0),0),IF($J541&gt;0,IF(AND(INDIRECT(ADDRESS($J541,44))=0,INDIRECT(ADDRESS($J541,38))="UL"),INDIRECT(ADDRESS($J541,COLUMN())),0),0),IF($K541&gt;0,IF(AND(INDIRECT(ADDRESS($K541,44))=0,INDIRECT(ADDRESS($K541,38))="UL"),INDIRECT(ADDRESS($K541,COLUMN())),0),0),IF($L541&gt;0,IF(AND(INDIRECT(ADDRESS($L541,44))=0,INDIRECT(ADDRESS($L541,38))="UL"),INDIRECT(ADDRESS($L541,COLUMN())),0),0),IF($M541&gt;0,IF(AND(INDIRECT(ADDRESS($M541,44))=0,INDIRECT(ADDRESS($M541,38))="UL"),INDIRECT(ADDRESS($M541,COLUMN())),0),0))</f>
        <v>1.0148148148148148</v>
      </c>
      <c r="BB541" s="58" cm="1">
        <f t="array" aca="1" ref="BB541" ca="1">SUM(IF($C541&gt;0,IF(AND(INDIRECT(ADDRESS($C541,44))=0,INDIRECT(ADDRESS($C541,38))="UL"),INDIRECT(ADDRESS($C541,COLUMN())),0),0),IF($D541&gt;0,IF(AND(INDIRECT(ADDRESS($D541,44))=0,INDIRECT(ADDRESS($D541,38))="UL"),INDIRECT(ADDRESS($D541,COLUMN())),0),0),IF($E541&gt;0,IF(AND(INDIRECT(ADDRESS($E541,44))=0,INDIRECT(ADDRESS($E541,38))="UL"),INDIRECT(ADDRESS($E541,COLUMN())),0),0),IF($F541&gt;0,IF(AND(INDIRECT(ADDRESS($F541,44))=0,INDIRECT(ADDRESS($F541,38))="UL"),INDIRECT(ADDRESS($F541,COLUMN())),0),0),IF($G541&gt;0,IF(AND(INDIRECT(ADDRESS($G541,44))=0,INDIRECT(ADDRESS($G541,38))="UL"),INDIRECT(ADDRESS($G541,COLUMN())),0),0),IF($H541&gt;0,IF(AND(INDIRECT(ADDRESS($H541,44))=0,INDIRECT(ADDRESS($H541,38))="UL"),INDIRECT(ADDRESS($H541,COLUMN())),0),0),IF($I541&gt;0,IF(AND(INDIRECT(ADDRESS($I541,44))=0,INDIRECT(ADDRESS($I541,38))="UL"),INDIRECT(ADDRESS($I541,COLUMN())),0),0),IF($J541&gt;0,IF(AND(INDIRECT(ADDRESS($J541,44))=0,INDIRECT(ADDRESS($J541,38))="UL"),INDIRECT(ADDRESS($J541,COLUMN())),0),0),IF($K541&gt;0,IF(AND(INDIRECT(ADDRESS($K541,44))=0,INDIRECT(ADDRESS($K541,38))="UL"),INDIRECT(ADDRESS($K541,COLUMN())),0),0),IF($L541&gt;0,IF(AND(INDIRECT(ADDRESS($L541,44))=0,INDIRECT(ADDRESS($L541,38))="UL"),INDIRECT(ADDRESS($L541,COLUMN())),0),0),IF($M541&gt;0,IF(AND(INDIRECT(ADDRESS($M541,44))=0,INDIRECT(ADDRESS($M541,38))="UL"),INDIRECT(ADDRESS($M541,COLUMN())),0),0))</f>
        <v>0.76296296296296284</v>
      </c>
      <c r="BC541" s="58" cm="1">
        <f t="array" aca="1" ref="BC541" ca="1">SUM(IF($C541&gt;0,IF(AND(INDIRECT(ADDRESS($C541,44))=0,INDIRECT(ADDRESS($C541,38))="UL"),INDIRECT(ADDRESS($C541,COLUMN())),0),0),IF($D541&gt;0,IF(AND(INDIRECT(ADDRESS($D541,44))=0,INDIRECT(ADDRESS($D541,38))="UL"),INDIRECT(ADDRESS($D541,COLUMN())),0),0),IF($E541&gt;0,IF(AND(INDIRECT(ADDRESS($E541,44))=0,INDIRECT(ADDRESS($E541,38))="UL"),INDIRECT(ADDRESS($E541,COLUMN())),0),0),IF($F541&gt;0,IF(AND(INDIRECT(ADDRESS($F541,44))=0,INDIRECT(ADDRESS($F541,38))="UL"),INDIRECT(ADDRESS($F541,COLUMN())),0),0),IF($G541&gt;0,IF(AND(INDIRECT(ADDRESS($G541,44))=0,INDIRECT(ADDRESS($G541,38))="UL"),INDIRECT(ADDRESS($G541,COLUMN())),0),0),IF($H541&gt;0,IF(AND(INDIRECT(ADDRESS($H541,44))=0,INDIRECT(ADDRESS($H541,38))="UL"),INDIRECT(ADDRESS($H541,COLUMN())),0),0),IF($I541&gt;0,IF(AND(INDIRECT(ADDRESS($I541,44))=0,INDIRECT(ADDRESS($I541,38))="UL"),INDIRECT(ADDRESS($I541,COLUMN())),0),0),IF($J541&gt;0,IF(AND(INDIRECT(ADDRESS($J541,44))=0,INDIRECT(ADDRESS($J541,38))="UL"),INDIRECT(ADDRESS($J541,COLUMN())),0),0),IF($K541&gt;0,IF(AND(INDIRECT(ADDRESS($K541,44))=0,INDIRECT(ADDRESS($K541,38))="UL"),INDIRECT(ADDRESS($K541,COLUMN())),0),0),IF($L541&gt;0,IF(AND(INDIRECT(ADDRESS($L541,44))=0,INDIRECT(ADDRESS($L541,38))="UL"),INDIRECT(ADDRESS($L541,COLUMN())),0),0),IF($M541&gt;0,IF(AND(INDIRECT(ADDRESS($M541,44))=0,INDIRECT(ADDRESS($M541,38))="UL"),INDIRECT(ADDRESS($M541,COLUMN())),0),0))</f>
        <v>0.61481481481481481</v>
      </c>
      <c r="BD541" s="58" cm="1">
        <f t="array" aca="1" ref="BD541" ca="1">SUM(IF($C541&gt;0,IF(AND(INDIRECT(ADDRESS($C541,44))=0,INDIRECT(ADDRESS($C541,38))="UL"),INDIRECT(ADDRESS($C541,COLUMN())),0),0),IF($D541&gt;0,IF(AND(INDIRECT(ADDRESS($D541,44))=0,INDIRECT(ADDRESS($D541,38))="UL"),INDIRECT(ADDRESS($D541,COLUMN())),0),0),IF($E541&gt;0,IF(AND(INDIRECT(ADDRESS($E541,44))=0,INDIRECT(ADDRESS($E541,38))="UL"),INDIRECT(ADDRESS($E541,COLUMN())),0),0),IF($F541&gt;0,IF(AND(INDIRECT(ADDRESS($F541,44))=0,INDIRECT(ADDRESS($F541,38))="UL"),INDIRECT(ADDRESS($F541,COLUMN())),0),0),IF($G541&gt;0,IF(AND(INDIRECT(ADDRESS($G541,44))=0,INDIRECT(ADDRESS($G541,38))="UL"),INDIRECT(ADDRESS($G541,COLUMN())),0),0),IF($H541&gt;0,IF(AND(INDIRECT(ADDRESS($H541,44))=0,INDIRECT(ADDRESS($H541,38))="UL"),INDIRECT(ADDRESS($H541,COLUMN())),0),0),IF($I541&gt;0,IF(AND(INDIRECT(ADDRESS($I541,44))=0,INDIRECT(ADDRESS($I541,38))="UL"),INDIRECT(ADDRESS($I541,COLUMN())),0),0),IF($J541&gt;0,IF(AND(INDIRECT(ADDRESS($J541,44))=0,INDIRECT(ADDRESS($J541,38))="UL"),INDIRECT(ADDRESS($J541,COLUMN())),0),0),IF($K541&gt;0,IF(AND(INDIRECT(ADDRESS($K541,44))=0,INDIRECT(ADDRESS($K541,38))="UL"),INDIRECT(ADDRESS($K541,COLUMN())),0),0),IF($L541&gt;0,IF(AND(INDIRECT(ADDRESS($L541,44))=0,INDIRECT(ADDRESS($L541,38))="UL"),INDIRECT(ADDRESS($L541,COLUMN())),0),0),IF($M541&gt;0,IF(AND(INDIRECT(ADDRESS($M541,44))=0,INDIRECT(ADDRESS($M541,38))="UL"),INDIRECT(ADDRESS($M541,COLUMN())),0),0))</f>
        <v>1.162962962962963</v>
      </c>
      <c r="BE541" s="57">
        <f ca="1">IF(AU541="S",BA541,IF(AU541="MS",BB541,IF(AU541="ML",BC541,BD541)))</f>
        <v>1.0148148148148148</v>
      </c>
      <c r="BF541" s="57" cm="1">
        <f t="array" aca="1" ref="BF541" ca="1">SUM(IF($C541&gt;0,IF(INDIRECT(ADDRESS($C541,45))=1,INDIRECT(ADDRESS($C541,52))*INDIRECT(ADDRESS($C541,42))/5,0),0), IF($D541&gt;0,IF(INDIRECT(ADDRESS($D541,45))=1,INDIRECT(ADDRESS($D541,52))*INDIRECT(ADDRESS($D541,42))/5,0),0), IF($E541&gt;0,IF(INDIRECT(ADDRESS($E541,45))=1,INDIRECT(ADDRESS($E541,52))*INDIRECT(ADDRESS($E541,42))/5,0),0), IF($F541&gt;0,IF(INDIRECT(ADDRESS($F541,45))=1,INDIRECT(ADDRESS($F541,52))*INDIRECT(ADDRESS($F541,42))/5,0),0), IF($G541&gt;0,IF(INDIRECT(ADDRESS($G541,45))=1,INDIRECT(ADDRESS($G541,52))*INDIRECT(ADDRESS($G541,42))/5,0),0), IF($H541&gt;0,IF(INDIRECT(ADDRESS($H541,45))=1,INDIRECT(ADDRESS($H541,52))*INDIRECT(ADDRESS($H541,42))/5,0),0)
)*$BF$296/100</f>
        <v>0</v>
      </c>
      <c r="BG541" s="19"/>
      <c r="BH541" s="57" cm="1">
        <f t="array" aca="1" ref="BH541" ca="1">SUM(IF($C541&gt;0,IF(AND(INDIRECT(ADDRESS($C541,44))=0,INDIRECT(ADDRESS($C541,38))&lt;&gt;"UL"),INDIRECT(ADDRESS($C541,COLUMN()-12)),0),0), IF($D541&gt;0,IF(AND(INDIRECT(ADDRESS($D541,44))=0,INDIRECT(ADDRESS($D541,38))&lt;&gt;"UL"),INDIRECT(ADDRESS($D541,COLUMN()-12)),0),0), IF($E541&gt;0,IF(AND(INDIRECT(ADDRESS($E541,44))=0,INDIRECT(ADDRESS($E541,38))&lt;&gt;"UL"),INDIRECT(ADDRESS($E541,COLUMN()-12)),0),0), IF($F541&gt;0,IF(AND(INDIRECT(ADDRESS($F541,44))=0,INDIRECT(ADDRESS($F541,38))&lt;&gt;"UL"),INDIRECT(ADDRESS($F541,COLUMN()-12)),0),0), IF($G541&gt;0,IF(AND(INDIRECT(ADDRESS($G541,44))=0,INDIRECT(ADDRESS($G541,38))&lt;&gt;"UL"),INDIRECT(ADDRESS($G541,COLUMN()-12)),0),0), IF($H541&gt;0,IF(AND(INDIRECT(ADDRESS($H541,44))=0,INDIRECT(ADDRESS($H541,38))&lt;&gt;"UL"),INDIRECT(ADDRESS($H541,COLUMN()-12)),0),0), IF($I541&gt;0,IF(AND(INDIRECT(ADDRESS($I541,44))=0,INDIRECT(ADDRESS($I541,38))&lt;&gt;"UL"),INDIRECT(ADDRESS($I541,COLUMN()-12)),0),0), IF($J541&gt;0,IF(AND(INDIRECT(ADDRESS($J541,44))=0,INDIRECT(ADDRESS($J541,38))&lt;&gt;"UL"),INDIRECT(ADDRESS($J541,COLUMN()-12)),0),0), IF($K541&gt;0,IF(AND(INDIRECT(ADDRESS($K541,44))=0,INDIRECT(ADDRESS($K541,38))&lt;&gt;"UL"),INDIRECT(ADDRESS($K541,COLUMN()-12)),0),0), IF($L541&gt;0,IF(AND(INDIRECT(ADDRESS($L541,44))=0,INDIRECT(ADDRESS($L541,38))&lt;&gt;"UL"),INDIRECT(ADDRESS($L541,COLUMN()-12)),0),0), IF($M541&gt;0,IF(AND(INDIRECT(ADDRESS($M541,44))=0,INDIRECT(ADDRESS($M541,38))&lt;&gt;"UL"),INDIRECT(ADDRESS($M541,COLUMN()-12)),0),0))</f>
        <v>0</v>
      </c>
      <c r="BI541" s="57" cm="1">
        <f t="array" aca="1" ref="BI541" ca="1">SUM(IF($C541&gt;0,IF(AND(INDIRECT(ADDRESS($C541,44))=0,INDIRECT(ADDRESS($C541,38))&lt;&gt;"UL"),INDIRECT(ADDRESS($C541,COLUMN()-12)),0),0), IF($D541&gt;0,IF(AND(INDIRECT(ADDRESS($D541,44))=0,INDIRECT(ADDRESS($D541,38))&lt;&gt;"UL"),INDIRECT(ADDRESS($D541,COLUMN()-12)),0),0), IF($E541&gt;0,IF(AND(INDIRECT(ADDRESS($E541,44))=0,INDIRECT(ADDRESS($E541,38))&lt;&gt;"UL"),INDIRECT(ADDRESS($E541,COLUMN()-12)),0),0), IF($F541&gt;0,IF(AND(INDIRECT(ADDRESS($F541,44))=0,INDIRECT(ADDRESS($F541,38))&lt;&gt;"UL"),INDIRECT(ADDRESS($F541,COLUMN()-12)),0),0), IF($G541&gt;0,IF(AND(INDIRECT(ADDRESS($G541,44))=0,INDIRECT(ADDRESS($G541,38))&lt;&gt;"UL"),INDIRECT(ADDRESS($G541,COLUMN()-12)),0),0), IF($H541&gt;0,IF(AND(INDIRECT(ADDRESS($H541,44))=0,INDIRECT(ADDRESS($H541,38))&lt;&gt;"UL"),INDIRECT(ADDRESS($H541,COLUMN()-12)),0),0), IF($I541&gt;0,IF(AND(INDIRECT(ADDRESS($I541,44))=0,INDIRECT(ADDRESS($I541,38))&lt;&gt;"UL"),INDIRECT(ADDRESS($I541,COLUMN()-12)),0),0), IF($J541&gt;0,IF(AND(INDIRECT(ADDRESS($J541,44))=0,INDIRECT(ADDRESS($J541,38))&lt;&gt;"UL"),INDIRECT(ADDRESS($J541,COLUMN()-12)),0),0), IF($K541&gt;0,IF(AND(INDIRECT(ADDRESS($K541,44))=0,INDIRECT(ADDRESS($K541,38))&lt;&gt;"UL"),INDIRECT(ADDRESS($K541,COLUMN()-12)),0),0), IF($L541&gt;0,IF(AND(INDIRECT(ADDRESS($L541,44))=0,INDIRECT(ADDRESS($L541,38))&lt;&gt;"UL"),INDIRECT(ADDRESS($L541,COLUMN()-12)),0),0), IF($M541&gt;0,IF(AND(INDIRECT(ADDRESS($M541,44))=0,INDIRECT(ADDRESS($M541,38))&lt;&gt;"UL"),INDIRECT(ADDRESS($M541,COLUMN()-12)),0),0))</f>
        <v>0</v>
      </c>
      <c r="BJ541" s="57" cm="1">
        <f t="array" aca="1" ref="BJ541" ca="1">SUM(IF($C541&gt;0,IF(AND(INDIRECT(ADDRESS($C541,44))=0,INDIRECT(ADDRESS($C541,38))&lt;&gt;"UL"),INDIRECT(ADDRESS($C541,COLUMN()-12)),0),0), IF($D541&gt;0,IF(AND(INDIRECT(ADDRESS($D541,44))=0,INDIRECT(ADDRESS($D541,38))&lt;&gt;"UL"),INDIRECT(ADDRESS($D541,COLUMN()-12)),0),0), IF($E541&gt;0,IF(AND(INDIRECT(ADDRESS($E541,44))=0,INDIRECT(ADDRESS($E541,38))&lt;&gt;"UL"),INDIRECT(ADDRESS($E541,COLUMN()-12)),0),0), IF($F541&gt;0,IF(AND(INDIRECT(ADDRESS($F541,44))=0,INDIRECT(ADDRESS($F541,38))&lt;&gt;"UL"),INDIRECT(ADDRESS($F541,COLUMN()-12)),0),0), IF($G541&gt;0,IF(AND(INDIRECT(ADDRESS($G541,44))=0,INDIRECT(ADDRESS($G541,38))&lt;&gt;"UL"),INDIRECT(ADDRESS($G541,COLUMN()-12)),0),0), IF($H541&gt;0,IF(AND(INDIRECT(ADDRESS($H541,44))=0,INDIRECT(ADDRESS($H541,38))&lt;&gt;"UL"),INDIRECT(ADDRESS($H541,COLUMN()-12)),0),0), IF($I541&gt;0,IF(AND(INDIRECT(ADDRESS($I541,44))=0,INDIRECT(ADDRESS($I541,38))&lt;&gt;"UL"),INDIRECT(ADDRESS($I541,COLUMN()-12)),0),0), IF($J541&gt;0,IF(AND(INDIRECT(ADDRESS($J541,44))=0,INDIRECT(ADDRESS($J541,38))&lt;&gt;"UL"),INDIRECT(ADDRESS($J541,COLUMN()-12)),0),0), IF($K541&gt;0,IF(AND(INDIRECT(ADDRESS($K541,44))=0,INDIRECT(ADDRESS($K541,38))&lt;&gt;"UL"),INDIRECT(ADDRESS($K541,COLUMN()-12)),0),0), IF($L541&gt;0,IF(AND(INDIRECT(ADDRESS($L541,44))=0,INDIRECT(ADDRESS($L541,38))&lt;&gt;"UL"),INDIRECT(ADDRESS($L541,COLUMN()-12)),0),0), IF($M541&gt;0,IF(AND(INDIRECT(ADDRESS($M541,44))=0,INDIRECT(ADDRESS($M541,38))&lt;&gt;"UL"),INDIRECT(ADDRESS($M541,COLUMN()-12)),0),0))</f>
        <v>0</v>
      </c>
      <c r="BK541" s="57">
        <f ca="1">IF(AU541="S",BH541,IF(AU541="MS",BI541,IF(AU541="ML",BI541,BJ541)))</f>
        <v>0</v>
      </c>
      <c r="BL541" s="58">
        <f ca="1">SUM(BH541:BJ541)/3</f>
        <v>0</v>
      </c>
      <c r="BM541" s="57" cm="1">
        <f t="array" aca="1" ref="BM541" ca="1">SUM(IF($C541&gt;0,IF(AND(INDIRECT(ADDRESS($C541,44))=0,INDIRECT(ADDRESS($C541,38))&lt;&gt;"UL"),INDIRECT(ADDRESS($C541,COLUMN()-12)),0),0), IF($D541&gt;0,IF(AND(INDIRECT(ADDRESS($D541,44))=0,INDIRECT(ADDRESS($D541,38))&lt;&gt;"UL"),INDIRECT(ADDRESS($D541,COLUMN()-12)),0),0), IF($E541&gt;0,IF(AND(INDIRECT(ADDRESS($E541,44))=0,INDIRECT(ADDRESS($E541,38))&lt;&gt;"UL"),INDIRECT(ADDRESS($E541,COLUMN()-12)),0),0), IF($F541&gt;0,IF(AND(INDIRECT(ADDRESS($F541,44))=0,INDIRECT(ADDRESS($F541,38))&lt;&gt;"UL"),INDIRECT(ADDRESS($F541,COLUMN()-12)),0),0), IF($G541&gt;0,IF(AND(INDIRECT(ADDRESS($G541,44))=0,INDIRECT(ADDRESS($G541,38))&lt;&gt;"UL"),INDIRECT(ADDRESS($G541,COLUMN()-12)),0),0), IF($H541&gt;0,IF(AND(INDIRECT(ADDRESS($H541,44))=0,INDIRECT(ADDRESS($H541,38))&lt;&gt;"UL"),INDIRECT(ADDRESS($H541,COLUMN()-12)),0),0), IF($I541&gt;0,IF(AND(INDIRECT(ADDRESS($I541,44))=0,INDIRECT(ADDRESS($I541,38))&lt;&gt;"UL"),INDIRECT(ADDRESS($I541,COLUMN()-12)),0),0), IF($J541&gt;0,IF(AND(INDIRECT(ADDRESS($J541,44))=0,INDIRECT(ADDRESS($J541,38))&lt;&gt;"UL"),INDIRECT(ADDRESS($J541,COLUMN()-12)),0),0), IF($K541&gt;0,IF(AND(INDIRECT(ADDRESS($K541,44))=0,INDIRECT(ADDRESS($K541,38))&lt;&gt;"UL"),INDIRECT(ADDRESS($K541,COLUMN()-11)),0),0), IF($L541&gt;0,IF(AND(INDIRECT(ADDRESS($L541,44))=0,INDIRECT(ADDRESS($L541,38))&lt;&gt;"UL"),INDIRECT(ADDRESS($L541,COLUMN()-11)),0),0), IF($M541&gt;0,IF(AND(INDIRECT(ADDRESS($M541,44))=0,INDIRECT(ADDRESS($M541,38))&lt;&gt;"UL"),INDIRECT(ADDRESS($M541,COLUMN()-11)),0),0))</f>
        <v>0</v>
      </c>
      <c r="BN541" s="57" cm="1">
        <f t="array" aca="1" ref="BN541" ca="1">SUM(IF($C541&gt;0,IF(AND(INDIRECT(ADDRESS($C541,44))=0,INDIRECT(ADDRESS($C541,38))&lt;&gt;"UL"),INDIRECT(ADDRESS($C541,COLUMN()-12)),0),0), IF($D541&gt;0,IF(AND(INDIRECT(ADDRESS($D541,44))=0,INDIRECT(ADDRESS($D541,38))&lt;&gt;"UL"),INDIRECT(ADDRESS($D541,COLUMN()-12)),0),0), IF($E541&gt;0,IF(AND(INDIRECT(ADDRESS($E541,44))=0,INDIRECT(ADDRESS($E541,38))&lt;&gt;"UL"),INDIRECT(ADDRESS($E541,COLUMN()-12)),0),0), IF($F541&gt;0,IF(AND(INDIRECT(ADDRESS($F541,44))=0,INDIRECT(ADDRESS($F541,38))&lt;&gt;"UL"),INDIRECT(ADDRESS($F541,COLUMN()-12)),0),0), IF($G541&gt;0,IF(AND(INDIRECT(ADDRESS($G541,44))=0,INDIRECT(ADDRESS($G541,38))&lt;&gt;"UL"),INDIRECT(ADDRESS($G541,COLUMN()-12)),0),0), IF($H541&gt;0,IF(AND(INDIRECT(ADDRESS($H541,44))=0,INDIRECT(ADDRESS($H541,38))&lt;&gt;"UL"),INDIRECT(ADDRESS($H541,COLUMN()-12)),0),0), IF($I541&gt;0,IF(AND(INDIRECT(ADDRESS($I541,44))=0,INDIRECT(ADDRESS($I541,38))&lt;&gt;"UL"),INDIRECT(ADDRESS($I541,COLUMN()-12)),0),0), IF($J541&gt;0,IF(AND(INDIRECT(ADDRESS($J541,44))=0,INDIRECT(ADDRESS($J541,38))&lt;&gt;"UL"),INDIRECT(ADDRESS($J541,COLUMN()-12)),0),0), IF($K541&gt;0,IF(AND(INDIRECT(ADDRESS($K541,44))=0,INDIRECT(ADDRESS($K541,38))&lt;&gt;"UL"),INDIRECT(ADDRESS($K541,COLUMN()-11)),0),0), IF($L541&gt;0,IF(AND(INDIRECT(ADDRESS($L541,44))=0,INDIRECT(ADDRESS($L541,38))&lt;&gt;"UL"),INDIRECT(ADDRESS($L541,COLUMN()-11)),0),0), IF($M541&gt;0,IF(AND(INDIRECT(ADDRESS($M541,44))=0,INDIRECT(ADDRESS($M541,38))&lt;&gt;"UL"),INDIRECT(ADDRESS($M541,COLUMN()-11)),0),0))</f>
        <v>0</v>
      </c>
      <c r="BO541" s="57" cm="1">
        <f t="array" aca="1" ref="BO541" ca="1">SUM(IF($C541&gt;0,IF(AND(INDIRECT(ADDRESS($C541,44))=0,INDIRECT(ADDRESS($C541,38))&lt;&gt;"UL"),INDIRECT(ADDRESS($C541,COLUMN()-12)),0),0), IF($D541&gt;0,IF(AND(INDIRECT(ADDRESS($D541,44))=0,INDIRECT(ADDRESS($D541,38))&lt;&gt;"UL"),INDIRECT(ADDRESS($D541,COLUMN()-12)),0),0), IF($E541&gt;0,IF(AND(INDIRECT(ADDRESS($E541,44))=0,INDIRECT(ADDRESS($E541,38))&lt;&gt;"UL"),INDIRECT(ADDRESS($E541,COLUMN()-12)),0),0), IF($F541&gt;0,IF(AND(INDIRECT(ADDRESS($F541,44))=0,INDIRECT(ADDRESS($F541,38))&lt;&gt;"UL"),INDIRECT(ADDRESS($F541,COLUMN()-12)),0),0), IF($G541&gt;0,IF(AND(INDIRECT(ADDRESS($G541,44))=0,INDIRECT(ADDRESS($G541,38))&lt;&gt;"UL"),INDIRECT(ADDRESS($G541,COLUMN()-12)),0),0), IF($H541&gt;0,IF(AND(INDIRECT(ADDRESS($H541,44))=0,INDIRECT(ADDRESS($H541,38))&lt;&gt;"UL"),INDIRECT(ADDRESS($H541,COLUMN()-12)),0),0), IF($I541&gt;0,IF(AND(INDIRECT(ADDRESS($I541,44))=0,INDIRECT(ADDRESS($I541,38))&lt;&gt;"UL"),INDIRECT(ADDRESS($I541,COLUMN()-12)),0),0), IF($J541&gt;0,IF(AND(INDIRECT(ADDRESS($J541,44))=0,INDIRECT(ADDRESS($J541,38))&lt;&gt;"UL"),INDIRECT(ADDRESS($J541,COLUMN()-12)),0),0), IF($K541&gt;0,IF(AND(INDIRECT(ADDRESS($K541,44))=0,INDIRECT(ADDRESS($K541,38))&lt;&gt;"UL"),INDIRECT(ADDRESS($K541,COLUMN()-11)),0),0), IF($L541&gt;0,IF(AND(INDIRECT(ADDRESS($L541,44))=0,INDIRECT(ADDRESS($L541,38))&lt;&gt;"UL"),INDIRECT(ADDRESS($L541,COLUMN()-11)),0),0), IF($M541&gt;0,IF(AND(INDIRECT(ADDRESS($M541,44))=0,INDIRECT(ADDRESS($M541,38))&lt;&gt;"UL"),INDIRECT(ADDRESS($M541,COLUMN()-11)),0),0))</f>
        <v>0</v>
      </c>
      <c r="BP541" s="57" cm="1">
        <f t="array" aca="1" ref="BP541" ca="1">SUM(IF($C541&gt;0,IF(AND(INDIRECT(ADDRESS($C541,44))=0,INDIRECT(ADDRESS($C541,38))&lt;&gt;"UL"),INDIRECT(ADDRESS($C541,COLUMN()-12)),0),0), IF($D541&gt;0,IF(AND(INDIRECT(ADDRESS($D541,44))=0,INDIRECT(ADDRESS($D541,38))&lt;&gt;"UL"),INDIRECT(ADDRESS($D541,COLUMN()-12)),0),0), IF($E541&gt;0,IF(AND(INDIRECT(ADDRESS($E541,44))=0,INDIRECT(ADDRESS($E541,38))&lt;&gt;"UL"),INDIRECT(ADDRESS($E541,COLUMN()-12)),0),0), IF($F541&gt;0,IF(AND(INDIRECT(ADDRESS($F541,44))=0,INDIRECT(ADDRESS($F541,38))&lt;&gt;"UL"),INDIRECT(ADDRESS($F541,COLUMN()-12)),0),0), IF($G541&gt;0,IF(AND(INDIRECT(ADDRESS($G541,44))=0,INDIRECT(ADDRESS($G541,38))&lt;&gt;"UL"),INDIRECT(ADDRESS($G541,COLUMN()-12)),0),0), IF($H541&gt;0,IF(AND(INDIRECT(ADDRESS($H541,44))=0,INDIRECT(ADDRESS($H541,38))&lt;&gt;"UL"),INDIRECT(ADDRESS($H541,COLUMN()-12)),0),0), IF($I541&gt;0,IF(AND(INDIRECT(ADDRESS($I541,44))=0,INDIRECT(ADDRESS($I541,38))&lt;&gt;"UL"),INDIRECT(ADDRESS($I541,COLUMN()-12)),0),0), IF($J541&gt;0,IF(AND(INDIRECT(ADDRESS($J541,44))=0,INDIRECT(ADDRESS($J541,38))&lt;&gt;"UL"),INDIRECT(ADDRESS($J541,COLUMN()-12)),0),0), IF($K541&gt;0,IF(AND(INDIRECT(ADDRESS($K541,44))=0,INDIRECT(ADDRESS($K541,38))&lt;&gt;"UL"),INDIRECT(ADDRESS($K541,COLUMN()-11)),0),0), IF($L541&gt;0,IF(AND(INDIRECT(ADDRESS($L541,44))=0,INDIRECT(ADDRESS($L541,38))&lt;&gt;"UL"),INDIRECT(ADDRESS($L541,COLUMN()-11)),0),0), IF($M541&gt;0,IF(AND(INDIRECT(ADDRESS($M541,44))=0,INDIRECT(ADDRESS($M541,38))&lt;&gt;"UL"),INDIRECT(ADDRESS($M541,COLUMN()-11)),0),0))</f>
        <v>0</v>
      </c>
      <c r="BQ541" s="57">
        <f ca="1">IF(AU541="S",BM541,IF(AU541="MS",BN541,IF(AU541="ML",BO541,BP541)))</f>
        <v>0</v>
      </c>
      <c r="BR541" s="161">
        <f ca="1">(((AZ541+BB541+BL541+BQ541)/(AY541+BB541+BK541+BQ541)*AB541^$BR$296)^$BQ$296)*100</f>
        <v>96.975647697083005</v>
      </c>
      <c r="BS541" s="59"/>
      <c r="BT541" s="56">
        <f ca="1">IF(AD541&lt;BG541,((((AY541+BK541)*AB541)+((BE541+BQ541)*(1-AB541))+BF541)*AD541),((((AY541*AB541)+(BE541*(1-AB541))+BF541)*AD541)+(((BK541*AB541)+(BQ541*(1-AB541)))*BG541)))</f>
        <v>6.6416503070930712</v>
      </c>
      <c r="BU541" s="63">
        <f ca="1">BT541/N541</f>
        <v>0.15445698388588538</v>
      </c>
      <c r="BV541" s="57" t="s">
        <v>34</v>
      </c>
      <c r="BW541" s="57" cm="1">
        <f t="array" aca="1" ref="BW541" ca="1">SUM(IF($C541&gt;0,IF(AND(INDIRECT(ADDRESS($C541,44))=0,INDIRECT(ADDRESS($C541,38))="UL",ISERROR(SEARCH("Rear",INDIRECT(ADDRESS($C541,33)))),ISERROR(SEARCH("Side",INDIRECT(ADDRESS($C541,33))))),INDIRECT(ADDRESS($C541,COLUMN())),0),0),IF($D541&gt;0,IF(AND(INDIRECT(ADDRESS($D541,44))=0,INDIRECT(ADDRESS($D541,38))="UL",ISERROR(SEARCH("Rear",INDIRECT(ADDRESS($D541,33)))),ISERROR(SEARCH("Side",INDIRECT(ADDRESS($D541,33))))),INDIRECT(ADDRESS($D541,COLUMN())),0),0),IF($E541&gt;0,IF(AND(INDIRECT(ADDRESS($E541,44))=0,INDIRECT(ADDRESS($E541,38))="UL",ISERROR(SEARCH("Rear",INDIRECT(ADDRESS($E541,33)))),ISERROR(SEARCH("Side",INDIRECT(ADDRESS($E541,33))))),INDIRECT(ADDRESS($E541,COLUMN())),0),0),IF($F541&gt;0,IF(AND(INDIRECT(ADDRESS($F541,44))=0,INDIRECT(ADDRESS($F541,38))="UL",ISERROR(SEARCH("Rear",INDIRECT(ADDRESS($F541,33)))),ISERROR(SEARCH("Side",INDIRECT(ADDRESS($F541,33))))),INDIRECT(ADDRESS($F541,COLUMN())),0),0),IF($G541&gt;0,IF(AND(INDIRECT(ADDRESS($G541,44))=0,INDIRECT(ADDRESS($G541,38))="UL",ISERROR(SEARCH("Rear",INDIRECT(ADDRESS($G541,33)))),ISERROR(SEARCH("Side",INDIRECT(ADDRESS($G541,33))))),INDIRECT(ADDRESS($G541,COLUMN())),0),0),IF($H541&gt;0,IF(AND(INDIRECT(ADDRESS($H541,44))=0,INDIRECT(ADDRESS($H541,38))="UL",ISERROR(SEARCH("Rear",INDIRECT(ADDRESS($H541,33)))),ISERROR(SEARCH("Side",INDIRECT(ADDRESS($H541,33))))),INDIRECT(ADDRESS($H541,COLUMN())),0),0),IF($I541&gt;0,IF(AND(INDIRECT(ADDRESS($I541,44))=0,INDIRECT(ADDRESS($I541,38))="UL",ISERROR(SEARCH("Rear",INDIRECT(ADDRESS($I541,33)))),ISERROR(SEARCH("Side",INDIRECT(ADDRESS($I541,33))))),INDIRECT(ADDRESS($I541,COLUMN())),0),0),IF($J541&gt;0,IF(AND(INDIRECT(ADDRESS($J541,44))=0,INDIRECT(ADDRESS($J541,38))="UL",ISERROR(SEARCH("Rear",INDIRECT(ADDRESS($J541,33)))),ISERROR(SEARCH("Side",INDIRECT(ADDRESS($J541,33))))),INDIRECT(ADDRESS($J541,COLUMN())),0),0),IF($K541&gt;0,IF(AND(INDIRECT(ADDRESS($K541,44))=0,INDIRECT(ADDRESS($K541,38))="UL",ISERROR(SEARCH("Rear",INDIRECT(ADDRESS($K541,33)))),ISERROR(SEARCH("Side",INDIRECT(ADDRESS($K541,33))))),INDIRECT(ADDRESS($K541,COLUMN())),0),0),IF($L541&gt;0,IF(AND(INDIRECT(ADDRESS($L541,44))=0,INDIRECT(ADDRESS($L541,38))="UL",ISERROR(SEARCH("Rear",INDIRECT(ADDRESS($L541,33)))),ISERROR(SEARCH("Side",INDIRECT(ADDRESS($L541,33))))),INDIRECT(ADDRESS($L541,COLUMN())),0),0),IF($M541&gt;0,IF(AND(INDIRECT(ADDRESS($M541,44))=0,INDIRECT(ADDRESS($M541,38))="UL",ISERROR(SEARCH("Rear",INDIRECT(ADDRESS($M541,33)))),ISERROR(SEARCH("Side",INDIRECT(ADDRESS($M541,33))))),INDIRECT(ADDRESS($M541,COLUMN())),0),0))</f>
        <v>0.83333333333333337</v>
      </c>
      <c r="BX541" s="57">
        <f ca="1">IF(BV541="S",AV541,BW541)</f>
        <v>0.83333333333333337</v>
      </c>
      <c r="BY541" s="57" cm="1">
        <f t="array" aca="1" ref="BY541" ca="1">SUM(IF($C541&gt;0,IF(AND(INDIRECT(ADDRESS($C541,44))=0,INDIRECT(ADDRESS($C541,38))="UL"),INDIRECT(ADDRESS($C541,COLUMN())),0),0),IF($D541&gt;0,IF(AND(INDIRECT(ADDRESS($D541,44))=0,INDIRECT(ADDRESS($D541,38))="UL"),INDIRECT(ADDRESS($D541,COLUMN())),0),0),IF($E541&gt;0,IF(AND(INDIRECT(ADDRESS($E541,44))=0,INDIRECT(ADDRESS($E541,38))="UL"),INDIRECT(ADDRESS($E541,COLUMN())),0),0),IF($F541&gt;0,IF(AND(INDIRECT(ADDRESS($F541,44))=0,INDIRECT(ADDRESS($F541,38))="UL"),INDIRECT(ADDRESS($F541,COLUMN())),0),0),IF($G541&gt;0,IF(AND(INDIRECT(ADDRESS($G541,44))=0,INDIRECT(ADDRESS($G541,38))="UL"),INDIRECT(ADDRESS($G541,COLUMN())),0),0),IF($H541&gt;0,IF(AND(INDIRECT(ADDRESS($H541,44))=0,INDIRECT(ADDRESS($H541,38))="UL"),INDIRECT(ADDRESS($H541,COLUMN())),0),0),IF($I541&gt;0,IF(AND(INDIRECT(ADDRESS($I541,44))=0,INDIRECT(ADDRESS($I541,38))="UL"),INDIRECT(ADDRESS($I541,COLUMN())),0),0),IF($J541&gt;0,IF(AND(INDIRECT(ADDRESS($J541,44))=0,INDIRECT(ADDRESS($J541,38))="UL"),INDIRECT(ADDRESS($J541,COLUMN())),0),0),IF($K541&gt;0,IF(AND(INDIRECT(ADDRESS($K541,44))=0,INDIRECT(ADDRESS($K541,38))="UL"),INDIRECT(ADDRESS($K541,COLUMN())),0),0),IF($L541&gt;0,IF(AND(INDIRECT(ADDRESS($L541,44))=0,INDIRECT(ADDRESS($L541,38))="UL"),INDIRECT(ADDRESS($L541,COLUMN())),0),0),IF($M541&gt;0,IF(AND(INDIRECT(ADDRESS($M541,44))=0,INDIRECT(ADDRESS($M541,38))="UL"),INDIRECT(ADDRESS($M541,COLUMN())),0),0))</f>
        <v>0.27777777777777779</v>
      </c>
      <c r="BZ541" s="57" cm="1">
        <f t="array" aca="1" ref="BZ541" ca="1">SUM(IF($C541&gt;0,IF(AND(INDIRECT(ADDRESS($C541,44))=0,INDIRECT(ADDRESS($C541,38))="UL"),INDIRECT(ADDRESS($C541,COLUMN())),0),0),IF($D541&gt;0,IF(AND(INDIRECT(ADDRESS($D541,44))=0,INDIRECT(ADDRESS($D541,38))="UL"),INDIRECT(ADDRESS($D541,COLUMN())),0),0),IF($E541&gt;0,IF(AND(INDIRECT(ADDRESS($E541,44))=0,INDIRECT(ADDRESS($E541,38))="UL"),INDIRECT(ADDRESS($E541,COLUMN())),0),0),IF($F541&gt;0,IF(AND(INDIRECT(ADDRESS($F541,44))=0,INDIRECT(ADDRESS($F541,38))="UL"),INDIRECT(ADDRESS($F541,COLUMN())),0),0),IF($G541&gt;0,IF(AND(INDIRECT(ADDRESS($G541,44))=0,INDIRECT(ADDRESS($G541,38))="UL"),INDIRECT(ADDRESS($G541,COLUMN())),0),0),IF($H541&gt;0,IF(AND(INDIRECT(ADDRESS($H541,44))=0,INDIRECT(ADDRESS($H541,38))="UL"),INDIRECT(ADDRESS($H541,COLUMN())),0),0),IF($I541&gt;0,IF(AND(INDIRECT(ADDRESS($I541,44))=0,INDIRECT(ADDRESS($I541,38))="UL"),INDIRECT(ADDRESS($I541,COLUMN())),0),0),IF($J541&gt;0,IF(AND(INDIRECT(ADDRESS($J541,44))=0,INDIRECT(ADDRESS($J541,38))="UL"),INDIRECT(ADDRESS($J541,COLUMN())),0),0),IF($K541&gt;0,IF(AND(INDIRECT(ADDRESS($K541,44))=0,INDIRECT(ADDRESS($K541,38))="UL"),INDIRECT(ADDRESS($K541,COLUMN())),0),0),IF($L541&gt;0,IF(AND(INDIRECT(ADDRESS($L541,44))=0,INDIRECT(ADDRESS($L541,38))="UL"),INDIRECT(ADDRESS($L541,COLUMN())),0),0),IF($M541&gt;0,IF(AND(INDIRECT(ADDRESS($M541,44))=0,INDIRECT(ADDRESS($M541,38))="UL"),INDIRECT(ADDRESS($M541,COLUMN())),0),0))</f>
        <v>0.37037037037037029</v>
      </c>
      <c r="CA541" s="57">
        <f ca="1">IF(BV541="S",BY541,BZ541)</f>
        <v>0.37037037037037029</v>
      </c>
      <c r="CB541" s="57" cm="1">
        <f t="array" aca="1" ref="CB541" ca="1">SUM(IF($C541&gt;0,IF(AND(INDIRECT(ADDRESS($C541,44))=0,INDIRECT(ADDRESS($C541,38))&lt;&gt;"UL"),INDIRECT(ADDRESS($C541,COLUMN())),0),0),IF($D541&gt;0,IF(AND(INDIRECT(ADDRESS($D541,44))=0,INDIRECT(ADDRESS($D541,38))&lt;&gt;"UL"),INDIRECT(ADDRESS($D541,COLUMN())),0),0),IF($E541&gt;0,IF(AND(INDIRECT(ADDRESS($E541,44))=0,INDIRECT(ADDRESS($E541,38))&lt;&gt;"UL"),INDIRECT(ADDRESS($E541,COLUMN())),0),0),IF($F541&gt;0,IF(AND(INDIRECT(ADDRESS($F541,44))=0,INDIRECT(ADDRESS($F541,38))&lt;&gt;"UL"),INDIRECT(ADDRESS($F541,COLUMN())),0),0),IF($G541&gt;0,IF(AND(INDIRECT(ADDRESS($G541,44))=0,INDIRECT(ADDRESS($G541,38))&lt;&gt;"UL"),INDIRECT(ADDRESS($G541,COLUMN())),0),0),IF($H541&gt;0,IF(AND(INDIRECT(ADDRESS($H541,44))=0,INDIRECT(ADDRESS($H541,38))&lt;&gt;"UL"),INDIRECT(ADDRESS($H541,COLUMN())),0),0),IF($I541&gt;0,IF(AND(INDIRECT(ADDRESS($I541,44))=0,INDIRECT(ADDRESS($I541,38))&lt;&gt;"UL"),INDIRECT(ADDRESS($I541,COLUMN())),0),0),IF($J541&gt;0,IF(AND(INDIRECT(ADDRESS($J541,44))=0,INDIRECT(ADDRESS($J541,38))&lt;&gt;"UL"),INDIRECT(ADDRESS($J541,COLUMN())),0),0),IF($K541&gt;0,IF(AND(INDIRECT(ADDRESS($K541,44))=0,INDIRECT(ADDRESS($K541,38))&lt;&gt;"UL"),INDIRECT(ADDRESS($K541,COLUMN())),0),0),IF($L541&gt;0,IF(AND(INDIRECT(ADDRESS($L541,44))=0,INDIRECT(ADDRESS($L541,38))&lt;&gt;"UL"),INDIRECT(ADDRESS($L541,COLUMN())),0),0),IF($M541&gt;0,IF(AND(INDIRECT(ADDRESS($M541,44))=0,INDIRECT(ADDRESS($M541,38))&lt;&gt;"UL"),INDIRECT(ADDRESS($M541,COLUMN())),0),0))</f>
        <v>0</v>
      </c>
      <c r="CC541" s="57">
        <f ca="1">IF(BV541="S",BH541,CB541)</f>
        <v>0</v>
      </c>
      <c r="CD541" s="57" cm="1">
        <f t="array" aca="1" ref="CD541" ca="1">SUM(IF($C541&gt;0,IF(AND(INDIRECT(ADDRESS($C541,44))=0,INDIRECT(ADDRESS($C541,38))&lt;&gt;"UL"),INDIRECT(ADDRESS($C541,COLUMN())),0),0),IF($D541&gt;0,IF(AND(INDIRECT(ADDRESS($D541,44))=0,INDIRECT(ADDRESS($D541,38))&lt;&gt;"UL"),INDIRECT(ADDRESS($D541,COLUMN())),0),0),IF($E541&gt;0,IF(AND(INDIRECT(ADDRESS($E541,44))=0,INDIRECT(ADDRESS($E541,38))&lt;&gt;"UL"),INDIRECT(ADDRESS($E541,COLUMN())),0),0),IF($F541&gt;0,IF(AND(INDIRECT(ADDRESS($F541,44))=0,INDIRECT(ADDRESS($F541,38))&lt;&gt;"UL"),INDIRECT(ADDRESS($F541,COLUMN())),0),0),IF($G541&gt;0,IF(AND(INDIRECT(ADDRESS($G541,44))=0,INDIRECT(ADDRESS($G541,38))&lt;&gt;"UL"),INDIRECT(ADDRESS($G541,COLUMN())),0),0),IF($H541&gt;0,IF(AND(INDIRECT(ADDRESS($H541,44))=0,INDIRECT(ADDRESS($H541,38))&lt;&gt;"UL"),INDIRECT(ADDRESS($H541,COLUMN())),0),0),IF($I541&gt;0,IF(AND(INDIRECT(ADDRESS($I541,44))=0,INDIRECT(ADDRESS($I541,38))&lt;&gt;"UL"),INDIRECT(ADDRESS($I541,COLUMN())),0),0),IF($J541&gt;0,IF(AND(INDIRECT(ADDRESS($J541,44))=0,INDIRECT(ADDRESS($J541,38))&lt;&gt;"UL"),INDIRECT(ADDRESS($J541,COLUMN())),0),0),IF($K541&gt;0,IF(AND(INDIRECT(ADDRESS($K541,44))=0,INDIRECT(ADDRESS($K541,38))&lt;&gt;"UL"),INDIRECT(ADDRESS($K541,COLUMN())),0),0),IF($L541&gt;0,IF(AND(INDIRECT(ADDRESS($L541,44))=0,INDIRECT(ADDRESS($L541,38))&lt;&gt;"UL"),INDIRECT(ADDRESS($L541,COLUMN())),0),0),IF($M541&gt;0,IF(AND(INDIRECT(ADDRESS($M541,44))=0,INDIRECT(ADDRESS($M541,38))&lt;&gt;"UL"),INDIRECT(ADDRESS($M541,COLUMN())),0),0))</f>
        <v>0</v>
      </c>
      <c r="CE541" s="57" cm="1">
        <f t="array" aca="1" ref="CE541" ca="1">SUM(IF($C541&gt;0,IF(AND(INDIRECT(ADDRESS($C541,44))=0,INDIRECT(ADDRESS($C541,38))&lt;&gt;"UL"),INDIRECT(ADDRESS($C541,COLUMN())),0),0),IF($D541&gt;0,IF(AND(INDIRECT(ADDRESS($D541,44))=0,INDIRECT(ADDRESS($D541,38))&lt;&gt;"UL"),INDIRECT(ADDRESS($D541,COLUMN())),0),0),IF($E541&gt;0,IF(AND(INDIRECT(ADDRESS($E541,44))=0,INDIRECT(ADDRESS($E541,38))&lt;&gt;"UL"),INDIRECT(ADDRESS($E541,COLUMN())),0),0),IF($F541&gt;0,IF(AND(INDIRECT(ADDRESS($F541,44))=0,INDIRECT(ADDRESS($F541,38))&lt;&gt;"UL"),INDIRECT(ADDRESS($F541,COLUMN())),0),0),IF($G541&gt;0,IF(AND(INDIRECT(ADDRESS($G541,44))=0,INDIRECT(ADDRESS($G541,38))&lt;&gt;"UL"),INDIRECT(ADDRESS($G541,COLUMN())),0),0),IF($H541&gt;0,IF(AND(INDIRECT(ADDRESS($H541,44))=0,INDIRECT(ADDRESS($H541,38))&lt;&gt;"UL"),INDIRECT(ADDRESS($H541,COLUMN())),0),0),IF($I541&gt;0,IF(AND(INDIRECT(ADDRESS($I541,44))=0,INDIRECT(ADDRESS($I541,38))&lt;&gt;"UL"),INDIRECT(ADDRESS($I541,COLUMN())),0),0),IF($J541&gt;0,IF(AND(INDIRECT(ADDRESS($J541,44))=0,INDIRECT(ADDRESS($J541,38))&lt;&gt;"UL"),INDIRECT(ADDRESS($J541,COLUMN())),0),0),IF($K541&gt;0,IF(AND(INDIRECT(ADDRESS($K541,44))=0,INDIRECT(ADDRESS($K541,38))&lt;&gt;"UL"),INDIRECT(ADDRESS($K541,COLUMN())),0),0),IF($L541&gt;0,IF(AND(INDIRECT(ADDRESS($L541,44))=0,INDIRECT(ADDRESS($L541,38))&lt;&gt;"UL"),INDIRECT(ADDRESS($L541,COLUMN())),0),0),IF($M541&gt;0,IF(AND(INDIRECT(ADDRESS($M541,44))=0,INDIRECT(ADDRESS($M541,38))&lt;&gt;"UL"),INDIRECT(ADDRESS($M541,COLUMN())),0),0))</f>
        <v>0</v>
      </c>
      <c r="CF541" s="57">
        <f ca="1">IF(BV541="S",CD541,CE541)</f>
        <v>0</v>
      </c>
      <c r="CG541" s="57">
        <f ca="1">IF(AD541&lt;BG541,((((BX541+CC541)*AB541)+((CA541+CF541)*(1-AB541)))*AD541),((((BX541*AB541)+((CA541)*(1-AB541)))*AD541)+(((CC541*AB541)+((CF541))*(1-AB541)))*BG541))</f>
        <v>2.429486356924548</v>
      </c>
      <c r="CH541" s="57">
        <f ca="1">CG541/N541</f>
        <v>5.6499682719175534E-2</v>
      </c>
      <c r="CI541" s="19">
        <f ca="1">AD541*X541</f>
        <v>22.06815250957537</v>
      </c>
      <c r="CJ541" s="19"/>
      <c r="CK541" s="57" cm="1">
        <f t="array" aca="1" ref="CK541" ca="1">IF(AU541="S", SUM(IF($C541&gt;0,IF(INDIRECT(ADDRESS($C541,43))&lt;&gt;1,INDIRECT(ADDRESS($C541,48)),0),0), IF($D541&gt;0,IF(INDIRECT(ADDRESS($D541,43))&lt;&gt;1,INDIRECT(ADDRESS($D541,48)),0),0), IF($E541&gt;0,IF(INDIRECT(ADDRESS($E541,43))&lt;&gt;1,INDIRECT(ADDRESS($E541,48)),0),0), IF($F541&gt;0,IF(INDIRECT(ADDRESS($F541,43))&lt;&gt;1,INDIRECT(ADDRESS($F541,48)),0),0), IF($G541&gt;0,IF(INDIRECT(ADDRESS($G541,43))&lt;&gt;1,INDIRECT(ADDRESS($G541,48)),0),0), IF($H541&gt;0,IF(INDIRECT(ADDRESS($H541,43))&lt;&gt;1,INDIRECT(ADDRESS($H541,48)),0),0), IF($I541&gt;0,IF(INDIRECT(ADDRESS($I541,43))&lt;&gt;1,INDIRECT(ADDRESS($I541,48)),0),0), IF($J541&gt;0,IF(INDIRECT(ADDRESS($J541,43))&lt;&gt;1,INDIRECT(ADDRESS($J541,48)),0),0), IF($K541&gt;0,IF(INDIRECT(ADDRESS($K541,43))&lt;&gt;1,INDIRECT(ADDRESS($K541,48)),0),0), IF($L541&gt;0,IF(INDIRECT(ADDRESS($L541,43))&lt;&gt;1,INDIRECT(ADDRESS($L541,48)),0),0), IF($M541&gt;0,IF(INDIRECT(ADDRESS($M541,43))&lt;&gt;1,INDIRECT(ADDRESS($M541,48)),0),0)), IF(AU541="L",SUM(IF($C541&gt;0,IF(INDIRECT(ADDRESS($C541,43))&lt;&gt;1,INDIRECT(ADDRESS($C541,50)),0),0), IF($D541&gt;0,IF(INDIRECT(ADDRESS($D541,43))&lt;&gt;1,INDIRECT(ADDRESS($D541,50)),0),0), IF($E541&gt;0,IF(INDIRECT(ADDRESS($E541,43))&lt;&gt;1,INDIRECT(ADDRESS($E541,50)),0),0), IF($F541&gt;0,IF(INDIRECT(ADDRESS($F541,43))&lt;&gt;1,INDIRECT(ADDRESS($F541,50)),0),0), IF($G541&gt;0,IF(INDIRECT(ADDRESS($G541,43))&lt;&gt;1,INDIRECT(ADDRESS($G541,50)),0),0), IF($G541&gt;0,IF(INDIRECT(ADDRESS($G541,43))&lt;&gt;1,INDIRECT(ADDRESS($G541,50)),0),0), IF($H541&gt;0,IF(INDIRECT(ADDRESS($H541,43))&lt;&gt;1,INDIRECT(ADDRESS($H541,50)),0),0), IF($I541&gt;0,IF(INDIRECT(ADDRESS($I541,43))&lt;&gt;1,INDIRECT(ADDRESS($I541,50)),0),0), IF($J541&gt;0,IF(INDIRECT(ADDRESS($J541,43))&lt;&gt;1,INDIRECT(ADDRESS($J541,50)),0),0), IF($K541&gt;0,IF(INDIRECT(ADDRESS($K541,43))&lt;&gt;1,INDIRECT(ADDRESS($K541,50)),0),0), IF($L541&gt;0,IF(INDIRECT(ADDRESS($L541,43))&lt;&gt;1,INDIRECT(ADDRESS($L541,50)),0),0), IF($M541&gt;0,IF(INDIRECT(ADDRESS($M541,43))&lt;&gt;1,INDIRECT(ADDRESS($M541,50)),0),0)), SUM(IF($C541&gt;0,IF(INDIRECT(ADDRESS($C541,43))&lt;&gt;1,INDIRECT(ADDRESS($C541,49)),0),0), IF($D541&gt;0,IF(INDIRECT(ADDRESS($D541,43))&lt;&gt;1,INDIRECT(ADDRESS($D541,49)),0),0), IF($E541&gt;0,IF(INDIRECT(ADDRESS($E541,43))&lt;&gt;1,INDIRECT(ADDRESS($E541,49)),0),0), IF($F541&gt;0,IF(INDIRECT(ADDRESS($F541,43))&lt;&gt;1,INDIRECT(ADDRESS($F541,49)),0),0), IF($G541&gt;0,IF(INDIRECT(ADDRESS($G541,43))&lt;&gt;1,INDIRECT(ADDRESS($G541,49)),0),0), IF($G541&gt;0,IF(INDIRECT(ADDRESS($G541,43))&lt;&gt;1,INDIRECT(ADDRESS($G541,49)),0),0), IF($H541&gt;0,IF(INDIRECT(ADDRESS($H541,43))&lt;&gt;1,INDIRECT(ADDRESS($H541,49)),0),0), IF($I541&gt;0,IF(INDIRECT(ADDRESS($I541,43))&lt;&gt;1,INDIRECT(ADDRESS($I541,49)),0),0), IF($J541&gt;0,IF(INDIRECT(ADDRESS($J541,43))&lt;&gt;1,INDIRECT(ADDRESS($J541,49)),0),0), IF($K541&gt;0,IF(INDIRECT(ADDRESS($K541,43))&lt;&gt;1,INDIRECT(ADDRESS($K541,49)),0),0), IF($L541&gt;0,IF(INDIRECT(ADDRESS($L541,43))&lt;&gt;1,INDIRECT(ADDRESS($L541,49)),0),0), IF($M541&gt;0,IF(INDIRECT(ADDRESS($M541,43))&lt;&gt;1,INDIRECT(ADDRESS($M541,49)),0),0))))</f>
        <v>4.2777777777777777</v>
      </c>
      <c r="CL541" s="57" cm="1">
        <f t="array" aca="1" ref="CL541" ca="1">SUM(IF($C541&gt;0,IF(INDIRECT(ADDRESS($C541,44))=1,INDIRECT(ADDRESS($C541,90)),0),0), IF($D541&gt;0,IF(INDIRECT(ADDRESS($D541,44))=1,INDIRECT(ADDRESS($D541,90)),0),0), IF($E541&gt;0,IF(INDIRECT(ADDRESS($E541,44))=1,INDIRECT(ADDRESS($E541,90)),0),0), IF($F541&gt;0,IF(INDIRECT(ADDRESS($F541,44))=1,INDIRECT(ADDRESS($F541,90)),0),0), IF($G541&gt;0,IF(INDIRECT(ADDRESS($G541,44))=1,INDIRECT(ADDRESS($G541,90)),0),0), IF($H541&gt;0,IF(INDIRECT(ADDRESS($H541,44))=1,INDIRECT(ADDRESS($H541,90)),0),0), IF($I541&gt;0,IF(INDIRECT(ADDRESS($I541,44))=1,INDIRECT(ADDRESS($I541,90)),0),0), IF($J541&gt;0,IF(INDIRECT(ADDRESS($J541,44))=1,INDIRECT(ADDRESS($J541,90)),0),0), IF($K541&gt;0,IF(INDIRECT(ADDRESS($K541,44))=1,INDIRECT(ADDRESS($K541,90)),0),0), IF($L541&gt;0,IF(INDIRECT(ADDRESS($L541,44))=1,INDIRECT(ADDRESS($L541,90)),0),0), IF($M541&gt;0,IF(INDIRECT(ADDRESS($M541,44))=1,INDIRECT(ADDRESS($M541,90)),0),0))</f>
        <v>0</v>
      </c>
      <c r="CM541" s="56">
        <f ca="1">((BU541/$BU$34)^$BU$296)</f>
        <v>1.1370869735530653</v>
      </c>
      <c r="CN541" s="59"/>
    </row>
    <row r="542" spans="1:92" x14ac:dyDescent="0.25">
      <c r="A542" s="219" t="s">
        <v>674</v>
      </c>
      <c r="B542" s="220">
        <v>531</v>
      </c>
      <c r="C542" s="220">
        <v>535</v>
      </c>
      <c r="D542" s="220">
        <v>536</v>
      </c>
      <c r="E542" s="220"/>
      <c r="F542" s="220"/>
      <c r="G542" s="220"/>
      <c r="H542" s="220"/>
      <c r="I542" s="220"/>
      <c r="J542" s="220"/>
      <c r="K542" s="220"/>
      <c r="L542" s="220"/>
      <c r="M542" s="220"/>
      <c r="N542" s="67">
        <f ca="1">SUM(INDIRECT(ADDRESS(B542,COLUMN())),IF(C542&gt;0,INDIRECT(ADDRESS(C542,COLUMN())),0),IF(D542&gt;0,INDIRECT(ADDRESS(D542,14)),0),IF(E542&gt;0,INDIRECT(ADDRESS(E542,COLUMN())),0),IF(F542&gt;0,INDIRECT(ADDRESS(F542,COLUMN())),0),IF(G542&gt;0,INDIRECT(ADDRESS(G542,COLUMN())),0),IF(H542&gt;0,INDIRECT(ADDRESS(H542,COLUMN())),0),IF(I542&gt;0,INDIRECT(ADDRESS(I542,COLUMN())),0),IF(J542&gt;0,INDIRECT(ADDRESS(J542,COLUMN())),0),IF(K542&gt;0,INDIRECT(ADDRESS(K542,COLUMN())),0),IF(L542&gt;0,INDIRECT(ADDRESS(L542,COLUMN())),0),IF(M542&gt;0,INDIRECT(ADDRESS(M542,COLUMN())),0))</f>
        <v>43</v>
      </c>
      <c r="O542" s="67" t="str" cm="1">
        <f t="array" aca="1" ref="O542" ca="1">INDIRECT(ADDRESS($B542,COLUMN()))</f>
        <v>Bomber</v>
      </c>
      <c r="P542" s="67" cm="1">
        <f t="array" aca="1" ref="P542" ca="1">INDIRECT(ADDRESS($B542,COLUMN()))</f>
        <v>5</v>
      </c>
      <c r="Q542" s="67" cm="1">
        <f t="array" aca="1" ref="Q542" ca="1">INDIRECT(ADDRESS($B542,COLUMN()))</f>
        <v>3</v>
      </c>
      <c r="R542" s="67" cm="1">
        <f t="array" aca="1" ref="R542" ca="1">INDIRECT(ADDRESS($B542,COLUMN()))</f>
        <v>0</v>
      </c>
      <c r="S542" s="67" cm="1">
        <f t="array" aca="1" ref="S542" ca="1">INDIRECT(ADDRESS($B542,COLUMN()))</f>
        <v>2</v>
      </c>
      <c r="T542" s="67" t="str" cm="1">
        <f t="array" aca="1" ref="T542" ca="1">INDIRECT(ADDRESS($B542,COLUMN()))</f>
        <v>1-6</v>
      </c>
      <c r="U542" s="67" cm="1">
        <f t="array" aca="1" ref="U542" ca="1">INDIRECT(ADDRESS($B542,COLUMN()))</f>
        <v>6</v>
      </c>
      <c r="V542" s="67" cm="1">
        <f t="array" aca="1" ref="V542" ca="1">INDIRECT(ADDRESS($B542,COLUMN()))</f>
        <v>0</v>
      </c>
      <c r="W542" s="67" cm="1">
        <f t="array" aca="1" ref="W542" ca="1">INDIRECT(ADDRESS($B542,COLUMN()))</f>
        <v>3</v>
      </c>
      <c r="X542" s="67" cm="1">
        <f t="array" aca="1" ref="X542" ca="1">INDIRECT(ADDRESS($B542,COLUMN()))</f>
        <v>7</v>
      </c>
      <c r="Y542" s="67" cm="1">
        <f t="array" aca="1" ref="Y542" ca="1">INDIRECT(ADDRESS($B542,COLUMN()))</f>
        <v>0</v>
      </c>
      <c r="Z542" s="67" cm="1">
        <f t="array" aca="1" ref="Z542" ca="1">INDIRECT(ADDRESS($B542,COLUMN()))</f>
        <v>5</v>
      </c>
      <c r="AA542" s="67" cm="1">
        <f t="array" aca="1" ref="AA542" ca="1">INDIRECT(ADDRESS($B542,COLUMN()))</f>
        <v>0</v>
      </c>
      <c r="AB542" s="56">
        <f ca="1">((U542/8)^$V$296)*((((X542-(Y542-1)/2)/8)^$X$296)*((S542/3)^$S$296))*(((8-W542)/6)^$W$296)</f>
        <v>0.86456316181249693</v>
      </c>
      <c r="AC542" s="56">
        <f ca="1">SUM(((25/N542)^$Z$296)*(AB542/$AB$34))</f>
        <v>0.72509643960033354</v>
      </c>
      <c r="AD542" s="56">
        <f ca="1">(P542/($CN$34*(1/AC542)))</f>
        <v>3.1525932156536243</v>
      </c>
      <c r="AF542" s="52"/>
      <c r="AG542" s="52"/>
      <c r="AH542" s="57"/>
      <c r="AI542" s="57"/>
      <c r="AJ542" s="57"/>
      <c r="AK542" s="57"/>
      <c r="AL542" s="57"/>
      <c r="AM542" s="57"/>
      <c r="AN542" s="57"/>
      <c r="AO542" s="57"/>
      <c r="AP542" s="57"/>
      <c r="AQ542" s="57"/>
      <c r="AR542" s="57"/>
      <c r="AS542" s="57"/>
      <c r="AT542" s="52"/>
      <c r="AU542" s="54" t="s">
        <v>33</v>
      </c>
      <c r="AV542" s="57" cm="1">
        <f t="array" aca="1" ref="AV542" ca="1">SUM(IF($C542&gt;0,IF(AND(INDIRECT(ADDRESS($C542,44))=0,INDIRECT(ADDRESS($C542,38))="UL",ISERROR(SEARCH("Rear",INDIRECT(ADDRESS($C542,33)))),ISERROR(SEARCH("Side",INDIRECT(ADDRESS($C542,33))))),INDIRECT(ADDRESS($C542,COLUMN())),0),0),IF($D542&gt;0,IF(AND(INDIRECT(ADDRESS($D542,44))=0,INDIRECT(ADDRESS($D542,38))="UL",ISERROR(SEARCH("Rear",INDIRECT(ADDRESS($D542,33)))),ISERROR(SEARCH("Side",INDIRECT(ADDRESS($D542,33))))),INDIRECT(ADDRESS($D542,COLUMN())),0),0),IF($E542&gt;0,IF(AND(INDIRECT(ADDRESS($E542,44))=0,INDIRECT(ADDRESS($E542,38))="UL",ISERROR(SEARCH("Rear",INDIRECT(ADDRESS($E542,33)))),ISERROR(SEARCH("Side",INDIRECT(ADDRESS($E542,33))))),INDIRECT(ADDRESS($E542,COLUMN())),0),0),IF($F542&gt;0,IF(AND(INDIRECT(ADDRESS($F542,44))=0,INDIRECT(ADDRESS($F542,38))="UL",ISERROR(SEARCH("Rear",INDIRECT(ADDRESS($F542,33)))),ISERROR(SEARCH("Side",INDIRECT(ADDRESS($F542,33))))),INDIRECT(ADDRESS($F542,COLUMN())),0),0),IF($G542&gt;0,IF(AND(INDIRECT(ADDRESS($G542,44))=0,INDIRECT(ADDRESS($G542,38))="UL",ISERROR(SEARCH("Rear",INDIRECT(ADDRESS($G542,33)))),ISERROR(SEARCH("Side",INDIRECT(ADDRESS($G542,33))))),INDIRECT(ADDRESS($G542,COLUMN())),0),0),IF($H542&gt;0,IF(AND(INDIRECT(ADDRESS($H542,44))=0,INDIRECT(ADDRESS($H542,38))="UL",ISERROR(SEARCH("Rear",INDIRECT(ADDRESS($H542,33)))),ISERROR(SEARCH("Side",INDIRECT(ADDRESS($H542,33))))),INDIRECT(ADDRESS($H542,COLUMN())),0),0),IF($I542&gt;0,IF(AND(INDIRECT(ADDRESS($I542,44))=0,INDIRECT(ADDRESS($I542,38))="UL",ISERROR(SEARCH("Rear",INDIRECT(ADDRESS($I542,33)))),ISERROR(SEARCH("Side",INDIRECT(ADDRESS($I542,33))))),INDIRECT(ADDRESS($I542,COLUMN())),0),0),IF($J542&gt;0,IF(AND(INDIRECT(ADDRESS($J542,44))=0,INDIRECT(ADDRESS($J542,38))="UL",ISERROR(SEARCH("Rear",INDIRECT(ADDRESS($J542,33)))),ISERROR(SEARCH("Side",INDIRECT(ADDRESS($J542,33))))),INDIRECT(ADDRESS($J542,COLUMN())),0),0),IF($K542&gt;0,IF(AND(INDIRECT(ADDRESS($K542,44))=0,INDIRECT(ADDRESS($K542,38))="UL",ISERROR(SEARCH("Rear",INDIRECT(ADDRESS($K542,33)))),ISERROR(SEARCH("Side",INDIRECT(ADDRESS($K542,33))))),INDIRECT(ADDRESS($K542,COLUMN())),0),0),IF($L542&gt;0,IF(AND(INDIRECT(ADDRESS($L542,44))=0,INDIRECT(ADDRESS($L542,38))="UL",ISERROR(SEARCH("Rear",INDIRECT(ADDRESS($L542,33)))),ISERROR(SEARCH("Side",INDIRECT(ADDRESS($L542,33))))),INDIRECT(ADDRESS($L542,COLUMN())),0),0),IF($M542&gt;0,IF(AND(INDIRECT(ADDRESS($M542,44))=0,INDIRECT(ADDRESS($M542,38))="UL",ISERROR(SEARCH("Rear",INDIRECT(ADDRESS($M542,33)))),ISERROR(SEARCH("Side",INDIRECT(ADDRESS($M542,33))))),INDIRECT(ADDRESS($M542,COLUMN())),0),0))</f>
        <v>2.2777777777777777</v>
      </c>
      <c r="AW542" s="57" cm="1">
        <f t="array" aca="1" ref="AW542" ca="1">SUM(IF($C542&gt;0,IF(AND(INDIRECT(ADDRESS($C542,44))=0,INDIRECT(ADDRESS($C542,38))="UL",ISERROR(SEARCH("Rear",INDIRECT(ADDRESS($C542,33)))),ISERROR(SEARCH("Side",INDIRECT(ADDRESS($C542,33))))),INDIRECT(ADDRESS($C542,COLUMN())),0),0),IF($D542&gt;0,IF(AND(INDIRECT(ADDRESS($D542,44))=0,INDIRECT(ADDRESS($D542,38))="UL",ISERROR(SEARCH("Rear",INDIRECT(ADDRESS($D542,33)))),ISERROR(SEARCH("Side",INDIRECT(ADDRESS($D542,33))))),INDIRECT(ADDRESS($D542,COLUMN())),0),0),IF($E542&gt;0,IF(AND(INDIRECT(ADDRESS($E542,44))=0,INDIRECT(ADDRESS($E542,38))="UL",ISERROR(SEARCH("Rear",INDIRECT(ADDRESS($E542,33)))),ISERROR(SEARCH("Side",INDIRECT(ADDRESS($E542,33))))),INDIRECT(ADDRESS($E542,COLUMN())),0),0),IF($F542&gt;0,IF(AND(INDIRECT(ADDRESS($F542,44))=0,INDIRECT(ADDRESS($F542,38))="UL",ISERROR(SEARCH("Rear",INDIRECT(ADDRESS($F542,33)))),ISERROR(SEARCH("Side",INDIRECT(ADDRESS($F542,33))))),INDIRECT(ADDRESS($F542,COLUMN())),0),0),IF($G542&gt;0,IF(AND(INDIRECT(ADDRESS($G542,44))=0,INDIRECT(ADDRESS($G542,38))="UL",ISERROR(SEARCH("Rear",INDIRECT(ADDRESS($G542,33)))),ISERROR(SEARCH("Side",INDIRECT(ADDRESS($G542,33))))),INDIRECT(ADDRESS($G542,COLUMN())),0),0),IF($H542&gt;0,IF(AND(INDIRECT(ADDRESS($H542,44))=0,INDIRECT(ADDRESS($H542,38))="UL",ISERROR(SEARCH("Rear",INDIRECT(ADDRESS($H542,33)))),ISERROR(SEARCH("Side",INDIRECT(ADDRESS($H542,33))))),INDIRECT(ADDRESS($H542,COLUMN())),0),0),IF($I542&gt;0,IF(AND(INDIRECT(ADDRESS($I542,44))=0,INDIRECT(ADDRESS($I542,38))="UL",ISERROR(SEARCH("Rear",INDIRECT(ADDRESS($I542,33)))),ISERROR(SEARCH("Side",INDIRECT(ADDRESS($I542,33))))),INDIRECT(ADDRESS($I542,COLUMN())),0),0),IF($J542&gt;0,IF(AND(INDIRECT(ADDRESS($J542,44))=0,INDIRECT(ADDRESS($J542,38))="UL",ISERROR(SEARCH("Rear",INDIRECT(ADDRESS($J542,33)))),ISERROR(SEARCH("Side",INDIRECT(ADDRESS($J542,33))))),INDIRECT(ADDRESS($J542,COLUMN())),0),0),IF($K542&gt;0,IF(AND(INDIRECT(ADDRESS($K542,44))=0,INDIRECT(ADDRESS($K542,38))="UL",ISERROR(SEARCH("Rear",INDIRECT(ADDRESS($K542,33)))),ISERROR(SEARCH("Side",INDIRECT(ADDRESS($K542,33))))),INDIRECT(ADDRESS($K542,COLUMN())),0),0),IF($L542&gt;0,IF(AND(INDIRECT(ADDRESS($L542,44))=0,INDIRECT(ADDRESS($L542,38))="UL",ISERROR(SEARCH("Rear",INDIRECT(ADDRESS($L542,33)))),ISERROR(SEARCH("Side",INDIRECT(ADDRESS($L542,33))))),INDIRECT(ADDRESS($L542,COLUMN())),0),0),IF($M542&gt;0,IF(AND(INDIRECT(ADDRESS($M542,44))=0,INDIRECT(ADDRESS($M542,38))="UL",ISERROR(SEARCH("Rear",INDIRECT(ADDRESS($M542,33)))),ISERROR(SEARCH("Side",INDIRECT(ADDRESS($M542,33))))),INDIRECT(ADDRESS($M542,COLUMN())),0),0))</f>
        <v>3.2222222222222223</v>
      </c>
      <c r="AX542" s="57" cm="1">
        <f t="array" aca="1" ref="AX542" ca="1">SUM(IF($C542&gt;0,IF(AND(INDIRECT(ADDRESS($C542,44))=0,INDIRECT(ADDRESS($C542,38))="UL",ISERROR(SEARCH("Rear",INDIRECT(ADDRESS($C542,33)))),ISERROR(SEARCH("Side",INDIRECT(ADDRESS($C542,33))))),INDIRECT(ADDRESS($C542,COLUMN())),0),0),IF($D542&gt;0,IF(AND(INDIRECT(ADDRESS($D542,44))=0,INDIRECT(ADDRESS($D542,38))="UL",ISERROR(SEARCH("Rear",INDIRECT(ADDRESS($D542,33)))),ISERROR(SEARCH("Side",INDIRECT(ADDRESS($D542,33))))),INDIRECT(ADDRESS($D542,COLUMN())),0),0),IF($E542&gt;0,IF(AND(INDIRECT(ADDRESS($E542,44))=0,INDIRECT(ADDRESS($E542,38))="UL",ISERROR(SEARCH("Rear",INDIRECT(ADDRESS($E542,33)))),ISERROR(SEARCH("Side",INDIRECT(ADDRESS($E542,33))))),INDIRECT(ADDRESS($E542,COLUMN())),0),0),IF($F542&gt;0,IF(AND(INDIRECT(ADDRESS($F542,44))=0,INDIRECT(ADDRESS($F542,38))="UL",ISERROR(SEARCH("Rear",INDIRECT(ADDRESS($F542,33)))),ISERROR(SEARCH("Side",INDIRECT(ADDRESS($F542,33))))),INDIRECT(ADDRESS($F542,COLUMN())),0),0),IF($G542&gt;0,IF(AND(INDIRECT(ADDRESS($G542,44))=0,INDIRECT(ADDRESS($G542,38))="UL",ISERROR(SEARCH("Rear",INDIRECT(ADDRESS($G542,33)))),ISERROR(SEARCH("Side",INDIRECT(ADDRESS($G542,33))))),INDIRECT(ADDRESS($G542,COLUMN())),0),0),IF($H542&gt;0,IF(AND(INDIRECT(ADDRESS($H542,44))=0,INDIRECT(ADDRESS($H542,38))="UL",ISERROR(SEARCH("Rear",INDIRECT(ADDRESS($H542,33)))),ISERROR(SEARCH("Side",INDIRECT(ADDRESS($H542,33))))),INDIRECT(ADDRESS($H542,COLUMN())),0),0),IF($I542&gt;0,IF(AND(INDIRECT(ADDRESS($I542,44))=0,INDIRECT(ADDRESS($I542,38))="UL",ISERROR(SEARCH("Rear",INDIRECT(ADDRESS($I542,33)))),ISERROR(SEARCH("Side",INDIRECT(ADDRESS($I542,33))))),INDIRECT(ADDRESS($I542,COLUMN())),0),0),IF($J542&gt;0,IF(AND(INDIRECT(ADDRESS($J542,44))=0,INDIRECT(ADDRESS($J542,38))="UL",ISERROR(SEARCH("Rear",INDIRECT(ADDRESS($J542,33)))),ISERROR(SEARCH("Side",INDIRECT(ADDRESS($J542,33))))),INDIRECT(ADDRESS($J542,COLUMN())),0),0),IF($K542&gt;0,IF(AND(INDIRECT(ADDRESS($K542,44))=0,INDIRECT(ADDRESS($K542,38))="UL",ISERROR(SEARCH("Rear",INDIRECT(ADDRESS($K542,33)))),ISERROR(SEARCH("Side",INDIRECT(ADDRESS($K542,33))))),INDIRECT(ADDRESS($K542,COLUMN())),0),0),IF($L542&gt;0,IF(AND(INDIRECT(ADDRESS($L542,44))=0,INDIRECT(ADDRESS($L542,38))="UL",ISERROR(SEARCH("Rear",INDIRECT(ADDRESS($L542,33)))),ISERROR(SEARCH("Side",INDIRECT(ADDRESS($L542,33))))),INDIRECT(ADDRESS($L542,COLUMN())),0),0),IF($M542&gt;0,IF(AND(INDIRECT(ADDRESS($M542,44))=0,INDIRECT(ADDRESS($M542,38))="UL",ISERROR(SEARCH("Rear",INDIRECT(ADDRESS($M542,33)))),ISERROR(SEARCH("Side",INDIRECT(ADDRESS($M542,33))))),INDIRECT(ADDRESS($M542,COLUMN())),0),0))</f>
        <v>1.1666666666666667</v>
      </c>
      <c r="AY542" s="58">
        <f ca="1">IF(AU542="S",AV542,IF(AU542="MS",AW542,IF(AU542="ML",AW542,AX542)))</f>
        <v>2.2777777777777777</v>
      </c>
      <c r="AZ542" s="58">
        <f ca="1">SUM(AV542:AX542)/3</f>
        <v>2.2222222222222223</v>
      </c>
      <c r="BA542" s="58" cm="1">
        <f t="array" aca="1" ref="BA542" ca="1">SUM(IF($C542&gt;0,IF(AND(INDIRECT(ADDRESS($C542,44))=0,INDIRECT(ADDRESS($C542,38))="UL"),INDIRECT(ADDRESS($C542,COLUMN())),0),0),IF($D542&gt;0,IF(AND(INDIRECT(ADDRESS($D542,44))=0,INDIRECT(ADDRESS($D542,38))="UL"),INDIRECT(ADDRESS($D542,COLUMN())),0),0),IF($E542&gt;0,IF(AND(INDIRECT(ADDRESS($E542,44))=0,INDIRECT(ADDRESS($E542,38))="UL"),INDIRECT(ADDRESS($E542,COLUMN())),0),0),IF($F542&gt;0,IF(AND(INDIRECT(ADDRESS($F542,44))=0,INDIRECT(ADDRESS($F542,38))="UL"),INDIRECT(ADDRESS($F542,COLUMN())),0),0),IF($G542&gt;0,IF(AND(INDIRECT(ADDRESS($G542,44))=0,INDIRECT(ADDRESS($G542,38))="UL"),INDIRECT(ADDRESS($G542,COLUMN())),0),0),IF($H542&gt;0,IF(AND(INDIRECT(ADDRESS($H542,44))=0,INDIRECT(ADDRESS($H542,38))="UL"),INDIRECT(ADDRESS($H542,COLUMN())),0),0),IF($I542&gt;0,IF(AND(INDIRECT(ADDRESS($I542,44))=0,INDIRECT(ADDRESS($I542,38))="UL"),INDIRECT(ADDRESS($I542,COLUMN())),0),0),IF($J542&gt;0,IF(AND(INDIRECT(ADDRESS($J542,44))=0,INDIRECT(ADDRESS($J542,38))="UL"),INDIRECT(ADDRESS($J542,COLUMN())),0),0),IF($K542&gt;0,IF(AND(INDIRECT(ADDRESS($K542,44))=0,INDIRECT(ADDRESS($K542,38))="UL"),INDIRECT(ADDRESS($K542,COLUMN())),0),0),IF($L542&gt;0,IF(AND(INDIRECT(ADDRESS($L542,44))=0,INDIRECT(ADDRESS($L542,38))="UL"),INDIRECT(ADDRESS($L542,COLUMN())),0),0),IF($M542&gt;0,IF(AND(INDIRECT(ADDRESS($M542,44))=0,INDIRECT(ADDRESS($M542,38))="UL"),INDIRECT(ADDRESS($M542,COLUMN())),0),0))</f>
        <v>1.0148148148148148</v>
      </c>
      <c r="BB542" s="58" cm="1">
        <f t="array" aca="1" ref="BB542" ca="1">SUM(IF($C542&gt;0,IF(AND(INDIRECT(ADDRESS($C542,44))=0,INDIRECT(ADDRESS($C542,38))="UL"),INDIRECT(ADDRESS($C542,COLUMN())),0),0),IF($D542&gt;0,IF(AND(INDIRECT(ADDRESS($D542,44))=0,INDIRECT(ADDRESS($D542,38))="UL"),INDIRECT(ADDRESS($D542,COLUMN())),0),0),IF($E542&gt;0,IF(AND(INDIRECT(ADDRESS($E542,44))=0,INDIRECT(ADDRESS($E542,38))="UL"),INDIRECT(ADDRESS($E542,COLUMN())),0),0),IF($F542&gt;0,IF(AND(INDIRECT(ADDRESS($F542,44))=0,INDIRECT(ADDRESS($F542,38))="UL"),INDIRECT(ADDRESS($F542,COLUMN())),0),0),IF($G542&gt;0,IF(AND(INDIRECT(ADDRESS($G542,44))=0,INDIRECT(ADDRESS($G542,38))="UL"),INDIRECT(ADDRESS($G542,COLUMN())),0),0),IF($H542&gt;0,IF(AND(INDIRECT(ADDRESS($H542,44))=0,INDIRECT(ADDRESS($H542,38))="UL"),INDIRECT(ADDRESS($H542,COLUMN())),0),0),IF($I542&gt;0,IF(AND(INDIRECT(ADDRESS($I542,44))=0,INDIRECT(ADDRESS($I542,38))="UL"),INDIRECT(ADDRESS($I542,COLUMN())),0),0),IF($J542&gt;0,IF(AND(INDIRECT(ADDRESS($J542,44))=0,INDIRECT(ADDRESS($J542,38))="UL"),INDIRECT(ADDRESS($J542,COLUMN())),0),0),IF($K542&gt;0,IF(AND(INDIRECT(ADDRESS($K542,44))=0,INDIRECT(ADDRESS($K542,38))="UL"),INDIRECT(ADDRESS($K542,COLUMN())),0),0),IF($L542&gt;0,IF(AND(INDIRECT(ADDRESS($L542,44))=0,INDIRECT(ADDRESS($L542,38))="UL"),INDIRECT(ADDRESS($L542,COLUMN())),0),0),IF($M542&gt;0,IF(AND(INDIRECT(ADDRESS($M542,44))=0,INDIRECT(ADDRESS($M542,38))="UL"),INDIRECT(ADDRESS($M542,COLUMN())),0),0))</f>
        <v>0.76296296296296284</v>
      </c>
      <c r="BC542" s="58" cm="1">
        <f t="array" aca="1" ref="BC542" ca="1">SUM(IF($C542&gt;0,IF(AND(INDIRECT(ADDRESS($C542,44))=0,INDIRECT(ADDRESS($C542,38))="UL"),INDIRECT(ADDRESS($C542,COLUMN())),0),0),IF($D542&gt;0,IF(AND(INDIRECT(ADDRESS($D542,44))=0,INDIRECT(ADDRESS($D542,38))="UL"),INDIRECT(ADDRESS($D542,COLUMN())),0),0),IF($E542&gt;0,IF(AND(INDIRECT(ADDRESS($E542,44))=0,INDIRECT(ADDRESS($E542,38))="UL"),INDIRECT(ADDRESS($E542,COLUMN())),0),0),IF($F542&gt;0,IF(AND(INDIRECT(ADDRESS($F542,44))=0,INDIRECT(ADDRESS($F542,38))="UL"),INDIRECT(ADDRESS($F542,COLUMN())),0),0),IF($G542&gt;0,IF(AND(INDIRECT(ADDRESS($G542,44))=0,INDIRECT(ADDRESS($G542,38))="UL"),INDIRECT(ADDRESS($G542,COLUMN())),0),0),IF($H542&gt;0,IF(AND(INDIRECT(ADDRESS($H542,44))=0,INDIRECT(ADDRESS($H542,38))="UL"),INDIRECT(ADDRESS($H542,COLUMN())),0),0),IF($I542&gt;0,IF(AND(INDIRECT(ADDRESS($I542,44))=0,INDIRECT(ADDRESS($I542,38))="UL"),INDIRECT(ADDRESS($I542,COLUMN())),0),0),IF($J542&gt;0,IF(AND(INDIRECT(ADDRESS($J542,44))=0,INDIRECT(ADDRESS($J542,38))="UL"),INDIRECT(ADDRESS($J542,COLUMN())),0),0),IF($K542&gt;0,IF(AND(INDIRECT(ADDRESS($K542,44))=0,INDIRECT(ADDRESS($K542,38))="UL"),INDIRECT(ADDRESS($K542,COLUMN())),0),0),IF($L542&gt;0,IF(AND(INDIRECT(ADDRESS($L542,44))=0,INDIRECT(ADDRESS($L542,38))="UL"),INDIRECT(ADDRESS($L542,COLUMN())),0),0),IF($M542&gt;0,IF(AND(INDIRECT(ADDRESS($M542,44))=0,INDIRECT(ADDRESS($M542,38))="UL"),INDIRECT(ADDRESS($M542,COLUMN())),0),0))</f>
        <v>0.61481481481481481</v>
      </c>
      <c r="BD542" s="58" cm="1">
        <f t="array" aca="1" ref="BD542" ca="1">SUM(IF($C542&gt;0,IF(AND(INDIRECT(ADDRESS($C542,44))=0,INDIRECT(ADDRESS($C542,38))="UL"),INDIRECT(ADDRESS($C542,COLUMN())),0),0),IF($D542&gt;0,IF(AND(INDIRECT(ADDRESS($D542,44))=0,INDIRECT(ADDRESS($D542,38))="UL"),INDIRECT(ADDRESS($D542,COLUMN())),0),0),IF($E542&gt;0,IF(AND(INDIRECT(ADDRESS($E542,44))=0,INDIRECT(ADDRESS($E542,38))="UL"),INDIRECT(ADDRESS($E542,COLUMN())),0),0),IF($F542&gt;0,IF(AND(INDIRECT(ADDRESS($F542,44))=0,INDIRECT(ADDRESS($F542,38))="UL"),INDIRECT(ADDRESS($F542,COLUMN())),0),0),IF($G542&gt;0,IF(AND(INDIRECT(ADDRESS($G542,44))=0,INDIRECT(ADDRESS($G542,38))="UL"),INDIRECT(ADDRESS($G542,COLUMN())),0),0),IF($H542&gt;0,IF(AND(INDIRECT(ADDRESS($H542,44))=0,INDIRECT(ADDRESS($H542,38))="UL"),INDIRECT(ADDRESS($H542,COLUMN())),0),0),IF($I542&gt;0,IF(AND(INDIRECT(ADDRESS($I542,44))=0,INDIRECT(ADDRESS($I542,38))="UL"),INDIRECT(ADDRESS($I542,COLUMN())),0),0),IF($J542&gt;0,IF(AND(INDIRECT(ADDRESS($J542,44))=0,INDIRECT(ADDRESS($J542,38))="UL"),INDIRECT(ADDRESS($J542,COLUMN())),0),0),IF($K542&gt;0,IF(AND(INDIRECT(ADDRESS($K542,44))=0,INDIRECT(ADDRESS($K542,38))="UL"),INDIRECT(ADDRESS($K542,COLUMN())),0),0),IF($L542&gt;0,IF(AND(INDIRECT(ADDRESS($L542,44))=0,INDIRECT(ADDRESS($L542,38))="UL"),INDIRECT(ADDRESS($L542,COLUMN())),0),0),IF($M542&gt;0,IF(AND(INDIRECT(ADDRESS($M542,44))=0,INDIRECT(ADDRESS($M542,38))="UL"),INDIRECT(ADDRESS($M542,COLUMN())),0),0))</f>
        <v>1.162962962962963</v>
      </c>
      <c r="BE542" s="57">
        <f ca="1">IF(AU542="S",BA542,IF(AU542="MS",BB542,IF(AU542="ML",BC542,BD542)))</f>
        <v>1.0148148148148148</v>
      </c>
      <c r="BF542" s="57" cm="1">
        <f t="array" aca="1" ref="BF542" ca="1">SUM(IF($C542&gt;0,IF(INDIRECT(ADDRESS($C542,45))=1,INDIRECT(ADDRESS($C542,52))*INDIRECT(ADDRESS($C542,42))/5,0),0), IF($D542&gt;0,IF(INDIRECT(ADDRESS($D542,45))=1,INDIRECT(ADDRESS($D542,52))*INDIRECT(ADDRESS($D542,42))/5,0),0), IF($E542&gt;0,IF(INDIRECT(ADDRESS($E542,45))=1,INDIRECT(ADDRESS($E542,52))*INDIRECT(ADDRESS($E542,42))/5,0),0), IF($F542&gt;0,IF(INDIRECT(ADDRESS($F542,45))=1,INDIRECT(ADDRESS($F542,52))*INDIRECT(ADDRESS($F542,42))/5,0),0), IF($G542&gt;0,IF(INDIRECT(ADDRESS($G542,45))=1,INDIRECT(ADDRESS($G542,52))*INDIRECT(ADDRESS($G542,42))/5,0),0), IF($H542&gt;0,IF(INDIRECT(ADDRESS($H542,45))=1,INDIRECT(ADDRESS($H542,52))*INDIRECT(ADDRESS($H542,42))/5,0),0)
)*$BF$296/100</f>
        <v>0</v>
      </c>
      <c r="BG542" s="19"/>
      <c r="BH542" s="57" cm="1">
        <f t="array" aca="1" ref="BH542" ca="1">SUM(IF($C542&gt;0,IF(AND(INDIRECT(ADDRESS($C542,44))=0,INDIRECT(ADDRESS($C542,38))&lt;&gt;"UL"),INDIRECT(ADDRESS($C542,COLUMN()-12)),0),0), IF($D542&gt;0,IF(AND(INDIRECT(ADDRESS($D542,44))=0,INDIRECT(ADDRESS($D542,38))&lt;&gt;"UL"),INDIRECT(ADDRESS($D542,COLUMN()-12)),0),0), IF($E542&gt;0,IF(AND(INDIRECT(ADDRESS($E542,44))=0,INDIRECT(ADDRESS($E542,38))&lt;&gt;"UL"),INDIRECT(ADDRESS($E542,COLUMN()-12)),0),0), IF($F542&gt;0,IF(AND(INDIRECT(ADDRESS($F542,44))=0,INDIRECT(ADDRESS($F542,38))&lt;&gt;"UL"),INDIRECT(ADDRESS($F542,COLUMN()-12)),0),0), IF($G542&gt;0,IF(AND(INDIRECT(ADDRESS($G542,44))=0,INDIRECT(ADDRESS($G542,38))&lt;&gt;"UL"),INDIRECT(ADDRESS($G542,COLUMN()-12)),0),0), IF($H542&gt;0,IF(AND(INDIRECT(ADDRESS($H542,44))=0,INDIRECT(ADDRESS($H542,38))&lt;&gt;"UL"),INDIRECT(ADDRESS($H542,COLUMN()-12)),0),0), IF($I542&gt;0,IF(AND(INDIRECT(ADDRESS($I542,44))=0,INDIRECT(ADDRESS($I542,38))&lt;&gt;"UL"),INDIRECT(ADDRESS($I542,COLUMN()-12)),0),0), IF($J542&gt;0,IF(AND(INDIRECT(ADDRESS($J542,44))=0,INDIRECT(ADDRESS($J542,38))&lt;&gt;"UL"),INDIRECT(ADDRESS($J542,COLUMN()-12)),0),0), IF($K542&gt;0,IF(AND(INDIRECT(ADDRESS($K542,44))=0,INDIRECT(ADDRESS($K542,38))&lt;&gt;"UL"),INDIRECT(ADDRESS($K542,COLUMN()-12)),0),0), IF($L542&gt;0,IF(AND(INDIRECT(ADDRESS($L542,44))=0,INDIRECT(ADDRESS($L542,38))&lt;&gt;"UL"),INDIRECT(ADDRESS($L542,COLUMN()-12)),0),0), IF($M542&gt;0,IF(AND(INDIRECT(ADDRESS($M542,44))=0,INDIRECT(ADDRESS($M542,38))&lt;&gt;"UL"),INDIRECT(ADDRESS($M542,COLUMN()-12)),0),0))</f>
        <v>0</v>
      </c>
      <c r="BI542" s="57" cm="1">
        <f t="array" aca="1" ref="BI542" ca="1">SUM(IF($C542&gt;0,IF(AND(INDIRECT(ADDRESS($C542,44))=0,INDIRECT(ADDRESS($C542,38))&lt;&gt;"UL"),INDIRECT(ADDRESS($C542,COLUMN()-12)),0),0), IF($D542&gt;0,IF(AND(INDIRECT(ADDRESS($D542,44))=0,INDIRECT(ADDRESS($D542,38))&lt;&gt;"UL"),INDIRECT(ADDRESS($D542,COLUMN()-12)),0),0), IF($E542&gt;0,IF(AND(INDIRECT(ADDRESS($E542,44))=0,INDIRECT(ADDRESS($E542,38))&lt;&gt;"UL"),INDIRECT(ADDRESS($E542,COLUMN()-12)),0),0), IF($F542&gt;0,IF(AND(INDIRECT(ADDRESS($F542,44))=0,INDIRECT(ADDRESS($F542,38))&lt;&gt;"UL"),INDIRECT(ADDRESS($F542,COLUMN()-12)),0),0), IF($G542&gt;0,IF(AND(INDIRECT(ADDRESS($G542,44))=0,INDIRECT(ADDRESS($G542,38))&lt;&gt;"UL"),INDIRECT(ADDRESS($G542,COLUMN()-12)),0),0), IF($H542&gt;0,IF(AND(INDIRECT(ADDRESS($H542,44))=0,INDIRECT(ADDRESS($H542,38))&lt;&gt;"UL"),INDIRECT(ADDRESS($H542,COLUMN()-12)),0),0), IF($I542&gt;0,IF(AND(INDIRECT(ADDRESS($I542,44))=0,INDIRECT(ADDRESS($I542,38))&lt;&gt;"UL"),INDIRECT(ADDRESS($I542,COLUMN()-12)),0),0), IF($J542&gt;0,IF(AND(INDIRECT(ADDRESS($J542,44))=0,INDIRECT(ADDRESS($J542,38))&lt;&gt;"UL"),INDIRECT(ADDRESS($J542,COLUMN()-12)),0),0), IF($K542&gt;0,IF(AND(INDIRECT(ADDRESS($K542,44))=0,INDIRECT(ADDRESS($K542,38))&lt;&gt;"UL"),INDIRECT(ADDRESS($K542,COLUMN()-12)),0),0), IF($L542&gt;0,IF(AND(INDIRECT(ADDRESS($L542,44))=0,INDIRECT(ADDRESS($L542,38))&lt;&gt;"UL"),INDIRECT(ADDRESS($L542,COLUMN()-12)),0),0), IF($M542&gt;0,IF(AND(INDIRECT(ADDRESS($M542,44))=0,INDIRECT(ADDRESS($M542,38))&lt;&gt;"UL"),INDIRECT(ADDRESS($M542,COLUMN()-12)),0),0))</f>
        <v>0</v>
      </c>
      <c r="BJ542" s="57" cm="1">
        <f t="array" aca="1" ref="BJ542" ca="1">SUM(IF($C542&gt;0,IF(AND(INDIRECT(ADDRESS($C542,44))=0,INDIRECT(ADDRESS($C542,38))&lt;&gt;"UL"),INDIRECT(ADDRESS($C542,COLUMN()-12)),0),0), IF($D542&gt;0,IF(AND(INDIRECT(ADDRESS($D542,44))=0,INDIRECT(ADDRESS($D542,38))&lt;&gt;"UL"),INDIRECT(ADDRESS($D542,COLUMN()-12)),0),0), IF($E542&gt;0,IF(AND(INDIRECT(ADDRESS($E542,44))=0,INDIRECT(ADDRESS($E542,38))&lt;&gt;"UL"),INDIRECT(ADDRESS($E542,COLUMN()-12)),0),0), IF($F542&gt;0,IF(AND(INDIRECT(ADDRESS($F542,44))=0,INDIRECT(ADDRESS($F542,38))&lt;&gt;"UL"),INDIRECT(ADDRESS($F542,COLUMN()-12)),0),0), IF($G542&gt;0,IF(AND(INDIRECT(ADDRESS($G542,44))=0,INDIRECT(ADDRESS($G542,38))&lt;&gt;"UL"),INDIRECT(ADDRESS($G542,COLUMN()-12)),0),0), IF($H542&gt;0,IF(AND(INDIRECT(ADDRESS($H542,44))=0,INDIRECT(ADDRESS($H542,38))&lt;&gt;"UL"),INDIRECT(ADDRESS($H542,COLUMN()-12)),0),0), IF($I542&gt;0,IF(AND(INDIRECT(ADDRESS($I542,44))=0,INDIRECT(ADDRESS($I542,38))&lt;&gt;"UL"),INDIRECT(ADDRESS($I542,COLUMN()-12)),0),0), IF($J542&gt;0,IF(AND(INDIRECT(ADDRESS($J542,44))=0,INDIRECT(ADDRESS($J542,38))&lt;&gt;"UL"),INDIRECT(ADDRESS($J542,COLUMN()-12)),0),0), IF($K542&gt;0,IF(AND(INDIRECT(ADDRESS($K542,44))=0,INDIRECT(ADDRESS($K542,38))&lt;&gt;"UL"),INDIRECT(ADDRESS($K542,COLUMN()-12)),0),0), IF($L542&gt;0,IF(AND(INDIRECT(ADDRESS($L542,44))=0,INDIRECT(ADDRESS($L542,38))&lt;&gt;"UL"),INDIRECT(ADDRESS($L542,COLUMN()-12)),0),0), IF($M542&gt;0,IF(AND(INDIRECT(ADDRESS($M542,44))=0,INDIRECT(ADDRESS($M542,38))&lt;&gt;"UL"),INDIRECT(ADDRESS($M542,COLUMN()-12)),0),0))</f>
        <v>0</v>
      </c>
      <c r="BK542" s="57">
        <f ca="1">IF(AU542="S",BH542,IF(AU542="MS",BI542,IF(AU542="ML",BI542,BJ542)))</f>
        <v>0</v>
      </c>
      <c r="BL542" s="58">
        <f ca="1">SUM(BH542:BJ542)/3</f>
        <v>0</v>
      </c>
      <c r="BM542" s="57" cm="1">
        <f t="array" aca="1" ref="BM542" ca="1">SUM(IF($C542&gt;0,IF(AND(INDIRECT(ADDRESS($C542,44))=0,INDIRECT(ADDRESS($C542,38))&lt;&gt;"UL"),INDIRECT(ADDRESS($C542,COLUMN()-12)),0),0), IF($D542&gt;0,IF(AND(INDIRECT(ADDRESS($D542,44))=0,INDIRECT(ADDRESS($D542,38))&lt;&gt;"UL"),INDIRECT(ADDRESS($D542,COLUMN()-12)),0),0), IF($E542&gt;0,IF(AND(INDIRECT(ADDRESS($E542,44))=0,INDIRECT(ADDRESS($E542,38))&lt;&gt;"UL"),INDIRECT(ADDRESS($E542,COLUMN()-12)),0),0), IF($F542&gt;0,IF(AND(INDIRECT(ADDRESS($F542,44))=0,INDIRECT(ADDRESS($F542,38))&lt;&gt;"UL"),INDIRECT(ADDRESS($F542,COLUMN()-12)),0),0), IF($G542&gt;0,IF(AND(INDIRECT(ADDRESS($G542,44))=0,INDIRECT(ADDRESS($G542,38))&lt;&gt;"UL"),INDIRECT(ADDRESS($G542,COLUMN()-12)),0),0), IF($H542&gt;0,IF(AND(INDIRECT(ADDRESS($H542,44))=0,INDIRECT(ADDRESS($H542,38))&lt;&gt;"UL"),INDIRECT(ADDRESS($H542,COLUMN()-12)),0),0), IF($I542&gt;0,IF(AND(INDIRECT(ADDRESS($I542,44))=0,INDIRECT(ADDRESS($I542,38))&lt;&gt;"UL"),INDIRECT(ADDRESS($I542,COLUMN()-12)),0),0), IF($J542&gt;0,IF(AND(INDIRECT(ADDRESS($J542,44))=0,INDIRECT(ADDRESS($J542,38))&lt;&gt;"UL"),INDIRECT(ADDRESS($J542,COLUMN()-12)),0),0), IF($K542&gt;0,IF(AND(INDIRECT(ADDRESS($K542,44))=0,INDIRECT(ADDRESS($K542,38))&lt;&gt;"UL"),INDIRECT(ADDRESS($K542,COLUMN()-11)),0),0), IF($L542&gt;0,IF(AND(INDIRECT(ADDRESS($L542,44))=0,INDIRECT(ADDRESS($L542,38))&lt;&gt;"UL"),INDIRECT(ADDRESS($L542,COLUMN()-11)),0),0), IF($M542&gt;0,IF(AND(INDIRECT(ADDRESS($M542,44))=0,INDIRECT(ADDRESS($M542,38))&lt;&gt;"UL"),INDIRECT(ADDRESS($M542,COLUMN()-11)),0),0))</f>
        <v>0</v>
      </c>
      <c r="BN542" s="57" cm="1">
        <f t="array" aca="1" ref="BN542" ca="1">SUM(IF($C542&gt;0,IF(AND(INDIRECT(ADDRESS($C542,44))=0,INDIRECT(ADDRESS($C542,38))&lt;&gt;"UL"),INDIRECT(ADDRESS($C542,COLUMN()-12)),0),0), IF($D542&gt;0,IF(AND(INDIRECT(ADDRESS($D542,44))=0,INDIRECT(ADDRESS($D542,38))&lt;&gt;"UL"),INDIRECT(ADDRESS($D542,COLUMN()-12)),0),0), IF($E542&gt;0,IF(AND(INDIRECT(ADDRESS($E542,44))=0,INDIRECT(ADDRESS($E542,38))&lt;&gt;"UL"),INDIRECT(ADDRESS($E542,COLUMN()-12)),0),0), IF($F542&gt;0,IF(AND(INDIRECT(ADDRESS($F542,44))=0,INDIRECT(ADDRESS($F542,38))&lt;&gt;"UL"),INDIRECT(ADDRESS($F542,COLUMN()-12)),0),0), IF($G542&gt;0,IF(AND(INDIRECT(ADDRESS($G542,44))=0,INDIRECT(ADDRESS($G542,38))&lt;&gt;"UL"),INDIRECT(ADDRESS($G542,COLUMN()-12)),0),0), IF($H542&gt;0,IF(AND(INDIRECT(ADDRESS($H542,44))=0,INDIRECT(ADDRESS($H542,38))&lt;&gt;"UL"),INDIRECT(ADDRESS($H542,COLUMN()-12)),0),0), IF($I542&gt;0,IF(AND(INDIRECT(ADDRESS($I542,44))=0,INDIRECT(ADDRESS($I542,38))&lt;&gt;"UL"),INDIRECT(ADDRESS($I542,COLUMN()-12)),0),0), IF($J542&gt;0,IF(AND(INDIRECT(ADDRESS($J542,44))=0,INDIRECT(ADDRESS($J542,38))&lt;&gt;"UL"),INDIRECT(ADDRESS($J542,COLUMN()-12)),0),0), IF($K542&gt;0,IF(AND(INDIRECT(ADDRESS($K542,44))=0,INDIRECT(ADDRESS($K542,38))&lt;&gt;"UL"),INDIRECT(ADDRESS($K542,COLUMN()-11)),0),0), IF($L542&gt;0,IF(AND(INDIRECT(ADDRESS($L542,44))=0,INDIRECT(ADDRESS($L542,38))&lt;&gt;"UL"),INDIRECT(ADDRESS($L542,COLUMN()-11)),0),0), IF($M542&gt;0,IF(AND(INDIRECT(ADDRESS($M542,44))=0,INDIRECT(ADDRESS($M542,38))&lt;&gt;"UL"),INDIRECT(ADDRESS($M542,COLUMN()-11)),0),0))</f>
        <v>0</v>
      </c>
      <c r="BO542" s="57" cm="1">
        <f t="array" aca="1" ref="BO542" ca="1">SUM(IF($C542&gt;0,IF(AND(INDIRECT(ADDRESS($C542,44))=0,INDIRECT(ADDRESS($C542,38))&lt;&gt;"UL"),INDIRECT(ADDRESS($C542,COLUMN()-12)),0),0), IF($D542&gt;0,IF(AND(INDIRECT(ADDRESS($D542,44))=0,INDIRECT(ADDRESS($D542,38))&lt;&gt;"UL"),INDIRECT(ADDRESS($D542,COLUMN()-12)),0),0), IF($E542&gt;0,IF(AND(INDIRECT(ADDRESS($E542,44))=0,INDIRECT(ADDRESS($E542,38))&lt;&gt;"UL"),INDIRECT(ADDRESS($E542,COLUMN()-12)),0),0), IF($F542&gt;0,IF(AND(INDIRECT(ADDRESS($F542,44))=0,INDIRECT(ADDRESS($F542,38))&lt;&gt;"UL"),INDIRECT(ADDRESS($F542,COLUMN()-12)),0),0), IF($G542&gt;0,IF(AND(INDIRECT(ADDRESS($G542,44))=0,INDIRECT(ADDRESS($G542,38))&lt;&gt;"UL"),INDIRECT(ADDRESS($G542,COLUMN()-12)),0),0), IF($H542&gt;0,IF(AND(INDIRECT(ADDRESS($H542,44))=0,INDIRECT(ADDRESS($H542,38))&lt;&gt;"UL"),INDIRECT(ADDRESS($H542,COLUMN()-12)),0),0), IF($I542&gt;0,IF(AND(INDIRECT(ADDRESS($I542,44))=0,INDIRECT(ADDRESS($I542,38))&lt;&gt;"UL"),INDIRECT(ADDRESS($I542,COLUMN()-12)),0),0), IF($J542&gt;0,IF(AND(INDIRECT(ADDRESS($J542,44))=0,INDIRECT(ADDRESS($J542,38))&lt;&gt;"UL"),INDIRECT(ADDRESS($J542,COLUMN()-12)),0),0), IF($K542&gt;0,IF(AND(INDIRECT(ADDRESS($K542,44))=0,INDIRECT(ADDRESS($K542,38))&lt;&gt;"UL"),INDIRECT(ADDRESS($K542,COLUMN()-11)),0),0), IF($L542&gt;0,IF(AND(INDIRECT(ADDRESS($L542,44))=0,INDIRECT(ADDRESS($L542,38))&lt;&gt;"UL"),INDIRECT(ADDRESS($L542,COLUMN()-11)),0),0), IF($M542&gt;0,IF(AND(INDIRECT(ADDRESS($M542,44))=0,INDIRECT(ADDRESS($M542,38))&lt;&gt;"UL"),INDIRECT(ADDRESS($M542,COLUMN()-11)),0),0))</f>
        <v>0</v>
      </c>
      <c r="BP542" s="57" cm="1">
        <f t="array" aca="1" ref="BP542" ca="1">SUM(IF($C542&gt;0,IF(AND(INDIRECT(ADDRESS($C542,44))=0,INDIRECT(ADDRESS($C542,38))&lt;&gt;"UL"),INDIRECT(ADDRESS($C542,COLUMN()-12)),0),0), IF($D542&gt;0,IF(AND(INDIRECT(ADDRESS($D542,44))=0,INDIRECT(ADDRESS($D542,38))&lt;&gt;"UL"),INDIRECT(ADDRESS($D542,COLUMN()-12)),0),0), IF($E542&gt;0,IF(AND(INDIRECT(ADDRESS($E542,44))=0,INDIRECT(ADDRESS($E542,38))&lt;&gt;"UL"),INDIRECT(ADDRESS($E542,COLUMN()-12)),0),0), IF($F542&gt;0,IF(AND(INDIRECT(ADDRESS($F542,44))=0,INDIRECT(ADDRESS($F542,38))&lt;&gt;"UL"),INDIRECT(ADDRESS($F542,COLUMN()-12)),0),0), IF($G542&gt;0,IF(AND(INDIRECT(ADDRESS($G542,44))=0,INDIRECT(ADDRESS($G542,38))&lt;&gt;"UL"),INDIRECT(ADDRESS($G542,COLUMN()-12)),0),0), IF($H542&gt;0,IF(AND(INDIRECT(ADDRESS($H542,44))=0,INDIRECT(ADDRESS($H542,38))&lt;&gt;"UL"),INDIRECT(ADDRESS($H542,COLUMN()-12)),0),0), IF($I542&gt;0,IF(AND(INDIRECT(ADDRESS($I542,44))=0,INDIRECT(ADDRESS($I542,38))&lt;&gt;"UL"),INDIRECT(ADDRESS($I542,COLUMN()-12)),0),0), IF($J542&gt;0,IF(AND(INDIRECT(ADDRESS($J542,44))=0,INDIRECT(ADDRESS($J542,38))&lt;&gt;"UL"),INDIRECT(ADDRESS($J542,COLUMN()-12)),0),0), IF($K542&gt;0,IF(AND(INDIRECT(ADDRESS($K542,44))=0,INDIRECT(ADDRESS($K542,38))&lt;&gt;"UL"),INDIRECT(ADDRESS($K542,COLUMN()-11)),0),0), IF($L542&gt;0,IF(AND(INDIRECT(ADDRESS($L542,44))=0,INDIRECT(ADDRESS($L542,38))&lt;&gt;"UL"),INDIRECT(ADDRESS($L542,COLUMN()-11)),0),0), IF($M542&gt;0,IF(AND(INDIRECT(ADDRESS($M542,44))=0,INDIRECT(ADDRESS($M542,38))&lt;&gt;"UL"),INDIRECT(ADDRESS($M542,COLUMN()-11)),0),0))</f>
        <v>0</v>
      </c>
      <c r="BQ542" s="57">
        <f ca="1">IF(AU542="S",BM542,IF(AU542="MS",BN542,IF(AU542="ML",BO542,BP542)))</f>
        <v>0</v>
      </c>
      <c r="BR542" s="161">
        <f ca="1">(((AZ542+BB542+BL542+BQ542)/(AY542+BB542+BK542+BQ542)*AB542^$BR$296)^$BQ$296)*100</f>
        <v>96.975647697083005</v>
      </c>
      <c r="BS542" s="59"/>
      <c r="BT542" s="56">
        <f ca="1">IF(AD542&lt;BG542,((((AY542+BK542)*AB542)+((BE542+BQ542)*(1-AB542))+BF542)*AD542),((((AY542*AB542)+(BE542*(1-AB542))+BF542)*AD542)+(((BK542*AB542)+(BQ542*(1-AB542)))*BG542)))</f>
        <v>6.6416503070930712</v>
      </c>
      <c r="BU542" s="63">
        <f ca="1">BT542/N542</f>
        <v>0.15445698388588538</v>
      </c>
      <c r="BV542" s="57" t="s">
        <v>34</v>
      </c>
      <c r="BW542" s="57" cm="1">
        <f t="array" aca="1" ref="BW542" ca="1">SUM(IF($C542&gt;0,IF(AND(INDIRECT(ADDRESS($C542,44))=0,INDIRECT(ADDRESS($C542,38))="UL",ISERROR(SEARCH("Rear",INDIRECT(ADDRESS($C542,33)))),ISERROR(SEARCH("Side",INDIRECT(ADDRESS($C542,33))))),INDIRECT(ADDRESS($C542,COLUMN())),0),0),IF($D542&gt;0,IF(AND(INDIRECT(ADDRESS($D542,44))=0,INDIRECT(ADDRESS($D542,38))="UL",ISERROR(SEARCH("Rear",INDIRECT(ADDRESS($D542,33)))),ISERROR(SEARCH("Side",INDIRECT(ADDRESS($D542,33))))),INDIRECT(ADDRESS($D542,COLUMN())),0),0),IF($E542&gt;0,IF(AND(INDIRECT(ADDRESS($E542,44))=0,INDIRECT(ADDRESS($E542,38))="UL",ISERROR(SEARCH("Rear",INDIRECT(ADDRESS($E542,33)))),ISERROR(SEARCH("Side",INDIRECT(ADDRESS($E542,33))))),INDIRECT(ADDRESS($E542,COLUMN())),0),0),IF($F542&gt;0,IF(AND(INDIRECT(ADDRESS($F542,44))=0,INDIRECT(ADDRESS($F542,38))="UL",ISERROR(SEARCH("Rear",INDIRECT(ADDRESS($F542,33)))),ISERROR(SEARCH("Side",INDIRECT(ADDRESS($F542,33))))),INDIRECT(ADDRESS($F542,COLUMN())),0),0),IF($G542&gt;0,IF(AND(INDIRECT(ADDRESS($G542,44))=0,INDIRECT(ADDRESS($G542,38))="UL",ISERROR(SEARCH("Rear",INDIRECT(ADDRESS($G542,33)))),ISERROR(SEARCH("Side",INDIRECT(ADDRESS($G542,33))))),INDIRECT(ADDRESS($G542,COLUMN())),0),0),IF($H542&gt;0,IF(AND(INDIRECT(ADDRESS($H542,44))=0,INDIRECT(ADDRESS($H542,38))="UL",ISERROR(SEARCH("Rear",INDIRECT(ADDRESS($H542,33)))),ISERROR(SEARCH("Side",INDIRECT(ADDRESS($H542,33))))),INDIRECT(ADDRESS($H542,COLUMN())),0),0),IF($I542&gt;0,IF(AND(INDIRECT(ADDRESS($I542,44))=0,INDIRECT(ADDRESS($I542,38))="UL",ISERROR(SEARCH("Rear",INDIRECT(ADDRESS($I542,33)))),ISERROR(SEARCH("Side",INDIRECT(ADDRESS($I542,33))))),INDIRECT(ADDRESS($I542,COLUMN())),0),0),IF($J542&gt;0,IF(AND(INDIRECT(ADDRESS($J542,44))=0,INDIRECT(ADDRESS($J542,38))="UL",ISERROR(SEARCH("Rear",INDIRECT(ADDRESS($J542,33)))),ISERROR(SEARCH("Side",INDIRECT(ADDRESS($J542,33))))),INDIRECT(ADDRESS($J542,COLUMN())),0),0),IF($K542&gt;0,IF(AND(INDIRECT(ADDRESS($K542,44))=0,INDIRECT(ADDRESS($K542,38))="UL",ISERROR(SEARCH("Rear",INDIRECT(ADDRESS($K542,33)))),ISERROR(SEARCH("Side",INDIRECT(ADDRESS($K542,33))))),INDIRECT(ADDRESS($K542,COLUMN())),0),0),IF($L542&gt;0,IF(AND(INDIRECT(ADDRESS($L542,44))=0,INDIRECT(ADDRESS($L542,38))="UL",ISERROR(SEARCH("Rear",INDIRECT(ADDRESS($L542,33)))),ISERROR(SEARCH("Side",INDIRECT(ADDRESS($L542,33))))),INDIRECT(ADDRESS($L542,COLUMN())),0),0),IF($M542&gt;0,IF(AND(INDIRECT(ADDRESS($M542,44))=0,INDIRECT(ADDRESS($M542,38))="UL",ISERROR(SEARCH("Rear",INDIRECT(ADDRESS($M542,33)))),ISERROR(SEARCH("Side",INDIRECT(ADDRESS($M542,33))))),INDIRECT(ADDRESS($M542,COLUMN())),0),0))</f>
        <v>0.83333333333333337</v>
      </c>
      <c r="BX542" s="57">
        <f ca="1">IF(BV542="S",AV542,BW542)</f>
        <v>0.83333333333333337</v>
      </c>
      <c r="BY542" s="57" cm="1">
        <f t="array" aca="1" ref="BY542" ca="1">SUM(IF($C542&gt;0,IF(AND(INDIRECT(ADDRESS($C542,44))=0,INDIRECT(ADDRESS($C542,38))="UL"),INDIRECT(ADDRESS($C542,COLUMN())),0),0),IF($D542&gt;0,IF(AND(INDIRECT(ADDRESS($D542,44))=0,INDIRECT(ADDRESS($D542,38))="UL"),INDIRECT(ADDRESS($D542,COLUMN())),0),0),IF($E542&gt;0,IF(AND(INDIRECT(ADDRESS($E542,44))=0,INDIRECT(ADDRESS($E542,38))="UL"),INDIRECT(ADDRESS($E542,COLUMN())),0),0),IF($F542&gt;0,IF(AND(INDIRECT(ADDRESS($F542,44))=0,INDIRECT(ADDRESS($F542,38))="UL"),INDIRECT(ADDRESS($F542,COLUMN())),0),0),IF($G542&gt;0,IF(AND(INDIRECT(ADDRESS($G542,44))=0,INDIRECT(ADDRESS($G542,38))="UL"),INDIRECT(ADDRESS($G542,COLUMN())),0),0),IF($H542&gt;0,IF(AND(INDIRECT(ADDRESS($H542,44))=0,INDIRECT(ADDRESS($H542,38))="UL"),INDIRECT(ADDRESS($H542,COLUMN())),0),0),IF($I542&gt;0,IF(AND(INDIRECT(ADDRESS($I542,44))=0,INDIRECT(ADDRESS($I542,38))="UL"),INDIRECT(ADDRESS($I542,COLUMN())),0),0),IF($J542&gt;0,IF(AND(INDIRECT(ADDRESS($J542,44))=0,INDIRECT(ADDRESS($J542,38))="UL"),INDIRECT(ADDRESS($J542,COLUMN())),0),0),IF($K542&gt;0,IF(AND(INDIRECT(ADDRESS($K542,44))=0,INDIRECT(ADDRESS($K542,38))="UL"),INDIRECT(ADDRESS($K542,COLUMN())),0),0),IF($L542&gt;0,IF(AND(INDIRECT(ADDRESS($L542,44))=0,INDIRECT(ADDRESS($L542,38))="UL"),INDIRECT(ADDRESS($L542,COLUMN())),0),0),IF($M542&gt;0,IF(AND(INDIRECT(ADDRESS($M542,44))=0,INDIRECT(ADDRESS($M542,38))="UL"),INDIRECT(ADDRESS($M542,COLUMN())),0),0))</f>
        <v>0.27777777777777779</v>
      </c>
      <c r="BZ542" s="57" cm="1">
        <f t="array" aca="1" ref="BZ542" ca="1">SUM(IF($C542&gt;0,IF(AND(INDIRECT(ADDRESS($C542,44))=0,INDIRECT(ADDRESS($C542,38))="UL"),INDIRECT(ADDRESS($C542,COLUMN())),0),0),IF($D542&gt;0,IF(AND(INDIRECT(ADDRESS($D542,44))=0,INDIRECT(ADDRESS($D542,38))="UL"),INDIRECT(ADDRESS($D542,COLUMN())),0),0),IF($E542&gt;0,IF(AND(INDIRECT(ADDRESS($E542,44))=0,INDIRECT(ADDRESS($E542,38))="UL"),INDIRECT(ADDRESS($E542,COLUMN())),0),0),IF($F542&gt;0,IF(AND(INDIRECT(ADDRESS($F542,44))=0,INDIRECT(ADDRESS($F542,38))="UL"),INDIRECT(ADDRESS($F542,COLUMN())),0),0),IF($G542&gt;0,IF(AND(INDIRECT(ADDRESS($G542,44))=0,INDIRECT(ADDRESS($G542,38))="UL"),INDIRECT(ADDRESS($G542,COLUMN())),0),0),IF($H542&gt;0,IF(AND(INDIRECT(ADDRESS($H542,44))=0,INDIRECT(ADDRESS($H542,38))="UL"),INDIRECT(ADDRESS($H542,COLUMN())),0),0),IF($I542&gt;0,IF(AND(INDIRECT(ADDRESS($I542,44))=0,INDIRECT(ADDRESS($I542,38))="UL"),INDIRECT(ADDRESS($I542,COLUMN())),0),0),IF($J542&gt;0,IF(AND(INDIRECT(ADDRESS($J542,44))=0,INDIRECT(ADDRESS($J542,38))="UL"),INDIRECT(ADDRESS($J542,COLUMN())),0),0),IF($K542&gt;0,IF(AND(INDIRECT(ADDRESS($K542,44))=0,INDIRECT(ADDRESS($K542,38))="UL"),INDIRECT(ADDRESS($K542,COLUMN())),0),0),IF($L542&gt;0,IF(AND(INDIRECT(ADDRESS($L542,44))=0,INDIRECT(ADDRESS($L542,38))="UL"),INDIRECT(ADDRESS($L542,COLUMN())),0),0),IF($M542&gt;0,IF(AND(INDIRECT(ADDRESS($M542,44))=0,INDIRECT(ADDRESS($M542,38))="UL"),INDIRECT(ADDRESS($M542,COLUMN())),0),0))</f>
        <v>0.37037037037037029</v>
      </c>
      <c r="CA542" s="57">
        <f ca="1">IF(BV542="S",BY542,BZ542)</f>
        <v>0.37037037037037029</v>
      </c>
      <c r="CB542" s="57" cm="1">
        <f t="array" aca="1" ref="CB542" ca="1">SUM(IF($C542&gt;0,IF(AND(INDIRECT(ADDRESS($C542,44))=0,INDIRECT(ADDRESS($C542,38))&lt;&gt;"UL"),INDIRECT(ADDRESS($C542,COLUMN())),0),0),IF($D542&gt;0,IF(AND(INDIRECT(ADDRESS($D542,44))=0,INDIRECT(ADDRESS($D542,38))&lt;&gt;"UL"),INDIRECT(ADDRESS($D542,COLUMN())),0),0),IF($E542&gt;0,IF(AND(INDIRECT(ADDRESS($E542,44))=0,INDIRECT(ADDRESS($E542,38))&lt;&gt;"UL"),INDIRECT(ADDRESS($E542,COLUMN())),0),0),IF($F542&gt;0,IF(AND(INDIRECT(ADDRESS($F542,44))=0,INDIRECT(ADDRESS($F542,38))&lt;&gt;"UL"),INDIRECT(ADDRESS($F542,COLUMN())),0),0),IF($G542&gt;0,IF(AND(INDIRECT(ADDRESS($G542,44))=0,INDIRECT(ADDRESS($G542,38))&lt;&gt;"UL"),INDIRECT(ADDRESS($G542,COLUMN())),0),0),IF($H542&gt;0,IF(AND(INDIRECT(ADDRESS($H542,44))=0,INDIRECT(ADDRESS($H542,38))&lt;&gt;"UL"),INDIRECT(ADDRESS($H542,COLUMN())),0),0),IF($I542&gt;0,IF(AND(INDIRECT(ADDRESS($I542,44))=0,INDIRECT(ADDRESS($I542,38))&lt;&gt;"UL"),INDIRECT(ADDRESS($I542,COLUMN())),0),0),IF($J542&gt;0,IF(AND(INDIRECT(ADDRESS($J542,44))=0,INDIRECT(ADDRESS($J542,38))&lt;&gt;"UL"),INDIRECT(ADDRESS($J542,COLUMN())),0),0),IF($K542&gt;0,IF(AND(INDIRECT(ADDRESS($K542,44))=0,INDIRECT(ADDRESS($K542,38))&lt;&gt;"UL"),INDIRECT(ADDRESS($K542,COLUMN())),0),0),IF($L542&gt;0,IF(AND(INDIRECT(ADDRESS($L542,44))=0,INDIRECT(ADDRESS($L542,38))&lt;&gt;"UL"),INDIRECT(ADDRESS($L542,COLUMN())),0),0),IF($M542&gt;0,IF(AND(INDIRECT(ADDRESS($M542,44))=0,INDIRECT(ADDRESS($M542,38))&lt;&gt;"UL"),INDIRECT(ADDRESS($M542,COLUMN())),0),0))</f>
        <v>0</v>
      </c>
      <c r="CC542" s="57">
        <f ca="1">IF(BV542="S",BH542,CB542)</f>
        <v>0</v>
      </c>
      <c r="CD542" s="57" cm="1">
        <f t="array" aca="1" ref="CD542" ca="1">SUM(IF($C542&gt;0,IF(AND(INDIRECT(ADDRESS($C542,44))=0,INDIRECT(ADDRESS($C542,38))&lt;&gt;"UL"),INDIRECT(ADDRESS($C542,COLUMN())),0),0),IF($D542&gt;0,IF(AND(INDIRECT(ADDRESS($D542,44))=0,INDIRECT(ADDRESS($D542,38))&lt;&gt;"UL"),INDIRECT(ADDRESS($D542,COLUMN())),0),0),IF($E542&gt;0,IF(AND(INDIRECT(ADDRESS($E542,44))=0,INDIRECT(ADDRESS($E542,38))&lt;&gt;"UL"),INDIRECT(ADDRESS($E542,COLUMN())),0),0),IF($F542&gt;0,IF(AND(INDIRECT(ADDRESS($F542,44))=0,INDIRECT(ADDRESS($F542,38))&lt;&gt;"UL"),INDIRECT(ADDRESS($F542,COLUMN())),0),0),IF($G542&gt;0,IF(AND(INDIRECT(ADDRESS($G542,44))=0,INDIRECT(ADDRESS($G542,38))&lt;&gt;"UL"),INDIRECT(ADDRESS($G542,COLUMN())),0),0),IF($H542&gt;0,IF(AND(INDIRECT(ADDRESS($H542,44))=0,INDIRECT(ADDRESS($H542,38))&lt;&gt;"UL"),INDIRECT(ADDRESS($H542,COLUMN())),0),0),IF($I542&gt;0,IF(AND(INDIRECT(ADDRESS($I542,44))=0,INDIRECT(ADDRESS($I542,38))&lt;&gt;"UL"),INDIRECT(ADDRESS($I542,COLUMN())),0),0),IF($J542&gt;0,IF(AND(INDIRECT(ADDRESS($J542,44))=0,INDIRECT(ADDRESS($J542,38))&lt;&gt;"UL"),INDIRECT(ADDRESS($J542,COLUMN())),0),0),IF($K542&gt;0,IF(AND(INDIRECT(ADDRESS($K542,44))=0,INDIRECT(ADDRESS($K542,38))&lt;&gt;"UL"),INDIRECT(ADDRESS($K542,COLUMN())),0),0),IF($L542&gt;0,IF(AND(INDIRECT(ADDRESS($L542,44))=0,INDIRECT(ADDRESS($L542,38))&lt;&gt;"UL"),INDIRECT(ADDRESS($L542,COLUMN())),0),0),IF($M542&gt;0,IF(AND(INDIRECT(ADDRESS($M542,44))=0,INDIRECT(ADDRESS($M542,38))&lt;&gt;"UL"),INDIRECT(ADDRESS($M542,COLUMN())),0),0))</f>
        <v>0</v>
      </c>
      <c r="CE542" s="57" cm="1">
        <f t="array" aca="1" ref="CE542" ca="1">SUM(IF($C542&gt;0,IF(AND(INDIRECT(ADDRESS($C542,44))=0,INDIRECT(ADDRESS($C542,38))&lt;&gt;"UL"),INDIRECT(ADDRESS($C542,COLUMN())),0),0),IF($D542&gt;0,IF(AND(INDIRECT(ADDRESS($D542,44))=0,INDIRECT(ADDRESS($D542,38))&lt;&gt;"UL"),INDIRECT(ADDRESS($D542,COLUMN())),0),0),IF($E542&gt;0,IF(AND(INDIRECT(ADDRESS($E542,44))=0,INDIRECT(ADDRESS($E542,38))&lt;&gt;"UL"),INDIRECT(ADDRESS($E542,COLUMN())),0),0),IF($F542&gt;0,IF(AND(INDIRECT(ADDRESS($F542,44))=0,INDIRECT(ADDRESS($F542,38))&lt;&gt;"UL"),INDIRECT(ADDRESS($F542,COLUMN())),0),0),IF($G542&gt;0,IF(AND(INDIRECT(ADDRESS($G542,44))=0,INDIRECT(ADDRESS($G542,38))&lt;&gt;"UL"),INDIRECT(ADDRESS($G542,COLUMN())),0),0),IF($H542&gt;0,IF(AND(INDIRECT(ADDRESS($H542,44))=0,INDIRECT(ADDRESS($H542,38))&lt;&gt;"UL"),INDIRECT(ADDRESS($H542,COLUMN())),0),0),IF($I542&gt;0,IF(AND(INDIRECT(ADDRESS($I542,44))=0,INDIRECT(ADDRESS($I542,38))&lt;&gt;"UL"),INDIRECT(ADDRESS($I542,COLUMN())),0),0),IF($J542&gt;0,IF(AND(INDIRECT(ADDRESS($J542,44))=0,INDIRECT(ADDRESS($J542,38))&lt;&gt;"UL"),INDIRECT(ADDRESS($J542,COLUMN())),0),0),IF($K542&gt;0,IF(AND(INDIRECT(ADDRESS($K542,44))=0,INDIRECT(ADDRESS($K542,38))&lt;&gt;"UL"),INDIRECT(ADDRESS($K542,COLUMN())),0),0),IF($L542&gt;0,IF(AND(INDIRECT(ADDRESS($L542,44))=0,INDIRECT(ADDRESS($L542,38))&lt;&gt;"UL"),INDIRECT(ADDRESS($L542,COLUMN())),0),0),IF($M542&gt;0,IF(AND(INDIRECT(ADDRESS($M542,44))=0,INDIRECT(ADDRESS($M542,38))&lt;&gt;"UL"),INDIRECT(ADDRESS($M542,COLUMN())),0),0))</f>
        <v>0</v>
      </c>
      <c r="CF542" s="57">
        <f ca="1">IF(BV542="S",CD542,CE542)</f>
        <v>0</v>
      </c>
      <c r="CG542" s="57">
        <f ca="1">IF(AD542&lt;BG542,((((BX542+CC542)*AB542)+((CA542+CF542)*(1-AB542)))*AD542),((((BX542*AB542)+((CA542)*(1-AB542)))*AD542)+(((CC542*AB542)+((CF542))*(1-AB542)))*BG542))</f>
        <v>2.429486356924548</v>
      </c>
      <c r="CH542" s="57">
        <f ca="1">CG542/N542</f>
        <v>5.6499682719175534E-2</v>
      </c>
      <c r="CI542" s="19">
        <f ca="1">AD542*X542</f>
        <v>22.06815250957537</v>
      </c>
      <c r="CJ542" s="19"/>
      <c r="CK542" s="57" cm="1">
        <f t="array" aca="1" ref="CK542" ca="1">IF(AU542="S", SUM(IF($C542&gt;0,IF(INDIRECT(ADDRESS($C542,43))&lt;&gt;1,INDIRECT(ADDRESS($C542,48)),0),0), IF($D542&gt;0,IF(INDIRECT(ADDRESS($D542,43))&lt;&gt;1,INDIRECT(ADDRESS($D542,48)),0),0), IF($E542&gt;0,IF(INDIRECT(ADDRESS($E542,43))&lt;&gt;1,INDIRECT(ADDRESS($E542,48)),0),0), IF($F542&gt;0,IF(INDIRECT(ADDRESS($F542,43))&lt;&gt;1,INDIRECT(ADDRESS($F542,48)),0),0), IF($G542&gt;0,IF(INDIRECT(ADDRESS($G542,43))&lt;&gt;1,INDIRECT(ADDRESS($G542,48)),0),0), IF($H542&gt;0,IF(INDIRECT(ADDRESS($H542,43))&lt;&gt;1,INDIRECT(ADDRESS($H542,48)),0),0), IF($I542&gt;0,IF(INDIRECT(ADDRESS($I542,43))&lt;&gt;1,INDIRECT(ADDRESS($I542,48)),0),0), IF($J542&gt;0,IF(INDIRECT(ADDRESS($J542,43))&lt;&gt;1,INDIRECT(ADDRESS($J542,48)),0),0), IF($K542&gt;0,IF(INDIRECT(ADDRESS($K542,43))&lt;&gt;1,INDIRECT(ADDRESS($K542,48)),0),0), IF($L542&gt;0,IF(INDIRECT(ADDRESS($L542,43))&lt;&gt;1,INDIRECT(ADDRESS($L542,48)),0),0), IF($M542&gt;0,IF(INDIRECT(ADDRESS($M542,43))&lt;&gt;1,INDIRECT(ADDRESS($M542,48)),0),0)), IF(AU542="L",SUM(IF($C542&gt;0,IF(INDIRECT(ADDRESS($C542,43))&lt;&gt;1,INDIRECT(ADDRESS($C542,50)),0),0), IF($D542&gt;0,IF(INDIRECT(ADDRESS($D542,43))&lt;&gt;1,INDIRECT(ADDRESS($D542,50)),0),0), IF($E542&gt;0,IF(INDIRECT(ADDRESS($E542,43))&lt;&gt;1,INDIRECT(ADDRESS($E542,50)),0),0), IF($F542&gt;0,IF(INDIRECT(ADDRESS($F542,43))&lt;&gt;1,INDIRECT(ADDRESS($F542,50)),0),0), IF($G542&gt;0,IF(INDIRECT(ADDRESS($G542,43))&lt;&gt;1,INDIRECT(ADDRESS($G542,50)),0),0), IF($G542&gt;0,IF(INDIRECT(ADDRESS($G542,43))&lt;&gt;1,INDIRECT(ADDRESS($G542,50)),0),0), IF($H542&gt;0,IF(INDIRECT(ADDRESS($H542,43))&lt;&gt;1,INDIRECT(ADDRESS($H542,50)),0),0), IF($I542&gt;0,IF(INDIRECT(ADDRESS($I542,43))&lt;&gt;1,INDIRECT(ADDRESS($I542,50)),0),0), IF($J542&gt;0,IF(INDIRECT(ADDRESS($J542,43))&lt;&gt;1,INDIRECT(ADDRESS($J542,50)),0),0), IF($K542&gt;0,IF(INDIRECT(ADDRESS($K542,43))&lt;&gt;1,INDIRECT(ADDRESS($K542,50)),0),0), IF($L542&gt;0,IF(INDIRECT(ADDRESS($L542,43))&lt;&gt;1,INDIRECT(ADDRESS($L542,50)),0),0), IF($M542&gt;0,IF(INDIRECT(ADDRESS($M542,43))&lt;&gt;1,INDIRECT(ADDRESS($M542,50)),0),0)), SUM(IF($C542&gt;0,IF(INDIRECT(ADDRESS($C542,43))&lt;&gt;1,INDIRECT(ADDRESS($C542,49)),0),0), IF($D542&gt;0,IF(INDIRECT(ADDRESS($D542,43))&lt;&gt;1,INDIRECT(ADDRESS($D542,49)),0),0), IF($E542&gt;0,IF(INDIRECT(ADDRESS($E542,43))&lt;&gt;1,INDIRECT(ADDRESS($E542,49)),0),0), IF($F542&gt;0,IF(INDIRECT(ADDRESS($F542,43))&lt;&gt;1,INDIRECT(ADDRESS($F542,49)),0),0), IF($G542&gt;0,IF(INDIRECT(ADDRESS($G542,43))&lt;&gt;1,INDIRECT(ADDRESS($G542,49)),0),0), IF($G542&gt;0,IF(INDIRECT(ADDRESS($G542,43))&lt;&gt;1,INDIRECT(ADDRESS($G542,49)),0),0), IF($H542&gt;0,IF(INDIRECT(ADDRESS($H542,43))&lt;&gt;1,INDIRECT(ADDRESS($H542,49)),0),0), IF($I542&gt;0,IF(INDIRECT(ADDRESS($I542,43))&lt;&gt;1,INDIRECT(ADDRESS($I542,49)),0),0), IF($J542&gt;0,IF(INDIRECT(ADDRESS($J542,43))&lt;&gt;1,INDIRECT(ADDRESS($J542,49)),0),0), IF($K542&gt;0,IF(INDIRECT(ADDRESS($K542,43))&lt;&gt;1,INDIRECT(ADDRESS($K542,49)),0),0), IF($L542&gt;0,IF(INDIRECT(ADDRESS($L542,43))&lt;&gt;1,INDIRECT(ADDRESS($L542,49)),0),0), IF($M542&gt;0,IF(INDIRECT(ADDRESS($M542,43))&lt;&gt;1,INDIRECT(ADDRESS($M542,49)),0),0))))</f>
        <v>2.2777777777777777</v>
      </c>
      <c r="CL542" s="57" cm="1">
        <f t="array" aca="1" ref="CL542" ca="1">SUM(IF($C542&gt;0,IF(INDIRECT(ADDRESS($C542,44))=1,INDIRECT(ADDRESS($C542,90)),0),0), IF($D542&gt;0,IF(INDIRECT(ADDRESS($D542,44))=1,INDIRECT(ADDRESS($D542,90)),0),0), IF($E542&gt;0,IF(INDIRECT(ADDRESS($E542,44))=1,INDIRECT(ADDRESS($E542,90)),0),0), IF($F542&gt;0,IF(INDIRECT(ADDRESS($F542,44))=1,INDIRECT(ADDRESS($F542,90)),0),0), IF($G542&gt;0,IF(INDIRECT(ADDRESS($G542,44))=1,INDIRECT(ADDRESS($G542,90)),0),0), IF($H542&gt;0,IF(INDIRECT(ADDRESS($H542,44))=1,INDIRECT(ADDRESS($H542,90)),0),0), IF($I542&gt;0,IF(INDIRECT(ADDRESS($I542,44))=1,INDIRECT(ADDRESS($I542,90)),0),0), IF($J542&gt;0,IF(INDIRECT(ADDRESS($J542,44))=1,INDIRECT(ADDRESS($J542,90)),0),0), IF($K542&gt;0,IF(INDIRECT(ADDRESS($K542,44))=1,INDIRECT(ADDRESS($K542,90)),0),0), IF($L542&gt;0,IF(INDIRECT(ADDRESS($L542,44))=1,INDIRECT(ADDRESS($L542,90)),0),0), IF($M542&gt;0,IF(INDIRECT(ADDRESS($M542,44))=1,INDIRECT(ADDRESS($M542,90)),0),0))</f>
        <v>0</v>
      </c>
      <c r="CM542" s="56">
        <f ca="1">((BU542/$BU$34)^$BU$296)</f>
        <v>1.1370869735530653</v>
      </c>
      <c r="CN542" s="59"/>
    </row>
    <row r="546" spans="1:92" ht="15.5" x14ac:dyDescent="0.25">
      <c r="A546" s="12" t="s">
        <v>451</v>
      </c>
      <c r="B546" s="134"/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"/>
      <c r="O546" s="13"/>
      <c r="P546" s="13"/>
      <c r="Q546" s="13"/>
      <c r="R546" s="13"/>
      <c r="S546" s="14"/>
      <c r="T546" s="13"/>
      <c r="U546" s="13"/>
      <c r="V546" s="13"/>
      <c r="W546" s="13"/>
      <c r="Z546" s="14"/>
      <c r="AA546" s="15"/>
      <c r="AF546" s="15"/>
      <c r="AG546" s="15"/>
      <c r="BR546" s="16"/>
      <c r="BS546" s="1"/>
      <c r="BT546" s="4"/>
      <c r="BU546" s="4"/>
      <c r="CM546" s="81"/>
      <c r="CN546" s="13"/>
    </row>
    <row r="547" spans="1:92" ht="15.5" x14ac:dyDescent="0.25">
      <c r="A547" s="12"/>
      <c r="B547" s="134"/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"/>
      <c r="O547" s="13"/>
      <c r="P547" s="13"/>
      <c r="Q547" s="13"/>
      <c r="R547" s="13"/>
      <c r="S547" s="14"/>
      <c r="T547" s="13"/>
      <c r="U547" s="13"/>
      <c r="V547" s="13"/>
      <c r="W547" s="13"/>
      <c r="Z547" s="14"/>
      <c r="AA547" s="15"/>
      <c r="AF547" s="15"/>
      <c r="AG547" s="15"/>
      <c r="BR547" s="16"/>
      <c r="BS547" s="1"/>
      <c r="BT547" s="4"/>
      <c r="BU547" s="4"/>
      <c r="CM547" s="81"/>
      <c r="CN547" s="13"/>
    </row>
    <row r="548" spans="1:92" ht="13" x14ac:dyDescent="0.25">
      <c r="A548" s="17" t="s">
        <v>61</v>
      </c>
      <c r="B548" s="135"/>
      <c r="C548" s="135"/>
      <c r="D548" s="135"/>
      <c r="E548" s="135"/>
      <c r="F548" s="135"/>
      <c r="G548" s="135"/>
      <c r="H548" s="135"/>
      <c r="I548" s="135"/>
      <c r="J548" s="135"/>
      <c r="K548" s="135"/>
      <c r="L548" s="135"/>
      <c r="M548" s="135"/>
      <c r="N548" s="13"/>
      <c r="O548" s="13"/>
      <c r="P548" s="13"/>
      <c r="Q548" s="13"/>
      <c r="R548" s="13"/>
      <c r="S548" s="14"/>
      <c r="T548" s="13"/>
      <c r="U548" s="13"/>
      <c r="V548" s="13"/>
      <c r="W548" s="13"/>
      <c r="Z548" s="14"/>
      <c r="AA548" s="15"/>
      <c r="AF548" s="15"/>
      <c r="AG548" s="15"/>
      <c r="BR548" s="16"/>
      <c r="BS548" s="1"/>
      <c r="BT548" s="4"/>
      <c r="BU548" s="4"/>
      <c r="CM548" s="82"/>
      <c r="CN548" s="13"/>
    </row>
    <row r="549" spans="1:92" x14ac:dyDescent="0.25">
      <c r="A549" s="15" t="s">
        <v>606</v>
      </c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>
        <v>12</v>
      </c>
      <c r="O549" s="13" t="s">
        <v>63</v>
      </c>
      <c r="P549" s="13">
        <v>1</v>
      </c>
      <c r="Q549" s="13">
        <v>0</v>
      </c>
      <c r="R549" s="13"/>
      <c r="S549" s="14">
        <v>3</v>
      </c>
      <c r="T549" s="140" t="s">
        <v>65</v>
      </c>
      <c r="U549" s="13">
        <v>7</v>
      </c>
      <c r="V549" s="13"/>
      <c r="W549" s="13">
        <v>3</v>
      </c>
      <c r="X549" s="1">
        <v>8</v>
      </c>
      <c r="Y549" s="1">
        <v>3</v>
      </c>
      <c r="Z549" s="14">
        <v>5</v>
      </c>
      <c r="AA549" s="15"/>
      <c r="AB549" s="3">
        <f>((U549/8)^$V$296)*((((X549-(Y549-1)/2)/8)^$X$296)*((S549/3)^$S$296))*(((8-W549)/6)^$W$296)</f>
        <v>0.93199767528880928</v>
      </c>
      <c r="AC549" s="3">
        <f>SUM(((25/N549)^$Z$296)*(AB549/$AB$34))</f>
        <v>2.0357726813590604</v>
      </c>
      <c r="AD549" s="3">
        <f>(P549/($CN$34*(1/AC549)))</f>
        <v>1.77023711422527</v>
      </c>
      <c r="AF549" s="15"/>
      <c r="AG549" s="15"/>
      <c r="BR549" s="16"/>
      <c r="BS549" s="1"/>
      <c r="BT549" s="4"/>
      <c r="BU549" s="4"/>
      <c r="CI549" s="19">
        <f>AD549*X549</f>
        <v>14.16189691380216</v>
      </c>
      <c r="CJ549" s="19"/>
      <c r="CK549" s="19"/>
      <c r="CM549" s="83"/>
      <c r="CN549" s="13"/>
    </row>
    <row r="550" spans="1:92" x14ac:dyDescent="0.25">
      <c r="A550" s="15" t="s">
        <v>607</v>
      </c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>
        <v>23</v>
      </c>
      <c r="O550" s="13" t="s">
        <v>70</v>
      </c>
      <c r="P550" s="13">
        <v>3</v>
      </c>
      <c r="Q550" s="13">
        <v>0</v>
      </c>
      <c r="R550" s="13"/>
      <c r="S550" s="14">
        <v>2</v>
      </c>
      <c r="T550" s="140" t="s">
        <v>272</v>
      </c>
      <c r="U550" s="13">
        <v>5</v>
      </c>
      <c r="V550" s="13"/>
      <c r="W550" s="13">
        <v>3</v>
      </c>
      <c r="X550" s="1">
        <v>7</v>
      </c>
      <c r="Y550" s="1">
        <v>3</v>
      </c>
      <c r="Z550" s="14">
        <v>5</v>
      </c>
      <c r="AA550" s="15"/>
      <c r="AB550" s="3">
        <f>((U550/8)^$V$296)*((((X550-(Y550-1)/2)/8)^$X$296)*((S550/3)^$S$296))*(((8-W550)/6)^$W$296)</f>
        <v>0.79116904386443143</v>
      </c>
      <c r="AC550" s="3">
        <f>SUM(((25/N550)^$Z$296)*(AB550/$AB$34))</f>
        <v>1.0608984058655442</v>
      </c>
      <c r="AD550" s="3">
        <f>(P550/($CN$34*(1/AC550)))</f>
        <v>2.7675610587796804</v>
      </c>
      <c r="AF550" s="15"/>
      <c r="AG550" s="15"/>
      <c r="BR550" s="16"/>
      <c r="BS550" s="1"/>
      <c r="BT550" s="4"/>
      <c r="BU550" s="4"/>
      <c r="CI550" s="19"/>
      <c r="CJ550" s="19"/>
      <c r="CK550" s="19"/>
      <c r="CM550" s="83"/>
      <c r="CN550" s="13"/>
    </row>
    <row r="551" spans="1:92" x14ac:dyDescent="0.25">
      <c r="A551" s="15" t="s">
        <v>608</v>
      </c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>
        <v>52</v>
      </c>
      <c r="O551" s="13" t="s">
        <v>70</v>
      </c>
      <c r="P551" s="13">
        <v>12</v>
      </c>
      <c r="Q551" s="13">
        <v>0</v>
      </c>
      <c r="R551" s="13"/>
      <c r="S551" s="14">
        <v>1</v>
      </c>
      <c r="T551" s="140" t="s">
        <v>279</v>
      </c>
      <c r="U551" s="13">
        <v>2</v>
      </c>
      <c r="V551" s="13"/>
      <c r="W551" s="13">
        <v>3</v>
      </c>
      <c r="X551" s="1">
        <v>5</v>
      </c>
      <c r="Y551" s="1">
        <v>1</v>
      </c>
      <c r="Z551" s="14">
        <v>5</v>
      </c>
      <c r="AA551" s="15" t="s">
        <v>66</v>
      </c>
      <c r="AB551" s="3">
        <f>((U551/8)^$V$296)*((((X551-(Y551-1)/2)/8)^$X$296)*((S551/3)^$S$296))*(((8-W551)/6)^$W$296)</f>
        <v>0.5809291819520529</v>
      </c>
      <c r="AC551" s="3">
        <f>SUM(((25/N551)^$Z$296)*(AB551/$AB$34))</f>
        <v>0.42249451284036993</v>
      </c>
      <c r="AD551" s="3">
        <f>(P551/($CN$34*(1/AC551)))</f>
        <v>4.4086383948560339</v>
      </c>
      <c r="AF551" s="15"/>
      <c r="AG551" s="15"/>
      <c r="BR551" s="16"/>
      <c r="BS551" s="1"/>
      <c r="BT551" s="4"/>
      <c r="BU551" s="4"/>
      <c r="CI551" s="19"/>
      <c r="CJ551" s="19"/>
      <c r="CK551" s="19"/>
      <c r="CM551" s="83"/>
      <c r="CN551" s="13"/>
    </row>
    <row r="554" spans="1:92" ht="13" x14ac:dyDescent="0.25">
      <c r="A554" s="17" t="s">
        <v>2</v>
      </c>
      <c r="B554" s="135"/>
      <c r="C554" s="135"/>
      <c r="D554" s="135"/>
      <c r="E554" s="135"/>
      <c r="F554" s="135"/>
      <c r="G554" s="135"/>
      <c r="H554" s="135"/>
      <c r="I554" s="135"/>
      <c r="J554" s="135"/>
      <c r="K554" s="135"/>
      <c r="L554" s="135"/>
      <c r="M554" s="135"/>
      <c r="N554" s="13"/>
      <c r="O554" s="13"/>
      <c r="P554" s="13"/>
      <c r="Q554" s="13"/>
      <c r="R554" s="13"/>
      <c r="S554" s="14"/>
      <c r="T554" s="13"/>
      <c r="U554" s="13"/>
      <c r="V554" s="13"/>
      <c r="W554" s="13"/>
      <c r="Z554" s="14"/>
      <c r="AA554" s="15"/>
      <c r="AF554" s="15"/>
      <c r="AG554" s="15"/>
      <c r="BR554" s="16"/>
      <c r="BS554" s="1"/>
      <c r="BT554" s="4"/>
      <c r="BU554" s="4"/>
      <c r="CM554" s="82"/>
      <c r="CN554" s="13"/>
    </row>
    <row r="555" spans="1:92" x14ac:dyDescent="0.25">
      <c r="A555" t="s">
        <v>589</v>
      </c>
      <c r="N555" s="13"/>
      <c r="O555" s="13"/>
      <c r="P555" s="13"/>
      <c r="Q555" s="13"/>
      <c r="R555" s="13"/>
      <c r="S555" s="14"/>
      <c r="T555" s="13"/>
      <c r="U555" s="13"/>
      <c r="V555" s="13"/>
      <c r="W555" s="13"/>
      <c r="Z555" s="14"/>
      <c r="AA555" s="15"/>
      <c r="AF555" s="15" t="s">
        <v>183</v>
      </c>
      <c r="AG555" s="13" t="s">
        <v>81</v>
      </c>
      <c r="AH555" s="13">
        <v>2</v>
      </c>
      <c r="AI555" s="13">
        <v>6</v>
      </c>
      <c r="AJ555" s="13">
        <v>0</v>
      </c>
      <c r="AK555" s="13">
        <v>4</v>
      </c>
      <c r="AL555" s="13" t="s">
        <v>82</v>
      </c>
      <c r="AM555" s="13">
        <v>7</v>
      </c>
      <c r="AN555" s="13">
        <v>0</v>
      </c>
      <c r="AO555" s="13">
        <v>3</v>
      </c>
      <c r="AP555" s="13">
        <v>1</v>
      </c>
      <c r="AQ555" s="13"/>
      <c r="AR555" s="13"/>
      <c r="AS555" s="13"/>
      <c r="AT555" s="15"/>
      <c r="AU555" s="4"/>
      <c r="AV555" s="4">
        <f t="shared" ref="AV555:AV563" si="397">SUM(1/3*AH555*(7-$AK555+7-$AM555)/6)</f>
        <v>0.33333333333333331</v>
      </c>
      <c r="AW555" s="4">
        <f t="shared" ref="AW555:AW563" si="398">SUM(1/3*AI555*(7-$AK555+7-$AM555)/6)</f>
        <v>1</v>
      </c>
      <c r="AX555" s="4">
        <f t="shared" ref="AX555:AX563" si="399">SUM(1/3*AJ555*(7-$AK555+7-$AM555)/6)</f>
        <v>0</v>
      </c>
      <c r="AY555" s="27">
        <f t="shared" ref="AY555:AY563" si="400">AV555</f>
        <v>0.33333333333333331</v>
      </c>
      <c r="AZ555" s="27">
        <f t="shared" ref="AZ555:AZ563" si="401">SUM(AV555:AX555)/3</f>
        <v>0.44444444444444442</v>
      </c>
      <c r="BA555" s="27">
        <f t="shared" ref="BA555:BA563" si="402">(((AX555+AW555*$BE$296)/(1+$BE$296)*AO555/3*2+(((AX555+AW555*$BE$296+AV555*$BE$296^2)/(1+$BE$296+$BE$296^2)*AO555/3*(AP555-1+AN555)/5)*3))/5)</f>
        <v>0.26666666666666666</v>
      </c>
      <c r="BB555" s="27">
        <f t="shared" ref="BB555:BB563" si="403">(((AX555+AV555*$BE$296)/(1+$BE$296)*AO555/3*2+(((AX555+AV555*$BE$296+AW555*$BE$296^2)/(1+$BE$296+$BE$296^2)*AO555/3*(AP555-1+AN555)/5)*3))/5)</f>
        <v>8.8888888888888878E-2</v>
      </c>
      <c r="BC555" s="27">
        <f t="shared" ref="BC555:BC563" si="404">(((AV555+AX555*$BE$296)/(1+$BE$296)*AO555/3*2+(((AV555+AX555*$BE$296+AW555*$BE$296^2)/(1+$BE$296+$BE$296^2)*AO555/3*(AP555-1+AN555)/5)*3))/5)</f>
        <v>4.4444444444444439E-2</v>
      </c>
      <c r="BD555" s="27">
        <f t="shared" ref="BD555:BD563" si="405">(((AV555+AW555*$BE$296)/(1+$BE$296)*AO555/3*2+(((AV555+AW555*$BE$296+AX555*$BE$296^2)/(1+$BE$296+$BE$296^2)*AO555/3*(AP555-1+AN555)/5)*3))/5)</f>
        <v>0.31111111111111112</v>
      </c>
      <c r="BE555" s="27"/>
      <c r="BF555" s="27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16"/>
      <c r="BS555" s="1"/>
      <c r="BT555" s="84"/>
      <c r="BU555" s="84"/>
      <c r="BV555" s="27"/>
      <c r="BW555" s="27">
        <f>(1/3*ROUNDUP((AI555/2),0)*(7-$AK555+7-$AM555)/6)</f>
        <v>0.5</v>
      </c>
      <c r="BX555" s="27"/>
      <c r="BY555" s="27">
        <f>((BW555*AO555/3)+(((BW555+AV555*$BE$296) / (1+$BE$296)*AO555/3*(AP555-1+AN555)/5)*2))/3</f>
        <v>0.16666666666666666</v>
      </c>
      <c r="BZ555" s="27">
        <f>((AV555*AO555/3)+(((AV555+BW555*$BE$296) / (1+$BE$296)*AO555/3*(AP555-1+AN555)/5)*2))/3</f>
        <v>0.1111111111111111</v>
      </c>
      <c r="CA555" s="27"/>
      <c r="CB555" s="27"/>
      <c r="CC555" s="27"/>
      <c r="CD555" s="27"/>
      <c r="CE555" s="27"/>
      <c r="CF555" s="27"/>
      <c r="CG555" s="27"/>
      <c r="CH555" s="27"/>
      <c r="CL555" s="27"/>
      <c r="CM555" s="83"/>
      <c r="CN555" s="13"/>
    </row>
    <row r="556" spans="1:92" x14ac:dyDescent="0.25">
      <c r="A556" t="s">
        <v>222</v>
      </c>
      <c r="N556" s="13"/>
      <c r="O556" s="13"/>
      <c r="P556" s="13"/>
      <c r="Q556" s="13"/>
      <c r="R556" s="13"/>
      <c r="S556" s="14"/>
      <c r="T556" s="13"/>
      <c r="U556" s="13"/>
      <c r="V556" s="13"/>
      <c r="W556" s="13"/>
      <c r="Z556" s="14"/>
      <c r="AA556" s="15"/>
      <c r="AF556" t="s">
        <v>188</v>
      </c>
      <c r="AG556" s="13" t="s">
        <v>81</v>
      </c>
      <c r="AH556" s="13">
        <v>1</v>
      </c>
      <c r="AI556" s="13">
        <v>3</v>
      </c>
      <c r="AJ556" s="13">
        <v>0</v>
      </c>
      <c r="AK556" s="13">
        <v>4</v>
      </c>
      <c r="AL556" s="13" t="s">
        <v>82</v>
      </c>
      <c r="AM556" s="13">
        <v>7</v>
      </c>
      <c r="AN556" s="13"/>
      <c r="AO556" s="1">
        <v>3</v>
      </c>
      <c r="AP556" s="1">
        <v>1</v>
      </c>
      <c r="AQ556" s="1"/>
      <c r="AR556" s="1"/>
      <c r="AS556" s="1"/>
      <c r="AT556" s="15"/>
      <c r="AU556" s="4"/>
      <c r="AV556" s="4">
        <f t="shared" si="397"/>
        <v>0.16666666666666666</v>
      </c>
      <c r="AW556" s="4">
        <f t="shared" si="398"/>
        <v>0.5</v>
      </c>
      <c r="AX556" s="4">
        <f t="shared" si="399"/>
        <v>0</v>
      </c>
      <c r="AY556" s="27">
        <f t="shared" si="400"/>
        <v>0.16666666666666666</v>
      </c>
      <c r="AZ556" s="27">
        <f t="shared" si="401"/>
        <v>0.22222222222222221</v>
      </c>
      <c r="BA556" s="27">
        <f t="shared" si="402"/>
        <v>0.13333333333333333</v>
      </c>
      <c r="BB556" s="27">
        <f t="shared" si="403"/>
        <v>4.4444444444444439E-2</v>
      </c>
      <c r="BC556" s="27">
        <f t="shared" si="404"/>
        <v>2.222222222222222E-2</v>
      </c>
      <c r="BD556" s="27">
        <f t="shared" si="405"/>
        <v>0.15555555555555556</v>
      </c>
      <c r="BE556" s="27"/>
      <c r="BF556" s="27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16"/>
      <c r="BS556" s="1"/>
      <c r="BT556" s="84"/>
      <c r="BU556" s="84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L556" s="27"/>
      <c r="CM556" s="83"/>
      <c r="CN556" s="13"/>
    </row>
    <row r="557" spans="1:92" x14ac:dyDescent="0.25">
      <c r="A557" t="s">
        <v>605</v>
      </c>
      <c r="N557" s="13"/>
      <c r="O557" s="13"/>
      <c r="P557" s="13"/>
      <c r="Q557" s="13"/>
      <c r="R557" s="13"/>
      <c r="S557" s="14"/>
      <c r="T557" s="13"/>
      <c r="U557" s="13"/>
      <c r="V557" s="13"/>
      <c r="W557" s="13"/>
      <c r="Z557" s="14"/>
      <c r="AA557" s="15"/>
      <c r="AF557" t="s">
        <v>590</v>
      </c>
      <c r="AG557" s="1" t="s">
        <v>81</v>
      </c>
      <c r="AH557" s="1">
        <v>0</v>
      </c>
      <c r="AI557" s="1">
        <v>2</v>
      </c>
      <c r="AJ557" s="1">
        <v>1</v>
      </c>
      <c r="AK557" s="1">
        <v>2</v>
      </c>
      <c r="AL557" s="1" t="s">
        <v>82</v>
      </c>
      <c r="AM557" s="1">
        <v>6</v>
      </c>
      <c r="AN557" s="13"/>
      <c r="AO557" s="13">
        <v>3</v>
      </c>
      <c r="AP557" s="13">
        <v>1</v>
      </c>
      <c r="AQ557" s="13"/>
      <c r="AR557" s="13"/>
      <c r="AS557" s="13"/>
      <c r="AT557" s="15"/>
      <c r="AU557" s="4"/>
      <c r="AV557" s="4">
        <f t="shared" si="397"/>
        <v>0</v>
      </c>
      <c r="AW557" s="4">
        <f t="shared" si="398"/>
        <v>0.66666666666666663</v>
      </c>
      <c r="AX557" s="4">
        <f t="shared" si="399"/>
        <v>0.33333333333333331</v>
      </c>
      <c r="AY557" s="27">
        <f t="shared" si="400"/>
        <v>0</v>
      </c>
      <c r="AZ557" s="27">
        <f t="shared" si="401"/>
        <v>0.33333333333333331</v>
      </c>
      <c r="BA557" s="27">
        <f t="shared" si="402"/>
        <v>0.22222222222222218</v>
      </c>
      <c r="BB557" s="27">
        <f t="shared" si="403"/>
        <v>4.4444444444444439E-2</v>
      </c>
      <c r="BC557" s="27">
        <f t="shared" si="404"/>
        <v>8.8888888888888878E-2</v>
      </c>
      <c r="BD557" s="27">
        <f t="shared" si="405"/>
        <v>0.17777777777777776</v>
      </c>
      <c r="BE557" s="27"/>
      <c r="BF557" s="27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16"/>
      <c r="BS557" s="1"/>
      <c r="BT557" s="84"/>
      <c r="BU557" s="84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L557" s="27"/>
      <c r="CM557" s="83"/>
      <c r="CN557" s="13"/>
    </row>
    <row r="558" spans="1:92" x14ac:dyDescent="0.25">
      <c r="A558" t="s">
        <v>290</v>
      </c>
      <c r="N558" s="13">
        <v>2</v>
      </c>
      <c r="O558" s="13"/>
      <c r="P558" s="13"/>
      <c r="Q558" s="13"/>
      <c r="R558" s="13"/>
      <c r="S558" s="14"/>
      <c r="T558" s="13"/>
      <c r="U558" s="13"/>
      <c r="V558" s="13"/>
      <c r="W558" s="13"/>
      <c r="Z558" s="14"/>
      <c r="AA558" s="15"/>
      <c r="AF558" t="s">
        <v>290</v>
      </c>
      <c r="AG558" s="1" t="s">
        <v>106</v>
      </c>
      <c r="AH558" s="1">
        <v>4</v>
      </c>
      <c r="AI558" s="1">
        <v>0</v>
      </c>
      <c r="AJ558" s="1">
        <v>0</v>
      </c>
      <c r="AK558" s="1">
        <v>2</v>
      </c>
      <c r="AL558" s="1">
        <v>1</v>
      </c>
      <c r="AM558" s="1">
        <v>5</v>
      </c>
      <c r="AN558" s="13"/>
      <c r="AO558" s="13">
        <v>1</v>
      </c>
      <c r="AP558" s="13">
        <v>1</v>
      </c>
      <c r="AQ558" s="13"/>
      <c r="AR558" s="13">
        <v>1</v>
      </c>
      <c r="AS558" s="13"/>
      <c r="AT558" s="15"/>
      <c r="AU558" s="4"/>
      <c r="AV558" s="4">
        <f t="shared" si="397"/>
        <v>1.5555555555555554</v>
      </c>
      <c r="AW558" s="4">
        <f t="shared" si="398"/>
        <v>0</v>
      </c>
      <c r="AX558" s="4">
        <f t="shared" si="399"/>
        <v>0</v>
      </c>
      <c r="AY558" s="27">
        <f t="shared" si="400"/>
        <v>1.5555555555555554</v>
      </c>
      <c r="AZ558" s="27">
        <f t="shared" si="401"/>
        <v>0.51851851851851849</v>
      </c>
      <c r="BA558" s="27">
        <f t="shared" si="402"/>
        <v>0</v>
      </c>
      <c r="BB558" s="27">
        <f t="shared" si="403"/>
        <v>0.13827160493827159</v>
      </c>
      <c r="BC558" s="27">
        <f t="shared" si="404"/>
        <v>6.9135802469135796E-2</v>
      </c>
      <c r="BD558" s="27">
        <f t="shared" si="405"/>
        <v>6.9135802469135796E-2</v>
      </c>
      <c r="BE558" s="27"/>
      <c r="BF558" s="27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16"/>
      <c r="BS558" s="1"/>
      <c r="BT558" s="84"/>
      <c r="BU558" s="84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L558" s="27"/>
      <c r="CM558" s="83"/>
      <c r="CN558" s="13"/>
    </row>
    <row r="559" spans="1:92" x14ac:dyDescent="0.25">
      <c r="A559" t="s">
        <v>594</v>
      </c>
      <c r="N559" s="13"/>
      <c r="O559" s="13"/>
      <c r="P559" s="13"/>
      <c r="Q559" s="13"/>
      <c r="R559" s="13"/>
      <c r="S559" s="14"/>
      <c r="T559" s="13"/>
      <c r="U559" s="13"/>
      <c r="V559" s="13"/>
      <c r="W559" s="13"/>
      <c r="Z559" s="14"/>
      <c r="AA559" s="15"/>
      <c r="AF559" t="s">
        <v>594</v>
      </c>
      <c r="AG559" s="1" t="s">
        <v>81</v>
      </c>
      <c r="AH559" s="13">
        <v>1</v>
      </c>
      <c r="AI559" s="13">
        <v>3</v>
      </c>
      <c r="AJ559" s="13">
        <v>0</v>
      </c>
      <c r="AK559" s="13">
        <v>4</v>
      </c>
      <c r="AL559" s="13" t="s">
        <v>82</v>
      </c>
      <c r="AM559" s="13">
        <v>7</v>
      </c>
      <c r="AN559" s="13"/>
      <c r="AO559" s="13">
        <v>3</v>
      </c>
      <c r="AP559" s="13">
        <v>1</v>
      </c>
      <c r="AQ559" s="13"/>
      <c r="AR559" s="13"/>
      <c r="AS559" s="13"/>
      <c r="AT559" s="15"/>
      <c r="AU559" s="4"/>
      <c r="AV559" s="4">
        <f t="shared" si="397"/>
        <v>0.16666666666666666</v>
      </c>
      <c r="AW559" s="4">
        <f t="shared" si="398"/>
        <v>0.5</v>
      </c>
      <c r="AX559" s="4">
        <f t="shared" si="399"/>
        <v>0</v>
      </c>
      <c r="AY559" s="27">
        <f t="shared" si="400"/>
        <v>0.16666666666666666</v>
      </c>
      <c r="AZ559" s="27">
        <f t="shared" si="401"/>
        <v>0.22222222222222221</v>
      </c>
      <c r="BA559" s="27">
        <f t="shared" si="402"/>
        <v>0.13333333333333333</v>
      </c>
      <c r="BB559" s="27">
        <f t="shared" si="403"/>
        <v>4.4444444444444439E-2</v>
      </c>
      <c r="BC559" s="27">
        <f t="shared" si="404"/>
        <v>2.222222222222222E-2</v>
      </c>
      <c r="BD559" s="27">
        <f t="shared" si="405"/>
        <v>0.15555555555555556</v>
      </c>
      <c r="BE559" s="27"/>
      <c r="BF559" s="27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16"/>
      <c r="BS559" s="1"/>
      <c r="BT559" s="84"/>
      <c r="BU559" s="84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L559" s="27"/>
      <c r="CM559" s="83"/>
      <c r="CN559" s="13"/>
    </row>
    <row r="560" spans="1:92" x14ac:dyDescent="0.25">
      <c r="A560" t="s">
        <v>595</v>
      </c>
      <c r="N560" s="13"/>
      <c r="O560" s="13"/>
      <c r="P560" s="13"/>
      <c r="Q560" s="13"/>
      <c r="R560" s="13"/>
      <c r="S560" s="14"/>
      <c r="T560" s="13"/>
      <c r="U560" s="13"/>
      <c r="V560" s="13"/>
      <c r="W560" s="13"/>
      <c r="Z560" s="14"/>
      <c r="AA560" s="15"/>
      <c r="AF560" t="s">
        <v>595</v>
      </c>
      <c r="AG560" s="1" t="s">
        <v>599</v>
      </c>
      <c r="AH560" s="13">
        <v>1</v>
      </c>
      <c r="AI560" s="13">
        <v>3</v>
      </c>
      <c r="AJ560" s="13">
        <v>0</v>
      </c>
      <c r="AK560" s="13">
        <v>4</v>
      </c>
      <c r="AL560" s="13" t="s">
        <v>82</v>
      </c>
      <c r="AM560" s="13">
        <v>7</v>
      </c>
      <c r="AN560" s="13"/>
      <c r="AO560" s="13">
        <v>3</v>
      </c>
      <c r="AP560" s="13">
        <v>2</v>
      </c>
      <c r="AQ560" s="13"/>
      <c r="AR560" s="13"/>
      <c r="AS560" s="13">
        <v>1</v>
      </c>
      <c r="AT560" s="15"/>
      <c r="AU560" s="4"/>
      <c r="AV560" s="4">
        <f t="shared" si="397"/>
        <v>0.16666666666666666</v>
      </c>
      <c r="AW560" s="4">
        <f t="shared" si="398"/>
        <v>0.5</v>
      </c>
      <c r="AX560" s="4">
        <f t="shared" si="399"/>
        <v>0</v>
      </c>
      <c r="AY560" s="27">
        <f t="shared" si="400"/>
        <v>0.16666666666666666</v>
      </c>
      <c r="AZ560" s="27">
        <f t="shared" si="401"/>
        <v>0.22222222222222221</v>
      </c>
      <c r="BA560" s="27">
        <f t="shared" si="402"/>
        <v>0.16190476190476188</v>
      </c>
      <c r="BB560" s="27">
        <f t="shared" si="403"/>
        <v>8.4444444444444447E-2</v>
      </c>
      <c r="BC560" s="27">
        <f t="shared" si="404"/>
        <v>5.9365079365079357E-2</v>
      </c>
      <c r="BD560" s="27">
        <f t="shared" si="405"/>
        <v>0.17555555555555555</v>
      </c>
      <c r="BE560" s="27"/>
      <c r="BF560" s="27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16"/>
      <c r="BS560" s="1"/>
      <c r="BT560" s="84"/>
      <c r="BU560" s="84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L560" s="27"/>
      <c r="CM560" s="83"/>
      <c r="CN560" s="13"/>
    </row>
    <row r="561" spans="1:92" x14ac:dyDescent="0.25">
      <c r="A561" t="s">
        <v>596</v>
      </c>
      <c r="N561" s="13"/>
      <c r="O561" s="13"/>
      <c r="P561" s="13"/>
      <c r="Q561" s="13"/>
      <c r="R561" s="13"/>
      <c r="S561" s="14"/>
      <c r="T561" s="13"/>
      <c r="U561" s="13"/>
      <c r="V561" s="13"/>
      <c r="W561" s="13"/>
      <c r="Z561" s="14"/>
      <c r="AA561" s="15"/>
      <c r="AF561" t="s">
        <v>596</v>
      </c>
      <c r="AG561" s="1" t="s">
        <v>600</v>
      </c>
      <c r="AH561" s="13">
        <v>1</v>
      </c>
      <c r="AI561" s="13">
        <v>3</v>
      </c>
      <c r="AJ561" s="13">
        <v>0</v>
      </c>
      <c r="AK561" s="13">
        <v>4</v>
      </c>
      <c r="AL561" s="13" t="s">
        <v>82</v>
      </c>
      <c r="AM561" s="13">
        <v>7</v>
      </c>
      <c r="AN561" s="13"/>
      <c r="AO561" s="13">
        <v>3</v>
      </c>
      <c r="AP561" s="13">
        <v>2</v>
      </c>
      <c r="AQ561" s="13"/>
      <c r="AR561" s="13"/>
      <c r="AS561" s="13">
        <v>1</v>
      </c>
      <c r="AT561" s="15"/>
      <c r="AU561" s="4"/>
      <c r="AV561" s="4">
        <f t="shared" si="397"/>
        <v>0.16666666666666666</v>
      </c>
      <c r="AW561" s="4">
        <f t="shared" si="398"/>
        <v>0.5</v>
      </c>
      <c r="AX561" s="4">
        <f t="shared" si="399"/>
        <v>0</v>
      </c>
      <c r="AY561" s="27">
        <f t="shared" si="400"/>
        <v>0.16666666666666666</v>
      </c>
      <c r="AZ561" s="27">
        <f t="shared" si="401"/>
        <v>0.22222222222222221</v>
      </c>
      <c r="BA561" s="27">
        <f t="shared" si="402"/>
        <v>0.16190476190476188</v>
      </c>
      <c r="BB561" s="27">
        <f t="shared" si="403"/>
        <v>8.4444444444444447E-2</v>
      </c>
      <c r="BC561" s="27">
        <f t="shared" si="404"/>
        <v>5.9365079365079357E-2</v>
      </c>
      <c r="BD561" s="27">
        <f t="shared" si="405"/>
        <v>0.17555555555555555</v>
      </c>
      <c r="BE561" s="27"/>
      <c r="BF561" s="27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16"/>
      <c r="BS561" s="1"/>
      <c r="BT561" s="84"/>
      <c r="BU561" s="84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L561" s="27"/>
      <c r="CM561" s="83"/>
      <c r="CN561" s="13"/>
    </row>
    <row r="562" spans="1:92" x14ac:dyDescent="0.25">
      <c r="A562" t="s">
        <v>597</v>
      </c>
      <c r="N562" s="13">
        <v>8</v>
      </c>
      <c r="O562" s="13"/>
      <c r="P562" s="13"/>
      <c r="Q562" s="13"/>
      <c r="R562" s="13"/>
      <c r="S562" s="14"/>
      <c r="T562" s="13"/>
      <c r="U562" s="13"/>
      <c r="V562" s="13"/>
      <c r="W562" s="13"/>
      <c r="Z562" s="14"/>
      <c r="AA562" s="15"/>
      <c r="AF562" t="s">
        <v>597</v>
      </c>
      <c r="AG562" s="1" t="s">
        <v>106</v>
      </c>
      <c r="AH562" s="1">
        <v>13</v>
      </c>
      <c r="AI562" s="1">
        <v>0</v>
      </c>
      <c r="AJ562" s="1">
        <v>0</v>
      </c>
      <c r="AK562" s="1"/>
      <c r="AL562" s="1">
        <v>1</v>
      </c>
      <c r="AM562" s="1"/>
      <c r="AN562" s="13"/>
      <c r="AO562" s="13">
        <v>3</v>
      </c>
      <c r="AP562" s="13">
        <v>1</v>
      </c>
      <c r="AQ562" s="13"/>
      <c r="AR562" s="13">
        <v>1</v>
      </c>
      <c r="AS562" s="13"/>
      <c r="AT562" s="15"/>
      <c r="AU562" s="4"/>
      <c r="AV562" s="4">
        <f t="shared" si="397"/>
        <v>10.111111111111111</v>
      </c>
      <c r="AW562" s="4">
        <f t="shared" si="398"/>
        <v>0</v>
      </c>
      <c r="AX562" s="4">
        <f t="shared" si="399"/>
        <v>0</v>
      </c>
      <c r="AY562" s="27">
        <f t="shared" si="400"/>
        <v>10.111111111111111</v>
      </c>
      <c r="AZ562" s="27">
        <f t="shared" si="401"/>
        <v>3.3703703703703702</v>
      </c>
      <c r="BA562" s="27">
        <f t="shared" si="402"/>
        <v>0</v>
      </c>
      <c r="BB562" s="27">
        <f t="shared" si="403"/>
        <v>2.6962962962962962</v>
      </c>
      <c r="BC562" s="27">
        <f t="shared" si="404"/>
        <v>1.3481481481481481</v>
      </c>
      <c r="BD562" s="27">
        <f t="shared" si="405"/>
        <v>1.3481481481481481</v>
      </c>
      <c r="BE562" s="27"/>
      <c r="BF562" s="27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16"/>
      <c r="BS562" s="1"/>
      <c r="BT562" s="84"/>
      <c r="BU562" s="84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L562" s="27"/>
      <c r="CM562" s="83"/>
      <c r="CN562" s="13"/>
    </row>
    <row r="563" spans="1:92" x14ac:dyDescent="0.25">
      <c r="A563" t="s">
        <v>598</v>
      </c>
      <c r="N563" s="1">
        <v>8</v>
      </c>
      <c r="AF563" t="s">
        <v>598</v>
      </c>
      <c r="AG563" s="1" t="s">
        <v>106</v>
      </c>
      <c r="AH563" s="1">
        <v>4</v>
      </c>
      <c r="AI563" s="1">
        <v>2</v>
      </c>
      <c r="AJ563" s="1">
        <v>0</v>
      </c>
      <c r="AK563" s="1">
        <v>4</v>
      </c>
      <c r="AL563" s="1">
        <v>1</v>
      </c>
      <c r="AM563" s="1">
        <v>1</v>
      </c>
      <c r="AN563" s="13"/>
      <c r="AO563" s="13">
        <v>3</v>
      </c>
      <c r="AP563" s="13">
        <v>1</v>
      </c>
      <c r="AQ563" s="13"/>
      <c r="AR563" s="13">
        <v>1</v>
      </c>
      <c r="AS563" s="13"/>
      <c r="AT563" s="223" t="s">
        <v>601</v>
      </c>
      <c r="AV563" s="4">
        <f t="shared" si="397"/>
        <v>2</v>
      </c>
      <c r="AW563" s="4">
        <f t="shared" si="398"/>
        <v>1</v>
      </c>
      <c r="AX563" s="4">
        <f t="shared" si="399"/>
        <v>0</v>
      </c>
      <c r="AY563" s="27">
        <f t="shared" si="400"/>
        <v>2</v>
      </c>
      <c r="AZ563" s="27">
        <f t="shared" si="401"/>
        <v>1</v>
      </c>
      <c r="BA563" s="27">
        <f t="shared" si="402"/>
        <v>0.26666666666666666</v>
      </c>
      <c r="BB563" s="27">
        <f t="shared" si="403"/>
        <v>0.53333333333333333</v>
      </c>
      <c r="BC563" s="27">
        <f t="shared" si="404"/>
        <v>0.26666666666666666</v>
      </c>
      <c r="BD563" s="27">
        <f t="shared" si="405"/>
        <v>0.53333333333333333</v>
      </c>
      <c r="BE563" s="27"/>
      <c r="BF563" s="27"/>
    </row>
    <row r="565" spans="1:92" x14ac:dyDescent="0.25">
      <c r="A565" s="222" t="s">
        <v>591</v>
      </c>
      <c r="B565" s="74">
        <v>549</v>
      </c>
      <c r="C565" s="74">
        <v>555</v>
      </c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67">
        <f ca="1">SUM(INDIRECT(ADDRESS(B565,COLUMN())),IF(C565&gt;0,INDIRECT(ADDRESS(C565,COLUMN())),0),IF(D565&gt;0,INDIRECT(ADDRESS(D565,COLUMN())),0),IF(E565&gt;0,INDIRECT(ADDRESS(E565,COLUMN())),0),IF(F565&gt;0,INDIRECT(ADDRESS(F565,COLUMN())),0),IF(G565&gt;0,INDIRECT(ADDRESS(G565,COLUMN())),0),IF(H565&gt;0,INDIRECT(ADDRESS(H565,COLUMN())),0),IF(I565&gt;0,INDIRECT(ADDRESS(I565,COLUMN())),0),IF(J565&gt;0,INDIRECT(ADDRESS(J565,COLUMN())),0),IF(K565&gt;0,INDIRECT(ADDRESS(K565,COLUMN())),0),IF(L565&gt;0,INDIRECT(ADDRESS(L565,COLUMN())),0),IF(M565&gt;0,INDIRECT(ADDRESS(M565,COLUMN())),0))</f>
        <v>12</v>
      </c>
      <c r="O565" s="67" t="str" cm="1">
        <f t="array" aca="1" ref="O565" ca="1">INDIRECT(ADDRESS($B565,COLUMN()))</f>
        <v>Fighter</v>
      </c>
      <c r="P565" s="67" cm="1">
        <f t="array" aca="1" ref="P565" ca="1">INDIRECT(ADDRESS($B565,COLUMN()))</f>
        <v>1</v>
      </c>
      <c r="Q565" s="67" cm="1">
        <f t="array" aca="1" ref="Q565" ca="1">INDIRECT(ADDRESS($B565,COLUMN()))</f>
        <v>0</v>
      </c>
      <c r="R565" s="67" cm="1">
        <f t="array" aca="1" ref="R565" ca="1">INDIRECT(ADDRESS($B565,COLUMN()))</f>
        <v>0</v>
      </c>
      <c r="S565" s="67" cm="1">
        <f t="array" aca="1" ref="S565" ca="1">INDIRECT(ADDRESS($B565,COLUMN()))</f>
        <v>3</v>
      </c>
      <c r="T565" s="67" t="str" cm="1">
        <f t="array" aca="1" ref="T565" ca="1">INDIRECT(ADDRESS($B565,COLUMN()))</f>
        <v>1-7</v>
      </c>
      <c r="U565" s="67" cm="1">
        <f t="array" aca="1" ref="U565" ca="1">INDIRECT(ADDRESS($B565,COLUMN()))</f>
        <v>7</v>
      </c>
      <c r="V565" s="67" cm="1">
        <f t="array" aca="1" ref="V565" ca="1">INDIRECT(ADDRESS($B565,COLUMN()))</f>
        <v>0</v>
      </c>
      <c r="W565" s="67" cm="1">
        <f t="array" aca="1" ref="W565" ca="1">INDIRECT(ADDRESS($B565,COLUMN()))</f>
        <v>3</v>
      </c>
      <c r="X565" s="67" cm="1">
        <f t="array" aca="1" ref="X565" ca="1">INDIRECT(ADDRESS($B565,COLUMN()))</f>
        <v>8</v>
      </c>
      <c r="Y565" s="67" cm="1">
        <f t="array" aca="1" ref="Y565" ca="1">INDIRECT(ADDRESS($B565,COLUMN()))</f>
        <v>3</v>
      </c>
      <c r="Z565" s="67" cm="1">
        <f t="array" aca="1" ref="Z565" ca="1">INDIRECT(ADDRESS($B565,COLUMN()))</f>
        <v>5</v>
      </c>
      <c r="AA565" s="67" cm="1">
        <f t="array" aca="1" ref="AA565" ca="1">INDIRECT(ADDRESS($B565,COLUMN()))</f>
        <v>0</v>
      </c>
      <c r="AB565" s="56">
        <f ca="1">((U565/8)^$V$296)*((((X565-(Y565-1)/2)/8)^$X$296)*((S565/3)^$S$296))*(((8-W565)/6)^$W$296)</f>
        <v>0.93199767528880928</v>
      </c>
      <c r="AC565" s="56">
        <f ca="1">SUM(((25/N565)^$Z$296)*(AB565/$AB$34))</f>
        <v>2.0357726813590604</v>
      </c>
      <c r="AD565" s="56">
        <f ca="1">(P565/($CN$34*(1/AC565)))</f>
        <v>1.77023711422527</v>
      </c>
      <c r="AF565" s="65"/>
      <c r="AG565" s="65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52"/>
      <c r="AU565" s="54" t="s">
        <v>113</v>
      </c>
      <c r="AV565" s="57" cm="1">
        <f t="array" aca="1" ref="AV565" ca="1">SUM(IF($C565&gt;0,IF(AND(INDIRECT(ADDRESS($C565,44))=0,INDIRECT(ADDRESS($C565,38))="UL",ISERROR(SEARCH("Rear",INDIRECT(ADDRESS($C565,33)))),ISERROR(SEARCH("Side",INDIRECT(ADDRESS($C565,33))))),INDIRECT(ADDRESS($C565,COLUMN())),0),0),IF($D565&gt;0,IF(AND(INDIRECT(ADDRESS($D565,44))=0,INDIRECT(ADDRESS($D565,38))="UL",ISERROR(SEARCH("Rear",INDIRECT(ADDRESS($D565,33)))),ISERROR(SEARCH("Side",INDIRECT(ADDRESS($D565,33))))),INDIRECT(ADDRESS($D565,COLUMN())),0),0),IF($E565&gt;0,IF(AND(INDIRECT(ADDRESS($E565,44))=0,INDIRECT(ADDRESS($E565,38))="UL",ISERROR(SEARCH("Rear",INDIRECT(ADDRESS($E565,33)))),ISERROR(SEARCH("Side",INDIRECT(ADDRESS($E565,33))))),INDIRECT(ADDRESS($E565,COLUMN())),0),0),IF($F565&gt;0,IF(AND(INDIRECT(ADDRESS($F565,44))=0,INDIRECT(ADDRESS($F565,38))="UL",ISERROR(SEARCH("Rear",INDIRECT(ADDRESS($F565,33)))),ISERROR(SEARCH("Side",INDIRECT(ADDRESS($F565,33))))),INDIRECT(ADDRESS($F565,COLUMN())),0),0),IF($G565&gt;0,IF(AND(INDIRECT(ADDRESS($G565,44))=0,INDIRECT(ADDRESS($G565,38))="UL",ISERROR(SEARCH("Rear",INDIRECT(ADDRESS($G565,33)))),ISERROR(SEARCH("Side",INDIRECT(ADDRESS($G565,33))))),INDIRECT(ADDRESS($G565,COLUMN())),0),0),IF($H565&gt;0,IF(AND(INDIRECT(ADDRESS($H565,44))=0,INDIRECT(ADDRESS($H565,38))="UL",ISERROR(SEARCH("Rear",INDIRECT(ADDRESS($H565,33)))),ISERROR(SEARCH("Side",INDIRECT(ADDRESS($H565,33))))),INDIRECT(ADDRESS($H565,COLUMN())),0),0),IF($I565&gt;0,IF(AND(INDIRECT(ADDRESS($I565,44))=0,INDIRECT(ADDRESS($I565,38))="UL",ISERROR(SEARCH("Rear",INDIRECT(ADDRESS($I565,33)))),ISERROR(SEARCH("Side",INDIRECT(ADDRESS($I565,33))))),INDIRECT(ADDRESS($I565,COLUMN())),0),0),IF($J565&gt;0,IF(AND(INDIRECT(ADDRESS($J565,44))=0,INDIRECT(ADDRESS($J565,38))="UL",ISERROR(SEARCH("Rear",INDIRECT(ADDRESS($J565,33)))),ISERROR(SEARCH("Side",INDIRECT(ADDRESS($J565,33))))),INDIRECT(ADDRESS($J565,COLUMN())),0),0),IF($K565&gt;0,IF(AND(INDIRECT(ADDRESS($K565,44))=0,INDIRECT(ADDRESS($K565,38))="UL",ISERROR(SEARCH("Rear",INDIRECT(ADDRESS($K565,33)))),ISERROR(SEARCH("Side",INDIRECT(ADDRESS($K565,33))))),INDIRECT(ADDRESS($K565,COLUMN())),0),0),IF($L565&gt;0,IF(AND(INDIRECT(ADDRESS($L565,44))=0,INDIRECT(ADDRESS($L565,38))="UL",ISERROR(SEARCH("Rear",INDIRECT(ADDRESS($L565,33)))),ISERROR(SEARCH("Side",INDIRECT(ADDRESS($L565,33))))),INDIRECT(ADDRESS($L565,COLUMN())),0),0),IF($M565&gt;0,IF(AND(INDIRECT(ADDRESS($M565,44))=0,INDIRECT(ADDRESS($M565,38))="UL",ISERROR(SEARCH("Rear",INDIRECT(ADDRESS($M565,33)))),ISERROR(SEARCH("Side",INDIRECT(ADDRESS($M565,33))))),INDIRECT(ADDRESS($M565,COLUMN())),0),0))</f>
        <v>0.33333333333333331</v>
      </c>
      <c r="AW565" s="57" cm="1">
        <f t="array" aca="1" ref="AW565" ca="1">SUM(IF($C565&gt;0,IF(AND(INDIRECT(ADDRESS($C565,44))=0,INDIRECT(ADDRESS($C565,38))="UL",ISERROR(SEARCH("Rear",INDIRECT(ADDRESS($C565,33)))),ISERROR(SEARCH("Side",INDIRECT(ADDRESS($C565,33))))),INDIRECT(ADDRESS($C565,COLUMN())),0),0),IF($D565&gt;0,IF(AND(INDIRECT(ADDRESS($D565,44))=0,INDIRECT(ADDRESS($D565,38))="UL",ISERROR(SEARCH("Rear",INDIRECT(ADDRESS($D565,33)))),ISERROR(SEARCH("Side",INDIRECT(ADDRESS($D565,33))))),INDIRECT(ADDRESS($D565,COLUMN())),0),0),IF($E565&gt;0,IF(AND(INDIRECT(ADDRESS($E565,44))=0,INDIRECT(ADDRESS($E565,38))="UL",ISERROR(SEARCH("Rear",INDIRECT(ADDRESS($E565,33)))),ISERROR(SEARCH("Side",INDIRECT(ADDRESS($E565,33))))),INDIRECT(ADDRESS($E565,COLUMN())),0),0),IF($F565&gt;0,IF(AND(INDIRECT(ADDRESS($F565,44))=0,INDIRECT(ADDRESS($F565,38))="UL",ISERROR(SEARCH("Rear",INDIRECT(ADDRESS($F565,33)))),ISERROR(SEARCH("Side",INDIRECT(ADDRESS($F565,33))))),INDIRECT(ADDRESS($F565,COLUMN())),0),0),IF($G565&gt;0,IF(AND(INDIRECT(ADDRESS($G565,44))=0,INDIRECT(ADDRESS($G565,38))="UL",ISERROR(SEARCH("Rear",INDIRECT(ADDRESS($G565,33)))),ISERROR(SEARCH("Side",INDIRECT(ADDRESS($G565,33))))),INDIRECT(ADDRESS($G565,COLUMN())),0),0),IF($H565&gt;0,IF(AND(INDIRECT(ADDRESS($H565,44))=0,INDIRECT(ADDRESS($H565,38))="UL",ISERROR(SEARCH("Rear",INDIRECT(ADDRESS($H565,33)))),ISERROR(SEARCH("Side",INDIRECT(ADDRESS($H565,33))))),INDIRECT(ADDRESS($H565,COLUMN())),0),0),IF($I565&gt;0,IF(AND(INDIRECT(ADDRESS($I565,44))=0,INDIRECT(ADDRESS($I565,38))="UL",ISERROR(SEARCH("Rear",INDIRECT(ADDRESS($I565,33)))),ISERROR(SEARCH("Side",INDIRECT(ADDRESS($I565,33))))),INDIRECT(ADDRESS($I565,COLUMN())),0),0),IF($J565&gt;0,IF(AND(INDIRECT(ADDRESS($J565,44))=0,INDIRECT(ADDRESS($J565,38))="UL",ISERROR(SEARCH("Rear",INDIRECT(ADDRESS($J565,33)))),ISERROR(SEARCH("Side",INDIRECT(ADDRESS($J565,33))))),INDIRECT(ADDRESS($J565,COLUMN())),0),0),IF($K565&gt;0,IF(AND(INDIRECT(ADDRESS($K565,44))=0,INDIRECT(ADDRESS($K565,38))="UL",ISERROR(SEARCH("Rear",INDIRECT(ADDRESS($K565,33)))),ISERROR(SEARCH("Side",INDIRECT(ADDRESS($K565,33))))),INDIRECT(ADDRESS($K565,COLUMN())),0),0),IF($L565&gt;0,IF(AND(INDIRECT(ADDRESS($L565,44))=0,INDIRECT(ADDRESS($L565,38))="UL",ISERROR(SEARCH("Rear",INDIRECT(ADDRESS($L565,33)))),ISERROR(SEARCH("Side",INDIRECT(ADDRESS($L565,33))))),INDIRECT(ADDRESS($L565,COLUMN())),0),0),IF($M565&gt;0,IF(AND(INDIRECT(ADDRESS($M565,44))=0,INDIRECT(ADDRESS($M565,38))="UL",ISERROR(SEARCH("Rear",INDIRECT(ADDRESS($M565,33)))),ISERROR(SEARCH("Side",INDIRECT(ADDRESS($M565,33))))),INDIRECT(ADDRESS($M565,COLUMN())),0),0))</f>
        <v>1</v>
      </c>
      <c r="AX565" s="57" cm="1">
        <f t="array" aca="1" ref="AX565" ca="1">SUM(IF($C565&gt;0,IF(AND(INDIRECT(ADDRESS($C565,44))=0,INDIRECT(ADDRESS($C565,38))="UL",ISERROR(SEARCH("Rear",INDIRECT(ADDRESS($C565,33)))),ISERROR(SEARCH("Side",INDIRECT(ADDRESS($C565,33))))),INDIRECT(ADDRESS($C565,COLUMN())),0),0),IF($D565&gt;0,IF(AND(INDIRECT(ADDRESS($D565,44))=0,INDIRECT(ADDRESS($D565,38))="UL",ISERROR(SEARCH("Rear",INDIRECT(ADDRESS($D565,33)))),ISERROR(SEARCH("Side",INDIRECT(ADDRESS($D565,33))))),INDIRECT(ADDRESS($D565,COLUMN())),0),0),IF($E565&gt;0,IF(AND(INDIRECT(ADDRESS($E565,44))=0,INDIRECT(ADDRESS($E565,38))="UL",ISERROR(SEARCH("Rear",INDIRECT(ADDRESS($E565,33)))),ISERROR(SEARCH("Side",INDIRECT(ADDRESS($E565,33))))),INDIRECT(ADDRESS($E565,COLUMN())),0),0),IF($F565&gt;0,IF(AND(INDIRECT(ADDRESS($F565,44))=0,INDIRECT(ADDRESS($F565,38))="UL",ISERROR(SEARCH("Rear",INDIRECT(ADDRESS($F565,33)))),ISERROR(SEARCH("Side",INDIRECT(ADDRESS($F565,33))))),INDIRECT(ADDRESS($F565,COLUMN())),0),0),IF($G565&gt;0,IF(AND(INDIRECT(ADDRESS($G565,44))=0,INDIRECT(ADDRESS($G565,38))="UL",ISERROR(SEARCH("Rear",INDIRECT(ADDRESS($G565,33)))),ISERROR(SEARCH("Side",INDIRECT(ADDRESS($G565,33))))),INDIRECT(ADDRESS($G565,COLUMN())),0),0),IF($H565&gt;0,IF(AND(INDIRECT(ADDRESS($H565,44))=0,INDIRECT(ADDRESS($H565,38))="UL",ISERROR(SEARCH("Rear",INDIRECT(ADDRESS($H565,33)))),ISERROR(SEARCH("Side",INDIRECT(ADDRESS($H565,33))))),INDIRECT(ADDRESS($H565,COLUMN())),0),0),IF($I565&gt;0,IF(AND(INDIRECT(ADDRESS($I565,44))=0,INDIRECT(ADDRESS($I565,38))="UL",ISERROR(SEARCH("Rear",INDIRECT(ADDRESS($I565,33)))),ISERROR(SEARCH("Side",INDIRECT(ADDRESS($I565,33))))),INDIRECT(ADDRESS($I565,COLUMN())),0),0),IF($J565&gt;0,IF(AND(INDIRECT(ADDRESS($J565,44))=0,INDIRECT(ADDRESS($J565,38))="UL",ISERROR(SEARCH("Rear",INDIRECT(ADDRESS($J565,33)))),ISERROR(SEARCH("Side",INDIRECT(ADDRESS($J565,33))))),INDIRECT(ADDRESS($J565,COLUMN())),0),0),IF($K565&gt;0,IF(AND(INDIRECT(ADDRESS($K565,44))=0,INDIRECT(ADDRESS($K565,38))="UL",ISERROR(SEARCH("Rear",INDIRECT(ADDRESS($K565,33)))),ISERROR(SEARCH("Side",INDIRECT(ADDRESS($K565,33))))),INDIRECT(ADDRESS($K565,COLUMN())),0),0),IF($L565&gt;0,IF(AND(INDIRECT(ADDRESS($L565,44))=0,INDIRECT(ADDRESS($L565,38))="UL",ISERROR(SEARCH("Rear",INDIRECT(ADDRESS($L565,33)))),ISERROR(SEARCH("Side",INDIRECT(ADDRESS($L565,33))))),INDIRECT(ADDRESS($L565,COLUMN())),0),0),IF($M565&gt;0,IF(AND(INDIRECT(ADDRESS($M565,44))=0,INDIRECT(ADDRESS($M565,38))="UL",ISERROR(SEARCH("Rear",INDIRECT(ADDRESS($M565,33)))),ISERROR(SEARCH("Side",INDIRECT(ADDRESS($M565,33))))),INDIRECT(ADDRESS($M565,COLUMN())),0),0))</f>
        <v>0</v>
      </c>
      <c r="AY565" s="58">
        <f ca="1">IF(AU565="S",AV565,IF(AU565="MS",AW565,IF(AU565="ML",AW565,AX565)))</f>
        <v>1</v>
      </c>
      <c r="AZ565" s="58">
        <f ca="1">SUM(AV565:AX565)/3</f>
        <v>0.44444444444444442</v>
      </c>
      <c r="BA565" s="58" cm="1">
        <f t="array" aca="1" ref="BA565" ca="1">SUM(IF($C565&gt;0,IF(AND(INDIRECT(ADDRESS($C565,44))=0,INDIRECT(ADDRESS($C565,38))="UL"),INDIRECT(ADDRESS($C565,COLUMN())),0),0),IF($D565&gt;0,IF(AND(INDIRECT(ADDRESS($D565,44))=0,INDIRECT(ADDRESS($D565,38))="UL"),INDIRECT(ADDRESS($D565,COLUMN())),0),0),IF($E565&gt;0,IF(AND(INDIRECT(ADDRESS($E565,44))=0,INDIRECT(ADDRESS($E565,38))="UL"),INDIRECT(ADDRESS($E565,COLUMN())),0),0),IF($F565&gt;0,IF(AND(INDIRECT(ADDRESS($F565,44))=0,INDIRECT(ADDRESS($F565,38))="UL"),INDIRECT(ADDRESS($F565,COLUMN())),0),0),IF($G565&gt;0,IF(AND(INDIRECT(ADDRESS($G565,44))=0,INDIRECT(ADDRESS($G565,38))="UL"),INDIRECT(ADDRESS($G565,COLUMN())),0),0),IF($H565&gt;0,IF(AND(INDIRECT(ADDRESS($H565,44))=0,INDIRECT(ADDRESS($H565,38))="UL"),INDIRECT(ADDRESS($H565,COLUMN())),0),0),IF($I565&gt;0,IF(AND(INDIRECT(ADDRESS($I565,44))=0,INDIRECT(ADDRESS($I565,38))="UL"),INDIRECT(ADDRESS($I565,COLUMN())),0),0),IF($J565&gt;0,IF(AND(INDIRECT(ADDRESS($J565,44))=0,INDIRECT(ADDRESS($J565,38))="UL"),INDIRECT(ADDRESS($J565,COLUMN())),0),0),IF($K565&gt;0,IF(AND(INDIRECT(ADDRESS($K565,44))=0,INDIRECT(ADDRESS($K565,38))="UL"),INDIRECT(ADDRESS($K565,COLUMN())),0),0),IF($L565&gt;0,IF(AND(INDIRECT(ADDRESS($L565,44))=0,INDIRECT(ADDRESS($L565,38))="UL"),INDIRECT(ADDRESS($L565,COLUMN())),0),0),IF($M565&gt;0,IF(AND(INDIRECT(ADDRESS($M565,44))=0,INDIRECT(ADDRESS($M565,38))="UL"),INDIRECT(ADDRESS($M565,COLUMN())),0),0))</f>
        <v>0.26666666666666666</v>
      </c>
      <c r="BB565" s="58" cm="1">
        <f t="array" aca="1" ref="BB565" ca="1">SUM(IF($C565&gt;0,IF(AND(INDIRECT(ADDRESS($C565,44))=0,INDIRECT(ADDRESS($C565,38))="UL"),INDIRECT(ADDRESS($C565,COLUMN())),0),0),IF($D565&gt;0,IF(AND(INDIRECT(ADDRESS($D565,44))=0,INDIRECT(ADDRESS($D565,38))="UL"),INDIRECT(ADDRESS($D565,COLUMN())),0),0),IF($E565&gt;0,IF(AND(INDIRECT(ADDRESS($E565,44))=0,INDIRECT(ADDRESS($E565,38))="UL"),INDIRECT(ADDRESS($E565,COLUMN())),0),0),IF($F565&gt;0,IF(AND(INDIRECT(ADDRESS($F565,44))=0,INDIRECT(ADDRESS($F565,38))="UL"),INDIRECT(ADDRESS($F565,COLUMN())),0),0),IF($G565&gt;0,IF(AND(INDIRECT(ADDRESS($G565,44))=0,INDIRECT(ADDRESS($G565,38))="UL"),INDIRECT(ADDRESS($G565,COLUMN())),0),0),IF($H565&gt;0,IF(AND(INDIRECT(ADDRESS($H565,44))=0,INDIRECT(ADDRESS($H565,38))="UL"),INDIRECT(ADDRESS($H565,COLUMN())),0),0),IF($I565&gt;0,IF(AND(INDIRECT(ADDRESS($I565,44))=0,INDIRECT(ADDRESS($I565,38))="UL"),INDIRECT(ADDRESS($I565,COLUMN())),0),0),IF($J565&gt;0,IF(AND(INDIRECT(ADDRESS($J565,44))=0,INDIRECT(ADDRESS($J565,38))="UL"),INDIRECT(ADDRESS($J565,COLUMN())),0),0),IF($K565&gt;0,IF(AND(INDIRECT(ADDRESS($K565,44))=0,INDIRECT(ADDRESS($K565,38))="UL"),INDIRECT(ADDRESS($K565,COLUMN())),0),0),IF($L565&gt;0,IF(AND(INDIRECT(ADDRESS($L565,44))=0,INDIRECT(ADDRESS($L565,38))="UL"),INDIRECT(ADDRESS($L565,COLUMN())),0),0),IF($M565&gt;0,IF(AND(INDIRECT(ADDRESS($M565,44))=0,INDIRECT(ADDRESS($M565,38))="UL"),INDIRECT(ADDRESS($M565,COLUMN())),0),0))</f>
        <v>8.8888888888888878E-2</v>
      </c>
      <c r="BC565" s="58" cm="1">
        <f t="array" aca="1" ref="BC565" ca="1">SUM(IF($C565&gt;0,IF(AND(INDIRECT(ADDRESS($C565,44))=0,INDIRECT(ADDRESS($C565,38))="UL"),INDIRECT(ADDRESS($C565,COLUMN())),0),0),IF($D565&gt;0,IF(AND(INDIRECT(ADDRESS($D565,44))=0,INDIRECT(ADDRESS($D565,38))="UL"),INDIRECT(ADDRESS($D565,COLUMN())),0),0),IF($E565&gt;0,IF(AND(INDIRECT(ADDRESS($E565,44))=0,INDIRECT(ADDRESS($E565,38))="UL"),INDIRECT(ADDRESS($E565,COLUMN())),0),0),IF($F565&gt;0,IF(AND(INDIRECT(ADDRESS($F565,44))=0,INDIRECT(ADDRESS($F565,38))="UL"),INDIRECT(ADDRESS($F565,COLUMN())),0),0),IF($G565&gt;0,IF(AND(INDIRECT(ADDRESS($G565,44))=0,INDIRECT(ADDRESS($G565,38))="UL"),INDIRECT(ADDRESS($G565,COLUMN())),0),0),IF($H565&gt;0,IF(AND(INDIRECT(ADDRESS($H565,44))=0,INDIRECT(ADDRESS($H565,38))="UL"),INDIRECT(ADDRESS($H565,COLUMN())),0),0),IF($I565&gt;0,IF(AND(INDIRECT(ADDRESS($I565,44))=0,INDIRECT(ADDRESS($I565,38))="UL"),INDIRECT(ADDRESS($I565,COLUMN())),0),0),IF($J565&gt;0,IF(AND(INDIRECT(ADDRESS($J565,44))=0,INDIRECT(ADDRESS($J565,38))="UL"),INDIRECT(ADDRESS($J565,COLUMN())),0),0),IF($K565&gt;0,IF(AND(INDIRECT(ADDRESS($K565,44))=0,INDIRECT(ADDRESS($K565,38))="UL"),INDIRECT(ADDRESS($K565,COLUMN())),0),0),IF($L565&gt;0,IF(AND(INDIRECT(ADDRESS($L565,44))=0,INDIRECT(ADDRESS($L565,38))="UL"),INDIRECT(ADDRESS($L565,COLUMN())),0),0),IF($M565&gt;0,IF(AND(INDIRECT(ADDRESS($M565,44))=0,INDIRECT(ADDRESS($M565,38))="UL"),INDIRECT(ADDRESS($M565,COLUMN())),0),0))</f>
        <v>4.4444444444444439E-2</v>
      </c>
      <c r="BD565" s="58" cm="1">
        <f t="array" aca="1" ref="BD565" ca="1">SUM(IF($C565&gt;0,IF(AND(INDIRECT(ADDRESS($C565,44))=0,INDIRECT(ADDRESS($C565,38))="UL"),INDIRECT(ADDRESS($C565,COLUMN())),0),0),IF($D565&gt;0,IF(AND(INDIRECT(ADDRESS($D565,44))=0,INDIRECT(ADDRESS($D565,38))="UL"),INDIRECT(ADDRESS($D565,COLUMN())),0),0),IF($E565&gt;0,IF(AND(INDIRECT(ADDRESS($E565,44))=0,INDIRECT(ADDRESS($E565,38))="UL"),INDIRECT(ADDRESS($E565,COLUMN())),0),0),IF($F565&gt;0,IF(AND(INDIRECT(ADDRESS($F565,44))=0,INDIRECT(ADDRESS($F565,38))="UL"),INDIRECT(ADDRESS($F565,COLUMN())),0),0),IF($G565&gt;0,IF(AND(INDIRECT(ADDRESS($G565,44))=0,INDIRECT(ADDRESS($G565,38))="UL"),INDIRECT(ADDRESS($G565,COLUMN())),0),0),IF($H565&gt;0,IF(AND(INDIRECT(ADDRESS($H565,44))=0,INDIRECT(ADDRESS($H565,38))="UL"),INDIRECT(ADDRESS($H565,COLUMN())),0),0),IF($I565&gt;0,IF(AND(INDIRECT(ADDRESS($I565,44))=0,INDIRECT(ADDRESS($I565,38))="UL"),INDIRECT(ADDRESS($I565,COLUMN())),0),0),IF($J565&gt;0,IF(AND(INDIRECT(ADDRESS($J565,44))=0,INDIRECT(ADDRESS($J565,38))="UL"),INDIRECT(ADDRESS($J565,COLUMN())),0),0),IF($K565&gt;0,IF(AND(INDIRECT(ADDRESS($K565,44))=0,INDIRECT(ADDRESS($K565,38))="UL"),INDIRECT(ADDRESS($K565,COLUMN())),0),0),IF($L565&gt;0,IF(AND(INDIRECT(ADDRESS($L565,44))=0,INDIRECT(ADDRESS($L565,38))="UL"),INDIRECT(ADDRESS($L565,COLUMN())),0),0),IF($M565&gt;0,IF(AND(INDIRECT(ADDRESS($M565,44))=0,INDIRECT(ADDRESS($M565,38))="UL"),INDIRECT(ADDRESS($M565,COLUMN())),0),0))</f>
        <v>0.31111111111111112</v>
      </c>
      <c r="BE565" s="57">
        <f ca="1">IF(AU565="S",BA565,IF(AU565="MS",BB565,IF(AU565="ML",BC565,BD565)))</f>
        <v>8.8888888888888878E-2</v>
      </c>
      <c r="BF565" s="57" cm="1">
        <f t="array" aca="1" ref="BF565" ca="1">SUM(IF($C565&gt;0,IF(INDIRECT(ADDRESS($C565,45))=1,INDIRECT(ADDRESS($C565,52))*INDIRECT(ADDRESS($C565,42))/5,0),0), IF($D565&gt;0,IF(INDIRECT(ADDRESS($D565,45))=1,INDIRECT(ADDRESS($D565,52))*INDIRECT(ADDRESS($D565,42))/5,0),0), IF($E565&gt;0,IF(INDIRECT(ADDRESS($E565,45))=1,INDIRECT(ADDRESS($E565,52))*INDIRECT(ADDRESS($E565,42))/5,0),0), IF($F565&gt;0,IF(INDIRECT(ADDRESS($F565,45))=1,INDIRECT(ADDRESS($F565,52))*INDIRECT(ADDRESS($F565,42))/5,0),0), IF($G565&gt;0,IF(INDIRECT(ADDRESS($G565,45))=1,INDIRECT(ADDRESS($G565,52))*INDIRECT(ADDRESS($G565,42))/5,0),0), IF($H565&gt;0,IF(INDIRECT(ADDRESS($H565,45))=1,INDIRECT(ADDRESS($H565,52))*INDIRECT(ADDRESS($H565,42))/5,0),0)
)*$BF$296/100</f>
        <v>0</v>
      </c>
      <c r="BG565" s="19"/>
      <c r="BH565" s="57" cm="1">
        <f t="array" aca="1" ref="BH565" ca="1">SUM(IF($C565&gt;0,IF(AND(INDIRECT(ADDRESS($C565,44))=0,INDIRECT(ADDRESS($C565,38))&lt;&gt;"UL"),INDIRECT(ADDRESS($C565,COLUMN()-11)),0),0),IF($D565&gt;0,IF(AND(INDIRECT(ADDRESS($D565,44))=0,INDIRECT(ADDRESS($D565,38))&lt;&gt;"UL"),INDIRECT(ADDRESS($D565,COLUMN()-11)),0),0),IF($E565&gt;0,IF(AND(INDIRECT(ADDRESS($E565,44))=0,INDIRECT(ADDRESS($E565,38))&lt;&gt;"UL"),INDIRECT(ADDRESS($E565,COLUMN()-11)),0),0),IF($F565&gt;0,IF(AND(INDIRECT(ADDRESS($F565,44))=0,INDIRECT(ADDRESS($F565,38))&lt;&gt;"UL"),INDIRECT(ADDRESS($F565,COLUMN()-11)),0),0),IF($G565&gt;0,IF(AND(INDIRECT(ADDRESS($G565,44))=0,INDIRECT(ADDRESS($G565,38))&lt;&gt;"UL"),INDIRECT(ADDRESS($G565,COLUMN()-11)),0),0),IF($H565&gt;0,IF(AND(INDIRECT(ADDRESS($H565,44))=0,INDIRECT(ADDRESS($H565,38))&lt;&gt;"UL"),INDIRECT(ADDRESS($H565,COLUMN()-11)),0),0),IF($I565&gt;0,IF(AND(INDIRECT(ADDRESS($I565,44))=0,INDIRECT(ADDRESS($I565,38))&lt;&gt;"UL"),INDIRECT(ADDRESS($I565,COLUMN()-11)),0),0),IF($J565&gt;0,IF(AND(INDIRECT(ADDRESS($J565,44))=0,INDIRECT(ADDRESS($J565,38))&lt;&gt;"UL"),INDIRECT(ADDRESS($J565,COLUMN()-11)),0),0),IF($K565&gt;0,IF(AND(INDIRECT(ADDRESS($K565,44))=0,INDIRECT(ADDRESS($K565,38))&lt;&gt;"UL"),INDIRECT(ADDRESS($K565,COLUMN()-11)),0),0),IF($L565&gt;0,IF(AND(INDIRECT(ADDRESS($L565,44))=0,INDIRECT(ADDRESS($L565,38))&lt;&gt;"UL"),INDIRECT(ADDRESS($L565,COLUMN()-11)),0),0),IF($M565&gt;0,IF(AND(INDIRECT(ADDRESS($M565,44))=0,INDIRECT(ADDRESS($M565,38))&lt;&gt;"UL"),INDIRECT(ADDRESS($M565,COLUMN()-11)),0),0))</f>
        <v>0</v>
      </c>
      <c r="BI565" s="57" cm="1">
        <f t="array" aca="1" ref="BI565" ca="1">SUM(IF($C565&gt;0,IF(AND(INDIRECT(ADDRESS($C565,44))=0,INDIRECT(ADDRESS($C565,38))&lt;&gt;"UL"),INDIRECT(ADDRESS($C565,COLUMN()-11)),0),0),IF($D565&gt;0,IF(AND(INDIRECT(ADDRESS($D565,44))=0,INDIRECT(ADDRESS($D565,38))&lt;&gt;"UL"),INDIRECT(ADDRESS($D565,COLUMN()-11)),0),0),IF($E565&gt;0,IF(AND(INDIRECT(ADDRESS($E565,44))=0,INDIRECT(ADDRESS($E565,38))&lt;&gt;"UL"),INDIRECT(ADDRESS($E565,COLUMN()-11)),0),0),IF($F565&gt;0,IF(AND(INDIRECT(ADDRESS($F565,44))=0,INDIRECT(ADDRESS($F565,38))&lt;&gt;"UL"),INDIRECT(ADDRESS($F565,COLUMN()-11)),0),0),IF($G565&gt;0,IF(AND(INDIRECT(ADDRESS($G565,44))=0,INDIRECT(ADDRESS($G565,38))&lt;&gt;"UL"),INDIRECT(ADDRESS($G565,COLUMN()-11)),0),0),IF($H565&gt;0,IF(AND(INDIRECT(ADDRESS($H565,44))=0,INDIRECT(ADDRESS($H565,38))&lt;&gt;"UL"),INDIRECT(ADDRESS($H565,COLUMN()-11)),0),0),IF($I565&gt;0,IF(AND(INDIRECT(ADDRESS($I565,44))=0,INDIRECT(ADDRESS($I565,38))&lt;&gt;"UL"),INDIRECT(ADDRESS($I565,COLUMN()-11)),0),0),IF($J565&gt;0,IF(AND(INDIRECT(ADDRESS($J565,44))=0,INDIRECT(ADDRESS($J565,38))&lt;&gt;"UL"),INDIRECT(ADDRESS($J565,COLUMN()-11)),0),0),IF($K565&gt;0,IF(AND(INDIRECT(ADDRESS($K565,44))=0,INDIRECT(ADDRESS($K565,38))&lt;&gt;"UL"),INDIRECT(ADDRESS($K565,COLUMN()-11)),0),0),IF($L565&gt;0,IF(AND(INDIRECT(ADDRESS($L565,44))=0,INDIRECT(ADDRESS($L565,38))&lt;&gt;"UL"),INDIRECT(ADDRESS($L565,COLUMN()-11)),0),0),IF($M565&gt;0,IF(AND(INDIRECT(ADDRESS($M565,44))=0,INDIRECT(ADDRESS($M565,38))&lt;&gt;"UL"),INDIRECT(ADDRESS($M565,COLUMN()-11)),0),0))</f>
        <v>0</v>
      </c>
      <c r="BJ565" s="57" cm="1">
        <f t="array" aca="1" ref="BJ565" ca="1">SUM(IF($C565&gt;0,IF(AND(INDIRECT(ADDRESS($C565,44))=0,INDIRECT(ADDRESS($C565,38))&lt;&gt;"UL"),INDIRECT(ADDRESS($C565,COLUMN()-11)),0),0),IF($D565&gt;0,IF(AND(INDIRECT(ADDRESS($D565,44))=0,INDIRECT(ADDRESS($D565,38))&lt;&gt;"UL"),INDIRECT(ADDRESS($D565,COLUMN()-11)),0),0),IF($E565&gt;0,IF(AND(INDIRECT(ADDRESS($E565,44))=0,INDIRECT(ADDRESS($E565,38))&lt;&gt;"UL"),INDIRECT(ADDRESS($E565,COLUMN()-11)),0),0),IF($F565&gt;0,IF(AND(INDIRECT(ADDRESS($F565,44))=0,INDIRECT(ADDRESS($F565,38))&lt;&gt;"UL"),INDIRECT(ADDRESS($F565,COLUMN()-11)),0),0),IF($G565&gt;0,IF(AND(INDIRECT(ADDRESS($G565,44))=0,INDIRECT(ADDRESS($G565,38))&lt;&gt;"UL"),INDIRECT(ADDRESS($G565,COLUMN()-11)),0),0),IF($H565&gt;0,IF(AND(INDIRECT(ADDRESS($H565,44))=0,INDIRECT(ADDRESS($H565,38))&lt;&gt;"UL"),INDIRECT(ADDRESS($H565,COLUMN()-11)),0),0),IF($I565&gt;0,IF(AND(INDIRECT(ADDRESS($I565,44))=0,INDIRECT(ADDRESS($I565,38))&lt;&gt;"UL"),INDIRECT(ADDRESS($I565,COLUMN()-11)),0),0),IF($J565&gt;0,IF(AND(INDIRECT(ADDRESS($J565,44))=0,INDIRECT(ADDRESS($J565,38))&lt;&gt;"UL"),INDIRECT(ADDRESS($J565,COLUMN()-11)),0),0),IF($K565&gt;0,IF(AND(INDIRECT(ADDRESS($K565,44))=0,INDIRECT(ADDRESS($K565,38))&lt;&gt;"UL"),INDIRECT(ADDRESS($K565,COLUMN()-11)),0),0),IF($L565&gt;0,IF(AND(INDIRECT(ADDRESS($L565,44))=0,INDIRECT(ADDRESS($L565,38))&lt;&gt;"UL"),INDIRECT(ADDRESS($L565,COLUMN()-11)),0),0),IF($M565&gt;0,IF(AND(INDIRECT(ADDRESS($M565,44))=0,INDIRECT(ADDRESS($M565,38))&lt;&gt;"UL"),INDIRECT(ADDRESS($M565,COLUMN()-11)),0),0))</f>
        <v>0</v>
      </c>
      <c r="BK565" s="57">
        <f ca="1">IF(AU565="S",BH565,IF(AU565="MS",BI565,IF(AU565="ML",BI565,BJ565)))</f>
        <v>0</v>
      </c>
      <c r="BL565" s="58">
        <f ca="1">SUM(BH565:BJ565)/3</f>
        <v>0</v>
      </c>
      <c r="BM565" s="57" cm="1">
        <f t="array" aca="1" ref="BM565" ca="1">SUM(IF($C565&gt;0,IF(AND(INDIRECT(ADDRESS($C565,44))=0,INDIRECT(ADDRESS($C565,38))&lt;&gt;"UL"),INDIRECT(ADDRESS($C565,COLUMN()-12)),0),0), IF($D565&gt;0,IF(AND(INDIRECT(ADDRESS($D565,44))=0,INDIRECT(ADDRESS($D565,38))&lt;&gt;"UL"),INDIRECT(ADDRESS($D565,COLUMN()-12)),0),0), IF($E565&gt;0,IF(AND(INDIRECT(ADDRESS($E565,44))=0,INDIRECT(ADDRESS($E565,38))&lt;&gt;"UL"),INDIRECT(ADDRESS($E565,COLUMN()-12)),0),0), IF($F565&gt;0,IF(AND(INDIRECT(ADDRESS($F565,44))=0,INDIRECT(ADDRESS($F565,38))&lt;&gt;"UL"),INDIRECT(ADDRESS($F565,COLUMN()-12)),0),0), IF($G565&gt;0,IF(AND(INDIRECT(ADDRESS($G565,44))=0,INDIRECT(ADDRESS($G565,38))&lt;&gt;"UL"),INDIRECT(ADDRESS($G565,COLUMN()-12)),0),0), IF($H565&gt;0,IF(AND(INDIRECT(ADDRESS($H565,44))=0,INDIRECT(ADDRESS($H565,38))&lt;&gt;"UL"),INDIRECT(ADDRESS($H565,COLUMN()-12)),0),0), IF($I565&gt;0,IF(AND(INDIRECT(ADDRESS($I565,44))=0,INDIRECT(ADDRESS($I565,38))&lt;&gt;"UL"),INDIRECT(ADDRESS($I565,COLUMN()-12)),0),0), IF($J565&gt;0,IF(AND(INDIRECT(ADDRESS($J565,44))=0,INDIRECT(ADDRESS($J565,38))&lt;&gt;"UL"),INDIRECT(ADDRESS($J565,COLUMN()-12)),0),0), IF($K565&gt;0,IF(AND(INDIRECT(ADDRESS($K565,44))=0,INDIRECT(ADDRESS($K565,38))&lt;&gt;"UL"),INDIRECT(ADDRESS($K565,COLUMN()-11)),0),0), IF($L565&gt;0,IF(AND(INDIRECT(ADDRESS($L565,44))=0,INDIRECT(ADDRESS($L565,38))&lt;&gt;"UL"),INDIRECT(ADDRESS($L565,COLUMN()-11)),0),0), IF($M565&gt;0,IF(AND(INDIRECT(ADDRESS($M565,44))=0,INDIRECT(ADDRESS($M565,38))&lt;&gt;"UL"),INDIRECT(ADDRESS($M565,COLUMN()-11)),0),0))</f>
        <v>0</v>
      </c>
      <c r="BN565" s="57" cm="1">
        <f t="array" aca="1" ref="BN565" ca="1">SUM(IF($C565&gt;0,IF(AND(INDIRECT(ADDRESS($C565,44))=0,INDIRECT(ADDRESS($C565,38))&lt;&gt;"UL"),INDIRECT(ADDRESS($C565,COLUMN()-12)),0),0), IF($D565&gt;0,IF(AND(INDIRECT(ADDRESS($D565,44))=0,INDIRECT(ADDRESS($D565,38))&lt;&gt;"UL"),INDIRECT(ADDRESS($D565,COLUMN()-12)),0),0), IF($E565&gt;0,IF(AND(INDIRECT(ADDRESS($E565,44))=0,INDIRECT(ADDRESS($E565,38))&lt;&gt;"UL"),INDIRECT(ADDRESS($E565,COLUMN()-12)),0),0), IF($F565&gt;0,IF(AND(INDIRECT(ADDRESS($F565,44))=0,INDIRECT(ADDRESS($F565,38))&lt;&gt;"UL"),INDIRECT(ADDRESS($F565,COLUMN()-12)),0),0), IF($G565&gt;0,IF(AND(INDIRECT(ADDRESS($G565,44))=0,INDIRECT(ADDRESS($G565,38))&lt;&gt;"UL"),INDIRECT(ADDRESS($G565,COLUMN()-12)),0),0), IF($H565&gt;0,IF(AND(INDIRECT(ADDRESS($H565,44))=0,INDIRECT(ADDRESS($H565,38))&lt;&gt;"UL"),INDIRECT(ADDRESS($H565,COLUMN()-12)),0),0), IF($I565&gt;0,IF(AND(INDIRECT(ADDRESS($I565,44))=0,INDIRECT(ADDRESS($I565,38))&lt;&gt;"UL"),INDIRECT(ADDRESS($I565,COLUMN()-12)),0),0), IF($J565&gt;0,IF(AND(INDIRECT(ADDRESS($J565,44))=0,INDIRECT(ADDRESS($J565,38))&lt;&gt;"UL"),INDIRECT(ADDRESS($J565,COLUMN()-12)),0),0), IF($K565&gt;0,IF(AND(INDIRECT(ADDRESS($K565,44))=0,INDIRECT(ADDRESS($K565,38))&lt;&gt;"UL"),INDIRECT(ADDRESS($K565,COLUMN()-11)),0),0), IF($L565&gt;0,IF(AND(INDIRECT(ADDRESS($L565,44))=0,INDIRECT(ADDRESS($L565,38))&lt;&gt;"UL"),INDIRECT(ADDRESS($L565,COLUMN()-11)),0),0), IF($M565&gt;0,IF(AND(INDIRECT(ADDRESS($M565,44))=0,INDIRECT(ADDRESS($M565,38))&lt;&gt;"UL"),INDIRECT(ADDRESS($M565,COLUMN()-11)),0),0))</f>
        <v>0</v>
      </c>
      <c r="BO565" s="57" cm="1">
        <f t="array" aca="1" ref="BO565" ca="1">SUM(IF($C565&gt;0,IF(AND(INDIRECT(ADDRESS($C565,44))=0,INDIRECT(ADDRESS($C565,38))&lt;&gt;"UL"),INDIRECT(ADDRESS($C565,COLUMN()-12)),0),0), IF($D565&gt;0,IF(AND(INDIRECT(ADDRESS($D565,44))=0,INDIRECT(ADDRESS($D565,38))&lt;&gt;"UL"),INDIRECT(ADDRESS($D565,COLUMN()-12)),0),0), IF($E565&gt;0,IF(AND(INDIRECT(ADDRESS($E565,44))=0,INDIRECT(ADDRESS($E565,38))&lt;&gt;"UL"),INDIRECT(ADDRESS($E565,COLUMN()-12)),0),0), IF($F565&gt;0,IF(AND(INDIRECT(ADDRESS($F565,44))=0,INDIRECT(ADDRESS($F565,38))&lt;&gt;"UL"),INDIRECT(ADDRESS($F565,COLUMN()-12)),0),0), IF($G565&gt;0,IF(AND(INDIRECT(ADDRESS($G565,44))=0,INDIRECT(ADDRESS($G565,38))&lt;&gt;"UL"),INDIRECT(ADDRESS($G565,COLUMN()-12)),0),0), IF($H565&gt;0,IF(AND(INDIRECT(ADDRESS($H565,44))=0,INDIRECT(ADDRESS($H565,38))&lt;&gt;"UL"),INDIRECT(ADDRESS($H565,COLUMN()-12)),0),0), IF($I565&gt;0,IF(AND(INDIRECT(ADDRESS($I565,44))=0,INDIRECT(ADDRESS($I565,38))&lt;&gt;"UL"),INDIRECT(ADDRESS($I565,COLUMN()-12)),0),0), IF($J565&gt;0,IF(AND(INDIRECT(ADDRESS($J565,44))=0,INDIRECT(ADDRESS($J565,38))&lt;&gt;"UL"),INDIRECT(ADDRESS($J565,COLUMN()-12)),0),0), IF($K565&gt;0,IF(AND(INDIRECT(ADDRESS($K565,44))=0,INDIRECT(ADDRESS($K565,38))&lt;&gt;"UL"),INDIRECT(ADDRESS($K565,COLUMN()-11)),0),0), IF($L565&gt;0,IF(AND(INDIRECT(ADDRESS($L565,44))=0,INDIRECT(ADDRESS($L565,38))&lt;&gt;"UL"),INDIRECT(ADDRESS($L565,COLUMN()-11)),0),0), IF($M565&gt;0,IF(AND(INDIRECT(ADDRESS($M565,44))=0,INDIRECT(ADDRESS($M565,38))&lt;&gt;"UL"),INDIRECT(ADDRESS($M565,COLUMN()-11)),0),0))</f>
        <v>0</v>
      </c>
      <c r="BP565" s="57" cm="1">
        <f t="array" aca="1" ref="BP565" ca="1">SUM(IF($C565&gt;0,IF(AND(INDIRECT(ADDRESS($C565,44))=0,INDIRECT(ADDRESS($C565,38))&lt;&gt;"UL"),INDIRECT(ADDRESS($C565,COLUMN()-12)),0),0), IF($D565&gt;0,IF(AND(INDIRECT(ADDRESS($D565,44))=0,INDIRECT(ADDRESS($D565,38))&lt;&gt;"UL"),INDIRECT(ADDRESS($D565,COLUMN()-12)),0),0), IF($E565&gt;0,IF(AND(INDIRECT(ADDRESS($E565,44))=0,INDIRECT(ADDRESS($E565,38))&lt;&gt;"UL"),INDIRECT(ADDRESS($E565,COLUMN()-12)),0),0), IF($F565&gt;0,IF(AND(INDIRECT(ADDRESS($F565,44))=0,INDIRECT(ADDRESS($F565,38))&lt;&gt;"UL"),INDIRECT(ADDRESS($F565,COLUMN()-12)),0),0), IF($G565&gt;0,IF(AND(INDIRECT(ADDRESS($G565,44))=0,INDIRECT(ADDRESS($G565,38))&lt;&gt;"UL"),INDIRECT(ADDRESS($G565,COLUMN()-12)),0),0), IF($H565&gt;0,IF(AND(INDIRECT(ADDRESS($H565,44))=0,INDIRECT(ADDRESS($H565,38))&lt;&gt;"UL"),INDIRECT(ADDRESS($H565,COLUMN()-12)),0),0), IF($I565&gt;0,IF(AND(INDIRECT(ADDRESS($I565,44))=0,INDIRECT(ADDRESS($I565,38))&lt;&gt;"UL"),INDIRECT(ADDRESS($I565,COLUMN()-12)),0),0), IF($J565&gt;0,IF(AND(INDIRECT(ADDRESS($J565,44))=0,INDIRECT(ADDRESS($J565,38))&lt;&gt;"UL"),INDIRECT(ADDRESS($J565,COLUMN()-12)),0),0), IF($K565&gt;0,IF(AND(INDIRECT(ADDRESS($K565,44))=0,INDIRECT(ADDRESS($K565,38))&lt;&gt;"UL"),INDIRECT(ADDRESS($K565,COLUMN()-11)),0),0), IF($L565&gt;0,IF(AND(INDIRECT(ADDRESS($L565,44))=0,INDIRECT(ADDRESS($L565,38))&lt;&gt;"UL"),INDIRECT(ADDRESS($L565,COLUMN()-11)),0),0), IF($M565&gt;0,IF(AND(INDIRECT(ADDRESS($M565,44))=0,INDIRECT(ADDRESS($M565,38))&lt;&gt;"UL"),INDIRECT(ADDRESS($M565,COLUMN()-11)),0),0))</f>
        <v>0</v>
      </c>
      <c r="BQ565" s="57">
        <f ca="1">IF(AU565="S",BM565,IF(AU565="MS",BN565,IF(AU565="ML",BO565,BP565)))</f>
        <v>0</v>
      </c>
      <c r="BR565" s="161">
        <f ca="1">(((AZ565+BB565+BL565+BQ565)/(AY565+BB565+BK565+BQ565)*AB565^$BR$296)^$BQ$296)*100</f>
        <v>64.547599986762563</v>
      </c>
      <c r="BS565" s="56"/>
      <c r="BT565" s="56">
        <f ca="1">IF(AD565&lt;BG565,((((AY565+BK565)*AB565)+((BE565+BQ565)*(1-AB565))+BF565)*AD565),((((AY565*AB565)+(BE565*(1-AB565))+BF565)*AD565)+(((BK565*AB565)+(BQ565*(1-AB565)))*BG565)))</f>
        <v>1.6605573408619083</v>
      </c>
      <c r="BU565" s="87">
        <f ca="1">BT565/N565</f>
        <v>0.13837977840515903</v>
      </c>
      <c r="BV565" s="57" t="s">
        <v>33</v>
      </c>
      <c r="BW565" s="57" cm="1">
        <f t="array" aca="1" ref="BW565" ca="1">SUM(IF($C565&gt;0,IF(AND(INDIRECT(ADDRESS($C565,44))=0,INDIRECT(ADDRESS($C565,38))="UL",ISERROR(SEARCH("Rear",INDIRECT(ADDRESS($C565,33)))),ISERROR(SEARCH("Side",INDIRECT(ADDRESS($C565,33))))),INDIRECT(ADDRESS($C565,COLUMN())),0),0),IF($D565&gt;0,IF(AND(INDIRECT(ADDRESS($D565,44))=0,INDIRECT(ADDRESS($D565,38))="UL",ISERROR(SEARCH("Rear",INDIRECT(ADDRESS($D565,33)))),ISERROR(SEARCH("Side",INDIRECT(ADDRESS($D565,33))))),INDIRECT(ADDRESS($D565,COLUMN())),0),0),IF($E565&gt;0,IF(AND(INDIRECT(ADDRESS($E565,44))=0,INDIRECT(ADDRESS($E565,38))="UL",ISERROR(SEARCH("Rear",INDIRECT(ADDRESS($E565,33)))),ISERROR(SEARCH("Side",INDIRECT(ADDRESS($E565,33))))),INDIRECT(ADDRESS($E565,COLUMN())),0),0),IF($F565&gt;0,IF(AND(INDIRECT(ADDRESS($F565,44))=0,INDIRECT(ADDRESS($F565,38))="UL",ISERROR(SEARCH("Rear",INDIRECT(ADDRESS($F565,33)))),ISERROR(SEARCH("Side",INDIRECT(ADDRESS($F565,33))))),INDIRECT(ADDRESS($F565,COLUMN())),0),0),IF($G565&gt;0,IF(AND(INDIRECT(ADDRESS($G565,44))=0,INDIRECT(ADDRESS($G565,38))="UL",ISERROR(SEARCH("Rear",INDIRECT(ADDRESS($G565,33)))),ISERROR(SEARCH("Side",INDIRECT(ADDRESS($G565,33))))),INDIRECT(ADDRESS($G565,COLUMN())),0),0),IF($H565&gt;0,IF(AND(INDIRECT(ADDRESS($H565,44))=0,INDIRECT(ADDRESS($H565,38))="UL",ISERROR(SEARCH("Rear",INDIRECT(ADDRESS($H565,33)))),ISERROR(SEARCH("Side",INDIRECT(ADDRESS($H565,33))))),INDIRECT(ADDRESS($H565,COLUMN())),0),0),IF($I565&gt;0,IF(AND(INDIRECT(ADDRESS($I565,44))=0,INDIRECT(ADDRESS($I565,38))="UL",ISERROR(SEARCH("Rear",INDIRECT(ADDRESS($I565,33)))),ISERROR(SEARCH("Side",INDIRECT(ADDRESS($I565,33))))),INDIRECT(ADDRESS($I565,COLUMN())),0),0),IF($J565&gt;0,IF(AND(INDIRECT(ADDRESS($J565,44))=0,INDIRECT(ADDRESS($J565,38))="UL",ISERROR(SEARCH("Rear",INDIRECT(ADDRESS($J565,33)))),ISERROR(SEARCH("Side",INDIRECT(ADDRESS($J565,33))))),INDIRECT(ADDRESS($J565,COLUMN())),0),0),IF($K565&gt;0,IF(AND(INDIRECT(ADDRESS($K565,44))=0,INDIRECT(ADDRESS($K565,38))="UL",ISERROR(SEARCH("Rear",INDIRECT(ADDRESS($K565,33)))),ISERROR(SEARCH("Side",INDIRECT(ADDRESS($K565,33))))),INDIRECT(ADDRESS($K565,COLUMN())),0),0),IF($L565&gt;0,IF(AND(INDIRECT(ADDRESS($L565,44))=0,INDIRECT(ADDRESS($L565,38))="UL",ISERROR(SEARCH("Rear",INDIRECT(ADDRESS($L565,33)))),ISERROR(SEARCH("Side",INDIRECT(ADDRESS($L565,33))))),INDIRECT(ADDRESS($L565,COLUMN())),0),0),IF($M565&gt;0,IF(AND(INDIRECT(ADDRESS($M565,44))=0,INDIRECT(ADDRESS($M565,38))="UL",ISERROR(SEARCH("Rear",INDIRECT(ADDRESS($M565,33)))),ISERROR(SEARCH("Side",INDIRECT(ADDRESS($M565,33))))),INDIRECT(ADDRESS($M565,COLUMN())),0),0))</f>
        <v>0.5</v>
      </c>
      <c r="BX565" s="57">
        <f ca="1">IF(BV565="S",AV565,BW565)</f>
        <v>0.33333333333333331</v>
      </c>
      <c r="BY565" s="57" cm="1">
        <f t="array" aca="1" ref="BY565" ca="1">SUM(IF($C565&gt;0,IF(AND(INDIRECT(ADDRESS($C565,44))=0,INDIRECT(ADDRESS($C565,38))="UL"),INDIRECT(ADDRESS($C565,COLUMN())),0),0),IF($D565&gt;0,IF(AND(INDIRECT(ADDRESS($D565,44))=0,INDIRECT(ADDRESS($D565,38))="UL"),INDIRECT(ADDRESS($D565,COLUMN())),0),0),IF($E565&gt;0,IF(AND(INDIRECT(ADDRESS($E565,44))=0,INDIRECT(ADDRESS($E565,38))="UL"),INDIRECT(ADDRESS($E565,COLUMN())),0),0),IF($F565&gt;0,IF(AND(INDIRECT(ADDRESS($F565,44))=0,INDIRECT(ADDRESS($F565,38))="UL"),INDIRECT(ADDRESS($F565,COLUMN())),0),0),IF($G565&gt;0,IF(AND(INDIRECT(ADDRESS($G565,44))=0,INDIRECT(ADDRESS($G565,38))="UL"),INDIRECT(ADDRESS($G565,COLUMN())),0),0),IF($H565&gt;0,IF(AND(INDIRECT(ADDRESS($H565,44))=0,INDIRECT(ADDRESS($H565,38))="UL"),INDIRECT(ADDRESS($H565,COLUMN())),0),0),IF($I565&gt;0,IF(AND(INDIRECT(ADDRESS($I565,44))=0,INDIRECT(ADDRESS($I565,38))="UL"),INDIRECT(ADDRESS($I565,COLUMN())),0),0),IF($J565&gt;0,IF(AND(INDIRECT(ADDRESS($J565,44))=0,INDIRECT(ADDRESS($J565,38))="UL"),INDIRECT(ADDRESS($J565,COLUMN())),0),0),IF($K565&gt;0,IF(AND(INDIRECT(ADDRESS($K565,44))=0,INDIRECT(ADDRESS($K565,38))="UL"),INDIRECT(ADDRESS($K565,COLUMN())),0),0),IF($L565&gt;0,IF(AND(INDIRECT(ADDRESS($L565,44))=0,INDIRECT(ADDRESS($L565,38))="UL"),INDIRECT(ADDRESS($L565,COLUMN())),0),0),IF($M565&gt;0,IF(AND(INDIRECT(ADDRESS($M565,44))=0,INDIRECT(ADDRESS($M565,38))="UL"),INDIRECT(ADDRESS($M565,COLUMN())),0),0))</f>
        <v>0.16666666666666666</v>
      </c>
      <c r="BZ565" s="57" cm="1">
        <f t="array" aca="1" ref="BZ565" ca="1">SUM(IF($C565&gt;0,IF(AND(INDIRECT(ADDRESS($C565,44))=0,INDIRECT(ADDRESS($C565,38))="UL"),INDIRECT(ADDRESS($C565,COLUMN())),0),0),IF($D565&gt;0,IF(AND(INDIRECT(ADDRESS($D565,44))=0,INDIRECT(ADDRESS($D565,38))="UL"),INDIRECT(ADDRESS($D565,COLUMN())),0),0),IF($E565&gt;0,IF(AND(INDIRECT(ADDRESS($E565,44))=0,INDIRECT(ADDRESS($E565,38))="UL"),INDIRECT(ADDRESS($E565,COLUMN())),0),0),IF($F565&gt;0,IF(AND(INDIRECT(ADDRESS($F565,44))=0,INDIRECT(ADDRESS($F565,38))="UL"),INDIRECT(ADDRESS($F565,COLUMN())),0),0),IF($G565&gt;0,IF(AND(INDIRECT(ADDRESS($G565,44))=0,INDIRECT(ADDRESS($G565,38))="UL"),INDIRECT(ADDRESS($G565,COLUMN())),0),0),IF($H565&gt;0,IF(AND(INDIRECT(ADDRESS($H565,44))=0,INDIRECT(ADDRESS($H565,38))="UL"),INDIRECT(ADDRESS($H565,COLUMN())),0),0),IF($I565&gt;0,IF(AND(INDIRECT(ADDRESS($I565,44))=0,INDIRECT(ADDRESS($I565,38))="UL"),INDIRECT(ADDRESS($I565,COLUMN())),0),0),IF($J565&gt;0,IF(AND(INDIRECT(ADDRESS($J565,44))=0,INDIRECT(ADDRESS($J565,38))="UL"),INDIRECT(ADDRESS($J565,COLUMN())),0),0),IF($K565&gt;0,IF(AND(INDIRECT(ADDRESS($K565,44))=0,INDIRECT(ADDRESS($K565,38))="UL"),INDIRECT(ADDRESS($K565,COLUMN())),0),0),IF($L565&gt;0,IF(AND(INDIRECT(ADDRESS($L565,44))=0,INDIRECT(ADDRESS($L565,38))="UL"),INDIRECT(ADDRESS($L565,COLUMN())),0),0),IF($M565&gt;0,IF(AND(INDIRECT(ADDRESS($M565,44))=0,INDIRECT(ADDRESS($M565,38))="UL"),INDIRECT(ADDRESS($M565,COLUMN())),0),0))</f>
        <v>0.1111111111111111</v>
      </c>
      <c r="CA565" s="57">
        <f ca="1">IF(BV565="S",BY565,BZ565)</f>
        <v>0.16666666666666666</v>
      </c>
      <c r="CB565" s="57" cm="1">
        <f t="array" aca="1" ref="CB565" ca="1">SUM(IF($C565&gt;0,IF(AND(INDIRECT(ADDRESS($C565,44))=0,INDIRECT(ADDRESS($C565,38))&lt;&gt;"UL"),INDIRECT(ADDRESS($C565,COLUMN())),0),0),IF($D565&gt;0,IF(AND(INDIRECT(ADDRESS($D565,44))=0,INDIRECT(ADDRESS($D565,38))&lt;&gt;"UL"),INDIRECT(ADDRESS($D565,COLUMN())),0),0),IF($E565&gt;0,IF(AND(INDIRECT(ADDRESS($E565,44))=0,INDIRECT(ADDRESS($E565,38))&lt;&gt;"UL"),INDIRECT(ADDRESS($E565,COLUMN())),0),0),IF($F565&gt;0,IF(AND(INDIRECT(ADDRESS($F565,44))=0,INDIRECT(ADDRESS($F565,38))&lt;&gt;"UL"),INDIRECT(ADDRESS($F565,COLUMN())),0),0),IF($G565&gt;0,IF(AND(INDIRECT(ADDRESS($G565,44))=0,INDIRECT(ADDRESS($G565,38))&lt;&gt;"UL"),INDIRECT(ADDRESS($G565,COLUMN())),0),0),IF($H565&gt;0,IF(AND(INDIRECT(ADDRESS($H565,44))=0,INDIRECT(ADDRESS($H565,38))&lt;&gt;"UL"),INDIRECT(ADDRESS($H565,COLUMN())),0),0),IF($I565&gt;0,IF(AND(INDIRECT(ADDRESS($I565,44))=0,INDIRECT(ADDRESS($I565,38))&lt;&gt;"UL"),INDIRECT(ADDRESS($I565,COLUMN())),0),0),IF($J565&gt;0,IF(AND(INDIRECT(ADDRESS($J565,44))=0,INDIRECT(ADDRESS($J565,38))&lt;&gt;"UL"),INDIRECT(ADDRESS($J565,COLUMN())),0),0),IF($K565&gt;0,IF(AND(INDIRECT(ADDRESS($K565,44))=0,INDIRECT(ADDRESS($K565,38))&lt;&gt;"UL"),INDIRECT(ADDRESS($K565,COLUMN())),0),0),IF($L565&gt;0,IF(AND(INDIRECT(ADDRESS($L565,44))=0,INDIRECT(ADDRESS($L565,38))&lt;&gt;"UL"),INDIRECT(ADDRESS($L565,COLUMN())),0),0),IF($M565&gt;0,IF(AND(INDIRECT(ADDRESS($M565,44))=0,INDIRECT(ADDRESS($M565,38))&lt;&gt;"UL"),INDIRECT(ADDRESS($M565,COLUMN())),0),0))</f>
        <v>0</v>
      </c>
      <c r="CC565" s="57">
        <f ca="1">IF(BV565="S",BH565,CB565)</f>
        <v>0</v>
      </c>
      <c r="CD565" s="57" cm="1">
        <f t="array" aca="1" ref="CD565" ca="1">SUM(IF($C565&gt;0,IF(AND(INDIRECT(ADDRESS($C565,44))=0,INDIRECT(ADDRESS($C565,38))&lt;&gt;"UL"),INDIRECT(ADDRESS($C565,COLUMN())),0),0),IF($D565&gt;0,IF(AND(INDIRECT(ADDRESS($D565,44))=0,INDIRECT(ADDRESS($D565,38))&lt;&gt;"UL"),INDIRECT(ADDRESS($D565,COLUMN())),0),0),IF($E565&gt;0,IF(AND(INDIRECT(ADDRESS($E565,44))=0,INDIRECT(ADDRESS($E565,38))&lt;&gt;"UL"),INDIRECT(ADDRESS($E565,COLUMN())),0),0),IF($F565&gt;0,IF(AND(INDIRECT(ADDRESS($F565,44))=0,INDIRECT(ADDRESS($F565,38))&lt;&gt;"UL"),INDIRECT(ADDRESS($F565,COLUMN())),0),0),IF($G565&gt;0,IF(AND(INDIRECT(ADDRESS($G565,44))=0,INDIRECT(ADDRESS($G565,38))&lt;&gt;"UL"),INDIRECT(ADDRESS($G565,COLUMN())),0),0),IF($H565&gt;0,IF(AND(INDIRECT(ADDRESS($H565,44))=0,INDIRECT(ADDRESS($H565,38))&lt;&gt;"UL"),INDIRECT(ADDRESS($H565,COLUMN())),0),0),IF($I565&gt;0,IF(AND(INDIRECT(ADDRESS($I565,44))=0,INDIRECT(ADDRESS($I565,38))&lt;&gt;"UL"),INDIRECT(ADDRESS($I565,COLUMN())),0),0),IF($J565&gt;0,IF(AND(INDIRECT(ADDRESS($J565,44))=0,INDIRECT(ADDRESS($J565,38))&lt;&gt;"UL"),INDIRECT(ADDRESS($J565,COLUMN())),0),0),IF($K565&gt;0,IF(AND(INDIRECT(ADDRESS($K565,44))=0,INDIRECT(ADDRESS($K565,38))&lt;&gt;"UL"),INDIRECT(ADDRESS($K565,COLUMN())),0),0),IF($L565&gt;0,IF(AND(INDIRECT(ADDRESS($L565,44))=0,INDIRECT(ADDRESS($L565,38))&lt;&gt;"UL"),INDIRECT(ADDRESS($L565,COLUMN())),0),0),IF($M565&gt;0,IF(AND(INDIRECT(ADDRESS($M565,44))=0,INDIRECT(ADDRESS($M565,38))&lt;&gt;"UL"),INDIRECT(ADDRESS($M565,COLUMN())),0),0))</f>
        <v>0</v>
      </c>
      <c r="CE565" s="57" cm="1">
        <f t="array" aca="1" ref="CE565" ca="1">SUM(IF($C565&gt;0,IF(AND(INDIRECT(ADDRESS($C565,44))=0,INDIRECT(ADDRESS($C565,38))&lt;&gt;"UL"),INDIRECT(ADDRESS($C565,COLUMN())),0),0),IF($D565&gt;0,IF(AND(INDIRECT(ADDRESS($D565,44))=0,INDIRECT(ADDRESS($D565,38))&lt;&gt;"UL"),INDIRECT(ADDRESS($D565,COLUMN())),0),0),IF($E565&gt;0,IF(AND(INDIRECT(ADDRESS($E565,44))=0,INDIRECT(ADDRESS($E565,38))&lt;&gt;"UL"),INDIRECT(ADDRESS($E565,COLUMN())),0),0),IF($F565&gt;0,IF(AND(INDIRECT(ADDRESS($F565,44))=0,INDIRECT(ADDRESS($F565,38))&lt;&gt;"UL"),INDIRECT(ADDRESS($F565,COLUMN())),0),0),IF($G565&gt;0,IF(AND(INDIRECT(ADDRESS($G565,44))=0,INDIRECT(ADDRESS($G565,38))&lt;&gt;"UL"),INDIRECT(ADDRESS($G565,COLUMN())),0),0),IF($H565&gt;0,IF(AND(INDIRECT(ADDRESS($H565,44))=0,INDIRECT(ADDRESS($H565,38))&lt;&gt;"UL"),INDIRECT(ADDRESS($H565,COLUMN())),0),0),IF($I565&gt;0,IF(AND(INDIRECT(ADDRESS($I565,44))=0,INDIRECT(ADDRESS($I565,38))&lt;&gt;"UL"),INDIRECT(ADDRESS($I565,COLUMN())),0),0),IF($J565&gt;0,IF(AND(INDIRECT(ADDRESS($J565,44))=0,INDIRECT(ADDRESS($J565,38))&lt;&gt;"UL"),INDIRECT(ADDRESS($J565,COLUMN())),0),0),IF($K565&gt;0,IF(AND(INDIRECT(ADDRESS($K565,44))=0,INDIRECT(ADDRESS($K565,38))&lt;&gt;"UL"),INDIRECT(ADDRESS($K565,COLUMN())),0),0),IF($L565&gt;0,IF(AND(INDIRECT(ADDRESS($L565,44))=0,INDIRECT(ADDRESS($L565,38))&lt;&gt;"UL"),INDIRECT(ADDRESS($L565,COLUMN())),0),0),IF($M565&gt;0,IF(AND(INDIRECT(ADDRESS($M565,44))=0,INDIRECT(ADDRESS($M565,38))&lt;&gt;"UL"),INDIRECT(ADDRESS($M565,COLUMN())),0),0))</f>
        <v>0</v>
      </c>
      <c r="CF565" s="57">
        <f ca="1">IF(BV565="S",CD565,CE565)</f>
        <v>0</v>
      </c>
      <c r="CG565" s="57">
        <f ca="1">IF(AD565&lt;BG565,((((BX565+CC565)*AB565)+((CA565+CF565)*(1-AB565)))*AD565),((((BX565*AB565)+((CA565)*(1-AB565)))*AD565)+(((CC565*AB565)+((CF565))*(1-AB565)))*BG565))</f>
        <v>0.57001566489886524</v>
      </c>
      <c r="CH565" s="57">
        <f ca="1">CG565/N565</f>
        <v>4.750130540823877E-2</v>
      </c>
      <c r="CI565" s="19">
        <f ca="1">AD565*X565</f>
        <v>14.16189691380216</v>
      </c>
      <c r="CJ565" s="19"/>
      <c r="CK565" s="57" cm="1">
        <f t="array" aca="1" ref="CK565" ca="1">IF(AU565="S", SUM(IF($C565&gt;0,IF(INDIRECT(ADDRESS($C565,43))&lt;&gt;1,INDIRECT(ADDRESS($C565,48)),0),0), IF($D565&gt;0,IF(INDIRECT(ADDRESS($D565,43))&lt;&gt;1,INDIRECT(ADDRESS($D565,48)),0),0), IF($E565&gt;0,IF(INDIRECT(ADDRESS($E565,43))&lt;&gt;1,INDIRECT(ADDRESS($E565,48)),0),0), IF($F565&gt;0,IF(INDIRECT(ADDRESS($F565,43))&lt;&gt;1,INDIRECT(ADDRESS($F565,48)),0),0), IF($G565&gt;0,IF(INDIRECT(ADDRESS($G565,43))&lt;&gt;1,INDIRECT(ADDRESS($G565,48)),0),0), IF($H565&gt;0,IF(INDIRECT(ADDRESS($H565,43))&lt;&gt;1,INDIRECT(ADDRESS($H565,48)),0),0), IF($I565&gt;0,IF(INDIRECT(ADDRESS($I565,43))&lt;&gt;1,INDIRECT(ADDRESS($I565,48)),0),0), IF($J565&gt;0,IF(INDIRECT(ADDRESS($J565,43))&lt;&gt;1,INDIRECT(ADDRESS($J565,48)),0),0), IF($K565&gt;0,IF(INDIRECT(ADDRESS($K565,43))&lt;&gt;1,INDIRECT(ADDRESS($K565,48)),0),0), IF($L565&gt;0,IF(INDIRECT(ADDRESS($L565,43))&lt;&gt;1,INDIRECT(ADDRESS($L565,48)),0),0), IF($M565&gt;0,IF(INDIRECT(ADDRESS($M565,43))&lt;&gt;1,INDIRECT(ADDRESS($M565,48)),0),0)), IF(AU565="L",SUM(IF($C565&gt;0,IF(INDIRECT(ADDRESS($C565,43))&lt;&gt;1,INDIRECT(ADDRESS($C565,50)),0),0), IF($D565&gt;0,IF(INDIRECT(ADDRESS($D565,43))&lt;&gt;1,INDIRECT(ADDRESS($D565,50)),0),0), IF($E565&gt;0,IF(INDIRECT(ADDRESS($E565,43))&lt;&gt;1,INDIRECT(ADDRESS($E565,50)),0),0), IF($F565&gt;0,IF(INDIRECT(ADDRESS($F565,43))&lt;&gt;1,INDIRECT(ADDRESS($F565,50)),0),0), IF($G565&gt;0,IF(INDIRECT(ADDRESS($G565,43))&lt;&gt;1,INDIRECT(ADDRESS($G565,50)),0),0), IF($G565&gt;0,IF(INDIRECT(ADDRESS($G565,43))&lt;&gt;1,INDIRECT(ADDRESS($G565,50)),0),0), IF($H565&gt;0,IF(INDIRECT(ADDRESS($H565,43))&lt;&gt;1,INDIRECT(ADDRESS($H565,50)),0),0), IF($I565&gt;0,IF(INDIRECT(ADDRESS($I565,43))&lt;&gt;1,INDIRECT(ADDRESS($I565,50)),0),0), IF($J565&gt;0,IF(INDIRECT(ADDRESS($J565,43))&lt;&gt;1,INDIRECT(ADDRESS($J565,50)),0),0), IF($K565&gt;0,IF(INDIRECT(ADDRESS($K565,43))&lt;&gt;1,INDIRECT(ADDRESS($K565,50)),0),0), IF($L565&gt;0,IF(INDIRECT(ADDRESS($L565,43))&lt;&gt;1,INDIRECT(ADDRESS($L565,50)),0),0), IF($M565&gt;0,IF(INDIRECT(ADDRESS($M565,43))&lt;&gt;1,INDIRECT(ADDRESS($M565,50)),0),0)), SUM(IF($C565&gt;0,IF(INDIRECT(ADDRESS($C565,43))&lt;&gt;1,INDIRECT(ADDRESS($C565,49)),0),0), IF($D565&gt;0,IF(INDIRECT(ADDRESS($D565,43))&lt;&gt;1,INDIRECT(ADDRESS($D565,49)),0),0), IF($E565&gt;0,IF(INDIRECT(ADDRESS($E565,43))&lt;&gt;1,INDIRECT(ADDRESS($E565,49)),0),0), IF($F565&gt;0,IF(INDIRECT(ADDRESS($F565,43))&lt;&gt;1,INDIRECT(ADDRESS($F565,49)),0),0), IF($G565&gt;0,IF(INDIRECT(ADDRESS($G565,43))&lt;&gt;1,INDIRECT(ADDRESS($G565,49)),0),0), IF($G565&gt;0,IF(INDIRECT(ADDRESS($G565,43))&lt;&gt;1,INDIRECT(ADDRESS($G565,49)),0),0), IF($H565&gt;0,IF(INDIRECT(ADDRESS($H565,43))&lt;&gt;1,INDIRECT(ADDRESS($H565,49)),0),0), IF($I565&gt;0,IF(INDIRECT(ADDRESS($I565,43))&lt;&gt;1,INDIRECT(ADDRESS($I565,49)),0),0), IF($J565&gt;0,IF(INDIRECT(ADDRESS($J565,43))&lt;&gt;1,INDIRECT(ADDRESS($J565,49)),0),0), IF($K565&gt;0,IF(INDIRECT(ADDRESS($K565,43))&lt;&gt;1,INDIRECT(ADDRESS($K565,49)),0),0), IF($L565&gt;0,IF(INDIRECT(ADDRESS($L565,43))&lt;&gt;1,INDIRECT(ADDRESS($L565,49)),0),0), IF($M565&gt;0,IF(INDIRECT(ADDRESS($M565,43))&lt;&gt;1,INDIRECT(ADDRESS($M565,49)),0),0))))</f>
        <v>1</v>
      </c>
      <c r="CL565" s="57" cm="1">
        <f t="array" aca="1" ref="CL565" ca="1">1.5*SUM(IF($C565&gt;0,IF(INDIRECT(ADDRESS($C565,44))=1,INDIRECT(ADDRESS($C565,48)),0),0), IF($D565&gt;0,IF(INDIRECT(ADDRESS($D565,44))=1,INDIRECT(ADDRESS($D565,48)),0),0), IF($E565&gt;0,IF(INDIRECT(ADDRESS($E565,44))=1,INDIRECT(ADDRESS($E565,48)),0),0), IF($F565&gt;0,IF(INDIRECT(ADDRESS($F565,44))=1,INDIRECT(ADDRESS($F565,48)),0),0), IF($G565&gt;0,IF(INDIRECT(ADDRESS($G565,44))=1,INDIRECT(ADDRESS($G565,48)),0),0), IF($H565&gt;0,IF(INDIRECT(ADDRESS($H565,44))=1,INDIRECT(ADDRESS($H565,48)),0),0), IF($I565&gt;0,IF(INDIRECT(ADDRESS($I565,44))=1,INDIRECT(ADDRESS($I565,48)),0),0), IF($J565&gt;0,IF(INDIRECT(ADDRESS($J565,44))=1,INDIRECT(ADDRESS($J565,48)),0),0), IF($K565&gt;0,IF(INDIRECT(ADDRESS($K565,44))=1,INDIRECT(ADDRESS($K565,48)),0),0), IF($L565&gt;0,IF(INDIRECT(ADDRESS($L565,44))=1,INDIRECT(ADDRESS($L565,48)),0),0), IF($M565&gt;0,IF(INDIRECT(ADDRESS($M565,44))=1,INDIRECT(ADDRESS($M565,48)),0),0))</f>
        <v>0</v>
      </c>
      <c r="CM565" s="56">
        <f ca="1">((BU565/$BU$34)^$BU$296)</f>
        <v>1.0187292245970436</v>
      </c>
      <c r="CN565" s="59"/>
    </row>
    <row r="566" spans="1:92" x14ac:dyDescent="0.25">
      <c r="A566" s="222" t="s">
        <v>592</v>
      </c>
      <c r="B566" s="74">
        <v>550</v>
      </c>
      <c r="C566" s="74">
        <v>556</v>
      </c>
      <c r="D566" s="74">
        <v>557</v>
      </c>
      <c r="E566" s="74"/>
      <c r="F566" s="74"/>
      <c r="G566" s="74"/>
      <c r="H566" s="74"/>
      <c r="I566" s="74"/>
      <c r="J566" s="74"/>
      <c r="K566" s="74"/>
      <c r="L566" s="74"/>
      <c r="M566" s="74"/>
      <c r="N566" s="67">
        <f ca="1">SUM(INDIRECT(ADDRESS(B566,COLUMN())),IF(C566&gt;0,INDIRECT(ADDRESS(C566,COLUMN())),0),IF(D566&gt;0,INDIRECT(ADDRESS(D566,COLUMN())),0),IF(E566&gt;0,INDIRECT(ADDRESS(E566,COLUMN())),0),IF(F566&gt;0,INDIRECT(ADDRESS(F566,COLUMN())),0),IF(G566&gt;0,INDIRECT(ADDRESS(G566,COLUMN())),0),IF(H566&gt;0,INDIRECT(ADDRESS(H566,COLUMN())),0),IF(I566&gt;0,INDIRECT(ADDRESS(I566,COLUMN())),0),IF(J566&gt;0,INDIRECT(ADDRESS(J566,COLUMN())),0),IF(K566&gt;0,INDIRECT(ADDRESS(K566,COLUMN())),0),IF(L566&gt;0,INDIRECT(ADDRESS(L566,COLUMN())),0),IF(M566&gt;0,INDIRECT(ADDRESS(M566,COLUMN())),0))</f>
        <v>23</v>
      </c>
      <c r="O566" s="67" t="str" cm="1">
        <f t="array" aca="1" ref="O566" ca="1">INDIRECT(ADDRESS($B566,COLUMN()))</f>
        <v>Bomber</v>
      </c>
      <c r="P566" s="67" cm="1">
        <f t="array" aca="1" ref="P566" ca="1">INDIRECT(ADDRESS($B566,COLUMN()))</f>
        <v>3</v>
      </c>
      <c r="Q566" s="67" cm="1">
        <f t="array" aca="1" ref="Q566" ca="1">INDIRECT(ADDRESS($B566,COLUMN()))</f>
        <v>0</v>
      </c>
      <c r="R566" s="67" cm="1">
        <f t="array" aca="1" ref="R566" ca="1">INDIRECT(ADDRESS($B566,COLUMN()))</f>
        <v>0</v>
      </c>
      <c r="S566" s="67" cm="1">
        <f t="array" aca="1" ref="S566" ca="1">INDIRECT(ADDRESS($B566,COLUMN()))</f>
        <v>2</v>
      </c>
      <c r="T566" s="67" t="str" cm="1">
        <f t="array" aca="1" ref="T566" ca="1">INDIRECT(ADDRESS($B566,COLUMN()))</f>
        <v>1-5</v>
      </c>
      <c r="U566" s="67" cm="1">
        <f t="array" aca="1" ref="U566" ca="1">INDIRECT(ADDRESS($B566,COLUMN()))</f>
        <v>5</v>
      </c>
      <c r="V566" s="67" cm="1">
        <f t="array" aca="1" ref="V566" ca="1">INDIRECT(ADDRESS($B566,COLUMN()))</f>
        <v>0</v>
      </c>
      <c r="W566" s="67" cm="1">
        <f t="array" aca="1" ref="W566" ca="1">INDIRECT(ADDRESS($B566,COLUMN()))</f>
        <v>3</v>
      </c>
      <c r="X566" s="67" cm="1">
        <f t="array" aca="1" ref="X566" ca="1">INDIRECT(ADDRESS($B566,COLUMN()))</f>
        <v>7</v>
      </c>
      <c r="Y566" s="67" cm="1">
        <f t="array" aca="1" ref="Y566" ca="1">INDIRECT(ADDRESS($B566,COLUMN()))</f>
        <v>3</v>
      </c>
      <c r="Z566" s="67" cm="1">
        <f t="array" aca="1" ref="Z566" ca="1">INDIRECT(ADDRESS($B566,COLUMN()))</f>
        <v>5</v>
      </c>
      <c r="AA566" s="67" cm="1">
        <f t="array" aca="1" ref="AA566" ca="1">INDIRECT(ADDRESS($B566,COLUMN()))</f>
        <v>0</v>
      </c>
      <c r="AB566" s="56">
        <f ca="1">((U566/8)^$V$296)*((((X566-(Y566-1)/2)/8)^$X$296)*((S566/3)^$S$296))*(((8-W566)/6)^$W$296)</f>
        <v>0.79116904386443143</v>
      </c>
      <c r="AC566" s="56">
        <f ca="1">SUM(((25/N566)^$Z$296)*(AB566/$AB$34))</f>
        <v>1.0608984058655442</v>
      </c>
      <c r="AD566" s="56">
        <f ca="1">(P566/($CN$34*(1/AC566)))</f>
        <v>2.7675610587796804</v>
      </c>
      <c r="AF566" s="65"/>
      <c r="AG566" s="65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52"/>
      <c r="AU566" s="54" t="s">
        <v>117</v>
      </c>
      <c r="AV566" s="57" cm="1">
        <f t="array" aca="1" ref="AV566" ca="1">SUM(IF($C566&gt;0,IF(AND(INDIRECT(ADDRESS($C566,44))=0,INDIRECT(ADDRESS($C566,38))="UL",ISERROR(SEARCH("Rear",INDIRECT(ADDRESS($C566,33)))),ISERROR(SEARCH("Side",INDIRECT(ADDRESS($C566,33))))),INDIRECT(ADDRESS($C566,COLUMN())),0),0),IF($D566&gt;0,IF(AND(INDIRECT(ADDRESS($D566,44))=0,INDIRECT(ADDRESS($D566,38))="UL",ISERROR(SEARCH("Rear",INDIRECT(ADDRESS($D566,33)))),ISERROR(SEARCH("Side",INDIRECT(ADDRESS($D566,33))))),INDIRECT(ADDRESS($D566,COLUMN())),0),0),IF($E566&gt;0,IF(AND(INDIRECT(ADDRESS($E566,44))=0,INDIRECT(ADDRESS($E566,38))="UL",ISERROR(SEARCH("Rear",INDIRECT(ADDRESS($E566,33)))),ISERROR(SEARCH("Side",INDIRECT(ADDRESS($E566,33))))),INDIRECT(ADDRESS($E566,COLUMN())),0),0),IF($F566&gt;0,IF(AND(INDIRECT(ADDRESS($F566,44))=0,INDIRECT(ADDRESS($F566,38))="UL",ISERROR(SEARCH("Rear",INDIRECT(ADDRESS($F566,33)))),ISERROR(SEARCH("Side",INDIRECT(ADDRESS($F566,33))))),INDIRECT(ADDRESS($F566,COLUMN())),0),0),IF($G566&gt;0,IF(AND(INDIRECT(ADDRESS($G566,44))=0,INDIRECT(ADDRESS($G566,38))="UL",ISERROR(SEARCH("Rear",INDIRECT(ADDRESS($G566,33)))),ISERROR(SEARCH("Side",INDIRECT(ADDRESS($G566,33))))),INDIRECT(ADDRESS($G566,COLUMN())),0),0),IF($H566&gt;0,IF(AND(INDIRECT(ADDRESS($H566,44))=0,INDIRECT(ADDRESS($H566,38))="UL",ISERROR(SEARCH("Rear",INDIRECT(ADDRESS($H566,33)))),ISERROR(SEARCH("Side",INDIRECT(ADDRESS($H566,33))))),INDIRECT(ADDRESS($H566,COLUMN())),0),0),IF($I566&gt;0,IF(AND(INDIRECT(ADDRESS($I566,44))=0,INDIRECT(ADDRESS($I566,38))="UL",ISERROR(SEARCH("Rear",INDIRECT(ADDRESS($I566,33)))),ISERROR(SEARCH("Side",INDIRECT(ADDRESS($I566,33))))),INDIRECT(ADDRESS($I566,COLUMN())),0),0),IF($J566&gt;0,IF(AND(INDIRECT(ADDRESS($J566,44))=0,INDIRECT(ADDRESS($J566,38))="UL",ISERROR(SEARCH("Rear",INDIRECT(ADDRESS($J566,33)))),ISERROR(SEARCH("Side",INDIRECT(ADDRESS($J566,33))))),INDIRECT(ADDRESS($J566,COLUMN())),0),0),IF($K566&gt;0,IF(AND(INDIRECT(ADDRESS($K566,44))=0,INDIRECT(ADDRESS($K566,38))="UL",ISERROR(SEARCH("Rear",INDIRECT(ADDRESS($K566,33)))),ISERROR(SEARCH("Side",INDIRECT(ADDRESS($K566,33))))),INDIRECT(ADDRESS($K566,COLUMN())),0),0),IF($L566&gt;0,IF(AND(INDIRECT(ADDRESS($L566,44))=0,INDIRECT(ADDRESS($L566,38))="UL",ISERROR(SEARCH("Rear",INDIRECT(ADDRESS($L566,33)))),ISERROR(SEARCH("Side",INDIRECT(ADDRESS($L566,33))))),INDIRECT(ADDRESS($L566,COLUMN())),0),0),IF($M566&gt;0,IF(AND(INDIRECT(ADDRESS($M566,44))=0,INDIRECT(ADDRESS($M566,38))="UL",ISERROR(SEARCH("Rear",INDIRECT(ADDRESS($M566,33)))),ISERROR(SEARCH("Side",INDIRECT(ADDRESS($M566,33))))),INDIRECT(ADDRESS($M566,COLUMN())),0),0))</f>
        <v>0.16666666666666666</v>
      </c>
      <c r="AW566" s="57" cm="1">
        <f t="array" aca="1" ref="AW566" ca="1">SUM(IF($C566&gt;0,IF(AND(INDIRECT(ADDRESS($C566,44))=0,INDIRECT(ADDRESS($C566,38))="UL",ISERROR(SEARCH("Rear",INDIRECT(ADDRESS($C566,33)))),ISERROR(SEARCH("Side",INDIRECT(ADDRESS($C566,33))))),INDIRECT(ADDRESS($C566,COLUMN())),0),0),IF($D566&gt;0,IF(AND(INDIRECT(ADDRESS($D566,44))=0,INDIRECT(ADDRESS($D566,38))="UL",ISERROR(SEARCH("Rear",INDIRECT(ADDRESS($D566,33)))),ISERROR(SEARCH("Side",INDIRECT(ADDRESS($D566,33))))),INDIRECT(ADDRESS($D566,COLUMN())),0),0),IF($E566&gt;0,IF(AND(INDIRECT(ADDRESS($E566,44))=0,INDIRECT(ADDRESS($E566,38))="UL",ISERROR(SEARCH("Rear",INDIRECT(ADDRESS($E566,33)))),ISERROR(SEARCH("Side",INDIRECT(ADDRESS($E566,33))))),INDIRECT(ADDRESS($E566,COLUMN())),0),0),IF($F566&gt;0,IF(AND(INDIRECT(ADDRESS($F566,44))=0,INDIRECT(ADDRESS($F566,38))="UL",ISERROR(SEARCH("Rear",INDIRECT(ADDRESS($F566,33)))),ISERROR(SEARCH("Side",INDIRECT(ADDRESS($F566,33))))),INDIRECT(ADDRESS($F566,COLUMN())),0),0),IF($G566&gt;0,IF(AND(INDIRECT(ADDRESS($G566,44))=0,INDIRECT(ADDRESS($G566,38))="UL",ISERROR(SEARCH("Rear",INDIRECT(ADDRESS($G566,33)))),ISERROR(SEARCH("Side",INDIRECT(ADDRESS($G566,33))))),INDIRECT(ADDRESS($G566,COLUMN())),0),0),IF($H566&gt;0,IF(AND(INDIRECT(ADDRESS($H566,44))=0,INDIRECT(ADDRESS($H566,38))="UL",ISERROR(SEARCH("Rear",INDIRECT(ADDRESS($H566,33)))),ISERROR(SEARCH("Side",INDIRECT(ADDRESS($H566,33))))),INDIRECT(ADDRESS($H566,COLUMN())),0),0),IF($I566&gt;0,IF(AND(INDIRECT(ADDRESS($I566,44))=0,INDIRECT(ADDRESS($I566,38))="UL",ISERROR(SEARCH("Rear",INDIRECT(ADDRESS($I566,33)))),ISERROR(SEARCH("Side",INDIRECT(ADDRESS($I566,33))))),INDIRECT(ADDRESS($I566,COLUMN())),0),0),IF($J566&gt;0,IF(AND(INDIRECT(ADDRESS($J566,44))=0,INDIRECT(ADDRESS($J566,38))="UL",ISERROR(SEARCH("Rear",INDIRECT(ADDRESS($J566,33)))),ISERROR(SEARCH("Side",INDIRECT(ADDRESS($J566,33))))),INDIRECT(ADDRESS($J566,COLUMN())),0),0),IF($K566&gt;0,IF(AND(INDIRECT(ADDRESS($K566,44))=0,INDIRECT(ADDRESS($K566,38))="UL",ISERROR(SEARCH("Rear",INDIRECT(ADDRESS($K566,33)))),ISERROR(SEARCH("Side",INDIRECT(ADDRESS($K566,33))))),INDIRECT(ADDRESS($K566,COLUMN())),0),0),IF($L566&gt;0,IF(AND(INDIRECT(ADDRESS($L566,44))=0,INDIRECT(ADDRESS($L566,38))="UL",ISERROR(SEARCH("Rear",INDIRECT(ADDRESS($L566,33)))),ISERROR(SEARCH("Side",INDIRECT(ADDRESS($L566,33))))),INDIRECT(ADDRESS($L566,COLUMN())),0),0),IF($M566&gt;0,IF(AND(INDIRECT(ADDRESS($M566,44))=0,INDIRECT(ADDRESS($M566,38))="UL",ISERROR(SEARCH("Rear",INDIRECT(ADDRESS($M566,33)))),ISERROR(SEARCH("Side",INDIRECT(ADDRESS($M566,33))))),INDIRECT(ADDRESS($M566,COLUMN())),0),0))</f>
        <v>1.1666666666666665</v>
      </c>
      <c r="AX566" s="57" cm="1">
        <f t="array" aca="1" ref="AX566" ca="1">SUM(IF($C566&gt;0,IF(AND(INDIRECT(ADDRESS($C566,44))=0,INDIRECT(ADDRESS($C566,38))="UL",ISERROR(SEARCH("Rear",INDIRECT(ADDRESS($C566,33)))),ISERROR(SEARCH("Side",INDIRECT(ADDRESS($C566,33))))),INDIRECT(ADDRESS($C566,COLUMN())),0),0),IF($D566&gt;0,IF(AND(INDIRECT(ADDRESS($D566,44))=0,INDIRECT(ADDRESS($D566,38))="UL",ISERROR(SEARCH("Rear",INDIRECT(ADDRESS($D566,33)))),ISERROR(SEARCH("Side",INDIRECT(ADDRESS($D566,33))))),INDIRECT(ADDRESS($D566,COLUMN())),0),0),IF($E566&gt;0,IF(AND(INDIRECT(ADDRESS($E566,44))=0,INDIRECT(ADDRESS($E566,38))="UL",ISERROR(SEARCH("Rear",INDIRECT(ADDRESS($E566,33)))),ISERROR(SEARCH("Side",INDIRECT(ADDRESS($E566,33))))),INDIRECT(ADDRESS($E566,COLUMN())),0),0),IF($F566&gt;0,IF(AND(INDIRECT(ADDRESS($F566,44))=0,INDIRECT(ADDRESS($F566,38))="UL",ISERROR(SEARCH("Rear",INDIRECT(ADDRESS($F566,33)))),ISERROR(SEARCH("Side",INDIRECT(ADDRESS($F566,33))))),INDIRECT(ADDRESS($F566,COLUMN())),0),0),IF($G566&gt;0,IF(AND(INDIRECT(ADDRESS($G566,44))=0,INDIRECT(ADDRESS($G566,38))="UL",ISERROR(SEARCH("Rear",INDIRECT(ADDRESS($G566,33)))),ISERROR(SEARCH("Side",INDIRECT(ADDRESS($G566,33))))),INDIRECT(ADDRESS($G566,COLUMN())),0),0),IF($H566&gt;0,IF(AND(INDIRECT(ADDRESS($H566,44))=0,INDIRECT(ADDRESS($H566,38))="UL",ISERROR(SEARCH("Rear",INDIRECT(ADDRESS($H566,33)))),ISERROR(SEARCH("Side",INDIRECT(ADDRESS($H566,33))))),INDIRECT(ADDRESS($H566,COLUMN())),0),0),IF($I566&gt;0,IF(AND(INDIRECT(ADDRESS($I566,44))=0,INDIRECT(ADDRESS($I566,38))="UL",ISERROR(SEARCH("Rear",INDIRECT(ADDRESS($I566,33)))),ISERROR(SEARCH("Side",INDIRECT(ADDRESS($I566,33))))),INDIRECT(ADDRESS($I566,COLUMN())),0),0),IF($J566&gt;0,IF(AND(INDIRECT(ADDRESS($J566,44))=0,INDIRECT(ADDRESS($J566,38))="UL",ISERROR(SEARCH("Rear",INDIRECT(ADDRESS($J566,33)))),ISERROR(SEARCH("Side",INDIRECT(ADDRESS($J566,33))))),INDIRECT(ADDRESS($J566,COLUMN())),0),0),IF($K566&gt;0,IF(AND(INDIRECT(ADDRESS($K566,44))=0,INDIRECT(ADDRESS($K566,38))="UL",ISERROR(SEARCH("Rear",INDIRECT(ADDRESS($K566,33)))),ISERROR(SEARCH("Side",INDIRECT(ADDRESS($K566,33))))),INDIRECT(ADDRESS($K566,COLUMN())),0),0),IF($L566&gt;0,IF(AND(INDIRECT(ADDRESS($L566,44))=0,INDIRECT(ADDRESS($L566,38))="UL",ISERROR(SEARCH("Rear",INDIRECT(ADDRESS($L566,33)))),ISERROR(SEARCH("Side",INDIRECT(ADDRESS($L566,33))))),INDIRECT(ADDRESS($L566,COLUMN())),0),0),IF($M566&gt;0,IF(AND(INDIRECT(ADDRESS($M566,44))=0,INDIRECT(ADDRESS($M566,38))="UL",ISERROR(SEARCH("Rear",INDIRECT(ADDRESS($M566,33)))),ISERROR(SEARCH("Side",INDIRECT(ADDRESS($M566,33))))),INDIRECT(ADDRESS($M566,COLUMN())),0),0))</f>
        <v>0.33333333333333331</v>
      </c>
      <c r="AY566" s="58">
        <f ca="1">IF(AU566="S",AV566,IF(AU566="MS",AW566,IF(AU566="ML",AW566,AX566)))</f>
        <v>1.1666666666666665</v>
      </c>
      <c r="AZ566" s="58">
        <f ca="1">SUM(AV566:AX566)/3</f>
        <v>0.55555555555555547</v>
      </c>
      <c r="BA566" s="58" cm="1">
        <f t="array" aca="1" ref="BA566" ca="1">SUM(IF($C566&gt;0,IF(AND(INDIRECT(ADDRESS($C566,44))=0,INDIRECT(ADDRESS($C566,38))="UL"),INDIRECT(ADDRESS($C566,COLUMN())),0),0),IF($D566&gt;0,IF(AND(INDIRECT(ADDRESS($D566,44))=0,INDIRECT(ADDRESS($D566,38))="UL"),INDIRECT(ADDRESS($D566,COLUMN())),0),0),IF($E566&gt;0,IF(AND(INDIRECT(ADDRESS($E566,44))=0,INDIRECT(ADDRESS($E566,38))="UL"),INDIRECT(ADDRESS($E566,COLUMN())),0),0),IF($F566&gt;0,IF(AND(INDIRECT(ADDRESS($F566,44))=0,INDIRECT(ADDRESS($F566,38))="UL"),INDIRECT(ADDRESS($F566,COLUMN())),0),0),IF($G566&gt;0,IF(AND(INDIRECT(ADDRESS($G566,44))=0,INDIRECT(ADDRESS($G566,38))="UL"),INDIRECT(ADDRESS($G566,COLUMN())),0),0),IF($H566&gt;0,IF(AND(INDIRECT(ADDRESS($H566,44))=0,INDIRECT(ADDRESS($H566,38))="UL"),INDIRECT(ADDRESS($H566,COLUMN())),0),0),IF($I566&gt;0,IF(AND(INDIRECT(ADDRESS($I566,44))=0,INDIRECT(ADDRESS($I566,38))="UL"),INDIRECT(ADDRESS($I566,COLUMN())),0),0),IF($J566&gt;0,IF(AND(INDIRECT(ADDRESS($J566,44))=0,INDIRECT(ADDRESS($J566,38))="UL"),INDIRECT(ADDRESS($J566,COLUMN())),0),0),IF($K566&gt;0,IF(AND(INDIRECT(ADDRESS($K566,44))=0,INDIRECT(ADDRESS($K566,38))="UL"),INDIRECT(ADDRESS($K566,COLUMN())),0),0),IF($L566&gt;0,IF(AND(INDIRECT(ADDRESS($L566,44))=0,INDIRECT(ADDRESS($L566,38))="UL"),INDIRECT(ADDRESS($L566,COLUMN())),0),0),IF($M566&gt;0,IF(AND(INDIRECT(ADDRESS($M566,44))=0,INDIRECT(ADDRESS($M566,38))="UL"),INDIRECT(ADDRESS($M566,COLUMN())),0),0))</f>
        <v>0.35555555555555551</v>
      </c>
      <c r="BB566" s="58" cm="1">
        <f t="array" aca="1" ref="BB566" ca="1">SUM(IF($C566&gt;0,IF(AND(INDIRECT(ADDRESS($C566,44))=0,INDIRECT(ADDRESS($C566,38))="UL"),INDIRECT(ADDRESS($C566,COLUMN())),0),0),IF($D566&gt;0,IF(AND(INDIRECT(ADDRESS($D566,44))=0,INDIRECT(ADDRESS($D566,38))="UL"),INDIRECT(ADDRESS($D566,COLUMN())),0),0),IF($E566&gt;0,IF(AND(INDIRECT(ADDRESS($E566,44))=0,INDIRECT(ADDRESS($E566,38))="UL"),INDIRECT(ADDRESS($E566,COLUMN())),0),0),IF($F566&gt;0,IF(AND(INDIRECT(ADDRESS($F566,44))=0,INDIRECT(ADDRESS($F566,38))="UL"),INDIRECT(ADDRESS($F566,COLUMN())),0),0),IF($G566&gt;0,IF(AND(INDIRECT(ADDRESS($G566,44))=0,INDIRECT(ADDRESS($G566,38))="UL"),INDIRECT(ADDRESS($G566,COLUMN())),0),0),IF($H566&gt;0,IF(AND(INDIRECT(ADDRESS($H566,44))=0,INDIRECT(ADDRESS($H566,38))="UL"),INDIRECT(ADDRESS($H566,COLUMN())),0),0),IF($I566&gt;0,IF(AND(INDIRECT(ADDRESS($I566,44))=0,INDIRECT(ADDRESS($I566,38))="UL"),INDIRECT(ADDRESS($I566,COLUMN())),0),0),IF($J566&gt;0,IF(AND(INDIRECT(ADDRESS($J566,44))=0,INDIRECT(ADDRESS($J566,38))="UL"),INDIRECT(ADDRESS($J566,COLUMN())),0),0),IF($K566&gt;0,IF(AND(INDIRECT(ADDRESS($K566,44))=0,INDIRECT(ADDRESS($K566,38))="UL"),INDIRECT(ADDRESS($K566,COLUMN())),0),0),IF($L566&gt;0,IF(AND(INDIRECT(ADDRESS($L566,44))=0,INDIRECT(ADDRESS($L566,38))="UL"),INDIRECT(ADDRESS($L566,COLUMN())),0),0),IF($M566&gt;0,IF(AND(INDIRECT(ADDRESS($M566,44))=0,INDIRECT(ADDRESS($M566,38))="UL"),INDIRECT(ADDRESS($M566,COLUMN())),0),0))</f>
        <v>8.8888888888888878E-2</v>
      </c>
      <c r="BC566" s="58" cm="1">
        <f t="array" aca="1" ref="BC566" ca="1">SUM(IF($C566&gt;0,IF(AND(INDIRECT(ADDRESS($C566,44))=0,INDIRECT(ADDRESS($C566,38))="UL"),INDIRECT(ADDRESS($C566,COLUMN())),0),0),IF($D566&gt;0,IF(AND(INDIRECT(ADDRESS($D566,44))=0,INDIRECT(ADDRESS($D566,38))="UL"),INDIRECT(ADDRESS($D566,COLUMN())),0),0),IF($E566&gt;0,IF(AND(INDIRECT(ADDRESS($E566,44))=0,INDIRECT(ADDRESS($E566,38))="UL"),INDIRECT(ADDRESS($E566,COLUMN())),0),0),IF($F566&gt;0,IF(AND(INDIRECT(ADDRESS($F566,44))=0,INDIRECT(ADDRESS($F566,38))="UL"),INDIRECT(ADDRESS($F566,COLUMN())),0),0),IF($G566&gt;0,IF(AND(INDIRECT(ADDRESS($G566,44))=0,INDIRECT(ADDRESS($G566,38))="UL"),INDIRECT(ADDRESS($G566,COLUMN())),0),0),IF($H566&gt;0,IF(AND(INDIRECT(ADDRESS($H566,44))=0,INDIRECT(ADDRESS($H566,38))="UL"),INDIRECT(ADDRESS($H566,COLUMN())),0),0),IF($I566&gt;0,IF(AND(INDIRECT(ADDRESS($I566,44))=0,INDIRECT(ADDRESS($I566,38))="UL"),INDIRECT(ADDRESS($I566,COLUMN())),0),0),IF($J566&gt;0,IF(AND(INDIRECT(ADDRESS($J566,44))=0,INDIRECT(ADDRESS($J566,38))="UL"),INDIRECT(ADDRESS($J566,COLUMN())),0),0),IF($K566&gt;0,IF(AND(INDIRECT(ADDRESS($K566,44))=0,INDIRECT(ADDRESS($K566,38))="UL"),INDIRECT(ADDRESS($K566,COLUMN())),0),0),IF($L566&gt;0,IF(AND(INDIRECT(ADDRESS($L566,44))=0,INDIRECT(ADDRESS($L566,38))="UL"),INDIRECT(ADDRESS($L566,COLUMN())),0),0),IF($M566&gt;0,IF(AND(INDIRECT(ADDRESS($M566,44))=0,INDIRECT(ADDRESS($M566,38))="UL"),INDIRECT(ADDRESS($M566,COLUMN())),0),0))</f>
        <v>0.1111111111111111</v>
      </c>
      <c r="BD566" s="58" cm="1">
        <f t="array" aca="1" ref="BD566" ca="1">SUM(IF($C566&gt;0,IF(AND(INDIRECT(ADDRESS($C566,44))=0,INDIRECT(ADDRESS($C566,38))="UL"),INDIRECT(ADDRESS($C566,COLUMN())),0),0),IF($D566&gt;0,IF(AND(INDIRECT(ADDRESS($D566,44))=0,INDIRECT(ADDRESS($D566,38))="UL"),INDIRECT(ADDRESS($D566,COLUMN())),0),0),IF($E566&gt;0,IF(AND(INDIRECT(ADDRESS($E566,44))=0,INDIRECT(ADDRESS($E566,38))="UL"),INDIRECT(ADDRESS($E566,COLUMN())),0),0),IF($F566&gt;0,IF(AND(INDIRECT(ADDRESS($F566,44))=0,INDIRECT(ADDRESS($F566,38))="UL"),INDIRECT(ADDRESS($F566,COLUMN())),0),0),IF($G566&gt;0,IF(AND(INDIRECT(ADDRESS($G566,44))=0,INDIRECT(ADDRESS($G566,38))="UL"),INDIRECT(ADDRESS($G566,COLUMN())),0),0),IF($H566&gt;0,IF(AND(INDIRECT(ADDRESS($H566,44))=0,INDIRECT(ADDRESS($H566,38))="UL"),INDIRECT(ADDRESS($H566,COLUMN())),0),0),IF($I566&gt;0,IF(AND(INDIRECT(ADDRESS($I566,44))=0,INDIRECT(ADDRESS($I566,38))="UL"),INDIRECT(ADDRESS($I566,COLUMN())),0),0),IF($J566&gt;0,IF(AND(INDIRECT(ADDRESS($J566,44))=0,INDIRECT(ADDRESS($J566,38))="UL"),INDIRECT(ADDRESS($J566,COLUMN())),0),0),IF($K566&gt;0,IF(AND(INDIRECT(ADDRESS($K566,44))=0,INDIRECT(ADDRESS($K566,38))="UL"),INDIRECT(ADDRESS($K566,COLUMN())),0),0),IF($L566&gt;0,IF(AND(INDIRECT(ADDRESS($L566,44))=0,INDIRECT(ADDRESS($L566,38))="UL"),INDIRECT(ADDRESS($L566,COLUMN())),0),0),IF($M566&gt;0,IF(AND(INDIRECT(ADDRESS($M566,44))=0,INDIRECT(ADDRESS($M566,38))="UL"),INDIRECT(ADDRESS($M566,COLUMN())),0),0))</f>
        <v>0.33333333333333331</v>
      </c>
      <c r="BE566" s="57">
        <f ca="1">IF(AU566="S",BA566,IF(AU566="MS",BB566,IF(AU566="ML",BC566,BD566)))</f>
        <v>0.1111111111111111</v>
      </c>
      <c r="BF566" s="57" cm="1">
        <f t="array" aca="1" ref="BF566" ca="1">SUM(IF($C566&gt;0,IF(INDIRECT(ADDRESS($C566,45))=1,INDIRECT(ADDRESS($C566,52))*INDIRECT(ADDRESS($C566,42))/5,0),0), IF($D566&gt;0,IF(INDIRECT(ADDRESS($D566,45))=1,INDIRECT(ADDRESS($D566,52))*INDIRECT(ADDRESS($D566,42))/5,0),0), IF($E566&gt;0,IF(INDIRECT(ADDRESS($E566,45))=1,INDIRECT(ADDRESS($E566,52))*INDIRECT(ADDRESS($E566,42))/5,0),0), IF($F566&gt;0,IF(INDIRECT(ADDRESS($F566,45))=1,INDIRECT(ADDRESS($F566,52))*INDIRECT(ADDRESS($F566,42))/5,0),0), IF($G566&gt;0,IF(INDIRECT(ADDRESS($G566,45))=1,INDIRECT(ADDRESS($G566,52))*INDIRECT(ADDRESS($G566,42))/5,0),0), IF($H566&gt;0,IF(INDIRECT(ADDRESS($H566,45))=1,INDIRECT(ADDRESS($H566,52))*INDIRECT(ADDRESS($H566,42))/5,0),0)
)*$BF$296/100</f>
        <v>0</v>
      </c>
      <c r="BG566" s="19"/>
      <c r="BH566" s="57" cm="1">
        <f t="array" aca="1" ref="BH566" ca="1">SUM(IF($C566&gt;0,IF(AND(INDIRECT(ADDRESS($C566,44))=0,INDIRECT(ADDRESS($C566,38))&lt;&gt;"UL"),INDIRECT(ADDRESS($C566,COLUMN()-11)),0),0),IF($D566&gt;0,IF(AND(INDIRECT(ADDRESS($D566,44))=0,INDIRECT(ADDRESS($D566,38))&lt;&gt;"UL"),INDIRECT(ADDRESS($D566,COLUMN()-11)),0),0),IF($E566&gt;0,IF(AND(INDIRECT(ADDRESS($E566,44))=0,INDIRECT(ADDRESS($E566,38))&lt;&gt;"UL"),INDIRECT(ADDRESS($E566,COLUMN()-11)),0),0),IF($F566&gt;0,IF(AND(INDIRECT(ADDRESS($F566,44))=0,INDIRECT(ADDRESS($F566,38))&lt;&gt;"UL"),INDIRECT(ADDRESS($F566,COLUMN()-11)),0),0),IF($G566&gt;0,IF(AND(INDIRECT(ADDRESS($G566,44))=0,INDIRECT(ADDRESS($G566,38))&lt;&gt;"UL"),INDIRECT(ADDRESS($G566,COLUMN()-11)),0),0),IF($H566&gt;0,IF(AND(INDIRECT(ADDRESS($H566,44))=0,INDIRECT(ADDRESS($H566,38))&lt;&gt;"UL"),INDIRECT(ADDRESS($H566,COLUMN()-11)),0),0),IF($I566&gt;0,IF(AND(INDIRECT(ADDRESS($I566,44))=0,INDIRECT(ADDRESS($I566,38))&lt;&gt;"UL"),INDIRECT(ADDRESS($I566,COLUMN()-11)),0),0),IF($J566&gt;0,IF(AND(INDIRECT(ADDRESS($J566,44))=0,INDIRECT(ADDRESS($J566,38))&lt;&gt;"UL"),INDIRECT(ADDRESS($J566,COLUMN()-11)),0),0),IF($K566&gt;0,IF(AND(INDIRECT(ADDRESS($K566,44))=0,INDIRECT(ADDRESS($K566,38))&lt;&gt;"UL"),INDIRECT(ADDRESS($K566,COLUMN()-11)),0),0),IF($L566&gt;0,IF(AND(INDIRECT(ADDRESS($L566,44))=0,INDIRECT(ADDRESS($L566,38))&lt;&gt;"UL"),INDIRECT(ADDRESS($L566,COLUMN()-11)),0),0),IF($M566&gt;0,IF(AND(INDIRECT(ADDRESS($M566,44))=0,INDIRECT(ADDRESS($M566,38))&lt;&gt;"UL"),INDIRECT(ADDRESS($M566,COLUMN()-11)),0),0))</f>
        <v>0</v>
      </c>
      <c r="BI566" s="57" cm="1">
        <f t="array" aca="1" ref="BI566" ca="1">SUM(IF($C566&gt;0,IF(AND(INDIRECT(ADDRESS($C566,44))=0,INDIRECT(ADDRESS($C566,38))&lt;&gt;"UL"),INDIRECT(ADDRESS($C566,COLUMN()-11)),0),0),IF($D566&gt;0,IF(AND(INDIRECT(ADDRESS($D566,44))=0,INDIRECT(ADDRESS($D566,38))&lt;&gt;"UL"),INDIRECT(ADDRESS($D566,COLUMN()-11)),0),0),IF($E566&gt;0,IF(AND(INDIRECT(ADDRESS($E566,44))=0,INDIRECT(ADDRESS($E566,38))&lt;&gt;"UL"),INDIRECT(ADDRESS($E566,COLUMN()-11)),0),0),IF($F566&gt;0,IF(AND(INDIRECT(ADDRESS($F566,44))=0,INDIRECT(ADDRESS($F566,38))&lt;&gt;"UL"),INDIRECT(ADDRESS($F566,COLUMN()-11)),0),0),IF($G566&gt;0,IF(AND(INDIRECT(ADDRESS($G566,44))=0,INDIRECT(ADDRESS($G566,38))&lt;&gt;"UL"),INDIRECT(ADDRESS($G566,COLUMN()-11)),0),0),IF($H566&gt;0,IF(AND(INDIRECT(ADDRESS($H566,44))=0,INDIRECT(ADDRESS($H566,38))&lt;&gt;"UL"),INDIRECT(ADDRESS($H566,COLUMN()-11)),0),0),IF($I566&gt;0,IF(AND(INDIRECT(ADDRESS($I566,44))=0,INDIRECT(ADDRESS($I566,38))&lt;&gt;"UL"),INDIRECT(ADDRESS($I566,COLUMN()-11)),0),0),IF($J566&gt;0,IF(AND(INDIRECT(ADDRESS($J566,44))=0,INDIRECT(ADDRESS($J566,38))&lt;&gt;"UL"),INDIRECT(ADDRESS($J566,COLUMN()-11)),0),0),IF($K566&gt;0,IF(AND(INDIRECT(ADDRESS($K566,44))=0,INDIRECT(ADDRESS($K566,38))&lt;&gt;"UL"),INDIRECT(ADDRESS($K566,COLUMN()-11)),0),0),IF($L566&gt;0,IF(AND(INDIRECT(ADDRESS($L566,44))=0,INDIRECT(ADDRESS($L566,38))&lt;&gt;"UL"),INDIRECT(ADDRESS($L566,COLUMN()-11)),0),0),IF($M566&gt;0,IF(AND(INDIRECT(ADDRESS($M566,44))=0,INDIRECT(ADDRESS($M566,38))&lt;&gt;"UL"),INDIRECT(ADDRESS($M566,COLUMN()-11)),0),0))</f>
        <v>0</v>
      </c>
      <c r="BJ566" s="57" cm="1">
        <f t="array" aca="1" ref="BJ566" ca="1">SUM(IF($C566&gt;0,IF(AND(INDIRECT(ADDRESS($C566,44))=0,INDIRECT(ADDRESS($C566,38))&lt;&gt;"UL"),INDIRECT(ADDRESS($C566,COLUMN()-11)),0),0),IF($D566&gt;0,IF(AND(INDIRECT(ADDRESS($D566,44))=0,INDIRECT(ADDRESS($D566,38))&lt;&gt;"UL"),INDIRECT(ADDRESS($D566,COLUMN()-11)),0),0),IF($E566&gt;0,IF(AND(INDIRECT(ADDRESS($E566,44))=0,INDIRECT(ADDRESS($E566,38))&lt;&gt;"UL"),INDIRECT(ADDRESS($E566,COLUMN()-11)),0),0),IF($F566&gt;0,IF(AND(INDIRECT(ADDRESS($F566,44))=0,INDIRECT(ADDRESS($F566,38))&lt;&gt;"UL"),INDIRECT(ADDRESS($F566,COLUMN()-11)),0),0),IF($G566&gt;0,IF(AND(INDIRECT(ADDRESS($G566,44))=0,INDIRECT(ADDRESS($G566,38))&lt;&gt;"UL"),INDIRECT(ADDRESS($G566,COLUMN()-11)),0),0),IF($H566&gt;0,IF(AND(INDIRECT(ADDRESS($H566,44))=0,INDIRECT(ADDRESS($H566,38))&lt;&gt;"UL"),INDIRECT(ADDRESS($H566,COLUMN()-11)),0),0),IF($I566&gt;0,IF(AND(INDIRECT(ADDRESS($I566,44))=0,INDIRECT(ADDRESS($I566,38))&lt;&gt;"UL"),INDIRECT(ADDRESS($I566,COLUMN()-11)),0),0),IF($J566&gt;0,IF(AND(INDIRECT(ADDRESS($J566,44))=0,INDIRECT(ADDRESS($J566,38))&lt;&gt;"UL"),INDIRECT(ADDRESS($J566,COLUMN()-11)),0),0),IF($K566&gt;0,IF(AND(INDIRECT(ADDRESS($K566,44))=0,INDIRECT(ADDRESS($K566,38))&lt;&gt;"UL"),INDIRECT(ADDRESS($K566,COLUMN()-11)),0),0),IF($L566&gt;0,IF(AND(INDIRECT(ADDRESS($L566,44))=0,INDIRECT(ADDRESS($L566,38))&lt;&gt;"UL"),INDIRECT(ADDRESS($L566,COLUMN()-11)),0),0),IF($M566&gt;0,IF(AND(INDIRECT(ADDRESS($M566,44))=0,INDIRECT(ADDRESS($M566,38))&lt;&gt;"UL"),INDIRECT(ADDRESS($M566,COLUMN()-11)),0),0))</f>
        <v>0</v>
      </c>
      <c r="BK566" s="57">
        <f ca="1">IF(AU566="S",BH566,IF(AU566="MS",BI566,IF(AU566="ML",BI566,BJ566)))</f>
        <v>0</v>
      </c>
      <c r="BL566" s="58">
        <f ca="1">SUM(BH566:BJ566)/3</f>
        <v>0</v>
      </c>
      <c r="BM566" s="57" cm="1">
        <f t="array" aca="1" ref="BM566" ca="1">SUM(IF($C566&gt;0,IF(AND(INDIRECT(ADDRESS($C566,44))=0,INDIRECT(ADDRESS($C566,38))&lt;&gt;"UL"),INDIRECT(ADDRESS($C566,COLUMN()-12)),0),0), IF($D566&gt;0,IF(AND(INDIRECT(ADDRESS($D566,44))=0,INDIRECT(ADDRESS($D566,38))&lt;&gt;"UL"),INDIRECT(ADDRESS($D566,COLUMN()-12)),0),0), IF($E566&gt;0,IF(AND(INDIRECT(ADDRESS($E566,44))=0,INDIRECT(ADDRESS($E566,38))&lt;&gt;"UL"),INDIRECT(ADDRESS($E566,COLUMN()-12)),0),0), IF($F566&gt;0,IF(AND(INDIRECT(ADDRESS($F566,44))=0,INDIRECT(ADDRESS($F566,38))&lt;&gt;"UL"),INDIRECT(ADDRESS($F566,COLUMN()-12)),0),0), IF($G566&gt;0,IF(AND(INDIRECT(ADDRESS($G566,44))=0,INDIRECT(ADDRESS($G566,38))&lt;&gt;"UL"),INDIRECT(ADDRESS($G566,COLUMN()-12)),0),0), IF($H566&gt;0,IF(AND(INDIRECT(ADDRESS($H566,44))=0,INDIRECT(ADDRESS($H566,38))&lt;&gt;"UL"),INDIRECT(ADDRESS($H566,COLUMN()-12)),0),0), IF($I566&gt;0,IF(AND(INDIRECT(ADDRESS($I566,44))=0,INDIRECT(ADDRESS($I566,38))&lt;&gt;"UL"),INDIRECT(ADDRESS($I566,COLUMN()-12)),0),0), IF($J566&gt;0,IF(AND(INDIRECT(ADDRESS($J566,44))=0,INDIRECT(ADDRESS($J566,38))&lt;&gt;"UL"),INDIRECT(ADDRESS($J566,COLUMN()-12)),0),0), IF($K566&gt;0,IF(AND(INDIRECT(ADDRESS($K566,44))=0,INDIRECT(ADDRESS($K566,38))&lt;&gt;"UL"),INDIRECT(ADDRESS($K566,COLUMN()-11)),0),0), IF($L566&gt;0,IF(AND(INDIRECT(ADDRESS($L566,44))=0,INDIRECT(ADDRESS($L566,38))&lt;&gt;"UL"),INDIRECT(ADDRESS($L566,COLUMN()-11)),0),0), IF($M566&gt;0,IF(AND(INDIRECT(ADDRESS($M566,44))=0,INDIRECT(ADDRESS($M566,38))&lt;&gt;"UL"),INDIRECT(ADDRESS($M566,COLUMN()-11)),0),0))</f>
        <v>0</v>
      </c>
      <c r="BN566" s="57" cm="1">
        <f t="array" aca="1" ref="BN566" ca="1">SUM(IF($C566&gt;0,IF(AND(INDIRECT(ADDRESS($C566,44))=0,INDIRECT(ADDRESS($C566,38))&lt;&gt;"UL"),INDIRECT(ADDRESS($C566,COLUMN()-12)),0),0), IF($D566&gt;0,IF(AND(INDIRECT(ADDRESS($D566,44))=0,INDIRECT(ADDRESS($D566,38))&lt;&gt;"UL"),INDIRECT(ADDRESS($D566,COLUMN()-12)),0),0), IF($E566&gt;0,IF(AND(INDIRECT(ADDRESS($E566,44))=0,INDIRECT(ADDRESS($E566,38))&lt;&gt;"UL"),INDIRECT(ADDRESS($E566,COLUMN()-12)),0),0), IF($F566&gt;0,IF(AND(INDIRECT(ADDRESS($F566,44))=0,INDIRECT(ADDRESS($F566,38))&lt;&gt;"UL"),INDIRECT(ADDRESS($F566,COLUMN()-12)),0),0), IF($G566&gt;0,IF(AND(INDIRECT(ADDRESS($G566,44))=0,INDIRECT(ADDRESS($G566,38))&lt;&gt;"UL"),INDIRECT(ADDRESS($G566,COLUMN()-12)),0),0), IF($H566&gt;0,IF(AND(INDIRECT(ADDRESS($H566,44))=0,INDIRECT(ADDRESS($H566,38))&lt;&gt;"UL"),INDIRECT(ADDRESS($H566,COLUMN()-12)),0),0), IF($I566&gt;0,IF(AND(INDIRECT(ADDRESS($I566,44))=0,INDIRECT(ADDRESS($I566,38))&lt;&gt;"UL"),INDIRECT(ADDRESS($I566,COLUMN()-12)),0),0), IF($J566&gt;0,IF(AND(INDIRECT(ADDRESS($J566,44))=0,INDIRECT(ADDRESS($J566,38))&lt;&gt;"UL"),INDIRECT(ADDRESS($J566,COLUMN()-12)),0),0), IF($K566&gt;0,IF(AND(INDIRECT(ADDRESS($K566,44))=0,INDIRECT(ADDRESS($K566,38))&lt;&gt;"UL"),INDIRECT(ADDRESS($K566,COLUMN()-11)),0),0), IF($L566&gt;0,IF(AND(INDIRECT(ADDRESS($L566,44))=0,INDIRECT(ADDRESS($L566,38))&lt;&gt;"UL"),INDIRECT(ADDRESS($L566,COLUMN()-11)),0),0), IF($M566&gt;0,IF(AND(INDIRECT(ADDRESS($M566,44))=0,INDIRECT(ADDRESS($M566,38))&lt;&gt;"UL"),INDIRECT(ADDRESS($M566,COLUMN()-11)),0),0))</f>
        <v>0</v>
      </c>
      <c r="BO566" s="57" cm="1">
        <f t="array" aca="1" ref="BO566" ca="1">SUM(IF($C566&gt;0,IF(AND(INDIRECT(ADDRESS($C566,44))=0,INDIRECT(ADDRESS($C566,38))&lt;&gt;"UL"),INDIRECT(ADDRESS($C566,COLUMN()-12)),0),0), IF($D566&gt;0,IF(AND(INDIRECT(ADDRESS($D566,44))=0,INDIRECT(ADDRESS($D566,38))&lt;&gt;"UL"),INDIRECT(ADDRESS($D566,COLUMN()-12)),0),0), IF($E566&gt;0,IF(AND(INDIRECT(ADDRESS($E566,44))=0,INDIRECT(ADDRESS($E566,38))&lt;&gt;"UL"),INDIRECT(ADDRESS($E566,COLUMN()-12)),0),0), IF($F566&gt;0,IF(AND(INDIRECT(ADDRESS($F566,44))=0,INDIRECT(ADDRESS($F566,38))&lt;&gt;"UL"),INDIRECT(ADDRESS($F566,COLUMN()-12)),0),0), IF($G566&gt;0,IF(AND(INDIRECT(ADDRESS($G566,44))=0,INDIRECT(ADDRESS($G566,38))&lt;&gt;"UL"),INDIRECT(ADDRESS($G566,COLUMN()-12)),0),0), IF($H566&gt;0,IF(AND(INDIRECT(ADDRESS($H566,44))=0,INDIRECT(ADDRESS($H566,38))&lt;&gt;"UL"),INDIRECT(ADDRESS($H566,COLUMN()-12)),0),0), IF($I566&gt;0,IF(AND(INDIRECT(ADDRESS($I566,44))=0,INDIRECT(ADDRESS($I566,38))&lt;&gt;"UL"),INDIRECT(ADDRESS($I566,COLUMN()-12)),0),0), IF($J566&gt;0,IF(AND(INDIRECT(ADDRESS($J566,44))=0,INDIRECT(ADDRESS($J566,38))&lt;&gt;"UL"),INDIRECT(ADDRESS($J566,COLUMN()-12)),0),0), IF($K566&gt;0,IF(AND(INDIRECT(ADDRESS($K566,44))=0,INDIRECT(ADDRESS($K566,38))&lt;&gt;"UL"),INDIRECT(ADDRESS($K566,COLUMN()-11)),0),0), IF($L566&gt;0,IF(AND(INDIRECT(ADDRESS($L566,44))=0,INDIRECT(ADDRESS($L566,38))&lt;&gt;"UL"),INDIRECT(ADDRESS($L566,COLUMN()-11)),0),0), IF($M566&gt;0,IF(AND(INDIRECT(ADDRESS($M566,44))=0,INDIRECT(ADDRESS($M566,38))&lt;&gt;"UL"),INDIRECT(ADDRESS($M566,COLUMN()-11)),0),0))</f>
        <v>0</v>
      </c>
      <c r="BP566" s="57" cm="1">
        <f t="array" aca="1" ref="BP566" ca="1">SUM(IF($C566&gt;0,IF(AND(INDIRECT(ADDRESS($C566,44))=0,INDIRECT(ADDRESS($C566,38))&lt;&gt;"UL"),INDIRECT(ADDRESS($C566,COLUMN()-12)),0),0), IF($D566&gt;0,IF(AND(INDIRECT(ADDRESS($D566,44))=0,INDIRECT(ADDRESS($D566,38))&lt;&gt;"UL"),INDIRECT(ADDRESS($D566,COLUMN()-12)),0),0), IF($E566&gt;0,IF(AND(INDIRECT(ADDRESS($E566,44))=0,INDIRECT(ADDRESS($E566,38))&lt;&gt;"UL"),INDIRECT(ADDRESS($E566,COLUMN()-12)),0),0), IF($F566&gt;0,IF(AND(INDIRECT(ADDRESS($F566,44))=0,INDIRECT(ADDRESS($F566,38))&lt;&gt;"UL"),INDIRECT(ADDRESS($F566,COLUMN()-12)),0),0), IF($G566&gt;0,IF(AND(INDIRECT(ADDRESS($G566,44))=0,INDIRECT(ADDRESS($G566,38))&lt;&gt;"UL"),INDIRECT(ADDRESS($G566,COLUMN()-12)),0),0), IF($H566&gt;0,IF(AND(INDIRECT(ADDRESS($H566,44))=0,INDIRECT(ADDRESS($H566,38))&lt;&gt;"UL"),INDIRECT(ADDRESS($H566,COLUMN()-12)),0),0), IF($I566&gt;0,IF(AND(INDIRECT(ADDRESS($I566,44))=0,INDIRECT(ADDRESS($I566,38))&lt;&gt;"UL"),INDIRECT(ADDRESS($I566,COLUMN()-12)),0),0), IF($J566&gt;0,IF(AND(INDIRECT(ADDRESS($J566,44))=0,INDIRECT(ADDRESS($J566,38))&lt;&gt;"UL"),INDIRECT(ADDRESS($J566,COLUMN()-12)),0),0), IF($K566&gt;0,IF(AND(INDIRECT(ADDRESS($K566,44))=0,INDIRECT(ADDRESS($K566,38))&lt;&gt;"UL"),INDIRECT(ADDRESS($K566,COLUMN()-11)),0),0), IF($L566&gt;0,IF(AND(INDIRECT(ADDRESS($L566,44))=0,INDIRECT(ADDRESS($L566,38))&lt;&gt;"UL"),INDIRECT(ADDRESS($L566,COLUMN()-11)),0),0), IF($M566&gt;0,IF(AND(INDIRECT(ADDRESS($M566,44))=0,INDIRECT(ADDRESS($M566,38))&lt;&gt;"UL"),INDIRECT(ADDRESS($M566,COLUMN()-11)),0),0))</f>
        <v>0</v>
      </c>
      <c r="BQ566" s="57">
        <f ca="1">IF(AU566="S",BM566,IF(AU566="MS",BN566,IF(AU566="ML",BO566,BP566)))</f>
        <v>0</v>
      </c>
      <c r="BR566" s="161">
        <f ca="1">(((AZ566+BB566+BL566+BQ566)/(AY566+BB566+BK566+BQ566)*AB566^$BR$296)^$BQ$296)*100</f>
        <v>64.934587154510467</v>
      </c>
      <c r="BS566" s="56"/>
      <c r="BT566" s="56">
        <f ca="1">IF(AD566&lt;BG566,((((AY566+BK566)*AB566)+((BE566+BQ566)*(1-AB566))+BF566)*AD566),((((AY566*AB566)+(BE566*(1-AB566))+BF566)*AD566)+(((BK566*AB566)+(BQ566*(1-AB566)))*BG566)))</f>
        <v>2.618760345281737</v>
      </c>
      <c r="BU566" s="87">
        <f ca="1">BT566/N566</f>
        <v>0.11385914544703205</v>
      </c>
      <c r="BV566" s="57" t="s">
        <v>33</v>
      </c>
      <c r="BW566" s="57" cm="1">
        <f t="array" aca="1" ref="BW566" ca="1">SUM(IF($C566&gt;0,IF(AND(INDIRECT(ADDRESS($C566,44))=0,INDIRECT(ADDRESS($C566,38))="UL",ISERROR(SEARCH("Rear",INDIRECT(ADDRESS($C566,33)))),ISERROR(SEARCH("Side",INDIRECT(ADDRESS($C566,33))))),INDIRECT(ADDRESS($C566,COLUMN())),0),0),IF($D566&gt;0,IF(AND(INDIRECT(ADDRESS($D566,44))=0,INDIRECT(ADDRESS($D566,38))="UL",ISERROR(SEARCH("Rear",INDIRECT(ADDRESS($D566,33)))),ISERROR(SEARCH("Side",INDIRECT(ADDRESS($D566,33))))),INDIRECT(ADDRESS($D566,COLUMN())),0),0),IF($E566&gt;0,IF(AND(INDIRECT(ADDRESS($E566,44))=0,INDIRECT(ADDRESS($E566,38))="UL",ISERROR(SEARCH("Rear",INDIRECT(ADDRESS($E566,33)))),ISERROR(SEARCH("Side",INDIRECT(ADDRESS($E566,33))))),INDIRECT(ADDRESS($E566,COLUMN())),0),0),IF($F566&gt;0,IF(AND(INDIRECT(ADDRESS($F566,44))=0,INDIRECT(ADDRESS($F566,38))="UL",ISERROR(SEARCH("Rear",INDIRECT(ADDRESS($F566,33)))),ISERROR(SEARCH("Side",INDIRECT(ADDRESS($F566,33))))),INDIRECT(ADDRESS($F566,COLUMN())),0),0),IF($G566&gt;0,IF(AND(INDIRECT(ADDRESS($G566,44))=0,INDIRECT(ADDRESS($G566,38))="UL",ISERROR(SEARCH("Rear",INDIRECT(ADDRESS($G566,33)))),ISERROR(SEARCH("Side",INDIRECT(ADDRESS($G566,33))))),INDIRECT(ADDRESS($G566,COLUMN())),0),0),IF($H566&gt;0,IF(AND(INDIRECT(ADDRESS($H566,44))=0,INDIRECT(ADDRESS($H566,38))="UL",ISERROR(SEARCH("Rear",INDIRECT(ADDRESS($H566,33)))),ISERROR(SEARCH("Side",INDIRECT(ADDRESS($H566,33))))),INDIRECT(ADDRESS($H566,COLUMN())),0),0),IF($I566&gt;0,IF(AND(INDIRECT(ADDRESS($I566,44))=0,INDIRECT(ADDRESS($I566,38))="UL",ISERROR(SEARCH("Rear",INDIRECT(ADDRESS($I566,33)))),ISERROR(SEARCH("Side",INDIRECT(ADDRESS($I566,33))))),INDIRECT(ADDRESS($I566,COLUMN())),0),0),IF($J566&gt;0,IF(AND(INDIRECT(ADDRESS($J566,44))=0,INDIRECT(ADDRESS($J566,38))="UL",ISERROR(SEARCH("Rear",INDIRECT(ADDRESS($J566,33)))),ISERROR(SEARCH("Side",INDIRECT(ADDRESS($J566,33))))),INDIRECT(ADDRESS($J566,COLUMN())),0),0),IF($K566&gt;0,IF(AND(INDIRECT(ADDRESS($K566,44))=0,INDIRECT(ADDRESS($K566,38))="UL",ISERROR(SEARCH("Rear",INDIRECT(ADDRESS($K566,33)))),ISERROR(SEARCH("Side",INDIRECT(ADDRESS($K566,33))))),INDIRECT(ADDRESS($K566,COLUMN())),0),0),IF($L566&gt;0,IF(AND(INDIRECT(ADDRESS($L566,44))=0,INDIRECT(ADDRESS($L566,38))="UL",ISERROR(SEARCH("Rear",INDIRECT(ADDRESS($L566,33)))),ISERROR(SEARCH("Side",INDIRECT(ADDRESS($L566,33))))),INDIRECT(ADDRESS($L566,COLUMN())),0),0),IF($M566&gt;0,IF(AND(INDIRECT(ADDRESS($M566,44))=0,INDIRECT(ADDRESS($M566,38))="UL",ISERROR(SEARCH("Rear",INDIRECT(ADDRESS($M566,33)))),ISERROR(SEARCH("Side",INDIRECT(ADDRESS($M566,33))))),INDIRECT(ADDRESS($M566,COLUMN())),0),0))</f>
        <v>0</v>
      </c>
      <c r="BX566" s="57">
        <f ca="1">IF(BV566="S",AV566,BW566)</f>
        <v>0.16666666666666666</v>
      </c>
      <c r="BY566" s="57" cm="1">
        <f t="array" aca="1" ref="BY566" ca="1">SUM(IF($C566&gt;0,IF(AND(INDIRECT(ADDRESS($C566,44))=0,INDIRECT(ADDRESS($C566,38))="UL"),INDIRECT(ADDRESS($C566,COLUMN())),0),0),IF($D566&gt;0,IF(AND(INDIRECT(ADDRESS($D566,44))=0,INDIRECT(ADDRESS($D566,38))="UL"),INDIRECT(ADDRESS($D566,COLUMN())),0),0),IF($E566&gt;0,IF(AND(INDIRECT(ADDRESS($E566,44))=0,INDIRECT(ADDRESS($E566,38))="UL"),INDIRECT(ADDRESS($E566,COLUMN())),0),0),IF($F566&gt;0,IF(AND(INDIRECT(ADDRESS($F566,44))=0,INDIRECT(ADDRESS($F566,38))="UL"),INDIRECT(ADDRESS($F566,COLUMN())),0),0),IF($G566&gt;0,IF(AND(INDIRECT(ADDRESS($G566,44))=0,INDIRECT(ADDRESS($G566,38))="UL"),INDIRECT(ADDRESS($G566,COLUMN())),0),0),IF($H566&gt;0,IF(AND(INDIRECT(ADDRESS($H566,44))=0,INDIRECT(ADDRESS($H566,38))="UL"),INDIRECT(ADDRESS($H566,COLUMN())),0),0),IF($I566&gt;0,IF(AND(INDIRECT(ADDRESS($I566,44))=0,INDIRECT(ADDRESS($I566,38))="UL"),INDIRECT(ADDRESS($I566,COLUMN())),0),0),IF($J566&gt;0,IF(AND(INDIRECT(ADDRESS($J566,44))=0,INDIRECT(ADDRESS($J566,38))="UL"),INDIRECT(ADDRESS($J566,COLUMN())),0),0),IF($K566&gt;0,IF(AND(INDIRECT(ADDRESS($K566,44))=0,INDIRECT(ADDRESS($K566,38))="UL"),INDIRECT(ADDRESS($K566,COLUMN())),0),0),IF($L566&gt;0,IF(AND(INDIRECT(ADDRESS($L566,44))=0,INDIRECT(ADDRESS($L566,38))="UL"),INDIRECT(ADDRESS($L566,COLUMN())),0),0),IF($M566&gt;0,IF(AND(INDIRECT(ADDRESS($M566,44))=0,INDIRECT(ADDRESS($M566,38))="UL"),INDIRECT(ADDRESS($M566,COLUMN())),0),0))</f>
        <v>0</v>
      </c>
      <c r="BZ566" s="57" cm="1">
        <f t="array" aca="1" ref="BZ566" ca="1">SUM(IF($C566&gt;0,IF(AND(INDIRECT(ADDRESS($C566,44))=0,INDIRECT(ADDRESS($C566,38))="UL"),INDIRECT(ADDRESS($C566,COLUMN())),0),0),IF($D566&gt;0,IF(AND(INDIRECT(ADDRESS($D566,44))=0,INDIRECT(ADDRESS($D566,38))="UL"),INDIRECT(ADDRESS($D566,COLUMN())),0),0),IF($E566&gt;0,IF(AND(INDIRECT(ADDRESS($E566,44))=0,INDIRECT(ADDRESS($E566,38))="UL"),INDIRECT(ADDRESS($E566,COLUMN())),0),0),IF($F566&gt;0,IF(AND(INDIRECT(ADDRESS($F566,44))=0,INDIRECT(ADDRESS($F566,38))="UL"),INDIRECT(ADDRESS($F566,COLUMN())),0),0),IF($G566&gt;0,IF(AND(INDIRECT(ADDRESS($G566,44))=0,INDIRECT(ADDRESS($G566,38))="UL"),INDIRECT(ADDRESS($G566,COLUMN())),0),0),IF($H566&gt;0,IF(AND(INDIRECT(ADDRESS($H566,44))=0,INDIRECT(ADDRESS($H566,38))="UL"),INDIRECT(ADDRESS($H566,COLUMN())),0),0),IF($I566&gt;0,IF(AND(INDIRECT(ADDRESS($I566,44))=0,INDIRECT(ADDRESS($I566,38))="UL"),INDIRECT(ADDRESS($I566,COLUMN())),0),0),IF($J566&gt;0,IF(AND(INDIRECT(ADDRESS($J566,44))=0,INDIRECT(ADDRESS($J566,38))="UL"),INDIRECT(ADDRESS($J566,COLUMN())),0),0),IF($K566&gt;0,IF(AND(INDIRECT(ADDRESS($K566,44))=0,INDIRECT(ADDRESS($K566,38))="UL"),INDIRECT(ADDRESS($K566,COLUMN())),0),0),IF($L566&gt;0,IF(AND(INDIRECT(ADDRESS($L566,44))=0,INDIRECT(ADDRESS($L566,38))="UL"),INDIRECT(ADDRESS($L566,COLUMN())),0),0),IF($M566&gt;0,IF(AND(INDIRECT(ADDRESS($M566,44))=0,INDIRECT(ADDRESS($M566,38))="UL"),INDIRECT(ADDRESS($M566,COLUMN())),0),0))</f>
        <v>0</v>
      </c>
      <c r="CA566" s="57">
        <f ca="1">IF(BV566="S",BY566,BZ566)</f>
        <v>0</v>
      </c>
      <c r="CB566" s="57" cm="1">
        <f t="array" aca="1" ref="CB566" ca="1">SUM(IF($C566&gt;0,IF(AND(INDIRECT(ADDRESS($C566,44))=0,INDIRECT(ADDRESS($C566,38))&lt;&gt;"UL"),INDIRECT(ADDRESS($C566,COLUMN())),0),0),IF($D566&gt;0,IF(AND(INDIRECT(ADDRESS($D566,44))=0,INDIRECT(ADDRESS($D566,38))&lt;&gt;"UL"),INDIRECT(ADDRESS($D566,COLUMN())),0),0),IF($E566&gt;0,IF(AND(INDIRECT(ADDRESS($E566,44))=0,INDIRECT(ADDRESS($E566,38))&lt;&gt;"UL"),INDIRECT(ADDRESS($E566,COLUMN())),0),0),IF($F566&gt;0,IF(AND(INDIRECT(ADDRESS($F566,44))=0,INDIRECT(ADDRESS($F566,38))&lt;&gt;"UL"),INDIRECT(ADDRESS($F566,COLUMN())),0),0),IF($G566&gt;0,IF(AND(INDIRECT(ADDRESS($G566,44))=0,INDIRECT(ADDRESS($G566,38))&lt;&gt;"UL"),INDIRECT(ADDRESS($G566,COLUMN())),0),0),IF($H566&gt;0,IF(AND(INDIRECT(ADDRESS($H566,44))=0,INDIRECT(ADDRESS($H566,38))&lt;&gt;"UL"),INDIRECT(ADDRESS($H566,COLUMN())),0),0),IF($I566&gt;0,IF(AND(INDIRECT(ADDRESS($I566,44))=0,INDIRECT(ADDRESS($I566,38))&lt;&gt;"UL"),INDIRECT(ADDRESS($I566,COLUMN())),0),0),IF($J566&gt;0,IF(AND(INDIRECT(ADDRESS($J566,44))=0,INDIRECT(ADDRESS($J566,38))&lt;&gt;"UL"),INDIRECT(ADDRESS($J566,COLUMN())),0),0),IF($K566&gt;0,IF(AND(INDIRECT(ADDRESS($K566,44))=0,INDIRECT(ADDRESS($K566,38))&lt;&gt;"UL"),INDIRECT(ADDRESS($K566,COLUMN())),0),0),IF($L566&gt;0,IF(AND(INDIRECT(ADDRESS($L566,44))=0,INDIRECT(ADDRESS($L566,38))&lt;&gt;"UL"),INDIRECT(ADDRESS($L566,COLUMN())),0),0),IF($M566&gt;0,IF(AND(INDIRECT(ADDRESS($M566,44))=0,INDIRECT(ADDRESS($M566,38))&lt;&gt;"UL"),INDIRECT(ADDRESS($M566,COLUMN())),0),0))</f>
        <v>0</v>
      </c>
      <c r="CC566" s="57">
        <f ca="1">IF(BV566="S",BH566,CB566)</f>
        <v>0</v>
      </c>
      <c r="CD566" s="57" cm="1">
        <f t="array" aca="1" ref="CD566" ca="1">SUM(IF($C566&gt;0,IF(AND(INDIRECT(ADDRESS($C566,44))=0,INDIRECT(ADDRESS($C566,38))&lt;&gt;"UL"),INDIRECT(ADDRESS($C566,COLUMN())),0),0),IF($D566&gt;0,IF(AND(INDIRECT(ADDRESS($D566,44))=0,INDIRECT(ADDRESS($D566,38))&lt;&gt;"UL"),INDIRECT(ADDRESS($D566,COLUMN())),0),0),IF($E566&gt;0,IF(AND(INDIRECT(ADDRESS($E566,44))=0,INDIRECT(ADDRESS($E566,38))&lt;&gt;"UL"),INDIRECT(ADDRESS($E566,COLUMN())),0),0),IF($F566&gt;0,IF(AND(INDIRECT(ADDRESS($F566,44))=0,INDIRECT(ADDRESS($F566,38))&lt;&gt;"UL"),INDIRECT(ADDRESS($F566,COLUMN())),0),0),IF($G566&gt;0,IF(AND(INDIRECT(ADDRESS($G566,44))=0,INDIRECT(ADDRESS($G566,38))&lt;&gt;"UL"),INDIRECT(ADDRESS($G566,COLUMN())),0),0),IF($H566&gt;0,IF(AND(INDIRECT(ADDRESS($H566,44))=0,INDIRECT(ADDRESS($H566,38))&lt;&gt;"UL"),INDIRECT(ADDRESS($H566,COLUMN())),0),0),IF($I566&gt;0,IF(AND(INDIRECT(ADDRESS($I566,44))=0,INDIRECT(ADDRESS($I566,38))&lt;&gt;"UL"),INDIRECT(ADDRESS($I566,COLUMN())),0),0),IF($J566&gt;0,IF(AND(INDIRECT(ADDRESS($J566,44))=0,INDIRECT(ADDRESS($J566,38))&lt;&gt;"UL"),INDIRECT(ADDRESS($J566,COLUMN())),0),0),IF($K566&gt;0,IF(AND(INDIRECT(ADDRESS($K566,44))=0,INDIRECT(ADDRESS($K566,38))&lt;&gt;"UL"),INDIRECT(ADDRESS($K566,COLUMN())),0),0),IF($L566&gt;0,IF(AND(INDIRECT(ADDRESS($L566,44))=0,INDIRECT(ADDRESS($L566,38))&lt;&gt;"UL"),INDIRECT(ADDRESS($L566,COLUMN())),0),0),IF($M566&gt;0,IF(AND(INDIRECT(ADDRESS($M566,44))=0,INDIRECT(ADDRESS($M566,38))&lt;&gt;"UL"),INDIRECT(ADDRESS($M566,COLUMN())),0),0))</f>
        <v>0</v>
      </c>
      <c r="CE566" s="57" cm="1">
        <f t="array" aca="1" ref="CE566" ca="1">SUM(IF($C566&gt;0,IF(AND(INDIRECT(ADDRESS($C566,44))=0,INDIRECT(ADDRESS($C566,38))&lt;&gt;"UL"),INDIRECT(ADDRESS($C566,COLUMN())),0),0),IF($D566&gt;0,IF(AND(INDIRECT(ADDRESS($D566,44))=0,INDIRECT(ADDRESS($D566,38))&lt;&gt;"UL"),INDIRECT(ADDRESS($D566,COLUMN())),0),0),IF($E566&gt;0,IF(AND(INDIRECT(ADDRESS($E566,44))=0,INDIRECT(ADDRESS($E566,38))&lt;&gt;"UL"),INDIRECT(ADDRESS($E566,COLUMN())),0),0),IF($F566&gt;0,IF(AND(INDIRECT(ADDRESS($F566,44))=0,INDIRECT(ADDRESS($F566,38))&lt;&gt;"UL"),INDIRECT(ADDRESS($F566,COLUMN())),0),0),IF($G566&gt;0,IF(AND(INDIRECT(ADDRESS($G566,44))=0,INDIRECT(ADDRESS($G566,38))&lt;&gt;"UL"),INDIRECT(ADDRESS($G566,COLUMN())),0),0),IF($H566&gt;0,IF(AND(INDIRECT(ADDRESS($H566,44))=0,INDIRECT(ADDRESS($H566,38))&lt;&gt;"UL"),INDIRECT(ADDRESS($H566,COLUMN())),0),0),IF($I566&gt;0,IF(AND(INDIRECT(ADDRESS($I566,44))=0,INDIRECT(ADDRESS($I566,38))&lt;&gt;"UL"),INDIRECT(ADDRESS($I566,COLUMN())),0),0),IF($J566&gt;0,IF(AND(INDIRECT(ADDRESS($J566,44))=0,INDIRECT(ADDRESS($J566,38))&lt;&gt;"UL"),INDIRECT(ADDRESS($J566,COLUMN())),0),0),IF($K566&gt;0,IF(AND(INDIRECT(ADDRESS($K566,44))=0,INDIRECT(ADDRESS($K566,38))&lt;&gt;"UL"),INDIRECT(ADDRESS($K566,COLUMN())),0),0),IF($L566&gt;0,IF(AND(INDIRECT(ADDRESS($L566,44))=0,INDIRECT(ADDRESS($L566,38))&lt;&gt;"UL"),INDIRECT(ADDRESS($L566,COLUMN())),0),0),IF($M566&gt;0,IF(AND(INDIRECT(ADDRESS($M566,44))=0,INDIRECT(ADDRESS($M566,38))&lt;&gt;"UL"),INDIRECT(ADDRESS($M566,COLUMN())),0),0))</f>
        <v>0</v>
      </c>
      <c r="CF566" s="57">
        <f ca="1">IF(BV566="S",CD566,CE566)</f>
        <v>0</v>
      </c>
      <c r="CG566" s="57">
        <f ca="1">IF(AD566&lt;BG566,((((BX566+CC566)*AB566)+((CA566+CF566)*(1-AB566)))*AD566),((((BX566*AB566)+((CA566)*(1-AB566)))*AD566)+(((CC566*AB566)+((CF566))*(1-AB566)))*BG566))</f>
        <v>0.36493477278519221</v>
      </c>
      <c r="CH566" s="57">
        <f ca="1">CG566/N566</f>
        <v>1.5866729251530095E-2</v>
      </c>
      <c r="CI566" s="19">
        <f ca="1">AD566*X566</f>
        <v>19.372927411457763</v>
      </c>
      <c r="CJ566" s="19"/>
      <c r="CK566" s="57" cm="1">
        <f t="array" aca="1" ref="CK566" ca="1">IF(AU566="S", SUM(IF($C566&gt;0,IF(INDIRECT(ADDRESS($C566,43))&lt;&gt;1,INDIRECT(ADDRESS($C566,48)),0),0), IF($D566&gt;0,IF(INDIRECT(ADDRESS($D566,43))&lt;&gt;1,INDIRECT(ADDRESS($D566,48)),0),0), IF($E566&gt;0,IF(INDIRECT(ADDRESS($E566,43))&lt;&gt;1,INDIRECT(ADDRESS($E566,48)),0),0), IF($F566&gt;0,IF(INDIRECT(ADDRESS($F566,43))&lt;&gt;1,INDIRECT(ADDRESS($F566,48)),0),0), IF($G566&gt;0,IF(INDIRECT(ADDRESS($G566,43))&lt;&gt;1,INDIRECT(ADDRESS($G566,48)),0),0), IF($H566&gt;0,IF(INDIRECT(ADDRESS($H566,43))&lt;&gt;1,INDIRECT(ADDRESS($H566,48)),0),0), IF($I566&gt;0,IF(INDIRECT(ADDRESS($I566,43))&lt;&gt;1,INDIRECT(ADDRESS($I566,48)),0),0), IF($J566&gt;0,IF(INDIRECT(ADDRESS($J566,43))&lt;&gt;1,INDIRECT(ADDRESS($J566,48)),0),0), IF($K566&gt;0,IF(INDIRECT(ADDRESS($K566,43))&lt;&gt;1,INDIRECT(ADDRESS($K566,48)),0),0), IF($L566&gt;0,IF(INDIRECT(ADDRESS($L566,43))&lt;&gt;1,INDIRECT(ADDRESS($L566,48)),0),0), IF($M566&gt;0,IF(INDIRECT(ADDRESS($M566,43))&lt;&gt;1,INDIRECT(ADDRESS($M566,48)),0),0)), IF(AU566="L",SUM(IF($C566&gt;0,IF(INDIRECT(ADDRESS($C566,43))&lt;&gt;1,INDIRECT(ADDRESS($C566,50)),0),0), IF($D566&gt;0,IF(INDIRECT(ADDRESS($D566,43))&lt;&gt;1,INDIRECT(ADDRESS($D566,50)),0),0), IF($E566&gt;0,IF(INDIRECT(ADDRESS($E566,43))&lt;&gt;1,INDIRECT(ADDRESS($E566,50)),0),0), IF($F566&gt;0,IF(INDIRECT(ADDRESS($F566,43))&lt;&gt;1,INDIRECT(ADDRESS($F566,50)),0),0), IF($G566&gt;0,IF(INDIRECT(ADDRESS($G566,43))&lt;&gt;1,INDIRECT(ADDRESS($G566,50)),0),0), IF($G566&gt;0,IF(INDIRECT(ADDRESS($G566,43))&lt;&gt;1,INDIRECT(ADDRESS($G566,50)),0),0), IF($H566&gt;0,IF(INDIRECT(ADDRESS($H566,43))&lt;&gt;1,INDIRECT(ADDRESS($H566,50)),0),0), IF($I566&gt;0,IF(INDIRECT(ADDRESS($I566,43))&lt;&gt;1,INDIRECT(ADDRESS($I566,50)),0),0), IF($J566&gt;0,IF(INDIRECT(ADDRESS($J566,43))&lt;&gt;1,INDIRECT(ADDRESS($J566,50)),0),0), IF($K566&gt;0,IF(INDIRECT(ADDRESS($K566,43))&lt;&gt;1,INDIRECT(ADDRESS($K566,50)),0),0), IF($L566&gt;0,IF(INDIRECT(ADDRESS($L566,43))&lt;&gt;1,INDIRECT(ADDRESS($L566,50)),0),0), IF($M566&gt;0,IF(INDIRECT(ADDRESS($M566,43))&lt;&gt;1,INDIRECT(ADDRESS($M566,50)),0),0)), SUM(IF($C566&gt;0,IF(INDIRECT(ADDRESS($C566,43))&lt;&gt;1,INDIRECT(ADDRESS($C566,49)),0),0), IF($D566&gt;0,IF(INDIRECT(ADDRESS($D566,43))&lt;&gt;1,INDIRECT(ADDRESS($D566,49)),0),0), IF($E566&gt;0,IF(INDIRECT(ADDRESS($E566,43))&lt;&gt;1,INDIRECT(ADDRESS($E566,49)),0),0), IF($F566&gt;0,IF(INDIRECT(ADDRESS($F566,43))&lt;&gt;1,INDIRECT(ADDRESS($F566,49)),0),0), IF($G566&gt;0,IF(INDIRECT(ADDRESS($G566,43))&lt;&gt;1,INDIRECT(ADDRESS($G566,49)),0),0), IF($G566&gt;0,IF(INDIRECT(ADDRESS($G566,43))&lt;&gt;1,INDIRECT(ADDRESS($G566,49)),0),0), IF($H566&gt;0,IF(INDIRECT(ADDRESS($H566,43))&lt;&gt;1,INDIRECT(ADDRESS($H566,49)),0),0), IF($I566&gt;0,IF(INDIRECT(ADDRESS($I566,43))&lt;&gt;1,INDIRECT(ADDRESS($I566,49)),0),0), IF($J566&gt;0,IF(INDIRECT(ADDRESS($J566,43))&lt;&gt;1,INDIRECT(ADDRESS($J566,49)),0),0), IF($K566&gt;0,IF(INDIRECT(ADDRESS($K566,43))&lt;&gt;1,INDIRECT(ADDRESS($K566,49)),0),0), IF($L566&gt;0,IF(INDIRECT(ADDRESS($L566,43))&lt;&gt;1,INDIRECT(ADDRESS($L566,49)),0),0), IF($M566&gt;0,IF(INDIRECT(ADDRESS($M566,43))&lt;&gt;1,INDIRECT(ADDRESS($M566,49)),0),0))))</f>
        <v>1.1666666666666665</v>
      </c>
      <c r="CL566" s="57" cm="1">
        <f t="array" aca="1" ref="CL566" ca="1">1.5*SUM(IF($C566&gt;0,IF(INDIRECT(ADDRESS($C566,44))=1,INDIRECT(ADDRESS($C566,48)),0),0), IF($D566&gt;0,IF(INDIRECT(ADDRESS($D566,44))=1,INDIRECT(ADDRESS($D566,48)),0),0), IF($E566&gt;0,IF(INDIRECT(ADDRESS($E566,44))=1,INDIRECT(ADDRESS($E566,48)),0),0), IF($F566&gt;0,IF(INDIRECT(ADDRESS($F566,44))=1,INDIRECT(ADDRESS($F566,48)),0),0), IF($G566&gt;0,IF(INDIRECT(ADDRESS($G566,44))=1,INDIRECT(ADDRESS($G566,48)),0),0), IF($H566&gt;0,IF(INDIRECT(ADDRESS($H566,44))=1,INDIRECT(ADDRESS($H566,48)),0),0), IF($I566&gt;0,IF(INDIRECT(ADDRESS($I566,44))=1,INDIRECT(ADDRESS($I566,48)),0),0), IF($J566&gt;0,IF(INDIRECT(ADDRESS($J566,44))=1,INDIRECT(ADDRESS($J566,48)),0),0), IF($K566&gt;0,IF(INDIRECT(ADDRESS($K566,44))=1,INDIRECT(ADDRESS($K566,48)),0),0), IF($L566&gt;0,IF(INDIRECT(ADDRESS($L566,44))=1,INDIRECT(ADDRESS($L566,48)),0),0), IF($M566&gt;0,IF(INDIRECT(ADDRESS($M566,44))=1,INDIRECT(ADDRESS($M566,48)),0),0))</f>
        <v>0</v>
      </c>
      <c r="CM566" s="56">
        <f ca="1">((BU566/$BU$34)^$BU$296)</f>
        <v>0.83821234786868692</v>
      </c>
      <c r="CN566" s="59"/>
    </row>
    <row r="567" spans="1:92" x14ac:dyDescent="0.25">
      <c r="A567" s="222" t="s">
        <v>593</v>
      </c>
      <c r="B567" s="74">
        <v>551</v>
      </c>
      <c r="C567" s="74">
        <v>559</v>
      </c>
      <c r="D567" s="74">
        <v>560</v>
      </c>
      <c r="E567" s="74">
        <v>561</v>
      </c>
      <c r="F567" s="74">
        <v>562</v>
      </c>
      <c r="G567" s="74">
        <v>563</v>
      </c>
      <c r="H567" s="74"/>
      <c r="I567" s="74"/>
      <c r="J567" s="74"/>
      <c r="K567" s="74"/>
      <c r="L567" s="74"/>
      <c r="M567" s="74"/>
      <c r="N567" s="67">
        <f ca="1">-16+SUM(INDIRECT(ADDRESS(B567,COLUMN())),IF(C567&gt;0,INDIRECT(ADDRESS(C567,COLUMN())),0),IF(D567&gt;0,INDIRECT(ADDRESS(D567,COLUMN())),0),IF(E567&gt;0,INDIRECT(ADDRESS(E567,COLUMN())),0),IF(F567&gt;0,INDIRECT(ADDRESS(F567,COLUMN())),0),IF(G567&gt;0,INDIRECT(ADDRESS(G567,COLUMN())),0),IF(H567&gt;0,INDIRECT(ADDRESS(H567,COLUMN())),0),IF(I567&gt;0,INDIRECT(ADDRESS(I567,COLUMN())),0),IF(J567&gt;0,INDIRECT(ADDRESS(J567,COLUMN())),0),IF(K567&gt;0,INDIRECT(ADDRESS(K567,COLUMN())),0),IF(L567&gt;0,INDIRECT(ADDRESS(L567,COLUMN())),0),IF(M567&gt;0,INDIRECT(ADDRESS(M567,COLUMN())),0))</f>
        <v>52</v>
      </c>
      <c r="O567" s="67" t="str" cm="1">
        <f t="array" aca="1" ref="O567" ca="1">INDIRECT(ADDRESS($B567,COLUMN()))</f>
        <v>Bomber</v>
      </c>
      <c r="P567" s="67" cm="1">
        <f t="array" aca="1" ref="P567" ca="1">INDIRECT(ADDRESS($B567,COLUMN()))</f>
        <v>12</v>
      </c>
      <c r="Q567" s="67" cm="1">
        <f t="array" aca="1" ref="Q567" ca="1">INDIRECT(ADDRESS($B567,COLUMN()))</f>
        <v>0</v>
      </c>
      <c r="R567" s="67" cm="1">
        <f t="array" aca="1" ref="R567" ca="1">INDIRECT(ADDRESS($B567,COLUMN()))</f>
        <v>0</v>
      </c>
      <c r="S567" s="67" cm="1">
        <f t="array" aca="1" ref="S567" ca="1">INDIRECT(ADDRESS($B567,COLUMN()))</f>
        <v>1</v>
      </c>
      <c r="T567" s="67" t="str" cm="1">
        <f t="array" aca="1" ref="T567" ca="1">INDIRECT(ADDRESS($B567,COLUMN()))</f>
        <v>1-2</v>
      </c>
      <c r="U567" s="67" cm="1">
        <f t="array" aca="1" ref="U567" ca="1">INDIRECT(ADDRESS($B567,COLUMN()))</f>
        <v>2</v>
      </c>
      <c r="V567" s="67" cm="1">
        <f t="array" aca="1" ref="V567" ca="1">INDIRECT(ADDRESS($B567,COLUMN()))</f>
        <v>0</v>
      </c>
      <c r="W567" s="67" cm="1">
        <f t="array" aca="1" ref="W567" ca="1">INDIRECT(ADDRESS($B567,COLUMN()))</f>
        <v>3</v>
      </c>
      <c r="X567" s="67" cm="1">
        <f t="array" aca="1" ref="X567" ca="1">INDIRECT(ADDRESS($B567,COLUMN()))</f>
        <v>5</v>
      </c>
      <c r="Y567" s="67" cm="1">
        <f t="array" aca="1" ref="Y567" ca="1">INDIRECT(ADDRESS($B567,COLUMN()))</f>
        <v>1</v>
      </c>
      <c r="Z567" s="67" cm="1">
        <f t="array" aca="1" ref="Z567" ca="1">INDIRECT(ADDRESS($B567,COLUMN()))</f>
        <v>5</v>
      </c>
      <c r="AA567" s="67" t="str" cm="1">
        <f t="array" aca="1" ref="AA567" ca="1">INDIRECT(ADDRESS($B567,COLUMN()))</f>
        <v>Rocket Boosters</v>
      </c>
      <c r="AB567" s="56">
        <f ca="1">((U567/8)^$V$296)*((((X567-(Y567-1)/2)/8)^$X$296)*((S567/3)^$S$296))*(((8-W567)/6)^$W$296)</f>
        <v>0.5809291819520529</v>
      </c>
      <c r="AC567" s="56">
        <f ca="1">SUM(((25/N567)^$Z$296)*(AB567/$AB$34))</f>
        <v>0.42249451284036993</v>
      </c>
      <c r="AD567" s="56">
        <f ca="1">(P567/($CN$34*(1/AC567)))</f>
        <v>4.4086383948560339</v>
      </c>
      <c r="AF567" s="65"/>
      <c r="AG567" s="65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52"/>
      <c r="AU567" s="54" t="s">
        <v>113</v>
      </c>
      <c r="AV567" s="57" cm="1">
        <f t="array" aca="1" ref="AV567" ca="1">SUM(IF($C567&gt;0,IF(AND(INDIRECT(ADDRESS($C567,44))=0,INDIRECT(ADDRESS($C567,38))="UL",ISERROR(SEARCH("Rear",INDIRECT(ADDRESS($C567,33)))),ISERROR(SEARCH("Side",INDIRECT(ADDRESS($C567,33))))),INDIRECT(ADDRESS($C567,COLUMN())),0),0),IF($D567&gt;0,IF(AND(INDIRECT(ADDRESS($D567,44))=0,INDIRECT(ADDRESS($D567,38))="UL",ISERROR(SEARCH("Rear",INDIRECT(ADDRESS($D567,33)))),ISERROR(SEARCH("Side",INDIRECT(ADDRESS($D567,33))))),INDIRECT(ADDRESS($D567,COLUMN())),0),0),IF($E567&gt;0,IF(AND(INDIRECT(ADDRESS($E567,44))=0,INDIRECT(ADDRESS($E567,38))="UL",ISERROR(SEARCH("Rear",INDIRECT(ADDRESS($E567,33)))),ISERROR(SEARCH("Side",INDIRECT(ADDRESS($E567,33))))),INDIRECT(ADDRESS($E567,COLUMN())),0),0),IF($F567&gt;0,IF(AND(INDIRECT(ADDRESS($F567,44))=0,INDIRECT(ADDRESS($F567,38))="UL",ISERROR(SEARCH("Rear",INDIRECT(ADDRESS($F567,33)))),ISERROR(SEARCH("Side",INDIRECT(ADDRESS($F567,33))))),INDIRECT(ADDRESS($F567,COLUMN())),0),0),IF($G567&gt;0,IF(AND(INDIRECT(ADDRESS($G567,44))=0,INDIRECT(ADDRESS($G567,38))="UL",ISERROR(SEARCH("Rear",INDIRECT(ADDRESS($G567,33)))),ISERROR(SEARCH("Side",INDIRECT(ADDRESS($G567,33))))),INDIRECT(ADDRESS($G567,COLUMN())),0),0),IF($H567&gt;0,IF(AND(INDIRECT(ADDRESS($H567,44))=0,INDIRECT(ADDRESS($H567,38))="UL",ISERROR(SEARCH("Rear",INDIRECT(ADDRESS($H567,33)))),ISERROR(SEARCH("Side",INDIRECT(ADDRESS($H567,33))))),INDIRECT(ADDRESS($H567,COLUMN())),0),0),IF($I567&gt;0,IF(AND(INDIRECT(ADDRESS($I567,44))=0,INDIRECT(ADDRESS($I567,38))="UL",ISERROR(SEARCH("Rear",INDIRECT(ADDRESS($I567,33)))),ISERROR(SEARCH("Side",INDIRECT(ADDRESS($I567,33))))),INDIRECT(ADDRESS($I567,COLUMN())),0),0),IF($J567&gt;0,IF(AND(INDIRECT(ADDRESS($J567,44))=0,INDIRECT(ADDRESS($J567,38))="UL",ISERROR(SEARCH("Rear",INDIRECT(ADDRESS($J567,33)))),ISERROR(SEARCH("Side",INDIRECT(ADDRESS($J567,33))))),INDIRECT(ADDRESS($J567,COLUMN())),0),0),IF($K567&gt;0,IF(AND(INDIRECT(ADDRESS($K567,44))=0,INDIRECT(ADDRESS($K567,38))="UL",ISERROR(SEARCH("Rear",INDIRECT(ADDRESS($K567,33)))),ISERROR(SEARCH("Side",INDIRECT(ADDRESS($K567,33))))),INDIRECT(ADDRESS($K567,COLUMN())),0),0),IF($L567&gt;0,IF(AND(INDIRECT(ADDRESS($L567,44))=0,INDIRECT(ADDRESS($L567,38))="UL",ISERROR(SEARCH("Rear",INDIRECT(ADDRESS($L567,33)))),ISERROR(SEARCH("Side",INDIRECT(ADDRESS($L567,33))))),INDIRECT(ADDRESS($L567,COLUMN())),0),0),IF($M567&gt;0,IF(AND(INDIRECT(ADDRESS($M567,44))=0,INDIRECT(ADDRESS($M567,38))="UL",ISERROR(SEARCH("Rear",INDIRECT(ADDRESS($M567,33)))),ISERROR(SEARCH("Side",INDIRECT(ADDRESS($M567,33))))),INDIRECT(ADDRESS($M567,COLUMN())),0),0))</f>
        <v>0.5</v>
      </c>
      <c r="AW567" s="57" cm="1">
        <f t="array" aca="1" ref="AW567" ca="1">SUM(IF($C567&gt;0,IF(AND(INDIRECT(ADDRESS($C567,44))=0,INDIRECT(ADDRESS($C567,38))="UL",ISERROR(SEARCH("Rear",INDIRECT(ADDRESS($C567,33)))),ISERROR(SEARCH("Side",INDIRECT(ADDRESS($C567,33))))),INDIRECT(ADDRESS($C567,COLUMN())),0),0),IF($D567&gt;0,IF(AND(INDIRECT(ADDRESS($D567,44))=0,INDIRECT(ADDRESS($D567,38))="UL",ISERROR(SEARCH("Rear",INDIRECT(ADDRESS($D567,33)))),ISERROR(SEARCH("Side",INDIRECT(ADDRESS($D567,33))))),INDIRECT(ADDRESS($D567,COLUMN())),0),0),IF($E567&gt;0,IF(AND(INDIRECT(ADDRESS($E567,44))=0,INDIRECT(ADDRESS($E567,38))="UL",ISERROR(SEARCH("Rear",INDIRECT(ADDRESS($E567,33)))),ISERROR(SEARCH("Side",INDIRECT(ADDRESS($E567,33))))),INDIRECT(ADDRESS($E567,COLUMN())),0),0),IF($F567&gt;0,IF(AND(INDIRECT(ADDRESS($F567,44))=0,INDIRECT(ADDRESS($F567,38))="UL",ISERROR(SEARCH("Rear",INDIRECT(ADDRESS($F567,33)))),ISERROR(SEARCH("Side",INDIRECT(ADDRESS($F567,33))))),INDIRECT(ADDRESS($F567,COLUMN())),0),0),IF($G567&gt;0,IF(AND(INDIRECT(ADDRESS($G567,44))=0,INDIRECT(ADDRESS($G567,38))="UL",ISERROR(SEARCH("Rear",INDIRECT(ADDRESS($G567,33)))),ISERROR(SEARCH("Side",INDIRECT(ADDRESS($G567,33))))),INDIRECT(ADDRESS($G567,COLUMN())),0),0),IF($H567&gt;0,IF(AND(INDIRECT(ADDRESS($H567,44))=0,INDIRECT(ADDRESS($H567,38))="UL",ISERROR(SEARCH("Rear",INDIRECT(ADDRESS($H567,33)))),ISERROR(SEARCH("Side",INDIRECT(ADDRESS($H567,33))))),INDIRECT(ADDRESS($H567,COLUMN())),0),0),IF($I567&gt;0,IF(AND(INDIRECT(ADDRESS($I567,44))=0,INDIRECT(ADDRESS($I567,38))="UL",ISERROR(SEARCH("Rear",INDIRECT(ADDRESS($I567,33)))),ISERROR(SEARCH("Side",INDIRECT(ADDRESS($I567,33))))),INDIRECT(ADDRESS($I567,COLUMN())),0),0),IF($J567&gt;0,IF(AND(INDIRECT(ADDRESS($J567,44))=0,INDIRECT(ADDRESS($J567,38))="UL",ISERROR(SEARCH("Rear",INDIRECT(ADDRESS($J567,33)))),ISERROR(SEARCH("Side",INDIRECT(ADDRESS($J567,33))))),INDIRECT(ADDRESS($J567,COLUMN())),0),0),IF($K567&gt;0,IF(AND(INDIRECT(ADDRESS($K567,44))=0,INDIRECT(ADDRESS($K567,38))="UL",ISERROR(SEARCH("Rear",INDIRECT(ADDRESS($K567,33)))),ISERROR(SEARCH("Side",INDIRECT(ADDRESS($K567,33))))),INDIRECT(ADDRESS($K567,COLUMN())),0),0),IF($L567&gt;0,IF(AND(INDIRECT(ADDRESS($L567,44))=0,INDIRECT(ADDRESS($L567,38))="UL",ISERROR(SEARCH("Rear",INDIRECT(ADDRESS($L567,33)))),ISERROR(SEARCH("Side",INDIRECT(ADDRESS($L567,33))))),INDIRECT(ADDRESS($L567,COLUMN())),0),0),IF($M567&gt;0,IF(AND(INDIRECT(ADDRESS($M567,44))=0,INDIRECT(ADDRESS($M567,38))="UL",ISERROR(SEARCH("Rear",INDIRECT(ADDRESS($M567,33)))),ISERROR(SEARCH("Side",INDIRECT(ADDRESS($M567,33))))),INDIRECT(ADDRESS($M567,COLUMN())),0),0))</f>
        <v>1.5</v>
      </c>
      <c r="AX567" s="57" cm="1">
        <f t="array" aca="1" ref="AX567" ca="1">SUM(IF($C567&gt;0,IF(AND(INDIRECT(ADDRESS($C567,44))=0,INDIRECT(ADDRESS($C567,38))="UL",ISERROR(SEARCH("Rear",INDIRECT(ADDRESS($C567,33)))),ISERROR(SEARCH("Side",INDIRECT(ADDRESS($C567,33))))),INDIRECT(ADDRESS($C567,COLUMN())),0),0),IF($D567&gt;0,IF(AND(INDIRECT(ADDRESS($D567,44))=0,INDIRECT(ADDRESS($D567,38))="UL",ISERROR(SEARCH("Rear",INDIRECT(ADDRESS($D567,33)))),ISERROR(SEARCH("Side",INDIRECT(ADDRESS($D567,33))))),INDIRECT(ADDRESS($D567,COLUMN())),0),0),IF($E567&gt;0,IF(AND(INDIRECT(ADDRESS($E567,44))=0,INDIRECT(ADDRESS($E567,38))="UL",ISERROR(SEARCH("Rear",INDIRECT(ADDRESS($E567,33)))),ISERROR(SEARCH("Side",INDIRECT(ADDRESS($E567,33))))),INDIRECT(ADDRESS($E567,COLUMN())),0),0),IF($F567&gt;0,IF(AND(INDIRECT(ADDRESS($F567,44))=0,INDIRECT(ADDRESS($F567,38))="UL",ISERROR(SEARCH("Rear",INDIRECT(ADDRESS($F567,33)))),ISERROR(SEARCH("Side",INDIRECT(ADDRESS($F567,33))))),INDIRECT(ADDRESS($F567,COLUMN())),0),0),IF($G567&gt;0,IF(AND(INDIRECT(ADDRESS($G567,44))=0,INDIRECT(ADDRESS($G567,38))="UL",ISERROR(SEARCH("Rear",INDIRECT(ADDRESS($G567,33)))),ISERROR(SEARCH("Side",INDIRECT(ADDRESS($G567,33))))),INDIRECT(ADDRESS($G567,COLUMN())),0),0),IF($H567&gt;0,IF(AND(INDIRECT(ADDRESS($H567,44))=0,INDIRECT(ADDRESS($H567,38))="UL",ISERROR(SEARCH("Rear",INDIRECT(ADDRESS($H567,33)))),ISERROR(SEARCH("Side",INDIRECT(ADDRESS($H567,33))))),INDIRECT(ADDRESS($H567,COLUMN())),0),0),IF($I567&gt;0,IF(AND(INDIRECT(ADDRESS($I567,44))=0,INDIRECT(ADDRESS($I567,38))="UL",ISERROR(SEARCH("Rear",INDIRECT(ADDRESS($I567,33)))),ISERROR(SEARCH("Side",INDIRECT(ADDRESS($I567,33))))),INDIRECT(ADDRESS($I567,COLUMN())),0),0),IF($J567&gt;0,IF(AND(INDIRECT(ADDRESS($J567,44))=0,INDIRECT(ADDRESS($J567,38))="UL",ISERROR(SEARCH("Rear",INDIRECT(ADDRESS($J567,33)))),ISERROR(SEARCH("Side",INDIRECT(ADDRESS($J567,33))))),INDIRECT(ADDRESS($J567,COLUMN())),0),0),IF($K567&gt;0,IF(AND(INDIRECT(ADDRESS($K567,44))=0,INDIRECT(ADDRESS($K567,38))="UL",ISERROR(SEARCH("Rear",INDIRECT(ADDRESS($K567,33)))),ISERROR(SEARCH("Side",INDIRECT(ADDRESS($K567,33))))),INDIRECT(ADDRESS($K567,COLUMN())),0),0),IF($L567&gt;0,IF(AND(INDIRECT(ADDRESS($L567,44))=0,INDIRECT(ADDRESS($L567,38))="UL",ISERROR(SEARCH("Rear",INDIRECT(ADDRESS($L567,33)))),ISERROR(SEARCH("Side",INDIRECT(ADDRESS($L567,33))))),INDIRECT(ADDRESS($L567,COLUMN())),0),0),IF($M567&gt;0,IF(AND(INDIRECT(ADDRESS($M567,44))=0,INDIRECT(ADDRESS($M567,38))="UL",ISERROR(SEARCH("Rear",INDIRECT(ADDRESS($M567,33)))),ISERROR(SEARCH("Side",INDIRECT(ADDRESS($M567,33))))),INDIRECT(ADDRESS($M567,COLUMN())),0),0))</f>
        <v>0</v>
      </c>
      <c r="AY567" s="58">
        <f ca="1">IF(AU567="S",AV567,IF(AU567="MS",AW567,IF(AU567="ML",AW567,AX567)))</f>
        <v>1.5</v>
      </c>
      <c r="AZ567" s="58">
        <f ca="1">SUM(AV567:AX567)/3</f>
        <v>0.66666666666666663</v>
      </c>
      <c r="BA567" s="58" cm="1">
        <f t="array" aca="1" ref="BA567" ca="1">SUM(IF($C567&gt;0,IF(AND(INDIRECT(ADDRESS($C567,44))=0,INDIRECT(ADDRESS($C567,38))="UL"),INDIRECT(ADDRESS($C567,COLUMN())),0),0),IF($D567&gt;0,IF(AND(INDIRECT(ADDRESS($D567,44))=0,INDIRECT(ADDRESS($D567,38))="UL"),INDIRECT(ADDRESS($D567,COLUMN())),0),0),IF($E567&gt;0,IF(AND(INDIRECT(ADDRESS($E567,44))=0,INDIRECT(ADDRESS($E567,38))="UL"),INDIRECT(ADDRESS($E567,COLUMN())),0),0),IF($F567&gt;0,IF(AND(INDIRECT(ADDRESS($F567,44))=0,INDIRECT(ADDRESS($F567,38))="UL"),INDIRECT(ADDRESS($F567,COLUMN())),0),0),IF($G567&gt;0,IF(AND(INDIRECT(ADDRESS($G567,44))=0,INDIRECT(ADDRESS($G567,38))="UL"),INDIRECT(ADDRESS($G567,COLUMN())),0),0),IF($H567&gt;0,IF(AND(INDIRECT(ADDRESS($H567,44))=0,INDIRECT(ADDRESS($H567,38))="UL"),INDIRECT(ADDRESS($H567,COLUMN())),0),0),IF($I567&gt;0,IF(AND(INDIRECT(ADDRESS($I567,44))=0,INDIRECT(ADDRESS($I567,38))="UL"),INDIRECT(ADDRESS($I567,COLUMN())),0),0),IF($J567&gt;0,IF(AND(INDIRECT(ADDRESS($J567,44))=0,INDIRECT(ADDRESS($J567,38))="UL"),INDIRECT(ADDRESS($J567,COLUMN())),0),0),IF($K567&gt;0,IF(AND(INDIRECT(ADDRESS($K567,44))=0,INDIRECT(ADDRESS($K567,38))="UL"),INDIRECT(ADDRESS($K567,COLUMN())),0),0),IF($L567&gt;0,IF(AND(INDIRECT(ADDRESS($L567,44))=0,INDIRECT(ADDRESS($L567,38))="UL"),INDIRECT(ADDRESS($L567,COLUMN())),0),0),IF($M567&gt;0,IF(AND(INDIRECT(ADDRESS($M567,44))=0,INDIRECT(ADDRESS($M567,38))="UL"),INDIRECT(ADDRESS($M567,COLUMN())),0),0))</f>
        <v>0.45714285714285707</v>
      </c>
      <c r="BB567" s="58" cm="1">
        <f t="array" aca="1" ref="BB567" ca="1">SUM(IF($C567&gt;0,IF(AND(INDIRECT(ADDRESS($C567,44))=0,INDIRECT(ADDRESS($C567,38))="UL"),INDIRECT(ADDRESS($C567,COLUMN())),0),0),IF($D567&gt;0,IF(AND(INDIRECT(ADDRESS($D567,44))=0,INDIRECT(ADDRESS($D567,38))="UL"),INDIRECT(ADDRESS($D567,COLUMN())),0),0),IF($E567&gt;0,IF(AND(INDIRECT(ADDRESS($E567,44))=0,INDIRECT(ADDRESS($E567,38))="UL"),INDIRECT(ADDRESS($E567,COLUMN())),0),0),IF($F567&gt;0,IF(AND(INDIRECT(ADDRESS($F567,44))=0,INDIRECT(ADDRESS($F567,38))="UL"),INDIRECT(ADDRESS($F567,COLUMN())),0),0),IF($G567&gt;0,IF(AND(INDIRECT(ADDRESS($G567,44))=0,INDIRECT(ADDRESS($G567,38))="UL"),INDIRECT(ADDRESS($G567,COLUMN())),0),0),IF($H567&gt;0,IF(AND(INDIRECT(ADDRESS($H567,44))=0,INDIRECT(ADDRESS($H567,38))="UL"),INDIRECT(ADDRESS($H567,COLUMN())),0),0),IF($I567&gt;0,IF(AND(INDIRECT(ADDRESS($I567,44))=0,INDIRECT(ADDRESS($I567,38))="UL"),INDIRECT(ADDRESS($I567,COLUMN())),0),0),IF($J567&gt;0,IF(AND(INDIRECT(ADDRESS($J567,44))=0,INDIRECT(ADDRESS($J567,38))="UL"),INDIRECT(ADDRESS($J567,COLUMN())),0),0),IF($K567&gt;0,IF(AND(INDIRECT(ADDRESS($K567,44))=0,INDIRECT(ADDRESS($K567,38))="UL"),INDIRECT(ADDRESS($K567,COLUMN())),0),0),IF($L567&gt;0,IF(AND(INDIRECT(ADDRESS($L567,44))=0,INDIRECT(ADDRESS($L567,38))="UL"),INDIRECT(ADDRESS($L567,COLUMN())),0),0),IF($M567&gt;0,IF(AND(INDIRECT(ADDRESS($M567,44))=0,INDIRECT(ADDRESS($M567,38))="UL"),INDIRECT(ADDRESS($M567,COLUMN())),0),0))</f>
        <v>0.21333333333333332</v>
      </c>
      <c r="BC567" s="58" cm="1">
        <f t="array" aca="1" ref="BC567" ca="1">SUM(IF($C567&gt;0,IF(AND(INDIRECT(ADDRESS($C567,44))=0,INDIRECT(ADDRESS($C567,38))="UL"),INDIRECT(ADDRESS($C567,COLUMN())),0),0),IF($D567&gt;0,IF(AND(INDIRECT(ADDRESS($D567,44))=0,INDIRECT(ADDRESS($D567,38))="UL"),INDIRECT(ADDRESS($D567,COLUMN())),0),0),IF($E567&gt;0,IF(AND(INDIRECT(ADDRESS($E567,44))=0,INDIRECT(ADDRESS($E567,38))="UL"),INDIRECT(ADDRESS($E567,COLUMN())),0),0),IF($F567&gt;0,IF(AND(INDIRECT(ADDRESS($F567,44))=0,INDIRECT(ADDRESS($F567,38))="UL"),INDIRECT(ADDRESS($F567,COLUMN())),0),0),IF($G567&gt;0,IF(AND(INDIRECT(ADDRESS($G567,44))=0,INDIRECT(ADDRESS($G567,38))="UL"),INDIRECT(ADDRESS($G567,COLUMN())),0),0),IF($H567&gt;0,IF(AND(INDIRECT(ADDRESS($H567,44))=0,INDIRECT(ADDRESS($H567,38))="UL"),INDIRECT(ADDRESS($H567,COLUMN())),0),0),IF($I567&gt;0,IF(AND(INDIRECT(ADDRESS($I567,44))=0,INDIRECT(ADDRESS($I567,38))="UL"),INDIRECT(ADDRESS($I567,COLUMN())),0),0),IF($J567&gt;0,IF(AND(INDIRECT(ADDRESS($J567,44))=0,INDIRECT(ADDRESS($J567,38))="UL"),INDIRECT(ADDRESS($J567,COLUMN())),0),0),IF($K567&gt;0,IF(AND(INDIRECT(ADDRESS($K567,44))=0,INDIRECT(ADDRESS($K567,38))="UL"),INDIRECT(ADDRESS($K567,COLUMN())),0),0),IF($L567&gt;0,IF(AND(INDIRECT(ADDRESS($L567,44))=0,INDIRECT(ADDRESS($L567,38))="UL"),INDIRECT(ADDRESS($L567,COLUMN())),0),0),IF($M567&gt;0,IF(AND(INDIRECT(ADDRESS($M567,44))=0,INDIRECT(ADDRESS($M567,38))="UL"),INDIRECT(ADDRESS($M567,COLUMN())),0),0))</f>
        <v>0.14095238095238094</v>
      </c>
      <c r="BD567" s="58" cm="1">
        <f t="array" aca="1" ref="BD567" ca="1">SUM(IF($C567&gt;0,IF(AND(INDIRECT(ADDRESS($C567,44))=0,INDIRECT(ADDRESS($C567,38))="UL"),INDIRECT(ADDRESS($C567,COLUMN())),0),0),IF($D567&gt;0,IF(AND(INDIRECT(ADDRESS($D567,44))=0,INDIRECT(ADDRESS($D567,38))="UL"),INDIRECT(ADDRESS($D567,COLUMN())),0),0),IF($E567&gt;0,IF(AND(INDIRECT(ADDRESS($E567,44))=0,INDIRECT(ADDRESS($E567,38))="UL"),INDIRECT(ADDRESS($E567,COLUMN())),0),0),IF($F567&gt;0,IF(AND(INDIRECT(ADDRESS($F567,44))=0,INDIRECT(ADDRESS($F567,38))="UL"),INDIRECT(ADDRESS($F567,COLUMN())),0),0),IF($G567&gt;0,IF(AND(INDIRECT(ADDRESS($G567,44))=0,INDIRECT(ADDRESS($G567,38))="UL"),INDIRECT(ADDRESS($G567,COLUMN())),0),0),IF($H567&gt;0,IF(AND(INDIRECT(ADDRESS($H567,44))=0,INDIRECT(ADDRESS($H567,38))="UL"),INDIRECT(ADDRESS($H567,COLUMN())),0),0),IF($I567&gt;0,IF(AND(INDIRECT(ADDRESS($I567,44))=0,INDIRECT(ADDRESS($I567,38))="UL"),INDIRECT(ADDRESS($I567,COLUMN())),0),0),IF($J567&gt;0,IF(AND(INDIRECT(ADDRESS($J567,44))=0,INDIRECT(ADDRESS($J567,38))="UL"),INDIRECT(ADDRESS($J567,COLUMN())),0),0),IF($K567&gt;0,IF(AND(INDIRECT(ADDRESS($K567,44))=0,INDIRECT(ADDRESS($K567,38))="UL"),INDIRECT(ADDRESS($K567,COLUMN())),0),0),IF($L567&gt;0,IF(AND(INDIRECT(ADDRESS($L567,44))=0,INDIRECT(ADDRESS($L567,38))="UL"),INDIRECT(ADDRESS($L567,COLUMN())),0),0),IF($M567&gt;0,IF(AND(INDIRECT(ADDRESS($M567,44))=0,INDIRECT(ADDRESS($M567,38))="UL"),INDIRECT(ADDRESS($M567,COLUMN())),0),0))</f>
        <v>0.50666666666666671</v>
      </c>
      <c r="BE567" s="57">
        <f ca="1">IF(AU567="S",BA567,IF(AU567="MS",BB567,IF(AU567="ML",BC567,BD567)))</f>
        <v>0.21333333333333332</v>
      </c>
      <c r="BF567" s="57" cm="1">
        <f t="array" aca="1" ref="BF567" ca="1">SUM(IF($C567&gt;0,IF(INDIRECT(ADDRESS($C567,45))=1,INDIRECT(ADDRESS($C567,52))*INDIRECT(ADDRESS($C567,42))/5,0),0), IF($D567&gt;0,IF(INDIRECT(ADDRESS($D567,45))=1,INDIRECT(ADDRESS($D567,52))*INDIRECT(ADDRESS($D567,42))/5,0),0), IF($E567&gt;0,IF(INDIRECT(ADDRESS($E567,45))=1,INDIRECT(ADDRESS($E567,52))*INDIRECT(ADDRESS($E567,42))/5,0),0), IF($F567&gt;0,IF(INDIRECT(ADDRESS($F567,45))=1,INDIRECT(ADDRESS($F567,52))*INDIRECT(ADDRESS($F567,42))/5,0),0), IF($G567&gt;0,IF(INDIRECT(ADDRESS($G567,45))=1,INDIRECT(ADDRESS($G567,52))*INDIRECT(ADDRESS($G567,42))/5,0),0), IF($H567&gt;0,IF(INDIRECT(ADDRESS($H567,45))=1,INDIRECT(ADDRESS($H567,52))*INDIRECT(ADDRESS($H567,42))/5,0),0)
)*$BF$296/100</f>
        <v>4.4444444444444439E-2</v>
      </c>
      <c r="BG567" s="19"/>
      <c r="BH567" s="57" cm="1">
        <f t="array" aca="1" ref="BH567" ca="1">SUM(IF($C567&gt;0,IF(AND(INDIRECT(ADDRESS($C567,44))=0,INDIRECT(ADDRESS($C567,38))&lt;&gt;"UL"),INDIRECT(ADDRESS($C567,COLUMN()-11)),0),0),IF($D567&gt;0,IF(AND(INDIRECT(ADDRESS($D567,44))=0,INDIRECT(ADDRESS($D567,38))&lt;&gt;"UL"),INDIRECT(ADDRESS($D567,COLUMN()-11)),0),0),IF($E567&gt;0,IF(AND(INDIRECT(ADDRESS($E567,44))=0,INDIRECT(ADDRESS($E567,38))&lt;&gt;"UL"),INDIRECT(ADDRESS($E567,COLUMN()-11)),0),0),IF($F567&gt;0,IF(AND(INDIRECT(ADDRESS($F567,44))=0,INDIRECT(ADDRESS($F567,38))&lt;&gt;"UL"),INDIRECT(ADDRESS($F567,COLUMN()-11)),0),0),IF($G567&gt;0,IF(AND(INDIRECT(ADDRESS($G567,44))=0,INDIRECT(ADDRESS($G567,38))&lt;&gt;"UL"),INDIRECT(ADDRESS($G567,COLUMN()-11)),0),0),IF($H567&gt;0,IF(AND(INDIRECT(ADDRESS($H567,44))=0,INDIRECT(ADDRESS($H567,38))&lt;&gt;"UL"),INDIRECT(ADDRESS($H567,COLUMN()-11)),0),0),IF($I567&gt;0,IF(AND(INDIRECT(ADDRESS($I567,44))=0,INDIRECT(ADDRESS($I567,38))&lt;&gt;"UL"),INDIRECT(ADDRESS($I567,COLUMN()-11)),0),0),IF($J567&gt;0,IF(AND(INDIRECT(ADDRESS($J567,44))=0,INDIRECT(ADDRESS($J567,38))&lt;&gt;"UL"),INDIRECT(ADDRESS($J567,COLUMN()-11)),0),0),IF($K567&gt;0,IF(AND(INDIRECT(ADDRESS($K567,44))=0,INDIRECT(ADDRESS($K567,38))&lt;&gt;"UL"),INDIRECT(ADDRESS($K567,COLUMN()-11)),0),0),IF($L567&gt;0,IF(AND(INDIRECT(ADDRESS($L567,44))=0,INDIRECT(ADDRESS($L567,38))&lt;&gt;"UL"),INDIRECT(ADDRESS($L567,COLUMN()-11)),0),0),IF($M567&gt;0,IF(AND(INDIRECT(ADDRESS($M567,44))=0,INDIRECT(ADDRESS($M567,38))&lt;&gt;"UL"),INDIRECT(ADDRESS($M567,COLUMN()-11)),0),0))</f>
        <v>0</v>
      </c>
      <c r="BI567" s="57" cm="1">
        <f t="array" aca="1" ref="BI567" ca="1">SUM(IF($C567&gt;0,IF(AND(INDIRECT(ADDRESS($C567,44))=0,INDIRECT(ADDRESS($C567,38))&lt;&gt;"UL"),INDIRECT(ADDRESS($C567,COLUMN()-11)),0),0),IF($D567&gt;0,IF(AND(INDIRECT(ADDRESS($D567,44))=0,INDIRECT(ADDRESS($D567,38))&lt;&gt;"UL"),INDIRECT(ADDRESS($D567,COLUMN()-11)),0),0),IF($E567&gt;0,IF(AND(INDIRECT(ADDRESS($E567,44))=0,INDIRECT(ADDRESS($E567,38))&lt;&gt;"UL"),INDIRECT(ADDRESS($E567,COLUMN()-11)),0),0),IF($F567&gt;0,IF(AND(INDIRECT(ADDRESS($F567,44))=0,INDIRECT(ADDRESS($F567,38))&lt;&gt;"UL"),INDIRECT(ADDRESS($F567,COLUMN()-11)),0),0),IF($G567&gt;0,IF(AND(INDIRECT(ADDRESS($G567,44))=0,INDIRECT(ADDRESS($G567,38))&lt;&gt;"UL"),INDIRECT(ADDRESS($G567,COLUMN()-11)),0),0),IF($H567&gt;0,IF(AND(INDIRECT(ADDRESS($H567,44))=0,INDIRECT(ADDRESS($H567,38))&lt;&gt;"UL"),INDIRECT(ADDRESS($H567,COLUMN()-11)),0),0),IF($I567&gt;0,IF(AND(INDIRECT(ADDRESS($I567,44))=0,INDIRECT(ADDRESS($I567,38))&lt;&gt;"UL"),INDIRECT(ADDRESS($I567,COLUMN()-11)),0),0),IF($J567&gt;0,IF(AND(INDIRECT(ADDRESS($J567,44))=0,INDIRECT(ADDRESS($J567,38))&lt;&gt;"UL"),INDIRECT(ADDRESS($J567,COLUMN()-11)),0),0),IF($K567&gt;0,IF(AND(INDIRECT(ADDRESS($K567,44))=0,INDIRECT(ADDRESS($K567,38))&lt;&gt;"UL"),INDIRECT(ADDRESS($K567,COLUMN()-11)),0),0),IF($L567&gt;0,IF(AND(INDIRECT(ADDRESS($L567,44))=0,INDIRECT(ADDRESS($L567,38))&lt;&gt;"UL"),INDIRECT(ADDRESS($L567,COLUMN()-11)),0),0),IF($M567&gt;0,IF(AND(INDIRECT(ADDRESS($M567,44))=0,INDIRECT(ADDRESS($M567,38))&lt;&gt;"UL"),INDIRECT(ADDRESS($M567,COLUMN()-11)),0),0))</f>
        <v>0</v>
      </c>
      <c r="BJ567" s="57" cm="1">
        <f t="array" aca="1" ref="BJ567" ca="1">SUM(IF($C567&gt;0,IF(AND(INDIRECT(ADDRESS($C567,44))=0,INDIRECT(ADDRESS($C567,38))&lt;&gt;"UL"),INDIRECT(ADDRESS($C567,COLUMN()-11)),0),0),IF($D567&gt;0,IF(AND(INDIRECT(ADDRESS($D567,44))=0,INDIRECT(ADDRESS($D567,38))&lt;&gt;"UL"),INDIRECT(ADDRESS($D567,COLUMN()-11)),0),0),IF($E567&gt;0,IF(AND(INDIRECT(ADDRESS($E567,44))=0,INDIRECT(ADDRESS($E567,38))&lt;&gt;"UL"),INDIRECT(ADDRESS($E567,COLUMN()-11)),0),0),IF($F567&gt;0,IF(AND(INDIRECT(ADDRESS($F567,44))=0,INDIRECT(ADDRESS($F567,38))&lt;&gt;"UL"),INDIRECT(ADDRESS($F567,COLUMN()-11)),0),0),IF($G567&gt;0,IF(AND(INDIRECT(ADDRESS($G567,44))=0,INDIRECT(ADDRESS($G567,38))&lt;&gt;"UL"),INDIRECT(ADDRESS($G567,COLUMN()-11)),0),0),IF($H567&gt;0,IF(AND(INDIRECT(ADDRESS($H567,44))=0,INDIRECT(ADDRESS($H567,38))&lt;&gt;"UL"),INDIRECT(ADDRESS($H567,COLUMN()-11)),0),0),IF($I567&gt;0,IF(AND(INDIRECT(ADDRESS($I567,44))=0,INDIRECT(ADDRESS($I567,38))&lt;&gt;"UL"),INDIRECT(ADDRESS($I567,COLUMN()-11)),0),0),IF($J567&gt;0,IF(AND(INDIRECT(ADDRESS($J567,44))=0,INDIRECT(ADDRESS($J567,38))&lt;&gt;"UL"),INDIRECT(ADDRESS($J567,COLUMN()-11)),0),0),IF($K567&gt;0,IF(AND(INDIRECT(ADDRESS($K567,44))=0,INDIRECT(ADDRESS($K567,38))&lt;&gt;"UL"),INDIRECT(ADDRESS($K567,COLUMN()-11)),0),0),IF($L567&gt;0,IF(AND(INDIRECT(ADDRESS($L567,44))=0,INDIRECT(ADDRESS($L567,38))&lt;&gt;"UL"),INDIRECT(ADDRESS($L567,COLUMN()-11)),0),0),IF($M567&gt;0,IF(AND(INDIRECT(ADDRESS($M567,44))=0,INDIRECT(ADDRESS($M567,38))&lt;&gt;"UL"),INDIRECT(ADDRESS($M567,COLUMN()-11)),0),0))</f>
        <v>0</v>
      </c>
      <c r="BK567" s="57">
        <f ca="1">IF(AU567="S",BH567,IF(AU567="MS",BI567,IF(AU567="ML",BI567,BJ567)))</f>
        <v>0</v>
      </c>
      <c r="BL567" s="58">
        <f ca="1">SUM(BH567:BJ567)/3</f>
        <v>0</v>
      </c>
      <c r="BM567" s="57" cm="1">
        <f t="array" aca="1" ref="BM567" ca="1">SUM(IF($C567&gt;0,IF(AND(INDIRECT(ADDRESS($C567,44))=0,INDIRECT(ADDRESS($C567,38))&lt;&gt;"UL"),INDIRECT(ADDRESS($C567,COLUMN()-12)),0),0), IF($D567&gt;0,IF(AND(INDIRECT(ADDRESS($D567,44))=0,INDIRECT(ADDRESS($D567,38))&lt;&gt;"UL"),INDIRECT(ADDRESS($D567,COLUMN()-12)),0),0), IF($E567&gt;0,IF(AND(INDIRECT(ADDRESS($E567,44))=0,INDIRECT(ADDRESS($E567,38))&lt;&gt;"UL"),INDIRECT(ADDRESS($E567,COLUMN()-12)),0),0), IF($F567&gt;0,IF(AND(INDIRECT(ADDRESS($F567,44))=0,INDIRECT(ADDRESS($F567,38))&lt;&gt;"UL"),INDIRECT(ADDRESS($F567,COLUMN()-12)),0),0), IF($G567&gt;0,IF(AND(INDIRECT(ADDRESS($G567,44))=0,INDIRECT(ADDRESS($G567,38))&lt;&gt;"UL"),INDIRECT(ADDRESS($G567,COLUMN()-12)),0),0), IF($H567&gt;0,IF(AND(INDIRECT(ADDRESS($H567,44))=0,INDIRECT(ADDRESS($H567,38))&lt;&gt;"UL"),INDIRECT(ADDRESS($H567,COLUMN()-12)),0),0), IF($I567&gt;0,IF(AND(INDIRECT(ADDRESS($I567,44))=0,INDIRECT(ADDRESS($I567,38))&lt;&gt;"UL"),INDIRECT(ADDRESS($I567,COLUMN()-12)),0),0), IF($J567&gt;0,IF(AND(INDIRECT(ADDRESS($J567,44))=0,INDIRECT(ADDRESS($J567,38))&lt;&gt;"UL"),INDIRECT(ADDRESS($J567,COLUMN()-12)),0),0), IF($K567&gt;0,IF(AND(INDIRECT(ADDRESS($K567,44))=0,INDIRECT(ADDRESS($K567,38))&lt;&gt;"UL"),INDIRECT(ADDRESS($K567,COLUMN()-11)),0),0), IF($L567&gt;0,IF(AND(INDIRECT(ADDRESS($L567,44))=0,INDIRECT(ADDRESS($L567,38))&lt;&gt;"UL"),INDIRECT(ADDRESS($L567,COLUMN()-11)),0),0), IF($M567&gt;0,IF(AND(INDIRECT(ADDRESS($M567,44))=0,INDIRECT(ADDRESS($M567,38))&lt;&gt;"UL"),INDIRECT(ADDRESS($M567,COLUMN()-11)),0),0))</f>
        <v>0</v>
      </c>
      <c r="BN567" s="57" cm="1">
        <f t="array" aca="1" ref="BN567" ca="1">SUM(IF($C567&gt;0,IF(AND(INDIRECT(ADDRESS($C567,44))=0,INDIRECT(ADDRESS($C567,38))&lt;&gt;"UL"),INDIRECT(ADDRESS($C567,COLUMN()-12)),0),0), IF($D567&gt;0,IF(AND(INDIRECT(ADDRESS($D567,44))=0,INDIRECT(ADDRESS($D567,38))&lt;&gt;"UL"),INDIRECT(ADDRESS($D567,COLUMN()-12)),0),0), IF($E567&gt;0,IF(AND(INDIRECT(ADDRESS($E567,44))=0,INDIRECT(ADDRESS($E567,38))&lt;&gt;"UL"),INDIRECT(ADDRESS($E567,COLUMN()-12)),0),0), IF($F567&gt;0,IF(AND(INDIRECT(ADDRESS($F567,44))=0,INDIRECT(ADDRESS($F567,38))&lt;&gt;"UL"),INDIRECT(ADDRESS($F567,COLUMN()-12)),0),0), IF($G567&gt;0,IF(AND(INDIRECT(ADDRESS($G567,44))=0,INDIRECT(ADDRESS($G567,38))&lt;&gt;"UL"),INDIRECT(ADDRESS($G567,COLUMN()-12)),0),0), IF($H567&gt;0,IF(AND(INDIRECT(ADDRESS($H567,44))=0,INDIRECT(ADDRESS($H567,38))&lt;&gt;"UL"),INDIRECT(ADDRESS($H567,COLUMN()-12)),0),0), IF($I567&gt;0,IF(AND(INDIRECT(ADDRESS($I567,44))=0,INDIRECT(ADDRESS($I567,38))&lt;&gt;"UL"),INDIRECT(ADDRESS($I567,COLUMN()-12)),0),0), IF($J567&gt;0,IF(AND(INDIRECT(ADDRESS($J567,44))=0,INDIRECT(ADDRESS($J567,38))&lt;&gt;"UL"),INDIRECT(ADDRESS($J567,COLUMN()-12)),0),0), IF($K567&gt;0,IF(AND(INDIRECT(ADDRESS($K567,44))=0,INDIRECT(ADDRESS($K567,38))&lt;&gt;"UL"),INDIRECT(ADDRESS($K567,COLUMN()-11)),0),0), IF($L567&gt;0,IF(AND(INDIRECT(ADDRESS($L567,44))=0,INDIRECT(ADDRESS($L567,38))&lt;&gt;"UL"),INDIRECT(ADDRESS($L567,COLUMN()-11)),0),0), IF($M567&gt;0,IF(AND(INDIRECT(ADDRESS($M567,44))=0,INDIRECT(ADDRESS($M567,38))&lt;&gt;"UL"),INDIRECT(ADDRESS($M567,COLUMN()-11)),0),0))</f>
        <v>0</v>
      </c>
      <c r="BO567" s="57" cm="1">
        <f t="array" aca="1" ref="BO567" ca="1">SUM(IF($C567&gt;0,IF(AND(INDIRECT(ADDRESS($C567,44))=0,INDIRECT(ADDRESS($C567,38))&lt;&gt;"UL"),INDIRECT(ADDRESS($C567,COLUMN()-12)),0),0), IF($D567&gt;0,IF(AND(INDIRECT(ADDRESS($D567,44))=0,INDIRECT(ADDRESS($D567,38))&lt;&gt;"UL"),INDIRECT(ADDRESS($D567,COLUMN()-12)),0),0), IF($E567&gt;0,IF(AND(INDIRECT(ADDRESS($E567,44))=0,INDIRECT(ADDRESS($E567,38))&lt;&gt;"UL"),INDIRECT(ADDRESS($E567,COLUMN()-12)),0),0), IF($F567&gt;0,IF(AND(INDIRECT(ADDRESS($F567,44))=0,INDIRECT(ADDRESS($F567,38))&lt;&gt;"UL"),INDIRECT(ADDRESS($F567,COLUMN()-12)),0),0), IF($G567&gt;0,IF(AND(INDIRECT(ADDRESS($G567,44))=0,INDIRECT(ADDRESS($G567,38))&lt;&gt;"UL"),INDIRECT(ADDRESS($G567,COLUMN()-12)),0),0), IF($H567&gt;0,IF(AND(INDIRECT(ADDRESS($H567,44))=0,INDIRECT(ADDRESS($H567,38))&lt;&gt;"UL"),INDIRECT(ADDRESS($H567,COLUMN()-12)),0),0), IF($I567&gt;0,IF(AND(INDIRECT(ADDRESS($I567,44))=0,INDIRECT(ADDRESS($I567,38))&lt;&gt;"UL"),INDIRECT(ADDRESS($I567,COLUMN()-12)),0),0), IF($J567&gt;0,IF(AND(INDIRECT(ADDRESS($J567,44))=0,INDIRECT(ADDRESS($J567,38))&lt;&gt;"UL"),INDIRECT(ADDRESS($J567,COLUMN()-12)),0),0), IF($K567&gt;0,IF(AND(INDIRECT(ADDRESS($K567,44))=0,INDIRECT(ADDRESS($K567,38))&lt;&gt;"UL"),INDIRECT(ADDRESS($K567,COLUMN()-11)),0),0), IF($L567&gt;0,IF(AND(INDIRECT(ADDRESS($L567,44))=0,INDIRECT(ADDRESS($L567,38))&lt;&gt;"UL"),INDIRECT(ADDRESS($L567,COLUMN()-11)),0),0), IF($M567&gt;0,IF(AND(INDIRECT(ADDRESS($M567,44))=0,INDIRECT(ADDRESS($M567,38))&lt;&gt;"UL"),INDIRECT(ADDRESS($M567,COLUMN()-11)),0),0))</f>
        <v>0</v>
      </c>
      <c r="BP567" s="57" cm="1">
        <f t="array" aca="1" ref="BP567" ca="1">SUM(IF($C567&gt;0,IF(AND(INDIRECT(ADDRESS($C567,44))=0,INDIRECT(ADDRESS($C567,38))&lt;&gt;"UL"),INDIRECT(ADDRESS($C567,COLUMN()-12)),0),0), IF($D567&gt;0,IF(AND(INDIRECT(ADDRESS($D567,44))=0,INDIRECT(ADDRESS($D567,38))&lt;&gt;"UL"),INDIRECT(ADDRESS($D567,COLUMN()-12)),0),0), IF($E567&gt;0,IF(AND(INDIRECT(ADDRESS($E567,44))=0,INDIRECT(ADDRESS($E567,38))&lt;&gt;"UL"),INDIRECT(ADDRESS($E567,COLUMN()-12)),0),0), IF($F567&gt;0,IF(AND(INDIRECT(ADDRESS($F567,44))=0,INDIRECT(ADDRESS($F567,38))&lt;&gt;"UL"),INDIRECT(ADDRESS($F567,COLUMN()-12)),0),0), IF($G567&gt;0,IF(AND(INDIRECT(ADDRESS($G567,44))=0,INDIRECT(ADDRESS($G567,38))&lt;&gt;"UL"),INDIRECT(ADDRESS($G567,COLUMN()-12)),0),0), IF($H567&gt;0,IF(AND(INDIRECT(ADDRESS($H567,44))=0,INDIRECT(ADDRESS($H567,38))&lt;&gt;"UL"),INDIRECT(ADDRESS($H567,COLUMN()-12)),0),0), IF($I567&gt;0,IF(AND(INDIRECT(ADDRESS($I567,44))=0,INDIRECT(ADDRESS($I567,38))&lt;&gt;"UL"),INDIRECT(ADDRESS($I567,COLUMN()-12)),0),0), IF($J567&gt;0,IF(AND(INDIRECT(ADDRESS($J567,44))=0,INDIRECT(ADDRESS($J567,38))&lt;&gt;"UL"),INDIRECT(ADDRESS($J567,COLUMN()-12)),0),0), IF($K567&gt;0,IF(AND(INDIRECT(ADDRESS($K567,44))=0,INDIRECT(ADDRESS($K567,38))&lt;&gt;"UL"),INDIRECT(ADDRESS($K567,COLUMN()-11)),0),0), IF($L567&gt;0,IF(AND(INDIRECT(ADDRESS($L567,44))=0,INDIRECT(ADDRESS($L567,38))&lt;&gt;"UL"),INDIRECT(ADDRESS($L567,COLUMN()-11)),0),0), IF($M567&gt;0,IF(AND(INDIRECT(ADDRESS($M567,44))=0,INDIRECT(ADDRESS($M567,38))&lt;&gt;"UL"),INDIRECT(ADDRESS($M567,COLUMN()-11)),0),0))</f>
        <v>0</v>
      </c>
      <c r="BQ567" s="57">
        <f ca="1">IF(AU567="S",BM567,IF(AU567="MS",BN567,IF(AU567="ML",BO567,BP567)))</f>
        <v>0</v>
      </c>
      <c r="BR567" s="161">
        <f ca="1">(((AZ567+BB567+BL567+BQ567)/(AY567+BB567+BK567+BQ567)*AB567^$BR$296)^$BQ$296)*100</f>
        <v>62.307613287076215</v>
      </c>
      <c r="BS567" s="56"/>
      <c r="BT567" s="56">
        <f ca="1">IF(AD567&lt;BG567,((((AY567+BK567)*AB567)+((BE567+BQ567)*(1-AB567))+BF567)*AD567),((((AY567*AB567)+(BE567*(1-AB567))+BF567)*AD567)+(((BK567*AB567)+(BQ567*(1-AB567)))*BG567)))</f>
        <v>4.4317396242884621</v>
      </c>
      <c r="BU567" s="87">
        <f ca="1">BT567/N567</f>
        <v>8.5225762005547351E-2</v>
      </c>
      <c r="BV567" s="57" t="s">
        <v>33</v>
      </c>
      <c r="BW567" s="57" cm="1">
        <f t="array" aca="1" ref="BW567" ca="1">SUM(IF($C567&gt;0,IF(AND(INDIRECT(ADDRESS($C567,44))=0,INDIRECT(ADDRESS($C567,38))="UL",ISERROR(SEARCH("Rear",INDIRECT(ADDRESS($C567,33)))),ISERROR(SEARCH("Side",INDIRECT(ADDRESS($C567,33))))),INDIRECT(ADDRESS($C567,COLUMN())),0),0),IF($D567&gt;0,IF(AND(INDIRECT(ADDRESS($D567,44))=0,INDIRECT(ADDRESS($D567,38))="UL",ISERROR(SEARCH("Rear",INDIRECT(ADDRESS($D567,33)))),ISERROR(SEARCH("Side",INDIRECT(ADDRESS($D567,33))))),INDIRECT(ADDRESS($D567,COLUMN())),0),0),IF($E567&gt;0,IF(AND(INDIRECT(ADDRESS($E567,44))=0,INDIRECT(ADDRESS($E567,38))="UL",ISERROR(SEARCH("Rear",INDIRECT(ADDRESS($E567,33)))),ISERROR(SEARCH("Side",INDIRECT(ADDRESS($E567,33))))),INDIRECT(ADDRESS($E567,COLUMN())),0),0),IF($F567&gt;0,IF(AND(INDIRECT(ADDRESS($F567,44))=0,INDIRECT(ADDRESS($F567,38))="UL",ISERROR(SEARCH("Rear",INDIRECT(ADDRESS($F567,33)))),ISERROR(SEARCH("Side",INDIRECT(ADDRESS($F567,33))))),INDIRECT(ADDRESS($F567,COLUMN())),0),0),IF($G567&gt;0,IF(AND(INDIRECT(ADDRESS($G567,44))=0,INDIRECT(ADDRESS($G567,38))="UL",ISERROR(SEARCH("Rear",INDIRECT(ADDRESS($G567,33)))),ISERROR(SEARCH("Side",INDIRECT(ADDRESS($G567,33))))),INDIRECT(ADDRESS($G567,COLUMN())),0),0),IF($H567&gt;0,IF(AND(INDIRECT(ADDRESS($H567,44))=0,INDIRECT(ADDRESS($H567,38))="UL",ISERROR(SEARCH("Rear",INDIRECT(ADDRESS($H567,33)))),ISERROR(SEARCH("Side",INDIRECT(ADDRESS($H567,33))))),INDIRECT(ADDRESS($H567,COLUMN())),0),0),IF($I567&gt;0,IF(AND(INDIRECT(ADDRESS($I567,44))=0,INDIRECT(ADDRESS($I567,38))="UL",ISERROR(SEARCH("Rear",INDIRECT(ADDRESS($I567,33)))),ISERROR(SEARCH("Side",INDIRECT(ADDRESS($I567,33))))),INDIRECT(ADDRESS($I567,COLUMN())),0),0),IF($J567&gt;0,IF(AND(INDIRECT(ADDRESS($J567,44))=0,INDIRECT(ADDRESS($J567,38))="UL",ISERROR(SEARCH("Rear",INDIRECT(ADDRESS($J567,33)))),ISERROR(SEARCH("Side",INDIRECT(ADDRESS($J567,33))))),INDIRECT(ADDRESS($J567,COLUMN())),0),0),IF($K567&gt;0,IF(AND(INDIRECT(ADDRESS($K567,44))=0,INDIRECT(ADDRESS($K567,38))="UL",ISERROR(SEARCH("Rear",INDIRECT(ADDRESS($K567,33)))),ISERROR(SEARCH("Side",INDIRECT(ADDRESS($K567,33))))),INDIRECT(ADDRESS($K567,COLUMN())),0),0),IF($L567&gt;0,IF(AND(INDIRECT(ADDRESS($L567,44))=0,INDIRECT(ADDRESS($L567,38))="UL",ISERROR(SEARCH("Rear",INDIRECT(ADDRESS($L567,33)))),ISERROR(SEARCH("Side",INDIRECT(ADDRESS($L567,33))))),INDIRECT(ADDRESS($L567,COLUMN())),0),0),IF($M567&gt;0,IF(AND(INDIRECT(ADDRESS($M567,44))=0,INDIRECT(ADDRESS($M567,38))="UL",ISERROR(SEARCH("Rear",INDIRECT(ADDRESS($M567,33)))),ISERROR(SEARCH("Side",INDIRECT(ADDRESS($M567,33))))),INDIRECT(ADDRESS($M567,COLUMN())),0),0))</f>
        <v>0</v>
      </c>
      <c r="BX567" s="57">
        <f ca="1">IF(BV567="S",AV567,BW567)</f>
        <v>0.5</v>
      </c>
      <c r="BY567" s="57" cm="1">
        <f t="array" aca="1" ref="BY567" ca="1">SUM(IF($C567&gt;0,IF(AND(INDIRECT(ADDRESS($C567,44))=0,INDIRECT(ADDRESS($C567,38))="UL"),INDIRECT(ADDRESS($C567,COLUMN())),0),0),IF($D567&gt;0,IF(AND(INDIRECT(ADDRESS($D567,44))=0,INDIRECT(ADDRESS($D567,38))="UL"),INDIRECT(ADDRESS($D567,COLUMN())),0),0),IF($E567&gt;0,IF(AND(INDIRECT(ADDRESS($E567,44))=0,INDIRECT(ADDRESS($E567,38))="UL"),INDIRECT(ADDRESS($E567,COLUMN())),0),0),IF($F567&gt;0,IF(AND(INDIRECT(ADDRESS($F567,44))=0,INDIRECT(ADDRESS($F567,38))="UL"),INDIRECT(ADDRESS($F567,COLUMN())),0),0),IF($G567&gt;0,IF(AND(INDIRECT(ADDRESS($G567,44))=0,INDIRECT(ADDRESS($G567,38))="UL"),INDIRECT(ADDRESS($G567,COLUMN())),0),0),IF($H567&gt;0,IF(AND(INDIRECT(ADDRESS($H567,44))=0,INDIRECT(ADDRESS($H567,38))="UL"),INDIRECT(ADDRESS($H567,COLUMN())),0),0),IF($I567&gt;0,IF(AND(INDIRECT(ADDRESS($I567,44))=0,INDIRECT(ADDRESS($I567,38))="UL"),INDIRECT(ADDRESS($I567,COLUMN())),0),0),IF($J567&gt;0,IF(AND(INDIRECT(ADDRESS($J567,44))=0,INDIRECT(ADDRESS($J567,38))="UL"),INDIRECT(ADDRESS($J567,COLUMN())),0),0),IF($K567&gt;0,IF(AND(INDIRECT(ADDRESS($K567,44))=0,INDIRECT(ADDRESS($K567,38))="UL"),INDIRECT(ADDRESS($K567,COLUMN())),0),0),IF($L567&gt;0,IF(AND(INDIRECT(ADDRESS($L567,44))=0,INDIRECT(ADDRESS($L567,38))="UL"),INDIRECT(ADDRESS($L567,COLUMN())),0),0),IF($M567&gt;0,IF(AND(INDIRECT(ADDRESS($M567,44))=0,INDIRECT(ADDRESS($M567,38))="UL"),INDIRECT(ADDRESS($M567,COLUMN())),0),0))</f>
        <v>0</v>
      </c>
      <c r="BZ567" s="57" cm="1">
        <f t="array" aca="1" ref="BZ567" ca="1">SUM(IF($C567&gt;0,IF(AND(INDIRECT(ADDRESS($C567,44))=0,INDIRECT(ADDRESS($C567,38))="UL"),INDIRECT(ADDRESS($C567,COLUMN())),0),0),IF($D567&gt;0,IF(AND(INDIRECT(ADDRESS($D567,44))=0,INDIRECT(ADDRESS($D567,38))="UL"),INDIRECT(ADDRESS($D567,COLUMN())),0),0),IF($E567&gt;0,IF(AND(INDIRECT(ADDRESS($E567,44))=0,INDIRECT(ADDRESS($E567,38))="UL"),INDIRECT(ADDRESS($E567,COLUMN())),0),0),IF($F567&gt;0,IF(AND(INDIRECT(ADDRESS($F567,44))=0,INDIRECT(ADDRESS($F567,38))="UL"),INDIRECT(ADDRESS($F567,COLUMN())),0),0),IF($G567&gt;0,IF(AND(INDIRECT(ADDRESS($G567,44))=0,INDIRECT(ADDRESS($G567,38))="UL"),INDIRECT(ADDRESS($G567,COLUMN())),0),0),IF($H567&gt;0,IF(AND(INDIRECT(ADDRESS($H567,44))=0,INDIRECT(ADDRESS($H567,38))="UL"),INDIRECT(ADDRESS($H567,COLUMN())),0),0),IF($I567&gt;0,IF(AND(INDIRECT(ADDRESS($I567,44))=0,INDIRECT(ADDRESS($I567,38))="UL"),INDIRECT(ADDRESS($I567,COLUMN())),0),0),IF($J567&gt;0,IF(AND(INDIRECT(ADDRESS($J567,44))=0,INDIRECT(ADDRESS($J567,38))="UL"),INDIRECT(ADDRESS($J567,COLUMN())),0),0),IF($K567&gt;0,IF(AND(INDIRECT(ADDRESS($K567,44))=0,INDIRECT(ADDRESS($K567,38))="UL"),INDIRECT(ADDRESS($K567,COLUMN())),0),0),IF($L567&gt;0,IF(AND(INDIRECT(ADDRESS($L567,44))=0,INDIRECT(ADDRESS($L567,38))="UL"),INDIRECT(ADDRESS($L567,COLUMN())),0),0),IF($M567&gt;0,IF(AND(INDIRECT(ADDRESS($M567,44))=0,INDIRECT(ADDRESS($M567,38))="UL"),INDIRECT(ADDRESS($M567,COLUMN())),0),0))</f>
        <v>0</v>
      </c>
      <c r="CA567" s="57">
        <f ca="1">IF(BV567="S",BY567,BZ567)</f>
        <v>0</v>
      </c>
      <c r="CB567" s="57" cm="1">
        <f t="array" aca="1" ref="CB567" ca="1">SUM(IF($C567&gt;0,IF(AND(INDIRECT(ADDRESS($C567,44))=0,INDIRECT(ADDRESS($C567,38))&lt;&gt;"UL"),INDIRECT(ADDRESS($C567,COLUMN())),0),0),IF($D567&gt;0,IF(AND(INDIRECT(ADDRESS($D567,44))=0,INDIRECT(ADDRESS($D567,38))&lt;&gt;"UL"),INDIRECT(ADDRESS($D567,COLUMN())),0),0),IF($E567&gt;0,IF(AND(INDIRECT(ADDRESS($E567,44))=0,INDIRECT(ADDRESS($E567,38))&lt;&gt;"UL"),INDIRECT(ADDRESS($E567,COLUMN())),0),0),IF($F567&gt;0,IF(AND(INDIRECT(ADDRESS($F567,44))=0,INDIRECT(ADDRESS($F567,38))&lt;&gt;"UL"),INDIRECT(ADDRESS($F567,COLUMN())),0),0),IF($G567&gt;0,IF(AND(INDIRECT(ADDRESS($G567,44))=0,INDIRECT(ADDRESS($G567,38))&lt;&gt;"UL"),INDIRECT(ADDRESS($G567,COLUMN())),0),0),IF($H567&gt;0,IF(AND(INDIRECT(ADDRESS($H567,44))=0,INDIRECT(ADDRESS($H567,38))&lt;&gt;"UL"),INDIRECT(ADDRESS($H567,COLUMN())),0),0),IF($I567&gt;0,IF(AND(INDIRECT(ADDRESS($I567,44))=0,INDIRECT(ADDRESS($I567,38))&lt;&gt;"UL"),INDIRECT(ADDRESS($I567,COLUMN())),0),0),IF($J567&gt;0,IF(AND(INDIRECT(ADDRESS($J567,44))=0,INDIRECT(ADDRESS($J567,38))&lt;&gt;"UL"),INDIRECT(ADDRESS($J567,COLUMN())),0),0),IF($K567&gt;0,IF(AND(INDIRECT(ADDRESS($K567,44))=0,INDIRECT(ADDRESS($K567,38))&lt;&gt;"UL"),INDIRECT(ADDRESS($K567,COLUMN())),0),0),IF($L567&gt;0,IF(AND(INDIRECT(ADDRESS($L567,44))=0,INDIRECT(ADDRESS($L567,38))&lt;&gt;"UL"),INDIRECT(ADDRESS($L567,COLUMN())),0),0),IF($M567&gt;0,IF(AND(INDIRECT(ADDRESS($M567,44))=0,INDIRECT(ADDRESS($M567,38))&lt;&gt;"UL"),INDIRECT(ADDRESS($M567,COLUMN())),0),0))</f>
        <v>0</v>
      </c>
      <c r="CC567" s="57">
        <f ca="1">IF(BV567="S",BH567,CB567)</f>
        <v>0</v>
      </c>
      <c r="CD567" s="57" cm="1">
        <f t="array" aca="1" ref="CD567" ca="1">SUM(IF($C567&gt;0,IF(AND(INDIRECT(ADDRESS($C567,44))=0,INDIRECT(ADDRESS($C567,38))&lt;&gt;"UL"),INDIRECT(ADDRESS($C567,COLUMN())),0),0),IF($D567&gt;0,IF(AND(INDIRECT(ADDRESS($D567,44))=0,INDIRECT(ADDRESS($D567,38))&lt;&gt;"UL"),INDIRECT(ADDRESS($D567,COLUMN())),0),0),IF($E567&gt;0,IF(AND(INDIRECT(ADDRESS($E567,44))=0,INDIRECT(ADDRESS($E567,38))&lt;&gt;"UL"),INDIRECT(ADDRESS($E567,COLUMN())),0),0),IF($F567&gt;0,IF(AND(INDIRECT(ADDRESS($F567,44))=0,INDIRECT(ADDRESS($F567,38))&lt;&gt;"UL"),INDIRECT(ADDRESS($F567,COLUMN())),0),0),IF($G567&gt;0,IF(AND(INDIRECT(ADDRESS($G567,44))=0,INDIRECT(ADDRESS($G567,38))&lt;&gt;"UL"),INDIRECT(ADDRESS($G567,COLUMN())),0),0),IF($H567&gt;0,IF(AND(INDIRECT(ADDRESS($H567,44))=0,INDIRECT(ADDRESS($H567,38))&lt;&gt;"UL"),INDIRECT(ADDRESS($H567,COLUMN())),0),0),IF($I567&gt;0,IF(AND(INDIRECT(ADDRESS($I567,44))=0,INDIRECT(ADDRESS($I567,38))&lt;&gt;"UL"),INDIRECT(ADDRESS($I567,COLUMN())),0),0),IF($J567&gt;0,IF(AND(INDIRECT(ADDRESS($J567,44))=0,INDIRECT(ADDRESS($J567,38))&lt;&gt;"UL"),INDIRECT(ADDRESS($J567,COLUMN())),0),0),IF($K567&gt;0,IF(AND(INDIRECT(ADDRESS($K567,44))=0,INDIRECT(ADDRESS($K567,38))&lt;&gt;"UL"),INDIRECT(ADDRESS($K567,COLUMN())),0),0),IF($L567&gt;0,IF(AND(INDIRECT(ADDRESS($L567,44))=0,INDIRECT(ADDRESS($L567,38))&lt;&gt;"UL"),INDIRECT(ADDRESS($L567,COLUMN())),0),0),IF($M567&gt;0,IF(AND(INDIRECT(ADDRESS($M567,44))=0,INDIRECT(ADDRESS($M567,38))&lt;&gt;"UL"),INDIRECT(ADDRESS($M567,COLUMN())),0),0))</f>
        <v>0</v>
      </c>
      <c r="CE567" s="57" cm="1">
        <f t="array" aca="1" ref="CE567" ca="1">SUM(IF($C567&gt;0,IF(AND(INDIRECT(ADDRESS($C567,44))=0,INDIRECT(ADDRESS($C567,38))&lt;&gt;"UL"),INDIRECT(ADDRESS($C567,COLUMN())),0),0),IF($D567&gt;0,IF(AND(INDIRECT(ADDRESS($D567,44))=0,INDIRECT(ADDRESS($D567,38))&lt;&gt;"UL"),INDIRECT(ADDRESS($D567,COLUMN())),0),0),IF($E567&gt;0,IF(AND(INDIRECT(ADDRESS($E567,44))=0,INDIRECT(ADDRESS($E567,38))&lt;&gt;"UL"),INDIRECT(ADDRESS($E567,COLUMN())),0),0),IF($F567&gt;0,IF(AND(INDIRECT(ADDRESS($F567,44))=0,INDIRECT(ADDRESS($F567,38))&lt;&gt;"UL"),INDIRECT(ADDRESS($F567,COLUMN())),0),0),IF($G567&gt;0,IF(AND(INDIRECT(ADDRESS($G567,44))=0,INDIRECT(ADDRESS($G567,38))&lt;&gt;"UL"),INDIRECT(ADDRESS($G567,COLUMN())),0),0),IF($H567&gt;0,IF(AND(INDIRECT(ADDRESS($H567,44))=0,INDIRECT(ADDRESS($H567,38))&lt;&gt;"UL"),INDIRECT(ADDRESS($H567,COLUMN())),0),0),IF($I567&gt;0,IF(AND(INDIRECT(ADDRESS($I567,44))=0,INDIRECT(ADDRESS($I567,38))&lt;&gt;"UL"),INDIRECT(ADDRESS($I567,COLUMN())),0),0),IF($J567&gt;0,IF(AND(INDIRECT(ADDRESS($J567,44))=0,INDIRECT(ADDRESS($J567,38))&lt;&gt;"UL"),INDIRECT(ADDRESS($J567,COLUMN())),0),0),IF($K567&gt;0,IF(AND(INDIRECT(ADDRESS($K567,44))=0,INDIRECT(ADDRESS($K567,38))&lt;&gt;"UL"),INDIRECT(ADDRESS($K567,COLUMN())),0),0),IF($L567&gt;0,IF(AND(INDIRECT(ADDRESS($L567,44))=0,INDIRECT(ADDRESS($L567,38))&lt;&gt;"UL"),INDIRECT(ADDRESS($L567,COLUMN())),0),0),IF($M567&gt;0,IF(AND(INDIRECT(ADDRESS($M567,44))=0,INDIRECT(ADDRESS($M567,38))&lt;&gt;"UL"),INDIRECT(ADDRESS($M567,COLUMN())),0),0))</f>
        <v>0</v>
      </c>
      <c r="CF567" s="57">
        <f ca="1">IF(BV567="S",CD567,CE567)</f>
        <v>0</v>
      </c>
      <c r="CG567" s="57">
        <f ca="1">IF(AD567&lt;BG567,((((BX567+CC567)*AB567)+((CA567+CF567)*(1-AB567)))*AD567),((((BX567*AB567)+((CA567)*(1-AB567)))*AD567)+(((CC567*AB567)+((CF567))*(1-AB567)))*BG567))</f>
        <v>1.2805533481230638</v>
      </c>
      <c r="CH567" s="57">
        <f ca="1">CG567/N567</f>
        <v>2.4626025925443534E-2</v>
      </c>
      <c r="CI567" s="19">
        <f ca="1">AD567*X567</f>
        <v>22.04319197428017</v>
      </c>
      <c r="CJ567" s="19"/>
      <c r="CK567" s="57" cm="1">
        <f t="array" aca="1" ref="CK567" ca="1">IF(AU567="S", SUM(IF($C567&gt;0,IF(INDIRECT(ADDRESS($C567,43))&lt;&gt;1,INDIRECT(ADDRESS($C567,48)),0),0), IF($D567&gt;0,IF(INDIRECT(ADDRESS($D567,43))&lt;&gt;1,INDIRECT(ADDRESS($D567,48)),0),0), IF($E567&gt;0,IF(INDIRECT(ADDRESS($E567,43))&lt;&gt;1,INDIRECT(ADDRESS($E567,48)),0),0), IF($F567&gt;0,IF(INDIRECT(ADDRESS($F567,43))&lt;&gt;1,INDIRECT(ADDRESS($F567,48)),0),0), IF($G567&gt;0,IF(INDIRECT(ADDRESS($G567,43))&lt;&gt;1,INDIRECT(ADDRESS($G567,48)),0),0), IF($H567&gt;0,IF(INDIRECT(ADDRESS($H567,43))&lt;&gt;1,INDIRECT(ADDRESS($H567,48)),0),0), IF($I567&gt;0,IF(INDIRECT(ADDRESS($I567,43))&lt;&gt;1,INDIRECT(ADDRESS($I567,48)),0),0), IF($J567&gt;0,IF(INDIRECT(ADDRESS($J567,43))&lt;&gt;1,INDIRECT(ADDRESS($J567,48)),0),0), IF($K567&gt;0,IF(INDIRECT(ADDRESS($K567,43))&lt;&gt;1,INDIRECT(ADDRESS($K567,48)),0),0), IF($L567&gt;0,IF(INDIRECT(ADDRESS($L567,43))&lt;&gt;1,INDIRECT(ADDRESS($L567,48)),0),0), IF($M567&gt;0,IF(INDIRECT(ADDRESS($M567,43))&lt;&gt;1,INDIRECT(ADDRESS($M567,48)),0),0)), IF(AU567="L",SUM(IF($C567&gt;0,IF(INDIRECT(ADDRESS($C567,43))&lt;&gt;1,INDIRECT(ADDRESS($C567,50)),0),0), IF($D567&gt;0,IF(INDIRECT(ADDRESS($D567,43))&lt;&gt;1,INDIRECT(ADDRESS($D567,50)),0),0), IF($E567&gt;0,IF(INDIRECT(ADDRESS($E567,43))&lt;&gt;1,INDIRECT(ADDRESS($E567,50)),0),0), IF($F567&gt;0,IF(INDIRECT(ADDRESS($F567,43))&lt;&gt;1,INDIRECT(ADDRESS($F567,50)),0),0), IF($G567&gt;0,IF(INDIRECT(ADDRESS($G567,43))&lt;&gt;1,INDIRECT(ADDRESS($G567,50)),0),0), IF($G567&gt;0,IF(INDIRECT(ADDRESS($G567,43))&lt;&gt;1,INDIRECT(ADDRESS($G567,50)),0),0), IF($H567&gt;0,IF(INDIRECT(ADDRESS($H567,43))&lt;&gt;1,INDIRECT(ADDRESS($H567,50)),0),0), IF($I567&gt;0,IF(INDIRECT(ADDRESS($I567,43))&lt;&gt;1,INDIRECT(ADDRESS($I567,50)),0),0), IF($J567&gt;0,IF(INDIRECT(ADDRESS($J567,43))&lt;&gt;1,INDIRECT(ADDRESS($J567,50)),0),0), IF($K567&gt;0,IF(INDIRECT(ADDRESS($K567,43))&lt;&gt;1,INDIRECT(ADDRESS($K567,50)),0),0), IF($L567&gt;0,IF(INDIRECT(ADDRESS($L567,43))&lt;&gt;1,INDIRECT(ADDRESS($L567,50)),0),0), IF($M567&gt;0,IF(INDIRECT(ADDRESS($M567,43))&lt;&gt;1,INDIRECT(ADDRESS($M567,50)),0),0)), SUM(IF($C567&gt;0,IF(INDIRECT(ADDRESS($C567,43))&lt;&gt;1,INDIRECT(ADDRESS($C567,49)),0),0), IF($D567&gt;0,IF(INDIRECT(ADDRESS($D567,43))&lt;&gt;1,INDIRECT(ADDRESS($D567,49)),0),0), IF($E567&gt;0,IF(INDIRECT(ADDRESS($E567,43))&lt;&gt;1,INDIRECT(ADDRESS($E567,49)),0),0), IF($F567&gt;0,IF(INDIRECT(ADDRESS($F567,43))&lt;&gt;1,INDIRECT(ADDRESS($F567,49)),0),0), IF($G567&gt;0,IF(INDIRECT(ADDRESS($G567,43))&lt;&gt;1,INDIRECT(ADDRESS($G567,49)),0),0), IF($G567&gt;0,IF(INDIRECT(ADDRESS($G567,43))&lt;&gt;1,INDIRECT(ADDRESS($G567,49)),0),0), IF($H567&gt;0,IF(INDIRECT(ADDRESS($H567,43))&lt;&gt;1,INDIRECT(ADDRESS($H567,49)),0),0), IF($I567&gt;0,IF(INDIRECT(ADDRESS($I567,43))&lt;&gt;1,INDIRECT(ADDRESS($I567,49)),0),0), IF($J567&gt;0,IF(INDIRECT(ADDRESS($J567,43))&lt;&gt;1,INDIRECT(ADDRESS($J567,49)),0),0), IF($K567&gt;0,IF(INDIRECT(ADDRESS($K567,43))&lt;&gt;1,INDIRECT(ADDRESS($K567,49)),0),0), IF($L567&gt;0,IF(INDIRECT(ADDRESS($L567,43))&lt;&gt;1,INDIRECT(ADDRESS($L567,49)),0),0), IF($M567&gt;0,IF(INDIRECT(ADDRESS($M567,43))&lt;&gt;1,INDIRECT(ADDRESS($M567,49)),0),0))))</f>
        <v>3.5</v>
      </c>
      <c r="CL567" s="57" cm="1">
        <f t="array" aca="1" ref="CL567" ca="1">1.5*SUM(IF($C567&gt;0,IF(INDIRECT(ADDRESS($C567,44))=1,INDIRECT(ADDRESS($C567,48)),0),0), IF($D567&gt;0,IF(INDIRECT(ADDRESS($D567,44))=1,INDIRECT(ADDRESS($D567,48)),0),0), IF($E567&gt;0,IF(INDIRECT(ADDRESS($E567,44))=1,INDIRECT(ADDRESS($E567,48)),0),0), IF($F567&gt;0,IF(INDIRECT(ADDRESS($F567,44))=1,INDIRECT(ADDRESS($F567,48)),0),0), IF($G567&gt;0,IF(INDIRECT(ADDRESS($G567,44))=1,INDIRECT(ADDRESS($G567,48)),0),0), IF($H567&gt;0,IF(INDIRECT(ADDRESS($H567,44))=1,INDIRECT(ADDRESS($H567,48)),0),0), IF($I567&gt;0,IF(INDIRECT(ADDRESS($I567,44))=1,INDIRECT(ADDRESS($I567,48)),0),0), IF($J567&gt;0,IF(INDIRECT(ADDRESS($J567,44))=1,INDIRECT(ADDRESS($J567,48)),0),0), IF($K567&gt;0,IF(INDIRECT(ADDRESS($K567,44))=1,INDIRECT(ADDRESS($K567,48)),0),0), IF($L567&gt;0,IF(INDIRECT(ADDRESS($L567,44))=1,INDIRECT(ADDRESS($L567,48)),0),0), IF($M567&gt;0,IF(INDIRECT(ADDRESS($M567,44))=1,INDIRECT(ADDRESS($M567,48)),0),0))</f>
        <v>18.166666666666664</v>
      </c>
      <c r="CM567" s="56">
        <f ca="1">((BU567/$BU$34)^$BU$296)</f>
        <v>0.62741807686235296</v>
      </c>
      <c r="CN567" s="59"/>
    </row>
    <row r="568" spans="1:92" x14ac:dyDescent="0.25">
      <c r="A568" s="65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56"/>
      <c r="AC568" s="56"/>
      <c r="AD568" s="56"/>
      <c r="AF568" s="65"/>
      <c r="AG568" s="65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52"/>
      <c r="AU568" s="54"/>
      <c r="AV568" s="57"/>
      <c r="AW568" s="57"/>
      <c r="AX568" s="57"/>
      <c r="AY568" s="58"/>
      <c r="AZ568" s="58"/>
      <c r="BA568" s="58"/>
      <c r="BB568" s="58"/>
      <c r="BC568" s="58"/>
      <c r="BD568" s="58"/>
      <c r="BE568" s="57"/>
      <c r="BF568" s="57"/>
      <c r="BG568" s="19"/>
      <c r="BH568" s="57"/>
      <c r="BI568" s="57"/>
      <c r="BJ568" s="57"/>
      <c r="BK568" s="57"/>
      <c r="BL568" s="58"/>
      <c r="BM568" s="57"/>
      <c r="BN568" s="57"/>
      <c r="BO568" s="57"/>
      <c r="BP568" s="57"/>
      <c r="BQ568" s="57"/>
      <c r="BR568" s="161"/>
      <c r="BS568" s="56"/>
      <c r="BT568" s="56"/>
      <c r="BU568" s="87"/>
      <c r="BV568" s="57"/>
      <c r="BW568" s="57"/>
      <c r="BX568" s="57"/>
      <c r="BY568" s="57"/>
      <c r="BZ568" s="57"/>
      <c r="CA568" s="57"/>
      <c r="CB568" s="57"/>
      <c r="CC568" s="57"/>
      <c r="CD568" s="57"/>
      <c r="CE568" s="57"/>
      <c r="CF568" s="57"/>
      <c r="CG568" s="57"/>
      <c r="CH568" s="57"/>
      <c r="CI568" s="19"/>
      <c r="CJ568" s="19"/>
      <c r="CK568" s="57"/>
      <c r="CL568" s="57"/>
      <c r="CM568" s="56"/>
      <c r="CN568" s="59"/>
    </row>
    <row r="571" spans="1:92" x14ac:dyDescent="0.25">
      <c r="A571" s="222" t="s">
        <v>602</v>
      </c>
      <c r="B571" s="74">
        <v>550</v>
      </c>
      <c r="C571" s="74">
        <v>556</v>
      </c>
      <c r="D571" s="74">
        <v>557</v>
      </c>
      <c r="E571" s="74">
        <v>558</v>
      </c>
      <c r="F571" s="74"/>
      <c r="G571" s="74"/>
      <c r="H571" s="74"/>
      <c r="I571" s="74"/>
      <c r="J571" s="74"/>
      <c r="K571" s="74"/>
      <c r="L571" s="74"/>
      <c r="M571" s="74"/>
      <c r="N571" s="67">
        <f ca="1">SUM(INDIRECT(ADDRESS(B571,COLUMN())),IF(C571&gt;0,INDIRECT(ADDRESS(C571,COLUMN())),0),IF(D571&gt;0,INDIRECT(ADDRESS(D571,COLUMN())),0),IF(E571&gt;0,INDIRECT(ADDRESS(E571,COLUMN())),0),IF(F571&gt;0,INDIRECT(ADDRESS(F571,COLUMN())),0),IF(G571&gt;0,INDIRECT(ADDRESS(G571,COLUMN())),0),IF(H571&gt;0,INDIRECT(ADDRESS(H571,COLUMN())),0),IF(I571&gt;0,INDIRECT(ADDRESS(I571,COLUMN())),0),IF(J571&gt;0,INDIRECT(ADDRESS(J571,COLUMN())),0),IF(K571&gt;0,INDIRECT(ADDRESS(K571,COLUMN())),0),IF(L571&gt;0,INDIRECT(ADDRESS(L571,COLUMN())),0),IF(M571&gt;0,INDIRECT(ADDRESS(M571,COLUMN())),0))</f>
        <v>25</v>
      </c>
      <c r="O571" s="67" t="str" cm="1">
        <f t="array" aca="1" ref="O571" ca="1">INDIRECT(ADDRESS($B571,COLUMN()))</f>
        <v>Bomber</v>
      </c>
      <c r="P571" s="67" cm="1">
        <f t="array" aca="1" ref="P571" ca="1">INDIRECT(ADDRESS($B571,COLUMN()))</f>
        <v>3</v>
      </c>
      <c r="Q571" s="67" cm="1">
        <f t="array" aca="1" ref="Q571" ca="1">INDIRECT(ADDRESS($B571,COLUMN()))</f>
        <v>0</v>
      </c>
      <c r="R571" s="67" cm="1">
        <f t="array" aca="1" ref="R571" ca="1">INDIRECT(ADDRESS($B571,COLUMN()))</f>
        <v>0</v>
      </c>
      <c r="S571" s="67" cm="1">
        <f t="array" aca="1" ref="S571" ca="1">INDIRECT(ADDRESS($B571,COLUMN()))</f>
        <v>2</v>
      </c>
      <c r="T571" s="67" t="str" cm="1">
        <f t="array" aca="1" ref="T571" ca="1">INDIRECT(ADDRESS($B571,COLUMN()))</f>
        <v>1-5</v>
      </c>
      <c r="U571" s="67" cm="1">
        <f t="array" aca="1" ref="U571" ca="1">INDIRECT(ADDRESS($B571,COLUMN()))</f>
        <v>5</v>
      </c>
      <c r="V571" s="67" cm="1">
        <f t="array" aca="1" ref="V571" ca="1">INDIRECT(ADDRESS($B571,COLUMN()))</f>
        <v>0</v>
      </c>
      <c r="W571" s="67" cm="1">
        <f t="array" aca="1" ref="W571" ca="1">INDIRECT(ADDRESS($B571,COLUMN()))</f>
        <v>3</v>
      </c>
      <c r="X571" s="67" cm="1">
        <f t="array" aca="1" ref="X571" ca="1">INDIRECT(ADDRESS($B571,COLUMN()))</f>
        <v>7</v>
      </c>
      <c r="Y571" s="67" cm="1">
        <f t="array" aca="1" ref="Y571" ca="1">INDIRECT(ADDRESS($B571,COLUMN()))</f>
        <v>3</v>
      </c>
      <c r="Z571" s="67" cm="1">
        <f t="array" aca="1" ref="Z571" ca="1">INDIRECT(ADDRESS($B571,COLUMN()))</f>
        <v>5</v>
      </c>
      <c r="AA571" s="67" cm="1">
        <f t="array" aca="1" ref="AA571" ca="1">INDIRECT(ADDRESS($B571,COLUMN()))</f>
        <v>0</v>
      </c>
      <c r="AB571" s="56">
        <f ca="1">((U571/8)^$V$296)*((((X571-(Y571-1)/2)/8)^$X$296)*((S571/3)^$S$296))*(((8-W571)/6)^$W$296)</f>
        <v>0.79116904386443143</v>
      </c>
      <c r="AC571" s="56">
        <f ca="1">SUM(((25/N571)^$Z$296)*(AB571/$AB$34))</f>
        <v>0.99658573704977294</v>
      </c>
      <c r="AD571" s="56">
        <f ca="1">(P571/($CN$34*(1/AC571)))</f>
        <v>2.5997888792602772</v>
      </c>
      <c r="AF571" s="65"/>
      <c r="AG571" s="65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52"/>
      <c r="AU571" s="54" t="s">
        <v>117</v>
      </c>
      <c r="AV571" s="57" cm="1">
        <f t="array" aca="1" ref="AV571" ca="1">SUM(IF($C571&gt;0,IF(AND(INDIRECT(ADDRESS($C571,44))=0,INDIRECT(ADDRESS($C571,38))="UL",ISERROR(SEARCH("Rear",INDIRECT(ADDRESS($C571,33)))),ISERROR(SEARCH("Side",INDIRECT(ADDRESS($C571,33))))),INDIRECT(ADDRESS($C571,COLUMN())),0),0),IF($D571&gt;0,IF(AND(INDIRECT(ADDRESS($D571,44))=0,INDIRECT(ADDRESS($D571,38))="UL",ISERROR(SEARCH("Rear",INDIRECT(ADDRESS($D571,33)))),ISERROR(SEARCH("Side",INDIRECT(ADDRESS($D571,33))))),INDIRECT(ADDRESS($D571,COLUMN())),0),0),IF($E571&gt;0,IF(AND(INDIRECT(ADDRESS($E571,44))=0,INDIRECT(ADDRESS($E571,38))="UL",ISERROR(SEARCH("Rear",INDIRECT(ADDRESS($E571,33)))),ISERROR(SEARCH("Side",INDIRECT(ADDRESS($E571,33))))),INDIRECT(ADDRESS($E571,COLUMN())),0),0),IF($F571&gt;0,IF(AND(INDIRECT(ADDRESS($F571,44))=0,INDIRECT(ADDRESS($F571,38))="UL",ISERROR(SEARCH("Rear",INDIRECT(ADDRESS($F571,33)))),ISERROR(SEARCH("Side",INDIRECT(ADDRESS($F571,33))))),INDIRECT(ADDRESS($F571,COLUMN())),0),0),IF($G571&gt;0,IF(AND(INDIRECT(ADDRESS($G571,44))=0,INDIRECT(ADDRESS($G571,38))="UL",ISERROR(SEARCH("Rear",INDIRECT(ADDRESS($G571,33)))),ISERROR(SEARCH("Side",INDIRECT(ADDRESS($G571,33))))),INDIRECT(ADDRESS($G571,COLUMN())),0),0),IF($H571&gt;0,IF(AND(INDIRECT(ADDRESS($H571,44))=0,INDIRECT(ADDRESS($H571,38))="UL",ISERROR(SEARCH("Rear",INDIRECT(ADDRESS($H571,33)))),ISERROR(SEARCH("Side",INDIRECT(ADDRESS($H571,33))))),INDIRECT(ADDRESS($H571,COLUMN())),0),0),IF($I571&gt;0,IF(AND(INDIRECT(ADDRESS($I571,44))=0,INDIRECT(ADDRESS($I571,38))="UL",ISERROR(SEARCH("Rear",INDIRECT(ADDRESS($I571,33)))),ISERROR(SEARCH("Side",INDIRECT(ADDRESS($I571,33))))),INDIRECT(ADDRESS($I571,COLUMN())),0),0),IF($J571&gt;0,IF(AND(INDIRECT(ADDRESS($J571,44))=0,INDIRECT(ADDRESS($J571,38))="UL",ISERROR(SEARCH("Rear",INDIRECT(ADDRESS($J571,33)))),ISERROR(SEARCH("Side",INDIRECT(ADDRESS($J571,33))))),INDIRECT(ADDRESS($J571,COLUMN())),0),0),IF($K571&gt;0,IF(AND(INDIRECT(ADDRESS($K571,44))=0,INDIRECT(ADDRESS($K571,38))="UL",ISERROR(SEARCH("Rear",INDIRECT(ADDRESS($K571,33)))),ISERROR(SEARCH("Side",INDIRECT(ADDRESS($K571,33))))),INDIRECT(ADDRESS($K571,COLUMN())),0),0),IF($L571&gt;0,IF(AND(INDIRECT(ADDRESS($L571,44))=0,INDIRECT(ADDRESS($L571,38))="UL",ISERROR(SEARCH("Rear",INDIRECT(ADDRESS($L571,33)))),ISERROR(SEARCH("Side",INDIRECT(ADDRESS($L571,33))))),INDIRECT(ADDRESS($L571,COLUMN())),0),0),IF($M571&gt;0,IF(AND(INDIRECT(ADDRESS($M571,44))=0,INDIRECT(ADDRESS($M571,38))="UL",ISERROR(SEARCH("Rear",INDIRECT(ADDRESS($M571,33)))),ISERROR(SEARCH("Side",INDIRECT(ADDRESS($M571,33))))),INDIRECT(ADDRESS($M571,COLUMN())),0),0))</f>
        <v>0.16666666666666666</v>
      </c>
      <c r="AW571" s="57" cm="1">
        <f t="array" aca="1" ref="AW571" ca="1">SUM(IF($C571&gt;0,IF(AND(INDIRECT(ADDRESS($C571,44))=0,INDIRECT(ADDRESS($C571,38))="UL",ISERROR(SEARCH("Rear",INDIRECT(ADDRESS($C571,33)))),ISERROR(SEARCH("Side",INDIRECT(ADDRESS($C571,33))))),INDIRECT(ADDRESS($C571,COLUMN())),0),0),IF($D571&gt;0,IF(AND(INDIRECT(ADDRESS($D571,44))=0,INDIRECT(ADDRESS($D571,38))="UL",ISERROR(SEARCH("Rear",INDIRECT(ADDRESS($D571,33)))),ISERROR(SEARCH("Side",INDIRECT(ADDRESS($D571,33))))),INDIRECT(ADDRESS($D571,COLUMN())),0),0),IF($E571&gt;0,IF(AND(INDIRECT(ADDRESS($E571,44))=0,INDIRECT(ADDRESS($E571,38))="UL",ISERROR(SEARCH("Rear",INDIRECT(ADDRESS($E571,33)))),ISERROR(SEARCH("Side",INDIRECT(ADDRESS($E571,33))))),INDIRECT(ADDRESS($E571,COLUMN())),0),0),IF($F571&gt;0,IF(AND(INDIRECT(ADDRESS($F571,44))=0,INDIRECT(ADDRESS($F571,38))="UL",ISERROR(SEARCH("Rear",INDIRECT(ADDRESS($F571,33)))),ISERROR(SEARCH("Side",INDIRECT(ADDRESS($F571,33))))),INDIRECT(ADDRESS($F571,COLUMN())),0),0),IF($G571&gt;0,IF(AND(INDIRECT(ADDRESS($G571,44))=0,INDIRECT(ADDRESS($G571,38))="UL",ISERROR(SEARCH("Rear",INDIRECT(ADDRESS($G571,33)))),ISERROR(SEARCH("Side",INDIRECT(ADDRESS($G571,33))))),INDIRECT(ADDRESS($G571,COLUMN())),0),0),IF($H571&gt;0,IF(AND(INDIRECT(ADDRESS($H571,44))=0,INDIRECT(ADDRESS($H571,38))="UL",ISERROR(SEARCH("Rear",INDIRECT(ADDRESS($H571,33)))),ISERROR(SEARCH("Side",INDIRECT(ADDRESS($H571,33))))),INDIRECT(ADDRESS($H571,COLUMN())),0),0),IF($I571&gt;0,IF(AND(INDIRECT(ADDRESS($I571,44))=0,INDIRECT(ADDRESS($I571,38))="UL",ISERROR(SEARCH("Rear",INDIRECT(ADDRESS($I571,33)))),ISERROR(SEARCH("Side",INDIRECT(ADDRESS($I571,33))))),INDIRECT(ADDRESS($I571,COLUMN())),0),0),IF($J571&gt;0,IF(AND(INDIRECT(ADDRESS($J571,44))=0,INDIRECT(ADDRESS($J571,38))="UL",ISERROR(SEARCH("Rear",INDIRECT(ADDRESS($J571,33)))),ISERROR(SEARCH("Side",INDIRECT(ADDRESS($J571,33))))),INDIRECT(ADDRESS($J571,COLUMN())),0),0),IF($K571&gt;0,IF(AND(INDIRECT(ADDRESS($K571,44))=0,INDIRECT(ADDRESS($K571,38))="UL",ISERROR(SEARCH("Rear",INDIRECT(ADDRESS($K571,33)))),ISERROR(SEARCH("Side",INDIRECT(ADDRESS($K571,33))))),INDIRECT(ADDRESS($K571,COLUMN())),0),0),IF($L571&gt;0,IF(AND(INDIRECT(ADDRESS($L571,44))=0,INDIRECT(ADDRESS($L571,38))="UL",ISERROR(SEARCH("Rear",INDIRECT(ADDRESS($L571,33)))),ISERROR(SEARCH("Side",INDIRECT(ADDRESS($L571,33))))),INDIRECT(ADDRESS($L571,COLUMN())),0),0),IF($M571&gt;0,IF(AND(INDIRECT(ADDRESS($M571,44))=0,INDIRECT(ADDRESS($M571,38))="UL",ISERROR(SEARCH("Rear",INDIRECT(ADDRESS($M571,33)))),ISERROR(SEARCH("Side",INDIRECT(ADDRESS($M571,33))))),INDIRECT(ADDRESS($M571,COLUMN())),0),0))</f>
        <v>1.1666666666666665</v>
      </c>
      <c r="AX571" s="57" cm="1">
        <f t="array" aca="1" ref="AX571" ca="1">SUM(IF($C571&gt;0,IF(AND(INDIRECT(ADDRESS($C571,44))=0,INDIRECT(ADDRESS($C571,38))="UL",ISERROR(SEARCH("Rear",INDIRECT(ADDRESS($C571,33)))),ISERROR(SEARCH("Side",INDIRECT(ADDRESS($C571,33))))),INDIRECT(ADDRESS($C571,COLUMN())),0),0),IF($D571&gt;0,IF(AND(INDIRECT(ADDRESS($D571,44))=0,INDIRECT(ADDRESS($D571,38))="UL",ISERROR(SEARCH("Rear",INDIRECT(ADDRESS($D571,33)))),ISERROR(SEARCH("Side",INDIRECT(ADDRESS($D571,33))))),INDIRECT(ADDRESS($D571,COLUMN())),0),0),IF($E571&gt;0,IF(AND(INDIRECT(ADDRESS($E571,44))=0,INDIRECT(ADDRESS($E571,38))="UL",ISERROR(SEARCH("Rear",INDIRECT(ADDRESS($E571,33)))),ISERROR(SEARCH("Side",INDIRECT(ADDRESS($E571,33))))),INDIRECT(ADDRESS($E571,COLUMN())),0),0),IF($F571&gt;0,IF(AND(INDIRECT(ADDRESS($F571,44))=0,INDIRECT(ADDRESS($F571,38))="UL",ISERROR(SEARCH("Rear",INDIRECT(ADDRESS($F571,33)))),ISERROR(SEARCH("Side",INDIRECT(ADDRESS($F571,33))))),INDIRECT(ADDRESS($F571,COLUMN())),0),0),IF($G571&gt;0,IF(AND(INDIRECT(ADDRESS($G571,44))=0,INDIRECT(ADDRESS($G571,38))="UL",ISERROR(SEARCH("Rear",INDIRECT(ADDRESS($G571,33)))),ISERROR(SEARCH("Side",INDIRECT(ADDRESS($G571,33))))),INDIRECT(ADDRESS($G571,COLUMN())),0),0),IF($H571&gt;0,IF(AND(INDIRECT(ADDRESS($H571,44))=0,INDIRECT(ADDRESS($H571,38))="UL",ISERROR(SEARCH("Rear",INDIRECT(ADDRESS($H571,33)))),ISERROR(SEARCH("Side",INDIRECT(ADDRESS($H571,33))))),INDIRECT(ADDRESS($H571,COLUMN())),0),0),IF($I571&gt;0,IF(AND(INDIRECT(ADDRESS($I571,44))=0,INDIRECT(ADDRESS($I571,38))="UL",ISERROR(SEARCH("Rear",INDIRECT(ADDRESS($I571,33)))),ISERROR(SEARCH("Side",INDIRECT(ADDRESS($I571,33))))),INDIRECT(ADDRESS($I571,COLUMN())),0),0),IF($J571&gt;0,IF(AND(INDIRECT(ADDRESS($J571,44))=0,INDIRECT(ADDRESS($J571,38))="UL",ISERROR(SEARCH("Rear",INDIRECT(ADDRESS($J571,33)))),ISERROR(SEARCH("Side",INDIRECT(ADDRESS($J571,33))))),INDIRECT(ADDRESS($J571,COLUMN())),0),0),IF($K571&gt;0,IF(AND(INDIRECT(ADDRESS($K571,44))=0,INDIRECT(ADDRESS($K571,38))="UL",ISERROR(SEARCH("Rear",INDIRECT(ADDRESS($K571,33)))),ISERROR(SEARCH("Side",INDIRECT(ADDRESS($K571,33))))),INDIRECT(ADDRESS($K571,COLUMN())),0),0),IF($L571&gt;0,IF(AND(INDIRECT(ADDRESS($L571,44))=0,INDIRECT(ADDRESS($L571,38))="UL",ISERROR(SEARCH("Rear",INDIRECT(ADDRESS($L571,33)))),ISERROR(SEARCH("Side",INDIRECT(ADDRESS($L571,33))))),INDIRECT(ADDRESS($L571,COLUMN())),0),0),IF($M571&gt;0,IF(AND(INDIRECT(ADDRESS($M571,44))=0,INDIRECT(ADDRESS($M571,38))="UL",ISERROR(SEARCH("Rear",INDIRECT(ADDRESS($M571,33)))),ISERROR(SEARCH("Side",INDIRECT(ADDRESS($M571,33))))),INDIRECT(ADDRESS($M571,COLUMN())),0),0))</f>
        <v>0.33333333333333331</v>
      </c>
      <c r="AY571" s="58">
        <f ca="1">IF(AU571="S",AV571,IF(AU571="MS",AW571,IF(AU571="ML",AW571,AX571)))</f>
        <v>1.1666666666666665</v>
      </c>
      <c r="AZ571" s="58">
        <f ca="1">SUM(AV571:AX571)/3</f>
        <v>0.55555555555555547</v>
      </c>
      <c r="BA571" s="58" cm="1">
        <f t="array" aca="1" ref="BA571" ca="1">SUM(IF($C571&gt;0,IF(AND(INDIRECT(ADDRESS($C571,44))=0,INDIRECT(ADDRESS($C571,38))="UL"),INDIRECT(ADDRESS($C571,COLUMN())),0),0),IF($D571&gt;0,IF(AND(INDIRECT(ADDRESS($D571,44))=0,INDIRECT(ADDRESS($D571,38))="UL"),INDIRECT(ADDRESS($D571,COLUMN())),0),0),IF($E571&gt;0,IF(AND(INDIRECT(ADDRESS($E571,44))=0,INDIRECT(ADDRESS($E571,38))="UL"),INDIRECT(ADDRESS($E571,COLUMN())),0),0),IF($F571&gt;0,IF(AND(INDIRECT(ADDRESS($F571,44))=0,INDIRECT(ADDRESS($F571,38))="UL"),INDIRECT(ADDRESS($F571,COLUMN())),0),0),IF($G571&gt;0,IF(AND(INDIRECT(ADDRESS($G571,44))=0,INDIRECT(ADDRESS($G571,38))="UL"),INDIRECT(ADDRESS($G571,COLUMN())),0),0),IF($H571&gt;0,IF(AND(INDIRECT(ADDRESS($H571,44))=0,INDIRECT(ADDRESS($H571,38))="UL"),INDIRECT(ADDRESS($H571,COLUMN())),0),0),IF($I571&gt;0,IF(AND(INDIRECT(ADDRESS($I571,44))=0,INDIRECT(ADDRESS($I571,38))="UL"),INDIRECT(ADDRESS($I571,COLUMN())),0),0),IF($J571&gt;0,IF(AND(INDIRECT(ADDRESS($J571,44))=0,INDIRECT(ADDRESS($J571,38))="UL"),INDIRECT(ADDRESS($J571,COLUMN())),0),0),IF($K571&gt;0,IF(AND(INDIRECT(ADDRESS($K571,44))=0,INDIRECT(ADDRESS($K571,38))="UL"),INDIRECT(ADDRESS($K571,COLUMN())),0),0),IF($L571&gt;0,IF(AND(INDIRECT(ADDRESS($L571,44))=0,INDIRECT(ADDRESS($L571,38))="UL"),INDIRECT(ADDRESS($L571,COLUMN())),0),0),IF($M571&gt;0,IF(AND(INDIRECT(ADDRESS($M571,44))=0,INDIRECT(ADDRESS($M571,38))="UL"),INDIRECT(ADDRESS($M571,COLUMN())),0),0))</f>
        <v>0.35555555555555551</v>
      </c>
      <c r="BB571" s="58" cm="1">
        <f t="array" aca="1" ref="BB571" ca="1">SUM(IF($C571&gt;0,IF(AND(INDIRECT(ADDRESS($C571,44))=0,INDIRECT(ADDRESS($C571,38))="UL"),INDIRECT(ADDRESS($C571,COLUMN())),0),0),IF($D571&gt;0,IF(AND(INDIRECT(ADDRESS($D571,44))=0,INDIRECT(ADDRESS($D571,38))="UL"),INDIRECT(ADDRESS($D571,COLUMN())),0),0),IF($E571&gt;0,IF(AND(INDIRECT(ADDRESS($E571,44))=0,INDIRECT(ADDRESS($E571,38))="UL"),INDIRECT(ADDRESS($E571,COLUMN())),0),0),IF($F571&gt;0,IF(AND(INDIRECT(ADDRESS($F571,44))=0,INDIRECT(ADDRESS($F571,38))="UL"),INDIRECT(ADDRESS($F571,COLUMN())),0),0),IF($G571&gt;0,IF(AND(INDIRECT(ADDRESS($G571,44))=0,INDIRECT(ADDRESS($G571,38))="UL"),INDIRECT(ADDRESS($G571,COLUMN())),0),0),IF($H571&gt;0,IF(AND(INDIRECT(ADDRESS($H571,44))=0,INDIRECT(ADDRESS($H571,38))="UL"),INDIRECT(ADDRESS($H571,COLUMN())),0),0),IF($I571&gt;0,IF(AND(INDIRECT(ADDRESS($I571,44))=0,INDIRECT(ADDRESS($I571,38))="UL"),INDIRECT(ADDRESS($I571,COLUMN())),0),0),IF($J571&gt;0,IF(AND(INDIRECT(ADDRESS($J571,44))=0,INDIRECT(ADDRESS($J571,38))="UL"),INDIRECT(ADDRESS($J571,COLUMN())),0),0),IF($K571&gt;0,IF(AND(INDIRECT(ADDRESS($K571,44))=0,INDIRECT(ADDRESS($K571,38))="UL"),INDIRECT(ADDRESS($K571,COLUMN())),0),0),IF($L571&gt;0,IF(AND(INDIRECT(ADDRESS($L571,44))=0,INDIRECT(ADDRESS($L571,38))="UL"),INDIRECT(ADDRESS($L571,COLUMN())),0),0),IF($M571&gt;0,IF(AND(INDIRECT(ADDRESS($M571,44))=0,INDIRECT(ADDRESS($M571,38))="UL"),INDIRECT(ADDRESS($M571,COLUMN())),0),0))</f>
        <v>8.8888888888888878E-2</v>
      </c>
      <c r="BC571" s="58" cm="1">
        <f t="array" aca="1" ref="BC571" ca="1">SUM(IF($C571&gt;0,IF(AND(INDIRECT(ADDRESS($C571,44))=0,INDIRECT(ADDRESS($C571,38))="UL"),INDIRECT(ADDRESS($C571,COLUMN())),0),0),IF($D571&gt;0,IF(AND(INDIRECT(ADDRESS($D571,44))=0,INDIRECT(ADDRESS($D571,38))="UL"),INDIRECT(ADDRESS($D571,COLUMN())),0),0),IF($E571&gt;0,IF(AND(INDIRECT(ADDRESS($E571,44))=0,INDIRECT(ADDRESS($E571,38))="UL"),INDIRECT(ADDRESS($E571,COLUMN())),0),0),IF($F571&gt;0,IF(AND(INDIRECT(ADDRESS($F571,44))=0,INDIRECT(ADDRESS($F571,38))="UL"),INDIRECT(ADDRESS($F571,COLUMN())),0),0),IF($G571&gt;0,IF(AND(INDIRECT(ADDRESS($G571,44))=0,INDIRECT(ADDRESS($G571,38))="UL"),INDIRECT(ADDRESS($G571,COLUMN())),0),0),IF($H571&gt;0,IF(AND(INDIRECT(ADDRESS($H571,44))=0,INDIRECT(ADDRESS($H571,38))="UL"),INDIRECT(ADDRESS($H571,COLUMN())),0),0),IF($I571&gt;0,IF(AND(INDIRECT(ADDRESS($I571,44))=0,INDIRECT(ADDRESS($I571,38))="UL"),INDIRECT(ADDRESS($I571,COLUMN())),0),0),IF($J571&gt;0,IF(AND(INDIRECT(ADDRESS($J571,44))=0,INDIRECT(ADDRESS($J571,38))="UL"),INDIRECT(ADDRESS($J571,COLUMN())),0),0),IF($K571&gt;0,IF(AND(INDIRECT(ADDRESS($K571,44))=0,INDIRECT(ADDRESS($K571,38))="UL"),INDIRECT(ADDRESS($K571,COLUMN())),0),0),IF($L571&gt;0,IF(AND(INDIRECT(ADDRESS($L571,44))=0,INDIRECT(ADDRESS($L571,38))="UL"),INDIRECT(ADDRESS($L571,COLUMN())),0),0),IF($M571&gt;0,IF(AND(INDIRECT(ADDRESS($M571,44))=0,INDIRECT(ADDRESS($M571,38))="UL"),INDIRECT(ADDRESS($M571,COLUMN())),0),0))</f>
        <v>0.1111111111111111</v>
      </c>
      <c r="BD571" s="58" cm="1">
        <f t="array" aca="1" ref="BD571" ca="1">SUM(IF($C571&gt;0,IF(AND(INDIRECT(ADDRESS($C571,44))=0,INDIRECT(ADDRESS($C571,38))="UL"),INDIRECT(ADDRESS($C571,COLUMN())),0),0),IF($D571&gt;0,IF(AND(INDIRECT(ADDRESS($D571,44))=0,INDIRECT(ADDRESS($D571,38))="UL"),INDIRECT(ADDRESS($D571,COLUMN())),0),0),IF($E571&gt;0,IF(AND(INDIRECT(ADDRESS($E571,44))=0,INDIRECT(ADDRESS($E571,38))="UL"),INDIRECT(ADDRESS($E571,COLUMN())),0),0),IF($F571&gt;0,IF(AND(INDIRECT(ADDRESS($F571,44))=0,INDIRECT(ADDRESS($F571,38))="UL"),INDIRECT(ADDRESS($F571,COLUMN())),0),0),IF($G571&gt;0,IF(AND(INDIRECT(ADDRESS($G571,44))=0,INDIRECT(ADDRESS($G571,38))="UL"),INDIRECT(ADDRESS($G571,COLUMN())),0),0),IF($H571&gt;0,IF(AND(INDIRECT(ADDRESS($H571,44))=0,INDIRECT(ADDRESS($H571,38))="UL"),INDIRECT(ADDRESS($H571,COLUMN())),0),0),IF($I571&gt;0,IF(AND(INDIRECT(ADDRESS($I571,44))=0,INDIRECT(ADDRESS($I571,38))="UL"),INDIRECT(ADDRESS($I571,COLUMN())),0),0),IF($J571&gt;0,IF(AND(INDIRECT(ADDRESS($J571,44))=0,INDIRECT(ADDRESS($J571,38))="UL"),INDIRECT(ADDRESS($J571,COLUMN())),0),0),IF($K571&gt;0,IF(AND(INDIRECT(ADDRESS($K571,44))=0,INDIRECT(ADDRESS($K571,38))="UL"),INDIRECT(ADDRESS($K571,COLUMN())),0),0),IF($L571&gt;0,IF(AND(INDIRECT(ADDRESS($L571,44))=0,INDIRECT(ADDRESS($L571,38))="UL"),INDIRECT(ADDRESS($L571,COLUMN())),0),0),IF($M571&gt;0,IF(AND(INDIRECT(ADDRESS($M571,44))=0,INDIRECT(ADDRESS($M571,38))="UL"),INDIRECT(ADDRESS($M571,COLUMN())),0),0))</f>
        <v>0.33333333333333331</v>
      </c>
      <c r="BE571" s="57">
        <f ca="1">IF(AU571="S",BA571,IF(AU571="MS",BB571,IF(AU571="ML",BC571,BD571)))</f>
        <v>0.1111111111111111</v>
      </c>
      <c r="BF571" s="57" cm="1">
        <f t="array" aca="1" ref="BF571" ca="1">SUM(IF($C571&gt;0,IF(INDIRECT(ADDRESS($C571,45))=1,INDIRECT(ADDRESS($C571,52))*INDIRECT(ADDRESS($C571,42))/5,0),0), IF($D571&gt;0,IF(INDIRECT(ADDRESS($D571,45))=1,INDIRECT(ADDRESS($D571,52))*INDIRECT(ADDRESS($D571,42))/5,0),0), IF($E571&gt;0,IF(INDIRECT(ADDRESS($E571,45))=1,INDIRECT(ADDRESS($E571,52))*INDIRECT(ADDRESS($E571,42))/5,0),0), IF($F571&gt;0,IF(INDIRECT(ADDRESS($F571,45))=1,INDIRECT(ADDRESS($F571,52))*INDIRECT(ADDRESS($F571,42))/5,0),0), IF($G571&gt;0,IF(INDIRECT(ADDRESS($G571,45))=1,INDIRECT(ADDRESS($G571,52))*INDIRECT(ADDRESS($G571,42))/5,0),0), IF($H571&gt;0,IF(INDIRECT(ADDRESS($H571,45))=1,INDIRECT(ADDRESS($H571,52))*INDIRECT(ADDRESS($H571,42))/5,0),0)
)*$BF$296/100</f>
        <v>0</v>
      </c>
      <c r="BG571" s="19"/>
      <c r="BH571" s="57" cm="1">
        <f t="array" aca="1" ref="BH571" ca="1">SUM(IF($C571&gt;0,IF(AND(INDIRECT(ADDRESS($C571,44))=0,INDIRECT(ADDRESS($C571,38))&lt;&gt;"UL"),INDIRECT(ADDRESS($C571,COLUMN()-11)),0),0),IF($D571&gt;0,IF(AND(INDIRECT(ADDRESS($D571,44))=0,INDIRECT(ADDRESS($D571,38))&lt;&gt;"UL"),INDIRECT(ADDRESS($D571,COLUMN()-11)),0),0),IF($E571&gt;0,IF(AND(INDIRECT(ADDRESS($E571,44))=0,INDIRECT(ADDRESS($E571,38))&lt;&gt;"UL"),INDIRECT(ADDRESS($E571,COLUMN()-11)),0),0),IF($F571&gt;0,IF(AND(INDIRECT(ADDRESS($F571,44))=0,INDIRECT(ADDRESS($F571,38))&lt;&gt;"UL"),INDIRECT(ADDRESS($F571,COLUMN()-11)),0),0),IF($G571&gt;0,IF(AND(INDIRECT(ADDRESS($G571,44))=0,INDIRECT(ADDRESS($G571,38))&lt;&gt;"UL"),INDIRECT(ADDRESS($G571,COLUMN()-11)),0),0),IF($H571&gt;0,IF(AND(INDIRECT(ADDRESS($H571,44))=0,INDIRECT(ADDRESS($H571,38))&lt;&gt;"UL"),INDIRECT(ADDRESS($H571,COLUMN()-11)),0),0),IF($I571&gt;0,IF(AND(INDIRECT(ADDRESS($I571,44))=0,INDIRECT(ADDRESS($I571,38))&lt;&gt;"UL"),INDIRECT(ADDRESS($I571,COLUMN()-11)),0),0),IF($J571&gt;0,IF(AND(INDIRECT(ADDRESS($J571,44))=0,INDIRECT(ADDRESS($J571,38))&lt;&gt;"UL"),INDIRECT(ADDRESS($J571,COLUMN()-11)),0),0),IF($K571&gt;0,IF(AND(INDIRECT(ADDRESS($K571,44))=0,INDIRECT(ADDRESS($K571,38))&lt;&gt;"UL"),INDIRECT(ADDRESS($K571,COLUMN()-11)),0),0),IF($L571&gt;0,IF(AND(INDIRECT(ADDRESS($L571,44))=0,INDIRECT(ADDRESS($L571,38))&lt;&gt;"UL"),INDIRECT(ADDRESS($L571,COLUMN()-11)),0),0),IF($M571&gt;0,IF(AND(INDIRECT(ADDRESS($M571,44))=0,INDIRECT(ADDRESS($M571,38))&lt;&gt;"UL"),INDIRECT(ADDRESS($M571,COLUMN()-11)),0),0))</f>
        <v>0</v>
      </c>
      <c r="BI571" s="57" cm="1">
        <f t="array" aca="1" ref="BI571" ca="1">SUM(IF($C571&gt;0,IF(AND(INDIRECT(ADDRESS($C571,44))=0,INDIRECT(ADDRESS($C571,38))&lt;&gt;"UL"),INDIRECT(ADDRESS($C571,COLUMN()-11)),0),0),IF($D571&gt;0,IF(AND(INDIRECT(ADDRESS($D571,44))=0,INDIRECT(ADDRESS($D571,38))&lt;&gt;"UL"),INDIRECT(ADDRESS($D571,COLUMN()-11)),0),0),IF($E571&gt;0,IF(AND(INDIRECT(ADDRESS($E571,44))=0,INDIRECT(ADDRESS($E571,38))&lt;&gt;"UL"),INDIRECT(ADDRESS($E571,COLUMN()-11)),0),0),IF($F571&gt;0,IF(AND(INDIRECT(ADDRESS($F571,44))=0,INDIRECT(ADDRESS($F571,38))&lt;&gt;"UL"),INDIRECT(ADDRESS($F571,COLUMN()-11)),0),0),IF($G571&gt;0,IF(AND(INDIRECT(ADDRESS($G571,44))=0,INDIRECT(ADDRESS($G571,38))&lt;&gt;"UL"),INDIRECT(ADDRESS($G571,COLUMN()-11)),0),0),IF($H571&gt;0,IF(AND(INDIRECT(ADDRESS($H571,44))=0,INDIRECT(ADDRESS($H571,38))&lt;&gt;"UL"),INDIRECT(ADDRESS($H571,COLUMN()-11)),0),0),IF($I571&gt;0,IF(AND(INDIRECT(ADDRESS($I571,44))=0,INDIRECT(ADDRESS($I571,38))&lt;&gt;"UL"),INDIRECT(ADDRESS($I571,COLUMN()-11)),0),0),IF($J571&gt;0,IF(AND(INDIRECT(ADDRESS($J571,44))=0,INDIRECT(ADDRESS($J571,38))&lt;&gt;"UL"),INDIRECT(ADDRESS($J571,COLUMN()-11)),0),0),IF($K571&gt;0,IF(AND(INDIRECT(ADDRESS($K571,44))=0,INDIRECT(ADDRESS($K571,38))&lt;&gt;"UL"),INDIRECT(ADDRESS($K571,COLUMN()-11)),0),0),IF($L571&gt;0,IF(AND(INDIRECT(ADDRESS($L571,44))=0,INDIRECT(ADDRESS($L571,38))&lt;&gt;"UL"),INDIRECT(ADDRESS($L571,COLUMN()-11)),0),0),IF($M571&gt;0,IF(AND(INDIRECT(ADDRESS($M571,44))=0,INDIRECT(ADDRESS($M571,38))&lt;&gt;"UL"),INDIRECT(ADDRESS($M571,COLUMN()-11)),0),0))</f>
        <v>0</v>
      </c>
      <c r="BJ571" s="57" cm="1">
        <f t="array" aca="1" ref="BJ571" ca="1">SUM(IF($C571&gt;0,IF(AND(INDIRECT(ADDRESS($C571,44))=0,INDIRECT(ADDRESS($C571,38))&lt;&gt;"UL"),INDIRECT(ADDRESS($C571,COLUMN()-11)),0),0),IF($D571&gt;0,IF(AND(INDIRECT(ADDRESS($D571,44))=0,INDIRECT(ADDRESS($D571,38))&lt;&gt;"UL"),INDIRECT(ADDRESS($D571,COLUMN()-11)),0),0),IF($E571&gt;0,IF(AND(INDIRECT(ADDRESS($E571,44))=0,INDIRECT(ADDRESS($E571,38))&lt;&gt;"UL"),INDIRECT(ADDRESS($E571,COLUMN()-11)),0),0),IF($F571&gt;0,IF(AND(INDIRECT(ADDRESS($F571,44))=0,INDIRECT(ADDRESS($F571,38))&lt;&gt;"UL"),INDIRECT(ADDRESS($F571,COLUMN()-11)),0),0),IF($G571&gt;0,IF(AND(INDIRECT(ADDRESS($G571,44))=0,INDIRECT(ADDRESS($G571,38))&lt;&gt;"UL"),INDIRECT(ADDRESS($G571,COLUMN()-11)),0),0),IF($H571&gt;0,IF(AND(INDIRECT(ADDRESS($H571,44))=0,INDIRECT(ADDRESS($H571,38))&lt;&gt;"UL"),INDIRECT(ADDRESS($H571,COLUMN()-11)),0),0),IF($I571&gt;0,IF(AND(INDIRECT(ADDRESS($I571,44))=0,INDIRECT(ADDRESS($I571,38))&lt;&gt;"UL"),INDIRECT(ADDRESS($I571,COLUMN()-11)),0),0),IF($J571&gt;0,IF(AND(INDIRECT(ADDRESS($J571,44))=0,INDIRECT(ADDRESS($J571,38))&lt;&gt;"UL"),INDIRECT(ADDRESS($J571,COLUMN()-11)),0),0),IF($K571&gt;0,IF(AND(INDIRECT(ADDRESS($K571,44))=0,INDIRECT(ADDRESS($K571,38))&lt;&gt;"UL"),INDIRECT(ADDRESS($K571,COLUMN()-11)),0),0),IF($L571&gt;0,IF(AND(INDIRECT(ADDRESS($L571,44))=0,INDIRECT(ADDRESS($L571,38))&lt;&gt;"UL"),INDIRECT(ADDRESS($L571,COLUMN()-11)),0),0),IF($M571&gt;0,IF(AND(INDIRECT(ADDRESS($M571,44))=0,INDIRECT(ADDRESS($M571,38))&lt;&gt;"UL"),INDIRECT(ADDRESS($M571,COLUMN()-11)),0),0))</f>
        <v>0</v>
      </c>
      <c r="BK571" s="57">
        <f ca="1">IF(AU571="S",BH571,IF(AU571="MS",BI571,IF(AU571="ML",BI571,BJ571)))</f>
        <v>0</v>
      </c>
      <c r="BL571" s="58">
        <f ca="1">SUM(BH571:BJ571)/3</f>
        <v>0</v>
      </c>
      <c r="BM571" s="57" cm="1">
        <f t="array" aca="1" ref="BM571" ca="1">SUM(IF($C571&gt;0,IF(AND(INDIRECT(ADDRESS($C571,44))=0,INDIRECT(ADDRESS($C571,38))&lt;&gt;"UL"),INDIRECT(ADDRESS($C571,COLUMN()-12)),0),0), IF($D571&gt;0,IF(AND(INDIRECT(ADDRESS($D571,44))=0,INDIRECT(ADDRESS($D571,38))&lt;&gt;"UL"),INDIRECT(ADDRESS($D571,COLUMN()-12)),0),0), IF($E571&gt;0,IF(AND(INDIRECT(ADDRESS($E571,44))=0,INDIRECT(ADDRESS($E571,38))&lt;&gt;"UL"),INDIRECT(ADDRESS($E571,COLUMN()-12)),0),0), IF($F571&gt;0,IF(AND(INDIRECT(ADDRESS($F571,44))=0,INDIRECT(ADDRESS($F571,38))&lt;&gt;"UL"),INDIRECT(ADDRESS($F571,COLUMN()-12)),0),0), IF($G571&gt;0,IF(AND(INDIRECT(ADDRESS($G571,44))=0,INDIRECT(ADDRESS($G571,38))&lt;&gt;"UL"),INDIRECT(ADDRESS($G571,COLUMN()-12)),0),0), IF($H571&gt;0,IF(AND(INDIRECT(ADDRESS($H571,44))=0,INDIRECT(ADDRESS($H571,38))&lt;&gt;"UL"),INDIRECT(ADDRESS($H571,COLUMN()-12)),0),0), IF($I571&gt;0,IF(AND(INDIRECT(ADDRESS($I571,44))=0,INDIRECT(ADDRESS($I571,38))&lt;&gt;"UL"),INDIRECT(ADDRESS($I571,COLUMN()-12)),0),0), IF($J571&gt;0,IF(AND(INDIRECT(ADDRESS($J571,44))=0,INDIRECT(ADDRESS($J571,38))&lt;&gt;"UL"),INDIRECT(ADDRESS($J571,COLUMN()-12)),0),0), IF($K571&gt;0,IF(AND(INDIRECT(ADDRESS($K571,44))=0,INDIRECT(ADDRESS($K571,38))&lt;&gt;"UL"),INDIRECT(ADDRESS($K571,COLUMN()-11)),0),0), IF($L571&gt;0,IF(AND(INDIRECT(ADDRESS($L571,44))=0,INDIRECT(ADDRESS($L571,38))&lt;&gt;"UL"),INDIRECT(ADDRESS($L571,COLUMN()-11)),0),0), IF($M571&gt;0,IF(AND(INDIRECT(ADDRESS($M571,44))=0,INDIRECT(ADDRESS($M571,38))&lt;&gt;"UL"),INDIRECT(ADDRESS($M571,COLUMN()-11)),0),0))</f>
        <v>0</v>
      </c>
      <c r="BN571" s="57" cm="1">
        <f t="array" aca="1" ref="BN571" ca="1">SUM(IF($C571&gt;0,IF(AND(INDIRECT(ADDRESS($C571,44))=0,INDIRECT(ADDRESS($C571,38))&lt;&gt;"UL"),INDIRECT(ADDRESS($C571,COLUMN()-12)),0),0), IF($D571&gt;0,IF(AND(INDIRECT(ADDRESS($D571,44))=0,INDIRECT(ADDRESS($D571,38))&lt;&gt;"UL"),INDIRECT(ADDRESS($D571,COLUMN()-12)),0),0), IF($E571&gt;0,IF(AND(INDIRECT(ADDRESS($E571,44))=0,INDIRECT(ADDRESS($E571,38))&lt;&gt;"UL"),INDIRECT(ADDRESS($E571,COLUMN()-12)),0),0), IF($F571&gt;0,IF(AND(INDIRECT(ADDRESS($F571,44))=0,INDIRECT(ADDRESS($F571,38))&lt;&gt;"UL"),INDIRECT(ADDRESS($F571,COLUMN()-12)),0),0), IF($G571&gt;0,IF(AND(INDIRECT(ADDRESS($G571,44))=0,INDIRECT(ADDRESS($G571,38))&lt;&gt;"UL"),INDIRECT(ADDRESS($G571,COLUMN()-12)),0),0), IF($H571&gt;0,IF(AND(INDIRECT(ADDRESS($H571,44))=0,INDIRECT(ADDRESS($H571,38))&lt;&gt;"UL"),INDIRECT(ADDRESS($H571,COLUMN()-12)),0),0), IF($I571&gt;0,IF(AND(INDIRECT(ADDRESS($I571,44))=0,INDIRECT(ADDRESS($I571,38))&lt;&gt;"UL"),INDIRECT(ADDRESS($I571,COLUMN()-12)),0),0), IF($J571&gt;0,IF(AND(INDIRECT(ADDRESS($J571,44))=0,INDIRECT(ADDRESS($J571,38))&lt;&gt;"UL"),INDIRECT(ADDRESS($J571,COLUMN()-12)),0),0), IF($K571&gt;0,IF(AND(INDIRECT(ADDRESS($K571,44))=0,INDIRECT(ADDRESS($K571,38))&lt;&gt;"UL"),INDIRECT(ADDRESS($K571,COLUMN()-11)),0),0), IF($L571&gt;0,IF(AND(INDIRECT(ADDRESS($L571,44))=0,INDIRECT(ADDRESS($L571,38))&lt;&gt;"UL"),INDIRECT(ADDRESS($L571,COLUMN()-11)),0),0), IF($M571&gt;0,IF(AND(INDIRECT(ADDRESS($M571,44))=0,INDIRECT(ADDRESS($M571,38))&lt;&gt;"UL"),INDIRECT(ADDRESS($M571,COLUMN()-11)),0),0))</f>
        <v>0</v>
      </c>
      <c r="BO571" s="57" cm="1">
        <f t="array" aca="1" ref="BO571" ca="1">SUM(IF($C571&gt;0,IF(AND(INDIRECT(ADDRESS($C571,44))=0,INDIRECT(ADDRESS($C571,38))&lt;&gt;"UL"),INDIRECT(ADDRESS($C571,COLUMN()-12)),0),0), IF($D571&gt;0,IF(AND(INDIRECT(ADDRESS($D571,44))=0,INDIRECT(ADDRESS($D571,38))&lt;&gt;"UL"),INDIRECT(ADDRESS($D571,COLUMN()-12)),0),0), IF($E571&gt;0,IF(AND(INDIRECT(ADDRESS($E571,44))=0,INDIRECT(ADDRESS($E571,38))&lt;&gt;"UL"),INDIRECT(ADDRESS($E571,COLUMN()-12)),0),0), IF($F571&gt;0,IF(AND(INDIRECT(ADDRESS($F571,44))=0,INDIRECT(ADDRESS($F571,38))&lt;&gt;"UL"),INDIRECT(ADDRESS($F571,COLUMN()-12)),0),0), IF($G571&gt;0,IF(AND(INDIRECT(ADDRESS($G571,44))=0,INDIRECT(ADDRESS($G571,38))&lt;&gt;"UL"),INDIRECT(ADDRESS($G571,COLUMN()-12)),0),0), IF($H571&gt;0,IF(AND(INDIRECT(ADDRESS($H571,44))=0,INDIRECT(ADDRESS($H571,38))&lt;&gt;"UL"),INDIRECT(ADDRESS($H571,COLUMN()-12)),0),0), IF($I571&gt;0,IF(AND(INDIRECT(ADDRESS($I571,44))=0,INDIRECT(ADDRESS($I571,38))&lt;&gt;"UL"),INDIRECT(ADDRESS($I571,COLUMN()-12)),0),0), IF($J571&gt;0,IF(AND(INDIRECT(ADDRESS($J571,44))=0,INDIRECT(ADDRESS($J571,38))&lt;&gt;"UL"),INDIRECT(ADDRESS($J571,COLUMN()-12)),0),0), IF($K571&gt;0,IF(AND(INDIRECT(ADDRESS($K571,44))=0,INDIRECT(ADDRESS($K571,38))&lt;&gt;"UL"),INDIRECT(ADDRESS($K571,COLUMN()-11)),0),0), IF($L571&gt;0,IF(AND(INDIRECT(ADDRESS($L571,44))=0,INDIRECT(ADDRESS($L571,38))&lt;&gt;"UL"),INDIRECT(ADDRESS($L571,COLUMN()-11)),0),0), IF($M571&gt;0,IF(AND(INDIRECT(ADDRESS($M571,44))=0,INDIRECT(ADDRESS($M571,38))&lt;&gt;"UL"),INDIRECT(ADDRESS($M571,COLUMN()-11)),0),0))</f>
        <v>0</v>
      </c>
      <c r="BP571" s="57" cm="1">
        <f t="array" aca="1" ref="BP571" ca="1">SUM(IF($C571&gt;0,IF(AND(INDIRECT(ADDRESS($C571,44))=0,INDIRECT(ADDRESS($C571,38))&lt;&gt;"UL"),INDIRECT(ADDRESS($C571,COLUMN()-12)),0),0), IF($D571&gt;0,IF(AND(INDIRECT(ADDRESS($D571,44))=0,INDIRECT(ADDRESS($D571,38))&lt;&gt;"UL"),INDIRECT(ADDRESS($D571,COLUMN()-12)),0),0), IF($E571&gt;0,IF(AND(INDIRECT(ADDRESS($E571,44))=0,INDIRECT(ADDRESS($E571,38))&lt;&gt;"UL"),INDIRECT(ADDRESS($E571,COLUMN()-12)),0),0), IF($F571&gt;0,IF(AND(INDIRECT(ADDRESS($F571,44))=0,INDIRECT(ADDRESS($F571,38))&lt;&gt;"UL"),INDIRECT(ADDRESS($F571,COLUMN()-12)),0),0), IF($G571&gt;0,IF(AND(INDIRECT(ADDRESS($G571,44))=0,INDIRECT(ADDRESS($G571,38))&lt;&gt;"UL"),INDIRECT(ADDRESS($G571,COLUMN()-12)),0),0), IF($H571&gt;0,IF(AND(INDIRECT(ADDRESS($H571,44))=0,INDIRECT(ADDRESS($H571,38))&lt;&gt;"UL"),INDIRECT(ADDRESS($H571,COLUMN()-12)),0),0), IF($I571&gt;0,IF(AND(INDIRECT(ADDRESS($I571,44))=0,INDIRECT(ADDRESS($I571,38))&lt;&gt;"UL"),INDIRECT(ADDRESS($I571,COLUMN()-12)),0),0), IF($J571&gt;0,IF(AND(INDIRECT(ADDRESS($J571,44))=0,INDIRECT(ADDRESS($J571,38))&lt;&gt;"UL"),INDIRECT(ADDRESS($J571,COLUMN()-12)),0),0), IF($K571&gt;0,IF(AND(INDIRECT(ADDRESS($K571,44))=0,INDIRECT(ADDRESS($K571,38))&lt;&gt;"UL"),INDIRECT(ADDRESS($K571,COLUMN()-11)),0),0), IF($L571&gt;0,IF(AND(INDIRECT(ADDRESS($L571,44))=0,INDIRECT(ADDRESS($L571,38))&lt;&gt;"UL"),INDIRECT(ADDRESS($L571,COLUMN()-11)),0),0), IF($M571&gt;0,IF(AND(INDIRECT(ADDRESS($M571,44))=0,INDIRECT(ADDRESS($M571,38))&lt;&gt;"UL"),INDIRECT(ADDRESS($M571,COLUMN()-11)),0),0))</f>
        <v>0</v>
      </c>
      <c r="BQ571" s="57">
        <f ca="1">IF(AU571="S",BM571,IF(AU571="MS",BN571,IF(AU571="ML",BO571,BP571)))</f>
        <v>0</v>
      </c>
      <c r="BR571" s="161">
        <f ca="1">(((AZ571+BB571+BL571+BQ571)/(AY571+BB571+BK571+BQ571)*AB571^$BR$296)^$BQ$296)*100</f>
        <v>64.934587154510467</v>
      </c>
      <c r="BS571" s="56"/>
      <c r="BT571" s="56">
        <f ca="1">IF(AD571&lt;BG571,((((AY571+BK571)*AB571)+((BE571+BQ571)*(1-AB571))+BF571)*AD571),((((AY571*AB571)+(BE571*(1-AB571))+BF571)*AD571)+(((BK571*AB571)+(BQ571*(1-AB571)))*BG571)))</f>
        <v>2.4600086063189734</v>
      </c>
      <c r="BU571" s="87">
        <f ca="1">BT571/N571</f>
        <v>9.8400344252758939E-2</v>
      </c>
      <c r="BV571" s="57" t="s">
        <v>33</v>
      </c>
      <c r="BW571" s="57" cm="1">
        <f t="array" aca="1" ref="BW571" ca="1">SUM(IF($C571&gt;0,IF(AND(INDIRECT(ADDRESS($C571,44))=0,INDIRECT(ADDRESS($C571,38))="UL",ISERROR(SEARCH("Rear",INDIRECT(ADDRESS($C571,33)))),ISERROR(SEARCH("Side",INDIRECT(ADDRESS($C571,33))))),INDIRECT(ADDRESS($C571,COLUMN())),0),0),IF($D571&gt;0,IF(AND(INDIRECT(ADDRESS($D571,44))=0,INDIRECT(ADDRESS($D571,38))="UL",ISERROR(SEARCH("Rear",INDIRECT(ADDRESS($D571,33)))),ISERROR(SEARCH("Side",INDIRECT(ADDRESS($D571,33))))),INDIRECT(ADDRESS($D571,COLUMN())),0),0),IF($E571&gt;0,IF(AND(INDIRECT(ADDRESS($E571,44))=0,INDIRECT(ADDRESS($E571,38))="UL",ISERROR(SEARCH("Rear",INDIRECT(ADDRESS($E571,33)))),ISERROR(SEARCH("Side",INDIRECT(ADDRESS($E571,33))))),INDIRECT(ADDRESS($E571,COLUMN())),0),0),IF($F571&gt;0,IF(AND(INDIRECT(ADDRESS($F571,44))=0,INDIRECT(ADDRESS($F571,38))="UL",ISERROR(SEARCH("Rear",INDIRECT(ADDRESS($F571,33)))),ISERROR(SEARCH("Side",INDIRECT(ADDRESS($F571,33))))),INDIRECT(ADDRESS($F571,COLUMN())),0),0),IF($G571&gt;0,IF(AND(INDIRECT(ADDRESS($G571,44))=0,INDIRECT(ADDRESS($G571,38))="UL",ISERROR(SEARCH("Rear",INDIRECT(ADDRESS($G571,33)))),ISERROR(SEARCH("Side",INDIRECT(ADDRESS($G571,33))))),INDIRECT(ADDRESS($G571,COLUMN())),0),0),IF($H571&gt;0,IF(AND(INDIRECT(ADDRESS($H571,44))=0,INDIRECT(ADDRESS($H571,38))="UL",ISERROR(SEARCH("Rear",INDIRECT(ADDRESS($H571,33)))),ISERROR(SEARCH("Side",INDIRECT(ADDRESS($H571,33))))),INDIRECT(ADDRESS($H571,COLUMN())),0),0),IF($I571&gt;0,IF(AND(INDIRECT(ADDRESS($I571,44))=0,INDIRECT(ADDRESS($I571,38))="UL",ISERROR(SEARCH("Rear",INDIRECT(ADDRESS($I571,33)))),ISERROR(SEARCH("Side",INDIRECT(ADDRESS($I571,33))))),INDIRECT(ADDRESS($I571,COLUMN())),0),0),IF($J571&gt;0,IF(AND(INDIRECT(ADDRESS($J571,44))=0,INDIRECT(ADDRESS($J571,38))="UL",ISERROR(SEARCH("Rear",INDIRECT(ADDRESS($J571,33)))),ISERROR(SEARCH("Side",INDIRECT(ADDRESS($J571,33))))),INDIRECT(ADDRESS($J571,COLUMN())),0),0),IF($K571&gt;0,IF(AND(INDIRECT(ADDRESS($K571,44))=0,INDIRECT(ADDRESS($K571,38))="UL",ISERROR(SEARCH("Rear",INDIRECT(ADDRESS($K571,33)))),ISERROR(SEARCH("Side",INDIRECT(ADDRESS($K571,33))))),INDIRECT(ADDRESS($K571,COLUMN())),0),0),IF($L571&gt;0,IF(AND(INDIRECT(ADDRESS($L571,44))=0,INDIRECT(ADDRESS($L571,38))="UL",ISERROR(SEARCH("Rear",INDIRECT(ADDRESS($L571,33)))),ISERROR(SEARCH("Side",INDIRECT(ADDRESS($L571,33))))),INDIRECT(ADDRESS($L571,COLUMN())),0),0),IF($M571&gt;0,IF(AND(INDIRECT(ADDRESS($M571,44))=0,INDIRECT(ADDRESS($M571,38))="UL",ISERROR(SEARCH("Rear",INDIRECT(ADDRESS($M571,33)))),ISERROR(SEARCH("Side",INDIRECT(ADDRESS($M571,33))))),INDIRECT(ADDRESS($M571,COLUMN())),0),0))</f>
        <v>0</v>
      </c>
      <c r="BX571" s="57">
        <f ca="1">IF(BV571="S",AV571,BW571)</f>
        <v>0.16666666666666666</v>
      </c>
      <c r="BY571" s="57" cm="1">
        <f t="array" aca="1" ref="BY571" ca="1">SUM(IF($C571&gt;0,IF(AND(INDIRECT(ADDRESS($C571,44))=0,INDIRECT(ADDRESS($C571,38))="UL"),INDIRECT(ADDRESS($C571,COLUMN())),0),0),IF($D571&gt;0,IF(AND(INDIRECT(ADDRESS($D571,44))=0,INDIRECT(ADDRESS($D571,38))="UL"),INDIRECT(ADDRESS($D571,COLUMN())),0),0),IF($E571&gt;0,IF(AND(INDIRECT(ADDRESS($E571,44))=0,INDIRECT(ADDRESS($E571,38))="UL"),INDIRECT(ADDRESS($E571,COLUMN())),0),0),IF($F571&gt;0,IF(AND(INDIRECT(ADDRESS($F571,44))=0,INDIRECT(ADDRESS($F571,38))="UL"),INDIRECT(ADDRESS($F571,COLUMN())),0),0),IF($G571&gt;0,IF(AND(INDIRECT(ADDRESS($G571,44))=0,INDIRECT(ADDRESS($G571,38))="UL"),INDIRECT(ADDRESS($G571,COLUMN())),0),0),IF($H571&gt;0,IF(AND(INDIRECT(ADDRESS($H571,44))=0,INDIRECT(ADDRESS($H571,38))="UL"),INDIRECT(ADDRESS($H571,COLUMN())),0),0),IF($I571&gt;0,IF(AND(INDIRECT(ADDRESS($I571,44))=0,INDIRECT(ADDRESS($I571,38))="UL"),INDIRECT(ADDRESS($I571,COLUMN())),0),0),IF($J571&gt;0,IF(AND(INDIRECT(ADDRESS($J571,44))=0,INDIRECT(ADDRESS($J571,38))="UL"),INDIRECT(ADDRESS($J571,COLUMN())),0),0),IF($K571&gt;0,IF(AND(INDIRECT(ADDRESS($K571,44))=0,INDIRECT(ADDRESS($K571,38))="UL"),INDIRECT(ADDRESS($K571,COLUMN())),0),0),IF($L571&gt;0,IF(AND(INDIRECT(ADDRESS($L571,44))=0,INDIRECT(ADDRESS($L571,38))="UL"),INDIRECT(ADDRESS($L571,COLUMN())),0),0),IF($M571&gt;0,IF(AND(INDIRECT(ADDRESS($M571,44))=0,INDIRECT(ADDRESS($M571,38))="UL"),INDIRECT(ADDRESS($M571,COLUMN())),0),0))</f>
        <v>0</v>
      </c>
      <c r="BZ571" s="57" cm="1">
        <f t="array" aca="1" ref="BZ571" ca="1">SUM(IF($C571&gt;0,IF(AND(INDIRECT(ADDRESS($C571,44))=0,INDIRECT(ADDRESS($C571,38))="UL"),INDIRECT(ADDRESS($C571,COLUMN())),0),0),IF($D571&gt;0,IF(AND(INDIRECT(ADDRESS($D571,44))=0,INDIRECT(ADDRESS($D571,38))="UL"),INDIRECT(ADDRESS($D571,COLUMN())),0),0),IF($E571&gt;0,IF(AND(INDIRECT(ADDRESS($E571,44))=0,INDIRECT(ADDRESS($E571,38))="UL"),INDIRECT(ADDRESS($E571,COLUMN())),0),0),IF($F571&gt;0,IF(AND(INDIRECT(ADDRESS($F571,44))=0,INDIRECT(ADDRESS($F571,38))="UL"),INDIRECT(ADDRESS($F571,COLUMN())),0),0),IF($G571&gt;0,IF(AND(INDIRECT(ADDRESS($G571,44))=0,INDIRECT(ADDRESS($G571,38))="UL"),INDIRECT(ADDRESS($G571,COLUMN())),0),0),IF($H571&gt;0,IF(AND(INDIRECT(ADDRESS($H571,44))=0,INDIRECT(ADDRESS($H571,38))="UL"),INDIRECT(ADDRESS($H571,COLUMN())),0),0),IF($I571&gt;0,IF(AND(INDIRECT(ADDRESS($I571,44))=0,INDIRECT(ADDRESS($I571,38))="UL"),INDIRECT(ADDRESS($I571,COLUMN())),0),0),IF($J571&gt;0,IF(AND(INDIRECT(ADDRESS($J571,44))=0,INDIRECT(ADDRESS($J571,38))="UL"),INDIRECT(ADDRESS($J571,COLUMN())),0),0),IF($K571&gt;0,IF(AND(INDIRECT(ADDRESS($K571,44))=0,INDIRECT(ADDRESS($K571,38))="UL"),INDIRECT(ADDRESS($K571,COLUMN())),0),0),IF($L571&gt;0,IF(AND(INDIRECT(ADDRESS($L571,44))=0,INDIRECT(ADDRESS($L571,38))="UL"),INDIRECT(ADDRESS($L571,COLUMN())),0),0),IF($M571&gt;0,IF(AND(INDIRECT(ADDRESS($M571,44))=0,INDIRECT(ADDRESS($M571,38))="UL"),INDIRECT(ADDRESS($M571,COLUMN())),0),0))</f>
        <v>0</v>
      </c>
      <c r="CA571" s="57">
        <f ca="1">IF(BV571="S",BY571,BZ571)</f>
        <v>0</v>
      </c>
      <c r="CB571" s="57" cm="1">
        <f t="array" aca="1" ref="CB571" ca="1">SUM(IF($C571&gt;0,IF(AND(INDIRECT(ADDRESS($C571,44))=0,INDIRECT(ADDRESS($C571,38))&lt;&gt;"UL"),INDIRECT(ADDRESS($C571,COLUMN())),0),0),IF($D571&gt;0,IF(AND(INDIRECT(ADDRESS($D571,44))=0,INDIRECT(ADDRESS($D571,38))&lt;&gt;"UL"),INDIRECT(ADDRESS($D571,COLUMN())),0),0),IF($E571&gt;0,IF(AND(INDIRECT(ADDRESS($E571,44))=0,INDIRECT(ADDRESS($E571,38))&lt;&gt;"UL"),INDIRECT(ADDRESS($E571,COLUMN())),0),0),IF($F571&gt;0,IF(AND(INDIRECT(ADDRESS($F571,44))=0,INDIRECT(ADDRESS($F571,38))&lt;&gt;"UL"),INDIRECT(ADDRESS($F571,COLUMN())),0),0),IF($G571&gt;0,IF(AND(INDIRECT(ADDRESS($G571,44))=0,INDIRECT(ADDRESS($G571,38))&lt;&gt;"UL"),INDIRECT(ADDRESS($G571,COLUMN())),0),0),IF($H571&gt;0,IF(AND(INDIRECT(ADDRESS($H571,44))=0,INDIRECT(ADDRESS($H571,38))&lt;&gt;"UL"),INDIRECT(ADDRESS($H571,COLUMN())),0),0),IF($I571&gt;0,IF(AND(INDIRECT(ADDRESS($I571,44))=0,INDIRECT(ADDRESS($I571,38))&lt;&gt;"UL"),INDIRECT(ADDRESS($I571,COLUMN())),0),0),IF($J571&gt;0,IF(AND(INDIRECT(ADDRESS($J571,44))=0,INDIRECT(ADDRESS($J571,38))&lt;&gt;"UL"),INDIRECT(ADDRESS($J571,COLUMN())),0),0),IF($K571&gt;0,IF(AND(INDIRECT(ADDRESS($K571,44))=0,INDIRECT(ADDRESS($K571,38))&lt;&gt;"UL"),INDIRECT(ADDRESS($K571,COLUMN())),0),0),IF($L571&gt;0,IF(AND(INDIRECT(ADDRESS($L571,44))=0,INDIRECT(ADDRESS($L571,38))&lt;&gt;"UL"),INDIRECT(ADDRESS($L571,COLUMN())),0),0),IF($M571&gt;0,IF(AND(INDIRECT(ADDRESS($M571,44))=0,INDIRECT(ADDRESS($M571,38))&lt;&gt;"UL"),INDIRECT(ADDRESS($M571,COLUMN())),0),0))</f>
        <v>0</v>
      </c>
      <c r="CC571" s="57">
        <f ca="1">IF(BV571="S",BH571,CB571)</f>
        <v>0</v>
      </c>
      <c r="CD571" s="57" cm="1">
        <f t="array" aca="1" ref="CD571" ca="1">SUM(IF($C571&gt;0,IF(AND(INDIRECT(ADDRESS($C571,44))=0,INDIRECT(ADDRESS($C571,38))&lt;&gt;"UL"),INDIRECT(ADDRESS($C571,COLUMN())),0),0),IF($D571&gt;0,IF(AND(INDIRECT(ADDRESS($D571,44))=0,INDIRECT(ADDRESS($D571,38))&lt;&gt;"UL"),INDIRECT(ADDRESS($D571,COLUMN())),0),0),IF($E571&gt;0,IF(AND(INDIRECT(ADDRESS($E571,44))=0,INDIRECT(ADDRESS($E571,38))&lt;&gt;"UL"),INDIRECT(ADDRESS($E571,COLUMN())),0),0),IF($F571&gt;0,IF(AND(INDIRECT(ADDRESS($F571,44))=0,INDIRECT(ADDRESS($F571,38))&lt;&gt;"UL"),INDIRECT(ADDRESS($F571,COLUMN())),0),0),IF($G571&gt;0,IF(AND(INDIRECT(ADDRESS($G571,44))=0,INDIRECT(ADDRESS($G571,38))&lt;&gt;"UL"),INDIRECT(ADDRESS($G571,COLUMN())),0),0),IF($H571&gt;0,IF(AND(INDIRECT(ADDRESS($H571,44))=0,INDIRECT(ADDRESS($H571,38))&lt;&gt;"UL"),INDIRECT(ADDRESS($H571,COLUMN())),0),0),IF($I571&gt;0,IF(AND(INDIRECT(ADDRESS($I571,44))=0,INDIRECT(ADDRESS($I571,38))&lt;&gt;"UL"),INDIRECT(ADDRESS($I571,COLUMN())),0),0),IF($J571&gt;0,IF(AND(INDIRECT(ADDRESS($J571,44))=0,INDIRECT(ADDRESS($J571,38))&lt;&gt;"UL"),INDIRECT(ADDRESS($J571,COLUMN())),0),0),IF($K571&gt;0,IF(AND(INDIRECT(ADDRESS($K571,44))=0,INDIRECT(ADDRESS($K571,38))&lt;&gt;"UL"),INDIRECT(ADDRESS($K571,COLUMN())),0),0),IF($L571&gt;0,IF(AND(INDIRECT(ADDRESS($L571,44))=0,INDIRECT(ADDRESS($L571,38))&lt;&gt;"UL"),INDIRECT(ADDRESS($L571,COLUMN())),0),0),IF($M571&gt;0,IF(AND(INDIRECT(ADDRESS($M571,44))=0,INDIRECT(ADDRESS($M571,38))&lt;&gt;"UL"),INDIRECT(ADDRESS($M571,COLUMN())),0),0))</f>
        <v>0</v>
      </c>
      <c r="CE571" s="57" cm="1">
        <f t="array" aca="1" ref="CE571" ca="1">SUM(IF($C571&gt;0,IF(AND(INDIRECT(ADDRESS($C571,44))=0,INDIRECT(ADDRESS($C571,38))&lt;&gt;"UL"),INDIRECT(ADDRESS($C571,COLUMN())),0),0),IF($D571&gt;0,IF(AND(INDIRECT(ADDRESS($D571,44))=0,INDIRECT(ADDRESS($D571,38))&lt;&gt;"UL"),INDIRECT(ADDRESS($D571,COLUMN())),0),0),IF($E571&gt;0,IF(AND(INDIRECT(ADDRESS($E571,44))=0,INDIRECT(ADDRESS($E571,38))&lt;&gt;"UL"),INDIRECT(ADDRESS($E571,COLUMN())),0),0),IF($F571&gt;0,IF(AND(INDIRECT(ADDRESS($F571,44))=0,INDIRECT(ADDRESS($F571,38))&lt;&gt;"UL"),INDIRECT(ADDRESS($F571,COLUMN())),0),0),IF($G571&gt;0,IF(AND(INDIRECT(ADDRESS($G571,44))=0,INDIRECT(ADDRESS($G571,38))&lt;&gt;"UL"),INDIRECT(ADDRESS($G571,COLUMN())),0),0),IF($H571&gt;0,IF(AND(INDIRECT(ADDRESS($H571,44))=0,INDIRECT(ADDRESS($H571,38))&lt;&gt;"UL"),INDIRECT(ADDRESS($H571,COLUMN())),0),0),IF($I571&gt;0,IF(AND(INDIRECT(ADDRESS($I571,44))=0,INDIRECT(ADDRESS($I571,38))&lt;&gt;"UL"),INDIRECT(ADDRESS($I571,COLUMN())),0),0),IF($J571&gt;0,IF(AND(INDIRECT(ADDRESS($J571,44))=0,INDIRECT(ADDRESS($J571,38))&lt;&gt;"UL"),INDIRECT(ADDRESS($J571,COLUMN())),0),0),IF($K571&gt;0,IF(AND(INDIRECT(ADDRESS($K571,44))=0,INDIRECT(ADDRESS($K571,38))&lt;&gt;"UL"),INDIRECT(ADDRESS($K571,COLUMN())),0),0),IF($L571&gt;0,IF(AND(INDIRECT(ADDRESS($L571,44))=0,INDIRECT(ADDRESS($L571,38))&lt;&gt;"UL"),INDIRECT(ADDRESS($L571,COLUMN())),0),0),IF($M571&gt;0,IF(AND(INDIRECT(ADDRESS($M571,44))=0,INDIRECT(ADDRESS($M571,38))&lt;&gt;"UL"),INDIRECT(ADDRESS($M571,COLUMN())),0),0))</f>
        <v>0</v>
      </c>
      <c r="CF571" s="57">
        <f ca="1">IF(BV571="S",CD571,CE571)</f>
        <v>0</v>
      </c>
      <c r="CG571" s="57">
        <f ca="1">IF(AD571&lt;BG571,((((BX571+CC571)*AB571)+((CA571+CF571)*(1-AB571)))*AD571),((((BX571*AB571)+((CA571)*(1-AB571)))*AD571)+(((CC571*AB571)+((CF571))*(1-AB571)))*BG571))</f>
        <v>0.34281208030895588</v>
      </c>
      <c r="CH571" s="57">
        <f ca="1">CG571/N571</f>
        <v>1.3712483212358234E-2</v>
      </c>
      <c r="CI571" s="19">
        <f ca="1">AD571*X571</f>
        <v>18.198522154821941</v>
      </c>
      <c r="CJ571" s="19"/>
      <c r="CK571" s="57" cm="1">
        <f t="array" aca="1" ref="CK571" ca="1">IF(AU571="S", SUM(IF($C571&gt;0,IF(INDIRECT(ADDRESS($C571,43))&lt;&gt;1,INDIRECT(ADDRESS($C571,48)),0),0), IF($D571&gt;0,IF(INDIRECT(ADDRESS($D571,43))&lt;&gt;1,INDIRECT(ADDRESS($D571,48)),0),0), IF($E571&gt;0,IF(INDIRECT(ADDRESS($E571,43))&lt;&gt;1,INDIRECT(ADDRESS($E571,48)),0),0), IF($F571&gt;0,IF(INDIRECT(ADDRESS($F571,43))&lt;&gt;1,INDIRECT(ADDRESS($F571,48)),0),0), IF($G571&gt;0,IF(INDIRECT(ADDRESS($G571,43))&lt;&gt;1,INDIRECT(ADDRESS($G571,48)),0),0), IF($H571&gt;0,IF(INDIRECT(ADDRESS($H571,43))&lt;&gt;1,INDIRECT(ADDRESS($H571,48)),0),0), IF($I571&gt;0,IF(INDIRECT(ADDRESS($I571,43))&lt;&gt;1,INDIRECT(ADDRESS($I571,48)),0),0), IF($J571&gt;0,IF(INDIRECT(ADDRESS($J571,43))&lt;&gt;1,INDIRECT(ADDRESS($J571,48)),0),0), IF($K571&gt;0,IF(INDIRECT(ADDRESS($K571,43))&lt;&gt;1,INDIRECT(ADDRESS($K571,48)),0),0), IF($L571&gt;0,IF(INDIRECT(ADDRESS($L571,43))&lt;&gt;1,INDIRECT(ADDRESS($L571,48)),0),0), IF($M571&gt;0,IF(INDIRECT(ADDRESS($M571,43))&lt;&gt;1,INDIRECT(ADDRESS($M571,48)),0),0)), IF(AU571="L",SUM(IF($C571&gt;0,IF(INDIRECT(ADDRESS($C571,43))&lt;&gt;1,INDIRECT(ADDRESS($C571,50)),0),0), IF($D571&gt;0,IF(INDIRECT(ADDRESS($D571,43))&lt;&gt;1,INDIRECT(ADDRESS($D571,50)),0),0), IF($E571&gt;0,IF(INDIRECT(ADDRESS($E571,43))&lt;&gt;1,INDIRECT(ADDRESS($E571,50)),0),0), IF($F571&gt;0,IF(INDIRECT(ADDRESS($F571,43))&lt;&gt;1,INDIRECT(ADDRESS($F571,50)),0),0), IF($G571&gt;0,IF(INDIRECT(ADDRESS($G571,43))&lt;&gt;1,INDIRECT(ADDRESS($G571,50)),0),0), IF($G571&gt;0,IF(INDIRECT(ADDRESS($G571,43))&lt;&gt;1,INDIRECT(ADDRESS($G571,50)),0),0), IF($H571&gt;0,IF(INDIRECT(ADDRESS($H571,43))&lt;&gt;1,INDIRECT(ADDRESS($H571,50)),0),0), IF($I571&gt;0,IF(INDIRECT(ADDRESS($I571,43))&lt;&gt;1,INDIRECT(ADDRESS($I571,50)),0),0), IF($J571&gt;0,IF(INDIRECT(ADDRESS($J571,43))&lt;&gt;1,INDIRECT(ADDRESS($J571,50)),0),0), IF($K571&gt;0,IF(INDIRECT(ADDRESS($K571,43))&lt;&gt;1,INDIRECT(ADDRESS($K571,50)),0),0), IF($L571&gt;0,IF(INDIRECT(ADDRESS($L571,43))&lt;&gt;1,INDIRECT(ADDRESS($L571,50)),0),0), IF($M571&gt;0,IF(INDIRECT(ADDRESS($M571,43))&lt;&gt;1,INDIRECT(ADDRESS($M571,50)),0),0)), SUM(IF($C571&gt;0,IF(INDIRECT(ADDRESS($C571,43))&lt;&gt;1,INDIRECT(ADDRESS($C571,49)),0),0), IF($D571&gt;0,IF(INDIRECT(ADDRESS($D571,43))&lt;&gt;1,INDIRECT(ADDRESS($D571,49)),0),0), IF($E571&gt;0,IF(INDIRECT(ADDRESS($E571,43))&lt;&gt;1,INDIRECT(ADDRESS($E571,49)),0),0), IF($F571&gt;0,IF(INDIRECT(ADDRESS($F571,43))&lt;&gt;1,INDIRECT(ADDRESS($F571,49)),0),0), IF($G571&gt;0,IF(INDIRECT(ADDRESS($G571,43))&lt;&gt;1,INDIRECT(ADDRESS($G571,49)),0),0), IF($G571&gt;0,IF(INDIRECT(ADDRESS($G571,43))&lt;&gt;1,INDIRECT(ADDRESS($G571,49)),0),0), IF($H571&gt;0,IF(INDIRECT(ADDRESS($H571,43))&lt;&gt;1,INDIRECT(ADDRESS($H571,49)),0),0), IF($I571&gt;0,IF(INDIRECT(ADDRESS($I571,43))&lt;&gt;1,INDIRECT(ADDRESS($I571,49)),0),0), IF($J571&gt;0,IF(INDIRECT(ADDRESS($J571,43))&lt;&gt;1,INDIRECT(ADDRESS($J571,49)),0),0), IF($K571&gt;0,IF(INDIRECT(ADDRESS($K571,43))&lt;&gt;1,INDIRECT(ADDRESS($K571,49)),0),0), IF($L571&gt;0,IF(INDIRECT(ADDRESS($L571,43))&lt;&gt;1,INDIRECT(ADDRESS($L571,49)),0),0), IF($M571&gt;0,IF(INDIRECT(ADDRESS($M571,43))&lt;&gt;1,INDIRECT(ADDRESS($M571,49)),0),0))))</f>
        <v>1.1666666666666665</v>
      </c>
      <c r="CL571" s="57" cm="1">
        <f t="array" aca="1" ref="CL571" ca="1">1.5*SUM(IF($C571&gt;0,IF(INDIRECT(ADDRESS($C571,44))=1,INDIRECT(ADDRESS($C571,48)),0),0), IF($D571&gt;0,IF(INDIRECT(ADDRESS($D571,44))=1,INDIRECT(ADDRESS($D571,48)),0),0), IF($E571&gt;0,IF(INDIRECT(ADDRESS($E571,44))=1,INDIRECT(ADDRESS($E571,48)),0),0), IF($F571&gt;0,IF(INDIRECT(ADDRESS($F571,44))=1,INDIRECT(ADDRESS($F571,48)),0),0), IF($G571&gt;0,IF(INDIRECT(ADDRESS($G571,44))=1,INDIRECT(ADDRESS($G571,48)),0),0), IF($H571&gt;0,IF(INDIRECT(ADDRESS($H571,44))=1,INDIRECT(ADDRESS($H571,48)),0),0), IF($I571&gt;0,IF(INDIRECT(ADDRESS($I571,44))=1,INDIRECT(ADDRESS($I571,48)),0),0), IF($J571&gt;0,IF(INDIRECT(ADDRESS($J571,44))=1,INDIRECT(ADDRESS($J571,48)),0),0), IF($K571&gt;0,IF(INDIRECT(ADDRESS($K571,44))=1,INDIRECT(ADDRESS($K571,48)),0),0), IF($L571&gt;0,IF(INDIRECT(ADDRESS($L571,44))=1,INDIRECT(ADDRESS($L571,48)),0),0), IF($M571&gt;0,IF(INDIRECT(ADDRESS($M571,44))=1,INDIRECT(ADDRESS($M571,48)),0),0))</f>
        <v>2.333333333333333</v>
      </c>
      <c r="CM571" s="56">
        <f ca="1">((BU571/$BU$34)^$BU$296)</f>
        <v>0.72440718980771279</v>
      </c>
      <c r="CN571" s="59"/>
    </row>
    <row r="572" spans="1:92" x14ac:dyDescent="0.25">
      <c r="A572" s="222" t="s">
        <v>603</v>
      </c>
      <c r="B572" s="74">
        <v>551</v>
      </c>
      <c r="C572" s="74">
        <v>559</v>
      </c>
      <c r="D572" s="74">
        <v>560</v>
      </c>
      <c r="E572" s="74">
        <v>561</v>
      </c>
      <c r="F572" s="74">
        <v>562</v>
      </c>
      <c r="G572" s="74">
        <v>563</v>
      </c>
      <c r="H572" s="74">
        <v>562</v>
      </c>
      <c r="I572" s="74"/>
      <c r="J572" s="74"/>
      <c r="K572" s="74"/>
      <c r="L572" s="74"/>
      <c r="M572" s="74"/>
      <c r="N572" s="67">
        <f ca="1">-16+SUM(INDIRECT(ADDRESS(B572,COLUMN())),IF(C572&gt;0,INDIRECT(ADDRESS(C572,COLUMN())),0),IF(D572&gt;0,INDIRECT(ADDRESS(D572,COLUMN())),0),IF(E572&gt;0,INDIRECT(ADDRESS(E572,COLUMN())),0),IF(F572&gt;0,INDIRECT(ADDRESS(F572,COLUMN())),0),IF(G572&gt;0,INDIRECT(ADDRESS(G572,COLUMN())),0),IF(H572&gt;0,INDIRECT(ADDRESS(H572,COLUMN())),0),IF(I572&gt;0,INDIRECT(ADDRESS(I572,COLUMN())),0),IF(J572&gt;0,INDIRECT(ADDRESS(J572,COLUMN())),0),IF(K572&gt;0,INDIRECT(ADDRESS(K572,COLUMN())),0),IF(L572&gt;0,INDIRECT(ADDRESS(L572,COLUMN())),0),IF(M572&gt;0,INDIRECT(ADDRESS(M572,COLUMN())),0))</f>
        <v>60</v>
      </c>
      <c r="O572" s="67" t="str" cm="1">
        <f t="array" aca="1" ref="O572" ca="1">INDIRECT(ADDRESS($B572,COLUMN()))</f>
        <v>Bomber</v>
      </c>
      <c r="P572" s="67" cm="1">
        <f t="array" aca="1" ref="P572" ca="1">INDIRECT(ADDRESS($B572,COLUMN()))</f>
        <v>12</v>
      </c>
      <c r="Q572" s="67" cm="1">
        <f t="array" aca="1" ref="Q572" ca="1">INDIRECT(ADDRESS($B572,COLUMN()))</f>
        <v>0</v>
      </c>
      <c r="R572" s="67" cm="1">
        <f t="array" aca="1" ref="R572" ca="1">INDIRECT(ADDRESS($B572,COLUMN()))</f>
        <v>0</v>
      </c>
      <c r="S572" s="67" cm="1">
        <f t="array" aca="1" ref="S572" ca="1">INDIRECT(ADDRESS($B572,COLUMN()))</f>
        <v>1</v>
      </c>
      <c r="T572" s="67" t="str" cm="1">
        <f t="array" aca="1" ref="T572" ca="1">INDIRECT(ADDRESS($B572,COLUMN()))</f>
        <v>1-2</v>
      </c>
      <c r="U572" s="67" cm="1">
        <f t="array" aca="1" ref="U572" ca="1">INDIRECT(ADDRESS($B572,COLUMN()))</f>
        <v>2</v>
      </c>
      <c r="V572" s="67" cm="1">
        <f t="array" aca="1" ref="V572" ca="1">INDIRECT(ADDRESS($B572,COLUMN()))</f>
        <v>0</v>
      </c>
      <c r="W572" s="67" cm="1">
        <f t="array" aca="1" ref="W572" ca="1">INDIRECT(ADDRESS($B572,COLUMN()))</f>
        <v>3</v>
      </c>
      <c r="X572" s="67" cm="1">
        <f t="array" aca="1" ref="X572" ca="1">INDIRECT(ADDRESS($B572,COLUMN()))</f>
        <v>5</v>
      </c>
      <c r="Y572" s="67" cm="1">
        <f t="array" aca="1" ref="Y572" ca="1">INDIRECT(ADDRESS($B572,COLUMN()))</f>
        <v>1</v>
      </c>
      <c r="Z572" s="67" cm="1">
        <f t="array" aca="1" ref="Z572" ca="1">INDIRECT(ADDRESS($B572,COLUMN()))</f>
        <v>5</v>
      </c>
      <c r="AA572" s="67" t="str" cm="1">
        <f t="array" aca="1" ref="AA572" ca="1">INDIRECT(ADDRESS($B572,COLUMN()))</f>
        <v>Rocket Boosters</v>
      </c>
      <c r="AB572" s="56">
        <f ca="1">((U572/8)^$V$296)*((((X572-(Y572-1)/2)/8)^$X$296)*((S572/3)^$S$296))*(((8-W572)/6)^$W$296)</f>
        <v>0.5809291819520529</v>
      </c>
      <c r="AC572" s="56">
        <f ca="1">SUM(((25/N572)^$Z$296)*(AB572/$AB$34))</f>
        <v>0.37949856920672387</v>
      </c>
      <c r="AD572" s="56">
        <f ca="1">(P572/($CN$34*(1/AC572)))</f>
        <v>3.959985069983206</v>
      </c>
      <c r="AF572" s="65"/>
      <c r="AG572" s="65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52"/>
      <c r="AU572" s="54" t="s">
        <v>113</v>
      </c>
      <c r="AV572" s="57" cm="1">
        <f t="array" aca="1" ref="AV572" ca="1">SUM(IF($C572&gt;0,IF(AND(INDIRECT(ADDRESS($C572,44))=0,INDIRECT(ADDRESS($C572,38))="UL",ISERROR(SEARCH("Rear",INDIRECT(ADDRESS($C572,33)))),ISERROR(SEARCH("Side",INDIRECT(ADDRESS($C572,33))))),INDIRECT(ADDRESS($C572,COLUMN())),0),0),IF($D572&gt;0,IF(AND(INDIRECT(ADDRESS($D572,44))=0,INDIRECT(ADDRESS($D572,38))="UL",ISERROR(SEARCH("Rear",INDIRECT(ADDRESS($D572,33)))),ISERROR(SEARCH("Side",INDIRECT(ADDRESS($D572,33))))),INDIRECT(ADDRESS($D572,COLUMN())),0),0),IF($E572&gt;0,IF(AND(INDIRECT(ADDRESS($E572,44))=0,INDIRECT(ADDRESS($E572,38))="UL",ISERROR(SEARCH("Rear",INDIRECT(ADDRESS($E572,33)))),ISERROR(SEARCH("Side",INDIRECT(ADDRESS($E572,33))))),INDIRECT(ADDRESS($E572,COLUMN())),0),0),IF($F572&gt;0,IF(AND(INDIRECT(ADDRESS($F572,44))=0,INDIRECT(ADDRESS($F572,38))="UL",ISERROR(SEARCH("Rear",INDIRECT(ADDRESS($F572,33)))),ISERROR(SEARCH("Side",INDIRECT(ADDRESS($F572,33))))),INDIRECT(ADDRESS($F572,COLUMN())),0),0),IF($G572&gt;0,IF(AND(INDIRECT(ADDRESS($G572,44))=0,INDIRECT(ADDRESS($G572,38))="UL",ISERROR(SEARCH("Rear",INDIRECT(ADDRESS($G572,33)))),ISERROR(SEARCH("Side",INDIRECT(ADDRESS($G572,33))))),INDIRECT(ADDRESS($G572,COLUMN())),0),0),IF($H572&gt;0,IF(AND(INDIRECT(ADDRESS($H572,44))=0,INDIRECT(ADDRESS($H572,38))="UL",ISERROR(SEARCH("Rear",INDIRECT(ADDRESS($H572,33)))),ISERROR(SEARCH("Side",INDIRECT(ADDRESS($H572,33))))),INDIRECT(ADDRESS($H572,COLUMN())),0),0),IF($I572&gt;0,IF(AND(INDIRECT(ADDRESS($I572,44))=0,INDIRECT(ADDRESS($I572,38))="UL",ISERROR(SEARCH("Rear",INDIRECT(ADDRESS($I572,33)))),ISERROR(SEARCH("Side",INDIRECT(ADDRESS($I572,33))))),INDIRECT(ADDRESS($I572,COLUMN())),0),0),IF($J572&gt;0,IF(AND(INDIRECT(ADDRESS($J572,44))=0,INDIRECT(ADDRESS($J572,38))="UL",ISERROR(SEARCH("Rear",INDIRECT(ADDRESS($J572,33)))),ISERROR(SEARCH("Side",INDIRECT(ADDRESS($J572,33))))),INDIRECT(ADDRESS($J572,COLUMN())),0),0),IF($K572&gt;0,IF(AND(INDIRECT(ADDRESS($K572,44))=0,INDIRECT(ADDRESS($K572,38))="UL",ISERROR(SEARCH("Rear",INDIRECT(ADDRESS($K572,33)))),ISERROR(SEARCH("Side",INDIRECT(ADDRESS($K572,33))))),INDIRECT(ADDRESS($K572,COLUMN())),0),0),IF($L572&gt;0,IF(AND(INDIRECT(ADDRESS($L572,44))=0,INDIRECT(ADDRESS($L572,38))="UL",ISERROR(SEARCH("Rear",INDIRECT(ADDRESS($L572,33)))),ISERROR(SEARCH("Side",INDIRECT(ADDRESS($L572,33))))),INDIRECT(ADDRESS($L572,COLUMN())),0),0),IF($M572&gt;0,IF(AND(INDIRECT(ADDRESS($M572,44))=0,INDIRECT(ADDRESS($M572,38))="UL",ISERROR(SEARCH("Rear",INDIRECT(ADDRESS($M572,33)))),ISERROR(SEARCH("Side",INDIRECT(ADDRESS($M572,33))))),INDIRECT(ADDRESS($M572,COLUMN())),0),0))</f>
        <v>0.5</v>
      </c>
      <c r="AW572" s="57" cm="1">
        <f t="array" aca="1" ref="AW572" ca="1">SUM(IF($C572&gt;0,IF(AND(INDIRECT(ADDRESS($C572,44))=0,INDIRECT(ADDRESS($C572,38))="UL",ISERROR(SEARCH("Rear",INDIRECT(ADDRESS($C572,33)))),ISERROR(SEARCH("Side",INDIRECT(ADDRESS($C572,33))))),INDIRECT(ADDRESS($C572,COLUMN())),0),0),IF($D572&gt;0,IF(AND(INDIRECT(ADDRESS($D572,44))=0,INDIRECT(ADDRESS($D572,38))="UL",ISERROR(SEARCH("Rear",INDIRECT(ADDRESS($D572,33)))),ISERROR(SEARCH("Side",INDIRECT(ADDRESS($D572,33))))),INDIRECT(ADDRESS($D572,COLUMN())),0),0),IF($E572&gt;0,IF(AND(INDIRECT(ADDRESS($E572,44))=0,INDIRECT(ADDRESS($E572,38))="UL",ISERROR(SEARCH("Rear",INDIRECT(ADDRESS($E572,33)))),ISERROR(SEARCH("Side",INDIRECT(ADDRESS($E572,33))))),INDIRECT(ADDRESS($E572,COLUMN())),0),0),IF($F572&gt;0,IF(AND(INDIRECT(ADDRESS($F572,44))=0,INDIRECT(ADDRESS($F572,38))="UL",ISERROR(SEARCH("Rear",INDIRECT(ADDRESS($F572,33)))),ISERROR(SEARCH("Side",INDIRECT(ADDRESS($F572,33))))),INDIRECT(ADDRESS($F572,COLUMN())),0),0),IF($G572&gt;0,IF(AND(INDIRECT(ADDRESS($G572,44))=0,INDIRECT(ADDRESS($G572,38))="UL",ISERROR(SEARCH("Rear",INDIRECT(ADDRESS($G572,33)))),ISERROR(SEARCH("Side",INDIRECT(ADDRESS($G572,33))))),INDIRECT(ADDRESS($G572,COLUMN())),0),0),IF($H572&gt;0,IF(AND(INDIRECT(ADDRESS($H572,44))=0,INDIRECT(ADDRESS($H572,38))="UL",ISERROR(SEARCH("Rear",INDIRECT(ADDRESS($H572,33)))),ISERROR(SEARCH("Side",INDIRECT(ADDRESS($H572,33))))),INDIRECT(ADDRESS($H572,COLUMN())),0),0),IF($I572&gt;0,IF(AND(INDIRECT(ADDRESS($I572,44))=0,INDIRECT(ADDRESS($I572,38))="UL",ISERROR(SEARCH("Rear",INDIRECT(ADDRESS($I572,33)))),ISERROR(SEARCH("Side",INDIRECT(ADDRESS($I572,33))))),INDIRECT(ADDRESS($I572,COLUMN())),0),0),IF($J572&gt;0,IF(AND(INDIRECT(ADDRESS($J572,44))=0,INDIRECT(ADDRESS($J572,38))="UL",ISERROR(SEARCH("Rear",INDIRECT(ADDRESS($J572,33)))),ISERROR(SEARCH("Side",INDIRECT(ADDRESS($J572,33))))),INDIRECT(ADDRESS($J572,COLUMN())),0),0),IF($K572&gt;0,IF(AND(INDIRECT(ADDRESS($K572,44))=0,INDIRECT(ADDRESS($K572,38))="UL",ISERROR(SEARCH("Rear",INDIRECT(ADDRESS($K572,33)))),ISERROR(SEARCH("Side",INDIRECT(ADDRESS($K572,33))))),INDIRECT(ADDRESS($K572,COLUMN())),0),0),IF($L572&gt;0,IF(AND(INDIRECT(ADDRESS($L572,44))=0,INDIRECT(ADDRESS($L572,38))="UL",ISERROR(SEARCH("Rear",INDIRECT(ADDRESS($L572,33)))),ISERROR(SEARCH("Side",INDIRECT(ADDRESS($L572,33))))),INDIRECT(ADDRESS($L572,COLUMN())),0),0),IF($M572&gt;0,IF(AND(INDIRECT(ADDRESS($M572,44))=0,INDIRECT(ADDRESS($M572,38))="UL",ISERROR(SEARCH("Rear",INDIRECT(ADDRESS($M572,33)))),ISERROR(SEARCH("Side",INDIRECT(ADDRESS($M572,33))))),INDIRECT(ADDRESS($M572,COLUMN())),0),0))</f>
        <v>1.5</v>
      </c>
      <c r="AX572" s="57" cm="1">
        <f t="array" aca="1" ref="AX572" ca="1">SUM(IF($C572&gt;0,IF(AND(INDIRECT(ADDRESS($C572,44))=0,INDIRECT(ADDRESS($C572,38))="UL",ISERROR(SEARCH("Rear",INDIRECT(ADDRESS($C572,33)))),ISERROR(SEARCH("Side",INDIRECT(ADDRESS($C572,33))))),INDIRECT(ADDRESS($C572,COLUMN())),0),0),IF($D572&gt;0,IF(AND(INDIRECT(ADDRESS($D572,44))=0,INDIRECT(ADDRESS($D572,38))="UL",ISERROR(SEARCH("Rear",INDIRECT(ADDRESS($D572,33)))),ISERROR(SEARCH("Side",INDIRECT(ADDRESS($D572,33))))),INDIRECT(ADDRESS($D572,COLUMN())),0),0),IF($E572&gt;0,IF(AND(INDIRECT(ADDRESS($E572,44))=0,INDIRECT(ADDRESS($E572,38))="UL",ISERROR(SEARCH("Rear",INDIRECT(ADDRESS($E572,33)))),ISERROR(SEARCH("Side",INDIRECT(ADDRESS($E572,33))))),INDIRECT(ADDRESS($E572,COLUMN())),0),0),IF($F572&gt;0,IF(AND(INDIRECT(ADDRESS($F572,44))=0,INDIRECT(ADDRESS($F572,38))="UL",ISERROR(SEARCH("Rear",INDIRECT(ADDRESS($F572,33)))),ISERROR(SEARCH("Side",INDIRECT(ADDRESS($F572,33))))),INDIRECT(ADDRESS($F572,COLUMN())),0),0),IF($G572&gt;0,IF(AND(INDIRECT(ADDRESS($G572,44))=0,INDIRECT(ADDRESS($G572,38))="UL",ISERROR(SEARCH("Rear",INDIRECT(ADDRESS($G572,33)))),ISERROR(SEARCH("Side",INDIRECT(ADDRESS($G572,33))))),INDIRECT(ADDRESS($G572,COLUMN())),0),0),IF($H572&gt;0,IF(AND(INDIRECT(ADDRESS($H572,44))=0,INDIRECT(ADDRESS($H572,38))="UL",ISERROR(SEARCH("Rear",INDIRECT(ADDRESS($H572,33)))),ISERROR(SEARCH("Side",INDIRECT(ADDRESS($H572,33))))),INDIRECT(ADDRESS($H572,COLUMN())),0),0),IF($I572&gt;0,IF(AND(INDIRECT(ADDRESS($I572,44))=0,INDIRECT(ADDRESS($I572,38))="UL",ISERROR(SEARCH("Rear",INDIRECT(ADDRESS($I572,33)))),ISERROR(SEARCH("Side",INDIRECT(ADDRESS($I572,33))))),INDIRECT(ADDRESS($I572,COLUMN())),0),0),IF($J572&gt;0,IF(AND(INDIRECT(ADDRESS($J572,44))=0,INDIRECT(ADDRESS($J572,38))="UL",ISERROR(SEARCH("Rear",INDIRECT(ADDRESS($J572,33)))),ISERROR(SEARCH("Side",INDIRECT(ADDRESS($J572,33))))),INDIRECT(ADDRESS($J572,COLUMN())),0),0),IF($K572&gt;0,IF(AND(INDIRECT(ADDRESS($K572,44))=0,INDIRECT(ADDRESS($K572,38))="UL",ISERROR(SEARCH("Rear",INDIRECT(ADDRESS($K572,33)))),ISERROR(SEARCH("Side",INDIRECT(ADDRESS($K572,33))))),INDIRECT(ADDRESS($K572,COLUMN())),0),0),IF($L572&gt;0,IF(AND(INDIRECT(ADDRESS($L572,44))=0,INDIRECT(ADDRESS($L572,38))="UL",ISERROR(SEARCH("Rear",INDIRECT(ADDRESS($L572,33)))),ISERROR(SEARCH("Side",INDIRECT(ADDRESS($L572,33))))),INDIRECT(ADDRESS($L572,COLUMN())),0),0),IF($M572&gt;0,IF(AND(INDIRECT(ADDRESS($M572,44))=0,INDIRECT(ADDRESS($M572,38))="UL",ISERROR(SEARCH("Rear",INDIRECT(ADDRESS($M572,33)))),ISERROR(SEARCH("Side",INDIRECT(ADDRESS($M572,33))))),INDIRECT(ADDRESS($M572,COLUMN())),0),0))</f>
        <v>0</v>
      </c>
      <c r="AY572" s="58">
        <f ca="1">IF(AU572="S",AV572,IF(AU572="MS",AW572,IF(AU572="ML",AW572,AX572)))</f>
        <v>1.5</v>
      </c>
      <c r="AZ572" s="58">
        <f ca="1">SUM(AV572:AX572)/3</f>
        <v>0.66666666666666663</v>
      </c>
      <c r="BA572" s="58" cm="1">
        <f t="array" aca="1" ref="BA572" ca="1">SUM(IF($C572&gt;0,IF(AND(INDIRECT(ADDRESS($C572,44))=0,INDIRECT(ADDRESS($C572,38))="UL"),INDIRECT(ADDRESS($C572,COLUMN())),0),0),IF($D572&gt;0,IF(AND(INDIRECT(ADDRESS($D572,44))=0,INDIRECT(ADDRESS($D572,38))="UL"),INDIRECT(ADDRESS($D572,COLUMN())),0),0),IF($E572&gt;0,IF(AND(INDIRECT(ADDRESS($E572,44))=0,INDIRECT(ADDRESS($E572,38))="UL"),INDIRECT(ADDRESS($E572,COLUMN())),0),0),IF($F572&gt;0,IF(AND(INDIRECT(ADDRESS($F572,44))=0,INDIRECT(ADDRESS($F572,38))="UL"),INDIRECT(ADDRESS($F572,COLUMN())),0),0),IF($G572&gt;0,IF(AND(INDIRECT(ADDRESS($G572,44))=0,INDIRECT(ADDRESS($G572,38))="UL"),INDIRECT(ADDRESS($G572,COLUMN())),0),0),IF($H572&gt;0,IF(AND(INDIRECT(ADDRESS($H572,44))=0,INDIRECT(ADDRESS($H572,38))="UL"),INDIRECT(ADDRESS($H572,COLUMN())),0),0),IF($I572&gt;0,IF(AND(INDIRECT(ADDRESS($I572,44))=0,INDIRECT(ADDRESS($I572,38))="UL"),INDIRECT(ADDRESS($I572,COLUMN())),0),0),IF($J572&gt;0,IF(AND(INDIRECT(ADDRESS($J572,44))=0,INDIRECT(ADDRESS($J572,38))="UL"),INDIRECT(ADDRESS($J572,COLUMN())),0),0),IF($K572&gt;0,IF(AND(INDIRECT(ADDRESS($K572,44))=0,INDIRECT(ADDRESS($K572,38))="UL"),INDIRECT(ADDRESS($K572,COLUMN())),0),0),IF($L572&gt;0,IF(AND(INDIRECT(ADDRESS($L572,44))=0,INDIRECT(ADDRESS($L572,38))="UL"),INDIRECT(ADDRESS($L572,COLUMN())),0),0),IF($M572&gt;0,IF(AND(INDIRECT(ADDRESS($M572,44))=0,INDIRECT(ADDRESS($M572,38))="UL"),INDIRECT(ADDRESS($M572,COLUMN())),0),0))</f>
        <v>0.45714285714285707</v>
      </c>
      <c r="BB572" s="58" cm="1">
        <f t="array" aca="1" ref="BB572" ca="1">SUM(IF($C572&gt;0,IF(AND(INDIRECT(ADDRESS($C572,44))=0,INDIRECT(ADDRESS($C572,38))="UL"),INDIRECT(ADDRESS($C572,COLUMN())),0),0),IF($D572&gt;0,IF(AND(INDIRECT(ADDRESS($D572,44))=0,INDIRECT(ADDRESS($D572,38))="UL"),INDIRECT(ADDRESS($D572,COLUMN())),0),0),IF($E572&gt;0,IF(AND(INDIRECT(ADDRESS($E572,44))=0,INDIRECT(ADDRESS($E572,38))="UL"),INDIRECT(ADDRESS($E572,COLUMN())),0),0),IF($F572&gt;0,IF(AND(INDIRECT(ADDRESS($F572,44))=0,INDIRECT(ADDRESS($F572,38))="UL"),INDIRECT(ADDRESS($F572,COLUMN())),0),0),IF($G572&gt;0,IF(AND(INDIRECT(ADDRESS($G572,44))=0,INDIRECT(ADDRESS($G572,38))="UL"),INDIRECT(ADDRESS($G572,COLUMN())),0),0),IF($H572&gt;0,IF(AND(INDIRECT(ADDRESS($H572,44))=0,INDIRECT(ADDRESS($H572,38))="UL"),INDIRECT(ADDRESS($H572,COLUMN())),0),0),IF($I572&gt;0,IF(AND(INDIRECT(ADDRESS($I572,44))=0,INDIRECT(ADDRESS($I572,38))="UL"),INDIRECT(ADDRESS($I572,COLUMN())),0),0),IF($J572&gt;0,IF(AND(INDIRECT(ADDRESS($J572,44))=0,INDIRECT(ADDRESS($J572,38))="UL"),INDIRECT(ADDRESS($J572,COLUMN())),0),0),IF($K572&gt;0,IF(AND(INDIRECT(ADDRESS($K572,44))=0,INDIRECT(ADDRESS($K572,38))="UL"),INDIRECT(ADDRESS($K572,COLUMN())),0),0),IF($L572&gt;0,IF(AND(INDIRECT(ADDRESS($L572,44))=0,INDIRECT(ADDRESS($L572,38))="UL"),INDIRECT(ADDRESS($L572,COLUMN())),0),0),IF($M572&gt;0,IF(AND(INDIRECT(ADDRESS($M572,44))=0,INDIRECT(ADDRESS($M572,38))="UL"),INDIRECT(ADDRESS($M572,COLUMN())),0),0))</f>
        <v>0.21333333333333332</v>
      </c>
      <c r="BC572" s="58" cm="1">
        <f t="array" aca="1" ref="BC572" ca="1">SUM(IF($C572&gt;0,IF(AND(INDIRECT(ADDRESS($C572,44))=0,INDIRECT(ADDRESS($C572,38))="UL"),INDIRECT(ADDRESS($C572,COLUMN())),0),0),IF($D572&gt;0,IF(AND(INDIRECT(ADDRESS($D572,44))=0,INDIRECT(ADDRESS($D572,38))="UL"),INDIRECT(ADDRESS($D572,COLUMN())),0),0),IF($E572&gt;0,IF(AND(INDIRECT(ADDRESS($E572,44))=0,INDIRECT(ADDRESS($E572,38))="UL"),INDIRECT(ADDRESS($E572,COLUMN())),0),0),IF($F572&gt;0,IF(AND(INDIRECT(ADDRESS($F572,44))=0,INDIRECT(ADDRESS($F572,38))="UL"),INDIRECT(ADDRESS($F572,COLUMN())),0),0),IF($G572&gt;0,IF(AND(INDIRECT(ADDRESS($G572,44))=0,INDIRECT(ADDRESS($G572,38))="UL"),INDIRECT(ADDRESS($G572,COLUMN())),0),0),IF($H572&gt;0,IF(AND(INDIRECT(ADDRESS($H572,44))=0,INDIRECT(ADDRESS($H572,38))="UL"),INDIRECT(ADDRESS($H572,COLUMN())),0),0),IF($I572&gt;0,IF(AND(INDIRECT(ADDRESS($I572,44))=0,INDIRECT(ADDRESS($I572,38))="UL"),INDIRECT(ADDRESS($I572,COLUMN())),0),0),IF($J572&gt;0,IF(AND(INDIRECT(ADDRESS($J572,44))=0,INDIRECT(ADDRESS($J572,38))="UL"),INDIRECT(ADDRESS($J572,COLUMN())),0),0),IF($K572&gt;0,IF(AND(INDIRECT(ADDRESS($K572,44))=0,INDIRECT(ADDRESS($K572,38))="UL"),INDIRECT(ADDRESS($K572,COLUMN())),0),0),IF($L572&gt;0,IF(AND(INDIRECT(ADDRESS($L572,44))=0,INDIRECT(ADDRESS($L572,38))="UL"),INDIRECT(ADDRESS($L572,COLUMN())),0),0),IF($M572&gt;0,IF(AND(INDIRECT(ADDRESS($M572,44))=0,INDIRECT(ADDRESS($M572,38))="UL"),INDIRECT(ADDRESS($M572,COLUMN())),0),0))</f>
        <v>0.14095238095238094</v>
      </c>
      <c r="BD572" s="58" cm="1">
        <f t="array" aca="1" ref="BD572" ca="1">SUM(IF($C572&gt;0,IF(AND(INDIRECT(ADDRESS($C572,44))=0,INDIRECT(ADDRESS($C572,38))="UL"),INDIRECT(ADDRESS($C572,COLUMN())),0),0),IF($D572&gt;0,IF(AND(INDIRECT(ADDRESS($D572,44))=0,INDIRECT(ADDRESS($D572,38))="UL"),INDIRECT(ADDRESS($D572,COLUMN())),0),0),IF($E572&gt;0,IF(AND(INDIRECT(ADDRESS($E572,44))=0,INDIRECT(ADDRESS($E572,38))="UL"),INDIRECT(ADDRESS($E572,COLUMN())),0),0),IF($F572&gt;0,IF(AND(INDIRECT(ADDRESS($F572,44))=0,INDIRECT(ADDRESS($F572,38))="UL"),INDIRECT(ADDRESS($F572,COLUMN())),0),0),IF($G572&gt;0,IF(AND(INDIRECT(ADDRESS($G572,44))=0,INDIRECT(ADDRESS($G572,38))="UL"),INDIRECT(ADDRESS($G572,COLUMN())),0),0),IF($H572&gt;0,IF(AND(INDIRECT(ADDRESS($H572,44))=0,INDIRECT(ADDRESS($H572,38))="UL"),INDIRECT(ADDRESS($H572,COLUMN())),0),0),IF($I572&gt;0,IF(AND(INDIRECT(ADDRESS($I572,44))=0,INDIRECT(ADDRESS($I572,38))="UL"),INDIRECT(ADDRESS($I572,COLUMN())),0),0),IF($J572&gt;0,IF(AND(INDIRECT(ADDRESS($J572,44))=0,INDIRECT(ADDRESS($J572,38))="UL"),INDIRECT(ADDRESS($J572,COLUMN())),0),0),IF($K572&gt;0,IF(AND(INDIRECT(ADDRESS($K572,44))=0,INDIRECT(ADDRESS($K572,38))="UL"),INDIRECT(ADDRESS($K572,COLUMN())),0),0),IF($L572&gt;0,IF(AND(INDIRECT(ADDRESS($L572,44))=0,INDIRECT(ADDRESS($L572,38))="UL"),INDIRECT(ADDRESS($L572,COLUMN())),0),0),IF($M572&gt;0,IF(AND(INDIRECT(ADDRESS($M572,44))=0,INDIRECT(ADDRESS($M572,38))="UL"),INDIRECT(ADDRESS($M572,COLUMN())),0),0))</f>
        <v>0.50666666666666671</v>
      </c>
      <c r="BE572" s="57">
        <f ca="1">IF(AU572="S",BA572,IF(AU572="MS",BB572,IF(AU572="ML",BC572,BD572)))</f>
        <v>0.21333333333333332</v>
      </c>
      <c r="BF572" s="57" cm="1">
        <f t="array" aca="1" ref="BF572" ca="1">SUM(IF($C572&gt;0,IF(INDIRECT(ADDRESS($C572,45))=1,INDIRECT(ADDRESS($C572,52))*INDIRECT(ADDRESS($C572,42))/5,0),0), IF($D572&gt;0,IF(INDIRECT(ADDRESS($D572,45))=1,INDIRECT(ADDRESS($D572,52))*INDIRECT(ADDRESS($D572,42))/5,0),0), IF($E572&gt;0,IF(INDIRECT(ADDRESS($E572,45))=1,INDIRECT(ADDRESS($E572,52))*INDIRECT(ADDRESS($E572,42))/5,0),0), IF($F572&gt;0,IF(INDIRECT(ADDRESS($F572,45))=1,INDIRECT(ADDRESS($F572,52))*INDIRECT(ADDRESS($F572,42))/5,0),0), IF($G572&gt;0,IF(INDIRECT(ADDRESS($G572,45))=1,INDIRECT(ADDRESS($G572,52))*INDIRECT(ADDRESS($G572,42))/5,0),0), IF($H572&gt;0,IF(INDIRECT(ADDRESS($H572,45))=1,INDIRECT(ADDRESS($H572,52))*INDIRECT(ADDRESS($H572,42))/5,0),0)
)*$BF$296/100</f>
        <v>4.4444444444444439E-2</v>
      </c>
      <c r="BG572" s="19"/>
      <c r="BH572" s="57" cm="1">
        <f t="array" aca="1" ref="BH572" ca="1">SUM(IF($C572&gt;0,IF(AND(INDIRECT(ADDRESS($C572,44))=0,INDIRECT(ADDRESS($C572,38))&lt;&gt;"UL"),INDIRECT(ADDRESS($C572,COLUMN()-11)),0),0),IF($D572&gt;0,IF(AND(INDIRECT(ADDRESS($D572,44))=0,INDIRECT(ADDRESS($D572,38))&lt;&gt;"UL"),INDIRECT(ADDRESS($D572,COLUMN()-11)),0),0),IF($E572&gt;0,IF(AND(INDIRECT(ADDRESS($E572,44))=0,INDIRECT(ADDRESS($E572,38))&lt;&gt;"UL"),INDIRECT(ADDRESS($E572,COLUMN()-11)),0),0),IF($F572&gt;0,IF(AND(INDIRECT(ADDRESS($F572,44))=0,INDIRECT(ADDRESS($F572,38))&lt;&gt;"UL"),INDIRECT(ADDRESS($F572,COLUMN()-11)),0),0),IF($G572&gt;0,IF(AND(INDIRECT(ADDRESS($G572,44))=0,INDIRECT(ADDRESS($G572,38))&lt;&gt;"UL"),INDIRECT(ADDRESS($G572,COLUMN()-11)),0),0),IF($H572&gt;0,IF(AND(INDIRECT(ADDRESS($H572,44))=0,INDIRECT(ADDRESS($H572,38))&lt;&gt;"UL"),INDIRECT(ADDRESS($H572,COLUMN()-11)),0),0),IF($I572&gt;0,IF(AND(INDIRECT(ADDRESS($I572,44))=0,INDIRECT(ADDRESS($I572,38))&lt;&gt;"UL"),INDIRECT(ADDRESS($I572,COLUMN()-11)),0),0),IF($J572&gt;0,IF(AND(INDIRECT(ADDRESS($J572,44))=0,INDIRECT(ADDRESS($J572,38))&lt;&gt;"UL"),INDIRECT(ADDRESS($J572,COLUMN()-11)),0),0),IF($K572&gt;0,IF(AND(INDIRECT(ADDRESS($K572,44))=0,INDIRECT(ADDRESS($K572,38))&lt;&gt;"UL"),INDIRECT(ADDRESS($K572,COLUMN()-11)),0),0),IF($L572&gt;0,IF(AND(INDIRECT(ADDRESS($L572,44))=0,INDIRECT(ADDRESS($L572,38))&lt;&gt;"UL"),INDIRECT(ADDRESS($L572,COLUMN()-11)),0),0),IF($M572&gt;0,IF(AND(INDIRECT(ADDRESS($M572,44))=0,INDIRECT(ADDRESS($M572,38))&lt;&gt;"UL"),INDIRECT(ADDRESS($M572,COLUMN()-11)),0),0))</f>
        <v>0</v>
      </c>
      <c r="BI572" s="57" cm="1">
        <f t="array" aca="1" ref="BI572" ca="1">SUM(IF($C572&gt;0,IF(AND(INDIRECT(ADDRESS($C572,44))=0,INDIRECT(ADDRESS($C572,38))&lt;&gt;"UL"),INDIRECT(ADDRESS($C572,COLUMN()-11)),0),0),IF($D572&gt;0,IF(AND(INDIRECT(ADDRESS($D572,44))=0,INDIRECT(ADDRESS($D572,38))&lt;&gt;"UL"),INDIRECT(ADDRESS($D572,COLUMN()-11)),0),0),IF($E572&gt;0,IF(AND(INDIRECT(ADDRESS($E572,44))=0,INDIRECT(ADDRESS($E572,38))&lt;&gt;"UL"),INDIRECT(ADDRESS($E572,COLUMN()-11)),0),0),IF($F572&gt;0,IF(AND(INDIRECT(ADDRESS($F572,44))=0,INDIRECT(ADDRESS($F572,38))&lt;&gt;"UL"),INDIRECT(ADDRESS($F572,COLUMN()-11)),0),0),IF($G572&gt;0,IF(AND(INDIRECT(ADDRESS($G572,44))=0,INDIRECT(ADDRESS($G572,38))&lt;&gt;"UL"),INDIRECT(ADDRESS($G572,COLUMN()-11)),0),0),IF($H572&gt;0,IF(AND(INDIRECT(ADDRESS($H572,44))=0,INDIRECT(ADDRESS($H572,38))&lt;&gt;"UL"),INDIRECT(ADDRESS($H572,COLUMN()-11)),0),0),IF($I572&gt;0,IF(AND(INDIRECT(ADDRESS($I572,44))=0,INDIRECT(ADDRESS($I572,38))&lt;&gt;"UL"),INDIRECT(ADDRESS($I572,COLUMN()-11)),0),0),IF($J572&gt;0,IF(AND(INDIRECT(ADDRESS($J572,44))=0,INDIRECT(ADDRESS($J572,38))&lt;&gt;"UL"),INDIRECT(ADDRESS($J572,COLUMN()-11)),0),0),IF($K572&gt;0,IF(AND(INDIRECT(ADDRESS($K572,44))=0,INDIRECT(ADDRESS($K572,38))&lt;&gt;"UL"),INDIRECT(ADDRESS($K572,COLUMN()-11)),0),0),IF($L572&gt;0,IF(AND(INDIRECT(ADDRESS($L572,44))=0,INDIRECT(ADDRESS($L572,38))&lt;&gt;"UL"),INDIRECT(ADDRESS($L572,COLUMN()-11)),0),0),IF($M572&gt;0,IF(AND(INDIRECT(ADDRESS($M572,44))=0,INDIRECT(ADDRESS($M572,38))&lt;&gt;"UL"),INDIRECT(ADDRESS($M572,COLUMN()-11)),0),0))</f>
        <v>0</v>
      </c>
      <c r="BJ572" s="57" cm="1">
        <f t="array" aca="1" ref="BJ572" ca="1">SUM(IF($C572&gt;0,IF(AND(INDIRECT(ADDRESS($C572,44))=0,INDIRECT(ADDRESS($C572,38))&lt;&gt;"UL"),INDIRECT(ADDRESS($C572,COLUMN()-11)),0),0),IF($D572&gt;0,IF(AND(INDIRECT(ADDRESS($D572,44))=0,INDIRECT(ADDRESS($D572,38))&lt;&gt;"UL"),INDIRECT(ADDRESS($D572,COLUMN()-11)),0),0),IF($E572&gt;0,IF(AND(INDIRECT(ADDRESS($E572,44))=0,INDIRECT(ADDRESS($E572,38))&lt;&gt;"UL"),INDIRECT(ADDRESS($E572,COLUMN()-11)),0),0),IF($F572&gt;0,IF(AND(INDIRECT(ADDRESS($F572,44))=0,INDIRECT(ADDRESS($F572,38))&lt;&gt;"UL"),INDIRECT(ADDRESS($F572,COLUMN()-11)),0),0),IF($G572&gt;0,IF(AND(INDIRECT(ADDRESS($G572,44))=0,INDIRECT(ADDRESS($G572,38))&lt;&gt;"UL"),INDIRECT(ADDRESS($G572,COLUMN()-11)),0),0),IF($H572&gt;0,IF(AND(INDIRECT(ADDRESS($H572,44))=0,INDIRECT(ADDRESS($H572,38))&lt;&gt;"UL"),INDIRECT(ADDRESS($H572,COLUMN()-11)),0),0),IF($I572&gt;0,IF(AND(INDIRECT(ADDRESS($I572,44))=0,INDIRECT(ADDRESS($I572,38))&lt;&gt;"UL"),INDIRECT(ADDRESS($I572,COLUMN()-11)),0),0),IF($J572&gt;0,IF(AND(INDIRECT(ADDRESS($J572,44))=0,INDIRECT(ADDRESS($J572,38))&lt;&gt;"UL"),INDIRECT(ADDRESS($J572,COLUMN()-11)),0),0),IF($K572&gt;0,IF(AND(INDIRECT(ADDRESS($K572,44))=0,INDIRECT(ADDRESS($K572,38))&lt;&gt;"UL"),INDIRECT(ADDRESS($K572,COLUMN()-11)),0),0),IF($L572&gt;0,IF(AND(INDIRECT(ADDRESS($L572,44))=0,INDIRECT(ADDRESS($L572,38))&lt;&gt;"UL"),INDIRECT(ADDRESS($L572,COLUMN()-11)),0),0),IF($M572&gt;0,IF(AND(INDIRECT(ADDRESS($M572,44))=0,INDIRECT(ADDRESS($M572,38))&lt;&gt;"UL"),INDIRECT(ADDRESS($M572,COLUMN()-11)),0),0))</f>
        <v>0</v>
      </c>
      <c r="BK572" s="57">
        <f ca="1">IF(AU572="S",BH572,IF(AU572="MS",BI572,IF(AU572="ML",BI572,BJ572)))</f>
        <v>0</v>
      </c>
      <c r="BL572" s="58">
        <f ca="1">SUM(BH572:BJ572)/3</f>
        <v>0</v>
      </c>
      <c r="BM572" s="57" cm="1">
        <f t="array" aca="1" ref="BM572" ca="1">SUM(IF($C572&gt;0,IF(AND(INDIRECT(ADDRESS($C572,44))=0,INDIRECT(ADDRESS($C572,38))&lt;&gt;"UL"),INDIRECT(ADDRESS($C572,COLUMN()-12)),0),0), IF($D572&gt;0,IF(AND(INDIRECT(ADDRESS($D572,44))=0,INDIRECT(ADDRESS($D572,38))&lt;&gt;"UL"),INDIRECT(ADDRESS($D572,COLUMN()-12)),0),0), IF($E572&gt;0,IF(AND(INDIRECT(ADDRESS($E572,44))=0,INDIRECT(ADDRESS($E572,38))&lt;&gt;"UL"),INDIRECT(ADDRESS($E572,COLUMN()-12)),0),0), IF($F572&gt;0,IF(AND(INDIRECT(ADDRESS($F572,44))=0,INDIRECT(ADDRESS($F572,38))&lt;&gt;"UL"),INDIRECT(ADDRESS($F572,COLUMN()-12)),0),0), IF($G572&gt;0,IF(AND(INDIRECT(ADDRESS($G572,44))=0,INDIRECT(ADDRESS($G572,38))&lt;&gt;"UL"),INDIRECT(ADDRESS($G572,COLUMN()-12)),0),0), IF($H572&gt;0,IF(AND(INDIRECT(ADDRESS($H572,44))=0,INDIRECT(ADDRESS($H572,38))&lt;&gt;"UL"),INDIRECT(ADDRESS($H572,COLUMN()-12)),0),0), IF($I572&gt;0,IF(AND(INDIRECT(ADDRESS($I572,44))=0,INDIRECT(ADDRESS($I572,38))&lt;&gt;"UL"),INDIRECT(ADDRESS($I572,COLUMN()-12)),0),0), IF($J572&gt;0,IF(AND(INDIRECT(ADDRESS($J572,44))=0,INDIRECT(ADDRESS($J572,38))&lt;&gt;"UL"),INDIRECT(ADDRESS($J572,COLUMN()-12)),0),0), IF($K572&gt;0,IF(AND(INDIRECT(ADDRESS($K572,44))=0,INDIRECT(ADDRESS($K572,38))&lt;&gt;"UL"),INDIRECT(ADDRESS($K572,COLUMN()-11)),0),0), IF($L572&gt;0,IF(AND(INDIRECT(ADDRESS($L572,44))=0,INDIRECT(ADDRESS($L572,38))&lt;&gt;"UL"),INDIRECT(ADDRESS($L572,COLUMN()-11)),0),0), IF($M572&gt;0,IF(AND(INDIRECT(ADDRESS($M572,44))=0,INDIRECT(ADDRESS($M572,38))&lt;&gt;"UL"),INDIRECT(ADDRESS($M572,COLUMN()-11)),0),0))</f>
        <v>0</v>
      </c>
      <c r="BN572" s="57" cm="1">
        <f t="array" aca="1" ref="BN572" ca="1">SUM(IF($C572&gt;0,IF(AND(INDIRECT(ADDRESS($C572,44))=0,INDIRECT(ADDRESS($C572,38))&lt;&gt;"UL"),INDIRECT(ADDRESS($C572,COLUMN()-12)),0),0), IF($D572&gt;0,IF(AND(INDIRECT(ADDRESS($D572,44))=0,INDIRECT(ADDRESS($D572,38))&lt;&gt;"UL"),INDIRECT(ADDRESS($D572,COLUMN()-12)),0),0), IF($E572&gt;0,IF(AND(INDIRECT(ADDRESS($E572,44))=0,INDIRECT(ADDRESS($E572,38))&lt;&gt;"UL"),INDIRECT(ADDRESS($E572,COLUMN()-12)),0),0), IF($F572&gt;0,IF(AND(INDIRECT(ADDRESS($F572,44))=0,INDIRECT(ADDRESS($F572,38))&lt;&gt;"UL"),INDIRECT(ADDRESS($F572,COLUMN()-12)),0),0), IF($G572&gt;0,IF(AND(INDIRECT(ADDRESS($G572,44))=0,INDIRECT(ADDRESS($G572,38))&lt;&gt;"UL"),INDIRECT(ADDRESS($G572,COLUMN()-12)),0),0), IF($H572&gt;0,IF(AND(INDIRECT(ADDRESS($H572,44))=0,INDIRECT(ADDRESS($H572,38))&lt;&gt;"UL"),INDIRECT(ADDRESS($H572,COLUMN()-12)),0),0), IF($I572&gt;0,IF(AND(INDIRECT(ADDRESS($I572,44))=0,INDIRECT(ADDRESS($I572,38))&lt;&gt;"UL"),INDIRECT(ADDRESS($I572,COLUMN()-12)),0),0), IF($J572&gt;0,IF(AND(INDIRECT(ADDRESS($J572,44))=0,INDIRECT(ADDRESS($J572,38))&lt;&gt;"UL"),INDIRECT(ADDRESS($J572,COLUMN()-12)),0),0), IF($K572&gt;0,IF(AND(INDIRECT(ADDRESS($K572,44))=0,INDIRECT(ADDRESS($K572,38))&lt;&gt;"UL"),INDIRECT(ADDRESS($K572,COLUMN()-11)),0),0), IF($L572&gt;0,IF(AND(INDIRECT(ADDRESS($L572,44))=0,INDIRECT(ADDRESS($L572,38))&lt;&gt;"UL"),INDIRECT(ADDRESS($L572,COLUMN()-11)),0),0), IF($M572&gt;0,IF(AND(INDIRECT(ADDRESS($M572,44))=0,INDIRECT(ADDRESS($M572,38))&lt;&gt;"UL"),INDIRECT(ADDRESS($M572,COLUMN()-11)),0),0))</f>
        <v>0</v>
      </c>
      <c r="BO572" s="57" cm="1">
        <f t="array" aca="1" ref="BO572" ca="1">SUM(IF($C572&gt;0,IF(AND(INDIRECT(ADDRESS($C572,44))=0,INDIRECT(ADDRESS($C572,38))&lt;&gt;"UL"),INDIRECT(ADDRESS($C572,COLUMN()-12)),0),0), IF($D572&gt;0,IF(AND(INDIRECT(ADDRESS($D572,44))=0,INDIRECT(ADDRESS($D572,38))&lt;&gt;"UL"),INDIRECT(ADDRESS($D572,COLUMN()-12)),0),0), IF($E572&gt;0,IF(AND(INDIRECT(ADDRESS($E572,44))=0,INDIRECT(ADDRESS($E572,38))&lt;&gt;"UL"),INDIRECT(ADDRESS($E572,COLUMN()-12)),0),0), IF($F572&gt;0,IF(AND(INDIRECT(ADDRESS($F572,44))=0,INDIRECT(ADDRESS($F572,38))&lt;&gt;"UL"),INDIRECT(ADDRESS($F572,COLUMN()-12)),0),0), IF($G572&gt;0,IF(AND(INDIRECT(ADDRESS($G572,44))=0,INDIRECT(ADDRESS($G572,38))&lt;&gt;"UL"),INDIRECT(ADDRESS($G572,COLUMN()-12)),0),0), IF($H572&gt;0,IF(AND(INDIRECT(ADDRESS($H572,44))=0,INDIRECT(ADDRESS($H572,38))&lt;&gt;"UL"),INDIRECT(ADDRESS($H572,COLUMN()-12)),0),0), IF($I572&gt;0,IF(AND(INDIRECT(ADDRESS($I572,44))=0,INDIRECT(ADDRESS($I572,38))&lt;&gt;"UL"),INDIRECT(ADDRESS($I572,COLUMN()-12)),0),0), IF($J572&gt;0,IF(AND(INDIRECT(ADDRESS($J572,44))=0,INDIRECT(ADDRESS($J572,38))&lt;&gt;"UL"),INDIRECT(ADDRESS($J572,COLUMN()-12)),0),0), IF($K572&gt;0,IF(AND(INDIRECT(ADDRESS($K572,44))=0,INDIRECT(ADDRESS($K572,38))&lt;&gt;"UL"),INDIRECT(ADDRESS($K572,COLUMN()-11)),0),0), IF($L572&gt;0,IF(AND(INDIRECT(ADDRESS($L572,44))=0,INDIRECT(ADDRESS($L572,38))&lt;&gt;"UL"),INDIRECT(ADDRESS($L572,COLUMN()-11)),0),0), IF($M572&gt;0,IF(AND(INDIRECT(ADDRESS($M572,44))=0,INDIRECT(ADDRESS($M572,38))&lt;&gt;"UL"),INDIRECT(ADDRESS($M572,COLUMN()-11)),0),0))</f>
        <v>0</v>
      </c>
      <c r="BP572" s="57" cm="1">
        <f t="array" aca="1" ref="BP572" ca="1">SUM(IF($C572&gt;0,IF(AND(INDIRECT(ADDRESS($C572,44))=0,INDIRECT(ADDRESS($C572,38))&lt;&gt;"UL"),INDIRECT(ADDRESS($C572,COLUMN()-12)),0),0), IF($D572&gt;0,IF(AND(INDIRECT(ADDRESS($D572,44))=0,INDIRECT(ADDRESS($D572,38))&lt;&gt;"UL"),INDIRECT(ADDRESS($D572,COLUMN()-12)),0),0), IF($E572&gt;0,IF(AND(INDIRECT(ADDRESS($E572,44))=0,INDIRECT(ADDRESS($E572,38))&lt;&gt;"UL"),INDIRECT(ADDRESS($E572,COLUMN()-12)),0),0), IF($F572&gt;0,IF(AND(INDIRECT(ADDRESS($F572,44))=0,INDIRECT(ADDRESS($F572,38))&lt;&gt;"UL"),INDIRECT(ADDRESS($F572,COLUMN()-12)),0),0), IF($G572&gt;0,IF(AND(INDIRECT(ADDRESS($G572,44))=0,INDIRECT(ADDRESS($G572,38))&lt;&gt;"UL"),INDIRECT(ADDRESS($G572,COLUMN()-12)),0),0), IF($H572&gt;0,IF(AND(INDIRECT(ADDRESS($H572,44))=0,INDIRECT(ADDRESS($H572,38))&lt;&gt;"UL"),INDIRECT(ADDRESS($H572,COLUMN()-12)),0),0), IF($I572&gt;0,IF(AND(INDIRECT(ADDRESS($I572,44))=0,INDIRECT(ADDRESS($I572,38))&lt;&gt;"UL"),INDIRECT(ADDRESS($I572,COLUMN()-12)),0),0), IF($J572&gt;0,IF(AND(INDIRECT(ADDRESS($J572,44))=0,INDIRECT(ADDRESS($J572,38))&lt;&gt;"UL"),INDIRECT(ADDRESS($J572,COLUMN()-12)),0),0), IF($K572&gt;0,IF(AND(INDIRECT(ADDRESS($K572,44))=0,INDIRECT(ADDRESS($K572,38))&lt;&gt;"UL"),INDIRECT(ADDRESS($K572,COLUMN()-11)),0),0), IF($L572&gt;0,IF(AND(INDIRECT(ADDRESS($L572,44))=0,INDIRECT(ADDRESS($L572,38))&lt;&gt;"UL"),INDIRECT(ADDRESS($L572,COLUMN()-11)),0),0), IF($M572&gt;0,IF(AND(INDIRECT(ADDRESS($M572,44))=0,INDIRECT(ADDRESS($M572,38))&lt;&gt;"UL"),INDIRECT(ADDRESS($M572,COLUMN()-11)),0),0))</f>
        <v>0</v>
      </c>
      <c r="BQ572" s="57">
        <f ca="1">IF(AU572="S",BM572,IF(AU572="MS",BN572,IF(AU572="ML",BO572,BP572)))</f>
        <v>0</v>
      </c>
      <c r="BR572" s="161">
        <f ca="1">(((AZ572+BB572+BL572+BQ572)/(AY572+BB572+BK572+BQ572)*AB572^$BR$296)^$BQ$296)*100</f>
        <v>62.307613287076215</v>
      </c>
      <c r="BS572" s="56"/>
      <c r="BT572" s="56">
        <f ca="1">IF(AD572&lt;BG572,((((AY572+BK572)*AB572)+((BE572+BQ572)*(1-AB572))+BF572)*AD572),((((AY572*AB572)+(BE572*(1-AB572))+BF572)*AD572)+(((BK572*AB572)+(BQ572*(1-AB572)))*BG572)))</f>
        <v>3.9807353596321393</v>
      </c>
      <c r="BU572" s="87">
        <f ca="1">BT572/N572</f>
        <v>6.6345589327202317E-2</v>
      </c>
      <c r="BV572" s="57" t="s">
        <v>33</v>
      </c>
      <c r="BW572" s="57" cm="1">
        <f t="array" aca="1" ref="BW572" ca="1">SUM(IF($C572&gt;0,IF(AND(INDIRECT(ADDRESS($C572,44))=0,INDIRECT(ADDRESS($C572,38))="UL",ISERROR(SEARCH("Rear",INDIRECT(ADDRESS($C572,33)))),ISERROR(SEARCH("Side",INDIRECT(ADDRESS($C572,33))))),INDIRECT(ADDRESS($C572,COLUMN())),0),0),IF($D572&gt;0,IF(AND(INDIRECT(ADDRESS($D572,44))=0,INDIRECT(ADDRESS($D572,38))="UL",ISERROR(SEARCH("Rear",INDIRECT(ADDRESS($D572,33)))),ISERROR(SEARCH("Side",INDIRECT(ADDRESS($D572,33))))),INDIRECT(ADDRESS($D572,COLUMN())),0),0),IF($E572&gt;0,IF(AND(INDIRECT(ADDRESS($E572,44))=0,INDIRECT(ADDRESS($E572,38))="UL",ISERROR(SEARCH("Rear",INDIRECT(ADDRESS($E572,33)))),ISERROR(SEARCH("Side",INDIRECT(ADDRESS($E572,33))))),INDIRECT(ADDRESS($E572,COLUMN())),0),0),IF($F572&gt;0,IF(AND(INDIRECT(ADDRESS($F572,44))=0,INDIRECT(ADDRESS($F572,38))="UL",ISERROR(SEARCH("Rear",INDIRECT(ADDRESS($F572,33)))),ISERROR(SEARCH("Side",INDIRECT(ADDRESS($F572,33))))),INDIRECT(ADDRESS($F572,COLUMN())),0),0),IF($G572&gt;0,IF(AND(INDIRECT(ADDRESS($G572,44))=0,INDIRECT(ADDRESS($G572,38))="UL",ISERROR(SEARCH("Rear",INDIRECT(ADDRESS($G572,33)))),ISERROR(SEARCH("Side",INDIRECT(ADDRESS($G572,33))))),INDIRECT(ADDRESS($G572,COLUMN())),0),0),IF($H572&gt;0,IF(AND(INDIRECT(ADDRESS($H572,44))=0,INDIRECT(ADDRESS($H572,38))="UL",ISERROR(SEARCH("Rear",INDIRECT(ADDRESS($H572,33)))),ISERROR(SEARCH("Side",INDIRECT(ADDRESS($H572,33))))),INDIRECT(ADDRESS($H572,COLUMN())),0),0),IF($I572&gt;0,IF(AND(INDIRECT(ADDRESS($I572,44))=0,INDIRECT(ADDRESS($I572,38))="UL",ISERROR(SEARCH("Rear",INDIRECT(ADDRESS($I572,33)))),ISERROR(SEARCH("Side",INDIRECT(ADDRESS($I572,33))))),INDIRECT(ADDRESS($I572,COLUMN())),0),0),IF($J572&gt;0,IF(AND(INDIRECT(ADDRESS($J572,44))=0,INDIRECT(ADDRESS($J572,38))="UL",ISERROR(SEARCH("Rear",INDIRECT(ADDRESS($J572,33)))),ISERROR(SEARCH("Side",INDIRECT(ADDRESS($J572,33))))),INDIRECT(ADDRESS($J572,COLUMN())),0),0),IF($K572&gt;0,IF(AND(INDIRECT(ADDRESS($K572,44))=0,INDIRECT(ADDRESS($K572,38))="UL",ISERROR(SEARCH("Rear",INDIRECT(ADDRESS($K572,33)))),ISERROR(SEARCH("Side",INDIRECT(ADDRESS($K572,33))))),INDIRECT(ADDRESS($K572,COLUMN())),0),0),IF($L572&gt;0,IF(AND(INDIRECT(ADDRESS($L572,44))=0,INDIRECT(ADDRESS($L572,38))="UL",ISERROR(SEARCH("Rear",INDIRECT(ADDRESS($L572,33)))),ISERROR(SEARCH("Side",INDIRECT(ADDRESS($L572,33))))),INDIRECT(ADDRESS($L572,COLUMN())),0),0),IF($M572&gt;0,IF(AND(INDIRECT(ADDRESS($M572,44))=0,INDIRECT(ADDRESS($M572,38))="UL",ISERROR(SEARCH("Rear",INDIRECT(ADDRESS($M572,33)))),ISERROR(SEARCH("Side",INDIRECT(ADDRESS($M572,33))))),INDIRECT(ADDRESS($M572,COLUMN())),0),0))</f>
        <v>0</v>
      </c>
      <c r="BX572" s="57">
        <f ca="1">IF(BV572="S",AV572,BW572)</f>
        <v>0.5</v>
      </c>
      <c r="BY572" s="57" cm="1">
        <f t="array" aca="1" ref="BY572" ca="1">SUM(IF($C572&gt;0,IF(AND(INDIRECT(ADDRESS($C572,44))=0,INDIRECT(ADDRESS($C572,38))="UL"),INDIRECT(ADDRESS($C572,COLUMN())),0),0),IF($D572&gt;0,IF(AND(INDIRECT(ADDRESS($D572,44))=0,INDIRECT(ADDRESS($D572,38))="UL"),INDIRECT(ADDRESS($D572,COLUMN())),0),0),IF($E572&gt;0,IF(AND(INDIRECT(ADDRESS($E572,44))=0,INDIRECT(ADDRESS($E572,38))="UL"),INDIRECT(ADDRESS($E572,COLUMN())),0),0),IF($F572&gt;0,IF(AND(INDIRECT(ADDRESS($F572,44))=0,INDIRECT(ADDRESS($F572,38))="UL"),INDIRECT(ADDRESS($F572,COLUMN())),0),0),IF($G572&gt;0,IF(AND(INDIRECT(ADDRESS($G572,44))=0,INDIRECT(ADDRESS($G572,38))="UL"),INDIRECT(ADDRESS($G572,COLUMN())),0),0),IF($H572&gt;0,IF(AND(INDIRECT(ADDRESS($H572,44))=0,INDIRECT(ADDRESS($H572,38))="UL"),INDIRECT(ADDRESS($H572,COLUMN())),0),0),IF($I572&gt;0,IF(AND(INDIRECT(ADDRESS($I572,44))=0,INDIRECT(ADDRESS($I572,38))="UL"),INDIRECT(ADDRESS($I572,COLUMN())),0),0),IF($J572&gt;0,IF(AND(INDIRECT(ADDRESS($J572,44))=0,INDIRECT(ADDRESS($J572,38))="UL"),INDIRECT(ADDRESS($J572,COLUMN())),0),0),IF($K572&gt;0,IF(AND(INDIRECT(ADDRESS($K572,44))=0,INDIRECT(ADDRESS($K572,38))="UL"),INDIRECT(ADDRESS($K572,COLUMN())),0),0),IF($L572&gt;0,IF(AND(INDIRECT(ADDRESS($L572,44))=0,INDIRECT(ADDRESS($L572,38))="UL"),INDIRECT(ADDRESS($L572,COLUMN())),0),0),IF($M572&gt;0,IF(AND(INDIRECT(ADDRESS($M572,44))=0,INDIRECT(ADDRESS($M572,38))="UL"),INDIRECT(ADDRESS($M572,COLUMN())),0),0))</f>
        <v>0</v>
      </c>
      <c r="BZ572" s="57" cm="1">
        <f t="array" aca="1" ref="BZ572" ca="1">SUM(IF($C572&gt;0,IF(AND(INDIRECT(ADDRESS($C572,44))=0,INDIRECT(ADDRESS($C572,38))="UL"),INDIRECT(ADDRESS($C572,COLUMN())),0),0),IF($D572&gt;0,IF(AND(INDIRECT(ADDRESS($D572,44))=0,INDIRECT(ADDRESS($D572,38))="UL"),INDIRECT(ADDRESS($D572,COLUMN())),0),0),IF($E572&gt;0,IF(AND(INDIRECT(ADDRESS($E572,44))=0,INDIRECT(ADDRESS($E572,38))="UL"),INDIRECT(ADDRESS($E572,COLUMN())),0),0),IF($F572&gt;0,IF(AND(INDIRECT(ADDRESS($F572,44))=0,INDIRECT(ADDRESS($F572,38))="UL"),INDIRECT(ADDRESS($F572,COLUMN())),0),0),IF($G572&gt;0,IF(AND(INDIRECT(ADDRESS($G572,44))=0,INDIRECT(ADDRESS($G572,38))="UL"),INDIRECT(ADDRESS($G572,COLUMN())),0),0),IF($H572&gt;0,IF(AND(INDIRECT(ADDRESS($H572,44))=0,INDIRECT(ADDRESS($H572,38))="UL"),INDIRECT(ADDRESS($H572,COLUMN())),0),0),IF($I572&gt;0,IF(AND(INDIRECT(ADDRESS($I572,44))=0,INDIRECT(ADDRESS($I572,38))="UL"),INDIRECT(ADDRESS($I572,COLUMN())),0),0),IF($J572&gt;0,IF(AND(INDIRECT(ADDRESS($J572,44))=0,INDIRECT(ADDRESS($J572,38))="UL"),INDIRECT(ADDRESS($J572,COLUMN())),0),0),IF($K572&gt;0,IF(AND(INDIRECT(ADDRESS($K572,44))=0,INDIRECT(ADDRESS($K572,38))="UL"),INDIRECT(ADDRESS($K572,COLUMN())),0),0),IF($L572&gt;0,IF(AND(INDIRECT(ADDRESS($L572,44))=0,INDIRECT(ADDRESS($L572,38))="UL"),INDIRECT(ADDRESS($L572,COLUMN())),0),0),IF($M572&gt;0,IF(AND(INDIRECT(ADDRESS($M572,44))=0,INDIRECT(ADDRESS($M572,38))="UL"),INDIRECT(ADDRESS($M572,COLUMN())),0),0))</f>
        <v>0</v>
      </c>
      <c r="CA572" s="57">
        <f ca="1">IF(BV572="S",BY572,BZ572)</f>
        <v>0</v>
      </c>
      <c r="CB572" s="57" cm="1">
        <f t="array" aca="1" ref="CB572" ca="1">SUM(IF($C572&gt;0,IF(AND(INDIRECT(ADDRESS($C572,44))=0,INDIRECT(ADDRESS($C572,38))&lt;&gt;"UL"),INDIRECT(ADDRESS($C572,COLUMN())),0),0),IF($D572&gt;0,IF(AND(INDIRECT(ADDRESS($D572,44))=0,INDIRECT(ADDRESS($D572,38))&lt;&gt;"UL"),INDIRECT(ADDRESS($D572,COLUMN())),0),0),IF($E572&gt;0,IF(AND(INDIRECT(ADDRESS($E572,44))=0,INDIRECT(ADDRESS($E572,38))&lt;&gt;"UL"),INDIRECT(ADDRESS($E572,COLUMN())),0),0),IF($F572&gt;0,IF(AND(INDIRECT(ADDRESS($F572,44))=0,INDIRECT(ADDRESS($F572,38))&lt;&gt;"UL"),INDIRECT(ADDRESS($F572,COLUMN())),0),0),IF($G572&gt;0,IF(AND(INDIRECT(ADDRESS($G572,44))=0,INDIRECT(ADDRESS($G572,38))&lt;&gt;"UL"),INDIRECT(ADDRESS($G572,COLUMN())),0),0),IF($H572&gt;0,IF(AND(INDIRECT(ADDRESS($H572,44))=0,INDIRECT(ADDRESS($H572,38))&lt;&gt;"UL"),INDIRECT(ADDRESS($H572,COLUMN())),0),0),IF($I572&gt;0,IF(AND(INDIRECT(ADDRESS($I572,44))=0,INDIRECT(ADDRESS($I572,38))&lt;&gt;"UL"),INDIRECT(ADDRESS($I572,COLUMN())),0),0),IF($J572&gt;0,IF(AND(INDIRECT(ADDRESS($J572,44))=0,INDIRECT(ADDRESS($J572,38))&lt;&gt;"UL"),INDIRECT(ADDRESS($J572,COLUMN())),0),0),IF($K572&gt;0,IF(AND(INDIRECT(ADDRESS($K572,44))=0,INDIRECT(ADDRESS($K572,38))&lt;&gt;"UL"),INDIRECT(ADDRESS($K572,COLUMN())),0),0),IF($L572&gt;0,IF(AND(INDIRECT(ADDRESS($L572,44))=0,INDIRECT(ADDRESS($L572,38))&lt;&gt;"UL"),INDIRECT(ADDRESS($L572,COLUMN())),0),0),IF($M572&gt;0,IF(AND(INDIRECT(ADDRESS($M572,44))=0,INDIRECT(ADDRESS($M572,38))&lt;&gt;"UL"),INDIRECT(ADDRESS($M572,COLUMN())),0),0))</f>
        <v>0</v>
      </c>
      <c r="CC572" s="57">
        <f ca="1">IF(BV572="S",BH572,CB572)</f>
        <v>0</v>
      </c>
      <c r="CD572" s="57" cm="1">
        <f t="array" aca="1" ref="CD572" ca="1">SUM(IF($C572&gt;0,IF(AND(INDIRECT(ADDRESS($C572,44))=0,INDIRECT(ADDRESS($C572,38))&lt;&gt;"UL"),INDIRECT(ADDRESS($C572,COLUMN())),0),0),IF($D572&gt;0,IF(AND(INDIRECT(ADDRESS($D572,44))=0,INDIRECT(ADDRESS($D572,38))&lt;&gt;"UL"),INDIRECT(ADDRESS($D572,COLUMN())),0),0),IF($E572&gt;0,IF(AND(INDIRECT(ADDRESS($E572,44))=0,INDIRECT(ADDRESS($E572,38))&lt;&gt;"UL"),INDIRECT(ADDRESS($E572,COLUMN())),0),0),IF($F572&gt;0,IF(AND(INDIRECT(ADDRESS($F572,44))=0,INDIRECT(ADDRESS($F572,38))&lt;&gt;"UL"),INDIRECT(ADDRESS($F572,COLUMN())),0),0),IF($G572&gt;0,IF(AND(INDIRECT(ADDRESS($G572,44))=0,INDIRECT(ADDRESS($G572,38))&lt;&gt;"UL"),INDIRECT(ADDRESS($G572,COLUMN())),0),0),IF($H572&gt;0,IF(AND(INDIRECT(ADDRESS($H572,44))=0,INDIRECT(ADDRESS($H572,38))&lt;&gt;"UL"),INDIRECT(ADDRESS($H572,COLUMN())),0),0),IF($I572&gt;0,IF(AND(INDIRECT(ADDRESS($I572,44))=0,INDIRECT(ADDRESS($I572,38))&lt;&gt;"UL"),INDIRECT(ADDRESS($I572,COLUMN())),0),0),IF($J572&gt;0,IF(AND(INDIRECT(ADDRESS($J572,44))=0,INDIRECT(ADDRESS($J572,38))&lt;&gt;"UL"),INDIRECT(ADDRESS($J572,COLUMN())),0),0),IF($K572&gt;0,IF(AND(INDIRECT(ADDRESS($K572,44))=0,INDIRECT(ADDRESS($K572,38))&lt;&gt;"UL"),INDIRECT(ADDRESS($K572,COLUMN())),0),0),IF($L572&gt;0,IF(AND(INDIRECT(ADDRESS($L572,44))=0,INDIRECT(ADDRESS($L572,38))&lt;&gt;"UL"),INDIRECT(ADDRESS($L572,COLUMN())),0),0),IF($M572&gt;0,IF(AND(INDIRECT(ADDRESS($M572,44))=0,INDIRECT(ADDRESS($M572,38))&lt;&gt;"UL"),INDIRECT(ADDRESS($M572,COLUMN())),0),0))</f>
        <v>0</v>
      </c>
      <c r="CE572" s="57" cm="1">
        <f t="array" aca="1" ref="CE572" ca="1">SUM(IF($C572&gt;0,IF(AND(INDIRECT(ADDRESS($C572,44))=0,INDIRECT(ADDRESS($C572,38))&lt;&gt;"UL"),INDIRECT(ADDRESS($C572,COLUMN())),0),0),IF($D572&gt;0,IF(AND(INDIRECT(ADDRESS($D572,44))=0,INDIRECT(ADDRESS($D572,38))&lt;&gt;"UL"),INDIRECT(ADDRESS($D572,COLUMN())),0),0),IF($E572&gt;0,IF(AND(INDIRECT(ADDRESS($E572,44))=0,INDIRECT(ADDRESS($E572,38))&lt;&gt;"UL"),INDIRECT(ADDRESS($E572,COLUMN())),0),0),IF($F572&gt;0,IF(AND(INDIRECT(ADDRESS($F572,44))=0,INDIRECT(ADDRESS($F572,38))&lt;&gt;"UL"),INDIRECT(ADDRESS($F572,COLUMN())),0),0),IF($G572&gt;0,IF(AND(INDIRECT(ADDRESS($G572,44))=0,INDIRECT(ADDRESS($G572,38))&lt;&gt;"UL"),INDIRECT(ADDRESS($G572,COLUMN())),0),0),IF($H572&gt;0,IF(AND(INDIRECT(ADDRESS($H572,44))=0,INDIRECT(ADDRESS($H572,38))&lt;&gt;"UL"),INDIRECT(ADDRESS($H572,COLUMN())),0),0),IF($I572&gt;0,IF(AND(INDIRECT(ADDRESS($I572,44))=0,INDIRECT(ADDRESS($I572,38))&lt;&gt;"UL"),INDIRECT(ADDRESS($I572,COLUMN())),0),0),IF($J572&gt;0,IF(AND(INDIRECT(ADDRESS($J572,44))=0,INDIRECT(ADDRESS($J572,38))&lt;&gt;"UL"),INDIRECT(ADDRESS($J572,COLUMN())),0),0),IF($K572&gt;0,IF(AND(INDIRECT(ADDRESS($K572,44))=0,INDIRECT(ADDRESS($K572,38))&lt;&gt;"UL"),INDIRECT(ADDRESS($K572,COLUMN())),0),0),IF($L572&gt;0,IF(AND(INDIRECT(ADDRESS($L572,44))=0,INDIRECT(ADDRESS($L572,38))&lt;&gt;"UL"),INDIRECT(ADDRESS($L572,COLUMN())),0),0),IF($M572&gt;0,IF(AND(INDIRECT(ADDRESS($M572,44))=0,INDIRECT(ADDRESS($M572,38))&lt;&gt;"UL"),INDIRECT(ADDRESS($M572,COLUMN())),0),0))</f>
        <v>0</v>
      </c>
      <c r="CF572" s="57">
        <f ca="1">IF(BV572="S",CD572,CE572)</f>
        <v>0</v>
      </c>
      <c r="CG572" s="57">
        <f ca="1">IF(AD572&lt;BG572,((((BX572+CC572)*AB572)+((CA572+CF572)*(1-AB572)))*AD572),((((BX572*AB572)+((CA572)*(1-AB572)))*AD572)+(((CC572*AB572)+((CF572))*(1-AB572)))*BG572))</f>
        <v>1.1502354436238433</v>
      </c>
      <c r="CH572" s="57">
        <f ca="1">CG572/N572</f>
        <v>1.9170590727064056E-2</v>
      </c>
      <c r="CI572" s="19">
        <f ca="1">AD572*X572</f>
        <v>19.79992534991603</v>
      </c>
      <c r="CJ572" s="19"/>
      <c r="CK572" s="57" cm="1">
        <f t="array" aca="1" ref="CK572" ca="1">IF(AU572="S", SUM(IF($C572&gt;0,IF(INDIRECT(ADDRESS($C572,43))&lt;&gt;1,INDIRECT(ADDRESS($C572,48)),0),0), IF($D572&gt;0,IF(INDIRECT(ADDRESS($D572,43))&lt;&gt;1,INDIRECT(ADDRESS($D572,48)),0),0), IF($E572&gt;0,IF(INDIRECT(ADDRESS($E572,43))&lt;&gt;1,INDIRECT(ADDRESS($E572,48)),0),0), IF($F572&gt;0,IF(INDIRECT(ADDRESS($F572,43))&lt;&gt;1,INDIRECT(ADDRESS($F572,48)),0),0), IF($G572&gt;0,IF(INDIRECT(ADDRESS($G572,43))&lt;&gt;1,INDIRECT(ADDRESS($G572,48)),0),0), IF($H572&gt;0,IF(INDIRECT(ADDRESS($H572,43))&lt;&gt;1,INDIRECT(ADDRESS($H572,48)),0),0), IF($I572&gt;0,IF(INDIRECT(ADDRESS($I572,43))&lt;&gt;1,INDIRECT(ADDRESS($I572,48)),0),0), IF($J572&gt;0,IF(INDIRECT(ADDRESS($J572,43))&lt;&gt;1,INDIRECT(ADDRESS($J572,48)),0),0), IF($K572&gt;0,IF(INDIRECT(ADDRESS($K572,43))&lt;&gt;1,INDIRECT(ADDRESS($K572,48)),0),0), IF($L572&gt;0,IF(INDIRECT(ADDRESS($L572,43))&lt;&gt;1,INDIRECT(ADDRESS($L572,48)),0),0), IF($M572&gt;0,IF(INDIRECT(ADDRESS($M572,43))&lt;&gt;1,INDIRECT(ADDRESS($M572,48)),0),0)), IF(AU572="L",SUM(IF($C572&gt;0,IF(INDIRECT(ADDRESS($C572,43))&lt;&gt;1,INDIRECT(ADDRESS($C572,50)),0),0), IF($D572&gt;0,IF(INDIRECT(ADDRESS($D572,43))&lt;&gt;1,INDIRECT(ADDRESS($D572,50)),0),0), IF($E572&gt;0,IF(INDIRECT(ADDRESS($E572,43))&lt;&gt;1,INDIRECT(ADDRESS($E572,50)),0),0), IF($F572&gt;0,IF(INDIRECT(ADDRESS($F572,43))&lt;&gt;1,INDIRECT(ADDRESS($F572,50)),0),0), IF($G572&gt;0,IF(INDIRECT(ADDRESS($G572,43))&lt;&gt;1,INDIRECT(ADDRESS($G572,50)),0),0), IF($G572&gt;0,IF(INDIRECT(ADDRESS($G572,43))&lt;&gt;1,INDIRECT(ADDRESS($G572,50)),0),0), IF($H572&gt;0,IF(INDIRECT(ADDRESS($H572,43))&lt;&gt;1,INDIRECT(ADDRESS($H572,50)),0),0), IF($I572&gt;0,IF(INDIRECT(ADDRESS($I572,43))&lt;&gt;1,INDIRECT(ADDRESS($I572,50)),0),0), IF($J572&gt;0,IF(INDIRECT(ADDRESS($J572,43))&lt;&gt;1,INDIRECT(ADDRESS($J572,50)),0),0), IF($K572&gt;0,IF(INDIRECT(ADDRESS($K572,43))&lt;&gt;1,INDIRECT(ADDRESS($K572,50)),0),0), IF($L572&gt;0,IF(INDIRECT(ADDRESS($L572,43))&lt;&gt;1,INDIRECT(ADDRESS($L572,50)),0),0), IF($M572&gt;0,IF(INDIRECT(ADDRESS($M572,43))&lt;&gt;1,INDIRECT(ADDRESS($M572,50)),0),0)), SUM(IF($C572&gt;0,IF(INDIRECT(ADDRESS($C572,43))&lt;&gt;1,INDIRECT(ADDRESS($C572,49)),0),0), IF($D572&gt;0,IF(INDIRECT(ADDRESS($D572,43))&lt;&gt;1,INDIRECT(ADDRESS($D572,49)),0),0), IF($E572&gt;0,IF(INDIRECT(ADDRESS($E572,43))&lt;&gt;1,INDIRECT(ADDRESS($E572,49)),0),0), IF($F572&gt;0,IF(INDIRECT(ADDRESS($F572,43))&lt;&gt;1,INDIRECT(ADDRESS($F572,49)),0),0), IF($G572&gt;0,IF(INDIRECT(ADDRESS($G572,43))&lt;&gt;1,INDIRECT(ADDRESS($G572,49)),0),0), IF($G572&gt;0,IF(INDIRECT(ADDRESS($G572,43))&lt;&gt;1,INDIRECT(ADDRESS($G572,49)),0),0), IF($H572&gt;0,IF(INDIRECT(ADDRESS($H572,43))&lt;&gt;1,INDIRECT(ADDRESS($H572,49)),0),0), IF($I572&gt;0,IF(INDIRECT(ADDRESS($I572,43))&lt;&gt;1,INDIRECT(ADDRESS($I572,49)),0),0), IF($J572&gt;0,IF(INDIRECT(ADDRESS($J572,43))&lt;&gt;1,INDIRECT(ADDRESS($J572,49)),0),0), IF($K572&gt;0,IF(INDIRECT(ADDRESS($K572,43))&lt;&gt;1,INDIRECT(ADDRESS($K572,49)),0),0), IF($L572&gt;0,IF(INDIRECT(ADDRESS($L572,43))&lt;&gt;1,INDIRECT(ADDRESS($L572,49)),0),0), IF($M572&gt;0,IF(INDIRECT(ADDRESS($M572,43))&lt;&gt;1,INDIRECT(ADDRESS($M572,49)),0),0))))</f>
        <v>3.5</v>
      </c>
      <c r="CL572" s="57" cm="1">
        <f t="array" aca="1" ref="CL572" ca="1">1.5*SUM(IF($C572&gt;0,IF(INDIRECT(ADDRESS($C572,44))=1,INDIRECT(ADDRESS($C572,48)),0),0), IF($D572&gt;0,IF(INDIRECT(ADDRESS($D572,44))=1,INDIRECT(ADDRESS($D572,48)),0),0), IF($E572&gt;0,IF(INDIRECT(ADDRESS($E572,44))=1,INDIRECT(ADDRESS($E572,48)),0),0), IF($F572&gt;0,IF(INDIRECT(ADDRESS($F572,44))=1,INDIRECT(ADDRESS($F572,48)),0),0), IF($G572&gt;0,IF(INDIRECT(ADDRESS($G572,44))=1,INDIRECT(ADDRESS($G572,48)),0),0), IF($H572&gt;0,IF(INDIRECT(ADDRESS($H572,44))=1,INDIRECT(ADDRESS($H572,48)),0),0), IF($I572&gt;0,IF(INDIRECT(ADDRESS($I572,44))=1,INDIRECT(ADDRESS($I572,48)),0),0), IF($J572&gt;0,IF(INDIRECT(ADDRESS($J572,44))=1,INDIRECT(ADDRESS($J572,48)),0),0), IF($K572&gt;0,IF(INDIRECT(ADDRESS($K572,44))=1,INDIRECT(ADDRESS($K572,48)),0),0), IF($L572&gt;0,IF(INDIRECT(ADDRESS($L572,44))=1,INDIRECT(ADDRESS($L572,48)),0),0), IF($M572&gt;0,IF(INDIRECT(ADDRESS($M572,44))=1,INDIRECT(ADDRESS($M572,48)),0),0))</f>
        <v>33.333333333333329</v>
      </c>
      <c r="CM572" s="56">
        <f ca="1">((BU572/$BU$34)^$BU$296)</f>
        <v>0.48842534328133391</v>
      </c>
      <c r="CN572" s="59"/>
    </row>
    <row r="573" spans="1:92" x14ac:dyDescent="0.25">
      <c r="A573" s="222" t="s">
        <v>604</v>
      </c>
      <c r="B573" s="74">
        <v>551</v>
      </c>
      <c r="C573" s="74">
        <v>559</v>
      </c>
      <c r="D573" s="74">
        <v>560</v>
      </c>
      <c r="E573" s="74">
        <v>561</v>
      </c>
      <c r="F573" s="74">
        <v>562</v>
      </c>
      <c r="G573" s="74">
        <v>563</v>
      </c>
      <c r="H573" s="74">
        <v>563</v>
      </c>
      <c r="I573" s="74"/>
      <c r="J573" s="74"/>
      <c r="K573" s="74"/>
      <c r="L573" s="74"/>
      <c r="M573" s="74"/>
      <c r="N573" s="67">
        <f ca="1">-16+SUM(INDIRECT(ADDRESS(B573,COLUMN())),IF(C573&gt;0,INDIRECT(ADDRESS(C573,COLUMN())),0),IF(D573&gt;0,INDIRECT(ADDRESS(D573,COLUMN())),0),IF(E573&gt;0,INDIRECT(ADDRESS(E573,COLUMN())),0),IF(F573&gt;0,INDIRECT(ADDRESS(F573,COLUMN())),0),IF(G573&gt;0,INDIRECT(ADDRESS(G573,COLUMN())),0),IF(H573&gt;0,INDIRECT(ADDRESS(H573,COLUMN())),0),IF(I573&gt;0,INDIRECT(ADDRESS(I573,COLUMN())),0),IF(J573&gt;0,INDIRECT(ADDRESS(J573,COLUMN())),0),IF(K573&gt;0,INDIRECT(ADDRESS(K573,COLUMN())),0),IF(L573&gt;0,INDIRECT(ADDRESS(L573,COLUMN())),0),IF(M573&gt;0,INDIRECT(ADDRESS(M573,COLUMN())),0))</f>
        <v>60</v>
      </c>
      <c r="O573" s="67" t="str" cm="1">
        <f t="array" aca="1" ref="O573" ca="1">INDIRECT(ADDRESS($B573,COLUMN()))</f>
        <v>Bomber</v>
      </c>
      <c r="P573" s="67" cm="1">
        <f t="array" aca="1" ref="P573" ca="1">INDIRECT(ADDRESS($B573,COLUMN()))</f>
        <v>12</v>
      </c>
      <c r="Q573" s="67" cm="1">
        <f t="array" aca="1" ref="Q573" ca="1">INDIRECT(ADDRESS($B573,COLUMN()))</f>
        <v>0</v>
      </c>
      <c r="R573" s="67" cm="1">
        <f t="array" aca="1" ref="R573" ca="1">INDIRECT(ADDRESS($B573,COLUMN()))</f>
        <v>0</v>
      </c>
      <c r="S573" s="67" cm="1">
        <f t="array" aca="1" ref="S573" ca="1">INDIRECT(ADDRESS($B573,COLUMN()))</f>
        <v>1</v>
      </c>
      <c r="T573" s="67" t="str" cm="1">
        <f t="array" aca="1" ref="T573" ca="1">INDIRECT(ADDRESS($B573,COLUMN()))</f>
        <v>1-2</v>
      </c>
      <c r="U573" s="67" cm="1">
        <f t="array" aca="1" ref="U573" ca="1">INDIRECT(ADDRESS($B573,COLUMN()))</f>
        <v>2</v>
      </c>
      <c r="V573" s="67" cm="1">
        <f t="array" aca="1" ref="V573" ca="1">INDIRECT(ADDRESS($B573,COLUMN()))</f>
        <v>0</v>
      </c>
      <c r="W573" s="67" cm="1">
        <f t="array" aca="1" ref="W573" ca="1">INDIRECT(ADDRESS($B573,COLUMN()))</f>
        <v>3</v>
      </c>
      <c r="X573" s="67" cm="1">
        <f t="array" aca="1" ref="X573" ca="1">INDIRECT(ADDRESS($B573,COLUMN()))</f>
        <v>5</v>
      </c>
      <c r="Y573" s="67" cm="1">
        <f t="array" aca="1" ref="Y573" ca="1">INDIRECT(ADDRESS($B573,COLUMN()))</f>
        <v>1</v>
      </c>
      <c r="Z573" s="67" cm="1">
        <f t="array" aca="1" ref="Z573" ca="1">INDIRECT(ADDRESS($B573,COLUMN()))</f>
        <v>5</v>
      </c>
      <c r="AA573" s="67" t="str" cm="1">
        <f t="array" aca="1" ref="AA573" ca="1">INDIRECT(ADDRESS($B573,COLUMN()))</f>
        <v>Rocket Boosters</v>
      </c>
      <c r="AB573" s="56">
        <f ca="1">((U573/8)^$V$296)*((((X573-(Y573-1)/2)/8)^$X$296)*((S573/3)^$S$296))*(((8-W573)/6)^$W$296)</f>
        <v>0.5809291819520529</v>
      </c>
      <c r="AC573" s="56">
        <f ca="1">SUM(((25/N573)^$Z$296)*(AB573/$AB$34))</f>
        <v>0.37949856920672387</v>
      </c>
      <c r="AD573" s="56">
        <f ca="1">(P573/($CN$34*(1/AC573)))</f>
        <v>3.959985069983206</v>
      </c>
      <c r="AF573" s="65"/>
      <c r="AG573" s="65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52"/>
      <c r="AU573" s="54" t="s">
        <v>113</v>
      </c>
      <c r="AV573" s="57" cm="1">
        <f t="array" aca="1" ref="AV573" ca="1">SUM(IF($C573&gt;0,IF(AND(INDIRECT(ADDRESS($C573,44))=0,INDIRECT(ADDRESS($C573,38))="UL",ISERROR(SEARCH("Rear",INDIRECT(ADDRESS($C573,33)))),ISERROR(SEARCH("Side",INDIRECT(ADDRESS($C573,33))))),INDIRECT(ADDRESS($C573,COLUMN())),0),0),IF($D573&gt;0,IF(AND(INDIRECT(ADDRESS($D573,44))=0,INDIRECT(ADDRESS($D573,38))="UL",ISERROR(SEARCH("Rear",INDIRECT(ADDRESS($D573,33)))),ISERROR(SEARCH("Side",INDIRECT(ADDRESS($D573,33))))),INDIRECT(ADDRESS($D573,COLUMN())),0),0),IF($E573&gt;0,IF(AND(INDIRECT(ADDRESS($E573,44))=0,INDIRECT(ADDRESS($E573,38))="UL",ISERROR(SEARCH("Rear",INDIRECT(ADDRESS($E573,33)))),ISERROR(SEARCH("Side",INDIRECT(ADDRESS($E573,33))))),INDIRECT(ADDRESS($E573,COLUMN())),0),0),IF($F573&gt;0,IF(AND(INDIRECT(ADDRESS($F573,44))=0,INDIRECT(ADDRESS($F573,38))="UL",ISERROR(SEARCH("Rear",INDIRECT(ADDRESS($F573,33)))),ISERROR(SEARCH("Side",INDIRECT(ADDRESS($F573,33))))),INDIRECT(ADDRESS($F573,COLUMN())),0),0),IF($G573&gt;0,IF(AND(INDIRECT(ADDRESS($G573,44))=0,INDIRECT(ADDRESS($G573,38))="UL",ISERROR(SEARCH("Rear",INDIRECT(ADDRESS($G573,33)))),ISERROR(SEARCH("Side",INDIRECT(ADDRESS($G573,33))))),INDIRECT(ADDRESS($G573,COLUMN())),0),0),IF($H573&gt;0,IF(AND(INDIRECT(ADDRESS($H573,44))=0,INDIRECT(ADDRESS($H573,38))="UL",ISERROR(SEARCH("Rear",INDIRECT(ADDRESS($H573,33)))),ISERROR(SEARCH("Side",INDIRECT(ADDRESS($H573,33))))),INDIRECT(ADDRESS($H573,COLUMN())),0),0),IF($I573&gt;0,IF(AND(INDIRECT(ADDRESS($I573,44))=0,INDIRECT(ADDRESS($I573,38))="UL",ISERROR(SEARCH("Rear",INDIRECT(ADDRESS($I573,33)))),ISERROR(SEARCH("Side",INDIRECT(ADDRESS($I573,33))))),INDIRECT(ADDRESS($I573,COLUMN())),0),0),IF($J573&gt;0,IF(AND(INDIRECT(ADDRESS($J573,44))=0,INDIRECT(ADDRESS($J573,38))="UL",ISERROR(SEARCH("Rear",INDIRECT(ADDRESS($J573,33)))),ISERROR(SEARCH("Side",INDIRECT(ADDRESS($J573,33))))),INDIRECT(ADDRESS($J573,COLUMN())),0),0),IF($K573&gt;0,IF(AND(INDIRECT(ADDRESS($K573,44))=0,INDIRECT(ADDRESS($K573,38))="UL",ISERROR(SEARCH("Rear",INDIRECT(ADDRESS($K573,33)))),ISERROR(SEARCH("Side",INDIRECT(ADDRESS($K573,33))))),INDIRECT(ADDRESS($K573,COLUMN())),0),0),IF($L573&gt;0,IF(AND(INDIRECT(ADDRESS($L573,44))=0,INDIRECT(ADDRESS($L573,38))="UL",ISERROR(SEARCH("Rear",INDIRECT(ADDRESS($L573,33)))),ISERROR(SEARCH("Side",INDIRECT(ADDRESS($L573,33))))),INDIRECT(ADDRESS($L573,COLUMN())),0),0),IF($M573&gt;0,IF(AND(INDIRECT(ADDRESS($M573,44))=0,INDIRECT(ADDRESS($M573,38))="UL",ISERROR(SEARCH("Rear",INDIRECT(ADDRESS($M573,33)))),ISERROR(SEARCH("Side",INDIRECT(ADDRESS($M573,33))))),INDIRECT(ADDRESS($M573,COLUMN())),0),0))</f>
        <v>0.5</v>
      </c>
      <c r="AW573" s="57" cm="1">
        <f t="array" aca="1" ref="AW573" ca="1">SUM(IF($C573&gt;0,IF(AND(INDIRECT(ADDRESS($C573,44))=0,INDIRECT(ADDRESS($C573,38))="UL",ISERROR(SEARCH("Rear",INDIRECT(ADDRESS($C573,33)))),ISERROR(SEARCH("Side",INDIRECT(ADDRESS($C573,33))))),INDIRECT(ADDRESS($C573,COLUMN())),0),0),IF($D573&gt;0,IF(AND(INDIRECT(ADDRESS($D573,44))=0,INDIRECT(ADDRESS($D573,38))="UL",ISERROR(SEARCH("Rear",INDIRECT(ADDRESS($D573,33)))),ISERROR(SEARCH("Side",INDIRECT(ADDRESS($D573,33))))),INDIRECT(ADDRESS($D573,COLUMN())),0),0),IF($E573&gt;0,IF(AND(INDIRECT(ADDRESS($E573,44))=0,INDIRECT(ADDRESS($E573,38))="UL",ISERROR(SEARCH("Rear",INDIRECT(ADDRESS($E573,33)))),ISERROR(SEARCH("Side",INDIRECT(ADDRESS($E573,33))))),INDIRECT(ADDRESS($E573,COLUMN())),0),0),IF($F573&gt;0,IF(AND(INDIRECT(ADDRESS($F573,44))=0,INDIRECT(ADDRESS($F573,38))="UL",ISERROR(SEARCH("Rear",INDIRECT(ADDRESS($F573,33)))),ISERROR(SEARCH("Side",INDIRECT(ADDRESS($F573,33))))),INDIRECT(ADDRESS($F573,COLUMN())),0),0),IF($G573&gt;0,IF(AND(INDIRECT(ADDRESS($G573,44))=0,INDIRECT(ADDRESS($G573,38))="UL",ISERROR(SEARCH("Rear",INDIRECT(ADDRESS($G573,33)))),ISERROR(SEARCH("Side",INDIRECT(ADDRESS($G573,33))))),INDIRECT(ADDRESS($G573,COLUMN())),0),0),IF($H573&gt;0,IF(AND(INDIRECT(ADDRESS($H573,44))=0,INDIRECT(ADDRESS($H573,38))="UL",ISERROR(SEARCH("Rear",INDIRECT(ADDRESS($H573,33)))),ISERROR(SEARCH("Side",INDIRECT(ADDRESS($H573,33))))),INDIRECT(ADDRESS($H573,COLUMN())),0),0),IF($I573&gt;0,IF(AND(INDIRECT(ADDRESS($I573,44))=0,INDIRECT(ADDRESS($I573,38))="UL",ISERROR(SEARCH("Rear",INDIRECT(ADDRESS($I573,33)))),ISERROR(SEARCH("Side",INDIRECT(ADDRESS($I573,33))))),INDIRECT(ADDRESS($I573,COLUMN())),0),0),IF($J573&gt;0,IF(AND(INDIRECT(ADDRESS($J573,44))=0,INDIRECT(ADDRESS($J573,38))="UL",ISERROR(SEARCH("Rear",INDIRECT(ADDRESS($J573,33)))),ISERROR(SEARCH("Side",INDIRECT(ADDRESS($J573,33))))),INDIRECT(ADDRESS($J573,COLUMN())),0),0),IF($K573&gt;0,IF(AND(INDIRECT(ADDRESS($K573,44))=0,INDIRECT(ADDRESS($K573,38))="UL",ISERROR(SEARCH("Rear",INDIRECT(ADDRESS($K573,33)))),ISERROR(SEARCH("Side",INDIRECT(ADDRESS($K573,33))))),INDIRECT(ADDRESS($K573,COLUMN())),0),0),IF($L573&gt;0,IF(AND(INDIRECT(ADDRESS($L573,44))=0,INDIRECT(ADDRESS($L573,38))="UL",ISERROR(SEARCH("Rear",INDIRECT(ADDRESS($L573,33)))),ISERROR(SEARCH("Side",INDIRECT(ADDRESS($L573,33))))),INDIRECT(ADDRESS($L573,COLUMN())),0),0),IF($M573&gt;0,IF(AND(INDIRECT(ADDRESS($M573,44))=0,INDIRECT(ADDRESS($M573,38))="UL",ISERROR(SEARCH("Rear",INDIRECT(ADDRESS($M573,33)))),ISERROR(SEARCH("Side",INDIRECT(ADDRESS($M573,33))))),INDIRECT(ADDRESS($M573,COLUMN())),0),0))</f>
        <v>1.5</v>
      </c>
      <c r="AX573" s="57" cm="1">
        <f t="array" aca="1" ref="AX573" ca="1">SUM(IF($C573&gt;0,IF(AND(INDIRECT(ADDRESS($C573,44))=0,INDIRECT(ADDRESS($C573,38))="UL",ISERROR(SEARCH("Rear",INDIRECT(ADDRESS($C573,33)))),ISERROR(SEARCH("Side",INDIRECT(ADDRESS($C573,33))))),INDIRECT(ADDRESS($C573,COLUMN())),0),0),IF($D573&gt;0,IF(AND(INDIRECT(ADDRESS($D573,44))=0,INDIRECT(ADDRESS($D573,38))="UL",ISERROR(SEARCH("Rear",INDIRECT(ADDRESS($D573,33)))),ISERROR(SEARCH("Side",INDIRECT(ADDRESS($D573,33))))),INDIRECT(ADDRESS($D573,COLUMN())),0),0),IF($E573&gt;0,IF(AND(INDIRECT(ADDRESS($E573,44))=0,INDIRECT(ADDRESS($E573,38))="UL",ISERROR(SEARCH("Rear",INDIRECT(ADDRESS($E573,33)))),ISERROR(SEARCH("Side",INDIRECT(ADDRESS($E573,33))))),INDIRECT(ADDRESS($E573,COLUMN())),0),0),IF($F573&gt;0,IF(AND(INDIRECT(ADDRESS($F573,44))=0,INDIRECT(ADDRESS($F573,38))="UL",ISERROR(SEARCH("Rear",INDIRECT(ADDRESS($F573,33)))),ISERROR(SEARCH("Side",INDIRECT(ADDRESS($F573,33))))),INDIRECT(ADDRESS($F573,COLUMN())),0),0),IF($G573&gt;0,IF(AND(INDIRECT(ADDRESS($G573,44))=0,INDIRECT(ADDRESS($G573,38))="UL",ISERROR(SEARCH("Rear",INDIRECT(ADDRESS($G573,33)))),ISERROR(SEARCH("Side",INDIRECT(ADDRESS($G573,33))))),INDIRECT(ADDRESS($G573,COLUMN())),0),0),IF($H573&gt;0,IF(AND(INDIRECT(ADDRESS($H573,44))=0,INDIRECT(ADDRESS($H573,38))="UL",ISERROR(SEARCH("Rear",INDIRECT(ADDRESS($H573,33)))),ISERROR(SEARCH("Side",INDIRECT(ADDRESS($H573,33))))),INDIRECT(ADDRESS($H573,COLUMN())),0),0),IF($I573&gt;0,IF(AND(INDIRECT(ADDRESS($I573,44))=0,INDIRECT(ADDRESS($I573,38))="UL",ISERROR(SEARCH("Rear",INDIRECT(ADDRESS($I573,33)))),ISERROR(SEARCH("Side",INDIRECT(ADDRESS($I573,33))))),INDIRECT(ADDRESS($I573,COLUMN())),0),0),IF($J573&gt;0,IF(AND(INDIRECT(ADDRESS($J573,44))=0,INDIRECT(ADDRESS($J573,38))="UL",ISERROR(SEARCH("Rear",INDIRECT(ADDRESS($J573,33)))),ISERROR(SEARCH("Side",INDIRECT(ADDRESS($J573,33))))),INDIRECT(ADDRESS($J573,COLUMN())),0),0),IF($K573&gt;0,IF(AND(INDIRECT(ADDRESS($K573,44))=0,INDIRECT(ADDRESS($K573,38))="UL",ISERROR(SEARCH("Rear",INDIRECT(ADDRESS($K573,33)))),ISERROR(SEARCH("Side",INDIRECT(ADDRESS($K573,33))))),INDIRECT(ADDRESS($K573,COLUMN())),0),0),IF($L573&gt;0,IF(AND(INDIRECT(ADDRESS($L573,44))=0,INDIRECT(ADDRESS($L573,38))="UL",ISERROR(SEARCH("Rear",INDIRECT(ADDRESS($L573,33)))),ISERROR(SEARCH("Side",INDIRECT(ADDRESS($L573,33))))),INDIRECT(ADDRESS($L573,COLUMN())),0),0),IF($M573&gt;0,IF(AND(INDIRECT(ADDRESS($M573,44))=0,INDIRECT(ADDRESS($M573,38))="UL",ISERROR(SEARCH("Rear",INDIRECT(ADDRESS($M573,33)))),ISERROR(SEARCH("Side",INDIRECT(ADDRESS($M573,33))))),INDIRECT(ADDRESS($M573,COLUMN())),0),0))</f>
        <v>0</v>
      </c>
      <c r="AY573" s="58">
        <f ca="1">IF(AU573="S",AV573,IF(AU573="MS",AW573,IF(AU573="ML",AW573,AX573)))</f>
        <v>1.5</v>
      </c>
      <c r="AZ573" s="58">
        <f ca="1">SUM(AV573:AX573)/3</f>
        <v>0.66666666666666663</v>
      </c>
      <c r="BA573" s="58" cm="1">
        <f t="array" aca="1" ref="BA573" ca="1">SUM(IF($C573&gt;0,IF(AND(INDIRECT(ADDRESS($C573,44))=0,INDIRECT(ADDRESS($C573,38))="UL"),INDIRECT(ADDRESS($C573,COLUMN())),0),0),IF($D573&gt;0,IF(AND(INDIRECT(ADDRESS($D573,44))=0,INDIRECT(ADDRESS($D573,38))="UL"),INDIRECT(ADDRESS($D573,COLUMN())),0),0),IF($E573&gt;0,IF(AND(INDIRECT(ADDRESS($E573,44))=0,INDIRECT(ADDRESS($E573,38))="UL"),INDIRECT(ADDRESS($E573,COLUMN())),0),0),IF($F573&gt;0,IF(AND(INDIRECT(ADDRESS($F573,44))=0,INDIRECT(ADDRESS($F573,38))="UL"),INDIRECT(ADDRESS($F573,COLUMN())),0),0),IF($G573&gt;0,IF(AND(INDIRECT(ADDRESS($G573,44))=0,INDIRECT(ADDRESS($G573,38))="UL"),INDIRECT(ADDRESS($G573,COLUMN())),0),0),IF($H573&gt;0,IF(AND(INDIRECT(ADDRESS($H573,44))=0,INDIRECT(ADDRESS($H573,38))="UL"),INDIRECT(ADDRESS($H573,COLUMN())),0),0),IF($I573&gt;0,IF(AND(INDIRECT(ADDRESS($I573,44))=0,INDIRECT(ADDRESS($I573,38))="UL"),INDIRECT(ADDRESS($I573,COLUMN())),0),0),IF($J573&gt;0,IF(AND(INDIRECT(ADDRESS($J573,44))=0,INDIRECT(ADDRESS($J573,38))="UL"),INDIRECT(ADDRESS($J573,COLUMN())),0),0),IF($K573&gt;0,IF(AND(INDIRECT(ADDRESS($K573,44))=0,INDIRECT(ADDRESS($K573,38))="UL"),INDIRECT(ADDRESS($K573,COLUMN())),0),0),IF($L573&gt;0,IF(AND(INDIRECT(ADDRESS($L573,44))=0,INDIRECT(ADDRESS($L573,38))="UL"),INDIRECT(ADDRESS($L573,COLUMN())),0),0),IF($M573&gt;0,IF(AND(INDIRECT(ADDRESS($M573,44))=0,INDIRECT(ADDRESS($M573,38))="UL"),INDIRECT(ADDRESS($M573,COLUMN())),0),0))</f>
        <v>0.45714285714285707</v>
      </c>
      <c r="BB573" s="58" cm="1">
        <f t="array" aca="1" ref="BB573" ca="1">SUM(IF($C573&gt;0,IF(AND(INDIRECT(ADDRESS($C573,44))=0,INDIRECT(ADDRESS($C573,38))="UL"),INDIRECT(ADDRESS($C573,COLUMN())),0),0),IF($D573&gt;0,IF(AND(INDIRECT(ADDRESS($D573,44))=0,INDIRECT(ADDRESS($D573,38))="UL"),INDIRECT(ADDRESS($D573,COLUMN())),0),0),IF($E573&gt;0,IF(AND(INDIRECT(ADDRESS($E573,44))=0,INDIRECT(ADDRESS($E573,38))="UL"),INDIRECT(ADDRESS($E573,COLUMN())),0),0),IF($F573&gt;0,IF(AND(INDIRECT(ADDRESS($F573,44))=0,INDIRECT(ADDRESS($F573,38))="UL"),INDIRECT(ADDRESS($F573,COLUMN())),0),0),IF($G573&gt;0,IF(AND(INDIRECT(ADDRESS($G573,44))=0,INDIRECT(ADDRESS($G573,38))="UL"),INDIRECT(ADDRESS($G573,COLUMN())),0),0),IF($H573&gt;0,IF(AND(INDIRECT(ADDRESS($H573,44))=0,INDIRECT(ADDRESS($H573,38))="UL"),INDIRECT(ADDRESS($H573,COLUMN())),0),0),IF($I573&gt;0,IF(AND(INDIRECT(ADDRESS($I573,44))=0,INDIRECT(ADDRESS($I573,38))="UL"),INDIRECT(ADDRESS($I573,COLUMN())),0),0),IF($J573&gt;0,IF(AND(INDIRECT(ADDRESS($J573,44))=0,INDIRECT(ADDRESS($J573,38))="UL"),INDIRECT(ADDRESS($J573,COLUMN())),0),0),IF($K573&gt;0,IF(AND(INDIRECT(ADDRESS($K573,44))=0,INDIRECT(ADDRESS($K573,38))="UL"),INDIRECT(ADDRESS($K573,COLUMN())),0),0),IF($L573&gt;0,IF(AND(INDIRECT(ADDRESS($L573,44))=0,INDIRECT(ADDRESS($L573,38))="UL"),INDIRECT(ADDRESS($L573,COLUMN())),0),0),IF($M573&gt;0,IF(AND(INDIRECT(ADDRESS($M573,44))=0,INDIRECT(ADDRESS($M573,38))="UL"),INDIRECT(ADDRESS($M573,COLUMN())),0),0))</f>
        <v>0.21333333333333332</v>
      </c>
      <c r="BC573" s="58" cm="1">
        <f t="array" aca="1" ref="BC573" ca="1">SUM(IF($C573&gt;0,IF(AND(INDIRECT(ADDRESS($C573,44))=0,INDIRECT(ADDRESS($C573,38))="UL"),INDIRECT(ADDRESS($C573,COLUMN())),0),0),IF($D573&gt;0,IF(AND(INDIRECT(ADDRESS($D573,44))=0,INDIRECT(ADDRESS($D573,38))="UL"),INDIRECT(ADDRESS($D573,COLUMN())),0),0),IF($E573&gt;0,IF(AND(INDIRECT(ADDRESS($E573,44))=0,INDIRECT(ADDRESS($E573,38))="UL"),INDIRECT(ADDRESS($E573,COLUMN())),0),0),IF($F573&gt;0,IF(AND(INDIRECT(ADDRESS($F573,44))=0,INDIRECT(ADDRESS($F573,38))="UL"),INDIRECT(ADDRESS($F573,COLUMN())),0),0),IF($G573&gt;0,IF(AND(INDIRECT(ADDRESS($G573,44))=0,INDIRECT(ADDRESS($G573,38))="UL"),INDIRECT(ADDRESS($G573,COLUMN())),0),0),IF($H573&gt;0,IF(AND(INDIRECT(ADDRESS($H573,44))=0,INDIRECT(ADDRESS($H573,38))="UL"),INDIRECT(ADDRESS($H573,COLUMN())),0),0),IF($I573&gt;0,IF(AND(INDIRECT(ADDRESS($I573,44))=0,INDIRECT(ADDRESS($I573,38))="UL"),INDIRECT(ADDRESS($I573,COLUMN())),0),0),IF($J573&gt;0,IF(AND(INDIRECT(ADDRESS($J573,44))=0,INDIRECT(ADDRESS($J573,38))="UL"),INDIRECT(ADDRESS($J573,COLUMN())),0),0),IF($K573&gt;0,IF(AND(INDIRECT(ADDRESS($K573,44))=0,INDIRECT(ADDRESS($K573,38))="UL"),INDIRECT(ADDRESS($K573,COLUMN())),0),0),IF($L573&gt;0,IF(AND(INDIRECT(ADDRESS($L573,44))=0,INDIRECT(ADDRESS($L573,38))="UL"),INDIRECT(ADDRESS($L573,COLUMN())),0),0),IF($M573&gt;0,IF(AND(INDIRECT(ADDRESS($M573,44))=0,INDIRECT(ADDRESS($M573,38))="UL"),INDIRECT(ADDRESS($M573,COLUMN())),0),0))</f>
        <v>0.14095238095238094</v>
      </c>
      <c r="BD573" s="58" cm="1">
        <f t="array" aca="1" ref="BD573" ca="1">SUM(IF($C573&gt;0,IF(AND(INDIRECT(ADDRESS($C573,44))=0,INDIRECT(ADDRESS($C573,38))="UL"),INDIRECT(ADDRESS($C573,COLUMN())),0),0),IF($D573&gt;0,IF(AND(INDIRECT(ADDRESS($D573,44))=0,INDIRECT(ADDRESS($D573,38))="UL"),INDIRECT(ADDRESS($D573,COLUMN())),0),0),IF($E573&gt;0,IF(AND(INDIRECT(ADDRESS($E573,44))=0,INDIRECT(ADDRESS($E573,38))="UL"),INDIRECT(ADDRESS($E573,COLUMN())),0),0),IF($F573&gt;0,IF(AND(INDIRECT(ADDRESS($F573,44))=0,INDIRECT(ADDRESS($F573,38))="UL"),INDIRECT(ADDRESS($F573,COLUMN())),0),0),IF($G573&gt;0,IF(AND(INDIRECT(ADDRESS($G573,44))=0,INDIRECT(ADDRESS($G573,38))="UL"),INDIRECT(ADDRESS($G573,COLUMN())),0),0),IF($H573&gt;0,IF(AND(INDIRECT(ADDRESS($H573,44))=0,INDIRECT(ADDRESS($H573,38))="UL"),INDIRECT(ADDRESS($H573,COLUMN())),0),0),IF($I573&gt;0,IF(AND(INDIRECT(ADDRESS($I573,44))=0,INDIRECT(ADDRESS($I573,38))="UL"),INDIRECT(ADDRESS($I573,COLUMN())),0),0),IF($J573&gt;0,IF(AND(INDIRECT(ADDRESS($J573,44))=0,INDIRECT(ADDRESS($J573,38))="UL"),INDIRECT(ADDRESS($J573,COLUMN())),0),0),IF($K573&gt;0,IF(AND(INDIRECT(ADDRESS($K573,44))=0,INDIRECT(ADDRESS($K573,38))="UL"),INDIRECT(ADDRESS($K573,COLUMN())),0),0),IF($L573&gt;0,IF(AND(INDIRECT(ADDRESS($L573,44))=0,INDIRECT(ADDRESS($L573,38))="UL"),INDIRECT(ADDRESS($L573,COLUMN())),0),0),IF($M573&gt;0,IF(AND(INDIRECT(ADDRESS($M573,44))=0,INDIRECT(ADDRESS($M573,38))="UL"),INDIRECT(ADDRESS($M573,COLUMN())),0),0))</f>
        <v>0.50666666666666671</v>
      </c>
      <c r="BE573" s="57">
        <f ca="1">IF(AU573="S",BA573,IF(AU573="MS",BB573,IF(AU573="ML",BC573,BD573)))</f>
        <v>0.21333333333333332</v>
      </c>
      <c r="BF573" s="57" cm="1">
        <f t="array" aca="1" ref="BF573" ca="1">SUM(IF($C573&gt;0,IF(INDIRECT(ADDRESS($C573,45))=1,INDIRECT(ADDRESS($C573,52))*INDIRECT(ADDRESS($C573,42))/5,0),0), IF($D573&gt;0,IF(INDIRECT(ADDRESS($D573,45))=1,INDIRECT(ADDRESS($D573,52))*INDIRECT(ADDRESS($D573,42))/5,0),0), IF($E573&gt;0,IF(INDIRECT(ADDRESS($E573,45))=1,INDIRECT(ADDRESS($E573,52))*INDIRECT(ADDRESS($E573,42))/5,0),0), IF($F573&gt;0,IF(INDIRECT(ADDRESS($F573,45))=1,INDIRECT(ADDRESS($F573,52))*INDIRECT(ADDRESS($F573,42))/5,0),0), IF($G573&gt;0,IF(INDIRECT(ADDRESS($G573,45))=1,INDIRECT(ADDRESS($G573,52))*INDIRECT(ADDRESS($G573,42))/5,0),0), IF($H573&gt;0,IF(INDIRECT(ADDRESS($H573,45))=1,INDIRECT(ADDRESS($H573,52))*INDIRECT(ADDRESS($H573,42))/5,0),0)
)*$BF$296/100</f>
        <v>4.4444444444444439E-2</v>
      </c>
      <c r="BG573" s="19"/>
      <c r="BH573" s="57" cm="1">
        <f t="array" aca="1" ref="BH573" ca="1">SUM(IF($C573&gt;0,IF(AND(INDIRECT(ADDRESS($C573,44))=0,INDIRECT(ADDRESS($C573,38))&lt;&gt;"UL"),INDIRECT(ADDRESS($C573,COLUMN()-11)),0),0),IF($D573&gt;0,IF(AND(INDIRECT(ADDRESS($D573,44))=0,INDIRECT(ADDRESS($D573,38))&lt;&gt;"UL"),INDIRECT(ADDRESS($D573,COLUMN()-11)),0),0),IF($E573&gt;0,IF(AND(INDIRECT(ADDRESS($E573,44))=0,INDIRECT(ADDRESS($E573,38))&lt;&gt;"UL"),INDIRECT(ADDRESS($E573,COLUMN()-11)),0),0),IF($F573&gt;0,IF(AND(INDIRECT(ADDRESS($F573,44))=0,INDIRECT(ADDRESS($F573,38))&lt;&gt;"UL"),INDIRECT(ADDRESS($F573,COLUMN()-11)),0),0),IF($G573&gt;0,IF(AND(INDIRECT(ADDRESS($G573,44))=0,INDIRECT(ADDRESS($G573,38))&lt;&gt;"UL"),INDIRECT(ADDRESS($G573,COLUMN()-11)),0),0),IF($H573&gt;0,IF(AND(INDIRECT(ADDRESS($H573,44))=0,INDIRECT(ADDRESS($H573,38))&lt;&gt;"UL"),INDIRECT(ADDRESS($H573,COLUMN()-11)),0),0),IF($I573&gt;0,IF(AND(INDIRECT(ADDRESS($I573,44))=0,INDIRECT(ADDRESS($I573,38))&lt;&gt;"UL"),INDIRECT(ADDRESS($I573,COLUMN()-11)),0),0),IF($J573&gt;0,IF(AND(INDIRECT(ADDRESS($J573,44))=0,INDIRECT(ADDRESS($J573,38))&lt;&gt;"UL"),INDIRECT(ADDRESS($J573,COLUMN()-11)),0),0),IF($K573&gt;0,IF(AND(INDIRECT(ADDRESS($K573,44))=0,INDIRECT(ADDRESS($K573,38))&lt;&gt;"UL"),INDIRECT(ADDRESS($K573,COLUMN()-11)),0),0),IF($L573&gt;0,IF(AND(INDIRECT(ADDRESS($L573,44))=0,INDIRECT(ADDRESS($L573,38))&lt;&gt;"UL"),INDIRECT(ADDRESS($L573,COLUMN()-11)),0),0),IF($M573&gt;0,IF(AND(INDIRECT(ADDRESS($M573,44))=0,INDIRECT(ADDRESS($M573,38))&lt;&gt;"UL"),INDIRECT(ADDRESS($M573,COLUMN()-11)),0),0))</f>
        <v>0</v>
      </c>
      <c r="BI573" s="57" cm="1">
        <f t="array" aca="1" ref="BI573" ca="1">SUM(IF($C573&gt;0,IF(AND(INDIRECT(ADDRESS($C573,44))=0,INDIRECT(ADDRESS($C573,38))&lt;&gt;"UL"),INDIRECT(ADDRESS($C573,COLUMN()-11)),0),0),IF($D573&gt;0,IF(AND(INDIRECT(ADDRESS($D573,44))=0,INDIRECT(ADDRESS($D573,38))&lt;&gt;"UL"),INDIRECT(ADDRESS($D573,COLUMN()-11)),0),0),IF($E573&gt;0,IF(AND(INDIRECT(ADDRESS($E573,44))=0,INDIRECT(ADDRESS($E573,38))&lt;&gt;"UL"),INDIRECT(ADDRESS($E573,COLUMN()-11)),0),0),IF($F573&gt;0,IF(AND(INDIRECT(ADDRESS($F573,44))=0,INDIRECT(ADDRESS($F573,38))&lt;&gt;"UL"),INDIRECT(ADDRESS($F573,COLUMN()-11)),0),0),IF($G573&gt;0,IF(AND(INDIRECT(ADDRESS($G573,44))=0,INDIRECT(ADDRESS($G573,38))&lt;&gt;"UL"),INDIRECT(ADDRESS($G573,COLUMN()-11)),0),0),IF($H573&gt;0,IF(AND(INDIRECT(ADDRESS($H573,44))=0,INDIRECT(ADDRESS($H573,38))&lt;&gt;"UL"),INDIRECT(ADDRESS($H573,COLUMN()-11)),0),0),IF($I573&gt;0,IF(AND(INDIRECT(ADDRESS($I573,44))=0,INDIRECT(ADDRESS($I573,38))&lt;&gt;"UL"),INDIRECT(ADDRESS($I573,COLUMN()-11)),0),0),IF($J573&gt;0,IF(AND(INDIRECT(ADDRESS($J573,44))=0,INDIRECT(ADDRESS($J573,38))&lt;&gt;"UL"),INDIRECT(ADDRESS($J573,COLUMN()-11)),0),0),IF($K573&gt;0,IF(AND(INDIRECT(ADDRESS($K573,44))=0,INDIRECT(ADDRESS($K573,38))&lt;&gt;"UL"),INDIRECT(ADDRESS($K573,COLUMN()-11)),0),0),IF($L573&gt;0,IF(AND(INDIRECT(ADDRESS($L573,44))=0,INDIRECT(ADDRESS($L573,38))&lt;&gt;"UL"),INDIRECT(ADDRESS($L573,COLUMN()-11)),0),0),IF($M573&gt;0,IF(AND(INDIRECT(ADDRESS($M573,44))=0,INDIRECT(ADDRESS($M573,38))&lt;&gt;"UL"),INDIRECT(ADDRESS($M573,COLUMN()-11)),0),0))</f>
        <v>0</v>
      </c>
      <c r="BJ573" s="57" cm="1">
        <f t="array" aca="1" ref="BJ573" ca="1">SUM(IF($C573&gt;0,IF(AND(INDIRECT(ADDRESS($C573,44))=0,INDIRECT(ADDRESS($C573,38))&lt;&gt;"UL"),INDIRECT(ADDRESS($C573,COLUMN()-11)),0),0),IF($D573&gt;0,IF(AND(INDIRECT(ADDRESS($D573,44))=0,INDIRECT(ADDRESS($D573,38))&lt;&gt;"UL"),INDIRECT(ADDRESS($D573,COLUMN()-11)),0),0),IF($E573&gt;0,IF(AND(INDIRECT(ADDRESS($E573,44))=0,INDIRECT(ADDRESS($E573,38))&lt;&gt;"UL"),INDIRECT(ADDRESS($E573,COLUMN()-11)),0),0),IF($F573&gt;0,IF(AND(INDIRECT(ADDRESS($F573,44))=0,INDIRECT(ADDRESS($F573,38))&lt;&gt;"UL"),INDIRECT(ADDRESS($F573,COLUMN()-11)),0),0),IF($G573&gt;0,IF(AND(INDIRECT(ADDRESS($G573,44))=0,INDIRECT(ADDRESS($G573,38))&lt;&gt;"UL"),INDIRECT(ADDRESS($G573,COLUMN()-11)),0),0),IF($H573&gt;0,IF(AND(INDIRECT(ADDRESS($H573,44))=0,INDIRECT(ADDRESS($H573,38))&lt;&gt;"UL"),INDIRECT(ADDRESS($H573,COLUMN()-11)),0),0),IF($I573&gt;0,IF(AND(INDIRECT(ADDRESS($I573,44))=0,INDIRECT(ADDRESS($I573,38))&lt;&gt;"UL"),INDIRECT(ADDRESS($I573,COLUMN()-11)),0),0),IF($J573&gt;0,IF(AND(INDIRECT(ADDRESS($J573,44))=0,INDIRECT(ADDRESS($J573,38))&lt;&gt;"UL"),INDIRECT(ADDRESS($J573,COLUMN()-11)),0),0),IF($K573&gt;0,IF(AND(INDIRECT(ADDRESS($K573,44))=0,INDIRECT(ADDRESS($K573,38))&lt;&gt;"UL"),INDIRECT(ADDRESS($K573,COLUMN()-11)),0),0),IF($L573&gt;0,IF(AND(INDIRECT(ADDRESS($L573,44))=0,INDIRECT(ADDRESS($L573,38))&lt;&gt;"UL"),INDIRECT(ADDRESS($L573,COLUMN()-11)),0),0),IF($M573&gt;0,IF(AND(INDIRECT(ADDRESS($M573,44))=0,INDIRECT(ADDRESS($M573,38))&lt;&gt;"UL"),INDIRECT(ADDRESS($M573,COLUMN()-11)),0),0))</f>
        <v>0</v>
      </c>
      <c r="BK573" s="57">
        <f ca="1">IF(AU573="S",BH573,IF(AU573="MS",BI573,IF(AU573="ML",BI573,BJ573)))</f>
        <v>0</v>
      </c>
      <c r="BL573" s="58">
        <f ca="1">SUM(BH573:BJ573)/3</f>
        <v>0</v>
      </c>
      <c r="BM573" s="57" cm="1">
        <f t="array" aca="1" ref="BM573" ca="1">SUM(IF($C573&gt;0,IF(AND(INDIRECT(ADDRESS($C573,44))=0,INDIRECT(ADDRESS($C573,38))&lt;&gt;"UL"),INDIRECT(ADDRESS($C573,COLUMN()-12)),0),0), IF($D573&gt;0,IF(AND(INDIRECT(ADDRESS($D573,44))=0,INDIRECT(ADDRESS($D573,38))&lt;&gt;"UL"),INDIRECT(ADDRESS($D573,COLUMN()-12)),0),0), IF($E573&gt;0,IF(AND(INDIRECT(ADDRESS($E573,44))=0,INDIRECT(ADDRESS($E573,38))&lt;&gt;"UL"),INDIRECT(ADDRESS($E573,COLUMN()-12)),0),0), IF($F573&gt;0,IF(AND(INDIRECT(ADDRESS($F573,44))=0,INDIRECT(ADDRESS($F573,38))&lt;&gt;"UL"),INDIRECT(ADDRESS($F573,COLUMN()-12)),0),0), IF($G573&gt;0,IF(AND(INDIRECT(ADDRESS($G573,44))=0,INDIRECT(ADDRESS($G573,38))&lt;&gt;"UL"),INDIRECT(ADDRESS($G573,COLUMN()-12)),0),0), IF($H573&gt;0,IF(AND(INDIRECT(ADDRESS($H573,44))=0,INDIRECT(ADDRESS($H573,38))&lt;&gt;"UL"),INDIRECT(ADDRESS($H573,COLUMN()-12)),0),0), IF($I573&gt;0,IF(AND(INDIRECT(ADDRESS($I573,44))=0,INDIRECT(ADDRESS($I573,38))&lt;&gt;"UL"),INDIRECT(ADDRESS($I573,COLUMN()-12)),0),0), IF($J573&gt;0,IF(AND(INDIRECT(ADDRESS($J573,44))=0,INDIRECT(ADDRESS($J573,38))&lt;&gt;"UL"),INDIRECT(ADDRESS($J573,COLUMN()-12)),0),0), IF($K573&gt;0,IF(AND(INDIRECT(ADDRESS($K573,44))=0,INDIRECT(ADDRESS($K573,38))&lt;&gt;"UL"),INDIRECT(ADDRESS($K573,COLUMN()-11)),0),0), IF($L573&gt;0,IF(AND(INDIRECT(ADDRESS($L573,44))=0,INDIRECT(ADDRESS($L573,38))&lt;&gt;"UL"),INDIRECT(ADDRESS($L573,COLUMN()-11)),0),0), IF($M573&gt;0,IF(AND(INDIRECT(ADDRESS($M573,44))=0,INDIRECT(ADDRESS($M573,38))&lt;&gt;"UL"),INDIRECT(ADDRESS($M573,COLUMN()-11)),0),0))</f>
        <v>0</v>
      </c>
      <c r="BN573" s="57" cm="1">
        <f t="array" aca="1" ref="BN573" ca="1">SUM(IF($C573&gt;0,IF(AND(INDIRECT(ADDRESS($C573,44))=0,INDIRECT(ADDRESS($C573,38))&lt;&gt;"UL"),INDIRECT(ADDRESS($C573,COLUMN()-12)),0),0), IF($D573&gt;0,IF(AND(INDIRECT(ADDRESS($D573,44))=0,INDIRECT(ADDRESS($D573,38))&lt;&gt;"UL"),INDIRECT(ADDRESS($D573,COLUMN()-12)),0),0), IF($E573&gt;0,IF(AND(INDIRECT(ADDRESS($E573,44))=0,INDIRECT(ADDRESS($E573,38))&lt;&gt;"UL"),INDIRECT(ADDRESS($E573,COLUMN()-12)),0),0), IF($F573&gt;0,IF(AND(INDIRECT(ADDRESS($F573,44))=0,INDIRECT(ADDRESS($F573,38))&lt;&gt;"UL"),INDIRECT(ADDRESS($F573,COLUMN()-12)),0),0), IF($G573&gt;0,IF(AND(INDIRECT(ADDRESS($G573,44))=0,INDIRECT(ADDRESS($G573,38))&lt;&gt;"UL"),INDIRECT(ADDRESS($G573,COLUMN()-12)),0),0), IF($H573&gt;0,IF(AND(INDIRECT(ADDRESS($H573,44))=0,INDIRECT(ADDRESS($H573,38))&lt;&gt;"UL"),INDIRECT(ADDRESS($H573,COLUMN()-12)),0),0), IF($I573&gt;0,IF(AND(INDIRECT(ADDRESS($I573,44))=0,INDIRECT(ADDRESS($I573,38))&lt;&gt;"UL"),INDIRECT(ADDRESS($I573,COLUMN()-12)),0),0), IF($J573&gt;0,IF(AND(INDIRECT(ADDRESS($J573,44))=0,INDIRECT(ADDRESS($J573,38))&lt;&gt;"UL"),INDIRECT(ADDRESS($J573,COLUMN()-12)),0),0), IF($K573&gt;0,IF(AND(INDIRECT(ADDRESS($K573,44))=0,INDIRECT(ADDRESS($K573,38))&lt;&gt;"UL"),INDIRECT(ADDRESS($K573,COLUMN()-11)),0),0), IF($L573&gt;0,IF(AND(INDIRECT(ADDRESS($L573,44))=0,INDIRECT(ADDRESS($L573,38))&lt;&gt;"UL"),INDIRECT(ADDRESS($L573,COLUMN()-11)),0),0), IF($M573&gt;0,IF(AND(INDIRECT(ADDRESS($M573,44))=0,INDIRECT(ADDRESS($M573,38))&lt;&gt;"UL"),INDIRECT(ADDRESS($M573,COLUMN()-11)),0),0))</f>
        <v>0</v>
      </c>
      <c r="BO573" s="57" cm="1">
        <f t="array" aca="1" ref="BO573" ca="1">SUM(IF($C573&gt;0,IF(AND(INDIRECT(ADDRESS($C573,44))=0,INDIRECT(ADDRESS($C573,38))&lt;&gt;"UL"),INDIRECT(ADDRESS($C573,COLUMN()-12)),0),0), IF($D573&gt;0,IF(AND(INDIRECT(ADDRESS($D573,44))=0,INDIRECT(ADDRESS($D573,38))&lt;&gt;"UL"),INDIRECT(ADDRESS($D573,COLUMN()-12)),0),0), IF($E573&gt;0,IF(AND(INDIRECT(ADDRESS($E573,44))=0,INDIRECT(ADDRESS($E573,38))&lt;&gt;"UL"),INDIRECT(ADDRESS($E573,COLUMN()-12)),0),0), IF($F573&gt;0,IF(AND(INDIRECT(ADDRESS($F573,44))=0,INDIRECT(ADDRESS($F573,38))&lt;&gt;"UL"),INDIRECT(ADDRESS($F573,COLUMN()-12)),0),0), IF($G573&gt;0,IF(AND(INDIRECT(ADDRESS($G573,44))=0,INDIRECT(ADDRESS($G573,38))&lt;&gt;"UL"),INDIRECT(ADDRESS($G573,COLUMN()-12)),0),0), IF($H573&gt;0,IF(AND(INDIRECT(ADDRESS($H573,44))=0,INDIRECT(ADDRESS($H573,38))&lt;&gt;"UL"),INDIRECT(ADDRESS($H573,COLUMN()-12)),0),0), IF($I573&gt;0,IF(AND(INDIRECT(ADDRESS($I573,44))=0,INDIRECT(ADDRESS($I573,38))&lt;&gt;"UL"),INDIRECT(ADDRESS($I573,COLUMN()-12)),0),0), IF($J573&gt;0,IF(AND(INDIRECT(ADDRESS($J573,44))=0,INDIRECT(ADDRESS($J573,38))&lt;&gt;"UL"),INDIRECT(ADDRESS($J573,COLUMN()-12)),0),0), IF($K573&gt;0,IF(AND(INDIRECT(ADDRESS($K573,44))=0,INDIRECT(ADDRESS($K573,38))&lt;&gt;"UL"),INDIRECT(ADDRESS($K573,COLUMN()-11)),0),0), IF($L573&gt;0,IF(AND(INDIRECT(ADDRESS($L573,44))=0,INDIRECT(ADDRESS($L573,38))&lt;&gt;"UL"),INDIRECT(ADDRESS($L573,COLUMN()-11)),0),0), IF($M573&gt;0,IF(AND(INDIRECT(ADDRESS($M573,44))=0,INDIRECT(ADDRESS($M573,38))&lt;&gt;"UL"),INDIRECT(ADDRESS($M573,COLUMN()-11)),0),0))</f>
        <v>0</v>
      </c>
      <c r="BP573" s="57" cm="1">
        <f t="array" aca="1" ref="BP573" ca="1">SUM(IF($C573&gt;0,IF(AND(INDIRECT(ADDRESS($C573,44))=0,INDIRECT(ADDRESS($C573,38))&lt;&gt;"UL"),INDIRECT(ADDRESS($C573,COLUMN()-12)),0),0), IF($D573&gt;0,IF(AND(INDIRECT(ADDRESS($D573,44))=0,INDIRECT(ADDRESS($D573,38))&lt;&gt;"UL"),INDIRECT(ADDRESS($D573,COLUMN()-12)),0),0), IF($E573&gt;0,IF(AND(INDIRECT(ADDRESS($E573,44))=0,INDIRECT(ADDRESS($E573,38))&lt;&gt;"UL"),INDIRECT(ADDRESS($E573,COLUMN()-12)),0),0), IF($F573&gt;0,IF(AND(INDIRECT(ADDRESS($F573,44))=0,INDIRECT(ADDRESS($F573,38))&lt;&gt;"UL"),INDIRECT(ADDRESS($F573,COLUMN()-12)),0),0), IF($G573&gt;0,IF(AND(INDIRECT(ADDRESS($G573,44))=0,INDIRECT(ADDRESS($G573,38))&lt;&gt;"UL"),INDIRECT(ADDRESS($G573,COLUMN()-12)),0),0), IF($H573&gt;0,IF(AND(INDIRECT(ADDRESS($H573,44))=0,INDIRECT(ADDRESS($H573,38))&lt;&gt;"UL"),INDIRECT(ADDRESS($H573,COLUMN()-12)),0),0), IF($I573&gt;0,IF(AND(INDIRECT(ADDRESS($I573,44))=0,INDIRECT(ADDRESS($I573,38))&lt;&gt;"UL"),INDIRECT(ADDRESS($I573,COLUMN()-12)),0),0), IF($J573&gt;0,IF(AND(INDIRECT(ADDRESS($J573,44))=0,INDIRECT(ADDRESS($J573,38))&lt;&gt;"UL"),INDIRECT(ADDRESS($J573,COLUMN()-12)),0),0), IF($K573&gt;0,IF(AND(INDIRECT(ADDRESS($K573,44))=0,INDIRECT(ADDRESS($K573,38))&lt;&gt;"UL"),INDIRECT(ADDRESS($K573,COLUMN()-11)),0),0), IF($L573&gt;0,IF(AND(INDIRECT(ADDRESS($L573,44))=0,INDIRECT(ADDRESS($L573,38))&lt;&gt;"UL"),INDIRECT(ADDRESS($L573,COLUMN()-11)),0),0), IF($M573&gt;0,IF(AND(INDIRECT(ADDRESS($M573,44))=0,INDIRECT(ADDRESS($M573,38))&lt;&gt;"UL"),INDIRECT(ADDRESS($M573,COLUMN()-11)),0),0))</f>
        <v>0</v>
      </c>
      <c r="BQ573" s="57">
        <f ca="1">IF(AU573="S",BM573,IF(AU573="MS",BN573,IF(AU573="ML",BO573,BP573)))</f>
        <v>0</v>
      </c>
      <c r="BR573" s="161">
        <f ca="1">(((AZ573+BB573+BL573+BQ573)/(AY573+BB573+BK573+BQ573)*AB573^$BR$296)^$BQ$296)*100</f>
        <v>62.307613287076215</v>
      </c>
      <c r="BS573" s="56"/>
      <c r="BT573" s="56">
        <f ca="1">IF(AD573&lt;BG573,((((AY573+BK573)*AB573)+((BE573+BQ573)*(1-AB573))+BF573)*AD573),((((AY573*AB573)+(BE573*(1-AB573))+BF573)*AD573)+(((BK573*AB573)+(BQ573*(1-AB573)))*BG573)))</f>
        <v>3.9807353596321393</v>
      </c>
      <c r="BU573" s="87">
        <f ca="1">BT573/N573</f>
        <v>6.6345589327202317E-2</v>
      </c>
      <c r="BV573" s="57" t="s">
        <v>33</v>
      </c>
      <c r="BW573" s="57" cm="1">
        <f t="array" aca="1" ref="BW573" ca="1">SUM(IF($C573&gt;0,IF(AND(INDIRECT(ADDRESS($C573,44))=0,INDIRECT(ADDRESS($C573,38))="UL",ISERROR(SEARCH("Rear",INDIRECT(ADDRESS($C573,33)))),ISERROR(SEARCH("Side",INDIRECT(ADDRESS($C573,33))))),INDIRECT(ADDRESS($C573,COLUMN())),0),0),IF($D573&gt;0,IF(AND(INDIRECT(ADDRESS($D573,44))=0,INDIRECT(ADDRESS($D573,38))="UL",ISERROR(SEARCH("Rear",INDIRECT(ADDRESS($D573,33)))),ISERROR(SEARCH("Side",INDIRECT(ADDRESS($D573,33))))),INDIRECT(ADDRESS($D573,COLUMN())),0),0),IF($E573&gt;0,IF(AND(INDIRECT(ADDRESS($E573,44))=0,INDIRECT(ADDRESS($E573,38))="UL",ISERROR(SEARCH("Rear",INDIRECT(ADDRESS($E573,33)))),ISERROR(SEARCH("Side",INDIRECT(ADDRESS($E573,33))))),INDIRECT(ADDRESS($E573,COLUMN())),0),0),IF($F573&gt;0,IF(AND(INDIRECT(ADDRESS($F573,44))=0,INDIRECT(ADDRESS($F573,38))="UL",ISERROR(SEARCH("Rear",INDIRECT(ADDRESS($F573,33)))),ISERROR(SEARCH("Side",INDIRECT(ADDRESS($F573,33))))),INDIRECT(ADDRESS($F573,COLUMN())),0),0),IF($G573&gt;0,IF(AND(INDIRECT(ADDRESS($G573,44))=0,INDIRECT(ADDRESS($G573,38))="UL",ISERROR(SEARCH("Rear",INDIRECT(ADDRESS($G573,33)))),ISERROR(SEARCH("Side",INDIRECT(ADDRESS($G573,33))))),INDIRECT(ADDRESS($G573,COLUMN())),0),0),IF($H573&gt;0,IF(AND(INDIRECT(ADDRESS($H573,44))=0,INDIRECT(ADDRESS($H573,38))="UL",ISERROR(SEARCH("Rear",INDIRECT(ADDRESS($H573,33)))),ISERROR(SEARCH("Side",INDIRECT(ADDRESS($H573,33))))),INDIRECT(ADDRESS($H573,COLUMN())),0),0),IF($I573&gt;0,IF(AND(INDIRECT(ADDRESS($I573,44))=0,INDIRECT(ADDRESS($I573,38))="UL",ISERROR(SEARCH("Rear",INDIRECT(ADDRESS($I573,33)))),ISERROR(SEARCH("Side",INDIRECT(ADDRESS($I573,33))))),INDIRECT(ADDRESS($I573,COLUMN())),0),0),IF($J573&gt;0,IF(AND(INDIRECT(ADDRESS($J573,44))=0,INDIRECT(ADDRESS($J573,38))="UL",ISERROR(SEARCH("Rear",INDIRECT(ADDRESS($J573,33)))),ISERROR(SEARCH("Side",INDIRECT(ADDRESS($J573,33))))),INDIRECT(ADDRESS($J573,COLUMN())),0),0),IF($K573&gt;0,IF(AND(INDIRECT(ADDRESS($K573,44))=0,INDIRECT(ADDRESS($K573,38))="UL",ISERROR(SEARCH("Rear",INDIRECT(ADDRESS($K573,33)))),ISERROR(SEARCH("Side",INDIRECT(ADDRESS($K573,33))))),INDIRECT(ADDRESS($K573,COLUMN())),0),0),IF($L573&gt;0,IF(AND(INDIRECT(ADDRESS($L573,44))=0,INDIRECT(ADDRESS($L573,38))="UL",ISERROR(SEARCH("Rear",INDIRECT(ADDRESS($L573,33)))),ISERROR(SEARCH("Side",INDIRECT(ADDRESS($L573,33))))),INDIRECT(ADDRESS($L573,COLUMN())),0),0),IF($M573&gt;0,IF(AND(INDIRECT(ADDRESS($M573,44))=0,INDIRECT(ADDRESS($M573,38))="UL",ISERROR(SEARCH("Rear",INDIRECT(ADDRESS($M573,33)))),ISERROR(SEARCH("Side",INDIRECT(ADDRESS($M573,33))))),INDIRECT(ADDRESS($M573,COLUMN())),0),0))</f>
        <v>0</v>
      </c>
      <c r="BX573" s="57">
        <f ca="1">IF(BV573="S",AV573,BW573)</f>
        <v>0.5</v>
      </c>
      <c r="BY573" s="57" cm="1">
        <f t="array" aca="1" ref="BY573" ca="1">SUM(IF($C573&gt;0,IF(AND(INDIRECT(ADDRESS($C573,44))=0,INDIRECT(ADDRESS($C573,38))="UL"),INDIRECT(ADDRESS($C573,COLUMN())),0),0),IF($D573&gt;0,IF(AND(INDIRECT(ADDRESS($D573,44))=0,INDIRECT(ADDRESS($D573,38))="UL"),INDIRECT(ADDRESS($D573,COLUMN())),0),0),IF($E573&gt;0,IF(AND(INDIRECT(ADDRESS($E573,44))=0,INDIRECT(ADDRESS($E573,38))="UL"),INDIRECT(ADDRESS($E573,COLUMN())),0),0),IF($F573&gt;0,IF(AND(INDIRECT(ADDRESS($F573,44))=0,INDIRECT(ADDRESS($F573,38))="UL"),INDIRECT(ADDRESS($F573,COLUMN())),0),0),IF($G573&gt;0,IF(AND(INDIRECT(ADDRESS($G573,44))=0,INDIRECT(ADDRESS($G573,38))="UL"),INDIRECT(ADDRESS($G573,COLUMN())),0),0),IF($H573&gt;0,IF(AND(INDIRECT(ADDRESS($H573,44))=0,INDIRECT(ADDRESS($H573,38))="UL"),INDIRECT(ADDRESS($H573,COLUMN())),0),0),IF($I573&gt;0,IF(AND(INDIRECT(ADDRESS($I573,44))=0,INDIRECT(ADDRESS($I573,38))="UL"),INDIRECT(ADDRESS($I573,COLUMN())),0),0),IF($J573&gt;0,IF(AND(INDIRECT(ADDRESS($J573,44))=0,INDIRECT(ADDRESS($J573,38))="UL"),INDIRECT(ADDRESS($J573,COLUMN())),0),0),IF($K573&gt;0,IF(AND(INDIRECT(ADDRESS($K573,44))=0,INDIRECT(ADDRESS($K573,38))="UL"),INDIRECT(ADDRESS($K573,COLUMN())),0),0),IF($L573&gt;0,IF(AND(INDIRECT(ADDRESS($L573,44))=0,INDIRECT(ADDRESS($L573,38))="UL"),INDIRECT(ADDRESS($L573,COLUMN())),0),0),IF($M573&gt;0,IF(AND(INDIRECT(ADDRESS($M573,44))=0,INDIRECT(ADDRESS($M573,38))="UL"),INDIRECT(ADDRESS($M573,COLUMN())),0),0))</f>
        <v>0</v>
      </c>
      <c r="BZ573" s="57" cm="1">
        <f t="array" aca="1" ref="BZ573" ca="1">SUM(IF($C573&gt;0,IF(AND(INDIRECT(ADDRESS($C573,44))=0,INDIRECT(ADDRESS($C573,38))="UL"),INDIRECT(ADDRESS($C573,COLUMN())),0),0),IF($D573&gt;0,IF(AND(INDIRECT(ADDRESS($D573,44))=0,INDIRECT(ADDRESS($D573,38))="UL"),INDIRECT(ADDRESS($D573,COLUMN())),0),0),IF($E573&gt;0,IF(AND(INDIRECT(ADDRESS($E573,44))=0,INDIRECT(ADDRESS($E573,38))="UL"),INDIRECT(ADDRESS($E573,COLUMN())),0),0),IF($F573&gt;0,IF(AND(INDIRECT(ADDRESS($F573,44))=0,INDIRECT(ADDRESS($F573,38))="UL"),INDIRECT(ADDRESS($F573,COLUMN())),0),0),IF($G573&gt;0,IF(AND(INDIRECT(ADDRESS($G573,44))=0,INDIRECT(ADDRESS($G573,38))="UL"),INDIRECT(ADDRESS($G573,COLUMN())),0),0),IF($H573&gt;0,IF(AND(INDIRECT(ADDRESS($H573,44))=0,INDIRECT(ADDRESS($H573,38))="UL"),INDIRECT(ADDRESS($H573,COLUMN())),0),0),IF($I573&gt;0,IF(AND(INDIRECT(ADDRESS($I573,44))=0,INDIRECT(ADDRESS($I573,38))="UL"),INDIRECT(ADDRESS($I573,COLUMN())),0),0),IF($J573&gt;0,IF(AND(INDIRECT(ADDRESS($J573,44))=0,INDIRECT(ADDRESS($J573,38))="UL"),INDIRECT(ADDRESS($J573,COLUMN())),0),0),IF($K573&gt;0,IF(AND(INDIRECT(ADDRESS($K573,44))=0,INDIRECT(ADDRESS($K573,38))="UL"),INDIRECT(ADDRESS($K573,COLUMN())),0),0),IF($L573&gt;0,IF(AND(INDIRECT(ADDRESS($L573,44))=0,INDIRECT(ADDRESS($L573,38))="UL"),INDIRECT(ADDRESS($L573,COLUMN())),0),0),IF($M573&gt;0,IF(AND(INDIRECT(ADDRESS($M573,44))=0,INDIRECT(ADDRESS($M573,38))="UL"),INDIRECT(ADDRESS($M573,COLUMN())),0),0))</f>
        <v>0</v>
      </c>
      <c r="CA573" s="57">
        <f ca="1">IF(BV573="S",BY573,BZ573)</f>
        <v>0</v>
      </c>
      <c r="CB573" s="57" cm="1">
        <f t="array" aca="1" ref="CB573" ca="1">SUM(IF($C573&gt;0,IF(AND(INDIRECT(ADDRESS($C573,44))=0,INDIRECT(ADDRESS($C573,38))&lt;&gt;"UL"),INDIRECT(ADDRESS($C573,COLUMN())),0),0),IF($D573&gt;0,IF(AND(INDIRECT(ADDRESS($D573,44))=0,INDIRECT(ADDRESS($D573,38))&lt;&gt;"UL"),INDIRECT(ADDRESS($D573,COLUMN())),0),0),IF($E573&gt;0,IF(AND(INDIRECT(ADDRESS($E573,44))=0,INDIRECT(ADDRESS($E573,38))&lt;&gt;"UL"),INDIRECT(ADDRESS($E573,COLUMN())),0),0),IF($F573&gt;0,IF(AND(INDIRECT(ADDRESS($F573,44))=0,INDIRECT(ADDRESS($F573,38))&lt;&gt;"UL"),INDIRECT(ADDRESS($F573,COLUMN())),0),0),IF($G573&gt;0,IF(AND(INDIRECT(ADDRESS($G573,44))=0,INDIRECT(ADDRESS($G573,38))&lt;&gt;"UL"),INDIRECT(ADDRESS($G573,COLUMN())),0),0),IF($H573&gt;0,IF(AND(INDIRECT(ADDRESS($H573,44))=0,INDIRECT(ADDRESS($H573,38))&lt;&gt;"UL"),INDIRECT(ADDRESS($H573,COLUMN())),0),0),IF($I573&gt;0,IF(AND(INDIRECT(ADDRESS($I573,44))=0,INDIRECT(ADDRESS($I573,38))&lt;&gt;"UL"),INDIRECT(ADDRESS($I573,COLUMN())),0),0),IF($J573&gt;0,IF(AND(INDIRECT(ADDRESS($J573,44))=0,INDIRECT(ADDRESS($J573,38))&lt;&gt;"UL"),INDIRECT(ADDRESS($J573,COLUMN())),0),0),IF($K573&gt;0,IF(AND(INDIRECT(ADDRESS($K573,44))=0,INDIRECT(ADDRESS($K573,38))&lt;&gt;"UL"),INDIRECT(ADDRESS($K573,COLUMN())),0),0),IF($L573&gt;0,IF(AND(INDIRECT(ADDRESS($L573,44))=0,INDIRECT(ADDRESS($L573,38))&lt;&gt;"UL"),INDIRECT(ADDRESS($L573,COLUMN())),0),0),IF($M573&gt;0,IF(AND(INDIRECT(ADDRESS($M573,44))=0,INDIRECT(ADDRESS($M573,38))&lt;&gt;"UL"),INDIRECT(ADDRESS($M573,COLUMN())),0),0))</f>
        <v>0</v>
      </c>
      <c r="CC573" s="57">
        <f ca="1">IF(BV573="S",BH573,CB573)</f>
        <v>0</v>
      </c>
      <c r="CD573" s="57" cm="1">
        <f t="array" aca="1" ref="CD573" ca="1">SUM(IF($C573&gt;0,IF(AND(INDIRECT(ADDRESS($C573,44))=0,INDIRECT(ADDRESS($C573,38))&lt;&gt;"UL"),INDIRECT(ADDRESS($C573,COLUMN())),0),0),IF($D573&gt;0,IF(AND(INDIRECT(ADDRESS($D573,44))=0,INDIRECT(ADDRESS($D573,38))&lt;&gt;"UL"),INDIRECT(ADDRESS($D573,COLUMN())),0),0),IF($E573&gt;0,IF(AND(INDIRECT(ADDRESS($E573,44))=0,INDIRECT(ADDRESS($E573,38))&lt;&gt;"UL"),INDIRECT(ADDRESS($E573,COLUMN())),0),0),IF($F573&gt;0,IF(AND(INDIRECT(ADDRESS($F573,44))=0,INDIRECT(ADDRESS($F573,38))&lt;&gt;"UL"),INDIRECT(ADDRESS($F573,COLUMN())),0),0),IF($G573&gt;0,IF(AND(INDIRECT(ADDRESS($G573,44))=0,INDIRECT(ADDRESS($G573,38))&lt;&gt;"UL"),INDIRECT(ADDRESS($G573,COLUMN())),0),0),IF($H573&gt;0,IF(AND(INDIRECT(ADDRESS($H573,44))=0,INDIRECT(ADDRESS($H573,38))&lt;&gt;"UL"),INDIRECT(ADDRESS($H573,COLUMN())),0),0),IF($I573&gt;0,IF(AND(INDIRECT(ADDRESS($I573,44))=0,INDIRECT(ADDRESS($I573,38))&lt;&gt;"UL"),INDIRECT(ADDRESS($I573,COLUMN())),0),0),IF($J573&gt;0,IF(AND(INDIRECT(ADDRESS($J573,44))=0,INDIRECT(ADDRESS($J573,38))&lt;&gt;"UL"),INDIRECT(ADDRESS($J573,COLUMN())),0),0),IF($K573&gt;0,IF(AND(INDIRECT(ADDRESS($K573,44))=0,INDIRECT(ADDRESS($K573,38))&lt;&gt;"UL"),INDIRECT(ADDRESS($K573,COLUMN())),0),0),IF($L573&gt;0,IF(AND(INDIRECT(ADDRESS($L573,44))=0,INDIRECT(ADDRESS($L573,38))&lt;&gt;"UL"),INDIRECT(ADDRESS($L573,COLUMN())),0),0),IF($M573&gt;0,IF(AND(INDIRECT(ADDRESS($M573,44))=0,INDIRECT(ADDRESS($M573,38))&lt;&gt;"UL"),INDIRECT(ADDRESS($M573,COLUMN())),0),0))</f>
        <v>0</v>
      </c>
      <c r="CE573" s="57" cm="1">
        <f t="array" aca="1" ref="CE573" ca="1">SUM(IF($C573&gt;0,IF(AND(INDIRECT(ADDRESS($C573,44))=0,INDIRECT(ADDRESS($C573,38))&lt;&gt;"UL"),INDIRECT(ADDRESS($C573,COLUMN())),0),0),IF($D573&gt;0,IF(AND(INDIRECT(ADDRESS($D573,44))=0,INDIRECT(ADDRESS($D573,38))&lt;&gt;"UL"),INDIRECT(ADDRESS($D573,COLUMN())),0),0),IF($E573&gt;0,IF(AND(INDIRECT(ADDRESS($E573,44))=0,INDIRECT(ADDRESS($E573,38))&lt;&gt;"UL"),INDIRECT(ADDRESS($E573,COLUMN())),0),0),IF($F573&gt;0,IF(AND(INDIRECT(ADDRESS($F573,44))=0,INDIRECT(ADDRESS($F573,38))&lt;&gt;"UL"),INDIRECT(ADDRESS($F573,COLUMN())),0),0),IF($G573&gt;0,IF(AND(INDIRECT(ADDRESS($G573,44))=0,INDIRECT(ADDRESS($G573,38))&lt;&gt;"UL"),INDIRECT(ADDRESS($G573,COLUMN())),0),0),IF($H573&gt;0,IF(AND(INDIRECT(ADDRESS($H573,44))=0,INDIRECT(ADDRESS($H573,38))&lt;&gt;"UL"),INDIRECT(ADDRESS($H573,COLUMN())),0),0),IF($I573&gt;0,IF(AND(INDIRECT(ADDRESS($I573,44))=0,INDIRECT(ADDRESS($I573,38))&lt;&gt;"UL"),INDIRECT(ADDRESS($I573,COLUMN())),0),0),IF($J573&gt;0,IF(AND(INDIRECT(ADDRESS($J573,44))=0,INDIRECT(ADDRESS($J573,38))&lt;&gt;"UL"),INDIRECT(ADDRESS($J573,COLUMN())),0),0),IF($K573&gt;0,IF(AND(INDIRECT(ADDRESS($K573,44))=0,INDIRECT(ADDRESS($K573,38))&lt;&gt;"UL"),INDIRECT(ADDRESS($K573,COLUMN())),0),0),IF($L573&gt;0,IF(AND(INDIRECT(ADDRESS($L573,44))=0,INDIRECT(ADDRESS($L573,38))&lt;&gt;"UL"),INDIRECT(ADDRESS($L573,COLUMN())),0),0),IF($M573&gt;0,IF(AND(INDIRECT(ADDRESS($M573,44))=0,INDIRECT(ADDRESS($M573,38))&lt;&gt;"UL"),INDIRECT(ADDRESS($M573,COLUMN())),0),0))</f>
        <v>0</v>
      </c>
      <c r="CF573" s="57">
        <f ca="1">IF(BV573="S",CD573,CE573)</f>
        <v>0</v>
      </c>
      <c r="CG573" s="57">
        <f ca="1">IF(AD573&lt;BG573,((((BX573+CC573)*AB573)+((CA573+CF573)*(1-AB573)))*AD573),((((BX573*AB573)+((CA573)*(1-AB573)))*AD573)+(((CC573*AB573)+((CF573))*(1-AB573)))*BG573))</f>
        <v>1.1502354436238433</v>
      </c>
      <c r="CH573" s="57">
        <f ca="1">CG573/N573</f>
        <v>1.9170590727064056E-2</v>
      </c>
      <c r="CI573" s="19">
        <f ca="1">AD573*X573</f>
        <v>19.79992534991603</v>
      </c>
      <c r="CJ573" s="19"/>
      <c r="CK573" s="57" cm="1">
        <f t="array" aca="1" ref="CK573" ca="1">IF(AU573="S", SUM(IF($C573&gt;0,IF(INDIRECT(ADDRESS($C573,43))&lt;&gt;1,INDIRECT(ADDRESS($C573,48)),0),0), IF($D573&gt;0,IF(INDIRECT(ADDRESS($D573,43))&lt;&gt;1,INDIRECT(ADDRESS($D573,48)),0),0), IF($E573&gt;0,IF(INDIRECT(ADDRESS($E573,43))&lt;&gt;1,INDIRECT(ADDRESS($E573,48)),0),0), IF($F573&gt;0,IF(INDIRECT(ADDRESS($F573,43))&lt;&gt;1,INDIRECT(ADDRESS($F573,48)),0),0), IF($G573&gt;0,IF(INDIRECT(ADDRESS($G573,43))&lt;&gt;1,INDIRECT(ADDRESS($G573,48)),0),0), IF($H573&gt;0,IF(INDIRECT(ADDRESS($H573,43))&lt;&gt;1,INDIRECT(ADDRESS($H573,48)),0),0), IF($I573&gt;0,IF(INDIRECT(ADDRESS($I573,43))&lt;&gt;1,INDIRECT(ADDRESS($I573,48)),0),0), IF($J573&gt;0,IF(INDIRECT(ADDRESS($J573,43))&lt;&gt;1,INDIRECT(ADDRESS($J573,48)),0),0), IF($K573&gt;0,IF(INDIRECT(ADDRESS($K573,43))&lt;&gt;1,INDIRECT(ADDRESS($K573,48)),0),0), IF($L573&gt;0,IF(INDIRECT(ADDRESS($L573,43))&lt;&gt;1,INDIRECT(ADDRESS($L573,48)),0),0), IF($M573&gt;0,IF(INDIRECT(ADDRESS($M573,43))&lt;&gt;1,INDIRECT(ADDRESS($M573,48)),0),0)), IF(AU573="L",SUM(IF($C573&gt;0,IF(INDIRECT(ADDRESS($C573,43))&lt;&gt;1,INDIRECT(ADDRESS($C573,50)),0),0), IF($D573&gt;0,IF(INDIRECT(ADDRESS($D573,43))&lt;&gt;1,INDIRECT(ADDRESS($D573,50)),0),0), IF($E573&gt;0,IF(INDIRECT(ADDRESS($E573,43))&lt;&gt;1,INDIRECT(ADDRESS($E573,50)),0),0), IF($F573&gt;0,IF(INDIRECT(ADDRESS($F573,43))&lt;&gt;1,INDIRECT(ADDRESS($F573,50)),0),0), IF($G573&gt;0,IF(INDIRECT(ADDRESS($G573,43))&lt;&gt;1,INDIRECT(ADDRESS($G573,50)),0),0), IF($G573&gt;0,IF(INDIRECT(ADDRESS($G573,43))&lt;&gt;1,INDIRECT(ADDRESS($G573,50)),0),0), IF($H573&gt;0,IF(INDIRECT(ADDRESS($H573,43))&lt;&gt;1,INDIRECT(ADDRESS($H573,50)),0),0), IF($I573&gt;0,IF(INDIRECT(ADDRESS($I573,43))&lt;&gt;1,INDIRECT(ADDRESS($I573,50)),0),0), IF($J573&gt;0,IF(INDIRECT(ADDRESS($J573,43))&lt;&gt;1,INDIRECT(ADDRESS($J573,50)),0),0), IF($K573&gt;0,IF(INDIRECT(ADDRESS($K573,43))&lt;&gt;1,INDIRECT(ADDRESS($K573,50)),0),0), IF($L573&gt;0,IF(INDIRECT(ADDRESS($L573,43))&lt;&gt;1,INDIRECT(ADDRESS($L573,50)),0),0), IF($M573&gt;0,IF(INDIRECT(ADDRESS($M573,43))&lt;&gt;1,INDIRECT(ADDRESS($M573,50)),0),0)), SUM(IF($C573&gt;0,IF(INDIRECT(ADDRESS($C573,43))&lt;&gt;1,INDIRECT(ADDRESS($C573,49)),0),0), IF($D573&gt;0,IF(INDIRECT(ADDRESS($D573,43))&lt;&gt;1,INDIRECT(ADDRESS($D573,49)),0),0), IF($E573&gt;0,IF(INDIRECT(ADDRESS($E573,43))&lt;&gt;1,INDIRECT(ADDRESS($E573,49)),0),0), IF($F573&gt;0,IF(INDIRECT(ADDRESS($F573,43))&lt;&gt;1,INDIRECT(ADDRESS($F573,49)),0),0), IF($G573&gt;0,IF(INDIRECT(ADDRESS($G573,43))&lt;&gt;1,INDIRECT(ADDRESS($G573,49)),0),0), IF($G573&gt;0,IF(INDIRECT(ADDRESS($G573,43))&lt;&gt;1,INDIRECT(ADDRESS($G573,49)),0),0), IF($H573&gt;0,IF(INDIRECT(ADDRESS($H573,43))&lt;&gt;1,INDIRECT(ADDRESS($H573,49)),0),0), IF($I573&gt;0,IF(INDIRECT(ADDRESS($I573,43))&lt;&gt;1,INDIRECT(ADDRESS($I573,49)),0),0), IF($J573&gt;0,IF(INDIRECT(ADDRESS($J573,43))&lt;&gt;1,INDIRECT(ADDRESS($J573,49)),0),0), IF($K573&gt;0,IF(INDIRECT(ADDRESS($K573,43))&lt;&gt;1,INDIRECT(ADDRESS($K573,49)),0),0), IF($L573&gt;0,IF(INDIRECT(ADDRESS($L573,43))&lt;&gt;1,INDIRECT(ADDRESS($L573,49)),0),0), IF($M573&gt;0,IF(INDIRECT(ADDRESS($M573,43))&lt;&gt;1,INDIRECT(ADDRESS($M573,49)),0),0))))</f>
        <v>4.5</v>
      </c>
      <c r="CL573" s="57" cm="1">
        <f t="array" aca="1" ref="CL573" ca="1">1.5*SUM(IF($C573&gt;0,IF(INDIRECT(ADDRESS($C573,44))=1,INDIRECT(ADDRESS($C573,48)),0),0), IF($D573&gt;0,IF(INDIRECT(ADDRESS($D573,44))=1,INDIRECT(ADDRESS($D573,48)),0),0), IF($E573&gt;0,IF(INDIRECT(ADDRESS($E573,44))=1,INDIRECT(ADDRESS($E573,48)),0),0), IF($F573&gt;0,IF(INDIRECT(ADDRESS($F573,44))=1,INDIRECT(ADDRESS($F573,48)),0),0), IF($G573&gt;0,IF(INDIRECT(ADDRESS($G573,44))=1,INDIRECT(ADDRESS($G573,48)),0),0), IF($H573&gt;0,IF(INDIRECT(ADDRESS($H573,44))=1,INDIRECT(ADDRESS($H573,48)),0),0), IF($I573&gt;0,IF(INDIRECT(ADDRESS($I573,44))=1,INDIRECT(ADDRESS($I573,48)),0),0), IF($J573&gt;0,IF(INDIRECT(ADDRESS($J573,44))=1,INDIRECT(ADDRESS($J573,48)),0),0), IF($K573&gt;0,IF(INDIRECT(ADDRESS($K573,44))=1,INDIRECT(ADDRESS($K573,48)),0),0), IF($L573&gt;0,IF(INDIRECT(ADDRESS($L573,44))=1,INDIRECT(ADDRESS($L573,48)),0),0), IF($M573&gt;0,IF(INDIRECT(ADDRESS($M573,44))=1,INDIRECT(ADDRESS($M573,48)),0),0))</f>
        <v>21.166666666666664</v>
      </c>
      <c r="CM573" s="56">
        <f ca="1">((BU573/$BU$34)^$BU$296)</f>
        <v>0.48842534328133391</v>
      </c>
      <c r="CN573" s="59"/>
    </row>
    <row r="579" spans="1:56" ht="15.5" x14ac:dyDescent="0.25">
      <c r="A579" s="12" t="s">
        <v>609</v>
      </c>
    </row>
    <row r="580" spans="1:56" x14ac:dyDescent="0.25">
      <c r="A580" t="s">
        <v>610</v>
      </c>
      <c r="N580" s="1">
        <v>35</v>
      </c>
      <c r="O580" s="1" t="s">
        <v>63</v>
      </c>
      <c r="P580" s="1">
        <v>4</v>
      </c>
      <c r="Q580" s="1">
        <v>2</v>
      </c>
      <c r="S580" s="14">
        <v>3</v>
      </c>
      <c r="T580" s="165" t="s">
        <v>178</v>
      </c>
      <c r="U580" s="13">
        <v>8</v>
      </c>
      <c r="V580" s="13"/>
      <c r="W580" s="13">
        <v>4</v>
      </c>
      <c r="X580" s="1">
        <v>9</v>
      </c>
      <c r="Y580" s="1">
        <v>0</v>
      </c>
      <c r="Z580" s="1">
        <v>5</v>
      </c>
      <c r="AA580" s="2" t="s">
        <v>636</v>
      </c>
      <c r="AB580" s="3">
        <f>((U580/8)^$V$296)*((((X580-(Y580-1)/2)/8)^$X$296)*((S580/3)^$S$296))*(((8-W580)/6)^$W$296)</f>
        <v>1.016991681462482</v>
      </c>
      <c r="AC580" s="3">
        <f>SUM(((25/N580)^$Z$296)*(AB580/$AB$34))</f>
        <v>0.99532922239075905</v>
      </c>
      <c r="AD580" s="3">
        <f>(P580/($CN$34*(1/AC580)))</f>
        <v>3.4620146865765533</v>
      </c>
    </row>
    <row r="581" spans="1:56" x14ac:dyDescent="0.25">
      <c r="A581" t="s">
        <v>675</v>
      </c>
      <c r="N581" s="1">
        <f>N580+4</f>
        <v>39</v>
      </c>
      <c r="O581" s="1" t="s">
        <v>63</v>
      </c>
      <c r="P581" s="1">
        <f>4+(2.5/3)</f>
        <v>4.833333333333333</v>
      </c>
      <c r="Q581" s="1">
        <v>2</v>
      </c>
      <c r="S581" s="14">
        <v>3</v>
      </c>
      <c r="T581" s="165" t="s">
        <v>178</v>
      </c>
      <c r="U581" s="13">
        <v>8</v>
      </c>
      <c r="V581" s="13"/>
      <c r="W581" s="13">
        <v>4</v>
      </c>
      <c r="X581" s="1">
        <v>9</v>
      </c>
      <c r="Y581" s="1">
        <v>0</v>
      </c>
      <c r="Z581" s="1">
        <v>5</v>
      </c>
      <c r="AA581" s="2" t="s">
        <v>636</v>
      </c>
      <c r="AB581" s="3">
        <f>((U581/8)^$V$296)*((((X581-(Y581-1)/2)/8)^$X$296)*((S581/3)^$S$296))*(((8-W581)/6)^$W$296)</f>
        <v>1.016991681462482</v>
      </c>
      <c r="AC581" s="3">
        <f>SUM(((25/N581)^$Z$296)*(AB581/$AB$34))</f>
        <v>0.91773930675909499</v>
      </c>
      <c r="AD581" s="3">
        <f>(P581/($CN$34*(1/AC581)))</f>
        <v>3.8571652023208345</v>
      </c>
    </row>
    <row r="582" spans="1:56" x14ac:dyDescent="0.25">
      <c r="A582" t="s">
        <v>613</v>
      </c>
      <c r="S582" s="14"/>
      <c r="T582" s="165"/>
      <c r="U582" s="13"/>
      <c r="V582" s="13"/>
      <c r="W582" s="13"/>
      <c r="AA582" s="2" t="s">
        <v>636</v>
      </c>
    </row>
    <row r="583" spans="1:56" x14ac:dyDescent="0.25">
      <c r="A583" t="s">
        <v>611</v>
      </c>
      <c r="N583" s="1">
        <v>38</v>
      </c>
      <c r="O583" s="1" t="s">
        <v>63</v>
      </c>
      <c r="P583" s="1">
        <v>4</v>
      </c>
      <c r="Q583" s="1">
        <v>0</v>
      </c>
      <c r="S583" s="14">
        <v>3</v>
      </c>
      <c r="T583" s="165" t="s">
        <v>178</v>
      </c>
      <c r="U583" s="13">
        <v>8</v>
      </c>
      <c r="V583" s="13"/>
      <c r="W583" s="13">
        <v>4</v>
      </c>
      <c r="X583" s="1">
        <v>9</v>
      </c>
      <c r="Y583" s="1">
        <v>0</v>
      </c>
      <c r="Z583" s="1">
        <v>5</v>
      </c>
      <c r="AA583" s="2" t="s">
        <v>636</v>
      </c>
      <c r="AB583" s="3">
        <f>((U583/8)^$V$296)*((((X583-(Y583-1)/2)/8)^$X$296)*((S583/3)^$S$296))*(((8-W583)/6)^$W$296)</f>
        <v>1.016991681462482</v>
      </c>
      <c r="AC583" s="3">
        <f>SUM(((25/N583)^$Z$296)*(AB583/$AB$34))</f>
        <v>0.93579364322177638</v>
      </c>
      <c r="AD583" s="3">
        <f>(P583/($CN$34*(1/AC583)))</f>
        <v>3.2549344112061789</v>
      </c>
    </row>
    <row r="584" spans="1:56" x14ac:dyDescent="0.25">
      <c r="A584" t="s">
        <v>676</v>
      </c>
      <c r="N584" s="1">
        <f>N583+4</f>
        <v>42</v>
      </c>
      <c r="O584" s="1" t="s">
        <v>63</v>
      </c>
      <c r="P584" s="1">
        <f>4+(2.5/3)</f>
        <v>4.833333333333333</v>
      </c>
      <c r="Q584" s="1">
        <v>0</v>
      </c>
      <c r="S584" s="14">
        <v>3</v>
      </c>
      <c r="T584" s="165" t="s">
        <v>178</v>
      </c>
      <c r="U584" s="13">
        <v>8</v>
      </c>
      <c r="V584" s="13"/>
      <c r="W584" s="13">
        <v>4</v>
      </c>
      <c r="X584" s="1">
        <v>9</v>
      </c>
      <c r="Y584" s="1">
        <v>0</v>
      </c>
      <c r="Z584" s="1">
        <v>5</v>
      </c>
      <c r="AA584" s="2" t="s">
        <v>636</v>
      </c>
      <c r="AB584" s="3">
        <f>((U584/8)^$V$296)*((((X584-(Y584-1)/2)/8)^$X$296)*((S584/3)^$S$296))*(((8-W584)/6)^$W$296)</f>
        <v>1.016991681462482</v>
      </c>
      <c r="AC584" s="3">
        <f>SUM(((25/N584)^$Z$296)*(AB584/$AB$34))</f>
        <v>0.8681221161816568</v>
      </c>
      <c r="AD584" s="3">
        <f>(P584/($CN$34*(1/AC584)))</f>
        <v>3.6486291839518912</v>
      </c>
    </row>
    <row r="585" spans="1:56" x14ac:dyDescent="0.25">
      <c r="A585" t="s">
        <v>613</v>
      </c>
      <c r="S585" s="14"/>
      <c r="T585" s="165"/>
      <c r="U585" s="13"/>
      <c r="V585" s="13"/>
      <c r="W585" s="13"/>
      <c r="AA585" s="2" t="s">
        <v>636</v>
      </c>
    </row>
    <row r="586" spans="1:56" x14ac:dyDescent="0.25">
      <c r="A586" t="s">
        <v>612</v>
      </c>
      <c r="N586" s="1">
        <v>39</v>
      </c>
      <c r="O586" s="1" t="s">
        <v>70</v>
      </c>
      <c r="P586" s="1">
        <v>5</v>
      </c>
      <c r="S586" s="1">
        <v>2</v>
      </c>
      <c r="T586" s="143" t="s">
        <v>171</v>
      </c>
      <c r="U586" s="1">
        <v>6</v>
      </c>
      <c r="W586" s="1">
        <v>4</v>
      </c>
      <c r="X586" s="1">
        <v>8</v>
      </c>
      <c r="Y586" s="1">
        <v>1</v>
      </c>
      <c r="Z586" s="1">
        <v>5</v>
      </c>
      <c r="AA586" s="2" t="s">
        <v>636</v>
      </c>
      <c r="AB586" s="3">
        <f>((U586/8)^$V$296)*((((X586-(Y586-1)/2)/8)^$X$296)*((S586/3)^$S$296))*(((8-W586)/6)^$W$296)</f>
        <v>0.86543882556774443</v>
      </c>
      <c r="AC586" s="3">
        <f>SUM(((25/N586)^$Z$296)*(AB586/$AB$34))</f>
        <v>0.78097711347725307</v>
      </c>
      <c r="AD586" s="3">
        <f>(P586/($CN$34*(1/AC586)))</f>
        <v>3.3955526672924043</v>
      </c>
    </row>
    <row r="587" spans="1:56" x14ac:dyDescent="0.25">
      <c r="A587" t="s">
        <v>677</v>
      </c>
      <c r="N587" s="1">
        <f>N586+4</f>
        <v>43</v>
      </c>
      <c r="O587" s="1" t="s">
        <v>70</v>
      </c>
      <c r="P587" s="1">
        <f>5+(3.5/3)</f>
        <v>6.166666666666667</v>
      </c>
      <c r="S587" s="1">
        <v>2</v>
      </c>
      <c r="T587" s="143" t="s">
        <v>171</v>
      </c>
      <c r="U587" s="1">
        <v>6</v>
      </c>
      <c r="W587" s="1">
        <v>4</v>
      </c>
      <c r="X587" s="1">
        <v>8</v>
      </c>
      <c r="Y587" s="1">
        <v>1</v>
      </c>
      <c r="Z587" s="1">
        <v>5</v>
      </c>
      <c r="AA587" s="2" t="s">
        <v>636</v>
      </c>
      <c r="AB587" s="3">
        <f>((U587/8)^$V$296)*((((X587-(Y587-1)/2)/8)^$X$296)*((S587/3)^$S$296))*(((8-W587)/6)^$W$296)</f>
        <v>0.86543882556774443</v>
      </c>
      <c r="AC587" s="3">
        <f>SUM(((25/N587)^$Z$296)*(AB587/$AB$34))</f>
        <v>0.72583084594478831</v>
      </c>
      <c r="AD587" s="3">
        <f>(P587/($CN$34*(1/AC587)))</f>
        <v>3.8921364202836477</v>
      </c>
      <c r="AE587" s="3"/>
    </row>
    <row r="588" spans="1:56" x14ac:dyDescent="0.25">
      <c r="A588" t="s">
        <v>613</v>
      </c>
    </row>
    <row r="591" spans="1:56" x14ac:dyDescent="0.25">
      <c r="A591" t="s">
        <v>637</v>
      </c>
      <c r="AF591" t="s">
        <v>637</v>
      </c>
      <c r="AG591" s="1" t="s">
        <v>81</v>
      </c>
      <c r="AH591" s="13">
        <v>8</v>
      </c>
      <c r="AI591" s="13">
        <v>4</v>
      </c>
      <c r="AJ591" s="13">
        <v>2</v>
      </c>
      <c r="AK591" s="13">
        <v>4</v>
      </c>
      <c r="AL591" s="13" t="s">
        <v>82</v>
      </c>
      <c r="AM591" s="13">
        <v>6</v>
      </c>
      <c r="AN591" s="13"/>
      <c r="AO591" s="13">
        <v>3</v>
      </c>
      <c r="AP591" s="13">
        <v>1</v>
      </c>
      <c r="AQ591" s="13"/>
      <c r="AR591" s="13"/>
      <c r="AS591" s="13"/>
      <c r="AT591" s="223"/>
      <c r="AV591" s="4">
        <f t="shared" ref="AV591:AX595" si="406">SUM(1/3*AH591*(7-$AK591+7-$AM591)/6)</f>
        <v>1.7777777777777777</v>
      </c>
      <c r="AW591" s="4">
        <f t="shared" si="406"/>
        <v>0.88888888888888884</v>
      </c>
      <c r="AX591" s="4">
        <f t="shared" si="406"/>
        <v>0.44444444444444442</v>
      </c>
      <c r="AY591" s="27">
        <f>AV591</f>
        <v>1.7777777777777777</v>
      </c>
      <c r="AZ591" s="27">
        <f>SUM(AV591:AX591)/3</f>
        <v>1.037037037037037</v>
      </c>
      <c r="BA591" s="27">
        <f>(((AX591+AW591*$BE$296)/(1+$BE$296)*AO591/3*2+(((AX591+AW591*$BE$296+AV591*$BE$296^2)/(1+$BE$296+$BE$296^2)*AO591/3*(AP591-1+AN591)/5)*3))/5)</f>
        <v>0.29629629629629634</v>
      </c>
      <c r="BB591" s="27">
        <f>(((AX591+AV591*$BE$296)/(1+$BE$296)*AO591/3*2+(((AX591+AV591*$BE$296+AW591*$BE$296^2)/(1+$BE$296+$BE$296^2)*AO591/3*(AP591-1+AN591)/5)*3))/5)</f>
        <v>0.53333333333333333</v>
      </c>
      <c r="BC591" s="27">
        <f>(((AV591+AX591*$BE$296)/(1+$BE$296)*AO591/3*2+(((AV591+AX591*$BE$296+AW591*$BE$296^2)/(1+$BE$296+$BE$296^2)*AO591/3*(AP591-1+AN591)/5)*3))/5)</f>
        <v>0.35555555555555551</v>
      </c>
      <c r="BD591" s="27">
        <f>(((AV591+AW591*$BE$296)/(1+$BE$296)*AO591/3*2+(((AV591+AW591*$BE$296+AX591*$BE$296^2)/(1+$BE$296+$BE$296^2)*AO591/3*(AP591-1+AN591)/5)*3))/5)</f>
        <v>0.47407407407407404</v>
      </c>
    </row>
    <row r="592" spans="1:56" x14ac:dyDescent="0.25">
      <c r="A592" t="s">
        <v>617</v>
      </c>
      <c r="AF592" t="s">
        <v>617</v>
      </c>
      <c r="AG592" s="1" t="s">
        <v>81</v>
      </c>
      <c r="AH592" s="13">
        <v>4</v>
      </c>
      <c r="AI592" s="13">
        <v>2</v>
      </c>
      <c r="AJ592" s="13"/>
      <c r="AK592" s="13">
        <v>3</v>
      </c>
      <c r="AL592" s="13" t="s">
        <v>82</v>
      </c>
      <c r="AM592" s="13">
        <v>4</v>
      </c>
      <c r="AN592" s="13"/>
      <c r="AO592" s="13">
        <v>3</v>
      </c>
      <c r="AP592" s="13">
        <v>1</v>
      </c>
      <c r="AQ592" s="13"/>
      <c r="AR592" s="13"/>
      <c r="AS592" s="13"/>
      <c r="AV592" s="4">
        <f t="shared" si="406"/>
        <v>1.5555555555555554</v>
      </c>
      <c r="AW592" s="4">
        <f t="shared" si="406"/>
        <v>0.77777777777777768</v>
      </c>
      <c r="AX592" s="4">
        <f t="shared" si="406"/>
        <v>0</v>
      </c>
      <c r="AY592" s="27">
        <f>AV592</f>
        <v>1.5555555555555554</v>
      </c>
      <c r="AZ592" s="27">
        <f>SUM(AV592:AX592)/3</f>
        <v>0.77777777777777768</v>
      </c>
      <c r="BA592" s="27">
        <f>(((AX592+AW592*$BE$296)/(1+$BE$296)*AO592/3*2+(((AX592+AW592*$BE$296+AV592*$BE$296^2)/(1+$BE$296+$BE$296^2)*AO592/3*(AP592-1+AN592)/5)*3))/5)</f>
        <v>0.2074074074074074</v>
      </c>
      <c r="BB592" s="27">
        <f>(((AX592+AV592*$BE$296)/(1+$BE$296)*AO592/3*2+(((AX592+AV592*$BE$296+AW592*$BE$296^2)/(1+$BE$296+$BE$296^2)*AO592/3*(AP592-1+AN592)/5)*3))/5)</f>
        <v>0.4148148148148148</v>
      </c>
      <c r="BC592" s="27">
        <f>(((AV592+AX592*$BE$296)/(1+$BE$296)*AO592/3*2+(((AV592+AX592*$BE$296+AW592*$BE$296^2)/(1+$BE$296+$BE$296^2)*AO592/3*(AP592-1+AN592)/5)*3))/5)</f>
        <v>0.2074074074074074</v>
      </c>
      <c r="BD592" s="27">
        <f>(((AV592+AW592*$BE$296)/(1+$BE$296)*AO592/3*2+(((AV592+AW592*$BE$296+AX592*$BE$296^2)/(1+$BE$296+$BE$296^2)*AO592/3*(AP592-1+AN592)/5)*3))/5)</f>
        <v>0.4148148148148148</v>
      </c>
    </row>
    <row r="593" spans="1:92" x14ac:dyDescent="0.25">
      <c r="AG593" s="1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V593" s="4">
        <f t="shared" si="406"/>
        <v>0</v>
      </c>
      <c r="AW593" s="4">
        <f t="shared" si="406"/>
        <v>0</v>
      </c>
      <c r="AX593" s="4">
        <f t="shared" si="406"/>
        <v>0</v>
      </c>
      <c r="AY593" s="27">
        <f>AV593</f>
        <v>0</v>
      </c>
      <c r="AZ593" s="27">
        <f>SUM(AV593:AX593)/3</f>
        <v>0</v>
      </c>
      <c r="BA593" s="27">
        <f>(((AX593+AW593*$BE$296)/(1+$BE$296)*AO593/3*2+(((AX593+AW593*$BE$296+AV593*$BE$296^2)/(1+$BE$296+$BE$296^2)*AO593/3*(AP593-1+AN593)/5)*3))/5)</f>
        <v>0</v>
      </c>
      <c r="BB593" s="27">
        <f>(((AX593+AV593*$BE$296)/(1+$BE$296)*AO593/3*2+(((AX593+AV593*$BE$296+AW593*$BE$296^2)/(1+$BE$296+$BE$296^2)*AO593/3*(AP593-1+AN593)/5)*3))/5)</f>
        <v>0</v>
      </c>
      <c r="BC593" s="27">
        <f>(((AV593+AX593*$BE$296)/(1+$BE$296)*AO593/3*2+(((AV593+AX593*$BE$296+AW593*$BE$296^2)/(1+$BE$296+$BE$296^2)*AO593/3*(AP593-1+AN593)/5)*3))/5)</f>
        <v>0</v>
      </c>
      <c r="BD593" s="27">
        <f>(((AV593+AW593*$BE$296)/(1+$BE$296)*AO593/3*2+(((AV593+AW593*$BE$296+AX593*$BE$296^2)/(1+$BE$296+$BE$296^2)*AO593/3*(AP593-1+AN593)/5)*3))/5)</f>
        <v>0</v>
      </c>
    </row>
    <row r="594" spans="1:92" x14ac:dyDescent="0.25">
      <c r="AG594" s="1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V594" s="4">
        <f t="shared" si="406"/>
        <v>0</v>
      </c>
      <c r="AW594" s="4">
        <f t="shared" si="406"/>
        <v>0</v>
      </c>
      <c r="AX594" s="4">
        <f t="shared" si="406"/>
        <v>0</v>
      </c>
      <c r="AY594" s="27">
        <f>AV594</f>
        <v>0</v>
      </c>
      <c r="AZ594" s="27">
        <f>SUM(AV594:AX594)/3</f>
        <v>0</v>
      </c>
      <c r="BA594" s="27">
        <f>(((AX594+AW594*$BE$296)/(1+$BE$296)*AO594/3*2+(((AX594+AW594*$BE$296+AV594*$BE$296^2)/(1+$BE$296+$BE$296^2)*AO594/3*(AP594-1+AN594)/5)*3))/5)</f>
        <v>0</v>
      </c>
      <c r="BB594" s="27">
        <f>(((AX594+AV594*$BE$296)/(1+$BE$296)*AO594/3*2+(((AX594+AV594*$BE$296+AW594*$BE$296^2)/(1+$BE$296+$BE$296^2)*AO594/3*(AP594-1+AN594)/5)*3))/5)</f>
        <v>0</v>
      </c>
      <c r="BC594" s="27">
        <f>(((AV594+AX594*$BE$296)/(1+$BE$296)*AO594/3*2+(((AV594+AX594*$BE$296+AW594*$BE$296^2)/(1+$BE$296+$BE$296^2)*AO594/3*(AP594-1+AN594)/5)*3))/5)</f>
        <v>0</v>
      </c>
      <c r="BD594" s="27">
        <f>(((AV594+AW594*$BE$296)/(1+$BE$296)*AO594/3*2+(((AV594+AW594*$BE$296+AX594*$BE$296^2)/(1+$BE$296+$BE$296^2)*AO594/3*(AP594-1+AN594)/5)*3))/5)</f>
        <v>0</v>
      </c>
    </row>
    <row r="595" spans="1:92" x14ac:dyDescent="0.25">
      <c r="A595" t="s">
        <v>614</v>
      </c>
      <c r="AF595" t="s">
        <v>614</v>
      </c>
      <c r="AG595" s="1" t="s">
        <v>106</v>
      </c>
      <c r="AH595" s="13">
        <v>4</v>
      </c>
      <c r="AI595" s="13"/>
      <c r="AJ595" s="13"/>
      <c r="AK595" s="13">
        <v>2</v>
      </c>
      <c r="AL595" s="13">
        <v>4</v>
      </c>
      <c r="AM595" s="13">
        <v>4</v>
      </c>
      <c r="AN595" s="13"/>
      <c r="AO595" s="13">
        <v>3</v>
      </c>
      <c r="AP595" s="13">
        <v>1</v>
      </c>
      <c r="AQ595" s="13"/>
      <c r="AR595" s="13">
        <v>1</v>
      </c>
      <c r="AS595" s="13"/>
      <c r="AV595" s="4">
        <f t="shared" si="406"/>
        <v>1.7777777777777777</v>
      </c>
      <c r="AW595" s="4">
        <f t="shared" si="406"/>
        <v>0</v>
      </c>
      <c r="AX595" s="4">
        <f t="shared" si="406"/>
        <v>0</v>
      </c>
      <c r="AY595" s="27">
        <f>AV595</f>
        <v>1.7777777777777777</v>
      </c>
      <c r="AZ595" s="27">
        <f>SUM(AV595:AX595)/3</f>
        <v>0.59259259259259256</v>
      </c>
      <c r="BA595" s="27">
        <f>(((AX595+AW595*$BE$296)/(1+$BE$296)*AO595/3*2+(((AX595+AW595*$BE$296+AV595*$BE$296^2)/(1+$BE$296+$BE$296^2)*AO595/3*(AP595-1+AN595)/5)*3))/5)</f>
        <v>0</v>
      </c>
      <c r="BB595" s="27">
        <f>(((AX595+AV595*$BE$296)/(1+$BE$296)*AO595/3*2+(((AX595+AV595*$BE$296+AW595*$BE$296^2)/(1+$BE$296+$BE$296^2)*AO595/3*(AP595-1+AN595)/5)*3))/5)</f>
        <v>0.47407407407407404</v>
      </c>
      <c r="BC595" s="27">
        <f>(((AV595+AX595*$BE$296)/(1+$BE$296)*AO595/3*2+(((AV595+AX595*$BE$296+AW595*$BE$296^2)/(1+$BE$296+$BE$296^2)*AO595/3*(AP595-1+AN595)/5)*3))/5)</f>
        <v>0.23703703703703702</v>
      </c>
      <c r="BD595" s="27">
        <f>(((AV595+AW595*$BE$296)/(1+$BE$296)*AO595/3*2+(((AV595+AW595*$BE$296+AX595*$BE$296^2)/(1+$BE$296+$BE$296^2)*AO595/3*(AP595-1+AN595)/5)*3))/5)</f>
        <v>0.23703703703703702</v>
      </c>
    </row>
    <row r="596" spans="1:92" x14ac:dyDescent="0.25">
      <c r="AG596" s="1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Y596" s="27"/>
      <c r="AZ596" s="27"/>
      <c r="BA596" s="27"/>
      <c r="BB596" s="27"/>
      <c r="BC596" s="27"/>
      <c r="BD596" s="27"/>
    </row>
    <row r="597" spans="1:92" x14ac:dyDescent="0.25">
      <c r="AG597" s="1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Y597" s="27"/>
      <c r="AZ597" s="27"/>
      <c r="BA597" s="27"/>
      <c r="BB597" s="27"/>
      <c r="BC597" s="27"/>
      <c r="BD597" s="27"/>
    </row>
    <row r="598" spans="1:92" x14ac:dyDescent="0.25">
      <c r="AG598" s="1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</row>
    <row r="599" spans="1:92" x14ac:dyDescent="0.25">
      <c r="AG599" s="1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</row>
    <row r="600" spans="1:92" x14ac:dyDescent="0.25">
      <c r="AG600" s="1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</row>
    <row r="601" spans="1:92" x14ac:dyDescent="0.25">
      <c r="A601" s="65" t="s">
        <v>615</v>
      </c>
      <c r="B601" s="74">
        <v>580</v>
      </c>
      <c r="C601" s="74">
        <v>591</v>
      </c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67">
        <f ca="1">SUM(INDIRECT(ADDRESS(B601,COLUMN())),IF(C601&gt;0,INDIRECT(ADDRESS(C601,COLUMN())),0),IF(D601&gt;0,INDIRECT(ADDRESS(D601,COLUMN())),0),IF(E601&gt;0,INDIRECT(ADDRESS(E601,COLUMN())),0),IF(F601&gt;0,INDIRECT(ADDRESS(F601,COLUMN())),0),IF(G601&gt;0,INDIRECT(ADDRESS(G601,COLUMN())),0),IF(H601&gt;0,INDIRECT(ADDRESS(H601,COLUMN())),0),IF(I601&gt;0,INDIRECT(ADDRESS(I601,COLUMN())),0),IF(J601&gt;0,INDIRECT(ADDRESS(J601,COLUMN())),0),IF(K601&gt;0,INDIRECT(ADDRESS(K601,COLUMN())),0),IF(L601&gt;0,INDIRECT(ADDRESS(L601,COLUMN())),0),IF(M601&gt;0,INDIRECT(ADDRESS(M601,COLUMN())),0))</f>
        <v>35</v>
      </c>
      <c r="O601" s="67" t="str" cm="1">
        <f t="array" aca="1" ref="O601" ca="1">INDIRECT(ADDRESS($B601,COLUMN()))</f>
        <v>Fighter</v>
      </c>
      <c r="P601" s="67" cm="1">
        <f t="array" aca="1" ref="P601" ca="1">INDIRECT(ADDRESS($B601,COLUMN()))</f>
        <v>4</v>
      </c>
      <c r="Q601" s="67" cm="1">
        <f t="array" aca="1" ref="Q601" ca="1">INDIRECT(ADDRESS($B601,COLUMN()))</f>
        <v>2</v>
      </c>
      <c r="R601" s="67" cm="1">
        <f t="array" aca="1" ref="R601" ca="1">INDIRECT(ADDRESS($B601,COLUMN()))</f>
        <v>0</v>
      </c>
      <c r="S601" s="67" cm="1">
        <f t="array" aca="1" ref="S601" ca="1">INDIRECT(ADDRESS($B601,COLUMN()))</f>
        <v>3</v>
      </c>
      <c r="T601" s="67" t="str" cm="1">
        <f t="array" aca="1" ref="T601" ca="1">INDIRECT(ADDRESS($B601,COLUMN()))</f>
        <v>1-8</v>
      </c>
      <c r="U601" s="67" cm="1">
        <f t="array" aca="1" ref="U601" ca="1">INDIRECT(ADDRESS($B601,COLUMN()))</f>
        <v>8</v>
      </c>
      <c r="V601" s="67" cm="1">
        <f t="array" aca="1" ref="V601" ca="1">INDIRECT(ADDRESS($B601,COLUMN()))</f>
        <v>0</v>
      </c>
      <c r="W601" s="67" cm="1">
        <f t="array" aca="1" ref="W601" ca="1">INDIRECT(ADDRESS($B601,COLUMN()))</f>
        <v>4</v>
      </c>
      <c r="X601" s="67" cm="1">
        <f t="array" aca="1" ref="X601" ca="1">INDIRECT(ADDRESS($B601,COLUMN()))</f>
        <v>9</v>
      </c>
      <c r="Y601" s="67" cm="1">
        <f t="array" aca="1" ref="Y601" ca="1">INDIRECT(ADDRESS($B601,COLUMN()))</f>
        <v>0</v>
      </c>
      <c r="Z601" s="67" cm="1">
        <f t="array" aca="1" ref="Z601" ca="1">INDIRECT(ADDRESS($B601,COLUMN()))</f>
        <v>5</v>
      </c>
      <c r="AA601" s="67" t="str" cm="1">
        <f t="array" aca="1" ref="AA601" ca="1">INDIRECT(ADDRESS($B601,COLUMN()))</f>
        <v>Rocket Boosters, Jink</v>
      </c>
      <c r="AB601" s="56">
        <f ca="1">((U601/8)^$V$296)*((((X601-(Y601-1)/2)/8)^$X$296)*((S601/3)^$S$296))*(((8-W601)/6)^$W$296)</f>
        <v>1.016991681462482</v>
      </c>
      <c r="AC601" s="56">
        <f ca="1">SUM(((25/N601)^$Z$296)*(AB601/$AB$34))</f>
        <v>0.99532922239075905</v>
      </c>
      <c r="AD601" s="56">
        <f ca="1">(P601/($CN$34*(1/AC601)))</f>
        <v>3.4620146865765533</v>
      </c>
      <c r="AF601" s="65"/>
      <c r="AG601" s="65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52"/>
      <c r="AU601" s="54" t="s">
        <v>33</v>
      </c>
      <c r="AV601" s="57" cm="1">
        <f t="array" aca="1" ref="AV601" ca="1">SUM(IF($C601&gt;0,IF(AND(INDIRECT(ADDRESS($C601,44))=0,INDIRECT(ADDRESS($C601,38))="UL",ISERROR(SEARCH("Rear",INDIRECT(ADDRESS($C601,33)))),ISERROR(SEARCH("Side",INDIRECT(ADDRESS($C601,33))))),INDIRECT(ADDRESS($C601,COLUMN())),0),0),IF($D601&gt;0,IF(AND(INDIRECT(ADDRESS($D601,44))=0,INDIRECT(ADDRESS($D601,38))="UL",ISERROR(SEARCH("Rear",INDIRECT(ADDRESS($D601,33)))),ISERROR(SEARCH("Side",INDIRECT(ADDRESS($D601,33))))),INDIRECT(ADDRESS($D601,COLUMN())),0),0),IF($E601&gt;0,IF(AND(INDIRECT(ADDRESS($E601,44))=0,INDIRECT(ADDRESS($E601,38))="UL",ISERROR(SEARCH("Rear",INDIRECT(ADDRESS($E601,33)))),ISERROR(SEARCH("Side",INDIRECT(ADDRESS($E601,33))))),INDIRECT(ADDRESS($E601,COLUMN())),0),0),IF($F601&gt;0,IF(AND(INDIRECT(ADDRESS($F601,44))=0,INDIRECT(ADDRESS($F601,38))="UL",ISERROR(SEARCH("Rear",INDIRECT(ADDRESS($F601,33)))),ISERROR(SEARCH("Side",INDIRECT(ADDRESS($F601,33))))),INDIRECT(ADDRESS($F601,COLUMN())),0),0),IF($G601&gt;0,IF(AND(INDIRECT(ADDRESS($G601,44))=0,INDIRECT(ADDRESS($G601,38))="UL",ISERROR(SEARCH("Rear",INDIRECT(ADDRESS($G601,33)))),ISERROR(SEARCH("Side",INDIRECT(ADDRESS($G601,33))))),INDIRECT(ADDRESS($G601,COLUMN())),0),0),IF($H601&gt;0,IF(AND(INDIRECT(ADDRESS($H601,44))=0,INDIRECT(ADDRESS($H601,38))="UL",ISERROR(SEARCH("Rear",INDIRECT(ADDRESS($H601,33)))),ISERROR(SEARCH("Side",INDIRECT(ADDRESS($H601,33))))),INDIRECT(ADDRESS($H601,COLUMN())),0),0),IF($I601&gt;0,IF(AND(INDIRECT(ADDRESS($I601,44))=0,INDIRECT(ADDRESS($I601,38))="UL",ISERROR(SEARCH("Rear",INDIRECT(ADDRESS($I601,33)))),ISERROR(SEARCH("Side",INDIRECT(ADDRESS($I601,33))))),INDIRECT(ADDRESS($I601,COLUMN())),0),0),IF($J601&gt;0,IF(AND(INDIRECT(ADDRESS($J601,44))=0,INDIRECT(ADDRESS($J601,38))="UL",ISERROR(SEARCH("Rear",INDIRECT(ADDRESS($J601,33)))),ISERROR(SEARCH("Side",INDIRECT(ADDRESS($J601,33))))),INDIRECT(ADDRESS($J601,COLUMN())),0),0),IF($K601&gt;0,IF(AND(INDIRECT(ADDRESS($K601,44))=0,INDIRECT(ADDRESS($K601,38))="UL",ISERROR(SEARCH("Rear",INDIRECT(ADDRESS($K601,33)))),ISERROR(SEARCH("Side",INDIRECT(ADDRESS($K601,33))))),INDIRECT(ADDRESS($K601,COLUMN())),0),0),IF($L601&gt;0,IF(AND(INDIRECT(ADDRESS($L601,44))=0,INDIRECT(ADDRESS($L601,38))="UL",ISERROR(SEARCH("Rear",INDIRECT(ADDRESS($L601,33)))),ISERROR(SEARCH("Side",INDIRECT(ADDRESS($L601,33))))),INDIRECT(ADDRESS($L601,COLUMN())),0),0),IF($M601&gt;0,IF(AND(INDIRECT(ADDRESS($M601,44))=0,INDIRECT(ADDRESS($M601,38))="UL",ISERROR(SEARCH("Rear",INDIRECT(ADDRESS($M601,33)))),ISERROR(SEARCH("Side",INDIRECT(ADDRESS($M601,33))))),INDIRECT(ADDRESS($M601,COLUMN())),0),0))</f>
        <v>1.7777777777777777</v>
      </c>
      <c r="AW601" s="57" cm="1">
        <f t="array" aca="1" ref="AW601" ca="1">SUM(IF($C601&gt;0,IF(AND(INDIRECT(ADDRESS($C601,44))=0,INDIRECT(ADDRESS($C601,38))="UL",ISERROR(SEARCH("Rear",INDIRECT(ADDRESS($C601,33)))),ISERROR(SEARCH("Side",INDIRECT(ADDRESS($C601,33))))),INDIRECT(ADDRESS($C601,COLUMN())),0),0),IF($D601&gt;0,IF(AND(INDIRECT(ADDRESS($D601,44))=0,INDIRECT(ADDRESS($D601,38))="UL",ISERROR(SEARCH("Rear",INDIRECT(ADDRESS($D601,33)))),ISERROR(SEARCH("Side",INDIRECT(ADDRESS($D601,33))))),INDIRECT(ADDRESS($D601,COLUMN())),0),0),IF($E601&gt;0,IF(AND(INDIRECT(ADDRESS($E601,44))=0,INDIRECT(ADDRESS($E601,38))="UL",ISERROR(SEARCH("Rear",INDIRECT(ADDRESS($E601,33)))),ISERROR(SEARCH("Side",INDIRECT(ADDRESS($E601,33))))),INDIRECT(ADDRESS($E601,COLUMN())),0),0),IF($F601&gt;0,IF(AND(INDIRECT(ADDRESS($F601,44))=0,INDIRECT(ADDRESS($F601,38))="UL",ISERROR(SEARCH("Rear",INDIRECT(ADDRESS($F601,33)))),ISERROR(SEARCH("Side",INDIRECT(ADDRESS($F601,33))))),INDIRECT(ADDRESS($F601,COLUMN())),0),0),IF($G601&gt;0,IF(AND(INDIRECT(ADDRESS($G601,44))=0,INDIRECT(ADDRESS($G601,38))="UL",ISERROR(SEARCH("Rear",INDIRECT(ADDRESS($G601,33)))),ISERROR(SEARCH("Side",INDIRECT(ADDRESS($G601,33))))),INDIRECT(ADDRESS($G601,COLUMN())),0),0),IF($H601&gt;0,IF(AND(INDIRECT(ADDRESS($H601,44))=0,INDIRECT(ADDRESS($H601,38))="UL",ISERROR(SEARCH("Rear",INDIRECT(ADDRESS($H601,33)))),ISERROR(SEARCH("Side",INDIRECT(ADDRESS($H601,33))))),INDIRECT(ADDRESS($H601,COLUMN())),0),0),IF($I601&gt;0,IF(AND(INDIRECT(ADDRESS($I601,44))=0,INDIRECT(ADDRESS($I601,38))="UL",ISERROR(SEARCH("Rear",INDIRECT(ADDRESS($I601,33)))),ISERROR(SEARCH("Side",INDIRECT(ADDRESS($I601,33))))),INDIRECT(ADDRESS($I601,COLUMN())),0),0),IF($J601&gt;0,IF(AND(INDIRECT(ADDRESS($J601,44))=0,INDIRECT(ADDRESS($J601,38))="UL",ISERROR(SEARCH("Rear",INDIRECT(ADDRESS($J601,33)))),ISERROR(SEARCH("Side",INDIRECT(ADDRESS($J601,33))))),INDIRECT(ADDRESS($J601,COLUMN())),0),0),IF($K601&gt;0,IF(AND(INDIRECT(ADDRESS($K601,44))=0,INDIRECT(ADDRESS($K601,38))="UL",ISERROR(SEARCH("Rear",INDIRECT(ADDRESS($K601,33)))),ISERROR(SEARCH("Side",INDIRECT(ADDRESS($K601,33))))),INDIRECT(ADDRESS($K601,COLUMN())),0),0),IF($L601&gt;0,IF(AND(INDIRECT(ADDRESS($L601,44))=0,INDIRECT(ADDRESS($L601,38))="UL",ISERROR(SEARCH("Rear",INDIRECT(ADDRESS($L601,33)))),ISERROR(SEARCH("Side",INDIRECT(ADDRESS($L601,33))))),INDIRECT(ADDRESS($L601,COLUMN())),0),0),IF($M601&gt;0,IF(AND(INDIRECT(ADDRESS($M601,44))=0,INDIRECT(ADDRESS($M601,38))="UL",ISERROR(SEARCH("Rear",INDIRECT(ADDRESS($M601,33)))),ISERROR(SEARCH("Side",INDIRECT(ADDRESS($M601,33))))),INDIRECT(ADDRESS($M601,COLUMN())),0),0))</f>
        <v>0.88888888888888884</v>
      </c>
      <c r="AX601" s="57" cm="1">
        <f t="array" aca="1" ref="AX601" ca="1">SUM(IF($C601&gt;0,IF(AND(INDIRECT(ADDRESS($C601,44))=0,INDIRECT(ADDRESS($C601,38))="UL",ISERROR(SEARCH("Rear",INDIRECT(ADDRESS($C601,33)))),ISERROR(SEARCH("Side",INDIRECT(ADDRESS($C601,33))))),INDIRECT(ADDRESS($C601,COLUMN())),0),0),IF($D601&gt;0,IF(AND(INDIRECT(ADDRESS($D601,44))=0,INDIRECT(ADDRESS($D601,38))="UL",ISERROR(SEARCH("Rear",INDIRECT(ADDRESS($D601,33)))),ISERROR(SEARCH("Side",INDIRECT(ADDRESS($D601,33))))),INDIRECT(ADDRESS($D601,COLUMN())),0),0),IF($E601&gt;0,IF(AND(INDIRECT(ADDRESS($E601,44))=0,INDIRECT(ADDRESS($E601,38))="UL",ISERROR(SEARCH("Rear",INDIRECT(ADDRESS($E601,33)))),ISERROR(SEARCH("Side",INDIRECT(ADDRESS($E601,33))))),INDIRECT(ADDRESS($E601,COLUMN())),0),0),IF($F601&gt;0,IF(AND(INDIRECT(ADDRESS($F601,44))=0,INDIRECT(ADDRESS($F601,38))="UL",ISERROR(SEARCH("Rear",INDIRECT(ADDRESS($F601,33)))),ISERROR(SEARCH("Side",INDIRECT(ADDRESS($F601,33))))),INDIRECT(ADDRESS($F601,COLUMN())),0),0),IF($G601&gt;0,IF(AND(INDIRECT(ADDRESS($G601,44))=0,INDIRECT(ADDRESS($G601,38))="UL",ISERROR(SEARCH("Rear",INDIRECT(ADDRESS($G601,33)))),ISERROR(SEARCH("Side",INDIRECT(ADDRESS($G601,33))))),INDIRECT(ADDRESS($G601,COLUMN())),0),0),IF($H601&gt;0,IF(AND(INDIRECT(ADDRESS($H601,44))=0,INDIRECT(ADDRESS($H601,38))="UL",ISERROR(SEARCH("Rear",INDIRECT(ADDRESS($H601,33)))),ISERROR(SEARCH("Side",INDIRECT(ADDRESS($H601,33))))),INDIRECT(ADDRESS($H601,COLUMN())),0),0),IF($I601&gt;0,IF(AND(INDIRECT(ADDRESS($I601,44))=0,INDIRECT(ADDRESS($I601,38))="UL",ISERROR(SEARCH("Rear",INDIRECT(ADDRESS($I601,33)))),ISERROR(SEARCH("Side",INDIRECT(ADDRESS($I601,33))))),INDIRECT(ADDRESS($I601,COLUMN())),0),0),IF($J601&gt;0,IF(AND(INDIRECT(ADDRESS($J601,44))=0,INDIRECT(ADDRESS($J601,38))="UL",ISERROR(SEARCH("Rear",INDIRECT(ADDRESS($J601,33)))),ISERROR(SEARCH("Side",INDIRECT(ADDRESS($J601,33))))),INDIRECT(ADDRESS($J601,COLUMN())),0),0),IF($K601&gt;0,IF(AND(INDIRECT(ADDRESS($K601,44))=0,INDIRECT(ADDRESS($K601,38))="UL",ISERROR(SEARCH("Rear",INDIRECT(ADDRESS($K601,33)))),ISERROR(SEARCH("Side",INDIRECT(ADDRESS($K601,33))))),INDIRECT(ADDRESS($K601,COLUMN())),0),0),IF($L601&gt;0,IF(AND(INDIRECT(ADDRESS($L601,44))=0,INDIRECT(ADDRESS($L601,38))="UL",ISERROR(SEARCH("Rear",INDIRECT(ADDRESS($L601,33)))),ISERROR(SEARCH("Side",INDIRECT(ADDRESS($L601,33))))),INDIRECT(ADDRESS($L601,COLUMN())),0),0),IF($M601&gt;0,IF(AND(INDIRECT(ADDRESS($M601,44))=0,INDIRECT(ADDRESS($M601,38))="UL",ISERROR(SEARCH("Rear",INDIRECT(ADDRESS($M601,33)))),ISERROR(SEARCH("Side",INDIRECT(ADDRESS($M601,33))))),INDIRECT(ADDRESS($M601,COLUMN())),0),0))</f>
        <v>0.44444444444444442</v>
      </c>
      <c r="AY601" s="58">
        <f ca="1">IF(AU601="S",AV601,IF(AU601="MS",AW601,IF(AU601="ML",AW601,AX601)))</f>
        <v>1.7777777777777777</v>
      </c>
      <c r="AZ601" s="58">
        <f ca="1">SUM(AV601:AX601)/3</f>
        <v>1.037037037037037</v>
      </c>
      <c r="BA601" s="58" cm="1">
        <f t="array" aca="1" ref="BA601" ca="1">SUM(IF($C601&gt;0,IF(AND(INDIRECT(ADDRESS($C601,44))=0,INDIRECT(ADDRESS($C601,38))="UL"),INDIRECT(ADDRESS($C601,COLUMN())),0),0),IF($D601&gt;0,IF(AND(INDIRECT(ADDRESS($D601,44))=0,INDIRECT(ADDRESS($D601,38))="UL"),INDIRECT(ADDRESS($D601,COLUMN())),0),0),IF($E601&gt;0,IF(AND(INDIRECT(ADDRESS($E601,44))=0,INDIRECT(ADDRESS($E601,38))="UL"),INDIRECT(ADDRESS($E601,COLUMN())),0),0),IF($F601&gt;0,IF(AND(INDIRECT(ADDRESS($F601,44))=0,INDIRECT(ADDRESS($F601,38))="UL"),INDIRECT(ADDRESS($F601,COLUMN())),0),0),IF($G601&gt;0,IF(AND(INDIRECT(ADDRESS($G601,44))=0,INDIRECT(ADDRESS($G601,38))="UL"),INDIRECT(ADDRESS($G601,COLUMN())),0),0),IF($H601&gt;0,IF(AND(INDIRECT(ADDRESS($H601,44))=0,INDIRECT(ADDRESS($H601,38))="UL"),INDIRECT(ADDRESS($H601,COLUMN())),0),0),IF($I601&gt;0,IF(AND(INDIRECT(ADDRESS($I601,44))=0,INDIRECT(ADDRESS($I601,38))="UL"),INDIRECT(ADDRESS($I601,COLUMN())),0),0),IF($J601&gt;0,IF(AND(INDIRECT(ADDRESS($J601,44))=0,INDIRECT(ADDRESS($J601,38))="UL"),INDIRECT(ADDRESS($J601,COLUMN())),0),0),IF($K601&gt;0,IF(AND(INDIRECT(ADDRESS($K601,44))=0,INDIRECT(ADDRESS($K601,38))="UL"),INDIRECT(ADDRESS($K601,COLUMN())),0),0),IF($L601&gt;0,IF(AND(INDIRECT(ADDRESS($L601,44))=0,INDIRECT(ADDRESS($L601,38))="UL"),INDIRECT(ADDRESS($L601,COLUMN())),0),0),IF($M601&gt;0,IF(AND(INDIRECT(ADDRESS($M601,44))=0,INDIRECT(ADDRESS($M601,38))="UL"),INDIRECT(ADDRESS($M601,COLUMN())),0),0))</f>
        <v>0.29629629629629634</v>
      </c>
      <c r="BB601" s="58" cm="1">
        <f t="array" aca="1" ref="BB601" ca="1">SUM(IF($C601&gt;0,IF(AND(INDIRECT(ADDRESS($C601,44))=0,INDIRECT(ADDRESS($C601,38))="UL"),INDIRECT(ADDRESS($C601,COLUMN())),0),0),IF($D601&gt;0,IF(AND(INDIRECT(ADDRESS($D601,44))=0,INDIRECT(ADDRESS($D601,38))="UL"),INDIRECT(ADDRESS($D601,COLUMN())),0),0),IF($E601&gt;0,IF(AND(INDIRECT(ADDRESS($E601,44))=0,INDIRECT(ADDRESS($E601,38))="UL"),INDIRECT(ADDRESS($E601,COLUMN())),0),0),IF($F601&gt;0,IF(AND(INDIRECT(ADDRESS($F601,44))=0,INDIRECT(ADDRESS($F601,38))="UL"),INDIRECT(ADDRESS($F601,COLUMN())),0),0),IF($G601&gt;0,IF(AND(INDIRECT(ADDRESS($G601,44))=0,INDIRECT(ADDRESS($G601,38))="UL"),INDIRECT(ADDRESS($G601,COLUMN())),0),0),IF($H601&gt;0,IF(AND(INDIRECT(ADDRESS($H601,44))=0,INDIRECT(ADDRESS($H601,38))="UL"),INDIRECT(ADDRESS($H601,COLUMN())),0),0),IF($I601&gt;0,IF(AND(INDIRECT(ADDRESS($I601,44))=0,INDIRECT(ADDRESS($I601,38))="UL"),INDIRECT(ADDRESS($I601,COLUMN())),0),0),IF($J601&gt;0,IF(AND(INDIRECT(ADDRESS($J601,44))=0,INDIRECT(ADDRESS($J601,38))="UL"),INDIRECT(ADDRESS($J601,COLUMN())),0),0),IF($K601&gt;0,IF(AND(INDIRECT(ADDRESS($K601,44))=0,INDIRECT(ADDRESS($K601,38))="UL"),INDIRECT(ADDRESS($K601,COLUMN())),0),0),IF($L601&gt;0,IF(AND(INDIRECT(ADDRESS($L601,44))=0,INDIRECT(ADDRESS($L601,38))="UL"),INDIRECT(ADDRESS($L601,COLUMN())),0),0),IF($M601&gt;0,IF(AND(INDIRECT(ADDRESS($M601,44))=0,INDIRECT(ADDRESS($M601,38))="UL"),INDIRECT(ADDRESS($M601,COLUMN())),0),0))</f>
        <v>0.53333333333333333</v>
      </c>
      <c r="BC601" s="58" cm="1">
        <f t="array" aca="1" ref="BC601" ca="1">SUM(IF($C601&gt;0,IF(AND(INDIRECT(ADDRESS($C601,44))=0,INDIRECT(ADDRESS($C601,38))="UL"),INDIRECT(ADDRESS($C601,COLUMN())),0),0),IF($D601&gt;0,IF(AND(INDIRECT(ADDRESS($D601,44))=0,INDIRECT(ADDRESS($D601,38))="UL"),INDIRECT(ADDRESS($D601,COLUMN())),0),0),IF($E601&gt;0,IF(AND(INDIRECT(ADDRESS($E601,44))=0,INDIRECT(ADDRESS($E601,38))="UL"),INDIRECT(ADDRESS($E601,COLUMN())),0),0),IF($F601&gt;0,IF(AND(INDIRECT(ADDRESS($F601,44))=0,INDIRECT(ADDRESS($F601,38))="UL"),INDIRECT(ADDRESS($F601,COLUMN())),0),0),IF($G601&gt;0,IF(AND(INDIRECT(ADDRESS($G601,44))=0,INDIRECT(ADDRESS($G601,38))="UL"),INDIRECT(ADDRESS($G601,COLUMN())),0),0),IF($H601&gt;0,IF(AND(INDIRECT(ADDRESS($H601,44))=0,INDIRECT(ADDRESS($H601,38))="UL"),INDIRECT(ADDRESS($H601,COLUMN())),0),0),IF($I601&gt;0,IF(AND(INDIRECT(ADDRESS($I601,44))=0,INDIRECT(ADDRESS($I601,38))="UL"),INDIRECT(ADDRESS($I601,COLUMN())),0),0),IF($J601&gt;0,IF(AND(INDIRECT(ADDRESS($J601,44))=0,INDIRECT(ADDRESS($J601,38))="UL"),INDIRECT(ADDRESS($J601,COLUMN())),0),0),IF($K601&gt;0,IF(AND(INDIRECT(ADDRESS($K601,44))=0,INDIRECT(ADDRESS($K601,38))="UL"),INDIRECT(ADDRESS($K601,COLUMN())),0),0),IF($L601&gt;0,IF(AND(INDIRECT(ADDRESS($L601,44))=0,INDIRECT(ADDRESS($L601,38))="UL"),INDIRECT(ADDRESS($L601,COLUMN())),0),0),IF($M601&gt;0,IF(AND(INDIRECT(ADDRESS($M601,44))=0,INDIRECT(ADDRESS($M601,38))="UL"),INDIRECT(ADDRESS($M601,COLUMN())),0),0))</f>
        <v>0.35555555555555551</v>
      </c>
      <c r="BD601" s="58" cm="1">
        <f t="array" aca="1" ref="BD601" ca="1">SUM(IF($C601&gt;0,IF(AND(INDIRECT(ADDRESS($C601,44))=0,INDIRECT(ADDRESS($C601,38))="UL"),INDIRECT(ADDRESS($C601,COLUMN())),0),0),IF($D601&gt;0,IF(AND(INDIRECT(ADDRESS($D601,44))=0,INDIRECT(ADDRESS($D601,38))="UL"),INDIRECT(ADDRESS($D601,COLUMN())),0),0),IF($E601&gt;0,IF(AND(INDIRECT(ADDRESS($E601,44))=0,INDIRECT(ADDRESS($E601,38))="UL"),INDIRECT(ADDRESS($E601,COLUMN())),0),0),IF($F601&gt;0,IF(AND(INDIRECT(ADDRESS($F601,44))=0,INDIRECT(ADDRESS($F601,38))="UL"),INDIRECT(ADDRESS($F601,COLUMN())),0),0),IF($G601&gt;0,IF(AND(INDIRECT(ADDRESS($G601,44))=0,INDIRECT(ADDRESS($G601,38))="UL"),INDIRECT(ADDRESS($G601,COLUMN())),0),0),IF($H601&gt;0,IF(AND(INDIRECT(ADDRESS($H601,44))=0,INDIRECT(ADDRESS($H601,38))="UL"),INDIRECT(ADDRESS($H601,COLUMN())),0),0),IF($I601&gt;0,IF(AND(INDIRECT(ADDRESS($I601,44))=0,INDIRECT(ADDRESS($I601,38))="UL"),INDIRECT(ADDRESS($I601,COLUMN())),0),0),IF($J601&gt;0,IF(AND(INDIRECT(ADDRESS($J601,44))=0,INDIRECT(ADDRESS($J601,38))="UL"),INDIRECT(ADDRESS($J601,COLUMN())),0),0),IF($K601&gt;0,IF(AND(INDIRECT(ADDRESS($K601,44))=0,INDIRECT(ADDRESS($K601,38))="UL"),INDIRECT(ADDRESS($K601,COLUMN())),0),0),IF($L601&gt;0,IF(AND(INDIRECT(ADDRESS($L601,44))=0,INDIRECT(ADDRESS($L601,38))="UL"),INDIRECT(ADDRESS($L601,COLUMN())),0),0),IF($M601&gt;0,IF(AND(INDIRECT(ADDRESS($M601,44))=0,INDIRECT(ADDRESS($M601,38))="UL"),INDIRECT(ADDRESS($M601,COLUMN())),0),0))</f>
        <v>0.47407407407407404</v>
      </c>
      <c r="BE601" s="57">
        <f ca="1">IF(AU601="S",BA601,IF(AU601="MS",BB601,IF(AU601="ML",BC601,BD601)))</f>
        <v>0.29629629629629634</v>
      </c>
      <c r="BF601" s="57" cm="1">
        <f t="array" aca="1" ref="BF601" ca="1">SUM(IF($C601&gt;0,IF(INDIRECT(ADDRESS($C601,45))=1,INDIRECT(ADDRESS($C601,52))*INDIRECT(ADDRESS($C601,42))/5,0),0), IF($D601&gt;0,IF(INDIRECT(ADDRESS($D601,45))=1,INDIRECT(ADDRESS($D601,52))*INDIRECT(ADDRESS($D601,42))/5,0),0), IF($E601&gt;0,IF(INDIRECT(ADDRESS($E601,45))=1,INDIRECT(ADDRESS($E601,52))*INDIRECT(ADDRESS($E601,42))/5,0),0), IF($F601&gt;0,IF(INDIRECT(ADDRESS($F601,45))=1,INDIRECT(ADDRESS($F601,52))*INDIRECT(ADDRESS($F601,42))/5,0),0), IF($G601&gt;0,IF(INDIRECT(ADDRESS($G601,45))=1,INDIRECT(ADDRESS($G601,52))*INDIRECT(ADDRESS($G601,42))/5,0),0), IF($H601&gt;0,IF(INDIRECT(ADDRESS($H601,45))=1,INDIRECT(ADDRESS($H601,52))*INDIRECT(ADDRESS($H601,42))/5,0),0)
)*$BF$296/100</f>
        <v>0</v>
      </c>
      <c r="BG601" s="19"/>
      <c r="BH601" s="57" cm="1">
        <f t="array" aca="1" ref="BH601" ca="1">SUM(IF($C601&gt;0,IF(AND(INDIRECT(ADDRESS($C601,44))=0,INDIRECT(ADDRESS($C601,38))&lt;&gt;"UL"),INDIRECT(ADDRESS($C601,COLUMN()-11)),0),0),IF($D601&gt;0,IF(AND(INDIRECT(ADDRESS($D601,44))=0,INDIRECT(ADDRESS($D601,38))&lt;&gt;"UL"),INDIRECT(ADDRESS($D601,COLUMN()-11)),0),0),IF($E601&gt;0,IF(AND(INDIRECT(ADDRESS($E601,44))=0,INDIRECT(ADDRESS($E601,38))&lt;&gt;"UL"),INDIRECT(ADDRESS($E601,COLUMN()-11)),0),0),IF($F601&gt;0,IF(AND(INDIRECT(ADDRESS($F601,44))=0,INDIRECT(ADDRESS($F601,38))&lt;&gt;"UL"),INDIRECT(ADDRESS($F601,COLUMN()-11)),0),0),IF($G601&gt;0,IF(AND(INDIRECT(ADDRESS($G601,44))=0,INDIRECT(ADDRESS($G601,38))&lt;&gt;"UL"),INDIRECT(ADDRESS($G601,COLUMN()-11)),0),0),IF($H601&gt;0,IF(AND(INDIRECT(ADDRESS($H601,44))=0,INDIRECT(ADDRESS($H601,38))&lt;&gt;"UL"),INDIRECT(ADDRESS($H601,COLUMN()-11)),0),0),IF($I601&gt;0,IF(AND(INDIRECT(ADDRESS($I601,44))=0,INDIRECT(ADDRESS($I601,38))&lt;&gt;"UL"),INDIRECT(ADDRESS($I601,COLUMN()-11)),0),0),IF($J601&gt;0,IF(AND(INDIRECT(ADDRESS($J601,44))=0,INDIRECT(ADDRESS($J601,38))&lt;&gt;"UL"),INDIRECT(ADDRESS($J601,COLUMN()-11)),0),0),IF($K601&gt;0,IF(AND(INDIRECT(ADDRESS($K601,44))=0,INDIRECT(ADDRESS($K601,38))&lt;&gt;"UL"),INDIRECT(ADDRESS($K601,COLUMN()-11)),0),0),IF($L601&gt;0,IF(AND(INDIRECT(ADDRESS($L601,44))=0,INDIRECT(ADDRESS($L601,38))&lt;&gt;"UL"),INDIRECT(ADDRESS($L601,COLUMN()-11)),0),0),IF($M601&gt;0,IF(AND(INDIRECT(ADDRESS($M601,44))=0,INDIRECT(ADDRESS($M601,38))&lt;&gt;"UL"),INDIRECT(ADDRESS($M601,COLUMN()-11)),0),0))</f>
        <v>0</v>
      </c>
      <c r="BI601" s="57" cm="1">
        <f t="array" aca="1" ref="BI601" ca="1">SUM(IF($C601&gt;0,IF(AND(INDIRECT(ADDRESS($C601,44))=0,INDIRECT(ADDRESS($C601,38))&lt;&gt;"UL"),INDIRECT(ADDRESS($C601,COLUMN()-11)),0),0),IF($D601&gt;0,IF(AND(INDIRECT(ADDRESS($D601,44))=0,INDIRECT(ADDRESS($D601,38))&lt;&gt;"UL"),INDIRECT(ADDRESS($D601,COLUMN()-11)),0),0),IF($E601&gt;0,IF(AND(INDIRECT(ADDRESS($E601,44))=0,INDIRECT(ADDRESS($E601,38))&lt;&gt;"UL"),INDIRECT(ADDRESS($E601,COLUMN()-11)),0),0),IF($F601&gt;0,IF(AND(INDIRECT(ADDRESS($F601,44))=0,INDIRECT(ADDRESS($F601,38))&lt;&gt;"UL"),INDIRECT(ADDRESS($F601,COLUMN()-11)),0),0),IF($G601&gt;0,IF(AND(INDIRECT(ADDRESS($G601,44))=0,INDIRECT(ADDRESS($G601,38))&lt;&gt;"UL"),INDIRECT(ADDRESS($G601,COLUMN()-11)),0),0),IF($H601&gt;0,IF(AND(INDIRECT(ADDRESS($H601,44))=0,INDIRECT(ADDRESS($H601,38))&lt;&gt;"UL"),INDIRECT(ADDRESS($H601,COLUMN()-11)),0),0),IF($I601&gt;0,IF(AND(INDIRECT(ADDRESS($I601,44))=0,INDIRECT(ADDRESS($I601,38))&lt;&gt;"UL"),INDIRECT(ADDRESS($I601,COLUMN()-11)),0),0),IF($J601&gt;0,IF(AND(INDIRECT(ADDRESS($J601,44))=0,INDIRECT(ADDRESS($J601,38))&lt;&gt;"UL"),INDIRECT(ADDRESS($J601,COLUMN()-11)),0),0),IF($K601&gt;0,IF(AND(INDIRECT(ADDRESS($K601,44))=0,INDIRECT(ADDRESS($K601,38))&lt;&gt;"UL"),INDIRECT(ADDRESS($K601,COLUMN()-11)),0),0),IF($L601&gt;0,IF(AND(INDIRECT(ADDRESS($L601,44))=0,INDIRECT(ADDRESS($L601,38))&lt;&gt;"UL"),INDIRECT(ADDRESS($L601,COLUMN()-11)),0),0),IF($M601&gt;0,IF(AND(INDIRECT(ADDRESS($M601,44))=0,INDIRECT(ADDRESS($M601,38))&lt;&gt;"UL"),INDIRECT(ADDRESS($M601,COLUMN()-11)),0),0))</f>
        <v>0</v>
      </c>
      <c r="BJ601" s="57" cm="1">
        <f t="array" aca="1" ref="BJ601" ca="1">SUM(IF($C601&gt;0,IF(AND(INDIRECT(ADDRESS($C601,44))=0,INDIRECT(ADDRESS($C601,38))&lt;&gt;"UL"),INDIRECT(ADDRESS($C601,COLUMN()-11)),0),0),IF($D601&gt;0,IF(AND(INDIRECT(ADDRESS($D601,44))=0,INDIRECT(ADDRESS($D601,38))&lt;&gt;"UL"),INDIRECT(ADDRESS($D601,COLUMN()-11)),0),0),IF($E601&gt;0,IF(AND(INDIRECT(ADDRESS($E601,44))=0,INDIRECT(ADDRESS($E601,38))&lt;&gt;"UL"),INDIRECT(ADDRESS($E601,COLUMN()-11)),0),0),IF($F601&gt;0,IF(AND(INDIRECT(ADDRESS($F601,44))=0,INDIRECT(ADDRESS($F601,38))&lt;&gt;"UL"),INDIRECT(ADDRESS($F601,COLUMN()-11)),0),0),IF($G601&gt;0,IF(AND(INDIRECT(ADDRESS($G601,44))=0,INDIRECT(ADDRESS($G601,38))&lt;&gt;"UL"),INDIRECT(ADDRESS($G601,COLUMN()-11)),0),0),IF($H601&gt;0,IF(AND(INDIRECT(ADDRESS($H601,44))=0,INDIRECT(ADDRESS($H601,38))&lt;&gt;"UL"),INDIRECT(ADDRESS($H601,COLUMN()-11)),0),0),IF($I601&gt;0,IF(AND(INDIRECT(ADDRESS($I601,44))=0,INDIRECT(ADDRESS($I601,38))&lt;&gt;"UL"),INDIRECT(ADDRESS($I601,COLUMN()-11)),0),0),IF($J601&gt;0,IF(AND(INDIRECT(ADDRESS($J601,44))=0,INDIRECT(ADDRESS($J601,38))&lt;&gt;"UL"),INDIRECT(ADDRESS($J601,COLUMN()-11)),0),0),IF($K601&gt;0,IF(AND(INDIRECT(ADDRESS($K601,44))=0,INDIRECT(ADDRESS($K601,38))&lt;&gt;"UL"),INDIRECT(ADDRESS($K601,COLUMN()-11)),0),0),IF($L601&gt;0,IF(AND(INDIRECT(ADDRESS($L601,44))=0,INDIRECT(ADDRESS($L601,38))&lt;&gt;"UL"),INDIRECT(ADDRESS($L601,COLUMN()-11)),0),0),IF($M601&gt;0,IF(AND(INDIRECT(ADDRESS($M601,44))=0,INDIRECT(ADDRESS($M601,38))&lt;&gt;"UL"),INDIRECT(ADDRESS($M601,COLUMN()-11)),0),0))</f>
        <v>0</v>
      </c>
      <c r="BK601" s="57">
        <f ca="1">IF(AU601="S",BH601,IF(AU601="MS",BI601,IF(AU601="ML",BI601,BJ601)))</f>
        <v>0</v>
      </c>
      <c r="BL601" s="58">
        <f ca="1">SUM(BH601:BJ601)/3</f>
        <v>0</v>
      </c>
      <c r="BM601" s="57" cm="1">
        <f t="array" aca="1" ref="BM601" ca="1">SUM(IF($C601&gt;0,IF(AND(INDIRECT(ADDRESS($C601,44))=0,INDIRECT(ADDRESS($C601,38))&lt;&gt;"UL"),INDIRECT(ADDRESS($C601,COLUMN()-12)),0),0), IF($D601&gt;0,IF(AND(INDIRECT(ADDRESS($D601,44))=0,INDIRECT(ADDRESS($D601,38))&lt;&gt;"UL"),INDIRECT(ADDRESS($D601,COLUMN()-12)),0),0), IF($E601&gt;0,IF(AND(INDIRECT(ADDRESS($E601,44))=0,INDIRECT(ADDRESS($E601,38))&lt;&gt;"UL"),INDIRECT(ADDRESS($E601,COLUMN()-12)),0),0), IF($F601&gt;0,IF(AND(INDIRECT(ADDRESS($F601,44))=0,INDIRECT(ADDRESS($F601,38))&lt;&gt;"UL"),INDIRECT(ADDRESS($F601,COLUMN()-12)),0),0), IF($G601&gt;0,IF(AND(INDIRECT(ADDRESS($G601,44))=0,INDIRECT(ADDRESS($G601,38))&lt;&gt;"UL"),INDIRECT(ADDRESS($G601,COLUMN()-12)),0),0), IF($H601&gt;0,IF(AND(INDIRECT(ADDRESS($H601,44))=0,INDIRECT(ADDRESS($H601,38))&lt;&gt;"UL"),INDIRECT(ADDRESS($H601,COLUMN()-12)),0),0), IF($I601&gt;0,IF(AND(INDIRECT(ADDRESS($I601,44))=0,INDIRECT(ADDRESS($I601,38))&lt;&gt;"UL"),INDIRECT(ADDRESS($I601,COLUMN()-12)),0),0), IF($J601&gt;0,IF(AND(INDIRECT(ADDRESS($J601,44))=0,INDIRECT(ADDRESS($J601,38))&lt;&gt;"UL"),INDIRECT(ADDRESS($J601,COLUMN()-12)),0),0), IF($K601&gt;0,IF(AND(INDIRECT(ADDRESS($K601,44))=0,INDIRECT(ADDRESS($K601,38))&lt;&gt;"UL"),INDIRECT(ADDRESS($K601,COLUMN()-11)),0),0), IF($L601&gt;0,IF(AND(INDIRECT(ADDRESS($L601,44))=0,INDIRECT(ADDRESS($L601,38))&lt;&gt;"UL"),INDIRECT(ADDRESS($L601,COLUMN()-11)),0),0), IF($M601&gt;0,IF(AND(INDIRECT(ADDRESS($M601,44))=0,INDIRECT(ADDRESS($M601,38))&lt;&gt;"UL"),INDIRECT(ADDRESS($M601,COLUMN()-11)),0),0))</f>
        <v>0</v>
      </c>
      <c r="BN601" s="57" cm="1">
        <f t="array" aca="1" ref="BN601" ca="1">SUM(IF($C601&gt;0,IF(AND(INDIRECT(ADDRESS($C601,44))=0,INDIRECT(ADDRESS($C601,38))&lt;&gt;"UL"),INDIRECT(ADDRESS($C601,COLUMN()-12)),0),0), IF($D601&gt;0,IF(AND(INDIRECT(ADDRESS($D601,44))=0,INDIRECT(ADDRESS($D601,38))&lt;&gt;"UL"),INDIRECT(ADDRESS($D601,COLUMN()-12)),0),0), IF($E601&gt;0,IF(AND(INDIRECT(ADDRESS($E601,44))=0,INDIRECT(ADDRESS($E601,38))&lt;&gt;"UL"),INDIRECT(ADDRESS($E601,COLUMN()-12)),0),0), IF($F601&gt;0,IF(AND(INDIRECT(ADDRESS($F601,44))=0,INDIRECT(ADDRESS($F601,38))&lt;&gt;"UL"),INDIRECT(ADDRESS($F601,COLUMN()-12)),0),0), IF($G601&gt;0,IF(AND(INDIRECT(ADDRESS($G601,44))=0,INDIRECT(ADDRESS($G601,38))&lt;&gt;"UL"),INDIRECT(ADDRESS($G601,COLUMN()-12)),0),0), IF($H601&gt;0,IF(AND(INDIRECT(ADDRESS($H601,44))=0,INDIRECT(ADDRESS($H601,38))&lt;&gt;"UL"),INDIRECT(ADDRESS($H601,COLUMN()-12)),0),0), IF($I601&gt;0,IF(AND(INDIRECT(ADDRESS($I601,44))=0,INDIRECT(ADDRESS($I601,38))&lt;&gt;"UL"),INDIRECT(ADDRESS($I601,COLUMN()-12)),0),0), IF($J601&gt;0,IF(AND(INDIRECT(ADDRESS($J601,44))=0,INDIRECT(ADDRESS($J601,38))&lt;&gt;"UL"),INDIRECT(ADDRESS($J601,COLUMN()-12)),0),0), IF($K601&gt;0,IF(AND(INDIRECT(ADDRESS($K601,44))=0,INDIRECT(ADDRESS($K601,38))&lt;&gt;"UL"),INDIRECT(ADDRESS($K601,COLUMN()-11)),0),0), IF($L601&gt;0,IF(AND(INDIRECT(ADDRESS($L601,44))=0,INDIRECT(ADDRESS($L601,38))&lt;&gt;"UL"),INDIRECT(ADDRESS($L601,COLUMN()-11)),0),0), IF($M601&gt;0,IF(AND(INDIRECT(ADDRESS($M601,44))=0,INDIRECT(ADDRESS($M601,38))&lt;&gt;"UL"),INDIRECT(ADDRESS($M601,COLUMN()-11)),0),0))</f>
        <v>0</v>
      </c>
      <c r="BO601" s="57" cm="1">
        <f t="array" aca="1" ref="BO601" ca="1">SUM(IF($C601&gt;0,IF(AND(INDIRECT(ADDRESS($C601,44))=0,INDIRECT(ADDRESS($C601,38))&lt;&gt;"UL"),INDIRECT(ADDRESS($C601,COLUMN()-12)),0),0), IF($D601&gt;0,IF(AND(INDIRECT(ADDRESS($D601,44))=0,INDIRECT(ADDRESS($D601,38))&lt;&gt;"UL"),INDIRECT(ADDRESS($D601,COLUMN()-12)),0),0), IF($E601&gt;0,IF(AND(INDIRECT(ADDRESS($E601,44))=0,INDIRECT(ADDRESS($E601,38))&lt;&gt;"UL"),INDIRECT(ADDRESS($E601,COLUMN()-12)),0),0), IF($F601&gt;0,IF(AND(INDIRECT(ADDRESS($F601,44))=0,INDIRECT(ADDRESS($F601,38))&lt;&gt;"UL"),INDIRECT(ADDRESS($F601,COLUMN()-12)),0),0), IF($G601&gt;0,IF(AND(INDIRECT(ADDRESS($G601,44))=0,INDIRECT(ADDRESS($G601,38))&lt;&gt;"UL"),INDIRECT(ADDRESS($G601,COLUMN()-12)),0),0), IF($H601&gt;0,IF(AND(INDIRECT(ADDRESS($H601,44))=0,INDIRECT(ADDRESS($H601,38))&lt;&gt;"UL"),INDIRECT(ADDRESS($H601,COLUMN()-12)),0),0), IF($I601&gt;0,IF(AND(INDIRECT(ADDRESS($I601,44))=0,INDIRECT(ADDRESS($I601,38))&lt;&gt;"UL"),INDIRECT(ADDRESS($I601,COLUMN()-12)),0),0), IF($J601&gt;0,IF(AND(INDIRECT(ADDRESS($J601,44))=0,INDIRECT(ADDRESS($J601,38))&lt;&gt;"UL"),INDIRECT(ADDRESS($J601,COLUMN()-12)),0),0), IF($K601&gt;0,IF(AND(INDIRECT(ADDRESS($K601,44))=0,INDIRECT(ADDRESS($K601,38))&lt;&gt;"UL"),INDIRECT(ADDRESS($K601,COLUMN()-11)),0),0), IF($L601&gt;0,IF(AND(INDIRECT(ADDRESS($L601,44))=0,INDIRECT(ADDRESS($L601,38))&lt;&gt;"UL"),INDIRECT(ADDRESS($L601,COLUMN()-11)),0),0), IF($M601&gt;0,IF(AND(INDIRECT(ADDRESS($M601,44))=0,INDIRECT(ADDRESS($M601,38))&lt;&gt;"UL"),INDIRECT(ADDRESS($M601,COLUMN()-11)),0),0))</f>
        <v>0</v>
      </c>
      <c r="BP601" s="57" cm="1">
        <f t="array" aca="1" ref="BP601" ca="1">SUM(IF($C601&gt;0,IF(AND(INDIRECT(ADDRESS($C601,44))=0,INDIRECT(ADDRESS($C601,38))&lt;&gt;"UL"),INDIRECT(ADDRESS($C601,COLUMN()-12)),0),0), IF($D601&gt;0,IF(AND(INDIRECT(ADDRESS($D601,44))=0,INDIRECT(ADDRESS($D601,38))&lt;&gt;"UL"),INDIRECT(ADDRESS($D601,COLUMN()-12)),0),0), IF($E601&gt;0,IF(AND(INDIRECT(ADDRESS($E601,44))=0,INDIRECT(ADDRESS($E601,38))&lt;&gt;"UL"),INDIRECT(ADDRESS($E601,COLUMN()-12)),0),0), IF($F601&gt;0,IF(AND(INDIRECT(ADDRESS($F601,44))=0,INDIRECT(ADDRESS($F601,38))&lt;&gt;"UL"),INDIRECT(ADDRESS($F601,COLUMN()-12)),0),0), IF($G601&gt;0,IF(AND(INDIRECT(ADDRESS($G601,44))=0,INDIRECT(ADDRESS($G601,38))&lt;&gt;"UL"),INDIRECT(ADDRESS($G601,COLUMN()-12)),0),0), IF($H601&gt;0,IF(AND(INDIRECT(ADDRESS($H601,44))=0,INDIRECT(ADDRESS($H601,38))&lt;&gt;"UL"),INDIRECT(ADDRESS($H601,COLUMN()-12)),0),0), IF($I601&gt;0,IF(AND(INDIRECT(ADDRESS($I601,44))=0,INDIRECT(ADDRESS($I601,38))&lt;&gt;"UL"),INDIRECT(ADDRESS($I601,COLUMN()-12)),0),0), IF($J601&gt;0,IF(AND(INDIRECT(ADDRESS($J601,44))=0,INDIRECT(ADDRESS($J601,38))&lt;&gt;"UL"),INDIRECT(ADDRESS($J601,COLUMN()-12)),0),0), IF($K601&gt;0,IF(AND(INDIRECT(ADDRESS($K601,44))=0,INDIRECT(ADDRESS($K601,38))&lt;&gt;"UL"),INDIRECT(ADDRESS($K601,COLUMN()-11)),0),0), IF($L601&gt;0,IF(AND(INDIRECT(ADDRESS($L601,44))=0,INDIRECT(ADDRESS($L601,38))&lt;&gt;"UL"),INDIRECT(ADDRESS($L601,COLUMN()-11)),0),0), IF($M601&gt;0,IF(AND(INDIRECT(ADDRESS($M601,44))=0,INDIRECT(ADDRESS($M601,38))&lt;&gt;"UL"),INDIRECT(ADDRESS($M601,COLUMN()-11)),0),0))</f>
        <v>0</v>
      </c>
      <c r="BQ601" s="57">
        <f ca="1">IF(AU601="S",BM601,IF(AU601="MS",BN601,IF(AU601="ML",BO601,BP601)))</f>
        <v>0</v>
      </c>
      <c r="BR601" s="161">
        <f ca="1">(((AZ601+BB601+BL601+BQ601)/(AY601+BB601+BK601+BQ601)*AB601^$BR$296)^$BQ$296)*100</f>
        <v>79.487092077626485</v>
      </c>
      <c r="BS601" s="56"/>
      <c r="BT601" s="56">
        <f ca="1">IF(AD601&lt;BG601,((((AY601+BK601)*AB601)+((BE601+BQ601)*(1-AB601))+BF601)*AD601),((((AY601*AB601)+(BE601*(1-AB601))+BF601)*AD601)+(((BK601*AB601)+(BQ601*(1-AB601)))*BG601)))</f>
        <v>6.2418415920957138</v>
      </c>
      <c r="BU601" s="87">
        <f ca="1">BT601/N601</f>
        <v>0.17833833120273468</v>
      </c>
      <c r="BV601" s="57" t="s">
        <v>33</v>
      </c>
      <c r="BW601" s="57" cm="1">
        <f t="array" aca="1" ref="BW601" ca="1">SUM(IF($C601&gt;0,IF(AND(INDIRECT(ADDRESS($C601,44))=0,INDIRECT(ADDRESS($C601,38))="UL",ISERROR(SEARCH("Rear",INDIRECT(ADDRESS($C601,33)))),ISERROR(SEARCH("Side",INDIRECT(ADDRESS($C601,33))))),INDIRECT(ADDRESS($C601,COLUMN())),0),0),IF($D601&gt;0,IF(AND(INDIRECT(ADDRESS($D601,44))=0,INDIRECT(ADDRESS($D601,38))="UL",ISERROR(SEARCH("Rear",INDIRECT(ADDRESS($D601,33)))),ISERROR(SEARCH("Side",INDIRECT(ADDRESS($D601,33))))),INDIRECT(ADDRESS($D601,COLUMN())),0),0),IF($E601&gt;0,IF(AND(INDIRECT(ADDRESS($E601,44))=0,INDIRECT(ADDRESS($E601,38))="UL",ISERROR(SEARCH("Rear",INDIRECT(ADDRESS($E601,33)))),ISERROR(SEARCH("Side",INDIRECT(ADDRESS($E601,33))))),INDIRECT(ADDRESS($E601,COLUMN())),0),0),IF($F601&gt;0,IF(AND(INDIRECT(ADDRESS($F601,44))=0,INDIRECT(ADDRESS($F601,38))="UL",ISERROR(SEARCH("Rear",INDIRECT(ADDRESS($F601,33)))),ISERROR(SEARCH("Side",INDIRECT(ADDRESS($F601,33))))),INDIRECT(ADDRESS($F601,COLUMN())),0),0),IF($G601&gt;0,IF(AND(INDIRECT(ADDRESS($G601,44))=0,INDIRECT(ADDRESS($G601,38))="UL",ISERROR(SEARCH("Rear",INDIRECT(ADDRESS($G601,33)))),ISERROR(SEARCH("Side",INDIRECT(ADDRESS($G601,33))))),INDIRECT(ADDRESS($G601,COLUMN())),0),0),IF($H601&gt;0,IF(AND(INDIRECT(ADDRESS($H601,44))=0,INDIRECT(ADDRESS($H601,38))="UL",ISERROR(SEARCH("Rear",INDIRECT(ADDRESS($H601,33)))),ISERROR(SEARCH("Side",INDIRECT(ADDRESS($H601,33))))),INDIRECT(ADDRESS($H601,COLUMN())),0),0),IF($I601&gt;0,IF(AND(INDIRECT(ADDRESS($I601,44))=0,INDIRECT(ADDRESS($I601,38))="UL",ISERROR(SEARCH("Rear",INDIRECT(ADDRESS($I601,33)))),ISERROR(SEARCH("Side",INDIRECT(ADDRESS($I601,33))))),INDIRECT(ADDRESS($I601,COLUMN())),0),0),IF($J601&gt;0,IF(AND(INDIRECT(ADDRESS($J601,44))=0,INDIRECT(ADDRESS($J601,38))="UL",ISERROR(SEARCH("Rear",INDIRECT(ADDRESS($J601,33)))),ISERROR(SEARCH("Side",INDIRECT(ADDRESS($J601,33))))),INDIRECT(ADDRESS($J601,COLUMN())),0),0),IF($K601&gt;0,IF(AND(INDIRECT(ADDRESS($K601,44))=0,INDIRECT(ADDRESS($K601,38))="UL",ISERROR(SEARCH("Rear",INDIRECT(ADDRESS($K601,33)))),ISERROR(SEARCH("Side",INDIRECT(ADDRESS($K601,33))))),INDIRECT(ADDRESS($K601,COLUMN())),0),0),IF($L601&gt;0,IF(AND(INDIRECT(ADDRESS($L601,44))=0,INDIRECT(ADDRESS($L601,38))="UL",ISERROR(SEARCH("Rear",INDIRECT(ADDRESS($L601,33)))),ISERROR(SEARCH("Side",INDIRECT(ADDRESS($L601,33))))),INDIRECT(ADDRESS($L601,COLUMN())),0),0),IF($M601&gt;0,IF(AND(INDIRECT(ADDRESS($M601,44))=0,INDIRECT(ADDRESS($M601,38))="UL",ISERROR(SEARCH("Rear",INDIRECT(ADDRESS($M601,33)))),ISERROR(SEARCH("Side",INDIRECT(ADDRESS($M601,33))))),INDIRECT(ADDRESS($M601,COLUMN())),0),0))</f>
        <v>0</v>
      </c>
      <c r="BX601" s="57">
        <f ca="1">IF(BV601="S",AV601,BW601)</f>
        <v>1.7777777777777777</v>
      </c>
      <c r="BY601" s="57" cm="1">
        <f t="array" aca="1" ref="BY601" ca="1">SUM(IF($C601&gt;0,IF(AND(INDIRECT(ADDRESS($C601,44))=0,INDIRECT(ADDRESS($C601,38))="UL"),INDIRECT(ADDRESS($C601,COLUMN())),0),0),IF($D601&gt;0,IF(AND(INDIRECT(ADDRESS($D601,44))=0,INDIRECT(ADDRESS($D601,38))="UL"),INDIRECT(ADDRESS($D601,COLUMN())),0),0),IF($E601&gt;0,IF(AND(INDIRECT(ADDRESS($E601,44))=0,INDIRECT(ADDRESS($E601,38))="UL"),INDIRECT(ADDRESS($E601,COLUMN())),0),0),IF($F601&gt;0,IF(AND(INDIRECT(ADDRESS($F601,44))=0,INDIRECT(ADDRESS($F601,38))="UL"),INDIRECT(ADDRESS($F601,COLUMN())),0),0),IF($G601&gt;0,IF(AND(INDIRECT(ADDRESS($G601,44))=0,INDIRECT(ADDRESS($G601,38))="UL"),INDIRECT(ADDRESS($G601,COLUMN())),0),0),IF($H601&gt;0,IF(AND(INDIRECT(ADDRESS($H601,44))=0,INDIRECT(ADDRESS($H601,38))="UL"),INDIRECT(ADDRESS($H601,COLUMN())),0),0),IF($I601&gt;0,IF(AND(INDIRECT(ADDRESS($I601,44))=0,INDIRECT(ADDRESS($I601,38))="UL"),INDIRECT(ADDRESS($I601,COLUMN())),0),0),IF($J601&gt;0,IF(AND(INDIRECT(ADDRESS($J601,44))=0,INDIRECT(ADDRESS($J601,38))="UL"),INDIRECT(ADDRESS($J601,COLUMN())),0),0),IF($K601&gt;0,IF(AND(INDIRECT(ADDRESS($K601,44))=0,INDIRECT(ADDRESS($K601,38))="UL"),INDIRECT(ADDRESS($K601,COLUMN())),0),0),IF($L601&gt;0,IF(AND(INDIRECT(ADDRESS($L601,44))=0,INDIRECT(ADDRESS($L601,38))="UL"),INDIRECT(ADDRESS($L601,COLUMN())),0),0),IF($M601&gt;0,IF(AND(INDIRECT(ADDRESS($M601,44))=0,INDIRECT(ADDRESS($M601,38))="UL"),INDIRECT(ADDRESS($M601,COLUMN())),0),0))</f>
        <v>0</v>
      </c>
      <c r="BZ601" s="57" cm="1">
        <f t="array" aca="1" ref="BZ601" ca="1">SUM(IF($C601&gt;0,IF(AND(INDIRECT(ADDRESS($C601,44))=0,INDIRECT(ADDRESS($C601,38))="UL"),INDIRECT(ADDRESS($C601,COLUMN())),0),0),IF($D601&gt;0,IF(AND(INDIRECT(ADDRESS($D601,44))=0,INDIRECT(ADDRESS($D601,38))="UL"),INDIRECT(ADDRESS($D601,COLUMN())),0),0),IF($E601&gt;0,IF(AND(INDIRECT(ADDRESS($E601,44))=0,INDIRECT(ADDRESS($E601,38))="UL"),INDIRECT(ADDRESS($E601,COLUMN())),0),0),IF($F601&gt;0,IF(AND(INDIRECT(ADDRESS($F601,44))=0,INDIRECT(ADDRESS($F601,38))="UL"),INDIRECT(ADDRESS($F601,COLUMN())),0),0),IF($G601&gt;0,IF(AND(INDIRECT(ADDRESS($G601,44))=0,INDIRECT(ADDRESS($G601,38))="UL"),INDIRECT(ADDRESS($G601,COLUMN())),0),0),IF($H601&gt;0,IF(AND(INDIRECT(ADDRESS($H601,44))=0,INDIRECT(ADDRESS($H601,38))="UL"),INDIRECT(ADDRESS($H601,COLUMN())),0),0),IF($I601&gt;0,IF(AND(INDIRECT(ADDRESS($I601,44))=0,INDIRECT(ADDRESS($I601,38))="UL"),INDIRECT(ADDRESS($I601,COLUMN())),0),0),IF($J601&gt;0,IF(AND(INDIRECT(ADDRESS($J601,44))=0,INDIRECT(ADDRESS($J601,38))="UL"),INDIRECT(ADDRESS($J601,COLUMN())),0),0),IF($K601&gt;0,IF(AND(INDIRECT(ADDRESS($K601,44))=0,INDIRECT(ADDRESS($K601,38))="UL"),INDIRECT(ADDRESS($K601,COLUMN())),0),0),IF($L601&gt;0,IF(AND(INDIRECT(ADDRESS($L601,44))=0,INDIRECT(ADDRESS($L601,38))="UL"),INDIRECT(ADDRESS($L601,COLUMN())),0),0),IF($M601&gt;0,IF(AND(INDIRECT(ADDRESS($M601,44))=0,INDIRECT(ADDRESS($M601,38))="UL"),INDIRECT(ADDRESS($M601,COLUMN())),0),0))</f>
        <v>0</v>
      </c>
      <c r="CA601" s="57">
        <f ca="1">IF(BV601="S",BY601,BZ601)</f>
        <v>0</v>
      </c>
      <c r="CB601" s="57" cm="1">
        <f t="array" aca="1" ref="CB601" ca="1">SUM(IF($C601&gt;0,IF(AND(INDIRECT(ADDRESS($C601,44))=0,INDIRECT(ADDRESS($C601,38))&lt;&gt;"UL"),INDIRECT(ADDRESS($C601,COLUMN())),0),0),IF($D601&gt;0,IF(AND(INDIRECT(ADDRESS($D601,44))=0,INDIRECT(ADDRESS($D601,38))&lt;&gt;"UL"),INDIRECT(ADDRESS($D601,COLUMN())),0),0),IF($E601&gt;0,IF(AND(INDIRECT(ADDRESS($E601,44))=0,INDIRECT(ADDRESS($E601,38))&lt;&gt;"UL"),INDIRECT(ADDRESS($E601,COLUMN())),0),0),IF($F601&gt;0,IF(AND(INDIRECT(ADDRESS($F601,44))=0,INDIRECT(ADDRESS($F601,38))&lt;&gt;"UL"),INDIRECT(ADDRESS($F601,COLUMN())),0),0),IF($G601&gt;0,IF(AND(INDIRECT(ADDRESS($G601,44))=0,INDIRECT(ADDRESS($G601,38))&lt;&gt;"UL"),INDIRECT(ADDRESS($G601,COLUMN())),0),0),IF($H601&gt;0,IF(AND(INDIRECT(ADDRESS($H601,44))=0,INDIRECT(ADDRESS($H601,38))&lt;&gt;"UL"),INDIRECT(ADDRESS($H601,COLUMN())),0),0),IF($I601&gt;0,IF(AND(INDIRECT(ADDRESS($I601,44))=0,INDIRECT(ADDRESS($I601,38))&lt;&gt;"UL"),INDIRECT(ADDRESS($I601,COLUMN())),0),0),IF($J601&gt;0,IF(AND(INDIRECT(ADDRESS($J601,44))=0,INDIRECT(ADDRESS($J601,38))&lt;&gt;"UL"),INDIRECT(ADDRESS($J601,COLUMN())),0),0),IF($K601&gt;0,IF(AND(INDIRECT(ADDRESS($K601,44))=0,INDIRECT(ADDRESS($K601,38))&lt;&gt;"UL"),INDIRECT(ADDRESS($K601,COLUMN())),0),0),IF($L601&gt;0,IF(AND(INDIRECT(ADDRESS($L601,44))=0,INDIRECT(ADDRESS($L601,38))&lt;&gt;"UL"),INDIRECT(ADDRESS($L601,COLUMN())),0),0),IF($M601&gt;0,IF(AND(INDIRECT(ADDRESS($M601,44))=0,INDIRECT(ADDRESS($M601,38))&lt;&gt;"UL"),INDIRECT(ADDRESS($M601,COLUMN())),0),0))</f>
        <v>0</v>
      </c>
      <c r="CC601" s="57">
        <f ca="1">IF(BV601="S",BH601,CB601)</f>
        <v>0</v>
      </c>
      <c r="CD601" s="57" cm="1">
        <f t="array" aca="1" ref="CD601" ca="1">SUM(IF($C601&gt;0,IF(AND(INDIRECT(ADDRESS($C601,44))=0,INDIRECT(ADDRESS($C601,38))&lt;&gt;"UL"),INDIRECT(ADDRESS($C601,COLUMN())),0),0),IF($D601&gt;0,IF(AND(INDIRECT(ADDRESS($D601,44))=0,INDIRECT(ADDRESS($D601,38))&lt;&gt;"UL"),INDIRECT(ADDRESS($D601,COLUMN())),0),0),IF($E601&gt;0,IF(AND(INDIRECT(ADDRESS($E601,44))=0,INDIRECT(ADDRESS($E601,38))&lt;&gt;"UL"),INDIRECT(ADDRESS($E601,COLUMN())),0),0),IF($F601&gt;0,IF(AND(INDIRECT(ADDRESS($F601,44))=0,INDIRECT(ADDRESS($F601,38))&lt;&gt;"UL"),INDIRECT(ADDRESS($F601,COLUMN())),0),0),IF($G601&gt;0,IF(AND(INDIRECT(ADDRESS($G601,44))=0,INDIRECT(ADDRESS($G601,38))&lt;&gt;"UL"),INDIRECT(ADDRESS($G601,COLUMN())),0),0),IF($H601&gt;0,IF(AND(INDIRECT(ADDRESS($H601,44))=0,INDIRECT(ADDRESS($H601,38))&lt;&gt;"UL"),INDIRECT(ADDRESS($H601,COLUMN())),0),0),IF($I601&gt;0,IF(AND(INDIRECT(ADDRESS($I601,44))=0,INDIRECT(ADDRESS($I601,38))&lt;&gt;"UL"),INDIRECT(ADDRESS($I601,COLUMN())),0),0),IF($J601&gt;0,IF(AND(INDIRECT(ADDRESS($J601,44))=0,INDIRECT(ADDRESS($J601,38))&lt;&gt;"UL"),INDIRECT(ADDRESS($J601,COLUMN())),0),0),IF($K601&gt;0,IF(AND(INDIRECT(ADDRESS($K601,44))=0,INDIRECT(ADDRESS($K601,38))&lt;&gt;"UL"),INDIRECT(ADDRESS($K601,COLUMN())),0),0),IF($L601&gt;0,IF(AND(INDIRECT(ADDRESS($L601,44))=0,INDIRECT(ADDRESS($L601,38))&lt;&gt;"UL"),INDIRECT(ADDRESS($L601,COLUMN())),0),0),IF($M601&gt;0,IF(AND(INDIRECT(ADDRESS($M601,44))=0,INDIRECT(ADDRESS($M601,38))&lt;&gt;"UL"),INDIRECT(ADDRESS($M601,COLUMN())),0),0))</f>
        <v>0</v>
      </c>
      <c r="CE601" s="57" cm="1">
        <f t="array" aca="1" ref="CE601" ca="1">SUM(IF($C601&gt;0,IF(AND(INDIRECT(ADDRESS($C601,44))=0,INDIRECT(ADDRESS($C601,38))&lt;&gt;"UL"),INDIRECT(ADDRESS($C601,COLUMN())),0),0),IF($D601&gt;0,IF(AND(INDIRECT(ADDRESS($D601,44))=0,INDIRECT(ADDRESS($D601,38))&lt;&gt;"UL"),INDIRECT(ADDRESS($D601,COLUMN())),0),0),IF($E601&gt;0,IF(AND(INDIRECT(ADDRESS($E601,44))=0,INDIRECT(ADDRESS($E601,38))&lt;&gt;"UL"),INDIRECT(ADDRESS($E601,COLUMN())),0),0),IF($F601&gt;0,IF(AND(INDIRECT(ADDRESS($F601,44))=0,INDIRECT(ADDRESS($F601,38))&lt;&gt;"UL"),INDIRECT(ADDRESS($F601,COLUMN())),0),0),IF($G601&gt;0,IF(AND(INDIRECT(ADDRESS($G601,44))=0,INDIRECT(ADDRESS($G601,38))&lt;&gt;"UL"),INDIRECT(ADDRESS($G601,COLUMN())),0),0),IF($H601&gt;0,IF(AND(INDIRECT(ADDRESS($H601,44))=0,INDIRECT(ADDRESS($H601,38))&lt;&gt;"UL"),INDIRECT(ADDRESS($H601,COLUMN())),0),0),IF($I601&gt;0,IF(AND(INDIRECT(ADDRESS($I601,44))=0,INDIRECT(ADDRESS($I601,38))&lt;&gt;"UL"),INDIRECT(ADDRESS($I601,COLUMN())),0),0),IF($J601&gt;0,IF(AND(INDIRECT(ADDRESS($J601,44))=0,INDIRECT(ADDRESS($J601,38))&lt;&gt;"UL"),INDIRECT(ADDRESS($J601,COLUMN())),0),0),IF($K601&gt;0,IF(AND(INDIRECT(ADDRESS($K601,44))=0,INDIRECT(ADDRESS($K601,38))&lt;&gt;"UL"),INDIRECT(ADDRESS($K601,COLUMN())),0),0),IF($L601&gt;0,IF(AND(INDIRECT(ADDRESS($L601,44))=0,INDIRECT(ADDRESS($L601,38))&lt;&gt;"UL"),INDIRECT(ADDRESS($L601,COLUMN())),0),0),IF($M601&gt;0,IF(AND(INDIRECT(ADDRESS($M601,44))=0,INDIRECT(ADDRESS($M601,38))&lt;&gt;"UL"),INDIRECT(ADDRESS($M601,COLUMN())),0),0))</f>
        <v>0</v>
      </c>
      <c r="CF601" s="57">
        <f ca="1">IF(BV601="S",CD601,CE601)</f>
        <v>0</v>
      </c>
      <c r="CG601" s="57">
        <f ca="1">IF(AD601&lt;BG601,((((BX601+CC601)*AB601)+((CA601+CF601)*(1-AB601)))*AD601),((((BX601*AB601)+((CA601)*(1-AB601)))*AD601)+(((CC601*AB601)+((CF601))*(1-AB601)))*BG601))</f>
        <v>6.2592713552876384</v>
      </c>
      <c r="CH601" s="57">
        <f ca="1">CG601/N601</f>
        <v>0.17883632443678968</v>
      </c>
      <c r="CI601" s="19">
        <f ca="1">AD601*X601</f>
        <v>31.158132179188978</v>
      </c>
      <c r="CJ601" s="19"/>
      <c r="CK601" s="57" cm="1">
        <f t="array" aca="1" ref="CK601" ca="1">IF(AU601="S", SUM(IF($C601&gt;0,IF(INDIRECT(ADDRESS($C601,43))&lt;&gt;1,INDIRECT(ADDRESS($C601,48)),0),0), IF($D601&gt;0,IF(INDIRECT(ADDRESS($D601,43))&lt;&gt;1,INDIRECT(ADDRESS($D601,48)),0),0), IF($E601&gt;0,IF(INDIRECT(ADDRESS($E601,43))&lt;&gt;1,INDIRECT(ADDRESS($E601,48)),0),0), IF($F601&gt;0,IF(INDIRECT(ADDRESS($F601,43))&lt;&gt;1,INDIRECT(ADDRESS($F601,48)),0),0), IF($G601&gt;0,IF(INDIRECT(ADDRESS($G601,43))&lt;&gt;1,INDIRECT(ADDRESS($G601,48)),0),0), IF($H601&gt;0,IF(INDIRECT(ADDRESS($H601,43))&lt;&gt;1,INDIRECT(ADDRESS($H601,48)),0),0), IF($I601&gt;0,IF(INDIRECT(ADDRESS($I601,43))&lt;&gt;1,INDIRECT(ADDRESS($I601,48)),0),0), IF($J601&gt;0,IF(INDIRECT(ADDRESS($J601,43))&lt;&gt;1,INDIRECT(ADDRESS($J601,48)),0),0), IF($K601&gt;0,IF(INDIRECT(ADDRESS($K601,43))&lt;&gt;1,INDIRECT(ADDRESS($K601,48)),0),0), IF($L601&gt;0,IF(INDIRECT(ADDRESS($L601,43))&lt;&gt;1,INDIRECT(ADDRESS($L601,48)),0),0), IF($M601&gt;0,IF(INDIRECT(ADDRESS($M601,43))&lt;&gt;1,INDIRECT(ADDRESS($M601,48)),0),0)), IF(AU601="L",SUM(IF($C601&gt;0,IF(INDIRECT(ADDRESS($C601,43))&lt;&gt;1,INDIRECT(ADDRESS($C601,50)),0),0), IF($D601&gt;0,IF(INDIRECT(ADDRESS($D601,43))&lt;&gt;1,INDIRECT(ADDRESS($D601,50)),0),0), IF($E601&gt;0,IF(INDIRECT(ADDRESS($E601,43))&lt;&gt;1,INDIRECT(ADDRESS($E601,50)),0),0), IF($F601&gt;0,IF(INDIRECT(ADDRESS($F601,43))&lt;&gt;1,INDIRECT(ADDRESS($F601,50)),0),0), IF($G601&gt;0,IF(INDIRECT(ADDRESS($G601,43))&lt;&gt;1,INDIRECT(ADDRESS($G601,50)),0),0), IF($G601&gt;0,IF(INDIRECT(ADDRESS($G601,43))&lt;&gt;1,INDIRECT(ADDRESS($G601,50)),0),0), IF($H601&gt;0,IF(INDIRECT(ADDRESS($H601,43))&lt;&gt;1,INDIRECT(ADDRESS($H601,50)),0),0), IF($I601&gt;0,IF(INDIRECT(ADDRESS($I601,43))&lt;&gt;1,INDIRECT(ADDRESS($I601,50)),0),0), IF($J601&gt;0,IF(INDIRECT(ADDRESS($J601,43))&lt;&gt;1,INDIRECT(ADDRESS($J601,50)),0),0), IF($K601&gt;0,IF(INDIRECT(ADDRESS($K601,43))&lt;&gt;1,INDIRECT(ADDRESS($K601,50)),0),0), IF($L601&gt;0,IF(INDIRECT(ADDRESS($L601,43))&lt;&gt;1,INDIRECT(ADDRESS($L601,50)),0),0), IF($M601&gt;0,IF(INDIRECT(ADDRESS($M601,43))&lt;&gt;1,INDIRECT(ADDRESS($M601,50)),0),0)), SUM(IF($C601&gt;0,IF(INDIRECT(ADDRESS($C601,43))&lt;&gt;1,INDIRECT(ADDRESS($C601,49)),0),0), IF($D601&gt;0,IF(INDIRECT(ADDRESS($D601,43))&lt;&gt;1,INDIRECT(ADDRESS($D601,49)),0),0), IF($E601&gt;0,IF(INDIRECT(ADDRESS($E601,43))&lt;&gt;1,INDIRECT(ADDRESS($E601,49)),0),0), IF($F601&gt;0,IF(INDIRECT(ADDRESS($F601,43))&lt;&gt;1,INDIRECT(ADDRESS($F601,49)),0),0), IF($G601&gt;0,IF(INDIRECT(ADDRESS($G601,43))&lt;&gt;1,INDIRECT(ADDRESS($G601,49)),0),0), IF($G601&gt;0,IF(INDIRECT(ADDRESS($G601,43))&lt;&gt;1,INDIRECT(ADDRESS($G601,49)),0),0), IF($H601&gt;0,IF(INDIRECT(ADDRESS($H601,43))&lt;&gt;1,INDIRECT(ADDRESS($H601,49)),0),0), IF($I601&gt;0,IF(INDIRECT(ADDRESS($I601,43))&lt;&gt;1,INDIRECT(ADDRESS($I601,49)),0),0), IF($J601&gt;0,IF(INDIRECT(ADDRESS($J601,43))&lt;&gt;1,INDIRECT(ADDRESS($J601,49)),0),0), IF($K601&gt;0,IF(INDIRECT(ADDRESS($K601,43))&lt;&gt;1,INDIRECT(ADDRESS($K601,49)),0),0), IF($L601&gt;0,IF(INDIRECT(ADDRESS($L601,43))&lt;&gt;1,INDIRECT(ADDRESS($L601,49)),0),0), IF($M601&gt;0,IF(INDIRECT(ADDRESS($M601,43))&lt;&gt;1,INDIRECT(ADDRESS($M601,49)),0),0))))</f>
        <v>1.7777777777777777</v>
      </c>
      <c r="CL601" s="57" cm="1">
        <f t="array" aca="1" ref="CL601" ca="1">1.5*SUM(IF($C601&gt;0,IF(INDIRECT(ADDRESS($C601,44))=1,INDIRECT(ADDRESS($C601,48)),0),0), IF($D601&gt;0,IF(INDIRECT(ADDRESS($D601,44))=1,INDIRECT(ADDRESS($D601,48)),0),0), IF($E601&gt;0,IF(INDIRECT(ADDRESS($E601,44))=1,INDIRECT(ADDRESS($E601,48)),0),0), IF($F601&gt;0,IF(INDIRECT(ADDRESS($F601,44))=1,INDIRECT(ADDRESS($F601,48)),0),0), IF($G601&gt;0,IF(INDIRECT(ADDRESS($G601,44))=1,INDIRECT(ADDRESS($G601,48)),0),0), IF($H601&gt;0,IF(INDIRECT(ADDRESS($H601,44))=1,INDIRECT(ADDRESS($H601,48)),0),0), IF($I601&gt;0,IF(INDIRECT(ADDRESS($I601,44))=1,INDIRECT(ADDRESS($I601,48)),0),0), IF($J601&gt;0,IF(INDIRECT(ADDRESS($J601,44))=1,INDIRECT(ADDRESS($J601,48)),0),0), IF($K601&gt;0,IF(INDIRECT(ADDRESS($K601,44))=1,INDIRECT(ADDRESS($K601,48)),0),0), IF($L601&gt;0,IF(INDIRECT(ADDRESS($L601,44))=1,INDIRECT(ADDRESS($L601,48)),0),0), IF($M601&gt;0,IF(INDIRECT(ADDRESS($M601,44))=1,INDIRECT(ADDRESS($M601,48)),0),0))</f>
        <v>0</v>
      </c>
      <c r="CM601" s="56">
        <f ca="1">((BU601/$BU$34)^$BU$296)</f>
        <v>1.3128975342781686</v>
      </c>
      <c r="CN601" s="59"/>
    </row>
    <row r="602" spans="1:92" x14ac:dyDescent="0.25">
      <c r="A602" s="65" t="s">
        <v>678</v>
      </c>
      <c r="B602" s="74">
        <v>581</v>
      </c>
      <c r="C602" s="74">
        <v>591</v>
      </c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67">
        <f t="shared" ref="N602:N608" ca="1" si="407">SUM(INDIRECT(ADDRESS(B602,COLUMN())),IF(C602&gt;0,INDIRECT(ADDRESS(C602,COLUMN())),0),IF(D602&gt;0,INDIRECT(ADDRESS(D602,COLUMN())),0),IF(E602&gt;0,INDIRECT(ADDRESS(E602,COLUMN())),0),IF(F602&gt;0,INDIRECT(ADDRESS(F602,COLUMN())),0),IF(G602&gt;0,INDIRECT(ADDRESS(G602,COLUMN())),0),IF(H602&gt;0,INDIRECT(ADDRESS(H602,COLUMN())),0),IF(I602&gt;0,INDIRECT(ADDRESS(I602,COLUMN())),0),IF(J602&gt;0,INDIRECT(ADDRESS(J602,COLUMN())),0),IF(K602&gt;0,INDIRECT(ADDRESS(K602,COLUMN())),0),IF(L602&gt;0,INDIRECT(ADDRESS(L602,COLUMN())),0),IF(M602&gt;0,INDIRECT(ADDRESS(M602,COLUMN())),0))</f>
        <v>39</v>
      </c>
      <c r="O602" s="67" t="str" cm="1">
        <f t="array" aca="1" ref="O602" ca="1">INDIRECT(ADDRESS($B602,COLUMN()))</f>
        <v>Fighter</v>
      </c>
      <c r="P602" s="67" cm="1">
        <f t="array" aca="1" ref="P602" ca="1">INDIRECT(ADDRESS($B602,COLUMN()))</f>
        <v>4.833333333333333</v>
      </c>
      <c r="Q602" s="67" cm="1">
        <f t="array" aca="1" ref="Q602" ca="1">INDIRECT(ADDRESS($B602,COLUMN()))</f>
        <v>2</v>
      </c>
      <c r="R602" s="67" cm="1">
        <f t="array" aca="1" ref="R602" ca="1">INDIRECT(ADDRESS($B602,COLUMN()))</f>
        <v>0</v>
      </c>
      <c r="S602" s="67" cm="1">
        <f t="array" aca="1" ref="S602" ca="1">INDIRECT(ADDRESS($B602,COLUMN()))</f>
        <v>3</v>
      </c>
      <c r="T602" s="67" t="str" cm="1">
        <f t="array" aca="1" ref="T602" ca="1">INDIRECT(ADDRESS($B602,COLUMN()))</f>
        <v>1-8</v>
      </c>
      <c r="U602" s="67" cm="1">
        <f t="array" aca="1" ref="U602" ca="1">INDIRECT(ADDRESS($B602,COLUMN()))</f>
        <v>8</v>
      </c>
      <c r="V602" s="67" cm="1">
        <f t="array" aca="1" ref="V602" ca="1">INDIRECT(ADDRESS($B602,COLUMN()))</f>
        <v>0</v>
      </c>
      <c r="W602" s="67" cm="1">
        <f t="array" aca="1" ref="W602" ca="1">INDIRECT(ADDRESS($B602,COLUMN()))</f>
        <v>4</v>
      </c>
      <c r="X602" s="67" cm="1">
        <f t="array" aca="1" ref="X602" ca="1">INDIRECT(ADDRESS($B602,COLUMN()))</f>
        <v>9</v>
      </c>
      <c r="Y602" s="67" cm="1">
        <f t="array" aca="1" ref="Y602" ca="1">INDIRECT(ADDRESS($B602,COLUMN()))</f>
        <v>0</v>
      </c>
      <c r="Z602" s="67" cm="1">
        <f t="array" aca="1" ref="Z602" ca="1">INDIRECT(ADDRESS($B602,COLUMN()))</f>
        <v>5</v>
      </c>
      <c r="AA602" s="67" t="str" cm="1">
        <f t="array" aca="1" ref="AA602" ca="1">INDIRECT(ADDRESS($B602,COLUMN()))</f>
        <v>Rocket Boosters, Jink</v>
      </c>
      <c r="AB602" s="56">
        <f t="shared" ref="AB602:AB608" ca="1" si="408">((U602/8)^$V$296)*((((X602-(Y602-1)/2)/8)^$X$296)*((S602/3)^$S$296))*(((8-W602)/6)^$W$296)</f>
        <v>1.016991681462482</v>
      </c>
      <c r="AC602" s="56">
        <f t="shared" ref="AC602:AC608" ca="1" si="409">SUM(((25/N602)^$Z$296)*(AB602/$AB$34))</f>
        <v>0.91773930675909499</v>
      </c>
      <c r="AD602" s="56">
        <f t="shared" ref="AD602:AD608" ca="1" si="410">(P602/($CN$34*(1/AC602)))</f>
        <v>3.8571652023208345</v>
      </c>
      <c r="AF602" s="65"/>
      <c r="AG602" s="65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52"/>
      <c r="AU602" s="54" t="s">
        <v>33</v>
      </c>
      <c r="AV602" s="57" cm="1">
        <f t="array" aca="1" ref="AV602" ca="1">SUM(IF($C602&gt;0,IF(AND(INDIRECT(ADDRESS($C602,44))=0,INDIRECT(ADDRESS($C602,38))="UL",ISERROR(SEARCH("Rear",INDIRECT(ADDRESS($C602,33)))),ISERROR(SEARCH("Side",INDIRECT(ADDRESS($C602,33))))),INDIRECT(ADDRESS($C602,COLUMN())),0),0),IF($D602&gt;0,IF(AND(INDIRECT(ADDRESS($D602,44))=0,INDIRECT(ADDRESS($D602,38))="UL",ISERROR(SEARCH("Rear",INDIRECT(ADDRESS($D602,33)))),ISERROR(SEARCH("Side",INDIRECT(ADDRESS($D602,33))))),INDIRECT(ADDRESS($D602,COLUMN())),0),0),IF($E602&gt;0,IF(AND(INDIRECT(ADDRESS($E602,44))=0,INDIRECT(ADDRESS($E602,38))="UL",ISERROR(SEARCH("Rear",INDIRECT(ADDRESS($E602,33)))),ISERROR(SEARCH("Side",INDIRECT(ADDRESS($E602,33))))),INDIRECT(ADDRESS($E602,COLUMN())),0),0),IF($F602&gt;0,IF(AND(INDIRECT(ADDRESS($F602,44))=0,INDIRECT(ADDRESS($F602,38))="UL",ISERROR(SEARCH("Rear",INDIRECT(ADDRESS($F602,33)))),ISERROR(SEARCH("Side",INDIRECT(ADDRESS($F602,33))))),INDIRECT(ADDRESS($F602,COLUMN())),0),0),IF($G602&gt;0,IF(AND(INDIRECT(ADDRESS($G602,44))=0,INDIRECT(ADDRESS($G602,38))="UL",ISERROR(SEARCH("Rear",INDIRECT(ADDRESS($G602,33)))),ISERROR(SEARCH("Side",INDIRECT(ADDRESS($G602,33))))),INDIRECT(ADDRESS($G602,COLUMN())),0),0),IF($H602&gt;0,IF(AND(INDIRECT(ADDRESS($H602,44))=0,INDIRECT(ADDRESS($H602,38))="UL",ISERROR(SEARCH("Rear",INDIRECT(ADDRESS($H602,33)))),ISERROR(SEARCH("Side",INDIRECT(ADDRESS($H602,33))))),INDIRECT(ADDRESS($H602,COLUMN())),0),0),IF($I602&gt;0,IF(AND(INDIRECT(ADDRESS($I602,44))=0,INDIRECT(ADDRESS($I602,38))="UL",ISERROR(SEARCH("Rear",INDIRECT(ADDRESS($I602,33)))),ISERROR(SEARCH("Side",INDIRECT(ADDRESS($I602,33))))),INDIRECT(ADDRESS($I602,COLUMN())),0),0),IF($J602&gt;0,IF(AND(INDIRECT(ADDRESS($J602,44))=0,INDIRECT(ADDRESS($J602,38))="UL",ISERROR(SEARCH("Rear",INDIRECT(ADDRESS($J602,33)))),ISERROR(SEARCH("Side",INDIRECT(ADDRESS($J602,33))))),INDIRECT(ADDRESS($J602,COLUMN())),0),0),IF($K602&gt;0,IF(AND(INDIRECT(ADDRESS($K602,44))=0,INDIRECT(ADDRESS($K602,38))="UL",ISERROR(SEARCH("Rear",INDIRECT(ADDRESS($K602,33)))),ISERROR(SEARCH("Side",INDIRECT(ADDRESS($K602,33))))),INDIRECT(ADDRESS($K602,COLUMN())),0),0),IF($L602&gt;0,IF(AND(INDIRECT(ADDRESS($L602,44))=0,INDIRECT(ADDRESS($L602,38))="UL",ISERROR(SEARCH("Rear",INDIRECT(ADDRESS($L602,33)))),ISERROR(SEARCH("Side",INDIRECT(ADDRESS($L602,33))))),INDIRECT(ADDRESS($L602,COLUMN())),0),0),IF($M602&gt;0,IF(AND(INDIRECT(ADDRESS($M602,44))=0,INDIRECT(ADDRESS($M602,38))="UL",ISERROR(SEARCH("Rear",INDIRECT(ADDRESS($M602,33)))),ISERROR(SEARCH("Side",INDIRECT(ADDRESS($M602,33))))),INDIRECT(ADDRESS($M602,COLUMN())),0),0))</f>
        <v>1.7777777777777777</v>
      </c>
      <c r="AW602" s="57" cm="1">
        <f t="array" aca="1" ref="AW602" ca="1">SUM(IF($C602&gt;0,IF(AND(INDIRECT(ADDRESS($C602,44))=0,INDIRECT(ADDRESS($C602,38))="UL",ISERROR(SEARCH("Rear",INDIRECT(ADDRESS($C602,33)))),ISERROR(SEARCH("Side",INDIRECT(ADDRESS($C602,33))))),INDIRECT(ADDRESS($C602,COLUMN())),0),0),IF($D602&gt;0,IF(AND(INDIRECT(ADDRESS($D602,44))=0,INDIRECT(ADDRESS($D602,38))="UL",ISERROR(SEARCH("Rear",INDIRECT(ADDRESS($D602,33)))),ISERROR(SEARCH("Side",INDIRECT(ADDRESS($D602,33))))),INDIRECT(ADDRESS($D602,COLUMN())),0),0),IF($E602&gt;0,IF(AND(INDIRECT(ADDRESS($E602,44))=0,INDIRECT(ADDRESS($E602,38))="UL",ISERROR(SEARCH("Rear",INDIRECT(ADDRESS($E602,33)))),ISERROR(SEARCH("Side",INDIRECT(ADDRESS($E602,33))))),INDIRECT(ADDRESS($E602,COLUMN())),0),0),IF($F602&gt;0,IF(AND(INDIRECT(ADDRESS($F602,44))=0,INDIRECT(ADDRESS($F602,38))="UL",ISERROR(SEARCH("Rear",INDIRECT(ADDRESS($F602,33)))),ISERROR(SEARCH("Side",INDIRECT(ADDRESS($F602,33))))),INDIRECT(ADDRESS($F602,COLUMN())),0),0),IF($G602&gt;0,IF(AND(INDIRECT(ADDRESS($G602,44))=0,INDIRECT(ADDRESS($G602,38))="UL",ISERROR(SEARCH("Rear",INDIRECT(ADDRESS($G602,33)))),ISERROR(SEARCH("Side",INDIRECT(ADDRESS($G602,33))))),INDIRECT(ADDRESS($G602,COLUMN())),0),0),IF($H602&gt;0,IF(AND(INDIRECT(ADDRESS($H602,44))=0,INDIRECT(ADDRESS($H602,38))="UL",ISERROR(SEARCH("Rear",INDIRECT(ADDRESS($H602,33)))),ISERROR(SEARCH("Side",INDIRECT(ADDRESS($H602,33))))),INDIRECT(ADDRESS($H602,COLUMN())),0),0),IF($I602&gt;0,IF(AND(INDIRECT(ADDRESS($I602,44))=0,INDIRECT(ADDRESS($I602,38))="UL",ISERROR(SEARCH("Rear",INDIRECT(ADDRESS($I602,33)))),ISERROR(SEARCH("Side",INDIRECT(ADDRESS($I602,33))))),INDIRECT(ADDRESS($I602,COLUMN())),0),0),IF($J602&gt;0,IF(AND(INDIRECT(ADDRESS($J602,44))=0,INDIRECT(ADDRESS($J602,38))="UL",ISERROR(SEARCH("Rear",INDIRECT(ADDRESS($J602,33)))),ISERROR(SEARCH("Side",INDIRECT(ADDRESS($J602,33))))),INDIRECT(ADDRESS($J602,COLUMN())),0),0),IF($K602&gt;0,IF(AND(INDIRECT(ADDRESS($K602,44))=0,INDIRECT(ADDRESS($K602,38))="UL",ISERROR(SEARCH("Rear",INDIRECT(ADDRESS($K602,33)))),ISERROR(SEARCH("Side",INDIRECT(ADDRESS($K602,33))))),INDIRECT(ADDRESS($K602,COLUMN())),0),0),IF($L602&gt;0,IF(AND(INDIRECT(ADDRESS($L602,44))=0,INDIRECT(ADDRESS($L602,38))="UL",ISERROR(SEARCH("Rear",INDIRECT(ADDRESS($L602,33)))),ISERROR(SEARCH("Side",INDIRECT(ADDRESS($L602,33))))),INDIRECT(ADDRESS($L602,COLUMN())),0),0),IF($M602&gt;0,IF(AND(INDIRECT(ADDRESS($M602,44))=0,INDIRECT(ADDRESS($M602,38))="UL",ISERROR(SEARCH("Rear",INDIRECT(ADDRESS($M602,33)))),ISERROR(SEARCH("Side",INDIRECT(ADDRESS($M602,33))))),INDIRECT(ADDRESS($M602,COLUMN())),0),0))</f>
        <v>0.88888888888888884</v>
      </c>
      <c r="AX602" s="57" cm="1">
        <f t="array" aca="1" ref="AX602" ca="1">SUM(IF($C602&gt;0,IF(AND(INDIRECT(ADDRESS($C602,44))=0,INDIRECT(ADDRESS($C602,38))="UL",ISERROR(SEARCH("Rear",INDIRECT(ADDRESS($C602,33)))),ISERROR(SEARCH("Side",INDIRECT(ADDRESS($C602,33))))),INDIRECT(ADDRESS($C602,COLUMN())),0),0),IF($D602&gt;0,IF(AND(INDIRECT(ADDRESS($D602,44))=0,INDIRECT(ADDRESS($D602,38))="UL",ISERROR(SEARCH("Rear",INDIRECT(ADDRESS($D602,33)))),ISERROR(SEARCH("Side",INDIRECT(ADDRESS($D602,33))))),INDIRECT(ADDRESS($D602,COLUMN())),0),0),IF($E602&gt;0,IF(AND(INDIRECT(ADDRESS($E602,44))=0,INDIRECT(ADDRESS($E602,38))="UL",ISERROR(SEARCH("Rear",INDIRECT(ADDRESS($E602,33)))),ISERROR(SEARCH("Side",INDIRECT(ADDRESS($E602,33))))),INDIRECT(ADDRESS($E602,COLUMN())),0),0),IF($F602&gt;0,IF(AND(INDIRECT(ADDRESS($F602,44))=0,INDIRECT(ADDRESS($F602,38))="UL",ISERROR(SEARCH("Rear",INDIRECT(ADDRESS($F602,33)))),ISERROR(SEARCH("Side",INDIRECT(ADDRESS($F602,33))))),INDIRECT(ADDRESS($F602,COLUMN())),0),0),IF($G602&gt;0,IF(AND(INDIRECT(ADDRESS($G602,44))=0,INDIRECT(ADDRESS($G602,38))="UL",ISERROR(SEARCH("Rear",INDIRECT(ADDRESS($G602,33)))),ISERROR(SEARCH("Side",INDIRECT(ADDRESS($G602,33))))),INDIRECT(ADDRESS($G602,COLUMN())),0),0),IF($H602&gt;0,IF(AND(INDIRECT(ADDRESS($H602,44))=0,INDIRECT(ADDRESS($H602,38))="UL",ISERROR(SEARCH("Rear",INDIRECT(ADDRESS($H602,33)))),ISERROR(SEARCH("Side",INDIRECT(ADDRESS($H602,33))))),INDIRECT(ADDRESS($H602,COLUMN())),0),0),IF($I602&gt;0,IF(AND(INDIRECT(ADDRESS($I602,44))=0,INDIRECT(ADDRESS($I602,38))="UL",ISERROR(SEARCH("Rear",INDIRECT(ADDRESS($I602,33)))),ISERROR(SEARCH("Side",INDIRECT(ADDRESS($I602,33))))),INDIRECT(ADDRESS($I602,COLUMN())),0),0),IF($J602&gt;0,IF(AND(INDIRECT(ADDRESS($J602,44))=0,INDIRECT(ADDRESS($J602,38))="UL",ISERROR(SEARCH("Rear",INDIRECT(ADDRESS($J602,33)))),ISERROR(SEARCH("Side",INDIRECT(ADDRESS($J602,33))))),INDIRECT(ADDRESS($J602,COLUMN())),0),0),IF($K602&gt;0,IF(AND(INDIRECT(ADDRESS($K602,44))=0,INDIRECT(ADDRESS($K602,38))="UL",ISERROR(SEARCH("Rear",INDIRECT(ADDRESS($K602,33)))),ISERROR(SEARCH("Side",INDIRECT(ADDRESS($K602,33))))),INDIRECT(ADDRESS($K602,COLUMN())),0),0),IF($L602&gt;0,IF(AND(INDIRECT(ADDRESS($L602,44))=0,INDIRECT(ADDRESS($L602,38))="UL",ISERROR(SEARCH("Rear",INDIRECT(ADDRESS($L602,33)))),ISERROR(SEARCH("Side",INDIRECT(ADDRESS($L602,33))))),INDIRECT(ADDRESS($L602,COLUMN())),0),0),IF($M602&gt;0,IF(AND(INDIRECT(ADDRESS($M602,44))=0,INDIRECT(ADDRESS($M602,38))="UL",ISERROR(SEARCH("Rear",INDIRECT(ADDRESS($M602,33)))),ISERROR(SEARCH("Side",INDIRECT(ADDRESS($M602,33))))),INDIRECT(ADDRESS($M602,COLUMN())),0),0))</f>
        <v>0.44444444444444442</v>
      </c>
      <c r="AY602" s="58">
        <f t="shared" ref="AY602:AY609" ca="1" si="411">IF(AU602="S",AV602,IF(AU602="MS",AW602,IF(AU602="ML",AW602,AX602)))</f>
        <v>1.7777777777777777</v>
      </c>
      <c r="AZ602" s="58">
        <f t="shared" ref="AZ602:AZ609" ca="1" si="412">SUM(AV602:AX602)/3</f>
        <v>1.037037037037037</v>
      </c>
      <c r="BA602" s="58" cm="1">
        <f t="array" aca="1" ref="BA602" ca="1">SUM(IF($C602&gt;0,IF(AND(INDIRECT(ADDRESS($C602,44))=0,INDIRECT(ADDRESS($C602,38))="UL"),INDIRECT(ADDRESS($C602,COLUMN())),0),0),IF($D602&gt;0,IF(AND(INDIRECT(ADDRESS($D602,44))=0,INDIRECT(ADDRESS($D602,38))="UL"),INDIRECT(ADDRESS($D602,COLUMN())),0),0),IF($E602&gt;0,IF(AND(INDIRECT(ADDRESS($E602,44))=0,INDIRECT(ADDRESS($E602,38))="UL"),INDIRECT(ADDRESS($E602,COLUMN())),0),0),IF($F602&gt;0,IF(AND(INDIRECT(ADDRESS($F602,44))=0,INDIRECT(ADDRESS($F602,38))="UL"),INDIRECT(ADDRESS($F602,COLUMN())),0),0),IF($G602&gt;0,IF(AND(INDIRECT(ADDRESS($G602,44))=0,INDIRECT(ADDRESS($G602,38))="UL"),INDIRECT(ADDRESS($G602,COLUMN())),0),0),IF($H602&gt;0,IF(AND(INDIRECT(ADDRESS($H602,44))=0,INDIRECT(ADDRESS($H602,38))="UL"),INDIRECT(ADDRESS($H602,COLUMN())),0),0),IF($I602&gt;0,IF(AND(INDIRECT(ADDRESS($I602,44))=0,INDIRECT(ADDRESS($I602,38))="UL"),INDIRECT(ADDRESS($I602,COLUMN())),0),0),IF($J602&gt;0,IF(AND(INDIRECT(ADDRESS($J602,44))=0,INDIRECT(ADDRESS($J602,38))="UL"),INDIRECT(ADDRESS($J602,COLUMN())),0),0),IF($K602&gt;0,IF(AND(INDIRECT(ADDRESS($K602,44))=0,INDIRECT(ADDRESS($K602,38))="UL"),INDIRECT(ADDRESS($K602,COLUMN())),0),0),IF($L602&gt;0,IF(AND(INDIRECT(ADDRESS($L602,44))=0,INDIRECT(ADDRESS($L602,38))="UL"),INDIRECT(ADDRESS($L602,COLUMN())),0),0),IF($M602&gt;0,IF(AND(INDIRECT(ADDRESS($M602,44))=0,INDIRECT(ADDRESS($M602,38))="UL"),INDIRECT(ADDRESS($M602,COLUMN())),0),0))</f>
        <v>0.29629629629629634</v>
      </c>
      <c r="BB602" s="58" cm="1">
        <f t="array" aca="1" ref="BB602" ca="1">SUM(IF($C602&gt;0,IF(AND(INDIRECT(ADDRESS($C602,44))=0,INDIRECT(ADDRESS($C602,38))="UL"),INDIRECT(ADDRESS($C602,COLUMN())),0),0),IF($D602&gt;0,IF(AND(INDIRECT(ADDRESS($D602,44))=0,INDIRECT(ADDRESS($D602,38))="UL"),INDIRECT(ADDRESS($D602,COLUMN())),0),0),IF($E602&gt;0,IF(AND(INDIRECT(ADDRESS($E602,44))=0,INDIRECT(ADDRESS($E602,38))="UL"),INDIRECT(ADDRESS($E602,COLUMN())),0),0),IF($F602&gt;0,IF(AND(INDIRECT(ADDRESS($F602,44))=0,INDIRECT(ADDRESS($F602,38))="UL"),INDIRECT(ADDRESS($F602,COLUMN())),0),0),IF($G602&gt;0,IF(AND(INDIRECT(ADDRESS($G602,44))=0,INDIRECT(ADDRESS($G602,38))="UL"),INDIRECT(ADDRESS($G602,COLUMN())),0),0),IF($H602&gt;0,IF(AND(INDIRECT(ADDRESS($H602,44))=0,INDIRECT(ADDRESS($H602,38))="UL"),INDIRECT(ADDRESS($H602,COLUMN())),0),0),IF($I602&gt;0,IF(AND(INDIRECT(ADDRESS($I602,44))=0,INDIRECT(ADDRESS($I602,38))="UL"),INDIRECT(ADDRESS($I602,COLUMN())),0),0),IF($J602&gt;0,IF(AND(INDIRECT(ADDRESS($J602,44))=0,INDIRECT(ADDRESS($J602,38))="UL"),INDIRECT(ADDRESS($J602,COLUMN())),0),0),IF($K602&gt;0,IF(AND(INDIRECT(ADDRESS($K602,44))=0,INDIRECT(ADDRESS($K602,38))="UL"),INDIRECT(ADDRESS($K602,COLUMN())),0),0),IF($L602&gt;0,IF(AND(INDIRECT(ADDRESS($L602,44))=0,INDIRECT(ADDRESS($L602,38))="UL"),INDIRECT(ADDRESS($L602,COLUMN())),0),0),IF($M602&gt;0,IF(AND(INDIRECT(ADDRESS($M602,44))=0,INDIRECT(ADDRESS($M602,38))="UL"),INDIRECT(ADDRESS($M602,COLUMN())),0),0))</f>
        <v>0.53333333333333333</v>
      </c>
      <c r="BC602" s="58" cm="1">
        <f t="array" aca="1" ref="BC602" ca="1">SUM(IF($C602&gt;0,IF(AND(INDIRECT(ADDRESS($C602,44))=0,INDIRECT(ADDRESS($C602,38))="UL"),INDIRECT(ADDRESS($C602,COLUMN())),0),0),IF($D602&gt;0,IF(AND(INDIRECT(ADDRESS($D602,44))=0,INDIRECT(ADDRESS($D602,38))="UL"),INDIRECT(ADDRESS($D602,COLUMN())),0),0),IF($E602&gt;0,IF(AND(INDIRECT(ADDRESS($E602,44))=0,INDIRECT(ADDRESS($E602,38))="UL"),INDIRECT(ADDRESS($E602,COLUMN())),0),0),IF($F602&gt;0,IF(AND(INDIRECT(ADDRESS($F602,44))=0,INDIRECT(ADDRESS($F602,38))="UL"),INDIRECT(ADDRESS($F602,COLUMN())),0),0),IF($G602&gt;0,IF(AND(INDIRECT(ADDRESS($G602,44))=0,INDIRECT(ADDRESS($G602,38))="UL"),INDIRECT(ADDRESS($G602,COLUMN())),0),0),IF($H602&gt;0,IF(AND(INDIRECT(ADDRESS($H602,44))=0,INDIRECT(ADDRESS($H602,38))="UL"),INDIRECT(ADDRESS($H602,COLUMN())),0),0),IF($I602&gt;0,IF(AND(INDIRECT(ADDRESS($I602,44))=0,INDIRECT(ADDRESS($I602,38))="UL"),INDIRECT(ADDRESS($I602,COLUMN())),0),0),IF($J602&gt;0,IF(AND(INDIRECT(ADDRESS($J602,44))=0,INDIRECT(ADDRESS($J602,38))="UL"),INDIRECT(ADDRESS($J602,COLUMN())),0),0),IF($K602&gt;0,IF(AND(INDIRECT(ADDRESS($K602,44))=0,INDIRECT(ADDRESS($K602,38))="UL"),INDIRECT(ADDRESS($K602,COLUMN())),0),0),IF($L602&gt;0,IF(AND(INDIRECT(ADDRESS($L602,44))=0,INDIRECT(ADDRESS($L602,38))="UL"),INDIRECT(ADDRESS($L602,COLUMN())),0),0),IF($M602&gt;0,IF(AND(INDIRECT(ADDRESS($M602,44))=0,INDIRECT(ADDRESS($M602,38))="UL"),INDIRECT(ADDRESS($M602,COLUMN())),0),0))</f>
        <v>0.35555555555555551</v>
      </c>
      <c r="BD602" s="58" cm="1">
        <f t="array" aca="1" ref="BD602" ca="1">SUM(IF($C602&gt;0,IF(AND(INDIRECT(ADDRESS($C602,44))=0,INDIRECT(ADDRESS($C602,38))="UL"),INDIRECT(ADDRESS($C602,COLUMN())),0),0),IF($D602&gt;0,IF(AND(INDIRECT(ADDRESS($D602,44))=0,INDIRECT(ADDRESS($D602,38))="UL"),INDIRECT(ADDRESS($D602,COLUMN())),0),0),IF($E602&gt;0,IF(AND(INDIRECT(ADDRESS($E602,44))=0,INDIRECT(ADDRESS($E602,38))="UL"),INDIRECT(ADDRESS($E602,COLUMN())),0),0),IF($F602&gt;0,IF(AND(INDIRECT(ADDRESS($F602,44))=0,INDIRECT(ADDRESS($F602,38))="UL"),INDIRECT(ADDRESS($F602,COLUMN())),0),0),IF($G602&gt;0,IF(AND(INDIRECT(ADDRESS($G602,44))=0,INDIRECT(ADDRESS($G602,38))="UL"),INDIRECT(ADDRESS($G602,COLUMN())),0),0),IF($H602&gt;0,IF(AND(INDIRECT(ADDRESS($H602,44))=0,INDIRECT(ADDRESS($H602,38))="UL"),INDIRECT(ADDRESS($H602,COLUMN())),0),0),IF($I602&gt;0,IF(AND(INDIRECT(ADDRESS($I602,44))=0,INDIRECT(ADDRESS($I602,38))="UL"),INDIRECT(ADDRESS($I602,COLUMN())),0),0),IF($J602&gt;0,IF(AND(INDIRECT(ADDRESS($J602,44))=0,INDIRECT(ADDRESS($J602,38))="UL"),INDIRECT(ADDRESS($J602,COLUMN())),0),0),IF($K602&gt;0,IF(AND(INDIRECT(ADDRESS($K602,44))=0,INDIRECT(ADDRESS($K602,38))="UL"),INDIRECT(ADDRESS($K602,COLUMN())),0),0),IF($L602&gt;0,IF(AND(INDIRECT(ADDRESS($L602,44))=0,INDIRECT(ADDRESS($L602,38))="UL"),INDIRECT(ADDRESS($L602,COLUMN())),0),0),IF($M602&gt;0,IF(AND(INDIRECT(ADDRESS($M602,44))=0,INDIRECT(ADDRESS($M602,38))="UL"),INDIRECT(ADDRESS($M602,COLUMN())),0),0))</f>
        <v>0.47407407407407404</v>
      </c>
      <c r="BE602" s="57">
        <f t="shared" ref="BE602:BE609" ca="1" si="413">IF(AU602="S",BA602,IF(AU602="MS",BB602,IF(AU602="ML",BC602,BD602)))</f>
        <v>0.29629629629629634</v>
      </c>
      <c r="BF602" s="57" cm="1">
        <f t="array" aca="1" ref="BF602" ca="1">SUM(IF($C602&gt;0,IF(INDIRECT(ADDRESS($C602,45))=1,INDIRECT(ADDRESS($C602,52))*INDIRECT(ADDRESS($C602,42))/5,0),0), IF($D602&gt;0,IF(INDIRECT(ADDRESS($D602,45))=1,INDIRECT(ADDRESS($D602,52))*INDIRECT(ADDRESS($D602,42))/5,0),0), IF($E602&gt;0,IF(INDIRECT(ADDRESS($E602,45))=1,INDIRECT(ADDRESS($E602,52))*INDIRECT(ADDRESS($E602,42))/5,0),0), IF($F602&gt;0,IF(INDIRECT(ADDRESS($F602,45))=1,INDIRECT(ADDRESS($F602,52))*INDIRECT(ADDRESS($F602,42))/5,0),0), IF($G602&gt;0,IF(INDIRECT(ADDRESS($G602,45))=1,INDIRECT(ADDRESS($G602,52))*INDIRECT(ADDRESS($G602,42))/5,0),0), IF($H602&gt;0,IF(INDIRECT(ADDRESS($H602,45))=1,INDIRECT(ADDRESS($H602,52))*INDIRECT(ADDRESS($H602,42))/5,0),0)
)*$BF$296/100</f>
        <v>0</v>
      </c>
      <c r="BG602" s="19"/>
      <c r="BH602" s="57" cm="1">
        <f t="array" aca="1" ref="BH602" ca="1">SUM(IF($C602&gt;0,IF(AND(INDIRECT(ADDRESS($C602,44))=0,INDIRECT(ADDRESS($C602,38))&lt;&gt;"UL"),INDIRECT(ADDRESS($C602,COLUMN()-11)),0),0),IF($D602&gt;0,IF(AND(INDIRECT(ADDRESS($D602,44))=0,INDIRECT(ADDRESS($D602,38))&lt;&gt;"UL"),INDIRECT(ADDRESS($D602,COLUMN()-11)),0),0),IF($E602&gt;0,IF(AND(INDIRECT(ADDRESS($E602,44))=0,INDIRECT(ADDRESS($E602,38))&lt;&gt;"UL"),INDIRECT(ADDRESS($E602,COLUMN()-11)),0),0),IF($F602&gt;0,IF(AND(INDIRECT(ADDRESS($F602,44))=0,INDIRECT(ADDRESS($F602,38))&lt;&gt;"UL"),INDIRECT(ADDRESS($F602,COLUMN()-11)),0),0),IF($G602&gt;0,IF(AND(INDIRECT(ADDRESS($G602,44))=0,INDIRECT(ADDRESS($G602,38))&lt;&gt;"UL"),INDIRECT(ADDRESS($G602,COLUMN()-11)),0),0),IF($H602&gt;0,IF(AND(INDIRECT(ADDRESS($H602,44))=0,INDIRECT(ADDRESS($H602,38))&lt;&gt;"UL"),INDIRECT(ADDRESS($H602,COLUMN()-11)),0),0),IF($I602&gt;0,IF(AND(INDIRECT(ADDRESS($I602,44))=0,INDIRECT(ADDRESS($I602,38))&lt;&gt;"UL"),INDIRECT(ADDRESS($I602,COLUMN()-11)),0),0),IF($J602&gt;0,IF(AND(INDIRECT(ADDRESS($J602,44))=0,INDIRECT(ADDRESS($J602,38))&lt;&gt;"UL"),INDIRECT(ADDRESS($J602,COLUMN()-11)),0),0),IF($K602&gt;0,IF(AND(INDIRECT(ADDRESS($K602,44))=0,INDIRECT(ADDRESS($K602,38))&lt;&gt;"UL"),INDIRECT(ADDRESS($K602,COLUMN()-11)),0),0),IF($L602&gt;0,IF(AND(INDIRECT(ADDRESS($L602,44))=0,INDIRECT(ADDRESS($L602,38))&lt;&gt;"UL"),INDIRECT(ADDRESS($L602,COLUMN()-11)),0),0),IF($M602&gt;0,IF(AND(INDIRECT(ADDRESS($M602,44))=0,INDIRECT(ADDRESS($M602,38))&lt;&gt;"UL"),INDIRECT(ADDRESS($M602,COLUMN()-11)),0),0))</f>
        <v>0</v>
      </c>
      <c r="BI602" s="57" cm="1">
        <f t="array" aca="1" ref="BI602" ca="1">SUM(IF($C602&gt;0,IF(AND(INDIRECT(ADDRESS($C602,44))=0,INDIRECT(ADDRESS($C602,38))&lt;&gt;"UL"),INDIRECT(ADDRESS($C602,COLUMN()-11)),0),0),IF($D602&gt;0,IF(AND(INDIRECT(ADDRESS($D602,44))=0,INDIRECT(ADDRESS($D602,38))&lt;&gt;"UL"),INDIRECT(ADDRESS($D602,COLUMN()-11)),0),0),IF($E602&gt;0,IF(AND(INDIRECT(ADDRESS($E602,44))=0,INDIRECT(ADDRESS($E602,38))&lt;&gt;"UL"),INDIRECT(ADDRESS($E602,COLUMN()-11)),0),0),IF($F602&gt;0,IF(AND(INDIRECT(ADDRESS($F602,44))=0,INDIRECT(ADDRESS($F602,38))&lt;&gt;"UL"),INDIRECT(ADDRESS($F602,COLUMN()-11)),0),0),IF($G602&gt;0,IF(AND(INDIRECT(ADDRESS($G602,44))=0,INDIRECT(ADDRESS($G602,38))&lt;&gt;"UL"),INDIRECT(ADDRESS($G602,COLUMN()-11)),0),0),IF($H602&gt;0,IF(AND(INDIRECT(ADDRESS($H602,44))=0,INDIRECT(ADDRESS($H602,38))&lt;&gt;"UL"),INDIRECT(ADDRESS($H602,COLUMN()-11)),0),0),IF($I602&gt;0,IF(AND(INDIRECT(ADDRESS($I602,44))=0,INDIRECT(ADDRESS($I602,38))&lt;&gt;"UL"),INDIRECT(ADDRESS($I602,COLUMN()-11)),0),0),IF($J602&gt;0,IF(AND(INDIRECT(ADDRESS($J602,44))=0,INDIRECT(ADDRESS($J602,38))&lt;&gt;"UL"),INDIRECT(ADDRESS($J602,COLUMN()-11)),0),0),IF($K602&gt;0,IF(AND(INDIRECT(ADDRESS($K602,44))=0,INDIRECT(ADDRESS($K602,38))&lt;&gt;"UL"),INDIRECT(ADDRESS($K602,COLUMN()-11)),0),0),IF($L602&gt;0,IF(AND(INDIRECT(ADDRESS($L602,44))=0,INDIRECT(ADDRESS($L602,38))&lt;&gt;"UL"),INDIRECT(ADDRESS($L602,COLUMN()-11)),0),0),IF($M602&gt;0,IF(AND(INDIRECT(ADDRESS($M602,44))=0,INDIRECT(ADDRESS($M602,38))&lt;&gt;"UL"),INDIRECT(ADDRESS($M602,COLUMN()-11)),0),0))</f>
        <v>0</v>
      </c>
      <c r="BJ602" s="57" cm="1">
        <f t="array" aca="1" ref="BJ602" ca="1">SUM(IF($C602&gt;0,IF(AND(INDIRECT(ADDRESS($C602,44))=0,INDIRECT(ADDRESS($C602,38))&lt;&gt;"UL"),INDIRECT(ADDRESS($C602,COLUMN()-11)),0),0),IF($D602&gt;0,IF(AND(INDIRECT(ADDRESS($D602,44))=0,INDIRECT(ADDRESS($D602,38))&lt;&gt;"UL"),INDIRECT(ADDRESS($D602,COLUMN()-11)),0),0),IF($E602&gt;0,IF(AND(INDIRECT(ADDRESS($E602,44))=0,INDIRECT(ADDRESS($E602,38))&lt;&gt;"UL"),INDIRECT(ADDRESS($E602,COLUMN()-11)),0),0),IF($F602&gt;0,IF(AND(INDIRECT(ADDRESS($F602,44))=0,INDIRECT(ADDRESS($F602,38))&lt;&gt;"UL"),INDIRECT(ADDRESS($F602,COLUMN()-11)),0),0),IF($G602&gt;0,IF(AND(INDIRECT(ADDRESS($G602,44))=0,INDIRECT(ADDRESS($G602,38))&lt;&gt;"UL"),INDIRECT(ADDRESS($G602,COLUMN()-11)),0),0),IF($H602&gt;0,IF(AND(INDIRECT(ADDRESS($H602,44))=0,INDIRECT(ADDRESS($H602,38))&lt;&gt;"UL"),INDIRECT(ADDRESS($H602,COLUMN()-11)),0),0),IF($I602&gt;0,IF(AND(INDIRECT(ADDRESS($I602,44))=0,INDIRECT(ADDRESS($I602,38))&lt;&gt;"UL"),INDIRECT(ADDRESS($I602,COLUMN()-11)),0),0),IF($J602&gt;0,IF(AND(INDIRECT(ADDRESS($J602,44))=0,INDIRECT(ADDRESS($J602,38))&lt;&gt;"UL"),INDIRECT(ADDRESS($J602,COLUMN()-11)),0),0),IF($K602&gt;0,IF(AND(INDIRECT(ADDRESS($K602,44))=0,INDIRECT(ADDRESS($K602,38))&lt;&gt;"UL"),INDIRECT(ADDRESS($K602,COLUMN()-11)),0),0),IF($L602&gt;0,IF(AND(INDIRECT(ADDRESS($L602,44))=0,INDIRECT(ADDRESS($L602,38))&lt;&gt;"UL"),INDIRECT(ADDRESS($L602,COLUMN()-11)),0),0),IF($M602&gt;0,IF(AND(INDIRECT(ADDRESS($M602,44))=0,INDIRECT(ADDRESS($M602,38))&lt;&gt;"UL"),INDIRECT(ADDRESS($M602,COLUMN()-11)),0),0))</f>
        <v>0</v>
      </c>
      <c r="BK602" s="57">
        <f t="shared" ref="BK602:BK609" ca="1" si="414">IF(AU602="S",BH602,IF(AU602="MS",BI602,IF(AU602="ML",BI602,BJ602)))</f>
        <v>0</v>
      </c>
      <c r="BL602" s="58">
        <f t="shared" ref="BL602:BL609" ca="1" si="415">SUM(BH602:BJ602)/3</f>
        <v>0</v>
      </c>
      <c r="BM602" s="57" cm="1">
        <f t="array" aca="1" ref="BM602" ca="1">SUM(IF($C602&gt;0,IF(AND(INDIRECT(ADDRESS($C602,44))=0,INDIRECT(ADDRESS($C602,38))&lt;&gt;"UL"),INDIRECT(ADDRESS($C602,COLUMN()-12)),0),0), IF($D602&gt;0,IF(AND(INDIRECT(ADDRESS($D602,44))=0,INDIRECT(ADDRESS($D602,38))&lt;&gt;"UL"),INDIRECT(ADDRESS($D602,COLUMN()-12)),0),0), IF($E602&gt;0,IF(AND(INDIRECT(ADDRESS($E602,44))=0,INDIRECT(ADDRESS($E602,38))&lt;&gt;"UL"),INDIRECT(ADDRESS($E602,COLUMN()-12)),0),0), IF($F602&gt;0,IF(AND(INDIRECT(ADDRESS($F602,44))=0,INDIRECT(ADDRESS($F602,38))&lt;&gt;"UL"),INDIRECT(ADDRESS($F602,COLUMN()-12)),0),0), IF($G602&gt;0,IF(AND(INDIRECT(ADDRESS($G602,44))=0,INDIRECT(ADDRESS($G602,38))&lt;&gt;"UL"),INDIRECT(ADDRESS($G602,COLUMN()-12)),0),0), IF($H602&gt;0,IF(AND(INDIRECT(ADDRESS($H602,44))=0,INDIRECT(ADDRESS($H602,38))&lt;&gt;"UL"),INDIRECT(ADDRESS($H602,COLUMN()-12)),0),0), IF($I602&gt;0,IF(AND(INDIRECT(ADDRESS($I602,44))=0,INDIRECT(ADDRESS($I602,38))&lt;&gt;"UL"),INDIRECT(ADDRESS($I602,COLUMN()-12)),0),0), IF($J602&gt;0,IF(AND(INDIRECT(ADDRESS($J602,44))=0,INDIRECT(ADDRESS($J602,38))&lt;&gt;"UL"),INDIRECT(ADDRESS($J602,COLUMN()-12)),0),0), IF($K602&gt;0,IF(AND(INDIRECT(ADDRESS($K602,44))=0,INDIRECT(ADDRESS($K602,38))&lt;&gt;"UL"),INDIRECT(ADDRESS($K602,COLUMN()-11)),0),0), IF($L602&gt;0,IF(AND(INDIRECT(ADDRESS($L602,44))=0,INDIRECT(ADDRESS($L602,38))&lt;&gt;"UL"),INDIRECT(ADDRESS($L602,COLUMN()-11)),0),0), IF($M602&gt;0,IF(AND(INDIRECT(ADDRESS($M602,44))=0,INDIRECT(ADDRESS($M602,38))&lt;&gt;"UL"),INDIRECT(ADDRESS($M602,COLUMN()-11)),0),0))</f>
        <v>0</v>
      </c>
      <c r="BN602" s="57" cm="1">
        <f t="array" aca="1" ref="BN602" ca="1">SUM(IF($C602&gt;0,IF(AND(INDIRECT(ADDRESS($C602,44))=0,INDIRECT(ADDRESS($C602,38))&lt;&gt;"UL"),INDIRECT(ADDRESS($C602,COLUMN()-12)),0),0), IF($D602&gt;0,IF(AND(INDIRECT(ADDRESS($D602,44))=0,INDIRECT(ADDRESS($D602,38))&lt;&gt;"UL"),INDIRECT(ADDRESS($D602,COLUMN()-12)),0),0), IF($E602&gt;0,IF(AND(INDIRECT(ADDRESS($E602,44))=0,INDIRECT(ADDRESS($E602,38))&lt;&gt;"UL"),INDIRECT(ADDRESS($E602,COLUMN()-12)),0),0), IF($F602&gt;0,IF(AND(INDIRECT(ADDRESS($F602,44))=0,INDIRECT(ADDRESS($F602,38))&lt;&gt;"UL"),INDIRECT(ADDRESS($F602,COLUMN()-12)),0),0), IF($G602&gt;0,IF(AND(INDIRECT(ADDRESS($G602,44))=0,INDIRECT(ADDRESS($G602,38))&lt;&gt;"UL"),INDIRECT(ADDRESS($G602,COLUMN()-12)),0),0), IF($H602&gt;0,IF(AND(INDIRECT(ADDRESS($H602,44))=0,INDIRECT(ADDRESS($H602,38))&lt;&gt;"UL"),INDIRECT(ADDRESS($H602,COLUMN()-12)),0),0), IF($I602&gt;0,IF(AND(INDIRECT(ADDRESS($I602,44))=0,INDIRECT(ADDRESS($I602,38))&lt;&gt;"UL"),INDIRECT(ADDRESS($I602,COLUMN()-12)),0),0), IF($J602&gt;0,IF(AND(INDIRECT(ADDRESS($J602,44))=0,INDIRECT(ADDRESS($J602,38))&lt;&gt;"UL"),INDIRECT(ADDRESS($J602,COLUMN()-12)),0),0), IF($K602&gt;0,IF(AND(INDIRECT(ADDRESS($K602,44))=0,INDIRECT(ADDRESS($K602,38))&lt;&gt;"UL"),INDIRECT(ADDRESS($K602,COLUMN()-11)),0),0), IF($L602&gt;0,IF(AND(INDIRECT(ADDRESS($L602,44))=0,INDIRECT(ADDRESS($L602,38))&lt;&gt;"UL"),INDIRECT(ADDRESS($L602,COLUMN()-11)),0),0), IF($M602&gt;0,IF(AND(INDIRECT(ADDRESS($M602,44))=0,INDIRECT(ADDRESS($M602,38))&lt;&gt;"UL"),INDIRECT(ADDRESS($M602,COLUMN()-11)),0),0))</f>
        <v>0</v>
      </c>
      <c r="BO602" s="57" cm="1">
        <f t="array" aca="1" ref="BO602" ca="1">SUM(IF($C602&gt;0,IF(AND(INDIRECT(ADDRESS($C602,44))=0,INDIRECT(ADDRESS($C602,38))&lt;&gt;"UL"),INDIRECT(ADDRESS($C602,COLUMN()-12)),0),0), IF($D602&gt;0,IF(AND(INDIRECT(ADDRESS($D602,44))=0,INDIRECT(ADDRESS($D602,38))&lt;&gt;"UL"),INDIRECT(ADDRESS($D602,COLUMN()-12)),0),0), IF($E602&gt;0,IF(AND(INDIRECT(ADDRESS($E602,44))=0,INDIRECT(ADDRESS($E602,38))&lt;&gt;"UL"),INDIRECT(ADDRESS($E602,COLUMN()-12)),0),0), IF($F602&gt;0,IF(AND(INDIRECT(ADDRESS($F602,44))=0,INDIRECT(ADDRESS($F602,38))&lt;&gt;"UL"),INDIRECT(ADDRESS($F602,COLUMN()-12)),0),0), IF($G602&gt;0,IF(AND(INDIRECT(ADDRESS($G602,44))=0,INDIRECT(ADDRESS($G602,38))&lt;&gt;"UL"),INDIRECT(ADDRESS($G602,COLUMN()-12)),0),0), IF($H602&gt;0,IF(AND(INDIRECT(ADDRESS($H602,44))=0,INDIRECT(ADDRESS($H602,38))&lt;&gt;"UL"),INDIRECT(ADDRESS($H602,COLUMN()-12)),0),0), IF($I602&gt;0,IF(AND(INDIRECT(ADDRESS($I602,44))=0,INDIRECT(ADDRESS($I602,38))&lt;&gt;"UL"),INDIRECT(ADDRESS($I602,COLUMN()-12)),0),0), IF($J602&gt;0,IF(AND(INDIRECT(ADDRESS($J602,44))=0,INDIRECT(ADDRESS($J602,38))&lt;&gt;"UL"),INDIRECT(ADDRESS($J602,COLUMN()-12)),0),0), IF($K602&gt;0,IF(AND(INDIRECT(ADDRESS($K602,44))=0,INDIRECT(ADDRESS($K602,38))&lt;&gt;"UL"),INDIRECT(ADDRESS($K602,COLUMN()-11)),0),0), IF($L602&gt;0,IF(AND(INDIRECT(ADDRESS($L602,44))=0,INDIRECT(ADDRESS($L602,38))&lt;&gt;"UL"),INDIRECT(ADDRESS($L602,COLUMN()-11)),0),0), IF($M602&gt;0,IF(AND(INDIRECT(ADDRESS($M602,44))=0,INDIRECT(ADDRESS($M602,38))&lt;&gt;"UL"),INDIRECT(ADDRESS($M602,COLUMN()-11)),0),0))</f>
        <v>0</v>
      </c>
      <c r="BP602" s="57" cm="1">
        <f t="array" aca="1" ref="BP602" ca="1">SUM(IF($C602&gt;0,IF(AND(INDIRECT(ADDRESS($C602,44))=0,INDIRECT(ADDRESS($C602,38))&lt;&gt;"UL"),INDIRECT(ADDRESS($C602,COLUMN()-12)),0),0), IF($D602&gt;0,IF(AND(INDIRECT(ADDRESS($D602,44))=0,INDIRECT(ADDRESS($D602,38))&lt;&gt;"UL"),INDIRECT(ADDRESS($D602,COLUMN()-12)),0),0), IF($E602&gt;0,IF(AND(INDIRECT(ADDRESS($E602,44))=0,INDIRECT(ADDRESS($E602,38))&lt;&gt;"UL"),INDIRECT(ADDRESS($E602,COLUMN()-12)),0),0), IF($F602&gt;0,IF(AND(INDIRECT(ADDRESS($F602,44))=0,INDIRECT(ADDRESS($F602,38))&lt;&gt;"UL"),INDIRECT(ADDRESS($F602,COLUMN()-12)),0),0), IF($G602&gt;0,IF(AND(INDIRECT(ADDRESS($G602,44))=0,INDIRECT(ADDRESS($G602,38))&lt;&gt;"UL"),INDIRECT(ADDRESS($G602,COLUMN()-12)),0),0), IF($H602&gt;0,IF(AND(INDIRECT(ADDRESS($H602,44))=0,INDIRECT(ADDRESS($H602,38))&lt;&gt;"UL"),INDIRECT(ADDRESS($H602,COLUMN()-12)),0),0), IF($I602&gt;0,IF(AND(INDIRECT(ADDRESS($I602,44))=0,INDIRECT(ADDRESS($I602,38))&lt;&gt;"UL"),INDIRECT(ADDRESS($I602,COLUMN()-12)),0),0), IF($J602&gt;0,IF(AND(INDIRECT(ADDRESS($J602,44))=0,INDIRECT(ADDRESS($J602,38))&lt;&gt;"UL"),INDIRECT(ADDRESS($J602,COLUMN()-12)),0),0), IF($K602&gt;0,IF(AND(INDIRECT(ADDRESS($K602,44))=0,INDIRECT(ADDRESS($K602,38))&lt;&gt;"UL"),INDIRECT(ADDRESS($K602,COLUMN()-11)),0),0), IF($L602&gt;0,IF(AND(INDIRECT(ADDRESS($L602,44))=0,INDIRECT(ADDRESS($L602,38))&lt;&gt;"UL"),INDIRECT(ADDRESS($L602,COLUMN()-11)),0),0), IF($M602&gt;0,IF(AND(INDIRECT(ADDRESS($M602,44))=0,INDIRECT(ADDRESS($M602,38))&lt;&gt;"UL"),INDIRECT(ADDRESS($M602,COLUMN()-11)),0),0))</f>
        <v>0</v>
      </c>
      <c r="BQ602" s="57">
        <f t="shared" ref="BQ602:BQ609" ca="1" si="416">IF(AU602="S",BM602,IF(AU602="MS",BN602,IF(AU602="ML",BO602,BP602)))</f>
        <v>0</v>
      </c>
      <c r="BR602" s="161">
        <f t="shared" ref="BR602:BR608" ca="1" si="417">(((AZ602+BB602+BL602+BQ602)/(AY602+BB602+BK602+BQ602)*AB602^$BR$296)^$BQ$296)*100</f>
        <v>79.487092077626485</v>
      </c>
      <c r="BS602" s="56"/>
      <c r="BT602" s="56">
        <f t="shared" ref="BT602:BT608" ca="1" si="418">IF(AD602&lt;BG602,((((AY602+BK602)*AB602)+((BE602+BQ602)*(1-AB602))+BF602)*AD602),((((AY602*AB602)+(BE602*(1-AB602))+BF602)*AD602)+(((BK602*AB602)+(BQ602*(1-AB602)))*BG602)))</f>
        <v>6.9542784670385283</v>
      </c>
      <c r="BU602" s="87">
        <f t="shared" ref="BU602:BU608" ca="1" si="419">BT602/N602</f>
        <v>0.1783148324881674</v>
      </c>
      <c r="BV602" s="57" t="s">
        <v>33</v>
      </c>
      <c r="BW602" s="57" cm="1">
        <f t="array" aca="1" ref="BW602" ca="1">SUM(IF($C602&gt;0,IF(AND(INDIRECT(ADDRESS($C602,44))=0,INDIRECT(ADDRESS($C602,38))="UL",ISERROR(SEARCH("Rear",INDIRECT(ADDRESS($C602,33)))),ISERROR(SEARCH("Side",INDIRECT(ADDRESS($C602,33))))),INDIRECT(ADDRESS($C602,COLUMN())),0),0),IF($D602&gt;0,IF(AND(INDIRECT(ADDRESS($D602,44))=0,INDIRECT(ADDRESS($D602,38))="UL",ISERROR(SEARCH("Rear",INDIRECT(ADDRESS($D602,33)))),ISERROR(SEARCH("Side",INDIRECT(ADDRESS($D602,33))))),INDIRECT(ADDRESS($D602,COLUMN())),0),0),IF($E602&gt;0,IF(AND(INDIRECT(ADDRESS($E602,44))=0,INDIRECT(ADDRESS($E602,38))="UL",ISERROR(SEARCH("Rear",INDIRECT(ADDRESS($E602,33)))),ISERROR(SEARCH("Side",INDIRECT(ADDRESS($E602,33))))),INDIRECT(ADDRESS($E602,COLUMN())),0),0),IF($F602&gt;0,IF(AND(INDIRECT(ADDRESS($F602,44))=0,INDIRECT(ADDRESS($F602,38))="UL",ISERROR(SEARCH("Rear",INDIRECT(ADDRESS($F602,33)))),ISERROR(SEARCH("Side",INDIRECT(ADDRESS($F602,33))))),INDIRECT(ADDRESS($F602,COLUMN())),0),0),IF($G602&gt;0,IF(AND(INDIRECT(ADDRESS($G602,44))=0,INDIRECT(ADDRESS($G602,38))="UL",ISERROR(SEARCH("Rear",INDIRECT(ADDRESS($G602,33)))),ISERROR(SEARCH("Side",INDIRECT(ADDRESS($G602,33))))),INDIRECT(ADDRESS($G602,COLUMN())),0),0),IF($H602&gt;0,IF(AND(INDIRECT(ADDRESS($H602,44))=0,INDIRECT(ADDRESS($H602,38))="UL",ISERROR(SEARCH("Rear",INDIRECT(ADDRESS($H602,33)))),ISERROR(SEARCH("Side",INDIRECT(ADDRESS($H602,33))))),INDIRECT(ADDRESS($H602,COLUMN())),0),0),IF($I602&gt;0,IF(AND(INDIRECT(ADDRESS($I602,44))=0,INDIRECT(ADDRESS($I602,38))="UL",ISERROR(SEARCH("Rear",INDIRECT(ADDRESS($I602,33)))),ISERROR(SEARCH("Side",INDIRECT(ADDRESS($I602,33))))),INDIRECT(ADDRESS($I602,COLUMN())),0),0),IF($J602&gt;0,IF(AND(INDIRECT(ADDRESS($J602,44))=0,INDIRECT(ADDRESS($J602,38))="UL",ISERROR(SEARCH("Rear",INDIRECT(ADDRESS($J602,33)))),ISERROR(SEARCH("Side",INDIRECT(ADDRESS($J602,33))))),INDIRECT(ADDRESS($J602,COLUMN())),0),0),IF($K602&gt;0,IF(AND(INDIRECT(ADDRESS($K602,44))=0,INDIRECT(ADDRESS($K602,38))="UL",ISERROR(SEARCH("Rear",INDIRECT(ADDRESS($K602,33)))),ISERROR(SEARCH("Side",INDIRECT(ADDRESS($K602,33))))),INDIRECT(ADDRESS($K602,COLUMN())),0),0),IF($L602&gt;0,IF(AND(INDIRECT(ADDRESS($L602,44))=0,INDIRECT(ADDRESS($L602,38))="UL",ISERROR(SEARCH("Rear",INDIRECT(ADDRESS($L602,33)))),ISERROR(SEARCH("Side",INDIRECT(ADDRESS($L602,33))))),INDIRECT(ADDRESS($L602,COLUMN())),0),0),IF($M602&gt;0,IF(AND(INDIRECT(ADDRESS($M602,44))=0,INDIRECT(ADDRESS($M602,38))="UL",ISERROR(SEARCH("Rear",INDIRECT(ADDRESS($M602,33)))),ISERROR(SEARCH("Side",INDIRECT(ADDRESS($M602,33))))),INDIRECT(ADDRESS($M602,COLUMN())),0),0))</f>
        <v>0</v>
      </c>
      <c r="BX602" s="57">
        <f t="shared" ref="BX602:BX608" ca="1" si="420">IF(BV602="S",AV602,BW602)</f>
        <v>1.7777777777777777</v>
      </c>
      <c r="BY602" s="57" cm="1">
        <f t="array" aca="1" ref="BY602" ca="1">SUM(IF($C602&gt;0,IF(AND(INDIRECT(ADDRESS($C602,44))=0,INDIRECT(ADDRESS($C602,38))="UL"),INDIRECT(ADDRESS($C602,COLUMN())),0),0),IF($D602&gt;0,IF(AND(INDIRECT(ADDRESS($D602,44))=0,INDIRECT(ADDRESS($D602,38))="UL"),INDIRECT(ADDRESS($D602,COLUMN())),0),0),IF($E602&gt;0,IF(AND(INDIRECT(ADDRESS($E602,44))=0,INDIRECT(ADDRESS($E602,38))="UL"),INDIRECT(ADDRESS($E602,COLUMN())),0),0),IF($F602&gt;0,IF(AND(INDIRECT(ADDRESS($F602,44))=0,INDIRECT(ADDRESS($F602,38))="UL"),INDIRECT(ADDRESS($F602,COLUMN())),0),0),IF($G602&gt;0,IF(AND(INDIRECT(ADDRESS($G602,44))=0,INDIRECT(ADDRESS($G602,38))="UL"),INDIRECT(ADDRESS($G602,COLUMN())),0),0),IF($H602&gt;0,IF(AND(INDIRECT(ADDRESS($H602,44))=0,INDIRECT(ADDRESS($H602,38))="UL"),INDIRECT(ADDRESS($H602,COLUMN())),0),0),IF($I602&gt;0,IF(AND(INDIRECT(ADDRESS($I602,44))=0,INDIRECT(ADDRESS($I602,38))="UL"),INDIRECT(ADDRESS($I602,COLUMN())),0),0),IF($J602&gt;0,IF(AND(INDIRECT(ADDRESS($J602,44))=0,INDIRECT(ADDRESS($J602,38))="UL"),INDIRECT(ADDRESS($J602,COLUMN())),0),0),IF($K602&gt;0,IF(AND(INDIRECT(ADDRESS($K602,44))=0,INDIRECT(ADDRESS($K602,38))="UL"),INDIRECT(ADDRESS($K602,COLUMN())),0),0),IF($L602&gt;0,IF(AND(INDIRECT(ADDRESS($L602,44))=0,INDIRECT(ADDRESS($L602,38))="UL"),INDIRECT(ADDRESS($L602,COLUMN())),0),0),IF($M602&gt;0,IF(AND(INDIRECT(ADDRESS($M602,44))=0,INDIRECT(ADDRESS($M602,38))="UL"),INDIRECT(ADDRESS($M602,COLUMN())),0),0))</f>
        <v>0</v>
      </c>
      <c r="BZ602" s="57" cm="1">
        <f t="array" aca="1" ref="BZ602" ca="1">SUM(IF($C602&gt;0,IF(AND(INDIRECT(ADDRESS($C602,44))=0,INDIRECT(ADDRESS($C602,38))="UL"),INDIRECT(ADDRESS($C602,COLUMN())),0),0),IF($D602&gt;0,IF(AND(INDIRECT(ADDRESS($D602,44))=0,INDIRECT(ADDRESS($D602,38))="UL"),INDIRECT(ADDRESS($D602,COLUMN())),0),0),IF($E602&gt;0,IF(AND(INDIRECT(ADDRESS($E602,44))=0,INDIRECT(ADDRESS($E602,38))="UL"),INDIRECT(ADDRESS($E602,COLUMN())),0),0),IF($F602&gt;0,IF(AND(INDIRECT(ADDRESS($F602,44))=0,INDIRECT(ADDRESS($F602,38))="UL"),INDIRECT(ADDRESS($F602,COLUMN())),0),0),IF($G602&gt;0,IF(AND(INDIRECT(ADDRESS($G602,44))=0,INDIRECT(ADDRESS($G602,38))="UL"),INDIRECT(ADDRESS($G602,COLUMN())),0),0),IF($H602&gt;0,IF(AND(INDIRECT(ADDRESS($H602,44))=0,INDIRECT(ADDRESS($H602,38))="UL"),INDIRECT(ADDRESS($H602,COLUMN())),0),0),IF($I602&gt;0,IF(AND(INDIRECT(ADDRESS($I602,44))=0,INDIRECT(ADDRESS($I602,38))="UL"),INDIRECT(ADDRESS($I602,COLUMN())),0),0),IF($J602&gt;0,IF(AND(INDIRECT(ADDRESS($J602,44))=0,INDIRECT(ADDRESS($J602,38))="UL"),INDIRECT(ADDRESS($J602,COLUMN())),0),0),IF($K602&gt;0,IF(AND(INDIRECT(ADDRESS($K602,44))=0,INDIRECT(ADDRESS($K602,38))="UL"),INDIRECT(ADDRESS($K602,COLUMN())),0),0),IF($L602&gt;0,IF(AND(INDIRECT(ADDRESS($L602,44))=0,INDIRECT(ADDRESS($L602,38))="UL"),INDIRECT(ADDRESS($L602,COLUMN())),0),0),IF($M602&gt;0,IF(AND(INDIRECT(ADDRESS($M602,44))=0,INDIRECT(ADDRESS($M602,38))="UL"),INDIRECT(ADDRESS($M602,COLUMN())),0),0))</f>
        <v>0</v>
      </c>
      <c r="CA602" s="57">
        <f t="shared" ref="CA602:CA608" ca="1" si="421">IF(BV602="S",BY602,BZ602)</f>
        <v>0</v>
      </c>
      <c r="CB602" s="57" cm="1">
        <f t="array" aca="1" ref="CB602" ca="1">SUM(IF($C602&gt;0,IF(AND(INDIRECT(ADDRESS($C602,44))=0,INDIRECT(ADDRESS($C602,38))&lt;&gt;"UL"),INDIRECT(ADDRESS($C602,COLUMN())),0),0),IF($D602&gt;0,IF(AND(INDIRECT(ADDRESS($D602,44))=0,INDIRECT(ADDRESS($D602,38))&lt;&gt;"UL"),INDIRECT(ADDRESS($D602,COLUMN())),0),0),IF($E602&gt;0,IF(AND(INDIRECT(ADDRESS($E602,44))=0,INDIRECT(ADDRESS($E602,38))&lt;&gt;"UL"),INDIRECT(ADDRESS($E602,COLUMN())),0),0),IF($F602&gt;0,IF(AND(INDIRECT(ADDRESS($F602,44))=0,INDIRECT(ADDRESS($F602,38))&lt;&gt;"UL"),INDIRECT(ADDRESS($F602,COLUMN())),0),0),IF($G602&gt;0,IF(AND(INDIRECT(ADDRESS($G602,44))=0,INDIRECT(ADDRESS($G602,38))&lt;&gt;"UL"),INDIRECT(ADDRESS($G602,COLUMN())),0),0),IF($H602&gt;0,IF(AND(INDIRECT(ADDRESS($H602,44))=0,INDIRECT(ADDRESS($H602,38))&lt;&gt;"UL"),INDIRECT(ADDRESS($H602,COLUMN())),0),0),IF($I602&gt;0,IF(AND(INDIRECT(ADDRESS($I602,44))=0,INDIRECT(ADDRESS($I602,38))&lt;&gt;"UL"),INDIRECT(ADDRESS($I602,COLUMN())),0),0),IF($J602&gt;0,IF(AND(INDIRECT(ADDRESS($J602,44))=0,INDIRECT(ADDRESS($J602,38))&lt;&gt;"UL"),INDIRECT(ADDRESS($J602,COLUMN())),0),0),IF($K602&gt;0,IF(AND(INDIRECT(ADDRESS($K602,44))=0,INDIRECT(ADDRESS($K602,38))&lt;&gt;"UL"),INDIRECT(ADDRESS($K602,COLUMN())),0),0),IF($L602&gt;0,IF(AND(INDIRECT(ADDRESS($L602,44))=0,INDIRECT(ADDRESS($L602,38))&lt;&gt;"UL"),INDIRECT(ADDRESS($L602,COLUMN())),0),0),IF($M602&gt;0,IF(AND(INDIRECT(ADDRESS($M602,44))=0,INDIRECT(ADDRESS($M602,38))&lt;&gt;"UL"),INDIRECT(ADDRESS($M602,COLUMN())),0),0))</f>
        <v>0</v>
      </c>
      <c r="CC602" s="57">
        <f t="shared" ref="CC602:CC608" ca="1" si="422">IF(BV602="S",BH602,CB602)</f>
        <v>0</v>
      </c>
      <c r="CD602" s="57" cm="1">
        <f t="array" aca="1" ref="CD602" ca="1">SUM(IF($C602&gt;0,IF(AND(INDIRECT(ADDRESS($C602,44))=0,INDIRECT(ADDRESS($C602,38))&lt;&gt;"UL"),INDIRECT(ADDRESS($C602,COLUMN())),0),0),IF($D602&gt;0,IF(AND(INDIRECT(ADDRESS($D602,44))=0,INDIRECT(ADDRESS($D602,38))&lt;&gt;"UL"),INDIRECT(ADDRESS($D602,COLUMN())),0),0),IF($E602&gt;0,IF(AND(INDIRECT(ADDRESS($E602,44))=0,INDIRECT(ADDRESS($E602,38))&lt;&gt;"UL"),INDIRECT(ADDRESS($E602,COLUMN())),0),0),IF($F602&gt;0,IF(AND(INDIRECT(ADDRESS($F602,44))=0,INDIRECT(ADDRESS($F602,38))&lt;&gt;"UL"),INDIRECT(ADDRESS($F602,COLUMN())),0),0),IF($G602&gt;0,IF(AND(INDIRECT(ADDRESS($G602,44))=0,INDIRECT(ADDRESS($G602,38))&lt;&gt;"UL"),INDIRECT(ADDRESS($G602,COLUMN())),0),0),IF($H602&gt;0,IF(AND(INDIRECT(ADDRESS($H602,44))=0,INDIRECT(ADDRESS($H602,38))&lt;&gt;"UL"),INDIRECT(ADDRESS($H602,COLUMN())),0),0),IF($I602&gt;0,IF(AND(INDIRECT(ADDRESS($I602,44))=0,INDIRECT(ADDRESS($I602,38))&lt;&gt;"UL"),INDIRECT(ADDRESS($I602,COLUMN())),0),0),IF($J602&gt;0,IF(AND(INDIRECT(ADDRESS($J602,44))=0,INDIRECT(ADDRESS($J602,38))&lt;&gt;"UL"),INDIRECT(ADDRESS($J602,COLUMN())),0),0),IF($K602&gt;0,IF(AND(INDIRECT(ADDRESS($K602,44))=0,INDIRECT(ADDRESS($K602,38))&lt;&gt;"UL"),INDIRECT(ADDRESS($K602,COLUMN())),0),0),IF($L602&gt;0,IF(AND(INDIRECT(ADDRESS($L602,44))=0,INDIRECT(ADDRESS($L602,38))&lt;&gt;"UL"),INDIRECT(ADDRESS($L602,COLUMN())),0),0),IF($M602&gt;0,IF(AND(INDIRECT(ADDRESS($M602,44))=0,INDIRECT(ADDRESS($M602,38))&lt;&gt;"UL"),INDIRECT(ADDRESS($M602,COLUMN())),0),0))</f>
        <v>0</v>
      </c>
      <c r="CE602" s="57" cm="1">
        <f t="array" aca="1" ref="CE602" ca="1">SUM(IF($C602&gt;0,IF(AND(INDIRECT(ADDRESS($C602,44))=0,INDIRECT(ADDRESS($C602,38))&lt;&gt;"UL"),INDIRECT(ADDRESS($C602,COLUMN())),0),0),IF($D602&gt;0,IF(AND(INDIRECT(ADDRESS($D602,44))=0,INDIRECT(ADDRESS($D602,38))&lt;&gt;"UL"),INDIRECT(ADDRESS($D602,COLUMN())),0),0),IF($E602&gt;0,IF(AND(INDIRECT(ADDRESS($E602,44))=0,INDIRECT(ADDRESS($E602,38))&lt;&gt;"UL"),INDIRECT(ADDRESS($E602,COLUMN())),0),0),IF($F602&gt;0,IF(AND(INDIRECT(ADDRESS($F602,44))=0,INDIRECT(ADDRESS($F602,38))&lt;&gt;"UL"),INDIRECT(ADDRESS($F602,COLUMN())),0),0),IF($G602&gt;0,IF(AND(INDIRECT(ADDRESS($G602,44))=0,INDIRECT(ADDRESS($G602,38))&lt;&gt;"UL"),INDIRECT(ADDRESS($G602,COLUMN())),0),0),IF($H602&gt;0,IF(AND(INDIRECT(ADDRESS($H602,44))=0,INDIRECT(ADDRESS($H602,38))&lt;&gt;"UL"),INDIRECT(ADDRESS($H602,COLUMN())),0),0),IF($I602&gt;0,IF(AND(INDIRECT(ADDRESS($I602,44))=0,INDIRECT(ADDRESS($I602,38))&lt;&gt;"UL"),INDIRECT(ADDRESS($I602,COLUMN())),0),0),IF($J602&gt;0,IF(AND(INDIRECT(ADDRESS($J602,44))=0,INDIRECT(ADDRESS($J602,38))&lt;&gt;"UL"),INDIRECT(ADDRESS($J602,COLUMN())),0),0),IF($K602&gt;0,IF(AND(INDIRECT(ADDRESS($K602,44))=0,INDIRECT(ADDRESS($K602,38))&lt;&gt;"UL"),INDIRECT(ADDRESS($K602,COLUMN())),0),0),IF($L602&gt;0,IF(AND(INDIRECT(ADDRESS($L602,44))=0,INDIRECT(ADDRESS($L602,38))&lt;&gt;"UL"),INDIRECT(ADDRESS($L602,COLUMN())),0),0),IF($M602&gt;0,IF(AND(INDIRECT(ADDRESS($M602,44))=0,INDIRECT(ADDRESS($M602,38))&lt;&gt;"UL"),INDIRECT(ADDRESS($M602,COLUMN())),0),0))</f>
        <v>0</v>
      </c>
      <c r="CF602" s="57">
        <f t="shared" ref="CF602:CF608" ca="1" si="423">IF(BV602="S",CD602,CE602)</f>
        <v>0</v>
      </c>
      <c r="CG602" s="57">
        <f t="shared" ref="CG602:CG608" ca="1" si="424">IF(AD602&lt;BG602,((((BX602+CC602)*AB602)+((CA602+CF602)*(1-AB602)))*AD602),((((BX602*AB602)+((CA602)*(1-AB602)))*AD602)+(((CC602*AB602)+((CF602))*(1-AB602)))*BG602))</f>
        <v>6.973697644065493</v>
      </c>
      <c r="CH602" s="57">
        <f t="shared" ref="CH602:CH608" ca="1" si="425">CG602/N602</f>
        <v>0.17881276010424341</v>
      </c>
      <c r="CI602" s="19">
        <f t="shared" ref="CI602:CI608" ca="1" si="426">AD602*X602</f>
        <v>34.714486820887508</v>
      </c>
      <c r="CJ602" s="19"/>
      <c r="CK602" s="57" cm="1">
        <f t="array" aca="1" ref="CK602" ca="1">IF(AU602="S", SUM(IF($C602&gt;0,IF(INDIRECT(ADDRESS($C602,43))&lt;&gt;1,INDIRECT(ADDRESS($C602,48)),0),0), IF($D602&gt;0,IF(INDIRECT(ADDRESS($D602,43))&lt;&gt;1,INDIRECT(ADDRESS($D602,48)),0),0), IF($E602&gt;0,IF(INDIRECT(ADDRESS($E602,43))&lt;&gt;1,INDIRECT(ADDRESS($E602,48)),0),0), IF($F602&gt;0,IF(INDIRECT(ADDRESS($F602,43))&lt;&gt;1,INDIRECT(ADDRESS($F602,48)),0),0), IF($G602&gt;0,IF(INDIRECT(ADDRESS($G602,43))&lt;&gt;1,INDIRECT(ADDRESS($G602,48)),0),0), IF($H602&gt;0,IF(INDIRECT(ADDRESS($H602,43))&lt;&gt;1,INDIRECT(ADDRESS($H602,48)),0),0), IF($I602&gt;0,IF(INDIRECT(ADDRESS($I602,43))&lt;&gt;1,INDIRECT(ADDRESS($I602,48)),0),0), IF($J602&gt;0,IF(INDIRECT(ADDRESS($J602,43))&lt;&gt;1,INDIRECT(ADDRESS($J602,48)),0),0), IF($K602&gt;0,IF(INDIRECT(ADDRESS($K602,43))&lt;&gt;1,INDIRECT(ADDRESS($K602,48)),0),0), IF($L602&gt;0,IF(INDIRECT(ADDRESS($L602,43))&lt;&gt;1,INDIRECT(ADDRESS($L602,48)),0),0), IF($M602&gt;0,IF(INDIRECT(ADDRESS($M602,43))&lt;&gt;1,INDIRECT(ADDRESS($M602,48)),0),0)), IF(AU602="L",SUM(IF($C602&gt;0,IF(INDIRECT(ADDRESS($C602,43))&lt;&gt;1,INDIRECT(ADDRESS($C602,50)),0),0), IF($D602&gt;0,IF(INDIRECT(ADDRESS($D602,43))&lt;&gt;1,INDIRECT(ADDRESS($D602,50)),0),0), IF($E602&gt;0,IF(INDIRECT(ADDRESS($E602,43))&lt;&gt;1,INDIRECT(ADDRESS($E602,50)),0),0), IF($F602&gt;0,IF(INDIRECT(ADDRESS($F602,43))&lt;&gt;1,INDIRECT(ADDRESS($F602,50)),0),0), IF($G602&gt;0,IF(INDIRECT(ADDRESS($G602,43))&lt;&gt;1,INDIRECT(ADDRESS($G602,50)),0),0), IF($G602&gt;0,IF(INDIRECT(ADDRESS($G602,43))&lt;&gt;1,INDIRECT(ADDRESS($G602,50)),0),0), IF($H602&gt;0,IF(INDIRECT(ADDRESS($H602,43))&lt;&gt;1,INDIRECT(ADDRESS($H602,50)),0),0), IF($I602&gt;0,IF(INDIRECT(ADDRESS($I602,43))&lt;&gt;1,INDIRECT(ADDRESS($I602,50)),0),0), IF($J602&gt;0,IF(INDIRECT(ADDRESS($J602,43))&lt;&gt;1,INDIRECT(ADDRESS($J602,50)),0),0), IF($K602&gt;0,IF(INDIRECT(ADDRESS($K602,43))&lt;&gt;1,INDIRECT(ADDRESS($K602,50)),0),0), IF($L602&gt;0,IF(INDIRECT(ADDRESS($L602,43))&lt;&gt;1,INDIRECT(ADDRESS($L602,50)),0),0), IF($M602&gt;0,IF(INDIRECT(ADDRESS($M602,43))&lt;&gt;1,INDIRECT(ADDRESS($M602,50)),0),0)), SUM(IF($C602&gt;0,IF(INDIRECT(ADDRESS($C602,43))&lt;&gt;1,INDIRECT(ADDRESS($C602,49)),0),0), IF($D602&gt;0,IF(INDIRECT(ADDRESS($D602,43))&lt;&gt;1,INDIRECT(ADDRESS($D602,49)),0),0), IF($E602&gt;0,IF(INDIRECT(ADDRESS($E602,43))&lt;&gt;1,INDIRECT(ADDRESS($E602,49)),0),0), IF($F602&gt;0,IF(INDIRECT(ADDRESS($F602,43))&lt;&gt;1,INDIRECT(ADDRESS($F602,49)),0),0), IF($G602&gt;0,IF(INDIRECT(ADDRESS($G602,43))&lt;&gt;1,INDIRECT(ADDRESS($G602,49)),0),0), IF($G602&gt;0,IF(INDIRECT(ADDRESS($G602,43))&lt;&gt;1,INDIRECT(ADDRESS($G602,49)),0),0), IF($H602&gt;0,IF(INDIRECT(ADDRESS($H602,43))&lt;&gt;1,INDIRECT(ADDRESS($H602,49)),0),0), IF($I602&gt;0,IF(INDIRECT(ADDRESS($I602,43))&lt;&gt;1,INDIRECT(ADDRESS($I602,49)),0),0), IF($J602&gt;0,IF(INDIRECT(ADDRESS($J602,43))&lt;&gt;1,INDIRECT(ADDRESS($J602,49)),0),0), IF($K602&gt;0,IF(INDIRECT(ADDRESS($K602,43))&lt;&gt;1,INDIRECT(ADDRESS($K602,49)),0),0), IF($L602&gt;0,IF(INDIRECT(ADDRESS($L602,43))&lt;&gt;1,INDIRECT(ADDRESS($L602,49)),0),0), IF($M602&gt;0,IF(INDIRECT(ADDRESS($M602,43))&lt;&gt;1,INDIRECT(ADDRESS($M602,49)),0),0))))</f>
        <v>1.7777777777777777</v>
      </c>
      <c r="CL602" s="57" cm="1">
        <f t="array" aca="1" ref="CL602" ca="1">1.5*SUM(IF($C602&gt;0,IF(INDIRECT(ADDRESS($C602,44))=1,INDIRECT(ADDRESS($C602,48)),0),0), IF($D602&gt;0,IF(INDIRECT(ADDRESS($D602,44))=1,INDIRECT(ADDRESS($D602,48)),0),0), IF($E602&gt;0,IF(INDIRECT(ADDRESS($E602,44))=1,INDIRECT(ADDRESS($E602,48)),0),0), IF($F602&gt;0,IF(INDIRECT(ADDRESS($F602,44))=1,INDIRECT(ADDRESS($F602,48)),0),0), IF($G602&gt;0,IF(INDIRECT(ADDRESS($G602,44))=1,INDIRECT(ADDRESS($G602,48)),0),0), IF($H602&gt;0,IF(INDIRECT(ADDRESS($H602,44))=1,INDIRECT(ADDRESS($H602,48)),0),0), IF($I602&gt;0,IF(INDIRECT(ADDRESS($I602,44))=1,INDIRECT(ADDRESS($I602,48)),0),0), IF($J602&gt;0,IF(INDIRECT(ADDRESS($J602,44))=1,INDIRECT(ADDRESS($J602,48)),0),0), IF($K602&gt;0,IF(INDIRECT(ADDRESS($K602,44))=1,INDIRECT(ADDRESS($K602,48)),0),0), IF($L602&gt;0,IF(INDIRECT(ADDRESS($L602,44))=1,INDIRECT(ADDRESS($L602,48)),0),0), IF($M602&gt;0,IF(INDIRECT(ADDRESS($M602,44))=1,INDIRECT(ADDRESS($M602,48)),0),0))</f>
        <v>0</v>
      </c>
      <c r="CM602" s="56">
        <f t="shared" ref="CM602:CM608" ca="1" si="427">((BU602/$BU$34)^$BU$296)</f>
        <v>1.3127245405969672</v>
      </c>
      <c r="CN602" s="59"/>
    </row>
    <row r="603" spans="1:92" x14ac:dyDescent="0.25">
      <c r="A603" s="65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56"/>
      <c r="AC603" s="56"/>
      <c r="AD603" s="56"/>
      <c r="AF603" s="65"/>
      <c r="AG603" s="65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52"/>
      <c r="AU603" s="54" t="s">
        <v>33</v>
      </c>
      <c r="AV603" s="57" cm="1">
        <f t="array" aca="1" ref="AV603" ca="1">SUM(IF($C603&gt;0,IF(AND(INDIRECT(ADDRESS($C603,44))=0,INDIRECT(ADDRESS($C603,38))="UL",ISERROR(SEARCH("Rear",INDIRECT(ADDRESS($C603,33)))),ISERROR(SEARCH("Side",INDIRECT(ADDRESS($C603,33))))),INDIRECT(ADDRESS($C603,COLUMN())),0),0),IF($D603&gt;0,IF(AND(INDIRECT(ADDRESS($D603,44))=0,INDIRECT(ADDRESS($D603,38))="UL",ISERROR(SEARCH("Rear",INDIRECT(ADDRESS($D603,33)))),ISERROR(SEARCH("Side",INDIRECT(ADDRESS($D603,33))))),INDIRECT(ADDRESS($D603,COLUMN())),0),0),IF($E603&gt;0,IF(AND(INDIRECT(ADDRESS($E603,44))=0,INDIRECT(ADDRESS($E603,38))="UL",ISERROR(SEARCH("Rear",INDIRECT(ADDRESS($E603,33)))),ISERROR(SEARCH("Side",INDIRECT(ADDRESS($E603,33))))),INDIRECT(ADDRESS($E603,COLUMN())),0),0),IF($F603&gt;0,IF(AND(INDIRECT(ADDRESS($F603,44))=0,INDIRECT(ADDRESS($F603,38))="UL",ISERROR(SEARCH("Rear",INDIRECT(ADDRESS($F603,33)))),ISERROR(SEARCH("Side",INDIRECT(ADDRESS($F603,33))))),INDIRECT(ADDRESS($F603,COLUMN())),0),0),IF($G603&gt;0,IF(AND(INDIRECT(ADDRESS($G603,44))=0,INDIRECT(ADDRESS($G603,38))="UL",ISERROR(SEARCH("Rear",INDIRECT(ADDRESS($G603,33)))),ISERROR(SEARCH("Side",INDIRECT(ADDRESS($G603,33))))),INDIRECT(ADDRESS($G603,COLUMN())),0),0),IF($H603&gt;0,IF(AND(INDIRECT(ADDRESS($H603,44))=0,INDIRECT(ADDRESS($H603,38))="UL",ISERROR(SEARCH("Rear",INDIRECT(ADDRESS($H603,33)))),ISERROR(SEARCH("Side",INDIRECT(ADDRESS($H603,33))))),INDIRECT(ADDRESS($H603,COLUMN())),0),0),IF($I603&gt;0,IF(AND(INDIRECT(ADDRESS($I603,44))=0,INDIRECT(ADDRESS($I603,38))="UL",ISERROR(SEARCH("Rear",INDIRECT(ADDRESS($I603,33)))),ISERROR(SEARCH("Side",INDIRECT(ADDRESS($I603,33))))),INDIRECT(ADDRESS($I603,COLUMN())),0),0),IF($J603&gt;0,IF(AND(INDIRECT(ADDRESS($J603,44))=0,INDIRECT(ADDRESS($J603,38))="UL",ISERROR(SEARCH("Rear",INDIRECT(ADDRESS($J603,33)))),ISERROR(SEARCH("Side",INDIRECT(ADDRESS($J603,33))))),INDIRECT(ADDRESS($J603,COLUMN())),0),0),IF($K603&gt;0,IF(AND(INDIRECT(ADDRESS($K603,44))=0,INDIRECT(ADDRESS($K603,38))="UL",ISERROR(SEARCH("Rear",INDIRECT(ADDRESS($K603,33)))),ISERROR(SEARCH("Side",INDIRECT(ADDRESS($K603,33))))),INDIRECT(ADDRESS($K603,COLUMN())),0),0),IF($L603&gt;0,IF(AND(INDIRECT(ADDRESS($L603,44))=0,INDIRECT(ADDRESS($L603,38))="UL",ISERROR(SEARCH("Rear",INDIRECT(ADDRESS($L603,33)))),ISERROR(SEARCH("Side",INDIRECT(ADDRESS($L603,33))))),INDIRECT(ADDRESS($L603,COLUMN())),0),0),IF($M603&gt;0,IF(AND(INDIRECT(ADDRESS($M603,44))=0,INDIRECT(ADDRESS($M603,38))="UL",ISERROR(SEARCH("Rear",INDIRECT(ADDRESS($M603,33)))),ISERROR(SEARCH("Side",INDIRECT(ADDRESS($M603,33))))),INDIRECT(ADDRESS($M603,COLUMN())),0),0))</f>
        <v>0</v>
      </c>
      <c r="AW603" s="57" cm="1">
        <f t="array" aca="1" ref="AW603" ca="1">SUM(IF($C603&gt;0,IF(AND(INDIRECT(ADDRESS($C603,44))=0,INDIRECT(ADDRESS($C603,38))="UL",ISERROR(SEARCH("Rear",INDIRECT(ADDRESS($C603,33)))),ISERROR(SEARCH("Side",INDIRECT(ADDRESS($C603,33))))),INDIRECT(ADDRESS($C603,COLUMN())),0),0),IF($D603&gt;0,IF(AND(INDIRECT(ADDRESS($D603,44))=0,INDIRECT(ADDRESS($D603,38))="UL",ISERROR(SEARCH("Rear",INDIRECT(ADDRESS($D603,33)))),ISERROR(SEARCH("Side",INDIRECT(ADDRESS($D603,33))))),INDIRECT(ADDRESS($D603,COLUMN())),0),0),IF($E603&gt;0,IF(AND(INDIRECT(ADDRESS($E603,44))=0,INDIRECT(ADDRESS($E603,38))="UL",ISERROR(SEARCH("Rear",INDIRECT(ADDRESS($E603,33)))),ISERROR(SEARCH("Side",INDIRECT(ADDRESS($E603,33))))),INDIRECT(ADDRESS($E603,COLUMN())),0),0),IF($F603&gt;0,IF(AND(INDIRECT(ADDRESS($F603,44))=0,INDIRECT(ADDRESS($F603,38))="UL",ISERROR(SEARCH("Rear",INDIRECT(ADDRESS($F603,33)))),ISERROR(SEARCH("Side",INDIRECT(ADDRESS($F603,33))))),INDIRECT(ADDRESS($F603,COLUMN())),0),0),IF($G603&gt;0,IF(AND(INDIRECT(ADDRESS($G603,44))=0,INDIRECT(ADDRESS($G603,38))="UL",ISERROR(SEARCH("Rear",INDIRECT(ADDRESS($G603,33)))),ISERROR(SEARCH("Side",INDIRECT(ADDRESS($G603,33))))),INDIRECT(ADDRESS($G603,COLUMN())),0),0),IF($H603&gt;0,IF(AND(INDIRECT(ADDRESS($H603,44))=0,INDIRECT(ADDRESS($H603,38))="UL",ISERROR(SEARCH("Rear",INDIRECT(ADDRESS($H603,33)))),ISERROR(SEARCH("Side",INDIRECT(ADDRESS($H603,33))))),INDIRECT(ADDRESS($H603,COLUMN())),0),0),IF($I603&gt;0,IF(AND(INDIRECT(ADDRESS($I603,44))=0,INDIRECT(ADDRESS($I603,38))="UL",ISERROR(SEARCH("Rear",INDIRECT(ADDRESS($I603,33)))),ISERROR(SEARCH("Side",INDIRECT(ADDRESS($I603,33))))),INDIRECT(ADDRESS($I603,COLUMN())),0),0),IF($J603&gt;0,IF(AND(INDIRECT(ADDRESS($J603,44))=0,INDIRECT(ADDRESS($J603,38))="UL",ISERROR(SEARCH("Rear",INDIRECT(ADDRESS($J603,33)))),ISERROR(SEARCH("Side",INDIRECT(ADDRESS($J603,33))))),INDIRECT(ADDRESS($J603,COLUMN())),0),0),IF($K603&gt;0,IF(AND(INDIRECT(ADDRESS($K603,44))=0,INDIRECT(ADDRESS($K603,38))="UL",ISERROR(SEARCH("Rear",INDIRECT(ADDRESS($K603,33)))),ISERROR(SEARCH("Side",INDIRECT(ADDRESS($K603,33))))),INDIRECT(ADDRESS($K603,COLUMN())),0),0),IF($L603&gt;0,IF(AND(INDIRECT(ADDRESS($L603,44))=0,INDIRECT(ADDRESS($L603,38))="UL",ISERROR(SEARCH("Rear",INDIRECT(ADDRESS($L603,33)))),ISERROR(SEARCH("Side",INDIRECT(ADDRESS($L603,33))))),INDIRECT(ADDRESS($L603,COLUMN())),0),0),IF($M603&gt;0,IF(AND(INDIRECT(ADDRESS($M603,44))=0,INDIRECT(ADDRESS($M603,38))="UL",ISERROR(SEARCH("Rear",INDIRECT(ADDRESS($M603,33)))),ISERROR(SEARCH("Side",INDIRECT(ADDRESS($M603,33))))),INDIRECT(ADDRESS($M603,COLUMN())),0),0))</f>
        <v>0</v>
      </c>
      <c r="AX603" s="57" cm="1">
        <f t="array" aca="1" ref="AX603" ca="1">SUM(IF($C603&gt;0,IF(AND(INDIRECT(ADDRESS($C603,44))=0,INDIRECT(ADDRESS($C603,38))="UL",ISERROR(SEARCH("Rear",INDIRECT(ADDRESS($C603,33)))),ISERROR(SEARCH("Side",INDIRECT(ADDRESS($C603,33))))),INDIRECT(ADDRESS($C603,COLUMN())),0),0),IF($D603&gt;0,IF(AND(INDIRECT(ADDRESS($D603,44))=0,INDIRECT(ADDRESS($D603,38))="UL",ISERROR(SEARCH("Rear",INDIRECT(ADDRESS($D603,33)))),ISERROR(SEARCH("Side",INDIRECT(ADDRESS($D603,33))))),INDIRECT(ADDRESS($D603,COLUMN())),0),0),IF($E603&gt;0,IF(AND(INDIRECT(ADDRESS($E603,44))=0,INDIRECT(ADDRESS($E603,38))="UL",ISERROR(SEARCH("Rear",INDIRECT(ADDRESS($E603,33)))),ISERROR(SEARCH("Side",INDIRECT(ADDRESS($E603,33))))),INDIRECT(ADDRESS($E603,COLUMN())),0),0),IF($F603&gt;0,IF(AND(INDIRECT(ADDRESS($F603,44))=0,INDIRECT(ADDRESS($F603,38))="UL",ISERROR(SEARCH("Rear",INDIRECT(ADDRESS($F603,33)))),ISERROR(SEARCH("Side",INDIRECT(ADDRESS($F603,33))))),INDIRECT(ADDRESS($F603,COLUMN())),0),0),IF($G603&gt;0,IF(AND(INDIRECT(ADDRESS($G603,44))=0,INDIRECT(ADDRESS($G603,38))="UL",ISERROR(SEARCH("Rear",INDIRECT(ADDRESS($G603,33)))),ISERROR(SEARCH("Side",INDIRECT(ADDRESS($G603,33))))),INDIRECT(ADDRESS($G603,COLUMN())),0),0),IF($H603&gt;0,IF(AND(INDIRECT(ADDRESS($H603,44))=0,INDIRECT(ADDRESS($H603,38))="UL",ISERROR(SEARCH("Rear",INDIRECT(ADDRESS($H603,33)))),ISERROR(SEARCH("Side",INDIRECT(ADDRESS($H603,33))))),INDIRECT(ADDRESS($H603,COLUMN())),0),0),IF($I603&gt;0,IF(AND(INDIRECT(ADDRESS($I603,44))=0,INDIRECT(ADDRESS($I603,38))="UL",ISERROR(SEARCH("Rear",INDIRECT(ADDRESS($I603,33)))),ISERROR(SEARCH("Side",INDIRECT(ADDRESS($I603,33))))),INDIRECT(ADDRESS($I603,COLUMN())),0),0),IF($J603&gt;0,IF(AND(INDIRECT(ADDRESS($J603,44))=0,INDIRECT(ADDRESS($J603,38))="UL",ISERROR(SEARCH("Rear",INDIRECT(ADDRESS($J603,33)))),ISERROR(SEARCH("Side",INDIRECT(ADDRESS($J603,33))))),INDIRECT(ADDRESS($J603,COLUMN())),0),0),IF($K603&gt;0,IF(AND(INDIRECT(ADDRESS($K603,44))=0,INDIRECT(ADDRESS($K603,38))="UL",ISERROR(SEARCH("Rear",INDIRECT(ADDRESS($K603,33)))),ISERROR(SEARCH("Side",INDIRECT(ADDRESS($K603,33))))),INDIRECT(ADDRESS($K603,COLUMN())),0),0),IF($L603&gt;0,IF(AND(INDIRECT(ADDRESS($L603,44))=0,INDIRECT(ADDRESS($L603,38))="UL",ISERROR(SEARCH("Rear",INDIRECT(ADDRESS($L603,33)))),ISERROR(SEARCH("Side",INDIRECT(ADDRESS($L603,33))))),INDIRECT(ADDRESS($L603,COLUMN())),0),0),IF($M603&gt;0,IF(AND(INDIRECT(ADDRESS($M603,44))=0,INDIRECT(ADDRESS($M603,38))="UL",ISERROR(SEARCH("Rear",INDIRECT(ADDRESS($M603,33)))),ISERROR(SEARCH("Side",INDIRECT(ADDRESS($M603,33))))),INDIRECT(ADDRESS($M603,COLUMN())),0),0))</f>
        <v>0</v>
      </c>
      <c r="AY603" s="58">
        <f t="shared" ca="1" si="411"/>
        <v>0</v>
      </c>
      <c r="AZ603" s="58">
        <f t="shared" ca="1" si="412"/>
        <v>0</v>
      </c>
      <c r="BA603" s="58" cm="1">
        <f t="array" aca="1" ref="BA603" ca="1">SUM(IF($C603&gt;0,IF(AND(INDIRECT(ADDRESS($C603,44))=0,INDIRECT(ADDRESS($C603,38))="UL"),INDIRECT(ADDRESS($C603,COLUMN())),0),0),IF($D603&gt;0,IF(AND(INDIRECT(ADDRESS($D603,44))=0,INDIRECT(ADDRESS($D603,38))="UL"),INDIRECT(ADDRESS($D603,COLUMN())),0),0),IF($E603&gt;0,IF(AND(INDIRECT(ADDRESS($E603,44))=0,INDIRECT(ADDRESS($E603,38))="UL"),INDIRECT(ADDRESS($E603,COLUMN())),0),0),IF($F603&gt;0,IF(AND(INDIRECT(ADDRESS($F603,44))=0,INDIRECT(ADDRESS($F603,38))="UL"),INDIRECT(ADDRESS($F603,COLUMN())),0),0),IF($G603&gt;0,IF(AND(INDIRECT(ADDRESS($G603,44))=0,INDIRECT(ADDRESS($G603,38))="UL"),INDIRECT(ADDRESS($G603,COLUMN())),0),0),IF($H603&gt;0,IF(AND(INDIRECT(ADDRESS($H603,44))=0,INDIRECT(ADDRESS($H603,38))="UL"),INDIRECT(ADDRESS($H603,COLUMN())),0),0),IF($I603&gt;0,IF(AND(INDIRECT(ADDRESS($I603,44))=0,INDIRECT(ADDRESS($I603,38))="UL"),INDIRECT(ADDRESS($I603,COLUMN())),0),0),IF($J603&gt;0,IF(AND(INDIRECT(ADDRESS($J603,44))=0,INDIRECT(ADDRESS($J603,38))="UL"),INDIRECT(ADDRESS($J603,COLUMN())),0),0),IF($K603&gt;0,IF(AND(INDIRECT(ADDRESS($K603,44))=0,INDIRECT(ADDRESS($K603,38))="UL"),INDIRECT(ADDRESS($K603,COLUMN())),0),0),IF($L603&gt;0,IF(AND(INDIRECT(ADDRESS($L603,44))=0,INDIRECT(ADDRESS($L603,38))="UL"),INDIRECT(ADDRESS($L603,COLUMN())),0),0),IF($M603&gt;0,IF(AND(INDIRECT(ADDRESS($M603,44))=0,INDIRECT(ADDRESS($M603,38))="UL"),INDIRECT(ADDRESS($M603,COLUMN())),0),0))</f>
        <v>0</v>
      </c>
      <c r="BB603" s="58" cm="1">
        <f t="array" aca="1" ref="BB603" ca="1">SUM(IF($C603&gt;0,IF(AND(INDIRECT(ADDRESS($C603,44))=0,INDIRECT(ADDRESS($C603,38))="UL"),INDIRECT(ADDRESS($C603,COLUMN())),0),0),IF($D603&gt;0,IF(AND(INDIRECT(ADDRESS($D603,44))=0,INDIRECT(ADDRESS($D603,38))="UL"),INDIRECT(ADDRESS($D603,COLUMN())),0),0),IF($E603&gt;0,IF(AND(INDIRECT(ADDRESS($E603,44))=0,INDIRECT(ADDRESS($E603,38))="UL"),INDIRECT(ADDRESS($E603,COLUMN())),0),0),IF($F603&gt;0,IF(AND(INDIRECT(ADDRESS($F603,44))=0,INDIRECT(ADDRESS($F603,38))="UL"),INDIRECT(ADDRESS($F603,COLUMN())),0),0),IF($G603&gt;0,IF(AND(INDIRECT(ADDRESS($G603,44))=0,INDIRECT(ADDRESS($G603,38))="UL"),INDIRECT(ADDRESS($G603,COLUMN())),0),0),IF($H603&gt;0,IF(AND(INDIRECT(ADDRESS($H603,44))=0,INDIRECT(ADDRESS($H603,38))="UL"),INDIRECT(ADDRESS($H603,COLUMN())),0),0),IF($I603&gt;0,IF(AND(INDIRECT(ADDRESS($I603,44))=0,INDIRECT(ADDRESS($I603,38))="UL"),INDIRECT(ADDRESS($I603,COLUMN())),0),0),IF($J603&gt;0,IF(AND(INDIRECT(ADDRESS($J603,44))=0,INDIRECT(ADDRESS($J603,38))="UL"),INDIRECT(ADDRESS($J603,COLUMN())),0),0),IF($K603&gt;0,IF(AND(INDIRECT(ADDRESS($K603,44))=0,INDIRECT(ADDRESS($K603,38))="UL"),INDIRECT(ADDRESS($K603,COLUMN())),0),0),IF($L603&gt;0,IF(AND(INDIRECT(ADDRESS($L603,44))=0,INDIRECT(ADDRESS($L603,38))="UL"),INDIRECT(ADDRESS($L603,COLUMN())),0),0),IF($M603&gt;0,IF(AND(INDIRECT(ADDRESS($M603,44))=0,INDIRECT(ADDRESS($M603,38))="UL"),INDIRECT(ADDRESS($M603,COLUMN())),0),0))</f>
        <v>0</v>
      </c>
      <c r="BC603" s="58" cm="1">
        <f t="array" aca="1" ref="BC603" ca="1">SUM(IF($C603&gt;0,IF(AND(INDIRECT(ADDRESS($C603,44))=0,INDIRECT(ADDRESS($C603,38))="UL"),INDIRECT(ADDRESS($C603,COLUMN())),0),0),IF($D603&gt;0,IF(AND(INDIRECT(ADDRESS($D603,44))=0,INDIRECT(ADDRESS($D603,38))="UL"),INDIRECT(ADDRESS($D603,COLUMN())),0),0),IF($E603&gt;0,IF(AND(INDIRECT(ADDRESS($E603,44))=0,INDIRECT(ADDRESS($E603,38))="UL"),INDIRECT(ADDRESS($E603,COLUMN())),0),0),IF($F603&gt;0,IF(AND(INDIRECT(ADDRESS($F603,44))=0,INDIRECT(ADDRESS($F603,38))="UL"),INDIRECT(ADDRESS($F603,COLUMN())),0),0),IF($G603&gt;0,IF(AND(INDIRECT(ADDRESS($G603,44))=0,INDIRECT(ADDRESS($G603,38))="UL"),INDIRECT(ADDRESS($G603,COLUMN())),0),0),IF($H603&gt;0,IF(AND(INDIRECT(ADDRESS($H603,44))=0,INDIRECT(ADDRESS($H603,38))="UL"),INDIRECT(ADDRESS($H603,COLUMN())),0),0),IF($I603&gt;0,IF(AND(INDIRECT(ADDRESS($I603,44))=0,INDIRECT(ADDRESS($I603,38))="UL"),INDIRECT(ADDRESS($I603,COLUMN())),0),0),IF($J603&gt;0,IF(AND(INDIRECT(ADDRESS($J603,44))=0,INDIRECT(ADDRESS($J603,38))="UL"),INDIRECT(ADDRESS($J603,COLUMN())),0),0),IF($K603&gt;0,IF(AND(INDIRECT(ADDRESS($K603,44))=0,INDIRECT(ADDRESS($K603,38))="UL"),INDIRECT(ADDRESS($K603,COLUMN())),0),0),IF($L603&gt;0,IF(AND(INDIRECT(ADDRESS($L603,44))=0,INDIRECT(ADDRESS($L603,38))="UL"),INDIRECT(ADDRESS($L603,COLUMN())),0),0),IF($M603&gt;0,IF(AND(INDIRECT(ADDRESS($M603,44))=0,INDIRECT(ADDRESS($M603,38))="UL"),INDIRECT(ADDRESS($M603,COLUMN())),0),0))</f>
        <v>0</v>
      </c>
      <c r="BD603" s="58" cm="1">
        <f t="array" aca="1" ref="BD603" ca="1">SUM(IF($C603&gt;0,IF(AND(INDIRECT(ADDRESS($C603,44))=0,INDIRECT(ADDRESS($C603,38))="UL"),INDIRECT(ADDRESS($C603,COLUMN())),0),0),IF($D603&gt;0,IF(AND(INDIRECT(ADDRESS($D603,44))=0,INDIRECT(ADDRESS($D603,38))="UL"),INDIRECT(ADDRESS($D603,COLUMN())),0),0),IF($E603&gt;0,IF(AND(INDIRECT(ADDRESS($E603,44))=0,INDIRECT(ADDRESS($E603,38))="UL"),INDIRECT(ADDRESS($E603,COLUMN())),0),0),IF($F603&gt;0,IF(AND(INDIRECT(ADDRESS($F603,44))=0,INDIRECT(ADDRESS($F603,38))="UL"),INDIRECT(ADDRESS($F603,COLUMN())),0),0),IF($G603&gt;0,IF(AND(INDIRECT(ADDRESS($G603,44))=0,INDIRECT(ADDRESS($G603,38))="UL"),INDIRECT(ADDRESS($G603,COLUMN())),0),0),IF($H603&gt;0,IF(AND(INDIRECT(ADDRESS($H603,44))=0,INDIRECT(ADDRESS($H603,38))="UL"),INDIRECT(ADDRESS($H603,COLUMN())),0),0),IF($I603&gt;0,IF(AND(INDIRECT(ADDRESS($I603,44))=0,INDIRECT(ADDRESS($I603,38))="UL"),INDIRECT(ADDRESS($I603,COLUMN())),0),0),IF($J603&gt;0,IF(AND(INDIRECT(ADDRESS($J603,44))=0,INDIRECT(ADDRESS($J603,38))="UL"),INDIRECT(ADDRESS($J603,COLUMN())),0),0),IF($K603&gt;0,IF(AND(INDIRECT(ADDRESS($K603,44))=0,INDIRECT(ADDRESS($K603,38))="UL"),INDIRECT(ADDRESS($K603,COLUMN())),0),0),IF($L603&gt;0,IF(AND(INDIRECT(ADDRESS($L603,44))=0,INDIRECT(ADDRESS($L603,38))="UL"),INDIRECT(ADDRESS($L603,COLUMN())),0),0),IF($M603&gt;0,IF(AND(INDIRECT(ADDRESS($M603,44))=0,INDIRECT(ADDRESS($M603,38))="UL"),INDIRECT(ADDRESS($M603,COLUMN())),0),0))</f>
        <v>0</v>
      </c>
      <c r="BE603" s="57">
        <f t="shared" ca="1" si="413"/>
        <v>0</v>
      </c>
      <c r="BF603" s="57" cm="1">
        <f t="array" aca="1" ref="BF603" ca="1">SUM(IF($C603&gt;0,IF(INDIRECT(ADDRESS($C603,45))=1,INDIRECT(ADDRESS($C603,52))*INDIRECT(ADDRESS($C603,42))/5,0),0), IF($D603&gt;0,IF(INDIRECT(ADDRESS($D603,45))=1,INDIRECT(ADDRESS($D603,52))*INDIRECT(ADDRESS($D603,42))/5,0),0), IF($E603&gt;0,IF(INDIRECT(ADDRESS($E603,45))=1,INDIRECT(ADDRESS($E603,52))*INDIRECT(ADDRESS($E603,42))/5,0),0), IF($F603&gt;0,IF(INDIRECT(ADDRESS($F603,45))=1,INDIRECT(ADDRESS($F603,52))*INDIRECT(ADDRESS($F603,42))/5,0),0), IF($G603&gt;0,IF(INDIRECT(ADDRESS($G603,45))=1,INDIRECT(ADDRESS($G603,52))*INDIRECT(ADDRESS($G603,42))/5,0),0), IF($H603&gt;0,IF(INDIRECT(ADDRESS($H603,45))=1,INDIRECT(ADDRESS($H603,52))*INDIRECT(ADDRESS($H603,42))/5,0),0)
)*$BF$296/100</f>
        <v>0</v>
      </c>
      <c r="BG603" s="19"/>
      <c r="BH603" s="57" cm="1">
        <f t="array" aca="1" ref="BH603" ca="1">SUM(IF($C603&gt;0,IF(AND(INDIRECT(ADDRESS($C603,44))=0,INDIRECT(ADDRESS($C603,38))&lt;&gt;"UL"),INDIRECT(ADDRESS($C603,COLUMN()-11)),0),0),IF($D603&gt;0,IF(AND(INDIRECT(ADDRESS($D603,44))=0,INDIRECT(ADDRESS($D603,38))&lt;&gt;"UL"),INDIRECT(ADDRESS($D603,COLUMN()-11)),0),0),IF($E603&gt;0,IF(AND(INDIRECT(ADDRESS($E603,44))=0,INDIRECT(ADDRESS($E603,38))&lt;&gt;"UL"),INDIRECT(ADDRESS($E603,COLUMN()-11)),0),0),IF($F603&gt;0,IF(AND(INDIRECT(ADDRESS($F603,44))=0,INDIRECT(ADDRESS($F603,38))&lt;&gt;"UL"),INDIRECT(ADDRESS($F603,COLUMN()-11)),0),0),IF($G603&gt;0,IF(AND(INDIRECT(ADDRESS($G603,44))=0,INDIRECT(ADDRESS($G603,38))&lt;&gt;"UL"),INDIRECT(ADDRESS($G603,COLUMN()-11)),0),0),IF($H603&gt;0,IF(AND(INDIRECT(ADDRESS($H603,44))=0,INDIRECT(ADDRESS($H603,38))&lt;&gt;"UL"),INDIRECT(ADDRESS($H603,COLUMN()-11)),0),0),IF($I603&gt;0,IF(AND(INDIRECT(ADDRESS($I603,44))=0,INDIRECT(ADDRESS($I603,38))&lt;&gt;"UL"),INDIRECT(ADDRESS($I603,COLUMN()-11)),0),0),IF($J603&gt;0,IF(AND(INDIRECT(ADDRESS($J603,44))=0,INDIRECT(ADDRESS($J603,38))&lt;&gt;"UL"),INDIRECT(ADDRESS($J603,COLUMN()-11)),0),0),IF($K603&gt;0,IF(AND(INDIRECT(ADDRESS($K603,44))=0,INDIRECT(ADDRESS($K603,38))&lt;&gt;"UL"),INDIRECT(ADDRESS($K603,COLUMN()-11)),0),0),IF($L603&gt;0,IF(AND(INDIRECT(ADDRESS($L603,44))=0,INDIRECT(ADDRESS($L603,38))&lt;&gt;"UL"),INDIRECT(ADDRESS($L603,COLUMN()-11)),0),0),IF($M603&gt;0,IF(AND(INDIRECT(ADDRESS($M603,44))=0,INDIRECT(ADDRESS($M603,38))&lt;&gt;"UL"),INDIRECT(ADDRESS($M603,COLUMN()-11)),0),0))</f>
        <v>0</v>
      </c>
      <c r="BI603" s="57" cm="1">
        <f t="array" aca="1" ref="BI603" ca="1">SUM(IF($C603&gt;0,IF(AND(INDIRECT(ADDRESS($C603,44))=0,INDIRECT(ADDRESS($C603,38))&lt;&gt;"UL"),INDIRECT(ADDRESS($C603,COLUMN()-11)),0),0),IF($D603&gt;0,IF(AND(INDIRECT(ADDRESS($D603,44))=0,INDIRECT(ADDRESS($D603,38))&lt;&gt;"UL"),INDIRECT(ADDRESS($D603,COLUMN()-11)),0),0),IF($E603&gt;0,IF(AND(INDIRECT(ADDRESS($E603,44))=0,INDIRECT(ADDRESS($E603,38))&lt;&gt;"UL"),INDIRECT(ADDRESS($E603,COLUMN()-11)),0),0),IF($F603&gt;0,IF(AND(INDIRECT(ADDRESS($F603,44))=0,INDIRECT(ADDRESS($F603,38))&lt;&gt;"UL"),INDIRECT(ADDRESS($F603,COLUMN()-11)),0),0),IF($G603&gt;0,IF(AND(INDIRECT(ADDRESS($G603,44))=0,INDIRECT(ADDRESS($G603,38))&lt;&gt;"UL"),INDIRECT(ADDRESS($G603,COLUMN()-11)),0),0),IF($H603&gt;0,IF(AND(INDIRECT(ADDRESS($H603,44))=0,INDIRECT(ADDRESS($H603,38))&lt;&gt;"UL"),INDIRECT(ADDRESS($H603,COLUMN()-11)),0),0),IF($I603&gt;0,IF(AND(INDIRECT(ADDRESS($I603,44))=0,INDIRECT(ADDRESS($I603,38))&lt;&gt;"UL"),INDIRECT(ADDRESS($I603,COLUMN()-11)),0),0),IF($J603&gt;0,IF(AND(INDIRECT(ADDRESS($J603,44))=0,INDIRECT(ADDRESS($J603,38))&lt;&gt;"UL"),INDIRECT(ADDRESS($J603,COLUMN()-11)),0),0),IF($K603&gt;0,IF(AND(INDIRECT(ADDRESS($K603,44))=0,INDIRECT(ADDRESS($K603,38))&lt;&gt;"UL"),INDIRECT(ADDRESS($K603,COLUMN()-11)),0),0),IF($L603&gt;0,IF(AND(INDIRECT(ADDRESS($L603,44))=0,INDIRECT(ADDRESS($L603,38))&lt;&gt;"UL"),INDIRECT(ADDRESS($L603,COLUMN()-11)),0),0),IF($M603&gt;0,IF(AND(INDIRECT(ADDRESS($M603,44))=0,INDIRECT(ADDRESS($M603,38))&lt;&gt;"UL"),INDIRECT(ADDRESS($M603,COLUMN()-11)),0),0))</f>
        <v>0</v>
      </c>
      <c r="BJ603" s="57" cm="1">
        <f t="array" aca="1" ref="BJ603" ca="1">SUM(IF($C603&gt;0,IF(AND(INDIRECT(ADDRESS($C603,44))=0,INDIRECT(ADDRESS($C603,38))&lt;&gt;"UL"),INDIRECT(ADDRESS($C603,COLUMN()-11)),0),0),IF($D603&gt;0,IF(AND(INDIRECT(ADDRESS($D603,44))=0,INDIRECT(ADDRESS($D603,38))&lt;&gt;"UL"),INDIRECT(ADDRESS($D603,COLUMN()-11)),0),0),IF($E603&gt;0,IF(AND(INDIRECT(ADDRESS($E603,44))=0,INDIRECT(ADDRESS($E603,38))&lt;&gt;"UL"),INDIRECT(ADDRESS($E603,COLUMN()-11)),0),0),IF($F603&gt;0,IF(AND(INDIRECT(ADDRESS($F603,44))=0,INDIRECT(ADDRESS($F603,38))&lt;&gt;"UL"),INDIRECT(ADDRESS($F603,COLUMN()-11)),0),0),IF($G603&gt;0,IF(AND(INDIRECT(ADDRESS($G603,44))=0,INDIRECT(ADDRESS($G603,38))&lt;&gt;"UL"),INDIRECT(ADDRESS($G603,COLUMN()-11)),0),0),IF($H603&gt;0,IF(AND(INDIRECT(ADDRESS($H603,44))=0,INDIRECT(ADDRESS($H603,38))&lt;&gt;"UL"),INDIRECT(ADDRESS($H603,COLUMN()-11)),0),0),IF($I603&gt;0,IF(AND(INDIRECT(ADDRESS($I603,44))=0,INDIRECT(ADDRESS($I603,38))&lt;&gt;"UL"),INDIRECT(ADDRESS($I603,COLUMN()-11)),0),0),IF($J603&gt;0,IF(AND(INDIRECT(ADDRESS($J603,44))=0,INDIRECT(ADDRESS($J603,38))&lt;&gt;"UL"),INDIRECT(ADDRESS($J603,COLUMN()-11)),0),0),IF($K603&gt;0,IF(AND(INDIRECT(ADDRESS($K603,44))=0,INDIRECT(ADDRESS($K603,38))&lt;&gt;"UL"),INDIRECT(ADDRESS($K603,COLUMN()-11)),0),0),IF($L603&gt;0,IF(AND(INDIRECT(ADDRESS($L603,44))=0,INDIRECT(ADDRESS($L603,38))&lt;&gt;"UL"),INDIRECT(ADDRESS($L603,COLUMN()-11)),0),0),IF($M603&gt;0,IF(AND(INDIRECT(ADDRESS($M603,44))=0,INDIRECT(ADDRESS($M603,38))&lt;&gt;"UL"),INDIRECT(ADDRESS($M603,COLUMN()-11)),0),0))</f>
        <v>0</v>
      </c>
      <c r="BK603" s="57">
        <f t="shared" ca="1" si="414"/>
        <v>0</v>
      </c>
      <c r="BL603" s="58">
        <f t="shared" ca="1" si="415"/>
        <v>0</v>
      </c>
      <c r="BM603" s="57" cm="1">
        <f t="array" aca="1" ref="BM603" ca="1">SUM(IF($C603&gt;0,IF(AND(INDIRECT(ADDRESS($C603,44))=0,INDIRECT(ADDRESS($C603,38))&lt;&gt;"UL"),INDIRECT(ADDRESS($C603,COLUMN()-12)),0),0), IF($D603&gt;0,IF(AND(INDIRECT(ADDRESS($D603,44))=0,INDIRECT(ADDRESS($D603,38))&lt;&gt;"UL"),INDIRECT(ADDRESS($D603,COLUMN()-12)),0),0), IF($E603&gt;0,IF(AND(INDIRECT(ADDRESS($E603,44))=0,INDIRECT(ADDRESS($E603,38))&lt;&gt;"UL"),INDIRECT(ADDRESS($E603,COLUMN()-12)),0),0), IF($F603&gt;0,IF(AND(INDIRECT(ADDRESS($F603,44))=0,INDIRECT(ADDRESS($F603,38))&lt;&gt;"UL"),INDIRECT(ADDRESS($F603,COLUMN()-12)),0),0), IF($G603&gt;0,IF(AND(INDIRECT(ADDRESS($G603,44))=0,INDIRECT(ADDRESS($G603,38))&lt;&gt;"UL"),INDIRECT(ADDRESS($G603,COLUMN()-12)),0),0), IF($H603&gt;0,IF(AND(INDIRECT(ADDRESS($H603,44))=0,INDIRECT(ADDRESS($H603,38))&lt;&gt;"UL"),INDIRECT(ADDRESS($H603,COLUMN()-12)),0),0), IF($I603&gt;0,IF(AND(INDIRECT(ADDRESS($I603,44))=0,INDIRECT(ADDRESS($I603,38))&lt;&gt;"UL"),INDIRECT(ADDRESS($I603,COLUMN()-12)),0),0), IF($J603&gt;0,IF(AND(INDIRECT(ADDRESS($J603,44))=0,INDIRECT(ADDRESS($J603,38))&lt;&gt;"UL"),INDIRECT(ADDRESS($J603,COLUMN()-12)),0),0), IF($K603&gt;0,IF(AND(INDIRECT(ADDRESS($K603,44))=0,INDIRECT(ADDRESS($K603,38))&lt;&gt;"UL"),INDIRECT(ADDRESS($K603,COLUMN()-11)),0),0), IF($L603&gt;0,IF(AND(INDIRECT(ADDRESS($L603,44))=0,INDIRECT(ADDRESS($L603,38))&lt;&gt;"UL"),INDIRECT(ADDRESS($L603,COLUMN()-11)),0),0), IF($M603&gt;0,IF(AND(INDIRECT(ADDRESS($M603,44))=0,INDIRECT(ADDRESS($M603,38))&lt;&gt;"UL"),INDIRECT(ADDRESS($M603,COLUMN()-11)),0),0))</f>
        <v>0</v>
      </c>
      <c r="BN603" s="57" cm="1">
        <f t="array" aca="1" ref="BN603" ca="1">SUM(IF($C603&gt;0,IF(AND(INDIRECT(ADDRESS($C603,44))=0,INDIRECT(ADDRESS($C603,38))&lt;&gt;"UL"),INDIRECT(ADDRESS($C603,COLUMN()-12)),0),0), IF($D603&gt;0,IF(AND(INDIRECT(ADDRESS($D603,44))=0,INDIRECT(ADDRESS($D603,38))&lt;&gt;"UL"),INDIRECT(ADDRESS($D603,COLUMN()-12)),0),0), IF($E603&gt;0,IF(AND(INDIRECT(ADDRESS($E603,44))=0,INDIRECT(ADDRESS($E603,38))&lt;&gt;"UL"),INDIRECT(ADDRESS($E603,COLUMN()-12)),0),0), IF($F603&gt;0,IF(AND(INDIRECT(ADDRESS($F603,44))=0,INDIRECT(ADDRESS($F603,38))&lt;&gt;"UL"),INDIRECT(ADDRESS($F603,COLUMN()-12)),0),0), IF($G603&gt;0,IF(AND(INDIRECT(ADDRESS($G603,44))=0,INDIRECT(ADDRESS($G603,38))&lt;&gt;"UL"),INDIRECT(ADDRESS($G603,COLUMN()-12)),0),0), IF($H603&gt;0,IF(AND(INDIRECT(ADDRESS($H603,44))=0,INDIRECT(ADDRESS($H603,38))&lt;&gt;"UL"),INDIRECT(ADDRESS($H603,COLUMN()-12)),0),0), IF($I603&gt;0,IF(AND(INDIRECT(ADDRESS($I603,44))=0,INDIRECT(ADDRESS($I603,38))&lt;&gt;"UL"),INDIRECT(ADDRESS($I603,COLUMN()-12)),0),0), IF($J603&gt;0,IF(AND(INDIRECT(ADDRESS($J603,44))=0,INDIRECT(ADDRESS($J603,38))&lt;&gt;"UL"),INDIRECT(ADDRESS($J603,COLUMN()-12)),0),0), IF($K603&gt;0,IF(AND(INDIRECT(ADDRESS($K603,44))=0,INDIRECT(ADDRESS($K603,38))&lt;&gt;"UL"),INDIRECT(ADDRESS($K603,COLUMN()-11)),0),0), IF($L603&gt;0,IF(AND(INDIRECT(ADDRESS($L603,44))=0,INDIRECT(ADDRESS($L603,38))&lt;&gt;"UL"),INDIRECT(ADDRESS($L603,COLUMN()-11)),0),0), IF($M603&gt;0,IF(AND(INDIRECT(ADDRESS($M603,44))=0,INDIRECT(ADDRESS($M603,38))&lt;&gt;"UL"),INDIRECT(ADDRESS($M603,COLUMN()-11)),0),0))</f>
        <v>0</v>
      </c>
      <c r="BO603" s="57" cm="1">
        <f t="array" aca="1" ref="BO603" ca="1">SUM(IF($C603&gt;0,IF(AND(INDIRECT(ADDRESS($C603,44))=0,INDIRECT(ADDRESS($C603,38))&lt;&gt;"UL"),INDIRECT(ADDRESS($C603,COLUMN()-12)),0),0), IF($D603&gt;0,IF(AND(INDIRECT(ADDRESS($D603,44))=0,INDIRECT(ADDRESS($D603,38))&lt;&gt;"UL"),INDIRECT(ADDRESS($D603,COLUMN()-12)),0),0), IF($E603&gt;0,IF(AND(INDIRECT(ADDRESS($E603,44))=0,INDIRECT(ADDRESS($E603,38))&lt;&gt;"UL"),INDIRECT(ADDRESS($E603,COLUMN()-12)),0),0), IF($F603&gt;0,IF(AND(INDIRECT(ADDRESS($F603,44))=0,INDIRECT(ADDRESS($F603,38))&lt;&gt;"UL"),INDIRECT(ADDRESS($F603,COLUMN()-12)),0),0), IF($G603&gt;0,IF(AND(INDIRECT(ADDRESS($G603,44))=0,INDIRECT(ADDRESS($G603,38))&lt;&gt;"UL"),INDIRECT(ADDRESS($G603,COLUMN()-12)),0),0), IF($H603&gt;0,IF(AND(INDIRECT(ADDRESS($H603,44))=0,INDIRECT(ADDRESS($H603,38))&lt;&gt;"UL"),INDIRECT(ADDRESS($H603,COLUMN()-12)),0),0), IF($I603&gt;0,IF(AND(INDIRECT(ADDRESS($I603,44))=0,INDIRECT(ADDRESS($I603,38))&lt;&gt;"UL"),INDIRECT(ADDRESS($I603,COLUMN()-12)),0),0), IF($J603&gt;0,IF(AND(INDIRECT(ADDRESS($J603,44))=0,INDIRECT(ADDRESS($J603,38))&lt;&gt;"UL"),INDIRECT(ADDRESS($J603,COLUMN()-12)),0),0), IF($K603&gt;0,IF(AND(INDIRECT(ADDRESS($K603,44))=0,INDIRECT(ADDRESS($K603,38))&lt;&gt;"UL"),INDIRECT(ADDRESS($K603,COLUMN()-11)),0),0), IF($L603&gt;0,IF(AND(INDIRECT(ADDRESS($L603,44))=0,INDIRECT(ADDRESS($L603,38))&lt;&gt;"UL"),INDIRECT(ADDRESS($L603,COLUMN()-11)),0),0), IF($M603&gt;0,IF(AND(INDIRECT(ADDRESS($M603,44))=0,INDIRECT(ADDRESS($M603,38))&lt;&gt;"UL"),INDIRECT(ADDRESS($M603,COLUMN()-11)),0),0))</f>
        <v>0</v>
      </c>
      <c r="BP603" s="57" cm="1">
        <f t="array" aca="1" ref="BP603" ca="1">SUM(IF($C603&gt;0,IF(AND(INDIRECT(ADDRESS($C603,44))=0,INDIRECT(ADDRESS($C603,38))&lt;&gt;"UL"),INDIRECT(ADDRESS($C603,COLUMN()-12)),0),0), IF($D603&gt;0,IF(AND(INDIRECT(ADDRESS($D603,44))=0,INDIRECT(ADDRESS($D603,38))&lt;&gt;"UL"),INDIRECT(ADDRESS($D603,COLUMN()-12)),0),0), IF($E603&gt;0,IF(AND(INDIRECT(ADDRESS($E603,44))=0,INDIRECT(ADDRESS($E603,38))&lt;&gt;"UL"),INDIRECT(ADDRESS($E603,COLUMN()-12)),0),0), IF($F603&gt;0,IF(AND(INDIRECT(ADDRESS($F603,44))=0,INDIRECT(ADDRESS($F603,38))&lt;&gt;"UL"),INDIRECT(ADDRESS($F603,COLUMN()-12)),0),0), IF($G603&gt;0,IF(AND(INDIRECT(ADDRESS($G603,44))=0,INDIRECT(ADDRESS($G603,38))&lt;&gt;"UL"),INDIRECT(ADDRESS($G603,COLUMN()-12)),0),0), IF($H603&gt;0,IF(AND(INDIRECT(ADDRESS($H603,44))=0,INDIRECT(ADDRESS($H603,38))&lt;&gt;"UL"),INDIRECT(ADDRESS($H603,COLUMN()-12)),0),0), IF($I603&gt;0,IF(AND(INDIRECT(ADDRESS($I603,44))=0,INDIRECT(ADDRESS($I603,38))&lt;&gt;"UL"),INDIRECT(ADDRESS($I603,COLUMN()-12)),0),0), IF($J603&gt;0,IF(AND(INDIRECT(ADDRESS($J603,44))=0,INDIRECT(ADDRESS($J603,38))&lt;&gt;"UL"),INDIRECT(ADDRESS($J603,COLUMN()-12)),0),0), IF($K603&gt;0,IF(AND(INDIRECT(ADDRESS($K603,44))=0,INDIRECT(ADDRESS($K603,38))&lt;&gt;"UL"),INDIRECT(ADDRESS($K603,COLUMN()-11)),0),0), IF($L603&gt;0,IF(AND(INDIRECT(ADDRESS($L603,44))=0,INDIRECT(ADDRESS($L603,38))&lt;&gt;"UL"),INDIRECT(ADDRESS($L603,COLUMN()-11)),0),0), IF($M603&gt;0,IF(AND(INDIRECT(ADDRESS($M603,44))=0,INDIRECT(ADDRESS($M603,38))&lt;&gt;"UL"),INDIRECT(ADDRESS($M603,COLUMN()-11)),0),0))</f>
        <v>0</v>
      </c>
      <c r="BQ603" s="57">
        <f t="shared" ca="1" si="416"/>
        <v>0</v>
      </c>
      <c r="BR603" s="161"/>
      <c r="BS603" s="56"/>
      <c r="BT603" s="56"/>
      <c r="BU603" s="87"/>
      <c r="BV603" s="57"/>
      <c r="BW603" s="57"/>
      <c r="BX603" s="57"/>
      <c r="BY603" s="57"/>
      <c r="BZ603" s="57"/>
      <c r="CA603" s="57"/>
      <c r="CB603" s="57"/>
      <c r="CC603" s="57"/>
      <c r="CD603" s="57"/>
      <c r="CE603" s="57"/>
      <c r="CF603" s="57"/>
      <c r="CG603" s="57"/>
      <c r="CH603" s="57"/>
      <c r="CI603" s="19"/>
      <c r="CJ603" s="19"/>
      <c r="CK603" s="57"/>
      <c r="CL603" s="57"/>
      <c r="CM603" s="56"/>
      <c r="CN603" s="59"/>
    </row>
    <row r="604" spans="1:92" x14ac:dyDescent="0.25">
      <c r="A604" s="65" t="s">
        <v>616</v>
      </c>
      <c r="B604" s="74">
        <v>583</v>
      </c>
      <c r="C604" s="74">
        <v>591</v>
      </c>
      <c r="D604" s="74">
        <v>592</v>
      </c>
      <c r="E604" s="74"/>
      <c r="F604" s="74"/>
      <c r="G604" s="74"/>
      <c r="H604" s="74"/>
      <c r="I604" s="74"/>
      <c r="J604" s="74"/>
      <c r="K604" s="74"/>
      <c r="L604" s="74"/>
      <c r="M604" s="74"/>
      <c r="N604" s="67">
        <f t="shared" ca="1" si="407"/>
        <v>38</v>
      </c>
      <c r="O604" s="67" t="str" cm="1">
        <f t="array" aca="1" ref="O604" ca="1">INDIRECT(ADDRESS($B604,COLUMN()))</f>
        <v>Fighter</v>
      </c>
      <c r="P604" s="67" cm="1">
        <f t="array" aca="1" ref="P604" ca="1">INDIRECT(ADDRESS($B604,COLUMN()))</f>
        <v>4</v>
      </c>
      <c r="Q604" s="67" cm="1">
        <f t="array" aca="1" ref="Q604" ca="1">INDIRECT(ADDRESS($B604,COLUMN()))</f>
        <v>0</v>
      </c>
      <c r="R604" s="67" cm="1">
        <f t="array" aca="1" ref="R604" ca="1">INDIRECT(ADDRESS($B604,COLUMN()))</f>
        <v>0</v>
      </c>
      <c r="S604" s="67" cm="1">
        <f t="array" aca="1" ref="S604" ca="1">INDIRECT(ADDRESS($B604,COLUMN()))</f>
        <v>3</v>
      </c>
      <c r="T604" s="67" t="str" cm="1">
        <f t="array" aca="1" ref="T604" ca="1">INDIRECT(ADDRESS($B604,COLUMN()))</f>
        <v>1-8</v>
      </c>
      <c r="U604" s="67" cm="1">
        <f t="array" aca="1" ref="U604" ca="1">INDIRECT(ADDRESS($B604,COLUMN()))</f>
        <v>8</v>
      </c>
      <c r="V604" s="67" cm="1">
        <f t="array" aca="1" ref="V604" ca="1">INDIRECT(ADDRESS($B604,COLUMN()))</f>
        <v>0</v>
      </c>
      <c r="W604" s="67" cm="1">
        <f t="array" aca="1" ref="W604" ca="1">INDIRECT(ADDRESS($B604,COLUMN()))</f>
        <v>4</v>
      </c>
      <c r="X604" s="67" cm="1">
        <f t="array" aca="1" ref="X604" ca="1">INDIRECT(ADDRESS($B604,COLUMN()))</f>
        <v>9</v>
      </c>
      <c r="Y604" s="67" cm="1">
        <f t="array" aca="1" ref="Y604" ca="1">INDIRECT(ADDRESS($B604,COLUMN()))</f>
        <v>0</v>
      </c>
      <c r="Z604" s="67" cm="1">
        <f t="array" aca="1" ref="Z604" ca="1">INDIRECT(ADDRESS($B604,COLUMN()))</f>
        <v>5</v>
      </c>
      <c r="AA604" s="67" t="str" cm="1">
        <f t="array" aca="1" ref="AA604" ca="1">INDIRECT(ADDRESS($B604,COLUMN()))</f>
        <v>Rocket Boosters, Jink</v>
      </c>
      <c r="AB604" s="56">
        <f t="shared" ca="1" si="408"/>
        <v>1.016991681462482</v>
      </c>
      <c r="AC604" s="56">
        <f t="shared" ca="1" si="409"/>
        <v>0.93579364322177638</v>
      </c>
      <c r="AD604" s="56">
        <f t="shared" ca="1" si="410"/>
        <v>3.2549344112061789</v>
      </c>
      <c r="AF604" s="65"/>
      <c r="AG604" s="65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52"/>
      <c r="AU604" s="54" t="s">
        <v>33</v>
      </c>
      <c r="AV604" s="57" cm="1">
        <f t="array" aca="1" ref="AV604" ca="1">SUM(IF($C604&gt;0,IF(AND(INDIRECT(ADDRESS($C604,44))=0,INDIRECT(ADDRESS($C604,38))="UL",ISERROR(SEARCH("Rear",INDIRECT(ADDRESS($C604,33)))),ISERROR(SEARCH("Side",INDIRECT(ADDRESS($C604,33))))),INDIRECT(ADDRESS($C604,COLUMN())),0),0),IF($D604&gt;0,IF(AND(INDIRECT(ADDRESS($D604,44))=0,INDIRECT(ADDRESS($D604,38))="UL",ISERROR(SEARCH("Rear",INDIRECT(ADDRESS($D604,33)))),ISERROR(SEARCH("Side",INDIRECT(ADDRESS($D604,33))))),INDIRECT(ADDRESS($D604,COLUMN())),0),0),IF($E604&gt;0,IF(AND(INDIRECT(ADDRESS($E604,44))=0,INDIRECT(ADDRESS($E604,38))="UL",ISERROR(SEARCH("Rear",INDIRECT(ADDRESS($E604,33)))),ISERROR(SEARCH("Side",INDIRECT(ADDRESS($E604,33))))),INDIRECT(ADDRESS($E604,COLUMN())),0),0),IF($F604&gt;0,IF(AND(INDIRECT(ADDRESS($F604,44))=0,INDIRECT(ADDRESS($F604,38))="UL",ISERROR(SEARCH("Rear",INDIRECT(ADDRESS($F604,33)))),ISERROR(SEARCH("Side",INDIRECT(ADDRESS($F604,33))))),INDIRECT(ADDRESS($F604,COLUMN())),0),0),IF($G604&gt;0,IF(AND(INDIRECT(ADDRESS($G604,44))=0,INDIRECT(ADDRESS($G604,38))="UL",ISERROR(SEARCH("Rear",INDIRECT(ADDRESS($G604,33)))),ISERROR(SEARCH("Side",INDIRECT(ADDRESS($G604,33))))),INDIRECT(ADDRESS($G604,COLUMN())),0),0),IF($H604&gt;0,IF(AND(INDIRECT(ADDRESS($H604,44))=0,INDIRECT(ADDRESS($H604,38))="UL",ISERROR(SEARCH("Rear",INDIRECT(ADDRESS($H604,33)))),ISERROR(SEARCH("Side",INDIRECT(ADDRESS($H604,33))))),INDIRECT(ADDRESS($H604,COLUMN())),0),0),IF($I604&gt;0,IF(AND(INDIRECT(ADDRESS($I604,44))=0,INDIRECT(ADDRESS($I604,38))="UL",ISERROR(SEARCH("Rear",INDIRECT(ADDRESS($I604,33)))),ISERROR(SEARCH("Side",INDIRECT(ADDRESS($I604,33))))),INDIRECT(ADDRESS($I604,COLUMN())),0),0),IF($J604&gt;0,IF(AND(INDIRECT(ADDRESS($J604,44))=0,INDIRECT(ADDRESS($J604,38))="UL",ISERROR(SEARCH("Rear",INDIRECT(ADDRESS($J604,33)))),ISERROR(SEARCH("Side",INDIRECT(ADDRESS($J604,33))))),INDIRECT(ADDRESS($J604,COLUMN())),0),0),IF($K604&gt;0,IF(AND(INDIRECT(ADDRESS($K604,44))=0,INDIRECT(ADDRESS($K604,38))="UL",ISERROR(SEARCH("Rear",INDIRECT(ADDRESS($K604,33)))),ISERROR(SEARCH("Side",INDIRECT(ADDRESS($K604,33))))),INDIRECT(ADDRESS($K604,COLUMN())),0),0),IF($L604&gt;0,IF(AND(INDIRECT(ADDRESS($L604,44))=0,INDIRECT(ADDRESS($L604,38))="UL",ISERROR(SEARCH("Rear",INDIRECT(ADDRESS($L604,33)))),ISERROR(SEARCH("Side",INDIRECT(ADDRESS($L604,33))))),INDIRECT(ADDRESS($L604,COLUMN())),0),0),IF($M604&gt;0,IF(AND(INDIRECT(ADDRESS($M604,44))=0,INDIRECT(ADDRESS($M604,38))="UL",ISERROR(SEARCH("Rear",INDIRECT(ADDRESS($M604,33)))),ISERROR(SEARCH("Side",INDIRECT(ADDRESS($M604,33))))),INDIRECT(ADDRESS($M604,COLUMN())),0),0))</f>
        <v>3.333333333333333</v>
      </c>
      <c r="AW604" s="57" cm="1">
        <f t="array" aca="1" ref="AW604" ca="1">SUM(IF($C604&gt;0,IF(AND(INDIRECT(ADDRESS($C604,44))=0,INDIRECT(ADDRESS($C604,38))="UL",ISERROR(SEARCH("Rear",INDIRECT(ADDRESS($C604,33)))),ISERROR(SEARCH("Side",INDIRECT(ADDRESS($C604,33))))),INDIRECT(ADDRESS($C604,COLUMN())),0),0),IF($D604&gt;0,IF(AND(INDIRECT(ADDRESS($D604,44))=0,INDIRECT(ADDRESS($D604,38))="UL",ISERROR(SEARCH("Rear",INDIRECT(ADDRESS($D604,33)))),ISERROR(SEARCH("Side",INDIRECT(ADDRESS($D604,33))))),INDIRECT(ADDRESS($D604,COLUMN())),0),0),IF($E604&gt;0,IF(AND(INDIRECT(ADDRESS($E604,44))=0,INDIRECT(ADDRESS($E604,38))="UL",ISERROR(SEARCH("Rear",INDIRECT(ADDRESS($E604,33)))),ISERROR(SEARCH("Side",INDIRECT(ADDRESS($E604,33))))),INDIRECT(ADDRESS($E604,COLUMN())),0),0),IF($F604&gt;0,IF(AND(INDIRECT(ADDRESS($F604,44))=0,INDIRECT(ADDRESS($F604,38))="UL",ISERROR(SEARCH("Rear",INDIRECT(ADDRESS($F604,33)))),ISERROR(SEARCH("Side",INDIRECT(ADDRESS($F604,33))))),INDIRECT(ADDRESS($F604,COLUMN())),0),0),IF($G604&gt;0,IF(AND(INDIRECT(ADDRESS($G604,44))=0,INDIRECT(ADDRESS($G604,38))="UL",ISERROR(SEARCH("Rear",INDIRECT(ADDRESS($G604,33)))),ISERROR(SEARCH("Side",INDIRECT(ADDRESS($G604,33))))),INDIRECT(ADDRESS($G604,COLUMN())),0),0),IF($H604&gt;0,IF(AND(INDIRECT(ADDRESS($H604,44))=0,INDIRECT(ADDRESS($H604,38))="UL",ISERROR(SEARCH("Rear",INDIRECT(ADDRESS($H604,33)))),ISERROR(SEARCH("Side",INDIRECT(ADDRESS($H604,33))))),INDIRECT(ADDRESS($H604,COLUMN())),0),0),IF($I604&gt;0,IF(AND(INDIRECT(ADDRESS($I604,44))=0,INDIRECT(ADDRESS($I604,38))="UL",ISERROR(SEARCH("Rear",INDIRECT(ADDRESS($I604,33)))),ISERROR(SEARCH("Side",INDIRECT(ADDRESS($I604,33))))),INDIRECT(ADDRESS($I604,COLUMN())),0),0),IF($J604&gt;0,IF(AND(INDIRECT(ADDRESS($J604,44))=0,INDIRECT(ADDRESS($J604,38))="UL",ISERROR(SEARCH("Rear",INDIRECT(ADDRESS($J604,33)))),ISERROR(SEARCH("Side",INDIRECT(ADDRESS($J604,33))))),INDIRECT(ADDRESS($J604,COLUMN())),0),0),IF($K604&gt;0,IF(AND(INDIRECT(ADDRESS($K604,44))=0,INDIRECT(ADDRESS($K604,38))="UL",ISERROR(SEARCH("Rear",INDIRECT(ADDRESS($K604,33)))),ISERROR(SEARCH("Side",INDIRECT(ADDRESS($K604,33))))),INDIRECT(ADDRESS($K604,COLUMN())),0),0),IF($L604&gt;0,IF(AND(INDIRECT(ADDRESS($L604,44))=0,INDIRECT(ADDRESS($L604,38))="UL",ISERROR(SEARCH("Rear",INDIRECT(ADDRESS($L604,33)))),ISERROR(SEARCH("Side",INDIRECT(ADDRESS($L604,33))))),INDIRECT(ADDRESS($L604,COLUMN())),0),0),IF($M604&gt;0,IF(AND(INDIRECT(ADDRESS($M604,44))=0,INDIRECT(ADDRESS($M604,38))="UL",ISERROR(SEARCH("Rear",INDIRECT(ADDRESS($M604,33)))),ISERROR(SEARCH("Side",INDIRECT(ADDRESS($M604,33))))),INDIRECT(ADDRESS($M604,COLUMN())),0),0))</f>
        <v>1.6666666666666665</v>
      </c>
      <c r="AX604" s="57" cm="1">
        <f t="array" aca="1" ref="AX604" ca="1">SUM(IF($C604&gt;0,IF(AND(INDIRECT(ADDRESS($C604,44))=0,INDIRECT(ADDRESS($C604,38))="UL",ISERROR(SEARCH("Rear",INDIRECT(ADDRESS($C604,33)))),ISERROR(SEARCH("Side",INDIRECT(ADDRESS($C604,33))))),INDIRECT(ADDRESS($C604,COLUMN())),0),0),IF($D604&gt;0,IF(AND(INDIRECT(ADDRESS($D604,44))=0,INDIRECT(ADDRESS($D604,38))="UL",ISERROR(SEARCH("Rear",INDIRECT(ADDRESS($D604,33)))),ISERROR(SEARCH("Side",INDIRECT(ADDRESS($D604,33))))),INDIRECT(ADDRESS($D604,COLUMN())),0),0),IF($E604&gt;0,IF(AND(INDIRECT(ADDRESS($E604,44))=0,INDIRECT(ADDRESS($E604,38))="UL",ISERROR(SEARCH("Rear",INDIRECT(ADDRESS($E604,33)))),ISERROR(SEARCH("Side",INDIRECT(ADDRESS($E604,33))))),INDIRECT(ADDRESS($E604,COLUMN())),0),0),IF($F604&gt;0,IF(AND(INDIRECT(ADDRESS($F604,44))=0,INDIRECT(ADDRESS($F604,38))="UL",ISERROR(SEARCH("Rear",INDIRECT(ADDRESS($F604,33)))),ISERROR(SEARCH("Side",INDIRECT(ADDRESS($F604,33))))),INDIRECT(ADDRESS($F604,COLUMN())),0),0),IF($G604&gt;0,IF(AND(INDIRECT(ADDRESS($G604,44))=0,INDIRECT(ADDRESS($G604,38))="UL",ISERROR(SEARCH("Rear",INDIRECT(ADDRESS($G604,33)))),ISERROR(SEARCH("Side",INDIRECT(ADDRESS($G604,33))))),INDIRECT(ADDRESS($G604,COLUMN())),0),0),IF($H604&gt;0,IF(AND(INDIRECT(ADDRESS($H604,44))=0,INDIRECT(ADDRESS($H604,38))="UL",ISERROR(SEARCH("Rear",INDIRECT(ADDRESS($H604,33)))),ISERROR(SEARCH("Side",INDIRECT(ADDRESS($H604,33))))),INDIRECT(ADDRESS($H604,COLUMN())),0),0),IF($I604&gt;0,IF(AND(INDIRECT(ADDRESS($I604,44))=0,INDIRECT(ADDRESS($I604,38))="UL",ISERROR(SEARCH("Rear",INDIRECT(ADDRESS($I604,33)))),ISERROR(SEARCH("Side",INDIRECT(ADDRESS($I604,33))))),INDIRECT(ADDRESS($I604,COLUMN())),0),0),IF($J604&gt;0,IF(AND(INDIRECT(ADDRESS($J604,44))=0,INDIRECT(ADDRESS($J604,38))="UL",ISERROR(SEARCH("Rear",INDIRECT(ADDRESS($J604,33)))),ISERROR(SEARCH("Side",INDIRECT(ADDRESS($J604,33))))),INDIRECT(ADDRESS($J604,COLUMN())),0),0),IF($K604&gt;0,IF(AND(INDIRECT(ADDRESS($K604,44))=0,INDIRECT(ADDRESS($K604,38))="UL",ISERROR(SEARCH("Rear",INDIRECT(ADDRESS($K604,33)))),ISERROR(SEARCH("Side",INDIRECT(ADDRESS($K604,33))))),INDIRECT(ADDRESS($K604,COLUMN())),0),0),IF($L604&gt;0,IF(AND(INDIRECT(ADDRESS($L604,44))=0,INDIRECT(ADDRESS($L604,38))="UL",ISERROR(SEARCH("Rear",INDIRECT(ADDRESS($L604,33)))),ISERROR(SEARCH("Side",INDIRECT(ADDRESS($L604,33))))),INDIRECT(ADDRESS($L604,COLUMN())),0),0),IF($M604&gt;0,IF(AND(INDIRECT(ADDRESS($M604,44))=0,INDIRECT(ADDRESS($M604,38))="UL",ISERROR(SEARCH("Rear",INDIRECT(ADDRESS($M604,33)))),ISERROR(SEARCH("Side",INDIRECT(ADDRESS($M604,33))))),INDIRECT(ADDRESS($M604,COLUMN())),0),0))</f>
        <v>0.44444444444444442</v>
      </c>
      <c r="AY604" s="58">
        <f t="shared" ca="1" si="411"/>
        <v>3.333333333333333</v>
      </c>
      <c r="AZ604" s="58">
        <f t="shared" ca="1" si="412"/>
        <v>1.8148148148148149</v>
      </c>
      <c r="BA604" s="58" cm="1">
        <f t="array" aca="1" ref="BA604" ca="1">SUM(IF($C604&gt;0,IF(AND(INDIRECT(ADDRESS($C604,44))=0,INDIRECT(ADDRESS($C604,38))="UL"),INDIRECT(ADDRESS($C604,COLUMN())),0),0),IF($D604&gt;0,IF(AND(INDIRECT(ADDRESS($D604,44))=0,INDIRECT(ADDRESS($D604,38))="UL"),INDIRECT(ADDRESS($D604,COLUMN())),0),0),IF($E604&gt;0,IF(AND(INDIRECT(ADDRESS($E604,44))=0,INDIRECT(ADDRESS($E604,38))="UL"),INDIRECT(ADDRESS($E604,COLUMN())),0),0),IF($F604&gt;0,IF(AND(INDIRECT(ADDRESS($F604,44))=0,INDIRECT(ADDRESS($F604,38))="UL"),INDIRECT(ADDRESS($F604,COLUMN())),0),0),IF($G604&gt;0,IF(AND(INDIRECT(ADDRESS($G604,44))=0,INDIRECT(ADDRESS($G604,38))="UL"),INDIRECT(ADDRESS($G604,COLUMN())),0),0),IF($H604&gt;0,IF(AND(INDIRECT(ADDRESS($H604,44))=0,INDIRECT(ADDRESS($H604,38))="UL"),INDIRECT(ADDRESS($H604,COLUMN())),0),0),IF($I604&gt;0,IF(AND(INDIRECT(ADDRESS($I604,44))=0,INDIRECT(ADDRESS($I604,38))="UL"),INDIRECT(ADDRESS($I604,COLUMN())),0),0),IF($J604&gt;0,IF(AND(INDIRECT(ADDRESS($J604,44))=0,INDIRECT(ADDRESS($J604,38))="UL"),INDIRECT(ADDRESS($J604,COLUMN())),0),0),IF($K604&gt;0,IF(AND(INDIRECT(ADDRESS($K604,44))=0,INDIRECT(ADDRESS($K604,38))="UL"),INDIRECT(ADDRESS($K604,COLUMN())),0),0),IF($L604&gt;0,IF(AND(INDIRECT(ADDRESS($L604,44))=0,INDIRECT(ADDRESS($L604,38))="UL"),INDIRECT(ADDRESS($L604,COLUMN())),0),0),IF($M604&gt;0,IF(AND(INDIRECT(ADDRESS($M604,44))=0,INDIRECT(ADDRESS($M604,38))="UL"),INDIRECT(ADDRESS($M604,COLUMN())),0),0))</f>
        <v>0.50370370370370376</v>
      </c>
      <c r="BB604" s="58" cm="1">
        <f t="array" aca="1" ref="BB604" ca="1">SUM(IF($C604&gt;0,IF(AND(INDIRECT(ADDRESS($C604,44))=0,INDIRECT(ADDRESS($C604,38))="UL"),INDIRECT(ADDRESS($C604,COLUMN())),0),0),IF($D604&gt;0,IF(AND(INDIRECT(ADDRESS($D604,44))=0,INDIRECT(ADDRESS($D604,38))="UL"),INDIRECT(ADDRESS($D604,COLUMN())),0),0),IF($E604&gt;0,IF(AND(INDIRECT(ADDRESS($E604,44))=0,INDIRECT(ADDRESS($E604,38))="UL"),INDIRECT(ADDRESS($E604,COLUMN())),0),0),IF($F604&gt;0,IF(AND(INDIRECT(ADDRESS($F604,44))=0,INDIRECT(ADDRESS($F604,38))="UL"),INDIRECT(ADDRESS($F604,COLUMN())),0),0),IF($G604&gt;0,IF(AND(INDIRECT(ADDRESS($G604,44))=0,INDIRECT(ADDRESS($G604,38))="UL"),INDIRECT(ADDRESS($G604,COLUMN())),0),0),IF($H604&gt;0,IF(AND(INDIRECT(ADDRESS($H604,44))=0,INDIRECT(ADDRESS($H604,38))="UL"),INDIRECT(ADDRESS($H604,COLUMN())),0),0),IF($I604&gt;0,IF(AND(INDIRECT(ADDRESS($I604,44))=0,INDIRECT(ADDRESS($I604,38))="UL"),INDIRECT(ADDRESS($I604,COLUMN())),0),0),IF($J604&gt;0,IF(AND(INDIRECT(ADDRESS($J604,44))=0,INDIRECT(ADDRESS($J604,38))="UL"),INDIRECT(ADDRESS($J604,COLUMN())),0),0),IF($K604&gt;0,IF(AND(INDIRECT(ADDRESS($K604,44))=0,INDIRECT(ADDRESS($K604,38))="UL"),INDIRECT(ADDRESS($K604,COLUMN())),0),0),IF($L604&gt;0,IF(AND(INDIRECT(ADDRESS($L604,44))=0,INDIRECT(ADDRESS($L604,38))="UL"),INDIRECT(ADDRESS($L604,COLUMN())),0),0),IF($M604&gt;0,IF(AND(INDIRECT(ADDRESS($M604,44))=0,INDIRECT(ADDRESS($M604,38))="UL"),INDIRECT(ADDRESS($M604,COLUMN())),0),0))</f>
        <v>0.94814814814814818</v>
      </c>
      <c r="BC604" s="58" cm="1">
        <f t="array" aca="1" ref="BC604" ca="1">SUM(IF($C604&gt;0,IF(AND(INDIRECT(ADDRESS($C604,44))=0,INDIRECT(ADDRESS($C604,38))="UL"),INDIRECT(ADDRESS($C604,COLUMN())),0),0),IF($D604&gt;0,IF(AND(INDIRECT(ADDRESS($D604,44))=0,INDIRECT(ADDRESS($D604,38))="UL"),INDIRECT(ADDRESS($D604,COLUMN())),0),0),IF($E604&gt;0,IF(AND(INDIRECT(ADDRESS($E604,44))=0,INDIRECT(ADDRESS($E604,38))="UL"),INDIRECT(ADDRESS($E604,COLUMN())),0),0),IF($F604&gt;0,IF(AND(INDIRECT(ADDRESS($F604,44))=0,INDIRECT(ADDRESS($F604,38))="UL"),INDIRECT(ADDRESS($F604,COLUMN())),0),0),IF($G604&gt;0,IF(AND(INDIRECT(ADDRESS($G604,44))=0,INDIRECT(ADDRESS($G604,38))="UL"),INDIRECT(ADDRESS($G604,COLUMN())),0),0),IF($H604&gt;0,IF(AND(INDIRECT(ADDRESS($H604,44))=0,INDIRECT(ADDRESS($H604,38))="UL"),INDIRECT(ADDRESS($H604,COLUMN())),0),0),IF($I604&gt;0,IF(AND(INDIRECT(ADDRESS($I604,44))=0,INDIRECT(ADDRESS($I604,38))="UL"),INDIRECT(ADDRESS($I604,COLUMN())),0),0),IF($J604&gt;0,IF(AND(INDIRECT(ADDRESS($J604,44))=0,INDIRECT(ADDRESS($J604,38))="UL"),INDIRECT(ADDRESS($J604,COLUMN())),0),0),IF($K604&gt;0,IF(AND(INDIRECT(ADDRESS($K604,44))=0,INDIRECT(ADDRESS($K604,38))="UL"),INDIRECT(ADDRESS($K604,COLUMN())),0),0),IF($L604&gt;0,IF(AND(INDIRECT(ADDRESS($L604,44))=0,INDIRECT(ADDRESS($L604,38))="UL"),INDIRECT(ADDRESS($L604,COLUMN())),0),0),IF($M604&gt;0,IF(AND(INDIRECT(ADDRESS($M604,44))=0,INDIRECT(ADDRESS($M604,38))="UL"),INDIRECT(ADDRESS($M604,COLUMN())),0),0))</f>
        <v>0.56296296296296289</v>
      </c>
      <c r="BD604" s="58" cm="1">
        <f t="array" aca="1" ref="BD604" ca="1">SUM(IF($C604&gt;0,IF(AND(INDIRECT(ADDRESS($C604,44))=0,INDIRECT(ADDRESS($C604,38))="UL"),INDIRECT(ADDRESS($C604,COLUMN())),0),0),IF($D604&gt;0,IF(AND(INDIRECT(ADDRESS($D604,44))=0,INDIRECT(ADDRESS($D604,38))="UL"),INDIRECT(ADDRESS($D604,COLUMN())),0),0),IF($E604&gt;0,IF(AND(INDIRECT(ADDRESS($E604,44))=0,INDIRECT(ADDRESS($E604,38))="UL"),INDIRECT(ADDRESS($E604,COLUMN())),0),0),IF($F604&gt;0,IF(AND(INDIRECT(ADDRESS($F604,44))=0,INDIRECT(ADDRESS($F604,38))="UL"),INDIRECT(ADDRESS($F604,COLUMN())),0),0),IF($G604&gt;0,IF(AND(INDIRECT(ADDRESS($G604,44))=0,INDIRECT(ADDRESS($G604,38))="UL"),INDIRECT(ADDRESS($G604,COLUMN())),0),0),IF($H604&gt;0,IF(AND(INDIRECT(ADDRESS($H604,44))=0,INDIRECT(ADDRESS($H604,38))="UL"),INDIRECT(ADDRESS($H604,COLUMN())),0),0),IF($I604&gt;0,IF(AND(INDIRECT(ADDRESS($I604,44))=0,INDIRECT(ADDRESS($I604,38))="UL"),INDIRECT(ADDRESS($I604,COLUMN())),0),0),IF($J604&gt;0,IF(AND(INDIRECT(ADDRESS($J604,44))=0,INDIRECT(ADDRESS($J604,38))="UL"),INDIRECT(ADDRESS($J604,COLUMN())),0),0),IF($K604&gt;0,IF(AND(INDIRECT(ADDRESS($K604,44))=0,INDIRECT(ADDRESS($K604,38))="UL"),INDIRECT(ADDRESS($K604,COLUMN())),0),0),IF($L604&gt;0,IF(AND(INDIRECT(ADDRESS($L604,44))=0,INDIRECT(ADDRESS($L604,38))="UL"),INDIRECT(ADDRESS($L604,COLUMN())),0),0),IF($M604&gt;0,IF(AND(INDIRECT(ADDRESS($M604,44))=0,INDIRECT(ADDRESS($M604,38))="UL"),INDIRECT(ADDRESS($M604,COLUMN())),0),0))</f>
        <v>0.88888888888888884</v>
      </c>
      <c r="BE604" s="57">
        <f t="shared" ca="1" si="413"/>
        <v>0.50370370370370376</v>
      </c>
      <c r="BF604" s="57" cm="1">
        <f t="array" aca="1" ref="BF604" ca="1">SUM(IF($C604&gt;0,IF(INDIRECT(ADDRESS($C604,45))=1,INDIRECT(ADDRESS($C604,52))*INDIRECT(ADDRESS($C604,42))/5,0),0), IF($D604&gt;0,IF(INDIRECT(ADDRESS($D604,45))=1,INDIRECT(ADDRESS($D604,52))*INDIRECT(ADDRESS($D604,42))/5,0),0), IF($E604&gt;0,IF(INDIRECT(ADDRESS($E604,45))=1,INDIRECT(ADDRESS($E604,52))*INDIRECT(ADDRESS($E604,42))/5,0),0), IF($F604&gt;0,IF(INDIRECT(ADDRESS($F604,45))=1,INDIRECT(ADDRESS($F604,52))*INDIRECT(ADDRESS($F604,42))/5,0),0), IF($G604&gt;0,IF(INDIRECT(ADDRESS($G604,45))=1,INDIRECT(ADDRESS($G604,52))*INDIRECT(ADDRESS($G604,42))/5,0),0), IF($H604&gt;0,IF(INDIRECT(ADDRESS($H604,45))=1,INDIRECT(ADDRESS($H604,52))*INDIRECT(ADDRESS($H604,42))/5,0),0)
)*$BF$296/100</f>
        <v>0</v>
      </c>
      <c r="BG604" s="19"/>
      <c r="BH604" s="57" cm="1">
        <f t="array" aca="1" ref="BH604" ca="1">SUM(IF($C604&gt;0,IF(AND(INDIRECT(ADDRESS($C604,44))=0,INDIRECT(ADDRESS($C604,38))&lt;&gt;"UL"),INDIRECT(ADDRESS($C604,COLUMN()-11)),0),0),IF($D604&gt;0,IF(AND(INDIRECT(ADDRESS($D604,44))=0,INDIRECT(ADDRESS($D604,38))&lt;&gt;"UL"),INDIRECT(ADDRESS($D604,COLUMN()-11)),0),0),IF($E604&gt;0,IF(AND(INDIRECT(ADDRESS($E604,44))=0,INDIRECT(ADDRESS($E604,38))&lt;&gt;"UL"),INDIRECT(ADDRESS($E604,COLUMN()-11)),0),0),IF($F604&gt;0,IF(AND(INDIRECT(ADDRESS($F604,44))=0,INDIRECT(ADDRESS($F604,38))&lt;&gt;"UL"),INDIRECT(ADDRESS($F604,COLUMN()-11)),0),0),IF($G604&gt;0,IF(AND(INDIRECT(ADDRESS($G604,44))=0,INDIRECT(ADDRESS($G604,38))&lt;&gt;"UL"),INDIRECT(ADDRESS($G604,COLUMN()-11)),0),0),IF($H604&gt;0,IF(AND(INDIRECT(ADDRESS($H604,44))=0,INDIRECT(ADDRESS($H604,38))&lt;&gt;"UL"),INDIRECT(ADDRESS($H604,COLUMN()-11)),0),0),IF($I604&gt;0,IF(AND(INDIRECT(ADDRESS($I604,44))=0,INDIRECT(ADDRESS($I604,38))&lt;&gt;"UL"),INDIRECT(ADDRESS($I604,COLUMN()-11)),0),0),IF($J604&gt;0,IF(AND(INDIRECT(ADDRESS($J604,44))=0,INDIRECT(ADDRESS($J604,38))&lt;&gt;"UL"),INDIRECT(ADDRESS($J604,COLUMN()-11)),0),0),IF($K604&gt;0,IF(AND(INDIRECT(ADDRESS($K604,44))=0,INDIRECT(ADDRESS($K604,38))&lt;&gt;"UL"),INDIRECT(ADDRESS($K604,COLUMN()-11)),0),0),IF($L604&gt;0,IF(AND(INDIRECT(ADDRESS($L604,44))=0,INDIRECT(ADDRESS($L604,38))&lt;&gt;"UL"),INDIRECT(ADDRESS($L604,COLUMN()-11)),0),0),IF($M604&gt;0,IF(AND(INDIRECT(ADDRESS($M604,44))=0,INDIRECT(ADDRESS($M604,38))&lt;&gt;"UL"),INDIRECT(ADDRESS($M604,COLUMN()-11)),0),0))</f>
        <v>0</v>
      </c>
      <c r="BI604" s="57" cm="1">
        <f t="array" aca="1" ref="BI604" ca="1">SUM(IF($C604&gt;0,IF(AND(INDIRECT(ADDRESS($C604,44))=0,INDIRECT(ADDRESS($C604,38))&lt;&gt;"UL"),INDIRECT(ADDRESS($C604,COLUMN()-11)),0),0),IF($D604&gt;0,IF(AND(INDIRECT(ADDRESS($D604,44))=0,INDIRECT(ADDRESS($D604,38))&lt;&gt;"UL"),INDIRECT(ADDRESS($D604,COLUMN()-11)),0),0),IF($E604&gt;0,IF(AND(INDIRECT(ADDRESS($E604,44))=0,INDIRECT(ADDRESS($E604,38))&lt;&gt;"UL"),INDIRECT(ADDRESS($E604,COLUMN()-11)),0),0),IF($F604&gt;0,IF(AND(INDIRECT(ADDRESS($F604,44))=0,INDIRECT(ADDRESS($F604,38))&lt;&gt;"UL"),INDIRECT(ADDRESS($F604,COLUMN()-11)),0),0),IF($G604&gt;0,IF(AND(INDIRECT(ADDRESS($G604,44))=0,INDIRECT(ADDRESS($G604,38))&lt;&gt;"UL"),INDIRECT(ADDRESS($G604,COLUMN()-11)),0),0),IF($H604&gt;0,IF(AND(INDIRECT(ADDRESS($H604,44))=0,INDIRECT(ADDRESS($H604,38))&lt;&gt;"UL"),INDIRECT(ADDRESS($H604,COLUMN()-11)),0),0),IF($I604&gt;0,IF(AND(INDIRECT(ADDRESS($I604,44))=0,INDIRECT(ADDRESS($I604,38))&lt;&gt;"UL"),INDIRECT(ADDRESS($I604,COLUMN()-11)),0),0),IF($J604&gt;0,IF(AND(INDIRECT(ADDRESS($J604,44))=0,INDIRECT(ADDRESS($J604,38))&lt;&gt;"UL"),INDIRECT(ADDRESS($J604,COLUMN()-11)),0),0),IF($K604&gt;0,IF(AND(INDIRECT(ADDRESS($K604,44))=0,INDIRECT(ADDRESS($K604,38))&lt;&gt;"UL"),INDIRECT(ADDRESS($K604,COLUMN()-11)),0),0),IF($L604&gt;0,IF(AND(INDIRECT(ADDRESS($L604,44))=0,INDIRECT(ADDRESS($L604,38))&lt;&gt;"UL"),INDIRECT(ADDRESS($L604,COLUMN()-11)),0),0),IF($M604&gt;0,IF(AND(INDIRECT(ADDRESS($M604,44))=0,INDIRECT(ADDRESS($M604,38))&lt;&gt;"UL"),INDIRECT(ADDRESS($M604,COLUMN()-11)),0),0))</f>
        <v>0</v>
      </c>
      <c r="BJ604" s="57" cm="1">
        <f t="array" aca="1" ref="BJ604" ca="1">SUM(IF($C604&gt;0,IF(AND(INDIRECT(ADDRESS($C604,44))=0,INDIRECT(ADDRESS($C604,38))&lt;&gt;"UL"),INDIRECT(ADDRESS($C604,COLUMN()-11)),0),0),IF($D604&gt;0,IF(AND(INDIRECT(ADDRESS($D604,44))=0,INDIRECT(ADDRESS($D604,38))&lt;&gt;"UL"),INDIRECT(ADDRESS($D604,COLUMN()-11)),0),0),IF($E604&gt;0,IF(AND(INDIRECT(ADDRESS($E604,44))=0,INDIRECT(ADDRESS($E604,38))&lt;&gt;"UL"),INDIRECT(ADDRESS($E604,COLUMN()-11)),0),0),IF($F604&gt;0,IF(AND(INDIRECT(ADDRESS($F604,44))=0,INDIRECT(ADDRESS($F604,38))&lt;&gt;"UL"),INDIRECT(ADDRESS($F604,COLUMN()-11)),0),0),IF($G604&gt;0,IF(AND(INDIRECT(ADDRESS($G604,44))=0,INDIRECT(ADDRESS($G604,38))&lt;&gt;"UL"),INDIRECT(ADDRESS($G604,COLUMN()-11)),0),0),IF($H604&gt;0,IF(AND(INDIRECT(ADDRESS($H604,44))=0,INDIRECT(ADDRESS($H604,38))&lt;&gt;"UL"),INDIRECT(ADDRESS($H604,COLUMN()-11)),0),0),IF($I604&gt;0,IF(AND(INDIRECT(ADDRESS($I604,44))=0,INDIRECT(ADDRESS($I604,38))&lt;&gt;"UL"),INDIRECT(ADDRESS($I604,COLUMN()-11)),0),0),IF($J604&gt;0,IF(AND(INDIRECT(ADDRESS($J604,44))=0,INDIRECT(ADDRESS($J604,38))&lt;&gt;"UL"),INDIRECT(ADDRESS($J604,COLUMN()-11)),0),0),IF($K604&gt;0,IF(AND(INDIRECT(ADDRESS($K604,44))=0,INDIRECT(ADDRESS($K604,38))&lt;&gt;"UL"),INDIRECT(ADDRESS($K604,COLUMN()-11)),0),0),IF($L604&gt;0,IF(AND(INDIRECT(ADDRESS($L604,44))=0,INDIRECT(ADDRESS($L604,38))&lt;&gt;"UL"),INDIRECT(ADDRESS($L604,COLUMN()-11)),0),0),IF($M604&gt;0,IF(AND(INDIRECT(ADDRESS($M604,44))=0,INDIRECT(ADDRESS($M604,38))&lt;&gt;"UL"),INDIRECT(ADDRESS($M604,COLUMN()-11)),0),0))</f>
        <v>0</v>
      </c>
      <c r="BK604" s="57">
        <f t="shared" ca="1" si="414"/>
        <v>0</v>
      </c>
      <c r="BL604" s="58">
        <f t="shared" ca="1" si="415"/>
        <v>0</v>
      </c>
      <c r="BM604" s="57" cm="1">
        <f t="array" aca="1" ref="BM604" ca="1">SUM(IF($C604&gt;0,IF(AND(INDIRECT(ADDRESS($C604,44))=0,INDIRECT(ADDRESS($C604,38))&lt;&gt;"UL"),INDIRECT(ADDRESS($C604,COLUMN()-12)),0),0), IF($D604&gt;0,IF(AND(INDIRECT(ADDRESS($D604,44))=0,INDIRECT(ADDRESS($D604,38))&lt;&gt;"UL"),INDIRECT(ADDRESS($D604,COLUMN()-12)),0),0), IF($E604&gt;0,IF(AND(INDIRECT(ADDRESS($E604,44))=0,INDIRECT(ADDRESS($E604,38))&lt;&gt;"UL"),INDIRECT(ADDRESS($E604,COLUMN()-12)),0),0), IF($F604&gt;0,IF(AND(INDIRECT(ADDRESS($F604,44))=0,INDIRECT(ADDRESS($F604,38))&lt;&gt;"UL"),INDIRECT(ADDRESS($F604,COLUMN()-12)),0),0), IF($G604&gt;0,IF(AND(INDIRECT(ADDRESS($G604,44))=0,INDIRECT(ADDRESS($G604,38))&lt;&gt;"UL"),INDIRECT(ADDRESS($G604,COLUMN()-12)),0),0), IF($H604&gt;0,IF(AND(INDIRECT(ADDRESS($H604,44))=0,INDIRECT(ADDRESS($H604,38))&lt;&gt;"UL"),INDIRECT(ADDRESS($H604,COLUMN()-12)),0),0), IF($I604&gt;0,IF(AND(INDIRECT(ADDRESS($I604,44))=0,INDIRECT(ADDRESS($I604,38))&lt;&gt;"UL"),INDIRECT(ADDRESS($I604,COLUMN()-12)),0),0), IF($J604&gt;0,IF(AND(INDIRECT(ADDRESS($J604,44))=0,INDIRECT(ADDRESS($J604,38))&lt;&gt;"UL"),INDIRECT(ADDRESS($J604,COLUMN()-12)),0),0), IF($K604&gt;0,IF(AND(INDIRECT(ADDRESS($K604,44))=0,INDIRECT(ADDRESS($K604,38))&lt;&gt;"UL"),INDIRECT(ADDRESS($K604,COLUMN()-11)),0),0), IF($L604&gt;0,IF(AND(INDIRECT(ADDRESS($L604,44))=0,INDIRECT(ADDRESS($L604,38))&lt;&gt;"UL"),INDIRECT(ADDRESS($L604,COLUMN()-11)),0),0), IF($M604&gt;0,IF(AND(INDIRECT(ADDRESS($M604,44))=0,INDIRECT(ADDRESS($M604,38))&lt;&gt;"UL"),INDIRECT(ADDRESS($M604,COLUMN()-11)),0),0))</f>
        <v>0</v>
      </c>
      <c r="BN604" s="57" cm="1">
        <f t="array" aca="1" ref="BN604" ca="1">SUM(IF($C604&gt;0,IF(AND(INDIRECT(ADDRESS($C604,44))=0,INDIRECT(ADDRESS($C604,38))&lt;&gt;"UL"),INDIRECT(ADDRESS($C604,COLUMN()-12)),0),0), IF($D604&gt;0,IF(AND(INDIRECT(ADDRESS($D604,44))=0,INDIRECT(ADDRESS($D604,38))&lt;&gt;"UL"),INDIRECT(ADDRESS($D604,COLUMN()-12)),0),0), IF($E604&gt;0,IF(AND(INDIRECT(ADDRESS($E604,44))=0,INDIRECT(ADDRESS($E604,38))&lt;&gt;"UL"),INDIRECT(ADDRESS($E604,COLUMN()-12)),0),0), IF($F604&gt;0,IF(AND(INDIRECT(ADDRESS($F604,44))=0,INDIRECT(ADDRESS($F604,38))&lt;&gt;"UL"),INDIRECT(ADDRESS($F604,COLUMN()-12)),0),0), IF($G604&gt;0,IF(AND(INDIRECT(ADDRESS($G604,44))=0,INDIRECT(ADDRESS($G604,38))&lt;&gt;"UL"),INDIRECT(ADDRESS($G604,COLUMN()-12)),0),0), IF($H604&gt;0,IF(AND(INDIRECT(ADDRESS($H604,44))=0,INDIRECT(ADDRESS($H604,38))&lt;&gt;"UL"),INDIRECT(ADDRESS($H604,COLUMN()-12)),0),0), IF($I604&gt;0,IF(AND(INDIRECT(ADDRESS($I604,44))=0,INDIRECT(ADDRESS($I604,38))&lt;&gt;"UL"),INDIRECT(ADDRESS($I604,COLUMN()-12)),0),0), IF($J604&gt;0,IF(AND(INDIRECT(ADDRESS($J604,44))=0,INDIRECT(ADDRESS($J604,38))&lt;&gt;"UL"),INDIRECT(ADDRESS($J604,COLUMN()-12)),0),0), IF($K604&gt;0,IF(AND(INDIRECT(ADDRESS($K604,44))=0,INDIRECT(ADDRESS($K604,38))&lt;&gt;"UL"),INDIRECT(ADDRESS($K604,COLUMN()-11)),0),0), IF($L604&gt;0,IF(AND(INDIRECT(ADDRESS($L604,44))=0,INDIRECT(ADDRESS($L604,38))&lt;&gt;"UL"),INDIRECT(ADDRESS($L604,COLUMN()-11)),0),0), IF($M604&gt;0,IF(AND(INDIRECT(ADDRESS($M604,44))=0,INDIRECT(ADDRESS($M604,38))&lt;&gt;"UL"),INDIRECT(ADDRESS($M604,COLUMN()-11)),0),0))</f>
        <v>0</v>
      </c>
      <c r="BO604" s="57" cm="1">
        <f t="array" aca="1" ref="BO604" ca="1">SUM(IF($C604&gt;0,IF(AND(INDIRECT(ADDRESS($C604,44))=0,INDIRECT(ADDRESS($C604,38))&lt;&gt;"UL"),INDIRECT(ADDRESS($C604,COLUMN()-12)),0),0), IF($D604&gt;0,IF(AND(INDIRECT(ADDRESS($D604,44))=0,INDIRECT(ADDRESS($D604,38))&lt;&gt;"UL"),INDIRECT(ADDRESS($D604,COLUMN()-12)),0),0), IF($E604&gt;0,IF(AND(INDIRECT(ADDRESS($E604,44))=0,INDIRECT(ADDRESS($E604,38))&lt;&gt;"UL"),INDIRECT(ADDRESS($E604,COLUMN()-12)),0),0), IF($F604&gt;0,IF(AND(INDIRECT(ADDRESS($F604,44))=0,INDIRECT(ADDRESS($F604,38))&lt;&gt;"UL"),INDIRECT(ADDRESS($F604,COLUMN()-12)),0),0), IF($G604&gt;0,IF(AND(INDIRECT(ADDRESS($G604,44))=0,INDIRECT(ADDRESS($G604,38))&lt;&gt;"UL"),INDIRECT(ADDRESS($G604,COLUMN()-12)),0),0), IF($H604&gt;0,IF(AND(INDIRECT(ADDRESS($H604,44))=0,INDIRECT(ADDRESS($H604,38))&lt;&gt;"UL"),INDIRECT(ADDRESS($H604,COLUMN()-12)),0),0), IF($I604&gt;0,IF(AND(INDIRECT(ADDRESS($I604,44))=0,INDIRECT(ADDRESS($I604,38))&lt;&gt;"UL"),INDIRECT(ADDRESS($I604,COLUMN()-12)),0),0), IF($J604&gt;0,IF(AND(INDIRECT(ADDRESS($J604,44))=0,INDIRECT(ADDRESS($J604,38))&lt;&gt;"UL"),INDIRECT(ADDRESS($J604,COLUMN()-12)),0),0), IF($K604&gt;0,IF(AND(INDIRECT(ADDRESS($K604,44))=0,INDIRECT(ADDRESS($K604,38))&lt;&gt;"UL"),INDIRECT(ADDRESS($K604,COLUMN()-11)),0),0), IF($L604&gt;0,IF(AND(INDIRECT(ADDRESS($L604,44))=0,INDIRECT(ADDRESS($L604,38))&lt;&gt;"UL"),INDIRECT(ADDRESS($L604,COLUMN()-11)),0),0), IF($M604&gt;0,IF(AND(INDIRECT(ADDRESS($M604,44))=0,INDIRECT(ADDRESS($M604,38))&lt;&gt;"UL"),INDIRECT(ADDRESS($M604,COLUMN()-11)),0),0))</f>
        <v>0</v>
      </c>
      <c r="BP604" s="57" cm="1">
        <f t="array" aca="1" ref="BP604" ca="1">SUM(IF($C604&gt;0,IF(AND(INDIRECT(ADDRESS($C604,44))=0,INDIRECT(ADDRESS($C604,38))&lt;&gt;"UL"),INDIRECT(ADDRESS($C604,COLUMN()-12)),0),0), IF($D604&gt;0,IF(AND(INDIRECT(ADDRESS($D604,44))=0,INDIRECT(ADDRESS($D604,38))&lt;&gt;"UL"),INDIRECT(ADDRESS($D604,COLUMN()-12)),0),0), IF($E604&gt;0,IF(AND(INDIRECT(ADDRESS($E604,44))=0,INDIRECT(ADDRESS($E604,38))&lt;&gt;"UL"),INDIRECT(ADDRESS($E604,COLUMN()-12)),0),0), IF($F604&gt;0,IF(AND(INDIRECT(ADDRESS($F604,44))=0,INDIRECT(ADDRESS($F604,38))&lt;&gt;"UL"),INDIRECT(ADDRESS($F604,COLUMN()-12)),0),0), IF($G604&gt;0,IF(AND(INDIRECT(ADDRESS($G604,44))=0,INDIRECT(ADDRESS($G604,38))&lt;&gt;"UL"),INDIRECT(ADDRESS($G604,COLUMN()-12)),0),0), IF($H604&gt;0,IF(AND(INDIRECT(ADDRESS($H604,44))=0,INDIRECT(ADDRESS($H604,38))&lt;&gt;"UL"),INDIRECT(ADDRESS($H604,COLUMN()-12)),0),0), IF($I604&gt;0,IF(AND(INDIRECT(ADDRESS($I604,44))=0,INDIRECT(ADDRESS($I604,38))&lt;&gt;"UL"),INDIRECT(ADDRESS($I604,COLUMN()-12)),0),0), IF($J604&gt;0,IF(AND(INDIRECT(ADDRESS($J604,44))=0,INDIRECT(ADDRESS($J604,38))&lt;&gt;"UL"),INDIRECT(ADDRESS($J604,COLUMN()-12)),0),0), IF($K604&gt;0,IF(AND(INDIRECT(ADDRESS($K604,44))=0,INDIRECT(ADDRESS($K604,38))&lt;&gt;"UL"),INDIRECT(ADDRESS($K604,COLUMN()-11)),0),0), IF($L604&gt;0,IF(AND(INDIRECT(ADDRESS($L604,44))=0,INDIRECT(ADDRESS($L604,38))&lt;&gt;"UL"),INDIRECT(ADDRESS($L604,COLUMN()-11)),0),0), IF($M604&gt;0,IF(AND(INDIRECT(ADDRESS($M604,44))=0,INDIRECT(ADDRESS($M604,38))&lt;&gt;"UL"),INDIRECT(ADDRESS($M604,COLUMN()-11)),0),0))</f>
        <v>0</v>
      </c>
      <c r="BQ604" s="57">
        <f t="shared" ca="1" si="416"/>
        <v>0</v>
      </c>
      <c r="BR604" s="161">
        <f t="shared" ca="1" si="417"/>
        <v>77.064869108374353</v>
      </c>
      <c r="BS604" s="56"/>
      <c r="BT604" s="56">
        <f t="shared" ca="1" si="418"/>
        <v>11.006279155295099</v>
      </c>
      <c r="BU604" s="87">
        <f t="shared" ca="1" si="419"/>
        <v>0.28963892513934469</v>
      </c>
      <c r="BV604" s="57" t="s">
        <v>33</v>
      </c>
      <c r="BW604" s="57" cm="1">
        <f t="array" aca="1" ref="BW604" ca="1">SUM(IF($C604&gt;0,IF(AND(INDIRECT(ADDRESS($C604,44))=0,INDIRECT(ADDRESS($C604,38))="UL",ISERROR(SEARCH("Rear",INDIRECT(ADDRESS($C604,33)))),ISERROR(SEARCH("Side",INDIRECT(ADDRESS($C604,33))))),INDIRECT(ADDRESS($C604,COLUMN())),0),0),IF($D604&gt;0,IF(AND(INDIRECT(ADDRESS($D604,44))=0,INDIRECT(ADDRESS($D604,38))="UL",ISERROR(SEARCH("Rear",INDIRECT(ADDRESS($D604,33)))),ISERROR(SEARCH("Side",INDIRECT(ADDRESS($D604,33))))),INDIRECT(ADDRESS($D604,COLUMN())),0),0),IF($E604&gt;0,IF(AND(INDIRECT(ADDRESS($E604,44))=0,INDIRECT(ADDRESS($E604,38))="UL",ISERROR(SEARCH("Rear",INDIRECT(ADDRESS($E604,33)))),ISERROR(SEARCH("Side",INDIRECT(ADDRESS($E604,33))))),INDIRECT(ADDRESS($E604,COLUMN())),0),0),IF($F604&gt;0,IF(AND(INDIRECT(ADDRESS($F604,44))=0,INDIRECT(ADDRESS($F604,38))="UL",ISERROR(SEARCH("Rear",INDIRECT(ADDRESS($F604,33)))),ISERROR(SEARCH("Side",INDIRECT(ADDRESS($F604,33))))),INDIRECT(ADDRESS($F604,COLUMN())),0),0),IF($G604&gt;0,IF(AND(INDIRECT(ADDRESS($G604,44))=0,INDIRECT(ADDRESS($G604,38))="UL",ISERROR(SEARCH("Rear",INDIRECT(ADDRESS($G604,33)))),ISERROR(SEARCH("Side",INDIRECT(ADDRESS($G604,33))))),INDIRECT(ADDRESS($G604,COLUMN())),0),0),IF($H604&gt;0,IF(AND(INDIRECT(ADDRESS($H604,44))=0,INDIRECT(ADDRESS($H604,38))="UL",ISERROR(SEARCH("Rear",INDIRECT(ADDRESS($H604,33)))),ISERROR(SEARCH("Side",INDIRECT(ADDRESS($H604,33))))),INDIRECT(ADDRESS($H604,COLUMN())),0),0),IF($I604&gt;0,IF(AND(INDIRECT(ADDRESS($I604,44))=0,INDIRECT(ADDRESS($I604,38))="UL",ISERROR(SEARCH("Rear",INDIRECT(ADDRESS($I604,33)))),ISERROR(SEARCH("Side",INDIRECT(ADDRESS($I604,33))))),INDIRECT(ADDRESS($I604,COLUMN())),0),0),IF($J604&gt;0,IF(AND(INDIRECT(ADDRESS($J604,44))=0,INDIRECT(ADDRESS($J604,38))="UL",ISERROR(SEARCH("Rear",INDIRECT(ADDRESS($J604,33)))),ISERROR(SEARCH("Side",INDIRECT(ADDRESS($J604,33))))),INDIRECT(ADDRESS($J604,COLUMN())),0),0),IF($K604&gt;0,IF(AND(INDIRECT(ADDRESS($K604,44))=0,INDIRECT(ADDRESS($K604,38))="UL",ISERROR(SEARCH("Rear",INDIRECT(ADDRESS($K604,33)))),ISERROR(SEARCH("Side",INDIRECT(ADDRESS($K604,33))))),INDIRECT(ADDRESS($K604,COLUMN())),0),0),IF($L604&gt;0,IF(AND(INDIRECT(ADDRESS($L604,44))=0,INDIRECT(ADDRESS($L604,38))="UL",ISERROR(SEARCH("Rear",INDIRECT(ADDRESS($L604,33)))),ISERROR(SEARCH("Side",INDIRECT(ADDRESS($L604,33))))),INDIRECT(ADDRESS($L604,COLUMN())),0),0),IF($M604&gt;0,IF(AND(INDIRECT(ADDRESS($M604,44))=0,INDIRECT(ADDRESS($M604,38))="UL",ISERROR(SEARCH("Rear",INDIRECT(ADDRESS($M604,33)))),ISERROR(SEARCH("Side",INDIRECT(ADDRESS($M604,33))))),INDIRECT(ADDRESS($M604,COLUMN())),0),0))</f>
        <v>0</v>
      </c>
      <c r="BX604" s="57">
        <f t="shared" ca="1" si="420"/>
        <v>3.333333333333333</v>
      </c>
      <c r="BY604" s="57" cm="1">
        <f t="array" aca="1" ref="BY604" ca="1">SUM(IF($C604&gt;0,IF(AND(INDIRECT(ADDRESS($C604,44))=0,INDIRECT(ADDRESS($C604,38))="UL"),INDIRECT(ADDRESS($C604,COLUMN())),0),0),IF($D604&gt;0,IF(AND(INDIRECT(ADDRESS($D604,44))=0,INDIRECT(ADDRESS($D604,38))="UL"),INDIRECT(ADDRESS($D604,COLUMN())),0),0),IF($E604&gt;0,IF(AND(INDIRECT(ADDRESS($E604,44))=0,INDIRECT(ADDRESS($E604,38))="UL"),INDIRECT(ADDRESS($E604,COLUMN())),0),0),IF($F604&gt;0,IF(AND(INDIRECT(ADDRESS($F604,44))=0,INDIRECT(ADDRESS($F604,38))="UL"),INDIRECT(ADDRESS($F604,COLUMN())),0),0),IF($G604&gt;0,IF(AND(INDIRECT(ADDRESS($G604,44))=0,INDIRECT(ADDRESS($G604,38))="UL"),INDIRECT(ADDRESS($G604,COLUMN())),0),0),IF($H604&gt;0,IF(AND(INDIRECT(ADDRESS($H604,44))=0,INDIRECT(ADDRESS($H604,38))="UL"),INDIRECT(ADDRESS($H604,COLUMN())),0),0),IF($I604&gt;0,IF(AND(INDIRECT(ADDRESS($I604,44))=0,INDIRECT(ADDRESS($I604,38))="UL"),INDIRECT(ADDRESS($I604,COLUMN())),0),0),IF($J604&gt;0,IF(AND(INDIRECT(ADDRESS($J604,44))=0,INDIRECT(ADDRESS($J604,38))="UL"),INDIRECT(ADDRESS($J604,COLUMN())),0),0),IF($K604&gt;0,IF(AND(INDIRECT(ADDRESS($K604,44))=0,INDIRECT(ADDRESS($K604,38))="UL"),INDIRECT(ADDRESS($K604,COLUMN())),0),0),IF($L604&gt;0,IF(AND(INDIRECT(ADDRESS($L604,44))=0,INDIRECT(ADDRESS($L604,38))="UL"),INDIRECT(ADDRESS($L604,COLUMN())),0),0),IF($M604&gt;0,IF(AND(INDIRECT(ADDRESS($M604,44))=0,INDIRECT(ADDRESS($M604,38))="UL"),INDIRECT(ADDRESS($M604,COLUMN())),0),0))</f>
        <v>0</v>
      </c>
      <c r="BZ604" s="57" cm="1">
        <f t="array" aca="1" ref="BZ604" ca="1">SUM(IF($C604&gt;0,IF(AND(INDIRECT(ADDRESS($C604,44))=0,INDIRECT(ADDRESS($C604,38))="UL"),INDIRECT(ADDRESS($C604,COLUMN())),0),0),IF($D604&gt;0,IF(AND(INDIRECT(ADDRESS($D604,44))=0,INDIRECT(ADDRESS($D604,38))="UL"),INDIRECT(ADDRESS($D604,COLUMN())),0),0),IF($E604&gt;0,IF(AND(INDIRECT(ADDRESS($E604,44))=0,INDIRECT(ADDRESS($E604,38))="UL"),INDIRECT(ADDRESS($E604,COLUMN())),0),0),IF($F604&gt;0,IF(AND(INDIRECT(ADDRESS($F604,44))=0,INDIRECT(ADDRESS($F604,38))="UL"),INDIRECT(ADDRESS($F604,COLUMN())),0),0),IF($G604&gt;0,IF(AND(INDIRECT(ADDRESS($G604,44))=0,INDIRECT(ADDRESS($G604,38))="UL"),INDIRECT(ADDRESS($G604,COLUMN())),0),0),IF($H604&gt;0,IF(AND(INDIRECT(ADDRESS($H604,44))=0,INDIRECT(ADDRESS($H604,38))="UL"),INDIRECT(ADDRESS($H604,COLUMN())),0),0),IF($I604&gt;0,IF(AND(INDIRECT(ADDRESS($I604,44))=0,INDIRECT(ADDRESS($I604,38))="UL"),INDIRECT(ADDRESS($I604,COLUMN())),0),0),IF($J604&gt;0,IF(AND(INDIRECT(ADDRESS($J604,44))=0,INDIRECT(ADDRESS($J604,38))="UL"),INDIRECT(ADDRESS($J604,COLUMN())),0),0),IF($K604&gt;0,IF(AND(INDIRECT(ADDRESS($K604,44))=0,INDIRECT(ADDRESS($K604,38))="UL"),INDIRECT(ADDRESS($K604,COLUMN())),0),0),IF($L604&gt;0,IF(AND(INDIRECT(ADDRESS($L604,44))=0,INDIRECT(ADDRESS($L604,38))="UL"),INDIRECT(ADDRESS($L604,COLUMN())),0),0),IF($M604&gt;0,IF(AND(INDIRECT(ADDRESS($M604,44))=0,INDIRECT(ADDRESS($M604,38))="UL"),INDIRECT(ADDRESS($M604,COLUMN())),0),0))</f>
        <v>0</v>
      </c>
      <c r="CA604" s="57">
        <f t="shared" ca="1" si="421"/>
        <v>0</v>
      </c>
      <c r="CB604" s="57" cm="1">
        <f t="array" aca="1" ref="CB604" ca="1">SUM(IF($C604&gt;0,IF(AND(INDIRECT(ADDRESS($C604,44))=0,INDIRECT(ADDRESS($C604,38))&lt;&gt;"UL"),INDIRECT(ADDRESS($C604,COLUMN())),0),0),IF($D604&gt;0,IF(AND(INDIRECT(ADDRESS($D604,44))=0,INDIRECT(ADDRESS($D604,38))&lt;&gt;"UL"),INDIRECT(ADDRESS($D604,COLUMN())),0),0),IF($E604&gt;0,IF(AND(INDIRECT(ADDRESS($E604,44))=0,INDIRECT(ADDRESS($E604,38))&lt;&gt;"UL"),INDIRECT(ADDRESS($E604,COLUMN())),0),0),IF($F604&gt;0,IF(AND(INDIRECT(ADDRESS($F604,44))=0,INDIRECT(ADDRESS($F604,38))&lt;&gt;"UL"),INDIRECT(ADDRESS($F604,COLUMN())),0),0),IF($G604&gt;0,IF(AND(INDIRECT(ADDRESS($G604,44))=0,INDIRECT(ADDRESS($G604,38))&lt;&gt;"UL"),INDIRECT(ADDRESS($G604,COLUMN())),0),0),IF($H604&gt;0,IF(AND(INDIRECT(ADDRESS($H604,44))=0,INDIRECT(ADDRESS($H604,38))&lt;&gt;"UL"),INDIRECT(ADDRESS($H604,COLUMN())),0),0),IF($I604&gt;0,IF(AND(INDIRECT(ADDRESS($I604,44))=0,INDIRECT(ADDRESS($I604,38))&lt;&gt;"UL"),INDIRECT(ADDRESS($I604,COLUMN())),0),0),IF($J604&gt;0,IF(AND(INDIRECT(ADDRESS($J604,44))=0,INDIRECT(ADDRESS($J604,38))&lt;&gt;"UL"),INDIRECT(ADDRESS($J604,COLUMN())),0),0),IF($K604&gt;0,IF(AND(INDIRECT(ADDRESS($K604,44))=0,INDIRECT(ADDRESS($K604,38))&lt;&gt;"UL"),INDIRECT(ADDRESS($K604,COLUMN())),0),0),IF($L604&gt;0,IF(AND(INDIRECT(ADDRESS($L604,44))=0,INDIRECT(ADDRESS($L604,38))&lt;&gt;"UL"),INDIRECT(ADDRESS($L604,COLUMN())),0),0),IF($M604&gt;0,IF(AND(INDIRECT(ADDRESS($M604,44))=0,INDIRECT(ADDRESS($M604,38))&lt;&gt;"UL"),INDIRECT(ADDRESS($M604,COLUMN())),0),0))</f>
        <v>0</v>
      </c>
      <c r="CC604" s="57">
        <f t="shared" ca="1" si="422"/>
        <v>0</v>
      </c>
      <c r="CD604" s="57" cm="1">
        <f t="array" aca="1" ref="CD604" ca="1">SUM(IF($C604&gt;0,IF(AND(INDIRECT(ADDRESS($C604,44))=0,INDIRECT(ADDRESS($C604,38))&lt;&gt;"UL"),INDIRECT(ADDRESS($C604,COLUMN())),0),0),IF($D604&gt;0,IF(AND(INDIRECT(ADDRESS($D604,44))=0,INDIRECT(ADDRESS($D604,38))&lt;&gt;"UL"),INDIRECT(ADDRESS($D604,COLUMN())),0),0),IF($E604&gt;0,IF(AND(INDIRECT(ADDRESS($E604,44))=0,INDIRECT(ADDRESS($E604,38))&lt;&gt;"UL"),INDIRECT(ADDRESS($E604,COLUMN())),0),0),IF($F604&gt;0,IF(AND(INDIRECT(ADDRESS($F604,44))=0,INDIRECT(ADDRESS($F604,38))&lt;&gt;"UL"),INDIRECT(ADDRESS($F604,COLUMN())),0),0),IF($G604&gt;0,IF(AND(INDIRECT(ADDRESS($G604,44))=0,INDIRECT(ADDRESS($G604,38))&lt;&gt;"UL"),INDIRECT(ADDRESS($G604,COLUMN())),0),0),IF($H604&gt;0,IF(AND(INDIRECT(ADDRESS($H604,44))=0,INDIRECT(ADDRESS($H604,38))&lt;&gt;"UL"),INDIRECT(ADDRESS($H604,COLUMN())),0),0),IF($I604&gt;0,IF(AND(INDIRECT(ADDRESS($I604,44))=0,INDIRECT(ADDRESS($I604,38))&lt;&gt;"UL"),INDIRECT(ADDRESS($I604,COLUMN())),0),0),IF($J604&gt;0,IF(AND(INDIRECT(ADDRESS($J604,44))=0,INDIRECT(ADDRESS($J604,38))&lt;&gt;"UL"),INDIRECT(ADDRESS($J604,COLUMN())),0),0),IF($K604&gt;0,IF(AND(INDIRECT(ADDRESS($K604,44))=0,INDIRECT(ADDRESS($K604,38))&lt;&gt;"UL"),INDIRECT(ADDRESS($K604,COLUMN())),0),0),IF($L604&gt;0,IF(AND(INDIRECT(ADDRESS($L604,44))=0,INDIRECT(ADDRESS($L604,38))&lt;&gt;"UL"),INDIRECT(ADDRESS($L604,COLUMN())),0),0),IF($M604&gt;0,IF(AND(INDIRECT(ADDRESS($M604,44))=0,INDIRECT(ADDRESS($M604,38))&lt;&gt;"UL"),INDIRECT(ADDRESS($M604,COLUMN())),0),0))</f>
        <v>0</v>
      </c>
      <c r="CE604" s="57" cm="1">
        <f t="array" aca="1" ref="CE604" ca="1">SUM(IF($C604&gt;0,IF(AND(INDIRECT(ADDRESS($C604,44))=0,INDIRECT(ADDRESS($C604,38))&lt;&gt;"UL"),INDIRECT(ADDRESS($C604,COLUMN())),0),0),IF($D604&gt;0,IF(AND(INDIRECT(ADDRESS($D604,44))=0,INDIRECT(ADDRESS($D604,38))&lt;&gt;"UL"),INDIRECT(ADDRESS($D604,COLUMN())),0),0),IF($E604&gt;0,IF(AND(INDIRECT(ADDRESS($E604,44))=0,INDIRECT(ADDRESS($E604,38))&lt;&gt;"UL"),INDIRECT(ADDRESS($E604,COLUMN())),0),0),IF($F604&gt;0,IF(AND(INDIRECT(ADDRESS($F604,44))=0,INDIRECT(ADDRESS($F604,38))&lt;&gt;"UL"),INDIRECT(ADDRESS($F604,COLUMN())),0),0),IF($G604&gt;0,IF(AND(INDIRECT(ADDRESS($G604,44))=0,INDIRECT(ADDRESS($G604,38))&lt;&gt;"UL"),INDIRECT(ADDRESS($G604,COLUMN())),0),0),IF($H604&gt;0,IF(AND(INDIRECT(ADDRESS($H604,44))=0,INDIRECT(ADDRESS($H604,38))&lt;&gt;"UL"),INDIRECT(ADDRESS($H604,COLUMN())),0),0),IF($I604&gt;0,IF(AND(INDIRECT(ADDRESS($I604,44))=0,INDIRECT(ADDRESS($I604,38))&lt;&gt;"UL"),INDIRECT(ADDRESS($I604,COLUMN())),0),0),IF($J604&gt;0,IF(AND(INDIRECT(ADDRESS($J604,44))=0,INDIRECT(ADDRESS($J604,38))&lt;&gt;"UL"),INDIRECT(ADDRESS($J604,COLUMN())),0),0),IF($K604&gt;0,IF(AND(INDIRECT(ADDRESS($K604,44))=0,INDIRECT(ADDRESS($K604,38))&lt;&gt;"UL"),INDIRECT(ADDRESS($K604,COLUMN())),0),0),IF($L604&gt;0,IF(AND(INDIRECT(ADDRESS($L604,44))=0,INDIRECT(ADDRESS($L604,38))&lt;&gt;"UL"),INDIRECT(ADDRESS($L604,COLUMN())),0),0),IF($M604&gt;0,IF(AND(INDIRECT(ADDRESS($M604,44))=0,INDIRECT(ADDRESS($M604,38))&lt;&gt;"UL"),INDIRECT(ADDRESS($M604,COLUMN())),0),0))</f>
        <v>0</v>
      </c>
      <c r="CF604" s="57">
        <f t="shared" ca="1" si="423"/>
        <v>0</v>
      </c>
      <c r="CG604" s="57">
        <f t="shared" ca="1" si="424"/>
        <v>11.034137399675551</v>
      </c>
      <c r="CH604" s="57">
        <f t="shared" ca="1" si="425"/>
        <v>0.2903720368335671</v>
      </c>
      <c r="CI604" s="19">
        <f t="shared" ca="1" si="426"/>
        <v>29.29440970085561</v>
      </c>
      <c r="CJ604" s="19"/>
      <c r="CK604" s="57" cm="1">
        <f t="array" aca="1" ref="CK604" ca="1">IF(AU604="S", SUM(IF($C604&gt;0,IF(INDIRECT(ADDRESS($C604,43))&lt;&gt;1,INDIRECT(ADDRESS($C604,48)),0),0), IF($D604&gt;0,IF(INDIRECT(ADDRESS($D604,43))&lt;&gt;1,INDIRECT(ADDRESS($D604,48)),0),0), IF($E604&gt;0,IF(INDIRECT(ADDRESS($E604,43))&lt;&gt;1,INDIRECT(ADDRESS($E604,48)),0),0), IF($F604&gt;0,IF(INDIRECT(ADDRESS($F604,43))&lt;&gt;1,INDIRECT(ADDRESS($F604,48)),0),0), IF($G604&gt;0,IF(INDIRECT(ADDRESS($G604,43))&lt;&gt;1,INDIRECT(ADDRESS($G604,48)),0),0), IF($H604&gt;0,IF(INDIRECT(ADDRESS($H604,43))&lt;&gt;1,INDIRECT(ADDRESS($H604,48)),0),0), IF($I604&gt;0,IF(INDIRECT(ADDRESS($I604,43))&lt;&gt;1,INDIRECT(ADDRESS($I604,48)),0),0), IF($J604&gt;0,IF(INDIRECT(ADDRESS($J604,43))&lt;&gt;1,INDIRECT(ADDRESS($J604,48)),0),0), IF($K604&gt;0,IF(INDIRECT(ADDRESS($K604,43))&lt;&gt;1,INDIRECT(ADDRESS($K604,48)),0),0), IF($L604&gt;0,IF(INDIRECT(ADDRESS($L604,43))&lt;&gt;1,INDIRECT(ADDRESS($L604,48)),0),0), IF($M604&gt;0,IF(INDIRECT(ADDRESS($M604,43))&lt;&gt;1,INDIRECT(ADDRESS($M604,48)),0),0)), IF(AU604="L",SUM(IF($C604&gt;0,IF(INDIRECT(ADDRESS($C604,43))&lt;&gt;1,INDIRECT(ADDRESS($C604,50)),0),0), IF($D604&gt;0,IF(INDIRECT(ADDRESS($D604,43))&lt;&gt;1,INDIRECT(ADDRESS($D604,50)),0),0), IF($E604&gt;0,IF(INDIRECT(ADDRESS($E604,43))&lt;&gt;1,INDIRECT(ADDRESS($E604,50)),0),0), IF($F604&gt;0,IF(INDIRECT(ADDRESS($F604,43))&lt;&gt;1,INDIRECT(ADDRESS($F604,50)),0),0), IF($G604&gt;0,IF(INDIRECT(ADDRESS($G604,43))&lt;&gt;1,INDIRECT(ADDRESS($G604,50)),0),0), IF($G604&gt;0,IF(INDIRECT(ADDRESS($G604,43))&lt;&gt;1,INDIRECT(ADDRESS($G604,50)),0),0), IF($H604&gt;0,IF(INDIRECT(ADDRESS($H604,43))&lt;&gt;1,INDIRECT(ADDRESS($H604,50)),0),0), IF($I604&gt;0,IF(INDIRECT(ADDRESS($I604,43))&lt;&gt;1,INDIRECT(ADDRESS($I604,50)),0),0), IF($J604&gt;0,IF(INDIRECT(ADDRESS($J604,43))&lt;&gt;1,INDIRECT(ADDRESS($J604,50)),0),0), IF($K604&gt;0,IF(INDIRECT(ADDRESS($K604,43))&lt;&gt;1,INDIRECT(ADDRESS($K604,50)),0),0), IF($L604&gt;0,IF(INDIRECT(ADDRESS($L604,43))&lt;&gt;1,INDIRECT(ADDRESS($L604,50)),0),0), IF($M604&gt;0,IF(INDIRECT(ADDRESS($M604,43))&lt;&gt;1,INDIRECT(ADDRESS($M604,50)),0),0)), SUM(IF($C604&gt;0,IF(INDIRECT(ADDRESS($C604,43))&lt;&gt;1,INDIRECT(ADDRESS($C604,49)),0),0), IF($D604&gt;0,IF(INDIRECT(ADDRESS($D604,43))&lt;&gt;1,INDIRECT(ADDRESS($D604,49)),0),0), IF($E604&gt;0,IF(INDIRECT(ADDRESS($E604,43))&lt;&gt;1,INDIRECT(ADDRESS($E604,49)),0),0), IF($F604&gt;0,IF(INDIRECT(ADDRESS($F604,43))&lt;&gt;1,INDIRECT(ADDRESS($F604,49)),0),0), IF($G604&gt;0,IF(INDIRECT(ADDRESS($G604,43))&lt;&gt;1,INDIRECT(ADDRESS($G604,49)),0),0), IF($G604&gt;0,IF(INDIRECT(ADDRESS($G604,43))&lt;&gt;1,INDIRECT(ADDRESS($G604,49)),0),0), IF($H604&gt;0,IF(INDIRECT(ADDRESS($H604,43))&lt;&gt;1,INDIRECT(ADDRESS($H604,49)),0),0), IF($I604&gt;0,IF(INDIRECT(ADDRESS($I604,43))&lt;&gt;1,INDIRECT(ADDRESS($I604,49)),0),0), IF($J604&gt;0,IF(INDIRECT(ADDRESS($J604,43))&lt;&gt;1,INDIRECT(ADDRESS($J604,49)),0),0), IF($K604&gt;0,IF(INDIRECT(ADDRESS($K604,43))&lt;&gt;1,INDIRECT(ADDRESS($K604,49)),0),0), IF($L604&gt;0,IF(INDIRECT(ADDRESS($L604,43))&lt;&gt;1,INDIRECT(ADDRESS($L604,49)),0),0), IF($M604&gt;0,IF(INDIRECT(ADDRESS($M604,43))&lt;&gt;1,INDIRECT(ADDRESS($M604,49)),0),0))))</f>
        <v>3.333333333333333</v>
      </c>
      <c r="CL604" s="57" cm="1">
        <f t="array" aca="1" ref="CL604" ca="1">1.5*SUM(IF($C604&gt;0,IF(INDIRECT(ADDRESS($C604,44))=1,INDIRECT(ADDRESS($C604,48)),0),0), IF($D604&gt;0,IF(INDIRECT(ADDRESS($D604,44))=1,INDIRECT(ADDRESS($D604,48)),0),0), IF($E604&gt;0,IF(INDIRECT(ADDRESS($E604,44))=1,INDIRECT(ADDRESS($E604,48)),0),0), IF($F604&gt;0,IF(INDIRECT(ADDRESS($F604,44))=1,INDIRECT(ADDRESS($F604,48)),0),0), IF($G604&gt;0,IF(INDIRECT(ADDRESS($G604,44))=1,INDIRECT(ADDRESS($G604,48)),0),0), IF($H604&gt;0,IF(INDIRECT(ADDRESS($H604,44))=1,INDIRECT(ADDRESS($H604,48)),0),0), IF($I604&gt;0,IF(INDIRECT(ADDRESS($I604,44))=1,INDIRECT(ADDRESS($I604,48)),0),0), IF($J604&gt;0,IF(INDIRECT(ADDRESS($J604,44))=1,INDIRECT(ADDRESS($J604,48)),0),0), IF($K604&gt;0,IF(INDIRECT(ADDRESS($K604,44))=1,INDIRECT(ADDRESS($K604,48)),0),0), IF($L604&gt;0,IF(INDIRECT(ADDRESS($L604,44))=1,INDIRECT(ADDRESS($L604,48)),0),0), IF($M604&gt;0,IF(INDIRECT(ADDRESS($M604,44))=1,INDIRECT(ADDRESS($M604,48)),0),0))</f>
        <v>0</v>
      </c>
      <c r="CM604" s="56">
        <f t="shared" ca="1" si="427"/>
        <v>2.1322742457096271</v>
      </c>
      <c r="CN604" s="59"/>
    </row>
    <row r="605" spans="1:92" x14ac:dyDescent="0.25">
      <c r="A605" s="65" t="s">
        <v>679</v>
      </c>
      <c r="B605" s="74">
        <v>584</v>
      </c>
      <c r="C605" s="74">
        <v>591</v>
      </c>
      <c r="D605" s="74">
        <v>592</v>
      </c>
      <c r="E605" s="74"/>
      <c r="F605" s="74"/>
      <c r="G605" s="74"/>
      <c r="H605" s="74"/>
      <c r="I605" s="74"/>
      <c r="J605" s="74"/>
      <c r="K605" s="74"/>
      <c r="L605" s="74"/>
      <c r="M605" s="74"/>
      <c r="N605" s="67">
        <f t="shared" ca="1" si="407"/>
        <v>42</v>
      </c>
      <c r="O605" s="67" t="str" cm="1">
        <f t="array" aca="1" ref="O605" ca="1">INDIRECT(ADDRESS($B605,COLUMN()))</f>
        <v>Fighter</v>
      </c>
      <c r="P605" s="67" cm="1">
        <f t="array" aca="1" ref="P605" ca="1">INDIRECT(ADDRESS($B605,COLUMN()))</f>
        <v>4.833333333333333</v>
      </c>
      <c r="Q605" s="67" cm="1">
        <f t="array" aca="1" ref="Q605" ca="1">INDIRECT(ADDRESS($B605,COLUMN()))</f>
        <v>0</v>
      </c>
      <c r="R605" s="67" cm="1">
        <f t="array" aca="1" ref="R605" ca="1">INDIRECT(ADDRESS($B605,COLUMN()))</f>
        <v>0</v>
      </c>
      <c r="S605" s="67" cm="1">
        <f t="array" aca="1" ref="S605" ca="1">INDIRECT(ADDRESS($B605,COLUMN()))</f>
        <v>3</v>
      </c>
      <c r="T605" s="67" t="str" cm="1">
        <f t="array" aca="1" ref="T605" ca="1">INDIRECT(ADDRESS($B605,COLUMN()))</f>
        <v>1-8</v>
      </c>
      <c r="U605" s="67" cm="1">
        <f t="array" aca="1" ref="U605" ca="1">INDIRECT(ADDRESS($B605,COLUMN()))</f>
        <v>8</v>
      </c>
      <c r="V605" s="67" cm="1">
        <f t="array" aca="1" ref="V605" ca="1">INDIRECT(ADDRESS($B605,COLUMN()))</f>
        <v>0</v>
      </c>
      <c r="W605" s="67" cm="1">
        <f t="array" aca="1" ref="W605" ca="1">INDIRECT(ADDRESS($B605,COLUMN()))</f>
        <v>4</v>
      </c>
      <c r="X605" s="67" cm="1">
        <f t="array" aca="1" ref="X605" ca="1">INDIRECT(ADDRESS($B605,COLUMN()))</f>
        <v>9</v>
      </c>
      <c r="Y605" s="67" cm="1">
        <f t="array" aca="1" ref="Y605" ca="1">INDIRECT(ADDRESS($B605,COLUMN()))</f>
        <v>0</v>
      </c>
      <c r="Z605" s="67" cm="1">
        <f t="array" aca="1" ref="Z605" ca="1">INDIRECT(ADDRESS($B605,COLUMN()))</f>
        <v>5</v>
      </c>
      <c r="AA605" s="67" t="str" cm="1">
        <f t="array" aca="1" ref="AA605" ca="1">INDIRECT(ADDRESS($B605,COLUMN()))</f>
        <v>Rocket Boosters, Jink</v>
      </c>
      <c r="AB605" s="56">
        <f t="shared" ca="1" si="408"/>
        <v>1.016991681462482</v>
      </c>
      <c r="AC605" s="56">
        <f t="shared" ca="1" si="409"/>
        <v>0.8681221161816568</v>
      </c>
      <c r="AD605" s="56">
        <f t="shared" ca="1" si="410"/>
        <v>3.6486291839518912</v>
      </c>
      <c r="AF605" s="65"/>
      <c r="AG605" s="65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52"/>
      <c r="AU605" s="54" t="s">
        <v>33</v>
      </c>
      <c r="AV605" s="57" cm="1">
        <f t="array" aca="1" ref="AV605" ca="1">SUM(IF($C605&gt;0,IF(AND(INDIRECT(ADDRESS($C605,44))=0,INDIRECT(ADDRESS($C605,38))="UL",ISERROR(SEARCH("Rear",INDIRECT(ADDRESS($C605,33)))),ISERROR(SEARCH("Side",INDIRECT(ADDRESS($C605,33))))),INDIRECT(ADDRESS($C605,COLUMN())),0),0),IF($D605&gt;0,IF(AND(INDIRECT(ADDRESS($D605,44))=0,INDIRECT(ADDRESS($D605,38))="UL",ISERROR(SEARCH("Rear",INDIRECT(ADDRESS($D605,33)))),ISERROR(SEARCH("Side",INDIRECT(ADDRESS($D605,33))))),INDIRECT(ADDRESS($D605,COLUMN())),0),0),IF($E605&gt;0,IF(AND(INDIRECT(ADDRESS($E605,44))=0,INDIRECT(ADDRESS($E605,38))="UL",ISERROR(SEARCH("Rear",INDIRECT(ADDRESS($E605,33)))),ISERROR(SEARCH("Side",INDIRECT(ADDRESS($E605,33))))),INDIRECT(ADDRESS($E605,COLUMN())),0),0),IF($F605&gt;0,IF(AND(INDIRECT(ADDRESS($F605,44))=0,INDIRECT(ADDRESS($F605,38))="UL",ISERROR(SEARCH("Rear",INDIRECT(ADDRESS($F605,33)))),ISERROR(SEARCH("Side",INDIRECT(ADDRESS($F605,33))))),INDIRECT(ADDRESS($F605,COLUMN())),0),0),IF($G605&gt;0,IF(AND(INDIRECT(ADDRESS($G605,44))=0,INDIRECT(ADDRESS($G605,38))="UL",ISERROR(SEARCH("Rear",INDIRECT(ADDRESS($G605,33)))),ISERROR(SEARCH("Side",INDIRECT(ADDRESS($G605,33))))),INDIRECT(ADDRESS($G605,COLUMN())),0),0),IF($H605&gt;0,IF(AND(INDIRECT(ADDRESS($H605,44))=0,INDIRECT(ADDRESS($H605,38))="UL",ISERROR(SEARCH("Rear",INDIRECT(ADDRESS($H605,33)))),ISERROR(SEARCH("Side",INDIRECT(ADDRESS($H605,33))))),INDIRECT(ADDRESS($H605,COLUMN())),0),0),IF($I605&gt;0,IF(AND(INDIRECT(ADDRESS($I605,44))=0,INDIRECT(ADDRESS($I605,38))="UL",ISERROR(SEARCH("Rear",INDIRECT(ADDRESS($I605,33)))),ISERROR(SEARCH("Side",INDIRECT(ADDRESS($I605,33))))),INDIRECT(ADDRESS($I605,COLUMN())),0),0),IF($J605&gt;0,IF(AND(INDIRECT(ADDRESS($J605,44))=0,INDIRECT(ADDRESS($J605,38))="UL",ISERROR(SEARCH("Rear",INDIRECT(ADDRESS($J605,33)))),ISERROR(SEARCH("Side",INDIRECT(ADDRESS($J605,33))))),INDIRECT(ADDRESS($J605,COLUMN())),0),0),IF($K605&gt;0,IF(AND(INDIRECT(ADDRESS($K605,44))=0,INDIRECT(ADDRESS($K605,38))="UL",ISERROR(SEARCH("Rear",INDIRECT(ADDRESS($K605,33)))),ISERROR(SEARCH("Side",INDIRECT(ADDRESS($K605,33))))),INDIRECT(ADDRESS($K605,COLUMN())),0),0),IF($L605&gt;0,IF(AND(INDIRECT(ADDRESS($L605,44))=0,INDIRECT(ADDRESS($L605,38))="UL",ISERROR(SEARCH("Rear",INDIRECT(ADDRESS($L605,33)))),ISERROR(SEARCH("Side",INDIRECT(ADDRESS($L605,33))))),INDIRECT(ADDRESS($L605,COLUMN())),0),0),IF($M605&gt;0,IF(AND(INDIRECT(ADDRESS($M605,44))=0,INDIRECT(ADDRESS($M605,38))="UL",ISERROR(SEARCH("Rear",INDIRECT(ADDRESS($M605,33)))),ISERROR(SEARCH("Side",INDIRECT(ADDRESS($M605,33))))),INDIRECT(ADDRESS($M605,COLUMN())),0),0))</f>
        <v>3.333333333333333</v>
      </c>
      <c r="AW605" s="57" cm="1">
        <f t="array" aca="1" ref="AW605" ca="1">SUM(IF($C605&gt;0,IF(AND(INDIRECT(ADDRESS($C605,44))=0,INDIRECT(ADDRESS($C605,38))="UL",ISERROR(SEARCH("Rear",INDIRECT(ADDRESS($C605,33)))),ISERROR(SEARCH("Side",INDIRECT(ADDRESS($C605,33))))),INDIRECT(ADDRESS($C605,COLUMN())),0),0),IF($D605&gt;0,IF(AND(INDIRECT(ADDRESS($D605,44))=0,INDIRECT(ADDRESS($D605,38))="UL",ISERROR(SEARCH("Rear",INDIRECT(ADDRESS($D605,33)))),ISERROR(SEARCH("Side",INDIRECT(ADDRESS($D605,33))))),INDIRECT(ADDRESS($D605,COLUMN())),0),0),IF($E605&gt;0,IF(AND(INDIRECT(ADDRESS($E605,44))=0,INDIRECT(ADDRESS($E605,38))="UL",ISERROR(SEARCH("Rear",INDIRECT(ADDRESS($E605,33)))),ISERROR(SEARCH("Side",INDIRECT(ADDRESS($E605,33))))),INDIRECT(ADDRESS($E605,COLUMN())),0),0),IF($F605&gt;0,IF(AND(INDIRECT(ADDRESS($F605,44))=0,INDIRECT(ADDRESS($F605,38))="UL",ISERROR(SEARCH("Rear",INDIRECT(ADDRESS($F605,33)))),ISERROR(SEARCH("Side",INDIRECT(ADDRESS($F605,33))))),INDIRECT(ADDRESS($F605,COLUMN())),0),0),IF($G605&gt;0,IF(AND(INDIRECT(ADDRESS($G605,44))=0,INDIRECT(ADDRESS($G605,38))="UL",ISERROR(SEARCH("Rear",INDIRECT(ADDRESS($G605,33)))),ISERROR(SEARCH("Side",INDIRECT(ADDRESS($G605,33))))),INDIRECT(ADDRESS($G605,COLUMN())),0),0),IF($H605&gt;0,IF(AND(INDIRECT(ADDRESS($H605,44))=0,INDIRECT(ADDRESS($H605,38))="UL",ISERROR(SEARCH("Rear",INDIRECT(ADDRESS($H605,33)))),ISERROR(SEARCH("Side",INDIRECT(ADDRESS($H605,33))))),INDIRECT(ADDRESS($H605,COLUMN())),0),0),IF($I605&gt;0,IF(AND(INDIRECT(ADDRESS($I605,44))=0,INDIRECT(ADDRESS($I605,38))="UL",ISERROR(SEARCH("Rear",INDIRECT(ADDRESS($I605,33)))),ISERROR(SEARCH("Side",INDIRECT(ADDRESS($I605,33))))),INDIRECT(ADDRESS($I605,COLUMN())),0),0),IF($J605&gt;0,IF(AND(INDIRECT(ADDRESS($J605,44))=0,INDIRECT(ADDRESS($J605,38))="UL",ISERROR(SEARCH("Rear",INDIRECT(ADDRESS($J605,33)))),ISERROR(SEARCH("Side",INDIRECT(ADDRESS($J605,33))))),INDIRECT(ADDRESS($J605,COLUMN())),0),0),IF($K605&gt;0,IF(AND(INDIRECT(ADDRESS($K605,44))=0,INDIRECT(ADDRESS($K605,38))="UL",ISERROR(SEARCH("Rear",INDIRECT(ADDRESS($K605,33)))),ISERROR(SEARCH("Side",INDIRECT(ADDRESS($K605,33))))),INDIRECT(ADDRESS($K605,COLUMN())),0),0),IF($L605&gt;0,IF(AND(INDIRECT(ADDRESS($L605,44))=0,INDIRECT(ADDRESS($L605,38))="UL",ISERROR(SEARCH("Rear",INDIRECT(ADDRESS($L605,33)))),ISERROR(SEARCH("Side",INDIRECT(ADDRESS($L605,33))))),INDIRECT(ADDRESS($L605,COLUMN())),0),0),IF($M605&gt;0,IF(AND(INDIRECT(ADDRESS($M605,44))=0,INDIRECT(ADDRESS($M605,38))="UL",ISERROR(SEARCH("Rear",INDIRECT(ADDRESS($M605,33)))),ISERROR(SEARCH("Side",INDIRECT(ADDRESS($M605,33))))),INDIRECT(ADDRESS($M605,COLUMN())),0),0))</f>
        <v>1.6666666666666665</v>
      </c>
      <c r="AX605" s="57" cm="1">
        <f t="array" aca="1" ref="AX605" ca="1">SUM(IF($C605&gt;0,IF(AND(INDIRECT(ADDRESS($C605,44))=0,INDIRECT(ADDRESS($C605,38))="UL",ISERROR(SEARCH("Rear",INDIRECT(ADDRESS($C605,33)))),ISERROR(SEARCH("Side",INDIRECT(ADDRESS($C605,33))))),INDIRECT(ADDRESS($C605,COLUMN())),0),0),IF($D605&gt;0,IF(AND(INDIRECT(ADDRESS($D605,44))=0,INDIRECT(ADDRESS($D605,38))="UL",ISERROR(SEARCH("Rear",INDIRECT(ADDRESS($D605,33)))),ISERROR(SEARCH("Side",INDIRECT(ADDRESS($D605,33))))),INDIRECT(ADDRESS($D605,COLUMN())),0),0),IF($E605&gt;0,IF(AND(INDIRECT(ADDRESS($E605,44))=0,INDIRECT(ADDRESS($E605,38))="UL",ISERROR(SEARCH("Rear",INDIRECT(ADDRESS($E605,33)))),ISERROR(SEARCH("Side",INDIRECT(ADDRESS($E605,33))))),INDIRECT(ADDRESS($E605,COLUMN())),0),0),IF($F605&gt;0,IF(AND(INDIRECT(ADDRESS($F605,44))=0,INDIRECT(ADDRESS($F605,38))="UL",ISERROR(SEARCH("Rear",INDIRECT(ADDRESS($F605,33)))),ISERROR(SEARCH("Side",INDIRECT(ADDRESS($F605,33))))),INDIRECT(ADDRESS($F605,COLUMN())),0),0),IF($G605&gt;0,IF(AND(INDIRECT(ADDRESS($G605,44))=0,INDIRECT(ADDRESS($G605,38))="UL",ISERROR(SEARCH("Rear",INDIRECT(ADDRESS($G605,33)))),ISERROR(SEARCH("Side",INDIRECT(ADDRESS($G605,33))))),INDIRECT(ADDRESS($G605,COLUMN())),0),0),IF($H605&gt;0,IF(AND(INDIRECT(ADDRESS($H605,44))=0,INDIRECT(ADDRESS($H605,38))="UL",ISERROR(SEARCH("Rear",INDIRECT(ADDRESS($H605,33)))),ISERROR(SEARCH("Side",INDIRECT(ADDRESS($H605,33))))),INDIRECT(ADDRESS($H605,COLUMN())),0),0),IF($I605&gt;0,IF(AND(INDIRECT(ADDRESS($I605,44))=0,INDIRECT(ADDRESS($I605,38))="UL",ISERROR(SEARCH("Rear",INDIRECT(ADDRESS($I605,33)))),ISERROR(SEARCH("Side",INDIRECT(ADDRESS($I605,33))))),INDIRECT(ADDRESS($I605,COLUMN())),0),0),IF($J605&gt;0,IF(AND(INDIRECT(ADDRESS($J605,44))=0,INDIRECT(ADDRESS($J605,38))="UL",ISERROR(SEARCH("Rear",INDIRECT(ADDRESS($J605,33)))),ISERROR(SEARCH("Side",INDIRECT(ADDRESS($J605,33))))),INDIRECT(ADDRESS($J605,COLUMN())),0),0),IF($K605&gt;0,IF(AND(INDIRECT(ADDRESS($K605,44))=0,INDIRECT(ADDRESS($K605,38))="UL",ISERROR(SEARCH("Rear",INDIRECT(ADDRESS($K605,33)))),ISERROR(SEARCH("Side",INDIRECT(ADDRESS($K605,33))))),INDIRECT(ADDRESS($K605,COLUMN())),0),0),IF($L605&gt;0,IF(AND(INDIRECT(ADDRESS($L605,44))=0,INDIRECT(ADDRESS($L605,38))="UL",ISERROR(SEARCH("Rear",INDIRECT(ADDRESS($L605,33)))),ISERROR(SEARCH("Side",INDIRECT(ADDRESS($L605,33))))),INDIRECT(ADDRESS($L605,COLUMN())),0),0),IF($M605&gt;0,IF(AND(INDIRECT(ADDRESS($M605,44))=0,INDIRECT(ADDRESS($M605,38))="UL",ISERROR(SEARCH("Rear",INDIRECT(ADDRESS($M605,33)))),ISERROR(SEARCH("Side",INDIRECT(ADDRESS($M605,33))))),INDIRECT(ADDRESS($M605,COLUMN())),0),0))</f>
        <v>0.44444444444444442</v>
      </c>
      <c r="AY605" s="58">
        <f t="shared" ca="1" si="411"/>
        <v>3.333333333333333</v>
      </c>
      <c r="AZ605" s="58">
        <f t="shared" ca="1" si="412"/>
        <v>1.8148148148148149</v>
      </c>
      <c r="BA605" s="58" cm="1">
        <f t="array" aca="1" ref="BA605" ca="1">SUM(IF($C605&gt;0,IF(AND(INDIRECT(ADDRESS($C605,44))=0,INDIRECT(ADDRESS($C605,38))="UL"),INDIRECT(ADDRESS($C605,COLUMN())),0),0),IF($D605&gt;0,IF(AND(INDIRECT(ADDRESS($D605,44))=0,INDIRECT(ADDRESS($D605,38))="UL"),INDIRECT(ADDRESS($D605,COLUMN())),0),0),IF($E605&gt;0,IF(AND(INDIRECT(ADDRESS($E605,44))=0,INDIRECT(ADDRESS($E605,38))="UL"),INDIRECT(ADDRESS($E605,COLUMN())),0),0),IF($F605&gt;0,IF(AND(INDIRECT(ADDRESS($F605,44))=0,INDIRECT(ADDRESS($F605,38))="UL"),INDIRECT(ADDRESS($F605,COLUMN())),0),0),IF($G605&gt;0,IF(AND(INDIRECT(ADDRESS($G605,44))=0,INDIRECT(ADDRESS($G605,38))="UL"),INDIRECT(ADDRESS($G605,COLUMN())),0),0),IF($H605&gt;0,IF(AND(INDIRECT(ADDRESS($H605,44))=0,INDIRECT(ADDRESS($H605,38))="UL"),INDIRECT(ADDRESS($H605,COLUMN())),0),0),IF($I605&gt;0,IF(AND(INDIRECT(ADDRESS($I605,44))=0,INDIRECT(ADDRESS($I605,38))="UL"),INDIRECT(ADDRESS($I605,COLUMN())),0),0),IF($J605&gt;0,IF(AND(INDIRECT(ADDRESS($J605,44))=0,INDIRECT(ADDRESS($J605,38))="UL"),INDIRECT(ADDRESS($J605,COLUMN())),0),0),IF($K605&gt;0,IF(AND(INDIRECT(ADDRESS($K605,44))=0,INDIRECT(ADDRESS($K605,38))="UL"),INDIRECT(ADDRESS($K605,COLUMN())),0),0),IF($L605&gt;0,IF(AND(INDIRECT(ADDRESS($L605,44))=0,INDIRECT(ADDRESS($L605,38))="UL"),INDIRECT(ADDRESS($L605,COLUMN())),0),0),IF($M605&gt;0,IF(AND(INDIRECT(ADDRESS($M605,44))=0,INDIRECT(ADDRESS($M605,38))="UL"),INDIRECT(ADDRESS($M605,COLUMN())),0),0))</f>
        <v>0.50370370370370376</v>
      </c>
      <c r="BB605" s="58" cm="1">
        <f t="array" aca="1" ref="BB605" ca="1">SUM(IF($C605&gt;0,IF(AND(INDIRECT(ADDRESS($C605,44))=0,INDIRECT(ADDRESS($C605,38))="UL"),INDIRECT(ADDRESS($C605,COLUMN())),0),0),IF($D605&gt;0,IF(AND(INDIRECT(ADDRESS($D605,44))=0,INDIRECT(ADDRESS($D605,38))="UL"),INDIRECT(ADDRESS($D605,COLUMN())),0),0),IF($E605&gt;0,IF(AND(INDIRECT(ADDRESS($E605,44))=0,INDIRECT(ADDRESS($E605,38))="UL"),INDIRECT(ADDRESS($E605,COLUMN())),0),0),IF($F605&gt;0,IF(AND(INDIRECT(ADDRESS($F605,44))=0,INDIRECT(ADDRESS($F605,38))="UL"),INDIRECT(ADDRESS($F605,COLUMN())),0),0),IF($G605&gt;0,IF(AND(INDIRECT(ADDRESS($G605,44))=0,INDIRECT(ADDRESS($G605,38))="UL"),INDIRECT(ADDRESS($G605,COLUMN())),0),0),IF($H605&gt;0,IF(AND(INDIRECT(ADDRESS($H605,44))=0,INDIRECT(ADDRESS($H605,38))="UL"),INDIRECT(ADDRESS($H605,COLUMN())),0),0),IF($I605&gt;0,IF(AND(INDIRECT(ADDRESS($I605,44))=0,INDIRECT(ADDRESS($I605,38))="UL"),INDIRECT(ADDRESS($I605,COLUMN())),0),0),IF($J605&gt;0,IF(AND(INDIRECT(ADDRESS($J605,44))=0,INDIRECT(ADDRESS($J605,38))="UL"),INDIRECT(ADDRESS($J605,COLUMN())),0),0),IF($K605&gt;0,IF(AND(INDIRECT(ADDRESS($K605,44))=0,INDIRECT(ADDRESS($K605,38))="UL"),INDIRECT(ADDRESS($K605,COLUMN())),0),0),IF($L605&gt;0,IF(AND(INDIRECT(ADDRESS($L605,44))=0,INDIRECT(ADDRESS($L605,38))="UL"),INDIRECT(ADDRESS($L605,COLUMN())),0),0),IF($M605&gt;0,IF(AND(INDIRECT(ADDRESS($M605,44))=0,INDIRECT(ADDRESS($M605,38))="UL"),INDIRECT(ADDRESS($M605,COLUMN())),0),0))</f>
        <v>0.94814814814814818</v>
      </c>
      <c r="BC605" s="58" cm="1">
        <f t="array" aca="1" ref="BC605" ca="1">SUM(IF($C605&gt;0,IF(AND(INDIRECT(ADDRESS($C605,44))=0,INDIRECT(ADDRESS($C605,38))="UL"),INDIRECT(ADDRESS($C605,COLUMN())),0),0),IF($D605&gt;0,IF(AND(INDIRECT(ADDRESS($D605,44))=0,INDIRECT(ADDRESS($D605,38))="UL"),INDIRECT(ADDRESS($D605,COLUMN())),0),0),IF($E605&gt;0,IF(AND(INDIRECT(ADDRESS($E605,44))=0,INDIRECT(ADDRESS($E605,38))="UL"),INDIRECT(ADDRESS($E605,COLUMN())),0),0),IF($F605&gt;0,IF(AND(INDIRECT(ADDRESS($F605,44))=0,INDIRECT(ADDRESS($F605,38))="UL"),INDIRECT(ADDRESS($F605,COLUMN())),0),0),IF($G605&gt;0,IF(AND(INDIRECT(ADDRESS($G605,44))=0,INDIRECT(ADDRESS($G605,38))="UL"),INDIRECT(ADDRESS($G605,COLUMN())),0),0),IF($H605&gt;0,IF(AND(INDIRECT(ADDRESS($H605,44))=0,INDIRECT(ADDRESS($H605,38))="UL"),INDIRECT(ADDRESS($H605,COLUMN())),0),0),IF($I605&gt;0,IF(AND(INDIRECT(ADDRESS($I605,44))=0,INDIRECT(ADDRESS($I605,38))="UL"),INDIRECT(ADDRESS($I605,COLUMN())),0),0),IF($J605&gt;0,IF(AND(INDIRECT(ADDRESS($J605,44))=0,INDIRECT(ADDRESS($J605,38))="UL"),INDIRECT(ADDRESS($J605,COLUMN())),0),0),IF($K605&gt;0,IF(AND(INDIRECT(ADDRESS($K605,44))=0,INDIRECT(ADDRESS($K605,38))="UL"),INDIRECT(ADDRESS($K605,COLUMN())),0),0),IF($L605&gt;0,IF(AND(INDIRECT(ADDRESS($L605,44))=0,INDIRECT(ADDRESS($L605,38))="UL"),INDIRECT(ADDRESS($L605,COLUMN())),0),0),IF($M605&gt;0,IF(AND(INDIRECT(ADDRESS($M605,44))=0,INDIRECT(ADDRESS($M605,38))="UL"),INDIRECT(ADDRESS($M605,COLUMN())),0),0))</f>
        <v>0.56296296296296289</v>
      </c>
      <c r="BD605" s="58" cm="1">
        <f t="array" aca="1" ref="BD605" ca="1">SUM(IF($C605&gt;0,IF(AND(INDIRECT(ADDRESS($C605,44))=0,INDIRECT(ADDRESS($C605,38))="UL"),INDIRECT(ADDRESS($C605,COLUMN())),0),0),IF($D605&gt;0,IF(AND(INDIRECT(ADDRESS($D605,44))=0,INDIRECT(ADDRESS($D605,38))="UL"),INDIRECT(ADDRESS($D605,COLUMN())),0),0),IF($E605&gt;0,IF(AND(INDIRECT(ADDRESS($E605,44))=0,INDIRECT(ADDRESS($E605,38))="UL"),INDIRECT(ADDRESS($E605,COLUMN())),0),0),IF($F605&gt;0,IF(AND(INDIRECT(ADDRESS($F605,44))=0,INDIRECT(ADDRESS($F605,38))="UL"),INDIRECT(ADDRESS($F605,COLUMN())),0),0),IF($G605&gt;0,IF(AND(INDIRECT(ADDRESS($G605,44))=0,INDIRECT(ADDRESS($G605,38))="UL"),INDIRECT(ADDRESS($G605,COLUMN())),0),0),IF($H605&gt;0,IF(AND(INDIRECT(ADDRESS($H605,44))=0,INDIRECT(ADDRESS($H605,38))="UL"),INDIRECT(ADDRESS($H605,COLUMN())),0),0),IF($I605&gt;0,IF(AND(INDIRECT(ADDRESS($I605,44))=0,INDIRECT(ADDRESS($I605,38))="UL"),INDIRECT(ADDRESS($I605,COLUMN())),0),0),IF($J605&gt;0,IF(AND(INDIRECT(ADDRESS($J605,44))=0,INDIRECT(ADDRESS($J605,38))="UL"),INDIRECT(ADDRESS($J605,COLUMN())),0),0),IF($K605&gt;0,IF(AND(INDIRECT(ADDRESS($K605,44))=0,INDIRECT(ADDRESS($K605,38))="UL"),INDIRECT(ADDRESS($K605,COLUMN())),0),0),IF($L605&gt;0,IF(AND(INDIRECT(ADDRESS($L605,44))=0,INDIRECT(ADDRESS($L605,38))="UL"),INDIRECT(ADDRESS($L605,COLUMN())),0),0),IF($M605&gt;0,IF(AND(INDIRECT(ADDRESS($M605,44))=0,INDIRECT(ADDRESS($M605,38))="UL"),INDIRECT(ADDRESS($M605,COLUMN())),0),0))</f>
        <v>0.88888888888888884</v>
      </c>
      <c r="BE605" s="57">
        <f t="shared" ca="1" si="413"/>
        <v>0.50370370370370376</v>
      </c>
      <c r="BF605" s="57" cm="1">
        <f t="array" aca="1" ref="BF605" ca="1">SUM(IF($C605&gt;0,IF(INDIRECT(ADDRESS($C605,45))=1,INDIRECT(ADDRESS($C605,52))*INDIRECT(ADDRESS($C605,42))/5,0),0), IF($D605&gt;0,IF(INDIRECT(ADDRESS($D605,45))=1,INDIRECT(ADDRESS($D605,52))*INDIRECT(ADDRESS($D605,42))/5,0),0), IF($E605&gt;0,IF(INDIRECT(ADDRESS($E605,45))=1,INDIRECT(ADDRESS($E605,52))*INDIRECT(ADDRESS($E605,42))/5,0),0), IF($F605&gt;0,IF(INDIRECT(ADDRESS($F605,45))=1,INDIRECT(ADDRESS($F605,52))*INDIRECT(ADDRESS($F605,42))/5,0),0), IF($G605&gt;0,IF(INDIRECT(ADDRESS($G605,45))=1,INDIRECT(ADDRESS($G605,52))*INDIRECT(ADDRESS($G605,42))/5,0),0), IF($H605&gt;0,IF(INDIRECT(ADDRESS($H605,45))=1,INDIRECT(ADDRESS($H605,52))*INDIRECT(ADDRESS($H605,42))/5,0),0)
)*$BF$296/100</f>
        <v>0</v>
      </c>
      <c r="BG605" s="19"/>
      <c r="BH605" s="57" cm="1">
        <f t="array" aca="1" ref="BH605" ca="1">SUM(IF($C605&gt;0,IF(AND(INDIRECT(ADDRESS($C605,44))=0,INDIRECT(ADDRESS($C605,38))&lt;&gt;"UL"),INDIRECT(ADDRESS($C605,COLUMN()-11)),0),0),IF($D605&gt;0,IF(AND(INDIRECT(ADDRESS($D605,44))=0,INDIRECT(ADDRESS($D605,38))&lt;&gt;"UL"),INDIRECT(ADDRESS($D605,COLUMN()-11)),0),0),IF($E605&gt;0,IF(AND(INDIRECT(ADDRESS($E605,44))=0,INDIRECT(ADDRESS($E605,38))&lt;&gt;"UL"),INDIRECT(ADDRESS($E605,COLUMN()-11)),0),0),IF($F605&gt;0,IF(AND(INDIRECT(ADDRESS($F605,44))=0,INDIRECT(ADDRESS($F605,38))&lt;&gt;"UL"),INDIRECT(ADDRESS($F605,COLUMN()-11)),0),0),IF($G605&gt;0,IF(AND(INDIRECT(ADDRESS($G605,44))=0,INDIRECT(ADDRESS($G605,38))&lt;&gt;"UL"),INDIRECT(ADDRESS($G605,COLUMN()-11)),0),0),IF($H605&gt;0,IF(AND(INDIRECT(ADDRESS($H605,44))=0,INDIRECT(ADDRESS($H605,38))&lt;&gt;"UL"),INDIRECT(ADDRESS($H605,COLUMN()-11)),0),0),IF($I605&gt;0,IF(AND(INDIRECT(ADDRESS($I605,44))=0,INDIRECT(ADDRESS($I605,38))&lt;&gt;"UL"),INDIRECT(ADDRESS($I605,COLUMN()-11)),0),0),IF($J605&gt;0,IF(AND(INDIRECT(ADDRESS($J605,44))=0,INDIRECT(ADDRESS($J605,38))&lt;&gt;"UL"),INDIRECT(ADDRESS($J605,COLUMN()-11)),0),0),IF($K605&gt;0,IF(AND(INDIRECT(ADDRESS($K605,44))=0,INDIRECT(ADDRESS($K605,38))&lt;&gt;"UL"),INDIRECT(ADDRESS($K605,COLUMN()-11)),0),0),IF($L605&gt;0,IF(AND(INDIRECT(ADDRESS($L605,44))=0,INDIRECT(ADDRESS($L605,38))&lt;&gt;"UL"),INDIRECT(ADDRESS($L605,COLUMN()-11)),0),0),IF($M605&gt;0,IF(AND(INDIRECT(ADDRESS($M605,44))=0,INDIRECT(ADDRESS($M605,38))&lt;&gt;"UL"),INDIRECT(ADDRESS($M605,COLUMN()-11)),0),0))</f>
        <v>0</v>
      </c>
      <c r="BI605" s="57" cm="1">
        <f t="array" aca="1" ref="BI605" ca="1">SUM(IF($C605&gt;0,IF(AND(INDIRECT(ADDRESS($C605,44))=0,INDIRECT(ADDRESS($C605,38))&lt;&gt;"UL"),INDIRECT(ADDRESS($C605,COLUMN()-11)),0),0),IF($D605&gt;0,IF(AND(INDIRECT(ADDRESS($D605,44))=0,INDIRECT(ADDRESS($D605,38))&lt;&gt;"UL"),INDIRECT(ADDRESS($D605,COLUMN()-11)),0),0),IF($E605&gt;0,IF(AND(INDIRECT(ADDRESS($E605,44))=0,INDIRECT(ADDRESS($E605,38))&lt;&gt;"UL"),INDIRECT(ADDRESS($E605,COLUMN()-11)),0),0),IF($F605&gt;0,IF(AND(INDIRECT(ADDRESS($F605,44))=0,INDIRECT(ADDRESS($F605,38))&lt;&gt;"UL"),INDIRECT(ADDRESS($F605,COLUMN()-11)),0),0),IF($G605&gt;0,IF(AND(INDIRECT(ADDRESS($G605,44))=0,INDIRECT(ADDRESS($G605,38))&lt;&gt;"UL"),INDIRECT(ADDRESS($G605,COLUMN()-11)),0),0),IF($H605&gt;0,IF(AND(INDIRECT(ADDRESS($H605,44))=0,INDIRECT(ADDRESS($H605,38))&lt;&gt;"UL"),INDIRECT(ADDRESS($H605,COLUMN()-11)),0),0),IF($I605&gt;0,IF(AND(INDIRECT(ADDRESS($I605,44))=0,INDIRECT(ADDRESS($I605,38))&lt;&gt;"UL"),INDIRECT(ADDRESS($I605,COLUMN()-11)),0),0),IF($J605&gt;0,IF(AND(INDIRECT(ADDRESS($J605,44))=0,INDIRECT(ADDRESS($J605,38))&lt;&gt;"UL"),INDIRECT(ADDRESS($J605,COLUMN()-11)),0),0),IF($K605&gt;0,IF(AND(INDIRECT(ADDRESS($K605,44))=0,INDIRECT(ADDRESS($K605,38))&lt;&gt;"UL"),INDIRECT(ADDRESS($K605,COLUMN()-11)),0),0),IF($L605&gt;0,IF(AND(INDIRECT(ADDRESS($L605,44))=0,INDIRECT(ADDRESS($L605,38))&lt;&gt;"UL"),INDIRECT(ADDRESS($L605,COLUMN()-11)),0),0),IF($M605&gt;0,IF(AND(INDIRECT(ADDRESS($M605,44))=0,INDIRECT(ADDRESS($M605,38))&lt;&gt;"UL"),INDIRECT(ADDRESS($M605,COLUMN()-11)),0),0))</f>
        <v>0</v>
      </c>
      <c r="BJ605" s="57" cm="1">
        <f t="array" aca="1" ref="BJ605" ca="1">SUM(IF($C605&gt;0,IF(AND(INDIRECT(ADDRESS($C605,44))=0,INDIRECT(ADDRESS($C605,38))&lt;&gt;"UL"),INDIRECT(ADDRESS($C605,COLUMN()-11)),0),0),IF($D605&gt;0,IF(AND(INDIRECT(ADDRESS($D605,44))=0,INDIRECT(ADDRESS($D605,38))&lt;&gt;"UL"),INDIRECT(ADDRESS($D605,COLUMN()-11)),0),0),IF($E605&gt;0,IF(AND(INDIRECT(ADDRESS($E605,44))=0,INDIRECT(ADDRESS($E605,38))&lt;&gt;"UL"),INDIRECT(ADDRESS($E605,COLUMN()-11)),0),0),IF($F605&gt;0,IF(AND(INDIRECT(ADDRESS($F605,44))=0,INDIRECT(ADDRESS($F605,38))&lt;&gt;"UL"),INDIRECT(ADDRESS($F605,COLUMN()-11)),0),0),IF($G605&gt;0,IF(AND(INDIRECT(ADDRESS($G605,44))=0,INDIRECT(ADDRESS($G605,38))&lt;&gt;"UL"),INDIRECT(ADDRESS($G605,COLUMN()-11)),0),0),IF($H605&gt;0,IF(AND(INDIRECT(ADDRESS($H605,44))=0,INDIRECT(ADDRESS($H605,38))&lt;&gt;"UL"),INDIRECT(ADDRESS($H605,COLUMN()-11)),0),0),IF($I605&gt;0,IF(AND(INDIRECT(ADDRESS($I605,44))=0,INDIRECT(ADDRESS($I605,38))&lt;&gt;"UL"),INDIRECT(ADDRESS($I605,COLUMN()-11)),0),0),IF($J605&gt;0,IF(AND(INDIRECT(ADDRESS($J605,44))=0,INDIRECT(ADDRESS($J605,38))&lt;&gt;"UL"),INDIRECT(ADDRESS($J605,COLUMN()-11)),0),0),IF($K605&gt;0,IF(AND(INDIRECT(ADDRESS($K605,44))=0,INDIRECT(ADDRESS($K605,38))&lt;&gt;"UL"),INDIRECT(ADDRESS($K605,COLUMN()-11)),0),0),IF($L605&gt;0,IF(AND(INDIRECT(ADDRESS($L605,44))=0,INDIRECT(ADDRESS($L605,38))&lt;&gt;"UL"),INDIRECT(ADDRESS($L605,COLUMN()-11)),0),0),IF($M605&gt;0,IF(AND(INDIRECT(ADDRESS($M605,44))=0,INDIRECT(ADDRESS($M605,38))&lt;&gt;"UL"),INDIRECT(ADDRESS($M605,COLUMN()-11)),0),0))</f>
        <v>0</v>
      </c>
      <c r="BK605" s="57">
        <f t="shared" ca="1" si="414"/>
        <v>0</v>
      </c>
      <c r="BL605" s="58">
        <f t="shared" ca="1" si="415"/>
        <v>0</v>
      </c>
      <c r="BM605" s="57" cm="1">
        <f t="array" aca="1" ref="BM605" ca="1">SUM(IF($C605&gt;0,IF(AND(INDIRECT(ADDRESS($C605,44))=0,INDIRECT(ADDRESS($C605,38))&lt;&gt;"UL"),INDIRECT(ADDRESS($C605,COLUMN()-12)),0),0), IF($D605&gt;0,IF(AND(INDIRECT(ADDRESS($D605,44))=0,INDIRECT(ADDRESS($D605,38))&lt;&gt;"UL"),INDIRECT(ADDRESS($D605,COLUMN()-12)),0),0), IF($E605&gt;0,IF(AND(INDIRECT(ADDRESS($E605,44))=0,INDIRECT(ADDRESS($E605,38))&lt;&gt;"UL"),INDIRECT(ADDRESS($E605,COLUMN()-12)),0),0), IF($F605&gt;0,IF(AND(INDIRECT(ADDRESS($F605,44))=0,INDIRECT(ADDRESS($F605,38))&lt;&gt;"UL"),INDIRECT(ADDRESS($F605,COLUMN()-12)),0),0), IF($G605&gt;0,IF(AND(INDIRECT(ADDRESS($G605,44))=0,INDIRECT(ADDRESS($G605,38))&lt;&gt;"UL"),INDIRECT(ADDRESS($G605,COLUMN()-12)),0),0), IF($H605&gt;0,IF(AND(INDIRECT(ADDRESS($H605,44))=0,INDIRECT(ADDRESS($H605,38))&lt;&gt;"UL"),INDIRECT(ADDRESS($H605,COLUMN()-12)),0),0), IF($I605&gt;0,IF(AND(INDIRECT(ADDRESS($I605,44))=0,INDIRECT(ADDRESS($I605,38))&lt;&gt;"UL"),INDIRECT(ADDRESS($I605,COLUMN()-12)),0),0), IF($J605&gt;0,IF(AND(INDIRECT(ADDRESS($J605,44))=0,INDIRECT(ADDRESS($J605,38))&lt;&gt;"UL"),INDIRECT(ADDRESS($J605,COLUMN()-12)),0),0), IF($K605&gt;0,IF(AND(INDIRECT(ADDRESS($K605,44))=0,INDIRECT(ADDRESS($K605,38))&lt;&gt;"UL"),INDIRECT(ADDRESS($K605,COLUMN()-11)),0),0), IF($L605&gt;0,IF(AND(INDIRECT(ADDRESS($L605,44))=0,INDIRECT(ADDRESS($L605,38))&lt;&gt;"UL"),INDIRECT(ADDRESS($L605,COLUMN()-11)),0),0), IF($M605&gt;0,IF(AND(INDIRECT(ADDRESS($M605,44))=0,INDIRECT(ADDRESS($M605,38))&lt;&gt;"UL"),INDIRECT(ADDRESS($M605,COLUMN()-11)),0),0))</f>
        <v>0</v>
      </c>
      <c r="BN605" s="57" cm="1">
        <f t="array" aca="1" ref="BN605" ca="1">SUM(IF($C605&gt;0,IF(AND(INDIRECT(ADDRESS($C605,44))=0,INDIRECT(ADDRESS($C605,38))&lt;&gt;"UL"),INDIRECT(ADDRESS($C605,COLUMN()-12)),0),0), IF($D605&gt;0,IF(AND(INDIRECT(ADDRESS($D605,44))=0,INDIRECT(ADDRESS($D605,38))&lt;&gt;"UL"),INDIRECT(ADDRESS($D605,COLUMN()-12)),0),0), IF($E605&gt;0,IF(AND(INDIRECT(ADDRESS($E605,44))=0,INDIRECT(ADDRESS($E605,38))&lt;&gt;"UL"),INDIRECT(ADDRESS($E605,COLUMN()-12)),0),0), IF($F605&gt;0,IF(AND(INDIRECT(ADDRESS($F605,44))=0,INDIRECT(ADDRESS($F605,38))&lt;&gt;"UL"),INDIRECT(ADDRESS($F605,COLUMN()-12)),0),0), IF($G605&gt;0,IF(AND(INDIRECT(ADDRESS($G605,44))=0,INDIRECT(ADDRESS($G605,38))&lt;&gt;"UL"),INDIRECT(ADDRESS($G605,COLUMN()-12)),0),0), IF($H605&gt;0,IF(AND(INDIRECT(ADDRESS($H605,44))=0,INDIRECT(ADDRESS($H605,38))&lt;&gt;"UL"),INDIRECT(ADDRESS($H605,COLUMN()-12)),0),0), IF($I605&gt;0,IF(AND(INDIRECT(ADDRESS($I605,44))=0,INDIRECT(ADDRESS($I605,38))&lt;&gt;"UL"),INDIRECT(ADDRESS($I605,COLUMN()-12)),0),0), IF($J605&gt;0,IF(AND(INDIRECT(ADDRESS($J605,44))=0,INDIRECT(ADDRESS($J605,38))&lt;&gt;"UL"),INDIRECT(ADDRESS($J605,COLUMN()-12)),0),0), IF($K605&gt;0,IF(AND(INDIRECT(ADDRESS($K605,44))=0,INDIRECT(ADDRESS($K605,38))&lt;&gt;"UL"),INDIRECT(ADDRESS($K605,COLUMN()-11)),0),0), IF($L605&gt;0,IF(AND(INDIRECT(ADDRESS($L605,44))=0,INDIRECT(ADDRESS($L605,38))&lt;&gt;"UL"),INDIRECT(ADDRESS($L605,COLUMN()-11)),0),0), IF($M605&gt;0,IF(AND(INDIRECT(ADDRESS($M605,44))=0,INDIRECT(ADDRESS($M605,38))&lt;&gt;"UL"),INDIRECT(ADDRESS($M605,COLUMN()-11)),0),0))</f>
        <v>0</v>
      </c>
      <c r="BO605" s="57" cm="1">
        <f t="array" aca="1" ref="BO605" ca="1">SUM(IF($C605&gt;0,IF(AND(INDIRECT(ADDRESS($C605,44))=0,INDIRECT(ADDRESS($C605,38))&lt;&gt;"UL"),INDIRECT(ADDRESS($C605,COLUMN()-12)),0),0), IF($D605&gt;0,IF(AND(INDIRECT(ADDRESS($D605,44))=0,INDIRECT(ADDRESS($D605,38))&lt;&gt;"UL"),INDIRECT(ADDRESS($D605,COLUMN()-12)),0),0), IF($E605&gt;0,IF(AND(INDIRECT(ADDRESS($E605,44))=0,INDIRECT(ADDRESS($E605,38))&lt;&gt;"UL"),INDIRECT(ADDRESS($E605,COLUMN()-12)),0),0), IF($F605&gt;0,IF(AND(INDIRECT(ADDRESS($F605,44))=0,INDIRECT(ADDRESS($F605,38))&lt;&gt;"UL"),INDIRECT(ADDRESS($F605,COLUMN()-12)),0),0), IF($G605&gt;0,IF(AND(INDIRECT(ADDRESS($G605,44))=0,INDIRECT(ADDRESS($G605,38))&lt;&gt;"UL"),INDIRECT(ADDRESS($G605,COLUMN()-12)),0),0), IF($H605&gt;0,IF(AND(INDIRECT(ADDRESS($H605,44))=0,INDIRECT(ADDRESS($H605,38))&lt;&gt;"UL"),INDIRECT(ADDRESS($H605,COLUMN()-12)),0),0), IF($I605&gt;0,IF(AND(INDIRECT(ADDRESS($I605,44))=0,INDIRECT(ADDRESS($I605,38))&lt;&gt;"UL"),INDIRECT(ADDRESS($I605,COLUMN()-12)),0),0), IF($J605&gt;0,IF(AND(INDIRECT(ADDRESS($J605,44))=0,INDIRECT(ADDRESS($J605,38))&lt;&gt;"UL"),INDIRECT(ADDRESS($J605,COLUMN()-12)),0),0), IF($K605&gt;0,IF(AND(INDIRECT(ADDRESS($K605,44))=0,INDIRECT(ADDRESS($K605,38))&lt;&gt;"UL"),INDIRECT(ADDRESS($K605,COLUMN()-11)),0),0), IF($L605&gt;0,IF(AND(INDIRECT(ADDRESS($L605,44))=0,INDIRECT(ADDRESS($L605,38))&lt;&gt;"UL"),INDIRECT(ADDRESS($L605,COLUMN()-11)),0),0), IF($M605&gt;0,IF(AND(INDIRECT(ADDRESS($M605,44))=0,INDIRECT(ADDRESS($M605,38))&lt;&gt;"UL"),INDIRECT(ADDRESS($M605,COLUMN()-11)),0),0))</f>
        <v>0</v>
      </c>
      <c r="BP605" s="57" cm="1">
        <f t="array" aca="1" ref="BP605" ca="1">SUM(IF($C605&gt;0,IF(AND(INDIRECT(ADDRESS($C605,44))=0,INDIRECT(ADDRESS($C605,38))&lt;&gt;"UL"),INDIRECT(ADDRESS($C605,COLUMN()-12)),0),0), IF($D605&gt;0,IF(AND(INDIRECT(ADDRESS($D605,44))=0,INDIRECT(ADDRESS($D605,38))&lt;&gt;"UL"),INDIRECT(ADDRESS($D605,COLUMN()-12)),0),0), IF($E605&gt;0,IF(AND(INDIRECT(ADDRESS($E605,44))=0,INDIRECT(ADDRESS($E605,38))&lt;&gt;"UL"),INDIRECT(ADDRESS($E605,COLUMN()-12)),0),0), IF($F605&gt;0,IF(AND(INDIRECT(ADDRESS($F605,44))=0,INDIRECT(ADDRESS($F605,38))&lt;&gt;"UL"),INDIRECT(ADDRESS($F605,COLUMN()-12)),0),0), IF($G605&gt;0,IF(AND(INDIRECT(ADDRESS($G605,44))=0,INDIRECT(ADDRESS($G605,38))&lt;&gt;"UL"),INDIRECT(ADDRESS($G605,COLUMN()-12)),0),0), IF($H605&gt;0,IF(AND(INDIRECT(ADDRESS($H605,44))=0,INDIRECT(ADDRESS($H605,38))&lt;&gt;"UL"),INDIRECT(ADDRESS($H605,COLUMN()-12)),0),0), IF($I605&gt;0,IF(AND(INDIRECT(ADDRESS($I605,44))=0,INDIRECT(ADDRESS($I605,38))&lt;&gt;"UL"),INDIRECT(ADDRESS($I605,COLUMN()-12)),0),0), IF($J605&gt;0,IF(AND(INDIRECT(ADDRESS($J605,44))=0,INDIRECT(ADDRESS($J605,38))&lt;&gt;"UL"),INDIRECT(ADDRESS($J605,COLUMN()-12)),0),0), IF($K605&gt;0,IF(AND(INDIRECT(ADDRESS($K605,44))=0,INDIRECT(ADDRESS($K605,38))&lt;&gt;"UL"),INDIRECT(ADDRESS($K605,COLUMN()-11)),0),0), IF($L605&gt;0,IF(AND(INDIRECT(ADDRESS($L605,44))=0,INDIRECT(ADDRESS($L605,38))&lt;&gt;"UL"),INDIRECT(ADDRESS($L605,COLUMN()-11)),0),0), IF($M605&gt;0,IF(AND(INDIRECT(ADDRESS($M605,44))=0,INDIRECT(ADDRESS($M605,38))&lt;&gt;"UL"),INDIRECT(ADDRESS($M605,COLUMN()-11)),0),0))</f>
        <v>0</v>
      </c>
      <c r="BQ605" s="57">
        <f t="shared" ca="1" si="416"/>
        <v>0</v>
      </c>
      <c r="BR605" s="161">
        <f t="shared" ca="1" si="417"/>
        <v>77.064869108374353</v>
      </c>
      <c r="BS605" s="56"/>
      <c r="BT605" s="56">
        <f t="shared" ca="1" si="418"/>
        <v>12.337523974208072</v>
      </c>
      <c r="BU605" s="87">
        <f t="shared" ca="1" si="419"/>
        <v>0.29375057081447792</v>
      </c>
      <c r="BV605" s="57" t="s">
        <v>33</v>
      </c>
      <c r="BW605" s="57" cm="1">
        <f t="array" aca="1" ref="BW605" ca="1">SUM(IF($C605&gt;0,IF(AND(INDIRECT(ADDRESS($C605,44))=0,INDIRECT(ADDRESS($C605,38))="UL",ISERROR(SEARCH("Rear",INDIRECT(ADDRESS($C605,33)))),ISERROR(SEARCH("Side",INDIRECT(ADDRESS($C605,33))))),INDIRECT(ADDRESS($C605,COLUMN())),0),0),IF($D605&gt;0,IF(AND(INDIRECT(ADDRESS($D605,44))=0,INDIRECT(ADDRESS($D605,38))="UL",ISERROR(SEARCH("Rear",INDIRECT(ADDRESS($D605,33)))),ISERROR(SEARCH("Side",INDIRECT(ADDRESS($D605,33))))),INDIRECT(ADDRESS($D605,COLUMN())),0),0),IF($E605&gt;0,IF(AND(INDIRECT(ADDRESS($E605,44))=0,INDIRECT(ADDRESS($E605,38))="UL",ISERROR(SEARCH("Rear",INDIRECT(ADDRESS($E605,33)))),ISERROR(SEARCH("Side",INDIRECT(ADDRESS($E605,33))))),INDIRECT(ADDRESS($E605,COLUMN())),0),0),IF($F605&gt;0,IF(AND(INDIRECT(ADDRESS($F605,44))=0,INDIRECT(ADDRESS($F605,38))="UL",ISERROR(SEARCH("Rear",INDIRECT(ADDRESS($F605,33)))),ISERROR(SEARCH("Side",INDIRECT(ADDRESS($F605,33))))),INDIRECT(ADDRESS($F605,COLUMN())),0),0),IF($G605&gt;0,IF(AND(INDIRECT(ADDRESS($G605,44))=0,INDIRECT(ADDRESS($G605,38))="UL",ISERROR(SEARCH("Rear",INDIRECT(ADDRESS($G605,33)))),ISERROR(SEARCH("Side",INDIRECT(ADDRESS($G605,33))))),INDIRECT(ADDRESS($G605,COLUMN())),0),0),IF($H605&gt;0,IF(AND(INDIRECT(ADDRESS($H605,44))=0,INDIRECT(ADDRESS($H605,38))="UL",ISERROR(SEARCH("Rear",INDIRECT(ADDRESS($H605,33)))),ISERROR(SEARCH("Side",INDIRECT(ADDRESS($H605,33))))),INDIRECT(ADDRESS($H605,COLUMN())),0),0),IF($I605&gt;0,IF(AND(INDIRECT(ADDRESS($I605,44))=0,INDIRECT(ADDRESS($I605,38))="UL",ISERROR(SEARCH("Rear",INDIRECT(ADDRESS($I605,33)))),ISERROR(SEARCH("Side",INDIRECT(ADDRESS($I605,33))))),INDIRECT(ADDRESS($I605,COLUMN())),0),0),IF($J605&gt;0,IF(AND(INDIRECT(ADDRESS($J605,44))=0,INDIRECT(ADDRESS($J605,38))="UL",ISERROR(SEARCH("Rear",INDIRECT(ADDRESS($J605,33)))),ISERROR(SEARCH("Side",INDIRECT(ADDRESS($J605,33))))),INDIRECT(ADDRESS($J605,COLUMN())),0),0),IF($K605&gt;0,IF(AND(INDIRECT(ADDRESS($K605,44))=0,INDIRECT(ADDRESS($K605,38))="UL",ISERROR(SEARCH("Rear",INDIRECT(ADDRESS($K605,33)))),ISERROR(SEARCH("Side",INDIRECT(ADDRESS($K605,33))))),INDIRECT(ADDRESS($K605,COLUMN())),0),0),IF($L605&gt;0,IF(AND(INDIRECT(ADDRESS($L605,44))=0,INDIRECT(ADDRESS($L605,38))="UL",ISERROR(SEARCH("Rear",INDIRECT(ADDRESS($L605,33)))),ISERROR(SEARCH("Side",INDIRECT(ADDRESS($L605,33))))),INDIRECT(ADDRESS($L605,COLUMN())),0),0),IF($M605&gt;0,IF(AND(INDIRECT(ADDRESS($M605,44))=0,INDIRECT(ADDRESS($M605,38))="UL",ISERROR(SEARCH("Rear",INDIRECT(ADDRESS($M605,33)))),ISERROR(SEARCH("Side",INDIRECT(ADDRESS($M605,33))))),INDIRECT(ADDRESS($M605,COLUMN())),0),0))</f>
        <v>0</v>
      </c>
      <c r="BX605" s="57">
        <f t="shared" ca="1" si="420"/>
        <v>3.333333333333333</v>
      </c>
      <c r="BY605" s="57" cm="1">
        <f t="array" aca="1" ref="BY605" ca="1">SUM(IF($C605&gt;0,IF(AND(INDIRECT(ADDRESS($C605,44))=0,INDIRECT(ADDRESS($C605,38))="UL"),INDIRECT(ADDRESS($C605,COLUMN())),0),0),IF($D605&gt;0,IF(AND(INDIRECT(ADDRESS($D605,44))=0,INDIRECT(ADDRESS($D605,38))="UL"),INDIRECT(ADDRESS($D605,COLUMN())),0),0),IF($E605&gt;0,IF(AND(INDIRECT(ADDRESS($E605,44))=0,INDIRECT(ADDRESS($E605,38))="UL"),INDIRECT(ADDRESS($E605,COLUMN())),0),0),IF($F605&gt;0,IF(AND(INDIRECT(ADDRESS($F605,44))=0,INDIRECT(ADDRESS($F605,38))="UL"),INDIRECT(ADDRESS($F605,COLUMN())),0),0),IF($G605&gt;0,IF(AND(INDIRECT(ADDRESS($G605,44))=0,INDIRECT(ADDRESS($G605,38))="UL"),INDIRECT(ADDRESS($G605,COLUMN())),0),0),IF($H605&gt;0,IF(AND(INDIRECT(ADDRESS($H605,44))=0,INDIRECT(ADDRESS($H605,38))="UL"),INDIRECT(ADDRESS($H605,COLUMN())),0),0),IF($I605&gt;0,IF(AND(INDIRECT(ADDRESS($I605,44))=0,INDIRECT(ADDRESS($I605,38))="UL"),INDIRECT(ADDRESS($I605,COLUMN())),0),0),IF($J605&gt;0,IF(AND(INDIRECT(ADDRESS($J605,44))=0,INDIRECT(ADDRESS($J605,38))="UL"),INDIRECT(ADDRESS($J605,COLUMN())),0),0),IF($K605&gt;0,IF(AND(INDIRECT(ADDRESS($K605,44))=0,INDIRECT(ADDRESS($K605,38))="UL"),INDIRECT(ADDRESS($K605,COLUMN())),0),0),IF($L605&gt;0,IF(AND(INDIRECT(ADDRESS($L605,44))=0,INDIRECT(ADDRESS($L605,38))="UL"),INDIRECT(ADDRESS($L605,COLUMN())),0),0),IF($M605&gt;0,IF(AND(INDIRECT(ADDRESS($M605,44))=0,INDIRECT(ADDRESS($M605,38))="UL"),INDIRECT(ADDRESS($M605,COLUMN())),0),0))</f>
        <v>0</v>
      </c>
      <c r="BZ605" s="57" cm="1">
        <f t="array" aca="1" ref="BZ605" ca="1">SUM(IF($C605&gt;0,IF(AND(INDIRECT(ADDRESS($C605,44))=0,INDIRECT(ADDRESS($C605,38))="UL"),INDIRECT(ADDRESS($C605,COLUMN())),0),0),IF($D605&gt;0,IF(AND(INDIRECT(ADDRESS($D605,44))=0,INDIRECT(ADDRESS($D605,38))="UL"),INDIRECT(ADDRESS($D605,COLUMN())),0),0),IF($E605&gt;0,IF(AND(INDIRECT(ADDRESS($E605,44))=0,INDIRECT(ADDRESS($E605,38))="UL"),INDIRECT(ADDRESS($E605,COLUMN())),0),0),IF($F605&gt;0,IF(AND(INDIRECT(ADDRESS($F605,44))=0,INDIRECT(ADDRESS($F605,38))="UL"),INDIRECT(ADDRESS($F605,COLUMN())),0),0),IF($G605&gt;0,IF(AND(INDIRECT(ADDRESS($G605,44))=0,INDIRECT(ADDRESS($G605,38))="UL"),INDIRECT(ADDRESS($G605,COLUMN())),0),0),IF($H605&gt;0,IF(AND(INDIRECT(ADDRESS($H605,44))=0,INDIRECT(ADDRESS($H605,38))="UL"),INDIRECT(ADDRESS($H605,COLUMN())),0),0),IF($I605&gt;0,IF(AND(INDIRECT(ADDRESS($I605,44))=0,INDIRECT(ADDRESS($I605,38))="UL"),INDIRECT(ADDRESS($I605,COLUMN())),0),0),IF($J605&gt;0,IF(AND(INDIRECT(ADDRESS($J605,44))=0,INDIRECT(ADDRESS($J605,38))="UL"),INDIRECT(ADDRESS($J605,COLUMN())),0),0),IF($K605&gt;0,IF(AND(INDIRECT(ADDRESS($K605,44))=0,INDIRECT(ADDRESS($K605,38))="UL"),INDIRECT(ADDRESS($K605,COLUMN())),0),0),IF($L605&gt;0,IF(AND(INDIRECT(ADDRESS($L605,44))=0,INDIRECT(ADDRESS($L605,38))="UL"),INDIRECT(ADDRESS($L605,COLUMN())),0),0),IF($M605&gt;0,IF(AND(INDIRECT(ADDRESS($M605,44))=0,INDIRECT(ADDRESS($M605,38))="UL"),INDIRECT(ADDRESS($M605,COLUMN())),0),0))</f>
        <v>0</v>
      </c>
      <c r="CA605" s="57">
        <f t="shared" ca="1" si="421"/>
        <v>0</v>
      </c>
      <c r="CB605" s="57" cm="1">
        <f t="array" aca="1" ref="CB605" ca="1">SUM(IF($C605&gt;0,IF(AND(INDIRECT(ADDRESS($C605,44))=0,INDIRECT(ADDRESS($C605,38))&lt;&gt;"UL"),INDIRECT(ADDRESS($C605,COLUMN())),0),0),IF($D605&gt;0,IF(AND(INDIRECT(ADDRESS($D605,44))=0,INDIRECT(ADDRESS($D605,38))&lt;&gt;"UL"),INDIRECT(ADDRESS($D605,COLUMN())),0),0),IF($E605&gt;0,IF(AND(INDIRECT(ADDRESS($E605,44))=0,INDIRECT(ADDRESS($E605,38))&lt;&gt;"UL"),INDIRECT(ADDRESS($E605,COLUMN())),0),0),IF($F605&gt;0,IF(AND(INDIRECT(ADDRESS($F605,44))=0,INDIRECT(ADDRESS($F605,38))&lt;&gt;"UL"),INDIRECT(ADDRESS($F605,COLUMN())),0),0),IF($G605&gt;0,IF(AND(INDIRECT(ADDRESS($G605,44))=0,INDIRECT(ADDRESS($G605,38))&lt;&gt;"UL"),INDIRECT(ADDRESS($G605,COLUMN())),0),0),IF($H605&gt;0,IF(AND(INDIRECT(ADDRESS($H605,44))=0,INDIRECT(ADDRESS($H605,38))&lt;&gt;"UL"),INDIRECT(ADDRESS($H605,COLUMN())),0),0),IF($I605&gt;0,IF(AND(INDIRECT(ADDRESS($I605,44))=0,INDIRECT(ADDRESS($I605,38))&lt;&gt;"UL"),INDIRECT(ADDRESS($I605,COLUMN())),0),0),IF($J605&gt;0,IF(AND(INDIRECT(ADDRESS($J605,44))=0,INDIRECT(ADDRESS($J605,38))&lt;&gt;"UL"),INDIRECT(ADDRESS($J605,COLUMN())),0),0),IF($K605&gt;0,IF(AND(INDIRECT(ADDRESS($K605,44))=0,INDIRECT(ADDRESS($K605,38))&lt;&gt;"UL"),INDIRECT(ADDRESS($K605,COLUMN())),0),0),IF($L605&gt;0,IF(AND(INDIRECT(ADDRESS($L605,44))=0,INDIRECT(ADDRESS($L605,38))&lt;&gt;"UL"),INDIRECT(ADDRESS($L605,COLUMN())),0),0),IF($M605&gt;0,IF(AND(INDIRECT(ADDRESS($M605,44))=0,INDIRECT(ADDRESS($M605,38))&lt;&gt;"UL"),INDIRECT(ADDRESS($M605,COLUMN())),0),0))</f>
        <v>0</v>
      </c>
      <c r="CC605" s="57">
        <f t="shared" ca="1" si="422"/>
        <v>0</v>
      </c>
      <c r="CD605" s="57" cm="1">
        <f t="array" aca="1" ref="CD605" ca="1">SUM(IF($C605&gt;0,IF(AND(INDIRECT(ADDRESS($C605,44))=0,INDIRECT(ADDRESS($C605,38))&lt;&gt;"UL"),INDIRECT(ADDRESS($C605,COLUMN())),0),0),IF($D605&gt;0,IF(AND(INDIRECT(ADDRESS($D605,44))=0,INDIRECT(ADDRESS($D605,38))&lt;&gt;"UL"),INDIRECT(ADDRESS($D605,COLUMN())),0),0),IF($E605&gt;0,IF(AND(INDIRECT(ADDRESS($E605,44))=0,INDIRECT(ADDRESS($E605,38))&lt;&gt;"UL"),INDIRECT(ADDRESS($E605,COLUMN())),0),0),IF($F605&gt;0,IF(AND(INDIRECT(ADDRESS($F605,44))=0,INDIRECT(ADDRESS($F605,38))&lt;&gt;"UL"),INDIRECT(ADDRESS($F605,COLUMN())),0),0),IF($G605&gt;0,IF(AND(INDIRECT(ADDRESS($G605,44))=0,INDIRECT(ADDRESS($G605,38))&lt;&gt;"UL"),INDIRECT(ADDRESS($G605,COLUMN())),0),0),IF($H605&gt;0,IF(AND(INDIRECT(ADDRESS($H605,44))=0,INDIRECT(ADDRESS($H605,38))&lt;&gt;"UL"),INDIRECT(ADDRESS($H605,COLUMN())),0),0),IF($I605&gt;0,IF(AND(INDIRECT(ADDRESS($I605,44))=0,INDIRECT(ADDRESS($I605,38))&lt;&gt;"UL"),INDIRECT(ADDRESS($I605,COLUMN())),0),0),IF($J605&gt;0,IF(AND(INDIRECT(ADDRESS($J605,44))=0,INDIRECT(ADDRESS($J605,38))&lt;&gt;"UL"),INDIRECT(ADDRESS($J605,COLUMN())),0),0),IF($K605&gt;0,IF(AND(INDIRECT(ADDRESS($K605,44))=0,INDIRECT(ADDRESS($K605,38))&lt;&gt;"UL"),INDIRECT(ADDRESS($K605,COLUMN())),0),0),IF($L605&gt;0,IF(AND(INDIRECT(ADDRESS($L605,44))=0,INDIRECT(ADDRESS($L605,38))&lt;&gt;"UL"),INDIRECT(ADDRESS($L605,COLUMN())),0),0),IF($M605&gt;0,IF(AND(INDIRECT(ADDRESS($M605,44))=0,INDIRECT(ADDRESS($M605,38))&lt;&gt;"UL"),INDIRECT(ADDRESS($M605,COLUMN())),0),0))</f>
        <v>0</v>
      </c>
      <c r="CE605" s="57" cm="1">
        <f t="array" aca="1" ref="CE605" ca="1">SUM(IF($C605&gt;0,IF(AND(INDIRECT(ADDRESS($C605,44))=0,INDIRECT(ADDRESS($C605,38))&lt;&gt;"UL"),INDIRECT(ADDRESS($C605,COLUMN())),0),0),IF($D605&gt;0,IF(AND(INDIRECT(ADDRESS($D605,44))=0,INDIRECT(ADDRESS($D605,38))&lt;&gt;"UL"),INDIRECT(ADDRESS($D605,COLUMN())),0),0),IF($E605&gt;0,IF(AND(INDIRECT(ADDRESS($E605,44))=0,INDIRECT(ADDRESS($E605,38))&lt;&gt;"UL"),INDIRECT(ADDRESS($E605,COLUMN())),0),0),IF($F605&gt;0,IF(AND(INDIRECT(ADDRESS($F605,44))=0,INDIRECT(ADDRESS($F605,38))&lt;&gt;"UL"),INDIRECT(ADDRESS($F605,COLUMN())),0),0),IF($G605&gt;0,IF(AND(INDIRECT(ADDRESS($G605,44))=0,INDIRECT(ADDRESS($G605,38))&lt;&gt;"UL"),INDIRECT(ADDRESS($G605,COLUMN())),0),0),IF($H605&gt;0,IF(AND(INDIRECT(ADDRESS($H605,44))=0,INDIRECT(ADDRESS($H605,38))&lt;&gt;"UL"),INDIRECT(ADDRESS($H605,COLUMN())),0),0),IF($I605&gt;0,IF(AND(INDIRECT(ADDRESS($I605,44))=0,INDIRECT(ADDRESS($I605,38))&lt;&gt;"UL"),INDIRECT(ADDRESS($I605,COLUMN())),0),0),IF($J605&gt;0,IF(AND(INDIRECT(ADDRESS($J605,44))=0,INDIRECT(ADDRESS($J605,38))&lt;&gt;"UL"),INDIRECT(ADDRESS($J605,COLUMN())),0),0),IF($K605&gt;0,IF(AND(INDIRECT(ADDRESS($K605,44))=0,INDIRECT(ADDRESS($K605,38))&lt;&gt;"UL"),INDIRECT(ADDRESS($K605,COLUMN())),0),0),IF($L605&gt;0,IF(AND(INDIRECT(ADDRESS($L605,44))=0,INDIRECT(ADDRESS($L605,38))&lt;&gt;"UL"),INDIRECT(ADDRESS($L605,COLUMN())),0),0),IF($M605&gt;0,IF(AND(INDIRECT(ADDRESS($M605,44))=0,INDIRECT(ADDRESS($M605,38))&lt;&gt;"UL"),INDIRECT(ADDRESS($M605,COLUMN())),0),0))</f>
        <v>0</v>
      </c>
      <c r="CF605" s="57">
        <f t="shared" ca="1" si="423"/>
        <v>0</v>
      </c>
      <c r="CG605" s="57">
        <f t="shared" ca="1" si="424"/>
        <v>12.368751762734389</v>
      </c>
      <c r="CH605" s="57">
        <f t="shared" ca="1" si="425"/>
        <v>0.29449408958891404</v>
      </c>
      <c r="CI605" s="19">
        <f t="shared" ca="1" si="426"/>
        <v>32.837662655567023</v>
      </c>
      <c r="CJ605" s="19"/>
      <c r="CK605" s="57" cm="1">
        <f t="array" aca="1" ref="CK605" ca="1">IF(AU605="S", SUM(IF($C605&gt;0,IF(INDIRECT(ADDRESS($C605,43))&lt;&gt;1,INDIRECT(ADDRESS($C605,48)),0),0), IF($D605&gt;0,IF(INDIRECT(ADDRESS($D605,43))&lt;&gt;1,INDIRECT(ADDRESS($D605,48)),0),0), IF($E605&gt;0,IF(INDIRECT(ADDRESS($E605,43))&lt;&gt;1,INDIRECT(ADDRESS($E605,48)),0),0), IF($F605&gt;0,IF(INDIRECT(ADDRESS($F605,43))&lt;&gt;1,INDIRECT(ADDRESS($F605,48)),0),0), IF($G605&gt;0,IF(INDIRECT(ADDRESS($G605,43))&lt;&gt;1,INDIRECT(ADDRESS($G605,48)),0),0), IF($H605&gt;0,IF(INDIRECT(ADDRESS($H605,43))&lt;&gt;1,INDIRECT(ADDRESS($H605,48)),0),0), IF($I605&gt;0,IF(INDIRECT(ADDRESS($I605,43))&lt;&gt;1,INDIRECT(ADDRESS($I605,48)),0),0), IF($J605&gt;0,IF(INDIRECT(ADDRESS($J605,43))&lt;&gt;1,INDIRECT(ADDRESS($J605,48)),0),0), IF($K605&gt;0,IF(INDIRECT(ADDRESS($K605,43))&lt;&gt;1,INDIRECT(ADDRESS($K605,48)),0),0), IF($L605&gt;0,IF(INDIRECT(ADDRESS($L605,43))&lt;&gt;1,INDIRECT(ADDRESS($L605,48)),0),0), IF($M605&gt;0,IF(INDIRECT(ADDRESS($M605,43))&lt;&gt;1,INDIRECT(ADDRESS($M605,48)),0),0)), IF(AU605="L",SUM(IF($C605&gt;0,IF(INDIRECT(ADDRESS($C605,43))&lt;&gt;1,INDIRECT(ADDRESS($C605,50)),0),0), IF($D605&gt;0,IF(INDIRECT(ADDRESS($D605,43))&lt;&gt;1,INDIRECT(ADDRESS($D605,50)),0),0), IF($E605&gt;0,IF(INDIRECT(ADDRESS($E605,43))&lt;&gt;1,INDIRECT(ADDRESS($E605,50)),0),0), IF($F605&gt;0,IF(INDIRECT(ADDRESS($F605,43))&lt;&gt;1,INDIRECT(ADDRESS($F605,50)),0),0), IF($G605&gt;0,IF(INDIRECT(ADDRESS($G605,43))&lt;&gt;1,INDIRECT(ADDRESS($G605,50)),0),0), IF($G605&gt;0,IF(INDIRECT(ADDRESS($G605,43))&lt;&gt;1,INDIRECT(ADDRESS($G605,50)),0),0), IF($H605&gt;0,IF(INDIRECT(ADDRESS($H605,43))&lt;&gt;1,INDIRECT(ADDRESS($H605,50)),0),0), IF($I605&gt;0,IF(INDIRECT(ADDRESS($I605,43))&lt;&gt;1,INDIRECT(ADDRESS($I605,50)),0),0), IF($J605&gt;0,IF(INDIRECT(ADDRESS($J605,43))&lt;&gt;1,INDIRECT(ADDRESS($J605,50)),0),0), IF($K605&gt;0,IF(INDIRECT(ADDRESS($K605,43))&lt;&gt;1,INDIRECT(ADDRESS($K605,50)),0),0), IF($L605&gt;0,IF(INDIRECT(ADDRESS($L605,43))&lt;&gt;1,INDIRECT(ADDRESS($L605,50)),0),0), IF($M605&gt;0,IF(INDIRECT(ADDRESS($M605,43))&lt;&gt;1,INDIRECT(ADDRESS($M605,50)),0),0)), SUM(IF($C605&gt;0,IF(INDIRECT(ADDRESS($C605,43))&lt;&gt;1,INDIRECT(ADDRESS($C605,49)),0),0), IF($D605&gt;0,IF(INDIRECT(ADDRESS($D605,43))&lt;&gt;1,INDIRECT(ADDRESS($D605,49)),0),0), IF($E605&gt;0,IF(INDIRECT(ADDRESS($E605,43))&lt;&gt;1,INDIRECT(ADDRESS($E605,49)),0),0), IF($F605&gt;0,IF(INDIRECT(ADDRESS($F605,43))&lt;&gt;1,INDIRECT(ADDRESS($F605,49)),0),0), IF($G605&gt;0,IF(INDIRECT(ADDRESS($G605,43))&lt;&gt;1,INDIRECT(ADDRESS($G605,49)),0),0), IF($G605&gt;0,IF(INDIRECT(ADDRESS($G605,43))&lt;&gt;1,INDIRECT(ADDRESS($G605,49)),0),0), IF($H605&gt;0,IF(INDIRECT(ADDRESS($H605,43))&lt;&gt;1,INDIRECT(ADDRESS($H605,49)),0),0), IF($I605&gt;0,IF(INDIRECT(ADDRESS($I605,43))&lt;&gt;1,INDIRECT(ADDRESS($I605,49)),0),0), IF($J605&gt;0,IF(INDIRECT(ADDRESS($J605,43))&lt;&gt;1,INDIRECT(ADDRESS($J605,49)),0),0), IF($K605&gt;0,IF(INDIRECT(ADDRESS($K605,43))&lt;&gt;1,INDIRECT(ADDRESS($K605,49)),0),0), IF($L605&gt;0,IF(INDIRECT(ADDRESS($L605,43))&lt;&gt;1,INDIRECT(ADDRESS($L605,49)),0),0), IF($M605&gt;0,IF(INDIRECT(ADDRESS($M605,43))&lt;&gt;1,INDIRECT(ADDRESS($M605,49)),0),0))))</f>
        <v>3.333333333333333</v>
      </c>
      <c r="CL605" s="57" cm="1">
        <f t="array" aca="1" ref="CL605" ca="1">1.5*SUM(IF($C605&gt;0,IF(INDIRECT(ADDRESS($C605,44))=1,INDIRECT(ADDRESS($C605,48)),0),0), IF($D605&gt;0,IF(INDIRECT(ADDRESS($D605,44))=1,INDIRECT(ADDRESS($D605,48)),0),0), IF($E605&gt;0,IF(INDIRECT(ADDRESS($E605,44))=1,INDIRECT(ADDRESS($E605,48)),0),0), IF($F605&gt;0,IF(INDIRECT(ADDRESS($F605,44))=1,INDIRECT(ADDRESS($F605,48)),0),0), IF($G605&gt;0,IF(INDIRECT(ADDRESS($G605,44))=1,INDIRECT(ADDRESS($G605,48)),0),0), IF($H605&gt;0,IF(INDIRECT(ADDRESS($H605,44))=1,INDIRECT(ADDRESS($H605,48)),0),0), IF($I605&gt;0,IF(INDIRECT(ADDRESS($I605,44))=1,INDIRECT(ADDRESS($I605,48)),0),0), IF($J605&gt;0,IF(INDIRECT(ADDRESS($J605,44))=1,INDIRECT(ADDRESS($J605,48)),0),0), IF($K605&gt;0,IF(INDIRECT(ADDRESS($K605,44))=1,INDIRECT(ADDRESS($K605,48)),0),0), IF($L605&gt;0,IF(INDIRECT(ADDRESS($L605,44))=1,INDIRECT(ADDRESS($L605,48)),0),0), IF($M605&gt;0,IF(INDIRECT(ADDRESS($M605,44))=1,INDIRECT(ADDRESS($M605,48)),0),0))</f>
        <v>0</v>
      </c>
      <c r="CM605" s="56">
        <f t="shared" ca="1" si="427"/>
        <v>2.1625435065707217</v>
      </c>
      <c r="CN605" s="59"/>
    </row>
    <row r="606" spans="1:92" x14ac:dyDescent="0.25">
      <c r="A606" s="65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56"/>
      <c r="AC606" s="56"/>
      <c r="AD606" s="56"/>
      <c r="AF606" s="65"/>
      <c r="AG606" s="65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52"/>
      <c r="AU606" s="54" t="s">
        <v>33</v>
      </c>
      <c r="AV606" s="57" cm="1">
        <f t="array" aca="1" ref="AV606" ca="1">SUM(IF($C606&gt;0,IF(AND(INDIRECT(ADDRESS($C606,44))=0,INDIRECT(ADDRESS($C606,38))="UL",ISERROR(SEARCH("Rear",INDIRECT(ADDRESS($C606,33)))),ISERROR(SEARCH("Side",INDIRECT(ADDRESS($C606,33))))),INDIRECT(ADDRESS($C606,COLUMN())),0),0),IF($D606&gt;0,IF(AND(INDIRECT(ADDRESS($D606,44))=0,INDIRECT(ADDRESS($D606,38))="UL",ISERROR(SEARCH("Rear",INDIRECT(ADDRESS($D606,33)))),ISERROR(SEARCH("Side",INDIRECT(ADDRESS($D606,33))))),INDIRECT(ADDRESS($D606,COLUMN())),0),0),IF($E606&gt;0,IF(AND(INDIRECT(ADDRESS($E606,44))=0,INDIRECT(ADDRESS($E606,38))="UL",ISERROR(SEARCH("Rear",INDIRECT(ADDRESS($E606,33)))),ISERROR(SEARCH("Side",INDIRECT(ADDRESS($E606,33))))),INDIRECT(ADDRESS($E606,COLUMN())),0),0),IF($F606&gt;0,IF(AND(INDIRECT(ADDRESS($F606,44))=0,INDIRECT(ADDRESS($F606,38))="UL",ISERROR(SEARCH("Rear",INDIRECT(ADDRESS($F606,33)))),ISERROR(SEARCH("Side",INDIRECT(ADDRESS($F606,33))))),INDIRECT(ADDRESS($F606,COLUMN())),0),0),IF($G606&gt;0,IF(AND(INDIRECT(ADDRESS($G606,44))=0,INDIRECT(ADDRESS($G606,38))="UL",ISERROR(SEARCH("Rear",INDIRECT(ADDRESS($G606,33)))),ISERROR(SEARCH("Side",INDIRECT(ADDRESS($G606,33))))),INDIRECT(ADDRESS($G606,COLUMN())),0),0),IF($H606&gt;0,IF(AND(INDIRECT(ADDRESS($H606,44))=0,INDIRECT(ADDRESS($H606,38))="UL",ISERROR(SEARCH("Rear",INDIRECT(ADDRESS($H606,33)))),ISERROR(SEARCH("Side",INDIRECT(ADDRESS($H606,33))))),INDIRECT(ADDRESS($H606,COLUMN())),0),0),IF($I606&gt;0,IF(AND(INDIRECT(ADDRESS($I606,44))=0,INDIRECT(ADDRESS($I606,38))="UL",ISERROR(SEARCH("Rear",INDIRECT(ADDRESS($I606,33)))),ISERROR(SEARCH("Side",INDIRECT(ADDRESS($I606,33))))),INDIRECT(ADDRESS($I606,COLUMN())),0),0),IF($J606&gt;0,IF(AND(INDIRECT(ADDRESS($J606,44))=0,INDIRECT(ADDRESS($J606,38))="UL",ISERROR(SEARCH("Rear",INDIRECT(ADDRESS($J606,33)))),ISERROR(SEARCH("Side",INDIRECT(ADDRESS($J606,33))))),INDIRECT(ADDRESS($J606,COLUMN())),0),0),IF($K606&gt;0,IF(AND(INDIRECT(ADDRESS($K606,44))=0,INDIRECT(ADDRESS($K606,38))="UL",ISERROR(SEARCH("Rear",INDIRECT(ADDRESS($K606,33)))),ISERROR(SEARCH("Side",INDIRECT(ADDRESS($K606,33))))),INDIRECT(ADDRESS($K606,COLUMN())),0),0),IF($L606&gt;0,IF(AND(INDIRECT(ADDRESS($L606,44))=0,INDIRECT(ADDRESS($L606,38))="UL",ISERROR(SEARCH("Rear",INDIRECT(ADDRESS($L606,33)))),ISERROR(SEARCH("Side",INDIRECT(ADDRESS($L606,33))))),INDIRECT(ADDRESS($L606,COLUMN())),0),0),IF($M606&gt;0,IF(AND(INDIRECT(ADDRESS($M606,44))=0,INDIRECT(ADDRESS($M606,38))="UL",ISERROR(SEARCH("Rear",INDIRECT(ADDRESS($M606,33)))),ISERROR(SEARCH("Side",INDIRECT(ADDRESS($M606,33))))),INDIRECT(ADDRESS($M606,COLUMN())),0),0))</f>
        <v>0</v>
      </c>
      <c r="AW606" s="57" cm="1">
        <f t="array" aca="1" ref="AW606" ca="1">SUM(IF($C606&gt;0,IF(AND(INDIRECT(ADDRESS($C606,44))=0,INDIRECT(ADDRESS($C606,38))="UL",ISERROR(SEARCH("Rear",INDIRECT(ADDRESS($C606,33)))),ISERROR(SEARCH("Side",INDIRECT(ADDRESS($C606,33))))),INDIRECT(ADDRESS($C606,COLUMN())),0),0),IF($D606&gt;0,IF(AND(INDIRECT(ADDRESS($D606,44))=0,INDIRECT(ADDRESS($D606,38))="UL",ISERROR(SEARCH("Rear",INDIRECT(ADDRESS($D606,33)))),ISERROR(SEARCH("Side",INDIRECT(ADDRESS($D606,33))))),INDIRECT(ADDRESS($D606,COLUMN())),0),0),IF($E606&gt;0,IF(AND(INDIRECT(ADDRESS($E606,44))=0,INDIRECT(ADDRESS($E606,38))="UL",ISERROR(SEARCH("Rear",INDIRECT(ADDRESS($E606,33)))),ISERROR(SEARCH("Side",INDIRECT(ADDRESS($E606,33))))),INDIRECT(ADDRESS($E606,COLUMN())),0),0),IF($F606&gt;0,IF(AND(INDIRECT(ADDRESS($F606,44))=0,INDIRECT(ADDRESS($F606,38))="UL",ISERROR(SEARCH("Rear",INDIRECT(ADDRESS($F606,33)))),ISERROR(SEARCH("Side",INDIRECT(ADDRESS($F606,33))))),INDIRECT(ADDRESS($F606,COLUMN())),0),0),IF($G606&gt;0,IF(AND(INDIRECT(ADDRESS($G606,44))=0,INDIRECT(ADDRESS($G606,38))="UL",ISERROR(SEARCH("Rear",INDIRECT(ADDRESS($G606,33)))),ISERROR(SEARCH("Side",INDIRECT(ADDRESS($G606,33))))),INDIRECT(ADDRESS($G606,COLUMN())),0),0),IF($H606&gt;0,IF(AND(INDIRECT(ADDRESS($H606,44))=0,INDIRECT(ADDRESS($H606,38))="UL",ISERROR(SEARCH("Rear",INDIRECT(ADDRESS($H606,33)))),ISERROR(SEARCH("Side",INDIRECT(ADDRESS($H606,33))))),INDIRECT(ADDRESS($H606,COLUMN())),0),0),IF($I606&gt;0,IF(AND(INDIRECT(ADDRESS($I606,44))=0,INDIRECT(ADDRESS($I606,38))="UL",ISERROR(SEARCH("Rear",INDIRECT(ADDRESS($I606,33)))),ISERROR(SEARCH("Side",INDIRECT(ADDRESS($I606,33))))),INDIRECT(ADDRESS($I606,COLUMN())),0),0),IF($J606&gt;0,IF(AND(INDIRECT(ADDRESS($J606,44))=0,INDIRECT(ADDRESS($J606,38))="UL",ISERROR(SEARCH("Rear",INDIRECT(ADDRESS($J606,33)))),ISERROR(SEARCH("Side",INDIRECT(ADDRESS($J606,33))))),INDIRECT(ADDRESS($J606,COLUMN())),0),0),IF($K606&gt;0,IF(AND(INDIRECT(ADDRESS($K606,44))=0,INDIRECT(ADDRESS($K606,38))="UL",ISERROR(SEARCH("Rear",INDIRECT(ADDRESS($K606,33)))),ISERROR(SEARCH("Side",INDIRECT(ADDRESS($K606,33))))),INDIRECT(ADDRESS($K606,COLUMN())),0),0),IF($L606&gt;0,IF(AND(INDIRECT(ADDRESS($L606,44))=0,INDIRECT(ADDRESS($L606,38))="UL",ISERROR(SEARCH("Rear",INDIRECT(ADDRESS($L606,33)))),ISERROR(SEARCH("Side",INDIRECT(ADDRESS($L606,33))))),INDIRECT(ADDRESS($L606,COLUMN())),0),0),IF($M606&gt;0,IF(AND(INDIRECT(ADDRESS($M606,44))=0,INDIRECT(ADDRESS($M606,38))="UL",ISERROR(SEARCH("Rear",INDIRECT(ADDRESS($M606,33)))),ISERROR(SEARCH("Side",INDIRECT(ADDRESS($M606,33))))),INDIRECT(ADDRESS($M606,COLUMN())),0),0))</f>
        <v>0</v>
      </c>
      <c r="AX606" s="57" cm="1">
        <f t="array" aca="1" ref="AX606" ca="1">SUM(IF($C606&gt;0,IF(AND(INDIRECT(ADDRESS($C606,44))=0,INDIRECT(ADDRESS($C606,38))="UL",ISERROR(SEARCH("Rear",INDIRECT(ADDRESS($C606,33)))),ISERROR(SEARCH("Side",INDIRECT(ADDRESS($C606,33))))),INDIRECT(ADDRESS($C606,COLUMN())),0),0),IF($D606&gt;0,IF(AND(INDIRECT(ADDRESS($D606,44))=0,INDIRECT(ADDRESS($D606,38))="UL",ISERROR(SEARCH("Rear",INDIRECT(ADDRESS($D606,33)))),ISERROR(SEARCH("Side",INDIRECT(ADDRESS($D606,33))))),INDIRECT(ADDRESS($D606,COLUMN())),0),0),IF($E606&gt;0,IF(AND(INDIRECT(ADDRESS($E606,44))=0,INDIRECT(ADDRESS($E606,38))="UL",ISERROR(SEARCH("Rear",INDIRECT(ADDRESS($E606,33)))),ISERROR(SEARCH("Side",INDIRECT(ADDRESS($E606,33))))),INDIRECT(ADDRESS($E606,COLUMN())),0),0),IF($F606&gt;0,IF(AND(INDIRECT(ADDRESS($F606,44))=0,INDIRECT(ADDRESS($F606,38))="UL",ISERROR(SEARCH("Rear",INDIRECT(ADDRESS($F606,33)))),ISERROR(SEARCH("Side",INDIRECT(ADDRESS($F606,33))))),INDIRECT(ADDRESS($F606,COLUMN())),0),0),IF($G606&gt;0,IF(AND(INDIRECT(ADDRESS($G606,44))=0,INDIRECT(ADDRESS($G606,38))="UL",ISERROR(SEARCH("Rear",INDIRECT(ADDRESS($G606,33)))),ISERROR(SEARCH("Side",INDIRECT(ADDRESS($G606,33))))),INDIRECT(ADDRESS($G606,COLUMN())),0),0),IF($H606&gt;0,IF(AND(INDIRECT(ADDRESS($H606,44))=0,INDIRECT(ADDRESS($H606,38))="UL",ISERROR(SEARCH("Rear",INDIRECT(ADDRESS($H606,33)))),ISERROR(SEARCH("Side",INDIRECT(ADDRESS($H606,33))))),INDIRECT(ADDRESS($H606,COLUMN())),0),0),IF($I606&gt;0,IF(AND(INDIRECT(ADDRESS($I606,44))=0,INDIRECT(ADDRESS($I606,38))="UL",ISERROR(SEARCH("Rear",INDIRECT(ADDRESS($I606,33)))),ISERROR(SEARCH("Side",INDIRECT(ADDRESS($I606,33))))),INDIRECT(ADDRESS($I606,COLUMN())),0),0),IF($J606&gt;0,IF(AND(INDIRECT(ADDRESS($J606,44))=0,INDIRECT(ADDRESS($J606,38))="UL",ISERROR(SEARCH("Rear",INDIRECT(ADDRESS($J606,33)))),ISERROR(SEARCH("Side",INDIRECT(ADDRESS($J606,33))))),INDIRECT(ADDRESS($J606,COLUMN())),0),0),IF($K606&gt;0,IF(AND(INDIRECT(ADDRESS($K606,44))=0,INDIRECT(ADDRESS($K606,38))="UL",ISERROR(SEARCH("Rear",INDIRECT(ADDRESS($K606,33)))),ISERROR(SEARCH("Side",INDIRECT(ADDRESS($K606,33))))),INDIRECT(ADDRESS($K606,COLUMN())),0),0),IF($L606&gt;0,IF(AND(INDIRECT(ADDRESS($L606,44))=0,INDIRECT(ADDRESS($L606,38))="UL",ISERROR(SEARCH("Rear",INDIRECT(ADDRESS($L606,33)))),ISERROR(SEARCH("Side",INDIRECT(ADDRESS($L606,33))))),INDIRECT(ADDRESS($L606,COLUMN())),0),0),IF($M606&gt;0,IF(AND(INDIRECT(ADDRESS($M606,44))=0,INDIRECT(ADDRESS($M606,38))="UL",ISERROR(SEARCH("Rear",INDIRECT(ADDRESS($M606,33)))),ISERROR(SEARCH("Side",INDIRECT(ADDRESS($M606,33))))),INDIRECT(ADDRESS($M606,COLUMN())),0),0))</f>
        <v>0</v>
      </c>
      <c r="AY606" s="58">
        <f t="shared" ca="1" si="411"/>
        <v>0</v>
      </c>
      <c r="AZ606" s="58">
        <f t="shared" ca="1" si="412"/>
        <v>0</v>
      </c>
      <c r="BA606" s="58" cm="1">
        <f t="array" aca="1" ref="BA606" ca="1">SUM(IF($C606&gt;0,IF(AND(INDIRECT(ADDRESS($C606,44))=0,INDIRECT(ADDRESS($C606,38))="UL"),INDIRECT(ADDRESS($C606,COLUMN())),0),0),IF($D606&gt;0,IF(AND(INDIRECT(ADDRESS($D606,44))=0,INDIRECT(ADDRESS($D606,38))="UL"),INDIRECT(ADDRESS($D606,COLUMN())),0),0),IF($E606&gt;0,IF(AND(INDIRECT(ADDRESS($E606,44))=0,INDIRECT(ADDRESS($E606,38))="UL"),INDIRECT(ADDRESS($E606,COLUMN())),0),0),IF($F606&gt;0,IF(AND(INDIRECT(ADDRESS($F606,44))=0,INDIRECT(ADDRESS($F606,38))="UL"),INDIRECT(ADDRESS($F606,COLUMN())),0),0),IF($G606&gt;0,IF(AND(INDIRECT(ADDRESS($G606,44))=0,INDIRECT(ADDRESS($G606,38))="UL"),INDIRECT(ADDRESS($G606,COLUMN())),0),0),IF($H606&gt;0,IF(AND(INDIRECT(ADDRESS($H606,44))=0,INDIRECT(ADDRESS($H606,38))="UL"),INDIRECT(ADDRESS($H606,COLUMN())),0),0),IF($I606&gt;0,IF(AND(INDIRECT(ADDRESS($I606,44))=0,INDIRECT(ADDRESS($I606,38))="UL"),INDIRECT(ADDRESS($I606,COLUMN())),0),0),IF($J606&gt;0,IF(AND(INDIRECT(ADDRESS($J606,44))=0,INDIRECT(ADDRESS($J606,38))="UL"),INDIRECT(ADDRESS($J606,COLUMN())),0),0),IF($K606&gt;0,IF(AND(INDIRECT(ADDRESS($K606,44))=0,INDIRECT(ADDRESS($K606,38))="UL"),INDIRECT(ADDRESS($K606,COLUMN())),0),0),IF($L606&gt;0,IF(AND(INDIRECT(ADDRESS($L606,44))=0,INDIRECT(ADDRESS($L606,38))="UL"),INDIRECT(ADDRESS($L606,COLUMN())),0),0),IF($M606&gt;0,IF(AND(INDIRECT(ADDRESS($M606,44))=0,INDIRECT(ADDRESS($M606,38))="UL"),INDIRECT(ADDRESS($M606,COLUMN())),0),0))</f>
        <v>0</v>
      </c>
      <c r="BB606" s="58" cm="1">
        <f t="array" aca="1" ref="BB606" ca="1">SUM(IF($C606&gt;0,IF(AND(INDIRECT(ADDRESS($C606,44))=0,INDIRECT(ADDRESS($C606,38))="UL"),INDIRECT(ADDRESS($C606,COLUMN())),0),0),IF($D606&gt;0,IF(AND(INDIRECT(ADDRESS($D606,44))=0,INDIRECT(ADDRESS($D606,38))="UL"),INDIRECT(ADDRESS($D606,COLUMN())),0),0),IF($E606&gt;0,IF(AND(INDIRECT(ADDRESS($E606,44))=0,INDIRECT(ADDRESS($E606,38))="UL"),INDIRECT(ADDRESS($E606,COLUMN())),0),0),IF($F606&gt;0,IF(AND(INDIRECT(ADDRESS($F606,44))=0,INDIRECT(ADDRESS($F606,38))="UL"),INDIRECT(ADDRESS($F606,COLUMN())),0),0),IF($G606&gt;0,IF(AND(INDIRECT(ADDRESS($G606,44))=0,INDIRECT(ADDRESS($G606,38))="UL"),INDIRECT(ADDRESS($G606,COLUMN())),0),0),IF($H606&gt;0,IF(AND(INDIRECT(ADDRESS($H606,44))=0,INDIRECT(ADDRESS($H606,38))="UL"),INDIRECT(ADDRESS($H606,COLUMN())),0),0),IF($I606&gt;0,IF(AND(INDIRECT(ADDRESS($I606,44))=0,INDIRECT(ADDRESS($I606,38))="UL"),INDIRECT(ADDRESS($I606,COLUMN())),0),0),IF($J606&gt;0,IF(AND(INDIRECT(ADDRESS($J606,44))=0,INDIRECT(ADDRESS($J606,38))="UL"),INDIRECT(ADDRESS($J606,COLUMN())),0),0),IF($K606&gt;0,IF(AND(INDIRECT(ADDRESS($K606,44))=0,INDIRECT(ADDRESS($K606,38))="UL"),INDIRECT(ADDRESS($K606,COLUMN())),0),0),IF($L606&gt;0,IF(AND(INDIRECT(ADDRESS($L606,44))=0,INDIRECT(ADDRESS($L606,38))="UL"),INDIRECT(ADDRESS($L606,COLUMN())),0),0),IF($M606&gt;0,IF(AND(INDIRECT(ADDRESS($M606,44))=0,INDIRECT(ADDRESS($M606,38))="UL"),INDIRECT(ADDRESS($M606,COLUMN())),0),0))</f>
        <v>0</v>
      </c>
      <c r="BC606" s="58" cm="1">
        <f t="array" aca="1" ref="BC606" ca="1">SUM(IF($C606&gt;0,IF(AND(INDIRECT(ADDRESS($C606,44))=0,INDIRECT(ADDRESS($C606,38))="UL"),INDIRECT(ADDRESS($C606,COLUMN())),0),0),IF($D606&gt;0,IF(AND(INDIRECT(ADDRESS($D606,44))=0,INDIRECT(ADDRESS($D606,38))="UL"),INDIRECT(ADDRESS($D606,COLUMN())),0),0),IF($E606&gt;0,IF(AND(INDIRECT(ADDRESS($E606,44))=0,INDIRECT(ADDRESS($E606,38))="UL"),INDIRECT(ADDRESS($E606,COLUMN())),0),0),IF($F606&gt;0,IF(AND(INDIRECT(ADDRESS($F606,44))=0,INDIRECT(ADDRESS($F606,38))="UL"),INDIRECT(ADDRESS($F606,COLUMN())),0),0),IF($G606&gt;0,IF(AND(INDIRECT(ADDRESS($G606,44))=0,INDIRECT(ADDRESS($G606,38))="UL"),INDIRECT(ADDRESS($G606,COLUMN())),0),0),IF($H606&gt;0,IF(AND(INDIRECT(ADDRESS($H606,44))=0,INDIRECT(ADDRESS($H606,38))="UL"),INDIRECT(ADDRESS($H606,COLUMN())),0),0),IF($I606&gt;0,IF(AND(INDIRECT(ADDRESS($I606,44))=0,INDIRECT(ADDRESS($I606,38))="UL"),INDIRECT(ADDRESS($I606,COLUMN())),0),0),IF($J606&gt;0,IF(AND(INDIRECT(ADDRESS($J606,44))=0,INDIRECT(ADDRESS($J606,38))="UL"),INDIRECT(ADDRESS($J606,COLUMN())),0),0),IF($K606&gt;0,IF(AND(INDIRECT(ADDRESS($K606,44))=0,INDIRECT(ADDRESS($K606,38))="UL"),INDIRECT(ADDRESS($K606,COLUMN())),0),0),IF($L606&gt;0,IF(AND(INDIRECT(ADDRESS($L606,44))=0,INDIRECT(ADDRESS($L606,38))="UL"),INDIRECT(ADDRESS($L606,COLUMN())),0),0),IF($M606&gt;0,IF(AND(INDIRECT(ADDRESS($M606,44))=0,INDIRECT(ADDRESS($M606,38))="UL"),INDIRECT(ADDRESS($M606,COLUMN())),0),0))</f>
        <v>0</v>
      </c>
      <c r="BD606" s="58" cm="1">
        <f t="array" aca="1" ref="BD606" ca="1">SUM(IF($C606&gt;0,IF(AND(INDIRECT(ADDRESS($C606,44))=0,INDIRECT(ADDRESS($C606,38))="UL"),INDIRECT(ADDRESS($C606,COLUMN())),0),0),IF($D606&gt;0,IF(AND(INDIRECT(ADDRESS($D606,44))=0,INDIRECT(ADDRESS($D606,38))="UL"),INDIRECT(ADDRESS($D606,COLUMN())),0),0),IF($E606&gt;0,IF(AND(INDIRECT(ADDRESS($E606,44))=0,INDIRECT(ADDRESS($E606,38))="UL"),INDIRECT(ADDRESS($E606,COLUMN())),0),0),IF($F606&gt;0,IF(AND(INDIRECT(ADDRESS($F606,44))=0,INDIRECT(ADDRESS($F606,38))="UL"),INDIRECT(ADDRESS($F606,COLUMN())),0),0),IF($G606&gt;0,IF(AND(INDIRECT(ADDRESS($G606,44))=0,INDIRECT(ADDRESS($G606,38))="UL"),INDIRECT(ADDRESS($G606,COLUMN())),0),0),IF($H606&gt;0,IF(AND(INDIRECT(ADDRESS($H606,44))=0,INDIRECT(ADDRESS($H606,38))="UL"),INDIRECT(ADDRESS($H606,COLUMN())),0),0),IF($I606&gt;0,IF(AND(INDIRECT(ADDRESS($I606,44))=0,INDIRECT(ADDRESS($I606,38))="UL"),INDIRECT(ADDRESS($I606,COLUMN())),0),0),IF($J606&gt;0,IF(AND(INDIRECT(ADDRESS($J606,44))=0,INDIRECT(ADDRESS($J606,38))="UL"),INDIRECT(ADDRESS($J606,COLUMN())),0),0),IF($K606&gt;0,IF(AND(INDIRECT(ADDRESS($K606,44))=0,INDIRECT(ADDRESS($K606,38))="UL"),INDIRECT(ADDRESS($K606,COLUMN())),0),0),IF($L606&gt;0,IF(AND(INDIRECT(ADDRESS($L606,44))=0,INDIRECT(ADDRESS($L606,38))="UL"),INDIRECT(ADDRESS($L606,COLUMN())),0),0),IF($M606&gt;0,IF(AND(INDIRECT(ADDRESS($M606,44))=0,INDIRECT(ADDRESS($M606,38))="UL"),INDIRECT(ADDRESS($M606,COLUMN())),0),0))</f>
        <v>0</v>
      </c>
      <c r="BE606" s="57">
        <f t="shared" ca="1" si="413"/>
        <v>0</v>
      </c>
      <c r="BF606" s="57" cm="1">
        <f t="array" aca="1" ref="BF606" ca="1">SUM(IF($C606&gt;0,IF(INDIRECT(ADDRESS($C606,45))=1,INDIRECT(ADDRESS($C606,52))*INDIRECT(ADDRESS($C606,42))/5,0),0), IF($D606&gt;0,IF(INDIRECT(ADDRESS($D606,45))=1,INDIRECT(ADDRESS($D606,52))*INDIRECT(ADDRESS($D606,42))/5,0),0), IF($E606&gt;0,IF(INDIRECT(ADDRESS($E606,45))=1,INDIRECT(ADDRESS($E606,52))*INDIRECT(ADDRESS($E606,42))/5,0),0), IF($F606&gt;0,IF(INDIRECT(ADDRESS($F606,45))=1,INDIRECT(ADDRESS($F606,52))*INDIRECT(ADDRESS($F606,42))/5,0),0), IF($G606&gt;0,IF(INDIRECT(ADDRESS($G606,45))=1,INDIRECT(ADDRESS($G606,52))*INDIRECT(ADDRESS($G606,42))/5,0),0), IF($H606&gt;0,IF(INDIRECT(ADDRESS($H606,45))=1,INDIRECT(ADDRESS($H606,52))*INDIRECT(ADDRESS($H606,42))/5,0),0)
)*$BF$296/100</f>
        <v>0</v>
      </c>
      <c r="BG606" s="19"/>
      <c r="BH606" s="57"/>
      <c r="BI606" s="57"/>
      <c r="BJ606" s="57"/>
      <c r="BK606" s="57"/>
      <c r="BL606" s="58"/>
      <c r="BM606" s="57"/>
      <c r="BN606" s="57"/>
      <c r="BO606" s="57"/>
      <c r="BP606" s="57"/>
      <c r="BQ606" s="57"/>
      <c r="BR606" s="161"/>
      <c r="BS606" s="56"/>
      <c r="BT606" s="56"/>
      <c r="BU606" s="87"/>
      <c r="BV606" s="57"/>
      <c r="BW606" s="57"/>
      <c r="BX606" s="57"/>
      <c r="BY606" s="57"/>
      <c r="BZ606" s="57"/>
      <c r="CA606" s="57"/>
      <c r="CB606" s="57"/>
      <c r="CC606" s="57"/>
      <c r="CD606" s="57"/>
      <c r="CE606" s="57"/>
      <c r="CF606" s="57"/>
      <c r="CG606" s="57"/>
      <c r="CH606" s="57"/>
      <c r="CI606" s="19"/>
      <c r="CJ606" s="19"/>
      <c r="CK606" s="57"/>
      <c r="CL606" s="57"/>
      <c r="CM606" s="56"/>
      <c r="CN606" s="59"/>
    </row>
    <row r="607" spans="1:92" x14ac:dyDescent="0.25">
      <c r="A607" s="65" t="s">
        <v>618</v>
      </c>
      <c r="B607" s="74">
        <v>586</v>
      </c>
      <c r="C607" s="74">
        <v>591</v>
      </c>
      <c r="D607" s="74">
        <v>595</v>
      </c>
      <c r="E607" s="74"/>
      <c r="F607" s="74"/>
      <c r="G607" s="74"/>
      <c r="H607" s="74"/>
      <c r="I607" s="74"/>
      <c r="J607" s="74"/>
      <c r="K607" s="74"/>
      <c r="L607" s="74"/>
      <c r="M607" s="74"/>
      <c r="N607" s="67">
        <f t="shared" ca="1" si="407"/>
        <v>39</v>
      </c>
      <c r="O607" s="67" t="str" cm="1">
        <f t="array" aca="1" ref="O607" ca="1">INDIRECT(ADDRESS($B607,COLUMN()))</f>
        <v>Bomber</v>
      </c>
      <c r="P607" s="67" cm="1">
        <f t="array" aca="1" ref="P607" ca="1">INDIRECT(ADDRESS($B607,COLUMN()))</f>
        <v>5</v>
      </c>
      <c r="Q607" s="67" cm="1">
        <f t="array" aca="1" ref="Q607" ca="1">INDIRECT(ADDRESS($B607,COLUMN()))</f>
        <v>0</v>
      </c>
      <c r="R607" s="67" cm="1">
        <f t="array" aca="1" ref="R607" ca="1">INDIRECT(ADDRESS($B607,COLUMN()))</f>
        <v>0</v>
      </c>
      <c r="S607" s="67" cm="1">
        <f t="array" aca="1" ref="S607" ca="1">INDIRECT(ADDRESS($B607,COLUMN()))</f>
        <v>2</v>
      </c>
      <c r="T607" s="67" t="str" cm="1">
        <f t="array" aca="1" ref="T607" ca="1">INDIRECT(ADDRESS($B607,COLUMN()))</f>
        <v>1-6</v>
      </c>
      <c r="U607" s="67" cm="1">
        <f t="array" aca="1" ref="U607" ca="1">INDIRECT(ADDRESS($B607,COLUMN()))</f>
        <v>6</v>
      </c>
      <c r="V607" s="67" cm="1">
        <f t="array" aca="1" ref="V607" ca="1">INDIRECT(ADDRESS($B607,COLUMN()))</f>
        <v>0</v>
      </c>
      <c r="W607" s="67" cm="1">
        <f t="array" aca="1" ref="W607" ca="1">INDIRECT(ADDRESS($B607,COLUMN()))</f>
        <v>4</v>
      </c>
      <c r="X607" s="67" cm="1">
        <f t="array" aca="1" ref="X607" ca="1">INDIRECT(ADDRESS($B607,COLUMN()))</f>
        <v>8</v>
      </c>
      <c r="Y607" s="67" cm="1">
        <f t="array" aca="1" ref="Y607" ca="1">INDIRECT(ADDRESS($B607,COLUMN()))</f>
        <v>1</v>
      </c>
      <c r="Z607" s="67" cm="1">
        <f t="array" aca="1" ref="Z607" ca="1">INDIRECT(ADDRESS($B607,COLUMN()))</f>
        <v>5</v>
      </c>
      <c r="AA607" s="67" t="str" cm="1">
        <f t="array" aca="1" ref="AA607" ca="1">INDIRECT(ADDRESS($B607,COLUMN()))</f>
        <v>Rocket Boosters, Jink</v>
      </c>
      <c r="AB607" s="56">
        <f t="shared" ca="1" si="408"/>
        <v>0.86543882556774443</v>
      </c>
      <c r="AC607" s="56">
        <f t="shared" ca="1" si="409"/>
        <v>0.78097711347725307</v>
      </c>
      <c r="AD607" s="56">
        <f t="shared" ca="1" si="410"/>
        <v>3.3955526672924043</v>
      </c>
      <c r="AF607" s="65"/>
      <c r="AG607" s="65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52"/>
      <c r="AU607" s="54" t="s">
        <v>33</v>
      </c>
      <c r="AV607" s="57" cm="1">
        <f t="array" aca="1" ref="AV607" ca="1">SUM(IF($C607&gt;0,IF(AND(INDIRECT(ADDRESS($C607,44))=0,INDIRECT(ADDRESS($C607,38))="UL",ISERROR(SEARCH("Rear",INDIRECT(ADDRESS($C607,33)))),ISERROR(SEARCH("Side",INDIRECT(ADDRESS($C607,33))))),INDIRECT(ADDRESS($C607,COLUMN())),0),0),IF($D607&gt;0,IF(AND(INDIRECT(ADDRESS($D607,44))=0,INDIRECT(ADDRESS($D607,38))="UL",ISERROR(SEARCH("Rear",INDIRECT(ADDRESS($D607,33)))),ISERROR(SEARCH("Side",INDIRECT(ADDRESS($D607,33))))),INDIRECT(ADDRESS($D607,COLUMN())),0),0),IF($E607&gt;0,IF(AND(INDIRECT(ADDRESS($E607,44))=0,INDIRECT(ADDRESS($E607,38))="UL",ISERROR(SEARCH("Rear",INDIRECT(ADDRESS($E607,33)))),ISERROR(SEARCH("Side",INDIRECT(ADDRESS($E607,33))))),INDIRECT(ADDRESS($E607,COLUMN())),0),0),IF($F607&gt;0,IF(AND(INDIRECT(ADDRESS($F607,44))=0,INDIRECT(ADDRESS($F607,38))="UL",ISERROR(SEARCH("Rear",INDIRECT(ADDRESS($F607,33)))),ISERROR(SEARCH("Side",INDIRECT(ADDRESS($F607,33))))),INDIRECT(ADDRESS($F607,COLUMN())),0),0),IF($G607&gt;0,IF(AND(INDIRECT(ADDRESS($G607,44))=0,INDIRECT(ADDRESS($G607,38))="UL",ISERROR(SEARCH("Rear",INDIRECT(ADDRESS($G607,33)))),ISERROR(SEARCH("Side",INDIRECT(ADDRESS($G607,33))))),INDIRECT(ADDRESS($G607,COLUMN())),0),0),IF($H607&gt;0,IF(AND(INDIRECT(ADDRESS($H607,44))=0,INDIRECT(ADDRESS($H607,38))="UL",ISERROR(SEARCH("Rear",INDIRECT(ADDRESS($H607,33)))),ISERROR(SEARCH("Side",INDIRECT(ADDRESS($H607,33))))),INDIRECT(ADDRESS($H607,COLUMN())),0),0),IF($I607&gt;0,IF(AND(INDIRECT(ADDRESS($I607,44))=0,INDIRECT(ADDRESS($I607,38))="UL",ISERROR(SEARCH("Rear",INDIRECT(ADDRESS($I607,33)))),ISERROR(SEARCH("Side",INDIRECT(ADDRESS($I607,33))))),INDIRECT(ADDRESS($I607,COLUMN())),0),0),IF($J607&gt;0,IF(AND(INDIRECT(ADDRESS($J607,44))=0,INDIRECT(ADDRESS($J607,38))="UL",ISERROR(SEARCH("Rear",INDIRECT(ADDRESS($J607,33)))),ISERROR(SEARCH("Side",INDIRECT(ADDRESS($J607,33))))),INDIRECT(ADDRESS($J607,COLUMN())),0),0),IF($K607&gt;0,IF(AND(INDIRECT(ADDRESS($K607,44))=0,INDIRECT(ADDRESS($K607,38))="UL",ISERROR(SEARCH("Rear",INDIRECT(ADDRESS($K607,33)))),ISERROR(SEARCH("Side",INDIRECT(ADDRESS($K607,33))))),INDIRECT(ADDRESS($K607,COLUMN())),0),0),IF($L607&gt;0,IF(AND(INDIRECT(ADDRESS($L607,44))=0,INDIRECT(ADDRESS($L607,38))="UL",ISERROR(SEARCH("Rear",INDIRECT(ADDRESS($L607,33)))),ISERROR(SEARCH("Side",INDIRECT(ADDRESS($L607,33))))),INDIRECT(ADDRESS($L607,COLUMN())),0),0),IF($M607&gt;0,IF(AND(INDIRECT(ADDRESS($M607,44))=0,INDIRECT(ADDRESS($M607,38))="UL",ISERROR(SEARCH("Rear",INDIRECT(ADDRESS($M607,33)))),ISERROR(SEARCH("Side",INDIRECT(ADDRESS($M607,33))))),INDIRECT(ADDRESS($M607,COLUMN())),0),0))</f>
        <v>1.7777777777777777</v>
      </c>
      <c r="AW607" s="57" cm="1">
        <f t="array" aca="1" ref="AW607" ca="1">SUM(IF($C607&gt;0,IF(AND(INDIRECT(ADDRESS($C607,44))=0,INDIRECT(ADDRESS($C607,38))="UL",ISERROR(SEARCH("Rear",INDIRECT(ADDRESS($C607,33)))),ISERROR(SEARCH("Side",INDIRECT(ADDRESS($C607,33))))),INDIRECT(ADDRESS($C607,COLUMN())),0),0),IF($D607&gt;0,IF(AND(INDIRECT(ADDRESS($D607,44))=0,INDIRECT(ADDRESS($D607,38))="UL",ISERROR(SEARCH("Rear",INDIRECT(ADDRESS($D607,33)))),ISERROR(SEARCH("Side",INDIRECT(ADDRESS($D607,33))))),INDIRECT(ADDRESS($D607,COLUMN())),0),0),IF($E607&gt;0,IF(AND(INDIRECT(ADDRESS($E607,44))=0,INDIRECT(ADDRESS($E607,38))="UL",ISERROR(SEARCH("Rear",INDIRECT(ADDRESS($E607,33)))),ISERROR(SEARCH("Side",INDIRECT(ADDRESS($E607,33))))),INDIRECT(ADDRESS($E607,COLUMN())),0),0),IF($F607&gt;0,IF(AND(INDIRECT(ADDRESS($F607,44))=0,INDIRECT(ADDRESS($F607,38))="UL",ISERROR(SEARCH("Rear",INDIRECT(ADDRESS($F607,33)))),ISERROR(SEARCH("Side",INDIRECT(ADDRESS($F607,33))))),INDIRECT(ADDRESS($F607,COLUMN())),0),0),IF($G607&gt;0,IF(AND(INDIRECT(ADDRESS($G607,44))=0,INDIRECT(ADDRESS($G607,38))="UL",ISERROR(SEARCH("Rear",INDIRECT(ADDRESS($G607,33)))),ISERROR(SEARCH("Side",INDIRECT(ADDRESS($G607,33))))),INDIRECT(ADDRESS($G607,COLUMN())),0),0),IF($H607&gt;0,IF(AND(INDIRECT(ADDRESS($H607,44))=0,INDIRECT(ADDRESS($H607,38))="UL",ISERROR(SEARCH("Rear",INDIRECT(ADDRESS($H607,33)))),ISERROR(SEARCH("Side",INDIRECT(ADDRESS($H607,33))))),INDIRECT(ADDRESS($H607,COLUMN())),0),0),IF($I607&gt;0,IF(AND(INDIRECT(ADDRESS($I607,44))=0,INDIRECT(ADDRESS($I607,38))="UL",ISERROR(SEARCH("Rear",INDIRECT(ADDRESS($I607,33)))),ISERROR(SEARCH("Side",INDIRECT(ADDRESS($I607,33))))),INDIRECT(ADDRESS($I607,COLUMN())),0),0),IF($J607&gt;0,IF(AND(INDIRECT(ADDRESS($J607,44))=0,INDIRECT(ADDRESS($J607,38))="UL",ISERROR(SEARCH("Rear",INDIRECT(ADDRESS($J607,33)))),ISERROR(SEARCH("Side",INDIRECT(ADDRESS($J607,33))))),INDIRECT(ADDRESS($J607,COLUMN())),0),0),IF($K607&gt;0,IF(AND(INDIRECT(ADDRESS($K607,44))=0,INDIRECT(ADDRESS($K607,38))="UL",ISERROR(SEARCH("Rear",INDIRECT(ADDRESS($K607,33)))),ISERROR(SEARCH("Side",INDIRECT(ADDRESS($K607,33))))),INDIRECT(ADDRESS($K607,COLUMN())),0),0),IF($L607&gt;0,IF(AND(INDIRECT(ADDRESS($L607,44))=0,INDIRECT(ADDRESS($L607,38))="UL",ISERROR(SEARCH("Rear",INDIRECT(ADDRESS($L607,33)))),ISERROR(SEARCH("Side",INDIRECT(ADDRESS($L607,33))))),INDIRECT(ADDRESS($L607,COLUMN())),0),0),IF($M607&gt;0,IF(AND(INDIRECT(ADDRESS($M607,44))=0,INDIRECT(ADDRESS($M607,38))="UL",ISERROR(SEARCH("Rear",INDIRECT(ADDRESS($M607,33)))),ISERROR(SEARCH("Side",INDIRECT(ADDRESS($M607,33))))),INDIRECT(ADDRESS($M607,COLUMN())),0),0))</f>
        <v>0.88888888888888884</v>
      </c>
      <c r="AX607" s="57" cm="1">
        <f t="array" aca="1" ref="AX607" ca="1">SUM(IF($C607&gt;0,IF(AND(INDIRECT(ADDRESS($C607,44))=0,INDIRECT(ADDRESS($C607,38))="UL",ISERROR(SEARCH("Rear",INDIRECT(ADDRESS($C607,33)))),ISERROR(SEARCH("Side",INDIRECT(ADDRESS($C607,33))))),INDIRECT(ADDRESS($C607,COLUMN())),0),0),IF($D607&gt;0,IF(AND(INDIRECT(ADDRESS($D607,44))=0,INDIRECT(ADDRESS($D607,38))="UL",ISERROR(SEARCH("Rear",INDIRECT(ADDRESS($D607,33)))),ISERROR(SEARCH("Side",INDIRECT(ADDRESS($D607,33))))),INDIRECT(ADDRESS($D607,COLUMN())),0),0),IF($E607&gt;0,IF(AND(INDIRECT(ADDRESS($E607,44))=0,INDIRECT(ADDRESS($E607,38))="UL",ISERROR(SEARCH("Rear",INDIRECT(ADDRESS($E607,33)))),ISERROR(SEARCH("Side",INDIRECT(ADDRESS($E607,33))))),INDIRECT(ADDRESS($E607,COLUMN())),0),0),IF($F607&gt;0,IF(AND(INDIRECT(ADDRESS($F607,44))=0,INDIRECT(ADDRESS($F607,38))="UL",ISERROR(SEARCH("Rear",INDIRECT(ADDRESS($F607,33)))),ISERROR(SEARCH("Side",INDIRECT(ADDRESS($F607,33))))),INDIRECT(ADDRESS($F607,COLUMN())),0),0),IF($G607&gt;0,IF(AND(INDIRECT(ADDRESS($G607,44))=0,INDIRECT(ADDRESS($G607,38))="UL",ISERROR(SEARCH("Rear",INDIRECT(ADDRESS($G607,33)))),ISERROR(SEARCH("Side",INDIRECT(ADDRESS($G607,33))))),INDIRECT(ADDRESS($G607,COLUMN())),0),0),IF($H607&gt;0,IF(AND(INDIRECT(ADDRESS($H607,44))=0,INDIRECT(ADDRESS($H607,38))="UL",ISERROR(SEARCH("Rear",INDIRECT(ADDRESS($H607,33)))),ISERROR(SEARCH("Side",INDIRECT(ADDRESS($H607,33))))),INDIRECT(ADDRESS($H607,COLUMN())),0),0),IF($I607&gt;0,IF(AND(INDIRECT(ADDRESS($I607,44))=0,INDIRECT(ADDRESS($I607,38))="UL",ISERROR(SEARCH("Rear",INDIRECT(ADDRESS($I607,33)))),ISERROR(SEARCH("Side",INDIRECT(ADDRESS($I607,33))))),INDIRECT(ADDRESS($I607,COLUMN())),0),0),IF($J607&gt;0,IF(AND(INDIRECT(ADDRESS($J607,44))=0,INDIRECT(ADDRESS($J607,38))="UL",ISERROR(SEARCH("Rear",INDIRECT(ADDRESS($J607,33)))),ISERROR(SEARCH("Side",INDIRECT(ADDRESS($J607,33))))),INDIRECT(ADDRESS($J607,COLUMN())),0),0),IF($K607&gt;0,IF(AND(INDIRECT(ADDRESS($K607,44))=0,INDIRECT(ADDRESS($K607,38))="UL",ISERROR(SEARCH("Rear",INDIRECT(ADDRESS($K607,33)))),ISERROR(SEARCH("Side",INDIRECT(ADDRESS($K607,33))))),INDIRECT(ADDRESS($K607,COLUMN())),0),0),IF($L607&gt;0,IF(AND(INDIRECT(ADDRESS($L607,44))=0,INDIRECT(ADDRESS($L607,38))="UL",ISERROR(SEARCH("Rear",INDIRECT(ADDRESS($L607,33)))),ISERROR(SEARCH("Side",INDIRECT(ADDRESS($L607,33))))),INDIRECT(ADDRESS($L607,COLUMN())),0),0),IF($M607&gt;0,IF(AND(INDIRECT(ADDRESS($M607,44))=0,INDIRECT(ADDRESS($M607,38))="UL",ISERROR(SEARCH("Rear",INDIRECT(ADDRESS($M607,33)))),ISERROR(SEARCH("Side",INDIRECT(ADDRESS($M607,33))))),INDIRECT(ADDRESS($M607,COLUMN())),0),0))</f>
        <v>0.44444444444444442</v>
      </c>
      <c r="AY607" s="58">
        <f t="shared" ca="1" si="411"/>
        <v>1.7777777777777777</v>
      </c>
      <c r="AZ607" s="58">
        <f t="shared" ca="1" si="412"/>
        <v>1.037037037037037</v>
      </c>
      <c r="BA607" s="58" cm="1">
        <f t="array" aca="1" ref="BA607" ca="1">SUM(IF($C607&gt;0,IF(AND(INDIRECT(ADDRESS($C607,44))=0,INDIRECT(ADDRESS($C607,38))="UL"),INDIRECT(ADDRESS($C607,COLUMN())),0),0),IF($D607&gt;0,IF(AND(INDIRECT(ADDRESS($D607,44))=0,INDIRECT(ADDRESS($D607,38))="UL"),INDIRECT(ADDRESS($D607,COLUMN())),0),0),IF($E607&gt;0,IF(AND(INDIRECT(ADDRESS($E607,44))=0,INDIRECT(ADDRESS($E607,38))="UL"),INDIRECT(ADDRESS($E607,COLUMN())),0),0),IF($F607&gt;0,IF(AND(INDIRECT(ADDRESS($F607,44))=0,INDIRECT(ADDRESS($F607,38))="UL"),INDIRECT(ADDRESS($F607,COLUMN())),0),0),IF($G607&gt;0,IF(AND(INDIRECT(ADDRESS($G607,44))=0,INDIRECT(ADDRESS($G607,38))="UL"),INDIRECT(ADDRESS($G607,COLUMN())),0),0),IF($H607&gt;0,IF(AND(INDIRECT(ADDRESS($H607,44))=0,INDIRECT(ADDRESS($H607,38))="UL"),INDIRECT(ADDRESS($H607,COLUMN())),0),0),IF($I607&gt;0,IF(AND(INDIRECT(ADDRESS($I607,44))=0,INDIRECT(ADDRESS($I607,38))="UL"),INDIRECT(ADDRESS($I607,COLUMN())),0),0),IF($J607&gt;0,IF(AND(INDIRECT(ADDRESS($J607,44))=0,INDIRECT(ADDRESS($J607,38))="UL"),INDIRECT(ADDRESS($J607,COLUMN())),0),0),IF($K607&gt;0,IF(AND(INDIRECT(ADDRESS($K607,44))=0,INDIRECT(ADDRESS($K607,38))="UL"),INDIRECT(ADDRESS($K607,COLUMN())),0),0),IF($L607&gt;0,IF(AND(INDIRECT(ADDRESS($L607,44))=0,INDIRECT(ADDRESS($L607,38))="UL"),INDIRECT(ADDRESS($L607,COLUMN())),0),0),IF($M607&gt;0,IF(AND(INDIRECT(ADDRESS($M607,44))=0,INDIRECT(ADDRESS($M607,38))="UL"),INDIRECT(ADDRESS($M607,COLUMN())),0),0))</f>
        <v>0.29629629629629634</v>
      </c>
      <c r="BB607" s="58" cm="1">
        <f t="array" aca="1" ref="BB607" ca="1">SUM(IF($C607&gt;0,IF(AND(INDIRECT(ADDRESS($C607,44))=0,INDIRECT(ADDRESS($C607,38))="UL"),INDIRECT(ADDRESS($C607,COLUMN())),0),0),IF($D607&gt;0,IF(AND(INDIRECT(ADDRESS($D607,44))=0,INDIRECT(ADDRESS($D607,38))="UL"),INDIRECT(ADDRESS($D607,COLUMN())),0),0),IF($E607&gt;0,IF(AND(INDIRECT(ADDRESS($E607,44))=0,INDIRECT(ADDRESS($E607,38))="UL"),INDIRECT(ADDRESS($E607,COLUMN())),0),0),IF($F607&gt;0,IF(AND(INDIRECT(ADDRESS($F607,44))=0,INDIRECT(ADDRESS($F607,38))="UL"),INDIRECT(ADDRESS($F607,COLUMN())),0),0),IF($G607&gt;0,IF(AND(INDIRECT(ADDRESS($G607,44))=0,INDIRECT(ADDRESS($G607,38))="UL"),INDIRECT(ADDRESS($G607,COLUMN())),0),0),IF($H607&gt;0,IF(AND(INDIRECT(ADDRESS($H607,44))=0,INDIRECT(ADDRESS($H607,38))="UL"),INDIRECT(ADDRESS($H607,COLUMN())),0),0),IF($I607&gt;0,IF(AND(INDIRECT(ADDRESS($I607,44))=0,INDIRECT(ADDRESS($I607,38))="UL"),INDIRECT(ADDRESS($I607,COLUMN())),0),0),IF($J607&gt;0,IF(AND(INDIRECT(ADDRESS($J607,44))=0,INDIRECT(ADDRESS($J607,38))="UL"),INDIRECT(ADDRESS($J607,COLUMN())),0),0),IF($K607&gt;0,IF(AND(INDIRECT(ADDRESS($K607,44))=0,INDIRECT(ADDRESS($K607,38))="UL"),INDIRECT(ADDRESS($K607,COLUMN())),0),0),IF($L607&gt;0,IF(AND(INDIRECT(ADDRESS($L607,44))=0,INDIRECT(ADDRESS($L607,38))="UL"),INDIRECT(ADDRESS($L607,COLUMN())),0),0),IF($M607&gt;0,IF(AND(INDIRECT(ADDRESS($M607,44))=0,INDIRECT(ADDRESS($M607,38))="UL"),INDIRECT(ADDRESS($M607,COLUMN())),0),0))</f>
        <v>0.53333333333333333</v>
      </c>
      <c r="BC607" s="58" cm="1">
        <f t="array" aca="1" ref="BC607" ca="1">SUM(IF($C607&gt;0,IF(AND(INDIRECT(ADDRESS($C607,44))=0,INDIRECT(ADDRESS($C607,38))="UL"),INDIRECT(ADDRESS($C607,COLUMN())),0),0),IF($D607&gt;0,IF(AND(INDIRECT(ADDRESS($D607,44))=0,INDIRECT(ADDRESS($D607,38))="UL"),INDIRECT(ADDRESS($D607,COLUMN())),0),0),IF($E607&gt;0,IF(AND(INDIRECT(ADDRESS($E607,44))=0,INDIRECT(ADDRESS($E607,38))="UL"),INDIRECT(ADDRESS($E607,COLUMN())),0),0),IF($F607&gt;0,IF(AND(INDIRECT(ADDRESS($F607,44))=0,INDIRECT(ADDRESS($F607,38))="UL"),INDIRECT(ADDRESS($F607,COLUMN())),0),0),IF($G607&gt;0,IF(AND(INDIRECT(ADDRESS($G607,44))=0,INDIRECT(ADDRESS($G607,38))="UL"),INDIRECT(ADDRESS($G607,COLUMN())),0),0),IF($H607&gt;0,IF(AND(INDIRECT(ADDRESS($H607,44))=0,INDIRECT(ADDRESS($H607,38))="UL"),INDIRECT(ADDRESS($H607,COLUMN())),0),0),IF($I607&gt;0,IF(AND(INDIRECT(ADDRESS($I607,44))=0,INDIRECT(ADDRESS($I607,38))="UL"),INDIRECT(ADDRESS($I607,COLUMN())),0),0),IF($J607&gt;0,IF(AND(INDIRECT(ADDRESS($J607,44))=0,INDIRECT(ADDRESS($J607,38))="UL"),INDIRECT(ADDRESS($J607,COLUMN())),0),0),IF($K607&gt;0,IF(AND(INDIRECT(ADDRESS($K607,44))=0,INDIRECT(ADDRESS($K607,38))="UL"),INDIRECT(ADDRESS($K607,COLUMN())),0),0),IF($L607&gt;0,IF(AND(INDIRECT(ADDRESS($L607,44))=0,INDIRECT(ADDRESS($L607,38))="UL"),INDIRECT(ADDRESS($L607,COLUMN())),0),0),IF($M607&gt;0,IF(AND(INDIRECT(ADDRESS($M607,44))=0,INDIRECT(ADDRESS($M607,38))="UL"),INDIRECT(ADDRESS($M607,COLUMN())),0),0))</f>
        <v>0.35555555555555551</v>
      </c>
      <c r="BD607" s="58" cm="1">
        <f t="array" aca="1" ref="BD607" ca="1">SUM(IF($C607&gt;0,IF(AND(INDIRECT(ADDRESS($C607,44))=0,INDIRECT(ADDRESS($C607,38))="UL"),INDIRECT(ADDRESS($C607,COLUMN())),0),0),IF($D607&gt;0,IF(AND(INDIRECT(ADDRESS($D607,44))=0,INDIRECT(ADDRESS($D607,38))="UL"),INDIRECT(ADDRESS($D607,COLUMN())),0),0),IF($E607&gt;0,IF(AND(INDIRECT(ADDRESS($E607,44))=0,INDIRECT(ADDRESS($E607,38))="UL"),INDIRECT(ADDRESS($E607,COLUMN())),0),0),IF($F607&gt;0,IF(AND(INDIRECT(ADDRESS($F607,44))=0,INDIRECT(ADDRESS($F607,38))="UL"),INDIRECT(ADDRESS($F607,COLUMN())),0),0),IF($G607&gt;0,IF(AND(INDIRECT(ADDRESS($G607,44))=0,INDIRECT(ADDRESS($G607,38))="UL"),INDIRECT(ADDRESS($G607,COLUMN())),0),0),IF($H607&gt;0,IF(AND(INDIRECT(ADDRESS($H607,44))=0,INDIRECT(ADDRESS($H607,38))="UL"),INDIRECT(ADDRESS($H607,COLUMN())),0),0),IF($I607&gt;0,IF(AND(INDIRECT(ADDRESS($I607,44))=0,INDIRECT(ADDRESS($I607,38))="UL"),INDIRECT(ADDRESS($I607,COLUMN())),0),0),IF($J607&gt;0,IF(AND(INDIRECT(ADDRESS($J607,44))=0,INDIRECT(ADDRESS($J607,38))="UL"),INDIRECT(ADDRESS($J607,COLUMN())),0),0),IF($K607&gt;0,IF(AND(INDIRECT(ADDRESS($K607,44))=0,INDIRECT(ADDRESS($K607,38))="UL"),INDIRECT(ADDRESS($K607,COLUMN())),0),0),IF($L607&gt;0,IF(AND(INDIRECT(ADDRESS($L607,44))=0,INDIRECT(ADDRESS($L607,38))="UL"),INDIRECT(ADDRESS($L607,COLUMN())),0),0),IF($M607&gt;0,IF(AND(INDIRECT(ADDRESS($M607,44))=0,INDIRECT(ADDRESS($M607,38))="UL"),INDIRECT(ADDRESS($M607,COLUMN())),0),0))</f>
        <v>0.47407407407407404</v>
      </c>
      <c r="BE607" s="57">
        <f t="shared" ca="1" si="413"/>
        <v>0.29629629629629634</v>
      </c>
      <c r="BF607" s="57" cm="1">
        <f t="array" aca="1" ref="BF607" ca="1">SUM(IF($C607&gt;0,IF(INDIRECT(ADDRESS($C607,45))=1,INDIRECT(ADDRESS($C607,52))*INDIRECT(ADDRESS($C607,42))/5,0),0), IF($D607&gt;0,IF(INDIRECT(ADDRESS($D607,45))=1,INDIRECT(ADDRESS($D607,52))*INDIRECT(ADDRESS($D607,42))/5,0),0), IF($E607&gt;0,IF(INDIRECT(ADDRESS($E607,45))=1,INDIRECT(ADDRESS($E607,52))*INDIRECT(ADDRESS($E607,42))/5,0),0), IF($F607&gt;0,IF(INDIRECT(ADDRESS($F607,45))=1,INDIRECT(ADDRESS($F607,52))*INDIRECT(ADDRESS($F607,42))/5,0),0), IF($G607&gt;0,IF(INDIRECT(ADDRESS($G607,45))=1,INDIRECT(ADDRESS($G607,52))*INDIRECT(ADDRESS($G607,42))/5,0),0), IF($H607&gt;0,IF(INDIRECT(ADDRESS($H607,45))=1,INDIRECT(ADDRESS($H607,52))*INDIRECT(ADDRESS($H607,42))/5,0),0)
)*$BF$296/100</f>
        <v>0</v>
      </c>
      <c r="BG607" s="19"/>
      <c r="BH607" s="57" cm="1">
        <f t="array" aca="1" ref="BH607" ca="1">SUM(IF($C607&gt;0,IF(AND(INDIRECT(ADDRESS($C607,44))=0,INDIRECT(ADDRESS($C607,38))&lt;&gt;"UL"),INDIRECT(ADDRESS($C607,COLUMN()-11)),0),0),IF($D607&gt;0,IF(AND(INDIRECT(ADDRESS($D607,44))=0,INDIRECT(ADDRESS($D607,38))&lt;&gt;"UL"),INDIRECT(ADDRESS($D607,COLUMN()-11)),0),0),IF($E607&gt;0,IF(AND(INDIRECT(ADDRESS($E607,44))=0,INDIRECT(ADDRESS($E607,38))&lt;&gt;"UL"),INDIRECT(ADDRESS($E607,COLUMN()-11)),0),0),IF($F607&gt;0,IF(AND(INDIRECT(ADDRESS($F607,44))=0,INDIRECT(ADDRESS($F607,38))&lt;&gt;"UL"),INDIRECT(ADDRESS($F607,COLUMN()-11)),0),0),IF($G607&gt;0,IF(AND(INDIRECT(ADDRESS($G607,44))=0,INDIRECT(ADDRESS($G607,38))&lt;&gt;"UL"),INDIRECT(ADDRESS($G607,COLUMN()-11)),0),0),IF($H607&gt;0,IF(AND(INDIRECT(ADDRESS($H607,44))=0,INDIRECT(ADDRESS($H607,38))&lt;&gt;"UL"),INDIRECT(ADDRESS($H607,COLUMN()-11)),0),0),IF($I607&gt;0,IF(AND(INDIRECT(ADDRESS($I607,44))=0,INDIRECT(ADDRESS($I607,38))&lt;&gt;"UL"),INDIRECT(ADDRESS($I607,COLUMN()-11)),0),0),IF($J607&gt;0,IF(AND(INDIRECT(ADDRESS($J607,44))=0,INDIRECT(ADDRESS($J607,38))&lt;&gt;"UL"),INDIRECT(ADDRESS($J607,COLUMN()-11)),0),0),IF($K607&gt;0,IF(AND(INDIRECT(ADDRESS($K607,44))=0,INDIRECT(ADDRESS($K607,38))&lt;&gt;"UL"),INDIRECT(ADDRESS($K607,COLUMN()-11)),0),0),IF($L607&gt;0,IF(AND(INDIRECT(ADDRESS($L607,44))=0,INDIRECT(ADDRESS($L607,38))&lt;&gt;"UL"),INDIRECT(ADDRESS($L607,COLUMN()-11)),0),0),IF($M607&gt;0,IF(AND(INDIRECT(ADDRESS($M607,44))=0,INDIRECT(ADDRESS($M607,38))&lt;&gt;"UL"),INDIRECT(ADDRESS($M607,COLUMN()-11)),0),0))</f>
        <v>0</v>
      </c>
      <c r="BI607" s="57" cm="1">
        <f t="array" aca="1" ref="BI607" ca="1">SUM(IF($C607&gt;0,IF(AND(INDIRECT(ADDRESS($C607,44))=0,INDIRECT(ADDRESS($C607,38))&lt;&gt;"UL"),INDIRECT(ADDRESS($C607,COLUMN()-11)),0),0),IF($D607&gt;0,IF(AND(INDIRECT(ADDRESS($D607,44))=0,INDIRECT(ADDRESS($D607,38))&lt;&gt;"UL"),INDIRECT(ADDRESS($D607,COLUMN()-11)),0),0),IF($E607&gt;0,IF(AND(INDIRECT(ADDRESS($E607,44))=0,INDIRECT(ADDRESS($E607,38))&lt;&gt;"UL"),INDIRECT(ADDRESS($E607,COLUMN()-11)),0),0),IF($F607&gt;0,IF(AND(INDIRECT(ADDRESS($F607,44))=0,INDIRECT(ADDRESS($F607,38))&lt;&gt;"UL"),INDIRECT(ADDRESS($F607,COLUMN()-11)),0),0),IF($G607&gt;0,IF(AND(INDIRECT(ADDRESS($G607,44))=0,INDIRECT(ADDRESS($G607,38))&lt;&gt;"UL"),INDIRECT(ADDRESS($G607,COLUMN()-11)),0),0),IF($H607&gt;0,IF(AND(INDIRECT(ADDRESS($H607,44))=0,INDIRECT(ADDRESS($H607,38))&lt;&gt;"UL"),INDIRECT(ADDRESS($H607,COLUMN()-11)),0),0),IF($I607&gt;0,IF(AND(INDIRECT(ADDRESS($I607,44))=0,INDIRECT(ADDRESS($I607,38))&lt;&gt;"UL"),INDIRECT(ADDRESS($I607,COLUMN()-11)),0),0),IF($J607&gt;0,IF(AND(INDIRECT(ADDRESS($J607,44))=0,INDIRECT(ADDRESS($J607,38))&lt;&gt;"UL"),INDIRECT(ADDRESS($J607,COLUMN()-11)),0),0),IF($K607&gt;0,IF(AND(INDIRECT(ADDRESS($K607,44))=0,INDIRECT(ADDRESS($K607,38))&lt;&gt;"UL"),INDIRECT(ADDRESS($K607,COLUMN()-11)),0),0),IF($L607&gt;0,IF(AND(INDIRECT(ADDRESS($L607,44))=0,INDIRECT(ADDRESS($L607,38))&lt;&gt;"UL"),INDIRECT(ADDRESS($L607,COLUMN()-11)),0),0),IF($M607&gt;0,IF(AND(INDIRECT(ADDRESS($M607,44))=0,INDIRECT(ADDRESS($M607,38))&lt;&gt;"UL"),INDIRECT(ADDRESS($M607,COLUMN()-11)),0),0))</f>
        <v>0</v>
      </c>
      <c r="BJ607" s="57" cm="1">
        <f t="array" aca="1" ref="BJ607" ca="1">SUM(IF($C607&gt;0,IF(AND(INDIRECT(ADDRESS($C607,44))=0,INDIRECT(ADDRESS($C607,38))&lt;&gt;"UL"),INDIRECT(ADDRESS($C607,COLUMN()-11)),0),0),IF($D607&gt;0,IF(AND(INDIRECT(ADDRESS($D607,44))=0,INDIRECT(ADDRESS($D607,38))&lt;&gt;"UL"),INDIRECT(ADDRESS($D607,COLUMN()-11)),0),0),IF($E607&gt;0,IF(AND(INDIRECT(ADDRESS($E607,44))=0,INDIRECT(ADDRESS($E607,38))&lt;&gt;"UL"),INDIRECT(ADDRESS($E607,COLUMN()-11)),0),0),IF($F607&gt;0,IF(AND(INDIRECT(ADDRESS($F607,44))=0,INDIRECT(ADDRESS($F607,38))&lt;&gt;"UL"),INDIRECT(ADDRESS($F607,COLUMN()-11)),0),0),IF($G607&gt;0,IF(AND(INDIRECT(ADDRESS($G607,44))=0,INDIRECT(ADDRESS($G607,38))&lt;&gt;"UL"),INDIRECT(ADDRESS($G607,COLUMN()-11)),0),0),IF($H607&gt;0,IF(AND(INDIRECT(ADDRESS($H607,44))=0,INDIRECT(ADDRESS($H607,38))&lt;&gt;"UL"),INDIRECT(ADDRESS($H607,COLUMN()-11)),0),0),IF($I607&gt;0,IF(AND(INDIRECT(ADDRESS($I607,44))=0,INDIRECT(ADDRESS($I607,38))&lt;&gt;"UL"),INDIRECT(ADDRESS($I607,COLUMN()-11)),0),0),IF($J607&gt;0,IF(AND(INDIRECT(ADDRESS($J607,44))=0,INDIRECT(ADDRESS($J607,38))&lt;&gt;"UL"),INDIRECT(ADDRESS($J607,COLUMN()-11)),0),0),IF($K607&gt;0,IF(AND(INDIRECT(ADDRESS($K607,44))=0,INDIRECT(ADDRESS($K607,38))&lt;&gt;"UL"),INDIRECT(ADDRESS($K607,COLUMN()-11)),0),0),IF($L607&gt;0,IF(AND(INDIRECT(ADDRESS($L607,44))=0,INDIRECT(ADDRESS($L607,38))&lt;&gt;"UL"),INDIRECT(ADDRESS($L607,COLUMN()-11)),0),0),IF($M607&gt;0,IF(AND(INDIRECT(ADDRESS($M607,44))=0,INDIRECT(ADDRESS($M607,38))&lt;&gt;"UL"),INDIRECT(ADDRESS($M607,COLUMN()-11)),0),0))</f>
        <v>0</v>
      </c>
      <c r="BK607" s="57">
        <f t="shared" ca="1" si="414"/>
        <v>0</v>
      </c>
      <c r="BL607" s="58">
        <f t="shared" ca="1" si="415"/>
        <v>0</v>
      </c>
      <c r="BM607" s="57" cm="1">
        <f t="array" aca="1" ref="BM607" ca="1">SUM(IF($C607&gt;0,IF(AND(INDIRECT(ADDRESS($C607,44))=0,INDIRECT(ADDRESS($C607,38))&lt;&gt;"UL"),INDIRECT(ADDRESS($C607,COLUMN()-12)),0),0), IF($D607&gt;0,IF(AND(INDIRECT(ADDRESS($D607,44))=0,INDIRECT(ADDRESS($D607,38))&lt;&gt;"UL"),INDIRECT(ADDRESS($D607,COLUMN()-12)),0),0), IF($E607&gt;0,IF(AND(INDIRECT(ADDRESS($E607,44))=0,INDIRECT(ADDRESS($E607,38))&lt;&gt;"UL"),INDIRECT(ADDRESS($E607,COLUMN()-12)),0),0), IF($F607&gt;0,IF(AND(INDIRECT(ADDRESS($F607,44))=0,INDIRECT(ADDRESS($F607,38))&lt;&gt;"UL"),INDIRECT(ADDRESS($F607,COLUMN()-12)),0),0), IF($G607&gt;0,IF(AND(INDIRECT(ADDRESS($G607,44))=0,INDIRECT(ADDRESS($G607,38))&lt;&gt;"UL"),INDIRECT(ADDRESS($G607,COLUMN()-12)),0),0), IF($H607&gt;0,IF(AND(INDIRECT(ADDRESS($H607,44))=0,INDIRECT(ADDRESS($H607,38))&lt;&gt;"UL"),INDIRECT(ADDRESS($H607,COLUMN()-12)),0),0), IF($I607&gt;0,IF(AND(INDIRECT(ADDRESS($I607,44))=0,INDIRECT(ADDRESS($I607,38))&lt;&gt;"UL"),INDIRECT(ADDRESS($I607,COLUMN()-12)),0),0), IF($J607&gt;0,IF(AND(INDIRECT(ADDRESS($J607,44))=0,INDIRECT(ADDRESS($J607,38))&lt;&gt;"UL"),INDIRECT(ADDRESS($J607,COLUMN()-12)),0),0), IF($K607&gt;0,IF(AND(INDIRECT(ADDRESS($K607,44))=0,INDIRECT(ADDRESS($K607,38))&lt;&gt;"UL"),INDIRECT(ADDRESS($K607,COLUMN()-11)),0),0), IF($L607&gt;0,IF(AND(INDIRECT(ADDRESS($L607,44))=0,INDIRECT(ADDRESS($L607,38))&lt;&gt;"UL"),INDIRECT(ADDRESS($L607,COLUMN()-11)),0),0), IF($M607&gt;0,IF(AND(INDIRECT(ADDRESS($M607,44))=0,INDIRECT(ADDRESS($M607,38))&lt;&gt;"UL"),INDIRECT(ADDRESS($M607,COLUMN()-11)),0),0))</f>
        <v>0</v>
      </c>
      <c r="BN607" s="57" cm="1">
        <f t="array" aca="1" ref="BN607" ca="1">SUM(IF($C607&gt;0,IF(AND(INDIRECT(ADDRESS($C607,44))=0,INDIRECT(ADDRESS($C607,38))&lt;&gt;"UL"),INDIRECT(ADDRESS($C607,COLUMN()-12)),0),0), IF($D607&gt;0,IF(AND(INDIRECT(ADDRESS($D607,44))=0,INDIRECT(ADDRESS($D607,38))&lt;&gt;"UL"),INDIRECT(ADDRESS($D607,COLUMN()-12)),0),0), IF($E607&gt;0,IF(AND(INDIRECT(ADDRESS($E607,44))=0,INDIRECT(ADDRESS($E607,38))&lt;&gt;"UL"),INDIRECT(ADDRESS($E607,COLUMN()-12)),0),0), IF($F607&gt;0,IF(AND(INDIRECT(ADDRESS($F607,44))=0,INDIRECT(ADDRESS($F607,38))&lt;&gt;"UL"),INDIRECT(ADDRESS($F607,COLUMN()-12)),0),0), IF($G607&gt;0,IF(AND(INDIRECT(ADDRESS($G607,44))=0,INDIRECT(ADDRESS($G607,38))&lt;&gt;"UL"),INDIRECT(ADDRESS($G607,COLUMN()-12)),0),0), IF($H607&gt;0,IF(AND(INDIRECT(ADDRESS($H607,44))=0,INDIRECT(ADDRESS($H607,38))&lt;&gt;"UL"),INDIRECT(ADDRESS($H607,COLUMN()-12)),0),0), IF($I607&gt;0,IF(AND(INDIRECT(ADDRESS($I607,44))=0,INDIRECT(ADDRESS($I607,38))&lt;&gt;"UL"),INDIRECT(ADDRESS($I607,COLUMN()-12)),0),0), IF($J607&gt;0,IF(AND(INDIRECT(ADDRESS($J607,44))=0,INDIRECT(ADDRESS($J607,38))&lt;&gt;"UL"),INDIRECT(ADDRESS($J607,COLUMN()-12)),0),0), IF($K607&gt;0,IF(AND(INDIRECT(ADDRESS($K607,44))=0,INDIRECT(ADDRESS($K607,38))&lt;&gt;"UL"),INDIRECT(ADDRESS($K607,COLUMN()-11)),0),0), IF($L607&gt;0,IF(AND(INDIRECT(ADDRESS($L607,44))=0,INDIRECT(ADDRESS($L607,38))&lt;&gt;"UL"),INDIRECT(ADDRESS($L607,COLUMN()-11)),0),0), IF($M607&gt;0,IF(AND(INDIRECT(ADDRESS($M607,44))=0,INDIRECT(ADDRESS($M607,38))&lt;&gt;"UL"),INDIRECT(ADDRESS($M607,COLUMN()-11)),0),0))</f>
        <v>0</v>
      </c>
      <c r="BO607" s="57" cm="1">
        <f t="array" aca="1" ref="BO607" ca="1">SUM(IF($C607&gt;0,IF(AND(INDIRECT(ADDRESS($C607,44))=0,INDIRECT(ADDRESS($C607,38))&lt;&gt;"UL"),INDIRECT(ADDRESS($C607,COLUMN()-12)),0),0), IF($D607&gt;0,IF(AND(INDIRECT(ADDRESS($D607,44))=0,INDIRECT(ADDRESS($D607,38))&lt;&gt;"UL"),INDIRECT(ADDRESS($D607,COLUMN()-12)),0),0), IF($E607&gt;0,IF(AND(INDIRECT(ADDRESS($E607,44))=0,INDIRECT(ADDRESS($E607,38))&lt;&gt;"UL"),INDIRECT(ADDRESS($E607,COLUMN()-12)),0),0), IF($F607&gt;0,IF(AND(INDIRECT(ADDRESS($F607,44))=0,INDIRECT(ADDRESS($F607,38))&lt;&gt;"UL"),INDIRECT(ADDRESS($F607,COLUMN()-12)),0),0), IF($G607&gt;0,IF(AND(INDIRECT(ADDRESS($G607,44))=0,INDIRECT(ADDRESS($G607,38))&lt;&gt;"UL"),INDIRECT(ADDRESS($G607,COLUMN()-12)),0),0), IF($H607&gt;0,IF(AND(INDIRECT(ADDRESS($H607,44))=0,INDIRECT(ADDRESS($H607,38))&lt;&gt;"UL"),INDIRECT(ADDRESS($H607,COLUMN()-12)),0),0), IF($I607&gt;0,IF(AND(INDIRECT(ADDRESS($I607,44))=0,INDIRECT(ADDRESS($I607,38))&lt;&gt;"UL"),INDIRECT(ADDRESS($I607,COLUMN()-12)),0),0), IF($J607&gt;0,IF(AND(INDIRECT(ADDRESS($J607,44))=0,INDIRECT(ADDRESS($J607,38))&lt;&gt;"UL"),INDIRECT(ADDRESS($J607,COLUMN()-12)),0),0), IF($K607&gt;0,IF(AND(INDIRECT(ADDRESS($K607,44))=0,INDIRECT(ADDRESS($K607,38))&lt;&gt;"UL"),INDIRECT(ADDRESS($K607,COLUMN()-11)),0),0), IF($L607&gt;0,IF(AND(INDIRECT(ADDRESS($L607,44))=0,INDIRECT(ADDRESS($L607,38))&lt;&gt;"UL"),INDIRECT(ADDRESS($L607,COLUMN()-11)),0),0), IF($M607&gt;0,IF(AND(INDIRECT(ADDRESS($M607,44))=0,INDIRECT(ADDRESS($M607,38))&lt;&gt;"UL"),INDIRECT(ADDRESS($M607,COLUMN()-11)),0),0))</f>
        <v>0</v>
      </c>
      <c r="BP607" s="57" cm="1">
        <f t="array" aca="1" ref="BP607" ca="1">SUM(IF($C607&gt;0,IF(AND(INDIRECT(ADDRESS($C607,44))=0,INDIRECT(ADDRESS($C607,38))&lt;&gt;"UL"),INDIRECT(ADDRESS($C607,COLUMN()-12)),0),0), IF($D607&gt;0,IF(AND(INDIRECT(ADDRESS($D607,44))=0,INDIRECT(ADDRESS($D607,38))&lt;&gt;"UL"),INDIRECT(ADDRESS($D607,COLUMN()-12)),0),0), IF($E607&gt;0,IF(AND(INDIRECT(ADDRESS($E607,44))=0,INDIRECT(ADDRESS($E607,38))&lt;&gt;"UL"),INDIRECT(ADDRESS($E607,COLUMN()-12)),0),0), IF($F607&gt;0,IF(AND(INDIRECT(ADDRESS($F607,44))=0,INDIRECT(ADDRESS($F607,38))&lt;&gt;"UL"),INDIRECT(ADDRESS($F607,COLUMN()-12)),0),0), IF($G607&gt;0,IF(AND(INDIRECT(ADDRESS($G607,44))=0,INDIRECT(ADDRESS($G607,38))&lt;&gt;"UL"),INDIRECT(ADDRESS($G607,COLUMN()-12)),0),0), IF($H607&gt;0,IF(AND(INDIRECT(ADDRESS($H607,44))=0,INDIRECT(ADDRESS($H607,38))&lt;&gt;"UL"),INDIRECT(ADDRESS($H607,COLUMN()-12)),0),0), IF($I607&gt;0,IF(AND(INDIRECT(ADDRESS($I607,44))=0,INDIRECT(ADDRESS($I607,38))&lt;&gt;"UL"),INDIRECT(ADDRESS($I607,COLUMN()-12)),0),0), IF($J607&gt;0,IF(AND(INDIRECT(ADDRESS($J607,44))=0,INDIRECT(ADDRESS($J607,38))&lt;&gt;"UL"),INDIRECT(ADDRESS($J607,COLUMN()-12)),0),0), IF($K607&gt;0,IF(AND(INDIRECT(ADDRESS($K607,44))=0,INDIRECT(ADDRESS($K607,38))&lt;&gt;"UL"),INDIRECT(ADDRESS($K607,COLUMN()-11)),0),0), IF($L607&gt;0,IF(AND(INDIRECT(ADDRESS($L607,44))=0,INDIRECT(ADDRESS($L607,38))&lt;&gt;"UL"),INDIRECT(ADDRESS($L607,COLUMN()-11)),0),0), IF($M607&gt;0,IF(AND(INDIRECT(ADDRESS($M607,44))=0,INDIRECT(ADDRESS($M607,38))&lt;&gt;"UL"),INDIRECT(ADDRESS($M607,COLUMN()-11)),0),0))</f>
        <v>0</v>
      </c>
      <c r="BQ607" s="57">
        <f t="shared" ca="1" si="416"/>
        <v>0</v>
      </c>
      <c r="BR607" s="161">
        <f t="shared" ca="1" si="417"/>
        <v>77.774221161636092</v>
      </c>
      <c r="BS607" s="56"/>
      <c r="BT607" s="56">
        <f t="shared" ca="1" si="418"/>
        <v>5.3596350311013943</v>
      </c>
      <c r="BU607" s="87">
        <f t="shared" ca="1" si="419"/>
        <v>0.13742653925901011</v>
      </c>
      <c r="BV607" s="57" t="s">
        <v>33</v>
      </c>
      <c r="BW607" s="57" cm="1">
        <f t="array" aca="1" ref="BW607" ca="1">SUM(IF($C607&gt;0,IF(AND(INDIRECT(ADDRESS($C607,44))=0,INDIRECT(ADDRESS($C607,38))="UL",ISERROR(SEARCH("Rear",INDIRECT(ADDRESS($C607,33)))),ISERROR(SEARCH("Side",INDIRECT(ADDRESS($C607,33))))),INDIRECT(ADDRESS($C607,COLUMN())),0),0),IF($D607&gt;0,IF(AND(INDIRECT(ADDRESS($D607,44))=0,INDIRECT(ADDRESS($D607,38))="UL",ISERROR(SEARCH("Rear",INDIRECT(ADDRESS($D607,33)))),ISERROR(SEARCH("Side",INDIRECT(ADDRESS($D607,33))))),INDIRECT(ADDRESS($D607,COLUMN())),0),0),IF($E607&gt;0,IF(AND(INDIRECT(ADDRESS($E607,44))=0,INDIRECT(ADDRESS($E607,38))="UL",ISERROR(SEARCH("Rear",INDIRECT(ADDRESS($E607,33)))),ISERROR(SEARCH("Side",INDIRECT(ADDRESS($E607,33))))),INDIRECT(ADDRESS($E607,COLUMN())),0),0),IF($F607&gt;0,IF(AND(INDIRECT(ADDRESS($F607,44))=0,INDIRECT(ADDRESS($F607,38))="UL",ISERROR(SEARCH("Rear",INDIRECT(ADDRESS($F607,33)))),ISERROR(SEARCH("Side",INDIRECT(ADDRESS($F607,33))))),INDIRECT(ADDRESS($F607,COLUMN())),0),0),IF($G607&gt;0,IF(AND(INDIRECT(ADDRESS($G607,44))=0,INDIRECT(ADDRESS($G607,38))="UL",ISERROR(SEARCH("Rear",INDIRECT(ADDRESS($G607,33)))),ISERROR(SEARCH("Side",INDIRECT(ADDRESS($G607,33))))),INDIRECT(ADDRESS($G607,COLUMN())),0),0),IF($H607&gt;0,IF(AND(INDIRECT(ADDRESS($H607,44))=0,INDIRECT(ADDRESS($H607,38))="UL",ISERROR(SEARCH("Rear",INDIRECT(ADDRESS($H607,33)))),ISERROR(SEARCH("Side",INDIRECT(ADDRESS($H607,33))))),INDIRECT(ADDRESS($H607,COLUMN())),0),0),IF($I607&gt;0,IF(AND(INDIRECT(ADDRESS($I607,44))=0,INDIRECT(ADDRESS($I607,38))="UL",ISERROR(SEARCH("Rear",INDIRECT(ADDRESS($I607,33)))),ISERROR(SEARCH("Side",INDIRECT(ADDRESS($I607,33))))),INDIRECT(ADDRESS($I607,COLUMN())),0),0),IF($J607&gt;0,IF(AND(INDIRECT(ADDRESS($J607,44))=0,INDIRECT(ADDRESS($J607,38))="UL",ISERROR(SEARCH("Rear",INDIRECT(ADDRESS($J607,33)))),ISERROR(SEARCH("Side",INDIRECT(ADDRESS($J607,33))))),INDIRECT(ADDRESS($J607,COLUMN())),0),0),IF($K607&gt;0,IF(AND(INDIRECT(ADDRESS($K607,44))=0,INDIRECT(ADDRESS($K607,38))="UL",ISERROR(SEARCH("Rear",INDIRECT(ADDRESS($K607,33)))),ISERROR(SEARCH("Side",INDIRECT(ADDRESS($K607,33))))),INDIRECT(ADDRESS($K607,COLUMN())),0),0),IF($L607&gt;0,IF(AND(INDIRECT(ADDRESS($L607,44))=0,INDIRECT(ADDRESS($L607,38))="UL",ISERROR(SEARCH("Rear",INDIRECT(ADDRESS($L607,33)))),ISERROR(SEARCH("Side",INDIRECT(ADDRESS($L607,33))))),INDIRECT(ADDRESS($L607,COLUMN())),0),0),IF($M607&gt;0,IF(AND(INDIRECT(ADDRESS($M607,44))=0,INDIRECT(ADDRESS($M607,38))="UL",ISERROR(SEARCH("Rear",INDIRECT(ADDRESS($M607,33)))),ISERROR(SEARCH("Side",INDIRECT(ADDRESS($M607,33))))),INDIRECT(ADDRESS($M607,COLUMN())),0),0))</f>
        <v>0</v>
      </c>
      <c r="BX607" s="57">
        <f t="shared" ca="1" si="420"/>
        <v>1.7777777777777777</v>
      </c>
      <c r="BY607" s="57" cm="1">
        <f t="array" aca="1" ref="BY607" ca="1">SUM(IF($C607&gt;0,IF(AND(INDIRECT(ADDRESS($C607,44))=0,INDIRECT(ADDRESS($C607,38))="UL"),INDIRECT(ADDRESS($C607,COLUMN())),0),0),IF($D607&gt;0,IF(AND(INDIRECT(ADDRESS($D607,44))=0,INDIRECT(ADDRESS($D607,38))="UL"),INDIRECT(ADDRESS($D607,COLUMN())),0),0),IF($E607&gt;0,IF(AND(INDIRECT(ADDRESS($E607,44))=0,INDIRECT(ADDRESS($E607,38))="UL"),INDIRECT(ADDRESS($E607,COLUMN())),0),0),IF($F607&gt;0,IF(AND(INDIRECT(ADDRESS($F607,44))=0,INDIRECT(ADDRESS($F607,38))="UL"),INDIRECT(ADDRESS($F607,COLUMN())),0),0),IF($G607&gt;0,IF(AND(INDIRECT(ADDRESS($G607,44))=0,INDIRECT(ADDRESS($G607,38))="UL"),INDIRECT(ADDRESS($G607,COLUMN())),0),0),IF($H607&gt;0,IF(AND(INDIRECT(ADDRESS($H607,44))=0,INDIRECT(ADDRESS($H607,38))="UL"),INDIRECT(ADDRESS($H607,COLUMN())),0),0),IF($I607&gt;0,IF(AND(INDIRECT(ADDRESS($I607,44))=0,INDIRECT(ADDRESS($I607,38))="UL"),INDIRECT(ADDRESS($I607,COLUMN())),0),0),IF($J607&gt;0,IF(AND(INDIRECT(ADDRESS($J607,44))=0,INDIRECT(ADDRESS($J607,38))="UL"),INDIRECT(ADDRESS($J607,COLUMN())),0),0),IF($K607&gt;0,IF(AND(INDIRECT(ADDRESS($K607,44))=0,INDIRECT(ADDRESS($K607,38))="UL"),INDIRECT(ADDRESS($K607,COLUMN())),0),0),IF($L607&gt;0,IF(AND(INDIRECT(ADDRESS($L607,44))=0,INDIRECT(ADDRESS($L607,38))="UL"),INDIRECT(ADDRESS($L607,COLUMN())),0),0),IF($M607&gt;0,IF(AND(INDIRECT(ADDRESS($M607,44))=0,INDIRECT(ADDRESS($M607,38))="UL"),INDIRECT(ADDRESS($M607,COLUMN())),0),0))</f>
        <v>0</v>
      </c>
      <c r="BZ607" s="57" cm="1">
        <f t="array" aca="1" ref="BZ607" ca="1">SUM(IF($C607&gt;0,IF(AND(INDIRECT(ADDRESS($C607,44))=0,INDIRECT(ADDRESS($C607,38))="UL"),INDIRECT(ADDRESS($C607,COLUMN())),0),0),IF($D607&gt;0,IF(AND(INDIRECT(ADDRESS($D607,44))=0,INDIRECT(ADDRESS($D607,38))="UL"),INDIRECT(ADDRESS($D607,COLUMN())),0),0),IF($E607&gt;0,IF(AND(INDIRECT(ADDRESS($E607,44))=0,INDIRECT(ADDRESS($E607,38))="UL"),INDIRECT(ADDRESS($E607,COLUMN())),0),0),IF($F607&gt;0,IF(AND(INDIRECT(ADDRESS($F607,44))=0,INDIRECT(ADDRESS($F607,38))="UL"),INDIRECT(ADDRESS($F607,COLUMN())),0),0),IF($G607&gt;0,IF(AND(INDIRECT(ADDRESS($G607,44))=0,INDIRECT(ADDRESS($G607,38))="UL"),INDIRECT(ADDRESS($G607,COLUMN())),0),0),IF($H607&gt;0,IF(AND(INDIRECT(ADDRESS($H607,44))=0,INDIRECT(ADDRESS($H607,38))="UL"),INDIRECT(ADDRESS($H607,COLUMN())),0),0),IF($I607&gt;0,IF(AND(INDIRECT(ADDRESS($I607,44))=0,INDIRECT(ADDRESS($I607,38))="UL"),INDIRECT(ADDRESS($I607,COLUMN())),0),0),IF($J607&gt;0,IF(AND(INDIRECT(ADDRESS($J607,44))=0,INDIRECT(ADDRESS($J607,38))="UL"),INDIRECT(ADDRESS($J607,COLUMN())),0),0),IF($K607&gt;0,IF(AND(INDIRECT(ADDRESS($K607,44))=0,INDIRECT(ADDRESS($K607,38))="UL"),INDIRECT(ADDRESS($K607,COLUMN())),0),0),IF($L607&gt;0,IF(AND(INDIRECT(ADDRESS($L607,44))=0,INDIRECT(ADDRESS($L607,38))="UL"),INDIRECT(ADDRESS($L607,COLUMN())),0),0),IF($M607&gt;0,IF(AND(INDIRECT(ADDRESS($M607,44))=0,INDIRECT(ADDRESS($M607,38))="UL"),INDIRECT(ADDRESS($M607,COLUMN())),0),0))</f>
        <v>0</v>
      </c>
      <c r="CA607" s="57">
        <f t="shared" ca="1" si="421"/>
        <v>0</v>
      </c>
      <c r="CB607" s="57" cm="1">
        <f t="array" aca="1" ref="CB607" ca="1">SUM(IF($C607&gt;0,IF(AND(INDIRECT(ADDRESS($C607,44))=0,INDIRECT(ADDRESS($C607,38))&lt;&gt;"UL"),INDIRECT(ADDRESS($C607,COLUMN())),0),0),IF($D607&gt;0,IF(AND(INDIRECT(ADDRESS($D607,44))=0,INDIRECT(ADDRESS($D607,38))&lt;&gt;"UL"),INDIRECT(ADDRESS($D607,COLUMN())),0),0),IF($E607&gt;0,IF(AND(INDIRECT(ADDRESS($E607,44))=0,INDIRECT(ADDRESS($E607,38))&lt;&gt;"UL"),INDIRECT(ADDRESS($E607,COLUMN())),0),0),IF($F607&gt;0,IF(AND(INDIRECT(ADDRESS($F607,44))=0,INDIRECT(ADDRESS($F607,38))&lt;&gt;"UL"),INDIRECT(ADDRESS($F607,COLUMN())),0),0),IF($G607&gt;0,IF(AND(INDIRECT(ADDRESS($G607,44))=0,INDIRECT(ADDRESS($G607,38))&lt;&gt;"UL"),INDIRECT(ADDRESS($G607,COLUMN())),0),0),IF($H607&gt;0,IF(AND(INDIRECT(ADDRESS($H607,44))=0,INDIRECT(ADDRESS($H607,38))&lt;&gt;"UL"),INDIRECT(ADDRESS($H607,COLUMN())),0),0),IF($I607&gt;0,IF(AND(INDIRECT(ADDRESS($I607,44))=0,INDIRECT(ADDRESS($I607,38))&lt;&gt;"UL"),INDIRECT(ADDRESS($I607,COLUMN())),0),0),IF($J607&gt;0,IF(AND(INDIRECT(ADDRESS($J607,44))=0,INDIRECT(ADDRESS($J607,38))&lt;&gt;"UL"),INDIRECT(ADDRESS($J607,COLUMN())),0),0),IF($K607&gt;0,IF(AND(INDIRECT(ADDRESS($K607,44))=0,INDIRECT(ADDRESS($K607,38))&lt;&gt;"UL"),INDIRECT(ADDRESS($K607,COLUMN())),0),0),IF($L607&gt;0,IF(AND(INDIRECT(ADDRESS($L607,44))=0,INDIRECT(ADDRESS($L607,38))&lt;&gt;"UL"),INDIRECT(ADDRESS($L607,COLUMN())),0),0),IF($M607&gt;0,IF(AND(INDIRECT(ADDRESS($M607,44))=0,INDIRECT(ADDRESS($M607,38))&lt;&gt;"UL"),INDIRECT(ADDRESS($M607,COLUMN())),0),0))</f>
        <v>0</v>
      </c>
      <c r="CC607" s="57">
        <f t="shared" ca="1" si="422"/>
        <v>0</v>
      </c>
      <c r="CD607" s="57" cm="1">
        <f t="array" aca="1" ref="CD607" ca="1">SUM(IF($C607&gt;0,IF(AND(INDIRECT(ADDRESS($C607,44))=0,INDIRECT(ADDRESS($C607,38))&lt;&gt;"UL"),INDIRECT(ADDRESS($C607,COLUMN())),0),0),IF($D607&gt;0,IF(AND(INDIRECT(ADDRESS($D607,44))=0,INDIRECT(ADDRESS($D607,38))&lt;&gt;"UL"),INDIRECT(ADDRESS($D607,COLUMN())),0),0),IF($E607&gt;0,IF(AND(INDIRECT(ADDRESS($E607,44))=0,INDIRECT(ADDRESS($E607,38))&lt;&gt;"UL"),INDIRECT(ADDRESS($E607,COLUMN())),0),0),IF($F607&gt;0,IF(AND(INDIRECT(ADDRESS($F607,44))=0,INDIRECT(ADDRESS($F607,38))&lt;&gt;"UL"),INDIRECT(ADDRESS($F607,COLUMN())),0),0),IF($G607&gt;0,IF(AND(INDIRECT(ADDRESS($G607,44))=0,INDIRECT(ADDRESS($G607,38))&lt;&gt;"UL"),INDIRECT(ADDRESS($G607,COLUMN())),0),0),IF($H607&gt;0,IF(AND(INDIRECT(ADDRESS($H607,44))=0,INDIRECT(ADDRESS($H607,38))&lt;&gt;"UL"),INDIRECT(ADDRESS($H607,COLUMN())),0),0),IF($I607&gt;0,IF(AND(INDIRECT(ADDRESS($I607,44))=0,INDIRECT(ADDRESS($I607,38))&lt;&gt;"UL"),INDIRECT(ADDRESS($I607,COLUMN())),0),0),IF($J607&gt;0,IF(AND(INDIRECT(ADDRESS($J607,44))=0,INDIRECT(ADDRESS($J607,38))&lt;&gt;"UL"),INDIRECT(ADDRESS($J607,COLUMN())),0),0),IF($K607&gt;0,IF(AND(INDIRECT(ADDRESS($K607,44))=0,INDIRECT(ADDRESS($K607,38))&lt;&gt;"UL"),INDIRECT(ADDRESS($K607,COLUMN())),0),0),IF($L607&gt;0,IF(AND(INDIRECT(ADDRESS($L607,44))=0,INDIRECT(ADDRESS($L607,38))&lt;&gt;"UL"),INDIRECT(ADDRESS($L607,COLUMN())),0),0),IF($M607&gt;0,IF(AND(INDIRECT(ADDRESS($M607,44))=0,INDIRECT(ADDRESS($M607,38))&lt;&gt;"UL"),INDIRECT(ADDRESS($M607,COLUMN())),0),0))</f>
        <v>0</v>
      </c>
      <c r="CE607" s="57" cm="1">
        <f t="array" aca="1" ref="CE607" ca="1">SUM(IF($C607&gt;0,IF(AND(INDIRECT(ADDRESS($C607,44))=0,INDIRECT(ADDRESS($C607,38))&lt;&gt;"UL"),INDIRECT(ADDRESS($C607,COLUMN())),0),0),IF($D607&gt;0,IF(AND(INDIRECT(ADDRESS($D607,44))=0,INDIRECT(ADDRESS($D607,38))&lt;&gt;"UL"),INDIRECT(ADDRESS($D607,COLUMN())),0),0),IF($E607&gt;0,IF(AND(INDIRECT(ADDRESS($E607,44))=0,INDIRECT(ADDRESS($E607,38))&lt;&gt;"UL"),INDIRECT(ADDRESS($E607,COLUMN())),0),0),IF($F607&gt;0,IF(AND(INDIRECT(ADDRESS($F607,44))=0,INDIRECT(ADDRESS($F607,38))&lt;&gt;"UL"),INDIRECT(ADDRESS($F607,COLUMN())),0),0),IF($G607&gt;0,IF(AND(INDIRECT(ADDRESS($G607,44))=0,INDIRECT(ADDRESS($G607,38))&lt;&gt;"UL"),INDIRECT(ADDRESS($G607,COLUMN())),0),0),IF($H607&gt;0,IF(AND(INDIRECT(ADDRESS($H607,44))=0,INDIRECT(ADDRESS($H607,38))&lt;&gt;"UL"),INDIRECT(ADDRESS($H607,COLUMN())),0),0),IF($I607&gt;0,IF(AND(INDIRECT(ADDRESS($I607,44))=0,INDIRECT(ADDRESS($I607,38))&lt;&gt;"UL"),INDIRECT(ADDRESS($I607,COLUMN())),0),0),IF($J607&gt;0,IF(AND(INDIRECT(ADDRESS($J607,44))=0,INDIRECT(ADDRESS($J607,38))&lt;&gt;"UL"),INDIRECT(ADDRESS($J607,COLUMN())),0),0),IF($K607&gt;0,IF(AND(INDIRECT(ADDRESS($K607,44))=0,INDIRECT(ADDRESS($K607,38))&lt;&gt;"UL"),INDIRECT(ADDRESS($K607,COLUMN())),0),0),IF($L607&gt;0,IF(AND(INDIRECT(ADDRESS($L607,44))=0,INDIRECT(ADDRESS($L607,38))&lt;&gt;"UL"),INDIRECT(ADDRESS($L607,COLUMN())),0),0),IF($M607&gt;0,IF(AND(INDIRECT(ADDRESS($M607,44))=0,INDIRECT(ADDRESS($M607,38))&lt;&gt;"UL"),INDIRECT(ADDRESS($M607,COLUMN())),0),0))</f>
        <v>0</v>
      </c>
      <c r="CF607" s="57">
        <f t="shared" ca="1" si="423"/>
        <v>0</v>
      </c>
      <c r="CG607" s="57">
        <f t="shared" ca="1" si="424"/>
        <v>5.2242544222843739</v>
      </c>
      <c r="CH607" s="57">
        <f t="shared" ca="1" si="425"/>
        <v>0.13395524159703523</v>
      </c>
      <c r="CI607" s="19">
        <f t="shared" ca="1" si="426"/>
        <v>27.164421338339235</v>
      </c>
      <c r="CJ607" s="19"/>
      <c r="CK607" s="57" cm="1">
        <f t="array" aca="1" ref="CK607" ca="1">IF(AU607="S", SUM(IF($C607&gt;0,IF(INDIRECT(ADDRESS($C607,43))&lt;&gt;1,INDIRECT(ADDRESS($C607,48)),0),0), IF($D607&gt;0,IF(INDIRECT(ADDRESS($D607,43))&lt;&gt;1,INDIRECT(ADDRESS($D607,48)),0),0), IF($E607&gt;0,IF(INDIRECT(ADDRESS($E607,43))&lt;&gt;1,INDIRECT(ADDRESS($E607,48)),0),0), IF($F607&gt;0,IF(INDIRECT(ADDRESS($F607,43))&lt;&gt;1,INDIRECT(ADDRESS($F607,48)),0),0), IF($G607&gt;0,IF(INDIRECT(ADDRESS($G607,43))&lt;&gt;1,INDIRECT(ADDRESS($G607,48)),0),0), IF($H607&gt;0,IF(INDIRECT(ADDRESS($H607,43))&lt;&gt;1,INDIRECT(ADDRESS($H607,48)),0),0), IF($I607&gt;0,IF(INDIRECT(ADDRESS($I607,43))&lt;&gt;1,INDIRECT(ADDRESS($I607,48)),0),0), IF($J607&gt;0,IF(INDIRECT(ADDRESS($J607,43))&lt;&gt;1,INDIRECT(ADDRESS($J607,48)),0),0), IF($K607&gt;0,IF(INDIRECT(ADDRESS($K607,43))&lt;&gt;1,INDIRECT(ADDRESS($K607,48)),0),0), IF($L607&gt;0,IF(INDIRECT(ADDRESS($L607,43))&lt;&gt;1,INDIRECT(ADDRESS($L607,48)),0),0), IF($M607&gt;0,IF(INDIRECT(ADDRESS($M607,43))&lt;&gt;1,INDIRECT(ADDRESS($M607,48)),0),0)), IF(AU607="L",SUM(IF($C607&gt;0,IF(INDIRECT(ADDRESS($C607,43))&lt;&gt;1,INDIRECT(ADDRESS($C607,50)),0),0), IF($D607&gt;0,IF(INDIRECT(ADDRESS($D607,43))&lt;&gt;1,INDIRECT(ADDRESS($D607,50)),0),0), IF($E607&gt;0,IF(INDIRECT(ADDRESS($E607,43))&lt;&gt;1,INDIRECT(ADDRESS($E607,50)),0),0), IF($F607&gt;0,IF(INDIRECT(ADDRESS($F607,43))&lt;&gt;1,INDIRECT(ADDRESS($F607,50)),0),0), IF($G607&gt;0,IF(INDIRECT(ADDRESS($G607,43))&lt;&gt;1,INDIRECT(ADDRESS($G607,50)),0),0), IF($G607&gt;0,IF(INDIRECT(ADDRESS($G607,43))&lt;&gt;1,INDIRECT(ADDRESS($G607,50)),0),0), IF($H607&gt;0,IF(INDIRECT(ADDRESS($H607,43))&lt;&gt;1,INDIRECT(ADDRESS($H607,50)),0),0), IF($I607&gt;0,IF(INDIRECT(ADDRESS($I607,43))&lt;&gt;1,INDIRECT(ADDRESS($I607,50)),0),0), IF($J607&gt;0,IF(INDIRECT(ADDRESS($J607,43))&lt;&gt;1,INDIRECT(ADDRESS($J607,50)),0),0), IF($K607&gt;0,IF(INDIRECT(ADDRESS($K607,43))&lt;&gt;1,INDIRECT(ADDRESS($K607,50)),0),0), IF($L607&gt;0,IF(INDIRECT(ADDRESS($L607,43))&lt;&gt;1,INDIRECT(ADDRESS($L607,50)),0),0), IF($M607&gt;0,IF(INDIRECT(ADDRESS($M607,43))&lt;&gt;1,INDIRECT(ADDRESS($M607,50)),0),0)), SUM(IF($C607&gt;0,IF(INDIRECT(ADDRESS($C607,43))&lt;&gt;1,INDIRECT(ADDRESS($C607,49)),0),0), IF($D607&gt;0,IF(INDIRECT(ADDRESS($D607,43))&lt;&gt;1,INDIRECT(ADDRESS($D607,49)),0),0), IF($E607&gt;0,IF(INDIRECT(ADDRESS($E607,43))&lt;&gt;1,INDIRECT(ADDRESS($E607,49)),0),0), IF($F607&gt;0,IF(INDIRECT(ADDRESS($F607,43))&lt;&gt;1,INDIRECT(ADDRESS($F607,49)),0),0), IF($G607&gt;0,IF(INDIRECT(ADDRESS($G607,43))&lt;&gt;1,INDIRECT(ADDRESS($G607,49)),0),0), IF($G607&gt;0,IF(INDIRECT(ADDRESS($G607,43))&lt;&gt;1,INDIRECT(ADDRESS($G607,49)),0),0), IF($H607&gt;0,IF(INDIRECT(ADDRESS($H607,43))&lt;&gt;1,INDIRECT(ADDRESS($H607,49)),0),0), IF($I607&gt;0,IF(INDIRECT(ADDRESS($I607,43))&lt;&gt;1,INDIRECT(ADDRESS($I607,49)),0),0), IF($J607&gt;0,IF(INDIRECT(ADDRESS($J607,43))&lt;&gt;1,INDIRECT(ADDRESS($J607,49)),0),0), IF($K607&gt;0,IF(INDIRECT(ADDRESS($K607,43))&lt;&gt;1,INDIRECT(ADDRESS($K607,49)),0),0), IF($L607&gt;0,IF(INDIRECT(ADDRESS($L607,43))&lt;&gt;1,INDIRECT(ADDRESS($L607,49)),0),0), IF($M607&gt;0,IF(INDIRECT(ADDRESS($M607,43))&lt;&gt;1,INDIRECT(ADDRESS($M607,49)),0),0))))</f>
        <v>3.5555555555555554</v>
      </c>
      <c r="CL607" s="57" cm="1">
        <f t="array" aca="1" ref="CL607" ca="1">1.5*SUM(IF($C607&gt;0,IF(INDIRECT(ADDRESS($C607,44))=1,INDIRECT(ADDRESS($C607,48)),0),0), IF($D607&gt;0,IF(INDIRECT(ADDRESS($D607,44))=1,INDIRECT(ADDRESS($D607,48)),0),0), IF($E607&gt;0,IF(INDIRECT(ADDRESS($E607,44))=1,INDIRECT(ADDRESS($E607,48)),0),0), IF($F607&gt;0,IF(INDIRECT(ADDRESS($F607,44))=1,INDIRECT(ADDRESS($F607,48)),0),0), IF($G607&gt;0,IF(INDIRECT(ADDRESS($G607,44))=1,INDIRECT(ADDRESS($G607,48)),0),0), IF($H607&gt;0,IF(INDIRECT(ADDRESS($H607,44))=1,INDIRECT(ADDRESS($H607,48)),0),0), IF($I607&gt;0,IF(INDIRECT(ADDRESS($I607,44))=1,INDIRECT(ADDRESS($I607,48)),0),0), IF($J607&gt;0,IF(INDIRECT(ADDRESS($J607,44))=1,INDIRECT(ADDRESS($J607,48)),0),0), IF($K607&gt;0,IF(INDIRECT(ADDRESS($K607,44))=1,INDIRECT(ADDRESS($K607,48)),0),0), IF($L607&gt;0,IF(INDIRECT(ADDRESS($L607,44))=1,INDIRECT(ADDRESS($L607,48)),0),0), IF($M607&gt;0,IF(INDIRECT(ADDRESS($M607,44))=1,INDIRECT(ADDRESS($M607,48)),0),0))</f>
        <v>2.6666666666666665</v>
      </c>
      <c r="CM607" s="56">
        <f t="shared" ca="1" si="427"/>
        <v>1.0117116344013968</v>
      </c>
      <c r="CN607" s="59"/>
    </row>
    <row r="608" spans="1:92" x14ac:dyDescent="0.25">
      <c r="A608" s="65" t="s">
        <v>680</v>
      </c>
      <c r="B608" s="74">
        <v>587</v>
      </c>
      <c r="C608" s="74">
        <v>591</v>
      </c>
      <c r="D608" s="74">
        <v>595</v>
      </c>
      <c r="E608" s="74"/>
      <c r="F608" s="74"/>
      <c r="G608" s="74"/>
      <c r="H608" s="74"/>
      <c r="I608" s="74"/>
      <c r="J608" s="74"/>
      <c r="K608" s="74"/>
      <c r="L608" s="74"/>
      <c r="M608" s="74"/>
      <c r="N608" s="67">
        <f t="shared" ca="1" si="407"/>
        <v>43</v>
      </c>
      <c r="O608" s="67" t="str" cm="1">
        <f t="array" aca="1" ref="O608" ca="1">INDIRECT(ADDRESS($B608,COLUMN()))</f>
        <v>Bomber</v>
      </c>
      <c r="P608" s="67" cm="1">
        <f t="array" aca="1" ref="P608" ca="1">INDIRECT(ADDRESS($B608,COLUMN()))</f>
        <v>6.166666666666667</v>
      </c>
      <c r="Q608" s="67" cm="1">
        <f t="array" aca="1" ref="Q608" ca="1">INDIRECT(ADDRESS($B608,COLUMN()))</f>
        <v>0</v>
      </c>
      <c r="R608" s="67" cm="1">
        <f t="array" aca="1" ref="R608" ca="1">INDIRECT(ADDRESS($B608,COLUMN()))</f>
        <v>0</v>
      </c>
      <c r="S608" s="67" cm="1">
        <f t="array" aca="1" ref="S608" ca="1">INDIRECT(ADDRESS($B608,COLUMN()))</f>
        <v>2</v>
      </c>
      <c r="T608" s="67" t="str" cm="1">
        <f t="array" aca="1" ref="T608" ca="1">INDIRECT(ADDRESS($B608,COLUMN()))</f>
        <v>1-6</v>
      </c>
      <c r="U608" s="67" cm="1">
        <f t="array" aca="1" ref="U608" ca="1">INDIRECT(ADDRESS($B608,COLUMN()))</f>
        <v>6</v>
      </c>
      <c r="V608" s="67" cm="1">
        <f t="array" aca="1" ref="V608" ca="1">INDIRECT(ADDRESS($B608,COLUMN()))</f>
        <v>0</v>
      </c>
      <c r="W608" s="67" cm="1">
        <f t="array" aca="1" ref="W608" ca="1">INDIRECT(ADDRESS($B608,COLUMN()))</f>
        <v>4</v>
      </c>
      <c r="X608" s="67" cm="1">
        <f t="array" aca="1" ref="X608" ca="1">INDIRECT(ADDRESS($B608,COLUMN()))</f>
        <v>8</v>
      </c>
      <c r="Y608" s="67" cm="1">
        <f t="array" aca="1" ref="Y608" ca="1">INDIRECT(ADDRESS($B608,COLUMN()))</f>
        <v>1</v>
      </c>
      <c r="Z608" s="67" cm="1">
        <f t="array" aca="1" ref="Z608" ca="1">INDIRECT(ADDRESS($B608,COLUMN()))</f>
        <v>5</v>
      </c>
      <c r="AA608" s="67" t="str" cm="1">
        <f t="array" aca="1" ref="AA608" ca="1">INDIRECT(ADDRESS($B608,COLUMN()))</f>
        <v>Rocket Boosters, Jink</v>
      </c>
      <c r="AB608" s="56">
        <f t="shared" ca="1" si="408"/>
        <v>0.86543882556774443</v>
      </c>
      <c r="AC608" s="56">
        <f t="shared" ca="1" si="409"/>
        <v>0.72583084594478831</v>
      </c>
      <c r="AD608" s="56">
        <f t="shared" ca="1" si="410"/>
        <v>3.8921364202836477</v>
      </c>
      <c r="AF608" s="65"/>
      <c r="AG608" s="65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52"/>
      <c r="AU608" s="54" t="s">
        <v>33</v>
      </c>
      <c r="AV608" s="57" cm="1">
        <f t="array" aca="1" ref="AV608" ca="1">SUM(IF($C608&gt;0,IF(AND(INDIRECT(ADDRESS($C608,44))=0,INDIRECT(ADDRESS($C608,38))="UL",ISERROR(SEARCH("Rear",INDIRECT(ADDRESS($C608,33)))),ISERROR(SEARCH("Side",INDIRECT(ADDRESS($C608,33))))),INDIRECT(ADDRESS($C608,COLUMN())),0),0),IF($D608&gt;0,IF(AND(INDIRECT(ADDRESS($D608,44))=0,INDIRECT(ADDRESS($D608,38))="UL",ISERROR(SEARCH("Rear",INDIRECT(ADDRESS($D608,33)))),ISERROR(SEARCH("Side",INDIRECT(ADDRESS($D608,33))))),INDIRECT(ADDRESS($D608,COLUMN())),0),0),IF($E608&gt;0,IF(AND(INDIRECT(ADDRESS($E608,44))=0,INDIRECT(ADDRESS($E608,38))="UL",ISERROR(SEARCH("Rear",INDIRECT(ADDRESS($E608,33)))),ISERROR(SEARCH("Side",INDIRECT(ADDRESS($E608,33))))),INDIRECT(ADDRESS($E608,COLUMN())),0),0),IF($F608&gt;0,IF(AND(INDIRECT(ADDRESS($F608,44))=0,INDIRECT(ADDRESS($F608,38))="UL",ISERROR(SEARCH("Rear",INDIRECT(ADDRESS($F608,33)))),ISERROR(SEARCH("Side",INDIRECT(ADDRESS($F608,33))))),INDIRECT(ADDRESS($F608,COLUMN())),0),0),IF($G608&gt;0,IF(AND(INDIRECT(ADDRESS($G608,44))=0,INDIRECT(ADDRESS($G608,38))="UL",ISERROR(SEARCH("Rear",INDIRECT(ADDRESS($G608,33)))),ISERROR(SEARCH("Side",INDIRECT(ADDRESS($G608,33))))),INDIRECT(ADDRESS($G608,COLUMN())),0),0),IF($H608&gt;0,IF(AND(INDIRECT(ADDRESS($H608,44))=0,INDIRECT(ADDRESS($H608,38))="UL",ISERROR(SEARCH("Rear",INDIRECT(ADDRESS($H608,33)))),ISERROR(SEARCH("Side",INDIRECT(ADDRESS($H608,33))))),INDIRECT(ADDRESS($H608,COLUMN())),0),0),IF($I608&gt;0,IF(AND(INDIRECT(ADDRESS($I608,44))=0,INDIRECT(ADDRESS($I608,38))="UL",ISERROR(SEARCH("Rear",INDIRECT(ADDRESS($I608,33)))),ISERROR(SEARCH("Side",INDIRECT(ADDRESS($I608,33))))),INDIRECT(ADDRESS($I608,COLUMN())),0),0),IF($J608&gt;0,IF(AND(INDIRECT(ADDRESS($J608,44))=0,INDIRECT(ADDRESS($J608,38))="UL",ISERROR(SEARCH("Rear",INDIRECT(ADDRESS($J608,33)))),ISERROR(SEARCH("Side",INDIRECT(ADDRESS($J608,33))))),INDIRECT(ADDRESS($J608,COLUMN())),0),0),IF($K608&gt;0,IF(AND(INDIRECT(ADDRESS($K608,44))=0,INDIRECT(ADDRESS($K608,38))="UL",ISERROR(SEARCH("Rear",INDIRECT(ADDRESS($K608,33)))),ISERROR(SEARCH("Side",INDIRECT(ADDRESS($K608,33))))),INDIRECT(ADDRESS($K608,COLUMN())),0),0),IF($L608&gt;0,IF(AND(INDIRECT(ADDRESS($L608,44))=0,INDIRECT(ADDRESS($L608,38))="UL",ISERROR(SEARCH("Rear",INDIRECT(ADDRESS($L608,33)))),ISERROR(SEARCH("Side",INDIRECT(ADDRESS($L608,33))))),INDIRECT(ADDRESS($L608,COLUMN())),0),0),IF($M608&gt;0,IF(AND(INDIRECT(ADDRESS($M608,44))=0,INDIRECT(ADDRESS($M608,38))="UL",ISERROR(SEARCH("Rear",INDIRECT(ADDRESS($M608,33)))),ISERROR(SEARCH("Side",INDIRECT(ADDRESS($M608,33))))),INDIRECT(ADDRESS($M608,COLUMN())),0),0))</f>
        <v>1.7777777777777777</v>
      </c>
      <c r="AW608" s="57" cm="1">
        <f t="array" aca="1" ref="AW608" ca="1">SUM(IF($C608&gt;0,IF(AND(INDIRECT(ADDRESS($C608,44))=0,INDIRECT(ADDRESS($C608,38))="UL",ISERROR(SEARCH("Rear",INDIRECT(ADDRESS($C608,33)))),ISERROR(SEARCH("Side",INDIRECT(ADDRESS($C608,33))))),INDIRECT(ADDRESS($C608,COLUMN())),0),0),IF($D608&gt;0,IF(AND(INDIRECT(ADDRESS($D608,44))=0,INDIRECT(ADDRESS($D608,38))="UL",ISERROR(SEARCH("Rear",INDIRECT(ADDRESS($D608,33)))),ISERROR(SEARCH("Side",INDIRECT(ADDRESS($D608,33))))),INDIRECT(ADDRESS($D608,COLUMN())),0),0),IF($E608&gt;0,IF(AND(INDIRECT(ADDRESS($E608,44))=0,INDIRECT(ADDRESS($E608,38))="UL",ISERROR(SEARCH("Rear",INDIRECT(ADDRESS($E608,33)))),ISERROR(SEARCH("Side",INDIRECT(ADDRESS($E608,33))))),INDIRECT(ADDRESS($E608,COLUMN())),0),0),IF($F608&gt;0,IF(AND(INDIRECT(ADDRESS($F608,44))=0,INDIRECT(ADDRESS($F608,38))="UL",ISERROR(SEARCH("Rear",INDIRECT(ADDRESS($F608,33)))),ISERROR(SEARCH("Side",INDIRECT(ADDRESS($F608,33))))),INDIRECT(ADDRESS($F608,COLUMN())),0),0),IF($G608&gt;0,IF(AND(INDIRECT(ADDRESS($G608,44))=0,INDIRECT(ADDRESS($G608,38))="UL",ISERROR(SEARCH("Rear",INDIRECT(ADDRESS($G608,33)))),ISERROR(SEARCH("Side",INDIRECT(ADDRESS($G608,33))))),INDIRECT(ADDRESS($G608,COLUMN())),0),0),IF($H608&gt;0,IF(AND(INDIRECT(ADDRESS($H608,44))=0,INDIRECT(ADDRESS($H608,38))="UL",ISERROR(SEARCH("Rear",INDIRECT(ADDRESS($H608,33)))),ISERROR(SEARCH("Side",INDIRECT(ADDRESS($H608,33))))),INDIRECT(ADDRESS($H608,COLUMN())),0),0),IF($I608&gt;0,IF(AND(INDIRECT(ADDRESS($I608,44))=0,INDIRECT(ADDRESS($I608,38))="UL",ISERROR(SEARCH("Rear",INDIRECT(ADDRESS($I608,33)))),ISERROR(SEARCH("Side",INDIRECT(ADDRESS($I608,33))))),INDIRECT(ADDRESS($I608,COLUMN())),0),0),IF($J608&gt;0,IF(AND(INDIRECT(ADDRESS($J608,44))=0,INDIRECT(ADDRESS($J608,38))="UL",ISERROR(SEARCH("Rear",INDIRECT(ADDRESS($J608,33)))),ISERROR(SEARCH("Side",INDIRECT(ADDRESS($J608,33))))),INDIRECT(ADDRESS($J608,COLUMN())),0),0),IF($K608&gt;0,IF(AND(INDIRECT(ADDRESS($K608,44))=0,INDIRECT(ADDRESS($K608,38))="UL",ISERROR(SEARCH("Rear",INDIRECT(ADDRESS($K608,33)))),ISERROR(SEARCH("Side",INDIRECT(ADDRESS($K608,33))))),INDIRECT(ADDRESS($K608,COLUMN())),0),0),IF($L608&gt;0,IF(AND(INDIRECT(ADDRESS($L608,44))=0,INDIRECT(ADDRESS($L608,38))="UL",ISERROR(SEARCH("Rear",INDIRECT(ADDRESS($L608,33)))),ISERROR(SEARCH("Side",INDIRECT(ADDRESS($L608,33))))),INDIRECT(ADDRESS($L608,COLUMN())),0),0),IF($M608&gt;0,IF(AND(INDIRECT(ADDRESS($M608,44))=0,INDIRECT(ADDRESS($M608,38))="UL",ISERROR(SEARCH("Rear",INDIRECT(ADDRESS($M608,33)))),ISERROR(SEARCH("Side",INDIRECT(ADDRESS($M608,33))))),INDIRECT(ADDRESS($M608,COLUMN())),0),0))</f>
        <v>0.88888888888888884</v>
      </c>
      <c r="AX608" s="57" cm="1">
        <f t="array" aca="1" ref="AX608" ca="1">SUM(IF($C608&gt;0,IF(AND(INDIRECT(ADDRESS($C608,44))=0,INDIRECT(ADDRESS($C608,38))="UL",ISERROR(SEARCH("Rear",INDIRECT(ADDRESS($C608,33)))),ISERROR(SEARCH("Side",INDIRECT(ADDRESS($C608,33))))),INDIRECT(ADDRESS($C608,COLUMN())),0),0),IF($D608&gt;0,IF(AND(INDIRECT(ADDRESS($D608,44))=0,INDIRECT(ADDRESS($D608,38))="UL",ISERROR(SEARCH("Rear",INDIRECT(ADDRESS($D608,33)))),ISERROR(SEARCH("Side",INDIRECT(ADDRESS($D608,33))))),INDIRECT(ADDRESS($D608,COLUMN())),0),0),IF($E608&gt;0,IF(AND(INDIRECT(ADDRESS($E608,44))=0,INDIRECT(ADDRESS($E608,38))="UL",ISERROR(SEARCH("Rear",INDIRECT(ADDRESS($E608,33)))),ISERROR(SEARCH("Side",INDIRECT(ADDRESS($E608,33))))),INDIRECT(ADDRESS($E608,COLUMN())),0),0),IF($F608&gt;0,IF(AND(INDIRECT(ADDRESS($F608,44))=0,INDIRECT(ADDRESS($F608,38))="UL",ISERROR(SEARCH("Rear",INDIRECT(ADDRESS($F608,33)))),ISERROR(SEARCH("Side",INDIRECT(ADDRESS($F608,33))))),INDIRECT(ADDRESS($F608,COLUMN())),0),0),IF($G608&gt;0,IF(AND(INDIRECT(ADDRESS($G608,44))=0,INDIRECT(ADDRESS($G608,38))="UL",ISERROR(SEARCH("Rear",INDIRECT(ADDRESS($G608,33)))),ISERROR(SEARCH("Side",INDIRECT(ADDRESS($G608,33))))),INDIRECT(ADDRESS($G608,COLUMN())),0),0),IF($H608&gt;0,IF(AND(INDIRECT(ADDRESS($H608,44))=0,INDIRECT(ADDRESS($H608,38))="UL",ISERROR(SEARCH("Rear",INDIRECT(ADDRESS($H608,33)))),ISERROR(SEARCH("Side",INDIRECT(ADDRESS($H608,33))))),INDIRECT(ADDRESS($H608,COLUMN())),0),0),IF($I608&gt;0,IF(AND(INDIRECT(ADDRESS($I608,44))=0,INDIRECT(ADDRESS($I608,38))="UL",ISERROR(SEARCH("Rear",INDIRECT(ADDRESS($I608,33)))),ISERROR(SEARCH("Side",INDIRECT(ADDRESS($I608,33))))),INDIRECT(ADDRESS($I608,COLUMN())),0),0),IF($J608&gt;0,IF(AND(INDIRECT(ADDRESS($J608,44))=0,INDIRECT(ADDRESS($J608,38))="UL",ISERROR(SEARCH("Rear",INDIRECT(ADDRESS($J608,33)))),ISERROR(SEARCH("Side",INDIRECT(ADDRESS($J608,33))))),INDIRECT(ADDRESS($J608,COLUMN())),0),0),IF($K608&gt;0,IF(AND(INDIRECT(ADDRESS($K608,44))=0,INDIRECT(ADDRESS($K608,38))="UL",ISERROR(SEARCH("Rear",INDIRECT(ADDRESS($K608,33)))),ISERROR(SEARCH("Side",INDIRECT(ADDRESS($K608,33))))),INDIRECT(ADDRESS($K608,COLUMN())),0),0),IF($L608&gt;0,IF(AND(INDIRECT(ADDRESS($L608,44))=0,INDIRECT(ADDRESS($L608,38))="UL",ISERROR(SEARCH("Rear",INDIRECT(ADDRESS($L608,33)))),ISERROR(SEARCH("Side",INDIRECT(ADDRESS($L608,33))))),INDIRECT(ADDRESS($L608,COLUMN())),0),0),IF($M608&gt;0,IF(AND(INDIRECT(ADDRESS($M608,44))=0,INDIRECT(ADDRESS($M608,38))="UL",ISERROR(SEARCH("Rear",INDIRECT(ADDRESS($M608,33)))),ISERROR(SEARCH("Side",INDIRECT(ADDRESS($M608,33))))),INDIRECT(ADDRESS($M608,COLUMN())),0),0))</f>
        <v>0.44444444444444442</v>
      </c>
      <c r="AY608" s="58">
        <f t="shared" ca="1" si="411"/>
        <v>1.7777777777777777</v>
      </c>
      <c r="AZ608" s="58">
        <f t="shared" ca="1" si="412"/>
        <v>1.037037037037037</v>
      </c>
      <c r="BA608" s="58" cm="1">
        <f t="array" aca="1" ref="BA608" ca="1">SUM(IF($C608&gt;0,IF(AND(INDIRECT(ADDRESS($C608,44))=0,INDIRECT(ADDRESS($C608,38))="UL"),INDIRECT(ADDRESS($C608,COLUMN())),0),0),IF($D608&gt;0,IF(AND(INDIRECT(ADDRESS($D608,44))=0,INDIRECT(ADDRESS($D608,38))="UL"),INDIRECT(ADDRESS($D608,COLUMN())),0),0),IF($E608&gt;0,IF(AND(INDIRECT(ADDRESS($E608,44))=0,INDIRECT(ADDRESS($E608,38))="UL"),INDIRECT(ADDRESS($E608,COLUMN())),0),0),IF($F608&gt;0,IF(AND(INDIRECT(ADDRESS($F608,44))=0,INDIRECT(ADDRESS($F608,38))="UL"),INDIRECT(ADDRESS($F608,COLUMN())),0),0),IF($G608&gt;0,IF(AND(INDIRECT(ADDRESS($G608,44))=0,INDIRECT(ADDRESS($G608,38))="UL"),INDIRECT(ADDRESS($G608,COLUMN())),0),0),IF($H608&gt;0,IF(AND(INDIRECT(ADDRESS($H608,44))=0,INDIRECT(ADDRESS($H608,38))="UL"),INDIRECT(ADDRESS($H608,COLUMN())),0),0),IF($I608&gt;0,IF(AND(INDIRECT(ADDRESS($I608,44))=0,INDIRECT(ADDRESS($I608,38))="UL"),INDIRECT(ADDRESS($I608,COLUMN())),0),0),IF($J608&gt;0,IF(AND(INDIRECT(ADDRESS($J608,44))=0,INDIRECT(ADDRESS($J608,38))="UL"),INDIRECT(ADDRESS($J608,COLUMN())),0),0),IF($K608&gt;0,IF(AND(INDIRECT(ADDRESS($K608,44))=0,INDIRECT(ADDRESS($K608,38))="UL"),INDIRECT(ADDRESS($K608,COLUMN())),0),0),IF($L608&gt;0,IF(AND(INDIRECT(ADDRESS($L608,44))=0,INDIRECT(ADDRESS($L608,38))="UL"),INDIRECT(ADDRESS($L608,COLUMN())),0),0),IF($M608&gt;0,IF(AND(INDIRECT(ADDRESS($M608,44))=0,INDIRECT(ADDRESS($M608,38))="UL"),INDIRECT(ADDRESS($M608,COLUMN())),0),0))</f>
        <v>0.29629629629629634</v>
      </c>
      <c r="BB608" s="58" cm="1">
        <f t="array" aca="1" ref="BB608" ca="1">SUM(IF($C608&gt;0,IF(AND(INDIRECT(ADDRESS($C608,44))=0,INDIRECT(ADDRESS($C608,38))="UL"),INDIRECT(ADDRESS($C608,COLUMN())),0),0),IF($D608&gt;0,IF(AND(INDIRECT(ADDRESS($D608,44))=0,INDIRECT(ADDRESS($D608,38))="UL"),INDIRECT(ADDRESS($D608,COLUMN())),0),0),IF($E608&gt;0,IF(AND(INDIRECT(ADDRESS($E608,44))=0,INDIRECT(ADDRESS($E608,38))="UL"),INDIRECT(ADDRESS($E608,COLUMN())),0),0),IF($F608&gt;0,IF(AND(INDIRECT(ADDRESS($F608,44))=0,INDIRECT(ADDRESS($F608,38))="UL"),INDIRECT(ADDRESS($F608,COLUMN())),0),0),IF($G608&gt;0,IF(AND(INDIRECT(ADDRESS($G608,44))=0,INDIRECT(ADDRESS($G608,38))="UL"),INDIRECT(ADDRESS($G608,COLUMN())),0),0),IF($H608&gt;0,IF(AND(INDIRECT(ADDRESS($H608,44))=0,INDIRECT(ADDRESS($H608,38))="UL"),INDIRECT(ADDRESS($H608,COLUMN())),0),0),IF($I608&gt;0,IF(AND(INDIRECT(ADDRESS($I608,44))=0,INDIRECT(ADDRESS($I608,38))="UL"),INDIRECT(ADDRESS($I608,COLUMN())),0),0),IF($J608&gt;0,IF(AND(INDIRECT(ADDRESS($J608,44))=0,INDIRECT(ADDRESS($J608,38))="UL"),INDIRECT(ADDRESS($J608,COLUMN())),0),0),IF($K608&gt;0,IF(AND(INDIRECT(ADDRESS($K608,44))=0,INDIRECT(ADDRESS($K608,38))="UL"),INDIRECT(ADDRESS($K608,COLUMN())),0),0),IF($L608&gt;0,IF(AND(INDIRECT(ADDRESS($L608,44))=0,INDIRECT(ADDRESS($L608,38))="UL"),INDIRECT(ADDRESS($L608,COLUMN())),0),0),IF($M608&gt;0,IF(AND(INDIRECT(ADDRESS($M608,44))=0,INDIRECT(ADDRESS($M608,38))="UL"),INDIRECT(ADDRESS($M608,COLUMN())),0),0))</f>
        <v>0.53333333333333333</v>
      </c>
      <c r="BC608" s="58" cm="1">
        <f t="array" aca="1" ref="BC608" ca="1">SUM(IF($C608&gt;0,IF(AND(INDIRECT(ADDRESS($C608,44))=0,INDIRECT(ADDRESS($C608,38))="UL"),INDIRECT(ADDRESS($C608,COLUMN())),0),0),IF($D608&gt;0,IF(AND(INDIRECT(ADDRESS($D608,44))=0,INDIRECT(ADDRESS($D608,38))="UL"),INDIRECT(ADDRESS($D608,COLUMN())),0),0),IF($E608&gt;0,IF(AND(INDIRECT(ADDRESS($E608,44))=0,INDIRECT(ADDRESS($E608,38))="UL"),INDIRECT(ADDRESS($E608,COLUMN())),0),0),IF($F608&gt;0,IF(AND(INDIRECT(ADDRESS($F608,44))=0,INDIRECT(ADDRESS($F608,38))="UL"),INDIRECT(ADDRESS($F608,COLUMN())),0),0),IF($G608&gt;0,IF(AND(INDIRECT(ADDRESS($G608,44))=0,INDIRECT(ADDRESS($G608,38))="UL"),INDIRECT(ADDRESS($G608,COLUMN())),0),0),IF($H608&gt;0,IF(AND(INDIRECT(ADDRESS($H608,44))=0,INDIRECT(ADDRESS($H608,38))="UL"),INDIRECT(ADDRESS($H608,COLUMN())),0),0),IF($I608&gt;0,IF(AND(INDIRECT(ADDRESS($I608,44))=0,INDIRECT(ADDRESS($I608,38))="UL"),INDIRECT(ADDRESS($I608,COLUMN())),0),0),IF($J608&gt;0,IF(AND(INDIRECT(ADDRESS($J608,44))=0,INDIRECT(ADDRESS($J608,38))="UL"),INDIRECT(ADDRESS($J608,COLUMN())),0),0),IF($K608&gt;0,IF(AND(INDIRECT(ADDRESS($K608,44))=0,INDIRECT(ADDRESS($K608,38))="UL"),INDIRECT(ADDRESS($K608,COLUMN())),0),0),IF($L608&gt;0,IF(AND(INDIRECT(ADDRESS($L608,44))=0,INDIRECT(ADDRESS($L608,38))="UL"),INDIRECT(ADDRESS($L608,COLUMN())),0),0),IF($M608&gt;0,IF(AND(INDIRECT(ADDRESS($M608,44))=0,INDIRECT(ADDRESS($M608,38))="UL"),INDIRECT(ADDRESS($M608,COLUMN())),0),0))</f>
        <v>0.35555555555555551</v>
      </c>
      <c r="BD608" s="58" cm="1">
        <f t="array" aca="1" ref="BD608" ca="1">SUM(IF($C608&gt;0,IF(AND(INDIRECT(ADDRESS($C608,44))=0,INDIRECT(ADDRESS($C608,38))="UL"),INDIRECT(ADDRESS($C608,COLUMN())),0),0),IF($D608&gt;0,IF(AND(INDIRECT(ADDRESS($D608,44))=0,INDIRECT(ADDRESS($D608,38))="UL"),INDIRECT(ADDRESS($D608,COLUMN())),0),0),IF($E608&gt;0,IF(AND(INDIRECT(ADDRESS($E608,44))=0,INDIRECT(ADDRESS($E608,38))="UL"),INDIRECT(ADDRESS($E608,COLUMN())),0),0),IF($F608&gt;0,IF(AND(INDIRECT(ADDRESS($F608,44))=0,INDIRECT(ADDRESS($F608,38))="UL"),INDIRECT(ADDRESS($F608,COLUMN())),0),0),IF($G608&gt;0,IF(AND(INDIRECT(ADDRESS($G608,44))=0,INDIRECT(ADDRESS($G608,38))="UL"),INDIRECT(ADDRESS($G608,COLUMN())),0),0),IF($H608&gt;0,IF(AND(INDIRECT(ADDRESS($H608,44))=0,INDIRECT(ADDRESS($H608,38))="UL"),INDIRECT(ADDRESS($H608,COLUMN())),0),0),IF($I608&gt;0,IF(AND(INDIRECT(ADDRESS($I608,44))=0,INDIRECT(ADDRESS($I608,38))="UL"),INDIRECT(ADDRESS($I608,COLUMN())),0),0),IF($J608&gt;0,IF(AND(INDIRECT(ADDRESS($J608,44))=0,INDIRECT(ADDRESS($J608,38))="UL"),INDIRECT(ADDRESS($J608,COLUMN())),0),0),IF($K608&gt;0,IF(AND(INDIRECT(ADDRESS($K608,44))=0,INDIRECT(ADDRESS($K608,38))="UL"),INDIRECT(ADDRESS($K608,COLUMN())),0),0),IF($L608&gt;0,IF(AND(INDIRECT(ADDRESS($L608,44))=0,INDIRECT(ADDRESS($L608,38))="UL"),INDIRECT(ADDRESS($L608,COLUMN())),0),0),IF($M608&gt;0,IF(AND(INDIRECT(ADDRESS($M608,44))=0,INDIRECT(ADDRESS($M608,38))="UL"),INDIRECT(ADDRESS($M608,COLUMN())),0),0))</f>
        <v>0.47407407407407404</v>
      </c>
      <c r="BE608" s="57">
        <f t="shared" ca="1" si="413"/>
        <v>0.29629629629629634</v>
      </c>
      <c r="BF608" s="57" cm="1">
        <f t="array" aca="1" ref="BF608" ca="1">SUM(IF($C608&gt;0,IF(INDIRECT(ADDRESS($C608,45))=1,INDIRECT(ADDRESS($C608,52))*INDIRECT(ADDRESS($C608,42))/5,0),0), IF($D608&gt;0,IF(INDIRECT(ADDRESS($D608,45))=1,INDIRECT(ADDRESS($D608,52))*INDIRECT(ADDRESS($D608,42))/5,0),0), IF($E608&gt;0,IF(INDIRECT(ADDRESS($E608,45))=1,INDIRECT(ADDRESS($E608,52))*INDIRECT(ADDRESS($E608,42))/5,0),0), IF($F608&gt;0,IF(INDIRECT(ADDRESS($F608,45))=1,INDIRECT(ADDRESS($F608,52))*INDIRECT(ADDRESS($F608,42))/5,0),0), IF($G608&gt;0,IF(INDIRECT(ADDRESS($G608,45))=1,INDIRECT(ADDRESS($G608,52))*INDIRECT(ADDRESS($G608,42))/5,0),0), IF($H608&gt;0,IF(INDIRECT(ADDRESS($H608,45))=1,INDIRECT(ADDRESS($H608,52))*INDIRECT(ADDRESS($H608,42))/5,0),0)
)*$BF$296/100</f>
        <v>0</v>
      </c>
      <c r="BG608" s="19"/>
      <c r="BH608" s="57" cm="1">
        <f t="array" aca="1" ref="BH608" ca="1">SUM(IF($C608&gt;0,IF(AND(INDIRECT(ADDRESS($C608,44))=0,INDIRECT(ADDRESS($C608,38))&lt;&gt;"UL"),INDIRECT(ADDRESS($C608,COLUMN()-11)),0),0),IF($D608&gt;0,IF(AND(INDIRECT(ADDRESS($D608,44))=0,INDIRECT(ADDRESS($D608,38))&lt;&gt;"UL"),INDIRECT(ADDRESS($D608,COLUMN()-11)),0),0),IF($E608&gt;0,IF(AND(INDIRECT(ADDRESS($E608,44))=0,INDIRECT(ADDRESS($E608,38))&lt;&gt;"UL"),INDIRECT(ADDRESS($E608,COLUMN()-11)),0),0),IF($F608&gt;0,IF(AND(INDIRECT(ADDRESS($F608,44))=0,INDIRECT(ADDRESS($F608,38))&lt;&gt;"UL"),INDIRECT(ADDRESS($F608,COLUMN()-11)),0),0),IF($G608&gt;0,IF(AND(INDIRECT(ADDRESS($G608,44))=0,INDIRECT(ADDRESS($G608,38))&lt;&gt;"UL"),INDIRECT(ADDRESS($G608,COLUMN()-11)),0),0),IF($H608&gt;0,IF(AND(INDIRECT(ADDRESS($H608,44))=0,INDIRECT(ADDRESS($H608,38))&lt;&gt;"UL"),INDIRECT(ADDRESS($H608,COLUMN()-11)),0),0),IF($I608&gt;0,IF(AND(INDIRECT(ADDRESS($I608,44))=0,INDIRECT(ADDRESS($I608,38))&lt;&gt;"UL"),INDIRECT(ADDRESS($I608,COLUMN()-11)),0),0),IF($J608&gt;0,IF(AND(INDIRECT(ADDRESS($J608,44))=0,INDIRECT(ADDRESS($J608,38))&lt;&gt;"UL"),INDIRECT(ADDRESS($J608,COLUMN()-11)),0),0),IF($K608&gt;0,IF(AND(INDIRECT(ADDRESS($K608,44))=0,INDIRECT(ADDRESS($K608,38))&lt;&gt;"UL"),INDIRECT(ADDRESS($K608,COLUMN()-11)),0),0),IF($L608&gt;0,IF(AND(INDIRECT(ADDRESS($L608,44))=0,INDIRECT(ADDRESS($L608,38))&lt;&gt;"UL"),INDIRECT(ADDRESS($L608,COLUMN()-11)),0),0),IF($M608&gt;0,IF(AND(INDIRECT(ADDRESS($M608,44))=0,INDIRECT(ADDRESS($M608,38))&lt;&gt;"UL"),INDIRECT(ADDRESS($M608,COLUMN()-11)),0),0))</f>
        <v>0</v>
      </c>
      <c r="BI608" s="57" cm="1">
        <f t="array" aca="1" ref="BI608" ca="1">SUM(IF($C608&gt;0,IF(AND(INDIRECT(ADDRESS($C608,44))=0,INDIRECT(ADDRESS($C608,38))&lt;&gt;"UL"),INDIRECT(ADDRESS($C608,COLUMN()-11)),0),0),IF($D608&gt;0,IF(AND(INDIRECT(ADDRESS($D608,44))=0,INDIRECT(ADDRESS($D608,38))&lt;&gt;"UL"),INDIRECT(ADDRESS($D608,COLUMN()-11)),0),0),IF($E608&gt;0,IF(AND(INDIRECT(ADDRESS($E608,44))=0,INDIRECT(ADDRESS($E608,38))&lt;&gt;"UL"),INDIRECT(ADDRESS($E608,COLUMN()-11)),0),0),IF($F608&gt;0,IF(AND(INDIRECT(ADDRESS($F608,44))=0,INDIRECT(ADDRESS($F608,38))&lt;&gt;"UL"),INDIRECT(ADDRESS($F608,COLUMN()-11)),0),0),IF($G608&gt;0,IF(AND(INDIRECT(ADDRESS($G608,44))=0,INDIRECT(ADDRESS($G608,38))&lt;&gt;"UL"),INDIRECT(ADDRESS($G608,COLUMN()-11)),0),0),IF($H608&gt;0,IF(AND(INDIRECT(ADDRESS($H608,44))=0,INDIRECT(ADDRESS($H608,38))&lt;&gt;"UL"),INDIRECT(ADDRESS($H608,COLUMN()-11)),0),0),IF($I608&gt;0,IF(AND(INDIRECT(ADDRESS($I608,44))=0,INDIRECT(ADDRESS($I608,38))&lt;&gt;"UL"),INDIRECT(ADDRESS($I608,COLUMN()-11)),0),0),IF($J608&gt;0,IF(AND(INDIRECT(ADDRESS($J608,44))=0,INDIRECT(ADDRESS($J608,38))&lt;&gt;"UL"),INDIRECT(ADDRESS($J608,COLUMN()-11)),0),0),IF($K608&gt;0,IF(AND(INDIRECT(ADDRESS($K608,44))=0,INDIRECT(ADDRESS($K608,38))&lt;&gt;"UL"),INDIRECT(ADDRESS($K608,COLUMN()-11)),0),0),IF($L608&gt;0,IF(AND(INDIRECT(ADDRESS($L608,44))=0,INDIRECT(ADDRESS($L608,38))&lt;&gt;"UL"),INDIRECT(ADDRESS($L608,COLUMN()-11)),0),0),IF($M608&gt;0,IF(AND(INDIRECT(ADDRESS($M608,44))=0,INDIRECT(ADDRESS($M608,38))&lt;&gt;"UL"),INDIRECT(ADDRESS($M608,COLUMN()-11)),0),0))</f>
        <v>0</v>
      </c>
      <c r="BJ608" s="57" cm="1">
        <f t="array" aca="1" ref="BJ608" ca="1">SUM(IF($C608&gt;0,IF(AND(INDIRECT(ADDRESS($C608,44))=0,INDIRECT(ADDRESS($C608,38))&lt;&gt;"UL"),INDIRECT(ADDRESS($C608,COLUMN()-11)),0),0),IF($D608&gt;0,IF(AND(INDIRECT(ADDRESS($D608,44))=0,INDIRECT(ADDRESS($D608,38))&lt;&gt;"UL"),INDIRECT(ADDRESS($D608,COLUMN()-11)),0),0),IF($E608&gt;0,IF(AND(INDIRECT(ADDRESS($E608,44))=0,INDIRECT(ADDRESS($E608,38))&lt;&gt;"UL"),INDIRECT(ADDRESS($E608,COLUMN()-11)),0),0),IF($F608&gt;0,IF(AND(INDIRECT(ADDRESS($F608,44))=0,INDIRECT(ADDRESS($F608,38))&lt;&gt;"UL"),INDIRECT(ADDRESS($F608,COLUMN()-11)),0),0),IF($G608&gt;0,IF(AND(INDIRECT(ADDRESS($G608,44))=0,INDIRECT(ADDRESS($G608,38))&lt;&gt;"UL"),INDIRECT(ADDRESS($G608,COLUMN()-11)),0),0),IF($H608&gt;0,IF(AND(INDIRECT(ADDRESS($H608,44))=0,INDIRECT(ADDRESS($H608,38))&lt;&gt;"UL"),INDIRECT(ADDRESS($H608,COLUMN()-11)),0),0),IF($I608&gt;0,IF(AND(INDIRECT(ADDRESS($I608,44))=0,INDIRECT(ADDRESS($I608,38))&lt;&gt;"UL"),INDIRECT(ADDRESS($I608,COLUMN()-11)),0),0),IF($J608&gt;0,IF(AND(INDIRECT(ADDRESS($J608,44))=0,INDIRECT(ADDRESS($J608,38))&lt;&gt;"UL"),INDIRECT(ADDRESS($J608,COLUMN()-11)),0),0),IF($K608&gt;0,IF(AND(INDIRECT(ADDRESS($K608,44))=0,INDIRECT(ADDRESS($K608,38))&lt;&gt;"UL"),INDIRECT(ADDRESS($K608,COLUMN()-11)),0),0),IF($L608&gt;0,IF(AND(INDIRECT(ADDRESS($L608,44))=0,INDIRECT(ADDRESS($L608,38))&lt;&gt;"UL"),INDIRECT(ADDRESS($L608,COLUMN()-11)),0),0),IF($M608&gt;0,IF(AND(INDIRECT(ADDRESS($M608,44))=0,INDIRECT(ADDRESS($M608,38))&lt;&gt;"UL"),INDIRECT(ADDRESS($M608,COLUMN()-11)),0),0))</f>
        <v>0</v>
      </c>
      <c r="BK608" s="57">
        <f t="shared" ca="1" si="414"/>
        <v>0</v>
      </c>
      <c r="BL608" s="58">
        <f t="shared" ca="1" si="415"/>
        <v>0</v>
      </c>
      <c r="BM608" s="57" cm="1">
        <f t="array" aca="1" ref="BM608" ca="1">SUM(IF($C608&gt;0,IF(AND(INDIRECT(ADDRESS($C608,44))=0,INDIRECT(ADDRESS($C608,38))&lt;&gt;"UL"),INDIRECT(ADDRESS($C608,COLUMN()-12)),0),0), IF($D608&gt;0,IF(AND(INDIRECT(ADDRESS($D608,44))=0,INDIRECT(ADDRESS($D608,38))&lt;&gt;"UL"),INDIRECT(ADDRESS($D608,COLUMN()-12)),0),0), IF($E608&gt;0,IF(AND(INDIRECT(ADDRESS($E608,44))=0,INDIRECT(ADDRESS($E608,38))&lt;&gt;"UL"),INDIRECT(ADDRESS($E608,COLUMN()-12)),0),0), IF($F608&gt;0,IF(AND(INDIRECT(ADDRESS($F608,44))=0,INDIRECT(ADDRESS($F608,38))&lt;&gt;"UL"),INDIRECT(ADDRESS($F608,COLUMN()-12)),0),0), IF($G608&gt;0,IF(AND(INDIRECT(ADDRESS($G608,44))=0,INDIRECT(ADDRESS($G608,38))&lt;&gt;"UL"),INDIRECT(ADDRESS($G608,COLUMN()-12)),0),0), IF($H608&gt;0,IF(AND(INDIRECT(ADDRESS($H608,44))=0,INDIRECT(ADDRESS($H608,38))&lt;&gt;"UL"),INDIRECT(ADDRESS($H608,COLUMN()-12)),0),0), IF($I608&gt;0,IF(AND(INDIRECT(ADDRESS($I608,44))=0,INDIRECT(ADDRESS($I608,38))&lt;&gt;"UL"),INDIRECT(ADDRESS($I608,COLUMN()-12)),0),0), IF($J608&gt;0,IF(AND(INDIRECT(ADDRESS($J608,44))=0,INDIRECT(ADDRESS($J608,38))&lt;&gt;"UL"),INDIRECT(ADDRESS($J608,COLUMN()-12)),0),0), IF($K608&gt;0,IF(AND(INDIRECT(ADDRESS($K608,44))=0,INDIRECT(ADDRESS($K608,38))&lt;&gt;"UL"),INDIRECT(ADDRESS($K608,COLUMN()-11)),0),0), IF($L608&gt;0,IF(AND(INDIRECT(ADDRESS($L608,44))=0,INDIRECT(ADDRESS($L608,38))&lt;&gt;"UL"),INDIRECT(ADDRESS($L608,COLUMN()-11)),0),0), IF($M608&gt;0,IF(AND(INDIRECT(ADDRESS($M608,44))=0,INDIRECT(ADDRESS($M608,38))&lt;&gt;"UL"),INDIRECT(ADDRESS($M608,COLUMN()-11)),0),0))</f>
        <v>0</v>
      </c>
      <c r="BN608" s="57" cm="1">
        <f t="array" aca="1" ref="BN608" ca="1">SUM(IF($C608&gt;0,IF(AND(INDIRECT(ADDRESS($C608,44))=0,INDIRECT(ADDRESS($C608,38))&lt;&gt;"UL"),INDIRECT(ADDRESS($C608,COLUMN()-12)),0),0), IF($D608&gt;0,IF(AND(INDIRECT(ADDRESS($D608,44))=0,INDIRECT(ADDRESS($D608,38))&lt;&gt;"UL"),INDIRECT(ADDRESS($D608,COLUMN()-12)),0),0), IF($E608&gt;0,IF(AND(INDIRECT(ADDRESS($E608,44))=0,INDIRECT(ADDRESS($E608,38))&lt;&gt;"UL"),INDIRECT(ADDRESS($E608,COLUMN()-12)),0),0), IF($F608&gt;0,IF(AND(INDIRECT(ADDRESS($F608,44))=0,INDIRECT(ADDRESS($F608,38))&lt;&gt;"UL"),INDIRECT(ADDRESS($F608,COLUMN()-12)),0),0), IF($G608&gt;0,IF(AND(INDIRECT(ADDRESS($G608,44))=0,INDIRECT(ADDRESS($G608,38))&lt;&gt;"UL"),INDIRECT(ADDRESS($G608,COLUMN()-12)),0),0), IF($H608&gt;0,IF(AND(INDIRECT(ADDRESS($H608,44))=0,INDIRECT(ADDRESS($H608,38))&lt;&gt;"UL"),INDIRECT(ADDRESS($H608,COLUMN()-12)),0),0), IF($I608&gt;0,IF(AND(INDIRECT(ADDRESS($I608,44))=0,INDIRECT(ADDRESS($I608,38))&lt;&gt;"UL"),INDIRECT(ADDRESS($I608,COLUMN()-12)),0),0), IF($J608&gt;0,IF(AND(INDIRECT(ADDRESS($J608,44))=0,INDIRECT(ADDRESS($J608,38))&lt;&gt;"UL"),INDIRECT(ADDRESS($J608,COLUMN()-12)),0),0), IF($K608&gt;0,IF(AND(INDIRECT(ADDRESS($K608,44))=0,INDIRECT(ADDRESS($K608,38))&lt;&gt;"UL"),INDIRECT(ADDRESS($K608,COLUMN()-11)),0),0), IF($L608&gt;0,IF(AND(INDIRECT(ADDRESS($L608,44))=0,INDIRECT(ADDRESS($L608,38))&lt;&gt;"UL"),INDIRECT(ADDRESS($L608,COLUMN()-11)),0),0), IF($M608&gt;0,IF(AND(INDIRECT(ADDRESS($M608,44))=0,INDIRECT(ADDRESS($M608,38))&lt;&gt;"UL"),INDIRECT(ADDRESS($M608,COLUMN()-11)),0),0))</f>
        <v>0</v>
      </c>
      <c r="BO608" s="57" cm="1">
        <f t="array" aca="1" ref="BO608" ca="1">SUM(IF($C608&gt;0,IF(AND(INDIRECT(ADDRESS($C608,44))=0,INDIRECT(ADDRESS($C608,38))&lt;&gt;"UL"),INDIRECT(ADDRESS($C608,COLUMN()-12)),0),0), IF($D608&gt;0,IF(AND(INDIRECT(ADDRESS($D608,44))=0,INDIRECT(ADDRESS($D608,38))&lt;&gt;"UL"),INDIRECT(ADDRESS($D608,COLUMN()-12)),0),0), IF($E608&gt;0,IF(AND(INDIRECT(ADDRESS($E608,44))=0,INDIRECT(ADDRESS($E608,38))&lt;&gt;"UL"),INDIRECT(ADDRESS($E608,COLUMN()-12)),0),0), IF($F608&gt;0,IF(AND(INDIRECT(ADDRESS($F608,44))=0,INDIRECT(ADDRESS($F608,38))&lt;&gt;"UL"),INDIRECT(ADDRESS($F608,COLUMN()-12)),0),0), IF($G608&gt;0,IF(AND(INDIRECT(ADDRESS($G608,44))=0,INDIRECT(ADDRESS($G608,38))&lt;&gt;"UL"),INDIRECT(ADDRESS($G608,COLUMN()-12)),0),0), IF($H608&gt;0,IF(AND(INDIRECT(ADDRESS($H608,44))=0,INDIRECT(ADDRESS($H608,38))&lt;&gt;"UL"),INDIRECT(ADDRESS($H608,COLUMN()-12)),0),0), IF($I608&gt;0,IF(AND(INDIRECT(ADDRESS($I608,44))=0,INDIRECT(ADDRESS($I608,38))&lt;&gt;"UL"),INDIRECT(ADDRESS($I608,COLUMN()-12)),0),0), IF($J608&gt;0,IF(AND(INDIRECT(ADDRESS($J608,44))=0,INDIRECT(ADDRESS($J608,38))&lt;&gt;"UL"),INDIRECT(ADDRESS($J608,COLUMN()-12)),0),0), IF($K608&gt;0,IF(AND(INDIRECT(ADDRESS($K608,44))=0,INDIRECT(ADDRESS($K608,38))&lt;&gt;"UL"),INDIRECT(ADDRESS($K608,COLUMN()-11)),0),0), IF($L608&gt;0,IF(AND(INDIRECT(ADDRESS($L608,44))=0,INDIRECT(ADDRESS($L608,38))&lt;&gt;"UL"),INDIRECT(ADDRESS($L608,COLUMN()-11)),0),0), IF($M608&gt;0,IF(AND(INDIRECT(ADDRESS($M608,44))=0,INDIRECT(ADDRESS($M608,38))&lt;&gt;"UL"),INDIRECT(ADDRESS($M608,COLUMN()-11)),0),0))</f>
        <v>0</v>
      </c>
      <c r="BP608" s="57" cm="1">
        <f t="array" aca="1" ref="BP608" ca="1">SUM(IF($C608&gt;0,IF(AND(INDIRECT(ADDRESS($C608,44))=0,INDIRECT(ADDRESS($C608,38))&lt;&gt;"UL"),INDIRECT(ADDRESS($C608,COLUMN()-12)),0),0), IF($D608&gt;0,IF(AND(INDIRECT(ADDRESS($D608,44))=0,INDIRECT(ADDRESS($D608,38))&lt;&gt;"UL"),INDIRECT(ADDRESS($D608,COLUMN()-12)),0),0), IF($E608&gt;0,IF(AND(INDIRECT(ADDRESS($E608,44))=0,INDIRECT(ADDRESS($E608,38))&lt;&gt;"UL"),INDIRECT(ADDRESS($E608,COLUMN()-12)),0),0), IF($F608&gt;0,IF(AND(INDIRECT(ADDRESS($F608,44))=0,INDIRECT(ADDRESS($F608,38))&lt;&gt;"UL"),INDIRECT(ADDRESS($F608,COLUMN()-12)),0),0), IF($G608&gt;0,IF(AND(INDIRECT(ADDRESS($G608,44))=0,INDIRECT(ADDRESS($G608,38))&lt;&gt;"UL"),INDIRECT(ADDRESS($G608,COLUMN()-12)),0),0), IF($H608&gt;0,IF(AND(INDIRECT(ADDRESS($H608,44))=0,INDIRECT(ADDRESS($H608,38))&lt;&gt;"UL"),INDIRECT(ADDRESS($H608,COLUMN()-12)),0),0), IF($I608&gt;0,IF(AND(INDIRECT(ADDRESS($I608,44))=0,INDIRECT(ADDRESS($I608,38))&lt;&gt;"UL"),INDIRECT(ADDRESS($I608,COLUMN()-12)),0),0), IF($J608&gt;0,IF(AND(INDIRECT(ADDRESS($J608,44))=0,INDIRECT(ADDRESS($J608,38))&lt;&gt;"UL"),INDIRECT(ADDRESS($J608,COLUMN()-12)),0),0), IF($K608&gt;0,IF(AND(INDIRECT(ADDRESS($K608,44))=0,INDIRECT(ADDRESS($K608,38))&lt;&gt;"UL"),INDIRECT(ADDRESS($K608,COLUMN()-11)),0),0), IF($L608&gt;0,IF(AND(INDIRECT(ADDRESS($L608,44))=0,INDIRECT(ADDRESS($L608,38))&lt;&gt;"UL"),INDIRECT(ADDRESS($L608,COLUMN()-11)),0),0), IF($M608&gt;0,IF(AND(INDIRECT(ADDRESS($M608,44))=0,INDIRECT(ADDRESS($M608,38))&lt;&gt;"UL"),INDIRECT(ADDRESS($M608,COLUMN()-11)),0),0))</f>
        <v>0</v>
      </c>
      <c r="BQ608" s="57">
        <f t="shared" ca="1" si="416"/>
        <v>0</v>
      </c>
      <c r="BR608" s="161">
        <f t="shared" ca="1" si="417"/>
        <v>77.774221161636092</v>
      </c>
      <c r="BS608" s="56"/>
      <c r="BT608" s="56">
        <f t="shared" ca="1" si="418"/>
        <v>6.1434566764095617</v>
      </c>
      <c r="BU608" s="87">
        <f t="shared" ca="1" si="419"/>
        <v>0.14287108549789679</v>
      </c>
      <c r="BV608" s="57" t="s">
        <v>33</v>
      </c>
      <c r="BW608" s="57" cm="1">
        <f t="array" aca="1" ref="BW608" ca="1">SUM(IF($C608&gt;0,IF(AND(INDIRECT(ADDRESS($C608,44))=0,INDIRECT(ADDRESS($C608,38))="UL",ISERROR(SEARCH("Rear",INDIRECT(ADDRESS($C608,33)))),ISERROR(SEARCH("Side",INDIRECT(ADDRESS($C608,33))))),INDIRECT(ADDRESS($C608,COLUMN())),0),0),IF($D608&gt;0,IF(AND(INDIRECT(ADDRESS($D608,44))=0,INDIRECT(ADDRESS($D608,38))="UL",ISERROR(SEARCH("Rear",INDIRECT(ADDRESS($D608,33)))),ISERROR(SEARCH("Side",INDIRECT(ADDRESS($D608,33))))),INDIRECT(ADDRESS($D608,COLUMN())),0),0),IF($E608&gt;0,IF(AND(INDIRECT(ADDRESS($E608,44))=0,INDIRECT(ADDRESS($E608,38))="UL",ISERROR(SEARCH("Rear",INDIRECT(ADDRESS($E608,33)))),ISERROR(SEARCH("Side",INDIRECT(ADDRESS($E608,33))))),INDIRECT(ADDRESS($E608,COLUMN())),0),0),IF($F608&gt;0,IF(AND(INDIRECT(ADDRESS($F608,44))=0,INDIRECT(ADDRESS($F608,38))="UL",ISERROR(SEARCH("Rear",INDIRECT(ADDRESS($F608,33)))),ISERROR(SEARCH("Side",INDIRECT(ADDRESS($F608,33))))),INDIRECT(ADDRESS($F608,COLUMN())),0),0),IF($G608&gt;0,IF(AND(INDIRECT(ADDRESS($G608,44))=0,INDIRECT(ADDRESS($G608,38))="UL",ISERROR(SEARCH("Rear",INDIRECT(ADDRESS($G608,33)))),ISERROR(SEARCH("Side",INDIRECT(ADDRESS($G608,33))))),INDIRECT(ADDRESS($G608,COLUMN())),0),0),IF($H608&gt;0,IF(AND(INDIRECT(ADDRESS($H608,44))=0,INDIRECT(ADDRESS($H608,38))="UL",ISERROR(SEARCH("Rear",INDIRECT(ADDRESS($H608,33)))),ISERROR(SEARCH("Side",INDIRECT(ADDRESS($H608,33))))),INDIRECT(ADDRESS($H608,COLUMN())),0),0),IF($I608&gt;0,IF(AND(INDIRECT(ADDRESS($I608,44))=0,INDIRECT(ADDRESS($I608,38))="UL",ISERROR(SEARCH("Rear",INDIRECT(ADDRESS($I608,33)))),ISERROR(SEARCH("Side",INDIRECT(ADDRESS($I608,33))))),INDIRECT(ADDRESS($I608,COLUMN())),0),0),IF($J608&gt;0,IF(AND(INDIRECT(ADDRESS($J608,44))=0,INDIRECT(ADDRESS($J608,38))="UL",ISERROR(SEARCH("Rear",INDIRECT(ADDRESS($J608,33)))),ISERROR(SEARCH("Side",INDIRECT(ADDRESS($J608,33))))),INDIRECT(ADDRESS($J608,COLUMN())),0),0),IF($K608&gt;0,IF(AND(INDIRECT(ADDRESS($K608,44))=0,INDIRECT(ADDRESS($K608,38))="UL",ISERROR(SEARCH("Rear",INDIRECT(ADDRESS($K608,33)))),ISERROR(SEARCH("Side",INDIRECT(ADDRESS($K608,33))))),INDIRECT(ADDRESS($K608,COLUMN())),0),0),IF($L608&gt;0,IF(AND(INDIRECT(ADDRESS($L608,44))=0,INDIRECT(ADDRESS($L608,38))="UL",ISERROR(SEARCH("Rear",INDIRECT(ADDRESS($L608,33)))),ISERROR(SEARCH("Side",INDIRECT(ADDRESS($L608,33))))),INDIRECT(ADDRESS($L608,COLUMN())),0),0),IF($M608&gt;0,IF(AND(INDIRECT(ADDRESS($M608,44))=0,INDIRECT(ADDRESS($M608,38))="UL",ISERROR(SEARCH("Rear",INDIRECT(ADDRESS($M608,33)))),ISERROR(SEARCH("Side",INDIRECT(ADDRESS($M608,33))))),INDIRECT(ADDRESS($M608,COLUMN())),0),0))</f>
        <v>0</v>
      </c>
      <c r="BX608" s="57">
        <f t="shared" ca="1" si="420"/>
        <v>1.7777777777777777</v>
      </c>
      <c r="BY608" s="57" cm="1">
        <f t="array" aca="1" ref="BY608" ca="1">SUM(IF($C608&gt;0,IF(AND(INDIRECT(ADDRESS($C608,44))=0,INDIRECT(ADDRESS($C608,38))="UL"),INDIRECT(ADDRESS($C608,COLUMN())),0),0),IF($D608&gt;0,IF(AND(INDIRECT(ADDRESS($D608,44))=0,INDIRECT(ADDRESS($D608,38))="UL"),INDIRECT(ADDRESS($D608,COLUMN())),0),0),IF($E608&gt;0,IF(AND(INDIRECT(ADDRESS($E608,44))=0,INDIRECT(ADDRESS($E608,38))="UL"),INDIRECT(ADDRESS($E608,COLUMN())),0),0),IF($F608&gt;0,IF(AND(INDIRECT(ADDRESS($F608,44))=0,INDIRECT(ADDRESS($F608,38))="UL"),INDIRECT(ADDRESS($F608,COLUMN())),0),0),IF($G608&gt;0,IF(AND(INDIRECT(ADDRESS($G608,44))=0,INDIRECT(ADDRESS($G608,38))="UL"),INDIRECT(ADDRESS($G608,COLUMN())),0),0),IF($H608&gt;0,IF(AND(INDIRECT(ADDRESS($H608,44))=0,INDIRECT(ADDRESS($H608,38))="UL"),INDIRECT(ADDRESS($H608,COLUMN())),0),0),IF($I608&gt;0,IF(AND(INDIRECT(ADDRESS($I608,44))=0,INDIRECT(ADDRESS($I608,38))="UL"),INDIRECT(ADDRESS($I608,COLUMN())),0),0),IF($J608&gt;0,IF(AND(INDIRECT(ADDRESS($J608,44))=0,INDIRECT(ADDRESS($J608,38))="UL"),INDIRECT(ADDRESS($J608,COLUMN())),0),0),IF($K608&gt;0,IF(AND(INDIRECT(ADDRESS($K608,44))=0,INDIRECT(ADDRESS($K608,38))="UL"),INDIRECT(ADDRESS($K608,COLUMN())),0),0),IF($L608&gt;0,IF(AND(INDIRECT(ADDRESS($L608,44))=0,INDIRECT(ADDRESS($L608,38))="UL"),INDIRECT(ADDRESS($L608,COLUMN())),0),0),IF($M608&gt;0,IF(AND(INDIRECT(ADDRESS($M608,44))=0,INDIRECT(ADDRESS($M608,38))="UL"),INDIRECT(ADDRESS($M608,COLUMN())),0),0))</f>
        <v>0</v>
      </c>
      <c r="BZ608" s="57" cm="1">
        <f t="array" aca="1" ref="BZ608" ca="1">SUM(IF($C608&gt;0,IF(AND(INDIRECT(ADDRESS($C608,44))=0,INDIRECT(ADDRESS($C608,38))="UL"),INDIRECT(ADDRESS($C608,COLUMN())),0),0),IF($D608&gt;0,IF(AND(INDIRECT(ADDRESS($D608,44))=0,INDIRECT(ADDRESS($D608,38))="UL"),INDIRECT(ADDRESS($D608,COLUMN())),0),0),IF($E608&gt;0,IF(AND(INDIRECT(ADDRESS($E608,44))=0,INDIRECT(ADDRESS($E608,38))="UL"),INDIRECT(ADDRESS($E608,COLUMN())),0),0),IF($F608&gt;0,IF(AND(INDIRECT(ADDRESS($F608,44))=0,INDIRECT(ADDRESS($F608,38))="UL"),INDIRECT(ADDRESS($F608,COLUMN())),0),0),IF($G608&gt;0,IF(AND(INDIRECT(ADDRESS($G608,44))=0,INDIRECT(ADDRESS($G608,38))="UL"),INDIRECT(ADDRESS($G608,COLUMN())),0),0),IF($H608&gt;0,IF(AND(INDIRECT(ADDRESS($H608,44))=0,INDIRECT(ADDRESS($H608,38))="UL"),INDIRECT(ADDRESS($H608,COLUMN())),0),0),IF($I608&gt;0,IF(AND(INDIRECT(ADDRESS($I608,44))=0,INDIRECT(ADDRESS($I608,38))="UL"),INDIRECT(ADDRESS($I608,COLUMN())),0),0),IF($J608&gt;0,IF(AND(INDIRECT(ADDRESS($J608,44))=0,INDIRECT(ADDRESS($J608,38))="UL"),INDIRECT(ADDRESS($J608,COLUMN())),0),0),IF($K608&gt;0,IF(AND(INDIRECT(ADDRESS($K608,44))=0,INDIRECT(ADDRESS($K608,38))="UL"),INDIRECT(ADDRESS($K608,COLUMN())),0),0),IF($L608&gt;0,IF(AND(INDIRECT(ADDRESS($L608,44))=0,INDIRECT(ADDRESS($L608,38))="UL"),INDIRECT(ADDRESS($L608,COLUMN())),0),0),IF($M608&gt;0,IF(AND(INDIRECT(ADDRESS($M608,44))=0,INDIRECT(ADDRESS($M608,38))="UL"),INDIRECT(ADDRESS($M608,COLUMN())),0),0))</f>
        <v>0</v>
      </c>
      <c r="CA608" s="57">
        <f t="shared" ca="1" si="421"/>
        <v>0</v>
      </c>
      <c r="CB608" s="57" cm="1">
        <f t="array" aca="1" ref="CB608" ca="1">SUM(IF($C608&gt;0,IF(AND(INDIRECT(ADDRESS($C608,44))=0,INDIRECT(ADDRESS($C608,38))&lt;&gt;"UL"),INDIRECT(ADDRESS($C608,COLUMN())),0),0),IF($D608&gt;0,IF(AND(INDIRECT(ADDRESS($D608,44))=0,INDIRECT(ADDRESS($D608,38))&lt;&gt;"UL"),INDIRECT(ADDRESS($D608,COLUMN())),0),0),IF($E608&gt;0,IF(AND(INDIRECT(ADDRESS($E608,44))=0,INDIRECT(ADDRESS($E608,38))&lt;&gt;"UL"),INDIRECT(ADDRESS($E608,COLUMN())),0),0),IF($F608&gt;0,IF(AND(INDIRECT(ADDRESS($F608,44))=0,INDIRECT(ADDRESS($F608,38))&lt;&gt;"UL"),INDIRECT(ADDRESS($F608,COLUMN())),0),0),IF($G608&gt;0,IF(AND(INDIRECT(ADDRESS($G608,44))=0,INDIRECT(ADDRESS($G608,38))&lt;&gt;"UL"),INDIRECT(ADDRESS($G608,COLUMN())),0),0),IF($H608&gt;0,IF(AND(INDIRECT(ADDRESS($H608,44))=0,INDIRECT(ADDRESS($H608,38))&lt;&gt;"UL"),INDIRECT(ADDRESS($H608,COLUMN())),0),0),IF($I608&gt;0,IF(AND(INDIRECT(ADDRESS($I608,44))=0,INDIRECT(ADDRESS($I608,38))&lt;&gt;"UL"),INDIRECT(ADDRESS($I608,COLUMN())),0),0),IF($J608&gt;0,IF(AND(INDIRECT(ADDRESS($J608,44))=0,INDIRECT(ADDRESS($J608,38))&lt;&gt;"UL"),INDIRECT(ADDRESS($J608,COLUMN())),0),0),IF($K608&gt;0,IF(AND(INDIRECT(ADDRESS($K608,44))=0,INDIRECT(ADDRESS($K608,38))&lt;&gt;"UL"),INDIRECT(ADDRESS($K608,COLUMN())),0),0),IF($L608&gt;0,IF(AND(INDIRECT(ADDRESS($L608,44))=0,INDIRECT(ADDRESS($L608,38))&lt;&gt;"UL"),INDIRECT(ADDRESS($L608,COLUMN())),0),0),IF($M608&gt;0,IF(AND(INDIRECT(ADDRESS($M608,44))=0,INDIRECT(ADDRESS($M608,38))&lt;&gt;"UL"),INDIRECT(ADDRESS($M608,COLUMN())),0),0))</f>
        <v>0</v>
      </c>
      <c r="CC608" s="57">
        <f t="shared" ca="1" si="422"/>
        <v>0</v>
      </c>
      <c r="CD608" s="57" cm="1">
        <f t="array" aca="1" ref="CD608" ca="1">SUM(IF($C608&gt;0,IF(AND(INDIRECT(ADDRESS($C608,44))=0,INDIRECT(ADDRESS($C608,38))&lt;&gt;"UL"),INDIRECT(ADDRESS($C608,COLUMN())),0),0),IF($D608&gt;0,IF(AND(INDIRECT(ADDRESS($D608,44))=0,INDIRECT(ADDRESS($D608,38))&lt;&gt;"UL"),INDIRECT(ADDRESS($D608,COLUMN())),0),0),IF($E608&gt;0,IF(AND(INDIRECT(ADDRESS($E608,44))=0,INDIRECT(ADDRESS($E608,38))&lt;&gt;"UL"),INDIRECT(ADDRESS($E608,COLUMN())),0),0),IF($F608&gt;0,IF(AND(INDIRECT(ADDRESS($F608,44))=0,INDIRECT(ADDRESS($F608,38))&lt;&gt;"UL"),INDIRECT(ADDRESS($F608,COLUMN())),0),0),IF($G608&gt;0,IF(AND(INDIRECT(ADDRESS($G608,44))=0,INDIRECT(ADDRESS($G608,38))&lt;&gt;"UL"),INDIRECT(ADDRESS($G608,COLUMN())),0),0),IF($H608&gt;0,IF(AND(INDIRECT(ADDRESS($H608,44))=0,INDIRECT(ADDRESS($H608,38))&lt;&gt;"UL"),INDIRECT(ADDRESS($H608,COLUMN())),0),0),IF($I608&gt;0,IF(AND(INDIRECT(ADDRESS($I608,44))=0,INDIRECT(ADDRESS($I608,38))&lt;&gt;"UL"),INDIRECT(ADDRESS($I608,COLUMN())),0),0),IF($J608&gt;0,IF(AND(INDIRECT(ADDRESS($J608,44))=0,INDIRECT(ADDRESS($J608,38))&lt;&gt;"UL"),INDIRECT(ADDRESS($J608,COLUMN())),0),0),IF($K608&gt;0,IF(AND(INDIRECT(ADDRESS($K608,44))=0,INDIRECT(ADDRESS($K608,38))&lt;&gt;"UL"),INDIRECT(ADDRESS($K608,COLUMN())),0),0),IF($L608&gt;0,IF(AND(INDIRECT(ADDRESS($L608,44))=0,INDIRECT(ADDRESS($L608,38))&lt;&gt;"UL"),INDIRECT(ADDRESS($L608,COLUMN())),0),0),IF($M608&gt;0,IF(AND(INDIRECT(ADDRESS($M608,44))=0,INDIRECT(ADDRESS($M608,38))&lt;&gt;"UL"),INDIRECT(ADDRESS($M608,COLUMN())),0),0))</f>
        <v>0</v>
      </c>
      <c r="CE608" s="57" cm="1">
        <f t="array" aca="1" ref="CE608" ca="1">SUM(IF($C608&gt;0,IF(AND(INDIRECT(ADDRESS($C608,44))=0,INDIRECT(ADDRESS($C608,38))&lt;&gt;"UL"),INDIRECT(ADDRESS($C608,COLUMN())),0),0),IF($D608&gt;0,IF(AND(INDIRECT(ADDRESS($D608,44))=0,INDIRECT(ADDRESS($D608,38))&lt;&gt;"UL"),INDIRECT(ADDRESS($D608,COLUMN())),0),0),IF($E608&gt;0,IF(AND(INDIRECT(ADDRESS($E608,44))=0,INDIRECT(ADDRESS($E608,38))&lt;&gt;"UL"),INDIRECT(ADDRESS($E608,COLUMN())),0),0),IF($F608&gt;0,IF(AND(INDIRECT(ADDRESS($F608,44))=0,INDIRECT(ADDRESS($F608,38))&lt;&gt;"UL"),INDIRECT(ADDRESS($F608,COLUMN())),0),0),IF($G608&gt;0,IF(AND(INDIRECT(ADDRESS($G608,44))=0,INDIRECT(ADDRESS($G608,38))&lt;&gt;"UL"),INDIRECT(ADDRESS($G608,COLUMN())),0),0),IF($H608&gt;0,IF(AND(INDIRECT(ADDRESS($H608,44))=0,INDIRECT(ADDRESS($H608,38))&lt;&gt;"UL"),INDIRECT(ADDRESS($H608,COLUMN())),0),0),IF($I608&gt;0,IF(AND(INDIRECT(ADDRESS($I608,44))=0,INDIRECT(ADDRESS($I608,38))&lt;&gt;"UL"),INDIRECT(ADDRESS($I608,COLUMN())),0),0),IF($J608&gt;0,IF(AND(INDIRECT(ADDRESS($J608,44))=0,INDIRECT(ADDRESS($J608,38))&lt;&gt;"UL"),INDIRECT(ADDRESS($J608,COLUMN())),0),0),IF($K608&gt;0,IF(AND(INDIRECT(ADDRESS($K608,44))=0,INDIRECT(ADDRESS($K608,38))&lt;&gt;"UL"),INDIRECT(ADDRESS($K608,COLUMN())),0),0),IF($L608&gt;0,IF(AND(INDIRECT(ADDRESS($L608,44))=0,INDIRECT(ADDRESS($L608,38))&lt;&gt;"UL"),INDIRECT(ADDRESS($L608,COLUMN())),0),0),IF($M608&gt;0,IF(AND(INDIRECT(ADDRESS($M608,44))=0,INDIRECT(ADDRESS($M608,38))&lt;&gt;"UL"),INDIRECT(ADDRESS($M608,COLUMN())),0),0))</f>
        <v>0</v>
      </c>
      <c r="CF608" s="57">
        <f t="shared" ca="1" si="423"/>
        <v>0</v>
      </c>
      <c r="CG608" s="57">
        <f t="shared" ca="1" si="424"/>
        <v>5.9882772844795111</v>
      </c>
      <c r="CH608" s="57">
        <f t="shared" ca="1" si="425"/>
        <v>0.13926226242975606</v>
      </c>
      <c r="CI608" s="19">
        <f t="shared" ca="1" si="426"/>
        <v>31.137091362269182</v>
      </c>
      <c r="CJ608" s="19"/>
      <c r="CK608" s="57" cm="1">
        <f t="array" aca="1" ref="CK608" ca="1">IF(AU608="S", SUM(IF($C608&gt;0,IF(INDIRECT(ADDRESS($C608,43))&lt;&gt;1,INDIRECT(ADDRESS($C608,48)),0),0), IF($D608&gt;0,IF(INDIRECT(ADDRESS($D608,43))&lt;&gt;1,INDIRECT(ADDRESS($D608,48)),0),0), IF($E608&gt;0,IF(INDIRECT(ADDRESS($E608,43))&lt;&gt;1,INDIRECT(ADDRESS($E608,48)),0),0), IF($F608&gt;0,IF(INDIRECT(ADDRESS($F608,43))&lt;&gt;1,INDIRECT(ADDRESS($F608,48)),0),0), IF($G608&gt;0,IF(INDIRECT(ADDRESS($G608,43))&lt;&gt;1,INDIRECT(ADDRESS($G608,48)),0),0), IF($H608&gt;0,IF(INDIRECT(ADDRESS($H608,43))&lt;&gt;1,INDIRECT(ADDRESS($H608,48)),0),0), IF($I608&gt;0,IF(INDIRECT(ADDRESS($I608,43))&lt;&gt;1,INDIRECT(ADDRESS($I608,48)),0),0), IF($J608&gt;0,IF(INDIRECT(ADDRESS($J608,43))&lt;&gt;1,INDIRECT(ADDRESS($J608,48)),0),0), IF($K608&gt;0,IF(INDIRECT(ADDRESS($K608,43))&lt;&gt;1,INDIRECT(ADDRESS($K608,48)),0),0), IF($L608&gt;0,IF(INDIRECT(ADDRESS($L608,43))&lt;&gt;1,INDIRECT(ADDRESS($L608,48)),0),0), IF($M608&gt;0,IF(INDIRECT(ADDRESS($M608,43))&lt;&gt;1,INDIRECT(ADDRESS($M608,48)),0),0)), IF(AU608="L",SUM(IF($C608&gt;0,IF(INDIRECT(ADDRESS($C608,43))&lt;&gt;1,INDIRECT(ADDRESS($C608,50)),0),0), IF($D608&gt;0,IF(INDIRECT(ADDRESS($D608,43))&lt;&gt;1,INDIRECT(ADDRESS($D608,50)),0),0), IF($E608&gt;0,IF(INDIRECT(ADDRESS($E608,43))&lt;&gt;1,INDIRECT(ADDRESS($E608,50)),0),0), IF($F608&gt;0,IF(INDIRECT(ADDRESS($F608,43))&lt;&gt;1,INDIRECT(ADDRESS($F608,50)),0),0), IF($G608&gt;0,IF(INDIRECT(ADDRESS($G608,43))&lt;&gt;1,INDIRECT(ADDRESS($G608,50)),0),0), IF($G608&gt;0,IF(INDIRECT(ADDRESS($G608,43))&lt;&gt;1,INDIRECT(ADDRESS($G608,50)),0),0), IF($H608&gt;0,IF(INDIRECT(ADDRESS($H608,43))&lt;&gt;1,INDIRECT(ADDRESS($H608,50)),0),0), IF($I608&gt;0,IF(INDIRECT(ADDRESS($I608,43))&lt;&gt;1,INDIRECT(ADDRESS($I608,50)),0),0), IF($J608&gt;0,IF(INDIRECT(ADDRESS($J608,43))&lt;&gt;1,INDIRECT(ADDRESS($J608,50)),0),0), IF($K608&gt;0,IF(INDIRECT(ADDRESS($K608,43))&lt;&gt;1,INDIRECT(ADDRESS($K608,50)),0),0), IF($L608&gt;0,IF(INDIRECT(ADDRESS($L608,43))&lt;&gt;1,INDIRECT(ADDRESS($L608,50)),0),0), IF($M608&gt;0,IF(INDIRECT(ADDRESS($M608,43))&lt;&gt;1,INDIRECT(ADDRESS($M608,50)),0),0)), SUM(IF($C608&gt;0,IF(INDIRECT(ADDRESS($C608,43))&lt;&gt;1,INDIRECT(ADDRESS($C608,49)),0),0), IF($D608&gt;0,IF(INDIRECT(ADDRESS($D608,43))&lt;&gt;1,INDIRECT(ADDRESS($D608,49)),0),0), IF($E608&gt;0,IF(INDIRECT(ADDRESS($E608,43))&lt;&gt;1,INDIRECT(ADDRESS($E608,49)),0),0), IF($F608&gt;0,IF(INDIRECT(ADDRESS($F608,43))&lt;&gt;1,INDIRECT(ADDRESS($F608,49)),0),0), IF($G608&gt;0,IF(INDIRECT(ADDRESS($G608,43))&lt;&gt;1,INDIRECT(ADDRESS($G608,49)),0),0), IF($G608&gt;0,IF(INDIRECT(ADDRESS($G608,43))&lt;&gt;1,INDIRECT(ADDRESS($G608,49)),0),0), IF($H608&gt;0,IF(INDIRECT(ADDRESS($H608,43))&lt;&gt;1,INDIRECT(ADDRESS($H608,49)),0),0), IF($I608&gt;0,IF(INDIRECT(ADDRESS($I608,43))&lt;&gt;1,INDIRECT(ADDRESS($I608,49)),0),0), IF($J608&gt;0,IF(INDIRECT(ADDRESS($J608,43))&lt;&gt;1,INDIRECT(ADDRESS($J608,49)),0),0), IF($K608&gt;0,IF(INDIRECT(ADDRESS($K608,43))&lt;&gt;1,INDIRECT(ADDRESS($K608,49)),0),0), IF($L608&gt;0,IF(INDIRECT(ADDRESS($L608,43))&lt;&gt;1,INDIRECT(ADDRESS($L608,49)),0),0), IF($M608&gt;0,IF(INDIRECT(ADDRESS($M608,43))&lt;&gt;1,INDIRECT(ADDRESS($M608,49)),0),0))))</f>
        <v>3.5555555555555554</v>
      </c>
      <c r="CL608" s="57" cm="1">
        <f t="array" aca="1" ref="CL608" ca="1">1.5*SUM(IF($C608&gt;0,IF(INDIRECT(ADDRESS($C608,44))=1,INDIRECT(ADDRESS($C608,48)),0),0), IF($D608&gt;0,IF(INDIRECT(ADDRESS($D608,44))=1,INDIRECT(ADDRESS($D608,48)),0),0), IF($E608&gt;0,IF(INDIRECT(ADDRESS($E608,44))=1,INDIRECT(ADDRESS($E608,48)),0),0), IF($F608&gt;0,IF(INDIRECT(ADDRESS($F608,44))=1,INDIRECT(ADDRESS($F608,48)),0),0), IF($G608&gt;0,IF(INDIRECT(ADDRESS($G608,44))=1,INDIRECT(ADDRESS($G608,48)),0),0), IF($H608&gt;0,IF(INDIRECT(ADDRESS($H608,44))=1,INDIRECT(ADDRESS($H608,48)),0),0), IF($I608&gt;0,IF(INDIRECT(ADDRESS($I608,44))=1,INDIRECT(ADDRESS($I608,48)),0),0), IF($J608&gt;0,IF(INDIRECT(ADDRESS($J608,44))=1,INDIRECT(ADDRESS($J608,48)),0),0), IF($K608&gt;0,IF(INDIRECT(ADDRESS($K608,44))=1,INDIRECT(ADDRESS($K608,48)),0),0), IF($L608&gt;0,IF(INDIRECT(ADDRESS($L608,44))=1,INDIRECT(ADDRESS($L608,48)),0),0), IF($M608&gt;0,IF(INDIRECT(ADDRESS($M608,44))=1,INDIRECT(ADDRESS($M608,48)),0),0))</f>
        <v>2.6666666666666665</v>
      </c>
      <c r="CM608" s="56">
        <f t="shared" ca="1" si="427"/>
        <v>1.051793490523353</v>
      </c>
      <c r="CN608" s="59"/>
    </row>
    <row r="609" spans="1:92" x14ac:dyDescent="0.25">
      <c r="A609" s="65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56"/>
      <c r="AC609" s="56"/>
      <c r="AD609" s="56"/>
      <c r="AF609" s="65"/>
      <c r="AG609" s="65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52"/>
      <c r="AU609" s="54" t="s">
        <v>33</v>
      </c>
      <c r="AV609" s="57" cm="1">
        <f t="array" aca="1" ref="AV609" ca="1">SUM(IF($C609&gt;0,IF(AND(INDIRECT(ADDRESS($C609,44))=0,INDIRECT(ADDRESS($C609,38))="UL",ISERROR(SEARCH("Rear",INDIRECT(ADDRESS($C609,33)))),ISERROR(SEARCH("Side",INDIRECT(ADDRESS($C609,33))))),INDIRECT(ADDRESS($C609,COLUMN())),0),0),IF($D609&gt;0,IF(AND(INDIRECT(ADDRESS($D609,44))=0,INDIRECT(ADDRESS($D609,38))="UL",ISERROR(SEARCH("Rear",INDIRECT(ADDRESS($D609,33)))),ISERROR(SEARCH("Side",INDIRECT(ADDRESS($D609,33))))),INDIRECT(ADDRESS($D609,COLUMN())),0),0),IF($E609&gt;0,IF(AND(INDIRECT(ADDRESS($E609,44))=0,INDIRECT(ADDRESS($E609,38))="UL",ISERROR(SEARCH("Rear",INDIRECT(ADDRESS($E609,33)))),ISERROR(SEARCH("Side",INDIRECT(ADDRESS($E609,33))))),INDIRECT(ADDRESS($E609,COLUMN())),0),0),IF($F609&gt;0,IF(AND(INDIRECT(ADDRESS($F609,44))=0,INDIRECT(ADDRESS($F609,38))="UL",ISERROR(SEARCH("Rear",INDIRECT(ADDRESS($F609,33)))),ISERROR(SEARCH("Side",INDIRECT(ADDRESS($F609,33))))),INDIRECT(ADDRESS($F609,COLUMN())),0),0),IF($G609&gt;0,IF(AND(INDIRECT(ADDRESS($G609,44))=0,INDIRECT(ADDRESS($G609,38))="UL",ISERROR(SEARCH("Rear",INDIRECT(ADDRESS($G609,33)))),ISERROR(SEARCH("Side",INDIRECT(ADDRESS($G609,33))))),INDIRECT(ADDRESS($G609,COLUMN())),0),0),IF($H609&gt;0,IF(AND(INDIRECT(ADDRESS($H609,44))=0,INDIRECT(ADDRESS($H609,38))="UL",ISERROR(SEARCH("Rear",INDIRECT(ADDRESS($H609,33)))),ISERROR(SEARCH("Side",INDIRECT(ADDRESS($H609,33))))),INDIRECT(ADDRESS($H609,COLUMN())),0),0),IF($I609&gt;0,IF(AND(INDIRECT(ADDRESS($I609,44))=0,INDIRECT(ADDRESS($I609,38))="UL",ISERROR(SEARCH("Rear",INDIRECT(ADDRESS($I609,33)))),ISERROR(SEARCH("Side",INDIRECT(ADDRESS($I609,33))))),INDIRECT(ADDRESS($I609,COLUMN())),0),0),IF($J609&gt;0,IF(AND(INDIRECT(ADDRESS($J609,44))=0,INDIRECT(ADDRESS($J609,38))="UL",ISERROR(SEARCH("Rear",INDIRECT(ADDRESS($J609,33)))),ISERROR(SEARCH("Side",INDIRECT(ADDRESS($J609,33))))),INDIRECT(ADDRESS($J609,COLUMN())),0),0),IF($K609&gt;0,IF(AND(INDIRECT(ADDRESS($K609,44))=0,INDIRECT(ADDRESS($K609,38))="UL",ISERROR(SEARCH("Rear",INDIRECT(ADDRESS($K609,33)))),ISERROR(SEARCH("Side",INDIRECT(ADDRESS($K609,33))))),INDIRECT(ADDRESS($K609,COLUMN())),0),0),IF($L609&gt;0,IF(AND(INDIRECT(ADDRESS($L609,44))=0,INDIRECT(ADDRESS($L609,38))="UL",ISERROR(SEARCH("Rear",INDIRECT(ADDRESS($L609,33)))),ISERROR(SEARCH("Side",INDIRECT(ADDRESS($L609,33))))),INDIRECT(ADDRESS($L609,COLUMN())),0),0),IF($M609&gt;0,IF(AND(INDIRECT(ADDRESS($M609,44))=0,INDIRECT(ADDRESS($M609,38))="UL",ISERROR(SEARCH("Rear",INDIRECT(ADDRESS($M609,33)))),ISERROR(SEARCH("Side",INDIRECT(ADDRESS($M609,33))))),INDIRECT(ADDRESS($M609,COLUMN())),0),0))</f>
        <v>0</v>
      </c>
      <c r="AW609" s="57" cm="1">
        <f t="array" aca="1" ref="AW609" ca="1">SUM(IF($C609&gt;0,IF(AND(INDIRECT(ADDRESS($C609,44))=0,INDIRECT(ADDRESS($C609,38))="UL",ISERROR(SEARCH("Rear",INDIRECT(ADDRESS($C609,33)))),ISERROR(SEARCH("Side",INDIRECT(ADDRESS($C609,33))))),INDIRECT(ADDRESS($C609,COLUMN())),0),0),IF($D609&gt;0,IF(AND(INDIRECT(ADDRESS($D609,44))=0,INDIRECT(ADDRESS($D609,38))="UL",ISERROR(SEARCH("Rear",INDIRECT(ADDRESS($D609,33)))),ISERROR(SEARCH("Side",INDIRECT(ADDRESS($D609,33))))),INDIRECT(ADDRESS($D609,COLUMN())),0),0),IF($E609&gt;0,IF(AND(INDIRECT(ADDRESS($E609,44))=0,INDIRECT(ADDRESS($E609,38))="UL",ISERROR(SEARCH("Rear",INDIRECT(ADDRESS($E609,33)))),ISERROR(SEARCH("Side",INDIRECT(ADDRESS($E609,33))))),INDIRECT(ADDRESS($E609,COLUMN())),0),0),IF($F609&gt;0,IF(AND(INDIRECT(ADDRESS($F609,44))=0,INDIRECT(ADDRESS($F609,38))="UL",ISERROR(SEARCH("Rear",INDIRECT(ADDRESS($F609,33)))),ISERROR(SEARCH("Side",INDIRECT(ADDRESS($F609,33))))),INDIRECT(ADDRESS($F609,COLUMN())),0),0),IF($G609&gt;0,IF(AND(INDIRECT(ADDRESS($G609,44))=0,INDIRECT(ADDRESS($G609,38))="UL",ISERROR(SEARCH("Rear",INDIRECT(ADDRESS($G609,33)))),ISERROR(SEARCH("Side",INDIRECT(ADDRESS($G609,33))))),INDIRECT(ADDRESS($G609,COLUMN())),0),0),IF($H609&gt;0,IF(AND(INDIRECT(ADDRESS($H609,44))=0,INDIRECT(ADDRESS($H609,38))="UL",ISERROR(SEARCH("Rear",INDIRECT(ADDRESS($H609,33)))),ISERROR(SEARCH("Side",INDIRECT(ADDRESS($H609,33))))),INDIRECT(ADDRESS($H609,COLUMN())),0),0),IF($I609&gt;0,IF(AND(INDIRECT(ADDRESS($I609,44))=0,INDIRECT(ADDRESS($I609,38))="UL",ISERROR(SEARCH("Rear",INDIRECT(ADDRESS($I609,33)))),ISERROR(SEARCH("Side",INDIRECT(ADDRESS($I609,33))))),INDIRECT(ADDRESS($I609,COLUMN())),0),0),IF($J609&gt;0,IF(AND(INDIRECT(ADDRESS($J609,44))=0,INDIRECT(ADDRESS($J609,38))="UL",ISERROR(SEARCH("Rear",INDIRECT(ADDRESS($J609,33)))),ISERROR(SEARCH("Side",INDIRECT(ADDRESS($J609,33))))),INDIRECT(ADDRESS($J609,COLUMN())),0),0),IF($K609&gt;0,IF(AND(INDIRECT(ADDRESS($K609,44))=0,INDIRECT(ADDRESS($K609,38))="UL",ISERROR(SEARCH("Rear",INDIRECT(ADDRESS($K609,33)))),ISERROR(SEARCH("Side",INDIRECT(ADDRESS($K609,33))))),INDIRECT(ADDRESS($K609,COLUMN())),0),0),IF($L609&gt;0,IF(AND(INDIRECT(ADDRESS($L609,44))=0,INDIRECT(ADDRESS($L609,38))="UL",ISERROR(SEARCH("Rear",INDIRECT(ADDRESS($L609,33)))),ISERROR(SEARCH("Side",INDIRECT(ADDRESS($L609,33))))),INDIRECT(ADDRESS($L609,COLUMN())),0),0),IF($M609&gt;0,IF(AND(INDIRECT(ADDRESS($M609,44))=0,INDIRECT(ADDRESS($M609,38))="UL",ISERROR(SEARCH("Rear",INDIRECT(ADDRESS($M609,33)))),ISERROR(SEARCH("Side",INDIRECT(ADDRESS($M609,33))))),INDIRECT(ADDRESS($M609,COLUMN())),0),0))</f>
        <v>0</v>
      </c>
      <c r="AX609" s="57" cm="1">
        <f t="array" aca="1" ref="AX609" ca="1">SUM(IF($C609&gt;0,IF(AND(INDIRECT(ADDRESS($C609,44))=0,INDIRECT(ADDRESS($C609,38))="UL",ISERROR(SEARCH("Rear",INDIRECT(ADDRESS($C609,33)))),ISERROR(SEARCH("Side",INDIRECT(ADDRESS($C609,33))))),INDIRECT(ADDRESS($C609,COLUMN())),0),0),IF($D609&gt;0,IF(AND(INDIRECT(ADDRESS($D609,44))=0,INDIRECT(ADDRESS($D609,38))="UL",ISERROR(SEARCH("Rear",INDIRECT(ADDRESS($D609,33)))),ISERROR(SEARCH("Side",INDIRECT(ADDRESS($D609,33))))),INDIRECT(ADDRESS($D609,COLUMN())),0),0),IF($E609&gt;0,IF(AND(INDIRECT(ADDRESS($E609,44))=0,INDIRECT(ADDRESS($E609,38))="UL",ISERROR(SEARCH("Rear",INDIRECT(ADDRESS($E609,33)))),ISERROR(SEARCH("Side",INDIRECT(ADDRESS($E609,33))))),INDIRECT(ADDRESS($E609,COLUMN())),0),0),IF($F609&gt;0,IF(AND(INDIRECT(ADDRESS($F609,44))=0,INDIRECT(ADDRESS($F609,38))="UL",ISERROR(SEARCH("Rear",INDIRECT(ADDRESS($F609,33)))),ISERROR(SEARCH("Side",INDIRECT(ADDRESS($F609,33))))),INDIRECT(ADDRESS($F609,COLUMN())),0),0),IF($G609&gt;0,IF(AND(INDIRECT(ADDRESS($G609,44))=0,INDIRECT(ADDRESS($G609,38))="UL",ISERROR(SEARCH("Rear",INDIRECT(ADDRESS($G609,33)))),ISERROR(SEARCH("Side",INDIRECT(ADDRESS($G609,33))))),INDIRECT(ADDRESS($G609,COLUMN())),0),0),IF($H609&gt;0,IF(AND(INDIRECT(ADDRESS($H609,44))=0,INDIRECT(ADDRESS($H609,38))="UL",ISERROR(SEARCH("Rear",INDIRECT(ADDRESS($H609,33)))),ISERROR(SEARCH("Side",INDIRECT(ADDRESS($H609,33))))),INDIRECT(ADDRESS($H609,COLUMN())),0),0),IF($I609&gt;0,IF(AND(INDIRECT(ADDRESS($I609,44))=0,INDIRECT(ADDRESS($I609,38))="UL",ISERROR(SEARCH("Rear",INDIRECT(ADDRESS($I609,33)))),ISERROR(SEARCH("Side",INDIRECT(ADDRESS($I609,33))))),INDIRECT(ADDRESS($I609,COLUMN())),0),0),IF($J609&gt;0,IF(AND(INDIRECT(ADDRESS($J609,44))=0,INDIRECT(ADDRESS($J609,38))="UL",ISERROR(SEARCH("Rear",INDIRECT(ADDRESS($J609,33)))),ISERROR(SEARCH("Side",INDIRECT(ADDRESS($J609,33))))),INDIRECT(ADDRESS($J609,COLUMN())),0),0),IF($K609&gt;0,IF(AND(INDIRECT(ADDRESS($K609,44))=0,INDIRECT(ADDRESS($K609,38))="UL",ISERROR(SEARCH("Rear",INDIRECT(ADDRESS($K609,33)))),ISERROR(SEARCH("Side",INDIRECT(ADDRESS($K609,33))))),INDIRECT(ADDRESS($K609,COLUMN())),0),0),IF($L609&gt;0,IF(AND(INDIRECT(ADDRESS($L609,44))=0,INDIRECT(ADDRESS($L609,38))="UL",ISERROR(SEARCH("Rear",INDIRECT(ADDRESS($L609,33)))),ISERROR(SEARCH("Side",INDIRECT(ADDRESS($L609,33))))),INDIRECT(ADDRESS($L609,COLUMN())),0),0),IF($M609&gt;0,IF(AND(INDIRECT(ADDRESS($M609,44))=0,INDIRECT(ADDRESS($M609,38))="UL",ISERROR(SEARCH("Rear",INDIRECT(ADDRESS($M609,33)))),ISERROR(SEARCH("Side",INDIRECT(ADDRESS($M609,33))))),INDIRECT(ADDRESS($M609,COLUMN())),0),0))</f>
        <v>0</v>
      </c>
      <c r="AY609" s="58">
        <f t="shared" ca="1" si="411"/>
        <v>0</v>
      </c>
      <c r="AZ609" s="58">
        <f t="shared" ca="1" si="412"/>
        <v>0</v>
      </c>
      <c r="BA609" s="58" cm="1">
        <f t="array" aca="1" ref="BA609" ca="1">SUM(IF($C609&gt;0,IF(AND(INDIRECT(ADDRESS($C609,44))=0,INDIRECT(ADDRESS($C609,38))="UL"),INDIRECT(ADDRESS($C609,COLUMN())),0),0),IF($D609&gt;0,IF(AND(INDIRECT(ADDRESS($D609,44))=0,INDIRECT(ADDRESS($D609,38))="UL"),INDIRECT(ADDRESS($D609,COLUMN())),0),0),IF($E609&gt;0,IF(AND(INDIRECT(ADDRESS($E609,44))=0,INDIRECT(ADDRESS($E609,38))="UL"),INDIRECT(ADDRESS($E609,COLUMN())),0),0),IF($F609&gt;0,IF(AND(INDIRECT(ADDRESS($F609,44))=0,INDIRECT(ADDRESS($F609,38))="UL"),INDIRECT(ADDRESS($F609,COLUMN())),0),0),IF($G609&gt;0,IF(AND(INDIRECT(ADDRESS($G609,44))=0,INDIRECT(ADDRESS($G609,38))="UL"),INDIRECT(ADDRESS($G609,COLUMN())),0),0),IF($H609&gt;0,IF(AND(INDIRECT(ADDRESS($H609,44))=0,INDIRECT(ADDRESS($H609,38))="UL"),INDIRECT(ADDRESS($H609,COLUMN())),0),0),IF($I609&gt;0,IF(AND(INDIRECT(ADDRESS($I609,44))=0,INDIRECT(ADDRESS($I609,38))="UL"),INDIRECT(ADDRESS($I609,COLUMN())),0),0),IF($J609&gt;0,IF(AND(INDIRECT(ADDRESS($J609,44))=0,INDIRECT(ADDRESS($J609,38))="UL"),INDIRECT(ADDRESS($J609,COLUMN())),0),0),IF($K609&gt;0,IF(AND(INDIRECT(ADDRESS($K609,44))=0,INDIRECT(ADDRESS($K609,38))="UL"),INDIRECT(ADDRESS($K609,COLUMN())),0),0),IF($L609&gt;0,IF(AND(INDIRECT(ADDRESS($L609,44))=0,INDIRECT(ADDRESS($L609,38))="UL"),INDIRECT(ADDRESS($L609,COLUMN())),0),0),IF($M609&gt;0,IF(AND(INDIRECT(ADDRESS($M609,44))=0,INDIRECT(ADDRESS($M609,38))="UL"),INDIRECT(ADDRESS($M609,COLUMN())),0),0))</f>
        <v>0</v>
      </c>
      <c r="BB609" s="58" cm="1">
        <f t="array" aca="1" ref="BB609" ca="1">SUM(IF($C609&gt;0,IF(AND(INDIRECT(ADDRESS($C609,44))=0,INDIRECT(ADDRESS($C609,38))="UL"),INDIRECT(ADDRESS($C609,COLUMN())),0),0),IF($D609&gt;0,IF(AND(INDIRECT(ADDRESS($D609,44))=0,INDIRECT(ADDRESS($D609,38))="UL"),INDIRECT(ADDRESS($D609,COLUMN())),0),0),IF($E609&gt;0,IF(AND(INDIRECT(ADDRESS($E609,44))=0,INDIRECT(ADDRESS($E609,38))="UL"),INDIRECT(ADDRESS($E609,COLUMN())),0),0),IF($F609&gt;0,IF(AND(INDIRECT(ADDRESS($F609,44))=0,INDIRECT(ADDRESS($F609,38))="UL"),INDIRECT(ADDRESS($F609,COLUMN())),0),0),IF($G609&gt;0,IF(AND(INDIRECT(ADDRESS($G609,44))=0,INDIRECT(ADDRESS($G609,38))="UL"),INDIRECT(ADDRESS($G609,COLUMN())),0),0),IF($H609&gt;0,IF(AND(INDIRECT(ADDRESS($H609,44))=0,INDIRECT(ADDRESS($H609,38))="UL"),INDIRECT(ADDRESS($H609,COLUMN())),0),0),IF($I609&gt;0,IF(AND(INDIRECT(ADDRESS($I609,44))=0,INDIRECT(ADDRESS($I609,38))="UL"),INDIRECT(ADDRESS($I609,COLUMN())),0),0),IF($J609&gt;0,IF(AND(INDIRECT(ADDRESS($J609,44))=0,INDIRECT(ADDRESS($J609,38))="UL"),INDIRECT(ADDRESS($J609,COLUMN())),0),0),IF($K609&gt;0,IF(AND(INDIRECT(ADDRESS($K609,44))=0,INDIRECT(ADDRESS($K609,38))="UL"),INDIRECT(ADDRESS($K609,COLUMN())),0),0),IF($L609&gt;0,IF(AND(INDIRECT(ADDRESS($L609,44))=0,INDIRECT(ADDRESS($L609,38))="UL"),INDIRECT(ADDRESS($L609,COLUMN())),0),0),IF($M609&gt;0,IF(AND(INDIRECT(ADDRESS($M609,44))=0,INDIRECT(ADDRESS($M609,38))="UL"),INDIRECT(ADDRESS($M609,COLUMN())),0),0))</f>
        <v>0</v>
      </c>
      <c r="BC609" s="58" cm="1">
        <f t="array" aca="1" ref="BC609" ca="1">SUM(IF($C609&gt;0,IF(AND(INDIRECT(ADDRESS($C609,44))=0,INDIRECT(ADDRESS($C609,38))="UL"),INDIRECT(ADDRESS($C609,COLUMN())),0),0),IF($D609&gt;0,IF(AND(INDIRECT(ADDRESS($D609,44))=0,INDIRECT(ADDRESS($D609,38))="UL"),INDIRECT(ADDRESS($D609,COLUMN())),0),0),IF($E609&gt;0,IF(AND(INDIRECT(ADDRESS($E609,44))=0,INDIRECT(ADDRESS($E609,38))="UL"),INDIRECT(ADDRESS($E609,COLUMN())),0),0),IF($F609&gt;0,IF(AND(INDIRECT(ADDRESS($F609,44))=0,INDIRECT(ADDRESS($F609,38))="UL"),INDIRECT(ADDRESS($F609,COLUMN())),0),0),IF($G609&gt;0,IF(AND(INDIRECT(ADDRESS($G609,44))=0,INDIRECT(ADDRESS($G609,38))="UL"),INDIRECT(ADDRESS($G609,COLUMN())),0),0),IF($H609&gt;0,IF(AND(INDIRECT(ADDRESS($H609,44))=0,INDIRECT(ADDRESS($H609,38))="UL"),INDIRECT(ADDRESS($H609,COLUMN())),0),0),IF($I609&gt;0,IF(AND(INDIRECT(ADDRESS($I609,44))=0,INDIRECT(ADDRESS($I609,38))="UL"),INDIRECT(ADDRESS($I609,COLUMN())),0),0),IF($J609&gt;0,IF(AND(INDIRECT(ADDRESS($J609,44))=0,INDIRECT(ADDRESS($J609,38))="UL"),INDIRECT(ADDRESS($J609,COLUMN())),0),0),IF($K609&gt;0,IF(AND(INDIRECT(ADDRESS($K609,44))=0,INDIRECT(ADDRESS($K609,38))="UL"),INDIRECT(ADDRESS($K609,COLUMN())),0),0),IF($L609&gt;0,IF(AND(INDIRECT(ADDRESS($L609,44))=0,INDIRECT(ADDRESS($L609,38))="UL"),INDIRECT(ADDRESS($L609,COLUMN())),0),0),IF($M609&gt;0,IF(AND(INDIRECT(ADDRESS($M609,44))=0,INDIRECT(ADDRESS($M609,38))="UL"),INDIRECT(ADDRESS($M609,COLUMN())),0),0))</f>
        <v>0</v>
      </c>
      <c r="BD609" s="58" cm="1">
        <f t="array" aca="1" ref="BD609" ca="1">SUM(IF($C609&gt;0,IF(AND(INDIRECT(ADDRESS($C609,44))=0,INDIRECT(ADDRESS($C609,38))="UL"),INDIRECT(ADDRESS($C609,COLUMN())),0),0),IF($D609&gt;0,IF(AND(INDIRECT(ADDRESS($D609,44))=0,INDIRECT(ADDRESS($D609,38))="UL"),INDIRECT(ADDRESS($D609,COLUMN())),0),0),IF($E609&gt;0,IF(AND(INDIRECT(ADDRESS($E609,44))=0,INDIRECT(ADDRESS($E609,38))="UL"),INDIRECT(ADDRESS($E609,COLUMN())),0),0),IF($F609&gt;0,IF(AND(INDIRECT(ADDRESS($F609,44))=0,INDIRECT(ADDRESS($F609,38))="UL"),INDIRECT(ADDRESS($F609,COLUMN())),0),0),IF($G609&gt;0,IF(AND(INDIRECT(ADDRESS($G609,44))=0,INDIRECT(ADDRESS($G609,38))="UL"),INDIRECT(ADDRESS($G609,COLUMN())),0),0),IF($H609&gt;0,IF(AND(INDIRECT(ADDRESS($H609,44))=0,INDIRECT(ADDRESS($H609,38))="UL"),INDIRECT(ADDRESS($H609,COLUMN())),0),0),IF($I609&gt;0,IF(AND(INDIRECT(ADDRESS($I609,44))=0,INDIRECT(ADDRESS($I609,38))="UL"),INDIRECT(ADDRESS($I609,COLUMN())),0),0),IF($J609&gt;0,IF(AND(INDIRECT(ADDRESS($J609,44))=0,INDIRECT(ADDRESS($J609,38))="UL"),INDIRECT(ADDRESS($J609,COLUMN())),0),0),IF($K609&gt;0,IF(AND(INDIRECT(ADDRESS($K609,44))=0,INDIRECT(ADDRESS($K609,38))="UL"),INDIRECT(ADDRESS($K609,COLUMN())),0),0),IF($L609&gt;0,IF(AND(INDIRECT(ADDRESS($L609,44))=0,INDIRECT(ADDRESS($L609,38))="UL"),INDIRECT(ADDRESS($L609,COLUMN())),0),0),IF($M609&gt;0,IF(AND(INDIRECT(ADDRESS($M609,44))=0,INDIRECT(ADDRESS($M609,38))="UL"),INDIRECT(ADDRESS($M609,COLUMN())),0),0))</f>
        <v>0</v>
      </c>
      <c r="BE609" s="57">
        <f t="shared" ca="1" si="413"/>
        <v>0</v>
      </c>
      <c r="BF609" s="57" cm="1">
        <f t="array" aca="1" ref="BF609" ca="1">SUM(IF($C609&gt;0,IF(INDIRECT(ADDRESS($C609,45))=1,INDIRECT(ADDRESS($C609,52))*INDIRECT(ADDRESS($C609,42))/5,0),0), IF($D609&gt;0,IF(INDIRECT(ADDRESS($D609,45))=1,INDIRECT(ADDRESS($D609,52))*INDIRECT(ADDRESS($D609,42))/5,0),0), IF($E609&gt;0,IF(INDIRECT(ADDRESS($E609,45))=1,INDIRECT(ADDRESS($E609,52))*INDIRECT(ADDRESS($E609,42))/5,0),0), IF($F609&gt;0,IF(INDIRECT(ADDRESS($F609,45))=1,INDIRECT(ADDRESS($F609,52))*INDIRECT(ADDRESS($F609,42))/5,0),0), IF($G609&gt;0,IF(INDIRECT(ADDRESS($G609,45))=1,INDIRECT(ADDRESS($G609,52))*INDIRECT(ADDRESS($G609,42))/5,0),0), IF($H609&gt;0,IF(INDIRECT(ADDRESS($H609,45))=1,INDIRECT(ADDRESS($H609,52))*INDIRECT(ADDRESS($H609,42))/5,0),0)
)*$BF$296/100</f>
        <v>0</v>
      </c>
      <c r="BG609" s="19"/>
      <c r="BH609" s="57" cm="1">
        <f t="array" aca="1" ref="BH609" ca="1">SUM(IF($C609&gt;0,IF(AND(INDIRECT(ADDRESS($C609,44))=0,INDIRECT(ADDRESS($C609,38))&lt;&gt;"UL"),INDIRECT(ADDRESS($C609,COLUMN()-11)),0),0),IF($D609&gt;0,IF(AND(INDIRECT(ADDRESS($D609,44))=0,INDIRECT(ADDRESS($D609,38))&lt;&gt;"UL"),INDIRECT(ADDRESS($D609,COLUMN()-11)),0),0),IF($E609&gt;0,IF(AND(INDIRECT(ADDRESS($E609,44))=0,INDIRECT(ADDRESS($E609,38))&lt;&gt;"UL"),INDIRECT(ADDRESS($E609,COLUMN()-11)),0),0),IF($F609&gt;0,IF(AND(INDIRECT(ADDRESS($F609,44))=0,INDIRECT(ADDRESS($F609,38))&lt;&gt;"UL"),INDIRECT(ADDRESS($F609,COLUMN()-11)),0),0),IF($G609&gt;0,IF(AND(INDIRECT(ADDRESS($G609,44))=0,INDIRECT(ADDRESS($G609,38))&lt;&gt;"UL"),INDIRECT(ADDRESS($G609,COLUMN()-11)),0),0),IF($H609&gt;0,IF(AND(INDIRECT(ADDRESS($H609,44))=0,INDIRECT(ADDRESS($H609,38))&lt;&gt;"UL"),INDIRECT(ADDRESS($H609,COLUMN()-11)),0),0),IF($I609&gt;0,IF(AND(INDIRECT(ADDRESS($I609,44))=0,INDIRECT(ADDRESS($I609,38))&lt;&gt;"UL"),INDIRECT(ADDRESS($I609,COLUMN()-11)),0),0),IF($J609&gt;0,IF(AND(INDIRECT(ADDRESS($J609,44))=0,INDIRECT(ADDRESS($J609,38))&lt;&gt;"UL"),INDIRECT(ADDRESS($J609,COLUMN()-11)),0),0),IF($K609&gt;0,IF(AND(INDIRECT(ADDRESS($K609,44))=0,INDIRECT(ADDRESS($K609,38))&lt;&gt;"UL"),INDIRECT(ADDRESS($K609,COLUMN()-11)),0),0),IF($L609&gt;0,IF(AND(INDIRECT(ADDRESS($L609,44))=0,INDIRECT(ADDRESS($L609,38))&lt;&gt;"UL"),INDIRECT(ADDRESS($L609,COLUMN()-11)),0),0),IF($M609&gt;0,IF(AND(INDIRECT(ADDRESS($M609,44))=0,INDIRECT(ADDRESS($M609,38))&lt;&gt;"UL"),INDIRECT(ADDRESS($M609,COLUMN()-11)),0),0))</f>
        <v>0</v>
      </c>
      <c r="BI609" s="57" cm="1">
        <f t="array" aca="1" ref="BI609" ca="1">SUM(IF($C609&gt;0,IF(AND(INDIRECT(ADDRESS($C609,44))=0,INDIRECT(ADDRESS($C609,38))&lt;&gt;"UL"),INDIRECT(ADDRESS($C609,COLUMN()-11)),0),0),IF($D609&gt;0,IF(AND(INDIRECT(ADDRESS($D609,44))=0,INDIRECT(ADDRESS($D609,38))&lt;&gt;"UL"),INDIRECT(ADDRESS($D609,COLUMN()-11)),0),0),IF($E609&gt;0,IF(AND(INDIRECT(ADDRESS($E609,44))=0,INDIRECT(ADDRESS($E609,38))&lt;&gt;"UL"),INDIRECT(ADDRESS($E609,COLUMN()-11)),0),0),IF($F609&gt;0,IF(AND(INDIRECT(ADDRESS($F609,44))=0,INDIRECT(ADDRESS($F609,38))&lt;&gt;"UL"),INDIRECT(ADDRESS($F609,COLUMN()-11)),0),0),IF($G609&gt;0,IF(AND(INDIRECT(ADDRESS($G609,44))=0,INDIRECT(ADDRESS($G609,38))&lt;&gt;"UL"),INDIRECT(ADDRESS($G609,COLUMN()-11)),0),0),IF($H609&gt;0,IF(AND(INDIRECT(ADDRESS($H609,44))=0,INDIRECT(ADDRESS($H609,38))&lt;&gt;"UL"),INDIRECT(ADDRESS($H609,COLUMN()-11)),0),0),IF($I609&gt;0,IF(AND(INDIRECT(ADDRESS($I609,44))=0,INDIRECT(ADDRESS($I609,38))&lt;&gt;"UL"),INDIRECT(ADDRESS($I609,COLUMN()-11)),0),0),IF($J609&gt;0,IF(AND(INDIRECT(ADDRESS($J609,44))=0,INDIRECT(ADDRESS($J609,38))&lt;&gt;"UL"),INDIRECT(ADDRESS($J609,COLUMN()-11)),0),0),IF($K609&gt;0,IF(AND(INDIRECT(ADDRESS($K609,44))=0,INDIRECT(ADDRESS($K609,38))&lt;&gt;"UL"),INDIRECT(ADDRESS($K609,COLUMN()-11)),0),0),IF($L609&gt;0,IF(AND(INDIRECT(ADDRESS($L609,44))=0,INDIRECT(ADDRESS($L609,38))&lt;&gt;"UL"),INDIRECT(ADDRESS($L609,COLUMN()-11)),0),0),IF($M609&gt;0,IF(AND(INDIRECT(ADDRESS($M609,44))=0,INDIRECT(ADDRESS($M609,38))&lt;&gt;"UL"),INDIRECT(ADDRESS($M609,COLUMN()-11)),0),0))</f>
        <v>0</v>
      </c>
      <c r="BJ609" s="57" cm="1">
        <f t="array" aca="1" ref="BJ609" ca="1">SUM(IF($C609&gt;0,IF(AND(INDIRECT(ADDRESS($C609,44))=0,INDIRECT(ADDRESS($C609,38))&lt;&gt;"UL"),INDIRECT(ADDRESS($C609,COLUMN()-11)),0),0),IF($D609&gt;0,IF(AND(INDIRECT(ADDRESS($D609,44))=0,INDIRECT(ADDRESS($D609,38))&lt;&gt;"UL"),INDIRECT(ADDRESS($D609,COLUMN()-11)),0),0),IF($E609&gt;0,IF(AND(INDIRECT(ADDRESS($E609,44))=0,INDIRECT(ADDRESS($E609,38))&lt;&gt;"UL"),INDIRECT(ADDRESS($E609,COLUMN()-11)),0),0),IF($F609&gt;0,IF(AND(INDIRECT(ADDRESS($F609,44))=0,INDIRECT(ADDRESS($F609,38))&lt;&gt;"UL"),INDIRECT(ADDRESS($F609,COLUMN()-11)),0),0),IF($G609&gt;0,IF(AND(INDIRECT(ADDRESS($G609,44))=0,INDIRECT(ADDRESS($G609,38))&lt;&gt;"UL"),INDIRECT(ADDRESS($G609,COLUMN()-11)),0),0),IF($H609&gt;0,IF(AND(INDIRECT(ADDRESS($H609,44))=0,INDIRECT(ADDRESS($H609,38))&lt;&gt;"UL"),INDIRECT(ADDRESS($H609,COLUMN()-11)),0),0),IF($I609&gt;0,IF(AND(INDIRECT(ADDRESS($I609,44))=0,INDIRECT(ADDRESS($I609,38))&lt;&gt;"UL"),INDIRECT(ADDRESS($I609,COLUMN()-11)),0),0),IF($J609&gt;0,IF(AND(INDIRECT(ADDRESS($J609,44))=0,INDIRECT(ADDRESS($J609,38))&lt;&gt;"UL"),INDIRECT(ADDRESS($J609,COLUMN()-11)),0),0),IF($K609&gt;0,IF(AND(INDIRECT(ADDRESS($K609,44))=0,INDIRECT(ADDRESS($K609,38))&lt;&gt;"UL"),INDIRECT(ADDRESS($K609,COLUMN()-11)),0),0),IF($L609&gt;0,IF(AND(INDIRECT(ADDRESS($L609,44))=0,INDIRECT(ADDRESS($L609,38))&lt;&gt;"UL"),INDIRECT(ADDRESS($L609,COLUMN()-11)),0),0),IF($M609&gt;0,IF(AND(INDIRECT(ADDRESS($M609,44))=0,INDIRECT(ADDRESS($M609,38))&lt;&gt;"UL"),INDIRECT(ADDRESS($M609,COLUMN()-11)),0),0))</f>
        <v>0</v>
      </c>
      <c r="BK609" s="57">
        <f t="shared" ca="1" si="414"/>
        <v>0</v>
      </c>
      <c r="BL609" s="58">
        <f t="shared" ca="1" si="415"/>
        <v>0</v>
      </c>
      <c r="BM609" s="57" cm="1">
        <f t="array" aca="1" ref="BM609" ca="1">SUM(IF($C609&gt;0,IF(AND(INDIRECT(ADDRESS($C609,44))=0,INDIRECT(ADDRESS($C609,38))&lt;&gt;"UL"),INDIRECT(ADDRESS($C609,COLUMN()-12)),0),0), IF($D609&gt;0,IF(AND(INDIRECT(ADDRESS($D609,44))=0,INDIRECT(ADDRESS($D609,38))&lt;&gt;"UL"),INDIRECT(ADDRESS($D609,COLUMN()-12)),0),0), IF($E609&gt;0,IF(AND(INDIRECT(ADDRESS($E609,44))=0,INDIRECT(ADDRESS($E609,38))&lt;&gt;"UL"),INDIRECT(ADDRESS($E609,COLUMN()-12)),0),0), IF($F609&gt;0,IF(AND(INDIRECT(ADDRESS($F609,44))=0,INDIRECT(ADDRESS($F609,38))&lt;&gt;"UL"),INDIRECT(ADDRESS($F609,COLUMN()-12)),0),0), IF($G609&gt;0,IF(AND(INDIRECT(ADDRESS($G609,44))=0,INDIRECT(ADDRESS($G609,38))&lt;&gt;"UL"),INDIRECT(ADDRESS($G609,COLUMN()-12)),0),0), IF($H609&gt;0,IF(AND(INDIRECT(ADDRESS($H609,44))=0,INDIRECT(ADDRESS($H609,38))&lt;&gt;"UL"),INDIRECT(ADDRESS($H609,COLUMN()-12)),0),0), IF($I609&gt;0,IF(AND(INDIRECT(ADDRESS($I609,44))=0,INDIRECT(ADDRESS($I609,38))&lt;&gt;"UL"),INDIRECT(ADDRESS($I609,COLUMN()-12)),0),0), IF($J609&gt;0,IF(AND(INDIRECT(ADDRESS($J609,44))=0,INDIRECT(ADDRESS($J609,38))&lt;&gt;"UL"),INDIRECT(ADDRESS($J609,COLUMN()-12)),0),0), IF($K609&gt;0,IF(AND(INDIRECT(ADDRESS($K609,44))=0,INDIRECT(ADDRESS($K609,38))&lt;&gt;"UL"),INDIRECT(ADDRESS($K609,COLUMN()-11)),0),0), IF($L609&gt;0,IF(AND(INDIRECT(ADDRESS($L609,44))=0,INDIRECT(ADDRESS($L609,38))&lt;&gt;"UL"),INDIRECT(ADDRESS($L609,COLUMN()-11)),0),0), IF($M609&gt;0,IF(AND(INDIRECT(ADDRESS($M609,44))=0,INDIRECT(ADDRESS($M609,38))&lt;&gt;"UL"),INDIRECT(ADDRESS($M609,COLUMN()-11)),0),0))</f>
        <v>0</v>
      </c>
      <c r="BN609" s="57" cm="1">
        <f t="array" aca="1" ref="BN609" ca="1">SUM(IF($C609&gt;0,IF(AND(INDIRECT(ADDRESS($C609,44))=0,INDIRECT(ADDRESS($C609,38))&lt;&gt;"UL"),INDIRECT(ADDRESS($C609,COLUMN()-12)),0),0), IF($D609&gt;0,IF(AND(INDIRECT(ADDRESS($D609,44))=0,INDIRECT(ADDRESS($D609,38))&lt;&gt;"UL"),INDIRECT(ADDRESS($D609,COLUMN()-12)),0),0), IF($E609&gt;0,IF(AND(INDIRECT(ADDRESS($E609,44))=0,INDIRECT(ADDRESS($E609,38))&lt;&gt;"UL"),INDIRECT(ADDRESS($E609,COLUMN()-12)),0),0), IF($F609&gt;0,IF(AND(INDIRECT(ADDRESS($F609,44))=0,INDIRECT(ADDRESS($F609,38))&lt;&gt;"UL"),INDIRECT(ADDRESS($F609,COLUMN()-12)),0),0), IF($G609&gt;0,IF(AND(INDIRECT(ADDRESS($G609,44))=0,INDIRECT(ADDRESS($G609,38))&lt;&gt;"UL"),INDIRECT(ADDRESS($G609,COLUMN()-12)),0),0), IF($H609&gt;0,IF(AND(INDIRECT(ADDRESS($H609,44))=0,INDIRECT(ADDRESS($H609,38))&lt;&gt;"UL"),INDIRECT(ADDRESS($H609,COLUMN()-12)),0),0), IF($I609&gt;0,IF(AND(INDIRECT(ADDRESS($I609,44))=0,INDIRECT(ADDRESS($I609,38))&lt;&gt;"UL"),INDIRECT(ADDRESS($I609,COLUMN()-12)),0),0), IF($J609&gt;0,IF(AND(INDIRECT(ADDRESS($J609,44))=0,INDIRECT(ADDRESS($J609,38))&lt;&gt;"UL"),INDIRECT(ADDRESS($J609,COLUMN()-12)),0),0), IF($K609&gt;0,IF(AND(INDIRECT(ADDRESS($K609,44))=0,INDIRECT(ADDRESS($K609,38))&lt;&gt;"UL"),INDIRECT(ADDRESS($K609,COLUMN()-11)),0),0), IF($L609&gt;0,IF(AND(INDIRECT(ADDRESS($L609,44))=0,INDIRECT(ADDRESS($L609,38))&lt;&gt;"UL"),INDIRECT(ADDRESS($L609,COLUMN()-11)),0),0), IF($M609&gt;0,IF(AND(INDIRECT(ADDRESS($M609,44))=0,INDIRECT(ADDRESS($M609,38))&lt;&gt;"UL"),INDIRECT(ADDRESS($M609,COLUMN()-11)),0),0))</f>
        <v>0</v>
      </c>
      <c r="BO609" s="57" cm="1">
        <f t="array" aca="1" ref="BO609" ca="1">SUM(IF($C609&gt;0,IF(AND(INDIRECT(ADDRESS($C609,44))=0,INDIRECT(ADDRESS($C609,38))&lt;&gt;"UL"),INDIRECT(ADDRESS($C609,COLUMN()-12)),0),0), IF($D609&gt;0,IF(AND(INDIRECT(ADDRESS($D609,44))=0,INDIRECT(ADDRESS($D609,38))&lt;&gt;"UL"),INDIRECT(ADDRESS($D609,COLUMN()-12)),0),0), IF($E609&gt;0,IF(AND(INDIRECT(ADDRESS($E609,44))=0,INDIRECT(ADDRESS($E609,38))&lt;&gt;"UL"),INDIRECT(ADDRESS($E609,COLUMN()-12)),0),0), IF($F609&gt;0,IF(AND(INDIRECT(ADDRESS($F609,44))=0,INDIRECT(ADDRESS($F609,38))&lt;&gt;"UL"),INDIRECT(ADDRESS($F609,COLUMN()-12)),0),0), IF($G609&gt;0,IF(AND(INDIRECT(ADDRESS($G609,44))=0,INDIRECT(ADDRESS($G609,38))&lt;&gt;"UL"),INDIRECT(ADDRESS($G609,COLUMN()-12)),0),0), IF($H609&gt;0,IF(AND(INDIRECT(ADDRESS($H609,44))=0,INDIRECT(ADDRESS($H609,38))&lt;&gt;"UL"),INDIRECT(ADDRESS($H609,COLUMN()-12)),0),0), IF($I609&gt;0,IF(AND(INDIRECT(ADDRESS($I609,44))=0,INDIRECT(ADDRESS($I609,38))&lt;&gt;"UL"),INDIRECT(ADDRESS($I609,COLUMN()-12)),0),0), IF($J609&gt;0,IF(AND(INDIRECT(ADDRESS($J609,44))=0,INDIRECT(ADDRESS($J609,38))&lt;&gt;"UL"),INDIRECT(ADDRESS($J609,COLUMN()-12)),0),0), IF($K609&gt;0,IF(AND(INDIRECT(ADDRESS($K609,44))=0,INDIRECT(ADDRESS($K609,38))&lt;&gt;"UL"),INDIRECT(ADDRESS($K609,COLUMN()-11)),0),0), IF($L609&gt;0,IF(AND(INDIRECT(ADDRESS($L609,44))=0,INDIRECT(ADDRESS($L609,38))&lt;&gt;"UL"),INDIRECT(ADDRESS($L609,COLUMN()-11)),0),0), IF($M609&gt;0,IF(AND(INDIRECT(ADDRESS($M609,44))=0,INDIRECT(ADDRESS($M609,38))&lt;&gt;"UL"),INDIRECT(ADDRESS($M609,COLUMN()-11)),0),0))</f>
        <v>0</v>
      </c>
      <c r="BP609" s="57" cm="1">
        <f t="array" aca="1" ref="BP609" ca="1">SUM(IF($C609&gt;0,IF(AND(INDIRECT(ADDRESS($C609,44))=0,INDIRECT(ADDRESS($C609,38))&lt;&gt;"UL"),INDIRECT(ADDRESS($C609,COLUMN()-12)),0),0), IF($D609&gt;0,IF(AND(INDIRECT(ADDRESS($D609,44))=0,INDIRECT(ADDRESS($D609,38))&lt;&gt;"UL"),INDIRECT(ADDRESS($D609,COLUMN()-12)),0),0), IF($E609&gt;0,IF(AND(INDIRECT(ADDRESS($E609,44))=0,INDIRECT(ADDRESS($E609,38))&lt;&gt;"UL"),INDIRECT(ADDRESS($E609,COLUMN()-12)),0),0), IF($F609&gt;0,IF(AND(INDIRECT(ADDRESS($F609,44))=0,INDIRECT(ADDRESS($F609,38))&lt;&gt;"UL"),INDIRECT(ADDRESS($F609,COLUMN()-12)),0),0), IF($G609&gt;0,IF(AND(INDIRECT(ADDRESS($G609,44))=0,INDIRECT(ADDRESS($G609,38))&lt;&gt;"UL"),INDIRECT(ADDRESS($G609,COLUMN()-12)),0),0), IF($H609&gt;0,IF(AND(INDIRECT(ADDRESS($H609,44))=0,INDIRECT(ADDRESS($H609,38))&lt;&gt;"UL"),INDIRECT(ADDRESS($H609,COLUMN()-12)),0),0), IF($I609&gt;0,IF(AND(INDIRECT(ADDRESS($I609,44))=0,INDIRECT(ADDRESS($I609,38))&lt;&gt;"UL"),INDIRECT(ADDRESS($I609,COLUMN()-12)),0),0), IF($J609&gt;0,IF(AND(INDIRECT(ADDRESS($J609,44))=0,INDIRECT(ADDRESS($J609,38))&lt;&gt;"UL"),INDIRECT(ADDRESS($J609,COLUMN()-12)),0),0), IF($K609&gt;0,IF(AND(INDIRECT(ADDRESS($K609,44))=0,INDIRECT(ADDRESS($K609,38))&lt;&gt;"UL"),INDIRECT(ADDRESS($K609,COLUMN()-11)),0),0), IF($L609&gt;0,IF(AND(INDIRECT(ADDRESS($L609,44))=0,INDIRECT(ADDRESS($L609,38))&lt;&gt;"UL"),INDIRECT(ADDRESS($L609,COLUMN()-11)),0),0), IF($M609&gt;0,IF(AND(INDIRECT(ADDRESS($M609,44))=0,INDIRECT(ADDRESS($M609,38))&lt;&gt;"UL"),INDIRECT(ADDRESS($M609,COLUMN()-11)),0),0))</f>
        <v>0</v>
      </c>
      <c r="BQ609" s="57">
        <f t="shared" ca="1" si="416"/>
        <v>0</v>
      </c>
      <c r="BR609" s="161"/>
      <c r="BS609" s="56"/>
      <c r="BT609" s="56"/>
      <c r="BU609" s="87"/>
      <c r="BV609" s="57"/>
      <c r="BW609" s="57"/>
      <c r="BX609" s="57"/>
      <c r="BY609" s="57"/>
      <c r="BZ609" s="57"/>
      <c r="CA609" s="57"/>
      <c r="CB609" s="57"/>
      <c r="CC609" s="57"/>
      <c r="CD609" s="57"/>
      <c r="CE609" s="57"/>
      <c r="CF609" s="57"/>
      <c r="CG609" s="57"/>
      <c r="CH609" s="57"/>
      <c r="CI609" s="19"/>
      <c r="CJ609" s="19"/>
      <c r="CK609" s="57"/>
      <c r="CL609" s="57"/>
      <c r="CM609" s="56"/>
      <c r="CN609" s="59"/>
    </row>
    <row r="610" spans="1:92" x14ac:dyDescent="0.25">
      <c r="AG610" s="1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</row>
    <row r="611" spans="1:92" x14ac:dyDescent="0.25">
      <c r="AG611" s="1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</row>
    <row r="612" spans="1:92" x14ac:dyDescent="0.25">
      <c r="AG612" s="1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</row>
    <row r="613" spans="1:92" x14ac:dyDescent="0.25">
      <c r="AG613" s="1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</row>
    <row r="614" spans="1:92" x14ac:dyDescent="0.25">
      <c r="AG614" s="1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</row>
    <row r="615" spans="1:92" x14ac:dyDescent="0.25">
      <c r="AG615" s="1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</row>
    <row r="616" spans="1:92" x14ac:dyDescent="0.25">
      <c r="AG616" s="1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</row>
    <row r="618" spans="1:92" ht="15.5" x14ac:dyDescent="0.25">
      <c r="A618" s="12" t="s">
        <v>452</v>
      </c>
      <c r="B618" s="134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"/>
      <c r="O618" s="13"/>
      <c r="P618" s="13"/>
      <c r="Q618" s="13"/>
      <c r="R618" s="13"/>
      <c r="S618" s="14"/>
      <c r="T618" s="13"/>
      <c r="U618" s="13"/>
      <c r="V618" s="13"/>
      <c r="W618" s="13"/>
      <c r="Z618" s="14"/>
      <c r="AA618" s="15"/>
      <c r="AF618" s="15"/>
      <c r="AG618" s="15"/>
      <c r="BR618" s="16"/>
      <c r="BS618" s="1"/>
      <c r="BT618" s="4"/>
      <c r="BU618" s="4"/>
      <c r="CM618" s="81"/>
      <c r="CN618" s="13"/>
    </row>
    <row r="619" spans="1:92" ht="15.5" x14ac:dyDescent="0.25">
      <c r="A619" s="12"/>
      <c r="B619" s="134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"/>
      <c r="O619" s="13"/>
      <c r="P619" s="13"/>
      <c r="Q619" s="13"/>
      <c r="R619" s="13"/>
      <c r="S619" s="14"/>
      <c r="T619" s="13"/>
      <c r="U619" s="13"/>
      <c r="V619" s="13"/>
      <c r="W619" s="13"/>
      <c r="Z619" s="14"/>
      <c r="AA619" s="15"/>
      <c r="AF619" s="15"/>
      <c r="AG619" s="15"/>
      <c r="BR619" s="16"/>
      <c r="BS619" s="1"/>
      <c r="BT619" s="4"/>
      <c r="BU619" s="4"/>
      <c r="CM619" s="81"/>
      <c r="CN619" s="13"/>
    </row>
    <row r="620" spans="1:92" ht="13" x14ac:dyDescent="0.25">
      <c r="A620" s="17" t="s">
        <v>61</v>
      </c>
      <c r="B620" s="135"/>
      <c r="C620" s="135"/>
      <c r="D620" s="135"/>
      <c r="E620" s="135"/>
      <c r="F620" s="135"/>
      <c r="G620" s="135"/>
      <c r="H620" s="135"/>
      <c r="I620" s="135"/>
      <c r="J620" s="135"/>
      <c r="K620" s="135"/>
      <c r="L620" s="135"/>
      <c r="M620" s="135"/>
      <c r="N620" s="13"/>
      <c r="O620" s="13"/>
      <c r="P620" s="13"/>
      <c r="Q620" s="13"/>
      <c r="R620" s="13"/>
      <c r="S620" s="14"/>
      <c r="T620" s="13"/>
      <c r="U620" s="13"/>
      <c r="V620" s="13"/>
      <c r="W620" s="13"/>
      <c r="Z620" s="14"/>
      <c r="AA620" s="15"/>
      <c r="AF620" s="15"/>
      <c r="AG620" s="15"/>
      <c r="BR620" s="16"/>
      <c r="BS620" s="1"/>
      <c r="BT620" s="4"/>
      <c r="BU620" s="4"/>
      <c r="CM620" s="82"/>
      <c r="CN620" s="13"/>
    </row>
    <row r="621" spans="1:92" x14ac:dyDescent="0.25">
      <c r="A621" s="15" t="s">
        <v>392</v>
      </c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3">
        <v>28</v>
      </c>
      <c r="O621" s="13" t="s">
        <v>70</v>
      </c>
      <c r="P621" s="13">
        <v>6</v>
      </c>
      <c r="Q621" s="13"/>
      <c r="R621" s="13"/>
      <c r="S621" s="14">
        <v>1</v>
      </c>
      <c r="T621" s="165" t="s">
        <v>65</v>
      </c>
      <c r="U621" s="13">
        <v>7</v>
      </c>
      <c r="V621" s="13"/>
      <c r="W621" s="13">
        <v>3</v>
      </c>
      <c r="X621" s="1">
        <v>4</v>
      </c>
      <c r="Y621" s="1">
        <v>1</v>
      </c>
      <c r="Z621" s="14">
        <v>4</v>
      </c>
      <c r="AA621" s="15" t="s">
        <v>393</v>
      </c>
      <c r="AB621" s="56">
        <f>((U621/8)^$V$296)*((((X621-(Y621-1)/2)/8)^$X$296)*((S621/3)^$S$296))*(((8-W621)/6)^$W$296)</f>
        <v>0.65930010683215923</v>
      </c>
      <c r="AC621" s="56">
        <f>SUM(((25/N621)^$Z$296)*(AB621/$AB$34))</f>
        <v>0.76280759797903652</v>
      </c>
      <c r="AD621" s="56">
        <f>(P621/($CN$34*(1/AC621)))</f>
        <v>3.9798657285862782</v>
      </c>
      <c r="AF621" s="15"/>
      <c r="AH621" s="1"/>
      <c r="AI621" s="1"/>
      <c r="AJ621" s="1"/>
      <c r="AK621"/>
      <c r="AL621"/>
      <c r="AM621"/>
      <c r="AN621"/>
      <c r="AU621" s="4"/>
      <c r="BC621" s="16"/>
      <c r="BG621" s="4"/>
      <c r="BH621" s="4"/>
      <c r="BI621" s="4"/>
      <c r="BJ621" s="4"/>
      <c r="BK621" s="4"/>
      <c r="BL621" s="4"/>
      <c r="BM621" s="4"/>
      <c r="BN621" s="4"/>
      <c r="BO621" s="4"/>
      <c r="BP621" s="84"/>
      <c r="BQ621" s="84"/>
      <c r="BR621" s="4"/>
      <c r="BS621" s="4"/>
      <c r="BT621" s="4"/>
      <c r="BU621" s="4"/>
      <c r="CC621" s="16"/>
      <c r="CD621" s="16"/>
      <c r="CE621" s="16"/>
      <c r="CG621" s="3"/>
      <c r="CH621"/>
      <c r="CI621"/>
      <c r="CJ621"/>
      <c r="CK621"/>
      <c r="CL621"/>
      <c r="CM621"/>
    </row>
    <row r="622" spans="1:92" x14ac:dyDescent="0.25">
      <c r="A622" s="15" t="s">
        <v>394</v>
      </c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3">
        <v>30</v>
      </c>
      <c r="O622" s="13" t="s">
        <v>63</v>
      </c>
      <c r="P622" s="13">
        <v>2</v>
      </c>
      <c r="Q622" s="13"/>
      <c r="R622" s="13"/>
      <c r="S622" s="14">
        <v>2</v>
      </c>
      <c r="T622" s="165" t="s">
        <v>178</v>
      </c>
      <c r="U622" s="13">
        <v>8</v>
      </c>
      <c r="V622" s="13"/>
      <c r="W622" s="13">
        <v>3</v>
      </c>
      <c r="X622" s="1">
        <v>4</v>
      </c>
      <c r="Y622" s="1">
        <v>0</v>
      </c>
      <c r="Z622" s="14">
        <v>3</v>
      </c>
      <c r="AA622" s="15"/>
      <c r="AB622" s="56">
        <f>((U622/8)^$V$296)*((((X622-(Y622-1)/2)/8)^$X$296)*((S622/3)^$S$296))*(((8-W622)/6)^$W$296)</f>
        <v>0.78438473112252971</v>
      </c>
      <c r="AC622" s="56">
        <f>SUM(((25/N622)^$Z$296)*(AB622/$AB$34))</f>
        <v>0.86176445649918731</v>
      </c>
      <c r="AD622" s="56">
        <f>(P622/($CN$34*(1/AC622)))</f>
        <v>1.4987207939116303</v>
      </c>
      <c r="AF622" s="15"/>
      <c r="AH622" s="1"/>
      <c r="AI622" s="1"/>
      <c r="AJ622" s="1"/>
      <c r="AK622"/>
      <c r="AL622"/>
      <c r="AM622"/>
      <c r="AN622"/>
      <c r="AU622" s="4"/>
      <c r="BC622" s="16"/>
      <c r="BG622" s="4"/>
      <c r="BH622" s="4"/>
      <c r="BI622" s="4"/>
      <c r="BJ622" s="4"/>
      <c r="BK622" s="4"/>
      <c r="BL622" s="4"/>
      <c r="BM622" s="4"/>
      <c r="BN622" s="4"/>
      <c r="BO622" s="4"/>
      <c r="BP622" s="84"/>
      <c r="BQ622" s="84"/>
      <c r="BR622" s="4"/>
      <c r="BS622" s="4"/>
      <c r="BT622" s="4"/>
      <c r="BU622" s="4"/>
      <c r="CC622" s="16"/>
      <c r="CD622" s="16"/>
      <c r="CE622" s="16"/>
      <c r="CG622" s="3"/>
      <c r="CH622"/>
      <c r="CI622"/>
      <c r="CJ622"/>
      <c r="CK622"/>
      <c r="CL622"/>
      <c r="CM622"/>
    </row>
    <row r="623" spans="1:92" x14ac:dyDescent="0.25">
      <c r="A623" s="15" t="s">
        <v>395</v>
      </c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3">
        <v>34</v>
      </c>
      <c r="O623" s="13" t="s">
        <v>63</v>
      </c>
      <c r="P623" s="13">
        <v>2</v>
      </c>
      <c r="Q623" s="13"/>
      <c r="R623" s="13"/>
      <c r="S623" s="14">
        <v>2</v>
      </c>
      <c r="T623" s="165" t="s">
        <v>178</v>
      </c>
      <c r="U623" s="13">
        <v>8</v>
      </c>
      <c r="V623" s="13"/>
      <c r="W623" s="13">
        <v>3</v>
      </c>
      <c r="X623" s="1">
        <v>4</v>
      </c>
      <c r="Y623" s="1">
        <v>0</v>
      </c>
      <c r="Z623" s="14">
        <v>3</v>
      </c>
      <c r="AA623" s="15"/>
      <c r="AB623" s="56">
        <f>((U623/8)^$V$296)*((((X623-(Y623-1)/2)/8)^$X$296)*((S623/3)^$S$296))*(((8-W623)/6)^$W$296)</f>
        <v>0.78438473112252971</v>
      </c>
      <c r="AC623" s="56">
        <f>SUM(((25/N623)^$Z$296)*(AB623/$AB$34))</f>
        <v>0.78454946555041594</v>
      </c>
      <c r="AD623" s="56">
        <f>(P623/($CN$34*(1/AC623)))</f>
        <v>1.3644338531311582</v>
      </c>
      <c r="AF623" s="15"/>
      <c r="AH623" s="1"/>
      <c r="AI623" s="1"/>
      <c r="AJ623" s="1"/>
      <c r="AK623"/>
      <c r="AL623"/>
      <c r="AM623"/>
      <c r="AN623"/>
      <c r="AU623" s="4"/>
      <c r="BC623" s="16"/>
      <c r="BG623" s="4"/>
      <c r="BH623" s="4"/>
      <c r="BI623" s="4"/>
      <c r="BJ623" s="4"/>
      <c r="BK623" s="4"/>
      <c r="BL623" s="4"/>
      <c r="BM623" s="4"/>
      <c r="BN623" s="4"/>
      <c r="BO623" s="4"/>
      <c r="BP623" s="84"/>
      <c r="BQ623" s="84"/>
      <c r="BR623" s="4"/>
      <c r="BS623" s="4"/>
      <c r="BT623" s="4"/>
      <c r="BU623" s="4"/>
      <c r="CC623" s="16"/>
      <c r="CD623" s="16"/>
      <c r="CE623" s="16"/>
      <c r="CG623" s="3"/>
      <c r="CH623"/>
      <c r="CI623"/>
      <c r="CJ623"/>
      <c r="CK623"/>
      <c r="CL623"/>
      <c r="CM623"/>
    </row>
    <row r="624" spans="1:92" x14ac:dyDescent="0.25">
      <c r="A624" s="15" t="s">
        <v>396</v>
      </c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3">
        <v>24</v>
      </c>
      <c r="O624" s="13" t="s">
        <v>63</v>
      </c>
      <c r="P624" s="13">
        <v>2</v>
      </c>
      <c r="Q624" s="13"/>
      <c r="R624" s="13"/>
      <c r="S624" s="14">
        <v>3</v>
      </c>
      <c r="T624" s="13" t="s">
        <v>178</v>
      </c>
      <c r="U624" s="13">
        <v>8</v>
      </c>
      <c r="V624" s="13"/>
      <c r="W624" s="13">
        <v>2</v>
      </c>
      <c r="X624" s="1">
        <v>3</v>
      </c>
      <c r="Y624" s="1">
        <v>0</v>
      </c>
      <c r="Z624" s="14">
        <v>3</v>
      </c>
      <c r="AA624" s="15" t="s">
        <v>397</v>
      </c>
      <c r="AB624" s="56">
        <f>((U624/8)^$V$296)*((((X624-(Y624-1)/2)/8)^$X$296)*((S624/3)^$S$296))*(((8-W624)/6)^$W$296)</f>
        <v>0.79665257782008647</v>
      </c>
      <c r="AC624" s="56">
        <f>SUM(((25/N624)^$Z$296)*(AB624/$AB$34))</f>
        <v>1.0346915970060546</v>
      </c>
      <c r="AD624" s="56">
        <f>(P624/($CN$34*(1/AC624)))</f>
        <v>1.7994636469670515</v>
      </c>
      <c r="AF624" s="15"/>
      <c r="AH624" s="1"/>
      <c r="AI624" s="1"/>
      <c r="AJ624" s="1"/>
      <c r="AK624"/>
      <c r="AL624"/>
      <c r="AM624"/>
      <c r="AN624"/>
      <c r="AU624" s="4"/>
      <c r="BC624" s="16"/>
      <c r="BG624" s="4"/>
      <c r="BH624" s="4"/>
      <c r="BI624" s="4"/>
      <c r="BJ624" s="4"/>
      <c r="BK624" s="4"/>
      <c r="BL624" s="4"/>
      <c r="BM624" s="4"/>
      <c r="BN624" s="4"/>
      <c r="BO624" s="4"/>
      <c r="BP624" s="84"/>
      <c r="BQ624" s="84"/>
      <c r="BR624" s="4"/>
      <c r="BS624" s="4"/>
      <c r="BT624" s="4"/>
      <c r="BU624" s="4"/>
      <c r="CC624" s="16"/>
      <c r="CD624" s="16"/>
      <c r="CE624" s="16"/>
      <c r="CG624" s="3"/>
      <c r="CH624"/>
      <c r="CI624"/>
      <c r="CJ624"/>
      <c r="CK624"/>
      <c r="CL624"/>
      <c r="CM624"/>
    </row>
    <row r="625" spans="1:92" x14ac:dyDescent="0.25">
      <c r="A625" s="15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4"/>
      <c r="T625" s="13"/>
      <c r="U625" s="13"/>
      <c r="V625" s="13"/>
      <c r="W625" s="13"/>
      <c r="Z625" s="14"/>
      <c r="AA625" s="15"/>
      <c r="AB625" s="56"/>
      <c r="AC625" s="56"/>
      <c r="AD625" s="56"/>
      <c r="AF625" s="15"/>
      <c r="AG625" s="15"/>
      <c r="BR625" s="16"/>
      <c r="BS625" s="1"/>
      <c r="BT625" s="4"/>
      <c r="BU625" s="4"/>
      <c r="CI625" s="19"/>
      <c r="CJ625" s="19"/>
      <c r="CK625" s="19"/>
      <c r="CM625" s="83"/>
      <c r="CN625" s="13"/>
    </row>
    <row r="628" spans="1:92" ht="13" x14ac:dyDescent="0.25">
      <c r="A628" s="17" t="s">
        <v>2</v>
      </c>
      <c r="B628" s="135"/>
      <c r="C628" s="135"/>
      <c r="D628" s="135"/>
      <c r="E628" s="135"/>
      <c r="F628" s="135"/>
      <c r="G628" s="135"/>
      <c r="H628" s="135"/>
      <c r="I628" s="135"/>
      <c r="J628" s="135"/>
      <c r="K628" s="135"/>
      <c r="L628" s="135"/>
      <c r="M628" s="135"/>
      <c r="N628" s="13"/>
      <c r="O628" s="13"/>
      <c r="P628" s="13"/>
      <c r="Q628" s="13"/>
      <c r="R628" s="13"/>
      <c r="S628" s="14"/>
      <c r="T628" s="13"/>
      <c r="U628" s="13"/>
      <c r="V628" s="13"/>
      <c r="W628" s="13"/>
      <c r="Z628" s="14"/>
      <c r="AA628" s="15"/>
      <c r="AF628" s="15"/>
      <c r="AG628" s="15"/>
      <c r="BR628" s="16"/>
      <c r="BS628" s="1"/>
      <c r="BT628" s="4"/>
      <c r="BU628" s="4"/>
      <c r="CM628" s="82"/>
      <c r="CN628" s="13"/>
    </row>
    <row r="629" spans="1:92" x14ac:dyDescent="0.25">
      <c r="A629" t="s">
        <v>398</v>
      </c>
      <c r="B629" s="13"/>
      <c r="C629" s="13"/>
      <c r="D629" s="13"/>
      <c r="E629" s="13"/>
      <c r="F629" s="13"/>
      <c r="G629" s="14"/>
      <c r="H629" s="13"/>
      <c r="I629" s="13"/>
      <c r="J629" s="13"/>
      <c r="K629" s="13"/>
      <c r="N629" s="14"/>
      <c r="O629" s="15"/>
      <c r="P629" s="3"/>
      <c r="Q629" s="3"/>
      <c r="R629" s="3"/>
      <c r="S629"/>
      <c r="T629"/>
      <c r="U629"/>
      <c r="V629"/>
      <c r="W629"/>
      <c r="X629"/>
      <c r="Y629"/>
      <c r="Z629"/>
      <c r="AA629"/>
      <c r="AB629"/>
      <c r="AC629"/>
      <c r="AD629"/>
      <c r="AF629" t="s">
        <v>398</v>
      </c>
      <c r="AG629" s="1" t="s">
        <v>81</v>
      </c>
      <c r="AH629" s="1">
        <v>4</v>
      </c>
      <c r="AI629" s="1">
        <v>3</v>
      </c>
      <c r="AJ629" s="1">
        <v>2</v>
      </c>
      <c r="AK629" s="1">
        <v>4</v>
      </c>
      <c r="AL629" s="1" t="s">
        <v>82</v>
      </c>
      <c r="AM629" s="1">
        <v>7</v>
      </c>
      <c r="AN629" s="13">
        <v>0</v>
      </c>
      <c r="AO629" s="13">
        <v>3</v>
      </c>
      <c r="AP629" s="13">
        <v>1</v>
      </c>
      <c r="AQ629" s="13"/>
      <c r="AR629" s="13"/>
      <c r="AS629" s="13"/>
      <c r="AT629" s="15"/>
      <c r="AU629" s="4" t="s">
        <v>33</v>
      </c>
      <c r="AV629" s="4">
        <f t="shared" ref="AV629:AX633" si="428">SUM(1/3*AH629*(7-$AK629+7-$AM629)/6)</f>
        <v>0.66666666666666663</v>
      </c>
      <c r="AW629" s="4">
        <f t="shared" si="428"/>
        <v>0.5</v>
      </c>
      <c r="AX629" s="4">
        <f t="shared" si="428"/>
        <v>0.33333333333333331</v>
      </c>
      <c r="AY629" s="27">
        <f>AV629</f>
        <v>0.66666666666666663</v>
      </c>
      <c r="AZ629" s="27">
        <f>SUM(AV629:AX629)/3</f>
        <v>0.49999999999999994</v>
      </c>
      <c r="BA629" s="27">
        <f>(((AX629+AW629*$AP$393)/(1+$AP$393)*AO629/3*2+(((AX629+AW629*$AP$393+AV629*$AP$393^2)/(1+$AP$393+$AP$393^2)*AO629/3*(AP629-1+AN629)/5)*3))/5)</f>
        <v>0.16666666666666669</v>
      </c>
      <c r="BB629" s="27">
        <f>(((AX629+AV629*$AP$393)/(1+$AP$393)*AO629/3*2+(((AX629+AV629*$AP$393+AW629*$AP$393^2)/(1+$AP$393+$AP$393^2)*AO629/3*(AP629-1+AN629)/5)*3))/5)</f>
        <v>0.2</v>
      </c>
      <c r="BC629" s="27">
        <f>(((AV629+AX629*$AP$393)/(1+$AP$393)*AO629/3*2+(((AV629+AX629*$AP$393+AW629*$AP$393^2)/(1+$AP$393+$AP$393^2)*AO629/3*(AP629-1+AN629)/5)*3))/5)</f>
        <v>0.2</v>
      </c>
      <c r="BD629" s="27">
        <f>(((AV629+AW629*$AP$393)/(1+$AP$393)*AO629/3*2+(((AV629+AW629*$AP$393+AX629*$AP$393^2)/(1+$AP$393+$AP$393^2)*AO629/3*(AP629-1+AN629)/5)*3))/5)</f>
        <v>0.23333333333333331</v>
      </c>
      <c r="BF629" s="16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84"/>
      <c r="BT629" s="84"/>
      <c r="BU629" s="4"/>
      <c r="BV629" s="27">
        <f>(1/3*ROUNDUP((AI629/2),0)*(7-$AK629+7-$AM629)/6)</f>
        <v>0.33333333333333331</v>
      </c>
      <c r="BW629" s="27"/>
      <c r="BX629" s="27">
        <f>((BV629*AO629/3)+(((BV629+AV629*$AP$393) / (1+$AP$393)*AO629/3*(AP629-1+AN629)/5)*2))/3</f>
        <v>0.1111111111111111</v>
      </c>
      <c r="BY629" s="27">
        <f>((AV629*AO629/3)+(((AV629+BV629*$AP$393) / (1+$AP$393)*AO629/3*(AP629-1+AN629)/5)*2))/3</f>
        <v>0.22222222222222221</v>
      </c>
      <c r="BZ629" s="27"/>
      <c r="CA629" s="27"/>
      <c r="CB629" s="27"/>
      <c r="CC629" s="27"/>
      <c r="CD629" s="27"/>
      <c r="CF629" s="16"/>
      <c r="CG629" s="16"/>
      <c r="CH629" s="16"/>
      <c r="CI629" s="4"/>
      <c r="CJ629" s="3"/>
      <c r="CK629"/>
      <c r="CL629"/>
      <c r="CM629"/>
    </row>
    <row r="630" spans="1:92" x14ac:dyDescent="0.25">
      <c r="A630" s="15" t="s">
        <v>399</v>
      </c>
      <c r="B630" s="13"/>
      <c r="C630" s="13"/>
      <c r="D630" s="13"/>
      <c r="E630" s="13"/>
      <c r="F630" s="13"/>
      <c r="G630" s="14"/>
      <c r="H630" s="13"/>
      <c r="I630" s="13"/>
      <c r="J630" s="13"/>
      <c r="K630" s="13"/>
      <c r="N630" s="14"/>
      <c r="O630" s="15"/>
      <c r="P630" s="3"/>
      <c r="Q630" s="3"/>
      <c r="R630" s="3"/>
      <c r="S630"/>
      <c r="T630"/>
      <c r="U630"/>
      <c r="V630"/>
      <c r="W630"/>
      <c r="X630"/>
      <c r="Y630"/>
      <c r="Z630"/>
      <c r="AA630"/>
      <c r="AB630"/>
      <c r="AC630"/>
      <c r="AD630"/>
      <c r="AF630" s="15" t="s">
        <v>399</v>
      </c>
      <c r="AG630" s="1" t="s">
        <v>400</v>
      </c>
      <c r="AH630" s="1">
        <v>2</v>
      </c>
      <c r="AI630" s="1">
        <v>0</v>
      </c>
      <c r="AJ630" s="1">
        <v>0</v>
      </c>
      <c r="AK630">
        <v>3</v>
      </c>
      <c r="AL630" t="s">
        <v>82</v>
      </c>
      <c r="AM630">
        <v>6</v>
      </c>
      <c r="AN630"/>
      <c r="AO630" s="13">
        <v>3</v>
      </c>
      <c r="AP630" s="13">
        <v>1</v>
      </c>
      <c r="AQ630" s="13"/>
      <c r="AR630" s="13"/>
      <c r="AS630" s="13"/>
      <c r="AT630" s="4" t="s">
        <v>400</v>
      </c>
      <c r="AU630" s="4" t="s">
        <v>33</v>
      </c>
      <c r="AV630" s="4">
        <f t="shared" si="428"/>
        <v>0.55555555555555547</v>
      </c>
      <c r="AW630" s="4">
        <f t="shared" si="428"/>
        <v>0</v>
      </c>
      <c r="AX630" s="4">
        <f t="shared" si="428"/>
        <v>0</v>
      </c>
      <c r="AY630" s="27">
        <f>AV630</f>
        <v>0.55555555555555547</v>
      </c>
      <c r="AZ630" s="27">
        <f>SUM(AV630:AX630)/3</f>
        <v>0.18518518518518515</v>
      </c>
      <c r="BA630" s="27">
        <f>(((AX630+AW630*$AP$393)/(1+$AP$393)*AO630/3*2+(((AX630+AW630*$AP$393+AV630*$AP$393^2)/(1+$AP$393+$AP$393^2)*AO630/3*(AP630-1+AN630)/5)*3))/5)</f>
        <v>0</v>
      </c>
      <c r="BB630" s="27">
        <f>(((AX630+AV630*$AP$393)/(1+$AP$393)*AO630/3*2+(((AX630+AV630*$AP$393+AW630*$AP$393^2)/(1+$AP$393+$AP$393^2)*AO630/3*(AP630-1+AN630)/5)*3))/5)</f>
        <v>0.11111111111111109</v>
      </c>
      <c r="BC630" s="27">
        <f>(((AV630+AX630*$AP$393)/(1+$AP$393)*AO630/3*2+(((AV630+AX630*$AP$393+AW630*$AP$393^2)/(1+$AP$393+$AP$393^2)*AO630/3*(AP630-1+AN630)/5)*3))/5)</f>
        <v>0.11111111111111109</v>
      </c>
      <c r="BD630" s="27">
        <f>(((AV630+AW630*$AP$393)/(1+$AP$393)*AO630/3*2+(((AV630+AW630*$AP$393+AX630*$AP$393^2)/(1+$AP$393+$AP$393^2)*AO630/3*(AP630-1+AN630)/5)*3))/5)</f>
        <v>0.11111111111111109</v>
      </c>
      <c r="BF630" s="16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84"/>
      <c r="BT630" s="84"/>
      <c r="BU630" s="4"/>
      <c r="BV630" s="27">
        <f>(1/3*ROUNDUP((AI630/2),0)*(7-$AK630+7-$AM630)/6)</f>
        <v>0</v>
      </c>
      <c r="BW630" s="27"/>
      <c r="BX630" s="27">
        <f>((BV630*AO630/3)+(((BV630+AV630*$AP$393) / (1+$AP$393)*AO630/3*(AP630-1+AN630)/5)*2))/3</f>
        <v>0</v>
      </c>
      <c r="BY630" s="27">
        <f>((AV630*AO630/3)+(((AV630+BV630*$AP$393) / (1+$AP$393)*AO630/3*(AP630-1+AN630)/5)*2))/3</f>
        <v>0.18518518518518515</v>
      </c>
      <c r="BZ630" s="27"/>
      <c r="CA630" s="27"/>
      <c r="CB630" s="27"/>
      <c r="CC630" s="27"/>
      <c r="CD630" s="27"/>
      <c r="CF630" s="16"/>
      <c r="CG630" s="16"/>
      <c r="CH630" s="16"/>
      <c r="CI630" s="4"/>
      <c r="CJ630" s="3"/>
      <c r="CK630"/>
      <c r="CL630"/>
      <c r="CM630"/>
    </row>
    <row r="631" spans="1:92" x14ac:dyDescent="0.25">
      <c r="A631" s="15" t="s">
        <v>401</v>
      </c>
      <c r="B631" s="13"/>
      <c r="C631" s="13"/>
      <c r="D631" s="13"/>
      <c r="E631" s="13"/>
      <c r="F631" s="13"/>
      <c r="G631" s="14"/>
      <c r="H631" s="13"/>
      <c r="I631" s="13"/>
      <c r="J631" s="13"/>
      <c r="K631" s="13"/>
      <c r="N631" s="14"/>
      <c r="O631" s="15"/>
      <c r="P631" s="3"/>
      <c r="Q631" s="3"/>
      <c r="R631" s="3"/>
      <c r="S631"/>
      <c r="T631"/>
      <c r="U631"/>
      <c r="V631"/>
      <c r="W631"/>
      <c r="X631"/>
      <c r="Y631"/>
      <c r="Z631"/>
      <c r="AA631"/>
      <c r="AB631"/>
      <c r="AC631"/>
      <c r="AD631"/>
      <c r="AF631" s="15" t="s">
        <v>401</v>
      </c>
      <c r="AG631" s="1" t="s">
        <v>81</v>
      </c>
      <c r="AH631" s="1">
        <v>3</v>
      </c>
      <c r="AI631" s="1">
        <v>3</v>
      </c>
      <c r="AJ631" s="1">
        <v>0</v>
      </c>
      <c r="AK631">
        <v>3</v>
      </c>
      <c r="AL631" t="s">
        <v>82</v>
      </c>
      <c r="AM631">
        <v>6</v>
      </c>
      <c r="AN631"/>
      <c r="AO631" s="13">
        <v>3</v>
      </c>
      <c r="AP631" s="13">
        <v>1</v>
      </c>
      <c r="AQ631" s="13"/>
      <c r="AR631" s="13"/>
      <c r="AS631" s="13"/>
      <c r="AU631" s="4" t="s">
        <v>33</v>
      </c>
      <c r="AV631" s="4">
        <f t="shared" si="428"/>
        <v>0.83333333333333337</v>
      </c>
      <c r="AW631" s="4">
        <f t="shared" si="428"/>
        <v>0.83333333333333337</v>
      </c>
      <c r="AX631" s="4">
        <f t="shared" si="428"/>
        <v>0</v>
      </c>
      <c r="AY631" s="27">
        <f>AV631</f>
        <v>0.83333333333333337</v>
      </c>
      <c r="AZ631" s="27">
        <f>SUM(AV631:AX631)/3</f>
        <v>0.55555555555555558</v>
      </c>
      <c r="BA631" s="27">
        <f>(((AX631+AW631*$AP$393)/(1+$AP$393)*AO631/3*2+(((AX631+AW631*$AP$393+AV631*$AP$393^2)/(1+$AP$393+$AP$393^2)*AO631/3*(AP631-1+AN631)/5)*3))/5)</f>
        <v>0.16666666666666669</v>
      </c>
      <c r="BB631" s="27">
        <f>(((AX631+AV631*$AP$393)/(1+$AP$393)*AO631/3*2+(((AX631+AV631*$AP$393+AW631*$AP$393^2)/(1+$AP$393+$AP$393^2)*AO631/3*(AP631-1+AN631)/5)*3))/5)</f>
        <v>0.16666666666666669</v>
      </c>
      <c r="BC631" s="27">
        <f>(((AV631+AX631*$AP$393)/(1+$AP$393)*AO631/3*2+(((AV631+AX631*$AP$393+AW631*$AP$393^2)/(1+$AP$393+$AP$393^2)*AO631/3*(AP631-1+AN631)/5)*3))/5)</f>
        <v>0.16666666666666669</v>
      </c>
      <c r="BD631" s="27">
        <f>(((AV631+AW631*$AP$393)/(1+$AP$393)*AO631/3*2+(((AV631+AW631*$AP$393+AX631*$AP$393^2)/(1+$AP$393+$AP$393^2)*AO631/3*(AP631-1+AN631)/5)*3))/5)</f>
        <v>0.33333333333333337</v>
      </c>
      <c r="BF631" s="16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84"/>
      <c r="BT631" s="84"/>
      <c r="BU631" s="4"/>
      <c r="BV631" s="27">
        <f>(1/3*ROUNDUP((AI631/2),0)*(7-$AK631+7-$AM631)/6)</f>
        <v>0.55555555555555547</v>
      </c>
      <c r="BW631" s="27"/>
      <c r="BX631" s="27">
        <f>((BV631*AO631/3)+(((BV631+AV631*$AP$393) / (1+$AP$393)*AO631/3*(AP631-1+AN631)/5)*2))/3</f>
        <v>0.18518518518518515</v>
      </c>
      <c r="BY631" s="27">
        <f>((AV631*AO631/3)+(((AV631+BV631*$AP$393) / (1+$AP$393)*AO631/3*(AP631-1+AN631)/5)*2))/3</f>
        <v>0.27777777777777779</v>
      </c>
      <c r="BZ631" s="27"/>
      <c r="CA631" s="27"/>
      <c r="CB631" s="27"/>
      <c r="CC631" s="27"/>
      <c r="CD631" s="27"/>
      <c r="CF631" s="16"/>
      <c r="CG631" s="16"/>
      <c r="CH631" s="16"/>
      <c r="CI631" s="27">
        <f>SUM(1/3*AH631*(7-$AK631+7-$AM631)/6)</f>
        <v>0.83333333333333337</v>
      </c>
      <c r="CJ631" s="3"/>
      <c r="CK631"/>
      <c r="CL631"/>
      <c r="CM631"/>
    </row>
    <row r="632" spans="1:92" x14ac:dyDescent="0.25">
      <c r="A632" s="15" t="s">
        <v>402</v>
      </c>
      <c r="B632" s="13"/>
      <c r="C632" s="13"/>
      <c r="D632" s="13"/>
      <c r="E632" s="13"/>
      <c r="F632" s="13"/>
      <c r="G632" s="14"/>
      <c r="H632" s="13"/>
      <c r="I632" s="13"/>
      <c r="J632" s="13"/>
      <c r="K632" s="13"/>
      <c r="N632" s="14"/>
      <c r="O632" s="15"/>
      <c r="P632" s="3"/>
      <c r="Q632" s="3"/>
      <c r="R632" s="3"/>
      <c r="S632"/>
      <c r="T632"/>
      <c r="U632"/>
      <c r="V632"/>
      <c r="W632"/>
      <c r="X632"/>
      <c r="Y632"/>
      <c r="Z632"/>
      <c r="AA632"/>
      <c r="AB632"/>
      <c r="AC632"/>
      <c r="AD632"/>
      <c r="AF632" s="15" t="s">
        <v>402</v>
      </c>
      <c r="AG632" s="1" t="s">
        <v>81</v>
      </c>
      <c r="AH632" s="1">
        <v>6</v>
      </c>
      <c r="AI632" s="1">
        <v>3</v>
      </c>
      <c r="AJ632" s="1">
        <v>1</v>
      </c>
      <c r="AK632">
        <v>4</v>
      </c>
      <c r="AL632" t="s">
        <v>82</v>
      </c>
      <c r="AM632">
        <v>7</v>
      </c>
      <c r="AN632"/>
      <c r="AO632" s="13">
        <v>3</v>
      </c>
      <c r="AP632" s="13">
        <v>1</v>
      </c>
      <c r="AQ632" s="13"/>
      <c r="AR632" s="13"/>
      <c r="AS632" s="13"/>
      <c r="AU632" s="4" t="s">
        <v>33</v>
      </c>
      <c r="AV632" s="4">
        <f t="shared" si="428"/>
        <v>1</v>
      </c>
      <c r="AW632" s="4">
        <f t="shared" si="428"/>
        <v>0.5</v>
      </c>
      <c r="AX632" s="4">
        <f t="shared" si="428"/>
        <v>0.16666666666666666</v>
      </c>
      <c r="AY632" s="27">
        <f>AV632</f>
        <v>1</v>
      </c>
      <c r="AZ632" s="27">
        <f>SUM(AV632:AX632)/3</f>
        <v>0.55555555555555558</v>
      </c>
      <c r="BA632" s="27">
        <f>(((AX632+AW632*$AP$393)/(1+$AP$393)*AO632/3*2+(((AX632+AW632*$AP$393+AV632*$AP$393^2)/(1+$AP$393+$AP$393^2)*AO632/3*(AP632-1+AN632)/5)*3))/5)</f>
        <v>0.13333333333333333</v>
      </c>
      <c r="BB632" s="27">
        <f>(((AX632+AV632*$AP$393)/(1+$AP$393)*AO632/3*2+(((AX632+AV632*$AP$393+AW632*$AP$393^2)/(1+$AP$393+$AP$393^2)*AO632/3*(AP632-1+AN632)/5)*3))/5)</f>
        <v>0.23333333333333334</v>
      </c>
      <c r="BC632" s="27">
        <f>(((AV632+AX632*$AP$393)/(1+$AP$393)*AO632/3*2+(((AV632+AX632*$AP$393+AW632*$AP$393^2)/(1+$AP$393+$AP$393^2)*AO632/3*(AP632-1+AN632)/5)*3))/5)</f>
        <v>0.23333333333333334</v>
      </c>
      <c r="BD632" s="27">
        <f>(((AV632+AW632*$AP$393)/(1+$AP$393)*AO632/3*2+(((AV632+AW632*$AP$393+AX632*$AP$393^2)/(1+$AP$393+$AP$393^2)*AO632/3*(AP632-1+AN632)/5)*3))/5)</f>
        <v>0.3</v>
      </c>
      <c r="BF632" s="16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84"/>
      <c r="BT632" s="84"/>
      <c r="BU632" s="4"/>
      <c r="BV632" s="27">
        <f>(1/3*ROUNDUP((AI632/2),0)*(7-$AK632+7-$AM632)/6)</f>
        <v>0.33333333333333331</v>
      </c>
      <c r="BW632" s="27"/>
      <c r="BX632" s="27">
        <f>((BV632*AO632/3)+(((BV632+AV632*$AP$393) / (1+$AP$393)*AO632/3*(AP632-1+AN632)/5)*2))/3</f>
        <v>0.1111111111111111</v>
      </c>
      <c r="BY632" s="27">
        <f>((AV632*AO632/3)+(((AV632+BV632*$AP$393) / (1+$AP$393)*AO632/3*(AP632-1+AN632)/5)*2))/3</f>
        <v>0.33333333333333331</v>
      </c>
      <c r="BZ632" s="27"/>
      <c r="CA632" s="27"/>
      <c r="CB632" s="27"/>
      <c r="CC632" s="27"/>
      <c r="CD632" s="27"/>
      <c r="CF632" s="16"/>
      <c r="CG632" s="16"/>
      <c r="CH632" s="16"/>
      <c r="CI632" s="4"/>
      <c r="CJ632" s="3"/>
      <c r="CK632"/>
      <c r="CL632"/>
      <c r="CM632"/>
    </row>
    <row r="633" spans="1:92" x14ac:dyDescent="0.25">
      <c r="A633" s="15" t="s">
        <v>403</v>
      </c>
      <c r="B633" s="13"/>
      <c r="C633" s="13"/>
      <c r="D633" s="13"/>
      <c r="E633" s="13"/>
      <c r="F633" s="13"/>
      <c r="G633" s="14"/>
      <c r="H633" s="13"/>
      <c r="I633" s="13"/>
      <c r="J633" s="13"/>
      <c r="K633" s="13"/>
      <c r="N633" s="14"/>
      <c r="O633" s="15"/>
      <c r="P633" s="3"/>
      <c r="Q633" s="3"/>
      <c r="R633" s="3"/>
      <c r="S633"/>
      <c r="T633"/>
      <c r="U633"/>
      <c r="V633"/>
      <c r="W633"/>
      <c r="X633"/>
      <c r="Y633"/>
      <c r="Z633"/>
      <c r="AA633"/>
      <c r="AB633"/>
      <c r="AC633"/>
      <c r="AD633"/>
      <c r="AF633" s="15" t="s">
        <v>404</v>
      </c>
      <c r="AG633" s="1" t="s">
        <v>81</v>
      </c>
      <c r="AH633" s="1">
        <v>2</v>
      </c>
      <c r="AI633" s="1">
        <v>0</v>
      </c>
      <c r="AJ633" s="1">
        <v>0</v>
      </c>
      <c r="AK633">
        <v>4</v>
      </c>
      <c r="AL633" t="s">
        <v>82</v>
      </c>
      <c r="AM633">
        <v>7</v>
      </c>
      <c r="AN633"/>
      <c r="AO633" s="13">
        <v>3</v>
      </c>
      <c r="AP633" s="13">
        <v>1</v>
      </c>
      <c r="AQ633" s="13"/>
      <c r="AR633" s="13"/>
      <c r="AS633" s="13"/>
      <c r="AU633" s="4" t="s">
        <v>33</v>
      </c>
      <c r="AV633" s="4">
        <f t="shared" si="428"/>
        <v>0.33333333333333331</v>
      </c>
      <c r="AW633" s="4">
        <f t="shared" si="428"/>
        <v>0</v>
      </c>
      <c r="AX633" s="4">
        <f t="shared" si="428"/>
        <v>0</v>
      </c>
      <c r="AY633" s="27">
        <f>AV633</f>
        <v>0.33333333333333331</v>
      </c>
      <c r="AZ633" s="27">
        <f>SUM(AV633:AX633)/3</f>
        <v>0.1111111111111111</v>
      </c>
      <c r="BA633" s="27">
        <f>(((AX633+AW633*$AP$393)/(1+$AP$393)*AO633/3*2+(((AX633+AW633*$AP$393+AV633*$AP$393^2)/(1+$AP$393+$AP$393^2)*AO633/3*(AP633-1+AN633)/5)*3))/5)</f>
        <v>0</v>
      </c>
      <c r="BB633" s="27">
        <f>(((AX633+AV633*$AP$393)/(1+$AP$393)*AO633/3*2+(((AX633+AV633*$AP$393+AW633*$AP$393^2)/(1+$AP$393+$AP$393^2)*AO633/3*(AP633-1+AN633)/5)*3))/5)</f>
        <v>6.6666666666666666E-2</v>
      </c>
      <c r="BC633" s="27">
        <f>(((AV633+AX633*$AP$393)/(1+$AP$393)*AO633/3*2+(((AV633+AX633*$AP$393+AW633*$AP$393^2)/(1+$AP$393+$AP$393^2)*AO633/3*(AP633-1+AN633)/5)*3))/5)</f>
        <v>6.6666666666666666E-2</v>
      </c>
      <c r="BD633" s="27">
        <f>(((AV633+AW633*$AP$393)/(1+$AP$393)*AO633/3*2+(((AV633+AW633*$AP$393+AX633*$AP$393^2)/(1+$AP$393+$AP$393^2)*AO633/3*(AP633-1+AN633)/5)*3))/5)</f>
        <v>6.6666666666666666E-2</v>
      </c>
      <c r="BF633" s="16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84"/>
      <c r="BT633" s="84"/>
      <c r="BU633" s="4"/>
      <c r="BV633" s="27">
        <f>(1/3*ROUNDUP((AI633/2),0)*(7-$AK633+7-$AM633)/6)</f>
        <v>0</v>
      </c>
      <c r="BW633" s="27"/>
      <c r="BX633" s="27">
        <f>((BV633*AO633/3)+(((BV633+AV633*$AP$393) / (1+$AP$393)*AO633/3*(AP633-1+AN633)/5)*2))/3</f>
        <v>0</v>
      </c>
      <c r="BY633" s="27">
        <f>((AV633*AO633/3)+(((AV633+BV633*$AP$393) / (1+$AP$393)*AO633/3*(AP633-1+AN633)/5)*2))/3</f>
        <v>0.1111111111111111</v>
      </c>
      <c r="BZ633" s="27"/>
      <c r="CA633" s="27"/>
      <c r="CB633" s="27"/>
      <c r="CC633" s="27"/>
      <c r="CD633" s="27"/>
      <c r="CF633" s="16"/>
      <c r="CG633" s="16"/>
      <c r="CH633" s="16"/>
      <c r="CI633" s="4"/>
      <c r="CJ633" s="3"/>
      <c r="CK633"/>
      <c r="CL633"/>
      <c r="CM633"/>
    </row>
    <row r="634" spans="1:92" x14ac:dyDescent="0.25">
      <c r="A634" s="15" t="s">
        <v>405</v>
      </c>
      <c r="B634" s="13"/>
      <c r="C634" s="13"/>
      <c r="D634" s="13"/>
      <c r="E634" s="13"/>
      <c r="F634" s="13"/>
      <c r="G634" s="14"/>
      <c r="H634" s="13"/>
      <c r="I634" s="13"/>
      <c r="J634" s="13"/>
      <c r="K634" s="13"/>
      <c r="N634" s="14"/>
      <c r="O634" s="15"/>
      <c r="P634" s="3"/>
      <c r="Q634" s="3"/>
      <c r="R634" s="3"/>
      <c r="S634"/>
      <c r="T634"/>
      <c r="U634"/>
      <c r="V634"/>
      <c r="W634"/>
      <c r="X634"/>
      <c r="Y634"/>
      <c r="Z634"/>
      <c r="AA634"/>
      <c r="AB634"/>
      <c r="AC634"/>
      <c r="AD634"/>
      <c r="AF634" s="15" t="s">
        <v>405</v>
      </c>
      <c r="AG634" s="1" t="s">
        <v>81</v>
      </c>
      <c r="AH634" s="1"/>
      <c r="AI634" s="1"/>
      <c r="AJ634" s="1"/>
      <c r="AK634"/>
      <c r="AL634"/>
      <c r="AM634"/>
      <c r="AN634"/>
      <c r="AO634" s="13"/>
      <c r="AP634" s="13"/>
      <c r="AQ634" s="13"/>
      <c r="AR634" s="13"/>
      <c r="AS634" s="13"/>
      <c r="AU634" s="4"/>
      <c r="AY634" s="27"/>
      <c r="AZ634" s="27"/>
      <c r="BA634" s="27"/>
      <c r="BB634" s="27"/>
      <c r="BC634" s="27"/>
      <c r="BD634" s="27"/>
      <c r="BF634" s="16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84"/>
      <c r="BT634" s="84"/>
      <c r="BU634" s="4"/>
      <c r="BV634" s="27"/>
      <c r="BW634" s="27"/>
      <c r="BX634" s="27"/>
      <c r="BY634" s="27"/>
      <c r="BZ634" s="27"/>
      <c r="CA634" s="27"/>
      <c r="CB634" s="27"/>
      <c r="CC634" s="27"/>
      <c r="CD634" s="27"/>
      <c r="CF634" s="16"/>
      <c r="CG634" s="16"/>
      <c r="CH634" s="16"/>
      <c r="CI634" s="4"/>
      <c r="CJ634" s="3"/>
      <c r="CK634"/>
      <c r="CL634"/>
      <c r="CM634"/>
    </row>
    <row r="635" spans="1:92" x14ac:dyDescent="0.25">
      <c r="A635" s="15" t="s">
        <v>406</v>
      </c>
      <c r="B635" s="13"/>
      <c r="C635" s="13"/>
      <c r="D635" s="13"/>
      <c r="E635" s="13"/>
      <c r="F635" s="13"/>
      <c r="G635" s="14"/>
      <c r="H635" s="13"/>
      <c r="I635" s="13"/>
      <c r="J635" s="13"/>
      <c r="K635" s="13"/>
      <c r="N635" s="14"/>
      <c r="O635" s="15"/>
      <c r="P635" s="3"/>
      <c r="Q635" s="3"/>
      <c r="R635" s="3"/>
      <c r="S635"/>
      <c r="T635"/>
      <c r="U635"/>
      <c r="V635"/>
      <c r="W635"/>
      <c r="X635"/>
      <c r="Y635"/>
      <c r="Z635"/>
      <c r="AA635"/>
      <c r="AB635"/>
      <c r="AC635"/>
      <c r="AD635"/>
      <c r="AF635" s="15" t="s">
        <v>406</v>
      </c>
      <c r="AG635" s="1" t="s">
        <v>365</v>
      </c>
      <c r="AH635" s="1">
        <v>2</v>
      </c>
      <c r="AI635" s="1">
        <v>2</v>
      </c>
      <c r="AJ635" s="1">
        <v>2</v>
      </c>
      <c r="AK635" s="1">
        <v>3</v>
      </c>
      <c r="AL635">
        <v>1</v>
      </c>
      <c r="AM635">
        <v>7</v>
      </c>
      <c r="AN635"/>
      <c r="AO635" s="13">
        <v>3</v>
      </c>
      <c r="AP635" s="13">
        <v>6</v>
      </c>
      <c r="AQ635" s="13"/>
      <c r="AR635" s="13"/>
      <c r="AS635" s="13"/>
      <c r="AU635" s="4" t="s">
        <v>33</v>
      </c>
      <c r="AV635" s="4">
        <f t="shared" ref="AV635:AX637" si="429">SUM(1/3*AH635*(7-$AK635+7-$AM635)/6)</f>
        <v>0.44444444444444442</v>
      </c>
      <c r="AW635" s="4">
        <f t="shared" si="429"/>
        <v>0.44444444444444442</v>
      </c>
      <c r="AX635" s="4">
        <f t="shared" si="429"/>
        <v>0.44444444444444442</v>
      </c>
      <c r="AY635" s="27">
        <f>AV635</f>
        <v>0.44444444444444442</v>
      </c>
      <c r="AZ635" s="27">
        <f>SUM(AV635:AX635)/3</f>
        <v>0.44444444444444442</v>
      </c>
      <c r="BA635" s="27">
        <f>(((AX635+AW635*$AP$393)/(1+$AP$393)*AO635/3*2+(((AX635+AW635*$AP$393+AV635*$AP$393^2)/(1+$AP$393+$AP$393^2)*AO635/3*(AP635-1+AN635)/5)*3))/5)</f>
        <v>0.44444444444444448</v>
      </c>
      <c r="BB635" s="27">
        <f>(((AX635+AV635*$AP$393)/(1+$AP$393)*AO635/3*2+(((AX635+AV635*$AP$393+AW635*$AP$393^2)/(1+$AP$393+$AP$393^2)*AO635/3*(AP635-1+AN635)/5)*3))/5)</f>
        <v>0.44444444444444448</v>
      </c>
      <c r="BC635" s="27">
        <f>(((AV635+AX635*$AP$393)/(1+$AP$393)*AO635/3*2+(((AV635+AX635*$AP$393+AW635*$AP$393^2)/(1+$AP$393+$AP$393^2)*AO635/3*(AP635-1+AN635)/5)*3))/5)</f>
        <v>0.44444444444444448</v>
      </c>
      <c r="BD635" s="27">
        <f>(((AV635+AW635*$AP$393)/(1+$AP$393)*AO635/3*2+(((AV635+AW635*$AP$393+AX635*$AP$393^2)/(1+$AP$393+$AP$393^2)*AO635/3*(AP635-1+AN635)/5)*3))/5)</f>
        <v>0.44444444444444448</v>
      </c>
      <c r="BF635" s="16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84"/>
      <c r="BT635" s="84"/>
      <c r="BU635" s="4"/>
      <c r="BV635" s="27">
        <f>(1/3*ROUNDUP((AI635/2),0)*(7-$AK635+7-$AM635)/6)</f>
        <v>0.22222222222222221</v>
      </c>
      <c r="BW635" s="27"/>
      <c r="BX635" s="27">
        <f>((BV635*AO635/3)+(((BV635+AV635*$AP$393) / (1+$AP$393)*AO635/3*(AP635-1+AN635)/5)*2))/3</f>
        <v>0.29629629629629628</v>
      </c>
      <c r="BY635" s="27">
        <f>((AV635*AO635/3)+(((AV635+BV635*$AP$393) / (1+$AP$393)*AO635/3*(AP635-1+AN635)/5)*2))/3</f>
        <v>0.37037037037037041</v>
      </c>
      <c r="BZ635" s="27"/>
      <c r="CA635" s="27"/>
      <c r="CB635" s="27"/>
      <c r="CC635" s="27"/>
      <c r="CD635" s="27"/>
      <c r="CF635" s="16"/>
      <c r="CG635" s="16"/>
      <c r="CH635" s="16"/>
      <c r="CI635" s="4"/>
      <c r="CJ635" s="3"/>
      <c r="CK635"/>
      <c r="CL635"/>
      <c r="CM635"/>
    </row>
    <row r="636" spans="1:92" x14ac:dyDescent="0.25">
      <c r="A636" s="15" t="s">
        <v>407</v>
      </c>
      <c r="B636" s="13"/>
      <c r="C636" s="13"/>
      <c r="D636" s="13"/>
      <c r="E636" s="13"/>
      <c r="F636" s="13"/>
      <c r="G636" s="14"/>
      <c r="H636" s="13"/>
      <c r="I636" s="13"/>
      <c r="J636" s="13"/>
      <c r="K636" s="13"/>
      <c r="N636" s="14"/>
      <c r="O636" s="15"/>
      <c r="P636" s="3"/>
      <c r="Q636" s="3"/>
      <c r="R636" s="3"/>
      <c r="S636"/>
      <c r="T636"/>
      <c r="U636"/>
      <c r="V636"/>
      <c r="W636"/>
      <c r="X636"/>
      <c r="Y636"/>
      <c r="Z636"/>
      <c r="AA636"/>
      <c r="AB636"/>
      <c r="AC636"/>
      <c r="AD636"/>
      <c r="AF636" s="15" t="s">
        <v>407</v>
      </c>
      <c r="AG636" s="1" t="s">
        <v>81</v>
      </c>
      <c r="AH636" s="1">
        <v>4</v>
      </c>
      <c r="AI636" s="1">
        <v>2</v>
      </c>
      <c r="AJ636" s="1">
        <v>1</v>
      </c>
      <c r="AK636">
        <v>6</v>
      </c>
      <c r="AL636" t="s">
        <v>82</v>
      </c>
      <c r="AM636">
        <v>7</v>
      </c>
      <c r="AN636"/>
      <c r="AO636" s="13">
        <v>3</v>
      </c>
      <c r="AP636" s="13">
        <v>1</v>
      </c>
      <c r="AQ636" s="13"/>
      <c r="AR636" s="13"/>
      <c r="AS636" s="13"/>
      <c r="AU636" s="4" t="s">
        <v>33</v>
      </c>
      <c r="AV636" s="4">
        <f t="shared" si="429"/>
        <v>0.22222222222222221</v>
      </c>
      <c r="AW636" s="4">
        <f t="shared" si="429"/>
        <v>0.1111111111111111</v>
      </c>
      <c r="AX636" s="4">
        <f t="shared" si="429"/>
        <v>5.5555555555555552E-2</v>
      </c>
      <c r="AY636" s="27">
        <f>AV636</f>
        <v>0.22222222222222221</v>
      </c>
      <c r="AZ636" s="27">
        <f>SUM(AV636:AX636)/3</f>
        <v>0.12962962962962962</v>
      </c>
      <c r="BA636" s="27">
        <f>(((AX636+AW636*$AP$393)/(1+$AP$393)*AO636/3*2+(((AX636+AW636*$AP$393+AV636*$AP$393^2)/(1+$AP$393+$AP$393^2)*AO636/3*(AP636-1+AN636)/5)*3))/5)</f>
        <v>3.3333333333333333E-2</v>
      </c>
      <c r="BB636" s="27">
        <f>(((AX636+AV636*$AP$393)/(1+$AP$393)*AO636/3*2+(((AX636+AV636*$AP$393+AW636*$AP$393^2)/(1+$AP$393+$AP$393^2)*AO636/3*(AP636-1+AN636)/5)*3))/5)</f>
        <v>5.5555555555555559E-2</v>
      </c>
      <c r="BC636" s="27">
        <f>(((AV636+AX636*$AP$393)/(1+$AP$393)*AO636/3*2+(((AV636+AX636*$AP$393+AW636*$AP$393^2)/(1+$AP$393+$AP$393^2)*AO636/3*(AP636-1+AN636)/5)*3))/5)</f>
        <v>5.5555555555555559E-2</v>
      </c>
      <c r="BD636" s="27">
        <f>(((AV636+AW636*$AP$393)/(1+$AP$393)*AO636/3*2+(((AV636+AW636*$AP$393+AX636*$AP$393^2)/(1+$AP$393+$AP$393^2)*AO636/3*(AP636-1+AN636)/5)*3))/5)</f>
        <v>6.6666666666666666E-2</v>
      </c>
      <c r="BF636" s="16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84"/>
      <c r="BT636" s="84"/>
      <c r="BU636" s="4"/>
      <c r="BV636" s="27">
        <f>(1/3*ROUNDUP((AI636/2),0)*(7-$AK636+7-$AM636)/6)</f>
        <v>5.5555555555555552E-2</v>
      </c>
      <c r="BW636" s="27"/>
      <c r="BX636" s="27">
        <f>((BV636*AO636/3)+(((BV636+AV636*$AP$393) / (1+$AP$393)*AO636/3*(AP636-1+AN636)/5)*2))/3</f>
        <v>1.8518518518518517E-2</v>
      </c>
      <c r="BY636" s="27">
        <f>((AV636*AO636/3)+(((AV636+BV636*$AP$393) / (1+$AP$393)*AO636/3*(AP636-1+AN636)/5)*2))/3</f>
        <v>7.407407407407407E-2</v>
      </c>
      <c r="BZ636" s="27"/>
      <c r="CA636" s="27"/>
      <c r="CB636" s="27"/>
      <c r="CC636" s="27"/>
      <c r="CD636" s="27"/>
      <c r="CF636" s="16"/>
      <c r="CG636" s="16"/>
      <c r="CH636" s="16"/>
      <c r="CI636" s="27">
        <f>SUM(1/3*AH636*(7-$AK636+7-$AM636)/6)</f>
        <v>0.22222222222222221</v>
      </c>
      <c r="CJ636" s="3"/>
      <c r="CK636"/>
      <c r="CL636"/>
      <c r="CM636"/>
    </row>
    <row r="637" spans="1:92" x14ac:dyDescent="0.25">
      <c r="A637" s="15" t="s">
        <v>408</v>
      </c>
      <c r="B637" s="13"/>
      <c r="C637" s="13"/>
      <c r="D637" s="13"/>
      <c r="E637" s="13"/>
      <c r="F637" s="13"/>
      <c r="G637" s="14"/>
      <c r="H637" s="13"/>
      <c r="I637" s="13"/>
      <c r="J637" s="13"/>
      <c r="K637" s="13"/>
      <c r="N637" s="14"/>
      <c r="O637" s="15"/>
      <c r="P637" s="3"/>
      <c r="Q637" s="3"/>
      <c r="R637" s="3"/>
      <c r="S637"/>
      <c r="T637"/>
      <c r="U637"/>
      <c r="V637"/>
      <c r="W637"/>
      <c r="X637"/>
      <c r="Y637"/>
      <c r="Z637"/>
      <c r="AA637"/>
      <c r="AB637"/>
      <c r="AC637"/>
      <c r="AD637"/>
      <c r="AF637" s="15" t="s">
        <v>408</v>
      </c>
      <c r="AG637" s="1" t="s">
        <v>365</v>
      </c>
      <c r="AH637" s="1">
        <v>2</v>
      </c>
      <c r="AI637" s="1">
        <v>2</v>
      </c>
      <c r="AJ637" s="1">
        <v>2</v>
      </c>
      <c r="AK637">
        <v>2</v>
      </c>
      <c r="AL637">
        <v>1</v>
      </c>
      <c r="AM637">
        <v>5</v>
      </c>
      <c r="AN637"/>
      <c r="AO637" s="13">
        <v>3</v>
      </c>
      <c r="AP637" s="13">
        <v>1</v>
      </c>
      <c r="AQ637" s="13"/>
      <c r="AR637" s="13"/>
      <c r="AS637" s="13"/>
      <c r="AU637" s="4" t="s">
        <v>33</v>
      </c>
      <c r="AV637" s="4">
        <f t="shared" si="429"/>
        <v>0.77777777777777768</v>
      </c>
      <c r="AW637" s="4">
        <f t="shared" si="429"/>
        <v>0.77777777777777768</v>
      </c>
      <c r="AX637" s="4">
        <f t="shared" si="429"/>
        <v>0.77777777777777768</v>
      </c>
      <c r="AY637" s="27">
        <f>AV637</f>
        <v>0.77777777777777768</v>
      </c>
      <c r="AZ637" s="27">
        <f>SUM(AV637:AX637)/3</f>
        <v>0.77777777777777768</v>
      </c>
      <c r="BA637" s="27">
        <f>(((AX637+AW637*$AP$393)/(1+$AP$393)*AO637/3*2+(((AX637+AW637*$AP$393+AV637*$AP$393^2)/(1+$AP$393+$AP$393^2)*AO637/3*(AP637-1+AN637)/5)*3))/5)</f>
        <v>0.31111111111111106</v>
      </c>
      <c r="BB637" s="27">
        <f>(((AX637+AV637*$AP$393)/(1+$AP$393)*AO637/3*2+(((AX637+AV637*$AP$393+AW637*$AP$393^2)/(1+$AP$393+$AP$393^2)*AO637/3*(AP637-1+AN637)/5)*3))/5)</f>
        <v>0.31111111111111106</v>
      </c>
      <c r="BC637" s="27">
        <f>(((AV637+AX637*$AP$393)/(1+$AP$393)*AO637/3*2+(((AV637+AX637*$AP$393+AW637*$AP$393^2)/(1+$AP$393+$AP$393^2)*AO637/3*(AP637-1+AN637)/5)*3))/5)</f>
        <v>0.31111111111111106</v>
      </c>
      <c r="BD637" s="27">
        <f>(((AV637+AW637*$AP$393)/(1+$AP$393)*AO637/3*2+(((AV637+AW637*$AP$393+AX637*$AP$393^2)/(1+$AP$393+$AP$393^2)*AO637/3*(AP637-1+AN637)/5)*3))/5)</f>
        <v>0.31111111111111106</v>
      </c>
      <c r="BF637" s="16">
        <v>1</v>
      </c>
      <c r="BG637" s="4">
        <f>2*SUM(1/3*AH637*(7-$AK637+7-$AM637)/6)</f>
        <v>1.5555555555555554</v>
      </c>
      <c r="BH637" s="4">
        <f>2*SUM(1/3*AI637*(7-$AK637+7-$AM637)/6)</f>
        <v>1.5555555555555554</v>
      </c>
      <c r="BI637" s="4">
        <f>2*SUM(1/3*AJ637*(7-$AK637+7-$AM637)/6)</f>
        <v>1.5555555555555554</v>
      </c>
      <c r="BJ637" s="57">
        <f>IF(AU637="S",BG637,IF(AU637="MS",BH637,IF(AU637="ML",BH637,BI637)))</f>
        <v>1.5555555555555554</v>
      </c>
      <c r="BK637" s="58">
        <f>SUM(BG637:BI637)/3</f>
        <v>1.5555555555555554</v>
      </c>
      <c r="BL637" s="58">
        <f>IF($AU637=AL$393,BA637,0)</f>
        <v>0</v>
      </c>
      <c r="BM637" s="58">
        <f>IF($AU637=AM$393,BB637,0)</f>
        <v>0</v>
      </c>
      <c r="BN637" s="58">
        <f>IF($AU637=AN$393,BC637,0)</f>
        <v>0</v>
      </c>
      <c r="BO637" s="58">
        <f>IF($AU637=AO$393,BD637,0)</f>
        <v>0</v>
      </c>
      <c r="BP637" s="57">
        <f>SUM(BL637:BO637)</f>
        <v>0</v>
      </c>
      <c r="BQ637" s="168">
        <f>(((AZ637+BB637+BK637+BP637)/(AY637+BB637+BJ637+BP637)*P637^$BB$393)^$BA$393)*100</f>
        <v>0</v>
      </c>
      <c r="BR637" s="4"/>
      <c r="BS637" s="84"/>
      <c r="BT637" s="84"/>
      <c r="BU637" s="4"/>
      <c r="BV637" s="27">
        <f>(1/3*ROUNDUP((AI637/2),0)*(7-$AK637+7-$AM637)/6)</f>
        <v>0.38888888888888884</v>
      </c>
      <c r="BW637" s="27"/>
      <c r="BX637" s="27">
        <f>((BV637*AO637/3)+(((BV637+AV637*$AP$393) / (1+$AP$393)*AO637/3*(AP637-1+AN637)/5)*2))/3</f>
        <v>0.12962962962962962</v>
      </c>
      <c r="BY637" s="27">
        <f>((AV637*AO637/3)+(((AV637+BV637*$AP$393) / (1+$AP$393)*AO637/3*(AP637-1+AN637)/5)*2))/3</f>
        <v>0.25925925925925924</v>
      </c>
      <c r="BZ637" s="27"/>
      <c r="CA637" s="27"/>
      <c r="CB637" s="27"/>
      <c r="CC637" s="27"/>
      <c r="CD637" s="27"/>
      <c r="CF637" s="16"/>
      <c r="CG637" s="16"/>
      <c r="CH637" s="16"/>
      <c r="CI637" s="4"/>
      <c r="CJ637" s="3"/>
      <c r="CK637"/>
      <c r="CL637"/>
      <c r="CM637"/>
    </row>
    <row r="638" spans="1:92" x14ac:dyDescent="0.25">
      <c r="A638" s="15" t="s">
        <v>409</v>
      </c>
      <c r="B638" s="13"/>
      <c r="C638" s="13"/>
      <c r="D638" s="13"/>
      <c r="E638" s="13"/>
      <c r="F638" s="13"/>
      <c r="G638" s="14"/>
      <c r="H638" s="13"/>
      <c r="I638" s="13"/>
      <c r="J638" s="13"/>
      <c r="K638" s="13"/>
      <c r="N638" s="14"/>
      <c r="O638" s="15"/>
      <c r="P638" s="3"/>
      <c r="Q638" s="3"/>
      <c r="R638" s="3"/>
      <c r="S638"/>
      <c r="T638"/>
      <c r="U638"/>
      <c r="V638"/>
      <c r="W638"/>
      <c r="X638"/>
      <c r="Y638"/>
      <c r="Z638"/>
      <c r="AA638"/>
      <c r="AB638"/>
      <c r="AC638"/>
      <c r="AD638"/>
      <c r="AF638" s="15" t="s">
        <v>409</v>
      </c>
      <c r="AG638" s="1" t="s">
        <v>106</v>
      </c>
      <c r="AH638" s="1">
        <v>5</v>
      </c>
      <c r="AI638" s="1"/>
      <c r="AJ638" s="1"/>
      <c r="AK638">
        <v>5</v>
      </c>
      <c r="AL638">
        <v>1</v>
      </c>
      <c r="AM638">
        <v>6</v>
      </c>
      <c r="AN638">
        <v>1</v>
      </c>
      <c r="AO638" s="13">
        <v>3</v>
      </c>
      <c r="AP638" s="13">
        <v>1</v>
      </c>
      <c r="AQ638" s="13"/>
      <c r="AR638" s="13"/>
      <c r="AS638" s="13"/>
      <c r="AU638" s="4" t="s">
        <v>33</v>
      </c>
      <c r="AY638" s="27"/>
      <c r="AZ638" s="27"/>
      <c r="BA638" s="27"/>
      <c r="BB638" s="27"/>
      <c r="BC638" s="27"/>
      <c r="BD638" s="27"/>
      <c r="BF638" s="16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84"/>
      <c r="BT638" s="84"/>
      <c r="BU638" s="4"/>
      <c r="BV638" s="27"/>
      <c r="BW638" s="27"/>
      <c r="BX638" s="27"/>
      <c r="BY638" s="27"/>
      <c r="BZ638" s="27"/>
      <c r="CA638" s="27"/>
      <c r="CB638" s="27"/>
      <c r="CC638" s="27"/>
      <c r="CD638" s="27"/>
      <c r="CF638" s="16"/>
      <c r="CG638" s="16"/>
      <c r="CH638" s="16"/>
      <c r="CI638" s="4"/>
      <c r="CJ638" s="3"/>
      <c r="CK638"/>
      <c r="CL638"/>
      <c r="CM638"/>
    </row>
    <row r="639" spans="1:92" x14ac:dyDescent="0.25">
      <c r="A639" s="15" t="s">
        <v>410</v>
      </c>
      <c r="B639" s="13"/>
      <c r="C639" s="13"/>
      <c r="D639" s="13"/>
      <c r="E639" s="13"/>
      <c r="F639" s="13"/>
      <c r="G639" s="14"/>
      <c r="H639" s="13"/>
      <c r="I639" s="13"/>
      <c r="J639" s="13"/>
      <c r="K639" s="13"/>
      <c r="N639" s="14"/>
      <c r="O639" s="15"/>
      <c r="P639" s="3"/>
      <c r="Q639" s="3"/>
      <c r="R639" s="3"/>
      <c r="S639"/>
      <c r="T639"/>
      <c r="U639"/>
      <c r="V639"/>
      <c r="W639"/>
      <c r="X639"/>
      <c r="Y639"/>
      <c r="Z639"/>
      <c r="AA639"/>
      <c r="AB639"/>
      <c r="AC639"/>
      <c r="AD639"/>
      <c r="AF639" s="15" t="s">
        <v>410</v>
      </c>
      <c r="AG639" s="1" t="s">
        <v>106</v>
      </c>
      <c r="AH639" s="1">
        <v>4</v>
      </c>
      <c r="AI639" s="1">
        <v>0</v>
      </c>
      <c r="AJ639" s="1">
        <v>0</v>
      </c>
      <c r="AK639">
        <v>5</v>
      </c>
      <c r="AL639">
        <v>1</v>
      </c>
      <c r="AM639">
        <v>6</v>
      </c>
      <c r="AN639"/>
      <c r="AO639" s="13"/>
      <c r="AP639" s="13">
        <v>1</v>
      </c>
      <c r="AQ639" s="13"/>
      <c r="AR639" s="13"/>
      <c r="AS639" s="13"/>
      <c r="AT639" s="4" t="s">
        <v>193</v>
      </c>
      <c r="AU639" s="4" t="s">
        <v>33</v>
      </c>
      <c r="AY639" s="27"/>
      <c r="AZ639" s="27"/>
      <c r="BA639" s="27"/>
      <c r="BB639" s="27"/>
      <c r="BC639" s="27"/>
      <c r="BD639" s="27"/>
      <c r="BF639" s="16">
        <v>1</v>
      </c>
      <c r="BG639" s="4">
        <f>2*SUM(1/3*AH639*(7-$AK639+7-$AM639)/6)</f>
        <v>1.3333333333333333</v>
      </c>
      <c r="BH639" s="4">
        <f>2*SUM(1/3*AI639*(7-$AK639+7-$AM639)/6)</f>
        <v>0</v>
      </c>
      <c r="BI639" s="4">
        <f>2*SUM(1/3*AJ639*(7-$AK639+7-$AM639)/6)</f>
        <v>0</v>
      </c>
      <c r="BJ639" s="57">
        <f>IF(AU639="S",BG639,IF(AU639="MS",BH639,IF(AU639="ML",BH639,BI639)))</f>
        <v>1.3333333333333333</v>
      </c>
      <c r="BK639" s="58">
        <f>SUM(BG639:BI639)/3</f>
        <v>0.44444444444444442</v>
      </c>
      <c r="BL639" s="58">
        <f>IF($AU639=AL$393,BA639,0)</f>
        <v>0</v>
      </c>
      <c r="BM639" s="58">
        <f>IF($AU639=AM$393,BB639,0)</f>
        <v>0</v>
      </c>
      <c r="BN639" s="58">
        <f>IF($AU639=AN$393,BC639,0)</f>
        <v>0</v>
      </c>
      <c r="BO639" s="58">
        <f>IF($AU639=AO$393,BD639,0)</f>
        <v>0</v>
      </c>
      <c r="BP639" s="57">
        <f>SUM(BL639:BO639)</f>
        <v>0</v>
      </c>
      <c r="BQ639" s="4"/>
      <c r="BR639" s="4"/>
      <c r="BS639" s="84"/>
      <c r="BT639" s="84"/>
      <c r="BU639" s="4"/>
      <c r="BV639" s="27"/>
      <c r="BW639" s="27"/>
      <c r="BX639" s="27"/>
      <c r="BY639" s="27"/>
      <c r="BZ639" s="27"/>
      <c r="CA639" s="27"/>
      <c r="CB639" s="27"/>
      <c r="CC639" s="27"/>
      <c r="CD639" s="27"/>
      <c r="CF639" s="16"/>
      <c r="CG639" s="16"/>
      <c r="CH639" s="16"/>
      <c r="CI639" s="4"/>
      <c r="CJ639" s="3"/>
      <c r="CK639"/>
      <c r="CL639"/>
      <c r="CM639"/>
    </row>
    <row r="641" spans="1:92" ht="13" x14ac:dyDescent="0.25">
      <c r="A641" s="17" t="s">
        <v>411</v>
      </c>
    </row>
    <row r="642" spans="1:92" x14ac:dyDescent="0.25">
      <c r="A642" s="15" t="s">
        <v>392</v>
      </c>
      <c r="B642" s="74">
        <v>602</v>
      </c>
      <c r="C642" s="74">
        <v>610</v>
      </c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67">
        <f ca="1">SUM(INDIRECT(ADDRESS(B642,COLUMN())),IF(C642&gt;0,INDIRECT(ADDRESS(C642,COLUMN())),0),IF(D642&gt;0,INDIRECT(ADDRESS(D642,COLUMN())),0),IF(E642&gt;0,INDIRECT(ADDRESS(E642,COLUMN())),0),IF(F642&gt;0,INDIRECT(ADDRESS(F642,COLUMN())),0),IF(G642&gt;0,INDIRECT(ADDRESS(G642,COLUMN())),0),IF(H642&gt;0,INDIRECT(ADDRESS(H642,COLUMN())),0),IF(I642&gt;0,INDIRECT(ADDRESS(I642,COLUMN())),0),IF(J642&gt;0,INDIRECT(ADDRESS(J642,COLUMN())),0),IF(K642&gt;0,INDIRECT(ADDRESS(K642,COLUMN())),0),IF(L642&gt;0,INDIRECT(ADDRESS(L642,COLUMN())),0),IF(M642&gt;0,INDIRECT(ADDRESS(M642,COLUMN())),0))</f>
        <v>39</v>
      </c>
      <c r="O642" s="67" t="str" cm="1">
        <f t="array" aca="1" ref="O642" ca="1">INDIRECT(ADDRESS($B642,COLUMN()))</f>
        <v>Fighter</v>
      </c>
      <c r="P642" s="67" cm="1">
        <f t="array" aca="1" ref="P642" ca="1">INDIRECT(ADDRESS($B642,COLUMN()))</f>
        <v>4.833333333333333</v>
      </c>
      <c r="Q642" s="67" cm="1">
        <f t="array" aca="1" ref="Q642" ca="1">INDIRECT(ADDRESS($B642,COLUMN()))</f>
        <v>2</v>
      </c>
      <c r="R642" s="67" cm="1">
        <f t="array" aca="1" ref="R642" ca="1">INDIRECT(ADDRESS($B642,COLUMN()))</f>
        <v>0</v>
      </c>
      <c r="S642" s="67" cm="1">
        <f t="array" aca="1" ref="S642" ca="1">INDIRECT(ADDRESS($B642,COLUMN()))</f>
        <v>3</v>
      </c>
      <c r="T642" s="67" t="str" cm="1">
        <f t="array" aca="1" ref="T642" ca="1">INDIRECT(ADDRESS($B642,COLUMN()))</f>
        <v>1-8</v>
      </c>
      <c r="U642" s="67" cm="1">
        <f t="array" aca="1" ref="U642" ca="1">INDIRECT(ADDRESS($B642,COLUMN()))</f>
        <v>8</v>
      </c>
      <c r="V642" s="67" cm="1">
        <f t="array" aca="1" ref="V642" ca="1">INDIRECT(ADDRESS($B642,COLUMN()))</f>
        <v>0</v>
      </c>
      <c r="W642" s="67" cm="1">
        <f t="array" aca="1" ref="W642" ca="1">INDIRECT(ADDRESS($B642,COLUMN()))</f>
        <v>4</v>
      </c>
      <c r="X642" s="67" cm="1">
        <f t="array" aca="1" ref="X642" ca="1">INDIRECT(ADDRESS($B642,COLUMN()))</f>
        <v>9</v>
      </c>
      <c r="Y642" s="67" cm="1">
        <f t="array" aca="1" ref="Y642" ca="1">INDIRECT(ADDRESS($B642,COLUMN()))</f>
        <v>0</v>
      </c>
      <c r="Z642" s="67" cm="1">
        <f t="array" aca="1" ref="Z642" ca="1">INDIRECT(ADDRESS($B642,COLUMN()))</f>
        <v>5</v>
      </c>
      <c r="AA642" s="67" t="str" cm="1">
        <f t="array" aca="1" ref="AA642" ca="1">INDIRECT(ADDRESS($B642,COLUMN()))</f>
        <v>Rocket Boosters, Jink</v>
      </c>
      <c r="AB642" s="56">
        <f ca="1">((U642/8)^$V$296)*((((X642-(Y642-1)/2)/8)^$X$296)*((S642/3)^$S$296))*(((8-W642)/6)^$W$296)</f>
        <v>1.016991681462482</v>
      </c>
      <c r="AC642" s="56">
        <f ca="1">SUM(((25/N642)^$Z$296)*(AB642/$AB$34))</f>
        <v>0.91773930675909499</v>
      </c>
      <c r="AD642" s="56">
        <f ca="1">(P642/($CN$34*(1/AC642)))</f>
        <v>3.8571652023208345</v>
      </c>
      <c r="AF642" s="65"/>
      <c r="AG642" s="65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52"/>
      <c r="AU642" s="54" t="s">
        <v>33</v>
      </c>
      <c r="AV642" s="57" cm="1">
        <f t="array" aca="1" ref="AV642" ca="1">SUM(IF($C642&gt;0,IF(AND(INDIRECT(ADDRESS($C642,44))=0,INDIRECT(ADDRESS($C642,38))="UL",ISERROR(SEARCH("Rear",INDIRECT(ADDRESS($C642,33)))),ISERROR(SEARCH("Side",INDIRECT(ADDRESS($C642,33))))),INDIRECT(ADDRESS($C642,COLUMN())),0),0),IF($D642&gt;0,IF(AND(INDIRECT(ADDRESS($D642,44))=0,INDIRECT(ADDRESS($D642,38))="UL",ISERROR(SEARCH("Rear",INDIRECT(ADDRESS($D642,33)))),ISERROR(SEARCH("Side",INDIRECT(ADDRESS($D642,33))))),INDIRECT(ADDRESS($D642,COLUMN())),0),0),IF($E642&gt;0,IF(AND(INDIRECT(ADDRESS($E642,44))=0,INDIRECT(ADDRESS($E642,38))="UL",ISERROR(SEARCH("Rear",INDIRECT(ADDRESS($E642,33)))),ISERROR(SEARCH("Side",INDIRECT(ADDRESS($E642,33))))),INDIRECT(ADDRESS($E642,COLUMN())),0),0),IF($F642&gt;0,IF(AND(INDIRECT(ADDRESS($F642,44))=0,INDIRECT(ADDRESS($F642,38))="UL",ISERROR(SEARCH("Rear",INDIRECT(ADDRESS($F642,33)))),ISERROR(SEARCH("Side",INDIRECT(ADDRESS($F642,33))))),INDIRECT(ADDRESS($F642,COLUMN())),0),0),IF($G642&gt;0,IF(AND(INDIRECT(ADDRESS($G642,44))=0,INDIRECT(ADDRESS($G642,38))="UL",ISERROR(SEARCH("Rear",INDIRECT(ADDRESS($G642,33)))),ISERROR(SEARCH("Side",INDIRECT(ADDRESS($G642,33))))),INDIRECT(ADDRESS($G642,COLUMN())),0),0),IF($H642&gt;0,IF(AND(INDIRECT(ADDRESS($H642,44))=0,INDIRECT(ADDRESS($H642,38))="UL",ISERROR(SEARCH("Rear",INDIRECT(ADDRESS($H642,33)))),ISERROR(SEARCH("Side",INDIRECT(ADDRESS($H642,33))))),INDIRECT(ADDRESS($H642,COLUMN())),0),0),IF($I642&gt;0,IF(AND(INDIRECT(ADDRESS($I642,44))=0,INDIRECT(ADDRESS($I642,38))="UL",ISERROR(SEARCH("Rear",INDIRECT(ADDRESS($I642,33)))),ISERROR(SEARCH("Side",INDIRECT(ADDRESS($I642,33))))),INDIRECT(ADDRESS($I642,COLUMN())),0),0),IF($J642&gt;0,IF(AND(INDIRECT(ADDRESS($J642,44))=0,INDIRECT(ADDRESS($J642,38))="UL",ISERROR(SEARCH("Rear",INDIRECT(ADDRESS($J642,33)))),ISERROR(SEARCH("Side",INDIRECT(ADDRESS($J642,33))))),INDIRECT(ADDRESS($J642,COLUMN())),0),0),IF($K642&gt;0,IF(AND(INDIRECT(ADDRESS($K642,44))=0,INDIRECT(ADDRESS($K642,38))="UL",ISERROR(SEARCH("Rear",INDIRECT(ADDRESS($K642,33)))),ISERROR(SEARCH("Side",INDIRECT(ADDRESS($K642,33))))),INDIRECT(ADDRESS($K642,COLUMN())),0),0),IF($L642&gt;0,IF(AND(INDIRECT(ADDRESS($L642,44))=0,INDIRECT(ADDRESS($L642,38))="UL",ISERROR(SEARCH("Rear",INDIRECT(ADDRESS($L642,33)))),ISERROR(SEARCH("Side",INDIRECT(ADDRESS($L642,33))))),INDIRECT(ADDRESS($L642,COLUMN())),0),0),IF($M642&gt;0,IF(AND(INDIRECT(ADDRESS($M642,44))=0,INDIRECT(ADDRESS($M642,38))="UL",ISERROR(SEARCH("Rear",INDIRECT(ADDRESS($M642,33)))),ISERROR(SEARCH("Side",INDIRECT(ADDRESS($M642,33))))),INDIRECT(ADDRESS($M642,COLUMN())),0),0))</f>
        <v>0</v>
      </c>
      <c r="AW642" s="57" cm="1">
        <f t="array" aca="1" ref="AW642" ca="1">SUM(IF($C642&gt;0,IF(AND(INDIRECT(ADDRESS($C642,44))=0,INDIRECT(ADDRESS($C642,38))="UL",ISERROR(SEARCH("Rear",INDIRECT(ADDRESS($C642,33)))),ISERROR(SEARCH("Side",INDIRECT(ADDRESS($C642,33))))),INDIRECT(ADDRESS($C642,COLUMN())),0),0),IF($D642&gt;0,IF(AND(INDIRECT(ADDRESS($D642,44))=0,INDIRECT(ADDRESS($D642,38))="UL",ISERROR(SEARCH("Rear",INDIRECT(ADDRESS($D642,33)))),ISERROR(SEARCH("Side",INDIRECT(ADDRESS($D642,33))))),INDIRECT(ADDRESS($D642,COLUMN())),0),0),IF($E642&gt;0,IF(AND(INDIRECT(ADDRESS($E642,44))=0,INDIRECT(ADDRESS($E642,38))="UL",ISERROR(SEARCH("Rear",INDIRECT(ADDRESS($E642,33)))),ISERROR(SEARCH("Side",INDIRECT(ADDRESS($E642,33))))),INDIRECT(ADDRESS($E642,COLUMN())),0),0),IF($F642&gt;0,IF(AND(INDIRECT(ADDRESS($F642,44))=0,INDIRECT(ADDRESS($F642,38))="UL",ISERROR(SEARCH("Rear",INDIRECT(ADDRESS($F642,33)))),ISERROR(SEARCH("Side",INDIRECT(ADDRESS($F642,33))))),INDIRECT(ADDRESS($F642,COLUMN())),0),0),IF($G642&gt;0,IF(AND(INDIRECT(ADDRESS($G642,44))=0,INDIRECT(ADDRESS($G642,38))="UL",ISERROR(SEARCH("Rear",INDIRECT(ADDRESS($G642,33)))),ISERROR(SEARCH("Side",INDIRECT(ADDRESS($G642,33))))),INDIRECT(ADDRESS($G642,COLUMN())),0),0),IF($H642&gt;0,IF(AND(INDIRECT(ADDRESS($H642,44))=0,INDIRECT(ADDRESS($H642,38))="UL",ISERROR(SEARCH("Rear",INDIRECT(ADDRESS($H642,33)))),ISERROR(SEARCH("Side",INDIRECT(ADDRESS($H642,33))))),INDIRECT(ADDRESS($H642,COLUMN())),0),0),IF($I642&gt;0,IF(AND(INDIRECT(ADDRESS($I642,44))=0,INDIRECT(ADDRESS($I642,38))="UL",ISERROR(SEARCH("Rear",INDIRECT(ADDRESS($I642,33)))),ISERROR(SEARCH("Side",INDIRECT(ADDRESS($I642,33))))),INDIRECT(ADDRESS($I642,COLUMN())),0),0),IF($J642&gt;0,IF(AND(INDIRECT(ADDRESS($J642,44))=0,INDIRECT(ADDRESS($J642,38))="UL",ISERROR(SEARCH("Rear",INDIRECT(ADDRESS($J642,33)))),ISERROR(SEARCH("Side",INDIRECT(ADDRESS($J642,33))))),INDIRECT(ADDRESS($J642,COLUMN())),0),0),IF($K642&gt;0,IF(AND(INDIRECT(ADDRESS($K642,44))=0,INDIRECT(ADDRESS($K642,38))="UL",ISERROR(SEARCH("Rear",INDIRECT(ADDRESS($K642,33)))),ISERROR(SEARCH("Side",INDIRECT(ADDRESS($K642,33))))),INDIRECT(ADDRESS($K642,COLUMN())),0),0),IF($L642&gt;0,IF(AND(INDIRECT(ADDRESS($L642,44))=0,INDIRECT(ADDRESS($L642,38))="UL",ISERROR(SEARCH("Rear",INDIRECT(ADDRESS($L642,33)))),ISERROR(SEARCH("Side",INDIRECT(ADDRESS($L642,33))))),INDIRECT(ADDRESS($L642,COLUMN())),0),0),IF($M642&gt;0,IF(AND(INDIRECT(ADDRESS($M642,44))=0,INDIRECT(ADDRESS($M642,38))="UL",ISERROR(SEARCH("Rear",INDIRECT(ADDRESS($M642,33)))),ISERROR(SEARCH("Side",INDIRECT(ADDRESS($M642,33))))),INDIRECT(ADDRESS($M642,COLUMN())),0),0))</f>
        <v>0</v>
      </c>
      <c r="AX642" s="57" cm="1">
        <f t="array" aca="1" ref="AX642" ca="1">SUM(IF($C642&gt;0,IF(AND(INDIRECT(ADDRESS($C642,44))=0,INDIRECT(ADDRESS($C642,38))="UL",ISERROR(SEARCH("Rear",INDIRECT(ADDRESS($C642,33)))),ISERROR(SEARCH("Side",INDIRECT(ADDRESS($C642,33))))),INDIRECT(ADDRESS($C642,COLUMN())),0),0),IF($D642&gt;0,IF(AND(INDIRECT(ADDRESS($D642,44))=0,INDIRECT(ADDRESS($D642,38))="UL",ISERROR(SEARCH("Rear",INDIRECT(ADDRESS($D642,33)))),ISERROR(SEARCH("Side",INDIRECT(ADDRESS($D642,33))))),INDIRECT(ADDRESS($D642,COLUMN())),0),0),IF($E642&gt;0,IF(AND(INDIRECT(ADDRESS($E642,44))=0,INDIRECT(ADDRESS($E642,38))="UL",ISERROR(SEARCH("Rear",INDIRECT(ADDRESS($E642,33)))),ISERROR(SEARCH("Side",INDIRECT(ADDRESS($E642,33))))),INDIRECT(ADDRESS($E642,COLUMN())),0),0),IF($F642&gt;0,IF(AND(INDIRECT(ADDRESS($F642,44))=0,INDIRECT(ADDRESS($F642,38))="UL",ISERROR(SEARCH("Rear",INDIRECT(ADDRESS($F642,33)))),ISERROR(SEARCH("Side",INDIRECT(ADDRESS($F642,33))))),INDIRECT(ADDRESS($F642,COLUMN())),0),0),IF($G642&gt;0,IF(AND(INDIRECT(ADDRESS($G642,44))=0,INDIRECT(ADDRESS($G642,38))="UL",ISERROR(SEARCH("Rear",INDIRECT(ADDRESS($G642,33)))),ISERROR(SEARCH("Side",INDIRECT(ADDRESS($G642,33))))),INDIRECT(ADDRESS($G642,COLUMN())),0),0),IF($H642&gt;0,IF(AND(INDIRECT(ADDRESS($H642,44))=0,INDIRECT(ADDRESS($H642,38))="UL",ISERROR(SEARCH("Rear",INDIRECT(ADDRESS($H642,33)))),ISERROR(SEARCH("Side",INDIRECT(ADDRESS($H642,33))))),INDIRECT(ADDRESS($H642,COLUMN())),0),0),IF($I642&gt;0,IF(AND(INDIRECT(ADDRESS($I642,44))=0,INDIRECT(ADDRESS($I642,38))="UL",ISERROR(SEARCH("Rear",INDIRECT(ADDRESS($I642,33)))),ISERROR(SEARCH("Side",INDIRECT(ADDRESS($I642,33))))),INDIRECT(ADDRESS($I642,COLUMN())),0),0),IF($J642&gt;0,IF(AND(INDIRECT(ADDRESS($J642,44))=0,INDIRECT(ADDRESS($J642,38))="UL",ISERROR(SEARCH("Rear",INDIRECT(ADDRESS($J642,33)))),ISERROR(SEARCH("Side",INDIRECT(ADDRESS($J642,33))))),INDIRECT(ADDRESS($J642,COLUMN())),0),0),IF($K642&gt;0,IF(AND(INDIRECT(ADDRESS($K642,44))=0,INDIRECT(ADDRESS($K642,38))="UL",ISERROR(SEARCH("Rear",INDIRECT(ADDRESS($K642,33)))),ISERROR(SEARCH("Side",INDIRECT(ADDRESS($K642,33))))),INDIRECT(ADDRESS($K642,COLUMN())),0),0),IF($L642&gt;0,IF(AND(INDIRECT(ADDRESS($L642,44))=0,INDIRECT(ADDRESS($L642,38))="UL",ISERROR(SEARCH("Rear",INDIRECT(ADDRESS($L642,33)))),ISERROR(SEARCH("Side",INDIRECT(ADDRESS($L642,33))))),INDIRECT(ADDRESS($L642,COLUMN())),0),0),IF($M642&gt;0,IF(AND(INDIRECT(ADDRESS($M642,44))=0,INDIRECT(ADDRESS($M642,38))="UL",ISERROR(SEARCH("Rear",INDIRECT(ADDRESS($M642,33)))),ISERROR(SEARCH("Side",INDIRECT(ADDRESS($M642,33))))),INDIRECT(ADDRESS($M642,COLUMN())),0),0))</f>
        <v>0</v>
      </c>
      <c r="AY642" s="58">
        <f ca="1">IF(AU642="S",AV642,IF(AU642="MS",AW642,IF(AU642="ML",AW642,AX642)))</f>
        <v>0</v>
      </c>
      <c r="AZ642" s="58">
        <f ca="1">SUM(AV642:AX642)/3</f>
        <v>0</v>
      </c>
      <c r="BA642" s="58" cm="1">
        <f t="array" aca="1" ref="BA642" ca="1">SUM(IF($C642&gt;0,IF(AND(INDIRECT(ADDRESS($C642,44))=0,INDIRECT(ADDRESS($C642,38))="UL"),INDIRECT(ADDRESS($C642,COLUMN())),0),0),IF($D642&gt;0,IF(AND(INDIRECT(ADDRESS($D642,44))=0,INDIRECT(ADDRESS($D642,38))="UL"),INDIRECT(ADDRESS($D642,COLUMN())),0),0),IF($E642&gt;0,IF(AND(INDIRECT(ADDRESS($E642,44))=0,INDIRECT(ADDRESS($E642,38))="UL"),INDIRECT(ADDRESS($E642,COLUMN())),0),0),IF($F642&gt;0,IF(AND(INDIRECT(ADDRESS($F642,44))=0,INDIRECT(ADDRESS($F642,38))="UL"),INDIRECT(ADDRESS($F642,COLUMN())),0),0),IF($G642&gt;0,IF(AND(INDIRECT(ADDRESS($G642,44))=0,INDIRECT(ADDRESS($G642,38))="UL"),INDIRECT(ADDRESS($G642,COLUMN())),0),0),IF($H642&gt;0,IF(AND(INDIRECT(ADDRESS($H642,44))=0,INDIRECT(ADDRESS($H642,38))="UL"),INDIRECT(ADDRESS($H642,COLUMN())),0),0),IF($I642&gt;0,IF(AND(INDIRECT(ADDRESS($I642,44))=0,INDIRECT(ADDRESS($I642,38))="UL"),INDIRECT(ADDRESS($I642,COLUMN())),0),0),IF($J642&gt;0,IF(AND(INDIRECT(ADDRESS($J642,44))=0,INDIRECT(ADDRESS($J642,38))="UL"),INDIRECT(ADDRESS($J642,COLUMN())),0),0),IF($K642&gt;0,IF(AND(INDIRECT(ADDRESS($K642,44))=0,INDIRECT(ADDRESS($K642,38))="UL"),INDIRECT(ADDRESS($K642,COLUMN())),0),0),IF($L642&gt;0,IF(AND(INDIRECT(ADDRESS($L642,44))=0,INDIRECT(ADDRESS($L642,38))="UL"),INDIRECT(ADDRESS($L642,COLUMN())),0),0),IF($M642&gt;0,IF(AND(INDIRECT(ADDRESS($M642,44))=0,INDIRECT(ADDRESS($M642,38))="UL"),INDIRECT(ADDRESS($M642,COLUMN())),0),0))</f>
        <v>0</v>
      </c>
      <c r="BB642" s="58" cm="1">
        <f t="array" aca="1" ref="BB642" ca="1">SUM(IF($C642&gt;0,IF(AND(INDIRECT(ADDRESS($C642,44))=0,INDIRECT(ADDRESS($C642,38))="UL"),INDIRECT(ADDRESS($C642,COLUMN())),0),0),IF($D642&gt;0,IF(AND(INDIRECT(ADDRESS($D642,44))=0,INDIRECT(ADDRESS($D642,38))="UL"),INDIRECT(ADDRESS($D642,COLUMN())),0),0),IF($E642&gt;0,IF(AND(INDIRECT(ADDRESS($E642,44))=0,INDIRECT(ADDRESS($E642,38))="UL"),INDIRECT(ADDRESS($E642,COLUMN())),0),0),IF($F642&gt;0,IF(AND(INDIRECT(ADDRESS($F642,44))=0,INDIRECT(ADDRESS($F642,38))="UL"),INDIRECT(ADDRESS($F642,COLUMN())),0),0),IF($G642&gt;0,IF(AND(INDIRECT(ADDRESS($G642,44))=0,INDIRECT(ADDRESS($G642,38))="UL"),INDIRECT(ADDRESS($G642,COLUMN())),0),0),IF($H642&gt;0,IF(AND(INDIRECT(ADDRESS($H642,44))=0,INDIRECT(ADDRESS($H642,38))="UL"),INDIRECT(ADDRESS($H642,COLUMN())),0),0),IF($I642&gt;0,IF(AND(INDIRECT(ADDRESS($I642,44))=0,INDIRECT(ADDRESS($I642,38))="UL"),INDIRECT(ADDRESS($I642,COLUMN())),0),0),IF($J642&gt;0,IF(AND(INDIRECT(ADDRESS($J642,44))=0,INDIRECT(ADDRESS($J642,38))="UL"),INDIRECT(ADDRESS($J642,COLUMN())),0),0),IF($K642&gt;0,IF(AND(INDIRECT(ADDRESS($K642,44))=0,INDIRECT(ADDRESS($K642,38))="UL"),INDIRECT(ADDRESS($K642,COLUMN())),0),0),IF($L642&gt;0,IF(AND(INDIRECT(ADDRESS($L642,44))=0,INDIRECT(ADDRESS($L642,38))="UL"),INDIRECT(ADDRESS($L642,COLUMN())),0),0),IF($M642&gt;0,IF(AND(INDIRECT(ADDRESS($M642,44))=0,INDIRECT(ADDRESS($M642,38))="UL"),INDIRECT(ADDRESS($M642,COLUMN())),0),0))</f>
        <v>0</v>
      </c>
      <c r="BC642" s="58" cm="1">
        <f t="array" aca="1" ref="BC642" ca="1">SUM(IF($C642&gt;0,IF(AND(INDIRECT(ADDRESS($C642,44))=0,INDIRECT(ADDRESS($C642,38))="UL"),INDIRECT(ADDRESS($C642,COLUMN())),0),0),IF($D642&gt;0,IF(AND(INDIRECT(ADDRESS($D642,44))=0,INDIRECT(ADDRESS($D642,38))="UL"),INDIRECT(ADDRESS($D642,COLUMN())),0),0),IF($E642&gt;0,IF(AND(INDIRECT(ADDRESS($E642,44))=0,INDIRECT(ADDRESS($E642,38))="UL"),INDIRECT(ADDRESS($E642,COLUMN())),0),0),IF($F642&gt;0,IF(AND(INDIRECT(ADDRESS($F642,44))=0,INDIRECT(ADDRESS($F642,38))="UL"),INDIRECT(ADDRESS($F642,COLUMN())),0),0),IF($G642&gt;0,IF(AND(INDIRECT(ADDRESS($G642,44))=0,INDIRECT(ADDRESS($G642,38))="UL"),INDIRECT(ADDRESS($G642,COLUMN())),0),0),IF($H642&gt;0,IF(AND(INDIRECT(ADDRESS($H642,44))=0,INDIRECT(ADDRESS($H642,38))="UL"),INDIRECT(ADDRESS($H642,COLUMN())),0),0),IF($I642&gt;0,IF(AND(INDIRECT(ADDRESS($I642,44))=0,INDIRECT(ADDRESS($I642,38))="UL"),INDIRECT(ADDRESS($I642,COLUMN())),0),0),IF($J642&gt;0,IF(AND(INDIRECT(ADDRESS($J642,44))=0,INDIRECT(ADDRESS($J642,38))="UL"),INDIRECT(ADDRESS($J642,COLUMN())),0),0),IF($K642&gt;0,IF(AND(INDIRECT(ADDRESS($K642,44))=0,INDIRECT(ADDRESS($K642,38))="UL"),INDIRECT(ADDRESS($K642,COLUMN())),0),0),IF($L642&gt;0,IF(AND(INDIRECT(ADDRESS($L642,44))=0,INDIRECT(ADDRESS($L642,38))="UL"),INDIRECT(ADDRESS($L642,COLUMN())),0),0),IF($M642&gt;0,IF(AND(INDIRECT(ADDRESS($M642,44))=0,INDIRECT(ADDRESS($M642,38))="UL"),INDIRECT(ADDRESS($M642,COLUMN())),0),0))</f>
        <v>0</v>
      </c>
      <c r="BD642" s="58" cm="1">
        <f t="array" aca="1" ref="BD642" ca="1">SUM(IF($C642&gt;0,IF(AND(INDIRECT(ADDRESS($C642,44))=0,INDIRECT(ADDRESS($C642,38))="UL"),INDIRECT(ADDRESS($C642,COLUMN())),0),0),IF($D642&gt;0,IF(AND(INDIRECT(ADDRESS($D642,44))=0,INDIRECT(ADDRESS($D642,38))="UL"),INDIRECT(ADDRESS($D642,COLUMN())),0),0),IF($E642&gt;0,IF(AND(INDIRECT(ADDRESS($E642,44))=0,INDIRECT(ADDRESS($E642,38))="UL"),INDIRECT(ADDRESS($E642,COLUMN())),0),0),IF($F642&gt;0,IF(AND(INDIRECT(ADDRESS($F642,44))=0,INDIRECT(ADDRESS($F642,38))="UL"),INDIRECT(ADDRESS($F642,COLUMN())),0),0),IF($G642&gt;0,IF(AND(INDIRECT(ADDRESS($G642,44))=0,INDIRECT(ADDRESS($G642,38))="UL"),INDIRECT(ADDRESS($G642,COLUMN())),0),0),IF($H642&gt;0,IF(AND(INDIRECT(ADDRESS($H642,44))=0,INDIRECT(ADDRESS($H642,38))="UL"),INDIRECT(ADDRESS($H642,COLUMN())),0),0),IF($I642&gt;0,IF(AND(INDIRECT(ADDRESS($I642,44))=0,INDIRECT(ADDRESS($I642,38))="UL"),INDIRECT(ADDRESS($I642,COLUMN())),0),0),IF($J642&gt;0,IF(AND(INDIRECT(ADDRESS($J642,44))=0,INDIRECT(ADDRESS($J642,38))="UL"),INDIRECT(ADDRESS($J642,COLUMN())),0),0),IF($K642&gt;0,IF(AND(INDIRECT(ADDRESS($K642,44))=0,INDIRECT(ADDRESS($K642,38))="UL"),INDIRECT(ADDRESS($K642,COLUMN())),0),0),IF($L642&gt;0,IF(AND(INDIRECT(ADDRESS($L642,44))=0,INDIRECT(ADDRESS($L642,38))="UL"),INDIRECT(ADDRESS($L642,COLUMN())),0),0),IF($M642&gt;0,IF(AND(INDIRECT(ADDRESS($M642,44))=0,INDIRECT(ADDRESS($M642,38))="UL"),INDIRECT(ADDRESS($M642,COLUMN())),0),0))</f>
        <v>0</v>
      </c>
      <c r="BE642" s="57">
        <f ca="1">IF(AU642="S",BA642,IF(AU642="MS",BB642,IF(AU642="ML",BC642,BD642)))</f>
        <v>0</v>
      </c>
      <c r="BF642" s="57" cm="1">
        <f t="array" aca="1" ref="BF642" ca="1">SUM(IF($C642&gt;0,IF(INDIRECT(ADDRESS($C642,45))=1,INDIRECT(ADDRESS($C642,52))*INDIRECT(ADDRESS($C642,42))/5,0),0), IF($D642&gt;0,IF(INDIRECT(ADDRESS($D642,45))=1,INDIRECT(ADDRESS($D642,52))*INDIRECT(ADDRESS($D642,42))/5,0),0), IF($E642&gt;0,IF(INDIRECT(ADDRESS($E642,45))=1,INDIRECT(ADDRESS($E642,52))*INDIRECT(ADDRESS($E642,42))/5,0),0), IF($F642&gt;0,IF(INDIRECT(ADDRESS($F642,45))=1,INDIRECT(ADDRESS($F642,52))*INDIRECT(ADDRESS($F642,42))/5,0),0), IF($G642&gt;0,IF(INDIRECT(ADDRESS($G642,45))=1,INDIRECT(ADDRESS($G642,52))*INDIRECT(ADDRESS($G642,42))/5,0),0), IF($H642&gt;0,IF(INDIRECT(ADDRESS($H642,45))=1,INDIRECT(ADDRESS($H642,52))*INDIRECT(ADDRESS($H642,42))/5,0),0)
)*$BF$296/100</f>
        <v>0</v>
      </c>
      <c r="BG642" s="19"/>
      <c r="BH642" s="57" cm="1">
        <f t="array" aca="1" ref="BH642" ca="1">SUM(IF($C642&gt;0,IF(AND(INDIRECT(ADDRESS($C642,44))=0,INDIRECT(ADDRESS($C642,38))&lt;&gt;"UL"),INDIRECT(ADDRESS($C642,COLUMN()-11)),0),0),IF($D642&gt;0,IF(AND(INDIRECT(ADDRESS($D642,44))=0,INDIRECT(ADDRESS($D642,38))&lt;&gt;"UL"),INDIRECT(ADDRESS($D642,COLUMN()-11)),0),0),IF($E642&gt;0,IF(AND(INDIRECT(ADDRESS($E642,44))=0,INDIRECT(ADDRESS($E642,38))&lt;&gt;"UL"),INDIRECT(ADDRESS($E642,COLUMN()-11)),0),0),IF($F642&gt;0,IF(AND(INDIRECT(ADDRESS($F642,44))=0,INDIRECT(ADDRESS($F642,38))&lt;&gt;"UL"),INDIRECT(ADDRESS($F642,COLUMN()-11)),0),0),IF($G642&gt;0,IF(AND(INDIRECT(ADDRESS($G642,44))=0,INDIRECT(ADDRESS($G642,38))&lt;&gt;"UL"),INDIRECT(ADDRESS($G642,COLUMN()-11)),0),0),IF($H642&gt;0,IF(AND(INDIRECT(ADDRESS($H642,44))=0,INDIRECT(ADDRESS($H642,38))&lt;&gt;"UL"),INDIRECT(ADDRESS($H642,COLUMN()-11)),0),0),IF($I642&gt;0,IF(AND(INDIRECT(ADDRESS($I642,44))=0,INDIRECT(ADDRESS($I642,38))&lt;&gt;"UL"),INDIRECT(ADDRESS($I642,COLUMN()-11)),0),0),IF($J642&gt;0,IF(AND(INDIRECT(ADDRESS($J642,44))=0,INDIRECT(ADDRESS($J642,38))&lt;&gt;"UL"),INDIRECT(ADDRESS($J642,COLUMN()-11)),0),0),IF($K642&gt;0,IF(AND(INDIRECT(ADDRESS($K642,44))=0,INDIRECT(ADDRESS($K642,38))&lt;&gt;"UL"),INDIRECT(ADDRESS($K642,COLUMN()-11)),0),0),IF($L642&gt;0,IF(AND(INDIRECT(ADDRESS($L642,44))=0,INDIRECT(ADDRESS($L642,38))&lt;&gt;"UL"),INDIRECT(ADDRESS($L642,COLUMN()-11)),0),0),IF($M642&gt;0,IF(AND(INDIRECT(ADDRESS($M642,44))=0,INDIRECT(ADDRESS($M642,38))&lt;&gt;"UL"),INDIRECT(ADDRESS($M642,COLUMN()-11)),0),0))</f>
        <v>0</v>
      </c>
      <c r="BI642" s="57" cm="1">
        <f t="array" aca="1" ref="BI642" ca="1">SUM(IF($C642&gt;0,IF(AND(INDIRECT(ADDRESS($C642,44))=0,INDIRECT(ADDRESS($C642,38))&lt;&gt;"UL"),INDIRECT(ADDRESS($C642,COLUMN()-11)),0),0),IF($D642&gt;0,IF(AND(INDIRECT(ADDRESS($D642,44))=0,INDIRECT(ADDRESS($D642,38))&lt;&gt;"UL"),INDIRECT(ADDRESS($D642,COLUMN()-11)),0),0),IF($E642&gt;0,IF(AND(INDIRECT(ADDRESS($E642,44))=0,INDIRECT(ADDRESS($E642,38))&lt;&gt;"UL"),INDIRECT(ADDRESS($E642,COLUMN()-11)),0),0),IF($F642&gt;0,IF(AND(INDIRECT(ADDRESS($F642,44))=0,INDIRECT(ADDRESS($F642,38))&lt;&gt;"UL"),INDIRECT(ADDRESS($F642,COLUMN()-11)),0),0),IF($G642&gt;0,IF(AND(INDIRECT(ADDRESS($G642,44))=0,INDIRECT(ADDRESS($G642,38))&lt;&gt;"UL"),INDIRECT(ADDRESS($G642,COLUMN()-11)),0),0),IF($H642&gt;0,IF(AND(INDIRECT(ADDRESS($H642,44))=0,INDIRECT(ADDRESS($H642,38))&lt;&gt;"UL"),INDIRECT(ADDRESS($H642,COLUMN()-11)),0),0),IF($I642&gt;0,IF(AND(INDIRECT(ADDRESS($I642,44))=0,INDIRECT(ADDRESS($I642,38))&lt;&gt;"UL"),INDIRECT(ADDRESS($I642,COLUMN()-11)),0),0),IF($J642&gt;0,IF(AND(INDIRECT(ADDRESS($J642,44))=0,INDIRECT(ADDRESS($J642,38))&lt;&gt;"UL"),INDIRECT(ADDRESS($J642,COLUMN()-11)),0),0),IF($K642&gt;0,IF(AND(INDIRECT(ADDRESS($K642,44))=0,INDIRECT(ADDRESS($K642,38))&lt;&gt;"UL"),INDIRECT(ADDRESS($K642,COLUMN()-11)),0),0),IF($L642&gt;0,IF(AND(INDIRECT(ADDRESS($L642,44))=0,INDIRECT(ADDRESS($L642,38))&lt;&gt;"UL"),INDIRECT(ADDRESS($L642,COLUMN()-11)),0),0),IF($M642&gt;0,IF(AND(INDIRECT(ADDRESS($M642,44))=0,INDIRECT(ADDRESS($M642,38))&lt;&gt;"UL"),INDIRECT(ADDRESS($M642,COLUMN()-11)),0),0))</f>
        <v>0</v>
      </c>
      <c r="BJ642" s="57" cm="1">
        <f t="array" aca="1" ref="BJ642" ca="1">SUM(IF($C642&gt;0,IF(AND(INDIRECT(ADDRESS($C642,44))=0,INDIRECT(ADDRESS($C642,38))&lt;&gt;"UL"),INDIRECT(ADDRESS($C642,COLUMN()-11)),0),0),IF($D642&gt;0,IF(AND(INDIRECT(ADDRESS($D642,44))=0,INDIRECT(ADDRESS($D642,38))&lt;&gt;"UL"),INDIRECT(ADDRESS($D642,COLUMN()-11)),0),0),IF($E642&gt;0,IF(AND(INDIRECT(ADDRESS($E642,44))=0,INDIRECT(ADDRESS($E642,38))&lt;&gt;"UL"),INDIRECT(ADDRESS($E642,COLUMN()-11)),0),0),IF($F642&gt;0,IF(AND(INDIRECT(ADDRESS($F642,44))=0,INDIRECT(ADDRESS($F642,38))&lt;&gt;"UL"),INDIRECT(ADDRESS($F642,COLUMN()-11)),0),0),IF($G642&gt;0,IF(AND(INDIRECT(ADDRESS($G642,44))=0,INDIRECT(ADDRESS($G642,38))&lt;&gt;"UL"),INDIRECT(ADDRESS($G642,COLUMN()-11)),0),0),IF($H642&gt;0,IF(AND(INDIRECT(ADDRESS($H642,44))=0,INDIRECT(ADDRESS($H642,38))&lt;&gt;"UL"),INDIRECT(ADDRESS($H642,COLUMN()-11)),0),0),IF($I642&gt;0,IF(AND(INDIRECT(ADDRESS($I642,44))=0,INDIRECT(ADDRESS($I642,38))&lt;&gt;"UL"),INDIRECT(ADDRESS($I642,COLUMN()-11)),0),0),IF($J642&gt;0,IF(AND(INDIRECT(ADDRESS($J642,44))=0,INDIRECT(ADDRESS($J642,38))&lt;&gt;"UL"),INDIRECT(ADDRESS($J642,COLUMN()-11)),0),0),IF($K642&gt;0,IF(AND(INDIRECT(ADDRESS($K642,44))=0,INDIRECT(ADDRESS($K642,38))&lt;&gt;"UL"),INDIRECT(ADDRESS($K642,COLUMN()-11)),0),0),IF($L642&gt;0,IF(AND(INDIRECT(ADDRESS($L642,44))=0,INDIRECT(ADDRESS($L642,38))&lt;&gt;"UL"),INDIRECT(ADDRESS($L642,COLUMN()-11)),0),0),IF($M642&gt;0,IF(AND(INDIRECT(ADDRESS($M642,44))=0,INDIRECT(ADDRESS($M642,38))&lt;&gt;"UL"),INDIRECT(ADDRESS($M642,COLUMN()-11)),0),0))</f>
        <v>0</v>
      </c>
      <c r="BK642" s="57">
        <f ca="1">IF(AU642="S",BH642,IF(AU642="MS",BI642,IF(AU642="ML",BI642,BJ642)))</f>
        <v>0</v>
      </c>
      <c r="BL642" s="58">
        <f ca="1">SUM(BH642:BJ642)/3</f>
        <v>0</v>
      </c>
      <c r="BM642" s="57" cm="1">
        <f t="array" aca="1" ref="BM642" ca="1">SUM(IF($C642&gt;0,IF(AND(INDIRECT(ADDRESS($C642,44))=0,INDIRECT(ADDRESS($C642,38))&lt;&gt;"UL"),INDIRECT(ADDRESS($C642,COLUMN()-12)),0),0), IF($D642&gt;0,IF(AND(INDIRECT(ADDRESS($D642,44))=0,INDIRECT(ADDRESS($D642,38))&lt;&gt;"UL"),INDIRECT(ADDRESS($D642,COLUMN()-12)),0),0), IF($E642&gt;0,IF(AND(INDIRECT(ADDRESS($E642,44))=0,INDIRECT(ADDRESS($E642,38))&lt;&gt;"UL"),INDIRECT(ADDRESS($E642,COLUMN()-12)),0),0), IF($F642&gt;0,IF(AND(INDIRECT(ADDRESS($F642,44))=0,INDIRECT(ADDRESS($F642,38))&lt;&gt;"UL"),INDIRECT(ADDRESS($F642,COLUMN()-12)),0),0), IF($G642&gt;0,IF(AND(INDIRECT(ADDRESS($G642,44))=0,INDIRECT(ADDRESS($G642,38))&lt;&gt;"UL"),INDIRECT(ADDRESS($G642,COLUMN()-12)),0),0), IF($H642&gt;0,IF(AND(INDIRECT(ADDRESS($H642,44))=0,INDIRECT(ADDRESS($H642,38))&lt;&gt;"UL"),INDIRECT(ADDRESS($H642,COLUMN()-12)),0),0), IF($I642&gt;0,IF(AND(INDIRECT(ADDRESS($I642,44))=0,INDIRECT(ADDRESS($I642,38))&lt;&gt;"UL"),INDIRECT(ADDRESS($I642,COLUMN()-12)),0),0), IF($J642&gt;0,IF(AND(INDIRECT(ADDRESS($J642,44))=0,INDIRECT(ADDRESS($J642,38))&lt;&gt;"UL"),INDIRECT(ADDRESS($J642,COLUMN()-12)),0),0), IF($K642&gt;0,IF(AND(INDIRECT(ADDRESS($K642,44))=0,INDIRECT(ADDRESS($K642,38))&lt;&gt;"UL"),INDIRECT(ADDRESS($K642,COLUMN()-11)),0),0), IF($L642&gt;0,IF(AND(INDIRECT(ADDRESS($L642,44))=0,INDIRECT(ADDRESS($L642,38))&lt;&gt;"UL"),INDIRECT(ADDRESS($L642,COLUMN()-11)),0),0), IF($M642&gt;0,IF(AND(INDIRECT(ADDRESS($M642,44))=0,INDIRECT(ADDRESS($M642,38))&lt;&gt;"UL"),INDIRECT(ADDRESS($M642,COLUMN()-11)),0),0))</f>
        <v>0</v>
      </c>
      <c r="BN642" s="57" cm="1">
        <f t="array" aca="1" ref="BN642" ca="1">SUM(IF($C642&gt;0,IF(AND(INDIRECT(ADDRESS($C642,44))=0,INDIRECT(ADDRESS($C642,38))&lt;&gt;"UL"),INDIRECT(ADDRESS($C642,COLUMN()-12)),0),0), IF($D642&gt;0,IF(AND(INDIRECT(ADDRESS($D642,44))=0,INDIRECT(ADDRESS($D642,38))&lt;&gt;"UL"),INDIRECT(ADDRESS($D642,COLUMN()-12)),0),0), IF($E642&gt;0,IF(AND(INDIRECT(ADDRESS($E642,44))=0,INDIRECT(ADDRESS($E642,38))&lt;&gt;"UL"),INDIRECT(ADDRESS($E642,COLUMN()-12)),0),0), IF($F642&gt;0,IF(AND(INDIRECT(ADDRESS($F642,44))=0,INDIRECT(ADDRESS($F642,38))&lt;&gt;"UL"),INDIRECT(ADDRESS($F642,COLUMN()-12)),0),0), IF($G642&gt;0,IF(AND(INDIRECT(ADDRESS($G642,44))=0,INDIRECT(ADDRESS($G642,38))&lt;&gt;"UL"),INDIRECT(ADDRESS($G642,COLUMN()-12)),0),0), IF($H642&gt;0,IF(AND(INDIRECT(ADDRESS($H642,44))=0,INDIRECT(ADDRESS($H642,38))&lt;&gt;"UL"),INDIRECT(ADDRESS($H642,COLUMN()-12)),0),0), IF($I642&gt;0,IF(AND(INDIRECT(ADDRESS($I642,44))=0,INDIRECT(ADDRESS($I642,38))&lt;&gt;"UL"),INDIRECT(ADDRESS($I642,COLUMN()-12)),0),0), IF($J642&gt;0,IF(AND(INDIRECT(ADDRESS($J642,44))=0,INDIRECT(ADDRESS($J642,38))&lt;&gt;"UL"),INDIRECT(ADDRESS($J642,COLUMN()-12)),0),0), IF($K642&gt;0,IF(AND(INDIRECT(ADDRESS($K642,44))=0,INDIRECT(ADDRESS($K642,38))&lt;&gt;"UL"),INDIRECT(ADDRESS($K642,COLUMN()-11)),0),0), IF($L642&gt;0,IF(AND(INDIRECT(ADDRESS($L642,44))=0,INDIRECT(ADDRESS($L642,38))&lt;&gt;"UL"),INDIRECT(ADDRESS($L642,COLUMN()-11)),0),0), IF($M642&gt;0,IF(AND(INDIRECT(ADDRESS($M642,44))=0,INDIRECT(ADDRESS($M642,38))&lt;&gt;"UL"),INDIRECT(ADDRESS($M642,COLUMN()-11)),0),0))</f>
        <v>0</v>
      </c>
      <c r="BO642" s="57" cm="1">
        <f t="array" aca="1" ref="BO642" ca="1">SUM(IF($C642&gt;0,IF(AND(INDIRECT(ADDRESS($C642,44))=0,INDIRECT(ADDRESS($C642,38))&lt;&gt;"UL"),INDIRECT(ADDRESS($C642,COLUMN()-12)),0),0), IF($D642&gt;0,IF(AND(INDIRECT(ADDRESS($D642,44))=0,INDIRECT(ADDRESS($D642,38))&lt;&gt;"UL"),INDIRECT(ADDRESS($D642,COLUMN()-12)),0),0), IF($E642&gt;0,IF(AND(INDIRECT(ADDRESS($E642,44))=0,INDIRECT(ADDRESS($E642,38))&lt;&gt;"UL"),INDIRECT(ADDRESS($E642,COLUMN()-12)),0),0), IF($F642&gt;0,IF(AND(INDIRECT(ADDRESS($F642,44))=0,INDIRECT(ADDRESS($F642,38))&lt;&gt;"UL"),INDIRECT(ADDRESS($F642,COLUMN()-12)),0),0), IF($G642&gt;0,IF(AND(INDIRECT(ADDRESS($G642,44))=0,INDIRECT(ADDRESS($G642,38))&lt;&gt;"UL"),INDIRECT(ADDRESS($G642,COLUMN()-12)),0),0), IF($H642&gt;0,IF(AND(INDIRECT(ADDRESS($H642,44))=0,INDIRECT(ADDRESS($H642,38))&lt;&gt;"UL"),INDIRECT(ADDRESS($H642,COLUMN()-12)),0),0), IF($I642&gt;0,IF(AND(INDIRECT(ADDRESS($I642,44))=0,INDIRECT(ADDRESS($I642,38))&lt;&gt;"UL"),INDIRECT(ADDRESS($I642,COLUMN()-12)),0),0), IF($J642&gt;0,IF(AND(INDIRECT(ADDRESS($J642,44))=0,INDIRECT(ADDRESS($J642,38))&lt;&gt;"UL"),INDIRECT(ADDRESS($J642,COLUMN()-12)),0),0), IF($K642&gt;0,IF(AND(INDIRECT(ADDRESS($K642,44))=0,INDIRECT(ADDRESS($K642,38))&lt;&gt;"UL"),INDIRECT(ADDRESS($K642,COLUMN()-11)),0),0), IF($L642&gt;0,IF(AND(INDIRECT(ADDRESS($L642,44))=0,INDIRECT(ADDRESS($L642,38))&lt;&gt;"UL"),INDIRECT(ADDRESS($L642,COLUMN()-11)),0),0), IF($M642&gt;0,IF(AND(INDIRECT(ADDRESS($M642,44))=0,INDIRECT(ADDRESS($M642,38))&lt;&gt;"UL"),INDIRECT(ADDRESS($M642,COLUMN()-11)),0),0))</f>
        <v>0</v>
      </c>
      <c r="BP642" s="57" cm="1">
        <f t="array" aca="1" ref="BP642" ca="1">SUM(IF($C642&gt;0,IF(AND(INDIRECT(ADDRESS($C642,44))=0,INDIRECT(ADDRESS($C642,38))&lt;&gt;"UL"),INDIRECT(ADDRESS($C642,COLUMN()-12)),0),0), IF($D642&gt;0,IF(AND(INDIRECT(ADDRESS($D642,44))=0,INDIRECT(ADDRESS($D642,38))&lt;&gt;"UL"),INDIRECT(ADDRESS($D642,COLUMN()-12)),0),0), IF($E642&gt;0,IF(AND(INDIRECT(ADDRESS($E642,44))=0,INDIRECT(ADDRESS($E642,38))&lt;&gt;"UL"),INDIRECT(ADDRESS($E642,COLUMN()-12)),0),0), IF($F642&gt;0,IF(AND(INDIRECT(ADDRESS($F642,44))=0,INDIRECT(ADDRESS($F642,38))&lt;&gt;"UL"),INDIRECT(ADDRESS($F642,COLUMN()-12)),0),0), IF($G642&gt;0,IF(AND(INDIRECT(ADDRESS($G642,44))=0,INDIRECT(ADDRESS($G642,38))&lt;&gt;"UL"),INDIRECT(ADDRESS($G642,COLUMN()-12)),0),0), IF($H642&gt;0,IF(AND(INDIRECT(ADDRESS($H642,44))=0,INDIRECT(ADDRESS($H642,38))&lt;&gt;"UL"),INDIRECT(ADDRESS($H642,COLUMN()-12)),0),0), IF($I642&gt;0,IF(AND(INDIRECT(ADDRESS($I642,44))=0,INDIRECT(ADDRESS($I642,38))&lt;&gt;"UL"),INDIRECT(ADDRESS($I642,COLUMN()-12)),0),0), IF($J642&gt;0,IF(AND(INDIRECT(ADDRESS($J642,44))=0,INDIRECT(ADDRESS($J642,38))&lt;&gt;"UL"),INDIRECT(ADDRESS($J642,COLUMN()-12)),0),0), IF($K642&gt;0,IF(AND(INDIRECT(ADDRESS($K642,44))=0,INDIRECT(ADDRESS($K642,38))&lt;&gt;"UL"),INDIRECT(ADDRESS($K642,COLUMN()-11)),0),0), IF($L642&gt;0,IF(AND(INDIRECT(ADDRESS($L642,44))=0,INDIRECT(ADDRESS($L642,38))&lt;&gt;"UL"),INDIRECT(ADDRESS($L642,COLUMN()-11)),0),0), IF($M642&gt;0,IF(AND(INDIRECT(ADDRESS($M642,44))=0,INDIRECT(ADDRESS($M642,38))&lt;&gt;"UL"),INDIRECT(ADDRESS($M642,COLUMN()-11)),0),0))</f>
        <v>0</v>
      </c>
      <c r="BQ642" s="57">
        <f ca="1">IF(AU642="S",BM642,IF(AU642="MS",BN642,IF(AU642="ML",BO642,BP642)))</f>
        <v>0</v>
      </c>
      <c r="BR642" s="161" t="e">
        <f ca="1">(((AZ642+BB642+BL642+BQ642)/(AY642+BB642+BK642+BQ642)*AB642^$BR$296)^$BQ$296)*100</f>
        <v>#DIV/0!</v>
      </c>
      <c r="BS642" s="56"/>
      <c r="BT642" s="56">
        <f ca="1">IF(AD642&lt;BG642,((((AY642+BK642)*AB642)+((BE642+BQ642)*(1-AB642))+BF642)*AD642),((((AY642*AB642)+(BE642*(1-AB642))+BF642)*AD642)+(((BK642*AB642)+(BQ642*(1-AB642)))*BG642)))</f>
        <v>0</v>
      </c>
      <c r="BU642" s="87">
        <f ca="1">BT642/N642</f>
        <v>0</v>
      </c>
      <c r="BV642" s="57" t="s">
        <v>33</v>
      </c>
      <c r="BW642" s="57" cm="1">
        <f t="array" aca="1" ref="BW642" ca="1">SUM(IF($C642&gt;0,IF(AND(INDIRECT(ADDRESS($C642,44))=0,INDIRECT(ADDRESS($C642,38))="UL",ISERROR(SEARCH("Rear",INDIRECT(ADDRESS($C642,33)))),ISERROR(SEARCH("Side",INDIRECT(ADDRESS($C642,33))))),INDIRECT(ADDRESS($C642,COLUMN())),0),0),IF($D642&gt;0,IF(AND(INDIRECT(ADDRESS($D642,44))=0,INDIRECT(ADDRESS($D642,38))="UL",ISERROR(SEARCH("Rear",INDIRECT(ADDRESS($D642,33)))),ISERROR(SEARCH("Side",INDIRECT(ADDRESS($D642,33))))),INDIRECT(ADDRESS($D642,COLUMN())),0),0),IF($E642&gt;0,IF(AND(INDIRECT(ADDRESS($E642,44))=0,INDIRECT(ADDRESS($E642,38))="UL",ISERROR(SEARCH("Rear",INDIRECT(ADDRESS($E642,33)))),ISERROR(SEARCH("Side",INDIRECT(ADDRESS($E642,33))))),INDIRECT(ADDRESS($E642,COLUMN())),0),0),IF($F642&gt;0,IF(AND(INDIRECT(ADDRESS($F642,44))=0,INDIRECT(ADDRESS($F642,38))="UL",ISERROR(SEARCH("Rear",INDIRECT(ADDRESS($F642,33)))),ISERROR(SEARCH("Side",INDIRECT(ADDRESS($F642,33))))),INDIRECT(ADDRESS($F642,COLUMN())),0),0),IF($G642&gt;0,IF(AND(INDIRECT(ADDRESS($G642,44))=0,INDIRECT(ADDRESS($G642,38))="UL",ISERROR(SEARCH("Rear",INDIRECT(ADDRESS($G642,33)))),ISERROR(SEARCH("Side",INDIRECT(ADDRESS($G642,33))))),INDIRECT(ADDRESS($G642,COLUMN())),0),0),IF($H642&gt;0,IF(AND(INDIRECT(ADDRESS($H642,44))=0,INDIRECT(ADDRESS($H642,38))="UL",ISERROR(SEARCH("Rear",INDIRECT(ADDRESS($H642,33)))),ISERROR(SEARCH("Side",INDIRECT(ADDRESS($H642,33))))),INDIRECT(ADDRESS($H642,COLUMN())),0),0),IF($I642&gt;0,IF(AND(INDIRECT(ADDRESS($I642,44))=0,INDIRECT(ADDRESS($I642,38))="UL",ISERROR(SEARCH("Rear",INDIRECT(ADDRESS($I642,33)))),ISERROR(SEARCH("Side",INDIRECT(ADDRESS($I642,33))))),INDIRECT(ADDRESS($I642,COLUMN())),0),0),IF($J642&gt;0,IF(AND(INDIRECT(ADDRESS($J642,44))=0,INDIRECT(ADDRESS($J642,38))="UL",ISERROR(SEARCH("Rear",INDIRECT(ADDRESS($J642,33)))),ISERROR(SEARCH("Side",INDIRECT(ADDRESS($J642,33))))),INDIRECT(ADDRESS($J642,COLUMN())),0),0),IF($K642&gt;0,IF(AND(INDIRECT(ADDRESS($K642,44))=0,INDIRECT(ADDRESS($K642,38))="UL",ISERROR(SEARCH("Rear",INDIRECT(ADDRESS($K642,33)))),ISERROR(SEARCH("Side",INDIRECT(ADDRESS($K642,33))))),INDIRECT(ADDRESS($K642,COLUMN())),0),0),IF($L642&gt;0,IF(AND(INDIRECT(ADDRESS($L642,44))=0,INDIRECT(ADDRESS($L642,38))="UL",ISERROR(SEARCH("Rear",INDIRECT(ADDRESS($L642,33)))),ISERROR(SEARCH("Side",INDIRECT(ADDRESS($L642,33))))),INDIRECT(ADDRESS($L642,COLUMN())),0),0),IF($M642&gt;0,IF(AND(INDIRECT(ADDRESS($M642,44))=0,INDIRECT(ADDRESS($M642,38))="UL",ISERROR(SEARCH("Rear",INDIRECT(ADDRESS($M642,33)))),ISERROR(SEARCH("Side",INDIRECT(ADDRESS($M642,33))))),INDIRECT(ADDRESS($M642,COLUMN())),0),0))</f>
        <v>0</v>
      </c>
      <c r="BX642" s="57">
        <f ca="1">IF(BV642="S",AV642,BW642)</f>
        <v>0</v>
      </c>
      <c r="BY642" s="57" cm="1">
        <f t="array" aca="1" ref="BY642" ca="1">SUM(IF($C642&gt;0,IF(AND(INDIRECT(ADDRESS($C642,44))=0,INDIRECT(ADDRESS($C642,38))="UL"),INDIRECT(ADDRESS($C642,COLUMN())),0),0),IF($D642&gt;0,IF(AND(INDIRECT(ADDRESS($D642,44))=0,INDIRECT(ADDRESS($D642,38))="UL"),INDIRECT(ADDRESS($D642,COLUMN())),0),0),IF($E642&gt;0,IF(AND(INDIRECT(ADDRESS($E642,44))=0,INDIRECT(ADDRESS($E642,38))="UL"),INDIRECT(ADDRESS($E642,COLUMN())),0),0),IF($F642&gt;0,IF(AND(INDIRECT(ADDRESS($F642,44))=0,INDIRECT(ADDRESS($F642,38))="UL"),INDIRECT(ADDRESS($F642,COLUMN())),0),0),IF($G642&gt;0,IF(AND(INDIRECT(ADDRESS($G642,44))=0,INDIRECT(ADDRESS($G642,38))="UL"),INDIRECT(ADDRESS($G642,COLUMN())),0),0),IF($H642&gt;0,IF(AND(INDIRECT(ADDRESS($H642,44))=0,INDIRECT(ADDRESS($H642,38))="UL"),INDIRECT(ADDRESS($H642,COLUMN())),0),0),IF($I642&gt;0,IF(AND(INDIRECT(ADDRESS($I642,44))=0,INDIRECT(ADDRESS($I642,38))="UL"),INDIRECT(ADDRESS($I642,COLUMN())),0),0),IF($J642&gt;0,IF(AND(INDIRECT(ADDRESS($J642,44))=0,INDIRECT(ADDRESS($J642,38))="UL"),INDIRECT(ADDRESS($J642,COLUMN())),0),0),IF($K642&gt;0,IF(AND(INDIRECT(ADDRESS($K642,44))=0,INDIRECT(ADDRESS($K642,38))="UL"),INDIRECT(ADDRESS($K642,COLUMN())),0),0),IF($L642&gt;0,IF(AND(INDIRECT(ADDRESS($L642,44))=0,INDIRECT(ADDRESS($L642,38))="UL"),INDIRECT(ADDRESS($L642,COLUMN())),0),0),IF($M642&gt;0,IF(AND(INDIRECT(ADDRESS($M642,44))=0,INDIRECT(ADDRESS($M642,38))="UL"),INDIRECT(ADDRESS($M642,COLUMN())),0),0))</f>
        <v>0</v>
      </c>
      <c r="BZ642" s="57" cm="1">
        <f t="array" aca="1" ref="BZ642" ca="1">SUM(IF($C642&gt;0,IF(AND(INDIRECT(ADDRESS($C642,44))=0,INDIRECT(ADDRESS($C642,38))="UL"),INDIRECT(ADDRESS($C642,COLUMN())),0),0),IF($D642&gt;0,IF(AND(INDIRECT(ADDRESS($D642,44))=0,INDIRECT(ADDRESS($D642,38))="UL"),INDIRECT(ADDRESS($D642,COLUMN())),0),0),IF($E642&gt;0,IF(AND(INDIRECT(ADDRESS($E642,44))=0,INDIRECT(ADDRESS($E642,38))="UL"),INDIRECT(ADDRESS($E642,COLUMN())),0),0),IF($F642&gt;0,IF(AND(INDIRECT(ADDRESS($F642,44))=0,INDIRECT(ADDRESS($F642,38))="UL"),INDIRECT(ADDRESS($F642,COLUMN())),0),0),IF($G642&gt;0,IF(AND(INDIRECT(ADDRESS($G642,44))=0,INDIRECT(ADDRESS($G642,38))="UL"),INDIRECT(ADDRESS($G642,COLUMN())),0),0),IF($H642&gt;0,IF(AND(INDIRECT(ADDRESS($H642,44))=0,INDIRECT(ADDRESS($H642,38))="UL"),INDIRECT(ADDRESS($H642,COLUMN())),0),0),IF($I642&gt;0,IF(AND(INDIRECT(ADDRESS($I642,44))=0,INDIRECT(ADDRESS($I642,38))="UL"),INDIRECT(ADDRESS($I642,COLUMN())),0),0),IF($J642&gt;0,IF(AND(INDIRECT(ADDRESS($J642,44))=0,INDIRECT(ADDRESS($J642,38))="UL"),INDIRECT(ADDRESS($J642,COLUMN())),0),0),IF($K642&gt;0,IF(AND(INDIRECT(ADDRESS($K642,44))=0,INDIRECT(ADDRESS($K642,38))="UL"),INDIRECT(ADDRESS($K642,COLUMN())),0),0),IF($L642&gt;0,IF(AND(INDIRECT(ADDRESS($L642,44))=0,INDIRECT(ADDRESS($L642,38))="UL"),INDIRECT(ADDRESS($L642,COLUMN())),0),0),IF($M642&gt;0,IF(AND(INDIRECT(ADDRESS($M642,44))=0,INDIRECT(ADDRESS($M642,38))="UL"),INDIRECT(ADDRESS($M642,COLUMN())),0),0))</f>
        <v>0</v>
      </c>
      <c r="CA642" s="57">
        <f ca="1">IF(BV642="S",BY642,BZ642)</f>
        <v>0</v>
      </c>
      <c r="CB642" s="57" cm="1">
        <f t="array" aca="1" ref="CB642" ca="1">SUM(IF($C642&gt;0,IF(AND(INDIRECT(ADDRESS($C642,44))=0,INDIRECT(ADDRESS($C642,38))&lt;&gt;"UL"),INDIRECT(ADDRESS($C642,COLUMN())),0),0),IF($D642&gt;0,IF(AND(INDIRECT(ADDRESS($D642,44))=0,INDIRECT(ADDRESS($D642,38))&lt;&gt;"UL"),INDIRECT(ADDRESS($D642,COLUMN())),0),0),IF($E642&gt;0,IF(AND(INDIRECT(ADDRESS($E642,44))=0,INDIRECT(ADDRESS($E642,38))&lt;&gt;"UL"),INDIRECT(ADDRESS($E642,COLUMN())),0),0),IF($F642&gt;0,IF(AND(INDIRECT(ADDRESS($F642,44))=0,INDIRECT(ADDRESS($F642,38))&lt;&gt;"UL"),INDIRECT(ADDRESS($F642,COLUMN())),0),0),IF($G642&gt;0,IF(AND(INDIRECT(ADDRESS($G642,44))=0,INDIRECT(ADDRESS($G642,38))&lt;&gt;"UL"),INDIRECT(ADDRESS($G642,COLUMN())),0),0),IF($H642&gt;0,IF(AND(INDIRECT(ADDRESS($H642,44))=0,INDIRECT(ADDRESS($H642,38))&lt;&gt;"UL"),INDIRECT(ADDRESS($H642,COLUMN())),0),0),IF($I642&gt;0,IF(AND(INDIRECT(ADDRESS($I642,44))=0,INDIRECT(ADDRESS($I642,38))&lt;&gt;"UL"),INDIRECT(ADDRESS($I642,COLUMN())),0),0),IF($J642&gt;0,IF(AND(INDIRECT(ADDRESS($J642,44))=0,INDIRECT(ADDRESS($J642,38))&lt;&gt;"UL"),INDIRECT(ADDRESS($J642,COLUMN())),0),0),IF($K642&gt;0,IF(AND(INDIRECT(ADDRESS($K642,44))=0,INDIRECT(ADDRESS($K642,38))&lt;&gt;"UL"),INDIRECT(ADDRESS($K642,COLUMN())),0),0),IF($L642&gt;0,IF(AND(INDIRECT(ADDRESS($L642,44))=0,INDIRECT(ADDRESS($L642,38))&lt;&gt;"UL"),INDIRECT(ADDRESS($L642,COLUMN())),0),0),IF($M642&gt;0,IF(AND(INDIRECT(ADDRESS($M642,44))=0,INDIRECT(ADDRESS($M642,38))&lt;&gt;"UL"),INDIRECT(ADDRESS($M642,COLUMN())),0),0))</f>
        <v>0</v>
      </c>
      <c r="CC642" s="57">
        <f ca="1">IF(BV642="S",BH642,CB642)</f>
        <v>0</v>
      </c>
      <c r="CD642" s="57" cm="1">
        <f t="array" aca="1" ref="CD642" ca="1">SUM(IF($C642&gt;0,IF(AND(INDIRECT(ADDRESS($C642,44))=0,INDIRECT(ADDRESS($C642,38))&lt;&gt;"UL"),INDIRECT(ADDRESS($C642,COLUMN())),0),0),IF($D642&gt;0,IF(AND(INDIRECT(ADDRESS($D642,44))=0,INDIRECT(ADDRESS($D642,38))&lt;&gt;"UL"),INDIRECT(ADDRESS($D642,COLUMN())),0),0),IF($E642&gt;0,IF(AND(INDIRECT(ADDRESS($E642,44))=0,INDIRECT(ADDRESS($E642,38))&lt;&gt;"UL"),INDIRECT(ADDRESS($E642,COLUMN())),0),0),IF($F642&gt;0,IF(AND(INDIRECT(ADDRESS($F642,44))=0,INDIRECT(ADDRESS($F642,38))&lt;&gt;"UL"),INDIRECT(ADDRESS($F642,COLUMN())),0),0),IF($G642&gt;0,IF(AND(INDIRECT(ADDRESS($G642,44))=0,INDIRECT(ADDRESS($G642,38))&lt;&gt;"UL"),INDIRECT(ADDRESS($G642,COLUMN())),0),0),IF($H642&gt;0,IF(AND(INDIRECT(ADDRESS($H642,44))=0,INDIRECT(ADDRESS($H642,38))&lt;&gt;"UL"),INDIRECT(ADDRESS($H642,COLUMN())),0),0),IF($I642&gt;0,IF(AND(INDIRECT(ADDRESS($I642,44))=0,INDIRECT(ADDRESS($I642,38))&lt;&gt;"UL"),INDIRECT(ADDRESS($I642,COLUMN())),0),0),IF($J642&gt;0,IF(AND(INDIRECT(ADDRESS($J642,44))=0,INDIRECT(ADDRESS($J642,38))&lt;&gt;"UL"),INDIRECT(ADDRESS($J642,COLUMN())),0),0),IF($K642&gt;0,IF(AND(INDIRECT(ADDRESS($K642,44))=0,INDIRECT(ADDRESS($K642,38))&lt;&gt;"UL"),INDIRECT(ADDRESS($K642,COLUMN())),0),0),IF($L642&gt;0,IF(AND(INDIRECT(ADDRESS($L642,44))=0,INDIRECT(ADDRESS($L642,38))&lt;&gt;"UL"),INDIRECT(ADDRESS($L642,COLUMN())),0),0),IF($M642&gt;0,IF(AND(INDIRECT(ADDRESS($M642,44))=0,INDIRECT(ADDRESS($M642,38))&lt;&gt;"UL"),INDIRECT(ADDRESS($M642,COLUMN())),0),0))</f>
        <v>0</v>
      </c>
      <c r="CE642" s="57" cm="1">
        <f t="array" aca="1" ref="CE642" ca="1">SUM(IF($C642&gt;0,IF(AND(INDIRECT(ADDRESS($C642,44))=0,INDIRECT(ADDRESS($C642,38))&lt;&gt;"UL"),INDIRECT(ADDRESS($C642,COLUMN())),0),0),IF($D642&gt;0,IF(AND(INDIRECT(ADDRESS($D642,44))=0,INDIRECT(ADDRESS($D642,38))&lt;&gt;"UL"),INDIRECT(ADDRESS($D642,COLUMN())),0),0),IF($E642&gt;0,IF(AND(INDIRECT(ADDRESS($E642,44))=0,INDIRECT(ADDRESS($E642,38))&lt;&gt;"UL"),INDIRECT(ADDRESS($E642,COLUMN())),0),0),IF($F642&gt;0,IF(AND(INDIRECT(ADDRESS($F642,44))=0,INDIRECT(ADDRESS($F642,38))&lt;&gt;"UL"),INDIRECT(ADDRESS($F642,COLUMN())),0),0),IF($G642&gt;0,IF(AND(INDIRECT(ADDRESS($G642,44))=0,INDIRECT(ADDRESS($G642,38))&lt;&gt;"UL"),INDIRECT(ADDRESS($G642,COLUMN())),0),0),IF($H642&gt;0,IF(AND(INDIRECT(ADDRESS($H642,44))=0,INDIRECT(ADDRESS($H642,38))&lt;&gt;"UL"),INDIRECT(ADDRESS($H642,COLUMN())),0),0),IF($I642&gt;0,IF(AND(INDIRECT(ADDRESS($I642,44))=0,INDIRECT(ADDRESS($I642,38))&lt;&gt;"UL"),INDIRECT(ADDRESS($I642,COLUMN())),0),0),IF($J642&gt;0,IF(AND(INDIRECT(ADDRESS($J642,44))=0,INDIRECT(ADDRESS($J642,38))&lt;&gt;"UL"),INDIRECT(ADDRESS($J642,COLUMN())),0),0),IF($K642&gt;0,IF(AND(INDIRECT(ADDRESS($K642,44))=0,INDIRECT(ADDRESS($K642,38))&lt;&gt;"UL"),INDIRECT(ADDRESS($K642,COLUMN())),0),0),IF($L642&gt;0,IF(AND(INDIRECT(ADDRESS($L642,44))=0,INDIRECT(ADDRESS($L642,38))&lt;&gt;"UL"),INDIRECT(ADDRESS($L642,COLUMN())),0),0),IF($M642&gt;0,IF(AND(INDIRECT(ADDRESS($M642,44))=0,INDIRECT(ADDRESS($M642,38))&lt;&gt;"UL"),INDIRECT(ADDRESS($M642,COLUMN())),0),0))</f>
        <v>0</v>
      </c>
      <c r="CF642" s="57">
        <f ca="1">IF(BV642="S",CD642,CE642)</f>
        <v>0</v>
      </c>
      <c r="CG642" s="57">
        <f ca="1">IF(AD642&lt;BG642,((((BX642+CC642)*AB642)+((CA642+CF642)*(1-AB642)))*AD642),((((BX642*AB642)+((CA642)*(1-AB642)))*AD642)+(((CC642*AB642)+((CF642))*(1-AB642)))*BG642))</f>
        <v>0</v>
      </c>
      <c r="CH642" s="57">
        <f ca="1">CG642/N642</f>
        <v>0</v>
      </c>
      <c r="CI642" s="19">
        <f ca="1">AD642*X642</f>
        <v>34.714486820887508</v>
      </c>
      <c r="CJ642" s="19"/>
      <c r="CK642" s="57" cm="1">
        <f t="array" aca="1" ref="CK642" ca="1">IF(AU642="S", SUM(IF($C642&gt;0,IF(INDIRECT(ADDRESS($C642,43))&lt;&gt;1,INDIRECT(ADDRESS($C642,48)),0),0), IF($D642&gt;0,IF(INDIRECT(ADDRESS($D642,43))&lt;&gt;1,INDIRECT(ADDRESS($D642,48)),0),0), IF($E642&gt;0,IF(INDIRECT(ADDRESS($E642,43))&lt;&gt;1,INDIRECT(ADDRESS($E642,48)),0),0), IF($F642&gt;0,IF(INDIRECT(ADDRESS($F642,43))&lt;&gt;1,INDIRECT(ADDRESS($F642,48)),0),0), IF($G642&gt;0,IF(INDIRECT(ADDRESS($G642,43))&lt;&gt;1,INDIRECT(ADDRESS($G642,48)),0),0), IF($H642&gt;0,IF(INDIRECT(ADDRESS($H642,43))&lt;&gt;1,INDIRECT(ADDRESS($H642,48)),0),0), IF($I642&gt;0,IF(INDIRECT(ADDRESS($I642,43))&lt;&gt;1,INDIRECT(ADDRESS($I642,48)),0),0), IF($J642&gt;0,IF(INDIRECT(ADDRESS($J642,43))&lt;&gt;1,INDIRECT(ADDRESS($J642,48)),0),0), IF($K642&gt;0,IF(INDIRECT(ADDRESS($K642,43))&lt;&gt;1,INDIRECT(ADDRESS($K642,48)),0),0), IF($L642&gt;0,IF(INDIRECT(ADDRESS($L642,43))&lt;&gt;1,INDIRECT(ADDRESS($L642,48)),0),0), IF($M642&gt;0,IF(INDIRECT(ADDRESS($M642,43))&lt;&gt;1,INDIRECT(ADDRESS($M642,48)),0),0)), IF(AU642="L",SUM(IF($C642&gt;0,IF(INDIRECT(ADDRESS($C642,43))&lt;&gt;1,INDIRECT(ADDRESS($C642,50)),0),0), IF($D642&gt;0,IF(INDIRECT(ADDRESS($D642,43))&lt;&gt;1,INDIRECT(ADDRESS($D642,50)),0),0), IF($E642&gt;0,IF(INDIRECT(ADDRESS($E642,43))&lt;&gt;1,INDIRECT(ADDRESS($E642,50)),0),0), IF($F642&gt;0,IF(INDIRECT(ADDRESS($F642,43))&lt;&gt;1,INDIRECT(ADDRESS($F642,50)),0),0), IF($G642&gt;0,IF(INDIRECT(ADDRESS($G642,43))&lt;&gt;1,INDIRECT(ADDRESS($G642,50)),0),0), IF($G642&gt;0,IF(INDIRECT(ADDRESS($G642,43))&lt;&gt;1,INDIRECT(ADDRESS($G642,50)),0),0), IF($H642&gt;0,IF(INDIRECT(ADDRESS($H642,43))&lt;&gt;1,INDIRECT(ADDRESS($H642,50)),0),0), IF($I642&gt;0,IF(INDIRECT(ADDRESS($I642,43))&lt;&gt;1,INDIRECT(ADDRESS($I642,50)),0),0), IF($J642&gt;0,IF(INDIRECT(ADDRESS($J642,43))&lt;&gt;1,INDIRECT(ADDRESS($J642,50)),0),0), IF($K642&gt;0,IF(INDIRECT(ADDRESS($K642,43))&lt;&gt;1,INDIRECT(ADDRESS($K642,50)),0),0), IF($L642&gt;0,IF(INDIRECT(ADDRESS($L642,43))&lt;&gt;1,INDIRECT(ADDRESS($L642,50)),0),0), IF($M642&gt;0,IF(INDIRECT(ADDRESS($M642,43))&lt;&gt;1,INDIRECT(ADDRESS($M642,50)),0),0)), SUM(IF($C642&gt;0,IF(INDIRECT(ADDRESS($C642,43))&lt;&gt;1,INDIRECT(ADDRESS($C642,49)),0),0), IF($D642&gt;0,IF(INDIRECT(ADDRESS($D642,43))&lt;&gt;1,INDIRECT(ADDRESS($D642,49)),0),0), IF($E642&gt;0,IF(INDIRECT(ADDRESS($E642,43))&lt;&gt;1,INDIRECT(ADDRESS($E642,49)),0),0), IF($F642&gt;0,IF(INDIRECT(ADDRESS($F642,43))&lt;&gt;1,INDIRECT(ADDRESS($F642,49)),0),0), IF($G642&gt;0,IF(INDIRECT(ADDRESS($G642,43))&lt;&gt;1,INDIRECT(ADDRESS($G642,49)),0),0), IF($G642&gt;0,IF(INDIRECT(ADDRESS($G642,43))&lt;&gt;1,INDIRECT(ADDRESS($G642,49)),0),0), IF($H642&gt;0,IF(INDIRECT(ADDRESS($H642,43))&lt;&gt;1,INDIRECT(ADDRESS($H642,49)),0),0), IF($I642&gt;0,IF(INDIRECT(ADDRESS($I642,43))&lt;&gt;1,INDIRECT(ADDRESS($I642,49)),0),0), IF($J642&gt;0,IF(INDIRECT(ADDRESS($J642,43))&lt;&gt;1,INDIRECT(ADDRESS($J642,49)),0),0), IF($K642&gt;0,IF(INDIRECT(ADDRESS($K642,43))&lt;&gt;1,INDIRECT(ADDRESS($K642,49)),0),0), IF($L642&gt;0,IF(INDIRECT(ADDRESS($L642,43))&lt;&gt;1,INDIRECT(ADDRESS($L642,49)),0),0), IF($M642&gt;0,IF(INDIRECT(ADDRESS($M642,43))&lt;&gt;1,INDIRECT(ADDRESS($M642,49)),0),0))))</f>
        <v>0</v>
      </c>
      <c r="CL642" s="57" cm="1">
        <f t="array" aca="1" ref="CL642" ca="1">1.5*SUM(IF($C642&gt;0,IF(INDIRECT(ADDRESS($C642,44))=1,INDIRECT(ADDRESS($C642,48)),0),0), IF($D642&gt;0,IF(INDIRECT(ADDRESS($D642,44))=1,INDIRECT(ADDRESS($D642,48)),0),0), IF($E642&gt;0,IF(INDIRECT(ADDRESS($E642,44))=1,INDIRECT(ADDRESS($E642,48)),0),0), IF($F642&gt;0,IF(INDIRECT(ADDRESS($F642,44))=1,INDIRECT(ADDRESS($F642,48)),0),0), IF($G642&gt;0,IF(INDIRECT(ADDRESS($G642,44))=1,INDIRECT(ADDRESS($G642,48)),0),0), IF($H642&gt;0,IF(INDIRECT(ADDRESS($H642,44))=1,INDIRECT(ADDRESS($H642,48)),0),0), IF($I642&gt;0,IF(INDIRECT(ADDRESS($I642,44))=1,INDIRECT(ADDRESS($I642,48)),0),0), IF($J642&gt;0,IF(INDIRECT(ADDRESS($J642,44))=1,INDIRECT(ADDRESS($J642,48)),0),0), IF($K642&gt;0,IF(INDIRECT(ADDRESS($K642,44))=1,INDIRECT(ADDRESS($K642,48)),0),0), IF($L642&gt;0,IF(INDIRECT(ADDRESS($L642,44))=1,INDIRECT(ADDRESS($L642,48)),0),0), IF($M642&gt;0,IF(INDIRECT(ADDRESS($M642,44))=1,INDIRECT(ADDRESS($M642,48)),0),0))</f>
        <v>0</v>
      </c>
      <c r="CM642" s="56">
        <f ca="1">((BU642/$BU$34)^$BU$296)</f>
        <v>0</v>
      </c>
      <c r="CN642" s="59"/>
    </row>
    <row r="643" spans="1:92" x14ac:dyDescent="0.25">
      <c r="A643" s="15" t="s">
        <v>412</v>
      </c>
    </row>
    <row r="644" spans="1:92" x14ac:dyDescent="0.25">
      <c r="A644" s="15" t="s">
        <v>413</v>
      </c>
    </row>
    <row r="645" spans="1:92" x14ac:dyDescent="0.25">
      <c r="A645" s="15" t="s">
        <v>396</v>
      </c>
    </row>
    <row r="646" spans="1:92" x14ac:dyDescent="0.25">
      <c r="A646" s="15"/>
    </row>
    <row r="647" spans="1:92" ht="13" x14ac:dyDescent="0.25">
      <c r="A647" s="167" t="s">
        <v>389</v>
      </c>
    </row>
    <row r="648" spans="1:92" x14ac:dyDescent="0.25">
      <c r="A648" s="15" t="s">
        <v>414</v>
      </c>
    </row>
    <row r="649" spans="1:92" x14ac:dyDescent="0.25">
      <c r="A649" s="15" t="s">
        <v>390</v>
      </c>
    </row>
    <row r="650" spans="1:92" x14ac:dyDescent="0.25">
      <c r="A650" s="15" t="s">
        <v>391</v>
      </c>
    </row>
  </sheetData>
  <mergeCells count="29">
    <mergeCell ref="X1:Y1"/>
    <mergeCell ref="A1:A2"/>
    <mergeCell ref="B1:B2"/>
    <mergeCell ref="C1:M1"/>
    <mergeCell ref="N1:N2"/>
    <mergeCell ref="O1:O2"/>
    <mergeCell ref="P1:P2"/>
    <mergeCell ref="Q1:Q2"/>
    <mergeCell ref="R1:R2"/>
    <mergeCell ref="S1:S2"/>
    <mergeCell ref="T1:V1"/>
    <mergeCell ref="W1:W2"/>
    <mergeCell ref="CK1:CL1"/>
    <mergeCell ref="Z1:Z2"/>
    <mergeCell ref="AA1:AA2"/>
    <mergeCell ref="AF1:AF2"/>
    <mergeCell ref="AG1:AG2"/>
    <mergeCell ref="AH1:AJ1"/>
    <mergeCell ref="AK1:AK2"/>
    <mergeCell ref="AL1:AL2"/>
    <mergeCell ref="AT1:AT2"/>
    <mergeCell ref="AV1:BB1"/>
    <mergeCell ref="BH1:BQ1"/>
    <mergeCell ref="BV1:CH1"/>
    <mergeCell ref="R285:X285"/>
    <mergeCell ref="Y285:Z285"/>
    <mergeCell ref="BQ294:BR294"/>
    <mergeCell ref="R302:X302"/>
    <mergeCell ref="Y302:Z302"/>
  </mergeCells>
  <conditionalFormatting sqref="BU38:BU94 BU199:BU200 BU246:BU253 BU146:BU152 BU188:BU197 BU154:BU186 BU255:BU277 BE327:BE334">
    <cfRule type="colorScale" priority="144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280:CM281 CM246:CM278 CM199:CM200 CM38:CM94 CM146:CM152 CM188:CM197 CM154:CM186">
    <cfRule type="colorScale" priority="145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280:CH281 CH246:CH278 CH199:CH200 CH38:CH94 CH146:CH152 CH188:CH197 CH154:CH186">
    <cfRule type="colorScale" priority="146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198">
    <cfRule type="colorScale" priority="147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H198">
    <cfRule type="colorScale" priority="148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M198">
    <cfRule type="colorScale" priority="149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254">
    <cfRule type="colorScale" priority="150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BU278">
    <cfRule type="colorScale" priority="151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BU280">
    <cfRule type="colorScale" priority="152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BU281">
    <cfRule type="colorScale" priority="153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BU153">
    <cfRule type="colorScale" priority="154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H153">
    <cfRule type="colorScale" priority="155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M153">
    <cfRule type="colorScale" priority="156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187">
    <cfRule type="colorScale" priority="157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H187">
    <cfRule type="colorScale" priority="158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M187">
    <cfRule type="colorScale" priority="159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M279">
    <cfRule type="colorScale" priority="141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279">
    <cfRule type="colorScale" priority="142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279">
    <cfRule type="colorScale" priority="143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282">
    <cfRule type="colorScale" priority="138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282">
    <cfRule type="colorScale" priority="139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282">
    <cfRule type="colorScale" priority="140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BU340:BU341 BU338">
    <cfRule type="colorScale" priority="135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340:CM341 CM338">
    <cfRule type="colorScale" priority="136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340:CH341 CH338">
    <cfRule type="colorScale" priority="137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F327:BF334 BK327:BU334 BH327:BH334">
    <cfRule type="colorScale" priority="123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G328">
    <cfRule type="colorScale" priority="125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G329:BG333">
    <cfRule type="colorScale" priority="126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G327">
    <cfRule type="colorScale" priority="127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G334">
    <cfRule type="colorScale" priority="129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I328:BJ328">
    <cfRule type="colorScale" priority="130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I329:BJ333">
    <cfRule type="colorScale" priority="131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I327:BJ327">
    <cfRule type="colorScale" priority="132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I334:BJ334">
    <cfRule type="colorScale" priority="134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U352">
    <cfRule type="colorScale" priority="120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352">
    <cfRule type="colorScale" priority="121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352">
    <cfRule type="colorScale" priority="122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366">
    <cfRule type="colorScale" priority="117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366">
    <cfRule type="colorScale" priority="118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366">
    <cfRule type="colorScale" priority="119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336">
    <cfRule type="colorScale" priority="114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336">
    <cfRule type="colorScale" priority="115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336">
    <cfRule type="colorScale" priority="116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565 BU568">
    <cfRule type="colorScale" priority="82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565 CM568">
    <cfRule type="colorScale" priority="83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565 CH568">
    <cfRule type="colorScale" priority="84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642">
    <cfRule type="colorScale" priority="79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642">
    <cfRule type="colorScale" priority="80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642">
    <cfRule type="colorScale" priority="81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353">
    <cfRule type="colorScale" priority="52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353">
    <cfRule type="colorScale" priority="53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353">
    <cfRule type="colorScale" priority="54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401:BU410">
    <cfRule type="colorScale" priority="49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401:CM410">
    <cfRule type="colorScale" priority="50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401:CH410">
    <cfRule type="colorScale" priority="51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507:BU508 BU496:BU505">
    <cfRule type="colorScale" priority="43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507:CM508 CM496:CM505">
    <cfRule type="colorScale" priority="44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507:CH508 CH496:CH505">
    <cfRule type="colorScale" priority="45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412:BU430">
    <cfRule type="colorScale" priority="40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412:CM430">
    <cfRule type="colorScale" priority="41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412:CH430">
    <cfRule type="colorScale" priority="42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506">
    <cfRule type="colorScale" priority="37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506">
    <cfRule type="colorScale" priority="38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506">
    <cfRule type="colorScale" priority="39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512:BU521 BU523:BU524">
    <cfRule type="colorScale" priority="34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512:CM521 CM523:CM524">
    <cfRule type="colorScale" priority="35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512:CH521 CH523:CH524">
    <cfRule type="colorScale" priority="36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522">
    <cfRule type="colorScale" priority="31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522">
    <cfRule type="colorScale" priority="32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522">
    <cfRule type="colorScale" priority="33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571:BU573">
    <cfRule type="colorScale" priority="22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BU566:BU567">
    <cfRule type="colorScale" priority="25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566:CM567">
    <cfRule type="colorScale" priority="26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566:CH567">
    <cfRule type="colorScale" priority="27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M571:CM573">
    <cfRule type="colorScale" priority="23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571:CH573">
    <cfRule type="colorScale" priority="24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601:BU609">
    <cfRule type="colorScale" priority="16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601:CM609">
    <cfRule type="colorScale" priority="17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601:CH609">
    <cfRule type="colorScale" priority="18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339">
    <cfRule type="colorScale" priority="7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339">
    <cfRule type="colorScale" priority="8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339">
    <cfRule type="colorScale" priority="9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337">
    <cfRule type="colorScale" priority="4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337">
    <cfRule type="colorScale" priority="5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337">
    <cfRule type="colorScale" priority="6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541:BU542">
    <cfRule type="colorScale" priority="1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541:CM542">
    <cfRule type="colorScale" priority="2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541:CH542">
    <cfRule type="colorScale" priority="3">
      <colorScale>
        <cfvo type="min"/>
        <cfvo type="percentile" val="50"/>
        <cfvo type="max"/>
        <color rgb="FFFF0000"/>
        <color rgb="FFFFFF00"/>
        <color rgb="FF00A933"/>
      </colorScale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>
    <oddHeader>&amp;C&amp;A</oddHeader>
    <oddFooter>&amp;CPage 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27"/>
  <sheetViews>
    <sheetView showZeros="0" zoomScale="70" zoomScaleNormal="70" workbookViewId="0">
      <pane xSplit="2" ySplit="2" topLeftCell="L24" activePane="bottomRight" state="frozen"/>
      <selection pane="topRight" activeCell="Z1" sqref="Z1"/>
      <selection pane="bottomLeft" activeCell="A3" sqref="A3"/>
      <selection pane="bottomRight" activeCell="A49" sqref="A49"/>
    </sheetView>
  </sheetViews>
  <sheetFormatPr defaultColWidth="11.54296875" defaultRowHeight="12.5" x14ac:dyDescent="0.25"/>
  <cols>
    <col min="1" max="1" width="59.1796875" customWidth="1"/>
    <col min="2" max="2" width="6.54296875" style="1" customWidth="1"/>
    <col min="3" max="3" width="10.453125" style="1" customWidth="1"/>
    <col min="4" max="7" width="6.54296875" style="1" customWidth="1"/>
    <col min="8" max="8" width="4.54296875" style="1" customWidth="1"/>
    <col min="9" max="10" width="6.54296875" style="1" hidden="1" customWidth="1"/>
    <col min="11" max="13" width="6.54296875" style="1" customWidth="1"/>
    <col min="14" max="14" width="8" style="1" customWidth="1"/>
    <col min="15" max="15" width="14.7265625" style="1" customWidth="1"/>
    <col min="16" max="18" width="7.54296875" style="4" customWidth="1"/>
    <col min="19" max="19" width="8" style="151" customWidth="1"/>
    <col min="20" max="21" width="14.54296875" style="91" customWidth="1"/>
    <col min="22" max="22" width="14.54296875" style="3" customWidth="1"/>
    <col min="23" max="23" width="14.54296875" customWidth="1"/>
    <col min="24" max="24" width="11.54296875" style="151"/>
  </cols>
  <sheetData>
    <row r="1" spans="1:26" ht="12.75" customHeight="1" x14ac:dyDescent="0.3">
      <c r="A1" s="281" t="s">
        <v>0</v>
      </c>
      <c r="B1" s="282" t="s">
        <v>3</v>
      </c>
      <c r="C1" s="282" t="s">
        <v>4</v>
      </c>
      <c r="D1" s="284" t="s">
        <v>5</v>
      </c>
      <c r="E1" s="285" t="s">
        <v>6</v>
      </c>
      <c r="F1" s="282" t="s">
        <v>7</v>
      </c>
      <c r="G1" s="286" t="s">
        <v>8</v>
      </c>
      <c r="H1" s="285" t="s">
        <v>9</v>
      </c>
      <c r="I1" s="285"/>
      <c r="J1" s="285"/>
      <c r="K1" s="284" t="s">
        <v>10</v>
      </c>
      <c r="L1" s="282" t="s">
        <v>11</v>
      </c>
      <c r="M1" s="282"/>
      <c r="N1" s="280" t="s">
        <v>12</v>
      </c>
      <c r="O1" s="282" t="s">
        <v>13</v>
      </c>
      <c r="P1" s="8"/>
      <c r="Q1" s="8"/>
      <c r="R1" s="8"/>
      <c r="T1" s="287" t="s">
        <v>415</v>
      </c>
      <c r="U1" s="287"/>
      <c r="V1" s="287"/>
      <c r="W1" s="287"/>
      <c r="X1" s="288" t="s">
        <v>24</v>
      </c>
      <c r="Y1" s="288"/>
      <c r="Z1" s="288"/>
    </row>
    <row r="2" spans="1:26" ht="13" x14ac:dyDescent="0.3">
      <c r="A2" s="281"/>
      <c r="B2" s="282"/>
      <c r="C2" s="282"/>
      <c r="D2" s="284"/>
      <c r="E2" s="284"/>
      <c r="F2" s="284"/>
      <c r="G2" s="286"/>
      <c r="H2" s="6" t="s">
        <v>25</v>
      </c>
      <c r="I2" s="6" t="s">
        <v>26</v>
      </c>
      <c r="J2" s="6" t="s">
        <v>27</v>
      </c>
      <c r="K2" s="284"/>
      <c r="L2" s="11" t="s">
        <v>28</v>
      </c>
      <c r="M2" s="11" t="s">
        <v>29</v>
      </c>
      <c r="N2" s="280"/>
      <c r="O2" s="282"/>
      <c r="P2" s="8" t="s">
        <v>30</v>
      </c>
      <c r="Q2" s="8" t="s">
        <v>31</v>
      </c>
      <c r="R2" s="8" t="s">
        <v>32</v>
      </c>
      <c r="S2" s="9" t="s">
        <v>350</v>
      </c>
      <c r="T2" s="121" t="s">
        <v>48</v>
      </c>
      <c r="U2" s="121" t="s">
        <v>49</v>
      </c>
      <c r="V2" s="121" t="s">
        <v>444</v>
      </c>
      <c r="W2" s="10" t="s">
        <v>446</v>
      </c>
      <c r="X2" s="149" t="s">
        <v>25</v>
      </c>
      <c r="Y2" s="10" t="s">
        <v>56</v>
      </c>
      <c r="Z2" s="10" t="s">
        <v>445</v>
      </c>
    </row>
    <row r="3" spans="1:26" x14ac:dyDescent="0.25">
      <c r="A3" s="65" t="s">
        <v>679</v>
      </c>
      <c r="B3" s="122">
        <f ca="1">INDEX('AI''19 Stats'!$A$3:$CM$659,MATCH('AI''19 Summary'!$A3,'AI''19 Stats'!$A$3:$A$659,FALSE),14)</f>
        <v>42</v>
      </c>
      <c r="C3" s="122" t="str">
        <f ca="1">INDEX('AI''19 Stats'!$A$3:$CM$659,MATCH('AI''19 Summary'!$A3,'AI''19 Stats'!$A$3:$A$659,FALSE),15)</f>
        <v>Fighter</v>
      </c>
      <c r="D3" s="122">
        <f ca="1">INDEX('AI''19 Stats'!$A$3:$CM$659,MATCH('AI''19 Summary'!$A3,'AI''19 Stats'!$A$3:$A$659,FALSE),16)</f>
        <v>4.833333333333333</v>
      </c>
      <c r="E3" s="122">
        <f ca="1">INDEX('AI''19 Stats'!$A$3:$CM$659,MATCH('AI''19 Summary'!$A3,'AI''19 Stats'!$A$3:$A$659,FALSE),17)</f>
        <v>0</v>
      </c>
      <c r="F3" s="122">
        <f ca="1">INDEX('AI''19 Stats'!$A$3:$CM$659,MATCH('AI''19 Summary'!$A3,'AI''19 Stats'!$A$3:$A$659,FALSE),18)</f>
        <v>0</v>
      </c>
      <c r="G3" s="122">
        <f ca="1">INDEX('AI''19 Stats'!$A$3:$CM$659,MATCH('AI''19 Summary'!$A3,'AI''19 Stats'!$A$3:$A$659,FALSE),19)</f>
        <v>3</v>
      </c>
      <c r="H3" s="122" t="str">
        <f ca="1">INDEX('AI''19 Stats'!$A$3:$CM$659,MATCH('AI''19 Summary'!$A3,'AI''19 Stats'!$A$3:$A$659,FALSE),20)</f>
        <v>1-8</v>
      </c>
      <c r="I3" s="122"/>
      <c r="J3" s="122"/>
      <c r="K3" s="122">
        <f ca="1">INDEX('AI''19 Stats'!$A$3:$CM$659,MATCH('AI''19 Summary'!$A3,'AI''19 Stats'!$A$3:$A$659,FALSE),23)</f>
        <v>4</v>
      </c>
      <c r="L3" s="122">
        <f ca="1">INDEX('AI''19 Stats'!$A$3:$CM$659,MATCH('AI''19 Summary'!$A3,'AI''19 Stats'!$A$3:$A$659,FALSE),24)</f>
        <v>9</v>
      </c>
      <c r="M3" s="122">
        <f ca="1">INDEX('AI''19 Stats'!$A$3:$CM$659,MATCH('AI''19 Summary'!$A3,'AI''19 Stats'!$A$3:$A$659,FALSE),25)</f>
        <v>0</v>
      </c>
      <c r="N3" s="122">
        <f ca="1">INDEX('AI''19 Stats'!$A$3:$CM$659,MATCH('AI''19 Summary'!$A3,'AI''19 Stats'!$A$3:$A$659,FALSE),26)</f>
        <v>5</v>
      </c>
      <c r="O3" s="122" t="str">
        <f ca="1">INDEX('AI''19 Stats'!$A$3:$CM$659,MATCH('AI''19 Summary'!$A3,'AI''19 Stats'!$A$3:$A$659,FALSE),27)</f>
        <v>Rocket Boosters, Jink</v>
      </c>
      <c r="P3" s="123">
        <f ca="1">INDEX('AI''19 Stats'!$A$3:$CM$659,MATCH('AI''19 Summary'!$A3,'AI''19 Stats'!$A$3:$A$659,FALSE),28)</f>
        <v>1.016991681462482</v>
      </c>
      <c r="Q3" s="123">
        <f ca="1">INDEX('AI''19 Stats'!$A$3:$CM$659,MATCH('AI''19 Summary'!$A3,'AI''19 Stats'!$A$3:$A$659,FALSE),29)</f>
        <v>0.8681221161816568</v>
      </c>
      <c r="R3" s="123">
        <f ca="1">INDEX('AI''19 Stats'!$A$3:$CM$659,MATCH('AI''19 Summary'!$A3,'AI''19 Stats'!$A$3:$A$659,FALSE),30)</f>
        <v>3.6486291839518912</v>
      </c>
      <c r="S3" s="124">
        <f ca="1">INDEX('AI''19 Stats'!$A$3:$CM$659,MATCH('AI''19 Summary'!$A3,'AI''19 Stats'!$A$3:$A$659,FALSE),70)</f>
        <v>77.064869108374353</v>
      </c>
      <c r="T3" s="125">
        <f ca="1">INDEX('AI''19 Stats'!$A$3:$CM$659,MATCH('AI''19 Summary'!$A3,'AI''19 Stats'!$A$3:$A$659,FALSE),72)</f>
        <v>12.337523974208072</v>
      </c>
      <c r="U3" s="125">
        <f ca="1">INDEX('AI''19 Stats'!$A$3:$CM$659,MATCH('AI''19 Summary'!$A3,'AI''19 Stats'!$A$3:$A$659,FALSE),73)</f>
        <v>0.29375057081447792</v>
      </c>
      <c r="V3" s="125">
        <f ca="1">INDEX('AI''19 Stats'!$A$3:$CM$659,MATCH('AI''19 Summary'!$A3,'AI''19 Stats'!$A$3:$A$659,FALSE),91)</f>
        <v>2.1625435065707217</v>
      </c>
      <c r="W3" s="125">
        <f ca="1">INDEX('AI''19 Stats'!$A$3:$CN$659,MATCH('AI''19 Summary'!$A3,'AI''19 Stats'!$A$3:$A$659,FALSE),86)</f>
        <v>0.29449408958891404</v>
      </c>
      <c r="X3" s="150">
        <f ca="1">INDEX('AI''19 Stats'!$A$3:$CN$659,MATCH('AI''19 Summary'!$A3,'AI''19 Stats'!$A$3:$A$659,FALSE),87)</f>
        <v>32.837662655567023</v>
      </c>
      <c r="Y3" s="125">
        <f ca="1">INDEX('AI''19 Stats'!$A$3:$CN$659,MATCH('AI''19 Summary'!$A3,'AI''19 Stats'!$A$3:$A$659,FALSE),89)</f>
        <v>3.333333333333333</v>
      </c>
      <c r="Z3" s="125">
        <f ca="1">INDEX('AI''19 Stats'!$A$3:$CN$659,MATCH('AI''19 Summary'!$A3,'AI''19 Stats'!$A$3:$A$659,FALSE),90)</f>
        <v>0</v>
      </c>
    </row>
    <row r="4" spans="1:26" x14ac:dyDescent="0.25">
      <c r="A4" s="239" t="s">
        <v>616</v>
      </c>
      <c r="B4" s="122">
        <f ca="1">INDEX('AI''19 Stats'!$A$3:$CM$659,MATCH('AI''19 Summary'!$A4,'AI''19 Stats'!$A$3:$A$659,FALSE),14)</f>
        <v>38</v>
      </c>
      <c r="C4" s="122" t="str">
        <f ca="1">INDEX('AI''19 Stats'!$A$3:$CM$659,MATCH('AI''19 Summary'!$A4,'AI''19 Stats'!$A$3:$A$659,FALSE),15)</f>
        <v>Fighter</v>
      </c>
      <c r="D4" s="122">
        <f ca="1">INDEX('AI''19 Stats'!$A$3:$CM$659,MATCH('AI''19 Summary'!$A4,'AI''19 Stats'!$A$3:$A$659,FALSE),16)</f>
        <v>4</v>
      </c>
      <c r="E4" s="122">
        <f ca="1">INDEX('AI''19 Stats'!$A$3:$CM$659,MATCH('AI''19 Summary'!$A4,'AI''19 Stats'!$A$3:$A$659,FALSE),17)</f>
        <v>0</v>
      </c>
      <c r="F4" s="122">
        <f ca="1">INDEX('AI''19 Stats'!$A$3:$CM$659,MATCH('AI''19 Summary'!$A4,'AI''19 Stats'!$A$3:$A$659,FALSE),18)</f>
        <v>0</v>
      </c>
      <c r="G4" s="122">
        <f ca="1">INDEX('AI''19 Stats'!$A$3:$CM$659,MATCH('AI''19 Summary'!$A4,'AI''19 Stats'!$A$3:$A$659,FALSE),19)</f>
        <v>3</v>
      </c>
      <c r="H4" s="122" t="str">
        <f ca="1">INDEX('AI''19 Stats'!$A$3:$CM$659,MATCH('AI''19 Summary'!$A4,'AI''19 Stats'!$A$3:$A$659,FALSE),20)</f>
        <v>1-8</v>
      </c>
      <c r="I4" s="122"/>
      <c r="J4" s="122"/>
      <c r="K4" s="122">
        <f ca="1">INDEX('AI''19 Stats'!$A$3:$CM$659,MATCH('AI''19 Summary'!$A4,'AI''19 Stats'!$A$3:$A$659,FALSE),23)</f>
        <v>4</v>
      </c>
      <c r="L4" s="122">
        <f ca="1">INDEX('AI''19 Stats'!$A$3:$CM$659,MATCH('AI''19 Summary'!$A4,'AI''19 Stats'!$A$3:$A$659,FALSE),24)</f>
        <v>9</v>
      </c>
      <c r="M4" s="122">
        <f ca="1">INDEX('AI''19 Stats'!$A$3:$CM$659,MATCH('AI''19 Summary'!$A4,'AI''19 Stats'!$A$3:$A$659,FALSE),25)</f>
        <v>0</v>
      </c>
      <c r="N4" s="122">
        <f ca="1">INDEX('AI''19 Stats'!$A$3:$CM$659,MATCH('AI''19 Summary'!$A4,'AI''19 Stats'!$A$3:$A$659,FALSE),26)</f>
        <v>5</v>
      </c>
      <c r="O4" s="122" t="str">
        <f ca="1">INDEX('AI''19 Stats'!$A$3:$CM$659,MATCH('AI''19 Summary'!$A4,'AI''19 Stats'!$A$3:$A$659,FALSE),27)</f>
        <v>Rocket Boosters, Jink</v>
      </c>
      <c r="P4" s="123">
        <f ca="1">INDEX('AI''19 Stats'!$A$3:$CM$659,MATCH('AI''19 Summary'!$A4,'AI''19 Stats'!$A$3:$A$659,FALSE),28)</f>
        <v>1.016991681462482</v>
      </c>
      <c r="Q4" s="123">
        <f ca="1">INDEX('AI''19 Stats'!$A$3:$CM$659,MATCH('AI''19 Summary'!$A4,'AI''19 Stats'!$A$3:$A$659,FALSE),29)</f>
        <v>0.93579364322177638</v>
      </c>
      <c r="R4" s="123">
        <f ca="1">INDEX('AI''19 Stats'!$A$3:$CM$659,MATCH('AI''19 Summary'!$A4,'AI''19 Stats'!$A$3:$A$659,FALSE),30)</f>
        <v>3.2549344112061789</v>
      </c>
      <c r="S4" s="124">
        <f ca="1">INDEX('AI''19 Stats'!$A$3:$CM$659,MATCH('AI''19 Summary'!$A4,'AI''19 Stats'!$A$3:$A$659,FALSE),70)</f>
        <v>77.064869108374353</v>
      </c>
      <c r="T4" s="125">
        <f ca="1">INDEX('AI''19 Stats'!$A$3:$CM$659,MATCH('AI''19 Summary'!$A4,'AI''19 Stats'!$A$3:$A$659,FALSE),72)</f>
        <v>11.006279155295099</v>
      </c>
      <c r="U4" s="125">
        <f ca="1">INDEX('AI''19 Stats'!$A$3:$CM$659,MATCH('AI''19 Summary'!$A4,'AI''19 Stats'!$A$3:$A$659,FALSE),73)</f>
        <v>0.28963892513934469</v>
      </c>
      <c r="V4" s="125">
        <f ca="1">INDEX('AI''19 Stats'!$A$3:$CM$659,MATCH('AI''19 Summary'!$A4,'AI''19 Stats'!$A$3:$A$659,FALSE),91)</f>
        <v>2.1322742457096271</v>
      </c>
      <c r="W4" s="125">
        <f ca="1">INDEX('AI''19 Stats'!$A$3:$CN$659,MATCH('AI''19 Summary'!$A4,'AI''19 Stats'!$A$3:$A$659,FALSE),86)</f>
        <v>0.2903720368335671</v>
      </c>
      <c r="X4" s="150">
        <f ca="1">INDEX('AI''19 Stats'!$A$3:$CN$659,MATCH('AI''19 Summary'!$A4,'AI''19 Stats'!$A$3:$A$659,FALSE),87)</f>
        <v>29.29440970085561</v>
      </c>
      <c r="Y4" s="125">
        <f ca="1">INDEX('AI''19 Stats'!$A$3:$CN$659,MATCH('AI''19 Summary'!$A4,'AI''19 Stats'!$A$3:$A$659,FALSE),89)</f>
        <v>3.333333333333333</v>
      </c>
      <c r="Z4" s="125">
        <f ca="1">INDEX('AI''19 Stats'!$A$3:$CN$659,MATCH('AI''19 Summary'!$A4,'AI''19 Stats'!$A$3:$A$659,FALSE),90)</f>
        <v>0</v>
      </c>
    </row>
    <row r="5" spans="1:26" s="174" customFormat="1" x14ac:dyDescent="0.25">
      <c r="A5" s="219" t="s">
        <v>643</v>
      </c>
      <c r="B5" s="122">
        <f ca="1">INDEX('AI''19 Stats'!$A$3:$CM$659,MATCH('AI''19 Summary'!$A5,'AI''19 Stats'!$A$3:$A$659,FALSE),14)</f>
        <v>36</v>
      </c>
      <c r="C5" s="122" t="str">
        <f ca="1">INDEX('AI''19 Stats'!$A$3:$CM$659,MATCH('AI''19 Summary'!$A5,'AI''19 Stats'!$A$3:$A$659,FALSE),15)</f>
        <v>Bomber</v>
      </c>
      <c r="D5" s="122">
        <f ca="1">INDEX('AI''19 Stats'!$A$3:$CM$659,MATCH('AI''19 Summary'!$A5,'AI''19 Stats'!$A$3:$A$659,FALSE),16)</f>
        <v>7.5</v>
      </c>
      <c r="E5" s="122">
        <f ca="1">INDEX('AI''19 Stats'!$A$3:$CM$659,MATCH('AI''19 Summary'!$A5,'AI''19 Stats'!$A$3:$A$659,FALSE),17)</f>
        <v>3</v>
      </c>
      <c r="F5" s="122">
        <f ca="1">INDEX('AI''19 Stats'!$A$3:$CM$659,MATCH('AI''19 Summary'!$A5,'AI''19 Stats'!$A$3:$A$659,FALSE),18)</f>
        <v>0</v>
      </c>
      <c r="G5" s="122">
        <f ca="1">INDEX('AI''19 Stats'!$A$3:$CM$659,MATCH('AI''19 Summary'!$A5,'AI''19 Stats'!$A$3:$A$659,FALSE),19)</f>
        <v>3</v>
      </c>
      <c r="H5" s="122" t="str">
        <f ca="1">INDEX('AI''19 Stats'!$A$3:$CM$659,MATCH('AI''19 Summary'!$A5,'AI''19 Stats'!$A$3:$A$659,FALSE),20)</f>
        <v>1-6</v>
      </c>
      <c r="I5" s="122"/>
      <c r="J5" s="122"/>
      <c r="K5" s="122">
        <f ca="1">INDEX('AI''19 Stats'!$A$3:$CM$659,MATCH('AI''19 Summary'!$A5,'AI''19 Stats'!$A$3:$A$659,FALSE),23)</f>
        <v>3</v>
      </c>
      <c r="L5" s="122">
        <f ca="1">INDEX('AI''19 Stats'!$A$3:$CM$659,MATCH('AI''19 Summary'!$A5,'AI''19 Stats'!$A$3:$A$659,FALSE),24)</f>
        <v>7</v>
      </c>
      <c r="M5" s="122">
        <f ca="1">INDEX('AI''19 Stats'!$A$3:$CM$659,MATCH('AI''19 Summary'!$A5,'AI''19 Stats'!$A$3:$A$659,FALSE),25)</f>
        <v>2</v>
      </c>
      <c r="N5" s="122">
        <f ca="1">INDEX('AI''19 Stats'!$A$3:$CM$659,MATCH('AI''19 Summary'!$A5,'AI''19 Stats'!$A$3:$A$659,FALSE),26)</f>
        <v>5</v>
      </c>
      <c r="O5" s="122">
        <f ca="1">INDEX('AI''19 Stats'!$A$3:$CM$659,MATCH('AI''19 Summary'!$A5,'AI''19 Stats'!$A$3:$A$659,FALSE),27)</f>
        <v>0</v>
      </c>
      <c r="P5" s="123">
        <f ca="1">INDEX('AI''19 Stats'!$A$3:$CM$659,MATCH('AI''19 Summary'!$A5,'AI''19 Stats'!$A$3:$A$659,FALSE),28)</f>
        <v>0.89232286738530475</v>
      </c>
      <c r="Q5" s="123">
        <f ca="1">INDEX('AI''19 Stats'!$A$3:$CM$659,MATCH('AI''19 Summary'!$A5,'AI''19 Stats'!$A$3:$A$659,FALSE),29)</f>
        <v>0.85505792141949732</v>
      </c>
      <c r="R5" s="123">
        <f ca="1">INDEX('AI''19 Stats'!$A$3:$CM$659,MATCH('AI''19 Summary'!$A5,'AI''19 Stats'!$A$3:$A$659,FALSE),30)</f>
        <v>5.5764647049097658</v>
      </c>
      <c r="S5" s="124">
        <f ca="1">INDEX('AI''19 Stats'!$A$3:$CM$659,MATCH('AI''19 Summary'!$A5,'AI''19 Stats'!$A$3:$A$659,FALSE),70)</f>
        <v>74.208959776324264</v>
      </c>
      <c r="T5" s="125">
        <f ca="1">INDEX('AI''19 Stats'!$A$3:$CM$659,MATCH('AI''19 Summary'!$A5,'AI''19 Stats'!$A$3:$A$659,FALSE),72)</f>
        <v>7.882786016080308</v>
      </c>
      <c r="U5" s="125">
        <f ca="1">INDEX('AI''19 Stats'!$A$3:$CM$659,MATCH('AI''19 Summary'!$A5,'AI''19 Stats'!$A$3:$A$659,FALSE),73)</f>
        <v>0.218966278224453</v>
      </c>
      <c r="V5" s="125">
        <f ca="1">INDEX('AI''19 Stats'!$A$3:$CM$659,MATCH('AI''19 Summary'!$A5,'AI''19 Stats'!$A$3:$A$659,FALSE),91)</f>
        <v>1.6119938144096726</v>
      </c>
      <c r="W5" s="125">
        <f ca="1">INDEX('AI''19 Stats'!$A$3:$CN$659,MATCH('AI''19 Summary'!$A5,'AI''19 Stats'!$A$3:$A$659,FALSE),86)</f>
        <v>7.008075300207886E-2</v>
      </c>
      <c r="X5" s="150">
        <f ca="1">INDEX('AI''19 Stats'!$A$3:$CN$659,MATCH('AI''19 Summary'!$A5,'AI''19 Stats'!$A$3:$A$659,FALSE),87)</f>
        <v>39.035252934368359</v>
      </c>
      <c r="Y5" s="125">
        <f ca="1">INDEX('AI''19 Stats'!$A$3:$CN$659,MATCH('AI''19 Summary'!$A5,'AI''19 Stats'!$A$3:$A$659,FALSE),89)</f>
        <v>1.1111111111111109</v>
      </c>
      <c r="Z5" s="125">
        <f ca="1">INDEX('AI''19 Stats'!$A$3:$CN$659,MATCH('AI''19 Summary'!$A5,'AI''19 Stats'!$A$3:$A$659,FALSE),90)</f>
        <v>0</v>
      </c>
    </row>
    <row r="6" spans="1:26" x14ac:dyDescent="0.25">
      <c r="A6" s="239" t="s">
        <v>529</v>
      </c>
      <c r="B6" s="122">
        <f ca="1">INDEX('AI''19 Stats'!$A$3:$CM$659,MATCH('AI''19 Summary'!$A6,'AI''19 Stats'!$A$3:$A$659,FALSE),14)</f>
        <v>26</v>
      </c>
      <c r="C6" s="122" t="str">
        <f ca="1">INDEX('AI''19 Stats'!$A$3:$CM$659,MATCH('AI''19 Summary'!$A6,'AI''19 Stats'!$A$3:$A$659,FALSE),15)</f>
        <v>Fighter</v>
      </c>
      <c r="D6" s="122">
        <f>INDEX('AI''19 Stats'!$A$3:$CM$659,MATCH('AI''19 Summary'!$A6,'AI''19 Stats'!$A$3:$A$659,FALSE),16)</f>
        <v>3</v>
      </c>
      <c r="E6" s="122">
        <f ca="1">INDEX('AI''19 Stats'!$A$3:$CM$659,MATCH('AI''19 Summary'!$A6,'AI''19 Stats'!$A$3:$A$659,FALSE),17)</f>
        <v>0</v>
      </c>
      <c r="F6" s="122">
        <f ca="1">INDEX('AI''19 Stats'!$A$3:$CM$659,MATCH('AI''19 Summary'!$A6,'AI''19 Stats'!$A$3:$A$659,FALSE),18)</f>
        <v>0</v>
      </c>
      <c r="G6" s="122">
        <f ca="1">INDEX('AI''19 Stats'!$A$3:$CM$659,MATCH('AI''19 Summary'!$A6,'AI''19 Stats'!$A$3:$A$659,FALSE),19)</f>
        <v>3</v>
      </c>
      <c r="H6" s="122" t="str">
        <f ca="1">INDEX('AI''19 Stats'!$A$3:$CM$659,MATCH('AI''19 Summary'!$A6,'AI''19 Stats'!$A$3:$A$659,FALSE),20)</f>
        <v>1-8</v>
      </c>
      <c r="I6" s="122"/>
      <c r="J6" s="122"/>
      <c r="K6" s="122">
        <f ca="1">INDEX('AI''19 Stats'!$A$3:$CM$659,MATCH('AI''19 Summary'!$A6,'AI''19 Stats'!$A$3:$A$659,FALSE),23)</f>
        <v>2</v>
      </c>
      <c r="L6" s="122">
        <f ca="1">INDEX('AI''19 Stats'!$A$3:$CM$659,MATCH('AI''19 Summary'!$A6,'AI''19 Stats'!$A$3:$A$659,FALSE),24)</f>
        <v>9</v>
      </c>
      <c r="M6" s="122">
        <f ca="1">INDEX('AI''19 Stats'!$A$3:$CM$659,MATCH('AI''19 Summary'!$A6,'AI''19 Stats'!$A$3:$A$659,FALSE),25)</f>
        <v>1</v>
      </c>
      <c r="N6" s="122">
        <f ca="1">INDEX('AI''19 Stats'!$A$3:$CM$659,MATCH('AI''19 Summary'!$A6,'AI''19 Stats'!$A$3:$A$659,FALSE),26)</f>
        <v>5</v>
      </c>
      <c r="O6" s="122" t="str">
        <f ca="1">INDEX('AI''19 Stats'!$A$3:$CM$659,MATCH('AI''19 Summary'!$A6,'AI''19 Stats'!$A$3:$A$659,FALSE),27)</f>
        <v>Jink</v>
      </c>
      <c r="P6" s="123">
        <f ca="1">INDEX('AI''19 Stats'!$A$3:$CM$659,MATCH('AI''19 Summary'!$A6,'AI''19 Stats'!$A$3:$A$659,FALSE),28)</f>
        <v>1.0329206114928022</v>
      </c>
      <c r="Q6" s="123">
        <f ca="1">INDEX('AI''19 Stats'!$A$3:$CM$659,MATCH('AI''19 Summary'!$A6,'AI''19 Stats'!$A$3:$A$659,FALSE),29)</f>
        <v>1.2633896661892019</v>
      </c>
      <c r="R6" s="123">
        <f ca="1">INDEX('AI''19 Stats'!$A$3:$CM$659,MATCH('AI''19 Summary'!$A6,'AI''19 Stats'!$A$3:$A$659,FALSE),30)</f>
        <v>3.2957991291892226</v>
      </c>
      <c r="S6" s="124">
        <f ca="1">INDEX('AI''19 Stats'!$A$3:$CM$659,MATCH('AI''19 Summary'!$A6,'AI''19 Stats'!$A$3:$A$659,FALSE),70)</f>
        <v>75.689373108547315</v>
      </c>
      <c r="T6" s="125">
        <f ca="1">INDEX('AI''19 Stats'!$A$3:$CM$659,MATCH('AI''19 Summary'!$A6,'AI''19 Stats'!$A$3:$A$659,FALSE),72)</f>
        <v>5.2698575390268125</v>
      </c>
      <c r="U6" s="125">
        <f ca="1">INDEX('AI''19 Stats'!$A$3:$CM$659,MATCH('AI''19 Summary'!$A6,'AI''19 Stats'!$A$3:$A$659,FALSE),73)</f>
        <v>0.20268682842410818</v>
      </c>
      <c r="V6" s="125">
        <f ca="1">INDEX('AI''19 Stats'!$A$3:$CM$659,MATCH('AI''19 Summary'!$A6,'AI''19 Stats'!$A$3:$A$659,FALSE),91)</f>
        <v>1.4921471759549207</v>
      </c>
      <c r="W6" s="125">
        <f ca="1">INDEX('AI''19 Stats'!$A$3:$CN$659,MATCH('AI''19 Summary'!$A6,'AI''19 Stats'!$A$3:$A$659,FALSE),86)</f>
        <v>5.6029330633746384E-2</v>
      </c>
      <c r="X6" s="150">
        <f ca="1">INDEX('AI''19 Stats'!$A$3:$CN$659,MATCH('AI''19 Summary'!$A6,'AI''19 Stats'!$A$3:$A$659,FALSE),87)</f>
        <v>29.662192162703004</v>
      </c>
      <c r="Y6" s="125">
        <f ca="1">INDEX('AI''19 Stats'!$A$3:$CN$659,MATCH('AI''19 Summary'!$A6,'AI''19 Stats'!$A$3:$A$659,FALSE),89)</f>
        <v>0.88888888888888884</v>
      </c>
      <c r="Z6" s="125">
        <f ca="1">INDEX('AI''19 Stats'!$A$3:$CN$659,MATCH('AI''19 Summary'!$A6,'AI''19 Stats'!$A$3:$A$659,FALSE),90)</f>
        <v>0</v>
      </c>
    </row>
    <row r="7" spans="1:26" x14ac:dyDescent="0.25">
      <c r="A7" s="239" t="s">
        <v>149</v>
      </c>
      <c r="B7" s="122">
        <f ca="1">INDEX('AI''19 Stats'!$A$3:$CM$659,MATCH('AI''19 Summary'!$A7,'AI''19 Stats'!$A$3:$A$659,FALSE),14)</f>
        <v>27</v>
      </c>
      <c r="C7" s="122" t="str">
        <f ca="1">INDEX('AI''19 Stats'!$A$3:$CM$659,MATCH('AI''19 Summary'!$A7,'AI''19 Stats'!$A$3:$A$659,FALSE),15)</f>
        <v>Bomber</v>
      </c>
      <c r="D7" s="122">
        <f ca="1">INDEX('AI''19 Stats'!$A$3:$CM$659,MATCH('AI''19 Summary'!$A7,'AI''19 Stats'!$A$3:$A$659,FALSE),16)</f>
        <v>5</v>
      </c>
      <c r="E7" s="122">
        <f ca="1">INDEX('AI''19 Stats'!$A$3:$CM$659,MATCH('AI''19 Summary'!$A7,'AI''19 Stats'!$A$3:$A$659,FALSE),17)</f>
        <v>2</v>
      </c>
      <c r="F7" s="122" t="str">
        <f ca="1">INDEX('AI''19 Stats'!$A$3:$CM$659,MATCH('AI''19 Summary'!$A7,'AI''19 Stats'!$A$3:$A$659,FALSE),18)</f>
        <v>-</v>
      </c>
      <c r="G7" s="122">
        <f ca="1">INDEX('AI''19 Stats'!$A$3:$CM$659,MATCH('AI''19 Summary'!$A7,'AI''19 Stats'!$A$3:$A$659,FALSE),19)</f>
        <v>2</v>
      </c>
      <c r="H7" s="122" t="str">
        <f ca="1">INDEX('AI''19 Stats'!$A$3:$CM$659,MATCH('AI''19 Summary'!$A7,'AI''19 Stats'!$A$3:$A$659,FALSE),20)</f>
        <v>1-4</v>
      </c>
      <c r="I7" s="122"/>
      <c r="J7" s="122"/>
      <c r="K7" s="122">
        <f ca="1">INDEX('AI''19 Stats'!$A$3:$CM$659,MATCH('AI''19 Summary'!$A7,'AI''19 Stats'!$A$3:$A$659,FALSE),23)</f>
        <v>4</v>
      </c>
      <c r="L7" s="122">
        <f ca="1">INDEX('AI''19 Stats'!$A$3:$CM$659,MATCH('AI''19 Summary'!$A7,'AI''19 Stats'!$A$3:$A$659,FALSE),24)</f>
        <v>5</v>
      </c>
      <c r="M7" s="122">
        <f ca="1">INDEX('AI''19 Stats'!$A$3:$CM$659,MATCH('AI''19 Summary'!$A7,'AI''19 Stats'!$A$3:$A$659,FALSE),25)</f>
        <v>1</v>
      </c>
      <c r="N7" s="122">
        <f ca="1">INDEX('AI''19 Stats'!$A$3:$CM$659,MATCH('AI''19 Summary'!$A7,'AI''19 Stats'!$A$3:$A$659,FALSE),26)</f>
        <v>5</v>
      </c>
      <c r="O7" s="122" t="str">
        <f ca="1">INDEX('AI''19 Stats'!$A$3:$CM$659,MATCH('AI''19 Summary'!$A7,'AI''19 Stats'!$A$3:$A$659,FALSE),27)</f>
        <v>Rocket Boosters</v>
      </c>
      <c r="P7" s="123">
        <f ca="1">INDEX('AI''19 Stats'!$A$3:$CM$659,MATCH('AI''19 Summary'!$A7,'AI''19 Stats'!$A$3:$A$659,FALSE),28)</f>
        <v>0.71563189871974031</v>
      </c>
      <c r="Q7" s="123">
        <f ca="1">INDEX('AI''19 Stats'!$A$3:$CM$659,MATCH('AI''19 Summary'!$A7,'AI''19 Stats'!$A$3:$A$659,FALSE),29)</f>
        <v>0.85087792220837866</v>
      </c>
      <c r="R7" s="123">
        <f ca="1">INDEX('AI''19 Stats'!$A$3:$CM$659,MATCH('AI''19 Summary'!$A7,'AI''19 Stats'!$A$3:$A$659,FALSE),30)</f>
        <v>3.6994692269929508</v>
      </c>
      <c r="S7" s="124">
        <f ca="1">INDEX('AI''19 Stats'!$A$3:$CM$659,MATCH('AI''19 Summary'!$A7,'AI''19 Stats'!$A$3:$A$659,FALSE),70)</f>
        <v>71.160077016943518</v>
      </c>
      <c r="T7" s="125">
        <f ca="1">INDEX('AI''19 Stats'!$A$3:$CM$659,MATCH('AI''19 Summary'!$A7,'AI''19 Stats'!$A$3:$A$659,FALSE),72)</f>
        <v>5.2592634900653383</v>
      </c>
      <c r="U7" s="125">
        <f ca="1">INDEX('AI''19 Stats'!$A$3:$CM$659,MATCH('AI''19 Summary'!$A7,'AI''19 Stats'!$A$3:$A$659,FALSE),73)</f>
        <v>0.1947875366690866</v>
      </c>
      <c r="V7" s="125">
        <f ca="1">INDEX('AI''19 Stats'!$A$3:$CM$659,MATCH('AI''19 Summary'!$A7,'AI''19 Stats'!$A$3:$A$659,FALSE),91)</f>
        <v>1.4339938860941897</v>
      </c>
      <c r="W7" s="125">
        <f ca="1">INDEX('AI''19 Stats'!$A$3:$CN$659,MATCH('AI''19 Summary'!$A7,'AI''19 Stats'!$A$3:$A$659,FALSE),86)</f>
        <v>0.124573907523821</v>
      </c>
      <c r="X7" s="150">
        <f ca="1">INDEX('AI''19 Stats'!$A$3:$CN$659,MATCH('AI''19 Summary'!$A7,'AI''19 Stats'!$A$3:$A$659,FALSE),87)</f>
        <v>18.497346134964754</v>
      </c>
      <c r="Y7" s="125">
        <f ca="1">INDEX('AI''19 Stats'!$A$3:$CN$659,MATCH('AI''19 Summary'!$A7,'AI''19 Stats'!$A$3:$A$659,FALSE),89)</f>
        <v>1.3333333333333333</v>
      </c>
      <c r="Z7" s="125">
        <f ca="1">INDEX('AI''19 Stats'!$A$3:$CN$659,MATCH('AI''19 Summary'!$A7,'AI''19 Stats'!$A$3:$A$659,FALSE),90)</f>
        <v>0</v>
      </c>
    </row>
    <row r="8" spans="1:26" x14ac:dyDescent="0.25">
      <c r="A8" s="239" t="s">
        <v>151</v>
      </c>
      <c r="B8" s="122">
        <f ca="1">INDEX('AI''19 Stats'!$A$3:$CM$659,MATCH('AI''19 Summary'!$A8,'AI''19 Stats'!$A$3:$A$659,FALSE),14)</f>
        <v>30</v>
      </c>
      <c r="C8" s="122" t="str">
        <f ca="1">INDEX('AI''19 Stats'!$A$3:$CM$659,MATCH('AI''19 Summary'!$A8,'AI''19 Stats'!$A$3:$A$659,FALSE),15)</f>
        <v>Bomber</v>
      </c>
      <c r="D8" s="122">
        <f ca="1">INDEX('AI''19 Stats'!$A$3:$CM$659,MATCH('AI''19 Summary'!$A8,'AI''19 Stats'!$A$3:$A$659,FALSE),16)</f>
        <v>6</v>
      </c>
      <c r="E8" s="122">
        <f ca="1">INDEX('AI''19 Stats'!$A$3:$CM$659,MATCH('AI''19 Summary'!$A8,'AI''19 Stats'!$A$3:$A$659,FALSE),17)</f>
        <v>2</v>
      </c>
      <c r="F8" s="122" t="str">
        <f ca="1">INDEX('AI''19 Stats'!$A$3:$CM$659,MATCH('AI''19 Summary'!$A8,'AI''19 Stats'!$A$3:$A$659,FALSE),18)</f>
        <v>-</v>
      </c>
      <c r="G8" s="122">
        <f ca="1">INDEX('AI''19 Stats'!$A$3:$CM$659,MATCH('AI''19 Summary'!$A8,'AI''19 Stats'!$A$3:$A$659,FALSE),19)</f>
        <v>2</v>
      </c>
      <c r="H8" s="122" t="str">
        <f ca="1">INDEX('AI''19 Stats'!$A$3:$CM$659,MATCH('AI''19 Summary'!$A8,'AI''19 Stats'!$A$3:$A$659,FALSE),20)</f>
        <v>1-4</v>
      </c>
      <c r="I8" s="122"/>
      <c r="J8" s="122"/>
      <c r="K8" s="122">
        <f ca="1">INDEX('AI''19 Stats'!$A$3:$CM$659,MATCH('AI''19 Summary'!$A8,'AI''19 Stats'!$A$3:$A$659,FALSE),23)</f>
        <v>4</v>
      </c>
      <c r="L8" s="122">
        <f ca="1">INDEX('AI''19 Stats'!$A$3:$CM$659,MATCH('AI''19 Summary'!$A8,'AI''19 Stats'!$A$3:$A$659,FALSE),24)</f>
        <v>5</v>
      </c>
      <c r="M8" s="122">
        <f ca="1">INDEX('AI''19 Stats'!$A$3:$CM$659,MATCH('AI''19 Summary'!$A8,'AI''19 Stats'!$A$3:$A$659,FALSE),25)</f>
        <v>1</v>
      </c>
      <c r="N8" s="122">
        <f ca="1">INDEX('AI''19 Stats'!$A$3:$CM$659,MATCH('AI''19 Summary'!$A8,'AI''19 Stats'!$A$3:$A$659,FALSE),26)</f>
        <v>5</v>
      </c>
      <c r="O8" s="122" t="str">
        <f ca="1">INDEX('AI''19 Stats'!$A$3:$CM$659,MATCH('AI''19 Summary'!$A8,'AI''19 Stats'!$A$3:$A$659,FALSE),27)</f>
        <v>Rocket Boosters</v>
      </c>
      <c r="P8" s="123">
        <f ca="1">INDEX('AI''19 Stats'!$A$3:$CM$659,MATCH('AI''19 Summary'!$A8,'AI''19 Stats'!$A$3:$A$659,FALSE),28)</f>
        <v>0.71563189871974031</v>
      </c>
      <c r="Q8" s="123">
        <f ca="1">INDEX('AI''19 Stats'!$A$3:$CM$659,MATCH('AI''19 Summary'!$A8,'AI''19 Stats'!$A$3:$A$659,FALSE),29)</f>
        <v>0.78622914213428508</v>
      </c>
      <c r="R8" s="123">
        <f ca="1">INDEX('AI''19 Stats'!$A$3:$CM$659,MATCH('AI''19 Summary'!$A8,'AI''19 Stats'!$A$3:$A$659,FALSE),30)</f>
        <v>4.1020650893962705</v>
      </c>
      <c r="S8" s="124">
        <f ca="1">INDEX('AI''19 Stats'!$A$3:$CM$659,MATCH('AI''19 Summary'!$A8,'AI''19 Stats'!$A$3:$A$659,FALSE),70)</f>
        <v>71.160077016943518</v>
      </c>
      <c r="T8" s="125">
        <f ca="1">INDEX('AI''19 Stats'!$A$3:$CM$659,MATCH('AI''19 Summary'!$A8,'AI''19 Stats'!$A$3:$A$659,FALSE),72)</f>
        <v>5.8316044369611735</v>
      </c>
      <c r="U8" s="125">
        <f ca="1">INDEX('AI''19 Stats'!$A$3:$CM$659,MATCH('AI''19 Summary'!$A8,'AI''19 Stats'!$A$3:$A$659,FALSE),73)</f>
        <v>0.19438681456537246</v>
      </c>
      <c r="V8" s="125">
        <f ca="1">INDEX('AI''19 Stats'!$A$3:$CM$659,MATCH('AI''19 Summary'!$A8,'AI''19 Stats'!$A$3:$A$659,FALSE),91)</f>
        <v>1.4310438357132707</v>
      </c>
      <c r="W8" s="125">
        <f ca="1">INDEX('AI''19 Stats'!$A$3:$CN$659,MATCH('AI''19 Summary'!$A8,'AI''19 Stats'!$A$3:$A$659,FALSE),86)</f>
        <v>0.12431763076636272</v>
      </c>
      <c r="X8" s="150">
        <f ca="1">INDEX('AI''19 Stats'!$A$3:$CN$659,MATCH('AI''19 Summary'!$A8,'AI''19 Stats'!$A$3:$A$659,FALSE),87)</f>
        <v>20.510325446981351</v>
      </c>
      <c r="Y8" s="125">
        <f ca="1">INDEX('AI''19 Stats'!$A$3:$CN$659,MATCH('AI''19 Summary'!$A8,'AI''19 Stats'!$A$3:$A$659,FALSE),89)</f>
        <v>1.3333333333333333</v>
      </c>
      <c r="Z8" s="125">
        <f ca="1">INDEX('AI''19 Stats'!$A$3:$CN$659,MATCH('AI''19 Summary'!$A8,'AI''19 Stats'!$A$3:$A$659,FALSE),90)</f>
        <v>0</v>
      </c>
    </row>
    <row r="9" spans="1:26" x14ac:dyDescent="0.25">
      <c r="A9" s="219" t="s">
        <v>644</v>
      </c>
      <c r="B9" s="122">
        <f ca="1">INDEX('AI''19 Stats'!$A$3:$CM$659,MATCH('AI''19 Summary'!$A9,'AI''19 Stats'!$A$3:$A$659,FALSE),14)</f>
        <v>39</v>
      </c>
      <c r="C9" s="122" t="str">
        <f ca="1">INDEX('AI''19 Stats'!$A$3:$CM$659,MATCH('AI''19 Summary'!$A9,'AI''19 Stats'!$A$3:$A$659,FALSE),15)</f>
        <v>Bomber</v>
      </c>
      <c r="D9" s="122">
        <f ca="1">INDEX('AI''19 Stats'!$A$3:$CM$659,MATCH('AI''19 Summary'!$A9,'AI''19 Stats'!$A$3:$A$659,FALSE),16)</f>
        <v>7.5</v>
      </c>
      <c r="E9" s="122">
        <f ca="1">INDEX('AI''19 Stats'!$A$3:$CM$659,MATCH('AI''19 Summary'!$A9,'AI''19 Stats'!$A$3:$A$659,FALSE),17)</f>
        <v>0</v>
      </c>
      <c r="F9" s="122">
        <f ca="1">INDEX('AI''19 Stats'!$A$3:$CM$659,MATCH('AI''19 Summary'!$A9,'AI''19 Stats'!$A$3:$A$659,FALSE),18)</f>
        <v>0</v>
      </c>
      <c r="G9" s="122">
        <f ca="1">INDEX('AI''19 Stats'!$A$3:$CM$659,MATCH('AI''19 Summary'!$A9,'AI''19 Stats'!$A$3:$A$659,FALSE),19)</f>
        <v>3</v>
      </c>
      <c r="H9" s="122" t="str">
        <f ca="1">INDEX('AI''19 Stats'!$A$3:$CM$659,MATCH('AI''19 Summary'!$A9,'AI''19 Stats'!$A$3:$A$659,FALSE),20)</f>
        <v>1-6</v>
      </c>
      <c r="I9" s="122"/>
      <c r="J9" s="122"/>
      <c r="K9" s="122">
        <f ca="1">INDEX('AI''19 Stats'!$A$3:$CM$659,MATCH('AI''19 Summary'!$A9,'AI''19 Stats'!$A$3:$A$659,FALSE),23)</f>
        <v>3</v>
      </c>
      <c r="L9" s="122">
        <f ca="1">INDEX('AI''19 Stats'!$A$3:$CM$659,MATCH('AI''19 Summary'!$A9,'AI''19 Stats'!$A$3:$A$659,FALSE),24)</f>
        <v>7</v>
      </c>
      <c r="M9" s="122">
        <f ca="1">INDEX('AI''19 Stats'!$A$3:$CM$659,MATCH('AI''19 Summary'!$A9,'AI''19 Stats'!$A$3:$A$659,FALSE),25)</f>
        <v>2</v>
      </c>
      <c r="N9" s="122">
        <f ca="1">INDEX('AI''19 Stats'!$A$3:$CM$659,MATCH('AI''19 Summary'!$A9,'AI''19 Stats'!$A$3:$A$659,FALSE),26)</f>
        <v>5</v>
      </c>
      <c r="O9" s="122">
        <f ca="1">INDEX('AI''19 Stats'!$A$3:$CM$659,MATCH('AI''19 Summary'!$A9,'AI''19 Stats'!$A$3:$A$659,FALSE),27)</f>
        <v>0</v>
      </c>
      <c r="P9" s="123">
        <f ca="1">INDEX('AI''19 Stats'!$A$3:$CM$659,MATCH('AI''19 Summary'!$A9,'AI''19 Stats'!$A$3:$A$659,FALSE),28)</f>
        <v>0.89232286738530475</v>
      </c>
      <c r="Q9" s="123">
        <f ca="1">INDEX('AI''19 Stats'!$A$3:$CM$659,MATCH('AI''19 Summary'!$A9,'AI''19 Stats'!$A$3:$A$659,FALSE),29)</f>
        <v>0.80523743177705465</v>
      </c>
      <c r="R9" s="123">
        <f ca="1">INDEX('AI''19 Stats'!$A$3:$CM$659,MATCH('AI''19 Summary'!$A9,'AI''19 Stats'!$A$3:$A$659,FALSE),30)</f>
        <v>5.2515484681112268</v>
      </c>
      <c r="S9" s="124">
        <f ca="1">INDEX('AI''19 Stats'!$A$3:$CM$659,MATCH('AI''19 Summary'!$A9,'AI''19 Stats'!$A$3:$A$659,FALSE),70)</f>
        <v>91.555375650205761</v>
      </c>
      <c r="T9" s="125">
        <f ca="1">INDEX('AI''19 Stats'!$A$3:$CM$659,MATCH('AI''19 Summary'!$A9,'AI''19 Stats'!$A$3:$A$659,FALSE),72)</f>
        <v>7.5742829601853856</v>
      </c>
      <c r="U9" s="125">
        <f ca="1">INDEX('AI''19 Stats'!$A$3:$CM$659,MATCH('AI''19 Summary'!$A9,'AI''19 Stats'!$A$3:$A$659,FALSE),73)</f>
        <v>0.19421238359449708</v>
      </c>
      <c r="V9" s="125">
        <f ca="1">INDEX('AI''19 Stats'!$A$3:$CM$659,MATCH('AI''19 Summary'!$A9,'AI''19 Stats'!$A$3:$A$659,FALSE),91)</f>
        <v>1.4297597035246405</v>
      </c>
      <c r="W9" s="125">
        <f ca="1">INDEX('AI''19 Stats'!$A$3:$CN$659,MATCH('AI''19 Summary'!$A9,'AI''19 Stats'!$A$3:$A$659,FALSE),86)</f>
        <v>9.8824624255621371E-2</v>
      </c>
      <c r="X9" s="150">
        <f ca="1">INDEX('AI''19 Stats'!$A$3:$CN$659,MATCH('AI''19 Summary'!$A9,'AI''19 Stats'!$A$3:$A$659,FALSE),87)</f>
        <v>36.76083927677859</v>
      </c>
      <c r="Y9" s="125">
        <f ca="1">INDEX('AI''19 Stats'!$A$3:$CN$659,MATCH('AI''19 Summary'!$A9,'AI''19 Stats'!$A$3:$A$659,FALSE),89)</f>
        <v>1.6666666666666665</v>
      </c>
      <c r="Z9" s="125">
        <f ca="1">INDEX('AI''19 Stats'!$A$3:$CN$659,MATCH('AI''19 Summary'!$A9,'AI''19 Stats'!$A$3:$A$659,FALSE),90)</f>
        <v>0</v>
      </c>
    </row>
    <row r="10" spans="1:26" x14ac:dyDescent="0.25">
      <c r="A10" s="219" t="s">
        <v>672</v>
      </c>
      <c r="B10" s="122">
        <f ca="1">INDEX('AI''19 Stats'!$A$3:$CM$659,MATCH('AI''19 Summary'!$A10,'AI''19 Stats'!$A$3:$A$659,FALSE),14)</f>
        <v>39</v>
      </c>
      <c r="C10" s="122" t="str">
        <f ca="1">INDEX('AI''19 Stats'!$A$3:$CM$659,MATCH('AI''19 Summary'!$A10,'AI''19 Stats'!$A$3:$A$659,FALSE),15)</f>
        <v>Bomber</v>
      </c>
      <c r="D10" s="122">
        <f ca="1">INDEX('AI''19 Stats'!$A$3:$CM$659,MATCH('AI''19 Summary'!$A10,'AI''19 Stats'!$A$3:$A$659,FALSE),16)</f>
        <v>7.5</v>
      </c>
      <c r="E10" s="122">
        <f ca="1">INDEX('AI''19 Stats'!$A$3:$CM$659,MATCH('AI''19 Summary'!$A10,'AI''19 Stats'!$A$3:$A$659,FALSE),17)</f>
        <v>3</v>
      </c>
      <c r="F10" s="122">
        <f ca="1">INDEX('AI''19 Stats'!$A$3:$CM$659,MATCH('AI''19 Summary'!$A10,'AI''19 Stats'!$A$3:$A$659,FALSE),18)</f>
        <v>0</v>
      </c>
      <c r="G10" s="122">
        <f ca="1">INDEX('AI''19 Stats'!$A$3:$CM$659,MATCH('AI''19 Summary'!$A10,'AI''19 Stats'!$A$3:$A$659,FALSE),19)</f>
        <v>3</v>
      </c>
      <c r="H10" s="122" t="str">
        <f ca="1">INDEX('AI''19 Stats'!$A$3:$CM$659,MATCH('AI''19 Summary'!$A10,'AI''19 Stats'!$A$3:$A$659,FALSE),20)</f>
        <v>1-6</v>
      </c>
      <c r="I10" s="122"/>
      <c r="J10" s="122"/>
      <c r="K10" s="122">
        <f ca="1">INDEX('AI''19 Stats'!$A$3:$CM$659,MATCH('AI''19 Summary'!$A10,'AI''19 Stats'!$A$3:$A$659,FALSE),23)</f>
        <v>3</v>
      </c>
      <c r="L10" s="122">
        <f ca="1">INDEX('AI''19 Stats'!$A$3:$CM$659,MATCH('AI''19 Summary'!$A10,'AI''19 Stats'!$A$3:$A$659,FALSE),24)</f>
        <v>7</v>
      </c>
      <c r="M10" s="122">
        <f ca="1">INDEX('AI''19 Stats'!$A$3:$CM$659,MATCH('AI''19 Summary'!$A10,'AI''19 Stats'!$A$3:$A$659,FALSE),25)</f>
        <v>2</v>
      </c>
      <c r="N10" s="122">
        <f ca="1">INDEX('AI''19 Stats'!$A$3:$CM$659,MATCH('AI''19 Summary'!$A10,'AI''19 Stats'!$A$3:$A$659,FALSE),26)</f>
        <v>5</v>
      </c>
      <c r="O10" s="122">
        <f ca="1">INDEX('AI''19 Stats'!$A$3:$CM$659,MATCH('AI''19 Summary'!$A10,'AI''19 Stats'!$A$3:$A$659,FALSE),27)</f>
        <v>0</v>
      </c>
      <c r="P10" s="123">
        <f ca="1">INDEX('AI''19 Stats'!$A$3:$CM$659,MATCH('AI''19 Summary'!$A10,'AI''19 Stats'!$A$3:$A$659,FALSE),28)</f>
        <v>0.89232286738530475</v>
      </c>
      <c r="Q10" s="123">
        <f ca="1">INDEX('AI''19 Stats'!$A$3:$CM$659,MATCH('AI''19 Summary'!$A10,'AI''19 Stats'!$A$3:$A$659,FALSE),29)</f>
        <v>0.80523743177705465</v>
      </c>
      <c r="R10" s="123">
        <f ca="1">INDEX('AI''19 Stats'!$A$3:$CM$659,MATCH('AI''19 Summary'!$A10,'AI''19 Stats'!$A$3:$A$659,FALSE),30)</f>
        <v>5.2515484681112268</v>
      </c>
      <c r="S10" s="124">
        <f ca="1">INDEX('AI''19 Stats'!$A$3:$CM$659,MATCH('AI''19 Summary'!$A10,'AI''19 Stats'!$A$3:$A$659,FALSE),70)</f>
        <v>84.471814528541131</v>
      </c>
      <c r="T10" s="125">
        <f ca="1">INDEX('AI''19 Stats'!$A$3:$CM$659,MATCH('AI''19 Summary'!$A10,'AI''19 Stats'!$A$3:$A$659,FALSE),72)</f>
        <v>7.5240188107779815</v>
      </c>
      <c r="U10" s="125">
        <f ca="1">INDEX('AI''19 Stats'!$A$3:$CM$659,MATCH('AI''19 Summary'!$A10,'AI''19 Stats'!$A$3:$A$659,FALSE),73)</f>
        <v>0.19292355925071747</v>
      </c>
      <c r="V10" s="125">
        <f ca="1">INDEX('AI''19 Stats'!$A$3:$CM$659,MATCH('AI''19 Summary'!$A10,'AI''19 Stats'!$A$3:$A$659,FALSE),91)</f>
        <v>1.4202715901636247</v>
      </c>
      <c r="W10" s="125">
        <f ca="1">INDEX('AI''19 Stats'!$A$3:$CN$659,MATCH('AI''19 Summary'!$A10,'AI''19 Stats'!$A$3:$A$659,FALSE),86)</f>
        <v>9.9898644542104412E-2</v>
      </c>
      <c r="X10" s="150">
        <f ca="1">INDEX('AI''19 Stats'!$A$3:$CN$659,MATCH('AI''19 Summary'!$A10,'AI''19 Stats'!$A$3:$A$659,FALSE),87)</f>
        <v>36.76083927677859</v>
      </c>
      <c r="Y10" s="125">
        <f ca="1">INDEX('AI''19 Stats'!$A$3:$CN$659,MATCH('AI''19 Summary'!$A10,'AI''19 Stats'!$A$3:$A$659,FALSE),89)</f>
        <v>0</v>
      </c>
      <c r="Z10" s="125">
        <f ca="1">INDEX('AI''19 Stats'!$A$3:$CN$659,MATCH('AI''19 Summary'!$A10,'AI''19 Stats'!$A$3:$A$659,FALSE),90)</f>
        <v>0</v>
      </c>
    </row>
    <row r="11" spans="1:26" x14ac:dyDescent="0.25">
      <c r="A11" s="239" t="s">
        <v>137</v>
      </c>
      <c r="B11" s="122">
        <f ca="1">INDEX('AI''19 Stats'!$A$3:$CM$659,MATCH('AI''19 Summary'!$A11,'AI''19 Stats'!$A$3:$A$659,FALSE),14)</f>
        <v>24</v>
      </c>
      <c r="C11" s="122" t="str">
        <f ca="1">INDEX('AI''19 Stats'!$A$3:$CM$659,MATCH('AI''19 Summary'!$A11,'AI''19 Stats'!$A$3:$A$659,FALSE),15)</f>
        <v>Bomber</v>
      </c>
      <c r="D11" s="122">
        <f ca="1">INDEX('AI''19 Stats'!$A$3:$CM$659,MATCH('AI''19 Summary'!$A11,'AI''19 Stats'!$A$3:$A$659,FALSE),16)</f>
        <v>5</v>
      </c>
      <c r="E11" s="122">
        <f ca="1">INDEX('AI''19 Stats'!$A$3:$CM$659,MATCH('AI''19 Summary'!$A11,'AI''19 Stats'!$A$3:$A$659,FALSE),17)</f>
        <v>2</v>
      </c>
      <c r="F11" s="122" t="str">
        <f ca="1">INDEX('AI''19 Stats'!$A$3:$CM$659,MATCH('AI''19 Summary'!$A11,'AI''19 Stats'!$A$3:$A$659,FALSE),18)</f>
        <v>-</v>
      </c>
      <c r="G11" s="122">
        <f ca="1">INDEX('AI''19 Stats'!$A$3:$CM$659,MATCH('AI''19 Summary'!$A11,'AI''19 Stats'!$A$3:$A$659,FALSE),19)</f>
        <v>2</v>
      </c>
      <c r="H11" s="122" t="str">
        <f ca="1">INDEX('AI''19 Stats'!$A$3:$CM$659,MATCH('AI''19 Summary'!$A11,'AI''19 Stats'!$A$3:$A$659,FALSE),20)</f>
        <v>1-4</v>
      </c>
      <c r="I11" s="122"/>
      <c r="J11" s="122"/>
      <c r="K11" s="122">
        <f ca="1">INDEX('AI''19 Stats'!$A$3:$CM$659,MATCH('AI''19 Summary'!$A11,'AI''19 Stats'!$A$3:$A$659,FALSE),23)</f>
        <v>4</v>
      </c>
      <c r="L11" s="122">
        <f ca="1">INDEX('AI''19 Stats'!$A$3:$CM$659,MATCH('AI''19 Summary'!$A11,'AI''19 Stats'!$A$3:$A$659,FALSE),24)</f>
        <v>5</v>
      </c>
      <c r="M11" s="122">
        <f ca="1">INDEX('AI''19 Stats'!$A$3:$CM$659,MATCH('AI''19 Summary'!$A11,'AI''19 Stats'!$A$3:$A$659,FALSE),25)</f>
        <v>1</v>
      </c>
      <c r="N11" s="122">
        <f ca="1">INDEX('AI''19 Stats'!$A$3:$CM$659,MATCH('AI''19 Summary'!$A11,'AI''19 Stats'!$A$3:$A$659,FALSE),26)</f>
        <v>5</v>
      </c>
      <c r="O11" s="122" t="str">
        <f ca="1">INDEX('AI''19 Stats'!$A$3:$CM$659,MATCH('AI''19 Summary'!$A11,'AI''19 Stats'!$A$3:$A$659,FALSE),27)</f>
        <v>Rocket Boosters</v>
      </c>
      <c r="P11" s="123">
        <f ca="1">INDEX('AI''19 Stats'!$A$3:$CM$659,MATCH('AI''19 Summary'!$A11,'AI''19 Stats'!$A$3:$A$659,FALSE),28)</f>
        <v>0.71563189871974031</v>
      </c>
      <c r="Q11" s="123">
        <f ca="1">INDEX('AI''19 Stats'!$A$3:$CM$659,MATCH('AI''19 Summary'!$A11,'AI''19 Stats'!$A$3:$A$659,FALSE),29)</f>
        <v>0.92946201740908185</v>
      </c>
      <c r="R11" s="123">
        <f ca="1">INDEX('AI''19 Stats'!$A$3:$CM$659,MATCH('AI''19 Summary'!$A11,'AI''19 Stats'!$A$3:$A$659,FALSE),30)</f>
        <v>4.0411392061264424</v>
      </c>
      <c r="S11" s="124">
        <f ca="1">INDEX('AI''19 Stats'!$A$3:$CM$659,MATCH('AI''19 Summary'!$A11,'AI''19 Stats'!$A$3:$A$659,FALSE),70)</f>
        <v>70.162547812325215</v>
      </c>
      <c r="T11" s="125">
        <f ca="1">INDEX('AI''19 Stats'!$A$3:$CM$659,MATCH('AI''19 Summary'!$A11,'AI''19 Stats'!$A$3:$A$659,FALSE),72)</f>
        <v>4.6188606715756704</v>
      </c>
      <c r="U11" s="125">
        <f ca="1">INDEX('AI''19 Stats'!$A$3:$CM$659,MATCH('AI''19 Summary'!$A11,'AI''19 Stats'!$A$3:$A$659,FALSE),73)</f>
        <v>0.1924525279823196</v>
      </c>
      <c r="V11" s="125">
        <f ca="1">INDEX('AI''19 Stats'!$A$3:$CM$659,MATCH('AI''19 Summary'!$A11,'AI''19 Stats'!$A$3:$A$659,FALSE),91)</f>
        <v>1.4168039352479551</v>
      </c>
      <c r="W11" s="125">
        <f ca="1">INDEX('AI''19 Stats'!$A$3:$CN$659,MATCH('AI''19 Summary'!$A11,'AI''19 Stats'!$A$3:$A$659,FALSE),86)</f>
        <v>0.12315879004244047</v>
      </c>
      <c r="X11" s="150">
        <f ca="1">INDEX('AI''19 Stats'!$A$3:$CN$659,MATCH('AI''19 Summary'!$A11,'AI''19 Stats'!$A$3:$A$659,FALSE),87)</f>
        <v>20.205696030632211</v>
      </c>
      <c r="Y11" s="125">
        <f ca="1">INDEX('AI''19 Stats'!$A$3:$CN$659,MATCH('AI''19 Summary'!$A11,'AI''19 Stats'!$A$3:$A$659,FALSE),89)</f>
        <v>1</v>
      </c>
      <c r="Z11" s="125">
        <f ca="1">INDEX('AI''19 Stats'!$A$3:$CN$659,MATCH('AI''19 Summary'!$A11,'AI''19 Stats'!$A$3:$A$659,FALSE),90)</f>
        <v>0</v>
      </c>
    </row>
    <row r="12" spans="1:26" x14ac:dyDescent="0.25">
      <c r="A12" s="239" t="s">
        <v>239</v>
      </c>
      <c r="B12" s="122">
        <f ca="1">INDEX('AI''19 Stats'!$A$3:$CM$659,MATCH('AI''19 Summary'!$A12,'AI''19 Stats'!$A$3:$A$659,FALSE),14)</f>
        <v>25</v>
      </c>
      <c r="C12" s="122" t="str">
        <f ca="1">INDEX('AI''19 Stats'!$A$3:$CM$659,MATCH('AI''19 Summary'!$A12,'AI''19 Stats'!$A$3:$A$659,FALSE),15)</f>
        <v>Fighter</v>
      </c>
      <c r="D12" s="122">
        <f ca="1">INDEX('AI''19 Stats'!$A$3:$CM$659,MATCH('AI''19 Summary'!$A12,'AI''19 Stats'!$A$3:$A$659,FALSE),16)</f>
        <v>3</v>
      </c>
      <c r="E12" s="122" t="str">
        <f ca="1">INDEX('AI''19 Stats'!$A$3:$CM$659,MATCH('AI''19 Summary'!$A12,'AI''19 Stats'!$A$3:$A$659,FALSE),17)</f>
        <v>-</v>
      </c>
      <c r="F12" s="122" t="str">
        <f ca="1">INDEX('AI''19 Stats'!$A$3:$CM$659,MATCH('AI''19 Summary'!$A12,'AI''19 Stats'!$A$3:$A$659,FALSE),18)</f>
        <v>-</v>
      </c>
      <c r="G12" s="122">
        <f ca="1">INDEX('AI''19 Stats'!$A$3:$CM$659,MATCH('AI''19 Summary'!$A12,'AI''19 Stats'!$A$3:$A$659,FALSE),19)</f>
        <v>2</v>
      </c>
      <c r="H12" s="122" t="str">
        <f ca="1">INDEX('AI''19 Stats'!$A$3:$CM$659,MATCH('AI''19 Summary'!$A12,'AI''19 Stats'!$A$3:$A$659,FALSE),20)</f>
        <v>1-6</v>
      </c>
      <c r="I12" s="122"/>
      <c r="J12" s="122"/>
      <c r="K12" s="122">
        <f ca="1">INDEX('AI''19 Stats'!$A$3:$CM$659,MATCH('AI''19 Summary'!$A12,'AI''19 Stats'!$A$3:$A$659,FALSE),23)</f>
        <v>3</v>
      </c>
      <c r="L12" s="122">
        <f ca="1">INDEX('AI''19 Stats'!$A$3:$CM$659,MATCH('AI''19 Summary'!$A12,'AI''19 Stats'!$A$3:$A$659,FALSE),24)</f>
        <v>6</v>
      </c>
      <c r="M12" s="122">
        <f ca="1">INDEX('AI''19 Stats'!$A$3:$CM$659,MATCH('AI''19 Summary'!$A12,'AI''19 Stats'!$A$3:$A$659,FALSE),25)</f>
        <v>2</v>
      </c>
      <c r="N12" s="122">
        <f ca="1">INDEX('AI''19 Stats'!$A$3:$CM$659,MATCH('AI''19 Summary'!$A12,'AI''19 Stats'!$A$3:$A$659,FALSE),26)</f>
        <v>5</v>
      </c>
      <c r="O12" s="122">
        <f ca="1">INDEX('AI''19 Stats'!$A$3:$CM$659,MATCH('AI''19 Summary'!$A12,'AI''19 Stats'!$A$3:$A$659,FALSE),27)</f>
        <v>0</v>
      </c>
      <c r="P12" s="123">
        <f ca="1">INDEX('AI''19 Stats'!$A$3:$CM$659,MATCH('AI''19 Summary'!$A12,'AI''19 Stats'!$A$3:$A$659,FALSE),28)</f>
        <v>0.79387955742428784</v>
      </c>
      <c r="Q12" s="123">
        <f ca="1">INDEX('AI''19 Stats'!$A$3:$CM$659,MATCH('AI''19 Summary'!$A12,'AI''19 Stats'!$A$3:$A$659,FALSE),29)</f>
        <v>1</v>
      </c>
      <c r="R12" s="123">
        <f ca="1">INDEX('AI''19 Stats'!$A$3:$CM$659,MATCH('AI''19 Summary'!$A12,'AI''19 Stats'!$A$3:$A$659,FALSE),30)</f>
        <v>2.6086956521739131</v>
      </c>
      <c r="S12" s="124">
        <f ca="1">INDEX('AI''19 Stats'!$A$3:$CM$659,MATCH('AI''19 Summary'!$A12,'AI''19 Stats'!$A$3:$A$659,FALSE),70)</f>
        <v>66.24930686832063</v>
      </c>
      <c r="T12" s="125">
        <f ca="1">INDEX('AI''19 Stats'!$A$3:$CM$659,MATCH('AI''19 Summary'!$A12,'AI''19 Stats'!$A$3:$A$659,FALSE),72)</f>
        <v>4.7216904445325163</v>
      </c>
      <c r="U12" s="125">
        <f ca="1">INDEX('AI''19 Stats'!$A$3:$CM$659,MATCH('AI''19 Summary'!$A12,'AI''19 Stats'!$A$3:$A$659,FALSE),73)</f>
        <v>0.18886761778130065</v>
      </c>
      <c r="V12" s="125">
        <f ca="1">INDEX('AI''19 Stats'!$A$3:$CM$659,MATCH('AI''19 Summary'!$A12,'AI''19 Stats'!$A$3:$A$659,FALSE),91)</f>
        <v>1.3904124145256043</v>
      </c>
      <c r="W12" s="125">
        <f ca="1">INDEX('AI''19 Stats'!$A$3:$CN$659,MATCH('AI''19 Summary'!$A12,'AI''19 Stats'!$A$3:$A$659,FALSE),86)</f>
        <v>0.10602801178920103</v>
      </c>
      <c r="X12" s="150">
        <f ca="1">INDEX('AI''19 Stats'!$A$3:$CN$659,MATCH('AI''19 Summary'!$A12,'AI''19 Stats'!$A$3:$A$659,FALSE),87)</f>
        <v>15.652173913043478</v>
      </c>
      <c r="Y12" s="125">
        <f ca="1">INDEX('AI''19 Stats'!$A$3:$CN$659,MATCH('AI''19 Summary'!$A12,'AI''19 Stats'!$A$3:$A$659,FALSE),89)</f>
        <v>2.2222222222222219</v>
      </c>
      <c r="Z12" s="125">
        <f ca="1">INDEX('AI''19 Stats'!$A$3:$CN$659,MATCH('AI''19 Summary'!$A12,'AI''19 Stats'!$A$3:$A$659,FALSE),90)</f>
        <v>0</v>
      </c>
    </row>
    <row r="13" spans="1:26" x14ac:dyDescent="0.25">
      <c r="A13" s="239" t="s">
        <v>563</v>
      </c>
      <c r="B13" s="122">
        <f ca="1">INDEX('AI''19 Stats'!$A$3:$CM$659,MATCH('AI''19 Summary'!$A13,'AI''19 Stats'!$A$3:$A$659,FALSE),14)</f>
        <v>26</v>
      </c>
      <c r="C13" s="122" t="str">
        <f ca="1">INDEX('AI''19 Stats'!$A$3:$CM$659,MATCH('AI''19 Summary'!$A13,'AI''19 Stats'!$A$3:$A$659,FALSE),15)</f>
        <v>Fighter</v>
      </c>
      <c r="D13" s="122">
        <f ca="1">INDEX('AI''19 Stats'!$A$3:$CM$659,MATCH('AI''19 Summary'!$A13,'AI''19 Stats'!$A$3:$A$659,FALSE),16)</f>
        <v>3</v>
      </c>
      <c r="E13" s="122">
        <f ca="1">INDEX('AI''19 Stats'!$A$3:$CM$659,MATCH('AI''19 Summary'!$A13,'AI''19 Stats'!$A$3:$A$659,FALSE),17)</f>
        <v>0</v>
      </c>
      <c r="F13" s="122">
        <f ca="1">INDEX('AI''19 Stats'!$A$3:$CM$659,MATCH('AI''19 Summary'!$A13,'AI''19 Stats'!$A$3:$A$659,FALSE),18)</f>
        <v>0</v>
      </c>
      <c r="G13" s="122">
        <f ca="1">INDEX('AI''19 Stats'!$A$3:$CM$659,MATCH('AI''19 Summary'!$A13,'AI''19 Stats'!$A$3:$A$659,FALSE),19)</f>
        <v>2</v>
      </c>
      <c r="H13" s="122" t="str">
        <f ca="1">INDEX('AI''19 Stats'!$A$3:$CM$659,MATCH('AI''19 Summary'!$A13,'AI''19 Stats'!$A$3:$A$659,FALSE),20)</f>
        <v>1-7</v>
      </c>
      <c r="I13" s="122"/>
      <c r="J13" s="122"/>
      <c r="K13" s="122">
        <f ca="1">INDEX('AI''19 Stats'!$A$3:$CM$659,MATCH('AI''19 Summary'!$A13,'AI''19 Stats'!$A$3:$A$659,FALSE),23)</f>
        <v>4</v>
      </c>
      <c r="L13" s="122">
        <f ca="1">INDEX('AI''19 Stats'!$A$3:$CM$659,MATCH('AI''19 Summary'!$A13,'AI''19 Stats'!$A$3:$A$659,FALSE),24)</f>
        <v>7</v>
      </c>
      <c r="M13" s="122">
        <f ca="1">INDEX('AI''19 Stats'!$A$3:$CM$659,MATCH('AI''19 Summary'!$A13,'AI''19 Stats'!$A$3:$A$659,FALSE),25)</f>
        <v>2</v>
      </c>
      <c r="N13" s="122">
        <f ca="1">INDEX('AI''19 Stats'!$A$3:$CM$659,MATCH('AI''19 Summary'!$A13,'AI''19 Stats'!$A$3:$A$659,FALSE),26)</f>
        <v>5</v>
      </c>
      <c r="O13" s="122">
        <f>INDEX('AI''19 Stats'!$A$3:$CM$659,MATCH('AI''19 Summary'!$A13,'AI''19 Stats'!$A$3:$A$659,FALSE),27)</f>
        <v>0</v>
      </c>
      <c r="P13" s="123">
        <f ca="1">INDEX('AI''19 Stats'!$A$3:$CM$659,MATCH('AI''19 Summary'!$A13,'AI''19 Stats'!$A$3:$A$659,FALSE),28)</f>
        <v>0.83652672436050002</v>
      </c>
      <c r="Q13" s="123">
        <f ca="1">INDEX('AI''19 Stats'!$A$3:$CM$659,MATCH('AI''19 Summary'!$A13,'AI''19 Stats'!$A$3:$A$659,FALSE),29)</f>
        <v>1.0231756509542003</v>
      </c>
      <c r="R13" s="123">
        <f ca="1">INDEX('AI''19 Stats'!$A$3:$CM$659,MATCH('AI''19 Summary'!$A13,'AI''19 Stats'!$A$3:$A$659,FALSE),30)</f>
        <v>2.6691538720544359</v>
      </c>
      <c r="S13" s="124">
        <f ca="1">INDEX('AI''19 Stats'!$A$3:$CM$659,MATCH('AI''19 Summary'!$A13,'AI''19 Stats'!$A$3:$A$659,FALSE),70)</f>
        <v>74.197339214853628</v>
      </c>
      <c r="T13" s="125">
        <f ca="1">INDEX('AI''19 Stats'!$A$3:$CM$659,MATCH('AI''19 Summary'!$A13,'AI''19 Stats'!$A$3:$A$659,FALSE),72)</f>
        <v>4.8817979438957471</v>
      </c>
      <c r="U13" s="125">
        <f ca="1">INDEX('AI''19 Stats'!$A$3:$CM$659,MATCH('AI''19 Summary'!$A13,'AI''19 Stats'!$A$3:$A$659,FALSE),73)</f>
        <v>0.18776145938060565</v>
      </c>
      <c r="V13" s="125">
        <f ca="1">INDEX('AI''19 Stats'!$A$3:$CM$659,MATCH('AI''19 Summary'!$A13,'AI''19 Stats'!$A$3:$A$659,FALSE),91)</f>
        <v>1.3822690578675081</v>
      </c>
      <c r="W13" s="125">
        <f ca="1">INDEX('AI''19 Stats'!$A$3:$CN$659,MATCH('AI''19 Summary'!$A13,'AI''19 Stats'!$A$3:$A$659,FALSE),86)</f>
        <v>6.8036837758948532E-2</v>
      </c>
      <c r="X13" s="150">
        <f ca="1">INDEX('AI''19 Stats'!$A$3:$CN$659,MATCH('AI''19 Summary'!$A13,'AI''19 Stats'!$A$3:$A$659,FALSE),87)</f>
        <v>18.68407710438105</v>
      </c>
      <c r="Y13" s="125">
        <f ca="1">INDEX('AI''19 Stats'!$A$3:$CN$659,MATCH('AI''19 Summary'!$A13,'AI''19 Stats'!$A$3:$A$659,FALSE),89)</f>
        <v>1.5555555555555554</v>
      </c>
      <c r="Z13" s="125">
        <f ca="1">INDEX('AI''19 Stats'!$A$3:$CN$659,MATCH('AI''19 Summary'!$A13,'AI''19 Stats'!$A$3:$A$659,FALSE),90)</f>
        <v>0</v>
      </c>
    </row>
    <row r="14" spans="1:26" x14ac:dyDescent="0.25">
      <c r="A14" s="239" t="s">
        <v>615</v>
      </c>
      <c r="B14" s="122">
        <f ca="1">INDEX('AI''19 Stats'!$A$3:$CM$659,MATCH('AI''19 Summary'!$A14,'AI''19 Stats'!$A$3:$A$659,FALSE),14)</f>
        <v>35</v>
      </c>
      <c r="C14" s="122" t="str">
        <f ca="1">INDEX('AI''19 Stats'!$A$3:$CM$659,MATCH('AI''19 Summary'!$A14,'AI''19 Stats'!$A$3:$A$659,FALSE),15)</f>
        <v>Fighter</v>
      </c>
      <c r="D14" s="122">
        <f ca="1">INDEX('AI''19 Stats'!$A$3:$CM$659,MATCH('AI''19 Summary'!$A14,'AI''19 Stats'!$A$3:$A$659,FALSE),16)</f>
        <v>4</v>
      </c>
      <c r="E14" s="122">
        <f ca="1">INDEX('AI''19 Stats'!$A$3:$CM$659,MATCH('AI''19 Summary'!$A14,'AI''19 Stats'!$A$3:$A$659,FALSE),17)</f>
        <v>2</v>
      </c>
      <c r="F14" s="122">
        <f ca="1">INDEX('AI''19 Stats'!$A$3:$CM$659,MATCH('AI''19 Summary'!$A14,'AI''19 Stats'!$A$3:$A$659,FALSE),18)</f>
        <v>0</v>
      </c>
      <c r="G14" s="122">
        <f ca="1">INDEX('AI''19 Stats'!$A$3:$CM$659,MATCH('AI''19 Summary'!$A14,'AI''19 Stats'!$A$3:$A$659,FALSE),19)</f>
        <v>3</v>
      </c>
      <c r="H14" s="122" t="str">
        <f ca="1">INDEX('AI''19 Stats'!$A$3:$CM$659,MATCH('AI''19 Summary'!$A14,'AI''19 Stats'!$A$3:$A$659,FALSE),20)</f>
        <v>1-8</v>
      </c>
      <c r="I14" s="122"/>
      <c r="J14" s="122"/>
      <c r="K14" s="122">
        <f ca="1">INDEX('AI''19 Stats'!$A$3:$CM$659,MATCH('AI''19 Summary'!$A14,'AI''19 Stats'!$A$3:$A$659,FALSE),23)</f>
        <v>4</v>
      </c>
      <c r="L14" s="122">
        <f ca="1">INDEX('AI''19 Stats'!$A$3:$CM$659,MATCH('AI''19 Summary'!$A14,'AI''19 Stats'!$A$3:$A$659,FALSE),24)</f>
        <v>9</v>
      </c>
      <c r="M14" s="122">
        <f ca="1">INDEX('AI''19 Stats'!$A$3:$CM$659,MATCH('AI''19 Summary'!$A14,'AI''19 Stats'!$A$3:$A$659,FALSE),25)</f>
        <v>0</v>
      </c>
      <c r="N14" s="122">
        <f ca="1">INDEX('AI''19 Stats'!$A$3:$CM$659,MATCH('AI''19 Summary'!$A14,'AI''19 Stats'!$A$3:$A$659,FALSE),26)</f>
        <v>5</v>
      </c>
      <c r="O14" s="122" t="str">
        <f ca="1">INDEX('AI''19 Stats'!$A$3:$CM$659,MATCH('AI''19 Summary'!$A14,'AI''19 Stats'!$A$3:$A$659,FALSE),27)</f>
        <v>Rocket Boosters, Jink</v>
      </c>
      <c r="P14" s="123">
        <f ca="1">INDEX('AI''19 Stats'!$A$3:$CM$659,MATCH('AI''19 Summary'!$A14,'AI''19 Stats'!$A$3:$A$659,FALSE),28)</f>
        <v>1.016991681462482</v>
      </c>
      <c r="Q14" s="123">
        <f ca="1">INDEX('AI''19 Stats'!$A$3:$CM$659,MATCH('AI''19 Summary'!$A14,'AI''19 Stats'!$A$3:$A$659,FALSE),29)</f>
        <v>0.99532922239075905</v>
      </c>
      <c r="R14" s="123">
        <f ca="1">INDEX('AI''19 Stats'!$A$3:$CM$659,MATCH('AI''19 Summary'!$A14,'AI''19 Stats'!$A$3:$A$659,FALSE),30)</f>
        <v>3.4620146865765533</v>
      </c>
      <c r="S14" s="124">
        <f ca="1">INDEX('AI''19 Stats'!$A$3:$CM$659,MATCH('AI''19 Summary'!$A14,'AI''19 Stats'!$A$3:$A$659,FALSE),70)</f>
        <v>79.487092077626485</v>
      </c>
      <c r="T14" s="125">
        <f ca="1">INDEX('AI''19 Stats'!$A$3:$CM$659,MATCH('AI''19 Summary'!$A14,'AI''19 Stats'!$A$3:$A$659,FALSE),72)</f>
        <v>6.2418415920957138</v>
      </c>
      <c r="U14" s="125">
        <f ca="1">INDEX('AI''19 Stats'!$A$3:$CM$659,MATCH('AI''19 Summary'!$A14,'AI''19 Stats'!$A$3:$A$659,FALSE),73)</f>
        <v>0.17833833120273468</v>
      </c>
      <c r="V14" s="125">
        <f ca="1">INDEX('AI''19 Stats'!$A$3:$CM$659,MATCH('AI''19 Summary'!$A14,'AI''19 Stats'!$A$3:$A$659,FALSE),91)</f>
        <v>1.3128975342781686</v>
      </c>
      <c r="W14" s="125">
        <f ca="1">INDEX('AI''19 Stats'!$A$3:$CN$659,MATCH('AI''19 Summary'!$A14,'AI''19 Stats'!$A$3:$A$659,FALSE),86)</f>
        <v>0.17883632443678968</v>
      </c>
      <c r="X14" s="150">
        <f ca="1">INDEX('AI''19 Stats'!$A$3:$CN$659,MATCH('AI''19 Summary'!$A14,'AI''19 Stats'!$A$3:$A$659,FALSE),87)</f>
        <v>31.158132179188978</v>
      </c>
      <c r="Y14" s="125">
        <f ca="1">INDEX('AI''19 Stats'!$A$3:$CN$659,MATCH('AI''19 Summary'!$A14,'AI''19 Stats'!$A$3:$A$659,FALSE),89)</f>
        <v>1.7777777777777777</v>
      </c>
      <c r="Z14" s="125">
        <f ca="1">INDEX('AI''19 Stats'!$A$3:$CN$659,MATCH('AI''19 Summary'!$A14,'AI''19 Stats'!$A$3:$A$659,FALSE),90)</f>
        <v>0</v>
      </c>
    </row>
    <row r="15" spans="1:26" x14ac:dyDescent="0.25">
      <c r="A15" s="239" t="s">
        <v>240</v>
      </c>
      <c r="B15" s="122">
        <f ca="1">INDEX('AI''19 Stats'!$A$3:$CM$659,MATCH('AI''19 Summary'!$A15,'AI''19 Stats'!$A$3:$A$659,FALSE),14)</f>
        <v>29</v>
      </c>
      <c r="C15" s="122" t="str">
        <f ca="1">INDEX('AI''19 Stats'!$A$3:$CM$659,MATCH('AI''19 Summary'!$A15,'AI''19 Stats'!$A$3:$A$659,FALSE),15)</f>
        <v>Fighter</v>
      </c>
      <c r="D15" s="122">
        <f ca="1">INDEX('AI''19 Stats'!$A$3:$CM$659,MATCH('AI''19 Summary'!$A15,'AI''19 Stats'!$A$3:$A$659,FALSE),16)</f>
        <v>3</v>
      </c>
      <c r="E15" s="122" t="str">
        <f ca="1">INDEX('AI''19 Stats'!$A$3:$CM$659,MATCH('AI''19 Summary'!$A15,'AI''19 Stats'!$A$3:$A$659,FALSE),17)</f>
        <v>-</v>
      </c>
      <c r="F15" s="122" t="str">
        <f ca="1">INDEX('AI''19 Stats'!$A$3:$CM$659,MATCH('AI''19 Summary'!$A15,'AI''19 Stats'!$A$3:$A$659,FALSE),18)</f>
        <v>-</v>
      </c>
      <c r="G15" s="122">
        <f ca="1">INDEX('AI''19 Stats'!$A$3:$CM$659,MATCH('AI''19 Summary'!$A15,'AI''19 Stats'!$A$3:$A$659,FALSE),19)</f>
        <v>2</v>
      </c>
      <c r="H15" s="122" t="str">
        <f ca="1">INDEX('AI''19 Stats'!$A$3:$CM$659,MATCH('AI''19 Summary'!$A15,'AI''19 Stats'!$A$3:$A$659,FALSE),20)</f>
        <v>1-6</v>
      </c>
      <c r="I15" s="122"/>
      <c r="J15" s="122"/>
      <c r="K15" s="122">
        <f ca="1">INDEX('AI''19 Stats'!$A$3:$CM$659,MATCH('AI''19 Summary'!$A15,'AI''19 Stats'!$A$3:$A$659,FALSE),23)</f>
        <v>3</v>
      </c>
      <c r="L15" s="122">
        <f ca="1">INDEX('AI''19 Stats'!$A$3:$CM$659,MATCH('AI''19 Summary'!$A15,'AI''19 Stats'!$A$3:$A$659,FALSE),24)</f>
        <v>6</v>
      </c>
      <c r="M15" s="122">
        <f ca="1">INDEX('AI''19 Stats'!$A$3:$CM$659,MATCH('AI''19 Summary'!$A15,'AI''19 Stats'!$A$3:$A$659,FALSE),25)</f>
        <v>2</v>
      </c>
      <c r="N15" s="122">
        <f ca="1">INDEX('AI''19 Stats'!$A$3:$CM$659,MATCH('AI''19 Summary'!$A15,'AI''19 Stats'!$A$3:$A$659,FALSE),26)</f>
        <v>5</v>
      </c>
      <c r="O15" s="122">
        <f ca="1">INDEX('AI''19 Stats'!$A$3:$CM$659,MATCH('AI''19 Summary'!$A15,'AI''19 Stats'!$A$3:$A$659,FALSE),27)</f>
        <v>0</v>
      </c>
      <c r="P15" s="123">
        <f ca="1">INDEX('AI''19 Stats'!$A$3:$CM$659,MATCH('AI''19 Summary'!$A15,'AI''19 Stats'!$A$3:$A$659,FALSE),28)</f>
        <v>0.79387955742428784</v>
      </c>
      <c r="Q15" s="123">
        <f ca="1">INDEX('AI''19 Stats'!$A$3:$CM$659,MATCH('AI''19 Summary'!$A15,'AI''19 Stats'!$A$3:$A$659,FALSE),29)</f>
        <v>0.89465688418428158</v>
      </c>
      <c r="R15" s="123">
        <f ca="1">INDEX('AI''19 Stats'!$A$3:$CM$659,MATCH('AI''19 Summary'!$A15,'AI''19 Stats'!$A$3:$A$659,FALSE),30)</f>
        <v>2.333887523958996</v>
      </c>
      <c r="S15" s="124">
        <f ca="1">INDEX('AI''19 Stats'!$A$3:$CM$659,MATCH('AI''19 Summary'!$A15,'AI''19 Stats'!$A$3:$A$659,FALSE),70)</f>
        <v>70.628190630799082</v>
      </c>
      <c r="T15" s="125">
        <f ca="1">INDEX('AI''19 Stats'!$A$3:$CM$659,MATCH('AI''19 Summary'!$A15,'AI''19 Stats'!$A$3:$A$659,FALSE),72)</f>
        <v>5.1369176201893234</v>
      </c>
      <c r="U15" s="125">
        <f ca="1">INDEX('AI''19 Stats'!$A$3:$CM$659,MATCH('AI''19 Summary'!$A15,'AI''19 Stats'!$A$3:$A$659,FALSE),73)</f>
        <v>0.17713509035135597</v>
      </c>
      <c r="V15" s="125">
        <f ca="1">INDEX('AI''19 Stats'!$A$3:$CM$659,MATCH('AI''19 Summary'!$A15,'AI''19 Stats'!$A$3:$A$659,FALSE),91)</f>
        <v>1.3040394725464928</v>
      </c>
      <c r="W15" s="125">
        <f ca="1">INDEX('AI''19 Stats'!$A$3:$CN$659,MATCH('AI''19 Summary'!$A15,'AI''19 Stats'!$A$3:$A$659,FALSE),86)</f>
        <v>9.6983153970985211E-2</v>
      </c>
      <c r="X15" s="150">
        <f ca="1">INDEX('AI''19 Stats'!$A$3:$CN$659,MATCH('AI''19 Summary'!$A15,'AI''19 Stats'!$A$3:$A$659,FALSE),87)</f>
        <v>14.003325143753976</v>
      </c>
      <c r="Y15" s="125">
        <f ca="1">INDEX('AI''19 Stats'!$A$3:$CN$659,MATCH('AI''19 Summary'!$A15,'AI''19 Stats'!$A$3:$A$659,FALSE),89)</f>
        <v>2.2222222222222219</v>
      </c>
      <c r="Z15" s="125">
        <f ca="1">INDEX('AI''19 Stats'!$A$3:$CN$659,MATCH('AI''19 Summary'!$A15,'AI''19 Stats'!$A$3:$A$659,FALSE),90)</f>
        <v>0</v>
      </c>
    </row>
    <row r="16" spans="1:26" x14ac:dyDescent="0.25">
      <c r="A16" s="239" t="s">
        <v>566</v>
      </c>
      <c r="B16" s="122">
        <f ca="1">INDEX('AI''19 Stats'!$A$3:$CM$659,MATCH('AI''19 Summary'!$A16,'AI''19 Stats'!$A$3:$A$659,FALSE),14)</f>
        <v>31</v>
      </c>
      <c r="C16" s="122" t="str">
        <f ca="1">INDEX('AI''19 Stats'!$A$3:$CM$659,MATCH('AI''19 Summary'!$A16,'AI''19 Stats'!$A$3:$A$659,FALSE),15)</f>
        <v>Fighter</v>
      </c>
      <c r="D16" s="122">
        <f ca="1">INDEX('AI''19 Stats'!$A$3:$CM$659,MATCH('AI''19 Summary'!$A16,'AI''19 Stats'!$A$3:$A$659,FALSE),16)</f>
        <v>4</v>
      </c>
      <c r="E16" s="122">
        <f ca="1">INDEX('AI''19 Stats'!$A$3:$CM$659,MATCH('AI''19 Summary'!$A16,'AI''19 Stats'!$A$3:$A$659,FALSE),17)</f>
        <v>2</v>
      </c>
      <c r="F16" s="122">
        <f ca="1">INDEX('AI''19 Stats'!$A$3:$CM$659,MATCH('AI''19 Summary'!$A16,'AI''19 Stats'!$A$3:$A$659,FALSE),18)</f>
        <v>0</v>
      </c>
      <c r="G16" s="122">
        <f ca="1">INDEX('AI''19 Stats'!$A$3:$CM$659,MATCH('AI''19 Summary'!$A16,'AI''19 Stats'!$A$3:$A$659,FALSE),19)</f>
        <v>2</v>
      </c>
      <c r="H16" s="122" t="str">
        <f ca="1">INDEX('AI''19 Stats'!$A$3:$CM$659,MATCH('AI''19 Summary'!$A16,'AI''19 Stats'!$A$3:$A$659,FALSE),20)</f>
        <v>1-5</v>
      </c>
      <c r="I16" s="122"/>
      <c r="J16" s="122"/>
      <c r="K16" s="122">
        <f ca="1">INDEX('AI''19 Stats'!$A$3:$CM$659,MATCH('AI''19 Summary'!$A16,'AI''19 Stats'!$A$3:$A$659,FALSE),23)</f>
        <v>3</v>
      </c>
      <c r="L16" s="122">
        <f ca="1">INDEX('AI''19 Stats'!$A$3:$CM$659,MATCH('AI''19 Summary'!$A16,'AI''19 Stats'!$A$3:$A$659,FALSE),24)</f>
        <v>5</v>
      </c>
      <c r="M16" s="122">
        <f ca="1">INDEX('AI''19 Stats'!$A$3:$CM$659,MATCH('AI''19 Summary'!$A16,'AI''19 Stats'!$A$3:$A$659,FALSE),25)</f>
        <v>0</v>
      </c>
      <c r="N16" s="122">
        <f ca="1">INDEX('AI''19 Stats'!$A$3:$CM$659,MATCH('AI''19 Summary'!$A16,'AI''19 Stats'!$A$3:$A$659,FALSE),26)</f>
        <v>5</v>
      </c>
      <c r="O16" s="122">
        <f>INDEX('AI''19 Stats'!$A$3:$CM$659,MATCH('AI''19 Summary'!$A16,'AI''19 Stats'!$A$3:$A$659,FALSE),27)</f>
        <v>0</v>
      </c>
      <c r="P16" s="123">
        <f ca="1">INDEX('AI''19 Stats'!$A$3:$CM$659,MATCH('AI''19 Summary'!$A16,'AI''19 Stats'!$A$3:$A$659,FALSE),28)</f>
        <v>0.77246254744164822</v>
      </c>
      <c r="Q16" s="123">
        <f ca="1">INDEX('AI''19 Stats'!$A$3:$CM$659,MATCH('AI''19 Summary'!$A16,'AI''19 Stats'!$A$3:$A$659,FALSE),29)</f>
        <v>0.82804997657846924</v>
      </c>
      <c r="R16" s="123">
        <f ca="1">INDEX('AI''19 Stats'!$A$3:$CM$659,MATCH('AI''19 Summary'!$A16,'AI''19 Stats'!$A$3:$A$659,FALSE),30)</f>
        <v>2.8801738315772845</v>
      </c>
      <c r="S16" s="124">
        <f ca="1">INDEX('AI''19 Stats'!$A$3:$CM$659,MATCH('AI''19 Summary'!$A16,'AI''19 Stats'!$A$3:$A$659,FALSE),70)</f>
        <v>76.508637326971424</v>
      </c>
      <c r="T16" s="125">
        <f ca="1">INDEX('AI''19 Stats'!$A$3:$CM$659,MATCH('AI''19 Summary'!$A16,'AI''19 Stats'!$A$3:$A$659,FALSE),72)</f>
        <v>5.4825271535070534</v>
      </c>
      <c r="U16" s="125">
        <f ca="1">INDEX('AI''19 Stats'!$A$3:$CM$659,MATCH('AI''19 Summary'!$A16,'AI''19 Stats'!$A$3:$A$659,FALSE),73)</f>
        <v>0.17685571462925978</v>
      </c>
      <c r="V16" s="125">
        <f ca="1">INDEX('AI''19 Stats'!$A$3:$CM$659,MATCH('AI''19 Summary'!$A16,'AI''19 Stats'!$A$3:$A$659,FALSE),91)</f>
        <v>1.3019827543176994</v>
      </c>
      <c r="W16" s="125">
        <f ca="1">INDEX('AI''19 Stats'!$A$3:$CN$659,MATCH('AI''19 Summary'!$A16,'AI''19 Stats'!$A$3:$A$659,FALSE),86)</f>
        <v>7.6466424975839775E-2</v>
      </c>
      <c r="X16" s="150">
        <f ca="1">INDEX('AI''19 Stats'!$A$3:$CN$659,MATCH('AI''19 Summary'!$A16,'AI''19 Stats'!$A$3:$A$659,FALSE),87)</f>
        <v>14.400869157886422</v>
      </c>
      <c r="Y16" s="125">
        <f ca="1">INDEX('AI''19 Stats'!$A$3:$CN$659,MATCH('AI''19 Summary'!$A16,'AI''19 Stats'!$A$3:$A$659,FALSE),89)</f>
        <v>1.7777777777777777</v>
      </c>
      <c r="Z16" s="125">
        <f ca="1">INDEX('AI''19 Stats'!$A$3:$CN$659,MATCH('AI''19 Summary'!$A16,'AI''19 Stats'!$A$3:$A$659,FALSE),90)</f>
        <v>0</v>
      </c>
    </row>
    <row r="17" spans="1:26" x14ac:dyDescent="0.25">
      <c r="A17" s="239" t="s">
        <v>588</v>
      </c>
      <c r="B17" s="122">
        <f ca="1">INDEX('AI''19 Stats'!$A$3:$CM$659,MATCH('AI''19 Summary'!$A17,'AI''19 Stats'!$A$3:$A$659,FALSE),14)</f>
        <v>51</v>
      </c>
      <c r="C17" s="122" t="str">
        <f ca="1">INDEX('AI''19 Stats'!$A$3:$CM$659,MATCH('AI''19 Summary'!$A17,'AI''19 Stats'!$A$3:$A$659,FALSE),15)</f>
        <v>Bomber</v>
      </c>
      <c r="D17" s="122">
        <f ca="1">INDEX('AI''19 Stats'!$A$3:$CM$659,MATCH('AI''19 Summary'!$A17,'AI''19 Stats'!$A$3:$A$659,FALSE),16)</f>
        <v>12.2</v>
      </c>
      <c r="E17" s="122">
        <f ca="1">INDEX('AI''19 Stats'!$A$3:$CM$659,MATCH('AI''19 Summary'!$A17,'AI''19 Stats'!$A$3:$A$659,FALSE),17)</f>
        <v>4</v>
      </c>
      <c r="F17" s="122">
        <f ca="1">INDEX('AI''19 Stats'!$A$3:$CM$659,MATCH('AI''19 Summary'!$A17,'AI''19 Stats'!$A$3:$A$659,FALSE),18)</f>
        <v>0</v>
      </c>
      <c r="G17" s="122">
        <f ca="1">INDEX('AI''19 Stats'!$A$3:$CM$659,MATCH('AI''19 Summary'!$A17,'AI''19 Stats'!$A$3:$A$659,FALSE),19)</f>
        <v>2</v>
      </c>
      <c r="H17" s="122" t="str">
        <f ca="1">INDEX('AI''19 Stats'!$A$3:$CM$659,MATCH('AI''19 Summary'!$A17,'AI''19 Stats'!$A$3:$A$659,FALSE),20)</f>
        <v>1-4</v>
      </c>
      <c r="I17" s="122"/>
      <c r="J17" s="122"/>
      <c r="K17" s="122">
        <f ca="1">INDEX('AI''19 Stats'!$A$3:$CM$659,MATCH('AI''19 Summary'!$A17,'AI''19 Stats'!$A$3:$A$659,FALSE),23)</f>
        <v>3</v>
      </c>
      <c r="L17" s="122">
        <f ca="1">INDEX('AI''19 Stats'!$A$3:$CM$659,MATCH('AI''19 Summary'!$A17,'AI''19 Stats'!$A$3:$A$659,FALSE),24)</f>
        <v>5</v>
      </c>
      <c r="M17" s="122">
        <f ca="1">INDEX('AI''19 Stats'!$A$3:$CM$659,MATCH('AI''19 Summary'!$A17,'AI''19 Stats'!$A$3:$A$659,FALSE),25)</f>
        <v>0</v>
      </c>
      <c r="N17" s="122">
        <f ca="1">INDEX('AI''19 Stats'!$A$3:$CM$659,MATCH('AI''19 Summary'!$A17,'AI''19 Stats'!$A$3:$A$659,FALSE),26)</f>
        <v>5</v>
      </c>
      <c r="O17" s="122">
        <f>INDEX('AI''19 Stats'!$A$3:$CM$659,MATCH('AI''19 Summary'!$A17,'AI''19 Stats'!$A$3:$A$659,FALSE),27)</f>
        <v>0</v>
      </c>
      <c r="P17" s="123">
        <f ca="1">INDEX('AI''19 Stats'!$A$3:$CM$659,MATCH('AI''19 Summary'!$A17,'AI''19 Stats'!$A$3:$A$659,FALSE),28)</f>
        <v>0.74703496601370634</v>
      </c>
      <c r="Q17" s="123">
        <f ca="1">INDEX('AI''19 Stats'!$A$3:$CM$659,MATCH('AI''19 Summary'!$A17,'AI''19 Stats'!$A$3:$A$659,FALSE),29)</f>
        <v>0.5512691453071179</v>
      </c>
      <c r="R17" s="123">
        <f ca="1">INDEX('AI''19 Stats'!$A$3:$CM$659,MATCH('AI''19 Summary'!$A17,'AI''19 Stats'!$A$3:$A$659,FALSE),30)</f>
        <v>5.8482465849972503</v>
      </c>
      <c r="S17" s="124">
        <f ca="1">INDEX('AI''19 Stats'!$A$3:$CM$659,MATCH('AI''19 Summary'!$A17,'AI''19 Stats'!$A$3:$A$659,FALSE),70)</f>
        <v>95.32022555744706</v>
      </c>
      <c r="T17" s="125">
        <f ca="1">INDEX('AI''19 Stats'!$A$3:$CM$659,MATCH('AI''19 Summary'!$A17,'AI''19 Stats'!$A$3:$A$659,FALSE),72)</f>
        <v>9.0065059528488742</v>
      </c>
      <c r="U17" s="125">
        <f ca="1">INDEX('AI''19 Stats'!$A$3:$CM$659,MATCH('AI''19 Summary'!$A17,'AI''19 Stats'!$A$3:$A$659,FALSE),73)</f>
        <v>0.17659815593821321</v>
      </c>
      <c r="V17" s="125">
        <f ca="1">INDEX('AI''19 Stats'!$A$3:$CM$659,MATCH('AI''19 Summary'!$A17,'AI''19 Stats'!$A$3:$A$659,FALSE),91)</f>
        <v>1.3000866494919647</v>
      </c>
      <c r="W17" s="125">
        <f ca="1">INDEX('AI''19 Stats'!$A$3:$CN$659,MATCH('AI''19 Summary'!$A17,'AI''19 Stats'!$A$3:$A$659,FALSE),86)</f>
        <v>0.11030241352019893</v>
      </c>
      <c r="X17" s="150">
        <f ca="1">INDEX('AI''19 Stats'!$A$3:$CN$659,MATCH('AI''19 Summary'!$A17,'AI''19 Stats'!$A$3:$A$659,FALSE),87)</f>
        <v>29.241232924986249</v>
      </c>
      <c r="Y17" s="125">
        <f ca="1">INDEX('AI''19 Stats'!$A$3:$CN$659,MATCH('AI''19 Summary'!$A17,'AI''19 Stats'!$A$3:$A$659,FALSE),89)</f>
        <v>2.1111111111111112</v>
      </c>
      <c r="Z17" s="125">
        <f ca="1">INDEX('AI''19 Stats'!$A$3:$CN$659,MATCH('AI''19 Summary'!$A17,'AI''19 Stats'!$A$3:$A$659,FALSE),90)</f>
        <v>0</v>
      </c>
    </row>
    <row r="18" spans="1:26" x14ac:dyDescent="0.25">
      <c r="A18" s="239" t="s">
        <v>143</v>
      </c>
      <c r="B18" s="122">
        <f ca="1">INDEX('AI''19 Stats'!$A$3:$CM$659,MATCH('AI''19 Summary'!$A18,'AI''19 Stats'!$A$3:$A$659,FALSE),14)</f>
        <v>28</v>
      </c>
      <c r="C18" s="122" t="str">
        <f ca="1">INDEX('AI''19 Stats'!$A$3:$CM$659,MATCH('AI''19 Summary'!$A18,'AI''19 Stats'!$A$3:$A$659,FALSE),15)</f>
        <v>Bomber</v>
      </c>
      <c r="D18" s="122">
        <f ca="1">INDEX('AI''19 Stats'!$A$3:$CM$659,MATCH('AI''19 Summary'!$A18,'AI''19 Stats'!$A$3:$A$659,FALSE),16)</f>
        <v>6.33</v>
      </c>
      <c r="E18" s="122">
        <f ca="1">INDEX('AI''19 Stats'!$A$3:$CM$659,MATCH('AI''19 Summary'!$A18,'AI''19 Stats'!$A$3:$A$659,FALSE),17)</f>
        <v>2</v>
      </c>
      <c r="F18" s="122" t="str">
        <f ca="1">INDEX('AI''19 Stats'!$A$3:$CM$659,MATCH('AI''19 Summary'!$A18,'AI''19 Stats'!$A$3:$A$659,FALSE),18)</f>
        <v>-</v>
      </c>
      <c r="G18" s="122">
        <f ca="1">INDEX('AI''19 Stats'!$A$3:$CM$659,MATCH('AI''19 Summary'!$A18,'AI''19 Stats'!$A$3:$A$659,FALSE),19)</f>
        <v>2</v>
      </c>
      <c r="H18" s="122" t="str">
        <f ca="1">INDEX('AI''19 Stats'!$A$3:$CM$659,MATCH('AI''19 Summary'!$A18,'AI''19 Stats'!$A$3:$A$659,FALSE),20)</f>
        <v>1-4</v>
      </c>
      <c r="I18" s="122"/>
      <c r="J18" s="122"/>
      <c r="K18" s="122">
        <f ca="1">INDEX('AI''19 Stats'!$A$3:$CM$659,MATCH('AI''19 Summary'!$A18,'AI''19 Stats'!$A$3:$A$659,FALSE),23)</f>
        <v>4</v>
      </c>
      <c r="L18" s="122">
        <f ca="1">INDEX('AI''19 Stats'!$A$3:$CM$659,MATCH('AI''19 Summary'!$A18,'AI''19 Stats'!$A$3:$A$659,FALSE),24)</f>
        <v>5</v>
      </c>
      <c r="M18" s="122">
        <f ca="1">INDEX('AI''19 Stats'!$A$3:$CM$659,MATCH('AI''19 Summary'!$A18,'AI''19 Stats'!$A$3:$A$659,FALSE),25)</f>
        <v>1</v>
      </c>
      <c r="N18" s="122">
        <f ca="1">INDEX('AI''19 Stats'!$A$3:$CM$659,MATCH('AI''19 Summary'!$A18,'AI''19 Stats'!$A$3:$A$659,FALSE),26)</f>
        <v>5</v>
      </c>
      <c r="O18" s="122" t="str">
        <f ca="1">INDEX('AI''19 Stats'!$A$3:$CM$659,MATCH('AI''19 Summary'!$A18,'AI''19 Stats'!$A$3:$A$659,FALSE),27)</f>
        <v>Rocket Boosters</v>
      </c>
      <c r="P18" s="123">
        <f ca="1">INDEX('AI''19 Stats'!$A$3:$CM$659,MATCH('AI''19 Summary'!$A18,'AI''19 Stats'!$A$3:$A$659,FALSE),28)</f>
        <v>0.71563189871974031</v>
      </c>
      <c r="Q18" s="123">
        <f ca="1">INDEX('AI''19 Stats'!$A$3:$CM$659,MATCH('AI''19 Summary'!$A18,'AI''19 Stats'!$A$3:$A$659,FALSE),29)</f>
        <v>0.82798325685475971</v>
      </c>
      <c r="R18" s="123">
        <f ca="1">INDEX('AI''19 Stats'!$A$3:$CM$659,MATCH('AI''19 Summary'!$A18,'AI''19 Stats'!$A$3:$A$659,FALSE),30)</f>
        <v>4.5575078399048952</v>
      </c>
      <c r="S18" s="124">
        <f ca="1">INDEX('AI''19 Stats'!$A$3:$CM$659,MATCH('AI''19 Summary'!$A18,'AI''19 Stats'!$A$3:$A$659,FALSE),70)</f>
        <v>76.008095703566624</v>
      </c>
      <c r="T18" s="125">
        <f ca="1">INDEX('AI''19 Stats'!$A$3:$CM$659,MATCH('AI''19 Summary'!$A18,'AI''19 Stats'!$A$3:$A$659,FALSE),72)</f>
        <v>4.8466607259415078</v>
      </c>
      <c r="U18" s="125">
        <f ca="1">INDEX('AI''19 Stats'!$A$3:$CM$659,MATCH('AI''19 Summary'!$A18,'AI''19 Stats'!$A$3:$A$659,FALSE),73)</f>
        <v>0.17309502592648243</v>
      </c>
      <c r="V18" s="125">
        <f ca="1">INDEX('AI''19 Stats'!$A$3:$CM$659,MATCH('AI''19 Summary'!$A18,'AI''19 Stats'!$A$3:$A$659,FALSE),91)</f>
        <v>1.2742971811054475</v>
      </c>
      <c r="W18" s="125">
        <f ca="1">INDEX('AI''19 Stats'!$A$3:$CN$659,MATCH('AI''19 Summary'!$A18,'AI''19 Stats'!$A$3:$A$659,FALSE),86)</f>
        <v>0.10002580945429387</v>
      </c>
      <c r="X18" s="150">
        <f ca="1">INDEX('AI''19 Stats'!$A$3:$CN$659,MATCH('AI''19 Summary'!$A18,'AI''19 Stats'!$A$3:$A$659,FALSE),87)</f>
        <v>22.787539199524474</v>
      </c>
      <c r="Y18" s="125">
        <f ca="1">INDEX('AI''19 Stats'!$A$3:$CN$659,MATCH('AI''19 Summary'!$A18,'AI''19 Stats'!$A$3:$A$659,FALSE),89)</f>
        <v>0.88888888888888884</v>
      </c>
      <c r="Z18" s="125">
        <f ca="1">INDEX('AI''19 Stats'!$A$3:$CN$659,MATCH('AI''19 Summary'!$A18,'AI''19 Stats'!$A$3:$A$659,FALSE),90)</f>
        <v>0</v>
      </c>
    </row>
    <row r="19" spans="1:26" x14ac:dyDescent="0.25">
      <c r="A19" s="239" t="s">
        <v>586</v>
      </c>
      <c r="B19" s="122">
        <f ca="1">INDEX('AI''19 Stats'!$A$3:$CM$659,MATCH('AI''19 Summary'!$A19,'AI''19 Stats'!$A$3:$A$659,FALSE),14)</f>
        <v>23</v>
      </c>
      <c r="C19" s="122" t="str">
        <f ca="1">INDEX('AI''19 Stats'!$A$3:$CM$659,MATCH('AI''19 Summary'!$A19,'AI''19 Stats'!$A$3:$A$659,FALSE),15)</f>
        <v>Fighter</v>
      </c>
      <c r="D19" s="122">
        <f ca="1">INDEX('AI''19 Stats'!$A$3:$CM$659,MATCH('AI''19 Summary'!$A19,'AI''19 Stats'!$A$3:$A$659,FALSE),16)</f>
        <v>2</v>
      </c>
      <c r="E19" s="122">
        <f ca="1">INDEX('AI''19 Stats'!$A$3:$CM$659,MATCH('AI''19 Summary'!$A19,'AI''19 Stats'!$A$3:$A$659,FALSE),17)</f>
        <v>0</v>
      </c>
      <c r="F19" s="122">
        <f ca="1">INDEX('AI''19 Stats'!$A$3:$CM$659,MATCH('AI''19 Summary'!$A19,'AI''19 Stats'!$A$3:$A$659,FALSE),18)</f>
        <v>0</v>
      </c>
      <c r="G19" s="122">
        <f ca="1">INDEX('AI''19 Stats'!$A$3:$CM$659,MATCH('AI''19 Summary'!$A19,'AI''19 Stats'!$A$3:$A$659,FALSE),19)</f>
        <v>3</v>
      </c>
      <c r="H19" s="122" t="str">
        <f ca="1">INDEX('AI''19 Stats'!$A$3:$CM$659,MATCH('AI''19 Summary'!$A19,'AI''19 Stats'!$A$3:$A$659,FALSE),20)</f>
        <v>1-8</v>
      </c>
      <c r="I19" s="122"/>
      <c r="J19" s="122"/>
      <c r="K19" s="122">
        <f ca="1">INDEX('AI''19 Stats'!$A$3:$CM$659,MATCH('AI''19 Summary'!$A19,'AI''19 Stats'!$A$3:$A$659,FALSE),23)</f>
        <v>2</v>
      </c>
      <c r="L19" s="122">
        <f ca="1">INDEX('AI''19 Stats'!$A$3:$CM$659,MATCH('AI''19 Summary'!$A19,'AI''19 Stats'!$A$3:$A$659,FALSE),24)</f>
        <v>9</v>
      </c>
      <c r="M19" s="122">
        <f ca="1">INDEX('AI''19 Stats'!$A$3:$CM$659,MATCH('AI''19 Summary'!$A19,'AI''19 Stats'!$A$3:$A$659,FALSE),25)</f>
        <v>1</v>
      </c>
      <c r="N19" s="122">
        <f ca="1">INDEX('AI''19 Stats'!$A$3:$CM$659,MATCH('AI''19 Summary'!$A19,'AI''19 Stats'!$A$3:$A$659,FALSE),26)</f>
        <v>5</v>
      </c>
      <c r="O19" s="122" t="str">
        <f ca="1">INDEX('AI''19 Stats'!$A$3:$CM$659,MATCH('AI''19 Summary'!$A19,'AI''19 Stats'!$A$3:$A$659,FALSE),27)</f>
        <v>Jink</v>
      </c>
      <c r="P19" s="123">
        <f ca="1">INDEX('AI''19 Stats'!$A$3:$CM$659,MATCH('AI''19 Summary'!$A19,'AI''19 Stats'!$A$3:$A$659,FALSE),28)</f>
        <v>1.0329206114928022</v>
      </c>
      <c r="Q19" s="123">
        <f ca="1">INDEX('AI''19 Stats'!$A$3:$CM$659,MATCH('AI''19 Summary'!$A19,'AI''19 Stats'!$A$3:$A$659,FALSE),29)</f>
        <v>1.3850691437140568</v>
      </c>
      <c r="R19" s="123">
        <f ca="1">INDEX('AI''19 Stats'!$A$3:$CM$659,MATCH('AI''19 Summary'!$A19,'AI''19 Stats'!$A$3:$A$659,FALSE),30)</f>
        <v>2.4088159021114031</v>
      </c>
      <c r="S19" s="124">
        <f ca="1">INDEX('AI''19 Stats'!$A$3:$CM$659,MATCH('AI''19 Summary'!$A19,'AI''19 Stats'!$A$3:$A$659,FALSE),70)</f>
        <v>75.689373108547315</v>
      </c>
      <c r="T19" s="125">
        <f ca="1">INDEX('AI''19 Stats'!$A$3:$CM$659,MATCH('AI''19 Summary'!$A19,'AI''19 Stats'!$A$3:$A$659,FALSE),72)</f>
        <v>3.85160507187592</v>
      </c>
      <c r="U19" s="125">
        <f ca="1">INDEX('AI''19 Stats'!$A$3:$CM$659,MATCH('AI''19 Summary'!$A19,'AI''19 Stats'!$A$3:$A$659,FALSE),73)</f>
        <v>0.16746109008156174</v>
      </c>
      <c r="V19" s="125">
        <f ca="1">INDEX('AI''19 Stats'!$A$3:$CM$659,MATCH('AI''19 Summary'!$A19,'AI''19 Stats'!$A$3:$A$659,FALSE),91)</f>
        <v>1.2328210697770918</v>
      </c>
      <c r="W19" s="125">
        <f ca="1">INDEX('AI''19 Stats'!$A$3:$CN$659,MATCH('AI''19 Summary'!$A19,'AI''19 Stats'!$A$3:$A$659,FALSE),86)</f>
        <v>4.629177365603003E-2</v>
      </c>
      <c r="X19" s="150">
        <f ca="1">INDEX('AI''19 Stats'!$A$3:$CN$659,MATCH('AI''19 Summary'!$A19,'AI''19 Stats'!$A$3:$A$659,FALSE),87)</f>
        <v>21.679343119002628</v>
      </c>
      <c r="Y19" s="125">
        <f ca="1">INDEX('AI''19 Stats'!$A$3:$CN$659,MATCH('AI''19 Summary'!$A19,'AI''19 Stats'!$A$3:$A$659,FALSE),89)</f>
        <v>0.88888888888888884</v>
      </c>
      <c r="Z19" s="125">
        <f ca="1">INDEX('AI''19 Stats'!$A$3:$CN$659,MATCH('AI''19 Summary'!$A19,'AI''19 Stats'!$A$3:$A$659,FALSE),90)</f>
        <v>0</v>
      </c>
    </row>
    <row r="20" spans="1:26" x14ac:dyDescent="0.25">
      <c r="A20" s="239" t="s">
        <v>228</v>
      </c>
      <c r="B20" s="122">
        <f ca="1">INDEX('AI''19 Stats'!$A$3:$CM$659,MATCH('AI''19 Summary'!$A20,'AI''19 Stats'!$A$3:$A$659,FALSE),14)</f>
        <v>27</v>
      </c>
      <c r="C20" s="122" t="str">
        <f ca="1">INDEX('AI''19 Stats'!$A$3:$CM$659,MATCH('AI''19 Summary'!$A20,'AI''19 Stats'!$A$3:$A$659,FALSE),15)</f>
        <v>Fighter</v>
      </c>
      <c r="D20" s="122">
        <f ca="1">INDEX('AI''19 Stats'!$A$3:$CM$659,MATCH('AI''19 Summary'!$A20,'AI''19 Stats'!$A$3:$A$659,FALSE),16)</f>
        <v>3</v>
      </c>
      <c r="E20" s="122" t="str">
        <f ca="1">INDEX('AI''19 Stats'!$A$3:$CM$659,MATCH('AI''19 Summary'!$A20,'AI''19 Stats'!$A$3:$A$659,FALSE),17)</f>
        <v>-</v>
      </c>
      <c r="F20" s="122" t="str">
        <f ca="1">INDEX('AI''19 Stats'!$A$3:$CM$659,MATCH('AI''19 Summary'!$A20,'AI''19 Stats'!$A$3:$A$659,FALSE),18)</f>
        <v>-</v>
      </c>
      <c r="G20" s="122">
        <f ca="1">INDEX('AI''19 Stats'!$A$3:$CM$659,MATCH('AI''19 Summary'!$A20,'AI''19 Stats'!$A$3:$A$659,FALSE),19)</f>
        <v>2</v>
      </c>
      <c r="H20" s="122" t="str">
        <f ca="1">INDEX('AI''19 Stats'!$A$3:$CM$659,MATCH('AI''19 Summary'!$A20,'AI''19 Stats'!$A$3:$A$659,FALSE),20)</f>
        <v>1-6</v>
      </c>
      <c r="I20" s="122"/>
      <c r="J20" s="122"/>
      <c r="K20" s="122">
        <f ca="1">INDEX('AI''19 Stats'!$A$3:$CM$659,MATCH('AI''19 Summary'!$A20,'AI''19 Stats'!$A$3:$A$659,FALSE),23)</f>
        <v>3</v>
      </c>
      <c r="L20" s="122">
        <f ca="1">INDEX('AI''19 Stats'!$A$3:$CM$659,MATCH('AI''19 Summary'!$A20,'AI''19 Stats'!$A$3:$A$659,FALSE),24)</f>
        <v>6</v>
      </c>
      <c r="M20" s="122">
        <f ca="1">INDEX('AI''19 Stats'!$A$3:$CM$659,MATCH('AI''19 Summary'!$A20,'AI''19 Stats'!$A$3:$A$659,FALSE),25)</f>
        <v>2</v>
      </c>
      <c r="N20" s="122">
        <f ca="1">INDEX('AI''19 Stats'!$A$3:$CM$659,MATCH('AI''19 Summary'!$A20,'AI''19 Stats'!$A$3:$A$659,FALSE),26)</f>
        <v>5</v>
      </c>
      <c r="O20" s="122">
        <f ca="1">INDEX('AI''19 Stats'!$A$3:$CM$659,MATCH('AI''19 Summary'!$A20,'AI''19 Stats'!$A$3:$A$659,FALSE),27)</f>
        <v>0</v>
      </c>
      <c r="P20" s="123">
        <f ca="1">INDEX('AI''19 Stats'!$A$3:$CM$659,MATCH('AI''19 Summary'!$A20,'AI''19 Stats'!$A$3:$A$659,FALSE),28)</f>
        <v>0.79387955742428784</v>
      </c>
      <c r="Q20" s="123">
        <f ca="1">INDEX('AI''19 Stats'!$A$3:$CM$659,MATCH('AI''19 Summary'!$A20,'AI''19 Stats'!$A$3:$A$659,FALSE),29)</f>
        <v>0.94391346935951248</v>
      </c>
      <c r="R20" s="123">
        <f ca="1">INDEX('AI''19 Stats'!$A$3:$CM$659,MATCH('AI''19 Summary'!$A20,'AI''19 Stats'!$A$3:$A$659,FALSE),30)</f>
        <v>2.4623829635465544</v>
      </c>
      <c r="S20" s="124">
        <f ca="1">INDEX('AI''19 Stats'!$A$3:$CM$659,MATCH('AI''19 Summary'!$A20,'AI''19 Stats'!$A$3:$A$659,FALSE),70)</f>
        <v>66.24930686832063</v>
      </c>
      <c r="T20" s="125">
        <f ca="1">INDEX('AI''19 Stats'!$A$3:$CM$659,MATCH('AI''19 Summary'!$A20,'AI''19 Stats'!$A$3:$A$659,FALSE),72)</f>
        <v>4.4568672087403458</v>
      </c>
      <c r="U20" s="125">
        <f ca="1">INDEX('AI''19 Stats'!$A$3:$CM$659,MATCH('AI''19 Summary'!$A20,'AI''19 Stats'!$A$3:$A$659,FALSE),73)</f>
        <v>0.16506915587927207</v>
      </c>
      <c r="V20" s="125">
        <f ca="1">INDEX('AI''19 Stats'!$A$3:$CM$659,MATCH('AI''19 Summary'!$A20,'AI''19 Stats'!$A$3:$A$659,FALSE),91)</f>
        <v>1.2152120426253701</v>
      </c>
      <c r="W20" s="125">
        <f ca="1">INDEX('AI''19 Stats'!$A$3:$CN$659,MATCH('AI''19 Summary'!$A20,'AI''19 Stats'!$A$3:$A$659,FALSE),86)</f>
        <v>9.2667841164107437E-2</v>
      </c>
      <c r="X20" s="150">
        <f ca="1">INDEX('AI''19 Stats'!$A$3:$CN$659,MATCH('AI''19 Summary'!$A20,'AI''19 Stats'!$A$3:$A$659,FALSE),87)</f>
        <v>14.774297781279326</v>
      </c>
      <c r="Y20" s="125">
        <f ca="1">INDEX('AI''19 Stats'!$A$3:$CN$659,MATCH('AI''19 Summary'!$A20,'AI''19 Stats'!$A$3:$A$659,FALSE),89)</f>
        <v>2.2222222222222219</v>
      </c>
      <c r="Z20" s="125">
        <f ca="1">INDEX('AI''19 Stats'!$A$3:$CN$659,MATCH('AI''19 Summary'!$A20,'AI''19 Stats'!$A$3:$A$659,FALSE),90)</f>
        <v>0</v>
      </c>
    </row>
    <row r="21" spans="1:26" x14ac:dyDescent="0.25">
      <c r="A21" s="239" t="s">
        <v>161</v>
      </c>
      <c r="B21" s="122">
        <f ca="1">INDEX('AI''19 Stats'!$A$3:$CM$659,MATCH('AI''19 Summary'!$A21,'AI''19 Stats'!$A$3:$A$659,FALSE),14)</f>
        <v>31</v>
      </c>
      <c r="C21" s="122" t="str">
        <f ca="1">INDEX('AI''19 Stats'!$A$3:$CM$659,MATCH('AI''19 Summary'!$A21,'AI''19 Stats'!$A$3:$A$659,FALSE),15)</f>
        <v>Bomber</v>
      </c>
      <c r="D21" s="122">
        <f ca="1">INDEX('AI''19 Stats'!$A$3:$CM$659,MATCH('AI''19 Summary'!$A21,'AI''19 Stats'!$A$3:$A$659,FALSE),16)</f>
        <v>6.33</v>
      </c>
      <c r="E21" s="122">
        <f ca="1">INDEX('AI''19 Stats'!$A$3:$CM$659,MATCH('AI''19 Summary'!$A21,'AI''19 Stats'!$A$3:$A$659,FALSE),17)</f>
        <v>2</v>
      </c>
      <c r="F21" s="122" t="str">
        <f ca="1">INDEX('AI''19 Stats'!$A$3:$CM$659,MATCH('AI''19 Summary'!$A21,'AI''19 Stats'!$A$3:$A$659,FALSE),18)</f>
        <v>-</v>
      </c>
      <c r="G21" s="122">
        <f ca="1">INDEX('AI''19 Stats'!$A$3:$CM$659,MATCH('AI''19 Summary'!$A21,'AI''19 Stats'!$A$3:$A$659,FALSE),19)</f>
        <v>2</v>
      </c>
      <c r="H21" s="122" t="str">
        <f ca="1">INDEX('AI''19 Stats'!$A$3:$CM$659,MATCH('AI''19 Summary'!$A21,'AI''19 Stats'!$A$3:$A$659,FALSE),20)</f>
        <v>1-4</v>
      </c>
      <c r="I21" s="122"/>
      <c r="J21" s="122"/>
      <c r="K21" s="122">
        <f ca="1">INDEX('AI''19 Stats'!$A$3:$CM$659,MATCH('AI''19 Summary'!$A21,'AI''19 Stats'!$A$3:$A$659,FALSE),23)</f>
        <v>4</v>
      </c>
      <c r="L21" s="122">
        <f ca="1">INDEX('AI''19 Stats'!$A$3:$CM$659,MATCH('AI''19 Summary'!$A21,'AI''19 Stats'!$A$3:$A$659,FALSE),24)</f>
        <v>5</v>
      </c>
      <c r="M21" s="122">
        <f ca="1">INDEX('AI''19 Stats'!$A$3:$CM$659,MATCH('AI''19 Summary'!$A21,'AI''19 Stats'!$A$3:$A$659,FALSE),25)</f>
        <v>1</v>
      </c>
      <c r="N21" s="122">
        <f ca="1">INDEX('AI''19 Stats'!$A$3:$CM$659,MATCH('AI''19 Summary'!$A21,'AI''19 Stats'!$A$3:$A$659,FALSE),26)</f>
        <v>5</v>
      </c>
      <c r="O21" s="122" t="str">
        <f ca="1">INDEX('AI''19 Stats'!$A$3:$CM$659,MATCH('AI''19 Summary'!$A21,'AI''19 Stats'!$A$3:$A$659,FALSE),27)</f>
        <v>Rocket Boosters</v>
      </c>
      <c r="P21" s="123">
        <f ca="1">INDEX('AI''19 Stats'!$A$3:$CM$659,MATCH('AI''19 Summary'!$A21,'AI''19 Stats'!$A$3:$A$659,FALSE),28)</f>
        <v>0.71563189871974031</v>
      </c>
      <c r="Q21" s="123">
        <f ca="1">INDEX('AI''19 Stats'!$A$3:$CM$659,MATCH('AI''19 Summary'!$A21,'AI''19 Stats'!$A$3:$A$659,FALSE),29)</f>
        <v>0.7671297190216847</v>
      </c>
      <c r="R21" s="123">
        <f ca="1">INDEX('AI''19 Stats'!$A$3:$CM$659,MATCH('AI''19 Summary'!$A21,'AI''19 Stats'!$A$3:$A$659,FALSE),30)</f>
        <v>4.2225488012237085</v>
      </c>
      <c r="S21" s="124">
        <f ca="1">INDEX('AI''19 Stats'!$A$3:$CM$659,MATCH('AI''19 Summary'!$A21,'AI''19 Stats'!$A$3:$A$659,FALSE),70)</f>
        <v>79.272623482355414</v>
      </c>
      <c r="T21" s="125">
        <f ca="1">INDEX('AI''19 Stats'!$A$3:$CM$659,MATCH('AI''19 Summary'!$A21,'AI''19 Stats'!$A$3:$A$659,FALSE),72)</f>
        <v>5.0982746217570103</v>
      </c>
      <c r="U21" s="125">
        <f ca="1">INDEX('AI''19 Stats'!$A$3:$CM$659,MATCH('AI''19 Summary'!$A21,'AI''19 Stats'!$A$3:$A$659,FALSE),73)</f>
        <v>0.16446047166958097</v>
      </c>
      <c r="V21" s="125">
        <f ca="1">INDEX('AI''19 Stats'!$A$3:$CM$659,MATCH('AI''19 Summary'!$A21,'AI''19 Stats'!$A$3:$A$659,FALSE),91)</f>
        <v>1.2107310093406689</v>
      </c>
      <c r="W21" s="125">
        <f ca="1">INDEX('AI''19 Stats'!$A$3:$CN$659,MATCH('AI''19 Summary'!$A21,'AI''19 Stats'!$A$3:$A$659,FALSE),86)</f>
        <v>0.10664679680442908</v>
      </c>
      <c r="X21" s="150">
        <f ca="1">INDEX('AI''19 Stats'!$A$3:$CN$659,MATCH('AI''19 Summary'!$A21,'AI''19 Stats'!$A$3:$A$659,FALSE),87)</f>
        <v>21.112744006118543</v>
      </c>
      <c r="Y21" s="125">
        <f ca="1">INDEX('AI''19 Stats'!$A$3:$CN$659,MATCH('AI''19 Summary'!$A21,'AI''19 Stats'!$A$3:$A$659,FALSE),89)</f>
        <v>1.0555555555555556</v>
      </c>
      <c r="Z21" s="125">
        <f ca="1">INDEX('AI''19 Stats'!$A$3:$CN$659,MATCH('AI''19 Summary'!$A21,'AI''19 Stats'!$A$3:$A$659,FALSE),90)</f>
        <v>0</v>
      </c>
    </row>
    <row r="22" spans="1:26" x14ac:dyDescent="0.25">
      <c r="A22" s="239" t="s">
        <v>159</v>
      </c>
      <c r="B22" s="122">
        <f ca="1">INDEX('AI''19 Stats'!$A$3:$CM$659,MATCH('AI''19 Summary'!$A22,'AI''19 Stats'!$A$3:$A$659,FALSE),14)</f>
        <v>32</v>
      </c>
      <c r="C22" s="122" t="str">
        <f ca="1">INDEX('AI''19 Stats'!$A$3:$CM$659,MATCH('AI''19 Summary'!$A22,'AI''19 Stats'!$A$3:$A$659,FALSE),15)</f>
        <v>Bomber</v>
      </c>
      <c r="D22" s="122">
        <f ca="1">INDEX('AI''19 Stats'!$A$3:$CM$659,MATCH('AI''19 Summary'!$A22,'AI''19 Stats'!$A$3:$A$659,FALSE),16)</f>
        <v>6</v>
      </c>
      <c r="E22" s="122">
        <f ca="1">INDEX('AI''19 Stats'!$A$3:$CM$659,MATCH('AI''19 Summary'!$A22,'AI''19 Stats'!$A$3:$A$659,FALSE),17)</f>
        <v>2</v>
      </c>
      <c r="F22" s="122" t="str">
        <f ca="1">INDEX('AI''19 Stats'!$A$3:$CM$659,MATCH('AI''19 Summary'!$A22,'AI''19 Stats'!$A$3:$A$659,FALSE),18)</f>
        <v>-</v>
      </c>
      <c r="G22" s="122">
        <f ca="1">INDEX('AI''19 Stats'!$A$3:$CM$659,MATCH('AI''19 Summary'!$A22,'AI''19 Stats'!$A$3:$A$659,FALSE),19)</f>
        <v>2</v>
      </c>
      <c r="H22" s="122" t="str">
        <f ca="1">INDEX('AI''19 Stats'!$A$3:$CM$659,MATCH('AI''19 Summary'!$A22,'AI''19 Stats'!$A$3:$A$659,FALSE),20)</f>
        <v>1-4</v>
      </c>
      <c r="I22" s="122"/>
      <c r="J22" s="122"/>
      <c r="K22" s="122">
        <f ca="1">INDEX('AI''19 Stats'!$A$3:$CM$659,MATCH('AI''19 Summary'!$A22,'AI''19 Stats'!$A$3:$A$659,FALSE),23)</f>
        <v>4</v>
      </c>
      <c r="L22" s="122">
        <f ca="1">INDEX('AI''19 Stats'!$A$3:$CM$659,MATCH('AI''19 Summary'!$A22,'AI''19 Stats'!$A$3:$A$659,FALSE),24)</f>
        <v>5</v>
      </c>
      <c r="M22" s="122">
        <f ca="1">INDEX('AI''19 Stats'!$A$3:$CM$659,MATCH('AI''19 Summary'!$A22,'AI''19 Stats'!$A$3:$A$659,FALSE),25)</f>
        <v>1</v>
      </c>
      <c r="N22" s="122">
        <f ca="1">INDEX('AI''19 Stats'!$A$3:$CM$659,MATCH('AI''19 Summary'!$A22,'AI''19 Stats'!$A$3:$A$659,FALSE),26)</f>
        <v>5</v>
      </c>
      <c r="O22" s="122" t="str">
        <f ca="1">INDEX('AI''19 Stats'!$A$3:$CM$659,MATCH('AI''19 Summary'!$A22,'AI''19 Stats'!$A$3:$A$659,FALSE),27)</f>
        <v>Rocket Boosters</v>
      </c>
      <c r="P22" s="123">
        <f ca="1">INDEX('AI''19 Stats'!$A$3:$CM$659,MATCH('AI''19 Summary'!$A22,'AI''19 Stats'!$A$3:$A$659,FALSE),28)</f>
        <v>0.71563189871974031</v>
      </c>
      <c r="Q22" s="123">
        <f ca="1">INDEX('AI''19 Stats'!$A$3:$CM$659,MATCH('AI''19 Summary'!$A22,'AI''19 Stats'!$A$3:$A$659,FALSE),29)</f>
        <v>0.74907895250988654</v>
      </c>
      <c r="R22" s="123">
        <f ca="1">INDEX('AI''19 Stats'!$A$3:$CM$659,MATCH('AI''19 Summary'!$A22,'AI''19 Stats'!$A$3:$A$659,FALSE),30)</f>
        <v>3.9082380130950605</v>
      </c>
      <c r="S22" s="124">
        <f ca="1">INDEX('AI''19 Stats'!$A$3:$CM$659,MATCH('AI''19 Summary'!$A22,'AI''19 Stats'!$A$3:$A$659,FALSE),70)</f>
        <v>75.755447297296129</v>
      </c>
      <c r="T22" s="125">
        <f ca="1">INDEX('AI''19 Stats'!$A$3:$CM$659,MATCH('AI''19 Summary'!$A22,'AI''19 Stats'!$A$3:$A$659,FALSE),72)</f>
        <v>5.2452925299350541</v>
      </c>
      <c r="U22" s="125">
        <f ca="1">INDEX('AI''19 Stats'!$A$3:$CM$659,MATCH('AI''19 Summary'!$A22,'AI''19 Stats'!$A$3:$A$659,FALSE),73)</f>
        <v>0.16391539156047044</v>
      </c>
      <c r="V22" s="125">
        <f ca="1">INDEX('AI''19 Stats'!$A$3:$CM$659,MATCH('AI''19 Summary'!$A22,'AI''19 Stats'!$A$3:$A$659,FALSE),91)</f>
        <v>1.2067182190088936</v>
      </c>
      <c r="W22" s="125">
        <f ca="1">INDEX('AI''19 Stats'!$A$3:$CN$659,MATCH('AI''19 Summary'!$A22,'AI''19 Stats'!$A$3:$A$659,FALSE),86)</f>
        <v>9.6763400536986316E-2</v>
      </c>
      <c r="X22" s="150">
        <f ca="1">INDEX('AI''19 Stats'!$A$3:$CN$659,MATCH('AI''19 Summary'!$A22,'AI''19 Stats'!$A$3:$A$659,FALSE),87)</f>
        <v>19.541190065475302</v>
      </c>
      <c r="Y22" s="125">
        <f ca="1">INDEX('AI''19 Stats'!$A$3:$CN$659,MATCH('AI''19 Summary'!$A22,'AI''19 Stats'!$A$3:$A$659,FALSE),89)</f>
        <v>1.2222222222222221</v>
      </c>
      <c r="Z22" s="125">
        <f ca="1">INDEX('AI''19 Stats'!$A$3:$CN$659,MATCH('AI''19 Summary'!$A22,'AI''19 Stats'!$A$3:$A$659,FALSE),90)</f>
        <v>0</v>
      </c>
    </row>
    <row r="23" spans="1:26" x14ac:dyDescent="0.25">
      <c r="A23" s="239" t="s">
        <v>237</v>
      </c>
      <c r="B23" s="122">
        <f ca="1">INDEX('AI''19 Stats'!$A$3:$CM$659,MATCH('AI''19 Summary'!$A23,'AI''19 Stats'!$A$3:$A$659,FALSE),14)</f>
        <v>23</v>
      </c>
      <c r="C23" s="122" t="str">
        <f ca="1">INDEX('AI''19 Stats'!$A$3:$CM$659,MATCH('AI''19 Summary'!$A23,'AI''19 Stats'!$A$3:$A$659,FALSE),15)</f>
        <v>Fighter</v>
      </c>
      <c r="D23" s="122">
        <f ca="1">INDEX('AI''19 Stats'!$A$3:$CM$659,MATCH('AI''19 Summary'!$A23,'AI''19 Stats'!$A$3:$A$659,FALSE),16)</f>
        <v>3</v>
      </c>
      <c r="E23" s="122" t="str">
        <f ca="1">INDEX('AI''19 Stats'!$A$3:$CM$659,MATCH('AI''19 Summary'!$A23,'AI''19 Stats'!$A$3:$A$659,FALSE),17)</f>
        <v>-</v>
      </c>
      <c r="F23" s="122" t="str">
        <f ca="1">INDEX('AI''19 Stats'!$A$3:$CM$659,MATCH('AI''19 Summary'!$A23,'AI''19 Stats'!$A$3:$A$659,FALSE),18)</f>
        <v>-</v>
      </c>
      <c r="G23" s="122">
        <f ca="1">INDEX('AI''19 Stats'!$A$3:$CM$659,MATCH('AI''19 Summary'!$A23,'AI''19 Stats'!$A$3:$A$659,FALSE),19)</f>
        <v>2</v>
      </c>
      <c r="H23" s="122" t="str">
        <f ca="1">INDEX('AI''19 Stats'!$A$3:$CM$659,MATCH('AI''19 Summary'!$A23,'AI''19 Stats'!$A$3:$A$659,FALSE),20)</f>
        <v>1-6</v>
      </c>
      <c r="I23" s="122"/>
      <c r="J23" s="122"/>
      <c r="K23" s="122">
        <f ca="1">INDEX('AI''19 Stats'!$A$3:$CM$659,MATCH('AI''19 Summary'!$A23,'AI''19 Stats'!$A$3:$A$659,FALSE),23)</f>
        <v>3</v>
      </c>
      <c r="L23" s="122">
        <f ca="1">INDEX('AI''19 Stats'!$A$3:$CM$659,MATCH('AI''19 Summary'!$A23,'AI''19 Stats'!$A$3:$A$659,FALSE),24)</f>
        <v>6</v>
      </c>
      <c r="M23" s="122">
        <f ca="1">INDEX('AI''19 Stats'!$A$3:$CM$659,MATCH('AI''19 Summary'!$A23,'AI''19 Stats'!$A$3:$A$659,FALSE),25)</f>
        <v>2</v>
      </c>
      <c r="N23" s="122">
        <f ca="1">INDEX('AI''19 Stats'!$A$3:$CM$659,MATCH('AI''19 Summary'!$A23,'AI''19 Stats'!$A$3:$A$659,FALSE),26)</f>
        <v>5</v>
      </c>
      <c r="O23" s="122">
        <f ca="1">INDEX('AI''19 Stats'!$A$3:$CM$659,MATCH('AI''19 Summary'!$A23,'AI''19 Stats'!$A$3:$A$659,FALSE),27)</f>
        <v>0</v>
      </c>
      <c r="P23" s="123">
        <f ca="1">INDEX('AI''19 Stats'!$A$3:$CM$659,MATCH('AI''19 Summary'!$A23,'AI''19 Stats'!$A$3:$A$659,FALSE),28)</f>
        <v>0.79387955742428784</v>
      </c>
      <c r="Q23" s="123">
        <f ca="1">INDEX('AI''19 Stats'!$A$3:$CM$659,MATCH('AI''19 Summary'!$A23,'AI''19 Stats'!$A$3:$A$659,FALSE),29)</f>
        <v>1.0645330014516947</v>
      </c>
      <c r="R23" s="123">
        <f ca="1">INDEX('AI''19 Stats'!$A$3:$CM$659,MATCH('AI''19 Summary'!$A23,'AI''19 Stats'!$A$3:$A$659,FALSE),30)</f>
        <v>2.7770426124826821</v>
      </c>
      <c r="S23" s="124">
        <f ca="1">INDEX('AI''19 Stats'!$A$3:$CM$659,MATCH('AI''19 Summary'!$A23,'AI''19 Stats'!$A$3:$A$659,FALSE),70)</f>
        <v>64.42377603001276</v>
      </c>
      <c r="T23" s="125">
        <f ca="1">INDEX('AI''19 Stats'!$A$3:$CM$659,MATCH('AI''19 Summary'!$A23,'AI''19 Stats'!$A$3:$A$659,FALSE),72)</f>
        <v>3.750716300555105</v>
      </c>
      <c r="U23" s="125">
        <f ca="1">INDEX('AI''19 Stats'!$A$3:$CM$659,MATCH('AI''19 Summary'!$A23,'AI''19 Stats'!$A$3:$A$659,FALSE),73)</f>
        <v>0.16307462176326543</v>
      </c>
      <c r="V23" s="125">
        <f ca="1">INDEX('AI''19 Stats'!$A$3:$CM$659,MATCH('AI''19 Summary'!$A23,'AI''19 Stats'!$A$3:$A$659,FALSE),91)</f>
        <v>1.2005286097072838</v>
      </c>
      <c r="W23" s="125">
        <f ca="1">INDEX('AI''19 Stats'!$A$3:$CN$659,MATCH('AI''19 Summary'!$A23,'AI''19 Stats'!$A$3:$A$659,FALSE),86)</f>
        <v>8.2643407987597048E-2</v>
      </c>
      <c r="X23" s="150">
        <f ca="1">INDEX('AI''19 Stats'!$A$3:$CN$659,MATCH('AI''19 Summary'!$A23,'AI''19 Stats'!$A$3:$A$659,FALSE),87)</f>
        <v>16.662255674896095</v>
      </c>
      <c r="Y23" s="125">
        <f ca="1">INDEX('AI''19 Stats'!$A$3:$CN$659,MATCH('AI''19 Summary'!$A23,'AI''19 Stats'!$A$3:$A$659,FALSE),89)</f>
        <v>1.6666666666666665</v>
      </c>
      <c r="Z23" s="125">
        <f ca="1">INDEX('AI''19 Stats'!$A$3:$CN$659,MATCH('AI''19 Summary'!$A23,'AI''19 Stats'!$A$3:$A$659,FALSE),90)</f>
        <v>0</v>
      </c>
    </row>
    <row r="24" spans="1:26" x14ac:dyDescent="0.25">
      <c r="A24" s="219" t="s">
        <v>645</v>
      </c>
      <c r="B24" s="122">
        <f ca="1">INDEX('AI''19 Stats'!$A$3:$CM$659,MATCH('AI''19 Summary'!$A24,'AI''19 Stats'!$A$3:$A$659,FALSE),14)</f>
        <v>29</v>
      </c>
      <c r="C24" s="122" t="str">
        <f ca="1">INDEX('AI''19 Stats'!$A$3:$CM$659,MATCH('AI''19 Summary'!$A24,'AI''19 Stats'!$A$3:$A$659,FALSE),15)</f>
        <v>Fighter</v>
      </c>
      <c r="D24" s="122">
        <f ca="1">INDEX('AI''19 Stats'!$A$3:$CM$659,MATCH('AI''19 Summary'!$A24,'AI''19 Stats'!$A$3:$A$659,FALSE),16)</f>
        <v>3</v>
      </c>
      <c r="E24" s="122">
        <f ca="1">INDEX('AI''19 Stats'!$A$3:$CM$659,MATCH('AI''19 Summary'!$A24,'AI''19 Stats'!$A$3:$A$659,FALSE),17)</f>
        <v>0</v>
      </c>
      <c r="F24" s="122">
        <f ca="1">INDEX('AI''19 Stats'!$A$3:$CM$659,MATCH('AI''19 Summary'!$A24,'AI''19 Stats'!$A$3:$A$659,FALSE),18)</f>
        <v>0</v>
      </c>
      <c r="G24" s="122">
        <f ca="1">INDEX('AI''19 Stats'!$A$3:$CM$659,MATCH('AI''19 Summary'!$A24,'AI''19 Stats'!$A$3:$A$659,FALSE),19)</f>
        <v>3</v>
      </c>
      <c r="H24" s="122" t="str">
        <f ca="1">INDEX('AI''19 Stats'!$A$3:$CM$659,MATCH('AI''19 Summary'!$A24,'AI''19 Stats'!$A$3:$A$659,FALSE),20)</f>
        <v>1-8</v>
      </c>
      <c r="I24" s="122"/>
      <c r="J24" s="122"/>
      <c r="K24" s="122">
        <f ca="1">INDEX('AI''19 Stats'!$A$3:$CM$659,MATCH('AI''19 Summary'!$A24,'AI''19 Stats'!$A$3:$A$659,FALSE),23)</f>
        <v>2</v>
      </c>
      <c r="L24" s="122">
        <f ca="1">INDEX('AI''19 Stats'!$A$3:$CM$659,MATCH('AI''19 Summary'!$A24,'AI''19 Stats'!$A$3:$A$659,FALSE),24)</f>
        <v>9</v>
      </c>
      <c r="M24" s="122">
        <f ca="1">INDEX('AI''19 Stats'!$A$3:$CM$659,MATCH('AI''19 Summary'!$A24,'AI''19 Stats'!$A$3:$A$659,FALSE),25)</f>
        <v>1</v>
      </c>
      <c r="N24" s="122">
        <f ca="1">INDEX('AI''19 Stats'!$A$3:$CM$659,MATCH('AI''19 Summary'!$A24,'AI''19 Stats'!$A$3:$A$659,FALSE),26)</f>
        <v>5</v>
      </c>
      <c r="O24" s="122" t="str">
        <f ca="1">INDEX('AI''19 Stats'!$A$3:$CM$659,MATCH('AI''19 Summary'!$A24,'AI''19 Stats'!$A$3:$A$659,FALSE),27)</f>
        <v>Jink</v>
      </c>
      <c r="P24" s="123">
        <f ca="1">INDEX('AI''19 Stats'!$A$3:$CM$659,MATCH('AI''19 Summary'!$A24,'AI''19 Stats'!$A$3:$A$659,FALSE),28)</f>
        <v>1.0329206114928022</v>
      </c>
      <c r="Q24" s="123">
        <f ca="1">INDEX('AI''19 Stats'!$A$3:$CM$659,MATCH('AI''19 Summary'!$A24,'AI''19 Stats'!$A$3:$A$659,FALSE),29)</f>
        <v>1.1640424888708707</v>
      </c>
      <c r="R24" s="123">
        <f ca="1">INDEX('AI''19 Stats'!$A$3:$CM$659,MATCH('AI''19 Summary'!$A24,'AI''19 Stats'!$A$3:$A$659,FALSE),30)</f>
        <v>3.036632579663141</v>
      </c>
      <c r="S24" s="124">
        <f ca="1">INDEX('AI''19 Stats'!$A$3:$CM$659,MATCH('AI''19 Summary'!$A24,'AI''19 Stats'!$A$3:$A$659,FALSE),70)</f>
        <v>83.622606102036883</v>
      </c>
      <c r="T24" s="125">
        <f ca="1">INDEX('AI''19 Stats'!$A$3:$CM$659,MATCH('AI''19 Summary'!$A24,'AI''19 Stats'!$A$3:$A$659,FALSE),72)</f>
        <v>4.6649134510363357</v>
      </c>
      <c r="U24" s="125">
        <f ca="1">INDEX('AI''19 Stats'!$A$3:$CM$659,MATCH('AI''19 Summary'!$A24,'AI''19 Stats'!$A$3:$A$659,FALSE),73)</f>
        <v>0.16085908451849434</v>
      </c>
      <c r="V24" s="125">
        <f ca="1">INDEX('AI''19 Stats'!$A$3:$CM$659,MATCH('AI''19 Summary'!$A24,'AI''19 Stats'!$A$3:$A$659,FALSE),91)</f>
        <v>1.1842181880152993</v>
      </c>
      <c r="W24" s="125">
        <f ca="1">INDEX('AI''19 Stats'!$A$3:$CN$659,MATCH('AI''19 Summary'!$A24,'AI''19 Stats'!$A$3:$A$659,FALSE),86)</f>
        <v>0.1064350510470303</v>
      </c>
      <c r="X24" s="150">
        <f ca="1">INDEX('AI''19 Stats'!$A$3:$CN$659,MATCH('AI''19 Summary'!$A24,'AI''19 Stats'!$A$3:$A$659,FALSE),87)</f>
        <v>27.32969321696827</v>
      </c>
      <c r="Y24" s="125">
        <f ca="1">INDEX('AI''19 Stats'!$A$3:$CN$659,MATCH('AI''19 Summary'!$A24,'AI''19 Stats'!$A$3:$A$659,FALSE),89)</f>
        <v>1.5</v>
      </c>
      <c r="Z24" s="125">
        <f ca="1">INDEX('AI''19 Stats'!$A$3:$CN$659,MATCH('AI''19 Summary'!$A24,'AI''19 Stats'!$A$3:$A$659,FALSE),90)</f>
        <v>0</v>
      </c>
    </row>
    <row r="25" spans="1:26" x14ac:dyDescent="0.25">
      <c r="A25" s="239" t="s">
        <v>157</v>
      </c>
      <c r="B25" s="122">
        <f ca="1">INDEX('AI''19 Stats'!$A$3:$CM$659,MATCH('AI''19 Summary'!$A25,'AI''19 Stats'!$A$3:$A$659,FALSE),14)</f>
        <v>29</v>
      </c>
      <c r="C25" s="122" t="str">
        <f ca="1">INDEX('AI''19 Stats'!$A$3:$CM$659,MATCH('AI''19 Summary'!$A25,'AI''19 Stats'!$A$3:$A$659,FALSE),15)</f>
        <v>Bomber</v>
      </c>
      <c r="D25" s="122">
        <f ca="1">INDEX('AI''19 Stats'!$A$3:$CM$659,MATCH('AI''19 Summary'!$A25,'AI''19 Stats'!$A$3:$A$659,FALSE),16)</f>
        <v>5</v>
      </c>
      <c r="E25" s="122">
        <f ca="1">INDEX('AI''19 Stats'!$A$3:$CM$659,MATCH('AI''19 Summary'!$A25,'AI''19 Stats'!$A$3:$A$659,FALSE),17)</f>
        <v>2</v>
      </c>
      <c r="F25" s="122" t="str">
        <f ca="1">INDEX('AI''19 Stats'!$A$3:$CM$659,MATCH('AI''19 Summary'!$A25,'AI''19 Stats'!$A$3:$A$659,FALSE),18)</f>
        <v>-</v>
      </c>
      <c r="G25" s="122">
        <f ca="1">INDEX('AI''19 Stats'!$A$3:$CM$659,MATCH('AI''19 Summary'!$A25,'AI''19 Stats'!$A$3:$A$659,FALSE),19)</f>
        <v>2</v>
      </c>
      <c r="H25" s="122" t="str">
        <f ca="1">INDEX('AI''19 Stats'!$A$3:$CM$659,MATCH('AI''19 Summary'!$A25,'AI''19 Stats'!$A$3:$A$659,FALSE),20)</f>
        <v>1-4</v>
      </c>
      <c r="I25" s="122"/>
      <c r="J25" s="122"/>
      <c r="K25" s="122">
        <f ca="1">INDEX('AI''19 Stats'!$A$3:$CM$659,MATCH('AI''19 Summary'!$A25,'AI''19 Stats'!$A$3:$A$659,FALSE),23)</f>
        <v>4</v>
      </c>
      <c r="L25" s="122">
        <f ca="1">INDEX('AI''19 Stats'!$A$3:$CM$659,MATCH('AI''19 Summary'!$A25,'AI''19 Stats'!$A$3:$A$659,FALSE),24)</f>
        <v>5</v>
      </c>
      <c r="M25" s="122">
        <f ca="1">INDEX('AI''19 Stats'!$A$3:$CM$659,MATCH('AI''19 Summary'!$A25,'AI''19 Stats'!$A$3:$A$659,FALSE),25)</f>
        <v>1</v>
      </c>
      <c r="N25" s="122">
        <f ca="1">INDEX('AI''19 Stats'!$A$3:$CM$659,MATCH('AI''19 Summary'!$A25,'AI''19 Stats'!$A$3:$A$659,FALSE),26)</f>
        <v>5</v>
      </c>
      <c r="O25" s="122" t="str">
        <f ca="1">INDEX('AI''19 Stats'!$A$3:$CM$659,MATCH('AI''19 Summary'!$A25,'AI''19 Stats'!$A$3:$A$659,FALSE),27)</f>
        <v>Rocket Boosters</v>
      </c>
      <c r="P25" s="123">
        <f ca="1">INDEX('AI''19 Stats'!$A$3:$CM$659,MATCH('AI''19 Summary'!$A25,'AI''19 Stats'!$A$3:$A$659,FALSE),28)</f>
        <v>0.71563189871974031</v>
      </c>
      <c r="Q25" s="123">
        <f ca="1">INDEX('AI''19 Stats'!$A$3:$CM$659,MATCH('AI''19 Summary'!$A25,'AI''19 Stats'!$A$3:$A$659,FALSE),29)</f>
        <v>0.80647624534977935</v>
      </c>
      <c r="R25" s="123">
        <f ca="1">INDEX('AI''19 Stats'!$A$3:$CM$659,MATCH('AI''19 Summary'!$A25,'AI''19 Stats'!$A$3:$A$659,FALSE),30)</f>
        <v>3.5064184580425191</v>
      </c>
      <c r="S25" s="124">
        <f ca="1">INDEX('AI''19 Stats'!$A$3:$CM$659,MATCH('AI''19 Summary'!$A25,'AI''19 Stats'!$A$3:$A$659,FALSE),70)</f>
        <v>75.755447297296129</v>
      </c>
      <c r="T25" s="125">
        <f ca="1">INDEX('AI''19 Stats'!$A$3:$CM$659,MATCH('AI''19 Summary'!$A25,'AI''19 Stats'!$A$3:$A$659,FALSE),72)</f>
        <v>4.7060057455997777</v>
      </c>
      <c r="U25" s="125">
        <f ca="1">INDEX('AI''19 Stats'!$A$3:$CM$659,MATCH('AI''19 Summary'!$A25,'AI''19 Stats'!$A$3:$A$659,FALSE),73)</f>
        <v>0.16227606019309579</v>
      </c>
      <c r="V25" s="125">
        <f ca="1">INDEX('AI''19 Stats'!$A$3:$CM$659,MATCH('AI''19 Summary'!$A25,'AI''19 Stats'!$A$3:$A$659,FALSE),91)</f>
        <v>1.1946497304479888</v>
      </c>
      <c r="W25" s="125">
        <f ca="1">INDEX('AI''19 Stats'!$A$3:$CN$659,MATCH('AI''19 Summary'!$A25,'AI''19 Stats'!$A$3:$A$659,FALSE),86)</f>
        <v>9.5795661777349481E-2</v>
      </c>
      <c r="X25" s="150">
        <f ca="1">INDEX('AI''19 Stats'!$A$3:$CN$659,MATCH('AI''19 Summary'!$A25,'AI''19 Stats'!$A$3:$A$659,FALSE),87)</f>
        <v>17.532092290212596</v>
      </c>
      <c r="Y25" s="125">
        <f ca="1">INDEX('AI''19 Stats'!$A$3:$CN$659,MATCH('AI''19 Summary'!$A25,'AI''19 Stats'!$A$3:$A$659,FALSE),89)</f>
        <v>1.2222222222222221</v>
      </c>
      <c r="Z25" s="125">
        <f ca="1">INDEX('AI''19 Stats'!$A$3:$CN$659,MATCH('AI''19 Summary'!$A25,'AI''19 Stats'!$A$3:$A$659,FALSE),90)</f>
        <v>0</v>
      </c>
    </row>
    <row r="26" spans="1:26" x14ac:dyDescent="0.25">
      <c r="A26" s="239" t="s">
        <v>265</v>
      </c>
      <c r="B26" s="122">
        <f ca="1">INDEX('AI''19 Stats'!$A$3:$CM$659,MATCH('AI''19 Summary'!$A26,'AI''19 Stats'!$A$3:$A$659,FALSE),14)</f>
        <v>21</v>
      </c>
      <c r="C26" s="122" t="str">
        <f ca="1">INDEX('AI''19 Stats'!$A$3:$CM$659,MATCH('AI''19 Summary'!$A26,'AI''19 Stats'!$A$3:$A$659,FALSE),15)</f>
        <v>Fighter</v>
      </c>
      <c r="D26" s="122">
        <f ca="1">INDEX('AI''19 Stats'!$A$3:$CM$659,MATCH('AI''19 Summary'!$A26,'AI''19 Stats'!$A$3:$A$659,FALSE),16)</f>
        <v>3</v>
      </c>
      <c r="E26" s="122">
        <f ca="1">INDEX('AI''19 Stats'!$A$3:$CM$659,MATCH('AI''19 Summary'!$A26,'AI''19 Stats'!$A$3:$A$659,FALSE),17)</f>
        <v>3</v>
      </c>
      <c r="F26" s="122" t="str">
        <f ca="1">INDEX('AI''19 Stats'!$A$3:$CM$659,MATCH('AI''19 Summary'!$A26,'AI''19 Stats'!$A$3:$A$659,FALSE),18)</f>
        <v>-</v>
      </c>
      <c r="G26" s="122">
        <f ca="1">INDEX('AI''19 Stats'!$A$3:$CM$659,MATCH('AI''19 Summary'!$A26,'AI''19 Stats'!$A$3:$A$659,FALSE),19)</f>
        <v>1</v>
      </c>
      <c r="H26" s="122" t="str">
        <f ca="1">INDEX('AI''19 Stats'!$A$3:$CM$659,MATCH('AI''19 Summary'!$A26,'AI''19 Stats'!$A$3:$A$659,FALSE),20)</f>
        <v>1-4</v>
      </c>
      <c r="I26" s="122"/>
      <c r="J26" s="122"/>
      <c r="K26" s="122">
        <f ca="1">INDEX('AI''19 Stats'!$A$3:$CM$659,MATCH('AI''19 Summary'!$A26,'AI''19 Stats'!$A$3:$A$659,FALSE),23)</f>
        <v>4</v>
      </c>
      <c r="L26" s="122">
        <f ca="1">INDEX('AI''19 Stats'!$A$3:$CM$659,MATCH('AI''19 Summary'!$A26,'AI''19 Stats'!$A$3:$A$659,FALSE),24)</f>
        <v>5</v>
      </c>
      <c r="M26" s="122">
        <f ca="1">INDEX('AI''19 Stats'!$A$3:$CM$659,MATCH('AI''19 Summary'!$A26,'AI''19 Stats'!$A$3:$A$659,FALSE),25)</f>
        <v>0</v>
      </c>
      <c r="N26" s="122">
        <f ca="1">INDEX('AI''19 Stats'!$A$3:$CM$659,MATCH('AI''19 Summary'!$A26,'AI''19 Stats'!$A$3:$A$659,FALSE),26)</f>
        <v>4</v>
      </c>
      <c r="O26" s="122">
        <f ca="1">INDEX('AI''19 Stats'!$A$3:$CM$659,MATCH('AI''19 Summary'!$A26,'AI''19 Stats'!$A$3:$A$659,FALSE),27)</f>
        <v>0</v>
      </c>
      <c r="P26" s="123">
        <f ca="1">INDEX('AI''19 Stats'!$A$3:$CM$659,MATCH('AI''19 Summary'!$A26,'AI''19 Stats'!$A$3:$A$659,FALSE),28)</f>
        <v>0.65071741503152469</v>
      </c>
      <c r="Q26" s="123">
        <f ca="1">INDEX('AI''19 Stats'!$A$3:$CM$659,MATCH('AI''19 Summary'!$A26,'AI''19 Stats'!$A$3:$A$659,FALSE),29)</f>
        <v>0.93417522731555958</v>
      </c>
      <c r="R26" s="123">
        <f ca="1">INDEX('AI''19 Stats'!$A$3:$CM$659,MATCH('AI''19 Summary'!$A26,'AI''19 Stats'!$A$3:$A$659,FALSE),30)</f>
        <v>2.4369788538666772</v>
      </c>
      <c r="S26" s="124">
        <f ca="1">INDEX('AI''19 Stats'!$A$3:$CM$659,MATCH('AI''19 Summary'!$A26,'AI''19 Stats'!$A$3:$A$659,FALSE),70)</f>
        <v>64.563541376079215</v>
      </c>
      <c r="T26" s="125">
        <f ca="1">INDEX('AI''19 Stats'!$A$3:$CM$659,MATCH('AI''19 Summary'!$A26,'AI''19 Stats'!$A$3:$A$659,FALSE),72)</f>
        <v>3.3985543001737746</v>
      </c>
      <c r="U26" s="125">
        <f ca="1">INDEX('AI''19 Stats'!$A$3:$CM$659,MATCH('AI''19 Summary'!$A26,'AI''19 Stats'!$A$3:$A$659,FALSE),73)</f>
        <v>0.16183591905589403</v>
      </c>
      <c r="V26" s="125">
        <f ca="1">INDEX('AI''19 Stats'!$A$3:$CM$659,MATCH('AI''19 Summary'!$A26,'AI''19 Stats'!$A$3:$A$659,FALSE),91)</f>
        <v>1.1914094836100297</v>
      </c>
      <c r="W26" s="125">
        <f ca="1">INDEX('AI''19 Stats'!$A$3:$CN$659,MATCH('AI''19 Summary'!$A26,'AI''19 Stats'!$A$3:$A$659,FALSE),86)</f>
        <v>7.5513551441648188E-2</v>
      </c>
      <c r="X26" s="150">
        <f ca="1">INDEX('AI''19 Stats'!$A$3:$CN$659,MATCH('AI''19 Summary'!$A26,'AI''19 Stats'!$A$3:$A$659,FALSE),87)</f>
        <v>12.184894269333386</v>
      </c>
      <c r="Y26" s="125">
        <f ca="1">INDEX('AI''19 Stats'!$A$3:$CN$659,MATCH('AI''19 Summary'!$A26,'AI''19 Stats'!$A$3:$A$659,FALSE),89)</f>
        <v>3.333333333333333</v>
      </c>
      <c r="Z26" s="125">
        <f ca="1">INDEX('AI''19 Stats'!$A$3:$CN$659,MATCH('AI''19 Summary'!$A26,'AI''19 Stats'!$A$3:$A$659,FALSE),90)</f>
        <v>0</v>
      </c>
    </row>
    <row r="27" spans="1:26" x14ac:dyDescent="0.25">
      <c r="A27" s="239" t="s">
        <v>669</v>
      </c>
      <c r="B27" s="122">
        <f ca="1">INDEX('AI''19 Stats'!$A$3:$CM$659,MATCH('AI''19 Summary'!$A27,'AI''19 Stats'!$A$3:$A$659,FALSE),14)</f>
        <v>29</v>
      </c>
      <c r="C27" s="122" t="str">
        <f ca="1">INDEX('AI''19 Stats'!$A$3:$CM$659,MATCH('AI''19 Summary'!$A27,'AI''19 Stats'!$A$3:$A$659,FALSE),15)</f>
        <v>Bomber</v>
      </c>
      <c r="D27" s="122">
        <f>INDEX('AI''19 Stats'!$A$3:$CM$659,MATCH('AI''19 Summary'!$A27,'AI''19 Stats'!$A$3:$A$659,FALSE),16)</f>
        <v>3</v>
      </c>
      <c r="E27" s="122">
        <f ca="1">INDEX('AI''19 Stats'!$A$3:$CM$659,MATCH('AI''19 Summary'!$A27,'AI''19 Stats'!$A$3:$A$659,FALSE),17)</f>
        <v>0</v>
      </c>
      <c r="F27" s="122">
        <f ca="1">INDEX('AI''19 Stats'!$A$3:$CM$659,MATCH('AI''19 Summary'!$A27,'AI''19 Stats'!$A$3:$A$659,FALSE),18)</f>
        <v>0</v>
      </c>
      <c r="G27" s="122">
        <f ca="1">INDEX('AI''19 Stats'!$A$3:$CM$659,MATCH('AI''19 Summary'!$A27,'AI''19 Stats'!$A$3:$A$659,FALSE),19)</f>
        <v>2</v>
      </c>
      <c r="H27" s="122" t="str">
        <f ca="1">INDEX('AI''19 Stats'!$A$3:$CM$659,MATCH('AI''19 Summary'!$A27,'AI''19 Stats'!$A$3:$A$659,FALSE),20)</f>
        <v>1-6</v>
      </c>
      <c r="I27" s="122"/>
      <c r="J27" s="122"/>
      <c r="K27" s="122">
        <f ca="1">INDEX('AI''19 Stats'!$A$3:$CM$659,MATCH('AI''19 Summary'!$A27,'AI''19 Stats'!$A$3:$A$659,FALSE),23)</f>
        <v>2</v>
      </c>
      <c r="L27" s="122">
        <f ca="1">INDEX('AI''19 Stats'!$A$3:$CM$659,MATCH('AI''19 Summary'!$A27,'AI''19 Stats'!$A$3:$A$659,FALSE),24)</f>
        <v>7</v>
      </c>
      <c r="M27" s="122">
        <f ca="1">INDEX('AI''19 Stats'!$A$3:$CM$659,MATCH('AI''19 Summary'!$A27,'AI''19 Stats'!$A$3:$A$659,FALSE),25)</f>
        <v>1</v>
      </c>
      <c r="N27" s="122">
        <f ca="1">INDEX('AI''19 Stats'!$A$3:$CM$659,MATCH('AI''19 Summary'!$A27,'AI''19 Stats'!$A$3:$A$659,FALSE),26)</f>
        <v>5</v>
      </c>
      <c r="O27" s="122" t="str">
        <f ca="1">INDEX('AI''19 Stats'!$A$3:$CM$659,MATCH('AI''19 Summary'!$A27,'AI''19 Stats'!$A$3:$A$659,FALSE),27)</f>
        <v>Jink</v>
      </c>
      <c r="P27" s="123">
        <f ca="1">INDEX('AI''19 Stats'!$A$3:$CM$659,MATCH('AI''19 Summary'!$A27,'AI''19 Stats'!$A$3:$A$659,FALSE),28)</f>
        <v>0.85999402472024211</v>
      </c>
      <c r="Q27" s="123">
        <f ca="1">INDEX('AI''19 Stats'!$A$3:$CM$659,MATCH('AI''19 Summary'!$A27,'AI''19 Stats'!$A$3:$A$659,FALSE),29)</f>
        <v>0.96916410981736267</v>
      </c>
      <c r="R27" s="123">
        <f ca="1">INDEX('AI''19 Stats'!$A$3:$CM$659,MATCH('AI''19 Summary'!$A27,'AI''19 Stats'!$A$3:$A$659,FALSE),30)</f>
        <v>2.5282541995235546</v>
      </c>
      <c r="S27" s="124">
        <f ca="1">INDEX('AI''19 Stats'!$A$3:$CM$659,MATCH('AI''19 Summary'!$A27,'AI''19 Stats'!$A$3:$A$659,FALSE),70)</f>
        <v>74.272137755329354</v>
      </c>
      <c r="T27" s="125">
        <f ca="1">INDEX('AI''19 Stats'!$A$3:$CM$659,MATCH('AI''19 Summary'!$A27,'AI''19 Stats'!$A$3:$A$659,FALSE),72)</f>
        <v>4.6502760947636279</v>
      </c>
      <c r="U27" s="125">
        <f ca="1">INDEX('AI''19 Stats'!$A$3:$CM$659,MATCH('AI''19 Summary'!$A27,'AI''19 Stats'!$A$3:$A$659,FALSE),73)</f>
        <v>0.16035434809529753</v>
      </c>
      <c r="V27" s="125">
        <f ca="1">INDEX('AI''19 Stats'!$A$3:$CM$659,MATCH('AI''19 Summary'!$A27,'AI''19 Stats'!$A$3:$A$659,FALSE),91)</f>
        <v>1.1805024012800169</v>
      </c>
      <c r="W27" s="125">
        <f ca="1">INDEX('AI''19 Stats'!$A$3:$CN$659,MATCH('AI''19 Summary'!$A27,'AI''19 Stats'!$A$3:$A$659,FALSE),86)</f>
        <v>5.4181527052436174E-2</v>
      </c>
      <c r="X27" s="150">
        <f ca="1">INDEX('AI''19 Stats'!$A$3:$CN$659,MATCH('AI''19 Summary'!$A27,'AI''19 Stats'!$A$3:$A$659,FALSE),87)</f>
        <v>17.697779396664881</v>
      </c>
      <c r="Y27" s="125">
        <f ca="1">INDEX('AI''19 Stats'!$A$3:$CN$659,MATCH('AI''19 Summary'!$A27,'AI''19 Stats'!$A$3:$A$659,FALSE),89)</f>
        <v>2.9444444444444442</v>
      </c>
      <c r="Z27" s="125">
        <f ca="1">INDEX('AI''19 Stats'!$A$3:$CN$659,MATCH('AI''19 Summary'!$A27,'AI''19 Stats'!$A$3:$A$659,FALSE),90)</f>
        <v>2.3333333333333335</v>
      </c>
    </row>
    <row r="28" spans="1:26" x14ac:dyDescent="0.25">
      <c r="A28" s="239" t="s">
        <v>340</v>
      </c>
      <c r="B28" s="122">
        <f ca="1">INDEX('AI''19 Stats'!$A$3:$CM$659,MATCH('AI''19 Summary'!$A28,'AI''19 Stats'!$A$3:$A$659,FALSE),14)</f>
        <v>27</v>
      </c>
      <c r="C28" s="122" t="str">
        <f ca="1">INDEX('AI''19 Stats'!$A$3:$CM$659,MATCH('AI''19 Summary'!$A28,'AI''19 Stats'!$A$3:$A$659,FALSE),15)</f>
        <v>Fighter</v>
      </c>
      <c r="D28" s="122">
        <f ca="1">INDEX('AI''19 Stats'!$A$3:$CM$659,MATCH('AI''19 Summary'!$A28,'AI''19 Stats'!$A$3:$A$659,FALSE),16)</f>
        <v>3</v>
      </c>
      <c r="E28" s="122" t="str">
        <f ca="1">INDEX('AI''19 Stats'!$A$3:$CM$659,MATCH('AI''19 Summary'!$A28,'AI''19 Stats'!$A$3:$A$659,FALSE),17)</f>
        <v>-</v>
      </c>
      <c r="F28" s="122" t="str">
        <f ca="1">INDEX('AI''19 Stats'!$A$3:$CM$659,MATCH('AI''19 Summary'!$A28,'AI''19 Stats'!$A$3:$A$659,FALSE),18)</f>
        <v>-</v>
      </c>
      <c r="G28" s="122">
        <f ca="1">INDEX('AI''19 Stats'!$A$3:$CM$659,MATCH('AI''19 Summary'!$A28,'AI''19 Stats'!$A$3:$A$659,FALSE),19)</f>
        <v>2</v>
      </c>
      <c r="H28" s="122" t="str">
        <f ca="1">INDEX('AI''19 Stats'!$A$3:$CM$659,MATCH('AI''19 Summary'!$A28,'AI''19 Stats'!$A$3:$A$659,FALSE),20)</f>
        <v>1-6</v>
      </c>
      <c r="I28" s="122"/>
      <c r="J28" s="122"/>
      <c r="K28" s="122">
        <f ca="1">INDEX('AI''19 Stats'!$A$3:$CM$659,MATCH('AI''19 Summary'!$A28,'AI''19 Stats'!$A$3:$A$659,FALSE),23)</f>
        <v>3</v>
      </c>
      <c r="L28" s="122">
        <f ca="1">INDEX('AI''19 Stats'!$A$3:$CM$659,MATCH('AI''19 Summary'!$A28,'AI''19 Stats'!$A$3:$A$659,FALSE),24)</f>
        <v>6</v>
      </c>
      <c r="M28" s="122">
        <f ca="1">INDEX('AI''19 Stats'!$A$3:$CM$659,MATCH('AI''19 Summary'!$A28,'AI''19 Stats'!$A$3:$A$659,FALSE),25)</f>
        <v>2</v>
      </c>
      <c r="N28" s="122">
        <f ca="1">INDEX('AI''19 Stats'!$A$3:$CM$659,MATCH('AI''19 Summary'!$A28,'AI''19 Stats'!$A$3:$A$659,FALSE),26)</f>
        <v>5</v>
      </c>
      <c r="O28" s="122">
        <f ca="1">INDEX('AI''19 Stats'!$A$3:$CM$659,MATCH('AI''19 Summary'!$A28,'AI''19 Stats'!$A$3:$A$659,FALSE),27)</f>
        <v>0</v>
      </c>
      <c r="P28" s="123">
        <f ca="1">INDEX('AI''19 Stats'!$A$3:$CM$659,MATCH('AI''19 Summary'!$A28,'AI''19 Stats'!$A$3:$A$659,FALSE),28)</f>
        <v>0.79387955742428784</v>
      </c>
      <c r="Q28" s="123">
        <f ca="1">INDEX('AI''19 Stats'!$A$3:$CM$659,MATCH('AI''19 Summary'!$A28,'AI''19 Stats'!$A$3:$A$659,FALSE),29)</f>
        <v>0.94391346935951248</v>
      </c>
      <c r="R28" s="123">
        <f ca="1">INDEX('AI''19 Stats'!$A$3:$CM$659,MATCH('AI''19 Summary'!$A28,'AI''19 Stats'!$A$3:$A$659,FALSE),30)</f>
        <v>2.4623829635465544</v>
      </c>
      <c r="S28" s="124">
        <f ca="1">INDEX('AI''19 Stats'!$A$3:$CM$659,MATCH('AI''19 Summary'!$A28,'AI''19 Stats'!$A$3:$A$659,FALSE),70)</f>
        <v>83.749965701786635</v>
      </c>
      <c r="T28" s="125">
        <f ca="1">INDEX('AI''19 Stats'!$A$3:$CM$659,MATCH('AI''19 Summary'!$A28,'AI''19 Stats'!$A$3:$A$659,FALSE),72)</f>
        <v>4.324551949276624</v>
      </c>
      <c r="U28" s="125">
        <f ca="1">INDEX('AI''19 Stats'!$A$3:$CM$659,MATCH('AI''19 Summary'!$A28,'AI''19 Stats'!$A$3:$A$659,FALSE),73)</f>
        <v>0.16016859071394904</v>
      </c>
      <c r="V28" s="125">
        <f ca="1">INDEX('AI''19 Stats'!$A$3:$CM$659,MATCH('AI''19 Summary'!$A28,'AI''19 Stats'!$A$3:$A$659,FALSE),91)</f>
        <v>1.1791348859158122</v>
      </c>
      <c r="W28" s="125">
        <f ca="1">INDEX('AI''19 Stats'!$A$3:$CN$659,MATCH('AI''19 Summary'!$A28,'AI''19 Stats'!$A$3:$A$659,FALSE),86)</f>
        <v>6.9690358450124182E-2</v>
      </c>
      <c r="X28" s="150">
        <f ca="1">INDEX('AI''19 Stats'!$A$3:$CN$659,MATCH('AI''19 Summary'!$A28,'AI''19 Stats'!$A$3:$A$659,FALSE),87)</f>
        <v>14.774297781279326</v>
      </c>
      <c r="Y28" s="125">
        <f ca="1">INDEX('AI''19 Stats'!$A$3:$CN$659,MATCH('AI''19 Summary'!$A28,'AI''19 Stats'!$A$3:$A$659,FALSE),89)</f>
        <v>2.5555555555555554</v>
      </c>
      <c r="Z28" s="125">
        <f ca="1">INDEX('AI''19 Stats'!$A$3:$CN$659,MATCH('AI''19 Summary'!$A28,'AI''19 Stats'!$A$3:$A$659,FALSE),90)</f>
        <v>0</v>
      </c>
    </row>
    <row r="29" spans="1:26" x14ac:dyDescent="0.25">
      <c r="A29" s="239" t="s">
        <v>238</v>
      </c>
      <c r="B29" s="122">
        <f ca="1">INDEX('AI''19 Stats'!$A$3:$CM$659,MATCH('AI''19 Summary'!$A29,'AI''19 Stats'!$A$3:$A$659,FALSE),14)</f>
        <v>27</v>
      </c>
      <c r="C29" s="122" t="str">
        <f ca="1">INDEX('AI''19 Stats'!$A$3:$CM$659,MATCH('AI''19 Summary'!$A29,'AI''19 Stats'!$A$3:$A$659,FALSE),15)</f>
        <v>Fighter</v>
      </c>
      <c r="D29" s="122">
        <f ca="1">INDEX('AI''19 Stats'!$A$3:$CM$659,MATCH('AI''19 Summary'!$A29,'AI''19 Stats'!$A$3:$A$659,FALSE),16)</f>
        <v>3</v>
      </c>
      <c r="E29" s="122" t="str">
        <f ca="1">INDEX('AI''19 Stats'!$A$3:$CM$659,MATCH('AI''19 Summary'!$A29,'AI''19 Stats'!$A$3:$A$659,FALSE),17)</f>
        <v>-</v>
      </c>
      <c r="F29" s="122" t="str">
        <f ca="1">INDEX('AI''19 Stats'!$A$3:$CM$659,MATCH('AI''19 Summary'!$A29,'AI''19 Stats'!$A$3:$A$659,FALSE),18)</f>
        <v>-</v>
      </c>
      <c r="G29" s="122">
        <f ca="1">INDEX('AI''19 Stats'!$A$3:$CM$659,MATCH('AI''19 Summary'!$A29,'AI''19 Stats'!$A$3:$A$659,FALSE),19)</f>
        <v>2</v>
      </c>
      <c r="H29" s="122" t="str">
        <f ca="1">INDEX('AI''19 Stats'!$A$3:$CM$659,MATCH('AI''19 Summary'!$A29,'AI''19 Stats'!$A$3:$A$659,FALSE),20)</f>
        <v>1-6</v>
      </c>
      <c r="I29" s="122"/>
      <c r="J29" s="122"/>
      <c r="K29" s="122">
        <f ca="1">INDEX('AI''19 Stats'!$A$3:$CM$659,MATCH('AI''19 Summary'!$A29,'AI''19 Stats'!$A$3:$A$659,FALSE),23)</f>
        <v>3</v>
      </c>
      <c r="L29" s="122">
        <f ca="1">INDEX('AI''19 Stats'!$A$3:$CM$659,MATCH('AI''19 Summary'!$A29,'AI''19 Stats'!$A$3:$A$659,FALSE),24)</f>
        <v>6</v>
      </c>
      <c r="M29" s="122">
        <f ca="1">INDEX('AI''19 Stats'!$A$3:$CM$659,MATCH('AI''19 Summary'!$A29,'AI''19 Stats'!$A$3:$A$659,FALSE),25)</f>
        <v>2</v>
      </c>
      <c r="N29" s="122">
        <f ca="1">INDEX('AI''19 Stats'!$A$3:$CM$659,MATCH('AI''19 Summary'!$A29,'AI''19 Stats'!$A$3:$A$659,FALSE),26)</f>
        <v>5</v>
      </c>
      <c r="O29" s="122">
        <f ca="1">INDEX('AI''19 Stats'!$A$3:$CM$659,MATCH('AI''19 Summary'!$A29,'AI''19 Stats'!$A$3:$A$659,FALSE),27)</f>
        <v>0</v>
      </c>
      <c r="P29" s="123">
        <f ca="1">INDEX('AI''19 Stats'!$A$3:$CM$659,MATCH('AI''19 Summary'!$A29,'AI''19 Stats'!$A$3:$A$659,FALSE),28)</f>
        <v>0.79387955742428784</v>
      </c>
      <c r="Q29" s="123">
        <f ca="1">INDEX('AI''19 Stats'!$A$3:$CM$659,MATCH('AI''19 Summary'!$A29,'AI''19 Stats'!$A$3:$A$659,FALSE),29)</f>
        <v>0.94391346935951248</v>
      </c>
      <c r="R29" s="123">
        <f ca="1">INDEX('AI''19 Stats'!$A$3:$CM$659,MATCH('AI''19 Summary'!$A29,'AI''19 Stats'!$A$3:$A$659,FALSE),30)</f>
        <v>2.4623829635465544</v>
      </c>
      <c r="S29" s="124">
        <f ca="1">INDEX('AI''19 Stats'!$A$3:$CM$659,MATCH('AI''19 Summary'!$A29,'AI''19 Stats'!$A$3:$A$659,FALSE),70)</f>
        <v>70.511606043287784</v>
      </c>
      <c r="T29" s="125">
        <f ca="1">INDEX('AI''19 Stats'!$A$3:$CM$659,MATCH('AI''19 Summary'!$A29,'AI''19 Stats'!$A$3:$A$659,FALSE),72)</f>
        <v>4.2383569166818553</v>
      </c>
      <c r="U29" s="125">
        <f ca="1">INDEX('AI''19 Stats'!$A$3:$CM$659,MATCH('AI''19 Summary'!$A29,'AI''19 Stats'!$A$3:$A$659,FALSE),73)</f>
        <v>0.15697618209932798</v>
      </c>
      <c r="V29" s="125">
        <f ca="1">INDEX('AI''19 Stats'!$A$3:$CM$659,MATCH('AI''19 Summary'!$A29,'AI''19 Stats'!$A$3:$A$659,FALSE),91)</f>
        <v>1.1556328974746413</v>
      </c>
      <c r="W29" s="125">
        <f ca="1">INDEX('AI''19 Stats'!$A$3:$CN$659,MATCH('AI''19 Summary'!$A29,'AI''19 Stats'!$A$3:$A$659,FALSE),86)</f>
        <v>7.8758071947240257E-2</v>
      </c>
      <c r="X29" s="150">
        <f ca="1">INDEX('AI''19 Stats'!$A$3:$CN$659,MATCH('AI''19 Summary'!$A29,'AI''19 Stats'!$A$3:$A$659,FALSE),87)</f>
        <v>14.774297781279326</v>
      </c>
      <c r="Y29" s="125">
        <f ca="1">INDEX('AI''19 Stats'!$A$3:$CN$659,MATCH('AI''19 Summary'!$A29,'AI''19 Stats'!$A$3:$A$659,FALSE),89)</f>
        <v>1.6666666666666665</v>
      </c>
      <c r="Z29" s="125">
        <f ca="1">INDEX('AI''19 Stats'!$A$3:$CN$659,MATCH('AI''19 Summary'!$A29,'AI''19 Stats'!$A$3:$A$659,FALSE),90)</f>
        <v>0</v>
      </c>
    </row>
    <row r="30" spans="1:26" x14ac:dyDescent="0.25">
      <c r="A30" s="239" t="s">
        <v>572</v>
      </c>
      <c r="B30" s="122">
        <f ca="1">INDEX('AI''19 Stats'!$A$3:$CM$659,MATCH('AI''19 Summary'!$A30,'AI''19 Stats'!$A$3:$A$659,FALSE),14)</f>
        <v>24</v>
      </c>
      <c r="C30" s="122" t="str">
        <f ca="1">INDEX('AI''19 Stats'!$A$3:$CM$659,MATCH('AI''19 Summary'!$A30,'AI''19 Stats'!$A$3:$A$659,FALSE),15)</f>
        <v>Fighter</v>
      </c>
      <c r="D30" s="122">
        <f ca="1">INDEX('AI''19 Stats'!$A$3:$CM$659,MATCH('AI''19 Summary'!$A30,'AI''19 Stats'!$A$3:$A$659,FALSE),16)</f>
        <v>3</v>
      </c>
      <c r="E30" s="122">
        <f ca="1">INDEX('AI''19 Stats'!$A$3:$CM$659,MATCH('AI''19 Summary'!$A30,'AI''19 Stats'!$A$3:$A$659,FALSE),17)</f>
        <v>0</v>
      </c>
      <c r="F30" s="122">
        <f ca="1">INDEX('AI''19 Stats'!$A$3:$CM$659,MATCH('AI''19 Summary'!$A30,'AI''19 Stats'!$A$3:$A$659,FALSE),18)</f>
        <v>0</v>
      </c>
      <c r="G30" s="122">
        <f ca="1">INDEX('AI''19 Stats'!$A$3:$CM$659,MATCH('AI''19 Summary'!$A30,'AI''19 Stats'!$A$3:$A$659,FALSE),19)</f>
        <v>2</v>
      </c>
      <c r="H30" s="122" t="str">
        <f ca="1">INDEX('AI''19 Stats'!$A$3:$CM$659,MATCH('AI''19 Summary'!$A30,'AI''19 Stats'!$A$3:$A$659,FALSE),20)</f>
        <v>1-7</v>
      </c>
      <c r="I30" s="122"/>
      <c r="J30" s="122"/>
      <c r="K30" s="122">
        <f ca="1">INDEX('AI''19 Stats'!$A$3:$CM$659,MATCH('AI''19 Summary'!$A30,'AI''19 Stats'!$A$3:$A$659,FALSE),23)</f>
        <v>4</v>
      </c>
      <c r="L30" s="122">
        <f ca="1">INDEX('AI''19 Stats'!$A$3:$CM$659,MATCH('AI''19 Summary'!$A30,'AI''19 Stats'!$A$3:$A$659,FALSE),24)</f>
        <v>7</v>
      </c>
      <c r="M30" s="122">
        <f ca="1">INDEX('AI''19 Stats'!$A$3:$CM$659,MATCH('AI''19 Summary'!$A30,'AI''19 Stats'!$A$3:$A$659,FALSE),25)</f>
        <v>2</v>
      </c>
      <c r="N30" s="122">
        <f ca="1">INDEX('AI''19 Stats'!$A$3:$CM$659,MATCH('AI''19 Summary'!$A30,'AI''19 Stats'!$A$3:$A$659,FALSE),26)</f>
        <v>5</v>
      </c>
      <c r="O30" s="122">
        <f>INDEX('AI''19 Stats'!$A$3:$CM$659,MATCH('AI''19 Summary'!$A30,'AI''19 Stats'!$A$3:$A$659,FALSE),27)</f>
        <v>0</v>
      </c>
      <c r="P30" s="123">
        <f ca="1">INDEX('AI''19 Stats'!$A$3:$CM$659,MATCH('AI''19 Summary'!$A30,'AI''19 Stats'!$A$3:$A$659,FALSE),28)</f>
        <v>0.83652672436050002</v>
      </c>
      <c r="Q30" s="123">
        <f ca="1">INDEX('AI''19 Stats'!$A$3:$CM$659,MATCH('AI''19 Summary'!$A30,'AI''19 Stats'!$A$3:$A$659,FALSE),29)</f>
        <v>1.0864800999392257</v>
      </c>
      <c r="R30" s="123">
        <f ca="1">INDEX('AI''19 Stats'!$A$3:$CM$659,MATCH('AI''19 Summary'!$A30,'AI''19 Stats'!$A$3:$A$659,FALSE),30)</f>
        <v>2.8342959128849365</v>
      </c>
      <c r="S30" s="124">
        <f ca="1">INDEX('AI''19 Stats'!$A$3:$CM$659,MATCH('AI''19 Summary'!$A30,'AI''19 Stats'!$A$3:$A$659,FALSE),70)</f>
        <v>71.166289837881394</v>
      </c>
      <c r="T30" s="125">
        <f ca="1">INDEX('AI''19 Stats'!$A$3:$CM$659,MATCH('AI''19 Summary'!$A30,'AI''19 Stats'!$A$3:$A$659,FALSE),72)</f>
        <v>3.7636725477613222</v>
      </c>
      <c r="U30" s="125">
        <f ca="1">INDEX('AI''19 Stats'!$A$3:$CM$659,MATCH('AI''19 Summary'!$A30,'AI''19 Stats'!$A$3:$A$659,FALSE),73)</f>
        <v>0.15681968949005509</v>
      </c>
      <c r="V30" s="125">
        <f ca="1">INDEX('AI''19 Stats'!$A$3:$CM$659,MATCH('AI''19 Summary'!$A30,'AI''19 Stats'!$A$3:$A$659,FALSE),91)</f>
        <v>1.154480824560975</v>
      </c>
      <c r="W30" s="125">
        <f ca="1">INDEX('AI''19 Stats'!$A$3:$CN$659,MATCH('AI''19 Summary'!$A30,'AI''19 Stats'!$A$3:$A$659,FALSE),86)</f>
        <v>7.8266841153357497E-2</v>
      </c>
      <c r="X30" s="150">
        <f ca="1">INDEX('AI''19 Stats'!$A$3:$CN$659,MATCH('AI''19 Summary'!$A30,'AI''19 Stats'!$A$3:$A$659,FALSE),87)</f>
        <v>19.840071390194556</v>
      </c>
      <c r="Y30" s="125">
        <f ca="1">INDEX('AI''19 Stats'!$A$3:$CN$659,MATCH('AI''19 Summary'!$A30,'AI''19 Stats'!$A$3:$A$659,FALSE),89)</f>
        <v>1.5555555555555554</v>
      </c>
      <c r="Z30" s="125">
        <f ca="1">INDEX('AI''19 Stats'!$A$3:$CN$659,MATCH('AI''19 Summary'!$A30,'AI''19 Stats'!$A$3:$A$659,FALSE),90)</f>
        <v>0</v>
      </c>
    </row>
    <row r="31" spans="1:26" x14ac:dyDescent="0.25">
      <c r="A31" s="239" t="s">
        <v>141</v>
      </c>
      <c r="B31" s="122">
        <f ca="1">INDEX('AI''19 Stats'!$A$3:$CM$659,MATCH('AI''19 Summary'!$A31,'AI''19 Stats'!$A$3:$A$659,FALSE),14)</f>
        <v>26</v>
      </c>
      <c r="C31" s="122" t="str">
        <f ca="1">INDEX('AI''19 Stats'!$A$3:$CM$659,MATCH('AI''19 Summary'!$A31,'AI''19 Stats'!$A$3:$A$659,FALSE),15)</f>
        <v>Bomber</v>
      </c>
      <c r="D31" s="122">
        <f ca="1">INDEX('AI''19 Stats'!$A$3:$CM$659,MATCH('AI''19 Summary'!$A31,'AI''19 Stats'!$A$3:$A$659,FALSE),16)</f>
        <v>5</v>
      </c>
      <c r="E31" s="122">
        <f ca="1">INDEX('AI''19 Stats'!$A$3:$CM$659,MATCH('AI''19 Summary'!$A31,'AI''19 Stats'!$A$3:$A$659,FALSE),17)</f>
        <v>2</v>
      </c>
      <c r="F31" s="122" t="str">
        <f ca="1">INDEX('AI''19 Stats'!$A$3:$CM$659,MATCH('AI''19 Summary'!$A31,'AI''19 Stats'!$A$3:$A$659,FALSE),18)</f>
        <v>-</v>
      </c>
      <c r="G31" s="122">
        <f ca="1">INDEX('AI''19 Stats'!$A$3:$CM$659,MATCH('AI''19 Summary'!$A31,'AI''19 Stats'!$A$3:$A$659,FALSE),19)</f>
        <v>2</v>
      </c>
      <c r="H31" s="122" t="str">
        <f ca="1">INDEX('AI''19 Stats'!$A$3:$CM$659,MATCH('AI''19 Summary'!$A31,'AI''19 Stats'!$A$3:$A$659,FALSE),20)</f>
        <v>1-4</v>
      </c>
      <c r="I31" s="122"/>
      <c r="J31" s="122"/>
      <c r="K31" s="122">
        <f ca="1">INDEX('AI''19 Stats'!$A$3:$CM$659,MATCH('AI''19 Summary'!$A31,'AI''19 Stats'!$A$3:$A$659,FALSE),23)</f>
        <v>4</v>
      </c>
      <c r="L31" s="122">
        <f ca="1">INDEX('AI''19 Stats'!$A$3:$CM$659,MATCH('AI''19 Summary'!$A31,'AI''19 Stats'!$A$3:$A$659,FALSE),24)</f>
        <v>5</v>
      </c>
      <c r="M31" s="122">
        <f ca="1">INDEX('AI''19 Stats'!$A$3:$CM$659,MATCH('AI''19 Summary'!$A31,'AI''19 Stats'!$A$3:$A$659,FALSE),25)</f>
        <v>1</v>
      </c>
      <c r="N31" s="122">
        <f ca="1">INDEX('AI''19 Stats'!$A$3:$CM$659,MATCH('AI''19 Summary'!$A31,'AI''19 Stats'!$A$3:$A$659,FALSE),26)</f>
        <v>5</v>
      </c>
      <c r="O31" s="122" t="str">
        <f ca="1">INDEX('AI''19 Stats'!$A$3:$CM$659,MATCH('AI''19 Summary'!$A31,'AI''19 Stats'!$A$3:$A$659,FALSE),27)</f>
        <v>Rocket Boosters</v>
      </c>
      <c r="P31" s="123">
        <f ca="1">INDEX('AI''19 Stats'!$A$3:$CM$659,MATCH('AI''19 Summary'!$A31,'AI''19 Stats'!$A$3:$A$659,FALSE),28)</f>
        <v>0.71563189871974031</v>
      </c>
      <c r="Q31" s="123">
        <f ca="1">INDEX('AI''19 Stats'!$A$3:$CM$659,MATCH('AI''19 Summary'!$A31,'AI''19 Stats'!$A$3:$A$659,FALSE),29)</f>
        <v>0.87530632613789949</v>
      </c>
      <c r="R31" s="123">
        <f ca="1">INDEX('AI''19 Stats'!$A$3:$CM$659,MATCH('AI''19 Summary'!$A31,'AI''19 Stats'!$A$3:$A$659,FALSE),30)</f>
        <v>3.8056796788604323</v>
      </c>
      <c r="S31" s="124">
        <f ca="1">INDEX('AI''19 Stats'!$A$3:$CM$659,MATCH('AI''19 Summary'!$A31,'AI''19 Stats'!$A$3:$A$659,FALSE),70)</f>
        <v>76.008095703566624</v>
      </c>
      <c r="T31" s="125">
        <f ca="1">INDEX('AI''19 Stats'!$A$3:$CM$659,MATCH('AI''19 Summary'!$A31,'AI''19 Stats'!$A$3:$A$659,FALSE),72)</f>
        <v>4.0471325300959764</v>
      </c>
      <c r="U31" s="125">
        <f ca="1">INDEX('AI''19 Stats'!$A$3:$CM$659,MATCH('AI''19 Summary'!$A31,'AI''19 Stats'!$A$3:$A$659,FALSE),73)</f>
        <v>0.15565894346522985</v>
      </c>
      <c r="V31" s="125">
        <f ca="1">INDEX('AI''19 Stats'!$A$3:$CM$659,MATCH('AI''19 Summary'!$A31,'AI''19 Stats'!$A$3:$A$659,FALSE),91)</f>
        <v>1.1459356027702436</v>
      </c>
      <c r="W31" s="125">
        <f ca="1">INDEX('AI''19 Stats'!$A$3:$CN$659,MATCH('AI''19 Summary'!$A31,'AI''19 Stats'!$A$3:$A$659,FALSE),86)</f>
        <v>8.9950082248595034E-2</v>
      </c>
      <c r="X31" s="150">
        <f ca="1">INDEX('AI''19 Stats'!$A$3:$CN$659,MATCH('AI''19 Summary'!$A31,'AI''19 Stats'!$A$3:$A$659,FALSE),87)</f>
        <v>19.028398394302162</v>
      </c>
      <c r="Y31" s="125">
        <f ca="1">INDEX('AI''19 Stats'!$A$3:$CN$659,MATCH('AI''19 Summary'!$A31,'AI''19 Stats'!$A$3:$A$659,FALSE),89)</f>
        <v>0.88888888888888884</v>
      </c>
      <c r="Z31" s="125">
        <f ca="1">INDEX('AI''19 Stats'!$A$3:$CN$659,MATCH('AI''19 Summary'!$A31,'AI''19 Stats'!$A$3:$A$659,FALSE),90)</f>
        <v>0</v>
      </c>
    </row>
    <row r="32" spans="1:26" x14ac:dyDescent="0.25">
      <c r="A32" s="239" t="s">
        <v>667</v>
      </c>
      <c r="B32" s="122">
        <f ca="1">INDEX('AI''19 Stats'!$A$3:$CM$659,MATCH('AI''19 Summary'!$A32,'AI''19 Stats'!$A$3:$A$659,FALSE),14)</f>
        <v>43</v>
      </c>
      <c r="C32" s="122" t="str">
        <f ca="1">INDEX('AI''19 Stats'!$A$3:$CM$659,MATCH('AI''19 Summary'!$A32,'AI''19 Stats'!$A$3:$A$659,FALSE),15)</f>
        <v>Fighter</v>
      </c>
      <c r="D32" s="122">
        <f ca="1">INDEX('AI''19 Stats'!$A$3:$CM$659,MATCH('AI''19 Summary'!$A32,'AI''19 Stats'!$A$3:$A$659,FALSE),16)</f>
        <v>5</v>
      </c>
      <c r="E32" s="122">
        <f ca="1">INDEX('AI''19 Stats'!$A$3:$CM$659,MATCH('AI''19 Summary'!$A32,'AI''19 Stats'!$A$3:$A$659,FALSE),17)</f>
        <v>0</v>
      </c>
      <c r="F32" s="122">
        <f ca="1">INDEX('AI''19 Stats'!$A$3:$CM$659,MATCH('AI''19 Summary'!$A32,'AI''19 Stats'!$A$3:$A$659,FALSE),18)</f>
        <v>0</v>
      </c>
      <c r="G32" s="122">
        <f ca="1">INDEX('AI''19 Stats'!$A$3:$CM$659,MATCH('AI''19 Summary'!$A32,'AI''19 Stats'!$A$3:$A$659,FALSE),19)</f>
        <v>2</v>
      </c>
      <c r="H32" s="122" t="str">
        <f ca="1">INDEX('AI''19 Stats'!$A$3:$CM$659,MATCH('AI''19 Summary'!$A32,'AI''19 Stats'!$A$3:$A$659,FALSE),20)</f>
        <v>1-6</v>
      </c>
      <c r="I32" s="122"/>
      <c r="J32" s="122"/>
      <c r="K32" s="122">
        <f ca="1">INDEX('AI''19 Stats'!$A$3:$CM$659,MATCH('AI''19 Summary'!$A32,'AI''19 Stats'!$A$3:$A$659,FALSE),23)</f>
        <v>3</v>
      </c>
      <c r="L32" s="122">
        <f ca="1">INDEX('AI''19 Stats'!$A$3:$CM$659,MATCH('AI''19 Summary'!$A32,'AI''19 Stats'!$A$3:$A$659,FALSE),24)</f>
        <v>7</v>
      </c>
      <c r="M32" s="122">
        <f ca="1">INDEX('AI''19 Stats'!$A$3:$CM$659,MATCH('AI''19 Summary'!$A32,'AI''19 Stats'!$A$3:$A$659,FALSE),25)</f>
        <v>0</v>
      </c>
      <c r="N32" s="122">
        <f ca="1">INDEX('AI''19 Stats'!$A$3:$CM$659,MATCH('AI''19 Summary'!$A32,'AI''19 Stats'!$A$3:$A$659,FALSE),26)</f>
        <v>5</v>
      </c>
      <c r="O32" s="122">
        <f ca="1">INDEX('AI''19 Stats'!$A$3:$CM$659,MATCH('AI''19 Summary'!$A32,'AI''19 Stats'!$A$3:$A$659,FALSE),27)</f>
        <v>0</v>
      </c>
      <c r="P32" s="123">
        <f ca="1">INDEX('AI''19 Stats'!$A$3:$CM$659,MATCH('AI''19 Summary'!$A32,'AI''19 Stats'!$A$3:$A$659,FALSE),28)</f>
        <v>0.86456316181249693</v>
      </c>
      <c r="Q32" s="123">
        <f ca="1">INDEX('AI''19 Stats'!$A$3:$CM$659,MATCH('AI''19 Summary'!$A32,'AI''19 Stats'!$A$3:$A$659,FALSE),29)</f>
        <v>0.72509643960033354</v>
      </c>
      <c r="R32" s="123">
        <f ca="1">INDEX('AI''19 Stats'!$A$3:$CM$659,MATCH('AI''19 Summary'!$A32,'AI''19 Stats'!$A$3:$A$659,FALSE),30)</f>
        <v>3.1525932156536243</v>
      </c>
      <c r="S32" s="124">
        <f ca="1">INDEX('AI''19 Stats'!$A$3:$CM$659,MATCH('AI''19 Summary'!$A32,'AI''19 Stats'!$A$3:$A$659,FALSE),70)</f>
        <v>96.975647697083005</v>
      </c>
      <c r="T32" s="125">
        <f ca="1">INDEX('AI''19 Stats'!$A$3:$CM$659,MATCH('AI''19 Summary'!$A32,'AI''19 Stats'!$A$3:$A$659,FALSE),72)</f>
        <v>6.6416503070930712</v>
      </c>
      <c r="U32" s="125">
        <f ca="1">INDEX('AI''19 Stats'!$A$3:$CM$659,MATCH('AI''19 Summary'!$A32,'AI''19 Stats'!$A$3:$A$659,FALSE),73)</f>
        <v>0.15445698388588538</v>
      </c>
      <c r="V32" s="125">
        <f ca="1">INDEX('AI''19 Stats'!$A$3:$CM$659,MATCH('AI''19 Summary'!$A32,'AI''19 Stats'!$A$3:$A$659,FALSE),91)</f>
        <v>1.1370869735530653</v>
      </c>
      <c r="W32" s="125">
        <f ca="1">INDEX('AI''19 Stats'!$A$3:$CN$659,MATCH('AI''19 Summary'!$A32,'AI''19 Stats'!$A$3:$A$659,FALSE),86)</f>
        <v>5.6499682719175534E-2</v>
      </c>
      <c r="X32" s="150">
        <f ca="1">INDEX('AI''19 Stats'!$A$3:$CN$659,MATCH('AI''19 Summary'!$A32,'AI''19 Stats'!$A$3:$A$659,FALSE),87)</f>
        <v>22.06815250957537</v>
      </c>
      <c r="Y32" s="125">
        <f ca="1">INDEX('AI''19 Stats'!$A$3:$CN$659,MATCH('AI''19 Summary'!$A32,'AI''19 Stats'!$A$3:$A$659,FALSE),89)</f>
        <v>4.2777777777777777</v>
      </c>
      <c r="Z32" s="125">
        <f ca="1">INDEX('AI''19 Stats'!$A$3:$CN$659,MATCH('AI''19 Summary'!$A32,'AI''19 Stats'!$A$3:$A$659,FALSE),90)</f>
        <v>0</v>
      </c>
    </row>
    <row r="33" spans="1:26" x14ac:dyDescent="0.25">
      <c r="A33" s="239" t="s">
        <v>428</v>
      </c>
      <c r="B33" s="122">
        <f ca="1">INDEX('AI''19 Stats'!$A$3:$CM$659,MATCH('AI''19 Summary'!$A33,'AI''19 Stats'!$A$3:$A$659,FALSE),14)</f>
        <v>25</v>
      </c>
      <c r="C33" s="122" t="str">
        <f ca="1">INDEX('AI''19 Stats'!$A$3:$CM$659,MATCH('AI''19 Summary'!$A33,'AI''19 Stats'!$A$3:$A$659,FALSE),15)</f>
        <v>Fighter</v>
      </c>
      <c r="D33" s="122">
        <f ca="1">INDEX('AI''19 Stats'!$A$3:$CM$659,MATCH('AI''19 Summary'!$A33,'AI''19 Stats'!$A$3:$A$659,FALSE),16)</f>
        <v>3</v>
      </c>
      <c r="E33" s="122" t="str">
        <f ca="1">INDEX('AI''19 Stats'!$A$3:$CM$659,MATCH('AI''19 Summary'!$A33,'AI''19 Stats'!$A$3:$A$659,FALSE),17)</f>
        <v>-</v>
      </c>
      <c r="F33" s="122" t="str">
        <f ca="1">INDEX('AI''19 Stats'!$A$3:$CM$659,MATCH('AI''19 Summary'!$A33,'AI''19 Stats'!$A$3:$A$659,FALSE),18)</f>
        <v>-</v>
      </c>
      <c r="G33" s="122">
        <f ca="1">INDEX('AI''19 Stats'!$A$3:$CM$659,MATCH('AI''19 Summary'!$A33,'AI''19 Stats'!$A$3:$A$659,FALSE),19)</f>
        <v>2</v>
      </c>
      <c r="H33" s="122" t="str">
        <f ca="1">INDEX('AI''19 Stats'!$A$3:$CM$659,MATCH('AI''19 Summary'!$A33,'AI''19 Stats'!$A$3:$A$659,FALSE),20)</f>
        <v>1-6</v>
      </c>
      <c r="I33" s="122"/>
      <c r="J33" s="122"/>
      <c r="K33" s="122">
        <f ca="1">INDEX('AI''19 Stats'!$A$3:$CM$659,MATCH('AI''19 Summary'!$A33,'AI''19 Stats'!$A$3:$A$659,FALSE),23)</f>
        <v>3</v>
      </c>
      <c r="L33" s="122">
        <f>INDEX('AI''19 Stats'!$A$3:$CM$659,MATCH('AI''19 Summary'!$A33,'AI''19 Stats'!$A$3:$A$659,FALSE),24)</f>
        <v>7</v>
      </c>
      <c r="M33" s="122">
        <f ca="1">INDEX('AI''19 Stats'!$A$3:$CM$659,MATCH('AI''19 Summary'!$A33,'AI''19 Stats'!$A$3:$A$659,FALSE),25)</f>
        <v>2</v>
      </c>
      <c r="N33" s="122">
        <f ca="1">INDEX('AI''19 Stats'!$A$3:$CM$659,MATCH('AI''19 Summary'!$A33,'AI''19 Stats'!$A$3:$A$659,FALSE),26)</f>
        <v>5</v>
      </c>
      <c r="O33" s="122">
        <f ca="1">INDEX('AI''19 Stats'!$A$3:$CM$659,MATCH('AI''19 Summary'!$A33,'AI''19 Stats'!$A$3:$A$659,FALSE),27)</f>
        <v>0</v>
      </c>
      <c r="P33" s="123">
        <f ca="1">INDEX('AI''19 Stats'!$A$3:$CM$659,MATCH('AI''19 Summary'!$A33,'AI''19 Stats'!$A$3:$A$659,FALSE),28)</f>
        <v>0.83120099107098866</v>
      </c>
      <c r="Q33" s="123">
        <f ca="1">INDEX('AI''19 Stats'!$A$3:$CM$659,MATCH('AI''19 Summary'!$A33,'AI''19 Stats'!$A$3:$A$659,FALSE),29)</f>
        <v>1.0470114557021581</v>
      </c>
      <c r="R33" s="123">
        <f ca="1">INDEX('AI''19 Stats'!$A$3:$CM$659,MATCH('AI''19 Summary'!$A33,'AI''19 Stats'!$A$3:$A$659,FALSE),30)</f>
        <v>2.7313342322664997</v>
      </c>
      <c r="S33" s="124">
        <f ca="1">INDEX('AI''19 Stats'!$A$3:$CM$659,MATCH('AI''19 Summary'!$A33,'AI''19 Stats'!$A$3:$A$659,FALSE),70)</f>
        <v>64.824566286958756</v>
      </c>
      <c r="T33" s="125">
        <f ca="1">INDEX('AI''19 Stats'!$A$3:$CM$659,MATCH('AI''19 Summary'!$A33,'AI''19 Stats'!$A$3:$A$659,FALSE),72)</f>
        <v>3.845285736204783</v>
      </c>
      <c r="U33" s="125">
        <f ca="1">INDEX('AI''19 Stats'!$A$3:$CM$659,MATCH('AI''19 Summary'!$A33,'AI''19 Stats'!$A$3:$A$659,FALSE),73)</f>
        <v>0.15381142944819132</v>
      </c>
      <c r="V33" s="125">
        <f ca="1">INDEX('AI''19 Stats'!$A$3:$CM$659,MATCH('AI''19 Summary'!$A33,'AI''19 Stats'!$A$3:$A$659,FALSE),91)</f>
        <v>1.1323345076991183</v>
      </c>
      <c r="W33" s="125">
        <f ca="1">INDEX('AI''19 Stats'!$A$3:$CN$659,MATCH('AI''19 Summary'!$A33,'AI''19 Stats'!$A$3:$A$659,FALSE),86)</f>
        <v>7.7725352966692043E-2</v>
      </c>
      <c r="X33" s="150">
        <f ca="1">INDEX('AI''19 Stats'!$A$3:$CN$659,MATCH('AI''19 Summary'!$A33,'AI''19 Stats'!$A$3:$A$659,FALSE),87)</f>
        <v>19.1193396258655</v>
      </c>
      <c r="Y33" s="125">
        <f ca="1">INDEX('AI''19 Stats'!$A$3:$CN$659,MATCH('AI''19 Summary'!$A33,'AI''19 Stats'!$A$3:$A$659,FALSE),89)</f>
        <v>1.6666666666666665</v>
      </c>
      <c r="Z33" s="125">
        <f ca="1">INDEX('AI''19 Stats'!$A$3:$CN$659,MATCH('AI''19 Summary'!$A33,'AI''19 Stats'!$A$3:$A$659,FALSE),90)</f>
        <v>0</v>
      </c>
    </row>
    <row r="34" spans="1:26" x14ac:dyDescent="0.25">
      <c r="A34" s="239" t="s">
        <v>574</v>
      </c>
      <c r="B34" s="122">
        <f ca="1">INDEX('AI''19 Stats'!$A$3:$CM$659,MATCH('AI''19 Summary'!$A34,'AI''19 Stats'!$A$3:$A$659,FALSE),14)</f>
        <v>29</v>
      </c>
      <c r="C34" s="122" t="str">
        <f ca="1">INDEX('AI''19 Stats'!$A$3:$CM$659,MATCH('AI''19 Summary'!$A34,'AI''19 Stats'!$A$3:$A$659,FALSE),15)</f>
        <v>Fighter</v>
      </c>
      <c r="D34" s="122">
        <f ca="1">INDEX('AI''19 Stats'!$A$3:$CM$659,MATCH('AI''19 Summary'!$A34,'AI''19 Stats'!$A$3:$A$659,FALSE),16)</f>
        <v>4</v>
      </c>
      <c r="E34" s="122">
        <f ca="1">INDEX('AI''19 Stats'!$A$3:$CM$659,MATCH('AI''19 Summary'!$A34,'AI''19 Stats'!$A$3:$A$659,FALSE),17)</f>
        <v>2</v>
      </c>
      <c r="F34" s="122">
        <f ca="1">INDEX('AI''19 Stats'!$A$3:$CM$659,MATCH('AI''19 Summary'!$A34,'AI''19 Stats'!$A$3:$A$659,FALSE),18)</f>
        <v>0</v>
      </c>
      <c r="G34" s="122">
        <f ca="1">INDEX('AI''19 Stats'!$A$3:$CM$659,MATCH('AI''19 Summary'!$A34,'AI''19 Stats'!$A$3:$A$659,FALSE),19)</f>
        <v>2</v>
      </c>
      <c r="H34" s="122" t="str">
        <f ca="1">INDEX('AI''19 Stats'!$A$3:$CM$659,MATCH('AI''19 Summary'!$A34,'AI''19 Stats'!$A$3:$A$659,FALSE),20)</f>
        <v>1-5</v>
      </c>
      <c r="I34" s="122"/>
      <c r="J34" s="122"/>
      <c r="K34" s="122">
        <f ca="1">INDEX('AI''19 Stats'!$A$3:$CM$659,MATCH('AI''19 Summary'!$A34,'AI''19 Stats'!$A$3:$A$659,FALSE),23)</f>
        <v>3</v>
      </c>
      <c r="L34" s="122">
        <f ca="1">INDEX('AI''19 Stats'!$A$3:$CM$659,MATCH('AI''19 Summary'!$A34,'AI''19 Stats'!$A$3:$A$659,FALSE),24)</f>
        <v>5</v>
      </c>
      <c r="M34" s="122">
        <f ca="1">INDEX('AI''19 Stats'!$A$3:$CM$659,MATCH('AI''19 Summary'!$A34,'AI''19 Stats'!$A$3:$A$659,FALSE),25)</f>
        <v>0</v>
      </c>
      <c r="N34" s="122">
        <f ca="1">INDEX('AI''19 Stats'!$A$3:$CM$659,MATCH('AI''19 Summary'!$A34,'AI''19 Stats'!$A$3:$A$659,FALSE),26)</f>
        <v>5</v>
      </c>
      <c r="O34" s="122">
        <f>INDEX('AI''19 Stats'!$A$3:$CM$659,MATCH('AI''19 Summary'!$A34,'AI''19 Stats'!$A$3:$A$659,FALSE),27)</f>
        <v>0</v>
      </c>
      <c r="P34" s="123">
        <f ca="1">INDEX('AI''19 Stats'!$A$3:$CM$659,MATCH('AI''19 Summary'!$A34,'AI''19 Stats'!$A$3:$A$659,FALSE),28)</f>
        <v>0.77246254744164822</v>
      </c>
      <c r="Q34" s="123">
        <f ca="1">INDEX('AI''19 Stats'!$A$3:$CM$659,MATCH('AI''19 Summary'!$A34,'AI''19 Stats'!$A$3:$A$659,FALSE),29)</f>
        <v>0.87052113809985188</v>
      </c>
      <c r="R34" s="123">
        <f ca="1">INDEX('AI''19 Stats'!$A$3:$CM$659,MATCH('AI''19 Summary'!$A34,'AI''19 Stats'!$A$3:$A$659,FALSE),30)</f>
        <v>3.0278996107820935</v>
      </c>
      <c r="S34" s="124">
        <f ca="1">INDEX('AI''19 Stats'!$A$3:$CM$659,MATCH('AI''19 Summary'!$A34,'AI''19 Stats'!$A$3:$A$659,FALSE),70)</f>
        <v>75.146235570411136</v>
      </c>
      <c r="T34" s="125">
        <f ca="1">INDEX('AI''19 Stats'!$A$3:$CM$659,MATCH('AI''19 Summary'!$A34,'AI''19 Stats'!$A$3:$A$659,FALSE),72)</f>
        <v>4.3622503242944148</v>
      </c>
      <c r="U34" s="125">
        <f ca="1">INDEX('AI''19 Stats'!$A$3:$CM$659,MATCH('AI''19 Summary'!$A34,'AI''19 Stats'!$A$3:$A$659,FALSE),73)</f>
        <v>0.15042242497566949</v>
      </c>
      <c r="V34" s="125">
        <f ca="1">INDEX('AI''19 Stats'!$A$3:$CM$659,MATCH('AI''19 Summary'!$A34,'AI''19 Stats'!$A$3:$A$659,FALSE),91)</f>
        <v>1.1073852128076376</v>
      </c>
      <c r="W34" s="125">
        <f ca="1">INDEX('AI''19 Stats'!$A$3:$CN$659,MATCH('AI''19 Summary'!$A34,'AI''19 Stats'!$A$3:$A$659,FALSE),86)</f>
        <v>8.5932461872645055E-2</v>
      </c>
      <c r="X34" s="150">
        <f ca="1">INDEX('AI''19 Stats'!$A$3:$CN$659,MATCH('AI''19 Summary'!$A34,'AI''19 Stats'!$A$3:$A$659,FALSE),87)</f>
        <v>15.139498053910467</v>
      </c>
      <c r="Y34" s="125">
        <f ca="1">INDEX('AI''19 Stats'!$A$3:$CN$659,MATCH('AI''19 Summary'!$A34,'AI''19 Stats'!$A$3:$A$659,FALSE),89)</f>
        <v>1.7777777777777777</v>
      </c>
      <c r="Z34" s="125">
        <f ca="1">INDEX('AI''19 Stats'!$A$3:$CN$659,MATCH('AI''19 Summary'!$A34,'AI''19 Stats'!$A$3:$A$659,FALSE),90)</f>
        <v>0</v>
      </c>
    </row>
    <row r="35" spans="1:26" x14ac:dyDescent="0.25">
      <c r="A35" s="239" t="s">
        <v>577</v>
      </c>
      <c r="B35" s="122">
        <f ca="1">INDEX('AI''19 Stats'!$A$3:$CM$659,MATCH('AI''19 Summary'!$A35,'AI''19 Stats'!$A$3:$A$659,FALSE),14)</f>
        <v>44</v>
      </c>
      <c r="C35" s="122" t="str">
        <f ca="1">INDEX('AI''19 Stats'!$A$3:$CM$659,MATCH('AI''19 Summary'!$A35,'AI''19 Stats'!$A$3:$A$659,FALSE),15)</f>
        <v>Bomber</v>
      </c>
      <c r="D35" s="122">
        <f ca="1">INDEX('AI''19 Stats'!$A$3:$CM$659,MATCH('AI''19 Summary'!$A35,'AI''19 Stats'!$A$3:$A$659,FALSE),16)</f>
        <v>8</v>
      </c>
      <c r="E35" s="122">
        <f ca="1">INDEX('AI''19 Stats'!$A$3:$CM$659,MATCH('AI''19 Summary'!$A35,'AI''19 Stats'!$A$3:$A$659,FALSE),17)</f>
        <v>4</v>
      </c>
      <c r="F35" s="122">
        <f ca="1">INDEX('AI''19 Stats'!$A$3:$CM$659,MATCH('AI''19 Summary'!$A35,'AI''19 Stats'!$A$3:$A$659,FALSE),18)</f>
        <v>0</v>
      </c>
      <c r="G35" s="122">
        <f ca="1">INDEX('AI''19 Stats'!$A$3:$CM$659,MATCH('AI''19 Summary'!$A35,'AI''19 Stats'!$A$3:$A$659,FALSE),19)</f>
        <v>2</v>
      </c>
      <c r="H35" s="122" t="str">
        <f ca="1">INDEX('AI''19 Stats'!$A$3:$CM$659,MATCH('AI''19 Summary'!$A35,'AI''19 Stats'!$A$3:$A$659,FALSE),20)</f>
        <v>1-4</v>
      </c>
      <c r="I35" s="122"/>
      <c r="J35" s="122"/>
      <c r="K35" s="122">
        <f ca="1">INDEX('AI''19 Stats'!$A$3:$CM$659,MATCH('AI''19 Summary'!$A35,'AI''19 Stats'!$A$3:$A$659,FALSE),23)</f>
        <v>3</v>
      </c>
      <c r="L35" s="122">
        <f ca="1">INDEX('AI''19 Stats'!$A$3:$CM$659,MATCH('AI''19 Summary'!$A35,'AI''19 Stats'!$A$3:$A$659,FALSE),24)</f>
        <v>5</v>
      </c>
      <c r="M35" s="122">
        <f ca="1">INDEX('AI''19 Stats'!$A$3:$CM$659,MATCH('AI''19 Summary'!$A35,'AI''19 Stats'!$A$3:$A$659,FALSE),25)</f>
        <v>0</v>
      </c>
      <c r="N35" s="122">
        <f ca="1">INDEX('AI''19 Stats'!$A$3:$CM$659,MATCH('AI''19 Summary'!$A35,'AI''19 Stats'!$A$3:$A$659,FALSE),26)</f>
        <v>5</v>
      </c>
      <c r="O35" s="122">
        <f>INDEX('AI''19 Stats'!$A$3:$CM$659,MATCH('AI''19 Summary'!$A35,'AI''19 Stats'!$A$3:$A$659,FALSE),27)</f>
        <v>0</v>
      </c>
      <c r="P35" s="123">
        <f ca="1">INDEX('AI''19 Stats'!$A$3:$CM$659,MATCH('AI''19 Summary'!$A35,'AI''19 Stats'!$A$3:$A$659,FALSE),28)</f>
        <v>0.74703496601370634</v>
      </c>
      <c r="Q35" s="123">
        <f ca="1">INDEX('AI''19 Stats'!$A$3:$CM$659,MATCH('AI''19 Summary'!$A35,'AI''19 Stats'!$A$3:$A$659,FALSE),29)</f>
        <v>0.61581719367651688</v>
      </c>
      <c r="R35" s="123">
        <f ca="1">INDEX('AI''19 Stats'!$A$3:$CM$659,MATCH('AI''19 Summary'!$A35,'AI''19 Stats'!$A$3:$A$659,FALSE),30)</f>
        <v>4.2839456951409876</v>
      </c>
      <c r="S35" s="124">
        <f ca="1">INDEX('AI''19 Stats'!$A$3:$CM$659,MATCH('AI''19 Summary'!$A35,'AI''19 Stats'!$A$3:$A$659,FALSE),70)</f>
        <v>95.32022555744706</v>
      </c>
      <c r="T35" s="125">
        <f ca="1">INDEX('AI''19 Stats'!$A$3:$CM$659,MATCH('AI''19 Summary'!$A35,'AI''19 Stats'!$A$3:$A$659,FALSE),72)</f>
        <v>6.5974274244776492</v>
      </c>
      <c r="U35" s="125">
        <f ca="1">INDEX('AI''19 Stats'!$A$3:$CM$659,MATCH('AI''19 Summary'!$A35,'AI''19 Stats'!$A$3:$A$659,FALSE),73)</f>
        <v>0.14994153237449204</v>
      </c>
      <c r="V35" s="125">
        <f ca="1">INDEX('AI''19 Stats'!$A$3:$CM$659,MATCH('AI''19 Summary'!$A35,'AI''19 Stats'!$A$3:$A$659,FALSE),91)</f>
        <v>1.1038449603779972</v>
      </c>
      <c r="W35" s="125">
        <f ca="1">INDEX('AI''19 Stats'!$A$3:$CN$659,MATCH('AI''19 Summary'!$A35,'AI''19 Stats'!$A$3:$A$659,FALSE),86)</f>
        <v>9.3652806395158619E-2</v>
      </c>
      <c r="X35" s="150">
        <f ca="1">INDEX('AI''19 Stats'!$A$3:$CN$659,MATCH('AI''19 Summary'!$A35,'AI''19 Stats'!$A$3:$A$659,FALSE),87)</f>
        <v>21.419728475704936</v>
      </c>
      <c r="Y35" s="125">
        <f ca="1">INDEX('AI''19 Stats'!$A$3:$CN$659,MATCH('AI''19 Summary'!$A35,'AI''19 Stats'!$A$3:$A$659,FALSE),89)</f>
        <v>2.1111111111111112</v>
      </c>
      <c r="Z35" s="125">
        <f ca="1">INDEX('AI''19 Stats'!$A$3:$CN$659,MATCH('AI''19 Summary'!$A35,'AI''19 Stats'!$A$3:$A$659,FALSE),90)</f>
        <v>0</v>
      </c>
    </row>
    <row r="36" spans="1:26" x14ac:dyDescent="0.25">
      <c r="A36" s="239" t="s">
        <v>262</v>
      </c>
      <c r="B36" s="122">
        <f ca="1">INDEX('AI''19 Stats'!$A$3:$CM$659,MATCH('AI''19 Summary'!$A36,'AI''19 Stats'!$A$3:$A$659,FALSE),14)</f>
        <v>20</v>
      </c>
      <c r="C36" s="122" t="str">
        <f ca="1">INDEX('AI''19 Stats'!$A$3:$CM$659,MATCH('AI''19 Summary'!$A36,'AI''19 Stats'!$A$3:$A$659,FALSE),15)</f>
        <v>Fighter</v>
      </c>
      <c r="D36" s="122">
        <f ca="1">INDEX('AI''19 Stats'!$A$3:$CM$659,MATCH('AI''19 Summary'!$A36,'AI''19 Stats'!$A$3:$A$659,FALSE),16)</f>
        <v>3</v>
      </c>
      <c r="E36" s="122">
        <f ca="1">INDEX('AI''19 Stats'!$A$3:$CM$659,MATCH('AI''19 Summary'!$A36,'AI''19 Stats'!$A$3:$A$659,FALSE),17)</f>
        <v>3</v>
      </c>
      <c r="F36" s="122" t="str">
        <f ca="1">INDEX('AI''19 Stats'!$A$3:$CM$659,MATCH('AI''19 Summary'!$A36,'AI''19 Stats'!$A$3:$A$659,FALSE),18)</f>
        <v>-</v>
      </c>
      <c r="G36" s="122">
        <f ca="1">INDEX('AI''19 Stats'!$A$3:$CM$659,MATCH('AI''19 Summary'!$A36,'AI''19 Stats'!$A$3:$A$659,FALSE),19)</f>
        <v>1</v>
      </c>
      <c r="H36" s="122" t="str">
        <f ca="1">INDEX('AI''19 Stats'!$A$3:$CM$659,MATCH('AI''19 Summary'!$A36,'AI''19 Stats'!$A$3:$A$659,FALSE),20)</f>
        <v>1-4</v>
      </c>
      <c r="I36" s="122"/>
      <c r="J36" s="122"/>
      <c r="K36" s="122">
        <f ca="1">INDEX('AI''19 Stats'!$A$3:$CM$659,MATCH('AI''19 Summary'!$A36,'AI''19 Stats'!$A$3:$A$659,FALSE),23)</f>
        <v>4</v>
      </c>
      <c r="L36" s="122">
        <f ca="1">INDEX('AI''19 Stats'!$A$3:$CM$659,MATCH('AI''19 Summary'!$A36,'AI''19 Stats'!$A$3:$A$659,FALSE),24)</f>
        <v>5</v>
      </c>
      <c r="M36" s="122">
        <f ca="1">INDEX('AI''19 Stats'!$A$3:$CM$659,MATCH('AI''19 Summary'!$A36,'AI''19 Stats'!$A$3:$A$659,FALSE),25)</f>
        <v>0</v>
      </c>
      <c r="N36" s="122">
        <f ca="1">INDEX('AI''19 Stats'!$A$3:$CM$659,MATCH('AI''19 Summary'!$A36,'AI''19 Stats'!$A$3:$A$659,FALSE),26)</f>
        <v>4</v>
      </c>
      <c r="O36" s="122">
        <f ca="1">INDEX('AI''19 Stats'!$A$3:$CM$659,MATCH('AI''19 Summary'!$A36,'AI''19 Stats'!$A$3:$A$659,FALSE),27)</f>
        <v>0</v>
      </c>
      <c r="P36" s="123">
        <f ca="1">INDEX('AI''19 Stats'!$A$3:$CM$659,MATCH('AI''19 Summary'!$A36,'AI''19 Stats'!$A$3:$A$659,FALSE),28)</f>
        <v>0.65071741503152469</v>
      </c>
      <c r="Q36" s="123">
        <f ca="1">INDEX('AI''19 Stats'!$A$3:$CM$659,MATCH('AI''19 Summary'!$A36,'AI''19 Stats'!$A$3:$A$659,FALSE),29)</f>
        <v>0.96899228816109351</v>
      </c>
      <c r="R36" s="123">
        <f ca="1">INDEX('AI''19 Stats'!$A$3:$CM$659,MATCH('AI''19 Summary'!$A36,'AI''19 Stats'!$A$3:$A$659,FALSE),30)</f>
        <v>2.5278059691158967</v>
      </c>
      <c r="S36" s="124">
        <f ca="1">INDEX('AI''19 Stats'!$A$3:$CM$659,MATCH('AI''19 Summary'!$A36,'AI''19 Stats'!$A$3:$A$659,FALSE),70)</f>
        <v>67.200370225492691</v>
      </c>
      <c r="T36" s="125">
        <f ca="1">INDEX('AI''19 Stats'!$A$3:$CM$659,MATCH('AI''19 Summary'!$A36,'AI''19 Stats'!$A$3:$A$659,FALSE),72)</f>
        <v>2.9769239040583346</v>
      </c>
      <c r="U36" s="125">
        <f ca="1">INDEX('AI''19 Stats'!$A$3:$CM$659,MATCH('AI''19 Summary'!$A36,'AI''19 Stats'!$A$3:$A$659,FALSE),73)</f>
        <v>0.14884619520291673</v>
      </c>
      <c r="V36" s="125">
        <f ca="1">INDEX('AI''19 Stats'!$A$3:$CM$659,MATCH('AI''19 Summary'!$A36,'AI''19 Stats'!$A$3:$A$659,FALSE),91)</f>
        <v>1.095781267833237</v>
      </c>
      <c r="W36" s="125">
        <f ca="1">INDEX('AI''19 Stats'!$A$3:$CN$659,MATCH('AI''19 Summary'!$A36,'AI''19 Stats'!$A$3:$A$659,FALSE),86)</f>
        <v>8.2244368296217715E-2</v>
      </c>
      <c r="X36" s="150">
        <f ca="1">INDEX('AI''19 Stats'!$A$3:$CN$659,MATCH('AI''19 Summary'!$A36,'AI''19 Stats'!$A$3:$A$659,FALSE),87)</f>
        <v>12.639029845579483</v>
      </c>
      <c r="Y36" s="125">
        <f ca="1">INDEX('AI''19 Stats'!$A$3:$CN$659,MATCH('AI''19 Summary'!$A36,'AI''19 Stats'!$A$3:$A$659,FALSE),89)</f>
        <v>3</v>
      </c>
      <c r="Z36" s="125">
        <f ca="1">INDEX('AI''19 Stats'!$A$3:$CN$659,MATCH('AI''19 Summary'!$A36,'AI''19 Stats'!$A$3:$A$659,FALSE),90)</f>
        <v>0</v>
      </c>
    </row>
    <row r="37" spans="1:26" x14ac:dyDescent="0.25">
      <c r="A37" s="239" t="s">
        <v>144</v>
      </c>
      <c r="B37" s="122">
        <f ca="1">INDEX('AI''19 Stats'!$A$3:$CM$659,MATCH('AI''19 Summary'!$A37,'AI''19 Stats'!$A$3:$A$659,FALSE),14)</f>
        <v>28</v>
      </c>
      <c r="C37" s="122" t="str">
        <f ca="1">INDEX('AI''19 Stats'!$A$3:$CM$659,MATCH('AI''19 Summary'!$A37,'AI''19 Stats'!$A$3:$A$659,FALSE),15)</f>
        <v>Bomber</v>
      </c>
      <c r="D37" s="122">
        <f ca="1">INDEX('AI''19 Stats'!$A$3:$CM$659,MATCH('AI''19 Summary'!$A37,'AI''19 Stats'!$A$3:$A$659,FALSE),16)</f>
        <v>5</v>
      </c>
      <c r="E37" s="122" t="str">
        <f ca="1">INDEX('AI''19 Stats'!$A$3:$CM$659,MATCH('AI''19 Summary'!$A37,'AI''19 Stats'!$A$3:$A$659,FALSE),17)</f>
        <v>-</v>
      </c>
      <c r="F37" s="122" t="str">
        <f ca="1">INDEX('AI''19 Stats'!$A$3:$CM$659,MATCH('AI''19 Summary'!$A37,'AI''19 Stats'!$A$3:$A$659,FALSE),18)</f>
        <v>-</v>
      </c>
      <c r="G37" s="122">
        <f ca="1">INDEX('AI''19 Stats'!$A$3:$CM$659,MATCH('AI''19 Summary'!$A37,'AI''19 Stats'!$A$3:$A$659,FALSE),19)</f>
        <v>2</v>
      </c>
      <c r="H37" s="122" t="str">
        <f ca="1">INDEX('AI''19 Stats'!$A$3:$CM$659,MATCH('AI''19 Summary'!$A37,'AI''19 Stats'!$A$3:$A$659,FALSE),20)</f>
        <v>1-4</v>
      </c>
      <c r="I37" s="122"/>
      <c r="J37" s="122"/>
      <c r="K37" s="122">
        <f ca="1">INDEX('AI''19 Stats'!$A$3:$CM$659,MATCH('AI''19 Summary'!$A37,'AI''19 Stats'!$A$3:$A$659,FALSE),23)</f>
        <v>4</v>
      </c>
      <c r="L37" s="122">
        <f ca="1">INDEX('AI''19 Stats'!$A$3:$CM$659,MATCH('AI''19 Summary'!$A37,'AI''19 Stats'!$A$3:$A$659,FALSE),24)</f>
        <v>6</v>
      </c>
      <c r="M37" s="122">
        <f ca="1">INDEX('AI''19 Stats'!$A$3:$CM$659,MATCH('AI''19 Summary'!$A37,'AI''19 Stats'!$A$3:$A$659,FALSE),25)</f>
        <v>1</v>
      </c>
      <c r="N37" s="122">
        <f ca="1">INDEX('AI''19 Stats'!$A$3:$CM$659,MATCH('AI''19 Summary'!$A37,'AI''19 Stats'!$A$3:$A$659,FALSE),26)</f>
        <v>5</v>
      </c>
      <c r="O37" s="122" t="str">
        <f ca="1">INDEX('AI''19 Stats'!$A$3:$CM$659,MATCH('AI''19 Summary'!$A37,'AI''19 Stats'!$A$3:$A$659,FALSE),27)</f>
        <v>Rocket Boosters</v>
      </c>
      <c r="P37" s="123">
        <f ca="1">INDEX('AI''19 Stats'!$A$3:$CM$659,MATCH('AI''19 Summary'!$A37,'AI''19 Stats'!$A$3:$A$659,FALSE),28)</f>
        <v>0.75242728065260123</v>
      </c>
      <c r="Q37" s="123">
        <f ca="1">INDEX('AI''19 Stats'!$A$3:$CM$659,MATCH('AI''19 Summary'!$A37,'AI''19 Stats'!$A$3:$A$659,FALSE),29)</f>
        <v>0.87055536721553084</v>
      </c>
      <c r="R37" s="123">
        <f ca="1">INDEX('AI''19 Stats'!$A$3:$CM$659,MATCH('AI''19 Summary'!$A37,'AI''19 Stats'!$A$3:$A$659,FALSE),30)</f>
        <v>3.7850233357196994</v>
      </c>
      <c r="S37" s="124">
        <f ca="1">INDEX('AI''19 Stats'!$A$3:$CM$659,MATCH('AI''19 Summary'!$A37,'AI''19 Stats'!$A$3:$A$659,FALSE),70)</f>
        <v>80.202915169952689</v>
      </c>
      <c r="T37" s="125">
        <f ca="1">INDEX('AI''19 Stats'!$A$3:$CM$659,MATCH('AI''19 Summary'!$A37,'AI''19 Stats'!$A$3:$A$659,FALSE),72)</f>
        <v>4.1373942541278144</v>
      </c>
      <c r="U37" s="125">
        <f ca="1">INDEX('AI''19 Stats'!$A$3:$CM$659,MATCH('AI''19 Summary'!$A37,'AI''19 Stats'!$A$3:$A$659,FALSE),73)</f>
        <v>0.1477640805045648</v>
      </c>
      <c r="V37" s="125">
        <f ca="1">INDEX('AI''19 Stats'!$A$3:$CM$659,MATCH('AI''19 Summary'!$A37,'AI''19 Stats'!$A$3:$A$659,FALSE),91)</f>
        <v>1.0878149169669313</v>
      </c>
      <c r="W37" s="125">
        <f ca="1">INDEX('AI''19 Stats'!$A$3:$CN$659,MATCH('AI''19 Summary'!$A37,'AI''19 Stats'!$A$3:$A$659,FALSE),86)</f>
        <v>7.5318414928861557E-2</v>
      </c>
      <c r="X37" s="150">
        <f ca="1">INDEX('AI''19 Stats'!$A$3:$CN$659,MATCH('AI''19 Summary'!$A37,'AI''19 Stats'!$A$3:$A$659,FALSE),87)</f>
        <v>22.710140014318196</v>
      </c>
      <c r="Y37" s="125">
        <f ca="1">INDEX('AI''19 Stats'!$A$3:$CN$659,MATCH('AI''19 Summary'!$A37,'AI''19 Stats'!$A$3:$A$659,FALSE),89)</f>
        <v>1.1666666666666667</v>
      </c>
      <c r="Z37" s="125">
        <f ca="1">INDEX('AI''19 Stats'!$A$3:$CN$659,MATCH('AI''19 Summary'!$A37,'AI''19 Stats'!$A$3:$A$659,FALSE),90)</f>
        <v>0</v>
      </c>
    </row>
    <row r="38" spans="1:26" x14ac:dyDescent="0.25">
      <c r="A38" s="239" t="s">
        <v>336</v>
      </c>
      <c r="B38" s="122">
        <f ca="1">INDEX('AI''19 Stats'!$A$3:$CM$659,MATCH('AI''19 Summary'!$A38,'AI''19 Stats'!$A$3:$A$659,FALSE),14)</f>
        <v>36</v>
      </c>
      <c r="C38" s="122" t="str">
        <f ca="1">INDEX('AI''19 Stats'!$A$3:$CM$659,MATCH('AI''19 Summary'!$A38,'AI''19 Stats'!$A$3:$A$659,FALSE),15)</f>
        <v>Bomber</v>
      </c>
      <c r="D38" s="122">
        <f ca="1">INDEX('AI''19 Stats'!$A$3:$CM$659,MATCH('AI''19 Summary'!$A38,'AI''19 Stats'!$A$3:$A$659,FALSE),16)</f>
        <v>6</v>
      </c>
      <c r="E38" s="122">
        <f ca="1">INDEX('AI''19 Stats'!$A$3:$CM$659,MATCH('AI''19 Summary'!$A38,'AI''19 Stats'!$A$3:$A$659,FALSE),17)</f>
        <v>3</v>
      </c>
      <c r="F38" s="122">
        <f ca="1">INDEX('AI''19 Stats'!$A$3:$CM$659,MATCH('AI''19 Summary'!$A38,'AI''19 Stats'!$A$3:$A$659,FALSE),18)</f>
        <v>0</v>
      </c>
      <c r="G38" s="122">
        <f ca="1">INDEX('AI''19 Stats'!$A$3:$CM$659,MATCH('AI''19 Summary'!$A38,'AI''19 Stats'!$A$3:$A$659,FALSE),19)</f>
        <v>1</v>
      </c>
      <c r="H38" s="122" t="str">
        <f ca="1">INDEX('AI''19 Stats'!$A$3:$CM$659,MATCH('AI''19 Summary'!$A38,'AI''19 Stats'!$A$3:$A$659,FALSE),20)</f>
        <v>1-3</v>
      </c>
      <c r="I38" s="122"/>
      <c r="J38" s="122"/>
      <c r="K38" s="122">
        <f ca="1">INDEX('AI''19 Stats'!$A$3:$CM$659,MATCH('AI''19 Summary'!$A38,'AI''19 Stats'!$A$3:$A$659,FALSE),23)</f>
        <v>5</v>
      </c>
      <c r="L38" s="122">
        <f ca="1">INDEX('AI''19 Stats'!$A$3:$CM$659,MATCH('AI''19 Summary'!$A38,'AI''19 Stats'!$A$3:$A$659,FALSE),24)</f>
        <v>4</v>
      </c>
      <c r="M38" s="122">
        <f ca="1">INDEX('AI''19 Stats'!$A$3:$CM$659,MATCH('AI''19 Summary'!$A38,'AI''19 Stats'!$A$3:$A$659,FALSE),25)</f>
        <v>2</v>
      </c>
      <c r="N38" s="122">
        <f ca="1">INDEX('AI''19 Stats'!$A$3:$CM$659,MATCH('AI''19 Summary'!$A38,'AI''19 Stats'!$A$3:$A$659,FALSE),26)</f>
        <v>4</v>
      </c>
      <c r="O38" s="122">
        <f ca="1">INDEX('AI''19 Stats'!$A$3:$CM$659,MATCH('AI''19 Summary'!$A38,'AI''19 Stats'!$A$3:$A$659,FALSE),27)</f>
        <v>0</v>
      </c>
      <c r="P38" s="123">
        <f ca="1">INDEX('AI''19 Stats'!$A$3:$CM$659,MATCH('AI''19 Summary'!$A38,'AI''19 Stats'!$A$3:$A$659,FALSE),28)</f>
        <v>0.5386419660981433</v>
      </c>
      <c r="Q38" s="123">
        <f ca="1">INDEX('AI''19 Stats'!$A$3:$CM$659,MATCH('AI''19 Summary'!$A38,'AI''19 Stats'!$A$3:$A$659,FALSE),29)</f>
        <v>0.51614734616267066</v>
      </c>
      <c r="R38" s="123">
        <f ca="1">INDEX('AI''19 Stats'!$A$3:$CM$659,MATCH('AI''19 Summary'!$A38,'AI''19 Stats'!$A$3:$A$659,FALSE),30)</f>
        <v>2.6929426756313251</v>
      </c>
      <c r="S38" s="124">
        <f ca="1">INDEX('AI''19 Stats'!$A$3:$CM$659,MATCH('AI''19 Summary'!$A38,'AI''19 Stats'!$A$3:$A$659,FALSE),70)</f>
        <v>86.853478247223123</v>
      </c>
      <c r="T38" s="125">
        <f ca="1">INDEX('AI''19 Stats'!$A$3:$CM$659,MATCH('AI''19 Summary'!$A38,'AI''19 Stats'!$A$3:$A$659,FALSE),72)</f>
        <v>5.2833613449374059</v>
      </c>
      <c r="U38" s="125">
        <f ca="1">INDEX('AI''19 Stats'!$A$3:$CM$659,MATCH('AI''19 Summary'!$A38,'AI''19 Stats'!$A$3:$A$659,FALSE),73)</f>
        <v>0.14676003735937238</v>
      </c>
      <c r="V38" s="125">
        <f ca="1">INDEX('AI''19 Stats'!$A$3:$CM$659,MATCH('AI''19 Summary'!$A38,'AI''19 Stats'!$A$3:$A$659,FALSE),91)</f>
        <v>1.0804233160657573</v>
      </c>
      <c r="W38" s="125">
        <f ca="1">INDEX('AI''19 Stats'!$A$3:$CN$659,MATCH('AI''19 Summary'!$A38,'AI''19 Stats'!$A$3:$A$659,FALSE),86)</f>
        <v>0.10354917945388563</v>
      </c>
      <c r="X38" s="150">
        <f ca="1">INDEX('AI''19 Stats'!$A$3:$CN$659,MATCH('AI''19 Summary'!$A38,'AI''19 Stats'!$A$3:$A$659,FALSE),87)</f>
        <v>10.7717707025253</v>
      </c>
      <c r="Y38" s="125">
        <f ca="1">INDEX('AI''19 Stats'!$A$3:$CN$659,MATCH('AI''19 Summary'!$A38,'AI''19 Stats'!$A$3:$A$659,FALSE),89)</f>
        <v>3.5555555555555558</v>
      </c>
      <c r="Z38" s="125">
        <f ca="1">INDEX('AI''19 Stats'!$A$3:$CN$659,MATCH('AI''19 Summary'!$A38,'AI''19 Stats'!$A$3:$A$659,FALSE),90)</f>
        <v>0</v>
      </c>
    </row>
    <row r="39" spans="1:26" x14ac:dyDescent="0.25">
      <c r="A39" s="239" t="s">
        <v>337</v>
      </c>
      <c r="B39" s="122">
        <f ca="1">INDEX('AI''19 Stats'!$A$3:$CM$659,MATCH('AI''19 Summary'!$A39,'AI''19 Stats'!$A$3:$A$659,FALSE),14)</f>
        <v>38</v>
      </c>
      <c r="C39" s="122" t="str">
        <f ca="1">INDEX('AI''19 Stats'!$A$3:$CM$659,MATCH('AI''19 Summary'!$A39,'AI''19 Stats'!$A$3:$A$659,FALSE),15)</f>
        <v>Bomber</v>
      </c>
      <c r="D39" s="122">
        <f ca="1">INDEX('AI''19 Stats'!$A$3:$CM$659,MATCH('AI''19 Summary'!$A39,'AI''19 Stats'!$A$3:$A$659,FALSE),16)</f>
        <v>6</v>
      </c>
      <c r="E39" s="122">
        <f ca="1">INDEX('AI''19 Stats'!$A$3:$CM$659,MATCH('AI''19 Summary'!$A39,'AI''19 Stats'!$A$3:$A$659,FALSE),17)</f>
        <v>3</v>
      </c>
      <c r="F39" s="122">
        <f ca="1">INDEX('AI''19 Stats'!$A$3:$CM$659,MATCH('AI''19 Summary'!$A39,'AI''19 Stats'!$A$3:$A$659,FALSE),18)</f>
        <v>0</v>
      </c>
      <c r="G39" s="122">
        <f ca="1">INDEX('AI''19 Stats'!$A$3:$CM$659,MATCH('AI''19 Summary'!$A39,'AI''19 Stats'!$A$3:$A$659,FALSE),19)</f>
        <v>1</v>
      </c>
      <c r="H39" s="122" t="str">
        <f ca="1">INDEX('AI''19 Stats'!$A$3:$CM$659,MATCH('AI''19 Summary'!$A39,'AI''19 Stats'!$A$3:$A$659,FALSE),20)</f>
        <v>1-3</v>
      </c>
      <c r="I39" s="122"/>
      <c r="J39" s="122"/>
      <c r="K39" s="122">
        <f ca="1">INDEX('AI''19 Stats'!$A$3:$CM$659,MATCH('AI''19 Summary'!$A39,'AI''19 Stats'!$A$3:$A$659,FALSE),23)</f>
        <v>5</v>
      </c>
      <c r="L39" s="122">
        <f>INDEX('AI''19 Stats'!$A$3:$CM$659,MATCH('AI''19 Summary'!$A39,'AI''19 Stats'!$A$3:$A$659,FALSE),24)</f>
        <v>5</v>
      </c>
      <c r="M39" s="122">
        <f ca="1">INDEX('AI''19 Stats'!$A$3:$CM$659,MATCH('AI''19 Summary'!$A39,'AI''19 Stats'!$A$3:$A$659,FALSE),25)</f>
        <v>2</v>
      </c>
      <c r="N39" s="122">
        <f ca="1">INDEX('AI''19 Stats'!$A$3:$CM$659,MATCH('AI''19 Summary'!$A39,'AI''19 Stats'!$A$3:$A$659,FALSE),26)</f>
        <v>4</v>
      </c>
      <c r="O39" s="122">
        <f ca="1">INDEX('AI''19 Stats'!$A$3:$CM$659,MATCH('AI''19 Summary'!$A39,'AI''19 Stats'!$A$3:$A$659,FALSE),27)</f>
        <v>0</v>
      </c>
      <c r="P39" s="123">
        <f ca="1">INDEX('AI''19 Stats'!$A$3:$CM$659,MATCH('AI''19 Summary'!$A39,'AI''19 Stats'!$A$3:$A$659,FALSE),28)</f>
        <v>0.57718484016995586</v>
      </c>
      <c r="Q39" s="123">
        <f ca="1">INDEX('AI''19 Stats'!$A$3:$CM$659,MATCH('AI''19 Summary'!$A39,'AI''19 Stats'!$A$3:$A$659,FALSE),29)</f>
        <v>0.53110159526407852</v>
      </c>
      <c r="R39" s="123">
        <f ca="1">INDEX('AI''19 Stats'!$A$3:$CM$659,MATCH('AI''19 Summary'!$A39,'AI''19 Stats'!$A$3:$A$659,FALSE),30)</f>
        <v>2.7709648448560618</v>
      </c>
      <c r="S39" s="124">
        <f ca="1">INDEX('AI''19 Stats'!$A$3:$CM$659,MATCH('AI''19 Summary'!$A39,'AI''19 Stats'!$A$3:$A$659,FALSE),70)</f>
        <v>87.667617454381002</v>
      </c>
      <c r="T39" s="125">
        <f ca="1">INDEX('AI''19 Stats'!$A$3:$CM$659,MATCH('AI''19 Summary'!$A39,'AI''19 Stats'!$A$3:$A$659,FALSE),72)</f>
        <v>5.4660672810411386</v>
      </c>
      <c r="U39" s="125">
        <f ca="1">INDEX('AI''19 Stats'!$A$3:$CM$659,MATCH('AI''19 Summary'!$A39,'AI''19 Stats'!$A$3:$A$659,FALSE),73)</f>
        <v>0.14384387581687208</v>
      </c>
      <c r="V39" s="125">
        <f ca="1">INDEX('AI''19 Stats'!$A$3:$CM$659,MATCH('AI''19 Summary'!$A39,'AI''19 Stats'!$A$3:$A$659,FALSE),91)</f>
        <v>1.0589550132455796</v>
      </c>
      <c r="W39" s="125">
        <f ca="1">INDEX('AI''19 Stats'!$A$3:$CN$659,MATCH('AI''19 Summary'!$A39,'AI''19 Stats'!$A$3:$A$659,FALSE),86)</f>
        <v>0.10608849361273898</v>
      </c>
      <c r="X39" s="150">
        <f ca="1">INDEX('AI''19 Stats'!$A$3:$CN$659,MATCH('AI''19 Summary'!$A39,'AI''19 Stats'!$A$3:$A$659,FALSE),87)</f>
        <v>13.854824224280309</v>
      </c>
      <c r="Y39" s="125">
        <f ca="1">INDEX('AI''19 Stats'!$A$3:$CN$659,MATCH('AI''19 Summary'!$A39,'AI''19 Stats'!$A$3:$A$659,FALSE),89)</f>
        <v>3.5555555555555558</v>
      </c>
      <c r="Z39" s="125">
        <f ca="1">INDEX('AI''19 Stats'!$A$3:$CN$659,MATCH('AI''19 Summary'!$A39,'AI''19 Stats'!$A$3:$A$659,FALSE),90)</f>
        <v>0</v>
      </c>
    </row>
    <row r="40" spans="1:26" x14ac:dyDescent="0.25">
      <c r="A40" s="239" t="s">
        <v>680</v>
      </c>
      <c r="B40" s="122">
        <f ca="1">INDEX('AI''19 Stats'!$A$3:$CM$659,MATCH('AI''19 Summary'!$A40,'AI''19 Stats'!$A$3:$A$659,FALSE),14)</f>
        <v>43</v>
      </c>
      <c r="C40" s="122" t="str">
        <f ca="1">INDEX('AI''19 Stats'!$A$3:$CM$659,MATCH('AI''19 Summary'!$A40,'AI''19 Stats'!$A$3:$A$659,FALSE),15)</f>
        <v>Bomber</v>
      </c>
      <c r="D40" s="122">
        <f ca="1">INDEX('AI''19 Stats'!$A$3:$CM$659,MATCH('AI''19 Summary'!$A40,'AI''19 Stats'!$A$3:$A$659,FALSE),16)</f>
        <v>6.166666666666667</v>
      </c>
      <c r="E40" s="122">
        <f ca="1">INDEX('AI''19 Stats'!$A$3:$CM$659,MATCH('AI''19 Summary'!$A40,'AI''19 Stats'!$A$3:$A$659,FALSE),17)</f>
        <v>0</v>
      </c>
      <c r="F40" s="122">
        <f ca="1">INDEX('AI''19 Stats'!$A$3:$CM$659,MATCH('AI''19 Summary'!$A40,'AI''19 Stats'!$A$3:$A$659,FALSE),18)</f>
        <v>0</v>
      </c>
      <c r="G40" s="122">
        <f ca="1">INDEX('AI''19 Stats'!$A$3:$CM$659,MATCH('AI''19 Summary'!$A40,'AI''19 Stats'!$A$3:$A$659,FALSE),19)</f>
        <v>2</v>
      </c>
      <c r="H40" s="122" t="str">
        <f ca="1">INDEX('AI''19 Stats'!$A$3:$CM$659,MATCH('AI''19 Summary'!$A40,'AI''19 Stats'!$A$3:$A$659,FALSE),20)</f>
        <v>1-6</v>
      </c>
      <c r="I40" s="122"/>
      <c r="J40" s="122"/>
      <c r="K40" s="122">
        <f ca="1">INDEX('AI''19 Stats'!$A$3:$CM$659,MATCH('AI''19 Summary'!$A40,'AI''19 Stats'!$A$3:$A$659,FALSE),23)</f>
        <v>4</v>
      </c>
      <c r="L40" s="122">
        <f ca="1">INDEX('AI''19 Stats'!$A$3:$CM$659,MATCH('AI''19 Summary'!$A40,'AI''19 Stats'!$A$3:$A$659,FALSE),24)</f>
        <v>8</v>
      </c>
      <c r="M40" s="122">
        <f ca="1">INDEX('AI''19 Stats'!$A$3:$CM$659,MATCH('AI''19 Summary'!$A40,'AI''19 Stats'!$A$3:$A$659,FALSE),25)</f>
        <v>1</v>
      </c>
      <c r="N40" s="122">
        <f ca="1">INDEX('AI''19 Stats'!$A$3:$CM$659,MATCH('AI''19 Summary'!$A40,'AI''19 Stats'!$A$3:$A$659,FALSE),26)</f>
        <v>5</v>
      </c>
      <c r="O40" s="122" t="str">
        <f ca="1">INDEX('AI''19 Stats'!$A$3:$CM$659,MATCH('AI''19 Summary'!$A40,'AI''19 Stats'!$A$3:$A$659,FALSE),27)</f>
        <v>Rocket Boosters, Jink</v>
      </c>
      <c r="P40" s="123">
        <f ca="1">INDEX('AI''19 Stats'!$A$3:$CM$659,MATCH('AI''19 Summary'!$A40,'AI''19 Stats'!$A$3:$A$659,FALSE),28)</f>
        <v>0.86543882556774443</v>
      </c>
      <c r="Q40" s="123">
        <f ca="1">INDEX('AI''19 Stats'!$A$3:$CM$659,MATCH('AI''19 Summary'!$A40,'AI''19 Stats'!$A$3:$A$659,FALSE),29)</f>
        <v>0.72583084594478831</v>
      </c>
      <c r="R40" s="123">
        <f ca="1">INDEX('AI''19 Stats'!$A$3:$CM$659,MATCH('AI''19 Summary'!$A40,'AI''19 Stats'!$A$3:$A$659,FALSE),30)</f>
        <v>3.8921364202836477</v>
      </c>
      <c r="S40" s="124">
        <f ca="1">INDEX('AI''19 Stats'!$A$3:$CM$659,MATCH('AI''19 Summary'!$A40,'AI''19 Stats'!$A$3:$A$659,FALSE),70)</f>
        <v>77.774221161636092</v>
      </c>
      <c r="T40" s="125">
        <f ca="1">INDEX('AI''19 Stats'!$A$3:$CM$659,MATCH('AI''19 Summary'!$A40,'AI''19 Stats'!$A$3:$A$659,FALSE),72)</f>
        <v>6.1434566764095617</v>
      </c>
      <c r="U40" s="125">
        <f ca="1">INDEX('AI''19 Stats'!$A$3:$CM$659,MATCH('AI''19 Summary'!$A40,'AI''19 Stats'!$A$3:$A$659,FALSE),73)</f>
        <v>0.14287108549789679</v>
      </c>
      <c r="V40" s="125">
        <f ca="1">INDEX('AI''19 Stats'!$A$3:$CM$659,MATCH('AI''19 Summary'!$A40,'AI''19 Stats'!$A$3:$A$659,FALSE),91)</f>
        <v>1.051793490523353</v>
      </c>
      <c r="W40" s="125">
        <f ca="1">INDEX('AI''19 Stats'!$A$3:$CN$659,MATCH('AI''19 Summary'!$A40,'AI''19 Stats'!$A$3:$A$659,FALSE),86)</f>
        <v>0.13926226242975606</v>
      </c>
      <c r="X40" s="150">
        <f ca="1">INDEX('AI''19 Stats'!$A$3:$CN$659,MATCH('AI''19 Summary'!$A40,'AI''19 Stats'!$A$3:$A$659,FALSE),87)</f>
        <v>31.137091362269182</v>
      </c>
      <c r="Y40" s="125">
        <f ca="1">INDEX('AI''19 Stats'!$A$3:$CN$659,MATCH('AI''19 Summary'!$A40,'AI''19 Stats'!$A$3:$A$659,FALSE),89)</f>
        <v>3.5555555555555554</v>
      </c>
      <c r="Z40" s="125">
        <f ca="1">INDEX('AI''19 Stats'!$A$3:$CN$659,MATCH('AI''19 Summary'!$A40,'AI''19 Stats'!$A$3:$A$659,FALSE),90)</f>
        <v>2.6666666666666665</v>
      </c>
    </row>
    <row r="41" spans="1:26" x14ac:dyDescent="0.25">
      <c r="A41" s="239" t="s">
        <v>565</v>
      </c>
      <c r="B41" s="122">
        <f ca="1">INDEX('AI''19 Stats'!$A$3:$CM$659,MATCH('AI''19 Summary'!$A41,'AI''19 Stats'!$A$3:$A$659,FALSE),14)</f>
        <v>31</v>
      </c>
      <c r="C41" s="122" t="str">
        <f ca="1">INDEX('AI''19 Stats'!$A$3:$CM$659,MATCH('AI''19 Summary'!$A41,'AI''19 Stats'!$A$3:$A$659,FALSE),15)</f>
        <v>Fighter</v>
      </c>
      <c r="D41" s="122">
        <f ca="1">INDEX('AI''19 Stats'!$A$3:$CM$659,MATCH('AI''19 Summary'!$A41,'AI''19 Stats'!$A$3:$A$659,FALSE),16)</f>
        <v>3</v>
      </c>
      <c r="E41" s="122">
        <f ca="1">INDEX('AI''19 Stats'!$A$3:$CM$659,MATCH('AI''19 Summary'!$A41,'AI''19 Stats'!$A$3:$A$659,FALSE),17)</f>
        <v>0</v>
      </c>
      <c r="F41" s="122">
        <f ca="1">INDEX('AI''19 Stats'!$A$3:$CM$659,MATCH('AI''19 Summary'!$A41,'AI''19 Stats'!$A$3:$A$659,FALSE),18)</f>
        <v>0</v>
      </c>
      <c r="G41" s="122">
        <f ca="1">INDEX('AI''19 Stats'!$A$3:$CM$659,MATCH('AI''19 Summary'!$A41,'AI''19 Stats'!$A$3:$A$659,FALSE),19)</f>
        <v>2</v>
      </c>
      <c r="H41" s="122" t="str">
        <f ca="1">INDEX('AI''19 Stats'!$A$3:$CM$659,MATCH('AI''19 Summary'!$A41,'AI''19 Stats'!$A$3:$A$659,FALSE),20)</f>
        <v>1-7</v>
      </c>
      <c r="I41" s="122"/>
      <c r="J41" s="122"/>
      <c r="K41" s="122">
        <f ca="1">INDEX('AI''19 Stats'!$A$3:$CM$659,MATCH('AI''19 Summary'!$A41,'AI''19 Stats'!$A$3:$A$659,FALSE),23)</f>
        <v>3</v>
      </c>
      <c r="L41" s="122">
        <f ca="1">INDEX('AI''19 Stats'!$A$3:$CM$659,MATCH('AI''19 Summary'!$A41,'AI''19 Stats'!$A$3:$A$659,FALSE),24)</f>
        <v>7</v>
      </c>
      <c r="M41" s="122">
        <f ca="1">INDEX('AI''19 Stats'!$A$3:$CM$659,MATCH('AI''19 Summary'!$A41,'AI''19 Stats'!$A$3:$A$659,FALSE),25)</f>
        <v>2</v>
      </c>
      <c r="N41" s="122">
        <f ca="1">INDEX('AI''19 Stats'!$A$3:$CM$659,MATCH('AI''19 Summary'!$A41,'AI''19 Stats'!$A$3:$A$659,FALSE),26)</f>
        <v>5</v>
      </c>
      <c r="O41" s="122">
        <f>INDEX('AI''19 Stats'!$A$3:$CM$659,MATCH('AI''19 Summary'!$A41,'AI''19 Stats'!$A$3:$A$659,FALSE),27)</f>
        <v>0</v>
      </c>
      <c r="P41" s="123">
        <f ca="1">INDEX('AI''19 Stats'!$A$3:$CM$659,MATCH('AI''19 Summary'!$A41,'AI''19 Stats'!$A$3:$A$659,FALSE),28)</f>
        <v>0.85064444609690648</v>
      </c>
      <c r="Q41" s="123">
        <f ca="1">INDEX('AI''19 Stats'!$A$3:$CM$659,MATCH('AI''19 Summary'!$A41,'AI''19 Stats'!$A$3:$A$659,FALSE),29)</f>
        <v>0.91185794832384004</v>
      </c>
      <c r="R41" s="123">
        <f ca="1">INDEX('AI''19 Stats'!$A$3:$CM$659,MATCH('AI''19 Summary'!$A41,'AI''19 Stats'!$A$3:$A$659,FALSE),30)</f>
        <v>2.3787598651926265</v>
      </c>
      <c r="S41" s="124">
        <f ca="1">INDEX('AI''19 Stats'!$A$3:$CM$659,MATCH('AI''19 Summary'!$A41,'AI''19 Stats'!$A$3:$A$659,FALSE),70)</f>
        <v>74.365164890051759</v>
      </c>
      <c r="T41" s="125">
        <f ca="1">INDEX('AI''19 Stats'!$A$3:$CM$659,MATCH('AI''19 Summary'!$A41,'AI''19 Stats'!$A$3:$A$659,FALSE),72)</f>
        <v>4.4086376978991577</v>
      </c>
      <c r="U41" s="125">
        <f ca="1">INDEX('AI''19 Stats'!$A$3:$CM$659,MATCH('AI''19 Summary'!$A41,'AI''19 Stats'!$A$3:$A$659,FALSE),73)</f>
        <v>0.14221411928706959</v>
      </c>
      <c r="V41" s="125">
        <f ca="1">INDEX('AI''19 Stats'!$A$3:$CM$659,MATCH('AI''19 Summary'!$A41,'AI''19 Stats'!$A$3:$A$659,FALSE),91)</f>
        <v>1.046957013067934</v>
      </c>
      <c r="W41" s="125">
        <f ca="1">INDEX('AI''19 Stats'!$A$3:$CN$659,MATCH('AI''19 Summary'!$A41,'AI''19 Stats'!$A$3:$A$659,FALSE),86)</f>
        <v>5.1617226070427229E-2</v>
      </c>
      <c r="X41" s="150">
        <f ca="1">INDEX('AI''19 Stats'!$A$3:$CN$659,MATCH('AI''19 Summary'!$A41,'AI''19 Stats'!$A$3:$A$659,FALSE),87)</f>
        <v>16.651319056348385</v>
      </c>
      <c r="Y41" s="125">
        <f ca="1">INDEX('AI''19 Stats'!$A$3:$CN$659,MATCH('AI''19 Summary'!$A41,'AI''19 Stats'!$A$3:$A$659,FALSE),89)</f>
        <v>1.5555555555555554</v>
      </c>
      <c r="Z41" s="125">
        <f ca="1">INDEX('AI''19 Stats'!$A$3:$CN$659,MATCH('AI''19 Summary'!$A41,'AI''19 Stats'!$A$3:$A$659,FALSE),90)</f>
        <v>0</v>
      </c>
    </row>
    <row r="42" spans="1:26" x14ac:dyDescent="0.25">
      <c r="A42" s="239" t="s">
        <v>167</v>
      </c>
      <c r="B42" s="122">
        <f ca="1">INDEX('AI''19 Stats'!$A$3:$CM$659,MATCH('AI''19 Summary'!$A42,'AI''19 Stats'!$A$3:$A$659,FALSE),14)</f>
        <v>36</v>
      </c>
      <c r="C42" s="122" t="str">
        <f ca="1">INDEX('AI''19 Stats'!$A$3:$CM$659,MATCH('AI''19 Summary'!$A42,'AI''19 Stats'!$A$3:$A$659,FALSE),15)</f>
        <v>Bomber</v>
      </c>
      <c r="D42" s="122">
        <f ca="1">INDEX('AI''19 Stats'!$A$3:$CM$659,MATCH('AI''19 Summary'!$A42,'AI''19 Stats'!$A$3:$A$659,FALSE),16)</f>
        <v>6</v>
      </c>
      <c r="E42" s="122" t="str">
        <f ca="1">INDEX('AI''19 Stats'!$A$3:$CM$659,MATCH('AI''19 Summary'!$A42,'AI''19 Stats'!$A$3:$A$659,FALSE),17)</f>
        <v>-</v>
      </c>
      <c r="F42" s="122" t="str">
        <f ca="1">INDEX('AI''19 Stats'!$A$3:$CM$659,MATCH('AI''19 Summary'!$A42,'AI''19 Stats'!$A$3:$A$659,FALSE),18)</f>
        <v>-</v>
      </c>
      <c r="G42" s="122">
        <f ca="1">INDEX('AI''19 Stats'!$A$3:$CM$659,MATCH('AI''19 Summary'!$A42,'AI''19 Stats'!$A$3:$A$659,FALSE),19)</f>
        <v>2</v>
      </c>
      <c r="H42" s="122" t="str">
        <f ca="1">INDEX('AI''19 Stats'!$A$3:$CM$659,MATCH('AI''19 Summary'!$A42,'AI''19 Stats'!$A$3:$A$659,FALSE),20)</f>
        <v>1-4</v>
      </c>
      <c r="I42" s="122"/>
      <c r="J42" s="122"/>
      <c r="K42" s="122">
        <f ca="1">INDEX('AI''19 Stats'!$A$3:$CM$659,MATCH('AI''19 Summary'!$A42,'AI''19 Stats'!$A$3:$A$659,FALSE),23)</f>
        <v>4</v>
      </c>
      <c r="L42" s="122">
        <f ca="1">INDEX('AI''19 Stats'!$A$3:$CM$659,MATCH('AI''19 Summary'!$A42,'AI''19 Stats'!$A$3:$A$659,FALSE),24)</f>
        <v>6</v>
      </c>
      <c r="M42" s="122">
        <f ca="1">INDEX('AI''19 Stats'!$A$3:$CM$659,MATCH('AI''19 Summary'!$A42,'AI''19 Stats'!$A$3:$A$659,FALSE),25)</f>
        <v>1</v>
      </c>
      <c r="N42" s="122">
        <f ca="1">INDEX('AI''19 Stats'!$A$3:$CM$659,MATCH('AI''19 Summary'!$A42,'AI''19 Stats'!$A$3:$A$659,FALSE),26)</f>
        <v>5</v>
      </c>
      <c r="O42" s="122" t="str">
        <f ca="1">INDEX('AI''19 Stats'!$A$3:$CM$659,MATCH('AI''19 Summary'!$A42,'AI''19 Stats'!$A$3:$A$659,FALSE),27)</f>
        <v>Rocket Boosters</v>
      </c>
      <c r="P42" s="123">
        <f ca="1">INDEX('AI''19 Stats'!$A$3:$CM$659,MATCH('AI''19 Summary'!$A42,'AI''19 Stats'!$A$3:$A$659,FALSE),28)</f>
        <v>0.75242728065260123</v>
      </c>
      <c r="Q42" s="123">
        <f ca="1">INDEX('AI''19 Stats'!$A$3:$CM$659,MATCH('AI''19 Summary'!$A42,'AI''19 Stats'!$A$3:$A$659,FALSE),29)</f>
        <v>0.72100461629919377</v>
      </c>
      <c r="R42" s="123">
        <f ca="1">INDEX('AI''19 Stats'!$A$3:$CM$659,MATCH('AI''19 Summary'!$A42,'AI''19 Stats'!$A$3:$A$659,FALSE),30)</f>
        <v>3.7617632154740548</v>
      </c>
      <c r="S42" s="124">
        <f ca="1">INDEX('AI''19 Stats'!$A$3:$CM$659,MATCH('AI''19 Summary'!$A42,'AI''19 Stats'!$A$3:$A$659,FALSE),70)</f>
        <v>84.485427806350813</v>
      </c>
      <c r="T42" s="125">
        <f ca="1">INDEX('AI''19 Stats'!$A$3:$CM$659,MATCH('AI''19 Summary'!$A42,'AI''19 Stats'!$A$3:$A$659,FALSE),72)</f>
        <v>5.0282934647571587</v>
      </c>
      <c r="U42" s="125">
        <f ca="1">INDEX('AI''19 Stats'!$A$3:$CM$659,MATCH('AI''19 Summary'!$A42,'AI''19 Stats'!$A$3:$A$659,FALSE),73)</f>
        <v>0.13967481846547664</v>
      </c>
      <c r="V42" s="125">
        <f ca="1">INDEX('AI''19 Stats'!$A$3:$CM$659,MATCH('AI''19 Summary'!$A42,'AI''19 Stats'!$A$3:$A$659,FALSE),91)</f>
        <v>1.0282630970433972</v>
      </c>
      <c r="W42" s="125">
        <f ca="1">INDEX('AI''19 Stats'!$A$3:$CN$659,MATCH('AI''19 Summary'!$A42,'AI''19 Stats'!$A$3:$A$659,FALSE),86)</f>
        <v>0.13609320809018366</v>
      </c>
      <c r="X42" s="150">
        <f ca="1">INDEX('AI''19 Stats'!$A$3:$CN$659,MATCH('AI''19 Summary'!$A42,'AI''19 Stats'!$A$3:$A$659,FALSE),87)</f>
        <v>22.570579292844329</v>
      </c>
      <c r="Y42" s="125">
        <f ca="1">INDEX('AI''19 Stats'!$A$3:$CN$659,MATCH('AI''19 Summary'!$A42,'AI''19 Stats'!$A$3:$A$659,FALSE),89)</f>
        <v>1.4444444444444442</v>
      </c>
      <c r="Z42" s="125">
        <f ca="1">INDEX('AI''19 Stats'!$A$3:$CN$659,MATCH('AI''19 Summary'!$A42,'AI''19 Stats'!$A$3:$A$659,FALSE),90)</f>
        <v>0</v>
      </c>
    </row>
    <row r="43" spans="1:26" x14ac:dyDescent="0.25">
      <c r="A43" s="239" t="s">
        <v>164</v>
      </c>
      <c r="B43" s="122">
        <f ca="1">INDEX('AI''19 Stats'!$A$3:$CM$659,MATCH('AI''19 Summary'!$A43,'AI''19 Stats'!$A$3:$A$659,FALSE),14)</f>
        <v>34</v>
      </c>
      <c r="C43" s="122" t="str">
        <f ca="1">INDEX('AI''19 Stats'!$A$3:$CM$659,MATCH('AI''19 Summary'!$A43,'AI''19 Stats'!$A$3:$A$659,FALSE),15)</f>
        <v>Bomber</v>
      </c>
      <c r="D43" s="122">
        <f ca="1">INDEX('AI''19 Stats'!$A$3:$CM$659,MATCH('AI''19 Summary'!$A43,'AI''19 Stats'!$A$3:$A$659,FALSE),16)</f>
        <v>6</v>
      </c>
      <c r="E43" s="122" t="str">
        <f ca="1">INDEX('AI''19 Stats'!$A$3:$CM$659,MATCH('AI''19 Summary'!$A43,'AI''19 Stats'!$A$3:$A$659,FALSE),17)</f>
        <v>-</v>
      </c>
      <c r="F43" s="122" t="str">
        <f ca="1">INDEX('AI''19 Stats'!$A$3:$CM$659,MATCH('AI''19 Summary'!$A43,'AI''19 Stats'!$A$3:$A$659,FALSE),18)</f>
        <v>-</v>
      </c>
      <c r="G43" s="122">
        <f ca="1">INDEX('AI''19 Stats'!$A$3:$CM$659,MATCH('AI''19 Summary'!$A43,'AI''19 Stats'!$A$3:$A$659,FALSE),19)</f>
        <v>2</v>
      </c>
      <c r="H43" s="122" t="str">
        <f ca="1">INDEX('AI''19 Stats'!$A$3:$CM$659,MATCH('AI''19 Summary'!$A43,'AI''19 Stats'!$A$3:$A$659,FALSE),20)</f>
        <v>1-4</v>
      </c>
      <c r="I43" s="122"/>
      <c r="J43" s="122"/>
      <c r="K43" s="122">
        <f ca="1">INDEX('AI''19 Stats'!$A$3:$CM$659,MATCH('AI''19 Summary'!$A43,'AI''19 Stats'!$A$3:$A$659,FALSE),23)</f>
        <v>4</v>
      </c>
      <c r="L43" s="122">
        <f ca="1">INDEX('AI''19 Stats'!$A$3:$CM$659,MATCH('AI''19 Summary'!$A43,'AI''19 Stats'!$A$3:$A$659,FALSE),24)</f>
        <v>6</v>
      </c>
      <c r="M43" s="122">
        <f ca="1">INDEX('AI''19 Stats'!$A$3:$CM$659,MATCH('AI''19 Summary'!$A43,'AI''19 Stats'!$A$3:$A$659,FALSE),25)</f>
        <v>1</v>
      </c>
      <c r="N43" s="122">
        <f ca="1">INDEX('AI''19 Stats'!$A$3:$CM$659,MATCH('AI''19 Summary'!$A43,'AI''19 Stats'!$A$3:$A$659,FALSE),26)</f>
        <v>5</v>
      </c>
      <c r="O43" s="122" t="str">
        <f ca="1">INDEX('AI''19 Stats'!$A$3:$CM$659,MATCH('AI''19 Summary'!$A43,'AI''19 Stats'!$A$3:$A$659,FALSE),27)</f>
        <v>Rocket Boosters</v>
      </c>
      <c r="P43" s="123">
        <f ca="1">INDEX('AI''19 Stats'!$A$3:$CM$659,MATCH('AI''19 Summary'!$A43,'AI''19 Stats'!$A$3:$A$659,FALSE),28)</f>
        <v>0.75242728065260123</v>
      </c>
      <c r="Q43" s="123">
        <f ca="1">INDEX('AI''19 Stats'!$A$3:$CM$659,MATCH('AI''19 Summary'!$A43,'AI''19 Stats'!$A$3:$A$659,FALSE),29)</f>
        <v>0.7525853034603972</v>
      </c>
      <c r="R43" s="123">
        <f ca="1">INDEX('AI''19 Stats'!$A$3:$CM$659,MATCH('AI''19 Summary'!$A43,'AI''19 Stats'!$A$3:$A$659,FALSE),30)</f>
        <v>3.9265320180542465</v>
      </c>
      <c r="S43" s="124">
        <f ca="1">INDEX('AI''19 Stats'!$A$3:$CM$659,MATCH('AI''19 Summary'!$A43,'AI''19 Stats'!$A$3:$A$659,FALSE),70)</f>
        <v>84.473666968920753</v>
      </c>
      <c r="T43" s="125">
        <f ca="1">INDEX('AI''19 Stats'!$A$3:$CM$659,MATCH('AI''19 Summary'!$A43,'AI''19 Stats'!$A$3:$A$659,FALSE),72)</f>
        <v>4.7191000622423136</v>
      </c>
      <c r="U43" s="125">
        <f ca="1">INDEX('AI''19 Stats'!$A$3:$CM$659,MATCH('AI''19 Summary'!$A43,'AI''19 Stats'!$A$3:$A$659,FALSE),73)</f>
        <v>0.13879706065418571</v>
      </c>
      <c r="V43" s="125">
        <f ca="1">INDEX('AI''19 Stats'!$A$3:$CM$659,MATCH('AI''19 Summary'!$A43,'AI''19 Stats'!$A$3:$A$659,FALSE),91)</f>
        <v>1.0218011880507243</v>
      </c>
      <c r="W43" s="125">
        <f ca="1">INDEX('AI''19 Stats'!$A$3:$CN$659,MATCH('AI''19 Summary'!$A43,'AI''19 Stats'!$A$3:$A$659,FALSE),86)</f>
        <v>8.3770093355697031E-2</v>
      </c>
      <c r="X43" s="150">
        <f ca="1">INDEX('AI''19 Stats'!$A$3:$CN$659,MATCH('AI''19 Summary'!$A43,'AI''19 Stats'!$A$3:$A$659,FALSE),87)</f>
        <v>23.55919210832548</v>
      </c>
      <c r="Y43" s="125">
        <f ca="1">INDEX('AI''19 Stats'!$A$3:$CN$659,MATCH('AI''19 Summary'!$A43,'AI''19 Stats'!$A$3:$A$659,FALSE),89)</f>
        <v>0.94444444444444431</v>
      </c>
      <c r="Z43" s="125">
        <f ca="1">INDEX('AI''19 Stats'!$A$3:$CN$659,MATCH('AI''19 Summary'!$A43,'AI''19 Stats'!$A$3:$A$659,FALSE),90)</f>
        <v>0</v>
      </c>
    </row>
    <row r="44" spans="1:26" x14ac:dyDescent="0.25">
      <c r="A44" s="254" t="s">
        <v>591</v>
      </c>
      <c r="B44" s="227">
        <f ca="1">INDEX('AI''19 Stats'!$A$3:$CM$659,MATCH('AI''19 Summary'!$A44,'AI''19 Stats'!$A$3:$A$659,FALSE),14)</f>
        <v>12</v>
      </c>
      <c r="C44" s="227" t="str">
        <f ca="1">INDEX('AI''19 Stats'!$A$3:$CM$659,MATCH('AI''19 Summary'!$A44,'AI''19 Stats'!$A$3:$A$659,FALSE),15)</f>
        <v>Fighter</v>
      </c>
      <c r="D44" s="227">
        <f ca="1">INDEX('AI''19 Stats'!$A$3:$CM$659,MATCH('AI''19 Summary'!$A44,'AI''19 Stats'!$A$3:$A$659,FALSE),16)</f>
        <v>1</v>
      </c>
      <c r="E44" s="227">
        <f ca="1">INDEX('AI''19 Stats'!$A$3:$CM$659,MATCH('AI''19 Summary'!$A44,'AI''19 Stats'!$A$3:$A$659,FALSE),17)</f>
        <v>0</v>
      </c>
      <c r="F44" s="227">
        <f ca="1">INDEX('AI''19 Stats'!$A$3:$CM$659,MATCH('AI''19 Summary'!$A44,'AI''19 Stats'!$A$3:$A$659,FALSE),18)</f>
        <v>0</v>
      </c>
      <c r="G44" s="227">
        <f ca="1">INDEX('AI''19 Stats'!$A$3:$CM$659,MATCH('AI''19 Summary'!$A44,'AI''19 Stats'!$A$3:$A$659,FALSE),19)</f>
        <v>3</v>
      </c>
      <c r="H44" s="227" t="str">
        <f ca="1">INDEX('AI''19 Stats'!$A$3:$CM$659,MATCH('AI''19 Summary'!$A44,'AI''19 Stats'!$A$3:$A$659,FALSE),20)</f>
        <v>1-7</v>
      </c>
      <c r="I44" s="227"/>
      <c r="J44" s="227"/>
      <c r="K44" s="227">
        <f ca="1">INDEX('AI''19 Stats'!$A$3:$CM$659,MATCH('AI''19 Summary'!$A44,'AI''19 Stats'!$A$3:$A$659,FALSE),23)</f>
        <v>3</v>
      </c>
      <c r="L44" s="227">
        <f ca="1">INDEX('AI''19 Stats'!$A$3:$CM$659,MATCH('AI''19 Summary'!$A44,'AI''19 Stats'!$A$3:$A$659,FALSE),24)</f>
        <v>8</v>
      </c>
      <c r="M44" s="227">
        <f ca="1">INDEX('AI''19 Stats'!$A$3:$CM$659,MATCH('AI''19 Summary'!$A44,'AI''19 Stats'!$A$3:$A$659,FALSE),25)</f>
        <v>3</v>
      </c>
      <c r="N44" s="227">
        <f ca="1">INDEX('AI''19 Stats'!$A$3:$CM$659,MATCH('AI''19 Summary'!$A44,'AI''19 Stats'!$A$3:$A$659,FALSE),26)</f>
        <v>5</v>
      </c>
      <c r="O44" s="227">
        <f ca="1">INDEX('AI''19 Stats'!$A$3:$CM$659,MATCH('AI''19 Summary'!$A44,'AI''19 Stats'!$A$3:$A$659,FALSE),27)</f>
        <v>0</v>
      </c>
      <c r="P44" s="228">
        <f ca="1">INDEX('AI''19 Stats'!$A$3:$CM$659,MATCH('AI''19 Summary'!$A44,'AI''19 Stats'!$A$3:$A$659,FALSE),28)</f>
        <v>0.93199767528880928</v>
      </c>
      <c r="Q44" s="228">
        <f ca="1">INDEX('AI''19 Stats'!$A$3:$CM$659,MATCH('AI''19 Summary'!$A44,'AI''19 Stats'!$A$3:$A$659,FALSE),29)</f>
        <v>2.0357726813590604</v>
      </c>
      <c r="R44" s="228">
        <f ca="1">INDEX('AI''19 Stats'!$A$3:$CM$659,MATCH('AI''19 Summary'!$A44,'AI''19 Stats'!$A$3:$A$659,FALSE),30)</f>
        <v>1.77023711422527</v>
      </c>
      <c r="S44" s="229">
        <f ca="1">INDEX('AI''19 Stats'!$A$3:$CM$659,MATCH('AI''19 Summary'!$A44,'AI''19 Stats'!$A$3:$A$659,FALSE),70)</f>
        <v>64.547599986762563</v>
      </c>
      <c r="T44" s="230">
        <f ca="1">INDEX('AI''19 Stats'!$A$3:$CM$659,MATCH('AI''19 Summary'!$A44,'AI''19 Stats'!$A$3:$A$659,FALSE),72)</f>
        <v>1.6605573408619083</v>
      </c>
      <c r="U44" s="125">
        <f ca="1">INDEX('AI''19 Stats'!$A$3:$CM$659,MATCH('AI''19 Summary'!$A44,'AI''19 Stats'!$A$3:$A$659,FALSE),73)</f>
        <v>0.13837977840515903</v>
      </c>
      <c r="V44" s="125">
        <f ca="1">INDEX('AI''19 Stats'!$A$3:$CM$659,MATCH('AI''19 Summary'!$A44,'AI''19 Stats'!$A$3:$A$659,FALSE),91)</f>
        <v>1.0187292245970436</v>
      </c>
      <c r="W44" s="125">
        <f ca="1">INDEX('AI''19 Stats'!$A$3:$CN$659,MATCH('AI''19 Summary'!$A44,'AI''19 Stats'!$A$3:$A$659,FALSE),86)</f>
        <v>4.750130540823877E-2</v>
      </c>
      <c r="X44" s="150">
        <f ca="1">INDEX('AI''19 Stats'!$A$3:$CN$659,MATCH('AI''19 Summary'!$A44,'AI''19 Stats'!$A$3:$A$659,FALSE),87)</f>
        <v>14.16189691380216</v>
      </c>
      <c r="Y44" s="125">
        <f ca="1">INDEX('AI''19 Stats'!$A$3:$CN$659,MATCH('AI''19 Summary'!$A44,'AI''19 Stats'!$A$3:$A$659,FALSE),89)</f>
        <v>1</v>
      </c>
      <c r="Z44" s="125">
        <f ca="1">INDEX('AI''19 Stats'!$A$3:$CN$659,MATCH('AI''19 Summary'!$A44,'AI''19 Stats'!$A$3:$A$659,FALSE),90)</f>
        <v>0</v>
      </c>
    </row>
    <row r="45" spans="1:26" x14ac:dyDescent="0.25">
      <c r="A45" s="256" t="s">
        <v>618</v>
      </c>
      <c r="B45" s="122">
        <f ca="1">INDEX('AI''19 Stats'!$A$3:$CM$659,MATCH('AI''19 Summary'!$A45,'AI''19 Stats'!$A$3:$A$659,FALSE),14)</f>
        <v>39</v>
      </c>
      <c r="C45" s="122" t="str">
        <f ca="1">INDEX('AI''19 Stats'!$A$3:$CM$659,MATCH('AI''19 Summary'!$A45,'AI''19 Stats'!$A$3:$A$659,FALSE),15)</f>
        <v>Bomber</v>
      </c>
      <c r="D45" s="122">
        <f ca="1">INDEX('AI''19 Stats'!$A$3:$CM$659,MATCH('AI''19 Summary'!$A45,'AI''19 Stats'!$A$3:$A$659,FALSE),16)</f>
        <v>5</v>
      </c>
      <c r="E45" s="122">
        <f ca="1">INDEX('AI''19 Stats'!$A$3:$CM$659,MATCH('AI''19 Summary'!$A45,'AI''19 Stats'!$A$3:$A$659,FALSE),17)</f>
        <v>0</v>
      </c>
      <c r="F45" s="122">
        <f ca="1">INDEX('AI''19 Stats'!$A$3:$CM$659,MATCH('AI''19 Summary'!$A45,'AI''19 Stats'!$A$3:$A$659,FALSE),18)</f>
        <v>0</v>
      </c>
      <c r="G45" s="122">
        <f ca="1">INDEX('AI''19 Stats'!$A$3:$CM$659,MATCH('AI''19 Summary'!$A45,'AI''19 Stats'!$A$3:$A$659,FALSE),19)</f>
        <v>2</v>
      </c>
      <c r="H45" s="122" t="str">
        <f ca="1">INDEX('AI''19 Stats'!$A$3:$CM$659,MATCH('AI''19 Summary'!$A45,'AI''19 Stats'!$A$3:$A$659,FALSE),20)</f>
        <v>1-6</v>
      </c>
      <c r="I45" s="122"/>
      <c r="J45" s="122"/>
      <c r="K45" s="122">
        <f ca="1">INDEX('AI''19 Stats'!$A$3:$CM$659,MATCH('AI''19 Summary'!$A45,'AI''19 Stats'!$A$3:$A$659,FALSE),23)</f>
        <v>4</v>
      </c>
      <c r="L45" s="122">
        <f ca="1">INDEX('AI''19 Stats'!$A$3:$CM$659,MATCH('AI''19 Summary'!$A45,'AI''19 Stats'!$A$3:$A$659,FALSE),24)</f>
        <v>8</v>
      </c>
      <c r="M45" s="122">
        <f ca="1">INDEX('AI''19 Stats'!$A$3:$CM$659,MATCH('AI''19 Summary'!$A45,'AI''19 Stats'!$A$3:$A$659,FALSE),25)</f>
        <v>1</v>
      </c>
      <c r="N45" s="122">
        <f ca="1">INDEX('AI''19 Stats'!$A$3:$CM$659,MATCH('AI''19 Summary'!$A45,'AI''19 Stats'!$A$3:$A$659,FALSE),26)</f>
        <v>5</v>
      </c>
      <c r="O45" s="122" t="str">
        <f ca="1">INDEX('AI''19 Stats'!$A$3:$CM$659,MATCH('AI''19 Summary'!$A45,'AI''19 Stats'!$A$3:$A$659,FALSE),27)</f>
        <v>Rocket Boosters, Jink</v>
      </c>
      <c r="P45" s="123">
        <f ca="1">INDEX('AI''19 Stats'!$A$3:$CM$659,MATCH('AI''19 Summary'!$A45,'AI''19 Stats'!$A$3:$A$659,FALSE),28)</f>
        <v>0.86543882556774443</v>
      </c>
      <c r="Q45" s="123">
        <f ca="1">INDEX('AI''19 Stats'!$A$3:$CM$659,MATCH('AI''19 Summary'!$A45,'AI''19 Stats'!$A$3:$A$659,FALSE),29)</f>
        <v>0.78097711347725307</v>
      </c>
      <c r="R45" s="123">
        <f ca="1">INDEX('AI''19 Stats'!$A$3:$CM$659,MATCH('AI''19 Summary'!$A45,'AI''19 Stats'!$A$3:$A$659,FALSE),30)</f>
        <v>3.3955526672924043</v>
      </c>
      <c r="S45" s="124">
        <f ca="1">INDEX('AI''19 Stats'!$A$3:$CM$659,MATCH('AI''19 Summary'!$A45,'AI''19 Stats'!$A$3:$A$659,FALSE),70)</f>
        <v>77.774221161636092</v>
      </c>
      <c r="T45" s="125">
        <f ca="1">INDEX('AI''19 Stats'!$A$3:$CM$659,MATCH('AI''19 Summary'!$A45,'AI''19 Stats'!$A$3:$A$659,FALSE),72)</f>
        <v>5.3596350311013943</v>
      </c>
      <c r="U45" s="125">
        <f ca="1">INDEX('AI''19 Stats'!$A$3:$CM$659,MATCH('AI''19 Summary'!$A45,'AI''19 Stats'!$A$3:$A$659,FALSE),73)</f>
        <v>0.13742653925901011</v>
      </c>
      <c r="V45" s="125">
        <f ca="1">INDEX('AI''19 Stats'!$A$3:$CM$659,MATCH('AI''19 Summary'!$A45,'AI''19 Stats'!$A$3:$A$659,FALSE),91)</f>
        <v>1.0117116344013968</v>
      </c>
      <c r="W45" s="125">
        <f ca="1">INDEX('AI''19 Stats'!$A$3:$CN$659,MATCH('AI''19 Summary'!$A45,'AI''19 Stats'!$A$3:$A$659,FALSE),86)</f>
        <v>0.13395524159703523</v>
      </c>
      <c r="X45" s="150">
        <f ca="1">INDEX('AI''19 Stats'!$A$3:$CN$659,MATCH('AI''19 Summary'!$A45,'AI''19 Stats'!$A$3:$A$659,FALSE),87)</f>
        <v>27.164421338339235</v>
      </c>
      <c r="Y45" s="125">
        <f ca="1">INDEX('AI''19 Stats'!$A$3:$CN$659,MATCH('AI''19 Summary'!$A45,'AI''19 Stats'!$A$3:$A$659,FALSE),89)</f>
        <v>3.5555555555555554</v>
      </c>
      <c r="Z45" s="125">
        <f ca="1">INDEX('AI''19 Stats'!$A$3:$CN$659,MATCH('AI''19 Summary'!$A45,'AI''19 Stats'!$A$3:$A$659,FALSE),90)</f>
        <v>2.6666666666666665</v>
      </c>
    </row>
    <row r="46" spans="1:26" x14ac:dyDescent="0.25">
      <c r="A46" s="239" t="s">
        <v>163</v>
      </c>
      <c r="B46" s="122">
        <f ca="1">INDEX('AI''19 Stats'!$A$3:$CM$659,MATCH('AI''19 Summary'!$A46,'AI''19 Stats'!$A$3:$A$659,FALSE),14)</f>
        <v>31</v>
      </c>
      <c r="C46" s="122" t="str">
        <f ca="1">INDEX('AI''19 Stats'!$A$3:$CM$659,MATCH('AI''19 Summary'!$A46,'AI''19 Stats'!$A$3:$A$659,FALSE),15)</f>
        <v>Bomber</v>
      </c>
      <c r="D46" s="122">
        <f ca="1">INDEX('AI''19 Stats'!$A$3:$CM$659,MATCH('AI''19 Summary'!$A46,'AI''19 Stats'!$A$3:$A$659,FALSE),16)</f>
        <v>5</v>
      </c>
      <c r="E46" s="122" t="str">
        <f ca="1">INDEX('AI''19 Stats'!$A$3:$CM$659,MATCH('AI''19 Summary'!$A46,'AI''19 Stats'!$A$3:$A$659,FALSE),17)</f>
        <v>-</v>
      </c>
      <c r="F46" s="122" t="str">
        <f ca="1">INDEX('AI''19 Stats'!$A$3:$CM$659,MATCH('AI''19 Summary'!$A46,'AI''19 Stats'!$A$3:$A$659,FALSE),18)</f>
        <v>-</v>
      </c>
      <c r="G46" s="122">
        <f ca="1">INDEX('AI''19 Stats'!$A$3:$CM$659,MATCH('AI''19 Summary'!$A46,'AI''19 Stats'!$A$3:$A$659,FALSE),19)</f>
        <v>2</v>
      </c>
      <c r="H46" s="122" t="str">
        <f ca="1">INDEX('AI''19 Stats'!$A$3:$CM$659,MATCH('AI''19 Summary'!$A46,'AI''19 Stats'!$A$3:$A$659,FALSE),20)</f>
        <v>1-4</v>
      </c>
      <c r="I46" s="122"/>
      <c r="J46" s="122"/>
      <c r="K46" s="122">
        <f ca="1">INDEX('AI''19 Stats'!$A$3:$CM$659,MATCH('AI''19 Summary'!$A46,'AI''19 Stats'!$A$3:$A$659,FALSE),23)</f>
        <v>4</v>
      </c>
      <c r="L46" s="122">
        <f ca="1">INDEX('AI''19 Stats'!$A$3:$CM$659,MATCH('AI''19 Summary'!$A46,'AI''19 Stats'!$A$3:$A$659,FALSE),24)</f>
        <v>6</v>
      </c>
      <c r="M46" s="122">
        <f ca="1">INDEX('AI''19 Stats'!$A$3:$CM$659,MATCH('AI''19 Summary'!$A46,'AI''19 Stats'!$A$3:$A$659,FALSE),25)</f>
        <v>1</v>
      </c>
      <c r="N46" s="122">
        <f ca="1">INDEX('AI''19 Stats'!$A$3:$CM$659,MATCH('AI''19 Summary'!$A46,'AI''19 Stats'!$A$3:$A$659,FALSE),26)</f>
        <v>5</v>
      </c>
      <c r="O46" s="122" t="str">
        <f ca="1">INDEX('AI''19 Stats'!$A$3:$CM$659,MATCH('AI''19 Summary'!$A46,'AI''19 Stats'!$A$3:$A$659,FALSE),27)</f>
        <v>Rocket Boosters</v>
      </c>
      <c r="P46" s="123">
        <f ca="1">INDEX('AI''19 Stats'!$A$3:$CM$659,MATCH('AI''19 Summary'!$A46,'AI''19 Stats'!$A$3:$A$659,FALSE),28)</f>
        <v>0.75242728065260123</v>
      </c>
      <c r="Q46" s="123">
        <f ca="1">INDEX('AI''19 Stats'!$A$3:$CM$659,MATCH('AI''19 Summary'!$A46,'AI''19 Stats'!$A$3:$A$659,FALSE),29)</f>
        <v>0.80657294542613756</v>
      </c>
      <c r="R46" s="123">
        <f ca="1">INDEX('AI''19 Stats'!$A$3:$CM$659,MATCH('AI''19 Summary'!$A46,'AI''19 Stats'!$A$3:$A$659,FALSE),30)</f>
        <v>3.5068388931571199</v>
      </c>
      <c r="S46" s="124">
        <f ca="1">INDEX('AI''19 Stats'!$A$3:$CM$659,MATCH('AI''19 Summary'!$A46,'AI''19 Stats'!$A$3:$A$659,FALSE),70)</f>
        <v>84.473666968920753</v>
      </c>
      <c r="T46" s="125">
        <f ca="1">INDEX('AI''19 Stats'!$A$3:$CM$659,MATCH('AI''19 Summary'!$A46,'AI''19 Stats'!$A$3:$A$659,FALSE),72)</f>
        <v>4.2146921412784719</v>
      </c>
      <c r="U46" s="125">
        <f ca="1">INDEX('AI''19 Stats'!$A$3:$CM$659,MATCH('AI''19 Summary'!$A46,'AI''19 Stats'!$A$3:$A$659,FALSE),73)</f>
        <v>0.13595781100898297</v>
      </c>
      <c r="V46" s="125">
        <f ca="1">INDEX('AI''19 Stats'!$A$3:$CM$659,MATCH('AI''19 Summary'!$A46,'AI''19 Stats'!$A$3:$A$659,FALSE),91)</f>
        <v>1.0008990979994874</v>
      </c>
      <c r="W46" s="125">
        <f ca="1">INDEX('AI''19 Stats'!$A$3:$CN$659,MATCH('AI''19 Summary'!$A46,'AI''19 Stats'!$A$3:$A$659,FALSE),86)</f>
        <v>8.2056482082390941E-2</v>
      </c>
      <c r="X46" s="150">
        <f ca="1">INDEX('AI''19 Stats'!$A$3:$CN$659,MATCH('AI''19 Summary'!$A46,'AI''19 Stats'!$A$3:$A$659,FALSE),87)</f>
        <v>21.04103335894272</v>
      </c>
      <c r="Y46" s="125">
        <f ca="1">INDEX('AI''19 Stats'!$A$3:$CN$659,MATCH('AI''19 Summary'!$A46,'AI''19 Stats'!$A$3:$A$659,FALSE),89)</f>
        <v>0.94444444444444431</v>
      </c>
      <c r="Z46" s="125">
        <f ca="1">INDEX('AI''19 Stats'!$A$3:$CN$659,MATCH('AI''19 Summary'!$A46,'AI''19 Stats'!$A$3:$A$659,FALSE),90)</f>
        <v>0</v>
      </c>
    </row>
    <row r="47" spans="1:26" x14ac:dyDescent="0.25">
      <c r="A47" s="240" t="s">
        <v>110</v>
      </c>
      <c r="B47" s="241">
        <f>INDEX('AI''19 Stats'!$A$3:$CM$659,MATCH('AI''19 Summary'!$A47,'AI''19 Stats'!$A$3:$A$659,FALSE),14)</f>
        <v>25</v>
      </c>
      <c r="C47" s="241" t="str">
        <f>INDEX('AI''19 Stats'!$A$3:$CM$659,MATCH('AI''19 Summary'!$A47,'AI''19 Stats'!$A$3:$A$659,FALSE),15)</f>
        <v>Fighter</v>
      </c>
      <c r="D47" s="241">
        <f>INDEX('AI''19 Stats'!$A$3:$CM$659,MATCH('AI''19 Summary'!$A47,'AI''19 Stats'!$A$3:$A$659,FALSE),16)</f>
        <v>2</v>
      </c>
      <c r="E47" s="241">
        <f>INDEX('AI''19 Stats'!$A$3:$CM$659,MATCH('AI''19 Summary'!$A47,'AI''19 Stats'!$A$3:$A$659,FALSE),17)</f>
        <v>0</v>
      </c>
      <c r="F47" s="241">
        <f>INDEX('AI''19 Stats'!$A$3:$CM$659,MATCH('AI''19 Summary'!$A47,'AI''19 Stats'!$A$3:$A$659,FALSE),18)</f>
        <v>0</v>
      </c>
      <c r="G47" s="241">
        <f>INDEX('AI''19 Stats'!$A$3:$CM$659,MATCH('AI''19 Summary'!$A47,'AI''19 Stats'!$A$3:$A$659,FALSE),19)</f>
        <v>2</v>
      </c>
      <c r="H47" s="241">
        <f>INDEX('AI''19 Stats'!$A$3:$CM$659,MATCH('AI''19 Summary'!$A47,'AI''19 Stats'!$A$3:$A$659,FALSE),20)</f>
        <v>0</v>
      </c>
      <c r="I47" s="241"/>
      <c r="J47" s="241"/>
      <c r="K47" s="241">
        <f>INDEX('AI''19 Stats'!$A$3:$CM$659,MATCH('AI''19 Summary'!$A47,'AI''19 Stats'!$A$3:$A$659,FALSE),23)</f>
        <v>3</v>
      </c>
      <c r="L47" s="241">
        <f>INDEX('AI''19 Stats'!$A$3:$CM$659,MATCH('AI''19 Summary'!$A47,'AI''19 Stats'!$A$3:$A$659,FALSE),24)</f>
        <v>6</v>
      </c>
      <c r="M47" s="241">
        <f>INDEX('AI''19 Stats'!$A$3:$CM$659,MATCH('AI''19 Summary'!$A47,'AI''19 Stats'!$A$3:$A$659,FALSE),25)</f>
        <v>2</v>
      </c>
      <c r="N47" s="241">
        <f>INDEX('AI''19 Stats'!$A$3:$CM$659,MATCH('AI''19 Summary'!$A47,'AI''19 Stats'!$A$3:$A$659,FALSE),26)</f>
        <v>4</v>
      </c>
      <c r="O47" s="241">
        <f>INDEX('AI''19 Stats'!$A$3:$CM$659,MATCH('AI''19 Summary'!$A47,'AI''19 Stats'!$A$3:$A$659,FALSE),27)</f>
        <v>0</v>
      </c>
      <c r="P47" s="242">
        <f>INDEX('AI''19 Stats'!$A$3:$CM$659,MATCH('AI''19 Summary'!$A47,'AI''19 Stats'!$A$3:$A$659,FALSE),28)</f>
        <v>0.79387955742428784</v>
      </c>
      <c r="Q47" s="242">
        <f>INDEX('AI''19 Stats'!$A$3:$CM$659,MATCH('AI''19 Summary'!$A47,'AI''19 Stats'!$A$3:$A$659,FALSE),29)</f>
        <v>1.058506076565717</v>
      </c>
      <c r="R47" s="242">
        <f>INDEX('AI''19 Stats'!$A$3:$CM$659,MATCH('AI''19 Summary'!$A47,'AI''19 Stats'!$A$3:$A$659,FALSE),30)</f>
        <v>1.8408801331577689</v>
      </c>
      <c r="S47" s="243" t="str">
        <f>INDEX('AI''19 Stats'!$A$3:$CM$659,MATCH('AI''19 Summary'!$A47,'AI''19 Stats'!$A$3:$A$659,FALSE),70)</f>
        <v>2x Skystrike Missiles</v>
      </c>
      <c r="T47" s="221">
        <f>INDEX('AI''19 Stats'!$A$3:$CM$659,MATCH('AI''19 Summary'!$A47,'AI''19 Stats'!$A$3:$A$659,FALSE),72)</f>
        <v>3.3958920354889903</v>
      </c>
      <c r="U47" s="221">
        <f>INDEX('AI''19 Stats'!$A$3:$CM$659,MATCH('AI''19 Summary'!$A47,'AI''19 Stats'!$A$3:$A$659,FALSE),73)</f>
        <v>0.13583568141955962</v>
      </c>
      <c r="V47" s="221">
        <f>INDEX('AI''19 Stats'!$A$3:$CM$659,MATCH('AI''19 Summary'!$A47,'AI''19 Stats'!$A$3:$A$659,FALSE),91)</f>
        <v>1</v>
      </c>
      <c r="W47" s="221">
        <f>INDEX('AI''19 Stats'!$A$3:$CN$659,MATCH('AI''19 Summary'!$A47,'AI''19 Stats'!$A$3:$A$659,FALSE),86)</f>
        <v>0</v>
      </c>
      <c r="X47" s="244">
        <f>INDEX('AI''19 Stats'!$A$3:$CN$659,MATCH('AI''19 Summary'!$A47,'AI''19 Stats'!$A$3:$A$659,FALSE),87)</f>
        <v>11.045280798946614</v>
      </c>
      <c r="Y47" s="221">
        <f>INDEX('AI''19 Stats'!$A$3:$CN$659,MATCH('AI''19 Summary'!$A47,'AI''19 Stats'!$A$3:$A$659,FALSE),89)</f>
        <v>0</v>
      </c>
      <c r="Z47" s="221">
        <f>INDEX('AI''19 Stats'!$A$3:$CN$659,MATCH('AI''19 Summary'!$A47,'AI''19 Stats'!$A$3:$A$659,FALSE),90)</f>
        <v>0</v>
      </c>
    </row>
    <row r="48" spans="1:26" x14ac:dyDescent="0.25">
      <c r="A48" s="239" t="s">
        <v>166</v>
      </c>
      <c r="B48" s="122">
        <f ca="1">INDEX('AI''19 Stats'!$A$3:$CM$659,MATCH('AI''19 Summary'!$A48,'AI''19 Stats'!$A$3:$A$659,FALSE),14)</f>
        <v>33</v>
      </c>
      <c r="C48" s="122" t="str">
        <f ca="1">INDEX('AI''19 Stats'!$A$3:$CM$659,MATCH('AI''19 Summary'!$A48,'AI''19 Stats'!$A$3:$A$659,FALSE),15)</f>
        <v>Bomber</v>
      </c>
      <c r="D48" s="122">
        <f ca="1">INDEX('AI''19 Stats'!$A$3:$CM$659,MATCH('AI''19 Summary'!$A48,'AI''19 Stats'!$A$3:$A$659,FALSE),16)</f>
        <v>5</v>
      </c>
      <c r="E48" s="122" t="str">
        <f ca="1">INDEX('AI''19 Stats'!$A$3:$CM$659,MATCH('AI''19 Summary'!$A48,'AI''19 Stats'!$A$3:$A$659,FALSE),17)</f>
        <v>-</v>
      </c>
      <c r="F48" s="122" t="str">
        <f ca="1">INDEX('AI''19 Stats'!$A$3:$CM$659,MATCH('AI''19 Summary'!$A48,'AI''19 Stats'!$A$3:$A$659,FALSE),18)</f>
        <v>-</v>
      </c>
      <c r="G48" s="122">
        <f ca="1">INDEX('AI''19 Stats'!$A$3:$CM$659,MATCH('AI''19 Summary'!$A48,'AI''19 Stats'!$A$3:$A$659,FALSE),19)</f>
        <v>2</v>
      </c>
      <c r="H48" s="122" t="str">
        <f ca="1">INDEX('AI''19 Stats'!$A$3:$CM$659,MATCH('AI''19 Summary'!$A48,'AI''19 Stats'!$A$3:$A$659,FALSE),20)</f>
        <v>1-4</v>
      </c>
      <c r="I48" s="122"/>
      <c r="J48" s="122"/>
      <c r="K48" s="122">
        <f ca="1">INDEX('AI''19 Stats'!$A$3:$CM$659,MATCH('AI''19 Summary'!$A48,'AI''19 Stats'!$A$3:$A$659,FALSE),23)</f>
        <v>4</v>
      </c>
      <c r="L48" s="122">
        <f ca="1">INDEX('AI''19 Stats'!$A$3:$CM$659,MATCH('AI''19 Summary'!$A48,'AI''19 Stats'!$A$3:$A$659,FALSE),24)</f>
        <v>6</v>
      </c>
      <c r="M48" s="122">
        <f ca="1">INDEX('AI''19 Stats'!$A$3:$CM$659,MATCH('AI''19 Summary'!$A48,'AI''19 Stats'!$A$3:$A$659,FALSE),25)</f>
        <v>1</v>
      </c>
      <c r="N48" s="122">
        <f ca="1">INDEX('AI''19 Stats'!$A$3:$CM$659,MATCH('AI''19 Summary'!$A48,'AI''19 Stats'!$A$3:$A$659,FALSE),26)</f>
        <v>5</v>
      </c>
      <c r="O48" s="122" t="str">
        <f ca="1">INDEX('AI''19 Stats'!$A$3:$CM$659,MATCH('AI''19 Summary'!$A48,'AI''19 Stats'!$A$3:$A$659,FALSE),27)</f>
        <v>Rocket Boosters</v>
      </c>
      <c r="P48" s="123">
        <f ca="1">INDEX('AI''19 Stats'!$A$3:$CM$659,MATCH('AI''19 Summary'!$A48,'AI''19 Stats'!$A$3:$A$659,FALSE),28)</f>
        <v>0.75242728065260123</v>
      </c>
      <c r="Q48" s="123">
        <f ca="1">INDEX('AI''19 Stats'!$A$3:$CM$659,MATCH('AI''19 Summary'!$A48,'AI''19 Stats'!$A$3:$A$659,FALSE),29)</f>
        <v>0.76962553058690086</v>
      </c>
      <c r="R48" s="123">
        <f ca="1">INDEX('AI''19 Stats'!$A$3:$CM$659,MATCH('AI''19 Summary'!$A48,'AI''19 Stats'!$A$3:$A$659,FALSE),30)</f>
        <v>3.3461979590734821</v>
      </c>
      <c r="S48" s="124">
        <f ca="1">INDEX('AI''19 Stats'!$A$3:$CM$659,MATCH('AI''19 Summary'!$A48,'AI''19 Stats'!$A$3:$A$659,FALSE),70)</f>
        <v>84.485427806350813</v>
      </c>
      <c r="T48" s="125">
        <f ca="1">INDEX('AI''19 Stats'!$A$3:$CM$659,MATCH('AI''19 Summary'!$A48,'AI''19 Stats'!$A$3:$A$659,FALSE),72)</f>
        <v>4.4728135094150456</v>
      </c>
      <c r="U48" s="125">
        <f ca="1">INDEX('AI''19 Stats'!$A$3:$CM$659,MATCH('AI''19 Summary'!$A48,'AI''19 Stats'!$A$3:$A$659,FALSE),73)</f>
        <v>0.13553980331560744</v>
      </c>
      <c r="V48" s="125">
        <f ca="1">INDEX('AI''19 Stats'!$A$3:$CM$659,MATCH('AI''19 Summary'!$A48,'AI''19 Stats'!$A$3:$A$659,FALSE),91)</f>
        <v>0.99782179394353465</v>
      </c>
      <c r="W48" s="125">
        <f ca="1">INDEX('AI''19 Stats'!$A$3:$CN$659,MATCH('AI''19 Summary'!$A48,'AI''19 Stats'!$A$3:$A$659,FALSE),86)</f>
        <v>0.13206422503203633</v>
      </c>
      <c r="X48" s="150">
        <f ca="1">INDEX('AI''19 Stats'!$A$3:$CN$659,MATCH('AI''19 Summary'!$A48,'AI''19 Stats'!$A$3:$A$659,FALSE),87)</f>
        <v>20.077187754440892</v>
      </c>
      <c r="Y48" s="125">
        <f ca="1">INDEX('AI''19 Stats'!$A$3:$CN$659,MATCH('AI''19 Summary'!$A48,'AI''19 Stats'!$A$3:$A$659,FALSE),89)</f>
        <v>1.4444444444444442</v>
      </c>
      <c r="Z48" s="125">
        <f ca="1">INDEX('AI''19 Stats'!$A$3:$CN$659,MATCH('AI''19 Summary'!$A48,'AI''19 Stats'!$A$3:$A$659,FALSE),90)</f>
        <v>0</v>
      </c>
    </row>
    <row r="49" spans="1:26" x14ac:dyDescent="0.25">
      <c r="A49" s="239" t="s">
        <v>570</v>
      </c>
      <c r="B49" s="122">
        <f ca="1">INDEX('AI''19 Stats'!$A$3:$CM$659,MATCH('AI''19 Summary'!$A49,'AI''19 Stats'!$A$3:$A$659,FALSE),14)</f>
        <v>34</v>
      </c>
      <c r="C49" s="122" t="str">
        <f ca="1">INDEX('AI''19 Stats'!$A$3:$CM$659,MATCH('AI''19 Summary'!$A49,'AI''19 Stats'!$A$3:$A$659,FALSE),15)</f>
        <v>Fighter</v>
      </c>
      <c r="D49" s="122">
        <f ca="1">INDEX('AI''19 Stats'!$A$3:$CM$659,MATCH('AI''19 Summary'!$A49,'AI''19 Stats'!$A$3:$A$659,FALSE),16)</f>
        <v>4.8</v>
      </c>
      <c r="E49" s="122">
        <f ca="1">INDEX('AI''19 Stats'!$A$3:$CM$659,MATCH('AI''19 Summary'!$A49,'AI''19 Stats'!$A$3:$A$659,FALSE),17)</f>
        <v>0</v>
      </c>
      <c r="F49" s="122">
        <f ca="1">INDEX('AI''19 Stats'!$A$3:$CM$659,MATCH('AI''19 Summary'!$A49,'AI''19 Stats'!$A$3:$A$659,FALSE),18)</f>
        <v>0</v>
      </c>
      <c r="G49" s="122">
        <f ca="1">INDEX('AI''19 Stats'!$A$3:$CM$659,MATCH('AI''19 Summary'!$A49,'AI''19 Stats'!$A$3:$A$659,FALSE),19)</f>
        <v>2</v>
      </c>
      <c r="H49" s="122" t="str">
        <f ca="1">INDEX('AI''19 Stats'!$A$3:$CM$659,MATCH('AI''19 Summary'!$A49,'AI''19 Stats'!$A$3:$A$659,FALSE),20)</f>
        <v>1-5</v>
      </c>
      <c r="I49" s="122"/>
      <c r="J49" s="122"/>
      <c r="K49" s="122">
        <f ca="1">INDEX('AI''19 Stats'!$A$3:$CM$659,MATCH('AI''19 Summary'!$A49,'AI''19 Stats'!$A$3:$A$659,FALSE),23)</f>
        <v>3</v>
      </c>
      <c r="L49" s="122">
        <f ca="1">INDEX('AI''19 Stats'!$A$3:$CM$659,MATCH('AI''19 Summary'!$A49,'AI''19 Stats'!$A$3:$A$659,FALSE),24)</f>
        <v>5</v>
      </c>
      <c r="M49" s="122">
        <f ca="1">INDEX('AI''19 Stats'!$A$3:$CM$659,MATCH('AI''19 Summary'!$A49,'AI''19 Stats'!$A$3:$A$659,FALSE),25)</f>
        <v>0</v>
      </c>
      <c r="N49" s="122">
        <f ca="1">INDEX('AI''19 Stats'!$A$3:$CM$659,MATCH('AI''19 Summary'!$A49,'AI''19 Stats'!$A$3:$A$659,FALSE),26)</f>
        <v>5</v>
      </c>
      <c r="O49" s="122">
        <f>INDEX('AI''19 Stats'!$A$3:$CM$659,MATCH('AI''19 Summary'!$A49,'AI''19 Stats'!$A$3:$A$659,FALSE),27)</f>
        <v>0</v>
      </c>
      <c r="P49" s="123">
        <f ca="1">INDEX('AI''19 Stats'!$A$3:$CM$659,MATCH('AI''19 Summary'!$A49,'AI''19 Stats'!$A$3:$A$659,FALSE),28)</f>
        <v>0.77246254744164822</v>
      </c>
      <c r="Q49" s="123">
        <f ca="1">INDEX('AI''19 Stats'!$A$3:$CM$659,MATCH('AI''19 Summary'!$A49,'AI''19 Stats'!$A$3:$A$659,FALSE),29)</f>
        <v>0.77262477800372731</v>
      </c>
      <c r="R49" s="123">
        <f ca="1">INDEX('AI''19 Stats'!$A$3:$CM$659,MATCH('AI''19 Summary'!$A49,'AI''19 Stats'!$A$3:$A$659,FALSE),30)</f>
        <v>3.2248686386242538</v>
      </c>
      <c r="S49" s="124">
        <f ca="1">INDEX('AI''19 Stats'!$A$3:$CM$659,MATCH('AI''19 Summary'!$A49,'AI''19 Stats'!$A$3:$A$659,FALSE),70)</f>
        <v>72.749578315163106</v>
      </c>
      <c r="T49" s="125">
        <f ca="1">INDEX('AI''19 Stats'!$A$3:$CM$659,MATCH('AI''19 Summary'!$A49,'AI''19 Stats'!$A$3:$A$659,FALSE),72)</f>
        <v>4.5133879973848927</v>
      </c>
      <c r="U49" s="125">
        <f ca="1">INDEX('AI''19 Stats'!$A$3:$CM$659,MATCH('AI''19 Summary'!$A49,'AI''19 Stats'!$A$3:$A$659,FALSE),73)</f>
        <v>0.13274670580543801</v>
      </c>
      <c r="V49" s="125">
        <f ca="1">INDEX('AI''19 Stats'!$A$3:$CM$659,MATCH('AI''19 Summary'!$A49,'AI''19 Stats'!$A$3:$A$659,FALSE),91)</f>
        <v>0.9772594683382152</v>
      </c>
      <c r="W49" s="125">
        <f ca="1">INDEX('AI''19 Stats'!$A$3:$CN$659,MATCH('AI''19 Summary'!$A49,'AI''19 Stats'!$A$3:$A$659,FALSE),86)</f>
        <v>8.1219576107653887E-2</v>
      </c>
      <c r="X49" s="150">
        <f ca="1">INDEX('AI''19 Stats'!$A$3:$CN$659,MATCH('AI''19 Summary'!$A49,'AI''19 Stats'!$A$3:$A$659,FALSE),87)</f>
        <v>16.12434319312127</v>
      </c>
      <c r="Y49" s="125">
        <f ca="1">INDEX('AI''19 Stats'!$A$3:$CN$659,MATCH('AI''19 Summary'!$A49,'AI''19 Stats'!$A$3:$A$659,FALSE),89)</f>
        <v>2.5555555555555554</v>
      </c>
      <c r="Z49" s="125">
        <f ca="1">INDEX('AI''19 Stats'!$A$3:$CN$659,MATCH('AI''19 Summary'!$A49,'AI''19 Stats'!$A$3:$A$659,FALSE),90)</f>
        <v>0</v>
      </c>
    </row>
    <row r="50" spans="1:26" x14ac:dyDescent="0.25">
      <c r="A50" s="239" t="s">
        <v>321</v>
      </c>
      <c r="B50" s="122">
        <f ca="1">INDEX('AI''19 Stats'!$A$3:$CM$659,MATCH('AI''19 Summary'!$A50,'AI''19 Stats'!$A$3:$A$659,FALSE),14)</f>
        <v>20</v>
      </c>
      <c r="C50" s="122" t="str">
        <f ca="1">INDEX('AI''19 Stats'!$A$3:$CM$659,MATCH('AI''19 Summary'!$A50,'AI''19 Stats'!$A$3:$A$659,FALSE),15)</f>
        <v>Fighter</v>
      </c>
      <c r="D50" s="122">
        <f ca="1">INDEX('AI''19 Stats'!$A$3:$CM$659,MATCH('AI''19 Summary'!$A50,'AI''19 Stats'!$A$3:$A$659,FALSE),16)</f>
        <v>2</v>
      </c>
      <c r="E50" s="122">
        <f ca="1">INDEX('AI''19 Stats'!$A$3:$CM$659,MATCH('AI''19 Summary'!$A50,'AI''19 Stats'!$A$3:$A$659,FALSE),17)</f>
        <v>0</v>
      </c>
      <c r="F50" s="122">
        <f ca="1">INDEX('AI''19 Stats'!$A$3:$CM$659,MATCH('AI''19 Summary'!$A50,'AI''19 Stats'!$A$3:$A$659,FALSE),18)</f>
        <v>0</v>
      </c>
      <c r="G50" s="122">
        <f ca="1">INDEX('AI''19 Stats'!$A$3:$CM$659,MATCH('AI''19 Summary'!$A50,'AI''19 Stats'!$A$3:$A$659,FALSE),19)</f>
        <v>2</v>
      </c>
      <c r="H50" s="122" t="str">
        <f ca="1">INDEX('AI''19 Stats'!$A$3:$CM$659,MATCH('AI''19 Summary'!$A50,'AI''19 Stats'!$A$3:$A$659,FALSE),20)</f>
        <v>1-5</v>
      </c>
      <c r="I50" s="122"/>
      <c r="J50" s="122"/>
      <c r="K50" s="122">
        <f ca="1">INDEX('AI''19 Stats'!$A$3:$CM$659,MATCH('AI''19 Summary'!$A50,'AI''19 Stats'!$A$3:$A$659,FALSE),23)</f>
        <v>4</v>
      </c>
      <c r="L50" s="122">
        <f ca="1">INDEX('AI''19 Stats'!$A$3:$CM$659,MATCH('AI''19 Summary'!$A50,'AI''19 Stats'!$A$3:$A$659,FALSE),24)</f>
        <v>8</v>
      </c>
      <c r="M50" s="122">
        <f ca="1">INDEX('AI''19 Stats'!$A$3:$CM$659,MATCH('AI''19 Summary'!$A50,'AI''19 Stats'!$A$3:$A$659,FALSE),25)</f>
        <v>4</v>
      </c>
      <c r="N50" s="122">
        <f ca="1">INDEX('AI''19 Stats'!$A$3:$CM$659,MATCH('AI''19 Summary'!$A50,'AI''19 Stats'!$A$3:$A$659,FALSE),26)</f>
        <v>4</v>
      </c>
      <c r="O50" s="122">
        <f ca="1">INDEX('AI''19 Stats'!$A$3:$CM$659,MATCH('AI''19 Summary'!$A50,'AI''19 Stats'!$A$3:$A$659,FALSE),27)</f>
        <v>0</v>
      </c>
      <c r="P50" s="123">
        <f ca="1">INDEX('AI''19 Stats'!$A$3:$CM$659,MATCH('AI''19 Summary'!$A50,'AI''19 Stats'!$A$3:$A$659,FALSE),28)</f>
        <v>0.79535426540178589</v>
      </c>
      <c r="Q50" s="123">
        <f ca="1">INDEX('AI''19 Stats'!$A$3:$CM$659,MATCH('AI''19 Summary'!$A50,'AI''19 Stats'!$A$3:$A$659,FALSE),29)</f>
        <v>1.1843730192667814</v>
      </c>
      <c r="R50" s="123">
        <f ca="1">INDEX('AI''19 Stats'!$A$3:$CM$659,MATCH('AI''19 Summary'!$A50,'AI''19 Stats'!$A$3:$A$659,FALSE),30)</f>
        <v>2.0597791639422285</v>
      </c>
      <c r="S50" s="124">
        <f ca="1">INDEX('AI''19 Stats'!$A$3:$CM$659,MATCH('AI''19 Summary'!$A50,'AI''19 Stats'!$A$3:$A$659,FALSE),70)</f>
        <v>76.752095852799002</v>
      </c>
      <c r="T50" s="125">
        <f ca="1">INDEX('AI''19 Stats'!$A$3:$CM$659,MATCH('AI''19 Summary'!$A50,'AI''19 Stats'!$A$3:$A$659,FALSE),72)</f>
        <v>2.6272925536100145</v>
      </c>
      <c r="U50" s="125">
        <f ca="1">INDEX('AI''19 Stats'!$A$3:$CM$659,MATCH('AI''19 Summary'!$A50,'AI''19 Stats'!$A$3:$A$659,FALSE),73)</f>
        <v>0.13136462768050072</v>
      </c>
      <c r="V50" s="125">
        <f ca="1">INDEX('AI''19 Stats'!$A$3:$CM$659,MATCH('AI''19 Summary'!$A50,'AI''19 Stats'!$A$3:$A$659,FALSE),91)</f>
        <v>0.9670848359404991</v>
      </c>
      <c r="W50" s="125">
        <f ca="1">INDEX('AI''19 Stats'!$A$3:$CN$659,MATCH('AI''19 Summary'!$A50,'AI''19 Stats'!$A$3:$A$659,FALSE),86)</f>
        <v>0.12891201108322123</v>
      </c>
      <c r="X50" s="150">
        <f ca="1">INDEX('AI''19 Stats'!$A$3:$CN$659,MATCH('AI''19 Summary'!$A50,'AI''19 Stats'!$A$3:$A$659,FALSE),87)</f>
        <v>16.478233311537828</v>
      </c>
      <c r="Y50" s="125">
        <f ca="1">INDEX('AI''19 Stats'!$A$3:$CN$659,MATCH('AI''19 Summary'!$A50,'AI''19 Stats'!$A$3:$A$659,FALSE),89)</f>
        <v>2.2222222222222219</v>
      </c>
      <c r="Z50" s="125">
        <f ca="1">INDEX('AI''19 Stats'!$A$3:$CN$659,MATCH('AI''19 Summary'!$A50,'AI''19 Stats'!$A$3:$A$659,FALSE),90)</f>
        <v>0</v>
      </c>
    </row>
    <row r="51" spans="1:26" x14ac:dyDescent="0.25">
      <c r="A51" s="239" t="s">
        <v>521</v>
      </c>
      <c r="B51" s="122">
        <f ca="1">INDEX('AI''19 Stats'!$A$3:$CM$659,MATCH('AI''19 Summary'!$A51,'AI''19 Stats'!$A$3:$A$659,FALSE),14)</f>
        <v>23</v>
      </c>
      <c r="C51" s="122" t="str">
        <f ca="1">INDEX('AI''19 Stats'!$A$3:$CM$659,MATCH('AI''19 Summary'!$A51,'AI''19 Stats'!$A$3:$A$659,FALSE),15)</f>
        <v>Fighter</v>
      </c>
      <c r="D51" s="122">
        <f ca="1">INDEX('AI''19 Stats'!$A$3:$CM$659,MATCH('AI''19 Summary'!$A51,'AI''19 Stats'!$A$3:$A$659,FALSE),16)</f>
        <v>2</v>
      </c>
      <c r="E51" s="122">
        <f ca="1">INDEX('AI''19 Stats'!$A$3:$CM$659,MATCH('AI''19 Summary'!$A51,'AI''19 Stats'!$A$3:$A$659,FALSE),17)</f>
        <v>0</v>
      </c>
      <c r="F51" s="122">
        <f ca="1">INDEX('AI''19 Stats'!$A$3:$CM$659,MATCH('AI''19 Summary'!$A51,'AI''19 Stats'!$A$3:$A$659,FALSE),18)</f>
        <v>0</v>
      </c>
      <c r="G51" s="122">
        <f ca="1">INDEX('AI''19 Stats'!$A$3:$CM$659,MATCH('AI''19 Summary'!$A51,'AI''19 Stats'!$A$3:$A$659,FALSE),19)</f>
        <v>3</v>
      </c>
      <c r="H51" s="122" t="str">
        <f ca="1">INDEX('AI''19 Stats'!$A$3:$CM$659,MATCH('AI''19 Summary'!$A51,'AI''19 Stats'!$A$3:$A$659,FALSE),20)</f>
        <v>1-8</v>
      </c>
      <c r="I51" s="122"/>
      <c r="J51" s="122"/>
      <c r="K51" s="122">
        <f ca="1">INDEX('AI''19 Stats'!$A$3:$CM$659,MATCH('AI''19 Summary'!$A51,'AI''19 Stats'!$A$3:$A$659,FALSE),23)</f>
        <v>2</v>
      </c>
      <c r="L51" s="122">
        <f ca="1">INDEX('AI''19 Stats'!$A$3:$CM$659,MATCH('AI''19 Summary'!$A51,'AI''19 Stats'!$A$3:$A$659,FALSE),24)</f>
        <v>9</v>
      </c>
      <c r="M51" s="122">
        <f ca="1">INDEX('AI''19 Stats'!$A$3:$CM$659,MATCH('AI''19 Summary'!$A51,'AI''19 Stats'!$A$3:$A$659,FALSE),25)</f>
        <v>1</v>
      </c>
      <c r="N51" s="122">
        <f ca="1">INDEX('AI''19 Stats'!$A$3:$CM$659,MATCH('AI''19 Summary'!$A51,'AI''19 Stats'!$A$3:$A$659,FALSE),26)</f>
        <v>5</v>
      </c>
      <c r="O51" s="122" t="str">
        <f ca="1">INDEX('AI''19 Stats'!$A$3:$CM$659,MATCH('AI''19 Summary'!$A51,'AI''19 Stats'!$A$3:$A$659,FALSE),27)</f>
        <v>Jink</v>
      </c>
      <c r="P51" s="123">
        <f ca="1">INDEX('AI''19 Stats'!$A$3:$CM$659,MATCH('AI''19 Summary'!$A51,'AI''19 Stats'!$A$3:$A$659,FALSE),28)</f>
        <v>1.0329206114928022</v>
      </c>
      <c r="Q51" s="123">
        <f ca="1">INDEX('AI''19 Stats'!$A$3:$CM$659,MATCH('AI''19 Summary'!$A51,'AI''19 Stats'!$A$3:$A$659,FALSE),29)</f>
        <v>1.3850691437140568</v>
      </c>
      <c r="R51" s="123">
        <f ca="1">INDEX('AI''19 Stats'!$A$3:$CM$659,MATCH('AI''19 Summary'!$A51,'AI''19 Stats'!$A$3:$A$659,FALSE),30)</f>
        <v>2.4088159021114031</v>
      </c>
      <c r="S51" s="124">
        <f ca="1">INDEX('AI''19 Stats'!$A$3:$CM$659,MATCH('AI''19 Summary'!$A51,'AI''19 Stats'!$A$3:$A$659,FALSE),70)</f>
        <v>92.020310326639915</v>
      </c>
      <c r="T51" s="125">
        <f ca="1">INDEX('AI''19 Stats'!$A$3:$CM$659,MATCH('AI''19 Summary'!$A51,'AI''19 Stats'!$A$3:$A$659,FALSE),72)</f>
        <v>3.0104851044267775</v>
      </c>
      <c r="U51" s="125">
        <f ca="1">INDEX('AI''19 Stats'!$A$3:$CM$659,MATCH('AI''19 Summary'!$A51,'AI''19 Stats'!$A$3:$A$659,FALSE),73)</f>
        <v>0.13089065671420771</v>
      </c>
      <c r="V51" s="125">
        <f ca="1">INDEX('AI''19 Stats'!$A$3:$CM$659,MATCH('AI''19 Summary'!$A51,'AI''19 Stats'!$A$3:$A$659,FALSE),91)</f>
        <v>0.96359553945124277</v>
      </c>
      <c r="W51" s="125">
        <f ca="1">INDEX('AI''19 Stats'!$A$3:$CN$659,MATCH('AI''19 Summary'!$A51,'AI''19 Stats'!$A$3:$A$659,FALSE),86)</f>
        <v>5.8694746057255109E-2</v>
      </c>
      <c r="X51" s="150">
        <f ca="1">INDEX('AI''19 Stats'!$A$3:$CN$659,MATCH('AI''19 Summary'!$A51,'AI''19 Stats'!$A$3:$A$659,FALSE),87)</f>
        <v>21.679343119002628</v>
      </c>
      <c r="Y51" s="125">
        <f ca="1">INDEX('AI''19 Stats'!$A$3:$CN$659,MATCH('AI''19 Summary'!$A51,'AI''19 Stats'!$A$3:$A$659,FALSE),89)</f>
        <v>1.2222222222222221</v>
      </c>
      <c r="Z51" s="125">
        <f ca="1">INDEX('AI''19 Stats'!$A$3:$CN$659,MATCH('AI''19 Summary'!$A51,'AI''19 Stats'!$A$3:$A$659,FALSE),90)</f>
        <v>0</v>
      </c>
    </row>
    <row r="52" spans="1:26" x14ac:dyDescent="0.25">
      <c r="A52" s="239" t="s">
        <v>248</v>
      </c>
      <c r="B52" s="122">
        <f ca="1">INDEX('AI''19 Stats'!$A$3:$CM$659,MATCH('AI''19 Summary'!$A52,'AI''19 Stats'!$A$3:$A$659,FALSE),14)</f>
        <v>38</v>
      </c>
      <c r="C52" s="122" t="str">
        <f ca="1">INDEX('AI''19 Stats'!$A$3:$CM$659,MATCH('AI''19 Summary'!$A52,'AI''19 Stats'!$A$3:$A$659,FALSE),15)</f>
        <v>Bomber</v>
      </c>
      <c r="D52" s="122">
        <f>INDEX('AI''19 Stats'!$A$3:$CM$659,MATCH('AI''19 Summary'!$A52,'AI''19 Stats'!$A$3:$A$659,FALSE),16)</f>
        <v>6</v>
      </c>
      <c r="E52" s="122">
        <f ca="1">INDEX('AI''19 Stats'!$A$3:$CM$659,MATCH('AI''19 Summary'!$A52,'AI''19 Stats'!$A$3:$A$659,FALSE),17)</f>
        <v>1</v>
      </c>
      <c r="F52" s="122" t="str">
        <f ca="1">INDEX('AI''19 Stats'!$A$3:$CM$659,MATCH('AI''19 Summary'!$A52,'AI''19 Stats'!$A$3:$A$659,FALSE),18)</f>
        <v>-</v>
      </c>
      <c r="G52" s="122">
        <f ca="1">INDEX('AI''19 Stats'!$A$3:$CM$659,MATCH('AI''19 Summary'!$A52,'AI''19 Stats'!$A$3:$A$659,FALSE),19)</f>
        <v>1</v>
      </c>
      <c r="H52" s="122" t="str">
        <f ca="1">INDEX('AI''19 Stats'!$A$3:$CM$659,MATCH('AI''19 Summary'!$A52,'AI''19 Stats'!$A$3:$A$659,FALSE),20)</f>
        <v>1-3</v>
      </c>
      <c r="I52" s="122"/>
      <c r="J52" s="122"/>
      <c r="K52" s="122">
        <f ca="1">INDEX('AI''19 Stats'!$A$3:$CM$659,MATCH('AI''19 Summary'!$A52,'AI''19 Stats'!$A$3:$A$659,FALSE),23)</f>
        <v>5</v>
      </c>
      <c r="L52" s="122">
        <f ca="1">INDEX('AI''19 Stats'!$A$3:$CM$659,MATCH('AI''19 Summary'!$A52,'AI''19 Stats'!$A$3:$A$659,FALSE),24)</f>
        <v>5</v>
      </c>
      <c r="M52" s="122">
        <f ca="1">INDEX('AI''19 Stats'!$A$3:$CM$659,MATCH('AI''19 Summary'!$A52,'AI''19 Stats'!$A$3:$A$659,FALSE),25)</f>
        <v>2</v>
      </c>
      <c r="N52" s="122">
        <f ca="1">INDEX('AI''19 Stats'!$A$3:$CM$659,MATCH('AI''19 Summary'!$A52,'AI''19 Stats'!$A$3:$A$659,FALSE),26)</f>
        <v>5</v>
      </c>
      <c r="O52" s="122">
        <f ca="1">INDEX('AI''19 Stats'!$A$3:$CM$659,MATCH('AI''19 Summary'!$A52,'AI''19 Stats'!$A$3:$A$659,FALSE),27)</f>
        <v>0</v>
      </c>
      <c r="P52" s="123">
        <f ca="1">INDEX('AI''19 Stats'!$A$3:$CM$659,MATCH('AI''19 Summary'!$A52,'AI''19 Stats'!$A$3:$A$659,FALSE),28)</f>
        <v>0.57718484016995586</v>
      </c>
      <c r="Q52" s="123">
        <f ca="1">INDEX('AI''19 Stats'!$A$3:$CM$659,MATCH('AI''19 Summary'!$A52,'AI''19 Stats'!$A$3:$A$659,FALSE),29)</f>
        <v>0.53110159526407852</v>
      </c>
      <c r="R52" s="123">
        <f ca="1">INDEX('AI''19 Stats'!$A$3:$CM$659,MATCH('AI''19 Summary'!$A52,'AI''19 Stats'!$A$3:$A$659,FALSE),30)</f>
        <v>2.7709648448560618</v>
      </c>
      <c r="S52" s="124">
        <f ca="1">INDEX('AI''19 Stats'!$A$3:$CM$659,MATCH('AI''19 Summary'!$A52,'AI''19 Stats'!$A$3:$A$659,FALSE),70)</f>
        <v>75.214646679155265</v>
      </c>
      <c r="T52" s="125">
        <f ca="1">INDEX('AI''19 Stats'!$A$3:$CM$659,MATCH('AI''19 Summary'!$A52,'AI''19 Stats'!$A$3:$A$659,FALSE),72)</f>
        <v>4.9563898647877203</v>
      </c>
      <c r="U52" s="125">
        <f ca="1">INDEX('AI''19 Stats'!$A$3:$CM$659,MATCH('AI''19 Summary'!$A52,'AI''19 Stats'!$A$3:$A$659,FALSE),73)</f>
        <v>0.13043131223125579</v>
      </c>
      <c r="V52" s="125">
        <f ca="1">INDEX('AI''19 Stats'!$A$3:$CM$659,MATCH('AI''19 Summary'!$A52,'AI''19 Stats'!$A$3:$A$659,FALSE),91)</f>
        <v>0.96021392073257095</v>
      </c>
      <c r="W52" s="125">
        <f ca="1">INDEX('AI''19 Stats'!$A$3:$CN$659,MATCH('AI''19 Summary'!$A52,'AI''19 Stats'!$A$3:$A$659,FALSE),86)</f>
        <v>8.0099618176627529E-2</v>
      </c>
      <c r="X52" s="150">
        <f ca="1">INDEX('AI''19 Stats'!$A$3:$CN$659,MATCH('AI''19 Summary'!$A52,'AI''19 Stats'!$A$3:$A$659,FALSE),87)</f>
        <v>13.854824224280309</v>
      </c>
      <c r="Y52" s="125">
        <f ca="1">INDEX('AI''19 Stats'!$A$3:$CN$659,MATCH('AI''19 Summary'!$A52,'AI''19 Stats'!$A$3:$A$659,FALSE),89)</f>
        <v>1.5</v>
      </c>
      <c r="Z52" s="125">
        <f ca="1">INDEX('AI''19 Stats'!$A$3:$CN$659,MATCH('AI''19 Summary'!$A52,'AI''19 Stats'!$A$3:$A$659,FALSE),90)</f>
        <v>2.3333333333333335</v>
      </c>
    </row>
    <row r="53" spans="1:26" x14ac:dyDescent="0.25">
      <c r="A53" s="239" t="s">
        <v>245</v>
      </c>
      <c r="B53" s="122">
        <f ca="1">INDEX('AI''19 Stats'!$A$3:$CM$659,MATCH('AI''19 Summary'!$A53,'AI''19 Stats'!$A$3:$A$659,FALSE),14)</f>
        <v>35</v>
      </c>
      <c r="C53" s="122" t="str">
        <f ca="1">INDEX('AI''19 Stats'!$A$3:$CM$659,MATCH('AI''19 Summary'!$A53,'AI''19 Stats'!$A$3:$A$659,FALSE),15)</f>
        <v>Bomber</v>
      </c>
      <c r="D53" s="122">
        <f ca="1">INDEX('AI''19 Stats'!$A$3:$CM$659,MATCH('AI''19 Summary'!$A53,'AI''19 Stats'!$A$3:$A$659,FALSE),16)</f>
        <v>5</v>
      </c>
      <c r="E53" s="122">
        <f ca="1">INDEX('AI''19 Stats'!$A$3:$CM$659,MATCH('AI''19 Summary'!$A53,'AI''19 Stats'!$A$3:$A$659,FALSE),17)</f>
        <v>1</v>
      </c>
      <c r="F53" s="122" t="str">
        <f ca="1">INDEX('AI''19 Stats'!$A$3:$CM$659,MATCH('AI''19 Summary'!$A53,'AI''19 Stats'!$A$3:$A$659,FALSE),18)</f>
        <v>-</v>
      </c>
      <c r="G53" s="122">
        <f ca="1">INDEX('AI''19 Stats'!$A$3:$CM$659,MATCH('AI''19 Summary'!$A53,'AI''19 Stats'!$A$3:$A$659,FALSE),19)</f>
        <v>1</v>
      </c>
      <c r="H53" s="122" t="str">
        <f ca="1">INDEX('AI''19 Stats'!$A$3:$CM$659,MATCH('AI''19 Summary'!$A53,'AI''19 Stats'!$A$3:$A$659,FALSE),20)</f>
        <v>1-3</v>
      </c>
      <c r="I53" s="122"/>
      <c r="J53" s="122"/>
      <c r="K53" s="122">
        <f ca="1">INDEX('AI''19 Stats'!$A$3:$CM$659,MATCH('AI''19 Summary'!$A53,'AI''19 Stats'!$A$3:$A$659,FALSE),23)</f>
        <v>5</v>
      </c>
      <c r="L53" s="122">
        <f ca="1">INDEX('AI''19 Stats'!$A$3:$CM$659,MATCH('AI''19 Summary'!$A53,'AI''19 Stats'!$A$3:$A$659,FALSE),24)</f>
        <v>5</v>
      </c>
      <c r="M53" s="122">
        <f ca="1">INDEX('AI''19 Stats'!$A$3:$CM$659,MATCH('AI''19 Summary'!$A53,'AI''19 Stats'!$A$3:$A$659,FALSE),25)</f>
        <v>2</v>
      </c>
      <c r="N53" s="122">
        <f ca="1">INDEX('AI''19 Stats'!$A$3:$CM$659,MATCH('AI''19 Summary'!$A53,'AI''19 Stats'!$A$3:$A$659,FALSE),26)</f>
        <v>5</v>
      </c>
      <c r="O53" s="122">
        <f ca="1">INDEX('AI''19 Stats'!$A$3:$CM$659,MATCH('AI''19 Summary'!$A53,'AI''19 Stats'!$A$3:$A$659,FALSE),27)</f>
        <v>0</v>
      </c>
      <c r="P53" s="123">
        <f ca="1">INDEX('AI''19 Stats'!$A$3:$CM$659,MATCH('AI''19 Summary'!$A53,'AI''19 Stats'!$A$3:$A$659,FALSE),28)</f>
        <v>0.57718484016995586</v>
      </c>
      <c r="Q53" s="123">
        <f ca="1">INDEX('AI''19 Stats'!$A$3:$CM$659,MATCH('AI''19 Summary'!$A53,'AI''19 Stats'!$A$3:$A$659,FALSE),29)</f>
        <v>0.56489049872655261</v>
      </c>
      <c r="R53" s="123">
        <f ca="1">INDEX('AI''19 Stats'!$A$3:$CM$659,MATCH('AI''19 Summary'!$A53,'AI''19 Stats'!$A$3:$A$659,FALSE),30)</f>
        <v>2.4560456466371852</v>
      </c>
      <c r="S53" s="124">
        <f ca="1">INDEX('AI''19 Stats'!$A$3:$CM$659,MATCH('AI''19 Summary'!$A53,'AI''19 Stats'!$A$3:$A$659,FALSE),70)</f>
        <v>75.214646679155265</v>
      </c>
      <c r="T53" s="125">
        <f ca="1">INDEX('AI''19 Stats'!$A$3:$CM$659,MATCH('AI''19 Summary'!$A53,'AI''19 Stats'!$A$3:$A$659,FALSE),72)</f>
        <v>4.5531065283916528</v>
      </c>
      <c r="U53" s="125">
        <f ca="1">INDEX('AI''19 Stats'!$A$3:$CM$659,MATCH('AI''19 Summary'!$A53,'AI''19 Stats'!$A$3:$A$659,FALSE),73)</f>
        <v>0.13008875795404723</v>
      </c>
      <c r="V53" s="125">
        <f ca="1">INDEX('AI''19 Stats'!$A$3:$CM$659,MATCH('AI''19 Summary'!$A53,'AI''19 Stats'!$A$3:$A$659,FALSE),91)</f>
        <v>0.95769209234676933</v>
      </c>
      <c r="W53" s="125">
        <f ca="1">INDEX('AI''19 Stats'!$A$3:$CN$659,MATCH('AI''19 Summary'!$A53,'AI''19 Stats'!$A$3:$A$659,FALSE),86)</f>
        <v>7.9164163368249635E-2</v>
      </c>
      <c r="X53" s="150">
        <f ca="1">INDEX('AI''19 Stats'!$A$3:$CN$659,MATCH('AI''19 Summary'!$A53,'AI''19 Stats'!$A$3:$A$659,FALSE),87)</f>
        <v>12.280228233185927</v>
      </c>
      <c r="Y53" s="125">
        <f ca="1">INDEX('AI''19 Stats'!$A$3:$CN$659,MATCH('AI''19 Summary'!$A53,'AI''19 Stats'!$A$3:$A$659,FALSE),89)</f>
        <v>1.5</v>
      </c>
      <c r="Z53" s="125">
        <f ca="1">INDEX('AI''19 Stats'!$A$3:$CN$659,MATCH('AI''19 Summary'!$A53,'AI''19 Stats'!$A$3:$A$659,FALSE),90)</f>
        <v>2.3333333333333335</v>
      </c>
    </row>
    <row r="54" spans="1:26" s="174" customFormat="1" x14ac:dyDescent="0.25">
      <c r="A54" s="239" t="s">
        <v>575</v>
      </c>
      <c r="B54" s="250">
        <f ca="1">INDEX('AI''19 Stats'!$A$3:$CM$659,MATCH('AI''19 Summary'!$A54,'AI''19 Stats'!$A$3:$A$659,FALSE),14)</f>
        <v>31</v>
      </c>
      <c r="C54" s="250" t="str">
        <f ca="1">INDEX('AI''19 Stats'!$A$3:$CM$659,MATCH('AI''19 Summary'!$A54,'AI''19 Stats'!$A$3:$A$659,FALSE),15)</f>
        <v>Fighter</v>
      </c>
      <c r="D54" s="250">
        <f ca="1">INDEX('AI''19 Stats'!$A$3:$CM$659,MATCH('AI''19 Summary'!$A54,'AI''19 Stats'!$A$3:$A$659,FALSE),16)</f>
        <v>4</v>
      </c>
      <c r="E54" s="250">
        <f ca="1">INDEX('AI''19 Stats'!$A$3:$CM$659,MATCH('AI''19 Summary'!$A54,'AI''19 Stats'!$A$3:$A$659,FALSE),17)</f>
        <v>0</v>
      </c>
      <c r="F54" s="250">
        <f ca="1">INDEX('AI''19 Stats'!$A$3:$CM$659,MATCH('AI''19 Summary'!$A54,'AI''19 Stats'!$A$3:$A$659,FALSE),18)</f>
        <v>0</v>
      </c>
      <c r="G54" s="250">
        <f ca="1">INDEX('AI''19 Stats'!$A$3:$CM$659,MATCH('AI''19 Summary'!$A54,'AI''19 Stats'!$A$3:$A$659,FALSE),19)</f>
        <v>2</v>
      </c>
      <c r="H54" s="250" t="str">
        <f ca="1">INDEX('AI''19 Stats'!$A$3:$CM$659,MATCH('AI''19 Summary'!$A54,'AI''19 Stats'!$A$3:$A$659,FALSE),20)</f>
        <v>1-5</v>
      </c>
      <c r="I54" s="250"/>
      <c r="J54" s="250"/>
      <c r="K54" s="250">
        <f ca="1">INDEX('AI''19 Stats'!$A$3:$CM$659,MATCH('AI''19 Summary'!$A54,'AI''19 Stats'!$A$3:$A$659,FALSE),23)</f>
        <v>3</v>
      </c>
      <c r="L54" s="250">
        <f ca="1">INDEX('AI''19 Stats'!$A$3:$CM$659,MATCH('AI''19 Summary'!$A54,'AI''19 Stats'!$A$3:$A$659,FALSE),24)</f>
        <v>5</v>
      </c>
      <c r="M54" s="250">
        <f ca="1">INDEX('AI''19 Stats'!$A$3:$CM$659,MATCH('AI''19 Summary'!$A54,'AI''19 Stats'!$A$3:$A$659,FALSE),25)</f>
        <v>0</v>
      </c>
      <c r="N54" s="250">
        <f ca="1">INDEX('AI''19 Stats'!$A$3:$CM$659,MATCH('AI''19 Summary'!$A54,'AI''19 Stats'!$A$3:$A$659,FALSE),26)</f>
        <v>5</v>
      </c>
      <c r="O54" s="250">
        <f>INDEX('AI''19 Stats'!$A$3:$CM$659,MATCH('AI''19 Summary'!$A54,'AI''19 Stats'!$A$3:$A$659,FALSE),27)</f>
        <v>0</v>
      </c>
      <c r="P54" s="251">
        <f ca="1">INDEX('AI''19 Stats'!$A$3:$CM$659,MATCH('AI''19 Summary'!$A54,'AI''19 Stats'!$A$3:$A$659,FALSE),28)</f>
        <v>0.77246254744164822</v>
      </c>
      <c r="Q54" s="251">
        <f ca="1">INDEX('AI''19 Stats'!$A$3:$CM$659,MATCH('AI''19 Summary'!$A54,'AI''19 Stats'!$A$3:$A$659,FALSE),29)</f>
        <v>0.82804997657846924</v>
      </c>
      <c r="R54" s="251">
        <f ca="1">INDEX('AI''19 Stats'!$A$3:$CM$659,MATCH('AI''19 Summary'!$A54,'AI''19 Stats'!$A$3:$A$659,FALSE),30)</f>
        <v>2.8801738315772845</v>
      </c>
      <c r="S54" s="248">
        <f ca="1">INDEX('AI''19 Stats'!$A$3:$CM$659,MATCH('AI''19 Summary'!$A54,'AI''19 Stats'!$A$3:$A$659,FALSE),70)</f>
        <v>72.749578315163106</v>
      </c>
      <c r="T54" s="252">
        <f ca="1">INDEX('AI''19 Stats'!$A$3:$CM$659,MATCH('AI''19 Summary'!$A54,'AI''19 Stats'!$A$3:$A$659,FALSE),72)</f>
        <v>4.0309679117250994</v>
      </c>
      <c r="U54" s="125">
        <f ca="1">INDEX('AI''19 Stats'!$A$3:$CM$659,MATCH('AI''19 Summary'!$A54,'AI''19 Stats'!$A$3:$A$659,FALSE),73)</f>
        <v>0.13003122295887418</v>
      </c>
      <c r="V54" s="125">
        <f ca="1">INDEX('AI''19 Stats'!$A$3:$CM$659,MATCH('AI''19 Summary'!$A54,'AI''19 Stats'!$A$3:$A$659,FALSE),91)</f>
        <v>0.95726852915209337</v>
      </c>
      <c r="W54" s="125">
        <f ca="1">INDEX('AI''19 Stats'!$A$3:$CN$659,MATCH('AI''19 Summary'!$A54,'AI''19 Stats'!$A$3:$A$659,FALSE),86)</f>
        <v>7.9558138527057551E-2</v>
      </c>
      <c r="X54" s="253">
        <f ca="1">INDEX('AI''19 Stats'!$A$3:$CN$659,MATCH('AI''19 Summary'!$A54,'AI''19 Stats'!$A$3:$A$659,FALSE),87)</f>
        <v>14.400869157886422</v>
      </c>
      <c r="Y54" s="252">
        <f ca="1">INDEX('AI''19 Stats'!$A$3:$CN$659,MATCH('AI''19 Summary'!$A54,'AI''19 Stats'!$A$3:$A$659,FALSE),89)</f>
        <v>2.5555555555555554</v>
      </c>
      <c r="Z54" s="252">
        <f ca="1">INDEX('AI''19 Stats'!$A$3:$CN$659,MATCH('AI''19 Summary'!$A54,'AI''19 Stats'!$A$3:$A$659,FALSE),90)</f>
        <v>0</v>
      </c>
    </row>
    <row r="55" spans="1:26" s="174" customFormat="1" x14ac:dyDescent="0.25">
      <c r="A55" s="239" t="s">
        <v>264</v>
      </c>
      <c r="B55" s="122">
        <f ca="1">INDEX('AI''19 Stats'!$A$3:$CM$659,MATCH('AI''19 Summary'!$A55,'AI''19 Stats'!$A$3:$A$659,FALSE),14)</f>
        <v>19</v>
      </c>
      <c r="C55" s="122" t="str">
        <f ca="1">INDEX('AI''19 Stats'!$A$3:$CM$659,MATCH('AI''19 Summary'!$A55,'AI''19 Stats'!$A$3:$A$659,FALSE),15)</f>
        <v>Fighter</v>
      </c>
      <c r="D55" s="122">
        <f ca="1">INDEX('AI''19 Stats'!$A$3:$CM$659,MATCH('AI''19 Summary'!$A55,'AI''19 Stats'!$A$3:$A$659,FALSE),16)</f>
        <v>3</v>
      </c>
      <c r="E55" s="122">
        <f ca="1">INDEX('AI''19 Stats'!$A$3:$CM$659,MATCH('AI''19 Summary'!$A55,'AI''19 Stats'!$A$3:$A$659,FALSE),17)</f>
        <v>3</v>
      </c>
      <c r="F55" s="122" t="str">
        <f ca="1">INDEX('AI''19 Stats'!$A$3:$CM$659,MATCH('AI''19 Summary'!$A55,'AI''19 Stats'!$A$3:$A$659,FALSE),18)</f>
        <v>-</v>
      </c>
      <c r="G55" s="122">
        <f ca="1">INDEX('AI''19 Stats'!$A$3:$CM$659,MATCH('AI''19 Summary'!$A55,'AI''19 Stats'!$A$3:$A$659,FALSE),19)</f>
        <v>1</v>
      </c>
      <c r="H55" s="122" t="str">
        <f ca="1">INDEX('AI''19 Stats'!$A$3:$CM$659,MATCH('AI''19 Summary'!$A55,'AI''19 Stats'!$A$3:$A$659,FALSE),20)</f>
        <v>1-4</v>
      </c>
      <c r="I55" s="122"/>
      <c r="J55" s="122"/>
      <c r="K55" s="122">
        <f ca="1">INDEX('AI''19 Stats'!$A$3:$CM$659,MATCH('AI''19 Summary'!$A55,'AI''19 Stats'!$A$3:$A$659,FALSE),23)</f>
        <v>4</v>
      </c>
      <c r="L55" s="122">
        <f ca="1">INDEX('AI''19 Stats'!$A$3:$CM$659,MATCH('AI''19 Summary'!$A55,'AI''19 Stats'!$A$3:$A$659,FALSE),24)</f>
        <v>5</v>
      </c>
      <c r="M55" s="122">
        <f ca="1">INDEX('AI''19 Stats'!$A$3:$CM$659,MATCH('AI''19 Summary'!$A55,'AI''19 Stats'!$A$3:$A$659,FALSE),25)</f>
        <v>0</v>
      </c>
      <c r="N55" s="122">
        <f ca="1">INDEX('AI''19 Stats'!$A$3:$CM$659,MATCH('AI''19 Summary'!$A55,'AI''19 Stats'!$A$3:$A$659,FALSE),26)</f>
        <v>4</v>
      </c>
      <c r="O55" s="122">
        <f ca="1">INDEX('AI''19 Stats'!$A$3:$CM$659,MATCH('AI''19 Summary'!$A55,'AI''19 Stats'!$A$3:$A$659,FALSE),27)</f>
        <v>0</v>
      </c>
      <c r="P55" s="123">
        <f ca="1">INDEX('AI''19 Stats'!$A$3:$CM$659,MATCH('AI''19 Summary'!$A55,'AI''19 Stats'!$A$3:$A$659,FALSE),28)</f>
        <v>0.65071741503152469</v>
      </c>
      <c r="Q55" s="123">
        <f ca="1">INDEX('AI''19 Stats'!$A$3:$CM$659,MATCH('AI''19 Summary'!$A55,'AI''19 Stats'!$A$3:$A$659,FALSE),29)</f>
        <v>1.0069957015059285</v>
      </c>
      <c r="R55" s="123">
        <f ca="1">INDEX('AI''19 Stats'!$A$3:$CM$659,MATCH('AI''19 Summary'!$A55,'AI''19 Stats'!$A$3:$A$659,FALSE),30)</f>
        <v>2.6269453082763357</v>
      </c>
      <c r="S55" s="124">
        <f ca="1">INDEX('AI''19 Stats'!$A$3:$CM$659,MATCH('AI''19 Summary'!$A55,'AI''19 Stats'!$A$3:$A$659,FALSE),70)</f>
        <v>67.399384413287862</v>
      </c>
      <c r="T55" s="125">
        <f ca="1">INDEX('AI''19 Stats'!$A$3:$CM$659,MATCH('AI''19 Summary'!$A55,'AI''19 Stats'!$A$3:$A$659,FALSE),72)</f>
        <v>2.442318080191348</v>
      </c>
      <c r="U55" s="125">
        <f ca="1">INDEX('AI''19 Stats'!$A$3:$CM$659,MATCH('AI''19 Summary'!$A55,'AI''19 Stats'!$A$3:$A$659,FALSE),73)</f>
        <v>0.12854305685217621</v>
      </c>
      <c r="V55" s="125">
        <f ca="1">INDEX('AI''19 Stats'!$A$3:$CM$659,MATCH('AI''19 Summary'!$A55,'AI''19 Stats'!$A$3:$A$659,FALSE),91)</f>
        <v>0.94631289443854982</v>
      </c>
      <c r="W55" s="125">
        <f ca="1">INDEX('AI''19 Stats'!$A$3:$CN$659,MATCH('AI''19 Summary'!$A55,'AI''19 Stats'!$A$3:$A$659,FALSE),86)</f>
        <v>6.3556092755253354E-2</v>
      </c>
      <c r="X55" s="253">
        <f ca="1">INDEX('AI''19 Stats'!$A$3:$CN$659,MATCH('AI''19 Summary'!$A55,'AI''19 Stats'!$A$3:$A$659,FALSE),87)</f>
        <v>13.134726541381678</v>
      </c>
      <c r="Y55" s="252">
        <f ca="1">INDEX('AI''19 Stats'!$A$3:$CN$659,MATCH('AI''19 Summary'!$A55,'AI''19 Stats'!$A$3:$A$659,FALSE),89)</f>
        <v>2</v>
      </c>
      <c r="Z55" s="252">
        <f ca="1">INDEX('AI''19 Stats'!$A$3:$CN$659,MATCH('AI''19 Summary'!$A55,'AI''19 Stats'!$A$3:$A$659,FALSE),90)</f>
        <v>0</v>
      </c>
    </row>
    <row r="56" spans="1:26" s="174" customFormat="1" x14ac:dyDescent="0.25">
      <c r="A56" s="239" t="s">
        <v>155</v>
      </c>
      <c r="B56" s="250">
        <f ca="1">INDEX('AI''19 Stats'!$A$3:$CM$659,MATCH('AI''19 Summary'!$A56,'AI''19 Stats'!$A$3:$A$659,FALSE),14)</f>
        <v>38</v>
      </c>
      <c r="C56" s="250" t="str">
        <f ca="1">INDEX('AI''19 Stats'!$A$3:$CM$659,MATCH('AI''19 Summary'!$A56,'AI''19 Stats'!$A$3:$A$659,FALSE),15)</f>
        <v>Bomber</v>
      </c>
      <c r="D56" s="250">
        <f ca="1">INDEX('AI''19 Stats'!$A$3:$CM$659,MATCH('AI''19 Summary'!$A56,'AI''19 Stats'!$A$3:$A$659,FALSE),16)</f>
        <v>6</v>
      </c>
      <c r="E56" s="250">
        <f ca="1">INDEX('AI''19 Stats'!$A$3:$CM$659,MATCH('AI''19 Summary'!$A56,'AI''19 Stats'!$A$3:$A$659,FALSE),17)</f>
        <v>2</v>
      </c>
      <c r="F56" s="250" t="str">
        <f ca="1">INDEX('AI''19 Stats'!$A$3:$CM$659,MATCH('AI''19 Summary'!$A56,'AI''19 Stats'!$A$3:$A$659,FALSE),18)</f>
        <v>-</v>
      </c>
      <c r="G56" s="250">
        <f ca="1">INDEX('AI''19 Stats'!$A$3:$CM$659,MATCH('AI''19 Summary'!$A56,'AI''19 Stats'!$A$3:$A$659,FALSE),19)</f>
        <v>2</v>
      </c>
      <c r="H56" s="250" t="str">
        <f ca="1">INDEX('AI''19 Stats'!$A$3:$CM$659,MATCH('AI''19 Summary'!$A56,'AI''19 Stats'!$A$3:$A$659,FALSE),20)</f>
        <v>1-4</v>
      </c>
      <c r="I56" s="250"/>
      <c r="J56" s="250"/>
      <c r="K56" s="250">
        <f ca="1">INDEX('AI''19 Stats'!$A$3:$CM$659,MATCH('AI''19 Summary'!$A56,'AI''19 Stats'!$A$3:$A$659,FALSE),23)</f>
        <v>4</v>
      </c>
      <c r="L56" s="250">
        <f ca="1">INDEX('AI''19 Stats'!$A$3:$CM$659,MATCH('AI''19 Summary'!$A56,'AI''19 Stats'!$A$3:$A$659,FALSE),24)</f>
        <v>5</v>
      </c>
      <c r="M56" s="250">
        <f ca="1">INDEX('AI''19 Stats'!$A$3:$CM$659,MATCH('AI''19 Summary'!$A56,'AI''19 Stats'!$A$3:$A$659,FALSE),25)</f>
        <v>1</v>
      </c>
      <c r="N56" s="250">
        <f ca="1">INDEX('AI''19 Stats'!$A$3:$CM$659,MATCH('AI''19 Summary'!$A56,'AI''19 Stats'!$A$3:$A$659,FALSE),26)</f>
        <v>5</v>
      </c>
      <c r="O56" s="250" t="str">
        <f ca="1">INDEX('AI''19 Stats'!$A$3:$CM$659,MATCH('AI''19 Summary'!$A56,'AI''19 Stats'!$A$3:$A$659,FALSE),27)</f>
        <v>Rocket Boosters</v>
      </c>
      <c r="P56" s="251">
        <f ca="1">INDEX('AI''19 Stats'!$A$3:$CM$659,MATCH('AI''19 Summary'!$A56,'AI''19 Stats'!$A$3:$A$659,FALSE),28)</f>
        <v>0.71563189871974031</v>
      </c>
      <c r="Q56" s="251">
        <f ca="1">INDEX('AI''19 Stats'!$A$3:$CM$659,MATCH('AI''19 Summary'!$A56,'AI''19 Stats'!$A$3:$A$659,FALSE),29)</f>
        <v>0.65849484702335637</v>
      </c>
      <c r="R56" s="251">
        <f ca="1">INDEX('AI''19 Stats'!$A$3:$CM$659,MATCH('AI''19 Summary'!$A56,'AI''19 Stats'!$A$3:$A$659,FALSE),30)</f>
        <v>3.4356252888175116</v>
      </c>
      <c r="S56" s="248">
        <f ca="1">INDEX('AI''19 Stats'!$A$3:$CM$659,MATCH('AI''19 Summary'!$A56,'AI''19 Stats'!$A$3:$A$659,FALSE),70)</f>
        <v>74.573771650649206</v>
      </c>
      <c r="T56" s="252">
        <f ca="1">INDEX('AI''19 Stats'!$A$3:$CM$659,MATCH('AI''19 Summary'!$A56,'AI''19 Stats'!$A$3:$A$659,FALSE),72)</f>
        <v>4.8841759556167688</v>
      </c>
      <c r="U56" s="125">
        <f ca="1">INDEX('AI''19 Stats'!$A$3:$CM$659,MATCH('AI''19 Summary'!$A56,'AI''19 Stats'!$A$3:$A$659,FALSE),73)</f>
        <v>0.12853094620044128</v>
      </c>
      <c r="V56" s="125">
        <f ca="1">INDEX('AI''19 Stats'!$A$3:$CM$659,MATCH('AI''19 Summary'!$A56,'AI''19 Stats'!$A$3:$A$659,FALSE),91)</f>
        <v>0.94622373780747637</v>
      </c>
      <c r="W56" s="125">
        <f ca="1">INDEX('AI''19 Stats'!$A$3:$CN$659,MATCH('AI''19 Summary'!$A56,'AI''19 Stats'!$A$3:$A$659,FALSE),86)</f>
        <v>7.8820225241717626E-2</v>
      </c>
      <c r="X56" s="253">
        <f ca="1">INDEX('AI''19 Stats'!$A$3:$CN$659,MATCH('AI''19 Summary'!$A56,'AI''19 Stats'!$A$3:$A$659,FALSE),87)</f>
        <v>17.178126444087557</v>
      </c>
      <c r="Y56" s="252">
        <f ca="1">INDEX('AI''19 Stats'!$A$3:$CN$659,MATCH('AI''19 Summary'!$A56,'AI''19 Stats'!$A$3:$A$659,FALSE),89)</f>
        <v>1.3333333333333333</v>
      </c>
      <c r="Z56" s="252">
        <f ca="1">INDEX('AI''19 Stats'!$A$3:$CN$659,MATCH('AI''19 Summary'!$A56,'AI''19 Stats'!$A$3:$A$659,FALSE),90)</f>
        <v>0</v>
      </c>
    </row>
    <row r="57" spans="1:26" x14ac:dyDescent="0.25">
      <c r="A57" s="239" t="s">
        <v>153</v>
      </c>
      <c r="B57" s="122">
        <f ca="1">INDEX('AI''19 Stats'!$A$3:$CM$659,MATCH('AI''19 Summary'!$A57,'AI''19 Stats'!$A$3:$A$659,FALSE),14)</f>
        <v>35</v>
      </c>
      <c r="C57" s="122" t="str">
        <f ca="1">INDEX('AI''19 Stats'!$A$3:$CM$659,MATCH('AI''19 Summary'!$A57,'AI''19 Stats'!$A$3:$A$659,FALSE),15)</f>
        <v>Bomber</v>
      </c>
      <c r="D57" s="122">
        <f ca="1">INDEX('AI''19 Stats'!$A$3:$CM$659,MATCH('AI''19 Summary'!$A57,'AI''19 Stats'!$A$3:$A$659,FALSE),16)</f>
        <v>5</v>
      </c>
      <c r="E57" s="122">
        <f ca="1">INDEX('AI''19 Stats'!$A$3:$CM$659,MATCH('AI''19 Summary'!$A57,'AI''19 Stats'!$A$3:$A$659,FALSE),17)</f>
        <v>2</v>
      </c>
      <c r="F57" s="122" t="str">
        <f ca="1">INDEX('AI''19 Stats'!$A$3:$CM$659,MATCH('AI''19 Summary'!$A57,'AI''19 Stats'!$A$3:$A$659,FALSE),18)</f>
        <v>-</v>
      </c>
      <c r="G57" s="122">
        <f ca="1">INDEX('AI''19 Stats'!$A$3:$CM$659,MATCH('AI''19 Summary'!$A57,'AI''19 Stats'!$A$3:$A$659,FALSE),19)</f>
        <v>2</v>
      </c>
      <c r="H57" s="122" t="str">
        <f ca="1">INDEX('AI''19 Stats'!$A$3:$CM$659,MATCH('AI''19 Summary'!$A57,'AI''19 Stats'!$A$3:$A$659,FALSE),20)</f>
        <v>1-4</v>
      </c>
      <c r="I57" s="122"/>
      <c r="J57" s="122"/>
      <c r="K57" s="122">
        <f ca="1">INDEX('AI''19 Stats'!$A$3:$CM$659,MATCH('AI''19 Summary'!$A57,'AI''19 Stats'!$A$3:$A$659,FALSE),23)</f>
        <v>4</v>
      </c>
      <c r="L57" s="122">
        <f ca="1">INDEX('AI''19 Stats'!$A$3:$CM$659,MATCH('AI''19 Summary'!$A57,'AI''19 Stats'!$A$3:$A$659,FALSE),24)</f>
        <v>5</v>
      </c>
      <c r="M57" s="122">
        <f ca="1">INDEX('AI''19 Stats'!$A$3:$CM$659,MATCH('AI''19 Summary'!$A57,'AI''19 Stats'!$A$3:$A$659,FALSE),25)</f>
        <v>1</v>
      </c>
      <c r="N57" s="122">
        <f ca="1">INDEX('AI''19 Stats'!$A$3:$CM$659,MATCH('AI''19 Summary'!$A57,'AI''19 Stats'!$A$3:$A$659,FALSE),26)</f>
        <v>5</v>
      </c>
      <c r="O57" s="122" t="str">
        <f ca="1">INDEX('AI''19 Stats'!$A$3:$CM$659,MATCH('AI''19 Summary'!$A57,'AI''19 Stats'!$A$3:$A$659,FALSE),27)</f>
        <v>Rocket Boosters</v>
      </c>
      <c r="P57" s="123">
        <f ca="1">INDEX('AI''19 Stats'!$A$3:$CM$659,MATCH('AI''19 Summary'!$A57,'AI''19 Stats'!$A$3:$A$659,FALSE),28)</f>
        <v>0.71563189871974031</v>
      </c>
      <c r="Q57" s="123">
        <f ca="1">INDEX('AI''19 Stats'!$A$3:$CM$659,MATCH('AI''19 Summary'!$A57,'AI''19 Stats'!$A$3:$A$659,FALSE),29)</f>
        <v>0.70038856192652033</v>
      </c>
      <c r="R57" s="123">
        <f ca="1">INDEX('AI''19 Stats'!$A$3:$CM$659,MATCH('AI''19 Summary'!$A57,'AI''19 Stats'!$A$3:$A$659,FALSE),30)</f>
        <v>3.0451676605500886</v>
      </c>
      <c r="S57" s="124">
        <f ca="1">INDEX('AI''19 Stats'!$A$3:$CM$659,MATCH('AI''19 Summary'!$A57,'AI''19 Stats'!$A$3:$A$659,FALSE),70)</f>
        <v>74.573771650649206</v>
      </c>
      <c r="T57" s="125">
        <f ca="1">INDEX('AI''19 Stats'!$A$3:$CM$659,MATCH('AI''19 Summary'!$A57,'AI''19 Stats'!$A$3:$A$659,FALSE),72)</f>
        <v>4.3290910440351329</v>
      </c>
      <c r="U57" s="125">
        <f ca="1">INDEX('AI''19 Stats'!$A$3:$CM$659,MATCH('AI''19 Summary'!$A57,'AI''19 Stats'!$A$3:$A$659,FALSE),73)</f>
        <v>0.12368831554386094</v>
      </c>
      <c r="V57" s="125">
        <f ca="1">INDEX('AI''19 Stats'!$A$3:$CM$659,MATCH('AI''19 Summary'!$A57,'AI''19 Stats'!$A$3:$A$659,FALSE),91)</f>
        <v>0.91057308544594584</v>
      </c>
      <c r="W57" s="125">
        <f ca="1">INDEX('AI''19 Stats'!$A$3:$CN$659,MATCH('AI''19 Summary'!$A57,'AI''19 Stats'!$A$3:$A$659,FALSE),86)</f>
        <v>7.5850533891909461E-2</v>
      </c>
      <c r="X57" s="150">
        <f ca="1">INDEX('AI''19 Stats'!$A$3:$CN$659,MATCH('AI''19 Summary'!$A57,'AI''19 Stats'!$A$3:$A$659,FALSE),87)</f>
        <v>15.225838302750443</v>
      </c>
      <c r="Y57" s="125">
        <f ca="1">INDEX('AI''19 Stats'!$A$3:$CN$659,MATCH('AI''19 Summary'!$A57,'AI''19 Stats'!$A$3:$A$659,FALSE),89)</f>
        <v>1.3333333333333333</v>
      </c>
      <c r="Z57" s="125">
        <f ca="1">INDEX('AI''19 Stats'!$A$3:$CN$659,MATCH('AI''19 Summary'!$A57,'AI''19 Stats'!$A$3:$A$659,FALSE),90)</f>
        <v>0</v>
      </c>
    </row>
    <row r="58" spans="1:26" x14ac:dyDescent="0.25">
      <c r="A58" s="239" t="s">
        <v>431</v>
      </c>
      <c r="B58" s="122">
        <f ca="1">INDEX('AI''19 Stats'!$A$3:$CM$659,MATCH('AI''19 Summary'!$A58,'AI''19 Stats'!$A$3:$A$659,FALSE),14)</f>
        <v>28</v>
      </c>
      <c r="C58" s="122" t="str">
        <f ca="1">INDEX('AI''19 Stats'!$A$3:$CM$659,MATCH('AI''19 Summary'!$A58,'AI''19 Stats'!$A$3:$A$659,FALSE),15)</f>
        <v>Fighter</v>
      </c>
      <c r="D58" s="122">
        <f ca="1">INDEX('AI''19 Stats'!$A$3:$CM$659,MATCH('AI''19 Summary'!$A58,'AI''19 Stats'!$A$3:$A$659,FALSE),16)</f>
        <v>2</v>
      </c>
      <c r="E58" s="122">
        <f ca="1">INDEX('AI''19 Stats'!$A$3:$CM$659,MATCH('AI''19 Summary'!$A58,'AI''19 Stats'!$A$3:$A$659,FALSE),17)</f>
        <v>0</v>
      </c>
      <c r="F58" s="122">
        <f ca="1">INDEX('AI''19 Stats'!$A$3:$CM$659,MATCH('AI''19 Summary'!$A58,'AI''19 Stats'!$A$3:$A$659,FALSE),18)</f>
        <v>0</v>
      </c>
      <c r="G58" s="122">
        <f>INDEX('AI''19 Stats'!$A$3:$CM$659,MATCH('AI''19 Summary'!$A58,'AI''19 Stats'!$A$3:$A$659,FALSE),19)</f>
        <v>2</v>
      </c>
      <c r="H58" s="122" t="str">
        <f ca="1">INDEX('AI''19 Stats'!$A$3:$CM$659,MATCH('AI''19 Summary'!$A58,'AI''19 Stats'!$A$3:$A$659,FALSE),20)</f>
        <v>1-6</v>
      </c>
      <c r="I58" s="122"/>
      <c r="J58" s="122"/>
      <c r="K58" s="122">
        <f ca="1">INDEX('AI''19 Stats'!$A$3:$CM$659,MATCH('AI''19 Summary'!$A58,'AI''19 Stats'!$A$3:$A$659,FALSE),23)</f>
        <v>2</v>
      </c>
      <c r="L58" s="122">
        <f ca="1">INDEX('AI''19 Stats'!$A$3:$CM$659,MATCH('AI''19 Summary'!$A58,'AI''19 Stats'!$A$3:$A$659,FALSE),24)</f>
        <v>6</v>
      </c>
      <c r="M58" s="122">
        <f ca="1">INDEX('AI''19 Stats'!$A$3:$CM$659,MATCH('AI''19 Summary'!$A58,'AI''19 Stats'!$A$3:$A$659,FALSE),25)</f>
        <v>1</v>
      </c>
      <c r="N58" s="122">
        <f ca="1">INDEX('AI''19 Stats'!$A$3:$CM$659,MATCH('AI''19 Summary'!$A58,'AI''19 Stats'!$A$3:$A$659,FALSE),26)</f>
        <v>4</v>
      </c>
      <c r="O58" s="122" t="str">
        <f>INDEX('AI''19 Stats'!$A$3:$CM$659,MATCH('AI''19 Summary'!$A58,'AI''19 Stats'!$A$3:$A$659,FALSE),27)</f>
        <v>Stealth (-2)</v>
      </c>
      <c r="P58" s="123">
        <f ca="1">INDEX('AI''19 Stats'!$A$3:$CM$659,MATCH('AI''19 Summary'!$A58,'AI''19 Stats'!$A$3:$A$659,FALSE),28)</f>
        <v>0.82429955731146864</v>
      </c>
      <c r="Q58" s="123">
        <f ca="1">INDEX('AI''19 Stats'!$A$3:$CM$659,MATCH('AI''19 Summary'!$A58,'AI''19 Stats'!$A$3:$A$659,FALSE),29)</f>
        <v>0.95371130508252155</v>
      </c>
      <c r="R58" s="123">
        <f ca="1">INDEX('AI''19 Stats'!$A$3:$CM$659,MATCH('AI''19 Summary'!$A58,'AI''19 Stats'!$A$3:$A$659,FALSE),30)</f>
        <v>1.6586283566652549</v>
      </c>
      <c r="S58" s="124">
        <f ca="1">INDEX('AI''19 Stats'!$A$3:$CM$659,MATCH('AI''19 Summary'!$A58,'AI''19 Stats'!$A$3:$A$659,FALSE),70)</f>
        <v>72.846353469421345</v>
      </c>
      <c r="T58" s="125">
        <f ca="1">INDEX('AI''19 Stats'!$A$3:$CM$659,MATCH('AI''19 Summary'!$A58,'AI''19 Stats'!$A$3:$A$659,FALSE),72)</f>
        <v>3.4525825290569605</v>
      </c>
      <c r="U58" s="125">
        <f ca="1">INDEX('AI''19 Stats'!$A$3:$CM$659,MATCH('AI''19 Summary'!$A58,'AI''19 Stats'!$A$3:$A$659,FALSE),73)</f>
        <v>0.12330651889489144</v>
      </c>
      <c r="V58" s="125">
        <f ca="1">INDEX('AI''19 Stats'!$A$3:$CM$659,MATCH('AI''19 Summary'!$A58,'AI''19 Stats'!$A$3:$A$659,FALSE),91)</f>
        <v>0.90776236115775066</v>
      </c>
      <c r="W58" s="125">
        <f ca="1">INDEX('AI''19 Stats'!$A$3:$CN$659,MATCH('AI''19 Summary'!$A58,'AI''19 Stats'!$A$3:$A$659,FALSE),86)</f>
        <v>6.7085651680403952E-2</v>
      </c>
      <c r="X58" s="150">
        <f ca="1">INDEX('AI''19 Stats'!$A$3:$CN$659,MATCH('AI''19 Summary'!$A58,'AI''19 Stats'!$A$3:$A$659,FALSE),87)</f>
        <v>9.9517701399915293</v>
      </c>
      <c r="Y58" s="125">
        <f ca="1">INDEX('AI''19 Stats'!$A$3:$CN$659,MATCH('AI''19 Summary'!$A58,'AI''19 Stats'!$A$3:$A$659,FALSE),89)</f>
        <v>1.7777777777777777</v>
      </c>
      <c r="Z58" s="125">
        <f ca="1">INDEX('AI''19 Stats'!$A$3:$CN$659,MATCH('AI''19 Summary'!$A58,'AI''19 Stats'!$A$3:$A$659,FALSE),90)</f>
        <v>0</v>
      </c>
    </row>
    <row r="59" spans="1:26" x14ac:dyDescent="0.25">
      <c r="A59" s="239" t="s">
        <v>263</v>
      </c>
      <c r="B59" s="122">
        <f ca="1">INDEX('AI''19 Stats'!$A$3:$CM$659,MATCH('AI''19 Summary'!$A59,'AI''19 Stats'!$A$3:$A$659,FALSE),14)</f>
        <v>23</v>
      </c>
      <c r="C59" s="122" t="str">
        <f ca="1">INDEX('AI''19 Stats'!$A$3:$CM$659,MATCH('AI''19 Summary'!$A59,'AI''19 Stats'!$A$3:$A$659,FALSE),15)</f>
        <v>Fighter</v>
      </c>
      <c r="D59" s="122">
        <f ca="1">INDEX('AI''19 Stats'!$A$3:$CM$659,MATCH('AI''19 Summary'!$A59,'AI''19 Stats'!$A$3:$A$659,FALSE),16)</f>
        <v>3</v>
      </c>
      <c r="E59" s="122">
        <f ca="1">INDEX('AI''19 Stats'!$A$3:$CM$659,MATCH('AI''19 Summary'!$A59,'AI''19 Stats'!$A$3:$A$659,FALSE),17)</f>
        <v>3</v>
      </c>
      <c r="F59" s="122" t="str">
        <f ca="1">INDEX('AI''19 Stats'!$A$3:$CM$659,MATCH('AI''19 Summary'!$A59,'AI''19 Stats'!$A$3:$A$659,FALSE),18)</f>
        <v>-</v>
      </c>
      <c r="G59" s="122">
        <f ca="1">INDEX('AI''19 Stats'!$A$3:$CM$659,MATCH('AI''19 Summary'!$A59,'AI''19 Stats'!$A$3:$A$659,FALSE),19)</f>
        <v>1</v>
      </c>
      <c r="H59" s="122" t="str">
        <f ca="1">INDEX('AI''19 Stats'!$A$3:$CM$659,MATCH('AI''19 Summary'!$A59,'AI''19 Stats'!$A$3:$A$659,FALSE),20)</f>
        <v>1-4</v>
      </c>
      <c r="I59" s="122"/>
      <c r="J59" s="122"/>
      <c r="K59" s="122">
        <f ca="1">INDEX('AI''19 Stats'!$A$3:$CM$659,MATCH('AI''19 Summary'!$A59,'AI''19 Stats'!$A$3:$A$659,FALSE),23)</f>
        <v>4</v>
      </c>
      <c r="L59" s="122">
        <f ca="1">INDEX('AI''19 Stats'!$A$3:$CM$659,MATCH('AI''19 Summary'!$A59,'AI''19 Stats'!$A$3:$A$659,FALSE),24)</f>
        <v>5</v>
      </c>
      <c r="M59" s="122">
        <f ca="1">INDEX('AI''19 Stats'!$A$3:$CM$659,MATCH('AI''19 Summary'!$A59,'AI''19 Stats'!$A$3:$A$659,FALSE),25)</f>
        <v>0</v>
      </c>
      <c r="N59" s="122">
        <f ca="1">INDEX('AI''19 Stats'!$A$3:$CM$659,MATCH('AI''19 Summary'!$A59,'AI''19 Stats'!$A$3:$A$659,FALSE),26)</f>
        <v>4</v>
      </c>
      <c r="O59" s="122">
        <f ca="1">INDEX('AI''19 Stats'!$A$3:$CM$659,MATCH('AI''19 Summary'!$A59,'AI''19 Stats'!$A$3:$A$659,FALSE),27)</f>
        <v>0</v>
      </c>
      <c r="P59" s="123">
        <f ca="1">INDEX('AI''19 Stats'!$A$3:$CM$659,MATCH('AI''19 Summary'!$A59,'AI''19 Stats'!$A$3:$A$659,FALSE),28)</f>
        <v>0.65071741503152469</v>
      </c>
      <c r="Q59" s="123">
        <f ca="1">INDEX('AI''19 Stats'!$A$3:$CM$659,MATCH('AI''19 Summary'!$A59,'AI''19 Stats'!$A$3:$A$659,FALSE),29)</f>
        <v>0.87256329558084222</v>
      </c>
      <c r="R59" s="123">
        <f ca="1">INDEX('AI''19 Stats'!$A$3:$CM$659,MATCH('AI''19 Summary'!$A59,'AI''19 Stats'!$A$3:$A$659,FALSE),30)</f>
        <v>2.2762520754282844</v>
      </c>
      <c r="S59" s="124">
        <f ca="1">INDEX('AI''19 Stats'!$A$3:$CM$659,MATCH('AI''19 Summary'!$A59,'AI''19 Stats'!$A$3:$A$659,FALSE),70)</f>
        <v>66.714095774238672</v>
      </c>
      <c r="T59" s="125">
        <f ca="1">INDEX('AI''19 Stats'!$A$3:$CM$659,MATCH('AI''19 Summary'!$A59,'AI''19 Stats'!$A$3:$A$659,FALSE),72)</f>
        <v>2.821696404756556</v>
      </c>
      <c r="U59" s="125">
        <f ca="1">INDEX('AI''19 Stats'!$A$3:$CM$659,MATCH('AI''19 Summary'!$A59,'AI''19 Stats'!$A$3:$A$659,FALSE),73)</f>
        <v>0.12268245238071983</v>
      </c>
      <c r="V59" s="125">
        <f ca="1">INDEX('AI''19 Stats'!$A$3:$CM$659,MATCH('AI''19 Summary'!$A59,'AI''19 Stats'!$A$3:$A$659,FALSE),91)</f>
        <v>0.90316808587124442</v>
      </c>
      <c r="W59" s="125">
        <f ca="1">INDEX('AI''19 Stats'!$A$3:$CN$659,MATCH('AI''19 Summary'!$A59,'AI''19 Stats'!$A$3:$A$659,FALSE),86)</f>
        <v>5.9804887622349374E-2</v>
      </c>
      <c r="X59" s="150">
        <f ca="1">INDEX('AI''19 Stats'!$A$3:$CN$659,MATCH('AI''19 Summary'!$A59,'AI''19 Stats'!$A$3:$A$659,FALSE),87)</f>
        <v>11.381260377141423</v>
      </c>
      <c r="Y59" s="125">
        <f ca="1">INDEX('AI''19 Stats'!$A$3:$CN$659,MATCH('AI''19 Summary'!$A59,'AI''19 Stats'!$A$3:$A$659,FALSE),89)</f>
        <v>3.1111111111111107</v>
      </c>
      <c r="Z59" s="125">
        <f ca="1">INDEX('AI''19 Stats'!$A$3:$CN$659,MATCH('AI''19 Summary'!$A59,'AI''19 Stats'!$A$3:$A$659,FALSE),90)</f>
        <v>0</v>
      </c>
    </row>
    <row r="60" spans="1:26" x14ac:dyDescent="0.25">
      <c r="A60" s="239" t="s">
        <v>571</v>
      </c>
      <c r="B60" s="122">
        <f ca="1">INDEX('AI''19 Stats'!$A$3:$CM$659,MATCH('AI''19 Summary'!$A60,'AI''19 Stats'!$A$3:$A$659,FALSE),14)</f>
        <v>20</v>
      </c>
      <c r="C60" s="122" t="str">
        <f ca="1">INDEX('AI''19 Stats'!$A$3:$CM$659,MATCH('AI''19 Summary'!$A60,'AI''19 Stats'!$A$3:$A$659,FALSE),15)</f>
        <v>Fighter</v>
      </c>
      <c r="D60" s="122">
        <f ca="1">INDEX('AI''19 Stats'!$A$3:$CM$659,MATCH('AI''19 Summary'!$A60,'AI''19 Stats'!$A$3:$A$659,FALSE),16)</f>
        <v>2</v>
      </c>
      <c r="E60" s="122">
        <f ca="1">INDEX('AI''19 Stats'!$A$3:$CM$659,MATCH('AI''19 Summary'!$A60,'AI''19 Stats'!$A$3:$A$659,FALSE),17)</f>
        <v>0</v>
      </c>
      <c r="F60" s="122">
        <f ca="1">INDEX('AI''19 Stats'!$A$3:$CM$659,MATCH('AI''19 Summary'!$A60,'AI''19 Stats'!$A$3:$A$659,FALSE),18)</f>
        <v>0</v>
      </c>
      <c r="G60" s="122">
        <f ca="1">INDEX('AI''19 Stats'!$A$3:$CM$659,MATCH('AI''19 Summary'!$A60,'AI''19 Stats'!$A$3:$A$659,FALSE),19)</f>
        <v>3</v>
      </c>
      <c r="H60" s="122" t="str">
        <f ca="1">INDEX('AI''19 Stats'!$A$3:$CM$659,MATCH('AI''19 Summary'!$A60,'AI''19 Stats'!$A$3:$A$659,FALSE),20)</f>
        <v>1-8</v>
      </c>
      <c r="I60" s="122"/>
      <c r="J60" s="122"/>
      <c r="K60" s="122">
        <f ca="1">INDEX('AI''19 Stats'!$A$3:$CM$659,MATCH('AI''19 Summary'!$A60,'AI''19 Stats'!$A$3:$A$659,FALSE),23)</f>
        <v>2</v>
      </c>
      <c r="L60" s="122">
        <f ca="1">INDEX('AI''19 Stats'!$A$3:$CM$659,MATCH('AI''19 Summary'!$A60,'AI''19 Stats'!$A$3:$A$659,FALSE),24)</f>
        <v>9</v>
      </c>
      <c r="M60" s="122">
        <f ca="1">INDEX('AI''19 Stats'!$A$3:$CM$659,MATCH('AI''19 Summary'!$A60,'AI''19 Stats'!$A$3:$A$659,FALSE),25)</f>
        <v>1</v>
      </c>
      <c r="N60" s="122">
        <f ca="1">INDEX('AI''19 Stats'!$A$3:$CM$659,MATCH('AI''19 Summary'!$A60,'AI''19 Stats'!$A$3:$A$659,FALSE),26)</f>
        <v>5</v>
      </c>
      <c r="O60" s="122" t="str">
        <f ca="1">INDEX('AI''19 Stats'!$A$3:$CM$659,MATCH('AI''19 Summary'!$A60,'AI''19 Stats'!$A$3:$A$659,FALSE),27)</f>
        <v>Jink</v>
      </c>
      <c r="P60" s="123">
        <f ca="1">INDEX('AI''19 Stats'!$A$3:$CM$659,MATCH('AI''19 Summary'!$A60,'AI''19 Stats'!$A$3:$A$659,FALSE),28)</f>
        <v>1.0329206114928022</v>
      </c>
      <c r="Q60" s="123">
        <f ca="1">INDEX('AI''19 Stats'!$A$3:$CM$659,MATCH('AI''19 Summary'!$A60,'AI''19 Stats'!$A$3:$A$659,FALSE),29)</f>
        <v>1.5381363456680763</v>
      </c>
      <c r="R60" s="123">
        <f ca="1">INDEX('AI''19 Stats'!$A$3:$CM$659,MATCH('AI''19 Summary'!$A60,'AI''19 Stats'!$A$3:$A$659,FALSE),30)</f>
        <v>2.6750197315966546</v>
      </c>
      <c r="S60" s="124">
        <f ca="1">INDEX('AI''19 Stats'!$A$3:$CM$659,MATCH('AI''19 Summary'!$A60,'AI''19 Stats'!$A$3:$A$659,FALSE),70)</f>
        <v>74.313134665457568</v>
      </c>
      <c r="T60" s="125">
        <f ca="1">INDEX('AI''19 Stats'!$A$3:$CM$659,MATCH('AI''19 Summary'!$A60,'AI''19 Stats'!$A$3:$A$659,FALSE),72)</f>
        <v>2.4456366627023982</v>
      </c>
      <c r="U60" s="125">
        <f ca="1">INDEX('AI''19 Stats'!$A$3:$CM$659,MATCH('AI''19 Summary'!$A60,'AI''19 Stats'!$A$3:$A$659,FALSE),73)</f>
        <v>0.12228183313511991</v>
      </c>
      <c r="V60" s="125">
        <f ca="1">INDEX('AI''19 Stats'!$A$3:$CM$659,MATCH('AI''19 Summary'!$A60,'AI''19 Stats'!$A$3:$A$659,FALSE),91)</f>
        <v>0.90021879271488658</v>
      </c>
      <c r="W60" s="125">
        <f ca="1">INDEX('AI''19 Stats'!$A$3:$CN$659,MATCH('AI''19 Summary'!$A60,'AI''19 Stats'!$A$3:$A$659,FALSE),86)</f>
        <v>2.9396281146186996E-2</v>
      </c>
      <c r="X60" s="150">
        <f ca="1">INDEX('AI''19 Stats'!$A$3:$CN$659,MATCH('AI''19 Summary'!$A60,'AI''19 Stats'!$A$3:$A$659,FALSE),87)</f>
        <v>24.075177584369893</v>
      </c>
      <c r="Y60" s="125">
        <f ca="1">INDEX('AI''19 Stats'!$A$3:$CN$659,MATCH('AI''19 Summary'!$A60,'AI''19 Stats'!$A$3:$A$659,FALSE),89)</f>
        <v>0.88888888888888884</v>
      </c>
      <c r="Z60" s="125">
        <f ca="1">INDEX('AI''19 Stats'!$A$3:$CN$659,MATCH('AI''19 Summary'!$A60,'AI''19 Stats'!$A$3:$A$659,FALSE),90)</f>
        <v>0</v>
      </c>
    </row>
    <row r="61" spans="1:26" x14ac:dyDescent="0.25">
      <c r="A61" s="239" t="s">
        <v>585</v>
      </c>
      <c r="B61" s="122">
        <f ca="1">INDEX('AI''19 Stats'!$A$3:$CM$659,MATCH('AI''19 Summary'!$A61,'AI''19 Stats'!$A$3:$A$659,FALSE),14)</f>
        <v>29</v>
      </c>
      <c r="C61" s="122" t="str">
        <f ca="1">INDEX('AI''19 Stats'!$A$3:$CM$659,MATCH('AI''19 Summary'!$A61,'AI''19 Stats'!$A$3:$A$659,FALSE),15)</f>
        <v>Bomber</v>
      </c>
      <c r="D61" s="122">
        <f ca="1">INDEX('AI''19 Stats'!$A$3:$CM$659,MATCH('AI''19 Summary'!$A61,'AI''19 Stats'!$A$3:$A$659,FALSE),16)</f>
        <v>2</v>
      </c>
      <c r="E61" s="122">
        <f ca="1">INDEX('AI''19 Stats'!$A$3:$CM$659,MATCH('AI''19 Summary'!$A61,'AI''19 Stats'!$A$3:$A$659,FALSE),17)</f>
        <v>0</v>
      </c>
      <c r="F61" s="122">
        <f ca="1">INDEX('AI''19 Stats'!$A$3:$CM$659,MATCH('AI''19 Summary'!$A61,'AI''19 Stats'!$A$3:$A$659,FALSE),18)</f>
        <v>0</v>
      </c>
      <c r="G61" s="122">
        <f ca="1">INDEX('AI''19 Stats'!$A$3:$CM$659,MATCH('AI''19 Summary'!$A61,'AI''19 Stats'!$A$3:$A$659,FALSE),19)</f>
        <v>3</v>
      </c>
      <c r="H61" s="122" t="str">
        <f ca="1">INDEX('AI''19 Stats'!$A$3:$CM$659,MATCH('AI''19 Summary'!$A61,'AI''19 Stats'!$A$3:$A$659,FALSE),20)</f>
        <v>1-6</v>
      </c>
      <c r="I61" s="122"/>
      <c r="J61" s="122"/>
      <c r="K61" s="122">
        <f ca="1">INDEX('AI''19 Stats'!$A$3:$CM$659,MATCH('AI''19 Summary'!$A61,'AI''19 Stats'!$A$3:$A$659,FALSE),23)</f>
        <v>2</v>
      </c>
      <c r="L61" s="122">
        <f ca="1">INDEX('AI''19 Stats'!$A$3:$CM$659,MATCH('AI''19 Summary'!$A61,'AI''19 Stats'!$A$3:$A$659,FALSE),24)</f>
        <v>7</v>
      </c>
      <c r="M61" s="122">
        <f ca="1">INDEX('AI''19 Stats'!$A$3:$CM$659,MATCH('AI''19 Summary'!$A61,'AI''19 Stats'!$A$3:$A$659,FALSE),25)</f>
        <v>1</v>
      </c>
      <c r="N61" s="122">
        <f ca="1">INDEX('AI''19 Stats'!$A$3:$CM$659,MATCH('AI''19 Summary'!$A61,'AI''19 Stats'!$A$3:$A$659,FALSE),26)</f>
        <v>5</v>
      </c>
      <c r="O61" s="122" t="str">
        <f ca="1">INDEX('AI''19 Stats'!$A$3:$CM$659,MATCH('AI''19 Summary'!$A61,'AI''19 Stats'!$A$3:$A$659,FALSE),27)</f>
        <v>Jink</v>
      </c>
      <c r="P61" s="123">
        <f ca="1">INDEX('AI''19 Stats'!$A$3:$CM$659,MATCH('AI''19 Summary'!$A61,'AI''19 Stats'!$A$3:$A$659,FALSE),28)</f>
        <v>0.92323317983996001</v>
      </c>
      <c r="Q61" s="123">
        <f ca="1">INDEX('AI''19 Stats'!$A$3:$CM$659,MATCH('AI''19 Summary'!$A61,'AI''19 Stats'!$A$3:$A$659,FALSE),29)</f>
        <v>1.0404310229766036</v>
      </c>
      <c r="R61" s="123">
        <f ca="1">INDEX('AI''19 Stats'!$A$3:$CM$659,MATCH('AI''19 Summary'!$A61,'AI''19 Stats'!$A$3:$A$659,FALSE),30)</f>
        <v>1.809445257350615</v>
      </c>
      <c r="S61" s="124">
        <f ca="1">INDEX('AI''19 Stats'!$A$3:$CM$659,MATCH('AI''19 Summary'!$A61,'AI''19 Stats'!$A$3:$A$659,FALSE),70)</f>
        <v>74.98701745933181</v>
      </c>
      <c r="T61" s="125">
        <f ca="1">INDEX('AI''19 Stats'!$A$3:$CM$659,MATCH('AI''19 Summary'!$A61,'AI''19 Stats'!$A$3:$A$659,FALSE),72)</f>
        <v>3.5260719708763153</v>
      </c>
      <c r="U61" s="125">
        <f ca="1">INDEX('AI''19 Stats'!$A$3:$CM$659,MATCH('AI''19 Summary'!$A61,'AI''19 Stats'!$A$3:$A$659,FALSE),73)</f>
        <v>0.12158868865090743</v>
      </c>
      <c r="V61" s="125">
        <f ca="1">INDEX('AI''19 Stats'!$A$3:$CM$659,MATCH('AI''19 Summary'!$A61,'AI''19 Stats'!$A$3:$A$659,FALSE),91)</f>
        <v>0.89511597674658772</v>
      </c>
      <c r="W61" s="125">
        <f ca="1">INDEX('AI''19 Stats'!$A$3:$CN$659,MATCH('AI''19 Summary'!$A61,'AI''19 Stats'!$A$3:$A$659,FALSE),86)</f>
        <v>3.8484875432447115E-2</v>
      </c>
      <c r="X61" s="150">
        <f ca="1">INDEX('AI''19 Stats'!$A$3:$CN$659,MATCH('AI''19 Summary'!$A61,'AI''19 Stats'!$A$3:$A$659,FALSE),87)</f>
        <v>12.666116801454304</v>
      </c>
      <c r="Y61" s="125">
        <f ca="1">INDEX('AI''19 Stats'!$A$3:$CN$659,MATCH('AI''19 Summary'!$A61,'AI''19 Stats'!$A$3:$A$659,FALSE),89)</f>
        <v>2.9444444444444442</v>
      </c>
      <c r="Z61" s="125">
        <f ca="1">INDEX('AI''19 Stats'!$A$3:$CN$659,MATCH('AI''19 Summary'!$A61,'AI''19 Stats'!$A$3:$A$659,FALSE),90)</f>
        <v>2.3333333333333335</v>
      </c>
    </row>
    <row r="62" spans="1:26" x14ac:dyDescent="0.25">
      <c r="A62" s="239" t="s">
        <v>322</v>
      </c>
      <c r="B62" s="122">
        <f ca="1">INDEX('AI''19 Stats'!$A$3:$CM$659,MATCH('AI''19 Summary'!$A62,'AI''19 Stats'!$A$3:$A$659,FALSE),14)</f>
        <v>22</v>
      </c>
      <c r="C62" s="122" t="str">
        <f ca="1">INDEX('AI''19 Stats'!$A$3:$CM$659,MATCH('AI''19 Summary'!$A62,'AI''19 Stats'!$A$3:$A$659,FALSE),15)</f>
        <v>Fighter</v>
      </c>
      <c r="D62" s="122">
        <f ca="1">INDEX('AI''19 Stats'!$A$3:$CM$659,MATCH('AI''19 Summary'!$A62,'AI''19 Stats'!$A$3:$A$659,FALSE),16)</f>
        <v>2</v>
      </c>
      <c r="E62" s="122">
        <f ca="1">INDEX('AI''19 Stats'!$A$3:$CM$659,MATCH('AI''19 Summary'!$A62,'AI''19 Stats'!$A$3:$A$659,FALSE),17)</f>
        <v>0</v>
      </c>
      <c r="F62" s="122">
        <f ca="1">INDEX('AI''19 Stats'!$A$3:$CM$659,MATCH('AI''19 Summary'!$A62,'AI''19 Stats'!$A$3:$A$659,FALSE),18)</f>
        <v>0</v>
      </c>
      <c r="G62" s="122">
        <f ca="1">INDEX('AI''19 Stats'!$A$3:$CM$659,MATCH('AI''19 Summary'!$A62,'AI''19 Stats'!$A$3:$A$659,FALSE),19)</f>
        <v>2</v>
      </c>
      <c r="H62" s="122" t="str">
        <f ca="1">INDEX('AI''19 Stats'!$A$3:$CM$659,MATCH('AI''19 Summary'!$A62,'AI''19 Stats'!$A$3:$A$659,FALSE),20)</f>
        <v>1-5</v>
      </c>
      <c r="I62" s="122"/>
      <c r="J62" s="122"/>
      <c r="K62" s="122">
        <f ca="1">INDEX('AI''19 Stats'!$A$3:$CM$659,MATCH('AI''19 Summary'!$A62,'AI''19 Stats'!$A$3:$A$659,FALSE),23)</f>
        <v>4</v>
      </c>
      <c r="L62" s="122">
        <f>INDEX('AI''19 Stats'!$A$3:$CM$659,MATCH('AI''19 Summary'!$A62,'AI''19 Stats'!$A$3:$A$659,FALSE),24)</f>
        <v>9</v>
      </c>
      <c r="M62" s="122">
        <f ca="1">INDEX('AI''19 Stats'!$A$3:$CM$659,MATCH('AI''19 Summary'!$A62,'AI''19 Stats'!$A$3:$A$659,FALSE),25)</f>
        <v>4</v>
      </c>
      <c r="N62" s="122">
        <f ca="1">INDEX('AI''19 Stats'!$A$3:$CM$659,MATCH('AI''19 Summary'!$A62,'AI''19 Stats'!$A$3:$A$659,FALSE),26)</f>
        <v>4</v>
      </c>
      <c r="O62" s="122">
        <f ca="1">INDEX('AI''19 Stats'!$A$3:$CM$659,MATCH('AI''19 Summary'!$A62,'AI''19 Stats'!$A$3:$A$659,FALSE),27)</f>
        <v>0</v>
      </c>
      <c r="P62" s="123">
        <f ca="1">INDEX('AI''19 Stats'!$A$3:$CM$659,MATCH('AI''19 Summary'!$A62,'AI''19 Stats'!$A$3:$A$659,FALSE),28)</f>
        <v>0.82727764505046941</v>
      </c>
      <c r="Q62" s="123">
        <f ca="1">INDEX('AI''19 Stats'!$A$3:$CM$659,MATCH('AI''19 Summary'!$A62,'AI''19 Stats'!$A$3:$A$659,FALSE),29)</f>
        <v>1.1469240664121203</v>
      </c>
      <c r="R62" s="123">
        <f ca="1">INDEX('AI''19 Stats'!$A$3:$CM$659,MATCH('AI''19 Summary'!$A62,'AI''19 Stats'!$A$3:$A$659,FALSE),30)</f>
        <v>1.9946505502819485</v>
      </c>
      <c r="S62" s="124">
        <f ca="1">INDEX('AI''19 Stats'!$A$3:$CM$659,MATCH('AI''19 Summary'!$A62,'AI''19 Stats'!$A$3:$A$659,FALSE),70)</f>
        <v>77.160935524793558</v>
      </c>
      <c r="T62" s="125">
        <f ca="1">INDEX('AI''19 Stats'!$A$3:$CM$659,MATCH('AI''19 Summary'!$A62,'AI''19 Stats'!$A$3:$A$659,FALSE),72)</f>
        <v>2.6618279951474646</v>
      </c>
      <c r="U62" s="125">
        <f ca="1">INDEX('AI''19 Stats'!$A$3:$CM$659,MATCH('AI''19 Summary'!$A62,'AI''19 Stats'!$A$3:$A$659,FALSE),73)</f>
        <v>0.12099218159761203</v>
      </c>
      <c r="V62" s="125">
        <f ca="1">INDEX('AI''19 Stats'!$A$3:$CM$659,MATCH('AI''19 Summary'!$A62,'AI''19 Stats'!$A$3:$A$659,FALSE),91)</f>
        <v>0.89072458968936119</v>
      </c>
      <c r="W62" s="125">
        <f ca="1">INDEX('AI''19 Stats'!$A$3:$CN$659,MATCH('AI''19 Summary'!$A62,'AI''19 Stats'!$A$3:$A$659,FALSE),86)</f>
        <v>0.11913306660061974</v>
      </c>
      <c r="X62" s="150">
        <f ca="1">INDEX('AI''19 Stats'!$A$3:$CN$659,MATCH('AI''19 Summary'!$A62,'AI''19 Stats'!$A$3:$A$659,FALSE),87)</f>
        <v>17.951854952537538</v>
      </c>
      <c r="Y62" s="125">
        <f ca="1">INDEX('AI''19 Stats'!$A$3:$CN$659,MATCH('AI''19 Summary'!$A62,'AI''19 Stats'!$A$3:$A$659,FALSE),89)</f>
        <v>2.2222222222222219</v>
      </c>
      <c r="Z62" s="125">
        <f ca="1">INDEX('AI''19 Stats'!$A$3:$CN$659,MATCH('AI''19 Summary'!$A62,'AI''19 Stats'!$A$3:$A$659,FALSE),90)</f>
        <v>0</v>
      </c>
    </row>
    <row r="63" spans="1:26" x14ac:dyDescent="0.25">
      <c r="A63" s="239" t="s">
        <v>328</v>
      </c>
      <c r="B63" s="122">
        <f ca="1">INDEX('AI''19 Stats'!$A$3:$CM$659,MATCH('AI''19 Summary'!$A63,'AI''19 Stats'!$A$3:$A$659,FALSE),14)</f>
        <v>28</v>
      </c>
      <c r="C63" s="122" t="str">
        <f ca="1">INDEX('AI''19 Stats'!$A$3:$CM$659,MATCH('AI''19 Summary'!$A63,'AI''19 Stats'!$A$3:$A$659,FALSE),15)</f>
        <v>Fighter</v>
      </c>
      <c r="D63" s="122">
        <f ca="1">INDEX('AI''19 Stats'!$A$3:$CM$659,MATCH('AI''19 Summary'!$A63,'AI''19 Stats'!$A$3:$A$659,FALSE),16)</f>
        <v>3</v>
      </c>
      <c r="E63" s="122">
        <f ca="1">INDEX('AI''19 Stats'!$A$3:$CM$659,MATCH('AI''19 Summary'!$A63,'AI''19 Stats'!$A$3:$A$659,FALSE),17)</f>
        <v>0</v>
      </c>
      <c r="F63" s="122">
        <f ca="1">INDEX('AI''19 Stats'!$A$3:$CM$659,MATCH('AI''19 Summary'!$A63,'AI''19 Stats'!$A$3:$A$659,FALSE),18)</f>
        <v>0</v>
      </c>
      <c r="G63" s="122">
        <f ca="1">INDEX('AI''19 Stats'!$A$3:$CM$659,MATCH('AI''19 Summary'!$A63,'AI''19 Stats'!$A$3:$A$659,FALSE),19)</f>
        <v>2</v>
      </c>
      <c r="H63" s="122" t="str">
        <f ca="1">INDEX('AI''19 Stats'!$A$3:$CM$659,MATCH('AI''19 Summary'!$A63,'AI''19 Stats'!$A$3:$A$659,FALSE),20)</f>
        <v>1-4</v>
      </c>
      <c r="I63" s="122"/>
      <c r="J63" s="122"/>
      <c r="K63" s="122">
        <f ca="1">INDEX('AI''19 Stats'!$A$3:$CM$659,MATCH('AI''19 Summary'!$A63,'AI''19 Stats'!$A$3:$A$659,FALSE),23)</f>
        <v>4</v>
      </c>
      <c r="L63" s="122">
        <f ca="1">INDEX('AI''19 Stats'!$A$3:$CM$659,MATCH('AI''19 Summary'!$A63,'AI''19 Stats'!$A$3:$A$659,FALSE),24)</f>
        <v>7</v>
      </c>
      <c r="M63" s="122">
        <f ca="1">INDEX('AI''19 Stats'!$A$3:$CM$659,MATCH('AI''19 Summary'!$A63,'AI''19 Stats'!$A$3:$A$659,FALSE),25)</f>
        <v>3</v>
      </c>
      <c r="N63" s="122">
        <f ca="1">INDEX('AI''19 Stats'!$A$3:$CM$659,MATCH('AI''19 Summary'!$A63,'AI''19 Stats'!$A$3:$A$659,FALSE),26)</f>
        <v>4</v>
      </c>
      <c r="O63" s="122">
        <f ca="1">INDEX('AI''19 Stats'!$A$3:$CM$659,MATCH('AI''19 Summary'!$A63,'AI''19 Stats'!$A$3:$A$659,FALSE),27)</f>
        <v>0</v>
      </c>
      <c r="P63" s="123">
        <f ca="1">INDEX('AI''19 Stats'!$A$3:$CM$659,MATCH('AI''19 Summary'!$A63,'AI''19 Stats'!$A$3:$A$659,FALSE),28)</f>
        <v>0.75242728065260123</v>
      </c>
      <c r="Q63" s="123">
        <f ca="1">INDEX('AI''19 Stats'!$A$3:$CM$659,MATCH('AI''19 Summary'!$A63,'AI''19 Stats'!$A$3:$A$659,FALSE),29)</f>
        <v>0.87055536721553084</v>
      </c>
      <c r="R63" s="123">
        <f ca="1">INDEX('AI''19 Stats'!$A$3:$CM$659,MATCH('AI''19 Summary'!$A63,'AI''19 Stats'!$A$3:$A$659,FALSE),30)</f>
        <v>2.2710140014318196</v>
      </c>
      <c r="S63" s="124">
        <f ca="1">INDEX('AI''19 Stats'!$A$3:$CM$659,MATCH('AI''19 Summary'!$A63,'AI''19 Stats'!$A$3:$A$659,FALSE),70)</f>
        <v>77.725983667498355</v>
      </c>
      <c r="T63" s="125">
        <f ca="1">INDEX('AI''19 Stats'!$A$3:$CM$659,MATCH('AI''19 Summary'!$A63,'AI''19 Stats'!$A$3:$A$659,FALSE),72)</f>
        <v>3.3498713760381955</v>
      </c>
      <c r="U63" s="125">
        <f ca="1">INDEX('AI''19 Stats'!$A$3:$CM$659,MATCH('AI''19 Summary'!$A63,'AI''19 Stats'!$A$3:$A$659,FALSE),73)</f>
        <v>0.11963826342993555</v>
      </c>
      <c r="V63" s="125">
        <f ca="1">INDEX('AI''19 Stats'!$A$3:$CM$659,MATCH('AI''19 Summary'!$A63,'AI''19 Stats'!$A$3:$A$659,FALSE),91)</f>
        <v>0.88075726627678452</v>
      </c>
      <c r="W63" s="125">
        <f ca="1">INDEX('AI''19 Stats'!$A$3:$CN$659,MATCH('AI''19 Summary'!$A63,'AI''19 Stats'!$A$3:$A$659,FALSE),86)</f>
        <v>0.11570837103408119</v>
      </c>
      <c r="X63" s="150">
        <f ca="1">INDEX('AI''19 Stats'!$A$3:$CN$659,MATCH('AI''19 Summary'!$A63,'AI''19 Stats'!$A$3:$A$659,FALSE),87)</f>
        <v>15.897098010022738</v>
      </c>
      <c r="Y63" s="125">
        <f ca="1">INDEX('AI''19 Stats'!$A$3:$CN$659,MATCH('AI''19 Summary'!$A63,'AI''19 Stats'!$A$3:$A$659,FALSE),89)</f>
        <v>3.2777777777777772</v>
      </c>
      <c r="Z63" s="125">
        <f ca="1">INDEX('AI''19 Stats'!$A$3:$CN$659,MATCH('AI''19 Summary'!$A63,'AI''19 Stats'!$A$3:$A$659,FALSE),90)</f>
        <v>0</v>
      </c>
    </row>
    <row r="64" spans="1:26" x14ac:dyDescent="0.25">
      <c r="A64" s="239" t="s">
        <v>257</v>
      </c>
      <c r="B64" s="122">
        <f ca="1">INDEX('AI''19 Stats'!$A$3:$CM$659,MATCH('AI''19 Summary'!$A64,'AI''19 Stats'!$A$3:$A$659,FALSE),14)</f>
        <v>25</v>
      </c>
      <c r="C64" s="122" t="str">
        <f ca="1">INDEX('AI''19 Stats'!$A$3:$CM$659,MATCH('AI''19 Summary'!$A64,'AI''19 Stats'!$A$3:$A$659,FALSE),15)</f>
        <v>Fighter</v>
      </c>
      <c r="D64" s="122">
        <f ca="1">INDEX('AI''19 Stats'!$A$3:$CM$659,MATCH('AI''19 Summary'!$A64,'AI''19 Stats'!$A$3:$A$659,FALSE),16)</f>
        <v>2</v>
      </c>
      <c r="E64" s="122" t="str">
        <f ca="1">INDEX('AI''19 Stats'!$A$3:$CM$659,MATCH('AI''19 Summary'!$A64,'AI''19 Stats'!$A$3:$A$659,FALSE),17)</f>
        <v>-</v>
      </c>
      <c r="F64" s="122" t="str">
        <f ca="1">INDEX('AI''19 Stats'!$A$3:$CM$659,MATCH('AI''19 Summary'!$A64,'AI''19 Stats'!$A$3:$A$659,FALSE),18)</f>
        <v>-</v>
      </c>
      <c r="G64" s="122">
        <f ca="1">INDEX('AI''19 Stats'!$A$3:$CM$659,MATCH('AI''19 Summary'!$A64,'AI''19 Stats'!$A$3:$A$659,FALSE),19)</f>
        <v>3</v>
      </c>
      <c r="H64" s="122" t="str">
        <f ca="1">INDEX('AI''19 Stats'!$A$3:$CM$659,MATCH('AI''19 Summary'!$A64,'AI''19 Stats'!$A$3:$A$659,FALSE),20)</f>
        <v>1-7</v>
      </c>
      <c r="I64" s="122"/>
      <c r="J64" s="122"/>
      <c r="K64" s="122">
        <f ca="1">INDEX('AI''19 Stats'!$A$3:$CM$659,MATCH('AI''19 Summary'!$A64,'AI''19 Stats'!$A$3:$A$659,FALSE),23)</f>
        <v>3</v>
      </c>
      <c r="L64" s="122">
        <f ca="1">INDEX('AI''19 Stats'!$A$3:$CM$659,MATCH('AI''19 Summary'!$A64,'AI''19 Stats'!$A$3:$A$659,FALSE),24)</f>
        <v>8</v>
      </c>
      <c r="M64" s="122">
        <f ca="1">INDEX('AI''19 Stats'!$A$3:$CM$659,MATCH('AI''19 Summary'!$A64,'AI''19 Stats'!$A$3:$A$659,FALSE),25)</f>
        <v>2</v>
      </c>
      <c r="N64" s="122">
        <f ca="1">INDEX('AI''19 Stats'!$A$3:$CM$659,MATCH('AI''19 Summary'!$A64,'AI''19 Stats'!$A$3:$A$659,FALSE),26)</f>
        <v>5</v>
      </c>
      <c r="O64" s="122">
        <f ca="1">INDEX('AI''19 Stats'!$A$3:$CM$659,MATCH('AI''19 Summary'!$A64,'AI''19 Stats'!$A$3:$A$659,FALSE),27)</f>
        <v>0</v>
      </c>
      <c r="P64" s="123">
        <f ca="1">INDEX('AI''19 Stats'!$A$3:$CM$659,MATCH('AI''19 Summary'!$A64,'AI''19 Stats'!$A$3:$A$659,FALSE),28)</f>
        <v>0.94984931860162136</v>
      </c>
      <c r="Q64" s="123">
        <f ca="1">INDEX('AI''19 Stats'!$A$3:$CM$659,MATCH('AI''19 Summary'!$A64,'AI''19 Stats'!$A$3:$A$659,FALSE),29)</f>
        <v>1.1964652694715701</v>
      </c>
      <c r="R64" s="123">
        <f ca="1">INDEX('AI''19 Stats'!$A$3:$CM$659,MATCH('AI''19 Summary'!$A64,'AI''19 Stats'!$A$3:$A$659,FALSE),30)</f>
        <v>2.0808091642983828</v>
      </c>
      <c r="S64" s="124">
        <f ca="1">INDEX('AI''19 Stats'!$A$3:$CM$659,MATCH('AI''19 Summary'!$A64,'AI''19 Stats'!$A$3:$A$659,FALSE),70)</f>
        <v>79.14303589142007</v>
      </c>
      <c r="T64" s="125">
        <f ca="1">INDEX('AI''19 Stats'!$A$3:$CM$659,MATCH('AI''19 Summary'!$A64,'AI''19 Stats'!$A$3:$A$659,FALSE),72)</f>
        <v>2.9322840781856048</v>
      </c>
      <c r="U64" s="125">
        <f ca="1">INDEX('AI''19 Stats'!$A$3:$CM$659,MATCH('AI''19 Summary'!$A64,'AI''19 Stats'!$A$3:$A$659,FALSE),73)</f>
        <v>0.11729136312742419</v>
      </c>
      <c r="V64" s="125">
        <f ca="1">INDEX('AI''19 Stats'!$A$3:$CM$659,MATCH('AI''19 Summary'!$A64,'AI''19 Stats'!$A$3:$A$659,FALSE),91)</f>
        <v>0.86347977130650189</v>
      </c>
      <c r="W64" s="125">
        <f ca="1">INDEX('AI''19 Stats'!$A$3:$CN$659,MATCH('AI''19 Summary'!$A64,'AI''19 Stats'!$A$3:$A$659,FALSE),86)</f>
        <v>5.8014379511371741E-2</v>
      </c>
      <c r="X64" s="150">
        <f ca="1">INDEX('AI''19 Stats'!$A$3:$CN$659,MATCH('AI''19 Summary'!$A64,'AI''19 Stats'!$A$3:$A$659,FALSE),87)</f>
        <v>16.646473314387062</v>
      </c>
      <c r="Y64" s="125">
        <f ca="1">INDEX('AI''19 Stats'!$A$3:$CN$659,MATCH('AI''19 Summary'!$A64,'AI''19 Stats'!$A$3:$A$659,FALSE),89)</f>
        <v>0.66666666666666663</v>
      </c>
      <c r="Z64" s="125">
        <f ca="1">INDEX('AI''19 Stats'!$A$3:$CN$659,MATCH('AI''19 Summary'!$A64,'AI''19 Stats'!$A$3:$A$659,FALSE),90)</f>
        <v>0</v>
      </c>
    </row>
    <row r="65" spans="1:26" x14ac:dyDescent="0.25">
      <c r="A65" s="239" t="s">
        <v>573</v>
      </c>
      <c r="B65" s="250">
        <f ca="1">INDEX('AI''19 Stats'!$A$3:$CM$659,MATCH('AI''19 Summary'!$A65,'AI''19 Stats'!$A$3:$A$659,FALSE),14)</f>
        <v>29</v>
      </c>
      <c r="C65" s="250" t="str">
        <f ca="1">INDEX('AI''19 Stats'!$A$3:$CM$659,MATCH('AI''19 Summary'!$A65,'AI''19 Stats'!$A$3:$A$659,FALSE),15)</f>
        <v>Fighter</v>
      </c>
      <c r="D65" s="250">
        <f ca="1">INDEX('AI''19 Stats'!$A$3:$CM$659,MATCH('AI''19 Summary'!$A65,'AI''19 Stats'!$A$3:$A$659,FALSE),16)</f>
        <v>3</v>
      </c>
      <c r="E65" s="250">
        <f ca="1">INDEX('AI''19 Stats'!$A$3:$CM$659,MATCH('AI''19 Summary'!$A65,'AI''19 Stats'!$A$3:$A$659,FALSE),17)</f>
        <v>0</v>
      </c>
      <c r="F65" s="250">
        <f ca="1">INDEX('AI''19 Stats'!$A$3:$CM$659,MATCH('AI''19 Summary'!$A65,'AI''19 Stats'!$A$3:$A$659,FALSE),18)</f>
        <v>0</v>
      </c>
      <c r="G65" s="250">
        <f ca="1">INDEX('AI''19 Stats'!$A$3:$CM$659,MATCH('AI''19 Summary'!$A65,'AI''19 Stats'!$A$3:$A$659,FALSE),19)</f>
        <v>2</v>
      </c>
      <c r="H65" s="250" t="str">
        <f ca="1">INDEX('AI''19 Stats'!$A$3:$CM$659,MATCH('AI''19 Summary'!$A65,'AI''19 Stats'!$A$3:$A$659,FALSE),20)</f>
        <v>1-7</v>
      </c>
      <c r="I65" s="250"/>
      <c r="J65" s="250"/>
      <c r="K65" s="250">
        <f ca="1">INDEX('AI''19 Stats'!$A$3:$CM$659,MATCH('AI''19 Summary'!$A65,'AI''19 Stats'!$A$3:$A$659,FALSE),23)</f>
        <v>3</v>
      </c>
      <c r="L65" s="250">
        <f ca="1">INDEX('AI''19 Stats'!$A$3:$CM$659,MATCH('AI''19 Summary'!$A65,'AI''19 Stats'!$A$3:$A$659,FALSE),24)</f>
        <v>7</v>
      </c>
      <c r="M65" s="250">
        <f ca="1">INDEX('AI''19 Stats'!$A$3:$CM$659,MATCH('AI''19 Summary'!$A65,'AI''19 Stats'!$A$3:$A$659,FALSE),25)</f>
        <v>2</v>
      </c>
      <c r="N65" s="250">
        <f ca="1">INDEX('AI''19 Stats'!$A$3:$CM$659,MATCH('AI''19 Summary'!$A65,'AI''19 Stats'!$A$3:$A$659,FALSE),26)</f>
        <v>5</v>
      </c>
      <c r="O65" s="250">
        <f>INDEX('AI''19 Stats'!$A$3:$CM$659,MATCH('AI''19 Summary'!$A65,'AI''19 Stats'!$A$3:$A$659,FALSE),27)</f>
        <v>0</v>
      </c>
      <c r="P65" s="251">
        <f ca="1">INDEX('AI''19 Stats'!$A$3:$CM$659,MATCH('AI''19 Summary'!$A65,'AI''19 Stats'!$A$3:$A$659,FALSE),28)</f>
        <v>0.85064444609690648</v>
      </c>
      <c r="Q65" s="251">
        <f ca="1">INDEX('AI''19 Stats'!$A$3:$CM$659,MATCH('AI''19 Summary'!$A65,'AI''19 Stats'!$A$3:$A$659,FALSE),29)</f>
        <v>0.95862766911755648</v>
      </c>
      <c r="R65" s="251">
        <f ca="1">INDEX('AI''19 Stats'!$A$3:$CM$659,MATCH('AI''19 Summary'!$A65,'AI''19 Stats'!$A$3:$A$659,FALSE),30)</f>
        <v>2.5007678324805824</v>
      </c>
      <c r="S65" s="248">
        <f ca="1">INDEX('AI''19 Stats'!$A$3:$CM$659,MATCH('AI''19 Summary'!$A65,'AI''19 Stats'!$A$3:$A$659,FALSE),70)</f>
        <v>71.327259635043575</v>
      </c>
      <c r="T65" s="252">
        <f ca="1">INDEX('AI''19 Stats'!$A$3:$CM$659,MATCH('AI''19 Summary'!$A65,'AI''19 Stats'!$A$3:$A$659,FALSE),72)</f>
        <v>3.3976119280441255</v>
      </c>
      <c r="U65" s="125">
        <f ca="1">INDEX('AI''19 Stats'!$A$3:$CM$659,MATCH('AI''19 Summary'!$A65,'AI''19 Stats'!$A$3:$A$659,FALSE),73)</f>
        <v>0.11715903200152157</v>
      </c>
      <c r="V65" s="125">
        <f ca="1">INDEX('AI''19 Stats'!$A$3:$CM$659,MATCH('AI''19 Summary'!$A65,'AI''19 Stats'!$A$3:$A$659,FALSE),91)</f>
        <v>0.86250557126922389</v>
      </c>
      <c r="W65" s="125">
        <f ca="1">INDEX('AI''19 Stats'!$A$3:$CN$659,MATCH('AI''19 Summary'!$A65,'AI''19 Stats'!$A$3:$A$659,FALSE),86)</f>
        <v>5.8007096744357459E-2</v>
      </c>
      <c r="X65" s="253">
        <f ca="1">INDEX('AI''19 Stats'!$A$3:$CN$659,MATCH('AI''19 Summary'!$A65,'AI''19 Stats'!$A$3:$A$659,FALSE),87)</f>
        <v>17.505374827364076</v>
      </c>
      <c r="Y65" s="252">
        <f ca="1">INDEX('AI''19 Stats'!$A$3:$CN$659,MATCH('AI''19 Summary'!$A65,'AI''19 Stats'!$A$3:$A$659,FALSE),89)</f>
        <v>1.5555555555555554</v>
      </c>
      <c r="Z65" s="252">
        <f ca="1">INDEX('AI''19 Stats'!$A$3:$CN$659,MATCH('AI''19 Summary'!$A65,'AI''19 Stats'!$A$3:$A$659,FALSE),90)</f>
        <v>0</v>
      </c>
    </row>
    <row r="66" spans="1:26" x14ac:dyDescent="0.25">
      <c r="A66" s="239" t="s">
        <v>139</v>
      </c>
      <c r="B66" s="122">
        <f ca="1">INDEX('AI''19 Stats'!$A$3:$CM$659,MATCH('AI''19 Summary'!$A66,'AI''19 Stats'!$A$3:$A$659,FALSE),14)</f>
        <v>32</v>
      </c>
      <c r="C66" s="122" t="str">
        <f ca="1">INDEX('AI''19 Stats'!$A$3:$CM$659,MATCH('AI''19 Summary'!$A66,'AI''19 Stats'!$A$3:$A$659,FALSE),15)</f>
        <v>Bomber</v>
      </c>
      <c r="D66" s="122">
        <f ca="1">INDEX('AI''19 Stats'!$A$3:$CM$659,MATCH('AI''19 Summary'!$A66,'AI''19 Stats'!$A$3:$A$659,FALSE),16)</f>
        <v>5</v>
      </c>
      <c r="E66" s="122">
        <f ca="1">INDEX('AI''19 Stats'!$A$3:$CM$659,MATCH('AI''19 Summary'!$A66,'AI''19 Stats'!$A$3:$A$659,FALSE),17)</f>
        <v>2</v>
      </c>
      <c r="F66" s="122" t="str">
        <f ca="1">INDEX('AI''19 Stats'!$A$3:$CM$659,MATCH('AI''19 Summary'!$A66,'AI''19 Stats'!$A$3:$A$659,FALSE),18)</f>
        <v>-</v>
      </c>
      <c r="G66" s="122">
        <f ca="1">INDEX('AI''19 Stats'!$A$3:$CM$659,MATCH('AI''19 Summary'!$A66,'AI''19 Stats'!$A$3:$A$659,FALSE),19)</f>
        <v>2</v>
      </c>
      <c r="H66" s="122" t="str">
        <f ca="1">INDEX('AI''19 Stats'!$A$3:$CM$659,MATCH('AI''19 Summary'!$A66,'AI''19 Stats'!$A$3:$A$659,FALSE),20)</f>
        <v>1-4</v>
      </c>
      <c r="I66" s="122"/>
      <c r="J66" s="122"/>
      <c r="K66" s="122">
        <f ca="1">INDEX('AI''19 Stats'!$A$3:$CM$659,MATCH('AI''19 Summary'!$A66,'AI''19 Stats'!$A$3:$A$659,FALSE),23)</f>
        <v>4</v>
      </c>
      <c r="L66" s="122">
        <f ca="1">INDEX('AI''19 Stats'!$A$3:$CM$659,MATCH('AI''19 Summary'!$A66,'AI''19 Stats'!$A$3:$A$659,FALSE),24)</f>
        <v>5</v>
      </c>
      <c r="M66" s="122">
        <f ca="1">INDEX('AI''19 Stats'!$A$3:$CM$659,MATCH('AI''19 Summary'!$A66,'AI''19 Stats'!$A$3:$A$659,FALSE),25)</f>
        <v>1</v>
      </c>
      <c r="N66" s="122">
        <f ca="1">INDEX('AI''19 Stats'!$A$3:$CM$659,MATCH('AI''19 Summary'!$A66,'AI''19 Stats'!$A$3:$A$659,FALSE),26)</f>
        <v>5</v>
      </c>
      <c r="O66" s="122" t="str">
        <f ca="1">INDEX('AI''19 Stats'!$A$3:$CM$659,MATCH('AI''19 Summary'!$A66,'AI''19 Stats'!$A$3:$A$659,FALSE),27)</f>
        <v>Rocket Boosters</v>
      </c>
      <c r="P66" s="123">
        <f ca="1">INDEX('AI''19 Stats'!$A$3:$CM$659,MATCH('AI''19 Summary'!$A66,'AI''19 Stats'!$A$3:$A$659,FALSE),28)</f>
        <v>0.71563189871974031</v>
      </c>
      <c r="Q66" s="123">
        <f ca="1">INDEX('AI''19 Stats'!$A$3:$CM$659,MATCH('AI''19 Summary'!$A66,'AI''19 Stats'!$A$3:$A$659,FALSE),29)</f>
        <v>0.74907895250988654</v>
      </c>
      <c r="R66" s="123">
        <f ca="1">INDEX('AI''19 Stats'!$A$3:$CM$659,MATCH('AI''19 Summary'!$A66,'AI''19 Stats'!$A$3:$A$659,FALSE),30)</f>
        <v>3.2568650109125503</v>
      </c>
      <c r="S66" s="124">
        <f ca="1">INDEX('AI''19 Stats'!$A$3:$CM$659,MATCH('AI''19 Summary'!$A66,'AI''19 Stats'!$A$3:$A$659,FALSE),70)</f>
        <v>74.512098959827156</v>
      </c>
      <c r="T66" s="125">
        <f ca="1">INDEX('AI''19 Stats'!$A$3:$CM$659,MATCH('AI''19 Summary'!$A66,'AI''19 Stats'!$A$3:$A$659,FALSE),72)</f>
        <v>3.7224665977181308</v>
      </c>
      <c r="U66" s="125">
        <f ca="1">INDEX('AI''19 Stats'!$A$3:$CM$659,MATCH('AI''19 Summary'!$A66,'AI''19 Stats'!$A$3:$A$659,FALSE),73)</f>
        <v>0.11632708117869159</v>
      </c>
      <c r="V66" s="125">
        <f ca="1">INDEX('AI''19 Stats'!$A$3:$CM$659,MATCH('AI''19 Summary'!$A66,'AI''19 Stats'!$A$3:$A$659,FALSE),91)</f>
        <v>0.85638088581003058</v>
      </c>
      <c r="W66" s="125">
        <f ca="1">INDEX('AI''19 Stats'!$A$3:$CN$659,MATCH('AI''19 Summary'!$A66,'AI''19 Stats'!$A$3:$A$659,FALSE),86)</f>
        <v>7.0637746128742934E-2</v>
      </c>
      <c r="X66" s="150">
        <f ca="1">INDEX('AI''19 Stats'!$A$3:$CN$659,MATCH('AI''19 Summary'!$A66,'AI''19 Stats'!$A$3:$A$659,FALSE),87)</f>
        <v>16.28432505456275</v>
      </c>
      <c r="Y66" s="125">
        <f ca="1">INDEX('AI''19 Stats'!$A$3:$CN$659,MATCH('AI''19 Summary'!$A66,'AI''19 Stats'!$A$3:$A$659,FALSE),89)</f>
        <v>1</v>
      </c>
      <c r="Z66" s="125">
        <f ca="1">INDEX('AI''19 Stats'!$A$3:$CN$659,MATCH('AI''19 Summary'!$A66,'AI''19 Stats'!$A$3:$A$659,FALSE),90)</f>
        <v>0</v>
      </c>
    </row>
    <row r="67" spans="1:26" x14ac:dyDescent="0.25">
      <c r="A67" s="239" t="s">
        <v>341</v>
      </c>
      <c r="B67" s="122">
        <f ca="1">INDEX('AI''19 Stats'!$A$3:$CM$659,MATCH('AI''19 Summary'!$A67,'AI''19 Stats'!$A$3:$A$659,FALSE),14)</f>
        <v>27</v>
      </c>
      <c r="C67" s="122" t="str">
        <f ca="1">INDEX('AI''19 Stats'!$A$3:$CM$659,MATCH('AI''19 Summary'!$A67,'AI''19 Stats'!$A$3:$A$659,FALSE),15)</f>
        <v>Bomber</v>
      </c>
      <c r="D67" s="122">
        <f ca="1">INDEX('AI''19 Stats'!$A$3:$CM$659,MATCH('AI''19 Summary'!$A67,'AI''19 Stats'!$A$3:$A$659,FALSE),16)</f>
        <v>5</v>
      </c>
      <c r="E67" s="122" t="str">
        <f ca="1">INDEX('AI''19 Stats'!$A$3:$CM$659,MATCH('AI''19 Summary'!$A67,'AI''19 Stats'!$A$3:$A$659,FALSE),17)</f>
        <v>-</v>
      </c>
      <c r="F67" s="122" t="str">
        <f ca="1">INDEX('AI''19 Stats'!$A$3:$CM$659,MATCH('AI''19 Summary'!$A67,'AI''19 Stats'!$A$3:$A$659,FALSE),18)</f>
        <v>-</v>
      </c>
      <c r="G67" s="122">
        <f ca="1">INDEX('AI''19 Stats'!$A$3:$CM$659,MATCH('AI''19 Summary'!$A67,'AI''19 Stats'!$A$3:$A$659,FALSE),19)</f>
        <v>1</v>
      </c>
      <c r="H67" s="122" t="str">
        <f ca="1">INDEX('AI''19 Stats'!$A$3:$CM$659,MATCH('AI''19 Summary'!$A67,'AI''19 Stats'!$A$3:$A$659,FALSE),20)</f>
        <v>1-3</v>
      </c>
      <c r="I67" s="122"/>
      <c r="J67" s="122"/>
      <c r="K67" s="122">
        <f ca="1">INDEX('AI''19 Stats'!$A$3:$CM$659,MATCH('AI''19 Summary'!$A67,'AI''19 Stats'!$A$3:$A$659,FALSE),23)</f>
        <v>4</v>
      </c>
      <c r="L67" s="122">
        <f ca="1">INDEX('AI''19 Stats'!$A$3:$CM$659,MATCH('AI''19 Summary'!$A67,'AI''19 Stats'!$A$3:$A$659,FALSE),24)</f>
        <v>5</v>
      </c>
      <c r="M67" s="122">
        <f ca="1">INDEX('AI''19 Stats'!$A$3:$CM$659,MATCH('AI''19 Summary'!$A67,'AI''19 Stats'!$A$3:$A$659,FALSE),25)</f>
        <v>2</v>
      </c>
      <c r="N67" s="122">
        <f ca="1">INDEX('AI''19 Stats'!$A$3:$CM$659,MATCH('AI''19 Summary'!$A67,'AI''19 Stats'!$A$3:$A$659,FALSE),26)</f>
        <v>5</v>
      </c>
      <c r="O67" s="122">
        <f ca="1">INDEX('AI''19 Stats'!$A$3:$CM$659,MATCH('AI''19 Summary'!$A67,'AI''19 Stats'!$A$3:$A$659,FALSE),27)</f>
        <v>0</v>
      </c>
      <c r="P67" s="123">
        <f ca="1">INDEX('AI''19 Stats'!$A$3:$CM$659,MATCH('AI''19 Summary'!$A67,'AI''19 Stats'!$A$3:$A$659,FALSE),28)</f>
        <v>0.58977359004073071</v>
      </c>
      <c r="Q67" s="123">
        <f ca="1">INDEX('AI''19 Stats'!$A$3:$CM$659,MATCH('AI''19 Summary'!$A67,'AI''19 Stats'!$A$3:$A$659,FALSE),29)</f>
        <v>0.701233871442839</v>
      </c>
      <c r="R67" s="123">
        <f ca="1">INDEX('AI''19 Stats'!$A$3:$CM$659,MATCH('AI''19 Summary'!$A67,'AI''19 Stats'!$A$3:$A$659,FALSE),30)</f>
        <v>3.0488429193166917</v>
      </c>
      <c r="S67" s="124">
        <f ca="1">INDEX('AI''19 Stats'!$A$3:$CM$659,MATCH('AI''19 Summary'!$A67,'AI''19 Stats'!$A$3:$A$659,FALSE),70)</f>
        <v>87.090156900222979</v>
      </c>
      <c r="T67" s="125">
        <f ca="1">INDEX('AI''19 Stats'!$A$3:$CM$659,MATCH('AI''19 Summary'!$A67,'AI''19 Stats'!$A$3:$A$659,FALSE),72)</f>
        <v>3.1196472598151699</v>
      </c>
      <c r="U67" s="125">
        <f ca="1">INDEX('AI''19 Stats'!$A$3:$CM$659,MATCH('AI''19 Summary'!$A67,'AI''19 Stats'!$A$3:$A$659,FALSE),73)</f>
        <v>0.11554249110426555</v>
      </c>
      <c r="V67" s="125">
        <f ca="1">INDEX('AI''19 Stats'!$A$3:$CM$659,MATCH('AI''19 Summary'!$A67,'AI''19 Stats'!$A$3:$A$659,FALSE),91)</f>
        <v>0.85060486241009159</v>
      </c>
      <c r="W67" s="125">
        <f ca="1">INDEX('AI''19 Stats'!$A$3:$CN$659,MATCH('AI''19 Summary'!$A67,'AI''19 Stats'!$A$3:$A$659,FALSE),86)</f>
        <v>6.8862857658062451E-2</v>
      </c>
      <c r="X67" s="150">
        <f ca="1">INDEX('AI''19 Stats'!$A$3:$CN$659,MATCH('AI''19 Summary'!$A67,'AI''19 Stats'!$A$3:$A$659,FALSE),87)</f>
        <v>15.244214596583458</v>
      </c>
      <c r="Y67" s="125">
        <f ca="1">INDEX('AI''19 Stats'!$A$3:$CN$659,MATCH('AI''19 Summary'!$A67,'AI''19 Stats'!$A$3:$A$659,FALSE),89)</f>
        <v>2</v>
      </c>
      <c r="Z67" s="125">
        <f ca="1">INDEX('AI''19 Stats'!$A$3:$CN$659,MATCH('AI''19 Summary'!$A67,'AI''19 Stats'!$A$3:$A$659,FALSE),90)</f>
        <v>4.666666666666667</v>
      </c>
    </row>
    <row r="68" spans="1:26" x14ac:dyDescent="0.25">
      <c r="A68" s="239" t="s">
        <v>326</v>
      </c>
      <c r="B68" s="246">
        <f ca="1">INDEX('AI''19 Stats'!$A$3:$CM$282,MATCH('AI''19 Summary'!$A68,'AI''19 Stats'!$A$3:$A$282,FALSE),14)</f>
        <v>26</v>
      </c>
      <c r="C68" s="246" t="str">
        <f ca="1">INDEX('AI''19 Stats'!$A$3:$CM$282,MATCH('AI''19 Summary'!$A68,'AI''19 Stats'!$A$3:$A$282,FALSE),15)</f>
        <v>Fighter</v>
      </c>
      <c r="D68" s="246">
        <f ca="1">INDEX('AI''19 Stats'!$A$3:$CM$282,MATCH('AI''19 Summary'!$A68,'AI''19 Stats'!$A$3:$A$282,FALSE),16)</f>
        <v>3</v>
      </c>
      <c r="E68" s="246">
        <f ca="1">INDEX('AI''19 Stats'!$A$3:$CM$282,MATCH('AI''19 Summary'!$A68,'AI''19 Stats'!$A$3:$A$282,FALSE),17)</f>
        <v>0</v>
      </c>
      <c r="F68" s="246">
        <f ca="1">INDEX('AI''19 Stats'!$A$3:$CM$282,MATCH('AI''19 Summary'!$A68,'AI''19 Stats'!$A$3:$A$282,FALSE),18)</f>
        <v>0</v>
      </c>
      <c r="G68" s="246">
        <f ca="1">INDEX('AI''19 Stats'!$A$3:$CM$282,MATCH('AI''19 Summary'!$A68,'AI''19 Stats'!$A$3:$A$282,FALSE),19)</f>
        <v>1</v>
      </c>
      <c r="H68" s="246" t="str">
        <f ca="1">INDEX('AI''19 Stats'!$A$3:$CM$282,MATCH('AI''19 Summary'!$A68,'AI''19 Stats'!$A$3:$A$282,FALSE),20)</f>
        <v>1-4</v>
      </c>
      <c r="I68" s="246"/>
      <c r="J68" s="246"/>
      <c r="K68" s="246">
        <f ca="1">INDEX('AI''19 Stats'!$A$3:$CM$282,MATCH('AI''19 Summary'!$A68,'AI''19 Stats'!$A$3:$A$282,FALSE),23)</f>
        <v>4</v>
      </c>
      <c r="L68" s="246">
        <f ca="1">INDEX('AI''19 Stats'!$A$3:$CM$282,MATCH('AI''19 Summary'!$A68,'AI''19 Stats'!$A$3:$A$282,FALSE),24)</f>
        <v>7</v>
      </c>
      <c r="M68" s="246">
        <f ca="1">INDEX('AI''19 Stats'!$A$3:$CM$282,MATCH('AI''19 Summary'!$A68,'AI''19 Stats'!$A$3:$A$282,FALSE),25)</f>
        <v>3</v>
      </c>
      <c r="N68" s="246">
        <f ca="1">INDEX('AI''19 Stats'!$A$3:$CM$282,MATCH('AI''19 Summary'!$A68,'AI''19 Stats'!$A$3:$A$282,FALSE),26)</f>
        <v>4</v>
      </c>
      <c r="O68" s="245">
        <f ca="1">INDEX('AI''19 Stats'!$A$3:$CM$282,MATCH('AI''19 Summary'!$A68,'AI''19 Stats'!$A$3:$A$282,FALSE),27)</f>
        <v>0</v>
      </c>
      <c r="P68" s="247">
        <f ca="1">INDEX('AI''19 Stats'!$A$3:$CM$282,MATCH('AI''19 Summary'!$A68,'AI''19 Stats'!$A$3:$A$282,FALSE),28)</f>
        <v>0.66647564568859019</v>
      </c>
      <c r="Q68" s="247">
        <f ca="1">INDEX('AI''19 Stats'!$A$3:$CM$282,MATCH('AI''19 Summary'!$A68,'AI''19 Stats'!$A$3:$A$282,FALSE),29)</f>
        <v>0.8151821487159937</v>
      </c>
      <c r="R68" s="247">
        <f ca="1">INDEX('AI''19 Stats'!$A$3:$CM$282,MATCH('AI''19 Summary'!$A68,'AI''19 Stats'!$A$3:$A$282,FALSE),30)</f>
        <v>2.1265621270852013</v>
      </c>
      <c r="S68" s="248">
        <f ca="1">INDEX('AI''19 Stats'!$A$3:$CM$659,MATCH('AI''19 Summary'!$A68,'AI''19 Stats'!$A$3:$A$659,FALSE),70)</f>
        <v>76.463538742219285</v>
      </c>
      <c r="T68" s="249">
        <f ca="1">INDEX('AI''19 Stats'!$A$3:$CM$282,MATCH('AI''19 Summary'!$A68,'AI''19 Stats'!$A$3:$A$282,FALSE),72)</f>
        <v>2.9855566733983343</v>
      </c>
      <c r="U68" s="221">
        <f ca="1">INDEX('AI''19 Stats'!$A$3:$CM$282,MATCH('AI''19 Summary'!$A68,'AI''19 Stats'!$A$3:$A$282,FALSE),73)</f>
        <v>0.11482910282301285</v>
      </c>
      <c r="V68" s="221">
        <f ca="1">INDEX('AI''19 Stats'!$A$3:$CM$282,MATCH('AI''19 Summary'!$A68,'AI''19 Stats'!$A$3:$A$282,FALSE),91)</f>
        <v>0.84535301492939008</v>
      </c>
      <c r="W68" s="125">
        <f ca="1">INDEX('AI''19 Stats'!$A$3:$CN$659,MATCH('AI''19 Summary'!$A68,'AI''19 Stats'!$A$3:$A$659,FALSE),86)</f>
        <v>0.11000511680985349</v>
      </c>
      <c r="X68" s="150">
        <f ca="1">INDEX('AI''19 Stats'!$A$3:$CN$659,MATCH('AI''19 Summary'!$A68,'AI''19 Stats'!$A$3:$A$659,FALSE),87)</f>
        <v>14.88593488959641</v>
      </c>
      <c r="Y68" s="125">
        <f ca="1">INDEX('AI''19 Stats'!$A$3:$CN$659,MATCH('AI''19 Summary'!$A68,'AI''19 Stats'!$A$3:$A$659,FALSE),89)</f>
        <v>3.2777777777777772</v>
      </c>
      <c r="Z68" s="125">
        <f ca="1">INDEX('AI''19 Stats'!$A$3:$CN$659,MATCH('AI''19 Summary'!$A68,'AI''19 Stats'!$A$3:$A$659,FALSE),90)</f>
        <v>0</v>
      </c>
    </row>
    <row r="69" spans="1:26" s="174" customFormat="1" x14ac:dyDescent="0.25">
      <c r="A69" s="239" t="s">
        <v>324</v>
      </c>
      <c r="B69" s="250">
        <f ca="1">INDEX('AI''19 Stats'!$A$3:$CM$659,MATCH('AI''19 Summary'!$A69,'AI''19 Stats'!$A$3:$A$659,FALSE),14)</f>
        <v>22</v>
      </c>
      <c r="C69" s="250" t="str">
        <f ca="1">INDEX('AI''19 Stats'!$A$3:$CM$659,MATCH('AI''19 Summary'!$A69,'AI''19 Stats'!$A$3:$A$659,FALSE),15)</f>
        <v>Fighter</v>
      </c>
      <c r="D69" s="250">
        <f ca="1">INDEX('AI''19 Stats'!$A$3:$CM$659,MATCH('AI''19 Summary'!$A69,'AI''19 Stats'!$A$3:$A$659,FALSE),16)</f>
        <v>2</v>
      </c>
      <c r="E69" s="250">
        <f ca="1">INDEX('AI''19 Stats'!$A$3:$CM$659,MATCH('AI''19 Summary'!$A69,'AI''19 Stats'!$A$3:$A$659,FALSE),17)</f>
        <v>0</v>
      </c>
      <c r="F69" s="250">
        <f ca="1">INDEX('AI''19 Stats'!$A$3:$CM$659,MATCH('AI''19 Summary'!$A69,'AI''19 Stats'!$A$3:$A$659,FALSE),18)</f>
        <v>0</v>
      </c>
      <c r="G69" s="250">
        <f ca="1">INDEX('AI''19 Stats'!$A$3:$CM$659,MATCH('AI''19 Summary'!$A69,'AI''19 Stats'!$A$3:$A$659,FALSE),19)</f>
        <v>2</v>
      </c>
      <c r="H69" s="250" t="str">
        <f ca="1">INDEX('AI''19 Stats'!$A$3:$CM$659,MATCH('AI''19 Summary'!$A69,'AI''19 Stats'!$A$3:$A$659,FALSE),20)</f>
        <v>1-5</v>
      </c>
      <c r="I69" s="250"/>
      <c r="J69" s="250"/>
      <c r="K69" s="250">
        <f ca="1">INDEX('AI''19 Stats'!$A$3:$CM$659,MATCH('AI''19 Summary'!$A69,'AI''19 Stats'!$A$3:$A$659,FALSE),23)</f>
        <v>4</v>
      </c>
      <c r="L69" s="250">
        <f ca="1">INDEX('AI''19 Stats'!$A$3:$CM$659,MATCH('AI''19 Summary'!$A69,'AI''19 Stats'!$A$3:$A$659,FALSE),24)</f>
        <v>8</v>
      </c>
      <c r="M69" s="250">
        <f ca="1">INDEX('AI''19 Stats'!$A$3:$CM$659,MATCH('AI''19 Summary'!$A69,'AI''19 Stats'!$A$3:$A$659,FALSE),25)</f>
        <v>4</v>
      </c>
      <c r="N69" s="250">
        <f ca="1">INDEX('AI''19 Stats'!$A$3:$CM$659,MATCH('AI''19 Summary'!$A69,'AI''19 Stats'!$A$3:$A$659,FALSE),26)</f>
        <v>4</v>
      </c>
      <c r="O69" s="250">
        <f ca="1">INDEX('AI''19 Stats'!$A$3:$CM$659,MATCH('AI''19 Summary'!$A69,'AI''19 Stats'!$A$3:$A$659,FALSE),27)</f>
        <v>0</v>
      </c>
      <c r="P69" s="251">
        <f ca="1">INDEX('AI''19 Stats'!$A$3:$CM$659,MATCH('AI''19 Summary'!$A69,'AI''19 Stats'!$A$3:$A$659,FALSE),28)</f>
        <v>0.79535426540178589</v>
      </c>
      <c r="Q69" s="251">
        <f ca="1">INDEX('AI''19 Stats'!$A$3:$CM$659,MATCH('AI''19 Summary'!$A69,'AI''19 Stats'!$A$3:$A$659,FALSE),29)</f>
        <v>1.1026660200121692</v>
      </c>
      <c r="R69" s="251">
        <f ca="1">INDEX('AI''19 Stats'!$A$3:$CM$659,MATCH('AI''19 Summary'!$A69,'AI''19 Stats'!$A$3:$A$659,FALSE),30)</f>
        <v>1.9176800348037726</v>
      </c>
      <c r="S69" s="248">
        <f ca="1">INDEX('AI''19 Stats'!$A$3:$CM$659,MATCH('AI''19 Summary'!$A69,'AI''19 Stats'!$A$3:$A$659,FALSE),70)</f>
        <v>76.752095852799002</v>
      </c>
      <c r="T69" s="252">
        <f ca="1">INDEX('AI''19 Stats'!$A$3:$CM$659,MATCH('AI''19 Summary'!$A69,'AI''19 Stats'!$A$3:$A$659,FALSE),72)</f>
        <v>2.5233845720758596</v>
      </c>
      <c r="U69" s="125">
        <f ca="1">INDEX('AI''19 Stats'!$A$3:$CM$659,MATCH('AI''19 Summary'!$A69,'AI''19 Stats'!$A$3:$A$659,FALSE),73)</f>
        <v>0.11469929873072089</v>
      </c>
      <c r="V69" s="125">
        <f ca="1">INDEX('AI''19 Stats'!$A$3:$CM$659,MATCH('AI''19 Summary'!$A69,'AI''19 Stats'!$A$3:$A$659,FALSE),91)</f>
        <v>0.84439741849894234</v>
      </c>
      <c r="W69" s="125">
        <f ca="1">INDEX('AI''19 Stats'!$A$3:$CN$659,MATCH('AI''19 Summary'!$A69,'AI''19 Stats'!$A$3:$A$659,FALSE),86)</f>
        <v>0.11252839471434216</v>
      </c>
      <c r="X69" s="253">
        <f ca="1">INDEX('AI''19 Stats'!$A$3:$CN$659,MATCH('AI''19 Summary'!$A69,'AI''19 Stats'!$A$3:$A$659,FALSE),87)</f>
        <v>15.341440278430181</v>
      </c>
      <c r="Y69" s="252">
        <f ca="1">INDEX('AI''19 Stats'!$A$3:$CN$659,MATCH('AI''19 Summary'!$A69,'AI''19 Stats'!$A$3:$A$659,FALSE),89)</f>
        <v>2.2222222222222219</v>
      </c>
      <c r="Z69" s="252">
        <f ca="1">INDEX('AI''19 Stats'!$A$3:$CN$659,MATCH('AI''19 Summary'!$A69,'AI''19 Stats'!$A$3:$A$659,FALSE),90)</f>
        <v>0</v>
      </c>
    </row>
    <row r="70" spans="1:26" s="174" customFormat="1" x14ac:dyDescent="0.25">
      <c r="A70" s="254" t="s">
        <v>592</v>
      </c>
      <c r="B70" s="227">
        <f ca="1">INDEX('AI''19 Stats'!$A$3:$CM$659,MATCH('AI''19 Summary'!$A70,'AI''19 Stats'!$A$3:$A$659,FALSE),14)</f>
        <v>23</v>
      </c>
      <c r="C70" s="227" t="str">
        <f ca="1">INDEX('AI''19 Stats'!$A$3:$CM$659,MATCH('AI''19 Summary'!$A70,'AI''19 Stats'!$A$3:$A$659,FALSE),15)</f>
        <v>Bomber</v>
      </c>
      <c r="D70" s="227">
        <f ca="1">INDEX('AI''19 Stats'!$A$3:$CM$659,MATCH('AI''19 Summary'!$A70,'AI''19 Stats'!$A$3:$A$659,FALSE),16)</f>
        <v>3</v>
      </c>
      <c r="E70" s="227">
        <f ca="1">INDEX('AI''19 Stats'!$A$3:$CM$659,MATCH('AI''19 Summary'!$A70,'AI''19 Stats'!$A$3:$A$659,FALSE),17)</f>
        <v>0</v>
      </c>
      <c r="F70" s="227">
        <f ca="1">INDEX('AI''19 Stats'!$A$3:$CM$659,MATCH('AI''19 Summary'!$A70,'AI''19 Stats'!$A$3:$A$659,FALSE),18)</f>
        <v>0</v>
      </c>
      <c r="G70" s="227">
        <f ca="1">INDEX('AI''19 Stats'!$A$3:$CM$659,MATCH('AI''19 Summary'!$A70,'AI''19 Stats'!$A$3:$A$659,FALSE),19)</f>
        <v>2</v>
      </c>
      <c r="H70" s="227" t="str">
        <f ca="1">INDEX('AI''19 Stats'!$A$3:$CM$659,MATCH('AI''19 Summary'!$A70,'AI''19 Stats'!$A$3:$A$659,FALSE),20)</f>
        <v>1-5</v>
      </c>
      <c r="I70" s="227"/>
      <c r="J70" s="227"/>
      <c r="K70" s="227">
        <f ca="1">INDEX('AI''19 Stats'!$A$3:$CM$659,MATCH('AI''19 Summary'!$A70,'AI''19 Stats'!$A$3:$A$659,FALSE),23)</f>
        <v>3</v>
      </c>
      <c r="L70" s="227">
        <f ca="1">INDEX('AI''19 Stats'!$A$3:$CM$659,MATCH('AI''19 Summary'!$A70,'AI''19 Stats'!$A$3:$A$659,FALSE),24)</f>
        <v>7</v>
      </c>
      <c r="M70" s="227">
        <f ca="1">INDEX('AI''19 Stats'!$A$3:$CM$659,MATCH('AI''19 Summary'!$A70,'AI''19 Stats'!$A$3:$A$659,FALSE),25)</f>
        <v>3</v>
      </c>
      <c r="N70" s="227">
        <f ca="1">INDEX('AI''19 Stats'!$A$3:$CM$659,MATCH('AI''19 Summary'!$A70,'AI''19 Stats'!$A$3:$A$659,FALSE),26)</f>
        <v>5</v>
      </c>
      <c r="O70" s="227">
        <f ca="1">INDEX('AI''19 Stats'!$A$3:$CM$659,MATCH('AI''19 Summary'!$A70,'AI''19 Stats'!$A$3:$A$659,FALSE),27)</f>
        <v>0</v>
      </c>
      <c r="P70" s="228">
        <f ca="1">INDEX('AI''19 Stats'!$A$3:$CM$659,MATCH('AI''19 Summary'!$A70,'AI''19 Stats'!$A$3:$A$659,FALSE),28)</f>
        <v>0.79116904386443143</v>
      </c>
      <c r="Q70" s="228">
        <f ca="1">INDEX('AI''19 Stats'!$A$3:$CM$659,MATCH('AI''19 Summary'!$A70,'AI''19 Stats'!$A$3:$A$659,FALSE),29)</f>
        <v>1.0608984058655442</v>
      </c>
      <c r="R70" s="228">
        <f ca="1">INDEX('AI''19 Stats'!$A$3:$CM$659,MATCH('AI''19 Summary'!$A70,'AI''19 Stats'!$A$3:$A$659,FALSE),30)</f>
        <v>2.7675610587796804</v>
      </c>
      <c r="S70" s="229">
        <f ca="1">INDEX('AI''19 Stats'!$A$3:$CM$659,MATCH('AI''19 Summary'!$A70,'AI''19 Stats'!$A$3:$A$659,FALSE),70)</f>
        <v>64.934587154510467</v>
      </c>
      <c r="T70" s="230">
        <f ca="1">INDEX('AI''19 Stats'!$A$3:$CM$659,MATCH('AI''19 Summary'!$A70,'AI''19 Stats'!$A$3:$A$659,FALSE),72)</f>
        <v>2.618760345281737</v>
      </c>
      <c r="U70" s="125">
        <f ca="1">INDEX('AI''19 Stats'!$A$3:$CM$659,MATCH('AI''19 Summary'!$A70,'AI''19 Stats'!$A$3:$A$659,FALSE),73)</f>
        <v>0.11385914544703205</v>
      </c>
      <c r="V70" s="125">
        <f ca="1">INDEX('AI''19 Stats'!$A$3:$CM$659,MATCH('AI''19 Summary'!$A70,'AI''19 Stats'!$A$3:$A$659,FALSE),91)</f>
        <v>0.83821234786868692</v>
      </c>
      <c r="W70" s="125">
        <f ca="1">INDEX('AI''19 Stats'!$A$3:$CN$659,MATCH('AI''19 Summary'!$A70,'AI''19 Stats'!$A$3:$A$659,FALSE),86)</f>
        <v>1.5866729251530095E-2</v>
      </c>
      <c r="X70" s="231">
        <f ca="1">INDEX('AI''19 Stats'!$A$3:$CN$659,MATCH('AI''19 Summary'!$A70,'AI''19 Stats'!$A$3:$A$659,FALSE),87)</f>
        <v>19.372927411457763</v>
      </c>
      <c r="Y70" s="230">
        <f ca="1">INDEX('AI''19 Stats'!$A$3:$CN$659,MATCH('AI''19 Summary'!$A70,'AI''19 Stats'!$A$3:$A$659,FALSE),89)</f>
        <v>1.1666666666666665</v>
      </c>
      <c r="Z70" s="230">
        <f ca="1">INDEX('AI''19 Stats'!$A$3:$CN$659,MATCH('AI''19 Summary'!$A70,'AI''19 Stats'!$A$3:$A$659,FALSE),90)</f>
        <v>0</v>
      </c>
    </row>
    <row r="71" spans="1:26" x14ac:dyDescent="0.25">
      <c r="A71" s="239" t="s">
        <v>323</v>
      </c>
      <c r="B71" s="122">
        <f ca="1">INDEX('AI''19 Stats'!$A$3:$CM$659,MATCH('AI''19 Summary'!$A71,'AI''19 Stats'!$A$3:$A$659,FALSE),14)</f>
        <v>21</v>
      </c>
      <c r="C71" s="122" t="str">
        <f ca="1">INDEX('AI''19 Stats'!$A$3:$CM$659,MATCH('AI''19 Summary'!$A71,'AI''19 Stats'!$A$3:$A$659,FALSE),15)</f>
        <v>Fighter</v>
      </c>
      <c r="D71" s="122">
        <f ca="1">INDEX('AI''19 Stats'!$A$3:$CM$659,MATCH('AI''19 Summary'!$A71,'AI''19 Stats'!$A$3:$A$659,FALSE),16)</f>
        <v>2</v>
      </c>
      <c r="E71" s="122">
        <f ca="1">INDEX('AI''19 Stats'!$A$3:$CM$659,MATCH('AI''19 Summary'!$A71,'AI''19 Stats'!$A$3:$A$659,FALSE),17)</f>
        <v>0</v>
      </c>
      <c r="F71" s="122">
        <f ca="1">INDEX('AI''19 Stats'!$A$3:$CM$659,MATCH('AI''19 Summary'!$A71,'AI''19 Stats'!$A$3:$A$659,FALSE),18)</f>
        <v>0</v>
      </c>
      <c r="G71" s="122">
        <f ca="1">INDEX('AI''19 Stats'!$A$3:$CM$659,MATCH('AI''19 Summary'!$A71,'AI''19 Stats'!$A$3:$A$659,FALSE),19)</f>
        <v>2</v>
      </c>
      <c r="H71" s="122" t="str">
        <f ca="1">INDEX('AI''19 Stats'!$A$3:$CM$659,MATCH('AI''19 Summary'!$A71,'AI''19 Stats'!$A$3:$A$659,FALSE),20)</f>
        <v>1-5</v>
      </c>
      <c r="I71" s="122"/>
      <c r="J71" s="122"/>
      <c r="K71" s="122">
        <f ca="1">INDEX('AI''19 Stats'!$A$3:$CM$659,MATCH('AI''19 Summary'!$A71,'AI''19 Stats'!$A$3:$A$659,FALSE),23)</f>
        <v>4</v>
      </c>
      <c r="L71" s="122">
        <f ca="1">INDEX('AI''19 Stats'!$A$3:$CM$659,MATCH('AI''19 Summary'!$A71,'AI''19 Stats'!$A$3:$A$659,FALSE),24)</f>
        <v>8</v>
      </c>
      <c r="M71" s="122">
        <f ca="1">INDEX('AI''19 Stats'!$A$3:$CM$659,MATCH('AI''19 Summary'!$A71,'AI''19 Stats'!$A$3:$A$659,FALSE),25)</f>
        <v>4</v>
      </c>
      <c r="N71" s="122">
        <f ca="1">INDEX('AI''19 Stats'!$A$3:$CM$659,MATCH('AI''19 Summary'!$A71,'AI''19 Stats'!$A$3:$A$659,FALSE),26)</f>
        <v>4</v>
      </c>
      <c r="O71" s="122">
        <f ca="1">INDEX('AI''19 Stats'!$A$3:$CM$659,MATCH('AI''19 Summary'!$A71,'AI''19 Stats'!$A$3:$A$659,FALSE),27)</f>
        <v>0</v>
      </c>
      <c r="P71" s="123">
        <f ca="1">INDEX('AI''19 Stats'!$A$3:$CM$659,MATCH('AI''19 Summary'!$A71,'AI''19 Stats'!$A$3:$A$659,FALSE),28)</f>
        <v>0.79535426540178589</v>
      </c>
      <c r="Q71" s="123">
        <f ca="1">INDEX('AI''19 Stats'!$A$3:$CM$659,MATCH('AI''19 Summary'!$A71,'AI''19 Stats'!$A$3:$A$659,FALSE),29)</f>
        <v>1.1418170691530023</v>
      </c>
      <c r="R71" s="123">
        <f ca="1">INDEX('AI''19 Stats'!$A$3:$CM$659,MATCH('AI''19 Summary'!$A71,'AI''19 Stats'!$A$3:$A$659,FALSE),30)</f>
        <v>1.9857688159182649</v>
      </c>
      <c r="S71" s="124">
        <f ca="1">INDEX('AI''19 Stats'!$A$3:$CM$659,MATCH('AI''19 Summary'!$A71,'AI''19 Stats'!$A$3:$A$659,FALSE),70)</f>
        <v>76.018785609495296</v>
      </c>
      <c r="T71" s="125">
        <f ca="1">INDEX('AI''19 Stats'!$A$3:$CM$659,MATCH('AI''19 Summary'!$A71,'AI''19 Stats'!$A$3:$A$659,FALSE),72)</f>
        <v>2.3876766821356412</v>
      </c>
      <c r="U71" s="125">
        <f ca="1">INDEX('AI''19 Stats'!$A$3:$CM$659,MATCH('AI''19 Summary'!$A71,'AI''19 Stats'!$A$3:$A$659,FALSE),73)</f>
        <v>0.11369888962550673</v>
      </c>
      <c r="V71" s="125">
        <f ca="1">INDEX('AI''19 Stats'!$A$3:$CM$659,MATCH('AI''19 Summary'!$A71,'AI''19 Stats'!$A$3:$A$659,FALSE),91)</f>
        <v>0.83703257080384985</v>
      </c>
      <c r="W71" s="125">
        <f ca="1">INDEX('AI''19 Stats'!$A$3:$CN$659,MATCH('AI''19 Summary'!$A71,'AI''19 Stats'!$A$3:$A$659,FALSE),86)</f>
        <v>0.11168694274414358</v>
      </c>
      <c r="X71" s="150">
        <f ca="1">INDEX('AI''19 Stats'!$A$3:$CN$659,MATCH('AI''19 Summary'!$A71,'AI''19 Stats'!$A$3:$A$659,FALSE),87)</f>
        <v>15.886150527346119</v>
      </c>
      <c r="Y71" s="125">
        <f ca="1">INDEX('AI''19 Stats'!$A$3:$CN$659,MATCH('AI''19 Summary'!$A71,'AI''19 Stats'!$A$3:$A$659,FALSE),89)</f>
        <v>1.7777777777777777</v>
      </c>
      <c r="Z71" s="125">
        <f ca="1">INDEX('AI''19 Stats'!$A$3:$CN$659,MATCH('AI''19 Summary'!$A71,'AI''19 Stats'!$A$3:$A$659,FALSE),90)</f>
        <v>0</v>
      </c>
    </row>
    <row r="72" spans="1:26" x14ac:dyDescent="0.25">
      <c r="A72" s="239" t="s">
        <v>576</v>
      </c>
      <c r="B72" s="122">
        <f ca="1">INDEX('AI''19 Stats'!$A$3:$CM$659,MATCH('AI''19 Summary'!$A72,'AI''19 Stats'!$A$3:$A$659,FALSE),14)</f>
        <v>36</v>
      </c>
      <c r="C72" s="122" t="str">
        <f ca="1">INDEX('AI''19 Stats'!$A$3:$CM$659,MATCH('AI''19 Summary'!$A72,'AI''19 Stats'!$A$3:$A$659,FALSE),15)</f>
        <v>Fighter</v>
      </c>
      <c r="D72" s="122">
        <f>INDEX('AI''19 Stats'!$A$3:$CM$659,MATCH('AI''19 Summary'!$A72,'AI''19 Stats'!$A$3:$A$659,FALSE),16)</f>
        <v>4.4166660000000002</v>
      </c>
      <c r="E72" s="122">
        <f ca="1">INDEX('AI''19 Stats'!$A$3:$CM$659,MATCH('AI''19 Summary'!$A72,'AI''19 Stats'!$A$3:$A$659,FALSE),17)</f>
        <v>0</v>
      </c>
      <c r="F72" s="122">
        <f ca="1">INDEX('AI''19 Stats'!$A$3:$CM$659,MATCH('AI''19 Summary'!$A72,'AI''19 Stats'!$A$3:$A$659,FALSE),18)</f>
        <v>0</v>
      </c>
      <c r="G72" s="122">
        <f ca="1">INDEX('AI''19 Stats'!$A$3:$CM$659,MATCH('AI''19 Summary'!$A72,'AI''19 Stats'!$A$3:$A$659,FALSE),19)</f>
        <v>2</v>
      </c>
      <c r="H72" s="122" t="str">
        <f ca="1">INDEX('AI''19 Stats'!$A$3:$CM$659,MATCH('AI''19 Summary'!$A72,'AI''19 Stats'!$A$3:$A$659,FALSE),20)</f>
        <v>1-5</v>
      </c>
      <c r="I72" s="122"/>
      <c r="J72" s="122"/>
      <c r="K72" s="122">
        <f ca="1">INDEX('AI''19 Stats'!$A$3:$CM$659,MATCH('AI''19 Summary'!$A72,'AI''19 Stats'!$A$3:$A$659,FALSE),23)</f>
        <v>2</v>
      </c>
      <c r="L72" s="122">
        <f ca="1">INDEX('AI''19 Stats'!$A$3:$CM$659,MATCH('AI''19 Summary'!$A72,'AI''19 Stats'!$A$3:$A$659,FALSE),24)</f>
        <v>5</v>
      </c>
      <c r="M72" s="122">
        <f ca="1">INDEX('AI''19 Stats'!$A$3:$CM$659,MATCH('AI''19 Summary'!$A72,'AI''19 Stats'!$A$3:$A$659,FALSE),25)</f>
        <v>0</v>
      </c>
      <c r="N72" s="122">
        <f ca="1">INDEX('AI''19 Stats'!$A$3:$CM$659,MATCH('AI''19 Summary'!$A72,'AI''19 Stats'!$A$3:$A$659,FALSE),26)</f>
        <v>5</v>
      </c>
      <c r="O72" s="122">
        <f>INDEX('AI''19 Stats'!$A$3:$CM$659,MATCH('AI''19 Summary'!$A72,'AI''19 Stats'!$A$3:$A$659,FALSE),27)</f>
        <v>0</v>
      </c>
      <c r="P72" s="123">
        <f ca="1">INDEX('AI''19 Stats'!$A$3:$CM$659,MATCH('AI''19 Summary'!$A72,'AI''19 Stats'!$A$3:$A$659,FALSE),28)</f>
        <v>0.78309783889997653</v>
      </c>
      <c r="Q72" s="123">
        <f ca="1">INDEX('AI''19 Stats'!$A$3:$CM$659,MATCH('AI''19 Summary'!$A72,'AI''19 Stats'!$A$3:$A$659,FALSE),29)</f>
        <v>0.75039431899797293</v>
      </c>
      <c r="R72" s="123">
        <f ca="1">INDEX('AI''19 Stats'!$A$3:$CM$659,MATCH('AI''19 Summary'!$A72,'AI''19 Stats'!$A$3:$A$659,FALSE),30)</f>
        <v>2.881948761140436</v>
      </c>
      <c r="S72" s="124">
        <f ca="1">INDEX('AI''19 Stats'!$A$3:$CM$659,MATCH('AI''19 Summary'!$A72,'AI''19 Stats'!$A$3:$A$659,FALSE),70)</f>
        <v>72.883998487989601</v>
      </c>
      <c r="T72" s="125">
        <f ca="1">INDEX('AI''19 Stats'!$A$3:$CM$659,MATCH('AI''19 Summary'!$A72,'AI''19 Stats'!$A$3:$A$659,FALSE),72)</f>
        <v>4.0624482454638349</v>
      </c>
      <c r="U72" s="125">
        <f ca="1">INDEX('AI''19 Stats'!$A$3:$CM$659,MATCH('AI''19 Summary'!$A72,'AI''19 Stats'!$A$3:$A$659,FALSE),73)</f>
        <v>0.11284578459621764</v>
      </c>
      <c r="V72" s="125">
        <f ca="1">INDEX('AI''19 Stats'!$A$3:$CM$659,MATCH('AI''19 Summary'!$A72,'AI''19 Stats'!$A$3:$A$659,FALSE),91)</f>
        <v>0.83075215154748316</v>
      </c>
      <c r="W72" s="125">
        <f ca="1">INDEX('AI''19 Stats'!$A$3:$CN$659,MATCH('AI''19 Summary'!$A72,'AI''19 Stats'!$A$3:$A$659,FALSE),86)</f>
        <v>6.8672544648233538E-2</v>
      </c>
      <c r="X72" s="150">
        <f ca="1">INDEX('AI''19 Stats'!$A$3:$CN$659,MATCH('AI''19 Summary'!$A72,'AI''19 Stats'!$A$3:$A$659,FALSE),87)</f>
        <v>14.409743805702179</v>
      </c>
      <c r="Y72" s="125">
        <f ca="1">INDEX('AI''19 Stats'!$A$3:$CN$659,MATCH('AI''19 Summary'!$A72,'AI''19 Stats'!$A$3:$A$659,FALSE),89)</f>
        <v>2.5555555555555554</v>
      </c>
      <c r="Z72" s="125">
        <f ca="1">INDEX('AI''19 Stats'!$A$3:$CN$659,MATCH('AI''19 Summary'!$A72,'AI''19 Stats'!$A$3:$A$659,FALSE),90)</f>
        <v>0</v>
      </c>
    </row>
    <row r="73" spans="1:26" x14ac:dyDescent="0.25">
      <c r="A73" s="239" t="s">
        <v>325</v>
      </c>
      <c r="B73" s="122">
        <f ca="1">INDEX('AI''19 Stats'!$A$3:$CM$659,MATCH('AI''19 Summary'!$A73,'AI''19 Stats'!$A$3:$A$659,FALSE),14)</f>
        <v>27</v>
      </c>
      <c r="C73" s="122" t="str">
        <f ca="1">INDEX('AI''19 Stats'!$A$3:$CM$659,MATCH('AI''19 Summary'!$A73,'AI''19 Stats'!$A$3:$A$659,FALSE),15)</f>
        <v>Fighter</v>
      </c>
      <c r="D73" s="122">
        <f ca="1">INDEX('AI''19 Stats'!$A$3:$CM$659,MATCH('AI''19 Summary'!$A73,'AI''19 Stats'!$A$3:$A$659,FALSE),16)</f>
        <v>2</v>
      </c>
      <c r="E73" s="122">
        <f ca="1">INDEX('AI''19 Stats'!$A$3:$CM$659,MATCH('AI''19 Summary'!$A73,'AI''19 Stats'!$A$3:$A$659,FALSE),17)</f>
        <v>0</v>
      </c>
      <c r="F73" s="122">
        <f ca="1">INDEX('AI''19 Stats'!$A$3:$CM$659,MATCH('AI''19 Summary'!$A73,'AI''19 Stats'!$A$3:$A$659,FALSE),18)</f>
        <v>0</v>
      </c>
      <c r="G73" s="122">
        <f ca="1">INDEX('AI''19 Stats'!$A$3:$CM$659,MATCH('AI''19 Summary'!$A73,'AI''19 Stats'!$A$3:$A$659,FALSE),19)</f>
        <v>2</v>
      </c>
      <c r="H73" s="122" t="str">
        <f ca="1">INDEX('AI''19 Stats'!$A$3:$CM$659,MATCH('AI''19 Summary'!$A73,'AI''19 Stats'!$A$3:$A$659,FALSE),20)</f>
        <v>1-5</v>
      </c>
      <c r="I73" s="122"/>
      <c r="J73" s="122"/>
      <c r="K73" s="122">
        <f ca="1">INDEX('AI''19 Stats'!$A$3:$CM$659,MATCH('AI''19 Summary'!$A73,'AI''19 Stats'!$A$3:$A$659,FALSE),23)</f>
        <v>3</v>
      </c>
      <c r="L73" s="122">
        <f ca="1">INDEX('AI''19 Stats'!$A$3:$CM$659,MATCH('AI''19 Summary'!$A73,'AI''19 Stats'!$A$3:$A$659,FALSE),24)</f>
        <v>8</v>
      </c>
      <c r="M73" s="122">
        <f ca="1">INDEX('AI''19 Stats'!$A$3:$CM$659,MATCH('AI''19 Summary'!$A73,'AI''19 Stats'!$A$3:$A$659,FALSE),25)</f>
        <v>3</v>
      </c>
      <c r="N73" s="122">
        <f ca="1">INDEX('AI''19 Stats'!$A$3:$CM$659,MATCH('AI''19 Summary'!$A73,'AI''19 Stats'!$A$3:$A$659,FALSE),26)</f>
        <v>4</v>
      </c>
      <c r="O73" s="122">
        <f ca="1">INDEX('AI''19 Stats'!$A$3:$CM$659,MATCH('AI''19 Summary'!$A73,'AI''19 Stats'!$A$3:$A$659,FALSE),27)</f>
        <v>0</v>
      </c>
      <c r="P73" s="123">
        <f ca="1">INDEX('AI''19 Stats'!$A$3:$CM$659,MATCH('AI''19 Summary'!$A73,'AI''19 Stats'!$A$3:$A$659,FALSE),28)</f>
        <v>0.82542886773617785</v>
      </c>
      <c r="Q73" s="123">
        <f ca="1">INDEX('AI''19 Stats'!$A$3:$CM$659,MATCH('AI''19 Summary'!$A73,'AI''19 Stats'!$A$3:$A$659,FALSE),29)</f>
        <v>0.98142522876167593</v>
      </c>
      <c r="R73" s="123">
        <f ca="1">INDEX('AI''19 Stats'!$A$3:$CM$659,MATCH('AI''19 Summary'!$A73,'AI''19 Stats'!$A$3:$A$659,FALSE),30)</f>
        <v>1.7068264848029147</v>
      </c>
      <c r="S73" s="124">
        <f ca="1">INDEX('AI''19 Stats'!$A$3:$CM$659,MATCH('AI''19 Summary'!$A73,'AI''19 Stats'!$A$3:$A$659,FALSE),70)</f>
        <v>77.137633980152671</v>
      </c>
      <c r="T73" s="125">
        <f ca="1">INDEX('AI''19 Stats'!$A$3:$CM$659,MATCH('AI''19 Summary'!$A73,'AI''19 Stats'!$A$3:$A$659,FALSE),72)</f>
        <v>2.9821416997624102</v>
      </c>
      <c r="U73" s="125">
        <f ca="1">INDEX('AI''19 Stats'!$A$3:$CM$659,MATCH('AI''19 Summary'!$A73,'AI''19 Stats'!$A$3:$A$659,FALSE),73)</f>
        <v>0.11044969258379297</v>
      </c>
      <c r="V73" s="125">
        <f ca="1">INDEX('AI''19 Stats'!$A$3:$CM$659,MATCH('AI''19 Summary'!$A73,'AI''19 Stats'!$A$3:$A$659,FALSE),91)</f>
        <v>0.81311251527972095</v>
      </c>
      <c r="W73" s="125">
        <f ca="1">INDEX('AI''19 Stats'!$A$3:$CN$659,MATCH('AI''19 Summary'!$A73,'AI''19 Stats'!$A$3:$A$659,FALSE),86)</f>
        <v>0.10867949953968335</v>
      </c>
      <c r="X73" s="150">
        <f ca="1">INDEX('AI''19 Stats'!$A$3:$CN$659,MATCH('AI''19 Summary'!$A73,'AI''19 Stats'!$A$3:$A$659,FALSE),87)</f>
        <v>13.654611878423317</v>
      </c>
      <c r="Y73" s="125">
        <f ca="1">INDEX('AI''19 Stats'!$A$3:$CN$659,MATCH('AI''19 Summary'!$A73,'AI''19 Stats'!$A$3:$A$659,FALSE),89)</f>
        <v>2.2222222222222219</v>
      </c>
      <c r="Z73" s="125">
        <f ca="1">INDEX('AI''19 Stats'!$A$3:$CN$659,MATCH('AI''19 Summary'!$A73,'AI''19 Stats'!$A$3:$A$659,FALSE),90)</f>
        <v>0</v>
      </c>
    </row>
    <row r="74" spans="1:26" x14ac:dyDescent="0.25">
      <c r="A74" s="239" t="s">
        <v>125</v>
      </c>
      <c r="B74" s="250">
        <f ca="1">INDEX('AI''19 Stats'!$A$3:$CM$659,MATCH('AI''19 Summary'!$A74,'AI''19 Stats'!$A$3:$A$659,FALSE),14)</f>
        <v>29</v>
      </c>
      <c r="C74" s="250" t="str">
        <f ca="1">INDEX('AI''19 Stats'!$A$3:$CM$659,MATCH('AI''19 Summary'!$A74,'AI''19 Stats'!$A$3:$A$659,FALSE),15)</f>
        <v>Fighter</v>
      </c>
      <c r="D74" s="250">
        <f ca="1">INDEX('AI''19 Stats'!$A$3:$CM$659,MATCH('AI''19 Summary'!$A74,'AI''19 Stats'!$A$3:$A$659,FALSE),16)</f>
        <v>2</v>
      </c>
      <c r="E74" s="250" t="str">
        <f ca="1">INDEX('AI''19 Stats'!$A$3:$CM$659,MATCH('AI''19 Summary'!$A74,'AI''19 Stats'!$A$3:$A$659,FALSE),17)</f>
        <v>-</v>
      </c>
      <c r="F74" s="250" t="str">
        <f ca="1">INDEX('AI''19 Stats'!$A$3:$CM$659,MATCH('AI''19 Summary'!$A74,'AI''19 Stats'!$A$3:$A$659,FALSE),18)</f>
        <v>-</v>
      </c>
      <c r="G74" s="250">
        <f ca="1">INDEX('AI''19 Stats'!$A$3:$CM$659,MATCH('AI''19 Summary'!$A74,'AI''19 Stats'!$A$3:$A$659,FALSE),19)</f>
        <v>3</v>
      </c>
      <c r="H74" s="250" t="str">
        <f ca="1">INDEX('AI''19 Stats'!$A$3:$CM$659,MATCH('AI''19 Summary'!$A74,'AI''19 Stats'!$A$3:$A$659,FALSE),20)</f>
        <v>1-7</v>
      </c>
      <c r="I74" s="250"/>
      <c r="J74" s="250"/>
      <c r="K74" s="250">
        <f ca="1">INDEX('AI''19 Stats'!$A$3:$CM$659,MATCH('AI''19 Summary'!$A74,'AI''19 Stats'!$A$3:$A$659,FALSE),23)</f>
        <v>2</v>
      </c>
      <c r="L74" s="250">
        <f ca="1">INDEX('AI''19 Stats'!$A$3:$CM$659,MATCH('AI''19 Summary'!$A74,'AI''19 Stats'!$A$3:$A$659,FALSE),24)</f>
        <v>7</v>
      </c>
      <c r="M74" s="250">
        <f ca="1">INDEX('AI''19 Stats'!$A$3:$CM$659,MATCH('AI''19 Summary'!$A74,'AI''19 Stats'!$A$3:$A$659,FALSE),25)</f>
        <v>1</v>
      </c>
      <c r="N74" s="250">
        <f ca="1">INDEX('AI''19 Stats'!$A$3:$CM$659,MATCH('AI''19 Summary'!$A74,'AI''19 Stats'!$A$3:$A$659,FALSE),26)</f>
        <v>5</v>
      </c>
      <c r="O74" s="250" t="str">
        <f>INDEX('AI''19 Stats'!$A$3:$CM$659,MATCH('AI''19 Summary'!$A74,'AI''19 Stats'!$A$3:$A$659,FALSE),27)</f>
        <v>Rocket Boosters</v>
      </c>
      <c r="P74" s="251">
        <f ca="1">INDEX('AI''19 Stats'!$A$3:$CM$659,MATCH('AI''19 Summary'!$A74,'AI''19 Stats'!$A$3:$A$659,FALSE),28)</f>
        <v>0.94482945198530943</v>
      </c>
      <c r="Q74" s="251">
        <f ca="1">INDEX('AI''19 Stats'!$A$3:$CM$659,MATCH('AI''19 Summary'!$A74,'AI''19 Stats'!$A$3:$A$659,FALSE),29)</f>
        <v>1.0647687872720355</v>
      </c>
      <c r="R74" s="251">
        <f ca="1">INDEX('AI''19 Stats'!$A$3:$CM$659,MATCH('AI''19 Summary'!$A74,'AI''19 Stats'!$A$3:$A$659,FALSE),30)</f>
        <v>1.8517718039513662</v>
      </c>
      <c r="S74" s="248">
        <f ca="1">INDEX('AI''19 Stats'!$A$3:$CM$659,MATCH('AI''19 Summary'!$A74,'AI''19 Stats'!$A$3:$A$659,FALSE),70)</f>
        <v>75.440265726673246</v>
      </c>
      <c r="T74" s="252">
        <f ca="1">INDEX('AI''19 Stats'!$A$3:$CM$659,MATCH('AI''19 Summary'!$A74,'AI''19 Stats'!$A$3:$A$659,FALSE),72)</f>
        <v>3.1877981072454507</v>
      </c>
      <c r="U74" s="125">
        <f ca="1">INDEX('AI''19 Stats'!$A$3:$CM$659,MATCH('AI''19 Summary'!$A74,'AI''19 Stats'!$A$3:$A$659,FALSE),73)</f>
        <v>0.10992407266363623</v>
      </c>
      <c r="V74" s="125">
        <f ca="1">INDEX('AI''19 Stats'!$A$3:$CM$659,MATCH('AI''19 Summary'!$A74,'AI''19 Stats'!$A$3:$A$659,FALSE),91)</f>
        <v>0.80924298766618286</v>
      </c>
      <c r="W74" s="125">
        <f ca="1">INDEX('AI''19 Stats'!$A$3:$CN$659,MATCH('AI''19 Summary'!$A74,'AI''19 Stats'!$A$3:$A$659,FALSE),86)</f>
        <v>6.3105612132619934E-2</v>
      </c>
      <c r="X74" s="253">
        <f ca="1">INDEX('AI''19 Stats'!$A$3:$CN$659,MATCH('AI''19 Summary'!$A74,'AI''19 Stats'!$A$3:$A$659,FALSE),87)</f>
        <v>12.962402627659564</v>
      </c>
      <c r="Y74" s="252">
        <f ca="1">INDEX('AI''19 Stats'!$A$3:$CN$659,MATCH('AI''19 Summary'!$A74,'AI''19 Stats'!$A$3:$A$659,FALSE),89)</f>
        <v>1.5555555555555554</v>
      </c>
      <c r="Z74" s="252">
        <f ca="1">INDEX('AI''19 Stats'!$A$3:$CN$659,MATCH('AI''19 Summary'!$A74,'AI''19 Stats'!$A$3:$A$659,FALSE),90)</f>
        <v>0</v>
      </c>
    </row>
    <row r="75" spans="1:26" x14ac:dyDescent="0.25">
      <c r="A75" s="239" t="s">
        <v>581</v>
      </c>
      <c r="B75" s="122">
        <f ca="1">INDEX('AI''19 Stats'!$A$3:$CM$659,MATCH('AI''19 Summary'!$A75,'AI''19 Stats'!$A$3:$A$659,FALSE),14)</f>
        <v>23</v>
      </c>
      <c r="C75" s="122" t="str">
        <f ca="1">INDEX('AI''19 Stats'!$A$3:$CM$659,MATCH('AI''19 Summary'!$A75,'AI''19 Stats'!$A$3:$A$659,FALSE),15)</f>
        <v>Bomber</v>
      </c>
      <c r="D75" s="122">
        <f ca="1">INDEX('AI''19 Stats'!$A$3:$CM$659,MATCH('AI''19 Summary'!$A75,'AI''19 Stats'!$A$3:$A$659,FALSE),16)</f>
        <v>2</v>
      </c>
      <c r="E75" s="122">
        <f ca="1">INDEX('AI''19 Stats'!$A$3:$CM$659,MATCH('AI''19 Summary'!$A75,'AI''19 Stats'!$A$3:$A$659,FALSE),17)</f>
        <v>0</v>
      </c>
      <c r="F75" s="122">
        <f ca="1">INDEX('AI''19 Stats'!$A$3:$CM$659,MATCH('AI''19 Summary'!$A75,'AI''19 Stats'!$A$3:$A$659,FALSE),18)</f>
        <v>0</v>
      </c>
      <c r="G75" s="122">
        <f ca="1">INDEX('AI''19 Stats'!$A$3:$CM$659,MATCH('AI''19 Summary'!$A75,'AI''19 Stats'!$A$3:$A$659,FALSE),19)</f>
        <v>2</v>
      </c>
      <c r="H75" s="122" t="str">
        <f ca="1">INDEX('AI''19 Stats'!$A$3:$CM$659,MATCH('AI''19 Summary'!$A75,'AI''19 Stats'!$A$3:$A$659,FALSE),20)</f>
        <v>1-6</v>
      </c>
      <c r="I75" s="122"/>
      <c r="J75" s="122"/>
      <c r="K75" s="122">
        <f ca="1">INDEX('AI''19 Stats'!$A$3:$CM$659,MATCH('AI''19 Summary'!$A75,'AI''19 Stats'!$A$3:$A$659,FALSE),23)</f>
        <v>2</v>
      </c>
      <c r="L75" s="122">
        <f ca="1">INDEX('AI''19 Stats'!$A$3:$CM$659,MATCH('AI''19 Summary'!$A75,'AI''19 Stats'!$A$3:$A$659,FALSE),24)</f>
        <v>7</v>
      </c>
      <c r="M75" s="122">
        <f ca="1">INDEX('AI''19 Stats'!$A$3:$CM$659,MATCH('AI''19 Summary'!$A75,'AI''19 Stats'!$A$3:$A$659,FALSE),25)</f>
        <v>1</v>
      </c>
      <c r="N75" s="122">
        <f ca="1">INDEX('AI''19 Stats'!$A$3:$CM$659,MATCH('AI''19 Summary'!$A75,'AI''19 Stats'!$A$3:$A$659,FALSE),26)</f>
        <v>5</v>
      </c>
      <c r="O75" s="122" t="str">
        <f ca="1">INDEX('AI''19 Stats'!$A$3:$CM$659,MATCH('AI''19 Summary'!$A75,'AI''19 Stats'!$A$3:$A$659,FALSE),27)</f>
        <v>Jink</v>
      </c>
      <c r="P75" s="123">
        <f ca="1">INDEX('AI''19 Stats'!$A$3:$CM$659,MATCH('AI''19 Summary'!$A75,'AI''19 Stats'!$A$3:$A$659,FALSE),28)</f>
        <v>0.85999402472024211</v>
      </c>
      <c r="Q75" s="123">
        <f ca="1">INDEX('AI''19 Stats'!$A$3:$CM$659,MATCH('AI''19 Summary'!$A75,'AI''19 Stats'!$A$3:$A$659,FALSE),29)</f>
        <v>1.1531875481669303</v>
      </c>
      <c r="R75" s="123">
        <f ca="1">INDEX('AI''19 Stats'!$A$3:$CM$659,MATCH('AI''19 Summary'!$A75,'AI''19 Stats'!$A$3:$A$659,FALSE),30)</f>
        <v>2.0055435620294442</v>
      </c>
      <c r="S75" s="124">
        <f ca="1">INDEX('AI''19 Stats'!$A$3:$CM$659,MATCH('AI''19 Summary'!$A75,'AI''19 Stats'!$A$3:$A$659,FALSE),70)</f>
        <v>73.626461272115165</v>
      </c>
      <c r="T75" s="125">
        <f ca="1">INDEX('AI''19 Stats'!$A$3:$CM$659,MATCH('AI''19 Summary'!$A75,'AI''19 Stats'!$A$3:$A$659,FALSE),72)</f>
        <v>2.5057268237772763</v>
      </c>
      <c r="U75" s="125">
        <f ca="1">INDEX('AI''19 Stats'!$A$3:$CM$659,MATCH('AI''19 Summary'!$A75,'AI''19 Stats'!$A$3:$A$659,FALSE),73)</f>
        <v>0.10894464451205549</v>
      </c>
      <c r="V75" s="125">
        <f ca="1">INDEX('AI''19 Stats'!$A$3:$CM$659,MATCH('AI''19 Summary'!$A75,'AI''19 Stats'!$A$3:$A$659,FALSE),91)</f>
        <v>0.80203259830938667</v>
      </c>
      <c r="W75" s="125">
        <f ca="1">INDEX('AI''19 Stats'!$A$3:$CN$659,MATCH('AI''19 Summary'!$A75,'AI''19 Stats'!$A$3:$A$659,FALSE),86)</f>
        <v>3.4814466289927702E-2</v>
      </c>
      <c r="X75" s="150">
        <f ca="1">INDEX('AI''19 Stats'!$A$3:$CN$659,MATCH('AI''19 Summary'!$A75,'AI''19 Stats'!$A$3:$A$659,FALSE),87)</f>
        <v>14.038804934206109</v>
      </c>
      <c r="Y75" s="125">
        <f ca="1">INDEX('AI''19 Stats'!$A$3:$CN$659,MATCH('AI''19 Summary'!$A75,'AI''19 Stats'!$A$3:$A$659,FALSE),89)</f>
        <v>2.9444444444444442</v>
      </c>
      <c r="Z75" s="125">
        <f ca="1">INDEX('AI''19 Stats'!$A$3:$CN$659,MATCH('AI''19 Summary'!$A75,'AI''19 Stats'!$A$3:$A$659,FALSE),90)</f>
        <v>2.3333333333333335</v>
      </c>
    </row>
    <row r="76" spans="1:26" x14ac:dyDescent="0.25">
      <c r="A76" s="239" t="s">
        <v>269</v>
      </c>
      <c r="B76" s="122">
        <f ca="1">INDEX('AI''19 Stats'!$A$3:$CM$659,MATCH('AI''19 Summary'!$A76,'AI''19 Stats'!$A$3:$A$659,FALSE),14)</f>
        <v>24</v>
      </c>
      <c r="C76" s="122" t="str">
        <f ca="1">INDEX('AI''19 Stats'!$A$3:$CM$659,MATCH('AI''19 Summary'!$A76,'AI''19 Stats'!$A$3:$A$659,FALSE),15)</f>
        <v>Fighter</v>
      </c>
      <c r="D76" s="122">
        <f ca="1">INDEX('AI''19 Stats'!$A$3:$CM$659,MATCH('AI''19 Summary'!$A76,'AI''19 Stats'!$A$3:$A$659,FALSE),16)</f>
        <v>2</v>
      </c>
      <c r="E76" s="122" t="str">
        <f ca="1">INDEX('AI''19 Stats'!$A$3:$CM$659,MATCH('AI''19 Summary'!$A76,'AI''19 Stats'!$A$3:$A$659,FALSE),17)</f>
        <v>-</v>
      </c>
      <c r="F76" s="122" t="str">
        <f ca="1">INDEX('AI''19 Stats'!$A$3:$CM$659,MATCH('AI''19 Summary'!$A76,'AI''19 Stats'!$A$3:$A$659,FALSE),18)</f>
        <v>-</v>
      </c>
      <c r="G76" s="122">
        <f ca="1">INDEX('AI''19 Stats'!$A$3:$CM$659,MATCH('AI''19 Summary'!$A76,'AI''19 Stats'!$A$3:$A$659,FALSE),19)</f>
        <v>2</v>
      </c>
      <c r="H76" s="122" t="str">
        <f ca="1">INDEX('AI''19 Stats'!$A$3:$CM$659,MATCH('AI''19 Summary'!$A76,'AI''19 Stats'!$A$3:$A$659,FALSE),20)</f>
        <v>1-8</v>
      </c>
      <c r="I76" s="122"/>
      <c r="J76" s="122"/>
      <c r="K76" s="122">
        <f ca="1">INDEX('AI''19 Stats'!$A$3:$CM$659,MATCH('AI''19 Summary'!$A76,'AI''19 Stats'!$A$3:$A$659,FALSE),23)</f>
        <v>3</v>
      </c>
      <c r="L76" s="122">
        <f ca="1">INDEX('AI''19 Stats'!$A$3:$CM$659,MATCH('AI''19 Summary'!$A76,'AI''19 Stats'!$A$3:$A$659,FALSE),24)</f>
        <v>6</v>
      </c>
      <c r="M76" s="122">
        <f ca="1">INDEX('AI''19 Stats'!$A$3:$CM$659,MATCH('AI''19 Summary'!$A76,'AI''19 Stats'!$A$3:$A$659,FALSE),25)</f>
        <v>-1</v>
      </c>
      <c r="N76" s="122">
        <f ca="1">INDEX('AI''19 Stats'!$A$3:$CM$659,MATCH('AI''19 Summary'!$A76,'AI''19 Stats'!$A$3:$A$659,FALSE),26)</f>
        <v>5</v>
      </c>
      <c r="O76" s="122">
        <f ca="1">INDEX('AI''19 Stats'!$A$3:$CM$659,MATCH('AI''19 Summary'!$A76,'AI''19 Stats'!$A$3:$A$659,FALSE),27)</f>
        <v>0</v>
      </c>
      <c r="P76" s="123">
        <f ca="1">INDEX('AI''19 Stats'!$A$3:$CM$659,MATCH('AI''19 Summary'!$A76,'AI''19 Stats'!$A$3:$A$659,FALSE),28)</f>
        <v>0.88572244615117823</v>
      </c>
      <c r="Q76" s="123">
        <f ca="1">INDEX('AI''19 Stats'!$A$3:$CM$659,MATCH('AI''19 Summary'!$A76,'AI''19 Stats'!$A$3:$A$659,FALSE),29)</f>
        <v>1.1503754557852444</v>
      </c>
      <c r="R76" s="123">
        <f ca="1">INDEX('AI''19 Stats'!$A$3:$CM$659,MATCH('AI''19 Summary'!$A76,'AI''19 Stats'!$A$3:$A$659,FALSE),30)</f>
        <v>2.0006529665830337</v>
      </c>
      <c r="S76" s="124">
        <f ca="1">INDEX('AI''19 Stats'!$A$3:$CM$659,MATCH('AI''19 Summary'!$A76,'AI''19 Stats'!$A$3:$A$659,FALSE),70)</f>
        <v>75.798405414096962</v>
      </c>
      <c r="T76" s="125">
        <f ca="1">INDEX('AI''19 Stats'!$A$3:$CM$659,MATCH('AI''19 Summary'!$A76,'AI''19 Stats'!$A$3:$A$659,FALSE),72)</f>
        <v>2.613782836762129</v>
      </c>
      <c r="U76" s="125">
        <f ca="1">INDEX('AI''19 Stats'!$A$3:$CM$659,MATCH('AI''19 Summary'!$A76,'AI''19 Stats'!$A$3:$A$659,FALSE),73)</f>
        <v>0.10890761819842204</v>
      </c>
      <c r="V76" s="125">
        <f ca="1">INDEX('AI''19 Stats'!$A$3:$CM$659,MATCH('AI''19 Summary'!$A76,'AI''19 Stats'!$A$3:$A$659,FALSE),91)</f>
        <v>0.80176001666333829</v>
      </c>
      <c r="W76" s="125">
        <f ca="1">INDEX('AI''19 Stats'!$A$3:$CN$659,MATCH('AI''19 Summary'!$A76,'AI''19 Stats'!$A$3:$A$659,FALSE),86)</f>
        <v>5.1692633333577355E-2</v>
      </c>
      <c r="X76" s="150">
        <f ca="1">INDEX('AI''19 Stats'!$A$3:$CN$659,MATCH('AI''19 Summary'!$A76,'AI''19 Stats'!$A$3:$A$659,FALSE),87)</f>
        <v>12.003917799498202</v>
      </c>
      <c r="Y76" s="125">
        <f ca="1">INDEX('AI''19 Stats'!$A$3:$CN$659,MATCH('AI''19 Summary'!$A76,'AI''19 Stats'!$A$3:$A$659,FALSE),89)</f>
        <v>2.1111111111111107</v>
      </c>
      <c r="Z76" s="125">
        <f ca="1">INDEX('AI''19 Stats'!$A$3:$CN$659,MATCH('AI''19 Summary'!$A76,'AI''19 Stats'!$A$3:$A$659,FALSE),90)</f>
        <v>0</v>
      </c>
    </row>
    <row r="77" spans="1:26" x14ac:dyDescent="0.25">
      <c r="A77" s="239" t="s">
        <v>254</v>
      </c>
      <c r="B77" s="122">
        <f ca="1">INDEX('AI''19 Stats'!$A$3:$CM$659,MATCH('AI''19 Summary'!$A77,'AI''19 Stats'!$A$3:$A$659,FALSE),14)</f>
        <v>27</v>
      </c>
      <c r="C77" s="122" t="str">
        <f ca="1">INDEX('AI''19 Stats'!$A$3:$CM$659,MATCH('AI''19 Summary'!$A77,'AI''19 Stats'!$A$3:$A$659,FALSE),15)</f>
        <v>Fighter</v>
      </c>
      <c r="D77" s="122">
        <f ca="1">INDEX('AI''19 Stats'!$A$3:$CM$659,MATCH('AI''19 Summary'!$A77,'AI''19 Stats'!$A$3:$A$659,FALSE),16)</f>
        <v>2</v>
      </c>
      <c r="E77" s="122">
        <f ca="1">INDEX('AI''19 Stats'!$A$3:$CM$659,MATCH('AI''19 Summary'!$A77,'AI''19 Stats'!$A$3:$A$659,FALSE),17)</f>
        <v>0</v>
      </c>
      <c r="F77" s="122">
        <f ca="1">INDEX('AI''19 Stats'!$A$3:$CM$659,MATCH('AI''19 Summary'!$A77,'AI''19 Stats'!$A$3:$A$659,FALSE),18)</f>
        <v>0</v>
      </c>
      <c r="G77" s="122">
        <f ca="1">INDEX('AI''19 Stats'!$A$3:$CM$659,MATCH('AI''19 Summary'!$A77,'AI''19 Stats'!$A$3:$A$659,FALSE),19)</f>
        <v>1</v>
      </c>
      <c r="H77" s="122" t="str">
        <f ca="1">INDEX('AI''19 Stats'!$A$3:$CM$659,MATCH('AI''19 Summary'!$A77,'AI''19 Stats'!$A$3:$A$659,FALSE),20)</f>
        <v>1-6</v>
      </c>
      <c r="I77" s="122"/>
      <c r="J77" s="122"/>
      <c r="K77" s="122">
        <f ca="1">INDEX('AI''19 Stats'!$A$3:$CM$659,MATCH('AI''19 Summary'!$A77,'AI''19 Stats'!$A$3:$A$659,FALSE),23)</f>
        <v>2</v>
      </c>
      <c r="L77" s="122">
        <f ca="1">INDEX('AI''19 Stats'!$A$3:$CM$659,MATCH('AI''19 Summary'!$A77,'AI''19 Stats'!$A$3:$A$659,FALSE),24)</f>
        <v>6</v>
      </c>
      <c r="M77" s="122">
        <f ca="1">INDEX('AI''19 Stats'!$A$3:$CM$659,MATCH('AI''19 Summary'!$A77,'AI''19 Stats'!$A$3:$A$659,FALSE),25)</f>
        <v>1</v>
      </c>
      <c r="N77" s="122">
        <f ca="1">INDEX('AI''19 Stats'!$A$3:$CM$659,MATCH('AI''19 Summary'!$A77,'AI''19 Stats'!$A$3:$A$659,FALSE),26)</f>
        <v>4</v>
      </c>
      <c r="O77" s="122">
        <f ca="1">INDEX('AI''19 Stats'!$A$3:$CM$659,MATCH('AI''19 Summary'!$A77,'AI''19 Stats'!$A$3:$A$659,FALSE),27)</f>
        <v>0</v>
      </c>
      <c r="P77" s="123">
        <f ca="1">INDEX('AI''19 Stats'!$A$3:$CM$659,MATCH('AI''19 Summary'!$A77,'AI''19 Stats'!$A$3:$A$659,FALSE),28)</f>
        <v>0.73013777387695378</v>
      </c>
      <c r="Q77" s="123">
        <f ca="1">INDEX('AI''19 Stats'!$A$3:$CM$659,MATCH('AI''19 Summary'!$A77,'AI''19 Stats'!$A$3:$A$659,FALSE),29)</f>
        <v>0.8681252373932733</v>
      </c>
      <c r="R77" s="123">
        <f ca="1">INDEX('AI''19 Stats'!$A$3:$CM$659,MATCH('AI''19 Summary'!$A77,'AI''19 Stats'!$A$3:$A$659,FALSE),30)</f>
        <v>1.5097830215535191</v>
      </c>
      <c r="S77" s="124">
        <f ca="1">INDEX('AI''19 Stats'!$A$3:$CM$659,MATCH('AI''19 Summary'!$A77,'AI''19 Stats'!$A$3:$A$659,FALSE),70)</f>
        <v>71.663164721936752</v>
      </c>
      <c r="T77" s="125">
        <f ca="1">INDEX('AI''19 Stats'!$A$3:$CM$659,MATCH('AI''19 Summary'!$A77,'AI''19 Stats'!$A$3:$A$659,FALSE),72)</f>
        <v>2.9235192252788629</v>
      </c>
      <c r="U77" s="125">
        <f ca="1">INDEX('AI''19 Stats'!$A$3:$CM$659,MATCH('AI''19 Summary'!$A77,'AI''19 Stats'!$A$3:$A$659,FALSE),73)</f>
        <v>0.10827848982514307</v>
      </c>
      <c r="V77" s="125">
        <f ca="1">INDEX('AI''19 Stats'!$A$3:$CM$659,MATCH('AI''19 Summary'!$A77,'AI''19 Stats'!$A$3:$A$659,FALSE),91)</f>
        <v>0.79712847680058485</v>
      </c>
      <c r="W77" s="125">
        <f ca="1">INDEX('AI''19 Stats'!$A$3:$CN$659,MATCH('AI''19 Summary'!$A77,'AI''19 Stats'!$A$3:$A$659,FALSE),86)</f>
        <v>5.8608382723529098E-2</v>
      </c>
      <c r="X77" s="150">
        <f ca="1">INDEX('AI''19 Stats'!$A$3:$CN$659,MATCH('AI''19 Summary'!$A77,'AI''19 Stats'!$A$3:$A$659,FALSE),87)</f>
        <v>9.0586981293211153</v>
      </c>
      <c r="Y77" s="125">
        <f ca="1">INDEX('AI''19 Stats'!$A$3:$CN$659,MATCH('AI''19 Summary'!$A77,'AI''19 Stats'!$A$3:$A$659,FALSE),89)</f>
        <v>1.7777777777777777</v>
      </c>
      <c r="Z77" s="125">
        <f ca="1">INDEX('AI''19 Stats'!$A$3:$CN$659,MATCH('AI''19 Summary'!$A77,'AI''19 Stats'!$A$3:$A$659,FALSE),90)</f>
        <v>0</v>
      </c>
    </row>
    <row r="78" spans="1:26" x14ac:dyDescent="0.25">
      <c r="A78" s="239" t="s">
        <v>165</v>
      </c>
      <c r="B78" s="250">
        <f ca="1">INDEX('AI''19 Stats'!$A$3:$CM$659,MATCH('AI''19 Summary'!$A78,'AI''19 Stats'!$A$3:$A$659,FALSE),14)</f>
        <v>33</v>
      </c>
      <c r="C78" s="250" t="str">
        <f ca="1">INDEX('AI''19 Stats'!$A$3:$CM$659,MATCH('AI''19 Summary'!$A78,'AI''19 Stats'!$A$3:$A$659,FALSE),15)</f>
        <v>Bomber</v>
      </c>
      <c r="D78" s="250">
        <f ca="1">INDEX('AI''19 Stats'!$A$3:$CM$659,MATCH('AI''19 Summary'!$A78,'AI''19 Stats'!$A$3:$A$659,FALSE),16)</f>
        <v>5</v>
      </c>
      <c r="E78" s="250" t="str">
        <f ca="1">INDEX('AI''19 Stats'!$A$3:$CM$659,MATCH('AI''19 Summary'!$A78,'AI''19 Stats'!$A$3:$A$659,FALSE),17)</f>
        <v>-</v>
      </c>
      <c r="F78" s="250" t="str">
        <f ca="1">INDEX('AI''19 Stats'!$A$3:$CM$659,MATCH('AI''19 Summary'!$A78,'AI''19 Stats'!$A$3:$A$659,FALSE),18)</f>
        <v>-</v>
      </c>
      <c r="G78" s="250">
        <f ca="1">INDEX('AI''19 Stats'!$A$3:$CM$659,MATCH('AI''19 Summary'!$A78,'AI''19 Stats'!$A$3:$A$659,FALSE),19)</f>
        <v>2</v>
      </c>
      <c r="H78" s="250" t="str">
        <f ca="1">INDEX('AI''19 Stats'!$A$3:$CM$659,MATCH('AI''19 Summary'!$A78,'AI''19 Stats'!$A$3:$A$659,FALSE),20)</f>
        <v>1-4</v>
      </c>
      <c r="I78" s="250"/>
      <c r="J78" s="250"/>
      <c r="K78" s="250">
        <f ca="1">INDEX('AI''19 Stats'!$A$3:$CM$659,MATCH('AI''19 Summary'!$A78,'AI''19 Stats'!$A$3:$A$659,FALSE),23)</f>
        <v>4</v>
      </c>
      <c r="L78" s="250">
        <f ca="1">INDEX('AI''19 Stats'!$A$3:$CM$659,MATCH('AI''19 Summary'!$A78,'AI''19 Stats'!$A$3:$A$659,FALSE),24)</f>
        <v>6</v>
      </c>
      <c r="M78" s="250">
        <f ca="1">INDEX('AI''19 Stats'!$A$3:$CM$659,MATCH('AI''19 Summary'!$A78,'AI''19 Stats'!$A$3:$A$659,FALSE),25)</f>
        <v>1</v>
      </c>
      <c r="N78" s="250">
        <f ca="1">INDEX('AI''19 Stats'!$A$3:$CM$659,MATCH('AI''19 Summary'!$A78,'AI''19 Stats'!$A$3:$A$659,FALSE),26)</f>
        <v>5</v>
      </c>
      <c r="O78" s="250" t="str">
        <f ca="1">INDEX('AI''19 Stats'!$A$3:$CM$659,MATCH('AI''19 Summary'!$A78,'AI''19 Stats'!$A$3:$A$659,FALSE),27)</f>
        <v>Rocket Boosters</v>
      </c>
      <c r="P78" s="251">
        <f ca="1">INDEX('AI''19 Stats'!$A$3:$CM$659,MATCH('AI''19 Summary'!$A78,'AI''19 Stats'!$A$3:$A$659,FALSE),28)</f>
        <v>0.75242728065260123</v>
      </c>
      <c r="Q78" s="251">
        <f ca="1">INDEX('AI''19 Stats'!$A$3:$CM$659,MATCH('AI''19 Summary'!$A78,'AI''19 Stats'!$A$3:$A$659,FALSE),29)</f>
        <v>0.76962553058690086</v>
      </c>
      <c r="R78" s="251">
        <f ca="1">INDEX('AI''19 Stats'!$A$3:$CM$659,MATCH('AI''19 Summary'!$A78,'AI''19 Stats'!$A$3:$A$659,FALSE),30)</f>
        <v>3.3461979590734821</v>
      </c>
      <c r="S78" s="248">
        <f ca="1">INDEX('AI''19 Stats'!$A$3:$CM$659,MATCH('AI''19 Summary'!$A78,'AI''19 Stats'!$A$3:$A$659,FALSE),70)</f>
        <v>95.036182470592962</v>
      </c>
      <c r="T78" s="252">
        <f ca="1">INDEX('AI''19 Stats'!$A$3:$CM$659,MATCH('AI''19 Summary'!$A78,'AI''19 Stats'!$A$3:$A$659,FALSE),72)</f>
        <v>3.5515389028714428</v>
      </c>
      <c r="U78" s="125">
        <f ca="1">INDEX('AI''19 Stats'!$A$3:$CM$659,MATCH('AI''19 Summary'!$A78,'AI''19 Stats'!$A$3:$A$659,FALSE),73)</f>
        <v>0.10762239099610432</v>
      </c>
      <c r="V78" s="125">
        <f ca="1">INDEX('AI''19 Stats'!$A$3:$CM$659,MATCH('AI''19 Summary'!$A78,'AI''19 Stats'!$A$3:$A$659,FALSE),91)</f>
        <v>0.79229838486758064</v>
      </c>
      <c r="W78" s="125">
        <f ca="1">INDEX('AI''19 Stats'!$A$3:$CN$659,MATCH('AI''19 Summary'!$A78,'AI''19 Stats'!$A$3:$A$659,FALSE),86)</f>
        <v>0.13206422503203633</v>
      </c>
      <c r="X78" s="253">
        <f ca="1">INDEX('AI''19 Stats'!$A$3:$CN$659,MATCH('AI''19 Summary'!$A78,'AI''19 Stats'!$A$3:$A$659,FALSE),87)</f>
        <v>20.077187754440892</v>
      </c>
      <c r="Y78" s="252">
        <f ca="1">INDEX('AI''19 Stats'!$A$3:$CN$659,MATCH('AI''19 Summary'!$A78,'AI''19 Stats'!$A$3:$A$659,FALSE),89)</f>
        <v>0.7222222222222221</v>
      </c>
      <c r="Z78" s="252">
        <f ca="1">INDEX('AI''19 Stats'!$A$3:$CN$659,MATCH('AI''19 Summary'!$A78,'AI''19 Stats'!$A$3:$A$659,FALSE),90)</f>
        <v>0</v>
      </c>
    </row>
    <row r="79" spans="1:26" s="174" customFormat="1" x14ac:dyDescent="0.25">
      <c r="A79" s="239" t="s">
        <v>241</v>
      </c>
      <c r="B79" s="250">
        <f ca="1">INDEX('AI''19 Stats'!$A$3:$CM$659,MATCH('AI''19 Summary'!$A79,'AI''19 Stats'!$A$3:$A$659,FALSE),14)</f>
        <v>31</v>
      </c>
      <c r="C79" s="250" t="str">
        <f ca="1">INDEX('AI''19 Stats'!$A$3:$CM$659,MATCH('AI''19 Summary'!$A79,'AI''19 Stats'!$A$3:$A$659,FALSE),15)</f>
        <v>Bomber</v>
      </c>
      <c r="D79" s="250">
        <f ca="1">INDEX('AI''19 Stats'!$A$3:$CM$659,MATCH('AI''19 Summary'!$A79,'AI''19 Stats'!$A$3:$A$659,FALSE),16)</f>
        <v>5</v>
      </c>
      <c r="E79" s="250" t="str">
        <f ca="1">INDEX('AI''19 Stats'!$A$3:$CM$659,MATCH('AI''19 Summary'!$A79,'AI''19 Stats'!$A$3:$A$659,FALSE),17)</f>
        <v>-</v>
      </c>
      <c r="F79" s="250" t="str">
        <f ca="1">INDEX('AI''19 Stats'!$A$3:$CM$659,MATCH('AI''19 Summary'!$A79,'AI''19 Stats'!$A$3:$A$659,FALSE),18)</f>
        <v>-</v>
      </c>
      <c r="G79" s="250">
        <f ca="1">INDEX('AI''19 Stats'!$A$3:$CM$659,MATCH('AI''19 Summary'!$A79,'AI''19 Stats'!$A$3:$A$659,FALSE),19)</f>
        <v>1</v>
      </c>
      <c r="H79" s="250" t="str">
        <f ca="1">INDEX('AI''19 Stats'!$A$3:$CM$659,MATCH('AI''19 Summary'!$A79,'AI''19 Stats'!$A$3:$A$659,FALSE),20)</f>
        <v>1-3</v>
      </c>
      <c r="I79" s="250"/>
      <c r="J79" s="250"/>
      <c r="K79" s="250">
        <f ca="1">INDEX('AI''19 Stats'!$A$3:$CM$659,MATCH('AI''19 Summary'!$A79,'AI''19 Stats'!$A$3:$A$659,FALSE),23)</f>
        <v>4</v>
      </c>
      <c r="L79" s="250">
        <f ca="1">INDEX('AI''19 Stats'!$A$3:$CM$659,MATCH('AI''19 Summary'!$A79,'AI''19 Stats'!$A$3:$A$659,FALSE),24)</f>
        <v>5</v>
      </c>
      <c r="M79" s="250">
        <f ca="1">INDEX('AI''19 Stats'!$A$3:$CM$659,MATCH('AI''19 Summary'!$A79,'AI''19 Stats'!$A$3:$A$659,FALSE),25)</f>
        <v>2</v>
      </c>
      <c r="N79" s="250">
        <f ca="1">INDEX('AI''19 Stats'!$A$3:$CM$659,MATCH('AI''19 Summary'!$A79,'AI''19 Stats'!$A$3:$A$659,FALSE),26)</f>
        <v>5</v>
      </c>
      <c r="O79" s="250">
        <f ca="1">INDEX('AI''19 Stats'!$A$3:$CM$659,MATCH('AI''19 Summary'!$A79,'AI''19 Stats'!$A$3:$A$659,FALSE),27)</f>
        <v>0</v>
      </c>
      <c r="P79" s="251">
        <f ca="1">INDEX('AI''19 Stats'!$A$3:$CM$659,MATCH('AI''19 Summary'!$A79,'AI''19 Stats'!$A$3:$A$659,FALSE),28)</f>
        <v>0.58977359004073071</v>
      </c>
      <c r="Q79" s="251">
        <f ca="1">INDEX('AI''19 Stats'!$A$3:$CM$659,MATCH('AI''19 Summary'!$A79,'AI''19 Stats'!$A$3:$A$659,FALSE),29)</f>
        <v>0.63221447957218613</v>
      </c>
      <c r="R79" s="251">
        <f ca="1">INDEX('AI''19 Stats'!$A$3:$CM$659,MATCH('AI''19 Summary'!$A79,'AI''19 Stats'!$A$3:$A$659,FALSE),30)</f>
        <v>2.748758606835592</v>
      </c>
      <c r="S79" s="248">
        <f ca="1">INDEX('AI''19 Stats'!$A$3:$CM$659,MATCH('AI''19 Summary'!$A79,'AI''19 Stats'!$A$3:$A$659,FALSE),70)</f>
        <v>76.655078867935245</v>
      </c>
      <c r="T79" s="252">
        <f ca="1">INDEX('AI''19 Stats'!$A$3:$CM$659,MATCH('AI''19 Summary'!$A79,'AI''19 Stats'!$A$3:$A$659,FALSE),72)</f>
        <v>3.3063139137178035</v>
      </c>
      <c r="U79" s="125">
        <f ca="1">INDEX('AI''19 Stats'!$A$3:$CM$659,MATCH('AI''19 Summary'!$A79,'AI''19 Stats'!$A$3:$A$659,FALSE),73)</f>
        <v>0.10665528753928398</v>
      </c>
      <c r="V79" s="125">
        <f ca="1">INDEX('AI''19 Stats'!$A$3:$CM$659,MATCH('AI''19 Summary'!$A79,'AI''19 Stats'!$A$3:$A$659,FALSE),91)</f>
        <v>0.78517872789149334</v>
      </c>
      <c r="W79" s="125">
        <f ca="1">INDEX('AI''19 Stats'!$A$3:$CN$659,MATCH('AI''19 Summary'!$A79,'AI''19 Stats'!$A$3:$A$659,FALSE),86)</f>
        <v>5.5009040749973356E-2</v>
      </c>
      <c r="X79" s="253">
        <f ca="1">INDEX('AI''19 Stats'!$A$3:$CN$659,MATCH('AI''19 Summary'!$A79,'AI''19 Stats'!$A$3:$A$659,FALSE),87)</f>
        <v>13.74379303417796</v>
      </c>
      <c r="Y79" s="252">
        <f ca="1">INDEX('AI''19 Stats'!$A$3:$CN$659,MATCH('AI''19 Summary'!$A79,'AI''19 Stats'!$A$3:$A$659,FALSE),89)</f>
        <v>0.66666666666666663</v>
      </c>
      <c r="Z79" s="252">
        <f ca="1">INDEX('AI''19 Stats'!$A$3:$CN$659,MATCH('AI''19 Summary'!$A79,'AI''19 Stats'!$A$3:$A$659,FALSE),90)</f>
        <v>4.666666666666667</v>
      </c>
    </row>
    <row r="80" spans="1:26" x14ac:dyDescent="0.25">
      <c r="A80" s="239" t="s">
        <v>132</v>
      </c>
      <c r="B80" s="122">
        <f ca="1">INDEX('AI''19 Stats'!$A$3:$CM$659,MATCH('AI''19 Summary'!$A80,'AI''19 Stats'!$A$3:$A$659,FALSE),14)</f>
        <v>30</v>
      </c>
      <c r="C80" s="122" t="str">
        <f ca="1">INDEX('AI''19 Stats'!$A$3:$CM$659,MATCH('AI''19 Summary'!$A80,'AI''19 Stats'!$A$3:$A$659,FALSE),15)</f>
        <v>Fighter</v>
      </c>
      <c r="D80" s="122">
        <f ca="1">INDEX('AI''19 Stats'!$A$3:$CM$659,MATCH('AI''19 Summary'!$A80,'AI''19 Stats'!$A$3:$A$659,FALSE),16)</f>
        <v>2</v>
      </c>
      <c r="E80" s="122" t="str">
        <f ca="1">INDEX('AI''19 Stats'!$A$3:$CM$659,MATCH('AI''19 Summary'!$A80,'AI''19 Stats'!$A$3:$A$659,FALSE),17)</f>
        <v>-</v>
      </c>
      <c r="F80" s="122" t="str">
        <f ca="1">INDEX('AI''19 Stats'!$A$3:$CM$659,MATCH('AI''19 Summary'!$A80,'AI''19 Stats'!$A$3:$A$659,FALSE),18)</f>
        <v>-</v>
      </c>
      <c r="G80" s="122">
        <f ca="1">INDEX('AI''19 Stats'!$A$3:$CM$659,MATCH('AI''19 Summary'!$A80,'AI''19 Stats'!$A$3:$A$659,FALSE),19)</f>
        <v>3</v>
      </c>
      <c r="H80" s="122" t="str">
        <f ca="1">INDEX('AI''19 Stats'!$A$3:$CM$659,MATCH('AI''19 Summary'!$A80,'AI''19 Stats'!$A$3:$A$659,FALSE),20)</f>
        <v>1-7</v>
      </c>
      <c r="I80" s="122"/>
      <c r="J80" s="122"/>
      <c r="K80" s="122">
        <f ca="1">INDEX('AI''19 Stats'!$A$3:$CM$659,MATCH('AI''19 Summary'!$A80,'AI''19 Stats'!$A$3:$A$659,FALSE),23)</f>
        <v>2</v>
      </c>
      <c r="L80" s="122">
        <f ca="1">INDEX('AI''19 Stats'!$A$3:$CM$659,MATCH('AI''19 Summary'!$A80,'AI''19 Stats'!$A$3:$A$659,FALSE),24)</f>
        <v>7</v>
      </c>
      <c r="M80" s="122">
        <f ca="1">INDEX('AI''19 Stats'!$A$3:$CM$659,MATCH('AI''19 Summary'!$A80,'AI''19 Stats'!$A$3:$A$659,FALSE),25)</f>
        <v>1</v>
      </c>
      <c r="N80" s="122">
        <f ca="1">INDEX('AI''19 Stats'!$A$3:$CM$659,MATCH('AI''19 Summary'!$A80,'AI''19 Stats'!$A$3:$A$659,FALSE),26)</f>
        <v>5</v>
      </c>
      <c r="O80" s="122" t="str">
        <f>INDEX('AI''19 Stats'!$A$3:$CM$659,MATCH('AI''19 Summary'!$A80,'AI''19 Stats'!$A$3:$A$659,FALSE),27)</f>
        <v>Rocket Boosters</v>
      </c>
      <c r="P80" s="123">
        <f ca="1">INDEX('AI''19 Stats'!$A$3:$CM$659,MATCH('AI''19 Summary'!$A80,'AI''19 Stats'!$A$3:$A$659,FALSE),28)</f>
        <v>0.94482945198530943</v>
      </c>
      <c r="Q80" s="123">
        <f ca="1">INDEX('AI''19 Stats'!$A$3:$CM$659,MATCH('AI''19 Summary'!$A80,'AI''19 Stats'!$A$3:$A$659,FALSE),29)</f>
        <v>1.0380370841861208</v>
      </c>
      <c r="R80" s="123">
        <f ca="1">INDEX('AI''19 Stats'!$A$3:$CM$659,MATCH('AI''19 Summary'!$A80,'AI''19 Stats'!$A$3:$A$659,FALSE),30)</f>
        <v>1.8052818855410799</v>
      </c>
      <c r="S80" s="124">
        <f ca="1">INDEX('AI''19 Stats'!$A$3:$CM$659,MATCH('AI''19 Summary'!$A80,'AI''19 Stats'!$A$3:$A$659,FALSE),70)</f>
        <v>76.974845078069052</v>
      </c>
      <c r="T80" s="125">
        <f ca="1">INDEX('AI''19 Stats'!$A$3:$CM$659,MATCH('AI''19 Summary'!$A80,'AI''19 Stats'!$A$3:$A$659,FALSE),72)</f>
        <v>3.1211496735778432</v>
      </c>
      <c r="U80" s="125">
        <f ca="1">INDEX('AI''19 Stats'!$A$3:$CM$659,MATCH('AI''19 Summary'!$A80,'AI''19 Stats'!$A$3:$A$659,FALSE),73)</f>
        <v>0.10403832245259477</v>
      </c>
      <c r="V80" s="125">
        <f ca="1">INDEX('AI''19 Stats'!$A$3:$CM$659,MATCH('AI''19 Summary'!$A80,'AI''19 Stats'!$A$3:$A$659,FALSE),91)</f>
        <v>0.76591306028972295</v>
      </c>
      <c r="W80" s="125">
        <f ca="1">INDEX('AI''19 Stats'!$A$3:$CN$659,MATCH('AI''19 Summary'!$A80,'AI''19 Stats'!$A$3:$A$659,FALSE),86)</f>
        <v>6.625349804739232E-2</v>
      </c>
      <c r="X80" s="150">
        <f ca="1">INDEX('AI''19 Stats'!$A$3:$CN$659,MATCH('AI''19 Summary'!$A80,'AI''19 Stats'!$A$3:$A$659,FALSE),87)</f>
        <v>12.63697319878756</v>
      </c>
      <c r="Y80" s="125">
        <f ca="1">INDEX('AI''19 Stats'!$A$3:$CN$659,MATCH('AI''19 Summary'!$A80,'AI''19 Stats'!$A$3:$A$659,FALSE),89)</f>
        <v>1.5555555555555554</v>
      </c>
      <c r="Z80" s="125">
        <f ca="1">INDEX('AI''19 Stats'!$A$3:$CN$659,MATCH('AI''19 Summary'!$A80,'AI''19 Stats'!$A$3:$A$659,FALSE),90)</f>
        <v>0</v>
      </c>
    </row>
    <row r="81" spans="1:26" x14ac:dyDescent="0.25">
      <c r="A81" s="239" t="s">
        <v>244</v>
      </c>
      <c r="B81" s="122">
        <f ca="1">INDEX('AI''19 Stats'!$A$3:$CM$659,MATCH('AI''19 Summary'!$A81,'AI''19 Stats'!$A$3:$A$659,FALSE),14)</f>
        <v>34</v>
      </c>
      <c r="C81" s="122" t="str">
        <f ca="1">INDEX('AI''19 Stats'!$A$3:$CM$659,MATCH('AI''19 Summary'!$A81,'AI''19 Stats'!$A$3:$A$659,FALSE),15)</f>
        <v>Bomber</v>
      </c>
      <c r="D81" s="122">
        <f>INDEX('AI''19 Stats'!$A$3:$CM$659,MATCH('AI''19 Summary'!$A81,'AI''19 Stats'!$A$3:$A$659,FALSE),16)</f>
        <v>6</v>
      </c>
      <c r="E81" s="122" t="str">
        <f ca="1">INDEX('AI''19 Stats'!$A$3:$CM$659,MATCH('AI''19 Summary'!$A81,'AI''19 Stats'!$A$3:$A$659,FALSE),17)</f>
        <v>-</v>
      </c>
      <c r="F81" s="122" t="str">
        <f ca="1">INDEX('AI''19 Stats'!$A$3:$CM$659,MATCH('AI''19 Summary'!$A81,'AI''19 Stats'!$A$3:$A$659,FALSE),18)</f>
        <v>-</v>
      </c>
      <c r="G81" s="122">
        <f ca="1">INDEX('AI''19 Stats'!$A$3:$CM$659,MATCH('AI''19 Summary'!$A81,'AI''19 Stats'!$A$3:$A$659,FALSE),19)</f>
        <v>1</v>
      </c>
      <c r="H81" s="122" t="str">
        <f ca="1">INDEX('AI''19 Stats'!$A$3:$CM$659,MATCH('AI''19 Summary'!$A81,'AI''19 Stats'!$A$3:$A$659,FALSE),20)</f>
        <v>1-3</v>
      </c>
      <c r="I81" s="122"/>
      <c r="J81" s="122"/>
      <c r="K81" s="122">
        <f ca="1">INDEX('AI''19 Stats'!$A$3:$CM$659,MATCH('AI''19 Summary'!$A81,'AI''19 Stats'!$A$3:$A$659,FALSE),23)</f>
        <v>4</v>
      </c>
      <c r="L81" s="122">
        <f ca="1">INDEX('AI''19 Stats'!$A$3:$CM$659,MATCH('AI''19 Summary'!$A81,'AI''19 Stats'!$A$3:$A$659,FALSE),24)</f>
        <v>5</v>
      </c>
      <c r="M81" s="122">
        <f ca="1">INDEX('AI''19 Stats'!$A$3:$CM$659,MATCH('AI''19 Summary'!$A81,'AI''19 Stats'!$A$3:$A$659,FALSE),25)</f>
        <v>2</v>
      </c>
      <c r="N81" s="122">
        <f ca="1">INDEX('AI''19 Stats'!$A$3:$CM$659,MATCH('AI''19 Summary'!$A81,'AI''19 Stats'!$A$3:$A$659,FALSE),26)</f>
        <v>5</v>
      </c>
      <c r="O81" s="122">
        <f ca="1">INDEX('AI''19 Stats'!$A$3:$CM$659,MATCH('AI''19 Summary'!$A81,'AI''19 Stats'!$A$3:$A$659,FALSE),27)</f>
        <v>0</v>
      </c>
      <c r="P81" s="123">
        <f ca="1">INDEX('AI''19 Stats'!$A$3:$CM$659,MATCH('AI''19 Summary'!$A81,'AI''19 Stats'!$A$3:$A$659,FALSE),28)</f>
        <v>0.58977359004073071</v>
      </c>
      <c r="Q81" s="123">
        <f ca="1">INDEX('AI''19 Stats'!$A$3:$CM$659,MATCH('AI''19 Summary'!$A81,'AI''19 Stats'!$A$3:$A$659,FALSE),29)</f>
        <v>0.58989745274621541</v>
      </c>
      <c r="R81" s="123">
        <f ca="1">INDEX('AI''19 Stats'!$A$3:$CM$659,MATCH('AI''19 Summary'!$A81,'AI''19 Stats'!$A$3:$A$659,FALSE),30)</f>
        <v>3.0777258404150367</v>
      </c>
      <c r="S81" s="124">
        <f ca="1">INDEX('AI''19 Stats'!$A$3:$CM$659,MATCH('AI''19 Summary'!$A81,'AI''19 Stats'!$A$3:$A$659,FALSE),70)</f>
        <v>76.655078867935245</v>
      </c>
      <c r="T81" s="125">
        <f ca="1">INDEX('AI''19 Stats'!$A$3:$CM$659,MATCH('AI''19 Summary'!$A81,'AI''19 Stats'!$A$3:$A$659,FALSE),72)</f>
        <v>3.5160634597027682</v>
      </c>
      <c r="U81" s="125">
        <f ca="1">INDEX('AI''19 Stats'!$A$3:$CM$659,MATCH('AI''19 Summary'!$A81,'AI''19 Stats'!$A$3:$A$659,FALSE),73)</f>
        <v>0.10341363116772848</v>
      </c>
      <c r="V81" s="125">
        <f ca="1">INDEX('AI''19 Stats'!$A$3:$CM$659,MATCH('AI''19 Summary'!$A81,'AI''19 Stats'!$A$3:$A$659,FALSE),91)</f>
        <v>0.76131418554386887</v>
      </c>
      <c r="W81" s="125">
        <f ca="1">INDEX('AI''19 Stats'!$A$3:$CN$659,MATCH('AI''19 Summary'!$A81,'AI''19 Stats'!$A$3:$A$659,FALSE),86)</f>
        <v>5.3851171199320355E-2</v>
      </c>
      <c r="X81" s="150">
        <f ca="1">INDEX('AI''19 Stats'!$A$3:$CN$659,MATCH('AI''19 Summary'!$A81,'AI''19 Stats'!$A$3:$A$659,FALSE),87)</f>
        <v>15.388629202075183</v>
      </c>
      <c r="Y81" s="125">
        <f ca="1">INDEX('AI''19 Stats'!$A$3:$CN$659,MATCH('AI''19 Summary'!$A81,'AI''19 Stats'!$A$3:$A$659,FALSE),89)</f>
        <v>0.66666666666666663</v>
      </c>
      <c r="Z81" s="125">
        <f ca="1">INDEX('AI''19 Stats'!$A$3:$CN$659,MATCH('AI''19 Summary'!$A81,'AI''19 Stats'!$A$3:$A$659,FALSE),90)</f>
        <v>4.666666666666667</v>
      </c>
    </row>
    <row r="82" spans="1:26" x14ac:dyDescent="0.25">
      <c r="A82" s="219" t="s">
        <v>657</v>
      </c>
      <c r="B82" s="122">
        <f ca="1">INDEX('AI''19 Stats'!$A$3:$CM$659,MATCH('AI''19 Summary'!$A82,'AI''19 Stats'!$A$3:$A$659,FALSE),14)</f>
        <v>25</v>
      </c>
      <c r="C82" s="122" t="str">
        <f ca="1">INDEX('AI''19 Stats'!$A$3:$CM$659,MATCH('AI''19 Summary'!$A82,'AI''19 Stats'!$A$3:$A$659,FALSE),15)</f>
        <v>Fighter</v>
      </c>
      <c r="D82" s="122">
        <f ca="1">INDEX('AI''19 Stats'!$A$3:$CM$659,MATCH('AI''19 Summary'!$A82,'AI''19 Stats'!$A$3:$A$659,FALSE),16)</f>
        <v>3</v>
      </c>
      <c r="E82" s="122">
        <f ca="1">INDEX('AI''19 Stats'!$A$3:$CM$659,MATCH('AI''19 Summary'!$A82,'AI''19 Stats'!$A$3:$A$659,FALSE),17)</f>
        <v>0</v>
      </c>
      <c r="F82" s="122">
        <f ca="1">INDEX('AI''19 Stats'!$A$3:$CM$659,MATCH('AI''19 Summary'!$A82,'AI''19 Stats'!$A$3:$A$659,FALSE),18)</f>
        <v>0</v>
      </c>
      <c r="G82" s="122">
        <f ca="1">INDEX('AI''19 Stats'!$A$3:$CM$659,MATCH('AI''19 Summary'!$A82,'AI''19 Stats'!$A$3:$A$659,FALSE),19)</f>
        <v>4</v>
      </c>
      <c r="H82" s="122" t="str">
        <f ca="1">INDEX('AI''19 Stats'!$A$3:$CM$659,MATCH('AI''19 Summary'!$A82,'AI''19 Stats'!$A$3:$A$659,FALSE),20)</f>
        <v>1-8</v>
      </c>
      <c r="I82" s="122"/>
      <c r="J82" s="122"/>
      <c r="K82" s="122">
        <f ca="1">INDEX('AI''19 Stats'!$A$3:$CM$659,MATCH('AI''19 Summary'!$A82,'AI''19 Stats'!$A$3:$A$659,FALSE),23)</f>
        <v>2</v>
      </c>
      <c r="L82" s="122">
        <f ca="1">INDEX('AI''19 Stats'!$A$3:$CM$659,MATCH('AI''19 Summary'!$A82,'AI''19 Stats'!$A$3:$A$659,FALSE),24)</f>
        <v>10</v>
      </c>
      <c r="M82" s="122">
        <f ca="1">INDEX('AI''19 Stats'!$A$3:$CM$659,MATCH('AI''19 Summary'!$A82,'AI''19 Stats'!$A$3:$A$659,FALSE),25)</f>
        <v>2</v>
      </c>
      <c r="N82" s="122">
        <f ca="1">INDEX('AI''19 Stats'!$A$3:$CM$659,MATCH('AI''19 Summary'!$A82,'AI''19 Stats'!$A$3:$A$659,FALSE),26)</f>
        <v>5</v>
      </c>
      <c r="O82" s="122" t="str">
        <f ca="1">INDEX('AI''19 Stats'!$A$3:$CM$659,MATCH('AI''19 Summary'!$A82,'AI''19 Stats'!$A$3:$A$659,FALSE),27)</f>
        <v>Jink</v>
      </c>
      <c r="P82" s="123">
        <f ca="1">INDEX('AI''19 Stats'!$A$3:$CM$659,MATCH('AI''19 Summary'!$A82,'AI''19 Stats'!$A$3:$A$659,FALSE),28)</f>
        <v>1.1025251979199675</v>
      </c>
      <c r="Q82" s="123">
        <f ca="1">INDEX('AI''19 Stats'!$A$3:$CM$659,MATCH('AI''19 Summary'!$A82,'AI''19 Stats'!$A$3:$A$659,FALSE),29)</f>
        <v>1.3887814437457853</v>
      </c>
      <c r="R82" s="123">
        <f ca="1">INDEX('AI''19 Stats'!$A$3:$CM$659,MATCH('AI''19 Summary'!$A82,'AI''19 Stats'!$A$3:$A$659,FALSE),30)</f>
        <v>3.6229081141194399</v>
      </c>
      <c r="S82" s="124">
        <f ca="1">INDEX('AI''19 Stats'!$A$3:$CM$659,MATCH('AI''19 Summary'!$A82,'AI''19 Stats'!$A$3:$A$659,FALSE),70)</f>
        <v>93.102352899407421</v>
      </c>
      <c r="T82" s="125">
        <f ca="1">INDEX('AI''19 Stats'!$A$3:$CM$659,MATCH('AI''19 Summary'!$A82,'AI''19 Stats'!$A$3:$A$659,FALSE),72)</f>
        <v>2.580356241166716</v>
      </c>
      <c r="U82" s="125">
        <f ca="1">INDEX('AI''19 Stats'!$A$3:$CM$659,MATCH('AI''19 Summary'!$A82,'AI''19 Stats'!$A$3:$A$659,FALSE),73)</f>
        <v>0.10321424964666864</v>
      </c>
      <c r="V82" s="125">
        <f ca="1">INDEX('AI''19 Stats'!$A$3:$CM$659,MATCH('AI''19 Summary'!$A82,'AI''19 Stats'!$A$3:$A$659,FALSE),91)</f>
        <v>0.75984637149842671</v>
      </c>
      <c r="W82" s="125">
        <f ca="1">INDEX('AI''19 Stats'!$A$3:$CN$659,MATCH('AI''19 Summary'!$A82,'AI''19 Stats'!$A$3:$A$659,FALSE),86)</f>
        <v>5.1607124823334322E-2</v>
      </c>
      <c r="X82" s="150">
        <f ca="1">INDEX('AI''19 Stats'!$A$3:$CN$659,MATCH('AI''19 Summary'!$A82,'AI''19 Stats'!$A$3:$A$659,FALSE),87)</f>
        <v>36.229081141194399</v>
      </c>
      <c r="Y82" s="125">
        <f ca="1">INDEX('AI''19 Stats'!$A$3:$CN$659,MATCH('AI''19 Summary'!$A82,'AI''19 Stats'!$A$3:$A$659,FALSE),89)</f>
        <v>0.66666666666666663</v>
      </c>
      <c r="Z82" s="125">
        <f ca="1">INDEX('AI''19 Stats'!$A$3:$CN$659,MATCH('AI''19 Summary'!$A82,'AI''19 Stats'!$A$3:$A$659,FALSE),90)</f>
        <v>0</v>
      </c>
    </row>
    <row r="83" spans="1:26" x14ac:dyDescent="0.25">
      <c r="A83" s="239" t="s">
        <v>580</v>
      </c>
      <c r="B83" s="122">
        <f ca="1">INDEX('AI''19 Stats'!$A$3:$CM$659,MATCH('AI''19 Summary'!$A83,'AI''19 Stats'!$A$3:$A$659,FALSE),14)</f>
        <v>26</v>
      </c>
      <c r="C83" s="122" t="str">
        <f ca="1">INDEX('AI''19 Stats'!$A$3:$CM$659,MATCH('AI''19 Summary'!$A83,'AI''19 Stats'!$A$3:$A$659,FALSE),15)</f>
        <v>Bomber</v>
      </c>
      <c r="D83" s="122">
        <f ca="1">INDEX('AI''19 Stats'!$A$3:$CM$659,MATCH('AI''19 Summary'!$A83,'AI''19 Stats'!$A$3:$A$659,FALSE),16)</f>
        <v>2</v>
      </c>
      <c r="E83" s="122">
        <f ca="1">INDEX('AI''19 Stats'!$A$3:$CM$659,MATCH('AI''19 Summary'!$A83,'AI''19 Stats'!$A$3:$A$659,FALSE),17)</f>
        <v>0</v>
      </c>
      <c r="F83" s="122">
        <f ca="1">INDEX('AI''19 Stats'!$A$3:$CM$659,MATCH('AI''19 Summary'!$A83,'AI''19 Stats'!$A$3:$A$659,FALSE),18)</f>
        <v>0</v>
      </c>
      <c r="G83" s="122">
        <f ca="1">INDEX('AI''19 Stats'!$A$3:$CM$659,MATCH('AI''19 Summary'!$A83,'AI''19 Stats'!$A$3:$A$659,FALSE),19)</f>
        <v>3</v>
      </c>
      <c r="H83" s="122" t="str">
        <f ca="1">INDEX('AI''19 Stats'!$A$3:$CM$659,MATCH('AI''19 Summary'!$A83,'AI''19 Stats'!$A$3:$A$659,FALSE),20)</f>
        <v>1-6</v>
      </c>
      <c r="I83" s="122"/>
      <c r="J83" s="122"/>
      <c r="K83" s="122">
        <f ca="1">INDEX('AI''19 Stats'!$A$3:$CM$659,MATCH('AI''19 Summary'!$A83,'AI''19 Stats'!$A$3:$A$659,FALSE),23)</f>
        <v>2</v>
      </c>
      <c r="L83" s="122">
        <f ca="1">INDEX('AI''19 Stats'!$A$3:$CM$659,MATCH('AI''19 Summary'!$A83,'AI''19 Stats'!$A$3:$A$659,FALSE),24)</f>
        <v>7</v>
      </c>
      <c r="M83" s="122">
        <f ca="1">INDEX('AI''19 Stats'!$A$3:$CM$659,MATCH('AI''19 Summary'!$A83,'AI''19 Stats'!$A$3:$A$659,FALSE),25)</f>
        <v>1</v>
      </c>
      <c r="N83" s="122">
        <f ca="1">INDEX('AI''19 Stats'!$A$3:$CM$659,MATCH('AI''19 Summary'!$A83,'AI''19 Stats'!$A$3:$A$659,FALSE),26)</f>
        <v>5</v>
      </c>
      <c r="O83" s="122" t="str">
        <f ca="1">INDEX('AI''19 Stats'!$A$3:$CM$659,MATCH('AI''19 Summary'!$A83,'AI''19 Stats'!$A$3:$A$659,FALSE),27)</f>
        <v>Jink</v>
      </c>
      <c r="P83" s="123">
        <f ca="1">INDEX('AI''19 Stats'!$A$3:$CM$659,MATCH('AI''19 Summary'!$A83,'AI''19 Stats'!$A$3:$A$659,FALSE),28)</f>
        <v>0.92323317983996001</v>
      </c>
      <c r="Q83" s="123">
        <f ca="1">INDEX('AI''19 Stats'!$A$3:$CM$659,MATCH('AI''19 Summary'!$A83,'AI''19 Stats'!$A$3:$A$659,FALSE),29)</f>
        <v>1.1292283704234423</v>
      </c>
      <c r="R83" s="123">
        <f ca="1">INDEX('AI''19 Stats'!$A$3:$CM$659,MATCH('AI''19 Summary'!$A83,'AI''19 Stats'!$A$3:$A$659,FALSE),30)</f>
        <v>1.9638754268233782</v>
      </c>
      <c r="S83" s="124">
        <f ca="1">INDEX('AI''19 Stats'!$A$3:$CM$659,MATCH('AI''19 Summary'!$A83,'AI''19 Stats'!$A$3:$A$659,FALSE),70)</f>
        <v>74.33512624974577</v>
      </c>
      <c r="T83" s="125">
        <f ca="1">INDEX('AI''19 Stats'!$A$3:$CM$659,MATCH('AI''19 Summary'!$A83,'AI''19 Stats'!$A$3:$A$659,FALSE),72)</f>
        <v>2.6003993428584562</v>
      </c>
      <c r="U83" s="125">
        <f ca="1">INDEX('AI''19 Stats'!$A$3:$CM$659,MATCH('AI''19 Summary'!$A83,'AI''19 Stats'!$A$3:$A$659,FALSE),73)</f>
        <v>0.10001535934070985</v>
      </c>
      <c r="V83" s="125">
        <f ca="1">INDEX('AI''19 Stats'!$A$3:$CM$659,MATCH('AI''19 Summary'!$A83,'AI''19 Stats'!$A$3:$A$659,FALSE),91)</f>
        <v>0.73629666590908094</v>
      </c>
      <c r="W83" s="125">
        <f ca="1">INDEX('AI''19 Stats'!$A$3:$CN$659,MATCH('AI''19 Summary'!$A83,'AI''19 Stats'!$A$3:$A$659,FALSE),86)</f>
        <v>2.9803722115471241E-2</v>
      </c>
      <c r="X83" s="150">
        <f ca="1">INDEX('AI''19 Stats'!$A$3:$CN$659,MATCH('AI''19 Summary'!$A83,'AI''19 Stats'!$A$3:$A$659,FALSE),87)</f>
        <v>13.747127987763648</v>
      </c>
      <c r="Y83" s="125">
        <f ca="1">INDEX('AI''19 Stats'!$A$3:$CN$659,MATCH('AI''19 Summary'!$A83,'AI''19 Stats'!$A$3:$A$659,FALSE),89)</f>
        <v>2.9444444444444442</v>
      </c>
      <c r="Z83" s="125">
        <f ca="1">INDEX('AI''19 Stats'!$A$3:$CN$659,MATCH('AI''19 Summary'!$A83,'AI''19 Stats'!$A$3:$A$659,FALSE),90)</f>
        <v>2.3333333333333335</v>
      </c>
    </row>
    <row r="84" spans="1:26" x14ac:dyDescent="0.25">
      <c r="A84" s="254" t="s">
        <v>461</v>
      </c>
      <c r="B84" s="227">
        <f ca="1">INDEX('AI''19 Stats'!$A$3:$CM$659,MATCH('AI''19 Summary'!$A84,'AI''19 Stats'!$A$3:$A$659,FALSE),14)</f>
        <v>24</v>
      </c>
      <c r="C84" s="227" t="str">
        <f ca="1">INDEX('AI''19 Stats'!$A$3:$CM$659,MATCH('AI''19 Summary'!$A84,'AI''19 Stats'!$A$3:$A$659,FALSE),15)</f>
        <v>Bomber</v>
      </c>
      <c r="D84" s="227">
        <f ca="1">INDEX('AI''19 Stats'!$A$3:$CM$659,MATCH('AI''19 Summary'!$A84,'AI''19 Stats'!$A$3:$A$659,FALSE),16)</f>
        <v>5</v>
      </c>
      <c r="E84" s="227">
        <f ca="1">INDEX('AI''19 Stats'!$A$3:$CM$659,MATCH('AI''19 Summary'!$A84,'AI''19 Stats'!$A$3:$A$659,FALSE),17)</f>
        <v>0</v>
      </c>
      <c r="F84" s="227" t="str">
        <f ca="1">INDEX('AI''19 Stats'!$A$3:$CM$659,MATCH('AI''19 Summary'!$A84,'AI''19 Stats'!$A$3:$A$659,FALSE),18)</f>
        <v>-</v>
      </c>
      <c r="G84" s="227">
        <f ca="1">INDEX('AI''19 Stats'!$A$3:$CM$659,MATCH('AI''19 Summary'!$A84,'AI''19 Stats'!$A$3:$A$659,FALSE),19)</f>
        <v>2</v>
      </c>
      <c r="H84" s="227" t="str">
        <f ca="1">INDEX('AI''19 Stats'!$A$3:$CM$659,MATCH('AI''19 Summary'!$A84,'AI''19 Stats'!$A$3:$A$659,FALSE),20)</f>
        <v>1-4</v>
      </c>
      <c r="I84" s="227"/>
      <c r="J84" s="227"/>
      <c r="K84" s="227">
        <f ca="1">INDEX('AI''19 Stats'!$A$3:$CM$659,MATCH('AI''19 Summary'!$A84,'AI''19 Stats'!$A$3:$A$659,FALSE),23)</f>
        <v>4</v>
      </c>
      <c r="L84" s="227">
        <f ca="1">INDEX('AI''19 Stats'!$A$3:$CM$659,MATCH('AI''19 Summary'!$A84,'AI''19 Stats'!$A$3:$A$659,FALSE),24)</f>
        <v>5</v>
      </c>
      <c r="M84" s="227">
        <f ca="1">INDEX('AI''19 Stats'!$A$3:$CM$659,MATCH('AI''19 Summary'!$A84,'AI''19 Stats'!$A$3:$A$659,FALSE),25)</f>
        <v>1</v>
      </c>
      <c r="N84" s="227">
        <f ca="1">INDEX('AI''19 Stats'!$A$3:$CM$659,MATCH('AI''19 Summary'!$A84,'AI''19 Stats'!$A$3:$A$659,FALSE),26)</f>
        <v>5</v>
      </c>
      <c r="O84" s="227" t="str">
        <f ca="1">INDEX('AI''19 Stats'!$A$3:$CM$659,MATCH('AI''19 Summary'!$A84,'AI''19 Stats'!$A$3:$A$659,FALSE),27)</f>
        <v>Rocket Boosters, Drone Mothership</v>
      </c>
      <c r="P84" s="228">
        <f ca="1">INDEX('AI''19 Stats'!$A$3:$CM$659,MATCH('AI''19 Summary'!$A84,'AI''19 Stats'!$A$3:$A$659,FALSE),28)</f>
        <v>0.71563189871974031</v>
      </c>
      <c r="Q84" s="228">
        <f ca="1">INDEX('AI''19 Stats'!$A$3:$CM$659,MATCH('AI''19 Summary'!$A84,'AI''19 Stats'!$A$3:$A$659,FALSE),29)</f>
        <v>0.92946201740908185</v>
      </c>
      <c r="R84" s="228">
        <f ca="1">INDEX('AI''19 Stats'!$A$3:$CM$659,MATCH('AI''19 Summary'!$A84,'AI''19 Stats'!$A$3:$A$659,FALSE),30)</f>
        <v>4.0411392061264424</v>
      </c>
      <c r="S84" s="229">
        <f ca="1">INDEX('AI''19 Stats'!$A$3:$CM$659,MATCH('AI''19 Summary'!$A84,'AI''19 Stats'!$A$3:$A$659,FALSE),70)</f>
        <v>79.353112127768</v>
      </c>
      <c r="T84" s="230">
        <f ca="1">INDEX('AI''19 Stats'!$A$3:$CM$659,MATCH('AI''19 Summary'!$A84,'AI''19 Stats'!$A$3:$A$659,FALSE),72)</f>
        <v>2.3678596500375146</v>
      </c>
      <c r="U84" s="125">
        <f ca="1">INDEX('AI''19 Stats'!$A$3:$CM$659,MATCH('AI''19 Summary'!$A84,'AI''19 Stats'!$A$3:$A$659,FALSE),73)</f>
        <v>9.8660818751563115E-2</v>
      </c>
      <c r="V84" s="125">
        <f ca="1">INDEX('AI''19 Stats'!$A$3:$CM$659,MATCH('AI''19 Summary'!$A84,'AI''19 Stats'!$A$3:$A$659,FALSE),91)</f>
        <v>0.72632476033176119</v>
      </c>
      <c r="W84" s="125">
        <f ca="1">INDEX('AI''19 Stats'!$A$3:$CN$659,MATCH('AI''19 Summary'!$A84,'AI''19 Stats'!$A$3:$A$659,FALSE),86)</f>
        <v>4.282634217935577E-2</v>
      </c>
      <c r="X84" s="231">
        <f ca="1">INDEX('AI''19 Stats'!$A$3:$CN$659,MATCH('AI''19 Summary'!$A84,'AI''19 Stats'!$A$3:$A$659,FALSE),87)</f>
        <v>20.205696030632211</v>
      </c>
      <c r="Y84" s="230">
        <f ca="1">INDEX('AI''19 Stats'!$A$3:$CN$659,MATCH('AI''19 Summary'!$A84,'AI''19 Stats'!$A$3:$A$659,FALSE),89)</f>
        <v>1.3333333333333333</v>
      </c>
      <c r="Z84" s="230">
        <f ca="1">INDEX('AI''19 Stats'!$A$3:$CN$659,MATCH('AI''19 Summary'!$A84,'AI''19 Stats'!$A$3:$A$659,FALSE),90)</f>
        <v>0</v>
      </c>
    </row>
    <row r="85" spans="1:26" x14ac:dyDescent="0.25">
      <c r="A85" s="239" t="s">
        <v>579</v>
      </c>
      <c r="B85" s="250">
        <f ca="1">INDEX('AI''19 Stats'!$A$3:$CM$659,MATCH('AI''19 Summary'!$A85,'AI''19 Stats'!$A$3:$A$659,FALSE),14)</f>
        <v>24</v>
      </c>
      <c r="C85" s="250" t="str">
        <f ca="1">INDEX('AI''19 Stats'!$A$3:$CM$659,MATCH('AI''19 Summary'!$A85,'AI''19 Stats'!$A$3:$A$659,FALSE),15)</f>
        <v>Fighter</v>
      </c>
      <c r="D85" s="250">
        <f ca="1">INDEX('AI''19 Stats'!$A$3:$CM$659,MATCH('AI''19 Summary'!$A85,'AI''19 Stats'!$A$3:$A$659,FALSE),16)</f>
        <v>2</v>
      </c>
      <c r="E85" s="250">
        <f ca="1">INDEX('AI''19 Stats'!$A$3:$CM$659,MATCH('AI''19 Summary'!$A85,'AI''19 Stats'!$A$3:$A$659,FALSE),17)</f>
        <v>0</v>
      </c>
      <c r="F85" s="250">
        <f ca="1">INDEX('AI''19 Stats'!$A$3:$CM$659,MATCH('AI''19 Summary'!$A85,'AI''19 Stats'!$A$3:$A$659,FALSE),18)</f>
        <v>0</v>
      </c>
      <c r="G85" s="250">
        <f ca="1">INDEX('AI''19 Stats'!$A$3:$CM$659,MATCH('AI''19 Summary'!$A85,'AI''19 Stats'!$A$3:$A$659,FALSE),19)</f>
        <v>4</v>
      </c>
      <c r="H85" s="250" t="str">
        <f ca="1">INDEX('AI''19 Stats'!$A$3:$CM$659,MATCH('AI''19 Summary'!$A85,'AI''19 Stats'!$A$3:$A$659,FALSE),20)</f>
        <v>1-8</v>
      </c>
      <c r="I85" s="250"/>
      <c r="J85" s="250"/>
      <c r="K85" s="250">
        <f ca="1">INDEX('AI''19 Stats'!$A$3:$CM$659,MATCH('AI''19 Summary'!$A85,'AI''19 Stats'!$A$3:$A$659,FALSE),23)</f>
        <v>2</v>
      </c>
      <c r="L85" s="250">
        <f ca="1">INDEX('AI''19 Stats'!$A$3:$CM$659,MATCH('AI''19 Summary'!$A85,'AI''19 Stats'!$A$3:$A$659,FALSE),24)</f>
        <v>9</v>
      </c>
      <c r="M85" s="250">
        <f ca="1">INDEX('AI''19 Stats'!$A$3:$CM$659,MATCH('AI''19 Summary'!$A85,'AI''19 Stats'!$A$3:$A$659,FALSE),25)</f>
        <v>1</v>
      </c>
      <c r="N85" s="250">
        <f ca="1">INDEX('AI''19 Stats'!$A$3:$CM$659,MATCH('AI''19 Summary'!$A85,'AI''19 Stats'!$A$3:$A$659,FALSE),26)</f>
        <v>5</v>
      </c>
      <c r="O85" s="250" t="str">
        <f ca="1">INDEX('AI''19 Stats'!$A$3:$CM$659,MATCH('AI''19 Summary'!$A85,'AI''19 Stats'!$A$3:$A$659,FALSE),27)</f>
        <v>Jink</v>
      </c>
      <c r="P85" s="251">
        <f ca="1">INDEX('AI''19 Stats'!$A$3:$CM$659,MATCH('AI''19 Summary'!$A85,'AI''19 Stats'!$A$3:$A$659,FALSE),28)</f>
        <v>1.0862535845082792</v>
      </c>
      <c r="Q85" s="251">
        <f ca="1">INDEX('AI''19 Stats'!$A$3:$CM$659,MATCH('AI''19 Summary'!$A85,'AI''19 Stats'!$A$3:$A$659,FALSE),29)</f>
        <v>1.4108251041927204</v>
      </c>
      <c r="R85" s="251">
        <f ca="1">INDEX('AI''19 Stats'!$A$3:$CM$659,MATCH('AI''19 Summary'!$A85,'AI''19 Stats'!$A$3:$A$659,FALSE),30)</f>
        <v>2.4536088768569058</v>
      </c>
      <c r="S85" s="248">
        <f ca="1">INDEX('AI''19 Stats'!$A$3:$CM$659,MATCH('AI''19 Summary'!$A85,'AI''19 Stats'!$A$3:$A$659,FALSE),70)</f>
        <v>74.819923305810761</v>
      </c>
      <c r="T85" s="252">
        <f ca="1">INDEX('AI''19 Stats'!$A$3:$CM$659,MATCH('AI''19 Summary'!$A85,'AI''19 Stats'!$A$3:$A$659,FALSE),72)</f>
        <v>2.3440211224169909</v>
      </c>
      <c r="U85" s="125">
        <f ca="1">INDEX('AI''19 Stats'!$A$3:$CM$659,MATCH('AI''19 Summary'!$A85,'AI''19 Stats'!$A$3:$A$659,FALSE),73)</f>
        <v>9.7667546767374616E-2</v>
      </c>
      <c r="V85" s="125">
        <f ca="1">INDEX('AI''19 Stats'!$A$3:$CM$659,MATCH('AI''19 Summary'!$A85,'AI''19 Stats'!$A$3:$A$659,FALSE),91)</f>
        <v>0.71901245495066957</v>
      </c>
      <c r="W85" s="125">
        <f ca="1">INDEX('AI''19 Stats'!$A$3:$CN$659,MATCH('AI''19 Summary'!$A85,'AI''19 Stats'!$A$3:$A$659,FALSE),86)</f>
        <v>2.206541379617431E-2</v>
      </c>
      <c r="X85" s="253">
        <f ca="1">INDEX('AI''19 Stats'!$A$3:$CN$659,MATCH('AI''19 Summary'!$A85,'AI''19 Stats'!$A$3:$A$659,FALSE),87)</f>
        <v>22.082479891712151</v>
      </c>
      <c r="Y85" s="252">
        <f ca="1">INDEX('AI''19 Stats'!$A$3:$CN$659,MATCH('AI''19 Summary'!$A85,'AI''19 Stats'!$A$3:$A$659,FALSE),89)</f>
        <v>0.88888888888888884</v>
      </c>
      <c r="Z85" s="252">
        <f ca="1">INDEX('AI''19 Stats'!$A$3:$CN$659,MATCH('AI''19 Summary'!$A85,'AI''19 Stats'!$A$3:$A$659,FALSE),90)</f>
        <v>0</v>
      </c>
    </row>
    <row r="86" spans="1:26" x14ac:dyDescent="0.25">
      <c r="A86" s="254" t="s">
        <v>552</v>
      </c>
      <c r="B86" s="227">
        <f ca="1">INDEX('AI''19 Stats'!$A$3:$CM$659,MATCH('AI''19 Summary'!$A86,'AI''19 Stats'!$A$3:$A$659,FALSE),14)</f>
        <v>38</v>
      </c>
      <c r="C86" s="122" t="str">
        <f ca="1">INDEX('AI''19 Stats'!$A$3:$CM$659,MATCH('AI''19 Summary'!$A86,'AI''19 Stats'!$A$3:$A$659,FALSE),15)</f>
        <v>Bomber</v>
      </c>
      <c r="D86" s="122">
        <f ca="1">INDEX('AI''19 Stats'!$A$3:$CM$659,MATCH('AI''19 Summary'!$A86,'AI''19 Stats'!$A$3:$A$659,FALSE),16)</f>
        <v>8</v>
      </c>
      <c r="E86" s="122">
        <f ca="1">INDEX('AI''19 Stats'!$A$3:$CM$659,MATCH('AI''19 Summary'!$A86,'AI''19 Stats'!$A$3:$A$659,FALSE),17)</f>
        <v>8</v>
      </c>
      <c r="F86" s="122">
        <f ca="1">INDEX('AI''19 Stats'!$A$3:$CM$659,MATCH('AI''19 Summary'!$A86,'AI''19 Stats'!$A$3:$A$659,FALSE),18)</f>
        <v>0</v>
      </c>
      <c r="G86" s="122">
        <f ca="1">INDEX('AI''19 Stats'!$A$3:$CM$659,MATCH('AI''19 Summary'!$A86,'AI''19 Stats'!$A$3:$A$659,FALSE),19)</f>
        <v>2</v>
      </c>
      <c r="H86" s="122" t="str">
        <f ca="1">INDEX('AI''19 Stats'!$A$3:$CM$659,MATCH('AI''19 Summary'!$A86,'AI''19 Stats'!$A$3:$A$659,FALSE),20)</f>
        <v>1-4</v>
      </c>
      <c r="I86" s="122"/>
      <c r="J86" s="122"/>
      <c r="K86" s="122">
        <f ca="1">INDEX('AI''19 Stats'!$A$3:$CM$659,MATCH('AI''19 Summary'!$A86,'AI''19 Stats'!$A$3:$A$659,FALSE),23)</f>
        <v>3</v>
      </c>
      <c r="L86" s="227">
        <f ca="1">INDEX('AI''19 Stats'!$A$3:$CM$659,MATCH('AI''19 Summary'!$A86,'AI''19 Stats'!$A$3:$A$659,FALSE),24)</f>
        <v>5</v>
      </c>
      <c r="M86" s="227">
        <f ca="1">INDEX('AI''19 Stats'!$A$3:$CM$659,MATCH('AI''19 Summary'!$A86,'AI''19 Stats'!$A$3:$A$659,FALSE),25)</f>
        <v>0</v>
      </c>
      <c r="N86" s="227">
        <f ca="1">INDEX('AI''19 Stats'!$A$3:$CM$659,MATCH('AI''19 Summary'!$A86,'AI''19 Stats'!$A$3:$A$659,FALSE),26)</f>
        <v>5</v>
      </c>
      <c r="O86" s="227">
        <f>INDEX('AI''19 Stats'!$A$3:$CM$659,MATCH('AI''19 Summary'!$A86,'AI''19 Stats'!$A$3:$A$659,FALSE),27)</f>
        <v>0</v>
      </c>
      <c r="P86" s="228">
        <f ca="1">INDEX('AI''19 Stats'!$A$3:$CM$659,MATCH('AI''19 Summary'!$A86,'AI''19 Stats'!$A$3:$A$659,FALSE),28)</f>
        <v>0.74703496601370634</v>
      </c>
      <c r="Q86" s="228">
        <f ca="1">INDEX('AI''19 Stats'!$A$3:$CM$659,MATCH('AI''19 Summary'!$A86,'AI''19 Stats'!$A$3:$A$659,FALSE),29)</f>
        <v>0.68739064950337225</v>
      </c>
      <c r="R86" s="228">
        <f ca="1">INDEX('AI''19 Stats'!$A$3:$CM$659,MATCH('AI''19 Summary'!$A86,'AI''19 Stats'!$A$3:$A$659,FALSE),30)</f>
        <v>4.7818479965451983</v>
      </c>
      <c r="S86" s="229">
        <f ca="1">INDEX('AI''19 Stats'!$A$3:$CM$659,MATCH('AI''19 Summary'!$A86,'AI''19 Stats'!$A$3:$A$659,FALSE),70)</f>
        <v>83.592817835561249</v>
      </c>
      <c r="T86" s="230">
        <f ca="1">INDEX('AI''19 Stats'!$A$3:$CM$659,MATCH('AI''19 Summary'!$A86,'AI''19 Stats'!$A$3:$A$659,FALSE),72)</f>
        <v>3.6883234115331271</v>
      </c>
      <c r="U86" s="125">
        <f ca="1">INDEX('AI''19 Stats'!$A$3:$CM$659,MATCH('AI''19 Summary'!$A86,'AI''19 Stats'!$A$3:$A$659,FALSE),73)</f>
        <v>9.706114240876651E-2</v>
      </c>
      <c r="V86" s="125">
        <f ca="1">INDEX('AI''19 Stats'!$A$3:$CM$659,MATCH('AI''19 Summary'!$A86,'AI''19 Stats'!$A$3:$A$659,FALSE),91)</f>
        <v>0.7145482055555854</v>
      </c>
      <c r="W86" s="125">
        <f ca="1">INDEX('AI''19 Stats'!$A$3:$CN$659,MATCH('AI''19 Summary'!$A86,'AI''19 Stats'!$A$3:$A$659,FALSE),86)</f>
        <v>4.8137795573077319E-2</v>
      </c>
      <c r="X86" s="231">
        <f ca="1">INDEX('AI''19 Stats'!$A$3:$CN$659,MATCH('AI''19 Summary'!$A86,'AI''19 Stats'!$A$3:$A$659,FALSE),87)</f>
        <v>23.909239982725992</v>
      </c>
      <c r="Y86" s="230">
        <f ca="1">INDEX('AI''19 Stats'!$A$3:$CN$659,MATCH('AI''19 Summary'!$A86,'AI''19 Stats'!$A$3:$A$659,FALSE),89)</f>
        <v>3.2222222222222219</v>
      </c>
      <c r="Z86" s="230">
        <f ca="1">INDEX('AI''19 Stats'!$A$3:$CN$659,MATCH('AI''19 Summary'!$A86,'AI''19 Stats'!$A$3:$A$659,FALSE),90)</f>
        <v>0</v>
      </c>
    </row>
    <row r="87" spans="1:26" x14ac:dyDescent="0.25">
      <c r="A87" s="239" t="s">
        <v>259</v>
      </c>
      <c r="B87" s="122">
        <f ca="1">INDEX('AI''19 Stats'!$A$3:$CM$659,MATCH('AI''19 Summary'!$A87,'AI''19 Stats'!$A$3:$A$659,FALSE),14)</f>
        <v>29</v>
      </c>
      <c r="C87" s="122" t="str">
        <f ca="1">INDEX('AI''19 Stats'!$A$3:$CM$659,MATCH('AI''19 Summary'!$A87,'AI''19 Stats'!$A$3:$A$659,FALSE),15)</f>
        <v>Fighter</v>
      </c>
      <c r="D87" s="122">
        <f ca="1">INDEX('AI''19 Stats'!$A$3:$CM$659,MATCH('AI''19 Summary'!$A87,'AI''19 Stats'!$A$3:$A$659,FALSE),16)</f>
        <v>2</v>
      </c>
      <c r="E87" s="122" t="str">
        <f ca="1">INDEX('AI''19 Stats'!$A$3:$CM$659,MATCH('AI''19 Summary'!$A87,'AI''19 Stats'!$A$3:$A$659,FALSE),17)</f>
        <v>-</v>
      </c>
      <c r="F87" s="122" t="str">
        <f ca="1">INDEX('AI''19 Stats'!$A$3:$CM$659,MATCH('AI''19 Summary'!$A87,'AI''19 Stats'!$A$3:$A$659,FALSE),18)</f>
        <v>-</v>
      </c>
      <c r="G87" s="122">
        <f ca="1">INDEX('AI''19 Stats'!$A$3:$CM$659,MATCH('AI''19 Summary'!$A87,'AI''19 Stats'!$A$3:$A$659,FALSE),19)</f>
        <v>3</v>
      </c>
      <c r="H87" s="122" t="str">
        <f ca="1">INDEX('AI''19 Stats'!$A$3:$CM$659,MATCH('AI''19 Summary'!$A87,'AI''19 Stats'!$A$3:$A$659,FALSE),20)</f>
        <v>1-7</v>
      </c>
      <c r="I87" s="122"/>
      <c r="J87" s="122"/>
      <c r="K87" s="122">
        <f ca="1">INDEX('AI''19 Stats'!$A$3:$CM$659,MATCH('AI''19 Summary'!$A87,'AI''19 Stats'!$A$3:$A$659,FALSE),23)</f>
        <v>3</v>
      </c>
      <c r="L87" s="122">
        <f ca="1">INDEX('AI''19 Stats'!$A$3:$CM$659,MATCH('AI''19 Summary'!$A87,'AI''19 Stats'!$A$3:$A$659,FALSE),24)</f>
        <v>8</v>
      </c>
      <c r="M87" s="122">
        <f ca="1">INDEX('AI''19 Stats'!$A$3:$CM$659,MATCH('AI''19 Summary'!$A87,'AI''19 Stats'!$A$3:$A$659,FALSE),25)</f>
        <v>2</v>
      </c>
      <c r="N87" s="122">
        <f ca="1">INDEX('AI''19 Stats'!$A$3:$CM$659,MATCH('AI''19 Summary'!$A87,'AI''19 Stats'!$A$3:$A$659,FALSE),26)</f>
        <v>5</v>
      </c>
      <c r="O87" s="122">
        <f ca="1">INDEX('AI''19 Stats'!$A$3:$CM$659,MATCH('AI''19 Summary'!$A87,'AI''19 Stats'!$A$3:$A$659,FALSE),27)</f>
        <v>0</v>
      </c>
      <c r="P87" s="123">
        <f ca="1">INDEX('AI''19 Stats'!$A$3:$CM$659,MATCH('AI''19 Summary'!$A87,'AI''19 Stats'!$A$3:$A$659,FALSE),28)</f>
        <v>0.94984931860162136</v>
      </c>
      <c r="Q87" s="123">
        <f ca="1">INDEX('AI''19 Stats'!$A$3:$CM$659,MATCH('AI''19 Summary'!$A87,'AI''19 Stats'!$A$3:$A$659,FALSE),29)</f>
        <v>1.0704258900201418</v>
      </c>
      <c r="R87" s="123">
        <f ca="1">INDEX('AI''19 Stats'!$A$3:$CM$659,MATCH('AI''19 Summary'!$A87,'AI''19 Stats'!$A$3:$A$659,FALSE),30)</f>
        <v>1.8616102435132902</v>
      </c>
      <c r="S87" s="124">
        <f ca="1">INDEX('AI''19 Stats'!$A$3:$CM$659,MATCH('AI''19 Summary'!$A87,'AI''19 Stats'!$A$3:$A$659,FALSE),70)</f>
        <v>82.501895742641381</v>
      </c>
      <c r="T87" s="125">
        <f ca="1">INDEX('AI''19 Stats'!$A$3:$CM$659,MATCH('AI''19 Summary'!$A87,'AI''19 Stats'!$A$3:$A$659,FALSE),72)</f>
        <v>2.795269213643663</v>
      </c>
      <c r="U87" s="125">
        <f ca="1">INDEX('AI''19 Stats'!$A$3:$CM$659,MATCH('AI''19 Summary'!$A87,'AI''19 Stats'!$A$3:$A$659,FALSE),73)</f>
        <v>9.6388593573919407E-2</v>
      </c>
      <c r="V87" s="125">
        <f ca="1">INDEX('AI''19 Stats'!$A$3:$CM$659,MATCH('AI''19 Summary'!$A87,'AI''19 Stats'!$A$3:$A$659,FALSE),91)</f>
        <v>0.70959701137877873</v>
      </c>
      <c r="W87" s="125">
        <f ca="1">INDEX('AI''19 Stats'!$A$3:$CN$659,MATCH('AI''19 Summary'!$A87,'AI''19 Stats'!$A$3:$A$659,FALSE),86)</f>
        <v>4.8096164430528894E-2</v>
      </c>
      <c r="X87" s="150">
        <f ca="1">INDEX('AI''19 Stats'!$A$3:$CN$659,MATCH('AI''19 Summary'!$A87,'AI''19 Stats'!$A$3:$A$659,FALSE),87)</f>
        <v>14.892881948106321</v>
      </c>
      <c r="Y87" s="125">
        <f ca="1">INDEX('AI''19 Stats'!$A$3:$CN$659,MATCH('AI''19 Summary'!$A87,'AI''19 Stats'!$A$3:$A$659,FALSE),89)</f>
        <v>0.66666666666666663</v>
      </c>
      <c r="Z87" s="125">
        <f ca="1">INDEX('AI''19 Stats'!$A$3:$CN$659,MATCH('AI''19 Summary'!$A87,'AI''19 Stats'!$A$3:$A$659,FALSE),90)</f>
        <v>0</v>
      </c>
    </row>
    <row r="88" spans="1:26" x14ac:dyDescent="0.25">
      <c r="A88" s="239" t="s">
        <v>134</v>
      </c>
      <c r="B88" s="122">
        <f ca="1">INDEX('AI''19 Stats'!$A$3:$CM$659,MATCH('AI''19 Summary'!$A88,'AI''19 Stats'!$A$3:$A$659,FALSE),14)</f>
        <v>29</v>
      </c>
      <c r="C88" s="122" t="str">
        <f ca="1">INDEX('AI''19 Stats'!$A$3:$CM$659,MATCH('AI''19 Summary'!$A88,'AI''19 Stats'!$A$3:$A$659,FALSE),15)</f>
        <v>Fighter</v>
      </c>
      <c r="D88" s="122">
        <f ca="1">INDEX('AI''19 Stats'!$A$3:$CM$659,MATCH('AI''19 Summary'!$A88,'AI''19 Stats'!$A$3:$A$659,FALSE),16)</f>
        <v>2</v>
      </c>
      <c r="E88" s="122" t="str">
        <f ca="1">INDEX('AI''19 Stats'!$A$3:$CM$659,MATCH('AI''19 Summary'!$A88,'AI''19 Stats'!$A$3:$A$659,FALSE),17)</f>
        <v>-</v>
      </c>
      <c r="F88" s="122" t="str">
        <f ca="1">INDEX('AI''19 Stats'!$A$3:$CM$659,MATCH('AI''19 Summary'!$A88,'AI''19 Stats'!$A$3:$A$659,FALSE),18)</f>
        <v>-</v>
      </c>
      <c r="G88" s="122">
        <f ca="1">INDEX('AI''19 Stats'!$A$3:$CM$659,MATCH('AI''19 Summary'!$A88,'AI''19 Stats'!$A$3:$A$659,FALSE),19)</f>
        <v>3</v>
      </c>
      <c r="H88" s="122" t="str">
        <f ca="1">INDEX('AI''19 Stats'!$A$3:$CM$659,MATCH('AI''19 Summary'!$A88,'AI''19 Stats'!$A$3:$A$659,FALSE),20)</f>
        <v>1-7</v>
      </c>
      <c r="I88" s="122"/>
      <c r="J88" s="122"/>
      <c r="K88" s="122">
        <f ca="1">INDEX('AI''19 Stats'!$A$3:$CM$659,MATCH('AI''19 Summary'!$A88,'AI''19 Stats'!$A$3:$A$659,FALSE),23)</f>
        <v>2</v>
      </c>
      <c r="L88" s="122">
        <f ca="1">INDEX('AI''19 Stats'!$A$3:$CM$659,MATCH('AI''19 Summary'!$A88,'AI''19 Stats'!$A$3:$A$659,FALSE),24)</f>
        <v>5</v>
      </c>
      <c r="M88" s="122">
        <f ca="1">INDEX('AI''19 Stats'!$A$3:$CM$659,MATCH('AI''19 Summary'!$A88,'AI''19 Stats'!$A$3:$A$659,FALSE),25)</f>
        <v>1</v>
      </c>
      <c r="N88" s="122">
        <f ca="1">INDEX('AI''19 Stats'!$A$3:$CM$659,MATCH('AI''19 Summary'!$A88,'AI''19 Stats'!$A$3:$A$659,FALSE),26)</f>
        <v>5</v>
      </c>
      <c r="O88" s="122" t="str">
        <f>INDEX('AI''19 Stats'!$A$3:$CM$659,MATCH('AI''19 Summary'!$A88,'AI''19 Stats'!$A$3:$A$659,FALSE),27)</f>
        <v>Rocket Boosters</v>
      </c>
      <c r="P88" s="123">
        <f ca="1">INDEX('AI''19 Stats'!$A$3:$CM$659,MATCH('AI''19 Summary'!$A88,'AI''19 Stats'!$A$3:$A$659,FALSE),28)</f>
        <v>0.86132730041343208</v>
      </c>
      <c r="Q88" s="123">
        <f ca="1">INDEX('AI''19 Stats'!$A$3:$CM$659,MATCH('AI''19 Summary'!$A88,'AI''19 Stats'!$A$3:$A$659,FALSE),29)</f>
        <v>0.97066663531543451</v>
      </c>
      <c r="R88" s="123">
        <f ca="1">INDEX('AI''19 Stats'!$A$3:$CM$659,MATCH('AI''19 Summary'!$A88,'AI''19 Stats'!$A$3:$A$659,FALSE),30)</f>
        <v>1.6881158875051037</v>
      </c>
      <c r="S88" s="124">
        <f ca="1">INDEX('AI''19 Stats'!$A$3:$CM$659,MATCH('AI''19 Summary'!$A88,'AI''19 Stats'!$A$3:$A$659,FALSE),70)</f>
        <v>74.503762606263223</v>
      </c>
      <c r="T88" s="125">
        <f ca="1">INDEX('AI''19 Stats'!$A$3:$CM$659,MATCH('AI''19 Summary'!$A88,'AI''19 Stats'!$A$3:$A$659,FALSE),72)</f>
        <v>2.7495339496996696</v>
      </c>
      <c r="U88" s="125">
        <f ca="1">INDEX('AI''19 Stats'!$A$3:$CM$659,MATCH('AI''19 Summary'!$A88,'AI''19 Stats'!$A$3:$A$659,FALSE),73)</f>
        <v>9.4811515506885158E-2</v>
      </c>
      <c r="V88" s="125">
        <f ca="1">INDEX('AI''19 Stats'!$A$3:$CM$659,MATCH('AI''19 Summary'!$A88,'AI''19 Stats'!$A$3:$A$659,FALSE),91)</f>
        <v>0.69798682140105783</v>
      </c>
      <c r="W88" s="125">
        <f ca="1">INDEX('AI''19 Stats'!$A$3:$CN$659,MATCH('AI''19 Summary'!$A88,'AI''19 Stats'!$A$3:$A$659,FALSE),86)</f>
        <v>5.3797899452387422E-2</v>
      </c>
      <c r="X88" s="150">
        <f ca="1">INDEX('AI''19 Stats'!$A$3:$CN$659,MATCH('AI''19 Summary'!$A88,'AI''19 Stats'!$A$3:$A$659,FALSE),87)</f>
        <v>8.4405794375255176</v>
      </c>
      <c r="Y88" s="125">
        <f ca="1">INDEX('AI''19 Stats'!$A$3:$CN$659,MATCH('AI''19 Summary'!$A88,'AI''19 Stats'!$A$3:$A$659,FALSE),89)</f>
        <v>1.5555555555555554</v>
      </c>
      <c r="Z88" s="125">
        <f ca="1">INDEX('AI''19 Stats'!$A$3:$CN$659,MATCH('AI''19 Summary'!$A88,'AI''19 Stats'!$A$3:$A$659,FALSE),90)</f>
        <v>0</v>
      </c>
    </row>
    <row r="89" spans="1:26" x14ac:dyDescent="0.25">
      <c r="A89" s="239" t="s">
        <v>329</v>
      </c>
      <c r="B89" s="122">
        <f ca="1">INDEX('AI''19 Stats'!$A$3:$CM$659,MATCH('AI''19 Summary'!$A89,'AI''19 Stats'!$A$3:$A$659,FALSE),14)</f>
        <v>34</v>
      </c>
      <c r="C89" s="122" t="str">
        <f ca="1">INDEX('AI''19 Stats'!$A$3:$CM$659,MATCH('AI''19 Summary'!$A89,'AI''19 Stats'!$A$3:$A$659,FALSE),15)</f>
        <v>Bomber</v>
      </c>
      <c r="D89" s="122">
        <f ca="1">INDEX('AI''19 Stats'!$A$3:$CM$659,MATCH('AI''19 Summary'!$A89,'AI''19 Stats'!$A$3:$A$659,FALSE),16)</f>
        <v>6</v>
      </c>
      <c r="E89" s="122">
        <f ca="1">INDEX('AI''19 Stats'!$A$3:$CM$659,MATCH('AI''19 Summary'!$A89,'AI''19 Stats'!$A$3:$A$659,FALSE),17)</f>
        <v>2</v>
      </c>
      <c r="F89" s="122">
        <f ca="1">INDEX('AI''19 Stats'!$A$3:$CM$659,MATCH('AI''19 Summary'!$A89,'AI''19 Stats'!$A$3:$A$659,FALSE),18)</f>
        <v>0</v>
      </c>
      <c r="G89" s="122">
        <f ca="1">INDEX('AI''19 Stats'!$A$3:$CM$659,MATCH('AI''19 Summary'!$A89,'AI''19 Stats'!$A$3:$A$659,FALSE),19)</f>
        <v>1</v>
      </c>
      <c r="H89" s="122" t="str">
        <f ca="1">INDEX('AI''19 Stats'!$A$3:$CM$659,MATCH('AI''19 Summary'!$A89,'AI''19 Stats'!$A$3:$A$659,FALSE),20)</f>
        <v>1-3</v>
      </c>
      <c r="I89" s="122"/>
      <c r="J89" s="122"/>
      <c r="K89" s="122">
        <f ca="1">INDEX('AI''19 Stats'!$A$3:$CM$659,MATCH('AI''19 Summary'!$A89,'AI''19 Stats'!$A$3:$A$659,FALSE),23)</f>
        <v>5</v>
      </c>
      <c r="L89" s="122">
        <f ca="1">INDEX('AI''19 Stats'!$A$3:$CM$659,MATCH('AI''19 Summary'!$A89,'AI''19 Stats'!$A$3:$A$659,FALSE),24)</f>
        <v>4</v>
      </c>
      <c r="M89" s="122">
        <f ca="1">INDEX('AI''19 Stats'!$A$3:$CM$659,MATCH('AI''19 Summary'!$A89,'AI''19 Stats'!$A$3:$A$659,FALSE),25)</f>
        <v>2</v>
      </c>
      <c r="N89" s="122">
        <f ca="1">INDEX('AI''19 Stats'!$A$3:$CM$659,MATCH('AI''19 Summary'!$A89,'AI''19 Stats'!$A$3:$A$659,FALSE),26)</f>
        <v>4</v>
      </c>
      <c r="O89" s="122">
        <f ca="1">INDEX('AI''19 Stats'!$A$3:$CM$659,MATCH('AI''19 Summary'!$A89,'AI''19 Stats'!$A$3:$A$659,FALSE),27)</f>
        <v>0</v>
      </c>
      <c r="P89" s="123">
        <f ca="1">INDEX('AI''19 Stats'!$A$3:$CM$659,MATCH('AI''19 Summary'!$A89,'AI''19 Stats'!$A$3:$A$659,FALSE),28)</f>
        <v>0.5386419660981433</v>
      </c>
      <c r="Q89" s="123">
        <f ca="1">INDEX('AI''19 Stats'!$A$3:$CM$659,MATCH('AI''19 Summary'!$A89,'AI''19 Stats'!$A$3:$A$659,FALSE),29)</f>
        <v>0.53875509027381874</v>
      </c>
      <c r="R89" s="123">
        <f ca="1">INDEX('AI''19 Stats'!$A$3:$CM$659,MATCH('AI''19 Summary'!$A89,'AI''19 Stats'!$A$3:$A$659,FALSE),30)</f>
        <v>2.8108961231677503</v>
      </c>
      <c r="S89" s="124">
        <f ca="1">INDEX('AI''19 Stats'!$A$3:$CM$659,MATCH('AI''19 Summary'!$A89,'AI''19 Stats'!$A$3:$A$659,FALSE),70)</f>
        <v>75.917393889924895</v>
      </c>
      <c r="T89" s="125">
        <f ca="1">INDEX('AI''19 Stats'!$A$3:$CM$659,MATCH('AI''19 Summary'!$A89,'AI''19 Stats'!$A$3:$A$659,FALSE),72)</f>
        <v>3.1596600960190417</v>
      </c>
      <c r="U89" s="125">
        <f ca="1">INDEX('AI''19 Stats'!$A$3:$CM$659,MATCH('AI''19 Summary'!$A89,'AI''19 Stats'!$A$3:$A$659,FALSE),73)</f>
        <v>9.2931179294677702E-2</v>
      </c>
      <c r="V89" s="125">
        <f ca="1">INDEX('AI''19 Stats'!$A$3:$CM$659,MATCH('AI''19 Summary'!$A89,'AI''19 Stats'!$A$3:$A$659,FALSE),91)</f>
        <v>0.68414409471424864</v>
      </c>
      <c r="W89" s="125">
        <f ca="1">INDEX('AI''19 Stats'!$A$3:$CN$659,MATCH('AI''19 Summary'!$A89,'AI''19 Stats'!$A$3:$A$659,FALSE),86)</f>
        <v>8.5329033835385495E-2</v>
      </c>
      <c r="X89" s="150">
        <f ca="1">INDEX('AI''19 Stats'!$A$3:$CN$659,MATCH('AI''19 Summary'!$A89,'AI''19 Stats'!$A$3:$A$659,FALSE),87)</f>
        <v>11.243584492671001</v>
      </c>
      <c r="Y89" s="125">
        <f ca="1">INDEX('AI''19 Stats'!$A$3:$CN$659,MATCH('AI''19 Summary'!$A89,'AI''19 Stats'!$A$3:$A$659,FALSE),89)</f>
        <v>5.666666666666667</v>
      </c>
      <c r="Z89" s="125">
        <f ca="1">INDEX('AI''19 Stats'!$A$3:$CN$659,MATCH('AI''19 Summary'!$A89,'AI''19 Stats'!$A$3:$A$659,FALSE),90)</f>
        <v>2.3333333333333335</v>
      </c>
    </row>
    <row r="90" spans="1:26" x14ac:dyDescent="0.25">
      <c r="A90" s="239" t="s">
        <v>268</v>
      </c>
      <c r="B90" s="122">
        <f ca="1">INDEX('AI''19 Stats'!$A$3:$CM$659,MATCH('AI''19 Summary'!$A90,'AI''19 Stats'!$A$3:$A$659,FALSE),14)</f>
        <v>24</v>
      </c>
      <c r="C90" s="122" t="str">
        <f ca="1">INDEX('AI''19 Stats'!$A$3:$CM$659,MATCH('AI''19 Summary'!$A90,'AI''19 Stats'!$A$3:$A$659,FALSE),15)</f>
        <v>Fighter</v>
      </c>
      <c r="D90" s="122">
        <f ca="1">INDEX('AI''19 Stats'!$A$3:$CM$659,MATCH('AI''19 Summary'!$A90,'AI''19 Stats'!$A$3:$A$659,FALSE),16)</f>
        <v>2</v>
      </c>
      <c r="E90" s="122" t="str">
        <f ca="1">INDEX('AI''19 Stats'!$A$3:$CM$659,MATCH('AI''19 Summary'!$A90,'AI''19 Stats'!$A$3:$A$659,FALSE),17)</f>
        <v>-</v>
      </c>
      <c r="F90" s="122" t="str">
        <f ca="1">INDEX('AI''19 Stats'!$A$3:$CM$659,MATCH('AI''19 Summary'!$A90,'AI''19 Stats'!$A$3:$A$659,FALSE),18)</f>
        <v>-</v>
      </c>
      <c r="G90" s="122">
        <f ca="1">INDEX('AI''19 Stats'!$A$3:$CM$659,MATCH('AI''19 Summary'!$A90,'AI''19 Stats'!$A$3:$A$659,FALSE),19)</f>
        <v>2</v>
      </c>
      <c r="H90" s="122" t="str">
        <f ca="1">INDEX('AI''19 Stats'!$A$3:$CM$659,MATCH('AI''19 Summary'!$A90,'AI''19 Stats'!$A$3:$A$659,FALSE),20)</f>
        <v>1-8</v>
      </c>
      <c r="I90" s="122"/>
      <c r="J90" s="122"/>
      <c r="K90" s="122">
        <f ca="1">INDEX('AI''19 Stats'!$A$3:$CM$659,MATCH('AI''19 Summary'!$A90,'AI''19 Stats'!$A$3:$A$659,FALSE),23)</f>
        <v>3</v>
      </c>
      <c r="L90" s="122">
        <f ca="1">INDEX('AI''19 Stats'!$A$3:$CM$659,MATCH('AI''19 Summary'!$A90,'AI''19 Stats'!$A$3:$A$659,FALSE),24)</f>
        <v>6</v>
      </c>
      <c r="M90" s="122">
        <f ca="1">INDEX('AI''19 Stats'!$A$3:$CM$659,MATCH('AI''19 Summary'!$A90,'AI''19 Stats'!$A$3:$A$659,FALSE),25)</f>
        <v>-1</v>
      </c>
      <c r="N90" s="122">
        <f ca="1">INDEX('AI''19 Stats'!$A$3:$CM$659,MATCH('AI''19 Summary'!$A90,'AI''19 Stats'!$A$3:$A$659,FALSE),26)</f>
        <v>5</v>
      </c>
      <c r="O90" s="122">
        <f ca="1">INDEX('AI''19 Stats'!$A$3:$CM$659,MATCH('AI''19 Summary'!$A90,'AI''19 Stats'!$A$3:$A$659,FALSE),27)</f>
        <v>0</v>
      </c>
      <c r="P90" s="123">
        <f ca="1">INDEX('AI''19 Stats'!$A$3:$CM$659,MATCH('AI''19 Summary'!$A90,'AI''19 Stats'!$A$3:$A$659,FALSE),28)</f>
        <v>0.88572244615117823</v>
      </c>
      <c r="Q90" s="123">
        <f ca="1">INDEX('AI''19 Stats'!$A$3:$CM$659,MATCH('AI''19 Summary'!$A90,'AI''19 Stats'!$A$3:$A$659,FALSE),29)</f>
        <v>1.1503754557852444</v>
      </c>
      <c r="R90" s="123">
        <f ca="1">INDEX('AI''19 Stats'!$A$3:$CM$659,MATCH('AI''19 Summary'!$A90,'AI''19 Stats'!$A$3:$A$659,FALSE),30)</f>
        <v>2.0006529665830337</v>
      </c>
      <c r="S90" s="124">
        <f ca="1">INDEX('AI''19 Stats'!$A$3:$CM$659,MATCH('AI''19 Summary'!$A90,'AI''19 Stats'!$A$3:$A$659,FALSE),70)</f>
        <v>75.59406151623952</v>
      </c>
      <c r="T90" s="125">
        <f ca="1">INDEX('AI''19 Stats'!$A$3:$CM$659,MATCH('AI''19 Summary'!$A90,'AI''19 Stats'!$A$3:$A$659,FALSE),72)</f>
        <v>2.2199998946595652</v>
      </c>
      <c r="U90" s="125">
        <f ca="1">INDEX('AI''19 Stats'!$A$3:$CM$659,MATCH('AI''19 Summary'!$A90,'AI''19 Stats'!$A$3:$A$659,FALSE),73)</f>
        <v>9.2499995610815219E-2</v>
      </c>
      <c r="V90" s="125">
        <f ca="1">INDEX('AI''19 Stats'!$A$3:$CM$659,MATCH('AI''19 Summary'!$A90,'AI''19 Stats'!$A$3:$A$659,FALSE),91)</f>
        <v>0.68096979117812051</v>
      </c>
      <c r="W90" s="125">
        <f ca="1">INDEX('AI''19 Stats'!$A$3:$CN$659,MATCH('AI''19 Summary'!$A90,'AI''19 Stats'!$A$3:$A$659,FALSE),86)</f>
        <v>6.7747432268218902E-2</v>
      </c>
      <c r="X90" s="150">
        <f ca="1">INDEX('AI''19 Stats'!$A$3:$CN$659,MATCH('AI''19 Summary'!$A90,'AI''19 Stats'!$A$3:$A$659,FALSE),87)</f>
        <v>12.003917799498202</v>
      </c>
      <c r="Y90" s="125">
        <f ca="1">INDEX('AI''19 Stats'!$A$3:$CN$659,MATCH('AI''19 Summary'!$A90,'AI''19 Stats'!$A$3:$A$659,FALSE),89)</f>
        <v>2.333333333333333</v>
      </c>
      <c r="Z90" s="125">
        <f ca="1">INDEX('AI''19 Stats'!$A$3:$CN$659,MATCH('AI''19 Summary'!$A90,'AI''19 Stats'!$A$3:$A$659,FALSE),90)</f>
        <v>0</v>
      </c>
    </row>
    <row r="91" spans="1:26" x14ac:dyDescent="0.25">
      <c r="A91" s="239" t="s">
        <v>330</v>
      </c>
      <c r="B91" s="122">
        <f ca="1">INDEX('AI''19 Stats'!$A$3:$CM$659,MATCH('AI''19 Summary'!$A91,'AI''19 Stats'!$A$3:$A$659,FALSE),14)</f>
        <v>36</v>
      </c>
      <c r="C91" s="122" t="str">
        <f ca="1">INDEX('AI''19 Stats'!$A$3:$CM$659,MATCH('AI''19 Summary'!$A91,'AI''19 Stats'!$A$3:$A$659,FALSE),15)</f>
        <v>Bomber</v>
      </c>
      <c r="D91" s="122">
        <f ca="1">INDEX('AI''19 Stats'!$A$3:$CM$659,MATCH('AI''19 Summary'!$A91,'AI''19 Stats'!$A$3:$A$659,FALSE),16)</f>
        <v>6</v>
      </c>
      <c r="E91" s="122">
        <f ca="1">INDEX('AI''19 Stats'!$A$3:$CM$659,MATCH('AI''19 Summary'!$A91,'AI''19 Stats'!$A$3:$A$659,FALSE),17)</f>
        <v>2</v>
      </c>
      <c r="F91" s="122">
        <f ca="1">INDEX('AI''19 Stats'!$A$3:$CM$659,MATCH('AI''19 Summary'!$A91,'AI''19 Stats'!$A$3:$A$659,FALSE),18)</f>
        <v>0</v>
      </c>
      <c r="G91" s="122">
        <f ca="1">INDEX('AI''19 Stats'!$A$3:$CM$659,MATCH('AI''19 Summary'!$A91,'AI''19 Stats'!$A$3:$A$659,FALSE),19)</f>
        <v>1</v>
      </c>
      <c r="H91" s="122" t="str">
        <f ca="1">INDEX('AI''19 Stats'!$A$3:$CM$659,MATCH('AI''19 Summary'!$A91,'AI''19 Stats'!$A$3:$A$659,FALSE),20)</f>
        <v>1-3</v>
      </c>
      <c r="I91" s="122"/>
      <c r="J91" s="122"/>
      <c r="K91" s="122">
        <f ca="1">INDEX('AI''19 Stats'!$A$3:$CM$659,MATCH('AI''19 Summary'!$A91,'AI''19 Stats'!$A$3:$A$659,FALSE),23)</f>
        <v>5</v>
      </c>
      <c r="L91" s="122">
        <f>INDEX('AI''19 Stats'!$A$3:$CM$659,MATCH('AI''19 Summary'!$A91,'AI''19 Stats'!$A$3:$A$659,FALSE),24)</f>
        <v>5</v>
      </c>
      <c r="M91" s="122">
        <f ca="1">INDEX('AI''19 Stats'!$A$3:$CM$659,MATCH('AI''19 Summary'!$A91,'AI''19 Stats'!$A$3:$A$659,FALSE),25)</f>
        <v>2</v>
      </c>
      <c r="N91" s="122">
        <f ca="1">INDEX('AI''19 Stats'!$A$3:$CM$659,MATCH('AI''19 Summary'!$A91,'AI''19 Stats'!$A$3:$A$659,FALSE),26)</f>
        <v>4</v>
      </c>
      <c r="O91" s="122">
        <f ca="1">INDEX('AI''19 Stats'!$A$3:$CM$659,MATCH('AI''19 Summary'!$A91,'AI''19 Stats'!$A$3:$A$659,FALSE),27)</f>
        <v>0</v>
      </c>
      <c r="P91" s="123">
        <f ca="1">INDEX('AI''19 Stats'!$A$3:$CM$659,MATCH('AI''19 Summary'!$A91,'AI''19 Stats'!$A$3:$A$659,FALSE),28)</f>
        <v>0.57718484016995586</v>
      </c>
      <c r="Q91" s="123">
        <f ca="1">INDEX('AI''19 Stats'!$A$3:$CM$659,MATCH('AI''19 Summary'!$A91,'AI''19 Stats'!$A$3:$A$659,FALSE),29)</f>
        <v>0.5530806031640817</v>
      </c>
      <c r="R91" s="123">
        <f ca="1">INDEX('AI''19 Stats'!$A$3:$CM$659,MATCH('AI''19 Summary'!$A91,'AI''19 Stats'!$A$3:$A$659,FALSE),30)</f>
        <v>2.8856379295517307</v>
      </c>
      <c r="S91" s="124">
        <f ca="1">INDEX('AI''19 Stats'!$A$3:$CM$659,MATCH('AI''19 Summary'!$A91,'AI''19 Stats'!$A$3:$A$659,FALSE),70)</f>
        <v>76.629021427685743</v>
      </c>
      <c r="T91" s="125">
        <f ca="1">INDEX('AI''19 Stats'!$A$3:$CM$659,MATCH('AI''19 Summary'!$A91,'AI''19 Stats'!$A$3:$A$659,FALSE),72)</f>
        <v>3.3120998630679774</v>
      </c>
      <c r="U91" s="125">
        <f ca="1">INDEX('AI''19 Stats'!$A$3:$CM$659,MATCH('AI''19 Summary'!$A91,'AI''19 Stats'!$A$3:$A$659,FALSE),73)</f>
        <v>9.2002773974110483E-2</v>
      </c>
      <c r="V91" s="125">
        <f ca="1">INDEX('AI''19 Stats'!$A$3:$CM$659,MATCH('AI''19 Summary'!$A91,'AI''19 Stats'!$A$3:$A$659,FALSE),91)</f>
        <v>0.67730932706803915</v>
      </c>
      <c r="W91" s="125">
        <f ca="1">INDEX('AI''19 Stats'!$A$3:$CN$659,MATCH('AI''19 Summary'!$A91,'AI''19 Stats'!$A$3:$A$659,FALSE),86)</f>
        <v>8.49803737979139E-2</v>
      </c>
      <c r="X91" s="150">
        <f ca="1">INDEX('AI''19 Stats'!$A$3:$CN$659,MATCH('AI''19 Summary'!$A91,'AI''19 Stats'!$A$3:$A$659,FALSE),87)</f>
        <v>14.428189647758654</v>
      </c>
      <c r="Y91" s="125">
        <f ca="1">INDEX('AI''19 Stats'!$A$3:$CN$659,MATCH('AI''19 Summary'!$A91,'AI''19 Stats'!$A$3:$A$659,FALSE),89)</f>
        <v>5.666666666666667</v>
      </c>
      <c r="Z91" s="125">
        <f ca="1">INDEX('AI''19 Stats'!$A$3:$CN$659,MATCH('AI''19 Summary'!$A91,'AI''19 Stats'!$A$3:$A$659,FALSE),90)</f>
        <v>2.3333333333333335</v>
      </c>
    </row>
    <row r="92" spans="1:26" x14ac:dyDescent="0.25">
      <c r="A92" s="239" t="s">
        <v>339</v>
      </c>
      <c r="B92" s="122">
        <f ca="1">INDEX('AI''19 Stats'!$A$3:$CM$659,MATCH('AI''19 Summary'!$A92,'AI''19 Stats'!$A$3:$A$659,FALSE),14)</f>
        <v>55</v>
      </c>
      <c r="C92" s="122" t="str">
        <f ca="1">INDEX('AI''19 Stats'!$A$3:$CM$659,MATCH('AI''19 Summary'!$A92,'AI''19 Stats'!$A$3:$A$659,FALSE),15)</f>
        <v>Bomber</v>
      </c>
      <c r="D92" s="122">
        <f ca="1">INDEX('AI''19 Stats'!$A$3:$CM$659,MATCH('AI''19 Summary'!$A92,'AI''19 Stats'!$A$3:$A$659,FALSE),16)</f>
        <v>10</v>
      </c>
      <c r="E92" s="122">
        <f ca="1">INDEX('AI''19 Stats'!$A$3:$CM$659,MATCH('AI''19 Summary'!$A92,'AI''19 Stats'!$A$3:$A$659,FALSE),17)</f>
        <v>3</v>
      </c>
      <c r="F92" s="122">
        <f ca="1">INDEX('AI''19 Stats'!$A$3:$CM$659,MATCH('AI''19 Summary'!$A92,'AI''19 Stats'!$A$3:$A$659,FALSE),18)</f>
        <v>0</v>
      </c>
      <c r="G92" s="122">
        <f ca="1">INDEX('AI''19 Stats'!$A$3:$CM$659,MATCH('AI''19 Summary'!$A92,'AI''19 Stats'!$A$3:$A$659,FALSE),19)</f>
        <v>1</v>
      </c>
      <c r="H92" s="122" t="str">
        <f ca="1">INDEX('AI''19 Stats'!$A$3:$CM$659,MATCH('AI''19 Summary'!$A92,'AI''19 Stats'!$A$3:$A$659,FALSE),20)</f>
        <v>1-2</v>
      </c>
      <c r="I92" s="122"/>
      <c r="J92" s="122"/>
      <c r="K92" s="122">
        <f ca="1">INDEX('AI''19 Stats'!$A$3:$CM$659,MATCH('AI''19 Summary'!$A92,'AI''19 Stats'!$A$3:$A$659,FALSE),23)</f>
        <v>5</v>
      </c>
      <c r="L92" s="122">
        <f ca="1">INDEX('AI''19 Stats'!$A$3:$CM$659,MATCH('AI''19 Summary'!$A92,'AI''19 Stats'!$A$3:$A$659,FALSE),24)</f>
        <v>5</v>
      </c>
      <c r="M92" s="122">
        <f ca="1">INDEX('AI''19 Stats'!$A$3:$CM$659,MATCH('AI''19 Summary'!$A92,'AI''19 Stats'!$A$3:$A$659,FALSE),25)</f>
        <v>2</v>
      </c>
      <c r="N92" s="122">
        <f ca="1">INDEX('AI''19 Stats'!$A$3:$CM$659,MATCH('AI''19 Summary'!$A92,'AI''19 Stats'!$A$3:$A$659,FALSE),26)</f>
        <v>5</v>
      </c>
      <c r="O92" s="122">
        <f ca="1">INDEX('AI''19 Stats'!$A$3:$CM$659,MATCH('AI''19 Summary'!$A92,'AI''19 Stats'!$A$3:$A$659,FALSE),27)</f>
        <v>0</v>
      </c>
      <c r="P92" s="123">
        <f ca="1">INDEX('AI''19 Stats'!$A$3:$CM$659,MATCH('AI''19 Summary'!$A92,'AI''19 Stats'!$A$3:$A$659,FALSE),28)</f>
        <v>0.54312679225413962</v>
      </c>
      <c r="Q92" s="123">
        <f ca="1">INDEX('AI''19 Stats'!$A$3:$CM$659,MATCH('AI''19 Summary'!$A92,'AI''19 Stats'!$A$3:$A$659,FALSE),29)</f>
        <v>0.3787299036614713</v>
      </c>
      <c r="R92" s="123">
        <f ca="1">INDEX('AI''19 Stats'!$A$3:$CM$659,MATCH('AI''19 Summary'!$A92,'AI''19 Stats'!$A$3:$A$659,FALSE),30)</f>
        <v>3.2933035100997512</v>
      </c>
      <c r="S92" s="124">
        <f ca="1">INDEX('AI''19 Stats'!$A$3:$CM$659,MATCH('AI''19 Summary'!$A92,'AI''19 Stats'!$A$3:$A$659,FALSE),70)</f>
        <v>75.456963000039266</v>
      </c>
      <c r="T92" s="125">
        <f ca="1">INDEX('AI''19 Stats'!$A$3:$CM$659,MATCH('AI''19 Summary'!$A92,'AI''19 Stats'!$A$3:$A$659,FALSE),72)</f>
        <v>5.0254944373260741</v>
      </c>
      <c r="U92" s="125">
        <f ca="1">INDEX('AI''19 Stats'!$A$3:$CM$659,MATCH('AI''19 Summary'!$A92,'AI''19 Stats'!$A$3:$A$659,FALSE),73)</f>
        <v>9.1372626133201351E-2</v>
      </c>
      <c r="V92" s="125">
        <f ca="1">INDEX('AI''19 Stats'!$A$3:$CM$659,MATCH('AI''19 Summary'!$A92,'AI''19 Stats'!$A$3:$A$659,FALSE),91)</f>
        <v>0.67267028205185686</v>
      </c>
      <c r="W92" s="125">
        <f ca="1">INDEX('AI''19 Stats'!$A$3:$CN$659,MATCH('AI''19 Summary'!$A92,'AI''19 Stats'!$A$3:$A$659,FALSE),86)</f>
        <v>8.3041450494168084E-2</v>
      </c>
      <c r="X92" s="150">
        <f ca="1">INDEX('AI''19 Stats'!$A$3:$CN$659,MATCH('AI''19 Summary'!$A92,'AI''19 Stats'!$A$3:$A$659,FALSE),87)</f>
        <v>16.466517550498757</v>
      </c>
      <c r="Y92" s="125">
        <f ca="1">INDEX('AI''19 Stats'!$A$3:$CN$659,MATCH('AI''19 Summary'!$A92,'AI''19 Stats'!$A$3:$A$659,FALSE),89)</f>
        <v>8</v>
      </c>
      <c r="Z92" s="125">
        <f ca="1">INDEX('AI''19 Stats'!$A$3:$CN$659,MATCH('AI''19 Summary'!$A92,'AI''19 Stats'!$A$3:$A$659,FALSE),90)</f>
        <v>6.666666666666667</v>
      </c>
    </row>
    <row r="93" spans="1:26" x14ac:dyDescent="0.25">
      <c r="A93" s="239" t="s">
        <v>130</v>
      </c>
      <c r="B93" s="122">
        <f ca="1">INDEX('AI''19 Stats'!$A$3:$CM$659,MATCH('AI''19 Summary'!$A93,'AI''19 Stats'!$A$3:$A$659,FALSE),14)</f>
        <v>28</v>
      </c>
      <c r="C93" s="122" t="str">
        <f ca="1">INDEX('AI''19 Stats'!$A$3:$CM$659,MATCH('AI''19 Summary'!$A93,'AI''19 Stats'!$A$3:$A$659,FALSE),15)</f>
        <v>Fighter</v>
      </c>
      <c r="D93" s="122">
        <f ca="1">INDEX('AI''19 Stats'!$A$3:$CM$659,MATCH('AI''19 Summary'!$A93,'AI''19 Stats'!$A$3:$A$659,FALSE),16)</f>
        <v>2</v>
      </c>
      <c r="E93" s="122" t="str">
        <f ca="1">INDEX('AI''19 Stats'!$A$3:$CM$659,MATCH('AI''19 Summary'!$A93,'AI''19 Stats'!$A$3:$A$659,FALSE),17)</f>
        <v>-</v>
      </c>
      <c r="F93" s="122" t="str">
        <f ca="1">INDEX('AI''19 Stats'!$A$3:$CM$659,MATCH('AI''19 Summary'!$A93,'AI''19 Stats'!$A$3:$A$659,FALSE),18)</f>
        <v>-</v>
      </c>
      <c r="G93" s="122">
        <f ca="1">INDEX('AI''19 Stats'!$A$3:$CM$659,MATCH('AI''19 Summary'!$A93,'AI''19 Stats'!$A$3:$A$659,FALSE),19)</f>
        <v>2</v>
      </c>
      <c r="H93" s="122" t="str">
        <f ca="1">INDEX('AI''19 Stats'!$A$3:$CM$659,MATCH('AI''19 Summary'!$A93,'AI''19 Stats'!$A$3:$A$659,FALSE),20)</f>
        <v>1-7</v>
      </c>
      <c r="I93" s="122"/>
      <c r="J93" s="122"/>
      <c r="K93" s="122">
        <f ca="1">INDEX('AI''19 Stats'!$A$3:$CM$659,MATCH('AI''19 Summary'!$A93,'AI''19 Stats'!$A$3:$A$659,FALSE),23)</f>
        <v>2</v>
      </c>
      <c r="L93" s="122">
        <f ca="1">INDEX('AI''19 Stats'!$A$3:$CM$659,MATCH('AI''19 Summary'!$A93,'AI''19 Stats'!$A$3:$A$659,FALSE),24)</f>
        <v>5</v>
      </c>
      <c r="M93" s="122">
        <f ca="1">INDEX('AI''19 Stats'!$A$3:$CM$659,MATCH('AI''19 Summary'!$A93,'AI''19 Stats'!$A$3:$A$659,FALSE),25)</f>
        <v>1</v>
      </c>
      <c r="N93" s="122">
        <f ca="1">INDEX('AI''19 Stats'!$A$3:$CM$659,MATCH('AI''19 Summary'!$A93,'AI''19 Stats'!$A$3:$A$659,FALSE),26)</f>
        <v>5</v>
      </c>
      <c r="O93" s="122" t="str">
        <f ca="1">INDEX('AI''19 Stats'!$A$3:$CM$659,MATCH('AI''19 Summary'!$A93,'AI''19 Stats'!$A$3:$A$659,FALSE),27)</f>
        <v>Rocket Boosters</v>
      </c>
      <c r="P93" s="123">
        <f ca="1">INDEX('AI''19 Stats'!$A$3:$CM$659,MATCH('AI''19 Summary'!$A93,'AI''19 Stats'!$A$3:$A$659,FALSE),28)</f>
        <v>0.80232854262492292</v>
      </c>
      <c r="Q93" s="123">
        <f ca="1">INDEX('AI''19 Stats'!$A$3:$CM$659,MATCH('AI''19 Summary'!$A93,'AI''19 Stats'!$A$3:$A$659,FALSE),29)</f>
        <v>0.92829092858852447</v>
      </c>
      <c r="R93" s="123">
        <f ca="1">INDEX('AI''19 Stats'!$A$3:$CM$659,MATCH('AI''19 Summary'!$A93,'AI''19 Stats'!$A$3:$A$659,FALSE),30)</f>
        <v>1.6144190062409121</v>
      </c>
      <c r="S93" s="124">
        <f ca="1">INDEX('AI''19 Stats'!$A$3:$CM$659,MATCH('AI''19 Summary'!$A93,'AI''19 Stats'!$A$3:$A$659,FALSE),70)</f>
        <v>75.29457117206853</v>
      </c>
      <c r="T93" s="125">
        <f ca="1">INDEX('AI''19 Stats'!$A$3:$CM$659,MATCH('AI''19 Summary'!$A93,'AI''19 Stats'!$A$3:$A$659,FALSE),72)</f>
        <v>2.5126324027910969</v>
      </c>
      <c r="U93" s="125">
        <f ca="1">INDEX('AI''19 Stats'!$A$3:$CM$659,MATCH('AI''19 Summary'!$A93,'AI''19 Stats'!$A$3:$A$659,FALSE),73)</f>
        <v>8.9736871528253465E-2</v>
      </c>
      <c r="V93" s="125">
        <f ca="1">INDEX('AI''19 Stats'!$A$3:$CM$659,MATCH('AI''19 Summary'!$A93,'AI''19 Stats'!$A$3:$A$659,FALSE),91)</f>
        <v>0.66062812502909729</v>
      </c>
      <c r="W93" s="125">
        <f ca="1">INDEX('AI''19 Stats'!$A$3:$CN$659,MATCH('AI''19 Summary'!$A93,'AI''19 Stats'!$A$3:$A$659,FALSE),86)</f>
        <v>5.6447992959757561E-2</v>
      </c>
      <c r="X93" s="150">
        <f ca="1">INDEX('AI''19 Stats'!$A$3:$CN$659,MATCH('AI''19 Summary'!$A93,'AI''19 Stats'!$A$3:$A$659,FALSE),87)</f>
        <v>8.0720950312045598</v>
      </c>
      <c r="Y93" s="125">
        <f ca="1">INDEX('AI''19 Stats'!$A$3:$CN$659,MATCH('AI''19 Summary'!$A93,'AI''19 Stats'!$A$3:$A$659,FALSE),89)</f>
        <v>1.5555555555555554</v>
      </c>
      <c r="Z93" s="125">
        <f ca="1">INDEX('AI''19 Stats'!$A$3:$CN$659,MATCH('AI''19 Summary'!$A93,'AI''19 Stats'!$A$3:$A$659,FALSE),90)</f>
        <v>0</v>
      </c>
    </row>
    <row r="94" spans="1:26" x14ac:dyDescent="0.25">
      <c r="A94" s="239" t="s">
        <v>128</v>
      </c>
      <c r="B94" s="122">
        <f ca="1">INDEX('AI''19 Stats'!$A$3:$CM$659,MATCH('AI''19 Summary'!$A94,'AI''19 Stats'!$A$3:$A$659,FALSE),14)</f>
        <v>33</v>
      </c>
      <c r="C94" s="122" t="str">
        <f ca="1">INDEX('AI''19 Stats'!$A$3:$CM$659,MATCH('AI''19 Summary'!$A94,'AI''19 Stats'!$A$3:$A$659,FALSE),15)</f>
        <v>Fighter</v>
      </c>
      <c r="D94" s="122">
        <f ca="1">INDEX('AI''19 Stats'!$A$3:$CM$659,MATCH('AI''19 Summary'!$A94,'AI''19 Stats'!$A$3:$A$659,FALSE),16)</f>
        <v>2</v>
      </c>
      <c r="E94" s="122" t="str">
        <f ca="1">INDEX('AI''19 Stats'!$A$3:$CM$659,MATCH('AI''19 Summary'!$A94,'AI''19 Stats'!$A$3:$A$659,FALSE),17)</f>
        <v>-</v>
      </c>
      <c r="F94" s="122" t="str">
        <f ca="1">INDEX('AI''19 Stats'!$A$3:$CM$659,MATCH('AI''19 Summary'!$A94,'AI''19 Stats'!$A$3:$A$659,FALSE),18)</f>
        <v>-</v>
      </c>
      <c r="G94" s="122">
        <f ca="1">INDEX('AI''19 Stats'!$A$3:$CM$659,MATCH('AI''19 Summary'!$A94,'AI''19 Stats'!$A$3:$A$659,FALSE),19)</f>
        <v>3</v>
      </c>
      <c r="H94" s="122" t="str">
        <f ca="1">INDEX('AI''19 Stats'!$A$3:$CM$659,MATCH('AI''19 Summary'!$A94,'AI''19 Stats'!$A$3:$A$659,FALSE),20)</f>
        <v>1-7</v>
      </c>
      <c r="I94" s="122"/>
      <c r="J94" s="122"/>
      <c r="K94" s="122">
        <f ca="1">INDEX('AI''19 Stats'!$A$3:$CM$659,MATCH('AI''19 Summary'!$A94,'AI''19 Stats'!$A$3:$A$659,FALSE),23)</f>
        <v>2</v>
      </c>
      <c r="L94" s="122">
        <f ca="1">INDEX('AI''19 Stats'!$A$3:$CM$659,MATCH('AI''19 Summary'!$A94,'AI''19 Stats'!$A$3:$A$659,FALSE),24)</f>
        <v>7</v>
      </c>
      <c r="M94" s="122">
        <f ca="1">INDEX('AI''19 Stats'!$A$3:$CM$659,MATCH('AI''19 Summary'!$A94,'AI''19 Stats'!$A$3:$A$659,FALSE),25)</f>
        <v>1</v>
      </c>
      <c r="N94" s="122">
        <f ca="1">INDEX('AI''19 Stats'!$A$3:$CM$659,MATCH('AI''19 Summary'!$A94,'AI''19 Stats'!$A$3:$A$659,FALSE),26)</f>
        <v>5</v>
      </c>
      <c r="O94" s="122" t="str">
        <f>INDEX('AI''19 Stats'!$A$3:$CM$659,MATCH('AI''19 Summary'!$A94,'AI''19 Stats'!$A$3:$A$659,FALSE),27)</f>
        <v>Rocket Boosters</v>
      </c>
      <c r="P94" s="123">
        <f ca="1">INDEX('AI''19 Stats'!$A$3:$CM$659,MATCH('AI''19 Summary'!$A94,'AI''19 Stats'!$A$3:$A$659,FALSE),28)</f>
        <v>0.94482945198530943</v>
      </c>
      <c r="Q94" s="123">
        <f ca="1">INDEX('AI''19 Stats'!$A$3:$CM$659,MATCH('AI''19 Summary'!$A94,'AI''19 Stats'!$A$3:$A$659,FALSE),29)</f>
        <v>0.96642544335664449</v>
      </c>
      <c r="R94" s="123">
        <f ca="1">INDEX('AI''19 Stats'!$A$3:$CM$659,MATCH('AI''19 Summary'!$A94,'AI''19 Stats'!$A$3:$A$659,FALSE),30)</f>
        <v>1.6807399014898163</v>
      </c>
      <c r="S94" s="124">
        <f ca="1">INDEX('AI''19 Stats'!$A$3:$CM$659,MATCH('AI''19 Summary'!$A94,'AI''19 Stats'!$A$3:$A$659,FALSE),70)</f>
        <v>79.458407819078019</v>
      </c>
      <c r="T94" s="125">
        <f ca="1">INDEX('AI''19 Stats'!$A$3:$CM$659,MATCH('AI''19 Summary'!$A94,'AI''19 Stats'!$A$3:$A$659,FALSE),72)</f>
        <v>2.9467261967698875</v>
      </c>
      <c r="U94" s="125">
        <f ca="1">INDEX('AI''19 Stats'!$A$3:$CM$659,MATCH('AI''19 Summary'!$A94,'AI''19 Stats'!$A$3:$A$659,FALSE),73)</f>
        <v>8.9294733235451132E-2</v>
      </c>
      <c r="V94" s="125">
        <f ca="1">INDEX('AI''19 Stats'!$A$3:$CM$659,MATCH('AI''19 Summary'!$A94,'AI''19 Stats'!$A$3:$A$659,FALSE),91)</f>
        <v>0.65737317545928076</v>
      </c>
      <c r="W94" s="125">
        <f ca="1">INDEX('AI''19 Stats'!$A$3:$CN$659,MATCH('AI''19 Summary'!$A94,'AI''19 Stats'!$A$3:$A$659,FALSE),86)</f>
        <v>5.1381194135412186E-2</v>
      </c>
      <c r="X94" s="150">
        <f ca="1">INDEX('AI''19 Stats'!$A$3:$CN$659,MATCH('AI''19 Summary'!$A94,'AI''19 Stats'!$A$3:$A$659,FALSE),87)</f>
        <v>11.765179310428714</v>
      </c>
      <c r="Y94" s="125">
        <f ca="1">INDEX('AI''19 Stats'!$A$3:$CN$659,MATCH('AI''19 Summary'!$A94,'AI''19 Stats'!$A$3:$A$659,FALSE),89)</f>
        <v>1.5555555555555554</v>
      </c>
      <c r="Z94" s="125">
        <f ca="1">INDEX('AI''19 Stats'!$A$3:$CN$659,MATCH('AI''19 Summary'!$A94,'AI''19 Stats'!$A$3:$A$659,FALSE),90)</f>
        <v>0</v>
      </c>
    </row>
    <row r="95" spans="1:26" x14ac:dyDescent="0.25">
      <c r="A95" s="239" t="s">
        <v>331</v>
      </c>
      <c r="B95" s="122">
        <f ca="1">INDEX('AI''19 Stats'!$A$3:$CM$659,MATCH('AI''19 Summary'!$A95,'AI''19 Stats'!$A$3:$A$659,FALSE),14)</f>
        <v>35</v>
      </c>
      <c r="C95" s="122" t="str">
        <f ca="1">INDEX('AI''19 Stats'!$A$3:$CM$659,MATCH('AI''19 Summary'!$A95,'AI''19 Stats'!$A$3:$A$659,FALSE),15)</f>
        <v>Bomber</v>
      </c>
      <c r="D95" s="122">
        <f ca="1">INDEX('AI''19 Stats'!$A$3:$CM$659,MATCH('AI''19 Summary'!$A95,'AI''19 Stats'!$A$3:$A$659,FALSE),16)</f>
        <v>6</v>
      </c>
      <c r="E95" s="122">
        <f ca="1">INDEX('AI''19 Stats'!$A$3:$CM$659,MATCH('AI''19 Summary'!$A95,'AI''19 Stats'!$A$3:$A$659,FALSE),17)</f>
        <v>2</v>
      </c>
      <c r="F95" s="122">
        <f ca="1">INDEX('AI''19 Stats'!$A$3:$CM$659,MATCH('AI''19 Summary'!$A95,'AI''19 Stats'!$A$3:$A$659,FALSE),18)</f>
        <v>0</v>
      </c>
      <c r="G95" s="122">
        <f ca="1">INDEX('AI''19 Stats'!$A$3:$CM$659,MATCH('AI''19 Summary'!$A95,'AI''19 Stats'!$A$3:$A$659,FALSE),19)</f>
        <v>1</v>
      </c>
      <c r="H95" s="122" t="str">
        <f ca="1">INDEX('AI''19 Stats'!$A$3:$CM$659,MATCH('AI''19 Summary'!$A95,'AI''19 Stats'!$A$3:$A$659,FALSE),20)</f>
        <v>1-3</v>
      </c>
      <c r="I95" s="122"/>
      <c r="J95" s="122"/>
      <c r="K95" s="122">
        <f ca="1">INDEX('AI''19 Stats'!$A$3:$CM$659,MATCH('AI''19 Summary'!$A95,'AI''19 Stats'!$A$3:$A$659,FALSE),23)</f>
        <v>5</v>
      </c>
      <c r="L95" s="122">
        <f ca="1">INDEX('AI''19 Stats'!$A$3:$CM$659,MATCH('AI''19 Summary'!$A95,'AI''19 Stats'!$A$3:$A$659,FALSE),24)</f>
        <v>4</v>
      </c>
      <c r="M95" s="122">
        <f ca="1">INDEX('AI''19 Stats'!$A$3:$CM$659,MATCH('AI''19 Summary'!$A95,'AI''19 Stats'!$A$3:$A$659,FALSE),25)</f>
        <v>2</v>
      </c>
      <c r="N95" s="122">
        <f ca="1">INDEX('AI''19 Stats'!$A$3:$CM$659,MATCH('AI''19 Summary'!$A95,'AI''19 Stats'!$A$3:$A$659,FALSE),26)</f>
        <v>4</v>
      </c>
      <c r="O95" s="122">
        <f ca="1">INDEX('AI''19 Stats'!$A$3:$CM$659,MATCH('AI''19 Summary'!$A95,'AI''19 Stats'!$A$3:$A$659,FALSE),27)</f>
        <v>0</v>
      </c>
      <c r="P95" s="123">
        <f ca="1">INDEX('AI''19 Stats'!$A$3:$CM$659,MATCH('AI''19 Summary'!$A95,'AI''19 Stats'!$A$3:$A$659,FALSE),28)</f>
        <v>0.5386419660981433</v>
      </c>
      <c r="Q95" s="123">
        <f ca="1">INDEX('AI''19 Stats'!$A$3:$CM$659,MATCH('AI''19 Summary'!$A95,'AI''19 Stats'!$A$3:$A$659,FALSE),29)</f>
        <v>0.52716860819600808</v>
      </c>
      <c r="R95" s="123">
        <f ca="1">INDEX('AI''19 Stats'!$A$3:$CM$659,MATCH('AI''19 Summary'!$A95,'AI''19 Stats'!$A$3:$A$659,FALSE),30)</f>
        <v>2.7504449123269987</v>
      </c>
      <c r="S95" s="124">
        <f ca="1">INDEX('AI''19 Stats'!$A$3:$CM$659,MATCH('AI''19 Summary'!$A95,'AI''19 Stats'!$A$3:$A$659,FALSE),70)</f>
        <v>75.957773865224041</v>
      </c>
      <c r="T95" s="125">
        <f ca="1">INDEX('AI''19 Stats'!$A$3:$CM$659,MATCH('AI''19 Summary'!$A95,'AI''19 Stats'!$A$3:$A$659,FALSE),72)</f>
        <v>3.0962620233726823</v>
      </c>
      <c r="U95" s="125">
        <f ca="1">INDEX('AI''19 Stats'!$A$3:$CM$659,MATCH('AI''19 Summary'!$A95,'AI''19 Stats'!$A$3:$A$659,FALSE),73)</f>
        <v>8.8464629239219494E-2</v>
      </c>
      <c r="V95" s="125">
        <f ca="1">INDEX('AI''19 Stats'!$A$3:$CM$659,MATCH('AI''19 Summary'!$A95,'AI''19 Stats'!$A$3:$A$659,FALSE),91)</f>
        <v>0.65126208603449498</v>
      </c>
      <c r="W95" s="125">
        <f ca="1">INDEX('AI''19 Stats'!$A$3:$CN$659,MATCH('AI''19 Summary'!$A95,'AI''19 Stats'!$A$3:$A$659,FALSE),86)</f>
        <v>8.1387218882318507E-2</v>
      </c>
      <c r="X95" s="150">
        <f ca="1">INDEX('AI''19 Stats'!$A$3:$CN$659,MATCH('AI''19 Summary'!$A95,'AI''19 Stats'!$A$3:$A$659,FALSE),87)</f>
        <v>11.001779649307995</v>
      </c>
      <c r="Y95" s="125">
        <f ca="1">INDEX('AI''19 Stats'!$A$3:$CN$659,MATCH('AI''19 Summary'!$A95,'AI''19 Stats'!$A$3:$A$659,FALSE),89)</f>
        <v>5.2222222222222223</v>
      </c>
      <c r="Z95" s="125">
        <f ca="1">INDEX('AI''19 Stats'!$A$3:$CN$659,MATCH('AI''19 Summary'!$A95,'AI''19 Stats'!$A$3:$A$659,FALSE),90)</f>
        <v>2.3333333333333335</v>
      </c>
    </row>
    <row r="96" spans="1:26" x14ac:dyDescent="0.25">
      <c r="A96" s="254" t="s">
        <v>593</v>
      </c>
      <c r="B96" s="227">
        <f ca="1">INDEX('AI''19 Stats'!$A$3:$CM$659,MATCH('AI''19 Summary'!$A96,'AI''19 Stats'!$A$3:$A$659,FALSE),14)</f>
        <v>52</v>
      </c>
      <c r="C96" s="227" t="str">
        <f ca="1">INDEX('AI''19 Stats'!$A$3:$CM$659,MATCH('AI''19 Summary'!$A96,'AI''19 Stats'!$A$3:$A$659,FALSE),15)</f>
        <v>Bomber</v>
      </c>
      <c r="D96" s="227">
        <f ca="1">INDEX('AI''19 Stats'!$A$3:$CM$659,MATCH('AI''19 Summary'!$A96,'AI''19 Stats'!$A$3:$A$659,FALSE),16)</f>
        <v>12</v>
      </c>
      <c r="E96" s="227">
        <f ca="1">INDEX('AI''19 Stats'!$A$3:$CM$659,MATCH('AI''19 Summary'!$A96,'AI''19 Stats'!$A$3:$A$659,FALSE),17)</f>
        <v>0</v>
      </c>
      <c r="F96" s="227">
        <f ca="1">INDEX('AI''19 Stats'!$A$3:$CM$659,MATCH('AI''19 Summary'!$A96,'AI''19 Stats'!$A$3:$A$659,FALSE),18)</f>
        <v>0</v>
      </c>
      <c r="G96" s="227">
        <f ca="1">INDEX('AI''19 Stats'!$A$3:$CM$659,MATCH('AI''19 Summary'!$A96,'AI''19 Stats'!$A$3:$A$659,FALSE),19)</f>
        <v>1</v>
      </c>
      <c r="H96" s="227" t="str">
        <f ca="1">INDEX('AI''19 Stats'!$A$3:$CM$659,MATCH('AI''19 Summary'!$A96,'AI''19 Stats'!$A$3:$A$659,FALSE),20)</f>
        <v>1-2</v>
      </c>
      <c r="I96" s="227"/>
      <c r="J96" s="227"/>
      <c r="K96" s="227">
        <f ca="1">INDEX('AI''19 Stats'!$A$3:$CM$659,MATCH('AI''19 Summary'!$A96,'AI''19 Stats'!$A$3:$A$659,FALSE),23)</f>
        <v>3</v>
      </c>
      <c r="L96" s="227">
        <f ca="1">INDEX('AI''19 Stats'!$A$3:$CM$659,MATCH('AI''19 Summary'!$A96,'AI''19 Stats'!$A$3:$A$659,FALSE),24)</f>
        <v>5</v>
      </c>
      <c r="M96" s="227">
        <f ca="1">INDEX('AI''19 Stats'!$A$3:$CM$659,MATCH('AI''19 Summary'!$A96,'AI''19 Stats'!$A$3:$A$659,FALSE),25)</f>
        <v>1</v>
      </c>
      <c r="N96" s="227">
        <f ca="1">INDEX('AI''19 Stats'!$A$3:$CM$659,MATCH('AI''19 Summary'!$A96,'AI''19 Stats'!$A$3:$A$659,FALSE),26)</f>
        <v>5</v>
      </c>
      <c r="O96" s="227" t="str">
        <f ca="1">INDEX('AI''19 Stats'!$A$3:$CM$659,MATCH('AI''19 Summary'!$A96,'AI''19 Stats'!$A$3:$A$659,FALSE),27)</f>
        <v>Rocket Boosters</v>
      </c>
      <c r="P96" s="228">
        <f ca="1">INDEX('AI''19 Stats'!$A$3:$CM$659,MATCH('AI''19 Summary'!$A96,'AI''19 Stats'!$A$3:$A$659,FALSE),28)</f>
        <v>0.5809291819520529</v>
      </c>
      <c r="Q96" s="228">
        <f ca="1">INDEX('AI''19 Stats'!$A$3:$CM$659,MATCH('AI''19 Summary'!$A96,'AI''19 Stats'!$A$3:$A$659,FALSE),29)</f>
        <v>0.42249451284036993</v>
      </c>
      <c r="R96" s="228">
        <f ca="1">INDEX('AI''19 Stats'!$A$3:$CM$659,MATCH('AI''19 Summary'!$A96,'AI''19 Stats'!$A$3:$A$659,FALSE),30)</f>
        <v>4.4086383948560339</v>
      </c>
      <c r="S96" s="229">
        <f ca="1">INDEX('AI''19 Stats'!$A$3:$CM$659,MATCH('AI''19 Summary'!$A96,'AI''19 Stats'!$A$3:$A$659,FALSE),70)</f>
        <v>62.307613287076215</v>
      </c>
      <c r="T96" s="230">
        <f ca="1">INDEX('AI''19 Stats'!$A$3:$CM$659,MATCH('AI''19 Summary'!$A96,'AI''19 Stats'!$A$3:$A$659,FALSE),72)</f>
        <v>4.4317396242884621</v>
      </c>
      <c r="U96" s="224">
        <f ca="1">INDEX('AI''19 Stats'!$A$3:$CM$659,MATCH('AI''19 Summary'!$A96,'AI''19 Stats'!$A$3:$A$659,FALSE),73)</f>
        <v>8.5225762005547351E-2</v>
      </c>
      <c r="V96" s="224">
        <f ca="1">INDEX('AI''19 Stats'!$A$3:$CM$659,MATCH('AI''19 Summary'!$A96,'AI''19 Stats'!$A$3:$A$659,FALSE),91)</f>
        <v>0.62741807686235296</v>
      </c>
      <c r="W96" s="224">
        <f ca="1">INDEX('AI''19 Stats'!$A$3:$CN$659,MATCH('AI''19 Summary'!$A96,'AI''19 Stats'!$A$3:$A$659,FALSE),86)</f>
        <v>2.4626025925443534E-2</v>
      </c>
      <c r="X96" s="231">
        <f ca="1">INDEX('AI''19 Stats'!$A$3:$CN$659,MATCH('AI''19 Summary'!$A96,'AI''19 Stats'!$A$3:$A$659,FALSE),87)</f>
        <v>22.04319197428017</v>
      </c>
      <c r="Y96" s="230">
        <f ca="1">INDEX('AI''19 Stats'!$A$3:$CN$659,MATCH('AI''19 Summary'!$A96,'AI''19 Stats'!$A$3:$A$659,FALSE),89)</f>
        <v>3.5</v>
      </c>
      <c r="Z96" s="230">
        <f ca="1">INDEX('AI''19 Stats'!$A$3:$CN$659,MATCH('AI''19 Summary'!$A96,'AI''19 Stats'!$A$3:$A$659,FALSE),90)</f>
        <v>18.166666666666664</v>
      </c>
    </row>
    <row r="97" spans="1:26" x14ac:dyDescent="0.25">
      <c r="A97" s="254" t="s">
        <v>481</v>
      </c>
      <c r="B97" s="227">
        <f ca="1">INDEX('AI''19 Stats'!$A$3:$CM$659,MATCH('AI''19 Summary'!$A97,'AI''19 Stats'!$A$3:$A$659,FALSE),14)</f>
        <v>11</v>
      </c>
      <c r="C97" s="227" t="str">
        <f ca="1">INDEX('AI''19 Stats'!$A$3:$CM$659,MATCH('AI''19 Summary'!$A97,'AI''19 Stats'!$A$3:$A$659,FALSE),15)</f>
        <v>Scout</v>
      </c>
      <c r="D97" s="227">
        <f ca="1">INDEX('AI''19 Stats'!$A$3:$CM$659,MATCH('AI''19 Summary'!$A97,'AI''19 Stats'!$A$3:$A$659,FALSE),16)</f>
        <v>2</v>
      </c>
      <c r="E97" s="227">
        <f ca="1">INDEX('AI''19 Stats'!$A$3:$CM$659,MATCH('AI''19 Summary'!$A97,'AI''19 Stats'!$A$3:$A$659,FALSE),17)</f>
        <v>3</v>
      </c>
      <c r="F97" s="227">
        <f ca="1">INDEX('AI''19 Stats'!$A$3:$CM$659,MATCH('AI''19 Summary'!$A97,'AI''19 Stats'!$A$3:$A$659,FALSE),18)</f>
        <v>6</v>
      </c>
      <c r="G97" s="227">
        <f ca="1">INDEX('AI''19 Stats'!$A$3:$CM$659,MATCH('AI''19 Summary'!$A97,'AI''19 Stats'!$A$3:$A$659,FALSE),19)</f>
        <v>2</v>
      </c>
      <c r="H97" s="227" t="str">
        <f ca="1">INDEX('AI''19 Stats'!$A$3:$CM$659,MATCH('AI''19 Summary'!$A97,'AI''19 Stats'!$A$3:$A$659,FALSE),20)</f>
        <v>1-6</v>
      </c>
      <c r="I97" s="227"/>
      <c r="J97" s="227"/>
      <c r="K97" s="227">
        <f ca="1">INDEX('AI''19 Stats'!$A$3:$CM$659,MATCH('AI''19 Summary'!$A97,'AI''19 Stats'!$A$3:$A$659,FALSE),23)</f>
        <v>3</v>
      </c>
      <c r="L97" s="227">
        <f ca="1">INDEX('AI''19 Stats'!$A$3:$CM$659,MATCH('AI''19 Summary'!$A97,'AI''19 Stats'!$A$3:$A$659,FALSE),24)</f>
        <v>6</v>
      </c>
      <c r="M97" s="227">
        <f ca="1">INDEX('AI''19 Stats'!$A$3:$CM$659,MATCH('AI''19 Summary'!$A97,'AI''19 Stats'!$A$3:$A$659,FALSE),25)</f>
        <v>1</v>
      </c>
      <c r="N97" s="227">
        <f ca="1">INDEX('AI''19 Stats'!$A$3:$CM$659,MATCH('AI''19 Summary'!$A97,'AI''19 Stats'!$A$3:$A$659,FALSE),26)</f>
        <v>5</v>
      </c>
      <c r="O97" s="227">
        <f>INDEX('AI''19 Stats'!$A$3:$CM$659,MATCH('AI''19 Summary'!$A97,'AI''19 Stats'!$A$3:$A$659,FALSE),27)</f>
        <v>0</v>
      </c>
      <c r="P97" s="228">
        <f ca="1">INDEX('AI''19 Stats'!$A$3:$CM$659,MATCH('AI''19 Summary'!$A97,'AI''19 Stats'!$A$3:$A$659,FALSE),28)</f>
        <v>0.81310470322619488</v>
      </c>
      <c r="Q97" s="228">
        <f ca="1">INDEX('AI''19 Stats'!$A$3:$CM$659,MATCH('AI''19 Summary'!$A97,'AI''19 Stats'!$A$3:$A$659,FALSE),29)</f>
        <v>1.8958429018473992</v>
      </c>
      <c r="R97" s="228">
        <f ca="1">INDEX('AI''19 Stats'!$A$3:$CM$659,MATCH('AI''19 Summary'!$A97,'AI''19 Stats'!$A$3:$A$659,FALSE),30)</f>
        <v>3.2971180901693904</v>
      </c>
      <c r="S97" s="229">
        <f ca="1">INDEX('AI''19 Stats'!$A$3:$CM$659,MATCH('AI''19 Summary'!$A97,'AI''19 Stats'!$A$3:$A$659,FALSE),70)</f>
        <v>68.585859302689983</v>
      </c>
      <c r="T97" s="230">
        <f ca="1">INDEX('AI''19 Stats'!$A$3:$CM$659,MATCH('AI''19 Summary'!$A97,'AI''19 Stats'!$A$3:$A$659,FALSE),72)</f>
        <v>0.90732776126875547</v>
      </c>
      <c r="U97" s="224">
        <f ca="1">INDEX('AI''19 Stats'!$A$3:$CM$659,MATCH('AI''19 Summary'!$A97,'AI''19 Stats'!$A$3:$A$659,FALSE),73)</f>
        <v>8.248434193352322E-2</v>
      </c>
      <c r="V97" s="224">
        <f ca="1">INDEX('AI''19 Stats'!$A$3:$CM$659,MATCH('AI''19 Summary'!$A97,'AI''19 Stats'!$A$3:$A$659,FALSE),91)</f>
        <v>0.60723619207792268</v>
      </c>
      <c r="W97" s="224">
        <f ca="1">INDEX('AI''19 Stats'!$A$3:$CN$659,MATCH('AI''19 Summary'!$A97,'AI''19 Stats'!$A$3:$A$659,FALSE),86)</f>
        <v>4.3731932033268639E-2</v>
      </c>
      <c r="X97" s="231">
        <f ca="1">INDEX('AI''19 Stats'!$A$3:$CN$659,MATCH('AI''19 Summary'!$A97,'AI''19 Stats'!$A$3:$A$659,FALSE),87)</f>
        <v>19.782708541016341</v>
      </c>
      <c r="Y97" s="230">
        <f ca="1">INDEX('AI''19 Stats'!$A$3:$CN$659,MATCH('AI''19 Summary'!$A97,'AI''19 Stats'!$A$3:$A$659,FALSE),89)</f>
        <v>0.33333333333333331</v>
      </c>
      <c r="Z97" s="230">
        <f ca="1">INDEX('AI''19 Stats'!$A$3:$CN$659,MATCH('AI''19 Summary'!$A97,'AI''19 Stats'!$A$3:$A$659,FALSE),90)</f>
        <v>0</v>
      </c>
    </row>
    <row r="98" spans="1:26" x14ac:dyDescent="0.25">
      <c r="A98" s="254" t="s">
        <v>619</v>
      </c>
      <c r="B98" s="227">
        <v>98</v>
      </c>
      <c r="C98" s="227" t="str">
        <f ca="1">INDEX('AI''19 Stats'!$A$3:$CM$659,MATCH('AI''19 Summary'!$A98,'AI''19 Stats'!$A$3:$A$659,FALSE),15)</f>
        <v>Bomber</v>
      </c>
      <c r="D98" s="227">
        <f ca="1">INDEX('AI''19 Stats'!$A$3:$CM$659,MATCH('AI''19 Summary'!$A98,'AI''19 Stats'!$A$3:$A$659,FALSE),16)</f>
        <v>14</v>
      </c>
      <c r="E98" s="227">
        <f ca="1">INDEX('AI''19 Stats'!$A$3:$CM$659,MATCH('AI''19 Summary'!$A98,'AI''19 Stats'!$A$3:$A$659,FALSE),17)</f>
        <v>20</v>
      </c>
      <c r="F98" s="227" t="str">
        <f ca="1">INDEX('AI''19 Stats'!$A$3:$CM$659,MATCH('AI''19 Summary'!$A98,'AI''19 Stats'!$A$3:$A$659,FALSE),18)</f>
        <v>-</v>
      </c>
      <c r="G98" s="227">
        <f ca="1">INDEX('AI''19 Stats'!$A$3:$CM$659,MATCH('AI''19 Summary'!$A98,'AI''19 Stats'!$A$3:$A$659,FALSE),19)</f>
        <v>1</v>
      </c>
      <c r="H98" s="227" t="str">
        <f ca="1">INDEX('AI''19 Stats'!$A$3:$CM$659,MATCH('AI''19 Summary'!$A98,'AI''19 Stats'!$A$3:$A$659,FALSE),20)</f>
        <v>1-2</v>
      </c>
      <c r="I98" s="227"/>
      <c r="J98" s="227"/>
      <c r="K98" s="227">
        <f ca="1">INDEX('AI''19 Stats'!$A$3:$CM$659,MATCH('AI''19 Summary'!$A98,'AI''19 Stats'!$A$3:$A$659,FALSE),23)</f>
        <v>5</v>
      </c>
      <c r="L98" s="227">
        <f ca="1">INDEX('AI''19 Stats'!$A$3:$CM$659,MATCH('AI''19 Summary'!$A98,'AI''19 Stats'!$A$3:$A$659,FALSE),24)</f>
        <v>7</v>
      </c>
      <c r="M98" s="227">
        <f ca="1">INDEX('AI''19 Stats'!$A$3:$CM$659,MATCH('AI''19 Summary'!$A98,'AI''19 Stats'!$A$3:$A$659,FALSE),25)</f>
        <v>0</v>
      </c>
      <c r="N98" s="227">
        <f ca="1">INDEX('AI''19 Stats'!$A$3:$CM$659,MATCH('AI''19 Summary'!$A98,'AI''19 Stats'!$A$3:$A$659,FALSE),26)</f>
        <v>5</v>
      </c>
      <c r="O98" s="227" t="str">
        <f ca="1">INDEX('AI''19 Stats'!$A$3:$CM$659,MATCH('AI''19 Summary'!$A98,'AI''19 Stats'!$A$3:$A$659,FALSE),27)</f>
        <v>Rocket Boosters</v>
      </c>
      <c r="P98" s="228">
        <f ca="1">INDEX('AI''19 Stats'!$A$3:$CM$659,MATCH('AI''19 Summary'!$A98,'AI''19 Stats'!$A$3:$A$659,FALSE),28)</f>
        <v>0.62504262189448756</v>
      </c>
      <c r="Q98" s="228">
        <f ca="1">INDEX('AI''19 Stats'!$A$3:$CM$659,MATCH('AI''19 Summary'!$A98,'AI''19 Stats'!$A$3:$A$659,FALSE),29)</f>
        <v>0.2783620464457936</v>
      </c>
      <c r="R98" s="228">
        <f ca="1">INDEX('AI''19 Stats'!$A$3:$CM$659,MATCH('AI''19 Summary'!$A98,'AI''19 Stats'!$A$3:$A$659,FALSE),30)</f>
        <v>3.3887553480357484</v>
      </c>
      <c r="S98" s="229">
        <f ca="1">INDEX('AI''19 Stats'!$A$3:$CM$659,MATCH('AI''19 Summary'!$A98,'AI''19 Stats'!$A$3:$A$659,FALSE),70)</f>
        <v>81.081217169260427</v>
      </c>
      <c r="T98" s="230">
        <f ca="1">INDEX('AI''19 Stats'!$A$3:$CM$659,MATCH('AI''19 Summary'!$A98,'AI''19 Stats'!$A$3:$A$659,FALSE),72)</f>
        <v>7.6540570224753441</v>
      </c>
      <c r="U98" s="224">
        <f ca="1">INDEX('AI''19 Stats'!$A$3:$CM$659,MATCH('AI''19 Summary'!$A98,'AI''19 Stats'!$A$3:$A$659,FALSE),73)</f>
        <v>7.654057022475344E-2</v>
      </c>
      <c r="V98" s="224">
        <f ca="1">INDEX('AI''19 Stats'!$A$3:$CM$659,MATCH('AI''19 Summary'!$A98,'AI''19 Stats'!$A$3:$A$659,FALSE),91)</f>
        <v>0.5634791199547956</v>
      </c>
      <c r="W98" s="224">
        <f ca="1">INDEX('AI''19 Stats'!$A$3:$CN$659,MATCH('AI''19 Summary'!$A98,'AI''19 Stats'!$A$3:$A$659,FALSE),86)</f>
        <v>3.5264697429780174E-2</v>
      </c>
      <c r="X98" s="231">
        <f ca="1">INDEX('AI''19 Stats'!$A$3:$CN$659,MATCH('AI''19 Summary'!$A98,'AI''19 Stats'!$A$3:$A$659,FALSE),87)</f>
        <v>23.72128743625024</v>
      </c>
      <c r="Y98" s="230">
        <f ca="1">INDEX('AI''19 Stats'!$A$3:$CN$659,MATCH('AI''19 Summary'!$A98,'AI''19 Stats'!$A$3:$A$659,FALSE),89)</f>
        <v>5.4444444444444446</v>
      </c>
      <c r="Z98" s="230">
        <f ca="1">INDEX('AI''19 Stats'!$A$3:$CN$659,MATCH('AI''19 Summary'!$A98,'AI''19 Stats'!$A$3:$A$659,FALSE),90)</f>
        <v>0</v>
      </c>
    </row>
    <row r="99" spans="1:26" x14ac:dyDescent="0.25">
      <c r="A99" s="239" t="s">
        <v>249</v>
      </c>
      <c r="B99" s="250">
        <f ca="1">INDEX('AI''19 Stats'!$A$3:$CM$659,MATCH('AI''19 Summary'!$A99,'AI''19 Stats'!$A$3:$A$659,FALSE),14)</f>
        <v>34</v>
      </c>
      <c r="C99" s="250" t="str">
        <f ca="1">INDEX('AI''19 Stats'!$A$3:$CM$659,MATCH('AI''19 Summary'!$A99,'AI''19 Stats'!$A$3:$A$659,FALSE),15)</f>
        <v>Bomber</v>
      </c>
      <c r="D99" s="250">
        <f ca="1">INDEX('AI''19 Stats'!$A$3:$CM$659,MATCH('AI''19 Summary'!$A99,'AI''19 Stats'!$A$3:$A$659,FALSE),16)</f>
        <v>5</v>
      </c>
      <c r="E99" s="250" t="str">
        <f ca="1">INDEX('AI''19 Stats'!$A$3:$CM$659,MATCH('AI''19 Summary'!$A99,'AI''19 Stats'!$A$3:$A$659,FALSE),17)</f>
        <v>-</v>
      </c>
      <c r="F99" s="250" t="str">
        <f ca="1">INDEX('AI''19 Stats'!$A$3:$CM$659,MATCH('AI''19 Summary'!$A99,'AI''19 Stats'!$A$3:$A$659,FALSE),18)</f>
        <v>-</v>
      </c>
      <c r="G99" s="250">
        <f ca="1">INDEX('AI''19 Stats'!$A$3:$CM$659,MATCH('AI''19 Summary'!$A99,'AI''19 Stats'!$A$3:$A$659,FALSE),19)</f>
        <v>1</v>
      </c>
      <c r="H99" s="250" t="str">
        <f ca="1">INDEX('AI''19 Stats'!$A$3:$CM$659,MATCH('AI''19 Summary'!$A99,'AI''19 Stats'!$A$3:$A$659,FALSE),20)</f>
        <v>1-3</v>
      </c>
      <c r="I99" s="250"/>
      <c r="J99" s="250"/>
      <c r="K99" s="250">
        <f ca="1">INDEX('AI''19 Stats'!$A$3:$CM$659,MATCH('AI''19 Summary'!$A99,'AI''19 Stats'!$A$3:$A$659,FALSE),23)</f>
        <v>4</v>
      </c>
      <c r="L99" s="250">
        <f ca="1">INDEX('AI''19 Stats'!$A$3:$CM$659,MATCH('AI''19 Summary'!$A99,'AI''19 Stats'!$A$3:$A$659,FALSE),24)</f>
        <v>5</v>
      </c>
      <c r="M99" s="250">
        <f ca="1">INDEX('AI''19 Stats'!$A$3:$CM$659,MATCH('AI''19 Summary'!$A99,'AI''19 Stats'!$A$3:$A$659,FALSE),25)</f>
        <v>2</v>
      </c>
      <c r="N99" s="250">
        <f ca="1">INDEX('AI''19 Stats'!$A$3:$CM$659,MATCH('AI''19 Summary'!$A99,'AI''19 Stats'!$A$3:$A$659,FALSE),26)</f>
        <v>5</v>
      </c>
      <c r="O99" s="250">
        <f ca="1">INDEX('AI''19 Stats'!$A$3:$CM$659,MATCH('AI''19 Summary'!$A99,'AI''19 Stats'!$A$3:$A$659,FALSE),27)</f>
        <v>0</v>
      </c>
      <c r="P99" s="251">
        <f ca="1">INDEX('AI''19 Stats'!$A$3:$CM$659,MATCH('AI''19 Summary'!$A99,'AI''19 Stats'!$A$3:$A$659,FALSE),28)</f>
        <v>0.58977359004073071</v>
      </c>
      <c r="Q99" s="251">
        <f ca="1">INDEX('AI''19 Stats'!$A$3:$CM$659,MATCH('AI''19 Summary'!$A99,'AI''19 Stats'!$A$3:$A$659,FALSE),29)</f>
        <v>0.58989745274621541</v>
      </c>
      <c r="R99" s="251">
        <f ca="1">INDEX('AI''19 Stats'!$A$3:$CM$659,MATCH('AI''19 Summary'!$A99,'AI''19 Stats'!$A$3:$A$659,FALSE),30)</f>
        <v>2.5647715336791976</v>
      </c>
      <c r="S99" s="248">
        <f ca="1">INDEX('AI''19 Stats'!$A$3:$CM$659,MATCH('AI''19 Summary'!$A99,'AI''19 Stats'!$A$3:$A$659,FALSE),70)</f>
        <v>77.471022133065361</v>
      </c>
      <c r="T99" s="252">
        <f ca="1">INDEX('AI''19 Stats'!$A$3:$CM$659,MATCH('AI''19 Summary'!$A99,'AI''19 Stats'!$A$3:$A$659,FALSE),72)</f>
        <v>2.0071489999508163</v>
      </c>
      <c r="U99" s="125">
        <f ca="1">INDEX('AI''19 Stats'!$A$3:$CM$659,MATCH('AI''19 Summary'!$A99,'AI''19 Stats'!$A$3:$A$659,FALSE),73)</f>
        <v>5.903379411620048E-2</v>
      </c>
      <c r="V99" s="125">
        <f ca="1">INDEX('AI''19 Stats'!$A$3:$CM$659,MATCH('AI''19 Summary'!$A99,'AI''19 Stats'!$A$3:$A$659,FALSE),91)</f>
        <v>0.43459710658689954</v>
      </c>
      <c r="W99" s="125">
        <f ca="1">INDEX('AI''19 Stats'!$A$3:$CN$659,MATCH('AI''19 Summary'!$A99,'AI''19 Stats'!$A$3:$A$659,FALSE),86)</f>
        <v>3.1857688493709124E-2</v>
      </c>
      <c r="X99" s="253">
        <f ca="1">INDEX('AI''19 Stats'!$A$3:$CN$659,MATCH('AI''19 Summary'!$A99,'AI''19 Stats'!$A$3:$A$659,FALSE),87)</f>
        <v>12.823857668395988</v>
      </c>
      <c r="Y99" s="252">
        <f ca="1">INDEX('AI''19 Stats'!$A$3:$CN$659,MATCH('AI''19 Summary'!$A99,'AI''19 Stats'!$A$3:$A$659,FALSE),89)</f>
        <v>0</v>
      </c>
      <c r="Z99" s="252">
        <f ca="1">INDEX('AI''19 Stats'!$A$3:$CN$659,MATCH('AI''19 Summary'!$A99,'AI''19 Stats'!$A$3:$A$659,FALSE),90)</f>
        <v>5.25</v>
      </c>
    </row>
    <row r="100" spans="1:26" x14ac:dyDescent="0.25">
      <c r="A100" s="239" t="s">
        <v>447</v>
      </c>
      <c r="B100" s="122">
        <f ca="1">INDEX('AI''19 Stats'!$A$3:$CM$659,MATCH('AI''19 Summary'!$A100,'AI''19 Stats'!$A$3:$A$659,FALSE),14)</f>
        <v>14</v>
      </c>
      <c r="C100" s="122" t="str">
        <f ca="1">INDEX('AI''19 Stats'!$A$3:$CM$659,MATCH('AI''19 Summary'!$A100,'AI''19 Stats'!$A$3:$A$659,FALSE),15)</f>
        <v>Scout</v>
      </c>
      <c r="D100" s="122">
        <f ca="1">INDEX('AI''19 Stats'!$A$3:$CM$659,MATCH('AI''19 Summary'!$A100,'AI''19 Stats'!$A$3:$A$659,FALSE),16)</f>
        <v>1</v>
      </c>
      <c r="E100" s="122" t="str">
        <f ca="1">INDEX('AI''19 Stats'!$A$3:$CM$659,MATCH('AI''19 Summary'!$A100,'AI''19 Stats'!$A$3:$A$659,FALSE),17)</f>
        <v>-</v>
      </c>
      <c r="F100" s="122" t="str">
        <f ca="1">INDEX('AI''19 Stats'!$A$3:$CM$659,MATCH('AI''19 Summary'!$A100,'AI''19 Stats'!$A$3:$A$659,FALSE),18)</f>
        <v>-</v>
      </c>
      <c r="G100" s="122">
        <f ca="1">INDEX('AI''19 Stats'!$A$3:$CM$659,MATCH('AI''19 Summary'!$A100,'AI''19 Stats'!$A$3:$A$659,FALSE),19)</f>
        <v>2</v>
      </c>
      <c r="H100" s="122" t="str">
        <f ca="1">INDEX('AI''19 Stats'!$A$3:$CM$659,MATCH('AI''19 Summary'!$A100,'AI''19 Stats'!$A$3:$A$659,FALSE),20)</f>
        <v>1-7</v>
      </c>
      <c r="I100" s="122"/>
      <c r="J100" s="122"/>
      <c r="K100" s="122">
        <f ca="1">INDEX('AI''19 Stats'!$A$3:$CM$659,MATCH('AI''19 Summary'!$A100,'AI''19 Stats'!$A$3:$A$659,FALSE),23)</f>
        <v>3</v>
      </c>
      <c r="L100" s="122">
        <f ca="1">INDEX('AI''19 Stats'!$A$3:$CM$659,MATCH('AI''19 Summary'!$A100,'AI''19 Stats'!$A$3:$A$659,FALSE),24)</f>
        <v>7</v>
      </c>
      <c r="M100" s="122">
        <f ca="1">INDEX('AI''19 Stats'!$A$3:$CM$659,MATCH('AI''19 Summary'!$A100,'AI''19 Stats'!$A$3:$A$659,FALSE),25)</f>
        <v>-1</v>
      </c>
      <c r="N100" s="122">
        <f ca="1">INDEX('AI''19 Stats'!$A$3:$CM$659,MATCH('AI''19 Summary'!$A100,'AI''19 Stats'!$A$3:$A$659,FALSE),26)</f>
        <v>5</v>
      </c>
      <c r="O100" s="122" t="str">
        <f ca="1">INDEX('AI''19 Stats'!$A$3:$CM$659,MATCH('AI''19 Summary'!$A100,'AI''19 Stats'!$A$3:$A$659,FALSE),27)</f>
        <v>Stealth (-1), Jink</v>
      </c>
      <c r="P100" s="123">
        <f ca="1">INDEX('AI''19 Stats'!$A$3:$CM$659,MATCH('AI''19 Summary'!$A100,'AI''19 Stats'!$A$3:$A$659,FALSE),28)</f>
        <v>0.90063048721520311</v>
      </c>
      <c r="Q100" s="123">
        <f ca="1">INDEX('AI''19 Stats'!$A$3:$CM$659,MATCH('AI''19 Summary'!$A100,'AI''19 Stats'!$A$3:$A$659,FALSE),29)</f>
        <v>1.7524716659555175</v>
      </c>
      <c r="R100" s="123">
        <f ca="1">INDEX('AI''19 Stats'!$A$3:$CM$659,MATCH('AI''19 Summary'!$A100,'AI''19 Stats'!$A$3:$A$659,FALSE),30)</f>
        <v>1.5238884051787109</v>
      </c>
      <c r="S100" s="124">
        <f ca="1">INDEX('AI''19 Stats'!$A$3:$CM$659,MATCH('AI''19 Summary'!$A100,'AI''19 Stats'!$A$3:$A$659,FALSE),70)</f>
        <v>87.283919323675022</v>
      </c>
      <c r="T100" s="125">
        <f ca="1">INDEX('AI''19 Stats'!$A$3:$CM$659,MATCH('AI''19 Summary'!$A100,'AI''19 Stats'!$A$3:$A$659,FALSE),72)</f>
        <v>0.82535603203208363</v>
      </c>
      <c r="U100" s="125">
        <f ca="1">INDEX('AI''19 Stats'!$A$3:$CM$659,MATCH('AI''19 Summary'!$A100,'AI''19 Stats'!$A$3:$A$659,FALSE),73)</f>
        <v>5.8954002288005972E-2</v>
      </c>
      <c r="V100" s="125">
        <f ca="1">INDEX('AI''19 Stats'!$A$3:$CM$659,MATCH('AI''19 Summary'!$A100,'AI''19 Stats'!$A$3:$A$659,FALSE),91)</f>
        <v>0.43400969223920649</v>
      </c>
      <c r="W100" s="125">
        <f ca="1">INDEX('AI''19 Stats'!$A$3:$CN$659,MATCH('AI''19 Summary'!$A100,'AI''19 Stats'!$A$3:$A$659,FALSE),86)</f>
        <v>6.2497631656744546E-2</v>
      </c>
      <c r="X100" s="150">
        <f ca="1">INDEX('AI''19 Stats'!$A$3:$CN$659,MATCH('AI''19 Summary'!$A100,'AI''19 Stats'!$A$3:$A$659,FALSE),87)</f>
        <v>10.667218836250976</v>
      </c>
      <c r="Y100" s="125">
        <f ca="1">INDEX('AI''19 Stats'!$A$3:$CN$659,MATCH('AI''19 Summary'!$A100,'AI''19 Stats'!$A$3:$A$659,FALSE),89)</f>
        <v>0.77777777777777768</v>
      </c>
      <c r="Z100" s="125">
        <f ca="1">INDEX('AI''19 Stats'!$A$3:$CN$659,MATCH('AI''19 Summary'!$A100,'AI''19 Stats'!$A$3:$A$659,FALSE),90)</f>
        <v>0</v>
      </c>
    </row>
    <row r="101" spans="1:26" s="103" customFormat="1" x14ac:dyDescent="0.25">
      <c r="A101" s="233" t="s">
        <v>456</v>
      </c>
      <c r="B101" s="234">
        <f ca="1">INDEX('AI''19 Stats'!$A$3:$CM$659,MATCH('AI''19 Summary'!$A101,'AI''19 Stats'!$A$3:$A$659,FALSE),14)</f>
        <v>8</v>
      </c>
      <c r="C101" s="234" t="str">
        <f ca="1">INDEX('AI''19 Stats'!$A$3:$CM$659,MATCH('AI''19 Summary'!$A101,'AI''19 Stats'!$A$3:$A$659,FALSE),15)</f>
        <v>Fighter</v>
      </c>
      <c r="D101" s="234">
        <f>INDEX('AI''19 Stats'!$A$3:$CM$659,MATCH('AI''19 Summary'!$A101,'AI''19 Stats'!$A$3:$A$659,FALSE),16)</f>
        <v>2</v>
      </c>
      <c r="E101" s="234" t="str">
        <f ca="1">INDEX('AI''19 Stats'!$A$3:$CM$659,MATCH('AI''19 Summary'!$A101,'AI''19 Stats'!$A$3:$A$659,FALSE),17)</f>
        <v>-</v>
      </c>
      <c r="F101" s="234" t="str">
        <f ca="1">INDEX('AI''19 Stats'!$A$3:$CM$659,MATCH('AI''19 Summary'!$A101,'AI''19 Stats'!$A$3:$A$659,FALSE),18)</f>
        <v>-</v>
      </c>
      <c r="G101" s="234">
        <f ca="1">INDEX('AI''19 Stats'!$A$3:$CM$659,MATCH('AI''19 Summary'!$A101,'AI''19 Stats'!$A$3:$A$659,FALSE),19)</f>
        <v>2</v>
      </c>
      <c r="H101" s="234" t="str">
        <f ca="1">INDEX('AI''19 Stats'!$A$3:$CM$659,MATCH('AI''19 Summary'!$A101,'AI''19 Stats'!$A$3:$A$659,FALSE),20)</f>
        <v>1-6</v>
      </c>
      <c r="I101" s="234"/>
      <c r="J101" s="234"/>
      <c r="K101" s="234">
        <f ca="1">INDEX('AI''19 Stats'!$A$3:$CM$659,MATCH('AI''19 Summary'!$A101,'AI''19 Stats'!$A$3:$A$659,FALSE),23)</f>
        <v>3</v>
      </c>
      <c r="L101" s="234">
        <f>INDEX('AI''19 Stats'!$A$3:$CM$659,MATCH('AI''19 Summary'!$A101,'AI''19 Stats'!$A$3:$A$659,FALSE),24)</f>
        <v>5</v>
      </c>
      <c r="M101" s="234">
        <f>INDEX('AI''19 Stats'!$A$3:$CM$659,MATCH('AI''19 Summary'!$A101,'AI''19 Stats'!$A$3:$A$659,FALSE),25)</f>
        <v>1</v>
      </c>
      <c r="N101" s="234">
        <f ca="1">INDEX('AI''19 Stats'!$A$3:$CM$659,MATCH('AI''19 Summary'!$A101,'AI''19 Stats'!$A$3:$A$659,FALSE),26)</f>
        <v>5</v>
      </c>
      <c r="O101" s="234" t="str">
        <f ca="1">INDEX('AI''19 Stats'!$A$3:$CM$659,MATCH('AI''19 Summary'!$A101,'AI''19 Stats'!$A$3:$A$659,FALSE),27)</f>
        <v>Rocket Boosters, Valuable Cargo</v>
      </c>
      <c r="P101" s="235">
        <f ca="1">INDEX('AI''19 Stats'!$A$3:$CM$659,MATCH('AI''19 Summary'!$A101,'AI''19 Stats'!$A$3:$A$659,FALSE),28)</f>
        <v>0.77334205921272392</v>
      </c>
      <c r="Q101" s="235">
        <f ca="1">INDEX('AI''19 Stats'!$A$3:$CM$659,MATCH('AI''19 Summary'!$A101,'AI''19 Stats'!$A$3:$A$659,FALSE),29)</f>
        <v>2.2895731732002438</v>
      </c>
      <c r="R101" s="235">
        <f ca="1">INDEX('AI''19 Stats'!$A$3:$CM$659,MATCH('AI''19 Summary'!$A101,'AI''19 Stats'!$A$3:$A$659,FALSE),30)</f>
        <v>3.9818663881743368</v>
      </c>
      <c r="S101" s="236">
        <f ca="1">INDEX('AI''19 Stats'!$A$3:$CM$659,MATCH('AI''19 Summary'!$A101,'AI''19 Stats'!$A$3:$A$659,FALSE),70)</f>
        <v>96.589556088100025</v>
      </c>
      <c r="T101" s="237">
        <f ca="1">INDEX('AI''19 Stats'!$A$3:$CM$659,MATCH('AI''19 Summary'!$A101,'AI''19 Stats'!$A$3:$A$659,FALSE),72)</f>
        <v>0.39563218052132887</v>
      </c>
      <c r="U101" s="225">
        <f ca="1">INDEX('AI''19 Stats'!$A$3:$CM$659,MATCH('AI''19 Summary'!$A101,'AI''19 Stats'!$A$3:$A$659,FALSE),73)</f>
        <v>4.9454022565166109E-2</v>
      </c>
      <c r="V101" s="225">
        <f ca="1">INDEX('AI''19 Stats'!$A$3:$CM$659,MATCH('AI''19 Summary'!$A101,'AI''19 Stats'!$A$3:$A$659,FALSE),91)</f>
        <v>0.36407240018486769</v>
      </c>
      <c r="W101" s="225">
        <f ca="1">INDEX('AI''19 Stats'!$A$3:$CN$659,MATCH('AI''19 Summary'!$A101,'AI''19 Stats'!$A$3:$A$659,FALSE),86)</f>
        <v>5.1125358928191415E-2</v>
      </c>
      <c r="X101" s="238">
        <f ca="1">INDEX('AI''19 Stats'!$A$3:$CN$659,MATCH('AI''19 Summary'!$A101,'AI''19 Stats'!$A$3:$A$659,FALSE),87)</f>
        <v>19.909331940871684</v>
      </c>
      <c r="Y101" s="237">
        <f ca="1">INDEX('AI''19 Stats'!$A$3:$CN$659,MATCH('AI''19 Summary'!$A101,'AI''19 Stats'!$A$3:$A$659,FALSE),89)</f>
        <v>0.1111111111111111</v>
      </c>
      <c r="Z101" s="237">
        <f ca="1">INDEX('AI''19 Stats'!$A$3:$CN$659,MATCH('AI''19 Summary'!$A101,'AI''19 Stats'!$A$3:$A$659,FALSE),90)</f>
        <v>0</v>
      </c>
    </row>
    <row r="102" spans="1:26" x14ac:dyDescent="0.25">
      <c r="A102" s="232" t="s">
        <v>603</v>
      </c>
      <c r="B102" s="227">
        <f ca="1">INDEX('AI''19 Stats'!$A$3:$CM$659,MATCH('AI''19 Summary'!$A102,'AI''19 Stats'!$A$3:$A$659,FALSE),14)</f>
        <v>60</v>
      </c>
      <c r="C102" s="227" t="str">
        <f ca="1">INDEX('AI''19 Stats'!$A$3:$CM$659,MATCH('AI''19 Summary'!$A102,'AI''19 Stats'!$A$3:$A$659,FALSE),15)</f>
        <v>Bomber</v>
      </c>
      <c r="D102" s="227">
        <f ca="1">INDEX('AI''19 Stats'!$A$3:$CM$659,MATCH('AI''19 Summary'!$A102,'AI''19 Stats'!$A$3:$A$659,FALSE),16)</f>
        <v>12</v>
      </c>
      <c r="E102" s="227">
        <f ca="1">INDEX('AI''19 Stats'!$A$3:$CM$659,MATCH('AI''19 Summary'!$A102,'AI''19 Stats'!$A$3:$A$659,FALSE),17)</f>
        <v>0</v>
      </c>
      <c r="F102" s="227">
        <f ca="1">INDEX('AI''19 Stats'!$A$3:$CM$659,MATCH('AI''19 Summary'!$A102,'AI''19 Stats'!$A$3:$A$659,FALSE),18)</f>
        <v>0</v>
      </c>
      <c r="G102" s="227">
        <f ca="1">INDEX('AI''19 Stats'!$A$3:$CM$659,MATCH('AI''19 Summary'!$A102,'AI''19 Stats'!$A$3:$A$659,FALSE),19)</f>
        <v>1</v>
      </c>
      <c r="H102" s="227" t="str">
        <f ca="1">INDEX('AI''19 Stats'!$A$3:$CM$659,MATCH('AI''19 Summary'!$A102,'AI''19 Stats'!$A$3:$A$659,FALSE),20)</f>
        <v>1-2</v>
      </c>
      <c r="I102" s="227"/>
      <c r="J102" s="227"/>
      <c r="K102" s="227">
        <f ca="1">INDEX('AI''19 Stats'!$A$3:$CM$659,MATCH('AI''19 Summary'!$A102,'AI''19 Stats'!$A$3:$A$659,FALSE),23)</f>
        <v>3</v>
      </c>
      <c r="L102" s="227">
        <f ca="1">INDEX('AI''19 Stats'!$A$3:$CM$659,MATCH('AI''19 Summary'!$A102,'AI''19 Stats'!$A$3:$A$659,FALSE),24)</f>
        <v>5</v>
      </c>
      <c r="M102" s="227">
        <f ca="1">INDEX('AI''19 Stats'!$A$3:$CM$659,MATCH('AI''19 Summary'!$A102,'AI''19 Stats'!$A$3:$A$659,FALSE),25)</f>
        <v>1</v>
      </c>
      <c r="N102" s="227">
        <f ca="1">INDEX('AI''19 Stats'!$A$3:$CM$659,MATCH('AI''19 Summary'!$A102,'AI''19 Stats'!$A$3:$A$659,FALSE),26)</f>
        <v>5</v>
      </c>
      <c r="O102" s="227" t="str">
        <f ca="1">INDEX('AI''19 Stats'!$A$3:$CM$659,MATCH('AI''19 Summary'!$A102,'AI''19 Stats'!$A$3:$A$659,FALSE),27)</f>
        <v>Rocket Boosters</v>
      </c>
      <c r="P102" s="228">
        <f ca="1">INDEX('AI''19 Stats'!$A$3:$CM$659,MATCH('AI''19 Summary'!$A102,'AI''19 Stats'!$A$3:$A$659,FALSE),28)</f>
        <v>0.5809291819520529</v>
      </c>
      <c r="Q102" s="228">
        <f ca="1">INDEX('AI''19 Stats'!$A$3:$CM$659,MATCH('AI''19 Summary'!$A102,'AI''19 Stats'!$A$3:$A$659,FALSE),29)</f>
        <v>0.37949856920672387</v>
      </c>
      <c r="R102" s="228">
        <f ca="1">INDEX('AI''19 Stats'!$A$3:$CM$659,MATCH('AI''19 Summary'!$A102,'AI''19 Stats'!$A$3:$A$659,FALSE),30)</f>
        <v>3.959985069983206</v>
      </c>
      <c r="S102" s="229">
        <f ca="1">INDEX('AI''19 Stats'!$A$3:$CM$659,MATCH('AI''19 Summary'!$A102,'AI''19 Stats'!$A$3:$A$659,FALSE),70)</f>
        <v>62.307613287076215</v>
      </c>
      <c r="T102" s="230">
        <f ca="1">INDEX('AI''19 Stats'!$A$3:$CM$659,MATCH('AI''19 Summary'!$A102,'AI''19 Stats'!$A$3:$A$659,FALSE),72)</f>
        <v>3.9807353596321393</v>
      </c>
      <c r="U102" s="230">
        <f ca="1">INDEX('AI''19 Stats'!$A$3:$CM$659,MATCH('AI''19 Summary'!$A102,'AI''19 Stats'!$A$3:$A$659,FALSE),73)</f>
        <v>6.6345589327202317E-2</v>
      </c>
      <c r="V102" s="230">
        <f ca="1">INDEX('AI''19 Stats'!$A$3:$CM$659,MATCH('AI''19 Summary'!$A102,'AI''19 Stats'!$A$3:$A$659,FALSE),91)</f>
        <v>0.48842534328133391</v>
      </c>
      <c r="W102" s="230">
        <f ca="1">INDEX('AI''19 Stats'!$A$3:$CN$659,MATCH('AI''19 Summary'!$A102,'AI''19 Stats'!$A$3:$A$659,FALSE),86)</f>
        <v>1.9170590727064056E-2</v>
      </c>
      <c r="X102" s="231">
        <f ca="1">INDEX('AI''19 Stats'!$A$3:$CN$659,MATCH('AI''19 Summary'!$A102,'AI''19 Stats'!$A$3:$A$659,FALSE),87)</f>
        <v>19.79992534991603</v>
      </c>
      <c r="Y102" s="224">
        <f ca="1">INDEX('AI''19 Stats'!$A$3:$CN$659,MATCH('AI''19 Summary'!$A102,'AI''19 Stats'!$A$3:$A$659,FALSE),89)</f>
        <v>3.5</v>
      </c>
      <c r="Z102" s="224">
        <f ca="1">INDEX('AI''19 Stats'!$A$3:$CN$659,MATCH('AI''19 Summary'!$A102,'AI''19 Stats'!$A$3:$A$659,FALSE),90)</f>
        <v>33.333333333333329</v>
      </c>
    </row>
    <row r="103" spans="1:26" x14ac:dyDescent="0.25">
      <c r="A103" s="62" t="s">
        <v>439</v>
      </c>
      <c r="B103" s="122">
        <f ca="1">INDEX('AI''19 Stats'!$A$3:$CM$659,MATCH('AI''19 Summary'!$A103,'AI''19 Stats'!$A$3:$A$659,FALSE),14)</f>
        <v>71</v>
      </c>
      <c r="C103" s="122" t="str">
        <f ca="1">INDEX('AI''19 Stats'!$A$3:$CM$659,MATCH('AI''19 Summary'!$A103,'AI''19 Stats'!$A$3:$A$659,FALSE),15)</f>
        <v>Bomber</v>
      </c>
      <c r="D103" s="122">
        <f ca="1">INDEX('AI''19 Stats'!$A$3:$CM$659,MATCH('AI''19 Summary'!$A103,'AI''19 Stats'!$A$3:$A$659,FALSE),16)</f>
        <v>10</v>
      </c>
      <c r="E103" s="122">
        <f ca="1">INDEX('AI''19 Stats'!$A$3:$CM$659,MATCH('AI''19 Summary'!$A103,'AI''19 Stats'!$A$3:$A$659,FALSE),17)</f>
        <v>3</v>
      </c>
      <c r="F103" s="122">
        <f ca="1">INDEX('AI''19 Stats'!$A$3:$CM$659,MATCH('AI''19 Summary'!$A103,'AI''19 Stats'!$A$3:$A$659,FALSE),18)</f>
        <v>0</v>
      </c>
      <c r="G103" s="122">
        <f ca="1">INDEX('AI''19 Stats'!$A$3:$CM$659,MATCH('AI''19 Summary'!$A103,'AI''19 Stats'!$A$3:$A$659,FALSE),19)</f>
        <v>1</v>
      </c>
      <c r="H103" s="122" t="str">
        <f ca="1">INDEX('AI''19 Stats'!$A$3:$CM$659,MATCH('AI''19 Summary'!$A103,'AI''19 Stats'!$A$3:$A$659,FALSE),20)</f>
        <v>1-2</v>
      </c>
      <c r="I103" s="122"/>
      <c r="J103" s="122"/>
      <c r="K103" s="122">
        <f ca="1">INDEX('AI''19 Stats'!$A$3:$CM$659,MATCH('AI''19 Summary'!$A103,'AI''19 Stats'!$A$3:$A$659,FALSE),23)</f>
        <v>5</v>
      </c>
      <c r="L103" s="122">
        <f ca="1">INDEX('AI''19 Stats'!$A$3:$CM$659,MATCH('AI''19 Summary'!$A103,'AI''19 Stats'!$A$3:$A$659,FALSE),24)</f>
        <v>5</v>
      </c>
      <c r="M103" s="122">
        <f ca="1">INDEX('AI''19 Stats'!$A$3:$CM$659,MATCH('AI''19 Summary'!$A103,'AI''19 Stats'!$A$3:$A$659,FALSE),25)</f>
        <v>2</v>
      </c>
      <c r="N103" s="122">
        <f ca="1">INDEX('AI''19 Stats'!$A$3:$CM$659,MATCH('AI''19 Summary'!$A103,'AI''19 Stats'!$A$3:$A$659,FALSE),26)</f>
        <v>5</v>
      </c>
      <c r="O103" s="122">
        <f ca="1">INDEX('AI''19 Stats'!$A$3:$CM$659,MATCH('AI''19 Summary'!$A103,'AI''19 Stats'!$A$3:$A$659,FALSE),27)</f>
        <v>0</v>
      </c>
      <c r="P103" s="123">
        <f ca="1">INDEX('AI''19 Stats'!$A$3:$CM$659,MATCH('AI''19 Summary'!$A103,'AI''19 Stats'!$A$3:$A$659,FALSE),28)</f>
        <v>0.54312679225413962</v>
      </c>
      <c r="Q103" s="123">
        <f ca="1">INDEX('AI''19 Stats'!$A$3:$CM$659,MATCH('AI''19 Summary'!$A103,'AI''19 Stats'!$A$3:$A$659,FALSE),29)</f>
        <v>0.31272158093958369</v>
      </c>
      <c r="R103" s="123">
        <f ca="1">INDEX('AI''19 Stats'!$A$3:$CM$659,MATCH('AI''19 Summary'!$A103,'AI''19 Stats'!$A$3:$A$659,FALSE),30)</f>
        <v>2.7193180951268148</v>
      </c>
      <c r="S103" s="124">
        <f ca="1">INDEX('AI''19 Stats'!$A$3:$CM$659,MATCH('AI''19 Summary'!$A103,'AI''19 Stats'!$A$3:$A$659,FALSE),70)</f>
        <v>75.456963000039266</v>
      </c>
      <c r="T103" s="125">
        <f ca="1">INDEX('AI''19 Stats'!$A$3:$CM$659,MATCH('AI''19 Summary'!$A103,'AI''19 Stats'!$A$3:$A$659,FALSE),72)</f>
        <v>4.3088530504219298</v>
      </c>
      <c r="U103" s="125">
        <f ca="1">INDEX('AI''19 Stats'!$A$3:$CM$659,MATCH('AI''19 Summary'!$A103,'AI''19 Stats'!$A$3:$A$659,FALSE),73)</f>
        <v>6.0688071132703234E-2</v>
      </c>
      <c r="V103" s="125">
        <f ca="1">INDEX('AI''19 Stats'!$A$3:$CM$659,MATCH('AI''19 Summary'!$A103,'AI''19 Stats'!$A$3:$A$659,FALSE),91)</f>
        <v>0.44677562256454711</v>
      </c>
      <c r="W103" s="125">
        <f ca="1">INDEX('AI''19 Stats'!$A$3:$CN$659,MATCH('AI''19 Summary'!$A103,'AI''19 Stats'!$A$3:$A$659,FALSE),86)</f>
        <v>5.5160092517110043E-2</v>
      </c>
      <c r="X103" s="150">
        <f ca="1">INDEX('AI''19 Stats'!$A$3:$CN$659,MATCH('AI''19 Summary'!$A103,'AI''19 Stats'!$A$3:$A$659,FALSE),87)</f>
        <v>13.596590475634073</v>
      </c>
      <c r="Y103" s="125">
        <f ca="1">INDEX('AI''19 Stats'!$A$3:$CN$659,MATCH('AI''19 Summary'!$A103,'AI''19 Stats'!$A$3:$A$659,FALSE),89)</f>
        <v>10.666666666666666</v>
      </c>
      <c r="Z103" s="125">
        <f ca="1">INDEX('AI''19 Stats'!$A$3:$CN$659,MATCH('AI''19 Summary'!$A103,'AI''19 Stats'!$A$3:$A$659,FALSE),90)</f>
        <v>22.666666666666668</v>
      </c>
    </row>
    <row r="104" spans="1:26" x14ac:dyDescent="0.25">
      <c r="A104" s="62" t="s">
        <v>442</v>
      </c>
      <c r="B104" s="122">
        <f ca="1">INDEX('AI''19 Stats'!$A$3:$CM$659,MATCH('AI''19 Summary'!$A104,'AI''19 Stats'!$A$3:$A$659,FALSE),14)</f>
        <v>35</v>
      </c>
      <c r="C104" s="122" t="str">
        <f ca="1">INDEX('AI''19 Stats'!$A$3:$CM$659,MATCH('AI''19 Summary'!$A104,'AI''19 Stats'!$A$3:$A$659,FALSE),15)</f>
        <v>Bomber</v>
      </c>
      <c r="D104" s="122">
        <f ca="1">INDEX('AI''19 Stats'!$A$3:$CM$659,MATCH('AI''19 Summary'!$A104,'AI''19 Stats'!$A$3:$A$659,FALSE),16)</f>
        <v>5</v>
      </c>
      <c r="E104" s="122" t="str">
        <f ca="1">INDEX('AI''19 Stats'!$A$3:$CM$659,MATCH('AI''19 Summary'!$A104,'AI''19 Stats'!$A$3:$A$659,FALSE),17)</f>
        <v>-</v>
      </c>
      <c r="F104" s="122" t="str">
        <f ca="1">INDEX('AI''19 Stats'!$A$3:$CM$659,MATCH('AI''19 Summary'!$A104,'AI''19 Stats'!$A$3:$A$659,FALSE),18)</f>
        <v>-</v>
      </c>
      <c r="G104" s="122">
        <f ca="1">INDEX('AI''19 Stats'!$A$3:$CM$659,MATCH('AI''19 Summary'!$A104,'AI''19 Stats'!$A$3:$A$659,FALSE),19)</f>
        <v>1</v>
      </c>
      <c r="H104" s="122" t="str">
        <f ca="1">INDEX('AI''19 Stats'!$A$3:$CM$659,MATCH('AI''19 Summary'!$A104,'AI''19 Stats'!$A$3:$A$659,FALSE),20)</f>
        <v>1-3</v>
      </c>
      <c r="I104" s="122"/>
      <c r="J104" s="122"/>
      <c r="K104" s="122">
        <f ca="1">INDEX('AI''19 Stats'!$A$3:$CM$659,MATCH('AI''19 Summary'!$A104,'AI''19 Stats'!$A$3:$A$659,FALSE),23)</f>
        <v>4</v>
      </c>
      <c r="L104" s="122">
        <f ca="1">INDEX('AI''19 Stats'!$A$3:$CM$659,MATCH('AI''19 Summary'!$A104,'AI''19 Stats'!$A$3:$A$659,FALSE),24)</f>
        <v>5</v>
      </c>
      <c r="M104" s="122">
        <f ca="1">INDEX('AI''19 Stats'!$A$3:$CM$659,MATCH('AI''19 Summary'!$A104,'AI''19 Stats'!$A$3:$A$659,FALSE),25)</f>
        <v>2</v>
      </c>
      <c r="N104" s="122">
        <f ca="1">INDEX('AI''19 Stats'!$A$3:$CM$659,MATCH('AI''19 Summary'!$A104,'AI''19 Stats'!$A$3:$A$659,FALSE),26)</f>
        <v>5</v>
      </c>
      <c r="O104" s="122">
        <f ca="1">INDEX('AI''19 Stats'!$A$3:$CM$659,MATCH('AI''19 Summary'!$A104,'AI''19 Stats'!$A$3:$A$659,FALSE),27)</f>
        <v>0</v>
      </c>
      <c r="P104" s="123">
        <f ca="1">INDEX('AI''19 Stats'!$A$3:$CM$659,MATCH('AI''19 Summary'!$A104,'AI''19 Stats'!$A$3:$A$659,FALSE),28)</f>
        <v>0.58977359004073071</v>
      </c>
      <c r="Q104" s="123">
        <f ca="1">INDEX('AI''19 Stats'!$A$3:$CM$659,MATCH('AI''19 Summary'!$A104,'AI''19 Stats'!$A$3:$A$659,FALSE),29)</f>
        <v>0.57721110158707101</v>
      </c>
      <c r="R104" s="123">
        <f ca="1">INDEX('AI''19 Stats'!$A$3:$CM$659,MATCH('AI''19 Summary'!$A104,'AI''19 Stats'!$A$3:$A$659,FALSE),30)</f>
        <v>2.5096134851611787</v>
      </c>
      <c r="S104" s="124">
        <f ca="1">INDEX('AI''19 Stats'!$A$3:$CM$659,MATCH('AI''19 Summary'!$A104,'AI''19 Stats'!$A$3:$A$659,FALSE),70)</f>
        <v>74.572073891835132</v>
      </c>
      <c r="T104" s="125">
        <f ca="1">INDEX('AI''19 Stats'!$A$3:$CM$659,MATCH('AI''19 Summary'!$A104,'AI''19 Stats'!$A$3:$A$659,FALSE),72)</f>
        <v>1.6561264608310708</v>
      </c>
      <c r="U104" s="125">
        <f ca="1">INDEX('AI''19 Stats'!$A$3:$CM$659,MATCH('AI''19 Summary'!$A104,'AI''19 Stats'!$A$3:$A$659,FALSE),73)</f>
        <v>4.7317898880887742E-2</v>
      </c>
      <c r="V104" s="125">
        <f ca="1">INDEX('AI''19 Stats'!$A$3:$CM$659,MATCH('AI''19 Summary'!$A104,'AI''19 Stats'!$A$3:$A$659,FALSE),91)</f>
        <v>0.34834660809581813</v>
      </c>
      <c r="W104" s="125">
        <f ca="1">INDEX('AI''19 Stats'!$A$3:$CN$659,MATCH('AI''19 Summary'!$A104,'AI''19 Stats'!$A$3:$A$659,FALSE),86)</f>
        <v>2.385090734850177E-2</v>
      </c>
      <c r="X104" s="150">
        <f ca="1">INDEX('AI''19 Stats'!$A$3:$CN$659,MATCH('AI''19 Summary'!$A104,'AI''19 Stats'!$A$3:$A$659,FALSE),87)</f>
        <v>12.548067425805893</v>
      </c>
      <c r="Y104" s="125">
        <f ca="1">INDEX('AI''19 Stats'!$A$3:$CN$659,MATCH('AI''19 Summary'!$A104,'AI''19 Stats'!$A$3:$A$659,FALSE),89)</f>
        <v>0.66666666666666663</v>
      </c>
      <c r="Z104" s="125">
        <f ca="1">INDEX('AI''19 Stats'!$A$3:$CN$659,MATCH('AI''19 Summary'!$A104,'AI''19 Stats'!$A$3:$A$659,FALSE),90)</f>
        <v>17.333333333333336</v>
      </c>
    </row>
    <row r="105" spans="1:26" x14ac:dyDescent="0.25">
      <c r="A105" s="62" t="s">
        <v>436</v>
      </c>
      <c r="B105" s="122">
        <f ca="1">INDEX('AI''19 Stats'!$A$3:$CM$659,MATCH('AI''19 Summary'!$A105,'AI''19 Stats'!$A$3:$A$659,FALSE),14)</f>
        <v>42</v>
      </c>
      <c r="C105" s="122" t="str">
        <f ca="1">INDEX('AI''19 Stats'!$A$3:$CM$659,MATCH('AI''19 Summary'!$A105,'AI''19 Stats'!$A$3:$A$659,FALSE),15)</f>
        <v>Bomber</v>
      </c>
      <c r="D105" s="122">
        <f ca="1">INDEX('AI''19 Stats'!$A$3:$CM$659,MATCH('AI''19 Summary'!$A105,'AI''19 Stats'!$A$3:$A$659,FALSE),16)</f>
        <v>6</v>
      </c>
      <c r="E105" s="122">
        <f ca="1">INDEX('AI''19 Stats'!$A$3:$CM$659,MATCH('AI''19 Summary'!$A105,'AI''19 Stats'!$A$3:$A$659,FALSE),17)</f>
        <v>2</v>
      </c>
      <c r="F105" s="122">
        <f ca="1">INDEX('AI''19 Stats'!$A$3:$CM$659,MATCH('AI''19 Summary'!$A105,'AI''19 Stats'!$A$3:$A$659,FALSE),18)</f>
        <v>0</v>
      </c>
      <c r="G105" s="122">
        <f ca="1">INDEX('AI''19 Stats'!$A$3:$CM$659,MATCH('AI''19 Summary'!$A105,'AI''19 Stats'!$A$3:$A$659,FALSE),19)</f>
        <v>1</v>
      </c>
      <c r="H105" s="122" t="str">
        <f ca="1">INDEX('AI''19 Stats'!$A$3:$CM$659,MATCH('AI''19 Summary'!$A105,'AI''19 Stats'!$A$3:$A$659,FALSE),20)</f>
        <v>1-3</v>
      </c>
      <c r="I105" s="122"/>
      <c r="J105" s="122"/>
      <c r="K105" s="122">
        <f ca="1">INDEX('AI''19 Stats'!$A$3:$CM$659,MATCH('AI''19 Summary'!$A105,'AI''19 Stats'!$A$3:$A$659,FALSE),23)</f>
        <v>5</v>
      </c>
      <c r="L105" s="122">
        <f ca="1">INDEX('AI''19 Stats'!$A$3:$CM$659,MATCH('AI''19 Summary'!$A105,'AI''19 Stats'!$A$3:$A$659,FALSE),24)</f>
        <v>4</v>
      </c>
      <c r="M105" s="122">
        <f ca="1">INDEX('AI''19 Stats'!$A$3:$CM$659,MATCH('AI''19 Summary'!$A105,'AI''19 Stats'!$A$3:$A$659,FALSE),25)</f>
        <v>2</v>
      </c>
      <c r="N105" s="122">
        <f ca="1">INDEX('AI''19 Stats'!$A$3:$CM$659,MATCH('AI''19 Summary'!$A105,'AI''19 Stats'!$A$3:$A$659,FALSE),26)</f>
        <v>4</v>
      </c>
      <c r="O105" s="122">
        <f ca="1">INDEX('AI''19 Stats'!$A$3:$CM$659,MATCH('AI''19 Summary'!$A105,'AI''19 Stats'!$A$3:$A$659,FALSE),27)</f>
        <v>0</v>
      </c>
      <c r="P105" s="123">
        <f ca="1">INDEX('AI''19 Stats'!$A$3:$CM$659,MATCH('AI''19 Summary'!$A105,'AI''19 Stats'!$A$3:$A$659,FALSE),28)</f>
        <v>0.5386419660981433</v>
      </c>
      <c r="Q105" s="123">
        <f ca="1">INDEX('AI''19 Stats'!$A$3:$CM$659,MATCH('AI''19 Summary'!$A105,'AI''19 Stats'!$A$3:$A$659,FALSE),29)</f>
        <v>0.45979432476864263</v>
      </c>
      <c r="R105" s="123">
        <f ca="1">INDEX('AI''19 Stats'!$A$3:$CM$659,MATCH('AI''19 Summary'!$A105,'AI''19 Stats'!$A$3:$A$659,FALSE),30)</f>
        <v>2.3989269118363961</v>
      </c>
      <c r="S105" s="124">
        <f ca="1">INDEX('AI''19 Stats'!$A$3:$CM$659,MATCH('AI''19 Summary'!$A105,'AI''19 Stats'!$A$3:$A$659,FALSE),70)</f>
        <v>75.789067853409776</v>
      </c>
      <c r="T105" s="125">
        <f ca="1">INDEX('AI''19 Stats'!$A$3:$CM$659,MATCH('AI''19 Summary'!$A105,'AI''19 Stats'!$A$3:$A$659,FALSE),72)</f>
        <v>1.6021840797594766</v>
      </c>
      <c r="U105" s="125">
        <f ca="1">INDEX('AI''19 Stats'!$A$3:$CM$659,MATCH('AI''19 Summary'!$A105,'AI''19 Stats'!$A$3:$A$659,FALSE),73)</f>
        <v>3.8147239994273253E-2</v>
      </c>
      <c r="V105" s="125">
        <f ca="1">INDEX('AI''19 Stats'!$A$3:$CM$659,MATCH('AI''19 Summary'!$A105,'AI''19 Stats'!$A$3:$A$659,FALSE),91)</f>
        <v>0.28083372200597839</v>
      </c>
      <c r="W105" s="125">
        <f ca="1">INDEX('AI''19 Stats'!$A$3:$CN$659,MATCH('AI''19 Summary'!$A105,'AI''19 Stats'!$A$3:$A$659,FALSE),86)</f>
        <v>3.5211000555220182E-2</v>
      </c>
      <c r="X105" s="150">
        <f ca="1">INDEX('AI''19 Stats'!$A$3:$CN$659,MATCH('AI''19 Summary'!$A105,'AI''19 Stats'!$A$3:$A$659,FALSE),87)</f>
        <v>9.5957076473455842</v>
      </c>
      <c r="Y105" s="125">
        <f ca="1">INDEX('AI''19 Stats'!$A$3:$CN$659,MATCH('AI''19 Summary'!$A105,'AI''19 Stats'!$A$3:$A$659,FALSE),89)</f>
        <v>13.666666666666664</v>
      </c>
      <c r="Z105" s="125">
        <f ca="1">INDEX('AI''19 Stats'!$A$3:$CN$659,MATCH('AI''19 Summary'!$A105,'AI''19 Stats'!$A$3:$A$659,FALSE),90)</f>
        <v>17.333333333333336</v>
      </c>
    </row>
    <row r="106" spans="1:26" x14ac:dyDescent="0.25">
      <c r="A106" s="62" t="s">
        <v>433</v>
      </c>
      <c r="B106" s="122">
        <f ca="1">INDEX('AI''19 Stats'!$A$3:$CM$659,MATCH('AI''19 Summary'!$A106,'AI''19 Stats'!$A$3:$A$659,FALSE),14)</f>
        <v>34</v>
      </c>
      <c r="C106" s="122" t="str">
        <f ca="1">INDEX('AI''19 Stats'!$A$3:$CM$659,MATCH('AI''19 Summary'!$A106,'AI''19 Stats'!$A$3:$A$659,FALSE),15)</f>
        <v>Bomber</v>
      </c>
      <c r="D106" s="122">
        <f ca="1">INDEX('AI''19 Stats'!$A$3:$CM$659,MATCH('AI''19 Summary'!$A106,'AI''19 Stats'!$A$3:$A$659,FALSE),16)</f>
        <v>5</v>
      </c>
      <c r="E106" s="122" t="str">
        <f ca="1">INDEX('AI''19 Stats'!$A$3:$CM$659,MATCH('AI''19 Summary'!$A106,'AI''19 Stats'!$A$3:$A$659,FALSE),17)</f>
        <v>-</v>
      </c>
      <c r="F106" s="122" t="str">
        <f ca="1">INDEX('AI''19 Stats'!$A$3:$CM$659,MATCH('AI''19 Summary'!$A106,'AI''19 Stats'!$A$3:$A$659,FALSE),18)</f>
        <v>-</v>
      </c>
      <c r="G106" s="122">
        <f ca="1">INDEX('AI''19 Stats'!$A$3:$CM$659,MATCH('AI''19 Summary'!$A106,'AI''19 Stats'!$A$3:$A$659,FALSE),19)</f>
        <v>1</v>
      </c>
      <c r="H106" s="122" t="str">
        <f ca="1">INDEX('AI''19 Stats'!$A$3:$CM$659,MATCH('AI''19 Summary'!$A106,'AI''19 Stats'!$A$3:$A$659,FALSE),20)</f>
        <v>1-3</v>
      </c>
      <c r="I106" s="122"/>
      <c r="J106" s="122"/>
      <c r="K106" s="122">
        <f>INDEX('AI''19 Stats'!$A$3:$CM$659,MATCH('AI''19 Summary'!$A106,'AI''19 Stats'!$A$3:$A$659,FALSE),23)</f>
        <v>3</v>
      </c>
      <c r="L106" s="122">
        <f ca="1">INDEX('AI''19 Stats'!$A$3:$CM$659,MATCH('AI''19 Summary'!$A106,'AI''19 Stats'!$A$3:$A$659,FALSE),24)</f>
        <v>5</v>
      </c>
      <c r="M106" s="122">
        <f ca="1">INDEX('AI''19 Stats'!$A$3:$CM$659,MATCH('AI''19 Summary'!$A106,'AI''19 Stats'!$A$3:$A$659,FALSE),25)</f>
        <v>2</v>
      </c>
      <c r="N106" s="122">
        <f ca="1">INDEX('AI''19 Stats'!$A$3:$CM$659,MATCH('AI''19 Summary'!$A106,'AI''19 Stats'!$A$3:$A$659,FALSE),26)</f>
        <v>5</v>
      </c>
      <c r="O106" s="122">
        <f ca="1">INDEX('AI''19 Stats'!$A$3:$CM$659,MATCH('AI''19 Summary'!$A106,'AI''19 Stats'!$A$3:$A$659,FALSE),27)</f>
        <v>0</v>
      </c>
      <c r="P106" s="123">
        <f ca="1">INDEX('AI''19 Stats'!$A$3:$CM$659,MATCH('AI''19 Summary'!$A106,'AI''19 Stats'!$A$3:$A$659,FALSE),28)</f>
        <v>0.59972695935841946</v>
      </c>
      <c r="Q106" s="123">
        <f ca="1">INDEX('AI''19 Stats'!$A$3:$CM$659,MATCH('AI''19 Summary'!$A106,'AI''19 Stats'!$A$3:$A$659,FALSE),29)</f>
        <v>0.59985291244447259</v>
      </c>
      <c r="R106" s="123">
        <f ca="1">INDEX('AI''19 Stats'!$A$3:$CM$659,MATCH('AI''19 Summary'!$A106,'AI''19 Stats'!$A$3:$A$659,FALSE),30)</f>
        <v>2.6080561410629244</v>
      </c>
      <c r="S106" s="124">
        <f ca="1">INDEX('AI''19 Stats'!$A$3:$CM$659,MATCH('AI''19 Summary'!$A106,'AI''19 Stats'!$A$3:$A$659,FALSE),70)</f>
        <v>74.740747172902289</v>
      </c>
      <c r="T106" s="125">
        <f ca="1">INDEX('AI''19 Stats'!$A$3:$CM$659,MATCH('AI''19 Summary'!$A106,'AI''19 Stats'!$A$3:$A$659,FALSE),72)</f>
        <v>1.7361654626881395</v>
      </c>
      <c r="U106" s="125">
        <f ca="1">INDEX('AI''19 Stats'!$A$3:$CM$659,MATCH('AI''19 Summary'!$A106,'AI''19 Stats'!$A$3:$A$659,FALSE),73)</f>
        <v>5.1063690079062925E-2</v>
      </c>
      <c r="V106" s="125">
        <f ca="1">INDEX('AI''19 Stats'!$A$3:$CM$659,MATCH('AI''19 Summary'!$A106,'AI''19 Stats'!$A$3:$A$659,FALSE),91)</f>
        <v>0.37592250832342805</v>
      </c>
      <c r="W106" s="125">
        <f ca="1">INDEX('AI''19 Stats'!$A$3:$CN$659,MATCH('AI''19 Summary'!$A106,'AI''19 Stats'!$A$3:$A$659,FALSE),86)</f>
        <v>2.9417148928848863E-2</v>
      </c>
      <c r="X106" s="150">
        <f ca="1">INDEX('AI''19 Stats'!$A$3:$CN$659,MATCH('AI''19 Summary'!$A106,'AI''19 Stats'!$A$3:$A$659,FALSE),87)</f>
        <v>13.040280705314622</v>
      </c>
      <c r="Y106" s="125">
        <f ca="1">INDEX('AI''19 Stats'!$A$3:$CN$659,MATCH('AI''19 Summary'!$A106,'AI''19 Stats'!$A$3:$A$659,FALSE),89)</f>
        <v>0.66666666666666663</v>
      </c>
      <c r="Z106" s="125">
        <f ca="1">INDEX('AI''19 Stats'!$A$3:$CN$659,MATCH('AI''19 Summary'!$A106,'AI''19 Stats'!$A$3:$A$659,FALSE),90)</f>
        <v>17.500000000000004</v>
      </c>
    </row>
    <row r="107" spans="1:26" x14ac:dyDescent="0.25">
      <c r="A107" s="62" t="s">
        <v>434</v>
      </c>
      <c r="B107" s="122">
        <f ca="1">INDEX('AI''19 Stats'!$A$3:$CM$659,MATCH('AI''19 Summary'!$A107,'AI''19 Stats'!$A$3:$A$659,FALSE),14)</f>
        <v>34</v>
      </c>
      <c r="C107" s="122" t="str">
        <f ca="1">INDEX('AI''19 Stats'!$A$3:$CM$659,MATCH('AI''19 Summary'!$A107,'AI''19 Stats'!$A$3:$A$659,FALSE),15)</f>
        <v>Fighter</v>
      </c>
      <c r="D107" s="122">
        <f ca="1">INDEX('AI''19 Stats'!$A$3:$CM$659,MATCH('AI''19 Summary'!$A107,'AI''19 Stats'!$A$3:$A$659,FALSE),16)</f>
        <v>3</v>
      </c>
      <c r="E107" s="122">
        <f ca="1">INDEX('AI''19 Stats'!$A$3:$CM$659,MATCH('AI''19 Summary'!$A107,'AI''19 Stats'!$A$3:$A$659,FALSE),17)</f>
        <v>0</v>
      </c>
      <c r="F107" s="122">
        <f ca="1">INDEX('AI''19 Stats'!$A$3:$CM$659,MATCH('AI''19 Summary'!$A107,'AI''19 Stats'!$A$3:$A$659,FALSE),18)</f>
        <v>0</v>
      </c>
      <c r="G107" s="122">
        <f ca="1">INDEX('AI''19 Stats'!$A$3:$CM$659,MATCH('AI''19 Summary'!$A107,'AI''19 Stats'!$A$3:$A$659,FALSE),19)</f>
        <v>1</v>
      </c>
      <c r="H107" s="122" t="str">
        <f ca="1">INDEX('AI''19 Stats'!$A$3:$CM$659,MATCH('AI''19 Summary'!$A107,'AI''19 Stats'!$A$3:$A$659,FALSE),20)</f>
        <v>1-4</v>
      </c>
      <c r="I107" s="122"/>
      <c r="J107" s="122"/>
      <c r="K107" s="122">
        <f ca="1">INDEX('AI''19 Stats'!$A$3:$CM$659,MATCH('AI''19 Summary'!$A107,'AI''19 Stats'!$A$3:$A$659,FALSE),23)</f>
        <v>4</v>
      </c>
      <c r="L107" s="122">
        <f ca="1">INDEX('AI''19 Stats'!$A$3:$CM$659,MATCH('AI''19 Summary'!$A107,'AI''19 Stats'!$A$3:$A$659,FALSE),24)</f>
        <v>7</v>
      </c>
      <c r="M107" s="122">
        <f ca="1">INDEX('AI''19 Stats'!$A$3:$CM$659,MATCH('AI''19 Summary'!$A107,'AI''19 Stats'!$A$3:$A$659,FALSE),25)</f>
        <v>3</v>
      </c>
      <c r="N107" s="122">
        <f ca="1">INDEX('AI''19 Stats'!$A$3:$CM$659,MATCH('AI''19 Summary'!$A107,'AI''19 Stats'!$A$3:$A$659,FALSE),26)</f>
        <v>4</v>
      </c>
      <c r="O107" s="122">
        <f ca="1">INDEX('AI''19 Stats'!$A$3:$CM$659,MATCH('AI''19 Summary'!$A107,'AI''19 Stats'!$A$3:$A$659,FALSE),27)</f>
        <v>0</v>
      </c>
      <c r="P107" s="123">
        <f ca="1">INDEX('AI''19 Stats'!$A$3:$CM$659,MATCH('AI''19 Summary'!$A107,'AI''19 Stats'!$A$3:$A$659,FALSE),28)</f>
        <v>0.66647564568859019</v>
      </c>
      <c r="Q107" s="123">
        <f ca="1">INDEX('AI''19 Stats'!$A$3:$CM$659,MATCH('AI''19 Summary'!$A107,'AI''19 Stats'!$A$3:$A$659,FALSE),29)</f>
        <v>0.66661561715901319</v>
      </c>
      <c r="R107" s="123">
        <f ca="1">INDEX('AI''19 Stats'!$A$3:$CM$659,MATCH('AI''19 Summary'!$A107,'AI''19 Stats'!$A$3:$A$659,FALSE),30)</f>
        <v>1.7389972621539476</v>
      </c>
      <c r="S107" s="124">
        <f ca="1">INDEX('AI''19 Stats'!$A$3:$CM$659,MATCH('AI''19 Summary'!$A107,'AI''19 Stats'!$A$3:$A$659,FALSE),70)</f>
        <v>73.023999269645216</v>
      </c>
      <c r="T107" s="125">
        <f ca="1">INDEX('AI''19 Stats'!$A$3:$CM$659,MATCH('AI''19 Summary'!$A107,'AI''19 Stats'!$A$3:$A$659,FALSE),72)</f>
        <v>1.2302012434311456</v>
      </c>
      <c r="U107" s="125">
        <f ca="1">INDEX('AI''19 Stats'!$A$3:$CM$659,MATCH('AI''19 Summary'!$A107,'AI''19 Stats'!$A$3:$A$659,FALSE),73)</f>
        <v>3.6182389512680754E-2</v>
      </c>
      <c r="V107" s="125">
        <f ca="1">INDEX('AI''19 Stats'!$A$3:$CM$659,MATCH('AI''19 Summary'!$A107,'AI''19 Stats'!$A$3:$A$659,FALSE),91)</f>
        <v>0.2663688151342441</v>
      </c>
      <c r="W107" s="125">
        <f ca="1">INDEX('AI''19 Stats'!$A$3:$CN$659,MATCH('AI''19 Summary'!$A107,'AI''19 Stats'!$A$3:$A$659,FALSE),86)</f>
        <v>3.5151869299752378E-2</v>
      </c>
      <c r="X107" s="150">
        <f ca="1">INDEX('AI''19 Stats'!$A$3:$CN$659,MATCH('AI''19 Summary'!$A107,'AI''19 Stats'!$A$3:$A$659,FALSE),87)</f>
        <v>12.172980835077633</v>
      </c>
      <c r="Y107" s="125">
        <f ca="1">INDEX('AI''19 Stats'!$A$3:$CN$659,MATCH('AI''19 Summary'!$A107,'AI''19 Stats'!$A$3:$A$659,FALSE),89)</f>
        <v>11.277777777777777</v>
      </c>
      <c r="Z107" s="125">
        <f ca="1">INDEX('AI''19 Stats'!$A$3:$CN$659,MATCH('AI''19 Summary'!$A107,'AI''19 Stats'!$A$3:$A$659,FALSE),90)</f>
        <v>15</v>
      </c>
    </row>
    <row r="108" spans="1:26" x14ac:dyDescent="0.25">
      <c r="A108" s="62" t="s">
        <v>435</v>
      </c>
      <c r="B108" s="122">
        <f ca="1">INDEX('AI''19 Stats'!$A$3:$CM$659,MATCH('AI''19 Summary'!$A108,'AI''19 Stats'!$A$3:$A$659,FALSE),14)</f>
        <v>36</v>
      </c>
      <c r="C108" s="122" t="str">
        <f ca="1">INDEX('AI''19 Stats'!$A$3:$CM$659,MATCH('AI''19 Summary'!$A108,'AI''19 Stats'!$A$3:$A$659,FALSE),15)</f>
        <v>Fighter</v>
      </c>
      <c r="D108" s="122">
        <f ca="1">INDEX('AI''19 Stats'!$A$3:$CM$659,MATCH('AI''19 Summary'!$A108,'AI''19 Stats'!$A$3:$A$659,FALSE),16)</f>
        <v>3</v>
      </c>
      <c r="E108" s="122">
        <f ca="1">INDEX('AI''19 Stats'!$A$3:$CM$659,MATCH('AI''19 Summary'!$A108,'AI''19 Stats'!$A$3:$A$659,FALSE),17)</f>
        <v>0</v>
      </c>
      <c r="F108" s="122">
        <f ca="1">INDEX('AI''19 Stats'!$A$3:$CM$659,MATCH('AI''19 Summary'!$A108,'AI''19 Stats'!$A$3:$A$659,FALSE),18)</f>
        <v>0</v>
      </c>
      <c r="G108" s="122">
        <f ca="1">INDEX('AI''19 Stats'!$A$3:$CM$659,MATCH('AI''19 Summary'!$A108,'AI''19 Stats'!$A$3:$A$659,FALSE),19)</f>
        <v>2</v>
      </c>
      <c r="H108" s="122" t="str">
        <f ca="1">INDEX('AI''19 Stats'!$A$3:$CM$659,MATCH('AI''19 Summary'!$A108,'AI''19 Stats'!$A$3:$A$659,FALSE),20)</f>
        <v>1-4</v>
      </c>
      <c r="I108" s="122"/>
      <c r="J108" s="122"/>
      <c r="K108" s="122">
        <f ca="1">INDEX('AI''19 Stats'!$A$3:$CM$659,MATCH('AI''19 Summary'!$A108,'AI''19 Stats'!$A$3:$A$659,FALSE),23)</f>
        <v>4</v>
      </c>
      <c r="L108" s="122">
        <f ca="1">INDEX('AI''19 Stats'!$A$3:$CM$659,MATCH('AI''19 Summary'!$A108,'AI''19 Stats'!$A$3:$A$659,FALSE),24)</f>
        <v>7</v>
      </c>
      <c r="M108" s="122">
        <f ca="1">INDEX('AI''19 Stats'!$A$3:$CM$659,MATCH('AI''19 Summary'!$A108,'AI''19 Stats'!$A$3:$A$659,FALSE),25)</f>
        <v>3</v>
      </c>
      <c r="N108" s="122">
        <f ca="1">INDEX('AI''19 Stats'!$A$3:$CM$659,MATCH('AI''19 Summary'!$A108,'AI''19 Stats'!$A$3:$A$659,FALSE),26)</f>
        <v>4</v>
      </c>
      <c r="O108" s="122">
        <f ca="1">INDEX('AI''19 Stats'!$A$3:$CM$659,MATCH('AI''19 Summary'!$A108,'AI''19 Stats'!$A$3:$A$659,FALSE),27)</f>
        <v>0</v>
      </c>
      <c r="P108" s="123">
        <f ca="1">INDEX('AI''19 Stats'!$A$3:$CM$659,MATCH('AI''19 Summary'!$A108,'AI''19 Stats'!$A$3:$A$659,FALSE),28)</f>
        <v>0.75242728065260123</v>
      </c>
      <c r="Q108" s="123">
        <f ca="1">INDEX('AI''19 Stats'!$A$3:$CM$659,MATCH('AI''19 Summary'!$A108,'AI''19 Stats'!$A$3:$A$659,FALSE),29)</f>
        <v>0.72100461629919377</v>
      </c>
      <c r="R108" s="123">
        <f ca="1">INDEX('AI''19 Stats'!$A$3:$CM$659,MATCH('AI''19 Summary'!$A108,'AI''19 Stats'!$A$3:$A$659,FALSE),30)</f>
        <v>1.8808816077370274</v>
      </c>
      <c r="S108" s="124">
        <f ca="1">INDEX('AI''19 Stats'!$A$3:$CM$659,MATCH('AI''19 Summary'!$A108,'AI''19 Stats'!$A$3:$A$659,FALSE),70)</f>
        <v>74.229655963253677</v>
      </c>
      <c r="T108" s="125">
        <f ca="1">INDEX('AI''19 Stats'!$A$3:$CM$659,MATCH('AI''19 Summary'!$A108,'AI''19 Stats'!$A$3:$A$659,FALSE),72)</f>
        <v>1.43693540609627</v>
      </c>
      <c r="U108" s="125">
        <f ca="1">INDEX('AI''19 Stats'!$A$3:$CM$659,MATCH('AI''19 Summary'!$A108,'AI''19 Stats'!$A$3:$A$659,FALSE),73)</f>
        <v>3.9914872391563057E-2</v>
      </c>
      <c r="V108" s="125">
        <f ca="1">INDEX('AI''19 Stats'!$A$3:$CM$659,MATCH('AI''19 Summary'!$A108,'AI''19 Stats'!$A$3:$A$659,FALSE),91)</f>
        <v>0.29384674169872071</v>
      </c>
      <c r="W108" s="125">
        <f ca="1">INDEX('AI''19 Stats'!$A$3:$CN$659,MATCH('AI''19 Summary'!$A108,'AI''19 Stats'!$A$3:$A$659,FALSE),86)</f>
        <v>3.8830223758483023E-2</v>
      </c>
      <c r="X108" s="150">
        <f ca="1">INDEX('AI''19 Stats'!$A$3:$CN$659,MATCH('AI''19 Summary'!$A108,'AI''19 Stats'!$A$3:$A$659,FALSE),87)</f>
        <v>13.166171254159192</v>
      </c>
      <c r="Y108" s="125">
        <f ca="1">INDEX('AI''19 Stats'!$A$3:$CN$659,MATCH('AI''19 Summary'!$A108,'AI''19 Stats'!$A$3:$A$659,FALSE),89)</f>
        <v>11.277777777777777</v>
      </c>
      <c r="Z108" s="125">
        <f ca="1">INDEX('AI''19 Stats'!$A$3:$CN$659,MATCH('AI''19 Summary'!$A108,'AI''19 Stats'!$A$3:$A$659,FALSE),90)</f>
        <v>15</v>
      </c>
    </row>
    <row r="109" spans="1:26" x14ac:dyDescent="0.25">
      <c r="A109" s="62" t="s">
        <v>251</v>
      </c>
      <c r="B109" s="122">
        <f ca="1">INDEX('AI''19 Stats'!$A$3:$CM$659,MATCH('AI''19 Summary'!$A109,'AI''19 Stats'!$A$3:$A$659,FALSE),14)</f>
        <v>34</v>
      </c>
      <c r="C109" s="122" t="str">
        <f ca="1">INDEX('AI''19 Stats'!$A$3:$CM$659,MATCH('AI''19 Summary'!$A109,'AI''19 Stats'!$A$3:$A$659,FALSE),15)</f>
        <v>Bomber</v>
      </c>
      <c r="D109" s="122">
        <f ca="1">INDEX('AI''19 Stats'!$A$3:$CM$659,MATCH('AI''19 Summary'!$A109,'AI''19 Stats'!$A$3:$A$659,FALSE),16)</f>
        <v>5</v>
      </c>
      <c r="E109" s="122" t="str">
        <f ca="1">INDEX('AI''19 Stats'!$A$3:$CM$659,MATCH('AI''19 Summary'!$A109,'AI''19 Stats'!$A$3:$A$659,FALSE),17)</f>
        <v>-</v>
      </c>
      <c r="F109" s="122" t="str">
        <f ca="1">INDEX('AI''19 Stats'!$A$3:$CM$659,MATCH('AI''19 Summary'!$A109,'AI''19 Stats'!$A$3:$A$659,FALSE),18)</f>
        <v>-</v>
      </c>
      <c r="G109" s="122">
        <f ca="1">INDEX('AI''19 Stats'!$A$3:$CM$659,MATCH('AI''19 Summary'!$A109,'AI''19 Stats'!$A$3:$A$659,FALSE),19)</f>
        <v>1</v>
      </c>
      <c r="H109" s="122" t="str">
        <f ca="1">INDEX('AI''19 Stats'!$A$3:$CM$659,MATCH('AI''19 Summary'!$A109,'AI''19 Stats'!$A$3:$A$659,FALSE),20)</f>
        <v>1-3</v>
      </c>
      <c r="I109" s="122"/>
      <c r="J109" s="122"/>
      <c r="K109" s="122">
        <f ca="1">INDEX('AI''19 Stats'!$A$3:$CM$659,MATCH('AI''19 Summary'!$A109,'AI''19 Stats'!$A$3:$A$659,FALSE),23)</f>
        <v>4</v>
      </c>
      <c r="L109" s="122">
        <f ca="1">INDEX('AI''19 Stats'!$A$3:$CM$659,MATCH('AI''19 Summary'!$A109,'AI''19 Stats'!$A$3:$A$659,FALSE),24)</f>
        <v>5</v>
      </c>
      <c r="M109" s="122">
        <f ca="1">INDEX('AI''19 Stats'!$A$3:$CM$659,MATCH('AI''19 Summary'!$A109,'AI''19 Stats'!$A$3:$A$659,FALSE),25)</f>
        <v>2</v>
      </c>
      <c r="N109" s="122">
        <f ca="1">INDEX('AI''19 Stats'!$A$3:$CM$659,MATCH('AI''19 Summary'!$A109,'AI''19 Stats'!$A$3:$A$659,FALSE),26)</f>
        <v>5</v>
      </c>
      <c r="O109" s="122">
        <f ca="1">INDEX('AI''19 Stats'!$A$3:$CM$659,MATCH('AI''19 Summary'!$A109,'AI''19 Stats'!$A$3:$A$659,FALSE),27)</f>
        <v>0</v>
      </c>
      <c r="P109" s="123">
        <f ca="1">INDEX('AI''19 Stats'!$A$3:$CM$659,MATCH('AI''19 Summary'!$A109,'AI''19 Stats'!$A$3:$A$659,FALSE),28)</f>
        <v>0.58977359004073071</v>
      </c>
      <c r="Q109" s="123">
        <f ca="1">INDEX('AI''19 Stats'!$A$3:$CM$659,MATCH('AI''19 Summary'!$A109,'AI''19 Stats'!$A$3:$A$659,FALSE),29)</f>
        <v>0.58989745274621541</v>
      </c>
      <c r="R109" s="123">
        <f ca="1">INDEX('AI''19 Stats'!$A$3:$CM$659,MATCH('AI''19 Summary'!$A109,'AI''19 Stats'!$A$3:$A$659,FALSE),30)</f>
        <v>2.5647715336791976</v>
      </c>
      <c r="S109" s="124">
        <f ca="1">INDEX('AI''19 Stats'!$A$3:$CM$659,MATCH('AI''19 Summary'!$A109,'AI''19 Stats'!$A$3:$A$659,FALSE),70)</f>
        <v>76.748870438354558</v>
      </c>
      <c r="T109" s="125">
        <f ca="1">INDEX('AI''19 Stats'!$A$3:$CM$659,MATCH('AI''19 Summary'!$A109,'AI''19 Stats'!$A$3:$A$659,FALSE),72)</f>
        <v>0.68472223850140324</v>
      </c>
      <c r="U109" s="125">
        <f ca="1">INDEX('AI''19 Stats'!$A$3:$CM$659,MATCH('AI''19 Summary'!$A109,'AI''19 Stats'!$A$3:$A$659,FALSE),73)</f>
        <v>2.0138889367688331E-2</v>
      </c>
      <c r="V109" s="125">
        <f ca="1">INDEX('AI''19 Stats'!$A$3:$CM$659,MATCH('AI''19 Summary'!$A109,'AI''19 Stats'!$A$3:$A$659,FALSE),91)</f>
        <v>0.14825919932984882</v>
      </c>
      <c r="W109" s="125">
        <f ca="1">INDEX('AI''19 Stats'!$A$3:$CN$659,MATCH('AI''19 Summary'!$A109,'AI''19 Stats'!$A$3:$A$659,FALSE),86)</f>
        <v>1.2584041760351921E-2</v>
      </c>
      <c r="X109" s="150">
        <f ca="1">INDEX('AI''19 Stats'!$A$3:$CN$659,MATCH('AI''19 Summary'!$A109,'AI''19 Stats'!$A$3:$A$659,FALSE),87)</f>
        <v>12.823857668395988</v>
      </c>
      <c r="Y109" s="125">
        <f ca="1">INDEX('AI''19 Stats'!$A$3:$CN$659,MATCH('AI''19 Summary'!$A109,'AI''19 Stats'!$A$3:$A$659,FALSE),89)</f>
        <v>9.7222222222222214</v>
      </c>
      <c r="Z109" s="125">
        <f ca="1">INDEX('AI''19 Stats'!$A$3:$CN$659,MATCH('AI''19 Summary'!$A109,'AI''19 Stats'!$A$3:$A$659,FALSE),90)</f>
        <v>14.583333333333336</v>
      </c>
    </row>
    <row r="110" spans="1:26" x14ac:dyDescent="0.25">
      <c r="A110" s="62" t="s">
        <v>243</v>
      </c>
      <c r="B110" s="122">
        <f ca="1">INDEX('AI''19 Stats'!$A$3:$CM$659,MATCH('AI''19 Summary'!$A110,'AI''19 Stats'!$A$3:$A$659,FALSE),14)</f>
        <v>31</v>
      </c>
      <c r="C110" s="122" t="str">
        <f ca="1">INDEX('AI''19 Stats'!$A$3:$CM$659,MATCH('AI''19 Summary'!$A110,'AI''19 Stats'!$A$3:$A$659,FALSE),15)</f>
        <v>Bomber</v>
      </c>
      <c r="D110" s="122">
        <f ca="1">INDEX('AI''19 Stats'!$A$3:$CM$659,MATCH('AI''19 Summary'!$A110,'AI''19 Stats'!$A$3:$A$659,FALSE),16)</f>
        <v>5</v>
      </c>
      <c r="E110" s="122" t="str">
        <f ca="1">INDEX('AI''19 Stats'!$A$3:$CM$659,MATCH('AI''19 Summary'!$A110,'AI''19 Stats'!$A$3:$A$659,FALSE),17)</f>
        <v>-</v>
      </c>
      <c r="F110" s="122" t="str">
        <f ca="1">INDEX('AI''19 Stats'!$A$3:$CM$659,MATCH('AI''19 Summary'!$A110,'AI''19 Stats'!$A$3:$A$659,FALSE),18)</f>
        <v>-</v>
      </c>
      <c r="G110" s="122">
        <f ca="1">INDEX('AI''19 Stats'!$A$3:$CM$659,MATCH('AI''19 Summary'!$A110,'AI''19 Stats'!$A$3:$A$659,FALSE),19)</f>
        <v>1</v>
      </c>
      <c r="H110" s="122" t="str">
        <f ca="1">INDEX('AI''19 Stats'!$A$3:$CM$659,MATCH('AI''19 Summary'!$A110,'AI''19 Stats'!$A$3:$A$659,FALSE),20)</f>
        <v>1-3</v>
      </c>
      <c r="I110" s="122"/>
      <c r="J110" s="122"/>
      <c r="K110" s="122">
        <f ca="1">INDEX('AI''19 Stats'!$A$3:$CM$659,MATCH('AI''19 Summary'!$A110,'AI''19 Stats'!$A$3:$A$659,FALSE),23)</f>
        <v>4</v>
      </c>
      <c r="L110" s="122">
        <f ca="1">INDEX('AI''19 Stats'!$A$3:$CM$659,MATCH('AI''19 Summary'!$A110,'AI''19 Stats'!$A$3:$A$659,FALSE),24)</f>
        <v>5</v>
      </c>
      <c r="M110" s="122">
        <f ca="1">INDEX('AI''19 Stats'!$A$3:$CM$659,MATCH('AI''19 Summary'!$A110,'AI''19 Stats'!$A$3:$A$659,FALSE),25)</f>
        <v>2</v>
      </c>
      <c r="N110" s="122">
        <f ca="1">INDEX('AI''19 Stats'!$A$3:$CM$659,MATCH('AI''19 Summary'!$A110,'AI''19 Stats'!$A$3:$A$659,FALSE),26)</f>
        <v>5</v>
      </c>
      <c r="O110" s="122">
        <f ca="1">INDEX('AI''19 Stats'!$A$3:$CM$659,MATCH('AI''19 Summary'!$A110,'AI''19 Stats'!$A$3:$A$659,FALSE),27)</f>
        <v>0</v>
      </c>
      <c r="P110" s="123">
        <f ca="1">INDEX('AI''19 Stats'!$A$3:$CM$659,MATCH('AI''19 Summary'!$A110,'AI''19 Stats'!$A$3:$A$659,FALSE),28)</f>
        <v>0.58977359004073071</v>
      </c>
      <c r="Q110" s="123">
        <f ca="1">INDEX('AI''19 Stats'!$A$3:$CM$659,MATCH('AI''19 Summary'!$A110,'AI''19 Stats'!$A$3:$A$659,FALSE),29)</f>
        <v>0.63221447957218613</v>
      </c>
      <c r="R110" s="123">
        <f ca="1">INDEX('AI''19 Stats'!$A$3:$CM$659,MATCH('AI''19 Summary'!$A110,'AI''19 Stats'!$A$3:$A$659,FALSE),30)</f>
        <v>2.748758606835592</v>
      </c>
      <c r="S110" s="124">
        <f ca="1">INDEX('AI''19 Stats'!$A$3:$CM$659,MATCH('AI''19 Summary'!$A110,'AI''19 Stats'!$A$3:$A$659,FALSE),70)</f>
        <v>74.572073891835132</v>
      </c>
      <c r="T110" s="125">
        <f ca="1">INDEX('AI''19 Stats'!$A$3:$CM$659,MATCH('AI''19 Summary'!$A110,'AI''19 Stats'!$A$3:$A$659,FALSE),72)</f>
        <v>1.8139414256953617</v>
      </c>
      <c r="U110" s="125">
        <f ca="1">INDEX('AI''19 Stats'!$A$3:$CM$659,MATCH('AI''19 Summary'!$A110,'AI''19 Stats'!$A$3:$A$659,FALSE),73)</f>
        <v>5.8514239538560053E-2</v>
      </c>
      <c r="V110" s="125">
        <f ca="1">INDEX('AI''19 Stats'!$A$3:$CM$659,MATCH('AI''19 Summary'!$A110,'AI''19 Stats'!$A$3:$A$659,FALSE),91)</f>
        <v>0.43077223102982359</v>
      </c>
      <c r="W110" s="125">
        <f ca="1">INDEX('AI''19 Stats'!$A$3:$CN$659,MATCH('AI''19 Summary'!$A110,'AI''19 Stats'!$A$3:$A$659,FALSE),86)</f>
        <v>3.3870202397259006E-2</v>
      </c>
      <c r="X110" s="150">
        <f ca="1">INDEX('AI''19 Stats'!$A$3:$CN$659,MATCH('AI''19 Summary'!$A110,'AI''19 Stats'!$A$3:$A$659,FALSE),87)</f>
        <v>13.74379303417796</v>
      </c>
      <c r="Y110" s="125">
        <f ca="1">INDEX('AI''19 Stats'!$A$3:$CN$659,MATCH('AI''19 Summary'!$A110,'AI''19 Stats'!$A$3:$A$659,FALSE),89)</f>
        <v>0.66666666666666663</v>
      </c>
      <c r="Z110" s="125">
        <f ca="1">INDEX('AI''19 Stats'!$A$3:$CN$659,MATCH('AI''19 Summary'!$A110,'AI''19 Stats'!$A$3:$A$659,FALSE),90)</f>
        <v>14.000000000000002</v>
      </c>
    </row>
    <row r="111" spans="1:26" x14ac:dyDescent="0.25">
      <c r="A111" s="62" t="s">
        <v>247</v>
      </c>
      <c r="B111" s="122">
        <f ca="1">INDEX('AI''19 Stats'!$A$3:$CM$659,MATCH('AI''19 Summary'!$A111,'AI''19 Stats'!$A$3:$A$659,FALSE),14)</f>
        <v>35</v>
      </c>
      <c r="C111" s="122" t="str">
        <f ca="1">INDEX('AI''19 Stats'!$A$3:$CM$659,MATCH('AI''19 Summary'!$A111,'AI''19 Stats'!$A$3:$A$659,FALSE),15)</f>
        <v>Bomber</v>
      </c>
      <c r="D111" s="122">
        <f ca="1">INDEX('AI''19 Stats'!$A$3:$CM$659,MATCH('AI''19 Summary'!$A111,'AI''19 Stats'!$A$3:$A$659,FALSE),16)</f>
        <v>5</v>
      </c>
      <c r="E111" s="122">
        <f ca="1">INDEX('AI''19 Stats'!$A$3:$CM$659,MATCH('AI''19 Summary'!$A111,'AI''19 Stats'!$A$3:$A$659,FALSE),17)</f>
        <v>1</v>
      </c>
      <c r="F111" s="122" t="str">
        <f ca="1">INDEX('AI''19 Stats'!$A$3:$CM$659,MATCH('AI''19 Summary'!$A111,'AI''19 Stats'!$A$3:$A$659,FALSE),18)</f>
        <v>-</v>
      </c>
      <c r="G111" s="122">
        <f ca="1">INDEX('AI''19 Stats'!$A$3:$CM$659,MATCH('AI''19 Summary'!$A111,'AI''19 Stats'!$A$3:$A$659,FALSE),19)</f>
        <v>1</v>
      </c>
      <c r="H111" s="122" t="str">
        <f ca="1">INDEX('AI''19 Stats'!$A$3:$CM$659,MATCH('AI''19 Summary'!$A111,'AI''19 Stats'!$A$3:$A$659,FALSE),20)</f>
        <v>1-3</v>
      </c>
      <c r="I111" s="122"/>
      <c r="J111" s="122"/>
      <c r="K111" s="122">
        <f ca="1">INDEX('AI''19 Stats'!$A$3:$CM$659,MATCH('AI''19 Summary'!$A111,'AI''19 Stats'!$A$3:$A$659,FALSE),23)</f>
        <v>5</v>
      </c>
      <c r="L111" s="122">
        <f ca="1">INDEX('AI''19 Stats'!$A$3:$CM$659,MATCH('AI''19 Summary'!$A111,'AI''19 Stats'!$A$3:$A$659,FALSE),24)</f>
        <v>5</v>
      </c>
      <c r="M111" s="122">
        <f ca="1">INDEX('AI''19 Stats'!$A$3:$CM$659,MATCH('AI''19 Summary'!$A111,'AI''19 Stats'!$A$3:$A$659,FALSE),25)</f>
        <v>2</v>
      </c>
      <c r="N111" s="122">
        <f ca="1">INDEX('AI''19 Stats'!$A$3:$CM$659,MATCH('AI''19 Summary'!$A111,'AI''19 Stats'!$A$3:$A$659,FALSE),26)</f>
        <v>5</v>
      </c>
      <c r="O111" s="122">
        <f ca="1">INDEX('AI''19 Stats'!$A$3:$CM$659,MATCH('AI''19 Summary'!$A111,'AI''19 Stats'!$A$3:$A$659,FALSE),27)</f>
        <v>0</v>
      </c>
      <c r="P111" s="123">
        <f ca="1">INDEX('AI''19 Stats'!$A$3:$CM$659,MATCH('AI''19 Summary'!$A111,'AI''19 Stats'!$A$3:$A$659,FALSE),28)</f>
        <v>0.57718484016995586</v>
      </c>
      <c r="Q111" s="123">
        <f ca="1">INDEX('AI''19 Stats'!$A$3:$CM$659,MATCH('AI''19 Summary'!$A111,'AI''19 Stats'!$A$3:$A$659,FALSE),29)</f>
        <v>0.56489049872655261</v>
      </c>
      <c r="R111" s="123">
        <f ca="1">INDEX('AI''19 Stats'!$A$3:$CM$659,MATCH('AI''19 Summary'!$A111,'AI''19 Stats'!$A$3:$A$659,FALSE),30)</f>
        <v>2.4560456466371852</v>
      </c>
      <c r="S111" s="124">
        <f ca="1">INDEX('AI''19 Stats'!$A$3:$CM$659,MATCH('AI''19 Summary'!$A111,'AI''19 Stats'!$A$3:$A$659,FALSE),70)</f>
        <v>75.082365054144205</v>
      </c>
      <c r="T111" s="125">
        <f ca="1">INDEX('AI''19 Stats'!$A$3:$CM$659,MATCH('AI''19 Summary'!$A111,'AI''19 Stats'!$A$3:$A$659,FALSE),72)</f>
        <v>3.1451949843606268</v>
      </c>
      <c r="U111" s="125">
        <f ca="1">INDEX('AI''19 Stats'!$A$3:$CM$659,MATCH('AI''19 Summary'!$A111,'AI''19 Stats'!$A$3:$A$659,FALSE),73)</f>
        <v>8.986271383887505E-2</v>
      </c>
      <c r="V111" s="125">
        <f ca="1">INDEX('AI''19 Stats'!$A$3:$CM$659,MATCH('AI''19 Summary'!$A111,'AI''19 Stats'!$A$3:$A$659,FALSE),91)</f>
        <v>0.66155455547289865</v>
      </c>
      <c r="W111" s="125">
        <f ca="1">INDEX('AI''19 Stats'!$A$3:$CN$659,MATCH('AI''19 Summary'!$A111,'AI''19 Stats'!$A$3:$A$659,FALSE),86)</f>
        <v>6.0840835108885952E-2</v>
      </c>
      <c r="X111" s="150">
        <f ca="1">INDEX('AI''19 Stats'!$A$3:$CN$659,MATCH('AI''19 Summary'!$A111,'AI''19 Stats'!$A$3:$A$659,FALSE),87)</f>
        <v>12.280228233185927</v>
      </c>
      <c r="Y111" s="125">
        <f ca="1">INDEX('AI''19 Stats'!$A$3:$CN$659,MATCH('AI''19 Summary'!$A111,'AI''19 Stats'!$A$3:$A$659,FALSE),89)</f>
        <v>1.5</v>
      </c>
      <c r="Z111" s="125">
        <f ca="1">INDEX('AI''19 Stats'!$A$3:$CN$659,MATCH('AI''19 Summary'!$A111,'AI''19 Stats'!$A$3:$A$659,FALSE),90)</f>
        <v>11.666666666666668</v>
      </c>
    </row>
    <row r="112" spans="1:26" x14ac:dyDescent="0.25">
      <c r="A112" s="62" t="s">
        <v>618</v>
      </c>
      <c r="B112" s="122">
        <f ca="1">INDEX('AI''19 Stats'!$A$3:$CM$659,MATCH('AI''19 Summary'!$A112,'AI''19 Stats'!$A$3:$A$659,FALSE),14)</f>
        <v>39</v>
      </c>
      <c r="C112" s="122" t="str">
        <f ca="1">INDEX('AI''19 Stats'!$A$3:$CM$659,MATCH('AI''19 Summary'!$A112,'AI''19 Stats'!$A$3:$A$659,FALSE),15)</f>
        <v>Bomber</v>
      </c>
      <c r="D112" s="122">
        <f ca="1">INDEX('AI''19 Stats'!$A$3:$CM$659,MATCH('AI''19 Summary'!$A112,'AI''19 Stats'!$A$3:$A$659,FALSE),16)</f>
        <v>5</v>
      </c>
      <c r="E112" s="122">
        <f ca="1">INDEX('AI''19 Stats'!$A$3:$CM$659,MATCH('AI''19 Summary'!$A112,'AI''19 Stats'!$A$3:$A$659,FALSE),17)</f>
        <v>0</v>
      </c>
      <c r="F112" s="122">
        <f ca="1">INDEX('AI''19 Stats'!$A$3:$CM$659,MATCH('AI''19 Summary'!$A112,'AI''19 Stats'!$A$3:$A$659,FALSE),18)</f>
        <v>0</v>
      </c>
      <c r="G112" s="122">
        <f ca="1">INDEX('AI''19 Stats'!$A$3:$CM$659,MATCH('AI''19 Summary'!$A112,'AI''19 Stats'!$A$3:$A$659,FALSE),19)</f>
        <v>2</v>
      </c>
      <c r="H112" s="122" t="str">
        <f ca="1">INDEX('AI''19 Stats'!$A$3:$CM$659,MATCH('AI''19 Summary'!$A112,'AI''19 Stats'!$A$3:$A$659,FALSE),20)</f>
        <v>1-6</v>
      </c>
      <c r="I112" s="122"/>
      <c r="J112" s="122"/>
      <c r="K112" s="122">
        <f ca="1">INDEX('AI''19 Stats'!$A$3:$CM$659,MATCH('AI''19 Summary'!$A112,'AI''19 Stats'!$A$3:$A$659,FALSE),23)</f>
        <v>4</v>
      </c>
      <c r="L112" s="122">
        <f ca="1">INDEX('AI''19 Stats'!$A$3:$CM$659,MATCH('AI''19 Summary'!$A112,'AI''19 Stats'!$A$3:$A$659,FALSE),24)</f>
        <v>8</v>
      </c>
      <c r="M112" s="122">
        <f ca="1">INDEX('AI''19 Stats'!$A$3:$CM$659,MATCH('AI''19 Summary'!$A112,'AI''19 Stats'!$A$3:$A$659,FALSE),25)</f>
        <v>1</v>
      </c>
      <c r="N112" s="122">
        <f ca="1">INDEX('AI''19 Stats'!$A$3:$CM$659,MATCH('AI''19 Summary'!$A112,'AI''19 Stats'!$A$3:$A$659,FALSE),26)</f>
        <v>5</v>
      </c>
      <c r="O112" s="122" t="str">
        <f ca="1">INDEX('AI''19 Stats'!$A$3:$CM$659,MATCH('AI''19 Summary'!$A112,'AI''19 Stats'!$A$3:$A$659,FALSE),27)</f>
        <v>Rocket Boosters, Jink</v>
      </c>
      <c r="P112" s="123">
        <f ca="1">INDEX('AI''19 Stats'!$A$3:$CM$659,MATCH('AI''19 Summary'!$A112,'AI''19 Stats'!$A$3:$A$659,FALSE),28)</f>
        <v>0.86543882556774443</v>
      </c>
      <c r="Q112" s="123">
        <f ca="1">INDEX('AI''19 Stats'!$A$3:$CM$659,MATCH('AI''19 Summary'!$A112,'AI''19 Stats'!$A$3:$A$659,FALSE),29)</f>
        <v>0.78097711347725307</v>
      </c>
      <c r="R112" s="123">
        <f ca="1">INDEX('AI''19 Stats'!$A$3:$CM$659,MATCH('AI''19 Summary'!$A112,'AI''19 Stats'!$A$3:$A$659,FALSE),30)</f>
        <v>3.3955526672924043</v>
      </c>
      <c r="S112" s="124">
        <f ca="1">INDEX('AI''19 Stats'!$A$3:$CM$659,MATCH('AI''19 Summary'!$A112,'AI''19 Stats'!$A$3:$A$659,FALSE),70)</f>
        <v>77.774221161636092</v>
      </c>
      <c r="T112" s="125">
        <f ca="1">INDEX('AI''19 Stats'!$A$3:$CM$659,MATCH('AI''19 Summary'!$A112,'AI''19 Stats'!$A$3:$A$659,FALSE),72)</f>
        <v>5.3596350311013943</v>
      </c>
      <c r="U112" s="125">
        <f ca="1">INDEX('AI''19 Stats'!$A$3:$CM$659,MATCH('AI''19 Summary'!$A112,'AI''19 Stats'!$A$3:$A$659,FALSE),73)</f>
        <v>0.13742653925901011</v>
      </c>
      <c r="V112" s="125">
        <f ca="1">INDEX('AI''19 Stats'!$A$3:$CM$659,MATCH('AI''19 Summary'!$A112,'AI''19 Stats'!$A$3:$A$659,FALSE),91)</f>
        <v>1.0117116344013968</v>
      </c>
      <c r="W112" s="125">
        <f ca="1">INDEX('AI''19 Stats'!$A$3:$CN$659,MATCH('AI''19 Summary'!$A112,'AI''19 Stats'!$A$3:$A$659,FALSE),86)</f>
        <v>0.13395524159703523</v>
      </c>
      <c r="X112" s="150">
        <f ca="1">INDEX('AI''19 Stats'!$A$3:$CN$659,MATCH('AI''19 Summary'!$A112,'AI''19 Stats'!$A$3:$A$659,FALSE),87)</f>
        <v>27.164421338339235</v>
      </c>
      <c r="Y112" s="125">
        <f ca="1">INDEX('AI''19 Stats'!$A$3:$CN$659,MATCH('AI''19 Summary'!$A112,'AI''19 Stats'!$A$3:$A$659,FALSE),89)</f>
        <v>3.5555555555555554</v>
      </c>
      <c r="Z112" s="125">
        <f ca="1">INDEX('AI''19 Stats'!$A$3:$CN$659,MATCH('AI''19 Summary'!$A112,'AI''19 Stats'!$A$3:$A$659,FALSE),90)</f>
        <v>2.6666666666666665</v>
      </c>
    </row>
    <row r="113" spans="1:26" x14ac:dyDescent="0.25">
      <c r="A113" s="62" t="str">
        <f>'AI''19 Stats'!A425</f>
        <v>Phoenix w/ Star Engines, Twin Bright Lances and Nightfire Krak Missile Array</v>
      </c>
      <c r="B113" s="122">
        <f ca="1">INDEX('AI''19 Stats'!$A$3:$CM$659,MATCH('AI''19 Summary'!$A113,'AI''19 Stats'!$A$3:$A$659,FALSE),14)</f>
        <v>30</v>
      </c>
      <c r="C113" s="122" t="str">
        <f ca="1">INDEX('AI''19 Stats'!$A$3:$CM$659,MATCH('AI''19 Summary'!$A113,'AI''19 Stats'!$A$3:$A$659,FALSE),15)</f>
        <v>Bomber</v>
      </c>
      <c r="D113" s="122">
        <f ca="1">INDEX('AI''19 Stats'!$A$3:$CM$659,MATCH('AI''19 Summary'!$A113,'AI''19 Stats'!$A$3:$A$659,FALSE),16)</f>
        <v>2</v>
      </c>
      <c r="E113" s="122">
        <f ca="1">INDEX('AI''19 Stats'!$A$3:$CM$659,MATCH('AI''19 Summary'!$A113,'AI''19 Stats'!$A$3:$A$659,FALSE),17)</f>
        <v>0</v>
      </c>
      <c r="F113" s="122">
        <f ca="1">INDEX('AI''19 Stats'!$A$3:$CM$659,MATCH('AI''19 Summary'!$A113,'AI''19 Stats'!$A$3:$A$659,FALSE),18)</f>
        <v>0</v>
      </c>
      <c r="G113" s="122">
        <f ca="1">INDEX('AI''19 Stats'!$A$3:$CM$659,MATCH('AI''19 Summary'!$A113,'AI''19 Stats'!$A$3:$A$659,FALSE),19)</f>
        <v>2</v>
      </c>
      <c r="H113" s="122" t="str">
        <f ca="1">INDEX('AI''19 Stats'!$A$3:$CM$659,MATCH('AI''19 Summary'!$A113,'AI''19 Stats'!$A$3:$A$659,FALSE),20)</f>
        <v>1-6</v>
      </c>
      <c r="I113" s="122"/>
      <c r="J113" s="122"/>
      <c r="K113" s="122">
        <f ca="1">INDEX('AI''19 Stats'!$A$3:$CM$659,MATCH('AI''19 Summary'!$A113,'AI''19 Stats'!$A$3:$A$659,FALSE),23)</f>
        <v>2</v>
      </c>
      <c r="L113" s="122">
        <f ca="1">INDEX('AI''19 Stats'!$A$3:$CM$659,MATCH('AI''19 Summary'!$A113,'AI''19 Stats'!$A$3:$A$659,FALSE),24)</f>
        <v>8</v>
      </c>
      <c r="M113" s="122">
        <f ca="1">INDEX('AI''19 Stats'!$A$3:$CM$659,MATCH('AI''19 Summary'!$A113,'AI''19 Stats'!$A$3:$A$659,FALSE),25)</f>
        <v>2</v>
      </c>
      <c r="N113" s="122">
        <f ca="1">INDEX('AI''19 Stats'!$A$3:$CM$659,MATCH('AI''19 Summary'!$A113,'AI''19 Stats'!$A$3:$A$659,FALSE),26)</f>
        <v>5</v>
      </c>
      <c r="O113" s="122" t="str">
        <f ca="1">INDEX('AI''19 Stats'!$A$3:$CM$659,MATCH('AI''19 Summary'!$A113,'AI''19 Stats'!$A$3:$A$659,FALSE),27)</f>
        <v>Jink</v>
      </c>
      <c r="P113" s="123">
        <f ca="1">INDEX('AI''19 Stats'!$A$3:$CM$659,MATCH('AI''19 Summary'!$A113,'AI''19 Stats'!$A$3:$A$659,FALSE),28)</f>
        <v>0.87646649776122698</v>
      </c>
      <c r="Q113" s="123">
        <f ca="1">INDEX('AI''19 Stats'!$A$3:$CM$659,MATCH('AI''19 Summary'!$A113,'AI''19 Stats'!$A$3:$A$659,FALSE),29)</f>
        <v>0.96293010956757441</v>
      </c>
      <c r="R113" s="123">
        <f ca="1">INDEX('AI''19 Stats'!$A$3:$CM$659,MATCH('AI''19 Summary'!$A113,'AI''19 Stats'!$A$3:$A$659,FALSE),30)</f>
        <v>1.6746610601175211</v>
      </c>
      <c r="S113" s="124">
        <f ca="1">INDEX('AI''19 Stats'!$A$3:$CM$659,MATCH('AI''19 Summary'!$A113,'AI''19 Stats'!$A$3:$A$659,FALSE),70)</f>
        <v>90.00236557594252</v>
      </c>
      <c r="T113" s="125">
        <f ca="1">INDEX('AI''19 Stats'!$A$3:$CM$659,MATCH('AI''19 Summary'!$A113,'AI''19 Stats'!$A$3:$A$659,FALSE),72)</f>
        <v>1.9170616026091192</v>
      </c>
      <c r="U113" s="125">
        <f ca="1">INDEX('AI''19 Stats'!$A$3:$CM$659,MATCH('AI''19 Summary'!$A113,'AI''19 Stats'!$A$3:$A$659,FALSE),73)</f>
        <v>6.3902053420303973E-2</v>
      </c>
      <c r="V113" s="125">
        <f ca="1">INDEX('AI''19 Stats'!$A$3:$CM$659,MATCH('AI''19 Summary'!$A113,'AI''19 Stats'!$A$3:$A$659,FALSE),91)</f>
        <v>0.47043643284659381</v>
      </c>
      <c r="W113" s="125">
        <f ca="1">INDEX('AI''19 Stats'!$A$3:$CN$659,MATCH('AI''19 Summary'!$A113,'AI''19 Stats'!$A$3:$A$659,FALSE),86)</f>
        <v>2.9990628294427116E-2</v>
      </c>
      <c r="X113" s="150">
        <f ca="1">INDEX('AI''19 Stats'!$A$3:$CN$659,MATCH('AI''19 Summary'!$A113,'AI''19 Stats'!$A$3:$A$659,FALSE),87)</f>
        <v>13.397288480940169</v>
      </c>
      <c r="Y113" s="125">
        <f ca="1">INDEX('AI''19 Stats'!$A$3:$CN$659,MATCH('AI''19 Summary'!$A113,'AI''19 Stats'!$A$3:$A$659,FALSE),89)</f>
        <v>3.333333333333333</v>
      </c>
      <c r="Z113" s="125">
        <f ca="1">INDEX('AI''19 Stats'!$A$3:$CN$659,MATCH('AI''19 Summary'!$A113,'AI''19 Stats'!$A$3:$A$659,FALSE),90)</f>
        <v>2.3333333333333335</v>
      </c>
    </row>
    <row r="114" spans="1:26" x14ac:dyDescent="0.25">
      <c r="A114" s="226" t="s">
        <v>602</v>
      </c>
      <c r="B114" s="227">
        <f ca="1">INDEX('AI''19 Stats'!$A$3:$CM$659,MATCH('AI''19 Summary'!$A114,'AI''19 Stats'!$A$3:$A$659,FALSE),14)</f>
        <v>25</v>
      </c>
      <c r="C114" s="227" t="str">
        <f ca="1">INDEX('AI''19 Stats'!$A$3:$CM$659,MATCH('AI''19 Summary'!$A114,'AI''19 Stats'!$A$3:$A$659,FALSE),15)</f>
        <v>Bomber</v>
      </c>
      <c r="D114" s="227">
        <f ca="1">INDEX('AI''19 Stats'!$A$3:$CM$659,MATCH('AI''19 Summary'!$A114,'AI''19 Stats'!$A$3:$A$659,FALSE),16)</f>
        <v>3</v>
      </c>
      <c r="E114" s="227">
        <f ca="1">INDEX('AI''19 Stats'!$A$3:$CM$659,MATCH('AI''19 Summary'!$A114,'AI''19 Stats'!$A$3:$A$659,FALSE),17)</f>
        <v>0</v>
      </c>
      <c r="F114" s="227">
        <f ca="1">INDEX('AI''19 Stats'!$A$3:$CM$659,MATCH('AI''19 Summary'!$A114,'AI''19 Stats'!$A$3:$A$659,FALSE),18)</f>
        <v>0</v>
      </c>
      <c r="G114" s="227">
        <f ca="1">INDEX('AI''19 Stats'!$A$3:$CM$659,MATCH('AI''19 Summary'!$A114,'AI''19 Stats'!$A$3:$A$659,FALSE),19)</f>
        <v>2</v>
      </c>
      <c r="H114" s="227" t="str">
        <f ca="1">INDEX('AI''19 Stats'!$A$3:$CM$659,MATCH('AI''19 Summary'!$A114,'AI''19 Stats'!$A$3:$A$659,FALSE),20)</f>
        <v>1-5</v>
      </c>
      <c r="I114" s="227"/>
      <c r="J114" s="227"/>
      <c r="K114" s="227">
        <f ca="1">INDEX('AI''19 Stats'!$A$3:$CM$659,MATCH('AI''19 Summary'!$A114,'AI''19 Stats'!$A$3:$A$659,FALSE),23)</f>
        <v>3</v>
      </c>
      <c r="L114" s="227">
        <f ca="1">INDEX('AI''19 Stats'!$A$3:$CM$659,MATCH('AI''19 Summary'!$A114,'AI''19 Stats'!$A$3:$A$659,FALSE),24)</f>
        <v>7</v>
      </c>
      <c r="M114" s="227">
        <f ca="1">INDEX('AI''19 Stats'!$A$3:$CM$659,MATCH('AI''19 Summary'!$A114,'AI''19 Stats'!$A$3:$A$659,FALSE),25)</f>
        <v>3</v>
      </c>
      <c r="N114" s="227">
        <f ca="1">INDEX('AI''19 Stats'!$A$3:$CM$659,MATCH('AI''19 Summary'!$A114,'AI''19 Stats'!$A$3:$A$659,FALSE),26)</f>
        <v>5</v>
      </c>
      <c r="O114" s="227">
        <f ca="1">INDEX('AI''19 Stats'!$A$3:$CM$659,MATCH('AI''19 Summary'!$A114,'AI''19 Stats'!$A$3:$A$659,FALSE),27)</f>
        <v>0</v>
      </c>
      <c r="P114" s="228">
        <f ca="1">INDEX('AI''19 Stats'!$A$3:$CM$659,MATCH('AI''19 Summary'!$A114,'AI''19 Stats'!$A$3:$A$659,FALSE),28)</f>
        <v>0.79116904386443143</v>
      </c>
      <c r="Q114" s="228">
        <f ca="1">INDEX('AI''19 Stats'!$A$3:$CM$659,MATCH('AI''19 Summary'!$A114,'AI''19 Stats'!$A$3:$A$659,FALSE),29)</f>
        <v>0.99658573704977294</v>
      </c>
      <c r="R114" s="228">
        <f ca="1">INDEX('AI''19 Stats'!$A$3:$CM$659,MATCH('AI''19 Summary'!$A114,'AI''19 Stats'!$A$3:$A$659,FALSE),30)</f>
        <v>2.5997888792602772</v>
      </c>
      <c r="S114" s="229">
        <f ca="1">INDEX('AI''19 Stats'!$A$3:$CM$659,MATCH('AI''19 Summary'!$A114,'AI''19 Stats'!$A$3:$A$659,FALSE),70)</f>
        <v>64.934587154510467</v>
      </c>
      <c r="T114" s="230">
        <f ca="1">INDEX('AI''19 Stats'!$A$3:$CM$659,MATCH('AI''19 Summary'!$A114,'AI''19 Stats'!$A$3:$A$659,FALSE),72)</f>
        <v>2.4600086063189734</v>
      </c>
      <c r="U114" s="230">
        <f ca="1">INDEX('AI''19 Stats'!$A$3:$CM$659,MATCH('AI''19 Summary'!$A114,'AI''19 Stats'!$A$3:$A$659,FALSE),73)</f>
        <v>9.8400344252758939E-2</v>
      </c>
      <c r="V114" s="230">
        <f ca="1">INDEX('AI''19 Stats'!$A$3:$CM$659,MATCH('AI''19 Summary'!$A114,'AI''19 Stats'!$A$3:$A$659,FALSE),91)</f>
        <v>0.72440718980771279</v>
      </c>
      <c r="W114" s="230">
        <f ca="1">INDEX('AI''19 Stats'!$A$3:$CN$659,MATCH('AI''19 Summary'!$A114,'AI''19 Stats'!$A$3:$A$659,FALSE),86)</f>
        <v>1.3712483212358234E-2</v>
      </c>
      <c r="X114" s="231">
        <f ca="1">INDEX('AI''19 Stats'!$A$3:$CN$659,MATCH('AI''19 Summary'!$A114,'AI''19 Stats'!$A$3:$A$659,FALSE),87)</f>
        <v>18.198522154821941</v>
      </c>
      <c r="Y114" s="224">
        <f ca="1">INDEX('AI''19 Stats'!$A$3:$CN$659,MATCH('AI''19 Summary'!$A114,'AI''19 Stats'!$A$3:$A$659,FALSE),89)</f>
        <v>1.1666666666666665</v>
      </c>
      <c r="Z114" s="224">
        <f ca="1">INDEX('AI''19 Stats'!$A$3:$CN$659,MATCH('AI''19 Summary'!$A114,'AI''19 Stats'!$A$3:$A$659,FALSE),90)</f>
        <v>2.333333333333333</v>
      </c>
    </row>
    <row r="115" spans="1:26" x14ac:dyDescent="0.25">
      <c r="A115" s="62" t="s">
        <v>258</v>
      </c>
      <c r="B115" s="122">
        <f ca="1">INDEX('AI''19 Stats'!$A$3:$CM$659,MATCH('AI''19 Summary'!$A115,'AI''19 Stats'!$A$3:$A$659,FALSE),14)</f>
        <v>25</v>
      </c>
      <c r="C115" s="122" t="str">
        <f ca="1">INDEX('AI''19 Stats'!$A$3:$CM$659,MATCH('AI''19 Summary'!$A115,'AI''19 Stats'!$A$3:$A$659,FALSE),15)</f>
        <v>Fighter</v>
      </c>
      <c r="D115" s="122">
        <f ca="1">INDEX('AI''19 Stats'!$A$3:$CM$659,MATCH('AI''19 Summary'!$A115,'AI''19 Stats'!$A$3:$A$659,FALSE),16)</f>
        <v>2</v>
      </c>
      <c r="E115" s="122" t="str">
        <f ca="1">INDEX('AI''19 Stats'!$A$3:$CM$659,MATCH('AI''19 Summary'!$A115,'AI''19 Stats'!$A$3:$A$659,FALSE),17)</f>
        <v>-</v>
      </c>
      <c r="F115" s="122" t="str">
        <f ca="1">INDEX('AI''19 Stats'!$A$3:$CM$659,MATCH('AI''19 Summary'!$A115,'AI''19 Stats'!$A$3:$A$659,FALSE),18)</f>
        <v>-</v>
      </c>
      <c r="G115" s="122">
        <f ca="1">INDEX('AI''19 Stats'!$A$3:$CM$659,MATCH('AI''19 Summary'!$A115,'AI''19 Stats'!$A$3:$A$659,FALSE),19)</f>
        <v>3</v>
      </c>
      <c r="H115" s="122" t="str">
        <f ca="1">INDEX('AI''19 Stats'!$A$3:$CM$659,MATCH('AI''19 Summary'!$A115,'AI''19 Stats'!$A$3:$A$659,FALSE),20)</f>
        <v>1-7</v>
      </c>
      <c r="I115" s="122"/>
      <c r="J115" s="122"/>
      <c r="K115" s="122">
        <f ca="1">INDEX('AI''19 Stats'!$A$3:$CM$659,MATCH('AI''19 Summary'!$A115,'AI''19 Stats'!$A$3:$A$659,FALSE),23)</f>
        <v>3</v>
      </c>
      <c r="L115" s="122">
        <f ca="1">INDEX('AI''19 Stats'!$A$3:$CM$659,MATCH('AI''19 Summary'!$A115,'AI''19 Stats'!$A$3:$A$659,FALSE),24)</f>
        <v>8</v>
      </c>
      <c r="M115" s="122">
        <f ca="1">INDEX('AI''19 Stats'!$A$3:$CM$659,MATCH('AI''19 Summary'!$A115,'AI''19 Stats'!$A$3:$A$659,FALSE),25)</f>
        <v>2</v>
      </c>
      <c r="N115" s="122">
        <f ca="1">INDEX('AI''19 Stats'!$A$3:$CM$659,MATCH('AI''19 Summary'!$A115,'AI''19 Stats'!$A$3:$A$659,FALSE),26)</f>
        <v>5</v>
      </c>
      <c r="O115" s="122">
        <f ca="1">INDEX('AI''19 Stats'!$A$3:$CM$659,MATCH('AI''19 Summary'!$A115,'AI''19 Stats'!$A$3:$A$659,FALSE),27)</f>
        <v>0</v>
      </c>
      <c r="P115" s="123">
        <f ca="1">INDEX('AI''19 Stats'!$A$3:$CM$659,MATCH('AI''19 Summary'!$A115,'AI''19 Stats'!$A$3:$A$659,FALSE),28)</f>
        <v>0.94984931860162136</v>
      </c>
      <c r="Q115" s="123">
        <f ca="1">INDEX('AI''19 Stats'!$A$3:$CM$659,MATCH('AI''19 Summary'!$A115,'AI''19 Stats'!$A$3:$A$659,FALSE),29)</f>
        <v>1.1964652694715701</v>
      </c>
      <c r="R115" s="123">
        <f ca="1">INDEX('AI''19 Stats'!$A$3:$CM$659,MATCH('AI''19 Summary'!$A115,'AI''19 Stats'!$A$3:$A$659,FALSE),30)</f>
        <v>2.0808091642983828</v>
      </c>
      <c r="S115" s="124">
        <f ca="1">INDEX('AI''19 Stats'!$A$3:$CM$659,MATCH('AI''19 Summary'!$A115,'AI''19 Stats'!$A$3:$A$659,FALSE),70)</f>
        <v>67.945821277180755</v>
      </c>
      <c r="T115" s="125">
        <f ca="1">INDEX('AI''19 Stats'!$A$3:$CM$659,MATCH('AI''19 Summary'!$A115,'AI''19 Stats'!$A$3:$A$659,FALSE),72)</f>
        <v>1.3269126887836236</v>
      </c>
      <c r="U115" s="125">
        <f ca="1">INDEX('AI''19 Stats'!$A$3:$CM$659,MATCH('AI''19 Summary'!$A115,'AI''19 Stats'!$A$3:$A$659,FALSE),73)</f>
        <v>5.3076507551344944E-2</v>
      </c>
      <c r="V115" s="125">
        <f ca="1">INDEX('AI''19 Stats'!$A$3:$CM$659,MATCH('AI''19 Summary'!$A115,'AI''19 Stats'!$A$3:$A$659,FALSE),91)</f>
        <v>0.39074054031065658</v>
      </c>
      <c r="W115" s="125">
        <f ca="1">INDEX('AI''19 Stats'!$A$3:$CN$659,MATCH('AI''19 Summary'!$A115,'AI''19 Stats'!$A$3:$A$659,FALSE),86)</f>
        <v>2.6352735557984373E-2</v>
      </c>
      <c r="X115" s="150">
        <f ca="1">INDEX('AI''19 Stats'!$A$3:$CN$659,MATCH('AI''19 Summary'!$A115,'AI''19 Stats'!$A$3:$A$659,FALSE),87)</f>
        <v>16.646473314387062</v>
      </c>
      <c r="Y115" s="125">
        <f ca="1">INDEX('AI''19 Stats'!$A$3:$CN$659,MATCH('AI''19 Summary'!$A115,'AI''19 Stats'!$A$3:$A$659,FALSE),89)</f>
        <v>2.8888888888888884</v>
      </c>
      <c r="Z115" s="125">
        <f ca="1">INDEX('AI''19 Stats'!$A$3:$CN$659,MATCH('AI''19 Summary'!$A115,'AI''19 Stats'!$A$3:$A$659,FALSE),90)</f>
        <v>2.5</v>
      </c>
    </row>
    <row r="116" spans="1:26" x14ac:dyDescent="0.25">
      <c r="A116" s="62" t="str">
        <f>'AI''19 Stats'!A516</f>
        <v>Storm Eagle w/ Krak</v>
      </c>
      <c r="B116" s="122">
        <f ca="1">INDEX('AI''19 Stats'!$A$3:$CM$659,MATCH('AI''19 Summary'!$A116,'AI''19 Stats'!$A$3:$A$659,FALSE),14)</f>
        <v>31</v>
      </c>
      <c r="C116" s="122" t="str">
        <f ca="1">INDEX('AI''19 Stats'!$A$3:$CM$659,MATCH('AI''19 Summary'!$A116,'AI''19 Stats'!$A$3:$A$659,FALSE),15)</f>
        <v>Fighter</v>
      </c>
      <c r="D116" s="122">
        <f ca="1">INDEX('AI''19 Stats'!$A$3:$CM$659,MATCH('AI''19 Summary'!$A116,'AI''19 Stats'!$A$3:$A$659,FALSE),16)</f>
        <v>4</v>
      </c>
      <c r="E116" s="122">
        <f ca="1">INDEX('AI''19 Stats'!$A$3:$CM$659,MATCH('AI''19 Summary'!$A116,'AI''19 Stats'!$A$3:$A$659,FALSE),17)</f>
        <v>2</v>
      </c>
      <c r="F116" s="122">
        <f ca="1">INDEX('AI''19 Stats'!$A$3:$CM$659,MATCH('AI''19 Summary'!$A116,'AI''19 Stats'!$A$3:$A$659,FALSE),18)</f>
        <v>0</v>
      </c>
      <c r="G116" s="122">
        <f ca="1">INDEX('AI''19 Stats'!$A$3:$CM$659,MATCH('AI''19 Summary'!$A116,'AI''19 Stats'!$A$3:$A$659,FALSE),19)</f>
        <v>2</v>
      </c>
      <c r="H116" s="122" t="str">
        <f ca="1">INDEX('AI''19 Stats'!$A$3:$CM$659,MATCH('AI''19 Summary'!$A116,'AI''19 Stats'!$A$3:$A$659,FALSE),20)</f>
        <v>1-5</v>
      </c>
      <c r="I116" s="122"/>
      <c r="J116" s="122"/>
      <c r="K116" s="122">
        <f ca="1">INDEX('AI''19 Stats'!$A$3:$CM$659,MATCH('AI''19 Summary'!$A116,'AI''19 Stats'!$A$3:$A$659,FALSE),23)</f>
        <v>3</v>
      </c>
      <c r="L116" s="122">
        <f ca="1">INDEX('AI''19 Stats'!$A$3:$CM$659,MATCH('AI''19 Summary'!$A116,'AI''19 Stats'!$A$3:$A$659,FALSE),24)</f>
        <v>5</v>
      </c>
      <c r="M116" s="122">
        <f ca="1">INDEX('AI''19 Stats'!$A$3:$CM$659,MATCH('AI''19 Summary'!$A116,'AI''19 Stats'!$A$3:$A$659,FALSE),25)</f>
        <v>0</v>
      </c>
      <c r="N116" s="122">
        <f ca="1">INDEX('AI''19 Stats'!$A$3:$CM$659,MATCH('AI''19 Summary'!$A116,'AI''19 Stats'!$A$3:$A$659,FALSE),26)</f>
        <v>5</v>
      </c>
      <c r="O116" s="122">
        <f>INDEX('AI''19 Stats'!$A$3:$CM$659,MATCH('AI''19 Summary'!$A116,'AI''19 Stats'!$A$3:$A$659,FALSE),27)</f>
        <v>0</v>
      </c>
      <c r="P116" s="123">
        <f ca="1">INDEX('AI''19 Stats'!$A$3:$CM$659,MATCH('AI''19 Summary'!$A116,'AI''19 Stats'!$A$3:$A$659,FALSE),28)</f>
        <v>0.77246254744164822</v>
      </c>
      <c r="Q116" s="123">
        <f ca="1">INDEX('AI''19 Stats'!$A$3:$CM$659,MATCH('AI''19 Summary'!$A116,'AI''19 Stats'!$A$3:$A$659,FALSE),29)</f>
        <v>0.82804997657846924</v>
      </c>
      <c r="R116" s="123">
        <f ca="1">INDEX('AI''19 Stats'!$A$3:$CM$659,MATCH('AI''19 Summary'!$A116,'AI''19 Stats'!$A$3:$A$659,FALSE),30)</f>
        <v>2.8801738315772845</v>
      </c>
      <c r="S116" s="124">
        <f ca="1">INDEX('AI''19 Stats'!$A$3:$CM$659,MATCH('AI''19 Summary'!$A116,'AI''19 Stats'!$A$3:$A$659,FALSE),70)</f>
        <v>75.146235570411136</v>
      </c>
      <c r="T116" s="125">
        <f ca="1">INDEX('AI''19 Stats'!$A$3:$CM$659,MATCH('AI''19 Summary'!$A116,'AI''19 Stats'!$A$3:$A$659,FALSE),72)</f>
        <v>4.1494239723413608</v>
      </c>
      <c r="U116" s="125">
        <f ca="1">INDEX('AI''19 Stats'!$A$3:$CM$659,MATCH('AI''19 Summary'!$A116,'AI''19 Stats'!$A$3:$A$659,FALSE),73)</f>
        <v>0.13385238620456003</v>
      </c>
      <c r="V116" s="125">
        <f ca="1">INDEX('AI''19 Stats'!$A$3:$CM$659,MATCH('AI''19 Summary'!$A116,'AI''19 Stats'!$A$3:$A$659,FALSE),91)</f>
        <v>0.98539930602715686</v>
      </c>
      <c r="W116" s="125">
        <f ca="1">INDEX('AI''19 Stats'!$A$3:$CN$659,MATCH('AI''19 Summary'!$A116,'AI''19 Stats'!$A$3:$A$659,FALSE),86)</f>
        <v>7.6466424975839775E-2</v>
      </c>
      <c r="X116" s="150">
        <f ca="1">INDEX('AI''19 Stats'!$A$3:$CN$659,MATCH('AI''19 Summary'!$A116,'AI''19 Stats'!$A$3:$A$659,FALSE),87)</f>
        <v>14.400869157886422</v>
      </c>
      <c r="Y116" s="125">
        <f ca="1">INDEX('AI''19 Stats'!$A$3:$CN$659,MATCH('AI''19 Summary'!$A116,'AI''19 Stats'!$A$3:$A$659,FALSE),89)</f>
        <v>2.333333333333333</v>
      </c>
      <c r="Z116" s="125">
        <f ca="1">INDEX('AI''19 Stats'!$A$3:$CN$659,MATCH('AI''19 Summary'!$A116,'AI''19 Stats'!$A$3:$A$659,FALSE),90)</f>
        <v>0</v>
      </c>
    </row>
    <row r="117" spans="1:26" x14ac:dyDescent="0.25">
      <c r="A117" s="62" t="str">
        <f>'AI''19 Stats'!A513</f>
        <v>Xiphon w/ Krak</v>
      </c>
      <c r="B117" s="122">
        <f ca="1">INDEX('AI''19 Stats'!$A$3:$CM$659,MATCH('AI''19 Summary'!$A117,'AI''19 Stats'!$A$3:$A$659,FALSE),14)</f>
        <v>26</v>
      </c>
      <c r="C117" s="122" t="str">
        <f ca="1">INDEX('AI''19 Stats'!$A$3:$CM$659,MATCH('AI''19 Summary'!$A117,'AI''19 Stats'!$A$3:$A$659,FALSE),15)</f>
        <v>Fighter</v>
      </c>
      <c r="D117" s="122">
        <f ca="1">INDEX('AI''19 Stats'!$A$3:$CM$659,MATCH('AI''19 Summary'!$A117,'AI''19 Stats'!$A$3:$A$659,FALSE),16)</f>
        <v>3</v>
      </c>
      <c r="E117" s="122">
        <f ca="1">INDEX('AI''19 Stats'!$A$3:$CM$659,MATCH('AI''19 Summary'!$A117,'AI''19 Stats'!$A$3:$A$659,FALSE),17)</f>
        <v>0</v>
      </c>
      <c r="F117" s="122">
        <f ca="1">INDEX('AI''19 Stats'!$A$3:$CM$659,MATCH('AI''19 Summary'!$A117,'AI''19 Stats'!$A$3:$A$659,FALSE),18)</f>
        <v>0</v>
      </c>
      <c r="G117" s="122">
        <f ca="1">INDEX('AI''19 Stats'!$A$3:$CM$659,MATCH('AI''19 Summary'!$A117,'AI''19 Stats'!$A$3:$A$659,FALSE),19)</f>
        <v>2</v>
      </c>
      <c r="H117" s="122" t="str">
        <f ca="1">INDEX('AI''19 Stats'!$A$3:$CM$659,MATCH('AI''19 Summary'!$A117,'AI''19 Stats'!$A$3:$A$659,FALSE),20)</f>
        <v>1-7</v>
      </c>
      <c r="I117" s="122"/>
      <c r="J117" s="122"/>
      <c r="K117" s="122">
        <f ca="1">INDEX('AI''19 Stats'!$A$3:$CM$659,MATCH('AI''19 Summary'!$A117,'AI''19 Stats'!$A$3:$A$659,FALSE),23)</f>
        <v>4</v>
      </c>
      <c r="L117" s="122">
        <f ca="1">INDEX('AI''19 Stats'!$A$3:$CM$659,MATCH('AI''19 Summary'!$A117,'AI''19 Stats'!$A$3:$A$659,FALSE),24)</f>
        <v>7</v>
      </c>
      <c r="M117" s="122">
        <f ca="1">INDEX('AI''19 Stats'!$A$3:$CM$659,MATCH('AI''19 Summary'!$A117,'AI''19 Stats'!$A$3:$A$659,FALSE),25)</f>
        <v>2</v>
      </c>
      <c r="N117" s="122">
        <f ca="1">INDEX('AI''19 Stats'!$A$3:$CM$659,MATCH('AI''19 Summary'!$A117,'AI''19 Stats'!$A$3:$A$659,FALSE),26)</f>
        <v>5</v>
      </c>
      <c r="O117" s="122">
        <f>INDEX('AI''19 Stats'!$A$3:$CM$659,MATCH('AI''19 Summary'!$A117,'AI''19 Stats'!$A$3:$A$659,FALSE),27)</f>
        <v>0</v>
      </c>
      <c r="P117" s="123">
        <f ca="1">INDEX('AI''19 Stats'!$A$3:$CM$659,MATCH('AI''19 Summary'!$A117,'AI''19 Stats'!$A$3:$A$659,FALSE),28)</f>
        <v>0.83652672436050002</v>
      </c>
      <c r="Q117" s="123">
        <f ca="1">INDEX('AI''19 Stats'!$A$3:$CM$659,MATCH('AI''19 Summary'!$A117,'AI''19 Stats'!$A$3:$A$659,FALSE),29)</f>
        <v>1.0231756509542003</v>
      </c>
      <c r="R117" s="123">
        <f ca="1">INDEX('AI''19 Stats'!$A$3:$CM$659,MATCH('AI''19 Summary'!$A117,'AI''19 Stats'!$A$3:$A$659,FALSE),30)</f>
        <v>2.6691538720544359</v>
      </c>
      <c r="S117" s="124">
        <f ca="1">INDEX('AI''19 Stats'!$A$3:$CM$659,MATCH('AI''19 Summary'!$A117,'AI''19 Stats'!$A$3:$A$659,FALSE),70)</f>
        <v>71.166289837881394</v>
      </c>
      <c r="T117" s="125">
        <f ca="1">INDEX('AI''19 Stats'!$A$3:$CM$659,MATCH('AI''19 Summary'!$A117,'AI''19 Stats'!$A$3:$A$659,FALSE),72)</f>
        <v>3.5767009258342655</v>
      </c>
      <c r="U117" s="125">
        <f ca="1">INDEX('AI''19 Stats'!$A$3:$CM$659,MATCH('AI''19 Summary'!$A117,'AI''19 Stats'!$A$3:$A$659,FALSE),73)</f>
        <v>0.13756542022439483</v>
      </c>
      <c r="V117" s="125">
        <f ca="1">INDEX('AI''19 Stats'!$A$3:$CM$659,MATCH('AI''19 Summary'!$A117,'AI''19 Stats'!$A$3:$A$659,FALSE),91)</f>
        <v>1.0127340532823075</v>
      </c>
      <c r="W117" s="125">
        <f ca="1">INDEX('AI''19 Stats'!$A$3:$CN$659,MATCH('AI''19 Summary'!$A117,'AI''19 Stats'!$A$3:$A$659,FALSE),86)</f>
        <v>6.8036837758948532E-2</v>
      </c>
      <c r="X117" s="150">
        <f ca="1">INDEX('AI''19 Stats'!$A$3:$CN$659,MATCH('AI''19 Summary'!$A117,'AI''19 Stats'!$A$3:$A$659,FALSE),87)</f>
        <v>18.68407710438105</v>
      </c>
      <c r="Y117" s="125">
        <f ca="1">INDEX('AI''19 Stats'!$A$3:$CN$659,MATCH('AI''19 Summary'!$A117,'AI''19 Stats'!$A$3:$A$659,FALSE),89)</f>
        <v>2.1111111111111107</v>
      </c>
      <c r="Z117" s="125">
        <f ca="1">INDEX('AI''19 Stats'!$A$3:$CN$659,MATCH('AI''19 Summary'!$A117,'AI''19 Stats'!$A$3:$A$659,FALSE),90)</f>
        <v>0</v>
      </c>
    </row>
    <row r="118" spans="1:26" x14ac:dyDescent="0.25">
      <c r="A118" s="62" t="s">
        <v>166</v>
      </c>
      <c r="B118" s="122">
        <f ca="1">INDEX('AI''19 Stats'!$A$3:$CM$659,MATCH('AI''19 Summary'!$A118,'AI''19 Stats'!$A$3:$A$659,FALSE),14)</f>
        <v>33</v>
      </c>
      <c r="C118" s="122" t="str">
        <f ca="1">INDEX('AI''19 Stats'!$A$3:$CM$659,MATCH('AI''19 Summary'!$A118,'AI''19 Stats'!$A$3:$A$659,FALSE),15)</f>
        <v>Bomber</v>
      </c>
      <c r="D118" s="122">
        <f ca="1">INDEX('AI''19 Stats'!$A$3:$CM$659,MATCH('AI''19 Summary'!$A118,'AI''19 Stats'!$A$3:$A$659,FALSE),16)</f>
        <v>5</v>
      </c>
      <c r="E118" s="122" t="str">
        <f ca="1">INDEX('AI''19 Stats'!$A$3:$CM$659,MATCH('AI''19 Summary'!$A118,'AI''19 Stats'!$A$3:$A$659,FALSE),17)</f>
        <v>-</v>
      </c>
      <c r="F118" s="122" t="str">
        <f ca="1">INDEX('AI''19 Stats'!$A$3:$CM$659,MATCH('AI''19 Summary'!$A118,'AI''19 Stats'!$A$3:$A$659,FALSE),18)</f>
        <v>-</v>
      </c>
      <c r="G118" s="122">
        <f ca="1">INDEX('AI''19 Stats'!$A$3:$CM$659,MATCH('AI''19 Summary'!$A118,'AI''19 Stats'!$A$3:$A$659,FALSE),19)</f>
        <v>2</v>
      </c>
      <c r="H118" s="122" t="str">
        <f ca="1">INDEX('AI''19 Stats'!$A$3:$CM$659,MATCH('AI''19 Summary'!$A118,'AI''19 Stats'!$A$3:$A$659,FALSE),20)</f>
        <v>1-4</v>
      </c>
      <c r="I118" s="122"/>
      <c r="J118" s="122"/>
      <c r="K118" s="122">
        <f ca="1">INDEX('AI''19 Stats'!$A$3:$CM$659,MATCH('AI''19 Summary'!$A118,'AI''19 Stats'!$A$3:$A$659,FALSE),23)</f>
        <v>4</v>
      </c>
      <c r="L118" s="122">
        <f ca="1">INDEX('AI''19 Stats'!$A$3:$CM$659,MATCH('AI''19 Summary'!$A118,'AI''19 Stats'!$A$3:$A$659,FALSE),24)</f>
        <v>6</v>
      </c>
      <c r="M118" s="122">
        <f ca="1">INDEX('AI''19 Stats'!$A$3:$CM$659,MATCH('AI''19 Summary'!$A118,'AI''19 Stats'!$A$3:$A$659,FALSE),25)</f>
        <v>1</v>
      </c>
      <c r="N118" s="122">
        <f ca="1">INDEX('AI''19 Stats'!$A$3:$CM$659,MATCH('AI''19 Summary'!$A118,'AI''19 Stats'!$A$3:$A$659,FALSE),26)</f>
        <v>5</v>
      </c>
      <c r="O118" s="122" t="str">
        <f ca="1">INDEX('AI''19 Stats'!$A$3:$CM$659,MATCH('AI''19 Summary'!$A118,'AI''19 Stats'!$A$3:$A$659,FALSE),27)</f>
        <v>Rocket Boosters</v>
      </c>
      <c r="P118" s="123">
        <f ca="1">INDEX('AI''19 Stats'!$A$3:$CM$659,MATCH('AI''19 Summary'!$A118,'AI''19 Stats'!$A$3:$A$659,FALSE),28)</f>
        <v>0.75242728065260123</v>
      </c>
      <c r="Q118" s="123">
        <f ca="1">INDEX('AI''19 Stats'!$A$3:$CM$659,MATCH('AI''19 Summary'!$A118,'AI''19 Stats'!$A$3:$A$659,FALSE),29)</f>
        <v>0.76962553058690086</v>
      </c>
      <c r="R118" s="123">
        <f ca="1">INDEX('AI''19 Stats'!$A$3:$CM$659,MATCH('AI''19 Summary'!$A118,'AI''19 Stats'!$A$3:$A$659,FALSE),30)</f>
        <v>3.3461979590734821</v>
      </c>
      <c r="S118" s="124">
        <f ca="1">INDEX('AI''19 Stats'!$A$3:$CM$659,MATCH('AI''19 Summary'!$A118,'AI''19 Stats'!$A$3:$A$659,FALSE),70)</f>
        <v>84.485427806350813</v>
      </c>
      <c r="T118" s="125">
        <f ca="1">INDEX('AI''19 Stats'!$A$3:$CM$659,MATCH('AI''19 Summary'!$A118,'AI''19 Stats'!$A$3:$A$659,FALSE),72)</f>
        <v>4.4728135094150456</v>
      </c>
      <c r="U118" s="125">
        <f ca="1">INDEX('AI''19 Stats'!$A$3:$CM$659,MATCH('AI''19 Summary'!$A118,'AI''19 Stats'!$A$3:$A$659,FALSE),73)</f>
        <v>0.13553980331560744</v>
      </c>
      <c r="V118" s="125">
        <f ca="1">INDEX('AI''19 Stats'!$A$3:$CM$659,MATCH('AI''19 Summary'!$A118,'AI''19 Stats'!$A$3:$A$659,FALSE),91)</f>
        <v>0.99782179394353465</v>
      </c>
      <c r="W118" s="125">
        <f ca="1">INDEX('AI''19 Stats'!$A$3:$CN$659,MATCH('AI''19 Summary'!$A118,'AI''19 Stats'!$A$3:$A$659,FALSE),86)</f>
        <v>0.13206422503203633</v>
      </c>
      <c r="X118" s="150">
        <f ca="1">INDEX('AI''19 Stats'!$A$3:$CN$659,MATCH('AI''19 Summary'!$A118,'AI''19 Stats'!$A$3:$A$659,FALSE),87)</f>
        <v>20.077187754440892</v>
      </c>
      <c r="Y118" s="125">
        <f ca="1">INDEX('AI''19 Stats'!$A$3:$CN$659,MATCH('AI''19 Summary'!$A118,'AI''19 Stats'!$A$3:$A$659,FALSE),89)</f>
        <v>1.4444444444444442</v>
      </c>
      <c r="Z118" s="125">
        <f ca="1">INDEX('AI''19 Stats'!$A$3:$CN$659,MATCH('AI''19 Summary'!$A118,'AI''19 Stats'!$A$3:$A$659,FALSE),90)</f>
        <v>0</v>
      </c>
    </row>
    <row r="119" spans="1:26" x14ac:dyDescent="0.25">
      <c r="A119" s="62" t="str">
        <f>'AI''19 Stats'!A414</f>
        <v>Nightwing w/ Twin Missile Launchers</v>
      </c>
      <c r="B119" s="122">
        <f ca="1">INDEX('AI''19 Stats'!$A$3:$CM$659,MATCH('AI''19 Summary'!$A119,'AI''19 Stats'!$A$3:$A$659,FALSE),14)</f>
        <v>23</v>
      </c>
      <c r="C119" s="122" t="str">
        <f ca="1">INDEX('AI''19 Stats'!$A$3:$CM$659,MATCH('AI''19 Summary'!$A119,'AI''19 Stats'!$A$3:$A$659,FALSE),15)</f>
        <v>Fighter</v>
      </c>
      <c r="D119" s="122">
        <f ca="1">INDEX('AI''19 Stats'!$A$3:$CM$659,MATCH('AI''19 Summary'!$A119,'AI''19 Stats'!$A$3:$A$659,FALSE),16)</f>
        <v>2</v>
      </c>
      <c r="E119" s="122">
        <f ca="1">INDEX('AI''19 Stats'!$A$3:$CM$659,MATCH('AI''19 Summary'!$A119,'AI''19 Stats'!$A$3:$A$659,FALSE),17)</f>
        <v>0</v>
      </c>
      <c r="F119" s="122">
        <f ca="1">INDEX('AI''19 Stats'!$A$3:$CM$659,MATCH('AI''19 Summary'!$A119,'AI''19 Stats'!$A$3:$A$659,FALSE),18)</f>
        <v>0</v>
      </c>
      <c r="G119" s="122">
        <f ca="1">INDEX('AI''19 Stats'!$A$3:$CM$659,MATCH('AI''19 Summary'!$A119,'AI''19 Stats'!$A$3:$A$659,FALSE),19)</f>
        <v>3</v>
      </c>
      <c r="H119" s="122" t="str">
        <f ca="1">INDEX('AI''19 Stats'!$A$3:$CM$659,MATCH('AI''19 Summary'!$A119,'AI''19 Stats'!$A$3:$A$659,FALSE),20)</f>
        <v>1-8</v>
      </c>
      <c r="I119" s="122"/>
      <c r="J119" s="122"/>
      <c r="K119" s="122">
        <f ca="1">INDEX('AI''19 Stats'!$A$3:$CM$659,MATCH('AI''19 Summary'!$A119,'AI''19 Stats'!$A$3:$A$659,FALSE),23)</f>
        <v>2</v>
      </c>
      <c r="L119" s="122">
        <f ca="1">INDEX('AI''19 Stats'!$A$3:$CM$659,MATCH('AI''19 Summary'!$A119,'AI''19 Stats'!$A$3:$A$659,FALSE),24)</f>
        <v>9</v>
      </c>
      <c r="M119" s="122">
        <f ca="1">INDEX('AI''19 Stats'!$A$3:$CM$659,MATCH('AI''19 Summary'!$A119,'AI''19 Stats'!$A$3:$A$659,FALSE),25)</f>
        <v>1</v>
      </c>
      <c r="N119" s="122">
        <f ca="1">INDEX('AI''19 Stats'!$A$3:$CM$659,MATCH('AI''19 Summary'!$A119,'AI''19 Stats'!$A$3:$A$659,FALSE),26)</f>
        <v>5</v>
      </c>
      <c r="O119" s="122" t="str">
        <f ca="1">INDEX('AI''19 Stats'!$A$3:$CM$659,MATCH('AI''19 Summary'!$A119,'AI''19 Stats'!$A$3:$A$659,FALSE),27)</f>
        <v>Jink</v>
      </c>
      <c r="P119" s="123">
        <f ca="1">INDEX('AI''19 Stats'!$A$3:$CM$659,MATCH('AI''19 Summary'!$A119,'AI''19 Stats'!$A$3:$A$659,FALSE),28)</f>
        <v>1.0329206114928022</v>
      </c>
      <c r="Q119" s="123">
        <f ca="1">INDEX('AI''19 Stats'!$A$3:$CM$659,MATCH('AI''19 Summary'!$A119,'AI''19 Stats'!$A$3:$A$659,FALSE),29)</f>
        <v>1.3850691437140568</v>
      </c>
      <c r="R119" s="123">
        <f ca="1">INDEX('AI''19 Stats'!$A$3:$CM$659,MATCH('AI''19 Summary'!$A119,'AI''19 Stats'!$A$3:$A$659,FALSE),30)</f>
        <v>2.4088159021114031</v>
      </c>
      <c r="S119" s="124">
        <f ca="1">INDEX('AI''19 Stats'!$A$3:$CM$659,MATCH('AI''19 Summary'!$A119,'AI''19 Stats'!$A$3:$A$659,FALSE),70)</f>
        <v>74.313134665457568</v>
      </c>
      <c r="T119" s="125">
        <f ca="1">INDEX('AI''19 Stats'!$A$3:$CM$659,MATCH('AI''19 Summary'!$A119,'AI''19 Stats'!$A$3:$A$659,FALSE),72)</f>
        <v>2.2022598242249041</v>
      </c>
      <c r="U119" s="125">
        <f ca="1">INDEX('AI''19 Stats'!$A$3:$CM$659,MATCH('AI''19 Summary'!$A119,'AI''19 Stats'!$A$3:$A$659,FALSE),73)</f>
        <v>9.5750427140213215E-2</v>
      </c>
      <c r="V119" s="125">
        <f ca="1">INDEX('AI''19 Stats'!$A$3:$CM$659,MATCH('AI''19 Summary'!$A119,'AI''19 Stats'!$A$3:$A$659,FALSE),91)</f>
        <v>0.704898934798038</v>
      </c>
      <c r="W119" s="125">
        <f ca="1">INDEX('AI''19 Stats'!$A$3:$CN$659,MATCH('AI''19 Summary'!$A119,'AI''19 Stats'!$A$3:$A$659,FALSE),86)</f>
        <v>2.3018190060750773E-2</v>
      </c>
      <c r="X119" s="150">
        <f ca="1">INDEX('AI''19 Stats'!$A$3:$CN$659,MATCH('AI''19 Summary'!$A119,'AI''19 Stats'!$A$3:$A$659,FALSE),87)</f>
        <v>21.679343119002628</v>
      </c>
      <c r="Y119" s="125">
        <f ca="1">INDEX('AI''19 Stats'!$A$3:$CN$659,MATCH('AI''19 Summary'!$A119,'AI''19 Stats'!$A$3:$A$659,FALSE),89)</f>
        <v>1.4444444444444442</v>
      </c>
      <c r="Z119" s="125">
        <f ca="1">INDEX('AI''19 Stats'!$A$3:$CN$659,MATCH('AI''19 Summary'!$A119,'AI''19 Stats'!$A$3:$A$659,FALSE),90)</f>
        <v>0</v>
      </c>
    </row>
    <row r="120" spans="1:26" x14ac:dyDescent="0.25">
      <c r="A120" s="62" t="s">
        <v>267</v>
      </c>
      <c r="B120" s="122">
        <f ca="1">INDEX('AI''19 Stats'!$A$3:$CM$659,MATCH('AI''19 Summary'!$A120,'AI''19 Stats'!$A$3:$A$659,FALSE),14)</f>
        <v>26</v>
      </c>
      <c r="C120" s="122" t="str">
        <f ca="1">INDEX('AI''19 Stats'!$A$3:$CM$659,MATCH('AI''19 Summary'!$A120,'AI''19 Stats'!$A$3:$A$659,FALSE),15)</f>
        <v>Fighter</v>
      </c>
      <c r="D120" s="122">
        <f ca="1">INDEX('AI''19 Stats'!$A$3:$CM$659,MATCH('AI''19 Summary'!$A120,'AI''19 Stats'!$A$3:$A$659,FALSE),16)</f>
        <v>2</v>
      </c>
      <c r="E120" s="122" t="str">
        <f ca="1">INDEX('AI''19 Stats'!$A$3:$CM$659,MATCH('AI''19 Summary'!$A120,'AI''19 Stats'!$A$3:$A$659,FALSE),17)</f>
        <v>-</v>
      </c>
      <c r="F120" s="122" t="str">
        <f ca="1">INDEX('AI''19 Stats'!$A$3:$CM$659,MATCH('AI''19 Summary'!$A120,'AI''19 Stats'!$A$3:$A$659,FALSE),18)</f>
        <v>-</v>
      </c>
      <c r="G120" s="122">
        <f ca="1">INDEX('AI''19 Stats'!$A$3:$CM$659,MATCH('AI''19 Summary'!$A120,'AI''19 Stats'!$A$3:$A$659,FALSE),19)</f>
        <v>2</v>
      </c>
      <c r="H120" s="122" t="str">
        <f ca="1">INDEX('AI''19 Stats'!$A$3:$CM$659,MATCH('AI''19 Summary'!$A120,'AI''19 Stats'!$A$3:$A$659,FALSE),20)</f>
        <v>1-8</v>
      </c>
      <c r="I120" s="122"/>
      <c r="J120" s="122"/>
      <c r="K120" s="122">
        <f ca="1">INDEX('AI''19 Stats'!$A$3:$CM$659,MATCH('AI''19 Summary'!$A120,'AI''19 Stats'!$A$3:$A$659,FALSE),23)</f>
        <v>3</v>
      </c>
      <c r="L120" s="122">
        <f ca="1">INDEX('AI''19 Stats'!$A$3:$CM$659,MATCH('AI''19 Summary'!$A120,'AI''19 Stats'!$A$3:$A$659,FALSE),24)</f>
        <v>6</v>
      </c>
      <c r="M120" s="122">
        <f ca="1">INDEX('AI''19 Stats'!$A$3:$CM$659,MATCH('AI''19 Summary'!$A120,'AI''19 Stats'!$A$3:$A$659,FALSE),25)</f>
        <v>-1</v>
      </c>
      <c r="N120" s="122">
        <f ca="1">INDEX('AI''19 Stats'!$A$3:$CM$659,MATCH('AI''19 Summary'!$A120,'AI''19 Stats'!$A$3:$A$659,FALSE),26)</f>
        <v>5</v>
      </c>
      <c r="O120" s="122">
        <f ca="1">INDEX('AI''19 Stats'!$A$3:$CM$659,MATCH('AI''19 Summary'!$A120,'AI''19 Stats'!$A$3:$A$659,FALSE),27)</f>
        <v>0</v>
      </c>
      <c r="P120" s="123">
        <f ca="1">INDEX('AI''19 Stats'!$A$3:$CM$659,MATCH('AI''19 Summary'!$A120,'AI''19 Stats'!$A$3:$A$659,FALSE),28)</f>
        <v>0.88572244615117823</v>
      </c>
      <c r="Q120" s="123">
        <f ca="1">INDEX('AI''19 Stats'!$A$3:$CM$659,MATCH('AI''19 Summary'!$A120,'AI''19 Stats'!$A$3:$A$659,FALSE),29)</f>
        <v>1.0833481035507617</v>
      </c>
      <c r="R120" s="123">
        <f ca="1">INDEX('AI''19 Stats'!$A$3:$CM$659,MATCH('AI''19 Summary'!$A120,'AI''19 Stats'!$A$3:$A$659,FALSE),30)</f>
        <v>1.8840836583491507</v>
      </c>
      <c r="S120" s="124">
        <f ca="1">INDEX('AI''19 Stats'!$A$3:$CM$659,MATCH('AI''19 Summary'!$A120,'AI''19 Stats'!$A$3:$A$659,FALSE),70)</f>
        <v>72.786649166681357</v>
      </c>
      <c r="T120" s="125">
        <f ca="1">INDEX('AI''19 Stats'!$A$3:$CM$659,MATCH('AI''19 Summary'!$A120,'AI''19 Stats'!$A$3:$A$659,FALSE),72)</f>
        <v>0.37721844063470245</v>
      </c>
      <c r="U120" s="125">
        <f ca="1">INDEX('AI''19 Stats'!$A$3:$CM$659,MATCH('AI''19 Summary'!$A120,'AI''19 Stats'!$A$3:$A$659,FALSE),73)</f>
        <v>1.4508401562873171E-2</v>
      </c>
      <c r="V120" s="125">
        <f ca="1">INDEX('AI''19 Stats'!$A$3:$CM$659,MATCH('AI''19 Summary'!$A120,'AI''19 Stats'!$A$3:$A$659,FALSE),91)</f>
        <v>0.10680847190702897</v>
      </c>
      <c r="W120" s="125">
        <f ca="1">INDEX('AI''19 Stats'!$A$3:$CN$659,MATCH('AI''19 Summary'!$A120,'AI''19 Stats'!$A$3:$A$659,FALSE),86)</f>
        <v>1.4569743007808408E-2</v>
      </c>
      <c r="X120" s="150">
        <f ca="1">INDEX('AI''19 Stats'!$A$3:$CN$659,MATCH('AI''19 Summary'!$A120,'AI''19 Stats'!$A$3:$A$659,FALSE),87)</f>
        <v>11.304501950094904</v>
      </c>
      <c r="Y120" s="125">
        <f ca="1">INDEX('AI''19 Stats'!$A$3:$CN$659,MATCH('AI''19 Summary'!$A120,'AI''19 Stats'!$A$3:$A$659,FALSE),89)</f>
        <v>1.333333333333333</v>
      </c>
      <c r="Z120" s="125">
        <f ca="1">INDEX('AI''19 Stats'!$A$3:$CN$659,MATCH('AI''19 Summary'!$A120,'AI''19 Stats'!$A$3:$A$659,FALSE),90)</f>
        <v>0</v>
      </c>
    </row>
    <row r="121" spans="1:26" x14ac:dyDescent="0.25">
      <c r="A121" s="62" t="s">
        <v>149</v>
      </c>
      <c r="B121" s="122">
        <f ca="1">INDEX('AI''19 Stats'!$A$3:$CM$659,MATCH('AI''19 Summary'!$A121,'AI''19 Stats'!$A$3:$A$659,FALSE),14)</f>
        <v>27</v>
      </c>
      <c r="C121" s="122" t="str">
        <f ca="1">INDEX('AI''19 Stats'!$A$3:$CM$659,MATCH('AI''19 Summary'!$A121,'AI''19 Stats'!$A$3:$A$659,FALSE),15)</f>
        <v>Bomber</v>
      </c>
      <c r="D121" s="122">
        <f ca="1">INDEX('AI''19 Stats'!$A$3:$CM$659,MATCH('AI''19 Summary'!$A121,'AI''19 Stats'!$A$3:$A$659,FALSE),16)</f>
        <v>5</v>
      </c>
      <c r="E121" s="122">
        <f ca="1">INDEX('AI''19 Stats'!$A$3:$CM$659,MATCH('AI''19 Summary'!$A121,'AI''19 Stats'!$A$3:$A$659,FALSE),17)</f>
        <v>2</v>
      </c>
      <c r="F121" s="122" t="str">
        <f ca="1">INDEX('AI''19 Stats'!$A$3:$CM$659,MATCH('AI''19 Summary'!$A121,'AI''19 Stats'!$A$3:$A$659,FALSE),18)</f>
        <v>-</v>
      </c>
      <c r="G121" s="122">
        <f ca="1">INDEX('AI''19 Stats'!$A$3:$CM$659,MATCH('AI''19 Summary'!$A121,'AI''19 Stats'!$A$3:$A$659,FALSE),19)</f>
        <v>2</v>
      </c>
      <c r="H121" s="122" t="str">
        <f ca="1">INDEX('AI''19 Stats'!$A$3:$CM$659,MATCH('AI''19 Summary'!$A121,'AI''19 Stats'!$A$3:$A$659,FALSE),20)</f>
        <v>1-4</v>
      </c>
      <c r="I121" s="122"/>
      <c r="J121" s="122"/>
      <c r="K121" s="122">
        <f ca="1">INDEX('AI''19 Stats'!$A$3:$CM$659,MATCH('AI''19 Summary'!$A121,'AI''19 Stats'!$A$3:$A$659,FALSE),23)</f>
        <v>4</v>
      </c>
      <c r="L121" s="122">
        <f ca="1">INDEX('AI''19 Stats'!$A$3:$CM$659,MATCH('AI''19 Summary'!$A121,'AI''19 Stats'!$A$3:$A$659,FALSE),24)</f>
        <v>5</v>
      </c>
      <c r="M121" s="122">
        <f ca="1">INDEX('AI''19 Stats'!$A$3:$CM$659,MATCH('AI''19 Summary'!$A121,'AI''19 Stats'!$A$3:$A$659,FALSE),25)</f>
        <v>1</v>
      </c>
      <c r="N121" s="122">
        <f ca="1">INDEX('AI''19 Stats'!$A$3:$CM$659,MATCH('AI''19 Summary'!$A121,'AI''19 Stats'!$A$3:$A$659,FALSE),26)</f>
        <v>5</v>
      </c>
      <c r="O121" s="122" t="str">
        <f ca="1">INDEX('AI''19 Stats'!$A$3:$CM$659,MATCH('AI''19 Summary'!$A121,'AI''19 Stats'!$A$3:$A$659,FALSE),27)</f>
        <v>Rocket Boosters</v>
      </c>
      <c r="P121" s="123">
        <f ca="1">INDEX('AI''19 Stats'!$A$3:$CM$659,MATCH('AI''19 Summary'!$A121,'AI''19 Stats'!$A$3:$A$659,FALSE),28)</f>
        <v>0.71563189871974031</v>
      </c>
      <c r="Q121" s="123">
        <f ca="1">INDEX('AI''19 Stats'!$A$3:$CM$659,MATCH('AI''19 Summary'!$A121,'AI''19 Stats'!$A$3:$A$659,FALSE),29)</f>
        <v>0.85087792220837866</v>
      </c>
      <c r="R121" s="123">
        <f ca="1">INDEX('AI''19 Stats'!$A$3:$CM$659,MATCH('AI''19 Summary'!$A121,'AI''19 Stats'!$A$3:$A$659,FALSE),30)</f>
        <v>3.6994692269929508</v>
      </c>
      <c r="S121" s="124">
        <f ca="1">INDEX('AI''19 Stats'!$A$3:$CM$659,MATCH('AI''19 Summary'!$A121,'AI''19 Stats'!$A$3:$A$659,FALSE),70)</f>
        <v>71.160077016943518</v>
      </c>
      <c r="T121" s="125">
        <f ca="1">INDEX('AI''19 Stats'!$A$3:$CM$659,MATCH('AI''19 Summary'!$A121,'AI''19 Stats'!$A$3:$A$659,FALSE),72)</f>
        <v>5.2592634900653383</v>
      </c>
      <c r="U121" s="125">
        <f ca="1">INDEX('AI''19 Stats'!$A$3:$CM$659,MATCH('AI''19 Summary'!$A121,'AI''19 Stats'!$A$3:$A$659,FALSE),73)</f>
        <v>0.1947875366690866</v>
      </c>
      <c r="V121" s="125">
        <f ca="1">INDEX('AI''19 Stats'!$A$3:$CM$659,MATCH('AI''19 Summary'!$A121,'AI''19 Stats'!$A$3:$A$659,FALSE),91)</f>
        <v>1.4339938860941897</v>
      </c>
      <c r="W121" s="125">
        <f ca="1">INDEX('AI''19 Stats'!$A$3:$CN$659,MATCH('AI''19 Summary'!$A121,'AI''19 Stats'!$A$3:$A$659,FALSE),86)</f>
        <v>0.124573907523821</v>
      </c>
      <c r="X121" s="150">
        <f ca="1">INDEX('AI''19 Stats'!$A$3:$CN$659,MATCH('AI''19 Summary'!$A121,'AI''19 Stats'!$A$3:$A$659,FALSE),87)</f>
        <v>18.497346134964754</v>
      </c>
      <c r="Y121" s="125">
        <f ca="1">INDEX('AI''19 Stats'!$A$3:$CN$659,MATCH('AI''19 Summary'!$A121,'AI''19 Stats'!$A$3:$A$659,FALSE),89)</f>
        <v>1.3333333333333333</v>
      </c>
      <c r="Z121" s="125">
        <f ca="1">INDEX('AI''19 Stats'!$A$3:$CN$659,MATCH('AI''19 Summary'!$A121,'AI''19 Stats'!$A$3:$A$659,FALSE),90)</f>
        <v>0</v>
      </c>
    </row>
    <row r="122" spans="1:26" x14ac:dyDescent="0.25">
      <c r="A122" s="62" t="s">
        <v>146</v>
      </c>
      <c r="B122" s="122">
        <f ca="1">INDEX('AI''19 Stats'!$A$3:$CM$659,MATCH('AI''19 Summary'!$A122,'AI''19 Stats'!$A$3:$A$659,FALSE),14)</f>
        <v>30</v>
      </c>
      <c r="C122" s="122" t="str">
        <f ca="1">INDEX('AI''19 Stats'!$A$3:$CM$659,MATCH('AI''19 Summary'!$A122,'AI''19 Stats'!$A$3:$A$659,FALSE),15)</f>
        <v>Bomber</v>
      </c>
      <c r="D122" s="122">
        <f ca="1">INDEX('AI''19 Stats'!$A$3:$CM$659,MATCH('AI''19 Summary'!$A122,'AI''19 Stats'!$A$3:$A$659,FALSE),16)</f>
        <v>5</v>
      </c>
      <c r="E122" s="122" t="str">
        <f ca="1">INDEX('AI''19 Stats'!$A$3:$CM$659,MATCH('AI''19 Summary'!$A122,'AI''19 Stats'!$A$3:$A$659,FALSE),17)</f>
        <v>-</v>
      </c>
      <c r="F122" s="122" t="str">
        <f ca="1">INDEX('AI''19 Stats'!$A$3:$CM$659,MATCH('AI''19 Summary'!$A122,'AI''19 Stats'!$A$3:$A$659,FALSE),18)</f>
        <v>-</v>
      </c>
      <c r="G122" s="122">
        <f ca="1">INDEX('AI''19 Stats'!$A$3:$CM$659,MATCH('AI''19 Summary'!$A122,'AI''19 Stats'!$A$3:$A$659,FALSE),19)</f>
        <v>2</v>
      </c>
      <c r="H122" s="122" t="str">
        <f ca="1">INDEX('AI''19 Stats'!$A$3:$CM$659,MATCH('AI''19 Summary'!$A122,'AI''19 Stats'!$A$3:$A$659,FALSE),20)</f>
        <v>1-4</v>
      </c>
      <c r="I122" s="122"/>
      <c r="J122" s="122"/>
      <c r="K122" s="122">
        <f ca="1">INDEX('AI''19 Stats'!$A$3:$CM$659,MATCH('AI''19 Summary'!$A122,'AI''19 Stats'!$A$3:$A$659,FALSE),23)</f>
        <v>4</v>
      </c>
      <c r="L122" s="122">
        <f ca="1">INDEX('AI''19 Stats'!$A$3:$CM$659,MATCH('AI''19 Summary'!$A122,'AI''19 Stats'!$A$3:$A$659,FALSE),24)</f>
        <v>6</v>
      </c>
      <c r="M122" s="122">
        <f ca="1">INDEX('AI''19 Stats'!$A$3:$CM$659,MATCH('AI''19 Summary'!$A122,'AI''19 Stats'!$A$3:$A$659,FALSE),25)</f>
        <v>1</v>
      </c>
      <c r="N122" s="122">
        <f ca="1">INDEX('AI''19 Stats'!$A$3:$CM$659,MATCH('AI''19 Summary'!$A122,'AI''19 Stats'!$A$3:$A$659,FALSE),26)</f>
        <v>5</v>
      </c>
      <c r="O122" s="122" t="str">
        <f ca="1">INDEX('AI''19 Stats'!$A$3:$CM$659,MATCH('AI''19 Summary'!$A122,'AI''19 Stats'!$A$3:$A$659,FALSE),27)</f>
        <v>Rocket Boosters</v>
      </c>
      <c r="P122" s="123">
        <f ca="1">INDEX('AI''19 Stats'!$A$3:$CM$659,MATCH('AI''19 Summary'!$A122,'AI''19 Stats'!$A$3:$A$659,FALSE),28)</f>
        <v>0.75242728065260123</v>
      </c>
      <c r="Q122" s="123">
        <f ca="1">INDEX('AI''19 Stats'!$A$3:$CM$659,MATCH('AI''19 Summary'!$A122,'AI''19 Stats'!$A$3:$A$659,FALSE),29)</f>
        <v>0.82665439654696782</v>
      </c>
      <c r="R122" s="123">
        <f ca="1">INDEX('AI''19 Stats'!$A$3:$CM$659,MATCH('AI''19 Summary'!$A122,'AI''19 Stats'!$A$3:$A$659,FALSE),30)</f>
        <v>3.5941495502042078</v>
      </c>
      <c r="S122" s="124">
        <f ca="1">INDEX('AI''19 Stats'!$A$3:$CM$659,MATCH('AI''19 Summary'!$A122,'AI''19 Stats'!$A$3:$A$659,FALSE),70)</f>
        <v>87.218707714314988</v>
      </c>
      <c r="T122" s="125">
        <f ca="1">INDEX('AI''19 Stats'!$A$3:$CM$659,MATCH('AI''19 Summary'!$A122,'AI''19 Stats'!$A$3:$A$659,FALSE),72)</f>
        <v>3.7916923851641746</v>
      </c>
      <c r="U122" s="125">
        <f ca="1">INDEX('AI''19 Stats'!$A$3:$CM$659,MATCH('AI''19 Summary'!$A122,'AI''19 Stats'!$A$3:$A$659,FALSE),73)</f>
        <v>0.12638974617213916</v>
      </c>
      <c r="V122" s="125">
        <f ca="1">INDEX('AI''19 Stats'!$A$3:$CM$659,MATCH('AI''19 Summary'!$A122,'AI''19 Stats'!$A$3:$A$659,FALSE),91)</f>
        <v>0.93046057450660169</v>
      </c>
      <c r="W122" s="125">
        <f ca="1">INDEX('AI''19 Stats'!$A$3:$CN$659,MATCH('AI''19 Summary'!$A122,'AI''19 Stats'!$A$3:$A$659,FALSE),86)</f>
        <v>0.12122663151033564</v>
      </c>
      <c r="X122" s="150">
        <f ca="1">INDEX('AI''19 Stats'!$A$3:$CN$659,MATCH('AI''19 Summary'!$A122,'AI''19 Stats'!$A$3:$A$659,FALSE),87)</f>
        <v>21.564897301225248</v>
      </c>
      <c r="Y122" s="125">
        <f ca="1">INDEX('AI''19 Stats'!$A$3:$CN$659,MATCH('AI''19 Summary'!$A122,'AI''19 Stats'!$A$3:$A$659,FALSE),89)</f>
        <v>1.1111111111111109</v>
      </c>
      <c r="Z122" s="125">
        <f ca="1">INDEX('AI''19 Stats'!$A$3:$CN$659,MATCH('AI''19 Summary'!$A122,'AI''19 Stats'!$A$3:$A$659,FALSE),90)</f>
        <v>0</v>
      </c>
    </row>
    <row r="123" spans="1:26" x14ac:dyDescent="0.25">
      <c r="A123" s="62" t="s">
        <v>122</v>
      </c>
      <c r="B123" s="122">
        <f ca="1">INDEX('AI''19 Stats'!$A$3:$CM$659,MATCH('AI''19 Summary'!$A123,'AI''19 Stats'!$A$3:$A$659,FALSE),14)</f>
        <v>25</v>
      </c>
      <c r="C123" s="122" t="str">
        <f ca="1">INDEX('AI''19 Stats'!$A$3:$CM$659,MATCH('AI''19 Summary'!$A123,'AI''19 Stats'!$A$3:$A$659,FALSE),15)</f>
        <v>Fighter</v>
      </c>
      <c r="D123" s="122">
        <f ca="1">INDEX('AI''19 Stats'!$A$3:$CM$659,MATCH('AI''19 Summary'!$A123,'AI''19 Stats'!$A$3:$A$659,FALSE),16)</f>
        <v>2</v>
      </c>
      <c r="E123" s="122" t="str">
        <f ca="1">INDEX('AI''19 Stats'!$A$3:$CM$659,MATCH('AI''19 Summary'!$A123,'AI''19 Stats'!$A$3:$A$659,FALSE),17)</f>
        <v>-</v>
      </c>
      <c r="F123" s="122" t="str">
        <f ca="1">INDEX('AI''19 Stats'!$A$3:$CM$659,MATCH('AI''19 Summary'!$A123,'AI''19 Stats'!$A$3:$A$659,FALSE),18)</f>
        <v>-</v>
      </c>
      <c r="G123" s="122">
        <f ca="1">INDEX('AI''19 Stats'!$A$3:$CM$659,MATCH('AI''19 Summary'!$A123,'AI''19 Stats'!$A$3:$A$659,FALSE),19)</f>
        <v>2</v>
      </c>
      <c r="H123" s="122" t="str">
        <f ca="1">INDEX('AI''19 Stats'!$A$3:$CM$659,MATCH('AI''19 Summary'!$A123,'AI''19 Stats'!$A$3:$A$659,FALSE),20)</f>
        <v>1-7</v>
      </c>
      <c r="I123" s="122"/>
      <c r="J123" s="122"/>
      <c r="K123" s="122">
        <f ca="1">INDEX('AI''19 Stats'!$A$3:$CM$659,MATCH('AI''19 Summary'!$A123,'AI''19 Stats'!$A$3:$A$659,FALSE),23)</f>
        <v>2</v>
      </c>
      <c r="L123" s="122">
        <f ca="1">INDEX('AI''19 Stats'!$A$3:$CM$659,MATCH('AI''19 Summary'!$A123,'AI''19 Stats'!$A$3:$A$659,FALSE),24)</f>
        <v>5</v>
      </c>
      <c r="M123" s="122">
        <f ca="1">INDEX('AI''19 Stats'!$A$3:$CM$659,MATCH('AI''19 Summary'!$A123,'AI''19 Stats'!$A$3:$A$659,FALSE),25)</f>
        <v>1</v>
      </c>
      <c r="N123" s="122">
        <f ca="1">INDEX('AI''19 Stats'!$A$3:$CM$659,MATCH('AI''19 Summary'!$A123,'AI''19 Stats'!$A$3:$A$659,FALSE),26)</f>
        <v>5</v>
      </c>
      <c r="O123" s="122" t="str">
        <f ca="1">INDEX('AI''19 Stats'!$A$3:$CM$659,MATCH('AI''19 Summary'!$A123,'AI''19 Stats'!$A$3:$A$659,FALSE),27)</f>
        <v>Rocket Boosters</v>
      </c>
      <c r="P123" s="123">
        <f ca="1">INDEX('AI''19 Stats'!$A$3:$CM$659,MATCH('AI''19 Summary'!$A123,'AI''19 Stats'!$A$3:$A$659,FALSE),28)</f>
        <v>0.80232854262492292</v>
      </c>
      <c r="Q123" s="123">
        <f ca="1">INDEX('AI''19 Stats'!$A$3:$CM$659,MATCH('AI''19 Summary'!$A123,'AI''19 Stats'!$A$3:$A$659,FALSE),29)</f>
        <v>1.0106426536892417</v>
      </c>
      <c r="R123" s="123">
        <f ca="1">INDEX('AI''19 Stats'!$A$3:$CM$659,MATCH('AI''19 Summary'!$A123,'AI''19 Stats'!$A$3:$A$659,FALSE),30)</f>
        <v>1.7576393977204205</v>
      </c>
      <c r="S123" s="124">
        <f ca="1">INDEX('AI''19 Stats'!$A$3:$CM$659,MATCH('AI''19 Summary'!$A123,'AI''19 Stats'!$A$3:$A$659,FALSE),70)</f>
        <v>70.787534124614552</v>
      </c>
      <c r="T123" s="125">
        <f ca="1">INDEX('AI''19 Stats'!$A$3:$CM$659,MATCH('AI''19 Summary'!$A123,'AI''19 Stats'!$A$3:$A$659,FALSE),72)</f>
        <v>2.2183726822944054</v>
      </c>
      <c r="U123" s="125">
        <f ca="1">INDEX('AI''19 Stats'!$A$3:$CM$659,MATCH('AI''19 Summary'!$A123,'AI''19 Stats'!$A$3:$A$659,FALSE),73)</f>
        <v>8.8734907291776216E-2</v>
      </c>
      <c r="V123" s="125">
        <f ca="1">INDEX('AI''19 Stats'!$A$3:$CM$659,MATCH('AI''19 Summary'!$A123,'AI''19 Stats'!$A$3:$A$659,FALSE),91)</f>
        <v>0.65325182871279697</v>
      </c>
      <c r="W123" s="125">
        <f ca="1">INDEX('AI''19 Stats'!$A$3:$CN$659,MATCH('AI''19 Summary'!$A123,'AI''19 Stats'!$A$3:$A$659,FALSE),86)</f>
        <v>5.1827729392187501E-2</v>
      </c>
      <c r="X123" s="150">
        <f ca="1">INDEX('AI''19 Stats'!$A$3:$CN$659,MATCH('AI''19 Summary'!$A123,'AI''19 Stats'!$A$3:$A$659,FALSE),87)</f>
        <v>8.7881969886021025</v>
      </c>
      <c r="Y123" s="125">
        <f ca="1">INDEX('AI''19 Stats'!$A$3:$CN$659,MATCH('AI''19 Summary'!$A123,'AI''19 Stats'!$A$3:$A$659,FALSE),89)</f>
        <v>1</v>
      </c>
      <c r="Z123" s="125">
        <f ca="1">INDEX('AI''19 Stats'!$A$3:$CN$659,MATCH('AI''19 Summary'!$A123,'AI''19 Stats'!$A$3:$A$659,FALSE),90)</f>
        <v>0</v>
      </c>
    </row>
    <row r="124" spans="1:26" x14ac:dyDescent="0.25">
      <c r="P124" s="1"/>
      <c r="Q124" s="1"/>
      <c r="R124" s="1"/>
      <c r="V124" s="4"/>
    </row>
    <row r="125" spans="1:26" x14ac:dyDescent="0.25">
      <c r="P125" s="1"/>
      <c r="Q125" s="1"/>
      <c r="R125" s="1"/>
      <c r="V125" s="4"/>
    </row>
    <row r="126" spans="1:26" x14ac:dyDescent="0.25">
      <c r="P126" s="1"/>
      <c r="Q126" s="1"/>
      <c r="R126" s="1"/>
      <c r="V126" s="4"/>
    </row>
    <row r="127" spans="1:26" x14ac:dyDescent="0.25">
      <c r="P127" s="1"/>
      <c r="Q127" s="1"/>
      <c r="R127" s="1"/>
      <c r="V127" s="4"/>
    </row>
  </sheetData>
  <sortState xmlns:xlrd2="http://schemas.microsoft.com/office/spreadsheetml/2017/richdata2" ref="A8:V123">
    <sortCondition descending="1" ref="U8:U123"/>
  </sortState>
  <mergeCells count="14">
    <mergeCell ref="T1:W1"/>
    <mergeCell ref="X1:Z1"/>
    <mergeCell ref="A1:A2"/>
    <mergeCell ref="B1:B2"/>
    <mergeCell ref="C1:C2"/>
    <mergeCell ref="D1:D2"/>
    <mergeCell ref="E1:E2"/>
    <mergeCell ref="N1:N2"/>
    <mergeCell ref="O1:O2"/>
    <mergeCell ref="F1:F2"/>
    <mergeCell ref="G1:G2"/>
    <mergeCell ref="H1:J1"/>
    <mergeCell ref="K1:K2"/>
    <mergeCell ref="L1:M1"/>
  </mergeCells>
  <conditionalFormatting sqref="W3:W101">
    <cfRule type="colorScale" priority="83">
      <colorScale>
        <cfvo type="num" val="0.06"/>
        <cfvo type="num" val="0.123"/>
        <cfvo type="num" val="0.223"/>
        <color rgb="FFF8696B"/>
        <color rgb="FFFFEB84"/>
        <color rgb="FF63BE7B"/>
      </colorScale>
    </cfRule>
  </conditionalFormatting>
  <conditionalFormatting sqref="X102:X123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102:Y12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02:Z123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3:V101">
    <cfRule type="colorScale" priority="381">
      <colorScale>
        <cfvo type="min"/>
        <cfvo type="num" val="1"/>
        <cfvo type="max"/>
        <color rgb="FFF8696B"/>
        <color rgb="FFFFEB84"/>
        <color rgb="FF63BE7B"/>
      </colorScale>
    </cfRule>
  </conditionalFormatting>
  <conditionalFormatting sqref="U3:U101">
    <cfRule type="colorScale" priority="383">
      <colorScale>
        <cfvo type="min"/>
        <cfvo type="num" val="0.123"/>
        <cfvo type="max"/>
        <color rgb="FFF8696B"/>
        <color rgb="FFFFEB84"/>
        <color rgb="FF63BE7B"/>
      </colorScale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>
    <oddHeader>&amp;C&amp;A</oddHeader>
    <oddFooter>&amp;CPage 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90C04-4BBD-48B9-A5B7-3310EF98B8B2}">
  <dimension ref="A1:CO650"/>
  <sheetViews>
    <sheetView showZeros="0" zoomScale="80" zoomScaleNormal="80" workbookViewId="0">
      <pane xSplit="2" ySplit="1" topLeftCell="C489" activePane="bottomRight" state="frozen"/>
      <selection pane="topRight" activeCell="C1" sqref="C1"/>
      <selection pane="bottomLeft" activeCell="A9" sqref="A9"/>
      <selection pane="bottomRight" activeCell="N501" sqref="N501"/>
    </sheetView>
  </sheetViews>
  <sheetFormatPr defaultColWidth="11.54296875" defaultRowHeight="12.5" x14ac:dyDescent="0.25"/>
  <cols>
    <col min="1" max="1" width="57.1796875" customWidth="1"/>
    <col min="2" max="2" width="7.26953125" style="1" customWidth="1"/>
    <col min="3" max="13" width="5.1796875" style="1" customWidth="1"/>
    <col min="14" max="14" width="9.1796875" style="1" customWidth="1"/>
    <col min="15" max="15" width="10.453125" style="1" customWidth="1"/>
    <col min="16" max="19" width="6.54296875" style="1" customWidth="1"/>
    <col min="20" max="20" width="4.54296875" style="1" customWidth="1"/>
    <col min="21" max="25" width="6.54296875" style="1" customWidth="1"/>
    <col min="26" max="26" width="8" style="1" customWidth="1"/>
    <col min="27" max="27" width="29" style="2" customWidth="1"/>
    <col min="28" max="29" width="7.54296875" style="3" customWidth="1"/>
    <col min="30" max="30" width="9.453125" style="3" customWidth="1"/>
    <col min="31" max="31" width="7.453125" customWidth="1"/>
    <col min="32" max="32" width="32.54296875" customWidth="1"/>
    <col min="33" max="33" width="21.6328125" customWidth="1"/>
    <col min="34" max="36" width="6.453125" style="4" customWidth="1"/>
    <col min="37" max="37" width="8.1796875" style="4" customWidth="1"/>
    <col min="38" max="39" width="6.453125" style="4" customWidth="1"/>
    <col min="40" max="40" width="5.1796875" style="4" customWidth="1"/>
    <col min="41" max="41" width="5.453125" style="4" customWidth="1"/>
    <col min="42" max="45" width="5.54296875" style="4" customWidth="1"/>
    <col min="46" max="46" width="22.7265625" style="4" customWidth="1"/>
    <col min="47" max="47" width="10.1796875" style="1" customWidth="1"/>
    <col min="48" max="54" width="8.1796875" style="4" customWidth="1"/>
    <col min="55" max="58" width="8.81640625" style="4" customWidth="1"/>
    <col min="59" max="59" width="5.1796875" style="16" customWidth="1"/>
    <col min="60" max="64" width="8.1796875" style="1" customWidth="1"/>
    <col min="65" max="68" width="8.81640625" style="1" customWidth="1"/>
    <col min="69" max="69" width="8.1796875" style="1" customWidth="1"/>
    <col min="70" max="70" width="7.54296875" style="151" customWidth="1"/>
    <col min="71" max="71" width="2.1796875" customWidth="1"/>
    <col min="72" max="72" width="10.54296875" style="3" customWidth="1"/>
    <col min="73" max="73" width="12.54296875" style="3" customWidth="1"/>
    <col min="74" max="74" width="8.81640625" style="4" customWidth="1"/>
    <col min="75" max="81" width="8.1796875" style="4" customWidth="1"/>
    <col min="82" max="84" width="8.81640625" style="4" customWidth="1"/>
    <col min="85" max="85" width="10.81640625" style="4" customWidth="1"/>
    <col min="86" max="86" width="14.54296875" style="4" customWidth="1"/>
    <col min="87" max="87" width="7.453125" style="16" customWidth="1"/>
    <col min="88" max="88" width="1.26953125" style="16" customWidth="1"/>
    <col min="89" max="89" width="9" style="16" customWidth="1"/>
    <col min="90" max="90" width="9.81640625" style="4" customWidth="1"/>
    <col min="91" max="91" width="16.81640625" style="3" customWidth="1"/>
  </cols>
  <sheetData>
    <row r="1" spans="1:92" ht="23" customHeight="1" x14ac:dyDescent="0.3">
      <c r="A1" s="281" t="s">
        <v>0</v>
      </c>
      <c r="B1" s="282" t="s">
        <v>1</v>
      </c>
      <c r="C1" s="282" t="s">
        <v>2</v>
      </c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 t="s">
        <v>3</v>
      </c>
      <c r="O1" s="282" t="s">
        <v>4</v>
      </c>
      <c r="P1" s="284" t="s">
        <v>5</v>
      </c>
      <c r="Q1" s="285" t="s">
        <v>6</v>
      </c>
      <c r="R1" s="282" t="s">
        <v>7</v>
      </c>
      <c r="S1" s="286" t="s">
        <v>8</v>
      </c>
      <c r="T1" s="285" t="s">
        <v>9</v>
      </c>
      <c r="U1" s="285"/>
      <c r="V1" s="285"/>
      <c r="W1" s="284" t="s">
        <v>10</v>
      </c>
      <c r="X1" s="282" t="s">
        <v>11</v>
      </c>
      <c r="Y1" s="282"/>
      <c r="Z1" s="280" t="s">
        <v>12</v>
      </c>
      <c r="AA1" s="281" t="s">
        <v>13</v>
      </c>
      <c r="AB1" s="7"/>
      <c r="AC1" s="7"/>
      <c r="AD1" s="7"/>
      <c r="AF1" s="281" t="s">
        <v>14</v>
      </c>
      <c r="AG1" s="282" t="s">
        <v>15</v>
      </c>
      <c r="AH1" s="283" t="s">
        <v>16</v>
      </c>
      <c r="AI1" s="283"/>
      <c r="AJ1" s="283"/>
      <c r="AK1" s="282" t="s">
        <v>17</v>
      </c>
      <c r="AL1" s="282" t="s">
        <v>18</v>
      </c>
      <c r="AM1" s="5" t="s">
        <v>19</v>
      </c>
      <c r="AN1" s="5"/>
      <c r="AO1" s="5"/>
      <c r="AP1" s="5"/>
      <c r="AQ1" s="5"/>
      <c r="AR1" s="5"/>
      <c r="AS1" s="5"/>
      <c r="AT1" s="281" t="s">
        <v>20</v>
      </c>
      <c r="AU1" s="5"/>
      <c r="AV1" s="283" t="s">
        <v>21</v>
      </c>
      <c r="AW1" s="283"/>
      <c r="AX1" s="283"/>
      <c r="AY1" s="283"/>
      <c r="AZ1" s="283"/>
      <c r="BA1" s="283"/>
      <c r="BB1" s="283"/>
      <c r="BC1" s="8"/>
      <c r="BD1" s="8"/>
      <c r="BE1" s="8"/>
      <c r="BF1" s="8"/>
      <c r="BG1" s="9"/>
      <c r="BH1" s="283" t="s">
        <v>22</v>
      </c>
      <c r="BI1" s="283"/>
      <c r="BJ1" s="283"/>
      <c r="BK1" s="283"/>
      <c r="BL1" s="283"/>
      <c r="BM1" s="283"/>
      <c r="BN1" s="283"/>
      <c r="BO1" s="283"/>
      <c r="BP1" s="283"/>
      <c r="BQ1" s="283"/>
      <c r="BR1" s="149"/>
      <c r="BS1" s="10"/>
      <c r="BT1" s="7"/>
      <c r="BU1" s="7"/>
      <c r="BV1" s="283" t="s">
        <v>23</v>
      </c>
      <c r="BW1" s="283"/>
      <c r="BX1" s="283"/>
      <c r="BY1" s="283"/>
      <c r="BZ1" s="283"/>
      <c r="CA1" s="283"/>
      <c r="CB1" s="283"/>
      <c r="CC1" s="283"/>
      <c r="CD1" s="283"/>
      <c r="CE1" s="283"/>
      <c r="CF1" s="283"/>
      <c r="CG1" s="283"/>
      <c r="CH1" s="283"/>
      <c r="CI1" s="9"/>
      <c r="CJ1" s="9"/>
      <c r="CK1" s="279" t="s">
        <v>24</v>
      </c>
      <c r="CL1" s="279"/>
      <c r="CM1" s="7"/>
      <c r="CN1" s="10"/>
    </row>
    <row r="2" spans="1:92" ht="13" x14ac:dyDescent="0.3">
      <c r="A2" s="281"/>
      <c r="B2" s="282"/>
      <c r="C2" s="5">
        <v>1</v>
      </c>
      <c r="D2" s="5">
        <v>2</v>
      </c>
      <c r="E2" s="5">
        <v>3</v>
      </c>
      <c r="F2" s="5">
        <v>4</v>
      </c>
      <c r="G2" s="5">
        <v>5</v>
      </c>
      <c r="H2" s="5">
        <v>6</v>
      </c>
      <c r="I2" s="5">
        <v>7</v>
      </c>
      <c r="J2" s="5">
        <v>8</v>
      </c>
      <c r="K2" s="5">
        <v>9</v>
      </c>
      <c r="L2" s="5">
        <v>10</v>
      </c>
      <c r="M2" s="5">
        <v>11</v>
      </c>
      <c r="N2" s="282"/>
      <c r="O2" s="282"/>
      <c r="P2" s="284"/>
      <c r="Q2" s="284"/>
      <c r="R2" s="284"/>
      <c r="S2" s="286"/>
      <c r="T2" s="6" t="s">
        <v>25</v>
      </c>
      <c r="U2" s="6" t="s">
        <v>26</v>
      </c>
      <c r="V2" s="6" t="s">
        <v>27</v>
      </c>
      <c r="W2" s="284"/>
      <c r="X2" s="11" t="s">
        <v>28</v>
      </c>
      <c r="Y2" s="11" t="s">
        <v>29</v>
      </c>
      <c r="Z2" s="280"/>
      <c r="AA2" s="281"/>
      <c r="AB2" s="8" t="s">
        <v>30</v>
      </c>
      <c r="AC2" s="8" t="s">
        <v>31</v>
      </c>
      <c r="AD2" s="8" t="s">
        <v>32</v>
      </c>
      <c r="AF2" s="281"/>
      <c r="AG2" s="282"/>
      <c r="AH2" s="8" t="s">
        <v>33</v>
      </c>
      <c r="AI2" s="8" t="s">
        <v>34</v>
      </c>
      <c r="AJ2" s="8" t="s">
        <v>35</v>
      </c>
      <c r="AK2" s="282"/>
      <c r="AL2" s="282"/>
      <c r="AM2" s="5"/>
      <c r="AN2" s="5" t="s">
        <v>36</v>
      </c>
      <c r="AO2" s="5" t="s">
        <v>37</v>
      </c>
      <c r="AP2" s="5" t="s">
        <v>38</v>
      </c>
      <c r="AQ2" s="5" t="s">
        <v>415</v>
      </c>
      <c r="AR2" s="5" t="s">
        <v>24</v>
      </c>
      <c r="AS2" s="5" t="s">
        <v>443</v>
      </c>
      <c r="AT2" s="281"/>
      <c r="AU2" s="8" t="s">
        <v>39</v>
      </c>
      <c r="AV2" s="8" t="s">
        <v>33</v>
      </c>
      <c r="AW2" s="8" t="s">
        <v>34</v>
      </c>
      <c r="AX2" s="8" t="s">
        <v>35</v>
      </c>
      <c r="AY2" s="8" t="s">
        <v>28</v>
      </c>
      <c r="AZ2" s="8" t="s">
        <v>40</v>
      </c>
      <c r="BA2" s="8" t="s">
        <v>41</v>
      </c>
      <c r="BB2" s="8" t="s">
        <v>42</v>
      </c>
      <c r="BC2" s="8" t="s">
        <v>43</v>
      </c>
      <c r="BD2" s="8" t="s">
        <v>44</v>
      </c>
      <c r="BE2" s="8" t="s">
        <v>45</v>
      </c>
      <c r="BF2" s="8" t="s">
        <v>443</v>
      </c>
      <c r="BG2" s="9" t="s">
        <v>46</v>
      </c>
      <c r="BH2" s="8" t="s">
        <v>33</v>
      </c>
      <c r="BI2" s="8" t="s">
        <v>34</v>
      </c>
      <c r="BJ2" s="8" t="s">
        <v>35</v>
      </c>
      <c r="BK2" s="8" t="s">
        <v>28</v>
      </c>
      <c r="BL2" s="8" t="s">
        <v>40</v>
      </c>
      <c r="BM2" s="8" t="s">
        <v>41</v>
      </c>
      <c r="BN2" s="8" t="s">
        <v>42</v>
      </c>
      <c r="BO2" s="8" t="s">
        <v>43</v>
      </c>
      <c r="BP2" s="8" t="s">
        <v>44</v>
      </c>
      <c r="BQ2" s="8" t="s">
        <v>45</v>
      </c>
      <c r="BR2" s="9" t="s">
        <v>47</v>
      </c>
      <c r="BS2" s="10"/>
      <c r="BT2" s="7" t="s">
        <v>48</v>
      </c>
      <c r="BU2" s="7" t="s">
        <v>49</v>
      </c>
      <c r="BV2" s="8" t="s">
        <v>39</v>
      </c>
      <c r="BW2" s="8" t="s">
        <v>34</v>
      </c>
      <c r="BX2" s="8" t="s">
        <v>50</v>
      </c>
      <c r="BY2" s="8" t="s">
        <v>41</v>
      </c>
      <c r="BZ2" s="8" t="s">
        <v>51</v>
      </c>
      <c r="CA2" s="141" t="s">
        <v>416</v>
      </c>
      <c r="CB2" s="8" t="s">
        <v>52</v>
      </c>
      <c r="CC2" s="8" t="s">
        <v>53</v>
      </c>
      <c r="CD2" s="8" t="s">
        <v>54</v>
      </c>
      <c r="CE2" s="8" t="s">
        <v>55</v>
      </c>
      <c r="CF2" s="141" t="s">
        <v>417</v>
      </c>
      <c r="CG2" s="8" t="s">
        <v>48</v>
      </c>
      <c r="CH2" s="8" t="s">
        <v>49</v>
      </c>
      <c r="CI2" s="9" t="s">
        <v>25</v>
      </c>
      <c r="CJ2" s="9"/>
      <c r="CK2" s="9" t="s">
        <v>56</v>
      </c>
      <c r="CL2" s="8" t="s">
        <v>57</v>
      </c>
      <c r="CM2" s="7" t="s">
        <v>58</v>
      </c>
      <c r="CN2" s="10" t="s">
        <v>59</v>
      </c>
    </row>
    <row r="3" spans="1:92" ht="15.5" x14ac:dyDescent="0.25">
      <c r="A3" s="12" t="s">
        <v>60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">
        <v>0</v>
      </c>
      <c r="O3" s="13"/>
      <c r="P3" s="13"/>
      <c r="Q3" s="13"/>
      <c r="R3" s="13"/>
      <c r="S3" s="14"/>
      <c r="T3" s="13"/>
      <c r="U3" s="13"/>
      <c r="V3" s="13"/>
      <c r="W3" s="13"/>
      <c r="Z3" s="14"/>
      <c r="AA3" s="15"/>
      <c r="AF3" s="15"/>
      <c r="AG3" s="15"/>
    </row>
    <row r="4" spans="1:92" ht="15.5" x14ac:dyDescent="0.25">
      <c r="A4" s="12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"/>
      <c r="O4" s="13"/>
      <c r="P4" s="13"/>
      <c r="Q4" s="13"/>
      <c r="R4" s="13"/>
      <c r="S4" s="14"/>
      <c r="T4" s="13"/>
      <c r="U4" s="13"/>
      <c r="V4" s="13"/>
      <c r="W4" s="13"/>
      <c r="Z4" s="14"/>
      <c r="AA4" s="15"/>
      <c r="AF4" s="15"/>
      <c r="AG4" s="15"/>
    </row>
    <row r="5" spans="1:92" ht="13" x14ac:dyDescent="0.25">
      <c r="A5" s="17" t="s">
        <v>61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"/>
      <c r="O5" s="13"/>
      <c r="P5" s="13"/>
      <c r="Q5" s="13"/>
      <c r="R5" s="13"/>
      <c r="S5" s="14"/>
      <c r="T5" s="13"/>
      <c r="U5" s="13"/>
      <c r="V5" s="13"/>
      <c r="W5" s="13"/>
      <c r="Z5" s="14"/>
      <c r="AA5" s="15"/>
      <c r="AF5" s="15"/>
      <c r="AG5" s="15"/>
    </row>
    <row r="6" spans="1:92" x14ac:dyDescent="0.25">
      <c r="A6" s="18" t="s">
        <v>62</v>
      </c>
      <c r="B6" s="21"/>
      <c r="C6" s="21"/>
      <c r="D6" s="21"/>
      <c r="E6" s="21"/>
      <c r="F6" s="21"/>
      <c r="G6" s="21"/>
      <c r="H6" s="21"/>
      <c r="I6" s="13"/>
      <c r="J6" s="13"/>
      <c r="K6" s="13"/>
      <c r="L6" s="13"/>
      <c r="M6" s="13"/>
      <c r="N6" s="13">
        <f>22-5</f>
        <v>17</v>
      </c>
      <c r="O6" s="13" t="s">
        <v>63</v>
      </c>
      <c r="P6" s="13">
        <v>2</v>
      </c>
      <c r="Q6" s="13" t="s">
        <v>64</v>
      </c>
      <c r="R6" s="13" t="s">
        <v>64</v>
      </c>
      <c r="S6" s="14">
        <v>2</v>
      </c>
      <c r="T6" s="13" t="s">
        <v>65</v>
      </c>
      <c r="U6" s="13">
        <v>7</v>
      </c>
      <c r="V6" s="13"/>
      <c r="W6" s="13">
        <v>2</v>
      </c>
      <c r="X6" s="1">
        <v>5</v>
      </c>
      <c r="Y6" s="1">
        <v>1</v>
      </c>
      <c r="Z6" s="14">
        <v>5</v>
      </c>
      <c r="AA6" s="15" t="s">
        <v>66</v>
      </c>
      <c r="AB6" s="3">
        <f t="shared" ref="AB6:AB14" si="0">((U6/8)^$V$296)*((((X6-(Y6-1)/2)/8)^$X$296)*((S6/3)^$Z$296))</f>
        <v>0.63547690020788838</v>
      </c>
      <c r="AC6" s="3">
        <f t="shared" ref="AC6:AC14" si="1">SUM(((25/N6)^$Z$296)*(AB6/$AB$34))</f>
        <v>1.0689649488036892</v>
      </c>
      <c r="AD6" s="3">
        <f t="shared" ref="AD6:AD14" si="2">(P6/($AZ$34*(1/AC6)))</f>
        <v>2.7487670112094866</v>
      </c>
      <c r="AF6" s="15"/>
      <c r="AG6" s="15"/>
      <c r="CI6" s="19">
        <f t="shared" ref="CI6:CI14" si="3">AD6*X6</f>
        <v>13.743835056047434</v>
      </c>
      <c r="CJ6" s="19"/>
      <c r="CK6" s="19"/>
    </row>
    <row r="7" spans="1:92" x14ac:dyDescent="0.25">
      <c r="A7" s="15" t="s">
        <v>67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>
        <f>24-4</f>
        <v>20</v>
      </c>
      <c r="O7" s="13" t="s">
        <v>63</v>
      </c>
      <c r="P7" s="13">
        <v>2</v>
      </c>
      <c r="Q7" s="13" t="s">
        <v>64</v>
      </c>
      <c r="R7" s="13" t="s">
        <v>64</v>
      </c>
      <c r="S7" s="14">
        <v>3</v>
      </c>
      <c r="T7" s="13" t="s">
        <v>65</v>
      </c>
      <c r="U7" s="13">
        <v>7</v>
      </c>
      <c r="V7" s="13"/>
      <c r="W7" s="13">
        <v>2</v>
      </c>
      <c r="X7" s="1">
        <v>6</v>
      </c>
      <c r="Y7" s="1">
        <v>0</v>
      </c>
      <c r="Z7" s="14">
        <v>5</v>
      </c>
      <c r="AA7" s="15" t="s">
        <v>66</v>
      </c>
      <c r="AB7" s="3">
        <f t="shared" si="0"/>
        <v>0.92576900119589989</v>
      </c>
      <c r="AC7" s="3">
        <f t="shared" si="1"/>
        <v>1.3785754031709232</v>
      </c>
      <c r="AD7" s="3">
        <f t="shared" si="2"/>
        <v>3.5449081795823738</v>
      </c>
      <c r="AF7" s="15"/>
      <c r="AG7" s="15"/>
      <c r="CI7" s="19">
        <f t="shared" si="3"/>
        <v>21.269449077494244</v>
      </c>
      <c r="CJ7" s="19"/>
      <c r="CK7" s="19"/>
    </row>
    <row r="8" spans="1:92" x14ac:dyDescent="0.25">
      <c r="A8" s="15" t="s">
        <v>68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>
        <f>N6+N32</f>
        <v>20</v>
      </c>
      <c r="O8" s="13" t="s">
        <v>63</v>
      </c>
      <c r="P8" s="13">
        <v>2</v>
      </c>
      <c r="Q8" s="13" t="s">
        <v>64</v>
      </c>
      <c r="R8" s="13" t="s">
        <v>64</v>
      </c>
      <c r="S8" s="14">
        <v>3</v>
      </c>
      <c r="T8" s="13" t="s">
        <v>65</v>
      </c>
      <c r="U8" s="13">
        <v>7</v>
      </c>
      <c r="V8" s="13"/>
      <c r="W8" s="13">
        <v>2</v>
      </c>
      <c r="X8" s="1">
        <v>7</v>
      </c>
      <c r="Y8" s="1">
        <v>1</v>
      </c>
      <c r="Z8" s="14">
        <v>5</v>
      </c>
      <c r="AA8" s="15" t="s">
        <v>66</v>
      </c>
      <c r="AB8" s="3">
        <f t="shared" si="0"/>
        <v>0.94482945198530943</v>
      </c>
      <c r="AC8" s="3">
        <f t="shared" si="1"/>
        <v>1.40695858363785</v>
      </c>
      <c r="AD8" s="3">
        <f t="shared" si="2"/>
        <v>3.6178935007830426</v>
      </c>
      <c r="AF8" s="15"/>
      <c r="AG8" s="15"/>
      <c r="CI8" s="19">
        <f t="shared" si="3"/>
        <v>25.325254505481297</v>
      </c>
      <c r="CJ8" s="19"/>
      <c r="CK8" s="19"/>
    </row>
    <row r="9" spans="1:92" x14ac:dyDescent="0.25">
      <c r="A9" s="18" t="s">
        <v>69</v>
      </c>
      <c r="B9" s="21"/>
      <c r="C9" s="21"/>
      <c r="D9" s="21"/>
      <c r="E9" s="21"/>
      <c r="F9" s="21"/>
      <c r="G9" s="21"/>
      <c r="H9" s="21"/>
      <c r="I9" s="13"/>
      <c r="J9" s="13"/>
      <c r="K9" s="13"/>
      <c r="L9" s="13"/>
      <c r="M9" s="13"/>
      <c r="N9" s="13">
        <f>24+5</f>
        <v>29</v>
      </c>
      <c r="O9" s="13" t="s">
        <v>70</v>
      </c>
      <c r="P9" s="13">
        <v>5</v>
      </c>
      <c r="Q9" s="13">
        <v>2</v>
      </c>
      <c r="R9" s="13" t="s">
        <v>64</v>
      </c>
      <c r="S9" s="14">
        <v>2</v>
      </c>
      <c r="T9" s="13" t="s">
        <v>71</v>
      </c>
      <c r="U9" s="13">
        <v>4</v>
      </c>
      <c r="V9" s="13"/>
      <c r="W9" s="13">
        <v>4</v>
      </c>
      <c r="X9" s="1">
        <v>5</v>
      </c>
      <c r="Y9" s="1">
        <v>1</v>
      </c>
      <c r="Z9" s="14">
        <v>5</v>
      </c>
      <c r="AA9" s="15" t="s">
        <v>66</v>
      </c>
      <c r="AB9" s="3">
        <f t="shared" si="0"/>
        <v>0.58431099850748469</v>
      </c>
      <c r="AC9" s="3">
        <f t="shared" si="1"/>
        <v>0.65848509692752477</v>
      </c>
      <c r="AD9" s="3">
        <f t="shared" si="2"/>
        <v>4.2331184802483737</v>
      </c>
      <c r="AF9" s="15"/>
      <c r="AG9" s="15"/>
      <c r="CI9" s="19">
        <f t="shared" si="3"/>
        <v>21.165592401241867</v>
      </c>
      <c r="CJ9" s="19"/>
      <c r="CK9" s="19"/>
    </row>
    <row r="10" spans="1:92" x14ac:dyDescent="0.25">
      <c r="A10" s="18" t="s">
        <v>72</v>
      </c>
      <c r="B10" s="21"/>
      <c r="C10" s="21"/>
      <c r="D10" s="21"/>
      <c r="E10" s="21"/>
      <c r="F10" s="21"/>
      <c r="G10" s="21"/>
      <c r="H10" s="21"/>
      <c r="I10" s="13"/>
      <c r="J10" s="13"/>
      <c r="K10" s="13"/>
      <c r="L10" s="13"/>
      <c r="M10" s="13"/>
      <c r="N10" s="13">
        <f>N9+3</f>
        <v>32</v>
      </c>
      <c r="O10" s="13" t="s">
        <v>70</v>
      </c>
      <c r="P10" s="13">
        <v>6</v>
      </c>
      <c r="Q10" s="13">
        <v>2</v>
      </c>
      <c r="R10" s="13" t="s">
        <v>64</v>
      </c>
      <c r="S10" s="14">
        <v>2</v>
      </c>
      <c r="T10" s="13" t="s">
        <v>71</v>
      </c>
      <c r="U10" s="13">
        <v>4</v>
      </c>
      <c r="V10" s="13"/>
      <c r="W10" s="13">
        <v>4</v>
      </c>
      <c r="X10" s="1">
        <v>5</v>
      </c>
      <c r="Y10" s="1">
        <v>1</v>
      </c>
      <c r="Z10" s="14">
        <v>5</v>
      </c>
      <c r="AA10" s="15" t="s">
        <v>66</v>
      </c>
      <c r="AB10" s="3">
        <f t="shared" si="0"/>
        <v>0.58431099850748469</v>
      </c>
      <c r="AC10" s="3">
        <f t="shared" si="1"/>
        <v>0.61162040356924485</v>
      </c>
      <c r="AD10" s="3">
        <f t="shared" si="2"/>
        <v>4.7182145418198882</v>
      </c>
      <c r="AF10" s="15"/>
      <c r="AG10" s="15"/>
      <c r="CI10" s="19">
        <f t="shared" si="3"/>
        <v>23.591072709099443</v>
      </c>
      <c r="CJ10" s="19"/>
      <c r="CK10" s="19"/>
    </row>
    <row r="11" spans="1:92" x14ac:dyDescent="0.25">
      <c r="A11" s="15" t="s">
        <v>73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>
        <f>N9+3</f>
        <v>32</v>
      </c>
      <c r="O11" s="13" t="s">
        <v>70</v>
      </c>
      <c r="P11" s="13">
        <v>6.33</v>
      </c>
      <c r="Q11" s="13">
        <v>2</v>
      </c>
      <c r="R11" s="13" t="s">
        <v>64</v>
      </c>
      <c r="S11" s="14">
        <v>2</v>
      </c>
      <c r="T11" s="13" t="s">
        <v>71</v>
      </c>
      <c r="U11" s="13">
        <v>4</v>
      </c>
      <c r="V11" s="13"/>
      <c r="W11" s="13">
        <v>4</v>
      </c>
      <c r="X11" s="1">
        <v>5</v>
      </c>
      <c r="Y11" s="1">
        <v>1</v>
      </c>
      <c r="Z11" s="14">
        <v>5</v>
      </c>
      <c r="AA11" s="15" t="s">
        <v>66</v>
      </c>
      <c r="AB11" s="3">
        <f t="shared" si="0"/>
        <v>0.58431099850748469</v>
      </c>
      <c r="AC11" s="3">
        <f t="shared" si="1"/>
        <v>0.61162040356924485</v>
      </c>
      <c r="AD11" s="3">
        <f t="shared" si="2"/>
        <v>4.9777163416199821</v>
      </c>
      <c r="AF11" s="15"/>
      <c r="AG11" s="15"/>
      <c r="CI11" s="19">
        <f t="shared" si="3"/>
        <v>24.88858170809991</v>
      </c>
      <c r="CJ11" s="19"/>
      <c r="CK11" s="19"/>
    </row>
    <row r="12" spans="1:92" x14ac:dyDescent="0.25">
      <c r="A12" s="15" t="s">
        <v>74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>
        <f>28+4</f>
        <v>32</v>
      </c>
      <c r="O12" s="13" t="s">
        <v>70</v>
      </c>
      <c r="P12" s="13">
        <v>5</v>
      </c>
      <c r="Q12" s="13" t="s">
        <v>64</v>
      </c>
      <c r="R12" s="13" t="s">
        <v>64</v>
      </c>
      <c r="S12" s="14">
        <v>2</v>
      </c>
      <c r="T12" s="13" t="s">
        <v>71</v>
      </c>
      <c r="U12" s="13">
        <v>4</v>
      </c>
      <c r="V12" s="13"/>
      <c r="W12" s="13">
        <v>4</v>
      </c>
      <c r="X12" s="1">
        <v>6</v>
      </c>
      <c r="Y12" s="1">
        <v>1</v>
      </c>
      <c r="Z12" s="14">
        <v>5</v>
      </c>
      <c r="AA12" s="15" t="s">
        <v>66</v>
      </c>
      <c r="AB12" s="3">
        <f t="shared" si="0"/>
        <v>0.6143543020495954</v>
      </c>
      <c r="AC12" s="3">
        <f t="shared" si="1"/>
        <v>0.64306786473960598</v>
      </c>
      <c r="AD12" s="3">
        <f t="shared" si="2"/>
        <v>4.1340077018974668</v>
      </c>
      <c r="AF12" s="15"/>
      <c r="AG12" s="15"/>
      <c r="CI12" s="19">
        <f t="shared" si="3"/>
        <v>24.804046211384801</v>
      </c>
      <c r="CJ12" s="19"/>
      <c r="CK12" s="19"/>
    </row>
    <row r="13" spans="1:92" x14ac:dyDescent="0.25">
      <c r="A13" s="15" t="s">
        <v>75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>
        <f>N12+3</f>
        <v>35</v>
      </c>
      <c r="O13" s="13" t="s">
        <v>70</v>
      </c>
      <c r="P13" s="13">
        <v>6</v>
      </c>
      <c r="Q13" s="13" t="s">
        <v>64</v>
      </c>
      <c r="R13" s="13" t="s">
        <v>64</v>
      </c>
      <c r="S13" s="14">
        <v>2</v>
      </c>
      <c r="T13" s="13" t="s">
        <v>71</v>
      </c>
      <c r="U13" s="13">
        <v>4</v>
      </c>
      <c r="V13" s="13"/>
      <c r="W13" s="13">
        <v>4</v>
      </c>
      <c r="X13" s="1">
        <v>6</v>
      </c>
      <c r="Y13" s="1">
        <v>1</v>
      </c>
      <c r="Z13" s="14">
        <v>5</v>
      </c>
      <c r="AA13" s="15" t="s">
        <v>66</v>
      </c>
      <c r="AB13" s="3">
        <f t="shared" si="0"/>
        <v>0.6143543020495954</v>
      </c>
      <c r="AC13" s="3">
        <f t="shared" si="1"/>
        <v>0.60126823146881336</v>
      </c>
      <c r="AD13" s="3">
        <f t="shared" si="2"/>
        <v>4.6383549284737029</v>
      </c>
      <c r="AF13" s="15"/>
      <c r="AG13" s="15"/>
      <c r="CI13" s="19">
        <f t="shared" si="3"/>
        <v>27.830129570842217</v>
      </c>
      <c r="CJ13" s="19"/>
      <c r="CK13" s="19"/>
    </row>
    <row r="14" spans="1:92" x14ac:dyDescent="0.25">
      <c r="A14" s="20" t="s">
        <v>76</v>
      </c>
      <c r="B14" s="126"/>
      <c r="C14" s="126"/>
      <c r="D14" s="126"/>
      <c r="E14" s="126"/>
      <c r="F14" s="126"/>
      <c r="G14" s="126"/>
      <c r="H14" s="126"/>
      <c r="I14" s="13"/>
      <c r="J14" s="13"/>
      <c r="K14" s="13"/>
      <c r="L14" s="13"/>
      <c r="M14" s="13"/>
      <c r="N14" s="13">
        <f>14-2</f>
        <v>12</v>
      </c>
      <c r="O14" s="13" t="s">
        <v>77</v>
      </c>
      <c r="P14" s="13">
        <v>1</v>
      </c>
      <c r="Q14" s="13" t="s">
        <v>64</v>
      </c>
      <c r="R14" s="13" t="s">
        <v>64</v>
      </c>
      <c r="S14" s="14">
        <v>2</v>
      </c>
      <c r="T14" s="13" t="s">
        <v>65</v>
      </c>
      <c r="U14" s="13">
        <v>7</v>
      </c>
      <c r="V14" s="13"/>
      <c r="W14" s="13">
        <v>3</v>
      </c>
      <c r="X14" s="1">
        <v>7</v>
      </c>
      <c r="Y14" s="1">
        <v>-1</v>
      </c>
      <c r="Z14" s="14">
        <v>5</v>
      </c>
      <c r="AA14" s="15" t="s">
        <v>78</v>
      </c>
      <c r="AB14" s="3">
        <f t="shared" si="0"/>
        <v>0.72315728178661576</v>
      </c>
      <c r="AC14" s="3">
        <f t="shared" si="1"/>
        <v>1.5796003333708584</v>
      </c>
      <c r="AD14" s="3">
        <f t="shared" si="2"/>
        <v>2.030914714333961</v>
      </c>
      <c r="AF14" s="15"/>
      <c r="AG14" s="15"/>
      <c r="CI14" s="19">
        <f t="shared" si="3"/>
        <v>14.216403000337728</v>
      </c>
      <c r="CJ14" s="19"/>
      <c r="CK14" s="19"/>
    </row>
    <row r="15" spans="1:92" x14ac:dyDescent="0.25">
      <c r="A15" s="15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4"/>
      <c r="T15" s="13"/>
      <c r="U15" s="13"/>
      <c r="V15" s="13"/>
      <c r="W15" s="13"/>
      <c r="Z15" s="14"/>
      <c r="AA15" s="15"/>
      <c r="AF15" s="15"/>
      <c r="AG15" s="15"/>
    </row>
    <row r="16" spans="1:92" ht="13" x14ac:dyDescent="0.25">
      <c r="A16" s="17" t="s">
        <v>2</v>
      </c>
      <c r="B16" s="135"/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"/>
      <c r="O16" s="13"/>
      <c r="P16" s="13"/>
      <c r="Q16" s="13"/>
      <c r="R16" s="13"/>
      <c r="S16" s="14"/>
      <c r="T16" s="13"/>
      <c r="U16" s="13"/>
      <c r="V16" s="13"/>
      <c r="W16" s="13"/>
      <c r="Z16" s="14"/>
      <c r="AA16" s="15"/>
      <c r="AF16" s="15"/>
      <c r="AG16" s="15"/>
    </row>
    <row r="17" spans="1:92" x14ac:dyDescent="0.25">
      <c r="A17" s="18" t="s">
        <v>79</v>
      </c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 t="s">
        <v>80</v>
      </c>
      <c r="O17" s="21"/>
      <c r="P17" s="21"/>
      <c r="Q17" s="21"/>
      <c r="R17" s="21"/>
      <c r="S17" s="22"/>
      <c r="T17" s="21"/>
      <c r="U17" s="21"/>
      <c r="V17" s="21"/>
      <c r="W17" s="21"/>
      <c r="X17" s="86"/>
      <c r="Y17" s="86"/>
      <c r="Z17" s="22"/>
      <c r="AA17" s="18"/>
      <c r="AB17" s="23"/>
      <c r="AC17" s="23"/>
      <c r="AD17" s="23"/>
      <c r="AF17" s="18" t="s">
        <v>79</v>
      </c>
      <c r="AG17" s="21" t="s">
        <v>81</v>
      </c>
      <c r="AH17" s="21">
        <v>0</v>
      </c>
      <c r="AI17" s="21">
        <v>2</v>
      </c>
      <c r="AJ17" s="21">
        <v>1</v>
      </c>
      <c r="AK17" s="21">
        <v>2</v>
      </c>
      <c r="AL17" s="21" t="s">
        <v>82</v>
      </c>
      <c r="AM17" s="21">
        <v>6</v>
      </c>
      <c r="AN17" s="21">
        <v>0</v>
      </c>
      <c r="AO17" s="21">
        <v>3</v>
      </c>
      <c r="AP17" s="21">
        <v>1</v>
      </c>
      <c r="AQ17" s="21">
        <v>0</v>
      </c>
      <c r="AR17" s="21">
        <v>0</v>
      </c>
      <c r="AS17" s="21"/>
      <c r="AT17" s="18"/>
      <c r="AU17" s="24"/>
      <c r="AV17" s="24">
        <f t="shared" ref="AV17:AV31" si="4">SUM(1/3*AH17*(7-$AK17+7-$AM17)/6)</f>
        <v>0</v>
      </c>
      <c r="AW17" s="24">
        <f t="shared" ref="AW17:AX31" si="5">SUM(1/3*AI17*(7-$AK17+7-$AM17)/6)</f>
        <v>0.66666666666666663</v>
      </c>
      <c r="AX17" s="24">
        <f t="shared" si="5"/>
        <v>0.33333333333333331</v>
      </c>
      <c r="AY17" s="133">
        <f t="shared" ref="AY17:AY24" si="6">AW17</f>
        <v>0.66666666666666663</v>
      </c>
      <c r="AZ17" s="133">
        <f t="shared" ref="AZ17:AZ31" si="7">SUM(AV17:AX17)/3</f>
        <v>0.33333333333333331</v>
      </c>
      <c r="BA17" s="27">
        <f t="shared" ref="BA17:BA31" si="8">(((AX17+AW17*$BE$296)/(1+$BE$296)*AO17/3*2+(((AX17+AW17*$BE$296+AV17*$BE$296^2)/(1+$BE$296+$BE$296^2)*AO17/3*(AP17-1+AN17)/5)*3))/5)</f>
        <v>0.22222222222222218</v>
      </c>
      <c r="BB17" s="27">
        <f t="shared" ref="BB17:BB31" si="9">(((AX17+AV17*$BE$296)/(1+$BE$296)*AO17/3*2+(((AX17+AV17*$BE$296+AW17*$BE$296^2)/(1+$BE$296+$BE$296^2)*AO17/3*(AP17-1+AN17)/5)*3))/5)</f>
        <v>4.4444444444444439E-2</v>
      </c>
      <c r="BC17" s="27">
        <f t="shared" ref="BC17:BC31" si="10">(((AV17+AX17*$BE$296)/(1+$BE$296)*AO17/3*2+(((AV17+AX17*$BE$296+AW17*$BE$296^2)/(1+$BE$296+$BE$296^2)*AO17/3*(AP17-1+AN17)/5)*3))/5)</f>
        <v>8.8888888888888878E-2</v>
      </c>
      <c r="BD17" s="27">
        <f t="shared" ref="BD17:BD31" si="11">(((AV17+AW17*$BE$296)/(1+$BE$296)*AO17/3*2+(((AV17+AW17*$BE$296+AX17*$BE$296^2)/(1+$BE$296+$BE$296^2)*AO17/3*(AP17-1+AN17)/5)*3))/5)</f>
        <v>0.17777777777777776</v>
      </c>
      <c r="BE17" s="27"/>
      <c r="BF17" s="27"/>
      <c r="BG17" s="25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157"/>
      <c r="BS17" s="26"/>
      <c r="BT17" s="26"/>
      <c r="BU17" s="26"/>
      <c r="BV17" s="27"/>
      <c r="BW17" s="27">
        <f t="shared" ref="BW17:BW26" si="12">(1/3*ROUNDUP((AI17/2),0)*(7-$AK17+7-$AM17)/6)</f>
        <v>0.33333333333333331</v>
      </c>
      <c r="BX17" s="27"/>
      <c r="BY17" s="27">
        <f t="shared" ref="BY17:BY31" si="13">((BW17*AO17/3)+(((BW17+AV17*$BE$296) / (1+$BE$296)*AO17/3*(AP17-1+AN17)/5)*2))/3</f>
        <v>0.1111111111111111</v>
      </c>
      <c r="BZ17" s="27">
        <f t="shared" ref="BZ17:BZ31" si="14">((AV17*AO17/3)+(((AV17+BW17*$BE$296) / (1+$BE$296)*AO17/3*(AP17-1+AN17)/5)*2))/3</f>
        <v>0</v>
      </c>
      <c r="CA17" s="27"/>
      <c r="CB17" s="27"/>
      <c r="CC17" s="27"/>
      <c r="CD17" s="27"/>
      <c r="CE17" s="27"/>
      <c r="CF17" s="27"/>
      <c r="CG17" s="27"/>
      <c r="CH17" s="27"/>
      <c r="CI17" s="25"/>
      <c r="CJ17" s="25"/>
      <c r="CK17" s="25"/>
      <c r="CL17" s="27"/>
      <c r="CM17" s="23"/>
      <c r="CN17" s="26"/>
    </row>
    <row r="18" spans="1:92" x14ac:dyDescent="0.25">
      <c r="A18" s="15" t="s">
        <v>83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>
        <f>4-3</f>
        <v>1</v>
      </c>
      <c r="O18" s="13"/>
      <c r="P18" s="13"/>
      <c r="Q18" s="13"/>
      <c r="R18" s="13"/>
      <c r="S18" s="14"/>
      <c r="T18" s="13"/>
      <c r="U18" s="13"/>
      <c r="V18" s="13"/>
      <c r="W18" s="13"/>
      <c r="Z18" s="14"/>
      <c r="AA18" s="15"/>
      <c r="AF18" s="15" t="s">
        <v>83</v>
      </c>
      <c r="AG18" s="13" t="s">
        <v>81</v>
      </c>
      <c r="AH18" s="13">
        <v>3</v>
      </c>
      <c r="AI18" s="13">
        <v>6</v>
      </c>
      <c r="AJ18" s="13">
        <v>3</v>
      </c>
      <c r="AK18" s="13">
        <v>5</v>
      </c>
      <c r="AL18" s="13" t="s">
        <v>82</v>
      </c>
      <c r="AM18" s="13">
        <v>7</v>
      </c>
      <c r="AN18" s="13">
        <v>0</v>
      </c>
      <c r="AO18" s="13">
        <v>3</v>
      </c>
      <c r="AP18" s="13">
        <v>1</v>
      </c>
      <c r="AQ18" s="13">
        <v>0</v>
      </c>
      <c r="AR18" s="13">
        <v>0</v>
      </c>
      <c r="AS18" s="13"/>
      <c r="AT18" s="15"/>
      <c r="AU18" s="4"/>
      <c r="AV18" s="27">
        <f t="shared" si="4"/>
        <v>0.33333333333333331</v>
      </c>
      <c r="AW18" s="27">
        <f t="shared" si="5"/>
        <v>0.66666666666666663</v>
      </c>
      <c r="AX18" s="27">
        <f t="shared" si="5"/>
        <v>0.33333333333333331</v>
      </c>
      <c r="AY18" s="27">
        <f t="shared" si="6"/>
        <v>0.66666666666666663</v>
      </c>
      <c r="AZ18" s="27">
        <f t="shared" si="7"/>
        <v>0.44444444444444442</v>
      </c>
      <c r="BA18" s="27">
        <f t="shared" si="8"/>
        <v>0.22222222222222218</v>
      </c>
      <c r="BB18" s="27">
        <f t="shared" si="9"/>
        <v>0.13333333333333333</v>
      </c>
      <c r="BC18" s="27">
        <f t="shared" si="10"/>
        <v>0.13333333333333333</v>
      </c>
      <c r="BD18" s="27">
        <f t="shared" si="11"/>
        <v>0.22222222222222218</v>
      </c>
      <c r="BE18" s="27"/>
      <c r="BF18" s="27"/>
      <c r="BH18" s="4"/>
      <c r="BI18" s="4"/>
      <c r="BJ18" s="4"/>
      <c r="BK18" s="4"/>
      <c r="BL18" s="4"/>
      <c r="BM18" s="4"/>
      <c r="BN18" s="4"/>
      <c r="BO18" s="4"/>
      <c r="BP18" s="4"/>
      <c r="BQ18" s="4"/>
      <c r="BT18"/>
      <c r="BU18"/>
      <c r="BV18" s="27"/>
      <c r="BW18" s="27">
        <f t="shared" si="12"/>
        <v>0.33333333333333331</v>
      </c>
      <c r="BX18" s="27"/>
      <c r="BY18" s="27">
        <f t="shared" si="13"/>
        <v>0.1111111111111111</v>
      </c>
      <c r="BZ18" s="27">
        <f t="shared" si="14"/>
        <v>0.1111111111111111</v>
      </c>
      <c r="CA18" s="27"/>
      <c r="CB18" s="27"/>
      <c r="CC18" s="27"/>
      <c r="CD18" s="27"/>
      <c r="CE18" s="27"/>
      <c r="CF18" s="27"/>
      <c r="CG18" s="27"/>
      <c r="CH18" s="27"/>
      <c r="CL18" s="27"/>
    </row>
    <row r="19" spans="1:92" x14ac:dyDescent="0.25">
      <c r="A19" s="15" t="s">
        <v>84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21">
        <f>1-1</f>
        <v>0</v>
      </c>
      <c r="O19" s="13"/>
      <c r="P19" s="13"/>
      <c r="Q19" s="13"/>
      <c r="R19" s="13"/>
      <c r="S19" s="14"/>
      <c r="T19" s="13"/>
      <c r="U19" s="13"/>
      <c r="V19" s="13"/>
      <c r="W19" s="13"/>
      <c r="Z19" s="14"/>
      <c r="AA19" s="15"/>
      <c r="AF19" s="15" t="s">
        <v>84</v>
      </c>
      <c r="AG19" s="13" t="s">
        <v>81</v>
      </c>
      <c r="AH19" s="13">
        <v>1</v>
      </c>
      <c r="AI19" s="13">
        <v>3</v>
      </c>
      <c r="AJ19" s="13">
        <v>1</v>
      </c>
      <c r="AK19" s="13">
        <v>4</v>
      </c>
      <c r="AL19" s="13" t="s">
        <v>82</v>
      </c>
      <c r="AM19" s="13">
        <v>6</v>
      </c>
      <c r="AN19" s="13">
        <v>0</v>
      </c>
      <c r="AO19" s="13">
        <v>3</v>
      </c>
      <c r="AP19" s="13">
        <v>1</v>
      </c>
      <c r="AQ19" s="13">
        <v>0</v>
      </c>
      <c r="AR19" s="13">
        <v>0</v>
      </c>
      <c r="AS19" s="13"/>
      <c r="AT19" s="15"/>
      <c r="AU19" s="4"/>
      <c r="AV19" s="27">
        <f t="shared" si="4"/>
        <v>0.22222222222222221</v>
      </c>
      <c r="AW19" s="27">
        <f t="shared" si="5"/>
        <v>0.66666666666666663</v>
      </c>
      <c r="AX19" s="27">
        <f t="shared" si="5"/>
        <v>0.22222222222222221</v>
      </c>
      <c r="AY19" s="27">
        <f t="shared" si="6"/>
        <v>0.66666666666666663</v>
      </c>
      <c r="AZ19" s="27">
        <f t="shared" si="7"/>
        <v>0.37037037037037041</v>
      </c>
      <c r="BA19" s="27">
        <f t="shared" si="8"/>
        <v>0.2074074074074074</v>
      </c>
      <c r="BB19" s="27">
        <f t="shared" si="9"/>
        <v>8.8888888888888878E-2</v>
      </c>
      <c r="BC19" s="27">
        <f t="shared" si="10"/>
        <v>8.8888888888888878E-2</v>
      </c>
      <c r="BD19" s="27">
        <f t="shared" si="11"/>
        <v>0.2074074074074074</v>
      </c>
      <c r="BE19" s="27"/>
      <c r="BF19" s="27"/>
      <c r="BH19" s="4"/>
      <c r="BI19" s="4"/>
      <c r="BJ19" s="4"/>
      <c r="BK19" s="4"/>
      <c r="BL19" s="4"/>
      <c r="BM19" s="4"/>
      <c r="BN19" s="4"/>
      <c r="BO19" s="4"/>
      <c r="BP19" s="4"/>
      <c r="BQ19" s="4"/>
      <c r="BT19"/>
      <c r="BU19"/>
      <c r="BV19" s="27"/>
      <c r="BW19" s="27">
        <f t="shared" si="12"/>
        <v>0.44444444444444442</v>
      </c>
      <c r="BX19" s="27"/>
      <c r="BY19" s="27">
        <f t="shared" si="13"/>
        <v>0.14814814814814814</v>
      </c>
      <c r="BZ19" s="27">
        <f t="shared" si="14"/>
        <v>7.407407407407407E-2</v>
      </c>
      <c r="CA19" s="27"/>
      <c r="CB19" s="27"/>
      <c r="CC19" s="27"/>
      <c r="CD19" s="27"/>
      <c r="CE19" s="27"/>
      <c r="CF19" s="27"/>
      <c r="CG19" s="27"/>
      <c r="CH19" s="27"/>
      <c r="CL19" s="27"/>
    </row>
    <row r="20" spans="1:92" s="36" customFormat="1" x14ac:dyDescent="0.25">
      <c r="A20" s="31" t="s">
        <v>85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80</v>
      </c>
      <c r="O20" s="28"/>
      <c r="P20" s="28"/>
      <c r="Q20" s="28"/>
      <c r="R20" s="28"/>
      <c r="S20" s="29"/>
      <c r="T20" s="28"/>
      <c r="U20" s="28"/>
      <c r="V20" s="28"/>
      <c r="W20" s="28"/>
      <c r="X20" s="30"/>
      <c r="Y20" s="30"/>
      <c r="Z20" s="29"/>
      <c r="AA20" s="31"/>
      <c r="AB20" s="32"/>
      <c r="AC20" s="32"/>
      <c r="AD20" s="32"/>
      <c r="AE20"/>
      <c r="AF20" s="31" t="s">
        <v>85</v>
      </c>
      <c r="AG20" s="28" t="s">
        <v>81</v>
      </c>
      <c r="AH20" s="28">
        <v>1</v>
      </c>
      <c r="AI20" s="28">
        <v>3</v>
      </c>
      <c r="AJ20" s="28">
        <v>1</v>
      </c>
      <c r="AK20" s="28">
        <v>4</v>
      </c>
      <c r="AL20" s="28" t="s">
        <v>82</v>
      </c>
      <c r="AM20" s="28">
        <v>7</v>
      </c>
      <c r="AN20" s="28">
        <v>0</v>
      </c>
      <c r="AO20" s="28">
        <v>3</v>
      </c>
      <c r="AP20" s="28">
        <v>1</v>
      </c>
      <c r="AQ20" s="28">
        <v>1</v>
      </c>
      <c r="AR20" s="28">
        <v>0</v>
      </c>
      <c r="AS20" s="28"/>
      <c r="AT20" s="31" t="s">
        <v>86</v>
      </c>
      <c r="AU20" s="33"/>
      <c r="AV20" s="34">
        <f t="shared" si="4"/>
        <v>0.16666666666666666</v>
      </c>
      <c r="AW20" s="34">
        <f t="shared" si="5"/>
        <v>0.5</v>
      </c>
      <c r="AX20" s="34">
        <f t="shared" si="5"/>
        <v>0.16666666666666666</v>
      </c>
      <c r="AY20" s="34">
        <f t="shared" si="6"/>
        <v>0.5</v>
      </c>
      <c r="AZ20" s="34">
        <f t="shared" si="7"/>
        <v>0.27777777777777773</v>
      </c>
      <c r="BA20" s="27">
        <f t="shared" si="8"/>
        <v>0.15555555555555556</v>
      </c>
      <c r="BB20" s="27">
        <f t="shared" si="9"/>
        <v>6.6666666666666666E-2</v>
      </c>
      <c r="BC20" s="27">
        <f t="shared" si="10"/>
        <v>6.6666666666666666E-2</v>
      </c>
      <c r="BD20" s="27">
        <f t="shared" si="11"/>
        <v>0.15555555555555556</v>
      </c>
      <c r="BE20" s="27"/>
      <c r="BF20" s="27"/>
      <c r="BG20" s="35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158"/>
      <c r="BV20" s="27"/>
      <c r="BW20" s="27">
        <f t="shared" si="12"/>
        <v>0.33333333333333331</v>
      </c>
      <c r="BX20" s="27"/>
      <c r="BY20" s="27">
        <f t="shared" si="13"/>
        <v>0.1111111111111111</v>
      </c>
      <c r="BZ20" s="27">
        <f t="shared" si="14"/>
        <v>5.5555555555555552E-2</v>
      </c>
      <c r="CA20" s="27"/>
      <c r="CB20" s="27"/>
      <c r="CC20" s="27"/>
      <c r="CD20" s="27"/>
      <c r="CE20" s="27"/>
      <c r="CF20" s="27"/>
      <c r="CG20" s="27"/>
      <c r="CH20" s="27"/>
      <c r="CI20" s="35"/>
      <c r="CJ20" s="35"/>
      <c r="CK20" s="35"/>
      <c r="CL20" s="27"/>
      <c r="CM20" s="32"/>
    </row>
    <row r="21" spans="1:92" x14ac:dyDescent="0.25">
      <c r="A21" s="47" t="s">
        <v>87</v>
      </c>
      <c r="B21" s="48"/>
      <c r="C21" s="48"/>
      <c r="D21" s="48"/>
      <c r="E21" s="48"/>
      <c r="F21" s="48"/>
      <c r="G21" s="48"/>
      <c r="H21" s="48"/>
      <c r="I21" s="13"/>
      <c r="J21" s="13"/>
      <c r="K21" s="13"/>
      <c r="L21" s="13"/>
      <c r="M21" s="13"/>
      <c r="N21" s="140" t="s">
        <v>80</v>
      </c>
      <c r="O21" s="13"/>
      <c r="P21" s="13"/>
      <c r="Q21" s="13"/>
      <c r="R21" s="13"/>
      <c r="S21" s="14"/>
      <c r="T21" s="13"/>
      <c r="U21" s="13"/>
      <c r="V21" s="13"/>
      <c r="W21" s="13"/>
      <c r="Z21" s="14"/>
      <c r="AA21" s="15"/>
      <c r="AF21" s="47" t="s">
        <v>87</v>
      </c>
      <c r="AG21" s="48" t="s">
        <v>81</v>
      </c>
      <c r="AH21" s="48">
        <v>0</v>
      </c>
      <c r="AI21" s="48">
        <v>3</v>
      </c>
      <c r="AJ21" s="48">
        <v>2</v>
      </c>
      <c r="AK21" s="48">
        <v>2</v>
      </c>
      <c r="AL21" s="48" t="s">
        <v>82</v>
      </c>
      <c r="AM21" s="48">
        <v>6</v>
      </c>
      <c r="AN21" s="48">
        <v>0</v>
      </c>
      <c r="AO21" s="48">
        <v>3</v>
      </c>
      <c r="AP21" s="48">
        <v>1</v>
      </c>
      <c r="AQ21" s="48">
        <v>0</v>
      </c>
      <c r="AR21" s="48">
        <v>0</v>
      </c>
      <c r="AS21" s="48"/>
      <c r="AT21" s="47"/>
      <c r="AU21" s="4"/>
      <c r="AV21" s="37">
        <f t="shared" si="4"/>
        <v>0</v>
      </c>
      <c r="AW21" s="37">
        <f t="shared" si="5"/>
        <v>1</v>
      </c>
      <c r="AX21" s="37">
        <f t="shared" si="5"/>
        <v>0.66666666666666663</v>
      </c>
      <c r="AY21" s="38">
        <f t="shared" si="6"/>
        <v>1</v>
      </c>
      <c r="AZ21" s="38">
        <f t="shared" si="7"/>
        <v>0.55555555555555547</v>
      </c>
      <c r="BA21" s="27">
        <f t="shared" si="8"/>
        <v>0.35555555555555551</v>
      </c>
      <c r="BB21" s="27">
        <f t="shared" si="9"/>
        <v>8.8888888888888878E-2</v>
      </c>
      <c r="BC21" s="27">
        <f t="shared" si="10"/>
        <v>0.17777777777777776</v>
      </c>
      <c r="BD21" s="27">
        <f t="shared" si="11"/>
        <v>0.26666666666666666</v>
      </c>
      <c r="BE21" s="27"/>
      <c r="BF21" s="27"/>
      <c r="BH21" s="4"/>
      <c r="BI21" s="4"/>
      <c r="BJ21" s="4"/>
      <c r="BK21" s="4"/>
      <c r="BL21" s="4"/>
      <c r="BM21" s="4"/>
      <c r="BN21" s="4"/>
      <c r="BO21" s="4"/>
      <c r="BP21" s="4"/>
      <c r="BQ21" s="4"/>
      <c r="BT21"/>
      <c r="BU21"/>
      <c r="BV21" s="27"/>
      <c r="BW21" s="27">
        <f t="shared" si="12"/>
        <v>0.66666666666666663</v>
      </c>
      <c r="BX21" s="27"/>
      <c r="BY21" s="27">
        <f t="shared" si="13"/>
        <v>0.22222222222222221</v>
      </c>
      <c r="BZ21" s="27">
        <f t="shared" si="14"/>
        <v>0</v>
      </c>
      <c r="CA21" s="27"/>
      <c r="CB21" s="27"/>
      <c r="CC21" s="27"/>
      <c r="CD21" s="27"/>
      <c r="CE21" s="27"/>
      <c r="CF21" s="27"/>
      <c r="CG21" s="27"/>
      <c r="CH21" s="27"/>
      <c r="CL21" s="27"/>
    </row>
    <row r="22" spans="1:92" x14ac:dyDescent="0.25">
      <c r="A22" s="15" t="s">
        <v>88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>
        <f>8-6</f>
        <v>2</v>
      </c>
      <c r="O22" s="13"/>
      <c r="P22" s="13"/>
      <c r="Q22" s="13"/>
      <c r="R22" s="13"/>
      <c r="S22" s="14"/>
      <c r="T22" s="13"/>
      <c r="U22" s="13"/>
      <c r="V22" s="13"/>
      <c r="W22" s="13"/>
      <c r="Z22" s="14"/>
      <c r="AA22" s="15"/>
      <c r="AF22" s="15" t="s">
        <v>88</v>
      </c>
      <c r="AG22" s="13" t="s">
        <v>81</v>
      </c>
      <c r="AH22" s="13">
        <v>4</v>
      </c>
      <c r="AI22" s="13">
        <v>9</v>
      </c>
      <c r="AJ22" s="13">
        <v>4</v>
      </c>
      <c r="AK22" s="13">
        <v>5</v>
      </c>
      <c r="AL22" s="13" t="s">
        <v>82</v>
      </c>
      <c r="AM22" s="13">
        <v>7</v>
      </c>
      <c r="AN22" s="13">
        <v>0</v>
      </c>
      <c r="AO22" s="13">
        <v>3</v>
      </c>
      <c r="AP22" s="13">
        <v>1</v>
      </c>
      <c r="AQ22" s="13">
        <v>0</v>
      </c>
      <c r="AR22" s="13">
        <v>0</v>
      </c>
      <c r="AS22" s="13"/>
      <c r="AT22" s="15"/>
      <c r="AU22" s="4"/>
      <c r="AV22" s="27">
        <f t="shared" si="4"/>
        <v>0.44444444444444442</v>
      </c>
      <c r="AW22" s="27">
        <f t="shared" si="5"/>
        <v>1</v>
      </c>
      <c r="AX22" s="27">
        <f t="shared" si="5"/>
        <v>0.44444444444444442</v>
      </c>
      <c r="AY22" s="27">
        <f t="shared" si="6"/>
        <v>1</v>
      </c>
      <c r="AZ22" s="27">
        <f t="shared" si="7"/>
        <v>0.62962962962962965</v>
      </c>
      <c r="BA22" s="27">
        <f t="shared" si="8"/>
        <v>0.32592592592592595</v>
      </c>
      <c r="BB22" s="27">
        <f t="shared" si="9"/>
        <v>0.17777777777777776</v>
      </c>
      <c r="BC22" s="27">
        <f t="shared" si="10"/>
        <v>0.17777777777777776</v>
      </c>
      <c r="BD22" s="27">
        <f t="shared" si="11"/>
        <v>0.32592592592592595</v>
      </c>
      <c r="BE22" s="27"/>
      <c r="BF22" s="27"/>
      <c r="BH22" s="4"/>
      <c r="BI22" s="4"/>
      <c r="BJ22" s="4"/>
      <c r="BK22" s="4"/>
      <c r="BL22" s="4"/>
      <c r="BM22" s="4"/>
      <c r="BN22" s="4"/>
      <c r="BO22" s="4"/>
      <c r="BP22" s="4"/>
      <c r="BQ22" s="4"/>
      <c r="BT22"/>
      <c r="BU22"/>
      <c r="BV22" s="27"/>
      <c r="BW22" s="27">
        <f t="shared" si="12"/>
        <v>0.55555555555555547</v>
      </c>
      <c r="BX22" s="27"/>
      <c r="BY22" s="27">
        <f t="shared" si="13"/>
        <v>0.18518518518518515</v>
      </c>
      <c r="BZ22" s="27">
        <f t="shared" si="14"/>
        <v>0.14814814814814814</v>
      </c>
      <c r="CA22" s="27"/>
      <c r="CB22" s="27"/>
      <c r="CC22" s="27"/>
      <c r="CD22" s="27"/>
      <c r="CE22" s="27"/>
      <c r="CF22" s="27"/>
      <c r="CG22" s="27"/>
      <c r="CH22" s="27"/>
      <c r="CL22" s="27"/>
    </row>
    <row r="23" spans="1:92" x14ac:dyDescent="0.25">
      <c r="A23" s="15" t="s">
        <v>89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>
        <f>2-2</f>
        <v>0</v>
      </c>
      <c r="O23" s="13"/>
      <c r="P23" s="13"/>
      <c r="Q23" s="13"/>
      <c r="R23" s="13"/>
      <c r="S23" s="14"/>
      <c r="T23" s="13"/>
      <c r="U23" s="13"/>
      <c r="V23" s="13"/>
      <c r="W23" s="13"/>
      <c r="Z23" s="14"/>
      <c r="AA23" s="15"/>
      <c r="AF23" s="15" t="s">
        <v>89</v>
      </c>
      <c r="AG23" s="13" t="s">
        <v>81</v>
      </c>
      <c r="AH23" s="13">
        <v>2</v>
      </c>
      <c r="AI23" s="13">
        <v>4</v>
      </c>
      <c r="AJ23" s="13">
        <v>2</v>
      </c>
      <c r="AK23" s="13">
        <v>4</v>
      </c>
      <c r="AL23" s="13" t="s">
        <v>82</v>
      </c>
      <c r="AM23" s="13">
        <v>6</v>
      </c>
      <c r="AN23" s="13">
        <v>0</v>
      </c>
      <c r="AO23" s="13">
        <v>3</v>
      </c>
      <c r="AP23" s="13">
        <v>1</v>
      </c>
      <c r="AQ23" s="13">
        <v>0</v>
      </c>
      <c r="AR23" s="13">
        <v>0</v>
      </c>
      <c r="AS23" s="13"/>
      <c r="AT23" s="15"/>
      <c r="AU23" s="4"/>
      <c r="AV23" s="27">
        <f t="shared" si="4"/>
        <v>0.44444444444444442</v>
      </c>
      <c r="AW23" s="27">
        <f t="shared" si="5"/>
        <v>0.88888888888888884</v>
      </c>
      <c r="AX23" s="27">
        <f t="shared" si="5"/>
        <v>0.44444444444444442</v>
      </c>
      <c r="AY23" s="27">
        <f t="shared" si="6"/>
        <v>0.88888888888888884</v>
      </c>
      <c r="AZ23" s="27">
        <f t="shared" si="7"/>
        <v>0.59259259259259256</v>
      </c>
      <c r="BA23" s="27">
        <f t="shared" si="8"/>
        <v>0.29629629629629634</v>
      </c>
      <c r="BB23" s="27">
        <f t="shared" si="9"/>
        <v>0.17777777777777776</v>
      </c>
      <c r="BC23" s="27">
        <f t="shared" si="10"/>
        <v>0.17777777777777776</v>
      </c>
      <c r="BD23" s="27">
        <f t="shared" si="11"/>
        <v>0.29629629629629634</v>
      </c>
      <c r="BE23" s="27"/>
      <c r="BF23" s="27"/>
      <c r="BH23" s="4"/>
      <c r="BI23" s="4"/>
      <c r="BJ23" s="4"/>
      <c r="BK23" s="4"/>
      <c r="BL23" s="4"/>
      <c r="BM23" s="4"/>
      <c r="BN23" s="4"/>
      <c r="BO23" s="4"/>
      <c r="BP23" s="4"/>
      <c r="BQ23" s="4"/>
      <c r="BT23"/>
      <c r="BU23"/>
      <c r="BV23" s="27"/>
      <c r="BW23" s="27">
        <f t="shared" si="12"/>
        <v>0.44444444444444442</v>
      </c>
      <c r="BX23" s="27"/>
      <c r="BY23" s="27">
        <f t="shared" si="13"/>
        <v>0.14814814814814814</v>
      </c>
      <c r="BZ23" s="27">
        <f t="shared" si="14"/>
        <v>0.14814814814814814</v>
      </c>
      <c r="CA23" s="27"/>
      <c r="CB23" s="27"/>
      <c r="CC23" s="27"/>
      <c r="CD23" s="27"/>
      <c r="CE23" s="27"/>
      <c r="CF23" s="27"/>
      <c r="CG23" s="27"/>
      <c r="CH23" s="27"/>
      <c r="CL23" s="27"/>
    </row>
    <row r="24" spans="1:92" x14ac:dyDescent="0.25">
      <c r="A24" s="15" t="s">
        <v>90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40" t="s">
        <v>80</v>
      </c>
      <c r="O24" s="13"/>
      <c r="P24" s="13"/>
      <c r="Q24" s="13"/>
      <c r="R24" s="13"/>
      <c r="S24" s="14"/>
      <c r="T24" s="13"/>
      <c r="U24" s="13"/>
      <c r="V24" s="13"/>
      <c r="W24" s="13"/>
      <c r="Z24" s="14"/>
      <c r="AA24" s="15"/>
      <c r="AF24" s="15" t="s">
        <v>91</v>
      </c>
      <c r="AG24" s="13" t="s">
        <v>81</v>
      </c>
      <c r="AH24" s="13">
        <v>0</v>
      </c>
      <c r="AI24" s="13">
        <v>2</v>
      </c>
      <c r="AJ24" s="13">
        <v>3</v>
      </c>
      <c r="AK24" s="13">
        <v>2</v>
      </c>
      <c r="AL24" s="13" t="s">
        <v>82</v>
      </c>
      <c r="AM24" s="13">
        <v>5</v>
      </c>
      <c r="AN24" s="13">
        <v>0</v>
      </c>
      <c r="AO24" s="13">
        <v>3</v>
      </c>
      <c r="AP24" s="13">
        <v>1</v>
      </c>
      <c r="AQ24" s="13">
        <v>0</v>
      </c>
      <c r="AR24" s="13">
        <v>0</v>
      </c>
      <c r="AS24" s="13"/>
      <c r="AT24" s="15"/>
      <c r="AU24" s="4"/>
      <c r="AV24" s="27">
        <f t="shared" si="4"/>
        <v>0</v>
      </c>
      <c r="AW24" s="27">
        <f t="shared" si="5"/>
        <v>0.77777777777777768</v>
      </c>
      <c r="AX24" s="27">
        <f t="shared" si="5"/>
        <v>1.1666666666666667</v>
      </c>
      <c r="AY24" s="27">
        <f t="shared" si="6"/>
        <v>0.77777777777777768</v>
      </c>
      <c r="AZ24" s="27">
        <f t="shared" si="7"/>
        <v>0.64814814814814814</v>
      </c>
      <c r="BA24" s="27">
        <f t="shared" si="8"/>
        <v>0.36296296296296299</v>
      </c>
      <c r="BB24" s="27">
        <f t="shared" si="9"/>
        <v>0.15555555555555556</v>
      </c>
      <c r="BC24" s="27">
        <f t="shared" si="10"/>
        <v>0.31111111111111112</v>
      </c>
      <c r="BD24" s="27">
        <f t="shared" si="11"/>
        <v>0.2074074074074074</v>
      </c>
      <c r="BE24" s="27"/>
      <c r="BF24" s="27"/>
      <c r="BH24" s="4"/>
      <c r="BI24" s="4"/>
      <c r="BJ24" s="4"/>
      <c r="BK24" s="4"/>
      <c r="BL24" s="4"/>
      <c r="BM24" s="4"/>
      <c r="BN24" s="4"/>
      <c r="BO24" s="4"/>
      <c r="BP24" s="4"/>
      <c r="BQ24" s="4"/>
      <c r="BT24"/>
      <c r="BU24"/>
      <c r="BV24" s="27"/>
      <c r="BW24" s="27">
        <f t="shared" si="12"/>
        <v>0.38888888888888884</v>
      </c>
      <c r="BX24" s="27"/>
      <c r="BY24" s="27">
        <f t="shared" si="13"/>
        <v>0.12962962962962962</v>
      </c>
      <c r="BZ24" s="27">
        <f t="shared" si="14"/>
        <v>0</v>
      </c>
      <c r="CA24" s="27"/>
      <c r="CB24" s="27"/>
      <c r="CC24" s="27"/>
      <c r="CD24" s="27"/>
      <c r="CE24" s="27"/>
      <c r="CF24" s="27"/>
      <c r="CG24" s="27"/>
      <c r="CH24" s="27"/>
      <c r="CL24" s="27"/>
    </row>
    <row r="25" spans="1:92" x14ac:dyDescent="0.25">
      <c r="A25" s="39" t="s">
        <v>92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>
        <v>2</v>
      </c>
      <c r="O25" s="40"/>
      <c r="P25" s="40"/>
      <c r="Q25" s="40"/>
      <c r="R25" s="40"/>
      <c r="S25" s="41"/>
      <c r="T25" s="40"/>
      <c r="U25" s="40"/>
      <c r="V25" s="40"/>
      <c r="W25" s="40"/>
      <c r="X25" s="51"/>
      <c r="Y25" s="51"/>
      <c r="Z25" s="41"/>
      <c r="AA25" s="39"/>
      <c r="AB25" s="42"/>
      <c r="AC25" s="42"/>
      <c r="AD25" s="42"/>
      <c r="AF25" s="39" t="s">
        <v>93</v>
      </c>
      <c r="AG25" s="40" t="s">
        <v>81</v>
      </c>
      <c r="AH25" s="40">
        <v>4</v>
      </c>
      <c r="AI25" s="40">
        <v>2</v>
      </c>
      <c r="AJ25" s="40">
        <v>2</v>
      </c>
      <c r="AK25" s="40">
        <v>3</v>
      </c>
      <c r="AL25" s="40" t="s">
        <v>82</v>
      </c>
      <c r="AM25" s="40">
        <v>6</v>
      </c>
      <c r="AN25" s="40">
        <v>0</v>
      </c>
      <c r="AO25" s="40">
        <v>3</v>
      </c>
      <c r="AP25" s="40">
        <v>1</v>
      </c>
      <c r="AQ25" s="40">
        <v>0</v>
      </c>
      <c r="AR25" s="40">
        <v>0</v>
      </c>
      <c r="AS25" s="40"/>
      <c r="AT25" s="39"/>
      <c r="AU25" s="43"/>
      <c r="AV25" s="50">
        <f t="shared" si="4"/>
        <v>1.1111111111111109</v>
      </c>
      <c r="AW25" s="50">
        <f t="shared" si="5"/>
        <v>0.55555555555555547</v>
      </c>
      <c r="AX25" s="50">
        <f t="shared" si="5"/>
        <v>0.55555555555555547</v>
      </c>
      <c r="AY25" s="44">
        <f>AV25</f>
        <v>1.1111111111111109</v>
      </c>
      <c r="AZ25" s="50">
        <f t="shared" si="7"/>
        <v>0.74074074074074059</v>
      </c>
      <c r="BA25" s="27">
        <f t="shared" si="8"/>
        <v>0.22222222222222218</v>
      </c>
      <c r="BB25" s="27">
        <f t="shared" si="9"/>
        <v>0.37037037037037029</v>
      </c>
      <c r="BC25" s="27">
        <f t="shared" si="10"/>
        <v>0.29629629629629622</v>
      </c>
      <c r="BD25" s="27">
        <f t="shared" si="11"/>
        <v>0.29629629629629622</v>
      </c>
      <c r="BE25" s="27"/>
      <c r="BF25" s="27"/>
      <c r="BG25" s="45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159"/>
      <c r="BS25" s="46"/>
      <c r="BT25" s="46"/>
      <c r="BU25" s="46"/>
      <c r="BV25" s="27"/>
      <c r="BW25" s="27">
        <f t="shared" si="12"/>
        <v>0.27777777777777773</v>
      </c>
      <c r="BX25" s="27"/>
      <c r="BY25" s="27">
        <f t="shared" si="13"/>
        <v>9.2592592592592574E-2</v>
      </c>
      <c r="BZ25" s="27">
        <f t="shared" si="14"/>
        <v>0.37037037037037029</v>
      </c>
      <c r="CA25" s="27"/>
      <c r="CB25" s="27"/>
      <c r="CC25" s="27"/>
      <c r="CD25" s="27"/>
      <c r="CE25" s="27"/>
      <c r="CF25" s="27"/>
      <c r="CG25" s="27"/>
      <c r="CH25" s="27"/>
      <c r="CI25" s="45"/>
      <c r="CJ25" s="45"/>
      <c r="CK25" s="45"/>
      <c r="CL25" s="27"/>
      <c r="CM25" s="42"/>
      <c r="CN25" s="46"/>
    </row>
    <row r="26" spans="1:92" x14ac:dyDescent="0.25">
      <c r="A26" s="47" t="s">
        <v>94</v>
      </c>
      <c r="B26" s="48"/>
      <c r="C26" s="48"/>
      <c r="D26" s="48"/>
      <c r="E26" s="48"/>
      <c r="F26" s="48"/>
      <c r="G26" s="48"/>
      <c r="H26" s="48"/>
      <c r="I26" s="13"/>
      <c r="J26" s="13"/>
      <c r="K26" s="13"/>
      <c r="L26" s="13"/>
      <c r="M26" s="13"/>
      <c r="N26" s="140" t="s">
        <v>80</v>
      </c>
      <c r="O26" s="13"/>
      <c r="P26" s="13"/>
      <c r="Q26" s="13"/>
      <c r="R26" s="13"/>
      <c r="S26" s="14"/>
      <c r="T26" s="13"/>
      <c r="U26" s="13"/>
      <c r="V26" s="13"/>
      <c r="W26" s="13"/>
      <c r="Z26" s="14"/>
      <c r="AA26" s="15"/>
      <c r="AF26" s="47" t="s">
        <v>95</v>
      </c>
      <c r="AG26" s="48" t="s">
        <v>81</v>
      </c>
      <c r="AH26" s="48">
        <v>4</v>
      </c>
      <c r="AI26" s="48">
        <v>2</v>
      </c>
      <c r="AJ26" s="48">
        <v>0</v>
      </c>
      <c r="AK26" s="48">
        <v>5</v>
      </c>
      <c r="AL26" s="48" t="s">
        <v>82</v>
      </c>
      <c r="AM26" s="48">
        <v>7</v>
      </c>
      <c r="AN26" s="13">
        <v>0</v>
      </c>
      <c r="AO26" s="13">
        <v>3</v>
      </c>
      <c r="AP26" s="13">
        <v>1</v>
      </c>
      <c r="AQ26" s="13">
        <v>0</v>
      </c>
      <c r="AR26" s="13">
        <v>0</v>
      </c>
      <c r="AS26" s="13"/>
      <c r="AT26" s="15"/>
      <c r="AU26" s="4"/>
      <c r="AV26" s="27">
        <f t="shared" si="4"/>
        <v>0.44444444444444442</v>
      </c>
      <c r="AW26" s="27">
        <f t="shared" si="5"/>
        <v>0.22222222222222221</v>
      </c>
      <c r="AX26" s="27">
        <f t="shared" si="5"/>
        <v>0</v>
      </c>
      <c r="AY26" s="49">
        <f>AV26</f>
        <v>0.44444444444444442</v>
      </c>
      <c r="AZ26" s="27">
        <f t="shared" si="7"/>
        <v>0.22222222222222221</v>
      </c>
      <c r="BA26" s="27">
        <f t="shared" si="8"/>
        <v>5.9259259259259255E-2</v>
      </c>
      <c r="BB26" s="27">
        <f t="shared" si="9"/>
        <v>0.11851851851851851</v>
      </c>
      <c r="BC26" s="27">
        <f t="shared" si="10"/>
        <v>5.9259259259259255E-2</v>
      </c>
      <c r="BD26" s="27">
        <f t="shared" si="11"/>
        <v>0.11851851851851851</v>
      </c>
      <c r="BE26" s="27"/>
      <c r="BF26" s="27"/>
      <c r="BH26" s="4"/>
      <c r="BI26" s="4"/>
      <c r="BJ26" s="4"/>
      <c r="BK26" s="4"/>
      <c r="BL26" s="4"/>
      <c r="BM26" s="4"/>
      <c r="BN26" s="4"/>
      <c r="BO26" s="4"/>
      <c r="BP26" s="4"/>
      <c r="BQ26" s="4"/>
      <c r="BT26"/>
      <c r="BU26"/>
      <c r="BV26" s="27"/>
      <c r="BW26" s="27">
        <f t="shared" si="12"/>
        <v>0.1111111111111111</v>
      </c>
      <c r="BX26" s="27"/>
      <c r="BY26" s="27">
        <f t="shared" si="13"/>
        <v>3.7037037037037035E-2</v>
      </c>
      <c r="BZ26" s="27">
        <f t="shared" si="14"/>
        <v>0.14814814814814814</v>
      </c>
      <c r="CA26" s="27"/>
      <c r="CB26" s="27"/>
      <c r="CC26" s="27"/>
      <c r="CD26" s="27"/>
      <c r="CE26" s="27"/>
      <c r="CF26" s="27"/>
      <c r="CG26" s="27"/>
      <c r="CH26" s="27"/>
      <c r="CL26" s="27"/>
    </row>
    <row r="27" spans="1:92" s="174" customFormat="1" x14ac:dyDescent="0.25">
      <c r="A27" s="170" t="s">
        <v>96</v>
      </c>
      <c r="B27" s="181"/>
      <c r="C27" s="181"/>
      <c r="D27" s="181"/>
      <c r="E27" s="181"/>
      <c r="F27" s="181"/>
      <c r="G27" s="181"/>
      <c r="H27" s="181"/>
      <c r="I27" s="182"/>
      <c r="J27" s="182"/>
      <c r="K27" s="182"/>
      <c r="L27" s="182"/>
      <c r="M27" s="182"/>
      <c r="N27" s="217" t="s">
        <v>80</v>
      </c>
      <c r="O27" s="183"/>
      <c r="P27" s="183"/>
      <c r="Q27" s="183"/>
      <c r="R27" s="183"/>
      <c r="S27" s="184"/>
      <c r="T27" s="183"/>
      <c r="U27" s="183"/>
      <c r="V27" s="183"/>
      <c r="W27" s="183"/>
      <c r="X27" s="185"/>
      <c r="Y27" s="185"/>
      <c r="Z27" s="184"/>
      <c r="AA27" s="186"/>
      <c r="AB27" s="187"/>
      <c r="AC27" s="187"/>
      <c r="AD27" s="187"/>
      <c r="AF27" s="170" t="s">
        <v>97</v>
      </c>
      <c r="AG27" s="181" t="s">
        <v>81</v>
      </c>
      <c r="AH27" s="181">
        <v>1</v>
      </c>
      <c r="AI27" s="181">
        <v>2</v>
      </c>
      <c r="AJ27" s="181">
        <v>1</v>
      </c>
      <c r="AK27" s="181">
        <v>3</v>
      </c>
      <c r="AL27" s="181">
        <v>2</v>
      </c>
      <c r="AM27" s="181">
        <v>6</v>
      </c>
      <c r="AN27" s="183">
        <v>0</v>
      </c>
      <c r="AO27" s="183">
        <v>3</v>
      </c>
      <c r="AP27" s="183">
        <v>1</v>
      </c>
      <c r="AQ27" s="183">
        <v>0</v>
      </c>
      <c r="AR27" s="183">
        <v>0</v>
      </c>
      <c r="AS27" s="183"/>
      <c r="AT27" s="186"/>
      <c r="AU27" s="188"/>
      <c r="AV27" s="189">
        <f t="shared" si="4"/>
        <v>0.27777777777777773</v>
      </c>
      <c r="AW27" s="189">
        <f t="shared" si="5"/>
        <v>0.55555555555555547</v>
      </c>
      <c r="AX27" s="189">
        <f t="shared" si="5"/>
        <v>0.27777777777777773</v>
      </c>
      <c r="AY27" s="189">
        <f>AW27</f>
        <v>0.55555555555555547</v>
      </c>
      <c r="AZ27" s="189">
        <f t="shared" si="7"/>
        <v>0.37037037037037029</v>
      </c>
      <c r="BA27" s="190">
        <f t="shared" si="8"/>
        <v>0.18518518518518515</v>
      </c>
      <c r="BB27" s="190">
        <f t="shared" si="9"/>
        <v>0.11111111111111109</v>
      </c>
      <c r="BC27" s="190">
        <f t="shared" si="10"/>
        <v>0.11111111111111109</v>
      </c>
      <c r="BD27" s="190">
        <f t="shared" si="11"/>
        <v>0.18518518518518515</v>
      </c>
      <c r="BE27" s="190"/>
      <c r="BF27" s="190"/>
      <c r="BG27" s="191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92"/>
      <c r="BS27" s="193"/>
      <c r="BT27" s="193"/>
      <c r="BU27" s="193"/>
      <c r="BV27" s="190"/>
      <c r="BW27" s="190"/>
      <c r="BX27" s="190"/>
      <c r="BY27" s="190">
        <f t="shared" si="13"/>
        <v>0</v>
      </c>
      <c r="BZ27" s="190">
        <f t="shared" si="14"/>
        <v>9.2592592592592574E-2</v>
      </c>
      <c r="CA27" s="190"/>
      <c r="CB27" s="190">
        <f>SUM(1/3*ROUNDUP(AI27/2,0)*(7-$AK27+7-$AM27)/6)</f>
        <v>0.27777777777777773</v>
      </c>
      <c r="CC27" s="190"/>
      <c r="CD27" s="190">
        <f>((CB27*AO27/3)+(((CB27+AV27*$BE$296) / (1+$BE$296)*AO27/3*(AP27-1+AN27)/5)*2))/3</f>
        <v>9.2592592592592574E-2</v>
      </c>
      <c r="CE27" s="190">
        <f>((AV27*AO27/3)+(((AV27+CB27*$BE$296) / (1+$BE$296)*AO27/3*(AP27-1+AN27)/5)*2))/3</f>
        <v>9.2592592592592574E-2</v>
      </c>
      <c r="CF27" s="190"/>
      <c r="CG27" s="190"/>
      <c r="CH27" s="190"/>
      <c r="CI27" s="191"/>
      <c r="CJ27" s="191"/>
      <c r="CK27" s="191"/>
      <c r="CL27" s="190"/>
      <c r="CM27" s="187"/>
      <c r="CN27" s="193"/>
    </row>
    <row r="28" spans="1:92" x14ac:dyDescent="0.25">
      <c r="A28" s="18" t="s">
        <v>98</v>
      </c>
      <c r="B28" s="21"/>
      <c r="C28" s="21"/>
      <c r="D28" s="21"/>
      <c r="E28" s="21"/>
      <c r="F28" s="21"/>
      <c r="G28" s="21"/>
      <c r="H28" s="21"/>
      <c r="I28" s="13"/>
      <c r="J28" s="13"/>
      <c r="K28" s="13"/>
      <c r="L28" s="13"/>
      <c r="M28" s="13"/>
      <c r="N28" s="13">
        <v>3</v>
      </c>
      <c r="O28" s="13"/>
      <c r="P28" s="13"/>
      <c r="Q28" s="13"/>
      <c r="R28" s="13"/>
      <c r="S28" s="14"/>
      <c r="T28" s="13"/>
      <c r="U28" s="13"/>
      <c r="V28" s="13"/>
      <c r="W28" s="13"/>
      <c r="Z28" s="14"/>
      <c r="AA28" s="15"/>
      <c r="AF28" s="18" t="s">
        <v>99</v>
      </c>
      <c r="AG28" s="13" t="s">
        <v>100</v>
      </c>
      <c r="AH28" s="13">
        <v>2</v>
      </c>
      <c r="AI28" s="13">
        <v>1</v>
      </c>
      <c r="AJ28" s="13">
        <v>0</v>
      </c>
      <c r="AK28" s="13">
        <v>4</v>
      </c>
      <c r="AL28" s="13" t="s">
        <v>82</v>
      </c>
      <c r="AM28" s="13">
        <v>7</v>
      </c>
      <c r="AN28" s="13">
        <v>0</v>
      </c>
      <c r="AO28" s="13">
        <v>2</v>
      </c>
      <c r="AP28" s="13">
        <v>6</v>
      </c>
      <c r="AQ28" s="13">
        <v>0</v>
      </c>
      <c r="AR28" s="13">
        <v>0</v>
      </c>
      <c r="AS28" s="13"/>
      <c r="AT28" s="15"/>
      <c r="AU28" s="4"/>
      <c r="AV28" s="27">
        <f t="shared" si="4"/>
        <v>0.33333333333333331</v>
      </c>
      <c r="AW28" s="27">
        <f t="shared" si="5"/>
        <v>0.16666666666666666</v>
      </c>
      <c r="AX28" s="27">
        <f t="shared" si="5"/>
        <v>0</v>
      </c>
      <c r="AY28" s="49">
        <f>AV28</f>
        <v>0.33333333333333331</v>
      </c>
      <c r="AZ28" s="27">
        <f t="shared" si="7"/>
        <v>0.16666666666666666</v>
      </c>
      <c r="BA28" s="27">
        <f t="shared" si="8"/>
        <v>0.12486772486772486</v>
      </c>
      <c r="BB28" s="27">
        <f t="shared" si="9"/>
        <v>0.13544973544973543</v>
      </c>
      <c r="BC28" s="27">
        <f t="shared" si="10"/>
        <v>8.6772486772486765E-2</v>
      </c>
      <c r="BD28" s="27">
        <f t="shared" si="11"/>
        <v>9.7354497354497346E-2</v>
      </c>
      <c r="BE28" s="27"/>
      <c r="BF28" s="27"/>
      <c r="BH28" s="4"/>
      <c r="BI28" s="4"/>
      <c r="BJ28" s="4"/>
      <c r="BK28" s="4"/>
      <c r="BL28" s="4"/>
      <c r="BM28" s="4"/>
      <c r="BN28" s="4"/>
      <c r="BO28" s="4"/>
      <c r="BP28" s="4"/>
      <c r="BQ28" s="4"/>
      <c r="BT28" s="3">
        <f>AY28*3</f>
        <v>1</v>
      </c>
      <c r="BU28" s="3">
        <f>BT28/N28</f>
        <v>0.33333333333333331</v>
      </c>
      <c r="BV28" s="27"/>
      <c r="BW28" s="27">
        <f>(1/3*ROUNDUP((AI28/2),0)*(7-$AK28+7-$AM28)/6)</f>
        <v>0.16666666666666666</v>
      </c>
      <c r="BX28" s="27"/>
      <c r="BY28" s="27">
        <f t="shared" si="13"/>
        <v>0.16049382716049379</v>
      </c>
      <c r="BZ28" s="27">
        <f t="shared" si="14"/>
        <v>0.1728395061728395</v>
      </c>
      <c r="CA28" s="27"/>
      <c r="CB28" s="27"/>
      <c r="CC28" s="27"/>
      <c r="CD28" s="27"/>
      <c r="CE28" s="27"/>
      <c r="CF28" s="27"/>
      <c r="CG28" s="27"/>
      <c r="CH28" s="27"/>
      <c r="CL28" s="27"/>
    </row>
    <row r="29" spans="1:92" x14ac:dyDescent="0.25">
      <c r="A29" s="15" t="s">
        <v>101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>
        <v>3</v>
      </c>
      <c r="O29" s="13"/>
      <c r="P29" s="13"/>
      <c r="Q29" s="13"/>
      <c r="R29" s="13"/>
      <c r="S29" s="14"/>
      <c r="T29" s="13"/>
      <c r="U29" s="13"/>
      <c r="V29" s="13"/>
      <c r="W29" s="13"/>
      <c r="Z29" s="14"/>
      <c r="AA29" s="15"/>
      <c r="AF29" s="15" t="s">
        <v>102</v>
      </c>
      <c r="AG29" s="13" t="s">
        <v>100</v>
      </c>
      <c r="AH29" s="13">
        <v>0</v>
      </c>
      <c r="AI29" s="13">
        <v>3</v>
      </c>
      <c r="AJ29" s="13">
        <v>2</v>
      </c>
      <c r="AK29" s="13">
        <v>5</v>
      </c>
      <c r="AL29" s="13" t="s">
        <v>82</v>
      </c>
      <c r="AM29" s="13">
        <v>7</v>
      </c>
      <c r="AN29" s="13">
        <v>0</v>
      </c>
      <c r="AO29" s="13">
        <v>2</v>
      </c>
      <c r="AP29" s="13">
        <v>6</v>
      </c>
      <c r="AQ29" s="13">
        <v>0</v>
      </c>
      <c r="AR29" s="13">
        <v>0</v>
      </c>
      <c r="AS29" s="13"/>
      <c r="AT29" s="15"/>
      <c r="AU29" s="4"/>
      <c r="AV29" s="27">
        <f t="shared" si="4"/>
        <v>0</v>
      </c>
      <c r="AW29" s="27">
        <f t="shared" si="5"/>
        <v>0.33333333333333331</v>
      </c>
      <c r="AX29" s="27">
        <f t="shared" si="5"/>
        <v>0.22222222222222221</v>
      </c>
      <c r="AY29" s="27">
        <f>AW29</f>
        <v>0.33333333333333331</v>
      </c>
      <c r="AZ29" s="27">
        <f t="shared" si="7"/>
        <v>0.1851851851851852</v>
      </c>
      <c r="BA29" s="27">
        <f t="shared" si="8"/>
        <v>0.12980599647266314</v>
      </c>
      <c r="BB29" s="27">
        <f t="shared" si="9"/>
        <v>0.10864197530864195</v>
      </c>
      <c r="BC29" s="27">
        <f t="shared" si="10"/>
        <v>0.14109347442680775</v>
      </c>
      <c r="BD29" s="27">
        <f t="shared" si="11"/>
        <v>0.14814814814814811</v>
      </c>
      <c r="BE29" s="27"/>
      <c r="BF29" s="27"/>
      <c r="BH29" s="4"/>
      <c r="BI29" s="4"/>
      <c r="BJ29" s="4"/>
      <c r="BK29" s="4"/>
      <c r="BL29" s="4"/>
      <c r="BM29" s="4"/>
      <c r="BN29" s="4"/>
      <c r="BO29" s="4"/>
      <c r="BP29" s="4"/>
      <c r="BQ29" s="4"/>
      <c r="BT29" s="3">
        <f>AY29*3</f>
        <v>1</v>
      </c>
      <c r="BU29" s="3">
        <f>BT29/N29</f>
        <v>0.33333333333333331</v>
      </c>
      <c r="BV29" s="27"/>
      <c r="BW29" s="27">
        <f>(1/3*ROUNDUP((AI29/2),0)*(7-$AK29+7-$AM29)/6)</f>
        <v>0.22222222222222221</v>
      </c>
      <c r="BX29" s="27"/>
      <c r="BY29" s="27">
        <f t="shared" si="13"/>
        <v>8.2304526748971193E-2</v>
      </c>
      <c r="BZ29" s="27">
        <f t="shared" si="14"/>
        <v>6.5843621399176946E-2</v>
      </c>
      <c r="CA29" s="27"/>
      <c r="CB29" s="27"/>
      <c r="CC29" s="27"/>
      <c r="CD29" s="27"/>
      <c r="CE29" s="27"/>
      <c r="CF29" s="27"/>
      <c r="CG29" s="27"/>
      <c r="CH29" s="27"/>
      <c r="CL29" s="27"/>
    </row>
    <row r="30" spans="1:92" x14ac:dyDescent="0.25">
      <c r="A30" s="15" t="s">
        <v>103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>
        <v>2</v>
      </c>
      <c r="O30" s="13"/>
      <c r="P30" s="13"/>
      <c r="Q30" s="13"/>
      <c r="R30" s="13"/>
      <c r="S30" s="14"/>
      <c r="T30" s="13"/>
      <c r="U30" s="13"/>
      <c r="V30" s="13"/>
      <c r="W30" s="13"/>
      <c r="Z30" s="14"/>
      <c r="AA30" s="15"/>
      <c r="AF30" s="15" t="s">
        <v>104</v>
      </c>
      <c r="AG30" s="13" t="s">
        <v>81</v>
      </c>
      <c r="AH30" s="13">
        <v>0</v>
      </c>
      <c r="AI30" s="13">
        <v>2</v>
      </c>
      <c r="AJ30" s="13">
        <v>2</v>
      </c>
      <c r="AK30" s="13">
        <v>3</v>
      </c>
      <c r="AL30" s="13">
        <v>1</v>
      </c>
      <c r="AM30" s="13">
        <v>6</v>
      </c>
      <c r="AN30" s="13">
        <v>0</v>
      </c>
      <c r="AO30" s="13">
        <v>3</v>
      </c>
      <c r="AP30" s="13">
        <v>1</v>
      </c>
      <c r="AQ30" s="13"/>
      <c r="AR30" s="13">
        <v>0</v>
      </c>
      <c r="AS30" s="13"/>
      <c r="AT30" s="156" t="s">
        <v>449</v>
      </c>
      <c r="AU30" s="4"/>
      <c r="AV30" s="27">
        <f t="shared" si="4"/>
        <v>0</v>
      </c>
      <c r="AW30" s="27">
        <f t="shared" si="5"/>
        <v>0.55555555555555547</v>
      </c>
      <c r="AX30" s="27">
        <f t="shared" si="5"/>
        <v>0.55555555555555547</v>
      </c>
      <c r="AY30" s="27">
        <f>AW30</f>
        <v>0.55555555555555547</v>
      </c>
      <c r="AZ30" s="27">
        <f t="shared" si="7"/>
        <v>0.37037037037037029</v>
      </c>
      <c r="BA30" s="27">
        <f t="shared" si="8"/>
        <v>0.22222222222222218</v>
      </c>
      <c r="BB30" s="27">
        <f t="shared" si="9"/>
        <v>7.4074074074074056E-2</v>
      </c>
      <c r="BC30" s="27">
        <f t="shared" si="10"/>
        <v>0.14814814814814811</v>
      </c>
      <c r="BD30" s="27">
        <f t="shared" si="11"/>
        <v>0.14814814814814811</v>
      </c>
      <c r="BE30" s="27"/>
      <c r="BF30" s="27"/>
      <c r="BH30" s="4"/>
      <c r="BI30" s="4"/>
      <c r="BJ30" s="4"/>
      <c r="BK30" s="4"/>
      <c r="BL30" s="4"/>
      <c r="BM30" s="4"/>
      <c r="BN30" s="4"/>
      <c r="BO30" s="4"/>
      <c r="BP30" s="4"/>
      <c r="BQ30" s="4"/>
      <c r="BT30" s="3">
        <f>AY30</f>
        <v>0.55555555555555547</v>
      </c>
      <c r="BU30" s="3">
        <f>BT30/N30</f>
        <v>0.27777777777777773</v>
      </c>
      <c r="BV30" s="27"/>
      <c r="BW30" s="27"/>
      <c r="BX30" s="27"/>
      <c r="BY30" s="27">
        <f t="shared" si="13"/>
        <v>0</v>
      </c>
      <c r="BZ30" s="27">
        <f t="shared" si="14"/>
        <v>0</v>
      </c>
      <c r="CA30" s="27"/>
      <c r="CB30" s="27">
        <f>SUM(1/3*ROUNDUP(AI30/2,0)*(7-$AK30+7-$AM30)/6)</f>
        <v>0.27777777777777773</v>
      </c>
      <c r="CC30" s="27"/>
      <c r="CD30" s="27">
        <f>((CB30*AO30/3)+(((CB30+AV30*$BE$296) / (1+$BE$296)*AO30/3*(AP30-1+AN30)/5)*2))/3</f>
        <v>9.2592592592592574E-2</v>
      </c>
      <c r="CE30" s="27">
        <f>((AV30*AO30/3)+(((AV30+CB30*$BE$296) / (1+$BE$296)*AO30/3*(AP30-1+AN30)/5)*2))/3</f>
        <v>0</v>
      </c>
      <c r="CF30" s="27"/>
      <c r="CG30" s="27"/>
      <c r="CH30" s="27"/>
      <c r="CL30" s="27"/>
    </row>
    <row r="31" spans="1:92" x14ac:dyDescent="0.25">
      <c r="A31" s="39" t="s">
        <v>105</v>
      </c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>
        <v>1</v>
      </c>
      <c r="O31" s="40"/>
      <c r="P31" s="40"/>
      <c r="Q31" s="40"/>
      <c r="R31" s="40"/>
      <c r="S31" s="41"/>
      <c r="T31" s="40"/>
      <c r="U31" s="40"/>
      <c r="V31" s="40"/>
      <c r="W31" s="40"/>
      <c r="X31" s="51"/>
      <c r="Y31" s="51"/>
      <c r="Z31" s="41"/>
      <c r="AA31" s="39"/>
      <c r="AB31" s="42"/>
      <c r="AC31" s="42"/>
      <c r="AD31" s="42"/>
      <c r="AF31" s="39" t="s">
        <v>105</v>
      </c>
      <c r="AG31" s="51" t="s">
        <v>106</v>
      </c>
      <c r="AH31" s="40">
        <v>1</v>
      </c>
      <c r="AI31" s="40">
        <v>1</v>
      </c>
      <c r="AJ31" s="40">
        <v>0</v>
      </c>
      <c r="AK31" s="40">
        <v>6</v>
      </c>
      <c r="AL31" s="40" t="s">
        <v>82</v>
      </c>
      <c r="AM31" s="40">
        <v>7</v>
      </c>
      <c r="AN31" s="40">
        <v>1</v>
      </c>
      <c r="AO31" s="40">
        <v>3</v>
      </c>
      <c r="AP31" s="40">
        <v>1</v>
      </c>
      <c r="AQ31" s="40">
        <v>1</v>
      </c>
      <c r="AR31" s="40">
        <v>0</v>
      </c>
      <c r="AS31" s="40">
        <v>1</v>
      </c>
      <c r="AT31" s="39" t="s">
        <v>107</v>
      </c>
      <c r="AU31" s="43"/>
      <c r="AV31" s="50">
        <f t="shared" si="4"/>
        <v>5.5555555555555552E-2</v>
      </c>
      <c r="AW31" s="50">
        <f t="shared" si="5"/>
        <v>5.5555555555555552E-2</v>
      </c>
      <c r="AX31" s="50">
        <f t="shared" si="5"/>
        <v>0</v>
      </c>
      <c r="AY31" s="44">
        <f>AV31</f>
        <v>5.5555555555555552E-2</v>
      </c>
      <c r="AZ31" s="50">
        <f t="shared" si="7"/>
        <v>3.7037037037037035E-2</v>
      </c>
      <c r="BA31" s="27">
        <f t="shared" si="8"/>
        <v>2.0529100529100529E-2</v>
      </c>
      <c r="BB31" s="27">
        <f t="shared" si="9"/>
        <v>2.0529100529100529E-2</v>
      </c>
      <c r="BC31" s="27">
        <f t="shared" si="10"/>
        <v>1.216931216931217E-2</v>
      </c>
      <c r="BD31" s="27">
        <f t="shared" si="11"/>
        <v>2.507936507936508E-2</v>
      </c>
      <c r="BE31" s="27"/>
      <c r="BF31" s="27"/>
      <c r="BG31" s="45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159"/>
      <c r="BS31" s="46"/>
      <c r="BT31" s="3">
        <f>AY31*3</f>
        <v>0.16666666666666666</v>
      </c>
      <c r="BU31" s="3">
        <f>BT31/N31</f>
        <v>0.16666666666666666</v>
      </c>
      <c r="BV31" s="27"/>
      <c r="BW31" s="27">
        <f>(1/3*ROUNDUP((AI31/2),0)*(7-$AK31+7-$AM31)/6)</f>
        <v>5.5555555555555552E-2</v>
      </c>
      <c r="BX31" s="27"/>
      <c r="BY31" s="27">
        <f t="shared" si="13"/>
        <v>2.5925925925925925E-2</v>
      </c>
      <c r="BZ31" s="27">
        <f t="shared" si="14"/>
        <v>2.5925925925925925E-2</v>
      </c>
      <c r="CA31" s="27"/>
      <c r="CB31" s="27"/>
      <c r="CC31" s="27"/>
      <c r="CD31" s="27"/>
      <c r="CE31" s="27"/>
      <c r="CF31" s="27"/>
      <c r="CG31" s="27"/>
      <c r="CH31" s="27"/>
      <c r="CI31" s="45"/>
      <c r="CJ31" s="45"/>
      <c r="CK31" s="45"/>
      <c r="CL31" s="27"/>
      <c r="CM31" s="42"/>
      <c r="CN31" s="46"/>
    </row>
    <row r="32" spans="1:92" x14ac:dyDescent="0.25">
      <c r="A32" s="15" t="s">
        <v>108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>
        <f>2+1</f>
        <v>3</v>
      </c>
      <c r="O32" s="13"/>
      <c r="P32" s="13"/>
      <c r="Q32" s="13"/>
      <c r="R32" s="13"/>
      <c r="S32" s="14"/>
      <c r="T32" s="13"/>
      <c r="U32" s="13"/>
      <c r="V32" s="13"/>
      <c r="W32" s="13"/>
      <c r="Z32" s="14"/>
      <c r="AA32" s="15"/>
      <c r="AF32" s="15"/>
      <c r="AG32" s="15"/>
    </row>
    <row r="33" spans="1:92" x14ac:dyDescent="0.25">
      <c r="A33" s="15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4"/>
      <c r="T33" s="13"/>
      <c r="U33" s="13"/>
      <c r="V33" s="13"/>
      <c r="W33" s="13"/>
      <c r="Z33" s="14"/>
      <c r="AA33" s="15"/>
      <c r="AF33" s="15"/>
      <c r="AG33" s="15"/>
      <c r="CN33" t="s">
        <v>109</v>
      </c>
    </row>
    <row r="34" spans="1:92" x14ac:dyDescent="0.25">
      <c r="A34" s="52" t="s">
        <v>110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>
        <v>25</v>
      </c>
      <c r="O34" s="67" t="s">
        <v>63</v>
      </c>
      <c r="P34" s="67">
        <v>2</v>
      </c>
      <c r="Q34" s="67"/>
      <c r="R34" s="67"/>
      <c r="S34" s="53">
        <v>2</v>
      </c>
      <c r="T34" s="67"/>
      <c r="U34" s="67">
        <v>6</v>
      </c>
      <c r="V34" s="67"/>
      <c r="W34" s="67">
        <v>3</v>
      </c>
      <c r="X34" s="54">
        <v>6</v>
      </c>
      <c r="Y34" s="54">
        <v>2</v>
      </c>
      <c r="Z34" s="53">
        <v>4</v>
      </c>
      <c r="AA34" s="52"/>
      <c r="AB34" s="55">
        <f>((U34/8)^$V$296)*((((X34-(Y34-1)/2)/8)^$X$296)*((S34/3)^$S$296))*(((8-W34)/6)^$W$296)</f>
        <v>0.79387955742428784</v>
      </c>
      <c r="AC34" s="56">
        <f>SUM(((25/N34)^0.5)*(AB34/0.75))</f>
        <v>1.058506076565717</v>
      </c>
      <c r="AD34" s="56">
        <f>(P34/($CN$34*(1/AC34)))</f>
        <v>1.8408801331577689</v>
      </c>
      <c r="AF34" s="52" t="s">
        <v>638</v>
      </c>
      <c r="AG34" s="67" t="s">
        <v>81</v>
      </c>
      <c r="AH34" s="67">
        <v>1</v>
      </c>
      <c r="AI34" s="67">
        <v>5</v>
      </c>
      <c r="AJ34" s="67">
        <v>1</v>
      </c>
      <c r="AK34" s="67">
        <v>2</v>
      </c>
      <c r="AL34" s="67" t="s">
        <v>82</v>
      </c>
      <c r="AM34" s="67">
        <v>6</v>
      </c>
      <c r="AN34" s="67">
        <v>0</v>
      </c>
      <c r="AO34" s="67">
        <v>3</v>
      </c>
      <c r="AP34" s="67">
        <v>1</v>
      </c>
      <c r="AQ34" s="67"/>
      <c r="AR34" s="67"/>
      <c r="AS34" s="67"/>
      <c r="AT34" s="52" t="s">
        <v>112</v>
      </c>
      <c r="AU34" s="57" t="s">
        <v>113</v>
      </c>
      <c r="AV34" s="58">
        <f>SUM(1/3*AH34*(7-$AK34+7-$AM34)/6)</f>
        <v>0.33333333333333331</v>
      </c>
      <c r="AW34" s="58">
        <f>SUM(1/3*AI34*(7-$AK34+7-$AM34)/6)</f>
        <v>1.6666666666666667</v>
      </c>
      <c r="AX34" s="58">
        <f>SUM(1/3*AJ34*(7-$AK34+7-$AM34)/6)</f>
        <v>0.33333333333333331</v>
      </c>
      <c r="AY34" s="58">
        <f>IF(AU34="S",AV34,IF(AU34="MS",AW34,IF(AU34="ML",AW34,AX34)))</f>
        <v>1.6666666666666667</v>
      </c>
      <c r="AZ34" s="58">
        <f>SUM(AV34:AX34)/3</f>
        <v>0.77777777777777779</v>
      </c>
      <c r="BA34" s="58"/>
      <c r="BB34" s="27">
        <f>(((AX34+AV34*$BE$296)/(1+$BE$296)*AO34/3*2+(((AX34+AV34*$BE$296+AW34*$BE$296^2)/(1+$BE$296+$BE$296^2)*AO34/3*(AP34-1+AN34)/5)*3))/5)</f>
        <v>0.13333333333333333</v>
      </c>
      <c r="BC34" s="57"/>
      <c r="BD34" s="57"/>
      <c r="BE34" s="57">
        <f>IF(AU34="S",BA34,IF(AU34="MS",BB34,IF(AU34="ML",BC34,BD34)))</f>
        <v>0.13333333333333333</v>
      </c>
      <c r="BF34" s="57"/>
      <c r="BG34" s="19">
        <v>1</v>
      </c>
      <c r="BH34" s="57">
        <f>2*AV136</f>
        <v>0</v>
      </c>
      <c r="BI34" s="57">
        <f>2*AW136</f>
        <v>1.1111111111111109</v>
      </c>
      <c r="BJ34" s="57">
        <f>2*AX136</f>
        <v>1.1111111111111109</v>
      </c>
      <c r="BK34" s="57">
        <f>IF(AU34="S",BH34,IF(AU34="MS",BI34,IF(AU34="ML",BI34,BJ34)))</f>
        <v>1.1111111111111109</v>
      </c>
      <c r="BL34" s="58">
        <f>SUM(BH34:BJ34)/3</f>
        <v>0.74074074074074059</v>
      </c>
      <c r="BM34" s="58"/>
      <c r="BN34" s="58"/>
      <c r="BO34" s="58"/>
      <c r="BP34" s="58"/>
      <c r="BQ34" s="57">
        <f>BB18</f>
        <v>0.13333333333333333</v>
      </c>
      <c r="BR34" s="160" t="s">
        <v>114</v>
      </c>
      <c r="BS34" s="59"/>
      <c r="BT34" s="55">
        <f>IF(AD34&gt;BG34,SUM((((AY34*AB34)+(BB34*(1-AB34)))*AD34)+(((BK34*AB34)+(BQ34*(1-AB34)))*BG34)),SUM((((AY34*AB34)+(BB34*(1-AB34)))*AD34)+(((BK34*AB34)+(BQ34*(1-AB34)))*AD34)))</f>
        <v>3.3958920354889903</v>
      </c>
      <c r="BU34" s="60">
        <f>BT34/N34</f>
        <v>0.13583568141955962</v>
      </c>
      <c r="BV34" s="57" t="s">
        <v>34</v>
      </c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19">
        <f>AD34*X34</f>
        <v>11.045280798946614</v>
      </c>
      <c r="CJ34" s="19"/>
      <c r="CK34" s="19"/>
      <c r="CL34" s="57"/>
      <c r="CM34" s="56">
        <v>1</v>
      </c>
      <c r="CN34" s="55">
        <v>1.1499999999999999</v>
      </c>
    </row>
    <row r="35" spans="1:92" x14ac:dyDescent="0.25">
      <c r="A35" s="15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4"/>
      <c r="T35" s="13"/>
      <c r="U35" s="13"/>
      <c r="V35" s="13"/>
      <c r="W35" s="13"/>
      <c r="Z35" s="14"/>
      <c r="AA35" s="15"/>
      <c r="AF35" s="15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V35" s="27"/>
      <c r="AW35" s="27"/>
      <c r="AX35" s="27"/>
      <c r="AY35" s="27"/>
      <c r="AZ35" s="27"/>
      <c r="BA35" s="27"/>
      <c r="BB35" s="61"/>
      <c r="BC35" s="61"/>
      <c r="BD35" s="61"/>
      <c r="BE35" s="61"/>
      <c r="BF35" s="61"/>
      <c r="BT35" s="3">
        <v>3.6326845033627171</v>
      </c>
      <c r="BU35" s="3">
        <f>BT35/AD34</f>
        <v>1.9733411415176509</v>
      </c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L35" s="61"/>
    </row>
    <row r="36" spans="1:92" x14ac:dyDescent="0.25">
      <c r="A36" s="15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4"/>
      <c r="T36" s="13"/>
      <c r="U36" s="13"/>
      <c r="V36" s="13"/>
      <c r="W36" s="13"/>
      <c r="Z36" s="14"/>
      <c r="AA36" s="15"/>
      <c r="AF36" s="15"/>
      <c r="AG36" s="15"/>
    </row>
    <row r="37" spans="1:92" ht="13" x14ac:dyDescent="0.25">
      <c r="A37" s="17" t="s">
        <v>115</v>
      </c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"/>
      <c r="O37" s="13"/>
      <c r="P37" s="13"/>
      <c r="Q37" s="13"/>
      <c r="R37" s="13"/>
      <c r="S37" s="14"/>
      <c r="T37" s="13"/>
      <c r="U37" s="13"/>
      <c r="V37" s="13"/>
      <c r="W37" s="13"/>
      <c r="Z37" s="14"/>
      <c r="AA37" s="15"/>
      <c r="AF37" s="15"/>
      <c r="AG37" s="15"/>
    </row>
    <row r="38" spans="1:92" x14ac:dyDescent="0.25">
      <c r="A38" s="62" t="s">
        <v>116</v>
      </c>
      <c r="B38" s="122">
        <v>6</v>
      </c>
      <c r="C38" s="122">
        <v>17</v>
      </c>
      <c r="D38" s="122">
        <v>20</v>
      </c>
      <c r="E38" s="122"/>
      <c r="F38" s="122"/>
      <c r="G38" s="122"/>
      <c r="H38" s="122"/>
      <c r="I38" s="67"/>
      <c r="J38" s="67"/>
      <c r="K38" s="67"/>
      <c r="L38" s="67"/>
      <c r="M38" s="67"/>
      <c r="N38" s="67">
        <f ca="1">SUM(INDIRECT(ADDRESS(B38,COLUMN())),IF(C38&gt;0,INDIRECT(ADDRESS(C38,COLUMN())),0),IF(D38&gt;0,INDIRECT(ADDRESS(D38,14)),0),IF(E38&gt;0,INDIRECT(ADDRESS(E38,COLUMN())),0),IF(F38&gt;0,INDIRECT(ADDRESS(F38,COLUMN())),0),IF(G38&gt;0,INDIRECT(ADDRESS(G38,COLUMN())),0),IF(H38&gt;0,INDIRECT(ADDRESS(H38,COLUMN())),0),IF(I38&gt;0,INDIRECT(ADDRESS(I38,COLUMN())),0),IF(J38&gt;0,INDIRECT(ADDRESS(J38,COLUMN())),0),IF(K38&gt;0,INDIRECT(ADDRESS(K38,COLUMN())),0),IF(L38&gt;0,INDIRECT(ADDRESS(L38,COLUMN())),0),IF(M38&gt;0,INDIRECT(ADDRESS(M38,COLUMN())),0))</f>
        <v>17</v>
      </c>
      <c r="O38" s="67" t="str" cm="1">
        <f t="array" aca="1" ref="O38" ca="1">INDIRECT(ADDRESS($B38,COLUMN()))</f>
        <v>Fighter</v>
      </c>
      <c r="P38" s="67" cm="1">
        <f t="array" aca="1" ref="P38" ca="1">INDIRECT(ADDRESS($B38,COLUMN()))</f>
        <v>2</v>
      </c>
      <c r="Q38" s="67" t="str" cm="1">
        <f t="array" aca="1" ref="Q38" ca="1">INDIRECT(ADDRESS($B38,COLUMN()))</f>
        <v>-</v>
      </c>
      <c r="R38" s="67" t="str" cm="1">
        <f t="array" aca="1" ref="R38" ca="1">INDIRECT(ADDRESS($B38,COLUMN()))</f>
        <v>-</v>
      </c>
      <c r="S38" s="67" cm="1">
        <f t="array" aca="1" ref="S38" ca="1">INDIRECT(ADDRESS($B38,COLUMN()))</f>
        <v>2</v>
      </c>
      <c r="T38" s="67" t="str" cm="1">
        <f t="array" aca="1" ref="T38" ca="1">INDIRECT(ADDRESS($B38,COLUMN()))</f>
        <v>1-7</v>
      </c>
      <c r="U38" s="67" cm="1">
        <f t="array" aca="1" ref="U38" ca="1">INDIRECT(ADDRESS($B38,COLUMN()))</f>
        <v>7</v>
      </c>
      <c r="V38" s="67" cm="1">
        <f t="array" aca="1" ref="V38" ca="1">INDIRECT(ADDRESS($B38,COLUMN()))</f>
        <v>0</v>
      </c>
      <c r="W38" s="67" cm="1">
        <f t="array" aca="1" ref="W38" ca="1">INDIRECT(ADDRESS($B38,COLUMN()))</f>
        <v>2</v>
      </c>
      <c r="X38" s="67" cm="1">
        <f t="array" aca="1" ref="X38" ca="1">INDIRECT(ADDRESS($B38,COLUMN()))</f>
        <v>5</v>
      </c>
      <c r="Y38" s="67" cm="1">
        <f t="array" aca="1" ref="Y38" ca="1">INDIRECT(ADDRESS($B38,COLUMN()))</f>
        <v>1</v>
      </c>
      <c r="Z38" s="67" cm="1">
        <f t="array" aca="1" ref="Z38" ca="1">INDIRECT(ADDRESS($B38,COLUMN()))</f>
        <v>5</v>
      </c>
      <c r="AA38" s="67" t="str" cm="1">
        <f t="array" aca="1" ref="AA38" ca="1">INDIRECT(ADDRESS($B38,COLUMN()))</f>
        <v>Rocket Boosters</v>
      </c>
      <c r="AB38" s="56">
        <f ca="1">((U38/8)^$V$296)*((((X38-(Y38-1)/2)/8)^$X$296)*((S38/3)^$S$296))*(((8-W38)/6)^$W$296)</f>
        <v>0.80232854262492292</v>
      </c>
      <c r="AC38" s="56">
        <f ca="1">SUM(((25/N38)^$Z$296)*(AB38/$AB$34))</f>
        <v>1.349633777734826</v>
      </c>
      <c r="AD38" s="56">
        <f ca="1">(P38/($CN$34*(1/AC38)))</f>
        <v>2.3471891786692627</v>
      </c>
      <c r="AF38" s="52"/>
      <c r="AG38" s="52"/>
      <c r="AH38" s="57"/>
      <c r="AI38" s="57">
        <f>INT(AI28/2+0.5)</f>
        <v>1</v>
      </c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2"/>
      <c r="AU38" s="54" t="s">
        <v>117</v>
      </c>
      <c r="AV38" s="57" cm="1">
        <f t="array" aca="1" ref="AV38" ca="1">SUM(IF($C38&gt;0,IF(AND(INDIRECT(ADDRESS($C38,44))=0,INDIRECT(ADDRESS($C38,38))="UL",ISERROR(SEARCH("Rear",INDIRECT(ADDRESS($C38,33)))),ISERROR(SEARCH("Side",INDIRECT(ADDRESS($C38,33))))),INDIRECT(ADDRESS($C38,COLUMN())),0),0),IF($D38&gt;0,IF(AND(INDIRECT(ADDRESS($D38,44))=0,INDIRECT(ADDRESS($D38,38))="UL",ISERROR(SEARCH("Rear",INDIRECT(ADDRESS($D38,33)))),ISERROR(SEARCH("Side",INDIRECT(ADDRESS($D38,33))))),INDIRECT(ADDRESS($D38,COLUMN())),0),0),IF($E38&gt;0,IF(AND(INDIRECT(ADDRESS($E38,44))=0,INDIRECT(ADDRESS($E38,38))="UL",ISERROR(SEARCH("Rear",INDIRECT(ADDRESS($E38,33)))),ISERROR(SEARCH("Side",INDIRECT(ADDRESS($E38,33))))),INDIRECT(ADDRESS($E38,COLUMN())),0),0),IF($F38&gt;0,IF(AND(INDIRECT(ADDRESS($F38,44))=0,INDIRECT(ADDRESS($F38,38))="UL",ISERROR(SEARCH("Rear",INDIRECT(ADDRESS($F38,33)))),ISERROR(SEARCH("Side",INDIRECT(ADDRESS($F38,33))))),INDIRECT(ADDRESS($F38,COLUMN())),0),0),IF($G38&gt;0,IF(AND(INDIRECT(ADDRESS($G38,44))=0,INDIRECT(ADDRESS($G38,38))="UL",ISERROR(SEARCH("Rear",INDIRECT(ADDRESS($G38,33)))),ISERROR(SEARCH("Side",INDIRECT(ADDRESS($G38,33))))),INDIRECT(ADDRESS($G38,COLUMN())),0),0),IF($H38&gt;0,IF(AND(INDIRECT(ADDRESS($H38,44))=0,INDIRECT(ADDRESS($H38,38))="UL",ISERROR(SEARCH("Rear",INDIRECT(ADDRESS($H38,33)))),ISERROR(SEARCH("Side",INDIRECT(ADDRESS($H38,33))))),INDIRECT(ADDRESS($H38,COLUMN())),0),0),IF($I38&gt;0,IF(AND(INDIRECT(ADDRESS($I38,44))=0,INDIRECT(ADDRESS($I38,38))="UL",ISERROR(SEARCH("Rear",INDIRECT(ADDRESS($I38,33)))),ISERROR(SEARCH("Side",INDIRECT(ADDRESS($I38,33))))),INDIRECT(ADDRESS($I38,COLUMN())),0),0),IF($J38&gt;0,IF(AND(INDIRECT(ADDRESS($J38,44))=0,INDIRECT(ADDRESS($J38,38))="UL",ISERROR(SEARCH("Rear",INDIRECT(ADDRESS($J38,33)))),ISERROR(SEARCH("Side",INDIRECT(ADDRESS($J38,33))))),INDIRECT(ADDRESS($J38,COLUMN())),0),0),IF($K38&gt;0,IF(AND(INDIRECT(ADDRESS($K38,44))=0,INDIRECT(ADDRESS($K38,38))="UL",ISERROR(SEARCH("Rear",INDIRECT(ADDRESS($K38,33)))),ISERROR(SEARCH("Side",INDIRECT(ADDRESS($K38,33))))),INDIRECT(ADDRESS($K38,COLUMN())),0),0),IF($L38&gt;0,IF(AND(INDIRECT(ADDRESS($L38,44))=0,INDIRECT(ADDRESS($L38,38))="UL",ISERROR(SEARCH("Rear",INDIRECT(ADDRESS($L38,33)))),ISERROR(SEARCH("Side",INDIRECT(ADDRESS($L38,33))))),INDIRECT(ADDRESS($L38,COLUMN())),0),0),IF($M38&gt;0,IF(AND(INDIRECT(ADDRESS($M38,44))=0,INDIRECT(ADDRESS($M38,38))="UL",ISERROR(SEARCH("Rear",INDIRECT(ADDRESS($M38,33)))),ISERROR(SEARCH("Side",INDIRECT(ADDRESS($M38,33))))),INDIRECT(ADDRESS($M38,COLUMN())),0),0))</f>
        <v>0.16666666666666666</v>
      </c>
      <c r="AW38" s="57" cm="1">
        <f t="array" aca="1" ref="AW38" ca="1">SUM(IF($C38&gt;0,IF(AND(INDIRECT(ADDRESS($C38,44))=0,INDIRECT(ADDRESS($C38,38))="UL",ISERROR(SEARCH("Rear",INDIRECT(ADDRESS($C38,33)))),ISERROR(SEARCH("Side",INDIRECT(ADDRESS($C38,33))))),INDIRECT(ADDRESS($C38,COLUMN())),0),0),IF($D38&gt;0,IF(AND(INDIRECT(ADDRESS($D38,44))=0,INDIRECT(ADDRESS($D38,38))="UL",ISERROR(SEARCH("Rear",INDIRECT(ADDRESS($D38,33)))),ISERROR(SEARCH("Side",INDIRECT(ADDRESS($D38,33))))),INDIRECT(ADDRESS($D38,COLUMN())),0),0),IF($E38&gt;0,IF(AND(INDIRECT(ADDRESS($E38,44))=0,INDIRECT(ADDRESS($E38,38))="UL",ISERROR(SEARCH("Rear",INDIRECT(ADDRESS($E38,33)))),ISERROR(SEARCH("Side",INDIRECT(ADDRESS($E38,33))))),INDIRECT(ADDRESS($E38,COLUMN())),0),0),IF($F38&gt;0,IF(AND(INDIRECT(ADDRESS($F38,44))=0,INDIRECT(ADDRESS($F38,38))="UL",ISERROR(SEARCH("Rear",INDIRECT(ADDRESS($F38,33)))),ISERROR(SEARCH("Side",INDIRECT(ADDRESS($F38,33))))),INDIRECT(ADDRESS($F38,COLUMN())),0),0),IF($G38&gt;0,IF(AND(INDIRECT(ADDRESS($G38,44))=0,INDIRECT(ADDRESS($G38,38))="UL",ISERROR(SEARCH("Rear",INDIRECT(ADDRESS($G38,33)))),ISERROR(SEARCH("Side",INDIRECT(ADDRESS($G38,33))))),INDIRECT(ADDRESS($G38,COLUMN())),0),0),IF($H38&gt;0,IF(AND(INDIRECT(ADDRESS($H38,44))=0,INDIRECT(ADDRESS($H38,38))="UL",ISERROR(SEARCH("Rear",INDIRECT(ADDRESS($H38,33)))),ISERROR(SEARCH("Side",INDIRECT(ADDRESS($H38,33))))),INDIRECT(ADDRESS($H38,COLUMN())),0),0),IF($I38&gt;0,IF(AND(INDIRECT(ADDRESS($I38,44))=0,INDIRECT(ADDRESS($I38,38))="UL",ISERROR(SEARCH("Rear",INDIRECT(ADDRESS($I38,33)))),ISERROR(SEARCH("Side",INDIRECT(ADDRESS($I38,33))))),INDIRECT(ADDRESS($I38,COLUMN())),0),0),IF($J38&gt;0,IF(AND(INDIRECT(ADDRESS($J38,44))=0,INDIRECT(ADDRESS($J38,38))="UL",ISERROR(SEARCH("Rear",INDIRECT(ADDRESS($J38,33)))),ISERROR(SEARCH("Side",INDIRECT(ADDRESS($J38,33))))),INDIRECT(ADDRESS($J38,COLUMN())),0),0),IF($K38&gt;0,IF(AND(INDIRECT(ADDRESS($K38,44))=0,INDIRECT(ADDRESS($K38,38))="UL",ISERROR(SEARCH("Rear",INDIRECT(ADDRESS($K38,33)))),ISERROR(SEARCH("Side",INDIRECT(ADDRESS($K38,33))))),INDIRECT(ADDRESS($K38,COLUMN())),0),0),IF($L38&gt;0,IF(AND(INDIRECT(ADDRESS($L38,44))=0,INDIRECT(ADDRESS($L38,38))="UL",ISERROR(SEARCH("Rear",INDIRECT(ADDRESS($L38,33)))),ISERROR(SEARCH("Side",INDIRECT(ADDRESS($L38,33))))),INDIRECT(ADDRESS($L38,COLUMN())),0),0),IF($M38&gt;0,IF(AND(INDIRECT(ADDRESS($M38,44))=0,INDIRECT(ADDRESS($M38,38))="UL",ISERROR(SEARCH("Rear",INDIRECT(ADDRESS($M38,33)))),ISERROR(SEARCH("Side",INDIRECT(ADDRESS($M38,33))))),INDIRECT(ADDRESS($M38,COLUMN())),0),0))</f>
        <v>1.1666666666666665</v>
      </c>
      <c r="AX38" s="57" cm="1">
        <f t="array" aca="1" ref="AX38" ca="1">SUM(IF($C38&gt;0,IF(AND(INDIRECT(ADDRESS($C38,44))=0,INDIRECT(ADDRESS($C38,38))="UL",ISERROR(SEARCH("Rear",INDIRECT(ADDRESS($C38,33)))),ISERROR(SEARCH("Side",INDIRECT(ADDRESS($C38,33))))),INDIRECT(ADDRESS($C38,COLUMN())),0),0),IF($D38&gt;0,IF(AND(INDIRECT(ADDRESS($D38,44))=0,INDIRECT(ADDRESS($D38,38))="UL",ISERROR(SEARCH("Rear",INDIRECT(ADDRESS($D38,33)))),ISERROR(SEARCH("Side",INDIRECT(ADDRESS($D38,33))))),INDIRECT(ADDRESS($D38,COLUMN())),0),0),IF($E38&gt;0,IF(AND(INDIRECT(ADDRESS($E38,44))=0,INDIRECT(ADDRESS($E38,38))="UL",ISERROR(SEARCH("Rear",INDIRECT(ADDRESS($E38,33)))),ISERROR(SEARCH("Side",INDIRECT(ADDRESS($E38,33))))),INDIRECT(ADDRESS($E38,COLUMN())),0),0),IF($F38&gt;0,IF(AND(INDIRECT(ADDRESS($F38,44))=0,INDIRECT(ADDRESS($F38,38))="UL",ISERROR(SEARCH("Rear",INDIRECT(ADDRESS($F38,33)))),ISERROR(SEARCH("Side",INDIRECT(ADDRESS($F38,33))))),INDIRECT(ADDRESS($F38,COLUMN())),0),0),IF($G38&gt;0,IF(AND(INDIRECT(ADDRESS($G38,44))=0,INDIRECT(ADDRESS($G38,38))="UL",ISERROR(SEARCH("Rear",INDIRECT(ADDRESS($G38,33)))),ISERROR(SEARCH("Side",INDIRECT(ADDRESS($G38,33))))),INDIRECT(ADDRESS($G38,COLUMN())),0),0),IF($H38&gt;0,IF(AND(INDIRECT(ADDRESS($H38,44))=0,INDIRECT(ADDRESS($H38,38))="UL",ISERROR(SEARCH("Rear",INDIRECT(ADDRESS($H38,33)))),ISERROR(SEARCH("Side",INDIRECT(ADDRESS($H38,33))))),INDIRECT(ADDRESS($H38,COLUMN())),0),0),IF($I38&gt;0,IF(AND(INDIRECT(ADDRESS($I38,44))=0,INDIRECT(ADDRESS($I38,38))="UL",ISERROR(SEARCH("Rear",INDIRECT(ADDRESS($I38,33)))),ISERROR(SEARCH("Side",INDIRECT(ADDRESS($I38,33))))),INDIRECT(ADDRESS($I38,COLUMN())),0),0),IF($J38&gt;0,IF(AND(INDIRECT(ADDRESS($J38,44))=0,INDIRECT(ADDRESS($J38,38))="UL",ISERROR(SEARCH("Rear",INDIRECT(ADDRESS($J38,33)))),ISERROR(SEARCH("Side",INDIRECT(ADDRESS($J38,33))))),INDIRECT(ADDRESS($J38,COLUMN())),0),0),IF($K38&gt;0,IF(AND(INDIRECT(ADDRESS($K38,44))=0,INDIRECT(ADDRESS($K38,38))="UL",ISERROR(SEARCH("Rear",INDIRECT(ADDRESS($K38,33)))),ISERROR(SEARCH("Side",INDIRECT(ADDRESS($K38,33))))),INDIRECT(ADDRESS($K38,COLUMN())),0),0),IF($L38&gt;0,IF(AND(INDIRECT(ADDRESS($L38,44))=0,INDIRECT(ADDRESS($L38,38))="UL",ISERROR(SEARCH("Rear",INDIRECT(ADDRESS($L38,33)))),ISERROR(SEARCH("Side",INDIRECT(ADDRESS($L38,33))))),INDIRECT(ADDRESS($L38,COLUMN())),0),0),IF($M38&gt;0,IF(AND(INDIRECT(ADDRESS($M38,44))=0,INDIRECT(ADDRESS($M38,38))="UL",ISERROR(SEARCH("Rear",INDIRECT(ADDRESS($M38,33)))),ISERROR(SEARCH("Side",INDIRECT(ADDRESS($M38,33))))),INDIRECT(ADDRESS($M38,COLUMN())),0),0))</f>
        <v>0.5</v>
      </c>
      <c r="AY38" s="58">
        <f ca="1">IF(AU38="S",AV38,IF(AU38="MS",AW38,IF(AU38="ML",AW38,AX38)))</f>
        <v>1.1666666666666665</v>
      </c>
      <c r="AZ38" s="58">
        <f ca="1">SUM(AV38:AX38)/3</f>
        <v>0.61111111111111105</v>
      </c>
      <c r="BA38" s="58" cm="1">
        <f t="array" aca="1" ref="BA38" ca="1">SUM(IF($C38&gt;0,IF(AND(INDIRECT(ADDRESS($C38,44))=0,INDIRECT(ADDRESS($C38,38))="UL"),INDIRECT(ADDRESS($C38,COLUMN())),0),0),IF($D38&gt;0,IF(AND(INDIRECT(ADDRESS($D38,44))=0,INDIRECT(ADDRESS($D38,38))="UL"),INDIRECT(ADDRESS($D38,COLUMN())),0),0),IF($E38&gt;0,IF(AND(INDIRECT(ADDRESS($E38,44))=0,INDIRECT(ADDRESS($E38,38))="UL"),INDIRECT(ADDRESS($E38,COLUMN())),0),0),IF($F38&gt;0,IF(AND(INDIRECT(ADDRESS($F38,44))=0,INDIRECT(ADDRESS($F38,38))="UL"),INDIRECT(ADDRESS($F38,COLUMN())),0),0),IF($G38&gt;0,IF(AND(INDIRECT(ADDRESS($G38,44))=0,INDIRECT(ADDRESS($G38,38))="UL"),INDIRECT(ADDRESS($G38,COLUMN())),0),0),IF($H38&gt;0,IF(AND(INDIRECT(ADDRESS($H38,44))=0,INDIRECT(ADDRESS($H38,38))="UL"),INDIRECT(ADDRESS($H38,COLUMN())),0),0),IF($I38&gt;0,IF(AND(INDIRECT(ADDRESS($I38,44))=0,INDIRECT(ADDRESS($I38,38))="UL"),INDIRECT(ADDRESS($I38,COLUMN())),0),0),IF($J38&gt;0,IF(AND(INDIRECT(ADDRESS($J38,44))=0,INDIRECT(ADDRESS($J38,38))="UL"),INDIRECT(ADDRESS($J38,COLUMN())),0),0),IF($K38&gt;0,IF(AND(INDIRECT(ADDRESS($K38,44))=0,INDIRECT(ADDRESS($K38,38))="UL"),INDIRECT(ADDRESS($K38,COLUMN())),0),0),IF($L38&gt;0,IF(AND(INDIRECT(ADDRESS($L38,44))=0,INDIRECT(ADDRESS($L38,38))="UL"),INDIRECT(ADDRESS($L38,COLUMN())),0),0),IF($M38&gt;0,IF(AND(INDIRECT(ADDRESS($M38,44))=0,INDIRECT(ADDRESS($M38,38))="UL"),INDIRECT(ADDRESS($M38,COLUMN())),0),0))</f>
        <v>0.37777777777777777</v>
      </c>
      <c r="BB38" s="58" cm="1">
        <f t="array" aca="1" ref="BB38" ca="1">SUM(IF($C38&gt;0,IF(AND(INDIRECT(ADDRESS($C38,44))=0,INDIRECT(ADDRESS($C38,38))="UL"),INDIRECT(ADDRESS($C38,COLUMN())),0),0),IF($D38&gt;0,IF(AND(INDIRECT(ADDRESS($D38,44))=0,INDIRECT(ADDRESS($D38,38))="UL"),INDIRECT(ADDRESS($D38,COLUMN())),0),0),IF($E38&gt;0,IF(AND(INDIRECT(ADDRESS($E38,44))=0,INDIRECT(ADDRESS($E38,38))="UL"),INDIRECT(ADDRESS($E38,COLUMN())),0),0),IF($F38&gt;0,IF(AND(INDIRECT(ADDRESS($F38,44))=0,INDIRECT(ADDRESS($F38,38))="UL"),INDIRECT(ADDRESS($F38,COLUMN())),0),0),IF($G38&gt;0,IF(AND(INDIRECT(ADDRESS($G38,44))=0,INDIRECT(ADDRESS($G38,38))="UL"),INDIRECT(ADDRESS($G38,COLUMN())),0),0),IF($H38&gt;0,IF(AND(INDIRECT(ADDRESS($H38,44))=0,INDIRECT(ADDRESS($H38,38))="UL"),INDIRECT(ADDRESS($H38,COLUMN())),0),0),IF($I38&gt;0,IF(AND(INDIRECT(ADDRESS($I38,44))=0,INDIRECT(ADDRESS($I38,38))="UL"),INDIRECT(ADDRESS($I38,COLUMN())),0),0),IF($J38&gt;0,IF(AND(INDIRECT(ADDRESS($J38,44))=0,INDIRECT(ADDRESS($J38,38))="UL"),INDIRECT(ADDRESS($J38,COLUMN())),0),0),IF($K38&gt;0,IF(AND(INDIRECT(ADDRESS($K38,44))=0,INDIRECT(ADDRESS($K38,38))="UL"),INDIRECT(ADDRESS($K38,COLUMN())),0),0),IF($L38&gt;0,IF(AND(INDIRECT(ADDRESS($L38,44))=0,INDIRECT(ADDRESS($L38,38))="UL"),INDIRECT(ADDRESS($L38,COLUMN())),0),0),IF($M38&gt;0,IF(AND(INDIRECT(ADDRESS($M38,44))=0,INDIRECT(ADDRESS($M38,38))="UL"),INDIRECT(ADDRESS($M38,COLUMN())),0),0))</f>
        <v>0.1111111111111111</v>
      </c>
      <c r="BC38" s="58" cm="1">
        <f t="array" aca="1" ref="BC38" ca="1">SUM(IF($C38&gt;0,IF(AND(INDIRECT(ADDRESS($C38,44))=0,INDIRECT(ADDRESS($C38,38))="UL"),INDIRECT(ADDRESS($C38,COLUMN())),0),0),IF($D38&gt;0,IF(AND(INDIRECT(ADDRESS($D38,44))=0,INDIRECT(ADDRESS($D38,38))="UL"),INDIRECT(ADDRESS($D38,COLUMN())),0),0),IF($E38&gt;0,IF(AND(INDIRECT(ADDRESS($E38,44))=0,INDIRECT(ADDRESS($E38,38))="UL"),INDIRECT(ADDRESS($E38,COLUMN())),0),0),IF($F38&gt;0,IF(AND(INDIRECT(ADDRESS($F38,44))=0,INDIRECT(ADDRESS($F38,38))="UL"),INDIRECT(ADDRESS($F38,COLUMN())),0),0),IF($G38&gt;0,IF(AND(INDIRECT(ADDRESS($G38,44))=0,INDIRECT(ADDRESS($G38,38))="UL"),INDIRECT(ADDRESS($G38,COLUMN())),0),0),IF($H38&gt;0,IF(AND(INDIRECT(ADDRESS($H38,44))=0,INDIRECT(ADDRESS($H38,38))="UL"),INDIRECT(ADDRESS($H38,COLUMN())),0),0),IF($I38&gt;0,IF(AND(INDIRECT(ADDRESS($I38,44))=0,INDIRECT(ADDRESS($I38,38))="UL"),INDIRECT(ADDRESS($I38,COLUMN())),0),0),IF($J38&gt;0,IF(AND(INDIRECT(ADDRESS($J38,44))=0,INDIRECT(ADDRESS($J38,38))="UL"),INDIRECT(ADDRESS($J38,COLUMN())),0),0),IF($K38&gt;0,IF(AND(INDIRECT(ADDRESS($K38,44))=0,INDIRECT(ADDRESS($K38,38))="UL"),INDIRECT(ADDRESS($K38,COLUMN())),0),0),IF($L38&gt;0,IF(AND(INDIRECT(ADDRESS($L38,44))=0,INDIRECT(ADDRESS($L38,38))="UL"),INDIRECT(ADDRESS($L38,COLUMN())),0),0),IF($M38&gt;0,IF(AND(INDIRECT(ADDRESS($M38,44))=0,INDIRECT(ADDRESS($M38,38))="UL"),INDIRECT(ADDRESS($M38,COLUMN())),0),0))</f>
        <v>0.15555555555555556</v>
      </c>
      <c r="BD38" s="58" cm="1">
        <f t="array" aca="1" ref="BD38" ca="1">SUM(IF($C38&gt;0,IF(AND(INDIRECT(ADDRESS($C38,44))=0,INDIRECT(ADDRESS($C38,38))="UL"),INDIRECT(ADDRESS($C38,COLUMN())),0),0),IF($D38&gt;0,IF(AND(INDIRECT(ADDRESS($D38,44))=0,INDIRECT(ADDRESS($D38,38))="UL"),INDIRECT(ADDRESS($D38,COLUMN())),0),0),IF($E38&gt;0,IF(AND(INDIRECT(ADDRESS($E38,44))=0,INDIRECT(ADDRESS($E38,38))="UL"),INDIRECT(ADDRESS($E38,COLUMN())),0),0),IF($F38&gt;0,IF(AND(INDIRECT(ADDRESS($F38,44))=0,INDIRECT(ADDRESS($F38,38))="UL"),INDIRECT(ADDRESS($F38,COLUMN())),0),0),IF($G38&gt;0,IF(AND(INDIRECT(ADDRESS($G38,44))=0,INDIRECT(ADDRESS($G38,38))="UL"),INDIRECT(ADDRESS($G38,COLUMN())),0),0),IF($H38&gt;0,IF(AND(INDIRECT(ADDRESS($H38,44))=0,INDIRECT(ADDRESS($H38,38))="UL"),INDIRECT(ADDRESS($H38,COLUMN())),0),0),IF($I38&gt;0,IF(AND(INDIRECT(ADDRESS($I38,44))=0,INDIRECT(ADDRESS($I38,38))="UL"),INDIRECT(ADDRESS($I38,COLUMN())),0),0),IF($J38&gt;0,IF(AND(INDIRECT(ADDRESS($J38,44))=0,INDIRECT(ADDRESS($J38,38))="UL"),INDIRECT(ADDRESS($J38,COLUMN())),0),0),IF($K38&gt;0,IF(AND(INDIRECT(ADDRESS($K38,44))=0,INDIRECT(ADDRESS($K38,38))="UL"),INDIRECT(ADDRESS($K38,COLUMN())),0),0),IF($L38&gt;0,IF(AND(INDIRECT(ADDRESS($L38,44))=0,INDIRECT(ADDRESS($L38,38))="UL"),INDIRECT(ADDRESS($L38,COLUMN())),0),0),IF($M38&gt;0,IF(AND(INDIRECT(ADDRESS($M38,44))=0,INDIRECT(ADDRESS($M38,38))="UL"),INDIRECT(ADDRESS($M38,COLUMN())),0),0))</f>
        <v>0.33333333333333331</v>
      </c>
      <c r="BE38" s="57">
        <f ca="1">IF(AU38="S",BA38,IF(AU38="MS",BB38,IF(AU38="ML",BC38,BD38)))</f>
        <v>0.15555555555555556</v>
      </c>
      <c r="BF38" s="57" cm="1">
        <f t="array" aca="1" ref="BF38" ca="1">SUM(IF($C38&gt;0,IF(INDIRECT(ADDRESS($C38,45))=1,INDIRECT(ADDRESS($C38,52))*INDIRECT(ADDRESS($C38,42))/5,0),0), IF($D38&gt;0,IF(INDIRECT(ADDRESS($D38,45))=1,INDIRECT(ADDRESS($D38,52))*INDIRECT(ADDRESS($D38,42))/5,0),0), IF($E38&gt;0,IF(INDIRECT(ADDRESS($E38,45))=1,INDIRECT(ADDRESS($E38,52))*INDIRECT(ADDRESS($E38,42))/5,0),0), IF($F38&gt;0,IF(INDIRECT(ADDRESS($F38,45))=1,INDIRECT(ADDRESS($F38,52))*INDIRECT(ADDRESS($F38,42))/5,0),0), IF($G38&gt;0,IF(INDIRECT(ADDRESS($G38,45))=1,INDIRECT(ADDRESS($G38,52))*INDIRECT(ADDRESS($G38,42))/5,0),0), IF($H38&gt;0,IF(INDIRECT(ADDRESS($H38,45))=1,INDIRECT(ADDRESS($H38,52))*INDIRECT(ADDRESS($H38,42))/5,0),0)
)*$BF$296/100</f>
        <v>0</v>
      </c>
      <c r="BG38" s="19"/>
      <c r="BH38" s="57" cm="1">
        <f t="array" aca="1" ref="BH38" ca="1">SUM(IF($C38&gt;0,IF(AND(INDIRECT(ADDRESS($C38,44))=0,INDIRECT(ADDRESS($C38,38))&lt;&gt;"UL"),INDIRECT(ADDRESS($C38,COLUMN()-12)),0),0), IF($D38&gt;0,IF(AND(INDIRECT(ADDRESS($D38,44))=0,INDIRECT(ADDRESS($D38,38))&lt;&gt;"UL"),INDIRECT(ADDRESS($D38,COLUMN()-12)),0),0), IF($E38&gt;0,IF(AND(INDIRECT(ADDRESS($E38,44))=0,INDIRECT(ADDRESS($E38,38))&lt;&gt;"UL"),INDIRECT(ADDRESS($E38,COLUMN()-12)),0),0), IF($F38&gt;0,IF(AND(INDIRECT(ADDRESS($F38,44))=0,INDIRECT(ADDRESS($F38,38))&lt;&gt;"UL"),INDIRECT(ADDRESS($F38,COLUMN()-12)),0),0), IF($G38&gt;0,IF(AND(INDIRECT(ADDRESS($G38,44))=0,INDIRECT(ADDRESS($G38,38))&lt;&gt;"UL"),INDIRECT(ADDRESS($G38,COLUMN()-12)),0),0), IF($H38&gt;0,IF(AND(INDIRECT(ADDRESS($H38,44))=0,INDIRECT(ADDRESS($H38,38))&lt;&gt;"UL"),INDIRECT(ADDRESS($H38,COLUMN()-12)),0),0), IF($I38&gt;0,IF(AND(INDIRECT(ADDRESS($I38,44))=0,INDIRECT(ADDRESS($I38,38))&lt;&gt;"UL"),INDIRECT(ADDRESS($I38,COLUMN()-12)),0),0), IF($J38&gt;0,IF(AND(INDIRECT(ADDRESS($J38,44))=0,INDIRECT(ADDRESS($J38,38))&lt;&gt;"UL"),INDIRECT(ADDRESS($J38,COLUMN()-12)),0),0), IF($K38&gt;0,IF(AND(INDIRECT(ADDRESS($K38,44))=0,INDIRECT(ADDRESS($K38,38))&lt;&gt;"UL"),INDIRECT(ADDRESS($K38,COLUMN()-12)),0),0), IF($L38&gt;0,IF(AND(INDIRECT(ADDRESS($L38,44))=0,INDIRECT(ADDRESS($L38,38))&lt;&gt;"UL"),INDIRECT(ADDRESS($L38,COLUMN()-12)),0),0), IF($M38&gt;0,IF(AND(INDIRECT(ADDRESS($M38,44))=0,INDIRECT(ADDRESS($M38,38))&lt;&gt;"UL"),INDIRECT(ADDRESS($M38,COLUMN()-12)),0),0))</f>
        <v>0</v>
      </c>
      <c r="BI38" s="57" cm="1">
        <f t="array" aca="1" ref="BI38" ca="1">SUM(IF($C38&gt;0,IF(AND(INDIRECT(ADDRESS($C38,44))=0,INDIRECT(ADDRESS($C38,38))&lt;&gt;"UL"),INDIRECT(ADDRESS($C38,COLUMN()-12)),0),0), IF($D38&gt;0,IF(AND(INDIRECT(ADDRESS($D38,44))=0,INDIRECT(ADDRESS($D38,38))&lt;&gt;"UL"),INDIRECT(ADDRESS($D38,COLUMN()-12)),0),0), IF($E38&gt;0,IF(AND(INDIRECT(ADDRESS($E38,44))=0,INDIRECT(ADDRESS($E38,38))&lt;&gt;"UL"),INDIRECT(ADDRESS($E38,COLUMN()-12)),0),0), IF($F38&gt;0,IF(AND(INDIRECT(ADDRESS($F38,44))=0,INDIRECT(ADDRESS($F38,38))&lt;&gt;"UL"),INDIRECT(ADDRESS($F38,COLUMN()-12)),0),0), IF($G38&gt;0,IF(AND(INDIRECT(ADDRESS($G38,44))=0,INDIRECT(ADDRESS($G38,38))&lt;&gt;"UL"),INDIRECT(ADDRESS($G38,COLUMN()-12)),0),0), IF($H38&gt;0,IF(AND(INDIRECT(ADDRESS($H38,44))=0,INDIRECT(ADDRESS($H38,38))&lt;&gt;"UL"),INDIRECT(ADDRESS($H38,COLUMN()-12)),0),0), IF($I38&gt;0,IF(AND(INDIRECT(ADDRESS($I38,44))=0,INDIRECT(ADDRESS($I38,38))&lt;&gt;"UL"),INDIRECT(ADDRESS($I38,COLUMN()-12)),0),0), IF($J38&gt;0,IF(AND(INDIRECT(ADDRESS($J38,44))=0,INDIRECT(ADDRESS($J38,38))&lt;&gt;"UL"),INDIRECT(ADDRESS($J38,COLUMN()-12)),0),0), IF($K38&gt;0,IF(AND(INDIRECT(ADDRESS($K38,44))=0,INDIRECT(ADDRESS($K38,38))&lt;&gt;"UL"),INDIRECT(ADDRESS($K38,COLUMN()-12)),0),0), IF($L38&gt;0,IF(AND(INDIRECT(ADDRESS($L38,44))=0,INDIRECT(ADDRESS($L38,38))&lt;&gt;"UL"),INDIRECT(ADDRESS($L38,COLUMN()-12)),0),0), IF($M38&gt;0,IF(AND(INDIRECT(ADDRESS($M38,44))=0,INDIRECT(ADDRESS($M38,38))&lt;&gt;"UL"),INDIRECT(ADDRESS($M38,COLUMN()-12)),0),0))</f>
        <v>0</v>
      </c>
      <c r="BJ38" s="57" cm="1">
        <f t="array" aca="1" ref="BJ38" ca="1">SUM(IF($C38&gt;0,IF(AND(INDIRECT(ADDRESS($C38,44))=0,INDIRECT(ADDRESS($C38,38))&lt;&gt;"UL"),INDIRECT(ADDRESS($C38,COLUMN()-12)),0),0), IF($D38&gt;0,IF(AND(INDIRECT(ADDRESS($D38,44))=0,INDIRECT(ADDRESS($D38,38))&lt;&gt;"UL"),INDIRECT(ADDRESS($D38,COLUMN()-12)),0),0), IF($E38&gt;0,IF(AND(INDIRECT(ADDRESS($E38,44))=0,INDIRECT(ADDRESS($E38,38))&lt;&gt;"UL"),INDIRECT(ADDRESS($E38,COLUMN()-12)),0),0), IF($F38&gt;0,IF(AND(INDIRECT(ADDRESS($F38,44))=0,INDIRECT(ADDRESS($F38,38))&lt;&gt;"UL"),INDIRECT(ADDRESS($F38,COLUMN()-12)),0),0), IF($G38&gt;0,IF(AND(INDIRECT(ADDRESS($G38,44))=0,INDIRECT(ADDRESS($G38,38))&lt;&gt;"UL"),INDIRECT(ADDRESS($G38,COLUMN()-12)),0),0), IF($H38&gt;0,IF(AND(INDIRECT(ADDRESS($H38,44))=0,INDIRECT(ADDRESS($H38,38))&lt;&gt;"UL"),INDIRECT(ADDRESS($H38,COLUMN()-12)),0),0), IF($I38&gt;0,IF(AND(INDIRECT(ADDRESS($I38,44))=0,INDIRECT(ADDRESS($I38,38))&lt;&gt;"UL"),INDIRECT(ADDRESS($I38,COLUMN()-12)),0),0), IF($J38&gt;0,IF(AND(INDIRECT(ADDRESS($J38,44))=0,INDIRECT(ADDRESS($J38,38))&lt;&gt;"UL"),INDIRECT(ADDRESS($J38,COLUMN()-12)),0),0), IF($K38&gt;0,IF(AND(INDIRECT(ADDRESS($K38,44))=0,INDIRECT(ADDRESS($K38,38))&lt;&gt;"UL"),INDIRECT(ADDRESS($K38,COLUMN()-12)),0),0), IF($L38&gt;0,IF(AND(INDIRECT(ADDRESS($L38,44))=0,INDIRECT(ADDRESS($L38,38))&lt;&gt;"UL"),INDIRECT(ADDRESS($L38,COLUMN()-12)),0),0), IF($M38&gt;0,IF(AND(INDIRECT(ADDRESS($M38,44))=0,INDIRECT(ADDRESS($M38,38))&lt;&gt;"UL"),INDIRECT(ADDRESS($M38,COLUMN()-12)),0),0))</f>
        <v>0</v>
      </c>
      <c r="BK38" s="57">
        <f ca="1">IF(AU38="S",BH38,IF(AU38="MS",BI38,IF(AU38="ML",BI38,BJ38)))</f>
        <v>0</v>
      </c>
      <c r="BL38" s="57"/>
      <c r="BM38" s="57" cm="1">
        <f t="array" aca="1" ref="BM38" ca="1">SUM(IF($C38&gt;0,IF(AND(INDIRECT(ADDRESS($C38,44))=0,INDIRECT(ADDRESS($C38,38))&lt;&gt;"UL"),INDIRECT(ADDRESS($C38,COLUMN()-12)),0),0), IF($D38&gt;0,IF(AND(INDIRECT(ADDRESS($D38,44))=0,INDIRECT(ADDRESS($D38,38))&lt;&gt;"UL"),INDIRECT(ADDRESS($D38,COLUMN()-12)),0),0), IF($E38&gt;0,IF(AND(INDIRECT(ADDRESS($E38,44))=0,INDIRECT(ADDRESS($E38,38))&lt;&gt;"UL"),INDIRECT(ADDRESS($E38,COLUMN()-12)),0),0), IF($F38&gt;0,IF(AND(INDIRECT(ADDRESS($F38,44))=0,INDIRECT(ADDRESS($F38,38))&lt;&gt;"UL"),INDIRECT(ADDRESS($F38,COLUMN()-12)),0),0), IF($G38&gt;0,IF(AND(INDIRECT(ADDRESS($G38,44))=0,INDIRECT(ADDRESS($G38,38))&lt;&gt;"UL"),INDIRECT(ADDRESS($G38,COLUMN()-12)),0),0), IF($H38&gt;0,IF(AND(INDIRECT(ADDRESS($H38,44))=0,INDIRECT(ADDRESS($H38,38))&lt;&gt;"UL"),INDIRECT(ADDRESS($H38,COLUMN()-12)),0),0), IF($I38&gt;0,IF(AND(INDIRECT(ADDRESS($I38,44))=0,INDIRECT(ADDRESS($I38,38))&lt;&gt;"UL"),INDIRECT(ADDRESS($I38,COLUMN()-12)),0),0), IF($J38&gt;0,IF(AND(INDIRECT(ADDRESS($J38,44))=0,INDIRECT(ADDRESS($J38,38))&lt;&gt;"UL"),INDIRECT(ADDRESS($J38,COLUMN()-12)),0),0), IF($K38&gt;0,IF(AND(INDIRECT(ADDRESS($K38,44))=0,INDIRECT(ADDRESS($K38,38))&lt;&gt;"UL"),INDIRECT(ADDRESS($K38,COLUMN()-11)),0),0), IF($L38&gt;0,IF(AND(INDIRECT(ADDRESS($L38,44))=0,INDIRECT(ADDRESS($L38,38))&lt;&gt;"UL"),INDIRECT(ADDRESS($L38,COLUMN()-11)),0),0), IF($M38&gt;0,IF(AND(INDIRECT(ADDRESS($M38,44))=0,INDIRECT(ADDRESS($M38,38))&lt;&gt;"UL"),INDIRECT(ADDRESS($M38,COLUMN()-11)),0),0))</f>
        <v>0</v>
      </c>
      <c r="BN38" s="57" cm="1">
        <f t="array" aca="1" ref="BN38" ca="1">SUM(IF($C38&gt;0,IF(AND(INDIRECT(ADDRESS($C38,44))=0,INDIRECT(ADDRESS($C38,38))&lt;&gt;"UL"),INDIRECT(ADDRESS($C38,COLUMN()-12)),0),0), IF($D38&gt;0,IF(AND(INDIRECT(ADDRESS($D38,44))=0,INDIRECT(ADDRESS($D38,38))&lt;&gt;"UL"),INDIRECT(ADDRESS($D38,COLUMN()-12)),0),0), IF($E38&gt;0,IF(AND(INDIRECT(ADDRESS($E38,44))=0,INDIRECT(ADDRESS($E38,38))&lt;&gt;"UL"),INDIRECT(ADDRESS($E38,COLUMN()-12)),0),0), IF($F38&gt;0,IF(AND(INDIRECT(ADDRESS($F38,44))=0,INDIRECT(ADDRESS($F38,38))&lt;&gt;"UL"),INDIRECT(ADDRESS($F38,COLUMN()-12)),0),0), IF($G38&gt;0,IF(AND(INDIRECT(ADDRESS($G38,44))=0,INDIRECT(ADDRESS($G38,38))&lt;&gt;"UL"),INDIRECT(ADDRESS($G38,COLUMN()-12)),0),0), IF($H38&gt;0,IF(AND(INDIRECT(ADDRESS($H38,44))=0,INDIRECT(ADDRESS($H38,38))&lt;&gt;"UL"),INDIRECT(ADDRESS($H38,COLUMN()-12)),0),0), IF($I38&gt;0,IF(AND(INDIRECT(ADDRESS($I38,44))=0,INDIRECT(ADDRESS($I38,38))&lt;&gt;"UL"),INDIRECT(ADDRESS($I38,COLUMN()-12)),0),0), IF($J38&gt;0,IF(AND(INDIRECT(ADDRESS($J38,44))=0,INDIRECT(ADDRESS($J38,38))&lt;&gt;"UL"),INDIRECT(ADDRESS($J38,COLUMN()-12)),0),0), IF($K38&gt;0,IF(AND(INDIRECT(ADDRESS($K38,44))=0,INDIRECT(ADDRESS($K38,38))&lt;&gt;"UL"),INDIRECT(ADDRESS($K38,COLUMN()-11)),0),0), IF($L38&gt;0,IF(AND(INDIRECT(ADDRESS($L38,44))=0,INDIRECT(ADDRESS($L38,38))&lt;&gt;"UL"),INDIRECT(ADDRESS($L38,COLUMN()-11)),0),0), IF($M38&gt;0,IF(AND(INDIRECT(ADDRESS($M38,44))=0,INDIRECT(ADDRESS($M38,38))&lt;&gt;"UL"),INDIRECT(ADDRESS($M38,COLUMN()-11)),0),0))</f>
        <v>0</v>
      </c>
      <c r="BO38" s="57" cm="1">
        <f t="array" aca="1" ref="BO38" ca="1">SUM(IF($C38&gt;0,IF(AND(INDIRECT(ADDRESS($C38,44))=0,INDIRECT(ADDRESS($C38,38))&lt;&gt;"UL"),INDIRECT(ADDRESS($C38,COLUMN()-12)),0),0), IF($D38&gt;0,IF(AND(INDIRECT(ADDRESS($D38,44))=0,INDIRECT(ADDRESS($D38,38))&lt;&gt;"UL"),INDIRECT(ADDRESS($D38,COLUMN()-12)),0),0), IF($E38&gt;0,IF(AND(INDIRECT(ADDRESS($E38,44))=0,INDIRECT(ADDRESS($E38,38))&lt;&gt;"UL"),INDIRECT(ADDRESS($E38,COLUMN()-12)),0),0), IF($F38&gt;0,IF(AND(INDIRECT(ADDRESS($F38,44))=0,INDIRECT(ADDRESS($F38,38))&lt;&gt;"UL"),INDIRECT(ADDRESS($F38,COLUMN()-12)),0),0), IF($G38&gt;0,IF(AND(INDIRECT(ADDRESS($G38,44))=0,INDIRECT(ADDRESS($G38,38))&lt;&gt;"UL"),INDIRECT(ADDRESS($G38,COLUMN()-12)),0),0), IF($H38&gt;0,IF(AND(INDIRECT(ADDRESS($H38,44))=0,INDIRECT(ADDRESS($H38,38))&lt;&gt;"UL"),INDIRECT(ADDRESS($H38,COLUMN()-12)),0),0), IF($I38&gt;0,IF(AND(INDIRECT(ADDRESS($I38,44))=0,INDIRECT(ADDRESS($I38,38))&lt;&gt;"UL"),INDIRECT(ADDRESS($I38,COLUMN()-12)),0),0), IF($J38&gt;0,IF(AND(INDIRECT(ADDRESS($J38,44))=0,INDIRECT(ADDRESS($J38,38))&lt;&gt;"UL"),INDIRECT(ADDRESS($J38,COLUMN()-12)),0),0), IF($K38&gt;0,IF(AND(INDIRECT(ADDRESS($K38,44))=0,INDIRECT(ADDRESS($K38,38))&lt;&gt;"UL"),INDIRECT(ADDRESS($K38,COLUMN()-11)),0),0), IF($L38&gt;0,IF(AND(INDIRECT(ADDRESS($L38,44))=0,INDIRECT(ADDRESS($L38,38))&lt;&gt;"UL"),INDIRECT(ADDRESS($L38,COLUMN()-11)),0),0), IF($M38&gt;0,IF(AND(INDIRECT(ADDRESS($M38,44))=0,INDIRECT(ADDRESS($M38,38))&lt;&gt;"UL"),INDIRECT(ADDRESS($M38,COLUMN()-11)),0),0))</f>
        <v>0</v>
      </c>
      <c r="BP38" s="57" cm="1">
        <f t="array" aca="1" ref="BP38" ca="1">SUM(IF($C38&gt;0,IF(AND(INDIRECT(ADDRESS($C38,44))=0,INDIRECT(ADDRESS($C38,38))&lt;&gt;"UL"),INDIRECT(ADDRESS($C38,COLUMN()-12)),0),0), IF($D38&gt;0,IF(AND(INDIRECT(ADDRESS($D38,44))=0,INDIRECT(ADDRESS($D38,38))&lt;&gt;"UL"),INDIRECT(ADDRESS($D38,COLUMN()-12)),0),0), IF($E38&gt;0,IF(AND(INDIRECT(ADDRESS($E38,44))=0,INDIRECT(ADDRESS($E38,38))&lt;&gt;"UL"),INDIRECT(ADDRESS($E38,COLUMN()-12)),0),0), IF($F38&gt;0,IF(AND(INDIRECT(ADDRESS($F38,44))=0,INDIRECT(ADDRESS($F38,38))&lt;&gt;"UL"),INDIRECT(ADDRESS($F38,COLUMN()-12)),0),0), IF($G38&gt;0,IF(AND(INDIRECT(ADDRESS($G38,44))=0,INDIRECT(ADDRESS($G38,38))&lt;&gt;"UL"),INDIRECT(ADDRESS($G38,COLUMN()-12)),0),0), IF($H38&gt;0,IF(AND(INDIRECT(ADDRESS($H38,44))=0,INDIRECT(ADDRESS($H38,38))&lt;&gt;"UL"),INDIRECT(ADDRESS($H38,COLUMN()-12)),0),0), IF($I38&gt;0,IF(AND(INDIRECT(ADDRESS($I38,44))=0,INDIRECT(ADDRESS($I38,38))&lt;&gt;"UL"),INDIRECT(ADDRESS($I38,COLUMN()-12)),0),0), IF($J38&gt;0,IF(AND(INDIRECT(ADDRESS($J38,44))=0,INDIRECT(ADDRESS($J38,38))&lt;&gt;"UL"),INDIRECT(ADDRESS($J38,COLUMN()-12)),0),0), IF($K38&gt;0,IF(AND(INDIRECT(ADDRESS($K38,44))=0,INDIRECT(ADDRESS($K38,38))&lt;&gt;"UL"),INDIRECT(ADDRESS($K38,COLUMN()-11)),0),0), IF($L38&gt;0,IF(AND(INDIRECT(ADDRESS($L38,44))=0,INDIRECT(ADDRESS($L38,38))&lt;&gt;"UL"),INDIRECT(ADDRESS($L38,COLUMN()-11)),0),0), IF($M38&gt;0,IF(AND(INDIRECT(ADDRESS($M38,44))=0,INDIRECT(ADDRESS($M38,38))&lt;&gt;"UL"),INDIRECT(ADDRESS($M38,COLUMN()-11)),0),0))</f>
        <v>0</v>
      </c>
      <c r="BQ38" s="57">
        <f ca="1">IF(AU38="S",BM38,IF(AU38="MS",BN38,IF(AU38="ML",BO38,BP38)))</f>
        <v>0</v>
      </c>
      <c r="BR38" s="161">
        <f ca="1">(((AZ38+BE38+BL38+BQ38)/(AY38+BE38+BK38+BQ38)*AB38^$BR$296)^$BQ$296)*100</f>
        <v>69.99529211335323</v>
      </c>
      <c r="BS38" s="59"/>
      <c r="BT38" s="56">
        <f ca="1">IF(AD38&lt;BG38,((((AY38+BK38)*AB38)+((BE38+BQ38)*(1-AB38))+BF38)*AD38),((((AY38*AB38)+(BE38*(1-AB38))+BF38)*AD38)+(((BK38*AB38)+(BQ38*(1-AB38)))*BG38)))</f>
        <v>2.269259821590659</v>
      </c>
      <c r="BU38" s="63">
        <f ca="1">BT38/N38</f>
        <v>0.13348587185827407</v>
      </c>
      <c r="BV38" s="57" t="s">
        <v>34</v>
      </c>
      <c r="BW38" s="57" cm="1">
        <f t="array" aca="1" ref="BW38" ca="1">SUM(IF($C38&gt;0,IF(AND(INDIRECT(ADDRESS($C38,44))=0,INDIRECT(ADDRESS($C38,38))="UL",ISERROR(SEARCH("Rear",INDIRECT(ADDRESS($C38,33)))),ISERROR(SEARCH("Side",INDIRECT(ADDRESS($C38,33))))),INDIRECT(ADDRESS($C38,COLUMN())),0),0),IF($D38&gt;0,IF(AND(INDIRECT(ADDRESS($D38,44))=0,INDIRECT(ADDRESS($D38,38))="UL",ISERROR(SEARCH("Rear",INDIRECT(ADDRESS($D38,33)))),ISERROR(SEARCH("Side",INDIRECT(ADDRESS($D38,33))))),INDIRECT(ADDRESS($D38,COLUMN())),0),0),IF($E38&gt;0,IF(AND(INDIRECT(ADDRESS($E38,44))=0,INDIRECT(ADDRESS($E38,38))="UL",ISERROR(SEARCH("Rear",INDIRECT(ADDRESS($E38,33)))),ISERROR(SEARCH("Side",INDIRECT(ADDRESS($E38,33))))),INDIRECT(ADDRESS($E38,COLUMN())),0),0),IF($F38&gt;0,IF(AND(INDIRECT(ADDRESS($F38,44))=0,INDIRECT(ADDRESS($F38,38))="UL",ISERROR(SEARCH("Rear",INDIRECT(ADDRESS($F38,33)))),ISERROR(SEARCH("Side",INDIRECT(ADDRESS($F38,33))))),INDIRECT(ADDRESS($F38,COLUMN())),0),0),IF($G38&gt;0,IF(AND(INDIRECT(ADDRESS($G38,44))=0,INDIRECT(ADDRESS($G38,38))="UL",ISERROR(SEARCH("Rear",INDIRECT(ADDRESS($G38,33)))),ISERROR(SEARCH("Side",INDIRECT(ADDRESS($G38,33))))),INDIRECT(ADDRESS($G38,COLUMN())),0),0),IF($H38&gt;0,IF(AND(INDIRECT(ADDRESS($H38,44))=0,INDIRECT(ADDRESS($H38,38))="UL",ISERROR(SEARCH("Rear",INDIRECT(ADDRESS($H38,33)))),ISERROR(SEARCH("Side",INDIRECT(ADDRESS($H38,33))))),INDIRECT(ADDRESS($H38,COLUMN())),0),0),IF($I38&gt;0,IF(AND(INDIRECT(ADDRESS($I38,44))=0,INDIRECT(ADDRESS($I38,38))="UL",ISERROR(SEARCH("Rear",INDIRECT(ADDRESS($I38,33)))),ISERROR(SEARCH("Side",INDIRECT(ADDRESS($I38,33))))),INDIRECT(ADDRESS($I38,COLUMN())),0),0),IF($J38&gt;0,IF(AND(INDIRECT(ADDRESS($J38,44))=0,INDIRECT(ADDRESS($J38,38))="UL",ISERROR(SEARCH("Rear",INDIRECT(ADDRESS($J38,33)))),ISERROR(SEARCH("Side",INDIRECT(ADDRESS($J38,33))))),INDIRECT(ADDRESS($J38,COLUMN())),0),0),IF($K38&gt;0,IF(AND(INDIRECT(ADDRESS($K38,44))=0,INDIRECT(ADDRESS($K38,38))="UL",ISERROR(SEARCH("Rear",INDIRECT(ADDRESS($K38,33)))),ISERROR(SEARCH("Side",INDIRECT(ADDRESS($K38,33))))),INDIRECT(ADDRESS($K38,COLUMN())),0),0),IF($L38&gt;0,IF(AND(INDIRECT(ADDRESS($L38,44))=0,INDIRECT(ADDRESS($L38,38))="UL",ISERROR(SEARCH("Rear",INDIRECT(ADDRESS($L38,33)))),ISERROR(SEARCH("Side",INDIRECT(ADDRESS($L38,33))))),INDIRECT(ADDRESS($L38,COLUMN())),0),0),IF($M38&gt;0,IF(AND(INDIRECT(ADDRESS($M38,44))=0,INDIRECT(ADDRESS($M38,38))="UL",ISERROR(SEARCH("Rear",INDIRECT(ADDRESS($M38,33)))),ISERROR(SEARCH("Side",INDIRECT(ADDRESS($M38,33))))),INDIRECT(ADDRESS($M38,COLUMN())),0),0))</f>
        <v>0.66666666666666663</v>
      </c>
      <c r="BX38" s="57">
        <f ca="1">IF(BV38="S",AV38,BW38)</f>
        <v>0.66666666666666663</v>
      </c>
      <c r="BY38" s="57" cm="1">
        <f t="array" aca="1" ref="BY38" ca="1">SUM(IF($C38&gt;0,IF(AND(INDIRECT(ADDRESS($C38,44))=0,INDIRECT(ADDRESS($C38,38))="UL"),INDIRECT(ADDRESS($C38,COLUMN())),0),0),IF($D38&gt;0,IF(AND(INDIRECT(ADDRESS($D38,44))=0,INDIRECT(ADDRESS($D38,38))="UL"),INDIRECT(ADDRESS($D38,COLUMN())),0),0),IF($E38&gt;0,IF(AND(INDIRECT(ADDRESS($E38,44))=0,INDIRECT(ADDRESS($E38,38))="UL"),INDIRECT(ADDRESS($E38,COLUMN())),0),0),IF($F38&gt;0,IF(AND(INDIRECT(ADDRESS($F38,44))=0,INDIRECT(ADDRESS($F38,38))="UL"),INDIRECT(ADDRESS($F38,COLUMN())),0),0),IF($G38&gt;0,IF(AND(INDIRECT(ADDRESS($G38,44))=0,INDIRECT(ADDRESS($G38,38))="UL"),INDIRECT(ADDRESS($G38,COLUMN())),0),0),IF($H38&gt;0,IF(AND(INDIRECT(ADDRESS($H38,44))=0,INDIRECT(ADDRESS($H38,38))="UL"),INDIRECT(ADDRESS($H38,COLUMN())),0),0),IF($I38&gt;0,IF(AND(INDIRECT(ADDRESS($I38,44))=0,INDIRECT(ADDRESS($I38,38))="UL"),INDIRECT(ADDRESS($I38,COLUMN())),0),0),IF($J38&gt;0,IF(AND(INDIRECT(ADDRESS($J38,44))=0,INDIRECT(ADDRESS($J38,38))="UL"),INDIRECT(ADDRESS($J38,COLUMN())),0),0),IF($K38&gt;0,IF(AND(INDIRECT(ADDRESS($K38,44))=0,INDIRECT(ADDRESS($K38,38))="UL"),INDIRECT(ADDRESS($K38,COLUMN())),0),0),IF($L38&gt;0,IF(AND(INDIRECT(ADDRESS($L38,44))=0,INDIRECT(ADDRESS($L38,38))="UL"),INDIRECT(ADDRESS($L38,COLUMN())),0),0),IF($M38&gt;0,IF(AND(INDIRECT(ADDRESS($M38,44))=0,INDIRECT(ADDRESS($M38,38))="UL"),INDIRECT(ADDRESS($M38,COLUMN())),0),0))</f>
        <v>0.22222222222222221</v>
      </c>
      <c r="BZ38" s="57" cm="1">
        <f t="array" aca="1" ref="BZ38" ca="1">SUM(IF($C38&gt;0,IF(AND(INDIRECT(ADDRESS($C38,44))=0,INDIRECT(ADDRESS($C38,38))="UL"),INDIRECT(ADDRESS($C38,COLUMN())),0),0),IF($D38&gt;0,IF(AND(INDIRECT(ADDRESS($D38,44))=0,INDIRECT(ADDRESS($D38,38))="UL"),INDIRECT(ADDRESS($D38,COLUMN())),0),0),IF($E38&gt;0,IF(AND(INDIRECT(ADDRESS($E38,44))=0,INDIRECT(ADDRESS($E38,38))="UL"),INDIRECT(ADDRESS($E38,COLUMN())),0),0),IF($F38&gt;0,IF(AND(INDIRECT(ADDRESS($F38,44))=0,INDIRECT(ADDRESS($F38,38))="UL"),INDIRECT(ADDRESS($F38,COLUMN())),0),0),IF($G38&gt;0,IF(AND(INDIRECT(ADDRESS($G38,44))=0,INDIRECT(ADDRESS($G38,38))="UL"),INDIRECT(ADDRESS($G38,COLUMN())),0),0),IF($H38&gt;0,IF(AND(INDIRECT(ADDRESS($H38,44))=0,INDIRECT(ADDRESS($H38,38))="UL"),INDIRECT(ADDRESS($H38,COLUMN())),0),0),IF($I38&gt;0,IF(AND(INDIRECT(ADDRESS($I38,44))=0,INDIRECT(ADDRESS($I38,38))="UL"),INDIRECT(ADDRESS($I38,COLUMN())),0),0),IF($J38&gt;0,IF(AND(INDIRECT(ADDRESS($J38,44))=0,INDIRECT(ADDRESS($J38,38))="UL"),INDIRECT(ADDRESS($J38,COLUMN())),0),0),IF($K38&gt;0,IF(AND(INDIRECT(ADDRESS($K38,44))=0,INDIRECT(ADDRESS($K38,38))="UL"),INDIRECT(ADDRESS($K38,COLUMN())),0),0),IF($L38&gt;0,IF(AND(INDIRECT(ADDRESS($L38,44))=0,INDIRECT(ADDRESS($L38,38))="UL"),INDIRECT(ADDRESS($L38,COLUMN())),0),0),IF($M38&gt;0,IF(AND(INDIRECT(ADDRESS($M38,44))=0,INDIRECT(ADDRESS($M38,38))="UL"),INDIRECT(ADDRESS($M38,COLUMN())),0),0))</f>
        <v>5.5555555555555552E-2</v>
      </c>
      <c r="CA38" s="57">
        <f ca="1">IF(BV38="S",BY38,BZ38)</f>
        <v>5.5555555555555552E-2</v>
      </c>
      <c r="CB38" s="57"/>
      <c r="CC38" s="57">
        <f>IF(BV38="S",BH38,CB38)</f>
        <v>0</v>
      </c>
      <c r="CD38" s="57" cm="1">
        <f t="array" aca="1" ref="CD38" ca="1">SUM(IF($C38&gt;0,IF(AND(INDIRECT(ADDRESS($C38,44))=0,INDIRECT(ADDRESS($C38,38))&lt;&gt;"UL"),INDIRECT(ADDRESS($C38,COLUMN())),0),0),IF($D38&gt;0,IF(AND(INDIRECT(ADDRESS($D38,44))=0,INDIRECT(ADDRESS($D38,38))&lt;&gt;"UL"),INDIRECT(ADDRESS($D38,COLUMN())),0),0),IF($E38&gt;0,IF(AND(INDIRECT(ADDRESS($E38,44))=0,INDIRECT(ADDRESS($E38,38))&lt;&gt;"UL"),INDIRECT(ADDRESS($E38,COLUMN())),0),0),IF($F38&gt;0,IF(AND(INDIRECT(ADDRESS($F38,44))=0,INDIRECT(ADDRESS($F38,38))&lt;&gt;"UL"),INDIRECT(ADDRESS($F38,COLUMN())),0),0),IF($G38&gt;0,IF(AND(INDIRECT(ADDRESS($G38,44))=0,INDIRECT(ADDRESS($G38,38))&lt;&gt;"UL"),INDIRECT(ADDRESS($G38,COLUMN())),0),0),IF($H38&gt;0,IF(AND(INDIRECT(ADDRESS($H38,44))=0,INDIRECT(ADDRESS($H38,38))&lt;&gt;"UL"),INDIRECT(ADDRESS($H38,COLUMN())),0),0),IF($I38&gt;0,IF(AND(INDIRECT(ADDRESS($I38,44))=0,INDIRECT(ADDRESS($I38,38))&lt;&gt;"UL"),INDIRECT(ADDRESS($I38,COLUMN())),0),0),IF($J38&gt;0,IF(AND(INDIRECT(ADDRESS($J38,44))=0,INDIRECT(ADDRESS($J38,38))&lt;&gt;"UL"),INDIRECT(ADDRESS($J38,COLUMN())),0),0),IF($K38&gt;0,IF(AND(INDIRECT(ADDRESS($K38,44))=0,INDIRECT(ADDRESS($K38,38))&lt;&gt;"UL"),INDIRECT(ADDRESS($K38,COLUMN())),0),0),IF($L38&gt;0,IF(AND(INDIRECT(ADDRESS($L38,44))=0,INDIRECT(ADDRESS($L38,38))&lt;&gt;"UL"),INDIRECT(ADDRESS($L38,COLUMN())),0),0),IF($M38&gt;0,IF(AND(INDIRECT(ADDRESS($M38,44))=0,INDIRECT(ADDRESS($M38,38))&lt;&gt;"UL"),INDIRECT(ADDRESS($M38,COLUMN())),0),0))</f>
        <v>0</v>
      </c>
      <c r="CE38" s="57" cm="1">
        <f t="array" aca="1" ref="CE38" ca="1">SUM(IF($C38&gt;0,IF(AND(INDIRECT(ADDRESS($C38,44))=0,INDIRECT(ADDRESS($C38,38))&lt;&gt;"UL"),INDIRECT(ADDRESS($C38,COLUMN())),0),0),IF($D38&gt;0,IF(AND(INDIRECT(ADDRESS($D38,44))=0,INDIRECT(ADDRESS($D38,38))&lt;&gt;"UL"),INDIRECT(ADDRESS($D38,COLUMN())),0),0),IF($E38&gt;0,IF(AND(INDIRECT(ADDRESS($E38,44))=0,INDIRECT(ADDRESS($E38,38))&lt;&gt;"UL"),INDIRECT(ADDRESS($E38,COLUMN())),0),0),IF($F38&gt;0,IF(AND(INDIRECT(ADDRESS($F38,44))=0,INDIRECT(ADDRESS($F38,38))&lt;&gt;"UL"),INDIRECT(ADDRESS($F38,COLUMN())),0),0),IF($G38&gt;0,IF(AND(INDIRECT(ADDRESS($G38,44))=0,INDIRECT(ADDRESS($G38,38))&lt;&gt;"UL"),INDIRECT(ADDRESS($G38,COLUMN())),0),0),IF($H38&gt;0,IF(AND(INDIRECT(ADDRESS($H38,44))=0,INDIRECT(ADDRESS($H38,38))&lt;&gt;"UL"),INDIRECT(ADDRESS($H38,COLUMN())),0),0),IF($I38&gt;0,IF(AND(INDIRECT(ADDRESS($I38,44))=0,INDIRECT(ADDRESS($I38,38))&lt;&gt;"UL"),INDIRECT(ADDRESS($I38,COLUMN())),0),0),IF($J38&gt;0,IF(AND(INDIRECT(ADDRESS($J38,44))=0,INDIRECT(ADDRESS($J38,38))&lt;&gt;"UL"),INDIRECT(ADDRESS($J38,COLUMN())),0),0),IF($K38&gt;0,IF(AND(INDIRECT(ADDRESS($K38,44))=0,INDIRECT(ADDRESS($K38,38))&lt;&gt;"UL"),INDIRECT(ADDRESS($K38,COLUMN())),0),0),IF($L38&gt;0,IF(AND(INDIRECT(ADDRESS($L38,44))=0,INDIRECT(ADDRESS($L38,38))&lt;&gt;"UL"),INDIRECT(ADDRESS($L38,COLUMN())),0),0),IF($M38&gt;0,IF(AND(INDIRECT(ADDRESS($M38,44))=0,INDIRECT(ADDRESS($M38,38))&lt;&gt;"UL"),INDIRECT(ADDRESS($M38,COLUMN())),0),0))</f>
        <v>0</v>
      </c>
      <c r="CF38" s="57">
        <f ca="1">IF(BV38="S",CD38,CE38)</f>
        <v>0</v>
      </c>
      <c r="CG38" s="57">
        <f ca="1">IF(AD38&lt;BG38,((((BX38+CC38)*AB38)+((CA38+CF38)*(1-AB38)))*AD38),((((BX38*AB38)+((CA38)*(1-AB38)))*AD38)+(((CC38*AB38)+((CF38))*(1-AB38)))*BG38))</f>
        <v>1.2812541545290528</v>
      </c>
      <c r="CH38" s="57">
        <f ca="1">CG38/N38</f>
        <v>7.5367891442885457E-2</v>
      </c>
      <c r="CI38" s="19">
        <f ca="1">AD38*X38</f>
        <v>11.735945893346313</v>
      </c>
      <c r="CJ38" s="19"/>
      <c r="CK38" s="57" cm="1">
        <f t="array" aca="1" ref="CK38" ca="1">IF(AU38="S", SUM(IF($C38&gt;0,IF(INDIRECT(ADDRESS($C38,43))&lt;&gt;1,INDIRECT(ADDRESS($C38,48)),0),0), IF($D38&gt;0,IF(INDIRECT(ADDRESS($D38,43))&lt;&gt;1,INDIRECT(ADDRESS($D38,48)),0),0), IF($E38&gt;0,IF(INDIRECT(ADDRESS($E38,43))&lt;&gt;1,INDIRECT(ADDRESS($E38,48)),0),0), IF($F38&gt;0,IF(INDIRECT(ADDRESS($F38,43))&lt;&gt;1,INDIRECT(ADDRESS($F38,48)),0),0), IF($G38&gt;0,IF(INDIRECT(ADDRESS($G38,43))&lt;&gt;1,INDIRECT(ADDRESS($G38,48)),0),0), IF($H38&gt;0,IF(INDIRECT(ADDRESS($H38,43))&lt;&gt;1,INDIRECT(ADDRESS($H38,48)),0),0), IF($I38&gt;0,IF(INDIRECT(ADDRESS($I38,43))&lt;&gt;1,INDIRECT(ADDRESS($I38,48)),0),0), IF($J38&gt;0,IF(INDIRECT(ADDRESS($J38,43))&lt;&gt;1,INDIRECT(ADDRESS($J38,48)),0),0), IF($K38&gt;0,IF(INDIRECT(ADDRESS($K38,43))&lt;&gt;1,INDIRECT(ADDRESS($K38,48)),0),0), IF($L38&gt;0,IF(INDIRECT(ADDRESS($L38,43))&lt;&gt;1,INDIRECT(ADDRESS($L38,48)),0),0), IF($M38&gt;0,IF(INDIRECT(ADDRESS($M38,43))&lt;&gt;1,INDIRECT(ADDRESS($M38,48)),0),0)), IF(AU38="L",SUM(IF($C38&gt;0,IF(INDIRECT(ADDRESS($C38,43))&lt;&gt;1,INDIRECT(ADDRESS($C38,50)),0),0), IF($D38&gt;0,IF(INDIRECT(ADDRESS($D38,43))&lt;&gt;1,INDIRECT(ADDRESS($D38,50)),0),0), IF($E38&gt;0,IF(INDIRECT(ADDRESS($E38,43))&lt;&gt;1,INDIRECT(ADDRESS($E38,50)),0),0), IF($F38&gt;0,IF(INDIRECT(ADDRESS($F38,43))&lt;&gt;1,INDIRECT(ADDRESS($F38,50)),0),0), IF($G38&gt;0,IF(INDIRECT(ADDRESS($G38,43))&lt;&gt;1,INDIRECT(ADDRESS($G38,50)),0),0), IF($G38&gt;0,IF(INDIRECT(ADDRESS($G38,43))&lt;&gt;1,INDIRECT(ADDRESS($G38,50)),0),0), IF($H38&gt;0,IF(INDIRECT(ADDRESS($H38,43))&lt;&gt;1,INDIRECT(ADDRESS($H38,50)),0),0), IF($I38&gt;0,IF(INDIRECT(ADDRESS($I38,43))&lt;&gt;1,INDIRECT(ADDRESS($I38,50)),0),0), IF($J38&gt;0,IF(INDIRECT(ADDRESS($J38,43))&lt;&gt;1,INDIRECT(ADDRESS($J38,50)),0),0), IF($K38&gt;0,IF(INDIRECT(ADDRESS($K38,43))&lt;&gt;1,INDIRECT(ADDRESS($K38,50)),0),0), IF($L38&gt;0,IF(INDIRECT(ADDRESS($L38,43))&lt;&gt;1,INDIRECT(ADDRESS($L38,50)),0),0), IF($M38&gt;0,IF(INDIRECT(ADDRESS($M38,43))&lt;&gt;1,INDIRECT(ADDRESS($M38,50)),0),0)), SUM(IF($C38&gt;0,IF(INDIRECT(ADDRESS($C38,43))&lt;&gt;1,INDIRECT(ADDRESS($C38,49)),0),0), IF($D38&gt;0,IF(INDIRECT(ADDRESS($D38,43))&lt;&gt;1,INDIRECT(ADDRESS($D38,49)),0),0), IF($E38&gt;0,IF(INDIRECT(ADDRESS($E38,43))&lt;&gt;1,INDIRECT(ADDRESS($E38,49)),0),0), IF($F38&gt;0,IF(INDIRECT(ADDRESS($F38,43))&lt;&gt;1,INDIRECT(ADDRESS($F38,49)),0),0), IF($G38&gt;0,IF(INDIRECT(ADDRESS($G38,43))&lt;&gt;1,INDIRECT(ADDRESS($G38,49)),0),0), IF($G38&gt;0,IF(INDIRECT(ADDRESS($G38,43))&lt;&gt;1,INDIRECT(ADDRESS($G38,49)),0),0), IF($H38&gt;0,IF(INDIRECT(ADDRESS($H38,43))&lt;&gt;1,INDIRECT(ADDRESS($H38,49)),0),0), IF($I38&gt;0,IF(INDIRECT(ADDRESS($I38,43))&lt;&gt;1,INDIRECT(ADDRESS($I38,49)),0),0), IF($J38&gt;0,IF(INDIRECT(ADDRESS($J38,43))&lt;&gt;1,INDIRECT(ADDRESS($J38,49)),0),0), IF($K38&gt;0,IF(INDIRECT(ADDRESS($K38,43))&lt;&gt;1,INDIRECT(ADDRESS($K38,49)),0),0), IF($L38&gt;0,IF(INDIRECT(ADDRESS($L38,43))&lt;&gt;1,INDIRECT(ADDRESS($L38,49)),0),0), IF($M38&gt;0,IF(INDIRECT(ADDRESS($M38,43))&lt;&gt;1,INDIRECT(ADDRESS($M38,49)),0),0))))</f>
        <v>0.66666666666666663</v>
      </c>
      <c r="CL38" s="57" cm="1">
        <f t="array" aca="1" ref="CL38" ca="1">SUM(IF($C38&gt;0,IF(INDIRECT(ADDRESS($C38,44))=1,INDIRECT(ADDRESS($C38,90)),0),0), IF($D38&gt;0,IF(INDIRECT(ADDRESS($D38,44))=1,INDIRECT(ADDRESS($D38,90)),0),0), IF($E38&gt;0,IF(INDIRECT(ADDRESS($E38,44))=1,INDIRECT(ADDRESS($E38,90)),0),0), IF($F38&gt;0,IF(INDIRECT(ADDRESS($F38,44))=1,INDIRECT(ADDRESS($F38,90)),0),0), IF($G38&gt;0,IF(INDIRECT(ADDRESS($G38,44))=1,INDIRECT(ADDRESS($G38,90)),0),0), IF($H38&gt;0,IF(INDIRECT(ADDRESS($H38,44))=1,INDIRECT(ADDRESS($H38,90)),0),0), IF($I38&gt;0,IF(INDIRECT(ADDRESS($I38,44))=1,INDIRECT(ADDRESS($I38,90)),0),0), IF($J38&gt;0,IF(INDIRECT(ADDRESS($J38,44))=1,INDIRECT(ADDRESS($J38,90)),0),0), IF($K38&gt;0,IF(INDIRECT(ADDRESS($K38,44))=1,INDIRECT(ADDRESS($K38,90)),0),0), IF($L38&gt;0,IF(INDIRECT(ADDRESS($L38,44))=1,INDIRECT(ADDRESS($L38,90)),0),0), IF($M38&gt;0,IF(INDIRECT(ADDRESS($M38,44))=1,INDIRECT(ADDRESS($M38,90)),0),0))</f>
        <v>0</v>
      </c>
      <c r="CM38" s="56">
        <f ca="1">((BU38/$BU$34)^$BU$296)</f>
        <v>0.98270108754394492</v>
      </c>
      <c r="CN38" s="59"/>
    </row>
    <row r="39" spans="1:92" x14ac:dyDescent="0.25">
      <c r="A39" s="52" t="s">
        <v>118</v>
      </c>
      <c r="B39" s="67">
        <v>6</v>
      </c>
      <c r="C39" s="67">
        <v>18</v>
      </c>
      <c r="D39" s="67">
        <v>20</v>
      </c>
      <c r="E39" s="67"/>
      <c r="F39" s="67"/>
      <c r="G39" s="67"/>
      <c r="H39" s="67"/>
      <c r="I39" s="67"/>
      <c r="J39" s="67"/>
      <c r="K39" s="67"/>
      <c r="L39" s="67"/>
      <c r="M39" s="67"/>
      <c r="N39" s="67">
        <f ca="1">SUM(INDIRECT(ADDRESS(B39,COLUMN())),IF(C39&gt;0,INDIRECT(ADDRESS(C39,COLUMN())),0),IF(D39&gt;0,INDIRECT(ADDRESS(D39,14)),0),IF(E39&gt;0,INDIRECT(ADDRESS(E39,COLUMN())),0),IF(F39&gt;0,INDIRECT(ADDRESS(F39,COLUMN())),0),IF(G39&gt;0,INDIRECT(ADDRESS(G39,COLUMN())),0),IF(H39&gt;0,INDIRECT(ADDRESS(H39,COLUMN())),0),IF(I39&gt;0,INDIRECT(ADDRESS(I39,COLUMN())),0),IF(J39&gt;0,INDIRECT(ADDRESS(J39,COLUMN())),0),IF(K39&gt;0,INDIRECT(ADDRESS(K39,COLUMN())),0),IF(L39&gt;0,INDIRECT(ADDRESS(L39,COLUMN())),0),IF(M39&gt;0,INDIRECT(ADDRESS(M39,COLUMN())),0))</f>
        <v>18</v>
      </c>
      <c r="O39" s="67" t="str" cm="1">
        <f t="array" aca="1" ref="O39" ca="1">INDIRECT(ADDRESS($B39,COLUMN()))</f>
        <v>Fighter</v>
      </c>
      <c r="P39" s="67" cm="1">
        <f t="array" aca="1" ref="P39" ca="1">INDIRECT(ADDRESS($B39,COLUMN()))</f>
        <v>2</v>
      </c>
      <c r="Q39" s="67" t="str" cm="1">
        <f t="array" aca="1" ref="Q39" ca="1">INDIRECT(ADDRESS($B39,COLUMN()))</f>
        <v>-</v>
      </c>
      <c r="R39" s="67" t="str" cm="1">
        <f t="array" aca="1" ref="R39" ca="1">INDIRECT(ADDRESS($B39,COLUMN()))</f>
        <v>-</v>
      </c>
      <c r="S39" s="67" cm="1">
        <f t="array" aca="1" ref="S39" ca="1">INDIRECT(ADDRESS($B39,COLUMN()))</f>
        <v>2</v>
      </c>
      <c r="T39" s="67" t="str" cm="1">
        <f t="array" aca="1" ref="T39" ca="1">INDIRECT(ADDRESS($B39,COLUMN()))</f>
        <v>1-7</v>
      </c>
      <c r="U39" s="67" cm="1">
        <f t="array" aca="1" ref="U39" ca="1">INDIRECT(ADDRESS($B39,COLUMN()))</f>
        <v>7</v>
      </c>
      <c r="V39" s="67" cm="1">
        <f t="array" aca="1" ref="V39" ca="1">INDIRECT(ADDRESS($B39,COLUMN()))</f>
        <v>0</v>
      </c>
      <c r="W39" s="67" cm="1">
        <f t="array" aca="1" ref="W39" ca="1">INDIRECT(ADDRESS($B39,COLUMN()))</f>
        <v>2</v>
      </c>
      <c r="X39" s="67" cm="1">
        <f t="array" aca="1" ref="X39" ca="1">INDIRECT(ADDRESS($B39,COLUMN()))</f>
        <v>5</v>
      </c>
      <c r="Y39" s="67" cm="1">
        <f t="array" aca="1" ref="Y39" ca="1">INDIRECT(ADDRESS($B39,COLUMN()))</f>
        <v>1</v>
      </c>
      <c r="Z39" s="67" cm="1">
        <f t="array" aca="1" ref="Z39" ca="1">INDIRECT(ADDRESS($B39,COLUMN()))</f>
        <v>5</v>
      </c>
      <c r="AA39" s="67" t="str" cm="1">
        <f t="array" aca="1" ref="AA39" ca="1">INDIRECT(ADDRESS($B39,COLUMN()))</f>
        <v>Rocket Boosters</v>
      </c>
      <c r="AB39" s="56">
        <f ca="1">((U39/8)^$V$296)*((((X39-(Y39-1)/2)/8)^$X$296)*((S39/3)^$S$296))*(((8-W39)/6)^$W$296)</f>
        <v>0.80232854262492292</v>
      </c>
      <c r="AC39" s="56">
        <f ca="1">SUM(((25/N39)^$Z$296)*(AB39/$AB$34))</f>
        <v>1.292999185056948</v>
      </c>
      <c r="AD39" s="56">
        <f ca="1">(P39/($CN$34*(1/AC39)))</f>
        <v>2.2486942348816488</v>
      </c>
      <c r="AF39" s="52"/>
      <c r="AG39" s="52"/>
      <c r="AH39" s="57"/>
      <c r="AI39" s="57">
        <f>INT(AI29/2+0.5)</f>
        <v>2</v>
      </c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2"/>
      <c r="AU39" s="54" t="s">
        <v>113</v>
      </c>
      <c r="AV39" s="57" cm="1">
        <f t="array" aca="1" ref="AV39" ca="1">SUM(IF($C39&gt;0,IF(AND(INDIRECT(ADDRESS($C39,44))=0,INDIRECT(ADDRESS($C39,38))="UL",ISERROR(SEARCH("Rear",INDIRECT(ADDRESS($C39,33)))),ISERROR(SEARCH("Side",INDIRECT(ADDRESS($C39,33))))),INDIRECT(ADDRESS($C39,COLUMN())),0),0),IF($D39&gt;0,IF(AND(INDIRECT(ADDRESS($D39,44))=0,INDIRECT(ADDRESS($D39,38))="UL",ISERROR(SEARCH("Rear",INDIRECT(ADDRESS($D39,33)))),ISERROR(SEARCH("Side",INDIRECT(ADDRESS($D39,33))))),INDIRECT(ADDRESS($D39,COLUMN())),0),0),IF($E39&gt;0,IF(AND(INDIRECT(ADDRESS($E39,44))=0,INDIRECT(ADDRESS($E39,38))="UL",ISERROR(SEARCH("Rear",INDIRECT(ADDRESS($E39,33)))),ISERROR(SEARCH("Side",INDIRECT(ADDRESS($E39,33))))),INDIRECT(ADDRESS($E39,COLUMN())),0),0),IF($F39&gt;0,IF(AND(INDIRECT(ADDRESS($F39,44))=0,INDIRECT(ADDRESS($F39,38))="UL",ISERROR(SEARCH("Rear",INDIRECT(ADDRESS($F39,33)))),ISERROR(SEARCH("Side",INDIRECT(ADDRESS($F39,33))))),INDIRECT(ADDRESS($F39,COLUMN())),0),0),IF($G39&gt;0,IF(AND(INDIRECT(ADDRESS($G39,44))=0,INDIRECT(ADDRESS($G39,38))="UL",ISERROR(SEARCH("Rear",INDIRECT(ADDRESS($G39,33)))),ISERROR(SEARCH("Side",INDIRECT(ADDRESS($G39,33))))),INDIRECT(ADDRESS($G39,COLUMN())),0),0),IF($H39&gt;0,IF(AND(INDIRECT(ADDRESS($H39,44))=0,INDIRECT(ADDRESS($H39,38))="UL",ISERROR(SEARCH("Rear",INDIRECT(ADDRESS($H39,33)))),ISERROR(SEARCH("Side",INDIRECT(ADDRESS($H39,33))))),INDIRECT(ADDRESS($H39,COLUMN())),0),0),IF($I39&gt;0,IF(AND(INDIRECT(ADDRESS($I39,44))=0,INDIRECT(ADDRESS($I39,38))="UL",ISERROR(SEARCH("Rear",INDIRECT(ADDRESS($I39,33)))),ISERROR(SEARCH("Side",INDIRECT(ADDRESS($I39,33))))),INDIRECT(ADDRESS($I39,COLUMN())),0),0),IF($J39&gt;0,IF(AND(INDIRECT(ADDRESS($J39,44))=0,INDIRECT(ADDRESS($J39,38))="UL",ISERROR(SEARCH("Rear",INDIRECT(ADDRESS($J39,33)))),ISERROR(SEARCH("Side",INDIRECT(ADDRESS($J39,33))))),INDIRECT(ADDRESS($J39,COLUMN())),0),0),IF($K39&gt;0,IF(AND(INDIRECT(ADDRESS($K39,44))=0,INDIRECT(ADDRESS($K39,38))="UL",ISERROR(SEARCH("Rear",INDIRECT(ADDRESS($K39,33)))),ISERROR(SEARCH("Side",INDIRECT(ADDRESS($K39,33))))),INDIRECT(ADDRESS($K39,COLUMN())),0),0),IF($L39&gt;0,IF(AND(INDIRECT(ADDRESS($L39,44))=0,INDIRECT(ADDRESS($L39,38))="UL",ISERROR(SEARCH("Rear",INDIRECT(ADDRESS($L39,33)))),ISERROR(SEARCH("Side",INDIRECT(ADDRESS($L39,33))))),INDIRECT(ADDRESS($L39,COLUMN())),0),0),IF($M39&gt;0,IF(AND(INDIRECT(ADDRESS($M39,44))=0,INDIRECT(ADDRESS($M39,38))="UL",ISERROR(SEARCH("Rear",INDIRECT(ADDRESS($M39,33)))),ISERROR(SEARCH("Side",INDIRECT(ADDRESS($M39,33))))),INDIRECT(ADDRESS($M39,COLUMN())),0),0))</f>
        <v>0.5</v>
      </c>
      <c r="AW39" s="57" cm="1">
        <f t="array" aca="1" ref="AW39" ca="1">SUM(IF($C39&gt;0,IF(AND(INDIRECT(ADDRESS($C39,44))=0,INDIRECT(ADDRESS($C39,38))="UL",ISERROR(SEARCH("Rear",INDIRECT(ADDRESS($C39,33)))),ISERROR(SEARCH("Side",INDIRECT(ADDRESS($C39,33))))),INDIRECT(ADDRESS($C39,COLUMN())),0),0),IF($D39&gt;0,IF(AND(INDIRECT(ADDRESS($D39,44))=0,INDIRECT(ADDRESS($D39,38))="UL",ISERROR(SEARCH("Rear",INDIRECT(ADDRESS($D39,33)))),ISERROR(SEARCH("Side",INDIRECT(ADDRESS($D39,33))))),INDIRECT(ADDRESS($D39,COLUMN())),0),0),IF($E39&gt;0,IF(AND(INDIRECT(ADDRESS($E39,44))=0,INDIRECT(ADDRESS($E39,38))="UL",ISERROR(SEARCH("Rear",INDIRECT(ADDRESS($E39,33)))),ISERROR(SEARCH("Side",INDIRECT(ADDRESS($E39,33))))),INDIRECT(ADDRESS($E39,COLUMN())),0),0),IF($F39&gt;0,IF(AND(INDIRECT(ADDRESS($F39,44))=0,INDIRECT(ADDRESS($F39,38))="UL",ISERROR(SEARCH("Rear",INDIRECT(ADDRESS($F39,33)))),ISERROR(SEARCH("Side",INDIRECT(ADDRESS($F39,33))))),INDIRECT(ADDRESS($F39,COLUMN())),0),0),IF($G39&gt;0,IF(AND(INDIRECT(ADDRESS($G39,44))=0,INDIRECT(ADDRESS($G39,38))="UL",ISERROR(SEARCH("Rear",INDIRECT(ADDRESS($G39,33)))),ISERROR(SEARCH("Side",INDIRECT(ADDRESS($G39,33))))),INDIRECT(ADDRESS($G39,COLUMN())),0),0),IF($H39&gt;0,IF(AND(INDIRECT(ADDRESS($H39,44))=0,INDIRECT(ADDRESS($H39,38))="UL",ISERROR(SEARCH("Rear",INDIRECT(ADDRESS($H39,33)))),ISERROR(SEARCH("Side",INDIRECT(ADDRESS($H39,33))))),INDIRECT(ADDRESS($H39,COLUMN())),0),0),IF($I39&gt;0,IF(AND(INDIRECT(ADDRESS($I39,44))=0,INDIRECT(ADDRESS($I39,38))="UL",ISERROR(SEARCH("Rear",INDIRECT(ADDRESS($I39,33)))),ISERROR(SEARCH("Side",INDIRECT(ADDRESS($I39,33))))),INDIRECT(ADDRESS($I39,COLUMN())),0),0),IF($J39&gt;0,IF(AND(INDIRECT(ADDRESS($J39,44))=0,INDIRECT(ADDRESS($J39,38))="UL",ISERROR(SEARCH("Rear",INDIRECT(ADDRESS($J39,33)))),ISERROR(SEARCH("Side",INDIRECT(ADDRESS($J39,33))))),INDIRECT(ADDRESS($J39,COLUMN())),0),0),IF($K39&gt;0,IF(AND(INDIRECT(ADDRESS($K39,44))=0,INDIRECT(ADDRESS($K39,38))="UL",ISERROR(SEARCH("Rear",INDIRECT(ADDRESS($K39,33)))),ISERROR(SEARCH("Side",INDIRECT(ADDRESS($K39,33))))),INDIRECT(ADDRESS($K39,COLUMN())),0),0),IF($L39&gt;0,IF(AND(INDIRECT(ADDRESS($L39,44))=0,INDIRECT(ADDRESS($L39,38))="UL",ISERROR(SEARCH("Rear",INDIRECT(ADDRESS($L39,33)))),ISERROR(SEARCH("Side",INDIRECT(ADDRESS($L39,33))))),INDIRECT(ADDRESS($L39,COLUMN())),0),0),IF($M39&gt;0,IF(AND(INDIRECT(ADDRESS($M39,44))=0,INDIRECT(ADDRESS($M39,38))="UL",ISERROR(SEARCH("Rear",INDIRECT(ADDRESS($M39,33)))),ISERROR(SEARCH("Side",INDIRECT(ADDRESS($M39,33))))),INDIRECT(ADDRESS($M39,COLUMN())),0),0))</f>
        <v>1.1666666666666665</v>
      </c>
      <c r="AX39" s="57" cm="1">
        <f t="array" aca="1" ref="AX39" ca="1">SUM(IF($C39&gt;0,IF(AND(INDIRECT(ADDRESS($C39,44))=0,INDIRECT(ADDRESS($C39,38))="UL",ISERROR(SEARCH("Rear",INDIRECT(ADDRESS($C39,33)))),ISERROR(SEARCH("Side",INDIRECT(ADDRESS($C39,33))))),INDIRECT(ADDRESS($C39,COLUMN())),0),0),IF($D39&gt;0,IF(AND(INDIRECT(ADDRESS($D39,44))=0,INDIRECT(ADDRESS($D39,38))="UL",ISERROR(SEARCH("Rear",INDIRECT(ADDRESS($D39,33)))),ISERROR(SEARCH("Side",INDIRECT(ADDRESS($D39,33))))),INDIRECT(ADDRESS($D39,COLUMN())),0),0),IF($E39&gt;0,IF(AND(INDIRECT(ADDRESS($E39,44))=0,INDIRECT(ADDRESS($E39,38))="UL",ISERROR(SEARCH("Rear",INDIRECT(ADDRESS($E39,33)))),ISERROR(SEARCH("Side",INDIRECT(ADDRESS($E39,33))))),INDIRECT(ADDRESS($E39,COLUMN())),0),0),IF($F39&gt;0,IF(AND(INDIRECT(ADDRESS($F39,44))=0,INDIRECT(ADDRESS($F39,38))="UL",ISERROR(SEARCH("Rear",INDIRECT(ADDRESS($F39,33)))),ISERROR(SEARCH("Side",INDIRECT(ADDRESS($F39,33))))),INDIRECT(ADDRESS($F39,COLUMN())),0),0),IF($G39&gt;0,IF(AND(INDIRECT(ADDRESS($G39,44))=0,INDIRECT(ADDRESS($G39,38))="UL",ISERROR(SEARCH("Rear",INDIRECT(ADDRESS($G39,33)))),ISERROR(SEARCH("Side",INDIRECT(ADDRESS($G39,33))))),INDIRECT(ADDRESS($G39,COLUMN())),0),0),IF($H39&gt;0,IF(AND(INDIRECT(ADDRESS($H39,44))=0,INDIRECT(ADDRESS($H39,38))="UL",ISERROR(SEARCH("Rear",INDIRECT(ADDRESS($H39,33)))),ISERROR(SEARCH("Side",INDIRECT(ADDRESS($H39,33))))),INDIRECT(ADDRESS($H39,COLUMN())),0),0),IF($I39&gt;0,IF(AND(INDIRECT(ADDRESS($I39,44))=0,INDIRECT(ADDRESS($I39,38))="UL",ISERROR(SEARCH("Rear",INDIRECT(ADDRESS($I39,33)))),ISERROR(SEARCH("Side",INDIRECT(ADDRESS($I39,33))))),INDIRECT(ADDRESS($I39,COLUMN())),0),0),IF($J39&gt;0,IF(AND(INDIRECT(ADDRESS($J39,44))=0,INDIRECT(ADDRESS($J39,38))="UL",ISERROR(SEARCH("Rear",INDIRECT(ADDRESS($J39,33)))),ISERROR(SEARCH("Side",INDIRECT(ADDRESS($J39,33))))),INDIRECT(ADDRESS($J39,COLUMN())),0),0),IF($K39&gt;0,IF(AND(INDIRECT(ADDRESS($K39,44))=0,INDIRECT(ADDRESS($K39,38))="UL",ISERROR(SEARCH("Rear",INDIRECT(ADDRESS($K39,33)))),ISERROR(SEARCH("Side",INDIRECT(ADDRESS($K39,33))))),INDIRECT(ADDRESS($K39,COLUMN())),0),0),IF($L39&gt;0,IF(AND(INDIRECT(ADDRESS($L39,44))=0,INDIRECT(ADDRESS($L39,38))="UL",ISERROR(SEARCH("Rear",INDIRECT(ADDRESS($L39,33)))),ISERROR(SEARCH("Side",INDIRECT(ADDRESS($L39,33))))),INDIRECT(ADDRESS($L39,COLUMN())),0),0),IF($M39&gt;0,IF(AND(INDIRECT(ADDRESS($M39,44))=0,INDIRECT(ADDRESS($M39,38))="UL",ISERROR(SEARCH("Rear",INDIRECT(ADDRESS($M39,33)))),ISERROR(SEARCH("Side",INDIRECT(ADDRESS($M39,33))))),INDIRECT(ADDRESS($M39,COLUMN())),0),0))</f>
        <v>0.5</v>
      </c>
      <c r="AY39" s="58">
        <f ca="1">IF(AU39="S",AV39,IF(AU39="MS",AW39,IF(AU39="ML",AW39,AX39)))</f>
        <v>1.1666666666666665</v>
      </c>
      <c r="AZ39" s="58">
        <f ca="1">SUM(AV39:AX39)/3</f>
        <v>0.72222222222222221</v>
      </c>
      <c r="BA39" s="58" cm="1">
        <f t="array" aca="1" ref="BA39" ca="1">SUM(IF($C39&gt;0,IF(AND(INDIRECT(ADDRESS($C39,44))=0,INDIRECT(ADDRESS($C39,38))="UL"),INDIRECT(ADDRESS($C39,COLUMN())),0),0),IF($D39&gt;0,IF(AND(INDIRECT(ADDRESS($D39,44))=0,INDIRECT(ADDRESS($D39,38))="UL"),INDIRECT(ADDRESS($D39,COLUMN())),0),0),IF($E39&gt;0,IF(AND(INDIRECT(ADDRESS($E39,44))=0,INDIRECT(ADDRESS($E39,38))="UL"),INDIRECT(ADDRESS($E39,COLUMN())),0),0),IF($F39&gt;0,IF(AND(INDIRECT(ADDRESS($F39,44))=0,INDIRECT(ADDRESS($F39,38))="UL"),INDIRECT(ADDRESS($F39,COLUMN())),0),0),IF($G39&gt;0,IF(AND(INDIRECT(ADDRESS($G39,44))=0,INDIRECT(ADDRESS($G39,38))="UL"),INDIRECT(ADDRESS($G39,COLUMN())),0),0),IF($H39&gt;0,IF(AND(INDIRECT(ADDRESS($H39,44))=0,INDIRECT(ADDRESS($H39,38))="UL"),INDIRECT(ADDRESS($H39,COLUMN())),0),0),IF($I39&gt;0,IF(AND(INDIRECT(ADDRESS($I39,44))=0,INDIRECT(ADDRESS($I39,38))="UL"),INDIRECT(ADDRESS($I39,COLUMN())),0),0),IF($J39&gt;0,IF(AND(INDIRECT(ADDRESS($J39,44))=0,INDIRECT(ADDRESS($J39,38))="UL"),INDIRECT(ADDRESS($J39,COLUMN())),0),0),IF($K39&gt;0,IF(AND(INDIRECT(ADDRESS($K39,44))=0,INDIRECT(ADDRESS($K39,38))="UL"),INDIRECT(ADDRESS($K39,COLUMN())),0),0),IF($L39&gt;0,IF(AND(INDIRECT(ADDRESS($L39,44))=0,INDIRECT(ADDRESS($L39,38))="UL"),INDIRECT(ADDRESS($L39,COLUMN())),0),0),IF($M39&gt;0,IF(AND(INDIRECT(ADDRESS($M39,44))=0,INDIRECT(ADDRESS($M39,38))="UL"),INDIRECT(ADDRESS($M39,COLUMN())),0),0))</f>
        <v>0.37777777777777777</v>
      </c>
      <c r="BB39" s="58" cm="1">
        <f t="array" aca="1" ref="BB39" ca="1">SUM(IF($C39&gt;0,IF(AND(INDIRECT(ADDRESS($C39,44))=0,INDIRECT(ADDRESS($C39,38))="UL"),INDIRECT(ADDRESS($C39,COLUMN())),0),0),IF($D39&gt;0,IF(AND(INDIRECT(ADDRESS($D39,44))=0,INDIRECT(ADDRESS($D39,38))="UL"),INDIRECT(ADDRESS($D39,COLUMN())),0),0),IF($E39&gt;0,IF(AND(INDIRECT(ADDRESS($E39,44))=0,INDIRECT(ADDRESS($E39,38))="UL"),INDIRECT(ADDRESS($E39,COLUMN())),0),0),IF($F39&gt;0,IF(AND(INDIRECT(ADDRESS($F39,44))=0,INDIRECT(ADDRESS($F39,38))="UL"),INDIRECT(ADDRESS($F39,COLUMN())),0),0),IF($G39&gt;0,IF(AND(INDIRECT(ADDRESS($G39,44))=0,INDIRECT(ADDRESS($G39,38))="UL"),INDIRECT(ADDRESS($G39,COLUMN())),0),0),IF($H39&gt;0,IF(AND(INDIRECT(ADDRESS($H39,44))=0,INDIRECT(ADDRESS($H39,38))="UL"),INDIRECT(ADDRESS($H39,COLUMN())),0),0),IF($I39&gt;0,IF(AND(INDIRECT(ADDRESS($I39,44))=0,INDIRECT(ADDRESS($I39,38))="UL"),INDIRECT(ADDRESS($I39,COLUMN())),0),0),IF($J39&gt;0,IF(AND(INDIRECT(ADDRESS($J39,44))=0,INDIRECT(ADDRESS($J39,38))="UL"),INDIRECT(ADDRESS($J39,COLUMN())),0),0),IF($K39&gt;0,IF(AND(INDIRECT(ADDRESS($K39,44))=0,INDIRECT(ADDRESS($K39,38))="UL"),INDIRECT(ADDRESS($K39,COLUMN())),0),0),IF($L39&gt;0,IF(AND(INDIRECT(ADDRESS($L39,44))=0,INDIRECT(ADDRESS($L39,38))="UL"),INDIRECT(ADDRESS($L39,COLUMN())),0),0),IF($M39&gt;0,IF(AND(INDIRECT(ADDRESS($M39,44))=0,INDIRECT(ADDRESS($M39,38))="UL"),INDIRECT(ADDRESS($M39,COLUMN())),0),0))</f>
        <v>0.2</v>
      </c>
      <c r="BC39" s="58" cm="1">
        <f t="array" aca="1" ref="BC39" ca="1">SUM(IF($C39&gt;0,IF(AND(INDIRECT(ADDRESS($C39,44))=0,INDIRECT(ADDRESS($C39,38))="UL"),INDIRECT(ADDRESS($C39,COLUMN())),0),0),IF($D39&gt;0,IF(AND(INDIRECT(ADDRESS($D39,44))=0,INDIRECT(ADDRESS($D39,38))="UL"),INDIRECT(ADDRESS($D39,COLUMN())),0),0),IF($E39&gt;0,IF(AND(INDIRECT(ADDRESS($E39,44))=0,INDIRECT(ADDRESS($E39,38))="UL"),INDIRECT(ADDRESS($E39,COLUMN())),0),0),IF($F39&gt;0,IF(AND(INDIRECT(ADDRESS($F39,44))=0,INDIRECT(ADDRESS($F39,38))="UL"),INDIRECT(ADDRESS($F39,COLUMN())),0),0),IF($G39&gt;0,IF(AND(INDIRECT(ADDRESS($G39,44))=0,INDIRECT(ADDRESS($G39,38))="UL"),INDIRECT(ADDRESS($G39,COLUMN())),0),0),IF($H39&gt;0,IF(AND(INDIRECT(ADDRESS($H39,44))=0,INDIRECT(ADDRESS($H39,38))="UL"),INDIRECT(ADDRESS($H39,COLUMN())),0),0),IF($I39&gt;0,IF(AND(INDIRECT(ADDRESS($I39,44))=0,INDIRECT(ADDRESS($I39,38))="UL"),INDIRECT(ADDRESS($I39,COLUMN())),0),0),IF($J39&gt;0,IF(AND(INDIRECT(ADDRESS($J39,44))=0,INDIRECT(ADDRESS($J39,38))="UL"),INDIRECT(ADDRESS($J39,COLUMN())),0),0),IF($K39&gt;0,IF(AND(INDIRECT(ADDRESS($K39,44))=0,INDIRECT(ADDRESS($K39,38))="UL"),INDIRECT(ADDRESS($K39,COLUMN())),0),0),IF($L39&gt;0,IF(AND(INDIRECT(ADDRESS($L39,44))=0,INDIRECT(ADDRESS($L39,38))="UL"),INDIRECT(ADDRESS($L39,COLUMN())),0),0),IF($M39&gt;0,IF(AND(INDIRECT(ADDRESS($M39,44))=0,INDIRECT(ADDRESS($M39,38))="UL"),INDIRECT(ADDRESS($M39,COLUMN())),0),0))</f>
        <v>0.2</v>
      </c>
      <c r="BD39" s="58" cm="1">
        <f t="array" aca="1" ref="BD39" ca="1">SUM(IF($C39&gt;0,IF(AND(INDIRECT(ADDRESS($C39,44))=0,INDIRECT(ADDRESS($C39,38))="UL"),INDIRECT(ADDRESS($C39,COLUMN())),0),0),IF($D39&gt;0,IF(AND(INDIRECT(ADDRESS($D39,44))=0,INDIRECT(ADDRESS($D39,38))="UL"),INDIRECT(ADDRESS($D39,COLUMN())),0),0),IF($E39&gt;0,IF(AND(INDIRECT(ADDRESS($E39,44))=0,INDIRECT(ADDRESS($E39,38))="UL"),INDIRECT(ADDRESS($E39,COLUMN())),0),0),IF($F39&gt;0,IF(AND(INDIRECT(ADDRESS($F39,44))=0,INDIRECT(ADDRESS($F39,38))="UL"),INDIRECT(ADDRESS($F39,COLUMN())),0),0),IF($G39&gt;0,IF(AND(INDIRECT(ADDRESS($G39,44))=0,INDIRECT(ADDRESS($G39,38))="UL"),INDIRECT(ADDRESS($G39,COLUMN())),0),0),IF($H39&gt;0,IF(AND(INDIRECT(ADDRESS($H39,44))=0,INDIRECT(ADDRESS($H39,38))="UL"),INDIRECT(ADDRESS($H39,COLUMN())),0),0),IF($I39&gt;0,IF(AND(INDIRECT(ADDRESS($I39,44))=0,INDIRECT(ADDRESS($I39,38))="UL"),INDIRECT(ADDRESS($I39,COLUMN())),0),0),IF($J39&gt;0,IF(AND(INDIRECT(ADDRESS($J39,44))=0,INDIRECT(ADDRESS($J39,38))="UL"),INDIRECT(ADDRESS($J39,COLUMN())),0),0),IF($K39&gt;0,IF(AND(INDIRECT(ADDRESS($K39,44))=0,INDIRECT(ADDRESS($K39,38))="UL"),INDIRECT(ADDRESS($K39,COLUMN())),0),0),IF($L39&gt;0,IF(AND(INDIRECT(ADDRESS($L39,44))=0,INDIRECT(ADDRESS($L39,38))="UL"),INDIRECT(ADDRESS($L39,COLUMN())),0),0),IF($M39&gt;0,IF(AND(INDIRECT(ADDRESS($M39,44))=0,INDIRECT(ADDRESS($M39,38))="UL"),INDIRECT(ADDRESS($M39,COLUMN())),0),0))</f>
        <v>0.37777777777777777</v>
      </c>
      <c r="BE39" s="57">
        <f ca="1">IF(AU39="S",BA39,IF(AU39="MS",BB39,IF(AU39="ML",BC39,BD39)))</f>
        <v>0.2</v>
      </c>
      <c r="BF39" s="57" cm="1">
        <f t="array" aca="1" ref="BF39" ca="1">SUM(IF($C39&gt;0,IF(INDIRECT(ADDRESS($C39,45))=1,INDIRECT(ADDRESS($C39,52))*INDIRECT(ADDRESS($C39,42))/5,0),0), IF($D39&gt;0,IF(INDIRECT(ADDRESS($D39,45))=1,INDIRECT(ADDRESS($D39,52))*INDIRECT(ADDRESS($D39,42))/5,0),0), IF($E39&gt;0,IF(INDIRECT(ADDRESS($E39,45))=1,INDIRECT(ADDRESS($E39,52))*INDIRECT(ADDRESS($E39,42))/5,0),0), IF($F39&gt;0,IF(INDIRECT(ADDRESS($F39,45))=1,INDIRECT(ADDRESS($F39,52))*INDIRECT(ADDRESS($F39,42))/5,0),0), IF($G39&gt;0,IF(INDIRECT(ADDRESS($G39,45))=1,INDIRECT(ADDRESS($G39,52))*INDIRECT(ADDRESS($G39,42))/5,0),0), IF($H39&gt;0,IF(INDIRECT(ADDRESS($H39,45))=1,INDIRECT(ADDRESS($H39,52))*INDIRECT(ADDRESS($H39,42))/5,0),0)
)*$BF$296/100</f>
        <v>0</v>
      </c>
      <c r="BG39" s="19"/>
      <c r="BH39" s="57" cm="1">
        <f t="array" aca="1" ref="BH39" ca="1">SUM(IF($C39&gt;0,IF(AND(INDIRECT(ADDRESS($C39,44))=0,INDIRECT(ADDRESS($C39,38))&lt;&gt;"UL"),INDIRECT(ADDRESS($C39,COLUMN()-12)),0),0), IF($D39&gt;0,IF(AND(INDIRECT(ADDRESS($D39,44))=0,INDIRECT(ADDRESS($D39,38))&lt;&gt;"UL"),INDIRECT(ADDRESS($D39,COLUMN()-12)),0),0), IF($E39&gt;0,IF(AND(INDIRECT(ADDRESS($E39,44))=0,INDIRECT(ADDRESS($E39,38))&lt;&gt;"UL"),INDIRECT(ADDRESS($E39,COLUMN()-12)),0),0), IF($F39&gt;0,IF(AND(INDIRECT(ADDRESS($F39,44))=0,INDIRECT(ADDRESS($F39,38))&lt;&gt;"UL"),INDIRECT(ADDRESS($F39,COLUMN()-12)),0),0), IF($G39&gt;0,IF(AND(INDIRECT(ADDRESS($G39,44))=0,INDIRECT(ADDRESS($G39,38))&lt;&gt;"UL"),INDIRECT(ADDRESS($G39,COLUMN()-12)),0),0), IF($H39&gt;0,IF(AND(INDIRECT(ADDRESS($H39,44))=0,INDIRECT(ADDRESS($H39,38))&lt;&gt;"UL"),INDIRECT(ADDRESS($H39,COLUMN()-12)),0),0), IF($I39&gt;0,IF(AND(INDIRECT(ADDRESS($I39,44))=0,INDIRECT(ADDRESS($I39,38))&lt;&gt;"UL"),INDIRECT(ADDRESS($I39,COLUMN()-12)),0),0), IF($J39&gt;0,IF(AND(INDIRECT(ADDRESS($J39,44))=0,INDIRECT(ADDRESS($J39,38))&lt;&gt;"UL"),INDIRECT(ADDRESS($J39,COLUMN()-12)),0),0), IF($K39&gt;0,IF(AND(INDIRECT(ADDRESS($K39,44))=0,INDIRECT(ADDRESS($K39,38))&lt;&gt;"UL"),INDIRECT(ADDRESS($K39,COLUMN()-12)),0),0), IF($L39&gt;0,IF(AND(INDIRECT(ADDRESS($L39,44))=0,INDIRECT(ADDRESS($L39,38))&lt;&gt;"UL"),INDIRECT(ADDRESS($L39,COLUMN()-12)),0),0), IF($M39&gt;0,IF(AND(INDIRECT(ADDRESS($M39,44))=0,INDIRECT(ADDRESS($M39,38))&lt;&gt;"UL"),INDIRECT(ADDRESS($M39,COLUMN()-12)),0),0))</f>
        <v>0</v>
      </c>
      <c r="BI39" s="57" cm="1">
        <f t="array" aca="1" ref="BI39" ca="1">SUM(IF($C39&gt;0,IF(AND(INDIRECT(ADDRESS($C39,44))=0,INDIRECT(ADDRESS($C39,38))&lt;&gt;"UL"),INDIRECT(ADDRESS($C39,COLUMN()-12)),0),0), IF($D39&gt;0,IF(AND(INDIRECT(ADDRESS($D39,44))=0,INDIRECT(ADDRESS($D39,38))&lt;&gt;"UL"),INDIRECT(ADDRESS($D39,COLUMN()-12)),0),0), IF($E39&gt;0,IF(AND(INDIRECT(ADDRESS($E39,44))=0,INDIRECT(ADDRESS($E39,38))&lt;&gt;"UL"),INDIRECT(ADDRESS($E39,COLUMN()-12)),0),0), IF($F39&gt;0,IF(AND(INDIRECT(ADDRESS($F39,44))=0,INDIRECT(ADDRESS($F39,38))&lt;&gt;"UL"),INDIRECT(ADDRESS($F39,COLUMN()-12)),0),0), IF($G39&gt;0,IF(AND(INDIRECT(ADDRESS($G39,44))=0,INDIRECT(ADDRESS($G39,38))&lt;&gt;"UL"),INDIRECT(ADDRESS($G39,COLUMN()-12)),0),0), IF($H39&gt;0,IF(AND(INDIRECT(ADDRESS($H39,44))=0,INDIRECT(ADDRESS($H39,38))&lt;&gt;"UL"),INDIRECT(ADDRESS($H39,COLUMN()-12)),0),0), IF($I39&gt;0,IF(AND(INDIRECT(ADDRESS($I39,44))=0,INDIRECT(ADDRESS($I39,38))&lt;&gt;"UL"),INDIRECT(ADDRESS($I39,COLUMN()-12)),0),0), IF($J39&gt;0,IF(AND(INDIRECT(ADDRESS($J39,44))=0,INDIRECT(ADDRESS($J39,38))&lt;&gt;"UL"),INDIRECT(ADDRESS($J39,COLUMN()-12)),0),0), IF($K39&gt;0,IF(AND(INDIRECT(ADDRESS($K39,44))=0,INDIRECT(ADDRESS($K39,38))&lt;&gt;"UL"),INDIRECT(ADDRESS($K39,COLUMN()-12)),0),0), IF($L39&gt;0,IF(AND(INDIRECT(ADDRESS($L39,44))=0,INDIRECT(ADDRESS($L39,38))&lt;&gt;"UL"),INDIRECT(ADDRESS($L39,COLUMN()-12)),0),0), IF($M39&gt;0,IF(AND(INDIRECT(ADDRESS($M39,44))=0,INDIRECT(ADDRESS($M39,38))&lt;&gt;"UL"),INDIRECT(ADDRESS($M39,COLUMN()-12)),0),0))</f>
        <v>0</v>
      </c>
      <c r="BJ39" s="57" cm="1">
        <f t="array" aca="1" ref="BJ39" ca="1">SUM(IF($C39&gt;0,IF(AND(INDIRECT(ADDRESS($C39,44))=0,INDIRECT(ADDRESS($C39,38))&lt;&gt;"UL"),INDIRECT(ADDRESS($C39,COLUMN()-12)),0),0), IF($D39&gt;0,IF(AND(INDIRECT(ADDRESS($D39,44))=0,INDIRECT(ADDRESS($D39,38))&lt;&gt;"UL"),INDIRECT(ADDRESS($D39,COLUMN()-12)),0),0), IF($E39&gt;0,IF(AND(INDIRECT(ADDRESS($E39,44))=0,INDIRECT(ADDRESS($E39,38))&lt;&gt;"UL"),INDIRECT(ADDRESS($E39,COLUMN()-12)),0),0), IF($F39&gt;0,IF(AND(INDIRECT(ADDRESS($F39,44))=0,INDIRECT(ADDRESS($F39,38))&lt;&gt;"UL"),INDIRECT(ADDRESS($F39,COLUMN()-12)),0),0), IF($G39&gt;0,IF(AND(INDIRECT(ADDRESS($G39,44))=0,INDIRECT(ADDRESS($G39,38))&lt;&gt;"UL"),INDIRECT(ADDRESS($G39,COLUMN()-12)),0),0), IF($H39&gt;0,IF(AND(INDIRECT(ADDRESS($H39,44))=0,INDIRECT(ADDRESS($H39,38))&lt;&gt;"UL"),INDIRECT(ADDRESS($H39,COLUMN()-12)),0),0), IF($I39&gt;0,IF(AND(INDIRECT(ADDRESS($I39,44))=0,INDIRECT(ADDRESS($I39,38))&lt;&gt;"UL"),INDIRECT(ADDRESS($I39,COLUMN()-12)),0),0), IF($J39&gt;0,IF(AND(INDIRECT(ADDRESS($J39,44))=0,INDIRECT(ADDRESS($J39,38))&lt;&gt;"UL"),INDIRECT(ADDRESS($J39,COLUMN()-12)),0),0), IF($K39&gt;0,IF(AND(INDIRECT(ADDRESS($K39,44))=0,INDIRECT(ADDRESS($K39,38))&lt;&gt;"UL"),INDIRECT(ADDRESS($K39,COLUMN()-12)),0),0), IF($L39&gt;0,IF(AND(INDIRECT(ADDRESS($L39,44))=0,INDIRECT(ADDRESS($L39,38))&lt;&gt;"UL"),INDIRECT(ADDRESS($L39,COLUMN()-12)),0),0), IF($M39&gt;0,IF(AND(INDIRECT(ADDRESS($M39,44))=0,INDIRECT(ADDRESS($M39,38))&lt;&gt;"UL"),INDIRECT(ADDRESS($M39,COLUMN()-12)),0),0))</f>
        <v>0</v>
      </c>
      <c r="BK39" s="57">
        <f ca="1">IF(AU39="S",BH39,IF(AU39="MS",BI39,IF(AU39="ML",BI39,BJ39)))</f>
        <v>0</v>
      </c>
      <c r="BL39" s="57"/>
      <c r="BM39" s="57" cm="1">
        <f t="array" aca="1" ref="BM39" ca="1">SUM(IF($C39&gt;0,IF(AND(INDIRECT(ADDRESS($C39,44))=0,INDIRECT(ADDRESS($C39,38))&lt;&gt;"UL"),INDIRECT(ADDRESS($C39,COLUMN()-12)),0),0), IF($D39&gt;0,IF(AND(INDIRECT(ADDRESS($D39,44))=0,INDIRECT(ADDRESS($D39,38))&lt;&gt;"UL"),INDIRECT(ADDRESS($D39,COLUMN()-12)),0),0), IF($E39&gt;0,IF(AND(INDIRECT(ADDRESS($E39,44))=0,INDIRECT(ADDRESS($E39,38))&lt;&gt;"UL"),INDIRECT(ADDRESS($E39,COLUMN()-12)),0),0), IF($F39&gt;0,IF(AND(INDIRECT(ADDRESS($F39,44))=0,INDIRECT(ADDRESS($F39,38))&lt;&gt;"UL"),INDIRECT(ADDRESS($F39,COLUMN()-12)),0),0), IF($G39&gt;0,IF(AND(INDIRECT(ADDRESS($G39,44))=0,INDIRECT(ADDRESS($G39,38))&lt;&gt;"UL"),INDIRECT(ADDRESS($G39,COLUMN()-12)),0),0), IF($H39&gt;0,IF(AND(INDIRECT(ADDRESS($H39,44))=0,INDIRECT(ADDRESS($H39,38))&lt;&gt;"UL"),INDIRECT(ADDRESS($H39,COLUMN()-12)),0),0), IF($I39&gt;0,IF(AND(INDIRECT(ADDRESS($I39,44))=0,INDIRECT(ADDRESS($I39,38))&lt;&gt;"UL"),INDIRECT(ADDRESS($I39,COLUMN()-12)),0),0), IF($J39&gt;0,IF(AND(INDIRECT(ADDRESS($J39,44))=0,INDIRECT(ADDRESS($J39,38))&lt;&gt;"UL"),INDIRECT(ADDRESS($J39,COLUMN()-12)),0),0), IF($K39&gt;0,IF(AND(INDIRECT(ADDRESS($K39,44))=0,INDIRECT(ADDRESS($K39,38))&lt;&gt;"UL"),INDIRECT(ADDRESS($K39,COLUMN()-11)),0),0), IF($L39&gt;0,IF(AND(INDIRECT(ADDRESS($L39,44))=0,INDIRECT(ADDRESS($L39,38))&lt;&gt;"UL"),INDIRECT(ADDRESS($L39,COLUMN()-11)),0),0), IF($M39&gt;0,IF(AND(INDIRECT(ADDRESS($M39,44))=0,INDIRECT(ADDRESS($M39,38))&lt;&gt;"UL"),INDIRECT(ADDRESS($M39,COLUMN()-11)),0),0))</f>
        <v>0</v>
      </c>
      <c r="BN39" s="57" cm="1">
        <f t="array" aca="1" ref="BN39" ca="1">SUM(IF($C39&gt;0,IF(AND(INDIRECT(ADDRESS($C39,44))=0,INDIRECT(ADDRESS($C39,38))&lt;&gt;"UL"),INDIRECT(ADDRESS($C39,COLUMN()-12)),0),0), IF($D39&gt;0,IF(AND(INDIRECT(ADDRESS($D39,44))=0,INDIRECT(ADDRESS($D39,38))&lt;&gt;"UL"),INDIRECT(ADDRESS($D39,COLUMN()-12)),0),0), IF($E39&gt;0,IF(AND(INDIRECT(ADDRESS($E39,44))=0,INDIRECT(ADDRESS($E39,38))&lt;&gt;"UL"),INDIRECT(ADDRESS($E39,COLUMN()-12)),0),0), IF($F39&gt;0,IF(AND(INDIRECT(ADDRESS($F39,44))=0,INDIRECT(ADDRESS($F39,38))&lt;&gt;"UL"),INDIRECT(ADDRESS($F39,COLUMN()-12)),0),0), IF($G39&gt;0,IF(AND(INDIRECT(ADDRESS($G39,44))=0,INDIRECT(ADDRESS($G39,38))&lt;&gt;"UL"),INDIRECT(ADDRESS($G39,COLUMN()-12)),0),0), IF($H39&gt;0,IF(AND(INDIRECT(ADDRESS($H39,44))=0,INDIRECT(ADDRESS($H39,38))&lt;&gt;"UL"),INDIRECT(ADDRESS($H39,COLUMN()-12)),0),0), IF($I39&gt;0,IF(AND(INDIRECT(ADDRESS($I39,44))=0,INDIRECT(ADDRESS($I39,38))&lt;&gt;"UL"),INDIRECT(ADDRESS($I39,COLUMN()-12)),0),0), IF($J39&gt;0,IF(AND(INDIRECT(ADDRESS($J39,44))=0,INDIRECT(ADDRESS($J39,38))&lt;&gt;"UL"),INDIRECT(ADDRESS($J39,COLUMN()-12)),0),0), IF($K39&gt;0,IF(AND(INDIRECT(ADDRESS($K39,44))=0,INDIRECT(ADDRESS($K39,38))&lt;&gt;"UL"),INDIRECT(ADDRESS($K39,COLUMN()-11)),0),0), IF($L39&gt;0,IF(AND(INDIRECT(ADDRESS($L39,44))=0,INDIRECT(ADDRESS($L39,38))&lt;&gt;"UL"),INDIRECT(ADDRESS($L39,COLUMN()-11)),0),0), IF($M39&gt;0,IF(AND(INDIRECT(ADDRESS($M39,44))=0,INDIRECT(ADDRESS($M39,38))&lt;&gt;"UL"),INDIRECT(ADDRESS($M39,COLUMN()-11)),0),0))</f>
        <v>0</v>
      </c>
      <c r="BO39" s="57" cm="1">
        <f t="array" aca="1" ref="BO39" ca="1">SUM(IF($C39&gt;0,IF(AND(INDIRECT(ADDRESS($C39,44))=0,INDIRECT(ADDRESS($C39,38))&lt;&gt;"UL"),INDIRECT(ADDRESS($C39,COLUMN()-12)),0),0), IF($D39&gt;0,IF(AND(INDIRECT(ADDRESS($D39,44))=0,INDIRECT(ADDRESS($D39,38))&lt;&gt;"UL"),INDIRECT(ADDRESS($D39,COLUMN()-12)),0),0), IF($E39&gt;0,IF(AND(INDIRECT(ADDRESS($E39,44))=0,INDIRECT(ADDRESS($E39,38))&lt;&gt;"UL"),INDIRECT(ADDRESS($E39,COLUMN()-12)),0),0), IF($F39&gt;0,IF(AND(INDIRECT(ADDRESS($F39,44))=0,INDIRECT(ADDRESS($F39,38))&lt;&gt;"UL"),INDIRECT(ADDRESS($F39,COLUMN()-12)),0),0), IF($G39&gt;0,IF(AND(INDIRECT(ADDRESS($G39,44))=0,INDIRECT(ADDRESS($G39,38))&lt;&gt;"UL"),INDIRECT(ADDRESS($G39,COLUMN()-12)),0),0), IF($H39&gt;0,IF(AND(INDIRECT(ADDRESS($H39,44))=0,INDIRECT(ADDRESS($H39,38))&lt;&gt;"UL"),INDIRECT(ADDRESS($H39,COLUMN()-12)),0),0), IF($I39&gt;0,IF(AND(INDIRECT(ADDRESS($I39,44))=0,INDIRECT(ADDRESS($I39,38))&lt;&gt;"UL"),INDIRECT(ADDRESS($I39,COLUMN()-12)),0),0), IF($J39&gt;0,IF(AND(INDIRECT(ADDRESS($J39,44))=0,INDIRECT(ADDRESS($J39,38))&lt;&gt;"UL"),INDIRECT(ADDRESS($J39,COLUMN()-12)),0),0), IF($K39&gt;0,IF(AND(INDIRECT(ADDRESS($K39,44))=0,INDIRECT(ADDRESS($K39,38))&lt;&gt;"UL"),INDIRECT(ADDRESS($K39,COLUMN()-11)),0),0), IF($L39&gt;0,IF(AND(INDIRECT(ADDRESS($L39,44))=0,INDIRECT(ADDRESS($L39,38))&lt;&gt;"UL"),INDIRECT(ADDRESS($L39,COLUMN()-11)),0),0), IF($M39&gt;0,IF(AND(INDIRECT(ADDRESS($M39,44))=0,INDIRECT(ADDRESS($M39,38))&lt;&gt;"UL"),INDIRECT(ADDRESS($M39,COLUMN()-11)),0),0))</f>
        <v>0</v>
      </c>
      <c r="BP39" s="57" cm="1">
        <f t="array" aca="1" ref="BP39" ca="1">SUM(IF($C39&gt;0,IF(AND(INDIRECT(ADDRESS($C39,44))=0,INDIRECT(ADDRESS($C39,38))&lt;&gt;"UL"),INDIRECT(ADDRESS($C39,COLUMN()-12)),0),0), IF($D39&gt;0,IF(AND(INDIRECT(ADDRESS($D39,44))=0,INDIRECT(ADDRESS($D39,38))&lt;&gt;"UL"),INDIRECT(ADDRESS($D39,COLUMN()-12)),0),0), IF($E39&gt;0,IF(AND(INDIRECT(ADDRESS($E39,44))=0,INDIRECT(ADDRESS($E39,38))&lt;&gt;"UL"),INDIRECT(ADDRESS($E39,COLUMN()-12)),0),0), IF($F39&gt;0,IF(AND(INDIRECT(ADDRESS($F39,44))=0,INDIRECT(ADDRESS($F39,38))&lt;&gt;"UL"),INDIRECT(ADDRESS($F39,COLUMN()-12)),0),0), IF($G39&gt;0,IF(AND(INDIRECT(ADDRESS($G39,44))=0,INDIRECT(ADDRESS($G39,38))&lt;&gt;"UL"),INDIRECT(ADDRESS($G39,COLUMN()-12)),0),0), IF($H39&gt;0,IF(AND(INDIRECT(ADDRESS($H39,44))=0,INDIRECT(ADDRESS($H39,38))&lt;&gt;"UL"),INDIRECT(ADDRESS($H39,COLUMN()-12)),0),0), IF($I39&gt;0,IF(AND(INDIRECT(ADDRESS($I39,44))=0,INDIRECT(ADDRESS($I39,38))&lt;&gt;"UL"),INDIRECT(ADDRESS($I39,COLUMN()-12)),0),0), IF($J39&gt;0,IF(AND(INDIRECT(ADDRESS($J39,44))=0,INDIRECT(ADDRESS($J39,38))&lt;&gt;"UL"),INDIRECT(ADDRESS($J39,COLUMN()-12)),0),0), IF($K39&gt;0,IF(AND(INDIRECT(ADDRESS($K39,44))=0,INDIRECT(ADDRESS($K39,38))&lt;&gt;"UL"),INDIRECT(ADDRESS($K39,COLUMN()-11)),0),0), IF($L39&gt;0,IF(AND(INDIRECT(ADDRESS($L39,44))=0,INDIRECT(ADDRESS($L39,38))&lt;&gt;"UL"),INDIRECT(ADDRESS($L39,COLUMN()-11)),0),0), IF($M39&gt;0,IF(AND(INDIRECT(ADDRESS($M39,44))=0,INDIRECT(ADDRESS($M39,38))&lt;&gt;"UL"),INDIRECT(ADDRESS($M39,COLUMN()-11)),0),0))</f>
        <v>0</v>
      </c>
      <c r="BQ39" s="57">
        <f ca="1">IF(AU39="S",BM39,IF(AU39="MS",BN39,IF(AU39="ML",BO39,BP39)))</f>
        <v>0</v>
      </c>
      <c r="BR39" s="161">
        <f ca="1">(((AZ39+BE39+BL39+BQ39)/(AY39+BE39+BK39+BQ39)*AB39^$BR$296)^$BQ$296)*100</f>
        <v>76.663976371061679</v>
      </c>
      <c r="BS39" s="59"/>
      <c r="BT39" s="56">
        <f ca="1">IF(AD39&lt;BG39,((((AY39+BK39)*AB39)+((BE39+BQ39)*(1-AB39))+BF39)*AD39),((((AY39*AB39)+(BE39*(1-AB39))+BF39)*AD39)+(((BK39*AB39)+(BQ39*(1-AB39)))*BG39)))</f>
        <v>2.1937906963152671</v>
      </c>
      <c r="BU39" s="64">
        <f ca="1">BT39/N39</f>
        <v>0.12187726090640373</v>
      </c>
      <c r="BV39" s="57" t="s">
        <v>34</v>
      </c>
      <c r="BW39" s="57" cm="1">
        <f t="array" aca="1" ref="BW39" ca="1">SUM(IF($C39&gt;0,IF(AND(INDIRECT(ADDRESS($C39,44))=0,INDIRECT(ADDRESS($C39,38))="UL",ISERROR(SEARCH("Rear",INDIRECT(ADDRESS($C39,33)))),ISERROR(SEARCH("Side",INDIRECT(ADDRESS($C39,33))))),INDIRECT(ADDRESS($C39,COLUMN())),0),0),IF($D39&gt;0,IF(AND(INDIRECT(ADDRESS($D39,44))=0,INDIRECT(ADDRESS($D39,38))="UL",ISERROR(SEARCH("Rear",INDIRECT(ADDRESS($D39,33)))),ISERROR(SEARCH("Side",INDIRECT(ADDRESS($D39,33))))),INDIRECT(ADDRESS($D39,COLUMN())),0),0),IF($E39&gt;0,IF(AND(INDIRECT(ADDRESS($E39,44))=0,INDIRECT(ADDRESS($E39,38))="UL",ISERROR(SEARCH("Rear",INDIRECT(ADDRESS($E39,33)))),ISERROR(SEARCH("Side",INDIRECT(ADDRESS($E39,33))))),INDIRECT(ADDRESS($E39,COLUMN())),0),0),IF($F39&gt;0,IF(AND(INDIRECT(ADDRESS($F39,44))=0,INDIRECT(ADDRESS($F39,38))="UL",ISERROR(SEARCH("Rear",INDIRECT(ADDRESS($F39,33)))),ISERROR(SEARCH("Side",INDIRECT(ADDRESS($F39,33))))),INDIRECT(ADDRESS($F39,COLUMN())),0),0),IF($G39&gt;0,IF(AND(INDIRECT(ADDRESS($G39,44))=0,INDIRECT(ADDRESS($G39,38))="UL",ISERROR(SEARCH("Rear",INDIRECT(ADDRESS($G39,33)))),ISERROR(SEARCH("Side",INDIRECT(ADDRESS($G39,33))))),INDIRECT(ADDRESS($G39,COLUMN())),0),0),IF($H39&gt;0,IF(AND(INDIRECT(ADDRESS($H39,44))=0,INDIRECT(ADDRESS($H39,38))="UL",ISERROR(SEARCH("Rear",INDIRECT(ADDRESS($H39,33)))),ISERROR(SEARCH("Side",INDIRECT(ADDRESS($H39,33))))),INDIRECT(ADDRESS($H39,COLUMN())),0),0),IF($I39&gt;0,IF(AND(INDIRECT(ADDRESS($I39,44))=0,INDIRECT(ADDRESS($I39,38))="UL",ISERROR(SEARCH("Rear",INDIRECT(ADDRESS($I39,33)))),ISERROR(SEARCH("Side",INDIRECT(ADDRESS($I39,33))))),INDIRECT(ADDRESS($I39,COLUMN())),0),0),IF($J39&gt;0,IF(AND(INDIRECT(ADDRESS($J39,44))=0,INDIRECT(ADDRESS($J39,38))="UL",ISERROR(SEARCH("Rear",INDIRECT(ADDRESS($J39,33)))),ISERROR(SEARCH("Side",INDIRECT(ADDRESS($J39,33))))),INDIRECT(ADDRESS($J39,COLUMN())),0),0),IF($K39&gt;0,IF(AND(INDIRECT(ADDRESS($K39,44))=0,INDIRECT(ADDRESS($K39,38))="UL",ISERROR(SEARCH("Rear",INDIRECT(ADDRESS($K39,33)))),ISERROR(SEARCH("Side",INDIRECT(ADDRESS($K39,33))))),INDIRECT(ADDRESS($K39,COLUMN())),0),0),IF($L39&gt;0,IF(AND(INDIRECT(ADDRESS($L39,44))=0,INDIRECT(ADDRESS($L39,38))="UL",ISERROR(SEARCH("Rear",INDIRECT(ADDRESS($L39,33)))),ISERROR(SEARCH("Side",INDIRECT(ADDRESS($L39,33))))),INDIRECT(ADDRESS($L39,COLUMN())),0),0),IF($M39&gt;0,IF(AND(INDIRECT(ADDRESS($M39,44))=0,INDIRECT(ADDRESS($M39,38))="UL",ISERROR(SEARCH("Rear",INDIRECT(ADDRESS($M39,33)))),ISERROR(SEARCH("Side",INDIRECT(ADDRESS($M39,33))))),INDIRECT(ADDRESS($M39,COLUMN())),0),0))</f>
        <v>0.66666666666666663</v>
      </c>
      <c r="BX39" s="57">
        <f ca="1">IF(BV39="S",AV39,BW39)</f>
        <v>0.66666666666666663</v>
      </c>
      <c r="BY39" s="57" cm="1">
        <f t="array" aca="1" ref="BY39" ca="1">SUM(IF($C39&gt;0,IF(AND(INDIRECT(ADDRESS($C39,44))=0,INDIRECT(ADDRESS($C39,38))="UL"),INDIRECT(ADDRESS($C39,COLUMN())),0),0),IF($D39&gt;0,IF(AND(INDIRECT(ADDRESS($D39,44))=0,INDIRECT(ADDRESS($D39,38))="UL"),INDIRECT(ADDRESS($D39,COLUMN())),0),0),IF($E39&gt;0,IF(AND(INDIRECT(ADDRESS($E39,44))=0,INDIRECT(ADDRESS($E39,38))="UL"),INDIRECT(ADDRESS($E39,COLUMN())),0),0),IF($F39&gt;0,IF(AND(INDIRECT(ADDRESS($F39,44))=0,INDIRECT(ADDRESS($F39,38))="UL"),INDIRECT(ADDRESS($F39,COLUMN())),0),0),IF($G39&gt;0,IF(AND(INDIRECT(ADDRESS($G39,44))=0,INDIRECT(ADDRESS($G39,38))="UL"),INDIRECT(ADDRESS($G39,COLUMN())),0),0),IF($H39&gt;0,IF(AND(INDIRECT(ADDRESS($H39,44))=0,INDIRECT(ADDRESS($H39,38))="UL"),INDIRECT(ADDRESS($H39,COLUMN())),0),0),IF($I39&gt;0,IF(AND(INDIRECT(ADDRESS($I39,44))=0,INDIRECT(ADDRESS($I39,38))="UL"),INDIRECT(ADDRESS($I39,COLUMN())),0),0),IF($J39&gt;0,IF(AND(INDIRECT(ADDRESS($J39,44))=0,INDIRECT(ADDRESS($J39,38))="UL"),INDIRECT(ADDRESS($J39,COLUMN())),0),0),IF($K39&gt;0,IF(AND(INDIRECT(ADDRESS($K39,44))=0,INDIRECT(ADDRESS($K39,38))="UL"),INDIRECT(ADDRESS($K39,COLUMN())),0),0),IF($L39&gt;0,IF(AND(INDIRECT(ADDRESS($L39,44))=0,INDIRECT(ADDRESS($L39,38))="UL"),INDIRECT(ADDRESS($L39,COLUMN())),0),0),IF($M39&gt;0,IF(AND(INDIRECT(ADDRESS($M39,44))=0,INDIRECT(ADDRESS($M39,38))="UL"),INDIRECT(ADDRESS($M39,COLUMN())),0),0))</f>
        <v>0.22222222222222221</v>
      </c>
      <c r="BZ39" s="57" cm="1">
        <f t="array" aca="1" ref="BZ39" ca="1">SUM(IF($C39&gt;0,IF(AND(INDIRECT(ADDRESS($C39,44))=0,INDIRECT(ADDRESS($C39,38))="UL"),INDIRECT(ADDRESS($C39,COLUMN())),0),0),IF($D39&gt;0,IF(AND(INDIRECT(ADDRESS($D39,44))=0,INDIRECT(ADDRESS($D39,38))="UL"),INDIRECT(ADDRESS($D39,COLUMN())),0),0),IF($E39&gt;0,IF(AND(INDIRECT(ADDRESS($E39,44))=0,INDIRECT(ADDRESS($E39,38))="UL"),INDIRECT(ADDRESS($E39,COLUMN())),0),0),IF($F39&gt;0,IF(AND(INDIRECT(ADDRESS($F39,44))=0,INDIRECT(ADDRESS($F39,38))="UL"),INDIRECT(ADDRESS($F39,COLUMN())),0),0),IF($G39&gt;0,IF(AND(INDIRECT(ADDRESS($G39,44))=0,INDIRECT(ADDRESS($G39,38))="UL"),INDIRECT(ADDRESS($G39,COLUMN())),0),0),IF($H39&gt;0,IF(AND(INDIRECT(ADDRESS($H39,44))=0,INDIRECT(ADDRESS($H39,38))="UL"),INDIRECT(ADDRESS($H39,COLUMN())),0),0),IF($I39&gt;0,IF(AND(INDIRECT(ADDRESS($I39,44))=0,INDIRECT(ADDRESS($I39,38))="UL"),INDIRECT(ADDRESS($I39,COLUMN())),0),0),IF($J39&gt;0,IF(AND(INDIRECT(ADDRESS($J39,44))=0,INDIRECT(ADDRESS($J39,38))="UL"),INDIRECT(ADDRESS($J39,COLUMN())),0),0),IF($K39&gt;0,IF(AND(INDIRECT(ADDRESS($K39,44))=0,INDIRECT(ADDRESS($K39,38))="UL"),INDIRECT(ADDRESS($K39,COLUMN())),0),0),IF($L39&gt;0,IF(AND(INDIRECT(ADDRESS($L39,44))=0,INDIRECT(ADDRESS($L39,38))="UL"),INDIRECT(ADDRESS($L39,COLUMN())),0),0),IF($M39&gt;0,IF(AND(INDIRECT(ADDRESS($M39,44))=0,INDIRECT(ADDRESS($M39,38))="UL"),INDIRECT(ADDRESS($M39,COLUMN())),0),0))</f>
        <v>0.16666666666666666</v>
      </c>
      <c r="CA39" s="57">
        <f ca="1">IF(BV39="S",BY39,BZ39)</f>
        <v>0.16666666666666666</v>
      </c>
      <c r="CB39" s="57"/>
      <c r="CC39" s="57">
        <f>IF(BV39="S",BH39,CB39)</f>
        <v>0</v>
      </c>
      <c r="CD39" s="57" cm="1">
        <f t="array" aca="1" ref="CD39" ca="1">SUM(IF($C39&gt;0,IF(AND(INDIRECT(ADDRESS($C39,44))=0,INDIRECT(ADDRESS($C39,38))&lt;&gt;"UL"),INDIRECT(ADDRESS($C39,COLUMN())),0),0),IF($D39&gt;0,IF(AND(INDIRECT(ADDRESS($D39,44))=0,INDIRECT(ADDRESS($D39,38))&lt;&gt;"UL"),INDIRECT(ADDRESS($D39,COLUMN())),0),0),IF($E39&gt;0,IF(AND(INDIRECT(ADDRESS($E39,44))=0,INDIRECT(ADDRESS($E39,38))&lt;&gt;"UL"),INDIRECT(ADDRESS($E39,COLUMN())),0),0),IF($F39&gt;0,IF(AND(INDIRECT(ADDRESS($F39,44))=0,INDIRECT(ADDRESS($F39,38))&lt;&gt;"UL"),INDIRECT(ADDRESS($F39,COLUMN())),0),0),IF($G39&gt;0,IF(AND(INDIRECT(ADDRESS($G39,44))=0,INDIRECT(ADDRESS($G39,38))&lt;&gt;"UL"),INDIRECT(ADDRESS($G39,COLUMN())),0),0),IF($H39&gt;0,IF(AND(INDIRECT(ADDRESS($H39,44))=0,INDIRECT(ADDRESS($H39,38))&lt;&gt;"UL"),INDIRECT(ADDRESS($H39,COLUMN())),0),0),IF($I39&gt;0,IF(AND(INDIRECT(ADDRESS($I39,44))=0,INDIRECT(ADDRESS($I39,38))&lt;&gt;"UL"),INDIRECT(ADDRESS($I39,COLUMN())),0),0),IF($J39&gt;0,IF(AND(INDIRECT(ADDRESS($J39,44))=0,INDIRECT(ADDRESS($J39,38))&lt;&gt;"UL"),INDIRECT(ADDRESS($J39,COLUMN())),0),0),IF($K39&gt;0,IF(AND(INDIRECT(ADDRESS($K39,44))=0,INDIRECT(ADDRESS($K39,38))&lt;&gt;"UL"),INDIRECT(ADDRESS($K39,COLUMN())),0),0),IF($L39&gt;0,IF(AND(INDIRECT(ADDRESS($L39,44))=0,INDIRECT(ADDRESS($L39,38))&lt;&gt;"UL"),INDIRECT(ADDRESS($L39,COLUMN())),0),0),IF($M39&gt;0,IF(AND(INDIRECT(ADDRESS($M39,44))=0,INDIRECT(ADDRESS($M39,38))&lt;&gt;"UL"),INDIRECT(ADDRESS($M39,COLUMN())),0),0))</f>
        <v>0</v>
      </c>
      <c r="CE39" s="57" cm="1">
        <f t="array" aca="1" ref="CE39" ca="1">SUM(IF($C39&gt;0,IF(AND(INDIRECT(ADDRESS($C39,44))=0,INDIRECT(ADDRESS($C39,38))&lt;&gt;"UL"),INDIRECT(ADDRESS($C39,COLUMN())),0),0),IF($D39&gt;0,IF(AND(INDIRECT(ADDRESS($D39,44))=0,INDIRECT(ADDRESS($D39,38))&lt;&gt;"UL"),INDIRECT(ADDRESS($D39,COLUMN())),0),0),IF($E39&gt;0,IF(AND(INDIRECT(ADDRESS($E39,44))=0,INDIRECT(ADDRESS($E39,38))&lt;&gt;"UL"),INDIRECT(ADDRESS($E39,COLUMN())),0),0),IF($F39&gt;0,IF(AND(INDIRECT(ADDRESS($F39,44))=0,INDIRECT(ADDRESS($F39,38))&lt;&gt;"UL"),INDIRECT(ADDRESS($F39,COLUMN())),0),0),IF($G39&gt;0,IF(AND(INDIRECT(ADDRESS($G39,44))=0,INDIRECT(ADDRESS($G39,38))&lt;&gt;"UL"),INDIRECT(ADDRESS($G39,COLUMN())),0),0),IF($H39&gt;0,IF(AND(INDIRECT(ADDRESS($H39,44))=0,INDIRECT(ADDRESS($H39,38))&lt;&gt;"UL"),INDIRECT(ADDRESS($H39,COLUMN())),0),0),IF($I39&gt;0,IF(AND(INDIRECT(ADDRESS($I39,44))=0,INDIRECT(ADDRESS($I39,38))&lt;&gt;"UL"),INDIRECT(ADDRESS($I39,COLUMN())),0),0),IF($J39&gt;0,IF(AND(INDIRECT(ADDRESS($J39,44))=0,INDIRECT(ADDRESS($J39,38))&lt;&gt;"UL"),INDIRECT(ADDRESS($J39,COLUMN())),0),0),IF($K39&gt;0,IF(AND(INDIRECT(ADDRESS($K39,44))=0,INDIRECT(ADDRESS($K39,38))&lt;&gt;"UL"),INDIRECT(ADDRESS($K39,COLUMN())),0),0),IF($L39&gt;0,IF(AND(INDIRECT(ADDRESS($L39,44))=0,INDIRECT(ADDRESS($L39,38))&lt;&gt;"UL"),INDIRECT(ADDRESS($L39,COLUMN())),0),0),IF($M39&gt;0,IF(AND(INDIRECT(ADDRESS($M39,44))=0,INDIRECT(ADDRESS($M39,38))&lt;&gt;"UL"),INDIRECT(ADDRESS($M39,COLUMN())),0),0))</f>
        <v>0</v>
      </c>
      <c r="CF39" s="57">
        <f ca="1">IF(BV39="S",CD39,CE39)</f>
        <v>0</v>
      </c>
      <c r="CG39" s="57">
        <f ca="1">IF(AD39&lt;BG39,((((BX39+CC39)*AB39)+((CA39+CF39)*(1-AB39)))*AD39),((((BX39*AB39)+((CA39)*(1-AB39)))*AD39)+(((CC39*AB39)+((CF39))*(1-AB39)))*BG39))</f>
        <v>1.2768781566211045</v>
      </c>
      <c r="CH39" s="57">
        <f ca="1">CG39/N39</f>
        <v>7.093767536783914E-2</v>
      </c>
      <c r="CI39" s="19">
        <f ca="1">AD39*X39</f>
        <v>11.243471174408244</v>
      </c>
      <c r="CJ39" s="19"/>
      <c r="CK39" s="57" cm="1">
        <f t="array" aca="1" ref="CK39" ca="1">IF(AU39="S", SUM(IF($C39&gt;0,IF(INDIRECT(ADDRESS($C39,43))&lt;&gt;1,INDIRECT(ADDRESS($C39,48)),0),0), IF($D39&gt;0,IF(INDIRECT(ADDRESS($D39,43))&lt;&gt;1,INDIRECT(ADDRESS($D39,48)),0),0), IF($E39&gt;0,IF(INDIRECT(ADDRESS($E39,43))&lt;&gt;1,INDIRECT(ADDRESS($E39,48)),0),0), IF($F39&gt;0,IF(INDIRECT(ADDRESS($F39,43))&lt;&gt;1,INDIRECT(ADDRESS($F39,48)),0),0), IF($G39&gt;0,IF(INDIRECT(ADDRESS($G39,43))&lt;&gt;1,INDIRECT(ADDRESS($G39,48)),0),0), IF($H39&gt;0,IF(INDIRECT(ADDRESS($H39,43))&lt;&gt;1,INDIRECT(ADDRESS($H39,48)),0),0), IF($I39&gt;0,IF(INDIRECT(ADDRESS($I39,43))&lt;&gt;1,INDIRECT(ADDRESS($I39,48)),0),0), IF($J39&gt;0,IF(INDIRECT(ADDRESS($J39,43))&lt;&gt;1,INDIRECT(ADDRESS($J39,48)),0),0), IF($K39&gt;0,IF(INDIRECT(ADDRESS($K39,43))&lt;&gt;1,INDIRECT(ADDRESS($K39,48)),0),0), IF($L39&gt;0,IF(INDIRECT(ADDRESS($L39,43))&lt;&gt;1,INDIRECT(ADDRESS($L39,48)),0),0), IF($M39&gt;0,IF(INDIRECT(ADDRESS($M39,43))&lt;&gt;1,INDIRECT(ADDRESS($M39,48)),0),0)), IF(AU39="L",SUM(IF($C39&gt;0,IF(INDIRECT(ADDRESS($C39,43))&lt;&gt;1,INDIRECT(ADDRESS($C39,50)),0),0), IF($D39&gt;0,IF(INDIRECT(ADDRESS($D39,43))&lt;&gt;1,INDIRECT(ADDRESS($D39,50)),0),0), IF($E39&gt;0,IF(INDIRECT(ADDRESS($E39,43))&lt;&gt;1,INDIRECT(ADDRESS($E39,50)),0),0), IF($F39&gt;0,IF(INDIRECT(ADDRESS($F39,43))&lt;&gt;1,INDIRECT(ADDRESS($F39,50)),0),0), IF($G39&gt;0,IF(INDIRECT(ADDRESS($G39,43))&lt;&gt;1,INDIRECT(ADDRESS($G39,50)),0),0), IF($G39&gt;0,IF(INDIRECT(ADDRESS($G39,43))&lt;&gt;1,INDIRECT(ADDRESS($G39,50)),0),0), IF($H39&gt;0,IF(INDIRECT(ADDRESS($H39,43))&lt;&gt;1,INDIRECT(ADDRESS($H39,50)),0),0), IF($I39&gt;0,IF(INDIRECT(ADDRESS($I39,43))&lt;&gt;1,INDIRECT(ADDRESS($I39,50)),0),0), IF($J39&gt;0,IF(INDIRECT(ADDRESS($J39,43))&lt;&gt;1,INDIRECT(ADDRESS($J39,50)),0),0), IF($K39&gt;0,IF(INDIRECT(ADDRESS($K39,43))&lt;&gt;1,INDIRECT(ADDRESS($K39,50)),0),0), IF($L39&gt;0,IF(INDIRECT(ADDRESS($L39,43))&lt;&gt;1,INDIRECT(ADDRESS($L39,50)),0),0), IF($M39&gt;0,IF(INDIRECT(ADDRESS($M39,43))&lt;&gt;1,INDIRECT(ADDRESS($M39,50)),0),0)), SUM(IF($C39&gt;0,IF(INDIRECT(ADDRESS($C39,43))&lt;&gt;1,INDIRECT(ADDRESS($C39,49)),0),0), IF($D39&gt;0,IF(INDIRECT(ADDRESS($D39,43))&lt;&gt;1,INDIRECT(ADDRESS($D39,49)),0),0), IF($E39&gt;0,IF(INDIRECT(ADDRESS($E39,43))&lt;&gt;1,INDIRECT(ADDRESS($E39,49)),0),0), IF($F39&gt;0,IF(INDIRECT(ADDRESS($F39,43))&lt;&gt;1,INDIRECT(ADDRESS($F39,49)),0),0), IF($G39&gt;0,IF(INDIRECT(ADDRESS($G39,43))&lt;&gt;1,INDIRECT(ADDRESS($G39,49)),0),0), IF($G39&gt;0,IF(INDIRECT(ADDRESS($G39,43))&lt;&gt;1,INDIRECT(ADDRESS($G39,49)),0),0), IF($H39&gt;0,IF(INDIRECT(ADDRESS($H39,43))&lt;&gt;1,INDIRECT(ADDRESS($H39,49)),0),0), IF($I39&gt;0,IF(INDIRECT(ADDRESS($I39,43))&lt;&gt;1,INDIRECT(ADDRESS($I39,49)),0),0), IF($J39&gt;0,IF(INDIRECT(ADDRESS($J39,43))&lt;&gt;1,INDIRECT(ADDRESS($J39,49)),0),0), IF($K39&gt;0,IF(INDIRECT(ADDRESS($K39,43))&lt;&gt;1,INDIRECT(ADDRESS($K39,49)),0),0), IF($L39&gt;0,IF(INDIRECT(ADDRESS($L39,43))&lt;&gt;1,INDIRECT(ADDRESS($L39,49)),0),0), IF($M39&gt;0,IF(INDIRECT(ADDRESS($M39,43))&lt;&gt;1,INDIRECT(ADDRESS($M39,49)),0),0))))</f>
        <v>0.66666666666666663</v>
      </c>
      <c r="CL39" s="57" cm="1">
        <f t="array" aca="1" ref="CL39" ca="1">SUM(IF($C39&gt;0,IF(INDIRECT(ADDRESS($C39,44))=1,INDIRECT(ADDRESS($C39,90)),0),0), IF($D39&gt;0,IF(INDIRECT(ADDRESS($D39,44))=1,INDIRECT(ADDRESS($D39,90)),0),0), IF($E39&gt;0,IF(INDIRECT(ADDRESS($E39,44))=1,INDIRECT(ADDRESS($E39,90)),0),0), IF($F39&gt;0,IF(INDIRECT(ADDRESS($F39,44))=1,INDIRECT(ADDRESS($F39,90)),0),0), IF($G39&gt;0,IF(INDIRECT(ADDRESS($G39,44))=1,INDIRECT(ADDRESS($G39,90)),0),0), IF($H39&gt;0,IF(INDIRECT(ADDRESS($H39,44))=1,INDIRECT(ADDRESS($H39,90)),0),0), IF($I39&gt;0,IF(INDIRECT(ADDRESS($I39,44))=1,INDIRECT(ADDRESS($I39,90)),0),0), IF($J39&gt;0,IF(INDIRECT(ADDRESS($J39,44))=1,INDIRECT(ADDRESS($J39,90)),0),0), IF($K39&gt;0,IF(INDIRECT(ADDRESS($K39,44))=1,INDIRECT(ADDRESS($K39,90)),0),0), IF($L39&gt;0,IF(INDIRECT(ADDRESS($L39,44))=1,INDIRECT(ADDRESS($L39,90)),0),0), IF($M39&gt;0,IF(INDIRECT(ADDRESS($M39,44))=1,INDIRECT(ADDRESS($M39,90)),0),0))</f>
        <v>0</v>
      </c>
      <c r="CM39" s="56">
        <f ca="1">((BU39/$BU$34)^$BU$296)</f>
        <v>0.89724039834539415</v>
      </c>
      <c r="CN39" s="59"/>
    </row>
    <row r="40" spans="1:92" x14ac:dyDescent="0.25">
      <c r="A40" s="52" t="s">
        <v>119</v>
      </c>
      <c r="B40" s="67">
        <v>6</v>
      </c>
      <c r="C40" s="67">
        <v>19</v>
      </c>
      <c r="D40" s="67">
        <v>20</v>
      </c>
      <c r="E40" s="67">
        <v>0</v>
      </c>
      <c r="F40" s="67">
        <v>0</v>
      </c>
      <c r="G40" s="67">
        <v>0</v>
      </c>
      <c r="H40" s="67">
        <v>0</v>
      </c>
      <c r="I40" s="67"/>
      <c r="J40" s="67"/>
      <c r="K40" s="67"/>
      <c r="L40" s="67"/>
      <c r="M40" s="67"/>
      <c r="N40" s="67">
        <f ca="1">SUM(INDIRECT(ADDRESS(B40,COLUMN())),IF(C40&gt;0,INDIRECT(ADDRESS(C40,COLUMN())),0),IF(D40&gt;0,INDIRECT(ADDRESS(D40,14)),0),IF(E40&gt;0,INDIRECT(ADDRESS(E40,COLUMN())),0),IF(F40&gt;0,INDIRECT(ADDRESS(F40,COLUMN())),0),IF(G40&gt;0,INDIRECT(ADDRESS(G40,COLUMN())),0),IF(H40&gt;0,INDIRECT(ADDRESS(H40,COLUMN())),0),IF(I40&gt;0,INDIRECT(ADDRESS(I40,COLUMN())),0),IF(J40&gt;0,INDIRECT(ADDRESS(J40,COLUMN())),0),IF(K40&gt;0,INDIRECT(ADDRESS(K40,COLUMN())),0),IF(L40&gt;0,INDIRECT(ADDRESS(L40,COLUMN())),0),IF(M40&gt;0,INDIRECT(ADDRESS(M40,COLUMN())),0))</f>
        <v>17</v>
      </c>
      <c r="O40" s="67" t="str" cm="1">
        <f t="array" aca="1" ref="O40" ca="1">INDIRECT(ADDRESS($B40,COLUMN()))</f>
        <v>Fighter</v>
      </c>
      <c r="P40" s="67" cm="1">
        <f t="array" aca="1" ref="P40" ca="1">INDIRECT(ADDRESS($B40,COLUMN()))</f>
        <v>2</v>
      </c>
      <c r="Q40" s="67" t="str" cm="1">
        <f t="array" aca="1" ref="Q40" ca="1">INDIRECT(ADDRESS($B40,COLUMN()))</f>
        <v>-</v>
      </c>
      <c r="R40" s="67" t="str" cm="1">
        <f t="array" aca="1" ref="R40" ca="1">INDIRECT(ADDRESS($B40,COLUMN()))</f>
        <v>-</v>
      </c>
      <c r="S40" s="67" cm="1">
        <f t="array" aca="1" ref="S40" ca="1">INDIRECT(ADDRESS($B40,COLUMN()))</f>
        <v>2</v>
      </c>
      <c r="T40" s="67" t="str" cm="1">
        <f t="array" aca="1" ref="T40" ca="1">INDIRECT(ADDRESS($B40,COLUMN()))</f>
        <v>1-7</v>
      </c>
      <c r="U40" s="67" cm="1">
        <f t="array" aca="1" ref="U40" ca="1">INDIRECT(ADDRESS($B40,COLUMN()))</f>
        <v>7</v>
      </c>
      <c r="V40" s="67" cm="1">
        <f t="array" aca="1" ref="V40" ca="1">INDIRECT(ADDRESS($B40,COLUMN()))</f>
        <v>0</v>
      </c>
      <c r="W40" s="67" cm="1">
        <f t="array" aca="1" ref="W40" ca="1">INDIRECT(ADDRESS($B40,COLUMN()))</f>
        <v>2</v>
      </c>
      <c r="X40" s="67" cm="1">
        <f t="array" aca="1" ref="X40" ca="1">INDIRECT(ADDRESS($B40,COLUMN()))</f>
        <v>5</v>
      </c>
      <c r="Y40" s="67" cm="1">
        <f t="array" aca="1" ref="Y40" ca="1">INDIRECT(ADDRESS($B40,COLUMN()))</f>
        <v>1</v>
      </c>
      <c r="Z40" s="67" cm="1">
        <f t="array" aca="1" ref="Z40" ca="1">INDIRECT(ADDRESS($B40,COLUMN()))</f>
        <v>5</v>
      </c>
      <c r="AA40" s="67" t="str" cm="1">
        <f t="array" aca="1" ref="AA40" ca="1">INDIRECT(ADDRESS($B40,COLUMN()))</f>
        <v>Rocket Boosters</v>
      </c>
      <c r="AB40" s="56">
        <f ca="1">((U40/8)^$V$296)*((((X40-(Y40-1)/2)/8)^$X$296)*((S40/3)^$S$296))*(((8-W40)/6)^$W$296)</f>
        <v>0.80232854262492292</v>
      </c>
      <c r="AC40" s="56">
        <f ca="1">SUM(((25/N40)^$Z$296)*(AB40/$AB$34))</f>
        <v>1.349633777734826</v>
      </c>
      <c r="AD40" s="56">
        <f ca="1">(P40/($CN$34*(1/AC40)))</f>
        <v>2.3471891786692627</v>
      </c>
      <c r="AF40" s="52"/>
      <c r="AG40" s="52"/>
      <c r="AH40" s="57"/>
      <c r="AI40" s="57">
        <f>INT(AI30/2+0.5)</f>
        <v>1</v>
      </c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2"/>
      <c r="AU40" s="54" t="s">
        <v>113</v>
      </c>
      <c r="AV40" s="57" cm="1">
        <f t="array" aca="1" ref="AV40" ca="1">SUM(IF($C40&gt;0,IF(AND(INDIRECT(ADDRESS($C40,44))=0,INDIRECT(ADDRESS($C40,38))="UL",ISERROR(SEARCH("Rear",INDIRECT(ADDRESS($C40,33)))),ISERROR(SEARCH("Side",INDIRECT(ADDRESS($C40,33))))),INDIRECT(ADDRESS($C40,COLUMN())),0),0),IF($D40&gt;0,IF(AND(INDIRECT(ADDRESS($D40,44))=0,INDIRECT(ADDRESS($D40,38))="UL",ISERROR(SEARCH("Rear",INDIRECT(ADDRESS($D40,33)))),ISERROR(SEARCH("Side",INDIRECT(ADDRESS($D40,33))))),INDIRECT(ADDRESS($D40,COLUMN())),0),0),IF($E40&gt;0,IF(AND(INDIRECT(ADDRESS($E40,44))=0,INDIRECT(ADDRESS($E40,38))="UL",ISERROR(SEARCH("Rear",INDIRECT(ADDRESS($E40,33)))),ISERROR(SEARCH("Side",INDIRECT(ADDRESS($E40,33))))),INDIRECT(ADDRESS($E40,COLUMN())),0),0),IF($F40&gt;0,IF(AND(INDIRECT(ADDRESS($F40,44))=0,INDIRECT(ADDRESS($F40,38))="UL",ISERROR(SEARCH("Rear",INDIRECT(ADDRESS($F40,33)))),ISERROR(SEARCH("Side",INDIRECT(ADDRESS($F40,33))))),INDIRECT(ADDRESS($F40,COLUMN())),0),0),IF($G40&gt;0,IF(AND(INDIRECT(ADDRESS($G40,44))=0,INDIRECT(ADDRESS($G40,38))="UL",ISERROR(SEARCH("Rear",INDIRECT(ADDRESS($G40,33)))),ISERROR(SEARCH("Side",INDIRECT(ADDRESS($G40,33))))),INDIRECT(ADDRESS($G40,COLUMN())),0),0),IF($H40&gt;0,IF(AND(INDIRECT(ADDRESS($H40,44))=0,INDIRECT(ADDRESS($H40,38))="UL",ISERROR(SEARCH("Rear",INDIRECT(ADDRESS($H40,33)))),ISERROR(SEARCH("Side",INDIRECT(ADDRESS($H40,33))))),INDIRECT(ADDRESS($H40,COLUMN())),0),0),IF($I40&gt;0,IF(AND(INDIRECT(ADDRESS($I40,44))=0,INDIRECT(ADDRESS($I40,38))="UL",ISERROR(SEARCH("Rear",INDIRECT(ADDRESS($I40,33)))),ISERROR(SEARCH("Side",INDIRECT(ADDRESS($I40,33))))),INDIRECT(ADDRESS($I40,COLUMN())),0),0),IF($J40&gt;0,IF(AND(INDIRECT(ADDRESS($J40,44))=0,INDIRECT(ADDRESS($J40,38))="UL",ISERROR(SEARCH("Rear",INDIRECT(ADDRESS($J40,33)))),ISERROR(SEARCH("Side",INDIRECT(ADDRESS($J40,33))))),INDIRECT(ADDRESS($J40,COLUMN())),0),0),IF($K40&gt;0,IF(AND(INDIRECT(ADDRESS($K40,44))=0,INDIRECT(ADDRESS($K40,38))="UL",ISERROR(SEARCH("Rear",INDIRECT(ADDRESS($K40,33)))),ISERROR(SEARCH("Side",INDIRECT(ADDRESS($K40,33))))),INDIRECT(ADDRESS($K40,COLUMN())),0),0),IF($L40&gt;0,IF(AND(INDIRECT(ADDRESS($L40,44))=0,INDIRECT(ADDRESS($L40,38))="UL",ISERROR(SEARCH("Rear",INDIRECT(ADDRESS($L40,33)))),ISERROR(SEARCH("Side",INDIRECT(ADDRESS($L40,33))))),INDIRECT(ADDRESS($L40,COLUMN())),0),0),IF($M40&gt;0,IF(AND(INDIRECT(ADDRESS($M40,44))=0,INDIRECT(ADDRESS($M40,38))="UL",ISERROR(SEARCH("Rear",INDIRECT(ADDRESS($M40,33)))),ISERROR(SEARCH("Side",INDIRECT(ADDRESS($M40,33))))),INDIRECT(ADDRESS($M40,COLUMN())),0),0))</f>
        <v>0.38888888888888884</v>
      </c>
      <c r="AW40" s="57" cm="1">
        <f t="array" aca="1" ref="AW40" ca="1">SUM(IF($C40&gt;0,IF(AND(INDIRECT(ADDRESS($C40,44))=0,INDIRECT(ADDRESS($C40,38))="UL",ISERROR(SEARCH("Rear",INDIRECT(ADDRESS($C40,33)))),ISERROR(SEARCH("Side",INDIRECT(ADDRESS($C40,33))))),INDIRECT(ADDRESS($C40,COLUMN())),0),0),IF($D40&gt;0,IF(AND(INDIRECT(ADDRESS($D40,44))=0,INDIRECT(ADDRESS($D40,38))="UL",ISERROR(SEARCH("Rear",INDIRECT(ADDRESS($D40,33)))),ISERROR(SEARCH("Side",INDIRECT(ADDRESS($D40,33))))),INDIRECT(ADDRESS($D40,COLUMN())),0),0),IF($E40&gt;0,IF(AND(INDIRECT(ADDRESS($E40,44))=0,INDIRECT(ADDRESS($E40,38))="UL",ISERROR(SEARCH("Rear",INDIRECT(ADDRESS($E40,33)))),ISERROR(SEARCH("Side",INDIRECT(ADDRESS($E40,33))))),INDIRECT(ADDRESS($E40,COLUMN())),0),0),IF($F40&gt;0,IF(AND(INDIRECT(ADDRESS($F40,44))=0,INDIRECT(ADDRESS($F40,38))="UL",ISERROR(SEARCH("Rear",INDIRECT(ADDRESS($F40,33)))),ISERROR(SEARCH("Side",INDIRECT(ADDRESS($F40,33))))),INDIRECT(ADDRESS($F40,COLUMN())),0),0),IF($G40&gt;0,IF(AND(INDIRECT(ADDRESS($G40,44))=0,INDIRECT(ADDRESS($G40,38))="UL",ISERROR(SEARCH("Rear",INDIRECT(ADDRESS($G40,33)))),ISERROR(SEARCH("Side",INDIRECT(ADDRESS($G40,33))))),INDIRECT(ADDRESS($G40,COLUMN())),0),0),IF($H40&gt;0,IF(AND(INDIRECT(ADDRESS($H40,44))=0,INDIRECT(ADDRESS($H40,38))="UL",ISERROR(SEARCH("Rear",INDIRECT(ADDRESS($H40,33)))),ISERROR(SEARCH("Side",INDIRECT(ADDRESS($H40,33))))),INDIRECT(ADDRESS($H40,COLUMN())),0),0),IF($I40&gt;0,IF(AND(INDIRECT(ADDRESS($I40,44))=0,INDIRECT(ADDRESS($I40,38))="UL",ISERROR(SEARCH("Rear",INDIRECT(ADDRESS($I40,33)))),ISERROR(SEARCH("Side",INDIRECT(ADDRESS($I40,33))))),INDIRECT(ADDRESS($I40,COLUMN())),0),0),IF($J40&gt;0,IF(AND(INDIRECT(ADDRESS($J40,44))=0,INDIRECT(ADDRESS($J40,38))="UL",ISERROR(SEARCH("Rear",INDIRECT(ADDRESS($J40,33)))),ISERROR(SEARCH("Side",INDIRECT(ADDRESS($J40,33))))),INDIRECT(ADDRESS($J40,COLUMN())),0),0),IF($K40&gt;0,IF(AND(INDIRECT(ADDRESS($K40,44))=0,INDIRECT(ADDRESS($K40,38))="UL",ISERROR(SEARCH("Rear",INDIRECT(ADDRESS($K40,33)))),ISERROR(SEARCH("Side",INDIRECT(ADDRESS($K40,33))))),INDIRECT(ADDRESS($K40,COLUMN())),0),0),IF($L40&gt;0,IF(AND(INDIRECT(ADDRESS($L40,44))=0,INDIRECT(ADDRESS($L40,38))="UL",ISERROR(SEARCH("Rear",INDIRECT(ADDRESS($L40,33)))),ISERROR(SEARCH("Side",INDIRECT(ADDRESS($L40,33))))),INDIRECT(ADDRESS($L40,COLUMN())),0),0),IF($M40&gt;0,IF(AND(INDIRECT(ADDRESS($M40,44))=0,INDIRECT(ADDRESS($M40,38))="UL",ISERROR(SEARCH("Rear",INDIRECT(ADDRESS($M40,33)))),ISERROR(SEARCH("Side",INDIRECT(ADDRESS($M40,33))))),INDIRECT(ADDRESS($M40,COLUMN())),0),0))</f>
        <v>1.1666666666666665</v>
      </c>
      <c r="AX40" s="57" cm="1">
        <f t="array" aca="1" ref="AX40" ca="1">SUM(IF($C40&gt;0,IF(AND(INDIRECT(ADDRESS($C40,44))=0,INDIRECT(ADDRESS($C40,38))="UL",ISERROR(SEARCH("Rear",INDIRECT(ADDRESS($C40,33)))),ISERROR(SEARCH("Side",INDIRECT(ADDRESS($C40,33))))),INDIRECT(ADDRESS($C40,COLUMN())),0),0),IF($D40&gt;0,IF(AND(INDIRECT(ADDRESS($D40,44))=0,INDIRECT(ADDRESS($D40,38))="UL",ISERROR(SEARCH("Rear",INDIRECT(ADDRESS($D40,33)))),ISERROR(SEARCH("Side",INDIRECT(ADDRESS($D40,33))))),INDIRECT(ADDRESS($D40,COLUMN())),0),0),IF($E40&gt;0,IF(AND(INDIRECT(ADDRESS($E40,44))=0,INDIRECT(ADDRESS($E40,38))="UL",ISERROR(SEARCH("Rear",INDIRECT(ADDRESS($E40,33)))),ISERROR(SEARCH("Side",INDIRECT(ADDRESS($E40,33))))),INDIRECT(ADDRESS($E40,COLUMN())),0),0),IF($F40&gt;0,IF(AND(INDIRECT(ADDRESS($F40,44))=0,INDIRECT(ADDRESS($F40,38))="UL",ISERROR(SEARCH("Rear",INDIRECT(ADDRESS($F40,33)))),ISERROR(SEARCH("Side",INDIRECT(ADDRESS($F40,33))))),INDIRECT(ADDRESS($F40,COLUMN())),0),0),IF($G40&gt;0,IF(AND(INDIRECT(ADDRESS($G40,44))=0,INDIRECT(ADDRESS($G40,38))="UL",ISERROR(SEARCH("Rear",INDIRECT(ADDRESS($G40,33)))),ISERROR(SEARCH("Side",INDIRECT(ADDRESS($G40,33))))),INDIRECT(ADDRESS($G40,COLUMN())),0),0),IF($H40&gt;0,IF(AND(INDIRECT(ADDRESS($H40,44))=0,INDIRECT(ADDRESS($H40,38))="UL",ISERROR(SEARCH("Rear",INDIRECT(ADDRESS($H40,33)))),ISERROR(SEARCH("Side",INDIRECT(ADDRESS($H40,33))))),INDIRECT(ADDRESS($H40,COLUMN())),0),0),IF($I40&gt;0,IF(AND(INDIRECT(ADDRESS($I40,44))=0,INDIRECT(ADDRESS($I40,38))="UL",ISERROR(SEARCH("Rear",INDIRECT(ADDRESS($I40,33)))),ISERROR(SEARCH("Side",INDIRECT(ADDRESS($I40,33))))),INDIRECT(ADDRESS($I40,COLUMN())),0),0),IF($J40&gt;0,IF(AND(INDIRECT(ADDRESS($J40,44))=0,INDIRECT(ADDRESS($J40,38))="UL",ISERROR(SEARCH("Rear",INDIRECT(ADDRESS($J40,33)))),ISERROR(SEARCH("Side",INDIRECT(ADDRESS($J40,33))))),INDIRECT(ADDRESS($J40,COLUMN())),0),0),IF($K40&gt;0,IF(AND(INDIRECT(ADDRESS($K40,44))=0,INDIRECT(ADDRESS($K40,38))="UL",ISERROR(SEARCH("Rear",INDIRECT(ADDRESS($K40,33)))),ISERROR(SEARCH("Side",INDIRECT(ADDRESS($K40,33))))),INDIRECT(ADDRESS($K40,COLUMN())),0),0),IF($L40&gt;0,IF(AND(INDIRECT(ADDRESS($L40,44))=0,INDIRECT(ADDRESS($L40,38))="UL",ISERROR(SEARCH("Rear",INDIRECT(ADDRESS($L40,33)))),ISERROR(SEARCH("Side",INDIRECT(ADDRESS($L40,33))))),INDIRECT(ADDRESS($L40,COLUMN())),0),0),IF($M40&gt;0,IF(AND(INDIRECT(ADDRESS($M40,44))=0,INDIRECT(ADDRESS($M40,38))="UL",ISERROR(SEARCH("Rear",INDIRECT(ADDRESS($M40,33)))),ISERROR(SEARCH("Side",INDIRECT(ADDRESS($M40,33))))),INDIRECT(ADDRESS($M40,COLUMN())),0),0))</f>
        <v>0.38888888888888884</v>
      </c>
      <c r="AY40" s="58">
        <f ca="1">IF(AU40="S",AV40,IF(AU40="MS",AW40,IF(AU40="ML",AW40,AX40)))</f>
        <v>1.1666666666666665</v>
      </c>
      <c r="AZ40" s="58">
        <f ca="1">SUM(AV40:AX40)/3</f>
        <v>0.64814814814814803</v>
      </c>
      <c r="BA40" s="58" cm="1">
        <f t="array" aca="1" ref="BA40" ca="1">SUM(IF($C40&gt;0,IF(AND(INDIRECT(ADDRESS($C40,44))=0,INDIRECT(ADDRESS($C40,38))="UL"),INDIRECT(ADDRESS($C40,COLUMN())),0),0),IF($D40&gt;0,IF(AND(INDIRECT(ADDRESS($D40,44))=0,INDIRECT(ADDRESS($D40,38))="UL"),INDIRECT(ADDRESS($D40,COLUMN())),0),0),IF($E40&gt;0,IF(AND(INDIRECT(ADDRESS($E40,44))=0,INDIRECT(ADDRESS($E40,38))="UL"),INDIRECT(ADDRESS($E40,COLUMN())),0),0),IF($F40&gt;0,IF(AND(INDIRECT(ADDRESS($F40,44))=0,INDIRECT(ADDRESS($F40,38))="UL"),INDIRECT(ADDRESS($F40,COLUMN())),0),0),IF($G40&gt;0,IF(AND(INDIRECT(ADDRESS($G40,44))=0,INDIRECT(ADDRESS($G40,38))="UL"),INDIRECT(ADDRESS($G40,COLUMN())),0),0),IF($H40&gt;0,IF(AND(INDIRECT(ADDRESS($H40,44))=0,INDIRECT(ADDRESS($H40,38))="UL"),INDIRECT(ADDRESS($H40,COLUMN())),0),0),IF($I40&gt;0,IF(AND(INDIRECT(ADDRESS($I40,44))=0,INDIRECT(ADDRESS($I40,38))="UL"),INDIRECT(ADDRESS($I40,COLUMN())),0),0),IF($J40&gt;0,IF(AND(INDIRECT(ADDRESS($J40,44))=0,INDIRECT(ADDRESS($J40,38))="UL"),INDIRECT(ADDRESS($J40,COLUMN())),0),0),IF($K40&gt;0,IF(AND(INDIRECT(ADDRESS($K40,44))=0,INDIRECT(ADDRESS($K40,38))="UL"),INDIRECT(ADDRESS($K40,COLUMN())),0),0),IF($L40&gt;0,IF(AND(INDIRECT(ADDRESS($L40,44))=0,INDIRECT(ADDRESS($L40,38))="UL"),INDIRECT(ADDRESS($L40,COLUMN())),0),0),IF($M40&gt;0,IF(AND(INDIRECT(ADDRESS($M40,44))=0,INDIRECT(ADDRESS($M40,38))="UL"),INDIRECT(ADDRESS($M40,COLUMN())),0),0))</f>
        <v>0.36296296296296293</v>
      </c>
      <c r="BB40" s="58" cm="1">
        <f t="array" aca="1" ref="BB40" ca="1">SUM(IF($C40&gt;0,IF(AND(INDIRECT(ADDRESS($C40,44))=0,INDIRECT(ADDRESS($C40,38))="UL"),INDIRECT(ADDRESS($C40,COLUMN())),0),0),IF($D40&gt;0,IF(AND(INDIRECT(ADDRESS($D40,44))=0,INDIRECT(ADDRESS($D40,38))="UL"),INDIRECT(ADDRESS($D40,COLUMN())),0),0),IF($E40&gt;0,IF(AND(INDIRECT(ADDRESS($E40,44))=0,INDIRECT(ADDRESS($E40,38))="UL"),INDIRECT(ADDRESS($E40,COLUMN())),0),0),IF($F40&gt;0,IF(AND(INDIRECT(ADDRESS($F40,44))=0,INDIRECT(ADDRESS($F40,38))="UL"),INDIRECT(ADDRESS($F40,COLUMN())),0),0),IF($G40&gt;0,IF(AND(INDIRECT(ADDRESS($G40,44))=0,INDIRECT(ADDRESS($G40,38))="UL"),INDIRECT(ADDRESS($G40,COLUMN())),0),0),IF($H40&gt;0,IF(AND(INDIRECT(ADDRESS($H40,44))=0,INDIRECT(ADDRESS($H40,38))="UL"),INDIRECT(ADDRESS($H40,COLUMN())),0),0),IF($I40&gt;0,IF(AND(INDIRECT(ADDRESS($I40,44))=0,INDIRECT(ADDRESS($I40,38))="UL"),INDIRECT(ADDRESS($I40,COLUMN())),0),0),IF($J40&gt;0,IF(AND(INDIRECT(ADDRESS($J40,44))=0,INDIRECT(ADDRESS($J40,38))="UL"),INDIRECT(ADDRESS($J40,COLUMN())),0),0),IF($K40&gt;0,IF(AND(INDIRECT(ADDRESS($K40,44))=0,INDIRECT(ADDRESS($K40,38))="UL"),INDIRECT(ADDRESS($K40,COLUMN())),0),0),IF($L40&gt;0,IF(AND(INDIRECT(ADDRESS($L40,44))=0,INDIRECT(ADDRESS($L40,38))="UL"),INDIRECT(ADDRESS($L40,COLUMN())),0),0),IF($M40&gt;0,IF(AND(INDIRECT(ADDRESS($M40,44))=0,INDIRECT(ADDRESS($M40,38))="UL"),INDIRECT(ADDRESS($M40,COLUMN())),0),0))</f>
        <v>0.15555555555555556</v>
      </c>
      <c r="BC40" s="58" cm="1">
        <f t="array" aca="1" ref="BC40" ca="1">SUM(IF($C40&gt;0,IF(AND(INDIRECT(ADDRESS($C40,44))=0,INDIRECT(ADDRESS($C40,38))="UL"),INDIRECT(ADDRESS($C40,COLUMN())),0),0),IF($D40&gt;0,IF(AND(INDIRECT(ADDRESS($D40,44))=0,INDIRECT(ADDRESS($D40,38))="UL"),INDIRECT(ADDRESS($D40,COLUMN())),0),0),IF($E40&gt;0,IF(AND(INDIRECT(ADDRESS($E40,44))=0,INDIRECT(ADDRESS($E40,38))="UL"),INDIRECT(ADDRESS($E40,COLUMN())),0),0),IF($F40&gt;0,IF(AND(INDIRECT(ADDRESS($F40,44))=0,INDIRECT(ADDRESS($F40,38))="UL"),INDIRECT(ADDRESS($F40,COLUMN())),0),0),IF($G40&gt;0,IF(AND(INDIRECT(ADDRESS($G40,44))=0,INDIRECT(ADDRESS($G40,38))="UL"),INDIRECT(ADDRESS($G40,COLUMN())),0),0),IF($H40&gt;0,IF(AND(INDIRECT(ADDRESS($H40,44))=0,INDIRECT(ADDRESS($H40,38))="UL"),INDIRECT(ADDRESS($H40,COLUMN())),0),0),IF($I40&gt;0,IF(AND(INDIRECT(ADDRESS($I40,44))=0,INDIRECT(ADDRESS($I40,38))="UL"),INDIRECT(ADDRESS($I40,COLUMN())),0),0),IF($J40&gt;0,IF(AND(INDIRECT(ADDRESS($J40,44))=0,INDIRECT(ADDRESS($J40,38))="UL"),INDIRECT(ADDRESS($J40,COLUMN())),0),0),IF($K40&gt;0,IF(AND(INDIRECT(ADDRESS($K40,44))=0,INDIRECT(ADDRESS($K40,38))="UL"),INDIRECT(ADDRESS($K40,COLUMN())),0),0),IF($L40&gt;0,IF(AND(INDIRECT(ADDRESS($L40,44))=0,INDIRECT(ADDRESS($L40,38))="UL"),INDIRECT(ADDRESS($L40,COLUMN())),0),0),IF($M40&gt;0,IF(AND(INDIRECT(ADDRESS($M40,44))=0,INDIRECT(ADDRESS($M40,38))="UL"),INDIRECT(ADDRESS($M40,COLUMN())),0),0))</f>
        <v>0.15555555555555556</v>
      </c>
      <c r="BD40" s="58" cm="1">
        <f t="array" aca="1" ref="BD40" ca="1">SUM(IF($C40&gt;0,IF(AND(INDIRECT(ADDRESS($C40,44))=0,INDIRECT(ADDRESS($C40,38))="UL"),INDIRECT(ADDRESS($C40,COLUMN())),0),0),IF($D40&gt;0,IF(AND(INDIRECT(ADDRESS($D40,44))=0,INDIRECT(ADDRESS($D40,38))="UL"),INDIRECT(ADDRESS($D40,COLUMN())),0),0),IF($E40&gt;0,IF(AND(INDIRECT(ADDRESS($E40,44))=0,INDIRECT(ADDRESS($E40,38))="UL"),INDIRECT(ADDRESS($E40,COLUMN())),0),0),IF($F40&gt;0,IF(AND(INDIRECT(ADDRESS($F40,44))=0,INDIRECT(ADDRESS($F40,38))="UL"),INDIRECT(ADDRESS($F40,COLUMN())),0),0),IF($G40&gt;0,IF(AND(INDIRECT(ADDRESS($G40,44))=0,INDIRECT(ADDRESS($G40,38))="UL"),INDIRECT(ADDRESS($G40,COLUMN())),0),0),IF($H40&gt;0,IF(AND(INDIRECT(ADDRESS($H40,44))=0,INDIRECT(ADDRESS($H40,38))="UL"),INDIRECT(ADDRESS($H40,COLUMN())),0),0),IF($I40&gt;0,IF(AND(INDIRECT(ADDRESS($I40,44))=0,INDIRECT(ADDRESS($I40,38))="UL"),INDIRECT(ADDRESS($I40,COLUMN())),0),0),IF($J40&gt;0,IF(AND(INDIRECT(ADDRESS($J40,44))=0,INDIRECT(ADDRESS($J40,38))="UL"),INDIRECT(ADDRESS($J40,COLUMN())),0),0),IF($K40&gt;0,IF(AND(INDIRECT(ADDRESS($K40,44))=0,INDIRECT(ADDRESS($K40,38))="UL"),INDIRECT(ADDRESS($K40,COLUMN())),0),0),IF($L40&gt;0,IF(AND(INDIRECT(ADDRESS($L40,44))=0,INDIRECT(ADDRESS($L40,38))="UL"),INDIRECT(ADDRESS($L40,COLUMN())),0),0),IF($M40&gt;0,IF(AND(INDIRECT(ADDRESS($M40,44))=0,INDIRECT(ADDRESS($M40,38))="UL"),INDIRECT(ADDRESS($M40,COLUMN())),0),0))</f>
        <v>0.36296296296296293</v>
      </c>
      <c r="BE40" s="57">
        <f ca="1">IF(AU40="S",BA40,IF(AU40="MS",BB40,IF(AU40="ML",BC40,BD40)))</f>
        <v>0.15555555555555556</v>
      </c>
      <c r="BF40" s="57" cm="1">
        <f t="array" aca="1" ref="BF40" ca="1">SUM(IF($C40&gt;0,IF(INDIRECT(ADDRESS($C40,45))=1,INDIRECT(ADDRESS($C40,52))*INDIRECT(ADDRESS($C40,42))/5,0),0), IF($D40&gt;0,IF(INDIRECT(ADDRESS($D40,45))=1,INDIRECT(ADDRESS($D40,52))*INDIRECT(ADDRESS($D40,42))/5,0),0), IF($E40&gt;0,IF(INDIRECT(ADDRESS($E40,45))=1,INDIRECT(ADDRESS($E40,52))*INDIRECT(ADDRESS($E40,42))/5,0),0), IF($F40&gt;0,IF(INDIRECT(ADDRESS($F40,45))=1,INDIRECT(ADDRESS($F40,52))*INDIRECT(ADDRESS($F40,42))/5,0),0), IF($G40&gt;0,IF(INDIRECT(ADDRESS($G40,45))=1,INDIRECT(ADDRESS($G40,52))*INDIRECT(ADDRESS($G40,42))/5,0),0), IF($H40&gt;0,IF(INDIRECT(ADDRESS($H40,45))=1,INDIRECT(ADDRESS($H40,52))*INDIRECT(ADDRESS($H40,42))/5,0),0)
)*$BF$296/100</f>
        <v>0</v>
      </c>
      <c r="BG40" s="19"/>
      <c r="BH40" s="57" cm="1">
        <f t="array" aca="1" ref="BH40" ca="1">SUM(IF($C40&gt;0,IF(AND(INDIRECT(ADDRESS($C40,44))=0,INDIRECT(ADDRESS($C40,38))&lt;&gt;"UL"),INDIRECT(ADDRESS($C40,COLUMN()-12)),0),0), IF($D40&gt;0,IF(AND(INDIRECT(ADDRESS($D40,44))=0,INDIRECT(ADDRESS($D40,38))&lt;&gt;"UL"),INDIRECT(ADDRESS($D40,COLUMN()-12)),0),0), IF($E40&gt;0,IF(AND(INDIRECT(ADDRESS($E40,44))=0,INDIRECT(ADDRESS($E40,38))&lt;&gt;"UL"),INDIRECT(ADDRESS($E40,COLUMN()-12)),0),0), IF($F40&gt;0,IF(AND(INDIRECT(ADDRESS($F40,44))=0,INDIRECT(ADDRESS($F40,38))&lt;&gt;"UL"),INDIRECT(ADDRESS($F40,COLUMN()-12)),0),0), IF($G40&gt;0,IF(AND(INDIRECT(ADDRESS($G40,44))=0,INDIRECT(ADDRESS($G40,38))&lt;&gt;"UL"),INDIRECT(ADDRESS($G40,COLUMN()-12)),0),0), IF($H40&gt;0,IF(AND(INDIRECT(ADDRESS($H40,44))=0,INDIRECT(ADDRESS($H40,38))&lt;&gt;"UL"),INDIRECT(ADDRESS($H40,COLUMN()-12)),0),0), IF($I40&gt;0,IF(AND(INDIRECT(ADDRESS($I40,44))=0,INDIRECT(ADDRESS($I40,38))&lt;&gt;"UL"),INDIRECT(ADDRESS($I40,COLUMN()-12)),0),0), IF($J40&gt;0,IF(AND(INDIRECT(ADDRESS($J40,44))=0,INDIRECT(ADDRESS($J40,38))&lt;&gt;"UL"),INDIRECT(ADDRESS($J40,COLUMN()-12)),0),0), IF($K40&gt;0,IF(AND(INDIRECT(ADDRESS($K40,44))=0,INDIRECT(ADDRESS($K40,38))&lt;&gt;"UL"),INDIRECT(ADDRESS($K40,COLUMN()-12)),0),0), IF($L40&gt;0,IF(AND(INDIRECT(ADDRESS($L40,44))=0,INDIRECT(ADDRESS($L40,38))&lt;&gt;"UL"),INDIRECT(ADDRESS($L40,COLUMN()-12)),0),0), IF($M40&gt;0,IF(AND(INDIRECT(ADDRESS($M40,44))=0,INDIRECT(ADDRESS($M40,38))&lt;&gt;"UL"),INDIRECT(ADDRESS($M40,COLUMN()-12)),0),0))</f>
        <v>0</v>
      </c>
      <c r="BI40" s="57" cm="1">
        <f t="array" aca="1" ref="BI40" ca="1">SUM(IF($C40&gt;0,IF(AND(INDIRECT(ADDRESS($C40,44))=0,INDIRECT(ADDRESS($C40,38))&lt;&gt;"UL"),INDIRECT(ADDRESS($C40,COLUMN()-12)),0),0), IF($D40&gt;0,IF(AND(INDIRECT(ADDRESS($D40,44))=0,INDIRECT(ADDRESS($D40,38))&lt;&gt;"UL"),INDIRECT(ADDRESS($D40,COLUMN()-12)),0),0), IF($E40&gt;0,IF(AND(INDIRECT(ADDRESS($E40,44))=0,INDIRECT(ADDRESS($E40,38))&lt;&gt;"UL"),INDIRECT(ADDRESS($E40,COLUMN()-12)),0),0), IF($F40&gt;0,IF(AND(INDIRECT(ADDRESS($F40,44))=0,INDIRECT(ADDRESS($F40,38))&lt;&gt;"UL"),INDIRECT(ADDRESS($F40,COLUMN()-12)),0),0), IF($G40&gt;0,IF(AND(INDIRECT(ADDRESS($G40,44))=0,INDIRECT(ADDRESS($G40,38))&lt;&gt;"UL"),INDIRECT(ADDRESS($G40,COLUMN()-12)),0),0), IF($H40&gt;0,IF(AND(INDIRECT(ADDRESS($H40,44))=0,INDIRECT(ADDRESS($H40,38))&lt;&gt;"UL"),INDIRECT(ADDRESS($H40,COLUMN()-12)),0),0), IF($I40&gt;0,IF(AND(INDIRECT(ADDRESS($I40,44))=0,INDIRECT(ADDRESS($I40,38))&lt;&gt;"UL"),INDIRECT(ADDRESS($I40,COLUMN()-12)),0),0), IF($J40&gt;0,IF(AND(INDIRECT(ADDRESS($J40,44))=0,INDIRECT(ADDRESS($J40,38))&lt;&gt;"UL"),INDIRECT(ADDRESS($J40,COLUMN()-12)),0),0), IF($K40&gt;0,IF(AND(INDIRECT(ADDRESS($K40,44))=0,INDIRECT(ADDRESS($K40,38))&lt;&gt;"UL"),INDIRECT(ADDRESS($K40,COLUMN()-12)),0),0), IF($L40&gt;0,IF(AND(INDIRECT(ADDRESS($L40,44))=0,INDIRECT(ADDRESS($L40,38))&lt;&gt;"UL"),INDIRECT(ADDRESS($L40,COLUMN()-12)),0),0), IF($M40&gt;0,IF(AND(INDIRECT(ADDRESS($M40,44))=0,INDIRECT(ADDRESS($M40,38))&lt;&gt;"UL"),INDIRECT(ADDRESS($M40,COLUMN()-12)),0),0))</f>
        <v>0</v>
      </c>
      <c r="BJ40" s="57" cm="1">
        <f t="array" aca="1" ref="BJ40" ca="1">SUM(IF($C40&gt;0,IF(AND(INDIRECT(ADDRESS($C40,44))=0,INDIRECT(ADDRESS($C40,38))&lt;&gt;"UL"),INDIRECT(ADDRESS($C40,COLUMN()-12)),0),0), IF($D40&gt;0,IF(AND(INDIRECT(ADDRESS($D40,44))=0,INDIRECT(ADDRESS($D40,38))&lt;&gt;"UL"),INDIRECT(ADDRESS($D40,COLUMN()-12)),0),0), IF($E40&gt;0,IF(AND(INDIRECT(ADDRESS($E40,44))=0,INDIRECT(ADDRESS($E40,38))&lt;&gt;"UL"),INDIRECT(ADDRESS($E40,COLUMN()-12)),0),0), IF($F40&gt;0,IF(AND(INDIRECT(ADDRESS($F40,44))=0,INDIRECT(ADDRESS($F40,38))&lt;&gt;"UL"),INDIRECT(ADDRESS($F40,COLUMN()-12)),0),0), IF($G40&gt;0,IF(AND(INDIRECT(ADDRESS($G40,44))=0,INDIRECT(ADDRESS($G40,38))&lt;&gt;"UL"),INDIRECT(ADDRESS($G40,COLUMN()-12)),0),0), IF($H40&gt;0,IF(AND(INDIRECT(ADDRESS($H40,44))=0,INDIRECT(ADDRESS($H40,38))&lt;&gt;"UL"),INDIRECT(ADDRESS($H40,COLUMN()-12)),0),0), IF($I40&gt;0,IF(AND(INDIRECT(ADDRESS($I40,44))=0,INDIRECT(ADDRESS($I40,38))&lt;&gt;"UL"),INDIRECT(ADDRESS($I40,COLUMN()-12)),0),0), IF($J40&gt;0,IF(AND(INDIRECT(ADDRESS($J40,44))=0,INDIRECT(ADDRESS($J40,38))&lt;&gt;"UL"),INDIRECT(ADDRESS($J40,COLUMN()-12)),0),0), IF($K40&gt;0,IF(AND(INDIRECT(ADDRESS($K40,44))=0,INDIRECT(ADDRESS($K40,38))&lt;&gt;"UL"),INDIRECT(ADDRESS($K40,COLUMN()-12)),0),0), IF($L40&gt;0,IF(AND(INDIRECT(ADDRESS($L40,44))=0,INDIRECT(ADDRESS($L40,38))&lt;&gt;"UL"),INDIRECT(ADDRESS($L40,COLUMN()-12)),0),0), IF($M40&gt;0,IF(AND(INDIRECT(ADDRESS($M40,44))=0,INDIRECT(ADDRESS($M40,38))&lt;&gt;"UL"),INDIRECT(ADDRESS($M40,COLUMN()-12)),0),0))</f>
        <v>0</v>
      </c>
      <c r="BK40" s="57">
        <f ca="1">IF(AU40="S",BH40,IF(AU40="MS",BI40,IF(AU40="ML",BI40,BJ40)))</f>
        <v>0</v>
      </c>
      <c r="BL40" s="57"/>
      <c r="BM40" s="57" cm="1">
        <f t="array" aca="1" ref="BM40" ca="1">SUM(IF($C40&gt;0,IF(AND(INDIRECT(ADDRESS($C40,44))=0,INDIRECT(ADDRESS($C40,38))&lt;&gt;"UL"),INDIRECT(ADDRESS($C40,COLUMN()-12)),0),0), IF($D40&gt;0,IF(AND(INDIRECT(ADDRESS($D40,44))=0,INDIRECT(ADDRESS($D40,38))&lt;&gt;"UL"),INDIRECT(ADDRESS($D40,COLUMN()-12)),0),0), IF($E40&gt;0,IF(AND(INDIRECT(ADDRESS($E40,44))=0,INDIRECT(ADDRESS($E40,38))&lt;&gt;"UL"),INDIRECT(ADDRESS($E40,COLUMN()-12)),0),0), IF($F40&gt;0,IF(AND(INDIRECT(ADDRESS($F40,44))=0,INDIRECT(ADDRESS($F40,38))&lt;&gt;"UL"),INDIRECT(ADDRESS($F40,COLUMN()-12)),0),0), IF($G40&gt;0,IF(AND(INDIRECT(ADDRESS($G40,44))=0,INDIRECT(ADDRESS($G40,38))&lt;&gt;"UL"),INDIRECT(ADDRESS($G40,COLUMN()-12)),0),0), IF($H40&gt;0,IF(AND(INDIRECT(ADDRESS($H40,44))=0,INDIRECT(ADDRESS($H40,38))&lt;&gt;"UL"),INDIRECT(ADDRESS($H40,COLUMN()-12)),0),0), IF($I40&gt;0,IF(AND(INDIRECT(ADDRESS($I40,44))=0,INDIRECT(ADDRESS($I40,38))&lt;&gt;"UL"),INDIRECT(ADDRESS($I40,COLUMN()-12)),0),0), IF($J40&gt;0,IF(AND(INDIRECT(ADDRESS($J40,44))=0,INDIRECT(ADDRESS($J40,38))&lt;&gt;"UL"),INDIRECT(ADDRESS($J40,COLUMN()-12)),0),0), IF($K40&gt;0,IF(AND(INDIRECT(ADDRESS($K40,44))=0,INDIRECT(ADDRESS($K40,38))&lt;&gt;"UL"),INDIRECT(ADDRESS($K40,COLUMN()-11)),0),0), IF($L40&gt;0,IF(AND(INDIRECT(ADDRESS($L40,44))=0,INDIRECT(ADDRESS($L40,38))&lt;&gt;"UL"),INDIRECT(ADDRESS($L40,COLUMN()-11)),0),0), IF($M40&gt;0,IF(AND(INDIRECT(ADDRESS($M40,44))=0,INDIRECT(ADDRESS($M40,38))&lt;&gt;"UL"),INDIRECT(ADDRESS($M40,COLUMN()-11)),0),0))</f>
        <v>0</v>
      </c>
      <c r="BN40" s="57" cm="1">
        <f t="array" aca="1" ref="BN40" ca="1">SUM(IF($C40&gt;0,IF(AND(INDIRECT(ADDRESS($C40,44))=0,INDIRECT(ADDRESS($C40,38))&lt;&gt;"UL"),INDIRECT(ADDRESS($C40,COLUMN()-12)),0),0), IF($D40&gt;0,IF(AND(INDIRECT(ADDRESS($D40,44))=0,INDIRECT(ADDRESS($D40,38))&lt;&gt;"UL"),INDIRECT(ADDRESS($D40,COLUMN()-12)),0),0), IF($E40&gt;0,IF(AND(INDIRECT(ADDRESS($E40,44))=0,INDIRECT(ADDRESS($E40,38))&lt;&gt;"UL"),INDIRECT(ADDRESS($E40,COLUMN()-12)),0),0), IF($F40&gt;0,IF(AND(INDIRECT(ADDRESS($F40,44))=0,INDIRECT(ADDRESS($F40,38))&lt;&gt;"UL"),INDIRECT(ADDRESS($F40,COLUMN()-12)),0),0), IF($G40&gt;0,IF(AND(INDIRECT(ADDRESS($G40,44))=0,INDIRECT(ADDRESS($G40,38))&lt;&gt;"UL"),INDIRECT(ADDRESS($G40,COLUMN()-12)),0),0), IF($H40&gt;0,IF(AND(INDIRECT(ADDRESS($H40,44))=0,INDIRECT(ADDRESS($H40,38))&lt;&gt;"UL"),INDIRECT(ADDRESS($H40,COLUMN()-12)),0),0), IF($I40&gt;0,IF(AND(INDIRECT(ADDRESS($I40,44))=0,INDIRECT(ADDRESS($I40,38))&lt;&gt;"UL"),INDIRECT(ADDRESS($I40,COLUMN()-12)),0),0), IF($J40&gt;0,IF(AND(INDIRECT(ADDRESS($J40,44))=0,INDIRECT(ADDRESS($J40,38))&lt;&gt;"UL"),INDIRECT(ADDRESS($J40,COLUMN()-12)),0),0), IF($K40&gt;0,IF(AND(INDIRECT(ADDRESS($K40,44))=0,INDIRECT(ADDRESS($K40,38))&lt;&gt;"UL"),INDIRECT(ADDRESS($K40,COLUMN()-11)),0),0), IF($L40&gt;0,IF(AND(INDIRECT(ADDRESS($L40,44))=0,INDIRECT(ADDRESS($L40,38))&lt;&gt;"UL"),INDIRECT(ADDRESS($L40,COLUMN()-11)),0),0), IF($M40&gt;0,IF(AND(INDIRECT(ADDRESS($M40,44))=0,INDIRECT(ADDRESS($M40,38))&lt;&gt;"UL"),INDIRECT(ADDRESS($M40,COLUMN()-11)),0),0))</f>
        <v>0</v>
      </c>
      <c r="BO40" s="57" cm="1">
        <f t="array" aca="1" ref="BO40" ca="1">SUM(IF($C40&gt;0,IF(AND(INDIRECT(ADDRESS($C40,44))=0,INDIRECT(ADDRESS($C40,38))&lt;&gt;"UL"),INDIRECT(ADDRESS($C40,COLUMN()-12)),0),0), IF($D40&gt;0,IF(AND(INDIRECT(ADDRESS($D40,44))=0,INDIRECT(ADDRESS($D40,38))&lt;&gt;"UL"),INDIRECT(ADDRESS($D40,COLUMN()-12)),0),0), IF($E40&gt;0,IF(AND(INDIRECT(ADDRESS($E40,44))=0,INDIRECT(ADDRESS($E40,38))&lt;&gt;"UL"),INDIRECT(ADDRESS($E40,COLUMN()-12)),0),0), IF($F40&gt;0,IF(AND(INDIRECT(ADDRESS($F40,44))=0,INDIRECT(ADDRESS($F40,38))&lt;&gt;"UL"),INDIRECT(ADDRESS($F40,COLUMN()-12)),0),0), IF($G40&gt;0,IF(AND(INDIRECT(ADDRESS($G40,44))=0,INDIRECT(ADDRESS($G40,38))&lt;&gt;"UL"),INDIRECT(ADDRESS($G40,COLUMN()-12)),0),0), IF($H40&gt;0,IF(AND(INDIRECT(ADDRESS($H40,44))=0,INDIRECT(ADDRESS($H40,38))&lt;&gt;"UL"),INDIRECT(ADDRESS($H40,COLUMN()-12)),0),0), IF($I40&gt;0,IF(AND(INDIRECT(ADDRESS($I40,44))=0,INDIRECT(ADDRESS($I40,38))&lt;&gt;"UL"),INDIRECT(ADDRESS($I40,COLUMN()-12)),0),0), IF($J40&gt;0,IF(AND(INDIRECT(ADDRESS($J40,44))=0,INDIRECT(ADDRESS($J40,38))&lt;&gt;"UL"),INDIRECT(ADDRESS($J40,COLUMN()-12)),0),0), IF($K40&gt;0,IF(AND(INDIRECT(ADDRESS($K40,44))=0,INDIRECT(ADDRESS($K40,38))&lt;&gt;"UL"),INDIRECT(ADDRESS($K40,COLUMN()-11)),0),0), IF($L40&gt;0,IF(AND(INDIRECT(ADDRESS($L40,44))=0,INDIRECT(ADDRESS($L40,38))&lt;&gt;"UL"),INDIRECT(ADDRESS($L40,COLUMN()-11)),0),0), IF($M40&gt;0,IF(AND(INDIRECT(ADDRESS($M40,44))=0,INDIRECT(ADDRESS($M40,38))&lt;&gt;"UL"),INDIRECT(ADDRESS($M40,COLUMN()-11)),0),0))</f>
        <v>0</v>
      </c>
      <c r="BP40" s="57" cm="1">
        <f t="array" aca="1" ref="BP40" ca="1">SUM(IF($C40&gt;0,IF(AND(INDIRECT(ADDRESS($C40,44))=0,INDIRECT(ADDRESS($C40,38))&lt;&gt;"UL"),INDIRECT(ADDRESS($C40,COLUMN()-12)),0),0), IF($D40&gt;0,IF(AND(INDIRECT(ADDRESS($D40,44))=0,INDIRECT(ADDRESS($D40,38))&lt;&gt;"UL"),INDIRECT(ADDRESS($D40,COLUMN()-12)),0),0), IF($E40&gt;0,IF(AND(INDIRECT(ADDRESS($E40,44))=0,INDIRECT(ADDRESS($E40,38))&lt;&gt;"UL"),INDIRECT(ADDRESS($E40,COLUMN()-12)),0),0), IF($F40&gt;0,IF(AND(INDIRECT(ADDRESS($F40,44))=0,INDIRECT(ADDRESS($F40,38))&lt;&gt;"UL"),INDIRECT(ADDRESS($F40,COLUMN()-12)),0),0), IF($G40&gt;0,IF(AND(INDIRECT(ADDRESS($G40,44))=0,INDIRECT(ADDRESS($G40,38))&lt;&gt;"UL"),INDIRECT(ADDRESS($G40,COLUMN()-12)),0),0), IF($H40&gt;0,IF(AND(INDIRECT(ADDRESS($H40,44))=0,INDIRECT(ADDRESS($H40,38))&lt;&gt;"UL"),INDIRECT(ADDRESS($H40,COLUMN()-12)),0),0), IF($I40&gt;0,IF(AND(INDIRECT(ADDRESS($I40,44))=0,INDIRECT(ADDRESS($I40,38))&lt;&gt;"UL"),INDIRECT(ADDRESS($I40,COLUMN()-12)),0),0), IF($J40&gt;0,IF(AND(INDIRECT(ADDRESS($J40,44))=0,INDIRECT(ADDRESS($J40,38))&lt;&gt;"UL"),INDIRECT(ADDRESS($J40,COLUMN()-12)),0),0), IF($K40&gt;0,IF(AND(INDIRECT(ADDRESS($K40,44))=0,INDIRECT(ADDRESS($K40,38))&lt;&gt;"UL"),INDIRECT(ADDRESS($K40,COLUMN()-11)),0),0), IF($L40&gt;0,IF(AND(INDIRECT(ADDRESS($L40,44))=0,INDIRECT(ADDRESS($L40,38))&lt;&gt;"UL"),INDIRECT(ADDRESS($L40,COLUMN()-11)),0),0), IF($M40&gt;0,IF(AND(INDIRECT(ADDRESS($M40,44))=0,INDIRECT(ADDRESS($M40,38))&lt;&gt;"UL"),INDIRECT(ADDRESS($M40,COLUMN()-11)),0),0))</f>
        <v>0</v>
      </c>
      <c r="BQ40" s="57">
        <f ca="1">IF(AU40="S",BM40,IF(AU40="MS",BN40,IF(AU40="ML",BO40,BP40)))</f>
        <v>0</v>
      </c>
      <c r="BR40" s="161">
        <f ca="1">(((AZ40+BE40+BL40+BQ40)/(AY40+BE40+BK40+BQ40)*AB40^$BR$296)^$BQ$296)*100</f>
        <v>72.00496827314862</v>
      </c>
      <c r="BS40" s="59"/>
      <c r="BT40" s="56">
        <f ca="1">IF(AD40&lt;BG40,((((AY40+BK40)*AB40)+((BE40+BQ40)*(1-AB40))+BF40)*AD40),((((AY40*AB40)+(BE40*(1-AB40))+BF40)*AD40)+(((BK40*AB40)+(BQ40*(1-AB40)))*BG40)))</f>
        <v>2.269259821590659</v>
      </c>
      <c r="BU40" s="63">
        <f ca="1">BT40/N40</f>
        <v>0.13348587185827407</v>
      </c>
      <c r="BV40" s="57" t="s">
        <v>34</v>
      </c>
      <c r="BW40" s="57" cm="1">
        <f t="array" aca="1" ref="BW40" ca="1">SUM(IF($C40&gt;0,IF(AND(INDIRECT(ADDRESS($C40,44))=0,INDIRECT(ADDRESS($C40,38))="UL",ISERROR(SEARCH("Rear",INDIRECT(ADDRESS($C40,33)))),ISERROR(SEARCH("Side",INDIRECT(ADDRESS($C40,33))))),INDIRECT(ADDRESS($C40,COLUMN())),0),0),IF($D40&gt;0,IF(AND(INDIRECT(ADDRESS($D40,44))=0,INDIRECT(ADDRESS($D40,38))="UL",ISERROR(SEARCH("Rear",INDIRECT(ADDRESS($D40,33)))),ISERROR(SEARCH("Side",INDIRECT(ADDRESS($D40,33))))),INDIRECT(ADDRESS($D40,COLUMN())),0),0),IF($E40&gt;0,IF(AND(INDIRECT(ADDRESS($E40,44))=0,INDIRECT(ADDRESS($E40,38))="UL",ISERROR(SEARCH("Rear",INDIRECT(ADDRESS($E40,33)))),ISERROR(SEARCH("Side",INDIRECT(ADDRESS($E40,33))))),INDIRECT(ADDRESS($E40,COLUMN())),0),0),IF($F40&gt;0,IF(AND(INDIRECT(ADDRESS($F40,44))=0,INDIRECT(ADDRESS($F40,38))="UL",ISERROR(SEARCH("Rear",INDIRECT(ADDRESS($F40,33)))),ISERROR(SEARCH("Side",INDIRECT(ADDRESS($F40,33))))),INDIRECT(ADDRESS($F40,COLUMN())),0),0),IF($G40&gt;0,IF(AND(INDIRECT(ADDRESS($G40,44))=0,INDIRECT(ADDRESS($G40,38))="UL",ISERROR(SEARCH("Rear",INDIRECT(ADDRESS($G40,33)))),ISERROR(SEARCH("Side",INDIRECT(ADDRESS($G40,33))))),INDIRECT(ADDRESS($G40,COLUMN())),0),0),IF($H40&gt;0,IF(AND(INDIRECT(ADDRESS($H40,44))=0,INDIRECT(ADDRESS($H40,38))="UL",ISERROR(SEARCH("Rear",INDIRECT(ADDRESS($H40,33)))),ISERROR(SEARCH("Side",INDIRECT(ADDRESS($H40,33))))),INDIRECT(ADDRESS($H40,COLUMN())),0),0),IF($I40&gt;0,IF(AND(INDIRECT(ADDRESS($I40,44))=0,INDIRECT(ADDRESS($I40,38))="UL",ISERROR(SEARCH("Rear",INDIRECT(ADDRESS($I40,33)))),ISERROR(SEARCH("Side",INDIRECT(ADDRESS($I40,33))))),INDIRECT(ADDRESS($I40,COLUMN())),0),0),IF($J40&gt;0,IF(AND(INDIRECT(ADDRESS($J40,44))=0,INDIRECT(ADDRESS($J40,38))="UL",ISERROR(SEARCH("Rear",INDIRECT(ADDRESS($J40,33)))),ISERROR(SEARCH("Side",INDIRECT(ADDRESS($J40,33))))),INDIRECT(ADDRESS($J40,COLUMN())),0),0),IF($K40&gt;0,IF(AND(INDIRECT(ADDRESS($K40,44))=0,INDIRECT(ADDRESS($K40,38))="UL",ISERROR(SEARCH("Rear",INDIRECT(ADDRESS($K40,33)))),ISERROR(SEARCH("Side",INDIRECT(ADDRESS($K40,33))))),INDIRECT(ADDRESS($K40,COLUMN())),0),0),IF($L40&gt;0,IF(AND(INDIRECT(ADDRESS($L40,44))=0,INDIRECT(ADDRESS($L40,38))="UL",ISERROR(SEARCH("Rear",INDIRECT(ADDRESS($L40,33)))),ISERROR(SEARCH("Side",INDIRECT(ADDRESS($L40,33))))),INDIRECT(ADDRESS($L40,COLUMN())),0),0),IF($M40&gt;0,IF(AND(INDIRECT(ADDRESS($M40,44))=0,INDIRECT(ADDRESS($M40,38))="UL",ISERROR(SEARCH("Rear",INDIRECT(ADDRESS($M40,33)))),ISERROR(SEARCH("Side",INDIRECT(ADDRESS($M40,33))))),INDIRECT(ADDRESS($M40,COLUMN())),0),0))</f>
        <v>0.77777777777777768</v>
      </c>
      <c r="BX40" s="57">
        <f ca="1">IF(BV40="S",AV40,BW40)</f>
        <v>0.77777777777777768</v>
      </c>
      <c r="BY40" s="57" cm="1">
        <f t="array" aca="1" ref="BY40" ca="1">SUM(IF($C40&gt;0,IF(AND(INDIRECT(ADDRESS($C40,44))=0,INDIRECT(ADDRESS($C40,38))="UL"),INDIRECT(ADDRESS($C40,COLUMN())),0),0),IF($D40&gt;0,IF(AND(INDIRECT(ADDRESS($D40,44))=0,INDIRECT(ADDRESS($D40,38))="UL"),INDIRECT(ADDRESS($D40,COLUMN())),0),0),IF($E40&gt;0,IF(AND(INDIRECT(ADDRESS($E40,44))=0,INDIRECT(ADDRESS($E40,38))="UL"),INDIRECT(ADDRESS($E40,COLUMN())),0),0),IF($F40&gt;0,IF(AND(INDIRECT(ADDRESS($F40,44))=0,INDIRECT(ADDRESS($F40,38))="UL"),INDIRECT(ADDRESS($F40,COLUMN())),0),0),IF($G40&gt;0,IF(AND(INDIRECT(ADDRESS($G40,44))=0,INDIRECT(ADDRESS($G40,38))="UL"),INDIRECT(ADDRESS($G40,COLUMN())),0),0),IF($H40&gt;0,IF(AND(INDIRECT(ADDRESS($H40,44))=0,INDIRECT(ADDRESS($H40,38))="UL"),INDIRECT(ADDRESS($H40,COLUMN())),0),0),IF($I40&gt;0,IF(AND(INDIRECT(ADDRESS($I40,44))=0,INDIRECT(ADDRESS($I40,38))="UL"),INDIRECT(ADDRESS($I40,COLUMN())),0),0),IF($J40&gt;0,IF(AND(INDIRECT(ADDRESS($J40,44))=0,INDIRECT(ADDRESS($J40,38))="UL"),INDIRECT(ADDRESS($J40,COLUMN())),0),0),IF($K40&gt;0,IF(AND(INDIRECT(ADDRESS($K40,44))=0,INDIRECT(ADDRESS($K40,38))="UL"),INDIRECT(ADDRESS($K40,COLUMN())),0),0),IF($L40&gt;0,IF(AND(INDIRECT(ADDRESS($L40,44))=0,INDIRECT(ADDRESS($L40,38))="UL"),INDIRECT(ADDRESS($L40,COLUMN())),0),0),IF($M40&gt;0,IF(AND(INDIRECT(ADDRESS($M40,44))=0,INDIRECT(ADDRESS($M40,38))="UL"),INDIRECT(ADDRESS($M40,COLUMN())),0),0))</f>
        <v>0.25925925925925924</v>
      </c>
      <c r="BZ40" s="57" cm="1">
        <f t="array" aca="1" ref="BZ40" ca="1">SUM(IF($C40&gt;0,IF(AND(INDIRECT(ADDRESS($C40,44))=0,INDIRECT(ADDRESS($C40,38))="UL"),INDIRECT(ADDRESS($C40,COLUMN())),0),0),IF($D40&gt;0,IF(AND(INDIRECT(ADDRESS($D40,44))=0,INDIRECT(ADDRESS($D40,38))="UL"),INDIRECT(ADDRESS($D40,COLUMN())),0),0),IF($E40&gt;0,IF(AND(INDIRECT(ADDRESS($E40,44))=0,INDIRECT(ADDRESS($E40,38))="UL"),INDIRECT(ADDRESS($E40,COLUMN())),0),0),IF($F40&gt;0,IF(AND(INDIRECT(ADDRESS($F40,44))=0,INDIRECT(ADDRESS($F40,38))="UL"),INDIRECT(ADDRESS($F40,COLUMN())),0),0),IF($G40&gt;0,IF(AND(INDIRECT(ADDRESS($G40,44))=0,INDIRECT(ADDRESS($G40,38))="UL"),INDIRECT(ADDRESS($G40,COLUMN())),0),0),IF($H40&gt;0,IF(AND(INDIRECT(ADDRESS($H40,44))=0,INDIRECT(ADDRESS($H40,38))="UL"),INDIRECT(ADDRESS($H40,COLUMN())),0),0),IF($I40&gt;0,IF(AND(INDIRECT(ADDRESS($I40,44))=0,INDIRECT(ADDRESS($I40,38))="UL"),INDIRECT(ADDRESS($I40,COLUMN())),0),0),IF($J40&gt;0,IF(AND(INDIRECT(ADDRESS($J40,44))=0,INDIRECT(ADDRESS($J40,38))="UL"),INDIRECT(ADDRESS($J40,COLUMN())),0),0),IF($K40&gt;0,IF(AND(INDIRECT(ADDRESS($K40,44))=0,INDIRECT(ADDRESS($K40,38))="UL"),INDIRECT(ADDRESS($K40,COLUMN())),0),0),IF($L40&gt;0,IF(AND(INDIRECT(ADDRESS($L40,44))=0,INDIRECT(ADDRESS($L40,38))="UL"),INDIRECT(ADDRESS($L40,COLUMN())),0),0),IF($M40&gt;0,IF(AND(INDIRECT(ADDRESS($M40,44))=0,INDIRECT(ADDRESS($M40,38))="UL"),INDIRECT(ADDRESS($M40,COLUMN())),0),0))</f>
        <v>0.12962962962962962</v>
      </c>
      <c r="CA40" s="57">
        <f ca="1">IF(BV40="S",BY40,BZ40)</f>
        <v>0.12962962962962962</v>
      </c>
      <c r="CB40" s="57"/>
      <c r="CC40" s="57">
        <f>IF(BV40="S",BH40,CB40)</f>
        <v>0</v>
      </c>
      <c r="CD40" s="57" cm="1">
        <f t="array" aca="1" ref="CD40" ca="1">SUM(IF($C40&gt;0,IF(AND(INDIRECT(ADDRESS($C40,44))=0,INDIRECT(ADDRESS($C40,38))&lt;&gt;"UL"),INDIRECT(ADDRESS($C40,COLUMN())),0),0),IF($D40&gt;0,IF(AND(INDIRECT(ADDRESS($D40,44))=0,INDIRECT(ADDRESS($D40,38))&lt;&gt;"UL"),INDIRECT(ADDRESS($D40,COLUMN())),0),0),IF($E40&gt;0,IF(AND(INDIRECT(ADDRESS($E40,44))=0,INDIRECT(ADDRESS($E40,38))&lt;&gt;"UL"),INDIRECT(ADDRESS($E40,COLUMN())),0),0),IF($F40&gt;0,IF(AND(INDIRECT(ADDRESS($F40,44))=0,INDIRECT(ADDRESS($F40,38))&lt;&gt;"UL"),INDIRECT(ADDRESS($F40,COLUMN())),0),0),IF($G40&gt;0,IF(AND(INDIRECT(ADDRESS($G40,44))=0,INDIRECT(ADDRESS($G40,38))&lt;&gt;"UL"),INDIRECT(ADDRESS($G40,COLUMN())),0),0),IF($H40&gt;0,IF(AND(INDIRECT(ADDRESS($H40,44))=0,INDIRECT(ADDRESS($H40,38))&lt;&gt;"UL"),INDIRECT(ADDRESS($H40,COLUMN())),0),0),IF($I40&gt;0,IF(AND(INDIRECT(ADDRESS($I40,44))=0,INDIRECT(ADDRESS($I40,38))&lt;&gt;"UL"),INDIRECT(ADDRESS($I40,COLUMN())),0),0),IF($J40&gt;0,IF(AND(INDIRECT(ADDRESS($J40,44))=0,INDIRECT(ADDRESS($J40,38))&lt;&gt;"UL"),INDIRECT(ADDRESS($J40,COLUMN())),0),0),IF($K40&gt;0,IF(AND(INDIRECT(ADDRESS($K40,44))=0,INDIRECT(ADDRESS($K40,38))&lt;&gt;"UL"),INDIRECT(ADDRESS($K40,COLUMN())),0),0),IF($L40&gt;0,IF(AND(INDIRECT(ADDRESS($L40,44))=0,INDIRECT(ADDRESS($L40,38))&lt;&gt;"UL"),INDIRECT(ADDRESS($L40,COLUMN())),0),0),IF($M40&gt;0,IF(AND(INDIRECT(ADDRESS($M40,44))=0,INDIRECT(ADDRESS($M40,38))&lt;&gt;"UL"),INDIRECT(ADDRESS($M40,COLUMN())),0),0))</f>
        <v>0</v>
      </c>
      <c r="CE40" s="57" cm="1">
        <f t="array" aca="1" ref="CE40" ca="1">SUM(IF($C40&gt;0,IF(AND(INDIRECT(ADDRESS($C40,44))=0,INDIRECT(ADDRESS($C40,38))&lt;&gt;"UL"),INDIRECT(ADDRESS($C40,COLUMN())),0),0),IF($D40&gt;0,IF(AND(INDIRECT(ADDRESS($D40,44))=0,INDIRECT(ADDRESS($D40,38))&lt;&gt;"UL"),INDIRECT(ADDRESS($D40,COLUMN())),0),0),IF($E40&gt;0,IF(AND(INDIRECT(ADDRESS($E40,44))=0,INDIRECT(ADDRESS($E40,38))&lt;&gt;"UL"),INDIRECT(ADDRESS($E40,COLUMN())),0),0),IF($F40&gt;0,IF(AND(INDIRECT(ADDRESS($F40,44))=0,INDIRECT(ADDRESS($F40,38))&lt;&gt;"UL"),INDIRECT(ADDRESS($F40,COLUMN())),0),0),IF($G40&gt;0,IF(AND(INDIRECT(ADDRESS($G40,44))=0,INDIRECT(ADDRESS($G40,38))&lt;&gt;"UL"),INDIRECT(ADDRESS($G40,COLUMN())),0),0),IF($H40&gt;0,IF(AND(INDIRECT(ADDRESS($H40,44))=0,INDIRECT(ADDRESS($H40,38))&lt;&gt;"UL"),INDIRECT(ADDRESS($H40,COLUMN())),0),0),IF($I40&gt;0,IF(AND(INDIRECT(ADDRESS($I40,44))=0,INDIRECT(ADDRESS($I40,38))&lt;&gt;"UL"),INDIRECT(ADDRESS($I40,COLUMN())),0),0),IF($J40&gt;0,IF(AND(INDIRECT(ADDRESS($J40,44))=0,INDIRECT(ADDRESS($J40,38))&lt;&gt;"UL"),INDIRECT(ADDRESS($J40,COLUMN())),0),0),IF($K40&gt;0,IF(AND(INDIRECT(ADDRESS($K40,44))=0,INDIRECT(ADDRESS($K40,38))&lt;&gt;"UL"),INDIRECT(ADDRESS($K40,COLUMN())),0),0),IF($L40&gt;0,IF(AND(INDIRECT(ADDRESS($L40,44))=0,INDIRECT(ADDRESS($L40,38))&lt;&gt;"UL"),INDIRECT(ADDRESS($L40,COLUMN())),0),0),IF($M40&gt;0,IF(AND(INDIRECT(ADDRESS($M40,44))=0,INDIRECT(ADDRESS($M40,38))&lt;&gt;"UL"),INDIRECT(ADDRESS($M40,COLUMN())),0),0))</f>
        <v>0</v>
      </c>
      <c r="CF40" s="57">
        <f ca="1">IF(BV40="S",CD40,CE40)</f>
        <v>0</v>
      </c>
      <c r="CG40" s="57">
        <f ca="1">IF(AD40&lt;BG40,((((BX40+CC40)*AB40)+((CA40+CF40)*(1-AB40)))*AD40),((((BX40*AB40)+((CA40)*(1-AB40)))*AD40)+(((CC40*AB40)+((CF40))*(1-AB40)))*BG40))</f>
        <v>1.5248687926892464</v>
      </c>
      <c r="CH40" s="57">
        <f ca="1">CG40/N40</f>
        <v>8.9698164275838016E-2</v>
      </c>
      <c r="CI40" s="19">
        <f ca="1">AD40*X40</f>
        <v>11.735945893346313</v>
      </c>
      <c r="CJ40" s="19"/>
      <c r="CK40" s="57" cm="1">
        <f t="array" aca="1" ref="CK40" ca="1">IF(AU40="S", SUM(IF($C40&gt;0,IF(INDIRECT(ADDRESS($C40,43))&lt;&gt;1,INDIRECT(ADDRESS($C40,48)),0),0), IF($D40&gt;0,IF(INDIRECT(ADDRESS($D40,43))&lt;&gt;1,INDIRECT(ADDRESS($D40,48)),0),0), IF($E40&gt;0,IF(INDIRECT(ADDRESS($E40,43))&lt;&gt;1,INDIRECT(ADDRESS($E40,48)),0),0), IF($F40&gt;0,IF(INDIRECT(ADDRESS($F40,43))&lt;&gt;1,INDIRECT(ADDRESS($F40,48)),0),0), IF($G40&gt;0,IF(INDIRECT(ADDRESS($G40,43))&lt;&gt;1,INDIRECT(ADDRESS($G40,48)),0),0), IF($H40&gt;0,IF(INDIRECT(ADDRESS($H40,43))&lt;&gt;1,INDIRECT(ADDRESS($H40,48)),0),0), IF($I40&gt;0,IF(INDIRECT(ADDRESS($I40,43))&lt;&gt;1,INDIRECT(ADDRESS($I40,48)),0),0), IF($J40&gt;0,IF(INDIRECT(ADDRESS($J40,43))&lt;&gt;1,INDIRECT(ADDRESS($J40,48)),0),0), IF($K40&gt;0,IF(INDIRECT(ADDRESS($K40,43))&lt;&gt;1,INDIRECT(ADDRESS($K40,48)),0),0), IF($L40&gt;0,IF(INDIRECT(ADDRESS($L40,43))&lt;&gt;1,INDIRECT(ADDRESS($L40,48)),0),0), IF($M40&gt;0,IF(INDIRECT(ADDRESS($M40,43))&lt;&gt;1,INDIRECT(ADDRESS($M40,48)),0),0)), IF(AU40="L",SUM(IF($C40&gt;0,IF(INDIRECT(ADDRESS($C40,43))&lt;&gt;1,INDIRECT(ADDRESS($C40,50)),0),0), IF($D40&gt;0,IF(INDIRECT(ADDRESS($D40,43))&lt;&gt;1,INDIRECT(ADDRESS($D40,50)),0),0), IF($E40&gt;0,IF(INDIRECT(ADDRESS($E40,43))&lt;&gt;1,INDIRECT(ADDRESS($E40,50)),0),0), IF($F40&gt;0,IF(INDIRECT(ADDRESS($F40,43))&lt;&gt;1,INDIRECT(ADDRESS($F40,50)),0),0), IF($G40&gt;0,IF(INDIRECT(ADDRESS($G40,43))&lt;&gt;1,INDIRECT(ADDRESS($G40,50)),0),0), IF($G40&gt;0,IF(INDIRECT(ADDRESS($G40,43))&lt;&gt;1,INDIRECT(ADDRESS($G40,50)),0),0), IF($H40&gt;0,IF(INDIRECT(ADDRESS($H40,43))&lt;&gt;1,INDIRECT(ADDRESS($H40,50)),0),0), IF($I40&gt;0,IF(INDIRECT(ADDRESS($I40,43))&lt;&gt;1,INDIRECT(ADDRESS($I40,50)),0),0), IF($J40&gt;0,IF(INDIRECT(ADDRESS($J40,43))&lt;&gt;1,INDIRECT(ADDRESS($J40,50)),0),0), IF($K40&gt;0,IF(INDIRECT(ADDRESS($K40,43))&lt;&gt;1,INDIRECT(ADDRESS($K40,50)),0),0), IF($L40&gt;0,IF(INDIRECT(ADDRESS($L40,43))&lt;&gt;1,INDIRECT(ADDRESS($L40,50)),0),0), IF($M40&gt;0,IF(INDIRECT(ADDRESS($M40,43))&lt;&gt;1,INDIRECT(ADDRESS($M40,50)),0),0)), SUM(IF($C40&gt;0,IF(INDIRECT(ADDRESS($C40,43))&lt;&gt;1,INDIRECT(ADDRESS($C40,49)),0),0), IF($D40&gt;0,IF(INDIRECT(ADDRESS($D40,43))&lt;&gt;1,INDIRECT(ADDRESS($D40,49)),0),0), IF($E40&gt;0,IF(INDIRECT(ADDRESS($E40,43))&lt;&gt;1,INDIRECT(ADDRESS($E40,49)),0),0), IF($F40&gt;0,IF(INDIRECT(ADDRESS($F40,43))&lt;&gt;1,INDIRECT(ADDRESS($F40,49)),0),0), IF($G40&gt;0,IF(INDIRECT(ADDRESS($G40,43))&lt;&gt;1,INDIRECT(ADDRESS($G40,49)),0),0), IF($G40&gt;0,IF(INDIRECT(ADDRESS($G40,43))&lt;&gt;1,INDIRECT(ADDRESS($G40,49)),0),0), IF($H40&gt;0,IF(INDIRECT(ADDRESS($H40,43))&lt;&gt;1,INDIRECT(ADDRESS($H40,49)),0),0), IF($I40&gt;0,IF(INDIRECT(ADDRESS($I40,43))&lt;&gt;1,INDIRECT(ADDRESS($I40,49)),0),0), IF($J40&gt;0,IF(INDIRECT(ADDRESS($J40,43))&lt;&gt;1,INDIRECT(ADDRESS($J40,49)),0),0), IF($K40&gt;0,IF(INDIRECT(ADDRESS($K40,43))&lt;&gt;1,INDIRECT(ADDRESS($K40,49)),0),0), IF($L40&gt;0,IF(INDIRECT(ADDRESS($L40,43))&lt;&gt;1,INDIRECT(ADDRESS($L40,49)),0),0), IF($M40&gt;0,IF(INDIRECT(ADDRESS($M40,43))&lt;&gt;1,INDIRECT(ADDRESS($M40,49)),0),0))))</f>
        <v>0.66666666666666663</v>
      </c>
      <c r="CL40" s="57" cm="1">
        <f t="array" aca="1" ref="CL40" ca="1">SUM(IF($C40&gt;0,IF(INDIRECT(ADDRESS($C40,44))=1,INDIRECT(ADDRESS($C40,90)),0),0), IF($D40&gt;0,IF(INDIRECT(ADDRESS($D40,44))=1,INDIRECT(ADDRESS($D40,90)),0),0), IF($E40&gt;0,IF(INDIRECT(ADDRESS($E40,44))=1,INDIRECT(ADDRESS($E40,90)),0),0), IF($F40&gt;0,IF(INDIRECT(ADDRESS($F40,44))=1,INDIRECT(ADDRESS($F40,90)),0),0), IF($G40&gt;0,IF(INDIRECT(ADDRESS($G40,44))=1,INDIRECT(ADDRESS($G40,90)),0),0), IF($H40&gt;0,IF(INDIRECT(ADDRESS($H40,44))=1,INDIRECT(ADDRESS($H40,90)),0),0), IF($I40&gt;0,IF(INDIRECT(ADDRESS($I40,44))=1,INDIRECT(ADDRESS($I40,90)),0),0), IF($J40&gt;0,IF(INDIRECT(ADDRESS($J40,44))=1,INDIRECT(ADDRESS($J40,90)),0),0), IF($K40&gt;0,IF(INDIRECT(ADDRESS($K40,44))=1,INDIRECT(ADDRESS($K40,90)),0),0), IF($L40&gt;0,IF(INDIRECT(ADDRESS($L40,44))=1,INDIRECT(ADDRESS($L40,90)),0),0), IF($M40&gt;0,IF(INDIRECT(ADDRESS($M40,44))=1,INDIRECT(ADDRESS($M40,90)),0),0))</f>
        <v>0</v>
      </c>
      <c r="CM40" s="56">
        <f ca="1">((BU40/$BU$34)^$BU$296)</f>
        <v>0.98270108754394492</v>
      </c>
      <c r="CN40" s="59"/>
    </row>
    <row r="41" spans="1:92" x14ac:dyDescent="0.25">
      <c r="A41" s="62" t="s">
        <v>120</v>
      </c>
      <c r="B41" s="122">
        <v>7</v>
      </c>
      <c r="C41" s="122">
        <v>17</v>
      </c>
      <c r="D41" s="122">
        <v>20</v>
      </c>
      <c r="E41" s="122"/>
      <c r="F41" s="122"/>
      <c r="G41" s="122"/>
      <c r="H41" s="122"/>
      <c r="I41" s="67"/>
      <c r="J41" s="67"/>
      <c r="K41" s="67"/>
      <c r="L41" s="67"/>
      <c r="M41" s="67"/>
      <c r="N41" s="67">
        <f ca="1">SUM(INDIRECT(ADDRESS(B41,COLUMN())),IF(C41&gt;0,INDIRECT(ADDRESS(C41,COLUMN())),0),IF(D41&gt;0,INDIRECT(ADDRESS(D41,14)),0),IF(E41&gt;0,INDIRECT(ADDRESS(E41,COLUMN())),0),IF(F41&gt;0,INDIRECT(ADDRESS(F41,COLUMN())),0),IF(G41&gt;0,INDIRECT(ADDRESS(G41,COLUMN())),0),IF(H41&gt;0,INDIRECT(ADDRESS(H41,COLUMN())),0),IF(I41&gt;0,INDIRECT(ADDRESS(I41,COLUMN())),0),IF(J41&gt;0,INDIRECT(ADDRESS(J41,COLUMN())),0),IF(K41&gt;0,INDIRECT(ADDRESS(K41,COLUMN())),0),IF(L41&gt;0,INDIRECT(ADDRESS(L41,COLUMN())),0),IF(M41&gt;0,INDIRECT(ADDRESS(M41,COLUMN())),0))</f>
        <v>20</v>
      </c>
      <c r="O41" s="67" t="str" cm="1">
        <f t="array" aca="1" ref="O41" ca="1">INDIRECT(ADDRESS($B41,COLUMN()))</f>
        <v>Fighter</v>
      </c>
      <c r="P41" s="67" cm="1">
        <f t="array" aca="1" ref="P41" ca="1">INDIRECT(ADDRESS($B41,COLUMN()))</f>
        <v>2</v>
      </c>
      <c r="Q41" s="67" t="str" cm="1">
        <f t="array" aca="1" ref="Q41" ca="1">INDIRECT(ADDRESS($B41,COLUMN()))</f>
        <v>-</v>
      </c>
      <c r="R41" s="67" t="str" cm="1">
        <f t="array" aca="1" ref="R41" ca="1">INDIRECT(ADDRESS($B41,COLUMN()))</f>
        <v>-</v>
      </c>
      <c r="S41" s="67" cm="1">
        <f t="array" aca="1" ref="S41" ca="1">INDIRECT(ADDRESS($B41,COLUMN()))</f>
        <v>3</v>
      </c>
      <c r="T41" s="67" t="str" cm="1">
        <f t="array" aca="1" ref="T41" ca="1">INDIRECT(ADDRESS($B41,COLUMN()))</f>
        <v>1-7</v>
      </c>
      <c r="U41" s="67" cm="1">
        <f t="array" aca="1" ref="U41" ca="1">INDIRECT(ADDRESS($B41,COLUMN()))</f>
        <v>7</v>
      </c>
      <c r="V41" s="67" cm="1">
        <f t="array" aca="1" ref="V41" ca="1">INDIRECT(ADDRESS($B41,COLUMN()))</f>
        <v>0</v>
      </c>
      <c r="W41" s="67" cm="1">
        <f t="array" aca="1" ref="W41" ca="1">INDIRECT(ADDRESS($B41,COLUMN()))</f>
        <v>2</v>
      </c>
      <c r="X41" s="67" cm="1">
        <f t="array" aca="1" ref="X41" ca="1">INDIRECT(ADDRESS($B41,COLUMN()))</f>
        <v>6</v>
      </c>
      <c r="Y41" s="67" cm="1">
        <f t="array" aca="1" ref="Y41" ca="1">INDIRECT(ADDRESS($B41,COLUMN()))</f>
        <v>0</v>
      </c>
      <c r="Z41" s="67" cm="1">
        <f t="array" aca="1" ref="Z41" ca="1">INDIRECT(ADDRESS($B41,COLUMN()))</f>
        <v>5</v>
      </c>
      <c r="AA41" s="67" t="str" cm="1">
        <f t="array" aca="1" ref="AA41" ca="1">INDIRECT(ADDRESS($B41,COLUMN()))</f>
        <v>Rocket Boosters</v>
      </c>
      <c r="AB41" s="56">
        <f ca="1">((U41/8)^$V$296)*((((X41-(Y41-1)/2)/8)^$X$296)*((S41/3)^$S$296))*(((8-W41)/6)^$W$296)</f>
        <v>0.92576900119589989</v>
      </c>
      <c r="AC41" s="56">
        <f ca="1">SUM(((25/N41)^$Z$296)*(AB41/$AB$34))</f>
        <v>1.3785754031709232</v>
      </c>
      <c r="AD41" s="56">
        <f ca="1">(P41/($CN$34*(1/AC41)))</f>
        <v>2.3975224402972581</v>
      </c>
      <c r="AF41" s="52"/>
      <c r="AG41" s="52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2"/>
      <c r="AU41" s="54" t="s">
        <v>117</v>
      </c>
      <c r="AV41" s="57" cm="1">
        <f t="array" aca="1" ref="AV41" ca="1">SUM(IF($C41&gt;0,IF(AND(INDIRECT(ADDRESS($C41,44))=0,INDIRECT(ADDRESS($C41,38))="UL",ISERROR(SEARCH("Rear",INDIRECT(ADDRESS($C41,33)))),ISERROR(SEARCH("Side",INDIRECT(ADDRESS($C41,33))))),INDIRECT(ADDRESS($C41,COLUMN())),0),0),IF($D41&gt;0,IF(AND(INDIRECT(ADDRESS($D41,44))=0,INDIRECT(ADDRESS($D41,38))="UL",ISERROR(SEARCH("Rear",INDIRECT(ADDRESS($D41,33)))),ISERROR(SEARCH("Side",INDIRECT(ADDRESS($D41,33))))),INDIRECT(ADDRESS($D41,COLUMN())),0),0),IF($E41&gt;0,IF(AND(INDIRECT(ADDRESS($E41,44))=0,INDIRECT(ADDRESS($E41,38))="UL",ISERROR(SEARCH("Rear",INDIRECT(ADDRESS($E41,33)))),ISERROR(SEARCH("Side",INDIRECT(ADDRESS($E41,33))))),INDIRECT(ADDRESS($E41,COLUMN())),0),0),IF($F41&gt;0,IF(AND(INDIRECT(ADDRESS($F41,44))=0,INDIRECT(ADDRESS($F41,38))="UL",ISERROR(SEARCH("Rear",INDIRECT(ADDRESS($F41,33)))),ISERROR(SEARCH("Side",INDIRECT(ADDRESS($F41,33))))),INDIRECT(ADDRESS($F41,COLUMN())),0),0),IF($G41&gt;0,IF(AND(INDIRECT(ADDRESS($G41,44))=0,INDIRECT(ADDRESS($G41,38))="UL",ISERROR(SEARCH("Rear",INDIRECT(ADDRESS($G41,33)))),ISERROR(SEARCH("Side",INDIRECT(ADDRESS($G41,33))))),INDIRECT(ADDRESS($G41,COLUMN())),0),0),IF($H41&gt;0,IF(AND(INDIRECT(ADDRESS($H41,44))=0,INDIRECT(ADDRESS($H41,38))="UL",ISERROR(SEARCH("Rear",INDIRECT(ADDRESS($H41,33)))),ISERROR(SEARCH("Side",INDIRECT(ADDRESS($H41,33))))),INDIRECT(ADDRESS($H41,COLUMN())),0),0),IF($I41&gt;0,IF(AND(INDIRECT(ADDRESS($I41,44))=0,INDIRECT(ADDRESS($I41,38))="UL",ISERROR(SEARCH("Rear",INDIRECT(ADDRESS($I41,33)))),ISERROR(SEARCH("Side",INDIRECT(ADDRESS($I41,33))))),INDIRECT(ADDRESS($I41,COLUMN())),0),0),IF($J41&gt;0,IF(AND(INDIRECT(ADDRESS($J41,44))=0,INDIRECT(ADDRESS($J41,38))="UL",ISERROR(SEARCH("Rear",INDIRECT(ADDRESS($J41,33)))),ISERROR(SEARCH("Side",INDIRECT(ADDRESS($J41,33))))),INDIRECT(ADDRESS($J41,COLUMN())),0),0),IF($K41&gt;0,IF(AND(INDIRECT(ADDRESS($K41,44))=0,INDIRECT(ADDRESS($K41,38))="UL",ISERROR(SEARCH("Rear",INDIRECT(ADDRESS($K41,33)))),ISERROR(SEARCH("Side",INDIRECT(ADDRESS($K41,33))))),INDIRECT(ADDRESS($K41,COLUMN())),0),0),IF($L41&gt;0,IF(AND(INDIRECT(ADDRESS($L41,44))=0,INDIRECT(ADDRESS($L41,38))="UL",ISERROR(SEARCH("Rear",INDIRECT(ADDRESS($L41,33)))),ISERROR(SEARCH("Side",INDIRECT(ADDRESS($L41,33))))),INDIRECT(ADDRESS($L41,COLUMN())),0),0),IF($M41&gt;0,IF(AND(INDIRECT(ADDRESS($M41,44))=0,INDIRECT(ADDRESS($M41,38))="UL",ISERROR(SEARCH("Rear",INDIRECT(ADDRESS($M41,33)))),ISERROR(SEARCH("Side",INDIRECT(ADDRESS($M41,33))))),INDIRECT(ADDRESS($M41,COLUMN())),0),0))</f>
        <v>0.16666666666666666</v>
      </c>
      <c r="AW41" s="57" cm="1">
        <f t="array" aca="1" ref="AW41" ca="1">SUM(IF($C41&gt;0,IF(AND(INDIRECT(ADDRESS($C41,44))=0,INDIRECT(ADDRESS($C41,38))="UL",ISERROR(SEARCH("Rear",INDIRECT(ADDRESS($C41,33)))),ISERROR(SEARCH("Side",INDIRECT(ADDRESS($C41,33))))),INDIRECT(ADDRESS($C41,COLUMN())),0),0),IF($D41&gt;0,IF(AND(INDIRECT(ADDRESS($D41,44))=0,INDIRECT(ADDRESS($D41,38))="UL",ISERROR(SEARCH("Rear",INDIRECT(ADDRESS($D41,33)))),ISERROR(SEARCH("Side",INDIRECT(ADDRESS($D41,33))))),INDIRECT(ADDRESS($D41,COLUMN())),0),0),IF($E41&gt;0,IF(AND(INDIRECT(ADDRESS($E41,44))=0,INDIRECT(ADDRESS($E41,38))="UL",ISERROR(SEARCH("Rear",INDIRECT(ADDRESS($E41,33)))),ISERROR(SEARCH("Side",INDIRECT(ADDRESS($E41,33))))),INDIRECT(ADDRESS($E41,COLUMN())),0),0),IF($F41&gt;0,IF(AND(INDIRECT(ADDRESS($F41,44))=0,INDIRECT(ADDRESS($F41,38))="UL",ISERROR(SEARCH("Rear",INDIRECT(ADDRESS($F41,33)))),ISERROR(SEARCH("Side",INDIRECT(ADDRESS($F41,33))))),INDIRECT(ADDRESS($F41,COLUMN())),0),0),IF($G41&gt;0,IF(AND(INDIRECT(ADDRESS($G41,44))=0,INDIRECT(ADDRESS($G41,38))="UL",ISERROR(SEARCH("Rear",INDIRECT(ADDRESS($G41,33)))),ISERROR(SEARCH("Side",INDIRECT(ADDRESS($G41,33))))),INDIRECT(ADDRESS($G41,COLUMN())),0),0),IF($H41&gt;0,IF(AND(INDIRECT(ADDRESS($H41,44))=0,INDIRECT(ADDRESS($H41,38))="UL",ISERROR(SEARCH("Rear",INDIRECT(ADDRESS($H41,33)))),ISERROR(SEARCH("Side",INDIRECT(ADDRESS($H41,33))))),INDIRECT(ADDRESS($H41,COLUMN())),0),0),IF($I41&gt;0,IF(AND(INDIRECT(ADDRESS($I41,44))=0,INDIRECT(ADDRESS($I41,38))="UL",ISERROR(SEARCH("Rear",INDIRECT(ADDRESS($I41,33)))),ISERROR(SEARCH("Side",INDIRECT(ADDRESS($I41,33))))),INDIRECT(ADDRESS($I41,COLUMN())),0),0),IF($J41&gt;0,IF(AND(INDIRECT(ADDRESS($J41,44))=0,INDIRECT(ADDRESS($J41,38))="UL",ISERROR(SEARCH("Rear",INDIRECT(ADDRESS($J41,33)))),ISERROR(SEARCH("Side",INDIRECT(ADDRESS($J41,33))))),INDIRECT(ADDRESS($J41,COLUMN())),0),0),IF($K41&gt;0,IF(AND(INDIRECT(ADDRESS($K41,44))=0,INDIRECT(ADDRESS($K41,38))="UL",ISERROR(SEARCH("Rear",INDIRECT(ADDRESS($K41,33)))),ISERROR(SEARCH("Side",INDIRECT(ADDRESS($K41,33))))),INDIRECT(ADDRESS($K41,COLUMN())),0),0),IF($L41&gt;0,IF(AND(INDIRECT(ADDRESS($L41,44))=0,INDIRECT(ADDRESS($L41,38))="UL",ISERROR(SEARCH("Rear",INDIRECT(ADDRESS($L41,33)))),ISERROR(SEARCH("Side",INDIRECT(ADDRESS($L41,33))))),INDIRECT(ADDRESS($L41,COLUMN())),0),0),IF($M41&gt;0,IF(AND(INDIRECT(ADDRESS($M41,44))=0,INDIRECT(ADDRESS($M41,38))="UL",ISERROR(SEARCH("Rear",INDIRECT(ADDRESS($M41,33)))),ISERROR(SEARCH("Side",INDIRECT(ADDRESS($M41,33))))),INDIRECT(ADDRESS($M41,COLUMN())),0),0))</f>
        <v>1.1666666666666665</v>
      </c>
      <c r="AX41" s="57" cm="1">
        <f t="array" aca="1" ref="AX41" ca="1">SUM(IF($C41&gt;0,IF(AND(INDIRECT(ADDRESS($C41,44))=0,INDIRECT(ADDRESS($C41,38))="UL",ISERROR(SEARCH("Rear",INDIRECT(ADDRESS($C41,33)))),ISERROR(SEARCH("Side",INDIRECT(ADDRESS($C41,33))))),INDIRECT(ADDRESS($C41,COLUMN())),0),0),IF($D41&gt;0,IF(AND(INDIRECT(ADDRESS($D41,44))=0,INDIRECT(ADDRESS($D41,38))="UL",ISERROR(SEARCH("Rear",INDIRECT(ADDRESS($D41,33)))),ISERROR(SEARCH("Side",INDIRECT(ADDRESS($D41,33))))),INDIRECT(ADDRESS($D41,COLUMN())),0),0),IF($E41&gt;0,IF(AND(INDIRECT(ADDRESS($E41,44))=0,INDIRECT(ADDRESS($E41,38))="UL",ISERROR(SEARCH("Rear",INDIRECT(ADDRESS($E41,33)))),ISERROR(SEARCH("Side",INDIRECT(ADDRESS($E41,33))))),INDIRECT(ADDRESS($E41,COLUMN())),0),0),IF($F41&gt;0,IF(AND(INDIRECT(ADDRESS($F41,44))=0,INDIRECT(ADDRESS($F41,38))="UL",ISERROR(SEARCH("Rear",INDIRECT(ADDRESS($F41,33)))),ISERROR(SEARCH("Side",INDIRECT(ADDRESS($F41,33))))),INDIRECT(ADDRESS($F41,COLUMN())),0),0),IF($G41&gt;0,IF(AND(INDIRECT(ADDRESS($G41,44))=0,INDIRECT(ADDRESS($G41,38))="UL",ISERROR(SEARCH("Rear",INDIRECT(ADDRESS($G41,33)))),ISERROR(SEARCH("Side",INDIRECT(ADDRESS($G41,33))))),INDIRECT(ADDRESS($G41,COLUMN())),0),0),IF($H41&gt;0,IF(AND(INDIRECT(ADDRESS($H41,44))=0,INDIRECT(ADDRESS($H41,38))="UL",ISERROR(SEARCH("Rear",INDIRECT(ADDRESS($H41,33)))),ISERROR(SEARCH("Side",INDIRECT(ADDRESS($H41,33))))),INDIRECT(ADDRESS($H41,COLUMN())),0),0),IF($I41&gt;0,IF(AND(INDIRECT(ADDRESS($I41,44))=0,INDIRECT(ADDRESS($I41,38))="UL",ISERROR(SEARCH("Rear",INDIRECT(ADDRESS($I41,33)))),ISERROR(SEARCH("Side",INDIRECT(ADDRESS($I41,33))))),INDIRECT(ADDRESS($I41,COLUMN())),0),0),IF($J41&gt;0,IF(AND(INDIRECT(ADDRESS($J41,44))=0,INDIRECT(ADDRESS($J41,38))="UL",ISERROR(SEARCH("Rear",INDIRECT(ADDRESS($J41,33)))),ISERROR(SEARCH("Side",INDIRECT(ADDRESS($J41,33))))),INDIRECT(ADDRESS($J41,COLUMN())),0),0),IF($K41&gt;0,IF(AND(INDIRECT(ADDRESS($K41,44))=0,INDIRECT(ADDRESS($K41,38))="UL",ISERROR(SEARCH("Rear",INDIRECT(ADDRESS($K41,33)))),ISERROR(SEARCH("Side",INDIRECT(ADDRESS($K41,33))))),INDIRECT(ADDRESS($K41,COLUMN())),0),0),IF($L41&gt;0,IF(AND(INDIRECT(ADDRESS($L41,44))=0,INDIRECT(ADDRESS($L41,38))="UL",ISERROR(SEARCH("Rear",INDIRECT(ADDRESS($L41,33)))),ISERROR(SEARCH("Side",INDIRECT(ADDRESS($L41,33))))),INDIRECT(ADDRESS($L41,COLUMN())),0),0),IF($M41&gt;0,IF(AND(INDIRECT(ADDRESS($M41,44))=0,INDIRECT(ADDRESS($M41,38))="UL",ISERROR(SEARCH("Rear",INDIRECT(ADDRESS($M41,33)))),ISERROR(SEARCH("Side",INDIRECT(ADDRESS($M41,33))))),INDIRECT(ADDRESS($M41,COLUMN())),0),0))</f>
        <v>0.5</v>
      </c>
      <c r="AY41" s="58">
        <f ca="1">IF(AU41="S",AV41,IF(AU41="MS",AW41,IF(AU41="ML",AW41,AX41)))</f>
        <v>1.1666666666666665</v>
      </c>
      <c r="AZ41" s="58">
        <f ca="1">SUM(AV41:AX41)/3</f>
        <v>0.61111111111111105</v>
      </c>
      <c r="BA41" s="58" cm="1">
        <f t="array" aca="1" ref="BA41" ca="1">SUM(IF($C41&gt;0,IF(AND(INDIRECT(ADDRESS($C41,44))=0,INDIRECT(ADDRESS($C41,38))="UL"),INDIRECT(ADDRESS($C41,COLUMN())),0),0),IF($D41&gt;0,IF(AND(INDIRECT(ADDRESS($D41,44))=0,INDIRECT(ADDRESS($D41,38))="UL"),INDIRECT(ADDRESS($D41,COLUMN())),0),0),IF($E41&gt;0,IF(AND(INDIRECT(ADDRESS($E41,44))=0,INDIRECT(ADDRESS($E41,38))="UL"),INDIRECT(ADDRESS($E41,COLUMN())),0),0),IF($F41&gt;0,IF(AND(INDIRECT(ADDRESS($F41,44))=0,INDIRECT(ADDRESS($F41,38))="UL"),INDIRECT(ADDRESS($F41,COLUMN())),0),0),IF($G41&gt;0,IF(AND(INDIRECT(ADDRESS($G41,44))=0,INDIRECT(ADDRESS($G41,38))="UL"),INDIRECT(ADDRESS($G41,COLUMN())),0),0),IF($H41&gt;0,IF(AND(INDIRECT(ADDRESS($H41,44))=0,INDIRECT(ADDRESS($H41,38))="UL"),INDIRECT(ADDRESS($H41,COLUMN())),0),0),IF($I41&gt;0,IF(AND(INDIRECT(ADDRESS($I41,44))=0,INDIRECT(ADDRESS($I41,38))="UL"),INDIRECT(ADDRESS($I41,COLUMN())),0),0),IF($J41&gt;0,IF(AND(INDIRECT(ADDRESS($J41,44))=0,INDIRECT(ADDRESS($J41,38))="UL"),INDIRECT(ADDRESS($J41,COLUMN())),0),0),IF($K41&gt;0,IF(AND(INDIRECT(ADDRESS($K41,44))=0,INDIRECT(ADDRESS($K41,38))="UL"),INDIRECT(ADDRESS($K41,COLUMN())),0),0),IF($L41&gt;0,IF(AND(INDIRECT(ADDRESS($L41,44))=0,INDIRECT(ADDRESS($L41,38))="UL"),INDIRECT(ADDRESS($L41,COLUMN())),0),0),IF($M41&gt;0,IF(AND(INDIRECT(ADDRESS($M41,44))=0,INDIRECT(ADDRESS($M41,38))="UL"),INDIRECT(ADDRESS($M41,COLUMN())),0),0))</f>
        <v>0.37777777777777777</v>
      </c>
      <c r="BB41" s="58" cm="1">
        <f t="array" aca="1" ref="BB41" ca="1">SUM(IF($C41&gt;0,IF(AND(INDIRECT(ADDRESS($C41,44))=0,INDIRECT(ADDRESS($C41,38))="UL"),INDIRECT(ADDRESS($C41,COLUMN())),0),0),IF($D41&gt;0,IF(AND(INDIRECT(ADDRESS($D41,44))=0,INDIRECT(ADDRESS($D41,38))="UL"),INDIRECT(ADDRESS($D41,COLUMN())),0),0),IF($E41&gt;0,IF(AND(INDIRECT(ADDRESS($E41,44))=0,INDIRECT(ADDRESS($E41,38))="UL"),INDIRECT(ADDRESS($E41,COLUMN())),0),0),IF($F41&gt;0,IF(AND(INDIRECT(ADDRESS($F41,44))=0,INDIRECT(ADDRESS($F41,38))="UL"),INDIRECT(ADDRESS($F41,COLUMN())),0),0),IF($G41&gt;0,IF(AND(INDIRECT(ADDRESS($G41,44))=0,INDIRECT(ADDRESS($G41,38))="UL"),INDIRECT(ADDRESS($G41,COLUMN())),0),0),IF($H41&gt;0,IF(AND(INDIRECT(ADDRESS($H41,44))=0,INDIRECT(ADDRESS($H41,38))="UL"),INDIRECT(ADDRESS($H41,COLUMN())),0),0),IF($I41&gt;0,IF(AND(INDIRECT(ADDRESS($I41,44))=0,INDIRECT(ADDRESS($I41,38))="UL"),INDIRECT(ADDRESS($I41,COLUMN())),0),0),IF($J41&gt;0,IF(AND(INDIRECT(ADDRESS($J41,44))=0,INDIRECT(ADDRESS($J41,38))="UL"),INDIRECT(ADDRESS($J41,COLUMN())),0),0),IF($K41&gt;0,IF(AND(INDIRECT(ADDRESS($K41,44))=0,INDIRECT(ADDRESS($K41,38))="UL"),INDIRECT(ADDRESS($K41,COLUMN())),0),0),IF($L41&gt;0,IF(AND(INDIRECT(ADDRESS($L41,44))=0,INDIRECT(ADDRESS($L41,38))="UL"),INDIRECT(ADDRESS($L41,COLUMN())),0),0),IF($M41&gt;0,IF(AND(INDIRECT(ADDRESS($M41,44))=0,INDIRECT(ADDRESS($M41,38))="UL"),INDIRECT(ADDRESS($M41,COLUMN())),0),0))</f>
        <v>0.1111111111111111</v>
      </c>
      <c r="BC41" s="58" cm="1">
        <f t="array" aca="1" ref="BC41" ca="1">SUM(IF($C41&gt;0,IF(AND(INDIRECT(ADDRESS($C41,44))=0,INDIRECT(ADDRESS($C41,38))="UL"),INDIRECT(ADDRESS($C41,COLUMN())),0),0),IF($D41&gt;0,IF(AND(INDIRECT(ADDRESS($D41,44))=0,INDIRECT(ADDRESS($D41,38))="UL"),INDIRECT(ADDRESS($D41,COLUMN())),0),0),IF($E41&gt;0,IF(AND(INDIRECT(ADDRESS($E41,44))=0,INDIRECT(ADDRESS($E41,38))="UL"),INDIRECT(ADDRESS($E41,COLUMN())),0),0),IF($F41&gt;0,IF(AND(INDIRECT(ADDRESS($F41,44))=0,INDIRECT(ADDRESS($F41,38))="UL"),INDIRECT(ADDRESS($F41,COLUMN())),0),0),IF($G41&gt;0,IF(AND(INDIRECT(ADDRESS($G41,44))=0,INDIRECT(ADDRESS($G41,38))="UL"),INDIRECT(ADDRESS($G41,COLUMN())),0),0),IF($H41&gt;0,IF(AND(INDIRECT(ADDRESS($H41,44))=0,INDIRECT(ADDRESS($H41,38))="UL"),INDIRECT(ADDRESS($H41,COLUMN())),0),0),IF($I41&gt;0,IF(AND(INDIRECT(ADDRESS($I41,44))=0,INDIRECT(ADDRESS($I41,38))="UL"),INDIRECT(ADDRESS($I41,COLUMN())),0),0),IF($J41&gt;0,IF(AND(INDIRECT(ADDRESS($J41,44))=0,INDIRECT(ADDRESS($J41,38))="UL"),INDIRECT(ADDRESS($J41,COLUMN())),0),0),IF($K41&gt;0,IF(AND(INDIRECT(ADDRESS($K41,44))=0,INDIRECT(ADDRESS($K41,38))="UL"),INDIRECT(ADDRESS($K41,COLUMN())),0),0),IF($L41&gt;0,IF(AND(INDIRECT(ADDRESS($L41,44))=0,INDIRECT(ADDRESS($L41,38))="UL"),INDIRECT(ADDRESS($L41,COLUMN())),0),0),IF($M41&gt;0,IF(AND(INDIRECT(ADDRESS($M41,44))=0,INDIRECT(ADDRESS($M41,38))="UL"),INDIRECT(ADDRESS($M41,COLUMN())),0),0))</f>
        <v>0.15555555555555556</v>
      </c>
      <c r="BD41" s="58" cm="1">
        <f t="array" aca="1" ref="BD41" ca="1">SUM(IF($C41&gt;0,IF(AND(INDIRECT(ADDRESS($C41,44))=0,INDIRECT(ADDRESS($C41,38))="UL"),INDIRECT(ADDRESS($C41,COLUMN())),0),0),IF($D41&gt;0,IF(AND(INDIRECT(ADDRESS($D41,44))=0,INDIRECT(ADDRESS($D41,38))="UL"),INDIRECT(ADDRESS($D41,COLUMN())),0),0),IF($E41&gt;0,IF(AND(INDIRECT(ADDRESS($E41,44))=0,INDIRECT(ADDRESS($E41,38))="UL"),INDIRECT(ADDRESS($E41,COLUMN())),0),0),IF($F41&gt;0,IF(AND(INDIRECT(ADDRESS($F41,44))=0,INDIRECT(ADDRESS($F41,38))="UL"),INDIRECT(ADDRESS($F41,COLUMN())),0),0),IF($G41&gt;0,IF(AND(INDIRECT(ADDRESS($G41,44))=0,INDIRECT(ADDRESS($G41,38))="UL"),INDIRECT(ADDRESS($G41,COLUMN())),0),0),IF($H41&gt;0,IF(AND(INDIRECT(ADDRESS($H41,44))=0,INDIRECT(ADDRESS($H41,38))="UL"),INDIRECT(ADDRESS($H41,COLUMN())),0),0),IF($I41&gt;0,IF(AND(INDIRECT(ADDRESS($I41,44))=0,INDIRECT(ADDRESS($I41,38))="UL"),INDIRECT(ADDRESS($I41,COLUMN())),0),0),IF($J41&gt;0,IF(AND(INDIRECT(ADDRESS($J41,44))=0,INDIRECT(ADDRESS($J41,38))="UL"),INDIRECT(ADDRESS($J41,COLUMN())),0),0),IF($K41&gt;0,IF(AND(INDIRECT(ADDRESS($K41,44))=0,INDIRECT(ADDRESS($K41,38))="UL"),INDIRECT(ADDRESS($K41,COLUMN())),0),0),IF($L41&gt;0,IF(AND(INDIRECT(ADDRESS($L41,44))=0,INDIRECT(ADDRESS($L41,38))="UL"),INDIRECT(ADDRESS($L41,COLUMN())),0),0),IF($M41&gt;0,IF(AND(INDIRECT(ADDRESS($M41,44))=0,INDIRECT(ADDRESS($M41,38))="UL"),INDIRECT(ADDRESS($M41,COLUMN())),0),0))</f>
        <v>0.33333333333333331</v>
      </c>
      <c r="BE41" s="57">
        <f ca="1">IF(AU41="S",BA41,IF(AU41="MS",BB41,IF(AU41="ML",BC41,BD41)))</f>
        <v>0.15555555555555556</v>
      </c>
      <c r="BF41" s="57" cm="1">
        <f t="array" aca="1" ref="BF41" ca="1">SUM(IF($C41&gt;0,IF(INDIRECT(ADDRESS($C41,45))=1,INDIRECT(ADDRESS($C41,52))*INDIRECT(ADDRESS($C41,42))/5,0),0), IF($D41&gt;0,IF(INDIRECT(ADDRESS($D41,45))=1,INDIRECT(ADDRESS($D41,52))*INDIRECT(ADDRESS($D41,42))/5,0),0), IF($E41&gt;0,IF(INDIRECT(ADDRESS($E41,45))=1,INDIRECT(ADDRESS($E41,52))*INDIRECT(ADDRESS($E41,42))/5,0),0), IF($F41&gt;0,IF(INDIRECT(ADDRESS($F41,45))=1,INDIRECT(ADDRESS($F41,52))*INDIRECT(ADDRESS($F41,42))/5,0),0), IF($G41&gt;0,IF(INDIRECT(ADDRESS($G41,45))=1,INDIRECT(ADDRESS($G41,52))*INDIRECT(ADDRESS($G41,42))/5,0),0), IF($H41&gt;0,IF(INDIRECT(ADDRESS($H41,45))=1,INDIRECT(ADDRESS($H41,52))*INDIRECT(ADDRESS($H41,42))/5,0),0)
)*$BF$296/100</f>
        <v>0</v>
      </c>
      <c r="BG41" s="19"/>
      <c r="BH41" s="57" cm="1">
        <f t="array" aca="1" ref="BH41" ca="1">SUM(IF($C41&gt;0,IF(AND(INDIRECT(ADDRESS($C41,44))=0,INDIRECT(ADDRESS($C41,38))&lt;&gt;"UL"),INDIRECT(ADDRESS($C41,COLUMN()-12)),0),0), IF($D41&gt;0,IF(AND(INDIRECT(ADDRESS($D41,44))=0,INDIRECT(ADDRESS($D41,38))&lt;&gt;"UL"),INDIRECT(ADDRESS($D41,COLUMN()-12)),0),0), IF($E41&gt;0,IF(AND(INDIRECT(ADDRESS($E41,44))=0,INDIRECT(ADDRESS($E41,38))&lt;&gt;"UL"),INDIRECT(ADDRESS($E41,COLUMN()-12)),0),0), IF($F41&gt;0,IF(AND(INDIRECT(ADDRESS($F41,44))=0,INDIRECT(ADDRESS($F41,38))&lt;&gt;"UL"),INDIRECT(ADDRESS($F41,COLUMN()-12)),0),0), IF($G41&gt;0,IF(AND(INDIRECT(ADDRESS($G41,44))=0,INDIRECT(ADDRESS($G41,38))&lt;&gt;"UL"),INDIRECT(ADDRESS($G41,COLUMN()-12)),0),0), IF($H41&gt;0,IF(AND(INDIRECT(ADDRESS($H41,44))=0,INDIRECT(ADDRESS($H41,38))&lt;&gt;"UL"),INDIRECT(ADDRESS($H41,COLUMN()-12)),0),0), IF($I41&gt;0,IF(AND(INDIRECT(ADDRESS($I41,44))=0,INDIRECT(ADDRESS($I41,38))&lt;&gt;"UL"),INDIRECT(ADDRESS($I41,COLUMN()-12)),0),0), IF($J41&gt;0,IF(AND(INDIRECT(ADDRESS($J41,44))=0,INDIRECT(ADDRESS($J41,38))&lt;&gt;"UL"),INDIRECT(ADDRESS($J41,COLUMN()-12)),0),0), IF($K41&gt;0,IF(AND(INDIRECT(ADDRESS($K41,44))=0,INDIRECT(ADDRESS($K41,38))&lt;&gt;"UL"),INDIRECT(ADDRESS($K41,COLUMN()-12)),0),0), IF($L41&gt;0,IF(AND(INDIRECT(ADDRESS($L41,44))=0,INDIRECT(ADDRESS($L41,38))&lt;&gt;"UL"),INDIRECT(ADDRESS($L41,COLUMN()-12)),0),0), IF($M41&gt;0,IF(AND(INDIRECT(ADDRESS($M41,44))=0,INDIRECT(ADDRESS($M41,38))&lt;&gt;"UL"),INDIRECT(ADDRESS($M41,COLUMN()-12)),0),0))</f>
        <v>0</v>
      </c>
      <c r="BI41" s="57" cm="1">
        <f t="array" aca="1" ref="BI41" ca="1">SUM(IF($C41&gt;0,IF(AND(INDIRECT(ADDRESS($C41,44))=0,INDIRECT(ADDRESS($C41,38))&lt;&gt;"UL"),INDIRECT(ADDRESS($C41,COLUMN()-12)),0),0), IF($D41&gt;0,IF(AND(INDIRECT(ADDRESS($D41,44))=0,INDIRECT(ADDRESS($D41,38))&lt;&gt;"UL"),INDIRECT(ADDRESS($D41,COLUMN()-12)),0),0), IF($E41&gt;0,IF(AND(INDIRECT(ADDRESS($E41,44))=0,INDIRECT(ADDRESS($E41,38))&lt;&gt;"UL"),INDIRECT(ADDRESS($E41,COLUMN()-12)),0),0), IF($F41&gt;0,IF(AND(INDIRECT(ADDRESS($F41,44))=0,INDIRECT(ADDRESS($F41,38))&lt;&gt;"UL"),INDIRECT(ADDRESS($F41,COLUMN()-12)),0),0), IF($G41&gt;0,IF(AND(INDIRECT(ADDRESS($G41,44))=0,INDIRECT(ADDRESS($G41,38))&lt;&gt;"UL"),INDIRECT(ADDRESS($G41,COLUMN()-12)),0),0), IF($H41&gt;0,IF(AND(INDIRECT(ADDRESS($H41,44))=0,INDIRECT(ADDRESS($H41,38))&lt;&gt;"UL"),INDIRECT(ADDRESS($H41,COLUMN()-12)),0),0), IF($I41&gt;0,IF(AND(INDIRECT(ADDRESS($I41,44))=0,INDIRECT(ADDRESS($I41,38))&lt;&gt;"UL"),INDIRECT(ADDRESS($I41,COLUMN()-12)),0),0), IF($J41&gt;0,IF(AND(INDIRECT(ADDRESS($J41,44))=0,INDIRECT(ADDRESS($J41,38))&lt;&gt;"UL"),INDIRECT(ADDRESS($J41,COLUMN()-12)),0),0), IF($K41&gt;0,IF(AND(INDIRECT(ADDRESS($K41,44))=0,INDIRECT(ADDRESS($K41,38))&lt;&gt;"UL"),INDIRECT(ADDRESS($K41,COLUMN()-12)),0),0), IF($L41&gt;0,IF(AND(INDIRECT(ADDRESS($L41,44))=0,INDIRECT(ADDRESS($L41,38))&lt;&gt;"UL"),INDIRECT(ADDRESS($L41,COLUMN()-12)),0),0), IF($M41&gt;0,IF(AND(INDIRECT(ADDRESS($M41,44))=0,INDIRECT(ADDRESS($M41,38))&lt;&gt;"UL"),INDIRECT(ADDRESS($M41,COLUMN()-12)),0),0))</f>
        <v>0</v>
      </c>
      <c r="BJ41" s="57" cm="1">
        <f t="array" aca="1" ref="BJ41" ca="1">SUM(IF($C41&gt;0,IF(AND(INDIRECT(ADDRESS($C41,44))=0,INDIRECT(ADDRESS($C41,38))&lt;&gt;"UL"),INDIRECT(ADDRESS($C41,COLUMN()-12)),0),0), IF($D41&gt;0,IF(AND(INDIRECT(ADDRESS($D41,44))=0,INDIRECT(ADDRESS($D41,38))&lt;&gt;"UL"),INDIRECT(ADDRESS($D41,COLUMN()-12)),0),0), IF($E41&gt;0,IF(AND(INDIRECT(ADDRESS($E41,44))=0,INDIRECT(ADDRESS($E41,38))&lt;&gt;"UL"),INDIRECT(ADDRESS($E41,COLUMN()-12)),0),0), IF($F41&gt;0,IF(AND(INDIRECT(ADDRESS($F41,44))=0,INDIRECT(ADDRESS($F41,38))&lt;&gt;"UL"),INDIRECT(ADDRESS($F41,COLUMN()-12)),0),0), IF($G41&gt;0,IF(AND(INDIRECT(ADDRESS($G41,44))=0,INDIRECT(ADDRESS($G41,38))&lt;&gt;"UL"),INDIRECT(ADDRESS($G41,COLUMN()-12)),0),0), IF($H41&gt;0,IF(AND(INDIRECT(ADDRESS($H41,44))=0,INDIRECT(ADDRESS($H41,38))&lt;&gt;"UL"),INDIRECT(ADDRESS($H41,COLUMN()-12)),0),0), IF($I41&gt;0,IF(AND(INDIRECT(ADDRESS($I41,44))=0,INDIRECT(ADDRESS($I41,38))&lt;&gt;"UL"),INDIRECT(ADDRESS($I41,COLUMN()-12)),0),0), IF($J41&gt;0,IF(AND(INDIRECT(ADDRESS($J41,44))=0,INDIRECT(ADDRESS($J41,38))&lt;&gt;"UL"),INDIRECT(ADDRESS($J41,COLUMN()-12)),0),0), IF($K41&gt;0,IF(AND(INDIRECT(ADDRESS($K41,44))=0,INDIRECT(ADDRESS($K41,38))&lt;&gt;"UL"),INDIRECT(ADDRESS($K41,COLUMN()-12)),0),0), IF($L41&gt;0,IF(AND(INDIRECT(ADDRESS($L41,44))=0,INDIRECT(ADDRESS($L41,38))&lt;&gt;"UL"),INDIRECT(ADDRESS($L41,COLUMN()-12)),0),0), IF($M41&gt;0,IF(AND(INDIRECT(ADDRESS($M41,44))=0,INDIRECT(ADDRESS($M41,38))&lt;&gt;"UL"),INDIRECT(ADDRESS($M41,COLUMN()-12)),0),0))</f>
        <v>0</v>
      </c>
      <c r="BK41" s="57">
        <f ca="1">IF(AU41="S",BH41,IF(AU41="MS",BI41,IF(AU41="ML",BI41,BJ41)))</f>
        <v>0</v>
      </c>
      <c r="BL41" s="57"/>
      <c r="BM41" s="57" cm="1">
        <f t="array" aca="1" ref="BM41" ca="1">SUM(IF($C41&gt;0,IF(AND(INDIRECT(ADDRESS($C41,44))=0,INDIRECT(ADDRESS($C41,38))&lt;&gt;"UL"),INDIRECT(ADDRESS($C41,COLUMN()-12)),0),0), IF($D41&gt;0,IF(AND(INDIRECT(ADDRESS($D41,44))=0,INDIRECT(ADDRESS($D41,38))&lt;&gt;"UL"),INDIRECT(ADDRESS($D41,COLUMN()-12)),0),0), IF($E41&gt;0,IF(AND(INDIRECT(ADDRESS($E41,44))=0,INDIRECT(ADDRESS($E41,38))&lt;&gt;"UL"),INDIRECT(ADDRESS($E41,COLUMN()-12)),0),0), IF($F41&gt;0,IF(AND(INDIRECT(ADDRESS($F41,44))=0,INDIRECT(ADDRESS($F41,38))&lt;&gt;"UL"),INDIRECT(ADDRESS($F41,COLUMN()-12)),0),0), IF($G41&gt;0,IF(AND(INDIRECT(ADDRESS($G41,44))=0,INDIRECT(ADDRESS($G41,38))&lt;&gt;"UL"),INDIRECT(ADDRESS($G41,COLUMN()-12)),0),0), IF($H41&gt;0,IF(AND(INDIRECT(ADDRESS($H41,44))=0,INDIRECT(ADDRESS($H41,38))&lt;&gt;"UL"),INDIRECT(ADDRESS($H41,COLUMN()-12)),0),0), IF($I41&gt;0,IF(AND(INDIRECT(ADDRESS($I41,44))=0,INDIRECT(ADDRESS($I41,38))&lt;&gt;"UL"),INDIRECT(ADDRESS($I41,COLUMN()-12)),0),0), IF($J41&gt;0,IF(AND(INDIRECT(ADDRESS($J41,44))=0,INDIRECT(ADDRESS($J41,38))&lt;&gt;"UL"),INDIRECT(ADDRESS($J41,COLUMN()-12)),0),0), IF($K41&gt;0,IF(AND(INDIRECT(ADDRESS($K41,44))=0,INDIRECT(ADDRESS($K41,38))&lt;&gt;"UL"),INDIRECT(ADDRESS($K41,COLUMN()-11)),0),0), IF($L41&gt;0,IF(AND(INDIRECT(ADDRESS($L41,44))=0,INDIRECT(ADDRESS($L41,38))&lt;&gt;"UL"),INDIRECT(ADDRESS($L41,COLUMN()-11)),0),0), IF($M41&gt;0,IF(AND(INDIRECT(ADDRESS($M41,44))=0,INDIRECT(ADDRESS($M41,38))&lt;&gt;"UL"),INDIRECT(ADDRESS($M41,COLUMN()-11)),0),0))</f>
        <v>0</v>
      </c>
      <c r="BN41" s="57" cm="1">
        <f t="array" aca="1" ref="BN41" ca="1">SUM(IF($C41&gt;0,IF(AND(INDIRECT(ADDRESS($C41,44))=0,INDIRECT(ADDRESS($C41,38))&lt;&gt;"UL"),INDIRECT(ADDRESS($C41,COLUMN()-12)),0),0), IF($D41&gt;0,IF(AND(INDIRECT(ADDRESS($D41,44))=0,INDIRECT(ADDRESS($D41,38))&lt;&gt;"UL"),INDIRECT(ADDRESS($D41,COLUMN()-12)),0),0), IF($E41&gt;0,IF(AND(INDIRECT(ADDRESS($E41,44))=0,INDIRECT(ADDRESS($E41,38))&lt;&gt;"UL"),INDIRECT(ADDRESS($E41,COLUMN()-12)),0),0), IF($F41&gt;0,IF(AND(INDIRECT(ADDRESS($F41,44))=0,INDIRECT(ADDRESS($F41,38))&lt;&gt;"UL"),INDIRECT(ADDRESS($F41,COLUMN()-12)),0),0), IF($G41&gt;0,IF(AND(INDIRECT(ADDRESS($G41,44))=0,INDIRECT(ADDRESS($G41,38))&lt;&gt;"UL"),INDIRECT(ADDRESS($G41,COLUMN()-12)),0),0), IF($H41&gt;0,IF(AND(INDIRECT(ADDRESS($H41,44))=0,INDIRECT(ADDRESS($H41,38))&lt;&gt;"UL"),INDIRECT(ADDRESS($H41,COLUMN()-12)),0),0), IF($I41&gt;0,IF(AND(INDIRECT(ADDRESS($I41,44))=0,INDIRECT(ADDRESS($I41,38))&lt;&gt;"UL"),INDIRECT(ADDRESS($I41,COLUMN()-12)),0),0), IF($J41&gt;0,IF(AND(INDIRECT(ADDRESS($J41,44))=0,INDIRECT(ADDRESS($J41,38))&lt;&gt;"UL"),INDIRECT(ADDRESS($J41,COLUMN()-12)),0),0), IF($K41&gt;0,IF(AND(INDIRECT(ADDRESS($K41,44))=0,INDIRECT(ADDRESS($K41,38))&lt;&gt;"UL"),INDIRECT(ADDRESS($K41,COLUMN()-11)),0),0), IF($L41&gt;0,IF(AND(INDIRECT(ADDRESS($L41,44))=0,INDIRECT(ADDRESS($L41,38))&lt;&gt;"UL"),INDIRECT(ADDRESS($L41,COLUMN()-11)),0),0), IF($M41&gt;0,IF(AND(INDIRECT(ADDRESS($M41,44))=0,INDIRECT(ADDRESS($M41,38))&lt;&gt;"UL"),INDIRECT(ADDRESS($M41,COLUMN()-11)),0),0))</f>
        <v>0</v>
      </c>
      <c r="BO41" s="57" cm="1">
        <f t="array" aca="1" ref="BO41" ca="1">SUM(IF($C41&gt;0,IF(AND(INDIRECT(ADDRESS($C41,44))=0,INDIRECT(ADDRESS($C41,38))&lt;&gt;"UL"),INDIRECT(ADDRESS($C41,COLUMN()-12)),0),0), IF($D41&gt;0,IF(AND(INDIRECT(ADDRESS($D41,44))=0,INDIRECT(ADDRESS($D41,38))&lt;&gt;"UL"),INDIRECT(ADDRESS($D41,COLUMN()-12)),0),0), IF($E41&gt;0,IF(AND(INDIRECT(ADDRESS($E41,44))=0,INDIRECT(ADDRESS($E41,38))&lt;&gt;"UL"),INDIRECT(ADDRESS($E41,COLUMN()-12)),0),0), IF($F41&gt;0,IF(AND(INDIRECT(ADDRESS($F41,44))=0,INDIRECT(ADDRESS($F41,38))&lt;&gt;"UL"),INDIRECT(ADDRESS($F41,COLUMN()-12)),0),0), IF($G41&gt;0,IF(AND(INDIRECT(ADDRESS($G41,44))=0,INDIRECT(ADDRESS($G41,38))&lt;&gt;"UL"),INDIRECT(ADDRESS($G41,COLUMN()-12)),0),0), IF($H41&gt;0,IF(AND(INDIRECT(ADDRESS($H41,44))=0,INDIRECT(ADDRESS($H41,38))&lt;&gt;"UL"),INDIRECT(ADDRESS($H41,COLUMN()-12)),0),0), IF($I41&gt;0,IF(AND(INDIRECT(ADDRESS($I41,44))=0,INDIRECT(ADDRESS($I41,38))&lt;&gt;"UL"),INDIRECT(ADDRESS($I41,COLUMN()-12)),0),0), IF($J41&gt;0,IF(AND(INDIRECT(ADDRESS($J41,44))=0,INDIRECT(ADDRESS($J41,38))&lt;&gt;"UL"),INDIRECT(ADDRESS($J41,COLUMN()-12)),0),0), IF($K41&gt;0,IF(AND(INDIRECT(ADDRESS($K41,44))=0,INDIRECT(ADDRESS($K41,38))&lt;&gt;"UL"),INDIRECT(ADDRESS($K41,COLUMN()-11)),0),0), IF($L41&gt;0,IF(AND(INDIRECT(ADDRESS($L41,44))=0,INDIRECT(ADDRESS($L41,38))&lt;&gt;"UL"),INDIRECT(ADDRESS($L41,COLUMN()-11)),0),0), IF($M41&gt;0,IF(AND(INDIRECT(ADDRESS($M41,44))=0,INDIRECT(ADDRESS($M41,38))&lt;&gt;"UL"),INDIRECT(ADDRESS($M41,COLUMN()-11)),0),0))</f>
        <v>0</v>
      </c>
      <c r="BP41" s="57" cm="1">
        <f t="array" aca="1" ref="BP41" ca="1">SUM(IF($C41&gt;0,IF(AND(INDIRECT(ADDRESS($C41,44))=0,INDIRECT(ADDRESS($C41,38))&lt;&gt;"UL"),INDIRECT(ADDRESS($C41,COLUMN()-12)),0),0), IF($D41&gt;0,IF(AND(INDIRECT(ADDRESS($D41,44))=0,INDIRECT(ADDRESS($D41,38))&lt;&gt;"UL"),INDIRECT(ADDRESS($D41,COLUMN()-12)),0),0), IF($E41&gt;0,IF(AND(INDIRECT(ADDRESS($E41,44))=0,INDIRECT(ADDRESS($E41,38))&lt;&gt;"UL"),INDIRECT(ADDRESS($E41,COLUMN()-12)),0),0), IF($F41&gt;0,IF(AND(INDIRECT(ADDRESS($F41,44))=0,INDIRECT(ADDRESS($F41,38))&lt;&gt;"UL"),INDIRECT(ADDRESS($F41,COLUMN()-12)),0),0), IF($G41&gt;0,IF(AND(INDIRECT(ADDRESS($G41,44))=0,INDIRECT(ADDRESS($G41,38))&lt;&gt;"UL"),INDIRECT(ADDRESS($G41,COLUMN()-12)),0),0), IF($H41&gt;0,IF(AND(INDIRECT(ADDRESS($H41,44))=0,INDIRECT(ADDRESS($H41,38))&lt;&gt;"UL"),INDIRECT(ADDRESS($H41,COLUMN()-12)),0),0), IF($I41&gt;0,IF(AND(INDIRECT(ADDRESS($I41,44))=0,INDIRECT(ADDRESS($I41,38))&lt;&gt;"UL"),INDIRECT(ADDRESS($I41,COLUMN()-12)),0),0), IF($J41&gt;0,IF(AND(INDIRECT(ADDRESS($J41,44))=0,INDIRECT(ADDRESS($J41,38))&lt;&gt;"UL"),INDIRECT(ADDRESS($J41,COLUMN()-12)),0),0), IF($K41&gt;0,IF(AND(INDIRECT(ADDRESS($K41,44))=0,INDIRECT(ADDRESS($K41,38))&lt;&gt;"UL"),INDIRECT(ADDRESS($K41,COLUMN()-11)),0),0), IF($L41&gt;0,IF(AND(INDIRECT(ADDRESS($L41,44))=0,INDIRECT(ADDRESS($L41,38))&lt;&gt;"UL"),INDIRECT(ADDRESS($L41,COLUMN()-11)),0),0), IF($M41&gt;0,IF(AND(INDIRECT(ADDRESS($M41,44))=0,INDIRECT(ADDRESS($M41,38))&lt;&gt;"UL"),INDIRECT(ADDRESS($M41,COLUMN()-11)),0),0))</f>
        <v>0</v>
      </c>
      <c r="BQ41" s="57">
        <f ca="1">IF(AU41="S",BM41,IF(AU41="MS",BN41,IF(AU41="ML",BO41,BP41)))</f>
        <v>0</v>
      </c>
      <c r="BR41" s="161">
        <f ca="1">(((AZ41+BE41+BL41+BQ41)/(AY41+BE41+BK41+BQ41)*AB41^$BR$296)^$BQ$296)*100</f>
        <v>71.360705217952244</v>
      </c>
      <c r="BS41" s="59"/>
      <c r="BT41" s="56">
        <f ca="1">IF(AD41&lt;BG41,((((AY41+BK41)*AB41)+((BE41+BQ41)*(1-AB41))+BF41)*AD41),((((AY41*AB41)+(BE41*(1-AB41))+BF41)*AD41)+(((BK41*AB41)+(BQ41*(1-AB41)))*BG41)))</f>
        <v>2.6171615784438642</v>
      </c>
      <c r="BU41" s="63">
        <f ca="1">BT41/N41</f>
        <v>0.1308580789221932</v>
      </c>
      <c r="BV41" s="57" t="s">
        <v>34</v>
      </c>
      <c r="BW41" s="57" cm="1">
        <f t="array" aca="1" ref="BW41" ca="1">SUM(IF($C41&gt;0,IF(AND(INDIRECT(ADDRESS($C41,44))=0,INDIRECT(ADDRESS($C41,38))="UL",ISERROR(SEARCH("Rear",INDIRECT(ADDRESS($C41,33)))),ISERROR(SEARCH("Side",INDIRECT(ADDRESS($C41,33))))),INDIRECT(ADDRESS($C41,COLUMN())),0),0),IF($D41&gt;0,IF(AND(INDIRECT(ADDRESS($D41,44))=0,INDIRECT(ADDRESS($D41,38))="UL",ISERROR(SEARCH("Rear",INDIRECT(ADDRESS($D41,33)))),ISERROR(SEARCH("Side",INDIRECT(ADDRESS($D41,33))))),INDIRECT(ADDRESS($D41,COLUMN())),0),0),IF($E41&gt;0,IF(AND(INDIRECT(ADDRESS($E41,44))=0,INDIRECT(ADDRESS($E41,38))="UL",ISERROR(SEARCH("Rear",INDIRECT(ADDRESS($E41,33)))),ISERROR(SEARCH("Side",INDIRECT(ADDRESS($E41,33))))),INDIRECT(ADDRESS($E41,COLUMN())),0),0),IF($F41&gt;0,IF(AND(INDIRECT(ADDRESS($F41,44))=0,INDIRECT(ADDRESS($F41,38))="UL",ISERROR(SEARCH("Rear",INDIRECT(ADDRESS($F41,33)))),ISERROR(SEARCH("Side",INDIRECT(ADDRESS($F41,33))))),INDIRECT(ADDRESS($F41,COLUMN())),0),0),IF($G41&gt;0,IF(AND(INDIRECT(ADDRESS($G41,44))=0,INDIRECT(ADDRESS($G41,38))="UL",ISERROR(SEARCH("Rear",INDIRECT(ADDRESS($G41,33)))),ISERROR(SEARCH("Side",INDIRECT(ADDRESS($G41,33))))),INDIRECT(ADDRESS($G41,COLUMN())),0),0),IF($H41&gt;0,IF(AND(INDIRECT(ADDRESS($H41,44))=0,INDIRECT(ADDRESS($H41,38))="UL",ISERROR(SEARCH("Rear",INDIRECT(ADDRESS($H41,33)))),ISERROR(SEARCH("Side",INDIRECT(ADDRESS($H41,33))))),INDIRECT(ADDRESS($H41,COLUMN())),0),0),IF($I41&gt;0,IF(AND(INDIRECT(ADDRESS($I41,44))=0,INDIRECT(ADDRESS($I41,38))="UL",ISERROR(SEARCH("Rear",INDIRECT(ADDRESS($I41,33)))),ISERROR(SEARCH("Side",INDIRECT(ADDRESS($I41,33))))),INDIRECT(ADDRESS($I41,COLUMN())),0),0),IF($J41&gt;0,IF(AND(INDIRECT(ADDRESS($J41,44))=0,INDIRECT(ADDRESS($J41,38))="UL",ISERROR(SEARCH("Rear",INDIRECT(ADDRESS($J41,33)))),ISERROR(SEARCH("Side",INDIRECT(ADDRESS($J41,33))))),INDIRECT(ADDRESS($J41,COLUMN())),0),0),IF($K41&gt;0,IF(AND(INDIRECT(ADDRESS($K41,44))=0,INDIRECT(ADDRESS($K41,38))="UL",ISERROR(SEARCH("Rear",INDIRECT(ADDRESS($K41,33)))),ISERROR(SEARCH("Side",INDIRECT(ADDRESS($K41,33))))),INDIRECT(ADDRESS($K41,COLUMN())),0),0),IF($L41&gt;0,IF(AND(INDIRECT(ADDRESS($L41,44))=0,INDIRECT(ADDRESS($L41,38))="UL",ISERROR(SEARCH("Rear",INDIRECT(ADDRESS($L41,33)))),ISERROR(SEARCH("Side",INDIRECT(ADDRESS($L41,33))))),INDIRECT(ADDRESS($L41,COLUMN())),0),0),IF($M41&gt;0,IF(AND(INDIRECT(ADDRESS($M41,44))=0,INDIRECT(ADDRESS($M41,38))="UL",ISERROR(SEARCH("Rear",INDIRECT(ADDRESS($M41,33)))),ISERROR(SEARCH("Side",INDIRECT(ADDRESS($M41,33))))),INDIRECT(ADDRESS($M41,COLUMN())),0),0))</f>
        <v>0.66666666666666663</v>
      </c>
      <c r="BX41" s="57">
        <f ca="1">IF(BV41="S",AV41,BW41)</f>
        <v>0.66666666666666663</v>
      </c>
      <c r="BY41" s="57" cm="1">
        <f t="array" aca="1" ref="BY41" ca="1">SUM(IF($C41&gt;0,IF(AND(INDIRECT(ADDRESS($C41,44))=0,INDIRECT(ADDRESS($C41,38))="UL"),INDIRECT(ADDRESS($C41,COLUMN())),0),0),IF($D41&gt;0,IF(AND(INDIRECT(ADDRESS($D41,44))=0,INDIRECT(ADDRESS($D41,38))="UL"),INDIRECT(ADDRESS($D41,COLUMN())),0),0),IF($E41&gt;0,IF(AND(INDIRECT(ADDRESS($E41,44))=0,INDIRECT(ADDRESS($E41,38))="UL"),INDIRECT(ADDRESS($E41,COLUMN())),0),0),IF($F41&gt;0,IF(AND(INDIRECT(ADDRESS($F41,44))=0,INDIRECT(ADDRESS($F41,38))="UL"),INDIRECT(ADDRESS($F41,COLUMN())),0),0),IF($G41&gt;0,IF(AND(INDIRECT(ADDRESS($G41,44))=0,INDIRECT(ADDRESS($G41,38))="UL"),INDIRECT(ADDRESS($G41,COLUMN())),0),0),IF($H41&gt;0,IF(AND(INDIRECT(ADDRESS($H41,44))=0,INDIRECT(ADDRESS($H41,38))="UL"),INDIRECT(ADDRESS($H41,COLUMN())),0),0),IF($I41&gt;0,IF(AND(INDIRECT(ADDRESS($I41,44))=0,INDIRECT(ADDRESS($I41,38))="UL"),INDIRECT(ADDRESS($I41,COLUMN())),0),0),IF($J41&gt;0,IF(AND(INDIRECT(ADDRESS($J41,44))=0,INDIRECT(ADDRESS($J41,38))="UL"),INDIRECT(ADDRESS($J41,COLUMN())),0),0),IF($K41&gt;0,IF(AND(INDIRECT(ADDRESS($K41,44))=0,INDIRECT(ADDRESS($K41,38))="UL"),INDIRECT(ADDRESS($K41,COLUMN())),0),0),IF($L41&gt;0,IF(AND(INDIRECT(ADDRESS($L41,44))=0,INDIRECT(ADDRESS($L41,38))="UL"),INDIRECT(ADDRESS($L41,COLUMN())),0),0),IF($M41&gt;0,IF(AND(INDIRECT(ADDRESS($M41,44))=0,INDIRECT(ADDRESS($M41,38))="UL"),INDIRECT(ADDRESS($M41,COLUMN())),0),0))</f>
        <v>0.22222222222222221</v>
      </c>
      <c r="BZ41" s="57" cm="1">
        <f t="array" aca="1" ref="BZ41" ca="1">SUM(IF($C41&gt;0,IF(AND(INDIRECT(ADDRESS($C41,44))=0,INDIRECT(ADDRESS($C41,38))="UL"),INDIRECT(ADDRESS($C41,COLUMN())),0),0),IF($D41&gt;0,IF(AND(INDIRECT(ADDRESS($D41,44))=0,INDIRECT(ADDRESS($D41,38))="UL"),INDIRECT(ADDRESS($D41,COLUMN())),0),0),IF($E41&gt;0,IF(AND(INDIRECT(ADDRESS($E41,44))=0,INDIRECT(ADDRESS($E41,38))="UL"),INDIRECT(ADDRESS($E41,COLUMN())),0),0),IF($F41&gt;0,IF(AND(INDIRECT(ADDRESS($F41,44))=0,INDIRECT(ADDRESS($F41,38))="UL"),INDIRECT(ADDRESS($F41,COLUMN())),0),0),IF($G41&gt;0,IF(AND(INDIRECT(ADDRESS($G41,44))=0,INDIRECT(ADDRESS($G41,38))="UL"),INDIRECT(ADDRESS($G41,COLUMN())),0),0),IF($H41&gt;0,IF(AND(INDIRECT(ADDRESS($H41,44))=0,INDIRECT(ADDRESS($H41,38))="UL"),INDIRECT(ADDRESS($H41,COLUMN())),0),0),IF($I41&gt;0,IF(AND(INDIRECT(ADDRESS($I41,44))=0,INDIRECT(ADDRESS($I41,38))="UL"),INDIRECT(ADDRESS($I41,COLUMN())),0),0),IF($J41&gt;0,IF(AND(INDIRECT(ADDRESS($J41,44))=0,INDIRECT(ADDRESS($J41,38))="UL"),INDIRECT(ADDRESS($J41,COLUMN())),0),0),IF($K41&gt;0,IF(AND(INDIRECT(ADDRESS($K41,44))=0,INDIRECT(ADDRESS($K41,38))="UL"),INDIRECT(ADDRESS($K41,COLUMN())),0),0),IF($L41&gt;0,IF(AND(INDIRECT(ADDRESS($L41,44))=0,INDIRECT(ADDRESS($L41,38))="UL"),INDIRECT(ADDRESS($L41,COLUMN())),0),0),IF($M41&gt;0,IF(AND(INDIRECT(ADDRESS($M41,44))=0,INDIRECT(ADDRESS($M41,38))="UL"),INDIRECT(ADDRESS($M41,COLUMN())),0),0))</f>
        <v>5.5555555555555552E-2</v>
      </c>
      <c r="CA41" s="57">
        <f ca="1">IF(BV41="S",BY41,BZ41)</f>
        <v>5.5555555555555552E-2</v>
      </c>
      <c r="CB41" s="57"/>
      <c r="CC41" s="57">
        <f>IF(BV41="S",BH41,CB41)</f>
        <v>0</v>
      </c>
      <c r="CD41" s="57" cm="1">
        <f t="array" aca="1" ref="CD41" ca="1">SUM(IF($C41&gt;0,IF(AND(INDIRECT(ADDRESS($C41,44))=0,INDIRECT(ADDRESS($C41,38))&lt;&gt;"UL"),INDIRECT(ADDRESS($C41,COLUMN())),0),0),IF($D41&gt;0,IF(AND(INDIRECT(ADDRESS($D41,44))=0,INDIRECT(ADDRESS($D41,38))&lt;&gt;"UL"),INDIRECT(ADDRESS($D41,COLUMN())),0),0),IF($E41&gt;0,IF(AND(INDIRECT(ADDRESS($E41,44))=0,INDIRECT(ADDRESS($E41,38))&lt;&gt;"UL"),INDIRECT(ADDRESS($E41,COLUMN())),0),0),IF($F41&gt;0,IF(AND(INDIRECT(ADDRESS($F41,44))=0,INDIRECT(ADDRESS($F41,38))&lt;&gt;"UL"),INDIRECT(ADDRESS($F41,COLUMN())),0),0),IF($G41&gt;0,IF(AND(INDIRECT(ADDRESS($G41,44))=0,INDIRECT(ADDRESS($G41,38))&lt;&gt;"UL"),INDIRECT(ADDRESS($G41,COLUMN())),0),0),IF($H41&gt;0,IF(AND(INDIRECT(ADDRESS($H41,44))=0,INDIRECT(ADDRESS($H41,38))&lt;&gt;"UL"),INDIRECT(ADDRESS($H41,COLUMN())),0),0),IF($I41&gt;0,IF(AND(INDIRECT(ADDRESS($I41,44))=0,INDIRECT(ADDRESS($I41,38))&lt;&gt;"UL"),INDIRECT(ADDRESS($I41,COLUMN())),0),0),IF($J41&gt;0,IF(AND(INDIRECT(ADDRESS($J41,44))=0,INDIRECT(ADDRESS($J41,38))&lt;&gt;"UL"),INDIRECT(ADDRESS($J41,COLUMN())),0),0),IF($K41&gt;0,IF(AND(INDIRECT(ADDRESS($K41,44))=0,INDIRECT(ADDRESS($K41,38))&lt;&gt;"UL"),INDIRECT(ADDRESS($K41,COLUMN())),0),0),IF($L41&gt;0,IF(AND(INDIRECT(ADDRESS($L41,44))=0,INDIRECT(ADDRESS($L41,38))&lt;&gt;"UL"),INDIRECT(ADDRESS($L41,COLUMN())),0),0),IF($M41&gt;0,IF(AND(INDIRECT(ADDRESS($M41,44))=0,INDIRECT(ADDRESS($M41,38))&lt;&gt;"UL"),INDIRECT(ADDRESS($M41,COLUMN())),0),0))</f>
        <v>0</v>
      </c>
      <c r="CE41" s="57" cm="1">
        <f t="array" aca="1" ref="CE41" ca="1">SUM(IF($C41&gt;0,IF(AND(INDIRECT(ADDRESS($C41,44))=0,INDIRECT(ADDRESS($C41,38))&lt;&gt;"UL"),INDIRECT(ADDRESS($C41,COLUMN())),0),0),IF($D41&gt;0,IF(AND(INDIRECT(ADDRESS($D41,44))=0,INDIRECT(ADDRESS($D41,38))&lt;&gt;"UL"),INDIRECT(ADDRESS($D41,COLUMN())),0),0),IF($E41&gt;0,IF(AND(INDIRECT(ADDRESS($E41,44))=0,INDIRECT(ADDRESS($E41,38))&lt;&gt;"UL"),INDIRECT(ADDRESS($E41,COLUMN())),0),0),IF($F41&gt;0,IF(AND(INDIRECT(ADDRESS($F41,44))=0,INDIRECT(ADDRESS($F41,38))&lt;&gt;"UL"),INDIRECT(ADDRESS($F41,COLUMN())),0),0),IF($G41&gt;0,IF(AND(INDIRECT(ADDRESS($G41,44))=0,INDIRECT(ADDRESS($G41,38))&lt;&gt;"UL"),INDIRECT(ADDRESS($G41,COLUMN())),0),0),IF($H41&gt;0,IF(AND(INDIRECT(ADDRESS($H41,44))=0,INDIRECT(ADDRESS($H41,38))&lt;&gt;"UL"),INDIRECT(ADDRESS($H41,COLUMN())),0),0),IF($I41&gt;0,IF(AND(INDIRECT(ADDRESS($I41,44))=0,INDIRECT(ADDRESS($I41,38))&lt;&gt;"UL"),INDIRECT(ADDRESS($I41,COLUMN())),0),0),IF($J41&gt;0,IF(AND(INDIRECT(ADDRESS($J41,44))=0,INDIRECT(ADDRESS($J41,38))&lt;&gt;"UL"),INDIRECT(ADDRESS($J41,COLUMN())),0),0),IF($K41&gt;0,IF(AND(INDIRECT(ADDRESS($K41,44))=0,INDIRECT(ADDRESS($K41,38))&lt;&gt;"UL"),INDIRECT(ADDRESS($K41,COLUMN())),0),0),IF($L41&gt;0,IF(AND(INDIRECT(ADDRESS($L41,44))=0,INDIRECT(ADDRESS($L41,38))&lt;&gt;"UL"),INDIRECT(ADDRESS($L41,COLUMN())),0),0),IF($M41&gt;0,IF(AND(INDIRECT(ADDRESS($M41,44))=0,INDIRECT(ADDRESS($M41,38))&lt;&gt;"UL"),INDIRECT(ADDRESS($M41,COLUMN())),0),0))</f>
        <v>0</v>
      </c>
      <c r="CF41" s="57">
        <f ca="1">IF(BV41="S",CD41,CE41)</f>
        <v>0</v>
      </c>
      <c r="CG41" s="57">
        <f ca="1">IF(AD41&lt;BG41,((((BX41+CC41)*AB41)+((CA41+CF41)*(1-AB41)))*AD41),((((BX41*AB41)+((CA41)*(1-AB41)))*AD41)+(((CC41*AB41)+((CF41))*(1-AB41)))*BG41))</f>
        <v>1.4895885524546388</v>
      </c>
      <c r="CH41" s="57">
        <f ca="1">CG41/N41</f>
        <v>7.4479427622731936E-2</v>
      </c>
      <c r="CI41" s="19">
        <f ca="1">AD41*X41</f>
        <v>14.385134641783548</v>
      </c>
      <c r="CJ41" s="19"/>
      <c r="CK41" s="57" cm="1">
        <f t="array" aca="1" ref="CK41" ca="1">IF(AU41="S", SUM(IF($C41&gt;0,IF(INDIRECT(ADDRESS($C41,43))&lt;&gt;1,INDIRECT(ADDRESS($C41,48)),0),0), IF($D41&gt;0,IF(INDIRECT(ADDRESS($D41,43))&lt;&gt;1,INDIRECT(ADDRESS($D41,48)),0),0), IF($E41&gt;0,IF(INDIRECT(ADDRESS($E41,43))&lt;&gt;1,INDIRECT(ADDRESS($E41,48)),0),0), IF($F41&gt;0,IF(INDIRECT(ADDRESS($F41,43))&lt;&gt;1,INDIRECT(ADDRESS($F41,48)),0),0), IF($G41&gt;0,IF(INDIRECT(ADDRESS($G41,43))&lt;&gt;1,INDIRECT(ADDRESS($G41,48)),0),0), IF($H41&gt;0,IF(INDIRECT(ADDRESS($H41,43))&lt;&gt;1,INDIRECT(ADDRESS($H41,48)),0),0), IF($I41&gt;0,IF(INDIRECT(ADDRESS($I41,43))&lt;&gt;1,INDIRECT(ADDRESS($I41,48)),0),0), IF($J41&gt;0,IF(INDIRECT(ADDRESS($J41,43))&lt;&gt;1,INDIRECT(ADDRESS($J41,48)),0),0), IF($K41&gt;0,IF(INDIRECT(ADDRESS($K41,43))&lt;&gt;1,INDIRECT(ADDRESS($K41,48)),0),0), IF($L41&gt;0,IF(INDIRECT(ADDRESS($L41,43))&lt;&gt;1,INDIRECT(ADDRESS($L41,48)),0),0), IF($M41&gt;0,IF(INDIRECT(ADDRESS($M41,43))&lt;&gt;1,INDIRECT(ADDRESS($M41,48)),0),0)), IF(AU41="L",SUM(IF($C41&gt;0,IF(INDIRECT(ADDRESS($C41,43))&lt;&gt;1,INDIRECT(ADDRESS($C41,50)),0),0), IF($D41&gt;0,IF(INDIRECT(ADDRESS($D41,43))&lt;&gt;1,INDIRECT(ADDRESS($D41,50)),0),0), IF($E41&gt;0,IF(INDIRECT(ADDRESS($E41,43))&lt;&gt;1,INDIRECT(ADDRESS($E41,50)),0),0), IF($F41&gt;0,IF(INDIRECT(ADDRESS($F41,43))&lt;&gt;1,INDIRECT(ADDRESS($F41,50)),0),0), IF($G41&gt;0,IF(INDIRECT(ADDRESS($G41,43))&lt;&gt;1,INDIRECT(ADDRESS($G41,50)),0),0), IF($G41&gt;0,IF(INDIRECT(ADDRESS($G41,43))&lt;&gt;1,INDIRECT(ADDRESS($G41,50)),0),0), IF($H41&gt;0,IF(INDIRECT(ADDRESS($H41,43))&lt;&gt;1,INDIRECT(ADDRESS($H41,50)),0),0), IF($I41&gt;0,IF(INDIRECT(ADDRESS($I41,43))&lt;&gt;1,INDIRECT(ADDRESS($I41,50)),0),0), IF($J41&gt;0,IF(INDIRECT(ADDRESS($J41,43))&lt;&gt;1,INDIRECT(ADDRESS($J41,50)),0),0), IF($K41&gt;0,IF(INDIRECT(ADDRESS($K41,43))&lt;&gt;1,INDIRECT(ADDRESS($K41,50)),0),0), IF($L41&gt;0,IF(INDIRECT(ADDRESS($L41,43))&lt;&gt;1,INDIRECT(ADDRESS($L41,50)),0),0), IF($M41&gt;0,IF(INDIRECT(ADDRESS($M41,43))&lt;&gt;1,INDIRECT(ADDRESS($M41,50)),0),0)), SUM(IF($C41&gt;0,IF(INDIRECT(ADDRESS($C41,43))&lt;&gt;1,INDIRECT(ADDRESS($C41,49)),0),0), IF($D41&gt;0,IF(INDIRECT(ADDRESS($D41,43))&lt;&gt;1,INDIRECT(ADDRESS($D41,49)),0),0), IF($E41&gt;0,IF(INDIRECT(ADDRESS($E41,43))&lt;&gt;1,INDIRECT(ADDRESS($E41,49)),0),0), IF($F41&gt;0,IF(INDIRECT(ADDRESS($F41,43))&lt;&gt;1,INDIRECT(ADDRESS($F41,49)),0),0), IF($G41&gt;0,IF(INDIRECT(ADDRESS($G41,43))&lt;&gt;1,INDIRECT(ADDRESS($G41,49)),0),0), IF($G41&gt;0,IF(INDIRECT(ADDRESS($G41,43))&lt;&gt;1,INDIRECT(ADDRESS($G41,49)),0),0), IF($H41&gt;0,IF(INDIRECT(ADDRESS($H41,43))&lt;&gt;1,INDIRECT(ADDRESS($H41,49)),0),0), IF($I41&gt;0,IF(INDIRECT(ADDRESS($I41,43))&lt;&gt;1,INDIRECT(ADDRESS($I41,49)),0),0), IF($J41&gt;0,IF(INDIRECT(ADDRESS($J41,43))&lt;&gt;1,INDIRECT(ADDRESS($J41,49)),0),0), IF($K41&gt;0,IF(INDIRECT(ADDRESS($K41,43))&lt;&gt;1,INDIRECT(ADDRESS($K41,49)),0),0), IF($L41&gt;0,IF(INDIRECT(ADDRESS($L41,43))&lt;&gt;1,INDIRECT(ADDRESS($L41,49)),0),0), IF($M41&gt;0,IF(INDIRECT(ADDRESS($M41,43))&lt;&gt;1,INDIRECT(ADDRESS($M41,49)),0),0))))</f>
        <v>0.66666666666666663</v>
      </c>
      <c r="CL41" s="57" cm="1">
        <f t="array" aca="1" ref="CL41" ca="1">SUM(IF($C41&gt;0,IF(INDIRECT(ADDRESS($C41,44))=1,INDIRECT(ADDRESS($C41,90)),0),0), IF($D41&gt;0,IF(INDIRECT(ADDRESS($D41,44))=1,INDIRECT(ADDRESS($D41,90)),0),0), IF($E41&gt;0,IF(INDIRECT(ADDRESS($E41,44))=1,INDIRECT(ADDRESS($E41,90)),0),0), IF($F41&gt;0,IF(INDIRECT(ADDRESS($F41,44))=1,INDIRECT(ADDRESS($F41,90)),0),0), IF($G41&gt;0,IF(INDIRECT(ADDRESS($G41,44))=1,INDIRECT(ADDRESS($G41,90)),0),0), IF($H41&gt;0,IF(INDIRECT(ADDRESS($H41,44))=1,INDIRECT(ADDRESS($H41,90)),0),0), IF($I41&gt;0,IF(INDIRECT(ADDRESS($I41,44))=1,INDIRECT(ADDRESS($I41,90)),0),0), IF($J41&gt;0,IF(INDIRECT(ADDRESS($J41,44))=1,INDIRECT(ADDRESS($J41,90)),0),0), IF($K41&gt;0,IF(INDIRECT(ADDRESS($K41,44))=1,INDIRECT(ADDRESS($K41,90)),0),0), IF($L41&gt;0,IF(INDIRECT(ADDRESS($L41,44))=1,INDIRECT(ADDRESS($L41,90)),0),0), IF($M41&gt;0,IF(INDIRECT(ADDRESS($M41,44))=1,INDIRECT(ADDRESS($M41,90)),0),0))</f>
        <v>0</v>
      </c>
      <c r="CM41" s="56">
        <f ca="1">((BU41/$BU$34)^$BU$296)</f>
        <v>0.96335570709148244</v>
      </c>
      <c r="CN41" s="59"/>
    </row>
    <row r="42" spans="1:92" x14ac:dyDescent="0.25">
      <c r="A42" s="15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4"/>
      <c r="T42" s="13"/>
      <c r="U42" s="13"/>
      <c r="V42" s="13"/>
      <c r="W42" s="13"/>
      <c r="Z42" s="14"/>
      <c r="AA42" s="15"/>
      <c r="AF42" s="15"/>
      <c r="AG42" s="15"/>
    </row>
    <row r="43" spans="1:92" ht="13" x14ac:dyDescent="0.25">
      <c r="A43" s="17" t="s">
        <v>121</v>
      </c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"/>
      <c r="O43" s="13"/>
      <c r="P43" s="13"/>
      <c r="Q43" s="13"/>
      <c r="R43" s="13"/>
      <c r="S43" s="14"/>
      <c r="T43" s="13"/>
      <c r="U43" s="13"/>
      <c r="V43" s="13"/>
      <c r="W43" s="13"/>
      <c r="Z43" s="14"/>
      <c r="AA43" s="15"/>
      <c r="AF43" s="15"/>
      <c r="AG43" s="15"/>
      <c r="AU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S43" s="3"/>
      <c r="BT43"/>
      <c r="BU43"/>
    </row>
    <row r="44" spans="1:92" x14ac:dyDescent="0.25">
      <c r="A44" s="62" t="s">
        <v>122</v>
      </c>
      <c r="B44" s="122">
        <v>6</v>
      </c>
      <c r="C44" s="122">
        <v>17</v>
      </c>
      <c r="D44" s="122">
        <v>20</v>
      </c>
      <c r="E44" s="122">
        <v>29</v>
      </c>
      <c r="F44" s="122"/>
      <c r="G44" s="122"/>
      <c r="H44" s="122"/>
      <c r="I44" s="67"/>
      <c r="J44" s="67"/>
      <c r="K44" s="67"/>
      <c r="L44" s="67"/>
      <c r="M44" s="67"/>
      <c r="N44" s="67">
        <f t="shared" ref="N44:N57" ca="1" si="15">SUM(INDIRECT(ADDRESS(B44,COLUMN())),IF(C44&gt;0,INDIRECT(ADDRESS(C44,COLUMN())),0),IF(D44&gt;0,INDIRECT(ADDRESS(D44,14)),0),IF(E44&gt;0,INDIRECT(ADDRESS(E44,COLUMN())),0),IF(F44&gt;0,INDIRECT(ADDRESS(F44,COLUMN())),0),IF(G44&gt;0,INDIRECT(ADDRESS(G44,COLUMN())),0),IF(H44&gt;0,INDIRECT(ADDRESS(H44,COLUMN())),0),IF(I44&gt;0,INDIRECT(ADDRESS(I44,COLUMN())),0),IF(J44&gt;0,INDIRECT(ADDRESS(J44,COLUMN())),0),IF(K44&gt;0,INDIRECT(ADDRESS(K44,COLUMN())),0),IF(L44&gt;0,INDIRECT(ADDRESS(L44,COLUMN())),0),IF(M44&gt;0,INDIRECT(ADDRESS(M44,COLUMN())),0))</f>
        <v>20</v>
      </c>
      <c r="O44" s="67" t="str" cm="1">
        <f t="array" aca="1" ref="O44" ca="1">INDIRECT(ADDRESS($B44,COLUMN()))</f>
        <v>Fighter</v>
      </c>
      <c r="P44" s="67" cm="1">
        <f t="array" aca="1" ref="P44" ca="1">INDIRECT(ADDRESS($B44,COLUMN()))</f>
        <v>2</v>
      </c>
      <c r="Q44" s="67" t="str" cm="1">
        <f t="array" aca="1" ref="Q44" ca="1">INDIRECT(ADDRESS($B44,COLUMN()))</f>
        <v>-</v>
      </c>
      <c r="R44" s="67" t="str" cm="1">
        <f t="array" aca="1" ref="R44" ca="1">INDIRECT(ADDRESS($B44,COLUMN()))</f>
        <v>-</v>
      </c>
      <c r="S44" s="67" cm="1">
        <f t="array" aca="1" ref="S44" ca="1">INDIRECT(ADDRESS($B44,COLUMN()))</f>
        <v>2</v>
      </c>
      <c r="T44" s="67" t="str" cm="1">
        <f t="array" aca="1" ref="T44" ca="1">INDIRECT(ADDRESS($B44,COLUMN()))</f>
        <v>1-7</v>
      </c>
      <c r="U44" s="67" cm="1">
        <f t="array" aca="1" ref="U44" ca="1">INDIRECT(ADDRESS($B44,COLUMN()))</f>
        <v>7</v>
      </c>
      <c r="V44" s="67" cm="1">
        <f t="array" aca="1" ref="V44" ca="1">INDIRECT(ADDRESS($B44,COLUMN()))</f>
        <v>0</v>
      </c>
      <c r="W44" s="67" cm="1">
        <f t="array" aca="1" ref="W44" ca="1">INDIRECT(ADDRESS($B44,COLUMN()))</f>
        <v>2</v>
      </c>
      <c r="X44" s="67" cm="1">
        <f t="array" aca="1" ref="X44" ca="1">INDIRECT(ADDRESS($B44,COLUMN()))</f>
        <v>5</v>
      </c>
      <c r="Y44" s="67" cm="1">
        <f t="array" aca="1" ref="Y44" ca="1">INDIRECT(ADDRESS($B44,COLUMN()))</f>
        <v>1</v>
      </c>
      <c r="Z44" s="67" cm="1">
        <f t="array" aca="1" ref="Z44" ca="1">INDIRECT(ADDRESS($B44,COLUMN()))</f>
        <v>5</v>
      </c>
      <c r="AA44" s="67" t="str">
        <f ca="1">AA38</f>
        <v>Rocket Boosters</v>
      </c>
      <c r="AB44" s="56">
        <f t="shared" ref="AB44:AB57" ca="1" si="16">((U44/8)^$V$296)*((((X44-(Y44-1)/2)/8)^$X$296)*((S44/3)^$S$296))*(((8-W44)/6)^$W$296)</f>
        <v>0.80232854262492292</v>
      </c>
      <c r="AC44" s="56">
        <f t="shared" ref="AC44:AC57" ca="1" si="17">SUM(((25/N44)^$Z$296)*(AB44/$AB$34))</f>
        <v>1.1947585117841286</v>
      </c>
      <c r="AD44" s="56">
        <f t="shared" ref="AD44:AD57" ca="1" si="18">(P44/($CN$34*(1/AC44)))</f>
        <v>2.0778408900593544</v>
      </c>
      <c r="AF44" s="52"/>
      <c r="AG44" s="52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2"/>
      <c r="AU44" s="54" t="s">
        <v>117</v>
      </c>
      <c r="AV44" s="57" cm="1">
        <f t="array" aca="1" ref="AV44" ca="1">SUM(IF($C44&gt;0,IF(AND(INDIRECT(ADDRESS($C44,44))=0,INDIRECT(ADDRESS($C44,38))="UL",ISERROR(SEARCH("Rear",INDIRECT(ADDRESS($C44,33)))),ISERROR(SEARCH("Side",INDIRECT(ADDRESS($C44,33))))),INDIRECT(ADDRESS($C44,COLUMN())),0),0),IF($D44&gt;0,IF(AND(INDIRECT(ADDRESS($D44,44))=0,INDIRECT(ADDRESS($D44,38))="UL",ISERROR(SEARCH("Rear",INDIRECT(ADDRESS($D44,33)))),ISERROR(SEARCH("Side",INDIRECT(ADDRESS($D44,33))))),INDIRECT(ADDRESS($D44,COLUMN())),0),0),IF($E44&gt;0,IF(AND(INDIRECT(ADDRESS($E44,44))=0,INDIRECT(ADDRESS($E44,38))="UL",ISERROR(SEARCH("Rear",INDIRECT(ADDRESS($E44,33)))),ISERROR(SEARCH("Side",INDIRECT(ADDRESS($E44,33))))),INDIRECT(ADDRESS($E44,COLUMN())),0),0),IF($F44&gt;0,IF(AND(INDIRECT(ADDRESS($F44,44))=0,INDIRECT(ADDRESS($F44,38))="UL",ISERROR(SEARCH("Rear",INDIRECT(ADDRESS($F44,33)))),ISERROR(SEARCH("Side",INDIRECT(ADDRESS($F44,33))))),INDIRECT(ADDRESS($F44,COLUMN())),0),0),IF($G44&gt;0,IF(AND(INDIRECT(ADDRESS($G44,44))=0,INDIRECT(ADDRESS($G44,38))="UL",ISERROR(SEARCH("Rear",INDIRECT(ADDRESS($G44,33)))),ISERROR(SEARCH("Side",INDIRECT(ADDRESS($G44,33))))),INDIRECT(ADDRESS($G44,COLUMN())),0),0),IF($H44&gt;0,IF(AND(INDIRECT(ADDRESS($H44,44))=0,INDIRECT(ADDRESS($H44,38))="UL",ISERROR(SEARCH("Rear",INDIRECT(ADDRESS($H44,33)))),ISERROR(SEARCH("Side",INDIRECT(ADDRESS($H44,33))))),INDIRECT(ADDRESS($H44,COLUMN())),0),0),IF($I44&gt;0,IF(AND(INDIRECT(ADDRESS($I44,44))=0,INDIRECT(ADDRESS($I44,38))="UL",ISERROR(SEARCH("Rear",INDIRECT(ADDRESS($I44,33)))),ISERROR(SEARCH("Side",INDIRECT(ADDRESS($I44,33))))),INDIRECT(ADDRESS($I44,COLUMN())),0),0),IF($J44&gt;0,IF(AND(INDIRECT(ADDRESS($J44,44))=0,INDIRECT(ADDRESS($J44,38))="UL",ISERROR(SEARCH("Rear",INDIRECT(ADDRESS($J44,33)))),ISERROR(SEARCH("Side",INDIRECT(ADDRESS($J44,33))))),INDIRECT(ADDRESS($J44,COLUMN())),0),0),IF($K44&gt;0,IF(AND(INDIRECT(ADDRESS($K44,44))=0,INDIRECT(ADDRESS($K44,38))="UL",ISERROR(SEARCH("Rear",INDIRECT(ADDRESS($K44,33)))),ISERROR(SEARCH("Side",INDIRECT(ADDRESS($K44,33))))),INDIRECT(ADDRESS($K44,COLUMN())),0),0),IF($L44&gt;0,IF(AND(INDIRECT(ADDRESS($L44,44))=0,INDIRECT(ADDRESS($L44,38))="UL",ISERROR(SEARCH("Rear",INDIRECT(ADDRESS($L44,33)))),ISERROR(SEARCH("Side",INDIRECT(ADDRESS($L44,33))))),INDIRECT(ADDRESS($L44,COLUMN())),0),0),IF($M44&gt;0,IF(AND(INDIRECT(ADDRESS($M44,44))=0,INDIRECT(ADDRESS($M44,38))="UL",ISERROR(SEARCH("Rear",INDIRECT(ADDRESS($M44,33)))),ISERROR(SEARCH("Side",INDIRECT(ADDRESS($M44,33))))),INDIRECT(ADDRESS($M44,COLUMN())),0),0))</f>
        <v>0.16666666666666666</v>
      </c>
      <c r="AW44" s="57" cm="1">
        <f t="array" aca="1" ref="AW44" ca="1">SUM(IF($C44&gt;0,IF(AND(INDIRECT(ADDRESS($C44,44))=0,INDIRECT(ADDRESS($C44,38))="UL",ISERROR(SEARCH("Rear",INDIRECT(ADDRESS($C44,33)))),ISERROR(SEARCH("Side",INDIRECT(ADDRESS($C44,33))))),INDIRECT(ADDRESS($C44,COLUMN())),0),0),IF($D44&gt;0,IF(AND(INDIRECT(ADDRESS($D44,44))=0,INDIRECT(ADDRESS($D44,38))="UL",ISERROR(SEARCH("Rear",INDIRECT(ADDRESS($D44,33)))),ISERROR(SEARCH("Side",INDIRECT(ADDRESS($D44,33))))),INDIRECT(ADDRESS($D44,COLUMN())),0),0),IF($E44&gt;0,IF(AND(INDIRECT(ADDRESS($E44,44))=0,INDIRECT(ADDRESS($E44,38))="UL",ISERROR(SEARCH("Rear",INDIRECT(ADDRESS($E44,33)))),ISERROR(SEARCH("Side",INDIRECT(ADDRESS($E44,33))))),INDIRECT(ADDRESS($E44,COLUMN())),0),0),IF($F44&gt;0,IF(AND(INDIRECT(ADDRESS($F44,44))=0,INDIRECT(ADDRESS($F44,38))="UL",ISERROR(SEARCH("Rear",INDIRECT(ADDRESS($F44,33)))),ISERROR(SEARCH("Side",INDIRECT(ADDRESS($F44,33))))),INDIRECT(ADDRESS($F44,COLUMN())),0),0),IF($G44&gt;0,IF(AND(INDIRECT(ADDRESS($G44,44))=0,INDIRECT(ADDRESS($G44,38))="UL",ISERROR(SEARCH("Rear",INDIRECT(ADDRESS($G44,33)))),ISERROR(SEARCH("Side",INDIRECT(ADDRESS($G44,33))))),INDIRECT(ADDRESS($G44,COLUMN())),0),0),IF($H44&gt;0,IF(AND(INDIRECT(ADDRESS($H44,44))=0,INDIRECT(ADDRESS($H44,38))="UL",ISERROR(SEARCH("Rear",INDIRECT(ADDRESS($H44,33)))),ISERROR(SEARCH("Side",INDIRECT(ADDRESS($H44,33))))),INDIRECT(ADDRESS($H44,COLUMN())),0),0),IF($I44&gt;0,IF(AND(INDIRECT(ADDRESS($I44,44))=0,INDIRECT(ADDRESS($I44,38))="UL",ISERROR(SEARCH("Rear",INDIRECT(ADDRESS($I44,33)))),ISERROR(SEARCH("Side",INDIRECT(ADDRESS($I44,33))))),INDIRECT(ADDRESS($I44,COLUMN())),0),0),IF($J44&gt;0,IF(AND(INDIRECT(ADDRESS($J44,44))=0,INDIRECT(ADDRESS($J44,38))="UL",ISERROR(SEARCH("Rear",INDIRECT(ADDRESS($J44,33)))),ISERROR(SEARCH("Side",INDIRECT(ADDRESS($J44,33))))),INDIRECT(ADDRESS($J44,COLUMN())),0),0),IF($K44&gt;0,IF(AND(INDIRECT(ADDRESS($K44,44))=0,INDIRECT(ADDRESS($K44,38))="UL",ISERROR(SEARCH("Rear",INDIRECT(ADDRESS($K44,33)))),ISERROR(SEARCH("Side",INDIRECT(ADDRESS($K44,33))))),INDIRECT(ADDRESS($K44,COLUMN())),0),0),IF($L44&gt;0,IF(AND(INDIRECT(ADDRESS($L44,44))=0,INDIRECT(ADDRESS($L44,38))="UL",ISERROR(SEARCH("Rear",INDIRECT(ADDRESS($L44,33)))),ISERROR(SEARCH("Side",INDIRECT(ADDRESS($L44,33))))),INDIRECT(ADDRESS($L44,COLUMN())),0),0),IF($M44&gt;0,IF(AND(INDIRECT(ADDRESS($M44,44))=0,INDIRECT(ADDRESS($M44,38))="UL",ISERROR(SEARCH("Rear",INDIRECT(ADDRESS($M44,33)))),ISERROR(SEARCH("Side",INDIRECT(ADDRESS($M44,33))))),INDIRECT(ADDRESS($M44,COLUMN())),0),0))</f>
        <v>1.4999999999999998</v>
      </c>
      <c r="AX44" s="57" cm="1">
        <f t="array" aca="1" ref="AX44" ca="1">SUM(IF($C44&gt;0,IF(AND(INDIRECT(ADDRESS($C44,44))=0,INDIRECT(ADDRESS($C44,38))="UL",ISERROR(SEARCH("Rear",INDIRECT(ADDRESS($C44,33)))),ISERROR(SEARCH("Side",INDIRECT(ADDRESS($C44,33))))),INDIRECT(ADDRESS($C44,COLUMN())),0),0),IF($D44&gt;0,IF(AND(INDIRECT(ADDRESS($D44,44))=0,INDIRECT(ADDRESS($D44,38))="UL",ISERROR(SEARCH("Rear",INDIRECT(ADDRESS($D44,33)))),ISERROR(SEARCH("Side",INDIRECT(ADDRESS($D44,33))))),INDIRECT(ADDRESS($D44,COLUMN())),0),0),IF($E44&gt;0,IF(AND(INDIRECT(ADDRESS($E44,44))=0,INDIRECT(ADDRESS($E44,38))="UL",ISERROR(SEARCH("Rear",INDIRECT(ADDRESS($E44,33)))),ISERROR(SEARCH("Side",INDIRECT(ADDRESS($E44,33))))),INDIRECT(ADDRESS($E44,COLUMN())),0),0),IF($F44&gt;0,IF(AND(INDIRECT(ADDRESS($F44,44))=0,INDIRECT(ADDRESS($F44,38))="UL",ISERROR(SEARCH("Rear",INDIRECT(ADDRESS($F44,33)))),ISERROR(SEARCH("Side",INDIRECT(ADDRESS($F44,33))))),INDIRECT(ADDRESS($F44,COLUMN())),0),0),IF($G44&gt;0,IF(AND(INDIRECT(ADDRESS($G44,44))=0,INDIRECT(ADDRESS($G44,38))="UL",ISERROR(SEARCH("Rear",INDIRECT(ADDRESS($G44,33)))),ISERROR(SEARCH("Side",INDIRECT(ADDRESS($G44,33))))),INDIRECT(ADDRESS($G44,COLUMN())),0),0),IF($H44&gt;0,IF(AND(INDIRECT(ADDRESS($H44,44))=0,INDIRECT(ADDRESS($H44,38))="UL",ISERROR(SEARCH("Rear",INDIRECT(ADDRESS($H44,33)))),ISERROR(SEARCH("Side",INDIRECT(ADDRESS($H44,33))))),INDIRECT(ADDRESS($H44,COLUMN())),0),0),IF($I44&gt;0,IF(AND(INDIRECT(ADDRESS($I44,44))=0,INDIRECT(ADDRESS($I44,38))="UL",ISERROR(SEARCH("Rear",INDIRECT(ADDRESS($I44,33)))),ISERROR(SEARCH("Side",INDIRECT(ADDRESS($I44,33))))),INDIRECT(ADDRESS($I44,COLUMN())),0),0),IF($J44&gt;0,IF(AND(INDIRECT(ADDRESS($J44,44))=0,INDIRECT(ADDRESS($J44,38))="UL",ISERROR(SEARCH("Rear",INDIRECT(ADDRESS($J44,33)))),ISERROR(SEARCH("Side",INDIRECT(ADDRESS($J44,33))))),INDIRECT(ADDRESS($J44,COLUMN())),0),0),IF($K44&gt;0,IF(AND(INDIRECT(ADDRESS($K44,44))=0,INDIRECT(ADDRESS($K44,38))="UL",ISERROR(SEARCH("Rear",INDIRECT(ADDRESS($K44,33)))),ISERROR(SEARCH("Side",INDIRECT(ADDRESS($K44,33))))),INDIRECT(ADDRESS($K44,COLUMN())),0),0),IF($L44&gt;0,IF(AND(INDIRECT(ADDRESS($L44,44))=0,INDIRECT(ADDRESS($L44,38))="UL",ISERROR(SEARCH("Rear",INDIRECT(ADDRESS($L44,33)))),ISERROR(SEARCH("Side",INDIRECT(ADDRESS($L44,33))))),INDIRECT(ADDRESS($L44,COLUMN())),0),0),IF($M44&gt;0,IF(AND(INDIRECT(ADDRESS($M44,44))=0,INDIRECT(ADDRESS($M44,38))="UL",ISERROR(SEARCH("Rear",INDIRECT(ADDRESS($M44,33)))),ISERROR(SEARCH("Side",INDIRECT(ADDRESS($M44,33))))),INDIRECT(ADDRESS($M44,COLUMN())),0),0))</f>
        <v>0.72222222222222221</v>
      </c>
      <c r="AY44" s="58">
        <f t="shared" ref="AY44:AY57" ca="1" si="19">IF(AU44="S",AV44,IF(AU44="MS",AW44,IF(AU44="ML",AW44,AX44)))</f>
        <v>1.4999999999999998</v>
      </c>
      <c r="AZ44" s="58">
        <f t="shared" ref="AZ44:AZ57" ca="1" si="20">SUM(AV44:AX44)/3</f>
        <v>0.79629629629629628</v>
      </c>
      <c r="BA44" s="58" cm="1">
        <f t="array" aca="1" ref="BA44" ca="1">SUM(IF($C44&gt;0,IF(AND(INDIRECT(ADDRESS($C44,44))=0,INDIRECT(ADDRESS($C44,38))="UL"),INDIRECT(ADDRESS($C44,COLUMN())),0),0),IF($D44&gt;0,IF(AND(INDIRECT(ADDRESS($D44,44))=0,INDIRECT(ADDRESS($D44,38))="UL"),INDIRECT(ADDRESS($D44,COLUMN())),0),0),IF($E44&gt;0,IF(AND(INDIRECT(ADDRESS($E44,44))=0,INDIRECT(ADDRESS($E44,38))="UL"),INDIRECT(ADDRESS($E44,COLUMN())),0),0),IF($F44&gt;0,IF(AND(INDIRECT(ADDRESS($F44,44))=0,INDIRECT(ADDRESS($F44,38))="UL"),INDIRECT(ADDRESS($F44,COLUMN())),0),0),IF($G44&gt;0,IF(AND(INDIRECT(ADDRESS($G44,44))=0,INDIRECT(ADDRESS($G44,38))="UL"),INDIRECT(ADDRESS($G44,COLUMN())),0),0),IF($H44&gt;0,IF(AND(INDIRECT(ADDRESS($H44,44))=0,INDIRECT(ADDRESS($H44,38))="UL"),INDIRECT(ADDRESS($H44,COLUMN())),0),0),IF($I44&gt;0,IF(AND(INDIRECT(ADDRESS($I44,44))=0,INDIRECT(ADDRESS($I44,38))="UL"),INDIRECT(ADDRESS($I44,COLUMN())),0),0),IF($J44&gt;0,IF(AND(INDIRECT(ADDRESS($J44,44))=0,INDIRECT(ADDRESS($J44,38))="UL"),INDIRECT(ADDRESS($J44,COLUMN())),0),0),IF($K44&gt;0,IF(AND(INDIRECT(ADDRESS($K44,44))=0,INDIRECT(ADDRESS($K44,38))="UL"),INDIRECT(ADDRESS($K44,COLUMN())),0),0),IF($L44&gt;0,IF(AND(INDIRECT(ADDRESS($L44,44))=0,INDIRECT(ADDRESS($L44,38))="UL"),INDIRECT(ADDRESS($L44,COLUMN())),0),0),IF($M44&gt;0,IF(AND(INDIRECT(ADDRESS($M44,44))=0,INDIRECT(ADDRESS($M44,38))="UL"),INDIRECT(ADDRESS($M44,COLUMN())),0),0))</f>
        <v>0.50758377425044088</v>
      </c>
      <c r="BB44" s="58" cm="1">
        <f t="array" aca="1" ref="BB44" ca="1">SUM(IF($C44&gt;0,IF(AND(INDIRECT(ADDRESS($C44,44))=0,INDIRECT(ADDRESS($C44,38))="UL"),INDIRECT(ADDRESS($C44,COLUMN())),0),0),IF($D44&gt;0,IF(AND(INDIRECT(ADDRESS($D44,44))=0,INDIRECT(ADDRESS($D44,38))="UL"),INDIRECT(ADDRESS($D44,COLUMN())),0),0),IF($E44&gt;0,IF(AND(INDIRECT(ADDRESS($E44,44))=0,INDIRECT(ADDRESS($E44,38))="UL"),INDIRECT(ADDRESS($E44,COLUMN())),0),0),IF($F44&gt;0,IF(AND(INDIRECT(ADDRESS($F44,44))=0,INDIRECT(ADDRESS($F44,38))="UL"),INDIRECT(ADDRESS($F44,COLUMN())),0),0),IF($G44&gt;0,IF(AND(INDIRECT(ADDRESS($G44,44))=0,INDIRECT(ADDRESS($G44,38))="UL"),INDIRECT(ADDRESS($G44,COLUMN())),0),0),IF($H44&gt;0,IF(AND(INDIRECT(ADDRESS($H44,44))=0,INDIRECT(ADDRESS($H44,38))="UL"),INDIRECT(ADDRESS($H44,COLUMN())),0),0),IF($I44&gt;0,IF(AND(INDIRECT(ADDRESS($I44,44))=0,INDIRECT(ADDRESS($I44,38))="UL"),INDIRECT(ADDRESS($I44,COLUMN())),0),0),IF($J44&gt;0,IF(AND(INDIRECT(ADDRESS($J44,44))=0,INDIRECT(ADDRESS($J44,38))="UL"),INDIRECT(ADDRESS($J44,COLUMN())),0),0),IF($K44&gt;0,IF(AND(INDIRECT(ADDRESS($K44,44))=0,INDIRECT(ADDRESS($K44,38))="UL"),INDIRECT(ADDRESS($K44,COLUMN())),0),0),IF($L44&gt;0,IF(AND(INDIRECT(ADDRESS($L44,44))=0,INDIRECT(ADDRESS($L44,38))="UL"),INDIRECT(ADDRESS($L44,COLUMN())),0),0),IF($M44&gt;0,IF(AND(INDIRECT(ADDRESS($M44,44))=0,INDIRECT(ADDRESS($M44,38))="UL"),INDIRECT(ADDRESS($M44,COLUMN())),0),0))</f>
        <v>0.21975308641975305</v>
      </c>
      <c r="BC44" s="58" cm="1">
        <f t="array" aca="1" ref="BC44" ca="1">SUM(IF($C44&gt;0,IF(AND(INDIRECT(ADDRESS($C44,44))=0,INDIRECT(ADDRESS($C44,38))="UL"),INDIRECT(ADDRESS($C44,COLUMN())),0),0),IF($D44&gt;0,IF(AND(INDIRECT(ADDRESS($D44,44))=0,INDIRECT(ADDRESS($D44,38))="UL"),INDIRECT(ADDRESS($D44,COLUMN())),0),0),IF($E44&gt;0,IF(AND(INDIRECT(ADDRESS($E44,44))=0,INDIRECT(ADDRESS($E44,38))="UL"),INDIRECT(ADDRESS($E44,COLUMN())),0),0),IF($F44&gt;0,IF(AND(INDIRECT(ADDRESS($F44,44))=0,INDIRECT(ADDRESS($F44,38))="UL"),INDIRECT(ADDRESS($F44,COLUMN())),0),0),IF($G44&gt;0,IF(AND(INDIRECT(ADDRESS($G44,44))=0,INDIRECT(ADDRESS($G44,38))="UL"),INDIRECT(ADDRESS($G44,COLUMN())),0),0),IF($H44&gt;0,IF(AND(INDIRECT(ADDRESS($H44,44))=0,INDIRECT(ADDRESS($H44,38))="UL"),INDIRECT(ADDRESS($H44,COLUMN())),0),0),IF($I44&gt;0,IF(AND(INDIRECT(ADDRESS($I44,44))=0,INDIRECT(ADDRESS($I44,38))="UL"),INDIRECT(ADDRESS($I44,COLUMN())),0),0),IF($J44&gt;0,IF(AND(INDIRECT(ADDRESS($J44,44))=0,INDIRECT(ADDRESS($J44,38))="UL"),INDIRECT(ADDRESS($J44,COLUMN())),0),0),IF($K44&gt;0,IF(AND(INDIRECT(ADDRESS($K44,44))=0,INDIRECT(ADDRESS($K44,38))="UL"),INDIRECT(ADDRESS($K44,COLUMN())),0),0),IF($L44&gt;0,IF(AND(INDIRECT(ADDRESS($L44,44))=0,INDIRECT(ADDRESS($L44,38))="UL"),INDIRECT(ADDRESS($L44,COLUMN())),0),0),IF($M44&gt;0,IF(AND(INDIRECT(ADDRESS($M44,44))=0,INDIRECT(ADDRESS($M44,38))="UL"),INDIRECT(ADDRESS($M44,COLUMN())),0),0))</f>
        <v>0.29664902998236331</v>
      </c>
      <c r="BD44" s="58" cm="1">
        <f t="array" aca="1" ref="BD44" ca="1">SUM(IF($C44&gt;0,IF(AND(INDIRECT(ADDRESS($C44,44))=0,INDIRECT(ADDRESS($C44,38))="UL"),INDIRECT(ADDRESS($C44,COLUMN())),0),0),IF($D44&gt;0,IF(AND(INDIRECT(ADDRESS($D44,44))=0,INDIRECT(ADDRESS($D44,38))="UL"),INDIRECT(ADDRESS($D44,COLUMN())),0),0),IF($E44&gt;0,IF(AND(INDIRECT(ADDRESS($E44,44))=0,INDIRECT(ADDRESS($E44,38))="UL"),INDIRECT(ADDRESS($E44,COLUMN())),0),0),IF($F44&gt;0,IF(AND(INDIRECT(ADDRESS($F44,44))=0,INDIRECT(ADDRESS($F44,38))="UL"),INDIRECT(ADDRESS($F44,COLUMN())),0),0),IF($G44&gt;0,IF(AND(INDIRECT(ADDRESS($G44,44))=0,INDIRECT(ADDRESS($G44,38))="UL"),INDIRECT(ADDRESS($G44,COLUMN())),0),0),IF($H44&gt;0,IF(AND(INDIRECT(ADDRESS($H44,44))=0,INDIRECT(ADDRESS($H44,38))="UL"),INDIRECT(ADDRESS($H44,COLUMN())),0),0),IF($I44&gt;0,IF(AND(INDIRECT(ADDRESS($I44,44))=0,INDIRECT(ADDRESS($I44,38))="UL"),INDIRECT(ADDRESS($I44,COLUMN())),0),0),IF($J44&gt;0,IF(AND(INDIRECT(ADDRESS($J44,44))=0,INDIRECT(ADDRESS($J44,38))="UL"),INDIRECT(ADDRESS($J44,COLUMN())),0),0),IF($K44&gt;0,IF(AND(INDIRECT(ADDRESS($K44,44))=0,INDIRECT(ADDRESS($K44,38))="UL"),INDIRECT(ADDRESS($K44,COLUMN())),0),0),IF($L44&gt;0,IF(AND(INDIRECT(ADDRESS($L44,44))=0,INDIRECT(ADDRESS($L44,38))="UL"),INDIRECT(ADDRESS($L44,COLUMN())),0),0),IF($M44&gt;0,IF(AND(INDIRECT(ADDRESS($M44,44))=0,INDIRECT(ADDRESS($M44,38))="UL"),INDIRECT(ADDRESS($M44,COLUMN())),0),0))</f>
        <v>0.4814814814814814</v>
      </c>
      <c r="BE44" s="57">
        <f t="shared" ref="BE44:BE57" ca="1" si="21">IF(AU44="S",BA44,IF(AU44="MS",BB44,IF(AU44="ML",BC44,BD44)))</f>
        <v>0.29664902998236331</v>
      </c>
      <c r="BF44" s="57" cm="1">
        <f t="array" aca="1" ref="BF44" ca="1">SUM(IF($C44&gt;0,IF(INDIRECT(ADDRESS($C44,45))=1,INDIRECT(ADDRESS($C44,52))*INDIRECT(ADDRESS($C44,42))/5,0),0), IF($D44&gt;0,IF(INDIRECT(ADDRESS($D44,45))=1,INDIRECT(ADDRESS($D44,52))*INDIRECT(ADDRESS($D44,42))/5,0),0), IF($E44&gt;0,IF(INDIRECT(ADDRESS($E44,45))=1,INDIRECT(ADDRESS($E44,52))*INDIRECT(ADDRESS($E44,42))/5,0),0), IF($F44&gt;0,IF(INDIRECT(ADDRESS($F44,45))=1,INDIRECT(ADDRESS($F44,52))*INDIRECT(ADDRESS($F44,42))/5,0),0), IF($G44&gt;0,IF(INDIRECT(ADDRESS($G44,45))=1,INDIRECT(ADDRESS($G44,52))*INDIRECT(ADDRESS($G44,42))/5,0),0), IF($H44&gt;0,IF(INDIRECT(ADDRESS($H44,45))=1,INDIRECT(ADDRESS($H44,52))*INDIRECT(ADDRESS($H44,42))/5,0),0)
)*$BF$296/100</f>
        <v>0</v>
      </c>
      <c r="BG44" s="19"/>
      <c r="BH44" s="57" cm="1">
        <f t="array" aca="1" ref="BH44" ca="1">SUM(IF($C44&gt;0,IF(AND(INDIRECT(ADDRESS($C44,44))=0,INDIRECT(ADDRESS($C44,38))&lt;&gt;"UL"),INDIRECT(ADDRESS($C44,COLUMN()-12)),0),0), IF($D44&gt;0,IF(AND(INDIRECT(ADDRESS($D44,44))=0,INDIRECT(ADDRESS($D44,38))&lt;&gt;"UL"),INDIRECT(ADDRESS($D44,COLUMN()-12)),0),0), IF($E44&gt;0,IF(AND(INDIRECT(ADDRESS($E44,44))=0,INDIRECT(ADDRESS($E44,38))&lt;&gt;"UL"),INDIRECT(ADDRESS($E44,COLUMN()-12)),0),0), IF($F44&gt;0,IF(AND(INDIRECT(ADDRESS($F44,44))=0,INDIRECT(ADDRESS($F44,38))&lt;&gt;"UL"),INDIRECT(ADDRESS($F44,COLUMN()-12)),0),0), IF($G44&gt;0,IF(AND(INDIRECT(ADDRESS($G44,44))=0,INDIRECT(ADDRESS($G44,38))&lt;&gt;"UL"),INDIRECT(ADDRESS($G44,COLUMN()-12)),0),0), IF($H44&gt;0,IF(AND(INDIRECT(ADDRESS($H44,44))=0,INDIRECT(ADDRESS($H44,38))&lt;&gt;"UL"),INDIRECT(ADDRESS($H44,COLUMN()-12)),0),0), IF($I44&gt;0,IF(AND(INDIRECT(ADDRESS($I44,44))=0,INDIRECT(ADDRESS($I44,38))&lt;&gt;"UL"),INDIRECT(ADDRESS($I44,COLUMN()-12)),0),0), IF($J44&gt;0,IF(AND(INDIRECT(ADDRESS($J44,44))=0,INDIRECT(ADDRESS($J44,38))&lt;&gt;"UL"),INDIRECT(ADDRESS($J44,COLUMN()-12)),0),0), IF($K44&gt;0,IF(AND(INDIRECT(ADDRESS($K44,44))=0,INDIRECT(ADDRESS($K44,38))&lt;&gt;"UL"),INDIRECT(ADDRESS($K44,COLUMN()-12)),0),0), IF($L44&gt;0,IF(AND(INDIRECT(ADDRESS($L44,44))=0,INDIRECT(ADDRESS($L44,38))&lt;&gt;"UL"),INDIRECT(ADDRESS($L44,COLUMN()-12)),0),0), IF($M44&gt;0,IF(AND(INDIRECT(ADDRESS($M44,44))=0,INDIRECT(ADDRESS($M44,38))&lt;&gt;"UL"),INDIRECT(ADDRESS($M44,COLUMN()-12)),0),0))</f>
        <v>0</v>
      </c>
      <c r="BI44" s="57" cm="1">
        <f t="array" aca="1" ref="BI44" ca="1">SUM(IF($C44&gt;0,IF(AND(INDIRECT(ADDRESS($C44,44))=0,INDIRECT(ADDRESS($C44,38))&lt;&gt;"UL"),INDIRECT(ADDRESS($C44,COLUMN()-12)),0),0), IF($D44&gt;0,IF(AND(INDIRECT(ADDRESS($D44,44))=0,INDIRECT(ADDRESS($D44,38))&lt;&gt;"UL"),INDIRECT(ADDRESS($D44,COLUMN()-12)),0),0), IF($E44&gt;0,IF(AND(INDIRECT(ADDRESS($E44,44))=0,INDIRECT(ADDRESS($E44,38))&lt;&gt;"UL"),INDIRECT(ADDRESS($E44,COLUMN()-12)),0),0), IF($F44&gt;0,IF(AND(INDIRECT(ADDRESS($F44,44))=0,INDIRECT(ADDRESS($F44,38))&lt;&gt;"UL"),INDIRECT(ADDRESS($F44,COLUMN()-12)),0),0), IF($G44&gt;0,IF(AND(INDIRECT(ADDRESS($G44,44))=0,INDIRECT(ADDRESS($G44,38))&lt;&gt;"UL"),INDIRECT(ADDRESS($G44,COLUMN()-12)),0),0), IF($H44&gt;0,IF(AND(INDIRECT(ADDRESS($H44,44))=0,INDIRECT(ADDRESS($H44,38))&lt;&gt;"UL"),INDIRECT(ADDRESS($H44,COLUMN()-12)),0),0), IF($I44&gt;0,IF(AND(INDIRECT(ADDRESS($I44,44))=0,INDIRECT(ADDRESS($I44,38))&lt;&gt;"UL"),INDIRECT(ADDRESS($I44,COLUMN()-12)),0),0), IF($J44&gt;0,IF(AND(INDIRECT(ADDRESS($J44,44))=0,INDIRECT(ADDRESS($J44,38))&lt;&gt;"UL"),INDIRECT(ADDRESS($J44,COLUMN()-12)),0),0), IF($K44&gt;0,IF(AND(INDIRECT(ADDRESS($K44,44))=0,INDIRECT(ADDRESS($K44,38))&lt;&gt;"UL"),INDIRECT(ADDRESS($K44,COLUMN()-12)),0),0), IF($L44&gt;0,IF(AND(INDIRECT(ADDRESS($L44,44))=0,INDIRECT(ADDRESS($L44,38))&lt;&gt;"UL"),INDIRECT(ADDRESS($L44,COLUMN()-12)),0),0), IF($M44&gt;0,IF(AND(INDIRECT(ADDRESS($M44,44))=0,INDIRECT(ADDRESS($M44,38))&lt;&gt;"UL"),INDIRECT(ADDRESS($M44,COLUMN()-12)),0),0))</f>
        <v>0</v>
      </c>
      <c r="BJ44" s="57" cm="1">
        <f t="array" aca="1" ref="BJ44" ca="1">SUM(IF($C44&gt;0,IF(AND(INDIRECT(ADDRESS($C44,44))=0,INDIRECT(ADDRESS($C44,38))&lt;&gt;"UL"),INDIRECT(ADDRESS($C44,COLUMN()-12)),0),0), IF($D44&gt;0,IF(AND(INDIRECT(ADDRESS($D44,44))=0,INDIRECT(ADDRESS($D44,38))&lt;&gt;"UL"),INDIRECT(ADDRESS($D44,COLUMN()-12)),0),0), IF($E44&gt;0,IF(AND(INDIRECT(ADDRESS($E44,44))=0,INDIRECT(ADDRESS($E44,38))&lt;&gt;"UL"),INDIRECT(ADDRESS($E44,COLUMN()-12)),0),0), IF($F44&gt;0,IF(AND(INDIRECT(ADDRESS($F44,44))=0,INDIRECT(ADDRESS($F44,38))&lt;&gt;"UL"),INDIRECT(ADDRESS($F44,COLUMN()-12)),0),0), IF($G44&gt;0,IF(AND(INDIRECT(ADDRESS($G44,44))=0,INDIRECT(ADDRESS($G44,38))&lt;&gt;"UL"),INDIRECT(ADDRESS($G44,COLUMN()-12)),0),0), IF($H44&gt;0,IF(AND(INDIRECT(ADDRESS($H44,44))=0,INDIRECT(ADDRESS($H44,38))&lt;&gt;"UL"),INDIRECT(ADDRESS($H44,COLUMN()-12)),0),0), IF($I44&gt;0,IF(AND(INDIRECT(ADDRESS($I44,44))=0,INDIRECT(ADDRESS($I44,38))&lt;&gt;"UL"),INDIRECT(ADDRESS($I44,COLUMN()-12)),0),0), IF($J44&gt;0,IF(AND(INDIRECT(ADDRESS($J44,44))=0,INDIRECT(ADDRESS($J44,38))&lt;&gt;"UL"),INDIRECT(ADDRESS($J44,COLUMN()-12)),0),0), IF($K44&gt;0,IF(AND(INDIRECT(ADDRESS($K44,44))=0,INDIRECT(ADDRESS($K44,38))&lt;&gt;"UL"),INDIRECT(ADDRESS($K44,COLUMN()-12)),0),0), IF($L44&gt;0,IF(AND(INDIRECT(ADDRESS($L44,44))=0,INDIRECT(ADDRESS($L44,38))&lt;&gt;"UL"),INDIRECT(ADDRESS($L44,COLUMN()-12)),0),0), IF($M44&gt;0,IF(AND(INDIRECT(ADDRESS($M44,44))=0,INDIRECT(ADDRESS($M44,38))&lt;&gt;"UL"),INDIRECT(ADDRESS($M44,COLUMN()-12)),0),0))</f>
        <v>0</v>
      </c>
      <c r="BK44" s="57">
        <f ca="1">IF(AU44="S",BH44,IF(AU44="MS",BI44,IF(AU44="ML",BI44,BJ44)))</f>
        <v>0</v>
      </c>
      <c r="BL44" s="58">
        <f ca="1">SUM(BH44:BJ44)/3</f>
        <v>0</v>
      </c>
      <c r="BM44" s="57" cm="1">
        <f t="array" aca="1" ref="BM44" ca="1">SUM(IF($C44&gt;0,IF(AND(INDIRECT(ADDRESS($C44,44))=0,INDIRECT(ADDRESS($C44,38))&lt;&gt;"UL"),INDIRECT(ADDRESS($C44,COLUMN()-12)),0),0), IF($D44&gt;0,IF(AND(INDIRECT(ADDRESS($D44,44))=0,INDIRECT(ADDRESS($D44,38))&lt;&gt;"UL"),INDIRECT(ADDRESS($D44,COLUMN()-12)),0),0), IF($E44&gt;0,IF(AND(INDIRECT(ADDRESS($E44,44))=0,INDIRECT(ADDRESS($E44,38))&lt;&gt;"UL"),INDIRECT(ADDRESS($E44,COLUMN()-12)),0),0), IF($F44&gt;0,IF(AND(INDIRECT(ADDRESS($F44,44))=0,INDIRECT(ADDRESS($F44,38))&lt;&gt;"UL"),INDIRECT(ADDRESS($F44,COLUMN()-12)),0),0), IF($G44&gt;0,IF(AND(INDIRECT(ADDRESS($G44,44))=0,INDIRECT(ADDRESS($G44,38))&lt;&gt;"UL"),INDIRECT(ADDRESS($G44,COLUMN()-12)),0),0), IF($H44&gt;0,IF(AND(INDIRECT(ADDRESS($H44,44))=0,INDIRECT(ADDRESS($H44,38))&lt;&gt;"UL"),INDIRECT(ADDRESS($H44,COLUMN()-12)),0),0), IF($I44&gt;0,IF(AND(INDIRECT(ADDRESS($I44,44))=0,INDIRECT(ADDRESS($I44,38))&lt;&gt;"UL"),INDIRECT(ADDRESS($I44,COLUMN()-12)),0),0), IF($J44&gt;0,IF(AND(INDIRECT(ADDRESS($J44,44))=0,INDIRECT(ADDRESS($J44,38))&lt;&gt;"UL"),INDIRECT(ADDRESS($J44,COLUMN()-12)),0),0), IF($K44&gt;0,IF(AND(INDIRECT(ADDRESS($K44,44))=0,INDIRECT(ADDRESS($K44,38))&lt;&gt;"UL"),INDIRECT(ADDRESS($K44,COLUMN()-11)),0),0), IF($L44&gt;0,IF(AND(INDIRECT(ADDRESS($L44,44))=0,INDIRECT(ADDRESS($L44,38))&lt;&gt;"UL"),INDIRECT(ADDRESS($L44,COLUMN()-11)),0),0), IF($M44&gt;0,IF(AND(INDIRECT(ADDRESS($M44,44))=0,INDIRECT(ADDRESS($M44,38))&lt;&gt;"UL"),INDIRECT(ADDRESS($M44,COLUMN()-11)),0),0))</f>
        <v>0</v>
      </c>
      <c r="BN44" s="57" cm="1">
        <f t="array" aca="1" ref="BN44" ca="1">SUM(IF($C44&gt;0,IF(AND(INDIRECT(ADDRESS($C44,44))=0,INDIRECT(ADDRESS($C44,38))&lt;&gt;"UL"),INDIRECT(ADDRESS($C44,COLUMN()-12)),0),0), IF($D44&gt;0,IF(AND(INDIRECT(ADDRESS($D44,44))=0,INDIRECT(ADDRESS($D44,38))&lt;&gt;"UL"),INDIRECT(ADDRESS($D44,COLUMN()-12)),0),0), IF($E44&gt;0,IF(AND(INDIRECT(ADDRESS($E44,44))=0,INDIRECT(ADDRESS($E44,38))&lt;&gt;"UL"),INDIRECT(ADDRESS($E44,COLUMN()-12)),0),0), IF($F44&gt;0,IF(AND(INDIRECT(ADDRESS($F44,44))=0,INDIRECT(ADDRESS($F44,38))&lt;&gt;"UL"),INDIRECT(ADDRESS($F44,COLUMN()-12)),0),0), IF($G44&gt;0,IF(AND(INDIRECT(ADDRESS($G44,44))=0,INDIRECT(ADDRESS($G44,38))&lt;&gt;"UL"),INDIRECT(ADDRESS($G44,COLUMN()-12)),0),0), IF($H44&gt;0,IF(AND(INDIRECT(ADDRESS($H44,44))=0,INDIRECT(ADDRESS($H44,38))&lt;&gt;"UL"),INDIRECT(ADDRESS($H44,COLUMN()-12)),0),0), IF($I44&gt;0,IF(AND(INDIRECT(ADDRESS($I44,44))=0,INDIRECT(ADDRESS($I44,38))&lt;&gt;"UL"),INDIRECT(ADDRESS($I44,COLUMN()-12)),0),0), IF($J44&gt;0,IF(AND(INDIRECT(ADDRESS($J44,44))=0,INDIRECT(ADDRESS($J44,38))&lt;&gt;"UL"),INDIRECT(ADDRESS($J44,COLUMN()-12)),0),0), IF($K44&gt;0,IF(AND(INDIRECT(ADDRESS($K44,44))=0,INDIRECT(ADDRESS($K44,38))&lt;&gt;"UL"),INDIRECT(ADDRESS($K44,COLUMN()-11)),0),0), IF($L44&gt;0,IF(AND(INDIRECT(ADDRESS($L44,44))=0,INDIRECT(ADDRESS($L44,38))&lt;&gt;"UL"),INDIRECT(ADDRESS($L44,COLUMN()-11)),0),0), IF($M44&gt;0,IF(AND(INDIRECT(ADDRESS($M44,44))=0,INDIRECT(ADDRESS($M44,38))&lt;&gt;"UL"),INDIRECT(ADDRESS($M44,COLUMN()-11)),0),0))</f>
        <v>0</v>
      </c>
      <c r="BO44" s="57" cm="1">
        <f t="array" aca="1" ref="BO44" ca="1">SUM(IF($C44&gt;0,IF(AND(INDIRECT(ADDRESS($C44,44))=0,INDIRECT(ADDRESS($C44,38))&lt;&gt;"UL"),INDIRECT(ADDRESS($C44,COLUMN()-12)),0),0), IF($D44&gt;0,IF(AND(INDIRECT(ADDRESS($D44,44))=0,INDIRECT(ADDRESS($D44,38))&lt;&gt;"UL"),INDIRECT(ADDRESS($D44,COLUMN()-12)),0),0), IF($E44&gt;0,IF(AND(INDIRECT(ADDRESS($E44,44))=0,INDIRECT(ADDRESS($E44,38))&lt;&gt;"UL"),INDIRECT(ADDRESS($E44,COLUMN()-12)),0),0), IF($F44&gt;0,IF(AND(INDIRECT(ADDRESS($F44,44))=0,INDIRECT(ADDRESS($F44,38))&lt;&gt;"UL"),INDIRECT(ADDRESS($F44,COLUMN()-12)),0),0), IF($G44&gt;0,IF(AND(INDIRECT(ADDRESS($G44,44))=0,INDIRECT(ADDRESS($G44,38))&lt;&gt;"UL"),INDIRECT(ADDRESS($G44,COLUMN()-12)),0),0), IF($H44&gt;0,IF(AND(INDIRECT(ADDRESS($H44,44))=0,INDIRECT(ADDRESS($H44,38))&lt;&gt;"UL"),INDIRECT(ADDRESS($H44,COLUMN()-12)),0),0), IF($I44&gt;0,IF(AND(INDIRECT(ADDRESS($I44,44))=0,INDIRECT(ADDRESS($I44,38))&lt;&gt;"UL"),INDIRECT(ADDRESS($I44,COLUMN()-12)),0),0), IF($J44&gt;0,IF(AND(INDIRECT(ADDRESS($J44,44))=0,INDIRECT(ADDRESS($J44,38))&lt;&gt;"UL"),INDIRECT(ADDRESS($J44,COLUMN()-12)),0),0), IF($K44&gt;0,IF(AND(INDIRECT(ADDRESS($K44,44))=0,INDIRECT(ADDRESS($K44,38))&lt;&gt;"UL"),INDIRECT(ADDRESS($K44,COLUMN()-11)),0),0), IF($L44&gt;0,IF(AND(INDIRECT(ADDRESS($L44,44))=0,INDIRECT(ADDRESS($L44,38))&lt;&gt;"UL"),INDIRECT(ADDRESS($L44,COLUMN()-11)),0),0), IF($M44&gt;0,IF(AND(INDIRECT(ADDRESS($M44,44))=0,INDIRECT(ADDRESS($M44,38))&lt;&gt;"UL"),INDIRECT(ADDRESS($M44,COLUMN()-11)),0),0))</f>
        <v>0</v>
      </c>
      <c r="BP44" s="57" cm="1">
        <f t="array" aca="1" ref="BP44" ca="1">SUM(IF($C44&gt;0,IF(AND(INDIRECT(ADDRESS($C44,44))=0,INDIRECT(ADDRESS($C44,38))&lt;&gt;"UL"),INDIRECT(ADDRESS($C44,COLUMN()-12)),0),0), IF($D44&gt;0,IF(AND(INDIRECT(ADDRESS($D44,44))=0,INDIRECT(ADDRESS($D44,38))&lt;&gt;"UL"),INDIRECT(ADDRESS($D44,COLUMN()-12)),0),0), IF($E44&gt;0,IF(AND(INDIRECT(ADDRESS($E44,44))=0,INDIRECT(ADDRESS($E44,38))&lt;&gt;"UL"),INDIRECT(ADDRESS($E44,COLUMN()-12)),0),0), IF($F44&gt;0,IF(AND(INDIRECT(ADDRESS($F44,44))=0,INDIRECT(ADDRESS($F44,38))&lt;&gt;"UL"),INDIRECT(ADDRESS($F44,COLUMN()-12)),0),0), IF($G44&gt;0,IF(AND(INDIRECT(ADDRESS($G44,44))=0,INDIRECT(ADDRESS($G44,38))&lt;&gt;"UL"),INDIRECT(ADDRESS($G44,COLUMN()-12)),0),0), IF($H44&gt;0,IF(AND(INDIRECT(ADDRESS($H44,44))=0,INDIRECT(ADDRESS($H44,38))&lt;&gt;"UL"),INDIRECT(ADDRESS($H44,COLUMN()-12)),0),0), IF($I44&gt;0,IF(AND(INDIRECT(ADDRESS($I44,44))=0,INDIRECT(ADDRESS($I44,38))&lt;&gt;"UL"),INDIRECT(ADDRESS($I44,COLUMN()-12)),0),0), IF($J44&gt;0,IF(AND(INDIRECT(ADDRESS($J44,44))=0,INDIRECT(ADDRESS($J44,38))&lt;&gt;"UL"),INDIRECT(ADDRESS($J44,COLUMN()-12)),0),0), IF($K44&gt;0,IF(AND(INDIRECT(ADDRESS($K44,44))=0,INDIRECT(ADDRESS($K44,38))&lt;&gt;"UL"),INDIRECT(ADDRESS($K44,COLUMN()-11)),0),0), IF($L44&gt;0,IF(AND(INDIRECT(ADDRESS($L44,44))=0,INDIRECT(ADDRESS($L44,38))&lt;&gt;"UL"),INDIRECT(ADDRESS($L44,COLUMN()-11)),0),0), IF($M44&gt;0,IF(AND(INDIRECT(ADDRESS($M44,44))=0,INDIRECT(ADDRESS($M44,38))&lt;&gt;"UL"),INDIRECT(ADDRESS($M44,COLUMN()-11)),0),0))</f>
        <v>0</v>
      </c>
      <c r="BQ44" s="57">
        <f ca="1">IF(AU44="S",BM44,IF(AU44="MS",BN44,IF(AU44="ML",BO44,BP44)))</f>
        <v>0</v>
      </c>
      <c r="BR44" s="161">
        <f t="shared" ref="BR44:BR57" ca="1" si="22">(((AZ44+BB44+BL44+BQ44)/(AY44+BB44+BK44+BQ44)*AB44^$BR$296)^$BQ$296)*100</f>
        <v>70.787534124614552</v>
      </c>
      <c r="BS44" s="59"/>
      <c r="BT44" s="56">
        <f t="shared" ref="BT44:BT57" ca="1" si="23">IF(AD44&lt;BG44,((((AY44+BK44)*AB44)+((BE44+BQ44)*(1-AB44))+BF44)*AD44),((((AY44*AB44)+(BE44*(1-AB44))+BF44)*AD44)+(((BK44*AB44)+(BQ44*(1-AB44)))*BG44)))</f>
        <v>2.6225091874022528</v>
      </c>
      <c r="BU44" s="63">
        <f t="shared" ref="BU44:BU57" ca="1" si="24">BT44/N44</f>
        <v>0.13112545937011263</v>
      </c>
      <c r="BV44" s="57" t="s">
        <v>34</v>
      </c>
      <c r="BW44" s="57" cm="1">
        <f t="array" aca="1" ref="BW44" ca="1">SUM(IF($C44&gt;0,IF(AND(INDIRECT(ADDRESS($C44,44))=0,INDIRECT(ADDRESS($C44,38))="UL",ISERROR(SEARCH("Rear",INDIRECT(ADDRESS($C44,33)))),ISERROR(SEARCH("Side",INDIRECT(ADDRESS($C44,33))))),INDIRECT(ADDRESS($C44,COLUMN())),0),0),IF($D44&gt;0,IF(AND(INDIRECT(ADDRESS($D44,44))=0,INDIRECT(ADDRESS($D44,38))="UL",ISERROR(SEARCH("Rear",INDIRECT(ADDRESS($D44,33)))),ISERROR(SEARCH("Side",INDIRECT(ADDRESS($D44,33))))),INDIRECT(ADDRESS($D44,COLUMN())),0),0),IF($E44&gt;0,IF(AND(INDIRECT(ADDRESS($E44,44))=0,INDIRECT(ADDRESS($E44,38))="UL",ISERROR(SEARCH("Rear",INDIRECT(ADDRESS($E44,33)))),ISERROR(SEARCH("Side",INDIRECT(ADDRESS($E44,33))))),INDIRECT(ADDRESS($E44,COLUMN())),0),0),IF($F44&gt;0,IF(AND(INDIRECT(ADDRESS($F44,44))=0,INDIRECT(ADDRESS($F44,38))="UL",ISERROR(SEARCH("Rear",INDIRECT(ADDRESS($F44,33)))),ISERROR(SEARCH("Side",INDIRECT(ADDRESS($F44,33))))),INDIRECT(ADDRESS($F44,COLUMN())),0),0),IF($G44&gt;0,IF(AND(INDIRECT(ADDRESS($G44,44))=0,INDIRECT(ADDRESS($G44,38))="UL",ISERROR(SEARCH("Rear",INDIRECT(ADDRESS($G44,33)))),ISERROR(SEARCH("Side",INDIRECT(ADDRESS($G44,33))))),INDIRECT(ADDRESS($G44,COLUMN())),0),0),IF($H44&gt;0,IF(AND(INDIRECT(ADDRESS($H44,44))=0,INDIRECT(ADDRESS($H44,38))="UL",ISERROR(SEARCH("Rear",INDIRECT(ADDRESS($H44,33)))),ISERROR(SEARCH("Side",INDIRECT(ADDRESS($H44,33))))),INDIRECT(ADDRESS($H44,COLUMN())),0),0),IF($I44&gt;0,IF(AND(INDIRECT(ADDRESS($I44,44))=0,INDIRECT(ADDRESS($I44,38))="UL",ISERROR(SEARCH("Rear",INDIRECT(ADDRESS($I44,33)))),ISERROR(SEARCH("Side",INDIRECT(ADDRESS($I44,33))))),INDIRECT(ADDRESS($I44,COLUMN())),0),0),IF($J44&gt;0,IF(AND(INDIRECT(ADDRESS($J44,44))=0,INDIRECT(ADDRESS($J44,38))="UL",ISERROR(SEARCH("Rear",INDIRECT(ADDRESS($J44,33)))),ISERROR(SEARCH("Side",INDIRECT(ADDRESS($J44,33))))),INDIRECT(ADDRESS($J44,COLUMN())),0),0),IF($K44&gt;0,IF(AND(INDIRECT(ADDRESS($K44,44))=0,INDIRECT(ADDRESS($K44,38))="UL",ISERROR(SEARCH("Rear",INDIRECT(ADDRESS($K44,33)))),ISERROR(SEARCH("Side",INDIRECT(ADDRESS($K44,33))))),INDIRECT(ADDRESS($K44,COLUMN())),0),0),IF($L44&gt;0,IF(AND(INDIRECT(ADDRESS($L44,44))=0,INDIRECT(ADDRESS($L44,38))="UL",ISERROR(SEARCH("Rear",INDIRECT(ADDRESS($L44,33)))),ISERROR(SEARCH("Side",INDIRECT(ADDRESS($L44,33))))),INDIRECT(ADDRESS($L44,COLUMN())),0),0),IF($M44&gt;0,IF(AND(INDIRECT(ADDRESS($M44,44))=0,INDIRECT(ADDRESS($M44,38))="UL",ISERROR(SEARCH("Rear",INDIRECT(ADDRESS($M44,33)))),ISERROR(SEARCH("Side",INDIRECT(ADDRESS($M44,33))))),INDIRECT(ADDRESS($M44,COLUMN())),0),0))</f>
        <v>0.88888888888888884</v>
      </c>
      <c r="BX44" s="57">
        <f t="shared" ref="BX44:BX57" ca="1" si="25">IF(BV44="S",AV44,BW44)</f>
        <v>0.88888888888888884</v>
      </c>
      <c r="BY44" s="57" cm="1">
        <f t="array" aca="1" ref="BY44" ca="1">SUM(IF($C44&gt;0,IF(AND(INDIRECT(ADDRESS($C44,44))=0,INDIRECT(ADDRESS($C44,38))="UL"),INDIRECT(ADDRESS($C44,COLUMN())),0),0),IF($D44&gt;0,IF(AND(INDIRECT(ADDRESS($D44,44))=0,INDIRECT(ADDRESS($D44,38))="UL"),INDIRECT(ADDRESS($D44,COLUMN())),0),0),IF($E44&gt;0,IF(AND(INDIRECT(ADDRESS($E44,44))=0,INDIRECT(ADDRESS($E44,38))="UL"),INDIRECT(ADDRESS($E44,COLUMN())),0),0),IF($F44&gt;0,IF(AND(INDIRECT(ADDRESS($F44,44))=0,INDIRECT(ADDRESS($F44,38))="UL"),INDIRECT(ADDRESS($F44,COLUMN())),0),0),IF($G44&gt;0,IF(AND(INDIRECT(ADDRESS($G44,44))=0,INDIRECT(ADDRESS($G44,38))="UL"),INDIRECT(ADDRESS($G44,COLUMN())),0),0),IF($H44&gt;0,IF(AND(INDIRECT(ADDRESS($H44,44))=0,INDIRECT(ADDRESS($H44,38))="UL"),INDIRECT(ADDRESS($H44,COLUMN())),0),0),IF($I44&gt;0,IF(AND(INDIRECT(ADDRESS($I44,44))=0,INDIRECT(ADDRESS($I44,38))="UL"),INDIRECT(ADDRESS($I44,COLUMN())),0),0),IF($J44&gt;0,IF(AND(INDIRECT(ADDRESS($J44,44))=0,INDIRECT(ADDRESS($J44,38))="UL"),INDIRECT(ADDRESS($J44,COLUMN())),0),0),IF($K44&gt;0,IF(AND(INDIRECT(ADDRESS($K44,44))=0,INDIRECT(ADDRESS($K44,38))="UL"),INDIRECT(ADDRESS($K44,COLUMN())),0),0),IF($L44&gt;0,IF(AND(INDIRECT(ADDRESS($L44,44))=0,INDIRECT(ADDRESS($L44,38))="UL"),INDIRECT(ADDRESS($L44,COLUMN())),0),0),IF($M44&gt;0,IF(AND(INDIRECT(ADDRESS($M44,44))=0,INDIRECT(ADDRESS($M44,38))="UL"),INDIRECT(ADDRESS($M44,COLUMN())),0),0))</f>
        <v>0.30452674897119342</v>
      </c>
      <c r="BZ44" s="57" cm="1">
        <f t="array" aca="1" ref="BZ44" ca="1">SUM(IF($C44&gt;0,IF(AND(INDIRECT(ADDRESS($C44,44))=0,INDIRECT(ADDRESS($C44,38))="UL"),INDIRECT(ADDRESS($C44,COLUMN())),0),0),IF($D44&gt;0,IF(AND(INDIRECT(ADDRESS($D44,44))=0,INDIRECT(ADDRESS($D44,38))="UL"),INDIRECT(ADDRESS($D44,COLUMN())),0),0),IF($E44&gt;0,IF(AND(INDIRECT(ADDRESS($E44,44))=0,INDIRECT(ADDRESS($E44,38))="UL"),INDIRECT(ADDRESS($E44,COLUMN())),0),0),IF($F44&gt;0,IF(AND(INDIRECT(ADDRESS($F44,44))=0,INDIRECT(ADDRESS($F44,38))="UL"),INDIRECT(ADDRESS($F44,COLUMN())),0),0),IF($G44&gt;0,IF(AND(INDIRECT(ADDRESS($G44,44))=0,INDIRECT(ADDRESS($G44,38))="UL"),INDIRECT(ADDRESS($G44,COLUMN())),0),0),IF($H44&gt;0,IF(AND(INDIRECT(ADDRESS($H44,44))=0,INDIRECT(ADDRESS($H44,38))="UL"),INDIRECT(ADDRESS($H44,COLUMN())),0),0),IF($I44&gt;0,IF(AND(INDIRECT(ADDRESS($I44,44))=0,INDIRECT(ADDRESS($I44,38))="UL"),INDIRECT(ADDRESS($I44,COLUMN())),0),0),IF($J44&gt;0,IF(AND(INDIRECT(ADDRESS($J44,44))=0,INDIRECT(ADDRESS($J44,38))="UL"),INDIRECT(ADDRESS($J44,COLUMN())),0),0),IF($K44&gt;0,IF(AND(INDIRECT(ADDRESS($K44,44))=0,INDIRECT(ADDRESS($K44,38))="UL"),INDIRECT(ADDRESS($K44,COLUMN())),0),0),IF($L44&gt;0,IF(AND(INDIRECT(ADDRESS($L44,44))=0,INDIRECT(ADDRESS($L44,38))="UL"),INDIRECT(ADDRESS($L44,COLUMN())),0),0),IF($M44&gt;0,IF(AND(INDIRECT(ADDRESS($M44,44))=0,INDIRECT(ADDRESS($M44,38))="UL"),INDIRECT(ADDRESS($M44,COLUMN())),0),0))</f>
        <v>0.1213991769547325</v>
      </c>
      <c r="CA44" s="57">
        <f t="shared" ref="CA44:CA57" ca="1" si="26">IF(BV44="S",BY44,BZ44)</f>
        <v>0.1213991769547325</v>
      </c>
      <c r="CB44" s="57" cm="1">
        <f t="array" aca="1" ref="CB44" ca="1">SUM(IF($C44&gt;0,IF(AND(INDIRECT(ADDRESS($C44,44))=0,INDIRECT(ADDRESS($C44,38))&lt;&gt;"UL"),INDIRECT(ADDRESS($C44,COLUMN())),0),0),IF($D44&gt;0,IF(AND(INDIRECT(ADDRESS($D44,44))=0,INDIRECT(ADDRESS($D44,38))&lt;&gt;"UL"),INDIRECT(ADDRESS($D44,COLUMN())),0),0),IF($E44&gt;0,IF(AND(INDIRECT(ADDRESS($E44,44))=0,INDIRECT(ADDRESS($E44,38))&lt;&gt;"UL"),INDIRECT(ADDRESS($E44,COLUMN())),0),0),IF($F44&gt;0,IF(AND(INDIRECT(ADDRESS($F44,44))=0,INDIRECT(ADDRESS($F44,38))&lt;&gt;"UL"),INDIRECT(ADDRESS($F44,COLUMN())),0),0),IF($G44&gt;0,IF(AND(INDIRECT(ADDRESS($G44,44))=0,INDIRECT(ADDRESS($G44,38))&lt;&gt;"UL"),INDIRECT(ADDRESS($G44,COLUMN())),0),0),IF($H44&gt;0,IF(AND(INDIRECT(ADDRESS($H44,44))=0,INDIRECT(ADDRESS($H44,38))&lt;&gt;"UL"),INDIRECT(ADDRESS($H44,COLUMN())),0),0),IF($I44&gt;0,IF(AND(INDIRECT(ADDRESS($I44,44))=0,INDIRECT(ADDRESS($I44,38))&lt;&gt;"UL"),INDIRECT(ADDRESS($I44,COLUMN())),0),0),IF($J44&gt;0,IF(AND(INDIRECT(ADDRESS($J44,44))=0,INDIRECT(ADDRESS($J44,38))&lt;&gt;"UL"),INDIRECT(ADDRESS($J44,COLUMN())),0),0),IF($K44&gt;0,IF(AND(INDIRECT(ADDRESS($K44,44))=0,INDIRECT(ADDRESS($K44,38))&lt;&gt;"UL"),INDIRECT(ADDRESS($K44,COLUMN())),0),0),IF($L44&gt;0,IF(AND(INDIRECT(ADDRESS($L44,44))=0,INDIRECT(ADDRESS($L44,38))&lt;&gt;"UL"),INDIRECT(ADDRESS($L44,COLUMN())),0),0),IF($M44&gt;0,IF(AND(INDIRECT(ADDRESS($M44,44))=0,INDIRECT(ADDRESS($M44,38))&lt;&gt;"UL"),INDIRECT(ADDRESS($M44,COLUMN())),0),0))</f>
        <v>0</v>
      </c>
      <c r="CC44" s="57">
        <f t="shared" ref="CC44:CC57" ca="1" si="27">IF(BV44="S",BH44,CB44)</f>
        <v>0</v>
      </c>
      <c r="CD44" s="57" cm="1">
        <f t="array" aca="1" ref="CD44" ca="1">SUM(IF($C44&gt;0,IF(AND(INDIRECT(ADDRESS($C44,44))=0,INDIRECT(ADDRESS($C44,38))&lt;&gt;"UL"),INDIRECT(ADDRESS($C44,COLUMN())),0),0),IF($D44&gt;0,IF(AND(INDIRECT(ADDRESS($D44,44))=0,INDIRECT(ADDRESS($D44,38))&lt;&gt;"UL"),INDIRECT(ADDRESS($D44,COLUMN())),0),0),IF($E44&gt;0,IF(AND(INDIRECT(ADDRESS($E44,44))=0,INDIRECT(ADDRESS($E44,38))&lt;&gt;"UL"),INDIRECT(ADDRESS($E44,COLUMN())),0),0),IF($F44&gt;0,IF(AND(INDIRECT(ADDRESS($F44,44))=0,INDIRECT(ADDRESS($F44,38))&lt;&gt;"UL"),INDIRECT(ADDRESS($F44,COLUMN())),0),0),IF($G44&gt;0,IF(AND(INDIRECT(ADDRESS($G44,44))=0,INDIRECT(ADDRESS($G44,38))&lt;&gt;"UL"),INDIRECT(ADDRESS($G44,COLUMN())),0),0),IF($H44&gt;0,IF(AND(INDIRECT(ADDRESS($H44,44))=0,INDIRECT(ADDRESS($H44,38))&lt;&gt;"UL"),INDIRECT(ADDRESS($H44,COLUMN())),0),0),IF($I44&gt;0,IF(AND(INDIRECT(ADDRESS($I44,44))=0,INDIRECT(ADDRESS($I44,38))&lt;&gt;"UL"),INDIRECT(ADDRESS($I44,COLUMN())),0),0),IF($J44&gt;0,IF(AND(INDIRECT(ADDRESS($J44,44))=0,INDIRECT(ADDRESS($J44,38))&lt;&gt;"UL"),INDIRECT(ADDRESS($J44,COLUMN())),0),0),IF($K44&gt;0,IF(AND(INDIRECT(ADDRESS($K44,44))=0,INDIRECT(ADDRESS($K44,38))&lt;&gt;"UL"),INDIRECT(ADDRESS($K44,COLUMN())),0),0),IF($L44&gt;0,IF(AND(INDIRECT(ADDRESS($L44,44))=0,INDIRECT(ADDRESS($L44,38))&lt;&gt;"UL"),INDIRECT(ADDRESS($L44,COLUMN())),0),0),IF($M44&gt;0,IF(AND(INDIRECT(ADDRESS($M44,44))=0,INDIRECT(ADDRESS($M44,38))&lt;&gt;"UL"),INDIRECT(ADDRESS($M44,COLUMN())),0),0))</f>
        <v>0</v>
      </c>
      <c r="CE44" s="57" cm="1">
        <f t="array" aca="1" ref="CE44" ca="1">SUM(IF($C44&gt;0,IF(AND(INDIRECT(ADDRESS($C44,44))=0,INDIRECT(ADDRESS($C44,38))&lt;&gt;"UL"),INDIRECT(ADDRESS($C44,COLUMN())),0),0),IF($D44&gt;0,IF(AND(INDIRECT(ADDRESS($D44,44))=0,INDIRECT(ADDRESS($D44,38))&lt;&gt;"UL"),INDIRECT(ADDRESS($D44,COLUMN())),0),0),IF($E44&gt;0,IF(AND(INDIRECT(ADDRESS($E44,44))=0,INDIRECT(ADDRESS($E44,38))&lt;&gt;"UL"),INDIRECT(ADDRESS($E44,COLUMN())),0),0),IF($F44&gt;0,IF(AND(INDIRECT(ADDRESS($F44,44))=0,INDIRECT(ADDRESS($F44,38))&lt;&gt;"UL"),INDIRECT(ADDRESS($F44,COLUMN())),0),0),IF($G44&gt;0,IF(AND(INDIRECT(ADDRESS($G44,44))=0,INDIRECT(ADDRESS($G44,38))&lt;&gt;"UL"),INDIRECT(ADDRESS($G44,COLUMN())),0),0),IF($H44&gt;0,IF(AND(INDIRECT(ADDRESS($H44,44))=0,INDIRECT(ADDRESS($H44,38))&lt;&gt;"UL"),INDIRECT(ADDRESS($H44,COLUMN())),0),0),IF($I44&gt;0,IF(AND(INDIRECT(ADDRESS($I44,44))=0,INDIRECT(ADDRESS($I44,38))&lt;&gt;"UL"),INDIRECT(ADDRESS($I44,COLUMN())),0),0),IF($J44&gt;0,IF(AND(INDIRECT(ADDRESS($J44,44))=0,INDIRECT(ADDRESS($J44,38))&lt;&gt;"UL"),INDIRECT(ADDRESS($J44,COLUMN())),0),0),IF($K44&gt;0,IF(AND(INDIRECT(ADDRESS($K44,44))=0,INDIRECT(ADDRESS($K44,38))&lt;&gt;"UL"),INDIRECT(ADDRESS($K44,COLUMN())),0),0),IF($L44&gt;0,IF(AND(INDIRECT(ADDRESS($L44,44))=0,INDIRECT(ADDRESS($L44,38))&lt;&gt;"UL"),INDIRECT(ADDRESS($L44,COLUMN())),0),0),IF($M44&gt;0,IF(AND(INDIRECT(ADDRESS($M44,44))=0,INDIRECT(ADDRESS($M44,38))&lt;&gt;"UL"),INDIRECT(ADDRESS($M44,COLUMN())),0),0))</f>
        <v>0</v>
      </c>
      <c r="CF44" s="57">
        <f t="shared" ref="CF44:CF57" ca="1" si="28">IF(BV44="S",CD44,CE44)</f>
        <v>0</v>
      </c>
      <c r="CG44" s="57">
        <f ca="1">IF(AD44&lt;BG44,((((BX44+CC44)*AB44)+((CA44+CF44)*(1-AB44)))*AD44),((((BX44*AB44)+((CA44)*(1-AB44)))*AD44)+(((CC44*AB44)+((CF44))*(1-AB44)))*BG44))</f>
        <v>1.5317387558233937</v>
      </c>
      <c r="CH44" s="57">
        <f t="shared" ref="CH44:CH57" ca="1" si="29">CG44/N44</f>
        <v>7.6586937791169679E-2</v>
      </c>
      <c r="CI44" s="19">
        <f t="shared" ref="CI44:CI57" ca="1" si="30">AD44*X44</f>
        <v>10.389204450296772</v>
      </c>
      <c r="CJ44" s="19"/>
      <c r="CK44" s="57" cm="1">
        <f t="array" aca="1" ref="CK44" ca="1">IF(AU44="S", SUM(IF($C44&gt;0,IF(INDIRECT(ADDRESS($C44,43))&lt;&gt;1,INDIRECT(ADDRESS($C44,48)),0),0), IF($D44&gt;0,IF(INDIRECT(ADDRESS($D44,43))&lt;&gt;1,INDIRECT(ADDRESS($D44,48)),0),0), IF($E44&gt;0,IF(INDIRECT(ADDRESS($E44,43))&lt;&gt;1,INDIRECT(ADDRESS($E44,48)),0),0), IF($F44&gt;0,IF(INDIRECT(ADDRESS($F44,43))&lt;&gt;1,INDIRECT(ADDRESS($F44,48)),0),0), IF($G44&gt;0,IF(INDIRECT(ADDRESS($G44,43))&lt;&gt;1,INDIRECT(ADDRESS($G44,48)),0),0), IF($H44&gt;0,IF(INDIRECT(ADDRESS($H44,43))&lt;&gt;1,INDIRECT(ADDRESS($H44,48)),0),0), IF($I44&gt;0,IF(INDIRECT(ADDRESS($I44,43))&lt;&gt;1,INDIRECT(ADDRESS($I44,48)),0),0), IF($J44&gt;0,IF(INDIRECT(ADDRESS($J44,43))&lt;&gt;1,INDIRECT(ADDRESS($J44,48)),0),0), IF($K44&gt;0,IF(INDIRECT(ADDRESS($K44,43))&lt;&gt;1,INDIRECT(ADDRESS($K44,48)),0),0), IF($L44&gt;0,IF(INDIRECT(ADDRESS($L44,43))&lt;&gt;1,INDIRECT(ADDRESS($L44,48)),0),0), IF($M44&gt;0,IF(INDIRECT(ADDRESS($M44,43))&lt;&gt;1,INDIRECT(ADDRESS($M44,48)),0),0)), IF(AU44="L",SUM(IF($C44&gt;0,IF(INDIRECT(ADDRESS($C44,43))&lt;&gt;1,INDIRECT(ADDRESS($C44,50)),0),0), IF($D44&gt;0,IF(INDIRECT(ADDRESS($D44,43))&lt;&gt;1,INDIRECT(ADDRESS($D44,50)),0),0), IF($E44&gt;0,IF(INDIRECT(ADDRESS($E44,43))&lt;&gt;1,INDIRECT(ADDRESS($E44,50)),0),0), IF($F44&gt;0,IF(INDIRECT(ADDRESS($F44,43))&lt;&gt;1,INDIRECT(ADDRESS($F44,50)),0),0), IF($G44&gt;0,IF(INDIRECT(ADDRESS($G44,43))&lt;&gt;1,INDIRECT(ADDRESS($G44,50)),0),0), IF($G44&gt;0,IF(INDIRECT(ADDRESS($G44,43))&lt;&gt;1,INDIRECT(ADDRESS($G44,50)),0),0), IF($H44&gt;0,IF(INDIRECT(ADDRESS($H44,43))&lt;&gt;1,INDIRECT(ADDRESS($H44,50)),0),0), IF($I44&gt;0,IF(INDIRECT(ADDRESS($I44,43))&lt;&gt;1,INDIRECT(ADDRESS($I44,50)),0),0), IF($J44&gt;0,IF(INDIRECT(ADDRESS($J44,43))&lt;&gt;1,INDIRECT(ADDRESS($J44,50)),0),0), IF($K44&gt;0,IF(INDIRECT(ADDRESS($K44,43))&lt;&gt;1,INDIRECT(ADDRESS($K44,50)),0),0), IF($L44&gt;0,IF(INDIRECT(ADDRESS($L44,43))&lt;&gt;1,INDIRECT(ADDRESS($L44,50)),0),0), IF($M44&gt;0,IF(INDIRECT(ADDRESS($M44,43))&lt;&gt;1,INDIRECT(ADDRESS($M44,50)),0),0)), SUM(IF($C44&gt;0,IF(INDIRECT(ADDRESS($C44,43))&lt;&gt;1,INDIRECT(ADDRESS($C44,49)),0),0), IF($D44&gt;0,IF(INDIRECT(ADDRESS($D44,43))&lt;&gt;1,INDIRECT(ADDRESS($D44,49)),0),0), IF($E44&gt;0,IF(INDIRECT(ADDRESS($E44,43))&lt;&gt;1,INDIRECT(ADDRESS($E44,49)),0),0), IF($F44&gt;0,IF(INDIRECT(ADDRESS($F44,43))&lt;&gt;1,INDIRECT(ADDRESS($F44,49)),0),0), IF($G44&gt;0,IF(INDIRECT(ADDRESS($G44,43))&lt;&gt;1,INDIRECT(ADDRESS($G44,49)),0),0), IF($G44&gt;0,IF(INDIRECT(ADDRESS($G44,43))&lt;&gt;1,INDIRECT(ADDRESS($G44,49)),0),0), IF($H44&gt;0,IF(INDIRECT(ADDRESS($H44,43))&lt;&gt;1,INDIRECT(ADDRESS($H44,49)),0),0), IF($I44&gt;0,IF(INDIRECT(ADDRESS($I44,43))&lt;&gt;1,INDIRECT(ADDRESS($I44,49)),0),0), IF($J44&gt;0,IF(INDIRECT(ADDRESS($J44,43))&lt;&gt;1,INDIRECT(ADDRESS($J44,49)),0),0), IF($K44&gt;0,IF(INDIRECT(ADDRESS($K44,43))&lt;&gt;1,INDIRECT(ADDRESS($K44,49)),0),0), IF($L44&gt;0,IF(INDIRECT(ADDRESS($L44,43))&lt;&gt;1,INDIRECT(ADDRESS($L44,49)),0),0), IF($M44&gt;0,IF(INDIRECT(ADDRESS($M44,43))&lt;&gt;1,INDIRECT(ADDRESS($M44,49)),0),0))))</f>
        <v>1</v>
      </c>
      <c r="CL44" s="57" cm="1">
        <f t="array" aca="1" ref="CL44" ca="1">SUM(IF($C44&gt;0,IF(INDIRECT(ADDRESS($C44,44))=1,INDIRECT(ADDRESS($C44,90)),0),0), IF($D44&gt;0,IF(INDIRECT(ADDRESS($D44,44))=1,INDIRECT(ADDRESS($D44,90)),0),0), IF($E44&gt;0,IF(INDIRECT(ADDRESS($E44,44))=1,INDIRECT(ADDRESS($E44,90)),0),0), IF($F44&gt;0,IF(INDIRECT(ADDRESS($F44,44))=1,INDIRECT(ADDRESS($F44,90)),0),0), IF($G44&gt;0,IF(INDIRECT(ADDRESS($G44,44))=1,INDIRECT(ADDRESS($G44,90)),0),0), IF($H44&gt;0,IF(INDIRECT(ADDRESS($H44,44))=1,INDIRECT(ADDRESS($H44,90)),0),0), IF($I44&gt;0,IF(INDIRECT(ADDRESS($I44,44))=1,INDIRECT(ADDRESS($I44,90)),0),0), IF($J44&gt;0,IF(INDIRECT(ADDRESS($J44,44))=1,INDIRECT(ADDRESS($J44,90)),0),0), IF($K44&gt;0,IF(INDIRECT(ADDRESS($K44,44))=1,INDIRECT(ADDRESS($K44,90)),0),0), IF($L44&gt;0,IF(INDIRECT(ADDRESS($L44,44))=1,INDIRECT(ADDRESS($L44,90)),0),0), IF($M44&gt;0,IF(INDIRECT(ADDRESS($M44,44))=1,INDIRECT(ADDRESS($M44,90)),0),0))</f>
        <v>0</v>
      </c>
      <c r="CM44" s="56">
        <f t="shared" ref="CM44:CM57" ca="1" si="31">((BU44/$BU$34)^$BU$296)</f>
        <v>0.96532411807985574</v>
      </c>
      <c r="CN44" s="59"/>
    </row>
    <row r="45" spans="1:92" x14ac:dyDescent="0.25">
      <c r="A45" s="62" t="s">
        <v>123</v>
      </c>
      <c r="B45" s="122">
        <v>6</v>
      </c>
      <c r="C45" s="122">
        <v>17</v>
      </c>
      <c r="D45" s="122">
        <v>20</v>
      </c>
      <c r="E45" s="122">
        <v>29</v>
      </c>
      <c r="F45" s="122">
        <v>30</v>
      </c>
      <c r="G45" s="122"/>
      <c r="H45" s="122"/>
      <c r="I45" s="67"/>
      <c r="J45" s="67"/>
      <c r="K45" s="67"/>
      <c r="L45" s="67"/>
      <c r="M45" s="67"/>
      <c r="N45" s="67">
        <f t="shared" ca="1" si="15"/>
        <v>22</v>
      </c>
      <c r="O45" s="67" t="str" cm="1">
        <f t="array" aca="1" ref="O45" ca="1">INDIRECT(ADDRESS($B45,COLUMN()))</f>
        <v>Fighter</v>
      </c>
      <c r="P45" s="67" cm="1">
        <f t="array" aca="1" ref="P45" ca="1">INDIRECT(ADDRESS($B45,COLUMN()))</f>
        <v>2</v>
      </c>
      <c r="Q45" s="67" t="str" cm="1">
        <f t="array" aca="1" ref="Q45" ca="1">INDIRECT(ADDRESS($B45,COLUMN()))</f>
        <v>-</v>
      </c>
      <c r="R45" s="67" t="str" cm="1">
        <f t="array" aca="1" ref="R45" ca="1">INDIRECT(ADDRESS($B45,COLUMN()))</f>
        <v>-</v>
      </c>
      <c r="S45" s="67" cm="1">
        <f t="array" aca="1" ref="S45" ca="1">INDIRECT(ADDRESS($B45,COLUMN()))</f>
        <v>2</v>
      </c>
      <c r="T45" s="67" t="str" cm="1">
        <f t="array" aca="1" ref="T45" ca="1">INDIRECT(ADDRESS($B45,COLUMN()))</f>
        <v>1-7</v>
      </c>
      <c r="U45" s="67" cm="1">
        <f t="array" aca="1" ref="U45" ca="1">INDIRECT(ADDRESS($B45,COLUMN()))</f>
        <v>7</v>
      </c>
      <c r="V45" s="67" cm="1">
        <f t="array" aca="1" ref="V45" ca="1">INDIRECT(ADDRESS($B45,COLUMN()))</f>
        <v>0</v>
      </c>
      <c r="W45" s="67" cm="1">
        <f t="array" aca="1" ref="W45" ca="1">INDIRECT(ADDRESS($B45,COLUMN()))</f>
        <v>2</v>
      </c>
      <c r="X45" s="67" cm="1">
        <f t="array" aca="1" ref="X45" ca="1">INDIRECT(ADDRESS($B45,COLUMN()))</f>
        <v>5</v>
      </c>
      <c r="Y45" s="67" cm="1">
        <f t="array" aca="1" ref="Y45" ca="1">INDIRECT(ADDRESS($B45,COLUMN()))</f>
        <v>1</v>
      </c>
      <c r="Z45" s="67" cm="1">
        <f t="array" aca="1" ref="Z45" ca="1">INDIRECT(ADDRESS($B45,COLUMN()))</f>
        <v>5</v>
      </c>
      <c r="AA45" s="67" t="str">
        <f ca="1">AA38</f>
        <v>Rocket Boosters</v>
      </c>
      <c r="AB45" s="56">
        <f t="shared" ca="1" si="16"/>
        <v>0.80232854262492292</v>
      </c>
      <c r="AC45" s="56">
        <f t="shared" ca="1" si="17"/>
        <v>1.1123350427893504</v>
      </c>
      <c r="AD45" s="56">
        <f t="shared" ca="1" si="18"/>
        <v>1.9344957265901748</v>
      </c>
      <c r="AF45" s="52"/>
      <c r="AG45" s="52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2"/>
      <c r="AU45" s="54" t="s">
        <v>117</v>
      </c>
      <c r="AV45" s="57" cm="1">
        <f t="array" aca="1" ref="AV45" ca="1">SUM(IF($C45&gt;0,IF(AND(INDIRECT(ADDRESS($C45,44))=0,INDIRECT(ADDRESS($C45,38))="UL",ISERROR(SEARCH("Rear",INDIRECT(ADDRESS($C45,33)))),ISERROR(SEARCH("Side",INDIRECT(ADDRESS($C45,33))))),INDIRECT(ADDRESS($C45,COLUMN())),0),0),IF($D45&gt;0,IF(AND(INDIRECT(ADDRESS($D45,44))=0,INDIRECT(ADDRESS($D45,38))="UL",ISERROR(SEARCH("Rear",INDIRECT(ADDRESS($D45,33)))),ISERROR(SEARCH("Side",INDIRECT(ADDRESS($D45,33))))),INDIRECT(ADDRESS($D45,COLUMN())),0),0),IF($E45&gt;0,IF(AND(INDIRECT(ADDRESS($E45,44))=0,INDIRECT(ADDRESS($E45,38))="UL",ISERROR(SEARCH("Rear",INDIRECT(ADDRESS($E45,33)))),ISERROR(SEARCH("Side",INDIRECT(ADDRESS($E45,33))))),INDIRECT(ADDRESS($E45,COLUMN())),0),0),IF($F45&gt;0,IF(AND(INDIRECT(ADDRESS($F45,44))=0,INDIRECT(ADDRESS($F45,38))="UL",ISERROR(SEARCH("Rear",INDIRECT(ADDRESS($F45,33)))),ISERROR(SEARCH("Side",INDIRECT(ADDRESS($F45,33))))),INDIRECT(ADDRESS($F45,COLUMN())),0),0),IF($G45&gt;0,IF(AND(INDIRECT(ADDRESS($G45,44))=0,INDIRECT(ADDRESS($G45,38))="UL",ISERROR(SEARCH("Rear",INDIRECT(ADDRESS($G45,33)))),ISERROR(SEARCH("Side",INDIRECT(ADDRESS($G45,33))))),INDIRECT(ADDRESS($G45,COLUMN())),0),0),IF($H45&gt;0,IF(AND(INDIRECT(ADDRESS($H45,44))=0,INDIRECT(ADDRESS($H45,38))="UL",ISERROR(SEARCH("Rear",INDIRECT(ADDRESS($H45,33)))),ISERROR(SEARCH("Side",INDIRECT(ADDRESS($H45,33))))),INDIRECT(ADDRESS($H45,COLUMN())),0),0),IF($I45&gt;0,IF(AND(INDIRECT(ADDRESS($I45,44))=0,INDIRECT(ADDRESS($I45,38))="UL",ISERROR(SEARCH("Rear",INDIRECT(ADDRESS($I45,33)))),ISERROR(SEARCH("Side",INDIRECT(ADDRESS($I45,33))))),INDIRECT(ADDRESS($I45,COLUMN())),0),0),IF($J45&gt;0,IF(AND(INDIRECT(ADDRESS($J45,44))=0,INDIRECT(ADDRESS($J45,38))="UL",ISERROR(SEARCH("Rear",INDIRECT(ADDRESS($J45,33)))),ISERROR(SEARCH("Side",INDIRECT(ADDRESS($J45,33))))),INDIRECT(ADDRESS($J45,COLUMN())),0),0),IF($K45&gt;0,IF(AND(INDIRECT(ADDRESS($K45,44))=0,INDIRECT(ADDRESS($K45,38))="UL",ISERROR(SEARCH("Rear",INDIRECT(ADDRESS($K45,33)))),ISERROR(SEARCH("Side",INDIRECT(ADDRESS($K45,33))))),INDIRECT(ADDRESS($K45,COLUMN())),0),0),IF($L45&gt;0,IF(AND(INDIRECT(ADDRESS($L45,44))=0,INDIRECT(ADDRESS($L45,38))="UL",ISERROR(SEARCH("Rear",INDIRECT(ADDRESS($L45,33)))),ISERROR(SEARCH("Side",INDIRECT(ADDRESS($L45,33))))),INDIRECT(ADDRESS($L45,COLUMN())),0),0),IF($M45&gt;0,IF(AND(INDIRECT(ADDRESS($M45,44))=0,INDIRECT(ADDRESS($M45,38))="UL",ISERROR(SEARCH("Rear",INDIRECT(ADDRESS($M45,33)))),ISERROR(SEARCH("Side",INDIRECT(ADDRESS($M45,33))))),INDIRECT(ADDRESS($M45,COLUMN())),0),0))</f>
        <v>0.16666666666666666</v>
      </c>
      <c r="AW45" s="57" cm="1">
        <f t="array" aca="1" ref="AW45" ca="1">SUM(IF($C45&gt;0,IF(AND(INDIRECT(ADDRESS($C45,44))=0,INDIRECT(ADDRESS($C45,38))="UL",ISERROR(SEARCH("Rear",INDIRECT(ADDRESS($C45,33)))),ISERROR(SEARCH("Side",INDIRECT(ADDRESS($C45,33))))),INDIRECT(ADDRESS($C45,COLUMN())),0),0),IF($D45&gt;0,IF(AND(INDIRECT(ADDRESS($D45,44))=0,INDIRECT(ADDRESS($D45,38))="UL",ISERROR(SEARCH("Rear",INDIRECT(ADDRESS($D45,33)))),ISERROR(SEARCH("Side",INDIRECT(ADDRESS($D45,33))))),INDIRECT(ADDRESS($D45,COLUMN())),0),0),IF($E45&gt;0,IF(AND(INDIRECT(ADDRESS($E45,44))=0,INDIRECT(ADDRESS($E45,38))="UL",ISERROR(SEARCH("Rear",INDIRECT(ADDRESS($E45,33)))),ISERROR(SEARCH("Side",INDIRECT(ADDRESS($E45,33))))),INDIRECT(ADDRESS($E45,COLUMN())),0),0),IF($F45&gt;0,IF(AND(INDIRECT(ADDRESS($F45,44))=0,INDIRECT(ADDRESS($F45,38))="UL",ISERROR(SEARCH("Rear",INDIRECT(ADDRESS($F45,33)))),ISERROR(SEARCH("Side",INDIRECT(ADDRESS($F45,33))))),INDIRECT(ADDRESS($F45,COLUMN())),0),0),IF($G45&gt;0,IF(AND(INDIRECT(ADDRESS($G45,44))=0,INDIRECT(ADDRESS($G45,38))="UL",ISERROR(SEARCH("Rear",INDIRECT(ADDRESS($G45,33)))),ISERROR(SEARCH("Side",INDIRECT(ADDRESS($G45,33))))),INDIRECT(ADDRESS($G45,COLUMN())),0),0),IF($H45&gt;0,IF(AND(INDIRECT(ADDRESS($H45,44))=0,INDIRECT(ADDRESS($H45,38))="UL",ISERROR(SEARCH("Rear",INDIRECT(ADDRESS($H45,33)))),ISERROR(SEARCH("Side",INDIRECT(ADDRESS($H45,33))))),INDIRECT(ADDRESS($H45,COLUMN())),0),0),IF($I45&gt;0,IF(AND(INDIRECT(ADDRESS($I45,44))=0,INDIRECT(ADDRESS($I45,38))="UL",ISERROR(SEARCH("Rear",INDIRECT(ADDRESS($I45,33)))),ISERROR(SEARCH("Side",INDIRECT(ADDRESS($I45,33))))),INDIRECT(ADDRESS($I45,COLUMN())),0),0),IF($J45&gt;0,IF(AND(INDIRECT(ADDRESS($J45,44))=0,INDIRECT(ADDRESS($J45,38))="UL",ISERROR(SEARCH("Rear",INDIRECT(ADDRESS($J45,33)))),ISERROR(SEARCH("Side",INDIRECT(ADDRESS($J45,33))))),INDIRECT(ADDRESS($J45,COLUMN())),0),0),IF($K45&gt;0,IF(AND(INDIRECT(ADDRESS($K45,44))=0,INDIRECT(ADDRESS($K45,38))="UL",ISERROR(SEARCH("Rear",INDIRECT(ADDRESS($K45,33)))),ISERROR(SEARCH("Side",INDIRECT(ADDRESS($K45,33))))),INDIRECT(ADDRESS($K45,COLUMN())),0),0),IF($L45&gt;0,IF(AND(INDIRECT(ADDRESS($L45,44))=0,INDIRECT(ADDRESS($L45,38))="UL",ISERROR(SEARCH("Rear",INDIRECT(ADDRESS($L45,33)))),ISERROR(SEARCH("Side",INDIRECT(ADDRESS($L45,33))))),INDIRECT(ADDRESS($L45,COLUMN())),0),0),IF($M45&gt;0,IF(AND(INDIRECT(ADDRESS($M45,44))=0,INDIRECT(ADDRESS($M45,38))="UL",ISERROR(SEARCH("Rear",INDIRECT(ADDRESS($M45,33)))),ISERROR(SEARCH("Side",INDIRECT(ADDRESS($M45,33))))),INDIRECT(ADDRESS($M45,COLUMN())),0),0))</f>
        <v>1.4999999999999998</v>
      </c>
      <c r="AX45" s="57" cm="1">
        <f t="array" aca="1" ref="AX45" ca="1">SUM(IF($C45&gt;0,IF(AND(INDIRECT(ADDRESS($C45,44))=0,INDIRECT(ADDRESS($C45,38))="UL",ISERROR(SEARCH("Rear",INDIRECT(ADDRESS($C45,33)))),ISERROR(SEARCH("Side",INDIRECT(ADDRESS($C45,33))))),INDIRECT(ADDRESS($C45,COLUMN())),0),0),IF($D45&gt;0,IF(AND(INDIRECT(ADDRESS($D45,44))=0,INDIRECT(ADDRESS($D45,38))="UL",ISERROR(SEARCH("Rear",INDIRECT(ADDRESS($D45,33)))),ISERROR(SEARCH("Side",INDIRECT(ADDRESS($D45,33))))),INDIRECT(ADDRESS($D45,COLUMN())),0),0),IF($E45&gt;0,IF(AND(INDIRECT(ADDRESS($E45,44))=0,INDIRECT(ADDRESS($E45,38))="UL",ISERROR(SEARCH("Rear",INDIRECT(ADDRESS($E45,33)))),ISERROR(SEARCH("Side",INDIRECT(ADDRESS($E45,33))))),INDIRECT(ADDRESS($E45,COLUMN())),0),0),IF($F45&gt;0,IF(AND(INDIRECT(ADDRESS($F45,44))=0,INDIRECT(ADDRESS($F45,38))="UL",ISERROR(SEARCH("Rear",INDIRECT(ADDRESS($F45,33)))),ISERROR(SEARCH("Side",INDIRECT(ADDRESS($F45,33))))),INDIRECT(ADDRESS($F45,COLUMN())),0),0),IF($G45&gt;0,IF(AND(INDIRECT(ADDRESS($G45,44))=0,INDIRECT(ADDRESS($G45,38))="UL",ISERROR(SEARCH("Rear",INDIRECT(ADDRESS($G45,33)))),ISERROR(SEARCH("Side",INDIRECT(ADDRESS($G45,33))))),INDIRECT(ADDRESS($G45,COLUMN())),0),0),IF($H45&gt;0,IF(AND(INDIRECT(ADDRESS($H45,44))=0,INDIRECT(ADDRESS($H45,38))="UL",ISERROR(SEARCH("Rear",INDIRECT(ADDRESS($H45,33)))),ISERROR(SEARCH("Side",INDIRECT(ADDRESS($H45,33))))),INDIRECT(ADDRESS($H45,COLUMN())),0),0),IF($I45&gt;0,IF(AND(INDIRECT(ADDRESS($I45,44))=0,INDIRECT(ADDRESS($I45,38))="UL",ISERROR(SEARCH("Rear",INDIRECT(ADDRESS($I45,33)))),ISERROR(SEARCH("Side",INDIRECT(ADDRESS($I45,33))))),INDIRECT(ADDRESS($I45,COLUMN())),0),0),IF($J45&gt;0,IF(AND(INDIRECT(ADDRESS($J45,44))=0,INDIRECT(ADDRESS($J45,38))="UL",ISERROR(SEARCH("Rear",INDIRECT(ADDRESS($J45,33)))),ISERROR(SEARCH("Side",INDIRECT(ADDRESS($J45,33))))),INDIRECT(ADDRESS($J45,COLUMN())),0),0),IF($K45&gt;0,IF(AND(INDIRECT(ADDRESS($K45,44))=0,INDIRECT(ADDRESS($K45,38))="UL",ISERROR(SEARCH("Rear",INDIRECT(ADDRESS($K45,33)))),ISERROR(SEARCH("Side",INDIRECT(ADDRESS($K45,33))))),INDIRECT(ADDRESS($K45,COLUMN())),0),0),IF($L45&gt;0,IF(AND(INDIRECT(ADDRESS($L45,44))=0,INDIRECT(ADDRESS($L45,38))="UL",ISERROR(SEARCH("Rear",INDIRECT(ADDRESS($L45,33)))),ISERROR(SEARCH("Side",INDIRECT(ADDRESS($L45,33))))),INDIRECT(ADDRESS($L45,COLUMN())),0),0),IF($M45&gt;0,IF(AND(INDIRECT(ADDRESS($M45,44))=0,INDIRECT(ADDRESS($M45,38))="UL",ISERROR(SEARCH("Rear",INDIRECT(ADDRESS($M45,33)))),ISERROR(SEARCH("Side",INDIRECT(ADDRESS($M45,33))))),INDIRECT(ADDRESS($M45,COLUMN())),0),0))</f>
        <v>0.72222222222222221</v>
      </c>
      <c r="AY45" s="58">
        <f t="shared" ca="1" si="19"/>
        <v>1.4999999999999998</v>
      </c>
      <c r="AZ45" s="58">
        <f t="shared" ca="1" si="20"/>
        <v>0.79629629629629628</v>
      </c>
      <c r="BA45" s="58" cm="1">
        <f t="array" aca="1" ref="BA45" ca="1">SUM(IF($C45&gt;0,IF(AND(INDIRECT(ADDRESS($C45,44))=0,INDIRECT(ADDRESS($C45,38))="UL"),INDIRECT(ADDRESS($C45,COLUMN())),0),0),IF($D45&gt;0,IF(AND(INDIRECT(ADDRESS($D45,44))=0,INDIRECT(ADDRESS($D45,38))="UL"),INDIRECT(ADDRESS($D45,COLUMN())),0),0),IF($E45&gt;0,IF(AND(INDIRECT(ADDRESS($E45,44))=0,INDIRECT(ADDRESS($E45,38))="UL"),INDIRECT(ADDRESS($E45,COLUMN())),0),0),IF($F45&gt;0,IF(AND(INDIRECT(ADDRESS($F45,44))=0,INDIRECT(ADDRESS($F45,38))="UL"),INDIRECT(ADDRESS($F45,COLUMN())),0),0),IF($G45&gt;0,IF(AND(INDIRECT(ADDRESS($G45,44))=0,INDIRECT(ADDRESS($G45,38))="UL"),INDIRECT(ADDRESS($G45,COLUMN())),0),0),IF($H45&gt;0,IF(AND(INDIRECT(ADDRESS($H45,44))=0,INDIRECT(ADDRESS($H45,38))="UL"),INDIRECT(ADDRESS($H45,COLUMN())),0),0),IF($I45&gt;0,IF(AND(INDIRECT(ADDRESS($I45,44))=0,INDIRECT(ADDRESS($I45,38))="UL"),INDIRECT(ADDRESS($I45,COLUMN())),0),0),IF($J45&gt;0,IF(AND(INDIRECT(ADDRESS($J45,44))=0,INDIRECT(ADDRESS($J45,38))="UL"),INDIRECT(ADDRESS($J45,COLUMN())),0),0),IF($K45&gt;0,IF(AND(INDIRECT(ADDRESS($K45,44))=0,INDIRECT(ADDRESS($K45,38))="UL"),INDIRECT(ADDRESS($K45,COLUMN())),0),0),IF($L45&gt;0,IF(AND(INDIRECT(ADDRESS($L45,44))=0,INDIRECT(ADDRESS($L45,38))="UL"),INDIRECT(ADDRESS($L45,COLUMN())),0),0),IF($M45&gt;0,IF(AND(INDIRECT(ADDRESS($M45,44))=0,INDIRECT(ADDRESS($M45,38))="UL"),INDIRECT(ADDRESS($M45,COLUMN())),0),0))</f>
        <v>0.50758377425044088</v>
      </c>
      <c r="BB45" s="58" cm="1">
        <f t="array" aca="1" ref="BB45" ca="1">SUM(IF($C45&gt;0,IF(AND(INDIRECT(ADDRESS($C45,44))=0,INDIRECT(ADDRESS($C45,38))="UL"),INDIRECT(ADDRESS($C45,COLUMN())),0),0),IF($D45&gt;0,IF(AND(INDIRECT(ADDRESS($D45,44))=0,INDIRECT(ADDRESS($D45,38))="UL"),INDIRECT(ADDRESS($D45,COLUMN())),0),0),IF($E45&gt;0,IF(AND(INDIRECT(ADDRESS($E45,44))=0,INDIRECT(ADDRESS($E45,38))="UL"),INDIRECT(ADDRESS($E45,COLUMN())),0),0),IF($F45&gt;0,IF(AND(INDIRECT(ADDRESS($F45,44))=0,INDIRECT(ADDRESS($F45,38))="UL"),INDIRECT(ADDRESS($F45,COLUMN())),0),0),IF($G45&gt;0,IF(AND(INDIRECT(ADDRESS($G45,44))=0,INDIRECT(ADDRESS($G45,38))="UL"),INDIRECT(ADDRESS($G45,COLUMN())),0),0),IF($H45&gt;0,IF(AND(INDIRECT(ADDRESS($H45,44))=0,INDIRECT(ADDRESS($H45,38))="UL"),INDIRECT(ADDRESS($H45,COLUMN())),0),0),IF($I45&gt;0,IF(AND(INDIRECT(ADDRESS($I45,44))=0,INDIRECT(ADDRESS($I45,38))="UL"),INDIRECT(ADDRESS($I45,COLUMN())),0),0),IF($J45&gt;0,IF(AND(INDIRECT(ADDRESS($J45,44))=0,INDIRECT(ADDRESS($J45,38))="UL"),INDIRECT(ADDRESS($J45,COLUMN())),0),0),IF($K45&gt;0,IF(AND(INDIRECT(ADDRESS($K45,44))=0,INDIRECT(ADDRESS($K45,38))="UL"),INDIRECT(ADDRESS($K45,COLUMN())),0),0),IF($L45&gt;0,IF(AND(INDIRECT(ADDRESS($L45,44))=0,INDIRECT(ADDRESS($L45,38))="UL"),INDIRECT(ADDRESS($L45,COLUMN())),0),0),IF($M45&gt;0,IF(AND(INDIRECT(ADDRESS($M45,44))=0,INDIRECT(ADDRESS($M45,38))="UL"),INDIRECT(ADDRESS($M45,COLUMN())),0),0))</f>
        <v>0.21975308641975305</v>
      </c>
      <c r="BC45" s="58" cm="1">
        <f t="array" aca="1" ref="BC45" ca="1">SUM(IF($C45&gt;0,IF(AND(INDIRECT(ADDRESS($C45,44))=0,INDIRECT(ADDRESS($C45,38))="UL"),INDIRECT(ADDRESS($C45,COLUMN())),0),0),IF($D45&gt;0,IF(AND(INDIRECT(ADDRESS($D45,44))=0,INDIRECT(ADDRESS($D45,38))="UL"),INDIRECT(ADDRESS($D45,COLUMN())),0),0),IF($E45&gt;0,IF(AND(INDIRECT(ADDRESS($E45,44))=0,INDIRECT(ADDRESS($E45,38))="UL"),INDIRECT(ADDRESS($E45,COLUMN())),0),0),IF($F45&gt;0,IF(AND(INDIRECT(ADDRESS($F45,44))=0,INDIRECT(ADDRESS($F45,38))="UL"),INDIRECT(ADDRESS($F45,COLUMN())),0),0),IF($G45&gt;0,IF(AND(INDIRECT(ADDRESS($G45,44))=0,INDIRECT(ADDRESS($G45,38))="UL"),INDIRECT(ADDRESS($G45,COLUMN())),0),0),IF($H45&gt;0,IF(AND(INDIRECT(ADDRESS($H45,44))=0,INDIRECT(ADDRESS($H45,38))="UL"),INDIRECT(ADDRESS($H45,COLUMN())),0),0),IF($I45&gt;0,IF(AND(INDIRECT(ADDRESS($I45,44))=0,INDIRECT(ADDRESS($I45,38))="UL"),INDIRECT(ADDRESS($I45,COLUMN())),0),0),IF($J45&gt;0,IF(AND(INDIRECT(ADDRESS($J45,44))=0,INDIRECT(ADDRESS($J45,38))="UL"),INDIRECT(ADDRESS($J45,COLUMN())),0),0),IF($K45&gt;0,IF(AND(INDIRECT(ADDRESS($K45,44))=0,INDIRECT(ADDRESS($K45,38))="UL"),INDIRECT(ADDRESS($K45,COLUMN())),0),0),IF($L45&gt;0,IF(AND(INDIRECT(ADDRESS($L45,44))=0,INDIRECT(ADDRESS($L45,38))="UL"),INDIRECT(ADDRESS($L45,COLUMN())),0),0),IF($M45&gt;0,IF(AND(INDIRECT(ADDRESS($M45,44))=0,INDIRECT(ADDRESS($M45,38))="UL"),INDIRECT(ADDRESS($M45,COLUMN())),0),0))</f>
        <v>0.29664902998236331</v>
      </c>
      <c r="BD45" s="58" cm="1">
        <f t="array" aca="1" ref="BD45" ca="1">SUM(IF($C45&gt;0,IF(AND(INDIRECT(ADDRESS($C45,44))=0,INDIRECT(ADDRESS($C45,38))="UL"),INDIRECT(ADDRESS($C45,COLUMN())),0),0),IF($D45&gt;0,IF(AND(INDIRECT(ADDRESS($D45,44))=0,INDIRECT(ADDRESS($D45,38))="UL"),INDIRECT(ADDRESS($D45,COLUMN())),0),0),IF($E45&gt;0,IF(AND(INDIRECT(ADDRESS($E45,44))=0,INDIRECT(ADDRESS($E45,38))="UL"),INDIRECT(ADDRESS($E45,COLUMN())),0),0),IF($F45&gt;0,IF(AND(INDIRECT(ADDRESS($F45,44))=0,INDIRECT(ADDRESS($F45,38))="UL"),INDIRECT(ADDRESS($F45,COLUMN())),0),0),IF($G45&gt;0,IF(AND(INDIRECT(ADDRESS($G45,44))=0,INDIRECT(ADDRESS($G45,38))="UL"),INDIRECT(ADDRESS($G45,COLUMN())),0),0),IF($H45&gt;0,IF(AND(INDIRECT(ADDRESS($H45,44))=0,INDIRECT(ADDRESS($H45,38))="UL"),INDIRECT(ADDRESS($H45,COLUMN())),0),0),IF($I45&gt;0,IF(AND(INDIRECT(ADDRESS($I45,44))=0,INDIRECT(ADDRESS($I45,38))="UL"),INDIRECT(ADDRESS($I45,COLUMN())),0),0),IF($J45&gt;0,IF(AND(INDIRECT(ADDRESS($J45,44))=0,INDIRECT(ADDRESS($J45,38))="UL"),INDIRECT(ADDRESS($J45,COLUMN())),0),0),IF($K45&gt;0,IF(AND(INDIRECT(ADDRESS($K45,44))=0,INDIRECT(ADDRESS($K45,38))="UL"),INDIRECT(ADDRESS($K45,COLUMN())),0),0),IF($L45&gt;0,IF(AND(INDIRECT(ADDRESS($L45,44))=0,INDIRECT(ADDRESS($L45,38))="UL"),INDIRECT(ADDRESS($L45,COLUMN())),0),0),IF($M45&gt;0,IF(AND(INDIRECT(ADDRESS($M45,44))=0,INDIRECT(ADDRESS($M45,38))="UL"),INDIRECT(ADDRESS($M45,COLUMN())),0),0))</f>
        <v>0.4814814814814814</v>
      </c>
      <c r="BE45" s="57">
        <f t="shared" ca="1" si="21"/>
        <v>0.29664902998236331</v>
      </c>
      <c r="BF45" s="57" cm="1">
        <f t="array" aca="1" ref="BF45" ca="1">SUM(IF($C45&gt;0,IF(INDIRECT(ADDRESS($C45,45))=1,INDIRECT(ADDRESS($C45,52))*INDIRECT(ADDRESS($C45,42))/5,0),0), IF($D45&gt;0,IF(INDIRECT(ADDRESS($D45,45))=1,INDIRECT(ADDRESS($D45,52))*INDIRECT(ADDRESS($D45,42))/5,0),0), IF($E45&gt;0,IF(INDIRECT(ADDRESS($E45,45))=1,INDIRECT(ADDRESS($E45,52))*INDIRECT(ADDRESS($E45,42))/5,0),0), IF($F45&gt;0,IF(INDIRECT(ADDRESS($F45,45))=1,INDIRECT(ADDRESS($F45,52))*INDIRECT(ADDRESS($F45,42))/5,0),0), IF($G45&gt;0,IF(INDIRECT(ADDRESS($G45,45))=1,INDIRECT(ADDRESS($G45,52))*INDIRECT(ADDRESS($G45,42))/5,0),0), IF($H45&gt;0,IF(INDIRECT(ADDRESS($H45,45))=1,INDIRECT(ADDRESS($H45,52))*INDIRECT(ADDRESS($H45,42))/5,0),0)
)*$BF$296/100</f>
        <v>0</v>
      </c>
      <c r="BG45" s="19">
        <v>1</v>
      </c>
      <c r="BH45" s="57" cm="1">
        <f t="array" aca="1" ref="BH45" ca="1">SUM(IF($C45&gt;0,IF(AND(INDIRECT(ADDRESS($C45,44))=0,INDIRECT(ADDRESS($C45,38))&lt;&gt;"UL"),INDIRECT(ADDRESS($C45,COLUMN()-12)),0),0), IF($D45&gt;0,IF(AND(INDIRECT(ADDRESS($D45,44))=0,INDIRECT(ADDRESS($D45,38))&lt;&gt;"UL"),INDIRECT(ADDRESS($D45,COLUMN()-12)),0),0), IF($E45&gt;0,IF(AND(INDIRECT(ADDRESS($E45,44))=0,INDIRECT(ADDRESS($E45,38))&lt;&gt;"UL"),INDIRECT(ADDRESS($E45,COLUMN()-12)),0),0), IF($F45&gt;0,IF(AND(INDIRECT(ADDRESS($F45,44))=0,INDIRECT(ADDRESS($F45,38))&lt;&gt;"UL"),INDIRECT(ADDRESS($F45,COLUMN()-12)),0),0), IF($G45&gt;0,IF(AND(INDIRECT(ADDRESS($G45,44))=0,INDIRECT(ADDRESS($G45,38))&lt;&gt;"UL"),INDIRECT(ADDRESS($G45,COLUMN()-12)),0),0), IF($H45&gt;0,IF(AND(INDIRECT(ADDRESS($H45,44))=0,INDIRECT(ADDRESS($H45,38))&lt;&gt;"UL"),INDIRECT(ADDRESS($H45,COLUMN()-12)),0),0), IF($I45&gt;0,IF(AND(INDIRECT(ADDRESS($I45,44))=0,INDIRECT(ADDRESS($I45,38))&lt;&gt;"UL"),INDIRECT(ADDRESS($I45,COLUMN()-12)),0),0), IF($J45&gt;0,IF(AND(INDIRECT(ADDRESS($J45,44))=0,INDIRECT(ADDRESS($J45,38))&lt;&gt;"UL"),INDIRECT(ADDRESS($J45,COLUMN()-12)),0),0), IF($K45&gt;0,IF(AND(INDIRECT(ADDRESS($K45,44))=0,INDIRECT(ADDRESS($K45,38))&lt;&gt;"UL"),INDIRECT(ADDRESS($K45,COLUMN()-12)),0),0), IF($L45&gt;0,IF(AND(INDIRECT(ADDRESS($L45,44))=0,INDIRECT(ADDRESS($L45,38))&lt;&gt;"UL"),INDIRECT(ADDRESS($L45,COLUMN()-12)),0),0), IF($M45&gt;0,IF(AND(INDIRECT(ADDRESS($M45,44))=0,INDIRECT(ADDRESS($M45,38))&lt;&gt;"UL"),INDIRECT(ADDRESS($M45,COLUMN()-12)),0),0))</f>
        <v>0</v>
      </c>
      <c r="BI45" s="57" cm="1">
        <f t="array" aca="1" ref="BI45" ca="1">SUM(IF($C45&gt;0,IF(AND(INDIRECT(ADDRESS($C45,44))=0,INDIRECT(ADDRESS($C45,38))&lt;&gt;"UL"),INDIRECT(ADDRESS($C45,COLUMN()-12)),0),0), IF($D45&gt;0,IF(AND(INDIRECT(ADDRESS($D45,44))=0,INDIRECT(ADDRESS($D45,38))&lt;&gt;"UL"),INDIRECT(ADDRESS($D45,COLUMN()-12)),0),0), IF($E45&gt;0,IF(AND(INDIRECT(ADDRESS($E45,44))=0,INDIRECT(ADDRESS($E45,38))&lt;&gt;"UL"),INDIRECT(ADDRESS($E45,COLUMN()-12)),0),0), IF($F45&gt;0,IF(AND(INDIRECT(ADDRESS($F45,44))=0,INDIRECT(ADDRESS($F45,38))&lt;&gt;"UL"),INDIRECT(ADDRESS($F45,COLUMN()-12)),0),0), IF($G45&gt;0,IF(AND(INDIRECT(ADDRESS($G45,44))=0,INDIRECT(ADDRESS($G45,38))&lt;&gt;"UL"),INDIRECT(ADDRESS($G45,COLUMN()-12)),0),0), IF($H45&gt;0,IF(AND(INDIRECT(ADDRESS($H45,44))=0,INDIRECT(ADDRESS($H45,38))&lt;&gt;"UL"),INDIRECT(ADDRESS($H45,COLUMN()-12)),0),0), IF($I45&gt;0,IF(AND(INDIRECT(ADDRESS($I45,44))=0,INDIRECT(ADDRESS($I45,38))&lt;&gt;"UL"),INDIRECT(ADDRESS($I45,COLUMN()-12)),0),0), IF($J45&gt;0,IF(AND(INDIRECT(ADDRESS($J45,44))=0,INDIRECT(ADDRESS($J45,38))&lt;&gt;"UL"),INDIRECT(ADDRESS($J45,COLUMN()-12)),0),0), IF($K45&gt;0,IF(AND(INDIRECT(ADDRESS($K45,44))=0,INDIRECT(ADDRESS($K45,38))&lt;&gt;"UL"),INDIRECT(ADDRESS($K45,COLUMN()-12)),0),0), IF($L45&gt;0,IF(AND(INDIRECT(ADDRESS($L45,44))=0,INDIRECT(ADDRESS($L45,38))&lt;&gt;"UL"),INDIRECT(ADDRESS($L45,COLUMN()-12)),0),0), IF($M45&gt;0,IF(AND(INDIRECT(ADDRESS($M45,44))=0,INDIRECT(ADDRESS($M45,38))&lt;&gt;"UL"),INDIRECT(ADDRESS($M45,COLUMN()-12)),0),0))</f>
        <v>0.55555555555555547</v>
      </c>
      <c r="BJ45" s="57" cm="1">
        <f t="array" aca="1" ref="BJ45" ca="1">SUM(IF($C45&gt;0,IF(AND(INDIRECT(ADDRESS($C45,44))=0,INDIRECT(ADDRESS($C45,38))&lt;&gt;"UL"),INDIRECT(ADDRESS($C45,COLUMN()-12)),0),0), IF($D45&gt;0,IF(AND(INDIRECT(ADDRESS($D45,44))=0,INDIRECT(ADDRESS($D45,38))&lt;&gt;"UL"),INDIRECT(ADDRESS($D45,COLUMN()-12)),0),0), IF($E45&gt;0,IF(AND(INDIRECT(ADDRESS($E45,44))=0,INDIRECT(ADDRESS($E45,38))&lt;&gt;"UL"),INDIRECT(ADDRESS($E45,COLUMN()-12)),0),0), IF($F45&gt;0,IF(AND(INDIRECT(ADDRESS($F45,44))=0,INDIRECT(ADDRESS($F45,38))&lt;&gt;"UL"),INDIRECT(ADDRESS($F45,COLUMN()-12)),0),0), IF($G45&gt;0,IF(AND(INDIRECT(ADDRESS($G45,44))=0,INDIRECT(ADDRESS($G45,38))&lt;&gt;"UL"),INDIRECT(ADDRESS($G45,COLUMN()-12)),0),0), IF($H45&gt;0,IF(AND(INDIRECT(ADDRESS($H45,44))=0,INDIRECT(ADDRESS($H45,38))&lt;&gt;"UL"),INDIRECT(ADDRESS($H45,COLUMN()-12)),0),0), IF($I45&gt;0,IF(AND(INDIRECT(ADDRESS($I45,44))=0,INDIRECT(ADDRESS($I45,38))&lt;&gt;"UL"),INDIRECT(ADDRESS($I45,COLUMN()-12)),0),0), IF($J45&gt;0,IF(AND(INDIRECT(ADDRESS($J45,44))=0,INDIRECT(ADDRESS($J45,38))&lt;&gt;"UL"),INDIRECT(ADDRESS($J45,COLUMN()-12)),0),0), IF($K45&gt;0,IF(AND(INDIRECT(ADDRESS($K45,44))=0,INDIRECT(ADDRESS($K45,38))&lt;&gt;"UL"),INDIRECT(ADDRESS($K45,COLUMN()-12)),0),0), IF($L45&gt;0,IF(AND(INDIRECT(ADDRESS($L45,44))=0,INDIRECT(ADDRESS($L45,38))&lt;&gt;"UL"),INDIRECT(ADDRESS($L45,COLUMN()-12)),0),0), IF($M45&gt;0,IF(AND(INDIRECT(ADDRESS($M45,44))=0,INDIRECT(ADDRESS($M45,38))&lt;&gt;"UL"),INDIRECT(ADDRESS($M45,COLUMN()-12)),0),0))</f>
        <v>0.55555555555555547</v>
      </c>
      <c r="BK45" s="57">
        <f ca="1">IF(AU45="S",BH45,IF(AU45="MS",BI45,IF(AU45="ML",BI45,BJ45)))</f>
        <v>0.55555555555555547</v>
      </c>
      <c r="BL45" s="58">
        <f ca="1">SUM(BH45:BJ45)/3</f>
        <v>0.37037037037037029</v>
      </c>
      <c r="BM45" s="57" cm="1">
        <f t="array" aca="1" ref="BM45" ca="1">SUM(IF($C45&gt;0,IF(AND(INDIRECT(ADDRESS($C45,44))=0,INDIRECT(ADDRESS($C45,38))&lt;&gt;"UL"),INDIRECT(ADDRESS($C45,COLUMN()-12)),0),0), IF($D45&gt;0,IF(AND(INDIRECT(ADDRESS($D45,44))=0,INDIRECT(ADDRESS($D45,38))&lt;&gt;"UL"),INDIRECT(ADDRESS($D45,COLUMN()-12)),0),0), IF($E45&gt;0,IF(AND(INDIRECT(ADDRESS($E45,44))=0,INDIRECT(ADDRESS($E45,38))&lt;&gt;"UL"),INDIRECT(ADDRESS($E45,COLUMN()-12)),0),0), IF($F45&gt;0,IF(AND(INDIRECT(ADDRESS($F45,44))=0,INDIRECT(ADDRESS($F45,38))&lt;&gt;"UL"),INDIRECT(ADDRESS($F45,COLUMN()-12)),0),0), IF($G45&gt;0,IF(AND(INDIRECT(ADDRESS($G45,44))=0,INDIRECT(ADDRESS($G45,38))&lt;&gt;"UL"),INDIRECT(ADDRESS($G45,COLUMN()-12)),0),0), IF($H45&gt;0,IF(AND(INDIRECT(ADDRESS($H45,44))=0,INDIRECT(ADDRESS($H45,38))&lt;&gt;"UL"),INDIRECT(ADDRESS($H45,COLUMN()-12)),0),0), IF($I45&gt;0,IF(AND(INDIRECT(ADDRESS($I45,44))=0,INDIRECT(ADDRESS($I45,38))&lt;&gt;"UL"),INDIRECT(ADDRESS($I45,COLUMN()-12)),0),0), IF($J45&gt;0,IF(AND(INDIRECT(ADDRESS($J45,44))=0,INDIRECT(ADDRESS($J45,38))&lt;&gt;"UL"),INDIRECT(ADDRESS($J45,COLUMN()-12)),0),0), IF($K45&gt;0,IF(AND(INDIRECT(ADDRESS($K45,44))=0,INDIRECT(ADDRESS($K45,38))&lt;&gt;"UL"),INDIRECT(ADDRESS($K45,COLUMN()-11)),0),0), IF($L45&gt;0,IF(AND(INDIRECT(ADDRESS($L45,44))=0,INDIRECT(ADDRESS($L45,38))&lt;&gt;"UL"),INDIRECT(ADDRESS($L45,COLUMN()-11)),0),0), IF($M45&gt;0,IF(AND(INDIRECT(ADDRESS($M45,44))=0,INDIRECT(ADDRESS($M45,38))&lt;&gt;"UL"),INDIRECT(ADDRESS($M45,COLUMN()-11)),0),0))</f>
        <v>0.22222222222222218</v>
      </c>
      <c r="BN45" s="57" cm="1">
        <f t="array" aca="1" ref="BN45" ca="1">SUM(IF($C45&gt;0,IF(AND(INDIRECT(ADDRESS($C45,44))=0,INDIRECT(ADDRESS($C45,38))&lt;&gt;"UL"),INDIRECT(ADDRESS($C45,COLUMN()-12)),0),0), IF($D45&gt;0,IF(AND(INDIRECT(ADDRESS($D45,44))=0,INDIRECT(ADDRESS($D45,38))&lt;&gt;"UL"),INDIRECT(ADDRESS($D45,COLUMN()-12)),0),0), IF($E45&gt;0,IF(AND(INDIRECT(ADDRESS($E45,44))=0,INDIRECT(ADDRESS($E45,38))&lt;&gt;"UL"),INDIRECT(ADDRESS($E45,COLUMN()-12)),0),0), IF($F45&gt;0,IF(AND(INDIRECT(ADDRESS($F45,44))=0,INDIRECT(ADDRESS($F45,38))&lt;&gt;"UL"),INDIRECT(ADDRESS($F45,COLUMN()-12)),0),0), IF($G45&gt;0,IF(AND(INDIRECT(ADDRESS($G45,44))=0,INDIRECT(ADDRESS($G45,38))&lt;&gt;"UL"),INDIRECT(ADDRESS($G45,COLUMN()-12)),0),0), IF($H45&gt;0,IF(AND(INDIRECT(ADDRESS($H45,44))=0,INDIRECT(ADDRESS($H45,38))&lt;&gt;"UL"),INDIRECT(ADDRESS($H45,COLUMN()-12)),0),0), IF($I45&gt;0,IF(AND(INDIRECT(ADDRESS($I45,44))=0,INDIRECT(ADDRESS($I45,38))&lt;&gt;"UL"),INDIRECT(ADDRESS($I45,COLUMN()-12)),0),0), IF($J45&gt;0,IF(AND(INDIRECT(ADDRESS($J45,44))=0,INDIRECT(ADDRESS($J45,38))&lt;&gt;"UL"),INDIRECT(ADDRESS($J45,COLUMN()-12)),0),0), IF($K45&gt;0,IF(AND(INDIRECT(ADDRESS($K45,44))=0,INDIRECT(ADDRESS($K45,38))&lt;&gt;"UL"),INDIRECT(ADDRESS($K45,COLUMN()-11)),0),0), IF($L45&gt;0,IF(AND(INDIRECT(ADDRESS($L45,44))=0,INDIRECT(ADDRESS($L45,38))&lt;&gt;"UL"),INDIRECT(ADDRESS($L45,COLUMN()-11)),0),0), IF($M45&gt;0,IF(AND(INDIRECT(ADDRESS($M45,44))=0,INDIRECT(ADDRESS($M45,38))&lt;&gt;"UL"),INDIRECT(ADDRESS($M45,COLUMN()-11)),0),0))</f>
        <v>7.4074074074074056E-2</v>
      </c>
      <c r="BO45" s="57" cm="1">
        <f t="array" aca="1" ref="BO45" ca="1">SUM(IF($C45&gt;0,IF(AND(INDIRECT(ADDRESS($C45,44))=0,INDIRECT(ADDRESS($C45,38))&lt;&gt;"UL"),INDIRECT(ADDRESS($C45,COLUMN()-12)),0),0), IF($D45&gt;0,IF(AND(INDIRECT(ADDRESS($D45,44))=0,INDIRECT(ADDRESS($D45,38))&lt;&gt;"UL"),INDIRECT(ADDRESS($D45,COLUMN()-12)),0),0), IF($E45&gt;0,IF(AND(INDIRECT(ADDRESS($E45,44))=0,INDIRECT(ADDRESS($E45,38))&lt;&gt;"UL"),INDIRECT(ADDRESS($E45,COLUMN()-12)),0),0), IF($F45&gt;0,IF(AND(INDIRECT(ADDRESS($F45,44))=0,INDIRECT(ADDRESS($F45,38))&lt;&gt;"UL"),INDIRECT(ADDRESS($F45,COLUMN()-12)),0),0), IF($G45&gt;0,IF(AND(INDIRECT(ADDRESS($G45,44))=0,INDIRECT(ADDRESS($G45,38))&lt;&gt;"UL"),INDIRECT(ADDRESS($G45,COLUMN()-12)),0),0), IF($H45&gt;0,IF(AND(INDIRECT(ADDRESS($H45,44))=0,INDIRECT(ADDRESS($H45,38))&lt;&gt;"UL"),INDIRECT(ADDRESS($H45,COLUMN()-12)),0),0), IF($I45&gt;0,IF(AND(INDIRECT(ADDRESS($I45,44))=0,INDIRECT(ADDRESS($I45,38))&lt;&gt;"UL"),INDIRECT(ADDRESS($I45,COLUMN()-12)),0),0), IF($J45&gt;0,IF(AND(INDIRECT(ADDRESS($J45,44))=0,INDIRECT(ADDRESS($J45,38))&lt;&gt;"UL"),INDIRECT(ADDRESS($J45,COLUMN()-12)),0),0), IF($K45&gt;0,IF(AND(INDIRECT(ADDRESS($K45,44))=0,INDIRECT(ADDRESS($K45,38))&lt;&gt;"UL"),INDIRECT(ADDRESS($K45,COLUMN()-11)),0),0), IF($L45&gt;0,IF(AND(INDIRECT(ADDRESS($L45,44))=0,INDIRECT(ADDRESS($L45,38))&lt;&gt;"UL"),INDIRECT(ADDRESS($L45,COLUMN()-11)),0),0), IF($M45&gt;0,IF(AND(INDIRECT(ADDRESS($M45,44))=0,INDIRECT(ADDRESS($M45,38))&lt;&gt;"UL"),INDIRECT(ADDRESS($M45,COLUMN()-11)),0),0))</f>
        <v>0.14814814814814811</v>
      </c>
      <c r="BP45" s="57" cm="1">
        <f t="array" aca="1" ref="BP45" ca="1">SUM(IF($C45&gt;0,IF(AND(INDIRECT(ADDRESS($C45,44))=0,INDIRECT(ADDRESS($C45,38))&lt;&gt;"UL"),INDIRECT(ADDRESS($C45,COLUMN()-12)),0),0), IF($D45&gt;0,IF(AND(INDIRECT(ADDRESS($D45,44))=0,INDIRECT(ADDRESS($D45,38))&lt;&gt;"UL"),INDIRECT(ADDRESS($D45,COLUMN()-12)),0),0), IF($E45&gt;0,IF(AND(INDIRECT(ADDRESS($E45,44))=0,INDIRECT(ADDRESS($E45,38))&lt;&gt;"UL"),INDIRECT(ADDRESS($E45,COLUMN()-12)),0),0), IF($F45&gt;0,IF(AND(INDIRECT(ADDRESS($F45,44))=0,INDIRECT(ADDRESS($F45,38))&lt;&gt;"UL"),INDIRECT(ADDRESS($F45,COLUMN()-12)),0),0), IF($G45&gt;0,IF(AND(INDIRECT(ADDRESS($G45,44))=0,INDIRECT(ADDRESS($G45,38))&lt;&gt;"UL"),INDIRECT(ADDRESS($G45,COLUMN()-12)),0),0), IF($H45&gt;0,IF(AND(INDIRECT(ADDRESS($H45,44))=0,INDIRECT(ADDRESS($H45,38))&lt;&gt;"UL"),INDIRECT(ADDRESS($H45,COLUMN()-12)),0),0), IF($I45&gt;0,IF(AND(INDIRECT(ADDRESS($I45,44))=0,INDIRECT(ADDRESS($I45,38))&lt;&gt;"UL"),INDIRECT(ADDRESS($I45,COLUMN()-12)),0),0), IF($J45&gt;0,IF(AND(INDIRECT(ADDRESS($J45,44))=0,INDIRECT(ADDRESS($J45,38))&lt;&gt;"UL"),INDIRECT(ADDRESS($J45,COLUMN()-12)),0),0), IF($K45&gt;0,IF(AND(INDIRECT(ADDRESS($K45,44))=0,INDIRECT(ADDRESS($K45,38))&lt;&gt;"UL"),INDIRECT(ADDRESS($K45,COLUMN()-11)),0),0), IF($L45&gt;0,IF(AND(INDIRECT(ADDRESS($L45,44))=0,INDIRECT(ADDRESS($L45,38))&lt;&gt;"UL"),INDIRECT(ADDRESS($L45,COLUMN()-11)),0),0), IF($M45&gt;0,IF(AND(INDIRECT(ADDRESS($M45,44))=0,INDIRECT(ADDRESS($M45,38))&lt;&gt;"UL"),INDIRECT(ADDRESS($M45,COLUMN()-11)),0),0))</f>
        <v>0.14814814814814811</v>
      </c>
      <c r="BQ45" s="57">
        <f ca="1">IF(AU45="S",BM45,IF(AU45="MS",BN45,IF(AU45="ML",BO45,BP45)))</f>
        <v>0.14814814814814811</v>
      </c>
      <c r="BR45" s="161">
        <f t="shared" ca="1" si="22"/>
        <v>73.793489954228207</v>
      </c>
      <c r="BS45" s="59"/>
      <c r="BT45" s="56">
        <f t="shared" ca="1" si="23"/>
        <v>2.9166114291955414</v>
      </c>
      <c r="BU45" s="63">
        <f t="shared" ca="1" si="24"/>
        <v>0.13257324678161553</v>
      </c>
      <c r="BV45" s="57" t="s">
        <v>34</v>
      </c>
      <c r="BW45" s="57" cm="1">
        <f t="array" aca="1" ref="BW45" ca="1">SUM(IF($C45&gt;0,IF(AND(INDIRECT(ADDRESS($C45,44))=0,INDIRECT(ADDRESS($C45,38))="UL",ISERROR(SEARCH("Rear",INDIRECT(ADDRESS($C45,33)))),ISERROR(SEARCH("Side",INDIRECT(ADDRESS($C45,33))))),INDIRECT(ADDRESS($C45,COLUMN())),0),0),IF($D45&gt;0,IF(AND(INDIRECT(ADDRESS($D45,44))=0,INDIRECT(ADDRESS($D45,38))="UL",ISERROR(SEARCH("Rear",INDIRECT(ADDRESS($D45,33)))),ISERROR(SEARCH("Side",INDIRECT(ADDRESS($D45,33))))),INDIRECT(ADDRESS($D45,COLUMN())),0),0),IF($E45&gt;0,IF(AND(INDIRECT(ADDRESS($E45,44))=0,INDIRECT(ADDRESS($E45,38))="UL",ISERROR(SEARCH("Rear",INDIRECT(ADDRESS($E45,33)))),ISERROR(SEARCH("Side",INDIRECT(ADDRESS($E45,33))))),INDIRECT(ADDRESS($E45,COLUMN())),0),0),IF($F45&gt;0,IF(AND(INDIRECT(ADDRESS($F45,44))=0,INDIRECT(ADDRESS($F45,38))="UL",ISERROR(SEARCH("Rear",INDIRECT(ADDRESS($F45,33)))),ISERROR(SEARCH("Side",INDIRECT(ADDRESS($F45,33))))),INDIRECT(ADDRESS($F45,COLUMN())),0),0),IF($G45&gt;0,IF(AND(INDIRECT(ADDRESS($G45,44))=0,INDIRECT(ADDRESS($G45,38))="UL",ISERROR(SEARCH("Rear",INDIRECT(ADDRESS($G45,33)))),ISERROR(SEARCH("Side",INDIRECT(ADDRESS($G45,33))))),INDIRECT(ADDRESS($G45,COLUMN())),0),0),IF($H45&gt;0,IF(AND(INDIRECT(ADDRESS($H45,44))=0,INDIRECT(ADDRESS($H45,38))="UL",ISERROR(SEARCH("Rear",INDIRECT(ADDRESS($H45,33)))),ISERROR(SEARCH("Side",INDIRECT(ADDRESS($H45,33))))),INDIRECT(ADDRESS($H45,COLUMN())),0),0),IF($I45&gt;0,IF(AND(INDIRECT(ADDRESS($I45,44))=0,INDIRECT(ADDRESS($I45,38))="UL",ISERROR(SEARCH("Rear",INDIRECT(ADDRESS($I45,33)))),ISERROR(SEARCH("Side",INDIRECT(ADDRESS($I45,33))))),INDIRECT(ADDRESS($I45,COLUMN())),0),0),IF($J45&gt;0,IF(AND(INDIRECT(ADDRESS($J45,44))=0,INDIRECT(ADDRESS($J45,38))="UL",ISERROR(SEARCH("Rear",INDIRECT(ADDRESS($J45,33)))),ISERROR(SEARCH("Side",INDIRECT(ADDRESS($J45,33))))),INDIRECT(ADDRESS($J45,COLUMN())),0),0),IF($K45&gt;0,IF(AND(INDIRECT(ADDRESS($K45,44))=0,INDIRECT(ADDRESS($K45,38))="UL",ISERROR(SEARCH("Rear",INDIRECT(ADDRESS($K45,33)))),ISERROR(SEARCH("Side",INDIRECT(ADDRESS($K45,33))))),INDIRECT(ADDRESS($K45,COLUMN())),0),0),IF($L45&gt;0,IF(AND(INDIRECT(ADDRESS($L45,44))=0,INDIRECT(ADDRESS($L45,38))="UL",ISERROR(SEARCH("Rear",INDIRECT(ADDRESS($L45,33)))),ISERROR(SEARCH("Side",INDIRECT(ADDRESS($L45,33))))),INDIRECT(ADDRESS($L45,COLUMN())),0),0),IF($M45&gt;0,IF(AND(INDIRECT(ADDRESS($M45,44))=0,INDIRECT(ADDRESS($M45,38))="UL",ISERROR(SEARCH("Rear",INDIRECT(ADDRESS($M45,33)))),ISERROR(SEARCH("Side",INDIRECT(ADDRESS($M45,33))))),INDIRECT(ADDRESS($M45,COLUMN())),0),0))</f>
        <v>0.88888888888888884</v>
      </c>
      <c r="BX45" s="57">
        <f t="shared" ca="1" si="25"/>
        <v>0.88888888888888884</v>
      </c>
      <c r="BY45" s="57" cm="1">
        <f t="array" aca="1" ref="BY45" ca="1">SUM(IF($C45&gt;0,IF(AND(INDIRECT(ADDRESS($C45,44))=0,INDIRECT(ADDRESS($C45,38))="UL"),INDIRECT(ADDRESS($C45,COLUMN())),0),0),IF($D45&gt;0,IF(AND(INDIRECT(ADDRESS($D45,44))=0,INDIRECT(ADDRESS($D45,38))="UL"),INDIRECT(ADDRESS($D45,COLUMN())),0),0),IF($E45&gt;0,IF(AND(INDIRECT(ADDRESS($E45,44))=0,INDIRECT(ADDRESS($E45,38))="UL"),INDIRECT(ADDRESS($E45,COLUMN())),0),0),IF($F45&gt;0,IF(AND(INDIRECT(ADDRESS($F45,44))=0,INDIRECT(ADDRESS($F45,38))="UL"),INDIRECT(ADDRESS($F45,COLUMN())),0),0),IF($G45&gt;0,IF(AND(INDIRECT(ADDRESS($G45,44))=0,INDIRECT(ADDRESS($G45,38))="UL"),INDIRECT(ADDRESS($G45,COLUMN())),0),0),IF($H45&gt;0,IF(AND(INDIRECT(ADDRESS($H45,44))=0,INDIRECT(ADDRESS($H45,38))="UL"),INDIRECT(ADDRESS($H45,COLUMN())),0),0),IF($I45&gt;0,IF(AND(INDIRECT(ADDRESS($I45,44))=0,INDIRECT(ADDRESS($I45,38))="UL"),INDIRECT(ADDRESS($I45,COLUMN())),0),0),IF($J45&gt;0,IF(AND(INDIRECT(ADDRESS($J45,44))=0,INDIRECT(ADDRESS($J45,38))="UL"),INDIRECT(ADDRESS($J45,COLUMN())),0),0),IF($K45&gt;0,IF(AND(INDIRECT(ADDRESS($K45,44))=0,INDIRECT(ADDRESS($K45,38))="UL"),INDIRECT(ADDRESS($K45,COLUMN())),0),0),IF($L45&gt;0,IF(AND(INDIRECT(ADDRESS($L45,44))=0,INDIRECT(ADDRESS($L45,38))="UL"),INDIRECT(ADDRESS($L45,COLUMN())),0),0),IF($M45&gt;0,IF(AND(INDIRECT(ADDRESS($M45,44))=0,INDIRECT(ADDRESS($M45,38))="UL"),INDIRECT(ADDRESS($M45,COLUMN())),0),0))</f>
        <v>0.30452674897119342</v>
      </c>
      <c r="BZ45" s="57" cm="1">
        <f t="array" aca="1" ref="BZ45" ca="1">SUM(IF($C45&gt;0,IF(AND(INDIRECT(ADDRESS($C45,44))=0,INDIRECT(ADDRESS($C45,38))="UL"),INDIRECT(ADDRESS($C45,COLUMN())),0),0),IF($D45&gt;0,IF(AND(INDIRECT(ADDRESS($D45,44))=0,INDIRECT(ADDRESS($D45,38))="UL"),INDIRECT(ADDRESS($D45,COLUMN())),0),0),IF($E45&gt;0,IF(AND(INDIRECT(ADDRESS($E45,44))=0,INDIRECT(ADDRESS($E45,38))="UL"),INDIRECT(ADDRESS($E45,COLUMN())),0),0),IF($F45&gt;0,IF(AND(INDIRECT(ADDRESS($F45,44))=0,INDIRECT(ADDRESS($F45,38))="UL"),INDIRECT(ADDRESS($F45,COLUMN())),0),0),IF($G45&gt;0,IF(AND(INDIRECT(ADDRESS($G45,44))=0,INDIRECT(ADDRESS($G45,38))="UL"),INDIRECT(ADDRESS($G45,COLUMN())),0),0),IF($H45&gt;0,IF(AND(INDIRECT(ADDRESS($H45,44))=0,INDIRECT(ADDRESS($H45,38))="UL"),INDIRECT(ADDRESS($H45,COLUMN())),0),0),IF($I45&gt;0,IF(AND(INDIRECT(ADDRESS($I45,44))=0,INDIRECT(ADDRESS($I45,38))="UL"),INDIRECT(ADDRESS($I45,COLUMN())),0),0),IF($J45&gt;0,IF(AND(INDIRECT(ADDRESS($J45,44))=0,INDIRECT(ADDRESS($J45,38))="UL"),INDIRECT(ADDRESS($J45,COLUMN())),0),0),IF($K45&gt;0,IF(AND(INDIRECT(ADDRESS($K45,44))=0,INDIRECT(ADDRESS($K45,38))="UL"),INDIRECT(ADDRESS($K45,COLUMN())),0),0),IF($L45&gt;0,IF(AND(INDIRECT(ADDRESS($L45,44))=0,INDIRECT(ADDRESS($L45,38))="UL"),INDIRECT(ADDRESS($L45,COLUMN())),0),0),IF($M45&gt;0,IF(AND(INDIRECT(ADDRESS($M45,44))=0,INDIRECT(ADDRESS($M45,38))="UL"),INDIRECT(ADDRESS($M45,COLUMN())),0),0))</f>
        <v>0.1213991769547325</v>
      </c>
      <c r="CA45" s="57">
        <f t="shared" ca="1" si="26"/>
        <v>0.1213991769547325</v>
      </c>
      <c r="CB45" s="57" cm="1">
        <f t="array" aca="1" ref="CB45" ca="1">SUM(IF($C45&gt;0,IF(AND(INDIRECT(ADDRESS($C45,44))=0,INDIRECT(ADDRESS($C45,38))&lt;&gt;"UL"),INDIRECT(ADDRESS($C45,COLUMN())),0),0),IF($D45&gt;0,IF(AND(INDIRECT(ADDRESS($D45,44))=0,INDIRECT(ADDRESS($D45,38))&lt;&gt;"UL"),INDIRECT(ADDRESS($D45,COLUMN())),0),0),IF($E45&gt;0,IF(AND(INDIRECT(ADDRESS($E45,44))=0,INDIRECT(ADDRESS($E45,38))&lt;&gt;"UL"),INDIRECT(ADDRESS($E45,COLUMN())),0),0),IF($F45&gt;0,IF(AND(INDIRECT(ADDRESS($F45,44))=0,INDIRECT(ADDRESS($F45,38))&lt;&gt;"UL"),INDIRECT(ADDRESS($F45,COLUMN())),0),0),IF($G45&gt;0,IF(AND(INDIRECT(ADDRESS($G45,44))=0,INDIRECT(ADDRESS($G45,38))&lt;&gt;"UL"),INDIRECT(ADDRESS($G45,COLUMN())),0),0),IF($H45&gt;0,IF(AND(INDIRECT(ADDRESS($H45,44))=0,INDIRECT(ADDRESS($H45,38))&lt;&gt;"UL"),INDIRECT(ADDRESS($H45,COLUMN())),0),0),IF($I45&gt;0,IF(AND(INDIRECT(ADDRESS($I45,44))=0,INDIRECT(ADDRESS($I45,38))&lt;&gt;"UL"),INDIRECT(ADDRESS($I45,COLUMN())),0),0),IF($J45&gt;0,IF(AND(INDIRECT(ADDRESS($J45,44))=0,INDIRECT(ADDRESS($J45,38))&lt;&gt;"UL"),INDIRECT(ADDRESS($J45,COLUMN())),0),0),IF($K45&gt;0,IF(AND(INDIRECT(ADDRESS($K45,44))=0,INDIRECT(ADDRESS($K45,38))&lt;&gt;"UL"),INDIRECT(ADDRESS($K45,COLUMN())),0),0),IF($L45&gt;0,IF(AND(INDIRECT(ADDRESS($L45,44))=0,INDIRECT(ADDRESS($L45,38))&lt;&gt;"UL"),INDIRECT(ADDRESS($L45,COLUMN())),0),0),IF($M45&gt;0,IF(AND(INDIRECT(ADDRESS($M45,44))=0,INDIRECT(ADDRESS($M45,38))&lt;&gt;"UL"),INDIRECT(ADDRESS($M45,COLUMN())),0),0))</f>
        <v>0.27777777777777773</v>
      </c>
      <c r="CC45" s="57">
        <f t="shared" ca="1" si="27"/>
        <v>0.27777777777777773</v>
      </c>
      <c r="CD45" s="57" cm="1">
        <f t="array" aca="1" ref="CD45" ca="1">SUM(IF($C45&gt;0,IF(AND(INDIRECT(ADDRESS($C45,44))=0,INDIRECT(ADDRESS($C45,38))&lt;&gt;"UL"),INDIRECT(ADDRESS($C45,COLUMN())),0),0),IF($D45&gt;0,IF(AND(INDIRECT(ADDRESS($D45,44))=0,INDIRECT(ADDRESS($D45,38))&lt;&gt;"UL"),INDIRECT(ADDRESS($D45,COLUMN())),0),0),IF($E45&gt;0,IF(AND(INDIRECT(ADDRESS($E45,44))=0,INDIRECT(ADDRESS($E45,38))&lt;&gt;"UL"),INDIRECT(ADDRESS($E45,COLUMN())),0),0),IF($F45&gt;0,IF(AND(INDIRECT(ADDRESS($F45,44))=0,INDIRECT(ADDRESS($F45,38))&lt;&gt;"UL"),INDIRECT(ADDRESS($F45,COLUMN())),0),0),IF($G45&gt;0,IF(AND(INDIRECT(ADDRESS($G45,44))=0,INDIRECT(ADDRESS($G45,38))&lt;&gt;"UL"),INDIRECT(ADDRESS($G45,COLUMN())),0),0),IF($H45&gt;0,IF(AND(INDIRECT(ADDRESS($H45,44))=0,INDIRECT(ADDRESS($H45,38))&lt;&gt;"UL"),INDIRECT(ADDRESS($H45,COLUMN())),0),0),IF($I45&gt;0,IF(AND(INDIRECT(ADDRESS($I45,44))=0,INDIRECT(ADDRESS($I45,38))&lt;&gt;"UL"),INDIRECT(ADDRESS($I45,COLUMN())),0),0),IF($J45&gt;0,IF(AND(INDIRECT(ADDRESS($J45,44))=0,INDIRECT(ADDRESS($J45,38))&lt;&gt;"UL"),INDIRECT(ADDRESS($J45,COLUMN())),0),0),IF($K45&gt;0,IF(AND(INDIRECT(ADDRESS($K45,44))=0,INDIRECT(ADDRESS($K45,38))&lt;&gt;"UL"),INDIRECT(ADDRESS($K45,COLUMN())),0),0),IF($L45&gt;0,IF(AND(INDIRECT(ADDRESS($L45,44))=0,INDIRECT(ADDRESS($L45,38))&lt;&gt;"UL"),INDIRECT(ADDRESS($L45,COLUMN())),0),0),IF($M45&gt;0,IF(AND(INDIRECT(ADDRESS($M45,44))=0,INDIRECT(ADDRESS($M45,38))&lt;&gt;"UL"),INDIRECT(ADDRESS($M45,COLUMN())),0),0))</f>
        <v>9.2592592592592574E-2</v>
      </c>
      <c r="CE45" s="57" cm="1">
        <f t="array" aca="1" ref="CE45" ca="1">SUM(IF($C45&gt;0,IF(AND(INDIRECT(ADDRESS($C45,44))=0,INDIRECT(ADDRESS($C45,38))&lt;&gt;"UL"),INDIRECT(ADDRESS($C45,COLUMN())),0),0),IF($D45&gt;0,IF(AND(INDIRECT(ADDRESS($D45,44))=0,INDIRECT(ADDRESS($D45,38))&lt;&gt;"UL"),INDIRECT(ADDRESS($D45,COLUMN())),0),0),IF($E45&gt;0,IF(AND(INDIRECT(ADDRESS($E45,44))=0,INDIRECT(ADDRESS($E45,38))&lt;&gt;"UL"),INDIRECT(ADDRESS($E45,COLUMN())),0),0),IF($F45&gt;0,IF(AND(INDIRECT(ADDRESS($F45,44))=0,INDIRECT(ADDRESS($F45,38))&lt;&gt;"UL"),INDIRECT(ADDRESS($F45,COLUMN())),0),0),IF($G45&gt;0,IF(AND(INDIRECT(ADDRESS($G45,44))=0,INDIRECT(ADDRESS($G45,38))&lt;&gt;"UL"),INDIRECT(ADDRESS($G45,COLUMN())),0),0),IF($H45&gt;0,IF(AND(INDIRECT(ADDRESS($H45,44))=0,INDIRECT(ADDRESS($H45,38))&lt;&gt;"UL"),INDIRECT(ADDRESS($H45,COLUMN())),0),0),IF($I45&gt;0,IF(AND(INDIRECT(ADDRESS($I45,44))=0,INDIRECT(ADDRESS($I45,38))&lt;&gt;"UL"),INDIRECT(ADDRESS($I45,COLUMN())),0),0),IF($J45&gt;0,IF(AND(INDIRECT(ADDRESS($J45,44))=0,INDIRECT(ADDRESS($J45,38))&lt;&gt;"UL"),INDIRECT(ADDRESS($J45,COLUMN())),0),0),IF($K45&gt;0,IF(AND(INDIRECT(ADDRESS($K45,44))=0,INDIRECT(ADDRESS($K45,38))&lt;&gt;"UL"),INDIRECT(ADDRESS($K45,COLUMN())),0),0),IF($L45&gt;0,IF(AND(INDIRECT(ADDRESS($L45,44))=0,INDIRECT(ADDRESS($L45,38))&lt;&gt;"UL"),INDIRECT(ADDRESS($L45,COLUMN())),0),0),IF($M45&gt;0,IF(AND(INDIRECT(ADDRESS($M45,44))=0,INDIRECT(ADDRESS($M45,38))&lt;&gt;"UL"),INDIRECT(ADDRESS($M45,COLUMN())),0),0))</f>
        <v>0</v>
      </c>
      <c r="CF45" s="57">
        <f t="shared" ca="1" si="28"/>
        <v>0</v>
      </c>
      <c r="CG45" s="57">
        <f ca="1">IF(AD45&lt;BG45,((((BX45+CC45)*AB45)+((CA45+CF45)*(1-AB45)))*AD45),((((BX45*AB45)+((CA45)*(1-AB45)))*AD45)+(((CC45*AB45)+((CF45))*(1-AB45)))*BG45))</f>
        <v>1.6489368831997739</v>
      </c>
      <c r="CH45" s="57">
        <f t="shared" ca="1" si="29"/>
        <v>7.4951676509080634E-2</v>
      </c>
      <c r="CI45" s="19">
        <f t="shared" ca="1" si="30"/>
        <v>9.6724786329508738</v>
      </c>
      <c r="CJ45" s="19"/>
      <c r="CK45" s="57" cm="1">
        <f t="array" aca="1" ref="CK45" ca="1">IF(AU45="S", SUM(IF($C45&gt;0,IF(INDIRECT(ADDRESS($C45,43))&lt;&gt;1,INDIRECT(ADDRESS($C45,48)),0),0), IF($D45&gt;0,IF(INDIRECT(ADDRESS($D45,43))&lt;&gt;1,INDIRECT(ADDRESS($D45,48)),0),0), IF($E45&gt;0,IF(INDIRECT(ADDRESS($E45,43))&lt;&gt;1,INDIRECT(ADDRESS($E45,48)),0),0), IF($F45&gt;0,IF(INDIRECT(ADDRESS($F45,43))&lt;&gt;1,INDIRECT(ADDRESS($F45,48)),0),0), IF($G45&gt;0,IF(INDIRECT(ADDRESS($G45,43))&lt;&gt;1,INDIRECT(ADDRESS($G45,48)),0),0), IF($H45&gt;0,IF(INDIRECT(ADDRESS($H45,43))&lt;&gt;1,INDIRECT(ADDRESS($H45,48)),0),0), IF($I45&gt;0,IF(INDIRECT(ADDRESS($I45,43))&lt;&gt;1,INDIRECT(ADDRESS($I45,48)),0),0), IF($J45&gt;0,IF(INDIRECT(ADDRESS($J45,43))&lt;&gt;1,INDIRECT(ADDRESS($J45,48)),0),0), IF($K45&gt;0,IF(INDIRECT(ADDRESS($K45,43))&lt;&gt;1,INDIRECT(ADDRESS($K45,48)),0),0), IF($L45&gt;0,IF(INDIRECT(ADDRESS($L45,43))&lt;&gt;1,INDIRECT(ADDRESS($L45,48)),0),0), IF($M45&gt;0,IF(INDIRECT(ADDRESS($M45,43))&lt;&gt;1,INDIRECT(ADDRESS($M45,48)),0),0)), IF(AU45="L",SUM(IF($C45&gt;0,IF(INDIRECT(ADDRESS($C45,43))&lt;&gt;1,INDIRECT(ADDRESS($C45,50)),0),0), IF($D45&gt;0,IF(INDIRECT(ADDRESS($D45,43))&lt;&gt;1,INDIRECT(ADDRESS($D45,50)),0),0), IF($E45&gt;0,IF(INDIRECT(ADDRESS($E45,43))&lt;&gt;1,INDIRECT(ADDRESS($E45,50)),0),0), IF($F45&gt;0,IF(INDIRECT(ADDRESS($F45,43))&lt;&gt;1,INDIRECT(ADDRESS($F45,50)),0),0), IF($G45&gt;0,IF(INDIRECT(ADDRESS($G45,43))&lt;&gt;1,INDIRECT(ADDRESS($G45,50)),0),0), IF($G45&gt;0,IF(INDIRECT(ADDRESS($G45,43))&lt;&gt;1,INDIRECT(ADDRESS($G45,50)),0),0), IF($H45&gt;0,IF(INDIRECT(ADDRESS($H45,43))&lt;&gt;1,INDIRECT(ADDRESS($H45,50)),0),0), IF($I45&gt;0,IF(INDIRECT(ADDRESS($I45,43))&lt;&gt;1,INDIRECT(ADDRESS($I45,50)),0),0), IF($J45&gt;0,IF(INDIRECT(ADDRESS($J45,43))&lt;&gt;1,INDIRECT(ADDRESS($J45,50)),0),0), IF($K45&gt;0,IF(INDIRECT(ADDRESS($K45,43))&lt;&gt;1,INDIRECT(ADDRESS($K45,50)),0),0), IF($L45&gt;0,IF(INDIRECT(ADDRESS($L45,43))&lt;&gt;1,INDIRECT(ADDRESS($L45,50)),0),0), IF($M45&gt;0,IF(INDIRECT(ADDRESS($M45,43))&lt;&gt;1,INDIRECT(ADDRESS($M45,50)),0),0)), SUM(IF($C45&gt;0,IF(INDIRECT(ADDRESS($C45,43))&lt;&gt;1,INDIRECT(ADDRESS($C45,49)),0),0), IF($D45&gt;0,IF(INDIRECT(ADDRESS($D45,43))&lt;&gt;1,INDIRECT(ADDRESS($D45,49)),0),0), IF($E45&gt;0,IF(INDIRECT(ADDRESS($E45,43))&lt;&gt;1,INDIRECT(ADDRESS($E45,49)),0),0), IF($F45&gt;0,IF(INDIRECT(ADDRESS($F45,43))&lt;&gt;1,INDIRECT(ADDRESS($F45,49)),0),0), IF($G45&gt;0,IF(INDIRECT(ADDRESS($G45,43))&lt;&gt;1,INDIRECT(ADDRESS($G45,49)),0),0), IF($G45&gt;0,IF(INDIRECT(ADDRESS($G45,43))&lt;&gt;1,INDIRECT(ADDRESS($G45,49)),0),0), IF($H45&gt;0,IF(INDIRECT(ADDRESS($H45,43))&lt;&gt;1,INDIRECT(ADDRESS($H45,49)),0),0), IF($I45&gt;0,IF(INDIRECT(ADDRESS($I45,43))&lt;&gt;1,INDIRECT(ADDRESS($I45,49)),0),0), IF($J45&gt;0,IF(INDIRECT(ADDRESS($J45,43))&lt;&gt;1,INDIRECT(ADDRESS($J45,49)),0),0), IF($K45&gt;0,IF(INDIRECT(ADDRESS($K45,43))&lt;&gt;1,INDIRECT(ADDRESS($K45,49)),0),0), IF($L45&gt;0,IF(INDIRECT(ADDRESS($L45,43))&lt;&gt;1,INDIRECT(ADDRESS($L45,49)),0),0), IF($M45&gt;0,IF(INDIRECT(ADDRESS($M45,43))&lt;&gt;1,INDIRECT(ADDRESS($M45,49)),0),0))))</f>
        <v>1.5555555555555554</v>
      </c>
      <c r="CL45" s="57" cm="1">
        <f t="array" aca="1" ref="CL45" ca="1">SUM(IF($C45&gt;0,IF(INDIRECT(ADDRESS($C45,44))=1,INDIRECT(ADDRESS($C45,90)),0),0), IF($D45&gt;0,IF(INDIRECT(ADDRESS($D45,44))=1,INDIRECT(ADDRESS($D45,90)),0),0), IF($E45&gt;0,IF(INDIRECT(ADDRESS($E45,44))=1,INDIRECT(ADDRESS($E45,90)),0),0), IF($F45&gt;0,IF(INDIRECT(ADDRESS($F45,44))=1,INDIRECT(ADDRESS($F45,90)),0),0), IF($G45&gt;0,IF(INDIRECT(ADDRESS($G45,44))=1,INDIRECT(ADDRESS($G45,90)),0),0), IF($H45&gt;0,IF(INDIRECT(ADDRESS($H45,44))=1,INDIRECT(ADDRESS($H45,90)),0),0), IF($I45&gt;0,IF(INDIRECT(ADDRESS($I45,44))=1,INDIRECT(ADDRESS($I45,90)),0),0), IF($J45&gt;0,IF(INDIRECT(ADDRESS($J45,44))=1,INDIRECT(ADDRESS($J45,90)),0),0), IF($K45&gt;0,IF(INDIRECT(ADDRESS($K45,44))=1,INDIRECT(ADDRESS($K45,90)),0),0), IF($L45&gt;0,IF(INDIRECT(ADDRESS($L45,44))=1,INDIRECT(ADDRESS($L45,90)),0),0), IF($M45&gt;0,IF(INDIRECT(ADDRESS($M45,44))=1,INDIRECT(ADDRESS($M45,90)),0),0))</f>
        <v>0</v>
      </c>
      <c r="CM45" s="56">
        <f t="shared" ca="1" si="31"/>
        <v>0.97598249146432059</v>
      </c>
      <c r="CN45" s="59"/>
    </row>
    <row r="46" spans="1:92" x14ac:dyDescent="0.25">
      <c r="A46" s="62" t="s">
        <v>124</v>
      </c>
      <c r="B46" s="122">
        <v>8</v>
      </c>
      <c r="C46" s="122">
        <v>17</v>
      </c>
      <c r="D46" s="122">
        <v>20</v>
      </c>
      <c r="E46" s="122">
        <v>29</v>
      </c>
      <c r="F46" s="122"/>
      <c r="G46" s="122"/>
      <c r="H46" s="122"/>
      <c r="I46" s="67"/>
      <c r="J46" s="67"/>
      <c r="K46" s="67"/>
      <c r="L46" s="67"/>
      <c r="M46" s="67"/>
      <c r="N46" s="67">
        <f t="shared" ca="1" si="15"/>
        <v>23</v>
      </c>
      <c r="O46" s="67" t="str" cm="1">
        <f t="array" aca="1" ref="O46" ca="1">INDIRECT(ADDRESS($B46,COLUMN()))</f>
        <v>Fighter</v>
      </c>
      <c r="P46" s="67" cm="1">
        <f t="array" aca="1" ref="P46" ca="1">INDIRECT(ADDRESS($B46,COLUMN()))</f>
        <v>2</v>
      </c>
      <c r="Q46" s="67" t="str" cm="1">
        <f t="array" aca="1" ref="Q46" ca="1">INDIRECT(ADDRESS($B46,COLUMN()))</f>
        <v>-</v>
      </c>
      <c r="R46" s="67" t="str" cm="1">
        <f t="array" aca="1" ref="R46" ca="1">INDIRECT(ADDRESS($B46,COLUMN()))</f>
        <v>-</v>
      </c>
      <c r="S46" s="67" cm="1">
        <f t="array" aca="1" ref="S46" ca="1">INDIRECT(ADDRESS($B46,COLUMN()))</f>
        <v>3</v>
      </c>
      <c r="T46" s="67" t="str" cm="1">
        <f t="array" aca="1" ref="T46" ca="1">INDIRECT(ADDRESS($B46,COLUMN()))</f>
        <v>1-7</v>
      </c>
      <c r="U46" s="67" cm="1">
        <f t="array" aca="1" ref="U46" ca="1">INDIRECT(ADDRESS($B46,COLUMN()))</f>
        <v>7</v>
      </c>
      <c r="V46" s="67" cm="1">
        <f t="array" aca="1" ref="V46" ca="1">INDIRECT(ADDRESS($B46,COLUMN()))</f>
        <v>0</v>
      </c>
      <c r="W46" s="67" cm="1">
        <f t="array" aca="1" ref="W46" ca="1">INDIRECT(ADDRESS($B46,COLUMN()))</f>
        <v>2</v>
      </c>
      <c r="X46" s="67" cm="1">
        <f t="array" aca="1" ref="X46" ca="1">INDIRECT(ADDRESS($B46,COLUMN()))</f>
        <v>7</v>
      </c>
      <c r="Y46" s="67" cm="1">
        <f t="array" aca="1" ref="Y46" ca="1">INDIRECT(ADDRESS($B46,COLUMN()))</f>
        <v>1</v>
      </c>
      <c r="Z46" s="67" cm="1">
        <f t="array" aca="1" ref="Z46" ca="1">INDIRECT(ADDRESS($B46,COLUMN()))</f>
        <v>5</v>
      </c>
      <c r="AA46" s="67" t="str">
        <f>AA8</f>
        <v>Rocket Boosters</v>
      </c>
      <c r="AB46" s="56">
        <f t="shared" ca="1" si="16"/>
        <v>0.94482945198530943</v>
      </c>
      <c r="AC46" s="56">
        <f t="shared" ca="1" si="17"/>
        <v>1.2669454994472564</v>
      </c>
      <c r="AD46" s="56">
        <f t="shared" ca="1" si="18"/>
        <v>2.2033834772995768</v>
      </c>
      <c r="AF46" s="52"/>
      <c r="AG46" s="52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2"/>
      <c r="AU46" s="54" t="s">
        <v>117</v>
      </c>
      <c r="AV46" s="57" cm="1">
        <f t="array" aca="1" ref="AV46" ca="1">SUM(IF($C46&gt;0,IF(AND(INDIRECT(ADDRESS($C46,44))=0,INDIRECT(ADDRESS($C46,38))="UL",ISERROR(SEARCH("Rear",INDIRECT(ADDRESS($C46,33)))),ISERROR(SEARCH("Side",INDIRECT(ADDRESS($C46,33))))),INDIRECT(ADDRESS($C46,COLUMN())),0),0),IF($D46&gt;0,IF(AND(INDIRECT(ADDRESS($D46,44))=0,INDIRECT(ADDRESS($D46,38))="UL",ISERROR(SEARCH("Rear",INDIRECT(ADDRESS($D46,33)))),ISERROR(SEARCH("Side",INDIRECT(ADDRESS($D46,33))))),INDIRECT(ADDRESS($D46,COLUMN())),0),0),IF($E46&gt;0,IF(AND(INDIRECT(ADDRESS($E46,44))=0,INDIRECT(ADDRESS($E46,38))="UL",ISERROR(SEARCH("Rear",INDIRECT(ADDRESS($E46,33)))),ISERROR(SEARCH("Side",INDIRECT(ADDRESS($E46,33))))),INDIRECT(ADDRESS($E46,COLUMN())),0),0),IF($F46&gt;0,IF(AND(INDIRECT(ADDRESS($F46,44))=0,INDIRECT(ADDRESS($F46,38))="UL",ISERROR(SEARCH("Rear",INDIRECT(ADDRESS($F46,33)))),ISERROR(SEARCH("Side",INDIRECT(ADDRESS($F46,33))))),INDIRECT(ADDRESS($F46,COLUMN())),0),0),IF($G46&gt;0,IF(AND(INDIRECT(ADDRESS($G46,44))=0,INDIRECT(ADDRESS($G46,38))="UL",ISERROR(SEARCH("Rear",INDIRECT(ADDRESS($G46,33)))),ISERROR(SEARCH("Side",INDIRECT(ADDRESS($G46,33))))),INDIRECT(ADDRESS($G46,COLUMN())),0),0),IF($H46&gt;0,IF(AND(INDIRECT(ADDRESS($H46,44))=0,INDIRECT(ADDRESS($H46,38))="UL",ISERROR(SEARCH("Rear",INDIRECT(ADDRESS($H46,33)))),ISERROR(SEARCH("Side",INDIRECT(ADDRESS($H46,33))))),INDIRECT(ADDRESS($H46,COLUMN())),0),0),IF($I46&gt;0,IF(AND(INDIRECT(ADDRESS($I46,44))=0,INDIRECT(ADDRESS($I46,38))="UL",ISERROR(SEARCH("Rear",INDIRECT(ADDRESS($I46,33)))),ISERROR(SEARCH("Side",INDIRECT(ADDRESS($I46,33))))),INDIRECT(ADDRESS($I46,COLUMN())),0),0),IF($J46&gt;0,IF(AND(INDIRECT(ADDRESS($J46,44))=0,INDIRECT(ADDRESS($J46,38))="UL",ISERROR(SEARCH("Rear",INDIRECT(ADDRESS($J46,33)))),ISERROR(SEARCH("Side",INDIRECT(ADDRESS($J46,33))))),INDIRECT(ADDRESS($J46,COLUMN())),0),0),IF($K46&gt;0,IF(AND(INDIRECT(ADDRESS($K46,44))=0,INDIRECT(ADDRESS($K46,38))="UL",ISERROR(SEARCH("Rear",INDIRECT(ADDRESS($K46,33)))),ISERROR(SEARCH("Side",INDIRECT(ADDRESS($K46,33))))),INDIRECT(ADDRESS($K46,COLUMN())),0),0),IF($L46&gt;0,IF(AND(INDIRECT(ADDRESS($L46,44))=0,INDIRECT(ADDRESS($L46,38))="UL",ISERROR(SEARCH("Rear",INDIRECT(ADDRESS($L46,33)))),ISERROR(SEARCH("Side",INDIRECT(ADDRESS($L46,33))))),INDIRECT(ADDRESS($L46,COLUMN())),0),0),IF($M46&gt;0,IF(AND(INDIRECT(ADDRESS($M46,44))=0,INDIRECT(ADDRESS($M46,38))="UL",ISERROR(SEARCH("Rear",INDIRECT(ADDRESS($M46,33)))),ISERROR(SEARCH("Side",INDIRECT(ADDRESS($M46,33))))),INDIRECT(ADDRESS($M46,COLUMN())),0),0))</f>
        <v>0.16666666666666666</v>
      </c>
      <c r="AW46" s="57" cm="1">
        <f t="array" aca="1" ref="AW46" ca="1">SUM(IF($C46&gt;0,IF(AND(INDIRECT(ADDRESS($C46,44))=0,INDIRECT(ADDRESS($C46,38))="UL",ISERROR(SEARCH("Rear",INDIRECT(ADDRESS($C46,33)))),ISERROR(SEARCH("Side",INDIRECT(ADDRESS($C46,33))))),INDIRECT(ADDRESS($C46,COLUMN())),0),0),IF($D46&gt;0,IF(AND(INDIRECT(ADDRESS($D46,44))=0,INDIRECT(ADDRESS($D46,38))="UL",ISERROR(SEARCH("Rear",INDIRECT(ADDRESS($D46,33)))),ISERROR(SEARCH("Side",INDIRECT(ADDRESS($D46,33))))),INDIRECT(ADDRESS($D46,COLUMN())),0),0),IF($E46&gt;0,IF(AND(INDIRECT(ADDRESS($E46,44))=0,INDIRECT(ADDRESS($E46,38))="UL",ISERROR(SEARCH("Rear",INDIRECT(ADDRESS($E46,33)))),ISERROR(SEARCH("Side",INDIRECT(ADDRESS($E46,33))))),INDIRECT(ADDRESS($E46,COLUMN())),0),0),IF($F46&gt;0,IF(AND(INDIRECT(ADDRESS($F46,44))=0,INDIRECT(ADDRESS($F46,38))="UL",ISERROR(SEARCH("Rear",INDIRECT(ADDRESS($F46,33)))),ISERROR(SEARCH("Side",INDIRECT(ADDRESS($F46,33))))),INDIRECT(ADDRESS($F46,COLUMN())),0),0),IF($G46&gt;0,IF(AND(INDIRECT(ADDRESS($G46,44))=0,INDIRECT(ADDRESS($G46,38))="UL",ISERROR(SEARCH("Rear",INDIRECT(ADDRESS($G46,33)))),ISERROR(SEARCH("Side",INDIRECT(ADDRESS($G46,33))))),INDIRECT(ADDRESS($G46,COLUMN())),0),0),IF($H46&gt;0,IF(AND(INDIRECT(ADDRESS($H46,44))=0,INDIRECT(ADDRESS($H46,38))="UL",ISERROR(SEARCH("Rear",INDIRECT(ADDRESS($H46,33)))),ISERROR(SEARCH("Side",INDIRECT(ADDRESS($H46,33))))),INDIRECT(ADDRESS($H46,COLUMN())),0),0),IF($I46&gt;0,IF(AND(INDIRECT(ADDRESS($I46,44))=0,INDIRECT(ADDRESS($I46,38))="UL",ISERROR(SEARCH("Rear",INDIRECT(ADDRESS($I46,33)))),ISERROR(SEARCH("Side",INDIRECT(ADDRESS($I46,33))))),INDIRECT(ADDRESS($I46,COLUMN())),0),0),IF($J46&gt;0,IF(AND(INDIRECT(ADDRESS($J46,44))=0,INDIRECT(ADDRESS($J46,38))="UL",ISERROR(SEARCH("Rear",INDIRECT(ADDRESS($J46,33)))),ISERROR(SEARCH("Side",INDIRECT(ADDRESS($J46,33))))),INDIRECT(ADDRESS($J46,COLUMN())),0),0),IF($K46&gt;0,IF(AND(INDIRECT(ADDRESS($K46,44))=0,INDIRECT(ADDRESS($K46,38))="UL",ISERROR(SEARCH("Rear",INDIRECT(ADDRESS($K46,33)))),ISERROR(SEARCH("Side",INDIRECT(ADDRESS($K46,33))))),INDIRECT(ADDRESS($K46,COLUMN())),0),0),IF($L46&gt;0,IF(AND(INDIRECT(ADDRESS($L46,44))=0,INDIRECT(ADDRESS($L46,38))="UL",ISERROR(SEARCH("Rear",INDIRECT(ADDRESS($L46,33)))),ISERROR(SEARCH("Side",INDIRECT(ADDRESS($L46,33))))),INDIRECT(ADDRESS($L46,COLUMN())),0),0),IF($M46&gt;0,IF(AND(INDIRECT(ADDRESS($M46,44))=0,INDIRECT(ADDRESS($M46,38))="UL",ISERROR(SEARCH("Rear",INDIRECT(ADDRESS($M46,33)))),ISERROR(SEARCH("Side",INDIRECT(ADDRESS($M46,33))))),INDIRECT(ADDRESS($M46,COLUMN())),0),0))</f>
        <v>1.4999999999999998</v>
      </c>
      <c r="AX46" s="57" cm="1">
        <f t="array" aca="1" ref="AX46" ca="1">SUM(IF($C46&gt;0,IF(AND(INDIRECT(ADDRESS($C46,44))=0,INDIRECT(ADDRESS($C46,38))="UL",ISERROR(SEARCH("Rear",INDIRECT(ADDRESS($C46,33)))),ISERROR(SEARCH("Side",INDIRECT(ADDRESS($C46,33))))),INDIRECT(ADDRESS($C46,COLUMN())),0),0),IF($D46&gt;0,IF(AND(INDIRECT(ADDRESS($D46,44))=0,INDIRECT(ADDRESS($D46,38))="UL",ISERROR(SEARCH("Rear",INDIRECT(ADDRESS($D46,33)))),ISERROR(SEARCH("Side",INDIRECT(ADDRESS($D46,33))))),INDIRECT(ADDRESS($D46,COLUMN())),0),0),IF($E46&gt;0,IF(AND(INDIRECT(ADDRESS($E46,44))=0,INDIRECT(ADDRESS($E46,38))="UL",ISERROR(SEARCH("Rear",INDIRECT(ADDRESS($E46,33)))),ISERROR(SEARCH("Side",INDIRECT(ADDRESS($E46,33))))),INDIRECT(ADDRESS($E46,COLUMN())),0),0),IF($F46&gt;0,IF(AND(INDIRECT(ADDRESS($F46,44))=0,INDIRECT(ADDRESS($F46,38))="UL",ISERROR(SEARCH("Rear",INDIRECT(ADDRESS($F46,33)))),ISERROR(SEARCH("Side",INDIRECT(ADDRESS($F46,33))))),INDIRECT(ADDRESS($F46,COLUMN())),0),0),IF($G46&gt;0,IF(AND(INDIRECT(ADDRESS($G46,44))=0,INDIRECT(ADDRESS($G46,38))="UL",ISERROR(SEARCH("Rear",INDIRECT(ADDRESS($G46,33)))),ISERROR(SEARCH("Side",INDIRECT(ADDRESS($G46,33))))),INDIRECT(ADDRESS($G46,COLUMN())),0),0),IF($H46&gt;0,IF(AND(INDIRECT(ADDRESS($H46,44))=0,INDIRECT(ADDRESS($H46,38))="UL",ISERROR(SEARCH("Rear",INDIRECT(ADDRESS($H46,33)))),ISERROR(SEARCH("Side",INDIRECT(ADDRESS($H46,33))))),INDIRECT(ADDRESS($H46,COLUMN())),0),0),IF($I46&gt;0,IF(AND(INDIRECT(ADDRESS($I46,44))=0,INDIRECT(ADDRESS($I46,38))="UL",ISERROR(SEARCH("Rear",INDIRECT(ADDRESS($I46,33)))),ISERROR(SEARCH("Side",INDIRECT(ADDRESS($I46,33))))),INDIRECT(ADDRESS($I46,COLUMN())),0),0),IF($J46&gt;0,IF(AND(INDIRECT(ADDRESS($J46,44))=0,INDIRECT(ADDRESS($J46,38))="UL",ISERROR(SEARCH("Rear",INDIRECT(ADDRESS($J46,33)))),ISERROR(SEARCH("Side",INDIRECT(ADDRESS($J46,33))))),INDIRECT(ADDRESS($J46,COLUMN())),0),0),IF($K46&gt;0,IF(AND(INDIRECT(ADDRESS($K46,44))=0,INDIRECT(ADDRESS($K46,38))="UL",ISERROR(SEARCH("Rear",INDIRECT(ADDRESS($K46,33)))),ISERROR(SEARCH("Side",INDIRECT(ADDRESS($K46,33))))),INDIRECT(ADDRESS($K46,COLUMN())),0),0),IF($L46&gt;0,IF(AND(INDIRECT(ADDRESS($L46,44))=0,INDIRECT(ADDRESS($L46,38))="UL",ISERROR(SEARCH("Rear",INDIRECT(ADDRESS($L46,33)))),ISERROR(SEARCH("Side",INDIRECT(ADDRESS($L46,33))))),INDIRECT(ADDRESS($L46,COLUMN())),0),0),IF($M46&gt;0,IF(AND(INDIRECT(ADDRESS($M46,44))=0,INDIRECT(ADDRESS($M46,38))="UL",ISERROR(SEARCH("Rear",INDIRECT(ADDRESS($M46,33)))),ISERROR(SEARCH("Side",INDIRECT(ADDRESS($M46,33))))),INDIRECT(ADDRESS($M46,COLUMN())),0),0))</f>
        <v>0.72222222222222221</v>
      </c>
      <c r="AY46" s="58">
        <f t="shared" ca="1" si="19"/>
        <v>1.4999999999999998</v>
      </c>
      <c r="AZ46" s="58">
        <f t="shared" ca="1" si="20"/>
        <v>0.79629629629629628</v>
      </c>
      <c r="BA46" s="58" cm="1">
        <f t="array" aca="1" ref="BA46" ca="1">SUM(IF($C46&gt;0,IF(AND(INDIRECT(ADDRESS($C46,44))=0,INDIRECT(ADDRESS($C46,38))="UL"),INDIRECT(ADDRESS($C46,COLUMN())),0),0),IF($D46&gt;0,IF(AND(INDIRECT(ADDRESS($D46,44))=0,INDIRECT(ADDRESS($D46,38))="UL"),INDIRECT(ADDRESS($D46,COLUMN())),0),0),IF($E46&gt;0,IF(AND(INDIRECT(ADDRESS($E46,44))=0,INDIRECT(ADDRESS($E46,38))="UL"),INDIRECT(ADDRESS($E46,COLUMN())),0),0),IF($F46&gt;0,IF(AND(INDIRECT(ADDRESS($F46,44))=0,INDIRECT(ADDRESS($F46,38))="UL"),INDIRECT(ADDRESS($F46,COLUMN())),0),0),IF($G46&gt;0,IF(AND(INDIRECT(ADDRESS($G46,44))=0,INDIRECT(ADDRESS($G46,38))="UL"),INDIRECT(ADDRESS($G46,COLUMN())),0),0),IF($H46&gt;0,IF(AND(INDIRECT(ADDRESS($H46,44))=0,INDIRECT(ADDRESS($H46,38))="UL"),INDIRECT(ADDRESS($H46,COLUMN())),0),0),IF($I46&gt;0,IF(AND(INDIRECT(ADDRESS($I46,44))=0,INDIRECT(ADDRESS($I46,38))="UL"),INDIRECT(ADDRESS($I46,COLUMN())),0),0),IF($J46&gt;0,IF(AND(INDIRECT(ADDRESS($J46,44))=0,INDIRECT(ADDRESS($J46,38))="UL"),INDIRECT(ADDRESS($J46,COLUMN())),0),0),IF($K46&gt;0,IF(AND(INDIRECT(ADDRESS($K46,44))=0,INDIRECT(ADDRESS($K46,38))="UL"),INDIRECT(ADDRESS($K46,COLUMN())),0),0),IF($L46&gt;0,IF(AND(INDIRECT(ADDRESS($L46,44))=0,INDIRECT(ADDRESS($L46,38))="UL"),INDIRECT(ADDRESS($L46,COLUMN())),0),0),IF($M46&gt;0,IF(AND(INDIRECT(ADDRESS($M46,44))=0,INDIRECT(ADDRESS($M46,38))="UL"),INDIRECT(ADDRESS($M46,COLUMN())),0),0))</f>
        <v>0.50758377425044088</v>
      </c>
      <c r="BB46" s="58" cm="1">
        <f t="array" aca="1" ref="BB46" ca="1">SUM(IF($C46&gt;0,IF(AND(INDIRECT(ADDRESS($C46,44))=0,INDIRECT(ADDRESS($C46,38))="UL"),INDIRECT(ADDRESS($C46,COLUMN())),0),0),IF($D46&gt;0,IF(AND(INDIRECT(ADDRESS($D46,44))=0,INDIRECT(ADDRESS($D46,38))="UL"),INDIRECT(ADDRESS($D46,COLUMN())),0),0),IF($E46&gt;0,IF(AND(INDIRECT(ADDRESS($E46,44))=0,INDIRECT(ADDRESS($E46,38))="UL"),INDIRECT(ADDRESS($E46,COLUMN())),0),0),IF($F46&gt;0,IF(AND(INDIRECT(ADDRESS($F46,44))=0,INDIRECT(ADDRESS($F46,38))="UL"),INDIRECT(ADDRESS($F46,COLUMN())),0),0),IF($G46&gt;0,IF(AND(INDIRECT(ADDRESS($G46,44))=0,INDIRECT(ADDRESS($G46,38))="UL"),INDIRECT(ADDRESS($G46,COLUMN())),0),0),IF($H46&gt;0,IF(AND(INDIRECT(ADDRESS($H46,44))=0,INDIRECT(ADDRESS($H46,38))="UL"),INDIRECT(ADDRESS($H46,COLUMN())),0),0),IF($I46&gt;0,IF(AND(INDIRECT(ADDRESS($I46,44))=0,INDIRECT(ADDRESS($I46,38))="UL"),INDIRECT(ADDRESS($I46,COLUMN())),0),0),IF($J46&gt;0,IF(AND(INDIRECT(ADDRESS($J46,44))=0,INDIRECT(ADDRESS($J46,38))="UL"),INDIRECT(ADDRESS($J46,COLUMN())),0),0),IF($K46&gt;0,IF(AND(INDIRECT(ADDRESS($K46,44))=0,INDIRECT(ADDRESS($K46,38))="UL"),INDIRECT(ADDRESS($K46,COLUMN())),0),0),IF($L46&gt;0,IF(AND(INDIRECT(ADDRESS($L46,44))=0,INDIRECT(ADDRESS($L46,38))="UL"),INDIRECT(ADDRESS($L46,COLUMN())),0),0),IF($M46&gt;0,IF(AND(INDIRECT(ADDRESS($M46,44))=0,INDIRECT(ADDRESS($M46,38))="UL"),INDIRECT(ADDRESS($M46,COLUMN())),0),0))</f>
        <v>0.21975308641975305</v>
      </c>
      <c r="BC46" s="58" cm="1">
        <f t="array" aca="1" ref="BC46" ca="1">SUM(IF($C46&gt;0,IF(AND(INDIRECT(ADDRESS($C46,44))=0,INDIRECT(ADDRESS($C46,38))="UL"),INDIRECT(ADDRESS($C46,COLUMN())),0),0),IF($D46&gt;0,IF(AND(INDIRECT(ADDRESS($D46,44))=0,INDIRECT(ADDRESS($D46,38))="UL"),INDIRECT(ADDRESS($D46,COLUMN())),0),0),IF($E46&gt;0,IF(AND(INDIRECT(ADDRESS($E46,44))=0,INDIRECT(ADDRESS($E46,38))="UL"),INDIRECT(ADDRESS($E46,COLUMN())),0),0),IF($F46&gt;0,IF(AND(INDIRECT(ADDRESS($F46,44))=0,INDIRECT(ADDRESS($F46,38))="UL"),INDIRECT(ADDRESS($F46,COLUMN())),0),0),IF($G46&gt;0,IF(AND(INDIRECT(ADDRESS($G46,44))=0,INDIRECT(ADDRESS($G46,38))="UL"),INDIRECT(ADDRESS($G46,COLUMN())),0),0),IF($H46&gt;0,IF(AND(INDIRECT(ADDRESS($H46,44))=0,INDIRECT(ADDRESS($H46,38))="UL"),INDIRECT(ADDRESS($H46,COLUMN())),0),0),IF($I46&gt;0,IF(AND(INDIRECT(ADDRESS($I46,44))=0,INDIRECT(ADDRESS($I46,38))="UL"),INDIRECT(ADDRESS($I46,COLUMN())),0),0),IF($J46&gt;0,IF(AND(INDIRECT(ADDRESS($J46,44))=0,INDIRECT(ADDRESS($J46,38))="UL"),INDIRECT(ADDRESS($J46,COLUMN())),0),0),IF($K46&gt;0,IF(AND(INDIRECT(ADDRESS($K46,44))=0,INDIRECT(ADDRESS($K46,38))="UL"),INDIRECT(ADDRESS($K46,COLUMN())),0),0),IF($L46&gt;0,IF(AND(INDIRECT(ADDRESS($L46,44))=0,INDIRECT(ADDRESS($L46,38))="UL"),INDIRECT(ADDRESS($L46,COLUMN())),0),0),IF($M46&gt;0,IF(AND(INDIRECT(ADDRESS($M46,44))=0,INDIRECT(ADDRESS($M46,38))="UL"),INDIRECT(ADDRESS($M46,COLUMN())),0),0))</f>
        <v>0.29664902998236331</v>
      </c>
      <c r="BD46" s="58" cm="1">
        <f t="array" aca="1" ref="BD46" ca="1">SUM(IF($C46&gt;0,IF(AND(INDIRECT(ADDRESS($C46,44))=0,INDIRECT(ADDRESS($C46,38))="UL"),INDIRECT(ADDRESS($C46,COLUMN())),0),0),IF($D46&gt;0,IF(AND(INDIRECT(ADDRESS($D46,44))=0,INDIRECT(ADDRESS($D46,38))="UL"),INDIRECT(ADDRESS($D46,COLUMN())),0),0),IF($E46&gt;0,IF(AND(INDIRECT(ADDRESS($E46,44))=0,INDIRECT(ADDRESS($E46,38))="UL"),INDIRECT(ADDRESS($E46,COLUMN())),0),0),IF($F46&gt;0,IF(AND(INDIRECT(ADDRESS($F46,44))=0,INDIRECT(ADDRESS($F46,38))="UL"),INDIRECT(ADDRESS($F46,COLUMN())),0),0),IF($G46&gt;0,IF(AND(INDIRECT(ADDRESS($G46,44))=0,INDIRECT(ADDRESS($G46,38))="UL"),INDIRECT(ADDRESS($G46,COLUMN())),0),0),IF($H46&gt;0,IF(AND(INDIRECT(ADDRESS($H46,44))=0,INDIRECT(ADDRESS($H46,38))="UL"),INDIRECT(ADDRESS($H46,COLUMN())),0),0),IF($I46&gt;0,IF(AND(INDIRECT(ADDRESS($I46,44))=0,INDIRECT(ADDRESS($I46,38))="UL"),INDIRECT(ADDRESS($I46,COLUMN())),0),0),IF($J46&gt;0,IF(AND(INDIRECT(ADDRESS($J46,44))=0,INDIRECT(ADDRESS($J46,38))="UL"),INDIRECT(ADDRESS($J46,COLUMN())),0),0),IF($K46&gt;0,IF(AND(INDIRECT(ADDRESS($K46,44))=0,INDIRECT(ADDRESS($K46,38))="UL"),INDIRECT(ADDRESS($K46,COLUMN())),0),0),IF($L46&gt;0,IF(AND(INDIRECT(ADDRESS($L46,44))=0,INDIRECT(ADDRESS($L46,38))="UL"),INDIRECT(ADDRESS($L46,COLUMN())),0),0),IF($M46&gt;0,IF(AND(INDIRECT(ADDRESS($M46,44))=0,INDIRECT(ADDRESS($M46,38))="UL"),INDIRECT(ADDRESS($M46,COLUMN())),0),0))</f>
        <v>0.4814814814814814</v>
      </c>
      <c r="BE46" s="57">
        <f t="shared" ca="1" si="21"/>
        <v>0.29664902998236331</v>
      </c>
      <c r="BF46" s="57" cm="1">
        <f t="array" aca="1" ref="BF46" ca="1">SUM(IF($C46&gt;0,IF(INDIRECT(ADDRESS($C46,45))=1,INDIRECT(ADDRESS($C46,52))*INDIRECT(ADDRESS($C46,42))/5,0),0), IF($D46&gt;0,IF(INDIRECT(ADDRESS($D46,45))=1,INDIRECT(ADDRESS($D46,52))*INDIRECT(ADDRESS($D46,42))/5,0),0), IF($E46&gt;0,IF(INDIRECT(ADDRESS($E46,45))=1,INDIRECT(ADDRESS($E46,52))*INDIRECT(ADDRESS($E46,42))/5,0),0), IF($F46&gt;0,IF(INDIRECT(ADDRESS($F46,45))=1,INDIRECT(ADDRESS($F46,52))*INDIRECT(ADDRESS($F46,42))/5,0),0), IF($G46&gt;0,IF(INDIRECT(ADDRESS($G46,45))=1,INDIRECT(ADDRESS($G46,52))*INDIRECT(ADDRESS($G46,42))/5,0),0), IF($H46&gt;0,IF(INDIRECT(ADDRESS($H46,45))=1,INDIRECT(ADDRESS($H46,52))*INDIRECT(ADDRESS($H46,42))/5,0),0)
)*$BF$296/100</f>
        <v>0</v>
      </c>
      <c r="BG46" s="19"/>
      <c r="BH46" s="57" cm="1">
        <f t="array" aca="1" ref="BH46" ca="1">SUM(IF($C46&gt;0,IF(AND(INDIRECT(ADDRESS($C46,44))=0,INDIRECT(ADDRESS($C46,38))&lt;&gt;"UL"),INDIRECT(ADDRESS($C46,COLUMN()-12)),0),0), IF($D46&gt;0,IF(AND(INDIRECT(ADDRESS($D46,44))=0,INDIRECT(ADDRESS($D46,38))&lt;&gt;"UL"),INDIRECT(ADDRESS($D46,COLUMN()-12)),0),0), IF($E46&gt;0,IF(AND(INDIRECT(ADDRESS($E46,44))=0,INDIRECT(ADDRESS($E46,38))&lt;&gt;"UL"),INDIRECT(ADDRESS($E46,COLUMN()-12)),0),0), IF($F46&gt;0,IF(AND(INDIRECT(ADDRESS($F46,44))=0,INDIRECT(ADDRESS($F46,38))&lt;&gt;"UL"),INDIRECT(ADDRESS($F46,COLUMN()-12)),0),0), IF($G46&gt;0,IF(AND(INDIRECT(ADDRESS($G46,44))=0,INDIRECT(ADDRESS($G46,38))&lt;&gt;"UL"),INDIRECT(ADDRESS($G46,COLUMN()-12)),0),0), IF($H46&gt;0,IF(AND(INDIRECT(ADDRESS($H46,44))=0,INDIRECT(ADDRESS($H46,38))&lt;&gt;"UL"),INDIRECT(ADDRESS($H46,COLUMN()-12)),0),0), IF($I46&gt;0,IF(AND(INDIRECT(ADDRESS($I46,44))=0,INDIRECT(ADDRESS($I46,38))&lt;&gt;"UL"),INDIRECT(ADDRESS($I46,COLUMN()-12)),0),0), IF($J46&gt;0,IF(AND(INDIRECT(ADDRESS($J46,44))=0,INDIRECT(ADDRESS($J46,38))&lt;&gt;"UL"),INDIRECT(ADDRESS($J46,COLUMN()-12)),0),0), IF($K46&gt;0,IF(AND(INDIRECT(ADDRESS($K46,44))=0,INDIRECT(ADDRESS($K46,38))&lt;&gt;"UL"),INDIRECT(ADDRESS($K46,COLUMN()-12)),0),0), IF($L46&gt;0,IF(AND(INDIRECT(ADDRESS($L46,44))=0,INDIRECT(ADDRESS($L46,38))&lt;&gt;"UL"),INDIRECT(ADDRESS($L46,COLUMN()-12)),0),0), IF($M46&gt;0,IF(AND(INDIRECT(ADDRESS($M46,44))=0,INDIRECT(ADDRESS($M46,38))&lt;&gt;"UL"),INDIRECT(ADDRESS($M46,COLUMN()-12)),0),0))</f>
        <v>0</v>
      </c>
      <c r="BI46" s="57" cm="1">
        <f t="array" aca="1" ref="BI46" ca="1">SUM(IF($C46&gt;0,IF(AND(INDIRECT(ADDRESS($C46,44))=0,INDIRECT(ADDRESS($C46,38))&lt;&gt;"UL"),INDIRECT(ADDRESS($C46,COLUMN()-12)),0),0), IF($D46&gt;0,IF(AND(INDIRECT(ADDRESS($D46,44))=0,INDIRECT(ADDRESS($D46,38))&lt;&gt;"UL"),INDIRECT(ADDRESS($D46,COLUMN()-12)),0),0), IF($E46&gt;0,IF(AND(INDIRECT(ADDRESS($E46,44))=0,INDIRECT(ADDRESS($E46,38))&lt;&gt;"UL"),INDIRECT(ADDRESS($E46,COLUMN()-12)),0),0), IF($F46&gt;0,IF(AND(INDIRECT(ADDRESS($F46,44))=0,INDIRECT(ADDRESS($F46,38))&lt;&gt;"UL"),INDIRECT(ADDRESS($F46,COLUMN()-12)),0),0), IF($G46&gt;0,IF(AND(INDIRECT(ADDRESS($G46,44))=0,INDIRECT(ADDRESS($G46,38))&lt;&gt;"UL"),INDIRECT(ADDRESS($G46,COLUMN()-12)),0),0), IF($H46&gt;0,IF(AND(INDIRECT(ADDRESS($H46,44))=0,INDIRECT(ADDRESS($H46,38))&lt;&gt;"UL"),INDIRECT(ADDRESS($H46,COLUMN()-12)),0),0), IF($I46&gt;0,IF(AND(INDIRECT(ADDRESS($I46,44))=0,INDIRECT(ADDRESS($I46,38))&lt;&gt;"UL"),INDIRECT(ADDRESS($I46,COLUMN()-12)),0),0), IF($J46&gt;0,IF(AND(INDIRECT(ADDRESS($J46,44))=0,INDIRECT(ADDRESS($J46,38))&lt;&gt;"UL"),INDIRECT(ADDRESS($J46,COLUMN()-12)),0),0), IF($K46&gt;0,IF(AND(INDIRECT(ADDRESS($K46,44))=0,INDIRECT(ADDRESS($K46,38))&lt;&gt;"UL"),INDIRECT(ADDRESS($K46,COLUMN()-12)),0),0), IF($L46&gt;0,IF(AND(INDIRECT(ADDRESS($L46,44))=0,INDIRECT(ADDRESS($L46,38))&lt;&gt;"UL"),INDIRECT(ADDRESS($L46,COLUMN()-12)),0),0), IF($M46&gt;0,IF(AND(INDIRECT(ADDRESS($M46,44))=0,INDIRECT(ADDRESS($M46,38))&lt;&gt;"UL"),INDIRECT(ADDRESS($M46,COLUMN()-12)),0),0))</f>
        <v>0</v>
      </c>
      <c r="BJ46" s="57" cm="1">
        <f t="array" aca="1" ref="BJ46" ca="1">SUM(IF($C46&gt;0,IF(AND(INDIRECT(ADDRESS($C46,44))=0,INDIRECT(ADDRESS($C46,38))&lt;&gt;"UL"),INDIRECT(ADDRESS($C46,COLUMN()-12)),0),0), IF($D46&gt;0,IF(AND(INDIRECT(ADDRESS($D46,44))=0,INDIRECT(ADDRESS($D46,38))&lt;&gt;"UL"),INDIRECT(ADDRESS($D46,COLUMN()-12)),0),0), IF($E46&gt;0,IF(AND(INDIRECT(ADDRESS($E46,44))=0,INDIRECT(ADDRESS($E46,38))&lt;&gt;"UL"),INDIRECT(ADDRESS($E46,COLUMN()-12)),0),0), IF($F46&gt;0,IF(AND(INDIRECT(ADDRESS($F46,44))=0,INDIRECT(ADDRESS($F46,38))&lt;&gt;"UL"),INDIRECT(ADDRESS($F46,COLUMN()-12)),0),0), IF($G46&gt;0,IF(AND(INDIRECT(ADDRESS($G46,44))=0,INDIRECT(ADDRESS($G46,38))&lt;&gt;"UL"),INDIRECT(ADDRESS($G46,COLUMN()-12)),0),0), IF($H46&gt;0,IF(AND(INDIRECT(ADDRESS($H46,44))=0,INDIRECT(ADDRESS($H46,38))&lt;&gt;"UL"),INDIRECT(ADDRESS($H46,COLUMN()-12)),0),0), IF($I46&gt;0,IF(AND(INDIRECT(ADDRESS($I46,44))=0,INDIRECT(ADDRESS($I46,38))&lt;&gt;"UL"),INDIRECT(ADDRESS($I46,COLUMN()-12)),0),0), IF($J46&gt;0,IF(AND(INDIRECT(ADDRESS($J46,44))=0,INDIRECT(ADDRESS($J46,38))&lt;&gt;"UL"),INDIRECT(ADDRESS($J46,COLUMN()-12)),0),0), IF($K46&gt;0,IF(AND(INDIRECT(ADDRESS($K46,44))=0,INDIRECT(ADDRESS($K46,38))&lt;&gt;"UL"),INDIRECT(ADDRESS($K46,COLUMN()-12)),0),0), IF($L46&gt;0,IF(AND(INDIRECT(ADDRESS($L46,44))=0,INDIRECT(ADDRESS($L46,38))&lt;&gt;"UL"),INDIRECT(ADDRESS($L46,COLUMN()-12)),0),0), IF($M46&gt;0,IF(AND(INDIRECT(ADDRESS($M46,44))=0,INDIRECT(ADDRESS($M46,38))&lt;&gt;"UL"),INDIRECT(ADDRESS($M46,COLUMN()-12)),0),0))</f>
        <v>0</v>
      </c>
      <c r="BK46" s="57">
        <f t="shared" ref="BK46:BK57" ca="1" si="32">IF(AU46="S",BH46,IF(AU46="MS",BI46,IF(AU46="ML",BI46,BJ46)))</f>
        <v>0</v>
      </c>
      <c r="BL46" s="58">
        <f t="shared" ref="BL46:BL57" ca="1" si="33">SUM(BH46:BJ46)/3</f>
        <v>0</v>
      </c>
      <c r="BM46" s="57" cm="1">
        <f t="array" aca="1" ref="BM46" ca="1">SUM(IF($C46&gt;0,IF(AND(INDIRECT(ADDRESS($C46,44))=0,INDIRECT(ADDRESS($C46,38))&lt;&gt;"UL"),INDIRECT(ADDRESS($C46,COLUMN()-12)),0),0), IF($D46&gt;0,IF(AND(INDIRECT(ADDRESS($D46,44))=0,INDIRECT(ADDRESS($D46,38))&lt;&gt;"UL"),INDIRECT(ADDRESS($D46,COLUMN()-12)),0),0), IF($E46&gt;0,IF(AND(INDIRECT(ADDRESS($E46,44))=0,INDIRECT(ADDRESS($E46,38))&lt;&gt;"UL"),INDIRECT(ADDRESS($E46,COLUMN()-12)),0),0), IF($F46&gt;0,IF(AND(INDIRECT(ADDRESS($F46,44))=0,INDIRECT(ADDRESS($F46,38))&lt;&gt;"UL"),INDIRECT(ADDRESS($F46,COLUMN()-12)),0),0), IF($G46&gt;0,IF(AND(INDIRECT(ADDRESS($G46,44))=0,INDIRECT(ADDRESS($G46,38))&lt;&gt;"UL"),INDIRECT(ADDRESS($G46,COLUMN()-12)),0),0), IF($H46&gt;0,IF(AND(INDIRECT(ADDRESS($H46,44))=0,INDIRECT(ADDRESS($H46,38))&lt;&gt;"UL"),INDIRECT(ADDRESS($H46,COLUMN()-12)),0),0), IF($I46&gt;0,IF(AND(INDIRECT(ADDRESS($I46,44))=0,INDIRECT(ADDRESS($I46,38))&lt;&gt;"UL"),INDIRECT(ADDRESS($I46,COLUMN()-12)),0),0), IF($J46&gt;0,IF(AND(INDIRECT(ADDRESS($J46,44))=0,INDIRECT(ADDRESS($J46,38))&lt;&gt;"UL"),INDIRECT(ADDRESS($J46,COLUMN()-12)),0),0), IF($K46&gt;0,IF(AND(INDIRECT(ADDRESS($K46,44))=0,INDIRECT(ADDRESS($K46,38))&lt;&gt;"UL"),INDIRECT(ADDRESS($K46,COLUMN()-11)),0),0), IF($L46&gt;0,IF(AND(INDIRECT(ADDRESS($L46,44))=0,INDIRECT(ADDRESS($L46,38))&lt;&gt;"UL"),INDIRECT(ADDRESS($L46,COLUMN()-11)),0),0), IF($M46&gt;0,IF(AND(INDIRECT(ADDRESS($M46,44))=0,INDIRECT(ADDRESS($M46,38))&lt;&gt;"UL"),INDIRECT(ADDRESS($M46,COLUMN()-11)),0),0))</f>
        <v>0</v>
      </c>
      <c r="BN46" s="57" cm="1">
        <f t="array" aca="1" ref="BN46" ca="1">SUM(IF($C46&gt;0,IF(AND(INDIRECT(ADDRESS($C46,44))=0,INDIRECT(ADDRESS($C46,38))&lt;&gt;"UL"),INDIRECT(ADDRESS($C46,COLUMN()-12)),0),0), IF($D46&gt;0,IF(AND(INDIRECT(ADDRESS($D46,44))=0,INDIRECT(ADDRESS($D46,38))&lt;&gt;"UL"),INDIRECT(ADDRESS($D46,COLUMN()-12)),0),0), IF($E46&gt;0,IF(AND(INDIRECT(ADDRESS($E46,44))=0,INDIRECT(ADDRESS($E46,38))&lt;&gt;"UL"),INDIRECT(ADDRESS($E46,COLUMN()-12)),0),0), IF($F46&gt;0,IF(AND(INDIRECT(ADDRESS($F46,44))=0,INDIRECT(ADDRESS($F46,38))&lt;&gt;"UL"),INDIRECT(ADDRESS($F46,COLUMN()-12)),0),0), IF($G46&gt;0,IF(AND(INDIRECT(ADDRESS($G46,44))=0,INDIRECT(ADDRESS($G46,38))&lt;&gt;"UL"),INDIRECT(ADDRESS($G46,COLUMN()-12)),0),0), IF($H46&gt;0,IF(AND(INDIRECT(ADDRESS($H46,44))=0,INDIRECT(ADDRESS($H46,38))&lt;&gt;"UL"),INDIRECT(ADDRESS($H46,COLUMN()-12)),0),0), IF($I46&gt;0,IF(AND(INDIRECT(ADDRESS($I46,44))=0,INDIRECT(ADDRESS($I46,38))&lt;&gt;"UL"),INDIRECT(ADDRESS($I46,COLUMN()-12)),0),0), IF($J46&gt;0,IF(AND(INDIRECT(ADDRESS($J46,44))=0,INDIRECT(ADDRESS($J46,38))&lt;&gt;"UL"),INDIRECT(ADDRESS($J46,COLUMN()-12)),0),0), IF($K46&gt;0,IF(AND(INDIRECT(ADDRESS($K46,44))=0,INDIRECT(ADDRESS($K46,38))&lt;&gt;"UL"),INDIRECT(ADDRESS($K46,COLUMN()-11)),0),0), IF($L46&gt;0,IF(AND(INDIRECT(ADDRESS($L46,44))=0,INDIRECT(ADDRESS($L46,38))&lt;&gt;"UL"),INDIRECT(ADDRESS($L46,COLUMN()-11)),0),0), IF($M46&gt;0,IF(AND(INDIRECT(ADDRESS($M46,44))=0,INDIRECT(ADDRESS($M46,38))&lt;&gt;"UL"),INDIRECT(ADDRESS($M46,COLUMN()-11)),0),0))</f>
        <v>0</v>
      </c>
      <c r="BO46" s="57" cm="1">
        <f t="array" aca="1" ref="BO46" ca="1">SUM(IF($C46&gt;0,IF(AND(INDIRECT(ADDRESS($C46,44))=0,INDIRECT(ADDRESS($C46,38))&lt;&gt;"UL"),INDIRECT(ADDRESS($C46,COLUMN()-12)),0),0), IF($D46&gt;0,IF(AND(INDIRECT(ADDRESS($D46,44))=0,INDIRECT(ADDRESS($D46,38))&lt;&gt;"UL"),INDIRECT(ADDRESS($D46,COLUMN()-12)),0),0), IF($E46&gt;0,IF(AND(INDIRECT(ADDRESS($E46,44))=0,INDIRECT(ADDRESS($E46,38))&lt;&gt;"UL"),INDIRECT(ADDRESS($E46,COLUMN()-12)),0),0), IF($F46&gt;0,IF(AND(INDIRECT(ADDRESS($F46,44))=0,INDIRECT(ADDRESS($F46,38))&lt;&gt;"UL"),INDIRECT(ADDRESS($F46,COLUMN()-12)),0),0), IF($G46&gt;0,IF(AND(INDIRECT(ADDRESS($G46,44))=0,INDIRECT(ADDRESS($G46,38))&lt;&gt;"UL"),INDIRECT(ADDRESS($G46,COLUMN()-12)),0),0), IF($H46&gt;0,IF(AND(INDIRECT(ADDRESS($H46,44))=0,INDIRECT(ADDRESS($H46,38))&lt;&gt;"UL"),INDIRECT(ADDRESS($H46,COLUMN()-12)),0),0), IF($I46&gt;0,IF(AND(INDIRECT(ADDRESS($I46,44))=0,INDIRECT(ADDRESS($I46,38))&lt;&gt;"UL"),INDIRECT(ADDRESS($I46,COLUMN()-12)),0),0), IF($J46&gt;0,IF(AND(INDIRECT(ADDRESS($J46,44))=0,INDIRECT(ADDRESS($J46,38))&lt;&gt;"UL"),INDIRECT(ADDRESS($J46,COLUMN()-12)),0),0), IF($K46&gt;0,IF(AND(INDIRECT(ADDRESS($K46,44))=0,INDIRECT(ADDRESS($K46,38))&lt;&gt;"UL"),INDIRECT(ADDRESS($K46,COLUMN()-11)),0),0), IF($L46&gt;0,IF(AND(INDIRECT(ADDRESS($L46,44))=0,INDIRECT(ADDRESS($L46,38))&lt;&gt;"UL"),INDIRECT(ADDRESS($L46,COLUMN()-11)),0),0), IF($M46&gt;0,IF(AND(INDIRECT(ADDRESS($M46,44))=0,INDIRECT(ADDRESS($M46,38))&lt;&gt;"UL"),INDIRECT(ADDRESS($M46,COLUMN()-11)),0),0))</f>
        <v>0</v>
      </c>
      <c r="BP46" s="57" cm="1">
        <f t="array" aca="1" ref="BP46" ca="1">SUM(IF($C46&gt;0,IF(AND(INDIRECT(ADDRESS($C46,44))=0,INDIRECT(ADDRESS($C46,38))&lt;&gt;"UL"),INDIRECT(ADDRESS($C46,COLUMN()-12)),0),0), IF($D46&gt;0,IF(AND(INDIRECT(ADDRESS($D46,44))=0,INDIRECT(ADDRESS($D46,38))&lt;&gt;"UL"),INDIRECT(ADDRESS($D46,COLUMN()-12)),0),0), IF($E46&gt;0,IF(AND(INDIRECT(ADDRESS($E46,44))=0,INDIRECT(ADDRESS($E46,38))&lt;&gt;"UL"),INDIRECT(ADDRESS($E46,COLUMN()-12)),0),0), IF($F46&gt;0,IF(AND(INDIRECT(ADDRESS($F46,44))=0,INDIRECT(ADDRESS($F46,38))&lt;&gt;"UL"),INDIRECT(ADDRESS($F46,COLUMN()-12)),0),0), IF($G46&gt;0,IF(AND(INDIRECT(ADDRESS($G46,44))=0,INDIRECT(ADDRESS($G46,38))&lt;&gt;"UL"),INDIRECT(ADDRESS($G46,COLUMN()-12)),0),0), IF($H46&gt;0,IF(AND(INDIRECT(ADDRESS($H46,44))=0,INDIRECT(ADDRESS($H46,38))&lt;&gt;"UL"),INDIRECT(ADDRESS($H46,COLUMN()-12)),0),0), IF($I46&gt;0,IF(AND(INDIRECT(ADDRESS($I46,44))=0,INDIRECT(ADDRESS($I46,38))&lt;&gt;"UL"),INDIRECT(ADDRESS($I46,COLUMN()-12)),0),0), IF($J46&gt;0,IF(AND(INDIRECT(ADDRESS($J46,44))=0,INDIRECT(ADDRESS($J46,38))&lt;&gt;"UL"),INDIRECT(ADDRESS($J46,COLUMN()-12)),0),0), IF($K46&gt;0,IF(AND(INDIRECT(ADDRESS($K46,44))=0,INDIRECT(ADDRESS($K46,38))&lt;&gt;"UL"),INDIRECT(ADDRESS($K46,COLUMN()-11)),0),0), IF($L46&gt;0,IF(AND(INDIRECT(ADDRESS($L46,44))=0,INDIRECT(ADDRESS($L46,38))&lt;&gt;"UL"),INDIRECT(ADDRESS($L46,COLUMN()-11)),0),0), IF($M46&gt;0,IF(AND(INDIRECT(ADDRESS($M46,44))=0,INDIRECT(ADDRESS($M46,38))&lt;&gt;"UL"),INDIRECT(ADDRESS($M46,COLUMN()-11)),0),0))</f>
        <v>0</v>
      </c>
      <c r="BQ46" s="57">
        <f t="shared" ref="BQ46:BQ57" ca="1" si="34">IF(AU46="S",BM46,IF(AU46="MS",BN46,IF(AU46="ML",BO46,BP46)))</f>
        <v>0</v>
      </c>
      <c r="BR46" s="161">
        <f t="shared" ca="1" si="22"/>
        <v>72.367228976556746</v>
      </c>
      <c r="BS46" s="59"/>
      <c r="BT46" s="56">
        <f t="shared" ca="1" si="23"/>
        <v>3.1587936170395814</v>
      </c>
      <c r="BU46" s="63">
        <f t="shared" ca="1" si="24"/>
        <v>0.13733885291476441</v>
      </c>
      <c r="BV46" s="57" t="s">
        <v>34</v>
      </c>
      <c r="BW46" s="57" cm="1">
        <f t="array" aca="1" ref="BW46" ca="1">SUM(IF($C46&gt;0,IF(AND(INDIRECT(ADDRESS($C46,44))=0,INDIRECT(ADDRESS($C46,38))="UL",ISERROR(SEARCH("Rear",INDIRECT(ADDRESS($C46,33)))),ISERROR(SEARCH("Side",INDIRECT(ADDRESS($C46,33))))),INDIRECT(ADDRESS($C46,COLUMN())),0),0),IF($D46&gt;0,IF(AND(INDIRECT(ADDRESS($D46,44))=0,INDIRECT(ADDRESS($D46,38))="UL",ISERROR(SEARCH("Rear",INDIRECT(ADDRESS($D46,33)))),ISERROR(SEARCH("Side",INDIRECT(ADDRESS($D46,33))))),INDIRECT(ADDRESS($D46,COLUMN())),0),0),IF($E46&gt;0,IF(AND(INDIRECT(ADDRESS($E46,44))=0,INDIRECT(ADDRESS($E46,38))="UL",ISERROR(SEARCH("Rear",INDIRECT(ADDRESS($E46,33)))),ISERROR(SEARCH("Side",INDIRECT(ADDRESS($E46,33))))),INDIRECT(ADDRESS($E46,COLUMN())),0),0),IF($F46&gt;0,IF(AND(INDIRECT(ADDRESS($F46,44))=0,INDIRECT(ADDRESS($F46,38))="UL",ISERROR(SEARCH("Rear",INDIRECT(ADDRESS($F46,33)))),ISERROR(SEARCH("Side",INDIRECT(ADDRESS($F46,33))))),INDIRECT(ADDRESS($F46,COLUMN())),0),0),IF($G46&gt;0,IF(AND(INDIRECT(ADDRESS($G46,44))=0,INDIRECT(ADDRESS($G46,38))="UL",ISERROR(SEARCH("Rear",INDIRECT(ADDRESS($G46,33)))),ISERROR(SEARCH("Side",INDIRECT(ADDRESS($G46,33))))),INDIRECT(ADDRESS($G46,COLUMN())),0),0),IF($H46&gt;0,IF(AND(INDIRECT(ADDRESS($H46,44))=0,INDIRECT(ADDRESS($H46,38))="UL",ISERROR(SEARCH("Rear",INDIRECT(ADDRESS($H46,33)))),ISERROR(SEARCH("Side",INDIRECT(ADDRESS($H46,33))))),INDIRECT(ADDRESS($H46,COLUMN())),0),0),IF($I46&gt;0,IF(AND(INDIRECT(ADDRESS($I46,44))=0,INDIRECT(ADDRESS($I46,38))="UL",ISERROR(SEARCH("Rear",INDIRECT(ADDRESS($I46,33)))),ISERROR(SEARCH("Side",INDIRECT(ADDRESS($I46,33))))),INDIRECT(ADDRESS($I46,COLUMN())),0),0),IF($J46&gt;0,IF(AND(INDIRECT(ADDRESS($J46,44))=0,INDIRECT(ADDRESS($J46,38))="UL",ISERROR(SEARCH("Rear",INDIRECT(ADDRESS($J46,33)))),ISERROR(SEARCH("Side",INDIRECT(ADDRESS($J46,33))))),INDIRECT(ADDRESS($J46,COLUMN())),0),0),IF($K46&gt;0,IF(AND(INDIRECT(ADDRESS($K46,44))=0,INDIRECT(ADDRESS($K46,38))="UL",ISERROR(SEARCH("Rear",INDIRECT(ADDRESS($K46,33)))),ISERROR(SEARCH("Side",INDIRECT(ADDRESS($K46,33))))),INDIRECT(ADDRESS($K46,COLUMN())),0),0),IF($L46&gt;0,IF(AND(INDIRECT(ADDRESS($L46,44))=0,INDIRECT(ADDRESS($L46,38))="UL",ISERROR(SEARCH("Rear",INDIRECT(ADDRESS($L46,33)))),ISERROR(SEARCH("Side",INDIRECT(ADDRESS($L46,33))))),INDIRECT(ADDRESS($L46,COLUMN())),0),0),IF($M46&gt;0,IF(AND(INDIRECT(ADDRESS($M46,44))=0,INDIRECT(ADDRESS($M46,38))="UL",ISERROR(SEARCH("Rear",INDIRECT(ADDRESS($M46,33)))),ISERROR(SEARCH("Side",INDIRECT(ADDRESS($M46,33))))),INDIRECT(ADDRESS($M46,COLUMN())),0),0))</f>
        <v>0.88888888888888884</v>
      </c>
      <c r="BX46" s="57">
        <f t="shared" ca="1" si="25"/>
        <v>0.88888888888888884</v>
      </c>
      <c r="BY46" s="57" cm="1">
        <f t="array" aca="1" ref="BY46" ca="1">SUM(IF($C46&gt;0,IF(AND(INDIRECT(ADDRESS($C46,44))=0,INDIRECT(ADDRESS($C46,38))="UL"),INDIRECT(ADDRESS($C46,COLUMN())),0),0),IF($D46&gt;0,IF(AND(INDIRECT(ADDRESS($D46,44))=0,INDIRECT(ADDRESS($D46,38))="UL"),INDIRECT(ADDRESS($D46,COLUMN())),0),0),IF($E46&gt;0,IF(AND(INDIRECT(ADDRESS($E46,44))=0,INDIRECT(ADDRESS($E46,38))="UL"),INDIRECT(ADDRESS($E46,COLUMN())),0),0),IF($F46&gt;0,IF(AND(INDIRECT(ADDRESS($F46,44))=0,INDIRECT(ADDRESS($F46,38))="UL"),INDIRECT(ADDRESS($F46,COLUMN())),0),0),IF($G46&gt;0,IF(AND(INDIRECT(ADDRESS($G46,44))=0,INDIRECT(ADDRESS($G46,38))="UL"),INDIRECT(ADDRESS($G46,COLUMN())),0),0),IF($H46&gt;0,IF(AND(INDIRECT(ADDRESS($H46,44))=0,INDIRECT(ADDRESS($H46,38))="UL"),INDIRECT(ADDRESS($H46,COLUMN())),0),0),IF($I46&gt;0,IF(AND(INDIRECT(ADDRESS($I46,44))=0,INDIRECT(ADDRESS($I46,38))="UL"),INDIRECT(ADDRESS($I46,COLUMN())),0),0),IF($J46&gt;0,IF(AND(INDIRECT(ADDRESS($J46,44))=0,INDIRECT(ADDRESS($J46,38))="UL"),INDIRECT(ADDRESS($J46,COLUMN())),0),0),IF($K46&gt;0,IF(AND(INDIRECT(ADDRESS($K46,44))=0,INDIRECT(ADDRESS($K46,38))="UL"),INDIRECT(ADDRESS($K46,COLUMN())),0),0),IF($L46&gt;0,IF(AND(INDIRECT(ADDRESS($L46,44))=0,INDIRECT(ADDRESS($L46,38))="UL"),INDIRECT(ADDRESS($L46,COLUMN())),0),0),IF($M46&gt;0,IF(AND(INDIRECT(ADDRESS($M46,44))=0,INDIRECT(ADDRESS($M46,38))="UL"),INDIRECT(ADDRESS($M46,COLUMN())),0),0))</f>
        <v>0.30452674897119342</v>
      </c>
      <c r="BZ46" s="57" cm="1">
        <f t="array" aca="1" ref="BZ46" ca="1">SUM(IF($C46&gt;0,IF(AND(INDIRECT(ADDRESS($C46,44))=0,INDIRECT(ADDRESS($C46,38))="UL"),INDIRECT(ADDRESS($C46,COLUMN())),0),0),IF($D46&gt;0,IF(AND(INDIRECT(ADDRESS($D46,44))=0,INDIRECT(ADDRESS($D46,38))="UL"),INDIRECT(ADDRESS($D46,COLUMN())),0),0),IF($E46&gt;0,IF(AND(INDIRECT(ADDRESS($E46,44))=0,INDIRECT(ADDRESS($E46,38))="UL"),INDIRECT(ADDRESS($E46,COLUMN())),0),0),IF($F46&gt;0,IF(AND(INDIRECT(ADDRESS($F46,44))=0,INDIRECT(ADDRESS($F46,38))="UL"),INDIRECT(ADDRESS($F46,COLUMN())),0),0),IF($G46&gt;0,IF(AND(INDIRECT(ADDRESS($G46,44))=0,INDIRECT(ADDRESS($G46,38))="UL"),INDIRECT(ADDRESS($G46,COLUMN())),0),0),IF($H46&gt;0,IF(AND(INDIRECT(ADDRESS($H46,44))=0,INDIRECT(ADDRESS($H46,38))="UL"),INDIRECT(ADDRESS($H46,COLUMN())),0),0),IF($I46&gt;0,IF(AND(INDIRECT(ADDRESS($I46,44))=0,INDIRECT(ADDRESS($I46,38))="UL"),INDIRECT(ADDRESS($I46,COLUMN())),0),0),IF($J46&gt;0,IF(AND(INDIRECT(ADDRESS($J46,44))=0,INDIRECT(ADDRESS($J46,38))="UL"),INDIRECT(ADDRESS($J46,COLUMN())),0),0),IF($K46&gt;0,IF(AND(INDIRECT(ADDRESS($K46,44))=0,INDIRECT(ADDRESS($K46,38))="UL"),INDIRECT(ADDRESS($K46,COLUMN())),0),0),IF($L46&gt;0,IF(AND(INDIRECT(ADDRESS($L46,44))=0,INDIRECT(ADDRESS($L46,38))="UL"),INDIRECT(ADDRESS($L46,COLUMN())),0),0),IF($M46&gt;0,IF(AND(INDIRECT(ADDRESS($M46,44))=0,INDIRECT(ADDRESS($M46,38))="UL"),INDIRECT(ADDRESS($M46,COLUMN())),0),0))</f>
        <v>0.1213991769547325</v>
      </c>
      <c r="CA46" s="57">
        <f t="shared" ca="1" si="26"/>
        <v>0.1213991769547325</v>
      </c>
      <c r="CB46" s="57" cm="1">
        <f t="array" aca="1" ref="CB46" ca="1">SUM(IF($C46&gt;0,IF(AND(INDIRECT(ADDRESS($C46,44))=0,INDIRECT(ADDRESS($C46,38))&lt;&gt;"UL"),INDIRECT(ADDRESS($C46,COLUMN())),0),0),IF($D46&gt;0,IF(AND(INDIRECT(ADDRESS($D46,44))=0,INDIRECT(ADDRESS($D46,38))&lt;&gt;"UL"),INDIRECT(ADDRESS($D46,COLUMN())),0),0),IF($E46&gt;0,IF(AND(INDIRECT(ADDRESS($E46,44))=0,INDIRECT(ADDRESS($E46,38))&lt;&gt;"UL"),INDIRECT(ADDRESS($E46,COLUMN())),0),0),IF($F46&gt;0,IF(AND(INDIRECT(ADDRESS($F46,44))=0,INDIRECT(ADDRESS($F46,38))&lt;&gt;"UL"),INDIRECT(ADDRESS($F46,COLUMN())),0),0),IF($G46&gt;0,IF(AND(INDIRECT(ADDRESS($G46,44))=0,INDIRECT(ADDRESS($G46,38))&lt;&gt;"UL"),INDIRECT(ADDRESS($G46,COLUMN())),0),0),IF($H46&gt;0,IF(AND(INDIRECT(ADDRESS($H46,44))=0,INDIRECT(ADDRESS($H46,38))&lt;&gt;"UL"),INDIRECT(ADDRESS($H46,COLUMN())),0),0),IF($I46&gt;0,IF(AND(INDIRECT(ADDRESS($I46,44))=0,INDIRECT(ADDRESS($I46,38))&lt;&gt;"UL"),INDIRECT(ADDRESS($I46,COLUMN())),0),0),IF($J46&gt;0,IF(AND(INDIRECT(ADDRESS($J46,44))=0,INDIRECT(ADDRESS($J46,38))&lt;&gt;"UL"),INDIRECT(ADDRESS($J46,COLUMN())),0),0),IF($K46&gt;0,IF(AND(INDIRECT(ADDRESS($K46,44))=0,INDIRECT(ADDRESS($K46,38))&lt;&gt;"UL"),INDIRECT(ADDRESS($K46,COLUMN())),0),0),IF($L46&gt;0,IF(AND(INDIRECT(ADDRESS($L46,44))=0,INDIRECT(ADDRESS($L46,38))&lt;&gt;"UL"),INDIRECT(ADDRESS($L46,COLUMN())),0),0),IF($M46&gt;0,IF(AND(INDIRECT(ADDRESS($M46,44))=0,INDIRECT(ADDRESS($M46,38))&lt;&gt;"UL"),INDIRECT(ADDRESS($M46,COLUMN())),0),0))</f>
        <v>0</v>
      </c>
      <c r="CC46" s="57">
        <f t="shared" ca="1" si="27"/>
        <v>0</v>
      </c>
      <c r="CD46" s="57" cm="1">
        <f t="array" aca="1" ref="CD46" ca="1">SUM(IF($C46&gt;0,IF(AND(INDIRECT(ADDRESS($C46,44))=0,INDIRECT(ADDRESS($C46,38))&lt;&gt;"UL"),INDIRECT(ADDRESS($C46,COLUMN())),0),0),IF($D46&gt;0,IF(AND(INDIRECT(ADDRESS($D46,44))=0,INDIRECT(ADDRESS($D46,38))&lt;&gt;"UL"),INDIRECT(ADDRESS($D46,COLUMN())),0),0),IF($E46&gt;0,IF(AND(INDIRECT(ADDRESS($E46,44))=0,INDIRECT(ADDRESS($E46,38))&lt;&gt;"UL"),INDIRECT(ADDRESS($E46,COLUMN())),0),0),IF($F46&gt;0,IF(AND(INDIRECT(ADDRESS($F46,44))=0,INDIRECT(ADDRESS($F46,38))&lt;&gt;"UL"),INDIRECT(ADDRESS($F46,COLUMN())),0),0),IF($G46&gt;0,IF(AND(INDIRECT(ADDRESS($G46,44))=0,INDIRECT(ADDRESS($G46,38))&lt;&gt;"UL"),INDIRECT(ADDRESS($G46,COLUMN())),0),0),IF($H46&gt;0,IF(AND(INDIRECT(ADDRESS($H46,44))=0,INDIRECT(ADDRESS($H46,38))&lt;&gt;"UL"),INDIRECT(ADDRESS($H46,COLUMN())),0),0),IF($I46&gt;0,IF(AND(INDIRECT(ADDRESS($I46,44))=0,INDIRECT(ADDRESS($I46,38))&lt;&gt;"UL"),INDIRECT(ADDRESS($I46,COLUMN())),0),0),IF($J46&gt;0,IF(AND(INDIRECT(ADDRESS($J46,44))=0,INDIRECT(ADDRESS($J46,38))&lt;&gt;"UL"),INDIRECT(ADDRESS($J46,COLUMN())),0),0),IF($K46&gt;0,IF(AND(INDIRECT(ADDRESS($K46,44))=0,INDIRECT(ADDRESS($K46,38))&lt;&gt;"UL"),INDIRECT(ADDRESS($K46,COLUMN())),0),0),IF($L46&gt;0,IF(AND(INDIRECT(ADDRESS($L46,44))=0,INDIRECT(ADDRESS($L46,38))&lt;&gt;"UL"),INDIRECT(ADDRESS($L46,COLUMN())),0),0),IF($M46&gt;0,IF(AND(INDIRECT(ADDRESS($M46,44))=0,INDIRECT(ADDRESS($M46,38))&lt;&gt;"UL"),INDIRECT(ADDRESS($M46,COLUMN())),0),0))</f>
        <v>0</v>
      </c>
      <c r="CE46" s="57" cm="1">
        <f t="array" aca="1" ref="CE46" ca="1">SUM(IF($C46&gt;0,IF(AND(INDIRECT(ADDRESS($C46,44))=0,INDIRECT(ADDRESS($C46,38))&lt;&gt;"UL"),INDIRECT(ADDRESS($C46,COLUMN())),0),0),IF($D46&gt;0,IF(AND(INDIRECT(ADDRESS($D46,44))=0,INDIRECT(ADDRESS($D46,38))&lt;&gt;"UL"),INDIRECT(ADDRESS($D46,COLUMN())),0),0),IF($E46&gt;0,IF(AND(INDIRECT(ADDRESS($E46,44))=0,INDIRECT(ADDRESS($E46,38))&lt;&gt;"UL"),INDIRECT(ADDRESS($E46,COLUMN())),0),0),IF($F46&gt;0,IF(AND(INDIRECT(ADDRESS($F46,44))=0,INDIRECT(ADDRESS($F46,38))&lt;&gt;"UL"),INDIRECT(ADDRESS($F46,COLUMN())),0),0),IF($G46&gt;0,IF(AND(INDIRECT(ADDRESS($G46,44))=0,INDIRECT(ADDRESS($G46,38))&lt;&gt;"UL"),INDIRECT(ADDRESS($G46,COLUMN())),0),0),IF($H46&gt;0,IF(AND(INDIRECT(ADDRESS($H46,44))=0,INDIRECT(ADDRESS($H46,38))&lt;&gt;"UL"),INDIRECT(ADDRESS($H46,COLUMN())),0),0),IF($I46&gt;0,IF(AND(INDIRECT(ADDRESS($I46,44))=0,INDIRECT(ADDRESS($I46,38))&lt;&gt;"UL"),INDIRECT(ADDRESS($I46,COLUMN())),0),0),IF($J46&gt;0,IF(AND(INDIRECT(ADDRESS($J46,44))=0,INDIRECT(ADDRESS($J46,38))&lt;&gt;"UL"),INDIRECT(ADDRESS($J46,COLUMN())),0),0),IF($K46&gt;0,IF(AND(INDIRECT(ADDRESS($K46,44))=0,INDIRECT(ADDRESS($K46,38))&lt;&gt;"UL"),INDIRECT(ADDRESS($K46,COLUMN())),0),0),IF($L46&gt;0,IF(AND(INDIRECT(ADDRESS($L46,44))=0,INDIRECT(ADDRESS($L46,38))&lt;&gt;"UL"),INDIRECT(ADDRESS($L46,COLUMN())),0),0),IF($M46&gt;0,IF(AND(INDIRECT(ADDRESS($M46,44))=0,INDIRECT(ADDRESS($M46,38))&lt;&gt;"UL"),INDIRECT(ADDRESS($M46,COLUMN())),0),0))</f>
        <v>0</v>
      </c>
      <c r="CF46" s="57">
        <f t="shared" ca="1" si="28"/>
        <v>0</v>
      </c>
      <c r="CG46" s="57">
        <f t="shared" ref="CG46:CG57" ca="1" si="35">IF(AD46&lt;BG46,((((BX46+CC46)*AB46)+((CA46+CF46)*(1-AB46)))*AD46),((((BX46*AB46)+((CA46)*(1-AB46)))*AD46)+(((CC46*AB46)+((CF46))*(1-AB46)))*BG46))</f>
        <v>1.865265603328911</v>
      </c>
      <c r="CH46" s="57">
        <f t="shared" ca="1" si="29"/>
        <v>8.1098504492561355E-2</v>
      </c>
      <c r="CI46" s="19">
        <f t="shared" ca="1" si="30"/>
        <v>15.423684341097038</v>
      </c>
      <c r="CJ46" s="19"/>
      <c r="CK46" s="57" cm="1">
        <f t="array" aca="1" ref="CK46" ca="1">IF(AU46="S", SUM(IF($C46&gt;0,IF(INDIRECT(ADDRESS($C46,43))&lt;&gt;1,INDIRECT(ADDRESS($C46,48)),0),0), IF($D46&gt;0,IF(INDIRECT(ADDRESS($D46,43))&lt;&gt;1,INDIRECT(ADDRESS($D46,48)),0),0), IF($E46&gt;0,IF(INDIRECT(ADDRESS($E46,43))&lt;&gt;1,INDIRECT(ADDRESS($E46,48)),0),0), IF($F46&gt;0,IF(INDIRECT(ADDRESS($F46,43))&lt;&gt;1,INDIRECT(ADDRESS($F46,48)),0),0), IF($G46&gt;0,IF(INDIRECT(ADDRESS($G46,43))&lt;&gt;1,INDIRECT(ADDRESS($G46,48)),0),0), IF($H46&gt;0,IF(INDIRECT(ADDRESS($H46,43))&lt;&gt;1,INDIRECT(ADDRESS($H46,48)),0),0), IF($I46&gt;0,IF(INDIRECT(ADDRESS($I46,43))&lt;&gt;1,INDIRECT(ADDRESS($I46,48)),0),0), IF($J46&gt;0,IF(INDIRECT(ADDRESS($J46,43))&lt;&gt;1,INDIRECT(ADDRESS($J46,48)),0),0), IF($K46&gt;0,IF(INDIRECT(ADDRESS($K46,43))&lt;&gt;1,INDIRECT(ADDRESS($K46,48)),0),0), IF($L46&gt;0,IF(INDIRECT(ADDRESS($L46,43))&lt;&gt;1,INDIRECT(ADDRESS($L46,48)),0),0), IF($M46&gt;0,IF(INDIRECT(ADDRESS($M46,43))&lt;&gt;1,INDIRECT(ADDRESS($M46,48)),0),0)), IF(AU46="L",SUM(IF($C46&gt;0,IF(INDIRECT(ADDRESS($C46,43))&lt;&gt;1,INDIRECT(ADDRESS($C46,50)),0),0), IF($D46&gt;0,IF(INDIRECT(ADDRESS($D46,43))&lt;&gt;1,INDIRECT(ADDRESS($D46,50)),0),0), IF($E46&gt;0,IF(INDIRECT(ADDRESS($E46,43))&lt;&gt;1,INDIRECT(ADDRESS($E46,50)),0),0), IF($F46&gt;0,IF(INDIRECT(ADDRESS($F46,43))&lt;&gt;1,INDIRECT(ADDRESS($F46,50)),0),0), IF($G46&gt;0,IF(INDIRECT(ADDRESS($G46,43))&lt;&gt;1,INDIRECT(ADDRESS($G46,50)),0),0), IF($G46&gt;0,IF(INDIRECT(ADDRESS($G46,43))&lt;&gt;1,INDIRECT(ADDRESS($G46,50)),0),0), IF($H46&gt;0,IF(INDIRECT(ADDRESS($H46,43))&lt;&gt;1,INDIRECT(ADDRESS($H46,50)),0),0), IF($I46&gt;0,IF(INDIRECT(ADDRESS($I46,43))&lt;&gt;1,INDIRECT(ADDRESS($I46,50)),0),0), IF($J46&gt;0,IF(INDIRECT(ADDRESS($J46,43))&lt;&gt;1,INDIRECT(ADDRESS($J46,50)),0),0), IF($K46&gt;0,IF(INDIRECT(ADDRESS($K46,43))&lt;&gt;1,INDIRECT(ADDRESS($K46,50)),0),0), IF($L46&gt;0,IF(INDIRECT(ADDRESS($L46,43))&lt;&gt;1,INDIRECT(ADDRESS($L46,50)),0),0), IF($M46&gt;0,IF(INDIRECT(ADDRESS($M46,43))&lt;&gt;1,INDIRECT(ADDRESS($M46,50)),0),0)), SUM(IF($C46&gt;0,IF(INDIRECT(ADDRESS($C46,43))&lt;&gt;1,INDIRECT(ADDRESS($C46,49)),0),0), IF($D46&gt;0,IF(INDIRECT(ADDRESS($D46,43))&lt;&gt;1,INDIRECT(ADDRESS($D46,49)),0),0), IF($E46&gt;0,IF(INDIRECT(ADDRESS($E46,43))&lt;&gt;1,INDIRECT(ADDRESS($E46,49)),0),0), IF($F46&gt;0,IF(INDIRECT(ADDRESS($F46,43))&lt;&gt;1,INDIRECT(ADDRESS($F46,49)),0),0), IF($G46&gt;0,IF(INDIRECT(ADDRESS($G46,43))&lt;&gt;1,INDIRECT(ADDRESS($G46,49)),0),0), IF($G46&gt;0,IF(INDIRECT(ADDRESS($G46,43))&lt;&gt;1,INDIRECT(ADDRESS($G46,49)),0),0), IF($H46&gt;0,IF(INDIRECT(ADDRESS($H46,43))&lt;&gt;1,INDIRECT(ADDRESS($H46,49)),0),0), IF($I46&gt;0,IF(INDIRECT(ADDRESS($I46,43))&lt;&gt;1,INDIRECT(ADDRESS($I46,49)),0),0), IF($J46&gt;0,IF(INDIRECT(ADDRESS($J46,43))&lt;&gt;1,INDIRECT(ADDRESS($J46,49)),0),0), IF($K46&gt;0,IF(INDIRECT(ADDRESS($K46,43))&lt;&gt;1,INDIRECT(ADDRESS($K46,49)),0),0), IF($L46&gt;0,IF(INDIRECT(ADDRESS($L46,43))&lt;&gt;1,INDIRECT(ADDRESS($L46,49)),0),0), IF($M46&gt;0,IF(INDIRECT(ADDRESS($M46,43))&lt;&gt;1,INDIRECT(ADDRESS($M46,49)),0),0))))</f>
        <v>1</v>
      </c>
      <c r="CL46" s="57" cm="1">
        <f t="array" aca="1" ref="CL46" ca="1">SUM(IF($C46&gt;0,IF(INDIRECT(ADDRESS($C46,44))=1,INDIRECT(ADDRESS($C46,90)),0),0), IF($D46&gt;0,IF(INDIRECT(ADDRESS($D46,44))=1,INDIRECT(ADDRESS($D46,90)),0),0), IF($E46&gt;0,IF(INDIRECT(ADDRESS($E46,44))=1,INDIRECT(ADDRESS($E46,90)),0),0), IF($F46&gt;0,IF(INDIRECT(ADDRESS($F46,44))=1,INDIRECT(ADDRESS($F46,90)),0),0), IF($G46&gt;0,IF(INDIRECT(ADDRESS($G46,44))=1,INDIRECT(ADDRESS($G46,90)),0),0), IF($H46&gt;0,IF(INDIRECT(ADDRESS($H46,44))=1,INDIRECT(ADDRESS($H46,90)),0),0), IF($I46&gt;0,IF(INDIRECT(ADDRESS($I46,44))=1,INDIRECT(ADDRESS($I46,90)),0),0), IF($J46&gt;0,IF(INDIRECT(ADDRESS($J46,44))=1,INDIRECT(ADDRESS($J46,90)),0),0), IF($K46&gt;0,IF(INDIRECT(ADDRESS($K46,44))=1,INDIRECT(ADDRESS($K46,90)),0),0), IF($L46&gt;0,IF(INDIRECT(ADDRESS($L46,44))=1,INDIRECT(ADDRESS($L46,90)),0),0), IF($M46&gt;0,IF(INDIRECT(ADDRESS($M46,44))=1,INDIRECT(ADDRESS($M46,90)),0),0))</f>
        <v>0</v>
      </c>
      <c r="CM46" s="56">
        <f t="shared" ca="1" si="31"/>
        <v>1.011066101921791</v>
      </c>
      <c r="CN46" s="59"/>
    </row>
    <row r="47" spans="1:92" x14ac:dyDescent="0.25">
      <c r="A47" s="62" t="s">
        <v>125</v>
      </c>
      <c r="B47" s="122">
        <v>8</v>
      </c>
      <c r="C47" s="122">
        <v>17</v>
      </c>
      <c r="D47" s="122">
        <v>20</v>
      </c>
      <c r="E47" s="122">
        <v>29</v>
      </c>
      <c r="F47" s="122">
        <v>30</v>
      </c>
      <c r="G47" s="122"/>
      <c r="H47" s="122"/>
      <c r="I47" s="67"/>
      <c r="J47" s="67"/>
      <c r="K47" s="67"/>
      <c r="L47" s="67"/>
      <c r="M47" s="67"/>
      <c r="N47" s="67">
        <f t="shared" ca="1" si="15"/>
        <v>25</v>
      </c>
      <c r="O47" s="67" t="str" cm="1">
        <f t="array" aca="1" ref="O47" ca="1">INDIRECT(ADDRESS($B47,COLUMN()))</f>
        <v>Fighter</v>
      </c>
      <c r="P47" s="67" cm="1">
        <f t="array" aca="1" ref="P47" ca="1">INDIRECT(ADDRESS($B47,COLUMN()))</f>
        <v>2</v>
      </c>
      <c r="Q47" s="67" t="str" cm="1">
        <f t="array" aca="1" ref="Q47" ca="1">INDIRECT(ADDRESS($B47,COLUMN()))</f>
        <v>-</v>
      </c>
      <c r="R47" s="67" t="str" cm="1">
        <f t="array" aca="1" ref="R47" ca="1">INDIRECT(ADDRESS($B47,COLUMN()))</f>
        <v>-</v>
      </c>
      <c r="S47" s="67" cm="1">
        <f t="array" aca="1" ref="S47" ca="1">INDIRECT(ADDRESS($B47,COLUMN()))</f>
        <v>3</v>
      </c>
      <c r="T47" s="67" t="str" cm="1">
        <f t="array" aca="1" ref="T47" ca="1">INDIRECT(ADDRESS($B47,COLUMN()))</f>
        <v>1-7</v>
      </c>
      <c r="U47" s="67" cm="1">
        <f t="array" aca="1" ref="U47" ca="1">INDIRECT(ADDRESS($B47,COLUMN()))</f>
        <v>7</v>
      </c>
      <c r="V47" s="67" cm="1">
        <f t="array" aca="1" ref="V47" ca="1">INDIRECT(ADDRESS($B47,COLUMN()))</f>
        <v>0</v>
      </c>
      <c r="W47" s="67" cm="1">
        <f t="array" aca="1" ref="W47" ca="1">INDIRECT(ADDRESS($B47,COLUMN()))</f>
        <v>2</v>
      </c>
      <c r="X47" s="67" cm="1">
        <f t="array" aca="1" ref="X47" ca="1">INDIRECT(ADDRESS($B47,COLUMN()))</f>
        <v>7</v>
      </c>
      <c r="Y47" s="67" cm="1">
        <f t="array" aca="1" ref="Y47" ca="1">INDIRECT(ADDRESS($B47,COLUMN()))</f>
        <v>1</v>
      </c>
      <c r="Z47" s="67" cm="1">
        <f t="array" aca="1" ref="Z47" ca="1">INDIRECT(ADDRESS($B47,COLUMN()))</f>
        <v>5</v>
      </c>
      <c r="AA47" s="67" t="str">
        <f>AA8</f>
        <v>Rocket Boosters</v>
      </c>
      <c r="AB47" s="56">
        <f t="shared" ca="1" si="16"/>
        <v>0.94482945198530943</v>
      </c>
      <c r="AC47" s="56">
        <f t="shared" ca="1" si="17"/>
        <v>1.1901420601517601</v>
      </c>
      <c r="AD47" s="56">
        <f t="shared" ca="1" si="18"/>
        <v>2.0698122785248003</v>
      </c>
      <c r="AF47" s="52"/>
      <c r="AG47" s="52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2"/>
      <c r="AU47" s="54" t="s">
        <v>117</v>
      </c>
      <c r="AV47" s="57" cm="1">
        <f t="array" aca="1" ref="AV47" ca="1">SUM(IF($C47&gt;0,IF(AND(INDIRECT(ADDRESS($C47,44))=0,INDIRECT(ADDRESS($C47,38))="UL",ISERROR(SEARCH("Rear",INDIRECT(ADDRESS($C47,33)))),ISERROR(SEARCH("Side",INDIRECT(ADDRESS($C47,33))))),INDIRECT(ADDRESS($C47,COLUMN())),0),0),IF($D47&gt;0,IF(AND(INDIRECT(ADDRESS($D47,44))=0,INDIRECT(ADDRESS($D47,38))="UL",ISERROR(SEARCH("Rear",INDIRECT(ADDRESS($D47,33)))),ISERROR(SEARCH("Side",INDIRECT(ADDRESS($D47,33))))),INDIRECT(ADDRESS($D47,COLUMN())),0),0),IF($E47&gt;0,IF(AND(INDIRECT(ADDRESS($E47,44))=0,INDIRECT(ADDRESS($E47,38))="UL",ISERROR(SEARCH("Rear",INDIRECT(ADDRESS($E47,33)))),ISERROR(SEARCH("Side",INDIRECT(ADDRESS($E47,33))))),INDIRECT(ADDRESS($E47,COLUMN())),0),0),IF($F47&gt;0,IF(AND(INDIRECT(ADDRESS($F47,44))=0,INDIRECT(ADDRESS($F47,38))="UL",ISERROR(SEARCH("Rear",INDIRECT(ADDRESS($F47,33)))),ISERROR(SEARCH("Side",INDIRECT(ADDRESS($F47,33))))),INDIRECT(ADDRESS($F47,COLUMN())),0),0),IF($G47&gt;0,IF(AND(INDIRECT(ADDRESS($G47,44))=0,INDIRECT(ADDRESS($G47,38))="UL",ISERROR(SEARCH("Rear",INDIRECT(ADDRESS($G47,33)))),ISERROR(SEARCH("Side",INDIRECT(ADDRESS($G47,33))))),INDIRECT(ADDRESS($G47,COLUMN())),0),0),IF($H47&gt;0,IF(AND(INDIRECT(ADDRESS($H47,44))=0,INDIRECT(ADDRESS($H47,38))="UL",ISERROR(SEARCH("Rear",INDIRECT(ADDRESS($H47,33)))),ISERROR(SEARCH("Side",INDIRECT(ADDRESS($H47,33))))),INDIRECT(ADDRESS($H47,COLUMN())),0),0),IF($I47&gt;0,IF(AND(INDIRECT(ADDRESS($I47,44))=0,INDIRECT(ADDRESS($I47,38))="UL",ISERROR(SEARCH("Rear",INDIRECT(ADDRESS($I47,33)))),ISERROR(SEARCH("Side",INDIRECT(ADDRESS($I47,33))))),INDIRECT(ADDRESS($I47,COLUMN())),0),0),IF($J47&gt;0,IF(AND(INDIRECT(ADDRESS($J47,44))=0,INDIRECT(ADDRESS($J47,38))="UL",ISERROR(SEARCH("Rear",INDIRECT(ADDRESS($J47,33)))),ISERROR(SEARCH("Side",INDIRECT(ADDRESS($J47,33))))),INDIRECT(ADDRESS($J47,COLUMN())),0),0),IF($K47&gt;0,IF(AND(INDIRECT(ADDRESS($K47,44))=0,INDIRECT(ADDRESS($K47,38))="UL",ISERROR(SEARCH("Rear",INDIRECT(ADDRESS($K47,33)))),ISERROR(SEARCH("Side",INDIRECT(ADDRESS($K47,33))))),INDIRECT(ADDRESS($K47,COLUMN())),0),0),IF($L47&gt;0,IF(AND(INDIRECT(ADDRESS($L47,44))=0,INDIRECT(ADDRESS($L47,38))="UL",ISERROR(SEARCH("Rear",INDIRECT(ADDRESS($L47,33)))),ISERROR(SEARCH("Side",INDIRECT(ADDRESS($L47,33))))),INDIRECT(ADDRESS($L47,COLUMN())),0),0),IF($M47&gt;0,IF(AND(INDIRECT(ADDRESS($M47,44))=0,INDIRECT(ADDRESS($M47,38))="UL",ISERROR(SEARCH("Rear",INDIRECT(ADDRESS($M47,33)))),ISERROR(SEARCH("Side",INDIRECT(ADDRESS($M47,33))))),INDIRECT(ADDRESS($M47,COLUMN())),0),0))</f>
        <v>0.16666666666666666</v>
      </c>
      <c r="AW47" s="57" cm="1">
        <f t="array" aca="1" ref="AW47" ca="1">SUM(IF($C47&gt;0,IF(AND(INDIRECT(ADDRESS($C47,44))=0,INDIRECT(ADDRESS($C47,38))="UL",ISERROR(SEARCH("Rear",INDIRECT(ADDRESS($C47,33)))),ISERROR(SEARCH("Side",INDIRECT(ADDRESS($C47,33))))),INDIRECT(ADDRESS($C47,COLUMN())),0),0),IF($D47&gt;0,IF(AND(INDIRECT(ADDRESS($D47,44))=0,INDIRECT(ADDRESS($D47,38))="UL",ISERROR(SEARCH("Rear",INDIRECT(ADDRESS($D47,33)))),ISERROR(SEARCH("Side",INDIRECT(ADDRESS($D47,33))))),INDIRECT(ADDRESS($D47,COLUMN())),0),0),IF($E47&gt;0,IF(AND(INDIRECT(ADDRESS($E47,44))=0,INDIRECT(ADDRESS($E47,38))="UL",ISERROR(SEARCH("Rear",INDIRECT(ADDRESS($E47,33)))),ISERROR(SEARCH("Side",INDIRECT(ADDRESS($E47,33))))),INDIRECT(ADDRESS($E47,COLUMN())),0),0),IF($F47&gt;0,IF(AND(INDIRECT(ADDRESS($F47,44))=0,INDIRECT(ADDRESS($F47,38))="UL",ISERROR(SEARCH("Rear",INDIRECT(ADDRESS($F47,33)))),ISERROR(SEARCH("Side",INDIRECT(ADDRESS($F47,33))))),INDIRECT(ADDRESS($F47,COLUMN())),0),0),IF($G47&gt;0,IF(AND(INDIRECT(ADDRESS($G47,44))=0,INDIRECT(ADDRESS($G47,38))="UL",ISERROR(SEARCH("Rear",INDIRECT(ADDRESS($G47,33)))),ISERROR(SEARCH("Side",INDIRECT(ADDRESS($G47,33))))),INDIRECT(ADDRESS($G47,COLUMN())),0),0),IF($H47&gt;0,IF(AND(INDIRECT(ADDRESS($H47,44))=0,INDIRECT(ADDRESS($H47,38))="UL",ISERROR(SEARCH("Rear",INDIRECT(ADDRESS($H47,33)))),ISERROR(SEARCH("Side",INDIRECT(ADDRESS($H47,33))))),INDIRECT(ADDRESS($H47,COLUMN())),0),0),IF($I47&gt;0,IF(AND(INDIRECT(ADDRESS($I47,44))=0,INDIRECT(ADDRESS($I47,38))="UL",ISERROR(SEARCH("Rear",INDIRECT(ADDRESS($I47,33)))),ISERROR(SEARCH("Side",INDIRECT(ADDRESS($I47,33))))),INDIRECT(ADDRESS($I47,COLUMN())),0),0),IF($J47&gt;0,IF(AND(INDIRECT(ADDRESS($J47,44))=0,INDIRECT(ADDRESS($J47,38))="UL",ISERROR(SEARCH("Rear",INDIRECT(ADDRESS($J47,33)))),ISERROR(SEARCH("Side",INDIRECT(ADDRESS($J47,33))))),INDIRECT(ADDRESS($J47,COLUMN())),0),0),IF($K47&gt;0,IF(AND(INDIRECT(ADDRESS($K47,44))=0,INDIRECT(ADDRESS($K47,38))="UL",ISERROR(SEARCH("Rear",INDIRECT(ADDRESS($K47,33)))),ISERROR(SEARCH("Side",INDIRECT(ADDRESS($K47,33))))),INDIRECT(ADDRESS($K47,COLUMN())),0),0),IF($L47&gt;0,IF(AND(INDIRECT(ADDRESS($L47,44))=0,INDIRECT(ADDRESS($L47,38))="UL",ISERROR(SEARCH("Rear",INDIRECT(ADDRESS($L47,33)))),ISERROR(SEARCH("Side",INDIRECT(ADDRESS($L47,33))))),INDIRECT(ADDRESS($L47,COLUMN())),0),0),IF($M47&gt;0,IF(AND(INDIRECT(ADDRESS($M47,44))=0,INDIRECT(ADDRESS($M47,38))="UL",ISERROR(SEARCH("Rear",INDIRECT(ADDRESS($M47,33)))),ISERROR(SEARCH("Side",INDIRECT(ADDRESS($M47,33))))),INDIRECT(ADDRESS($M47,COLUMN())),0),0))</f>
        <v>1.4999999999999998</v>
      </c>
      <c r="AX47" s="57" cm="1">
        <f t="array" aca="1" ref="AX47" ca="1">SUM(IF($C47&gt;0,IF(AND(INDIRECT(ADDRESS($C47,44))=0,INDIRECT(ADDRESS($C47,38))="UL",ISERROR(SEARCH("Rear",INDIRECT(ADDRESS($C47,33)))),ISERROR(SEARCH("Side",INDIRECT(ADDRESS($C47,33))))),INDIRECT(ADDRESS($C47,COLUMN())),0),0),IF($D47&gt;0,IF(AND(INDIRECT(ADDRESS($D47,44))=0,INDIRECT(ADDRESS($D47,38))="UL",ISERROR(SEARCH("Rear",INDIRECT(ADDRESS($D47,33)))),ISERROR(SEARCH("Side",INDIRECT(ADDRESS($D47,33))))),INDIRECT(ADDRESS($D47,COLUMN())),0),0),IF($E47&gt;0,IF(AND(INDIRECT(ADDRESS($E47,44))=0,INDIRECT(ADDRESS($E47,38))="UL",ISERROR(SEARCH("Rear",INDIRECT(ADDRESS($E47,33)))),ISERROR(SEARCH("Side",INDIRECT(ADDRESS($E47,33))))),INDIRECT(ADDRESS($E47,COLUMN())),0),0),IF($F47&gt;0,IF(AND(INDIRECT(ADDRESS($F47,44))=0,INDIRECT(ADDRESS($F47,38))="UL",ISERROR(SEARCH("Rear",INDIRECT(ADDRESS($F47,33)))),ISERROR(SEARCH("Side",INDIRECT(ADDRESS($F47,33))))),INDIRECT(ADDRESS($F47,COLUMN())),0),0),IF($G47&gt;0,IF(AND(INDIRECT(ADDRESS($G47,44))=0,INDIRECT(ADDRESS($G47,38))="UL",ISERROR(SEARCH("Rear",INDIRECT(ADDRESS($G47,33)))),ISERROR(SEARCH("Side",INDIRECT(ADDRESS($G47,33))))),INDIRECT(ADDRESS($G47,COLUMN())),0),0),IF($H47&gt;0,IF(AND(INDIRECT(ADDRESS($H47,44))=0,INDIRECT(ADDRESS($H47,38))="UL",ISERROR(SEARCH("Rear",INDIRECT(ADDRESS($H47,33)))),ISERROR(SEARCH("Side",INDIRECT(ADDRESS($H47,33))))),INDIRECT(ADDRESS($H47,COLUMN())),0),0),IF($I47&gt;0,IF(AND(INDIRECT(ADDRESS($I47,44))=0,INDIRECT(ADDRESS($I47,38))="UL",ISERROR(SEARCH("Rear",INDIRECT(ADDRESS($I47,33)))),ISERROR(SEARCH("Side",INDIRECT(ADDRESS($I47,33))))),INDIRECT(ADDRESS($I47,COLUMN())),0),0),IF($J47&gt;0,IF(AND(INDIRECT(ADDRESS($J47,44))=0,INDIRECT(ADDRESS($J47,38))="UL",ISERROR(SEARCH("Rear",INDIRECT(ADDRESS($J47,33)))),ISERROR(SEARCH("Side",INDIRECT(ADDRESS($J47,33))))),INDIRECT(ADDRESS($J47,COLUMN())),0),0),IF($K47&gt;0,IF(AND(INDIRECT(ADDRESS($K47,44))=0,INDIRECT(ADDRESS($K47,38))="UL",ISERROR(SEARCH("Rear",INDIRECT(ADDRESS($K47,33)))),ISERROR(SEARCH("Side",INDIRECT(ADDRESS($K47,33))))),INDIRECT(ADDRESS($K47,COLUMN())),0),0),IF($L47&gt;0,IF(AND(INDIRECT(ADDRESS($L47,44))=0,INDIRECT(ADDRESS($L47,38))="UL",ISERROR(SEARCH("Rear",INDIRECT(ADDRESS($L47,33)))),ISERROR(SEARCH("Side",INDIRECT(ADDRESS($L47,33))))),INDIRECT(ADDRESS($L47,COLUMN())),0),0),IF($M47&gt;0,IF(AND(INDIRECT(ADDRESS($M47,44))=0,INDIRECT(ADDRESS($M47,38))="UL",ISERROR(SEARCH("Rear",INDIRECT(ADDRESS($M47,33)))),ISERROR(SEARCH("Side",INDIRECT(ADDRESS($M47,33))))),INDIRECT(ADDRESS($M47,COLUMN())),0),0))</f>
        <v>0.72222222222222221</v>
      </c>
      <c r="AY47" s="58">
        <f t="shared" ca="1" si="19"/>
        <v>1.4999999999999998</v>
      </c>
      <c r="AZ47" s="58">
        <f t="shared" ca="1" si="20"/>
        <v>0.79629629629629628</v>
      </c>
      <c r="BA47" s="58" cm="1">
        <f t="array" aca="1" ref="BA47" ca="1">SUM(IF($C47&gt;0,IF(AND(INDIRECT(ADDRESS($C47,44))=0,INDIRECT(ADDRESS($C47,38))="UL"),INDIRECT(ADDRESS($C47,COLUMN())),0),0),IF($D47&gt;0,IF(AND(INDIRECT(ADDRESS($D47,44))=0,INDIRECT(ADDRESS($D47,38))="UL"),INDIRECT(ADDRESS($D47,COLUMN())),0),0),IF($E47&gt;0,IF(AND(INDIRECT(ADDRESS($E47,44))=0,INDIRECT(ADDRESS($E47,38))="UL"),INDIRECT(ADDRESS($E47,COLUMN())),0),0),IF($F47&gt;0,IF(AND(INDIRECT(ADDRESS($F47,44))=0,INDIRECT(ADDRESS($F47,38))="UL"),INDIRECT(ADDRESS($F47,COLUMN())),0),0),IF($G47&gt;0,IF(AND(INDIRECT(ADDRESS($G47,44))=0,INDIRECT(ADDRESS($G47,38))="UL"),INDIRECT(ADDRESS($G47,COLUMN())),0),0),IF($H47&gt;0,IF(AND(INDIRECT(ADDRESS($H47,44))=0,INDIRECT(ADDRESS($H47,38))="UL"),INDIRECT(ADDRESS($H47,COLUMN())),0),0),IF($I47&gt;0,IF(AND(INDIRECT(ADDRESS($I47,44))=0,INDIRECT(ADDRESS($I47,38))="UL"),INDIRECT(ADDRESS($I47,COLUMN())),0),0),IF($J47&gt;0,IF(AND(INDIRECT(ADDRESS($J47,44))=0,INDIRECT(ADDRESS($J47,38))="UL"),INDIRECT(ADDRESS($J47,COLUMN())),0),0),IF($K47&gt;0,IF(AND(INDIRECT(ADDRESS($K47,44))=0,INDIRECT(ADDRESS($K47,38))="UL"),INDIRECT(ADDRESS($K47,COLUMN())),0),0),IF($L47&gt;0,IF(AND(INDIRECT(ADDRESS($L47,44))=0,INDIRECT(ADDRESS($L47,38))="UL"),INDIRECT(ADDRESS($L47,COLUMN())),0),0),IF($M47&gt;0,IF(AND(INDIRECT(ADDRESS($M47,44))=0,INDIRECT(ADDRESS($M47,38))="UL"),INDIRECT(ADDRESS($M47,COLUMN())),0),0))</f>
        <v>0.50758377425044088</v>
      </c>
      <c r="BB47" s="58" cm="1">
        <f t="array" aca="1" ref="BB47" ca="1">SUM(IF($C47&gt;0,IF(AND(INDIRECT(ADDRESS($C47,44))=0,INDIRECT(ADDRESS($C47,38))="UL"),INDIRECT(ADDRESS($C47,COLUMN())),0),0),IF($D47&gt;0,IF(AND(INDIRECT(ADDRESS($D47,44))=0,INDIRECT(ADDRESS($D47,38))="UL"),INDIRECT(ADDRESS($D47,COLUMN())),0),0),IF($E47&gt;0,IF(AND(INDIRECT(ADDRESS($E47,44))=0,INDIRECT(ADDRESS($E47,38))="UL"),INDIRECT(ADDRESS($E47,COLUMN())),0),0),IF($F47&gt;0,IF(AND(INDIRECT(ADDRESS($F47,44))=0,INDIRECT(ADDRESS($F47,38))="UL"),INDIRECT(ADDRESS($F47,COLUMN())),0),0),IF($G47&gt;0,IF(AND(INDIRECT(ADDRESS($G47,44))=0,INDIRECT(ADDRESS($G47,38))="UL"),INDIRECT(ADDRESS($G47,COLUMN())),0),0),IF($H47&gt;0,IF(AND(INDIRECT(ADDRESS($H47,44))=0,INDIRECT(ADDRESS($H47,38))="UL"),INDIRECT(ADDRESS($H47,COLUMN())),0),0),IF($I47&gt;0,IF(AND(INDIRECT(ADDRESS($I47,44))=0,INDIRECT(ADDRESS($I47,38))="UL"),INDIRECT(ADDRESS($I47,COLUMN())),0),0),IF($J47&gt;0,IF(AND(INDIRECT(ADDRESS($J47,44))=0,INDIRECT(ADDRESS($J47,38))="UL"),INDIRECT(ADDRESS($J47,COLUMN())),0),0),IF($K47&gt;0,IF(AND(INDIRECT(ADDRESS($K47,44))=0,INDIRECT(ADDRESS($K47,38))="UL"),INDIRECT(ADDRESS($K47,COLUMN())),0),0),IF($L47&gt;0,IF(AND(INDIRECT(ADDRESS($L47,44))=0,INDIRECT(ADDRESS($L47,38))="UL"),INDIRECT(ADDRESS($L47,COLUMN())),0),0),IF($M47&gt;0,IF(AND(INDIRECT(ADDRESS($M47,44))=0,INDIRECT(ADDRESS($M47,38))="UL"),INDIRECT(ADDRESS($M47,COLUMN())),0),0))</f>
        <v>0.21975308641975305</v>
      </c>
      <c r="BC47" s="58" cm="1">
        <f t="array" aca="1" ref="BC47" ca="1">SUM(IF($C47&gt;0,IF(AND(INDIRECT(ADDRESS($C47,44))=0,INDIRECT(ADDRESS($C47,38))="UL"),INDIRECT(ADDRESS($C47,COLUMN())),0),0),IF($D47&gt;0,IF(AND(INDIRECT(ADDRESS($D47,44))=0,INDIRECT(ADDRESS($D47,38))="UL"),INDIRECT(ADDRESS($D47,COLUMN())),0),0),IF($E47&gt;0,IF(AND(INDIRECT(ADDRESS($E47,44))=0,INDIRECT(ADDRESS($E47,38))="UL"),INDIRECT(ADDRESS($E47,COLUMN())),0),0),IF($F47&gt;0,IF(AND(INDIRECT(ADDRESS($F47,44))=0,INDIRECT(ADDRESS($F47,38))="UL"),INDIRECT(ADDRESS($F47,COLUMN())),0),0),IF($G47&gt;0,IF(AND(INDIRECT(ADDRESS($G47,44))=0,INDIRECT(ADDRESS($G47,38))="UL"),INDIRECT(ADDRESS($G47,COLUMN())),0),0),IF($H47&gt;0,IF(AND(INDIRECT(ADDRESS($H47,44))=0,INDIRECT(ADDRESS($H47,38))="UL"),INDIRECT(ADDRESS($H47,COLUMN())),0),0),IF($I47&gt;0,IF(AND(INDIRECT(ADDRESS($I47,44))=0,INDIRECT(ADDRESS($I47,38))="UL"),INDIRECT(ADDRESS($I47,COLUMN())),0),0),IF($J47&gt;0,IF(AND(INDIRECT(ADDRESS($J47,44))=0,INDIRECT(ADDRESS($J47,38))="UL"),INDIRECT(ADDRESS($J47,COLUMN())),0),0),IF($K47&gt;0,IF(AND(INDIRECT(ADDRESS($K47,44))=0,INDIRECT(ADDRESS($K47,38))="UL"),INDIRECT(ADDRESS($K47,COLUMN())),0),0),IF($L47&gt;0,IF(AND(INDIRECT(ADDRESS($L47,44))=0,INDIRECT(ADDRESS($L47,38))="UL"),INDIRECT(ADDRESS($L47,COLUMN())),0),0),IF($M47&gt;0,IF(AND(INDIRECT(ADDRESS($M47,44))=0,INDIRECT(ADDRESS($M47,38))="UL"),INDIRECT(ADDRESS($M47,COLUMN())),0),0))</f>
        <v>0.29664902998236331</v>
      </c>
      <c r="BD47" s="58" cm="1">
        <f t="array" aca="1" ref="BD47" ca="1">SUM(IF($C47&gt;0,IF(AND(INDIRECT(ADDRESS($C47,44))=0,INDIRECT(ADDRESS($C47,38))="UL"),INDIRECT(ADDRESS($C47,COLUMN())),0),0),IF($D47&gt;0,IF(AND(INDIRECT(ADDRESS($D47,44))=0,INDIRECT(ADDRESS($D47,38))="UL"),INDIRECT(ADDRESS($D47,COLUMN())),0),0),IF($E47&gt;0,IF(AND(INDIRECT(ADDRESS($E47,44))=0,INDIRECT(ADDRESS($E47,38))="UL"),INDIRECT(ADDRESS($E47,COLUMN())),0),0),IF($F47&gt;0,IF(AND(INDIRECT(ADDRESS($F47,44))=0,INDIRECT(ADDRESS($F47,38))="UL"),INDIRECT(ADDRESS($F47,COLUMN())),0),0),IF($G47&gt;0,IF(AND(INDIRECT(ADDRESS($G47,44))=0,INDIRECT(ADDRESS($G47,38))="UL"),INDIRECT(ADDRESS($G47,COLUMN())),0),0),IF($H47&gt;0,IF(AND(INDIRECT(ADDRESS($H47,44))=0,INDIRECT(ADDRESS($H47,38))="UL"),INDIRECT(ADDRESS($H47,COLUMN())),0),0),IF($I47&gt;0,IF(AND(INDIRECT(ADDRESS($I47,44))=0,INDIRECT(ADDRESS($I47,38))="UL"),INDIRECT(ADDRESS($I47,COLUMN())),0),0),IF($J47&gt;0,IF(AND(INDIRECT(ADDRESS($J47,44))=0,INDIRECT(ADDRESS($J47,38))="UL"),INDIRECT(ADDRESS($J47,COLUMN())),0),0),IF($K47&gt;0,IF(AND(INDIRECT(ADDRESS($K47,44))=0,INDIRECT(ADDRESS($K47,38))="UL"),INDIRECT(ADDRESS($K47,COLUMN())),0),0),IF($L47&gt;0,IF(AND(INDIRECT(ADDRESS($L47,44))=0,INDIRECT(ADDRESS($L47,38))="UL"),INDIRECT(ADDRESS($L47,COLUMN())),0),0),IF($M47&gt;0,IF(AND(INDIRECT(ADDRESS($M47,44))=0,INDIRECT(ADDRESS($M47,38))="UL"),INDIRECT(ADDRESS($M47,COLUMN())),0),0))</f>
        <v>0.4814814814814814</v>
      </c>
      <c r="BE47" s="57">
        <f t="shared" ca="1" si="21"/>
        <v>0.29664902998236331</v>
      </c>
      <c r="BF47" s="57" cm="1">
        <f t="array" aca="1" ref="BF47" ca="1">SUM(IF($C47&gt;0,IF(INDIRECT(ADDRESS($C47,45))=1,INDIRECT(ADDRESS($C47,52))*INDIRECT(ADDRESS($C47,42))/5,0),0), IF($D47&gt;0,IF(INDIRECT(ADDRESS($D47,45))=1,INDIRECT(ADDRESS($D47,52))*INDIRECT(ADDRESS($D47,42))/5,0),0), IF($E47&gt;0,IF(INDIRECT(ADDRESS($E47,45))=1,INDIRECT(ADDRESS($E47,52))*INDIRECT(ADDRESS($E47,42))/5,0),0), IF($F47&gt;0,IF(INDIRECT(ADDRESS($F47,45))=1,INDIRECT(ADDRESS($F47,52))*INDIRECT(ADDRESS($F47,42))/5,0),0), IF($G47&gt;0,IF(INDIRECT(ADDRESS($G47,45))=1,INDIRECT(ADDRESS($G47,52))*INDIRECT(ADDRESS($G47,42))/5,0),0), IF($H47&gt;0,IF(INDIRECT(ADDRESS($H47,45))=1,INDIRECT(ADDRESS($H47,52))*INDIRECT(ADDRESS($H47,42))/5,0),0)
)*$BF$296/100</f>
        <v>0</v>
      </c>
      <c r="BG47" s="19">
        <v>1</v>
      </c>
      <c r="BH47" s="57" cm="1">
        <f t="array" aca="1" ref="BH47" ca="1">SUM(IF($C47&gt;0,IF(AND(INDIRECT(ADDRESS($C47,44))=0,INDIRECT(ADDRESS($C47,38))&lt;&gt;"UL"),INDIRECT(ADDRESS($C47,COLUMN()-12)),0),0), IF($D47&gt;0,IF(AND(INDIRECT(ADDRESS($D47,44))=0,INDIRECT(ADDRESS($D47,38))&lt;&gt;"UL"),INDIRECT(ADDRESS($D47,COLUMN()-12)),0),0), IF($E47&gt;0,IF(AND(INDIRECT(ADDRESS($E47,44))=0,INDIRECT(ADDRESS($E47,38))&lt;&gt;"UL"),INDIRECT(ADDRESS($E47,COLUMN()-12)),0),0), IF($F47&gt;0,IF(AND(INDIRECT(ADDRESS($F47,44))=0,INDIRECT(ADDRESS($F47,38))&lt;&gt;"UL"),INDIRECT(ADDRESS($F47,COLUMN()-12)),0),0), IF($G47&gt;0,IF(AND(INDIRECT(ADDRESS($G47,44))=0,INDIRECT(ADDRESS($G47,38))&lt;&gt;"UL"),INDIRECT(ADDRESS($G47,COLUMN()-12)),0),0), IF($H47&gt;0,IF(AND(INDIRECT(ADDRESS($H47,44))=0,INDIRECT(ADDRESS($H47,38))&lt;&gt;"UL"),INDIRECT(ADDRESS($H47,COLUMN()-12)),0),0), IF($I47&gt;0,IF(AND(INDIRECT(ADDRESS($I47,44))=0,INDIRECT(ADDRESS($I47,38))&lt;&gt;"UL"),INDIRECT(ADDRESS($I47,COLUMN()-12)),0),0), IF($J47&gt;0,IF(AND(INDIRECT(ADDRESS($J47,44))=0,INDIRECT(ADDRESS($J47,38))&lt;&gt;"UL"),INDIRECT(ADDRESS($J47,COLUMN()-12)),0),0), IF($K47&gt;0,IF(AND(INDIRECT(ADDRESS($K47,44))=0,INDIRECT(ADDRESS($K47,38))&lt;&gt;"UL"),INDIRECT(ADDRESS($K47,COLUMN()-12)),0),0), IF($L47&gt;0,IF(AND(INDIRECT(ADDRESS($L47,44))=0,INDIRECT(ADDRESS($L47,38))&lt;&gt;"UL"),INDIRECT(ADDRESS($L47,COLUMN()-12)),0),0), IF($M47&gt;0,IF(AND(INDIRECT(ADDRESS($M47,44))=0,INDIRECT(ADDRESS($M47,38))&lt;&gt;"UL"),INDIRECT(ADDRESS($M47,COLUMN()-12)),0),0))</f>
        <v>0</v>
      </c>
      <c r="BI47" s="57" cm="1">
        <f t="array" aca="1" ref="BI47" ca="1">SUM(IF($C47&gt;0,IF(AND(INDIRECT(ADDRESS($C47,44))=0,INDIRECT(ADDRESS($C47,38))&lt;&gt;"UL"),INDIRECT(ADDRESS($C47,COLUMN()-12)),0),0), IF($D47&gt;0,IF(AND(INDIRECT(ADDRESS($D47,44))=0,INDIRECT(ADDRESS($D47,38))&lt;&gt;"UL"),INDIRECT(ADDRESS($D47,COLUMN()-12)),0),0), IF($E47&gt;0,IF(AND(INDIRECT(ADDRESS($E47,44))=0,INDIRECT(ADDRESS($E47,38))&lt;&gt;"UL"),INDIRECT(ADDRESS($E47,COLUMN()-12)),0),0), IF($F47&gt;0,IF(AND(INDIRECT(ADDRESS($F47,44))=0,INDIRECT(ADDRESS($F47,38))&lt;&gt;"UL"),INDIRECT(ADDRESS($F47,COLUMN()-12)),0),0), IF($G47&gt;0,IF(AND(INDIRECT(ADDRESS($G47,44))=0,INDIRECT(ADDRESS($G47,38))&lt;&gt;"UL"),INDIRECT(ADDRESS($G47,COLUMN()-12)),0),0), IF($H47&gt;0,IF(AND(INDIRECT(ADDRESS($H47,44))=0,INDIRECT(ADDRESS($H47,38))&lt;&gt;"UL"),INDIRECT(ADDRESS($H47,COLUMN()-12)),0),0), IF($I47&gt;0,IF(AND(INDIRECT(ADDRESS($I47,44))=0,INDIRECT(ADDRESS($I47,38))&lt;&gt;"UL"),INDIRECT(ADDRESS($I47,COLUMN()-12)),0),0), IF($J47&gt;0,IF(AND(INDIRECT(ADDRESS($J47,44))=0,INDIRECT(ADDRESS($J47,38))&lt;&gt;"UL"),INDIRECT(ADDRESS($J47,COLUMN()-12)),0),0), IF($K47&gt;0,IF(AND(INDIRECT(ADDRESS($K47,44))=0,INDIRECT(ADDRESS($K47,38))&lt;&gt;"UL"),INDIRECT(ADDRESS($K47,COLUMN()-12)),0),0), IF($L47&gt;0,IF(AND(INDIRECT(ADDRESS($L47,44))=0,INDIRECT(ADDRESS($L47,38))&lt;&gt;"UL"),INDIRECT(ADDRESS($L47,COLUMN()-12)),0),0), IF($M47&gt;0,IF(AND(INDIRECT(ADDRESS($M47,44))=0,INDIRECT(ADDRESS($M47,38))&lt;&gt;"UL"),INDIRECT(ADDRESS($M47,COLUMN()-12)),0),0))</f>
        <v>0.55555555555555547</v>
      </c>
      <c r="BJ47" s="57" cm="1">
        <f t="array" aca="1" ref="BJ47" ca="1">SUM(IF($C47&gt;0,IF(AND(INDIRECT(ADDRESS($C47,44))=0,INDIRECT(ADDRESS($C47,38))&lt;&gt;"UL"),INDIRECT(ADDRESS($C47,COLUMN()-12)),0),0), IF($D47&gt;0,IF(AND(INDIRECT(ADDRESS($D47,44))=0,INDIRECT(ADDRESS($D47,38))&lt;&gt;"UL"),INDIRECT(ADDRESS($D47,COLUMN()-12)),0),0), IF($E47&gt;0,IF(AND(INDIRECT(ADDRESS($E47,44))=0,INDIRECT(ADDRESS($E47,38))&lt;&gt;"UL"),INDIRECT(ADDRESS($E47,COLUMN()-12)),0),0), IF($F47&gt;0,IF(AND(INDIRECT(ADDRESS($F47,44))=0,INDIRECT(ADDRESS($F47,38))&lt;&gt;"UL"),INDIRECT(ADDRESS($F47,COLUMN()-12)),0),0), IF($G47&gt;0,IF(AND(INDIRECT(ADDRESS($G47,44))=0,INDIRECT(ADDRESS($G47,38))&lt;&gt;"UL"),INDIRECT(ADDRESS($G47,COLUMN()-12)),0),0), IF($H47&gt;0,IF(AND(INDIRECT(ADDRESS($H47,44))=0,INDIRECT(ADDRESS($H47,38))&lt;&gt;"UL"),INDIRECT(ADDRESS($H47,COLUMN()-12)),0),0), IF($I47&gt;0,IF(AND(INDIRECT(ADDRESS($I47,44))=0,INDIRECT(ADDRESS($I47,38))&lt;&gt;"UL"),INDIRECT(ADDRESS($I47,COLUMN()-12)),0),0), IF($J47&gt;0,IF(AND(INDIRECT(ADDRESS($J47,44))=0,INDIRECT(ADDRESS($J47,38))&lt;&gt;"UL"),INDIRECT(ADDRESS($J47,COLUMN()-12)),0),0), IF($K47&gt;0,IF(AND(INDIRECT(ADDRESS($K47,44))=0,INDIRECT(ADDRESS($K47,38))&lt;&gt;"UL"),INDIRECT(ADDRESS($K47,COLUMN()-12)),0),0), IF($L47&gt;0,IF(AND(INDIRECT(ADDRESS($L47,44))=0,INDIRECT(ADDRESS($L47,38))&lt;&gt;"UL"),INDIRECT(ADDRESS($L47,COLUMN()-12)),0),0), IF($M47&gt;0,IF(AND(INDIRECT(ADDRESS($M47,44))=0,INDIRECT(ADDRESS($M47,38))&lt;&gt;"UL"),INDIRECT(ADDRESS($M47,COLUMN()-12)),0),0))</f>
        <v>0.55555555555555547</v>
      </c>
      <c r="BK47" s="57">
        <f t="shared" ca="1" si="32"/>
        <v>0.55555555555555547</v>
      </c>
      <c r="BL47" s="58">
        <f t="shared" ca="1" si="33"/>
        <v>0.37037037037037029</v>
      </c>
      <c r="BM47" s="57" cm="1">
        <f t="array" aca="1" ref="BM47" ca="1">SUM(IF($C47&gt;0,IF(AND(INDIRECT(ADDRESS($C47,44))=0,INDIRECT(ADDRESS($C47,38))&lt;&gt;"UL"),INDIRECT(ADDRESS($C47,COLUMN()-12)),0),0), IF($D47&gt;0,IF(AND(INDIRECT(ADDRESS($D47,44))=0,INDIRECT(ADDRESS($D47,38))&lt;&gt;"UL"),INDIRECT(ADDRESS($D47,COLUMN()-12)),0),0), IF($E47&gt;0,IF(AND(INDIRECT(ADDRESS($E47,44))=0,INDIRECT(ADDRESS($E47,38))&lt;&gt;"UL"),INDIRECT(ADDRESS($E47,COLUMN()-12)),0),0), IF($F47&gt;0,IF(AND(INDIRECT(ADDRESS($F47,44))=0,INDIRECT(ADDRESS($F47,38))&lt;&gt;"UL"),INDIRECT(ADDRESS($F47,COLUMN()-12)),0),0), IF($G47&gt;0,IF(AND(INDIRECT(ADDRESS($G47,44))=0,INDIRECT(ADDRESS($G47,38))&lt;&gt;"UL"),INDIRECT(ADDRESS($G47,COLUMN()-12)),0),0), IF($H47&gt;0,IF(AND(INDIRECT(ADDRESS($H47,44))=0,INDIRECT(ADDRESS($H47,38))&lt;&gt;"UL"),INDIRECT(ADDRESS($H47,COLUMN()-12)),0),0), IF($I47&gt;0,IF(AND(INDIRECT(ADDRESS($I47,44))=0,INDIRECT(ADDRESS($I47,38))&lt;&gt;"UL"),INDIRECT(ADDRESS($I47,COLUMN()-12)),0),0), IF($J47&gt;0,IF(AND(INDIRECT(ADDRESS($J47,44))=0,INDIRECT(ADDRESS($J47,38))&lt;&gt;"UL"),INDIRECT(ADDRESS($J47,COLUMN()-12)),0),0), IF($K47&gt;0,IF(AND(INDIRECT(ADDRESS($K47,44))=0,INDIRECT(ADDRESS($K47,38))&lt;&gt;"UL"),INDIRECT(ADDRESS($K47,COLUMN()-11)),0),0), IF($L47&gt;0,IF(AND(INDIRECT(ADDRESS($L47,44))=0,INDIRECT(ADDRESS($L47,38))&lt;&gt;"UL"),INDIRECT(ADDRESS($L47,COLUMN()-11)),0),0), IF($M47&gt;0,IF(AND(INDIRECT(ADDRESS($M47,44))=0,INDIRECT(ADDRESS($M47,38))&lt;&gt;"UL"),INDIRECT(ADDRESS($M47,COLUMN()-11)),0),0))</f>
        <v>0.22222222222222218</v>
      </c>
      <c r="BN47" s="57" cm="1">
        <f t="array" aca="1" ref="BN47" ca="1">SUM(IF($C47&gt;0,IF(AND(INDIRECT(ADDRESS($C47,44))=0,INDIRECT(ADDRESS($C47,38))&lt;&gt;"UL"),INDIRECT(ADDRESS($C47,COLUMN()-12)),0),0), IF($D47&gt;0,IF(AND(INDIRECT(ADDRESS($D47,44))=0,INDIRECT(ADDRESS($D47,38))&lt;&gt;"UL"),INDIRECT(ADDRESS($D47,COLUMN()-12)),0),0), IF($E47&gt;0,IF(AND(INDIRECT(ADDRESS($E47,44))=0,INDIRECT(ADDRESS($E47,38))&lt;&gt;"UL"),INDIRECT(ADDRESS($E47,COLUMN()-12)),0),0), IF($F47&gt;0,IF(AND(INDIRECT(ADDRESS($F47,44))=0,INDIRECT(ADDRESS($F47,38))&lt;&gt;"UL"),INDIRECT(ADDRESS($F47,COLUMN()-12)),0),0), IF($G47&gt;0,IF(AND(INDIRECT(ADDRESS($G47,44))=0,INDIRECT(ADDRESS($G47,38))&lt;&gt;"UL"),INDIRECT(ADDRESS($G47,COLUMN()-12)),0),0), IF($H47&gt;0,IF(AND(INDIRECT(ADDRESS($H47,44))=0,INDIRECT(ADDRESS($H47,38))&lt;&gt;"UL"),INDIRECT(ADDRESS($H47,COLUMN()-12)),0),0), IF($I47&gt;0,IF(AND(INDIRECT(ADDRESS($I47,44))=0,INDIRECT(ADDRESS($I47,38))&lt;&gt;"UL"),INDIRECT(ADDRESS($I47,COLUMN()-12)),0),0), IF($J47&gt;0,IF(AND(INDIRECT(ADDRESS($J47,44))=0,INDIRECT(ADDRESS($J47,38))&lt;&gt;"UL"),INDIRECT(ADDRESS($J47,COLUMN()-12)),0),0), IF($K47&gt;0,IF(AND(INDIRECT(ADDRESS($K47,44))=0,INDIRECT(ADDRESS($K47,38))&lt;&gt;"UL"),INDIRECT(ADDRESS($K47,COLUMN()-11)),0),0), IF($L47&gt;0,IF(AND(INDIRECT(ADDRESS($L47,44))=0,INDIRECT(ADDRESS($L47,38))&lt;&gt;"UL"),INDIRECT(ADDRESS($L47,COLUMN()-11)),0),0), IF($M47&gt;0,IF(AND(INDIRECT(ADDRESS($M47,44))=0,INDIRECT(ADDRESS($M47,38))&lt;&gt;"UL"),INDIRECT(ADDRESS($M47,COLUMN()-11)),0),0))</f>
        <v>7.4074074074074056E-2</v>
      </c>
      <c r="BO47" s="57" cm="1">
        <f t="array" aca="1" ref="BO47" ca="1">SUM(IF($C47&gt;0,IF(AND(INDIRECT(ADDRESS($C47,44))=0,INDIRECT(ADDRESS($C47,38))&lt;&gt;"UL"),INDIRECT(ADDRESS($C47,COLUMN()-12)),0),0), IF($D47&gt;0,IF(AND(INDIRECT(ADDRESS($D47,44))=0,INDIRECT(ADDRESS($D47,38))&lt;&gt;"UL"),INDIRECT(ADDRESS($D47,COLUMN()-12)),0),0), IF($E47&gt;0,IF(AND(INDIRECT(ADDRESS($E47,44))=0,INDIRECT(ADDRESS($E47,38))&lt;&gt;"UL"),INDIRECT(ADDRESS($E47,COLUMN()-12)),0),0), IF($F47&gt;0,IF(AND(INDIRECT(ADDRESS($F47,44))=0,INDIRECT(ADDRESS($F47,38))&lt;&gt;"UL"),INDIRECT(ADDRESS($F47,COLUMN()-12)),0),0), IF($G47&gt;0,IF(AND(INDIRECT(ADDRESS($G47,44))=0,INDIRECT(ADDRESS($G47,38))&lt;&gt;"UL"),INDIRECT(ADDRESS($G47,COLUMN()-12)),0),0), IF($H47&gt;0,IF(AND(INDIRECT(ADDRESS($H47,44))=0,INDIRECT(ADDRESS($H47,38))&lt;&gt;"UL"),INDIRECT(ADDRESS($H47,COLUMN()-12)),0),0), IF($I47&gt;0,IF(AND(INDIRECT(ADDRESS($I47,44))=0,INDIRECT(ADDRESS($I47,38))&lt;&gt;"UL"),INDIRECT(ADDRESS($I47,COLUMN()-12)),0),0), IF($J47&gt;0,IF(AND(INDIRECT(ADDRESS($J47,44))=0,INDIRECT(ADDRESS($J47,38))&lt;&gt;"UL"),INDIRECT(ADDRESS($J47,COLUMN()-12)),0),0), IF($K47&gt;0,IF(AND(INDIRECT(ADDRESS($K47,44))=0,INDIRECT(ADDRESS($K47,38))&lt;&gt;"UL"),INDIRECT(ADDRESS($K47,COLUMN()-11)),0),0), IF($L47&gt;0,IF(AND(INDIRECT(ADDRESS($L47,44))=0,INDIRECT(ADDRESS($L47,38))&lt;&gt;"UL"),INDIRECT(ADDRESS($L47,COLUMN()-11)),0),0), IF($M47&gt;0,IF(AND(INDIRECT(ADDRESS($M47,44))=0,INDIRECT(ADDRESS($M47,38))&lt;&gt;"UL"),INDIRECT(ADDRESS($M47,COLUMN()-11)),0),0))</f>
        <v>0.14814814814814811</v>
      </c>
      <c r="BP47" s="57" cm="1">
        <f t="array" aca="1" ref="BP47" ca="1">SUM(IF($C47&gt;0,IF(AND(INDIRECT(ADDRESS($C47,44))=0,INDIRECT(ADDRESS($C47,38))&lt;&gt;"UL"),INDIRECT(ADDRESS($C47,COLUMN()-12)),0),0), IF($D47&gt;0,IF(AND(INDIRECT(ADDRESS($D47,44))=0,INDIRECT(ADDRESS($D47,38))&lt;&gt;"UL"),INDIRECT(ADDRESS($D47,COLUMN()-12)),0),0), IF($E47&gt;0,IF(AND(INDIRECT(ADDRESS($E47,44))=0,INDIRECT(ADDRESS($E47,38))&lt;&gt;"UL"),INDIRECT(ADDRESS($E47,COLUMN()-12)),0),0), IF($F47&gt;0,IF(AND(INDIRECT(ADDRESS($F47,44))=0,INDIRECT(ADDRESS($F47,38))&lt;&gt;"UL"),INDIRECT(ADDRESS($F47,COLUMN()-12)),0),0), IF($G47&gt;0,IF(AND(INDIRECT(ADDRESS($G47,44))=0,INDIRECT(ADDRESS($G47,38))&lt;&gt;"UL"),INDIRECT(ADDRESS($G47,COLUMN()-12)),0),0), IF($H47&gt;0,IF(AND(INDIRECT(ADDRESS($H47,44))=0,INDIRECT(ADDRESS($H47,38))&lt;&gt;"UL"),INDIRECT(ADDRESS($H47,COLUMN()-12)),0),0), IF($I47&gt;0,IF(AND(INDIRECT(ADDRESS($I47,44))=0,INDIRECT(ADDRESS($I47,38))&lt;&gt;"UL"),INDIRECT(ADDRESS($I47,COLUMN()-12)),0),0), IF($J47&gt;0,IF(AND(INDIRECT(ADDRESS($J47,44))=0,INDIRECT(ADDRESS($J47,38))&lt;&gt;"UL"),INDIRECT(ADDRESS($J47,COLUMN()-12)),0),0), IF($K47&gt;0,IF(AND(INDIRECT(ADDRESS($K47,44))=0,INDIRECT(ADDRESS($K47,38))&lt;&gt;"UL"),INDIRECT(ADDRESS($K47,COLUMN()-11)),0),0), IF($L47&gt;0,IF(AND(INDIRECT(ADDRESS($L47,44))=0,INDIRECT(ADDRESS($L47,38))&lt;&gt;"UL"),INDIRECT(ADDRESS($L47,COLUMN()-11)),0),0), IF($M47&gt;0,IF(AND(INDIRECT(ADDRESS($M47,44))=0,INDIRECT(ADDRESS($M47,38))&lt;&gt;"UL"),INDIRECT(ADDRESS($M47,COLUMN()-11)),0),0))</f>
        <v>0.14814814814814811</v>
      </c>
      <c r="BQ47" s="57">
        <f t="shared" ca="1" si="34"/>
        <v>0.14814814814814811</v>
      </c>
      <c r="BR47" s="161">
        <f t="shared" ca="1" si="22"/>
        <v>75.440265726673246</v>
      </c>
      <c r="BS47" s="59"/>
      <c r="BT47" s="56">
        <f t="shared" ca="1" si="23"/>
        <v>3.5003832139391604</v>
      </c>
      <c r="BU47" s="63">
        <f t="shared" ca="1" si="24"/>
        <v>0.1400153285575664</v>
      </c>
      <c r="BV47" s="57" t="s">
        <v>34</v>
      </c>
      <c r="BW47" s="57" cm="1">
        <f t="array" aca="1" ref="BW47" ca="1">SUM(IF($C47&gt;0,IF(AND(INDIRECT(ADDRESS($C47,44))=0,INDIRECT(ADDRESS($C47,38))="UL",ISERROR(SEARCH("Rear",INDIRECT(ADDRESS($C47,33)))),ISERROR(SEARCH("Side",INDIRECT(ADDRESS($C47,33))))),INDIRECT(ADDRESS($C47,COLUMN())),0),0),IF($D47&gt;0,IF(AND(INDIRECT(ADDRESS($D47,44))=0,INDIRECT(ADDRESS($D47,38))="UL",ISERROR(SEARCH("Rear",INDIRECT(ADDRESS($D47,33)))),ISERROR(SEARCH("Side",INDIRECT(ADDRESS($D47,33))))),INDIRECT(ADDRESS($D47,COLUMN())),0),0),IF($E47&gt;0,IF(AND(INDIRECT(ADDRESS($E47,44))=0,INDIRECT(ADDRESS($E47,38))="UL",ISERROR(SEARCH("Rear",INDIRECT(ADDRESS($E47,33)))),ISERROR(SEARCH("Side",INDIRECT(ADDRESS($E47,33))))),INDIRECT(ADDRESS($E47,COLUMN())),0),0),IF($F47&gt;0,IF(AND(INDIRECT(ADDRESS($F47,44))=0,INDIRECT(ADDRESS($F47,38))="UL",ISERROR(SEARCH("Rear",INDIRECT(ADDRESS($F47,33)))),ISERROR(SEARCH("Side",INDIRECT(ADDRESS($F47,33))))),INDIRECT(ADDRESS($F47,COLUMN())),0),0),IF($G47&gt;0,IF(AND(INDIRECT(ADDRESS($G47,44))=0,INDIRECT(ADDRESS($G47,38))="UL",ISERROR(SEARCH("Rear",INDIRECT(ADDRESS($G47,33)))),ISERROR(SEARCH("Side",INDIRECT(ADDRESS($G47,33))))),INDIRECT(ADDRESS($G47,COLUMN())),0),0),IF($H47&gt;0,IF(AND(INDIRECT(ADDRESS($H47,44))=0,INDIRECT(ADDRESS($H47,38))="UL",ISERROR(SEARCH("Rear",INDIRECT(ADDRESS($H47,33)))),ISERROR(SEARCH("Side",INDIRECT(ADDRESS($H47,33))))),INDIRECT(ADDRESS($H47,COLUMN())),0),0),IF($I47&gt;0,IF(AND(INDIRECT(ADDRESS($I47,44))=0,INDIRECT(ADDRESS($I47,38))="UL",ISERROR(SEARCH("Rear",INDIRECT(ADDRESS($I47,33)))),ISERROR(SEARCH("Side",INDIRECT(ADDRESS($I47,33))))),INDIRECT(ADDRESS($I47,COLUMN())),0),0),IF($J47&gt;0,IF(AND(INDIRECT(ADDRESS($J47,44))=0,INDIRECT(ADDRESS($J47,38))="UL",ISERROR(SEARCH("Rear",INDIRECT(ADDRESS($J47,33)))),ISERROR(SEARCH("Side",INDIRECT(ADDRESS($J47,33))))),INDIRECT(ADDRESS($J47,COLUMN())),0),0),IF($K47&gt;0,IF(AND(INDIRECT(ADDRESS($K47,44))=0,INDIRECT(ADDRESS($K47,38))="UL",ISERROR(SEARCH("Rear",INDIRECT(ADDRESS($K47,33)))),ISERROR(SEARCH("Side",INDIRECT(ADDRESS($K47,33))))),INDIRECT(ADDRESS($K47,COLUMN())),0),0),IF($L47&gt;0,IF(AND(INDIRECT(ADDRESS($L47,44))=0,INDIRECT(ADDRESS($L47,38))="UL",ISERROR(SEARCH("Rear",INDIRECT(ADDRESS($L47,33)))),ISERROR(SEARCH("Side",INDIRECT(ADDRESS($L47,33))))),INDIRECT(ADDRESS($L47,COLUMN())),0),0),IF($M47&gt;0,IF(AND(INDIRECT(ADDRESS($M47,44))=0,INDIRECT(ADDRESS($M47,38))="UL",ISERROR(SEARCH("Rear",INDIRECT(ADDRESS($M47,33)))),ISERROR(SEARCH("Side",INDIRECT(ADDRESS($M47,33))))),INDIRECT(ADDRESS($M47,COLUMN())),0),0))</f>
        <v>0.88888888888888884</v>
      </c>
      <c r="BX47" s="57">
        <f t="shared" ca="1" si="25"/>
        <v>0.88888888888888884</v>
      </c>
      <c r="BY47" s="57" cm="1">
        <f t="array" aca="1" ref="BY47" ca="1">SUM(IF($C47&gt;0,IF(AND(INDIRECT(ADDRESS($C47,44))=0,INDIRECT(ADDRESS($C47,38))="UL"),INDIRECT(ADDRESS($C47,COLUMN())),0),0),IF($D47&gt;0,IF(AND(INDIRECT(ADDRESS($D47,44))=0,INDIRECT(ADDRESS($D47,38))="UL"),INDIRECT(ADDRESS($D47,COLUMN())),0),0),IF($E47&gt;0,IF(AND(INDIRECT(ADDRESS($E47,44))=0,INDIRECT(ADDRESS($E47,38))="UL"),INDIRECT(ADDRESS($E47,COLUMN())),0),0),IF($F47&gt;0,IF(AND(INDIRECT(ADDRESS($F47,44))=0,INDIRECT(ADDRESS($F47,38))="UL"),INDIRECT(ADDRESS($F47,COLUMN())),0),0),IF($G47&gt;0,IF(AND(INDIRECT(ADDRESS($G47,44))=0,INDIRECT(ADDRESS($G47,38))="UL"),INDIRECT(ADDRESS($G47,COLUMN())),0),0),IF($H47&gt;0,IF(AND(INDIRECT(ADDRESS($H47,44))=0,INDIRECT(ADDRESS($H47,38))="UL"),INDIRECT(ADDRESS($H47,COLUMN())),0),0),IF($I47&gt;0,IF(AND(INDIRECT(ADDRESS($I47,44))=0,INDIRECT(ADDRESS($I47,38))="UL"),INDIRECT(ADDRESS($I47,COLUMN())),0),0),IF($J47&gt;0,IF(AND(INDIRECT(ADDRESS($J47,44))=0,INDIRECT(ADDRESS($J47,38))="UL"),INDIRECT(ADDRESS($J47,COLUMN())),0),0),IF($K47&gt;0,IF(AND(INDIRECT(ADDRESS($K47,44))=0,INDIRECT(ADDRESS($K47,38))="UL"),INDIRECT(ADDRESS($K47,COLUMN())),0),0),IF($L47&gt;0,IF(AND(INDIRECT(ADDRESS($L47,44))=0,INDIRECT(ADDRESS($L47,38))="UL"),INDIRECT(ADDRESS($L47,COLUMN())),0),0),IF($M47&gt;0,IF(AND(INDIRECT(ADDRESS($M47,44))=0,INDIRECT(ADDRESS($M47,38))="UL"),INDIRECT(ADDRESS($M47,COLUMN())),0),0))</f>
        <v>0.30452674897119342</v>
      </c>
      <c r="BZ47" s="57" cm="1">
        <f t="array" aca="1" ref="BZ47" ca="1">SUM(IF($C47&gt;0,IF(AND(INDIRECT(ADDRESS($C47,44))=0,INDIRECT(ADDRESS($C47,38))="UL"),INDIRECT(ADDRESS($C47,COLUMN())),0),0),IF($D47&gt;0,IF(AND(INDIRECT(ADDRESS($D47,44))=0,INDIRECT(ADDRESS($D47,38))="UL"),INDIRECT(ADDRESS($D47,COLUMN())),0),0),IF($E47&gt;0,IF(AND(INDIRECT(ADDRESS($E47,44))=0,INDIRECT(ADDRESS($E47,38))="UL"),INDIRECT(ADDRESS($E47,COLUMN())),0),0),IF($F47&gt;0,IF(AND(INDIRECT(ADDRESS($F47,44))=0,INDIRECT(ADDRESS($F47,38))="UL"),INDIRECT(ADDRESS($F47,COLUMN())),0),0),IF($G47&gt;0,IF(AND(INDIRECT(ADDRESS($G47,44))=0,INDIRECT(ADDRESS($G47,38))="UL"),INDIRECT(ADDRESS($G47,COLUMN())),0),0),IF($H47&gt;0,IF(AND(INDIRECT(ADDRESS($H47,44))=0,INDIRECT(ADDRESS($H47,38))="UL"),INDIRECT(ADDRESS($H47,COLUMN())),0),0),IF($I47&gt;0,IF(AND(INDIRECT(ADDRESS($I47,44))=0,INDIRECT(ADDRESS($I47,38))="UL"),INDIRECT(ADDRESS($I47,COLUMN())),0),0),IF($J47&gt;0,IF(AND(INDIRECT(ADDRESS($J47,44))=0,INDIRECT(ADDRESS($J47,38))="UL"),INDIRECT(ADDRESS($J47,COLUMN())),0),0),IF($K47&gt;0,IF(AND(INDIRECT(ADDRESS($K47,44))=0,INDIRECT(ADDRESS($K47,38))="UL"),INDIRECT(ADDRESS($K47,COLUMN())),0),0),IF($L47&gt;0,IF(AND(INDIRECT(ADDRESS($L47,44))=0,INDIRECT(ADDRESS($L47,38))="UL"),INDIRECT(ADDRESS($L47,COLUMN())),0),0),IF($M47&gt;0,IF(AND(INDIRECT(ADDRESS($M47,44))=0,INDIRECT(ADDRESS($M47,38))="UL"),INDIRECT(ADDRESS($M47,COLUMN())),0),0))</f>
        <v>0.1213991769547325</v>
      </c>
      <c r="CA47" s="57">
        <f t="shared" ca="1" si="26"/>
        <v>0.1213991769547325</v>
      </c>
      <c r="CB47" s="57" cm="1">
        <f t="array" aca="1" ref="CB47" ca="1">SUM(IF($C47&gt;0,IF(AND(INDIRECT(ADDRESS($C47,44))=0,INDIRECT(ADDRESS($C47,38))&lt;&gt;"UL"),INDIRECT(ADDRESS($C47,COLUMN())),0),0),IF($D47&gt;0,IF(AND(INDIRECT(ADDRESS($D47,44))=0,INDIRECT(ADDRESS($D47,38))&lt;&gt;"UL"),INDIRECT(ADDRESS($D47,COLUMN())),0),0),IF($E47&gt;0,IF(AND(INDIRECT(ADDRESS($E47,44))=0,INDIRECT(ADDRESS($E47,38))&lt;&gt;"UL"),INDIRECT(ADDRESS($E47,COLUMN())),0),0),IF($F47&gt;0,IF(AND(INDIRECT(ADDRESS($F47,44))=0,INDIRECT(ADDRESS($F47,38))&lt;&gt;"UL"),INDIRECT(ADDRESS($F47,COLUMN())),0),0),IF($G47&gt;0,IF(AND(INDIRECT(ADDRESS($G47,44))=0,INDIRECT(ADDRESS($G47,38))&lt;&gt;"UL"),INDIRECT(ADDRESS($G47,COLUMN())),0),0),IF($H47&gt;0,IF(AND(INDIRECT(ADDRESS($H47,44))=0,INDIRECT(ADDRESS($H47,38))&lt;&gt;"UL"),INDIRECT(ADDRESS($H47,COLUMN())),0),0),IF($I47&gt;0,IF(AND(INDIRECT(ADDRESS($I47,44))=0,INDIRECT(ADDRESS($I47,38))&lt;&gt;"UL"),INDIRECT(ADDRESS($I47,COLUMN())),0),0),IF($J47&gt;0,IF(AND(INDIRECT(ADDRESS($J47,44))=0,INDIRECT(ADDRESS($J47,38))&lt;&gt;"UL"),INDIRECT(ADDRESS($J47,COLUMN())),0),0),IF($K47&gt;0,IF(AND(INDIRECT(ADDRESS($K47,44))=0,INDIRECT(ADDRESS($K47,38))&lt;&gt;"UL"),INDIRECT(ADDRESS($K47,COLUMN())),0),0),IF($L47&gt;0,IF(AND(INDIRECT(ADDRESS($L47,44))=0,INDIRECT(ADDRESS($L47,38))&lt;&gt;"UL"),INDIRECT(ADDRESS($L47,COLUMN())),0),0),IF($M47&gt;0,IF(AND(INDIRECT(ADDRESS($M47,44))=0,INDIRECT(ADDRESS($M47,38))&lt;&gt;"UL"),INDIRECT(ADDRESS($M47,COLUMN())),0),0))</f>
        <v>0.27777777777777773</v>
      </c>
      <c r="CC47" s="57">
        <f t="shared" ca="1" si="27"/>
        <v>0.27777777777777773</v>
      </c>
      <c r="CD47" s="57" cm="1">
        <f t="array" aca="1" ref="CD47" ca="1">SUM(IF($C47&gt;0,IF(AND(INDIRECT(ADDRESS($C47,44))=0,INDIRECT(ADDRESS($C47,38))&lt;&gt;"UL"),INDIRECT(ADDRESS($C47,COLUMN())),0),0),IF($D47&gt;0,IF(AND(INDIRECT(ADDRESS($D47,44))=0,INDIRECT(ADDRESS($D47,38))&lt;&gt;"UL"),INDIRECT(ADDRESS($D47,COLUMN())),0),0),IF($E47&gt;0,IF(AND(INDIRECT(ADDRESS($E47,44))=0,INDIRECT(ADDRESS($E47,38))&lt;&gt;"UL"),INDIRECT(ADDRESS($E47,COLUMN())),0),0),IF($F47&gt;0,IF(AND(INDIRECT(ADDRESS($F47,44))=0,INDIRECT(ADDRESS($F47,38))&lt;&gt;"UL"),INDIRECT(ADDRESS($F47,COLUMN())),0),0),IF($G47&gt;0,IF(AND(INDIRECT(ADDRESS($G47,44))=0,INDIRECT(ADDRESS($G47,38))&lt;&gt;"UL"),INDIRECT(ADDRESS($G47,COLUMN())),0),0),IF($H47&gt;0,IF(AND(INDIRECT(ADDRESS($H47,44))=0,INDIRECT(ADDRESS($H47,38))&lt;&gt;"UL"),INDIRECT(ADDRESS($H47,COLUMN())),0),0),IF($I47&gt;0,IF(AND(INDIRECT(ADDRESS($I47,44))=0,INDIRECT(ADDRESS($I47,38))&lt;&gt;"UL"),INDIRECT(ADDRESS($I47,COLUMN())),0),0),IF($J47&gt;0,IF(AND(INDIRECT(ADDRESS($J47,44))=0,INDIRECT(ADDRESS($J47,38))&lt;&gt;"UL"),INDIRECT(ADDRESS($J47,COLUMN())),0),0),IF($K47&gt;0,IF(AND(INDIRECT(ADDRESS($K47,44))=0,INDIRECT(ADDRESS($K47,38))&lt;&gt;"UL"),INDIRECT(ADDRESS($K47,COLUMN())),0),0),IF($L47&gt;0,IF(AND(INDIRECT(ADDRESS($L47,44))=0,INDIRECT(ADDRESS($L47,38))&lt;&gt;"UL"),INDIRECT(ADDRESS($L47,COLUMN())),0),0),IF($M47&gt;0,IF(AND(INDIRECT(ADDRESS($M47,44))=0,INDIRECT(ADDRESS($M47,38))&lt;&gt;"UL"),INDIRECT(ADDRESS($M47,COLUMN())),0),0))</f>
        <v>9.2592592592592574E-2</v>
      </c>
      <c r="CE47" s="57" cm="1">
        <f t="array" aca="1" ref="CE47" ca="1">SUM(IF($C47&gt;0,IF(AND(INDIRECT(ADDRESS($C47,44))=0,INDIRECT(ADDRESS($C47,38))&lt;&gt;"UL"),INDIRECT(ADDRESS($C47,COLUMN())),0),0),IF($D47&gt;0,IF(AND(INDIRECT(ADDRESS($D47,44))=0,INDIRECT(ADDRESS($D47,38))&lt;&gt;"UL"),INDIRECT(ADDRESS($D47,COLUMN())),0),0),IF($E47&gt;0,IF(AND(INDIRECT(ADDRESS($E47,44))=0,INDIRECT(ADDRESS($E47,38))&lt;&gt;"UL"),INDIRECT(ADDRESS($E47,COLUMN())),0),0),IF($F47&gt;0,IF(AND(INDIRECT(ADDRESS($F47,44))=0,INDIRECT(ADDRESS($F47,38))&lt;&gt;"UL"),INDIRECT(ADDRESS($F47,COLUMN())),0),0),IF($G47&gt;0,IF(AND(INDIRECT(ADDRESS($G47,44))=0,INDIRECT(ADDRESS($G47,38))&lt;&gt;"UL"),INDIRECT(ADDRESS($G47,COLUMN())),0),0),IF($H47&gt;0,IF(AND(INDIRECT(ADDRESS($H47,44))=0,INDIRECT(ADDRESS($H47,38))&lt;&gt;"UL"),INDIRECT(ADDRESS($H47,COLUMN())),0),0),IF($I47&gt;0,IF(AND(INDIRECT(ADDRESS($I47,44))=0,INDIRECT(ADDRESS($I47,38))&lt;&gt;"UL"),INDIRECT(ADDRESS($I47,COLUMN())),0),0),IF($J47&gt;0,IF(AND(INDIRECT(ADDRESS($J47,44))=0,INDIRECT(ADDRESS($J47,38))&lt;&gt;"UL"),INDIRECT(ADDRESS($J47,COLUMN())),0),0),IF($K47&gt;0,IF(AND(INDIRECT(ADDRESS($K47,44))=0,INDIRECT(ADDRESS($K47,38))&lt;&gt;"UL"),INDIRECT(ADDRESS($K47,COLUMN())),0),0),IF($L47&gt;0,IF(AND(INDIRECT(ADDRESS($L47,44))=0,INDIRECT(ADDRESS($L47,38))&lt;&gt;"UL"),INDIRECT(ADDRESS($L47,COLUMN())),0),0),IF($M47&gt;0,IF(AND(INDIRECT(ADDRESS($M47,44))=0,INDIRECT(ADDRESS($M47,38))&lt;&gt;"UL"),INDIRECT(ADDRESS($M47,COLUMN())),0),0))</f>
        <v>0</v>
      </c>
      <c r="CF47" s="57">
        <f t="shared" ca="1" si="28"/>
        <v>0</v>
      </c>
      <c r="CG47" s="57">
        <f t="shared" ca="1" si="35"/>
        <v>2.0146440567097987</v>
      </c>
      <c r="CH47" s="57">
        <f t="shared" ca="1" si="29"/>
        <v>8.0585762268391953E-2</v>
      </c>
      <c r="CI47" s="19">
        <f t="shared" ca="1" si="30"/>
        <v>14.488685949673602</v>
      </c>
      <c r="CJ47" s="19"/>
      <c r="CK47" s="57" cm="1">
        <f t="array" aca="1" ref="CK47" ca="1">IF(AU47="S", SUM(IF($C47&gt;0,IF(INDIRECT(ADDRESS($C47,43))&lt;&gt;1,INDIRECT(ADDRESS($C47,48)),0),0), IF($D47&gt;0,IF(INDIRECT(ADDRESS($D47,43))&lt;&gt;1,INDIRECT(ADDRESS($D47,48)),0),0), IF($E47&gt;0,IF(INDIRECT(ADDRESS($E47,43))&lt;&gt;1,INDIRECT(ADDRESS($E47,48)),0),0), IF($F47&gt;0,IF(INDIRECT(ADDRESS($F47,43))&lt;&gt;1,INDIRECT(ADDRESS($F47,48)),0),0), IF($G47&gt;0,IF(INDIRECT(ADDRESS($G47,43))&lt;&gt;1,INDIRECT(ADDRESS($G47,48)),0),0), IF($H47&gt;0,IF(INDIRECT(ADDRESS($H47,43))&lt;&gt;1,INDIRECT(ADDRESS($H47,48)),0),0), IF($I47&gt;0,IF(INDIRECT(ADDRESS($I47,43))&lt;&gt;1,INDIRECT(ADDRESS($I47,48)),0),0), IF($J47&gt;0,IF(INDIRECT(ADDRESS($J47,43))&lt;&gt;1,INDIRECT(ADDRESS($J47,48)),0),0), IF($K47&gt;0,IF(INDIRECT(ADDRESS($K47,43))&lt;&gt;1,INDIRECT(ADDRESS($K47,48)),0),0), IF($L47&gt;0,IF(INDIRECT(ADDRESS($L47,43))&lt;&gt;1,INDIRECT(ADDRESS($L47,48)),0),0), IF($M47&gt;0,IF(INDIRECT(ADDRESS($M47,43))&lt;&gt;1,INDIRECT(ADDRESS($M47,48)),0),0)), IF(AU47="L",SUM(IF($C47&gt;0,IF(INDIRECT(ADDRESS($C47,43))&lt;&gt;1,INDIRECT(ADDRESS($C47,50)),0),0), IF($D47&gt;0,IF(INDIRECT(ADDRESS($D47,43))&lt;&gt;1,INDIRECT(ADDRESS($D47,50)),0),0), IF($E47&gt;0,IF(INDIRECT(ADDRESS($E47,43))&lt;&gt;1,INDIRECT(ADDRESS($E47,50)),0),0), IF($F47&gt;0,IF(INDIRECT(ADDRESS($F47,43))&lt;&gt;1,INDIRECT(ADDRESS($F47,50)),0),0), IF($G47&gt;0,IF(INDIRECT(ADDRESS($G47,43))&lt;&gt;1,INDIRECT(ADDRESS($G47,50)),0),0), IF($G47&gt;0,IF(INDIRECT(ADDRESS($G47,43))&lt;&gt;1,INDIRECT(ADDRESS($G47,50)),0),0), IF($H47&gt;0,IF(INDIRECT(ADDRESS($H47,43))&lt;&gt;1,INDIRECT(ADDRESS($H47,50)),0),0), IF($I47&gt;0,IF(INDIRECT(ADDRESS($I47,43))&lt;&gt;1,INDIRECT(ADDRESS($I47,50)),0),0), IF($J47&gt;0,IF(INDIRECT(ADDRESS($J47,43))&lt;&gt;1,INDIRECT(ADDRESS($J47,50)),0),0), IF($K47&gt;0,IF(INDIRECT(ADDRESS($K47,43))&lt;&gt;1,INDIRECT(ADDRESS($K47,50)),0),0), IF($L47&gt;0,IF(INDIRECT(ADDRESS($L47,43))&lt;&gt;1,INDIRECT(ADDRESS($L47,50)),0),0), IF($M47&gt;0,IF(INDIRECT(ADDRESS($M47,43))&lt;&gt;1,INDIRECT(ADDRESS($M47,50)),0),0)), SUM(IF($C47&gt;0,IF(INDIRECT(ADDRESS($C47,43))&lt;&gt;1,INDIRECT(ADDRESS($C47,49)),0),0), IF($D47&gt;0,IF(INDIRECT(ADDRESS($D47,43))&lt;&gt;1,INDIRECT(ADDRESS($D47,49)),0),0), IF($E47&gt;0,IF(INDIRECT(ADDRESS($E47,43))&lt;&gt;1,INDIRECT(ADDRESS($E47,49)),0),0), IF($F47&gt;0,IF(INDIRECT(ADDRESS($F47,43))&lt;&gt;1,INDIRECT(ADDRESS($F47,49)),0),0), IF($G47&gt;0,IF(INDIRECT(ADDRESS($G47,43))&lt;&gt;1,INDIRECT(ADDRESS($G47,49)),0),0), IF($G47&gt;0,IF(INDIRECT(ADDRESS($G47,43))&lt;&gt;1,INDIRECT(ADDRESS($G47,49)),0),0), IF($H47&gt;0,IF(INDIRECT(ADDRESS($H47,43))&lt;&gt;1,INDIRECT(ADDRESS($H47,49)),0),0), IF($I47&gt;0,IF(INDIRECT(ADDRESS($I47,43))&lt;&gt;1,INDIRECT(ADDRESS($I47,49)),0),0), IF($J47&gt;0,IF(INDIRECT(ADDRESS($J47,43))&lt;&gt;1,INDIRECT(ADDRESS($J47,49)),0),0), IF($K47&gt;0,IF(INDIRECT(ADDRESS($K47,43))&lt;&gt;1,INDIRECT(ADDRESS($K47,49)),0),0), IF($L47&gt;0,IF(INDIRECT(ADDRESS($L47,43))&lt;&gt;1,INDIRECT(ADDRESS($L47,49)),0),0), IF($M47&gt;0,IF(INDIRECT(ADDRESS($M47,43))&lt;&gt;1,INDIRECT(ADDRESS($M47,49)),0),0))))</f>
        <v>1.5555555555555554</v>
      </c>
      <c r="CL47" s="57" cm="1">
        <f t="array" aca="1" ref="CL47" ca="1">SUM(IF($C47&gt;0,IF(INDIRECT(ADDRESS($C47,44))=1,INDIRECT(ADDRESS($C47,90)),0),0), IF($D47&gt;0,IF(INDIRECT(ADDRESS($D47,44))=1,INDIRECT(ADDRESS($D47,90)),0),0), IF($E47&gt;0,IF(INDIRECT(ADDRESS($E47,44))=1,INDIRECT(ADDRESS($E47,90)),0),0), IF($F47&gt;0,IF(INDIRECT(ADDRESS($F47,44))=1,INDIRECT(ADDRESS($F47,90)),0),0), IF($G47&gt;0,IF(INDIRECT(ADDRESS($G47,44))=1,INDIRECT(ADDRESS($G47,90)),0),0), IF($H47&gt;0,IF(INDIRECT(ADDRESS($H47,44))=1,INDIRECT(ADDRESS($H47,90)),0),0), IF($I47&gt;0,IF(INDIRECT(ADDRESS($I47,44))=1,INDIRECT(ADDRESS($I47,90)),0),0), IF($J47&gt;0,IF(INDIRECT(ADDRESS($J47,44))=1,INDIRECT(ADDRESS($J47,90)),0),0), IF($K47&gt;0,IF(INDIRECT(ADDRESS($K47,44))=1,INDIRECT(ADDRESS($K47,90)),0),0), IF($L47&gt;0,IF(INDIRECT(ADDRESS($L47,44))=1,INDIRECT(ADDRESS($L47,90)),0),0), IF($M47&gt;0,IF(INDIRECT(ADDRESS($M47,44))=1,INDIRECT(ADDRESS($M47,90)),0),0))</f>
        <v>0</v>
      </c>
      <c r="CM47" s="56">
        <f t="shared" ca="1" si="31"/>
        <v>1.0307698764737447</v>
      </c>
      <c r="CN47" s="59"/>
    </row>
    <row r="48" spans="1:92" x14ac:dyDescent="0.25">
      <c r="A48" s="62" t="s">
        <v>126</v>
      </c>
      <c r="B48" s="122">
        <v>6</v>
      </c>
      <c r="C48" s="122">
        <v>18</v>
      </c>
      <c r="D48" s="122">
        <v>20</v>
      </c>
      <c r="E48" s="122">
        <v>29</v>
      </c>
      <c r="F48" s="122">
        <v>30</v>
      </c>
      <c r="G48" s="122"/>
      <c r="H48" s="122"/>
      <c r="I48" s="67"/>
      <c r="J48" s="67"/>
      <c r="K48" s="67"/>
      <c r="L48" s="67"/>
      <c r="M48" s="67"/>
      <c r="N48" s="67">
        <f t="shared" ca="1" si="15"/>
        <v>23</v>
      </c>
      <c r="O48" s="67" t="str" cm="1">
        <f t="array" aca="1" ref="O48" ca="1">INDIRECT(ADDRESS($B48,COLUMN()))</f>
        <v>Fighter</v>
      </c>
      <c r="P48" s="67" cm="1">
        <f t="array" aca="1" ref="P48" ca="1">INDIRECT(ADDRESS($B48,COLUMN()))</f>
        <v>2</v>
      </c>
      <c r="Q48" s="67" t="str" cm="1">
        <f t="array" aca="1" ref="Q48" ca="1">INDIRECT(ADDRESS($B48,COLUMN()))</f>
        <v>-</v>
      </c>
      <c r="R48" s="67" t="str" cm="1">
        <f t="array" aca="1" ref="R48" ca="1">INDIRECT(ADDRESS($B48,COLUMN()))</f>
        <v>-</v>
      </c>
      <c r="S48" s="67" cm="1">
        <f t="array" aca="1" ref="S48" ca="1">INDIRECT(ADDRESS($B48,COLUMN()))</f>
        <v>2</v>
      </c>
      <c r="T48" s="67" t="str" cm="1">
        <f t="array" aca="1" ref="T48" ca="1">INDIRECT(ADDRESS($B48,COLUMN()))</f>
        <v>1-7</v>
      </c>
      <c r="U48" s="67" cm="1">
        <f t="array" aca="1" ref="U48" ca="1">INDIRECT(ADDRESS($B48,COLUMN()))</f>
        <v>7</v>
      </c>
      <c r="V48" s="67" cm="1">
        <f t="array" aca="1" ref="V48" ca="1">INDIRECT(ADDRESS($B48,COLUMN()))</f>
        <v>0</v>
      </c>
      <c r="W48" s="67" cm="1">
        <f t="array" aca="1" ref="W48" ca="1">INDIRECT(ADDRESS($B48,COLUMN()))</f>
        <v>2</v>
      </c>
      <c r="X48" s="67" cm="1">
        <f t="array" aca="1" ref="X48" ca="1">INDIRECT(ADDRESS($B48,COLUMN()))</f>
        <v>5</v>
      </c>
      <c r="Y48" s="67" cm="1">
        <f t="array" aca="1" ref="Y48" ca="1">INDIRECT(ADDRESS($B48,COLUMN()))</f>
        <v>1</v>
      </c>
      <c r="Z48" s="67" cm="1">
        <f t="array" aca="1" ref="Z48" ca="1">INDIRECT(ADDRESS($B48,COLUMN()))</f>
        <v>5</v>
      </c>
      <c r="AA48" s="67" t="str">
        <f ca="1">AA39</f>
        <v>Rocket Boosters</v>
      </c>
      <c r="AB48" s="56">
        <f t="shared" ca="1" si="16"/>
        <v>0.80232854262492292</v>
      </c>
      <c r="AC48" s="56">
        <f t="shared" ca="1" si="17"/>
        <v>1.075862457526914</v>
      </c>
      <c r="AD48" s="56">
        <f t="shared" ca="1" si="18"/>
        <v>1.871065143525068</v>
      </c>
      <c r="AF48" s="52"/>
      <c r="AG48" s="52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2"/>
      <c r="AU48" s="54" t="s">
        <v>117</v>
      </c>
      <c r="AV48" s="57" cm="1">
        <f t="array" aca="1" ref="AV48" ca="1">SUM(IF($C48&gt;0,IF(AND(INDIRECT(ADDRESS($C48,44))=0,INDIRECT(ADDRESS($C48,38))="UL",ISERROR(SEARCH("Rear",INDIRECT(ADDRESS($C48,33)))),ISERROR(SEARCH("Side",INDIRECT(ADDRESS($C48,33))))),INDIRECT(ADDRESS($C48,COLUMN())),0),0),IF($D48&gt;0,IF(AND(INDIRECT(ADDRESS($D48,44))=0,INDIRECT(ADDRESS($D48,38))="UL",ISERROR(SEARCH("Rear",INDIRECT(ADDRESS($D48,33)))),ISERROR(SEARCH("Side",INDIRECT(ADDRESS($D48,33))))),INDIRECT(ADDRESS($D48,COLUMN())),0),0),IF($E48&gt;0,IF(AND(INDIRECT(ADDRESS($E48,44))=0,INDIRECT(ADDRESS($E48,38))="UL",ISERROR(SEARCH("Rear",INDIRECT(ADDRESS($E48,33)))),ISERROR(SEARCH("Side",INDIRECT(ADDRESS($E48,33))))),INDIRECT(ADDRESS($E48,COLUMN())),0),0),IF($F48&gt;0,IF(AND(INDIRECT(ADDRESS($F48,44))=0,INDIRECT(ADDRESS($F48,38))="UL",ISERROR(SEARCH("Rear",INDIRECT(ADDRESS($F48,33)))),ISERROR(SEARCH("Side",INDIRECT(ADDRESS($F48,33))))),INDIRECT(ADDRESS($F48,COLUMN())),0),0),IF($G48&gt;0,IF(AND(INDIRECT(ADDRESS($G48,44))=0,INDIRECT(ADDRESS($G48,38))="UL",ISERROR(SEARCH("Rear",INDIRECT(ADDRESS($G48,33)))),ISERROR(SEARCH("Side",INDIRECT(ADDRESS($G48,33))))),INDIRECT(ADDRESS($G48,COLUMN())),0),0),IF($H48&gt;0,IF(AND(INDIRECT(ADDRESS($H48,44))=0,INDIRECT(ADDRESS($H48,38))="UL",ISERROR(SEARCH("Rear",INDIRECT(ADDRESS($H48,33)))),ISERROR(SEARCH("Side",INDIRECT(ADDRESS($H48,33))))),INDIRECT(ADDRESS($H48,COLUMN())),0),0),IF($I48&gt;0,IF(AND(INDIRECT(ADDRESS($I48,44))=0,INDIRECT(ADDRESS($I48,38))="UL",ISERROR(SEARCH("Rear",INDIRECT(ADDRESS($I48,33)))),ISERROR(SEARCH("Side",INDIRECT(ADDRESS($I48,33))))),INDIRECT(ADDRESS($I48,COLUMN())),0),0),IF($J48&gt;0,IF(AND(INDIRECT(ADDRESS($J48,44))=0,INDIRECT(ADDRESS($J48,38))="UL",ISERROR(SEARCH("Rear",INDIRECT(ADDRESS($J48,33)))),ISERROR(SEARCH("Side",INDIRECT(ADDRESS($J48,33))))),INDIRECT(ADDRESS($J48,COLUMN())),0),0),IF($K48&gt;0,IF(AND(INDIRECT(ADDRESS($K48,44))=0,INDIRECT(ADDRESS($K48,38))="UL",ISERROR(SEARCH("Rear",INDIRECT(ADDRESS($K48,33)))),ISERROR(SEARCH("Side",INDIRECT(ADDRESS($K48,33))))),INDIRECT(ADDRESS($K48,COLUMN())),0),0),IF($L48&gt;0,IF(AND(INDIRECT(ADDRESS($L48,44))=0,INDIRECT(ADDRESS($L48,38))="UL",ISERROR(SEARCH("Rear",INDIRECT(ADDRESS($L48,33)))),ISERROR(SEARCH("Side",INDIRECT(ADDRESS($L48,33))))),INDIRECT(ADDRESS($L48,COLUMN())),0),0),IF($M48&gt;0,IF(AND(INDIRECT(ADDRESS($M48,44))=0,INDIRECT(ADDRESS($M48,38))="UL",ISERROR(SEARCH("Rear",INDIRECT(ADDRESS($M48,33)))),ISERROR(SEARCH("Side",INDIRECT(ADDRESS($M48,33))))),INDIRECT(ADDRESS($M48,COLUMN())),0),0))</f>
        <v>0.5</v>
      </c>
      <c r="AW48" s="57" cm="1">
        <f t="array" aca="1" ref="AW48" ca="1">SUM(IF($C48&gt;0,IF(AND(INDIRECT(ADDRESS($C48,44))=0,INDIRECT(ADDRESS($C48,38))="UL",ISERROR(SEARCH("Rear",INDIRECT(ADDRESS($C48,33)))),ISERROR(SEARCH("Side",INDIRECT(ADDRESS($C48,33))))),INDIRECT(ADDRESS($C48,COLUMN())),0),0),IF($D48&gt;0,IF(AND(INDIRECT(ADDRESS($D48,44))=0,INDIRECT(ADDRESS($D48,38))="UL",ISERROR(SEARCH("Rear",INDIRECT(ADDRESS($D48,33)))),ISERROR(SEARCH("Side",INDIRECT(ADDRESS($D48,33))))),INDIRECT(ADDRESS($D48,COLUMN())),0),0),IF($E48&gt;0,IF(AND(INDIRECT(ADDRESS($E48,44))=0,INDIRECT(ADDRESS($E48,38))="UL",ISERROR(SEARCH("Rear",INDIRECT(ADDRESS($E48,33)))),ISERROR(SEARCH("Side",INDIRECT(ADDRESS($E48,33))))),INDIRECT(ADDRESS($E48,COLUMN())),0),0),IF($F48&gt;0,IF(AND(INDIRECT(ADDRESS($F48,44))=0,INDIRECT(ADDRESS($F48,38))="UL",ISERROR(SEARCH("Rear",INDIRECT(ADDRESS($F48,33)))),ISERROR(SEARCH("Side",INDIRECT(ADDRESS($F48,33))))),INDIRECT(ADDRESS($F48,COLUMN())),0),0),IF($G48&gt;0,IF(AND(INDIRECT(ADDRESS($G48,44))=0,INDIRECT(ADDRESS($G48,38))="UL",ISERROR(SEARCH("Rear",INDIRECT(ADDRESS($G48,33)))),ISERROR(SEARCH("Side",INDIRECT(ADDRESS($G48,33))))),INDIRECT(ADDRESS($G48,COLUMN())),0),0),IF($H48&gt;0,IF(AND(INDIRECT(ADDRESS($H48,44))=0,INDIRECT(ADDRESS($H48,38))="UL",ISERROR(SEARCH("Rear",INDIRECT(ADDRESS($H48,33)))),ISERROR(SEARCH("Side",INDIRECT(ADDRESS($H48,33))))),INDIRECT(ADDRESS($H48,COLUMN())),0),0),IF($I48&gt;0,IF(AND(INDIRECT(ADDRESS($I48,44))=0,INDIRECT(ADDRESS($I48,38))="UL",ISERROR(SEARCH("Rear",INDIRECT(ADDRESS($I48,33)))),ISERROR(SEARCH("Side",INDIRECT(ADDRESS($I48,33))))),INDIRECT(ADDRESS($I48,COLUMN())),0),0),IF($J48&gt;0,IF(AND(INDIRECT(ADDRESS($J48,44))=0,INDIRECT(ADDRESS($J48,38))="UL",ISERROR(SEARCH("Rear",INDIRECT(ADDRESS($J48,33)))),ISERROR(SEARCH("Side",INDIRECT(ADDRESS($J48,33))))),INDIRECT(ADDRESS($J48,COLUMN())),0),0),IF($K48&gt;0,IF(AND(INDIRECT(ADDRESS($K48,44))=0,INDIRECT(ADDRESS($K48,38))="UL",ISERROR(SEARCH("Rear",INDIRECT(ADDRESS($K48,33)))),ISERROR(SEARCH("Side",INDIRECT(ADDRESS($K48,33))))),INDIRECT(ADDRESS($K48,COLUMN())),0),0),IF($L48&gt;0,IF(AND(INDIRECT(ADDRESS($L48,44))=0,INDIRECT(ADDRESS($L48,38))="UL",ISERROR(SEARCH("Rear",INDIRECT(ADDRESS($L48,33)))),ISERROR(SEARCH("Side",INDIRECT(ADDRESS($L48,33))))),INDIRECT(ADDRESS($L48,COLUMN())),0),0),IF($M48&gt;0,IF(AND(INDIRECT(ADDRESS($M48,44))=0,INDIRECT(ADDRESS($M48,38))="UL",ISERROR(SEARCH("Rear",INDIRECT(ADDRESS($M48,33)))),ISERROR(SEARCH("Side",INDIRECT(ADDRESS($M48,33))))),INDIRECT(ADDRESS($M48,COLUMN())),0),0))</f>
        <v>1.4999999999999998</v>
      </c>
      <c r="AX48" s="57" cm="1">
        <f t="array" aca="1" ref="AX48" ca="1">SUM(IF($C48&gt;0,IF(AND(INDIRECT(ADDRESS($C48,44))=0,INDIRECT(ADDRESS($C48,38))="UL",ISERROR(SEARCH("Rear",INDIRECT(ADDRESS($C48,33)))),ISERROR(SEARCH("Side",INDIRECT(ADDRESS($C48,33))))),INDIRECT(ADDRESS($C48,COLUMN())),0),0),IF($D48&gt;0,IF(AND(INDIRECT(ADDRESS($D48,44))=0,INDIRECT(ADDRESS($D48,38))="UL",ISERROR(SEARCH("Rear",INDIRECT(ADDRESS($D48,33)))),ISERROR(SEARCH("Side",INDIRECT(ADDRESS($D48,33))))),INDIRECT(ADDRESS($D48,COLUMN())),0),0),IF($E48&gt;0,IF(AND(INDIRECT(ADDRESS($E48,44))=0,INDIRECT(ADDRESS($E48,38))="UL",ISERROR(SEARCH("Rear",INDIRECT(ADDRESS($E48,33)))),ISERROR(SEARCH("Side",INDIRECT(ADDRESS($E48,33))))),INDIRECT(ADDRESS($E48,COLUMN())),0),0),IF($F48&gt;0,IF(AND(INDIRECT(ADDRESS($F48,44))=0,INDIRECT(ADDRESS($F48,38))="UL",ISERROR(SEARCH("Rear",INDIRECT(ADDRESS($F48,33)))),ISERROR(SEARCH("Side",INDIRECT(ADDRESS($F48,33))))),INDIRECT(ADDRESS($F48,COLUMN())),0),0),IF($G48&gt;0,IF(AND(INDIRECT(ADDRESS($G48,44))=0,INDIRECT(ADDRESS($G48,38))="UL",ISERROR(SEARCH("Rear",INDIRECT(ADDRESS($G48,33)))),ISERROR(SEARCH("Side",INDIRECT(ADDRESS($G48,33))))),INDIRECT(ADDRESS($G48,COLUMN())),0),0),IF($H48&gt;0,IF(AND(INDIRECT(ADDRESS($H48,44))=0,INDIRECT(ADDRESS($H48,38))="UL",ISERROR(SEARCH("Rear",INDIRECT(ADDRESS($H48,33)))),ISERROR(SEARCH("Side",INDIRECT(ADDRESS($H48,33))))),INDIRECT(ADDRESS($H48,COLUMN())),0),0),IF($I48&gt;0,IF(AND(INDIRECT(ADDRESS($I48,44))=0,INDIRECT(ADDRESS($I48,38))="UL",ISERROR(SEARCH("Rear",INDIRECT(ADDRESS($I48,33)))),ISERROR(SEARCH("Side",INDIRECT(ADDRESS($I48,33))))),INDIRECT(ADDRESS($I48,COLUMN())),0),0),IF($J48&gt;0,IF(AND(INDIRECT(ADDRESS($J48,44))=0,INDIRECT(ADDRESS($J48,38))="UL",ISERROR(SEARCH("Rear",INDIRECT(ADDRESS($J48,33)))),ISERROR(SEARCH("Side",INDIRECT(ADDRESS($J48,33))))),INDIRECT(ADDRESS($J48,COLUMN())),0),0),IF($K48&gt;0,IF(AND(INDIRECT(ADDRESS($K48,44))=0,INDIRECT(ADDRESS($K48,38))="UL",ISERROR(SEARCH("Rear",INDIRECT(ADDRESS($K48,33)))),ISERROR(SEARCH("Side",INDIRECT(ADDRESS($K48,33))))),INDIRECT(ADDRESS($K48,COLUMN())),0),0),IF($L48&gt;0,IF(AND(INDIRECT(ADDRESS($L48,44))=0,INDIRECT(ADDRESS($L48,38))="UL",ISERROR(SEARCH("Rear",INDIRECT(ADDRESS($L48,33)))),ISERROR(SEARCH("Side",INDIRECT(ADDRESS($L48,33))))),INDIRECT(ADDRESS($L48,COLUMN())),0),0),IF($M48&gt;0,IF(AND(INDIRECT(ADDRESS($M48,44))=0,INDIRECT(ADDRESS($M48,38))="UL",ISERROR(SEARCH("Rear",INDIRECT(ADDRESS($M48,33)))),ISERROR(SEARCH("Side",INDIRECT(ADDRESS($M48,33))))),INDIRECT(ADDRESS($M48,COLUMN())),0),0))</f>
        <v>0.72222222222222221</v>
      </c>
      <c r="AY48" s="58">
        <f t="shared" ca="1" si="19"/>
        <v>1.4999999999999998</v>
      </c>
      <c r="AZ48" s="58">
        <f t="shared" ca="1" si="20"/>
        <v>0.90740740740740733</v>
      </c>
      <c r="BA48" s="58" cm="1">
        <f t="array" aca="1" ref="BA48" ca="1">SUM(IF($C48&gt;0,IF(AND(INDIRECT(ADDRESS($C48,44))=0,INDIRECT(ADDRESS($C48,38))="UL"),INDIRECT(ADDRESS($C48,COLUMN())),0),0),IF($D48&gt;0,IF(AND(INDIRECT(ADDRESS($D48,44))=0,INDIRECT(ADDRESS($D48,38))="UL"),INDIRECT(ADDRESS($D48,COLUMN())),0),0),IF($E48&gt;0,IF(AND(INDIRECT(ADDRESS($E48,44))=0,INDIRECT(ADDRESS($E48,38))="UL"),INDIRECT(ADDRESS($E48,COLUMN())),0),0),IF($F48&gt;0,IF(AND(INDIRECT(ADDRESS($F48,44))=0,INDIRECT(ADDRESS($F48,38))="UL"),INDIRECT(ADDRESS($F48,COLUMN())),0),0),IF($G48&gt;0,IF(AND(INDIRECT(ADDRESS($G48,44))=0,INDIRECT(ADDRESS($G48,38))="UL"),INDIRECT(ADDRESS($G48,COLUMN())),0),0),IF($H48&gt;0,IF(AND(INDIRECT(ADDRESS($H48,44))=0,INDIRECT(ADDRESS($H48,38))="UL"),INDIRECT(ADDRESS($H48,COLUMN())),0),0),IF($I48&gt;0,IF(AND(INDIRECT(ADDRESS($I48,44))=0,INDIRECT(ADDRESS($I48,38))="UL"),INDIRECT(ADDRESS($I48,COLUMN())),0),0),IF($J48&gt;0,IF(AND(INDIRECT(ADDRESS($J48,44))=0,INDIRECT(ADDRESS($J48,38))="UL"),INDIRECT(ADDRESS($J48,COLUMN())),0),0),IF($K48&gt;0,IF(AND(INDIRECT(ADDRESS($K48,44))=0,INDIRECT(ADDRESS($K48,38))="UL"),INDIRECT(ADDRESS($K48,COLUMN())),0),0),IF($L48&gt;0,IF(AND(INDIRECT(ADDRESS($L48,44))=0,INDIRECT(ADDRESS($L48,38))="UL"),INDIRECT(ADDRESS($L48,COLUMN())),0),0),IF($M48&gt;0,IF(AND(INDIRECT(ADDRESS($M48,44))=0,INDIRECT(ADDRESS($M48,38))="UL"),INDIRECT(ADDRESS($M48,COLUMN())),0),0))</f>
        <v>0.50758377425044088</v>
      </c>
      <c r="BB48" s="58" cm="1">
        <f t="array" aca="1" ref="BB48" ca="1">SUM(IF($C48&gt;0,IF(AND(INDIRECT(ADDRESS($C48,44))=0,INDIRECT(ADDRESS($C48,38))="UL"),INDIRECT(ADDRESS($C48,COLUMN())),0),0),IF($D48&gt;0,IF(AND(INDIRECT(ADDRESS($D48,44))=0,INDIRECT(ADDRESS($D48,38))="UL"),INDIRECT(ADDRESS($D48,COLUMN())),0),0),IF($E48&gt;0,IF(AND(INDIRECT(ADDRESS($E48,44))=0,INDIRECT(ADDRESS($E48,38))="UL"),INDIRECT(ADDRESS($E48,COLUMN())),0),0),IF($F48&gt;0,IF(AND(INDIRECT(ADDRESS($F48,44))=0,INDIRECT(ADDRESS($F48,38))="UL"),INDIRECT(ADDRESS($F48,COLUMN())),0),0),IF($G48&gt;0,IF(AND(INDIRECT(ADDRESS($G48,44))=0,INDIRECT(ADDRESS($G48,38))="UL"),INDIRECT(ADDRESS($G48,COLUMN())),0),0),IF($H48&gt;0,IF(AND(INDIRECT(ADDRESS($H48,44))=0,INDIRECT(ADDRESS($H48,38))="UL"),INDIRECT(ADDRESS($H48,COLUMN())),0),0),IF($I48&gt;0,IF(AND(INDIRECT(ADDRESS($I48,44))=0,INDIRECT(ADDRESS($I48,38))="UL"),INDIRECT(ADDRESS($I48,COLUMN())),0),0),IF($J48&gt;0,IF(AND(INDIRECT(ADDRESS($J48,44))=0,INDIRECT(ADDRESS($J48,38))="UL"),INDIRECT(ADDRESS($J48,COLUMN())),0),0),IF($K48&gt;0,IF(AND(INDIRECT(ADDRESS($K48,44))=0,INDIRECT(ADDRESS($K48,38))="UL"),INDIRECT(ADDRESS($K48,COLUMN())),0),0),IF($L48&gt;0,IF(AND(INDIRECT(ADDRESS($L48,44))=0,INDIRECT(ADDRESS($L48,38))="UL"),INDIRECT(ADDRESS($L48,COLUMN())),0),0),IF($M48&gt;0,IF(AND(INDIRECT(ADDRESS($M48,44))=0,INDIRECT(ADDRESS($M48,38))="UL"),INDIRECT(ADDRESS($M48,COLUMN())),0),0))</f>
        <v>0.30864197530864196</v>
      </c>
      <c r="BC48" s="58" cm="1">
        <f t="array" aca="1" ref="BC48" ca="1">SUM(IF($C48&gt;0,IF(AND(INDIRECT(ADDRESS($C48,44))=0,INDIRECT(ADDRESS($C48,38))="UL"),INDIRECT(ADDRESS($C48,COLUMN())),0),0),IF($D48&gt;0,IF(AND(INDIRECT(ADDRESS($D48,44))=0,INDIRECT(ADDRESS($D48,38))="UL"),INDIRECT(ADDRESS($D48,COLUMN())),0),0),IF($E48&gt;0,IF(AND(INDIRECT(ADDRESS($E48,44))=0,INDIRECT(ADDRESS($E48,38))="UL"),INDIRECT(ADDRESS($E48,COLUMN())),0),0),IF($F48&gt;0,IF(AND(INDIRECT(ADDRESS($F48,44))=0,INDIRECT(ADDRESS($F48,38))="UL"),INDIRECT(ADDRESS($F48,COLUMN())),0),0),IF($G48&gt;0,IF(AND(INDIRECT(ADDRESS($G48,44))=0,INDIRECT(ADDRESS($G48,38))="UL"),INDIRECT(ADDRESS($G48,COLUMN())),0),0),IF($H48&gt;0,IF(AND(INDIRECT(ADDRESS($H48,44))=0,INDIRECT(ADDRESS($H48,38))="UL"),INDIRECT(ADDRESS($H48,COLUMN())),0),0),IF($I48&gt;0,IF(AND(INDIRECT(ADDRESS($I48,44))=0,INDIRECT(ADDRESS($I48,38))="UL"),INDIRECT(ADDRESS($I48,COLUMN())),0),0),IF($J48&gt;0,IF(AND(INDIRECT(ADDRESS($J48,44))=0,INDIRECT(ADDRESS($J48,38))="UL"),INDIRECT(ADDRESS($J48,COLUMN())),0),0),IF($K48&gt;0,IF(AND(INDIRECT(ADDRESS($K48,44))=0,INDIRECT(ADDRESS($K48,38))="UL"),INDIRECT(ADDRESS($K48,COLUMN())),0),0),IF($L48&gt;0,IF(AND(INDIRECT(ADDRESS($L48,44))=0,INDIRECT(ADDRESS($L48,38))="UL"),INDIRECT(ADDRESS($L48,COLUMN())),0),0),IF($M48&gt;0,IF(AND(INDIRECT(ADDRESS($M48,44))=0,INDIRECT(ADDRESS($M48,38))="UL"),INDIRECT(ADDRESS($M48,COLUMN())),0),0))</f>
        <v>0.34109347442680776</v>
      </c>
      <c r="BD48" s="58" cm="1">
        <f t="array" aca="1" ref="BD48" ca="1">SUM(IF($C48&gt;0,IF(AND(INDIRECT(ADDRESS($C48,44))=0,INDIRECT(ADDRESS($C48,38))="UL"),INDIRECT(ADDRESS($C48,COLUMN())),0),0),IF($D48&gt;0,IF(AND(INDIRECT(ADDRESS($D48,44))=0,INDIRECT(ADDRESS($D48,38))="UL"),INDIRECT(ADDRESS($D48,COLUMN())),0),0),IF($E48&gt;0,IF(AND(INDIRECT(ADDRESS($E48,44))=0,INDIRECT(ADDRESS($E48,38))="UL"),INDIRECT(ADDRESS($E48,COLUMN())),0),0),IF($F48&gt;0,IF(AND(INDIRECT(ADDRESS($F48,44))=0,INDIRECT(ADDRESS($F48,38))="UL"),INDIRECT(ADDRESS($F48,COLUMN())),0),0),IF($G48&gt;0,IF(AND(INDIRECT(ADDRESS($G48,44))=0,INDIRECT(ADDRESS($G48,38))="UL"),INDIRECT(ADDRESS($G48,COLUMN())),0),0),IF($H48&gt;0,IF(AND(INDIRECT(ADDRESS($H48,44))=0,INDIRECT(ADDRESS($H48,38))="UL"),INDIRECT(ADDRESS($H48,COLUMN())),0),0),IF($I48&gt;0,IF(AND(INDIRECT(ADDRESS($I48,44))=0,INDIRECT(ADDRESS($I48,38))="UL"),INDIRECT(ADDRESS($I48,COLUMN())),0),0),IF($J48&gt;0,IF(AND(INDIRECT(ADDRESS($J48,44))=0,INDIRECT(ADDRESS($J48,38))="UL"),INDIRECT(ADDRESS($J48,COLUMN())),0),0),IF($K48&gt;0,IF(AND(INDIRECT(ADDRESS($K48,44))=0,INDIRECT(ADDRESS($K48,38))="UL"),INDIRECT(ADDRESS($K48,COLUMN())),0),0),IF($L48&gt;0,IF(AND(INDIRECT(ADDRESS($L48,44))=0,INDIRECT(ADDRESS($L48,38))="UL"),INDIRECT(ADDRESS($L48,COLUMN())),0),0),IF($M48&gt;0,IF(AND(INDIRECT(ADDRESS($M48,44))=0,INDIRECT(ADDRESS($M48,38))="UL"),INDIRECT(ADDRESS($M48,COLUMN())),0),0))</f>
        <v>0.52592592592592591</v>
      </c>
      <c r="BE48" s="57">
        <f t="shared" ca="1" si="21"/>
        <v>0.34109347442680776</v>
      </c>
      <c r="BF48" s="57" cm="1">
        <f t="array" aca="1" ref="BF48" ca="1">SUM(IF($C48&gt;0,IF(INDIRECT(ADDRESS($C48,45))=1,INDIRECT(ADDRESS($C48,52))*INDIRECT(ADDRESS($C48,42))/5,0),0), IF($D48&gt;0,IF(INDIRECT(ADDRESS($D48,45))=1,INDIRECT(ADDRESS($D48,52))*INDIRECT(ADDRESS($D48,42))/5,0),0), IF($E48&gt;0,IF(INDIRECT(ADDRESS($E48,45))=1,INDIRECT(ADDRESS($E48,52))*INDIRECT(ADDRESS($E48,42))/5,0),0), IF($F48&gt;0,IF(INDIRECT(ADDRESS($F48,45))=1,INDIRECT(ADDRESS($F48,52))*INDIRECT(ADDRESS($F48,42))/5,0),0), IF($G48&gt;0,IF(INDIRECT(ADDRESS($G48,45))=1,INDIRECT(ADDRESS($G48,52))*INDIRECT(ADDRESS($G48,42))/5,0),0), IF($H48&gt;0,IF(INDIRECT(ADDRESS($H48,45))=1,INDIRECT(ADDRESS($H48,52))*INDIRECT(ADDRESS($H48,42))/5,0),0)
)*$BF$296/100</f>
        <v>0</v>
      </c>
      <c r="BG48" s="19">
        <v>1</v>
      </c>
      <c r="BH48" s="57" cm="1">
        <f t="array" aca="1" ref="BH48" ca="1">SUM(IF($C48&gt;0,IF(AND(INDIRECT(ADDRESS($C48,44))=0,INDIRECT(ADDRESS($C48,38))&lt;&gt;"UL"),INDIRECT(ADDRESS($C48,COLUMN()-12)),0),0), IF($D48&gt;0,IF(AND(INDIRECT(ADDRESS($D48,44))=0,INDIRECT(ADDRESS($D48,38))&lt;&gt;"UL"),INDIRECT(ADDRESS($D48,COLUMN()-12)),0),0), IF($E48&gt;0,IF(AND(INDIRECT(ADDRESS($E48,44))=0,INDIRECT(ADDRESS($E48,38))&lt;&gt;"UL"),INDIRECT(ADDRESS($E48,COLUMN()-12)),0),0), IF($F48&gt;0,IF(AND(INDIRECT(ADDRESS($F48,44))=0,INDIRECT(ADDRESS($F48,38))&lt;&gt;"UL"),INDIRECT(ADDRESS($F48,COLUMN()-12)),0),0), IF($G48&gt;0,IF(AND(INDIRECT(ADDRESS($G48,44))=0,INDIRECT(ADDRESS($G48,38))&lt;&gt;"UL"),INDIRECT(ADDRESS($G48,COLUMN()-12)),0),0), IF($H48&gt;0,IF(AND(INDIRECT(ADDRESS($H48,44))=0,INDIRECT(ADDRESS($H48,38))&lt;&gt;"UL"),INDIRECT(ADDRESS($H48,COLUMN()-12)),0),0), IF($I48&gt;0,IF(AND(INDIRECT(ADDRESS($I48,44))=0,INDIRECT(ADDRESS($I48,38))&lt;&gt;"UL"),INDIRECT(ADDRESS($I48,COLUMN()-12)),0),0), IF($J48&gt;0,IF(AND(INDIRECT(ADDRESS($J48,44))=0,INDIRECT(ADDRESS($J48,38))&lt;&gt;"UL"),INDIRECT(ADDRESS($J48,COLUMN()-12)),0),0), IF($K48&gt;0,IF(AND(INDIRECT(ADDRESS($K48,44))=0,INDIRECT(ADDRESS($K48,38))&lt;&gt;"UL"),INDIRECT(ADDRESS($K48,COLUMN()-12)),0),0), IF($L48&gt;0,IF(AND(INDIRECT(ADDRESS($L48,44))=0,INDIRECT(ADDRESS($L48,38))&lt;&gt;"UL"),INDIRECT(ADDRESS($L48,COLUMN()-12)),0),0), IF($M48&gt;0,IF(AND(INDIRECT(ADDRESS($M48,44))=0,INDIRECT(ADDRESS($M48,38))&lt;&gt;"UL"),INDIRECT(ADDRESS($M48,COLUMN()-12)),0),0))</f>
        <v>0</v>
      </c>
      <c r="BI48" s="57" cm="1">
        <f t="array" aca="1" ref="BI48" ca="1">SUM(IF($C48&gt;0,IF(AND(INDIRECT(ADDRESS($C48,44))=0,INDIRECT(ADDRESS($C48,38))&lt;&gt;"UL"),INDIRECT(ADDRESS($C48,COLUMN()-12)),0),0), IF($D48&gt;0,IF(AND(INDIRECT(ADDRESS($D48,44))=0,INDIRECT(ADDRESS($D48,38))&lt;&gt;"UL"),INDIRECT(ADDRESS($D48,COLUMN()-12)),0),0), IF($E48&gt;0,IF(AND(INDIRECT(ADDRESS($E48,44))=0,INDIRECT(ADDRESS($E48,38))&lt;&gt;"UL"),INDIRECT(ADDRESS($E48,COLUMN()-12)),0),0), IF($F48&gt;0,IF(AND(INDIRECT(ADDRESS($F48,44))=0,INDIRECT(ADDRESS($F48,38))&lt;&gt;"UL"),INDIRECT(ADDRESS($F48,COLUMN()-12)),0),0), IF($G48&gt;0,IF(AND(INDIRECT(ADDRESS($G48,44))=0,INDIRECT(ADDRESS($G48,38))&lt;&gt;"UL"),INDIRECT(ADDRESS($G48,COLUMN()-12)),0),0), IF($H48&gt;0,IF(AND(INDIRECT(ADDRESS($H48,44))=0,INDIRECT(ADDRESS($H48,38))&lt;&gt;"UL"),INDIRECT(ADDRESS($H48,COLUMN()-12)),0),0), IF($I48&gt;0,IF(AND(INDIRECT(ADDRESS($I48,44))=0,INDIRECT(ADDRESS($I48,38))&lt;&gt;"UL"),INDIRECT(ADDRESS($I48,COLUMN()-12)),0),0), IF($J48&gt;0,IF(AND(INDIRECT(ADDRESS($J48,44))=0,INDIRECT(ADDRESS($J48,38))&lt;&gt;"UL"),INDIRECT(ADDRESS($J48,COLUMN()-12)),0),0), IF($K48&gt;0,IF(AND(INDIRECT(ADDRESS($K48,44))=0,INDIRECT(ADDRESS($K48,38))&lt;&gt;"UL"),INDIRECT(ADDRESS($K48,COLUMN()-12)),0),0), IF($L48&gt;0,IF(AND(INDIRECT(ADDRESS($L48,44))=0,INDIRECT(ADDRESS($L48,38))&lt;&gt;"UL"),INDIRECT(ADDRESS($L48,COLUMN()-12)),0),0), IF($M48&gt;0,IF(AND(INDIRECT(ADDRESS($M48,44))=0,INDIRECT(ADDRESS($M48,38))&lt;&gt;"UL"),INDIRECT(ADDRESS($M48,COLUMN()-12)),0),0))</f>
        <v>0.55555555555555547</v>
      </c>
      <c r="BJ48" s="57" cm="1">
        <f t="array" aca="1" ref="BJ48" ca="1">SUM(IF($C48&gt;0,IF(AND(INDIRECT(ADDRESS($C48,44))=0,INDIRECT(ADDRESS($C48,38))&lt;&gt;"UL"),INDIRECT(ADDRESS($C48,COLUMN()-12)),0),0), IF($D48&gt;0,IF(AND(INDIRECT(ADDRESS($D48,44))=0,INDIRECT(ADDRESS($D48,38))&lt;&gt;"UL"),INDIRECT(ADDRESS($D48,COLUMN()-12)),0),0), IF($E48&gt;0,IF(AND(INDIRECT(ADDRESS($E48,44))=0,INDIRECT(ADDRESS($E48,38))&lt;&gt;"UL"),INDIRECT(ADDRESS($E48,COLUMN()-12)),0),0), IF($F48&gt;0,IF(AND(INDIRECT(ADDRESS($F48,44))=0,INDIRECT(ADDRESS($F48,38))&lt;&gt;"UL"),INDIRECT(ADDRESS($F48,COLUMN()-12)),0),0), IF($G48&gt;0,IF(AND(INDIRECT(ADDRESS($G48,44))=0,INDIRECT(ADDRESS($G48,38))&lt;&gt;"UL"),INDIRECT(ADDRESS($G48,COLUMN()-12)),0),0), IF($H48&gt;0,IF(AND(INDIRECT(ADDRESS($H48,44))=0,INDIRECT(ADDRESS($H48,38))&lt;&gt;"UL"),INDIRECT(ADDRESS($H48,COLUMN()-12)),0),0), IF($I48&gt;0,IF(AND(INDIRECT(ADDRESS($I48,44))=0,INDIRECT(ADDRESS($I48,38))&lt;&gt;"UL"),INDIRECT(ADDRESS($I48,COLUMN()-12)),0),0), IF($J48&gt;0,IF(AND(INDIRECT(ADDRESS($J48,44))=0,INDIRECT(ADDRESS($J48,38))&lt;&gt;"UL"),INDIRECT(ADDRESS($J48,COLUMN()-12)),0),0), IF($K48&gt;0,IF(AND(INDIRECT(ADDRESS($K48,44))=0,INDIRECT(ADDRESS($K48,38))&lt;&gt;"UL"),INDIRECT(ADDRESS($K48,COLUMN()-12)),0),0), IF($L48&gt;0,IF(AND(INDIRECT(ADDRESS($L48,44))=0,INDIRECT(ADDRESS($L48,38))&lt;&gt;"UL"),INDIRECT(ADDRESS($L48,COLUMN()-12)),0),0), IF($M48&gt;0,IF(AND(INDIRECT(ADDRESS($M48,44))=0,INDIRECT(ADDRESS($M48,38))&lt;&gt;"UL"),INDIRECT(ADDRESS($M48,COLUMN()-12)),0),0))</f>
        <v>0.55555555555555547</v>
      </c>
      <c r="BK48" s="57">
        <f t="shared" ca="1" si="32"/>
        <v>0.55555555555555547</v>
      </c>
      <c r="BL48" s="58">
        <f t="shared" ca="1" si="33"/>
        <v>0.37037037037037029</v>
      </c>
      <c r="BM48" s="57" cm="1">
        <f t="array" aca="1" ref="BM48" ca="1">SUM(IF($C48&gt;0,IF(AND(INDIRECT(ADDRESS($C48,44))=0,INDIRECT(ADDRESS($C48,38))&lt;&gt;"UL"),INDIRECT(ADDRESS($C48,COLUMN()-12)),0),0), IF($D48&gt;0,IF(AND(INDIRECT(ADDRESS($D48,44))=0,INDIRECT(ADDRESS($D48,38))&lt;&gt;"UL"),INDIRECT(ADDRESS($D48,COLUMN()-12)),0),0), IF($E48&gt;0,IF(AND(INDIRECT(ADDRESS($E48,44))=0,INDIRECT(ADDRESS($E48,38))&lt;&gt;"UL"),INDIRECT(ADDRESS($E48,COLUMN()-12)),0),0), IF($F48&gt;0,IF(AND(INDIRECT(ADDRESS($F48,44))=0,INDIRECT(ADDRESS($F48,38))&lt;&gt;"UL"),INDIRECT(ADDRESS($F48,COLUMN()-12)),0),0), IF($G48&gt;0,IF(AND(INDIRECT(ADDRESS($G48,44))=0,INDIRECT(ADDRESS($G48,38))&lt;&gt;"UL"),INDIRECT(ADDRESS($G48,COLUMN()-12)),0),0), IF($H48&gt;0,IF(AND(INDIRECT(ADDRESS($H48,44))=0,INDIRECT(ADDRESS($H48,38))&lt;&gt;"UL"),INDIRECT(ADDRESS($H48,COLUMN()-12)),0),0), IF($I48&gt;0,IF(AND(INDIRECT(ADDRESS($I48,44))=0,INDIRECT(ADDRESS($I48,38))&lt;&gt;"UL"),INDIRECT(ADDRESS($I48,COLUMN()-12)),0),0), IF($J48&gt;0,IF(AND(INDIRECT(ADDRESS($J48,44))=0,INDIRECT(ADDRESS($J48,38))&lt;&gt;"UL"),INDIRECT(ADDRESS($J48,COLUMN()-12)),0),0), IF($K48&gt;0,IF(AND(INDIRECT(ADDRESS($K48,44))=0,INDIRECT(ADDRESS($K48,38))&lt;&gt;"UL"),INDIRECT(ADDRESS($K48,COLUMN()-11)),0),0), IF($L48&gt;0,IF(AND(INDIRECT(ADDRESS($L48,44))=0,INDIRECT(ADDRESS($L48,38))&lt;&gt;"UL"),INDIRECT(ADDRESS($L48,COLUMN()-11)),0),0), IF($M48&gt;0,IF(AND(INDIRECT(ADDRESS($M48,44))=0,INDIRECT(ADDRESS($M48,38))&lt;&gt;"UL"),INDIRECT(ADDRESS($M48,COLUMN()-11)),0),0))</f>
        <v>0.22222222222222218</v>
      </c>
      <c r="BN48" s="57" cm="1">
        <f t="array" aca="1" ref="BN48" ca="1">SUM(IF($C48&gt;0,IF(AND(INDIRECT(ADDRESS($C48,44))=0,INDIRECT(ADDRESS($C48,38))&lt;&gt;"UL"),INDIRECT(ADDRESS($C48,COLUMN()-12)),0),0), IF($D48&gt;0,IF(AND(INDIRECT(ADDRESS($D48,44))=0,INDIRECT(ADDRESS($D48,38))&lt;&gt;"UL"),INDIRECT(ADDRESS($D48,COLUMN()-12)),0),0), IF($E48&gt;0,IF(AND(INDIRECT(ADDRESS($E48,44))=0,INDIRECT(ADDRESS($E48,38))&lt;&gt;"UL"),INDIRECT(ADDRESS($E48,COLUMN()-12)),0),0), IF($F48&gt;0,IF(AND(INDIRECT(ADDRESS($F48,44))=0,INDIRECT(ADDRESS($F48,38))&lt;&gt;"UL"),INDIRECT(ADDRESS($F48,COLUMN()-12)),0),0), IF($G48&gt;0,IF(AND(INDIRECT(ADDRESS($G48,44))=0,INDIRECT(ADDRESS($G48,38))&lt;&gt;"UL"),INDIRECT(ADDRESS($G48,COLUMN()-12)),0),0), IF($H48&gt;0,IF(AND(INDIRECT(ADDRESS($H48,44))=0,INDIRECT(ADDRESS($H48,38))&lt;&gt;"UL"),INDIRECT(ADDRESS($H48,COLUMN()-12)),0),0), IF($I48&gt;0,IF(AND(INDIRECT(ADDRESS($I48,44))=0,INDIRECT(ADDRESS($I48,38))&lt;&gt;"UL"),INDIRECT(ADDRESS($I48,COLUMN()-12)),0),0), IF($J48&gt;0,IF(AND(INDIRECT(ADDRESS($J48,44))=0,INDIRECT(ADDRESS($J48,38))&lt;&gt;"UL"),INDIRECT(ADDRESS($J48,COLUMN()-12)),0),0), IF($K48&gt;0,IF(AND(INDIRECT(ADDRESS($K48,44))=0,INDIRECT(ADDRESS($K48,38))&lt;&gt;"UL"),INDIRECT(ADDRESS($K48,COLUMN()-11)),0),0), IF($L48&gt;0,IF(AND(INDIRECT(ADDRESS($L48,44))=0,INDIRECT(ADDRESS($L48,38))&lt;&gt;"UL"),INDIRECT(ADDRESS($L48,COLUMN()-11)),0),0), IF($M48&gt;0,IF(AND(INDIRECT(ADDRESS($M48,44))=0,INDIRECT(ADDRESS($M48,38))&lt;&gt;"UL"),INDIRECT(ADDRESS($M48,COLUMN()-11)),0),0))</f>
        <v>7.4074074074074056E-2</v>
      </c>
      <c r="BO48" s="57" cm="1">
        <f t="array" aca="1" ref="BO48" ca="1">SUM(IF($C48&gt;0,IF(AND(INDIRECT(ADDRESS($C48,44))=0,INDIRECT(ADDRESS($C48,38))&lt;&gt;"UL"),INDIRECT(ADDRESS($C48,COLUMN()-12)),0),0), IF($D48&gt;0,IF(AND(INDIRECT(ADDRESS($D48,44))=0,INDIRECT(ADDRESS($D48,38))&lt;&gt;"UL"),INDIRECT(ADDRESS($D48,COLUMN()-12)),0),0), IF($E48&gt;0,IF(AND(INDIRECT(ADDRESS($E48,44))=0,INDIRECT(ADDRESS($E48,38))&lt;&gt;"UL"),INDIRECT(ADDRESS($E48,COLUMN()-12)),0),0), IF($F48&gt;0,IF(AND(INDIRECT(ADDRESS($F48,44))=0,INDIRECT(ADDRESS($F48,38))&lt;&gt;"UL"),INDIRECT(ADDRESS($F48,COLUMN()-12)),0),0), IF($G48&gt;0,IF(AND(INDIRECT(ADDRESS($G48,44))=0,INDIRECT(ADDRESS($G48,38))&lt;&gt;"UL"),INDIRECT(ADDRESS($G48,COLUMN()-12)),0),0), IF($H48&gt;0,IF(AND(INDIRECT(ADDRESS($H48,44))=0,INDIRECT(ADDRESS($H48,38))&lt;&gt;"UL"),INDIRECT(ADDRESS($H48,COLUMN()-12)),0),0), IF($I48&gt;0,IF(AND(INDIRECT(ADDRESS($I48,44))=0,INDIRECT(ADDRESS($I48,38))&lt;&gt;"UL"),INDIRECT(ADDRESS($I48,COLUMN()-12)),0),0), IF($J48&gt;0,IF(AND(INDIRECT(ADDRESS($J48,44))=0,INDIRECT(ADDRESS($J48,38))&lt;&gt;"UL"),INDIRECT(ADDRESS($J48,COLUMN()-12)),0),0), IF($K48&gt;0,IF(AND(INDIRECT(ADDRESS($K48,44))=0,INDIRECT(ADDRESS($K48,38))&lt;&gt;"UL"),INDIRECT(ADDRESS($K48,COLUMN()-11)),0),0), IF($L48&gt;0,IF(AND(INDIRECT(ADDRESS($L48,44))=0,INDIRECT(ADDRESS($L48,38))&lt;&gt;"UL"),INDIRECT(ADDRESS($L48,COLUMN()-11)),0),0), IF($M48&gt;0,IF(AND(INDIRECT(ADDRESS($M48,44))=0,INDIRECT(ADDRESS($M48,38))&lt;&gt;"UL"),INDIRECT(ADDRESS($M48,COLUMN()-11)),0),0))</f>
        <v>0.14814814814814811</v>
      </c>
      <c r="BP48" s="57" cm="1">
        <f t="array" aca="1" ref="BP48" ca="1">SUM(IF($C48&gt;0,IF(AND(INDIRECT(ADDRESS($C48,44))=0,INDIRECT(ADDRESS($C48,38))&lt;&gt;"UL"),INDIRECT(ADDRESS($C48,COLUMN()-12)),0),0), IF($D48&gt;0,IF(AND(INDIRECT(ADDRESS($D48,44))=0,INDIRECT(ADDRESS($D48,38))&lt;&gt;"UL"),INDIRECT(ADDRESS($D48,COLUMN()-12)),0),0), IF($E48&gt;0,IF(AND(INDIRECT(ADDRESS($E48,44))=0,INDIRECT(ADDRESS($E48,38))&lt;&gt;"UL"),INDIRECT(ADDRESS($E48,COLUMN()-12)),0),0), IF($F48&gt;0,IF(AND(INDIRECT(ADDRESS($F48,44))=0,INDIRECT(ADDRESS($F48,38))&lt;&gt;"UL"),INDIRECT(ADDRESS($F48,COLUMN()-12)),0),0), IF($G48&gt;0,IF(AND(INDIRECT(ADDRESS($G48,44))=0,INDIRECT(ADDRESS($G48,38))&lt;&gt;"UL"),INDIRECT(ADDRESS($G48,COLUMN()-12)),0),0), IF($H48&gt;0,IF(AND(INDIRECT(ADDRESS($H48,44))=0,INDIRECT(ADDRESS($H48,38))&lt;&gt;"UL"),INDIRECT(ADDRESS($H48,COLUMN()-12)),0),0), IF($I48&gt;0,IF(AND(INDIRECT(ADDRESS($I48,44))=0,INDIRECT(ADDRESS($I48,38))&lt;&gt;"UL"),INDIRECT(ADDRESS($I48,COLUMN()-12)),0),0), IF($J48&gt;0,IF(AND(INDIRECT(ADDRESS($J48,44))=0,INDIRECT(ADDRESS($J48,38))&lt;&gt;"UL"),INDIRECT(ADDRESS($J48,COLUMN()-12)),0),0), IF($K48&gt;0,IF(AND(INDIRECT(ADDRESS($K48,44))=0,INDIRECT(ADDRESS($K48,38))&lt;&gt;"UL"),INDIRECT(ADDRESS($K48,COLUMN()-11)),0),0), IF($L48&gt;0,IF(AND(INDIRECT(ADDRESS($L48,44))=0,INDIRECT(ADDRESS($L48,38))&lt;&gt;"UL"),INDIRECT(ADDRESS($L48,COLUMN()-11)),0),0), IF($M48&gt;0,IF(AND(INDIRECT(ADDRESS($M48,44))=0,INDIRECT(ADDRESS($M48,38))&lt;&gt;"UL"),INDIRECT(ADDRESS($M48,COLUMN()-11)),0),0))</f>
        <v>0.14814814814814811</v>
      </c>
      <c r="BQ48" s="57">
        <f t="shared" ca="1" si="34"/>
        <v>0.14814814814814811</v>
      </c>
      <c r="BR48" s="161">
        <f t="shared" ca="1" si="22"/>
        <v>77.723920544237316</v>
      </c>
      <c r="BS48" s="59"/>
      <c r="BT48" s="56">
        <f t="shared" ca="1" si="23"/>
        <v>2.8529917215765441</v>
      </c>
      <c r="BU48" s="63">
        <f t="shared" ca="1" si="24"/>
        <v>0.12404311832941496</v>
      </c>
      <c r="BV48" s="57" t="s">
        <v>34</v>
      </c>
      <c r="BW48" s="57" cm="1">
        <f t="array" aca="1" ref="BW48" ca="1">SUM(IF($C48&gt;0,IF(AND(INDIRECT(ADDRESS($C48,44))=0,INDIRECT(ADDRESS($C48,38))="UL",ISERROR(SEARCH("Rear",INDIRECT(ADDRESS($C48,33)))),ISERROR(SEARCH("Side",INDIRECT(ADDRESS($C48,33))))),INDIRECT(ADDRESS($C48,COLUMN())),0),0),IF($D48&gt;0,IF(AND(INDIRECT(ADDRESS($D48,44))=0,INDIRECT(ADDRESS($D48,38))="UL",ISERROR(SEARCH("Rear",INDIRECT(ADDRESS($D48,33)))),ISERROR(SEARCH("Side",INDIRECT(ADDRESS($D48,33))))),INDIRECT(ADDRESS($D48,COLUMN())),0),0),IF($E48&gt;0,IF(AND(INDIRECT(ADDRESS($E48,44))=0,INDIRECT(ADDRESS($E48,38))="UL",ISERROR(SEARCH("Rear",INDIRECT(ADDRESS($E48,33)))),ISERROR(SEARCH("Side",INDIRECT(ADDRESS($E48,33))))),INDIRECT(ADDRESS($E48,COLUMN())),0),0),IF($F48&gt;0,IF(AND(INDIRECT(ADDRESS($F48,44))=0,INDIRECT(ADDRESS($F48,38))="UL",ISERROR(SEARCH("Rear",INDIRECT(ADDRESS($F48,33)))),ISERROR(SEARCH("Side",INDIRECT(ADDRESS($F48,33))))),INDIRECT(ADDRESS($F48,COLUMN())),0),0),IF($G48&gt;0,IF(AND(INDIRECT(ADDRESS($G48,44))=0,INDIRECT(ADDRESS($G48,38))="UL",ISERROR(SEARCH("Rear",INDIRECT(ADDRESS($G48,33)))),ISERROR(SEARCH("Side",INDIRECT(ADDRESS($G48,33))))),INDIRECT(ADDRESS($G48,COLUMN())),0),0),IF($H48&gt;0,IF(AND(INDIRECT(ADDRESS($H48,44))=0,INDIRECT(ADDRESS($H48,38))="UL",ISERROR(SEARCH("Rear",INDIRECT(ADDRESS($H48,33)))),ISERROR(SEARCH("Side",INDIRECT(ADDRESS($H48,33))))),INDIRECT(ADDRESS($H48,COLUMN())),0),0),IF($I48&gt;0,IF(AND(INDIRECT(ADDRESS($I48,44))=0,INDIRECT(ADDRESS($I48,38))="UL",ISERROR(SEARCH("Rear",INDIRECT(ADDRESS($I48,33)))),ISERROR(SEARCH("Side",INDIRECT(ADDRESS($I48,33))))),INDIRECT(ADDRESS($I48,COLUMN())),0),0),IF($J48&gt;0,IF(AND(INDIRECT(ADDRESS($J48,44))=0,INDIRECT(ADDRESS($J48,38))="UL",ISERROR(SEARCH("Rear",INDIRECT(ADDRESS($J48,33)))),ISERROR(SEARCH("Side",INDIRECT(ADDRESS($J48,33))))),INDIRECT(ADDRESS($J48,COLUMN())),0),0),IF($K48&gt;0,IF(AND(INDIRECT(ADDRESS($K48,44))=0,INDIRECT(ADDRESS($K48,38))="UL",ISERROR(SEARCH("Rear",INDIRECT(ADDRESS($K48,33)))),ISERROR(SEARCH("Side",INDIRECT(ADDRESS($K48,33))))),INDIRECT(ADDRESS($K48,COLUMN())),0),0),IF($L48&gt;0,IF(AND(INDIRECT(ADDRESS($L48,44))=0,INDIRECT(ADDRESS($L48,38))="UL",ISERROR(SEARCH("Rear",INDIRECT(ADDRESS($L48,33)))),ISERROR(SEARCH("Side",INDIRECT(ADDRESS($L48,33))))),INDIRECT(ADDRESS($L48,COLUMN())),0),0),IF($M48&gt;0,IF(AND(INDIRECT(ADDRESS($M48,44))=0,INDIRECT(ADDRESS($M48,38))="UL",ISERROR(SEARCH("Rear",INDIRECT(ADDRESS($M48,33)))),ISERROR(SEARCH("Side",INDIRECT(ADDRESS($M48,33))))),INDIRECT(ADDRESS($M48,COLUMN())),0),0))</f>
        <v>0.88888888888888884</v>
      </c>
      <c r="BX48" s="57">
        <f t="shared" ca="1" si="25"/>
        <v>0.88888888888888884</v>
      </c>
      <c r="BY48" s="57" cm="1">
        <f t="array" aca="1" ref="BY48" ca="1">SUM(IF($C48&gt;0,IF(AND(INDIRECT(ADDRESS($C48,44))=0,INDIRECT(ADDRESS($C48,38))="UL"),INDIRECT(ADDRESS($C48,COLUMN())),0),0),IF($D48&gt;0,IF(AND(INDIRECT(ADDRESS($D48,44))=0,INDIRECT(ADDRESS($D48,38))="UL"),INDIRECT(ADDRESS($D48,COLUMN())),0),0),IF($E48&gt;0,IF(AND(INDIRECT(ADDRESS($E48,44))=0,INDIRECT(ADDRESS($E48,38))="UL"),INDIRECT(ADDRESS($E48,COLUMN())),0),0),IF($F48&gt;0,IF(AND(INDIRECT(ADDRESS($F48,44))=0,INDIRECT(ADDRESS($F48,38))="UL"),INDIRECT(ADDRESS($F48,COLUMN())),0),0),IF($G48&gt;0,IF(AND(INDIRECT(ADDRESS($G48,44))=0,INDIRECT(ADDRESS($G48,38))="UL"),INDIRECT(ADDRESS($G48,COLUMN())),0),0),IF($H48&gt;0,IF(AND(INDIRECT(ADDRESS($H48,44))=0,INDIRECT(ADDRESS($H48,38))="UL"),INDIRECT(ADDRESS($H48,COLUMN())),0),0),IF($I48&gt;0,IF(AND(INDIRECT(ADDRESS($I48,44))=0,INDIRECT(ADDRESS($I48,38))="UL"),INDIRECT(ADDRESS($I48,COLUMN())),0),0),IF($J48&gt;0,IF(AND(INDIRECT(ADDRESS($J48,44))=0,INDIRECT(ADDRESS($J48,38))="UL"),INDIRECT(ADDRESS($J48,COLUMN())),0),0),IF($K48&gt;0,IF(AND(INDIRECT(ADDRESS($K48,44))=0,INDIRECT(ADDRESS($K48,38))="UL"),INDIRECT(ADDRESS($K48,COLUMN())),0),0),IF($L48&gt;0,IF(AND(INDIRECT(ADDRESS($L48,44))=0,INDIRECT(ADDRESS($L48,38))="UL"),INDIRECT(ADDRESS($L48,COLUMN())),0),0),IF($M48&gt;0,IF(AND(INDIRECT(ADDRESS($M48,44))=0,INDIRECT(ADDRESS($M48,38))="UL"),INDIRECT(ADDRESS($M48,COLUMN())),0),0))</f>
        <v>0.30452674897119342</v>
      </c>
      <c r="BZ48" s="57" cm="1">
        <f t="array" aca="1" ref="BZ48" ca="1">SUM(IF($C48&gt;0,IF(AND(INDIRECT(ADDRESS($C48,44))=0,INDIRECT(ADDRESS($C48,38))="UL"),INDIRECT(ADDRESS($C48,COLUMN())),0),0),IF($D48&gt;0,IF(AND(INDIRECT(ADDRESS($D48,44))=0,INDIRECT(ADDRESS($D48,38))="UL"),INDIRECT(ADDRESS($D48,COLUMN())),0),0),IF($E48&gt;0,IF(AND(INDIRECT(ADDRESS($E48,44))=0,INDIRECT(ADDRESS($E48,38))="UL"),INDIRECT(ADDRESS($E48,COLUMN())),0),0),IF($F48&gt;0,IF(AND(INDIRECT(ADDRESS($F48,44))=0,INDIRECT(ADDRESS($F48,38))="UL"),INDIRECT(ADDRESS($F48,COLUMN())),0),0),IF($G48&gt;0,IF(AND(INDIRECT(ADDRESS($G48,44))=0,INDIRECT(ADDRESS($G48,38))="UL"),INDIRECT(ADDRESS($G48,COLUMN())),0),0),IF($H48&gt;0,IF(AND(INDIRECT(ADDRESS($H48,44))=0,INDIRECT(ADDRESS($H48,38))="UL"),INDIRECT(ADDRESS($H48,COLUMN())),0),0),IF($I48&gt;0,IF(AND(INDIRECT(ADDRESS($I48,44))=0,INDIRECT(ADDRESS($I48,38))="UL"),INDIRECT(ADDRESS($I48,COLUMN())),0),0),IF($J48&gt;0,IF(AND(INDIRECT(ADDRESS($J48,44))=0,INDIRECT(ADDRESS($J48,38))="UL"),INDIRECT(ADDRESS($J48,COLUMN())),0),0),IF($K48&gt;0,IF(AND(INDIRECT(ADDRESS($K48,44))=0,INDIRECT(ADDRESS($K48,38))="UL"),INDIRECT(ADDRESS($K48,COLUMN())),0),0),IF($L48&gt;0,IF(AND(INDIRECT(ADDRESS($L48,44))=0,INDIRECT(ADDRESS($L48,38))="UL"),INDIRECT(ADDRESS($L48,COLUMN())),0),0),IF($M48&gt;0,IF(AND(INDIRECT(ADDRESS($M48,44))=0,INDIRECT(ADDRESS($M48,38))="UL"),INDIRECT(ADDRESS($M48,COLUMN())),0),0))</f>
        <v>0.23251028806584362</v>
      </c>
      <c r="CA48" s="57">
        <f t="shared" ca="1" si="26"/>
        <v>0.23251028806584362</v>
      </c>
      <c r="CB48" s="57" cm="1">
        <f t="array" aca="1" ref="CB48" ca="1">SUM(IF($C48&gt;0,IF(AND(INDIRECT(ADDRESS($C48,44))=0,INDIRECT(ADDRESS($C48,38))&lt;&gt;"UL"),INDIRECT(ADDRESS($C48,COLUMN())),0),0),IF($D48&gt;0,IF(AND(INDIRECT(ADDRESS($D48,44))=0,INDIRECT(ADDRESS($D48,38))&lt;&gt;"UL"),INDIRECT(ADDRESS($D48,COLUMN())),0),0),IF($E48&gt;0,IF(AND(INDIRECT(ADDRESS($E48,44))=0,INDIRECT(ADDRESS($E48,38))&lt;&gt;"UL"),INDIRECT(ADDRESS($E48,COLUMN())),0),0),IF($F48&gt;0,IF(AND(INDIRECT(ADDRESS($F48,44))=0,INDIRECT(ADDRESS($F48,38))&lt;&gt;"UL"),INDIRECT(ADDRESS($F48,COLUMN())),0),0),IF($G48&gt;0,IF(AND(INDIRECT(ADDRESS($G48,44))=0,INDIRECT(ADDRESS($G48,38))&lt;&gt;"UL"),INDIRECT(ADDRESS($G48,COLUMN())),0),0),IF($H48&gt;0,IF(AND(INDIRECT(ADDRESS($H48,44))=0,INDIRECT(ADDRESS($H48,38))&lt;&gt;"UL"),INDIRECT(ADDRESS($H48,COLUMN())),0),0),IF($I48&gt;0,IF(AND(INDIRECT(ADDRESS($I48,44))=0,INDIRECT(ADDRESS($I48,38))&lt;&gt;"UL"),INDIRECT(ADDRESS($I48,COLUMN())),0),0),IF($J48&gt;0,IF(AND(INDIRECT(ADDRESS($J48,44))=0,INDIRECT(ADDRESS($J48,38))&lt;&gt;"UL"),INDIRECT(ADDRESS($J48,COLUMN())),0),0),IF($K48&gt;0,IF(AND(INDIRECT(ADDRESS($K48,44))=0,INDIRECT(ADDRESS($K48,38))&lt;&gt;"UL"),INDIRECT(ADDRESS($K48,COLUMN())),0),0),IF($L48&gt;0,IF(AND(INDIRECT(ADDRESS($L48,44))=0,INDIRECT(ADDRESS($L48,38))&lt;&gt;"UL"),INDIRECT(ADDRESS($L48,COLUMN())),0),0),IF($M48&gt;0,IF(AND(INDIRECT(ADDRESS($M48,44))=0,INDIRECT(ADDRESS($M48,38))&lt;&gt;"UL"),INDIRECT(ADDRESS($M48,COLUMN())),0),0))</f>
        <v>0.27777777777777773</v>
      </c>
      <c r="CC48" s="57">
        <f t="shared" ca="1" si="27"/>
        <v>0.27777777777777773</v>
      </c>
      <c r="CD48" s="57" cm="1">
        <f t="array" aca="1" ref="CD48" ca="1">SUM(IF($C48&gt;0,IF(AND(INDIRECT(ADDRESS($C48,44))=0,INDIRECT(ADDRESS($C48,38))&lt;&gt;"UL"),INDIRECT(ADDRESS($C48,COLUMN())),0),0),IF($D48&gt;0,IF(AND(INDIRECT(ADDRESS($D48,44))=0,INDIRECT(ADDRESS($D48,38))&lt;&gt;"UL"),INDIRECT(ADDRESS($D48,COLUMN())),0),0),IF($E48&gt;0,IF(AND(INDIRECT(ADDRESS($E48,44))=0,INDIRECT(ADDRESS($E48,38))&lt;&gt;"UL"),INDIRECT(ADDRESS($E48,COLUMN())),0),0),IF($F48&gt;0,IF(AND(INDIRECT(ADDRESS($F48,44))=0,INDIRECT(ADDRESS($F48,38))&lt;&gt;"UL"),INDIRECT(ADDRESS($F48,COLUMN())),0),0),IF($G48&gt;0,IF(AND(INDIRECT(ADDRESS($G48,44))=0,INDIRECT(ADDRESS($G48,38))&lt;&gt;"UL"),INDIRECT(ADDRESS($G48,COLUMN())),0),0),IF($H48&gt;0,IF(AND(INDIRECT(ADDRESS($H48,44))=0,INDIRECT(ADDRESS($H48,38))&lt;&gt;"UL"),INDIRECT(ADDRESS($H48,COLUMN())),0),0),IF($I48&gt;0,IF(AND(INDIRECT(ADDRESS($I48,44))=0,INDIRECT(ADDRESS($I48,38))&lt;&gt;"UL"),INDIRECT(ADDRESS($I48,COLUMN())),0),0),IF($J48&gt;0,IF(AND(INDIRECT(ADDRESS($J48,44))=0,INDIRECT(ADDRESS($J48,38))&lt;&gt;"UL"),INDIRECT(ADDRESS($J48,COLUMN())),0),0),IF($K48&gt;0,IF(AND(INDIRECT(ADDRESS($K48,44))=0,INDIRECT(ADDRESS($K48,38))&lt;&gt;"UL"),INDIRECT(ADDRESS($K48,COLUMN())),0),0),IF($L48&gt;0,IF(AND(INDIRECT(ADDRESS($L48,44))=0,INDIRECT(ADDRESS($L48,38))&lt;&gt;"UL"),INDIRECT(ADDRESS($L48,COLUMN())),0),0),IF($M48&gt;0,IF(AND(INDIRECT(ADDRESS($M48,44))=0,INDIRECT(ADDRESS($M48,38))&lt;&gt;"UL"),INDIRECT(ADDRESS($M48,COLUMN())),0),0))</f>
        <v>9.2592592592592574E-2</v>
      </c>
      <c r="CE48" s="57" cm="1">
        <f t="array" aca="1" ref="CE48" ca="1">SUM(IF($C48&gt;0,IF(AND(INDIRECT(ADDRESS($C48,44))=0,INDIRECT(ADDRESS($C48,38))&lt;&gt;"UL"),INDIRECT(ADDRESS($C48,COLUMN())),0),0),IF($D48&gt;0,IF(AND(INDIRECT(ADDRESS($D48,44))=0,INDIRECT(ADDRESS($D48,38))&lt;&gt;"UL"),INDIRECT(ADDRESS($D48,COLUMN())),0),0),IF($E48&gt;0,IF(AND(INDIRECT(ADDRESS($E48,44))=0,INDIRECT(ADDRESS($E48,38))&lt;&gt;"UL"),INDIRECT(ADDRESS($E48,COLUMN())),0),0),IF($F48&gt;0,IF(AND(INDIRECT(ADDRESS($F48,44))=0,INDIRECT(ADDRESS($F48,38))&lt;&gt;"UL"),INDIRECT(ADDRESS($F48,COLUMN())),0),0),IF($G48&gt;0,IF(AND(INDIRECT(ADDRESS($G48,44))=0,INDIRECT(ADDRESS($G48,38))&lt;&gt;"UL"),INDIRECT(ADDRESS($G48,COLUMN())),0),0),IF($H48&gt;0,IF(AND(INDIRECT(ADDRESS($H48,44))=0,INDIRECT(ADDRESS($H48,38))&lt;&gt;"UL"),INDIRECT(ADDRESS($H48,COLUMN())),0),0),IF($I48&gt;0,IF(AND(INDIRECT(ADDRESS($I48,44))=0,INDIRECT(ADDRESS($I48,38))&lt;&gt;"UL"),INDIRECT(ADDRESS($I48,COLUMN())),0),0),IF($J48&gt;0,IF(AND(INDIRECT(ADDRESS($J48,44))=0,INDIRECT(ADDRESS($J48,38))&lt;&gt;"UL"),INDIRECT(ADDRESS($J48,COLUMN())),0),0),IF($K48&gt;0,IF(AND(INDIRECT(ADDRESS($K48,44))=0,INDIRECT(ADDRESS($K48,38))&lt;&gt;"UL"),INDIRECT(ADDRESS($K48,COLUMN())),0),0),IF($L48&gt;0,IF(AND(INDIRECT(ADDRESS($L48,44))=0,INDIRECT(ADDRESS($L48,38))&lt;&gt;"UL"),INDIRECT(ADDRESS($L48,COLUMN())),0),0),IF($M48&gt;0,IF(AND(INDIRECT(ADDRESS($M48,44))=0,INDIRECT(ADDRESS($M48,38))&lt;&gt;"UL"),INDIRECT(ADDRESS($M48,COLUMN())),0),0))</f>
        <v>0</v>
      </c>
      <c r="CF48" s="57">
        <f t="shared" ca="1" si="28"/>
        <v>0</v>
      </c>
      <c r="CG48" s="57">
        <f t="shared" ca="1" si="35"/>
        <v>1.6432723782435796</v>
      </c>
      <c r="CH48" s="57">
        <f t="shared" ca="1" si="29"/>
        <v>7.1446625141025205E-2</v>
      </c>
      <c r="CI48" s="19">
        <f t="shared" ca="1" si="30"/>
        <v>9.355325717625341</v>
      </c>
      <c r="CJ48" s="19"/>
      <c r="CK48" s="57" cm="1">
        <f t="array" aca="1" ref="CK48" ca="1">IF(AU48="S", SUM(IF($C48&gt;0,IF(INDIRECT(ADDRESS($C48,43))&lt;&gt;1,INDIRECT(ADDRESS($C48,48)),0),0), IF($D48&gt;0,IF(INDIRECT(ADDRESS($D48,43))&lt;&gt;1,INDIRECT(ADDRESS($D48,48)),0),0), IF($E48&gt;0,IF(INDIRECT(ADDRESS($E48,43))&lt;&gt;1,INDIRECT(ADDRESS($E48,48)),0),0), IF($F48&gt;0,IF(INDIRECT(ADDRESS($F48,43))&lt;&gt;1,INDIRECT(ADDRESS($F48,48)),0),0), IF($G48&gt;0,IF(INDIRECT(ADDRESS($G48,43))&lt;&gt;1,INDIRECT(ADDRESS($G48,48)),0),0), IF($H48&gt;0,IF(INDIRECT(ADDRESS($H48,43))&lt;&gt;1,INDIRECT(ADDRESS($H48,48)),0),0), IF($I48&gt;0,IF(INDIRECT(ADDRESS($I48,43))&lt;&gt;1,INDIRECT(ADDRESS($I48,48)),0),0), IF($J48&gt;0,IF(INDIRECT(ADDRESS($J48,43))&lt;&gt;1,INDIRECT(ADDRESS($J48,48)),0),0), IF($K48&gt;0,IF(INDIRECT(ADDRESS($K48,43))&lt;&gt;1,INDIRECT(ADDRESS($K48,48)),0),0), IF($L48&gt;0,IF(INDIRECT(ADDRESS($L48,43))&lt;&gt;1,INDIRECT(ADDRESS($L48,48)),0),0), IF($M48&gt;0,IF(INDIRECT(ADDRESS($M48,43))&lt;&gt;1,INDIRECT(ADDRESS($M48,48)),0),0)), IF(AU48="L",SUM(IF($C48&gt;0,IF(INDIRECT(ADDRESS($C48,43))&lt;&gt;1,INDIRECT(ADDRESS($C48,50)),0),0), IF($D48&gt;0,IF(INDIRECT(ADDRESS($D48,43))&lt;&gt;1,INDIRECT(ADDRESS($D48,50)),0),0), IF($E48&gt;0,IF(INDIRECT(ADDRESS($E48,43))&lt;&gt;1,INDIRECT(ADDRESS($E48,50)),0),0), IF($F48&gt;0,IF(INDIRECT(ADDRESS($F48,43))&lt;&gt;1,INDIRECT(ADDRESS($F48,50)),0),0), IF($G48&gt;0,IF(INDIRECT(ADDRESS($G48,43))&lt;&gt;1,INDIRECT(ADDRESS($G48,50)),0),0), IF($G48&gt;0,IF(INDIRECT(ADDRESS($G48,43))&lt;&gt;1,INDIRECT(ADDRESS($G48,50)),0),0), IF($H48&gt;0,IF(INDIRECT(ADDRESS($H48,43))&lt;&gt;1,INDIRECT(ADDRESS($H48,50)),0),0), IF($I48&gt;0,IF(INDIRECT(ADDRESS($I48,43))&lt;&gt;1,INDIRECT(ADDRESS($I48,50)),0),0), IF($J48&gt;0,IF(INDIRECT(ADDRESS($J48,43))&lt;&gt;1,INDIRECT(ADDRESS($J48,50)),0),0), IF($K48&gt;0,IF(INDIRECT(ADDRESS($K48,43))&lt;&gt;1,INDIRECT(ADDRESS($K48,50)),0),0), IF($L48&gt;0,IF(INDIRECT(ADDRESS($L48,43))&lt;&gt;1,INDIRECT(ADDRESS($L48,50)),0),0), IF($M48&gt;0,IF(INDIRECT(ADDRESS($M48,43))&lt;&gt;1,INDIRECT(ADDRESS($M48,50)),0),0)), SUM(IF($C48&gt;0,IF(INDIRECT(ADDRESS($C48,43))&lt;&gt;1,INDIRECT(ADDRESS($C48,49)),0),0), IF($D48&gt;0,IF(INDIRECT(ADDRESS($D48,43))&lt;&gt;1,INDIRECT(ADDRESS($D48,49)),0),0), IF($E48&gt;0,IF(INDIRECT(ADDRESS($E48,43))&lt;&gt;1,INDIRECT(ADDRESS($E48,49)),0),0), IF($F48&gt;0,IF(INDIRECT(ADDRESS($F48,43))&lt;&gt;1,INDIRECT(ADDRESS($F48,49)),0),0), IF($G48&gt;0,IF(INDIRECT(ADDRESS($G48,43))&lt;&gt;1,INDIRECT(ADDRESS($G48,49)),0),0), IF($G48&gt;0,IF(INDIRECT(ADDRESS($G48,43))&lt;&gt;1,INDIRECT(ADDRESS($G48,49)),0),0), IF($H48&gt;0,IF(INDIRECT(ADDRESS($H48,43))&lt;&gt;1,INDIRECT(ADDRESS($H48,49)),0),0), IF($I48&gt;0,IF(INDIRECT(ADDRESS($I48,43))&lt;&gt;1,INDIRECT(ADDRESS($I48,49)),0),0), IF($J48&gt;0,IF(INDIRECT(ADDRESS($J48,43))&lt;&gt;1,INDIRECT(ADDRESS($J48,49)),0),0), IF($K48&gt;0,IF(INDIRECT(ADDRESS($K48,43))&lt;&gt;1,INDIRECT(ADDRESS($K48,49)),0),0), IF($L48&gt;0,IF(INDIRECT(ADDRESS($L48,43))&lt;&gt;1,INDIRECT(ADDRESS($L48,49)),0),0), IF($M48&gt;0,IF(INDIRECT(ADDRESS($M48,43))&lt;&gt;1,INDIRECT(ADDRESS($M48,49)),0),0))))</f>
        <v>1.5555555555555554</v>
      </c>
      <c r="CL48" s="57" cm="1">
        <f t="array" aca="1" ref="CL48" ca="1">SUM(IF($C48&gt;0,IF(INDIRECT(ADDRESS($C48,44))=1,INDIRECT(ADDRESS($C48,90)),0),0), IF($D48&gt;0,IF(INDIRECT(ADDRESS($D48,44))=1,INDIRECT(ADDRESS($D48,90)),0),0), IF($E48&gt;0,IF(INDIRECT(ADDRESS($E48,44))=1,INDIRECT(ADDRESS($E48,90)),0),0), IF($F48&gt;0,IF(INDIRECT(ADDRESS($F48,44))=1,INDIRECT(ADDRESS($F48,90)),0),0), IF($G48&gt;0,IF(INDIRECT(ADDRESS($G48,44))=1,INDIRECT(ADDRESS($G48,90)),0),0), IF($H48&gt;0,IF(INDIRECT(ADDRESS($H48,44))=1,INDIRECT(ADDRESS($H48,90)),0),0), IF($I48&gt;0,IF(INDIRECT(ADDRESS($I48,44))=1,INDIRECT(ADDRESS($I48,90)),0),0), IF($J48&gt;0,IF(INDIRECT(ADDRESS($J48,44))=1,INDIRECT(ADDRESS($J48,90)),0),0), IF($K48&gt;0,IF(INDIRECT(ADDRESS($K48,44))=1,INDIRECT(ADDRESS($K48,90)),0),0), IF($L48&gt;0,IF(INDIRECT(ADDRESS($L48,44))=1,INDIRECT(ADDRESS($L48,90)),0),0), IF($M48&gt;0,IF(INDIRECT(ADDRESS($M48,44))=1,INDIRECT(ADDRESS($M48,90)),0),0))</f>
        <v>0</v>
      </c>
      <c r="CM48" s="56">
        <f t="shared" ca="1" si="31"/>
        <v>0.91318508534056952</v>
      </c>
      <c r="CN48" s="59"/>
    </row>
    <row r="49" spans="1:92" x14ac:dyDescent="0.25">
      <c r="A49" s="62" t="s">
        <v>127</v>
      </c>
      <c r="B49" s="122">
        <v>6</v>
      </c>
      <c r="C49" s="122">
        <v>18</v>
      </c>
      <c r="D49" s="122">
        <v>20</v>
      </c>
      <c r="E49" s="122">
        <v>28</v>
      </c>
      <c r="F49" s="122">
        <v>30</v>
      </c>
      <c r="G49" s="122"/>
      <c r="H49" s="122"/>
      <c r="I49" s="67"/>
      <c r="J49" s="67"/>
      <c r="K49" s="67"/>
      <c r="L49" s="67"/>
      <c r="M49" s="67"/>
      <c r="N49" s="67">
        <f t="shared" ca="1" si="15"/>
        <v>23</v>
      </c>
      <c r="O49" s="67" t="str" cm="1">
        <f t="array" aca="1" ref="O49" ca="1">INDIRECT(ADDRESS($B49,COLUMN()))</f>
        <v>Fighter</v>
      </c>
      <c r="P49" s="67" cm="1">
        <f t="array" aca="1" ref="P49" ca="1">INDIRECT(ADDRESS($B49,COLUMN()))</f>
        <v>2</v>
      </c>
      <c r="Q49" s="67" t="str" cm="1">
        <f t="array" aca="1" ref="Q49" ca="1">INDIRECT(ADDRESS($B49,COLUMN()))</f>
        <v>-</v>
      </c>
      <c r="R49" s="67" t="str" cm="1">
        <f t="array" aca="1" ref="R49" ca="1">INDIRECT(ADDRESS($B49,COLUMN()))</f>
        <v>-</v>
      </c>
      <c r="S49" s="67" cm="1">
        <f t="array" aca="1" ref="S49" ca="1">INDIRECT(ADDRESS($B49,COLUMN()))</f>
        <v>2</v>
      </c>
      <c r="T49" s="67" t="str" cm="1">
        <f t="array" aca="1" ref="T49" ca="1">INDIRECT(ADDRESS($B49,COLUMN()))</f>
        <v>1-7</v>
      </c>
      <c r="U49" s="67" cm="1">
        <f t="array" aca="1" ref="U49" ca="1">INDIRECT(ADDRESS($B49,COLUMN()))</f>
        <v>7</v>
      </c>
      <c r="V49" s="67" cm="1">
        <f t="array" aca="1" ref="V49" ca="1">INDIRECT(ADDRESS($B49,COLUMN()))</f>
        <v>0</v>
      </c>
      <c r="W49" s="67" cm="1">
        <f t="array" aca="1" ref="W49" ca="1">INDIRECT(ADDRESS($B49,COLUMN()))</f>
        <v>2</v>
      </c>
      <c r="X49" s="67" cm="1">
        <f t="array" aca="1" ref="X49" ca="1">INDIRECT(ADDRESS($B49,COLUMN()))</f>
        <v>5</v>
      </c>
      <c r="Y49" s="67" cm="1">
        <f t="array" aca="1" ref="Y49" ca="1">INDIRECT(ADDRESS($B49,COLUMN()))</f>
        <v>1</v>
      </c>
      <c r="Z49" s="67" cm="1">
        <f t="array" aca="1" ref="Z49" ca="1">INDIRECT(ADDRESS($B49,COLUMN()))</f>
        <v>5</v>
      </c>
      <c r="AA49" s="67" t="str">
        <f ca="1">AA39</f>
        <v>Rocket Boosters</v>
      </c>
      <c r="AB49" s="56">
        <f t="shared" ca="1" si="16"/>
        <v>0.80232854262492292</v>
      </c>
      <c r="AC49" s="56">
        <f t="shared" ca="1" si="17"/>
        <v>1.075862457526914</v>
      </c>
      <c r="AD49" s="56">
        <f t="shared" ca="1" si="18"/>
        <v>1.871065143525068</v>
      </c>
      <c r="AF49" s="52"/>
      <c r="AG49" s="52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2"/>
      <c r="AU49" s="54" t="s">
        <v>113</v>
      </c>
      <c r="AV49" s="57" cm="1">
        <f t="array" aca="1" ref="AV49" ca="1">SUM(IF($C49&gt;0,IF(AND(INDIRECT(ADDRESS($C49,44))=0,INDIRECT(ADDRESS($C49,38))="UL",ISERROR(SEARCH("Rear",INDIRECT(ADDRESS($C49,33)))),ISERROR(SEARCH("Side",INDIRECT(ADDRESS($C49,33))))),INDIRECT(ADDRESS($C49,COLUMN())),0),0),IF($D49&gt;0,IF(AND(INDIRECT(ADDRESS($D49,44))=0,INDIRECT(ADDRESS($D49,38))="UL",ISERROR(SEARCH("Rear",INDIRECT(ADDRESS($D49,33)))),ISERROR(SEARCH("Side",INDIRECT(ADDRESS($D49,33))))),INDIRECT(ADDRESS($D49,COLUMN())),0),0),IF($E49&gt;0,IF(AND(INDIRECT(ADDRESS($E49,44))=0,INDIRECT(ADDRESS($E49,38))="UL",ISERROR(SEARCH("Rear",INDIRECT(ADDRESS($E49,33)))),ISERROR(SEARCH("Side",INDIRECT(ADDRESS($E49,33))))),INDIRECT(ADDRESS($E49,COLUMN())),0),0),IF($F49&gt;0,IF(AND(INDIRECT(ADDRESS($F49,44))=0,INDIRECT(ADDRESS($F49,38))="UL",ISERROR(SEARCH("Rear",INDIRECT(ADDRESS($F49,33)))),ISERROR(SEARCH("Side",INDIRECT(ADDRESS($F49,33))))),INDIRECT(ADDRESS($F49,COLUMN())),0),0),IF($G49&gt;0,IF(AND(INDIRECT(ADDRESS($G49,44))=0,INDIRECT(ADDRESS($G49,38))="UL",ISERROR(SEARCH("Rear",INDIRECT(ADDRESS($G49,33)))),ISERROR(SEARCH("Side",INDIRECT(ADDRESS($G49,33))))),INDIRECT(ADDRESS($G49,COLUMN())),0),0),IF($H49&gt;0,IF(AND(INDIRECT(ADDRESS($H49,44))=0,INDIRECT(ADDRESS($H49,38))="UL",ISERROR(SEARCH("Rear",INDIRECT(ADDRESS($H49,33)))),ISERROR(SEARCH("Side",INDIRECT(ADDRESS($H49,33))))),INDIRECT(ADDRESS($H49,COLUMN())),0),0),IF($I49&gt;0,IF(AND(INDIRECT(ADDRESS($I49,44))=0,INDIRECT(ADDRESS($I49,38))="UL",ISERROR(SEARCH("Rear",INDIRECT(ADDRESS($I49,33)))),ISERROR(SEARCH("Side",INDIRECT(ADDRESS($I49,33))))),INDIRECT(ADDRESS($I49,COLUMN())),0),0),IF($J49&gt;0,IF(AND(INDIRECT(ADDRESS($J49,44))=0,INDIRECT(ADDRESS($J49,38))="UL",ISERROR(SEARCH("Rear",INDIRECT(ADDRESS($J49,33)))),ISERROR(SEARCH("Side",INDIRECT(ADDRESS($J49,33))))),INDIRECT(ADDRESS($J49,COLUMN())),0),0),IF($K49&gt;0,IF(AND(INDIRECT(ADDRESS($K49,44))=0,INDIRECT(ADDRESS($K49,38))="UL",ISERROR(SEARCH("Rear",INDIRECT(ADDRESS($K49,33)))),ISERROR(SEARCH("Side",INDIRECT(ADDRESS($K49,33))))),INDIRECT(ADDRESS($K49,COLUMN())),0),0),IF($L49&gt;0,IF(AND(INDIRECT(ADDRESS($L49,44))=0,INDIRECT(ADDRESS($L49,38))="UL",ISERROR(SEARCH("Rear",INDIRECT(ADDRESS($L49,33)))),ISERROR(SEARCH("Side",INDIRECT(ADDRESS($L49,33))))),INDIRECT(ADDRESS($L49,COLUMN())),0),0),IF($M49&gt;0,IF(AND(INDIRECT(ADDRESS($M49,44))=0,INDIRECT(ADDRESS($M49,38))="UL",ISERROR(SEARCH("Rear",INDIRECT(ADDRESS($M49,33)))),ISERROR(SEARCH("Side",INDIRECT(ADDRESS($M49,33))))),INDIRECT(ADDRESS($M49,COLUMN())),0),0))</f>
        <v>0.83333333333333326</v>
      </c>
      <c r="AW49" s="57" cm="1">
        <f t="array" aca="1" ref="AW49" ca="1">SUM(IF($C49&gt;0,IF(AND(INDIRECT(ADDRESS($C49,44))=0,INDIRECT(ADDRESS($C49,38))="UL",ISERROR(SEARCH("Rear",INDIRECT(ADDRESS($C49,33)))),ISERROR(SEARCH("Side",INDIRECT(ADDRESS($C49,33))))),INDIRECT(ADDRESS($C49,COLUMN())),0),0),IF($D49&gt;0,IF(AND(INDIRECT(ADDRESS($D49,44))=0,INDIRECT(ADDRESS($D49,38))="UL",ISERROR(SEARCH("Rear",INDIRECT(ADDRESS($D49,33)))),ISERROR(SEARCH("Side",INDIRECT(ADDRESS($D49,33))))),INDIRECT(ADDRESS($D49,COLUMN())),0),0),IF($E49&gt;0,IF(AND(INDIRECT(ADDRESS($E49,44))=0,INDIRECT(ADDRESS($E49,38))="UL",ISERROR(SEARCH("Rear",INDIRECT(ADDRESS($E49,33)))),ISERROR(SEARCH("Side",INDIRECT(ADDRESS($E49,33))))),INDIRECT(ADDRESS($E49,COLUMN())),0),0),IF($F49&gt;0,IF(AND(INDIRECT(ADDRESS($F49,44))=0,INDIRECT(ADDRESS($F49,38))="UL",ISERROR(SEARCH("Rear",INDIRECT(ADDRESS($F49,33)))),ISERROR(SEARCH("Side",INDIRECT(ADDRESS($F49,33))))),INDIRECT(ADDRESS($F49,COLUMN())),0),0),IF($G49&gt;0,IF(AND(INDIRECT(ADDRESS($G49,44))=0,INDIRECT(ADDRESS($G49,38))="UL",ISERROR(SEARCH("Rear",INDIRECT(ADDRESS($G49,33)))),ISERROR(SEARCH("Side",INDIRECT(ADDRESS($G49,33))))),INDIRECT(ADDRESS($G49,COLUMN())),0),0),IF($H49&gt;0,IF(AND(INDIRECT(ADDRESS($H49,44))=0,INDIRECT(ADDRESS($H49,38))="UL",ISERROR(SEARCH("Rear",INDIRECT(ADDRESS($H49,33)))),ISERROR(SEARCH("Side",INDIRECT(ADDRESS($H49,33))))),INDIRECT(ADDRESS($H49,COLUMN())),0),0),IF($I49&gt;0,IF(AND(INDIRECT(ADDRESS($I49,44))=0,INDIRECT(ADDRESS($I49,38))="UL",ISERROR(SEARCH("Rear",INDIRECT(ADDRESS($I49,33)))),ISERROR(SEARCH("Side",INDIRECT(ADDRESS($I49,33))))),INDIRECT(ADDRESS($I49,COLUMN())),0),0),IF($J49&gt;0,IF(AND(INDIRECT(ADDRESS($J49,44))=0,INDIRECT(ADDRESS($J49,38))="UL",ISERROR(SEARCH("Rear",INDIRECT(ADDRESS($J49,33)))),ISERROR(SEARCH("Side",INDIRECT(ADDRESS($J49,33))))),INDIRECT(ADDRESS($J49,COLUMN())),0),0),IF($K49&gt;0,IF(AND(INDIRECT(ADDRESS($K49,44))=0,INDIRECT(ADDRESS($K49,38))="UL",ISERROR(SEARCH("Rear",INDIRECT(ADDRESS($K49,33)))),ISERROR(SEARCH("Side",INDIRECT(ADDRESS($K49,33))))),INDIRECT(ADDRESS($K49,COLUMN())),0),0),IF($L49&gt;0,IF(AND(INDIRECT(ADDRESS($L49,44))=0,INDIRECT(ADDRESS($L49,38))="UL",ISERROR(SEARCH("Rear",INDIRECT(ADDRESS($L49,33)))),ISERROR(SEARCH("Side",INDIRECT(ADDRESS($L49,33))))),INDIRECT(ADDRESS($L49,COLUMN())),0),0),IF($M49&gt;0,IF(AND(INDIRECT(ADDRESS($M49,44))=0,INDIRECT(ADDRESS($M49,38))="UL",ISERROR(SEARCH("Rear",INDIRECT(ADDRESS($M49,33)))),ISERROR(SEARCH("Side",INDIRECT(ADDRESS($M49,33))))),INDIRECT(ADDRESS($M49,COLUMN())),0),0))</f>
        <v>1.3333333333333333</v>
      </c>
      <c r="AX49" s="57" cm="1">
        <f t="array" aca="1" ref="AX49" ca="1">SUM(IF($C49&gt;0,IF(AND(INDIRECT(ADDRESS($C49,44))=0,INDIRECT(ADDRESS($C49,38))="UL",ISERROR(SEARCH("Rear",INDIRECT(ADDRESS($C49,33)))),ISERROR(SEARCH("Side",INDIRECT(ADDRESS($C49,33))))),INDIRECT(ADDRESS($C49,COLUMN())),0),0),IF($D49&gt;0,IF(AND(INDIRECT(ADDRESS($D49,44))=0,INDIRECT(ADDRESS($D49,38))="UL",ISERROR(SEARCH("Rear",INDIRECT(ADDRESS($D49,33)))),ISERROR(SEARCH("Side",INDIRECT(ADDRESS($D49,33))))),INDIRECT(ADDRESS($D49,COLUMN())),0),0),IF($E49&gt;0,IF(AND(INDIRECT(ADDRESS($E49,44))=0,INDIRECT(ADDRESS($E49,38))="UL",ISERROR(SEARCH("Rear",INDIRECT(ADDRESS($E49,33)))),ISERROR(SEARCH("Side",INDIRECT(ADDRESS($E49,33))))),INDIRECT(ADDRESS($E49,COLUMN())),0),0),IF($F49&gt;0,IF(AND(INDIRECT(ADDRESS($F49,44))=0,INDIRECT(ADDRESS($F49,38))="UL",ISERROR(SEARCH("Rear",INDIRECT(ADDRESS($F49,33)))),ISERROR(SEARCH("Side",INDIRECT(ADDRESS($F49,33))))),INDIRECT(ADDRESS($F49,COLUMN())),0),0),IF($G49&gt;0,IF(AND(INDIRECT(ADDRESS($G49,44))=0,INDIRECT(ADDRESS($G49,38))="UL",ISERROR(SEARCH("Rear",INDIRECT(ADDRESS($G49,33)))),ISERROR(SEARCH("Side",INDIRECT(ADDRESS($G49,33))))),INDIRECT(ADDRESS($G49,COLUMN())),0),0),IF($H49&gt;0,IF(AND(INDIRECT(ADDRESS($H49,44))=0,INDIRECT(ADDRESS($H49,38))="UL",ISERROR(SEARCH("Rear",INDIRECT(ADDRESS($H49,33)))),ISERROR(SEARCH("Side",INDIRECT(ADDRESS($H49,33))))),INDIRECT(ADDRESS($H49,COLUMN())),0),0),IF($I49&gt;0,IF(AND(INDIRECT(ADDRESS($I49,44))=0,INDIRECT(ADDRESS($I49,38))="UL",ISERROR(SEARCH("Rear",INDIRECT(ADDRESS($I49,33)))),ISERROR(SEARCH("Side",INDIRECT(ADDRESS($I49,33))))),INDIRECT(ADDRESS($I49,COLUMN())),0),0),IF($J49&gt;0,IF(AND(INDIRECT(ADDRESS($J49,44))=0,INDIRECT(ADDRESS($J49,38))="UL",ISERROR(SEARCH("Rear",INDIRECT(ADDRESS($J49,33)))),ISERROR(SEARCH("Side",INDIRECT(ADDRESS($J49,33))))),INDIRECT(ADDRESS($J49,COLUMN())),0),0),IF($K49&gt;0,IF(AND(INDIRECT(ADDRESS($K49,44))=0,INDIRECT(ADDRESS($K49,38))="UL",ISERROR(SEARCH("Rear",INDIRECT(ADDRESS($K49,33)))),ISERROR(SEARCH("Side",INDIRECT(ADDRESS($K49,33))))),INDIRECT(ADDRESS($K49,COLUMN())),0),0),IF($L49&gt;0,IF(AND(INDIRECT(ADDRESS($L49,44))=0,INDIRECT(ADDRESS($L49,38))="UL",ISERROR(SEARCH("Rear",INDIRECT(ADDRESS($L49,33)))),ISERROR(SEARCH("Side",INDIRECT(ADDRESS($L49,33))))),INDIRECT(ADDRESS($L49,COLUMN())),0),0),IF($M49&gt;0,IF(AND(INDIRECT(ADDRESS($M49,44))=0,INDIRECT(ADDRESS($M49,38))="UL",ISERROR(SEARCH("Rear",INDIRECT(ADDRESS($M49,33)))),ISERROR(SEARCH("Side",INDIRECT(ADDRESS($M49,33))))),INDIRECT(ADDRESS($M49,COLUMN())),0),0))</f>
        <v>0.5</v>
      </c>
      <c r="AY49" s="58">
        <f t="shared" ca="1" si="19"/>
        <v>1.3333333333333333</v>
      </c>
      <c r="AZ49" s="58">
        <f t="shared" ca="1" si="20"/>
        <v>0.88888888888888884</v>
      </c>
      <c r="BA49" s="58" cm="1">
        <f t="array" aca="1" ref="BA49" ca="1">SUM(IF($C49&gt;0,IF(AND(INDIRECT(ADDRESS($C49,44))=0,INDIRECT(ADDRESS($C49,38))="UL"),INDIRECT(ADDRESS($C49,COLUMN())),0),0),IF($D49&gt;0,IF(AND(INDIRECT(ADDRESS($D49,44))=0,INDIRECT(ADDRESS($D49,38))="UL"),INDIRECT(ADDRESS($D49,COLUMN())),0),0),IF($E49&gt;0,IF(AND(INDIRECT(ADDRESS($E49,44))=0,INDIRECT(ADDRESS($E49,38))="UL"),INDIRECT(ADDRESS($E49,COLUMN())),0),0),IF($F49&gt;0,IF(AND(INDIRECT(ADDRESS($F49,44))=0,INDIRECT(ADDRESS($F49,38))="UL"),INDIRECT(ADDRESS($F49,COLUMN())),0),0),IF($G49&gt;0,IF(AND(INDIRECT(ADDRESS($G49,44))=0,INDIRECT(ADDRESS($G49,38))="UL"),INDIRECT(ADDRESS($G49,COLUMN())),0),0),IF($H49&gt;0,IF(AND(INDIRECT(ADDRESS($H49,44))=0,INDIRECT(ADDRESS($H49,38))="UL"),INDIRECT(ADDRESS($H49,COLUMN())),0),0),IF($I49&gt;0,IF(AND(INDIRECT(ADDRESS($I49,44))=0,INDIRECT(ADDRESS($I49,38))="UL"),INDIRECT(ADDRESS($I49,COLUMN())),0),0),IF($J49&gt;0,IF(AND(INDIRECT(ADDRESS($J49,44))=0,INDIRECT(ADDRESS($J49,38))="UL"),INDIRECT(ADDRESS($J49,COLUMN())),0),0),IF($K49&gt;0,IF(AND(INDIRECT(ADDRESS($K49,44))=0,INDIRECT(ADDRESS($K49,38))="UL"),INDIRECT(ADDRESS($K49,COLUMN())),0),0),IF($L49&gt;0,IF(AND(INDIRECT(ADDRESS($L49,44))=0,INDIRECT(ADDRESS($L49,38))="UL"),INDIRECT(ADDRESS($L49,COLUMN())),0),0),IF($M49&gt;0,IF(AND(INDIRECT(ADDRESS($M49,44))=0,INDIRECT(ADDRESS($M49,38))="UL"),INDIRECT(ADDRESS($M49,COLUMN())),0),0))</f>
        <v>0.50264550264550267</v>
      </c>
      <c r="BB49" s="58" cm="1">
        <f t="array" aca="1" ref="BB49" ca="1">SUM(IF($C49&gt;0,IF(AND(INDIRECT(ADDRESS($C49,44))=0,INDIRECT(ADDRESS($C49,38))="UL"),INDIRECT(ADDRESS($C49,COLUMN())),0),0),IF($D49&gt;0,IF(AND(INDIRECT(ADDRESS($D49,44))=0,INDIRECT(ADDRESS($D49,38))="UL"),INDIRECT(ADDRESS($D49,COLUMN())),0),0),IF($E49&gt;0,IF(AND(INDIRECT(ADDRESS($E49,44))=0,INDIRECT(ADDRESS($E49,38))="UL"),INDIRECT(ADDRESS($E49,COLUMN())),0),0),IF($F49&gt;0,IF(AND(INDIRECT(ADDRESS($F49,44))=0,INDIRECT(ADDRESS($F49,38))="UL"),INDIRECT(ADDRESS($F49,COLUMN())),0),0),IF($G49&gt;0,IF(AND(INDIRECT(ADDRESS($G49,44))=0,INDIRECT(ADDRESS($G49,38))="UL"),INDIRECT(ADDRESS($G49,COLUMN())),0),0),IF($H49&gt;0,IF(AND(INDIRECT(ADDRESS($H49,44))=0,INDIRECT(ADDRESS($H49,38))="UL"),INDIRECT(ADDRESS($H49,COLUMN())),0),0),IF($I49&gt;0,IF(AND(INDIRECT(ADDRESS($I49,44))=0,INDIRECT(ADDRESS($I49,38))="UL"),INDIRECT(ADDRESS($I49,COLUMN())),0),0),IF($J49&gt;0,IF(AND(INDIRECT(ADDRESS($J49,44))=0,INDIRECT(ADDRESS($J49,38))="UL"),INDIRECT(ADDRESS($J49,COLUMN())),0),0),IF($K49&gt;0,IF(AND(INDIRECT(ADDRESS($K49,44))=0,INDIRECT(ADDRESS($K49,38))="UL"),INDIRECT(ADDRESS($K49,COLUMN())),0),0),IF($L49&gt;0,IF(AND(INDIRECT(ADDRESS($L49,44))=0,INDIRECT(ADDRESS($L49,38))="UL"),INDIRECT(ADDRESS($L49,COLUMN())),0),0),IF($M49&gt;0,IF(AND(INDIRECT(ADDRESS($M49,44))=0,INDIRECT(ADDRESS($M49,38))="UL"),INDIRECT(ADDRESS($M49,COLUMN())),0),0))</f>
        <v>0.33544973544973544</v>
      </c>
      <c r="BC49" s="58" cm="1">
        <f t="array" aca="1" ref="BC49" ca="1">SUM(IF($C49&gt;0,IF(AND(INDIRECT(ADDRESS($C49,44))=0,INDIRECT(ADDRESS($C49,38))="UL"),INDIRECT(ADDRESS($C49,COLUMN())),0),0),IF($D49&gt;0,IF(AND(INDIRECT(ADDRESS($D49,44))=0,INDIRECT(ADDRESS($D49,38))="UL"),INDIRECT(ADDRESS($D49,COLUMN())),0),0),IF($E49&gt;0,IF(AND(INDIRECT(ADDRESS($E49,44))=0,INDIRECT(ADDRESS($E49,38))="UL"),INDIRECT(ADDRESS($E49,COLUMN())),0),0),IF($F49&gt;0,IF(AND(INDIRECT(ADDRESS($F49,44))=0,INDIRECT(ADDRESS($F49,38))="UL"),INDIRECT(ADDRESS($F49,COLUMN())),0),0),IF($G49&gt;0,IF(AND(INDIRECT(ADDRESS($G49,44))=0,INDIRECT(ADDRESS($G49,38))="UL"),INDIRECT(ADDRESS($G49,COLUMN())),0),0),IF($H49&gt;0,IF(AND(INDIRECT(ADDRESS($H49,44))=0,INDIRECT(ADDRESS($H49,38))="UL"),INDIRECT(ADDRESS($H49,COLUMN())),0),0),IF($I49&gt;0,IF(AND(INDIRECT(ADDRESS($I49,44))=0,INDIRECT(ADDRESS($I49,38))="UL"),INDIRECT(ADDRESS($I49,COLUMN())),0),0),IF($J49&gt;0,IF(AND(INDIRECT(ADDRESS($J49,44))=0,INDIRECT(ADDRESS($J49,38))="UL"),INDIRECT(ADDRESS($J49,COLUMN())),0),0),IF($K49&gt;0,IF(AND(INDIRECT(ADDRESS($K49,44))=0,INDIRECT(ADDRESS($K49,38))="UL"),INDIRECT(ADDRESS($K49,COLUMN())),0),0),IF($L49&gt;0,IF(AND(INDIRECT(ADDRESS($L49,44))=0,INDIRECT(ADDRESS($L49,38))="UL"),INDIRECT(ADDRESS($L49,COLUMN())),0),0),IF($M49&gt;0,IF(AND(INDIRECT(ADDRESS($M49,44))=0,INDIRECT(ADDRESS($M49,38))="UL"),INDIRECT(ADDRESS($M49,COLUMN())),0),0))</f>
        <v>0.28677248677248679</v>
      </c>
      <c r="BD49" s="58" cm="1">
        <f t="array" aca="1" ref="BD49" ca="1">SUM(IF($C49&gt;0,IF(AND(INDIRECT(ADDRESS($C49,44))=0,INDIRECT(ADDRESS($C49,38))="UL"),INDIRECT(ADDRESS($C49,COLUMN())),0),0),IF($D49&gt;0,IF(AND(INDIRECT(ADDRESS($D49,44))=0,INDIRECT(ADDRESS($D49,38))="UL"),INDIRECT(ADDRESS($D49,COLUMN())),0),0),IF($E49&gt;0,IF(AND(INDIRECT(ADDRESS($E49,44))=0,INDIRECT(ADDRESS($E49,38))="UL"),INDIRECT(ADDRESS($E49,COLUMN())),0),0),IF($F49&gt;0,IF(AND(INDIRECT(ADDRESS($F49,44))=0,INDIRECT(ADDRESS($F49,38))="UL"),INDIRECT(ADDRESS($F49,COLUMN())),0),0),IF($G49&gt;0,IF(AND(INDIRECT(ADDRESS($G49,44))=0,INDIRECT(ADDRESS($G49,38))="UL"),INDIRECT(ADDRESS($G49,COLUMN())),0),0),IF($H49&gt;0,IF(AND(INDIRECT(ADDRESS($H49,44))=0,INDIRECT(ADDRESS($H49,38))="UL"),INDIRECT(ADDRESS($H49,COLUMN())),0),0),IF($I49&gt;0,IF(AND(INDIRECT(ADDRESS($I49,44))=0,INDIRECT(ADDRESS($I49,38))="UL"),INDIRECT(ADDRESS($I49,COLUMN())),0),0),IF($J49&gt;0,IF(AND(INDIRECT(ADDRESS($J49,44))=0,INDIRECT(ADDRESS($J49,38))="UL"),INDIRECT(ADDRESS($J49,COLUMN())),0),0),IF($K49&gt;0,IF(AND(INDIRECT(ADDRESS($K49,44))=0,INDIRECT(ADDRESS($K49,38))="UL"),INDIRECT(ADDRESS($K49,COLUMN())),0),0),IF($L49&gt;0,IF(AND(INDIRECT(ADDRESS($L49,44))=0,INDIRECT(ADDRESS($L49,38))="UL"),INDIRECT(ADDRESS($L49,COLUMN())),0),0),IF($M49&gt;0,IF(AND(INDIRECT(ADDRESS($M49,44))=0,INDIRECT(ADDRESS($M49,38))="UL"),INDIRECT(ADDRESS($M49,COLUMN())),0),0))</f>
        <v>0.47513227513227513</v>
      </c>
      <c r="BE49" s="57">
        <f t="shared" ca="1" si="21"/>
        <v>0.33544973544973544</v>
      </c>
      <c r="BF49" s="57" cm="1">
        <f t="array" aca="1" ref="BF49" ca="1">SUM(IF($C49&gt;0,IF(INDIRECT(ADDRESS($C49,45))=1,INDIRECT(ADDRESS($C49,52))*INDIRECT(ADDRESS($C49,42))/5,0),0), IF($D49&gt;0,IF(INDIRECT(ADDRESS($D49,45))=1,INDIRECT(ADDRESS($D49,52))*INDIRECT(ADDRESS($D49,42))/5,0),0), IF($E49&gt;0,IF(INDIRECT(ADDRESS($E49,45))=1,INDIRECT(ADDRESS($E49,52))*INDIRECT(ADDRESS($E49,42))/5,0),0), IF($F49&gt;0,IF(INDIRECT(ADDRESS($F49,45))=1,INDIRECT(ADDRESS($F49,52))*INDIRECT(ADDRESS($F49,42))/5,0),0), IF($G49&gt;0,IF(INDIRECT(ADDRESS($G49,45))=1,INDIRECT(ADDRESS($G49,52))*INDIRECT(ADDRESS($G49,42))/5,0),0), IF($H49&gt;0,IF(INDIRECT(ADDRESS($H49,45))=1,INDIRECT(ADDRESS($H49,52))*INDIRECT(ADDRESS($H49,42))/5,0),0)
)*$BF$296/100</f>
        <v>0</v>
      </c>
      <c r="BG49" s="19">
        <v>1</v>
      </c>
      <c r="BH49" s="57" cm="1">
        <f t="array" aca="1" ref="BH49" ca="1">SUM(IF($C49&gt;0,IF(AND(INDIRECT(ADDRESS($C49,44))=0,INDIRECT(ADDRESS($C49,38))&lt;&gt;"UL"),INDIRECT(ADDRESS($C49,COLUMN()-12)),0),0), IF($D49&gt;0,IF(AND(INDIRECT(ADDRESS($D49,44))=0,INDIRECT(ADDRESS($D49,38))&lt;&gt;"UL"),INDIRECT(ADDRESS($D49,COLUMN()-12)),0),0), IF($E49&gt;0,IF(AND(INDIRECT(ADDRESS($E49,44))=0,INDIRECT(ADDRESS($E49,38))&lt;&gt;"UL"),INDIRECT(ADDRESS($E49,COLUMN()-12)),0),0), IF($F49&gt;0,IF(AND(INDIRECT(ADDRESS($F49,44))=0,INDIRECT(ADDRESS($F49,38))&lt;&gt;"UL"),INDIRECT(ADDRESS($F49,COLUMN()-12)),0),0), IF($G49&gt;0,IF(AND(INDIRECT(ADDRESS($G49,44))=0,INDIRECT(ADDRESS($G49,38))&lt;&gt;"UL"),INDIRECT(ADDRESS($G49,COLUMN()-12)),0),0), IF($H49&gt;0,IF(AND(INDIRECT(ADDRESS($H49,44))=0,INDIRECT(ADDRESS($H49,38))&lt;&gt;"UL"),INDIRECT(ADDRESS($H49,COLUMN()-12)),0),0), IF($I49&gt;0,IF(AND(INDIRECT(ADDRESS($I49,44))=0,INDIRECT(ADDRESS($I49,38))&lt;&gt;"UL"),INDIRECT(ADDRESS($I49,COLUMN()-12)),0),0), IF($J49&gt;0,IF(AND(INDIRECT(ADDRESS($J49,44))=0,INDIRECT(ADDRESS($J49,38))&lt;&gt;"UL"),INDIRECT(ADDRESS($J49,COLUMN()-12)),0),0), IF($K49&gt;0,IF(AND(INDIRECT(ADDRESS($K49,44))=0,INDIRECT(ADDRESS($K49,38))&lt;&gt;"UL"),INDIRECT(ADDRESS($K49,COLUMN()-12)),0),0), IF($L49&gt;0,IF(AND(INDIRECT(ADDRESS($L49,44))=0,INDIRECT(ADDRESS($L49,38))&lt;&gt;"UL"),INDIRECT(ADDRESS($L49,COLUMN()-12)),0),0), IF($M49&gt;0,IF(AND(INDIRECT(ADDRESS($M49,44))=0,INDIRECT(ADDRESS($M49,38))&lt;&gt;"UL"),INDIRECT(ADDRESS($M49,COLUMN()-12)),0),0))</f>
        <v>0</v>
      </c>
      <c r="BI49" s="57" cm="1">
        <f t="array" aca="1" ref="BI49" ca="1">SUM(IF($C49&gt;0,IF(AND(INDIRECT(ADDRESS($C49,44))=0,INDIRECT(ADDRESS($C49,38))&lt;&gt;"UL"),INDIRECT(ADDRESS($C49,COLUMN()-12)),0),0), IF($D49&gt;0,IF(AND(INDIRECT(ADDRESS($D49,44))=0,INDIRECT(ADDRESS($D49,38))&lt;&gt;"UL"),INDIRECT(ADDRESS($D49,COLUMN()-12)),0),0), IF($E49&gt;0,IF(AND(INDIRECT(ADDRESS($E49,44))=0,INDIRECT(ADDRESS($E49,38))&lt;&gt;"UL"),INDIRECT(ADDRESS($E49,COLUMN()-12)),0),0), IF($F49&gt;0,IF(AND(INDIRECT(ADDRESS($F49,44))=0,INDIRECT(ADDRESS($F49,38))&lt;&gt;"UL"),INDIRECT(ADDRESS($F49,COLUMN()-12)),0),0), IF($G49&gt;0,IF(AND(INDIRECT(ADDRESS($G49,44))=0,INDIRECT(ADDRESS($G49,38))&lt;&gt;"UL"),INDIRECT(ADDRESS($G49,COLUMN()-12)),0),0), IF($H49&gt;0,IF(AND(INDIRECT(ADDRESS($H49,44))=0,INDIRECT(ADDRESS($H49,38))&lt;&gt;"UL"),INDIRECT(ADDRESS($H49,COLUMN()-12)),0),0), IF($I49&gt;0,IF(AND(INDIRECT(ADDRESS($I49,44))=0,INDIRECT(ADDRESS($I49,38))&lt;&gt;"UL"),INDIRECT(ADDRESS($I49,COLUMN()-12)),0),0), IF($J49&gt;0,IF(AND(INDIRECT(ADDRESS($J49,44))=0,INDIRECT(ADDRESS($J49,38))&lt;&gt;"UL"),INDIRECT(ADDRESS($J49,COLUMN()-12)),0),0), IF($K49&gt;0,IF(AND(INDIRECT(ADDRESS($K49,44))=0,INDIRECT(ADDRESS($K49,38))&lt;&gt;"UL"),INDIRECT(ADDRESS($K49,COLUMN()-12)),0),0), IF($L49&gt;0,IF(AND(INDIRECT(ADDRESS($L49,44))=0,INDIRECT(ADDRESS($L49,38))&lt;&gt;"UL"),INDIRECT(ADDRESS($L49,COLUMN()-12)),0),0), IF($M49&gt;0,IF(AND(INDIRECT(ADDRESS($M49,44))=0,INDIRECT(ADDRESS($M49,38))&lt;&gt;"UL"),INDIRECT(ADDRESS($M49,COLUMN()-12)),0),0))</f>
        <v>0.55555555555555547</v>
      </c>
      <c r="BJ49" s="57" cm="1">
        <f t="array" aca="1" ref="BJ49" ca="1">SUM(IF($C49&gt;0,IF(AND(INDIRECT(ADDRESS($C49,44))=0,INDIRECT(ADDRESS($C49,38))&lt;&gt;"UL"),INDIRECT(ADDRESS($C49,COLUMN()-12)),0),0), IF($D49&gt;0,IF(AND(INDIRECT(ADDRESS($D49,44))=0,INDIRECT(ADDRESS($D49,38))&lt;&gt;"UL"),INDIRECT(ADDRESS($D49,COLUMN()-12)),0),0), IF($E49&gt;0,IF(AND(INDIRECT(ADDRESS($E49,44))=0,INDIRECT(ADDRESS($E49,38))&lt;&gt;"UL"),INDIRECT(ADDRESS($E49,COLUMN()-12)),0),0), IF($F49&gt;0,IF(AND(INDIRECT(ADDRESS($F49,44))=0,INDIRECT(ADDRESS($F49,38))&lt;&gt;"UL"),INDIRECT(ADDRESS($F49,COLUMN()-12)),0),0), IF($G49&gt;0,IF(AND(INDIRECT(ADDRESS($G49,44))=0,INDIRECT(ADDRESS($G49,38))&lt;&gt;"UL"),INDIRECT(ADDRESS($G49,COLUMN()-12)),0),0), IF($H49&gt;0,IF(AND(INDIRECT(ADDRESS($H49,44))=0,INDIRECT(ADDRESS($H49,38))&lt;&gt;"UL"),INDIRECT(ADDRESS($H49,COLUMN()-12)),0),0), IF($I49&gt;0,IF(AND(INDIRECT(ADDRESS($I49,44))=0,INDIRECT(ADDRESS($I49,38))&lt;&gt;"UL"),INDIRECT(ADDRESS($I49,COLUMN()-12)),0),0), IF($J49&gt;0,IF(AND(INDIRECT(ADDRESS($J49,44))=0,INDIRECT(ADDRESS($J49,38))&lt;&gt;"UL"),INDIRECT(ADDRESS($J49,COLUMN()-12)),0),0), IF($K49&gt;0,IF(AND(INDIRECT(ADDRESS($K49,44))=0,INDIRECT(ADDRESS($K49,38))&lt;&gt;"UL"),INDIRECT(ADDRESS($K49,COLUMN()-12)),0),0), IF($L49&gt;0,IF(AND(INDIRECT(ADDRESS($L49,44))=0,INDIRECT(ADDRESS($L49,38))&lt;&gt;"UL"),INDIRECT(ADDRESS($L49,COLUMN()-12)),0),0), IF($M49&gt;0,IF(AND(INDIRECT(ADDRESS($M49,44))=0,INDIRECT(ADDRESS($M49,38))&lt;&gt;"UL"),INDIRECT(ADDRESS($M49,COLUMN()-12)),0),0))</f>
        <v>0.55555555555555547</v>
      </c>
      <c r="BK49" s="57">
        <f t="shared" ca="1" si="32"/>
        <v>0.55555555555555547</v>
      </c>
      <c r="BL49" s="58">
        <f t="shared" ca="1" si="33"/>
        <v>0.37037037037037029</v>
      </c>
      <c r="BM49" s="57" cm="1">
        <f t="array" aca="1" ref="BM49" ca="1">SUM(IF($C49&gt;0,IF(AND(INDIRECT(ADDRESS($C49,44))=0,INDIRECT(ADDRESS($C49,38))&lt;&gt;"UL"),INDIRECT(ADDRESS($C49,COLUMN()-12)),0),0), IF($D49&gt;0,IF(AND(INDIRECT(ADDRESS($D49,44))=0,INDIRECT(ADDRESS($D49,38))&lt;&gt;"UL"),INDIRECT(ADDRESS($D49,COLUMN()-12)),0),0), IF($E49&gt;0,IF(AND(INDIRECT(ADDRESS($E49,44))=0,INDIRECT(ADDRESS($E49,38))&lt;&gt;"UL"),INDIRECT(ADDRESS($E49,COLUMN()-12)),0),0), IF($F49&gt;0,IF(AND(INDIRECT(ADDRESS($F49,44))=0,INDIRECT(ADDRESS($F49,38))&lt;&gt;"UL"),INDIRECT(ADDRESS($F49,COLUMN()-12)),0),0), IF($G49&gt;0,IF(AND(INDIRECT(ADDRESS($G49,44))=0,INDIRECT(ADDRESS($G49,38))&lt;&gt;"UL"),INDIRECT(ADDRESS($G49,COLUMN()-12)),0),0), IF($H49&gt;0,IF(AND(INDIRECT(ADDRESS($H49,44))=0,INDIRECT(ADDRESS($H49,38))&lt;&gt;"UL"),INDIRECT(ADDRESS($H49,COLUMN()-12)),0),0), IF($I49&gt;0,IF(AND(INDIRECT(ADDRESS($I49,44))=0,INDIRECT(ADDRESS($I49,38))&lt;&gt;"UL"),INDIRECT(ADDRESS($I49,COLUMN()-12)),0),0), IF($J49&gt;0,IF(AND(INDIRECT(ADDRESS($J49,44))=0,INDIRECT(ADDRESS($J49,38))&lt;&gt;"UL"),INDIRECT(ADDRESS($J49,COLUMN()-12)),0),0), IF($K49&gt;0,IF(AND(INDIRECT(ADDRESS($K49,44))=0,INDIRECT(ADDRESS($K49,38))&lt;&gt;"UL"),INDIRECT(ADDRESS($K49,COLUMN()-11)),0),0), IF($L49&gt;0,IF(AND(INDIRECT(ADDRESS($L49,44))=0,INDIRECT(ADDRESS($L49,38))&lt;&gt;"UL"),INDIRECT(ADDRESS($L49,COLUMN()-11)),0),0), IF($M49&gt;0,IF(AND(INDIRECT(ADDRESS($M49,44))=0,INDIRECT(ADDRESS($M49,38))&lt;&gt;"UL"),INDIRECT(ADDRESS($M49,COLUMN()-11)),0),0))</f>
        <v>0.22222222222222218</v>
      </c>
      <c r="BN49" s="57" cm="1">
        <f t="array" aca="1" ref="BN49" ca="1">SUM(IF($C49&gt;0,IF(AND(INDIRECT(ADDRESS($C49,44))=0,INDIRECT(ADDRESS($C49,38))&lt;&gt;"UL"),INDIRECT(ADDRESS($C49,COLUMN()-12)),0),0), IF($D49&gt;0,IF(AND(INDIRECT(ADDRESS($D49,44))=0,INDIRECT(ADDRESS($D49,38))&lt;&gt;"UL"),INDIRECT(ADDRESS($D49,COLUMN()-12)),0),0), IF($E49&gt;0,IF(AND(INDIRECT(ADDRESS($E49,44))=0,INDIRECT(ADDRESS($E49,38))&lt;&gt;"UL"),INDIRECT(ADDRESS($E49,COLUMN()-12)),0),0), IF($F49&gt;0,IF(AND(INDIRECT(ADDRESS($F49,44))=0,INDIRECT(ADDRESS($F49,38))&lt;&gt;"UL"),INDIRECT(ADDRESS($F49,COLUMN()-12)),0),0), IF($G49&gt;0,IF(AND(INDIRECT(ADDRESS($G49,44))=0,INDIRECT(ADDRESS($G49,38))&lt;&gt;"UL"),INDIRECT(ADDRESS($G49,COLUMN()-12)),0),0), IF($H49&gt;0,IF(AND(INDIRECT(ADDRESS($H49,44))=0,INDIRECT(ADDRESS($H49,38))&lt;&gt;"UL"),INDIRECT(ADDRESS($H49,COLUMN()-12)),0),0), IF($I49&gt;0,IF(AND(INDIRECT(ADDRESS($I49,44))=0,INDIRECT(ADDRESS($I49,38))&lt;&gt;"UL"),INDIRECT(ADDRESS($I49,COLUMN()-12)),0),0), IF($J49&gt;0,IF(AND(INDIRECT(ADDRESS($J49,44))=0,INDIRECT(ADDRESS($J49,38))&lt;&gt;"UL"),INDIRECT(ADDRESS($J49,COLUMN()-12)),0),0), IF($K49&gt;0,IF(AND(INDIRECT(ADDRESS($K49,44))=0,INDIRECT(ADDRESS($K49,38))&lt;&gt;"UL"),INDIRECT(ADDRESS($K49,COLUMN()-11)),0),0), IF($L49&gt;0,IF(AND(INDIRECT(ADDRESS($L49,44))=0,INDIRECT(ADDRESS($L49,38))&lt;&gt;"UL"),INDIRECT(ADDRESS($L49,COLUMN()-11)),0),0), IF($M49&gt;0,IF(AND(INDIRECT(ADDRESS($M49,44))=0,INDIRECT(ADDRESS($M49,38))&lt;&gt;"UL"),INDIRECT(ADDRESS($M49,COLUMN()-11)),0),0))</f>
        <v>7.4074074074074056E-2</v>
      </c>
      <c r="BO49" s="57" cm="1">
        <f t="array" aca="1" ref="BO49" ca="1">SUM(IF($C49&gt;0,IF(AND(INDIRECT(ADDRESS($C49,44))=0,INDIRECT(ADDRESS($C49,38))&lt;&gt;"UL"),INDIRECT(ADDRESS($C49,COLUMN()-12)),0),0), IF($D49&gt;0,IF(AND(INDIRECT(ADDRESS($D49,44))=0,INDIRECT(ADDRESS($D49,38))&lt;&gt;"UL"),INDIRECT(ADDRESS($D49,COLUMN()-12)),0),0), IF($E49&gt;0,IF(AND(INDIRECT(ADDRESS($E49,44))=0,INDIRECT(ADDRESS($E49,38))&lt;&gt;"UL"),INDIRECT(ADDRESS($E49,COLUMN()-12)),0),0), IF($F49&gt;0,IF(AND(INDIRECT(ADDRESS($F49,44))=0,INDIRECT(ADDRESS($F49,38))&lt;&gt;"UL"),INDIRECT(ADDRESS($F49,COLUMN()-12)),0),0), IF($G49&gt;0,IF(AND(INDIRECT(ADDRESS($G49,44))=0,INDIRECT(ADDRESS($G49,38))&lt;&gt;"UL"),INDIRECT(ADDRESS($G49,COLUMN()-12)),0),0), IF($H49&gt;0,IF(AND(INDIRECT(ADDRESS($H49,44))=0,INDIRECT(ADDRESS($H49,38))&lt;&gt;"UL"),INDIRECT(ADDRESS($H49,COLUMN()-12)),0),0), IF($I49&gt;0,IF(AND(INDIRECT(ADDRESS($I49,44))=0,INDIRECT(ADDRESS($I49,38))&lt;&gt;"UL"),INDIRECT(ADDRESS($I49,COLUMN()-12)),0),0), IF($J49&gt;0,IF(AND(INDIRECT(ADDRESS($J49,44))=0,INDIRECT(ADDRESS($J49,38))&lt;&gt;"UL"),INDIRECT(ADDRESS($J49,COLUMN()-12)),0),0), IF($K49&gt;0,IF(AND(INDIRECT(ADDRESS($K49,44))=0,INDIRECT(ADDRESS($K49,38))&lt;&gt;"UL"),INDIRECT(ADDRESS($K49,COLUMN()-11)),0),0), IF($L49&gt;0,IF(AND(INDIRECT(ADDRESS($L49,44))=0,INDIRECT(ADDRESS($L49,38))&lt;&gt;"UL"),INDIRECT(ADDRESS($L49,COLUMN()-11)),0),0), IF($M49&gt;0,IF(AND(INDIRECT(ADDRESS($M49,44))=0,INDIRECT(ADDRESS($M49,38))&lt;&gt;"UL"),INDIRECT(ADDRESS($M49,COLUMN()-11)),0),0))</f>
        <v>0.14814814814814811</v>
      </c>
      <c r="BP49" s="57" cm="1">
        <f t="array" aca="1" ref="BP49" ca="1">SUM(IF($C49&gt;0,IF(AND(INDIRECT(ADDRESS($C49,44))=0,INDIRECT(ADDRESS($C49,38))&lt;&gt;"UL"),INDIRECT(ADDRESS($C49,COLUMN()-12)),0),0), IF($D49&gt;0,IF(AND(INDIRECT(ADDRESS($D49,44))=0,INDIRECT(ADDRESS($D49,38))&lt;&gt;"UL"),INDIRECT(ADDRESS($D49,COLUMN()-12)),0),0), IF($E49&gt;0,IF(AND(INDIRECT(ADDRESS($E49,44))=0,INDIRECT(ADDRESS($E49,38))&lt;&gt;"UL"),INDIRECT(ADDRESS($E49,COLUMN()-12)),0),0), IF($F49&gt;0,IF(AND(INDIRECT(ADDRESS($F49,44))=0,INDIRECT(ADDRESS($F49,38))&lt;&gt;"UL"),INDIRECT(ADDRESS($F49,COLUMN()-12)),0),0), IF($G49&gt;0,IF(AND(INDIRECT(ADDRESS($G49,44))=0,INDIRECT(ADDRESS($G49,38))&lt;&gt;"UL"),INDIRECT(ADDRESS($G49,COLUMN()-12)),0),0), IF($H49&gt;0,IF(AND(INDIRECT(ADDRESS($H49,44))=0,INDIRECT(ADDRESS($H49,38))&lt;&gt;"UL"),INDIRECT(ADDRESS($H49,COLUMN()-12)),0),0), IF($I49&gt;0,IF(AND(INDIRECT(ADDRESS($I49,44))=0,INDIRECT(ADDRESS($I49,38))&lt;&gt;"UL"),INDIRECT(ADDRESS($I49,COLUMN()-12)),0),0), IF($J49&gt;0,IF(AND(INDIRECT(ADDRESS($J49,44))=0,INDIRECT(ADDRESS($J49,38))&lt;&gt;"UL"),INDIRECT(ADDRESS($J49,COLUMN()-12)),0),0), IF($K49&gt;0,IF(AND(INDIRECT(ADDRESS($K49,44))=0,INDIRECT(ADDRESS($K49,38))&lt;&gt;"UL"),INDIRECT(ADDRESS($K49,COLUMN()-11)),0),0), IF($L49&gt;0,IF(AND(INDIRECT(ADDRESS($L49,44))=0,INDIRECT(ADDRESS($L49,38))&lt;&gt;"UL"),INDIRECT(ADDRESS($L49,COLUMN()-11)),0),0), IF($M49&gt;0,IF(AND(INDIRECT(ADDRESS($M49,44))=0,INDIRECT(ADDRESS($M49,38))&lt;&gt;"UL"),INDIRECT(ADDRESS($M49,COLUMN()-11)),0),0))</f>
        <v>0.14814814814814811</v>
      </c>
      <c r="BQ49" s="57">
        <f t="shared" ca="1" si="34"/>
        <v>7.4074074074074056E-2</v>
      </c>
      <c r="BR49" s="161">
        <f t="shared" ca="1" si="22"/>
        <v>80.107038443411184</v>
      </c>
      <c r="BS49" s="59"/>
      <c r="BT49" s="56">
        <f t="shared" ca="1" si="23"/>
        <v>2.5860605247367019</v>
      </c>
      <c r="BU49" s="63">
        <f t="shared" ca="1" si="24"/>
        <v>0.11243741411898704</v>
      </c>
      <c r="BV49" s="57" t="s">
        <v>34</v>
      </c>
      <c r="BW49" s="57" cm="1">
        <f t="array" aca="1" ref="BW49" ca="1">SUM(IF($C49&gt;0,IF(AND(INDIRECT(ADDRESS($C49,44))=0,INDIRECT(ADDRESS($C49,38))="UL",ISERROR(SEARCH("Rear",INDIRECT(ADDRESS($C49,33)))),ISERROR(SEARCH("Side",INDIRECT(ADDRESS($C49,33))))),INDIRECT(ADDRESS($C49,COLUMN())),0),0),IF($D49&gt;0,IF(AND(INDIRECT(ADDRESS($D49,44))=0,INDIRECT(ADDRESS($D49,38))="UL",ISERROR(SEARCH("Rear",INDIRECT(ADDRESS($D49,33)))),ISERROR(SEARCH("Side",INDIRECT(ADDRESS($D49,33))))),INDIRECT(ADDRESS($D49,COLUMN())),0),0),IF($E49&gt;0,IF(AND(INDIRECT(ADDRESS($E49,44))=0,INDIRECT(ADDRESS($E49,38))="UL",ISERROR(SEARCH("Rear",INDIRECT(ADDRESS($E49,33)))),ISERROR(SEARCH("Side",INDIRECT(ADDRESS($E49,33))))),INDIRECT(ADDRESS($E49,COLUMN())),0),0),IF($F49&gt;0,IF(AND(INDIRECT(ADDRESS($F49,44))=0,INDIRECT(ADDRESS($F49,38))="UL",ISERROR(SEARCH("Rear",INDIRECT(ADDRESS($F49,33)))),ISERROR(SEARCH("Side",INDIRECT(ADDRESS($F49,33))))),INDIRECT(ADDRESS($F49,COLUMN())),0),0),IF($G49&gt;0,IF(AND(INDIRECT(ADDRESS($G49,44))=0,INDIRECT(ADDRESS($G49,38))="UL",ISERROR(SEARCH("Rear",INDIRECT(ADDRESS($G49,33)))),ISERROR(SEARCH("Side",INDIRECT(ADDRESS($G49,33))))),INDIRECT(ADDRESS($G49,COLUMN())),0),0),IF($H49&gt;0,IF(AND(INDIRECT(ADDRESS($H49,44))=0,INDIRECT(ADDRESS($H49,38))="UL",ISERROR(SEARCH("Rear",INDIRECT(ADDRESS($H49,33)))),ISERROR(SEARCH("Side",INDIRECT(ADDRESS($H49,33))))),INDIRECT(ADDRESS($H49,COLUMN())),0),0),IF($I49&gt;0,IF(AND(INDIRECT(ADDRESS($I49,44))=0,INDIRECT(ADDRESS($I49,38))="UL",ISERROR(SEARCH("Rear",INDIRECT(ADDRESS($I49,33)))),ISERROR(SEARCH("Side",INDIRECT(ADDRESS($I49,33))))),INDIRECT(ADDRESS($I49,COLUMN())),0),0),IF($J49&gt;0,IF(AND(INDIRECT(ADDRESS($J49,44))=0,INDIRECT(ADDRESS($J49,38))="UL",ISERROR(SEARCH("Rear",INDIRECT(ADDRESS($J49,33)))),ISERROR(SEARCH("Side",INDIRECT(ADDRESS($J49,33))))),INDIRECT(ADDRESS($J49,COLUMN())),0),0),IF($K49&gt;0,IF(AND(INDIRECT(ADDRESS($K49,44))=0,INDIRECT(ADDRESS($K49,38))="UL",ISERROR(SEARCH("Rear",INDIRECT(ADDRESS($K49,33)))),ISERROR(SEARCH("Side",INDIRECT(ADDRESS($K49,33))))),INDIRECT(ADDRESS($K49,COLUMN())),0),0),IF($L49&gt;0,IF(AND(INDIRECT(ADDRESS($L49,44))=0,INDIRECT(ADDRESS($L49,38))="UL",ISERROR(SEARCH("Rear",INDIRECT(ADDRESS($L49,33)))),ISERROR(SEARCH("Side",INDIRECT(ADDRESS($L49,33))))),INDIRECT(ADDRESS($L49,COLUMN())),0),0),IF($M49&gt;0,IF(AND(INDIRECT(ADDRESS($M49,44))=0,INDIRECT(ADDRESS($M49,38))="UL",ISERROR(SEARCH("Rear",INDIRECT(ADDRESS($M49,33)))),ISERROR(SEARCH("Side",INDIRECT(ADDRESS($M49,33))))),INDIRECT(ADDRESS($M49,COLUMN())),0),0))</f>
        <v>0.83333333333333326</v>
      </c>
      <c r="BX49" s="57">
        <f t="shared" ca="1" si="25"/>
        <v>0.83333333333333326</v>
      </c>
      <c r="BY49" s="57" cm="1">
        <f t="array" aca="1" ref="BY49" ca="1">SUM(IF($C49&gt;0,IF(AND(INDIRECT(ADDRESS($C49,44))=0,INDIRECT(ADDRESS($C49,38))="UL"),INDIRECT(ADDRESS($C49,COLUMN())),0),0),IF($D49&gt;0,IF(AND(INDIRECT(ADDRESS($D49,44))=0,INDIRECT(ADDRESS($D49,38))="UL"),INDIRECT(ADDRESS($D49,COLUMN())),0),0),IF($E49&gt;0,IF(AND(INDIRECT(ADDRESS($E49,44))=0,INDIRECT(ADDRESS($E49,38))="UL"),INDIRECT(ADDRESS($E49,COLUMN())),0),0),IF($F49&gt;0,IF(AND(INDIRECT(ADDRESS($F49,44))=0,INDIRECT(ADDRESS($F49,38))="UL"),INDIRECT(ADDRESS($F49,COLUMN())),0),0),IF($G49&gt;0,IF(AND(INDIRECT(ADDRESS($G49,44))=0,INDIRECT(ADDRESS($G49,38))="UL"),INDIRECT(ADDRESS($G49,COLUMN())),0),0),IF($H49&gt;0,IF(AND(INDIRECT(ADDRESS($H49,44))=0,INDIRECT(ADDRESS($H49,38))="UL"),INDIRECT(ADDRESS($H49,COLUMN())),0),0),IF($I49&gt;0,IF(AND(INDIRECT(ADDRESS($I49,44))=0,INDIRECT(ADDRESS($I49,38))="UL"),INDIRECT(ADDRESS($I49,COLUMN())),0),0),IF($J49&gt;0,IF(AND(INDIRECT(ADDRESS($J49,44))=0,INDIRECT(ADDRESS($J49,38))="UL"),INDIRECT(ADDRESS($J49,COLUMN())),0),0),IF($K49&gt;0,IF(AND(INDIRECT(ADDRESS($K49,44))=0,INDIRECT(ADDRESS($K49,38))="UL"),INDIRECT(ADDRESS($K49,COLUMN())),0),0),IF($L49&gt;0,IF(AND(INDIRECT(ADDRESS($L49,44))=0,INDIRECT(ADDRESS($L49,38))="UL"),INDIRECT(ADDRESS($L49,COLUMN())),0),0),IF($M49&gt;0,IF(AND(INDIRECT(ADDRESS($M49,44))=0,INDIRECT(ADDRESS($M49,38))="UL"),INDIRECT(ADDRESS($M49,COLUMN())),0),0))</f>
        <v>0.38271604938271597</v>
      </c>
      <c r="BZ49" s="57" cm="1">
        <f t="array" aca="1" ref="BZ49" ca="1">SUM(IF($C49&gt;0,IF(AND(INDIRECT(ADDRESS($C49,44))=0,INDIRECT(ADDRESS($C49,38))="UL"),INDIRECT(ADDRESS($C49,COLUMN())),0),0),IF($D49&gt;0,IF(AND(INDIRECT(ADDRESS($D49,44))=0,INDIRECT(ADDRESS($D49,38))="UL"),INDIRECT(ADDRESS($D49,COLUMN())),0),0),IF($E49&gt;0,IF(AND(INDIRECT(ADDRESS($E49,44))=0,INDIRECT(ADDRESS($E49,38))="UL"),INDIRECT(ADDRESS($E49,COLUMN())),0),0),IF($F49&gt;0,IF(AND(INDIRECT(ADDRESS($F49,44))=0,INDIRECT(ADDRESS($F49,38))="UL"),INDIRECT(ADDRESS($F49,COLUMN())),0),0),IF($G49&gt;0,IF(AND(INDIRECT(ADDRESS($G49,44))=0,INDIRECT(ADDRESS($G49,38))="UL"),INDIRECT(ADDRESS($G49,COLUMN())),0),0),IF($H49&gt;0,IF(AND(INDIRECT(ADDRESS($H49,44))=0,INDIRECT(ADDRESS($H49,38))="UL"),INDIRECT(ADDRESS($H49,COLUMN())),0),0),IF($I49&gt;0,IF(AND(INDIRECT(ADDRESS($I49,44))=0,INDIRECT(ADDRESS($I49,38))="UL"),INDIRECT(ADDRESS($I49,COLUMN())),0),0),IF($J49&gt;0,IF(AND(INDIRECT(ADDRESS($J49,44))=0,INDIRECT(ADDRESS($J49,38))="UL"),INDIRECT(ADDRESS($J49,COLUMN())),0),0),IF($K49&gt;0,IF(AND(INDIRECT(ADDRESS($K49,44))=0,INDIRECT(ADDRESS($K49,38))="UL"),INDIRECT(ADDRESS($K49,COLUMN())),0),0),IF($L49&gt;0,IF(AND(INDIRECT(ADDRESS($L49,44))=0,INDIRECT(ADDRESS($L49,38))="UL"),INDIRECT(ADDRESS($L49,COLUMN())),0),0),IF($M49&gt;0,IF(AND(INDIRECT(ADDRESS($M49,44))=0,INDIRECT(ADDRESS($M49,38))="UL"),INDIRECT(ADDRESS($M49,COLUMN())),0),0))</f>
        <v>0.33950617283950613</v>
      </c>
      <c r="CA49" s="57">
        <f t="shared" ca="1" si="26"/>
        <v>0.33950617283950613</v>
      </c>
      <c r="CB49" s="57" cm="1">
        <f t="array" aca="1" ref="CB49" ca="1">SUM(IF($C49&gt;0,IF(AND(INDIRECT(ADDRESS($C49,44))=0,INDIRECT(ADDRESS($C49,38))&lt;&gt;"UL"),INDIRECT(ADDRESS($C49,COLUMN())),0),0),IF($D49&gt;0,IF(AND(INDIRECT(ADDRESS($D49,44))=0,INDIRECT(ADDRESS($D49,38))&lt;&gt;"UL"),INDIRECT(ADDRESS($D49,COLUMN())),0),0),IF($E49&gt;0,IF(AND(INDIRECT(ADDRESS($E49,44))=0,INDIRECT(ADDRESS($E49,38))&lt;&gt;"UL"),INDIRECT(ADDRESS($E49,COLUMN())),0),0),IF($F49&gt;0,IF(AND(INDIRECT(ADDRESS($F49,44))=0,INDIRECT(ADDRESS($F49,38))&lt;&gt;"UL"),INDIRECT(ADDRESS($F49,COLUMN())),0),0),IF($G49&gt;0,IF(AND(INDIRECT(ADDRESS($G49,44))=0,INDIRECT(ADDRESS($G49,38))&lt;&gt;"UL"),INDIRECT(ADDRESS($G49,COLUMN())),0),0),IF($H49&gt;0,IF(AND(INDIRECT(ADDRESS($H49,44))=0,INDIRECT(ADDRESS($H49,38))&lt;&gt;"UL"),INDIRECT(ADDRESS($H49,COLUMN())),0),0),IF($I49&gt;0,IF(AND(INDIRECT(ADDRESS($I49,44))=0,INDIRECT(ADDRESS($I49,38))&lt;&gt;"UL"),INDIRECT(ADDRESS($I49,COLUMN())),0),0),IF($J49&gt;0,IF(AND(INDIRECT(ADDRESS($J49,44))=0,INDIRECT(ADDRESS($J49,38))&lt;&gt;"UL"),INDIRECT(ADDRESS($J49,COLUMN())),0),0),IF($K49&gt;0,IF(AND(INDIRECT(ADDRESS($K49,44))=0,INDIRECT(ADDRESS($K49,38))&lt;&gt;"UL"),INDIRECT(ADDRESS($K49,COLUMN())),0),0),IF($L49&gt;0,IF(AND(INDIRECT(ADDRESS($L49,44))=0,INDIRECT(ADDRESS($L49,38))&lt;&gt;"UL"),INDIRECT(ADDRESS($L49,COLUMN())),0),0),IF($M49&gt;0,IF(AND(INDIRECT(ADDRESS($M49,44))=0,INDIRECT(ADDRESS($M49,38))&lt;&gt;"UL"),INDIRECT(ADDRESS($M49,COLUMN())),0),0))</f>
        <v>0.27777777777777773</v>
      </c>
      <c r="CC49" s="57">
        <f t="shared" ca="1" si="27"/>
        <v>0.27777777777777773</v>
      </c>
      <c r="CD49" s="57" cm="1">
        <f t="array" aca="1" ref="CD49" ca="1">SUM(IF($C49&gt;0,IF(AND(INDIRECT(ADDRESS($C49,44))=0,INDIRECT(ADDRESS($C49,38))&lt;&gt;"UL"),INDIRECT(ADDRESS($C49,COLUMN())),0),0),IF($D49&gt;0,IF(AND(INDIRECT(ADDRESS($D49,44))=0,INDIRECT(ADDRESS($D49,38))&lt;&gt;"UL"),INDIRECT(ADDRESS($D49,COLUMN())),0),0),IF($E49&gt;0,IF(AND(INDIRECT(ADDRESS($E49,44))=0,INDIRECT(ADDRESS($E49,38))&lt;&gt;"UL"),INDIRECT(ADDRESS($E49,COLUMN())),0),0),IF($F49&gt;0,IF(AND(INDIRECT(ADDRESS($F49,44))=0,INDIRECT(ADDRESS($F49,38))&lt;&gt;"UL"),INDIRECT(ADDRESS($F49,COLUMN())),0),0),IF($G49&gt;0,IF(AND(INDIRECT(ADDRESS($G49,44))=0,INDIRECT(ADDRESS($G49,38))&lt;&gt;"UL"),INDIRECT(ADDRESS($G49,COLUMN())),0),0),IF($H49&gt;0,IF(AND(INDIRECT(ADDRESS($H49,44))=0,INDIRECT(ADDRESS($H49,38))&lt;&gt;"UL"),INDIRECT(ADDRESS($H49,COLUMN())),0),0),IF($I49&gt;0,IF(AND(INDIRECT(ADDRESS($I49,44))=0,INDIRECT(ADDRESS($I49,38))&lt;&gt;"UL"),INDIRECT(ADDRESS($I49,COLUMN())),0),0),IF($J49&gt;0,IF(AND(INDIRECT(ADDRESS($J49,44))=0,INDIRECT(ADDRESS($J49,38))&lt;&gt;"UL"),INDIRECT(ADDRESS($J49,COLUMN())),0),0),IF($K49&gt;0,IF(AND(INDIRECT(ADDRESS($K49,44))=0,INDIRECT(ADDRESS($K49,38))&lt;&gt;"UL"),INDIRECT(ADDRESS($K49,COLUMN())),0),0),IF($L49&gt;0,IF(AND(INDIRECT(ADDRESS($L49,44))=0,INDIRECT(ADDRESS($L49,38))&lt;&gt;"UL"),INDIRECT(ADDRESS($L49,COLUMN())),0),0),IF($M49&gt;0,IF(AND(INDIRECT(ADDRESS($M49,44))=0,INDIRECT(ADDRESS($M49,38))&lt;&gt;"UL"),INDIRECT(ADDRESS($M49,COLUMN())),0),0))</f>
        <v>9.2592592592592574E-2</v>
      </c>
      <c r="CE49" s="57" cm="1">
        <f t="array" aca="1" ref="CE49" ca="1">SUM(IF($C49&gt;0,IF(AND(INDIRECT(ADDRESS($C49,44))=0,INDIRECT(ADDRESS($C49,38))&lt;&gt;"UL"),INDIRECT(ADDRESS($C49,COLUMN())),0),0),IF($D49&gt;0,IF(AND(INDIRECT(ADDRESS($D49,44))=0,INDIRECT(ADDRESS($D49,38))&lt;&gt;"UL"),INDIRECT(ADDRESS($D49,COLUMN())),0),0),IF($E49&gt;0,IF(AND(INDIRECT(ADDRESS($E49,44))=0,INDIRECT(ADDRESS($E49,38))&lt;&gt;"UL"),INDIRECT(ADDRESS($E49,COLUMN())),0),0),IF($F49&gt;0,IF(AND(INDIRECT(ADDRESS($F49,44))=0,INDIRECT(ADDRESS($F49,38))&lt;&gt;"UL"),INDIRECT(ADDRESS($F49,COLUMN())),0),0),IF($G49&gt;0,IF(AND(INDIRECT(ADDRESS($G49,44))=0,INDIRECT(ADDRESS($G49,38))&lt;&gt;"UL"),INDIRECT(ADDRESS($G49,COLUMN())),0),0),IF($H49&gt;0,IF(AND(INDIRECT(ADDRESS($H49,44))=0,INDIRECT(ADDRESS($H49,38))&lt;&gt;"UL"),INDIRECT(ADDRESS($H49,COLUMN())),0),0),IF($I49&gt;0,IF(AND(INDIRECT(ADDRESS($I49,44))=0,INDIRECT(ADDRESS($I49,38))&lt;&gt;"UL"),INDIRECT(ADDRESS($I49,COLUMN())),0),0),IF($J49&gt;0,IF(AND(INDIRECT(ADDRESS($J49,44))=0,INDIRECT(ADDRESS($J49,38))&lt;&gt;"UL"),INDIRECT(ADDRESS($J49,COLUMN())),0),0),IF($K49&gt;0,IF(AND(INDIRECT(ADDRESS($K49,44))=0,INDIRECT(ADDRESS($K49,38))&lt;&gt;"UL"),INDIRECT(ADDRESS($K49,COLUMN())),0),0),IF($L49&gt;0,IF(AND(INDIRECT(ADDRESS($L49,44))=0,INDIRECT(ADDRESS($L49,38))&lt;&gt;"UL"),INDIRECT(ADDRESS($L49,COLUMN())),0),0),IF($M49&gt;0,IF(AND(INDIRECT(ADDRESS($M49,44))=0,INDIRECT(ADDRESS($M49,38))&lt;&gt;"UL"),INDIRECT(ADDRESS($M49,COLUMN())),0),0))</f>
        <v>0</v>
      </c>
      <c r="CF49" s="57">
        <f t="shared" ca="1" si="28"/>
        <v>0</v>
      </c>
      <c r="CG49" s="57">
        <f t="shared" ca="1" si="35"/>
        <v>1.5994449684744512</v>
      </c>
      <c r="CH49" s="57">
        <f t="shared" ca="1" si="29"/>
        <v>6.9541085585845708E-2</v>
      </c>
      <c r="CI49" s="19">
        <f t="shared" ca="1" si="30"/>
        <v>9.355325717625341</v>
      </c>
      <c r="CJ49" s="19"/>
      <c r="CK49" s="57" cm="1">
        <f t="array" aca="1" ref="CK49" ca="1">IF(AU49="S", SUM(IF($C49&gt;0,IF(INDIRECT(ADDRESS($C49,43))&lt;&gt;1,INDIRECT(ADDRESS($C49,48)),0),0), IF($D49&gt;0,IF(INDIRECT(ADDRESS($D49,43))&lt;&gt;1,INDIRECT(ADDRESS($D49,48)),0),0), IF($E49&gt;0,IF(INDIRECT(ADDRESS($E49,43))&lt;&gt;1,INDIRECT(ADDRESS($E49,48)),0),0), IF($F49&gt;0,IF(INDIRECT(ADDRESS($F49,43))&lt;&gt;1,INDIRECT(ADDRESS($F49,48)),0),0), IF($G49&gt;0,IF(INDIRECT(ADDRESS($G49,43))&lt;&gt;1,INDIRECT(ADDRESS($G49,48)),0),0), IF($H49&gt;0,IF(INDIRECT(ADDRESS($H49,43))&lt;&gt;1,INDIRECT(ADDRESS($H49,48)),0),0), IF($I49&gt;0,IF(INDIRECT(ADDRESS($I49,43))&lt;&gt;1,INDIRECT(ADDRESS($I49,48)),0),0), IF($J49&gt;0,IF(INDIRECT(ADDRESS($J49,43))&lt;&gt;1,INDIRECT(ADDRESS($J49,48)),0),0), IF($K49&gt;0,IF(INDIRECT(ADDRESS($K49,43))&lt;&gt;1,INDIRECT(ADDRESS($K49,48)),0),0), IF($L49&gt;0,IF(INDIRECT(ADDRESS($L49,43))&lt;&gt;1,INDIRECT(ADDRESS($L49,48)),0),0), IF($M49&gt;0,IF(INDIRECT(ADDRESS($M49,43))&lt;&gt;1,INDIRECT(ADDRESS($M49,48)),0),0)), IF(AU49="L",SUM(IF($C49&gt;0,IF(INDIRECT(ADDRESS($C49,43))&lt;&gt;1,INDIRECT(ADDRESS($C49,50)),0),0), IF($D49&gt;0,IF(INDIRECT(ADDRESS($D49,43))&lt;&gt;1,INDIRECT(ADDRESS($D49,50)),0),0), IF($E49&gt;0,IF(INDIRECT(ADDRESS($E49,43))&lt;&gt;1,INDIRECT(ADDRESS($E49,50)),0),0), IF($F49&gt;0,IF(INDIRECT(ADDRESS($F49,43))&lt;&gt;1,INDIRECT(ADDRESS($F49,50)),0),0), IF($G49&gt;0,IF(INDIRECT(ADDRESS($G49,43))&lt;&gt;1,INDIRECT(ADDRESS($G49,50)),0),0), IF($G49&gt;0,IF(INDIRECT(ADDRESS($G49,43))&lt;&gt;1,INDIRECT(ADDRESS($G49,50)),0),0), IF($H49&gt;0,IF(INDIRECT(ADDRESS($H49,43))&lt;&gt;1,INDIRECT(ADDRESS($H49,50)),0),0), IF($I49&gt;0,IF(INDIRECT(ADDRESS($I49,43))&lt;&gt;1,INDIRECT(ADDRESS($I49,50)),0),0), IF($J49&gt;0,IF(INDIRECT(ADDRESS($J49,43))&lt;&gt;1,INDIRECT(ADDRESS($J49,50)),0),0), IF($K49&gt;0,IF(INDIRECT(ADDRESS($K49,43))&lt;&gt;1,INDIRECT(ADDRESS($K49,50)),0),0), IF($L49&gt;0,IF(INDIRECT(ADDRESS($L49,43))&lt;&gt;1,INDIRECT(ADDRESS($L49,50)),0),0), IF($M49&gt;0,IF(INDIRECT(ADDRESS($M49,43))&lt;&gt;1,INDIRECT(ADDRESS($M49,50)),0),0)), SUM(IF($C49&gt;0,IF(INDIRECT(ADDRESS($C49,43))&lt;&gt;1,INDIRECT(ADDRESS($C49,49)),0),0), IF($D49&gt;0,IF(INDIRECT(ADDRESS($D49,43))&lt;&gt;1,INDIRECT(ADDRESS($D49,49)),0),0), IF($E49&gt;0,IF(INDIRECT(ADDRESS($E49,43))&lt;&gt;1,INDIRECT(ADDRESS($E49,49)),0),0), IF($F49&gt;0,IF(INDIRECT(ADDRESS($F49,43))&lt;&gt;1,INDIRECT(ADDRESS($F49,49)),0),0), IF($G49&gt;0,IF(INDIRECT(ADDRESS($G49,43))&lt;&gt;1,INDIRECT(ADDRESS($G49,49)),0),0), IF($G49&gt;0,IF(INDIRECT(ADDRESS($G49,43))&lt;&gt;1,INDIRECT(ADDRESS($G49,49)),0),0), IF($H49&gt;0,IF(INDIRECT(ADDRESS($H49,43))&lt;&gt;1,INDIRECT(ADDRESS($H49,49)),0),0), IF($I49&gt;0,IF(INDIRECT(ADDRESS($I49,43))&lt;&gt;1,INDIRECT(ADDRESS($I49,49)),0),0), IF($J49&gt;0,IF(INDIRECT(ADDRESS($J49,43))&lt;&gt;1,INDIRECT(ADDRESS($J49,49)),0),0), IF($K49&gt;0,IF(INDIRECT(ADDRESS($K49,43))&lt;&gt;1,INDIRECT(ADDRESS($K49,49)),0),0), IF($L49&gt;0,IF(INDIRECT(ADDRESS($L49,43))&lt;&gt;1,INDIRECT(ADDRESS($L49,49)),0),0), IF($M49&gt;0,IF(INDIRECT(ADDRESS($M49,43))&lt;&gt;1,INDIRECT(ADDRESS($M49,49)),0),0))))</f>
        <v>1.3888888888888888</v>
      </c>
      <c r="CL49" s="57" cm="1">
        <f t="array" aca="1" ref="CL49" ca="1">SUM(IF($C49&gt;0,IF(INDIRECT(ADDRESS($C49,44))=1,INDIRECT(ADDRESS($C49,90)),0),0), IF($D49&gt;0,IF(INDIRECT(ADDRESS($D49,44))=1,INDIRECT(ADDRESS($D49,90)),0),0), IF($E49&gt;0,IF(INDIRECT(ADDRESS($E49,44))=1,INDIRECT(ADDRESS($E49,90)),0),0), IF($F49&gt;0,IF(INDIRECT(ADDRESS($F49,44))=1,INDIRECT(ADDRESS($F49,90)),0),0), IF($G49&gt;0,IF(INDIRECT(ADDRESS($G49,44))=1,INDIRECT(ADDRESS($G49,90)),0),0), IF($H49&gt;0,IF(INDIRECT(ADDRESS($H49,44))=1,INDIRECT(ADDRESS($H49,90)),0),0), IF($I49&gt;0,IF(INDIRECT(ADDRESS($I49,44))=1,INDIRECT(ADDRESS($I49,90)),0),0), IF($J49&gt;0,IF(INDIRECT(ADDRESS($J49,44))=1,INDIRECT(ADDRESS($J49,90)),0),0), IF($K49&gt;0,IF(INDIRECT(ADDRESS($K49,44))=1,INDIRECT(ADDRESS($K49,90)),0),0), IF($L49&gt;0,IF(INDIRECT(ADDRESS($L49,44))=1,INDIRECT(ADDRESS($L49,90)),0),0), IF($M49&gt;0,IF(INDIRECT(ADDRESS($M49,44))=1,INDIRECT(ADDRESS($M49,90)),0),0))</f>
        <v>0</v>
      </c>
      <c r="CM49" s="56">
        <f t="shared" ca="1" si="31"/>
        <v>0.82774579509560764</v>
      </c>
      <c r="CN49" s="59"/>
    </row>
    <row r="50" spans="1:92" x14ac:dyDescent="0.25">
      <c r="A50" s="62" t="s">
        <v>128</v>
      </c>
      <c r="B50" s="122">
        <v>8</v>
      </c>
      <c r="C50" s="122">
        <v>18</v>
      </c>
      <c r="D50" s="122">
        <v>20</v>
      </c>
      <c r="E50" s="122">
        <v>29</v>
      </c>
      <c r="F50" s="122">
        <v>30</v>
      </c>
      <c r="G50" s="122"/>
      <c r="H50" s="122"/>
      <c r="I50" s="67"/>
      <c r="J50" s="67"/>
      <c r="K50" s="67"/>
      <c r="L50" s="67"/>
      <c r="M50" s="67"/>
      <c r="N50" s="67">
        <f t="shared" ca="1" si="15"/>
        <v>26</v>
      </c>
      <c r="O50" s="67" t="str" cm="1">
        <f t="array" aca="1" ref="O50" ca="1">INDIRECT(ADDRESS($B50,COLUMN()))</f>
        <v>Fighter</v>
      </c>
      <c r="P50" s="67" cm="1">
        <f t="array" aca="1" ref="P50" ca="1">INDIRECT(ADDRESS($B50,COLUMN()))</f>
        <v>2</v>
      </c>
      <c r="Q50" s="67" t="str" cm="1">
        <f t="array" aca="1" ref="Q50" ca="1">INDIRECT(ADDRESS($B50,COLUMN()))</f>
        <v>-</v>
      </c>
      <c r="R50" s="67" t="str" cm="1">
        <f t="array" aca="1" ref="R50" ca="1">INDIRECT(ADDRESS($B50,COLUMN()))</f>
        <v>-</v>
      </c>
      <c r="S50" s="67" cm="1">
        <f t="array" aca="1" ref="S50" ca="1">INDIRECT(ADDRESS($B50,COLUMN()))</f>
        <v>3</v>
      </c>
      <c r="T50" s="67" t="str" cm="1">
        <f t="array" aca="1" ref="T50" ca="1">INDIRECT(ADDRESS($B50,COLUMN()))</f>
        <v>1-7</v>
      </c>
      <c r="U50" s="67" cm="1">
        <f t="array" aca="1" ref="U50" ca="1">INDIRECT(ADDRESS($B50,COLUMN()))</f>
        <v>7</v>
      </c>
      <c r="V50" s="67" cm="1">
        <f t="array" aca="1" ref="V50" ca="1">INDIRECT(ADDRESS($B50,COLUMN()))</f>
        <v>0</v>
      </c>
      <c r="W50" s="67" cm="1">
        <f t="array" aca="1" ref="W50" ca="1">INDIRECT(ADDRESS($B50,COLUMN()))</f>
        <v>2</v>
      </c>
      <c r="X50" s="67" cm="1">
        <f t="array" aca="1" ref="X50" ca="1">INDIRECT(ADDRESS($B50,COLUMN()))</f>
        <v>7</v>
      </c>
      <c r="Y50" s="67" cm="1">
        <f t="array" aca="1" ref="Y50" ca="1">INDIRECT(ADDRESS($B50,COLUMN()))</f>
        <v>1</v>
      </c>
      <c r="Z50" s="67" cm="1">
        <f t="array" aca="1" ref="Z50" ca="1">INDIRECT(ADDRESS($B50,COLUMN()))</f>
        <v>5</v>
      </c>
      <c r="AA50" s="67" t="str">
        <f>AA8</f>
        <v>Rocket Boosters</v>
      </c>
      <c r="AB50" s="56">
        <f t="shared" ca="1" si="16"/>
        <v>0.94482945198530943</v>
      </c>
      <c r="AC50" s="56">
        <f t="shared" ca="1" si="17"/>
        <v>1.1556432824244833</v>
      </c>
      <c r="AD50" s="56">
        <f t="shared" ca="1" si="18"/>
        <v>2.0098144042164927</v>
      </c>
      <c r="AF50" s="52"/>
      <c r="AG50" s="52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2"/>
      <c r="AU50" s="54" t="s">
        <v>117</v>
      </c>
      <c r="AV50" s="57" cm="1">
        <f t="array" aca="1" ref="AV50" ca="1">SUM(IF($C50&gt;0,IF(AND(INDIRECT(ADDRESS($C50,44))=0,INDIRECT(ADDRESS($C50,38))="UL",ISERROR(SEARCH("Rear",INDIRECT(ADDRESS($C50,33)))),ISERROR(SEARCH("Side",INDIRECT(ADDRESS($C50,33))))),INDIRECT(ADDRESS($C50,COLUMN())),0),0),IF($D50&gt;0,IF(AND(INDIRECT(ADDRESS($D50,44))=0,INDIRECT(ADDRESS($D50,38))="UL",ISERROR(SEARCH("Rear",INDIRECT(ADDRESS($D50,33)))),ISERROR(SEARCH("Side",INDIRECT(ADDRESS($D50,33))))),INDIRECT(ADDRESS($D50,COLUMN())),0),0),IF($E50&gt;0,IF(AND(INDIRECT(ADDRESS($E50,44))=0,INDIRECT(ADDRESS($E50,38))="UL",ISERROR(SEARCH("Rear",INDIRECT(ADDRESS($E50,33)))),ISERROR(SEARCH("Side",INDIRECT(ADDRESS($E50,33))))),INDIRECT(ADDRESS($E50,COLUMN())),0),0),IF($F50&gt;0,IF(AND(INDIRECT(ADDRESS($F50,44))=0,INDIRECT(ADDRESS($F50,38))="UL",ISERROR(SEARCH("Rear",INDIRECT(ADDRESS($F50,33)))),ISERROR(SEARCH("Side",INDIRECT(ADDRESS($F50,33))))),INDIRECT(ADDRESS($F50,COLUMN())),0),0),IF($G50&gt;0,IF(AND(INDIRECT(ADDRESS($G50,44))=0,INDIRECT(ADDRESS($G50,38))="UL",ISERROR(SEARCH("Rear",INDIRECT(ADDRESS($G50,33)))),ISERROR(SEARCH("Side",INDIRECT(ADDRESS($G50,33))))),INDIRECT(ADDRESS($G50,COLUMN())),0),0),IF($H50&gt;0,IF(AND(INDIRECT(ADDRESS($H50,44))=0,INDIRECT(ADDRESS($H50,38))="UL",ISERROR(SEARCH("Rear",INDIRECT(ADDRESS($H50,33)))),ISERROR(SEARCH("Side",INDIRECT(ADDRESS($H50,33))))),INDIRECT(ADDRESS($H50,COLUMN())),0),0),IF($I50&gt;0,IF(AND(INDIRECT(ADDRESS($I50,44))=0,INDIRECT(ADDRESS($I50,38))="UL",ISERROR(SEARCH("Rear",INDIRECT(ADDRESS($I50,33)))),ISERROR(SEARCH("Side",INDIRECT(ADDRESS($I50,33))))),INDIRECT(ADDRESS($I50,COLUMN())),0),0),IF($J50&gt;0,IF(AND(INDIRECT(ADDRESS($J50,44))=0,INDIRECT(ADDRESS($J50,38))="UL",ISERROR(SEARCH("Rear",INDIRECT(ADDRESS($J50,33)))),ISERROR(SEARCH("Side",INDIRECT(ADDRESS($J50,33))))),INDIRECT(ADDRESS($J50,COLUMN())),0),0),IF($K50&gt;0,IF(AND(INDIRECT(ADDRESS($K50,44))=0,INDIRECT(ADDRESS($K50,38))="UL",ISERROR(SEARCH("Rear",INDIRECT(ADDRESS($K50,33)))),ISERROR(SEARCH("Side",INDIRECT(ADDRESS($K50,33))))),INDIRECT(ADDRESS($K50,COLUMN())),0),0),IF($L50&gt;0,IF(AND(INDIRECT(ADDRESS($L50,44))=0,INDIRECT(ADDRESS($L50,38))="UL",ISERROR(SEARCH("Rear",INDIRECT(ADDRESS($L50,33)))),ISERROR(SEARCH("Side",INDIRECT(ADDRESS($L50,33))))),INDIRECT(ADDRESS($L50,COLUMN())),0),0),IF($M50&gt;0,IF(AND(INDIRECT(ADDRESS($M50,44))=0,INDIRECT(ADDRESS($M50,38))="UL",ISERROR(SEARCH("Rear",INDIRECT(ADDRESS($M50,33)))),ISERROR(SEARCH("Side",INDIRECT(ADDRESS($M50,33))))),INDIRECT(ADDRESS($M50,COLUMN())),0),0))</f>
        <v>0.5</v>
      </c>
      <c r="AW50" s="57" cm="1">
        <f t="array" aca="1" ref="AW50" ca="1">SUM(IF($C50&gt;0,IF(AND(INDIRECT(ADDRESS($C50,44))=0,INDIRECT(ADDRESS($C50,38))="UL",ISERROR(SEARCH("Rear",INDIRECT(ADDRESS($C50,33)))),ISERROR(SEARCH("Side",INDIRECT(ADDRESS($C50,33))))),INDIRECT(ADDRESS($C50,COLUMN())),0),0),IF($D50&gt;0,IF(AND(INDIRECT(ADDRESS($D50,44))=0,INDIRECT(ADDRESS($D50,38))="UL",ISERROR(SEARCH("Rear",INDIRECT(ADDRESS($D50,33)))),ISERROR(SEARCH("Side",INDIRECT(ADDRESS($D50,33))))),INDIRECT(ADDRESS($D50,COLUMN())),0),0),IF($E50&gt;0,IF(AND(INDIRECT(ADDRESS($E50,44))=0,INDIRECT(ADDRESS($E50,38))="UL",ISERROR(SEARCH("Rear",INDIRECT(ADDRESS($E50,33)))),ISERROR(SEARCH("Side",INDIRECT(ADDRESS($E50,33))))),INDIRECT(ADDRESS($E50,COLUMN())),0),0),IF($F50&gt;0,IF(AND(INDIRECT(ADDRESS($F50,44))=0,INDIRECT(ADDRESS($F50,38))="UL",ISERROR(SEARCH("Rear",INDIRECT(ADDRESS($F50,33)))),ISERROR(SEARCH("Side",INDIRECT(ADDRESS($F50,33))))),INDIRECT(ADDRESS($F50,COLUMN())),0),0),IF($G50&gt;0,IF(AND(INDIRECT(ADDRESS($G50,44))=0,INDIRECT(ADDRESS($G50,38))="UL",ISERROR(SEARCH("Rear",INDIRECT(ADDRESS($G50,33)))),ISERROR(SEARCH("Side",INDIRECT(ADDRESS($G50,33))))),INDIRECT(ADDRESS($G50,COLUMN())),0),0),IF($H50&gt;0,IF(AND(INDIRECT(ADDRESS($H50,44))=0,INDIRECT(ADDRESS($H50,38))="UL",ISERROR(SEARCH("Rear",INDIRECT(ADDRESS($H50,33)))),ISERROR(SEARCH("Side",INDIRECT(ADDRESS($H50,33))))),INDIRECT(ADDRESS($H50,COLUMN())),0),0),IF($I50&gt;0,IF(AND(INDIRECT(ADDRESS($I50,44))=0,INDIRECT(ADDRESS($I50,38))="UL",ISERROR(SEARCH("Rear",INDIRECT(ADDRESS($I50,33)))),ISERROR(SEARCH("Side",INDIRECT(ADDRESS($I50,33))))),INDIRECT(ADDRESS($I50,COLUMN())),0),0),IF($J50&gt;0,IF(AND(INDIRECT(ADDRESS($J50,44))=0,INDIRECT(ADDRESS($J50,38))="UL",ISERROR(SEARCH("Rear",INDIRECT(ADDRESS($J50,33)))),ISERROR(SEARCH("Side",INDIRECT(ADDRESS($J50,33))))),INDIRECT(ADDRESS($J50,COLUMN())),0),0),IF($K50&gt;0,IF(AND(INDIRECT(ADDRESS($K50,44))=0,INDIRECT(ADDRESS($K50,38))="UL",ISERROR(SEARCH("Rear",INDIRECT(ADDRESS($K50,33)))),ISERROR(SEARCH("Side",INDIRECT(ADDRESS($K50,33))))),INDIRECT(ADDRESS($K50,COLUMN())),0),0),IF($L50&gt;0,IF(AND(INDIRECT(ADDRESS($L50,44))=0,INDIRECT(ADDRESS($L50,38))="UL",ISERROR(SEARCH("Rear",INDIRECT(ADDRESS($L50,33)))),ISERROR(SEARCH("Side",INDIRECT(ADDRESS($L50,33))))),INDIRECT(ADDRESS($L50,COLUMN())),0),0),IF($M50&gt;0,IF(AND(INDIRECT(ADDRESS($M50,44))=0,INDIRECT(ADDRESS($M50,38))="UL",ISERROR(SEARCH("Rear",INDIRECT(ADDRESS($M50,33)))),ISERROR(SEARCH("Side",INDIRECT(ADDRESS($M50,33))))),INDIRECT(ADDRESS($M50,COLUMN())),0),0))</f>
        <v>1.4999999999999998</v>
      </c>
      <c r="AX50" s="57" cm="1">
        <f t="array" aca="1" ref="AX50" ca="1">SUM(IF($C50&gt;0,IF(AND(INDIRECT(ADDRESS($C50,44))=0,INDIRECT(ADDRESS($C50,38))="UL",ISERROR(SEARCH("Rear",INDIRECT(ADDRESS($C50,33)))),ISERROR(SEARCH("Side",INDIRECT(ADDRESS($C50,33))))),INDIRECT(ADDRESS($C50,COLUMN())),0),0),IF($D50&gt;0,IF(AND(INDIRECT(ADDRESS($D50,44))=0,INDIRECT(ADDRESS($D50,38))="UL",ISERROR(SEARCH("Rear",INDIRECT(ADDRESS($D50,33)))),ISERROR(SEARCH("Side",INDIRECT(ADDRESS($D50,33))))),INDIRECT(ADDRESS($D50,COLUMN())),0),0),IF($E50&gt;0,IF(AND(INDIRECT(ADDRESS($E50,44))=0,INDIRECT(ADDRESS($E50,38))="UL",ISERROR(SEARCH("Rear",INDIRECT(ADDRESS($E50,33)))),ISERROR(SEARCH("Side",INDIRECT(ADDRESS($E50,33))))),INDIRECT(ADDRESS($E50,COLUMN())),0),0),IF($F50&gt;0,IF(AND(INDIRECT(ADDRESS($F50,44))=0,INDIRECT(ADDRESS($F50,38))="UL",ISERROR(SEARCH("Rear",INDIRECT(ADDRESS($F50,33)))),ISERROR(SEARCH("Side",INDIRECT(ADDRESS($F50,33))))),INDIRECT(ADDRESS($F50,COLUMN())),0),0),IF($G50&gt;0,IF(AND(INDIRECT(ADDRESS($G50,44))=0,INDIRECT(ADDRESS($G50,38))="UL",ISERROR(SEARCH("Rear",INDIRECT(ADDRESS($G50,33)))),ISERROR(SEARCH("Side",INDIRECT(ADDRESS($G50,33))))),INDIRECT(ADDRESS($G50,COLUMN())),0),0),IF($H50&gt;0,IF(AND(INDIRECT(ADDRESS($H50,44))=0,INDIRECT(ADDRESS($H50,38))="UL",ISERROR(SEARCH("Rear",INDIRECT(ADDRESS($H50,33)))),ISERROR(SEARCH("Side",INDIRECT(ADDRESS($H50,33))))),INDIRECT(ADDRESS($H50,COLUMN())),0),0),IF($I50&gt;0,IF(AND(INDIRECT(ADDRESS($I50,44))=0,INDIRECT(ADDRESS($I50,38))="UL",ISERROR(SEARCH("Rear",INDIRECT(ADDRESS($I50,33)))),ISERROR(SEARCH("Side",INDIRECT(ADDRESS($I50,33))))),INDIRECT(ADDRESS($I50,COLUMN())),0),0),IF($J50&gt;0,IF(AND(INDIRECT(ADDRESS($J50,44))=0,INDIRECT(ADDRESS($J50,38))="UL",ISERROR(SEARCH("Rear",INDIRECT(ADDRESS($J50,33)))),ISERROR(SEARCH("Side",INDIRECT(ADDRESS($J50,33))))),INDIRECT(ADDRESS($J50,COLUMN())),0),0),IF($K50&gt;0,IF(AND(INDIRECT(ADDRESS($K50,44))=0,INDIRECT(ADDRESS($K50,38))="UL",ISERROR(SEARCH("Rear",INDIRECT(ADDRESS($K50,33)))),ISERROR(SEARCH("Side",INDIRECT(ADDRESS($K50,33))))),INDIRECT(ADDRESS($K50,COLUMN())),0),0),IF($L50&gt;0,IF(AND(INDIRECT(ADDRESS($L50,44))=0,INDIRECT(ADDRESS($L50,38))="UL",ISERROR(SEARCH("Rear",INDIRECT(ADDRESS($L50,33)))),ISERROR(SEARCH("Side",INDIRECT(ADDRESS($L50,33))))),INDIRECT(ADDRESS($L50,COLUMN())),0),0),IF($M50&gt;0,IF(AND(INDIRECT(ADDRESS($M50,44))=0,INDIRECT(ADDRESS($M50,38))="UL",ISERROR(SEARCH("Rear",INDIRECT(ADDRESS($M50,33)))),ISERROR(SEARCH("Side",INDIRECT(ADDRESS($M50,33))))),INDIRECT(ADDRESS($M50,COLUMN())),0),0))</f>
        <v>0.72222222222222221</v>
      </c>
      <c r="AY50" s="58">
        <f t="shared" ca="1" si="19"/>
        <v>1.4999999999999998</v>
      </c>
      <c r="AZ50" s="58">
        <f t="shared" ca="1" si="20"/>
        <v>0.90740740740740733</v>
      </c>
      <c r="BA50" s="58" cm="1">
        <f t="array" aca="1" ref="BA50" ca="1">SUM(IF($C50&gt;0,IF(AND(INDIRECT(ADDRESS($C50,44))=0,INDIRECT(ADDRESS($C50,38))="UL"),INDIRECT(ADDRESS($C50,COLUMN())),0),0),IF($D50&gt;0,IF(AND(INDIRECT(ADDRESS($D50,44))=0,INDIRECT(ADDRESS($D50,38))="UL"),INDIRECT(ADDRESS($D50,COLUMN())),0),0),IF($E50&gt;0,IF(AND(INDIRECT(ADDRESS($E50,44))=0,INDIRECT(ADDRESS($E50,38))="UL"),INDIRECT(ADDRESS($E50,COLUMN())),0),0),IF($F50&gt;0,IF(AND(INDIRECT(ADDRESS($F50,44))=0,INDIRECT(ADDRESS($F50,38))="UL"),INDIRECT(ADDRESS($F50,COLUMN())),0),0),IF($G50&gt;0,IF(AND(INDIRECT(ADDRESS($G50,44))=0,INDIRECT(ADDRESS($G50,38))="UL"),INDIRECT(ADDRESS($G50,COLUMN())),0),0),IF($H50&gt;0,IF(AND(INDIRECT(ADDRESS($H50,44))=0,INDIRECT(ADDRESS($H50,38))="UL"),INDIRECT(ADDRESS($H50,COLUMN())),0),0),IF($I50&gt;0,IF(AND(INDIRECT(ADDRESS($I50,44))=0,INDIRECT(ADDRESS($I50,38))="UL"),INDIRECT(ADDRESS($I50,COLUMN())),0),0),IF($J50&gt;0,IF(AND(INDIRECT(ADDRESS($J50,44))=0,INDIRECT(ADDRESS($J50,38))="UL"),INDIRECT(ADDRESS($J50,COLUMN())),0),0),IF($K50&gt;0,IF(AND(INDIRECT(ADDRESS($K50,44))=0,INDIRECT(ADDRESS($K50,38))="UL"),INDIRECT(ADDRESS($K50,COLUMN())),0),0),IF($L50&gt;0,IF(AND(INDIRECT(ADDRESS($L50,44))=0,INDIRECT(ADDRESS($L50,38))="UL"),INDIRECT(ADDRESS($L50,COLUMN())),0),0),IF($M50&gt;0,IF(AND(INDIRECT(ADDRESS($M50,44))=0,INDIRECT(ADDRESS($M50,38))="UL"),INDIRECT(ADDRESS($M50,COLUMN())),0),0))</f>
        <v>0.50758377425044088</v>
      </c>
      <c r="BB50" s="58" cm="1">
        <f t="array" aca="1" ref="BB50" ca="1">SUM(IF($C50&gt;0,IF(AND(INDIRECT(ADDRESS($C50,44))=0,INDIRECT(ADDRESS($C50,38))="UL"),INDIRECT(ADDRESS($C50,COLUMN())),0),0),IF($D50&gt;0,IF(AND(INDIRECT(ADDRESS($D50,44))=0,INDIRECT(ADDRESS($D50,38))="UL"),INDIRECT(ADDRESS($D50,COLUMN())),0),0),IF($E50&gt;0,IF(AND(INDIRECT(ADDRESS($E50,44))=0,INDIRECT(ADDRESS($E50,38))="UL"),INDIRECT(ADDRESS($E50,COLUMN())),0),0),IF($F50&gt;0,IF(AND(INDIRECT(ADDRESS($F50,44))=0,INDIRECT(ADDRESS($F50,38))="UL"),INDIRECT(ADDRESS($F50,COLUMN())),0),0),IF($G50&gt;0,IF(AND(INDIRECT(ADDRESS($G50,44))=0,INDIRECT(ADDRESS($G50,38))="UL"),INDIRECT(ADDRESS($G50,COLUMN())),0),0),IF($H50&gt;0,IF(AND(INDIRECT(ADDRESS($H50,44))=0,INDIRECT(ADDRESS($H50,38))="UL"),INDIRECT(ADDRESS($H50,COLUMN())),0),0),IF($I50&gt;0,IF(AND(INDIRECT(ADDRESS($I50,44))=0,INDIRECT(ADDRESS($I50,38))="UL"),INDIRECT(ADDRESS($I50,COLUMN())),0),0),IF($J50&gt;0,IF(AND(INDIRECT(ADDRESS($J50,44))=0,INDIRECT(ADDRESS($J50,38))="UL"),INDIRECT(ADDRESS($J50,COLUMN())),0),0),IF($K50&gt;0,IF(AND(INDIRECT(ADDRESS($K50,44))=0,INDIRECT(ADDRESS($K50,38))="UL"),INDIRECT(ADDRESS($K50,COLUMN())),0),0),IF($L50&gt;0,IF(AND(INDIRECT(ADDRESS($L50,44))=0,INDIRECT(ADDRESS($L50,38))="UL"),INDIRECT(ADDRESS($L50,COLUMN())),0),0),IF($M50&gt;0,IF(AND(INDIRECT(ADDRESS($M50,44))=0,INDIRECT(ADDRESS($M50,38))="UL"),INDIRECT(ADDRESS($M50,COLUMN())),0),0))</f>
        <v>0.30864197530864196</v>
      </c>
      <c r="BC50" s="58" cm="1">
        <f t="array" aca="1" ref="BC50" ca="1">SUM(IF($C50&gt;0,IF(AND(INDIRECT(ADDRESS($C50,44))=0,INDIRECT(ADDRESS($C50,38))="UL"),INDIRECT(ADDRESS($C50,COLUMN())),0),0),IF($D50&gt;0,IF(AND(INDIRECT(ADDRESS($D50,44))=0,INDIRECT(ADDRESS($D50,38))="UL"),INDIRECT(ADDRESS($D50,COLUMN())),0),0),IF($E50&gt;0,IF(AND(INDIRECT(ADDRESS($E50,44))=0,INDIRECT(ADDRESS($E50,38))="UL"),INDIRECT(ADDRESS($E50,COLUMN())),0),0),IF($F50&gt;0,IF(AND(INDIRECT(ADDRESS($F50,44))=0,INDIRECT(ADDRESS($F50,38))="UL"),INDIRECT(ADDRESS($F50,COLUMN())),0),0),IF($G50&gt;0,IF(AND(INDIRECT(ADDRESS($G50,44))=0,INDIRECT(ADDRESS($G50,38))="UL"),INDIRECT(ADDRESS($G50,COLUMN())),0),0),IF($H50&gt;0,IF(AND(INDIRECT(ADDRESS($H50,44))=0,INDIRECT(ADDRESS($H50,38))="UL"),INDIRECT(ADDRESS($H50,COLUMN())),0),0),IF($I50&gt;0,IF(AND(INDIRECT(ADDRESS($I50,44))=0,INDIRECT(ADDRESS($I50,38))="UL"),INDIRECT(ADDRESS($I50,COLUMN())),0),0),IF($J50&gt;0,IF(AND(INDIRECT(ADDRESS($J50,44))=0,INDIRECT(ADDRESS($J50,38))="UL"),INDIRECT(ADDRESS($J50,COLUMN())),0),0),IF($K50&gt;0,IF(AND(INDIRECT(ADDRESS($K50,44))=0,INDIRECT(ADDRESS($K50,38))="UL"),INDIRECT(ADDRESS($K50,COLUMN())),0),0),IF($L50&gt;0,IF(AND(INDIRECT(ADDRESS($L50,44))=0,INDIRECT(ADDRESS($L50,38))="UL"),INDIRECT(ADDRESS($L50,COLUMN())),0),0),IF($M50&gt;0,IF(AND(INDIRECT(ADDRESS($M50,44))=0,INDIRECT(ADDRESS($M50,38))="UL"),INDIRECT(ADDRESS($M50,COLUMN())),0),0))</f>
        <v>0.34109347442680776</v>
      </c>
      <c r="BD50" s="58" cm="1">
        <f t="array" aca="1" ref="BD50" ca="1">SUM(IF($C50&gt;0,IF(AND(INDIRECT(ADDRESS($C50,44))=0,INDIRECT(ADDRESS($C50,38))="UL"),INDIRECT(ADDRESS($C50,COLUMN())),0),0),IF($D50&gt;0,IF(AND(INDIRECT(ADDRESS($D50,44))=0,INDIRECT(ADDRESS($D50,38))="UL"),INDIRECT(ADDRESS($D50,COLUMN())),0),0),IF($E50&gt;0,IF(AND(INDIRECT(ADDRESS($E50,44))=0,INDIRECT(ADDRESS($E50,38))="UL"),INDIRECT(ADDRESS($E50,COLUMN())),0),0),IF($F50&gt;0,IF(AND(INDIRECT(ADDRESS($F50,44))=0,INDIRECT(ADDRESS($F50,38))="UL"),INDIRECT(ADDRESS($F50,COLUMN())),0),0),IF($G50&gt;0,IF(AND(INDIRECT(ADDRESS($G50,44))=0,INDIRECT(ADDRESS($G50,38))="UL"),INDIRECT(ADDRESS($G50,COLUMN())),0),0),IF($H50&gt;0,IF(AND(INDIRECT(ADDRESS($H50,44))=0,INDIRECT(ADDRESS($H50,38))="UL"),INDIRECT(ADDRESS($H50,COLUMN())),0),0),IF($I50&gt;0,IF(AND(INDIRECT(ADDRESS($I50,44))=0,INDIRECT(ADDRESS($I50,38))="UL"),INDIRECT(ADDRESS($I50,COLUMN())),0),0),IF($J50&gt;0,IF(AND(INDIRECT(ADDRESS($J50,44))=0,INDIRECT(ADDRESS($J50,38))="UL"),INDIRECT(ADDRESS($J50,COLUMN())),0),0),IF($K50&gt;0,IF(AND(INDIRECT(ADDRESS($K50,44))=0,INDIRECT(ADDRESS($K50,38))="UL"),INDIRECT(ADDRESS($K50,COLUMN())),0),0),IF($L50&gt;0,IF(AND(INDIRECT(ADDRESS($L50,44))=0,INDIRECT(ADDRESS($L50,38))="UL"),INDIRECT(ADDRESS($L50,COLUMN())),0),0),IF($M50&gt;0,IF(AND(INDIRECT(ADDRESS($M50,44))=0,INDIRECT(ADDRESS($M50,38))="UL"),INDIRECT(ADDRESS($M50,COLUMN())),0),0))</f>
        <v>0.52592592592592591</v>
      </c>
      <c r="BE50" s="57">
        <f t="shared" ca="1" si="21"/>
        <v>0.34109347442680776</v>
      </c>
      <c r="BF50" s="57" cm="1">
        <f t="array" aca="1" ref="BF50" ca="1">SUM(IF($C50&gt;0,IF(INDIRECT(ADDRESS($C50,45))=1,INDIRECT(ADDRESS($C50,52))*INDIRECT(ADDRESS($C50,42))/5,0),0), IF($D50&gt;0,IF(INDIRECT(ADDRESS($D50,45))=1,INDIRECT(ADDRESS($D50,52))*INDIRECT(ADDRESS($D50,42))/5,0),0), IF($E50&gt;0,IF(INDIRECT(ADDRESS($E50,45))=1,INDIRECT(ADDRESS($E50,52))*INDIRECT(ADDRESS($E50,42))/5,0),0), IF($F50&gt;0,IF(INDIRECT(ADDRESS($F50,45))=1,INDIRECT(ADDRESS($F50,52))*INDIRECT(ADDRESS($F50,42))/5,0),0), IF($G50&gt;0,IF(INDIRECT(ADDRESS($G50,45))=1,INDIRECT(ADDRESS($G50,52))*INDIRECT(ADDRESS($G50,42))/5,0),0), IF($H50&gt;0,IF(INDIRECT(ADDRESS($H50,45))=1,INDIRECT(ADDRESS($H50,52))*INDIRECT(ADDRESS($H50,42))/5,0),0)
)*$BF$296/100</f>
        <v>0</v>
      </c>
      <c r="BG50" s="19">
        <v>1</v>
      </c>
      <c r="BH50" s="57" cm="1">
        <f t="array" aca="1" ref="BH50" ca="1">SUM(IF($C50&gt;0,IF(AND(INDIRECT(ADDRESS($C50,44))=0,INDIRECT(ADDRESS($C50,38))&lt;&gt;"UL"),INDIRECT(ADDRESS($C50,COLUMN()-12)),0),0), IF($D50&gt;0,IF(AND(INDIRECT(ADDRESS($D50,44))=0,INDIRECT(ADDRESS($D50,38))&lt;&gt;"UL"),INDIRECT(ADDRESS($D50,COLUMN()-12)),0),0), IF($E50&gt;0,IF(AND(INDIRECT(ADDRESS($E50,44))=0,INDIRECT(ADDRESS($E50,38))&lt;&gt;"UL"),INDIRECT(ADDRESS($E50,COLUMN()-12)),0),0), IF($F50&gt;0,IF(AND(INDIRECT(ADDRESS($F50,44))=0,INDIRECT(ADDRESS($F50,38))&lt;&gt;"UL"),INDIRECT(ADDRESS($F50,COLUMN()-12)),0),0), IF($G50&gt;0,IF(AND(INDIRECT(ADDRESS($G50,44))=0,INDIRECT(ADDRESS($G50,38))&lt;&gt;"UL"),INDIRECT(ADDRESS($G50,COLUMN()-12)),0),0), IF($H50&gt;0,IF(AND(INDIRECT(ADDRESS($H50,44))=0,INDIRECT(ADDRESS($H50,38))&lt;&gt;"UL"),INDIRECT(ADDRESS($H50,COLUMN()-12)),0),0), IF($I50&gt;0,IF(AND(INDIRECT(ADDRESS($I50,44))=0,INDIRECT(ADDRESS($I50,38))&lt;&gt;"UL"),INDIRECT(ADDRESS($I50,COLUMN()-12)),0),0), IF($J50&gt;0,IF(AND(INDIRECT(ADDRESS($J50,44))=0,INDIRECT(ADDRESS($J50,38))&lt;&gt;"UL"),INDIRECT(ADDRESS($J50,COLUMN()-12)),0),0), IF($K50&gt;0,IF(AND(INDIRECT(ADDRESS($K50,44))=0,INDIRECT(ADDRESS($K50,38))&lt;&gt;"UL"),INDIRECT(ADDRESS($K50,COLUMN()-12)),0),0), IF($L50&gt;0,IF(AND(INDIRECT(ADDRESS($L50,44))=0,INDIRECT(ADDRESS($L50,38))&lt;&gt;"UL"),INDIRECT(ADDRESS($L50,COLUMN()-12)),0),0), IF($M50&gt;0,IF(AND(INDIRECT(ADDRESS($M50,44))=0,INDIRECT(ADDRESS($M50,38))&lt;&gt;"UL"),INDIRECT(ADDRESS($M50,COLUMN()-12)),0),0))</f>
        <v>0</v>
      </c>
      <c r="BI50" s="57" cm="1">
        <f t="array" aca="1" ref="BI50" ca="1">SUM(IF($C50&gt;0,IF(AND(INDIRECT(ADDRESS($C50,44))=0,INDIRECT(ADDRESS($C50,38))&lt;&gt;"UL"),INDIRECT(ADDRESS($C50,COLUMN()-12)),0),0), IF($D50&gt;0,IF(AND(INDIRECT(ADDRESS($D50,44))=0,INDIRECT(ADDRESS($D50,38))&lt;&gt;"UL"),INDIRECT(ADDRESS($D50,COLUMN()-12)),0),0), IF($E50&gt;0,IF(AND(INDIRECT(ADDRESS($E50,44))=0,INDIRECT(ADDRESS($E50,38))&lt;&gt;"UL"),INDIRECT(ADDRESS($E50,COLUMN()-12)),0),0), IF($F50&gt;0,IF(AND(INDIRECT(ADDRESS($F50,44))=0,INDIRECT(ADDRESS($F50,38))&lt;&gt;"UL"),INDIRECT(ADDRESS($F50,COLUMN()-12)),0),0), IF($G50&gt;0,IF(AND(INDIRECT(ADDRESS($G50,44))=0,INDIRECT(ADDRESS($G50,38))&lt;&gt;"UL"),INDIRECT(ADDRESS($G50,COLUMN()-12)),0),0), IF($H50&gt;0,IF(AND(INDIRECT(ADDRESS($H50,44))=0,INDIRECT(ADDRESS($H50,38))&lt;&gt;"UL"),INDIRECT(ADDRESS($H50,COLUMN()-12)),0),0), IF($I50&gt;0,IF(AND(INDIRECT(ADDRESS($I50,44))=0,INDIRECT(ADDRESS($I50,38))&lt;&gt;"UL"),INDIRECT(ADDRESS($I50,COLUMN()-12)),0),0), IF($J50&gt;0,IF(AND(INDIRECT(ADDRESS($J50,44))=0,INDIRECT(ADDRESS($J50,38))&lt;&gt;"UL"),INDIRECT(ADDRESS($J50,COLUMN()-12)),0),0), IF($K50&gt;0,IF(AND(INDIRECT(ADDRESS($K50,44))=0,INDIRECT(ADDRESS($K50,38))&lt;&gt;"UL"),INDIRECT(ADDRESS($K50,COLUMN()-12)),0),0), IF($L50&gt;0,IF(AND(INDIRECT(ADDRESS($L50,44))=0,INDIRECT(ADDRESS($L50,38))&lt;&gt;"UL"),INDIRECT(ADDRESS($L50,COLUMN()-12)),0),0), IF($M50&gt;0,IF(AND(INDIRECT(ADDRESS($M50,44))=0,INDIRECT(ADDRESS($M50,38))&lt;&gt;"UL"),INDIRECT(ADDRESS($M50,COLUMN()-12)),0),0))</f>
        <v>0.55555555555555547</v>
      </c>
      <c r="BJ50" s="57" cm="1">
        <f t="array" aca="1" ref="BJ50" ca="1">SUM(IF($C50&gt;0,IF(AND(INDIRECT(ADDRESS($C50,44))=0,INDIRECT(ADDRESS($C50,38))&lt;&gt;"UL"),INDIRECT(ADDRESS($C50,COLUMN()-12)),0),0), IF($D50&gt;0,IF(AND(INDIRECT(ADDRESS($D50,44))=0,INDIRECT(ADDRESS($D50,38))&lt;&gt;"UL"),INDIRECT(ADDRESS($D50,COLUMN()-12)),0),0), IF($E50&gt;0,IF(AND(INDIRECT(ADDRESS($E50,44))=0,INDIRECT(ADDRESS($E50,38))&lt;&gt;"UL"),INDIRECT(ADDRESS($E50,COLUMN()-12)),0),0), IF($F50&gt;0,IF(AND(INDIRECT(ADDRESS($F50,44))=0,INDIRECT(ADDRESS($F50,38))&lt;&gt;"UL"),INDIRECT(ADDRESS($F50,COLUMN()-12)),0),0), IF($G50&gt;0,IF(AND(INDIRECT(ADDRESS($G50,44))=0,INDIRECT(ADDRESS($G50,38))&lt;&gt;"UL"),INDIRECT(ADDRESS($G50,COLUMN()-12)),0),0), IF($H50&gt;0,IF(AND(INDIRECT(ADDRESS($H50,44))=0,INDIRECT(ADDRESS($H50,38))&lt;&gt;"UL"),INDIRECT(ADDRESS($H50,COLUMN()-12)),0),0), IF($I50&gt;0,IF(AND(INDIRECT(ADDRESS($I50,44))=0,INDIRECT(ADDRESS($I50,38))&lt;&gt;"UL"),INDIRECT(ADDRESS($I50,COLUMN()-12)),0),0), IF($J50&gt;0,IF(AND(INDIRECT(ADDRESS($J50,44))=0,INDIRECT(ADDRESS($J50,38))&lt;&gt;"UL"),INDIRECT(ADDRESS($J50,COLUMN()-12)),0),0), IF($K50&gt;0,IF(AND(INDIRECT(ADDRESS($K50,44))=0,INDIRECT(ADDRESS($K50,38))&lt;&gt;"UL"),INDIRECT(ADDRESS($K50,COLUMN()-12)),0),0), IF($L50&gt;0,IF(AND(INDIRECT(ADDRESS($L50,44))=0,INDIRECT(ADDRESS($L50,38))&lt;&gt;"UL"),INDIRECT(ADDRESS($L50,COLUMN()-12)),0),0), IF($M50&gt;0,IF(AND(INDIRECT(ADDRESS($M50,44))=0,INDIRECT(ADDRESS($M50,38))&lt;&gt;"UL"),INDIRECT(ADDRESS($M50,COLUMN()-12)),0),0))</f>
        <v>0.55555555555555547</v>
      </c>
      <c r="BK50" s="57">
        <f t="shared" ca="1" si="32"/>
        <v>0.55555555555555547</v>
      </c>
      <c r="BL50" s="58">
        <f t="shared" ca="1" si="33"/>
        <v>0.37037037037037029</v>
      </c>
      <c r="BM50" s="57" cm="1">
        <f t="array" aca="1" ref="BM50" ca="1">SUM(IF($C50&gt;0,IF(AND(INDIRECT(ADDRESS($C50,44))=0,INDIRECT(ADDRESS($C50,38))&lt;&gt;"UL"),INDIRECT(ADDRESS($C50,COLUMN()-12)),0),0), IF($D50&gt;0,IF(AND(INDIRECT(ADDRESS($D50,44))=0,INDIRECT(ADDRESS($D50,38))&lt;&gt;"UL"),INDIRECT(ADDRESS($D50,COLUMN()-12)),0),0), IF($E50&gt;0,IF(AND(INDIRECT(ADDRESS($E50,44))=0,INDIRECT(ADDRESS($E50,38))&lt;&gt;"UL"),INDIRECT(ADDRESS($E50,COLUMN()-12)),0),0), IF($F50&gt;0,IF(AND(INDIRECT(ADDRESS($F50,44))=0,INDIRECT(ADDRESS($F50,38))&lt;&gt;"UL"),INDIRECT(ADDRESS($F50,COLUMN()-12)),0),0), IF($G50&gt;0,IF(AND(INDIRECT(ADDRESS($G50,44))=0,INDIRECT(ADDRESS($G50,38))&lt;&gt;"UL"),INDIRECT(ADDRESS($G50,COLUMN()-12)),0),0), IF($H50&gt;0,IF(AND(INDIRECT(ADDRESS($H50,44))=0,INDIRECT(ADDRESS($H50,38))&lt;&gt;"UL"),INDIRECT(ADDRESS($H50,COLUMN()-12)),0),0), IF($I50&gt;0,IF(AND(INDIRECT(ADDRESS($I50,44))=0,INDIRECT(ADDRESS($I50,38))&lt;&gt;"UL"),INDIRECT(ADDRESS($I50,COLUMN()-12)),0),0), IF($J50&gt;0,IF(AND(INDIRECT(ADDRESS($J50,44))=0,INDIRECT(ADDRESS($J50,38))&lt;&gt;"UL"),INDIRECT(ADDRESS($J50,COLUMN()-12)),0),0), IF($K50&gt;0,IF(AND(INDIRECT(ADDRESS($K50,44))=0,INDIRECT(ADDRESS($K50,38))&lt;&gt;"UL"),INDIRECT(ADDRESS($K50,COLUMN()-11)),0),0), IF($L50&gt;0,IF(AND(INDIRECT(ADDRESS($L50,44))=0,INDIRECT(ADDRESS($L50,38))&lt;&gt;"UL"),INDIRECT(ADDRESS($L50,COLUMN()-11)),0),0), IF($M50&gt;0,IF(AND(INDIRECT(ADDRESS($M50,44))=0,INDIRECT(ADDRESS($M50,38))&lt;&gt;"UL"),INDIRECT(ADDRESS($M50,COLUMN()-11)),0),0))</f>
        <v>0.22222222222222218</v>
      </c>
      <c r="BN50" s="57" cm="1">
        <f t="array" aca="1" ref="BN50" ca="1">SUM(IF($C50&gt;0,IF(AND(INDIRECT(ADDRESS($C50,44))=0,INDIRECT(ADDRESS($C50,38))&lt;&gt;"UL"),INDIRECT(ADDRESS($C50,COLUMN()-12)),0),0), IF($D50&gt;0,IF(AND(INDIRECT(ADDRESS($D50,44))=0,INDIRECT(ADDRESS($D50,38))&lt;&gt;"UL"),INDIRECT(ADDRESS($D50,COLUMN()-12)),0),0), IF($E50&gt;0,IF(AND(INDIRECT(ADDRESS($E50,44))=0,INDIRECT(ADDRESS($E50,38))&lt;&gt;"UL"),INDIRECT(ADDRESS($E50,COLUMN()-12)),0),0), IF($F50&gt;0,IF(AND(INDIRECT(ADDRESS($F50,44))=0,INDIRECT(ADDRESS($F50,38))&lt;&gt;"UL"),INDIRECT(ADDRESS($F50,COLUMN()-12)),0),0), IF($G50&gt;0,IF(AND(INDIRECT(ADDRESS($G50,44))=0,INDIRECT(ADDRESS($G50,38))&lt;&gt;"UL"),INDIRECT(ADDRESS($G50,COLUMN()-12)),0),0), IF($H50&gt;0,IF(AND(INDIRECT(ADDRESS($H50,44))=0,INDIRECT(ADDRESS($H50,38))&lt;&gt;"UL"),INDIRECT(ADDRESS($H50,COLUMN()-12)),0),0), IF($I50&gt;0,IF(AND(INDIRECT(ADDRESS($I50,44))=0,INDIRECT(ADDRESS($I50,38))&lt;&gt;"UL"),INDIRECT(ADDRESS($I50,COLUMN()-12)),0),0), IF($J50&gt;0,IF(AND(INDIRECT(ADDRESS($J50,44))=0,INDIRECT(ADDRESS($J50,38))&lt;&gt;"UL"),INDIRECT(ADDRESS($J50,COLUMN()-12)),0),0), IF($K50&gt;0,IF(AND(INDIRECT(ADDRESS($K50,44))=0,INDIRECT(ADDRESS($K50,38))&lt;&gt;"UL"),INDIRECT(ADDRESS($K50,COLUMN()-11)),0),0), IF($L50&gt;0,IF(AND(INDIRECT(ADDRESS($L50,44))=0,INDIRECT(ADDRESS($L50,38))&lt;&gt;"UL"),INDIRECT(ADDRESS($L50,COLUMN()-11)),0),0), IF($M50&gt;0,IF(AND(INDIRECT(ADDRESS($M50,44))=0,INDIRECT(ADDRESS($M50,38))&lt;&gt;"UL"),INDIRECT(ADDRESS($M50,COLUMN()-11)),0),0))</f>
        <v>7.4074074074074056E-2</v>
      </c>
      <c r="BO50" s="57" cm="1">
        <f t="array" aca="1" ref="BO50" ca="1">SUM(IF($C50&gt;0,IF(AND(INDIRECT(ADDRESS($C50,44))=0,INDIRECT(ADDRESS($C50,38))&lt;&gt;"UL"),INDIRECT(ADDRESS($C50,COLUMN()-12)),0),0), IF($D50&gt;0,IF(AND(INDIRECT(ADDRESS($D50,44))=0,INDIRECT(ADDRESS($D50,38))&lt;&gt;"UL"),INDIRECT(ADDRESS($D50,COLUMN()-12)),0),0), IF($E50&gt;0,IF(AND(INDIRECT(ADDRESS($E50,44))=0,INDIRECT(ADDRESS($E50,38))&lt;&gt;"UL"),INDIRECT(ADDRESS($E50,COLUMN()-12)),0),0), IF($F50&gt;0,IF(AND(INDIRECT(ADDRESS($F50,44))=0,INDIRECT(ADDRESS($F50,38))&lt;&gt;"UL"),INDIRECT(ADDRESS($F50,COLUMN()-12)),0),0), IF($G50&gt;0,IF(AND(INDIRECT(ADDRESS($G50,44))=0,INDIRECT(ADDRESS($G50,38))&lt;&gt;"UL"),INDIRECT(ADDRESS($G50,COLUMN()-12)),0),0), IF($H50&gt;0,IF(AND(INDIRECT(ADDRESS($H50,44))=0,INDIRECT(ADDRESS($H50,38))&lt;&gt;"UL"),INDIRECT(ADDRESS($H50,COLUMN()-12)),0),0), IF($I50&gt;0,IF(AND(INDIRECT(ADDRESS($I50,44))=0,INDIRECT(ADDRESS($I50,38))&lt;&gt;"UL"),INDIRECT(ADDRESS($I50,COLUMN()-12)),0),0), IF($J50&gt;0,IF(AND(INDIRECT(ADDRESS($J50,44))=0,INDIRECT(ADDRESS($J50,38))&lt;&gt;"UL"),INDIRECT(ADDRESS($J50,COLUMN()-12)),0),0), IF($K50&gt;0,IF(AND(INDIRECT(ADDRESS($K50,44))=0,INDIRECT(ADDRESS($K50,38))&lt;&gt;"UL"),INDIRECT(ADDRESS($K50,COLUMN()-11)),0),0), IF($L50&gt;0,IF(AND(INDIRECT(ADDRESS($L50,44))=0,INDIRECT(ADDRESS($L50,38))&lt;&gt;"UL"),INDIRECT(ADDRESS($L50,COLUMN()-11)),0),0), IF($M50&gt;0,IF(AND(INDIRECT(ADDRESS($M50,44))=0,INDIRECT(ADDRESS($M50,38))&lt;&gt;"UL"),INDIRECT(ADDRESS($M50,COLUMN()-11)),0),0))</f>
        <v>0.14814814814814811</v>
      </c>
      <c r="BP50" s="57" cm="1">
        <f t="array" aca="1" ref="BP50" ca="1">SUM(IF($C50&gt;0,IF(AND(INDIRECT(ADDRESS($C50,44))=0,INDIRECT(ADDRESS($C50,38))&lt;&gt;"UL"),INDIRECT(ADDRESS($C50,COLUMN()-12)),0),0), IF($D50&gt;0,IF(AND(INDIRECT(ADDRESS($D50,44))=0,INDIRECT(ADDRESS($D50,38))&lt;&gt;"UL"),INDIRECT(ADDRESS($D50,COLUMN()-12)),0),0), IF($E50&gt;0,IF(AND(INDIRECT(ADDRESS($E50,44))=0,INDIRECT(ADDRESS($E50,38))&lt;&gt;"UL"),INDIRECT(ADDRESS($E50,COLUMN()-12)),0),0), IF($F50&gt;0,IF(AND(INDIRECT(ADDRESS($F50,44))=0,INDIRECT(ADDRESS($F50,38))&lt;&gt;"UL"),INDIRECT(ADDRESS($F50,COLUMN()-12)),0),0), IF($G50&gt;0,IF(AND(INDIRECT(ADDRESS($G50,44))=0,INDIRECT(ADDRESS($G50,38))&lt;&gt;"UL"),INDIRECT(ADDRESS($G50,COLUMN()-12)),0),0), IF($H50&gt;0,IF(AND(INDIRECT(ADDRESS($H50,44))=0,INDIRECT(ADDRESS($H50,38))&lt;&gt;"UL"),INDIRECT(ADDRESS($H50,COLUMN()-12)),0),0), IF($I50&gt;0,IF(AND(INDIRECT(ADDRESS($I50,44))=0,INDIRECT(ADDRESS($I50,38))&lt;&gt;"UL"),INDIRECT(ADDRESS($I50,COLUMN()-12)),0),0), IF($J50&gt;0,IF(AND(INDIRECT(ADDRESS($J50,44))=0,INDIRECT(ADDRESS($J50,38))&lt;&gt;"UL"),INDIRECT(ADDRESS($J50,COLUMN()-12)),0),0), IF($K50&gt;0,IF(AND(INDIRECT(ADDRESS($K50,44))=0,INDIRECT(ADDRESS($K50,38))&lt;&gt;"UL"),INDIRECT(ADDRESS($K50,COLUMN()-11)),0),0), IF($L50&gt;0,IF(AND(INDIRECT(ADDRESS($L50,44))=0,INDIRECT(ADDRESS($L50,38))&lt;&gt;"UL"),INDIRECT(ADDRESS($L50,COLUMN()-11)),0),0), IF($M50&gt;0,IF(AND(INDIRECT(ADDRESS($M50,44))=0,INDIRECT(ADDRESS($M50,38))&lt;&gt;"UL"),INDIRECT(ADDRESS($M50,COLUMN()-11)),0),0))</f>
        <v>0.14814814814814811</v>
      </c>
      <c r="BQ50" s="57">
        <f t="shared" ca="1" si="34"/>
        <v>0.14814814814814811</v>
      </c>
      <c r="BR50" s="161">
        <f t="shared" ca="1" si="22"/>
        <v>79.458407819078019</v>
      </c>
      <c r="BS50" s="59"/>
      <c r="BT50" s="56">
        <f t="shared" ca="1" si="23"/>
        <v>3.4192977471718118</v>
      </c>
      <c r="BU50" s="64">
        <f t="shared" ca="1" si="24"/>
        <v>0.13151145181430046</v>
      </c>
      <c r="BV50" s="57" t="s">
        <v>34</v>
      </c>
      <c r="BW50" s="57" cm="1">
        <f t="array" aca="1" ref="BW50" ca="1">SUM(IF($C50&gt;0,IF(AND(INDIRECT(ADDRESS($C50,44))=0,INDIRECT(ADDRESS($C50,38))="UL",ISERROR(SEARCH("Rear",INDIRECT(ADDRESS($C50,33)))),ISERROR(SEARCH("Side",INDIRECT(ADDRESS($C50,33))))),INDIRECT(ADDRESS($C50,COLUMN())),0),0),IF($D50&gt;0,IF(AND(INDIRECT(ADDRESS($D50,44))=0,INDIRECT(ADDRESS($D50,38))="UL",ISERROR(SEARCH("Rear",INDIRECT(ADDRESS($D50,33)))),ISERROR(SEARCH("Side",INDIRECT(ADDRESS($D50,33))))),INDIRECT(ADDRESS($D50,COLUMN())),0),0),IF($E50&gt;0,IF(AND(INDIRECT(ADDRESS($E50,44))=0,INDIRECT(ADDRESS($E50,38))="UL",ISERROR(SEARCH("Rear",INDIRECT(ADDRESS($E50,33)))),ISERROR(SEARCH("Side",INDIRECT(ADDRESS($E50,33))))),INDIRECT(ADDRESS($E50,COLUMN())),0),0),IF($F50&gt;0,IF(AND(INDIRECT(ADDRESS($F50,44))=0,INDIRECT(ADDRESS($F50,38))="UL",ISERROR(SEARCH("Rear",INDIRECT(ADDRESS($F50,33)))),ISERROR(SEARCH("Side",INDIRECT(ADDRESS($F50,33))))),INDIRECT(ADDRESS($F50,COLUMN())),0),0),IF($G50&gt;0,IF(AND(INDIRECT(ADDRESS($G50,44))=0,INDIRECT(ADDRESS($G50,38))="UL",ISERROR(SEARCH("Rear",INDIRECT(ADDRESS($G50,33)))),ISERROR(SEARCH("Side",INDIRECT(ADDRESS($G50,33))))),INDIRECT(ADDRESS($G50,COLUMN())),0),0),IF($H50&gt;0,IF(AND(INDIRECT(ADDRESS($H50,44))=0,INDIRECT(ADDRESS($H50,38))="UL",ISERROR(SEARCH("Rear",INDIRECT(ADDRESS($H50,33)))),ISERROR(SEARCH("Side",INDIRECT(ADDRESS($H50,33))))),INDIRECT(ADDRESS($H50,COLUMN())),0),0),IF($I50&gt;0,IF(AND(INDIRECT(ADDRESS($I50,44))=0,INDIRECT(ADDRESS($I50,38))="UL",ISERROR(SEARCH("Rear",INDIRECT(ADDRESS($I50,33)))),ISERROR(SEARCH("Side",INDIRECT(ADDRESS($I50,33))))),INDIRECT(ADDRESS($I50,COLUMN())),0),0),IF($J50&gt;0,IF(AND(INDIRECT(ADDRESS($J50,44))=0,INDIRECT(ADDRESS($J50,38))="UL",ISERROR(SEARCH("Rear",INDIRECT(ADDRESS($J50,33)))),ISERROR(SEARCH("Side",INDIRECT(ADDRESS($J50,33))))),INDIRECT(ADDRESS($J50,COLUMN())),0),0),IF($K50&gt;0,IF(AND(INDIRECT(ADDRESS($K50,44))=0,INDIRECT(ADDRESS($K50,38))="UL",ISERROR(SEARCH("Rear",INDIRECT(ADDRESS($K50,33)))),ISERROR(SEARCH("Side",INDIRECT(ADDRESS($K50,33))))),INDIRECT(ADDRESS($K50,COLUMN())),0),0),IF($L50&gt;0,IF(AND(INDIRECT(ADDRESS($L50,44))=0,INDIRECT(ADDRESS($L50,38))="UL",ISERROR(SEARCH("Rear",INDIRECT(ADDRESS($L50,33)))),ISERROR(SEARCH("Side",INDIRECT(ADDRESS($L50,33))))),INDIRECT(ADDRESS($L50,COLUMN())),0),0),IF($M50&gt;0,IF(AND(INDIRECT(ADDRESS($M50,44))=0,INDIRECT(ADDRESS($M50,38))="UL",ISERROR(SEARCH("Rear",INDIRECT(ADDRESS($M50,33)))),ISERROR(SEARCH("Side",INDIRECT(ADDRESS($M50,33))))),INDIRECT(ADDRESS($M50,COLUMN())),0),0))</f>
        <v>0.88888888888888884</v>
      </c>
      <c r="BX50" s="57">
        <f t="shared" ca="1" si="25"/>
        <v>0.88888888888888884</v>
      </c>
      <c r="BY50" s="57" cm="1">
        <f t="array" aca="1" ref="BY50" ca="1">SUM(IF($C50&gt;0,IF(AND(INDIRECT(ADDRESS($C50,44))=0,INDIRECT(ADDRESS($C50,38))="UL"),INDIRECT(ADDRESS($C50,COLUMN())),0),0),IF($D50&gt;0,IF(AND(INDIRECT(ADDRESS($D50,44))=0,INDIRECT(ADDRESS($D50,38))="UL"),INDIRECT(ADDRESS($D50,COLUMN())),0),0),IF($E50&gt;0,IF(AND(INDIRECT(ADDRESS($E50,44))=0,INDIRECT(ADDRESS($E50,38))="UL"),INDIRECT(ADDRESS($E50,COLUMN())),0),0),IF($F50&gt;0,IF(AND(INDIRECT(ADDRESS($F50,44))=0,INDIRECT(ADDRESS($F50,38))="UL"),INDIRECT(ADDRESS($F50,COLUMN())),0),0),IF($G50&gt;0,IF(AND(INDIRECT(ADDRESS($G50,44))=0,INDIRECT(ADDRESS($G50,38))="UL"),INDIRECT(ADDRESS($G50,COLUMN())),0),0),IF($H50&gt;0,IF(AND(INDIRECT(ADDRESS($H50,44))=0,INDIRECT(ADDRESS($H50,38))="UL"),INDIRECT(ADDRESS($H50,COLUMN())),0),0),IF($I50&gt;0,IF(AND(INDIRECT(ADDRESS($I50,44))=0,INDIRECT(ADDRESS($I50,38))="UL"),INDIRECT(ADDRESS($I50,COLUMN())),0),0),IF($J50&gt;0,IF(AND(INDIRECT(ADDRESS($J50,44))=0,INDIRECT(ADDRESS($J50,38))="UL"),INDIRECT(ADDRESS($J50,COLUMN())),0),0),IF($K50&gt;0,IF(AND(INDIRECT(ADDRESS($K50,44))=0,INDIRECT(ADDRESS($K50,38))="UL"),INDIRECT(ADDRESS($K50,COLUMN())),0),0),IF($L50&gt;0,IF(AND(INDIRECT(ADDRESS($L50,44))=0,INDIRECT(ADDRESS($L50,38))="UL"),INDIRECT(ADDRESS($L50,COLUMN())),0),0),IF($M50&gt;0,IF(AND(INDIRECT(ADDRESS($M50,44))=0,INDIRECT(ADDRESS($M50,38))="UL"),INDIRECT(ADDRESS($M50,COLUMN())),0),0))</f>
        <v>0.30452674897119342</v>
      </c>
      <c r="BZ50" s="57" cm="1">
        <f t="array" aca="1" ref="BZ50" ca="1">SUM(IF($C50&gt;0,IF(AND(INDIRECT(ADDRESS($C50,44))=0,INDIRECT(ADDRESS($C50,38))="UL"),INDIRECT(ADDRESS($C50,COLUMN())),0),0),IF($D50&gt;0,IF(AND(INDIRECT(ADDRESS($D50,44))=0,INDIRECT(ADDRESS($D50,38))="UL"),INDIRECT(ADDRESS($D50,COLUMN())),0),0),IF($E50&gt;0,IF(AND(INDIRECT(ADDRESS($E50,44))=0,INDIRECT(ADDRESS($E50,38))="UL"),INDIRECT(ADDRESS($E50,COLUMN())),0),0),IF($F50&gt;0,IF(AND(INDIRECT(ADDRESS($F50,44))=0,INDIRECT(ADDRESS($F50,38))="UL"),INDIRECT(ADDRESS($F50,COLUMN())),0),0),IF($G50&gt;0,IF(AND(INDIRECT(ADDRESS($G50,44))=0,INDIRECT(ADDRESS($G50,38))="UL"),INDIRECT(ADDRESS($G50,COLUMN())),0),0),IF($H50&gt;0,IF(AND(INDIRECT(ADDRESS($H50,44))=0,INDIRECT(ADDRESS($H50,38))="UL"),INDIRECT(ADDRESS($H50,COLUMN())),0),0),IF($I50&gt;0,IF(AND(INDIRECT(ADDRESS($I50,44))=0,INDIRECT(ADDRESS($I50,38))="UL"),INDIRECT(ADDRESS($I50,COLUMN())),0),0),IF($J50&gt;0,IF(AND(INDIRECT(ADDRESS($J50,44))=0,INDIRECT(ADDRESS($J50,38))="UL"),INDIRECT(ADDRESS($J50,COLUMN())),0),0),IF($K50&gt;0,IF(AND(INDIRECT(ADDRESS($K50,44))=0,INDIRECT(ADDRESS($K50,38))="UL"),INDIRECT(ADDRESS($K50,COLUMN())),0),0),IF($L50&gt;0,IF(AND(INDIRECT(ADDRESS($L50,44))=0,INDIRECT(ADDRESS($L50,38))="UL"),INDIRECT(ADDRESS($L50,COLUMN())),0),0),IF($M50&gt;0,IF(AND(INDIRECT(ADDRESS($M50,44))=0,INDIRECT(ADDRESS($M50,38))="UL"),INDIRECT(ADDRESS($M50,COLUMN())),0),0))</f>
        <v>0.23251028806584362</v>
      </c>
      <c r="CA50" s="57">
        <f t="shared" ca="1" si="26"/>
        <v>0.23251028806584362</v>
      </c>
      <c r="CB50" s="57" cm="1">
        <f t="array" aca="1" ref="CB50" ca="1">SUM(IF($C50&gt;0,IF(AND(INDIRECT(ADDRESS($C50,44))=0,INDIRECT(ADDRESS($C50,38))&lt;&gt;"UL"),INDIRECT(ADDRESS($C50,COLUMN())),0),0),IF($D50&gt;0,IF(AND(INDIRECT(ADDRESS($D50,44))=0,INDIRECT(ADDRESS($D50,38))&lt;&gt;"UL"),INDIRECT(ADDRESS($D50,COLUMN())),0),0),IF($E50&gt;0,IF(AND(INDIRECT(ADDRESS($E50,44))=0,INDIRECT(ADDRESS($E50,38))&lt;&gt;"UL"),INDIRECT(ADDRESS($E50,COLUMN())),0),0),IF($F50&gt;0,IF(AND(INDIRECT(ADDRESS($F50,44))=0,INDIRECT(ADDRESS($F50,38))&lt;&gt;"UL"),INDIRECT(ADDRESS($F50,COLUMN())),0),0),IF($G50&gt;0,IF(AND(INDIRECT(ADDRESS($G50,44))=0,INDIRECT(ADDRESS($G50,38))&lt;&gt;"UL"),INDIRECT(ADDRESS($G50,COLUMN())),0),0),IF($H50&gt;0,IF(AND(INDIRECT(ADDRESS($H50,44))=0,INDIRECT(ADDRESS($H50,38))&lt;&gt;"UL"),INDIRECT(ADDRESS($H50,COLUMN())),0),0),IF($I50&gt;0,IF(AND(INDIRECT(ADDRESS($I50,44))=0,INDIRECT(ADDRESS($I50,38))&lt;&gt;"UL"),INDIRECT(ADDRESS($I50,COLUMN())),0),0),IF($J50&gt;0,IF(AND(INDIRECT(ADDRESS($J50,44))=0,INDIRECT(ADDRESS($J50,38))&lt;&gt;"UL"),INDIRECT(ADDRESS($J50,COLUMN())),0),0),IF($K50&gt;0,IF(AND(INDIRECT(ADDRESS($K50,44))=0,INDIRECT(ADDRESS($K50,38))&lt;&gt;"UL"),INDIRECT(ADDRESS($K50,COLUMN())),0),0),IF($L50&gt;0,IF(AND(INDIRECT(ADDRESS($L50,44))=0,INDIRECT(ADDRESS($L50,38))&lt;&gt;"UL"),INDIRECT(ADDRESS($L50,COLUMN())),0),0),IF($M50&gt;0,IF(AND(INDIRECT(ADDRESS($M50,44))=0,INDIRECT(ADDRESS($M50,38))&lt;&gt;"UL"),INDIRECT(ADDRESS($M50,COLUMN())),0),0))</f>
        <v>0.27777777777777773</v>
      </c>
      <c r="CC50" s="57">
        <f t="shared" ca="1" si="27"/>
        <v>0.27777777777777773</v>
      </c>
      <c r="CD50" s="57" cm="1">
        <f t="array" aca="1" ref="CD50" ca="1">SUM(IF($C50&gt;0,IF(AND(INDIRECT(ADDRESS($C50,44))=0,INDIRECT(ADDRESS($C50,38))&lt;&gt;"UL"),INDIRECT(ADDRESS($C50,COLUMN())),0),0),IF($D50&gt;0,IF(AND(INDIRECT(ADDRESS($D50,44))=0,INDIRECT(ADDRESS($D50,38))&lt;&gt;"UL"),INDIRECT(ADDRESS($D50,COLUMN())),0),0),IF($E50&gt;0,IF(AND(INDIRECT(ADDRESS($E50,44))=0,INDIRECT(ADDRESS($E50,38))&lt;&gt;"UL"),INDIRECT(ADDRESS($E50,COLUMN())),0),0),IF($F50&gt;0,IF(AND(INDIRECT(ADDRESS($F50,44))=0,INDIRECT(ADDRESS($F50,38))&lt;&gt;"UL"),INDIRECT(ADDRESS($F50,COLUMN())),0),0),IF($G50&gt;0,IF(AND(INDIRECT(ADDRESS($G50,44))=0,INDIRECT(ADDRESS($G50,38))&lt;&gt;"UL"),INDIRECT(ADDRESS($G50,COLUMN())),0),0),IF($H50&gt;0,IF(AND(INDIRECT(ADDRESS($H50,44))=0,INDIRECT(ADDRESS($H50,38))&lt;&gt;"UL"),INDIRECT(ADDRESS($H50,COLUMN())),0),0),IF($I50&gt;0,IF(AND(INDIRECT(ADDRESS($I50,44))=0,INDIRECT(ADDRESS($I50,38))&lt;&gt;"UL"),INDIRECT(ADDRESS($I50,COLUMN())),0),0),IF($J50&gt;0,IF(AND(INDIRECT(ADDRESS($J50,44))=0,INDIRECT(ADDRESS($J50,38))&lt;&gt;"UL"),INDIRECT(ADDRESS($J50,COLUMN())),0),0),IF($K50&gt;0,IF(AND(INDIRECT(ADDRESS($K50,44))=0,INDIRECT(ADDRESS($K50,38))&lt;&gt;"UL"),INDIRECT(ADDRESS($K50,COLUMN())),0),0),IF($L50&gt;0,IF(AND(INDIRECT(ADDRESS($L50,44))=0,INDIRECT(ADDRESS($L50,38))&lt;&gt;"UL"),INDIRECT(ADDRESS($L50,COLUMN())),0),0),IF($M50&gt;0,IF(AND(INDIRECT(ADDRESS($M50,44))=0,INDIRECT(ADDRESS($M50,38))&lt;&gt;"UL"),INDIRECT(ADDRESS($M50,COLUMN())),0),0))</f>
        <v>9.2592592592592574E-2</v>
      </c>
      <c r="CE50" s="57" cm="1">
        <f t="array" aca="1" ref="CE50" ca="1">SUM(IF($C50&gt;0,IF(AND(INDIRECT(ADDRESS($C50,44))=0,INDIRECT(ADDRESS($C50,38))&lt;&gt;"UL"),INDIRECT(ADDRESS($C50,COLUMN())),0),0),IF($D50&gt;0,IF(AND(INDIRECT(ADDRESS($D50,44))=0,INDIRECT(ADDRESS($D50,38))&lt;&gt;"UL"),INDIRECT(ADDRESS($D50,COLUMN())),0),0),IF($E50&gt;0,IF(AND(INDIRECT(ADDRESS($E50,44))=0,INDIRECT(ADDRESS($E50,38))&lt;&gt;"UL"),INDIRECT(ADDRESS($E50,COLUMN())),0),0),IF($F50&gt;0,IF(AND(INDIRECT(ADDRESS($F50,44))=0,INDIRECT(ADDRESS($F50,38))&lt;&gt;"UL"),INDIRECT(ADDRESS($F50,COLUMN())),0),0),IF($G50&gt;0,IF(AND(INDIRECT(ADDRESS($G50,44))=0,INDIRECT(ADDRESS($G50,38))&lt;&gt;"UL"),INDIRECT(ADDRESS($G50,COLUMN())),0),0),IF($H50&gt;0,IF(AND(INDIRECT(ADDRESS($H50,44))=0,INDIRECT(ADDRESS($H50,38))&lt;&gt;"UL"),INDIRECT(ADDRESS($H50,COLUMN())),0),0),IF($I50&gt;0,IF(AND(INDIRECT(ADDRESS($I50,44))=0,INDIRECT(ADDRESS($I50,38))&lt;&gt;"UL"),INDIRECT(ADDRESS($I50,COLUMN())),0),0),IF($J50&gt;0,IF(AND(INDIRECT(ADDRESS($J50,44))=0,INDIRECT(ADDRESS($J50,38))&lt;&gt;"UL"),INDIRECT(ADDRESS($J50,COLUMN())),0),0),IF($K50&gt;0,IF(AND(INDIRECT(ADDRESS($K50,44))=0,INDIRECT(ADDRESS($K50,38))&lt;&gt;"UL"),INDIRECT(ADDRESS($K50,COLUMN())),0),0),IF($L50&gt;0,IF(AND(INDIRECT(ADDRESS($L50,44))=0,INDIRECT(ADDRESS($L50,38))&lt;&gt;"UL"),INDIRECT(ADDRESS($L50,COLUMN())),0),0),IF($M50&gt;0,IF(AND(INDIRECT(ADDRESS($M50,44))=0,INDIRECT(ADDRESS($M50,38))&lt;&gt;"UL"),INDIRECT(ADDRESS($M50,COLUMN())),0),0))</f>
        <v>0</v>
      </c>
      <c r="CF50" s="57">
        <f t="shared" ca="1" si="28"/>
        <v>0</v>
      </c>
      <c r="CG50" s="57">
        <f t="shared" ca="1" si="35"/>
        <v>1.9761733772290704</v>
      </c>
      <c r="CH50" s="57">
        <f t="shared" ca="1" si="29"/>
        <v>7.6006668354964252E-2</v>
      </c>
      <c r="CI50" s="19">
        <f t="shared" ca="1" si="30"/>
        <v>14.06870082951545</v>
      </c>
      <c r="CJ50" s="19"/>
      <c r="CK50" s="57" cm="1">
        <f t="array" aca="1" ref="CK50" ca="1">IF(AU50="S", SUM(IF($C50&gt;0,IF(INDIRECT(ADDRESS($C50,43))&lt;&gt;1,INDIRECT(ADDRESS($C50,48)),0),0), IF($D50&gt;0,IF(INDIRECT(ADDRESS($D50,43))&lt;&gt;1,INDIRECT(ADDRESS($D50,48)),0),0), IF($E50&gt;0,IF(INDIRECT(ADDRESS($E50,43))&lt;&gt;1,INDIRECT(ADDRESS($E50,48)),0),0), IF($F50&gt;0,IF(INDIRECT(ADDRESS($F50,43))&lt;&gt;1,INDIRECT(ADDRESS($F50,48)),0),0), IF($G50&gt;0,IF(INDIRECT(ADDRESS($G50,43))&lt;&gt;1,INDIRECT(ADDRESS($G50,48)),0),0), IF($H50&gt;0,IF(INDIRECT(ADDRESS($H50,43))&lt;&gt;1,INDIRECT(ADDRESS($H50,48)),0),0), IF($I50&gt;0,IF(INDIRECT(ADDRESS($I50,43))&lt;&gt;1,INDIRECT(ADDRESS($I50,48)),0),0), IF($J50&gt;0,IF(INDIRECT(ADDRESS($J50,43))&lt;&gt;1,INDIRECT(ADDRESS($J50,48)),0),0), IF($K50&gt;0,IF(INDIRECT(ADDRESS($K50,43))&lt;&gt;1,INDIRECT(ADDRESS($K50,48)),0),0), IF($L50&gt;0,IF(INDIRECT(ADDRESS($L50,43))&lt;&gt;1,INDIRECT(ADDRESS($L50,48)),0),0), IF($M50&gt;0,IF(INDIRECT(ADDRESS($M50,43))&lt;&gt;1,INDIRECT(ADDRESS($M50,48)),0),0)), IF(AU50="L",SUM(IF($C50&gt;0,IF(INDIRECT(ADDRESS($C50,43))&lt;&gt;1,INDIRECT(ADDRESS($C50,50)),0),0), IF($D50&gt;0,IF(INDIRECT(ADDRESS($D50,43))&lt;&gt;1,INDIRECT(ADDRESS($D50,50)),0),0), IF($E50&gt;0,IF(INDIRECT(ADDRESS($E50,43))&lt;&gt;1,INDIRECT(ADDRESS($E50,50)),0),0), IF($F50&gt;0,IF(INDIRECT(ADDRESS($F50,43))&lt;&gt;1,INDIRECT(ADDRESS($F50,50)),0),0), IF($G50&gt;0,IF(INDIRECT(ADDRESS($G50,43))&lt;&gt;1,INDIRECT(ADDRESS($G50,50)),0),0), IF($G50&gt;0,IF(INDIRECT(ADDRESS($G50,43))&lt;&gt;1,INDIRECT(ADDRESS($G50,50)),0),0), IF($H50&gt;0,IF(INDIRECT(ADDRESS($H50,43))&lt;&gt;1,INDIRECT(ADDRESS($H50,50)),0),0), IF($I50&gt;0,IF(INDIRECT(ADDRESS($I50,43))&lt;&gt;1,INDIRECT(ADDRESS($I50,50)),0),0), IF($J50&gt;0,IF(INDIRECT(ADDRESS($J50,43))&lt;&gt;1,INDIRECT(ADDRESS($J50,50)),0),0), IF($K50&gt;0,IF(INDIRECT(ADDRESS($K50,43))&lt;&gt;1,INDIRECT(ADDRESS($K50,50)),0),0), IF($L50&gt;0,IF(INDIRECT(ADDRESS($L50,43))&lt;&gt;1,INDIRECT(ADDRESS($L50,50)),0),0), IF($M50&gt;0,IF(INDIRECT(ADDRESS($M50,43))&lt;&gt;1,INDIRECT(ADDRESS($M50,50)),0),0)), SUM(IF($C50&gt;0,IF(INDIRECT(ADDRESS($C50,43))&lt;&gt;1,INDIRECT(ADDRESS($C50,49)),0),0), IF($D50&gt;0,IF(INDIRECT(ADDRESS($D50,43))&lt;&gt;1,INDIRECT(ADDRESS($D50,49)),0),0), IF($E50&gt;0,IF(INDIRECT(ADDRESS($E50,43))&lt;&gt;1,INDIRECT(ADDRESS($E50,49)),0),0), IF($F50&gt;0,IF(INDIRECT(ADDRESS($F50,43))&lt;&gt;1,INDIRECT(ADDRESS($F50,49)),0),0), IF($G50&gt;0,IF(INDIRECT(ADDRESS($G50,43))&lt;&gt;1,INDIRECT(ADDRESS($G50,49)),0),0), IF($G50&gt;0,IF(INDIRECT(ADDRESS($G50,43))&lt;&gt;1,INDIRECT(ADDRESS($G50,49)),0),0), IF($H50&gt;0,IF(INDIRECT(ADDRESS($H50,43))&lt;&gt;1,INDIRECT(ADDRESS($H50,49)),0),0), IF($I50&gt;0,IF(INDIRECT(ADDRESS($I50,43))&lt;&gt;1,INDIRECT(ADDRESS($I50,49)),0),0), IF($J50&gt;0,IF(INDIRECT(ADDRESS($J50,43))&lt;&gt;1,INDIRECT(ADDRESS($J50,49)),0),0), IF($K50&gt;0,IF(INDIRECT(ADDRESS($K50,43))&lt;&gt;1,INDIRECT(ADDRESS($K50,49)),0),0), IF($L50&gt;0,IF(INDIRECT(ADDRESS($L50,43))&lt;&gt;1,INDIRECT(ADDRESS($L50,49)),0),0), IF($M50&gt;0,IF(INDIRECT(ADDRESS($M50,43))&lt;&gt;1,INDIRECT(ADDRESS($M50,49)),0),0))))</f>
        <v>1.5555555555555554</v>
      </c>
      <c r="CL50" s="57" cm="1">
        <f t="array" aca="1" ref="CL50" ca="1">SUM(IF($C50&gt;0,IF(INDIRECT(ADDRESS($C50,44))=1,INDIRECT(ADDRESS($C50,90)),0),0), IF($D50&gt;0,IF(INDIRECT(ADDRESS($D50,44))=1,INDIRECT(ADDRESS($D50,90)),0),0), IF($E50&gt;0,IF(INDIRECT(ADDRESS($E50,44))=1,INDIRECT(ADDRESS($E50,90)),0),0), IF($F50&gt;0,IF(INDIRECT(ADDRESS($F50,44))=1,INDIRECT(ADDRESS($F50,90)),0),0), IF($G50&gt;0,IF(INDIRECT(ADDRESS($G50,44))=1,INDIRECT(ADDRESS($G50,90)),0),0), IF($H50&gt;0,IF(INDIRECT(ADDRESS($H50,44))=1,INDIRECT(ADDRESS($H50,90)),0),0), IF($I50&gt;0,IF(INDIRECT(ADDRESS($I50,44))=1,INDIRECT(ADDRESS($I50,90)),0),0), IF($J50&gt;0,IF(INDIRECT(ADDRESS($J50,44))=1,INDIRECT(ADDRESS($J50,90)),0),0), IF($K50&gt;0,IF(INDIRECT(ADDRESS($K50,44))=1,INDIRECT(ADDRESS($K50,90)),0),0), IF($L50&gt;0,IF(INDIRECT(ADDRESS($L50,44))=1,INDIRECT(ADDRESS($L50,90)),0),0), IF($M50&gt;0,IF(INDIRECT(ADDRESS($M50,44))=1,INDIRECT(ADDRESS($M50,90)),0),0))</f>
        <v>0</v>
      </c>
      <c r="CM50" s="56">
        <f t="shared" ca="1" si="31"/>
        <v>0.96816573112404258</v>
      </c>
      <c r="CN50" s="59"/>
    </row>
    <row r="51" spans="1:92" x14ac:dyDescent="0.25">
      <c r="A51" s="62" t="s">
        <v>129</v>
      </c>
      <c r="B51" s="122">
        <v>8</v>
      </c>
      <c r="C51" s="122">
        <v>18</v>
      </c>
      <c r="D51" s="122">
        <v>20</v>
      </c>
      <c r="E51" s="122">
        <v>28</v>
      </c>
      <c r="F51" s="122">
        <v>30</v>
      </c>
      <c r="G51" s="122"/>
      <c r="H51" s="122"/>
      <c r="I51" s="67"/>
      <c r="J51" s="67"/>
      <c r="K51" s="67"/>
      <c r="L51" s="67"/>
      <c r="M51" s="67"/>
      <c r="N51" s="67">
        <f t="shared" ca="1" si="15"/>
        <v>26</v>
      </c>
      <c r="O51" s="67" t="str" cm="1">
        <f t="array" aca="1" ref="O51" ca="1">INDIRECT(ADDRESS($B51,COLUMN()))</f>
        <v>Fighter</v>
      </c>
      <c r="P51" s="67" cm="1">
        <f t="array" aca="1" ref="P51" ca="1">INDIRECT(ADDRESS($B51,COLUMN()))</f>
        <v>2</v>
      </c>
      <c r="Q51" s="67" t="str" cm="1">
        <f t="array" aca="1" ref="Q51" ca="1">INDIRECT(ADDRESS($B51,COLUMN()))</f>
        <v>-</v>
      </c>
      <c r="R51" s="67" t="str" cm="1">
        <f t="array" aca="1" ref="R51" ca="1">INDIRECT(ADDRESS($B51,COLUMN()))</f>
        <v>-</v>
      </c>
      <c r="S51" s="67" cm="1">
        <f t="array" aca="1" ref="S51" ca="1">INDIRECT(ADDRESS($B51,COLUMN()))</f>
        <v>3</v>
      </c>
      <c r="T51" s="67" t="str" cm="1">
        <f t="array" aca="1" ref="T51" ca="1">INDIRECT(ADDRESS($B51,COLUMN()))</f>
        <v>1-7</v>
      </c>
      <c r="U51" s="67" cm="1">
        <f t="array" aca="1" ref="U51" ca="1">INDIRECT(ADDRESS($B51,COLUMN()))</f>
        <v>7</v>
      </c>
      <c r="V51" s="67" cm="1">
        <f t="array" aca="1" ref="V51" ca="1">INDIRECT(ADDRESS($B51,COLUMN()))</f>
        <v>0</v>
      </c>
      <c r="W51" s="67" cm="1">
        <f t="array" aca="1" ref="W51" ca="1">INDIRECT(ADDRESS($B51,COLUMN()))</f>
        <v>2</v>
      </c>
      <c r="X51" s="67" cm="1">
        <f t="array" aca="1" ref="X51" ca="1">INDIRECT(ADDRESS($B51,COLUMN()))</f>
        <v>7</v>
      </c>
      <c r="Y51" s="67" cm="1">
        <f t="array" aca="1" ref="Y51" ca="1">INDIRECT(ADDRESS($B51,COLUMN()))</f>
        <v>1</v>
      </c>
      <c r="Z51" s="67" cm="1">
        <f t="array" aca="1" ref="Z51" ca="1">INDIRECT(ADDRESS($B51,COLUMN()))</f>
        <v>5</v>
      </c>
      <c r="AA51" s="67" t="str">
        <f ca="1">AA39</f>
        <v>Rocket Boosters</v>
      </c>
      <c r="AB51" s="56">
        <f t="shared" ca="1" si="16"/>
        <v>0.94482945198530943</v>
      </c>
      <c r="AC51" s="56">
        <f t="shared" ca="1" si="17"/>
        <v>1.1556432824244833</v>
      </c>
      <c r="AD51" s="56">
        <f t="shared" ca="1" si="18"/>
        <v>2.0098144042164927</v>
      </c>
      <c r="AF51" s="52"/>
      <c r="AG51" s="52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2"/>
      <c r="AU51" s="54" t="s">
        <v>113</v>
      </c>
      <c r="AV51" s="57" cm="1">
        <f t="array" aca="1" ref="AV51" ca="1">SUM(IF($C51&gt;0,IF(AND(INDIRECT(ADDRESS($C51,44))=0,INDIRECT(ADDRESS($C51,38))="UL",ISERROR(SEARCH("Rear",INDIRECT(ADDRESS($C51,33)))),ISERROR(SEARCH("Side",INDIRECT(ADDRESS($C51,33))))),INDIRECT(ADDRESS($C51,COLUMN())),0),0),IF($D51&gt;0,IF(AND(INDIRECT(ADDRESS($D51,44))=0,INDIRECT(ADDRESS($D51,38))="UL",ISERROR(SEARCH("Rear",INDIRECT(ADDRESS($D51,33)))),ISERROR(SEARCH("Side",INDIRECT(ADDRESS($D51,33))))),INDIRECT(ADDRESS($D51,COLUMN())),0),0),IF($E51&gt;0,IF(AND(INDIRECT(ADDRESS($E51,44))=0,INDIRECT(ADDRESS($E51,38))="UL",ISERROR(SEARCH("Rear",INDIRECT(ADDRESS($E51,33)))),ISERROR(SEARCH("Side",INDIRECT(ADDRESS($E51,33))))),INDIRECT(ADDRESS($E51,COLUMN())),0),0),IF($F51&gt;0,IF(AND(INDIRECT(ADDRESS($F51,44))=0,INDIRECT(ADDRESS($F51,38))="UL",ISERROR(SEARCH("Rear",INDIRECT(ADDRESS($F51,33)))),ISERROR(SEARCH("Side",INDIRECT(ADDRESS($F51,33))))),INDIRECT(ADDRESS($F51,COLUMN())),0),0),IF($G51&gt;0,IF(AND(INDIRECT(ADDRESS($G51,44))=0,INDIRECT(ADDRESS($G51,38))="UL",ISERROR(SEARCH("Rear",INDIRECT(ADDRESS($G51,33)))),ISERROR(SEARCH("Side",INDIRECT(ADDRESS($G51,33))))),INDIRECT(ADDRESS($G51,COLUMN())),0),0),IF($H51&gt;0,IF(AND(INDIRECT(ADDRESS($H51,44))=0,INDIRECT(ADDRESS($H51,38))="UL",ISERROR(SEARCH("Rear",INDIRECT(ADDRESS($H51,33)))),ISERROR(SEARCH("Side",INDIRECT(ADDRESS($H51,33))))),INDIRECT(ADDRESS($H51,COLUMN())),0),0),IF($I51&gt;0,IF(AND(INDIRECT(ADDRESS($I51,44))=0,INDIRECT(ADDRESS($I51,38))="UL",ISERROR(SEARCH("Rear",INDIRECT(ADDRESS($I51,33)))),ISERROR(SEARCH("Side",INDIRECT(ADDRESS($I51,33))))),INDIRECT(ADDRESS($I51,COLUMN())),0),0),IF($J51&gt;0,IF(AND(INDIRECT(ADDRESS($J51,44))=0,INDIRECT(ADDRESS($J51,38))="UL",ISERROR(SEARCH("Rear",INDIRECT(ADDRESS($J51,33)))),ISERROR(SEARCH("Side",INDIRECT(ADDRESS($J51,33))))),INDIRECT(ADDRESS($J51,COLUMN())),0),0),IF($K51&gt;0,IF(AND(INDIRECT(ADDRESS($K51,44))=0,INDIRECT(ADDRESS($K51,38))="UL",ISERROR(SEARCH("Rear",INDIRECT(ADDRESS($K51,33)))),ISERROR(SEARCH("Side",INDIRECT(ADDRESS($K51,33))))),INDIRECT(ADDRESS($K51,COLUMN())),0),0),IF($L51&gt;0,IF(AND(INDIRECT(ADDRESS($L51,44))=0,INDIRECT(ADDRESS($L51,38))="UL",ISERROR(SEARCH("Rear",INDIRECT(ADDRESS($L51,33)))),ISERROR(SEARCH("Side",INDIRECT(ADDRESS($L51,33))))),INDIRECT(ADDRESS($L51,COLUMN())),0),0),IF($M51&gt;0,IF(AND(INDIRECT(ADDRESS($M51,44))=0,INDIRECT(ADDRESS($M51,38))="UL",ISERROR(SEARCH("Rear",INDIRECT(ADDRESS($M51,33)))),ISERROR(SEARCH("Side",INDIRECT(ADDRESS($M51,33))))),INDIRECT(ADDRESS($M51,COLUMN())),0),0))</f>
        <v>0.83333333333333326</v>
      </c>
      <c r="AW51" s="57" cm="1">
        <f t="array" aca="1" ref="AW51" ca="1">SUM(IF($C51&gt;0,IF(AND(INDIRECT(ADDRESS($C51,44))=0,INDIRECT(ADDRESS($C51,38))="UL",ISERROR(SEARCH("Rear",INDIRECT(ADDRESS($C51,33)))),ISERROR(SEARCH("Side",INDIRECT(ADDRESS($C51,33))))),INDIRECT(ADDRESS($C51,COLUMN())),0),0),IF($D51&gt;0,IF(AND(INDIRECT(ADDRESS($D51,44))=0,INDIRECT(ADDRESS($D51,38))="UL",ISERROR(SEARCH("Rear",INDIRECT(ADDRESS($D51,33)))),ISERROR(SEARCH("Side",INDIRECT(ADDRESS($D51,33))))),INDIRECT(ADDRESS($D51,COLUMN())),0),0),IF($E51&gt;0,IF(AND(INDIRECT(ADDRESS($E51,44))=0,INDIRECT(ADDRESS($E51,38))="UL",ISERROR(SEARCH("Rear",INDIRECT(ADDRESS($E51,33)))),ISERROR(SEARCH("Side",INDIRECT(ADDRESS($E51,33))))),INDIRECT(ADDRESS($E51,COLUMN())),0),0),IF($F51&gt;0,IF(AND(INDIRECT(ADDRESS($F51,44))=0,INDIRECT(ADDRESS($F51,38))="UL",ISERROR(SEARCH("Rear",INDIRECT(ADDRESS($F51,33)))),ISERROR(SEARCH("Side",INDIRECT(ADDRESS($F51,33))))),INDIRECT(ADDRESS($F51,COLUMN())),0),0),IF($G51&gt;0,IF(AND(INDIRECT(ADDRESS($G51,44))=0,INDIRECT(ADDRESS($G51,38))="UL",ISERROR(SEARCH("Rear",INDIRECT(ADDRESS($G51,33)))),ISERROR(SEARCH("Side",INDIRECT(ADDRESS($G51,33))))),INDIRECT(ADDRESS($G51,COLUMN())),0),0),IF($H51&gt;0,IF(AND(INDIRECT(ADDRESS($H51,44))=0,INDIRECT(ADDRESS($H51,38))="UL",ISERROR(SEARCH("Rear",INDIRECT(ADDRESS($H51,33)))),ISERROR(SEARCH("Side",INDIRECT(ADDRESS($H51,33))))),INDIRECT(ADDRESS($H51,COLUMN())),0),0),IF($I51&gt;0,IF(AND(INDIRECT(ADDRESS($I51,44))=0,INDIRECT(ADDRESS($I51,38))="UL",ISERROR(SEARCH("Rear",INDIRECT(ADDRESS($I51,33)))),ISERROR(SEARCH("Side",INDIRECT(ADDRESS($I51,33))))),INDIRECT(ADDRESS($I51,COLUMN())),0),0),IF($J51&gt;0,IF(AND(INDIRECT(ADDRESS($J51,44))=0,INDIRECT(ADDRESS($J51,38))="UL",ISERROR(SEARCH("Rear",INDIRECT(ADDRESS($J51,33)))),ISERROR(SEARCH("Side",INDIRECT(ADDRESS($J51,33))))),INDIRECT(ADDRESS($J51,COLUMN())),0),0),IF($K51&gt;0,IF(AND(INDIRECT(ADDRESS($K51,44))=0,INDIRECT(ADDRESS($K51,38))="UL",ISERROR(SEARCH("Rear",INDIRECT(ADDRESS($K51,33)))),ISERROR(SEARCH("Side",INDIRECT(ADDRESS($K51,33))))),INDIRECT(ADDRESS($K51,COLUMN())),0),0),IF($L51&gt;0,IF(AND(INDIRECT(ADDRESS($L51,44))=0,INDIRECT(ADDRESS($L51,38))="UL",ISERROR(SEARCH("Rear",INDIRECT(ADDRESS($L51,33)))),ISERROR(SEARCH("Side",INDIRECT(ADDRESS($L51,33))))),INDIRECT(ADDRESS($L51,COLUMN())),0),0),IF($M51&gt;0,IF(AND(INDIRECT(ADDRESS($M51,44))=0,INDIRECT(ADDRESS($M51,38))="UL",ISERROR(SEARCH("Rear",INDIRECT(ADDRESS($M51,33)))),ISERROR(SEARCH("Side",INDIRECT(ADDRESS($M51,33))))),INDIRECT(ADDRESS($M51,COLUMN())),0),0))</f>
        <v>1.3333333333333333</v>
      </c>
      <c r="AX51" s="57" cm="1">
        <f t="array" aca="1" ref="AX51" ca="1">SUM(IF($C51&gt;0,IF(AND(INDIRECT(ADDRESS($C51,44))=0,INDIRECT(ADDRESS($C51,38))="UL",ISERROR(SEARCH("Rear",INDIRECT(ADDRESS($C51,33)))),ISERROR(SEARCH("Side",INDIRECT(ADDRESS($C51,33))))),INDIRECT(ADDRESS($C51,COLUMN())),0),0),IF($D51&gt;0,IF(AND(INDIRECT(ADDRESS($D51,44))=0,INDIRECT(ADDRESS($D51,38))="UL",ISERROR(SEARCH("Rear",INDIRECT(ADDRESS($D51,33)))),ISERROR(SEARCH("Side",INDIRECT(ADDRESS($D51,33))))),INDIRECT(ADDRESS($D51,COLUMN())),0),0),IF($E51&gt;0,IF(AND(INDIRECT(ADDRESS($E51,44))=0,INDIRECT(ADDRESS($E51,38))="UL",ISERROR(SEARCH("Rear",INDIRECT(ADDRESS($E51,33)))),ISERROR(SEARCH("Side",INDIRECT(ADDRESS($E51,33))))),INDIRECT(ADDRESS($E51,COLUMN())),0),0),IF($F51&gt;0,IF(AND(INDIRECT(ADDRESS($F51,44))=0,INDIRECT(ADDRESS($F51,38))="UL",ISERROR(SEARCH("Rear",INDIRECT(ADDRESS($F51,33)))),ISERROR(SEARCH("Side",INDIRECT(ADDRESS($F51,33))))),INDIRECT(ADDRESS($F51,COLUMN())),0),0),IF($G51&gt;0,IF(AND(INDIRECT(ADDRESS($G51,44))=0,INDIRECT(ADDRESS($G51,38))="UL",ISERROR(SEARCH("Rear",INDIRECT(ADDRESS($G51,33)))),ISERROR(SEARCH("Side",INDIRECT(ADDRESS($G51,33))))),INDIRECT(ADDRESS($G51,COLUMN())),0),0),IF($H51&gt;0,IF(AND(INDIRECT(ADDRESS($H51,44))=0,INDIRECT(ADDRESS($H51,38))="UL",ISERROR(SEARCH("Rear",INDIRECT(ADDRESS($H51,33)))),ISERROR(SEARCH("Side",INDIRECT(ADDRESS($H51,33))))),INDIRECT(ADDRESS($H51,COLUMN())),0),0),IF($I51&gt;0,IF(AND(INDIRECT(ADDRESS($I51,44))=0,INDIRECT(ADDRESS($I51,38))="UL",ISERROR(SEARCH("Rear",INDIRECT(ADDRESS($I51,33)))),ISERROR(SEARCH("Side",INDIRECT(ADDRESS($I51,33))))),INDIRECT(ADDRESS($I51,COLUMN())),0),0),IF($J51&gt;0,IF(AND(INDIRECT(ADDRESS($J51,44))=0,INDIRECT(ADDRESS($J51,38))="UL",ISERROR(SEARCH("Rear",INDIRECT(ADDRESS($J51,33)))),ISERROR(SEARCH("Side",INDIRECT(ADDRESS($J51,33))))),INDIRECT(ADDRESS($J51,COLUMN())),0),0),IF($K51&gt;0,IF(AND(INDIRECT(ADDRESS($K51,44))=0,INDIRECT(ADDRESS($K51,38))="UL",ISERROR(SEARCH("Rear",INDIRECT(ADDRESS($K51,33)))),ISERROR(SEARCH("Side",INDIRECT(ADDRESS($K51,33))))),INDIRECT(ADDRESS($K51,COLUMN())),0),0),IF($L51&gt;0,IF(AND(INDIRECT(ADDRESS($L51,44))=0,INDIRECT(ADDRESS($L51,38))="UL",ISERROR(SEARCH("Rear",INDIRECT(ADDRESS($L51,33)))),ISERROR(SEARCH("Side",INDIRECT(ADDRESS($L51,33))))),INDIRECT(ADDRESS($L51,COLUMN())),0),0),IF($M51&gt;0,IF(AND(INDIRECT(ADDRESS($M51,44))=0,INDIRECT(ADDRESS($M51,38))="UL",ISERROR(SEARCH("Rear",INDIRECT(ADDRESS($M51,33)))),ISERROR(SEARCH("Side",INDIRECT(ADDRESS($M51,33))))),INDIRECT(ADDRESS($M51,COLUMN())),0),0))</f>
        <v>0.5</v>
      </c>
      <c r="AY51" s="58">
        <f t="shared" ca="1" si="19"/>
        <v>1.3333333333333333</v>
      </c>
      <c r="AZ51" s="58">
        <f t="shared" ca="1" si="20"/>
        <v>0.88888888888888884</v>
      </c>
      <c r="BA51" s="58" cm="1">
        <f t="array" aca="1" ref="BA51" ca="1">SUM(IF($C51&gt;0,IF(AND(INDIRECT(ADDRESS($C51,44))=0,INDIRECT(ADDRESS($C51,38))="UL"),INDIRECT(ADDRESS($C51,COLUMN())),0),0),IF($D51&gt;0,IF(AND(INDIRECT(ADDRESS($D51,44))=0,INDIRECT(ADDRESS($D51,38))="UL"),INDIRECT(ADDRESS($D51,COLUMN())),0),0),IF($E51&gt;0,IF(AND(INDIRECT(ADDRESS($E51,44))=0,INDIRECT(ADDRESS($E51,38))="UL"),INDIRECT(ADDRESS($E51,COLUMN())),0),0),IF($F51&gt;0,IF(AND(INDIRECT(ADDRESS($F51,44))=0,INDIRECT(ADDRESS($F51,38))="UL"),INDIRECT(ADDRESS($F51,COLUMN())),0),0),IF($G51&gt;0,IF(AND(INDIRECT(ADDRESS($G51,44))=0,INDIRECT(ADDRESS($G51,38))="UL"),INDIRECT(ADDRESS($G51,COLUMN())),0),0),IF($H51&gt;0,IF(AND(INDIRECT(ADDRESS($H51,44))=0,INDIRECT(ADDRESS($H51,38))="UL"),INDIRECT(ADDRESS($H51,COLUMN())),0),0),IF($I51&gt;0,IF(AND(INDIRECT(ADDRESS($I51,44))=0,INDIRECT(ADDRESS($I51,38))="UL"),INDIRECT(ADDRESS($I51,COLUMN())),0),0),IF($J51&gt;0,IF(AND(INDIRECT(ADDRESS($J51,44))=0,INDIRECT(ADDRESS($J51,38))="UL"),INDIRECT(ADDRESS($J51,COLUMN())),0),0),IF($K51&gt;0,IF(AND(INDIRECT(ADDRESS($K51,44))=0,INDIRECT(ADDRESS($K51,38))="UL"),INDIRECT(ADDRESS($K51,COLUMN())),0),0),IF($L51&gt;0,IF(AND(INDIRECT(ADDRESS($L51,44))=0,INDIRECT(ADDRESS($L51,38))="UL"),INDIRECT(ADDRESS($L51,COLUMN())),0),0),IF($M51&gt;0,IF(AND(INDIRECT(ADDRESS($M51,44))=0,INDIRECT(ADDRESS($M51,38))="UL"),INDIRECT(ADDRESS($M51,COLUMN())),0),0))</f>
        <v>0.50264550264550267</v>
      </c>
      <c r="BB51" s="58" cm="1">
        <f t="array" aca="1" ref="BB51" ca="1">SUM(IF($C51&gt;0,IF(AND(INDIRECT(ADDRESS($C51,44))=0,INDIRECT(ADDRESS($C51,38))="UL"),INDIRECT(ADDRESS($C51,COLUMN())),0),0),IF($D51&gt;0,IF(AND(INDIRECT(ADDRESS($D51,44))=0,INDIRECT(ADDRESS($D51,38))="UL"),INDIRECT(ADDRESS($D51,COLUMN())),0),0),IF($E51&gt;0,IF(AND(INDIRECT(ADDRESS($E51,44))=0,INDIRECT(ADDRESS($E51,38))="UL"),INDIRECT(ADDRESS($E51,COLUMN())),0),0),IF($F51&gt;0,IF(AND(INDIRECT(ADDRESS($F51,44))=0,INDIRECT(ADDRESS($F51,38))="UL"),INDIRECT(ADDRESS($F51,COLUMN())),0),0),IF($G51&gt;0,IF(AND(INDIRECT(ADDRESS($G51,44))=0,INDIRECT(ADDRESS($G51,38))="UL"),INDIRECT(ADDRESS($G51,COLUMN())),0),0),IF($H51&gt;0,IF(AND(INDIRECT(ADDRESS($H51,44))=0,INDIRECT(ADDRESS($H51,38))="UL"),INDIRECT(ADDRESS($H51,COLUMN())),0),0),IF($I51&gt;0,IF(AND(INDIRECT(ADDRESS($I51,44))=0,INDIRECT(ADDRESS($I51,38))="UL"),INDIRECT(ADDRESS($I51,COLUMN())),0),0),IF($J51&gt;0,IF(AND(INDIRECT(ADDRESS($J51,44))=0,INDIRECT(ADDRESS($J51,38))="UL"),INDIRECT(ADDRESS($J51,COLUMN())),0),0),IF($K51&gt;0,IF(AND(INDIRECT(ADDRESS($K51,44))=0,INDIRECT(ADDRESS($K51,38))="UL"),INDIRECT(ADDRESS($K51,COLUMN())),0),0),IF($L51&gt;0,IF(AND(INDIRECT(ADDRESS($L51,44))=0,INDIRECT(ADDRESS($L51,38))="UL"),INDIRECT(ADDRESS($L51,COLUMN())),0),0),IF($M51&gt;0,IF(AND(INDIRECT(ADDRESS($M51,44))=0,INDIRECT(ADDRESS($M51,38))="UL"),INDIRECT(ADDRESS($M51,COLUMN())),0),0))</f>
        <v>0.33544973544973544</v>
      </c>
      <c r="BC51" s="58" cm="1">
        <f t="array" aca="1" ref="BC51" ca="1">SUM(IF($C51&gt;0,IF(AND(INDIRECT(ADDRESS($C51,44))=0,INDIRECT(ADDRESS($C51,38))="UL"),INDIRECT(ADDRESS($C51,COLUMN())),0),0),IF($D51&gt;0,IF(AND(INDIRECT(ADDRESS($D51,44))=0,INDIRECT(ADDRESS($D51,38))="UL"),INDIRECT(ADDRESS($D51,COLUMN())),0),0),IF($E51&gt;0,IF(AND(INDIRECT(ADDRESS($E51,44))=0,INDIRECT(ADDRESS($E51,38))="UL"),INDIRECT(ADDRESS($E51,COLUMN())),0),0),IF($F51&gt;0,IF(AND(INDIRECT(ADDRESS($F51,44))=0,INDIRECT(ADDRESS($F51,38))="UL"),INDIRECT(ADDRESS($F51,COLUMN())),0),0),IF($G51&gt;0,IF(AND(INDIRECT(ADDRESS($G51,44))=0,INDIRECT(ADDRESS($G51,38))="UL"),INDIRECT(ADDRESS($G51,COLUMN())),0),0),IF($H51&gt;0,IF(AND(INDIRECT(ADDRESS($H51,44))=0,INDIRECT(ADDRESS($H51,38))="UL"),INDIRECT(ADDRESS($H51,COLUMN())),0),0),IF($I51&gt;0,IF(AND(INDIRECT(ADDRESS($I51,44))=0,INDIRECT(ADDRESS($I51,38))="UL"),INDIRECT(ADDRESS($I51,COLUMN())),0),0),IF($J51&gt;0,IF(AND(INDIRECT(ADDRESS($J51,44))=0,INDIRECT(ADDRESS($J51,38))="UL"),INDIRECT(ADDRESS($J51,COLUMN())),0),0),IF($K51&gt;0,IF(AND(INDIRECT(ADDRESS($K51,44))=0,INDIRECT(ADDRESS($K51,38))="UL"),INDIRECT(ADDRESS($K51,COLUMN())),0),0),IF($L51&gt;0,IF(AND(INDIRECT(ADDRESS($L51,44))=0,INDIRECT(ADDRESS($L51,38))="UL"),INDIRECT(ADDRESS($L51,COLUMN())),0),0),IF($M51&gt;0,IF(AND(INDIRECT(ADDRESS($M51,44))=0,INDIRECT(ADDRESS($M51,38))="UL"),INDIRECT(ADDRESS($M51,COLUMN())),0),0))</f>
        <v>0.28677248677248679</v>
      </c>
      <c r="BD51" s="58" cm="1">
        <f t="array" aca="1" ref="BD51" ca="1">SUM(IF($C51&gt;0,IF(AND(INDIRECT(ADDRESS($C51,44))=0,INDIRECT(ADDRESS($C51,38))="UL"),INDIRECT(ADDRESS($C51,COLUMN())),0),0),IF($D51&gt;0,IF(AND(INDIRECT(ADDRESS($D51,44))=0,INDIRECT(ADDRESS($D51,38))="UL"),INDIRECT(ADDRESS($D51,COLUMN())),0),0),IF($E51&gt;0,IF(AND(INDIRECT(ADDRESS($E51,44))=0,INDIRECT(ADDRESS($E51,38))="UL"),INDIRECT(ADDRESS($E51,COLUMN())),0),0),IF($F51&gt;0,IF(AND(INDIRECT(ADDRESS($F51,44))=0,INDIRECT(ADDRESS($F51,38))="UL"),INDIRECT(ADDRESS($F51,COLUMN())),0),0),IF($G51&gt;0,IF(AND(INDIRECT(ADDRESS($G51,44))=0,INDIRECT(ADDRESS($G51,38))="UL"),INDIRECT(ADDRESS($G51,COLUMN())),0),0),IF($H51&gt;0,IF(AND(INDIRECT(ADDRESS($H51,44))=0,INDIRECT(ADDRESS($H51,38))="UL"),INDIRECT(ADDRESS($H51,COLUMN())),0),0),IF($I51&gt;0,IF(AND(INDIRECT(ADDRESS($I51,44))=0,INDIRECT(ADDRESS($I51,38))="UL"),INDIRECT(ADDRESS($I51,COLUMN())),0),0),IF($J51&gt;0,IF(AND(INDIRECT(ADDRESS($J51,44))=0,INDIRECT(ADDRESS($J51,38))="UL"),INDIRECT(ADDRESS($J51,COLUMN())),0),0),IF($K51&gt;0,IF(AND(INDIRECT(ADDRESS($K51,44))=0,INDIRECT(ADDRESS($K51,38))="UL"),INDIRECT(ADDRESS($K51,COLUMN())),0),0),IF($L51&gt;0,IF(AND(INDIRECT(ADDRESS($L51,44))=0,INDIRECT(ADDRESS($L51,38))="UL"),INDIRECT(ADDRESS($L51,COLUMN())),0),0),IF($M51&gt;0,IF(AND(INDIRECT(ADDRESS($M51,44))=0,INDIRECT(ADDRESS($M51,38))="UL"),INDIRECT(ADDRESS($M51,COLUMN())),0),0))</f>
        <v>0.47513227513227513</v>
      </c>
      <c r="BE51" s="57">
        <f t="shared" ca="1" si="21"/>
        <v>0.33544973544973544</v>
      </c>
      <c r="BF51" s="57" cm="1">
        <f t="array" aca="1" ref="BF51" ca="1">SUM(IF($C51&gt;0,IF(INDIRECT(ADDRESS($C51,45))=1,INDIRECT(ADDRESS($C51,52))*INDIRECT(ADDRESS($C51,42))/5,0),0), IF($D51&gt;0,IF(INDIRECT(ADDRESS($D51,45))=1,INDIRECT(ADDRESS($D51,52))*INDIRECT(ADDRESS($D51,42))/5,0),0), IF($E51&gt;0,IF(INDIRECT(ADDRESS($E51,45))=1,INDIRECT(ADDRESS($E51,52))*INDIRECT(ADDRESS($E51,42))/5,0),0), IF($F51&gt;0,IF(INDIRECT(ADDRESS($F51,45))=1,INDIRECT(ADDRESS($F51,52))*INDIRECT(ADDRESS($F51,42))/5,0),0), IF($G51&gt;0,IF(INDIRECT(ADDRESS($G51,45))=1,INDIRECT(ADDRESS($G51,52))*INDIRECT(ADDRESS($G51,42))/5,0),0), IF($H51&gt;0,IF(INDIRECT(ADDRESS($H51,45))=1,INDIRECT(ADDRESS($H51,52))*INDIRECT(ADDRESS($H51,42))/5,0),0)
)*$BF$296/100</f>
        <v>0</v>
      </c>
      <c r="BG51" s="19">
        <v>1</v>
      </c>
      <c r="BH51" s="57" cm="1">
        <f t="array" aca="1" ref="BH51" ca="1">SUM(IF($C51&gt;0,IF(AND(INDIRECT(ADDRESS($C51,44))=0,INDIRECT(ADDRESS($C51,38))&lt;&gt;"UL"),INDIRECT(ADDRESS($C51,COLUMN()-12)),0),0), IF($D51&gt;0,IF(AND(INDIRECT(ADDRESS($D51,44))=0,INDIRECT(ADDRESS($D51,38))&lt;&gt;"UL"),INDIRECT(ADDRESS($D51,COLUMN()-12)),0),0), IF($E51&gt;0,IF(AND(INDIRECT(ADDRESS($E51,44))=0,INDIRECT(ADDRESS($E51,38))&lt;&gt;"UL"),INDIRECT(ADDRESS($E51,COLUMN()-12)),0),0), IF($F51&gt;0,IF(AND(INDIRECT(ADDRESS($F51,44))=0,INDIRECT(ADDRESS($F51,38))&lt;&gt;"UL"),INDIRECT(ADDRESS($F51,COLUMN()-12)),0),0), IF($G51&gt;0,IF(AND(INDIRECT(ADDRESS($G51,44))=0,INDIRECT(ADDRESS($G51,38))&lt;&gt;"UL"),INDIRECT(ADDRESS($G51,COLUMN()-12)),0),0), IF($H51&gt;0,IF(AND(INDIRECT(ADDRESS($H51,44))=0,INDIRECT(ADDRESS($H51,38))&lt;&gt;"UL"),INDIRECT(ADDRESS($H51,COLUMN()-12)),0),0), IF($I51&gt;0,IF(AND(INDIRECT(ADDRESS($I51,44))=0,INDIRECT(ADDRESS($I51,38))&lt;&gt;"UL"),INDIRECT(ADDRESS($I51,COLUMN()-12)),0),0), IF($J51&gt;0,IF(AND(INDIRECT(ADDRESS($J51,44))=0,INDIRECT(ADDRESS($J51,38))&lt;&gt;"UL"),INDIRECT(ADDRESS($J51,COLUMN()-12)),0),0), IF($K51&gt;0,IF(AND(INDIRECT(ADDRESS($K51,44))=0,INDIRECT(ADDRESS($K51,38))&lt;&gt;"UL"),INDIRECT(ADDRESS($K51,COLUMN()-12)),0),0), IF($L51&gt;0,IF(AND(INDIRECT(ADDRESS($L51,44))=0,INDIRECT(ADDRESS($L51,38))&lt;&gt;"UL"),INDIRECT(ADDRESS($L51,COLUMN()-12)),0),0), IF($M51&gt;0,IF(AND(INDIRECT(ADDRESS($M51,44))=0,INDIRECT(ADDRESS($M51,38))&lt;&gt;"UL"),INDIRECT(ADDRESS($M51,COLUMN()-12)),0),0))</f>
        <v>0</v>
      </c>
      <c r="BI51" s="57" cm="1">
        <f t="array" aca="1" ref="BI51" ca="1">SUM(IF($C51&gt;0,IF(AND(INDIRECT(ADDRESS($C51,44))=0,INDIRECT(ADDRESS($C51,38))&lt;&gt;"UL"),INDIRECT(ADDRESS($C51,COLUMN()-12)),0),0), IF($D51&gt;0,IF(AND(INDIRECT(ADDRESS($D51,44))=0,INDIRECT(ADDRESS($D51,38))&lt;&gt;"UL"),INDIRECT(ADDRESS($D51,COLUMN()-12)),0),0), IF($E51&gt;0,IF(AND(INDIRECT(ADDRESS($E51,44))=0,INDIRECT(ADDRESS($E51,38))&lt;&gt;"UL"),INDIRECT(ADDRESS($E51,COLUMN()-12)),0),0), IF($F51&gt;0,IF(AND(INDIRECT(ADDRESS($F51,44))=0,INDIRECT(ADDRESS($F51,38))&lt;&gt;"UL"),INDIRECT(ADDRESS($F51,COLUMN()-12)),0),0), IF($G51&gt;0,IF(AND(INDIRECT(ADDRESS($G51,44))=0,INDIRECT(ADDRESS($G51,38))&lt;&gt;"UL"),INDIRECT(ADDRESS($G51,COLUMN()-12)),0),0), IF($H51&gt;0,IF(AND(INDIRECT(ADDRESS($H51,44))=0,INDIRECT(ADDRESS($H51,38))&lt;&gt;"UL"),INDIRECT(ADDRESS($H51,COLUMN()-12)),0),0), IF($I51&gt;0,IF(AND(INDIRECT(ADDRESS($I51,44))=0,INDIRECT(ADDRESS($I51,38))&lt;&gt;"UL"),INDIRECT(ADDRESS($I51,COLUMN()-12)),0),0), IF($J51&gt;0,IF(AND(INDIRECT(ADDRESS($J51,44))=0,INDIRECT(ADDRESS($J51,38))&lt;&gt;"UL"),INDIRECT(ADDRESS($J51,COLUMN()-12)),0),0), IF($K51&gt;0,IF(AND(INDIRECT(ADDRESS($K51,44))=0,INDIRECT(ADDRESS($K51,38))&lt;&gt;"UL"),INDIRECT(ADDRESS($K51,COLUMN()-12)),0),0), IF($L51&gt;0,IF(AND(INDIRECT(ADDRESS($L51,44))=0,INDIRECT(ADDRESS($L51,38))&lt;&gt;"UL"),INDIRECT(ADDRESS($L51,COLUMN()-12)),0),0), IF($M51&gt;0,IF(AND(INDIRECT(ADDRESS($M51,44))=0,INDIRECT(ADDRESS($M51,38))&lt;&gt;"UL"),INDIRECT(ADDRESS($M51,COLUMN()-12)),0),0))</f>
        <v>0.55555555555555547</v>
      </c>
      <c r="BJ51" s="57" cm="1">
        <f t="array" aca="1" ref="BJ51" ca="1">SUM(IF($C51&gt;0,IF(AND(INDIRECT(ADDRESS($C51,44))=0,INDIRECT(ADDRESS($C51,38))&lt;&gt;"UL"),INDIRECT(ADDRESS($C51,COLUMN()-12)),0),0), IF($D51&gt;0,IF(AND(INDIRECT(ADDRESS($D51,44))=0,INDIRECT(ADDRESS($D51,38))&lt;&gt;"UL"),INDIRECT(ADDRESS($D51,COLUMN()-12)),0),0), IF($E51&gt;0,IF(AND(INDIRECT(ADDRESS($E51,44))=0,INDIRECT(ADDRESS($E51,38))&lt;&gt;"UL"),INDIRECT(ADDRESS($E51,COLUMN()-12)),0),0), IF($F51&gt;0,IF(AND(INDIRECT(ADDRESS($F51,44))=0,INDIRECT(ADDRESS($F51,38))&lt;&gt;"UL"),INDIRECT(ADDRESS($F51,COLUMN()-12)),0),0), IF($G51&gt;0,IF(AND(INDIRECT(ADDRESS($G51,44))=0,INDIRECT(ADDRESS($G51,38))&lt;&gt;"UL"),INDIRECT(ADDRESS($G51,COLUMN()-12)),0),0), IF($H51&gt;0,IF(AND(INDIRECT(ADDRESS($H51,44))=0,INDIRECT(ADDRESS($H51,38))&lt;&gt;"UL"),INDIRECT(ADDRESS($H51,COLUMN()-12)),0),0), IF($I51&gt;0,IF(AND(INDIRECT(ADDRESS($I51,44))=0,INDIRECT(ADDRESS($I51,38))&lt;&gt;"UL"),INDIRECT(ADDRESS($I51,COLUMN()-12)),0),0), IF($J51&gt;0,IF(AND(INDIRECT(ADDRESS($J51,44))=0,INDIRECT(ADDRESS($J51,38))&lt;&gt;"UL"),INDIRECT(ADDRESS($J51,COLUMN()-12)),0),0), IF($K51&gt;0,IF(AND(INDIRECT(ADDRESS($K51,44))=0,INDIRECT(ADDRESS($K51,38))&lt;&gt;"UL"),INDIRECT(ADDRESS($K51,COLUMN()-12)),0),0), IF($L51&gt;0,IF(AND(INDIRECT(ADDRESS($L51,44))=0,INDIRECT(ADDRESS($L51,38))&lt;&gt;"UL"),INDIRECT(ADDRESS($L51,COLUMN()-12)),0),0), IF($M51&gt;0,IF(AND(INDIRECT(ADDRESS($M51,44))=0,INDIRECT(ADDRESS($M51,38))&lt;&gt;"UL"),INDIRECT(ADDRESS($M51,COLUMN()-12)),0),0))</f>
        <v>0.55555555555555547</v>
      </c>
      <c r="BK51" s="57">
        <f t="shared" ca="1" si="32"/>
        <v>0.55555555555555547</v>
      </c>
      <c r="BL51" s="58">
        <f t="shared" ca="1" si="33"/>
        <v>0.37037037037037029</v>
      </c>
      <c r="BM51" s="57" cm="1">
        <f t="array" aca="1" ref="BM51" ca="1">SUM(IF($C51&gt;0,IF(AND(INDIRECT(ADDRESS($C51,44))=0,INDIRECT(ADDRESS($C51,38))&lt;&gt;"UL"),INDIRECT(ADDRESS($C51,COLUMN()-12)),0),0), IF($D51&gt;0,IF(AND(INDIRECT(ADDRESS($D51,44))=0,INDIRECT(ADDRESS($D51,38))&lt;&gt;"UL"),INDIRECT(ADDRESS($D51,COLUMN()-12)),0),0), IF($E51&gt;0,IF(AND(INDIRECT(ADDRESS($E51,44))=0,INDIRECT(ADDRESS($E51,38))&lt;&gt;"UL"),INDIRECT(ADDRESS($E51,COLUMN()-12)),0),0), IF($F51&gt;0,IF(AND(INDIRECT(ADDRESS($F51,44))=0,INDIRECT(ADDRESS($F51,38))&lt;&gt;"UL"),INDIRECT(ADDRESS($F51,COLUMN()-12)),0),0), IF($G51&gt;0,IF(AND(INDIRECT(ADDRESS($G51,44))=0,INDIRECT(ADDRESS($G51,38))&lt;&gt;"UL"),INDIRECT(ADDRESS($G51,COLUMN()-12)),0),0), IF($H51&gt;0,IF(AND(INDIRECT(ADDRESS($H51,44))=0,INDIRECT(ADDRESS($H51,38))&lt;&gt;"UL"),INDIRECT(ADDRESS($H51,COLUMN()-12)),0),0), IF($I51&gt;0,IF(AND(INDIRECT(ADDRESS($I51,44))=0,INDIRECT(ADDRESS($I51,38))&lt;&gt;"UL"),INDIRECT(ADDRESS($I51,COLUMN()-12)),0),0), IF($J51&gt;0,IF(AND(INDIRECT(ADDRESS($J51,44))=0,INDIRECT(ADDRESS($J51,38))&lt;&gt;"UL"),INDIRECT(ADDRESS($J51,COLUMN()-12)),0),0), IF($K51&gt;0,IF(AND(INDIRECT(ADDRESS($K51,44))=0,INDIRECT(ADDRESS($K51,38))&lt;&gt;"UL"),INDIRECT(ADDRESS($K51,COLUMN()-11)),0),0), IF($L51&gt;0,IF(AND(INDIRECT(ADDRESS($L51,44))=0,INDIRECT(ADDRESS($L51,38))&lt;&gt;"UL"),INDIRECT(ADDRESS($L51,COLUMN()-11)),0),0), IF($M51&gt;0,IF(AND(INDIRECT(ADDRESS($M51,44))=0,INDIRECT(ADDRESS($M51,38))&lt;&gt;"UL"),INDIRECT(ADDRESS($M51,COLUMN()-11)),0),0))</f>
        <v>0.22222222222222218</v>
      </c>
      <c r="BN51" s="57" cm="1">
        <f t="array" aca="1" ref="BN51" ca="1">SUM(IF($C51&gt;0,IF(AND(INDIRECT(ADDRESS($C51,44))=0,INDIRECT(ADDRESS($C51,38))&lt;&gt;"UL"),INDIRECT(ADDRESS($C51,COLUMN()-12)),0),0), IF($D51&gt;0,IF(AND(INDIRECT(ADDRESS($D51,44))=0,INDIRECT(ADDRESS($D51,38))&lt;&gt;"UL"),INDIRECT(ADDRESS($D51,COLUMN()-12)),0),0), IF($E51&gt;0,IF(AND(INDIRECT(ADDRESS($E51,44))=0,INDIRECT(ADDRESS($E51,38))&lt;&gt;"UL"),INDIRECT(ADDRESS($E51,COLUMN()-12)),0),0), IF($F51&gt;0,IF(AND(INDIRECT(ADDRESS($F51,44))=0,INDIRECT(ADDRESS($F51,38))&lt;&gt;"UL"),INDIRECT(ADDRESS($F51,COLUMN()-12)),0),0), IF($G51&gt;0,IF(AND(INDIRECT(ADDRESS($G51,44))=0,INDIRECT(ADDRESS($G51,38))&lt;&gt;"UL"),INDIRECT(ADDRESS($G51,COLUMN()-12)),0),0), IF($H51&gt;0,IF(AND(INDIRECT(ADDRESS($H51,44))=0,INDIRECT(ADDRESS($H51,38))&lt;&gt;"UL"),INDIRECT(ADDRESS($H51,COLUMN()-12)),0),0), IF($I51&gt;0,IF(AND(INDIRECT(ADDRESS($I51,44))=0,INDIRECT(ADDRESS($I51,38))&lt;&gt;"UL"),INDIRECT(ADDRESS($I51,COLUMN()-12)),0),0), IF($J51&gt;0,IF(AND(INDIRECT(ADDRESS($J51,44))=0,INDIRECT(ADDRESS($J51,38))&lt;&gt;"UL"),INDIRECT(ADDRESS($J51,COLUMN()-12)),0),0), IF($K51&gt;0,IF(AND(INDIRECT(ADDRESS($K51,44))=0,INDIRECT(ADDRESS($K51,38))&lt;&gt;"UL"),INDIRECT(ADDRESS($K51,COLUMN()-11)),0),0), IF($L51&gt;0,IF(AND(INDIRECT(ADDRESS($L51,44))=0,INDIRECT(ADDRESS($L51,38))&lt;&gt;"UL"),INDIRECT(ADDRESS($L51,COLUMN()-11)),0),0), IF($M51&gt;0,IF(AND(INDIRECT(ADDRESS($M51,44))=0,INDIRECT(ADDRESS($M51,38))&lt;&gt;"UL"),INDIRECT(ADDRESS($M51,COLUMN()-11)),0),0))</f>
        <v>7.4074074074074056E-2</v>
      </c>
      <c r="BO51" s="57" cm="1">
        <f t="array" aca="1" ref="BO51" ca="1">SUM(IF($C51&gt;0,IF(AND(INDIRECT(ADDRESS($C51,44))=0,INDIRECT(ADDRESS($C51,38))&lt;&gt;"UL"),INDIRECT(ADDRESS($C51,COLUMN()-12)),0),0), IF($D51&gt;0,IF(AND(INDIRECT(ADDRESS($D51,44))=0,INDIRECT(ADDRESS($D51,38))&lt;&gt;"UL"),INDIRECT(ADDRESS($D51,COLUMN()-12)),0),0), IF($E51&gt;0,IF(AND(INDIRECT(ADDRESS($E51,44))=0,INDIRECT(ADDRESS($E51,38))&lt;&gt;"UL"),INDIRECT(ADDRESS($E51,COLUMN()-12)),0),0), IF($F51&gt;0,IF(AND(INDIRECT(ADDRESS($F51,44))=0,INDIRECT(ADDRESS($F51,38))&lt;&gt;"UL"),INDIRECT(ADDRESS($F51,COLUMN()-12)),0),0), IF($G51&gt;0,IF(AND(INDIRECT(ADDRESS($G51,44))=0,INDIRECT(ADDRESS($G51,38))&lt;&gt;"UL"),INDIRECT(ADDRESS($G51,COLUMN()-12)),0),0), IF($H51&gt;0,IF(AND(INDIRECT(ADDRESS($H51,44))=0,INDIRECT(ADDRESS($H51,38))&lt;&gt;"UL"),INDIRECT(ADDRESS($H51,COLUMN()-12)),0),0), IF($I51&gt;0,IF(AND(INDIRECT(ADDRESS($I51,44))=0,INDIRECT(ADDRESS($I51,38))&lt;&gt;"UL"),INDIRECT(ADDRESS($I51,COLUMN()-12)),0),0), IF($J51&gt;0,IF(AND(INDIRECT(ADDRESS($J51,44))=0,INDIRECT(ADDRESS($J51,38))&lt;&gt;"UL"),INDIRECT(ADDRESS($J51,COLUMN()-12)),0),0), IF($K51&gt;0,IF(AND(INDIRECT(ADDRESS($K51,44))=0,INDIRECT(ADDRESS($K51,38))&lt;&gt;"UL"),INDIRECT(ADDRESS($K51,COLUMN()-11)),0),0), IF($L51&gt;0,IF(AND(INDIRECT(ADDRESS($L51,44))=0,INDIRECT(ADDRESS($L51,38))&lt;&gt;"UL"),INDIRECT(ADDRESS($L51,COLUMN()-11)),0),0), IF($M51&gt;0,IF(AND(INDIRECT(ADDRESS($M51,44))=0,INDIRECT(ADDRESS($M51,38))&lt;&gt;"UL"),INDIRECT(ADDRESS($M51,COLUMN()-11)),0),0))</f>
        <v>0.14814814814814811</v>
      </c>
      <c r="BP51" s="57" cm="1">
        <f t="array" aca="1" ref="BP51" ca="1">SUM(IF($C51&gt;0,IF(AND(INDIRECT(ADDRESS($C51,44))=0,INDIRECT(ADDRESS($C51,38))&lt;&gt;"UL"),INDIRECT(ADDRESS($C51,COLUMN()-12)),0),0), IF($D51&gt;0,IF(AND(INDIRECT(ADDRESS($D51,44))=0,INDIRECT(ADDRESS($D51,38))&lt;&gt;"UL"),INDIRECT(ADDRESS($D51,COLUMN()-12)),0),0), IF($E51&gt;0,IF(AND(INDIRECT(ADDRESS($E51,44))=0,INDIRECT(ADDRESS($E51,38))&lt;&gt;"UL"),INDIRECT(ADDRESS($E51,COLUMN()-12)),0),0), IF($F51&gt;0,IF(AND(INDIRECT(ADDRESS($F51,44))=0,INDIRECT(ADDRESS($F51,38))&lt;&gt;"UL"),INDIRECT(ADDRESS($F51,COLUMN()-12)),0),0), IF($G51&gt;0,IF(AND(INDIRECT(ADDRESS($G51,44))=0,INDIRECT(ADDRESS($G51,38))&lt;&gt;"UL"),INDIRECT(ADDRESS($G51,COLUMN()-12)),0),0), IF($H51&gt;0,IF(AND(INDIRECT(ADDRESS($H51,44))=0,INDIRECT(ADDRESS($H51,38))&lt;&gt;"UL"),INDIRECT(ADDRESS($H51,COLUMN()-12)),0),0), IF($I51&gt;0,IF(AND(INDIRECT(ADDRESS($I51,44))=0,INDIRECT(ADDRESS($I51,38))&lt;&gt;"UL"),INDIRECT(ADDRESS($I51,COLUMN()-12)),0),0), IF($J51&gt;0,IF(AND(INDIRECT(ADDRESS($J51,44))=0,INDIRECT(ADDRESS($J51,38))&lt;&gt;"UL"),INDIRECT(ADDRESS($J51,COLUMN()-12)),0),0), IF($K51&gt;0,IF(AND(INDIRECT(ADDRESS($K51,44))=0,INDIRECT(ADDRESS($K51,38))&lt;&gt;"UL"),INDIRECT(ADDRESS($K51,COLUMN()-11)),0),0), IF($L51&gt;0,IF(AND(INDIRECT(ADDRESS($L51,44))=0,INDIRECT(ADDRESS($L51,38))&lt;&gt;"UL"),INDIRECT(ADDRESS($L51,COLUMN()-11)),0),0), IF($M51&gt;0,IF(AND(INDIRECT(ADDRESS($M51,44))=0,INDIRECT(ADDRESS($M51,38))&lt;&gt;"UL"),INDIRECT(ADDRESS($M51,COLUMN()-11)),0),0))</f>
        <v>0.14814814814814811</v>
      </c>
      <c r="BQ51" s="57">
        <f t="shared" ca="1" si="34"/>
        <v>7.4074074074074056E-2</v>
      </c>
      <c r="BR51" s="161">
        <f t="shared" ca="1" si="22"/>
        <v>81.894707385383683</v>
      </c>
      <c r="BS51" s="59"/>
      <c r="BT51" s="56">
        <f t="shared" ca="1" si="23"/>
        <v>3.098096607319254</v>
      </c>
      <c r="BU51" s="63">
        <f t="shared" ca="1" si="24"/>
        <v>0.11915756181997131</v>
      </c>
      <c r="BV51" s="57" t="s">
        <v>34</v>
      </c>
      <c r="BW51" s="57" cm="1">
        <f t="array" aca="1" ref="BW51" ca="1">SUM(IF($C51&gt;0,IF(AND(INDIRECT(ADDRESS($C51,44))=0,INDIRECT(ADDRESS($C51,38))="UL",ISERROR(SEARCH("Rear",INDIRECT(ADDRESS($C51,33)))),ISERROR(SEARCH("Side",INDIRECT(ADDRESS($C51,33))))),INDIRECT(ADDRESS($C51,COLUMN())),0),0),IF($D51&gt;0,IF(AND(INDIRECT(ADDRESS($D51,44))=0,INDIRECT(ADDRESS($D51,38))="UL",ISERROR(SEARCH("Rear",INDIRECT(ADDRESS($D51,33)))),ISERROR(SEARCH("Side",INDIRECT(ADDRESS($D51,33))))),INDIRECT(ADDRESS($D51,COLUMN())),0),0),IF($E51&gt;0,IF(AND(INDIRECT(ADDRESS($E51,44))=0,INDIRECT(ADDRESS($E51,38))="UL",ISERROR(SEARCH("Rear",INDIRECT(ADDRESS($E51,33)))),ISERROR(SEARCH("Side",INDIRECT(ADDRESS($E51,33))))),INDIRECT(ADDRESS($E51,COLUMN())),0),0),IF($F51&gt;0,IF(AND(INDIRECT(ADDRESS($F51,44))=0,INDIRECT(ADDRESS($F51,38))="UL",ISERROR(SEARCH("Rear",INDIRECT(ADDRESS($F51,33)))),ISERROR(SEARCH("Side",INDIRECT(ADDRESS($F51,33))))),INDIRECT(ADDRESS($F51,COLUMN())),0),0),IF($G51&gt;0,IF(AND(INDIRECT(ADDRESS($G51,44))=0,INDIRECT(ADDRESS($G51,38))="UL",ISERROR(SEARCH("Rear",INDIRECT(ADDRESS($G51,33)))),ISERROR(SEARCH("Side",INDIRECT(ADDRESS($G51,33))))),INDIRECT(ADDRESS($G51,COLUMN())),0),0),IF($H51&gt;0,IF(AND(INDIRECT(ADDRESS($H51,44))=0,INDIRECT(ADDRESS($H51,38))="UL",ISERROR(SEARCH("Rear",INDIRECT(ADDRESS($H51,33)))),ISERROR(SEARCH("Side",INDIRECT(ADDRESS($H51,33))))),INDIRECT(ADDRESS($H51,COLUMN())),0),0),IF($I51&gt;0,IF(AND(INDIRECT(ADDRESS($I51,44))=0,INDIRECT(ADDRESS($I51,38))="UL",ISERROR(SEARCH("Rear",INDIRECT(ADDRESS($I51,33)))),ISERROR(SEARCH("Side",INDIRECT(ADDRESS($I51,33))))),INDIRECT(ADDRESS($I51,COLUMN())),0),0),IF($J51&gt;0,IF(AND(INDIRECT(ADDRESS($J51,44))=0,INDIRECT(ADDRESS($J51,38))="UL",ISERROR(SEARCH("Rear",INDIRECT(ADDRESS($J51,33)))),ISERROR(SEARCH("Side",INDIRECT(ADDRESS($J51,33))))),INDIRECT(ADDRESS($J51,COLUMN())),0),0),IF($K51&gt;0,IF(AND(INDIRECT(ADDRESS($K51,44))=0,INDIRECT(ADDRESS($K51,38))="UL",ISERROR(SEARCH("Rear",INDIRECT(ADDRESS($K51,33)))),ISERROR(SEARCH("Side",INDIRECT(ADDRESS($K51,33))))),INDIRECT(ADDRESS($K51,COLUMN())),0),0),IF($L51&gt;0,IF(AND(INDIRECT(ADDRESS($L51,44))=0,INDIRECT(ADDRESS($L51,38))="UL",ISERROR(SEARCH("Rear",INDIRECT(ADDRESS($L51,33)))),ISERROR(SEARCH("Side",INDIRECT(ADDRESS($L51,33))))),INDIRECT(ADDRESS($L51,COLUMN())),0),0),IF($M51&gt;0,IF(AND(INDIRECT(ADDRESS($M51,44))=0,INDIRECT(ADDRESS($M51,38))="UL",ISERROR(SEARCH("Rear",INDIRECT(ADDRESS($M51,33)))),ISERROR(SEARCH("Side",INDIRECT(ADDRESS($M51,33))))),INDIRECT(ADDRESS($M51,COLUMN())),0),0))</f>
        <v>0.83333333333333326</v>
      </c>
      <c r="BX51" s="57">
        <f t="shared" ca="1" si="25"/>
        <v>0.83333333333333326</v>
      </c>
      <c r="BY51" s="57" cm="1">
        <f t="array" aca="1" ref="BY51" ca="1">SUM(IF($C51&gt;0,IF(AND(INDIRECT(ADDRESS($C51,44))=0,INDIRECT(ADDRESS($C51,38))="UL"),INDIRECT(ADDRESS($C51,COLUMN())),0),0),IF($D51&gt;0,IF(AND(INDIRECT(ADDRESS($D51,44))=0,INDIRECT(ADDRESS($D51,38))="UL"),INDIRECT(ADDRESS($D51,COLUMN())),0),0),IF($E51&gt;0,IF(AND(INDIRECT(ADDRESS($E51,44))=0,INDIRECT(ADDRESS($E51,38))="UL"),INDIRECT(ADDRESS($E51,COLUMN())),0),0),IF($F51&gt;0,IF(AND(INDIRECT(ADDRESS($F51,44))=0,INDIRECT(ADDRESS($F51,38))="UL"),INDIRECT(ADDRESS($F51,COLUMN())),0),0),IF($G51&gt;0,IF(AND(INDIRECT(ADDRESS($G51,44))=0,INDIRECT(ADDRESS($G51,38))="UL"),INDIRECT(ADDRESS($G51,COLUMN())),0),0),IF($H51&gt;0,IF(AND(INDIRECT(ADDRESS($H51,44))=0,INDIRECT(ADDRESS($H51,38))="UL"),INDIRECT(ADDRESS($H51,COLUMN())),0),0),IF($I51&gt;0,IF(AND(INDIRECT(ADDRESS($I51,44))=0,INDIRECT(ADDRESS($I51,38))="UL"),INDIRECT(ADDRESS($I51,COLUMN())),0),0),IF($J51&gt;0,IF(AND(INDIRECT(ADDRESS($J51,44))=0,INDIRECT(ADDRESS($J51,38))="UL"),INDIRECT(ADDRESS($J51,COLUMN())),0),0),IF($K51&gt;0,IF(AND(INDIRECT(ADDRESS($K51,44))=0,INDIRECT(ADDRESS($K51,38))="UL"),INDIRECT(ADDRESS($K51,COLUMN())),0),0),IF($L51&gt;0,IF(AND(INDIRECT(ADDRESS($L51,44))=0,INDIRECT(ADDRESS($L51,38))="UL"),INDIRECT(ADDRESS($L51,COLUMN())),0),0),IF($M51&gt;0,IF(AND(INDIRECT(ADDRESS($M51,44))=0,INDIRECT(ADDRESS($M51,38))="UL"),INDIRECT(ADDRESS($M51,COLUMN())),0),0))</f>
        <v>0.38271604938271597</v>
      </c>
      <c r="BZ51" s="57" cm="1">
        <f t="array" aca="1" ref="BZ51" ca="1">SUM(IF($C51&gt;0,IF(AND(INDIRECT(ADDRESS($C51,44))=0,INDIRECT(ADDRESS($C51,38))="UL"),INDIRECT(ADDRESS($C51,COLUMN())),0),0),IF($D51&gt;0,IF(AND(INDIRECT(ADDRESS($D51,44))=0,INDIRECT(ADDRESS($D51,38))="UL"),INDIRECT(ADDRESS($D51,COLUMN())),0),0),IF($E51&gt;0,IF(AND(INDIRECT(ADDRESS($E51,44))=0,INDIRECT(ADDRESS($E51,38))="UL"),INDIRECT(ADDRESS($E51,COLUMN())),0),0),IF($F51&gt;0,IF(AND(INDIRECT(ADDRESS($F51,44))=0,INDIRECT(ADDRESS($F51,38))="UL"),INDIRECT(ADDRESS($F51,COLUMN())),0),0),IF($G51&gt;0,IF(AND(INDIRECT(ADDRESS($G51,44))=0,INDIRECT(ADDRESS($G51,38))="UL"),INDIRECT(ADDRESS($G51,COLUMN())),0),0),IF($H51&gt;0,IF(AND(INDIRECT(ADDRESS($H51,44))=0,INDIRECT(ADDRESS($H51,38))="UL"),INDIRECT(ADDRESS($H51,COLUMN())),0),0),IF($I51&gt;0,IF(AND(INDIRECT(ADDRESS($I51,44))=0,INDIRECT(ADDRESS($I51,38))="UL"),INDIRECT(ADDRESS($I51,COLUMN())),0),0),IF($J51&gt;0,IF(AND(INDIRECT(ADDRESS($J51,44))=0,INDIRECT(ADDRESS($J51,38))="UL"),INDIRECT(ADDRESS($J51,COLUMN())),0),0),IF($K51&gt;0,IF(AND(INDIRECT(ADDRESS($K51,44))=0,INDIRECT(ADDRESS($K51,38))="UL"),INDIRECT(ADDRESS($K51,COLUMN())),0),0),IF($L51&gt;0,IF(AND(INDIRECT(ADDRESS($L51,44))=0,INDIRECT(ADDRESS($L51,38))="UL"),INDIRECT(ADDRESS($L51,COLUMN())),0),0),IF($M51&gt;0,IF(AND(INDIRECT(ADDRESS($M51,44))=0,INDIRECT(ADDRESS($M51,38))="UL"),INDIRECT(ADDRESS($M51,COLUMN())),0),0))</f>
        <v>0.33950617283950613</v>
      </c>
      <c r="CA51" s="57">
        <f t="shared" ca="1" si="26"/>
        <v>0.33950617283950613</v>
      </c>
      <c r="CB51" s="57" cm="1">
        <f t="array" aca="1" ref="CB51" ca="1">SUM(IF($C51&gt;0,IF(AND(INDIRECT(ADDRESS($C51,44))=0,INDIRECT(ADDRESS($C51,38))&lt;&gt;"UL"),INDIRECT(ADDRESS($C51,COLUMN())),0),0),IF($D51&gt;0,IF(AND(INDIRECT(ADDRESS($D51,44))=0,INDIRECT(ADDRESS($D51,38))&lt;&gt;"UL"),INDIRECT(ADDRESS($D51,COLUMN())),0),0),IF($E51&gt;0,IF(AND(INDIRECT(ADDRESS($E51,44))=0,INDIRECT(ADDRESS($E51,38))&lt;&gt;"UL"),INDIRECT(ADDRESS($E51,COLUMN())),0),0),IF($F51&gt;0,IF(AND(INDIRECT(ADDRESS($F51,44))=0,INDIRECT(ADDRESS($F51,38))&lt;&gt;"UL"),INDIRECT(ADDRESS($F51,COLUMN())),0),0),IF($G51&gt;0,IF(AND(INDIRECT(ADDRESS($G51,44))=0,INDIRECT(ADDRESS($G51,38))&lt;&gt;"UL"),INDIRECT(ADDRESS($G51,COLUMN())),0),0),IF($H51&gt;0,IF(AND(INDIRECT(ADDRESS($H51,44))=0,INDIRECT(ADDRESS($H51,38))&lt;&gt;"UL"),INDIRECT(ADDRESS($H51,COLUMN())),0),0),IF($I51&gt;0,IF(AND(INDIRECT(ADDRESS($I51,44))=0,INDIRECT(ADDRESS($I51,38))&lt;&gt;"UL"),INDIRECT(ADDRESS($I51,COLUMN())),0),0),IF($J51&gt;0,IF(AND(INDIRECT(ADDRESS($J51,44))=0,INDIRECT(ADDRESS($J51,38))&lt;&gt;"UL"),INDIRECT(ADDRESS($J51,COLUMN())),0),0),IF($K51&gt;0,IF(AND(INDIRECT(ADDRESS($K51,44))=0,INDIRECT(ADDRESS($K51,38))&lt;&gt;"UL"),INDIRECT(ADDRESS($K51,COLUMN())),0),0),IF($L51&gt;0,IF(AND(INDIRECT(ADDRESS($L51,44))=0,INDIRECT(ADDRESS($L51,38))&lt;&gt;"UL"),INDIRECT(ADDRESS($L51,COLUMN())),0),0),IF($M51&gt;0,IF(AND(INDIRECT(ADDRESS($M51,44))=0,INDIRECT(ADDRESS($M51,38))&lt;&gt;"UL"),INDIRECT(ADDRESS($M51,COLUMN())),0),0))</f>
        <v>0.27777777777777773</v>
      </c>
      <c r="CC51" s="57">
        <f t="shared" ca="1" si="27"/>
        <v>0.27777777777777773</v>
      </c>
      <c r="CD51" s="57" cm="1">
        <f t="array" aca="1" ref="CD51" ca="1">SUM(IF($C51&gt;0,IF(AND(INDIRECT(ADDRESS($C51,44))=0,INDIRECT(ADDRESS($C51,38))&lt;&gt;"UL"),INDIRECT(ADDRESS($C51,COLUMN())),0),0),IF($D51&gt;0,IF(AND(INDIRECT(ADDRESS($D51,44))=0,INDIRECT(ADDRESS($D51,38))&lt;&gt;"UL"),INDIRECT(ADDRESS($D51,COLUMN())),0),0),IF($E51&gt;0,IF(AND(INDIRECT(ADDRESS($E51,44))=0,INDIRECT(ADDRESS($E51,38))&lt;&gt;"UL"),INDIRECT(ADDRESS($E51,COLUMN())),0),0),IF($F51&gt;0,IF(AND(INDIRECT(ADDRESS($F51,44))=0,INDIRECT(ADDRESS($F51,38))&lt;&gt;"UL"),INDIRECT(ADDRESS($F51,COLUMN())),0),0),IF($G51&gt;0,IF(AND(INDIRECT(ADDRESS($G51,44))=0,INDIRECT(ADDRESS($G51,38))&lt;&gt;"UL"),INDIRECT(ADDRESS($G51,COLUMN())),0),0),IF($H51&gt;0,IF(AND(INDIRECT(ADDRESS($H51,44))=0,INDIRECT(ADDRESS($H51,38))&lt;&gt;"UL"),INDIRECT(ADDRESS($H51,COLUMN())),0),0),IF($I51&gt;0,IF(AND(INDIRECT(ADDRESS($I51,44))=0,INDIRECT(ADDRESS($I51,38))&lt;&gt;"UL"),INDIRECT(ADDRESS($I51,COLUMN())),0),0),IF($J51&gt;0,IF(AND(INDIRECT(ADDRESS($J51,44))=0,INDIRECT(ADDRESS($J51,38))&lt;&gt;"UL"),INDIRECT(ADDRESS($J51,COLUMN())),0),0),IF($K51&gt;0,IF(AND(INDIRECT(ADDRESS($K51,44))=0,INDIRECT(ADDRESS($K51,38))&lt;&gt;"UL"),INDIRECT(ADDRESS($K51,COLUMN())),0),0),IF($L51&gt;0,IF(AND(INDIRECT(ADDRESS($L51,44))=0,INDIRECT(ADDRESS($L51,38))&lt;&gt;"UL"),INDIRECT(ADDRESS($L51,COLUMN())),0),0),IF($M51&gt;0,IF(AND(INDIRECT(ADDRESS($M51,44))=0,INDIRECT(ADDRESS($M51,38))&lt;&gt;"UL"),INDIRECT(ADDRESS($M51,COLUMN())),0),0))</f>
        <v>9.2592592592592574E-2</v>
      </c>
      <c r="CE51" s="57" cm="1">
        <f t="array" aca="1" ref="CE51" ca="1">SUM(IF($C51&gt;0,IF(AND(INDIRECT(ADDRESS($C51,44))=0,INDIRECT(ADDRESS($C51,38))&lt;&gt;"UL"),INDIRECT(ADDRESS($C51,COLUMN())),0),0),IF($D51&gt;0,IF(AND(INDIRECT(ADDRESS($D51,44))=0,INDIRECT(ADDRESS($D51,38))&lt;&gt;"UL"),INDIRECT(ADDRESS($D51,COLUMN())),0),0),IF($E51&gt;0,IF(AND(INDIRECT(ADDRESS($E51,44))=0,INDIRECT(ADDRESS($E51,38))&lt;&gt;"UL"),INDIRECT(ADDRESS($E51,COLUMN())),0),0),IF($F51&gt;0,IF(AND(INDIRECT(ADDRESS($F51,44))=0,INDIRECT(ADDRESS($F51,38))&lt;&gt;"UL"),INDIRECT(ADDRESS($F51,COLUMN())),0),0),IF($G51&gt;0,IF(AND(INDIRECT(ADDRESS($G51,44))=0,INDIRECT(ADDRESS($G51,38))&lt;&gt;"UL"),INDIRECT(ADDRESS($G51,COLUMN())),0),0),IF($H51&gt;0,IF(AND(INDIRECT(ADDRESS($H51,44))=0,INDIRECT(ADDRESS($H51,38))&lt;&gt;"UL"),INDIRECT(ADDRESS($H51,COLUMN())),0),0),IF($I51&gt;0,IF(AND(INDIRECT(ADDRESS($I51,44))=0,INDIRECT(ADDRESS($I51,38))&lt;&gt;"UL"),INDIRECT(ADDRESS($I51,COLUMN())),0),0),IF($J51&gt;0,IF(AND(INDIRECT(ADDRESS($J51,44))=0,INDIRECT(ADDRESS($J51,38))&lt;&gt;"UL"),INDIRECT(ADDRESS($J51,COLUMN())),0),0),IF($K51&gt;0,IF(AND(INDIRECT(ADDRESS($K51,44))=0,INDIRECT(ADDRESS($K51,38))&lt;&gt;"UL"),INDIRECT(ADDRESS($K51,COLUMN())),0),0),IF($L51&gt;0,IF(AND(INDIRECT(ADDRESS($L51,44))=0,INDIRECT(ADDRESS($L51,38))&lt;&gt;"UL"),INDIRECT(ADDRESS($L51,COLUMN())),0),0),IF($M51&gt;0,IF(AND(INDIRECT(ADDRESS($M51,44))=0,INDIRECT(ADDRESS($M51,38))&lt;&gt;"UL"),INDIRECT(ADDRESS($M51,COLUMN())),0),0))</f>
        <v>0</v>
      </c>
      <c r="CF51" s="57">
        <f t="shared" ca="1" si="28"/>
        <v>0</v>
      </c>
      <c r="CG51" s="57">
        <f t="shared" ca="1" si="35"/>
        <v>1.8825411416141358</v>
      </c>
      <c r="CH51" s="57">
        <f t="shared" ca="1" si="29"/>
        <v>7.2405428523620613E-2</v>
      </c>
      <c r="CI51" s="19">
        <f t="shared" ca="1" si="30"/>
        <v>14.06870082951545</v>
      </c>
      <c r="CJ51" s="19"/>
      <c r="CK51" s="57" cm="1">
        <f t="array" aca="1" ref="CK51" ca="1">IF(AU51="S", SUM(IF($C51&gt;0,IF(INDIRECT(ADDRESS($C51,43))&lt;&gt;1,INDIRECT(ADDRESS($C51,48)),0),0), IF($D51&gt;0,IF(INDIRECT(ADDRESS($D51,43))&lt;&gt;1,INDIRECT(ADDRESS($D51,48)),0),0), IF($E51&gt;0,IF(INDIRECT(ADDRESS($E51,43))&lt;&gt;1,INDIRECT(ADDRESS($E51,48)),0),0), IF($F51&gt;0,IF(INDIRECT(ADDRESS($F51,43))&lt;&gt;1,INDIRECT(ADDRESS($F51,48)),0),0), IF($G51&gt;0,IF(INDIRECT(ADDRESS($G51,43))&lt;&gt;1,INDIRECT(ADDRESS($G51,48)),0),0), IF($H51&gt;0,IF(INDIRECT(ADDRESS($H51,43))&lt;&gt;1,INDIRECT(ADDRESS($H51,48)),0),0), IF($I51&gt;0,IF(INDIRECT(ADDRESS($I51,43))&lt;&gt;1,INDIRECT(ADDRESS($I51,48)),0),0), IF($J51&gt;0,IF(INDIRECT(ADDRESS($J51,43))&lt;&gt;1,INDIRECT(ADDRESS($J51,48)),0),0), IF($K51&gt;0,IF(INDIRECT(ADDRESS($K51,43))&lt;&gt;1,INDIRECT(ADDRESS($K51,48)),0),0), IF($L51&gt;0,IF(INDIRECT(ADDRESS($L51,43))&lt;&gt;1,INDIRECT(ADDRESS($L51,48)),0),0), IF($M51&gt;0,IF(INDIRECT(ADDRESS($M51,43))&lt;&gt;1,INDIRECT(ADDRESS($M51,48)),0),0)), IF(AU51="L",SUM(IF($C51&gt;0,IF(INDIRECT(ADDRESS($C51,43))&lt;&gt;1,INDIRECT(ADDRESS($C51,50)),0),0), IF($D51&gt;0,IF(INDIRECT(ADDRESS($D51,43))&lt;&gt;1,INDIRECT(ADDRESS($D51,50)),0),0), IF($E51&gt;0,IF(INDIRECT(ADDRESS($E51,43))&lt;&gt;1,INDIRECT(ADDRESS($E51,50)),0),0), IF($F51&gt;0,IF(INDIRECT(ADDRESS($F51,43))&lt;&gt;1,INDIRECT(ADDRESS($F51,50)),0),0), IF($G51&gt;0,IF(INDIRECT(ADDRESS($G51,43))&lt;&gt;1,INDIRECT(ADDRESS($G51,50)),0),0), IF($G51&gt;0,IF(INDIRECT(ADDRESS($G51,43))&lt;&gt;1,INDIRECT(ADDRESS($G51,50)),0),0), IF($H51&gt;0,IF(INDIRECT(ADDRESS($H51,43))&lt;&gt;1,INDIRECT(ADDRESS($H51,50)),0),0), IF($I51&gt;0,IF(INDIRECT(ADDRESS($I51,43))&lt;&gt;1,INDIRECT(ADDRESS($I51,50)),0),0), IF($J51&gt;0,IF(INDIRECT(ADDRESS($J51,43))&lt;&gt;1,INDIRECT(ADDRESS($J51,50)),0),0), IF($K51&gt;0,IF(INDIRECT(ADDRESS($K51,43))&lt;&gt;1,INDIRECT(ADDRESS($K51,50)),0),0), IF($L51&gt;0,IF(INDIRECT(ADDRESS($L51,43))&lt;&gt;1,INDIRECT(ADDRESS($L51,50)),0),0), IF($M51&gt;0,IF(INDIRECT(ADDRESS($M51,43))&lt;&gt;1,INDIRECT(ADDRESS($M51,50)),0),0)), SUM(IF($C51&gt;0,IF(INDIRECT(ADDRESS($C51,43))&lt;&gt;1,INDIRECT(ADDRESS($C51,49)),0),0), IF($D51&gt;0,IF(INDIRECT(ADDRESS($D51,43))&lt;&gt;1,INDIRECT(ADDRESS($D51,49)),0),0), IF($E51&gt;0,IF(INDIRECT(ADDRESS($E51,43))&lt;&gt;1,INDIRECT(ADDRESS($E51,49)),0),0), IF($F51&gt;0,IF(INDIRECT(ADDRESS($F51,43))&lt;&gt;1,INDIRECT(ADDRESS($F51,49)),0),0), IF($G51&gt;0,IF(INDIRECT(ADDRESS($G51,43))&lt;&gt;1,INDIRECT(ADDRESS($G51,49)),0),0), IF($G51&gt;0,IF(INDIRECT(ADDRESS($G51,43))&lt;&gt;1,INDIRECT(ADDRESS($G51,49)),0),0), IF($H51&gt;0,IF(INDIRECT(ADDRESS($H51,43))&lt;&gt;1,INDIRECT(ADDRESS($H51,49)),0),0), IF($I51&gt;0,IF(INDIRECT(ADDRESS($I51,43))&lt;&gt;1,INDIRECT(ADDRESS($I51,49)),0),0), IF($J51&gt;0,IF(INDIRECT(ADDRESS($J51,43))&lt;&gt;1,INDIRECT(ADDRESS($J51,49)),0),0), IF($K51&gt;0,IF(INDIRECT(ADDRESS($K51,43))&lt;&gt;1,INDIRECT(ADDRESS($K51,49)),0),0), IF($L51&gt;0,IF(INDIRECT(ADDRESS($L51,43))&lt;&gt;1,INDIRECT(ADDRESS($L51,49)),0),0), IF($M51&gt;0,IF(INDIRECT(ADDRESS($M51,43))&lt;&gt;1,INDIRECT(ADDRESS($M51,49)),0),0))))</f>
        <v>1.3888888888888888</v>
      </c>
      <c r="CL51" s="57" cm="1">
        <f t="array" aca="1" ref="CL51" ca="1">SUM(IF($C51&gt;0,IF(INDIRECT(ADDRESS($C51,44))=1,INDIRECT(ADDRESS($C51,90)),0),0), IF($D51&gt;0,IF(INDIRECT(ADDRESS($D51,44))=1,INDIRECT(ADDRESS($D51,90)),0),0), IF($E51&gt;0,IF(INDIRECT(ADDRESS($E51,44))=1,INDIRECT(ADDRESS($E51,90)),0),0), IF($F51&gt;0,IF(INDIRECT(ADDRESS($F51,44))=1,INDIRECT(ADDRESS($F51,90)),0),0), IF($G51&gt;0,IF(INDIRECT(ADDRESS($G51,44))=1,INDIRECT(ADDRESS($G51,90)),0),0), IF($H51&gt;0,IF(INDIRECT(ADDRESS($H51,44))=1,INDIRECT(ADDRESS($H51,90)),0),0), IF($I51&gt;0,IF(INDIRECT(ADDRESS($I51,44))=1,INDIRECT(ADDRESS($I51,90)),0),0), IF($J51&gt;0,IF(INDIRECT(ADDRESS($J51,44))=1,INDIRECT(ADDRESS($J51,90)),0),0), IF($K51&gt;0,IF(INDIRECT(ADDRESS($K51,44))=1,INDIRECT(ADDRESS($K51,90)),0),0), IF($L51&gt;0,IF(INDIRECT(ADDRESS($L51,44))=1,INDIRECT(ADDRESS($L51,90)),0),0), IF($M51&gt;0,IF(INDIRECT(ADDRESS($M51,44))=1,INDIRECT(ADDRESS($M51,90)),0),0))</f>
        <v>0</v>
      </c>
      <c r="CM51" s="56">
        <f t="shared" ca="1" si="31"/>
        <v>0.87721841989311977</v>
      </c>
      <c r="CN51" s="59"/>
    </row>
    <row r="52" spans="1:92" x14ac:dyDescent="0.25">
      <c r="A52" s="62" t="s">
        <v>130</v>
      </c>
      <c r="B52" s="122">
        <v>6</v>
      </c>
      <c r="C52" s="122">
        <v>19</v>
      </c>
      <c r="D52" s="122">
        <v>20</v>
      </c>
      <c r="E52" s="122">
        <v>29</v>
      </c>
      <c r="F52" s="122">
        <v>30</v>
      </c>
      <c r="G52" s="122"/>
      <c r="H52" s="122"/>
      <c r="I52" s="67"/>
      <c r="J52" s="67"/>
      <c r="K52" s="67"/>
      <c r="L52" s="67"/>
      <c r="M52" s="67"/>
      <c r="N52" s="67">
        <f t="shared" ca="1" si="15"/>
        <v>22</v>
      </c>
      <c r="O52" s="67" t="str" cm="1">
        <f t="array" aca="1" ref="O52" ca="1">INDIRECT(ADDRESS($B52,COLUMN()))</f>
        <v>Fighter</v>
      </c>
      <c r="P52" s="67" cm="1">
        <f t="array" aca="1" ref="P52" ca="1">INDIRECT(ADDRESS($B52,COLUMN()))</f>
        <v>2</v>
      </c>
      <c r="Q52" s="67" t="str" cm="1">
        <f t="array" aca="1" ref="Q52" ca="1">INDIRECT(ADDRESS($B52,COLUMN()))</f>
        <v>-</v>
      </c>
      <c r="R52" s="67" t="str" cm="1">
        <f t="array" aca="1" ref="R52" ca="1">INDIRECT(ADDRESS($B52,COLUMN()))</f>
        <v>-</v>
      </c>
      <c r="S52" s="67" cm="1">
        <f t="array" aca="1" ref="S52" ca="1">INDIRECT(ADDRESS($B52,COLUMN()))</f>
        <v>2</v>
      </c>
      <c r="T52" s="67" t="str" cm="1">
        <f t="array" aca="1" ref="T52" ca="1">INDIRECT(ADDRESS($B52,COLUMN()))</f>
        <v>1-7</v>
      </c>
      <c r="U52" s="67" cm="1">
        <f t="array" aca="1" ref="U52" ca="1">INDIRECT(ADDRESS($B52,COLUMN()))</f>
        <v>7</v>
      </c>
      <c r="V52" s="67" cm="1">
        <f t="array" aca="1" ref="V52" ca="1">INDIRECT(ADDRESS($B52,COLUMN()))</f>
        <v>0</v>
      </c>
      <c r="W52" s="67" cm="1">
        <f t="array" aca="1" ref="W52" ca="1">INDIRECT(ADDRESS($B52,COLUMN()))</f>
        <v>2</v>
      </c>
      <c r="X52" s="67" cm="1">
        <f t="array" aca="1" ref="X52" ca="1">INDIRECT(ADDRESS($B52,COLUMN()))</f>
        <v>5</v>
      </c>
      <c r="Y52" s="67" cm="1">
        <f t="array" aca="1" ref="Y52" ca="1">INDIRECT(ADDRESS($B52,COLUMN()))</f>
        <v>1</v>
      </c>
      <c r="Z52" s="67" cm="1">
        <f t="array" aca="1" ref="Z52" ca="1">INDIRECT(ADDRESS($B52,COLUMN()))</f>
        <v>5</v>
      </c>
      <c r="AA52" s="67" t="str">
        <f ca="1">AA40</f>
        <v>Rocket Boosters</v>
      </c>
      <c r="AB52" s="56">
        <f t="shared" ca="1" si="16"/>
        <v>0.80232854262492292</v>
      </c>
      <c r="AC52" s="56">
        <f t="shared" ca="1" si="17"/>
        <v>1.1123350427893504</v>
      </c>
      <c r="AD52" s="56">
        <f t="shared" ca="1" si="18"/>
        <v>1.9344957265901748</v>
      </c>
      <c r="AF52" s="52"/>
      <c r="AG52" s="52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2"/>
      <c r="AU52" s="54" t="s">
        <v>117</v>
      </c>
      <c r="AV52" s="57" cm="1">
        <f t="array" aca="1" ref="AV52" ca="1">SUM(IF($C52&gt;0,IF(AND(INDIRECT(ADDRESS($C52,44))=0,INDIRECT(ADDRESS($C52,38))="UL",ISERROR(SEARCH("Rear",INDIRECT(ADDRESS($C52,33)))),ISERROR(SEARCH("Side",INDIRECT(ADDRESS($C52,33))))),INDIRECT(ADDRESS($C52,COLUMN())),0),0),IF($D52&gt;0,IF(AND(INDIRECT(ADDRESS($D52,44))=0,INDIRECT(ADDRESS($D52,38))="UL",ISERROR(SEARCH("Rear",INDIRECT(ADDRESS($D52,33)))),ISERROR(SEARCH("Side",INDIRECT(ADDRESS($D52,33))))),INDIRECT(ADDRESS($D52,COLUMN())),0),0),IF($E52&gt;0,IF(AND(INDIRECT(ADDRESS($E52,44))=0,INDIRECT(ADDRESS($E52,38))="UL",ISERROR(SEARCH("Rear",INDIRECT(ADDRESS($E52,33)))),ISERROR(SEARCH("Side",INDIRECT(ADDRESS($E52,33))))),INDIRECT(ADDRESS($E52,COLUMN())),0),0),IF($F52&gt;0,IF(AND(INDIRECT(ADDRESS($F52,44))=0,INDIRECT(ADDRESS($F52,38))="UL",ISERROR(SEARCH("Rear",INDIRECT(ADDRESS($F52,33)))),ISERROR(SEARCH("Side",INDIRECT(ADDRESS($F52,33))))),INDIRECT(ADDRESS($F52,COLUMN())),0),0),IF($G52&gt;0,IF(AND(INDIRECT(ADDRESS($G52,44))=0,INDIRECT(ADDRESS($G52,38))="UL",ISERROR(SEARCH("Rear",INDIRECT(ADDRESS($G52,33)))),ISERROR(SEARCH("Side",INDIRECT(ADDRESS($G52,33))))),INDIRECT(ADDRESS($G52,COLUMN())),0),0),IF($H52&gt;0,IF(AND(INDIRECT(ADDRESS($H52,44))=0,INDIRECT(ADDRESS($H52,38))="UL",ISERROR(SEARCH("Rear",INDIRECT(ADDRESS($H52,33)))),ISERROR(SEARCH("Side",INDIRECT(ADDRESS($H52,33))))),INDIRECT(ADDRESS($H52,COLUMN())),0),0),IF($I52&gt;0,IF(AND(INDIRECT(ADDRESS($I52,44))=0,INDIRECT(ADDRESS($I52,38))="UL",ISERROR(SEARCH("Rear",INDIRECT(ADDRESS($I52,33)))),ISERROR(SEARCH("Side",INDIRECT(ADDRESS($I52,33))))),INDIRECT(ADDRESS($I52,COLUMN())),0),0),IF($J52&gt;0,IF(AND(INDIRECT(ADDRESS($J52,44))=0,INDIRECT(ADDRESS($J52,38))="UL",ISERROR(SEARCH("Rear",INDIRECT(ADDRESS($J52,33)))),ISERROR(SEARCH("Side",INDIRECT(ADDRESS($J52,33))))),INDIRECT(ADDRESS($J52,COLUMN())),0),0),IF($K52&gt;0,IF(AND(INDIRECT(ADDRESS($K52,44))=0,INDIRECT(ADDRESS($K52,38))="UL",ISERROR(SEARCH("Rear",INDIRECT(ADDRESS($K52,33)))),ISERROR(SEARCH("Side",INDIRECT(ADDRESS($K52,33))))),INDIRECT(ADDRESS($K52,COLUMN())),0),0),IF($L52&gt;0,IF(AND(INDIRECT(ADDRESS($L52,44))=0,INDIRECT(ADDRESS($L52,38))="UL",ISERROR(SEARCH("Rear",INDIRECT(ADDRESS($L52,33)))),ISERROR(SEARCH("Side",INDIRECT(ADDRESS($L52,33))))),INDIRECT(ADDRESS($L52,COLUMN())),0),0),IF($M52&gt;0,IF(AND(INDIRECT(ADDRESS($M52,44))=0,INDIRECT(ADDRESS($M52,38))="UL",ISERROR(SEARCH("Rear",INDIRECT(ADDRESS($M52,33)))),ISERROR(SEARCH("Side",INDIRECT(ADDRESS($M52,33))))),INDIRECT(ADDRESS($M52,COLUMN())),0),0))</f>
        <v>0.38888888888888884</v>
      </c>
      <c r="AW52" s="57" cm="1">
        <f t="array" aca="1" ref="AW52" ca="1">SUM(IF($C52&gt;0,IF(AND(INDIRECT(ADDRESS($C52,44))=0,INDIRECT(ADDRESS($C52,38))="UL",ISERROR(SEARCH("Rear",INDIRECT(ADDRESS($C52,33)))),ISERROR(SEARCH("Side",INDIRECT(ADDRESS($C52,33))))),INDIRECT(ADDRESS($C52,COLUMN())),0),0),IF($D52&gt;0,IF(AND(INDIRECT(ADDRESS($D52,44))=0,INDIRECT(ADDRESS($D52,38))="UL",ISERROR(SEARCH("Rear",INDIRECT(ADDRESS($D52,33)))),ISERROR(SEARCH("Side",INDIRECT(ADDRESS($D52,33))))),INDIRECT(ADDRESS($D52,COLUMN())),0),0),IF($E52&gt;0,IF(AND(INDIRECT(ADDRESS($E52,44))=0,INDIRECT(ADDRESS($E52,38))="UL",ISERROR(SEARCH("Rear",INDIRECT(ADDRESS($E52,33)))),ISERROR(SEARCH("Side",INDIRECT(ADDRESS($E52,33))))),INDIRECT(ADDRESS($E52,COLUMN())),0),0),IF($F52&gt;0,IF(AND(INDIRECT(ADDRESS($F52,44))=0,INDIRECT(ADDRESS($F52,38))="UL",ISERROR(SEARCH("Rear",INDIRECT(ADDRESS($F52,33)))),ISERROR(SEARCH("Side",INDIRECT(ADDRESS($F52,33))))),INDIRECT(ADDRESS($F52,COLUMN())),0),0),IF($G52&gt;0,IF(AND(INDIRECT(ADDRESS($G52,44))=0,INDIRECT(ADDRESS($G52,38))="UL",ISERROR(SEARCH("Rear",INDIRECT(ADDRESS($G52,33)))),ISERROR(SEARCH("Side",INDIRECT(ADDRESS($G52,33))))),INDIRECT(ADDRESS($G52,COLUMN())),0),0),IF($H52&gt;0,IF(AND(INDIRECT(ADDRESS($H52,44))=0,INDIRECT(ADDRESS($H52,38))="UL",ISERROR(SEARCH("Rear",INDIRECT(ADDRESS($H52,33)))),ISERROR(SEARCH("Side",INDIRECT(ADDRESS($H52,33))))),INDIRECT(ADDRESS($H52,COLUMN())),0),0),IF($I52&gt;0,IF(AND(INDIRECT(ADDRESS($I52,44))=0,INDIRECT(ADDRESS($I52,38))="UL",ISERROR(SEARCH("Rear",INDIRECT(ADDRESS($I52,33)))),ISERROR(SEARCH("Side",INDIRECT(ADDRESS($I52,33))))),INDIRECT(ADDRESS($I52,COLUMN())),0),0),IF($J52&gt;0,IF(AND(INDIRECT(ADDRESS($J52,44))=0,INDIRECT(ADDRESS($J52,38))="UL",ISERROR(SEARCH("Rear",INDIRECT(ADDRESS($J52,33)))),ISERROR(SEARCH("Side",INDIRECT(ADDRESS($J52,33))))),INDIRECT(ADDRESS($J52,COLUMN())),0),0),IF($K52&gt;0,IF(AND(INDIRECT(ADDRESS($K52,44))=0,INDIRECT(ADDRESS($K52,38))="UL",ISERROR(SEARCH("Rear",INDIRECT(ADDRESS($K52,33)))),ISERROR(SEARCH("Side",INDIRECT(ADDRESS($K52,33))))),INDIRECT(ADDRESS($K52,COLUMN())),0),0),IF($L52&gt;0,IF(AND(INDIRECT(ADDRESS($L52,44))=0,INDIRECT(ADDRESS($L52,38))="UL",ISERROR(SEARCH("Rear",INDIRECT(ADDRESS($L52,33)))),ISERROR(SEARCH("Side",INDIRECT(ADDRESS($L52,33))))),INDIRECT(ADDRESS($L52,COLUMN())),0),0),IF($M52&gt;0,IF(AND(INDIRECT(ADDRESS($M52,44))=0,INDIRECT(ADDRESS($M52,38))="UL",ISERROR(SEARCH("Rear",INDIRECT(ADDRESS($M52,33)))),ISERROR(SEARCH("Side",INDIRECT(ADDRESS($M52,33))))),INDIRECT(ADDRESS($M52,COLUMN())),0),0))</f>
        <v>1.4999999999999998</v>
      </c>
      <c r="AX52" s="57" cm="1">
        <f t="array" aca="1" ref="AX52" ca="1">SUM(IF($C52&gt;0,IF(AND(INDIRECT(ADDRESS($C52,44))=0,INDIRECT(ADDRESS($C52,38))="UL",ISERROR(SEARCH("Rear",INDIRECT(ADDRESS($C52,33)))),ISERROR(SEARCH("Side",INDIRECT(ADDRESS($C52,33))))),INDIRECT(ADDRESS($C52,COLUMN())),0),0),IF($D52&gt;0,IF(AND(INDIRECT(ADDRESS($D52,44))=0,INDIRECT(ADDRESS($D52,38))="UL",ISERROR(SEARCH("Rear",INDIRECT(ADDRESS($D52,33)))),ISERROR(SEARCH("Side",INDIRECT(ADDRESS($D52,33))))),INDIRECT(ADDRESS($D52,COLUMN())),0),0),IF($E52&gt;0,IF(AND(INDIRECT(ADDRESS($E52,44))=0,INDIRECT(ADDRESS($E52,38))="UL",ISERROR(SEARCH("Rear",INDIRECT(ADDRESS($E52,33)))),ISERROR(SEARCH("Side",INDIRECT(ADDRESS($E52,33))))),INDIRECT(ADDRESS($E52,COLUMN())),0),0),IF($F52&gt;0,IF(AND(INDIRECT(ADDRESS($F52,44))=0,INDIRECT(ADDRESS($F52,38))="UL",ISERROR(SEARCH("Rear",INDIRECT(ADDRESS($F52,33)))),ISERROR(SEARCH("Side",INDIRECT(ADDRESS($F52,33))))),INDIRECT(ADDRESS($F52,COLUMN())),0),0),IF($G52&gt;0,IF(AND(INDIRECT(ADDRESS($G52,44))=0,INDIRECT(ADDRESS($G52,38))="UL",ISERROR(SEARCH("Rear",INDIRECT(ADDRESS($G52,33)))),ISERROR(SEARCH("Side",INDIRECT(ADDRESS($G52,33))))),INDIRECT(ADDRESS($G52,COLUMN())),0),0),IF($H52&gt;0,IF(AND(INDIRECT(ADDRESS($H52,44))=0,INDIRECT(ADDRESS($H52,38))="UL",ISERROR(SEARCH("Rear",INDIRECT(ADDRESS($H52,33)))),ISERROR(SEARCH("Side",INDIRECT(ADDRESS($H52,33))))),INDIRECT(ADDRESS($H52,COLUMN())),0),0),IF($I52&gt;0,IF(AND(INDIRECT(ADDRESS($I52,44))=0,INDIRECT(ADDRESS($I52,38))="UL",ISERROR(SEARCH("Rear",INDIRECT(ADDRESS($I52,33)))),ISERROR(SEARCH("Side",INDIRECT(ADDRESS($I52,33))))),INDIRECT(ADDRESS($I52,COLUMN())),0),0),IF($J52&gt;0,IF(AND(INDIRECT(ADDRESS($J52,44))=0,INDIRECT(ADDRESS($J52,38))="UL",ISERROR(SEARCH("Rear",INDIRECT(ADDRESS($J52,33)))),ISERROR(SEARCH("Side",INDIRECT(ADDRESS($J52,33))))),INDIRECT(ADDRESS($J52,COLUMN())),0),0),IF($K52&gt;0,IF(AND(INDIRECT(ADDRESS($K52,44))=0,INDIRECT(ADDRESS($K52,38))="UL",ISERROR(SEARCH("Rear",INDIRECT(ADDRESS($K52,33)))),ISERROR(SEARCH("Side",INDIRECT(ADDRESS($K52,33))))),INDIRECT(ADDRESS($K52,COLUMN())),0),0),IF($L52&gt;0,IF(AND(INDIRECT(ADDRESS($L52,44))=0,INDIRECT(ADDRESS($L52,38))="UL",ISERROR(SEARCH("Rear",INDIRECT(ADDRESS($L52,33)))),ISERROR(SEARCH("Side",INDIRECT(ADDRESS($L52,33))))),INDIRECT(ADDRESS($L52,COLUMN())),0),0),IF($M52&gt;0,IF(AND(INDIRECT(ADDRESS($M52,44))=0,INDIRECT(ADDRESS($M52,38))="UL",ISERROR(SEARCH("Rear",INDIRECT(ADDRESS($M52,33)))),ISERROR(SEARCH("Side",INDIRECT(ADDRESS($M52,33))))),INDIRECT(ADDRESS($M52,COLUMN())),0),0))</f>
        <v>0.61111111111111105</v>
      </c>
      <c r="AY52" s="58">
        <f t="shared" ca="1" si="19"/>
        <v>1.4999999999999998</v>
      </c>
      <c r="AZ52" s="58">
        <f t="shared" ca="1" si="20"/>
        <v>0.83333333333333315</v>
      </c>
      <c r="BA52" s="58" cm="1">
        <f t="array" aca="1" ref="BA52" ca="1">SUM(IF($C52&gt;0,IF(AND(INDIRECT(ADDRESS($C52,44))=0,INDIRECT(ADDRESS($C52,38))="UL"),INDIRECT(ADDRESS($C52,COLUMN())),0),0),IF($D52&gt;0,IF(AND(INDIRECT(ADDRESS($D52,44))=0,INDIRECT(ADDRESS($D52,38))="UL"),INDIRECT(ADDRESS($D52,COLUMN())),0),0),IF($E52&gt;0,IF(AND(INDIRECT(ADDRESS($E52,44))=0,INDIRECT(ADDRESS($E52,38))="UL"),INDIRECT(ADDRESS($E52,COLUMN())),0),0),IF($F52&gt;0,IF(AND(INDIRECT(ADDRESS($F52,44))=0,INDIRECT(ADDRESS($F52,38))="UL"),INDIRECT(ADDRESS($F52,COLUMN())),0),0),IF($G52&gt;0,IF(AND(INDIRECT(ADDRESS($G52,44))=0,INDIRECT(ADDRESS($G52,38))="UL"),INDIRECT(ADDRESS($G52,COLUMN())),0),0),IF($H52&gt;0,IF(AND(INDIRECT(ADDRESS($H52,44))=0,INDIRECT(ADDRESS($H52,38))="UL"),INDIRECT(ADDRESS($H52,COLUMN())),0),0),IF($I52&gt;0,IF(AND(INDIRECT(ADDRESS($I52,44))=0,INDIRECT(ADDRESS($I52,38))="UL"),INDIRECT(ADDRESS($I52,COLUMN())),0),0),IF($J52&gt;0,IF(AND(INDIRECT(ADDRESS($J52,44))=0,INDIRECT(ADDRESS($J52,38))="UL"),INDIRECT(ADDRESS($J52,COLUMN())),0),0),IF($K52&gt;0,IF(AND(INDIRECT(ADDRESS($K52,44))=0,INDIRECT(ADDRESS($K52,38))="UL"),INDIRECT(ADDRESS($K52,COLUMN())),0),0),IF($L52&gt;0,IF(AND(INDIRECT(ADDRESS($L52,44))=0,INDIRECT(ADDRESS($L52,38))="UL"),INDIRECT(ADDRESS($L52,COLUMN())),0),0),IF($M52&gt;0,IF(AND(INDIRECT(ADDRESS($M52,44))=0,INDIRECT(ADDRESS($M52,38))="UL"),INDIRECT(ADDRESS($M52,COLUMN())),0),0))</f>
        <v>0.49276895943562604</v>
      </c>
      <c r="BB52" s="58" cm="1">
        <f t="array" aca="1" ref="BB52" ca="1">SUM(IF($C52&gt;0,IF(AND(INDIRECT(ADDRESS($C52,44))=0,INDIRECT(ADDRESS($C52,38))="UL"),INDIRECT(ADDRESS($C52,COLUMN())),0),0),IF($D52&gt;0,IF(AND(INDIRECT(ADDRESS($D52,44))=0,INDIRECT(ADDRESS($D52,38))="UL"),INDIRECT(ADDRESS($D52,COLUMN())),0),0),IF($E52&gt;0,IF(AND(INDIRECT(ADDRESS($E52,44))=0,INDIRECT(ADDRESS($E52,38))="UL"),INDIRECT(ADDRESS($E52,COLUMN())),0),0),IF($F52&gt;0,IF(AND(INDIRECT(ADDRESS($F52,44))=0,INDIRECT(ADDRESS($F52,38))="UL"),INDIRECT(ADDRESS($F52,COLUMN())),0),0),IF($G52&gt;0,IF(AND(INDIRECT(ADDRESS($G52,44))=0,INDIRECT(ADDRESS($G52,38))="UL"),INDIRECT(ADDRESS($G52,COLUMN())),0),0),IF($H52&gt;0,IF(AND(INDIRECT(ADDRESS($H52,44))=0,INDIRECT(ADDRESS($H52,38))="UL"),INDIRECT(ADDRESS($H52,COLUMN())),0),0),IF($I52&gt;0,IF(AND(INDIRECT(ADDRESS($I52,44))=0,INDIRECT(ADDRESS($I52,38))="UL"),INDIRECT(ADDRESS($I52,COLUMN())),0),0),IF($J52&gt;0,IF(AND(INDIRECT(ADDRESS($J52,44))=0,INDIRECT(ADDRESS($J52,38))="UL"),INDIRECT(ADDRESS($J52,COLUMN())),0),0),IF($K52&gt;0,IF(AND(INDIRECT(ADDRESS($K52,44))=0,INDIRECT(ADDRESS($K52,38))="UL"),INDIRECT(ADDRESS($K52,COLUMN())),0),0),IF($L52&gt;0,IF(AND(INDIRECT(ADDRESS($L52,44))=0,INDIRECT(ADDRESS($L52,38))="UL"),INDIRECT(ADDRESS($L52,COLUMN())),0),0),IF($M52&gt;0,IF(AND(INDIRECT(ADDRESS($M52,44))=0,INDIRECT(ADDRESS($M52,38))="UL"),INDIRECT(ADDRESS($M52,COLUMN())),0),0))</f>
        <v>0.26419753086419751</v>
      </c>
      <c r="BC52" s="58" cm="1">
        <f t="array" aca="1" ref="BC52" ca="1">SUM(IF($C52&gt;0,IF(AND(INDIRECT(ADDRESS($C52,44))=0,INDIRECT(ADDRESS($C52,38))="UL"),INDIRECT(ADDRESS($C52,COLUMN())),0),0),IF($D52&gt;0,IF(AND(INDIRECT(ADDRESS($D52,44))=0,INDIRECT(ADDRESS($D52,38))="UL"),INDIRECT(ADDRESS($D52,COLUMN())),0),0),IF($E52&gt;0,IF(AND(INDIRECT(ADDRESS($E52,44))=0,INDIRECT(ADDRESS($E52,38))="UL"),INDIRECT(ADDRESS($E52,COLUMN())),0),0),IF($F52&gt;0,IF(AND(INDIRECT(ADDRESS($F52,44))=0,INDIRECT(ADDRESS($F52,38))="UL"),INDIRECT(ADDRESS($F52,COLUMN())),0),0),IF($G52&gt;0,IF(AND(INDIRECT(ADDRESS($G52,44))=0,INDIRECT(ADDRESS($G52,38))="UL"),INDIRECT(ADDRESS($G52,COLUMN())),0),0),IF($H52&gt;0,IF(AND(INDIRECT(ADDRESS($H52,44))=0,INDIRECT(ADDRESS($H52,38))="UL"),INDIRECT(ADDRESS($H52,COLUMN())),0),0),IF($I52&gt;0,IF(AND(INDIRECT(ADDRESS($I52,44))=0,INDIRECT(ADDRESS($I52,38))="UL"),INDIRECT(ADDRESS($I52,COLUMN())),0),0),IF($J52&gt;0,IF(AND(INDIRECT(ADDRESS($J52,44))=0,INDIRECT(ADDRESS($J52,38))="UL"),INDIRECT(ADDRESS($J52,COLUMN())),0),0),IF($K52&gt;0,IF(AND(INDIRECT(ADDRESS($K52,44))=0,INDIRECT(ADDRESS($K52,38))="UL"),INDIRECT(ADDRESS($K52,COLUMN())),0),0),IF($L52&gt;0,IF(AND(INDIRECT(ADDRESS($L52,44))=0,INDIRECT(ADDRESS($L52,38))="UL"),INDIRECT(ADDRESS($L52,COLUMN())),0),0),IF($M52&gt;0,IF(AND(INDIRECT(ADDRESS($M52,44))=0,INDIRECT(ADDRESS($M52,38))="UL"),INDIRECT(ADDRESS($M52,COLUMN())),0),0))</f>
        <v>0.29664902998236331</v>
      </c>
      <c r="BD52" s="58" cm="1">
        <f t="array" aca="1" ref="BD52" ca="1">SUM(IF($C52&gt;0,IF(AND(INDIRECT(ADDRESS($C52,44))=0,INDIRECT(ADDRESS($C52,38))="UL"),INDIRECT(ADDRESS($C52,COLUMN())),0),0),IF($D52&gt;0,IF(AND(INDIRECT(ADDRESS($D52,44))=0,INDIRECT(ADDRESS($D52,38))="UL"),INDIRECT(ADDRESS($D52,COLUMN())),0),0),IF($E52&gt;0,IF(AND(INDIRECT(ADDRESS($E52,44))=0,INDIRECT(ADDRESS($E52,38))="UL"),INDIRECT(ADDRESS($E52,COLUMN())),0),0),IF($F52&gt;0,IF(AND(INDIRECT(ADDRESS($F52,44))=0,INDIRECT(ADDRESS($F52,38))="UL"),INDIRECT(ADDRESS($F52,COLUMN())),0),0),IF($G52&gt;0,IF(AND(INDIRECT(ADDRESS($G52,44))=0,INDIRECT(ADDRESS($G52,38))="UL"),INDIRECT(ADDRESS($G52,COLUMN())),0),0),IF($H52&gt;0,IF(AND(INDIRECT(ADDRESS($H52,44))=0,INDIRECT(ADDRESS($H52,38))="UL"),INDIRECT(ADDRESS($H52,COLUMN())),0),0),IF($I52&gt;0,IF(AND(INDIRECT(ADDRESS($I52,44))=0,INDIRECT(ADDRESS($I52,38))="UL"),INDIRECT(ADDRESS($I52,COLUMN())),0),0),IF($J52&gt;0,IF(AND(INDIRECT(ADDRESS($J52,44))=0,INDIRECT(ADDRESS($J52,38))="UL"),INDIRECT(ADDRESS($J52,COLUMN())),0),0),IF($K52&gt;0,IF(AND(INDIRECT(ADDRESS($K52,44))=0,INDIRECT(ADDRESS($K52,38))="UL"),INDIRECT(ADDRESS($K52,COLUMN())),0),0),IF($L52&gt;0,IF(AND(INDIRECT(ADDRESS($L52,44))=0,INDIRECT(ADDRESS($L52,38))="UL"),INDIRECT(ADDRESS($L52,COLUMN())),0),0),IF($M52&gt;0,IF(AND(INDIRECT(ADDRESS($M52,44))=0,INDIRECT(ADDRESS($M52,38))="UL"),INDIRECT(ADDRESS($M52,COLUMN())),0),0))</f>
        <v>0.51111111111111107</v>
      </c>
      <c r="BE52" s="57">
        <f t="shared" ca="1" si="21"/>
        <v>0.29664902998236331</v>
      </c>
      <c r="BF52" s="57" cm="1">
        <f t="array" aca="1" ref="BF52" ca="1">SUM(IF($C52&gt;0,IF(INDIRECT(ADDRESS($C52,45))=1,INDIRECT(ADDRESS($C52,52))*INDIRECT(ADDRESS($C52,42))/5,0),0), IF($D52&gt;0,IF(INDIRECT(ADDRESS($D52,45))=1,INDIRECT(ADDRESS($D52,52))*INDIRECT(ADDRESS($D52,42))/5,0),0), IF($E52&gt;0,IF(INDIRECT(ADDRESS($E52,45))=1,INDIRECT(ADDRESS($E52,52))*INDIRECT(ADDRESS($E52,42))/5,0),0), IF($F52&gt;0,IF(INDIRECT(ADDRESS($F52,45))=1,INDIRECT(ADDRESS($F52,52))*INDIRECT(ADDRESS($F52,42))/5,0),0), IF($G52&gt;0,IF(INDIRECT(ADDRESS($G52,45))=1,INDIRECT(ADDRESS($G52,52))*INDIRECT(ADDRESS($G52,42))/5,0),0), IF($H52&gt;0,IF(INDIRECT(ADDRESS($H52,45))=1,INDIRECT(ADDRESS($H52,52))*INDIRECT(ADDRESS($H52,42))/5,0),0)
)*$BF$296/100</f>
        <v>0</v>
      </c>
      <c r="BG52" s="19">
        <v>1</v>
      </c>
      <c r="BH52" s="57" cm="1">
        <f t="array" aca="1" ref="BH52" ca="1">SUM(IF($C52&gt;0,IF(AND(INDIRECT(ADDRESS($C52,44))=0,INDIRECT(ADDRESS($C52,38))&lt;&gt;"UL"),INDIRECT(ADDRESS($C52,COLUMN()-12)),0),0), IF($D52&gt;0,IF(AND(INDIRECT(ADDRESS($D52,44))=0,INDIRECT(ADDRESS($D52,38))&lt;&gt;"UL"),INDIRECT(ADDRESS($D52,COLUMN()-12)),0),0), IF($E52&gt;0,IF(AND(INDIRECT(ADDRESS($E52,44))=0,INDIRECT(ADDRESS($E52,38))&lt;&gt;"UL"),INDIRECT(ADDRESS($E52,COLUMN()-12)),0),0), IF($F52&gt;0,IF(AND(INDIRECT(ADDRESS($F52,44))=0,INDIRECT(ADDRESS($F52,38))&lt;&gt;"UL"),INDIRECT(ADDRESS($F52,COLUMN()-12)),0),0), IF($G52&gt;0,IF(AND(INDIRECT(ADDRESS($G52,44))=0,INDIRECT(ADDRESS($G52,38))&lt;&gt;"UL"),INDIRECT(ADDRESS($G52,COLUMN()-12)),0),0), IF($H52&gt;0,IF(AND(INDIRECT(ADDRESS($H52,44))=0,INDIRECT(ADDRESS($H52,38))&lt;&gt;"UL"),INDIRECT(ADDRESS($H52,COLUMN()-12)),0),0), IF($I52&gt;0,IF(AND(INDIRECT(ADDRESS($I52,44))=0,INDIRECT(ADDRESS($I52,38))&lt;&gt;"UL"),INDIRECT(ADDRESS($I52,COLUMN()-12)),0),0), IF($J52&gt;0,IF(AND(INDIRECT(ADDRESS($J52,44))=0,INDIRECT(ADDRESS($J52,38))&lt;&gt;"UL"),INDIRECT(ADDRESS($J52,COLUMN()-12)),0),0), IF($K52&gt;0,IF(AND(INDIRECT(ADDRESS($K52,44))=0,INDIRECT(ADDRESS($K52,38))&lt;&gt;"UL"),INDIRECT(ADDRESS($K52,COLUMN()-12)),0),0), IF($L52&gt;0,IF(AND(INDIRECT(ADDRESS($L52,44))=0,INDIRECT(ADDRESS($L52,38))&lt;&gt;"UL"),INDIRECT(ADDRESS($L52,COLUMN()-12)),0),0), IF($M52&gt;0,IF(AND(INDIRECT(ADDRESS($M52,44))=0,INDIRECT(ADDRESS($M52,38))&lt;&gt;"UL"),INDIRECT(ADDRESS($M52,COLUMN()-12)),0),0))</f>
        <v>0</v>
      </c>
      <c r="BI52" s="57" cm="1">
        <f t="array" aca="1" ref="BI52" ca="1">SUM(IF($C52&gt;0,IF(AND(INDIRECT(ADDRESS($C52,44))=0,INDIRECT(ADDRESS($C52,38))&lt;&gt;"UL"),INDIRECT(ADDRESS($C52,COLUMN()-12)),0),0), IF($D52&gt;0,IF(AND(INDIRECT(ADDRESS($D52,44))=0,INDIRECT(ADDRESS($D52,38))&lt;&gt;"UL"),INDIRECT(ADDRESS($D52,COLUMN()-12)),0),0), IF($E52&gt;0,IF(AND(INDIRECT(ADDRESS($E52,44))=0,INDIRECT(ADDRESS($E52,38))&lt;&gt;"UL"),INDIRECT(ADDRESS($E52,COLUMN()-12)),0),0), IF($F52&gt;0,IF(AND(INDIRECT(ADDRESS($F52,44))=0,INDIRECT(ADDRESS($F52,38))&lt;&gt;"UL"),INDIRECT(ADDRESS($F52,COLUMN()-12)),0),0), IF($G52&gt;0,IF(AND(INDIRECT(ADDRESS($G52,44))=0,INDIRECT(ADDRESS($G52,38))&lt;&gt;"UL"),INDIRECT(ADDRESS($G52,COLUMN()-12)),0),0), IF($H52&gt;0,IF(AND(INDIRECT(ADDRESS($H52,44))=0,INDIRECT(ADDRESS($H52,38))&lt;&gt;"UL"),INDIRECT(ADDRESS($H52,COLUMN()-12)),0),0), IF($I52&gt;0,IF(AND(INDIRECT(ADDRESS($I52,44))=0,INDIRECT(ADDRESS($I52,38))&lt;&gt;"UL"),INDIRECT(ADDRESS($I52,COLUMN()-12)),0),0), IF($J52&gt;0,IF(AND(INDIRECT(ADDRESS($J52,44))=0,INDIRECT(ADDRESS($J52,38))&lt;&gt;"UL"),INDIRECT(ADDRESS($J52,COLUMN()-12)),0),0), IF($K52&gt;0,IF(AND(INDIRECT(ADDRESS($K52,44))=0,INDIRECT(ADDRESS($K52,38))&lt;&gt;"UL"),INDIRECT(ADDRESS($K52,COLUMN()-12)),0),0), IF($L52&gt;0,IF(AND(INDIRECT(ADDRESS($L52,44))=0,INDIRECT(ADDRESS($L52,38))&lt;&gt;"UL"),INDIRECT(ADDRESS($L52,COLUMN()-12)),0),0), IF($M52&gt;0,IF(AND(INDIRECT(ADDRESS($M52,44))=0,INDIRECT(ADDRESS($M52,38))&lt;&gt;"UL"),INDIRECT(ADDRESS($M52,COLUMN()-12)),0),0))</f>
        <v>0.55555555555555547</v>
      </c>
      <c r="BJ52" s="57" cm="1">
        <f t="array" aca="1" ref="BJ52" ca="1">SUM(IF($C52&gt;0,IF(AND(INDIRECT(ADDRESS($C52,44))=0,INDIRECT(ADDRESS($C52,38))&lt;&gt;"UL"),INDIRECT(ADDRESS($C52,COLUMN()-12)),0),0), IF($D52&gt;0,IF(AND(INDIRECT(ADDRESS($D52,44))=0,INDIRECT(ADDRESS($D52,38))&lt;&gt;"UL"),INDIRECT(ADDRESS($D52,COLUMN()-12)),0),0), IF($E52&gt;0,IF(AND(INDIRECT(ADDRESS($E52,44))=0,INDIRECT(ADDRESS($E52,38))&lt;&gt;"UL"),INDIRECT(ADDRESS($E52,COLUMN()-12)),0),0), IF($F52&gt;0,IF(AND(INDIRECT(ADDRESS($F52,44))=0,INDIRECT(ADDRESS($F52,38))&lt;&gt;"UL"),INDIRECT(ADDRESS($F52,COLUMN()-12)),0),0), IF($G52&gt;0,IF(AND(INDIRECT(ADDRESS($G52,44))=0,INDIRECT(ADDRESS($G52,38))&lt;&gt;"UL"),INDIRECT(ADDRESS($G52,COLUMN()-12)),0),0), IF($H52&gt;0,IF(AND(INDIRECT(ADDRESS($H52,44))=0,INDIRECT(ADDRESS($H52,38))&lt;&gt;"UL"),INDIRECT(ADDRESS($H52,COLUMN()-12)),0),0), IF($I52&gt;0,IF(AND(INDIRECT(ADDRESS($I52,44))=0,INDIRECT(ADDRESS($I52,38))&lt;&gt;"UL"),INDIRECT(ADDRESS($I52,COLUMN()-12)),0),0), IF($J52&gt;0,IF(AND(INDIRECT(ADDRESS($J52,44))=0,INDIRECT(ADDRESS($J52,38))&lt;&gt;"UL"),INDIRECT(ADDRESS($J52,COLUMN()-12)),0),0), IF($K52&gt;0,IF(AND(INDIRECT(ADDRESS($K52,44))=0,INDIRECT(ADDRESS($K52,38))&lt;&gt;"UL"),INDIRECT(ADDRESS($K52,COLUMN()-12)),0),0), IF($L52&gt;0,IF(AND(INDIRECT(ADDRESS($L52,44))=0,INDIRECT(ADDRESS($L52,38))&lt;&gt;"UL"),INDIRECT(ADDRESS($L52,COLUMN()-12)),0),0), IF($M52&gt;0,IF(AND(INDIRECT(ADDRESS($M52,44))=0,INDIRECT(ADDRESS($M52,38))&lt;&gt;"UL"),INDIRECT(ADDRESS($M52,COLUMN()-12)),0),0))</f>
        <v>0.55555555555555547</v>
      </c>
      <c r="BK52" s="57">
        <f t="shared" ca="1" si="32"/>
        <v>0.55555555555555547</v>
      </c>
      <c r="BL52" s="58">
        <f t="shared" ca="1" si="33"/>
        <v>0.37037037037037029</v>
      </c>
      <c r="BM52" s="57" cm="1">
        <f t="array" aca="1" ref="BM52" ca="1">SUM(IF($C52&gt;0,IF(AND(INDIRECT(ADDRESS($C52,44))=0,INDIRECT(ADDRESS($C52,38))&lt;&gt;"UL"),INDIRECT(ADDRESS($C52,COLUMN()-12)),0),0), IF($D52&gt;0,IF(AND(INDIRECT(ADDRESS($D52,44))=0,INDIRECT(ADDRESS($D52,38))&lt;&gt;"UL"),INDIRECT(ADDRESS($D52,COLUMN()-12)),0),0), IF($E52&gt;0,IF(AND(INDIRECT(ADDRESS($E52,44))=0,INDIRECT(ADDRESS($E52,38))&lt;&gt;"UL"),INDIRECT(ADDRESS($E52,COLUMN()-12)),0),0), IF($F52&gt;0,IF(AND(INDIRECT(ADDRESS($F52,44))=0,INDIRECT(ADDRESS($F52,38))&lt;&gt;"UL"),INDIRECT(ADDRESS($F52,COLUMN()-12)),0),0), IF($G52&gt;0,IF(AND(INDIRECT(ADDRESS($G52,44))=0,INDIRECT(ADDRESS($G52,38))&lt;&gt;"UL"),INDIRECT(ADDRESS($G52,COLUMN()-12)),0),0), IF($H52&gt;0,IF(AND(INDIRECT(ADDRESS($H52,44))=0,INDIRECT(ADDRESS($H52,38))&lt;&gt;"UL"),INDIRECT(ADDRESS($H52,COLUMN()-12)),0),0), IF($I52&gt;0,IF(AND(INDIRECT(ADDRESS($I52,44))=0,INDIRECT(ADDRESS($I52,38))&lt;&gt;"UL"),INDIRECT(ADDRESS($I52,COLUMN()-12)),0),0), IF($J52&gt;0,IF(AND(INDIRECT(ADDRESS($J52,44))=0,INDIRECT(ADDRESS($J52,38))&lt;&gt;"UL"),INDIRECT(ADDRESS($J52,COLUMN()-12)),0),0), IF($K52&gt;0,IF(AND(INDIRECT(ADDRESS($K52,44))=0,INDIRECT(ADDRESS($K52,38))&lt;&gt;"UL"),INDIRECT(ADDRESS($K52,COLUMN()-11)),0),0), IF($L52&gt;0,IF(AND(INDIRECT(ADDRESS($L52,44))=0,INDIRECT(ADDRESS($L52,38))&lt;&gt;"UL"),INDIRECT(ADDRESS($L52,COLUMN()-11)),0),0), IF($M52&gt;0,IF(AND(INDIRECT(ADDRESS($M52,44))=0,INDIRECT(ADDRESS($M52,38))&lt;&gt;"UL"),INDIRECT(ADDRESS($M52,COLUMN()-11)),0),0))</f>
        <v>0.22222222222222218</v>
      </c>
      <c r="BN52" s="57" cm="1">
        <f t="array" aca="1" ref="BN52" ca="1">SUM(IF($C52&gt;0,IF(AND(INDIRECT(ADDRESS($C52,44))=0,INDIRECT(ADDRESS($C52,38))&lt;&gt;"UL"),INDIRECT(ADDRESS($C52,COLUMN()-12)),0),0), IF($D52&gt;0,IF(AND(INDIRECT(ADDRESS($D52,44))=0,INDIRECT(ADDRESS($D52,38))&lt;&gt;"UL"),INDIRECT(ADDRESS($D52,COLUMN()-12)),0),0), IF($E52&gt;0,IF(AND(INDIRECT(ADDRESS($E52,44))=0,INDIRECT(ADDRESS($E52,38))&lt;&gt;"UL"),INDIRECT(ADDRESS($E52,COLUMN()-12)),0),0), IF($F52&gt;0,IF(AND(INDIRECT(ADDRESS($F52,44))=0,INDIRECT(ADDRESS($F52,38))&lt;&gt;"UL"),INDIRECT(ADDRESS($F52,COLUMN()-12)),0),0), IF($G52&gt;0,IF(AND(INDIRECT(ADDRESS($G52,44))=0,INDIRECT(ADDRESS($G52,38))&lt;&gt;"UL"),INDIRECT(ADDRESS($G52,COLUMN()-12)),0),0), IF($H52&gt;0,IF(AND(INDIRECT(ADDRESS($H52,44))=0,INDIRECT(ADDRESS($H52,38))&lt;&gt;"UL"),INDIRECT(ADDRESS($H52,COLUMN()-12)),0),0), IF($I52&gt;0,IF(AND(INDIRECT(ADDRESS($I52,44))=0,INDIRECT(ADDRESS($I52,38))&lt;&gt;"UL"),INDIRECT(ADDRESS($I52,COLUMN()-12)),0),0), IF($J52&gt;0,IF(AND(INDIRECT(ADDRESS($J52,44))=0,INDIRECT(ADDRESS($J52,38))&lt;&gt;"UL"),INDIRECT(ADDRESS($J52,COLUMN()-12)),0),0), IF($K52&gt;0,IF(AND(INDIRECT(ADDRESS($K52,44))=0,INDIRECT(ADDRESS($K52,38))&lt;&gt;"UL"),INDIRECT(ADDRESS($K52,COLUMN()-11)),0),0), IF($L52&gt;0,IF(AND(INDIRECT(ADDRESS($L52,44))=0,INDIRECT(ADDRESS($L52,38))&lt;&gt;"UL"),INDIRECT(ADDRESS($L52,COLUMN()-11)),0),0), IF($M52&gt;0,IF(AND(INDIRECT(ADDRESS($M52,44))=0,INDIRECT(ADDRESS($M52,38))&lt;&gt;"UL"),INDIRECT(ADDRESS($M52,COLUMN()-11)),0),0))</f>
        <v>7.4074074074074056E-2</v>
      </c>
      <c r="BO52" s="57" cm="1">
        <f t="array" aca="1" ref="BO52" ca="1">SUM(IF($C52&gt;0,IF(AND(INDIRECT(ADDRESS($C52,44))=0,INDIRECT(ADDRESS($C52,38))&lt;&gt;"UL"),INDIRECT(ADDRESS($C52,COLUMN()-12)),0),0), IF($D52&gt;0,IF(AND(INDIRECT(ADDRESS($D52,44))=0,INDIRECT(ADDRESS($D52,38))&lt;&gt;"UL"),INDIRECT(ADDRESS($D52,COLUMN()-12)),0),0), IF($E52&gt;0,IF(AND(INDIRECT(ADDRESS($E52,44))=0,INDIRECT(ADDRESS($E52,38))&lt;&gt;"UL"),INDIRECT(ADDRESS($E52,COLUMN()-12)),0),0), IF($F52&gt;0,IF(AND(INDIRECT(ADDRESS($F52,44))=0,INDIRECT(ADDRESS($F52,38))&lt;&gt;"UL"),INDIRECT(ADDRESS($F52,COLUMN()-12)),0),0), IF($G52&gt;0,IF(AND(INDIRECT(ADDRESS($G52,44))=0,INDIRECT(ADDRESS($G52,38))&lt;&gt;"UL"),INDIRECT(ADDRESS($G52,COLUMN()-12)),0),0), IF($H52&gt;0,IF(AND(INDIRECT(ADDRESS($H52,44))=0,INDIRECT(ADDRESS($H52,38))&lt;&gt;"UL"),INDIRECT(ADDRESS($H52,COLUMN()-12)),0),0), IF($I52&gt;0,IF(AND(INDIRECT(ADDRESS($I52,44))=0,INDIRECT(ADDRESS($I52,38))&lt;&gt;"UL"),INDIRECT(ADDRESS($I52,COLUMN()-12)),0),0), IF($J52&gt;0,IF(AND(INDIRECT(ADDRESS($J52,44))=0,INDIRECT(ADDRESS($J52,38))&lt;&gt;"UL"),INDIRECT(ADDRESS($J52,COLUMN()-12)),0),0), IF($K52&gt;0,IF(AND(INDIRECT(ADDRESS($K52,44))=0,INDIRECT(ADDRESS($K52,38))&lt;&gt;"UL"),INDIRECT(ADDRESS($K52,COLUMN()-11)),0),0), IF($L52&gt;0,IF(AND(INDIRECT(ADDRESS($L52,44))=0,INDIRECT(ADDRESS($L52,38))&lt;&gt;"UL"),INDIRECT(ADDRESS($L52,COLUMN()-11)),0),0), IF($M52&gt;0,IF(AND(INDIRECT(ADDRESS($M52,44))=0,INDIRECT(ADDRESS($M52,38))&lt;&gt;"UL"),INDIRECT(ADDRESS($M52,COLUMN()-11)),0),0))</f>
        <v>0.14814814814814811</v>
      </c>
      <c r="BP52" s="57" cm="1">
        <f t="array" aca="1" ref="BP52" ca="1">SUM(IF($C52&gt;0,IF(AND(INDIRECT(ADDRESS($C52,44))=0,INDIRECT(ADDRESS($C52,38))&lt;&gt;"UL"),INDIRECT(ADDRESS($C52,COLUMN()-12)),0),0), IF($D52&gt;0,IF(AND(INDIRECT(ADDRESS($D52,44))=0,INDIRECT(ADDRESS($D52,38))&lt;&gt;"UL"),INDIRECT(ADDRESS($D52,COLUMN()-12)),0),0), IF($E52&gt;0,IF(AND(INDIRECT(ADDRESS($E52,44))=0,INDIRECT(ADDRESS($E52,38))&lt;&gt;"UL"),INDIRECT(ADDRESS($E52,COLUMN()-12)),0),0), IF($F52&gt;0,IF(AND(INDIRECT(ADDRESS($F52,44))=0,INDIRECT(ADDRESS($F52,38))&lt;&gt;"UL"),INDIRECT(ADDRESS($F52,COLUMN()-12)),0),0), IF($G52&gt;0,IF(AND(INDIRECT(ADDRESS($G52,44))=0,INDIRECT(ADDRESS($G52,38))&lt;&gt;"UL"),INDIRECT(ADDRESS($G52,COLUMN()-12)),0),0), IF($H52&gt;0,IF(AND(INDIRECT(ADDRESS($H52,44))=0,INDIRECT(ADDRESS($H52,38))&lt;&gt;"UL"),INDIRECT(ADDRESS($H52,COLUMN()-12)),0),0), IF($I52&gt;0,IF(AND(INDIRECT(ADDRESS($I52,44))=0,INDIRECT(ADDRESS($I52,38))&lt;&gt;"UL"),INDIRECT(ADDRESS($I52,COLUMN()-12)),0),0), IF($J52&gt;0,IF(AND(INDIRECT(ADDRESS($J52,44))=0,INDIRECT(ADDRESS($J52,38))&lt;&gt;"UL"),INDIRECT(ADDRESS($J52,COLUMN()-12)),0),0), IF($K52&gt;0,IF(AND(INDIRECT(ADDRESS($K52,44))=0,INDIRECT(ADDRESS($K52,38))&lt;&gt;"UL"),INDIRECT(ADDRESS($K52,COLUMN()-11)),0),0), IF($L52&gt;0,IF(AND(INDIRECT(ADDRESS($L52,44))=0,INDIRECT(ADDRESS($L52,38))&lt;&gt;"UL"),INDIRECT(ADDRESS($L52,COLUMN()-11)),0),0), IF($M52&gt;0,IF(AND(INDIRECT(ADDRESS($M52,44))=0,INDIRECT(ADDRESS($M52,38))&lt;&gt;"UL"),INDIRECT(ADDRESS($M52,COLUMN()-11)),0),0))</f>
        <v>0.14814814814814811</v>
      </c>
      <c r="BQ52" s="57">
        <f t="shared" ca="1" si="34"/>
        <v>0.14814814814814811</v>
      </c>
      <c r="BR52" s="161">
        <f t="shared" ca="1" si="22"/>
        <v>75.29457117206853</v>
      </c>
      <c r="BS52" s="59"/>
      <c r="BT52" s="56">
        <f t="shared" ca="1" si="23"/>
        <v>2.9166114291955414</v>
      </c>
      <c r="BU52" s="63">
        <f t="shared" ca="1" si="24"/>
        <v>0.13257324678161553</v>
      </c>
      <c r="BV52" s="57" t="s">
        <v>34</v>
      </c>
      <c r="BW52" s="57" cm="1">
        <f t="array" aca="1" ref="BW52" ca="1">SUM(IF($C52&gt;0,IF(AND(INDIRECT(ADDRESS($C52,44))=0,INDIRECT(ADDRESS($C52,38))="UL",ISERROR(SEARCH("Rear",INDIRECT(ADDRESS($C52,33)))),ISERROR(SEARCH("Side",INDIRECT(ADDRESS($C52,33))))),INDIRECT(ADDRESS($C52,COLUMN())),0),0),IF($D52&gt;0,IF(AND(INDIRECT(ADDRESS($D52,44))=0,INDIRECT(ADDRESS($D52,38))="UL",ISERROR(SEARCH("Rear",INDIRECT(ADDRESS($D52,33)))),ISERROR(SEARCH("Side",INDIRECT(ADDRESS($D52,33))))),INDIRECT(ADDRESS($D52,COLUMN())),0),0),IF($E52&gt;0,IF(AND(INDIRECT(ADDRESS($E52,44))=0,INDIRECT(ADDRESS($E52,38))="UL",ISERROR(SEARCH("Rear",INDIRECT(ADDRESS($E52,33)))),ISERROR(SEARCH("Side",INDIRECT(ADDRESS($E52,33))))),INDIRECT(ADDRESS($E52,COLUMN())),0),0),IF($F52&gt;0,IF(AND(INDIRECT(ADDRESS($F52,44))=0,INDIRECT(ADDRESS($F52,38))="UL",ISERROR(SEARCH("Rear",INDIRECT(ADDRESS($F52,33)))),ISERROR(SEARCH("Side",INDIRECT(ADDRESS($F52,33))))),INDIRECT(ADDRESS($F52,COLUMN())),0),0),IF($G52&gt;0,IF(AND(INDIRECT(ADDRESS($G52,44))=0,INDIRECT(ADDRESS($G52,38))="UL",ISERROR(SEARCH("Rear",INDIRECT(ADDRESS($G52,33)))),ISERROR(SEARCH("Side",INDIRECT(ADDRESS($G52,33))))),INDIRECT(ADDRESS($G52,COLUMN())),0),0),IF($H52&gt;0,IF(AND(INDIRECT(ADDRESS($H52,44))=0,INDIRECT(ADDRESS($H52,38))="UL",ISERROR(SEARCH("Rear",INDIRECT(ADDRESS($H52,33)))),ISERROR(SEARCH("Side",INDIRECT(ADDRESS($H52,33))))),INDIRECT(ADDRESS($H52,COLUMN())),0),0),IF($I52&gt;0,IF(AND(INDIRECT(ADDRESS($I52,44))=0,INDIRECT(ADDRESS($I52,38))="UL",ISERROR(SEARCH("Rear",INDIRECT(ADDRESS($I52,33)))),ISERROR(SEARCH("Side",INDIRECT(ADDRESS($I52,33))))),INDIRECT(ADDRESS($I52,COLUMN())),0),0),IF($J52&gt;0,IF(AND(INDIRECT(ADDRESS($J52,44))=0,INDIRECT(ADDRESS($J52,38))="UL",ISERROR(SEARCH("Rear",INDIRECT(ADDRESS($J52,33)))),ISERROR(SEARCH("Side",INDIRECT(ADDRESS($J52,33))))),INDIRECT(ADDRESS($J52,COLUMN())),0),0),IF($K52&gt;0,IF(AND(INDIRECT(ADDRESS($K52,44))=0,INDIRECT(ADDRESS($K52,38))="UL",ISERROR(SEARCH("Rear",INDIRECT(ADDRESS($K52,33)))),ISERROR(SEARCH("Side",INDIRECT(ADDRESS($K52,33))))),INDIRECT(ADDRESS($K52,COLUMN())),0),0),IF($L52&gt;0,IF(AND(INDIRECT(ADDRESS($L52,44))=0,INDIRECT(ADDRESS($L52,38))="UL",ISERROR(SEARCH("Rear",INDIRECT(ADDRESS($L52,33)))),ISERROR(SEARCH("Side",INDIRECT(ADDRESS($L52,33))))),INDIRECT(ADDRESS($L52,COLUMN())),0),0),IF($M52&gt;0,IF(AND(INDIRECT(ADDRESS($M52,44))=0,INDIRECT(ADDRESS($M52,38))="UL",ISERROR(SEARCH("Rear",INDIRECT(ADDRESS($M52,33)))),ISERROR(SEARCH("Side",INDIRECT(ADDRESS($M52,33))))),INDIRECT(ADDRESS($M52,COLUMN())),0),0))</f>
        <v>0.99999999999999989</v>
      </c>
      <c r="BX52" s="57">
        <f t="shared" ca="1" si="25"/>
        <v>0.99999999999999989</v>
      </c>
      <c r="BY52" s="57" cm="1">
        <f t="array" aca="1" ref="BY52" ca="1">SUM(IF($C52&gt;0,IF(AND(INDIRECT(ADDRESS($C52,44))=0,INDIRECT(ADDRESS($C52,38))="UL"),INDIRECT(ADDRESS($C52,COLUMN())),0),0),IF($D52&gt;0,IF(AND(INDIRECT(ADDRESS($D52,44))=0,INDIRECT(ADDRESS($D52,38))="UL"),INDIRECT(ADDRESS($D52,COLUMN())),0),0),IF($E52&gt;0,IF(AND(INDIRECT(ADDRESS($E52,44))=0,INDIRECT(ADDRESS($E52,38))="UL"),INDIRECT(ADDRESS($E52,COLUMN())),0),0),IF($F52&gt;0,IF(AND(INDIRECT(ADDRESS($F52,44))=0,INDIRECT(ADDRESS($F52,38))="UL"),INDIRECT(ADDRESS($F52,COLUMN())),0),0),IF($G52&gt;0,IF(AND(INDIRECT(ADDRESS($G52,44))=0,INDIRECT(ADDRESS($G52,38))="UL"),INDIRECT(ADDRESS($G52,COLUMN())),0),0),IF($H52&gt;0,IF(AND(INDIRECT(ADDRESS($H52,44))=0,INDIRECT(ADDRESS($H52,38))="UL"),INDIRECT(ADDRESS($H52,COLUMN())),0),0),IF($I52&gt;0,IF(AND(INDIRECT(ADDRESS($I52,44))=0,INDIRECT(ADDRESS($I52,38))="UL"),INDIRECT(ADDRESS($I52,COLUMN())),0),0),IF($J52&gt;0,IF(AND(INDIRECT(ADDRESS($J52,44))=0,INDIRECT(ADDRESS($J52,38))="UL"),INDIRECT(ADDRESS($J52,COLUMN())),0),0),IF($K52&gt;0,IF(AND(INDIRECT(ADDRESS($K52,44))=0,INDIRECT(ADDRESS($K52,38))="UL"),INDIRECT(ADDRESS($K52,COLUMN())),0),0),IF($L52&gt;0,IF(AND(INDIRECT(ADDRESS($L52,44))=0,INDIRECT(ADDRESS($L52,38))="UL"),INDIRECT(ADDRESS($L52,COLUMN())),0),0),IF($M52&gt;0,IF(AND(INDIRECT(ADDRESS($M52,44))=0,INDIRECT(ADDRESS($M52,38))="UL"),INDIRECT(ADDRESS($M52,COLUMN())),0),0))</f>
        <v>0.34156378600823045</v>
      </c>
      <c r="BZ52" s="57" cm="1">
        <f t="array" aca="1" ref="BZ52" ca="1">SUM(IF($C52&gt;0,IF(AND(INDIRECT(ADDRESS($C52,44))=0,INDIRECT(ADDRESS($C52,38))="UL"),INDIRECT(ADDRESS($C52,COLUMN())),0),0),IF($D52&gt;0,IF(AND(INDIRECT(ADDRESS($D52,44))=0,INDIRECT(ADDRESS($D52,38))="UL"),INDIRECT(ADDRESS($D52,COLUMN())),0),0),IF($E52&gt;0,IF(AND(INDIRECT(ADDRESS($E52,44))=0,INDIRECT(ADDRESS($E52,38))="UL"),INDIRECT(ADDRESS($E52,COLUMN())),0),0),IF($F52&gt;0,IF(AND(INDIRECT(ADDRESS($F52,44))=0,INDIRECT(ADDRESS($F52,38))="UL"),INDIRECT(ADDRESS($F52,COLUMN())),0),0),IF($G52&gt;0,IF(AND(INDIRECT(ADDRESS($G52,44))=0,INDIRECT(ADDRESS($G52,38))="UL"),INDIRECT(ADDRESS($G52,COLUMN())),0),0),IF($H52&gt;0,IF(AND(INDIRECT(ADDRESS($H52,44))=0,INDIRECT(ADDRESS($H52,38))="UL"),INDIRECT(ADDRESS($H52,COLUMN())),0),0),IF($I52&gt;0,IF(AND(INDIRECT(ADDRESS($I52,44))=0,INDIRECT(ADDRESS($I52,38))="UL"),INDIRECT(ADDRESS($I52,COLUMN())),0),0),IF($J52&gt;0,IF(AND(INDIRECT(ADDRESS($J52,44))=0,INDIRECT(ADDRESS($J52,38))="UL"),INDIRECT(ADDRESS($J52,COLUMN())),0),0),IF($K52&gt;0,IF(AND(INDIRECT(ADDRESS($K52,44))=0,INDIRECT(ADDRESS($K52,38))="UL"),INDIRECT(ADDRESS($K52,COLUMN())),0),0),IF($L52&gt;0,IF(AND(INDIRECT(ADDRESS($L52,44))=0,INDIRECT(ADDRESS($L52,38))="UL"),INDIRECT(ADDRESS($L52,COLUMN())),0),0),IF($M52&gt;0,IF(AND(INDIRECT(ADDRESS($M52,44))=0,INDIRECT(ADDRESS($M52,38))="UL"),INDIRECT(ADDRESS($M52,COLUMN())),0),0))</f>
        <v>0.19547325102880658</v>
      </c>
      <c r="CA52" s="57">
        <f t="shared" ca="1" si="26"/>
        <v>0.19547325102880658</v>
      </c>
      <c r="CB52" s="57" cm="1">
        <f t="array" aca="1" ref="CB52" ca="1">SUM(IF($C52&gt;0,IF(AND(INDIRECT(ADDRESS($C52,44))=0,INDIRECT(ADDRESS($C52,38))&lt;&gt;"UL"),INDIRECT(ADDRESS($C52,COLUMN())),0),0),IF($D52&gt;0,IF(AND(INDIRECT(ADDRESS($D52,44))=0,INDIRECT(ADDRESS($D52,38))&lt;&gt;"UL"),INDIRECT(ADDRESS($D52,COLUMN())),0),0),IF($E52&gt;0,IF(AND(INDIRECT(ADDRESS($E52,44))=0,INDIRECT(ADDRESS($E52,38))&lt;&gt;"UL"),INDIRECT(ADDRESS($E52,COLUMN())),0),0),IF($F52&gt;0,IF(AND(INDIRECT(ADDRESS($F52,44))=0,INDIRECT(ADDRESS($F52,38))&lt;&gt;"UL"),INDIRECT(ADDRESS($F52,COLUMN())),0),0),IF($G52&gt;0,IF(AND(INDIRECT(ADDRESS($G52,44))=0,INDIRECT(ADDRESS($G52,38))&lt;&gt;"UL"),INDIRECT(ADDRESS($G52,COLUMN())),0),0),IF($H52&gt;0,IF(AND(INDIRECT(ADDRESS($H52,44))=0,INDIRECT(ADDRESS($H52,38))&lt;&gt;"UL"),INDIRECT(ADDRESS($H52,COLUMN())),0),0),IF($I52&gt;0,IF(AND(INDIRECT(ADDRESS($I52,44))=0,INDIRECT(ADDRESS($I52,38))&lt;&gt;"UL"),INDIRECT(ADDRESS($I52,COLUMN())),0),0),IF($J52&gt;0,IF(AND(INDIRECT(ADDRESS($J52,44))=0,INDIRECT(ADDRESS($J52,38))&lt;&gt;"UL"),INDIRECT(ADDRESS($J52,COLUMN())),0),0),IF($K52&gt;0,IF(AND(INDIRECT(ADDRESS($K52,44))=0,INDIRECT(ADDRESS($K52,38))&lt;&gt;"UL"),INDIRECT(ADDRESS($K52,COLUMN())),0),0),IF($L52&gt;0,IF(AND(INDIRECT(ADDRESS($L52,44))=0,INDIRECT(ADDRESS($L52,38))&lt;&gt;"UL"),INDIRECT(ADDRESS($L52,COLUMN())),0),0),IF($M52&gt;0,IF(AND(INDIRECT(ADDRESS($M52,44))=0,INDIRECT(ADDRESS($M52,38))&lt;&gt;"UL"),INDIRECT(ADDRESS($M52,COLUMN())),0),0))</f>
        <v>0.27777777777777773</v>
      </c>
      <c r="CC52" s="57">
        <f t="shared" ca="1" si="27"/>
        <v>0.27777777777777773</v>
      </c>
      <c r="CD52" s="57" cm="1">
        <f t="array" aca="1" ref="CD52" ca="1">SUM(IF($C52&gt;0,IF(AND(INDIRECT(ADDRESS($C52,44))=0,INDIRECT(ADDRESS($C52,38))&lt;&gt;"UL"),INDIRECT(ADDRESS($C52,COLUMN())),0),0),IF($D52&gt;0,IF(AND(INDIRECT(ADDRESS($D52,44))=0,INDIRECT(ADDRESS($D52,38))&lt;&gt;"UL"),INDIRECT(ADDRESS($D52,COLUMN())),0),0),IF($E52&gt;0,IF(AND(INDIRECT(ADDRESS($E52,44))=0,INDIRECT(ADDRESS($E52,38))&lt;&gt;"UL"),INDIRECT(ADDRESS($E52,COLUMN())),0),0),IF($F52&gt;0,IF(AND(INDIRECT(ADDRESS($F52,44))=0,INDIRECT(ADDRESS($F52,38))&lt;&gt;"UL"),INDIRECT(ADDRESS($F52,COLUMN())),0),0),IF($G52&gt;0,IF(AND(INDIRECT(ADDRESS($G52,44))=0,INDIRECT(ADDRESS($G52,38))&lt;&gt;"UL"),INDIRECT(ADDRESS($G52,COLUMN())),0),0),IF($H52&gt;0,IF(AND(INDIRECT(ADDRESS($H52,44))=0,INDIRECT(ADDRESS($H52,38))&lt;&gt;"UL"),INDIRECT(ADDRESS($H52,COLUMN())),0),0),IF($I52&gt;0,IF(AND(INDIRECT(ADDRESS($I52,44))=0,INDIRECT(ADDRESS($I52,38))&lt;&gt;"UL"),INDIRECT(ADDRESS($I52,COLUMN())),0),0),IF($J52&gt;0,IF(AND(INDIRECT(ADDRESS($J52,44))=0,INDIRECT(ADDRESS($J52,38))&lt;&gt;"UL"),INDIRECT(ADDRESS($J52,COLUMN())),0),0),IF($K52&gt;0,IF(AND(INDIRECT(ADDRESS($K52,44))=0,INDIRECT(ADDRESS($K52,38))&lt;&gt;"UL"),INDIRECT(ADDRESS($K52,COLUMN())),0),0),IF($L52&gt;0,IF(AND(INDIRECT(ADDRESS($L52,44))=0,INDIRECT(ADDRESS($L52,38))&lt;&gt;"UL"),INDIRECT(ADDRESS($L52,COLUMN())),0),0),IF($M52&gt;0,IF(AND(INDIRECT(ADDRESS($M52,44))=0,INDIRECT(ADDRESS($M52,38))&lt;&gt;"UL"),INDIRECT(ADDRESS($M52,COLUMN())),0),0))</f>
        <v>9.2592592592592574E-2</v>
      </c>
      <c r="CE52" s="57" cm="1">
        <f t="array" aca="1" ref="CE52" ca="1">SUM(IF($C52&gt;0,IF(AND(INDIRECT(ADDRESS($C52,44))=0,INDIRECT(ADDRESS($C52,38))&lt;&gt;"UL"),INDIRECT(ADDRESS($C52,COLUMN())),0),0),IF($D52&gt;0,IF(AND(INDIRECT(ADDRESS($D52,44))=0,INDIRECT(ADDRESS($D52,38))&lt;&gt;"UL"),INDIRECT(ADDRESS($D52,COLUMN())),0),0),IF($E52&gt;0,IF(AND(INDIRECT(ADDRESS($E52,44))=0,INDIRECT(ADDRESS($E52,38))&lt;&gt;"UL"),INDIRECT(ADDRESS($E52,COLUMN())),0),0),IF($F52&gt;0,IF(AND(INDIRECT(ADDRESS($F52,44))=0,INDIRECT(ADDRESS($F52,38))&lt;&gt;"UL"),INDIRECT(ADDRESS($F52,COLUMN())),0),0),IF($G52&gt;0,IF(AND(INDIRECT(ADDRESS($G52,44))=0,INDIRECT(ADDRESS($G52,38))&lt;&gt;"UL"),INDIRECT(ADDRESS($G52,COLUMN())),0),0),IF($H52&gt;0,IF(AND(INDIRECT(ADDRESS($H52,44))=0,INDIRECT(ADDRESS($H52,38))&lt;&gt;"UL"),INDIRECT(ADDRESS($H52,COLUMN())),0),0),IF($I52&gt;0,IF(AND(INDIRECT(ADDRESS($I52,44))=0,INDIRECT(ADDRESS($I52,38))&lt;&gt;"UL"),INDIRECT(ADDRESS($I52,COLUMN())),0),0),IF($J52&gt;0,IF(AND(INDIRECT(ADDRESS($J52,44))=0,INDIRECT(ADDRESS($J52,38))&lt;&gt;"UL"),INDIRECT(ADDRESS($J52,COLUMN())),0),0),IF($K52&gt;0,IF(AND(INDIRECT(ADDRESS($K52,44))=0,INDIRECT(ADDRESS($K52,38))&lt;&gt;"UL"),INDIRECT(ADDRESS($K52,COLUMN())),0),0),IF($L52&gt;0,IF(AND(INDIRECT(ADDRESS($L52,44))=0,INDIRECT(ADDRESS($L52,38))&lt;&gt;"UL"),INDIRECT(ADDRESS($L52,COLUMN())),0),0),IF($M52&gt;0,IF(AND(INDIRECT(ADDRESS($M52,44))=0,INDIRECT(ADDRESS($M52,38))&lt;&gt;"UL"),INDIRECT(ADDRESS($M52,COLUMN())),0),0))</f>
        <v>0</v>
      </c>
      <c r="CF52" s="57">
        <f t="shared" ca="1" si="28"/>
        <v>0</v>
      </c>
      <c r="CG52" s="57">
        <f t="shared" ca="1" si="35"/>
        <v>1.8497180902445731</v>
      </c>
      <c r="CH52" s="57">
        <f t="shared" ca="1" si="29"/>
        <v>8.407809501111696E-2</v>
      </c>
      <c r="CI52" s="19">
        <f t="shared" ca="1" si="30"/>
        <v>9.6724786329508738</v>
      </c>
      <c r="CJ52" s="19"/>
      <c r="CK52" s="57" cm="1">
        <f t="array" aca="1" ref="CK52" ca="1">IF(AU52="S", SUM(IF($C52&gt;0,IF(INDIRECT(ADDRESS($C52,43))&lt;&gt;1,INDIRECT(ADDRESS($C52,48)),0),0), IF($D52&gt;0,IF(INDIRECT(ADDRESS($D52,43))&lt;&gt;1,INDIRECT(ADDRESS($D52,48)),0),0), IF($E52&gt;0,IF(INDIRECT(ADDRESS($E52,43))&lt;&gt;1,INDIRECT(ADDRESS($E52,48)),0),0), IF($F52&gt;0,IF(INDIRECT(ADDRESS($F52,43))&lt;&gt;1,INDIRECT(ADDRESS($F52,48)),0),0), IF($G52&gt;0,IF(INDIRECT(ADDRESS($G52,43))&lt;&gt;1,INDIRECT(ADDRESS($G52,48)),0),0), IF($H52&gt;0,IF(INDIRECT(ADDRESS($H52,43))&lt;&gt;1,INDIRECT(ADDRESS($H52,48)),0),0), IF($I52&gt;0,IF(INDIRECT(ADDRESS($I52,43))&lt;&gt;1,INDIRECT(ADDRESS($I52,48)),0),0), IF($J52&gt;0,IF(INDIRECT(ADDRESS($J52,43))&lt;&gt;1,INDIRECT(ADDRESS($J52,48)),0),0), IF($K52&gt;0,IF(INDIRECT(ADDRESS($K52,43))&lt;&gt;1,INDIRECT(ADDRESS($K52,48)),0),0), IF($L52&gt;0,IF(INDIRECT(ADDRESS($L52,43))&lt;&gt;1,INDIRECT(ADDRESS($L52,48)),0),0), IF($M52&gt;0,IF(INDIRECT(ADDRESS($M52,43))&lt;&gt;1,INDIRECT(ADDRESS($M52,48)),0),0)), IF(AU52="L",SUM(IF($C52&gt;0,IF(INDIRECT(ADDRESS($C52,43))&lt;&gt;1,INDIRECT(ADDRESS($C52,50)),0),0), IF($D52&gt;0,IF(INDIRECT(ADDRESS($D52,43))&lt;&gt;1,INDIRECT(ADDRESS($D52,50)),0),0), IF($E52&gt;0,IF(INDIRECT(ADDRESS($E52,43))&lt;&gt;1,INDIRECT(ADDRESS($E52,50)),0),0), IF($F52&gt;0,IF(INDIRECT(ADDRESS($F52,43))&lt;&gt;1,INDIRECT(ADDRESS($F52,50)),0),0), IF($G52&gt;0,IF(INDIRECT(ADDRESS($G52,43))&lt;&gt;1,INDIRECT(ADDRESS($G52,50)),0),0), IF($G52&gt;0,IF(INDIRECT(ADDRESS($G52,43))&lt;&gt;1,INDIRECT(ADDRESS($G52,50)),0),0), IF($H52&gt;0,IF(INDIRECT(ADDRESS($H52,43))&lt;&gt;1,INDIRECT(ADDRESS($H52,50)),0),0), IF($I52&gt;0,IF(INDIRECT(ADDRESS($I52,43))&lt;&gt;1,INDIRECT(ADDRESS($I52,50)),0),0), IF($J52&gt;0,IF(INDIRECT(ADDRESS($J52,43))&lt;&gt;1,INDIRECT(ADDRESS($J52,50)),0),0), IF($K52&gt;0,IF(INDIRECT(ADDRESS($K52,43))&lt;&gt;1,INDIRECT(ADDRESS($K52,50)),0),0), IF($L52&gt;0,IF(INDIRECT(ADDRESS($L52,43))&lt;&gt;1,INDIRECT(ADDRESS($L52,50)),0),0), IF($M52&gt;0,IF(INDIRECT(ADDRESS($M52,43))&lt;&gt;1,INDIRECT(ADDRESS($M52,50)),0),0)), SUM(IF($C52&gt;0,IF(INDIRECT(ADDRESS($C52,43))&lt;&gt;1,INDIRECT(ADDRESS($C52,49)),0),0), IF($D52&gt;0,IF(INDIRECT(ADDRESS($D52,43))&lt;&gt;1,INDIRECT(ADDRESS($D52,49)),0),0), IF($E52&gt;0,IF(INDIRECT(ADDRESS($E52,43))&lt;&gt;1,INDIRECT(ADDRESS($E52,49)),0),0), IF($F52&gt;0,IF(INDIRECT(ADDRESS($F52,43))&lt;&gt;1,INDIRECT(ADDRESS($F52,49)),0),0), IF($G52&gt;0,IF(INDIRECT(ADDRESS($G52,43))&lt;&gt;1,INDIRECT(ADDRESS($G52,49)),0),0), IF($G52&gt;0,IF(INDIRECT(ADDRESS($G52,43))&lt;&gt;1,INDIRECT(ADDRESS($G52,49)),0),0), IF($H52&gt;0,IF(INDIRECT(ADDRESS($H52,43))&lt;&gt;1,INDIRECT(ADDRESS($H52,49)),0),0), IF($I52&gt;0,IF(INDIRECT(ADDRESS($I52,43))&lt;&gt;1,INDIRECT(ADDRESS($I52,49)),0),0), IF($J52&gt;0,IF(INDIRECT(ADDRESS($J52,43))&lt;&gt;1,INDIRECT(ADDRESS($J52,49)),0),0), IF($K52&gt;0,IF(INDIRECT(ADDRESS($K52,43))&lt;&gt;1,INDIRECT(ADDRESS($K52,49)),0),0), IF($L52&gt;0,IF(INDIRECT(ADDRESS($L52,43))&lt;&gt;1,INDIRECT(ADDRESS($L52,49)),0),0), IF($M52&gt;0,IF(INDIRECT(ADDRESS($M52,43))&lt;&gt;1,INDIRECT(ADDRESS($M52,49)),0),0))))</f>
        <v>1.5555555555555554</v>
      </c>
      <c r="CL52" s="57" cm="1">
        <f t="array" aca="1" ref="CL52" ca="1">SUM(IF($C52&gt;0,IF(INDIRECT(ADDRESS($C52,44))=1,INDIRECT(ADDRESS($C52,90)),0),0), IF($D52&gt;0,IF(INDIRECT(ADDRESS($D52,44))=1,INDIRECT(ADDRESS($D52,90)),0),0), IF($E52&gt;0,IF(INDIRECT(ADDRESS($E52,44))=1,INDIRECT(ADDRESS($E52,90)),0),0), IF($F52&gt;0,IF(INDIRECT(ADDRESS($F52,44))=1,INDIRECT(ADDRESS($F52,90)),0),0), IF($G52&gt;0,IF(INDIRECT(ADDRESS($G52,44))=1,INDIRECT(ADDRESS($G52,90)),0),0), IF($H52&gt;0,IF(INDIRECT(ADDRESS($H52,44))=1,INDIRECT(ADDRESS($H52,90)),0),0), IF($I52&gt;0,IF(INDIRECT(ADDRESS($I52,44))=1,INDIRECT(ADDRESS($I52,90)),0),0), IF($J52&gt;0,IF(INDIRECT(ADDRESS($J52,44))=1,INDIRECT(ADDRESS($J52,90)),0),0), IF($K52&gt;0,IF(INDIRECT(ADDRESS($K52,44))=1,INDIRECT(ADDRESS($K52,90)),0),0), IF($L52&gt;0,IF(INDIRECT(ADDRESS($L52,44))=1,INDIRECT(ADDRESS($L52,90)),0),0), IF($M52&gt;0,IF(INDIRECT(ADDRESS($M52,44))=1,INDIRECT(ADDRESS($M52,90)),0),0))</f>
        <v>0</v>
      </c>
      <c r="CM52" s="56">
        <f t="shared" ca="1" si="31"/>
        <v>0.97598249146432059</v>
      </c>
      <c r="CN52" s="59"/>
    </row>
    <row r="53" spans="1:92" x14ac:dyDescent="0.25">
      <c r="A53" s="62" t="s">
        <v>131</v>
      </c>
      <c r="B53" s="122">
        <v>6</v>
      </c>
      <c r="C53" s="122">
        <v>19</v>
      </c>
      <c r="D53" s="122">
        <v>20</v>
      </c>
      <c r="E53" s="122">
        <v>28</v>
      </c>
      <c r="F53" s="122">
        <v>30</v>
      </c>
      <c r="G53" s="122"/>
      <c r="H53" s="122"/>
      <c r="I53" s="67"/>
      <c r="J53" s="67"/>
      <c r="K53" s="67"/>
      <c r="L53" s="67"/>
      <c r="M53" s="67"/>
      <c r="N53" s="67">
        <f t="shared" ca="1" si="15"/>
        <v>22</v>
      </c>
      <c r="O53" s="67" t="str" cm="1">
        <f t="array" aca="1" ref="O53" ca="1">INDIRECT(ADDRESS($B53,COLUMN()))</f>
        <v>Fighter</v>
      </c>
      <c r="P53" s="67" cm="1">
        <f t="array" aca="1" ref="P53" ca="1">INDIRECT(ADDRESS($B53,COLUMN()))</f>
        <v>2</v>
      </c>
      <c r="Q53" s="67" t="str" cm="1">
        <f t="array" aca="1" ref="Q53" ca="1">INDIRECT(ADDRESS($B53,COLUMN()))</f>
        <v>-</v>
      </c>
      <c r="R53" s="67" t="str" cm="1">
        <f t="array" aca="1" ref="R53" ca="1">INDIRECT(ADDRESS($B53,COLUMN()))</f>
        <v>-</v>
      </c>
      <c r="S53" s="67" cm="1">
        <f t="array" aca="1" ref="S53" ca="1">INDIRECT(ADDRESS($B53,COLUMN()))</f>
        <v>2</v>
      </c>
      <c r="T53" s="67" t="str" cm="1">
        <f t="array" aca="1" ref="T53" ca="1">INDIRECT(ADDRESS($B53,COLUMN()))</f>
        <v>1-7</v>
      </c>
      <c r="U53" s="67" cm="1">
        <f t="array" aca="1" ref="U53" ca="1">INDIRECT(ADDRESS($B53,COLUMN()))</f>
        <v>7</v>
      </c>
      <c r="V53" s="67" cm="1">
        <f t="array" aca="1" ref="V53" ca="1">INDIRECT(ADDRESS($B53,COLUMN()))</f>
        <v>0</v>
      </c>
      <c r="W53" s="67" cm="1">
        <f t="array" aca="1" ref="W53" ca="1">INDIRECT(ADDRESS($B53,COLUMN()))</f>
        <v>2</v>
      </c>
      <c r="X53" s="67" cm="1">
        <f t="array" aca="1" ref="X53" ca="1">INDIRECT(ADDRESS($B53,COLUMN()))</f>
        <v>5</v>
      </c>
      <c r="Y53" s="67" cm="1">
        <f t="array" aca="1" ref="Y53" ca="1">INDIRECT(ADDRESS($B53,COLUMN()))</f>
        <v>1</v>
      </c>
      <c r="Z53" s="67" cm="1">
        <f t="array" aca="1" ref="Z53" ca="1">INDIRECT(ADDRESS($B53,COLUMN()))</f>
        <v>5</v>
      </c>
      <c r="AA53" s="67" t="str">
        <f ca="1">AA40</f>
        <v>Rocket Boosters</v>
      </c>
      <c r="AB53" s="56">
        <f t="shared" ca="1" si="16"/>
        <v>0.80232854262492292</v>
      </c>
      <c r="AC53" s="56">
        <f t="shared" ca="1" si="17"/>
        <v>1.1123350427893504</v>
      </c>
      <c r="AD53" s="56">
        <f t="shared" ca="1" si="18"/>
        <v>1.9344957265901748</v>
      </c>
      <c r="AF53" s="52"/>
      <c r="AG53" s="52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2"/>
      <c r="AU53" s="54" t="s">
        <v>113</v>
      </c>
      <c r="AV53" s="57" cm="1">
        <f t="array" aca="1" ref="AV53" ca="1">SUM(IF($C53&gt;0,IF(AND(INDIRECT(ADDRESS($C53,44))=0,INDIRECT(ADDRESS($C53,38))="UL",ISERROR(SEARCH("Rear",INDIRECT(ADDRESS($C53,33)))),ISERROR(SEARCH("Side",INDIRECT(ADDRESS($C53,33))))),INDIRECT(ADDRESS($C53,COLUMN())),0),0),IF($D53&gt;0,IF(AND(INDIRECT(ADDRESS($D53,44))=0,INDIRECT(ADDRESS($D53,38))="UL",ISERROR(SEARCH("Rear",INDIRECT(ADDRESS($D53,33)))),ISERROR(SEARCH("Side",INDIRECT(ADDRESS($D53,33))))),INDIRECT(ADDRESS($D53,COLUMN())),0),0),IF($E53&gt;0,IF(AND(INDIRECT(ADDRESS($E53,44))=0,INDIRECT(ADDRESS($E53,38))="UL",ISERROR(SEARCH("Rear",INDIRECT(ADDRESS($E53,33)))),ISERROR(SEARCH("Side",INDIRECT(ADDRESS($E53,33))))),INDIRECT(ADDRESS($E53,COLUMN())),0),0),IF($F53&gt;0,IF(AND(INDIRECT(ADDRESS($F53,44))=0,INDIRECT(ADDRESS($F53,38))="UL",ISERROR(SEARCH("Rear",INDIRECT(ADDRESS($F53,33)))),ISERROR(SEARCH("Side",INDIRECT(ADDRESS($F53,33))))),INDIRECT(ADDRESS($F53,COLUMN())),0),0),IF($G53&gt;0,IF(AND(INDIRECT(ADDRESS($G53,44))=0,INDIRECT(ADDRESS($G53,38))="UL",ISERROR(SEARCH("Rear",INDIRECT(ADDRESS($G53,33)))),ISERROR(SEARCH("Side",INDIRECT(ADDRESS($G53,33))))),INDIRECT(ADDRESS($G53,COLUMN())),0),0),IF($H53&gt;0,IF(AND(INDIRECT(ADDRESS($H53,44))=0,INDIRECT(ADDRESS($H53,38))="UL",ISERROR(SEARCH("Rear",INDIRECT(ADDRESS($H53,33)))),ISERROR(SEARCH("Side",INDIRECT(ADDRESS($H53,33))))),INDIRECT(ADDRESS($H53,COLUMN())),0),0),IF($I53&gt;0,IF(AND(INDIRECT(ADDRESS($I53,44))=0,INDIRECT(ADDRESS($I53,38))="UL",ISERROR(SEARCH("Rear",INDIRECT(ADDRESS($I53,33)))),ISERROR(SEARCH("Side",INDIRECT(ADDRESS($I53,33))))),INDIRECT(ADDRESS($I53,COLUMN())),0),0),IF($J53&gt;0,IF(AND(INDIRECT(ADDRESS($J53,44))=0,INDIRECT(ADDRESS($J53,38))="UL",ISERROR(SEARCH("Rear",INDIRECT(ADDRESS($J53,33)))),ISERROR(SEARCH("Side",INDIRECT(ADDRESS($J53,33))))),INDIRECT(ADDRESS($J53,COLUMN())),0),0),IF($K53&gt;0,IF(AND(INDIRECT(ADDRESS($K53,44))=0,INDIRECT(ADDRESS($K53,38))="UL",ISERROR(SEARCH("Rear",INDIRECT(ADDRESS($K53,33)))),ISERROR(SEARCH("Side",INDIRECT(ADDRESS($K53,33))))),INDIRECT(ADDRESS($K53,COLUMN())),0),0),IF($L53&gt;0,IF(AND(INDIRECT(ADDRESS($L53,44))=0,INDIRECT(ADDRESS($L53,38))="UL",ISERROR(SEARCH("Rear",INDIRECT(ADDRESS($L53,33)))),ISERROR(SEARCH("Side",INDIRECT(ADDRESS($L53,33))))),INDIRECT(ADDRESS($L53,COLUMN())),0),0),IF($M53&gt;0,IF(AND(INDIRECT(ADDRESS($M53,44))=0,INDIRECT(ADDRESS($M53,38))="UL",ISERROR(SEARCH("Rear",INDIRECT(ADDRESS($M53,33)))),ISERROR(SEARCH("Side",INDIRECT(ADDRESS($M53,33))))),INDIRECT(ADDRESS($M53,COLUMN())),0),0))</f>
        <v>0.7222222222222221</v>
      </c>
      <c r="AW53" s="57" cm="1">
        <f t="array" aca="1" ref="AW53" ca="1">SUM(IF($C53&gt;0,IF(AND(INDIRECT(ADDRESS($C53,44))=0,INDIRECT(ADDRESS($C53,38))="UL",ISERROR(SEARCH("Rear",INDIRECT(ADDRESS($C53,33)))),ISERROR(SEARCH("Side",INDIRECT(ADDRESS($C53,33))))),INDIRECT(ADDRESS($C53,COLUMN())),0),0),IF($D53&gt;0,IF(AND(INDIRECT(ADDRESS($D53,44))=0,INDIRECT(ADDRESS($D53,38))="UL",ISERROR(SEARCH("Rear",INDIRECT(ADDRESS($D53,33)))),ISERROR(SEARCH("Side",INDIRECT(ADDRESS($D53,33))))),INDIRECT(ADDRESS($D53,COLUMN())),0),0),IF($E53&gt;0,IF(AND(INDIRECT(ADDRESS($E53,44))=0,INDIRECT(ADDRESS($E53,38))="UL",ISERROR(SEARCH("Rear",INDIRECT(ADDRESS($E53,33)))),ISERROR(SEARCH("Side",INDIRECT(ADDRESS($E53,33))))),INDIRECT(ADDRESS($E53,COLUMN())),0),0),IF($F53&gt;0,IF(AND(INDIRECT(ADDRESS($F53,44))=0,INDIRECT(ADDRESS($F53,38))="UL",ISERROR(SEARCH("Rear",INDIRECT(ADDRESS($F53,33)))),ISERROR(SEARCH("Side",INDIRECT(ADDRESS($F53,33))))),INDIRECT(ADDRESS($F53,COLUMN())),0),0),IF($G53&gt;0,IF(AND(INDIRECT(ADDRESS($G53,44))=0,INDIRECT(ADDRESS($G53,38))="UL",ISERROR(SEARCH("Rear",INDIRECT(ADDRESS($G53,33)))),ISERROR(SEARCH("Side",INDIRECT(ADDRESS($G53,33))))),INDIRECT(ADDRESS($G53,COLUMN())),0),0),IF($H53&gt;0,IF(AND(INDIRECT(ADDRESS($H53,44))=0,INDIRECT(ADDRESS($H53,38))="UL",ISERROR(SEARCH("Rear",INDIRECT(ADDRESS($H53,33)))),ISERROR(SEARCH("Side",INDIRECT(ADDRESS($H53,33))))),INDIRECT(ADDRESS($H53,COLUMN())),0),0),IF($I53&gt;0,IF(AND(INDIRECT(ADDRESS($I53,44))=0,INDIRECT(ADDRESS($I53,38))="UL",ISERROR(SEARCH("Rear",INDIRECT(ADDRESS($I53,33)))),ISERROR(SEARCH("Side",INDIRECT(ADDRESS($I53,33))))),INDIRECT(ADDRESS($I53,COLUMN())),0),0),IF($J53&gt;0,IF(AND(INDIRECT(ADDRESS($J53,44))=0,INDIRECT(ADDRESS($J53,38))="UL",ISERROR(SEARCH("Rear",INDIRECT(ADDRESS($J53,33)))),ISERROR(SEARCH("Side",INDIRECT(ADDRESS($J53,33))))),INDIRECT(ADDRESS($J53,COLUMN())),0),0),IF($K53&gt;0,IF(AND(INDIRECT(ADDRESS($K53,44))=0,INDIRECT(ADDRESS($K53,38))="UL",ISERROR(SEARCH("Rear",INDIRECT(ADDRESS($K53,33)))),ISERROR(SEARCH("Side",INDIRECT(ADDRESS($K53,33))))),INDIRECT(ADDRESS($K53,COLUMN())),0),0),IF($L53&gt;0,IF(AND(INDIRECT(ADDRESS($L53,44))=0,INDIRECT(ADDRESS($L53,38))="UL",ISERROR(SEARCH("Rear",INDIRECT(ADDRESS($L53,33)))),ISERROR(SEARCH("Side",INDIRECT(ADDRESS($L53,33))))),INDIRECT(ADDRESS($L53,COLUMN())),0),0),IF($M53&gt;0,IF(AND(INDIRECT(ADDRESS($M53,44))=0,INDIRECT(ADDRESS($M53,38))="UL",ISERROR(SEARCH("Rear",INDIRECT(ADDRESS($M53,33)))),ISERROR(SEARCH("Side",INDIRECT(ADDRESS($M53,33))))),INDIRECT(ADDRESS($M53,COLUMN())),0),0))</f>
        <v>1.3333333333333333</v>
      </c>
      <c r="AX53" s="57" cm="1">
        <f t="array" aca="1" ref="AX53" ca="1">SUM(IF($C53&gt;0,IF(AND(INDIRECT(ADDRESS($C53,44))=0,INDIRECT(ADDRESS($C53,38))="UL",ISERROR(SEARCH("Rear",INDIRECT(ADDRESS($C53,33)))),ISERROR(SEARCH("Side",INDIRECT(ADDRESS($C53,33))))),INDIRECT(ADDRESS($C53,COLUMN())),0),0),IF($D53&gt;0,IF(AND(INDIRECT(ADDRESS($D53,44))=0,INDIRECT(ADDRESS($D53,38))="UL",ISERROR(SEARCH("Rear",INDIRECT(ADDRESS($D53,33)))),ISERROR(SEARCH("Side",INDIRECT(ADDRESS($D53,33))))),INDIRECT(ADDRESS($D53,COLUMN())),0),0),IF($E53&gt;0,IF(AND(INDIRECT(ADDRESS($E53,44))=0,INDIRECT(ADDRESS($E53,38))="UL",ISERROR(SEARCH("Rear",INDIRECT(ADDRESS($E53,33)))),ISERROR(SEARCH("Side",INDIRECT(ADDRESS($E53,33))))),INDIRECT(ADDRESS($E53,COLUMN())),0),0),IF($F53&gt;0,IF(AND(INDIRECT(ADDRESS($F53,44))=0,INDIRECT(ADDRESS($F53,38))="UL",ISERROR(SEARCH("Rear",INDIRECT(ADDRESS($F53,33)))),ISERROR(SEARCH("Side",INDIRECT(ADDRESS($F53,33))))),INDIRECT(ADDRESS($F53,COLUMN())),0),0),IF($G53&gt;0,IF(AND(INDIRECT(ADDRESS($G53,44))=0,INDIRECT(ADDRESS($G53,38))="UL",ISERROR(SEARCH("Rear",INDIRECT(ADDRESS($G53,33)))),ISERROR(SEARCH("Side",INDIRECT(ADDRESS($G53,33))))),INDIRECT(ADDRESS($G53,COLUMN())),0),0),IF($H53&gt;0,IF(AND(INDIRECT(ADDRESS($H53,44))=0,INDIRECT(ADDRESS($H53,38))="UL",ISERROR(SEARCH("Rear",INDIRECT(ADDRESS($H53,33)))),ISERROR(SEARCH("Side",INDIRECT(ADDRESS($H53,33))))),INDIRECT(ADDRESS($H53,COLUMN())),0),0),IF($I53&gt;0,IF(AND(INDIRECT(ADDRESS($I53,44))=0,INDIRECT(ADDRESS($I53,38))="UL",ISERROR(SEARCH("Rear",INDIRECT(ADDRESS($I53,33)))),ISERROR(SEARCH("Side",INDIRECT(ADDRESS($I53,33))))),INDIRECT(ADDRESS($I53,COLUMN())),0),0),IF($J53&gt;0,IF(AND(INDIRECT(ADDRESS($J53,44))=0,INDIRECT(ADDRESS($J53,38))="UL",ISERROR(SEARCH("Rear",INDIRECT(ADDRESS($J53,33)))),ISERROR(SEARCH("Side",INDIRECT(ADDRESS($J53,33))))),INDIRECT(ADDRESS($J53,COLUMN())),0),0),IF($K53&gt;0,IF(AND(INDIRECT(ADDRESS($K53,44))=0,INDIRECT(ADDRESS($K53,38))="UL",ISERROR(SEARCH("Rear",INDIRECT(ADDRESS($K53,33)))),ISERROR(SEARCH("Side",INDIRECT(ADDRESS($K53,33))))),INDIRECT(ADDRESS($K53,COLUMN())),0),0),IF($L53&gt;0,IF(AND(INDIRECT(ADDRESS($L53,44))=0,INDIRECT(ADDRESS($L53,38))="UL",ISERROR(SEARCH("Rear",INDIRECT(ADDRESS($L53,33)))),ISERROR(SEARCH("Side",INDIRECT(ADDRESS($L53,33))))),INDIRECT(ADDRESS($L53,COLUMN())),0),0),IF($M53&gt;0,IF(AND(INDIRECT(ADDRESS($M53,44))=0,INDIRECT(ADDRESS($M53,38))="UL",ISERROR(SEARCH("Rear",INDIRECT(ADDRESS($M53,33)))),ISERROR(SEARCH("Side",INDIRECT(ADDRESS($M53,33))))),INDIRECT(ADDRESS($M53,COLUMN())),0),0))</f>
        <v>0.38888888888888884</v>
      </c>
      <c r="AY53" s="58">
        <f t="shared" ca="1" si="19"/>
        <v>1.3333333333333333</v>
      </c>
      <c r="AZ53" s="58">
        <f t="shared" ca="1" si="20"/>
        <v>0.81481481481481477</v>
      </c>
      <c r="BA53" s="58" cm="1">
        <f t="array" aca="1" ref="BA53" ca="1">SUM(IF($C53&gt;0,IF(AND(INDIRECT(ADDRESS($C53,44))=0,INDIRECT(ADDRESS($C53,38))="UL"),INDIRECT(ADDRESS($C53,COLUMN())),0),0),IF($D53&gt;0,IF(AND(INDIRECT(ADDRESS($D53,44))=0,INDIRECT(ADDRESS($D53,38))="UL"),INDIRECT(ADDRESS($D53,COLUMN())),0),0),IF($E53&gt;0,IF(AND(INDIRECT(ADDRESS($E53,44))=0,INDIRECT(ADDRESS($E53,38))="UL"),INDIRECT(ADDRESS($E53,COLUMN())),0),0),IF($F53&gt;0,IF(AND(INDIRECT(ADDRESS($F53,44))=0,INDIRECT(ADDRESS($F53,38))="UL"),INDIRECT(ADDRESS($F53,COLUMN())),0),0),IF($G53&gt;0,IF(AND(INDIRECT(ADDRESS($G53,44))=0,INDIRECT(ADDRESS($G53,38))="UL"),INDIRECT(ADDRESS($G53,COLUMN())),0),0),IF($H53&gt;0,IF(AND(INDIRECT(ADDRESS($H53,44))=0,INDIRECT(ADDRESS($H53,38))="UL"),INDIRECT(ADDRESS($H53,COLUMN())),0),0),IF($I53&gt;0,IF(AND(INDIRECT(ADDRESS($I53,44))=0,INDIRECT(ADDRESS($I53,38))="UL"),INDIRECT(ADDRESS($I53,COLUMN())),0),0),IF($J53&gt;0,IF(AND(INDIRECT(ADDRESS($J53,44))=0,INDIRECT(ADDRESS($J53,38))="UL"),INDIRECT(ADDRESS($J53,COLUMN())),0),0),IF($K53&gt;0,IF(AND(INDIRECT(ADDRESS($K53,44))=0,INDIRECT(ADDRESS($K53,38))="UL"),INDIRECT(ADDRESS($K53,COLUMN())),0),0),IF($L53&gt;0,IF(AND(INDIRECT(ADDRESS($L53,44))=0,INDIRECT(ADDRESS($L53,38))="UL"),INDIRECT(ADDRESS($L53,COLUMN())),0),0),IF($M53&gt;0,IF(AND(INDIRECT(ADDRESS($M53,44))=0,INDIRECT(ADDRESS($M53,38))="UL"),INDIRECT(ADDRESS($M53,COLUMN())),0),0))</f>
        <v>0.48783068783068778</v>
      </c>
      <c r="BB53" s="58" cm="1">
        <f t="array" aca="1" ref="BB53" ca="1">SUM(IF($C53&gt;0,IF(AND(INDIRECT(ADDRESS($C53,44))=0,INDIRECT(ADDRESS($C53,38))="UL"),INDIRECT(ADDRESS($C53,COLUMN())),0),0),IF($D53&gt;0,IF(AND(INDIRECT(ADDRESS($D53,44))=0,INDIRECT(ADDRESS($D53,38))="UL"),INDIRECT(ADDRESS($D53,COLUMN())),0),0),IF($E53&gt;0,IF(AND(INDIRECT(ADDRESS($E53,44))=0,INDIRECT(ADDRESS($E53,38))="UL"),INDIRECT(ADDRESS($E53,COLUMN())),0),0),IF($F53&gt;0,IF(AND(INDIRECT(ADDRESS($F53,44))=0,INDIRECT(ADDRESS($F53,38))="UL"),INDIRECT(ADDRESS($F53,COLUMN())),0),0),IF($G53&gt;0,IF(AND(INDIRECT(ADDRESS($G53,44))=0,INDIRECT(ADDRESS($G53,38))="UL"),INDIRECT(ADDRESS($G53,COLUMN())),0),0),IF($H53&gt;0,IF(AND(INDIRECT(ADDRESS($H53,44))=0,INDIRECT(ADDRESS($H53,38))="UL"),INDIRECT(ADDRESS($H53,COLUMN())),0),0),IF($I53&gt;0,IF(AND(INDIRECT(ADDRESS($I53,44))=0,INDIRECT(ADDRESS($I53,38))="UL"),INDIRECT(ADDRESS($I53,COLUMN())),0),0),IF($J53&gt;0,IF(AND(INDIRECT(ADDRESS($J53,44))=0,INDIRECT(ADDRESS($J53,38))="UL"),INDIRECT(ADDRESS($J53,COLUMN())),0),0),IF($K53&gt;0,IF(AND(INDIRECT(ADDRESS($K53,44))=0,INDIRECT(ADDRESS($K53,38))="UL"),INDIRECT(ADDRESS($K53,COLUMN())),0),0),IF($L53&gt;0,IF(AND(INDIRECT(ADDRESS($L53,44))=0,INDIRECT(ADDRESS($L53,38))="UL"),INDIRECT(ADDRESS($L53,COLUMN())),0),0),IF($M53&gt;0,IF(AND(INDIRECT(ADDRESS($M53,44))=0,INDIRECT(ADDRESS($M53,38))="UL"),INDIRECT(ADDRESS($M53,COLUMN())),0),0))</f>
        <v>0.29100529100529099</v>
      </c>
      <c r="BC53" s="58" cm="1">
        <f t="array" aca="1" ref="BC53" ca="1">SUM(IF($C53&gt;0,IF(AND(INDIRECT(ADDRESS($C53,44))=0,INDIRECT(ADDRESS($C53,38))="UL"),INDIRECT(ADDRESS($C53,COLUMN())),0),0),IF($D53&gt;0,IF(AND(INDIRECT(ADDRESS($D53,44))=0,INDIRECT(ADDRESS($D53,38))="UL"),INDIRECT(ADDRESS($D53,COLUMN())),0),0),IF($E53&gt;0,IF(AND(INDIRECT(ADDRESS($E53,44))=0,INDIRECT(ADDRESS($E53,38))="UL"),INDIRECT(ADDRESS($E53,COLUMN())),0),0),IF($F53&gt;0,IF(AND(INDIRECT(ADDRESS($F53,44))=0,INDIRECT(ADDRESS($F53,38))="UL"),INDIRECT(ADDRESS($F53,COLUMN())),0),0),IF($G53&gt;0,IF(AND(INDIRECT(ADDRESS($G53,44))=0,INDIRECT(ADDRESS($G53,38))="UL"),INDIRECT(ADDRESS($G53,COLUMN())),0),0),IF($H53&gt;0,IF(AND(INDIRECT(ADDRESS($H53,44))=0,INDIRECT(ADDRESS($H53,38))="UL"),INDIRECT(ADDRESS($H53,COLUMN())),0),0),IF($I53&gt;0,IF(AND(INDIRECT(ADDRESS($I53,44))=0,INDIRECT(ADDRESS($I53,38))="UL"),INDIRECT(ADDRESS($I53,COLUMN())),0),0),IF($J53&gt;0,IF(AND(INDIRECT(ADDRESS($J53,44))=0,INDIRECT(ADDRESS($J53,38))="UL"),INDIRECT(ADDRESS($J53,COLUMN())),0),0),IF($K53&gt;0,IF(AND(INDIRECT(ADDRESS($K53,44))=0,INDIRECT(ADDRESS($K53,38))="UL"),INDIRECT(ADDRESS($K53,COLUMN())),0),0),IF($L53&gt;0,IF(AND(INDIRECT(ADDRESS($L53,44))=0,INDIRECT(ADDRESS($L53,38))="UL"),INDIRECT(ADDRESS($L53,COLUMN())),0),0),IF($M53&gt;0,IF(AND(INDIRECT(ADDRESS($M53,44))=0,INDIRECT(ADDRESS($M53,38))="UL"),INDIRECT(ADDRESS($M53,COLUMN())),0),0))</f>
        <v>0.24232804232804234</v>
      </c>
      <c r="BD53" s="58" cm="1">
        <f t="array" aca="1" ref="BD53" ca="1">SUM(IF($C53&gt;0,IF(AND(INDIRECT(ADDRESS($C53,44))=0,INDIRECT(ADDRESS($C53,38))="UL"),INDIRECT(ADDRESS($C53,COLUMN())),0),0),IF($D53&gt;0,IF(AND(INDIRECT(ADDRESS($D53,44))=0,INDIRECT(ADDRESS($D53,38))="UL"),INDIRECT(ADDRESS($D53,COLUMN())),0),0),IF($E53&gt;0,IF(AND(INDIRECT(ADDRESS($E53,44))=0,INDIRECT(ADDRESS($E53,38))="UL"),INDIRECT(ADDRESS($E53,COLUMN())),0),0),IF($F53&gt;0,IF(AND(INDIRECT(ADDRESS($F53,44))=0,INDIRECT(ADDRESS($F53,38))="UL"),INDIRECT(ADDRESS($F53,COLUMN())),0),0),IF($G53&gt;0,IF(AND(INDIRECT(ADDRESS($G53,44))=0,INDIRECT(ADDRESS($G53,38))="UL"),INDIRECT(ADDRESS($G53,COLUMN())),0),0),IF($H53&gt;0,IF(AND(INDIRECT(ADDRESS($H53,44))=0,INDIRECT(ADDRESS($H53,38))="UL"),INDIRECT(ADDRESS($H53,COLUMN())),0),0),IF($I53&gt;0,IF(AND(INDIRECT(ADDRESS($I53,44))=0,INDIRECT(ADDRESS($I53,38))="UL"),INDIRECT(ADDRESS($I53,COLUMN())),0),0),IF($J53&gt;0,IF(AND(INDIRECT(ADDRESS($J53,44))=0,INDIRECT(ADDRESS($J53,38))="UL"),INDIRECT(ADDRESS($J53,COLUMN())),0),0),IF($K53&gt;0,IF(AND(INDIRECT(ADDRESS($K53,44))=0,INDIRECT(ADDRESS($K53,38))="UL"),INDIRECT(ADDRESS($K53,COLUMN())),0),0),IF($L53&gt;0,IF(AND(INDIRECT(ADDRESS($L53,44))=0,INDIRECT(ADDRESS($L53,38))="UL"),INDIRECT(ADDRESS($L53,COLUMN())),0),0),IF($M53&gt;0,IF(AND(INDIRECT(ADDRESS($M53,44))=0,INDIRECT(ADDRESS($M53,38))="UL"),INDIRECT(ADDRESS($M53,COLUMN())),0),0))</f>
        <v>0.46031746031746029</v>
      </c>
      <c r="BE53" s="57">
        <f t="shared" ca="1" si="21"/>
        <v>0.29100529100529099</v>
      </c>
      <c r="BF53" s="57" cm="1">
        <f t="array" aca="1" ref="BF53" ca="1">SUM(IF($C53&gt;0,IF(INDIRECT(ADDRESS($C53,45))=1,INDIRECT(ADDRESS($C53,52))*INDIRECT(ADDRESS($C53,42))/5,0),0), IF($D53&gt;0,IF(INDIRECT(ADDRESS($D53,45))=1,INDIRECT(ADDRESS($D53,52))*INDIRECT(ADDRESS($D53,42))/5,0),0), IF($E53&gt;0,IF(INDIRECT(ADDRESS($E53,45))=1,INDIRECT(ADDRESS($E53,52))*INDIRECT(ADDRESS($E53,42))/5,0),0), IF($F53&gt;0,IF(INDIRECT(ADDRESS($F53,45))=1,INDIRECT(ADDRESS($F53,52))*INDIRECT(ADDRESS($F53,42))/5,0),0), IF($G53&gt;0,IF(INDIRECT(ADDRESS($G53,45))=1,INDIRECT(ADDRESS($G53,52))*INDIRECT(ADDRESS($G53,42))/5,0),0), IF($H53&gt;0,IF(INDIRECT(ADDRESS($H53,45))=1,INDIRECT(ADDRESS($H53,52))*INDIRECT(ADDRESS($H53,42))/5,0),0)
)*$BF$296/100</f>
        <v>0</v>
      </c>
      <c r="BG53" s="19">
        <v>1</v>
      </c>
      <c r="BH53" s="57" cm="1">
        <f t="array" aca="1" ref="BH53" ca="1">SUM(IF($C53&gt;0,IF(AND(INDIRECT(ADDRESS($C53,44))=0,INDIRECT(ADDRESS($C53,38))&lt;&gt;"UL"),INDIRECT(ADDRESS($C53,COLUMN()-12)),0),0), IF($D53&gt;0,IF(AND(INDIRECT(ADDRESS($D53,44))=0,INDIRECT(ADDRESS($D53,38))&lt;&gt;"UL"),INDIRECT(ADDRESS($D53,COLUMN()-12)),0),0), IF($E53&gt;0,IF(AND(INDIRECT(ADDRESS($E53,44))=0,INDIRECT(ADDRESS($E53,38))&lt;&gt;"UL"),INDIRECT(ADDRESS($E53,COLUMN()-12)),0),0), IF($F53&gt;0,IF(AND(INDIRECT(ADDRESS($F53,44))=0,INDIRECT(ADDRESS($F53,38))&lt;&gt;"UL"),INDIRECT(ADDRESS($F53,COLUMN()-12)),0),0), IF($G53&gt;0,IF(AND(INDIRECT(ADDRESS($G53,44))=0,INDIRECT(ADDRESS($G53,38))&lt;&gt;"UL"),INDIRECT(ADDRESS($G53,COLUMN()-12)),0),0), IF($H53&gt;0,IF(AND(INDIRECT(ADDRESS($H53,44))=0,INDIRECT(ADDRESS($H53,38))&lt;&gt;"UL"),INDIRECT(ADDRESS($H53,COLUMN()-12)),0),0), IF($I53&gt;0,IF(AND(INDIRECT(ADDRESS($I53,44))=0,INDIRECT(ADDRESS($I53,38))&lt;&gt;"UL"),INDIRECT(ADDRESS($I53,COLUMN()-12)),0),0), IF($J53&gt;0,IF(AND(INDIRECT(ADDRESS($J53,44))=0,INDIRECT(ADDRESS($J53,38))&lt;&gt;"UL"),INDIRECT(ADDRESS($J53,COLUMN()-12)),0),0), IF($K53&gt;0,IF(AND(INDIRECT(ADDRESS($K53,44))=0,INDIRECT(ADDRESS($K53,38))&lt;&gt;"UL"),INDIRECT(ADDRESS($K53,COLUMN()-12)),0),0), IF($L53&gt;0,IF(AND(INDIRECT(ADDRESS($L53,44))=0,INDIRECT(ADDRESS($L53,38))&lt;&gt;"UL"),INDIRECT(ADDRESS($L53,COLUMN()-12)),0),0), IF($M53&gt;0,IF(AND(INDIRECT(ADDRESS($M53,44))=0,INDIRECT(ADDRESS($M53,38))&lt;&gt;"UL"),INDIRECT(ADDRESS($M53,COLUMN()-12)),0),0))</f>
        <v>0</v>
      </c>
      <c r="BI53" s="57" cm="1">
        <f t="array" aca="1" ref="BI53" ca="1">SUM(IF($C53&gt;0,IF(AND(INDIRECT(ADDRESS($C53,44))=0,INDIRECT(ADDRESS($C53,38))&lt;&gt;"UL"),INDIRECT(ADDRESS($C53,COLUMN()-12)),0),0), IF($D53&gt;0,IF(AND(INDIRECT(ADDRESS($D53,44))=0,INDIRECT(ADDRESS($D53,38))&lt;&gt;"UL"),INDIRECT(ADDRESS($D53,COLUMN()-12)),0),0), IF($E53&gt;0,IF(AND(INDIRECT(ADDRESS($E53,44))=0,INDIRECT(ADDRESS($E53,38))&lt;&gt;"UL"),INDIRECT(ADDRESS($E53,COLUMN()-12)),0),0), IF($F53&gt;0,IF(AND(INDIRECT(ADDRESS($F53,44))=0,INDIRECT(ADDRESS($F53,38))&lt;&gt;"UL"),INDIRECT(ADDRESS($F53,COLUMN()-12)),0),0), IF($G53&gt;0,IF(AND(INDIRECT(ADDRESS($G53,44))=0,INDIRECT(ADDRESS($G53,38))&lt;&gt;"UL"),INDIRECT(ADDRESS($G53,COLUMN()-12)),0),0), IF($H53&gt;0,IF(AND(INDIRECT(ADDRESS($H53,44))=0,INDIRECT(ADDRESS($H53,38))&lt;&gt;"UL"),INDIRECT(ADDRESS($H53,COLUMN()-12)),0),0), IF($I53&gt;0,IF(AND(INDIRECT(ADDRESS($I53,44))=0,INDIRECT(ADDRESS($I53,38))&lt;&gt;"UL"),INDIRECT(ADDRESS($I53,COLUMN()-12)),0),0), IF($J53&gt;0,IF(AND(INDIRECT(ADDRESS($J53,44))=0,INDIRECT(ADDRESS($J53,38))&lt;&gt;"UL"),INDIRECT(ADDRESS($J53,COLUMN()-12)),0),0), IF($K53&gt;0,IF(AND(INDIRECT(ADDRESS($K53,44))=0,INDIRECT(ADDRESS($K53,38))&lt;&gt;"UL"),INDIRECT(ADDRESS($K53,COLUMN()-12)),0),0), IF($L53&gt;0,IF(AND(INDIRECT(ADDRESS($L53,44))=0,INDIRECT(ADDRESS($L53,38))&lt;&gt;"UL"),INDIRECT(ADDRESS($L53,COLUMN()-12)),0),0), IF($M53&gt;0,IF(AND(INDIRECT(ADDRESS($M53,44))=0,INDIRECT(ADDRESS($M53,38))&lt;&gt;"UL"),INDIRECT(ADDRESS($M53,COLUMN()-12)),0),0))</f>
        <v>0.55555555555555547</v>
      </c>
      <c r="BJ53" s="57" cm="1">
        <f t="array" aca="1" ref="BJ53" ca="1">SUM(IF($C53&gt;0,IF(AND(INDIRECT(ADDRESS($C53,44))=0,INDIRECT(ADDRESS($C53,38))&lt;&gt;"UL"),INDIRECT(ADDRESS($C53,COLUMN()-12)),0),0), IF($D53&gt;0,IF(AND(INDIRECT(ADDRESS($D53,44))=0,INDIRECT(ADDRESS($D53,38))&lt;&gt;"UL"),INDIRECT(ADDRESS($D53,COLUMN()-12)),0),0), IF($E53&gt;0,IF(AND(INDIRECT(ADDRESS($E53,44))=0,INDIRECT(ADDRESS($E53,38))&lt;&gt;"UL"),INDIRECT(ADDRESS($E53,COLUMN()-12)),0),0), IF($F53&gt;0,IF(AND(INDIRECT(ADDRESS($F53,44))=0,INDIRECT(ADDRESS($F53,38))&lt;&gt;"UL"),INDIRECT(ADDRESS($F53,COLUMN()-12)),0),0), IF($G53&gt;0,IF(AND(INDIRECT(ADDRESS($G53,44))=0,INDIRECT(ADDRESS($G53,38))&lt;&gt;"UL"),INDIRECT(ADDRESS($G53,COLUMN()-12)),0),0), IF($H53&gt;0,IF(AND(INDIRECT(ADDRESS($H53,44))=0,INDIRECT(ADDRESS($H53,38))&lt;&gt;"UL"),INDIRECT(ADDRESS($H53,COLUMN()-12)),0),0), IF($I53&gt;0,IF(AND(INDIRECT(ADDRESS($I53,44))=0,INDIRECT(ADDRESS($I53,38))&lt;&gt;"UL"),INDIRECT(ADDRESS($I53,COLUMN()-12)),0),0), IF($J53&gt;0,IF(AND(INDIRECT(ADDRESS($J53,44))=0,INDIRECT(ADDRESS($J53,38))&lt;&gt;"UL"),INDIRECT(ADDRESS($J53,COLUMN()-12)),0),0), IF($K53&gt;0,IF(AND(INDIRECT(ADDRESS($K53,44))=0,INDIRECT(ADDRESS($K53,38))&lt;&gt;"UL"),INDIRECT(ADDRESS($K53,COLUMN()-12)),0),0), IF($L53&gt;0,IF(AND(INDIRECT(ADDRESS($L53,44))=0,INDIRECT(ADDRESS($L53,38))&lt;&gt;"UL"),INDIRECT(ADDRESS($L53,COLUMN()-12)),0),0), IF($M53&gt;0,IF(AND(INDIRECT(ADDRESS($M53,44))=0,INDIRECT(ADDRESS($M53,38))&lt;&gt;"UL"),INDIRECT(ADDRESS($M53,COLUMN()-12)),0),0))</f>
        <v>0.55555555555555547</v>
      </c>
      <c r="BK53" s="57">
        <f t="shared" ca="1" si="32"/>
        <v>0.55555555555555547</v>
      </c>
      <c r="BL53" s="58">
        <f t="shared" ca="1" si="33"/>
        <v>0.37037037037037029</v>
      </c>
      <c r="BM53" s="57" cm="1">
        <f t="array" aca="1" ref="BM53" ca="1">SUM(IF($C53&gt;0,IF(AND(INDIRECT(ADDRESS($C53,44))=0,INDIRECT(ADDRESS($C53,38))&lt;&gt;"UL"),INDIRECT(ADDRESS($C53,COLUMN()-12)),0),0), IF($D53&gt;0,IF(AND(INDIRECT(ADDRESS($D53,44))=0,INDIRECT(ADDRESS($D53,38))&lt;&gt;"UL"),INDIRECT(ADDRESS($D53,COLUMN()-12)),0),0), IF($E53&gt;0,IF(AND(INDIRECT(ADDRESS($E53,44))=0,INDIRECT(ADDRESS($E53,38))&lt;&gt;"UL"),INDIRECT(ADDRESS($E53,COLUMN()-12)),0),0), IF($F53&gt;0,IF(AND(INDIRECT(ADDRESS($F53,44))=0,INDIRECT(ADDRESS($F53,38))&lt;&gt;"UL"),INDIRECT(ADDRESS($F53,COLUMN()-12)),0),0), IF($G53&gt;0,IF(AND(INDIRECT(ADDRESS($G53,44))=0,INDIRECT(ADDRESS($G53,38))&lt;&gt;"UL"),INDIRECT(ADDRESS($G53,COLUMN()-12)),0),0), IF($H53&gt;0,IF(AND(INDIRECT(ADDRESS($H53,44))=0,INDIRECT(ADDRESS($H53,38))&lt;&gt;"UL"),INDIRECT(ADDRESS($H53,COLUMN()-12)),0),0), IF($I53&gt;0,IF(AND(INDIRECT(ADDRESS($I53,44))=0,INDIRECT(ADDRESS($I53,38))&lt;&gt;"UL"),INDIRECT(ADDRESS($I53,COLUMN()-12)),0),0), IF($J53&gt;0,IF(AND(INDIRECT(ADDRESS($J53,44))=0,INDIRECT(ADDRESS($J53,38))&lt;&gt;"UL"),INDIRECT(ADDRESS($J53,COLUMN()-12)),0),0), IF($K53&gt;0,IF(AND(INDIRECT(ADDRESS($K53,44))=0,INDIRECT(ADDRESS($K53,38))&lt;&gt;"UL"),INDIRECT(ADDRESS($K53,COLUMN()-11)),0),0), IF($L53&gt;0,IF(AND(INDIRECT(ADDRESS($L53,44))=0,INDIRECT(ADDRESS($L53,38))&lt;&gt;"UL"),INDIRECT(ADDRESS($L53,COLUMN()-11)),0),0), IF($M53&gt;0,IF(AND(INDIRECT(ADDRESS($M53,44))=0,INDIRECT(ADDRESS($M53,38))&lt;&gt;"UL"),INDIRECT(ADDRESS($M53,COLUMN()-11)),0),0))</f>
        <v>0.22222222222222218</v>
      </c>
      <c r="BN53" s="57" cm="1">
        <f t="array" aca="1" ref="BN53" ca="1">SUM(IF($C53&gt;0,IF(AND(INDIRECT(ADDRESS($C53,44))=0,INDIRECT(ADDRESS($C53,38))&lt;&gt;"UL"),INDIRECT(ADDRESS($C53,COLUMN()-12)),0),0), IF($D53&gt;0,IF(AND(INDIRECT(ADDRESS($D53,44))=0,INDIRECT(ADDRESS($D53,38))&lt;&gt;"UL"),INDIRECT(ADDRESS($D53,COLUMN()-12)),0),0), IF($E53&gt;0,IF(AND(INDIRECT(ADDRESS($E53,44))=0,INDIRECT(ADDRESS($E53,38))&lt;&gt;"UL"),INDIRECT(ADDRESS($E53,COLUMN()-12)),0),0), IF($F53&gt;0,IF(AND(INDIRECT(ADDRESS($F53,44))=0,INDIRECT(ADDRESS($F53,38))&lt;&gt;"UL"),INDIRECT(ADDRESS($F53,COLUMN()-12)),0),0), IF($G53&gt;0,IF(AND(INDIRECT(ADDRESS($G53,44))=0,INDIRECT(ADDRESS($G53,38))&lt;&gt;"UL"),INDIRECT(ADDRESS($G53,COLUMN()-12)),0),0), IF($H53&gt;0,IF(AND(INDIRECT(ADDRESS($H53,44))=0,INDIRECT(ADDRESS($H53,38))&lt;&gt;"UL"),INDIRECT(ADDRESS($H53,COLUMN()-12)),0),0), IF($I53&gt;0,IF(AND(INDIRECT(ADDRESS($I53,44))=0,INDIRECT(ADDRESS($I53,38))&lt;&gt;"UL"),INDIRECT(ADDRESS($I53,COLUMN()-12)),0),0), IF($J53&gt;0,IF(AND(INDIRECT(ADDRESS($J53,44))=0,INDIRECT(ADDRESS($J53,38))&lt;&gt;"UL"),INDIRECT(ADDRESS($J53,COLUMN()-12)),0),0), IF($K53&gt;0,IF(AND(INDIRECT(ADDRESS($K53,44))=0,INDIRECT(ADDRESS($K53,38))&lt;&gt;"UL"),INDIRECT(ADDRESS($K53,COLUMN()-11)),0),0), IF($L53&gt;0,IF(AND(INDIRECT(ADDRESS($L53,44))=0,INDIRECT(ADDRESS($L53,38))&lt;&gt;"UL"),INDIRECT(ADDRESS($L53,COLUMN()-11)),0),0), IF($M53&gt;0,IF(AND(INDIRECT(ADDRESS($M53,44))=0,INDIRECT(ADDRESS($M53,38))&lt;&gt;"UL"),INDIRECT(ADDRESS($M53,COLUMN()-11)),0),0))</f>
        <v>7.4074074074074056E-2</v>
      </c>
      <c r="BO53" s="57" cm="1">
        <f t="array" aca="1" ref="BO53" ca="1">SUM(IF($C53&gt;0,IF(AND(INDIRECT(ADDRESS($C53,44))=0,INDIRECT(ADDRESS($C53,38))&lt;&gt;"UL"),INDIRECT(ADDRESS($C53,COLUMN()-12)),0),0), IF($D53&gt;0,IF(AND(INDIRECT(ADDRESS($D53,44))=0,INDIRECT(ADDRESS($D53,38))&lt;&gt;"UL"),INDIRECT(ADDRESS($D53,COLUMN()-12)),0),0), IF($E53&gt;0,IF(AND(INDIRECT(ADDRESS($E53,44))=0,INDIRECT(ADDRESS($E53,38))&lt;&gt;"UL"),INDIRECT(ADDRESS($E53,COLUMN()-12)),0),0), IF($F53&gt;0,IF(AND(INDIRECT(ADDRESS($F53,44))=0,INDIRECT(ADDRESS($F53,38))&lt;&gt;"UL"),INDIRECT(ADDRESS($F53,COLUMN()-12)),0),0), IF($G53&gt;0,IF(AND(INDIRECT(ADDRESS($G53,44))=0,INDIRECT(ADDRESS($G53,38))&lt;&gt;"UL"),INDIRECT(ADDRESS($G53,COLUMN()-12)),0),0), IF($H53&gt;0,IF(AND(INDIRECT(ADDRESS($H53,44))=0,INDIRECT(ADDRESS($H53,38))&lt;&gt;"UL"),INDIRECT(ADDRESS($H53,COLUMN()-12)),0),0), IF($I53&gt;0,IF(AND(INDIRECT(ADDRESS($I53,44))=0,INDIRECT(ADDRESS($I53,38))&lt;&gt;"UL"),INDIRECT(ADDRESS($I53,COLUMN()-12)),0),0), IF($J53&gt;0,IF(AND(INDIRECT(ADDRESS($J53,44))=0,INDIRECT(ADDRESS($J53,38))&lt;&gt;"UL"),INDIRECT(ADDRESS($J53,COLUMN()-12)),0),0), IF($K53&gt;0,IF(AND(INDIRECT(ADDRESS($K53,44))=0,INDIRECT(ADDRESS($K53,38))&lt;&gt;"UL"),INDIRECT(ADDRESS($K53,COLUMN()-11)),0),0), IF($L53&gt;0,IF(AND(INDIRECT(ADDRESS($L53,44))=0,INDIRECT(ADDRESS($L53,38))&lt;&gt;"UL"),INDIRECT(ADDRESS($L53,COLUMN()-11)),0),0), IF($M53&gt;0,IF(AND(INDIRECT(ADDRESS($M53,44))=0,INDIRECT(ADDRESS($M53,38))&lt;&gt;"UL"),INDIRECT(ADDRESS($M53,COLUMN()-11)),0),0))</f>
        <v>0.14814814814814811</v>
      </c>
      <c r="BP53" s="57" cm="1">
        <f t="array" aca="1" ref="BP53" ca="1">SUM(IF($C53&gt;0,IF(AND(INDIRECT(ADDRESS($C53,44))=0,INDIRECT(ADDRESS($C53,38))&lt;&gt;"UL"),INDIRECT(ADDRESS($C53,COLUMN()-12)),0),0), IF($D53&gt;0,IF(AND(INDIRECT(ADDRESS($D53,44))=0,INDIRECT(ADDRESS($D53,38))&lt;&gt;"UL"),INDIRECT(ADDRESS($D53,COLUMN()-12)),0),0), IF($E53&gt;0,IF(AND(INDIRECT(ADDRESS($E53,44))=0,INDIRECT(ADDRESS($E53,38))&lt;&gt;"UL"),INDIRECT(ADDRESS($E53,COLUMN()-12)),0),0), IF($F53&gt;0,IF(AND(INDIRECT(ADDRESS($F53,44))=0,INDIRECT(ADDRESS($F53,38))&lt;&gt;"UL"),INDIRECT(ADDRESS($F53,COLUMN()-12)),0),0), IF($G53&gt;0,IF(AND(INDIRECT(ADDRESS($G53,44))=0,INDIRECT(ADDRESS($G53,38))&lt;&gt;"UL"),INDIRECT(ADDRESS($G53,COLUMN()-12)),0),0), IF($H53&gt;0,IF(AND(INDIRECT(ADDRESS($H53,44))=0,INDIRECT(ADDRESS($H53,38))&lt;&gt;"UL"),INDIRECT(ADDRESS($H53,COLUMN()-12)),0),0), IF($I53&gt;0,IF(AND(INDIRECT(ADDRESS($I53,44))=0,INDIRECT(ADDRESS($I53,38))&lt;&gt;"UL"),INDIRECT(ADDRESS($I53,COLUMN()-12)),0),0), IF($J53&gt;0,IF(AND(INDIRECT(ADDRESS($J53,44))=0,INDIRECT(ADDRESS($J53,38))&lt;&gt;"UL"),INDIRECT(ADDRESS($J53,COLUMN()-12)),0),0), IF($K53&gt;0,IF(AND(INDIRECT(ADDRESS($K53,44))=0,INDIRECT(ADDRESS($K53,38))&lt;&gt;"UL"),INDIRECT(ADDRESS($K53,COLUMN()-11)),0),0), IF($L53&gt;0,IF(AND(INDIRECT(ADDRESS($L53,44))=0,INDIRECT(ADDRESS($L53,38))&lt;&gt;"UL"),INDIRECT(ADDRESS($L53,COLUMN()-11)),0),0), IF($M53&gt;0,IF(AND(INDIRECT(ADDRESS($M53,44))=0,INDIRECT(ADDRESS($M53,38))&lt;&gt;"UL"),INDIRECT(ADDRESS($M53,COLUMN()-11)),0),0))</f>
        <v>0.14814814814814811</v>
      </c>
      <c r="BQ53" s="57">
        <f t="shared" ca="1" si="34"/>
        <v>7.4074074074074056E-2</v>
      </c>
      <c r="BR53" s="161">
        <f t="shared" ca="1" si="22"/>
        <v>77.546529358334269</v>
      </c>
      <c r="BS53" s="59"/>
      <c r="BT53" s="56">
        <f t="shared" ca="1" si="23"/>
        <v>2.6411274409316778</v>
      </c>
      <c r="BU53" s="63">
        <f t="shared" ca="1" si="24"/>
        <v>0.12005124731507627</v>
      </c>
      <c r="BV53" s="57" t="s">
        <v>34</v>
      </c>
      <c r="BW53" s="57" cm="1">
        <f t="array" aca="1" ref="BW53" ca="1">SUM(IF($C53&gt;0,IF(AND(INDIRECT(ADDRESS($C53,44))=0,INDIRECT(ADDRESS($C53,38))="UL",ISERROR(SEARCH("Rear",INDIRECT(ADDRESS($C53,33)))),ISERROR(SEARCH("Side",INDIRECT(ADDRESS($C53,33))))),INDIRECT(ADDRESS($C53,COLUMN())),0),0),IF($D53&gt;0,IF(AND(INDIRECT(ADDRESS($D53,44))=0,INDIRECT(ADDRESS($D53,38))="UL",ISERROR(SEARCH("Rear",INDIRECT(ADDRESS($D53,33)))),ISERROR(SEARCH("Side",INDIRECT(ADDRESS($D53,33))))),INDIRECT(ADDRESS($D53,COLUMN())),0),0),IF($E53&gt;0,IF(AND(INDIRECT(ADDRESS($E53,44))=0,INDIRECT(ADDRESS($E53,38))="UL",ISERROR(SEARCH("Rear",INDIRECT(ADDRESS($E53,33)))),ISERROR(SEARCH("Side",INDIRECT(ADDRESS($E53,33))))),INDIRECT(ADDRESS($E53,COLUMN())),0),0),IF($F53&gt;0,IF(AND(INDIRECT(ADDRESS($F53,44))=0,INDIRECT(ADDRESS($F53,38))="UL",ISERROR(SEARCH("Rear",INDIRECT(ADDRESS($F53,33)))),ISERROR(SEARCH("Side",INDIRECT(ADDRESS($F53,33))))),INDIRECT(ADDRESS($F53,COLUMN())),0),0),IF($G53&gt;0,IF(AND(INDIRECT(ADDRESS($G53,44))=0,INDIRECT(ADDRESS($G53,38))="UL",ISERROR(SEARCH("Rear",INDIRECT(ADDRESS($G53,33)))),ISERROR(SEARCH("Side",INDIRECT(ADDRESS($G53,33))))),INDIRECT(ADDRESS($G53,COLUMN())),0),0),IF($H53&gt;0,IF(AND(INDIRECT(ADDRESS($H53,44))=0,INDIRECT(ADDRESS($H53,38))="UL",ISERROR(SEARCH("Rear",INDIRECT(ADDRESS($H53,33)))),ISERROR(SEARCH("Side",INDIRECT(ADDRESS($H53,33))))),INDIRECT(ADDRESS($H53,COLUMN())),0),0),IF($I53&gt;0,IF(AND(INDIRECT(ADDRESS($I53,44))=0,INDIRECT(ADDRESS($I53,38))="UL",ISERROR(SEARCH("Rear",INDIRECT(ADDRESS($I53,33)))),ISERROR(SEARCH("Side",INDIRECT(ADDRESS($I53,33))))),INDIRECT(ADDRESS($I53,COLUMN())),0),0),IF($J53&gt;0,IF(AND(INDIRECT(ADDRESS($J53,44))=0,INDIRECT(ADDRESS($J53,38))="UL",ISERROR(SEARCH("Rear",INDIRECT(ADDRESS($J53,33)))),ISERROR(SEARCH("Side",INDIRECT(ADDRESS($J53,33))))),INDIRECT(ADDRESS($J53,COLUMN())),0),0),IF($K53&gt;0,IF(AND(INDIRECT(ADDRESS($K53,44))=0,INDIRECT(ADDRESS($K53,38))="UL",ISERROR(SEARCH("Rear",INDIRECT(ADDRESS($K53,33)))),ISERROR(SEARCH("Side",INDIRECT(ADDRESS($K53,33))))),INDIRECT(ADDRESS($K53,COLUMN())),0),0),IF($L53&gt;0,IF(AND(INDIRECT(ADDRESS($L53,44))=0,INDIRECT(ADDRESS($L53,38))="UL",ISERROR(SEARCH("Rear",INDIRECT(ADDRESS($L53,33)))),ISERROR(SEARCH("Side",INDIRECT(ADDRESS($L53,33))))),INDIRECT(ADDRESS($L53,COLUMN())),0),0),IF($M53&gt;0,IF(AND(INDIRECT(ADDRESS($M53,44))=0,INDIRECT(ADDRESS($M53,38))="UL",ISERROR(SEARCH("Rear",INDIRECT(ADDRESS($M53,33)))),ISERROR(SEARCH("Side",INDIRECT(ADDRESS($M53,33))))),INDIRECT(ADDRESS($M53,COLUMN())),0),0))</f>
        <v>0.94444444444444431</v>
      </c>
      <c r="BX53" s="57">
        <f t="shared" ca="1" si="25"/>
        <v>0.94444444444444431</v>
      </c>
      <c r="BY53" s="57" cm="1">
        <f t="array" aca="1" ref="BY53" ca="1">SUM(IF($C53&gt;0,IF(AND(INDIRECT(ADDRESS($C53,44))=0,INDIRECT(ADDRESS($C53,38))="UL"),INDIRECT(ADDRESS($C53,COLUMN())),0),0),IF($D53&gt;0,IF(AND(INDIRECT(ADDRESS($D53,44))=0,INDIRECT(ADDRESS($D53,38))="UL"),INDIRECT(ADDRESS($D53,COLUMN())),0),0),IF($E53&gt;0,IF(AND(INDIRECT(ADDRESS($E53,44))=0,INDIRECT(ADDRESS($E53,38))="UL"),INDIRECT(ADDRESS($E53,COLUMN())),0),0),IF($F53&gt;0,IF(AND(INDIRECT(ADDRESS($F53,44))=0,INDIRECT(ADDRESS($F53,38))="UL"),INDIRECT(ADDRESS($F53,COLUMN())),0),0),IF($G53&gt;0,IF(AND(INDIRECT(ADDRESS($G53,44))=0,INDIRECT(ADDRESS($G53,38))="UL"),INDIRECT(ADDRESS($G53,COLUMN())),0),0),IF($H53&gt;0,IF(AND(INDIRECT(ADDRESS($H53,44))=0,INDIRECT(ADDRESS($H53,38))="UL"),INDIRECT(ADDRESS($H53,COLUMN())),0),0),IF($I53&gt;0,IF(AND(INDIRECT(ADDRESS($I53,44))=0,INDIRECT(ADDRESS($I53,38))="UL"),INDIRECT(ADDRESS($I53,COLUMN())),0),0),IF($J53&gt;0,IF(AND(INDIRECT(ADDRESS($J53,44))=0,INDIRECT(ADDRESS($J53,38))="UL"),INDIRECT(ADDRESS($J53,COLUMN())),0),0),IF($K53&gt;0,IF(AND(INDIRECT(ADDRESS($K53,44))=0,INDIRECT(ADDRESS($K53,38))="UL"),INDIRECT(ADDRESS($K53,COLUMN())),0),0),IF($L53&gt;0,IF(AND(INDIRECT(ADDRESS($L53,44))=0,INDIRECT(ADDRESS($L53,38))="UL"),INDIRECT(ADDRESS($L53,COLUMN())),0),0),IF($M53&gt;0,IF(AND(INDIRECT(ADDRESS($M53,44))=0,INDIRECT(ADDRESS($M53,38))="UL"),INDIRECT(ADDRESS($M53,COLUMN())),0),0))</f>
        <v>0.41975308641975306</v>
      </c>
      <c r="BZ53" s="57" cm="1">
        <f t="array" aca="1" ref="BZ53" ca="1">SUM(IF($C53&gt;0,IF(AND(INDIRECT(ADDRESS($C53,44))=0,INDIRECT(ADDRESS($C53,38))="UL"),INDIRECT(ADDRESS($C53,COLUMN())),0),0),IF($D53&gt;0,IF(AND(INDIRECT(ADDRESS($D53,44))=0,INDIRECT(ADDRESS($D53,38))="UL"),INDIRECT(ADDRESS($D53,COLUMN())),0),0),IF($E53&gt;0,IF(AND(INDIRECT(ADDRESS($E53,44))=0,INDIRECT(ADDRESS($E53,38))="UL"),INDIRECT(ADDRESS($E53,COLUMN())),0),0),IF($F53&gt;0,IF(AND(INDIRECT(ADDRESS($F53,44))=0,INDIRECT(ADDRESS($F53,38))="UL"),INDIRECT(ADDRESS($F53,COLUMN())),0),0),IF($G53&gt;0,IF(AND(INDIRECT(ADDRESS($G53,44))=0,INDIRECT(ADDRESS($G53,38))="UL"),INDIRECT(ADDRESS($G53,COLUMN())),0),0),IF($H53&gt;0,IF(AND(INDIRECT(ADDRESS($H53,44))=0,INDIRECT(ADDRESS($H53,38))="UL"),INDIRECT(ADDRESS($H53,COLUMN())),0),0),IF($I53&gt;0,IF(AND(INDIRECT(ADDRESS($I53,44))=0,INDIRECT(ADDRESS($I53,38))="UL"),INDIRECT(ADDRESS($I53,COLUMN())),0),0),IF($J53&gt;0,IF(AND(INDIRECT(ADDRESS($J53,44))=0,INDIRECT(ADDRESS($J53,38))="UL"),INDIRECT(ADDRESS($J53,COLUMN())),0),0),IF($K53&gt;0,IF(AND(INDIRECT(ADDRESS($K53,44))=0,INDIRECT(ADDRESS($K53,38))="UL"),INDIRECT(ADDRESS($K53,COLUMN())),0),0),IF($L53&gt;0,IF(AND(INDIRECT(ADDRESS($L53,44))=0,INDIRECT(ADDRESS($L53,38))="UL"),INDIRECT(ADDRESS($L53,COLUMN())),0),0),IF($M53&gt;0,IF(AND(INDIRECT(ADDRESS($M53,44))=0,INDIRECT(ADDRESS($M53,38))="UL"),INDIRECT(ADDRESS($M53,COLUMN())),0),0))</f>
        <v>0.30246913580246915</v>
      </c>
      <c r="CA53" s="57">
        <f t="shared" ca="1" si="26"/>
        <v>0.30246913580246915</v>
      </c>
      <c r="CB53" s="57" cm="1">
        <f t="array" aca="1" ref="CB53" ca="1">SUM(IF($C53&gt;0,IF(AND(INDIRECT(ADDRESS($C53,44))=0,INDIRECT(ADDRESS($C53,38))&lt;&gt;"UL"),INDIRECT(ADDRESS($C53,COLUMN())),0),0),IF($D53&gt;0,IF(AND(INDIRECT(ADDRESS($D53,44))=0,INDIRECT(ADDRESS($D53,38))&lt;&gt;"UL"),INDIRECT(ADDRESS($D53,COLUMN())),0),0),IF($E53&gt;0,IF(AND(INDIRECT(ADDRESS($E53,44))=0,INDIRECT(ADDRESS($E53,38))&lt;&gt;"UL"),INDIRECT(ADDRESS($E53,COLUMN())),0),0),IF($F53&gt;0,IF(AND(INDIRECT(ADDRESS($F53,44))=0,INDIRECT(ADDRESS($F53,38))&lt;&gt;"UL"),INDIRECT(ADDRESS($F53,COLUMN())),0),0),IF($G53&gt;0,IF(AND(INDIRECT(ADDRESS($G53,44))=0,INDIRECT(ADDRESS($G53,38))&lt;&gt;"UL"),INDIRECT(ADDRESS($G53,COLUMN())),0),0),IF($H53&gt;0,IF(AND(INDIRECT(ADDRESS($H53,44))=0,INDIRECT(ADDRESS($H53,38))&lt;&gt;"UL"),INDIRECT(ADDRESS($H53,COLUMN())),0),0),IF($I53&gt;0,IF(AND(INDIRECT(ADDRESS($I53,44))=0,INDIRECT(ADDRESS($I53,38))&lt;&gt;"UL"),INDIRECT(ADDRESS($I53,COLUMN())),0),0),IF($J53&gt;0,IF(AND(INDIRECT(ADDRESS($J53,44))=0,INDIRECT(ADDRESS($J53,38))&lt;&gt;"UL"),INDIRECT(ADDRESS($J53,COLUMN())),0),0),IF($K53&gt;0,IF(AND(INDIRECT(ADDRESS($K53,44))=0,INDIRECT(ADDRESS($K53,38))&lt;&gt;"UL"),INDIRECT(ADDRESS($K53,COLUMN())),0),0),IF($L53&gt;0,IF(AND(INDIRECT(ADDRESS($L53,44))=0,INDIRECT(ADDRESS($L53,38))&lt;&gt;"UL"),INDIRECT(ADDRESS($L53,COLUMN())),0),0),IF($M53&gt;0,IF(AND(INDIRECT(ADDRESS($M53,44))=0,INDIRECT(ADDRESS($M53,38))&lt;&gt;"UL"),INDIRECT(ADDRESS($M53,COLUMN())),0),0))</f>
        <v>0.27777777777777773</v>
      </c>
      <c r="CC53" s="57">
        <f t="shared" ca="1" si="27"/>
        <v>0.27777777777777773</v>
      </c>
      <c r="CD53" s="57" cm="1">
        <f t="array" aca="1" ref="CD53" ca="1">SUM(IF($C53&gt;0,IF(AND(INDIRECT(ADDRESS($C53,44))=0,INDIRECT(ADDRESS($C53,38))&lt;&gt;"UL"),INDIRECT(ADDRESS($C53,COLUMN())),0),0),IF($D53&gt;0,IF(AND(INDIRECT(ADDRESS($D53,44))=0,INDIRECT(ADDRESS($D53,38))&lt;&gt;"UL"),INDIRECT(ADDRESS($D53,COLUMN())),0),0),IF($E53&gt;0,IF(AND(INDIRECT(ADDRESS($E53,44))=0,INDIRECT(ADDRESS($E53,38))&lt;&gt;"UL"),INDIRECT(ADDRESS($E53,COLUMN())),0),0),IF($F53&gt;0,IF(AND(INDIRECT(ADDRESS($F53,44))=0,INDIRECT(ADDRESS($F53,38))&lt;&gt;"UL"),INDIRECT(ADDRESS($F53,COLUMN())),0),0),IF($G53&gt;0,IF(AND(INDIRECT(ADDRESS($G53,44))=0,INDIRECT(ADDRESS($G53,38))&lt;&gt;"UL"),INDIRECT(ADDRESS($G53,COLUMN())),0),0),IF($H53&gt;0,IF(AND(INDIRECT(ADDRESS($H53,44))=0,INDIRECT(ADDRESS($H53,38))&lt;&gt;"UL"),INDIRECT(ADDRESS($H53,COLUMN())),0),0),IF($I53&gt;0,IF(AND(INDIRECT(ADDRESS($I53,44))=0,INDIRECT(ADDRESS($I53,38))&lt;&gt;"UL"),INDIRECT(ADDRESS($I53,COLUMN())),0),0),IF($J53&gt;0,IF(AND(INDIRECT(ADDRESS($J53,44))=0,INDIRECT(ADDRESS($J53,38))&lt;&gt;"UL"),INDIRECT(ADDRESS($J53,COLUMN())),0),0),IF($K53&gt;0,IF(AND(INDIRECT(ADDRESS($K53,44))=0,INDIRECT(ADDRESS($K53,38))&lt;&gt;"UL"),INDIRECT(ADDRESS($K53,COLUMN())),0),0),IF($L53&gt;0,IF(AND(INDIRECT(ADDRESS($L53,44))=0,INDIRECT(ADDRESS($L53,38))&lt;&gt;"UL"),INDIRECT(ADDRESS($L53,COLUMN())),0),0),IF($M53&gt;0,IF(AND(INDIRECT(ADDRESS($M53,44))=0,INDIRECT(ADDRESS($M53,38))&lt;&gt;"UL"),INDIRECT(ADDRESS($M53,COLUMN())),0),0))</f>
        <v>9.2592592592592574E-2</v>
      </c>
      <c r="CE53" s="57" cm="1">
        <f t="array" aca="1" ref="CE53" ca="1">SUM(IF($C53&gt;0,IF(AND(INDIRECT(ADDRESS($C53,44))=0,INDIRECT(ADDRESS($C53,38))&lt;&gt;"UL"),INDIRECT(ADDRESS($C53,COLUMN())),0),0),IF($D53&gt;0,IF(AND(INDIRECT(ADDRESS($D53,44))=0,INDIRECT(ADDRESS($D53,38))&lt;&gt;"UL"),INDIRECT(ADDRESS($D53,COLUMN())),0),0),IF($E53&gt;0,IF(AND(INDIRECT(ADDRESS($E53,44))=0,INDIRECT(ADDRESS($E53,38))&lt;&gt;"UL"),INDIRECT(ADDRESS($E53,COLUMN())),0),0),IF($F53&gt;0,IF(AND(INDIRECT(ADDRESS($F53,44))=0,INDIRECT(ADDRESS($F53,38))&lt;&gt;"UL"),INDIRECT(ADDRESS($F53,COLUMN())),0),0),IF($G53&gt;0,IF(AND(INDIRECT(ADDRESS($G53,44))=0,INDIRECT(ADDRESS($G53,38))&lt;&gt;"UL"),INDIRECT(ADDRESS($G53,COLUMN())),0),0),IF($H53&gt;0,IF(AND(INDIRECT(ADDRESS($H53,44))=0,INDIRECT(ADDRESS($H53,38))&lt;&gt;"UL"),INDIRECT(ADDRESS($H53,COLUMN())),0),0),IF($I53&gt;0,IF(AND(INDIRECT(ADDRESS($I53,44))=0,INDIRECT(ADDRESS($I53,38))&lt;&gt;"UL"),INDIRECT(ADDRESS($I53,COLUMN())),0),0),IF($J53&gt;0,IF(AND(INDIRECT(ADDRESS($J53,44))=0,INDIRECT(ADDRESS($J53,38))&lt;&gt;"UL"),INDIRECT(ADDRESS($J53,COLUMN())),0),0),IF($K53&gt;0,IF(AND(INDIRECT(ADDRESS($K53,44))=0,INDIRECT(ADDRESS($K53,38))&lt;&gt;"UL"),INDIRECT(ADDRESS($K53,COLUMN())),0),0),IF($L53&gt;0,IF(AND(INDIRECT(ADDRESS($L53,44))=0,INDIRECT(ADDRESS($L53,38))&lt;&gt;"UL"),INDIRECT(ADDRESS($L53,COLUMN())),0),0),IF($M53&gt;0,IF(AND(INDIRECT(ADDRESS($M53,44))=0,INDIRECT(ADDRESS($M53,38))&lt;&gt;"UL"),INDIRECT(ADDRESS($M53,COLUMN())),0),0))</f>
        <v>0</v>
      </c>
      <c r="CF53" s="57">
        <f t="shared" ca="1" si="28"/>
        <v>0</v>
      </c>
      <c r="CG53" s="57">
        <f t="shared" ca="1" si="35"/>
        <v>1.8044048967412383</v>
      </c>
      <c r="CH53" s="57">
        <f t="shared" ca="1" si="29"/>
        <v>8.2018404397329006E-2</v>
      </c>
      <c r="CI53" s="19">
        <f t="shared" ca="1" si="30"/>
        <v>9.6724786329508738</v>
      </c>
      <c r="CJ53" s="19"/>
      <c r="CK53" s="57" cm="1">
        <f t="array" aca="1" ref="CK53" ca="1">IF(AU53="S", SUM(IF($C53&gt;0,IF(INDIRECT(ADDRESS($C53,43))&lt;&gt;1,INDIRECT(ADDRESS($C53,48)),0),0), IF($D53&gt;0,IF(INDIRECT(ADDRESS($D53,43))&lt;&gt;1,INDIRECT(ADDRESS($D53,48)),0),0), IF($E53&gt;0,IF(INDIRECT(ADDRESS($E53,43))&lt;&gt;1,INDIRECT(ADDRESS($E53,48)),0),0), IF($F53&gt;0,IF(INDIRECT(ADDRESS($F53,43))&lt;&gt;1,INDIRECT(ADDRESS($F53,48)),0),0), IF($G53&gt;0,IF(INDIRECT(ADDRESS($G53,43))&lt;&gt;1,INDIRECT(ADDRESS($G53,48)),0),0), IF($H53&gt;0,IF(INDIRECT(ADDRESS($H53,43))&lt;&gt;1,INDIRECT(ADDRESS($H53,48)),0),0), IF($I53&gt;0,IF(INDIRECT(ADDRESS($I53,43))&lt;&gt;1,INDIRECT(ADDRESS($I53,48)),0),0), IF($J53&gt;0,IF(INDIRECT(ADDRESS($J53,43))&lt;&gt;1,INDIRECT(ADDRESS($J53,48)),0),0), IF($K53&gt;0,IF(INDIRECT(ADDRESS($K53,43))&lt;&gt;1,INDIRECT(ADDRESS($K53,48)),0),0), IF($L53&gt;0,IF(INDIRECT(ADDRESS($L53,43))&lt;&gt;1,INDIRECT(ADDRESS($L53,48)),0),0), IF($M53&gt;0,IF(INDIRECT(ADDRESS($M53,43))&lt;&gt;1,INDIRECT(ADDRESS($M53,48)),0),0)), IF(AU53="L",SUM(IF($C53&gt;0,IF(INDIRECT(ADDRESS($C53,43))&lt;&gt;1,INDIRECT(ADDRESS($C53,50)),0),0), IF($D53&gt;0,IF(INDIRECT(ADDRESS($D53,43))&lt;&gt;1,INDIRECT(ADDRESS($D53,50)),0),0), IF($E53&gt;0,IF(INDIRECT(ADDRESS($E53,43))&lt;&gt;1,INDIRECT(ADDRESS($E53,50)),0),0), IF($F53&gt;0,IF(INDIRECT(ADDRESS($F53,43))&lt;&gt;1,INDIRECT(ADDRESS($F53,50)),0),0), IF($G53&gt;0,IF(INDIRECT(ADDRESS($G53,43))&lt;&gt;1,INDIRECT(ADDRESS($G53,50)),0),0), IF($G53&gt;0,IF(INDIRECT(ADDRESS($G53,43))&lt;&gt;1,INDIRECT(ADDRESS($G53,50)),0),0), IF($H53&gt;0,IF(INDIRECT(ADDRESS($H53,43))&lt;&gt;1,INDIRECT(ADDRESS($H53,50)),0),0), IF($I53&gt;0,IF(INDIRECT(ADDRESS($I53,43))&lt;&gt;1,INDIRECT(ADDRESS($I53,50)),0),0), IF($J53&gt;0,IF(INDIRECT(ADDRESS($J53,43))&lt;&gt;1,INDIRECT(ADDRESS($J53,50)),0),0), IF($K53&gt;0,IF(INDIRECT(ADDRESS($K53,43))&lt;&gt;1,INDIRECT(ADDRESS($K53,50)),0),0), IF($L53&gt;0,IF(INDIRECT(ADDRESS($L53,43))&lt;&gt;1,INDIRECT(ADDRESS($L53,50)),0),0), IF($M53&gt;0,IF(INDIRECT(ADDRESS($M53,43))&lt;&gt;1,INDIRECT(ADDRESS($M53,50)),0),0)), SUM(IF($C53&gt;0,IF(INDIRECT(ADDRESS($C53,43))&lt;&gt;1,INDIRECT(ADDRESS($C53,49)),0),0), IF($D53&gt;0,IF(INDIRECT(ADDRESS($D53,43))&lt;&gt;1,INDIRECT(ADDRESS($D53,49)),0),0), IF($E53&gt;0,IF(INDIRECT(ADDRESS($E53,43))&lt;&gt;1,INDIRECT(ADDRESS($E53,49)),0),0), IF($F53&gt;0,IF(INDIRECT(ADDRESS($F53,43))&lt;&gt;1,INDIRECT(ADDRESS($F53,49)),0),0), IF($G53&gt;0,IF(INDIRECT(ADDRESS($G53,43))&lt;&gt;1,INDIRECT(ADDRESS($G53,49)),0),0), IF($G53&gt;0,IF(INDIRECT(ADDRESS($G53,43))&lt;&gt;1,INDIRECT(ADDRESS($G53,49)),0),0), IF($H53&gt;0,IF(INDIRECT(ADDRESS($H53,43))&lt;&gt;1,INDIRECT(ADDRESS($H53,49)),0),0), IF($I53&gt;0,IF(INDIRECT(ADDRESS($I53,43))&lt;&gt;1,INDIRECT(ADDRESS($I53,49)),0),0), IF($J53&gt;0,IF(INDIRECT(ADDRESS($J53,43))&lt;&gt;1,INDIRECT(ADDRESS($J53,49)),0),0), IF($K53&gt;0,IF(INDIRECT(ADDRESS($K53,43))&lt;&gt;1,INDIRECT(ADDRESS($K53,49)),0),0), IF($L53&gt;0,IF(INDIRECT(ADDRESS($L53,43))&lt;&gt;1,INDIRECT(ADDRESS($L53,49)),0),0), IF($M53&gt;0,IF(INDIRECT(ADDRESS($M53,43))&lt;&gt;1,INDIRECT(ADDRESS($M53,49)),0),0))))</f>
        <v>1.3888888888888888</v>
      </c>
      <c r="CL53" s="57" cm="1">
        <f t="array" aca="1" ref="CL53" ca="1">SUM(IF($C53&gt;0,IF(INDIRECT(ADDRESS($C53,44))=1,INDIRECT(ADDRESS($C53,90)),0),0), IF($D53&gt;0,IF(INDIRECT(ADDRESS($D53,44))=1,INDIRECT(ADDRESS($D53,90)),0),0), IF($E53&gt;0,IF(INDIRECT(ADDRESS($E53,44))=1,INDIRECT(ADDRESS($E53,90)),0),0), IF($F53&gt;0,IF(INDIRECT(ADDRESS($F53,44))=1,INDIRECT(ADDRESS($F53,90)),0),0), IF($G53&gt;0,IF(INDIRECT(ADDRESS($G53,44))=1,INDIRECT(ADDRESS($G53,90)),0),0), IF($H53&gt;0,IF(INDIRECT(ADDRESS($H53,44))=1,INDIRECT(ADDRESS($H53,90)),0),0), IF($I53&gt;0,IF(INDIRECT(ADDRESS($I53,44))=1,INDIRECT(ADDRESS($I53,90)),0),0), IF($J53&gt;0,IF(INDIRECT(ADDRESS($J53,44))=1,INDIRECT(ADDRESS($J53,90)),0),0), IF($K53&gt;0,IF(INDIRECT(ADDRESS($K53,44))=1,INDIRECT(ADDRESS($K53,90)),0),0), IF($L53&gt;0,IF(INDIRECT(ADDRESS($L53,44))=1,INDIRECT(ADDRESS($L53,90)),0),0), IF($M53&gt;0,IF(INDIRECT(ADDRESS($M53,44))=1,INDIRECT(ADDRESS($M53,90)),0),0))</f>
        <v>0</v>
      </c>
      <c r="CM53" s="56">
        <f t="shared" ca="1" si="31"/>
        <v>0.88379758588077084</v>
      </c>
      <c r="CN53" s="59"/>
    </row>
    <row r="54" spans="1:92" x14ac:dyDescent="0.25">
      <c r="A54" s="62" t="s">
        <v>132</v>
      </c>
      <c r="B54" s="122">
        <v>8</v>
      </c>
      <c r="C54" s="122">
        <v>19</v>
      </c>
      <c r="D54" s="122">
        <v>20</v>
      </c>
      <c r="E54" s="122">
        <v>29</v>
      </c>
      <c r="F54" s="122">
        <v>30</v>
      </c>
      <c r="G54" s="122"/>
      <c r="H54" s="122"/>
      <c r="I54" s="67"/>
      <c r="J54" s="67"/>
      <c r="K54" s="67"/>
      <c r="L54" s="67"/>
      <c r="M54" s="67"/>
      <c r="N54" s="67">
        <f t="shared" ca="1" si="15"/>
        <v>25</v>
      </c>
      <c r="O54" s="67" t="str" cm="1">
        <f t="array" aca="1" ref="O54" ca="1">INDIRECT(ADDRESS($B54,COLUMN()))</f>
        <v>Fighter</v>
      </c>
      <c r="P54" s="67" cm="1">
        <f t="array" aca="1" ref="P54" ca="1">INDIRECT(ADDRESS($B54,COLUMN()))</f>
        <v>2</v>
      </c>
      <c r="Q54" s="67" t="str" cm="1">
        <f t="array" aca="1" ref="Q54" ca="1">INDIRECT(ADDRESS($B54,COLUMN()))</f>
        <v>-</v>
      </c>
      <c r="R54" s="67" t="str" cm="1">
        <f t="array" aca="1" ref="R54" ca="1">INDIRECT(ADDRESS($B54,COLUMN()))</f>
        <v>-</v>
      </c>
      <c r="S54" s="67" cm="1">
        <f t="array" aca="1" ref="S54" ca="1">INDIRECT(ADDRESS($B54,COLUMN()))</f>
        <v>3</v>
      </c>
      <c r="T54" s="67" t="str" cm="1">
        <f t="array" aca="1" ref="T54" ca="1">INDIRECT(ADDRESS($B54,COLUMN()))</f>
        <v>1-7</v>
      </c>
      <c r="U54" s="67" cm="1">
        <f t="array" aca="1" ref="U54" ca="1">INDIRECT(ADDRESS($B54,COLUMN()))</f>
        <v>7</v>
      </c>
      <c r="V54" s="67" cm="1">
        <f t="array" aca="1" ref="V54" ca="1">INDIRECT(ADDRESS($B54,COLUMN()))</f>
        <v>0</v>
      </c>
      <c r="W54" s="67" cm="1">
        <f t="array" aca="1" ref="W54" ca="1">INDIRECT(ADDRESS($B54,COLUMN()))</f>
        <v>2</v>
      </c>
      <c r="X54" s="67" cm="1">
        <f t="array" aca="1" ref="X54" ca="1">INDIRECT(ADDRESS($B54,COLUMN()))</f>
        <v>7</v>
      </c>
      <c r="Y54" s="67" cm="1">
        <f t="array" aca="1" ref="Y54" ca="1">INDIRECT(ADDRESS($B54,COLUMN()))</f>
        <v>1</v>
      </c>
      <c r="Z54" s="67" cm="1">
        <f t="array" aca="1" ref="Z54" ca="1">INDIRECT(ADDRESS($B54,COLUMN()))</f>
        <v>5</v>
      </c>
      <c r="AA54" s="67" t="str">
        <f>AA8</f>
        <v>Rocket Boosters</v>
      </c>
      <c r="AB54" s="56">
        <f t="shared" ca="1" si="16"/>
        <v>0.94482945198530943</v>
      </c>
      <c r="AC54" s="56">
        <f t="shared" ca="1" si="17"/>
        <v>1.1901420601517601</v>
      </c>
      <c r="AD54" s="56">
        <f t="shared" ca="1" si="18"/>
        <v>2.0698122785248003</v>
      </c>
      <c r="AF54" s="52"/>
      <c r="AG54" s="52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2"/>
      <c r="AU54" s="54" t="s">
        <v>117</v>
      </c>
      <c r="AV54" s="57" cm="1">
        <f t="array" aca="1" ref="AV54" ca="1">SUM(IF($C54&gt;0,IF(AND(INDIRECT(ADDRESS($C54,44))=0,INDIRECT(ADDRESS($C54,38))="UL",ISERROR(SEARCH("Rear",INDIRECT(ADDRESS($C54,33)))),ISERROR(SEARCH("Side",INDIRECT(ADDRESS($C54,33))))),INDIRECT(ADDRESS($C54,COLUMN())),0),0),IF($D54&gt;0,IF(AND(INDIRECT(ADDRESS($D54,44))=0,INDIRECT(ADDRESS($D54,38))="UL",ISERROR(SEARCH("Rear",INDIRECT(ADDRESS($D54,33)))),ISERROR(SEARCH("Side",INDIRECT(ADDRESS($D54,33))))),INDIRECT(ADDRESS($D54,COLUMN())),0),0),IF($E54&gt;0,IF(AND(INDIRECT(ADDRESS($E54,44))=0,INDIRECT(ADDRESS($E54,38))="UL",ISERROR(SEARCH("Rear",INDIRECT(ADDRESS($E54,33)))),ISERROR(SEARCH("Side",INDIRECT(ADDRESS($E54,33))))),INDIRECT(ADDRESS($E54,COLUMN())),0),0),IF($F54&gt;0,IF(AND(INDIRECT(ADDRESS($F54,44))=0,INDIRECT(ADDRESS($F54,38))="UL",ISERROR(SEARCH("Rear",INDIRECT(ADDRESS($F54,33)))),ISERROR(SEARCH("Side",INDIRECT(ADDRESS($F54,33))))),INDIRECT(ADDRESS($F54,COLUMN())),0),0),IF($G54&gt;0,IF(AND(INDIRECT(ADDRESS($G54,44))=0,INDIRECT(ADDRESS($G54,38))="UL",ISERROR(SEARCH("Rear",INDIRECT(ADDRESS($G54,33)))),ISERROR(SEARCH("Side",INDIRECT(ADDRESS($G54,33))))),INDIRECT(ADDRESS($G54,COLUMN())),0),0),IF($H54&gt;0,IF(AND(INDIRECT(ADDRESS($H54,44))=0,INDIRECT(ADDRESS($H54,38))="UL",ISERROR(SEARCH("Rear",INDIRECT(ADDRESS($H54,33)))),ISERROR(SEARCH("Side",INDIRECT(ADDRESS($H54,33))))),INDIRECT(ADDRESS($H54,COLUMN())),0),0),IF($I54&gt;0,IF(AND(INDIRECT(ADDRESS($I54,44))=0,INDIRECT(ADDRESS($I54,38))="UL",ISERROR(SEARCH("Rear",INDIRECT(ADDRESS($I54,33)))),ISERROR(SEARCH("Side",INDIRECT(ADDRESS($I54,33))))),INDIRECT(ADDRESS($I54,COLUMN())),0),0),IF($J54&gt;0,IF(AND(INDIRECT(ADDRESS($J54,44))=0,INDIRECT(ADDRESS($J54,38))="UL",ISERROR(SEARCH("Rear",INDIRECT(ADDRESS($J54,33)))),ISERROR(SEARCH("Side",INDIRECT(ADDRESS($J54,33))))),INDIRECT(ADDRESS($J54,COLUMN())),0),0),IF($K54&gt;0,IF(AND(INDIRECT(ADDRESS($K54,44))=0,INDIRECT(ADDRESS($K54,38))="UL",ISERROR(SEARCH("Rear",INDIRECT(ADDRESS($K54,33)))),ISERROR(SEARCH("Side",INDIRECT(ADDRESS($K54,33))))),INDIRECT(ADDRESS($K54,COLUMN())),0),0),IF($L54&gt;0,IF(AND(INDIRECT(ADDRESS($L54,44))=0,INDIRECT(ADDRESS($L54,38))="UL",ISERROR(SEARCH("Rear",INDIRECT(ADDRESS($L54,33)))),ISERROR(SEARCH("Side",INDIRECT(ADDRESS($L54,33))))),INDIRECT(ADDRESS($L54,COLUMN())),0),0),IF($M54&gt;0,IF(AND(INDIRECT(ADDRESS($M54,44))=0,INDIRECT(ADDRESS($M54,38))="UL",ISERROR(SEARCH("Rear",INDIRECT(ADDRESS($M54,33)))),ISERROR(SEARCH("Side",INDIRECT(ADDRESS($M54,33))))),INDIRECT(ADDRESS($M54,COLUMN())),0),0))</f>
        <v>0.38888888888888884</v>
      </c>
      <c r="AW54" s="57" cm="1">
        <f t="array" aca="1" ref="AW54" ca="1">SUM(IF($C54&gt;0,IF(AND(INDIRECT(ADDRESS($C54,44))=0,INDIRECT(ADDRESS($C54,38))="UL",ISERROR(SEARCH("Rear",INDIRECT(ADDRESS($C54,33)))),ISERROR(SEARCH("Side",INDIRECT(ADDRESS($C54,33))))),INDIRECT(ADDRESS($C54,COLUMN())),0),0),IF($D54&gt;0,IF(AND(INDIRECT(ADDRESS($D54,44))=0,INDIRECT(ADDRESS($D54,38))="UL",ISERROR(SEARCH("Rear",INDIRECT(ADDRESS($D54,33)))),ISERROR(SEARCH("Side",INDIRECT(ADDRESS($D54,33))))),INDIRECT(ADDRESS($D54,COLUMN())),0),0),IF($E54&gt;0,IF(AND(INDIRECT(ADDRESS($E54,44))=0,INDIRECT(ADDRESS($E54,38))="UL",ISERROR(SEARCH("Rear",INDIRECT(ADDRESS($E54,33)))),ISERROR(SEARCH("Side",INDIRECT(ADDRESS($E54,33))))),INDIRECT(ADDRESS($E54,COLUMN())),0),0),IF($F54&gt;0,IF(AND(INDIRECT(ADDRESS($F54,44))=0,INDIRECT(ADDRESS($F54,38))="UL",ISERROR(SEARCH("Rear",INDIRECT(ADDRESS($F54,33)))),ISERROR(SEARCH("Side",INDIRECT(ADDRESS($F54,33))))),INDIRECT(ADDRESS($F54,COLUMN())),0),0),IF($G54&gt;0,IF(AND(INDIRECT(ADDRESS($G54,44))=0,INDIRECT(ADDRESS($G54,38))="UL",ISERROR(SEARCH("Rear",INDIRECT(ADDRESS($G54,33)))),ISERROR(SEARCH("Side",INDIRECT(ADDRESS($G54,33))))),INDIRECT(ADDRESS($G54,COLUMN())),0),0),IF($H54&gt;0,IF(AND(INDIRECT(ADDRESS($H54,44))=0,INDIRECT(ADDRESS($H54,38))="UL",ISERROR(SEARCH("Rear",INDIRECT(ADDRESS($H54,33)))),ISERROR(SEARCH("Side",INDIRECT(ADDRESS($H54,33))))),INDIRECT(ADDRESS($H54,COLUMN())),0),0),IF($I54&gt;0,IF(AND(INDIRECT(ADDRESS($I54,44))=0,INDIRECT(ADDRESS($I54,38))="UL",ISERROR(SEARCH("Rear",INDIRECT(ADDRESS($I54,33)))),ISERROR(SEARCH("Side",INDIRECT(ADDRESS($I54,33))))),INDIRECT(ADDRESS($I54,COLUMN())),0),0),IF($J54&gt;0,IF(AND(INDIRECT(ADDRESS($J54,44))=0,INDIRECT(ADDRESS($J54,38))="UL",ISERROR(SEARCH("Rear",INDIRECT(ADDRESS($J54,33)))),ISERROR(SEARCH("Side",INDIRECT(ADDRESS($J54,33))))),INDIRECT(ADDRESS($J54,COLUMN())),0),0),IF($K54&gt;0,IF(AND(INDIRECT(ADDRESS($K54,44))=0,INDIRECT(ADDRESS($K54,38))="UL",ISERROR(SEARCH("Rear",INDIRECT(ADDRESS($K54,33)))),ISERROR(SEARCH("Side",INDIRECT(ADDRESS($K54,33))))),INDIRECT(ADDRESS($K54,COLUMN())),0),0),IF($L54&gt;0,IF(AND(INDIRECT(ADDRESS($L54,44))=0,INDIRECT(ADDRESS($L54,38))="UL",ISERROR(SEARCH("Rear",INDIRECT(ADDRESS($L54,33)))),ISERROR(SEARCH("Side",INDIRECT(ADDRESS($L54,33))))),INDIRECT(ADDRESS($L54,COLUMN())),0),0),IF($M54&gt;0,IF(AND(INDIRECT(ADDRESS($M54,44))=0,INDIRECT(ADDRESS($M54,38))="UL",ISERROR(SEARCH("Rear",INDIRECT(ADDRESS($M54,33)))),ISERROR(SEARCH("Side",INDIRECT(ADDRESS($M54,33))))),INDIRECT(ADDRESS($M54,COLUMN())),0),0))</f>
        <v>1.4999999999999998</v>
      </c>
      <c r="AX54" s="57" cm="1">
        <f t="array" aca="1" ref="AX54" ca="1">SUM(IF($C54&gt;0,IF(AND(INDIRECT(ADDRESS($C54,44))=0,INDIRECT(ADDRESS($C54,38))="UL",ISERROR(SEARCH("Rear",INDIRECT(ADDRESS($C54,33)))),ISERROR(SEARCH("Side",INDIRECT(ADDRESS($C54,33))))),INDIRECT(ADDRESS($C54,COLUMN())),0),0),IF($D54&gt;0,IF(AND(INDIRECT(ADDRESS($D54,44))=0,INDIRECT(ADDRESS($D54,38))="UL",ISERROR(SEARCH("Rear",INDIRECT(ADDRESS($D54,33)))),ISERROR(SEARCH("Side",INDIRECT(ADDRESS($D54,33))))),INDIRECT(ADDRESS($D54,COLUMN())),0),0),IF($E54&gt;0,IF(AND(INDIRECT(ADDRESS($E54,44))=0,INDIRECT(ADDRESS($E54,38))="UL",ISERROR(SEARCH("Rear",INDIRECT(ADDRESS($E54,33)))),ISERROR(SEARCH("Side",INDIRECT(ADDRESS($E54,33))))),INDIRECT(ADDRESS($E54,COLUMN())),0),0),IF($F54&gt;0,IF(AND(INDIRECT(ADDRESS($F54,44))=0,INDIRECT(ADDRESS($F54,38))="UL",ISERROR(SEARCH("Rear",INDIRECT(ADDRESS($F54,33)))),ISERROR(SEARCH("Side",INDIRECT(ADDRESS($F54,33))))),INDIRECT(ADDRESS($F54,COLUMN())),0),0),IF($G54&gt;0,IF(AND(INDIRECT(ADDRESS($G54,44))=0,INDIRECT(ADDRESS($G54,38))="UL",ISERROR(SEARCH("Rear",INDIRECT(ADDRESS($G54,33)))),ISERROR(SEARCH("Side",INDIRECT(ADDRESS($G54,33))))),INDIRECT(ADDRESS($G54,COLUMN())),0),0),IF($H54&gt;0,IF(AND(INDIRECT(ADDRESS($H54,44))=0,INDIRECT(ADDRESS($H54,38))="UL",ISERROR(SEARCH("Rear",INDIRECT(ADDRESS($H54,33)))),ISERROR(SEARCH("Side",INDIRECT(ADDRESS($H54,33))))),INDIRECT(ADDRESS($H54,COLUMN())),0),0),IF($I54&gt;0,IF(AND(INDIRECT(ADDRESS($I54,44))=0,INDIRECT(ADDRESS($I54,38))="UL",ISERROR(SEARCH("Rear",INDIRECT(ADDRESS($I54,33)))),ISERROR(SEARCH("Side",INDIRECT(ADDRESS($I54,33))))),INDIRECT(ADDRESS($I54,COLUMN())),0),0),IF($J54&gt;0,IF(AND(INDIRECT(ADDRESS($J54,44))=0,INDIRECT(ADDRESS($J54,38))="UL",ISERROR(SEARCH("Rear",INDIRECT(ADDRESS($J54,33)))),ISERROR(SEARCH("Side",INDIRECT(ADDRESS($J54,33))))),INDIRECT(ADDRESS($J54,COLUMN())),0),0),IF($K54&gt;0,IF(AND(INDIRECT(ADDRESS($K54,44))=0,INDIRECT(ADDRESS($K54,38))="UL",ISERROR(SEARCH("Rear",INDIRECT(ADDRESS($K54,33)))),ISERROR(SEARCH("Side",INDIRECT(ADDRESS($K54,33))))),INDIRECT(ADDRESS($K54,COLUMN())),0),0),IF($L54&gt;0,IF(AND(INDIRECT(ADDRESS($L54,44))=0,INDIRECT(ADDRESS($L54,38))="UL",ISERROR(SEARCH("Rear",INDIRECT(ADDRESS($L54,33)))),ISERROR(SEARCH("Side",INDIRECT(ADDRESS($L54,33))))),INDIRECT(ADDRESS($L54,COLUMN())),0),0),IF($M54&gt;0,IF(AND(INDIRECT(ADDRESS($M54,44))=0,INDIRECT(ADDRESS($M54,38))="UL",ISERROR(SEARCH("Rear",INDIRECT(ADDRESS($M54,33)))),ISERROR(SEARCH("Side",INDIRECT(ADDRESS($M54,33))))),INDIRECT(ADDRESS($M54,COLUMN())),0),0))</f>
        <v>0.61111111111111105</v>
      </c>
      <c r="AY54" s="58">
        <f t="shared" ca="1" si="19"/>
        <v>1.4999999999999998</v>
      </c>
      <c r="AZ54" s="58">
        <f t="shared" ca="1" si="20"/>
        <v>0.83333333333333315</v>
      </c>
      <c r="BA54" s="58" cm="1">
        <f t="array" aca="1" ref="BA54" ca="1">SUM(IF($C54&gt;0,IF(AND(INDIRECT(ADDRESS($C54,44))=0,INDIRECT(ADDRESS($C54,38))="UL"),INDIRECT(ADDRESS($C54,COLUMN())),0),0),IF($D54&gt;0,IF(AND(INDIRECT(ADDRESS($D54,44))=0,INDIRECT(ADDRESS($D54,38))="UL"),INDIRECT(ADDRESS($D54,COLUMN())),0),0),IF($E54&gt;0,IF(AND(INDIRECT(ADDRESS($E54,44))=0,INDIRECT(ADDRESS($E54,38))="UL"),INDIRECT(ADDRESS($E54,COLUMN())),0),0),IF($F54&gt;0,IF(AND(INDIRECT(ADDRESS($F54,44))=0,INDIRECT(ADDRESS($F54,38))="UL"),INDIRECT(ADDRESS($F54,COLUMN())),0),0),IF($G54&gt;0,IF(AND(INDIRECT(ADDRESS($G54,44))=0,INDIRECT(ADDRESS($G54,38))="UL"),INDIRECT(ADDRESS($G54,COLUMN())),0),0),IF($H54&gt;0,IF(AND(INDIRECT(ADDRESS($H54,44))=0,INDIRECT(ADDRESS($H54,38))="UL"),INDIRECT(ADDRESS($H54,COLUMN())),0),0),IF($I54&gt;0,IF(AND(INDIRECT(ADDRESS($I54,44))=0,INDIRECT(ADDRESS($I54,38))="UL"),INDIRECT(ADDRESS($I54,COLUMN())),0),0),IF($J54&gt;0,IF(AND(INDIRECT(ADDRESS($J54,44))=0,INDIRECT(ADDRESS($J54,38))="UL"),INDIRECT(ADDRESS($J54,COLUMN())),0),0),IF($K54&gt;0,IF(AND(INDIRECT(ADDRESS($K54,44))=0,INDIRECT(ADDRESS($K54,38))="UL"),INDIRECT(ADDRESS($K54,COLUMN())),0),0),IF($L54&gt;0,IF(AND(INDIRECT(ADDRESS($L54,44))=0,INDIRECT(ADDRESS($L54,38))="UL"),INDIRECT(ADDRESS($L54,COLUMN())),0),0),IF($M54&gt;0,IF(AND(INDIRECT(ADDRESS($M54,44))=0,INDIRECT(ADDRESS($M54,38))="UL"),INDIRECT(ADDRESS($M54,COLUMN())),0),0))</f>
        <v>0.49276895943562604</v>
      </c>
      <c r="BB54" s="58" cm="1">
        <f t="array" aca="1" ref="BB54" ca="1">SUM(IF($C54&gt;0,IF(AND(INDIRECT(ADDRESS($C54,44))=0,INDIRECT(ADDRESS($C54,38))="UL"),INDIRECT(ADDRESS($C54,COLUMN())),0),0),IF($D54&gt;0,IF(AND(INDIRECT(ADDRESS($D54,44))=0,INDIRECT(ADDRESS($D54,38))="UL"),INDIRECT(ADDRESS($D54,COLUMN())),0),0),IF($E54&gt;0,IF(AND(INDIRECT(ADDRESS($E54,44))=0,INDIRECT(ADDRESS($E54,38))="UL"),INDIRECT(ADDRESS($E54,COLUMN())),0),0),IF($F54&gt;0,IF(AND(INDIRECT(ADDRESS($F54,44))=0,INDIRECT(ADDRESS($F54,38))="UL"),INDIRECT(ADDRESS($F54,COLUMN())),0),0),IF($G54&gt;0,IF(AND(INDIRECT(ADDRESS($G54,44))=0,INDIRECT(ADDRESS($G54,38))="UL"),INDIRECT(ADDRESS($G54,COLUMN())),0),0),IF($H54&gt;0,IF(AND(INDIRECT(ADDRESS($H54,44))=0,INDIRECT(ADDRESS($H54,38))="UL"),INDIRECT(ADDRESS($H54,COLUMN())),0),0),IF($I54&gt;0,IF(AND(INDIRECT(ADDRESS($I54,44))=0,INDIRECT(ADDRESS($I54,38))="UL"),INDIRECT(ADDRESS($I54,COLUMN())),0),0),IF($J54&gt;0,IF(AND(INDIRECT(ADDRESS($J54,44))=0,INDIRECT(ADDRESS($J54,38))="UL"),INDIRECT(ADDRESS($J54,COLUMN())),0),0),IF($K54&gt;0,IF(AND(INDIRECT(ADDRESS($K54,44))=0,INDIRECT(ADDRESS($K54,38))="UL"),INDIRECT(ADDRESS($K54,COLUMN())),0),0),IF($L54&gt;0,IF(AND(INDIRECT(ADDRESS($L54,44))=0,INDIRECT(ADDRESS($L54,38))="UL"),INDIRECT(ADDRESS($L54,COLUMN())),0),0),IF($M54&gt;0,IF(AND(INDIRECT(ADDRESS($M54,44))=0,INDIRECT(ADDRESS($M54,38))="UL"),INDIRECT(ADDRESS($M54,COLUMN())),0),0))</f>
        <v>0.26419753086419751</v>
      </c>
      <c r="BC54" s="58" cm="1">
        <f t="array" aca="1" ref="BC54" ca="1">SUM(IF($C54&gt;0,IF(AND(INDIRECT(ADDRESS($C54,44))=0,INDIRECT(ADDRESS($C54,38))="UL"),INDIRECT(ADDRESS($C54,COLUMN())),0),0),IF($D54&gt;0,IF(AND(INDIRECT(ADDRESS($D54,44))=0,INDIRECT(ADDRESS($D54,38))="UL"),INDIRECT(ADDRESS($D54,COLUMN())),0),0),IF($E54&gt;0,IF(AND(INDIRECT(ADDRESS($E54,44))=0,INDIRECT(ADDRESS($E54,38))="UL"),INDIRECT(ADDRESS($E54,COLUMN())),0),0),IF($F54&gt;0,IF(AND(INDIRECT(ADDRESS($F54,44))=0,INDIRECT(ADDRESS($F54,38))="UL"),INDIRECT(ADDRESS($F54,COLUMN())),0),0),IF($G54&gt;0,IF(AND(INDIRECT(ADDRESS($G54,44))=0,INDIRECT(ADDRESS($G54,38))="UL"),INDIRECT(ADDRESS($G54,COLUMN())),0),0),IF($H54&gt;0,IF(AND(INDIRECT(ADDRESS($H54,44))=0,INDIRECT(ADDRESS($H54,38))="UL"),INDIRECT(ADDRESS($H54,COLUMN())),0),0),IF($I54&gt;0,IF(AND(INDIRECT(ADDRESS($I54,44))=0,INDIRECT(ADDRESS($I54,38))="UL"),INDIRECT(ADDRESS($I54,COLUMN())),0),0),IF($J54&gt;0,IF(AND(INDIRECT(ADDRESS($J54,44))=0,INDIRECT(ADDRESS($J54,38))="UL"),INDIRECT(ADDRESS($J54,COLUMN())),0),0),IF($K54&gt;0,IF(AND(INDIRECT(ADDRESS($K54,44))=0,INDIRECT(ADDRESS($K54,38))="UL"),INDIRECT(ADDRESS($K54,COLUMN())),0),0),IF($L54&gt;0,IF(AND(INDIRECT(ADDRESS($L54,44))=0,INDIRECT(ADDRESS($L54,38))="UL"),INDIRECT(ADDRESS($L54,COLUMN())),0),0),IF($M54&gt;0,IF(AND(INDIRECT(ADDRESS($M54,44))=0,INDIRECT(ADDRESS($M54,38))="UL"),INDIRECT(ADDRESS($M54,COLUMN())),0),0))</f>
        <v>0.29664902998236331</v>
      </c>
      <c r="BD54" s="58" cm="1">
        <f t="array" aca="1" ref="BD54" ca="1">SUM(IF($C54&gt;0,IF(AND(INDIRECT(ADDRESS($C54,44))=0,INDIRECT(ADDRESS($C54,38))="UL"),INDIRECT(ADDRESS($C54,COLUMN())),0),0),IF($D54&gt;0,IF(AND(INDIRECT(ADDRESS($D54,44))=0,INDIRECT(ADDRESS($D54,38))="UL"),INDIRECT(ADDRESS($D54,COLUMN())),0),0),IF($E54&gt;0,IF(AND(INDIRECT(ADDRESS($E54,44))=0,INDIRECT(ADDRESS($E54,38))="UL"),INDIRECT(ADDRESS($E54,COLUMN())),0),0),IF($F54&gt;0,IF(AND(INDIRECT(ADDRESS($F54,44))=0,INDIRECT(ADDRESS($F54,38))="UL"),INDIRECT(ADDRESS($F54,COLUMN())),0),0),IF($G54&gt;0,IF(AND(INDIRECT(ADDRESS($G54,44))=0,INDIRECT(ADDRESS($G54,38))="UL"),INDIRECT(ADDRESS($G54,COLUMN())),0),0),IF($H54&gt;0,IF(AND(INDIRECT(ADDRESS($H54,44))=0,INDIRECT(ADDRESS($H54,38))="UL"),INDIRECT(ADDRESS($H54,COLUMN())),0),0),IF($I54&gt;0,IF(AND(INDIRECT(ADDRESS($I54,44))=0,INDIRECT(ADDRESS($I54,38))="UL"),INDIRECT(ADDRESS($I54,COLUMN())),0),0),IF($J54&gt;0,IF(AND(INDIRECT(ADDRESS($J54,44))=0,INDIRECT(ADDRESS($J54,38))="UL"),INDIRECT(ADDRESS($J54,COLUMN())),0),0),IF($K54&gt;0,IF(AND(INDIRECT(ADDRESS($K54,44))=0,INDIRECT(ADDRESS($K54,38))="UL"),INDIRECT(ADDRESS($K54,COLUMN())),0),0),IF($L54&gt;0,IF(AND(INDIRECT(ADDRESS($L54,44))=0,INDIRECT(ADDRESS($L54,38))="UL"),INDIRECT(ADDRESS($L54,COLUMN())),0),0),IF($M54&gt;0,IF(AND(INDIRECT(ADDRESS($M54,44))=0,INDIRECT(ADDRESS($M54,38))="UL"),INDIRECT(ADDRESS($M54,COLUMN())),0),0))</f>
        <v>0.51111111111111107</v>
      </c>
      <c r="BE54" s="57">
        <f t="shared" ca="1" si="21"/>
        <v>0.29664902998236331</v>
      </c>
      <c r="BF54" s="57" cm="1">
        <f t="array" aca="1" ref="BF54" ca="1">SUM(IF($C54&gt;0,IF(INDIRECT(ADDRESS($C54,45))=1,INDIRECT(ADDRESS($C54,52))*INDIRECT(ADDRESS($C54,42))/5,0),0), IF($D54&gt;0,IF(INDIRECT(ADDRESS($D54,45))=1,INDIRECT(ADDRESS($D54,52))*INDIRECT(ADDRESS($D54,42))/5,0),0), IF($E54&gt;0,IF(INDIRECT(ADDRESS($E54,45))=1,INDIRECT(ADDRESS($E54,52))*INDIRECT(ADDRESS($E54,42))/5,0),0), IF($F54&gt;0,IF(INDIRECT(ADDRESS($F54,45))=1,INDIRECT(ADDRESS($F54,52))*INDIRECT(ADDRESS($F54,42))/5,0),0), IF($G54&gt;0,IF(INDIRECT(ADDRESS($G54,45))=1,INDIRECT(ADDRESS($G54,52))*INDIRECT(ADDRESS($G54,42))/5,0),0), IF($H54&gt;0,IF(INDIRECT(ADDRESS($H54,45))=1,INDIRECT(ADDRESS($H54,52))*INDIRECT(ADDRESS($H54,42))/5,0),0)
)*$BF$296/100</f>
        <v>0</v>
      </c>
      <c r="BG54" s="19">
        <v>1</v>
      </c>
      <c r="BH54" s="57" cm="1">
        <f t="array" aca="1" ref="BH54" ca="1">SUM(IF($C54&gt;0,IF(AND(INDIRECT(ADDRESS($C54,44))=0,INDIRECT(ADDRESS($C54,38))&lt;&gt;"UL"),INDIRECT(ADDRESS($C54,COLUMN()-12)),0),0), IF($D54&gt;0,IF(AND(INDIRECT(ADDRESS($D54,44))=0,INDIRECT(ADDRESS($D54,38))&lt;&gt;"UL"),INDIRECT(ADDRESS($D54,COLUMN()-12)),0),0), IF($E54&gt;0,IF(AND(INDIRECT(ADDRESS($E54,44))=0,INDIRECT(ADDRESS($E54,38))&lt;&gt;"UL"),INDIRECT(ADDRESS($E54,COLUMN()-12)),0),0), IF($F54&gt;0,IF(AND(INDIRECT(ADDRESS($F54,44))=0,INDIRECT(ADDRESS($F54,38))&lt;&gt;"UL"),INDIRECT(ADDRESS($F54,COLUMN()-12)),0),0), IF($G54&gt;0,IF(AND(INDIRECT(ADDRESS($G54,44))=0,INDIRECT(ADDRESS($G54,38))&lt;&gt;"UL"),INDIRECT(ADDRESS($G54,COLUMN()-12)),0),0), IF($H54&gt;0,IF(AND(INDIRECT(ADDRESS($H54,44))=0,INDIRECT(ADDRESS($H54,38))&lt;&gt;"UL"),INDIRECT(ADDRESS($H54,COLUMN()-12)),0),0), IF($I54&gt;0,IF(AND(INDIRECT(ADDRESS($I54,44))=0,INDIRECT(ADDRESS($I54,38))&lt;&gt;"UL"),INDIRECT(ADDRESS($I54,COLUMN()-12)),0),0), IF($J54&gt;0,IF(AND(INDIRECT(ADDRESS($J54,44))=0,INDIRECT(ADDRESS($J54,38))&lt;&gt;"UL"),INDIRECT(ADDRESS($J54,COLUMN()-12)),0),0), IF($K54&gt;0,IF(AND(INDIRECT(ADDRESS($K54,44))=0,INDIRECT(ADDRESS($K54,38))&lt;&gt;"UL"),INDIRECT(ADDRESS($K54,COLUMN()-12)),0),0), IF($L54&gt;0,IF(AND(INDIRECT(ADDRESS($L54,44))=0,INDIRECT(ADDRESS($L54,38))&lt;&gt;"UL"),INDIRECT(ADDRESS($L54,COLUMN()-12)),0),0), IF($M54&gt;0,IF(AND(INDIRECT(ADDRESS($M54,44))=0,INDIRECT(ADDRESS($M54,38))&lt;&gt;"UL"),INDIRECT(ADDRESS($M54,COLUMN()-12)),0),0))</f>
        <v>0</v>
      </c>
      <c r="BI54" s="57" cm="1">
        <f t="array" aca="1" ref="BI54" ca="1">SUM(IF($C54&gt;0,IF(AND(INDIRECT(ADDRESS($C54,44))=0,INDIRECT(ADDRESS($C54,38))&lt;&gt;"UL"),INDIRECT(ADDRESS($C54,COLUMN()-12)),0),0), IF($D54&gt;0,IF(AND(INDIRECT(ADDRESS($D54,44))=0,INDIRECT(ADDRESS($D54,38))&lt;&gt;"UL"),INDIRECT(ADDRESS($D54,COLUMN()-12)),0),0), IF($E54&gt;0,IF(AND(INDIRECT(ADDRESS($E54,44))=0,INDIRECT(ADDRESS($E54,38))&lt;&gt;"UL"),INDIRECT(ADDRESS($E54,COLUMN()-12)),0),0), IF($F54&gt;0,IF(AND(INDIRECT(ADDRESS($F54,44))=0,INDIRECT(ADDRESS($F54,38))&lt;&gt;"UL"),INDIRECT(ADDRESS($F54,COLUMN()-12)),0),0), IF($G54&gt;0,IF(AND(INDIRECT(ADDRESS($G54,44))=0,INDIRECT(ADDRESS($G54,38))&lt;&gt;"UL"),INDIRECT(ADDRESS($G54,COLUMN()-12)),0),0), IF($H54&gt;0,IF(AND(INDIRECT(ADDRESS($H54,44))=0,INDIRECT(ADDRESS($H54,38))&lt;&gt;"UL"),INDIRECT(ADDRESS($H54,COLUMN()-12)),0),0), IF($I54&gt;0,IF(AND(INDIRECT(ADDRESS($I54,44))=0,INDIRECT(ADDRESS($I54,38))&lt;&gt;"UL"),INDIRECT(ADDRESS($I54,COLUMN()-12)),0),0), IF($J54&gt;0,IF(AND(INDIRECT(ADDRESS($J54,44))=0,INDIRECT(ADDRESS($J54,38))&lt;&gt;"UL"),INDIRECT(ADDRESS($J54,COLUMN()-12)),0),0), IF($K54&gt;0,IF(AND(INDIRECT(ADDRESS($K54,44))=0,INDIRECT(ADDRESS($K54,38))&lt;&gt;"UL"),INDIRECT(ADDRESS($K54,COLUMN()-12)),0),0), IF($L54&gt;0,IF(AND(INDIRECT(ADDRESS($L54,44))=0,INDIRECT(ADDRESS($L54,38))&lt;&gt;"UL"),INDIRECT(ADDRESS($L54,COLUMN()-12)),0),0), IF($M54&gt;0,IF(AND(INDIRECT(ADDRESS($M54,44))=0,INDIRECT(ADDRESS($M54,38))&lt;&gt;"UL"),INDIRECT(ADDRESS($M54,COLUMN()-12)),0),0))</f>
        <v>0.55555555555555547</v>
      </c>
      <c r="BJ54" s="57" cm="1">
        <f t="array" aca="1" ref="BJ54" ca="1">SUM(IF($C54&gt;0,IF(AND(INDIRECT(ADDRESS($C54,44))=0,INDIRECT(ADDRESS($C54,38))&lt;&gt;"UL"),INDIRECT(ADDRESS($C54,COLUMN()-12)),0),0), IF($D54&gt;0,IF(AND(INDIRECT(ADDRESS($D54,44))=0,INDIRECT(ADDRESS($D54,38))&lt;&gt;"UL"),INDIRECT(ADDRESS($D54,COLUMN()-12)),0),0), IF($E54&gt;0,IF(AND(INDIRECT(ADDRESS($E54,44))=0,INDIRECT(ADDRESS($E54,38))&lt;&gt;"UL"),INDIRECT(ADDRESS($E54,COLUMN()-12)),0),0), IF($F54&gt;0,IF(AND(INDIRECT(ADDRESS($F54,44))=0,INDIRECT(ADDRESS($F54,38))&lt;&gt;"UL"),INDIRECT(ADDRESS($F54,COLUMN()-12)),0),0), IF($G54&gt;0,IF(AND(INDIRECT(ADDRESS($G54,44))=0,INDIRECT(ADDRESS($G54,38))&lt;&gt;"UL"),INDIRECT(ADDRESS($G54,COLUMN()-12)),0),0), IF($H54&gt;0,IF(AND(INDIRECT(ADDRESS($H54,44))=0,INDIRECT(ADDRESS($H54,38))&lt;&gt;"UL"),INDIRECT(ADDRESS($H54,COLUMN()-12)),0),0), IF($I54&gt;0,IF(AND(INDIRECT(ADDRESS($I54,44))=0,INDIRECT(ADDRESS($I54,38))&lt;&gt;"UL"),INDIRECT(ADDRESS($I54,COLUMN()-12)),0),0), IF($J54&gt;0,IF(AND(INDIRECT(ADDRESS($J54,44))=0,INDIRECT(ADDRESS($J54,38))&lt;&gt;"UL"),INDIRECT(ADDRESS($J54,COLUMN()-12)),0),0), IF($K54&gt;0,IF(AND(INDIRECT(ADDRESS($K54,44))=0,INDIRECT(ADDRESS($K54,38))&lt;&gt;"UL"),INDIRECT(ADDRESS($K54,COLUMN()-12)),0),0), IF($L54&gt;0,IF(AND(INDIRECT(ADDRESS($L54,44))=0,INDIRECT(ADDRESS($L54,38))&lt;&gt;"UL"),INDIRECT(ADDRESS($L54,COLUMN()-12)),0),0), IF($M54&gt;0,IF(AND(INDIRECT(ADDRESS($M54,44))=0,INDIRECT(ADDRESS($M54,38))&lt;&gt;"UL"),INDIRECT(ADDRESS($M54,COLUMN()-12)),0),0))</f>
        <v>0.55555555555555547</v>
      </c>
      <c r="BK54" s="57">
        <f t="shared" ca="1" si="32"/>
        <v>0.55555555555555547</v>
      </c>
      <c r="BL54" s="58">
        <f t="shared" ca="1" si="33"/>
        <v>0.37037037037037029</v>
      </c>
      <c r="BM54" s="57" cm="1">
        <f t="array" aca="1" ref="BM54" ca="1">SUM(IF($C54&gt;0,IF(AND(INDIRECT(ADDRESS($C54,44))=0,INDIRECT(ADDRESS($C54,38))&lt;&gt;"UL"),INDIRECT(ADDRESS($C54,COLUMN()-12)),0),0), IF($D54&gt;0,IF(AND(INDIRECT(ADDRESS($D54,44))=0,INDIRECT(ADDRESS($D54,38))&lt;&gt;"UL"),INDIRECT(ADDRESS($D54,COLUMN()-12)),0),0), IF($E54&gt;0,IF(AND(INDIRECT(ADDRESS($E54,44))=0,INDIRECT(ADDRESS($E54,38))&lt;&gt;"UL"),INDIRECT(ADDRESS($E54,COLUMN()-12)),0),0), IF($F54&gt;0,IF(AND(INDIRECT(ADDRESS($F54,44))=0,INDIRECT(ADDRESS($F54,38))&lt;&gt;"UL"),INDIRECT(ADDRESS($F54,COLUMN()-12)),0),0), IF($G54&gt;0,IF(AND(INDIRECT(ADDRESS($G54,44))=0,INDIRECT(ADDRESS($G54,38))&lt;&gt;"UL"),INDIRECT(ADDRESS($G54,COLUMN()-12)),0),0), IF($H54&gt;0,IF(AND(INDIRECT(ADDRESS($H54,44))=0,INDIRECT(ADDRESS($H54,38))&lt;&gt;"UL"),INDIRECT(ADDRESS($H54,COLUMN()-12)),0),0), IF($I54&gt;0,IF(AND(INDIRECT(ADDRESS($I54,44))=0,INDIRECT(ADDRESS($I54,38))&lt;&gt;"UL"),INDIRECT(ADDRESS($I54,COLUMN()-12)),0),0), IF($J54&gt;0,IF(AND(INDIRECT(ADDRESS($J54,44))=0,INDIRECT(ADDRESS($J54,38))&lt;&gt;"UL"),INDIRECT(ADDRESS($J54,COLUMN()-12)),0),0), IF($K54&gt;0,IF(AND(INDIRECT(ADDRESS($K54,44))=0,INDIRECT(ADDRESS($K54,38))&lt;&gt;"UL"),INDIRECT(ADDRESS($K54,COLUMN()-11)),0),0), IF($L54&gt;0,IF(AND(INDIRECT(ADDRESS($L54,44))=0,INDIRECT(ADDRESS($L54,38))&lt;&gt;"UL"),INDIRECT(ADDRESS($L54,COLUMN()-11)),0),0), IF($M54&gt;0,IF(AND(INDIRECT(ADDRESS($M54,44))=0,INDIRECT(ADDRESS($M54,38))&lt;&gt;"UL"),INDIRECT(ADDRESS($M54,COLUMN()-11)),0),0))</f>
        <v>0.22222222222222218</v>
      </c>
      <c r="BN54" s="57" cm="1">
        <f t="array" aca="1" ref="BN54" ca="1">SUM(IF($C54&gt;0,IF(AND(INDIRECT(ADDRESS($C54,44))=0,INDIRECT(ADDRESS($C54,38))&lt;&gt;"UL"),INDIRECT(ADDRESS($C54,COLUMN()-12)),0),0), IF($D54&gt;0,IF(AND(INDIRECT(ADDRESS($D54,44))=0,INDIRECT(ADDRESS($D54,38))&lt;&gt;"UL"),INDIRECT(ADDRESS($D54,COLUMN()-12)),0),0), IF($E54&gt;0,IF(AND(INDIRECT(ADDRESS($E54,44))=0,INDIRECT(ADDRESS($E54,38))&lt;&gt;"UL"),INDIRECT(ADDRESS($E54,COLUMN()-12)),0),0), IF($F54&gt;0,IF(AND(INDIRECT(ADDRESS($F54,44))=0,INDIRECT(ADDRESS($F54,38))&lt;&gt;"UL"),INDIRECT(ADDRESS($F54,COLUMN()-12)),0),0), IF($G54&gt;0,IF(AND(INDIRECT(ADDRESS($G54,44))=0,INDIRECT(ADDRESS($G54,38))&lt;&gt;"UL"),INDIRECT(ADDRESS($G54,COLUMN()-12)),0),0), IF($H54&gt;0,IF(AND(INDIRECT(ADDRESS($H54,44))=0,INDIRECT(ADDRESS($H54,38))&lt;&gt;"UL"),INDIRECT(ADDRESS($H54,COLUMN()-12)),0),0), IF($I54&gt;0,IF(AND(INDIRECT(ADDRESS($I54,44))=0,INDIRECT(ADDRESS($I54,38))&lt;&gt;"UL"),INDIRECT(ADDRESS($I54,COLUMN()-12)),0),0), IF($J54&gt;0,IF(AND(INDIRECT(ADDRESS($J54,44))=0,INDIRECT(ADDRESS($J54,38))&lt;&gt;"UL"),INDIRECT(ADDRESS($J54,COLUMN()-12)),0),0), IF($K54&gt;0,IF(AND(INDIRECT(ADDRESS($K54,44))=0,INDIRECT(ADDRESS($K54,38))&lt;&gt;"UL"),INDIRECT(ADDRESS($K54,COLUMN()-11)),0),0), IF($L54&gt;0,IF(AND(INDIRECT(ADDRESS($L54,44))=0,INDIRECT(ADDRESS($L54,38))&lt;&gt;"UL"),INDIRECT(ADDRESS($L54,COLUMN()-11)),0),0), IF($M54&gt;0,IF(AND(INDIRECT(ADDRESS($M54,44))=0,INDIRECT(ADDRESS($M54,38))&lt;&gt;"UL"),INDIRECT(ADDRESS($M54,COLUMN()-11)),0),0))</f>
        <v>7.4074074074074056E-2</v>
      </c>
      <c r="BO54" s="57" cm="1">
        <f t="array" aca="1" ref="BO54" ca="1">SUM(IF($C54&gt;0,IF(AND(INDIRECT(ADDRESS($C54,44))=0,INDIRECT(ADDRESS($C54,38))&lt;&gt;"UL"),INDIRECT(ADDRESS($C54,COLUMN()-12)),0),0), IF($D54&gt;0,IF(AND(INDIRECT(ADDRESS($D54,44))=0,INDIRECT(ADDRESS($D54,38))&lt;&gt;"UL"),INDIRECT(ADDRESS($D54,COLUMN()-12)),0),0), IF($E54&gt;0,IF(AND(INDIRECT(ADDRESS($E54,44))=0,INDIRECT(ADDRESS($E54,38))&lt;&gt;"UL"),INDIRECT(ADDRESS($E54,COLUMN()-12)),0),0), IF($F54&gt;0,IF(AND(INDIRECT(ADDRESS($F54,44))=0,INDIRECT(ADDRESS($F54,38))&lt;&gt;"UL"),INDIRECT(ADDRESS($F54,COLUMN()-12)),0),0), IF($G54&gt;0,IF(AND(INDIRECT(ADDRESS($G54,44))=0,INDIRECT(ADDRESS($G54,38))&lt;&gt;"UL"),INDIRECT(ADDRESS($G54,COLUMN()-12)),0),0), IF($H54&gt;0,IF(AND(INDIRECT(ADDRESS($H54,44))=0,INDIRECT(ADDRESS($H54,38))&lt;&gt;"UL"),INDIRECT(ADDRESS($H54,COLUMN()-12)),0),0), IF($I54&gt;0,IF(AND(INDIRECT(ADDRESS($I54,44))=0,INDIRECT(ADDRESS($I54,38))&lt;&gt;"UL"),INDIRECT(ADDRESS($I54,COLUMN()-12)),0),0), IF($J54&gt;0,IF(AND(INDIRECT(ADDRESS($J54,44))=0,INDIRECT(ADDRESS($J54,38))&lt;&gt;"UL"),INDIRECT(ADDRESS($J54,COLUMN()-12)),0),0), IF($K54&gt;0,IF(AND(INDIRECT(ADDRESS($K54,44))=0,INDIRECT(ADDRESS($K54,38))&lt;&gt;"UL"),INDIRECT(ADDRESS($K54,COLUMN()-11)),0),0), IF($L54&gt;0,IF(AND(INDIRECT(ADDRESS($L54,44))=0,INDIRECT(ADDRESS($L54,38))&lt;&gt;"UL"),INDIRECT(ADDRESS($L54,COLUMN()-11)),0),0), IF($M54&gt;0,IF(AND(INDIRECT(ADDRESS($M54,44))=0,INDIRECT(ADDRESS($M54,38))&lt;&gt;"UL"),INDIRECT(ADDRESS($M54,COLUMN()-11)),0),0))</f>
        <v>0.14814814814814811</v>
      </c>
      <c r="BP54" s="57" cm="1">
        <f t="array" aca="1" ref="BP54" ca="1">SUM(IF($C54&gt;0,IF(AND(INDIRECT(ADDRESS($C54,44))=0,INDIRECT(ADDRESS($C54,38))&lt;&gt;"UL"),INDIRECT(ADDRESS($C54,COLUMN()-12)),0),0), IF($D54&gt;0,IF(AND(INDIRECT(ADDRESS($D54,44))=0,INDIRECT(ADDRESS($D54,38))&lt;&gt;"UL"),INDIRECT(ADDRESS($D54,COLUMN()-12)),0),0), IF($E54&gt;0,IF(AND(INDIRECT(ADDRESS($E54,44))=0,INDIRECT(ADDRESS($E54,38))&lt;&gt;"UL"),INDIRECT(ADDRESS($E54,COLUMN()-12)),0),0), IF($F54&gt;0,IF(AND(INDIRECT(ADDRESS($F54,44))=0,INDIRECT(ADDRESS($F54,38))&lt;&gt;"UL"),INDIRECT(ADDRESS($F54,COLUMN()-12)),0),0), IF($G54&gt;0,IF(AND(INDIRECT(ADDRESS($G54,44))=0,INDIRECT(ADDRESS($G54,38))&lt;&gt;"UL"),INDIRECT(ADDRESS($G54,COLUMN()-12)),0),0), IF($H54&gt;0,IF(AND(INDIRECT(ADDRESS($H54,44))=0,INDIRECT(ADDRESS($H54,38))&lt;&gt;"UL"),INDIRECT(ADDRESS($H54,COLUMN()-12)),0),0), IF($I54&gt;0,IF(AND(INDIRECT(ADDRESS($I54,44))=0,INDIRECT(ADDRESS($I54,38))&lt;&gt;"UL"),INDIRECT(ADDRESS($I54,COLUMN()-12)),0),0), IF($J54&gt;0,IF(AND(INDIRECT(ADDRESS($J54,44))=0,INDIRECT(ADDRESS($J54,38))&lt;&gt;"UL"),INDIRECT(ADDRESS($J54,COLUMN()-12)),0),0), IF($K54&gt;0,IF(AND(INDIRECT(ADDRESS($K54,44))=0,INDIRECT(ADDRESS($K54,38))&lt;&gt;"UL"),INDIRECT(ADDRESS($K54,COLUMN()-11)),0),0), IF($L54&gt;0,IF(AND(INDIRECT(ADDRESS($L54,44))=0,INDIRECT(ADDRESS($L54,38))&lt;&gt;"UL"),INDIRECT(ADDRESS($L54,COLUMN()-11)),0),0), IF($M54&gt;0,IF(AND(INDIRECT(ADDRESS($M54,44))=0,INDIRECT(ADDRESS($M54,38))&lt;&gt;"UL"),INDIRECT(ADDRESS($M54,COLUMN()-11)),0),0))</f>
        <v>0.14814814814814811</v>
      </c>
      <c r="BQ54" s="57">
        <f t="shared" ca="1" si="34"/>
        <v>0.14814814814814811</v>
      </c>
      <c r="BR54" s="161">
        <f t="shared" ca="1" si="22"/>
        <v>76.974845078069052</v>
      </c>
      <c r="BS54" s="59"/>
      <c r="BT54" s="56">
        <f t="shared" ca="1" si="23"/>
        <v>3.5003832139391604</v>
      </c>
      <c r="BU54" s="64">
        <f t="shared" ca="1" si="24"/>
        <v>0.1400153285575664</v>
      </c>
      <c r="BV54" s="57" t="s">
        <v>34</v>
      </c>
      <c r="BW54" s="57" cm="1">
        <f t="array" aca="1" ref="BW54" ca="1">SUM(IF($C54&gt;0,IF(AND(INDIRECT(ADDRESS($C54,44))=0,INDIRECT(ADDRESS($C54,38))="UL",ISERROR(SEARCH("Rear",INDIRECT(ADDRESS($C54,33)))),ISERROR(SEARCH("Side",INDIRECT(ADDRESS($C54,33))))),INDIRECT(ADDRESS($C54,COLUMN())),0),0),IF($D54&gt;0,IF(AND(INDIRECT(ADDRESS($D54,44))=0,INDIRECT(ADDRESS($D54,38))="UL",ISERROR(SEARCH("Rear",INDIRECT(ADDRESS($D54,33)))),ISERROR(SEARCH("Side",INDIRECT(ADDRESS($D54,33))))),INDIRECT(ADDRESS($D54,COLUMN())),0),0),IF($E54&gt;0,IF(AND(INDIRECT(ADDRESS($E54,44))=0,INDIRECT(ADDRESS($E54,38))="UL",ISERROR(SEARCH("Rear",INDIRECT(ADDRESS($E54,33)))),ISERROR(SEARCH("Side",INDIRECT(ADDRESS($E54,33))))),INDIRECT(ADDRESS($E54,COLUMN())),0),0),IF($F54&gt;0,IF(AND(INDIRECT(ADDRESS($F54,44))=0,INDIRECT(ADDRESS($F54,38))="UL",ISERROR(SEARCH("Rear",INDIRECT(ADDRESS($F54,33)))),ISERROR(SEARCH("Side",INDIRECT(ADDRESS($F54,33))))),INDIRECT(ADDRESS($F54,COLUMN())),0),0),IF($G54&gt;0,IF(AND(INDIRECT(ADDRESS($G54,44))=0,INDIRECT(ADDRESS($G54,38))="UL",ISERROR(SEARCH("Rear",INDIRECT(ADDRESS($G54,33)))),ISERROR(SEARCH("Side",INDIRECT(ADDRESS($G54,33))))),INDIRECT(ADDRESS($G54,COLUMN())),0),0),IF($H54&gt;0,IF(AND(INDIRECT(ADDRESS($H54,44))=0,INDIRECT(ADDRESS($H54,38))="UL",ISERROR(SEARCH("Rear",INDIRECT(ADDRESS($H54,33)))),ISERROR(SEARCH("Side",INDIRECT(ADDRESS($H54,33))))),INDIRECT(ADDRESS($H54,COLUMN())),0),0),IF($I54&gt;0,IF(AND(INDIRECT(ADDRESS($I54,44))=0,INDIRECT(ADDRESS($I54,38))="UL",ISERROR(SEARCH("Rear",INDIRECT(ADDRESS($I54,33)))),ISERROR(SEARCH("Side",INDIRECT(ADDRESS($I54,33))))),INDIRECT(ADDRESS($I54,COLUMN())),0),0),IF($J54&gt;0,IF(AND(INDIRECT(ADDRESS($J54,44))=0,INDIRECT(ADDRESS($J54,38))="UL",ISERROR(SEARCH("Rear",INDIRECT(ADDRESS($J54,33)))),ISERROR(SEARCH("Side",INDIRECT(ADDRESS($J54,33))))),INDIRECT(ADDRESS($J54,COLUMN())),0),0),IF($K54&gt;0,IF(AND(INDIRECT(ADDRESS($K54,44))=0,INDIRECT(ADDRESS($K54,38))="UL",ISERROR(SEARCH("Rear",INDIRECT(ADDRESS($K54,33)))),ISERROR(SEARCH("Side",INDIRECT(ADDRESS($K54,33))))),INDIRECT(ADDRESS($K54,COLUMN())),0),0),IF($L54&gt;0,IF(AND(INDIRECT(ADDRESS($L54,44))=0,INDIRECT(ADDRESS($L54,38))="UL",ISERROR(SEARCH("Rear",INDIRECT(ADDRESS($L54,33)))),ISERROR(SEARCH("Side",INDIRECT(ADDRESS($L54,33))))),INDIRECT(ADDRESS($L54,COLUMN())),0),0),IF($M54&gt;0,IF(AND(INDIRECT(ADDRESS($M54,44))=0,INDIRECT(ADDRESS($M54,38))="UL",ISERROR(SEARCH("Rear",INDIRECT(ADDRESS($M54,33)))),ISERROR(SEARCH("Side",INDIRECT(ADDRESS($M54,33))))),INDIRECT(ADDRESS($M54,COLUMN())),0),0))</f>
        <v>0.99999999999999989</v>
      </c>
      <c r="BX54" s="57">
        <f t="shared" ca="1" si="25"/>
        <v>0.99999999999999989</v>
      </c>
      <c r="BY54" s="57" cm="1">
        <f t="array" aca="1" ref="BY54" ca="1">SUM(IF($C54&gt;0,IF(AND(INDIRECT(ADDRESS($C54,44))=0,INDIRECT(ADDRESS($C54,38))="UL"),INDIRECT(ADDRESS($C54,COLUMN())),0),0),IF($D54&gt;0,IF(AND(INDIRECT(ADDRESS($D54,44))=0,INDIRECT(ADDRESS($D54,38))="UL"),INDIRECT(ADDRESS($D54,COLUMN())),0),0),IF($E54&gt;0,IF(AND(INDIRECT(ADDRESS($E54,44))=0,INDIRECT(ADDRESS($E54,38))="UL"),INDIRECT(ADDRESS($E54,COLUMN())),0),0),IF($F54&gt;0,IF(AND(INDIRECT(ADDRESS($F54,44))=0,INDIRECT(ADDRESS($F54,38))="UL"),INDIRECT(ADDRESS($F54,COLUMN())),0),0),IF($G54&gt;0,IF(AND(INDIRECT(ADDRESS($G54,44))=0,INDIRECT(ADDRESS($G54,38))="UL"),INDIRECT(ADDRESS($G54,COLUMN())),0),0),IF($H54&gt;0,IF(AND(INDIRECT(ADDRESS($H54,44))=0,INDIRECT(ADDRESS($H54,38))="UL"),INDIRECT(ADDRESS($H54,COLUMN())),0),0),IF($I54&gt;0,IF(AND(INDIRECT(ADDRESS($I54,44))=0,INDIRECT(ADDRESS($I54,38))="UL"),INDIRECT(ADDRESS($I54,COLUMN())),0),0),IF($J54&gt;0,IF(AND(INDIRECT(ADDRESS($J54,44))=0,INDIRECT(ADDRESS($J54,38))="UL"),INDIRECT(ADDRESS($J54,COLUMN())),0),0),IF($K54&gt;0,IF(AND(INDIRECT(ADDRESS($K54,44))=0,INDIRECT(ADDRESS($K54,38))="UL"),INDIRECT(ADDRESS($K54,COLUMN())),0),0),IF($L54&gt;0,IF(AND(INDIRECT(ADDRESS($L54,44))=0,INDIRECT(ADDRESS($L54,38))="UL"),INDIRECT(ADDRESS($L54,COLUMN())),0),0),IF($M54&gt;0,IF(AND(INDIRECT(ADDRESS($M54,44))=0,INDIRECT(ADDRESS($M54,38))="UL"),INDIRECT(ADDRESS($M54,COLUMN())),0),0))</f>
        <v>0.34156378600823045</v>
      </c>
      <c r="BZ54" s="57" cm="1">
        <f t="array" aca="1" ref="BZ54" ca="1">SUM(IF($C54&gt;0,IF(AND(INDIRECT(ADDRESS($C54,44))=0,INDIRECT(ADDRESS($C54,38))="UL"),INDIRECT(ADDRESS($C54,COLUMN())),0),0),IF($D54&gt;0,IF(AND(INDIRECT(ADDRESS($D54,44))=0,INDIRECT(ADDRESS($D54,38))="UL"),INDIRECT(ADDRESS($D54,COLUMN())),0),0),IF($E54&gt;0,IF(AND(INDIRECT(ADDRESS($E54,44))=0,INDIRECT(ADDRESS($E54,38))="UL"),INDIRECT(ADDRESS($E54,COLUMN())),0),0),IF($F54&gt;0,IF(AND(INDIRECT(ADDRESS($F54,44))=0,INDIRECT(ADDRESS($F54,38))="UL"),INDIRECT(ADDRESS($F54,COLUMN())),0),0),IF($G54&gt;0,IF(AND(INDIRECT(ADDRESS($G54,44))=0,INDIRECT(ADDRESS($G54,38))="UL"),INDIRECT(ADDRESS($G54,COLUMN())),0),0),IF($H54&gt;0,IF(AND(INDIRECT(ADDRESS($H54,44))=0,INDIRECT(ADDRESS($H54,38))="UL"),INDIRECT(ADDRESS($H54,COLUMN())),0),0),IF($I54&gt;0,IF(AND(INDIRECT(ADDRESS($I54,44))=0,INDIRECT(ADDRESS($I54,38))="UL"),INDIRECT(ADDRESS($I54,COLUMN())),0),0),IF($J54&gt;0,IF(AND(INDIRECT(ADDRESS($J54,44))=0,INDIRECT(ADDRESS($J54,38))="UL"),INDIRECT(ADDRESS($J54,COLUMN())),0),0),IF($K54&gt;0,IF(AND(INDIRECT(ADDRESS($K54,44))=0,INDIRECT(ADDRESS($K54,38))="UL"),INDIRECT(ADDRESS($K54,COLUMN())),0),0),IF($L54&gt;0,IF(AND(INDIRECT(ADDRESS($L54,44))=0,INDIRECT(ADDRESS($L54,38))="UL"),INDIRECT(ADDRESS($L54,COLUMN())),0),0),IF($M54&gt;0,IF(AND(INDIRECT(ADDRESS($M54,44))=0,INDIRECT(ADDRESS($M54,38))="UL"),INDIRECT(ADDRESS($M54,COLUMN())),0),0))</f>
        <v>0.19547325102880658</v>
      </c>
      <c r="CA54" s="57">
        <f t="shared" ca="1" si="26"/>
        <v>0.19547325102880658</v>
      </c>
      <c r="CB54" s="57" cm="1">
        <f t="array" aca="1" ref="CB54" ca="1">SUM(IF($C54&gt;0,IF(AND(INDIRECT(ADDRESS($C54,44))=0,INDIRECT(ADDRESS($C54,38))&lt;&gt;"UL"),INDIRECT(ADDRESS($C54,COLUMN())),0),0),IF($D54&gt;0,IF(AND(INDIRECT(ADDRESS($D54,44))=0,INDIRECT(ADDRESS($D54,38))&lt;&gt;"UL"),INDIRECT(ADDRESS($D54,COLUMN())),0),0),IF($E54&gt;0,IF(AND(INDIRECT(ADDRESS($E54,44))=0,INDIRECT(ADDRESS($E54,38))&lt;&gt;"UL"),INDIRECT(ADDRESS($E54,COLUMN())),0),0),IF($F54&gt;0,IF(AND(INDIRECT(ADDRESS($F54,44))=0,INDIRECT(ADDRESS($F54,38))&lt;&gt;"UL"),INDIRECT(ADDRESS($F54,COLUMN())),0),0),IF($G54&gt;0,IF(AND(INDIRECT(ADDRESS($G54,44))=0,INDIRECT(ADDRESS($G54,38))&lt;&gt;"UL"),INDIRECT(ADDRESS($G54,COLUMN())),0),0),IF($H54&gt;0,IF(AND(INDIRECT(ADDRESS($H54,44))=0,INDIRECT(ADDRESS($H54,38))&lt;&gt;"UL"),INDIRECT(ADDRESS($H54,COLUMN())),0),0),IF($I54&gt;0,IF(AND(INDIRECT(ADDRESS($I54,44))=0,INDIRECT(ADDRESS($I54,38))&lt;&gt;"UL"),INDIRECT(ADDRESS($I54,COLUMN())),0),0),IF($J54&gt;0,IF(AND(INDIRECT(ADDRESS($J54,44))=0,INDIRECT(ADDRESS($J54,38))&lt;&gt;"UL"),INDIRECT(ADDRESS($J54,COLUMN())),0),0),IF($K54&gt;0,IF(AND(INDIRECT(ADDRESS($K54,44))=0,INDIRECT(ADDRESS($K54,38))&lt;&gt;"UL"),INDIRECT(ADDRESS($K54,COLUMN())),0),0),IF($L54&gt;0,IF(AND(INDIRECT(ADDRESS($L54,44))=0,INDIRECT(ADDRESS($L54,38))&lt;&gt;"UL"),INDIRECT(ADDRESS($L54,COLUMN())),0),0),IF($M54&gt;0,IF(AND(INDIRECT(ADDRESS($M54,44))=0,INDIRECT(ADDRESS($M54,38))&lt;&gt;"UL"),INDIRECT(ADDRESS($M54,COLUMN())),0),0))</f>
        <v>0.27777777777777773</v>
      </c>
      <c r="CC54" s="57">
        <f t="shared" ca="1" si="27"/>
        <v>0.27777777777777773</v>
      </c>
      <c r="CD54" s="57" cm="1">
        <f t="array" aca="1" ref="CD54" ca="1">SUM(IF($C54&gt;0,IF(AND(INDIRECT(ADDRESS($C54,44))=0,INDIRECT(ADDRESS($C54,38))&lt;&gt;"UL"),INDIRECT(ADDRESS($C54,COLUMN())),0),0),IF($D54&gt;0,IF(AND(INDIRECT(ADDRESS($D54,44))=0,INDIRECT(ADDRESS($D54,38))&lt;&gt;"UL"),INDIRECT(ADDRESS($D54,COLUMN())),0),0),IF($E54&gt;0,IF(AND(INDIRECT(ADDRESS($E54,44))=0,INDIRECT(ADDRESS($E54,38))&lt;&gt;"UL"),INDIRECT(ADDRESS($E54,COLUMN())),0),0),IF($F54&gt;0,IF(AND(INDIRECT(ADDRESS($F54,44))=0,INDIRECT(ADDRESS($F54,38))&lt;&gt;"UL"),INDIRECT(ADDRESS($F54,COLUMN())),0),0),IF($G54&gt;0,IF(AND(INDIRECT(ADDRESS($G54,44))=0,INDIRECT(ADDRESS($G54,38))&lt;&gt;"UL"),INDIRECT(ADDRESS($G54,COLUMN())),0),0),IF($H54&gt;0,IF(AND(INDIRECT(ADDRESS($H54,44))=0,INDIRECT(ADDRESS($H54,38))&lt;&gt;"UL"),INDIRECT(ADDRESS($H54,COLUMN())),0),0),IF($I54&gt;0,IF(AND(INDIRECT(ADDRESS($I54,44))=0,INDIRECT(ADDRESS($I54,38))&lt;&gt;"UL"),INDIRECT(ADDRESS($I54,COLUMN())),0),0),IF($J54&gt;0,IF(AND(INDIRECT(ADDRESS($J54,44))=0,INDIRECT(ADDRESS($J54,38))&lt;&gt;"UL"),INDIRECT(ADDRESS($J54,COLUMN())),0),0),IF($K54&gt;0,IF(AND(INDIRECT(ADDRESS($K54,44))=0,INDIRECT(ADDRESS($K54,38))&lt;&gt;"UL"),INDIRECT(ADDRESS($K54,COLUMN())),0),0),IF($L54&gt;0,IF(AND(INDIRECT(ADDRESS($L54,44))=0,INDIRECT(ADDRESS($L54,38))&lt;&gt;"UL"),INDIRECT(ADDRESS($L54,COLUMN())),0),0),IF($M54&gt;0,IF(AND(INDIRECT(ADDRESS($M54,44))=0,INDIRECT(ADDRESS($M54,38))&lt;&gt;"UL"),INDIRECT(ADDRESS($M54,COLUMN())),0),0))</f>
        <v>9.2592592592592574E-2</v>
      </c>
      <c r="CE54" s="57" cm="1">
        <f t="array" aca="1" ref="CE54" ca="1">SUM(IF($C54&gt;0,IF(AND(INDIRECT(ADDRESS($C54,44))=0,INDIRECT(ADDRESS($C54,38))&lt;&gt;"UL"),INDIRECT(ADDRESS($C54,COLUMN())),0),0),IF($D54&gt;0,IF(AND(INDIRECT(ADDRESS($D54,44))=0,INDIRECT(ADDRESS($D54,38))&lt;&gt;"UL"),INDIRECT(ADDRESS($D54,COLUMN())),0),0),IF($E54&gt;0,IF(AND(INDIRECT(ADDRESS($E54,44))=0,INDIRECT(ADDRESS($E54,38))&lt;&gt;"UL"),INDIRECT(ADDRESS($E54,COLUMN())),0),0),IF($F54&gt;0,IF(AND(INDIRECT(ADDRESS($F54,44))=0,INDIRECT(ADDRESS($F54,38))&lt;&gt;"UL"),INDIRECT(ADDRESS($F54,COLUMN())),0),0),IF($G54&gt;0,IF(AND(INDIRECT(ADDRESS($G54,44))=0,INDIRECT(ADDRESS($G54,38))&lt;&gt;"UL"),INDIRECT(ADDRESS($G54,COLUMN())),0),0),IF($H54&gt;0,IF(AND(INDIRECT(ADDRESS($H54,44))=0,INDIRECT(ADDRESS($H54,38))&lt;&gt;"UL"),INDIRECT(ADDRESS($H54,COLUMN())),0),0),IF($I54&gt;0,IF(AND(INDIRECT(ADDRESS($I54,44))=0,INDIRECT(ADDRESS($I54,38))&lt;&gt;"UL"),INDIRECT(ADDRESS($I54,COLUMN())),0),0),IF($J54&gt;0,IF(AND(INDIRECT(ADDRESS($J54,44))=0,INDIRECT(ADDRESS($J54,38))&lt;&gt;"UL"),INDIRECT(ADDRESS($J54,COLUMN())),0),0),IF($K54&gt;0,IF(AND(INDIRECT(ADDRESS($K54,44))=0,INDIRECT(ADDRESS($K54,38))&lt;&gt;"UL"),INDIRECT(ADDRESS($K54,COLUMN())),0),0),IF($L54&gt;0,IF(AND(INDIRECT(ADDRESS($L54,44))=0,INDIRECT(ADDRESS($L54,38))&lt;&gt;"UL"),INDIRECT(ADDRESS($L54,COLUMN())),0),0),IF($M54&gt;0,IF(AND(INDIRECT(ADDRESS($M54,44))=0,INDIRECT(ADDRESS($M54,38))&lt;&gt;"UL"),INDIRECT(ADDRESS($M54,COLUMN())),0),0))</f>
        <v>0</v>
      </c>
      <c r="CF54" s="57">
        <f t="shared" ca="1" si="28"/>
        <v>0</v>
      </c>
      <c r="CG54" s="57">
        <f t="shared" ca="1" si="35"/>
        <v>2.2403938403350079</v>
      </c>
      <c r="CH54" s="57">
        <f t="shared" ca="1" si="29"/>
        <v>8.9615753613400309E-2</v>
      </c>
      <c r="CI54" s="19">
        <f t="shared" ca="1" si="30"/>
        <v>14.488685949673602</v>
      </c>
      <c r="CJ54" s="19"/>
      <c r="CK54" s="57" cm="1">
        <f t="array" aca="1" ref="CK54" ca="1">IF(AU54="S", SUM(IF($C54&gt;0,IF(INDIRECT(ADDRESS($C54,43))&lt;&gt;1,INDIRECT(ADDRESS($C54,48)),0),0), IF($D54&gt;0,IF(INDIRECT(ADDRESS($D54,43))&lt;&gt;1,INDIRECT(ADDRESS($D54,48)),0),0), IF($E54&gt;0,IF(INDIRECT(ADDRESS($E54,43))&lt;&gt;1,INDIRECT(ADDRESS($E54,48)),0),0), IF($F54&gt;0,IF(INDIRECT(ADDRESS($F54,43))&lt;&gt;1,INDIRECT(ADDRESS($F54,48)),0),0), IF($G54&gt;0,IF(INDIRECT(ADDRESS($G54,43))&lt;&gt;1,INDIRECT(ADDRESS($G54,48)),0),0), IF($H54&gt;0,IF(INDIRECT(ADDRESS($H54,43))&lt;&gt;1,INDIRECT(ADDRESS($H54,48)),0),0), IF($I54&gt;0,IF(INDIRECT(ADDRESS($I54,43))&lt;&gt;1,INDIRECT(ADDRESS($I54,48)),0),0), IF($J54&gt;0,IF(INDIRECT(ADDRESS($J54,43))&lt;&gt;1,INDIRECT(ADDRESS($J54,48)),0),0), IF($K54&gt;0,IF(INDIRECT(ADDRESS($K54,43))&lt;&gt;1,INDIRECT(ADDRESS($K54,48)),0),0), IF($L54&gt;0,IF(INDIRECT(ADDRESS($L54,43))&lt;&gt;1,INDIRECT(ADDRESS($L54,48)),0),0), IF($M54&gt;0,IF(INDIRECT(ADDRESS($M54,43))&lt;&gt;1,INDIRECT(ADDRESS($M54,48)),0),0)), IF(AU54="L",SUM(IF($C54&gt;0,IF(INDIRECT(ADDRESS($C54,43))&lt;&gt;1,INDIRECT(ADDRESS($C54,50)),0),0), IF($D54&gt;0,IF(INDIRECT(ADDRESS($D54,43))&lt;&gt;1,INDIRECT(ADDRESS($D54,50)),0),0), IF($E54&gt;0,IF(INDIRECT(ADDRESS($E54,43))&lt;&gt;1,INDIRECT(ADDRESS($E54,50)),0),0), IF($F54&gt;0,IF(INDIRECT(ADDRESS($F54,43))&lt;&gt;1,INDIRECT(ADDRESS($F54,50)),0),0), IF($G54&gt;0,IF(INDIRECT(ADDRESS($G54,43))&lt;&gt;1,INDIRECT(ADDRESS($G54,50)),0),0), IF($G54&gt;0,IF(INDIRECT(ADDRESS($G54,43))&lt;&gt;1,INDIRECT(ADDRESS($G54,50)),0),0), IF($H54&gt;0,IF(INDIRECT(ADDRESS($H54,43))&lt;&gt;1,INDIRECT(ADDRESS($H54,50)),0),0), IF($I54&gt;0,IF(INDIRECT(ADDRESS($I54,43))&lt;&gt;1,INDIRECT(ADDRESS($I54,50)),0),0), IF($J54&gt;0,IF(INDIRECT(ADDRESS($J54,43))&lt;&gt;1,INDIRECT(ADDRESS($J54,50)),0),0), IF($K54&gt;0,IF(INDIRECT(ADDRESS($K54,43))&lt;&gt;1,INDIRECT(ADDRESS($K54,50)),0),0), IF($L54&gt;0,IF(INDIRECT(ADDRESS($L54,43))&lt;&gt;1,INDIRECT(ADDRESS($L54,50)),0),0), IF($M54&gt;0,IF(INDIRECT(ADDRESS($M54,43))&lt;&gt;1,INDIRECT(ADDRESS($M54,50)),0),0)), SUM(IF($C54&gt;0,IF(INDIRECT(ADDRESS($C54,43))&lt;&gt;1,INDIRECT(ADDRESS($C54,49)),0),0), IF($D54&gt;0,IF(INDIRECT(ADDRESS($D54,43))&lt;&gt;1,INDIRECT(ADDRESS($D54,49)),0),0), IF($E54&gt;0,IF(INDIRECT(ADDRESS($E54,43))&lt;&gt;1,INDIRECT(ADDRESS($E54,49)),0),0), IF($F54&gt;0,IF(INDIRECT(ADDRESS($F54,43))&lt;&gt;1,INDIRECT(ADDRESS($F54,49)),0),0), IF($G54&gt;0,IF(INDIRECT(ADDRESS($G54,43))&lt;&gt;1,INDIRECT(ADDRESS($G54,49)),0),0), IF($G54&gt;0,IF(INDIRECT(ADDRESS($G54,43))&lt;&gt;1,INDIRECT(ADDRESS($G54,49)),0),0), IF($H54&gt;0,IF(INDIRECT(ADDRESS($H54,43))&lt;&gt;1,INDIRECT(ADDRESS($H54,49)),0),0), IF($I54&gt;0,IF(INDIRECT(ADDRESS($I54,43))&lt;&gt;1,INDIRECT(ADDRESS($I54,49)),0),0), IF($J54&gt;0,IF(INDIRECT(ADDRESS($J54,43))&lt;&gt;1,INDIRECT(ADDRESS($J54,49)),0),0), IF($K54&gt;0,IF(INDIRECT(ADDRESS($K54,43))&lt;&gt;1,INDIRECT(ADDRESS($K54,49)),0),0), IF($L54&gt;0,IF(INDIRECT(ADDRESS($L54,43))&lt;&gt;1,INDIRECT(ADDRESS($L54,49)),0),0), IF($M54&gt;0,IF(INDIRECT(ADDRESS($M54,43))&lt;&gt;1,INDIRECT(ADDRESS($M54,49)),0),0))))</f>
        <v>1.5555555555555554</v>
      </c>
      <c r="CL54" s="57" cm="1">
        <f t="array" aca="1" ref="CL54" ca="1">SUM(IF($C54&gt;0,IF(INDIRECT(ADDRESS($C54,44))=1,INDIRECT(ADDRESS($C54,90)),0),0), IF($D54&gt;0,IF(INDIRECT(ADDRESS($D54,44))=1,INDIRECT(ADDRESS($D54,90)),0),0), IF($E54&gt;0,IF(INDIRECT(ADDRESS($E54,44))=1,INDIRECT(ADDRESS($E54,90)),0),0), IF($F54&gt;0,IF(INDIRECT(ADDRESS($F54,44))=1,INDIRECT(ADDRESS($F54,90)),0),0), IF($G54&gt;0,IF(INDIRECT(ADDRESS($G54,44))=1,INDIRECT(ADDRESS($G54,90)),0),0), IF($H54&gt;0,IF(INDIRECT(ADDRESS($H54,44))=1,INDIRECT(ADDRESS($H54,90)),0),0), IF($I54&gt;0,IF(INDIRECT(ADDRESS($I54,44))=1,INDIRECT(ADDRESS($I54,90)),0),0), IF($J54&gt;0,IF(INDIRECT(ADDRESS($J54,44))=1,INDIRECT(ADDRESS($J54,90)),0),0), IF($K54&gt;0,IF(INDIRECT(ADDRESS($K54,44))=1,INDIRECT(ADDRESS($K54,90)),0),0), IF($L54&gt;0,IF(INDIRECT(ADDRESS($L54,44))=1,INDIRECT(ADDRESS($L54,90)),0),0), IF($M54&gt;0,IF(INDIRECT(ADDRESS($M54,44))=1,INDIRECT(ADDRESS($M54,90)),0),0))</f>
        <v>0</v>
      </c>
      <c r="CM54" s="56">
        <f t="shared" ca="1" si="31"/>
        <v>1.0307698764737447</v>
      </c>
      <c r="CN54" s="59"/>
    </row>
    <row r="55" spans="1:92" x14ac:dyDescent="0.25">
      <c r="A55" s="62" t="s">
        <v>133</v>
      </c>
      <c r="B55" s="122">
        <v>8</v>
      </c>
      <c r="C55" s="122">
        <v>19</v>
      </c>
      <c r="D55" s="122">
        <v>20</v>
      </c>
      <c r="E55" s="122">
        <v>28</v>
      </c>
      <c r="F55" s="122">
        <v>30</v>
      </c>
      <c r="G55" s="122"/>
      <c r="H55" s="122"/>
      <c r="I55" s="67"/>
      <c r="J55" s="67"/>
      <c r="K55" s="67"/>
      <c r="L55" s="67"/>
      <c r="M55" s="67"/>
      <c r="N55" s="67">
        <f t="shared" ca="1" si="15"/>
        <v>25</v>
      </c>
      <c r="O55" s="67" t="str" cm="1">
        <f t="array" aca="1" ref="O55" ca="1">INDIRECT(ADDRESS($B55,COLUMN()))</f>
        <v>Fighter</v>
      </c>
      <c r="P55" s="67" cm="1">
        <f t="array" aca="1" ref="P55" ca="1">INDIRECT(ADDRESS($B55,COLUMN()))</f>
        <v>2</v>
      </c>
      <c r="Q55" s="67" t="str" cm="1">
        <f t="array" aca="1" ref="Q55" ca="1">INDIRECT(ADDRESS($B55,COLUMN()))</f>
        <v>-</v>
      </c>
      <c r="R55" s="67" t="str" cm="1">
        <f t="array" aca="1" ref="R55" ca="1">INDIRECT(ADDRESS($B55,COLUMN()))</f>
        <v>-</v>
      </c>
      <c r="S55" s="67" cm="1">
        <f t="array" aca="1" ref="S55" ca="1">INDIRECT(ADDRESS($B55,COLUMN()))</f>
        <v>3</v>
      </c>
      <c r="T55" s="67" t="str" cm="1">
        <f t="array" aca="1" ref="T55" ca="1">INDIRECT(ADDRESS($B55,COLUMN()))</f>
        <v>1-7</v>
      </c>
      <c r="U55" s="67" cm="1">
        <f t="array" aca="1" ref="U55" ca="1">INDIRECT(ADDRESS($B55,COLUMN()))</f>
        <v>7</v>
      </c>
      <c r="V55" s="67" cm="1">
        <f t="array" aca="1" ref="V55" ca="1">INDIRECT(ADDRESS($B55,COLUMN()))</f>
        <v>0</v>
      </c>
      <c r="W55" s="67" cm="1">
        <f t="array" aca="1" ref="W55" ca="1">INDIRECT(ADDRESS($B55,COLUMN()))</f>
        <v>2</v>
      </c>
      <c r="X55" s="67" cm="1">
        <f t="array" aca="1" ref="X55" ca="1">INDIRECT(ADDRESS($B55,COLUMN()))</f>
        <v>7</v>
      </c>
      <c r="Y55" s="67" cm="1">
        <f t="array" aca="1" ref="Y55" ca="1">INDIRECT(ADDRESS($B55,COLUMN()))</f>
        <v>1</v>
      </c>
      <c r="Z55" s="67" cm="1">
        <f t="array" aca="1" ref="Z55" ca="1">INDIRECT(ADDRESS($B55,COLUMN()))</f>
        <v>5</v>
      </c>
      <c r="AA55" s="67" t="str">
        <f>AA8</f>
        <v>Rocket Boosters</v>
      </c>
      <c r="AB55" s="56">
        <f t="shared" ca="1" si="16"/>
        <v>0.94482945198530943</v>
      </c>
      <c r="AC55" s="56">
        <f t="shared" ca="1" si="17"/>
        <v>1.1901420601517601</v>
      </c>
      <c r="AD55" s="56">
        <f t="shared" ca="1" si="18"/>
        <v>2.0698122785248003</v>
      </c>
      <c r="AF55" s="52"/>
      <c r="AG55" s="52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2"/>
      <c r="AU55" s="54" t="s">
        <v>113</v>
      </c>
      <c r="AV55" s="57" cm="1">
        <f t="array" aca="1" ref="AV55" ca="1">SUM(IF($C55&gt;0,IF(AND(INDIRECT(ADDRESS($C55,44))=0,INDIRECT(ADDRESS($C55,38))="UL",ISERROR(SEARCH("Rear",INDIRECT(ADDRESS($C55,33)))),ISERROR(SEARCH("Side",INDIRECT(ADDRESS($C55,33))))),INDIRECT(ADDRESS($C55,COLUMN())),0),0),IF($D55&gt;0,IF(AND(INDIRECT(ADDRESS($D55,44))=0,INDIRECT(ADDRESS($D55,38))="UL",ISERROR(SEARCH("Rear",INDIRECT(ADDRESS($D55,33)))),ISERROR(SEARCH("Side",INDIRECT(ADDRESS($D55,33))))),INDIRECT(ADDRESS($D55,COLUMN())),0),0),IF($E55&gt;0,IF(AND(INDIRECT(ADDRESS($E55,44))=0,INDIRECT(ADDRESS($E55,38))="UL",ISERROR(SEARCH("Rear",INDIRECT(ADDRESS($E55,33)))),ISERROR(SEARCH("Side",INDIRECT(ADDRESS($E55,33))))),INDIRECT(ADDRESS($E55,COLUMN())),0),0),IF($F55&gt;0,IF(AND(INDIRECT(ADDRESS($F55,44))=0,INDIRECT(ADDRESS($F55,38))="UL",ISERROR(SEARCH("Rear",INDIRECT(ADDRESS($F55,33)))),ISERROR(SEARCH("Side",INDIRECT(ADDRESS($F55,33))))),INDIRECT(ADDRESS($F55,COLUMN())),0),0),IF($G55&gt;0,IF(AND(INDIRECT(ADDRESS($G55,44))=0,INDIRECT(ADDRESS($G55,38))="UL",ISERROR(SEARCH("Rear",INDIRECT(ADDRESS($G55,33)))),ISERROR(SEARCH("Side",INDIRECT(ADDRESS($G55,33))))),INDIRECT(ADDRESS($G55,COLUMN())),0),0),IF($H55&gt;0,IF(AND(INDIRECT(ADDRESS($H55,44))=0,INDIRECT(ADDRESS($H55,38))="UL",ISERROR(SEARCH("Rear",INDIRECT(ADDRESS($H55,33)))),ISERROR(SEARCH("Side",INDIRECT(ADDRESS($H55,33))))),INDIRECT(ADDRESS($H55,COLUMN())),0),0),IF($I55&gt;0,IF(AND(INDIRECT(ADDRESS($I55,44))=0,INDIRECT(ADDRESS($I55,38))="UL",ISERROR(SEARCH("Rear",INDIRECT(ADDRESS($I55,33)))),ISERROR(SEARCH("Side",INDIRECT(ADDRESS($I55,33))))),INDIRECT(ADDRESS($I55,COLUMN())),0),0),IF($J55&gt;0,IF(AND(INDIRECT(ADDRESS($J55,44))=0,INDIRECT(ADDRESS($J55,38))="UL",ISERROR(SEARCH("Rear",INDIRECT(ADDRESS($J55,33)))),ISERROR(SEARCH("Side",INDIRECT(ADDRESS($J55,33))))),INDIRECT(ADDRESS($J55,COLUMN())),0),0),IF($K55&gt;0,IF(AND(INDIRECT(ADDRESS($K55,44))=0,INDIRECT(ADDRESS($K55,38))="UL",ISERROR(SEARCH("Rear",INDIRECT(ADDRESS($K55,33)))),ISERROR(SEARCH("Side",INDIRECT(ADDRESS($K55,33))))),INDIRECT(ADDRESS($K55,COLUMN())),0),0),IF($L55&gt;0,IF(AND(INDIRECT(ADDRESS($L55,44))=0,INDIRECT(ADDRESS($L55,38))="UL",ISERROR(SEARCH("Rear",INDIRECT(ADDRESS($L55,33)))),ISERROR(SEARCH("Side",INDIRECT(ADDRESS($L55,33))))),INDIRECT(ADDRESS($L55,COLUMN())),0),0),IF($M55&gt;0,IF(AND(INDIRECT(ADDRESS($M55,44))=0,INDIRECT(ADDRESS($M55,38))="UL",ISERROR(SEARCH("Rear",INDIRECT(ADDRESS($M55,33)))),ISERROR(SEARCH("Side",INDIRECT(ADDRESS($M55,33))))),INDIRECT(ADDRESS($M55,COLUMN())),0),0))</f>
        <v>0.7222222222222221</v>
      </c>
      <c r="AW55" s="57" cm="1">
        <f t="array" aca="1" ref="AW55" ca="1">SUM(IF($C55&gt;0,IF(AND(INDIRECT(ADDRESS($C55,44))=0,INDIRECT(ADDRESS($C55,38))="UL",ISERROR(SEARCH("Rear",INDIRECT(ADDRESS($C55,33)))),ISERROR(SEARCH("Side",INDIRECT(ADDRESS($C55,33))))),INDIRECT(ADDRESS($C55,COLUMN())),0),0),IF($D55&gt;0,IF(AND(INDIRECT(ADDRESS($D55,44))=0,INDIRECT(ADDRESS($D55,38))="UL",ISERROR(SEARCH("Rear",INDIRECT(ADDRESS($D55,33)))),ISERROR(SEARCH("Side",INDIRECT(ADDRESS($D55,33))))),INDIRECT(ADDRESS($D55,COLUMN())),0),0),IF($E55&gt;0,IF(AND(INDIRECT(ADDRESS($E55,44))=0,INDIRECT(ADDRESS($E55,38))="UL",ISERROR(SEARCH("Rear",INDIRECT(ADDRESS($E55,33)))),ISERROR(SEARCH("Side",INDIRECT(ADDRESS($E55,33))))),INDIRECT(ADDRESS($E55,COLUMN())),0),0),IF($F55&gt;0,IF(AND(INDIRECT(ADDRESS($F55,44))=0,INDIRECT(ADDRESS($F55,38))="UL",ISERROR(SEARCH("Rear",INDIRECT(ADDRESS($F55,33)))),ISERROR(SEARCH("Side",INDIRECT(ADDRESS($F55,33))))),INDIRECT(ADDRESS($F55,COLUMN())),0),0),IF($G55&gt;0,IF(AND(INDIRECT(ADDRESS($G55,44))=0,INDIRECT(ADDRESS($G55,38))="UL",ISERROR(SEARCH("Rear",INDIRECT(ADDRESS($G55,33)))),ISERROR(SEARCH("Side",INDIRECT(ADDRESS($G55,33))))),INDIRECT(ADDRESS($G55,COLUMN())),0),0),IF($H55&gt;0,IF(AND(INDIRECT(ADDRESS($H55,44))=0,INDIRECT(ADDRESS($H55,38))="UL",ISERROR(SEARCH("Rear",INDIRECT(ADDRESS($H55,33)))),ISERROR(SEARCH("Side",INDIRECT(ADDRESS($H55,33))))),INDIRECT(ADDRESS($H55,COLUMN())),0),0),IF($I55&gt;0,IF(AND(INDIRECT(ADDRESS($I55,44))=0,INDIRECT(ADDRESS($I55,38))="UL",ISERROR(SEARCH("Rear",INDIRECT(ADDRESS($I55,33)))),ISERROR(SEARCH("Side",INDIRECT(ADDRESS($I55,33))))),INDIRECT(ADDRESS($I55,COLUMN())),0),0),IF($J55&gt;0,IF(AND(INDIRECT(ADDRESS($J55,44))=0,INDIRECT(ADDRESS($J55,38))="UL",ISERROR(SEARCH("Rear",INDIRECT(ADDRESS($J55,33)))),ISERROR(SEARCH("Side",INDIRECT(ADDRESS($J55,33))))),INDIRECT(ADDRESS($J55,COLUMN())),0),0),IF($K55&gt;0,IF(AND(INDIRECT(ADDRESS($K55,44))=0,INDIRECT(ADDRESS($K55,38))="UL",ISERROR(SEARCH("Rear",INDIRECT(ADDRESS($K55,33)))),ISERROR(SEARCH("Side",INDIRECT(ADDRESS($K55,33))))),INDIRECT(ADDRESS($K55,COLUMN())),0),0),IF($L55&gt;0,IF(AND(INDIRECT(ADDRESS($L55,44))=0,INDIRECT(ADDRESS($L55,38))="UL",ISERROR(SEARCH("Rear",INDIRECT(ADDRESS($L55,33)))),ISERROR(SEARCH("Side",INDIRECT(ADDRESS($L55,33))))),INDIRECT(ADDRESS($L55,COLUMN())),0),0),IF($M55&gt;0,IF(AND(INDIRECT(ADDRESS($M55,44))=0,INDIRECT(ADDRESS($M55,38))="UL",ISERROR(SEARCH("Rear",INDIRECT(ADDRESS($M55,33)))),ISERROR(SEARCH("Side",INDIRECT(ADDRESS($M55,33))))),INDIRECT(ADDRESS($M55,COLUMN())),0),0))</f>
        <v>1.3333333333333333</v>
      </c>
      <c r="AX55" s="57" cm="1">
        <f t="array" aca="1" ref="AX55" ca="1">SUM(IF($C55&gt;0,IF(AND(INDIRECT(ADDRESS($C55,44))=0,INDIRECT(ADDRESS($C55,38))="UL",ISERROR(SEARCH("Rear",INDIRECT(ADDRESS($C55,33)))),ISERROR(SEARCH("Side",INDIRECT(ADDRESS($C55,33))))),INDIRECT(ADDRESS($C55,COLUMN())),0),0),IF($D55&gt;0,IF(AND(INDIRECT(ADDRESS($D55,44))=0,INDIRECT(ADDRESS($D55,38))="UL",ISERROR(SEARCH("Rear",INDIRECT(ADDRESS($D55,33)))),ISERROR(SEARCH("Side",INDIRECT(ADDRESS($D55,33))))),INDIRECT(ADDRESS($D55,COLUMN())),0),0),IF($E55&gt;0,IF(AND(INDIRECT(ADDRESS($E55,44))=0,INDIRECT(ADDRESS($E55,38))="UL",ISERROR(SEARCH("Rear",INDIRECT(ADDRESS($E55,33)))),ISERROR(SEARCH("Side",INDIRECT(ADDRESS($E55,33))))),INDIRECT(ADDRESS($E55,COLUMN())),0),0),IF($F55&gt;0,IF(AND(INDIRECT(ADDRESS($F55,44))=0,INDIRECT(ADDRESS($F55,38))="UL",ISERROR(SEARCH("Rear",INDIRECT(ADDRESS($F55,33)))),ISERROR(SEARCH("Side",INDIRECT(ADDRESS($F55,33))))),INDIRECT(ADDRESS($F55,COLUMN())),0),0),IF($G55&gt;0,IF(AND(INDIRECT(ADDRESS($G55,44))=0,INDIRECT(ADDRESS($G55,38))="UL",ISERROR(SEARCH("Rear",INDIRECT(ADDRESS($G55,33)))),ISERROR(SEARCH("Side",INDIRECT(ADDRESS($G55,33))))),INDIRECT(ADDRESS($G55,COLUMN())),0),0),IF($H55&gt;0,IF(AND(INDIRECT(ADDRESS($H55,44))=0,INDIRECT(ADDRESS($H55,38))="UL",ISERROR(SEARCH("Rear",INDIRECT(ADDRESS($H55,33)))),ISERROR(SEARCH("Side",INDIRECT(ADDRESS($H55,33))))),INDIRECT(ADDRESS($H55,COLUMN())),0),0),IF($I55&gt;0,IF(AND(INDIRECT(ADDRESS($I55,44))=0,INDIRECT(ADDRESS($I55,38))="UL",ISERROR(SEARCH("Rear",INDIRECT(ADDRESS($I55,33)))),ISERROR(SEARCH("Side",INDIRECT(ADDRESS($I55,33))))),INDIRECT(ADDRESS($I55,COLUMN())),0),0),IF($J55&gt;0,IF(AND(INDIRECT(ADDRESS($J55,44))=0,INDIRECT(ADDRESS($J55,38))="UL",ISERROR(SEARCH("Rear",INDIRECT(ADDRESS($J55,33)))),ISERROR(SEARCH("Side",INDIRECT(ADDRESS($J55,33))))),INDIRECT(ADDRESS($J55,COLUMN())),0),0),IF($K55&gt;0,IF(AND(INDIRECT(ADDRESS($K55,44))=0,INDIRECT(ADDRESS($K55,38))="UL",ISERROR(SEARCH("Rear",INDIRECT(ADDRESS($K55,33)))),ISERROR(SEARCH("Side",INDIRECT(ADDRESS($K55,33))))),INDIRECT(ADDRESS($K55,COLUMN())),0),0),IF($L55&gt;0,IF(AND(INDIRECT(ADDRESS($L55,44))=0,INDIRECT(ADDRESS($L55,38))="UL",ISERROR(SEARCH("Rear",INDIRECT(ADDRESS($L55,33)))),ISERROR(SEARCH("Side",INDIRECT(ADDRESS($L55,33))))),INDIRECT(ADDRESS($L55,COLUMN())),0),0),IF($M55&gt;0,IF(AND(INDIRECT(ADDRESS($M55,44))=0,INDIRECT(ADDRESS($M55,38))="UL",ISERROR(SEARCH("Rear",INDIRECT(ADDRESS($M55,33)))),ISERROR(SEARCH("Side",INDIRECT(ADDRESS($M55,33))))),INDIRECT(ADDRESS($M55,COLUMN())),0),0))</f>
        <v>0.38888888888888884</v>
      </c>
      <c r="AY55" s="58">
        <f t="shared" ca="1" si="19"/>
        <v>1.3333333333333333</v>
      </c>
      <c r="AZ55" s="58">
        <f t="shared" ca="1" si="20"/>
        <v>0.81481481481481477</v>
      </c>
      <c r="BA55" s="58" cm="1">
        <f t="array" aca="1" ref="BA55" ca="1">SUM(IF($C55&gt;0,IF(AND(INDIRECT(ADDRESS($C55,44))=0,INDIRECT(ADDRESS($C55,38))="UL"),INDIRECT(ADDRESS($C55,COLUMN())),0),0),IF($D55&gt;0,IF(AND(INDIRECT(ADDRESS($D55,44))=0,INDIRECT(ADDRESS($D55,38))="UL"),INDIRECT(ADDRESS($D55,COLUMN())),0),0),IF($E55&gt;0,IF(AND(INDIRECT(ADDRESS($E55,44))=0,INDIRECT(ADDRESS($E55,38))="UL"),INDIRECT(ADDRESS($E55,COLUMN())),0),0),IF($F55&gt;0,IF(AND(INDIRECT(ADDRESS($F55,44))=0,INDIRECT(ADDRESS($F55,38))="UL"),INDIRECT(ADDRESS($F55,COLUMN())),0),0),IF($G55&gt;0,IF(AND(INDIRECT(ADDRESS($G55,44))=0,INDIRECT(ADDRESS($G55,38))="UL"),INDIRECT(ADDRESS($G55,COLUMN())),0),0),IF($H55&gt;0,IF(AND(INDIRECT(ADDRESS($H55,44))=0,INDIRECT(ADDRESS($H55,38))="UL"),INDIRECT(ADDRESS($H55,COLUMN())),0),0),IF($I55&gt;0,IF(AND(INDIRECT(ADDRESS($I55,44))=0,INDIRECT(ADDRESS($I55,38))="UL"),INDIRECT(ADDRESS($I55,COLUMN())),0),0),IF($J55&gt;0,IF(AND(INDIRECT(ADDRESS($J55,44))=0,INDIRECT(ADDRESS($J55,38))="UL"),INDIRECT(ADDRESS($J55,COLUMN())),0),0),IF($K55&gt;0,IF(AND(INDIRECT(ADDRESS($K55,44))=0,INDIRECT(ADDRESS($K55,38))="UL"),INDIRECT(ADDRESS($K55,COLUMN())),0),0),IF($L55&gt;0,IF(AND(INDIRECT(ADDRESS($L55,44))=0,INDIRECT(ADDRESS($L55,38))="UL"),INDIRECT(ADDRESS($L55,COLUMN())),0),0),IF($M55&gt;0,IF(AND(INDIRECT(ADDRESS($M55,44))=0,INDIRECT(ADDRESS($M55,38))="UL"),INDIRECT(ADDRESS($M55,COLUMN())),0),0))</f>
        <v>0.48783068783068778</v>
      </c>
      <c r="BB55" s="58" cm="1">
        <f t="array" aca="1" ref="BB55" ca="1">SUM(IF($C55&gt;0,IF(AND(INDIRECT(ADDRESS($C55,44))=0,INDIRECT(ADDRESS($C55,38))="UL"),INDIRECT(ADDRESS($C55,COLUMN())),0),0),IF($D55&gt;0,IF(AND(INDIRECT(ADDRESS($D55,44))=0,INDIRECT(ADDRESS($D55,38))="UL"),INDIRECT(ADDRESS($D55,COLUMN())),0),0),IF($E55&gt;0,IF(AND(INDIRECT(ADDRESS($E55,44))=0,INDIRECT(ADDRESS($E55,38))="UL"),INDIRECT(ADDRESS($E55,COLUMN())),0),0),IF($F55&gt;0,IF(AND(INDIRECT(ADDRESS($F55,44))=0,INDIRECT(ADDRESS($F55,38))="UL"),INDIRECT(ADDRESS($F55,COLUMN())),0),0),IF($G55&gt;0,IF(AND(INDIRECT(ADDRESS($G55,44))=0,INDIRECT(ADDRESS($G55,38))="UL"),INDIRECT(ADDRESS($G55,COLUMN())),0),0),IF($H55&gt;0,IF(AND(INDIRECT(ADDRESS($H55,44))=0,INDIRECT(ADDRESS($H55,38))="UL"),INDIRECT(ADDRESS($H55,COLUMN())),0),0),IF($I55&gt;0,IF(AND(INDIRECT(ADDRESS($I55,44))=0,INDIRECT(ADDRESS($I55,38))="UL"),INDIRECT(ADDRESS($I55,COLUMN())),0),0),IF($J55&gt;0,IF(AND(INDIRECT(ADDRESS($J55,44))=0,INDIRECT(ADDRESS($J55,38))="UL"),INDIRECT(ADDRESS($J55,COLUMN())),0),0),IF($K55&gt;0,IF(AND(INDIRECT(ADDRESS($K55,44))=0,INDIRECT(ADDRESS($K55,38))="UL"),INDIRECT(ADDRESS($K55,COLUMN())),0),0),IF($L55&gt;0,IF(AND(INDIRECT(ADDRESS($L55,44))=0,INDIRECT(ADDRESS($L55,38))="UL"),INDIRECT(ADDRESS($L55,COLUMN())),0),0),IF($M55&gt;0,IF(AND(INDIRECT(ADDRESS($M55,44))=0,INDIRECT(ADDRESS($M55,38))="UL"),INDIRECT(ADDRESS($M55,COLUMN())),0),0))</f>
        <v>0.29100529100529099</v>
      </c>
      <c r="BC55" s="58" cm="1">
        <f t="array" aca="1" ref="BC55" ca="1">SUM(IF($C55&gt;0,IF(AND(INDIRECT(ADDRESS($C55,44))=0,INDIRECT(ADDRESS($C55,38))="UL"),INDIRECT(ADDRESS($C55,COLUMN())),0),0),IF($D55&gt;0,IF(AND(INDIRECT(ADDRESS($D55,44))=0,INDIRECT(ADDRESS($D55,38))="UL"),INDIRECT(ADDRESS($D55,COLUMN())),0),0),IF($E55&gt;0,IF(AND(INDIRECT(ADDRESS($E55,44))=0,INDIRECT(ADDRESS($E55,38))="UL"),INDIRECT(ADDRESS($E55,COLUMN())),0),0),IF($F55&gt;0,IF(AND(INDIRECT(ADDRESS($F55,44))=0,INDIRECT(ADDRESS($F55,38))="UL"),INDIRECT(ADDRESS($F55,COLUMN())),0),0),IF($G55&gt;0,IF(AND(INDIRECT(ADDRESS($G55,44))=0,INDIRECT(ADDRESS($G55,38))="UL"),INDIRECT(ADDRESS($G55,COLUMN())),0),0),IF($H55&gt;0,IF(AND(INDIRECT(ADDRESS($H55,44))=0,INDIRECT(ADDRESS($H55,38))="UL"),INDIRECT(ADDRESS($H55,COLUMN())),0),0),IF($I55&gt;0,IF(AND(INDIRECT(ADDRESS($I55,44))=0,INDIRECT(ADDRESS($I55,38))="UL"),INDIRECT(ADDRESS($I55,COLUMN())),0),0),IF($J55&gt;0,IF(AND(INDIRECT(ADDRESS($J55,44))=0,INDIRECT(ADDRESS($J55,38))="UL"),INDIRECT(ADDRESS($J55,COLUMN())),0),0),IF($K55&gt;0,IF(AND(INDIRECT(ADDRESS($K55,44))=0,INDIRECT(ADDRESS($K55,38))="UL"),INDIRECT(ADDRESS($K55,COLUMN())),0),0),IF($L55&gt;0,IF(AND(INDIRECT(ADDRESS($L55,44))=0,INDIRECT(ADDRESS($L55,38))="UL"),INDIRECT(ADDRESS($L55,COLUMN())),0),0),IF($M55&gt;0,IF(AND(INDIRECT(ADDRESS($M55,44))=0,INDIRECT(ADDRESS($M55,38))="UL"),INDIRECT(ADDRESS($M55,COLUMN())),0),0))</f>
        <v>0.24232804232804234</v>
      </c>
      <c r="BD55" s="58" cm="1">
        <f t="array" aca="1" ref="BD55" ca="1">SUM(IF($C55&gt;0,IF(AND(INDIRECT(ADDRESS($C55,44))=0,INDIRECT(ADDRESS($C55,38))="UL"),INDIRECT(ADDRESS($C55,COLUMN())),0),0),IF($D55&gt;0,IF(AND(INDIRECT(ADDRESS($D55,44))=0,INDIRECT(ADDRESS($D55,38))="UL"),INDIRECT(ADDRESS($D55,COLUMN())),0),0),IF($E55&gt;0,IF(AND(INDIRECT(ADDRESS($E55,44))=0,INDIRECT(ADDRESS($E55,38))="UL"),INDIRECT(ADDRESS($E55,COLUMN())),0),0),IF($F55&gt;0,IF(AND(INDIRECT(ADDRESS($F55,44))=0,INDIRECT(ADDRESS($F55,38))="UL"),INDIRECT(ADDRESS($F55,COLUMN())),0),0),IF($G55&gt;0,IF(AND(INDIRECT(ADDRESS($G55,44))=0,INDIRECT(ADDRESS($G55,38))="UL"),INDIRECT(ADDRESS($G55,COLUMN())),0),0),IF($H55&gt;0,IF(AND(INDIRECT(ADDRESS($H55,44))=0,INDIRECT(ADDRESS($H55,38))="UL"),INDIRECT(ADDRESS($H55,COLUMN())),0),0),IF($I55&gt;0,IF(AND(INDIRECT(ADDRESS($I55,44))=0,INDIRECT(ADDRESS($I55,38))="UL"),INDIRECT(ADDRESS($I55,COLUMN())),0),0),IF($J55&gt;0,IF(AND(INDIRECT(ADDRESS($J55,44))=0,INDIRECT(ADDRESS($J55,38))="UL"),INDIRECT(ADDRESS($J55,COLUMN())),0),0),IF($K55&gt;0,IF(AND(INDIRECT(ADDRESS($K55,44))=0,INDIRECT(ADDRESS($K55,38))="UL"),INDIRECT(ADDRESS($K55,COLUMN())),0),0),IF($L55&gt;0,IF(AND(INDIRECT(ADDRESS($L55,44))=0,INDIRECT(ADDRESS($L55,38))="UL"),INDIRECT(ADDRESS($L55,COLUMN())),0),0),IF($M55&gt;0,IF(AND(INDIRECT(ADDRESS($M55,44))=0,INDIRECT(ADDRESS($M55,38))="UL"),INDIRECT(ADDRESS($M55,COLUMN())),0),0))</f>
        <v>0.46031746031746029</v>
      </c>
      <c r="BE55" s="57">
        <f t="shared" ca="1" si="21"/>
        <v>0.29100529100529099</v>
      </c>
      <c r="BF55" s="57" cm="1">
        <f t="array" aca="1" ref="BF55" ca="1">SUM(IF($C55&gt;0,IF(INDIRECT(ADDRESS($C55,45))=1,INDIRECT(ADDRESS($C55,52))*INDIRECT(ADDRESS($C55,42))/5,0),0), IF($D55&gt;0,IF(INDIRECT(ADDRESS($D55,45))=1,INDIRECT(ADDRESS($D55,52))*INDIRECT(ADDRESS($D55,42))/5,0),0), IF($E55&gt;0,IF(INDIRECT(ADDRESS($E55,45))=1,INDIRECT(ADDRESS($E55,52))*INDIRECT(ADDRESS($E55,42))/5,0),0), IF($F55&gt;0,IF(INDIRECT(ADDRESS($F55,45))=1,INDIRECT(ADDRESS($F55,52))*INDIRECT(ADDRESS($F55,42))/5,0),0), IF($G55&gt;0,IF(INDIRECT(ADDRESS($G55,45))=1,INDIRECT(ADDRESS($G55,52))*INDIRECT(ADDRESS($G55,42))/5,0),0), IF($H55&gt;0,IF(INDIRECT(ADDRESS($H55,45))=1,INDIRECT(ADDRESS($H55,52))*INDIRECT(ADDRESS($H55,42))/5,0),0)
)*$BF$296/100</f>
        <v>0</v>
      </c>
      <c r="BG55" s="19">
        <v>1</v>
      </c>
      <c r="BH55" s="57" cm="1">
        <f t="array" aca="1" ref="BH55" ca="1">SUM(IF($C55&gt;0,IF(AND(INDIRECT(ADDRESS($C55,44))=0,INDIRECT(ADDRESS($C55,38))&lt;&gt;"UL"),INDIRECT(ADDRESS($C55,COLUMN()-12)),0),0), IF($D55&gt;0,IF(AND(INDIRECT(ADDRESS($D55,44))=0,INDIRECT(ADDRESS($D55,38))&lt;&gt;"UL"),INDIRECT(ADDRESS($D55,COLUMN()-12)),0),0), IF($E55&gt;0,IF(AND(INDIRECT(ADDRESS($E55,44))=0,INDIRECT(ADDRESS($E55,38))&lt;&gt;"UL"),INDIRECT(ADDRESS($E55,COLUMN()-12)),0),0), IF($F55&gt;0,IF(AND(INDIRECT(ADDRESS($F55,44))=0,INDIRECT(ADDRESS($F55,38))&lt;&gt;"UL"),INDIRECT(ADDRESS($F55,COLUMN()-12)),0),0), IF($G55&gt;0,IF(AND(INDIRECT(ADDRESS($G55,44))=0,INDIRECT(ADDRESS($G55,38))&lt;&gt;"UL"),INDIRECT(ADDRESS($G55,COLUMN()-12)),0),0), IF($H55&gt;0,IF(AND(INDIRECT(ADDRESS($H55,44))=0,INDIRECT(ADDRESS($H55,38))&lt;&gt;"UL"),INDIRECT(ADDRESS($H55,COLUMN()-12)),0),0), IF($I55&gt;0,IF(AND(INDIRECT(ADDRESS($I55,44))=0,INDIRECT(ADDRESS($I55,38))&lt;&gt;"UL"),INDIRECT(ADDRESS($I55,COLUMN()-12)),0),0), IF($J55&gt;0,IF(AND(INDIRECT(ADDRESS($J55,44))=0,INDIRECT(ADDRESS($J55,38))&lt;&gt;"UL"),INDIRECT(ADDRESS($J55,COLUMN()-12)),0),0), IF($K55&gt;0,IF(AND(INDIRECT(ADDRESS($K55,44))=0,INDIRECT(ADDRESS($K55,38))&lt;&gt;"UL"),INDIRECT(ADDRESS($K55,COLUMN()-12)),0),0), IF($L55&gt;0,IF(AND(INDIRECT(ADDRESS($L55,44))=0,INDIRECT(ADDRESS($L55,38))&lt;&gt;"UL"),INDIRECT(ADDRESS($L55,COLUMN()-12)),0),0), IF($M55&gt;0,IF(AND(INDIRECT(ADDRESS($M55,44))=0,INDIRECT(ADDRESS($M55,38))&lt;&gt;"UL"),INDIRECT(ADDRESS($M55,COLUMN()-12)),0),0))</f>
        <v>0</v>
      </c>
      <c r="BI55" s="57" cm="1">
        <f t="array" aca="1" ref="BI55" ca="1">SUM(IF($C55&gt;0,IF(AND(INDIRECT(ADDRESS($C55,44))=0,INDIRECT(ADDRESS($C55,38))&lt;&gt;"UL"),INDIRECT(ADDRESS($C55,COLUMN()-12)),0),0), IF($D55&gt;0,IF(AND(INDIRECT(ADDRESS($D55,44))=0,INDIRECT(ADDRESS($D55,38))&lt;&gt;"UL"),INDIRECT(ADDRESS($D55,COLUMN()-12)),0),0), IF($E55&gt;0,IF(AND(INDIRECT(ADDRESS($E55,44))=0,INDIRECT(ADDRESS($E55,38))&lt;&gt;"UL"),INDIRECT(ADDRESS($E55,COLUMN()-12)),0),0), IF($F55&gt;0,IF(AND(INDIRECT(ADDRESS($F55,44))=0,INDIRECT(ADDRESS($F55,38))&lt;&gt;"UL"),INDIRECT(ADDRESS($F55,COLUMN()-12)),0),0), IF($G55&gt;0,IF(AND(INDIRECT(ADDRESS($G55,44))=0,INDIRECT(ADDRESS($G55,38))&lt;&gt;"UL"),INDIRECT(ADDRESS($G55,COLUMN()-12)),0),0), IF($H55&gt;0,IF(AND(INDIRECT(ADDRESS($H55,44))=0,INDIRECT(ADDRESS($H55,38))&lt;&gt;"UL"),INDIRECT(ADDRESS($H55,COLUMN()-12)),0),0), IF($I55&gt;0,IF(AND(INDIRECT(ADDRESS($I55,44))=0,INDIRECT(ADDRESS($I55,38))&lt;&gt;"UL"),INDIRECT(ADDRESS($I55,COLUMN()-12)),0),0), IF($J55&gt;0,IF(AND(INDIRECT(ADDRESS($J55,44))=0,INDIRECT(ADDRESS($J55,38))&lt;&gt;"UL"),INDIRECT(ADDRESS($J55,COLUMN()-12)),0),0), IF($K55&gt;0,IF(AND(INDIRECT(ADDRESS($K55,44))=0,INDIRECT(ADDRESS($K55,38))&lt;&gt;"UL"),INDIRECT(ADDRESS($K55,COLUMN()-12)),0),0), IF($L55&gt;0,IF(AND(INDIRECT(ADDRESS($L55,44))=0,INDIRECT(ADDRESS($L55,38))&lt;&gt;"UL"),INDIRECT(ADDRESS($L55,COLUMN()-12)),0),0), IF($M55&gt;0,IF(AND(INDIRECT(ADDRESS($M55,44))=0,INDIRECT(ADDRESS($M55,38))&lt;&gt;"UL"),INDIRECT(ADDRESS($M55,COLUMN()-12)),0),0))</f>
        <v>0.55555555555555547</v>
      </c>
      <c r="BJ55" s="57" cm="1">
        <f t="array" aca="1" ref="BJ55" ca="1">SUM(IF($C55&gt;0,IF(AND(INDIRECT(ADDRESS($C55,44))=0,INDIRECT(ADDRESS($C55,38))&lt;&gt;"UL"),INDIRECT(ADDRESS($C55,COLUMN()-12)),0),0), IF($D55&gt;0,IF(AND(INDIRECT(ADDRESS($D55,44))=0,INDIRECT(ADDRESS($D55,38))&lt;&gt;"UL"),INDIRECT(ADDRESS($D55,COLUMN()-12)),0),0), IF($E55&gt;0,IF(AND(INDIRECT(ADDRESS($E55,44))=0,INDIRECT(ADDRESS($E55,38))&lt;&gt;"UL"),INDIRECT(ADDRESS($E55,COLUMN()-12)),0),0), IF($F55&gt;0,IF(AND(INDIRECT(ADDRESS($F55,44))=0,INDIRECT(ADDRESS($F55,38))&lt;&gt;"UL"),INDIRECT(ADDRESS($F55,COLUMN()-12)),0),0), IF($G55&gt;0,IF(AND(INDIRECT(ADDRESS($G55,44))=0,INDIRECT(ADDRESS($G55,38))&lt;&gt;"UL"),INDIRECT(ADDRESS($G55,COLUMN()-12)),0),0), IF($H55&gt;0,IF(AND(INDIRECT(ADDRESS($H55,44))=0,INDIRECT(ADDRESS($H55,38))&lt;&gt;"UL"),INDIRECT(ADDRESS($H55,COLUMN()-12)),0),0), IF($I55&gt;0,IF(AND(INDIRECT(ADDRESS($I55,44))=0,INDIRECT(ADDRESS($I55,38))&lt;&gt;"UL"),INDIRECT(ADDRESS($I55,COLUMN()-12)),0),0), IF($J55&gt;0,IF(AND(INDIRECT(ADDRESS($J55,44))=0,INDIRECT(ADDRESS($J55,38))&lt;&gt;"UL"),INDIRECT(ADDRESS($J55,COLUMN()-12)),0),0), IF($K55&gt;0,IF(AND(INDIRECT(ADDRESS($K55,44))=0,INDIRECT(ADDRESS($K55,38))&lt;&gt;"UL"),INDIRECT(ADDRESS($K55,COLUMN()-12)),0),0), IF($L55&gt;0,IF(AND(INDIRECT(ADDRESS($L55,44))=0,INDIRECT(ADDRESS($L55,38))&lt;&gt;"UL"),INDIRECT(ADDRESS($L55,COLUMN()-12)),0),0), IF($M55&gt;0,IF(AND(INDIRECT(ADDRESS($M55,44))=0,INDIRECT(ADDRESS($M55,38))&lt;&gt;"UL"),INDIRECT(ADDRESS($M55,COLUMN()-12)),0),0))</f>
        <v>0.55555555555555547</v>
      </c>
      <c r="BK55" s="57">
        <f t="shared" ca="1" si="32"/>
        <v>0.55555555555555547</v>
      </c>
      <c r="BL55" s="58">
        <f t="shared" ca="1" si="33"/>
        <v>0.37037037037037029</v>
      </c>
      <c r="BM55" s="57" cm="1">
        <f t="array" aca="1" ref="BM55" ca="1">SUM(IF($C55&gt;0,IF(AND(INDIRECT(ADDRESS($C55,44))=0,INDIRECT(ADDRESS($C55,38))&lt;&gt;"UL"),INDIRECT(ADDRESS($C55,COLUMN()-12)),0),0), IF($D55&gt;0,IF(AND(INDIRECT(ADDRESS($D55,44))=0,INDIRECT(ADDRESS($D55,38))&lt;&gt;"UL"),INDIRECT(ADDRESS($D55,COLUMN()-12)),0),0), IF($E55&gt;0,IF(AND(INDIRECT(ADDRESS($E55,44))=0,INDIRECT(ADDRESS($E55,38))&lt;&gt;"UL"),INDIRECT(ADDRESS($E55,COLUMN()-12)),0),0), IF($F55&gt;0,IF(AND(INDIRECT(ADDRESS($F55,44))=0,INDIRECT(ADDRESS($F55,38))&lt;&gt;"UL"),INDIRECT(ADDRESS($F55,COLUMN()-12)),0),0), IF($G55&gt;0,IF(AND(INDIRECT(ADDRESS($G55,44))=0,INDIRECT(ADDRESS($G55,38))&lt;&gt;"UL"),INDIRECT(ADDRESS($G55,COLUMN()-12)),0),0), IF($H55&gt;0,IF(AND(INDIRECT(ADDRESS($H55,44))=0,INDIRECT(ADDRESS($H55,38))&lt;&gt;"UL"),INDIRECT(ADDRESS($H55,COLUMN()-12)),0),0), IF($I55&gt;0,IF(AND(INDIRECT(ADDRESS($I55,44))=0,INDIRECT(ADDRESS($I55,38))&lt;&gt;"UL"),INDIRECT(ADDRESS($I55,COLUMN()-12)),0),0), IF($J55&gt;0,IF(AND(INDIRECT(ADDRESS($J55,44))=0,INDIRECT(ADDRESS($J55,38))&lt;&gt;"UL"),INDIRECT(ADDRESS($J55,COLUMN()-12)),0),0), IF($K55&gt;0,IF(AND(INDIRECT(ADDRESS($K55,44))=0,INDIRECT(ADDRESS($K55,38))&lt;&gt;"UL"),INDIRECT(ADDRESS($K55,COLUMN()-11)),0),0), IF($L55&gt;0,IF(AND(INDIRECT(ADDRESS($L55,44))=0,INDIRECT(ADDRESS($L55,38))&lt;&gt;"UL"),INDIRECT(ADDRESS($L55,COLUMN()-11)),0),0), IF($M55&gt;0,IF(AND(INDIRECT(ADDRESS($M55,44))=0,INDIRECT(ADDRESS($M55,38))&lt;&gt;"UL"),INDIRECT(ADDRESS($M55,COLUMN()-11)),0),0))</f>
        <v>0.22222222222222218</v>
      </c>
      <c r="BN55" s="57" cm="1">
        <f t="array" aca="1" ref="BN55" ca="1">SUM(IF($C55&gt;0,IF(AND(INDIRECT(ADDRESS($C55,44))=0,INDIRECT(ADDRESS($C55,38))&lt;&gt;"UL"),INDIRECT(ADDRESS($C55,COLUMN()-12)),0),0), IF($D55&gt;0,IF(AND(INDIRECT(ADDRESS($D55,44))=0,INDIRECT(ADDRESS($D55,38))&lt;&gt;"UL"),INDIRECT(ADDRESS($D55,COLUMN()-12)),0),0), IF($E55&gt;0,IF(AND(INDIRECT(ADDRESS($E55,44))=0,INDIRECT(ADDRESS($E55,38))&lt;&gt;"UL"),INDIRECT(ADDRESS($E55,COLUMN()-12)),0),0), IF($F55&gt;0,IF(AND(INDIRECT(ADDRESS($F55,44))=0,INDIRECT(ADDRESS($F55,38))&lt;&gt;"UL"),INDIRECT(ADDRESS($F55,COLUMN()-12)),0),0), IF($G55&gt;0,IF(AND(INDIRECT(ADDRESS($G55,44))=0,INDIRECT(ADDRESS($G55,38))&lt;&gt;"UL"),INDIRECT(ADDRESS($G55,COLUMN()-12)),0),0), IF($H55&gt;0,IF(AND(INDIRECT(ADDRESS($H55,44))=0,INDIRECT(ADDRESS($H55,38))&lt;&gt;"UL"),INDIRECT(ADDRESS($H55,COLUMN()-12)),0),0), IF($I55&gt;0,IF(AND(INDIRECT(ADDRESS($I55,44))=0,INDIRECT(ADDRESS($I55,38))&lt;&gt;"UL"),INDIRECT(ADDRESS($I55,COLUMN()-12)),0),0), IF($J55&gt;0,IF(AND(INDIRECT(ADDRESS($J55,44))=0,INDIRECT(ADDRESS($J55,38))&lt;&gt;"UL"),INDIRECT(ADDRESS($J55,COLUMN()-12)),0),0), IF($K55&gt;0,IF(AND(INDIRECT(ADDRESS($K55,44))=0,INDIRECT(ADDRESS($K55,38))&lt;&gt;"UL"),INDIRECT(ADDRESS($K55,COLUMN()-11)),0),0), IF($L55&gt;0,IF(AND(INDIRECT(ADDRESS($L55,44))=0,INDIRECT(ADDRESS($L55,38))&lt;&gt;"UL"),INDIRECT(ADDRESS($L55,COLUMN()-11)),0),0), IF($M55&gt;0,IF(AND(INDIRECT(ADDRESS($M55,44))=0,INDIRECT(ADDRESS($M55,38))&lt;&gt;"UL"),INDIRECT(ADDRESS($M55,COLUMN()-11)),0),0))</f>
        <v>7.4074074074074056E-2</v>
      </c>
      <c r="BO55" s="57" cm="1">
        <f t="array" aca="1" ref="BO55" ca="1">SUM(IF($C55&gt;0,IF(AND(INDIRECT(ADDRESS($C55,44))=0,INDIRECT(ADDRESS($C55,38))&lt;&gt;"UL"),INDIRECT(ADDRESS($C55,COLUMN()-12)),0),0), IF($D55&gt;0,IF(AND(INDIRECT(ADDRESS($D55,44))=0,INDIRECT(ADDRESS($D55,38))&lt;&gt;"UL"),INDIRECT(ADDRESS($D55,COLUMN()-12)),0),0), IF($E55&gt;0,IF(AND(INDIRECT(ADDRESS($E55,44))=0,INDIRECT(ADDRESS($E55,38))&lt;&gt;"UL"),INDIRECT(ADDRESS($E55,COLUMN()-12)),0),0), IF($F55&gt;0,IF(AND(INDIRECT(ADDRESS($F55,44))=0,INDIRECT(ADDRESS($F55,38))&lt;&gt;"UL"),INDIRECT(ADDRESS($F55,COLUMN()-12)),0),0), IF($G55&gt;0,IF(AND(INDIRECT(ADDRESS($G55,44))=0,INDIRECT(ADDRESS($G55,38))&lt;&gt;"UL"),INDIRECT(ADDRESS($G55,COLUMN()-12)),0),0), IF($H55&gt;0,IF(AND(INDIRECT(ADDRESS($H55,44))=0,INDIRECT(ADDRESS($H55,38))&lt;&gt;"UL"),INDIRECT(ADDRESS($H55,COLUMN()-12)),0),0), IF($I55&gt;0,IF(AND(INDIRECT(ADDRESS($I55,44))=0,INDIRECT(ADDRESS($I55,38))&lt;&gt;"UL"),INDIRECT(ADDRESS($I55,COLUMN()-12)),0),0), IF($J55&gt;0,IF(AND(INDIRECT(ADDRESS($J55,44))=0,INDIRECT(ADDRESS($J55,38))&lt;&gt;"UL"),INDIRECT(ADDRESS($J55,COLUMN()-12)),0),0), IF($K55&gt;0,IF(AND(INDIRECT(ADDRESS($K55,44))=0,INDIRECT(ADDRESS($K55,38))&lt;&gt;"UL"),INDIRECT(ADDRESS($K55,COLUMN()-11)),0),0), IF($L55&gt;0,IF(AND(INDIRECT(ADDRESS($L55,44))=0,INDIRECT(ADDRESS($L55,38))&lt;&gt;"UL"),INDIRECT(ADDRESS($L55,COLUMN()-11)),0),0), IF($M55&gt;0,IF(AND(INDIRECT(ADDRESS($M55,44))=0,INDIRECT(ADDRESS($M55,38))&lt;&gt;"UL"),INDIRECT(ADDRESS($M55,COLUMN()-11)),0),0))</f>
        <v>0.14814814814814811</v>
      </c>
      <c r="BP55" s="57" cm="1">
        <f t="array" aca="1" ref="BP55" ca="1">SUM(IF($C55&gt;0,IF(AND(INDIRECT(ADDRESS($C55,44))=0,INDIRECT(ADDRESS($C55,38))&lt;&gt;"UL"),INDIRECT(ADDRESS($C55,COLUMN()-12)),0),0), IF($D55&gt;0,IF(AND(INDIRECT(ADDRESS($D55,44))=0,INDIRECT(ADDRESS($D55,38))&lt;&gt;"UL"),INDIRECT(ADDRESS($D55,COLUMN()-12)),0),0), IF($E55&gt;0,IF(AND(INDIRECT(ADDRESS($E55,44))=0,INDIRECT(ADDRESS($E55,38))&lt;&gt;"UL"),INDIRECT(ADDRESS($E55,COLUMN()-12)),0),0), IF($F55&gt;0,IF(AND(INDIRECT(ADDRESS($F55,44))=0,INDIRECT(ADDRESS($F55,38))&lt;&gt;"UL"),INDIRECT(ADDRESS($F55,COLUMN()-12)),0),0), IF($G55&gt;0,IF(AND(INDIRECT(ADDRESS($G55,44))=0,INDIRECT(ADDRESS($G55,38))&lt;&gt;"UL"),INDIRECT(ADDRESS($G55,COLUMN()-12)),0),0), IF($H55&gt;0,IF(AND(INDIRECT(ADDRESS($H55,44))=0,INDIRECT(ADDRESS($H55,38))&lt;&gt;"UL"),INDIRECT(ADDRESS($H55,COLUMN()-12)),0),0), IF($I55&gt;0,IF(AND(INDIRECT(ADDRESS($I55,44))=0,INDIRECT(ADDRESS($I55,38))&lt;&gt;"UL"),INDIRECT(ADDRESS($I55,COLUMN()-12)),0),0), IF($J55&gt;0,IF(AND(INDIRECT(ADDRESS($J55,44))=0,INDIRECT(ADDRESS($J55,38))&lt;&gt;"UL"),INDIRECT(ADDRESS($J55,COLUMN()-12)),0),0), IF($K55&gt;0,IF(AND(INDIRECT(ADDRESS($K55,44))=0,INDIRECT(ADDRESS($K55,38))&lt;&gt;"UL"),INDIRECT(ADDRESS($K55,COLUMN()-11)),0),0), IF($L55&gt;0,IF(AND(INDIRECT(ADDRESS($L55,44))=0,INDIRECT(ADDRESS($L55,38))&lt;&gt;"UL"),INDIRECT(ADDRESS($L55,COLUMN()-11)),0),0), IF($M55&gt;0,IF(AND(INDIRECT(ADDRESS($M55,44))=0,INDIRECT(ADDRESS($M55,38))&lt;&gt;"UL"),INDIRECT(ADDRESS($M55,COLUMN()-11)),0),0))</f>
        <v>0.14814814814814811</v>
      </c>
      <c r="BQ55" s="57">
        <f t="shared" ca="1" si="34"/>
        <v>7.4074074074074056E-2</v>
      </c>
      <c r="BR55" s="161">
        <f t="shared" ca="1" si="22"/>
        <v>79.277057970867872</v>
      </c>
      <c r="BS55" s="59"/>
      <c r="BT55" s="56">
        <f t="shared" ca="1" si="23"/>
        <v>3.1697154328743089</v>
      </c>
      <c r="BU55" s="63">
        <f t="shared" ca="1" si="24"/>
        <v>0.12678861731497235</v>
      </c>
      <c r="BV55" s="57" t="s">
        <v>34</v>
      </c>
      <c r="BW55" s="57" cm="1">
        <f t="array" aca="1" ref="BW55" ca="1">SUM(IF($C55&gt;0,IF(AND(INDIRECT(ADDRESS($C55,44))=0,INDIRECT(ADDRESS($C55,38))="UL",ISERROR(SEARCH("Rear",INDIRECT(ADDRESS($C55,33)))),ISERROR(SEARCH("Side",INDIRECT(ADDRESS($C55,33))))),INDIRECT(ADDRESS($C55,COLUMN())),0),0),IF($D55&gt;0,IF(AND(INDIRECT(ADDRESS($D55,44))=0,INDIRECT(ADDRESS($D55,38))="UL",ISERROR(SEARCH("Rear",INDIRECT(ADDRESS($D55,33)))),ISERROR(SEARCH("Side",INDIRECT(ADDRESS($D55,33))))),INDIRECT(ADDRESS($D55,COLUMN())),0),0),IF($E55&gt;0,IF(AND(INDIRECT(ADDRESS($E55,44))=0,INDIRECT(ADDRESS($E55,38))="UL",ISERROR(SEARCH("Rear",INDIRECT(ADDRESS($E55,33)))),ISERROR(SEARCH("Side",INDIRECT(ADDRESS($E55,33))))),INDIRECT(ADDRESS($E55,COLUMN())),0),0),IF($F55&gt;0,IF(AND(INDIRECT(ADDRESS($F55,44))=0,INDIRECT(ADDRESS($F55,38))="UL",ISERROR(SEARCH("Rear",INDIRECT(ADDRESS($F55,33)))),ISERROR(SEARCH("Side",INDIRECT(ADDRESS($F55,33))))),INDIRECT(ADDRESS($F55,COLUMN())),0),0),IF($G55&gt;0,IF(AND(INDIRECT(ADDRESS($G55,44))=0,INDIRECT(ADDRESS($G55,38))="UL",ISERROR(SEARCH("Rear",INDIRECT(ADDRESS($G55,33)))),ISERROR(SEARCH("Side",INDIRECT(ADDRESS($G55,33))))),INDIRECT(ADDRESS($G55,COLUMN())),0),0),IF($H55&gt;0,IF(AND(INDIRECT(ADDRESS($H55,44))=0,INDIRECT(ADDRESS($H55,38))="UL",ISERROR(SEARCH("Rear",INDIRECT(ADDRESS($H55,33)))),ISERROR(SEARCH("Side",INDIRECT(ADDRESS($H55,33))))),INDIRECT(ADDRESS($H55,COLUMN())),0),0),IF($I55&gt;0,IF(AND(INDIRECT(ADDRESS($I55,44))=0,INDIRECT(ADDRESS($I55,38))="UL",ISERROR(SEARCH("Rear",INDIRECT(ADDRESS($I55,33)))),ISERROR(SEARCH("Side",INDIRECT(ADDRESS($I55,33))))),INDIRECT(ADDRESS($I55,COLUMN())),0),0),IF($J55&gt;0,IF(AND(INDIRECT(ADDRESS($J55,44))=0,INDIRECT(ADDRESS($J55,38))="UL",ISERROR(SEARCH("Rear",INDIRECT(ADDRESS($J55,33)))),ISERROR(SEARCH("Side",INDIRECT(ADDRESS($J55,33))))),INDIRECT(ADDRESS($J55,COLUMN())),0),0),IF($K55&gt;0,IF(AND(INDIRECT(ADDRESS($K55,44))=0,INDIRECT(ADDRESS($K55,38))="UL",ISERROR(SEARCH("Rear",INDIRECT(ADDRESS($K55,33)))),ISERROR(SEARCH("Side",INDIRECT(ADDRESS($K55,33))))),INDIRECT(ADDRESS($K55,COLUMN())),0),0),IF($L55&gt;0,IF(AND(INDIRECT(ADDRESS($L55,44))=0,INDIRECT(ADDRESS($L55,38))="UL",ISERROR(SEARCH("Rear",INDIRECT(ADDRESS($L55,33)))),ISERROR(SEARCH("Side",INDIRECT(ADDRESS($L55,33))))),INDIRECT(ADDRESS($L55,COLUMN())),0),0),IF($M55&gt;0,IF(AND(INDIRECT(ADDRESS($M55,44))=0,INDIRECT(ADDRESS($M55,38))="UL",ISERROR(SEARCH("Rear",INDIRECT(ADDRESS($M55,33)))),ISERROR(SEARCH("Side",INDIRECT(ADDRESS($M55,33))))),INDIRECT(ADDRESS($M55,COLUMN())),0),0))</f>
        <v>0.94444444444444431</v>
      </c>
      <c r="BX55" s="57">
        <f t="shared" ca="1" si="25"/>
        <v>0.94444444444444431</v>
      </c>
      <c r="BY55" s="57" cm="1">
        <f t="array" aca="1" ref="BY55" ca="1">SUM(IF($C55&gt;0,IF(AND(INDIRECT(ADDRESS($C55,44))=0,INDIRECT(ADDRESS($C55,38))="UL"),INDIRECT(ADDRESS($C55,COLUMN())),0),0),IF($D55&gt;0,IF(AND(INDIRECT(ADDRESS($D55,44))=0,INDIRECT(ADDRESS($D55,38))="UL"),INDIRECT(ADDRESS($D55,COLUMN())),0),0),IF($E55&gt;0,IF(AND(INDIRECT(ADDRESS($E55,44))=0,INDIRECT(ADDRESS($E55,38))="UL"),INDIRECT(ADDRESS($E55,COLUMN())),0),0),IF($F55&gt;0,IF(AND(INDIRECT(ADDRESS($F55,44))=0,INDIRECT(ADDRESS($F55,38))="UL"),INDIRECT(ADDRESS($F55,COLUMN())),0),0),IF($G55&gt;0,IF(AND(INDIRECT(ADDRESS($G55,44))=0,INDIRECT(ADDRESS($G55,38))="UL"),INDIRECT(ADDRESS($G55,COLUMN())),0),0),IF($H55&gt;0,IF(AND(INDIRECT(ADDRESS($H55,44))=0,INDIRECT(ADDRESS($H55,38))="UL"),INDIRECT(ADDRESS($H55,COLUMN())),0),0),IF($I55&gt;0,IF(AND(INDIRECT(ADDRESS($I55,44))=0,INDIRECT(ADDRESS($I55,38))="UL"),INDIRECT(ADDRESS($I55,COLUMN())),0),0),IF($J55&gt;0,IF(AND(INDIRECT(ADDRESS($J55,44))=0,INDIRECT(ADDRESS($J55,38))="UL"),INDIRECT(ADDRESS($J55,COLUMN())),0),0),IF($K55&gt;0,IF(AND(INDIRECT(ADDRESS($K55,44))=0,INDIRECT(ADDRESS($K55,38))="UL"),INDIRECT(ADDRESS($K55,COLUMN())),0),0),IF($L55&gt;0,IF(AND(INDIRECT(ADDRESS($L55,44))=0,INDIRECT(ADDRESS($L55,38))="UL"),INDIRECT(ADDRESS($L55,COLUMN())),0),0),IF($M55&gt;0,IF(AND(INDIRECT(ADDRESS($M55,44))=0,INDIRECT(ADDRESS($M55,38))="UL"),INDIRECT(ADDRESS($M55,COLUMN())),0),0))</f>
        <v>0.41975308641975306</v>
      </c>
      <c r="BZ55" s="57" cm="1">
        <f t="array" aca="1" ref="BZ55" ca="1">SUM(IF($C55&gt;0,IF(AND(INDIRECT(ADDRESS($C55,44))=0,INDIRECT(ADDRESS($C55,38))="UL"),INDIRECT(ADDRESS($C55,COLUMN())),0),0),IF($D55&gt;0,IF(AND(INDIRECT(ADDRESS($D55,44))=0,INDIRECT(ADDRESS($D55,38))="UL"),INDIRECT(ADDRESS($D55,COLUMN())),0),0),IF($E55&gt;0,IF(AND(INDIRECT(ADDRESS($E55,44))=0,INDIRECT(ADDRESS($E55,38))="UL"),INDIRECT(ADDRESS($E55,COLUMN())),0),0),IF($F55&gt;0,IF(AND(INDIRECT(ADDRESS($F55,44))=0,INDIRECT(ADDRESS($F55,38))="UL"),INDIRECT(ADDRESS($F55,COLUMN())),0),0),IF($G55&gt;0,IF(AND(INDIRECT(ADDRESS($G55,44))=0,INDIRECT(ADDRESS($G55,38))="UL"),INDIRECT(ADDRESS($G55,COLUMN())),0),0),IF($H55&gt;0,IF(AND(INDIRECT(ADDRESS($H55,44))=0,INDIRECT(ADDRESS($H55,38))="UL"),INDIRECT(ADDRESS($H55,COLUMN())),0),0),IF($I55&gt;0,IF(AND(INDIRECT(ADDRESS($I55,44))=0,INDIRECT(ADDRESS($I55,38))="UL"),INDIRECT(ADDRESS($I55,COLUMN())),0),0),IF($J55&gt;0,IF(AND(INDIRECT(ADDRESS($J55,44))=0,INDIRECT(ADDRESS($J55,38))="UL"),INDIRECT(ADDRESS($J55,COLUMN())),0),0),IF($K55&gt;0,IF(AND(INDIRECT(ADDRESS($K55,44))=0,INDIRECT(ADDRESS($K55,38))="UL"),INDIRECT(ADDRESS($K55,COLUMN())),0),0),IF($L55&gt;0,IF(AND(INDIRECT(ADDRESS($L55,44))=0,INDIRECT(ADDRESS($L55,38))="UL"),INDIRECT(ADDRESS($L55,COLUMN())),0),0),IF($M55&gt;0,IF(AND(INDIRECT(ADDRESS($M55,44))=0,INDIRECT(ADDRESS($M55,38))="UL"),INDIRECT(ADDRESS($M55,COLUMN())),0),0))</f>
        <v>0.30246913580246915</v>
      </c>
      <c r="CA55" s="57">
        <f t="shared" ca="1" si="26"/>
        <v>0.30246913580246915</v>
      </c>
      <c r="CB55" s="57" cm="1">
        <f t="array" aca="1" ref="CB55" ca="1">SUM(IF($C55&gt;0,IF(AND(INDIRECT(ADDRESS($C55,44))=0,INDIRECT(ADDRESS($C55,38))&lt;&gt;"UL"),INDIRECT(ADDRESS($C55,COLUMN())),0),0),IF($D55&gt;0,IF(AND(INDIRECT(ADDRESS($D55,44))=0,INDIRECT(ADDRESS($D55,38))&lt;&gt;"UL"),INDIRECT(ADDRESS($D55,COLUMN())),0),0),IF($E55&gt;0,IF(AND(INDIRECT(ADDRESS($E55,44))=0,INDIRECT(ADDRESS($E55,38))&lt;&gt;"UL"),INDIRECT(ADDRESS($E55,COLUMN())),0),0),IF($F55&gt;0,IF(AND(INDIRECT(ADDRESS($F55,44))=0,INDIRECT(ADDRESS($F55,38))&lt;&gt;"UL"),INDIRECT(ADDRESS($F55,COLUMN())),0),0),IF($G55&gt;0,IF(AND(INDIRECT(ADDRESS($G55,44))=0,INDIRECT(ADDRESS($G55,38))&lt;&gt;"UL"),INDIRECT(ADDRESS($G55,COLUMN())),0),0),IF($H55&gt;0,IF(AND(INDIRECT(ADDRESS($H55,44))=0,INDIRECT(ADDRESS($H55,38))&lt;&gt;"UL"),INDIRECT(ADDRESS($H55,COLUMN())),0),0),IF($I55&gt;0,IF(AND(INDIRECT(ADDRESS($I55,44))=0,INDIRECT(ADDRESS($I55,38))&lt;&gt;"UL"),INDIRECT(ADDRESS($I55,COLUMN())),0),0),IF($J55&gt;0,IF(AND(INDIRECT(ADDRESS($J55,44))=0,INDIRECT(ADDRESS($J55,38))&lt;&gt;"UL"),INDIRECT(ADDRESS($J55,COLUMN())),0),0),IF($K55&gt;0,IF(AND(INDIRECT(ADDRESS($K55,44))=0,INDIRECT(ADDRESS($K55,38))&lt;&gt;"UL"),INDIRECT(ADDRESS($K55,COLUMN())),0),0),IF($L55&gt;0,IF(AND(INDIRECT(ADDRESS($L55,44))=0,INDIRECT(ADDRESS($L55,38))&lt;&gt;"UL"),INDIRECT(ADDRESS($L55,COLUMN())),0),0),IF($M55&gt;0,IF(AND(INDIRECT(ADDRESS($M55,44))=0,INDIRECT(ADDRESS($M55,38))&lt;&gt;"UL"),INDIRECT(ADDRESS($M55,COLUMN())),0),0))</f>
        <v>0.27777777777777773</v>
      </c>
      <c r="CC55" s="57">
        <f t="shared" ca="1" si="27"/>
        <v>0.27777777777777773</v>
      </c>
      <c r="CD55" s="57" cm="1">
        <f t="array" aca="1" ref="CD55" ca="1">SUM(IF($C55&gt;0,IF(AND(INDIRECT(ADDRESS($C55,44))=0,INDIRECT(ADDRESS($C55,38))&lt;&gt;"UL"),INDIRECT(ADDRESS($C55,COLUMN())),0),0),IF($D55&gt;0,IF(AND(INDIRECT(ADDRESS($D55,44))=0,INDIRECT(ADDRESS($D55,38))&lt;&gt;"UL"),INDIRECT(ADDRESS($D55,COLUMN())),0),0),IF($E55&gt;0,IF(AND(INDIRECT(ADDRESS($E55,44))=0,INDIRECT(ADDRESS($E55,38))&lt;&gt;"UL"),INDIRECT(ADDRESS($E55,COLUMN())),0),0),IF($F55&gt;0,IF(AND(INDIRECT(ADDRESS($F55,44))=0,INDIRECT(ADDRESS($F55,38))&lt;&gt;"UL"),INDIRECT(ADDRESS($F55,COLUMN())),0),0),IF($G55&gt;0,IF(AND(INDIRECT(ADDRESS($G55,44))=0,INDIRECT(ADDRESS($G55,38))&lt;&gt;"UL"),INDIRECT(ADDRESS($G55,COLUMN())),0),0),IF($H55&gt;0,IF(AND(INDIRECT(ADDRESS($H55,44))=0,INDIRECT(ADDRESS($H55,38))&lt;&gt;"UL"),INDIRECT(ADDRESS($H55,COLUMN())),0),0),IF($I55&gt;0,IF(AND(INDIRECT(ADDRESS($I55,44))=0,INDIRECT(ADDRESS($I55,38))&lt;&gt;"UL"),INDIRECT(ADDRESS($I55,COLUMN())),0),0),IF($J55&gt;0,IF(AND(INDIRECT(ADDRESS($J55,44))=0,INDIRECT(ADDRESS($J55,38))&lt;&gt;"UL"),INDIRECT(ADDRESS($J55,COLUMN())),0),0),IF($K55&gt;0,IF(AND(INDIRECT(ADDRESS($K55,44))=0,INDIRECT(ADDRESS($K55,38))&lt;&gt;"UL"),INDIRECT(ADDRESS($K55,COLUMN())),0),0),IF($L55&gt;0,IF(AND(INDIRECT(ADDRESS($L55,44))=0,INDIRECT(ADDRESS($L55,38))&lt;&gt;"UL"),INDIRECT(ADDRESS($L55,COLUMN())),0),0),IF($M55&gt;0,IF(AND(INDIRECT(ADDRESS($M55,44))=0,INDIRECT(ADDRESS($M55,38))&lt;&gt;"UL"),INDIRECT(ADDRESS($M55,COLUMN())),0),0))</f>
        <v>9.2592592592592574E-2</v>
      </c>
      <c r="CE55" s="57" cm="1">
        <f t="array" aca="1" ref="CE55" ca="1">SUM(IF($C55&gt;0,IF(AND(INDIRECT(ADDRESS($C55,44))=0,INDIRECT(ADDRESS($C55,38))&lt;&gt;"UL"),INDIRECT(ADDRESS($C55,COLUMN())),0),0),IF($D55&gt;0,IF(AND(INDIRECT(ADDRESS($D55,44))=0,INDIRECT(ADDRESS($D55,38))&lt;&gt;"UL"),INDIRECT(ADDRESS($D55,COLUMN())),0),0),IF($E55&gt;0,IF(AND(INDIRECT(ADDRESS($E55,44))=0,INDIRECT(ADDRESS($E55,38))&lt;&gt;"UL"),INDIRECT(ADDRESS($E55,COLUMN())),0),0),IF($F55&gt;0,IF(AND(INDIRECT(ADDRESS($F55,44))=0,INDIRECT(ADDRESS($F55,38))&lt;&gt;"UL"),INDIRECT(ADDRESS($F55,COLUMN())),0),0),IF($G55&gt;0,IF(AND(INDIRECT(ADDRESS($G55,44))=0,INDIRECT(ADDRESS($G55,38))&lt;&gt;"UL"),INDIRECT(ADDRESS($G55,COLUMN())),0),0),IF($H55&gt;0,IF(AND(INDIRECT(ADDRESS($H55,44))=0,INDIRECT(ADDRESS($H55,38))&lt;&gt;"UL"),INDIRECT(ADDRESS($H55,COLUMN())),0),0),IF($I55&gt;0,IF(AND(INDIRECT(ADDRESS($I55,44))=0,INDIRECT(ADDRESS($I55,38))&lt;&gt;"UL"),INDIRECT(ADDRESS($I55,COLUMN())),0),0),IF($J55&gt;0,IF(AND(INDIRECT(ADDRESS($J55,44))=0,INDIRECT(ADDRESS($J55,38))&lt;&gt;"UL"),INDIRECT(ADDRESS($J55,COLUMN())),0),0),IF($K55&gt;0,IF(AND(INDIRECT(ADDRESS($K55,44))=0,INDIRECT(ADDRESS($K55,38))&lt;&gt;"UL"),INDIRECT(ADDRESS($K55,COLUMN())),0),0),IF($L55&gt;0,IF(AND(INDIRECT(ADDRESS($L55,44))=0,INDIRECT(ADDRESS($L55,38))&lt;&gt;"UL"),INDIRECT(ADDRESS($L55,COLUMN())),0),0),IF($M55&gt;0,IF(AND(INDIRECT(ADDRESS($M55,44))=0,INDIRECT(ADDRESS($M55,38))&lt;&gt;"UL"),INDIRECT(ADDRESS($M55,COLUMN())),0),0))</f>
        <v>0</v>
      </c>
      <c r="CF55" s="57">
        <f t="shared" ca="1" si="28"/>
        <v>0</v>
      </c>
      <c r="CG55" s="57">
        <f t="shared" ca="1" si="35"/>
        <v>2.1439664535400218</v>
      </c>
      <c r="CH55" s="57">
        <f t="shared" ca="1" si="29"/>
        <v>8.5758658141600871E-2</v>
      </c>
      <c r="CI55" s="19">
        <f t="shared" ca="1" si="30"/>
        <v>14.488685949673602</v>
      </c>
      <c r="CJ55" s="19"/>
      <c r="CK55" s="57" cm="1">
        <f t="array" aca="1" ref="CK55" ca="1">IF(AU55="S", SUM(IF($C55&gt;0,IF(INDIRECT(ADDRESS($C55,43))&lt;&gt;1,INDIRECT(ADDRESS($C55,48)),0),0), IF($D55&gt;0,IF(INDIRECT(ADDRESS($D55,43))&lt;&gt;1,INDIRECT(ADDRESS($D55,48)),0),0), IF($E55&gt;0,IF(INDIRECT(ADDRESS($E55,43))&lt;&gt;1,INDIRECT(ADDRESS($E55,48)),0),0), IF($F55&gt;0,IF(INDIRECT(ADDRESS($F55,43))&lt;&gt;1,INDIRECT(ADDRESS($F55,48)),0),0), IF($G55&gt;0,IF(INDIRECT(ADDRESS($G55,43))&lt;&gt;1,INDIRECT(ADDRESS($G55,48)),0),0), IF($H55&gt;0,IF(INDIRECT(ADDRESS($H55,43))&lt;&gt;1,INDIRECT(ADDRESS($H55,48)),0),0), IF($I55&gt;0,IF(INDIRECT(ADDRESS($I55,43))&lt;&gt;1,INDIRECT(ADDRESS($I55,48)),0),0), IF($J55&gt;0,IF(INDIRECT(ADDRESS($J55,43))&lt;&gt;1,INDIRECT(ADDRESS($J55,48)),0),0), IF($K55&gt;0,IF(INDIRECT(ADDRESS($K55,43))&lt;&gt;1,INDIRECT(ADDRESS($K55,48)),0),0), IF($L55&gt;0,IF(INDIRECT(ADDRESS($L55,43))&lt;&gt;1,INDIRECT(ADDRESS($L55,48)),0),0), IF($M55&gt;0,IF(INDIRECT(ADDRESS($M55,43))&lt;&gt;1,INDIRECT(ADDRESS($M55,48)),0),0)), IF(AU55="L",SUM(IF($C55&gt;0,IF(INDIRECT(ADDRESS($C55,43))&lt;&gt;1,INDIRECT(ADDRESS($C55,50)),0),0), IF($D55&gt;0,IF(INDIRECT(ADDRESS($D55,43))&lt;&gt;1,INDIRECT(ADDRESS($D55,50)),0),0), IF($E55&gt;0,IF(INDIRECT(ADDRESS($E55,43))&lt;&gt;1,INDIRECT(ADDRESS($E55,50)),0),0), IF($F55&gt;0,IF(INDIRECT(ADDRESS($F55,43))&lt;&gt;1,INDIRECT(ADDRESS($F55,50)),0),0), IF($G55&gt;0,IF(INDIRECT(ADDRESS($G55,43))&lt;&gt;1,INDIRECT(ADDRESS($G55,50)),0),0), IF($G55&gt;0,IF(INDIRECT(ADDRESS($G55,43))&lt;&gt;1,INDIRECT(ADDRESS($G55,50)),0),0), IF($H55&gt;0,IF(INDIRECT(ADDRESS($H55,43))&lt;&gt;1,INDIRECT(ADDRESS($H55,50)),0),0), IF($I55&gt;0,IF(INDIRECT(ADDRESS($I55,43))&lt;&gt;1,INDIRECT(ADDRESS($I55,50)),0),0), IF($J55&gt;0,IF(INDIRECT(ADDRESS($J55,43))&lt;&gt;1,INDIRECT(ADDRESS($J55,50)),0),0), IF($K55&gt;0,IF(INDIRECT(ADDRESS($K55,43))&lt;&gt;1,INDIRECT(ADDRESS($K55,50)),0),0), IF($L55&gt;0,IF(INDIRECT(ADDRESS($L55,43))&lt;&gt;1,INDIRECT(ADDRESS($L55,50)),0),0), IF($M55&gt;0,IF(INDIRECT(ADDRESS($M55,43))&lt;&gt;1,INDIRECT(ADDRESS($M55,50)),0),0)), SUM(IF($C55&gt;0,IF(INDIRECT(ADDRESS($C55,43))&lt;&gt;1,INDIRECT(ADDRESS($C55,49)),0),0), IF($D55&gt;0,IF(INDIRECT(ADDRESS($D55,43))&lt;&gt;1,INDIRECT(ADDRESS($D55,49)),0),0), IF($E55&gt;0,IF(INDIRECT(ADDRESS($E55,43))&lt;&gt;1,INDIRECT(ADDRESS($E55,49)),0),0), IF($F55&gt;0,IF(INDIRECT(ADDRESS($F55,43))&lt;&gt;1,INDIRECT(ADDRESS($F55,49)),0),0), IF($G55&gt;0,IF(INDIRECT(ADDRESS($G55,43))&lt;&gt;1,INDIRECT(ADDRESS($G55,49)),0),0), IF($G55&gt;0,IF(INDIRECT(ADDRESS($G55,43))&lt;&gt;1,INDIRECT(ADDRESS($G55,49)),0),0), IF($H55&gt;0,IF(INDIRECT(ADDRESS($H55,43))&lt;&gt;1,INDIRECT(ADDRESS($H55,49)),0),0), IF($I55&gt;0,IF(INDIRECT(ADDRESS($I55,43))&lt;&gt;1,INDIRECT(ADDRESS($I55,49)),0),0), IF($J55&gt;0,IF(INDIRECT(ADDRESS($J55,43))&lt;&gt;1,INDIRECT(ADDRESS($J55,49)),0),0), IF($K55&gt;0,IF(INDIRECT(ADDRESS($K55,43))&lt;&gt;1,INDIRECT(ADDRESS($K55,49)),0),0), IF($L55&gt;0,IF(INDIRECT(ADDRESS($L55,43))&lt;&gt;1,INDIRECT(ADDRESS($L55,49)),0),0), IF($M55&gt;0,IF(INDIRECT(ADDRESS($M55,43))&lt;&gt;1,INDIRECT(ADDRESS($M55,49)),0),0))))</f>
        <v>1.3888888888888888</v>
      </c>
      <c r="CL55" s="57" cm="1">
        <f t="array" aca="1" ref="CL55" ca="1">SUM(IF($C55&gt;0,IF(INDIRECT(ADDRESS($C55,44))=1,INDIRECT(ADDRESS($C55,90)),0),0), IF($D55&gt;0,IF(INDIRECT(ADDRESS($D55,44))=1,INDIRECT(ADDRESS($D55,90)),0),0), IF($E55&gt;0,IF(INDIRECT(ADDRESS($E55,44))=1,INDIRECT(ADDRESS($E55,90)),0),0), IF($F55&gt;0,IF(INDIRECT(ADDRESS($F55,44))=1,INDIRECT(ADDRESS($F55,90)),0),0), IF($G55&gt;0,IF(INDIRECT(ADDRESS($G55,44))=1,INDIRECT(ADDRESS($G55,90)),0),0), IF($H55&gt;0,IF(INDIRECT(ADDRESS($H55,44))=1,INDIRECT(ADDRESS($H55,90)),0),0), IF($I55&gt;0,IF(INDIRECT(ADDRESS($I55,44))=1,INDIRECT(ADDRESS($I55,90)),0),0), IF($J55&gt;0,IF(INDIRECT(ADDRESS($J55,44))=1,INDIRECT(ADDRESS($J55,90)),0),0), IF($K55&gt;0,IF(INDIRECT(ADDRESS($K55,44))=1,INDIRECT(ADDRESS($K55,90)),0),0), IF($L55&gt;0,IF(INDIRECT(ADDRESS($L55,44))=1,INDIRECT(ADDRESS($L55,90)),0),0), IF($M55&gt;0,IF(INDIRECT(ADDRESS($M55,44))=1,INDIRECT(ADDRESS($M55,90)),0),0))</f>
        <v>0</v>
      </c>
      <c r="CM55" s="56">
        <f t="shared" ca="1" si="31"/>
        <v>0.93339699841720269</v>
      </c>
      <c r="CN55" s="59"/>
    </row>
    <row r="56" spans="1:92" x14ac:dyDescent="0.25">
      <c r="A56" s="62" t="s">
        <v>134</v>
      </c>
      <c r="B56" s="122">
        <v>7</v>
      </c>
      <c r="C56" s="122">
        <v>17</v>
      </c>
      <c r="D56" s="122">
        <v>20</v>
      </c>
      <c r="E56" s="122">
        <v>29</v>
      </c>
      <c r="F56" s="122">
        <v>30</v>
      </c>
      <c r="G56" s="122"/>
      <c r="H56" s="122"/>
      <c r="I56" s="67"/>
      <c r="J56" s="67"/>
      <c r="K56" s="67"/>
      <c r="L56" s="67"/>
      <c r="M56" s="67"/>
      <c r="N56" s="67">
        <f t="shared" ca="1" si="15"/>
        <v>25</v>
      </c>
      <c r="O56" s="67" t="str" cm="1">
        <f t="array" aca="1" ref="O56" ca="1">INDIRECT(ADDRESS($B56,COLUMN()))</f>
        <v>Fighter</v>
      </c>
      <c r="P56" s="67" cm="1">
        <f t="array" aca="1" ref="P56" ca="1">INDIRECT(ADDRESS($B56,COLUMN()))</f>
        <v>2</v>
      </c>
      <c r="Q56" s="67" t="str" cm="1">
        <f t="array" aca="1" ref="Q56" ca="1">INDIRECT(ADDRESS($B56,COLUMN()))</f>
        <v>-</v>
      </c>
      <c r="R56" s="67" t="str" cm="1">
        <f t="array" aca="1" ref="R56" ca="1">INDIRECT(ADDRESS($B56,COLUMN()))</f>
        <v>-</v>
      </c>
      <c r="S56" s="67" cm="1">
        <f t="array" aca="1" ref="S56" ca="1">INDIRECT(ADDRESS($B56,COLUMN()))</f>
        <v>3</v>
      </c>
      <c r="T56" s="67" t="str" cm="1">
        <f t="array" aca="1" ref="T56" ca="1">INDIRECT(ADDRESS($B56,COLUMN()))</f>
        <v>1-7</v>
      </c>
      <c r="U56" s="67" cm="1">
        <f t="array" aca="1" ref="U56" ca="1">INDIRECT(ADDRESS($B56,COLUMN()))</f>
        <v>7</v>
      </c>
      <c r="V56" s="67" cm="1">
        <f t="array" aca="1" ref="V56" ca="1">INDIRECT(ADDRESS($B56,COLUMN()))</f>
        <v>0</v>
      </c>
      <c r="W56" s="67" cm="1">
        <f t="array" aca="1" ref="W56" ca="1">INDIRECT(ADDRESS($B56,COLUMN()))</f>
        <v>2</v>
      </c>
      <c r="X56" s="67" cm="1">
        <f t="array" aca="1" ref="X56" ca="1">INDIRECT(ADDRESS($B56,COLUMN()))</f>
        <v>6</v>
      </c>
      <c r="Y56" s="67" cm="1">
        <f t="array" aca="1" ref="Y56" ca="1">INDIRECT(ADDRESS($B56,COLUMN()))</f>
        <v>0</v>
      </c>
      <c r="Z56" s="67" cm="1">
        <f t="array" aca="1" ref="Z56" ca="1">INDIRECT(ADDRESS($B56,COLUMN()))</f>
        <v>5</v>
      </c>
      <c r="AA56" s="67" t="str">
        <f>AA7</f>
        <v>Rocket Boosters</v>
      </c>
      <c r="AB56" s="56">
        <f t="shared" ca="1" si="16"/>
        <v>0.92576900119589989</v>
      </c>
      <c r="AC56" s="56">
        <f t="shared" ca="1" si="17"/>
        <v>1.1661328126391393</v>
      </c>
      <c r="AD56" s="56">
        <f t="shared" ca="1" si="18"/>
        <v>2.0280570654593726</v>
      </c>
      <c r="AF56" s="52"/>
      <c r="AG56" s="52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2"/>
      <c r="AU56" s="54" t="s">
        <v>117</v>
      </c>
      <c r="AV56" s="57" cm="1">
        <f t="array" aca="1" ref="AV56" ca="1">SUM(IF($C56&gt;0,IF(AND(INDIRECT(ADDRESS($C56,44))=0,INDIRECT(ADDRESS($C56,38))="UL",ISERROR(SEARCH("Rear",INDIRECT(ADDRESS($C56,33)))),ISERROR(SEARCH("Side",INDIRECT(ADDRESS($C56,33))))),INDIRECT(ADDRESS($C56,COLUMN())),0),0),IF($D56&gt;0,IF(AND(INDIRECT(ADDRESS($D56,44))=0,INDIRECT(ADDRESS($D56,38))="UL",ISERROR(SEARCH("Rear",INDIRECT(ADDRESS($D56,33)))),ISERROR(SEARCH("Side",INDIRECT(ADDRESS($D56,33))))),INDIRECT(ADDRESS($D56,COLUMN())),0),0),IF($E56&gt;0,IF(AND(INDIRECT(ADDRESS($E56,44))=0,INDIRECT(ADDRESS($E56,38))="UL",ISERROR(SEARCH("Rear",INDIRECT(ADDRESS($E56,33)))),ISERROR(SEARCH("Side",INDIRECT(ADDRESS($E56,33))))),INDIRECT(ADDRESS($E56,COLUMN())),0),0),IF($F56&gt;0,IF(AND(INDIRECT(ADDRESS($F56,44))=0,INDIRECT(ADDRESS($F56,38))="UL",ISERROR(SEARCH("Rear",INDIRECT(ADDRESS($F56,33)))),ISERROR(SEARCH("Side",INDIRECT(ADDRESS($F56,33))))),INDIRECT(ADDRESS($F56,COLUMN())),0),0),IF($G56&gt;0,IF(AND(INDIRECT(ADDRESS($G56,44))=0,INDIRECT(ADDRESS($G56,38))="UL",ISERROR(SEARCH("Rear",INDIRECT(ADDRESS($G56,33)))),ISERROR(SEARCH("Side",INDIRECT(ADDRESS($G56,33))))),INDIRECT(ADDRESS($G56,COLUMN())),0),0),IF($H56&gt;0,IF(AND(INDIRECT(ADDRESS($H56,44))=0,INDIRECT(ADDRESS($H56,38))="UL",ISERROR(SEARCH("Rear",INDIRECT(ADDRESS($H56,33)))),ISERROR(SEARCH("Side",INDIRECT(ADDRESS($H56,33))))),INDIRECT(ADDRESS($H56,COLUMN())),0),0),IF($I56&gt;0,IF(AND(INDIRECT(ADDRESS($I56,44))=0,INDIRECT(ADDRESS($I56,38))="UL",ISERROR(SEARCH("Rear",INDIRECT(ADDRESS($I56,33)))),ISERROR(SEARCH("Side",INDIRECT(ADDRESS($I56,33))))),INDIRECT(ADDRESS($I56,COLUMN())),0),0),IF($J56&gt;0,IF(AND(INDIRECT(ADDRESS($J56,44))=0,INDIRECT(ADDRESS($J56,38))="UL",ISERROR(SEARCH("Rear",INDIRECT(ADDRESS($J56,33)))),ISERROR(SEARCH("Side",INDIRECT(ADDRESS($J56,33))))),INDIRECT(ADDRESS($J56,COLUMN())),0),0),IF($K56&gt;0,IF(AND(INDIRECT(ADDRESS($K56,44))=0,INDIRECT(ADDRESS($K56,38))="UL",ISERROR(SEARCH("Rear",INDIRECT(ADDRESS($K56,33)))),ISERROR(SEARCH("Side",INDIRECT(ADDRESS($K56,33))))),INDIRECT(ADDRESS($K56,COLUMN())),0),0),IF($L56&gt;0,IF(AND(INDIRECT(ADDRESS($L56,44))=0,INDIRECT(ADDRESS($L56,38))="UL",ISERROR(SEARCH("Rear",INDIRECT(ADDRESS($L56,33)))),ISERROR(SEARCH("Side",INDIRECT(ADDRESS($L56,33))))),INDIRECT(ADDRESS($L56,COLUMN())),0),0),IF($M56&gt;0,IF(AND(INDIRECT(ADDRESS($M56,44))=0,INDIRECT(ADDRESS($M56,38))="UL",ISERROR(SEARCH("Rear",INDIRECT(ADDRESS($M56,33)))),ISERROR(SEARCH("Side",INDIRECT(ADDRESS($M56,33))))),INDIRECT(ADDRESS($M56,COLUMN())),0),0))</f>
        <v>0.16666666666666666</v>
      </c>
      <c r="AW56" s="57" cm="1">
        <f t="array" aca="1" ref="AW56" ca="1">SUM(IF($C56&gt;0,IF(AND(INDIRECT(ADDRESS($C56,44))=0,INDIRECT(ADDRESS($C56,38))="UL",ISERROR(SEARCH("Rear",INDIRECT(ADDRESS($C56,33)))),ISERROR(SEARCH("Side",INDIRECT(ADDRESS($C56,33))))),INDIRECT(ADDRESS($C56,COLUMN())),0),0),IF($D56&gt;0,IF(AND(INDIRECT(ADDRESS($D56,44))=0,INDIRECT(ADDRESS($D56,38))="UL",ISERROR(SEARCH("Rear",INDIRECT(ADDRESS($D56,33)))),ISERROR(SEARCH("Side",INDIRECT(ADDRESS($D56,33))))),INDIRECT(ADDRESS($D56,COLUMN())),0),0),IF($E56&gt;0,IF(AND(INDIRECT(ADDRESS($E56,44))=0,INDIRECT(ADDRESS($E56,38))="UL",ISERROR(SEARCH("Rear",INDIRECT(ADDRESS($E56,33)))),ISERROR(SEARCH("Side",INDIRECT(ADDRESS($E56,33))))),INDIRECT(ADDRESS($E56,COLUMN())),0),0),IF($F56&gt;0,IF(AND(INDIRECT(ADDRESS($F56,44))=0,INDIRECT(ADDRESS($F56,38))="UL",ISERROR(SEARCH("Rear",INDIRECT(ADDRESS($F56,33)))),ISERROR(SEARCH("Side",INDIRECT(ADDRESS($F56,33))))),INDIRECT(ADDRESS($F56,COLUMN())),0),0),IF($G56&gt;0,IF(AND(INDIRECT(ADDRESS($G56,44))=0,INDIRECT(ADDRESS($G56,38))="UL",ISERROR(SEARCH("Rear",INDIRECT(ADDRESS($G56,33)))),ISERROR(SEARCH("Side",INDIRECT(ADDRESS($G56,33))))),INDIRECT(ADDRESS($G56,COLUMN())),0),0),IF($H56&gt;0,IF(AND(INDIRECT(ADDRESS($H56,44))=0,INDIRECT(ADDRESS($H56,38))="UL",ISERROR(SEARCH("Rear",INDIRECT(ADDRESS($H56,33)))),ISERROR(SEARCH("Side",INDIRECT(ADDRESS($H56,33))))),INDIRECT(ADDRESS($H56,COLUMN())),0),0),IF($I56&gt;0,IF(AND(INDIRECT(ADDRESS($I56,44))=0,INDIRECT(ADDRESS($I56,38))="UL",ISERROR(SEARCH("Rear",INDIRECT(ADDRESS($I56,33)))),ISERROR(SEARCH("Side",INDIRECT(ADDRESS($I56,33))))),INDIRECT(ADDRESS($I56,COLUMN())),0),0),IF($J56&gt;0,IF(AND(INDIRECT(ADDRESS($J56,44))=0,INDIRECT(ADDRESS($J56,38))="UL",ISERROR(SEARCH("Rear",INDIRECT(ADDRESS($J56,33)))),ISERROR(SEARCH("Side",INDIRECT(ADDRESS($J56,33))))),INDIRECT(ADDRESS($J56,COLUMN())),0),0),IF($K56&gt;0,IF(AND(INDIRECT(ADDRESS($K56,44))=0,INDIRECT(ADDRESS($K56,38))="UL",ISERROR(SEARCH("Rear",INDIRECT(ADDRESS($K56,33)))),ISERROR(SEARCH("Side",INDIRECT(ADDRESS($K56,33))))),INDIRECT(ADDRESS($K56,COLUMN())),0),0),IF($L56&gt;0,IF(AND(INDIRECT(ADDRESS($L56,44))=0,INDIRECT(ADDRESS($L56,38))="UL",ISERROR(SEARCH("Rear",INDIRECT(ADDRESS($L56,33)))),ISERROR(SEARCH("Side",INDIRECT(ADDRESS($L56,33))))),INDIRECT(ADDRESS($L56,COLUMN())),0),0),IF($M56&gt;0,IF(AND(INDIRECT(ADDRESS($M56,44))=0,INDIRECT(ADDRESS($M56,38))="UL",ISERROR(SEARCH("Rear",INDIRECT(ADDRESS($M56,33)))),ISERROR(SEARCH("Side",INDIRECT(ADDRESS($M56,33))))),INDIRECT(ADDRESS($M56,COLUMN())),0),0))</f>
        <v>1.4999999999999998</v>
      </c>
      <c r="AX56" s="57" cm="1">
        <f t="array" aca="1" ref="AX56" ca="1">SUM(IF($C56&gt;0,IF(AND(INDIRECT(ADDRESS($C56,44))=0,INDIRECT(ADDRESS($C56,38))="UL",ISERROR(SEARCH("Rear",INDIRECT(ADDRESS($C56,33)))),ISERROR(SEARCH("Side",INDIRECT(ADDRESS($C56,33))))),INDIRECT(ADDRESS($C56,COLUMN())),0),0),IF($D56&gt;0,IF(AND(INDIRECT(ADDRESS($D56,44))=0,INDIRECT(ADDRESS($D56,38))="UL",ISERROR(SEARCH("Rear",INDIRECT(ADDRESS($D56,33)))),ISERROR(SEARCH("Side",INDIRECT(ADDRESS($D56,33))))),INDIRECT(ADDRESS($D56,COLUMN())),0),0),IF($E56&gt;0,IF(AND(INDIRECT(ADDRESS($E56,44))=0,INDIRECT(ADDRESS($E56,38))="UL",ISERROR(SEARCH("Rear",INDIRECT(ADDRESS($E56,33)))),ISERROR(SEARCH("Side",INDIRECT(ADDRESS($E56,33))))),INDIRECT(ADDRESS($E56,COLUMN())),0),0),IF($F56&gt;0,IF(AND(INDIRECT(ADDRESS($F56,44))=0,INDIRECT(ADDRESS($F56,38))="UL",ISERROR(SEARCH("Rear",INDIRECT(ADDRESS($F56,33)))),ISERROR(SEARCH("Side",INDIRECT(ADDRESS($F56,33))))),INDIRECT(ADDRESS($F56,COLUMN())),0),0),IF($G56&gt;0,IF(AND(INDIRECT(ADDRESS($G56,44))=0,INDIRECT(ADDRESS($G56,38))="UL",ISERROR(SEARCH("Rear",INDIRECT(ADDRESS($G56,33)))),ISERROR(SEARCH("Side",INDIRECT(ADDRESS($G56,33))))),INDIRECT(ADDRESS($G56,COLUMN())),0),0),IF($H56&gt;0,IF(AND(INDIRECT(ADDRESS($H56,44))=0,INDIRECT(ADDRESS($H56,38))="UL",ISERROR(SEARCH("Rear",INDIRECT(ADDRESS($H56,33)))),ISERROR(SEARCH("Side",INDIRECT(ADDRESS($H56,33))))),INDIRECT(ADDRESS($H56,COLUMN())),0),0),IF($I56&gt;0,IF(AND(INDIRECT(ADDRESS($I56,44))=0,INDIRECT(ADDRESS($I56,38))="UL",ISERROR(SEARCH("Rear",INDIRECT(ADDRESS($I56,33)))),ISERROR(SEARCH("Side",INDIRECT(ADDRESS($I56,33))))),INDIRECT(ADDRESS($I56,COLUMN())),0),0),IF($J56&gt;0,IF(AND(INDIRECT(ADDRESS($J56,44))=0,INDIRECT(ADDRESS($J56,38))="UL",ISERROR(SEARCH("Rear",INDIRECT(ADDRESS($J56,33)))),ISERROR(SEARCH("Side",INDIRECT(ADDRESS($J56,33))))),INDIRECT(ADDRESS($J56,COLUMN())),0),0),IF($K56&gt;0,IF(AND(INDIRECT(ADDRESS($K56,44))=0,INDIRECT(ADDRESS($K56,38))="UL",ISERROR(SEARCH("Rear",INDIRECT(ADDRESS($K56,33)))),ISERROR(SEARCH("Side",INDIRECT(ADDRESS($K56,33))))),INDIRECT(ADDRESS($K56,COLUMN())),0),0),IF($L56&gt;0,IF(AND(INDIRECT(ADDRESS($L56,44))=0,INDIRECT(ADDRESS($L56,38))="UL",ISERROR(SEARCH("Rear",INDIRECT(ADDRESS($L56,33)))),ISERROR(SEARCH("Side",INDIRECT(ADDRESS($L56,33))))),INDIRECT(ADDRESS($L56,COLUMN())),0),0),IF($M56&gt;0,IF(AND(INDIRECT(ADDRESS($M56,44))=0,INDIRECT(ADDRESS($M56,38))="UL",ISERROR(SEARCH("Rear",INDIRECT(ADDRESS($M56,33)))),ISERROR(SEARCH("Side",INDIRECT(ADDRESS($M56,33))))),INDIRECT(ADDRESS($M56,COLUMN())),0),0))</f>
        <v>0.72222222222222221</v>
      </c>
      <c r="AY56" s="58">
        <f t="shared" ca="1" si="19"/>
        <v>1.4999999999999998</v>
      </c>
      <c r="AZ56" s="58">
        <f t="shared" ca="1" si="20"/>
        <v>0.79629629629629628</v>
      </c>
      <c r="BA56" s="58" cm="1">
        <f t="array" aca="1" ref="BA56" ca="1">SUM(IF($C56&gt;0,IF(AND(INDIRECT(ADDRESS($C56,44))=0,INDIRECT(ADDRESS($C56,38))="UL"),INDIRECT(ADDRESS($C56,COLUMN())),0),0),IF($D56&gt;0,IF(AND(INDIRECT(ADDRESS($D56,44))=0,INDIRECT(ADDRESS($D56,38))="UL"),INDIRECT(ADDRESS($D56,COLUMN())),0),0),IF($E56&gt;0,IF(AND(INDIRECT(ADDRESS($E56,44))=0,INDIRECT(ADDRESS($E56,38))="UL"),INDIRECT(ADDRESS($E56,COLUMN())),0),0),IF($F56&gt;0,IF(AND(INDIRECT(ADDRESS($F56,44))=0,INDIRECT(ADDRESS($F56,38))="UL"),INDIRECT(ADDRESS($F56,COLUMN())),0),0),IF($G56&gt;0,IF(AND(INDIRECT(ADDRESS($G56,44))=0,INDIRECT(ADDRESS($G56,38))="UL"),INDIRECT(ADDRESS($G56,COLUMN())),0),0),IF($H56&gt;0,IF(AND(INDIRECT(ADDRESS($H56,44))=0,INDIRECT(ADDRESS($H56,38))="UL"),INDIRECT(ADDRESS($H56,COLUMN())),0),0),IF($I56&gt;0,IF(AND(INDIRECT(ADDRESS($I56,44))=0,INDIRECT(ADDRESS($I56,38))="UL"),INDIRECT(ADDRESS($I56,COLUMN())),0),0),IF($J56&gt;0,IF(AND(INDIRECT(ADDRESS($J56,44))=0,INDIRECT(ADDRESS($J56,38))="UL"),INDIRECT(ADDRESS($J56,COLUMN())),0),0),IF($K56&gt;0,IF(AND(INDIRECT(ADDRESS($K56,44))=0,INDIRECT(ADDRESS($K56,38))="UL"),INDIRECT(ADDRESS($K56,COLUMN())),0),0),IF($L56&gt;0,IF(AND(INDIRECT(ADDRESS($L56,44))=0,INDIRECT(ADDRESS($L56,38))="UL"),INDIRECT(ADDRESS($L56,COLUMN())),0),0),IF($M56&gt;0,IF(AND(INDIRECT(ADDRESS($M56,44))=0,INDIRECT(ADDRESS($M56,38))="UL"),INDIRECT(ADDRESS($M56,COLUMN())),0),0))</f>
        <v>0.50758377425044088</v>
      </c>
      <c r="BB56" s="58" cm="1">
        <f t="array" aca="1" ref="BB56" ca="1">SUM(IF($C56&gt;0,IF(AND(INDIRECT(ADDRESS($C56,44))=0,INDIRECT(ADDRESS($C56,38))="UL"),INDIRECT(ADDRESS($C56,COLUMN())),0),0),IF($D56&gt;0,IF(AND(INDIRECT(ADDRESS($D56,44))=0,INDIRECT(ADDRESS($D56,38))="UL"),INDIRECT(ADDRESS($D56,COLUMN())),0),0),IF($E56&gt;0,IF(AND(INDIRECT(ADDRESS($E56,44))=0,INDIRECT(ADDRESS($E56,38))="UL"),INDIRECT(ADDRESS($E56,COLUMN())),0),0),IF($F56&gt;0,IF(AND(INDIRECT(ADDRESS($F56,44))=0,INDIRECT(ADDRESS($F56,38))="UL"),INDIRECT(ADDRESS($F56,COLUMN())),0),0),IF($G56&gt;0,IF(AND(INDIRECT(ADDRESS($G56,44))=0,INDIRECT(ADDRESS($G56,38))="UL"),INDIRECT(ADDRESS($G56,COLUMN())),0),0),IF($H56&gt;0,IF(AND(INDIRECT(ADDRESS($H56,44))=0,INDIRECT(ADDRESS($H56,38))="UL"),INDIRECT(ADDRESS($H56,COLUMN())),0),0),IF($I56&gt;0,IF(AND(INDIRECT(ADDRESS($I56,44))=0,INDIRECT(ADDRESS($I56,38))="UL"),INDIRECT(ADDRESS($I56,COLUMN())),0),0),IF($J56&gt;0,IF(AND(INDIRECT(ADDRESS($J56,44))=0,INDIRECT(ADDRESS($J56,38))="UL"),INDIRECT(ADDRESS($J56,COLUMN())),0),0),IF($K56&gt;0,IF(AND(INDIRECT(ADDRESS($K56,44))=0,INDIRECT(ADDRESS($K56,38))="UL"),INDIRECT(ADDRESS($K56,COLUMN())),0),0),IF($L56&gt;0,IF(AND(INDIRECT(ADDRESS($L56,44))=0,INDIRECT(ADDRESS($L56,38))="UL"),INDIRECT(ADDRESS($L56,COLUMN())),0),0),IF($M56&gt;0,IF(AND(INDIRECT(ADDRESS($M56,44))=0,INDIRECT(ADDRESS($M56,38))="UL"),INDIRECT(ADDRESS($M56,COLUMN())),0),0))</f>
        <v>0.21975308641975305</v>
      </c>
      <c r="BC56" s="58" cm="1">
        <f t="array" aca="1" ref="BC56" ca="1">SUM(IF($C56&gt;0,IF(AND(INDIRECT(ADDRESS($C56,44))=0,INDIRECT(ADDRESS($C56,38))="UL"),INDIRECT(ADDRESS($C56,COLUMN())),0),0),IF($D56&gt;0,IF(AND(INDIRECT(ADDRESS($D56,44))=0,INDIRECT(ADDRESS($D56,38))="UL"),INDIRECT(ADDRESS($D56,COLUMN())),0),0),IF($E56&gt;0,IF(AND(INDIRECT(ADDRESS($E56,44))=0,INDIRECT(ADDRESS($E56,38))="UL"),INDIRECT(ADDRESS($E56,COLUMN())),0),0),IF($F56&gt;0,IF(AND(INDIRECT(ADDRESS($F56,44))=0,INDIRECT(ADDRESS($F56,38))="UL"),INDIRECT(ADDRESS($F56,COLUMN())),0),0),IF($G56&gt;0,IF(AND(INDIRECT(ADDRESS($G56,44))=0,INDIRECT(ADDRESS($G56,38))="UL"),INDIRECT(ADDRESS($G56,COLUMN())),0),0),IF($H56&gt;0,IF(AND(INDIRECT(ADDRESS($H56,44))=0,INDIRECT(ADDRESS($H56,38))="UL"),INDIRECT(ADDRESS($H56,COLUMN())),0),0),IF($I56&gt;0,IF(AND(INDIRECT(ADDRESS($I56,44))=0,INDIRECT(ADDRESS($I56,38))="UL"),INDIRECT(ADDRESS($I56,COLUMN())),0),0),IF($J56&gt;0,IF(AND(INDIRECT(ADDRESS($J56,44))=0,INDIRECT(ADDRESS($J56,38))="UL"),INDIRECT(ADDRESS($J56,COLUMN())),0),0),IF($K56&gt;0,IF(AND(INDIRECT(ADDRESS($K56,44))=0,INDIRECT(ADDRESS($K56,38))="UL"),INDIRECT(ADDRESS($K56,COLUMN())),0),0),IF($L56&gt;0,IF(AND(INDIRECT(ADDRESS($L56,44))=0,INDIRECT(ADDRESS($L56,38))="UL"),INDIRECT(ADDRESS($L56,COLUMN())),0),0),IF($M56&gt;0,IF(AND(INDIRECT(ADDRESS($M56,44))=0,INDIRECT(ADDRESS($M56,38))="UL"),INDIRECT(ADDRESS($M56,COLUMN())),0),0))</f>
        <v>0.29664902998236331</v>
      </c>
      <c r="BD56" s="58" cm="1">
        <f t="array" aca="1" ref="BD56" ca="1">SUM(IF($C56&gt;0,IF(AND(INDIRECT(ADDRESS($C56,44))=0,INDIRECT(ADDRESS($C56,38))="UL"),INDIRECT(ADDRESS($C56,COLUMN())),0),0),IF($D56&gt;0,IF(AND(INDIRECT(ADDRESS($D56,44))=0,INDIRECT(ADDRESS($D56,38))="UL"),INDIRECT(ADDRESS($D56,COLUMN())),0),0),IF($E56&gt;0,IF(AND(INDIRECT(ADDRESS($E56,44))=0,INDIRECT(ADDRESS($E56,38))="UL"),INDIRECT(ADDRESS($E56,COLUMN())),0),0),IF($F56&gt;0,IF(AND(INDIRECT(ADDRESS($F56,44))=0,INDIRECT(ADDRESS($F56,38))="UL"),INDIRECT(ADDRESS($F56,COLUMN())),0),0),IF($G56&gt;0,IF(AND(INDIRECT(ADDRESS($G56,44))=0,INDIRECT(ADDRESS($G56,38))="UL"),INDIRECT(ADDRESS($G56,COLUMN())),0),0),IF($H56&gt;0,IF(AND(INDIRECT(ADDRESS($H56,44))=0,INDIRECT(ADDRESS($H56,38))="UL"),INDIRECT(ADDRESS($H56,COLUMN())),0),0),IF($I56&gt;0,IF(AND(INDIRECT(ADDRESS($I56,44))=0,INDIRECT(ADDRESS($I56,38))="UL"),INDIRECT(ADDRESS($I56,COLUMN())),0),0),IF($J56&gt;0,IF(AND(INDIRECT(ADDRESS($J56,44))=0,INDIRECT(ADDRESS($J56,38))="UL"),INDIRECT(ADDRESS($J56,COLUMN())),0),0),IF($K56&gt;0,IF(AND(INDIRECT(ADDRESS($K56,44))=0,INDIRECT(ADDRESS($K56,38))="UL"),INDIRECT(ADDRESS($K56,COLUMN())),0),0),IF($L56&gt;0,IF(AND(INDIRECT(ADDRESS($L56,44))=0,INDIRECT(ADDRESS($L56,38))="UL"),INDIRECT(ADDRESS($L56,COLUMN())),0),0),IF($M56&gt;0,IF(AND(INDIRECT(ADDRESS($M56,44))=0,INDIRECT(ADDRESS($M56,38))="UL"),INDIRECT(ADDRESS($M56,COLUMN())),0),0))</f>
        <v>0.4814814814814814</v>
      </c>
      <c r="BE56" s="57">
        <f t="shared" ca="1" si="21"/>
        <v>0.29664902998236331</v>
      </c>
      <c r="BF56" s="57" cm="1">
        <f t="array" aca="1" ref="BF56" ca="1">SUM(IF($C56&gt;0,IF(INDIRECT(ADDRESS($C56,45))=1,INDIRECT(ADDRESS($C56,52))*INDIRECT(ADDRESS($C56,42))/5,0),0), IF($D56&gt;0,IF(INDIRECT(ADDRESS($D56,45))=1,INDIRECT(ADDRESS($D56,52))*INDIRECT(ADDRESS($D56,42))/5,0),0), IF($E56&gt;0,IF(INDIRECT(ADDRESS($E56,45))=1,INDIRECT(ADDRESS($E56,52))*INDIRECT(ADDRESS($E56,42))/5,0),0), IF($F56&gt;0,IF(INDIRECT(ADDRESS($F56,45))=1,INDIRECT(ADDRESS($F56,52))*INDIRECT(ADDRESS($F56,42))/5,0),0), IF($G56&gt;0,IF(INDIRECT(ADDRESS($G56,45))=1,INDIRECT(ADDRESS($G56,52))*INDIRECT(ADDRESS($G56,42))/5,0),0), IF($H56&gt;0,IF(INDIRECT(ADDRESS($H56,45))=1,INDIRECT(ADDRESS($H56,52))*INDIRECT(ADDRESS($H56,42))/5,0),0)
)*$BF$296/100</f>
        <v>0</v>
      </c>
      <c r="BG56" s="19">
        <v>1</v>
      </c>
      <c r="BH56" s="57" cm="1">
        <f t="array" aca="1" ref="BH56" ca="1">SUM(IF($C56&gt;0,IF(AND(INDIRECT(ADDRESS($C56,44))=0,INDIRECT(ADDRESS($C56,38))&lt;&gt;"UL"),INDIRECT(ADDRESS($C56,COLUMN()-12)),0),0), IF($D56&gt;0,IF(AND(INDIRECT(ADDRESS($D56,44))=0,INDIRECT(ADDRESS($D56,38))&lt;&gt;"UL"),INDIRECT(ADDRESS($D56,COLUMN()-12)),0),0), IF($E56&gt;0,IF(AND(INDIRECT(ADDRESS($E56,44))=0,INDIRECT(ADDRESS($E56,38))&lt;&gt;"UL"),INDIRECT(ADDRESS($E56,COLUMN()-12)),0),0), IF($F56&gt;0,IF(AND(INDIRECT(ADDRESS($F56,44))=0,INDIRECT(ADDRESS($F56,38))&lt;&gt;"UL"),INDIRECT(ADDRESS($F56,COLUMN()-12)),0),0), IF($G56&gt;0,IF(AND(INDIRECT(ADDRESS($G56,44))=0,INDIRECT(ADDRESS($G56,38))&lt;&gt;"UL"),INDIRECT(ADDRESS($G56,COLUMN()-12)),0),0), IF($H56&gt;0,IF(AND(INDIRECT(ADDRESS($H56,44))=0,INDIRECT(ADDRESS($H56,38))&lt;&gt;"UL"),INDIRECT(ADDRESS($H56,COLUMN()-12)),0),0), IF($I56&gt;0,IF(AND(INDIRECT(ADDRESS($I56,44))=0,INDIRECT(ADDRESS($I56,38))&lt;&gt;"UL"),INDIRECT(ADDRESS($I56,COLUMN()-12)),0),0), IF($J56&gt;0,IF(AND(INDIRECT(ADDRESS($J56,44))=0,INDIRECT(ADDRESS($J56,38))&lt;&gt;"UL"),INDIRECT(ADDRESS($J56,COLUMN()-12)),0),0), IF($K56&gt;0,IF(AND(INDIRECT(ADDRESS($K56,44))=0,INDIRECT(ADDRESS($K56,38))&lt;&gt;"UL"),INDIRECT(ADDRESS($K56,COLUMN()-12)),0),0), IF($L56&gt;0,IF(AND(INDIRECT(ADDRESS($L56,44))=0,INDIRECT(ADDRESS($L56,38))&lt;&gt;"UL"),INDIRECT(ADDRESS($L56,COLUMN()-12)),0),0), IF($M56&gt;0,IF(AND(INDIRECT(ADDRESS($M56,44))=0,INDIRECT(ADDRESS($M56,38))&lt;&gt;"UL"),INDIRECT(ADDRESS($M56,COLUMN()-12)),0),0))</f>
        <v>0</v>
      </c>
      <c r="BI56" s="57" cm="1">
        <f t="array" aca="1" ref="BI56" ca="1">SUM(IF($C56&gt;0,IF(AND(INDIRECT(ADDRESS($C56,44))=0,INDIRECT(ADDRESS($C56,38))&lt;&gt;"UL"),INDIRECT(ADDRESS($C56,COLUMN()-12)),0),0), IF($D56&gt;0,IF(AND(INDIRECT(ADDRESS($D56,44))=0,INDIRECT(ADDRESS($D56,38))&lt;&gt;"UL"),INDIRECT(ADDRESS($D56,COLUMN()-12)),0),0), IF($E56&gt;0,IF(AND(INDIRECT(ADDRESS($E56,44))=0,INDIRECT(ADDRESS($E56,38))&lt;&gt;"UL"),INDIRECT(ADDRESS($E56,COLUMN()-12)),0),0), IF($F56&gt;0,IF(AND(INDIRECT(ADDRESS($F56,44))=0,INDIRECT(ADDRESS($F56,38))&lt;&gt;"UL"),INDIRECT(ADDRESS($F56,COLUMN()-12)),0),0), IF($G56&gt;0,IF(AND(INDIRECT(ADDRESS($G56,44))=0,INDIRECT(ADDRESS($G56,38))&lt;&gt;"UL"),INDIRECT(ADDRESS($G56,COLUMN()-12)),0),0), IF($H56&gt;0,IF(AND(INDIRECT(ADDRESS($H56,44))=0,INDIRECT(ADDRESS($H56,38))&lt;&gt;"UL"),INDIRECT(ADDRESS($H56,COLUMN()-12)),0),0), IF($I56&gt;0,IF(AND(INDIRECT(ADDRESS($I56,44))=0,INDIRECT(ADDRESS($I56,38))&lt;&gt;"UL"),INDIRECT(ADDRESS($I56,COLUMN()-12)),0),0), IF($J56&gt;0,IF(AND(INDIRECT(ADDRESS($J56,44))=0,INDIRECT(ADDRESS($J56,38))&lt;&gt;"UL"),INDIRECT(ADDRESS($J56,COLUMN()-12)),0),0), IF($K56&gt;0,IF(AND(INDIRECT(ADDRESS($K56,44))=0,INDIRECT(ADDRESS($K56,38))&lt;&gt;"UL"),INDIRECT(ADDRESS($K56,COLUMN()-12)),0),0), IF($L56&gt;0,IF(AND(INDIRECT(ADDRESS($L56,44))=0,INDIRECT(ADDRESS($L56,38))&lt;&gt;"UL"),INDIRECT(ADDRESS($L56,COLUMN()-12)),0),0), IF($M56&gt;0,IF(AND(INDIRECT(ADDRESS($M56,44))=0,INDIRECT(ADDRESS($M56,38))&lt;&gt;"UL"),INDIRECT(ADDRESS($M56,COLUMN()-12)),0),0))</f>
        <v>0.55555555555555547</v>
      </c>
      <c r="BJ56" s="57" cm="1">
        <f t="array" aca="1" ref="BJ56" ca="1">SUM(IF($C56&gt;0,IF(AND(INDIRECT(ADDRESS($C56,44))=0,INDIRECT(ADDRESS($C56,38))&lt;&gt;"UL"),INDIRECT(ADDRESS($C56,COLUMN()-12)),0),0), IF($D56&gt;0,IF(AND(INDIRECT(ADDRESS($D56,44))=0,INDIRECT(ADDRESS($D56,38))&lt;&gt;"UL"),INDIRECT(ADDRESS($D56,COLUMN()-12)),0),0), IF($E56&gt;0,IF(AND(INDIRECT(ADDRESS($E56,44))=0,INDIRECT(ADDRESS($E56,38))&lt;&gt;"UL"),INDIRECT(ADDRESS($E56,COLUMN()-12)),0),0), IF($F56&gt;0,IF(AND(INDIRECT(ADDRESS($F56,44))=0,INDIRECT(ADDRESS($F56,38))&lt;&gt;"UL"),INDIRECT(ADDRESS($F56,COLUMN()-12)),0),0), IF($G56&gt;0,IF(AND(INDIRECT(ADDRESS($G56,44))=0,INDIRECT(ADDRESS($G56,38))&lt;&gt;"UL"),INDIRECT(ADDRESS($G56,COLUMN()-12)),0),0), IF($H56&gt;0,IF(AND(INDIRECT(ADDRESS($H56,44))=0,INDIRECT(ADDRESS($H56,38))&lt;&gt;"UL"),INDIRECT(ADDRESS($H56,COLUMN()-12)),0),0), IF($I56&gt;0,IF(AND(INDIRECT(ADDRESS($I56,44))=0,INDIRECT(ADDRESS($I56,38))&lt;&gt;"UL"),INDIRECT(ADDRESS($I56,COLUMN()-12)),0),0), IF($J56&gt;0,IF(AND(INDIRECT(ADDRESS($J56,44))=0,INDIRECT(ADDRESS($J56,38))&lt;&gt;"UL"),INDIRECT(ADDRESS($J56,COLUMN()-12)),0),0), IF($K56&gt;0,IF(AND(INDIRECT(ADDRESS($K56,44))=0,INDIRECT(ADDRESS($K56,38))&lt;&gt;"UL"),INDIRECT(ADDRESS($K56,COLUMN()-12)),0),0), IF($L56&gt;0,IF(AND(INDIRECT(ADDRESS($L56,44))=0,INDIRECT(ADDRESS($L56,38))&lt;&gt;"UL"),INDIRECT(ADDRESS($L56,COLUMN()-12)),0),0), IF($M56&gt;0,IF(AND(INDIRECT(ADDRESS($M56,44))=0,INDIRECT(ADDRESS($M56,38))&lt;&gt;"UL"),INDIRECT(ADDRESS($M56,COLUMN()-12)),0),0))</f>
        <v>0.55555555555555547</v>
      </c>
      <c r="BK56" s="57">
        <f t="shared" ca="1" si="32"/>
        <v>0.55555555555555547</v>
      </c>
      <c r="BL56" s="58">
        <f t="shared" ca="1" si="33"/>
        <v>0.37037037037037029</v>
      </c>
      <c r="BM56" s="57" cm="1">
        <f t="array" aca="1" ref="BM56" ca="1">SUM(IF($C56&gt;0,IF(AND(INDIRECT(ADDRESS($C56,44))=0,INDIRECT(ADDRESS($C56,38))&lt;&gt;"UL"),INDIRECT(ADDRESS($C56,COLUMN()-12)),0),0), IF($D56&gt;0,IF(AND(INDIRECT(ADDRESS($D56,44))=0,INDIRECT(ADDRESS($D56,38))&lt;&gt;"UL"),INDIRECT(ADDRESS($D56,COLUMN()-12)),0),0), IF($E56&gt;0,IF(AND(INDIRECT(ADDRESS($E56,44))=0,INDIRECT(ADDRESS($E56,38))&lt;&gt;"UL"),INDIRECT(ADDRESS($E56,COLUMN()-12)),0),0), IF($F56&gt;0,IF(AND(INDIRECT(ADDRESS($F56,44))=0,INDIRECT(ADDRESS($F56,38))&lt;&gt;"UL"),INDIRECT(ADDRESS($F56,COLUMN()-12)),0),0), IF($G56&gt;0,IF(AND(INDIRECT(ADDRESS($G56,44))=0,INDIRECT(ADDRESS($G56,38))&lt;&gt;"UL"),INDIRECT(ADDRESS($G56,COLUMN()-12)),0),0), IF($H56&gt;0,IF(AND(INDIRECT(ADDRESS($H56,44))=0,INDIRECT(ADDRESS($H56,38))&lt;&gt;"UL"),INDIRECT(ADDRESS($H56,COLUMN()-12)),0),0), IF($I56&gt;0,IF(AND(INDIRECT(ADDRESS($I56,44))=0,INDIRECT(ADDRESS($I56,38))&lt;&gt;"UL"),INDIRECT(ADDRESS($I56,COLUMN()-12)),0),0), IF($J56&gt;0,IF(AND(INDIRECT(ADDRESS($J56,44))=0,INDIRECT(ADDRESS($J56,38))&lt;&gt;"UL"),INDIRECT(ADDRESS($J56,COLUMN()-12)),0),0), IF($K56&gt;0,IF(AND(INDIRECT(ADDRESS($K56,44))=0,INDIRECT(ADDRESS($K56,38))&lt;&gt;"UL"),INDIRECT(ADDRESS($K56,COLUMN()-11)),0),0), IF($L56&gt;0,IF(AND(INDIRECT(ADDRESS($L56,44))=0,INDIRECT(ADDRESS($L56,38))&lt;&gt;"UL"),INDIRECT(ADDRESS($L56,COLUMN()-11)),0),0), IF($M56&gt;0,IF(AND(INDIRECT(ADDRESS($M56,44))=0,INDIRECT(ADDRESS($M56,38))&lt;&gt;"UL"),INDIRECT(ADDRESS($M56,COLUMN()-11)),0),0))</f>
        <v>0.22222222222222218</v>
      </c>
      <c r="BN56" s="57" cm="1">
        <f t="array" aca="1" ref="BN56" ca="1">SUM(IF($C56&gt;0,IF(AND(INDIRECT(ADDRESS($C56,44))=0,INDIRECT(ADDRESS($C56,38))&lt;&gt;"UL"),INDIRECT(ADDRESS($C56,COLUMN()-12)),0),0), IF($D56&gt;0,IF(AND(INDIRECT(ADDRESS($D56,44))=0,INDIRECT(ADDRESS($D56,38))&lt;&gt;"UL"),INDIRECT(ADDRESS($D56,COLUMN()-12)),0),0), IF($E56&gt;0,IF(AND(INDIRECT(ADDRESS($E56,44))=0,INDIRECT(ADDRESS($E56,38))&lt;&gt;"UL"),INDIRECT(ADDRESS($E56,COLUMN()-12)),0),0), IF($F56&gt;0,IF(AND(INDIRECT(ADDRESS($F56,44))=0,INDIRECT(ADDRESS($F56,38))&lt;&gt;"UL"),INDIRECT(ADDRESS($F56,COLUMN()-12)),0),0), IF($G56&gt;0,IF(AND(INDIRECT(ADDRESS($G56,44))=0,INDIRECT(ADDRESS($G56,38))&lt;&gt;"UL"),INDIRECT(ADDRESS($G56,COLUMN()-12)),0),0), IF($H56&gt;0,IF(AND(INDIRECT(ADDRESS($H56,44))=0,INDIRECT(ADDRESS($H56,38))&lt;&gt;"UL"),INDIRECT(ADDRESS($H56,COLUMN()-12)),0),0), IF($I56&gt;0,IF(AND(INDIRECT(ADDRESS($I56,44))=0,INDIRECT(ADDRESS($I56,38))&lt;&gt;"UL"),INDIRECT(ADDRESS($I56,COLUMN()-12)),0),0), IF($J56&gt;0,IF(AND(INDIRECT(ADDRESS($J56,44))=0,INDIRECT(ADDRESS($J56,38))&lt;&gt;"UL"),INDIRECT(ADDRESS($J56,COLUMN()-12)),0),0), IF($K56&gt;0,IF(AND(INDIRECT(ADDRESS($K56,44))=0,INDIRECT(ADDRESS($K56,38))&lt;&gt;"UL"),INDIRECT(ADDRESS($K56,COLUMN()-11)),0),0), IF($L56&gt;0,IF(AND(INDIRECT(ADDRESS($L56,44))=0,INDIRECT(ADDRESS($L56,38))&lt;&gt;"UL"),INDIRECT(ADDRESS($L56,COLUMN()-11)),0),0), IF($M56&gt;0,IF(AND(INDIRECT(ADDRESS($M56,44))=0,INDIRECT(ADDRESS($M56,38))&lt;&gt;"UL"),INDIRECT(ADDRESS($M56,COLUMN()-11)),0),0))</f>
        <v>7.4074074074074056E-2</v>
      </c>
      <c r="BO56" s="57" cm="1">
        <f t="array" aca="1" ref="BO56" ca="1">SUM(IF($C56&gt;0,IF(AND(INDIRECT(ADDRESS($C56,44))=0,INDIRECT(ADDRESS($C56,38))&lt;&gt;"UL"),INDIRECT(ADDRESS($C56,COLUMN()-12)),0),0), IF($D56&gt;0,IF(AND(INDIRECT(ADDRESS($D56,44))=0,INDIRECT(ADDRESS($D56,38))&lt;&gt;"UL"),INDIRECT(ADDRESS($D56,COLUMN()-12)),0),0), IF($E56&gt;0,IF(AND(INDIRECT(ADDRESS($E56,44))=0,INDIRECT(ADDRESS($E56,38))&lt;&gt;"UL"),INDIRECT(ADDRESS($E56,COLUMN()-12)),0),0), IF($F56&gt;0,IF(AND(INDIRECT(ADDRESS($F56,44))=0,INDIRECT(ADDRESS($F56,38))&lt;&gt;"UL"),INDIRECT(ADDRESS($F56,COLUMN()-12)),0),0), IF($G56&gt;0,IF(AND(INDIRECT(ADDRESS($G56,44))=0,INDIRECT(ADDRESS($G56,38))&lt;&gt;"UL"),INDIRECT(ADDRESS($G56,COLUMN()-12)),0),0), IF($H56&gt;0,IF(AND(INDIRECT(ADDRESS($H56,44))=0,INDIRECT(ADDRESS($H56,38))&lt;&gt;"UL"),INDIRECT(ADDRESS($H56,COLUMN()-12)),0),0), IF($I56&gt;0,IF(AND(INDIRECT(ADDRESS($I56,44))=0,INDIRECT(ADDRESS($I56,38))&lt;&gt;"UL"),INDIRECT(ADDRESS($I56,COLUMN()-12)),0),0), IF($J56&gt;0,IF(AND(INDIRECT(ADDRESS($J56,44))=0,INDIRECT(ADDRESS($J56,38))&lt;&gt;"UL"),INDIRECT(ADDRESS($J56,COLUMN()-12)),0),0), IF($K56&gt;0,IF(AND(INDIRECT(ADDRESS($K56,44))=0,INDIRECT(ADDRESS($K56,38))&lt;&gt;"UL"),INDIRECT(ADDRESS($K56,COLUMN()-11)),0),0), IF($L56&gt;0,IF(AND(INDIRECT(ADDRESS($L56,44))=0,INDIRECT(ADDRESS($L56,38))&lt;&gt;"UL"),INDIRECT(ADDRESS($L56,COLUMN()-11)),0),0), IF($M56&gt;0,IF(AND(INDIRECT(ADDRESS($M56,44))=0,INDIRECT(ADDRESS($M56,38))&lt;&gt;"UL"),INDIRECT(ADDRESS($M56,COLUMN()-11)),0),0))</f>
        <v>0.14814814814814811</v>
      </c>
      <c r="BP56" s="57" cm="1">
        <f t="array" aca="1" ref="BP56" ca="1">SUM(IF($C56&gt;0,IF(AND(INDIRECT(ADDRESS($C56,44))=0,INDIRECT(ADDRESS($C56,38))&lt;&gt;"UL"),INDIRECT(ADDRESS($C56,COLUMN()-12)),0),0), IF($D56&gt;0,IF(AND(INDIRECT(ADDRESS($D56,44))=0,INDIRECT(ADDRESS($D56,38))&lt;&gt;"UL"),INDIRECT(ADDRESS($D56,COLUMN()-12)),0),0), IF($E56&gt;0,IF(AND(INDIRECT(ADDRESS($E56,44))=0,INDIRECT(ADDRESS($E56,38))&lt;&gt;"UL"),INDIRECT(ADDRESS($E56,COLUMN()-12)),0),0), IF($F56&gt;0,IF(AND(INDIRECT(ADDRESS($F56,44))=0,INDIRECT(ADDRESS($F56,38))&lt;&gt;"UL"),INDIRECT(ADDRESS($F56,COLUMN()-12)),0),0), IF($G56&gt;0,IF(AND(INDIRECT(ADDRESS($G56,44))=0,INDIRECT(ADDRESS($G56,38))&lt;&gt;"UL"),INDIRECT(ADDRESS($G56,COLUMN()-12)),0),0), IF($H56&gt;0,IF(AND(INDIRECT(ADDRESS($H56,44))=0,INDIRECT(ADDRESS($H56,38))&lt;&gt;"UL"),INDIRECT(ADDRESS($H56,COLUMN()-12)),0),0), IF($I56&gt;0,IF(AND(INDIRECT(ADDRESS($I56,44))=0,INDIRECT(ADDRESS($I56,38))&lt;&gt;"UL"),INDIRECT(ADDRESS($I56,COLUMN()-12)),0),0), IF($J56&gt;0,IF(AND(INDIRECT(ADDRESS($J56,44))=0,INDIRECT(ADDRESS($J56,38))&lt;&gt;"UL"),INDIRECT(ADDRESS($J56,COLUMN()-12)),0),0), IF($K56&gt;0,IF(AND(INDIRECT(ADDRESS($K56,44))=0,INDIRECT(ADDRESS($K56,38))&lt;&gt;"UL"),INDIRECT(ADDRESS($K56,COLUMN()-11)),0),0), IF($L56&gt;0,IF(AND(INDIRECT(ADDRESS($L56,44))=0,INDIRECT(ADDRESS($L56,38))&lt;&gt;"UL"),INDIRECT(ADDRESS($L56,COLUMN()-11)),0),0), IF($M56&gt;0,IF(AND(INDIRECT(ADDRESS($M56,44))=0,INDIRECT(ADDRESS($M56,38))&lt;&gt;"UL"),INDIRECT(ADDRESS($M56,COLUMN()-11)),0),0))</f>
        <v>0.14814814814814811</v>
      </c>
      <c r="BQ56" s="57">
        <f t="shared" ca="1" si="34"/>
        <v>0.14814814814814811</v>
      </c>
      <c r="BR56" s="161">
        <f t="shared" ca="1" si="22"/>
        <v>75.232995314880569</v>
      </c>
      <c r="BS56" s="59"/>
      <c r="BT56" s="56">
        <f t="shared" ca="1" si="23"/>
        <v>3.3862407822702818</v>
      </c>
      <c r="BU56" s="64">
        <f t="shared" ca="1" si="24"/>
        <v>0.13544963129081128</v>
      </c>
      <c r="BV56" s="57" t="s">
        <v>34</v>
      </c>
      <c r="BW56" s="57" cm="1">
        <f t="array" aca="1" ref="BW56" ca="1">SUM(IF($C56&gt;0,IF(AND(INDIRECT(ADDRESS($C56,44))=0,INDIRECT(ADDRESS($C56,38))="UL",ISERROR(SEARCH("Rear",INDIRECT(ADDRESS($C56,33)))),ISERROR(SEARCH("Side",INDIRECT(ADDRESS($C56,33))))),INDIRECT(ADDRESS($C56,COLUMN())),0),0),IF($D56&gt;0,IF(AND(INDIRECT(ADDRESS($D56,44))=0,INDIRECT(ADDRESS($D56,38))="UL",ISERROR(SEARCH("Rear",INDIRECT(ADDRESS($D56,33)))),ISERROR(SEARCH("Side",INDIRECT(ADDRESS($D56,33))))),INDIRECT(ADDRESS($D56,COLUMN())),0),0),IF($E56&gt;0,IF(AND(INDIRECT(ADDRESS($E56,44))=0,INDIRECT(ADDRESS($E56,38))="UL",ISERROR(SEARCH("Rear",INDIRECT(ADDRESS($E56,33)))),ISERROR(SEARCH("Side",INDIRECT(ADDRESS($E56,33))))),INDIRECT(ADDRESS($E56,COLUMN())),0),0),IF($F56&gt;0,IF(AND(INDIRECT(ADDRESS($F56,44))=0,INDIRECT(ADDRESS($F56,38))="UL",ISERROR(SEARCH("Rear",INDIRECT(ADDRESS($F56,33)))),ISERROR(SEARCH("Side",INDIRECT(ADDRESS($F56,33))))),INDIRECT(ADDRESS($F56,COLUMN())),0),0),IF($G56&gt;0,IF(AND(INDIRECT(ADDRESS($G56,44))=0,INDIRECT(ADDRESS($G56,38))="UL",ISERROR(SEARCH("Rear",INDIRECT(ADDRESS($G56,33)))),ISERROR(SEARCH("Side",INDIRECT(ADDRESS($G56,33))))),INDIRECT(ADDRESS($G56,COLUMN())),0),0),IF($H56&gt;0,IF(AND(INDIRECT(ADDRESS($H56,44))=0,INDIRECT(ADDRESS($H56,38))="UL",ISERROR(SEARCH("Rear",INDIRECT(ADDRESS($H56,33)))),ISERROR(SEARCH("Side",INDIRECT(ADDRESS($H56,33))))),INDIRECT(ADDRESS($H56,COLUMN())),0),0),IF($I56&gt;0,IF(AND(INDIRECT(ADDRESS($I56,44))=0,INDIRECT(ADDRESS($I56,38))="UL",ISERROR(SEARCH("Rear",INDIRECT(ADDRESS($I56,33)))),ISERROR(SEARCH("Side",INDIRECT(ADDRESS($I56,33))))),INDIRECT(ADDRESS($I56,COLUMN())),0),0),IF($J56&gt;0,IF(AND(INDIRECT(ADDRESS($J56,44))=0,INDIRECT(ADDRESS($J56,38))="UL",ISERROR(SEARCH("Rear",INDIRECT(ADDRESS($J56,33)))),ISERROR(SEARCH("Side",INDIRECT(ADDRESS($J56,33))))),INDIRECT(ADDRESS($J56,COLUMN())),0),0),IF($K56&gt;0,IF(AND(INDIRECT(ADDRESS($K56,44))=0,INDIRECT(ADDRESS($K56,38))="UL",ISERROR(SEARCH("Rear",INDIRECT(ADDRESS($K56,33)))),ISERROR(SEARCH("Side",INDIRECT(ADDRESS($K56,33))))),INDIRECT(ADDRESS($K56,COLUMN())),0),0),IF($L56&gt;0,IF(AND(INDIRECT(ADDRESS($L56,44))=0,INDIRECT(ADDRESS($L56,38))="UL",ISERROR(SEARCH("Rear",INDIRECT(ADDRESS($L56,33)))),ISERROR(SEARCH("Side",INDIRECT(ADDRESS($L56,33))))),INDIRECT(ADDRESS($L56,COLUMN())),0),0),IF($M56&gt;0,IF(AND(INDIRECT(ADDRESS($M56,44))=0,INDIRECT(ADDRESS($M56,38))="UL",ISERROR(SEARCH("Rear",INDIRECT(ADDRESS($M56,33)))),ISERROR(SEARCH("Side",INDIRECT(ADDRESS($M56,33))))),INDIRECT(ADDRESS($M56,COLUMN())),0),0))</f>
        <v>0.88888888888888884</v>
      </c>
      <c r="BX56" s="57">
        <f t="shared" ca="1" si="25"/>
        <v>0.88888888888888884</v>
      </c>
      <c r="BY56" s="57" cm="1">
        <f t="array" aca="1" ref="BY56" ca="1">SUM(IF($C56&gt;0,IF(AND(INDIRECT(ADDRESS($C56,44))=0,INDIRECT(ADDRESS($C56,38))="UL"),INDIRECT(ADDRESS($C56,COLUMN())),0),0),IF($D56&gt;0,IF(AND(INDIRECT(ADDRESS($D56,44))=0,INDIRECT(ADDRESS($D56,38))="UL"),INDIRECT(ADDRESS($D56,COLUMN())),0),0),IF($E56&gt;0,IF(AND(INDIRECT(ADDRESS($E56,44))=0,INDIRECT(ADDRESS($E56,38))="UL"),INDIRECT(ADDRESS($E56,COLUMN())),0),0),IF($F56&gt;0,IF(AND(INDIRECT(ADDRESS($F56,44))=0,INDIRECT(ADDRESS($F56,38))="UL"),INDIRECT(ADDRESS($F56,COLUMN())),0),0),IF($G56&gt;0,IF(AND(INDIRECT(ADDRESS($G56,44))=0,INDIRECT(ADDRESS($G56,38))="UL"),INDIRECT(ADDRESS($G56,COLUMN())),0),0),IF($H56&gt;0,IF(AND(INDIRECT(ADDRESS($H56,44))=0,INDIRECT(ADDRESS($H56,38))="UL"),INDIRECT(ADDRESS($H56,COLUMN())),0),0),IF($I56&gt;0,IF(AND(INDIRECT(ADDRESS($I56,44))=0,INDIRECT(ADDRESS($I56,38))="UL"),INDIRECT(ADDRESS($I56,COLUMN())),0),0),IF($J56&gt;0,IF(AND(INDIRECT(ADDRESS($J56,44))=0,INDIRECT(ADDRESS($J56,38))="UL"),INDIRECT(ADDRESS($J56,COLUMN())),0),0),IF($K56&gt;0,IF(AND(INDIRECT(ADDRESS($K56,44))=0,INDIRECT(ADDRESS($K56,38))="UL"),INDIRECT(ADDRESS($K56,COLUMN())),0),0),IF($L56&gt;0,IF(AND(INDIRECT(ADDRESS($L56,44))=0,INDIRECT(ADDRESS($L56,38))="UL"),INDIRECT(ADDRESS($L56,COLUMN())),0),0),IF($M56&gt;0,IF(AND(INDIRECT(ADDRESS($M56,44))=0,INDIRECT(ADDRESS($M56,38))="UL"),INDIRECT(ADDRESS($M56,COLUMN())),0),0))</f>
        <v>0.30452674897119342</v>
      </c>
      <c r="BZ56" s="57" cm="1">
        <f t="array" aca="1" ref="BZ56" ca="1">SUM(IF($C56&gt;0,IF(AND(INDIRECT(ADDRESS($C56,44))=0,INDIRECT(ADDRESS($C56,38))="UL"),INDIRECT(ADDRESS($C56,COLUMN())),0),0),IF($D56&gt;0,IF(AND(INDIRECT(ADDRESS($D56,44))=0,INDIRECT(ADDRESS($D56,38))="UL"),INDIRECT(ADDRESS($D56,COLUMN())),0),0),IF($E56&gt;0,IF(AND(INDIRECT(ADDRESS($E56,44))=0,INDIRECT(ADDRESS($E56,38))="UL"),INDIRECT(ADDRESS($E56,COLUMN())),0),0),IF($F56&gt;0,IF(AND(INDIRECT(ADDRESS($F56,44))=0,INDIRECT(ADDRESS($F56,38))="UL"),INDIRECT(ADDRESS($F56,COLUMN())),0),0),IF($G56&gt;0,IF(AND(INDIRECT(ADDRESS($G56,44))=0,INDIRECT(ADDRESS($G56,38))="UL"),INDIRECT(ADDRESS($G56,COLUMN())),0),0),IF($H56&gt;0,IF(AND(INDIRECT(ADDRESS($H56,44))=0,INDIRECT(ADDRESS($H56,38))="UL"),INDIRECT(ADDRESS($H56,COLUMN())),0),0),IF($I56&gt;0,IF(AND(INDIRECT(ADDRESS($I56,44))=0,INDIRECT(ADDRESS($I56,38))="UL"),INDIRECT(ADDRESS($I56,COLUMN())),0),0),IF($J56&gt;0,IF(AND(INDIRECT(ADDRESS($J56,44))=0,INDIRECT(ADDRESS($J56,38))="UL"),INDIRECT(ADDRESS($J56,COLUMN())),0),0),IF($K56&gt;0,IF(AND(INDIRECT(ADDRESS($K56,44))=0,INDIRECT(ADDRESS($K56,38))="UL"),INDIRECT(ADDRESS($K56,COLUMN())),0),0),IF($L56&gt;0,IF(AND(INDIRECT(ADDRESS($L56,44))=0,INDIRECT(ADDRESS($L56,38))="UL"),INDIRECT(ADDRESS($L56,COLUMN())),0),0),IF($M56&gt;0,IF(AND(INDIRECT(ADDRESS($M56,44))=0,INDIRECT(ADDRESS($M56,38))="UL"),INDIRECT(ADDRESS($M56,COLUMN())),0),0))</f>
        <v>0.1213991769547325</v>
      </c>
      <c r="CA56" s="57">
        <f t="shared" ca="1" si="26"/>
        <v>0.1213991769547325</v>
      </c>
      <c r="CB56" s="57" cm="1">
        <f t="array" aca="1" ref="CB56" ca="1">SUM(IF($C56&gt;0,IF(AND(INDIRECT(ADDRESS($C56,44))=0,INDIRECT(ADDRESS($C56,38))&lt;&gt;"UL"),INDIRECT(ADDRESS($C56,COLUMN())),0),0),IF($D56&gt;0,IF(AND(INDIRECT(ADDRESS($D56,44))=0,INDIRECT(ADDRESS($D56,38))&lt;&gt;"UL"),INDIRECT(ADDRESS($D56,COLUMN())),0),0),IF($E56&gt;0,IF(AND(INDIRECT(ADDRESS($E56,44))=0,INDIRECT(ADDRESS($E56,38))&lt;&gt;"UL"),INDIRECT(ADDRESS($E56,COLUMN())),0),0),IF($F56&gt;0,IF(AND(INDIRECT(ADDRESS($F56,44))=0,INDIRECT(ADDRESS($F56,38))&lt;&gt;"UL"),INDIRECT(ADDRESS($F56,COLUMN())),0),0),IF($G56&gt;0,IF(AND(INDIRECT(ADDRESS($G56,44))=0,INDIRECT(ADDRESS($G56,38))&lt;&gt;"UL"),INDIRECT(ADDRESS($G56,COLUMN())),0),0),IF($H56&gt;0,IF(AND(INDIRECT(ADDRESS($H56,44))=0,INDIRECT(ADDRESS($H56,38))&lt;&gt;"UL"),INDIRECT(ADDRESS($H56,COLUMN())),0),0),IF($I56&gt;0,IF(AND(INDIRECT(ADDRESS($I56,44))=0,INDIRECT(ADDRESS($I56,38))&lt;&gt;"UL"),INDIRECT(ADDRESS($I56,COLUMN())),0),0),IF($J56&gt;0,IF(AND(INDIRECT(ADDRESS($J56,44))=0,INDIRECT(ADDRESS($J56,38))&lt;&gt;"UL"),INDIRECT(ADDRESS($J56,COLUMN())),0),0),IF($K56&gt;0,IF(AND(INDIRECT(ADDRESS($K56,44))=0,INDIRECT(ADDRESS($K56,38))&lt;&gt;"UL"),INDIRECT(ADDRESS($K56,COLUMN())),0),0),IF($L56&gt;0,IF(AND(INDIRECT(ADDRESS($L56,44))=0,INDIRECT(ADDRESS($L56,38))&lt;&gt;"UL"),INDIRECT(ADDRESS($L56,COLUMN())),0),0),IF($M56&gt;0,IF(AND(INDIRECT(ADDRESS($M56,44))=0,INDIRECT(ADDRESS($M56,38))&lt;&gt;"UL"),INDIRECT(ADDRESS($M56,COLUMN())),0),0))</f>
        <v>0.27777777777777773</v>
      </c>
      <c r="CC56" s="57">
        <f t="shared" ca="1" si="27"/>
        <v>0.27777777777777773</v>
      </c>
      <c r="CD56" s="57" cm="1">
        <f t="array" aca="1" ref="CD56" ca="1">SUM(IF($C56&gt;0,IF(AND(INDIRECT(ADDRESS($C56,44))=0,INDIRECT(ADDRESS($C56,38))&lt;&gt;"UL"),INDIRECT(ADDRESS($C56,COLUMN())),0),0),IF($D56&gt;0,IF(AND(INDIRECT(ADDRESS($D56,44))=0,INDIRECT(ADDRESS($D56,38))&lt;&gt;"UL"),INDIRECT(ADDRESS($D56,COLUMN())),0),0),IF($E56&gt;0,IF(AND(INDIRECT(ADDRESS($E56,44))=0,INDIRECT(ADDRESS($E56,38))&lt;&gt;"UL"),INDIRECT(ADDRESS($E56,COLUMN())),0),0),IF($F56&gt;0,IF(AND(INDIRECT(ADDRESS($F56,44))=0,INDIRECT(ADDRESS($F56,38))&lt;&gt;"UL"),INDIRECT(ADDRESS($F56,COLUMN())),0),0),IF($G56&gt;0,IF(AND(INDIRECT(ADDRESS($G56,44))=0,INDIRECT(ADDRESS($G56,38))&lt;&gt;"UL"),INDIRECT(ADDRESS($G56,COLUMN())),0),0),IF($H56&gt;0,IF(AND(INDIRECT(ADDRESS($H56,44))=0,INDIRECT(ADDRESS($H56,38))&lt;&gt;"UL"),INDIRECT(ADDRESS($H56,COLUMN())),0),0),IF($I56&gt;0,IF(AND(INDIRECT(ADDRESS($I56,44))=0,INDIRECT(ADDRESS($I56,38))&lt;&gt;"UL"),INDIRECT(ADDRESS($I56,COLUMN())),0),0),IF($J56&gt;0,IF(AND(INDIRECT(ADDRESS($J56,44))=0,INDIRECT(ADDRESS($J56,38))&lt;&gt;"UL"),INDIRECT(ADDRESS($J56,COLUMN())),0),0),IF($K56&gt;0,IF(AND(INDIRECT(ADDRESS($K56,44))=0,INDIRECT(ADDRESS($K56,38))&lt;&gt;"UL"),INDIRECT(ADDRESS($K56,COLUMN())),0),0),IF($L56&gt;0,IF(AND(INDIRECT(ADDRESS($L56,44))=0,INDIRECT(ADDRESS($L56,38))&lt;&gt;"UL"),INDIRECT(ADDRESS($L56,COLUMN())),0),0),IF($M56&gt;0,IF(AND(INDIRECT(ADDRESS($M56,44))=0,INDIRECT(ADDRESS($M56,38))&lt;&gt;"UL"),INDIRECT(ADDRESS($M56,COLUMN())),0),0))</f>
        <v>9.2592592592592574E-2</v>
      </c>
      <c r="CE56" s="57" cm="1">
        <f t="array" aca="1" ref="CE56" ca="1">SUM(IF($C56&gt;0,IF(AND(INDIRECT(ADDRESS($C56,44))=0,INDIRECT(ADDRESS($C56,38))&lt;&gt;"UL"),INDIRECT(ADDRESS($C56,COLUMN())),0),0),IF($D56&gt;0,IF(AND(INDIRECT(ADDRESS($D56,44))=0,INDIRECT(ADDRESS($D56,38))&lt;&gt;"UL"),INDIRECT(ADDRESS($D56,COLUMN())),0),0),IF($E56&gt;0,IF(AND(INDIRECT(ADDRESS($E56,44))=0,INDIRECT(ADDRESS($E56,38))&lt;&gt;"UL"),INDIRECT(ADDRESS($E56,COLUMN())),0),0),IF($F56&gt;0,IF(AND(INDIRECT(ADDRESS($F56,44))=0,INDIRECT(ADDRESS($F56,38))&lt;&gt;"UL"),INDIRECT(ADDRESS($F56,COLUMN())),0),0),IF($G56&gt;0,IF(AND(INDIRECT(ADDRESS($G56,44))=0,INDIRECT(ADDRESS($G56,38))&lt;&gt;"UL"),INDIRECT(ADDRESS($G56,COLUMN())),0),0),IF($H56&gt;0,IF(AND(INDIRECT(ADDRESS($H56,44))=0,INDIRECT(ADDRESS($H56,38))&lt;&gt;"UL"),INDIRECT(ADDRESS($H56,COLUMN())),0),0),IF($I56&gt;0,IF(AND(INDIRECT(ADDRESS($I56,44))=0,INDIRECT(ADDRESS($I56,38))&lt;&gt;"UL"),INDIRECT(ADDRESS($I56,COLUMN())),0),0),IF($J56&gt;0,IF(AND(INDIRECT(ADDRESS($J56,44))=0,INDIRECT(ADDRESS($J56,38))&lt;&gt;"UL"),INDIRECT(ADDRESS($J56,COLUMN())),0),0),IF($K56&gt;0,IF(AND(INDIRECT(ADDRESS($K56,44))=0,INDIRECT(ADDRESS($K56,38))&lt;&gt;"UL"),INDIRECT(ADDRESS($K56,COLUMN())),0),0),IF($L56&gt;0,IF(AND(INDIRECT(ADDRESS($L56,44))=0,INDIRECT(ADDRESS($L56,38))&lt;&gt;"UL"),INDIRECT(ADDRESS($L56,COLUMN())),0),0),IF($M56&gt;0,IF(AND(INDIRECT(ADDRESS($M56,44))=0,INDIRECT(ADDRESS($M56,38))&lt;&gt;"UL"),INDIRECT(ADDRESS($M56,COLUMN())),0),0))</f>
        <v>0</v>
      </c>
      <c r="CF56" s="57">
        <f t="shared" ca="1" si="28"/>
        <v>0</v>
      </c>
      <c r="CG56" s="57">
        <f t="shared" ca="1" si="35"/>
        <v>1.9443339377424103</v>
      </c>
      <c r="CH56" s="57">
        <f t="shared" ca="1" si="29"/>
        <v>7.7773357509696411E-2</v>
      </c>
      <c r="CI56" s="19">
        <f t="shared" ca="1" si="30"/>
        <v>12.168342392756236</v>
      </c>
      <c r="CJ56" s="19"/>
      <c r="CK56" s="57" cm="1">
        <f t="array" aca="1" ref="CK56" ca="1">IF(AU56="S", SUM(IF($C56&gt;0,IF(INDIRECT(ADDRESS($C56,43))&lt;&gt;1,INDIRECT(ADDRESS($C56,48)),0),0), IF($D56&gt;0,IF(INDIRECT(ADDRESS($D56,43))&lt;&gt;1,INDIRECT(ADDRESS($D56,48)),0),0), IF($E56&gt;0,IF(INDIRECT(ADDRESS($E56,43))&lt;&gt;1,INDIRECT(ADDRESS($E56,48)),0),0), IF($F56&gt;0,IF(INDIRECT(ADDRESS($F56,43))&lt;&gt;1,INDIRECT(ADDRESS($F56,48)),0),0), IF($G56&gt;0,IF(INDIRECT(ADDRESS($G56,43))&lt;&gt;1,INDIRECT(ADDRESS($G56,48)),0),0), IF($H56&gt;0,IF(INDIRECT(ADDRESS($H56,43))&lt;&gt;1,INDIRECT(ADDRESS($H56,48)),0),0), IF($I56&gt;0,IF(INDIRECT(ADDRESS($I56,43))&lt;&gt;1,INDIRECT(ADDRESS($I56,48)),0),0), IF($J56&gt;0,IF(INDIRECT(ADDRESS($J56,43))&lt;&gt;1,INDIRECT(ADDRESS($J56,48)),0),0), IF($K56&gt;0,IF(INDIRECT(ADDRESS($K56,43))&lt;&gt;1,INDIRECT(ADDRESS($K56,48)),0),0), IF($L56&gt;0,IF(INDIRECT(ADDRESS($L56,43))&lt;&gt;1,INDIRECT(ADDRESS($L56,48)),0),0), IF($M56&gt;0,IF(INDIRECT(ADDRESS($M56,43))&lt;&gt;1,INDIRECT(ADDRESS($M56,48)),0),0)), IF(AU56="L",SUM(IF($C56&gt;0,IF(INDIRECT(ADDRESS($C56,43))&lt;&gt;1,INDIRECT(ADDRESS($C56,50)),0),0), IF($D56&gt;0,IF(INDIRECT(ADDRESS($D56,43))&lt;&gt;1,INDIRECT(ADDRESS($D56,50)),0),0), IF($E56&gt;0,IF(INDIRECT(ADDRESS($E56,43))&lt;&gt;1,INDIRECT(ADDRESS($E56,50)),0),0), IF($F56&gt;0,IF(INDIRECT(ADDRESS($F56,43))&lt;&gt;1,INDIRECT(ADDRESS($F56,50)),0),0), IF($G56&gt;0,IF(INDIRECT(ADDRESS($G56,43))&lt;&gt;1,INDIRECT(ADDRESS($G56,50)),0),0), IF($G56&gt;0,IF(INDIRECT(ADDRESS($G56,43))&lt;&gt;1,INDIRECT(ADDRESS($G56,50)),0),0), IF($H56&gt;0,IF(INDIRECT(ADDRESS($H56,43))&lt;&gt;1,INDIRECT(ADDRESS($H56,50)),0),0), IF($I56&gt;0,IF(INDIRECT(ADDRESS($I56,43))&lt;&gt;1,INDIRECT(ADDRESS($I56,50)),0),0), IF($J56&gt;0,IF(INDIRECT(ADDRESS($J56,43))&lt;&gt;1,INDIRECT(ADDRESS($J56,50)),0),0), IF($K56&gt;0,IF(INDIRECT(ADDRESS($K56,43))&lt;&gt;1,INDIRECT(ADDRESS($K56,50)),0),0), IF($L56&gt;0,IF(INDIRECT(ADDRESS($L56,43))&lt;&gt;1,INDIRECT(ADDRESS($L56,50)),0),0), IF($M56&gt;0,IF(INDIRECT(ADDRESS($M56,43))&lt;&gt;1,INDIRECT(ADDRESS($M56,50)),0),0)), SUM(IF($C56&gt;0,IF(INDIRECT(ADDRESS($C56,43))&lt;&gt;1,INDIRECT(ADDRESS($C56,49)),0),0), IF($D56&gt;0,IF(INDIRECT(ADDRESS($D56,43))&lt;&gt;1,INDIRECT(ADDRESS($D56,49)),0),0), IF($E56&gt;0,IF(INDIRECT(ADDRESS($E56,43))&lt;&gt;1,INDIRECT(ADDRESS($E56,49)),0),0), IF($F56&gt;0,IF(INDIRECT(ADDRESS($F56,43))&lt;&gt;1,INDIRECT(ADDRESS($F56,49)),0),0), IF($G56&gt;0,IF(INDIRECT(ADDRESS($G56,43))&lt;&gt;1,INDIRECT(ADDRESS($G56,49)),0),0), IF($G56&gt;0,IF(INDIRECT(ADDRESS($G56,43))&lt;&gt;1,INDIRECT(ADDRESS($G56,49)),0),0), IF($H56&gt;0,IF(INDIRECT(ADDRESS($H56,43))&lt;&gt;1,INDIRECT(ADDRESS($H56,49)),0),0), IF($I56&gt;0,IF(INDIRECT(ADDRESS($I56,43))&lt;&gt;1,INDIRECT(ADDRESS($I56,49)),0),0), IF($J56&gt;0,IF(INDIRECT(ADDRESS($J56,43))&lt;&gt;1,INDIRECT(ADDRESS($J56,49)),0),0), IF($K56&gt;0,IF(INDIRECT(ADDRESS($K56,43))&lt;&gt;1,INDIRECT(ADDRESS($K56,49)),0),0), IF($L56&gt;0,IF(INDIRECT(ADDRESS($L56,43))&lt;&gt;1,INDIRECT(ADDRESS($L56,49)),0),0), IF($M56&gt;0,IF(INDIRECT(ADDRESS($M56,43))&lt;&gt;1,INDIRECT(ADDRESS($M56,49)),0),0))))</f>
        <v>1.5555555555555554</v>
      </c>
      <c r="CL56" s="57" cm="1">
        <f t="array" aca="1" ref="CL56" ca="1">SUM(IF($C56&gt;0,IF(INDIRECT(ADDRESS($C56,44))=1,INDIRECT(ADDRESS($C56,90)),0),0), IF($D56&gt;0,IF(INDIRECT(ADDRESS($D56,44))=1,INDIRECT(ADDRESS($D56,90)),0),0), IF($E56&gt;0,IF(INDIRECT(ADDRESS($E56,44))=1,INDIRECT(ADDRESS($E56,90)),0),0), IF($F56&gt;0,IF(INDIRECT(ADDRESS($F56,44))=1,INDIRECT(ADDRESS($F56,90)),0),0), IF($G56&gt;0,IF(INDIRECT(ADDRESS($G56,44))=1,INDIRECT(ADDRESS($G56,90)),0),0), IF($H56&gt;0,IF(INDIRECT(ADDRESS($H56,44))=1,INDIRECT(ADDRESS($H56,90)),0),0), IF($I56&gt;0,IF(INDIRECT(ADDRESS($I56,44))=1,INDIRECT(ADDRESS($I56,90)),0),0), IF($J56&gt;0,IF(INDIRECT(ADDRESS($J56,44))=1,INDIRECT(ADDRESS($J56,90)),0),0), IF($K56&gt;0,IF(INDIRECT(ADDRESS($K56,44))=1,INDIRECT(ADDRESS($K56,90)),0),0), IF($L56&gt;0,IF(INDIRECT(ADDRESS($L56,44))=1,INDIRECT(ADDRESS($L56,90)),0),0), IF($M56&gt;0,IF(INDIRECT(ADDRESS($M56,44))=1,INDIRECT(ADDRESS($M56,90)),0),0))</f>
        <v>0</v>
      </c>
      <c r="CM56" s="56">
        <f t="shared" ca="1" si="31"/>
        <v>0.99715796229154297</v>
      </c>
      <c r="CN56" s="59"/>
    </row>
    <row r="57" spans="1:92" x14ac:dyDescent="0.25">
      <c r="A57" s="62" t="s">
        <v>135</v>
      </c>
      <c r="B57" s="122">
        <v>7</v>
      </c>
      <c r="C57" s="122">
        <v>17</v>
      </c>
      <c r="D57" s="122">
        <v>20</v>
      </c>
      <c r="E57" s="122">
        <v>29</v>
      </c>
      <c r="F57" s="122"/>
      <c r="G57" s="122"/>
      <c r="H57" s="122"/>
      <c r="I57" s="67"/>
      <c r="J57" s="67"/>
      <c r="K57" s="67"/>
      <c r="L57" s="67"/>
      <c r="M57" s="67"/>
      <c r="N57" s="67">
        <f t="shared" ca="1" si="15"/>
        <v>23</v>
      </c>
      <c r="O57" s="67" t="str" cm="1">
        <f t="array" aca="1" ref="O57" ca="1">INDIRECT(ADDRESS($B57,COLUMN()))</f>
        <v>Fighter</v>
      </c>
      <c r="P57" s="67" cm="1">
        <f t="array" aca="1" ref="P57" ca="1">INDIRECT(ADDRESS($B57,COLUMN()))</f>
        <v>2</v>
      </c>
      <c r="Q57" s="67" t="str" cm="1">
        <f t="array" aca="1" ref="Q57" ca="1">INDIRECT(ADDRESS($B57,COLUMN()))</f>
        <v>-</v>
      </c>
      <c r="R57" s="67" t="str" cm="1">
        <f t="array" aca="1" ref="R57" ca="1">INDIRECT(ADDRESS($B57,COLUMN()))</f>
        <v>-</v>
      </c>
      <c r="S57" s="67" cm="1">
        <f t="array" aca="1" ref="S57" ca="1">INDIRECT(ADDRESS($B57,COLUMN()))</f>
        <v>3</v>
      </c>
      <c r="T57" s="67" t="str" cm="1">
        <f t="array" aca="1" ref="T57" ca="1">INDIRECT(ADDRESS($B57,COLUMN()))</f>
        <v>1-7</v>
      </c>
      <c r="U57" s="67" cm="1">
        <f t="array" aca="1" ref="U57" ca="1">INDIRECT(ADDRESS($B57,COLUMN()))</f>
        <v>7</v>
      </c>
      <c r="V57" s="67" cm="1">
        <f t="array" aca="1" ref="V57" ca="1">INDIRECT(ADDRESS($B57,COLUMN()))</f>
        <v>0</v>
      </c>
      <c r="W57" s="67" cm="1">
        <f t="array" aca="1" ref="W57" ca="1">INDIRECT(ADDRESS($B57,COLUMN()))</f>
        <v>2</v>
      </c>
      <c r="X57" s="67" cm="1">
        <f t="array" aca="1" ref="X57" ca="1">INDIRECT(ADDRESS($B57,COLUMN()))</f>
        <v>6</v>
      </c>
      <c r="Y57" s="67" cm="1">
        <f t="array" aca="1" ref="Y57" ca="1">INDIRECT(ADDRESS($B57,COLUMN()))</f>
        <v>0</v>
      </c>
      <c r="Z57" s="67" cm="1">
        <f t="array" aca="1" ref="Z57" ca="1">INDIRECT(ADDRESS($B57,COLUMN()))</f>
        <v>5</v>
      </c>
      <c r="AA57" s="67" t="str">
        <f>AA7</f>
        <v>Rocket Boosters</v>
      </c>
      <c r="AB57" s="56">
        <f t="shared" ca="1" si="16"/>
        <v>0.92576900119589989</v>
      </c>
      <c r="AC57" s="56">
        <f t="shared" ca="1" si="17"/>
        <v>1.2413868631300498</v>
      </c>
      <c r="AD57" s="56">
        <f t="shared" ca="1" si="18"/>
        <v>2.1589336750087824</v>
      </c>
      <c r="AF57" s="52"/>
      <c r="AG57" s="52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2"/>
      <c r="AU57" s="54" t="s">
        <v>117</v>
      </c>
      <c r="AV57" s="57" cm="1">
        <f t="array" aca="1" ref="AV57" ca="1">SUM(IF($C57&gt;0,IF(AND(INDIRECT(ADDRESS($C57,44))=0,INDIRECT(ADDRESS($C57,38))="UL",ISERROR(SEARCH("Rear",INDIRECT(ADDRESS($C57,33)))),ISERROR(SEARCH("Side",INDIRECT(ADDRESS($C57,33))))),INDIRECT(ADDRESS($C57,COLUMN())),0),0),IF($D57&gt;0,IF(AND(INDIRECT(ADDRESS($D57,44))=0,INDIRECT(ADDRESS($D57,38))="UL",ISERROR(SEARCH("Rear",INDIRECT(ADDRESS($D57,33)))),ISERROR(SEARCH("Side",INDIRECT(ADDRESS($D57,33))))),INDIRECT(ADDRESS($D57,COLUMN())),0),0),IF($E57&gt;0,IF(AND(INDIRECT(ADDRESS($E57,44))=0,INDIRECT(ADDRESS($E57,38))="UL",ISERROR(SEARCH("Rear",INDIRECT(ADDRESS($E57,33)))),ISERROR(SEARCH("Side",INDIRECT(ADDRESS($E57,33))))),INDIRECT(ADDRESS($E57,COLUMN())),0),0),IF($F57&gt;0,IF(AND(INDIRECT(ADDRESS($F57,44))=0,INDIRECT(ADDRESS($F57,38))="UL",ISERROR(SEARCH("Rear",INDIRECT(ADDRESS($F57,33)))),ISERROR(SEARCH("Side",INDIRECT(ADDRESS($F57,33))))),INDIRECT(ADDRESS($F57,COLUMN())),0),0),IF($G57&gt;0,IF(AND(INDIRECT(ADDRESS($G57,44))=0,INDIRECT(ADDRESS($G57,38))="UL",ISERROR(SEARCH("Rear",INDIRECT(ADDRESS($G57,33)))),ISERROR(SEARCH("Side",INDIRECT(ADDRESS($G57,33))))),INDIRECT(ADDRESS($G57,COLUMN())),0),0),IF($H57&gt;0,IF(AND(INDIRECT(ADDRESS($H57,44))=0,INDIRECT(ADDRESS($H57,38))="UL",ISERROR(SEARCH("Rear",INDIRECT(ADDRESS($H57,33)))),ISERROR(SEARCH("Side",INDIRECT(ADDRESS($H57,33))))),INDIRECT(ADDRESS($H57,COLUMN())),0),0),IF($I57&gt;0,IF(AND(INDIRECT(ADDRESS($I57,44))=0,INDIRECT(ADDRESS($I57,38))="UL",ISERROR(SEARCH("Rear",INDIRECT(ADDRESS($I57,33)))),ISERROR(SEARCH("Side",INDIRECT(ADDRESS($I57,33))))),INDIRECT(ADDRESS($I57,COLUMN())),0),0),IF($J57&gt;0,IF(AND(INDIRECT(ADDRESS($J57,44))=0,INDIRECT(ADDRESS($J57,38))="UL",ISERROR(SEARCH("Rear",INDIRECT(ADDRESS($J57,33)))),ISERROR(SEARCH("Side",INDIRECT(ADDRESS($J57,33))))),INDIRECT(ADDRESS($J57,COLUMN())),0),0),IF($K57&gt;0,IF(AND(INDIRECT(ADDRESS($K57,44))=0,INDIRECT(ADDRESS($K57,38))="UL",ISERROR(SEARCH("Rear",INDIRECT(ADDRESS($K57,33)))),ISERROR(SEARCH("Side",INDIRECT(ADDRESS($K57,33))))),INDIRECT(ADDRESS($K57,COLUMN())),0),0),IF($L57&gt;0,IF(AND(INDIRECT(ADDRESS($L57,44))=0,INDIRECT(ADDRESS($L57,38))="UL",ISERROR(SEARCH("Rear",INDIRECT(ADDRESS($L57,33)))),ISERROR(SEARCH("Side",INDIRECT(ADDRESS($L57,33))))),INDIRECT(ADDRESS($L57,COLUMN())),0),0),IF($M57&gt;0,IF(AND(INDIRECT(ADDRESS($M57,44))=0,INDIRECT(ADDRESS($M57,38))="UL",ISERROR(SEARCH("Rear",INDIRECT(ADDRESS($M57,33)))),ISERROR(SEARCH("Side",INDIRECT(ADDRESS($M57,33))))),INDIRECT(ADDRESS($M57,COLUMN())),0),0))</f>
        <v>0.16666666666666666</v>
      </c>
      <c r="AW57" s="57" cm="1">
        <f t="array" aca="1" ref="AW57" ca="1">SUM(IF($C57&gt;0,IF(AND(INDIRECT(ADDRESS($C57,44))=0,INDIRECT(ADDRESS($C57,38))="UL",ISERROR(SEARCH("Rear",INDIRECT(ADDRESS($C57,33)))),ISERROR(SEARCH("Side",INDIRECT(ADDRESS($C57,33))))),INDIRECT(ADDRESS($C57,COLUMN())),0),0),IF($D57&gt;0,IF(AND(INDIRECT(ADDRESS($D57,44))=0,INDIRECT(ADDRESS($D57,38))="UL",ISERROR(SEARCH("Rear",INDIRECT(ADDRESS($D57,33)))),ISERROR(SEARCH("Side",INDIRECT(ADDRESS($D57,33))))),INDIRECT(ADDRESS($D57,COLUMN())),0),0),IF($E57&gt;0,IF(AND(INDIRECT(ADDRESS($E57,44))=0,INDIRECT(ADDRESS($E57,38))="UL",ISERROR(SEARCH("Rear",INDIRECT(ADDRESS($E57,33)))),ISERROR(SEARCH("Side",INDIRECT(ADDRESS($E57,33))))),INDIRECT(ADDRESS($E57,COLUMN())),0),0),IF($F57&gt;0,IF(AND(INDIRECT(ADDRESS($F57,44))=0,INDIRECT(ADDRESS($F57,38))="UL",ISERROR(SEARCH("Rear",INDIRECT(ADDRESS($F57,33)))),ISERROR(SEARCH("Side",INDIRECT(ADDRESS($F57,33))))),INDIRECT(ADDRESS($F57,COLUMN())),0),0),IF($G57&gt;0,IF(AND(INDIRECT(ADDRESS($G57,44))=0,INDIRECT(ADDRESS($G57,38))="UL",ISERROR(SEARCH("Rear",INDIRECT(ADDRESS($G57,33)))),ISERROR(SEARCH("Side",INDIRECT(ADDRESS($G57,33))))),INDIRECT(ADDRESS($G57,COLUMN())),0),0),IF($H57&gt;0,IF(AND(INDIRECT(ADDRESS($H57,44))=0,INDIRECT(ADDRESS($H57,38))="UL",ISERROR(SEARCH("Rear",INDIRECT(ADDRESS($H57,33)))),ISERROR(SEARCH("Side",INDIRECT(ADDRESS($H57,33))))),INDIRECT(ADDRESS($H57,COLUMN())),0),0),IF($I57&gt;0,IF(AND(INDIRECT(ADDRESS($I57,44))=0,INDIRECT(ADDRESS($I57,38))="UL",ISERROR(SEARCH("Rear",INDIRECT(ADDRESS($I57,33)))),ISERROR(SEARCH("Side",INDIRECT(ADDRESS($I57,33))))),INDIRECT(ADDRESS($I57,COLUMN())),0),0),IF($J57&gt;0,IF(AND(INDIRECT(ADDRESS($J57,44))=0,INDIRECT(ADDRESS($J57,38))="UL",ISERROR(SEARCH("Rear",INDIRECT(ADDRESS($J57,33)))),ISERROR(SEARCH("Side",INDIRECT(ADDRESS($J57,33))))),INDIRECT(ADDRESS($J57,COLUMN())),0),0),IF($K57&gt;0,IF(AND(INDIRECT(ADDRESS($K57,44))=0,INDIRECT(ADDRESS($K57,38))="UL",ISERROR(SEARCH("Rear",INDIRECT(ADDRESS($K57,33)))),ISERROR(SEARCH("Side",INDIRECT(ADDRESS($K57,33))))),INDIRECT(ADDRESS($K57,COLUMN())),0),0),IF($L57&gt;0,IF(AND(INDIRECT(ADDRESS($L57,44))=0,INDIRECT(ADDRESS($L57,38))="UL",ISERROR(SEARCH("Rear",INDIRECT(ADDRESS($L57,33)))),ISERROR(SEARCH("Side",INDIRECT(ADDRESS($L57,33))))),INDIRECT(ADDRESS($L57,COLUMN())),0),0),IF($M57&gt;0,IF(AND(INDIRECT(ADDRESS($M57,44))=0,INDIRECT(ADDRESS($M57,38))="UL",ISERROR(SEARCH("Rear",INDIRECT(ADDRESS($M57,33)))),ISERROR(SEARCH("Side",INDIRECT(ADDRESS($M57,33))))),INDIRECT(ADDRESS($M57,COLUMN())),0),0))</f>
        <v>1.4999999999999998</v>
      </c>
      <c r="AX57" s="57" cm="1">
        <f t="array" aca="1" ref="AX57" ca="1">SUM(IF($C57&gt;0,IF(AND(INDIRECT(ADDRESS($C57,44))=0,INDIRECT(ADDRESS($C57,38))="UL",ISERROR(SEARCH("Rear",INDIRECT(ADDRESS($C57,33)))),ISERROR(SEARCH("Side",INDIRECT(ADDRESS($C57,33))))),INDIRECT(ADDRESS($C57,COLUMN())),0),0),IF($D57&gt;0,IF(AND(INDIRECT(ADDRESS($D57,44))=0,INDIRECT(ADDRESS($D57,38))="UL",ISERROR(SEARCH("Rear",INDIRECT(ADDRESS($D57,33)))),ISERROR(SEARCH("Side",INDIRECT(ADDRESS($D57,33))))),INDIRECT(ADDRESS($D57,COLUMN())),0),0),IF($E57&gt;0,IF(AND(INDIRECT(ADDRESS($E57,44))=0,INDIRECT(ADDRESS($E57,38))="UL",ISERROR(SEARCH("Rear",INDIRECT(ADDRESS($E57,33)))),ISERROR(SEARCH("Side",INDIRECT(ADDRESS($E57,33))))),INDIRECT(ADDRESS($E57,COLUMN())),0),0),IF($F57&gt;0,IF(AND(INDIRECT(ADDRESS($F57,44))=0,INDIRECT(ADDRESS($F57,38))="UL",ISERROR(SEARCH("Rear",INDIRECT(ADDRESS($F57,33)))),ISERROR(SEARCH("Side",INDIRECT(ADDRESS($F57,33))))),INDIRECT(ADDRESS($F57,COLUMN())),0),0),IF($G57&gt;0,IF(AND(INDIRECT(ADDRESS($G57,44))=0,INDIRECT(ADDRESS($G57,38))="UL",ISERROR(SEARCH("Rear",INDIRECT(ADDRESS($G57,33)))),ISERROR(SEARCH("Side",INDIRECT(ADDRESS($G57,33))))),INDIRECT(ADDRESS($G57,COLUMN())),0),0),IF($H57&gt;0,IF(AND(INDIRECT(ADDRESS($H57,44))=0,INDIRECT(ADDRESS($H57,38))="UL",ISERROR(SEARCH("Rear",INDIRECT(ADDRESS($H57,33)))),ISERROR(SEARCH("Side",INDIRECT(ADDRESS($H57,33))))),INDIRECT(ADDRESS($H57,COLUMN())),0),0),IF($I57&gt;0,IF(AND(INDIRECT(ADDRESS($I57,44))=0,INDIRECT(ADDRESS($I57,38))="UL",ISERROR(SEARCH("Rear",INDIRECT(ADDRESS($I57,33)))),ISERROR(SEARCH("Side",INDIRECT(ADDRESS($I57,33))))),INDIRECT(ADDRESS($I57,COLUMN())),0),0),IF($J57&gt;0,IF(AND(INDIRECT(ADDRESS($J57,44))=0,INDIRECT(ADDRESS($J57,38))="UL",ISERROR(SEARCH("Rear",INDIRECT(ADDRESS($J57,33)))),ISERROR(SEARCH("Side",INDIRECT(ADDRESS($J57,33))))),INDIRECT(ADDRESS($J57,COLUMN())),0),0),IF($K57&gt;0,IF(AND(INDIRECT(ADDRESS($K57,44))=0,INDIRECT(ADDRESS($K57,38))="UL",ISERROR(SEARCH("Rear",INDIRECT(ADDRESS($K57,33)))),ISERROR(SEARCH("Side",INDIRECT(ADDRESS($K57,33))))),INDIRECT(ADDRESS($K57,COLUMN())),0),0),IF($L57&gt;0,IF(AND(INDIRECT(ADDRESS($L57,44))=0,INDIRECT(ADDRESS($L57,38))="UL",ISERROR(SEARCH("Rear",INDIRECT(ADDRESS($L57,33)))),ISERROR(SEARCH("Side",INDIRECT(ADDRESS($L57,33))))),INDIRECT(ADDRESS($L57,COLUMN())),0),0),IF($M57&gt;0,IF(AND(INDIRECT(ADDRESS($M57,44))=0,INDIRECT(ADDRESS($M57,38))="UL",ISERROR(SEARCH("Rear",INDIRECT(ADDRESS($M57,33)))),ISERROR(SEARCH("Side",INDIRECT(ADDRESS($M57,33))))),INDIRECT(ADDRESS($M57,COLUMN())),0),0))</f>
        <v>0.72222222222222221</v>
      </c>
      <c r="AY57" s="58">
        <f t="shared" ca="1" si="19"/>
        <v>1.4999999999999998</v>
      </c>
      <c r="AZ57" s="58">
        <f t="shared" ca="1" si="20"/>
        <v>0.79629629629629628</v>
      </c>
      <c r="BA57" s="58" cm="1">
        <f t="array" aca="1" ref="BA57" ca="1">SUM(IF($C57&gt;0,IF(AND(INDIRECT(ADDRESS($C57,44))=0,INDIRECT(ADDRESS($C57,38))="UL"),INDIRECT(ADDRESS($C57,COLUMN())),0),0),IF($D57&gt;0,IF(AND(INDIRECT(ADDRESS($D57,44))=0,INDIRECT(ADDRESS($D57,38))="UL"),INDIRECT(ADDRESS($D57,COLUMN())),0),0),IF($E57&gt;0,IF(AND(INDIRECT(ADDRESS($E57,44))=0,INDIRECT(ADDRESS($E57,38))="UL"),INDIRECT(ADDRESS($E57,COLUMN())),0),0),IF($F57&gt;0,IF(AND(INDIRECT(ADDRESS($F57,44))=0,INDIRECT(ADDRESS($F57,38))="UL"),INDIRECT(ADDRESS($F57,COLUMN())),0),0),IF($G57&gt;0,IF(AND(INDIRECT(ADDRESS($G57,44))=0,INDIRECT(ADDRESS($G57,38))="UL"),INDIRECT(ADDRESS($G57,COLUMN())),0),0),IF($H57&gt;0,IF(AND(INDIRECT(ADDRESS($H57,44))=0,INDIRECT(ADDRESS($H57,38))="UL"),INDIRECT(ADDRESS($H57,COLUMN())),0),0),IF($I57&gt;0,IF(AND(INDIRECT(ADDRESS($I57,44))=0,INDIRECT(ADDRESS($I57,38))="UL"),INDIRECT(ADDRESS($I57,COLUMN())),0),0),IF($J57&gt;0,IF(AND(INDIRECT(ADDRESS($J57,44))=0,INDIRECT(ADDRESS($J57,38))="UL"),INDIRECT(ADDRESS($J57,COLUMN())),0),0),IF($K57&gt;0,IF(AND(INDIRECT(ADDRESS($K57,44))=0,INDIRECT(ADDRESS($K57,38))="UL"),INDIRECT(ADDRESS($K57,COLUMN())),0),0),IF($L57&gt;0,IF(AND(INDIRECT(ADDRESS($L57,44))=0,INDIRECT(ADDRESS($L57,38))="UL"),INDIRECT(ADDRESS($L57,COLUMN())),0),0),IF($M57&gt;0,IF(AND(INDIRECT(ADDRESS($M57,44))=0,INDIRECT(ADDRESS($M57,38))="UL"),INDIRECT(ADDRESS($M57,COLUMN())),0),0))</f>
        <v>0.50758377425044088</v>
      </c>
      <c r="BB57" s="58" cm="1">
        <f t="array" aca="1" ref="BB57" ca="1">SUM(IF($C57&gt;0,IF(AND(INDIRECT(ADDRESS($C57,44))=0,INDIRECT(ADDRESS($C57,38))="UL"),INDIRECT(ADDRESS($C57,COLUMN())),0),0),IF($D57&gt;0,IF(AND(INDIRECT(ADDRESS($D57,44))=0,INDIRECT(ADDRESS($D57,38))="UL"),INDIRECT(ADDRESS($D57,COLUMN())),0),0),IF($E57&gt;0,IF(AND(INDIRECT(ADDRESS($E57,44))=0,INDIRECT(ADDRESS($E57,38))="UL"),INDIRECT(ADDRESS($E57,COLUMN())),0),0),IF($F57&gt;0,IF(AND(INDIRECT(ADDRESS($F57,44))=0,INDIRECT(ADDRESS($F57,38))="UL"),INDIRECT(ADDRESS($F57,COLUMN())),0),0),IF($G57&gt;0,IF(AND(INDIRECT(ADDRESS($G57,44))=0,INDIRECT(ADDRESS($G57,38))="UL"),INDIRECT(ADDRESS($G57,COLUMN())),0),0),IF($H57&gt;0,IF(AND(INDIRECT(ADDRESS($H57,44))=0,INDIRECT(ADDRESS($H57,38))="UL"),INDIRECT(ADDRESS($H57,COLUMN())),0),0),IF($I57&gt;0,IF(AND(INDIRECT(ADDRESS($I57,44))=0,INDIRECT(ADDRESS($I57,38))="UL"),INDIRECT(ADDRESS($I57,COLUMN())),0),0),IF($J57&gt;0,IF(AND(INDIRECT(ADDRESS($J57,44))=0,INDIRECT(ADDRESS($J57,38))="UL"),INDIRECT(ADDRESS($J57,COLUMN())),0),0),IF($K57&gt;0,IF(AND(INDIRECT(ADDRESS($K57,44))=0,INDIRECT(ADDRESS($K57,38))="UL"),INDIRECT(ADDRESS($K57,COLUMN())),0),0),IF($L57&gt;0,IF(AND(INDIRECT(ADDRESS($L57,44))=0,INDIRECT(ADDRESS($L57,38))="UL"),INDIRECT(ADDRESS($L57,COLUMN())),0),0),IF($M57&gt;0,IF(AND(INDIRECT(ADDRESS($M57,44))=0,INDIRECT(ADDRESS($M57,38))="UL"),INDIRECT(ADDRESS($M57,COLUMN())),0),0))</f>
        <v>0.21975308641975305</v>
      </c>
      <c r="BC57" s="58" cm="1">
        <f t="array" aca="1" ref="BC57" ca="1">SUM(IF($C57&gt;0,IF(AND(INDIRECT(ADDRESS($C57,44))=0,INDIRECT(ADDRESS($C57,38))="UL"),INDIRECT(ADDRESS($C57,COLUMN())),0),0),IF($D57&gt;0,IF(AND(INDIRECT(ADDRESS($D57,44))=0,INDIRECT(ADDRESS($D57,38))="UL"),INDIRECT(ADDRESS($D57,COLUMN())),0),0),IF($E57&gt;0,IF(AND(INDIRECT(ADDRESS($E57,44))=0,INDIRECT(ADDRESS($E57,38))="UL"),INDIRECT(ADDRESS($E57,COLUMN())),0),0),IF($F57&gt;0,IF(AND(INDIRECT(ADDRESS($F57,44))=0,INDIRECT(ADDRESS($F57,38))="UL"),INDIRECT(ADDRESS($F57,COLUMN())),0),0),IF($G57&gt;0,IF(AND(INDIRECT(ADDRESS($G57,44))=0,INDIRECT(ADDRESS($G57,38))="UL"),INDIRECT(ADDRESS($G57,COLUMN())),0),0),IF($H57&gt;0,IF(AND(INDIRECT(ADDRESS($H57,44))=0,INDIRECT(ADDRESS($H57,38))="UL"),INDIRECT(ADDRESS($H57,COLUMN())),0),0),IF($I57&gt;0,IF(AND(INDIRECT(ADDRESS($I57,44))=0,INDIRECT(ADDRESS($I57,38))="UL"),INDIRECT(ADDRESS($I57,COLUMN())),0),0),IF($J57&gt;0,IF(AND(INDIRECT(ADDRESS($J57,44))=0,INDIRECT(ADDRESS($J57,38))="UL"),INDIRECT(ADDRESS($J57,COLUMN())),0),0),IF($K57&gt;0,IF(AND(INDIRECT(ADDRESS($K57,44))=0,INDIRECT(ADDRESS($K57,38))="UL"),INDIRECT(ADDRESS($K57,COLUMN())),0),0),IF($L57&gt;0,IF(AND(INDIRECT(ADDRESS($L57,44))=0,INDIRECT(ADDRESS($L57,38))="UL"),INDIRECT(ADDRESS($L57,COLUMN())),0),0),IF($M57&gt;0,IF(AND(INDIRECT(ADDRESS($M57,44))=0,INDIRECT(ADDRESS($M57,38))="UL"),INDIRECT(ADDRESS($M57,COLUMN())),0),0))</f>
        <v>0.29664902998236331</v>
      </c>
      <c r="BD57" s="58" cm="1">
        <f t="array" aca="1" ref="BD57" ca="1">SUM(IF($C57&gt;0,IF(AND(INDIRECT(ADDRESS($C57,44))=0,INDIRECT(ADDRESS($C57,38))="UL"),INDIRECT(ADDRESS($C57,COLUMN())),0),0),IF($D57&gt;0,IF(AND(INDIRECT(ADDRESS($D57,44))=0,INDIRECT(ADDRESS($D57,38))="UL"),INDIRECT(ADDRESS($D57,COLUMN())),0),0),IF($E57&gt;0,IF(AND(INDIRECT(ADDRESS($E57,44))=0,INDIRECT(ADDRESS($E57,38))="UL"),INDIRECT(ADDRESS($E57,COLUMN())),0),0),IF($F57&gt;0,IF(AND(INDIRECT(ADDRESS($F57,44))=0,INDIRECT(ADDRESS($F57,38))="UL"),INDIRECT(ADDRESS($F57,COLUMN())),0),0),IF($G57&gt;0,IF(AND(INDIRECT(ADDRESS($G57,44))=0,INDIRECT(ADDRESS($G57,38))="UL"),INDIRECT(ADDRESS($G57,COLUMN())),0),0),IF($H57&gt;0,IF(AND(INDIRECT(ADDRESS($H57,44))=0,INDIRECT(ADDRESS($H57,38))="UL"),INDIRECT(ADDRESS($H57,COLUMN())),0),0),IF($I57&gt;0,IF(AND(INDIRECT(ADDRESS($I57,44))=0,INDIRECT(ADDRESS($I57,38))="UL"),INDIRECT(ADDRESS($I57,COLUMN())),0),0),IF($J57&gt;0,IF(AND(INDIRECT(ADDRESS($J57,44))=0,INDIRECT(ADDRESS($J57,38))="UL"),INDIRECT(ADDRESS($J57,COLUMN())),0),0),IF($K57&gt;0,IF(AND(INDIRECT(ADDRESS($K57,44))=0,INDIRECT(ADDRESS($K57,38))="UL"),INDIRECT(ADDRESS($K57,COLUMN())),0),0),IF($L57&gt;0,IF(AND(INDIRECT(ADDRESS($L57,44))=0,INDIRECT(ADDRESS($L57,38))="UL"),INDIRECT(ADDRESS($L57,COLUMN())),0),0),IF($M57&gt;0,IF(AND(INDIRECT(ADDRESS($M57,44))=0,INDIRECT(ADDRESS($M57,38))="UL"),INDIRECT(ADDRESS($M57,COLUMN())),0),0))</f>
        <v>0.4814814814814814</v>
      </c>
      <c r="BE57" s="57">
        <f t="shared" ca="1" si="21"/>
        <v>0.29664902998236331</v>
      </c>
      <c r="BF57" s="57" cm="1">
        <f t="array" aca="1" ref="BF57" ca="1">SUM(IF($C57&gt;0,IF(INDIRECT(ADDRESS($C57,45))=1,INDIRECT(ADDRESS($C57,52))*INDIRECT(ADDRESS($C57,42))/5,0),0), IF($D57&gt;0,IF(INDIRECT(ADDRESS($D57,45))=1,INDIRECT(ADDRESS($D57,52))*INDIRECT(ADDRESS($D57,42))/5,0),0), IF($E57&gt;0,IF(INDIRECT(ADDRESS($E57,45))=1,INDIRECT(ADDRESS($E57,52))*INDIRECT(ADDRESS($E57,42))/5,0),0), IF($F57&gt;0,IF(INDIRECT(ADDRESS($F57,45))=1,INDIRECT(ADDRESS($F57,52))*INDIRECT(ADDRESS($F57,42))/5,0),0), IF($G57&gt;0,IF(INDIRECT(ADDRESS($G57,45))=1,INDIRECT(ADDRESS($G57,52))*INDIRECT(ADDRESS($G57,42))/5,0),0), IF($H57&gt;0,IF(INDIRECT(ADDRESS($H57,45))=1,INDIRECT(ADDRESS($H57,52))*INDIRECT(ADDRESS($H57,42))/5,0),0)
)*$BF$296/100</f>
        <v>0</v>
      </c>
      <c r="BG57" s="19"/>
      <c r="BH57" s="57" cm="1">
        <f t="array" aca="1" ref="BH57" ca="1">SUM(IF($C57&gt;0,IF(AND(INDIRECT(ADDRESS($C57,44))=0,INDIRECT(ADDRESS($C57,38))&lt;&gt;"UL"),INDIRECT(ADDRESS($C57,COLUMN()-12)),0),0), IF($D57&gt;0,IF(AND(INDIRECT(ADDRESS($D57,44))=0,INDIRECT(ADDRESS($D57,38))&lt;&gt;"UL"),INDIRECT(ADDRESS($D57,COLUMN()-12)),0),0), IF($E57&gt;0,IF(AND(INDIRECT(ADDRESS($E57,44))=0,INDIRECT(ADDRESS($E57,38))&lt;&gt;"UL"),INDIRECT(ADDRESS($E57,COLUMN()-12)),0),0), IF($F57&gt;0,IF(AND(INDIRECT(ADDRESS($F57,44))=0,INDIRECT(ADDRESS($F57,38))&lt;&gt;"UL"),INDIRECT(ADDRESS($F57,COLUMN()-12)),0),0), IF($G57&gt;0,IF(AND(INDIRECT(ADDRESS($G57,44))=0,INDIRECT(ADDRESS($G57,38))&lt;&gt;"UL"),INDIRECT(ADDRESS($G57,COLUMN()-12)),0),0), IF($H57&gt;0,IF(AND(INDIRECT(ADDRESS($H57,44))=0,INDIRECT(ADDRESS($H57,38))&lt;&gt;"UL"),INDIRECT(ADDRESS($H57,COLUMN()-12)),0),0), IF($I57&gt;0,IF(AND(INDIRECT(ADDRESS($I57,44))=0,INDIRECT(ADDRESS($I57,38))&lt;&gt;"UL"),INDIRECT(ADDRESS($I57,COLUMN()-12)),0),0), IF($J57&gt;0,IF(AND(INDIRECT(ADDRESS($J57,44))=0,INDIRECT(ADDRESS($J57,38))&lt;&gt;"UL"),INDIRECT(ADDRESS($J57,COLUMN()-12)),0),0), IF($K57&gt;0,IF(AND(INDIRECT(ADDRESS($K57,44))=0,INDIRECT(ADDRESS($K57,38))&lt;&gt;"UL"),INDIRECT(ADDRESS($K57,COLUMN()-12)),0),0), IF($L57&gt;0,IF(AND(INDIRECT(ADDRESS($L57,44))=0,INDIRECT(ADDRESS($L57,38))&lt;&gt;"UL"),INDIRECT(ADDRESS($L57,COLUMN()-12)),0),0), IF($M57&gt;0,IF(AND(INDIRECT(ADDRESS($M57,44))=0,INDIRECT(ADDRESS($M57,38))&lt;&gt;"UL"),INDIRECT(ADDRESS($M57,COLUMN()-12)),0),0))</f>
        <v>0</v>
      </c>
      <c r="BI57" s="57" cm="1">
        <f t="array" aca="1" ref="BI57" ca="1">SUM(IF($C57&gt;0,IF(AND(INDIRECT(ADDRESS($C57,44))=0,INDIRECT(ADDRESS($C57,38))&lt;&gt;"UL"),INDIRECT(ADDRESS($C57,COLUMN()-12)),0),0), IF($D57&gt;0,IF(AND(INDIRECT(ADDRESS($D57,44))=0,INDIRECT(ADDRESS($D57,38))&lt;&gt;"UL"),INDIRECT(ADDRESS($D57,COLUMN()-12)),0),0), IF($E57&gt;0,IF(AND(INDIRECT(ADDRESS($E57,44))=0,INDIRECT(ADDRESS($E57,38))&lt;&gt;"UL"),INDIRECT(ADDRESS($E57,COLUMN()-12)),0),0), IF($F57&gt;0,IF(AND(INDIRECT(ADDRESS($F57,44))=0,INDIRECT(ADDRESS($F57,38))&lt;&gt;"UL"),INDIRECT(ADDRESS($F57,COLUMN()-12)),0),0), IF($G57&gt;0,IF(AND(INDIRECT(ADDRESS($G57,44))=0,INDIRECT(ADDRESS($G57,38))&lt;&gt;"UL"),INDIRECT(ADDRESS($G57,COLUMN()-12)),0),0), IF($H57&gt;0,IF(AND(INDIRECT(ADDRESS($H57,44))=0,INDIRECT(ADDRESS($H57,38))&lt;&gt;"UL"),INDIRECT(ADDRESS($H57,COLUMN()-12)),0),0), IF($I57&gt;0,IF(AND(INDIRECT(ADDRESS($I57,44))=0,INDIRECT(ADDRESS($I57,38))&lt;&gt;"UL"),INDIRECT(ADDRESS($I57,COLUMN()-12)),0),0), IF($J57&gt;0,IF(AND(INDIRECT(ADDRESS($J57,44))=0,INDIRECT(ADDRESS($J57,38))&lt;&gt;"UL"),INDIRECT(ADDRESS($J57,COLUMN()-12)),0),0), IF($K57&gt;0,IF(AND(INDIRECT(ADDRESS($K57,44))=0,INDIRECT(ADDRESS($K57,38))&lt;&gt;"UL"),INDIRECT(ADDRESS($K57,COLUMN()-12)),0),0), IF($L57&gt;0,IF(AND(INDIRECT(ADDRESS($L57,44))=0,INDIRECT(ADDRESS($L57,38))&lt;&gt;"UL"),INDIRECT(ADDRESS($L57,COLUMN()-12)),0),0), IF($M57&gt;0,IF(AND(INDIRECT(ADDRESS($M57,44))=0,INDIRECT(ADDRESS($M57,38))&lt;&gt;"UL"),INDIRECT(ADDRESS($M57,COLUMN()-12)),0),0))</f>
        <v>0</v>
      </c>
      <c r="BJ57" s="57" cm="1">
        <f t="array" aca="1" ref="BJ57" ca="1">SUM(IF($C57&gt;0,IF(AND(INDIRECT(ADDRESS($C57,44))=0,INDIRECT(ADDRESS($C57,38))&lt;&gt;"UL"),INDIRECT(ADDRESS($C57,COLUMN()-12)),0),0), IF($D57&gt;0,IF(AND(INDIRECT(ADDRESS($D57,44))=0,INDIRECT(ADDRESS($D57,38))&lt;&gt;"UL"),INDIRECT(ADDRESS($D57,COLUMN()-12)),0),0), IF($E57&gt;0,IF(AND(INDIRECT(ADDRESS($E57,44))=0,INDIRECT(ADDRESS($E57,38))&lt;&gt;"UL"),INDIRECT(ADDRESS($E57,COLUMN()-12)),0),0), IF($F57&gt;0,IF(AND(INDIRECT(ADDRESS($F57,44))=0,INDIRECT(ADDRESS($F57,38))&lt;&gt;"UL"),INDIRECT(ADDRESS($F57,COLUMN()-12)),0),0), IF($G57&gt;0,IF(AND(INDIRECT(ADDRESS($G57,44))=0,INDIRECT(ADDRESS($G57,38))&lt;&gt;"UL"),INDIRECT(ADDRESS($G57,COLUMN()-12)),0),0), IF($H57&gt;0,IF(AND(INDIRECT(ADDRESS($H57,44))=0,INDIRECT(ADDRESS($H57,38))&lt;&gt;"UL"),INDIRECT(ADDRESS($H57,COLUMN()-12)),0),0), IF($I57&gt;0,IF(AND(INDIRECT(ADDRESS($I57,44))=0,INDIRECT(ADDRESS($I57,38))&lt;&gt;"UL"),INDIRECT(ADDRESS($I57,COLUMN()-12)),0),0), IF($J57&gt;0,IF(AND(INDIRECT(ADDRESS($J57,44))=0,INDIRECT(ADDRESS($J57,38))&lt;&gt;"UL"),INDIRECT(ADDRESS($J57,COLUMN()-12)),0),0), IF($K57&gt;0,IF(AND(INDIRECT(ADDRESS($K57,44))=0,INDIRECT(ADDRESS($K57,38))&lt;&gt;"UL"),INDIRECT(ADDRESS($K57,COLUMN()-12)),0),0), IF($L57&gt;0,IF(AND(INDIRECT(ADDRESS($L57,44))=0,INDIRECT(ADDRESS($L57,38))&lt;&gt;"UL"),INDIRECT(ADDRESS($L57,COLUMN()-12)),0),0), IF($M57&gt;0,IF(AND(INDIRECT(ADDRESS($M57,44))=0,INDIRECT(ADDRESS($M57,38))&lt;&gt;"UL"),INDIRECT(ADDRESS($M57,COLUMN()-12)),0),0))</f>
        <v>0</v>
      </c>
      <c r="BK57" s="57">
        <f t="shared" ca="1" si="32"/>
        <v>0</v>
      </c>
      <c r="BL57" s="58">
        <f t="shared" ca="1" si="33"/>
        <v>0</v>
      </c>
      <c r="BM57" s="57" cm="1">
        <f t="array" aca="1" ref="BM57" ca="1">SUM(IF($C57&gt;0,IF(AND(INDIRECT(ADDRESS($C57,44))=0,INDIRECT(ADDRESS($C57,38))&lt;&gt;"UL"),INDIRECT(ADDRESS($C57,COLUMN()-12)),0),0), IF($D57&gt;0,IF(AND(INDIRECT(ADDRESS($D57,44))=0,INDIRECT(ADDRESS($D57,38))&lt;&gt;"UL"),INDIRECT(ADDRESS($D57,COLUMN()-12)),0),0), IF($E57&gt;0,IF(AND(INDIRECT(ADDRESS($E57,44))=0,INDIRECT(ADDRESS($E57,38))&lt;&gt;"UL"),INDIRECT(ADDRESS($E57,COLUMN()-12)),0),0), IF($F57&gt;0,IF(AND(INDIRECT(ADDRESS($F57,44))=0,INDIRECT(ADDRESS($F57,38))&lt;&gt;"UL"),INDIRECT(ADDRESS($F57,COLUMN()-12)),0),0), IF($G57&gt;0,IF(AND(INDIRECT(ADDRESS($G57,44))=0,INDIRECT(ADDRESS($G57,38))&lt;&gt;"UL"),INDIRECT(ADDRESS($G57,COLUMN()-12)),0),0), IF($H57&gt;0,IF(AND(INDIRECT(ADDRESS($H57,44))=0,INDIRECT(ADDRESS($H57,38))&lt;&gt;"UL"),INDIRECT(ADDRESS($H57,COLUMN()-12)),0),0), IF($I57&gt;0,IF(AND(INDIRECT(ADDRESS($I57,44))=0,INDIRECT(ADDRESS($I57,38))&lt;&gt;"UL"),INDIRECT(ADDRESS($I57,COLUMN()-12)),0),0), IF($J57&gt;0,IF(AND(INDIRECT(ADDRESS($J57,44))=0,INDIRECT(ADDRESS($J57,38))&lt;&gt;"UL"),INDIRECT(ADDRESS($J57,COLUMN()-12)),0),0), IF($K57&gt;0,IF(AND(INDIRECT(ADDRESS($K57,44))=0,INDIRECT(ADDRESS($K57,38))&lt;&gt;"UL"),INDIRECT(ADDRESS($K57,COLUMN()-11)),0),0), IF($L57&gt;0,IF(AND(INDIRECT(ADDRESS($L57,44))=0,INDIRECT(ADDRESS($L57,38))&lt;&gt;"UL"),INDIRECT(ADDRESS($L57,COLUMN()-11)),0),0), IF($M57&gt;0,IF(AND(INDIRECT(ADDRESS($M57,44))=0,INDIRECT(ADDRESS($M57,38))&lt;&gt;"UL"),INDIRECT(ADDRESS($M57,COLUMN()-11)),0),0))</f>
        <v>0</v>
      </c>
      <c r="BN57" s="57" cm="1">
        <f t="array" aca="1" ref="BN57" ca="1">SUM(IF($C57&gt;0,IF(AND(INDIRECT(ADDRESS($C57,44))=0,INDIRECT(ADDRESS($C57,38))&lt;&gt;"UL"),INDIRECT(ADDRESS($C57,COLUMN()-12)),0),0), IF($D57&gt;0,IF(AND(INDIRECT(ADDRESS($D57,44))=0,INDIRECT(ADDRESS($D57,38))&lt;&gt;"UL"),INDIRECT(ADDRESS($D57,COLUMN()-12)),0),0), IF($E57&gt;0,IF(AND(INDIRECT(ADDRESS($E57,44))=0,INDIRECT(ADDRESS($E57,38))&lt;&gt;"UL"),INDIRECT(ADDRESS($E57,COLUMN()-12)),0),0), IF($F57&gt;0,IF(AND(INDIRECT(ADDRESS($F57,44))=0,INDIRECT(ADDRESS($F57,38))&lt;&gt;"UL"),INDIRECT(ADDRESS($F57,COLUMN()-12)),0),0), IF($G57&gt;0,IF(AND(INDIRECT(ADDRESS($G57,44))=0,INDIRECT(ADDRESS($G57,38))&lt;&gt;"UL"),INDIRECT(ADDRESS($G57,COLUMN()-12)),0),0), IF($H57&gt;0,IF(AND(INDIRECT(ADDRESS($H57,44))=0,INDIRECT(ADDRESS($H57,38))&lt;&gt;"UL"),INDIRECT(ADDRESS($H57,COLUMN()-12)),0),0), IF($I57&gt;0,IF(AND(INDIRECT(ADDRESS($I57,44))=0,INDIRECT(ADDRESS($I57,38))&lt;&gt;"UL"),INDIRECT(ADDRESS($I57,COLUMN()-12)),0),0), IF($J57&gt;0,IF(AND(INDIRECT(ADDRESS($J57,44))=0,INDIRECT(ADDRESS($J57,38))&lt;&gt;"UL"),INDIRECT(ADDRESS($J57,COLUMN()-12)),0),0), IF($K57&gt;0,IF(AND(INDIRECT(ADDRESS($K57,44))=0,INDIRECT(ADDRESS($K57,38))&lt;&gt;"UL"),INDIRECT(ADDRESS($K57,COLUMN()-11)),0),0), IF($L57&gt;0,IF(AND(INDIRECT(ADDRESS($L57,44))=0,INDIRECT(ADDRESS($L57,38))&lt;&gt;"UL"),INDIRECT(ADDRESS($L57,COLUMN()-11)),0),0), IF($M57&gt;0,IF(AND(INDIRECT(ADDRESS($M57,44))=0,INDIRECT(ADDRESS($M57,38))&lt;&gt;"UL"),INDIRECT(ADDRESS($M57,COLUMN()-11)),0),0))</f>
        <v>0</v>
      </c>
      <c r="BO57" s="57" cm="1">
        <f t="array" aca="1" ref="BO57" ca="1">SUM(IF($C57&gt;0,IF(AND(INDIRECT(ADDRESS($C57,44))=0,INDIRECT(ADDRESS($C57,38))&lt;&gt;"UL"),INDIRECT(ADDRESS($C57,COLUMN()-12)),0),0), IF($D57&gt;0,IF(AND(INDIRECT(ADDRESS($D57,44))=0,INDIRECT(ADDRESS($D57,38))&lt;&gt;"UL"),INDIRECT(ADDRESS($D57,COLUMN()-12)),0),0), IF($E57&gt;0,IF(AND(INDIRECT(ADDRESS($E57,44))=0,INDIRECT(ADDRESS($E57,38))&lt;&gt;"UL"),INDIRECT(ADDRESS($E57,COLUMN()-12)),0),0), IF($F57&gt;0,IF(AND(INDIRECT(ADDRESS($F57,44))=0,INDIRECT(ADDRESS($F57,38))&lt;&gt;"UL"),INDIRECT(ADDRESS($F57,COLUMN()-12)),0),0), IF($G57&gt;0,IF(AND(INDIRECT(ADDRESS($G57,44))=0,INDIRECT(ADDRESS($G57,38))&lt;&gt;"UL"),INDIRECT(ADDRESS($G57,COLUMN()-12)),0),0), IF($H57&gt;0,IF(AND(INDIRECT(ADDRESS($H57,44))=0,INDIRECT(ADDRESS($H57,38))&lt;&gt;"UL"),INDIRECT(ADDRESS($H57,COLUMN()-12)),0),0), IF($I57&gt;0,IF(AND(INDIRECT(ADDRESS($I57,44))=0,INDIRECT(ADDRESS($I57,38))&lt;&gt;"UL"),INDIRECT(ADDRESS($I57,COLUMN()-12)),0),0), IF($J57&gt;0,IF(AND(INDIRECT(ADDRESS($J57,44))=0,INDIRECT(ADDRESS($J57,38))&lt;&gt;"UL"),INDIRECT(ADDRESS($J57,COLUMN()-12)),0),0), IF($K57&gt;0,IF(AND(INDIRECT(ADDRESS($K57,44))=0,INDIRECT(ADDRESS($K57,38))&lt;&gt;"UL"),INDIRECT(ADDRESS($K57,COLUMN()-11)),0),0), IF($L57&gt;0,IF(AND(INDIRECT(ADDRESS($L57,44))=0,INDIRECT(ADDRESS($L57,38))&lt;&gt;"UL"),INDIRECT(ADDRESS($L57,COLUMN()-11)),0),0), IF($M57&gt;0,IF(AND(INDIRECT(ADDRESS($M57,44))=0,INDIRECT(ADDRESS($M57,38))&lt;&gt;"UL"),INDIRECT(ADDRESS($M57,COLUMN()-11)),0),0))</f>
        <v>0</v>
      </c>
      <c r="BP57" s="57" cm="1">
        <f t="array" aca="1" ref="BP57" ca="1">SUM(IF($C57&gt;0,IF(AND(INDIRECT(ADDRESS($C57,44))=0,INDIRECT(ADDRESS($C57,38))&lt;&gt;"UL"),INDIRECT(ADDRESS($C57,COLUMN()-12)),0),0), IF($D57&gt;0,IF(AND(INDIRECT(ADDRESS($D57,44))=0,INDIRECT(ADDRESS($D57,38))&lt;&gt;"UL"),INDIRECT(ADDRESS($D57,COLUMN()-12)),0),0), IF($E57&gt;0,IF(AND(INDIRECT(ADDRESS($E57,44))=0,INDIRECT(ADDRESS($E57,38))&lt;&gt;"UL"),INDIRECT(ADDRESS($E57,COLUMN()-12)),0),0), IF($F57&gt;0,IF(AND(INDIRECT(ADDRESS($F57,44))=0,INDIRECT(ADDRESS($F57,38))&lt;&gt;"UL"),INDIRECT(ADDRESS($F57,COLUMN()-12)),0),0), IF($G57&gt;0,IF(AND(INDIRECT(ADDRESS($G57,44))=0,INDIRECT(ADDRESS($G57,38))&lt;&gt;"UL"),INDIRECT(ADDRESS($G57,COLUMN()-12)),0),0), IF($H57&gt;0,IF(AND(INDIRECT(ADDRESS($H57,44))=0,INDIRECT(ADDRESS($H57,38))&lt;&gt;"UL"),INDIRECT(ADDRESS($H57,COLUMN()-12)),0),0), IF($I57&gt;0,IF(AND(INDIRECT(ADDRESS($I57,44))=0,INDIRECT(ADDRESS($I57,38))&lt;&gt;"UL"),INDIRECT(ADDRESS($I57,COLUMN()-12)),0),0), IF($J57&gt;0,IF(AND(INDIRECT(ADDRESS($J57,44))=0,INDIRECT(ADDRESS($J57,38))&lt;&gt;"UL"),INDIRECT(ADDRESS($J57,COLUMN()-12)),0),0), IF($K57&gt;0,IF(AND(INDIRECT(ADDRESS($K57,44))=0,INDIRECT(ADDRESS($K57,38))&lt;&gt;"UL"),INDIRECT(ADDRESS($K57,COLUMN()-11)),0),0), IF($L57&gt;0,IF(AND(INDIRECT(ADDRESS($L57,44))=0,INDIRECT(ADDRESS($L57,38))&lt;&gt;"UL"),INDIRECT(ADDRESS($L57,COLUMN()-11)),0),0), IF($M57&gt;0,IF(AND(INDIRECT(ADDRESS($M57,44))=0,INDIRECT(ADDRESS($M57,38))&lt;&gt;"UL"),INDIRECT(ADDRESS($M57,COLUMN()-11)),0),0))</f>
        <v>0</v>
      </c>
      <c r="BQ57" s="57">
        <f t="shared" ca="1" si="34"/>
        <v>0</v>
      </c>
      <c r="BR57" s="161">
        <f t="shared" ca="1" si="22"/>
        <v>72.168401663240928</v>
      </c>
      <c r="BS57" s="59"/>
      <c r="BT57" s="56">
        <f t="shared" ca="1" si="23"/>
        <v>3.0455517230608784</v>
      </c>
      <c r="BU57" s="64">
        <f t="shared" ca="1" si="24"/>
        <v>0.13241529230699473</v>
      </c>
      <c r="BV57" s="57" t="s">
        <v>34</v>
      </c>
      <c r="BW57" s="57" cm="1">
        <f t="array" aca="1" ref="BW57" ca="1">SUM(IF($C57&gt;0,IF(AND(INDIRECT(ADDRESS($C57,44))=0,INDIRECT(ADDRESS($C57,38))="UL",ISERROR(SEARCH("Rear",INDIRECT(ADDRESS($C57,33)))),ISERROR(SEARCH("Side",INDIRECT(ADDRESS($C57,33))))),INDIRECT(ADDRESS($C57,COLUMN())),0),0),IF($D57&gt;0,IF(AND(INDIRECT(ADDRESS($D57,44))=0,INDIRECT(ADDRESS($D57,38))="UL",ISERROR(SEARCH("Rear",INDIRECT(ADDRESS($D57,33)))),ISERROR(SEARCH("Side",INDIRECT(ADDRESS($D57,33))))),INDIRECT(ADDRESS($D57,COLUMN())),0),0),IF($E57&gt;0,IF(AND(INDIRECT(ADDRESS($E57,44))=0,INDIRECT(ADDRESS($E57,38))="UL",ISERROR(SEARCH("Rear",INDIRECT(ADDRESS($E57,33)))),ISERROR(SEARCH("Side",INDIRECT(ADDRESS($E57,33))))),INDIRECT(ADDRESS($E57,COLUMN())),0),0),IF($F57&gt;0,IF(AND(INDIRECT(ADDRESS($F57,44))=0,INDIRECT(ADDRESS($F57,38))="UL",ISERROR(SEARCH("Rear",INDIRECT(ADDRESS($F57,33)))),ISERROR(SEARCH("Side",INDIRECT(ADDRESS($F57,33))))),INDIRECT(ADDRESS($F57,COLUMN())),0),0),IF($G57&gt;0,IF(AND(INDIRECT(ADDRESS($G57,44))=0,INDIRECT(ADDRESS($G57,38))="UL",ISERROR(SEARCH("Rear",INDIRECT(ADDRESS($G57,33)))),ISERROR(SEARCH("Side",INDIRECT(ADDRESS($G57,33))))),INDIRECT(ADDRESS($G57,COLUMN())),0),0),IF($H57&gt;0,IF(AND(INDIRECT(ADDRESS($H57,44))=0,INDIRECT(ADDRESS($H57,38))="UL",ISERROR(SEARCH("Rear",INDIRECT(ADDRESS($H57,33)))),ISERROR(SEARCH("Side",INDIRECT(ADDRESS($H57,33))))),INDIRECT(ADDRESS($H57,COLUMN())),0),0),IF($I57&gt;0,IF(AND(INDIRECT(ADDRESS($I57,44))=0,INDIRECT(ADDRESS($I57,38))="UL",ISERROR(SEARCH("Rear",INDIRECT(ADDRESS($I57,33)))),ISERROR(SEARCH("Side",INDIRECT(ADDRESS($I57,33))))),INDIRECT(ADDRESS($I57,COLUMN())),0),0),IF($J57&gt;0,IF(AND(INDIRECT(ADDRESS($J57,44))=0,INDIRECT(ADDRESS($J57,38))="UL",ISERROR(SEARCH("Rear",INDIRECT(ADDRESS($J57,33)))),ISERROR(SEARCH("Side",INDIRECT(ADDRESS($J57,33))))),INDIRECT(ADDRESS($J57,COLUMN())),0),0),IF($K57&gt;0,IF(AND(INDIRECT(ADDRESS($K57,44))=0,INDIRECT(ADDRESS($K57,38))="UL",ISERROR(SEARCH("Rear",INDIRECT(ADDRESS($K57,33)))),ISERROR(SEARCH("Side",INDIRECT(ADDRESS($K57,33))))),INDIRECT(ADDRESS($K57,COLUMN())),0),0),IF($L57&gt;0,IF(AND(INDIRECT(ADDRESS($L57,44))=0,INDIRECT(ADDRESS($L57,38))="UL",ISERROR(SEARCH("Rear",INDIRECT(ADDRESS($L57,33)))),ISERROR(SEARCH("Side",INDIRECT(ADDRESS($L57,33))))),INDIRECT(ADDRESS($L57,COLUMN())),0),0),IF($M57&gt;0,IF(AND(INDIRECT(ADDRESS($M57,44))=0,INDIRECT(ADDRESS($M57,38))="UL",ISERROR(SEARCH("Rear",INDIRECT(ADDRESS($M57,33)))),ISERROR(SEARCH("Side",INDIRECT(ADDRESS($M57,33))))),INDIRECT(ADDRESS($M57,COLUMN())),0),0))</f>
        <v>0.88888888888888884</v>
      </c>
      <c r="BX57" s="57">
        <f t="shared" ca="1" si="25"/>
        <v>0.88888888888888884</v>
      </c>
      <c r="BY57" s="57" cm="1">
        <f t="array" aca="1" ref="BY57" ca="1">SUM(IF($C57&gt;0,IF(AND(INDIRECT(ADDRESS($C57,44))=0,INDIRECT(ADDRESS($C57,38))="UL"),INDIRECT(ADDRESS($C57,COLUMN())),0),0),IF($D57&gt;0,IF(AND(INDIRECT(ADDRESS($D57,44))=0,INDIRECT(ADDRESS($D57,38))="UL"),INDIRECT(ADDRESS($D57,COLUMN())),0),0),IF($E57&gt;0,IF(AND(INDIRECT(ADDRESS($E57,44))=0,INDIRECT(ADDRESS($E57,38))="UL"),INDIRECT(ADDRESS($E57,COLUMN())),0),0),IF($F57&gt;0,IF(AND(INDIRECT(ADDRESS($F57,44))=0,INDIRECT(ADDRESS($F57,38))="UL"),INDIRECT(ADDRESS($F57,COLUMN())),0),0),IF($G57&gt;0,IF(AND(INDIRECT(ADDRESS($G57,44))=0,INDIRECT(ADDRESS($G57,38))="UL"),INDIRECT(ADDRESS($G57,COLUMN())),0),0),IF($H57&gt;0,IF(AND(INDIRECT(ADDRESS($H57,44))=0,INDIRECT(ADDRESS($H57,38))="UL"),INDIRECT(ADDRESS($H57,COLUMN())),0),0),IF($I57&gt;0,IF(AND(INDIRECT(ADDRESS($I57,44))=0,INDIRECT(ADDRESS($I57,38))="UL"),INDIRECT(ADDRESS($I57,COLUMN())),0),0),IF($J57&gt;0,IF(AND(INDIRECT(ADDRESS($J57,44))=0,INDIRECT(ADDRESS($J57,38))="UL"),INDIRECT(ADDRESS($J57,COLUMN())),0),0),IF($K57&gt;0,IF(AND(INDIRECT(ADDRESS($K57,44))=0,INDIRECT(ADDRESS($K57,38))="UL"),INDIRECT(ADDRESS($K57,COLUMN())),0),0),IF($L57&gt;0,IF(AND(INDIRECT(ADDRESS($L57,44))=0,INDIRECT(ADDRESS($L57,38))="UL"),INDIRECT(ADDRESS($L57,COLUMN())),0),0),IF($M57&gt;0,IF(AND(INDIRECT(ADDRESS($M57,44))=0,INDIRECT(ADDRESS($M57,38))="UL"),INDIRECT(ADDRESS($M57,COLUMN())),0),0))</f>
        <v>0.30452674897119342</v>
      </c>
      <c r="BZ57" s="57" cm="1">
        <f t="array" aca="1" ref="BZ57" ca="1">SUM(IF($C57&gt;0,IF(AND(INDIRECT(ADDRESS($C57,44))=0,INDIRECT(ADDRESS($C57,38))="UL"),INDIRECT(ADDRESS($C57,COLUMN())),0),0),IF($D57&gt;0,IF(AND(INDIRECT(ADDRESS($D57,44))=0,INDIRECT(ADDRESS($D57,38))="UL"),INDIRECT(ADDRESS($D57,COLUMN())),0),0),IF($E57&gt;0,IF(AND(INDIRECT(ADDRESS($E57,44))=0,INDIRECT(ADDRESS($E57,38))="UL"),INDIRECT(ADDRESS($E57,COLUMN())),0),0),IF($F57&gt;0,IF(AND(INDIRECT(ADDRESS($F57,44))=0,INDIRECT(ADDRESS($F57,38))="UL"),INDIRECT(ADDRESS($F57,COLUMN())),0),0),IF($G57&gt;0,IF(AND(INDIRECT(ADDRESS($G57,44))=0,INDIRECT(ADDRESS($G57,38))="UL"),INDIRECT(ADDRESS($G57,COLUMN())),0),0),IF($H57&gt;0,IF(AND(INDIRECT(ADDRESS($H57,44))=0,INDIRECT(ADDRESS($H57,38))="UL"),INDIRECT(ADDRESS($H57,COLUMN())),0),0),IF($I57&gt;0,IF(AND(INDIRECT(ADDRESS($I57,44))=0,INDIRECT(ADDRESS($I57,38))="UL"),INDIRECT(ADDRESS($I57,COLUMN())),0),0),IF($J57&gt;0,IF(AND(INDIRECT(ADDRESS($J57,44))=0,INDIRECT(ADDRESS($J57,38))="UL"),INDIRECT(ADDRESS($J57,COLUMN())),0),0),IF($K57&gt;0,IF(AND(INDIRECT(ADDRESS($K57,44))=0,INDIRECT(ADDRESS($K57,38))="UL"),INDIRECT(ADDRESS($K57,COLUMN())),0),0),IF($L57&gt;0,IF(AND(INDIRECT(ADDRESS($L57,44))=0,INDIRECT(ADDRESS($L57,38))="UL"),INDIRECT(ADDRESS($L57,COLUMN())),0),0),IF($M57&gt;0,IF(AND(INDIRECT(ADDRESS($M57,44))=0,INDIRECT(ADDRESS($M57,38))="UL"),INDIRECT(ADDRESS($M57,COLUMN())),0),0))</f>
        <v>0.1213991769547325</v>
      </c>
      <c r="CA57" s="57">
        <f t="shared" ca="1" si="26"/>
        <v>0.1213991769547325</v>
      </c>
      <c r="CB57" s="57" cm="1">
        <f t="array" aca="1" ref="CB57" ca="1">SUM(IF($C57&gt;0,IF(AND(INDIRECT(ADDRESS($C57,44))=0,INDIRECT(ADDRESS($C57,38))&lt;&gt;"UL"),INDIRECT(ADDRESS($C57,COLUMN())),0),0),IF($D57&gt;0,IF(AND(INDIRECT(ADDRESS($D57,44))=0,INDIRECT(ADDRESS($D57,38))&lt;&gt;"UL"),INDIRECT(ADDRESS($D57,COLUMN())),0),0),IF($E57&gt;0,IF(AND(INDIRECT(ADDRESS($E57,44))=0,INDIRECT(ADDRESS($E57,38))&lt;&gt;"UL"),INDIRECT(ADDRESS($E57,COLUMN())),0),0),IF($F57&gt;0,IF(AND(INDIRECT(ADDRESS($F57,44))=0,INDIRECT(ADDRESS($F57,38))&lt;&gt;"UL"),INDIRECT(ADDRESS($F57,COLUMN())),0),0),IF($G57&gt;0,IF(AND(INDIRECT(ADDRESS($G57,44))=0,INDIRECT(ADDRESS($G57,38))&lt;&gt;"UL"),INDIRECT(ADDRESS($G57,COLUMN())),0),0),IF($H57&gt;0,IF(AND(INDIRECT(ADDRESS($H57,44))=0,INDIRECT(ADDRESS($H57,38))&lt;&gt;"UL"),INDIRECT(ADDRESS($H57,COLUMN())),0),0),IF($I57&gt;0,IF(AND(INDIRECT(ADDRESS($I57,44))=0,INDIRECT(ADDRESS($I57,38))&lt;&gt;"UL"),INDIRECT(ADDRESS($I57,COLUMN())),0),0),IF($J57&gt;0,IF(AND(INDIRECT(ADDRESS($J57,44))=0,INDIRECT(ADDRESS($J57,38))&lt;&gt;"UL"),INDIRECT(ADDRESS($J57,COLUMN())),0),0),IF($K57&gt;0,IF(AND(INDIRECT(ADDRESS($K57,44))=0,INDIRECT(ADDRESS($K57,38))&lt;&gt;"UL"),INDIRECT(ADDRESS($K57,COLUMN())),0),0),IF($L57&gt;0,IF(AND(INDIRECT(ADDRESS($L57,44))=0,INDIRECT(ADDRESS($L57,38))&lt;&gt;"UL"),INDIRECT(ADDRESS($L57,COLUMN())),0),0),IF($M57&gt;0,IF(AND(INDIRECT(ADDRESS($M57,44))=0,INDIRECT(ADDRESS($M57,38))&lt;&gt;"UL"),INDIRECT(ADDRESS($M57,COLUMN())),0),0))</f>
        <v>0</v>
      </c>
      <c r="CC57" s="57">
        <f t="shared" ca="1" si="27"/>
        <v>0</v>
      </c>
      <c r="CD57" s="57" cm="1">
        <f t="array" aca="1" ref="CD57" ca="1">SUM(IF($C57&gt;0,IF(AND(INDIRECT(ADDRESS($C57,44))=0,INDIRECT(ADDRESS($C57,38))&lt;&gt;"UL"),INDIRECT(ADDRESS($C57,COLUMN())),0),0),IF($D57&gt;0,IF(AND(INDIRECT(ADDRESS($D57,44))=0,INDIRECT(ADDRESS($D57,38))&lt;&gt;"UL"),INDIRECT(ADDRESS($D57,COLUMN())),0),0),IF($E57&gt;0,IF(AND(INDIRECT(ADDRESS($E57,44))=0,INDIRECT(ADDRESS($E57,38))&lt;&gt;"UL"),INDIRECT(ADDRESS($E57,COLUMN())),0),0),IF($F57&gt;0,IF(AND(INDIRECT(ADDRESS($F57,44))=0,INDIRECT(ADDRESS($F57,38))&lt;&gt;"UL"),INDIRECT(ADDRESS($F57,COLUMN())),0),0),IF($G57&gt;0,IF(AND(INDIRECT(ADDRESS($G57,44))=0,INDIRECT(ADDRESS($G57,38))&lt;&gt;"UL"),INDIRECT(ADDRESS($G57,COLUMN())),0),0),IF($H57&gt;0,IF(AND(INDIRECT(ADDRESS($H57,44))=0,INDIRECT(ADDRESS($H57,38))&lt;&gt;"UL"),INDIRECT(ADDRESS($H57,COLUMN())),0),0),IF($I57&gt;0,IF(AND(INDIRECT(ADDRESS($I57,44))=0,INDIRECT(ADDRESS($I57,38))&lt;&gt;"UL"),INDIRECT(ADDRESS($I57,COLUMN())),0),0),IF($J57&gt;0,IF(AND(INDIRECT(ADDRESS($J57,44))=0,INDIRECT(ADDRESS($J57,38))&lt;&gt;"UL"),INDIRECT(ADDRESS($J57,COLUMN())),0),0),IF($K57&gt;0,IF(AND(INDIRECT(ADDRESS($K57,44))=0,INDIRECT(ADDRESS($K57,38))&lt;&gt;"UL"),INDIRECT(ADDRESS($K57,COLUMN())),0),0),IF($L57&gt;0,IF(AND(INDIRECT(ADDRESS($L57,44))=0,INDIRECT(ADDRESS($L57,38))&lt;&gt;"UL"),INDIRECT(ADDRESS($L57,COLUMN())),0),0),IF($M57&gt;0,IF(AND(INDIRECT(ADDRESS($M57,44))=0,INDIRECT(ADDRESS($M57,38))&lt;&gt;"UL"),INDIRECT(ADDRESS($M57,COLUMN())),0),0))</f>
        <v>0</v>
      </c>
      <c r="CE57" s="57" cm="1">
        <f t="array" aca="1" ref="CE57" ca="1">SUM(IF($C57&gt;0,IF(AND(INDIRECT(ADDRESS($C57,44))=0,INDIRECT(ADDRESS($C57,38))&lt;&gt;"UL"),INDIRECT(ADDRESS($C57,COLUMN())),0),0),IF($D57&gt;0,IF(AND(INDIRECT(ADDRESS($D57,44))=0,INDIRECT(ADDRESS($D57,38))&lt;&gt;"UL"),INDIRECT(ADDRESS($D57,COLUMN())),0),0),IF($E57&gt;0,IF(AND(INDIRECT(ADDRESS($E57,44))=0,INDIRECT(ADDRESS($E57,38))&lt;&gt;"UL"),INDIRECT(ADDRESS($E57,COLUMN())),0),0),IF($F57&gt;0,IF(AND(INDIRECT(ADDRESS($F57,44))=0,INDIRECT(ADDRESS($F57,38))&lt;&gt;"UL"),INDIRECT(ADDRESS($F57,COLUMN())),0),0),IF($G57&gt;0,IF(AND(INDIRECT(ADDRESS($G57,44))=0,INDIRECT(ADDRESS($G57,38))&lt;&gt;"UL"),INDIRECT(ADDRESS($G57,COLUMN())),0),0),IF($H57&gt;0,IF(AND(INDIRECT(ADDRESS($H57,44))=0,INDIRECT(ADDRESS($H57,38))&lt;&gt;"UL"),INDIRECT(ADDRESS($H57,COLUMN())),0),0),IF($I57&gt;0,IF(AND(INDIRECT(ADDRESS($I57,44))=0,INDIRECT(ADDRESS($I57,38))&lt;&gt;"UL"),INDIRECT(ADDRESS($I57,COLUMN())),0),0),IF($J57&gt;0,IF(AND(INDIRECT(ADDRESS($J57,44))=0,INDIRECT(ADDRESS($J57,38))&lt;&gt;"UL"),INDIRECT(ADDRESS($J57,COLUMN())),0),0),IF($K57&gt;0,IF(AND(INDIRECT(ADDRESS($K57,44))=0,INDIRECT(ADDRESS($K57,38))&lt;&gt;"UL"),INDIRECT(ADDRESS($K57,COLUMN())),0),0),IF($L57&gt;0,IF(AND(INDIRECT(ADDRESS($L57,44))=0,INDIRECT(ADDRESS($L57,38))&lt;&gt;"UL"),INDIRECT(ADDRESS($L57,COLUMN())),0),0),IF($M57&gt;0,IF(AND(INDIRECT(ADDRESS($M57,44))=0,INDIRECT(ADDRESS($M57,38))&lt;&gt;"UL"),INDIRECT(ADDRESS($M57,COLUMN())),0),0))</f>
        <v>0</v>
      </c>
      <c r="CF57" s="57">
        <f t="shared" ca="1" si="28"/>
        <v>0</v>
      </c>
      <c r="CG57" s="57">
        <f t="shared" ca="1" si="35"/>
        <v>1.7960544054876517</v>
      </c>
      <c r="CH57" s="57">
        <f t="shared" ca="1" si="29"/>
        <v>7.8089321977723988E-2</v>
      </c>
      <c r="CI57" s="19">
        <f t="shared" ca="1" si="30"/>
        <v>12.953602050052694</v>
      </c>
      <c r="CJ57" s="19"/>
      <c r="CK57" s="57" cm="1">
        <f t="array" aca="1" ref="CK57" ca="1">IF(AU57="S", SUM(IF($C57&gt;0,IF(INDIRECT(ADDRESS($C57,43))&lt;&gt;1,INDIRECT(ADDRESS($C57,48)),0),0), IF($D57&gt;0,IF(INDIRECT(ADDRESS($D57,43))&lt;&gt;1,INDIRECT(ADDRESS($D57,48)),0),0), IF($E57&gt;0,IF(INDIRECT(ADDRESS($E57,43))&lt;&gt;1,INDIRECT(ADDRESS($E57,48)),0),0), IF($F57&gt;0,IF(INDIRECT(ADDRESS($F57,43))&lt;&gt;1,INDIRECT(ADDRESS($F57,48)),0),0), IF($G57&gt;0,IF(INDIRECT(ADDRESS($G57,43))&lt;&gt;1,INDIRECT(ADDRESS($G57,48)),0),0), IF($H57&gt;0,IF(INDIRECT(ADDRESS($H57,43))&lt;&gt;1,INDIRECT(ADDRESS($H57,48)),0),0), IF($I57&gt;0,IF(INDIRECT(ADDRESS($I57,43))&lt;&gt;1,INDIRECT(ADDRESS($I57,48)),0),0), IF($J57&gt;0,IF(INDIRECT(ADDRESS($J57,43))&lt;&gt;1,INDIRECT(ADDRESS($J57,48)),0),0), IF($K57&gt;0,IF(INDIRECT(ADDRESS($K57,43))&lt;&gt;1,INDIRECT(ADDRESS($K57,48)),0),0), IF($L57&gt;0,IF(INDIRECT(ADDRESS($L57,43))&lt;&gt;1,INDIRECT(ADDRESS($L57,48)),0),0), IF($M57&gt;0,IF(INDIRECT(ADDRESS($M57,43))&lt;&gt;1,INDIRECT(ADDRESS($M57,48)),0),0)), IF(AU57="L",SUM(IF($C57&gt;0,IF(INDIRECT(ADDRESS($C57,43))&lt;&gt;1,INDIRECT(ADDRESS($C57,50)),0),0), IF($D57&gt;0,IF(INDIRECT(ADDRESS($D57,43))&lt;&gt;1,INDIRECT(ADDRESS($D57,50)),0),0), IF($E57&gt;0,IF(INDIRECT(ADDRESS($E57,43))&lt;&gt;1,INDIRECT(ADDRESS($E57,50)),0),0), IF($F57&gt;0,IF(INDIRECT(ADDRESS($F57,43))&lt;&gt;1,INDIRECT(ADDRESS($F57,50)),0),0), IF($G57&gt;0,IF(INDIRECT(ADDRESS($G57,43))&lt;&gt;1,INDIRECT(ADDRESS($G57,50)),0),0), IF($G57&gt;0,IF(INDIRECT(ADDRESS($G57,43))&lt;&gt;1,INDIRECT(ADDRESS($G57,50)),0),0), IF($H57&gt;0,IF(INDIRECT(ADDRESS($H57,43))&lt;&gt;1,INDIRECT(ADDRESS($H57,50)),0),0), IF($I57&gt;0,IF(INDIRECT(ADDRESS($I57,43))&lt;&gt;1,INDIRECT(ADDRESS($I57,50)),0),0), IF($J57&gt;0,IF(INDIRECT(ADDRESS($J57,43))&lt;&gt;1,INDIRECT(ADDRESS($J57,50)),0),0), IF($K57&gt;0,IF(INDIRECT(ADDRESS($K57,43))&lt;&gt;1,INDIRECT(ADDRESS($K57,50)),0),0), IF($L57&gt;0,IF(INDIRECT(ADDRESS($L57,43))&lt;&gt;1,INDIRECT(ADDRESS($L57,50)),0),0), IF($M57&gt;0,IF(INDIRECT(ADDRESS($M57,43))&lt;&gt;1,INDIRECT(ADDRESS($M57,50)),0),0)), SUM(IF($C57&gt;0,IF(INDIRECT(ADDRESS($C57,43))&lt;&gt;1,INDIRECT(ADDRESS($C57,49)),0),0), IF($D57&gt;0,IF(INDIRECT(ADDRESS($D57,43))&lt;&gt;1,INDIRECT(ADDRESS($D57,49)),0),0), IF($E57&gt;0,IF(INDIRECT(ADDRESS($E57,43))&lt;&gt;1,INDIRECT(ADDRESS($E57,49)),0),0), IF($F57&gt;0,IF(INDIRECT(ADDRESS($F57,43))&lt;&gt;1,INDIRECT(ADDRESS($F57,49)),0),0), IF($G57&gt;0,IF(INDIRECT(ADDRESS($G57,43))&lt;&gt;1,INDIRECT(ADDRESS($G57,49)),0),0), IF($G57&gt;0,IF(INDIRECT(ADDRESS($G57,43))&lt;&gt;1,INDIRECT(ADDRESS($G57,49)),0),0), IF($H57&gt;0,IF(INDIRECT(ADDRESS($H57,43))&lt;&gt;1,INDIRECT(ADDRESS($H57,49)),0),0), IF($I57&gt;0,IF(INDIRECT(ADDRESS($I57,43))&lt;&gt;1,INDIRECT(ADDRESS($I57,49)),0),0), IF($J57&gt;0,IF(INDIRECT(ADDRESS($J57,43))&lt;&gt;1,INDIRECT(ADDRESS($J57,49)),0),0), IF($K57&gt;0,IF(INDIRECT(ADDRESS($K57,43))&lt;&gt;1,INDIRECT(ADDRESS($K57,49)),0),0), IF($L57&gt;0,IF(INDIRECT(ADDRESS($L57,43))&lt;&gt;1,INDIRECT(ADDRESS($L57,49)),0),0), IF($M57&gt;0,IF(INDIRECT(ADDRESS($M57,43))&lt;&gt;1,INDIRECT(ADDRESS($M57,49)),0),0))))</f>
        <v>1</v>
      </c>
      <c r="CL57" s="57" cm="1">
        <f t="array" aca="1" ref="CL57" ca="1">SUM(IF($C57&gt;0,IF(INDIRECT(ADDRESS($C57,44))=1,INDIRECT(ADDRESS($C57,90)),0),0), IF($D57&gt;0,IF(INDIRECT(ADDRESS($D57,44))=1,INDIRECT(ADDRESS($D57,90)),0),0), IF($E57&gt;0,IF(INDIRECT(ADDRESS($E57,44))=1,INDIRECT(ADDRESS($E57,90)),0),0), IF($F57&gt;0,IF(INDIRECT(ADDRESS($F57,44))=1,INDIRECT(ADDRESS($F57,90)),0),0), IF($G57&gt;0,IF(INDIRECT(ADDRESS($G57,44))=1,INDIRECT(ADDRESS($G57,90)),0),0), IF($H57&gt;0,IF(INDIRECT(ADDRESS($H57,44))=1,INDIRECT(ADDRESS($H57,90)),0),0), IF($I57&gt;0,IF(INDIRECT(ADDRESS($I57,44))=1,INDIRECT(ADDRESS($I57,90)),0),0), IF($J57&gt;0,IF(INDIRECT(ADDRESS($J57,44))=1,INDIRECT(ADDRESS($J57,90)),0),0), IF($K57&gt;0,IF(INDIRECT(ADDRESS($K57,44))=1,INDIRECT(ADDRESS($K57,90)),0),0), IF($L57&gt;0,IF(INDIRECT(ADDRESS($L57,44))=1,INDIRECT(ADDRESS($L57,90)),0),0), IF($M57&gt;0,IF(INDIRECT(ADDRESS($M57,44))=1,INDIRECT(ADDRESS($M57,90)),0),0))</f>
        <v>0</v>
      </c>
      <c r="CM57" s="56">
        <f t="shared" ca="1" si="31"/>
        <v>0.97481965653781177</v>
      </c>
      <c r="CN57" s="59"/>
    </row>
    <row r="58" spans="1:92" x14ac:dyDescent="0.25">
      <c r="A58" s="15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4"/>
      <c r="T58" s="13"/>
      <c r="U58" s="13"/>
      <c r="V58" s="13"/>
      <c r="W58" s="13"/>
      <c r="Z58" s="14"/>
      <c r="AA58" s="15"/>
      <c r="AF58" s="15"/>
      <c r="AG58" s="15"/>
      <c r="AU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S58" s="3"/>
      <c r="BT58"/>
      <c r="BU58"/>
    </row>
    <row r="59" spans="1:92" ht="13" x14ac:dyDescent="0.25">
      <c r="A59" s="17" t="s">
        <v>136</v>
      </c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"/>
      <c r="O59" s="13"/>
      <c r="P59" s="13"/>
      <c r="Q59" s="13"/>
      <c r="R59" s="13"/>
      <c r="S59" s="14"/>
      <c r="T59" s="13"/>
      <c r="U59" s="13"/>
      <c r="V59" s="13"/>
      <c r="W59" s="13"/>
      <c r="Z59" s="14"/>
      <c r="AA59" s="15"/>
      <c r="AF59" s="15"/>
      <c r="AG59" s="15"/>
      <c r="AU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S59" s="3"/>
      <c r="BT59"/>
      <c r="BU59"/>
    </row>
    <row r="60" spans="1:92" x14ac:dyDescent="0.25">
      <c r="A60" s="62" t="s">
        <v>137</v>
      </c>
      <c r="B60" s="122">
        <v>9</v>
      </c>
      <c r="C60" s="122">
        <v>21</v>
      </c>
      <c r="D60" s="122">
        <v>20</v>
      </c>
      <c r="E60" s="122"/>
      <c r="F60" s="122"/>
      <c r="G60" s="122"/>
      <c r="H60" s="122"/>
      <c r="I60" s="67"/>
      <c r="J60" s="67"/>
      <c r="K60" s="67"/>
      <c r="L60" s="67"/>
      <c r="M60" s="67"/>
      <c r="N60" s="67">
        <f t="shared" ref="N60:N70" ca="1" si="36">SUM(INDIRECT(ADDRESS(B60,COLUMN())),IF(C60&gt;0,INDIRECT(ADDRESS(C60,COLUMN())),0),IF(D60&gt;0,INDIRECT(ADDRESS(D60,14)),0),IF(E60&gt;0,INDIRECT(ADDRESS(E60,COLUMN())),0),IF(F60&gt;0,INDIRECT(ADDRESS(F60,COLUMN())),0),IF(G60&gt;0,INDIRECT(ADDRESS(G60,COLUMN())),0),IF(H60&gt;0,INDIRECT(ADDRESS(H60,COLUMN())),0),IF(I60&gt;0,INDIRECT(ADDRESS(I60,COLUMN())),0),IF(J60&gt;0,INDIRECT(ADDRESS(J60,COLUMN())),0),IF(K60&gt;0,INDIRECT(ADDRESS(K60,COLUMN())),0),IF(L60&gt;0,INDIRECT(ADDRESS(L60,COLUMN())),0),IF(M60&gt;0,INDIRECT(ADDRESS(M60,COLUMN())),0))</f>
        <v>29</v>
      </c>
      <c r="O60" s="67" t="str" cm="1">
        <f t="array" aca="1" ref="O60" ca="1">INDIRECT(ADDRESS($B60,COLUMN()))</f>
        <v>Bomber</v>
      </c>
      <c r="P60" s="67" cm="1">
        <f t="array" aca="1" ref="P60" ca="1">INDIRECT(ADDRESS($B60,COLUMN()))</f>
        <v>5</v>
      </c>
      <c r="Q60" s="67" cm="1">
        <f t="array" aca="1" ref="Q60" ca="1">INDIRECT(ADDRESS($B60,COLUMN()))</f>
        <v>2</v>
      </c>
      <c r="R60" s="67" t="str" cm="1">
        <f t="array" aca="1" ref="R60" ca="1">INDIRECT(ADDRESS($B60,COLUMN()))</f>
        <v>-</v>
      </c>
      <c r="S60" s="67" cm="1">
        <f t="array" aca="1" ref="S60" ca="1">INDIRECT(ADDRESS($B60,COLUMN()))</f>
        <v>2</v>
      </c>
      <c r="T60" s="67" t="str" cm="1">
        <f t="array" aca="1" ref="T60" ca="1">INDIRECT(ADDRESS($B60,COLUMN()))</f>
        <v>1-4</v>
      </c>
      <c r="U60" s="67" cm="1">
        <f t="array" aca="1" ref="U60" ca="1">INDIRECT(ADDRESS($B60,COLUMN()))</f>
        <v>4</v>
      </c>
      <c r="V60" s="67" cm="1">
        <f t="array" aca="1" ref="V60" ca="1">INDIRECT(ADDRESS($B60,COLUMN()))</f>
        <v>0</v>
      </c>
      <c r="W60" s="67" cm="1">
        <f t="array" aca="1" ref="W60" ca="1">INDIRECT(ADDRESS($B60,COLUMN()))</f>
        <v>4</v>
      </c>
      <c r="X60" s="67" cm="1">
        <f t="array" aca="1" ref="X60" ca="1">INDIRECT(ADDRESS($B60,COLUMN()))</f>
        <v>5</v>
      </c>
      <c r="Y60" s="67" cm="1">
        <f t="array" aca="1" ref="Y60" ca="1">INDIRECT(ADDRESS($B60,COLUMN()))</f>
        <v>1</v>
      </c>
      <c r="Z60" s="67" cm="1">
        <f t="array" aca="1" ref="Z60" ca="1">INDIRECT(ADDRESS($B60,COLUMN()))</f>
        <v>5</v>
      </c>
      <c r="AA60" s="67" t="str" cm="1">
        <f t="array" aca="1" ref="AA60" ca="1">INDIRECT(ADDRESS($B60,COLUMN()))</f>
        <v>Rocket Boosters</v>
      </c>
      <c r="AB60" s="56">
        <f t="shared" ref="AB60:AB70" ca="1" si="37">((U60/8)^$V$296)*((((X60-(Y60-1)/2)/8)^$X$296)*((S60/3)^$S$296))*(((8-W60)/6)^$W$296)</f>
        <v>0.71563189871974031</v>
      </c>
      <c r="AC60" s="56">
        <f t="shared" ref="AC60:AC70" ca="1" si="38">SUM(((25/N60)^$Z$296)*(AB60/$AB$34))</f>
        <v>0.80647624534977935</v>
      </c>
      <c r="AD60" s="56">
        <f t="shared" ref="AD60:AD70" ca="1" si="39">(P60/($CN$34*(1/AC60)))</f>
        <v>3.5064184580425191</v>
      </c>
      <c r="AF60" s="52"/>
      <c r="AG60" s="52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2"/>
      <c r="AU60" s="54" t="s">
        <v>117</v>
      </c>
      <c r="AV60" s="57" cm="1">
        <f t="array" aca="1" ref="AV60" ca="1">SUM(IF($C60&gt;0,IF(AND(INDIRECT(ADDRESS($C60,44))=0,INDIRECT(ADDRESS($C60,38))="UL",ISERROR(SEARCH("Rear",INDIRECT(ADDRESS($C60,33)))),ISERROR(SEARCH("Side",INDIRECT(ADDRESS($C60,33))))),INDIRECT(ADDRESS($C60,COLUMN())),0),0),IF($D60&gt;0,IF(AND(INDIRECT(ADDRESS($D60,44))=0,INDIRECT(ADDRESS($D60,38))="UL",ISERROR(SEARCH("Rear",INDIRECT(ADDRESS($D60,33)))),ISERROR(SEARCH("Side",INDIRECT(ADDRESS($D60,33))))),INDIRECT(ADDRESS($D60,COLUMN())),0),0),IF($E60&gt;0,IF(AND(INDIRECT(ADDRESS($E60,44))=0,INDIRECT(ADDRESS($E60,38))="UL",ISERROR(SEARCH("Rear",INDIRECT(ADDRESS($E60,33)))),ISERROR(SEARCH("Side",INDIRECT(ADDRESS($E60,33))))),INDIRECT(ADDRESS($E60,COLUMN())),0),0),IF($F60&gt;0,IF(AND(INDIRECT(ADDRESS($F60,44))=0,INDIRECT(ADDRESS($F60,38))="UL",ISERROR(SEARCH("Rear",INDIRECT(ADDRESS($F60,33)))),ISERROR(SEARCH("Side",INDIRECT(ADDRESS($F60,33))))),INDIRECT(ADDRESS($F60,COLUMN())),0),0),IF($G60&gt;0,IF(AND(INDIRECT(ADDRESS($G60,44))=0,INDIRECT(ADDRESS($G60,38))="UL",ISERROR(SEARCH("Rear",INDIRECT(ADDRESS($G60,33)))),ISERROR(SEARCH("Side",INDIRECT(ADDRESS($G60,33))))),INDIRECT(ADDRESS($G60,COLUMN())),0),0),IF($H60&gt;0,IF(AND(INDIRECT(ADDRESS($H60,44))=0,INDIRECT(ADDRESS($H60,38))="UL",ISERROR(SEARCH("Rear",INDIRECT(ADDRESS($H60,33)))),ISERROR(SEARCH("Side",INDIRECT(ADDRESS($H60,33))))),INDIRECT(ADDRESS($H60,COLUMN())),0),0),IF($I60&gt;0,IF(AND(INDIRECT(ADDRESS($I60,44))=0,INDIRECT(ADDRESS($I60,38))="UL",ISERROR(SEARCH("Rear",INDIRECT(ADDRESS($I60,33)))),ISERROR(SEARCH("Side",INDIRECT(ADDRESS($I60,33))))),INDIRECT(ADDRESS($I60,COLUMN())),0),0),IF($J60&gt;0,IF(AND(INDIRECT(ADDRESS($J60,44))=0,INDIRECT(ADDRESS($J60,38))="UL",ISERROR(SEARCH("Rear",INDIRECT(ADDRESS($J60,33)))),ISERROR(SEARCH("Side",INDIRECT(ADDRESS($J60,33))))),INDIRECT(ADDRESS($J60,COLUMN())),0),0),IF($K60&gt;0,IF(AND(INDIRECT(ADDRESS($K60,44))=0,INDIRECT(ADDRESS($K60,38))="UL",ISERROR(SEARCH("Rear",INDIRECT(ADDRESS($K60,33)))),ISERROR(SEARCH("Side",INDIRECT(ADDRESS($K60,33))))),INDIRECT(ADDRESS($K60,COLUMN())),0),0),IF($L60&gt;0,IF(AND(INDIRECT(ADDRESS($L60,44))=0,INDIRECT(ADDRESS($L60,38))="UL",ISERROR(SEARCH("Rear",INDIRECT(ADDRESS($L60,33)))),ISERROR(SEARCH("Side",INDIRECT(ADDRESS($L60,33))))),INDIRECT(ADDRESS($L60,COLUMN())),0),0),IF($M60&gt;0,IF(AND(INDIRECT(ADDRESS($M60,44))=0,INDIRECT(ADDRESS($M60,38))="UL",ISERROR(SEARCH("Rear",INDIRECT(ADDRESS($M60,33)))),ISERROR(SEARCH("Side",INDIRECT(ADDRESS($M60,33))))),INDIRECT(ADDRESS($M60,COLUMN())),0),0))</f>
        <v>0.16666666666666666</v>
      </c>
      <c r="AW60" s="57" cm="1">
        <f t="array" aca="1" ref="AW60" ca="1">SUM(IF($C60&gt;0,IF(AND(INDIRECT(ADDRESS($C60,44))=0,INDIRECT(ADDRESS($C60,38))="UL",ISERROR(SEARCH("Rear",INDIRECT(ADDRESS($C60,33)))),ISERROR(SEARCH("Side",INDIRECT(ADDRESS($C60,33))))),INDIRECT(ADDRESS($C60,COLUMN())),0),0),IF($D60&gt;0,IF(AND(INDIRECT(ADDRESS($D60,44))=0,INDIRECT(ADDRESS($D60,38))="UL",ISERROR(SEARCH("Rear",INDIRECT(ADDRESS($D60,33)))),ISERROR(SEARCH("Side",INDIRECT(ADDRESS($D60,33))))),INDIRECT(ADDRESS($D60,COLUMN())),0),0),IF($E60&gt;0,IF(AND(INDIRECT(ADDRESS($E60,44))=0,INDIRECT(ADDRESS($E60,38))="UL",ISERROR(SEARCH("Rear",INDIRECT(ADDRESS($E60,33)))),ISERROR(SEARCH("Side",INDIRECT(ADDRESS($E60,33))))),INDIRECT(ADDRESS($E60,COLUMN())),0),0),IF($F60&gt;0,IF(AND(INDIRECT(ADDRESS($F60,44))=0,INDIRECT(ADDRESS($F60,38))="UL",ISERROR(SEARCH("Rear",INDIRECT(ADDRESS($F60,33)))),ISERROR(SEARCH("Side",INDIRECT(ADDRESS($F60,33))))),INDIRECT(ADDRESS($F60,COLUMN())),0),0),IF($G60&gt;0,IF(AND(INDIRECT(ADDRESS($G60,44))=0,INDIRECT(ADDRESS($G60,38))="UL",ISERROR(SEARCH("Rear",INDIRECT(ADDRESS($G60,33)))),ISERROR(SEARCH("Side",INDIRECT(ADDRESS($G60,33))))),INDIRECT(ADDRESS($G60,COLUMN())),0),0),IF($H60&gt;0,IF(AND(INDIRECT(ADDRESS($H60,44))=0,INDIRECT(ADDRESS($H60,38))="UL",ISERROR(SEARCH("Rear",INDIRECT(ADDRESS($H60,33)))),ISERROR(SEARCH("Side",INDIRECT(ADDRESS($H60,33))))),INDIRECT(ADDRESS($H60,COLUMN())),0),0),IF($I60&gt;0,IF(AND(INDIRECT(ADDRESS($I60,44))=0,INDIRECT(ADDRESS($I60,38))="UL",ISERROR(SEARCH("Rear",INDIRECT(ADDRESS($I60,33)))),ISERROR(SEARCH("Side",INDIRECT(ADDRESS($I60,33))))),INDIRECT(ADDRESS($I60,COLUMN())),0),0),IF($J60&gt;0,IF(AND(INDIRECT(ADDRESS($J60,44))=0,INDIRECT(ADDRESS($J60,38))="UL",ISERROR(SEARCH("Rear",INDIRECT(ADDRESS($J60,33)))),ISERROR(SEARCH("Side",INDIRECT(ADDRESS($J60,33))))),INDIRECT(ADDRESS($J60,COLUMN())),0),0),IF($K60&gt;0,IF(AND(INDIRECT(ADDRESS($K60,44))=0,INDIRECT(ADDRESS($K60,38))="UL",ISERROR(SEARCH("Rear",INDIRECT(ADDRESS($K60,33)))),ISERROR(SEARCH("Side",INDIRECT(ADDRESS($K60,33))))),INDIRECT(ADDRESS($K60,COLUMN())),0),0),IF($L60&gt;0,IF(AND(INDIRECT(ADDRESS($L60,44))=0,INDIRECT(ADDRESS($L60,38))="UL",ISERROR(SEARCH("Rear",INDIRECT(ADDRESS($L60,33)))),ISERROR(SEARCH("Side",INDIRECT(ADDRESS($L60,33))))),INDIRECT(ADDRESS($L60,COLUMN())),0),0),IF($M60&gt;0,IF(AND(INDIRECT(ADDRESS($M60,44))=0,INDIRECT(ADDRESS($M60,38))="UL",ISERROR(SEARCH("Rear",INDIRECT(ADDRESS($M60,33)))),ISERROR(SEARCH("Side",INDIRECT(ADDRESS($M60,33))))),INDIRECT(ADDRESS($M60,COLUMN())),0),0))</f>
        <v>1.5</v>
      </c>
      <c r="AX60" s="57" cm="1">
        <f t="array" aca="1" ref="AX60" ca="1">SUM(IF($C60&gt;0,IF(AND(INDIRECT(ADDRESS($C60,44))=0,INDIRECT(ADDRESS($C60,38))="UL",ISERROR(SEARCH("Rear",INDIRECT(ADDRESS($C60,33)))),ISERROR(SEARCH("Side",INDIRECT(ADDRESS($C60,33))))),INDIRECT(ADDRESS($C60,COLUMN())),0),0),IF($D60&gt;0,IF(AND(INDIRECT(ADDRESS($D60,44))=0,INDIRECT(ADDRESS($D60,38))="UL",ISERROR(SEARCH("Rear",INDIRECT(ADDRESS($D60,33)))),ISERROR(SEARCH("Side",INDIRECT(ADDRESS($D60,33))))),INDIRECT(ADDRESS($D60,COLUMN())),0),0),IF($E60&gt;0,IF(AND(INDIRECT(ADDRESS($E60,44))=0,INDIRECT(ADDRESS($E60,38))="UL",ISERROR(SEARCH("Rear",INDIRECT(ADDRESS($E60,33)))),ISERROR(SEARCH("Side",INDIRECT(ADDRESS($E60,33))))),INDIRECT(ADDRESS($E60,COLUMN())),0),0),IF($F60&gt;0,IF(AND(INDIRECT(ADDRESS($F60,44))=0,INDIRECT(ADDRESS($F60,38))="UL",ISERROR(SEARCH("Rear",INDIRECT(ADDRESS($F60,33)))),ISERROR(SEARCH("Side",INDIRECT(ADDRESS($F60,33))))),INDIRECT(ADDRESS($F60,COLUMN())),0),0),IF($G60&gt;0,IF(AND(INDIRECT(ADDRESS($G60,44))=0,INDIRECT(ADDRESS($G60,38))="UL",ISERROR(SEARCH("Rear",INDIRECT(ADDRESS($G60,33)))),ISERROR(SEARCH("Side",INDIRECT(ADDRESS($G60,33))))),INDIRECT(ADDRESS($G60,COLUMN())),0),0),IF($H60&gt;0,IF(AND(INDIRECT(ADDRESS($H60,44))=0,INDIRECT(ADDRESS($H60,38))="UL",ISERROR(SEARCH("Rear",INDIRECT(ADDRESS($H60,33)))),ISERROR(SEARCH("Side",INDIRECT(ADDRESS($H60,33))))),INDIRECT(ADDRESS($H60,COLUMN())),0),0),IF($I60&gt;0,IF(AND(INDIRECT(ADDRESS($I60,44))=0,INDIRECT(ADDRESS($I60,38))="UL",ISERROR(SEARCH("Rear",INDIRECT(ADDRESS($I60,33)))),ISERROR(SEARCH("Side",INDIRECT(ADDRESS($I60,33))))),INDIRECT(ADDRESS($I60,COLUMN())),0),0),IF($J60&gt;0,IF(AND(INDIRECT(ADDRESS($J60,44))=0,INDIRECT(ADDRESS($J60,38))="UL",ISERROR(SEARCH("Rear",INDIRECT(ADDRESS($J60,33)))),ISERROR(SEARCH("Side",INDIRECT(ADDRESS($J60,33))))),INDIRECT(ADDRESS($J60,COLUMN())),0),0),IF($K60&gt;0,IF(AND(INDIRECT(ADDRESS($K60,44))=0,INDIRECT(ADDRESS($K60,38))="UL",ISERROR(SEARCH("Rear",INDIRECT(ADDRESS($K60,33)))),ISERROR(SEARCH("Side",INDIRECT(ADDRESS($K60,33))))),INDIRECT(ADDRESS($K60,COLUMN())),0),0),IF($L60&gt;0,IF(AND(INDIRECT(ADDRESS($L60,44))=0,INDIRECT(ADDRESS($L60,38))="UL",ISERROR(SEARCH("Rear",INDIRECT(ADDRESS($L60,33)))),ISERROR(SEARCH("Side",INDIRECT(ADDRESS($L60,33))))),INDIRECT(ADDRESS($L60,COLUMN())),0),0),IF($M60&gt;0,IF(AND(INDIRECT(ADDRESS($M60,44))=0,INDIRECT(ADDRESS($M60,38))="UL",ISERROR(SEARCH("Rear",INDIRECT(ADDRESS($M60,33)))),ISERROR(SEARCH("Side",INDIRECT(ADDRESS($M60,33))))),INDIRECT(ADDRESS($M60,COLUMN())),0),0))</f>
        <v>0.83333333333333326</v>
      </c>
      <c r="AY60" s="58">
        <f t="shared" ref="AY60:AY70" ca="1" si="40">IF(AU60="S",AV60,IF(AU60="MS",AW60,IF(AU60="ML",AW60,AX60)))</f>
        <v>1.5</v>
      </c>
      <c r="AZ60" s="58">
        <f t="shared" ref="AZ60:AZ70" ca="1" si="41">SUM(AV60:AX60)/3</f>
        <v>0.83333333333333337</v>
      </c>
      <c r="BA60" s="58" cm="1">
        <f t="array" aca="1" ref="BA60" ca="1">SUM(IF($C60&gt;0,IF(AND(INDIRECT(ADDRESS($C60,44))=0,INDIRECT(ADDRESS($C60,38))="UL"),INDIRECT(ADDRESS($C60,COLUMN())),0),0),IF($D60&gt;0,IF(AND(INDIRECT(ADDRESS($D60,44))=0,INDIRECT(ADDRESS($D60,38))="UL"),INDIRECT(ADDRESS($D60,COLUMN())),0),0),IF($E60&gt;0,IF(AND(INDIRECT(ADDRESS($E60,44))=0,INDIRECT(ADDRESS($E60,38))="UL"),INDIRECT(ADDRESS($E60,COLUMN())),0),0),IF($F60&gt;0,IF(AND(INDIRECT(ADDRESS($F60,44))=0,INDIRECT(ADDRESS($F60,38))="UL"),INDIRECT(ADDRESS($F60,COLUMN())),0),0),IF($G60&gt;0,IF(AND(INDIRECT(ADDRESS($G60,44))=0,INDIRECT(ADDRESS($G60,38))="UL"),INDIRECT(ADDRESS($G60,COLUMN())),0),0),IF($H60&gt;0,IF(AND(INDIRECT(ADDRESS($H60,44))=0,INDIRECT(ADDRESS($H60,38))="UL"),INDIRECT(ADDRESS($H60,COLUMN())),0),0),IF($I60&gt;0,IF(AND(INDIRECT(ADDRESS($I60,44))=0,INDIRECT(ADDRESS($I60,38))="UL"),INDIRECT(ADDRESS($I60,COLUMN())),0),0),IF($J60&gt;0,IF(AND(INDIRECT(ADDRESS($J60,44))=0,INDIRECT(ADDRESS($J60,38))="UL"),INDIRECT(ADDRESS($J60,COLUMN())),0),0),IF($K60&gt;0,IF(AND(INDIRECT(ADDRESS($K60,44))=0,INDIRECT(ADDRESS($K60,38))="UL"),INDIRECT(ADDRESS($K60,COLUMN())),0),0),IF($L60&gt;0,IF(AND(INDIRECT(ADDRESS($L60,44))=0,INDIRECT(ADDRESS($L60,38))="UL"),INDIRECT(ADDRESS($L60,COLUMN())),0),0),IF($M60&gt;0,IF(AND(INDIRECT(ADDRESS($M60,44))=0,INDIRECT(ADDRESS($M60,38))="UL"),INDIRECT(ADDRESS($M60,COLUMN())),0),0))</f>
        <v>0.51111111111111107</v>
      </c>
      <c r="BB60" s="58" cm="1">
        <f t="array" aca="1" ref="BB60" ca="1">SUM(IF($C60&gt;0,IF(AND(INDIRECT(ADDRESS($C60,44))=0,INDIRECT(ADDRESS($C60,38))="UL"),INDIRECT(ADDRESS($C60,COLUMN())),0),0),IF($D60&gt;0,IF(AND(INDIRECT(ADDRESS($D60,44))=0,INDIRECT(ADDRESS($D60,38))="UL"),INDIRECT(ADDRESS($D60,COLUMN())),0),0),IF($E60&gt;0,IF(AND(INDIRECT(ADDRESS($E60,44))=0,INDIRECT(ADDRESS($E60,38))="UL"),INDIRECT(ADDRESS($E60,COLUMN())),0),0),IF($F60&gt;0,IF(AND(INDIRECT(ADDRESS($F60,44))=0,INDIRECT(ADDRESS($F60,38))="UL"),INDIRECT(ADDRESS($F60,COLUMN())),0),0),IF($G60&gt;0,IF(AND(INDIRECT(ADDRESS($G60,44))=0,INDIRECT(ADDRESS($G60,38))="UL"),INDIRECT(ADDRESS($G60,COLUMN())),0),0),IF($H60&gt;0,IF(AND(INDIRECT(ADDRESS($H60,44))=0,INDIRECT(ADDRESS($H60,38))="UL"),INDIRECT(ADDRESS($H60,COLUMN())),0),0),IF($I60&gt;0,IF(AND(INDIRECT(ADDRESS($I60,44))=0,INDIRECT(ADDRESS($I60,38))="UL"),INDIRECT(ADDRESS($I60,COLUMN())),0),0),IF($J60&gt;0,IF(AND(INDIRECT(ADDRESS($J60,44))=0,INDIRECT(ADDRESS($J60,38))="UL"),INDIRECT(ADDRESS($J60,COLUMN())),0),0),IF($K60&gt;0,IF(AND(INDIRECT(ADDRESS($K60,44))=0,INDIRECT(ADDRESS($K60,38))="UL"),INDIRECT(ADDRESS($K60,COLUMN())),0),0),IF($L60&gt;0,IF(AND(INDIRECT(ADDRESS($L60,44))=0,INDIRECT(ADDRESS($L60,38))="UL"),INDIRECT(ADDRESS($L60,COLUMN())),0),0),IF($M60&gt;0,IF(AND(INDIRECT(ADDRESS($M60,44))=0,INDIRECT(ADDRESS($M60,38))="UL"),INDIRECT(ADDRESS($M60,COLUMN())),0),0))</f>
        <v>0.15555555555555556</v>
      </c>
      <c r="BC60" s="58" cm="1">
        <f t="array" aca="1" ref="BC60" ca="1">SUM(IF($C60&gt;0,IF(AND(INDIRECT(ADDRESS($C60,44))=0,INDIRECT(ADDRESS($C60,38))="UL"),INDIRECT(ADDRESS($C60,COLUMN())),0),0),IF($D60&gt;0,IF(AND(INDIRECT(ADDRESS($D60,44))=0,INDIRECT(ADDRESS($D60,38))="UL"),INDIRECT(ADDRESS($D60,COLUMN())),0),0),IF($E60&gt;0,IF(AND(INDIRECT(ADDRESS($E60,44))=0,INDIRECT(ADDRESS($E60,38))="UL"),INDIRECT(ADDRESS($E60,COLUMN())),0),0),IF($F60&gt;0,IF(AND(INDIRECT(ADDRESS($F60,44))=0,INDIRECT(ADDRESS($F60,38))="UL"),INDIRECT(ADDRESS($F60,COLUMN())),0),0),IF($G60&gt;0,IF(AND(INDIRECT(ADDRESS($G60,44))=0,INDIRECT(ADDRESS($G60,38))="UL"),INDIRECT(ADDRESS($G60,COLUMN())),0),0),IF($H60&gt;0,IF(AND(INDIRECT(ADDRESS($H60,44))=0,INDIRECT(ADDRESS($H60,38))="UL"),INDIRECT(ADDRESS($H60,COLUMN())),0),0),IF($I60&gt;0,IF(AND(INDIRECT(ADDRESS($I60,44))=0,INDIRECT(ADDRESS($I60,38))="UL"),INDIRECT(ADDRESS($I60,COLUMN())),0),0),IF($J60&gt;0,IF(AND(INDIRECT(ADDRESS($J60,44))=0,INDIRECT(ADDRESS($J60,38))="UL"),INDIRECT(ADDRESS($J60,COLUMN())),0),0),IF($K60&gt;0,IF(AND(INDIRECT(ADDRESS($K60,44))=0,INDIRECT(ADDRESS($K60,38))="UL"),INDIRECT(ADDRESS($K60,COLUMN())),0),0),IF($L60&gt;0,IF(AND(INDIRECT(ADDRESS($L60,44))=0,INDIRECT(ADDRESS($L60,38))="UL"),INDIRECT(ADDRESS($L60,COLUMN())),0),0),IF($M60&gt;0,IF(AND(INDIRECT(ADDRESS($M60,44))=0,INDIRECT(ADDRESS($M60,38))="UL"),INDIRECT(ADDRESS($M60,COLUMN())),0),0))</f>
        <v>0.24444444444444441</v>
      </c>
      <c r="BD60" s="58" cm="1">
        <f t="array" aca="1" ref="BD60" ca="1">SUM(IF($C60&gt;0,IF(AND(INDIRECT(ADDRESS($C60,44))=0,INDIRECT(ADDRESS($C60,38))="UL"),INDIRECT(ADDRESS($C60,COLUMN())),0),0),IF($D60&gt;0,IF(AND(INDIRECT(ADDRESS($D60,44))=0,INDIRECT(ADDRESS($D60,38))="UL"),INDIRECT(ADDRESS($D60,COLUMN())),0),0),IF($E60&gt;0,IF(AND(INDIRECT(ADDRESS($E60,44))=0,INDIRECT(ADDRESS($E60,38))="UL"),INDIRECT(ADDRESS($E60,COLUMN())),0),0),IF($F60&gt;0,IF(AND(INDIRECT(ADDRESS($F60,44))=0,INDIRECT(ADDRESS($F60,38))="UL"),INDIRECT(ADDRESS($F60,COLUMN())),0),0),IF($G60&gt;0,IF(AND(INDIRECT(ADDRESS($G60,44))=0,INDIRECT(ADDRESS($G60,38))="UL"),INDIRECT(ADDRESS($G60,COLUMN())),0),0),IF($H60&gt;0,IF(AND(INDIRECT(ADDRESS($H60,44))=0,INDIRECT(ADDRESS($H60,38))="UL"),INDIRECT(ADDRESS($H60,COLUMN())),0),0),IF($I60&gt;0,IF(AND(INDIRECT(ADDRESS($I60,44))=0,INDIRECT(ADDRESS($I60,38))="UL"),INDIRECT(ADDRESS($I60,COLUMN())),0),0),IF($J60&gt;0,IF(AND(INDIRECT(ADDRESS($J60,44))=0,INDIRECT(ADDRESS($J60,38))="UL"),INDIRECT(ADDRESS($J60,COLUMN())),0),0),IF($K60&gt;0,IF(AND(INDIRECT(ADDRESS($K60,44))=0,INDIRECT(ADDRESS($K60,38))="UL"),INDIRECT(ADDRESS($K60,COLUMN())),0),0),IF($L60&gt;0,IF(AND(INDIRECT(ADDRESS($L60,44))=0,INDIRECT(ADDRESS($L60,38))="UL"),INDIRECT(ADDRESS($L60,COLUMN())),0),0),IF($M60&gt;0,IF(AND(INDIRECT(ADDRESS($M60,44))=0,INDIRECT(ADDRESS($M60,38))="UL"),INDIRECT(ADDRESS($M60,COLUMN())),0),0))</f>
        <v>0.42222222222222222</v>
      </c>
      <c r="BE60" s="57">
        <f t="shared" ref="BE60:BE70" ca="1" si="42">IF(AU60="S",BA60,IF(AU60="MS",BB60,IF(AU60="ML",BC60,BD60)))</f>
        <v>0.24444444444444441</v>
      </c>
      <c r="BF60" s="57" cm="1">
        <f t="array" aca="1" ref="BF60" ca="1">SUM(IF($C60&gt;0,IF(INDIRECT(ADDRESS($C60,45))=1,INDIRECT(ADDRESS($C60,52))*INDIRECT(ADDRESS($C60,42))/5,0),0), IF($D60&gt;0,IF(INDIRECT(ADDRESS($D60,45))=1,INDIRECT(ADDRESS($D60,52))*INDIRECT(ADDRESS($D60,42))/5,0),0), IF($E60&gt;0,IF(INDIRECT(ADDRESS($E60,45))=1,INDIRECT(ADDRESS($E60,52))*INDIRECT(ADDRESS($E60,42))/5,0),0), IF($F60&gt;0,IF(INDIRECT(ADDRESS($F60,45))=1,INDIRECT(ADDRESS($F60,52))*INDIRECT(ADDRESS($F60,42))/5,0),0), IF($G60&gt;0,IF(INDIRECT(ADDRESS($G60,45))=1,INDIRECT(ADDRESS($G60,52))*INDIRECT(ADDRESS($G60,42))/5,0),0), IF($H60&gt;0,IF(INDIRECT(ADDRESS($H60,45))=1,INDIRECT(ADDRESS($H60,52))*INDIRECT(ADDRESS($H60,42))/5,0),0)
)*$BF$296/100</f>
        <v>0</v>
      </c>
      <c r="BG60" s="19"/>
      <c r="BH60" s="57" cm="1">
        <f t="array" aca="1" ref="BH60" ca="1">SUM(IF($C60&gt;0,IF(AND(INDIRECT(ADDRESS($C60,44))=0,INDIRECT(ADDRESS($C60,38))&lt;&gt;"UL"),INDIRECT(ADDRESS($C60,COLUMN()-12)),0),0), IF($D60&gt;0,IF(AND(INDIRECT(ADDRESS($D60,44))=0,INDIRECT(ADDRESS($D60,38))&lt;&gt;"UL"),INDIRECT(ADDRESS($D60,COLUMN()-12)),0),0), IF($E60&gt;0,IF(AND(INDIRECT(ADDRESS($E60,44))=0,INDIRECT(ADDRESS($E60,38))&lt;&gt;"UL"),INDIRECT(ADDRESS($E60,COLUMN()-12)),0),0), IF($F60&gt;0,IF(AND(INDIRECT(ADDRESS($F60,44))=0,INDIRECT(ADDRESS($F60,38))&lt;&gt;"UL"),INDIRECT(ADDRESS($F60,COLUMN()-12)),0),0), IF($G60&gt;0,IF(AND(INDIRECT(ADDRESS($G60,44))=0,INDIRECT(ADDRESS($G60,38))&lt;&gt;"UL"),INDIRECT(ADDRESS($G60,COLUMN()-12)),0),0), IF($H60&gt;0,IF(AND(INDIRECT(ADDRESS($H60,44))=0,INDIRECT(ADDRESS($H60,38))&lt;&gt;"UL"),INDIRECT(ADDRESS($H60,COLUMN()-12)),0),0), IF($I60&gt;0,IF(AND(INDIRECT(ADDRESS($I60,44))=0,INDIRECT(ADDRESS($I60,38))&lt;&gt;"UL"),INDIRECT(ADDRESS($I60,COLUMN()-12)),0),0), IF($J60&gt;0,IF(AND(INDIRECT(ADDRESS($J60,44))=0,INDIRECT(ADDRESS($J60,38))&lt;&gt;"UL"),INDIRECT(ADDRESS($J60,COLUMN()-12)),0),0), IF($K60&gt;0,IF(AND(INDIRECT(ADDRESS($K60,44))=0,INDIRECT(ADDRESS($K60,38))&lt;&gt;"UL"),INDIRECT(ADDRESS($K60,COLUMN()-12)),0),0), IF($L60&gt;0,IF(AND(INDIRECT(ADDRESS($L60,44))=0,INDIRECT(ADDRESS($L60,38))&lt;&gt;"UL"),INDIRECT(ADDRESS($L60,COLUMN()-12)),0),0), IF($M60&gt;0,IF(AND(INDIRECT(ADDRESS($M60,44))=0,INDIRECT(ADDRESS($M60,38))&lt;&gt;"UL"),INDIRECT(ADDRESS($M60,COLUMN()-12)),0),0))</f>
        <v>0</v>
      </c>
      <c r="BI60" s="57" cm="1">
        <f t="array" aca="1" ref="BI60" ca="1">SUM(IF($C60&gt;0,IF(AND(INDIRECT(ADDRESS($C60,44))=0,INDIRECT(ADDRESS($C60,38))&lt;&gt;"UL"),INDIRECT(ADDRESS($C60,COLUMN()-12)),0),0), IF($D60&gt;0,IF(AND(INDIRECT(ADDRESS($D60,44))=0,INDIRECT(ADDRESS($D60,38))&lt;&gt;"UL"),INDIRECT(ADDRESS($D60,COLUMN()-12)),0),0), IF($E60&gt;0,IF(AND(INDIRECT(ADDRESS($E60,44))=0,INDIRECT(ADDRESS($E60,38))&lt;&gt;"UL"),INDIRECT(ADDRESS($E60,COLUMN()-12)),0),0), IF($F60&gt;0,IF(AND(INDIRECT(ADDRESS($F60,44))=0,INDIRECT(ADDRESS($F60,38))&lt;&gt;"UL"),INDIRECT(ADDRESS($F60,COLUMN()-12)),0),0), IF($G60&gt;0,IF(AND(INDIRECT(ADDRESS($G60,44))=0,INDIRECT(ADDRESS($G60,38))&lt;&gt;"UL"),INDIRECT(ADDRESS($G60,COLUMN()-12)),0),0), IF($H60&gt;0,IF(AND(INDIRECT(ADDRESS($H60,44))=0,INDIRECT(ADDRESS($H60,38))&lt;&gt;"UL"),INDIRECT(ADDRESS($H60,COLUMN()-12)),0),0), IF($I60&gt;0,IF(AND(INDIRECT(ADDRESS($I60,44))=0,INDIRECT(ADDRESS($I60,38))&lt;&gt;"UL"),INDIRECT(ADDRESS($I60,COLUMN()-12)),0),0), IF($J60&gt;0,IF(AND(INDIRECT(ADDRESS($J60,44))=0,INDIRECT(ADDRESS($J60,38))&lt;&gt;"UL"),INDIRECT(ADDRESS($J60,COLUMN()-12)),0),0), IF($K60&gt;0,IF(AND(INDIRECT(ADDRESS($K60,44))=0,INDIRECT(ADDRESS($K60,38))&lt;&gt;"UL"),INDIRECT(ADDRESS($K60,COLUMN()-12)),0),0), IF($L60&gt;0,IF(AND(INDIRECT(ADDRESS($L60,44))=0,INDIRECT(ADDRESS($L60,38))&lt;&gt;"UL"),INDIRECT(ADDRESS($L60,COLUMN()-12)),0),0), IF($M60&gt;0,IF(AND(INDIRECT(ADDRESS($M60,44))=0,INDIRECT(ADDRESS($M60,38))&lt;&gt;"UL"),INDIRECT(ADDRESS($M60,COLUMN()-12)),0),0))</f>
        <v>0</v>
      </c>
      <c r="BJ60" s="57" cm="1">
        <f t="array" aca="1" ref="BJ60" ca="1">SUM(IF($C60&gt;0,IF(AND(INDIRECT(ADDRESS($C60,44))=0,INDIRECT(ADDRESS($C60,38))&lt;&gt;"UL"),INDIRECT(ADDRESS($C60,COLUMN()-12)),0),0), IF($D60&gt;0,IF(AND(INDIRECT(ADDRESS($D60,44))=0,INDIRECT(ADDRESS($D60,38))&lt;&gt;"UL"),INDIRECT(ADDRESS($D60,COLUMN()-12)),0),0), IF($E60&gt;0,IF(AND(INDIRECT(ADDRESS($E60,44))=0,INDIRECT(ADDRESS($E60,38))&lt;&gt;"UL"),INDIRECT(ADDRESS($E60,COLUMN()-12)),0),0), IF($F60&gt;0,IF(AND(INDIRECT(ADDRESS($F60,44))=0,INDIRECT(ADDRESS($F60,38))&lt;&gt;"UL"),INDIRECT(ADDRESS($F60,COLUMN()-12)),0),0), IF($G60&gt;0,IF(AND(INDIRECT(ADDRESS($G60,44))=0,INDIRECT(ADDRESS($G60,38))&lt;&gt;"UL"),INDIRECT(ADDRESS($G60,COLUMN()-12)),0),0), IF($H60&gt;0,IF(AND(INDIRECT(ADDRESS($H60,44))=0,INDIRECT(ADDRESS($H60,38))&lt;&gt;"UL"),INDIRECT(ADDRESS($H60,COLUMN()-12)),0),0), IF($I60&gt;0,IF(AND(INDIRECT(ADDRESS($I60,44))=0,INDIRECT(ADDRESS($I60,38))&lt;&gt;"UL"),INDIRECT(ADDRESS($I60,COLUMN()-12)),0),0), IF($J60&gt;0,IF(AND(INDIRECT(ADDRESS($J60,44))=0,INDIRECT(ADDRESS($J60,38))&lt;&gt;"UL"),INDIRECT(ADDRESS($J60,COLUMN()-12)),0),0), IF($K60&gt;0,IF(AND(INDIRECT(ADDRESS($K60,44))=0,INDIRECT(ADDRESS($K60,38))&lt;&gt;"UL"),INDIRECT(ADDRESS($K60,COLUMN()-12)),0),0), IF($L60&gt;0,IF(AND(INDIRECT(ADDRESS($L60,44))=0,INDIRECT(ADDRESS($L60,38))&lt;&gt;"UL"),INDIRECT(ADDRESS($L60,COLUMN()-12)),0),0), IF($M60&gt;0,IF(AND(INDIRECT(ADDRESS($M60,44))=0,INDIRECT(ADDRESS($M60,38))&lt;&gt;"UL"),INDIRECT(ADDRESS($M60,COLUMN()-12)),0),0))</f>
        <v>0</v>
      </c>
      <c r="BK60" s="54"/>
      <c r="BL60" s="54"/>
      <c r="BM60" s="57" cm="1">
        <f t="array" aca="1" ref="BM60" ca="1">SUM(IF($C60&gt;0,IF(AND(INDIRECT(ADDRESS($C60,44))=0,INDIRECT(ADDRESS($C60,38))&lt;&gt;"UL"),INDIRECT(ADDRESS($C60,COLUMN()-12)),0),0), IF($D60&gt;0,IF(AND(INDIRECT(ADDRESS($D60,44))=0,INDIRECT(ADDRESS($D60,38))&lt;&gt;"UL"),INDIRECT(ADDRESS($D60,COLUMN()-12)),0),0), IF($E60&gt;0,IF(AND(INDIRECT(ADDRESS($E60,44))=0,INDIRECT(ADDRESS($E60,38))&lt;&gt;"UL"),INDIRECT(ADDRESS($E60,COLUMN()-12)),0),0), IF($F60&gt;0,IF(AND(INDIRECT(ADDRESS($F60,44))=0,INDIRECT(ADDRESS($F60,38))&lt;&gt;"UL"),INDIRECT(ADDRESS($F60,COLUMN()-12)),0),0), IF($G60&gt;0,IF(AND(INDIRECT(ADDRESS($G60,44))=0,INDIRECT(ADDRESS($G60,38))&lt;&gt;"UL"),INDIRECT(ADDRESS($G60,COLUMN()-12)),0),0), IF($H60&gt;0,IF(AND(INDIRECT(ADDRESS($H60,44))=0,INDIRECT(ADDRESS($H60,38))&lt;&gt;"UL"),INDIRECT(ADDRESS($H60,COLUMN()-12)),0),0), IF($I60&gt;0,IF(AND(INDIRECT(ADDRESS($I60,44))=0,INDIRECT(ADDRESS($I60,38))&lt;&gt;"UL"),INDIRECT(ADDRESS($I60,COLUMN()-12)),0),0), IF($J60&gt;0,IF(AND(INDIRECT(ADDRESS($J60,44))=0,INDIRECT(ADDRESS($J60,38))&lt;&gt;"UL"),INDIRECT(ADDRESS($J60,COLUMN()-12)),0),0), IF($K60&gt;0,IF(AND(INDIRECT(ADDRESS($K60,44))=0,INDIRECT(ADDRESS($K60,38))&lt;&gt;"UL"),INDIRECT(ADDRESS($K60,COLUMN()-11)),0),0), IF($L60&gt;0,IF(AND(INDIRECT(ADDRESS($L60,44))=0,INDIRECT(ADDRESS($L60,38))&lt;&gt;"UL"),INDIRECT(ADDRESS($L60,COLUMN()-11)),0),0), IF($M60&gt;0,IF(AND(INDIRECT(ADDRESS($M60,44))=0,INDIRECT(ADDRESS($M60,38))&lt;&gt;"UL"),INDIRECT(ADDRESS($M60,COLUMN()-11)),0),0))</f>
        <v>0</v>
      </c>
      <c r="BN60" s="57" cm="1">
        <f t="array" aca="1" ref="BN60" ca="1">SUM(IF($C60&gt;0,IF(AND(INDIRECT(ADDRESS($C60,44))=0,INDIRECT(ADDRESS($C60,38))&lt;&gt;"UL"),INDIRECT(ADDRESS($C60,COLUMN()-12)),0),0), IF($D60&gt;0,IF(AND(INDIRECT(ADDRESS($D60,44))=0,INDIRECT(ADDRESS($D60,38))&lt;&gt;"UL"),INDIRECT(ADDRESS($D60,COLUMN()-12)),0),0), IF($E60&gt;0,IF(AND(INDIRECT(ADDRESS($E60,44))=0,INDIRECT(ADDRESS($E60,38))&lt;&gt;"UL"),INDIRECT(ADDRESS($E60,COLUMN()-12)),0),0), IF($F60&gt;0,IF(AND(INDIRECT(ADDRESS($F60,44))=0,INDIRECT(ADDRESS($F60,38))&lt;&gt;"UL"),INDIRECT(ADDRESS($F60,COLUMN()-12)),0),0), IF($G60&gt;0,IF(AND(INDIRECT(ADDRESS($G60,44))=0,INDIRECT(ADDRESS($G60,38))&lt;&gt;"UL"),INDIRECT(ADDRESS($G60,COLUMN()-12)),0),0), IF($H60&gt;0,IF(AND(INDIRECT(ADDRESS($H60,44))=0,INDIRECT(ADDRESS($H60,38))&lt;&gt;"UL"),INDIRECT(ADDRESS($H60,COLUMN()-12)),0),0), IF($I60&gt;0,IF(AND(INDIRECT(ADDRESS($I60,44))=0,INDIRECT(ADDRESS($I60,38))&lt;&gt;"UL"),INDIRECT(ADDRESS($I60,COLUMN()-12)),0),0), IF($J60&gt;0,IF(AND(INDIRECT(ADDRESS($J60,44))=0,INDIRECT(ADDRESS($J60,38))&lt;&gt;"UL"),INDIRECT(ADDRESS($J60,COLUMN()-12)),0),0), IF($K60&gt;0,IF(AND(INDIRECT(ADDRESS($K60,44))=0,INDIRECT(ADDRESS($K60,38))&lt;&gt;"UL"),INDIRECT(ADDRESS($K60,COLUMN()-11)),0),0), IF($L60&gt;0,IF(AND(INDIRECT(ADDRESS($L60,44))=0,INDIRECT(ADDRESS($L60,38))&lt;&gt;"UL"),INDIRECT(ADDRESS($L60,COLUMN()-11)),0),0), IF($M60&gt;0,IF(AND(INDIRECT(ADDRESS($M60,44))=0,INDIRECT(ADDRESS($M60,38))&lt;&gt;"UL"),INDIRECT(ADDRESS($M60,COLUMN()-11)),0),0))</f>
        <v>0</v>
      </c>
      <c r="BO60" s="57" cm="1">
        <f t="array" aca="1" ref="BO60" ca="1">SUM(IF($C60&gt;0,IF(AND(INDIRECT(ADDRESS($C60,44))=0,INDIRECT(ADDRESS($C60,38))&lt;&gt;"UL"),INDIRECT(ADDRESS($C60,COLUMN()-12)),0),0), IF($D60&gt;0,IF(AND(INDIRECT(ADDRESS($D60,44))=0,INDIRECT(ADDRESS($D60,38))&lt;&gt;"UL"),INDIRECT(ADDRESS($D60,COLUMN()-12)),0),0), IF($E60&gt;0,IF(AND(INDIRECT(ADDRESS($E60,44))=0,INDIRECT(ADDRESS($E60,38))&lt;&gt;"UL"),INDIRECT(ADDRESS($E60,COLUMN()-12)),0),0), IF($F60&gt;0,IF(AND(INDIRECT(ADDRESS($F60,44))=0,INDIRECT(ADDRESS($F60,38))&lt;&gt;"UL"),INDIRECT(ADDRESS($F60,COLUMN()-12)),0),0), IF($G60&gt;0,IF(AND(INDIRECT(ADDRESS($G60,44))=0,INDIRECT(ADDRESS($G60,38))&lt;&gt;"UL"),INDIRECT(ADDRESS($G60,COLUMN()-12)),0),0), IF($H60&gt;0,IF(AND(INDIRECT(ADDRESS($H60,44))=0,INDIRECT(ADDRESS($H60,38))&lt;&gt;"UL"),INDIRECT(ADDRESS($H60,COLUMN()-12)),0),0), IF($I60&gt;0,IF(AND(INDIRECT(ADDRESS($I60,44))=0,INDIRECT(ADDRESS($I60,38))&lt;&gt;"UL"),INDIRECT(ADDRESS($I60,COLUMN()-12)),0),0), IF($J60&gt;0,IF(AND(INDIRECT(ADDRESS($J60,44))=0,INDIRECT(ADDRESS($J60,38))&lt;&gt;"UL"),INDIRECT(ADDRESS($J60,COLUMN()-12)),0),0), IF($K60&gt;0,IF(AND(INDIRECT(ADDRESS($K60,44))=0,INDIRECT(ADDRESS($K60,38))&lt;&gt;"UL"),INDIRECT(ADDRESS($K60,COLUMN()-11)),0),0), IF($L60&gt;0,IF(AND(INDIRECT(ADDRESS($L60,44))=0,INDIRECT(ADDRESS($L60,38))&lt;&gt;"UL"),INDIRECT(ADDRESS($L60,COLUMN()-11)),0),0), IF($M60&gt;0,IF(AND(INDIRECT(ADDRESS($M60,44))=0,INDIRECT(ADDRESS($M60,38))&lt;&gt;"UL"),INDIRECT(ADDRESS($M60,COLUMN()-11)),0),0))</f>
        <v>0</v>
      </c>
      <c r="BP60" s="57" cm="1">
        <f t="array" aca="1" ref="BP60" ca="1">SUM(IF($C60&gt;0,IF(AND(INDIRECT(ADDRESS($C60,44))=0,INDIRECT(ADDRESS($C60,38))&lt;&gt;"UL"),INDIRECT(ADDRESS($C60,COLUMN()-12)),0),0), IF($D60&gt;0,IF(AND(INDIRECT(ADDRESS($D60,44))=0,INDIRECT(ADDRESS($D60,38))&lt;&gt;"UL"),INDIRECT(ADDRESS($D60,COLUMN()-12)),0),0), IF($E60&gt;0,IF(AND(INDIRECT(ADDRESS($E60,44))=0,INDIRECT(ADDRESS($E60,38))&lt;&gt;"UL"),INDIRECT(ADDRESS($E60,COLUMN()-12)),0),0), IF($F60&gt;0,IF(AND(INDIRECT(ADDRESS($F60,44))=0,INDIRECT(ADDRESS($F60,38))&lt;&gt;"UL"),INDIRECT(ADDRESS($F60,COLUMN()-12)),0),0), IF($G60&gt;0,IF(AND(INDIRECT(ADDRESS($G60,44))=0,INDIRECT(ADDRESS($G60,38))&lt;&gt;"UL"),INDIRECT(ADDRESS($G60,COLUMN()-12)),0),0), IF($H60&gt;0,IF(AND(INDIRECT(ADDRESS($H60,44))=0,INDIRECT(ADDRESS($H60,38))&lt;&gt;"UL"),INDIRECT(ADDRESS($H60,COLUMN()-12)),0),0), IF($I60&gt;0,IF(AND(INDIRECT(ADDRESS($I60,44))=0,INDIRECT(ADDRESS($I60,38))&lt;&gt;"UL"),INDIRECT(ADDRESS($I60,COLUMN()-12)),0),0), IF($J60&gt;0,IF(AND(INDIRECT(ADDRESS($J60,44))=0,INDIRECT(ADDRESS($J60,38))&lt;&gt;"UL"),INDIRECT(ADDRESS($J60,COLUMN()-12)),0),0), IF($K60&gt;0,IF(AND(INDIRECT(ADDRESS($K60,44))=0,INDIRECT(ADDRESS($K60,38))&lt;&gt;"UL"),INDIRECT(ADDRESS($K60,COLUMN()-11)),0),0), IF($L60&gt;0,IF(AND(INDIRECT(ADDRESS($L60,44))=0,INDIRECT(ADDRESS($L60,38))&lt;&gt;"UL"),INDIRECT(ADDRESS($L60,COLUMN()-11)),0),0), IF($M60&gt;0,IF(AND(INDIRECT(ADDRESS($M60,44))=0,INDIRECT(ADDRESS($M60,38))&lt;&gt;"UL"),INDIRECT(ADDRESS($M60,COLUMN()-11)),0),0))</f>
        <v>0</v>
      </c>
      <c r="BQ60" s="54"/>
      <c r="BR60" s="161">
        <f t="shared" ref="BR60:BR70" ca="1" si="43">(((AZ60+BB60+BL60+BQ60)/(AY60+BB60+BK60+BQ60)*AB60^$BR$296)^$BQ$296)*100</f>
        <v>70.162547812325215</v>
      </c>
      <c r="BS60" s="59"/>
      <c r="BT60" s="56">
        <f t="shared" ref="BT60:BT70" ca="1" si="44">IF(AD60&lt;BG60,((((AY60+BK60)*AB60)+((BE60+BQ60)*(1-AB60))+BF60)*AD60),((((AY60*AB60)+(BE60*(1-AB60))+BF60)*AD60)+(((BK60*AB60)+(BQ60*(1-AB60)))*BG60)))</f>
        <v>4.007696218280894</v>
      </c>
      <c r="BU60" s="63">
        <f t="shared" ref="BU60:BU70" ca="1" si="45">BT60/N60</f>
        <v>0.13819642132003082</v>
      </c>
      <c r="BV60" s="57" t="s">
        <v>34</v>
      </c>
      <c r="BW60" s="57" cm="1">
        <f t="array" aca="1" ref="BW60" ca="1">SUM(IF($C60&gt;0,IF(AND(INDIRECT(ADDRESS($C60,44))=0,INDIRECT(ADDRESS($C60,38))="UL",ISERROR(SEARCH("Rear",INDIRECT(ADDRESS($C60,33)))),ISERROR(SEARCH("Side",INDIRECT(ADDRESS($C60,33))))),INDIRECT(ADDRESS($C60,COLUMN())),0),0),IF($D60&gt;0,IF(AND(INDIRECT(ADDRESS($D60,44))=0,INDIRECT(ADDRESS($D60,38))="UL",ISERROR(SEARCH("Rear",INDIRECT(ADDRESS($D60,33)))),ISERROR(SEARCH("Side",INDIRECT(ADDRESS($D60,33))))),INDIRECT(ADDRESS($D60,COLUMN())),0),0),IF($E60&gt;0,IF(AND(INDIRECT(ADDRESS($E60,44))=0,INDIRECT(ADDRESS($E60,38))="UL",ISERROR(SEARCH("Rear",INDIRECT(ADDRESS($E60,33)))),ISERROR(SEARCH("Side",INDIRECT(ADDRESS($E60,33))))),INDIRECT(ADDRESS($E60,COLUMN())),0),0),IF($F60&gt;0,IF(AND(INDIRECT(ADDRESS($F60,44))=0,INDIRECT(ADDRESS($F60,38))="UL",ISERROR(SEARCH("Rear",INDIRECT(ADDRESS($F60,33)))),ISERROR(SEARCH("Side",INDIRECT(ADDRESS($F60,33))))),INDIRECT(ADDRESS($F60,COLUMN())),0),0),IF($G60&gt;0,IF(AND(INDIRECT(ADDRESS($G60,44))=0,INDIRECT(ADDRESS($G60,38))="UL",ISERROR(SEARCH("Rear",INDIRECT(ADDRESS($G60,33)))),ISERROR(SEARCH("Side",INDIRECT(ADDRESS($G60,33))))),INDIRECT(ADDRESS($G60,COLUMN())),0),0),IF($H60&gt;0,IF(AND(INDIRECT(ADDRESS($H60,44))=0,INDIRECT(ADDRESS($H60,38))="UL",ISERROR(SEARCH("Rear",INDIRECT(ADDRESS($H60,33)))),ISERROR(SEARCH("Side",INDIRECT(ADDRESS($H60,33))))),INDIRECT(ADDRESS($H60,COLUMN())),0),0),IF($I60&gt;0,IF(AND(INDIRECT(ADDRESS($I60,44))=0,INDIRECT(ADDRESS($I60,38))="UL",ISERROR(SEARCH("Rear",INDIRECT(ADDRESS($I60,33)))),ISERROR(SEARCH("Side",INDIRECT(ADDRESS($I60,33))))),INDIRECT(ADDRESS($I60,COLUMN())),0),0),IF($J60&gt;0,IF(AND(INDIRECT(ADDRESS($J60,44))=0,INDIRECT(ADDRESS($J60,38))="UL",ISERROR(SEARCH("Rear",INDIRECT(ADDRESS($J60,33)))),ISERROR(SEARCH("Side",INDIRECT(ADDRESS($J60,33))))),INDIRECT(ADDRESS($J60,COLUMN())),0),0),IF($K60&gt;0,IF(AND(INDIRECT(ADDRESS($K60,44))=0,INDIRECT(ADDRESS($K60,38))="UL",ISERROR(SEARCH("Rear",INDIRECT(ADDRESS($K60,33)))),ISERROR(SEARCH("Side",INDIRECT(ADDRESS($K60,33))))),INDIRECT(ADDRESS($K60,COLUMN())),0),0),IF($L60&gt;0,IF(AND(INDIRECT(ADDRESS($L60,44))=0,INDIRECT(ADDRESS($L60,38))="UL",ISERROR(SEARCH("Rear",INDIRECT(ADDRESS($L60,33)))),ISERROR(SEARCH("Side",INDIRECT(ADDRESS($L60,33))))),INDIRECT(ADDRESS($L60,COLUMN())),0),0),IF($M60&gt;0,IF(AND(INDIRECT(ADDRESS($M60,44))=0,INDIRECT(ADDRESS($M60,38))="UL",ISERROR(SEARCH("Rear",INDIRECT(ADDRESS($M60,33)))),ISERROR(SEARCH("Side",INDIRECT(ADDRESS($M60,33))))),INDIRECT(ADDRESS($M60,COLUMN())),0),0))</f>
        <v>1</v>
      </c>
      <c r="BX60" s="57">
        <f t="shared" ref="BX60:BX70" ca="1" si="46">IF(BV60="S",AV60,BW60)</f>
        <v>1</v>
      </c>
      <c r="BY60" s="57" cm="1">
        <f t="array" aca="1" ref="BY60" ca="1">SUM(IF($C60&gt;0,IF(AND(INDIRECT(ADDRESS($C60,44))=0,INDIRECT(ADDRESS($C60,38))="UL"),INDIRECT(ADDRESS($C60,COLUMN())),0),0),IF($D60&gt;0,IF(AND(INDIRECT(ADDRESS($D60,44))=0,INDIRECT(ADDRESS($D60,38))="UL"),INDIRECT(ADDRESS($D60,COLUMN())),0),0),IF($E60&gt;0,IF(AND(INDIRECT(ADDRESS($E60,44))=0,INDIRECT(ADDRESS($E60,38))="UL"),INDIRECT(ADDRESS($E60,COLUMN())),0),0),IF($F60&gt;0,IF(AND(INDIRECT(ADDRESS($F60,44))=0,INDIRECT(ADDRESS($F60,38))="UL"),INDIRECT(ADDRESS($F60,COLUMN())),0),0),IF($G60&gt;0,IF(AND(INDIRECT(ADDRESS($G60,44))=0,INDIRECT(ADDRESS($G60,38))="UL"),INDIRECT(ADDRESS($G60,COLUMN())),0),0),IF($H60&gt;0,IF(AND(INDIRECT(ADDRESS($H60,44))=0,INDIRECT(ADDRESS($H60,38))="UL"),INDIRECT(ADDRESS($H60,COLUMN())),0),0),IF($I60&gt;0,IF(AND(INDIRECT(ADDRESS($I60,44))=0,INDIRECT(ADDRESS($I60,38))="UL"),INDIRECT(ADDRESS($I60,COLUMN())),0),0),IF($J60&gt;0,IF(AND(INDIRECT(ADDRESS($J60,44))=0,INDIRECT(ADDRESS($J60,38))="UL"),INDIRECT(ADDRESS($J60,COLUMN())),0),0),IF($K60&gt;0,IF(AND(INDIRECT(ADDRESS($K60,44))=0,INDIRECT(ADDRESS($K60,38))="UL"),INDIRECT(ADDRESS($K60,COLUMN())),0),0),IF($L60&gt;0,IF(AND(INDIRECT(ADDRESS($L60,44))=0,INDIRECT(ADDRESS($L60,38))="UL"),INDIRECT(ADDRESS($L60,COLUMN())),0),0),IF($M60&gt;0,IF(AND(INDIRECT(ADDRESS($M60,44))=0,INDIRECT(ADDRESS($M60,38))="UL"),INDIRECT(ADDRESS($M60,COLUMN())),0),0))</f>
        <v>0.33333333333333331</v>
      </c>
      <c r="BZ60" s="57" cm="1">
        <f t="array" aca="1" ref="BZ60" ca="1">SUM(IF($C60&gt;0,IF(AND(INDIRECT(ADDRESS($C60,44))=0,INDIRECT(ADDRESS($C60,38))="UL"),INDIRECT(ADDRESS($C60,COLUMN())),0),0),IF($D60&gt;0,IF(AND(INDIRECT(ADDRESS($D60,44))=0,INDIRECT(ADDRESS($D60,38))="UL"),INDIRECT(ADDRESS($D60,COLUMN())),0),0),IF($E60&gt;0,IF(AND(INDIRECT(ADDRESS($E60,44))=0,INDIRECT(ADDRESS($E60,38))="UL"),INDIRECT(ADDRESS($E60,COLUMN())),0),0),IF($F60&gt;0,IF(AND(INDIRECT(ADDRESS($F60,44))=0,INDIRECT(ADDRESS($F60,38))="UL"),INDIRECT(ADDRESS($F60,COLUMN())),0),0),IF($G60&gt;0,IF(AND(INDIRECT(ADDRESS($G60,44))=0,INDIRECT(ADDRESS($G60,38))="UL"),INDIRECT(ADDRESS($G60,COLUMN())),0),0),IF($H60&gt;0,IF(AND(INDIRECT(ADDRESS($H60,44))=0,INDIRECT(ADDRESS($H60,38))="UL"),INDIRECT(ADDRESS($H60,COLUMN())),0),0),IF($I60&gt;0,IF(AND(INDIRECT(ADDRESS($I60,44))=0,INDIRECT(ADDRESS($I60,38))="UL"),INDIRECT(ADDRESS($I60,COLUMN())),0),0),IF($J60&gt;0,IF(AND(INDIRECT(ADDRESS($J60,44))=0,INDIRECT(ADDRESS($J60,38))="UL"),INDIRECT(ADDRESS($J60,COLUMN())),0),0),IF($K60&gt;0,IF(AND(INDIRECT(ADDRESS($K60,44))=0,INDIRECT(ADDRESS($K60,38))="UL"),INDIRECT(ADDRESS($K60,COLUMN())),0),0),IF($L60&gt;0,IF(AND(INDIRECT(ADDRESS($L60,44))=0,INDIRECT(ADDRESS($L60,38))="UL"),INDIRECT(ADDRESS($L60,COLUMN())),0),0),IF($M60&gt;0,IF(AND(INDIRECT(ADDRESS($M60,44))=0,INDIRECT(ADDRESS($M60,38))="UL"),INDIRECT(ADDRESS($M60,COLUMN())),0),0))</f>
        <v>5.5555555555555552E-2</v>
      </c>
      <c r="CA60" s="57">
        <f t="shared" ref="CA60:CA70" ca="1" si="47">IF(BV60="S",BY60,BZ60)</f>
        <v>5.5555555555555552E-2</v>
      </c>
      <c r="CB60" s="57"/>
      <c r="CC60" s="57">
        <f t="shared" ref="CC60:CC70" si="48">IF(BV60="S",BH60,CB60)</f>
        <v>0</v>
      </c>
      <c r="CD60" s="57" cm="1">
        <f t="array" aca="1" ref="CD60" ca="1">SUM(IF($C60&gt;0,IF(AND(INDIRECT(ADDRESS($C60,44))=0,INDIRECT(ADDRESS($C60,38))&lt;&gt;"UL"),INDIRECT(ADDRESS($C60,COLUMN())),0),0),IF($D60&gt;0,IF(AND(INDIRECT(ADDRESS($D60,44))=0,INDIRECT(ADDRESS($D60,38))&lt;&gt;"UL"),INDIRECT(ADDRESS($D60,COLUMN())),0),0),IF($E60&gt;0,IF(AND(INDIRECT(ADDRESS($E60,44))=0,INDIRECT(ADDRESS($E60,38))&lt;&gt;"UL"),INDIRECT(ADDRESS($E60,COLUMN())),0),0),IF($F60&gt;0,IF(AND(INDIRECT(ADDRESS($F60,44))=0,INDIRECT(ADDRESS($F60,38))&lt;&gt;"UL"),INDIRECT(ADDRESS($F60,COLUMN())),0),0),IF($G60&gt;0,IF(AND(INDIRECT(ADDRESS($G60,44))=0,INDIRECT(ADDRESS($G60,38))&lt;&gt;"UL"),INDIRECT(ADDRESS($G60,COLUMN())),0),0),IF($H60&gt;0,IF(AND(INDIRECT(ADDRESS($H60,44))=0,INDIRECT(ADDRESS($H60,38))&lt;&gt;"UL"),INDIRECT(ADDRESS($H60,COLUMN())),0),0),IF($I60&gt;0,IF(AND(INDIRECT(ADDRESS($I60,44))=0,INDIRECT(ADDRESS($I60,38))&lt;&gt;"UL"),INDIRECT(ADDRESS($I60,COLUMN())),0),0),IF($J60&gt;0,IF(AND(INDIRECT(ADDRESS($J60,44))=0,INDIRECT(ADDRESS($J60,38))&lt;&gt;"UL"),INDIRECT(ADDRESS($J60,COLUMN())),0),0),IF($K60&gt;0,IF(AND(INDIRECT(ADDRESS($K60,44))=0,INDIRECT(ADDRESS($K60,38))&lt;&gt;"UL"),INDIRECT(ADDRESS($K60,COLUMN())),0),0),IF($L60&gt;0,IF(AND(INDIRECT(ADDRESS($L60,44))=0,INDIRECT(ADDRESS($L60,38))&lt;&gt;"UL"),INDIRECT(ADDRESS($L60,COLUMN())),0),0),IF($M60&gt;0,IF(AND(INDIRECT(ADDRESS($M60,44))=0,INDIRECT(ADDRESS($M60,38))&lt;&gt;"UL"),INDIRECT(ADDRESS($M60,COLUMN())),0),0))</f>
        <v>0</v>
      </c>
      <c r="CE60" s="57" cm="1">
        <f t="array" aca="1" ref="CE60" ca="1">SUM(IF($C60&gt;0,IF(AND(INDIRECT(ADDRESS($C60,44))=0,INDIRECT(ADDRESS($C60,38))&lt;&gt;"UL"),INDIRECT(ADDRESS($C60,COLUMN())),0),0),IF($D60&gt;0,IF(AND(INDIRECT(ADDRESS($D60,44))=0,INDIRECT(ADDRESS($D60,38))&lt;&gt;"UL"),INDIRECT(ADDRESS($D60,COLUMN())),0),0),IF($E60&gt;0,IF(AND(INDIRECT(ADDRESS($E60,44))=0,INDIRECT(ADDRESS($E60,38))&lt;&gt;"UL"),INDIRECT(ADDRESS($E60,COLUMN())),0),0),IF($F60&gt;0,IF(AND(INDIRECT(ADDRESS($F60,44))=0,INDIRECT(ADDRESS($F60,38))&lt;&gt;"UL"),INDIRECT(ADDRESS($F60,COLUMN())),0),0),IF($G60&gt;0,IF(AND(INDIRECT(ADDRESS($G60,44))=0,INDIRECT(ADDRESS($G60,38))&lt;&gt;"UL"),INDIRECT(ADDRESS($G60,COLUMN())),0),0),IF($H60&gt;0,IF(AND(INDIRECT(ADDRESS($H60,44))=0,INDIRECT(ADDRESS($H60,38))&lt;&gt;"UL"),INDIRECT(ADDRESS($H60,COLUMN())),0),0),IF($I60&gt;0,IF(AND(INDIRECT(ADDRESS($I60,44))=0,INDIRECT(ADDRESS($I60,38))&lt;&gt;"UL"),INDIRECT(ADDRESS($I60,COLUMN())),0),0),IF($J60&gt;0,IF(AND(INDIRECT(ADDRESS($J60,44))=0,INDIRECT(ADDRESS($J60,38))&lt;&gt;"UL"),INDIRECT(ADDRESS($J60,COLUMN())),0),0),IF($K60&gt;0,IF(AND(INDIRECT(ADDRESS($K60,44))=0,INDIRECT(ADDRESS($K60,38))&lt;&gt;"UL"),INDIRECT(ADDRESS($K60,COLUMN())),0),0),IF($L60&gt;0,IF(AND(INDIRECT(ADDRESS($L60,44))=0,INDIRECT(ADDRESS($L60,38))&lt;&gt;"UL"),INDIRECT(ADDRESS($L60,COLUMN())),0),0),IF($M60&gt;0,IF(AND(INDIRECT(ADDRESS($M60,44))=0,INDIRECT(ADDRESS($M60,38))&lt;&gt;"UL"),INDIRECT(ADDRESS($M60,COLUMN())),0),0))</f>
        <v>0</v>
      </c>
      <c r="CF60" s="57">
        <f t="shared" ref="CF60:CF70" ca="1" si="49">IF(BV60="S",CD60,CE60)</f>
        <v>0</v>
      </c>
      <c r="CG60" s="57">
        <f t="shared" ref="CG60:CG70" ca="1" si="50">IF(AD60&lt;BG60,((((BX60+CC60)*AB60)+((CA60+CF60)*(1-AB60)))*AD60),((((BX60*AB60)+((CA60)*(1-AB60)))*AD60)+(((CC60*AB60)+((CF60))*(1-AB60)))*BG60))</f>
        <v>2.5647000965686679</v>
      </c>
      <c r="CH60" s="57">
        <f t="shared" ref="CH60:CH70" ca="1" si="51">CG60/N60</f>
        <v>8.8437934364436824E-2</v>
      </c>
      <c r="CI60" s="19">
        <f t="shared" ref="CI60:CI70" ca="1" si="52">AD60*X60</f>
        <v>17.532092290212596</v>
      </c>
      <c r="CJ60" s="19"/>
      <c r="CK60" s="57" cm="1">
        <f t="array" aca="1" ref="CK60" ca="1">IF(AU60="S", SUM(IF($C60&gt;0,IF(INDIRECT(ADDRESS($C60,43))&lt;&gt;1,INDIRECT(ADDRESS($C60,48)),0),0), IF($D60&gt;0,IF(INDIRECT(ADDRESS($D60,43))&lt;&gt;1,INDIRECT(ADDRESS($D60,48)),0),0), IF($E60&gt;0,IF(INDIRECT(ADDRESS($E60,43))&lt;&gt;1,INDIRECT(ADDRESS($E60,48)),0),0), IF($F60&gt;0,IF(INDIRECT(ADDRESS($F60,43))&lt;&gt;1,INDIRECT(ADDRESS($F60,48)),0),0), IF($G60&gt;0,IF(INDIRECT(ADDRESS($G60,43))&lt;&gt;1,INDIRECT(ADDRESS($G60,48)),0),0), IF($H60&gt;0,IF(INDIRECT(ADDRESS($H60,43))&lt;&gt;1,INDIRECT(ADDRESS($H60,48)),0),0), IF($I60&gt;0,IF(INDIRECT(ADDRESS($I60,43))&lt;&gt;1,INDIRECT(ADDRESS($I60,48)),0),0), IF($J60&gt;0,IF(INDIRECT(ADDRESS($J60,43))&lt;&gt;1,INDIRECT(ADDRESS($J60,48)),0),0), IF($K60&gt;0,IF(INDIRECT(ADDRESS($K60,43))&lt;&gt;1,INDIRECT(ADDRESS($K60,48)),0),0), IF($L60&gt;0,IF(INDIRECT(ADDRESS($L60,43))&lt;&gt;1,INDIRECT(ADDRESS($L60,48)),0),0), IF($M60&gt;0,IF(INDIRECT(ADDRESS($M60,43))&lt;&gt;1,INDIRECT(ADDRESS($M60,48)),0),0)), IF(AU60="L",SUM(IF($C60&gt;0,IF(INDIRECT(ADDRESS($C60,43))&lt;&gt;1,INDIRECT(ADDRESS($C60,50)),0),0), IF($D60&gt;0,IF(INDIRECT(ADDRESS($D60,43))&lt;&gt;1,INDIRECT(ADDRESS($D60,50)),0),0), IF($E60&gt;0,IF(INDIRECT(ADDRESS($E60,43))&lt;&gt;1,INDIRECT(ADDRESS($E60,50)),0),0), IF($F60&gt;0,IF(INDIRECT(ADDRESS($F60,43))&lt;&gt;1,INDIRECT(ADDRESS($F60,50)),0),0), IF($G60&gt;0,IF(INDIRECT(ADDRESS($G60,43))&lt;&gt;1,INDIRECT(ADDRESS($G60,50)),0),0), IF($G60&gt;0,IF(INDIRECT(ADDRESS($G60,43))&lt;&gt;1,INDIRECT(ADDRESS($G60,50)),0),0), IF($H60&gt;0,IF(INDIRECT(ADDRESS($H60,43))&lt;&gt;1,INDIRECT(ADDRESS($H60,50)),0),0), IF($I60&gt;0,IF(INDIRECT(ADDRESS($I60,43))&lt;&gt;1,INDIRECT(ADDRESS($I60,50)),0),0), IF($J60&gt;0,IF(INDIRECT(ADDRESS($J60,43))&lt;&gt;1,INDIRECT(ADDRESS($J60,50)),0),0), IF($K60&gt;0,IF(INDIRECT(ADDRESS($K60,43))&lt;&gt;1,INDIRECT(ADDRESS($K60,50)),0),0), IF($L60&gt;0,IF(INDIRECT(ADDRESS($L60,43))&lt;&gt;1,INDIRECT(ADDRESS($L60,50)),0),0), IF($M60&gt;0,IF(INDIRECT(ADDRESS($M60,43))&lt;&gt;1,INDIRECT(ADDRESS($M60,50)),0),0)), SUM(IF($C60&gt;0,IF(INDIRECT(ADDRESS($C60,43))&lt;&gt;1,INDIRECT(ADDRESS($C60,49)),0),0), IF($D60&gt;0,IF(INDIRECT(ADDRESS($D60,43))&lt;&gt;1,INDIRECT(ADDRESS($D60,49)),0),0), IF($E60&gt;0,IF(INDIRECT(ADDRESS($E60,43))&lt;&gt;1,INDIRECT(ADDRESS($E60,49)),0),0), IF($F60&gt;0,IF(INDIRECT(ADDRESS($F60,43))&lt;&gt;1,INDIRECT(ADDRESS($F60,49)),0),0), IF($G60&gt;0,IF(INDIRECT(ADDRESS($G60,43))&lt;&gt;1,INDIRECT(ADDRESS($G60,49)),0),0), IF($G60&gt;0,IF(INDIRECT(ADDRESS($G60,43))&lt;&gt;1,INDIRECT(ADDRESS($G60,49)),0),0), IF($H60&gt;0,IF(INDIRECT(ADDRESS($H60,43))&lt;&gt;1,INDIRECT(ADDRESS($H60,49)),0),0), IF($I60&gt;0,IF(INDIRECT(ADDRESS($I60,43))&lt;&gt;1,INDIRECT(ADDRESS($I60,49)),0),0), IF($J60&gt;0,IF(INDIRECT(ADDRESS($J60,43))&lt;&gt;1,INDIRECT(ADDRESS($J60,49)),0),0), IF($K60&gt;0,IF(INDIRECT(ADDRESS($K60,43))&lt;&gt;1,INDIRECT(ADDRESS($K60,49)),0),0), IF($L60&gt;0,IF(INDIRECT(ADDRESS($L60,43))&lt;&gt;1,INDIRECT(ADDRESS($L60,49)),0),0), IF($M60&gt;0,IF(INDIRECT(ADDRESS($M60,43))&lt;&gt;1,INDIRECT(ADDRESS($M60,49)),0),0))))</f>
        <v>1</v>
      </c>
      <c r="CL60" s="57" cm="1">
        <f t="array" aca="1" ref="CL60" ca="1">SUM(IF($C60&gt;0,IF(INDIRECT(ADDRESS($C60,44))=1,INDIRECT(ADDRESS($C60,90)),0),0), IF($D60&gt;0,IF(INDIRECT(ADDRESS($D60,44))=1,INDIRECT(ADDRESS($D60,90)),0),0), IF($E60&gt;0,IF(INDIRECT(ADDRESS($E60,44))=1,INDIRECT(ADDRESS($E60,90)),0),0), IF($F60&gt;0,IF(INDIRECT(ADDRESS($F60,44))=1,INDIRECT(ADDRESS($F60,90)),0),0), IF($G60&gt;0,IF(INDIRECT(ADDRESS($G60,44))=1,INDIRECT(ADDRESS($G60,90)),0),0), IF($H60&gt;0,IF(INDIRECT(ADDRESS($H60,44))=1,INDIRECT(ADDRESS($H60,90)),0),0), IF($I60&gt;0,IF(INDIRECT(ADDRESS($I60,44))=1,INDIRECT(ADDRESS($I60,90)),0),0), IF($J60&gt;0,IF(INDIRECT(ADDRESS($J60,44))=1,INDIRECT(ADDRESS($J60,90)),0),0), IF($K60&gt;0,IF(INDIRECT(ADDRESS($K60,44))=1,INDIRECT(ADDRESS($K60,90)),0),0), IF($L60&gt;0,IF(INDIRECT(ADDRESS($L60,44))=1,INDIRECT(ADDRESS($L60,90)),0),0), IF($M60&gt;0,IF(INDIRECT(ADDRESS($M60,44))=1,INDIRECT(ADDRESS($M60,90)),0),0))</f>
        <v>0</v>
      </c>
      <c r="CM60" s="56">
        <f t="shared" ref="CM60:CM70" ca="1" si="53">((BU60/$BU$34)^$BU$296)</f>
        <v>1.017379379819795</v>
      </c>
      <c r="CN60" s="59"/>
    </row>
    <row r="61" spans="1:92" x14ac:dyDescent="0.25">
      <c r="A61" s="62" t="s">
        <v>138</v>
      </c>
      <c r="B61" s="122">
        <v>10</v>
      </c>
      <c r="C61" s="122">
        <v>21</v>
      </c>
      <c r="D61" s="122">
        <v>20</v>
      </c>
      <c r="E61" s="122"/>
      <c r="F61" s="122"/>
      <c r="G61" s="122"/>
      <c r="H61" s="122"/>
      <c r="I61" s="67"/>
      <c r="J61" s="67"/>
      <c r="K61" s="67"/>
      <c r="L61" s="67"/>
      <c r="M61" s="67"/>
      <c r="N61" s="67">
        <f t="shared" ca="1" si="36"/>
        <v>32</v>
      </c>
      <c r="O61" s="67" t="str" cm="1">
        <f t="array" aca="1" ref="O61" ca="1">INDIRECT(ADDRESS($B61,COLUMN()))</f>
        <v>Bomber</v>
      </c>
      <c r="P61" s="67" cm="1">
        <f t="array" aca="1" ref="P61" ca="1">INDIRECT(ADDRESS($B61,COLUMN()))</f>
        <v>6</v>
      </c>
      <c r="Q61" s="67" cm="1">
        <f t="array" aca="1" ref="Q61" ca="1">INDIRECT(ADDRESS($B61,COLUMN()))</f>
        <v>2</v>
      </c>
      <c r="R61" s="67" t="str" cm="1">
        <f t="array" aca="1" ref="R61" ca="1">INDIRECT(ADDRESS($B61,COLUMN()))</f>
        <v>-</v>
      </c>
      <c r="S61" s="67" cm="1">
        <f t="array" aca="1" ref="S61" ca="1">INDIRECT(ADDRESS($B61,COLUMN()))</f>
        <v>2</v>
      </c>
      <c r="T61" s="67" t="str" cm="1">
        <f t="array" aca="1" ref="T61" ca="1">INDIRECT(ADDRESS($B61,COLUMN()))</f>
        <v>1-4</v>
      </c>
      <c r="U61" s="67" cm="1">
        <f t="array" aca="1" ref="U61" ca="1">INDIRECT(ADDRESS($B61,COLUMN()))</f>
        <v>4</v>
      </c>
      <c r="V61" s="67" cm="1">
        <f t="array" aca="1" ref="V61" ca="1">INDIRECT(ADDRESS($B61,COLUMN()))</f>
        <v>0</v>
      </c>
      <c r="W61" s="67" cm="1">
        <f t="array" aca="1" ref="W61" ca="1">INDIRECT(ADDRESS($B61,COLUMN()))</f>
        <v>4</v>
      </c>
      <c r="X61" s="67" cm="1">
        <f t="array" aca="1" ref="X61" ca="1">INDIRECT(ADDRESS($B61,COLUMN()))</f>
        <v>5</v>
      </c>
      <c r="Y61" s="67" cm="1">
        <f t="array" aca="1" ref="Y61" ca="1">INDIRECT(ADDRESS($B61,COLUMN()))</f>
        <v>1</v>
      </c>
      <c r="Z61" s="67" cm="1">
        <f t="array" aca="1" ref="Z61" ca="1">INDIRECT(ADDRESS($B61,COLUMN()))</f>
        <v>5</v>
      </c>
      <c r="AA61" s="67" t="str" cm="1">
        <f t="array" aca="1" ref="AA61" ca="1">INDIRECT(ADDRESS($B61,COLUMN()))</f>
        <v>Rocket Boosters</v>
      </c>
      <c r="AB61" s="56">
        <f t="shared" ca="1" si="37"/>
        <v>0.71563189871974031</v>
      </c>
      <c r="AC61" s="56">
        <f t="shared" ca="1" si="38"/>
        <v>0.74907895250988654</v>
      </c>
      <c r="AD61" s="56">
        <f t="shared" ca="1" si="39"/>
        <v>3.9082380130950605</v>
      </c>
      <c r="AF61" s="52"/>
      <c r="AG61" s="52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2"/>
      <c r="AU61" s="54" t="s">
        <v>117</v>
      </c>
      <c r="AV61" s="57" cm="1">
        <f t="array" aca="1" ref="AV61" ca="1">SUM(IF($C61&gt;0,IF(AND(INDIRECT(ADDRESS($C61,44))=0,INDIRECT(ADDRESS($C61,38))="UL",ISERROR(SEARCH("Rear",INDIRECT(ADDRESS($C61,33)))),ISERROR(SEARCH("Side",INDIRECT(ADDRESS($C61,33))))),INDIRECT(ADDRESS($C61,COLUMN())),0),0),IF($D61&gt;0,IF(AND(INDIRECT(ADDRESS($D61,44))=0,INDIRECT(ADDRESS($D61,38))="UL",ISERROR(SEARCH("Rear",INDIRECT(ADDRESS($D61,33)))),ISERROR(SEARCH("Side",INDIRECT(ADDRESS($D61,33))))),INDIRECT(ADDRESS($D61,COLUMN())),0),0),IF($E61&gt;0,IF(AND(INDIRECT(ADDRESS($E61,44))=0,INDIRECT(ADDRESS($E61,38))="UL",ISERROR(SEARCH("Rear",INDIRECT(ADDRESS($E61,33)))),ISERROR(SEARCH("Side",INDIRECT(ADDRESS($E61,33))))),INDIRECT(ADDRESS($E61,COLUMN())),0),0),IF($F61&gt;0,IF(AND(INDIRECT(ADDRESS($F61,44))=0,INDIRECT(ADDRESS($F61,38))="UL",ISERROR(SEARCH("Rear",INDIRECT(ADDRESS($F61,33)))),ISERROR(SEARCH("Side",INDIRECT(ADDRESS($F61,33))))),INDIRECT(ADDRESS($F61,COLUMN())),0),0),IF($G61&gt;0,IF(AND(INDIRECT(ADDRESS($G61,44))=0,INDIRECT(ADDRESS($G61,38))="UL",ISERROR(SEARCH("Rear",INDIRECT(ADDRESS($G61,33)))),ISERROR(SEARCH("Side",INDIRECT(ADDRESS($G61,33))))),INDIRECT(ADDRESS($G61,COLUMN())),0),0),IF($H61&gt;0,IF(AND(INDIRECT(ADDRESS($H61,44))=0,INDIRECT(ADDRESS($H61,38))="UL",ISERROR(SEARCH("Rear",INDIRECT(ADDRESS($H61,33)))),ISERROR(SEARCH("Side",INDIRECT(ADDRESS($H61,33))))),INDIRECT(ADDRESS($H61,COLUMN())),0),0),IF($I61&gt;0,IF(AND(INDIRECT(ADDRESS($I61,44))=0,INDIRECT(ADDRESS($I61,38))="UL",ISERROR(SEARCH("Rear",INDIRECT(ADDRESS($I61,33)))),ISERROR(SEARCH("Side",INDIRECT(ADDRESS($I61,33))))),INDIRECT(ADDRESS($I61,COLUMN())),0),0),IF($J61&gt;0,IF(AND(INDIRECT(ADDRESS($J61,44))=0,INDIRECT(ADDRESS($J61,38))="UL",ISERROR(SEARCH("Rear",INDIRECT(ADDRESS($J61,33)))),ISERROR(SEARCH("Side",INDIRECT(ADDRESS($J61,33))))),INDIRECT(ADDRESS($J61,COLUMN())),0),0),IF($K61&gt;0,IF(AND(INDIRECT(ADDRESS($K61,44))=0,INDIRECT(ADDRESS($K61,38))="UL",ISERROR(SEARCH("Rear",INDIRECT(ADDRESS($K61,33)))),ISERROR(SEARCH("Side",INDIRECT(ADDRESS($K61,33))))),INDIRECT(ADDRESS($K61,COLUMN())),0),0),IF($L61&gt;0,IF(AND(INDIRECT(ADDRESS($L61,44))=0,INDIRECT(ADDRESS($L61,38))="UL",ISERROR(SEARCH("Rear",INDIRECT(ADDRESS($L61,33)))),ISERROR(SEARCH("Side",INDIRECT(ADDRESS($L61,33))))),INDIRECT(ADDRESS($L61,COLUMN())),0),0),IF($M61&gt;0,IF(AND(INDIRECT(ADDRESS($M61,44))=0,INDIRECT(ADDRESS($M61,38))="UL",ISERROR(SEARCH("Rear",INDIRECT(ADDRESS($M61,33)))),ISERROR(SEARCH("Side",INDIRECT(ADDRESS($M61,33))))),INDIRECT(ADDRESS($M61,COLUMN())),0),0))</f>
        <v>0.16666666666666666</v>
      </c>
      <c r="AW61" s="57" cm="1">
        <f t="array" aca="1" ref="AW61" ca="1">SUM(IF($C61&gt;0,IF(AND(INDIRECT(ADDRESS($C61,44))=0,INDIRECT(ADDRESS($C61,38))="UL",ISERROR(SEARCH("Rear",INDIRECT(ADDRESS($C61,33)))),ISERROR(SEARCH("Side",INDIRECT(ADDRESS($C61,33))))),INDIRECT(ADDRESS($C61,COLUMN())),0),0),IF($D61&gt;0,IF(AND(INDIRECT(ADDRESS($D61,44))=0,INDIRECT(ADDRESS($D61,38))="UL",ISERROR(SEARCH("Rear",INDIRECT(ADDRESS($D61,33)))),ISERROR(SEARCH("Side",INDIRECT(ADDRESS($D61,33))))),INDIRECT(ADDRESS($D61,COLUMN())),0),0),IF($E61&gt;0,IF(AND(INDIRECT(ADDRESS($E61,44))=0,INDIRECT(ADDRESS($E61,38))="UL",ISERROR(SEARCH("Rear",INDIRECT(ADDRESS($E61,33)))),ISERROR(SEARCH("Side",INDIRECT(ADDRESS($E61,33))))),INDIRECT(ADDRESS($E61,COLUMN())),0),0),IF($F61&gt;0,IF(AND(INDIRECT(ADDRESS($F61,44))=0,INDIRECT(ADDRESS($F61,38))="UL",ISERROR(SEARCH("Rear",INDIRECT(ADDRESS($F61,33)))),ISERROR(SEARCH("Side",INDIRECT(ADDRESS($F61,33))))),INDIRECT(ADDRESS($F61,COLUMN())),0),0),IF($G61&gt;0,IF(AND(INDIRECT(ADDRESS($G61,44))=0,INDIRECT(ADDRESS($G61,38))="UL",ISERROR(SEARCH("Rear",INDIRECT(ADDRESS($G61,33)))),ISERROR(SEARCH("Side",INDIRECT(ADDRESS($G61,33))))),INDIRECT(ADDRESS($G61,COLUMN())),0),0),IF($H61&gt;0,IF(AND(INDIRECT(ADDRESS($H61,44))=0,INDIRECT(ADDRESS($H61,38))="UL",ISERROR(SEARCH("Rear",INDIRECT(ADDRESS($H61,33)))),ISERROR(SEARCH("Side",INDIRECT(ADDRESS($H61,33))))),INDIRECT(ADDRESS($H61,COLUMN())),0),0),IF($I61&gt;0,IF(AND(INDIRECT(ADDRESS($I61,44))=0,INDIRECT(ADDRESS($I61,38))="UL",ISERROR(SEARCH("Rear",INDIRECT(ADDRESS($I61,33)))),ISERROR(SEARCH("Side",INDIRECT(ADDRESS($I61,33))))),INDIRECT(ADDRESS($I61,COLUMN())),0),0),IF($J61&gt;0,IF(AND(INDIRECT(ADDRESS($J61,44))=0,INDIRECT(ADDRESS($J61,38))="UL",ISERROR(SEARCH("Rear",INDIRECT(ADDRESS($J61,33)))),ISERROR(SEARCH("Side",INDIRECT(ADDRESS($J61,33))))),INDIRECT(ADDRESS($J61,COLUMN())),0),0),IF($K61&gt;0,IF(AND(INDIRECT(ADDRESS($K61,44))=0,INDIRECT(ADDRESS($K61,38))="UL",ISERROR(SEARCH("Rear",INDIRECT(ADDRESS($K61,33)))),ISERROR(SEARCH("Side",INDIRECT(ADDRESS($K61,33))))),INDIRECT(ADDRESS($K61,COLUMN())),0),0),IF($L61&gt;0,IF(AND(INDIRECT(ADDRESS($L61,44))=0,INDIRECT(ADDRESS($L61,38))="UL",ISERROR(SEARCH("Rear",INDIRECT(ADDRESS($L61,33)))),ISERROR(SEARCH("Side",INDIRECT(ADDRESS($L61,33))))),INDIRECT(ADDRESS($L61,COLUMN())),0),0),IF($M61&gt;0,IF(AND(INDIRECT(ADDRESS($M61,44))=0,INDIRECT(ADDRESS($M61,38))="UL",ISERROR(SEARCH("Rear",INDIRECT(ADDRESS($M61,33)))),ISERROR(SEARCH("Side",INDIRECT(ADDRESS($M61,33))))),INDIRECT(ADDRESS($M61,COLUMN())),0),0))</f>
        <v>1.5</v>
      </c>
      <c r="AX61" s="57" cm="1">
        <f t="array" aca="1" ref="AX61" ca="1">SUM(IF($C61&gt;0,IF(AND(INDIRECT(ADDRESS($C61,44))=0,INDIRECT(ADDRESS($C61,38))="UL",ISERROR(SEARCH("Rear",INDIRECT(ADDRESS($C61,33)))),ISERROR(SEARCH("Side",INDIRECT(ADDRESS($C61,33))))),INDIRECT(ADDRESS($C61,COLUMN())),0),0),IF($D61&gt;0,IF(AND(INDIRECT(ADDRESS($D61,44))=0,INDIRECT(ADDRESS($D61,38))="UL",ISERROR(SEARCH("Rear",INDIRECT(ADDRESS($D61,33)))),ISERROR(SEARCH("Side",INDIRECT(ADDRESS($D61,33))))),INDIRECT(ADDRESS($D61,COLUMN())),0),0),IF($E61&gt;0,IF(AND(INDIRECT(ADDRESS($E61,44))=0,INDIRECT(ADDRESS($E61,38))="UL",ISERROR(SEARCH("Rear",INDIRECT(ADDRESS($E61,33)))),ISERROR(SEARCH("Side",INDIRECT(ADDRESS($E61,33))))),INDIRECT(ADDRESS($E61,COLUMN())),0),0),IF($F61&gt;0,IF(AND(INDIRECT(ADDRESS($F61,44))=0,INDIRECT(ADDRESS($F61,38))="UL",ISERROR(SEARCH("Rear",INDIRECT(ADDRESS($F61,33)))),ISERROR(SEARCH("Side",INDIRECT(ADDRESS($F61,33))))),INDIRECT(ADDRESS($F61,COLUMN())),0),0),IF($G61&gt;0,IF(AND(INDIRECT(ADDRESS($G61,44))=0,INDIRECT(ADDRESS($G61,38))="UL",ISERROR(SEARCH("Rear",INDIRECT(ADDRESS($G61,33)))),ISERROR(SEARCH("Side",INDIRECT(ADDRESS($G61,33))))),INDIRECT(ADDRESS($G61,COLUMN())),0),0),IF($H61&gt;0,IF(AND(INDIRECT(ADDRESS($H61,44))=0,INDIRECT(ADDRESS($H61,38))="UL",ISERROR(SEARCH("Rear",INDIRECT(ADDRESS($H61,33)))),ISERROR(SEARCH("Side",INDIRECT(ADDRESS($H61,33))))),INDIRECT(ADDRESS($H61,COLUMN())),0),0),IF($I61&gt;0,IF(AND(INDIRECT(ADDRESS($I61,44))=0,INDIRECT(ADDRESS($I61,38))="UL",ISERROR(SEARCH("Rear",INDIRECT(ADDRESS($I61,33)))),ISERROR(SEARCH("Side",INDIRECT(ADDRESS($I61,33))))),INDIRECT(ADDRESS($I61,COLUMN())),0),0),IF($J61&gt;0,IF(AND(INDIRECT(ADDRESS($J61,44))=0,INDIRECT(ADDRESS($J61,38))="UL",ISERROR(SEARCH("Rear",INDIRECT(ADDRESS($J61,33)))),ISERROR(SEARCH("Side",INDIRECT(ADDRESS($J61,33))))),INDIRECT(ADDRESS($J61,COLUMN())),0),0),IF($K61&gt;0,IF(AND(INDIRECT(ADDRESS($K61,44))=0,INDIRECT(ADDRESS($K61,38))="UL",ISERROR(SEARCH("Rear",INDIRECT(ADDRESS($K61,33)))),ISERROR(SEARCH("Side",INDIRECT(ADDRESS($K61,33))))),INDIRECT(ADDRESS($K61,COLUMN())),0),0),IF($L61&gt;0,IF(AND(INDIRECT(ADDRESS($L61,44))=0,INDIRECT(ADDRESS($L61,38))="UL",ISERROR(SEARCH("Rear",INDIRECT(ADDRESS($L61,33)))),ISERROR(SEARCH("Side",INDIRECT(ADDRESS($L61,33))))),INDIRECT(ADDRESS($L61,COLUMN())),0),0),IF($M61&gt;0,IF(AND(INDIRECT(ADDRESS($M61,44))=0,INDIRECT(ADDRESS($M61,38))="UL",ISERROR(SEARCH("Rear",INDIRECT(ADDRESS($M61,33)))),ISERROR(SEARCH("Side",INDIRECT(ADDRESS($M61,33))))),INDIRECT(ADDRESS($M61,COLUMN())),0),0))</f>
        <v>0.83333333333333326</v>
      </c>
      <c r="AY61" s="58">
        <f t="shared" ca="1" si="40"/>
        <v>1.5</v>
      </c>
      <c r="AZ61" s="58">
        <f t="shared" ca="1" si="41"/>
        <v>0.83333333333333337</v>
      </c>
      <c r="BA61" s="58" cm="1">
        <f t="array" aca="1" ref="BA61" ca="1">SUM(IF($C61&gt;0,IF(AND(INDIRECT(ADDRESS($C61,44))=0,INDIRECT(ADDRESS($C61,38))="UL"),INDIRECT(ADDRESS($C61,COLUMN())),0),0),IF($D61&gt;0,IF(AND(INDIRECT(ADDRESS($D61,44))=0,INDIRECT(ADDRESS($D61,38))="UL"),INDIRECT(ADDRESS($D61,COLUMN())),0),0),IF($E61&gt;0,IF(AND(INDIRECT(ADDRESS($E61,44))=0,INDIRECT(ADDRESS($E61,38))="UL"),INDIRECT(ADDRESS($E61,COLUMN())),0),0),IF($F61&gt;0,IF(AND(INDIRECT(ADDRESS($F61,44))=0,INDIRECT(ADDRESS($F61,38))="UL"),INDIRECT(ADDRESS($F61,COLUMN())),0),0),IF($G61&gt;0,IF(AND(INDIRECT(ADDRESS($G61,44))=0,INDIRECT(ADDRESS($G61,38))="UL"),INDIRECT(ADDRESS($G61,COLUMN())),0),0),IF($H61&gt;0,IF(AND(INDIRECT(ADDRESS($H61,44))=0,INDIRECT(ADDRESS($H61,38))="UL"),INDIRECT(ADDRESS($H61,COLUMN())),0),0),IF($I61&gt;0,IF(AND(INDIRECT(ADDRESS($I61,44))=0,INDIRECT(ADDRESS($I61,38))="UL"),INDIRECT(ADDRESS($I61,COLUMN())),0),0),IF($J61&gt;0,IF(AND(INDIRECT(ADDRESS($J61,44))=0,INDIRECT(ADDRESS($J61,38))="UL"),INDIRECT(ADDRESS($J61,COLUMN())),0),0),IF($K61&gt;0,IF(AND(INDIRECT(ADDRESS($K61,44))=0,INDIRECT(ADDRESS($K61,38))="UL"),INDIRECT(ADDRESS($K61,COLUMN())),0),0),IF($L61&gt;0,IF(AND(INDIRECT(ADDRESS($L61,44))=0,INDIRECT(ADDRESS($L61,38))="UL"),INDIRECT(ADDRESS($L61,COLUMN())),0),0),IF($M61&gt;0,IF(AND(INDIRECT(ADDRESS($M61,44))=0,INDIRECT(ADDRESS($M61,38))="UL"),INDIRECT(ADDRESS($M61,COLUMN())),0),0))</f>
        <v>0.51111111111111107</v>
      </c>
      <c r="BB61" s="58" cm="1">
        <f t="array" aca="1" ref="BB61" ca="1">SUM(IF($C61&gt;0,IF(AND(INDIRECT(ADDRESS($C61,44))=0,INDIRECT(ADDRESS($C61,38))="UL"),INDIRECT(ADDRESS($C61,COLUMN())),0),0),IF($D61&gt;0,IF(AND(INDIRECT(ADDRESS($D61,44))=0,INDIRECT(ADDRESS($D61,38))="UL"),INDIRECT(ADDRESS($D61,COLUMN())),0),0),IF($E61&gt;0,IF(AND(INDIRECT(ADDRESS($E61,44))=0,INDIRECT(ADDRESS($E61,38))="UL"),INDIRECT(ADDRESS($E61,COLUMN())),0),0),IF($F61&gt;0,IF(AND(INDIRECT(ADDRESS($F61,44))=0,INDIRECT(ADDRESS($F61,38))="UL"),INDIRECT(ADDRESS($F61,COLUMN())),0),0),IF($G61&gt;0,IF(AND(INDIRECT(ADDRESS($G61,44))=0,INDIRECT(ADDRESS($G61,38))="UL"),INDIRECT(ADDRESS($G61,COLUMN())),0),0),IF($H61&gt;0,IF(AND(INDIRECT(ADDRESS($H61,44))=0,INDIRECT(ADDRESS($H61,38))="UL"),INDIRECT(ADDRESS($H61,COLUMN())),0),0),IF($I61&gt;0,IF(AND(INDIRECT(ADDRESS($I61,44))=0,INDIRECT(ADDRESS($I61,38))="UL"),INDIRECT(ADDRESS($I61,COLUMN())),0),0),IF($J61&gt;0,IF(AND(INDIRECT(ADDRESS($J61,44))=0,INDIRECT(ADDRESS($J61,38))="UL"),INDIRECT(ADDRESS($J61,COLUMN())),0),0),IF($K61&gt;0,IF(AND(INDIRECT(ADDRESS($K61,44))=0,INDIRECT(ADDRESS($K61,38))="UL"),INDIRECT(ADDRESS($K61,COLUMN())),0),0),IF($L61&gt;0,IF(AND(INDIRECT(ADDRESS($L61,44))=0,INDIRECT(ADDRESS($L61,38))="UL"),INDIRECT(ADDRESS($L61,COLUMN())),0),0),IF($M61&gt;0,IF(AND(INDIRECT(ADDRESS($M61,44))=0,INDIRECT(ADDRESS($M61,38))="UL"),INDIRECT(ADDRESS($M61,COLUMN())),0),0))</f>
        <v>0.15555555555555556</v>
      </c>
      <c r="BC61" s="58" cm="1">
        <f t="array" aca="1" ref="BC61" ca="1">SUM(IF($C61&gt;0,IF(AND(INDIRECT(ADDRESS($C61,44))=0,INDIRECT(ADDRESS($C61,38))="UL"),INDIRECT(ADDRESS($C61,COLUMN())),0),0),IF($D61&gt;0,IF(AND(INDIRECT(ADDRESS($D61,44))=0,INDIRECT(ADDRESS($D61,38))="UL"),INDIRECT(ADDRESS($D61,COLUMN())),0),0),IF($E61&gt;0,IF(AND(INDIRECT(ADDRESS($E61,44))=0,INDIRECT(ADDRESS($E61,38))="UL"),INDIRECT(ADDRESS($E61,COLUMN())),0),0),IF($F61&gt;0,IF(AND(INDIRECT(ADDRESS($F61,44))=0,INDIRECT(ADDRESS($F61,38))="UL"),INDIRECT(ADDRESS($F61,COLUMN())),0),0),IF($G61&gt;0,IF(AND(INDIRECT(ADDRESS($G61,44))=0,INDIRECT(ADDRESS($G61,38))="UL"),INDIRECT(ADDRESS($G61,COLUMN())),0),0),IF($H61&gt;0,IF(AND(INDIRECT(ADDRESS($H61,44))=0,INDIRECT(ADDRESS($H61,38))="UL"),INDIRECT(ADDRESS($H61,COLUMN())),0),0),IF($I61&gt;0,IF(AND(INDIRECT(ADDRESS($I61,44))=0,INDIRECT(ADDRESS($I61,38))="UL"),INDIRECT(ADDRESS($I61,COLUMN())),0),0),IF($J61&gt;0,IF(AND(INDIRECT(ADDRESS($J61,44))=0,INDIRECT(ADDRESS($J61,38))="UL"),INDIRECT(ADDRESS($J61,COLUMN())),0),0),IF($K61&gt;0,IF(AND(INDIRECT(ADDRESS($K61,44))=0,INDIRECT(ADDRESS($K61,38))="UL"),INDIRECT(ADDRESS($K61,COLUMN())),0),0),IF($L61&gt;0,IF(AND(INDIRECT(ADDRESS($L61,44))=0,INDIRECT(ADDRESS($L61,38))="UL"),INDIRECT(ADDRESS($L61,COLUMN())),0),0),IF($M61&gt;0,IF(AND(INDIRECT(ADDRESS($M61,44))=0,INDIRECT(ADDRESS($M61,38))="UL"),INDIRECT(ADDRESS($M61,COLUMN())),0),0))</f>
        <v>0.24444444444444441</v>
      </c>
      <c r="BD61" s="58" cm="1">
        <f t="array" aca="1" ref="BD61" ca="1">SUM(IF($C61&gt;0,IF(AND(INDIRECT(ADDRESS($C61,44))=0,INDIRECT(ADDRESS($C61,38))="UL"),INDIRECT(ADDRESS($C61,COLUMN())),0),0),IF($D61&gt;0,IF(AND(INDIRECT(ADDRESS($D61,44))=0,INDIRECT(ADDRESS($D61,38))="UL"),INDIRECT(ADDRESS($D61,COLUMN())),0),0),IF($E61&gt;0,IF(AND(INDIRECT(ADDRESS($E61,44))=0,INDIRECT(ADDRESS($E61,38))="UL"),INDIRECT(ADDRESS($E61,COLUMN())),0),0),IF($F61&gt;0,IF(AND(INDIRECT(ADDRESS($F61,44))=0,INDIRECT(ADDRESS($F61,38))="UL"),INDIRECT(ADDRESS($F61,COLUMN())),0),0),IF($G61&gt;0,IF(AND(INDIRECT(ADDRESS($G61,44))=0,INDIRECT(ADDRESS($G61,38))="UL"),INDIRECT(ADDRESS($G61,COLUMN())),0),0),IF($H61&gt;0,IF(AND(INDIRECT(ADDRESS($H61,44))=0,INDIRECT(ADDRESS($H61,38))="UL"),INDIRECT(ADDRESS($H61,COLUMN())),0),0),IF($I61&gt;0,IF(AND(INDIRECT(ADDRESS($I61,44))=0,INDIRECT(ADDRESS($I61,38))="UL"),INDIRECT(ADDRESS($I61,COLUMN())),0),0),IF($J61&gt;0,IF(AND(INDIRECT(ADDRESS($J61,44))=0,INDIRECT(ADDRESS($J61,38))="UL"),INDIRECT(ADDRESS($J61,COLUMN())),0),0),IF($K61&gt;0,IF(AND(INDIRECT(ADDRESS($K61,44))=0,INDIRECT(ADDRESS($K61,38))="UL"),INDIRECT(ADDRESS($K61,COLUMN())),0),0),IF($L61&gt;0,IF(AND(INDIRECT(ADDRESS($L61,44))=0,INDIRECT(ADDRESS($L61,38))="UL"),INDIRECT(ADDRESS($L61,COLUMN())),0),0),IF($M61&gt;0,IF(AND(INDIRECT(ADDRESS($M61,44))=0,INDIRECT(ADDRESS($M61,38))="UL"),INDIRECT(ADDRESS($M61,COLUMN())),0),0))</f>
        <v>0.42222222222222222</v>
      </c>
      <c r="BE61" s="57">
        <f t="shared" ca="1" si="42"/>
        <v>0.24444444444444441</v>
      </c>
      <c r="BF61" s="57" cm="1">
        <f t="array" aca="1" ref="BF61" ca="1">SUM(IF($C61&gt;0,IF(INDIRECT(ADDRESS($C61,45))=1,INDIRECT(ADDRESS($C61,52))*INDIRECT(ADDRESS($C61,42))/5,0),0), IF($D61&gt;0,IF(INDIRECT(ADDRESS($D61,45))=1,INDIRECT(ADDRESS($D61,52))*INDIRECT(ADDRESS($D61,42))/5,0),0), IF($E61&gt;0,IF(INDIRECT(ADDRESS($E61,45))=1,INDIRECT(ADDRESS($E61,52))*INDIRECT(ADDRESS($E61,42))/5,0),0), IF($F61&gt;0,IF(INDIRECT(ADDRESS($F61,45))=1,INDIRECT(ADDRESS($F61,52))*INDIRECT(ADDRESS($F61,42))/5,0),0), IF($G61&gt;0,IF(INDIRECT(ADDRESS($G61,45))=1,INDIRECT(ADDRESS($G61,52))*INDIRECT(ADDRESS($G61,42))/5,0),0), IF($H61&gt;0,IF(INDIRECT(ADDRESS($H61,45))=1,INDIRECT(ADDRESS($H61,52))*INDIRECT(ADDRESS($H61,42))/5,0),0)
)*$BF$296/100</f>
        <v>0</v>
      </c>
      <c r="BG61" s="19"/>
      <c r="BH61" s="57" cm="1">
        <f t="array" aca="1" ref="BH61" ca="1">SUM(IF($C61&gt;0,IF(AND(INDIRECT(ADDRESS($C61,44))=0,INDIRECT(ADDRESS($C61,38))&lt;&gt;"UL"),INDIRECT(ADDRESS($C61,COLUMN()-12)),0),0), IF($D61&gt;0,IF(AND(INDIRECT(ADDRESS($D61,44))=0,INDIRECT(ADDRESS($D61,38))&lt;&gt;"UL"),INDIRECT(ADDRESS($D61,COLUMN()-12)),0),0), IF($E61&gt;0,IF(AND(INDIRECT(ADDRESS($E61,44))=0,INDIRECT(ADDRESS($E61,38))&lt;&gt;"UL"),INDIRECT(ADDRESS($E61,COLUMN()-12)),0),0), IF($F61&gt;0,IF(AND(INDIRECT(ADDRESS($F61,44))=0,INDIRECT(ADDRESS($F61,38))&lt;&gt;"UL"),INDIRECT(ADDRESS($F61,COLUMN()-12)),0),0), IF($G61&gt;0,IF(AND(INDIRECT(ADDRESS($G61,44))=0,INDIRECT(ADDRESS($G61,38))&lt;&gt;"UL"),INDIRECT(ADDRESS($G61,COLUMN()-12)),0),0), IF($H61&gt;0,IF(AND(INDIRECT(ADDRESS($H61,44))=0,INDIRECT(ADDRESS($H61,38))&lt;&gt;"UL"),INDIRECT(ADDRESS($H61,COLUMN()-12)),0),0), IF($I61&gt;0,IF(AND(INDIRECT(ADDRESS($I61,44))=0,INDIRECT(ADDRESS($I61,38))&lt;&gt;"UL"),INDIRECT(ADDRESS($I61,COLUMN()-12)),0),0), IF($J61&gt;0,IF(AND(INDIRECT(ADDRESS($J61,44))=0,INDIRECT(ADDRESS($J61,38))&lt;&gt;"UL"),INDIRECT(ADDRESS($J61,COLUMN()-12)),0),0), IF($K61&gt;0,IF(AND(INDIRECT(ADDRESS($K61,44))=0,INDIRECT(ADDRESS($K61,38))&lt;&gt;"UL"),INDIRECT(ADDRESS($K61,COLUMN()-12)),0),0), IF($L61&gt;0,IF(AND(INDIRECT(ADDRESS($L61,44))=0,INDIRECT(ADDRESS($L61,38))&lt;&gt;"UL"),INDIRECT(ADDRESS($L61,COLUMN()-12)),0),0), IF($M61&gt;0,IF(AND(INDIRECT(ADDRESS($M61,44))=0,INDIRECT(ADDRESS($M61,38))&lt;&gt;"UL"),INDIRECT(ADDRESS($M61,COLUMN()-12)),0),0))</f>
        <v>0</v>
      </c>
      <c r="BI61" s="57" cm="1">
        <f t="array" aca="1" ref="BI61" ca="1">SUM(IF($C61&gt;0,IF(AND(INDIRECT(ADDRESS($C61,44))=0,INDIRECT(ADDRESS($C61,38))&lt;&gt;"UL"),INDIRECT(ADDRESS($C61,COLUMN()-12)),0),0), IF($D61&gt;0,IF(AND(INDIRECT(ADDRESS($D61,44))=0,INDIRECT(ADDRESS($D61,38))&lt;&gt;"UL"),INDIRECT(ADDRESS($D61,COLUMN()-12)),0),0), IF($E61&gt;0,IF(AND(INDIRECT(ADDRESS($E61,44))=0,INDIRECT(ADDRESS($E61,38))&lt;&gt;"UL"),INDIRECT(ADDRESS($E61,COLUMN()-12)),0),0), IF($F61&gt;0,IF(AND(INDIRECT(ADDRESS($F61,44))=0,INDIRECT(ADDRESS($F61,38))&lt;&gt;"UL"),INDIRECT(ADDRESS($F61,COLUMN()-12)),0),0), IF($G61&gt;0,IF(AND(INDIRECT(ADDRESS($G61,44))=0,INDIRECT(ADDRESS($G61,38))&lt;&gt;"UL"),INDIRECT(ADDRESS($G61,COLUMN()-12)),0),0), IF($H61&gt;0,IF(AND(INDIRECT(ADDRESS($H61,44))=0,INDIRECT(ADDRESS($H61,38))&lt;&gt;"UL"),INDIRECT(ADDRESS($H61,COLUMN()-12)),0),0), IF($I61&gt;0,IF(AND(INDIRECT(ADDRESS($I61,44))=0,INDIRECT(ADDRESS($I61,38))&lt;&gt;"UL"),INDIRECT(ADDRESS($I61,COLUMN()-12)),0),0), IF($J61&gt;0,IF(AND(INDIRECT(ADDRESS($J61,44))=0,INDIRECT(ADDRESS($J61,38))&lt;&gt;"UL"),INDIRECT(ADDRESS($J61,COLUMN()-12)),0),0), IF($K61&gt;0,IF(AND(INDIRECT(ADDRESS($K61,44))=0,INDIRECT(ADDRESS($K61,38))&lt;&gt;"UL"),INDIRECT(ADDRESS($K61,COLUMN()-12)),0),0), IF($L61&gt;0,IF(AND(INDIRECT(ADDRESS($L61,44))=0,INDIRECT(ADDRESS($L61,38))&lt;&gt;"UL"),INDIRECT(ADDRESS($L61,COLUMN()-12)),0),0), IF($M61&gt;0,IF(AND(INDIRECT(ADDRESS($M61,44))=0,INDIRECT(ADDRESS($M61,38))&lt;&gt;"UL"),INDIRECT(ADDRESS($M61,COLUMN()-12)),0),0))</f>
        <v>0</v>
      </c>
      <c r="BJ61" s="57" cm="1">
        <f t="array" aca="1" ref="BJ61" ca="1">SUM(IF($C61&gt;0,IF(AND(INDIRECT(ADDRESS($C61,44))=0,INDIRECT(ADDRESS($C61,38))&lt;&gt;"UL"),INDIRECT(ADDRESS($C61,COLUMN()-12)),0),0), IF($D61&gt;0,IF(AND(INDIRECT(ADDRESS($D61,44))=0,INDIRECT(ADDRESS($D61,38))&lt;&gt;"UL"),INDIRECT(ADDRESS($D61,COLUMN()-12)),0),0), IF($E61&gt;0,IF(AND(INDIRECT(ADDRESS($E61,44))=0,INDIRECT(ADDRESS($E61,38))&lt;&gt;"UL"),INDIRECT(ADDRESS($E61,COLUMN()-12)),0),0), IF($F61&gt;0,IF(AND(INDIRECT(ADDRESS($F61,44))=0,INDIRECT(ADDRESS($F61,38))&lt;&gt;"UL"),INDIRECT(ADDRESS($F61,COLUMN()-12)),0),0), IF($G61&gt;0,IF(AND(INDIRECT(ADDRESS($G61,44))=0,INDIRECT(ADDRESS($G61,38))&lt;&gt;"UL"),INDIRECT(ADDRESS($G61,COLUMN()-12)),0),0), IF($H61&gt;0,IF(AND(INDIRECT(ADDRESS($H61,44))=0,INDIRECT(ADDRESS($H61,38))&lt;&gt;"UL"),INDIRECT(ADDRESS($H61,COLUMN()-12)),0),0), IF($I61&gt;0,IF(AND(INDIRECT(ADDRESS($I61,44))=0,INDIRECT(ADDRESS($I61,38))&lt;&gt;"UL"),INDIRECT(ADDRESS($I61,COLUMN()-12)),0),0), IF($J61&gt;0,IF(AND(INDIRECT(ADDRESS($J61,44))=0,INDIRECT(ADDRESS($J61,38))&lt;&gt;"UL"),INDIRECT(ADDRESS($J61,COLUMN()-12)),0),0), IF($K61&gt;0,IF(AND(INDIRECT(ADDRESS($K61,44))=0,INDIRECT(ADDRESS($K61,38))&lt;&gt;"UL"),INDIRECT(ADDRESS($K61,COLUMN()-12)),0),0), IF($L61&gt;0,IF(AND(INDIRECT(ADDRESS($L61,44))=0,INDIRECT(ADDRESS($L61,38))&lt;&gt;"UL"),INDIRECT(ADDRESS($L61,COLUMN()-12)),0),0), IF($M61&gt;0,IF(AND(INDIRECT(ADDRESS($M61,44))=0,INDIRECT(ADDRESS($M61,38))&lt;&gt;"UL"),INDIRECT(ADDRESS($M61,COLUMN()-12)),0),0))</f>
        <v>0</v>
      </c>
      <c r="BK61" s="54"/>
      <c r="BL61" s="54"/>
      <c r="BM61" s="57" cm="1">
        <f t="array" aca="1" ref="BM61" ca="1">SUM(IF($C61&gt;0,IF(AND(INDIRECT(ADDRESS($C61,44))=0,INDIRECT(ADDRESS($C61,38))&lt;&gt;"UL"),INDIRECT(ADDRESS($C61,COLUMN()-12)),0),0), IF($D61&gt;0,IF(AND(INDIRECT(ADDRESS($D61,44))=0,INDIRECT(ADDRESS($D61,38))&lt;&gt;"UL"),INDIRECT(ADDRESS($D61,COLUMN()-12)),0),0), IF($E61&gt;0,IF(AND(INDIRECT(ADDRESS($E61,44))=0,INDIRECT(ADDRESS($E61,38))&lt;&gt;"UL"),INDIRECT(ADDRESS($E61,COLUMN()-12)),0),0), IF($F61&gt;0,IF(AND(INDIRECT(ADDRESS($F61,44))=0,INDIRECT(ADDRESS($F61,38))&lt;&gt;"UL"),INDIRECT(ADDRESS($F61,COLUMN()-12)),0),0), IF($G61&gt;0,IF(AND(INDIRECT(ADDRESS($G61,44))=0,INDIRECT(ADDRESS($G61,38))&lt;&gt;"UL"),INDIRECT(ADDRESS($G61,COLUMN()-12)),0),0), IF($H61&gt;0,IF(AND(INDIRECT(ADDRESS($H61,44))=0,INDIRECT(ADDRESS($H61,38))&lt;&gt;"UL"),INDIRECT(ADDRESS($H61,COLUMN()-12)),0),0), IF($I61&gt;0,IF(AND(INDIRECT(ADDRESS($I61,44))=0,INDIRECT(ADDRESS($I61,38))&lt;&gt;"UL"),INDIRECT(ADDRESS($I61,COLUMN()-12)),0),0), IF($J61&gt;0,IF(AND(INDIRECT(ADDRESS($J61,44))=0,INDIRECT(ADDRESS($J61,38))&lt;&gt;"UL"),INDIRECT(ADDRESS($J61,COLUMN()-12)),0),0), IF($K61&gt;0,IF(AND(INDIRECT(ADDRESS($K61,44))=0,INDIRECT(ADDRESS($K61,38))&lt;&gt;"UL"),INDIRECT(ADDRESS($K61,COLUMN()-11)),0),0), IF($L61&gt;0,IF(AND(INDIRECT(ADDRESS($L61,44))=0,INDIRECT(ADDRESS($L61,38))&lt;&gt;"UL"),INDIRECT(ADDRESS($L61,COLUMN()-11)),0),0), IF($M61&gt;0,IF(AND(INDIRECT(ADDRESS($M61,44))=0,INDIRECT(ADDRESS($M61,38))&lt;&gt;"UL"),INDIRECT(ADDRESS($M61,COLUMN()-11)),0),0))</f>
        <v>0</v>
      </c>
      <c r="BN61" s="57" cm="1">
        <f t="array" aca="1" ref="BN61" ca="1">SUM(IF($C61&gt;0,IF(AND(INDIRECT(ADDRESS($C61,44))=0,INDIRECT(ADDRESS($C61,38))&lt;&gt;"UL"),INDIRECT(ADDRESS($C61,COLUMN()-12)),0),0), IF($D61&gt;0,IF(AND(INDIRECT(ADDRESS($D61,44))=0,INDIRECT(ADDRESS($D61,38))&lt;&gt;"UL"),INDIRECT(ADDRESS($D61,COLUMN()-12)),0),0), IF($E61&gt;0,IF(AND(INDIRECT(ADDRESS($E61,44))=0,INDIRECT(ADDRESS($E61,38))&lt;&gt;"UL"),INDIRECT(ADDRESS($E61,COLUMN()-12)),0),0), IF($F61&gt;0,IF(AND(INDIRECT(ADDRESS($F61,44))=0,INDIRECT(ADDRESS($F61,38))&lt;&gt;"UL"),INDIRECT(ADDRESS($F61,COLUMN()-12)),0),0), IF($G61&gt;0,IF(AND(INDIRECT(ADDRESS($G61,44))=0,INDIRECT(ADDRESS($G61,38))&lt;&gt;"UL"),INDIRECT(ADDRESS($G61,COLUMN()-12)),0),0), IF($H61&gt;0,IF(AND(INDIRECT(ADDRESS($H61,44))=0,INDIRECT(ADDRESS($H61,38))&lt;&gt;"UL"),INDIRECT(ADDRESS($H61,COLUMN()-12)),0),0), IF($I61&gt;0,IF(AND(INDIRECT(ADDRESS($I61,44))=0,INDIRECT(ADDRESS($I61,38))&lt;&gt;"UL"),INDIRECT(ADDRESS($I61,COLUMN()-12)),0),0), IF($J61&gt;0,IF(AND(INDIRECT(ADDRESS($J61,44))=0,INDIRECT(ADDRESS($J61,38))&lt;&gt;"UL"),INDIRECT(ADDRESS($J61,COLUMN()-12)),0),0), IF($K61&gt;0,IF(AND(INDIRECT(ADDRESS($K61,44))=0,INDIRECT(ADDRESS($K61,38))&lt;&gt;"UL"),INDIRECT(ADDRESS($K61,COLUMN()-11)),0),0), IF($L61&gt;0,IF(AND(INDIRECT(ADDRESS($L61,44))=0,INDIRECT(ADDRESS($L61,38))&lt;&gt;"UL"),INDIRECT(ADDRESS($L61,COLUMN()-11)),0),0), IF($M61&gt;0,IF(AND(INDIRECT(ADDRESS($M61,44))=0,INDIRECT(ADDRESS($M61,38))&lt;&gt;"UL"),INDIRECT(ADDRESS($M61,COLUMN()-11)),0),0))</f>
        <v>0</v>
      </c>
      <c r="BO61" s="57" cm="1">
        <f t="array" aca="1" ref="BO61" ca="1">SUM(IF($C61&gt;0,IF(AND(INDIRECT(ADDRESS($C61,44))=0,INDIRECT(ADDRESS($C61,38))&lt;&gt;"UL"),INDIRECT(ADDRESS($C61,COLUMN()-12)),0),0), IF($D61&gt;0,IF(AND(INDIRECT(ADDRESS($D61,44))=0,INDIRECT(ADDRESS($D61,38))&lt;&gt;"UL"),INDIRECT(ADDRESS($D61,COLUMN()-12)),0),0), IF($E61&gt;0,IF(AND(INDIRECT(ADDRESS($E61,44))=0,INDIRECT(ADDRESS($E61,38))&lt;&gt;"UL"),INDIRECT(ADDRESS($E61,COLUMN()-12)),0),0), IF($F61&gt;0,IF(AND(INDIRECT(ADDRESS($F61,44))=0,INDIRECT(ADDRESS($F61,38))&lt;&gt;"UL"),INDIRECT(ADDRESS($F61,COLUMN()-12)),0),0), IF($G61&gt;0,IF(AND(INDIRECT(ADDRESS($G61,44))=0,INDIRECT(ADDRESS($G61,38))&lt;&gt;"UL"),INDIRECT(ADDRESS($G61,COLUMN()-12)),0),0), IF($H61&gt;0,IF(AND(INDIRECT(ADDRESS($H61,44))=0,INDIRECT(ADDRESS($H61,38))&lt;&gt;"UL"),INDIRECT(ADDRESS($H61,COLUMN()-12)),0),0), IF($I61&gt;0,IF(AND(INDIRECT(ADDRESS($I61,44))=0,INDIRECT(ADDRESS($I61,38))&lt;&gt;"UL"),INDIRECT(ADDRESS($I61,COLUMN()-12)),0),0), IF($J61&gt;0,IF(AND(INDIRECT(ADDRESS($J61,44))=0,INDIRECT(ADDRESS($J61,38))&lt;&gt;"UL"),INDIRECT(ADDRESS($J61,COLUMN()-12)),0),0), IF($K61&gt;0,IF(AND(INDIRECT(ADDRESS($K61,44))=0,INDIRECT(ADDRESS($K61,38))&lt;&gt;"UL"),INDIRECT(ADDRESS($K61,COLUMN()-11)),0),0), IF($L61&gt;0,IF(AND(INDIRECT(ADDRESS($L61,44))=0,INDIRECT(ADDRESS($L61,38))&lt;&gt;"UL"),INDIRECT(ADDRESS($L61,COLUMN()-11)),0),0), IF($M61&gt;0,IF(AND(INDIRECT(ADDRESS($M61,44))=0,INDIRECT(ADDRESS($M61,38))&lt;&gt;"UL"),INDIRECT(ADDRESS($M61,COLUMN()-11)),0),0))</f>
        <v>0</v>
      </c>
      <c r="BP61" s="57" cm="1">
        <f t="array" aca="1" ref="BP61" ca="1">SUM(IF($C61&gt;0,IF(AND(INDIRECT(ADDRESS($C61,44))=0,INDIRECT(ADDRESS($C61,38))&lt;&gt;"UL"),INDIRECT(ADDRESS($C61,COLUMN()-12)),0),0), IF($D61&gt;0,IF(AND(INDIRECT(ADDRESS($D61,44))=0,INDIRECT(ADDRESS($D61,38))&lt;&gt;"UL"),INDIRECT(ADDRESS($D61,COLUMN()-12)),0),0), IF($E61&gt;0,IF(AND(INDIRECT(ADDRESS($E61,44))=0,INDIRECT(ADDRESS($E61,38))&lt;&gt;"UL"),INDIRECT(ADDRESS($E61,COLUMN()-12)),0),0), IF($F61&gt;0,IF(AND(INDIRECT(ADDRESS($F61,44))=0,INDIRECT(ADDRESS($F61,38))&lt;&gt;"UL"),INDIRECT(ADDRESS($F61,COLUMN()-12)),0),0), IF($G61&gt;0,IF(AND(INDIRECT(ADDRESS($G61,44))=0,INDIRECT(ADDRESS($G61,38))&lt;&gt;"UL"),INDIRECT(ADDRESS($G61,COLUMN()-12)),0),0), IF($H61&gt;0,IF(AND(INDIRECT(ADDRESS($H61,44))=0,INDIRECT(ADDRESS($H61,38))&lt;&gt;"UL"),INDIRECT(ADDRESS($H61,COLUMN()-12)),0),0), IF($I61&gt;0,IF(AND(INDIRECT(ADDRESS($I61,44))=0,INDIRECT(ADDRESS($I61,38))&lt;&gt;"UL"),INDIRECT(ADDRESS($I61,COLUMN()-12)),0),0), IF($J61&gt;0,IF(AND(INDIRECT(ADDRESS($J61,44))=0,INDIRECT(ADDRESS($J61,38))&lt;&gt;"UL"),INDIRECT(ADDRESS($J61,COLUMN()-12)),0),0), IF($K61&gt;0,IF(AND(INDIRECT(ADDRESS($K61,44))=0,INDIRECT(ADDRESS($K61,38))&lt;&gt;"UL"),INDIRECT(ADDRESS($K61,COLUMN()-11)),0),0), IF($L61&gt;0,IF(AND(INDIRECT(ADDRESS($L61,44))=0,INDIRECT(ADDRESS($L61,38))&lt;&gt;"UL"),INDIRECT(ADDRESS($L61,COLUMN()-11)),0),0), IF($M61&gt;0,IF(AND(INDIRECT(ADDRESS($M61,44))=0,INDIRECT(ADDRESS($M61,38))&lt;&gt;"UL"),INDIRECT(ADDRESS($M61,COLUMN()-11)),0),0))</f>
        <v>0</v>
      </c>
      <c r="BQ61" s="54"/>
      <c r="BR61" s="161">
        <f t="shared" ca="1" si="43"/>
        <v>70.162547812325215</v>
      </c>
      <c r="BS61" s="59"/>
      <c r="BT61" s="56">
        <f t="shared" ca="1" si="44"/>
        <v>4.4669599172617573</v>
      </c>
      <c r="BU61" s="63">
        <f t="shared" ca="1" si="45"/>
        <v>0.13959249741442992</v>
      </c>
      <c r="BV61" s="57" t="s">
        <v>34</v>
      </c>
      <c r="BW61" s="57" cm="1">
        <f t="array" aca="1" ref="BW61" ca="1">SUM(IF($C61&gt;0,IF(AND(INDIRECT(ADDRESS($C61,44))=0,INDIRECT(ADDRESS($C61,38))="UL",ISERROR(SEARCH("Rear",INDIRECT(ADDRESS($C61,33)))),ISERROR(SEARCH("Side",INDIRECT(ADDRESS($C61,33))))),INDIRECT(ADDRESS($C61,COLUMN())),0),0),IF($D61&gt;0,IF(AND(INDIRECT(ADDRESS($D61,44))=0,INDIRECT(ADDRESS($D61,38))="UL",ISERROR(SEARCH("Rear",INDIRECT(ADDRESS($D61,33)))),ISERROR(SEARCH("Side",INDIRECT(ADDRESS($D61,33))))),INDIRECT(ADDRESS($D61,COLUMN())),0),0),IF($E61&gt;0,IF(AND(INDIRECT(ADDRESS($E61,44))=0,INDIRECT(ADDRESS($E61,38))="UL",ISERROR(SEARCH("Rear",INDIRECT(ADDRESS($E61,33)))),ISERROR(SEARCH("Side",INDIRECT(ADDRESS($E61,33))))),INDIRECT(ADDRESS($E61,COLUMN())),0),0),IF($F61&gt;0,IF(AND(INDIRECT(ADDRESS($F61,44))=0,INDIRECT(ADDRESS($F61,38))="UL",ISERROR(SEARCH("Rear",INDIRECT(ADDRESS($F61,33)))),ISERROR(SEARCH("Side",INDIRECT(ADDRESS($F61,33))))),INDIRECT(ADDRESS($F61,COLUMN())),0),0),IF($G61&gt;0,IF(AND(INDIRECT(ADDRESS($G61,44))=0,INDIRECT(ADDRESS($G61,38))="UL",ISERROR(SEARCH("Rear",INDIRECT(ADDRESS($G61,33)))),ISERROR(SEARCH("Side",INDIRECT(ADDRESS($G61,33))))),INDIRECT(ADDRESS($G61,COLUMN())),0),0),IF($H61&gt;0,IF(AND(INDIRECT(ADDRESS($H61,44))=0,INDIRECT(ADDRESS($H61,38))="UL",ISERROR(SEARCH("Rear",INDIRECT(ADDRESS($H61,33)))),ISERROR(SEARCH("Side",INDIRECT(ADDRESS($H61,33))))),INDIRECT(ADDRESS($H61,COLUMN())),0),0),IF($I61&gt;0,IF(AND(INDIRECT(ADDRESS($I61,44))=0,INDIRECT(ADDRESS($I61,38))="UL",ISERROR(SEARCH("Rear",INDIRECT(ADDRESS($I61,33)))),ISERROR(SEARCH("Side",INDIRECT(ADDRESS($I61,33))))),INDIRECT(ADDRESS($I61,COLUMN())),0),0),IF($J61&gt;0,IF(AND(INDIRECT(ADDRESS($J61,44))=0,INDIRECT(ADDRESS($J61,38))="UL",ISERROR(SEARCH("Rear",INDIRECT(ADDRESS($J61,33)))),ISERROR(SEARCH("Side",INDIRECT(ADDRESS($J61,33))))),INDIRECT(ADDRESS($J61,COLUMN())),0),0),IF($K61&gt;0,IF(AND(INDIRECT(ADDRESS($K61,44))=0,INDIRECT(ADDRESS($K61,38))="UL",ISERROR(SEARCH("Rear",INDIRECT(ADDRESS($K61,33)))),ISERROR(SEARCH("Side",INDIRECT(ADDRESS($K61,33))))),INDIRECT(ADDRESS($K61,COLUMN())),0),0),IF($L61&gt;0,IF(AND(INDIRECT(ADDRESS($L61,44))=0,INDIRECT(ADDRESS($L61,38))="UL",ISERROR(SEARCH("Rear",INDIRECT(ADDRESS($L61,33)))),ISERROR(SEARCH("Side",INDIRECT(ADDRESS($L61,33))))),INDIRECT(ADDRESS($L61,COLUMN())),0),0),IF($M61&gt;0,IF(AND(INDIRECT(ADDRESS($M61,44))=0,INDIRECT(ADDRESS($M61,38))="UL",ISERROR(SEARCH("Rear",INDIRECT(ADDRESS($M61,33)))),ISERROR(SEARCH("Side",INDIRECT(ADDRESS($M61,33))))),INDIRECT(ADDRESS($M61,COLUMN())),0),0))</f>
        <v>1</v>
      </c>
      <c r="BX61" s="57">
        <f t="shared" ca="1" si="46"/>
        <v>1</v>
      </c>
      <c r="BY61" s="57" cm="1">
        <f t="array" aca="1" ref="BY61" ca="1">SUM(IF($C61&gt;0,IF(AND(INDIRECT(ADDRESS($C61,44))=0,INDIRECT(ADDRESS($C61,38))="UL"),INDIRECT(ADDRESS($C61,COLUMN())),0),0),IF($D61&gt;0,IF(AND(INDIRECT(ADDRESS($D61,44))=0,INDIRECT(ADDRESS($D61,38))="UL"),INDIRECT(ADDRESS($D61,COLUMN())),0),0),IF($E61&gt;0,IF(AND(INDIRECT(ADDRESS($E61,44))=0,INDIRECT(ADDRESS($E61,38))="UL"),INDIRECT(ADDRESS($E61,COLUMN())),0),0),IF($F61&gt;0,IF(AND(INDIRECT(ADDRESS($F61,44))=0,INDIRECT(ADDRESS($F61,38))="UL"),INDIRECT(ADDRESS($F61,COLUMN())),0),0),IF($G61&gt;0,IF(AND(INDIRECT(ADDRESS($G61,44))=0,INDIRECT(ADDRESS($G61,38))="UL"),INDIRECT(ADDRESS($G61,COLUMN())),0),0),IF($H61&gt;0,IF(AND(INDIRECT(ADDRESS($H61,44))=0,INDIRECT(ADDRESS($H61,38))="UL"),INDIRECT(ADDRESS($H61,COLUMN())),0),0),IF($I61&gt;0,IF(AND(INDIRECT(ADDRESS($I61,44))=0,INDIRECT(ADDRESS($I61,38))="UL"),INDIRECT(ADDRESS($I61,COLUMN())),0),0),IF($J61&gt;0,IF(AND(INDIRECT(ADDRESS($J61,44))=0,INDIRECT(ADDRESS($J61,38))="UL"),INDIRECT(ADDRESS($J61,COLUMN())),0),0),IF($K61&gt;0,IF(AND(INDIRECT(ADDRESS($K61,44))=0,INDIRECT(ADDRESS($K61,38))="UL"),INDIRECT(ADDRESS($K61,COLUMN())),0),0),IF($L61&gt;0,IF(AND(INDIRECT(ADDRESS($L61,44))=0,INDIRECT(ADDRESS($L61,38))="UL"),INDIRECT(ADDRESS($L61,COLUMN())),0),0),IF($M61&gt;0,IF(AND(INDIRECT(ADDRESS($M61,44))=0,INDIRECT(ADDRESS($M61,38))="UL"),INDIRECT(ADDRESS($M61,COLUMN())),0),0))</f>
        <v>0.33333333333333331</v>
      </c>
      <c r="BZ61" s="57" cm="1">
        <f t="array" aca="1" ref="BZ61" ca="1">SUM(IF($C61&gt;0,IF(AND(INDIRECT(ADDRESS($C61,44))=0,INDIRECT(ADDRESS($C61,38))="UL"),INDIRECT(ADDRESS($C61,COLUMN())),0),0),IF($D61&gt;0,IF(AND(INDIRECT(ADDRESS($D61,44))=0,INDIRECT(ADDRESS($D61,38))="UL"),INDIRECT(ADDRESS($D61,COLUMN())),0),0),IF($E61&gt;0,IF(AND(INDIRECT(ADDRESS($E61,44))=0,INDIRECT(ADDRESS($E61,38))="UL"),INDIRECT(ADDRESS($E61,COLUMN())),0),0),IF($F61&gt;0,IF(AND(INDIRECT(ADDRESS($F61,44))=0,INDIRECT(ADDRESS($F61,38))="UL"),INDIRECT(ADDRESS($F61,COLUMN())),0),0),IF($G61&gt;0,IF(AND(INDIRECT(ADDRESS($G61,44))=0,INDIRECT(ADDRESS($G61,38))="UL"),INDIRECT(ADDRESS($G61,COLUMN())),0),0),IF($H61&gt;0,IF(AND(INDIRECT(ADDRESS($H61,44))=0,INDIRECT(ADDRESS($H61,38))="UL"),INDIRECT(ADDRESS($H61,COLUMN())),0),0),IF($I61&gt;0,IF(AND(INDIRECT(ADDRESS($I61,44))=0,INDIRECT(ADDRESS($I61,38))="UL"),INDIRECT(ADDRESS($I61,COLUMN())),0),0),IF($J61&gt;0,IF(AND(INDIRECT(ADDRESS($J61,44))=0,INDIRECT(ADDRESS($J61,38))="UL"),INDIRECT(ADDRESS($J61,COLUMN())),0),0),IF($K61&gt;0,IF(AND(INDIRECT(ADDRESS($K61,44))=0,INDIRECT(ADDRESS($K61,38))="UL"),INDIRECT(ADDRESS($K61,COLUMN())),0),0),IF($L61&gt;0,IF(AND(INDIRECT(ADDRESS($L61,44))=0,INDIRECT(ADDRESS($L61,38))="UL"),INDIRECT(ADDRESS($L61,COLUMN())),0),0),IF($M61&gt;0,IF(AND(INDIRECT(ADDRESS($M61,44))=0,INDIRECT(ADDRESS($M61,38))="UL"),INDIRECT(ADDRESS($M61,COLUMN())),0),0))</f>
        <v>5.5555555555555552E-2</v>
      </c>
      <c r="CA61" s="57">
        <f t="shared" ca="1" si="47"/>
        <v>5.5555555555555552E-2</v>
      </c>
      <c r="CB61" s="57"/>
      <c r="CC61" s="57">
        <f t="shared" si="48"/>
        <v>0</v>
      </c>
      <c r="CD61" s="57" cm="1">
        <f t="array" aca="1" ref="CD61" ca="1">SUM(IF($C61&gt;0,IF(AND(INDIRECT(ADDRESS($C61,44))=0,INDIRECT(ADDRESS($C61,38))&lt;&gt;"UL"),INDIRECT(ADDRESS($C61,COLUMN())),0),0),IF($D61&gt;0,IF(AND(INDIRECT(ADDRESS($D61,44))=0,INDIRECT(ADDRESS($D61,38))&lt;&gt;"UL"),INDIRECT(ADDRESS($D61,COLUMN())),0),0),IF($E61&gt;0,IF(AND(INDIRECT(ADDRESS($E61,44))=0,INDIRECT(ADDRESS($E61,38))&lt;&gt;"UL"),INDIRECT(ADDRESS($E61,COLUMN())),0),0),IF($F61&gt;0,IF(AND(INDIRECT(ADDRESS($F61,44))=0,INDIRECT(ADDRESS($F61,38))&lt;&gt;"UL"),INDIRECT(ADDRESS($F61,COLUMN())),0),0),IF($G61&gt;0,IF(AND(INDIRECT(ADDRESS($G61,44))=0,INDIRECT(ADDRESS($G61,38))&lt;&gt;"UL"),INDIRECT(ADDRESS($G61,COLUMN())),0),0),IF($H61&gt;0,IF(AND(INDIRECT(ADDRESS($H61,44))=0,INDIRECT(ADDRESS($H61,38))&lt;&gt;"UL"),INDIRECT(ADDRESS($H61,COLUMN())),0),0),IF($I61&gt;0,IF(AND(INDIRECT(ADDRESS($I61,44))=0,INDIRECT(ADDRESS($I61,38))&lt;&gt;"UL"),INDIRECT(ADDRESS($I61,COLUMN())),0),0),IF($J61&gt;0,IF(AND(INDIRECT(ADDRESS($J61,44))=0,INDIRECT(ADDRESS($J61,38))&lt;&gt;"UL"),INDIRECT(ADDRESS($J61,COLUMN())),0),0),IF($K61&gt;0,IF(AND(INDIRECT(ADDRESS($K61,44))=0,INDIRECT(ADDRESS($K61,38))&lt;&gt;"UL"),INDIRECT(ADDRESS($K61,COLUMN())),0),0),IF($L61&gt;0,IF(AND(INDIRECT(ADDRESS($L61,44))=0,INDIRECT(ADDRESS($L61,38))&lt;&gt;"UL"),INDIRECT(ADDRESS($L61,COLUMN())),0),0),IF($M61&gt;0,IF(AND(INDIRECT(ADDRESS($M61,44))=0,INDIRECT(ADDRESS($M61,38))&lt;&gt;"UL"),INDIRECT(ADDRESS($M61,COLUMN())),0),0))</f>
        <v>0</v>
      </c>
      <c r="CE61" s="57" cm="1">
        <f t="array" aca="1" ref="CE61" ca="1">SUM(IF($C61&gt;0,IF(AND(INDIRECT(ADDRESS($C61,44))=0,INDIRECT(ADDRESS($C61,38))&lt;&gt;"UL"),INDIRECT(ADDRESS($C61,COLUMN())),0),0),IF($D61&gt;0,IF(AND(INDIRECT(ADDRESS($D61,44))=0,INDIRECT(ADDRESS($D61,38))&lt;&gt;"UL"),INDIRECT(ADDRESS($D61,COLUMN())),0),0),IF($E61&gt;0,IF(AND(INDIRECT(ADDRESS($E61,44))=0,INDIRECT(ADDRESS($E61,38))&lt;&gt;"UL"),INDIRECT(ADDRESS($E61,COLUMN())),0),0),IF($F61&gt;0,IF(AND(INDIRECT(ADDRESS($F61,44))=0,INDIRECT(ADDRESS($F61,38))&lt;&gt;"UL"),INDIRECT(ADDRESS($F61,COLUMN())),0),0),IF($G61&gt;0,IF(AND(INDIRECT(ADDRESS($G61,44))=0,INDIRECT(ADDRESS($G61,38))&lt;&gt;"UL"),INDIRECT(ADDRESS($G61,COLUMN())),0),0),IF($H61&gt;0,IF(AND(INDIRECT(ADDRESS($H61,44))=0,INDIRECT(ADDRESS($H61,38))&lt;&gt;"UL"),INDIRECT(ADDRESS($H61,COLUMN())),0),0),IF($I61&gt;0,IF(AND(INDIRECT(ADDRESS($I61,44))=0,INDIRECT(ADDRESS($I61,38))&lt;&gt;"UL"),INDIRECT(ADDRESS($I61,COLUMN())),0),0),IF($J61&gt;0,IF(AND(INDIRECT(ADDRESS($J61,44))=0,INDIRECT(ADDRESS($J61,38))&lt;&gt;"UL"),INDIRECT(ADDRESS($J61,COLUMN())),0),0),IF($K61&gt;0,IF(AND(INDIRECT(ADDRESS($K61,44))=0,INDIRECT(ADDRESS($K61,38))&lt;&gt;"UL"),INDIRECT(ADDRESS($K61,COLUMN())),0),0),IF($L61&gt;0,IF(AND(INDIRECT(ADDRESS($L61,44))=0,INDIRECT(ADDRESS($L61,38))&lt;&gt;"UL"),INDIRECT(ADDRESS($L61,COLUMN())),0),0),IF($M61&gt;0,IF(AND(INDIRECT(ADDRESS($M61,44))=0,INDIRECT(ADDRESS($M61,38))&lt;&gt;"UL"),INDIRECT(ADDRESS($M61,COLUMN())),0),0))</f>
        <v>0</v>
      </c>
      <c r="CF61" s="57">
        <f t="shared" ca="1" si="49"/>
        <v>0</v>
      </c>
      <c r="CG61" s="57">
        <f t="shared" ca="1" si="50"/>
        <v>2.8586030245785041</v>
      </c>
      <c r="CH61" s="57">
        <f t="shared" ca="1" si="51"/>
        <v>8.9331344518078254E-2</v>
      </c>
      <c r="CI61" s="19">
        <f t="shared" ca="1" si="52"/>
        <v>19.541190065475302</v>
      </c>
      <c r="CJ61" s="19"/>
      <c r="CK61" s="57" cm="1">
        <f t="array" aca="1" ref="CK61" ca="1">IF(AU61="S", SUM(IF($C61&gt;0,IF(INDIRECT(ADDRESS($C61,43))&lt;&gt;1,INDIRECT(ADDRESS($C61,48)),0),0), IF($D61&gt;0,IF(INDIRECT(ADDRESS($D61,43))&lt;&gt;1,INDIRECT(ADDRESS($D61,48)),0),0), IF($E61&gt;0,IF(INDIRECT(ADDRESS($E61,43))&lt;&gt;1,INDIRECT(ADDRESS($E61,48)),0),0), IF($F61&gt;0,IF(INDIRECT(ADDRESS($F61,43))&lt;&gt;1,INDIRECT(ADDRESS($F61,48)),0),0), IF($G61&gt;0,IF(INDIRECT(ADDRESS($G61,43))&lt;&gt;1,INDIRECT(ADDRESS($G61,48)),0),0), IF($H61&gt;0,IF(INDIRECT(ADDRESS($H61,43))&lt;&gt;1,INDIRECT(ADDRESS($H61,48)),0),0), IF($I61&gt;0,IF(INDIRECT(ADDRESS($I61,43))&lt;&gt;1,INDIRECT(ADDRESS($I61,48)),0),0), IF($J61&gt;0,IF(INDIRECT(ADDRESS($J61,43))&lt;&gt;1,INDIRECT(ADDRESS($J61,48)),0),0), IF($K61&gt;0,IF(INDIRECT(ADDRESS($K61,43))&lt;&gt;1,INDIRECT(ADDRESS($K61,48)),0),0), IF($L61&gt;0,IF(INDIRECT(ADDRESS($L61,43))&lt;&gt;1,INDIRECT(ADDRESS($L61,48)),0),0), IF($M61&gt;0,IF(INDIRECT(ADDRESS($M61,43))&lt;&gt;1,INDIRECT(ADDRESS($M61,48)),0),0)), IF(AU61="L",SUM(IF($C61&gt;0,IF(INDIRECT(ADDRESS($C61,43))&lt;&gt;1,INDIRECT(ADDRESS($C61,50)),0),0), IF($D61&gt;0,IF(INDIRECT(ADDRESS($D61,43))&lt;&gt;1,INDIRECT(ADDRESS($D61,50)),0),0), IF($E61&gt;0,IF(INDIRECT(ADDRESS($E61,43))&lt;&gt;1,INDIRECT(ADDRESS($E61,50)),0),0), IF($F61&gt;0,IF(INDIRECT(ADDRESS($F61,43))&lt;&gt;1,INDIRECT(ADDRESS($F61,50)),0),0), IF($G61&gt;0,IF(INDIRECT(ADDRESS($G61,43))&lt;&gt;1,INDIRECT(ADDRESS($G61,50)),0),0), IF($G61&gt;0,IF(INDIRECT(ADDRESS($G61,43))&lt;&gt;1,INDIRECT(ADDRESS($G61,50)),0),0), IF($H61&gt;0,IF(INDIRECT(ADDRESS($H61,43))&lt;&gt;1,INDIRECT(ADDRESS($H61,50)),0),0), IF($I61&gt;0,IF(INDIRECT(ADDRESS($I61,43))&lt;&gt;1,INDIRECT(ADDRESS($I61,50)),0),0), IF($J61&gt;0,IF(INDIRECT(ADDRESS($J61,43))&lt;&gt;1,INDIRECT(ADDRESS($J61,50)),0),0), IF($K61&gt;0,IF(INDIRECT(ADDRESS($K61,43))&lt;&gt;1,INDIRECT(ADDRESS($K61,50)),0),0), IF($L61&gt;0,IF(INDIRECT(ADDRESS($L61,43))&lt;&gt;1,INDIRECT(ADDRESS($L61,50)),0),0), IF($M61&gt;0,IF(INDIRECT(ADDRESS($M61,43))&lt;&gt;1,INDIRECT(ADDRESS($M61,50)),0),0)), SUM(IF($C61&gt;0,IF(INDIRECT(ADDRESS($C61,43))&lt;&gt;1,INDIRECT(ADDRESS($C61,49)),0),0), IF($D61&gt;0,IF(INDIRECT(ADDRESS($D61,43))&lt;&gt;1,INDIRECT(ADDRESS($D61,49)),0),0), IF($E61&gt;0,IF(INDIRECT(ADDRESS($E61,43))&lt;&gt;1,INDIRECT(ADDRESS($E61,49)),0),0), IF($F61&gt;0,IF(INDIRECT(ADDRESS($F61,43))&lt;&gt;1,INDIRECT(ADDRESS($F61,49)),0),0), IF($G61&gt;0,IF(INDIRECT(ADDRESS($G61,43))&lt;&gt;1,INDIRECT(ADDRESS($G61,49)),0),0), IF($G61&gt;0,IF(INDIRECT(ADDRESS($G61,43))&lt;&gt;1,INDIRECT(ADDRESS($G61,49)),0),0), IF($H61&gt;0,IF(INDIRECT(ADDRESS($H61,43))&lt;&gt;1,INDIRECT(ADDRESS($H61,49)),0),0), IF($I61&gt;0,IF(INDIRECT(ADDRESS($I61,43))&lt;&gt;1,INDIRECT(ADDRESS($I61,49)),0),0), IF($J61&gt;0,IF(INDIRECT(ADDRESS($J61,43))&lt;&gt;1,INDIRECT(ADDRESS($J61,49)),0),0), IF($K61&gt;0,IF(INDIRECT(ADDRESS($K61,43))&lt;&gt;1,INDIRECT(ADDRESS($K61,49)),0),0), IF($L61&gt;0,IF(INDIRECT(ADDRESS($L61,43))&lt;&gt;1,INDIRECT(ADDRESS($L61,49)),0),0), IF($M61&gt;0,IF(INDIRECT(ADDRESS($M61,43))&lt;&gt;1,INDIRECT(ADDRESS($M61,49)),0),0))))</f>
        <v>1</v>
      </c>
      <c r="CL61" s="57" cm="1">
        <f t="array" aca="1" ref="CL61" ca="1">SUM(IF($C61&gt;0,IF(INDIRECT(ADDRESS($C61,44))=1,INDIRECT(ADDRESS($C61,90)),0),0), IF($D61&gt;0,IF(INDIRECT(ADDRESS($D61,44))=1,INDIRECT(ADDRESS($D61,90)),0),0), IF($E61&gt;0,IF(INDIRECT(ADDRESS($E61,44))=1,INDIRECT(ADDRESS($E61,90)),0),0), IF($F61&gt;0,IF(INDIRECT(ADDRESS($F61,44))=1,INDIRECT(ADDRESS($F61,90)),0),0), IF($G61&gt;0,IF(INDIRECT(ADDRESS($G61,44))=1,INDIRECT(ADDRESS($G61,90)),0),0), IF($H61&gt;0,IF(INDIRECT(ADDRESS($H61,44))=1,INDIRECT(ADDRESS($H61,90)),0),0), IF($I61&gt;0,IF(INDIRECT(ADDRESS($I61,44))=1,INDIRECT(ADDRESS($I61,90)),0),0), IF($J61&gt;0,IF(INDIRECT(ADDRESS($J61,44))=1,INDIRECT(ADDRESS($J61,90)),0),0), IF($K61&gt;0,IF(INDIRECT(ADDRESS($K61,44))=1,INDIRECT(ADDRESS($K61,90)),0),0), IF($L61&gt;0,IF(INDIRECT(ADDRESS($L61,44))=1,INDIRECT(ADDRESS($L61,90)),0),0), IF($M61&gt;0,IF(INDIRECT(ADDRESS($M61,44))=1,INDIRECT(ADDRESS($M61,90)),0),0))</f>
        <v>0</v>
      </c>
      <c r="CM61" s="56">
        <f t="shared" ca="1" si="53"/>
        <v>1.0276570629720367</v>
      </c>
      <c r="CN61" s="59"/>
    </row>
    <row r="62" spans="1:92" x14ac:dyDescent="0.25">
      <c r="A62" s="52" t="s">
        <v>139</v>
      </c>
      <c r="B62" s="67">
        <v>9</v>
      </c>
      <c r="C62" s="67">
        <v>22</v>
      </c>
      <c r="D62" s="67">
        <v>20</v>
      </c>
      <c r="E62" s="67"/>
      <c r="F62" s="67"/>
      <c r="G62" s="67"/>
      <c r="H62" s="67"/>
      <c r="I62" s="67"/>
      <c r="J62" s="67"/>
      <c r="K62" s="67"/>
      <c r="L62" s="67"/>
      <c r="M62" s="67"/>
      <c r="N62" s="67">
        <f t="shared" ca="1" si="36"/>
        <v>31</v>
      </c>
      <c r="O62" s="67" t="str" cm="1">
        <f t="array" aca="1" ref="O62" ca="1">INDIRECT(ADDRESS($B62,COLUMN()))</f>
        <v>Bomber</v>
      </c>
      <c r="P62" s="67" cm="1">
        <f t="array" aca="1" ref="P62" ca="1">INDIRECT(ADDRESS($B62,COLUMN()))</f>
        <v>5</v>
      </c>
      <c r="Q62" s="67" cm="1">
        <f t="array" aca="1" ref="Q62" ca="1">INDIRECT(ADDRESS($B62,COLUMN()))</f>
        <v>2</v>
      </c>
      <c r="R62" s="67" t="str" cm="1">
        <f t="array" aca="1" ref="R62" ca="1">INDIRECT(ADDRESS($B62,COLUMN()))</f>
        <v>-</v>
      </c>
      <c r="S62" s="67" cm="1">
        <f t="array" aca="1" ref="S62" ca="1">INDIRECT(ADDRESS($B62,COLUMN()))</f>
        <v>2</v>
      </c>
      <c r="T62" s="67" t="str" cm="1">
        <f t="array" aca="1" ref="T62" ca="1">INDIRECT(ADDRESS($B62,COLUMN()))</f>
        <v>1-4</v>
      </c>
      <c r="U62" s="67" cm="1">
        <f t="array" aca="1" ref="U62" ca="1">INDIRECT(ADDRESS($B62,COLUMN()))</f>
        <v>4</v>
      </c>
      <c r="V62" s="67" cm="1">
        <f t="array" aca="1" ref="V62" ca="1">INDIRECT(ADDRESS($B62,COLUMN()))</f>
        <v>0</v>
      </c>
      <c r="W62" s="67" cm="1">
        <f t="array" aca="1" ref="W62" ca="1">INDIRECT(ADDRESS($B62,COLUMN()))</f>
        <v>4</v>
      </c>
      <c r="X62" s="67" cm="1">
        <f t="array" aca="1" ref="X62" ca="1">INDIRECT(ADDRESS($B62,COLUMN()))</f>
        <v>5</v>
      </c>
      <c r="Y62" s="67" cm="1">
        <f t="array" aca="1" ref="Y62" ca="1">INDIRECT(ADDRESS($B62,COLUMN()))</f>
        <v>1</v>
      </c>
      <c r="Z62" s="67" cm="1">
        <f t="array" aca="1" ref="Z62" ca="1">INDIRECT(ADDRESS($B62,COLUMN()))</f>
        <v>5</v>
      </c>
      <c r="AA62" s="67" t="str" cm="1">
        <f t="array" aca="1" ref="AA62" ca="1">INDIRECT(ADDRESS($B62,COLUMN()))</f>
        <v>Rocket Boosters</v>
      </c>
      <c r="AB62" s="56">
        <f t="shared" ca="1" si="37"/>
        <v>0.71563189871974031</v>
      </c>
      <c r="AC62" s="56">
        <f t="shared" ca="1" si="38"/>
        <v>0.7671297190216847</v>
      </c>
      <c r="AD62" s="56">
        <f t="shared" ca="1" si="39"/>
        <v>3.3353466044421074</v>
      </c>
      <c r="AF62" s="52"/>
      <c r="AG62" s="52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2"/>
      <c r="AU62" s="54" t="s">
        <v>113</v>
      </c>
      <c r="AV62" s="57" cm="1">
        <f t="array" aca="1" ref="AV62" ca="1">SUM(IF($C62&gt;0,IF(AND(INDIRECT(ADDRESS($C62,44))=0,INDIRECT(ADDRESS($C62,38))="UL",ISERROR(SEARCH("Rear",INDIRECT(ADDRESS($C62,33)))),ISERROR(SEARCH("Side",INDIRECT(ADDRESS($C62,33))))),INDIRECT(ADDRESS($C62,COLUMN())),0),0),IF($D62&gt;0,IF(AND(INDIRECT(ADDRESS($D62,44))=0,INDIRECT(ADDRESS($D62,38))="UL",ISERROR(SEARCH("Rear",INDIRECT(ADDRESS($D62,33)))),ISERROR(SEARCH("Side",INDIRECT(ADDRESS($D62,33))))),INDIRECT(ADDRESS($D62,COLUMN())),0),0),IF($E62&gt;0,IF(AND(INDIRECT(ADDRESS($E62,44))=0,INDIRECT(ADDRESS($E62,38))="UL",ISERROR(SEARCH("Rear",INDIRECT(ADDRESS($E62,33)))),ISERROR(SEARCH("Side",INDIRECT(ADDRESS($E62,33))))),INDIRECT(ADDRESS($E62,COLUMN())),0),0),IF($F62&gt;0,IF(AND(INDIRECT(ADDRESS($F62,44))=0,INDIRECT(ADDRESS($F62,38))="UL",ISERROR(SEARCH("Rear",INDIRECT(ADDRESS($F62,33)))),ISERROR(SEARCH("Side",INDIRECT(ADDRESS($F62,33))))),INDIRECT(ADDRESS($F62,COLUMN())),0),0),IF($G62&gt;0,IF(AND(INDIRECT(ADDRESS($G62,44))=0,INDIRECT(ADDRESS($G62,38))="UL",ISERROR(SEARCH("Rear",INDIRECT(ADDRESS($G62,33)))),ISERROR(SEARCH("Side",INDIRECT(ADDRESS($G62,33))))),INDIRECT(ADDRESS($G62,COLUMN())),0),0),IF($H62&gt;0,IF(AND(INDIRECT(ADDRESS($H62,44))=0,INDIRECT(ADDRESS($H62,38))="UL",ISERROR(SEARCH("Rear",INDIRECT(ADDRESS($H62,33)))),ISERROR(SEARCH("Side",INDIRECT(ADDRESS($H62,33))))),INDIRECT(ADDRESS($H62,COLUMN())),0),0),IF($I62&gt;0,IF(AND(INDIRECT(ADDRESS($I62,44))=0,INDIRECT(ADDRESS($I62,38))="UL",ISERROR(SEARCH("Rear",INDIRECT(ADDRESS($I62,33)))),ISERROR(SEARCH("Side",INDIRECT(ADDRESS($I62,33))))),INDIRECT(ADDRESS($I62,COLUMN())),0),0),IF($J62&gt;0,IF(AND(INDIRECT(ADDRESS($J62,44))=0,INDIRECT(ADDRESS($J62,38))="UL",ISERROR(SEARCH("Rear",INDIRECT(ADDRESS($J62,33)))),ISERROR(SEARCH("Side",INDIRECT(ADDRESS($J62,33))))),INDIRECT(ADDRESS($J62,COLUMN())),0),0),IF($K62&gt;0,IF(AND(INDIRECT(ADDRESS($K62,44))=0,INDIRECT(ADDRESS($K62,38))="UL",ISERROR(SEARCH("Rear",INDIRECT(ADDRESS($K62,33)))),ISERROR(SEARCH("Side",INDIRECT(ADDRESS($K62,33))))),INDIRECT(ADDRESS($K62,COLUMN())),0),0),IF($L62&gt;0,IF(AND(INDIRECT(ADDRESS($L62,44))=0,INDIRECT(ADDRESS($L62,38))="UL",ISERROR(SEARCH("Rear",INDIRECT(ADDRESS($L62,33)))),ISERROR(SEARCH("Side",INDIRECT(ADDRESS($L62,33))))),INDIRECT(ADDRESS($L62,COLUMN())),0),0),IF($M62&gt;0,IF(AND(INDIRECT(ADDRESS($M62,44))=0,INDIRECT(ADDRESS($M62,38))="UL",ISERROR(SEARCH("Rear",INDIRECT(ADDRESS($M62,33)))),ISERROR(SEARCH("Side",INDIRECT(ADDRESS($M62,33))))),INDIRECT(ADDRESS($M62,COLUMN())),0),0))</f>
        <v>0.61111111111111105</v>
      </c>
      <c r="AW62" s="57" cm="1">
        <f t="array" aca="1" ref="AW62" ca="1">SUM(IF($C62&gt;0,IF(AND(INDIRECT(ADDRESS($C62,44))=0,INDIRECT(ADDRESS($C62,38))="UL",ISERROR(SEARCH("Rear",INDIRECT(ADDRESS($C62,33)))),ISERROR(SEARCH("Side",INDIRECT(ADDRESS($C62,33))))),INDIRECT(ADDRESS($C62,COLUMN())),0),0),IF($D62&gt;0,IF(AND(INDIRECT(ADDRESS($D62,44))=0,INDIRECT(ADDRESS($D62,38))="UL",ISERROR(SEARCH("Rear",INDIRECT(ADDRESS($D62,33)))),ISERROR(SEARCH("Side",INDIRECT(ADDRESS($D62,33))))),INDIRECT(ADDRESS($D62,COLUMN())),0),0),IF($E62&gt;0,IF(AND(INDIRECT(ADDRESS($E62,44))=0,INDIRECT(ADDRESS($E62,38))="UL",ISERROR(SEARCH("Rear",INDIRECT(ADDRESS($E62,33)))),ISERROR(SEARCH("Side",INDIRECT(ADDRESS($E62,33))))),INDIRECT(ADDRESS($E62,COLUMN())),0),0),IF($F62&gt;0,IF(AND(INDIRECT(ADDRESS($F62,44))=0,INDIRECT(ADDRESS($F62,38))="UL",ISERROR(SEARCH("Rear",INDIRECT(ADDRESS($F62,33)))),ISERROR(SEARCH("Side",INDIRECT(ADDRESS($F62,33))))),INDIRECT(ADDRESS($F62,COLUMN())),0),0),IF($G62&gt;0,IF(AND(INDIRECT(ADDRESS($G62,44))=0,INDIRECT(ADDRESS($G62,38))="UL",ISERROR(SEARCH("Rear",INDIRECT(ADDRESS($G62,33)))),ISERROR(SEARCH("Side",INDIRECT(ADDRESS($G62,33))))),INDIRECT(ADDRESS($G62,COLUMN())),0),0),IF($H62&gt;0,IF(AND(INDIRECT(ADDRESS($H62,44))=0,INDIRECT(ADDRESS($H62,38))="UL",ISERROR(SEARCH("Rear",INDIRECT(ADDRESS($H62,33)))),ISERROR(SEARCH("Side",INDIRECT(ADDRESS($H62,33))))),INDIRECT(ADDRESS($H62,COLUMN())),0),0),IF($I62&gt;0,IF(AND(INDIRECT(ADDRESS($I62,44))=0,INDIRECT(ADDRESS($I62,38))="UL",ISERROR(SEARCH("Rear",INDIRECT(ADDRESS($I62,33)))),ISERROR(SEARCH("Side",INDIRECT(ADDRESS($I62,33))))),INDIRECT(ADDRESS($I62,COLUMN())),0),0),IF($J62&gt;0,IF(AND(INDIRECT(ADDRESS($J62,44))=0,INDIRECT(ADDRESS($J62,38))="UL",ISERROR(SEARCH("Rear",INDIRECT(ADDRESS($J62,33)))),ISERROR(SEARCH("Side",INDIRECT(ADDRESS($J62,33))))),INDIRECT(ADDRESS($J62,COLUMN())),0),0),IF($K62&gt;0,IF(AND(INDIRECT(ADDRESS($K62,44))=0,INDIRECT(ADDRESS($K62,38))="UL",ISERROR(SEARCH("Rear",INDIRECT(ADDRESS($K62,33)))),ISERROR(SEARCH("Side",INDIRECT(ADDRESS($K62,33))))),INDIRECT(ADDRESS($K62,COLUMN())),0),0),IF($L62&gt;0,IF(AND(INDIRECT(ADDRESS($L62,44))=0,INDIRECT(ADDRESS($L62,38))="UL",ISERROR(SEARCH("Rear",INDIRECT(ADDRESS($L62,33)))),ISERROR(SEARCH("Side",INDIRECT(ADDRESS($L62,33))))),INDIRECT(ADDRESS($L62,COLUMN())),0),0),IF($M62&gt;0,IF(AND(INDIRECT(ADDRESS($M62,44))=0,INDIRECT(ADDRESS($M62,38))="UL",ISERROR(SEARCH("Rear",INDIRECT(ADDRESS($M62,33)))),ISERROR(SEARCH("Side",INDIRECT(ADDRESS($M62,33))))),INDIRECT(ADDRESS($M62,COLUMN())),0),0))</f>
        <v>1.5</v>
      </c>
      <c r="AX62" s="57" cm="1">
        <f t="array" aca="1" ref="AX62" ca="1">SUM(IF($C62&gt;0,IF(AND(INDIRECT(ADDRESS($C62,44))=0,INDIRECT(ADDRESS($C62,38))="UL",ISERROR(SEARCH("Rear",INDIRECT(ADDRESS($C62,33)))),ISERROR(SEARCH("Side",INDIRECT(ADDRESS($C62,33))))),INDIRECT(ADDRESS($C62,COLUMN())),0),0),IF($D62&gt;0,IF(AND(INDIRECT(ADDRESS($D62,44))=0,INDIRECT(ADDRESS($D62,38))="UL",ISERROR(SEARCH("Rear",INDIRECT(ADDRESS($D62,33)))),ISERROR(SEARCH("Side",INDIRECT(ADDRESS($D62,33))))),INDIRECT(ADDRESS($D62,COLUMN())),0),0),IF($E62&gt;0,IF(AND(INDIRECT(ADDRESS($E62,44))=0,INDIRECT(ADDRESS($E62,38))="UL",ISERROR(SEARCH("Rear",INDIRECT(ADDRESS($E62,33)))),ISERROR(SEARCH("Side",INDIRECT(ADDRESS($E62,33))))),INDIRECT(ADDRESS($E62,COLUMN())),0),0),IF($F62&gt;0,IF(AND(INDIRECT(ADDRESS($F62,44))=0,INDIRECT(ADDRESS($F62,38))="UL",ISERROR(SEARCH("Rear",INDIRECT(ADDRESS($F62,33)))),ISERROR(SEARCH("Side",INDIRECT(ADDRESS($F62,33))))),INDIRECT(ADDRESS($F62,COLUMN())),0),0),IF($G62&gt;0,IF(AND(INDIRECT(ADDRESS($G62,44))=0,INDIRECT(ADDRESS($G62,38))="UL",ISERROR(SEARCH("Rear",INDIRECT(ADDRESS($G62,33)))),ISERROR(SEARCH("Side",INDIRECT(ADDRESS($G62,33))))),INDIRECT(ADDRESS($G62,COLUMN())),0),0),IF($H62&gt;0,IF(AND(INDIRECT(ADDRESS($H62,44))=0,INDIRECT(ADDRESS($H62,38))="UL",ISERROR(SEARCH("Rear",INDIRECT(ADDRESS($H62,33)))),ISERROR(SEARCH("Side",INDIRECT(ADDRESS($H62,33))))),INDIRECT(ADDRESS($H62,COLUMN())),0),0),IF($I62&gt;0,IF(AND(INDIRECT(ADDRESS($I62,44))=0,INDIRECT(ADDRESS($I62,38))="UL",ISERROR(SEARCH("Rear",INDIRECT(ADDRESS($I62,33)))),ISERROR(SEARCH("Side",INDIRECT(ADDRESS($I62,33))))),INDIRECT(ADDRESS($I62,COLUMN())),0),0),IF($J62&gt;0,IF(AND(INDIRECT(ADDRESS($J62,44))=0,INDIRECT(ADDRESS($J62,38))="UL",ISERROR(SEARCH("Rear",INDIRECT(ADDRESS($J62,33)))),ISERROR(SEARCH("Side",INDIRECT(ADDRESS($J62,33))))),INDIRECT(ADDRESS($J62,COLUMN())),0),0),IF($K62&gt;0,IF(AND(INDIRECT(ADDRESS($K62,44))=0,INDIRECT(ADDRESS($K62,38))="UL",ISERROR(SEARCH("Rear",INDIRECT(ADDRESS($K62,33)))),ISERROR(SEARCH("Side",INDIRECT(ADDRESS($K62,33))))),INDIRECT(ADDRESS($K62,COLUMN())),0),0),IF($L62&gt;0,IF(AND(INDIRECT(ADDRESS($L62,44))=0,INDIRECT(ADDRESS($L62,38))="UL",ISERROR(SEARCH("Rear",INDIRECT(ADDRESS($L62,33)))),ISERROR(SEARCH("Side",INDIRECT(ADDRESS($L62,33))))),INDIRECT(ADDRESS($L62,COLUMN())),0),0),IF($M62&gt;0,IF(AND(INDIRECT(ADDRESS($M62,44))=0,INDIRECT(ADDRESS($M62,38))="UL",ISERROR(SEARCH("Rear",INDIRECT(ADDRESS($M62,33)))),ISERROR(SEARCH("Side",INDIRECT(ADDRESS($M62,33))))),INDIRECT(ADDRESS($M62,COLUMN())),0),0))</f>
        <v>0.61111111111111105</v>
      </c>
      <c r="AY62" s="58">
        <f t="shared" ca="1" si="40"/>
        <v>1.5</v>
      </c>
      <c r="AZ62" s="58">
        <f t="shared" ca="1" si="41"/>
        <v>0.90740740740740744</v>
      </c>
      <c r="BA62" s="58" cm="1">
        <f t="array" aca="1" ref="BA62" ca="1">SUM(IF($C62&gt;0,IF(AND(INDIRECT(ADDRESS($C62,44))=0,INDIRECT(ADDRESS($C62,38))="UL"),INDIRECT(ADDRESS($C62,COLUMN())),0),0),IF($D62&gt;0,IF(AND(INDIRECT(ADDRESS($D62,44))=0,INDIRECT(ADDRESS($D62,38))="UL"),INDIRECT(ADDRESS($D62,COLUMN())),0),0),IF($E62&gt;0,IF(AND(INDIRECT(ADDRESS($E62,44))=0,INDIRECT(ADDRESS($E62,38))="UL"),INDIRECT(ADDRESS($E62,COLUMN())),0),0),IF($F62&gt;0,IF(AND(INDIRECT(ADDRESS($F62,44))=0,INDIRECT(ADDRESS($F62,38))="UL"),INDIRECT(ADDRESS($F62,COLUMN())),0),0),IF($G62&gt;0,IF(AND(INDIRECT(ADDRESS($G62,44))=0,INDIRECT(ADDRESS($G62,38))="UL"),INDIRECT(ADDRESS($G62,COLUMN())),0),0),IF($H62&gt;0,IF(AND(INDIRECT(ADDRESS($H62,44))=0,INDIRECT(ADDRESS($H62,38))="UL"),INDIRECT(ADDRESS($H62,COLUMN())),0),0),IF($I62&gt;0,IF(AND(INDIRECT(ADDRESS($I62,44))=0,INDIRECT(ADDRESS($I62,38))="UL"),INDIRECT(ADDRESS($I62,COLUMN())),0),0),IF($J62&gt;0,IF(AND(INDIRECT(ADDRESS($J62,44))=0,INDIRECT(ADDRESS($J62,38))="UL"),INDIRECT(ADDRESS($J62,COLUMN())),0),0),IF($K62&gt;0,IF(AND(INDIRECT(ADDRESS($K62,44))=0,INDIRECT(ADDRESS($K62,38))="UL"),INDIRECT(ADDRESS($K62,COLUMN())),0),0),IF($L62&gt;0,IF(AND(INDIRECT(ADDRESS($L62,44))=0,INDIRECT(ADDRESS($L62,38))="UL"),INDIRECT(ADDRESS($L62,COLUMN())),0),0),IF($M62&gt;0,IF(AND(INDIRECT(ADDRESS($M62,44))=0,INDIRECT(ADDRESS($M62,38))="UL"),INDIRECT(ADDRESS($M62,COLUMN())),0),0))</f>
        <v>0.48148148148148151</v>
      </c>
      <c r="BB62" s="58" cm="1">
        <f t="array" aca="1" ref="BB62" ca="1">SUM(IF($C62&gt;0,IF(AND(INDIRECT(ADDRESS($C62,44))=0,INDIRECT(ADDRESS($C62,38))="UL"),INDIRECT(ADDRESS($C62,COLUMN())),0),0),IF($D62&gt;0,IF(AND(INDIRECT(ADDRESS($D62,44))=0,INDIRECT(ADDRESS($D62,38))="UL"),INDIRECT(ADDRESS($D62,COLUMN())),0),0),IF($E62&gt;0,IF(AND(INDIRECT(ADDRESS($E62,44))=0,INDIRECT(ADDRESS($E62,38))="UL"),INDIRECT(ADDRESS($E62,COLUMN())),0),0),IF($F62&gt;0,IF(AND(INDIRECT(ADDRESS($F62,44))=0,INDIRECT(ADDRESS($F62,38))="UL"),INDIRECT(ADDRESS($F62,COLUMN())),0),0),IF($G62&gt;0,IF(AND(INDIRECT(ADDRESS($G62,44))=0,INDIRECT(ADDRESS($G62,38))="UL"),INDIRECT(ADDRESS($G62,COLUMN())),0),0),IF($H62&gt;0,IF(AND(INDIRECT(ADDRESS($H62,44))=0,INDIRECT(ADDRESS($H62,38))="UL"),INDIRECT(ADDRESS($H62,COLUMN())),0),0),IF($I62&gt;0,IF(AND(INDIRECT(ADDRESS($I62,44))=0,INDIRECT(ADDRESS($I62,38))="UL"),INDIRECT(ADDRESS($I62,COLUMN())),0),0),IF($J62&gt;0,IF(AND(INDIRECT(ADDRESS($J62,44))=0,INDIRECT(ADDRESS($J62,38))="UL"),INDIRECT(ADDRESS($J62,COLUMN())),0),0),IF($K62&gt;0,IF(AND(INDIRECT(ADDRESS($K62,44))=0,INDIRECT(ADDRESS($K62,38))="UL"),INDIRECT(ADDRESS($K62,COLUMN())),0),0),IF($L62&gt;0,IF(AND(INDIRECT(ADDRESS($L62,44))=0,INDIRECT(ADDRESS($L62,38))="UL"),INDIRECT(ADDRESS($L62,COLUMN())),0),0),IF($M62&gt;0,IF(AND(INDIRECT(ADDRESS($M62,44))=0,INDIRECT(ADDRESS($M62,38))="UL"),INDIRECT(ADDRESS($M62,COLUMN())),0),0))</f>
        <v>0.24444444444444441</v>
      </c>
      <c r="BC62" s="58" cm="1">
        <f t="array" aca="1" ref="BC62" ca="1">SUM(IF($C62&gt;0,IF(AND(INDIRECT(ADDRESS($C62,44))=0,INDIRECT(ADDRESS($C62,38))="UL"),INDIRECT(ADDRESS($C62,COLUMN())),0),0),IF($D62&gt;0,IF(AND(INDIRECT(ADDRESS($D62,44))=0,INDIRECT(ADDRESS($D62,38))="UL"),INDIRECT(ADDRESS($D62,COLUMN())),0),0),IF($E62&gt;0,IF(AND(INDIRECT(ADDRESS($E62,44))=0,INDIRECT(ADDRESS($E62,38))="UL"),INDIRECT(ADDRESS($E62,COLUMN())),0),0),IF($F62&gt;0,IF(AND(INDIRECT(ADDRESS($F62,44))=0,INDIRECT(ADDRESS($F62,38))="UL"),INDIRECT(ADDRESS($F62,COLUMN())),0),0),IF($G62&gt;0,IF(AND(INDIRECT(ADDRESS($G62,44))=0,INDIRECT(ADDRESS($G62,38))="UL"),INDIRECT(ADDRESS($G62,COLUMN())),0),0),IF($H62&gt;0,IF(AND(INDIRECT(ADDRESS($H62,44))=0,INDIRECT(ADDRESS($H62,38))="UL"),INDIRECT(ADDRESS($H62,COLUMN())),0),0),IF($I62&gt;0,IF(AND(INDIRECT(ADDRESS($I62,44))=0,INDIRECT(ADDRESS($I62,38))="UL"),INDIRECT(ADDRESS($I62,COLUMN())),0),0),IF($J62&gt;0,IF(AND(INDIRECT(ADDRESS($J62,44))=0,INDIRECT(ADDRESS($J62,38))="UL"),INDIRECT(ADDRESS($J62,COLUMN())),0),0),IF($K62&gt;0,IF(AND(INDIRECT(ADDRESS($K62,44))=0,INDIRECT(ADDRESS($K62,38))="UL"),INDIRECT(ADDRESS($K62,COLUMN())),0),0),IF($L62&gt;0,IF(AND(INDIRECT(ADDRESS($L62,44))=0,INDIRECT(ADDRESS($L62,38))="UL"),INDIRECT(ADDRESS($L62,COLUMN())),0),0),IF($M62&gt;0,IF(AND(INDIRECT(ADDRESS($M62,44))=0,INDIRECT(ADDRESS($M62,38))="UL"),INDIRECT(ADDRESS($M62,COLUMN())),0),0))</f>
        <v>0.24444444444444441</v>
      </c>
      <c r="BD62" s="58" cm="1">
        <f t="array" aca="1" ref="BD62" ca="1">SUM(IF($C62&gt;0,IF(AND(INDIRECT(ADDRESS($C62,44))=0,INDIRECT(ADDRESS($C62,38))="UL"),INDIRECT(ADDRESS($C62,COLUMN())),0),0),IF($D62&gt;0,IF(AND(INDIRECT(ADDRESS($D62,44))=0,INDIRECT(ADDRESS($D62,38))="UL"),INDIRECT(ADDRESS($D62,COLUMN())),0),0),IF($E62&gt;0,IF(AND(INDIRECT(ADDRESS($E62,44))=0,INDIRECT(ADDRESS($E62,38))="UL"),INDIRECT(ADDRESS($E62,COLUMN())),0),0),IF($F62&gt;0,IF(AND(INDIRECT(ADDRESS($F62,44))=0,INDIRECT(ADDRESS($F62,38))="UL"),INDIRECT(ADDRESS($F62,COLUMN())),0),0),IF($G62&gt;0,IF(AND(INDIRECT(ADDRESS($G62,44))=0,INDIRECT(ADDRESS($G62,38))="UL"),INDIRECT(ADDRESS($G62,COLUMN())),0),0),IF($H62&gt;0,IF(AND(INDIRECT(ADDRESS($H62,44))=0,INDIRECT(ADDRESS($H62,38))="UL"),INDIRECT(ADDRESS($H62,COLUMN())),0),0),IF($I62&gt;0,IF(AND(INDIRECT(ADDRESS($I62,44))=0,INDIRECT(ADDRESS($I62,38))="UL"),INDIRECT(ADDRESS($I62,COLUMN())),0),0),IF($J62&gt;0,IF(AND(INDIRECT(ADDRESS($J62,44))=0,INDIRECT(ADDRESS($J62,38))="UL"),INDIRECT(ADDRESS($J62,COLUMN())),0),0),IF($K62&gt;0,IF(AND(INDIRECT(ADDRESS($K62,44))=0,INDIRECT(ADDRESS($K62,38))="UL"),INDIRECT(ADDRESS($K62,COLUMN())),0),0),IF($L62&gt;0,IF(AND(INDIRECT(ADDRESS($L62,44))=0,INDIRECT(ADDRESS($L62,38))="UL"),INDIRECT(ADDRESS($L62,COLUMN())),0),0),IF($M62&gt;0,IF(AND(INDIRECT(ADDRESS($M62,44))=0,INDIRECT(ADDRESS($M62,38))="UL"),INDIRECT(ADDRESS($M62,COLUMN())),0),0))</f>
        <v>0.48148148148148151</v>
      </c>
      <c r="BE62" s="57">
        <f t="shared" ca="1" si="42"/>
        <v>0.24444444444444441</v>
      </c>
      <c r="BF62" s="57" cm="1">
        <f t="array" aca="1" ref="BF62" ca="1">SUM(IF($C62&gt;0,IF(INDIRECT(ADDRESS($C62,45))=1,INDIRECT(ADDRESS($C62,52))*INDIRECT(ADDRESS($C62,42))/5,0),0), IF($D62&gt;0,IF(INDIRECT(ADDRESS($D62,45))=1,INDIRECT(ADDRESS($D62,52))*INDIRECT(ADDRESS($D62,42))/5,0),0), IF($E62&gt;0,IF(INDIRECT(ADDRESS($E62,45))=1,INDIRECT(ADDRESS($E62,52))*INDIRECT(ADDRESS($E62,42))/5,0),0), IF($F62&gt;0,IF(INDIRECT(ADDRESS($F62,45))=1,INDIRECT(ADDRESS($F62,52))*INDIRECT(ADDRESS($F62,42))/5,0),0), IF($G62&gt;0,IF(INDIRECT(ADDRESS($G62,45))=1,INDIRECT(ADDRESS($G62,52))*INDIRECT(ADDRESS($G62,42))/5,0),0), IF($H62&gt;0,IF(INDIRECT(ADDRESS($H62,45))=1,INDIRECT(ADDRESS($H62,52))*INDIRECT(ADDRESS($H62,42))/5,0),0)
)*$BF$296/100</f>
        <v>0</v>
      </c>
      <c r="BG62" s="19"/>
      <c r="BH62" s="57" cm="1">
        <f t="array" aca="1" ref="BH62" ca="1">SUM(IF($C62&gt;0,IF(AND(INDIRECT(ADDRESS($C62,44))=0,INDIRECT(ADDRESS($C62,38))&lt;&gt;"UL"),INDIRECT(ADDRESS($C62,COLUMN()-12)),0),0), IF($D62&gt;0,IF(AND(INDIRECT(ADDRESS($D62,44))=0,INDIRECT(ADDRESS($D62,38))&lt;&gt;"UL"),INDIRECT(ADDRESS($D62,COLUMN()-12)),0),0), IF($E62&gt;0,IF(AND(INDIRECT(ADDRESS($E62,44))=0,INDIRECT(ADDRESS($E62,38))&lt;&gt;"UL"),INDIRECT(ADDRESS($E62,COLUMN()-12)),0),0), IF($F62&gt;0,IF(AND(INDIRECT(ADDRESS($F62,44))=0,INDIRECT(ADDRESS($F62,38))&lt;&gt;"UL"),INDIRECT(ADDRESS($F62,COLUMN()-12)),0),0), IF($G62&gt;0,IF(AND(INDIRECT(ADDRESS($G62,44))=0,INDIRECT(ADDRESS($G62,38))&lt;&gt;"UL"),INDIRECT(ADDRESS($G62,COLUMN()-12)),0),0), IF($H62&gt;0,IF(AND(INDIRECT(ADDRESS($H62,44))=0,INDIRECT(ADDRESS($H62,38))&lt;&gt;"UL"),INDIRECT(ADDRESS($H62,COLUMN()-12)),0),0), IF($I62&gt;0,IF(AND(INDIRECT(ADDRESS($I62,44))=0,INDIRECT(ADDRESS($I62,38))&lt;&gt;"UL"),INDIRECT(ADDRESS($I62,COLUMN()-12)),0),0), IF($J62&gt;0,IF(AND(INDIRECT(ADDRESS($J62,44))=0,INDIRECT(ADDRESS($J62,38))&lt;&gt;"UL"),INDIRECT(ADDRESS($J62,COLUMN()-12)),0),0), IF($K62&gt;0,IF(AND(INDIRECT(ADDRESS($K62,44))=0,INDIRECT(ADDRESS($K62,38))&lt;&gt;"UL"),INDIRECT(ADDRESS($K62,COLUMN()-12)),0),0), IF($L62&gt;0,IF(AND(INDIRECT(ADDRESS($L62,44))=0,INDIRECT(ADDRESS($L62,38))&lt;&gt;"UL"),INDIRECT(ADDRESS($L62,COLUMN()-12)),0),0), IF($M62&gt;0,IF(AND(INDIRECT(ADDRESS($M62,44))=0,INDIRECT(ADDRESS($M62,38))&lt;&gt;"UL"),INDIRECT(ADDRESS($M62,COLUMN()-12)),0),0))</f>
        <v>0</v>
      </c>
      <c r="BI62" s="57" cm="1">
        <f t="array" aca="1" ref="BI62" ca="1">SUM(IF($C62&gt;0,IF(AND(INDIRECT(ADDRESS($C62,44))=0,INDIRECT(ADDRESS($C62,38))&lt;&gt;"UL"),INDIRECT(ADDRESS($C62,COLUMN()-12)),0),0), IF($D62&gt;0,IF(AND(INDIRECT(ADDRESS($D62,44))=0,INDIRECT(ADDRESS($D62,38))&lt;&gt;"UL"),INDIRECT(ADDRESS($D62,COLUMN()-12)),0),0), IF($E62&gt;0,IF(AND(INDIRECT(ADDRESS($E62,44))=0,INDIRECT(ADDRESS($E62,38))&lt;&gt;"UL"),INDIRECT(ADDRESS($E62,COLUMN()-12)),0),0), IF($F62&gt;0,IF(AND(INDIRECT(ADDRESS($F62,44))=0,INDIRECT(ADDRESS($F62,38))&lt;&gt;"UL"),INDIRECT(ADDRESS($F62,COLUMN()-12)),0),0), IF($G62&gt;0,IF(AND(INDIRECT(ADDRESS($G62,44))=0,INDIRECT(ADDRESS($G62,38))&lt;&gt;"UL"),INDIRECT(ADDRESS($G62,COLUMN()-12)),0),0), IF($H62&gt;0,IF(AND(INDIRECT(ADDRESS($H62,44))=0,INDIRECT(ADDRESS($H62,38))&lt;&gt;"UL"),INDIRECT(ADDRESS($H62,COLUMN()-12)),0),0), IF($I62&gt;0,IF(AND(INDIRECT(ADDRESS($I62,44))=0,INDIRECT(ADDRESS($I62,38))&lt;&gt;"UL"),INDIRECT(ADDRESS($I62,COLUMN()-12)),0),0), IF($J62&gt;0,IF(AND(INDIRECT(ADDRESS($J62,44))=0,INDIRECT(ADDRESS($J62,38))&lt;&gt;"UL"),INDIRECT(ADDRESS($J62,COLUMN()-12)),0),0), IF($K62&gt;0,IF(AND(INDIRECT(ADDRESS($K62,44))=0,INDIRECT(ADDRESS($K62,38))&lt;&gt;"UL"),INDIRECT(ADDRESS($K62,COLUMN()-12)),0),0), IF($L62&gt;0,IF(AND(INDIRECT(ADDRESS($L62,44))=0,INDIRECT(ADDRESS($L62,38))&lt;&gt;"UL"),INDIRECT(ADDRESS($L62,COLUMN()-12)),0),0), IF($M62&gt;0,IF(AND(INDIRECT(ADDRESS($M62,44))=0,INDIRECT(ADDRESS($M62,38))&lt;&gt;"UL"),INDIRECT(ADDRESS($M62,COLUMN()-12)),0),0))</f>
        <v>0</v>
      </c>
      <c r="BJ62" s="57" cm="1">
        <f t="array" aca="1" ref="BJ62" ca="1">SUM(IF($C62&gt;0,IF(AND(INDIRECT(ADDRESS($C62,44))=0,INDIRECT(ADDRESS($C62,38))&lt;&gt;"UL"),INDIRECT(ADDRESS($C62,COLUMN()-12)),0),0), IF($D62&gt;0,IF(AND(INDIRECT(ADDRESS($D62,44))=0,INDIRECT(ADDRESS($D62,38))&lt;&gt;"UL"),INDIRECT(ADDRESS($D62,COLUMN()-12)),0),0), IF($E62&gt;0,IF(AND(INDIRECT(ADDRESS($E62,44))=0,INDIRECT(ADDRESS($E62,38))&lt;&gt;"UL"),INDIRECT(ADDRESS($E62,COLUMN()-12)),0),0), IF($F62&gt;0,IF(AND(INDIRECT(ADDRESS($F62,44))=0,INDIRECT(ADDRESS($F62,38))&lt;&gt;"UL"),INDIRECT(ADDRESS($F62,COLUMN()-12)),0),0), IF($G62&gt;0,IF(AND(INDIRECT(ADDRESS($G62,44))=0,INDIRECT(ADDRESS($G62,38))&lt;&gt;"UL"),INDIRECT(ADDRESS($G62,COLUMN()-12)),0),0), IF($H62&gt;0,IF(AND(INDIRECT(ADDRESS($H62,44))=0,INDIRECT(ADDRESS($H62,38))&lt;&gt;"UL"),INDIRECT(ADDRESS($H62,COLUMN()-12)),0),0), IF($I62&gt;0,IF(AND(INDIRECT(ADDRESS($I62,44))=0,INDIRECT(ADDRESS($I62,38))&lt;&gt;"UL"),INDIRECT(ADDRESS($I62,COLUMN()-12)),0),0), IF($J62&gt;0,IF(AND(INDIRECT(ADDRESS($J62,44))=0,INDIRECT(ADDRESS($J62,38))&lt;&gt;"UL"),INDIRECT(ADDRESS($J62,COLUMN()-12)),0),0), IF($K62&gt;0,IF(AND(INDIRECT(ADDRESS($K62,44))=0,INDIRECT(ADDRESS($K62,38))&lt;&gt;"UL"),INDIRECT(ADDRESS($K62,COLUMN()-12)),0),0), IF($L62&gt;0,IF(AND(INDIRECT(ADDRESS($L62,44))=0,INDIRECT(ADDRESS($L62,38))&lt;&gt;"UL"),INDIRECT(ADDRESS($L62,COLUMN()-12)),0),0), IF($M62&gt;0,IF(AND(INDIRECT(ADDRESS($M62,44))=0,INDIRECT(ADDRESS($M62,38))&lt;&gt;"UL"),INDIRECT(ADDRESS($M62,COLUMN()-12)),0),0))</f>
        <v>0</v>
      </c>
      <c r="BK62" s="57"/>
      <c r="BL62" s="57"/>
      <c r="BM62" s="57" cm="1">
        <f t="array" aca="1" ref="BM62" ca="1">SUM(IF($C62&gt;0,IF(AND(INDIRECT(ADDRESS($C62,44))=0,INDIRECT(ADDRESS($C62,38))&lt;&gt;"UL"),INDIRECT(ADDRESS($C62,COLUMN()-12)),0),0), IF($D62&gt;0,IF(AND(INDIRECT(ADDRESS($D62,44))=0,INDIRECT(ADDRESS($D62,38))&lt;&gt;"UL"),INDIRECT(ADDRESS($D62,COLUMN()-12)),0),0), IF($E62&gt;0,IF(AND(INDIRECT(ADDRESS($E62,44))=0,INDIRECT(ADDRESS($E62,38))&lt;&gt;"UL"),INDIRECT(ADDRESS($E62,COLUMN()-12)),0),0), IF($F62&gt;0,IF(AND(INDIRECT(ADDRESS($F62,44))=0,INDIRECT(ADDRESS($F62,38))&lt;&gt;"UL"),INDIRECT(ADDRESS($F62,COLUMN()-12)),0),0), IF($G62&gt;0,IF(AND(INDIRECT(ADDRESS($G62,44))=0,INDIRECT(ADDRESS($G62,38))&lt;&gt;"UL"),INDIRECT(ADDRESS($G62,COLUMN()-12)),0),0), IF($H62&gt;0,IF(AND(INDIRECT(ADDRESS($H62,44))=0,INDIRECT(ADDRESS($H62,38))&lt;&gt;"UL"),INDIRECT(ADDRESS($H62,COLUMN()-12)),0),0), IF($I62&gt;0,IF(AND(INDIRECT(ADDRESS($I62,44))=0,INDIRECT(ADDRESS($I62,38))&lt;&gt;"UL"),INDIRECT(ADDRESS($I62,COLUMN()-12)),0),0), IF($J62&gt;0,IF(AND(INDIRECT(ADDRESS($J62,44))=0,INDIRECT(ADDRESS($J62,38))&lt;&gt;"UL"),INDIRECT(ADDRESS($J62,COLUMN()-12)),0),0), IF($K62&gt;0,IF(AND(INDIRECT(ADDRESS($K62,44))=0,INDIRECT(ADDRESS($K62,38))&lt;&gt;"UL"),INDIRECT(ADDRESS($K62,COLUMN()-11)),0),0), IF($L62&gt;0,IF(AND(INDIRECT(ADDRESS($L62,44))=0,INDIRECT(ADDRESS($L62,38))&lt;&gt;"UL"),INDIRECT(ADDRESS($L62,COLUMN()-11)),0),0), IF($M62&gt;0,IF(AND(INDIRECT(ADDRESS($M62,44))=0,INDIRECT(ADDRESS($M62,38))&lt;&gt;"UL"),INDIRECT(ADDRESS($M62,COLUMN()-11)),0),0))</f>
        <v>0</v>
      </c>
      <c r="BN62" s="57" cm="1">
        <f t="array" aca="1" ref="BN62" ca="1">SUM(IF($C62&gt;0,IF(AND(INDIRECT(ADDRESS($C62,44))=0,INDIRECT(ADDRESS($C62,38))&lt;&gt;"UL"),INDIRECT(ADDRESS($C62,COLUMN()-12)),0),0), IF($D62&gt;0,IF(AND(INDIRECT(ADDRESS($D62,44))=0,INDIRECT(ADDRESS($D62,38))&lt;&gt;"UL"),INDIRECT(ADDRESS($D62,COLUMN()-12)),0),0), IF($E62&gt;0,IF(AND(INDIRECT(ADDRESS($E62,44))=0,INDIRECT(ADDRESS($E62,38))&lt;&gt;"UL"),INDIRECT(ADDRESS($E62,COLUMN()-12)),0),0), IF($F62&gt;0,IF(AND(INDIRECT(ADDRESS($F62,44))=0,INDIRECT(ADDRESS($F62,38))&lt;&gt;"UL"),INDIRECT(ADDRESS($F62,COLUMN()-12)),0),0), IF($G62&gt;0,IF(AND(INDIRECT(ADDRESS($G62,44))=0,INDIRECT(ADDRESS($G62,38))&lt;&gt;"UL"),INDIRECT(ADDRESS($G62,COLUMN()-12)),0),0), IF($H62&gt;0,IF(AND(INDIRECT(ADDRESS($H62,44))=0,INDIRECT(ADDRESS($H62,38))&lt;&gt;"UL"),INDIRECT(ADDRESS($H62,COLUMN()-12)),0),0), IF($I62&gt;0,IF(AND(INDIRECT(ADDRESS($I62,44))=0,INDIRECT(ADDRESS($I62,38))&lt;&gt;"UL"),INDIRECT(ADDRESS($I62,COLUMN()-12)),0),0), IF($J62&gt;0,IF(AND(INDIRECT(ADDRESS($J62,44))=0,INDIRECT(ADDRESS($J62,38))&lt;&gt;"UL"),INDIRECT(ADDRESS($J62,COLUMN()-12)),0),0), IF($K62&gt;0,IF(AND(INDIRECT(ADDRESS($K62,44))=0,INDIRECT(ADDRESS($K62,38))&lt;&gt;"UL"),INDIRECT(ADDRESS($K62,COLUMN()-11)),0),0), IF($L62&gt;0,IF(AND(INDIRECT(ADDRESS($L62,44))=0,INDIRECT(ADDRESS($L62,38))&lt;&gt;"UL"),INDIRECT(ADDRESS($L62,COLUMN()-11)),0),0), IF($M62&gt;0,IF(AND(INDIRECT(ADDRESS($M62,44))=0,INDIRECT(ADDRESS($M62,38))&lt;&gt;"UL"),INDIRECT(ADDRESS($M62,COLUMN()-11)),0),0))</f>
        <v>0</v>
      </c>
      <c r="BO62" s="57" cm="1">
        <f t="array" aca="1" ref="BO62" ca="1">SUM(IF($C62&gt;0,IF(AND(INDIRECT(ADDRESS($C62,44))=0,INDIRECT(ADDRESS($C62,38))&lt;&gt;"UL"),INDIRECT(ADDRESS($C62,COLUMN()-12)),0),0), IF($D62&gt;0,IF(AND(INDIRECT(ADDRESS($D62,44))=0,INDIRECT(ADDRESS($D62,38))&lt;&gt;"UL"),INDIRECT(ADDRESS($D62,COLUMN()-12)),0),0), IF($E62&gt;0,IF(AND(INDIRECT(ADDRESS($E62,44))=0,INDIRECT(ADDRESS($E62,38))&lt;&gt;"UL"),INDIRECT(ADDRESS($E62,COLUMN()-12)),0),0), IF($F62&gt;0,IF(AND(INDIRECT(ADDRESS($F62,44))=0,INDIRECT(ADDRESS($F62,38))&lt;&gt;"UL"),INDIRECT(ADDRESS($F62,COLUMN()-12)),0),0), IF($G62&gt;0,IF(AND(INDIRECT(ADDRESS($G62,44))=0,INDIRECT(ADDRESS($G62,38))&lt;&gt;"UL"),INDIRECT(ADDRESS($G62,COLUMN()-12)),0),0), IF($H62&gt;0,IF(AND(INDIRECT(ADDRESS($H62,44))=0,INDIRECT(ADDRESS($H62,38))&lt;&gt;"UL"),INDIRECT(ADDRESS($H62,COLUMN()-12)),0),0), IF($I62&gt;0,IF(AND(INDIRECT(ADDRESS($I62,44))=0,INDIRECT(ADDRESS($I62,38))&lt;&gt;"UL"),INDIRECT(ADDRESS($I62,COLUMN()-12)),0),0), IF($J62&gt;0,IF(AND(INDIRECT(ADDRESS($J62,44))=0,INDIRECT(ADDRESS($J62,38))&lt;&gt;"UL"),INDIRECT(ADDRESS($J62,COLUMN()-12)),0),0), IF($K62&gt;0,IF(AND(INDIRECT(ADDRESS($K62,44))=0,INDIRECT(ADDRESS($K62,38))&lt;&gt;"UL"),INDIRECT(ADDRESS($K62,COLUMN()-11)),0),0), IF($L62&gt;0,IF(AND(INDIRECT(ADDRESS($L62,44))=0,INDIRECT(ADDRESS($L62,38))&lt;&gt;"UL"),INDIRECT(ADDRESS($L62,COLUMN()-11)),0),0), IF($M62&gt;0,IF(AND(INDIRECT(ADDRESS($M62,44))=0,INDIRECT(ADDRESS($M62,38))&lt;&gt;"UL"),INDIRECT(ADDRESS($M62,COLUMN()-11)),0),0))</f>
        <v>0</v>
      </c>
      <c r="BP62" s="57" cm="1">
        <f t="array" aca="1" ref="BP62" ca="1">SUM(IF($C62&gt;0,IF(AND(INDIRECT(ADDRESS($C62,44))=0,INDIRECT(ADDRESS($C62,38))&lt;&gt;"UL"),INDIRECT(ADDRESS($C62,COLUMN()-12)),0),0), IF($D62&gt;0,IF(AND(INDIRECT(ADDRESS($D62,44))=0,INDIRECT(ADDRESS($D62,38))&lt;&gt;"UL"),INDIRECT(ADDRESS($D62,COLUMN()-12)),0),0), IF($E62&gt;0,IF(AND(INDIRECT(ADDRESS($E62,44))=0,INDIRECT(ADDRESS($E62,38))&lt;&gt;"UL"),INDIRECT(ADDRESS($E62,COLUMN()-12)),0),0), IF($F62&gt;0,IF(AND(INDIRECT(ADDRESS($F62,44))=0,INDIRECT(ADDRESS($F62,38))&lt;&gt;"UL"),INDIRECT(ADDRESS($F62,COLUMN()-12)),0),0), IF($G62&gt;0,IF(AND(INDIRECT(ADDRESS($G62,44))=0,INDIRECT(ADDRESS($G62,38))&lt;&gt;"UL"),INDIRECT(ADDRESS($G62,COLUMN()-12)),0),0), IF($H62&gt;0,IF(AND(INDIRECT(ADDRESS($H62,44))=0,INDIRECT(ADDRESS($H62,38))&lt;&gt;"UL"),INDIRECT(ADDRESS($H62,COLUMN()-12)),0),0), IF($I62&gt;0,IF(AND(INDIRECT(ADDRESS($I62,44))=0,INDIRECT(ADDRESS($I62,38))&lt;&gt;"UL"),INDIRECT(ADDRESS($I62,COLUMN()-12)),0),0), IF($J62&gt;0,IF(AND(INDIRECT(ADDRESS($J62,44))=0,INDIRECT(ADDRESS($J62,38))&lt;&gt;"UL"),INDIRECT(ADDRESS($J62,COLUMN()-12)),0),0), IF($K62&gt;0,IF(AND(INDIRECT(ADDRESS($K62,44))=0,INDIRECT(ADDRESS($K62,38))&lt;&gt;"UL"),INDIRECT(ADDRESS($K62,COLUMN()-11)),0),0), IF($L62&gt;0,IF(AND(INDIRECT(ADDRESS($L62,44))=0,INDIRECT(ADDRESS($L62,38))&lt;&gt;"UL"),INDIRECT(ADDRESS($L62,COLUMN()-11)),0),0), IF($M62&gt;0,IF(AND(INDIRECT(ADDRESS($M62,44))=0,INDIRECT(ADDRESS($M62,38))&lt;&gt;"UL"),INDIRECT(ADDRESS($M62,COLUMN()-11)),0),0))</f>
        <v>0</v>
      </c>
      <c r="BQ62" s="57"/>
      <c r="BR62" s="161">
        <f t="shared" ca="1" si="43"/>
        <v>74.512098959827156</v>
      </c>
      <c r="BS62" s="56"/>
      <c r="BT62" s="56">
        <f t="shared" ca="1" si="44"/>
        <v>3.8121679238310024</v>
      </c>
      <c r="BU62" s="64">
        <f t="shared" ca="1" si="45"/>
        <v>0.12297315883325814</v>
      </c>
      <c r="BV62" s="57" t="s">
        <v>34</v>
      </c>
      <c r="BW62" s="57" cm="1">
        <f t="array" aca="1" ref="BW62" ca="1">SUM(IF($C62&gt;0,IF(AND(INDIRECT(ADDRESS($C62,44))=0,INDIRECT(ADDRESS($C62,38))="UL",ISERROR(SEARCH("Rear",INDIRECT(ADDRESS($C62,33)))),ISERROR(SEARCH("Side",INDIRECT(ADDRESS($C62,33))))),INDIRECT(ADDRESS($C62,COLUMN())),0),0),IF($D62&gt;0,IF(AND(INDIRECT(ADDRESS($D62,44))=0,INDIRECT(ADDRESS($D62,38))="UL",ISERROR(SEARCH("Rear",INDIRECT(ADDRESS($D62,33)))),ISERROR(SEARCH("Side",INDIRECT(ADDRESS($D62,33))))),INDIRECT(ADDRESS($D62,COLUMN())),0),0),IF($E62&gt;0,IF(AND(INDIRECT(ADDRESS($E62,44))=0,INDIRECT(ADDRESS($E62,38))="UL",ISERROR(SEARCH("Rear",INDIRECT(ADDRESS($E62,33)))),ISERROR(SEARCH("Side",INDIRECT(ADDRESS($E62,33))))),INDIRECT(ADDRESS($E62,COLUMN())),0),0),IF($F62&gt;0,IF(AND(INDIRECT(ADDRESS($F62,44))=0,INDIRECT(ADDRESS($F62,38))="UL",ISERROR(SEARCH("Rear",INDIRECT(ADDRESS($F62,33)))),ISERROR(SEARCH("Side",INDIRECT(ADDRESS($F62,33))))),INDIRECT(ADDRESS($F62,COLUMN())),0),0),IF($G62&gt;0,IF(AND(INDIRECT(ADDRESS($G62,44))=0,INDIRECT(ADDRESS($G62,38))="UL",ISERROR(SEARCH("Rear",INDIRECT(ADDRESS($G62,33)))),ISERROR(SEARCH("Side",INDIRECT(ADDRESS($G62,33))))),INDIRECT(ADDRESS($G62,COLUMN())),0),0),IF($H62&gt;0,IF(AND(INDIRECT(ADDRESS($H62,44))=0,INDIRECT(ADDRESS($H62,38))="UL",ISERROR(SEARCH("Rear",INDIRECT(ADDRESS($H62,33)))),ISERROR(SEARCH("Side",INDIRECT(ADDRESS($H62,33))))),INDIRECT(ADDRESS($H62,COLUMN())),0),0),IF($I62&gt;0,IF(AND(INDIRECT(ADDRESS($I62,44))=0,INDIRECT(ADDRESS($I62,38))="UL",ISERROR(SEARCH("Rear",INDIRECT(ADDRESS($I62,33)))),ISERROR(SEARCH("Side",INDIRECT(ADDRESS($I62,33))))),INDIRECT(ADDRESS($I62,COLUMN())),0),0),IF($J62&gt;0,IF(AND(INDIRECT(ADDRESS($J62,44))=0,INDIRECT(ADDRESS($J62,38))="UL",ISERROR(SEARCH("Rear",INDIRECT(ADDRESS($J62,33)))),ISERROR(SEARCH("Side",INDIRECT(ADDRESS($J62,33))))),INDIRECT(ADDRESS($J62,COLUMN())),0),0),IF($K62&gt;0,IF(AND(INDIRECT(ADDRESS($K62,44))=0,INDIRECT(ADDRESS($K62,38))="UL",ISERROR(SEARCH("Rear",INDIRECT(ADDRESS($K62,33)))),ISERROR(SEARCH("Side",INDIRECT(ADDRESS($K62,33))))),INDIRECT(ADDRESS($K62,COLUMN())),0),0),IF($L62&gt;0,IF(AND(INDIRECT(ADDRESS($L62,44))=0,INDIRECT(ADDRESS($L62,38))="UL",ISERROR(SEARCH("Rear",INDIRECT(ADDRESS($L62,33)))),ISERROR(SEARCH("Side",INDIRECT(ADDRESS($L62,33))))),INDIRECT(ADDRESS($L62,COLUMN())),0),0),IF($M62&gt;0,IF(AND(INDIRECT(ADDRESS($M62,44))=0,INDIRECT(ADDRESS($M62,38))="UL",ISERROR(SEARCH("Rear",INDIRECT(ADDRESS($M62,33)))),ISERROR(SEARCH("Side",INDIRECT(ADDRESS($M62,33))))),INDIRECT(ADDRESS($M62,COLUMN())),0),0))</f>
        <v>0.88888888888888884</v>
      </c>
      <c r="BX62" s="57">
        <f t="shared" ca="1" si="46"/>
        <v>0.88888888888888884</v>
      </c>
      <c r="BY62" s="57" cm="1">
        <f t="array" aca="1" ref="BY62" ca="1">SUM(IF($C62&gt;0,IF(AND(INDIRECT(ADDRESS($C62,44))=0,INDIRECT(ADDRESS($C62,38))="UL"),INDIRECT(ADDRESS($C62,COLUMN())),0),0),IF($D62&gt;0,IF(AND(INDIRECT(ADDRESS($D62,44))=0,INDIRECT(ADDRESS($D62,38))="UL"),INDIRECT(ADDRESS($D62,COLUMN())),0),0),IF($E62&gt;0,IF(AND(INDIRECT(ADDRESS($E62,44))=0,INDIRECT(ADDRESS($E62,38))="UL"),INDIRECT(ADDRESS($E62,COLUMN())),0),0),IF($F62&gt;0,IF(AND(INDIRECT(ADDRESS($F62,44))=0,INDIRECT(ADDRESS($F62,38))="UL"),INDIRECT(ADDRESS($F62,COLUMN())),0),0),IF($G62&gt;0,IF(AND(INDIRECT(ADDRESS($G62,44))=0,INDIRECT(ADDRESS($G62,38))="UL"),INDIRECT(ADDRESS($G62,COLUMN())),0),0),IF($H62&gt;0,IF(AND(INDIRECT(ADDRESS($H62,44))=0,INDIRECT(ADDRESS($H62,38))="UL"),INDIRECT(ADDRESS($H62,COLUMN())),0),0),IF($I62&gt;0,IF(AND(INDIRECT(ADDRESS($I62,44))=0,INDIRECT(ADDRESS($I62,38))="UL"),INDIRECT(ADDRESS($I62,COLUMN())),0),0),IF($J62&gt;0,IF(AND(INDIRECT(ADDRESS($J62,44))=0,INDIRECT(ADDRESS($J62,38))="UL"),INDIRECT(ADDRESS($J62,COLUMN())),0),0),IF($K62&gt;0,IF(AND(INDIRECT(ADDRESS($K62,44))=0,INDIRECT(ADDRESS($K62,38))="UL"),INDIRECT(ADDRESS($K62,COLUMN())),0),0),IF($L62&gt;0,IF(AND(INDIRECT(ADDRESS($L62,44))=0,INDIRECT(ADDRESS($L62,38))="UL"),INDIRECT(ADDRESS($L62,COLUMN())),0),0),IF($M62&gt;0,IF(AND(INDIRECT(ADDRESS($M62,44))=0,INDIRECT(ADDRESS($M62,38))="UL"),INDIRECT(ADDRESS($M62,COLUMN())),0),0))</f>
        <v>0.29629629629629628</v>
      </c>
      <c r="BZ62" s="57" cm="1">
        <f t="array" aca="1" ref="BZ62" ca="1">SUM(IF($C62&gt;0,IF(AND(INDIRECT(ADDRESS($C62,44))=0,INDIRECT(ADDRESS($C62,38))="UL"),INDIRECT(ADDRESS($C62,COLUMN())),0),0),IF($D62&gt;0,IF(AND(INDIRECT(ADDRESS($D62,44))=0,INDIRECT(ADDRESS($D62,38))="UL"),INDIRECT(ADDRESS($D62,COLUMN())),0),0),IF($E62&gt;0,IF(AND(INDIRECT(ADDRESS($E62,44))=0,INDIRECT(ADDRESS($E62,38))="UL"),INDIRECT(ADDRESS($E62,COLUMN())),0),0),IF($F62&gt;0,IF(AND(INDIRECT(ADDRESS($F62,44))=0,INDIRECT(ADDRESS($F62,38))="UL"),INDIRECT(ADDRESS($F62,COLUMN())),0),0),IF($G62&gt;0,IF(AND(INDIRECT(ADDRESS($G62,44))=0,INDIRECT(ADDRESS($G62,38))="UL"),INDIRECT(ADDRESS($G62,COLUMN())),0),0),IF($H62&gt;0,IF(AND(INDIRECT(ADDRESS($H62,44))=0,INDIRECT(ADDRESS($H62,38))="UL"),INDIRECT(ADDRESS($H62,COLUMN())),0),0),IF($I62&gt;0,IF(AND(INDIRECT(ADDRESS($I62,44))=0,INDIRECT(ADDRESS($I62,38))="UL"),INDIRECT(ADDRESS($I62,COLUMN())),0),0),IF($J62&gt;0,IF(AND(INDIRECT(ADDRESS($J62,44))=0,INDIRECT(ADDRESS($J62,38))="UL"),INDIRECT(ADDRESS($J62,COLUMN())),0),0),IF($K62&gt;0,IF(AND(INDIRECT(ADDRESS($K62,44))=0,INDIRECT(ADDRESS($K62,38))="UL"),INDIRECT(ADDRESS($K62,COLUMN())),0),0),IF($L62&gt;0,IF(AND(INDIRECT(ADDRESS($L62,44))=0,INDIRECT(ADDRESS($L62,38))="UL"),INDIRECT(ADDRESS($L62,COLUMN())),0),0),IF($M62&gt;0,IF(AND(INDIRECT(ADDRESS($M62,44))=0,INDIRECT(ADDRESS($M62,38))="UL"),INDIRECT(ADDRESS($M62,COLUMN())),0),0))</f>
        <v>0.20370370370370369</v>
      </c>
      <c r="CA62" s="57">
        <f t="shared" ca="1" si="47"/>
        <v>0.20370370370370369</v>
      </c>
      <c r="CB62" s="57"/>
      <c r="CC62" s="57">
        <f t="shared" si="48"/>
        <v>0</v>
      </c>
      <c r="CD62" s="57" cm="1">
        <f t="array" aca="1" ref="CD62" ca="1">SUM(IF($C62&gt;0,IF(AND(INDIRECT(ADDRESS($C62,44))=0,INDIRECT(ADDRESS($C62,38))&lt;&gt;"UL"),INDIRECT(ADDRESS($C62,COLUMN())),0),0),IF($D62&gt;0,IF(AND(INDIRECT(ADDRESS($D62,44))=0,INDIRECT(ADDRESS($D62,38))&lt;&gt;"UL"),INDIRECT(ADDRESS($D62,COLUMN())),0),0),IF($E62&gt;0,IF(AND(INDIRECT(ADDRESS($E62,44))=0,INDIRECT(ADDRESS($E62,38))&lt;&gt;"UL"),INDIRECT(ADDRESS($E62,COLUMN())),0),0),IF($F62&gt;0,IF(AND(INDIRECT(ADDRESS($F62,44))=0,INDIRECT(ADDRESS($F62,38))&lt;&gt;"UL"),INDIRECT(ADDRESS($F62,COLUMN())),0),0),IF($G62&gt;0,IF(AND(INDIRECT(ADDRESS($G62,44))=0,INDIRECT(ADDRESS($G62,38))&lt;&gt;"UL"),INDIRECT(ADDRESS($G62,COLUMN())),0),0),IF($H62&gt;0,IF(AND(INDIRECT(ADDRESS($H62,44))=0,INDIRECT(ADDRESS($H62,38))&lt;&gt;"UL"),INDIRECT(ADDRESS($H62,COLUMN())),0),0),IF($I62&gt;0,IF(AND(INDIRECT(ADDRESS($I62,44))=0,INDIRECT(ADDRESS($I62,38))&lt;&gt;"UL"),INDIRECT(ADDRESS($I62,COLUMN())),0),0),IF($J62&gt;0,IF(AND(INDIRECT(ADDRESS($J62,44))=0,INDIRECT(ADDRESS($J62,38))&lt;&gt;"UL"),INDIRECT(ADDRESS($J62,COLUMN())),0),0),IF($K62&gt;0,IF(AND(INDIRECT(ADDRESS($K62,44))=0,INDIRECT(ADDRESS($K62,38))&lt;&gt;"UL"),INDIRECT(ADDRESS($K62,COLUMN())),0),0),IF($L62&gt;0,IF(AND(INDIRECT(ADDRESS($L62,44))=0,INDIRECT(ADDRESS($L62,38))&lt;&gt;"UL"),INDIRECT(ADDRESS($L62,COLUMN())),0),0),IF($M62&gt;0,IF(AND(INDIRECT(ADDRESS($M62,44))=0,INDIRECT(ADDRESS($M62,38))&lt;&gt;"UL"),INDIRECT(ADDRESS($M62,COLUMN())),0),0))</f>
        <v>0</v>
      </c>
      <c r="CE62" s="57" cm="1">
        <f t="array" aca="1" ref="CE62" ca="1">SUM(IF($C62&gt;0,IF(AND(INDIRECT(ADDRESS($C62,44))=0,INDIRECT(ADDRESS($C62,38))&lt;&gt;"UL"),INDIRECT(ADDRESS($C62,COLUMN())),0),0),IF($D62&gt;0,IF(AND(INDIRECT(ADDRESS($D62,44))=0,INDIRECT(ADDRESS($D62,38))&lt;&gt;"UL"),INDIRECT(ADDRESS($D62,COLUMN())),0),0),IF($E62&gt;0,IF(AND(INDIRECT(ADDRESS($E62,44))=0,INDIRECT(ADDRESS($E62,38))&lt;&gt;"UL"),INDIRECT(ADDRESS($E62,COLUMN())),0),0),IF($F62&gt;0,IF(AND(INDIRECT(ADDRESS($F62,44))=0,INDIRECT(ADDRESS($F62,38))&lt;&gt;"UL"),INDIRECT(ADDRESS($F62,COLUMN())),0),0),IF($G62&gt;0,IF(AND(INDIRECT(ADDRESS($G62,44))=0,INDIRECT(ADDRESS($G62,38))&lt;&gt;"UL"),INDIRECT(ADDRESS($G62,COLUMN())),0),0),IF($H62&gt;0,IF(AND(INDIRECT(ADDRESS($H62,44))=0,INDIRECT(ADDRESS($H62,38))&lt;&gt;"UL"),INDIRECT(ADDRESS($H62,COLUMN())),0),0),IF($I62&gt;0,IF(AND(INDIRECT(ADDRESS($I62,44))=0,INDIRECT(ADDRESS($I62,38))&lt;&gt;"UL"),INDIRECT(ADDRESS($I62,COLUMN())),0),0),IF($J62&gt;0,IF(AND(INDIRECT(ADDRESS($J62,44))=0,INDIRECT(ADDRESS($J62,38))&lt;&gt;"UL"),INDIRECT(ADDRESS($J62,COLUMN())),0),0),IF($K62&gt;0,IF(AND(INDIRECT(ADDRESS($K62,44))=0,INDIRECT(ADDRESS($K62,38))&lt;&gt;"UL"),INDIRECT(ADDRESS($K62,COLUMN())),0),0),IF($L62&gt;0,IF(AND(INDIRECT(ADDRESS($L62,44))=0,INDIRECT(ADDRESS($L62,38))&lt;&gt;"UL"),INDIRECT(ADDRESS($L62,COLUMN())),0),0),IF($M62&gt;0,IF(AND(INDIRECT(ADDRESS($M62,44))=0,INDIRECT(ADDRESS($M62,38))&lt;&gt;"UL"),INDIRECT(ADDRESS($M62,COLUMN())),0),0))</f>
        <v>0</v>
      </c>
      <c r="CF62" s="57">
        <f t="shared" ca="1" si="49"/>
        <v>0</v>
      </c>
      <c r="CG62" s="57">
        <f t="shared" ca="1" si="50"/>
        <v>2.3148775614000168</v>
      </c>
      <c r="CH62" s="57">
        <f t="shared" ca="1" si="51"/>
        <v>7.4673469722581182E-2</v>
      </c>
      <c r="CI62" s="19">
        <f t="shared" ca="1" si="52"/>
        <v>16.676733022210538</v>
      </c>
      <c r="CJ62" s="19"/>
      <c r="CK62" s="57" cm="1">
        <f t="array" aca="1" ref="CK62" ca="1">IF(AU62="S", SUM(IF($C62&gt;0,IF(INDIRECT(ADDRESS($C62,43))&lt;&gt;1,INDIRECT(ADDRESS($C62,48)),0),0), IF($D62&gt;0,IF(INDIRECT(ADDRESS($D62,43))&lt;&gt;1,INDIRECT(ADDRESS($D62,48)),0),0), IF($E62&gt;0,IF(INDIRECT(ADDRESS($E62,43))&lt;&gt;1,INDIRECT(ADDRESS($E62,48)),0),0), IF($F62&gt;0,IF(INDIRECT(ADDRESS($F62,43))&lt;&gt;1,INDIRECT(ADDRESS($F62,48)),0),0), IF($G62&gt;0,IF(INDIRECT(ADDRESS($G62,43))&lt;&gt;1,INDIRECT(ADDRESS($G62,48)),0),0), IF($H62&gt;0,IF(INDIRECT(ADDRESS($H62,43))&lt;&gt;1,INDIRECT(ADDRESS($H62,48)),0),0), IF($I62&gt;0,IF(INDIRECT(ADDRESS($I62,43))&lt;&gt;1,INDIRECT(ADDRESS($I62,48)),0),0), IF($J62&gt;0,IF(INDIRECT(ADDRESS($J62,43))&lt;&gt;1,INDIRECT(ADDRESS($J62,48)),0),0), IF($K62&gt;0,IF(INDIRECT(ADDRESS($K62,43))&lt;&gt;1,INDIRECT(ADDRESS($K62,48)),0),0), IF($L62&gt;0,IF(INDIRECT(ADDRESS($L62,43))&lt;&gt;1,INDIRECT(ADDRESS($L62,48)),0),0), IF($M62&gt;0,IF(INDIRECT(ADDRESS($M62,43))&lt;&gt;1,INDIRECT(ADDRESS($M62,48)),0),0)), IF(AU62="L",SUM(IF($C62&gt;0,IF(INDIRECT(ADDRESS($C62,43))&lt;&gt;1,INDIRECT(ADDRESS($C62,50)),0),0), IF($D62&gt;0,IF(INDIRECT(ADDRESS($D62,43))&lt;&gt;1,INDIRECT(ADDRESS($D62,50)),0),0), IF($E62&gt;0,IF(INDIRECT(ADDRESS($E62,43))&lt;&gt;1,INDIRECT(ADDRESS($E62,50)),0),0), IF($F62&gt;0,IF(INDIRECT(ADDRESS($F62,43))&lt;&gt;1,INDIRECT(ADDRESS($F62,50)),0),0), IF($G62&gt;0,IF(INDIRECT(ADDRESS($G62,43))&lt;&gt;1,INDIRECT(ADDRESS($G62,50)),0),0), IF($G62&gt;0,IF(INDIRECT(ADDRESS($G62,43))&lt;&gt;1,INDIRECT(ADDRESS($G62,50)),0),0), IF($H62&gt;0,IF(INDIRECT(ADDRESS($H62,43))&lt;&gt;1,INDIRECT(ADDRESS($H62,50)),0),0), IF($I62&gt;0,IF(INDIRECT(ADDRESS($I62,43))&lt;&gt;1,INDIRECT(ADDRESS($I62,50)),0),0), IF($J62&gt;0,IF(INDIRECT(ADDRESS($J62,43))&lt;&gt;1,INDIRECT(ADDRESS($J62,50)),0),0), IF($K62&gt;0,IF(INDIRECT(ADDRESS($K62,43))&lt;&gt;1,INDIRECT(ADDRESS($K62,50)),0),0), IF($L62&gt;0,IF(INDIRECT(ADDRESS($L62,43))&lt;&gt;1,INDIRECT(ADDRESS($L62,50)),0),0), IF($M62&gt;0,IF(INDIRECT(ADDRESS($M62,43))&lt;&gt;1,INDIRECT(ADDRESS($M62,50)),0),0)), SUM(IF($C62&gt;0,IF(INDIRECT(ADDRESS($C62,43))&lt;&gt;1,INDIRECT(ADDRESS($C62,49)),0),0), IF($D62&gt;0,IF(INDIRECT(ADDRESS($D62,43))&lt;&gt;1,INDIRECT(ADDRESS($D62,49)),0),0), IF($E62&gt;0,IF(INDIRECT(ADDRESS($E62,43))&lt;&gt;1,INDIRECT(ADDRESS($E62,49)),0),0), IF($F62&gt;0,IF(INDIRECT(ADDRESS($F62,43))&lt;&gt;1,INDIRECT(ADDRESS($F62,49)),0),0), IF($G62&gt;0,IF(INDIRECT(ADDRESS($G62,43))&lt;&gt;1,INDIRECT(ADDRESS($G62,49)),0),0), IF($G62&gt;0,IF(INDIRECT(ADDRESS($G62,43))&lt;&gt;1,INDIRECT(ADDRESS($G62,49)),0),0), IF($H62&gt;0,IF(INDIRECT(ADDRESS($H62,43))&lt;&gt;1,INDIRECT(ADDRESS($H62,49)),0),0), IF($I62&gt;0,IF(INDIRECT(ADDRESS($I62,43))&lt;&gt;1,INDIRECT(ADDRESS($I62,49)),0),0), IF($J62&gt;0,IF(INDIRECT(ADDRESS($J62,43))&lt;&gt;1,INDIRECT(ADDRESS($J62,49)),0),0), IF($K62&gt;0,IF(INDIRECT(ADDRESS($K62,43))&lt;&gt;1,INDIRECT(ADDRESS($K62,49)),0),0), IF($L62&gt;0,IF(INDIRECT(ADDRESS($L62,43))&lt;&gt;1,INDIRECT(ADDRESS($L62,49)),0),0), IF($M62&gt;0,IF(INDIRECT(ADDRESS($M62,43))&lt;&gt;1,INDIRECT(ADDRESS($M62,49)),0),0))))</f>
        <v>1</v>
      </c>
      <c r="CL62" s="57" cm="1">
        <f t="array" aca="1" ref="CL62" ca="1">SUM(IF($C62&gt;0,IF(INDIRECT(ADDRESS($C62,44))=1,INDIRECT(ADDRESS($C62,90)),0),0), IF($D62&gt;0,IF(INDIRECT(ADDRESS($D62,44))=1,INDIRECT(ADDRESS($D62,90)),0),0), IF($E62&gt;0,IF(INDIRECT(ADDRESS($E62,44))=1,INDIRECT(ADDRESS($E62,90)),0),0), IF($F62&gt;0,IF(INDIRECT(ADDRESS($F62,44))=1,INDIRECT(ADDRESS($F62,90)),0),0), IF($G62&gt;0,IF(INDIRECT(ADDRESS($G62,44))=1,INDIRECT(ADDRESS($G62,90)),0),0), IF($H62&gt;0,IF(INDIRECT(ADDRESS($H62,44))=1,INDIRECT(ADDRESS($H62,90)),0),0), IF($I62&gt;0,IF(INDIRECT(ADDRESS($I62,44))=1,INDIRECT(ADDRESS($I62,90)),0),0), IF($J62&gt;0,IF(INDIRECT(ADDRESS($J62,44))=1,INDIRECT(ADDRESS($J62,90)),0),0), IF($K62&gt;0,IF(INDIRECT(ADDRESS($K62,44))=1,INDIRECT(ADDRESS($K62,90)),0),0), IF($L62&gt;0,IF(INDIRECT(ADDRESS($L62,44))=1,INDIRECT(ADDRESS($L62,90)),0),0), IF($M62&gt;0,IF(INDIRECT(ADDRESS($M62,44))=1,INDIRECT(ADDRESS($M62,90)),0),0))</f>
        <v>0</v>
      </c>
      <c r="CM62" s="56">
        <f t="shared" ca="1" si="53"/>
        <v>0.90530821907851566</v>
      </c>
      <c r="CN62" s="59"/>
    </row>
    <row r="63" spans="1:92" x14ac:dyDescent="0.25">
      <c r="A63" s="52" t="s">
        <v>140</v>
      </c>
      <c r="B63" s="67">
        <v>10</v>
      </c>
      <c r="C63" s="67">
        <v>22</v>
      </c>
      <c r="D63" s="67">
        <v>20</v>
      </c>
      <c r="E63" s="67"/>
      <c r="F63" s="67"/>
      <c r="G63" s="67"/>
      <c r="H63" s="67"/>
      <c r="I63" s="67"/>
      <c r="J63" s="67"/>
      <c r="K63" s="67"/>
      <c r="L63" s="67"/>
      <c r="M63" s="67"/>
      <c r="N63" s="67">
        <f t="shared" ca="1" si="36"/>
        <v>34</v>
      </c>
      <c r="O63" s="67" t="str" cm="1">
        <f t="array" aca="1" ref="O63" ca="1">INDIRECT(ADDRESS($B63,COLUMN()))</f>
        <v>Bomber</v>
      </c>
      <c r="P63" s="67" cm="1">
        <f t="array" aca="1" ref="P63" ca="1">INDIRECT(ADDRESS($B63,COLUMN()))</f>
        <v>6</v>
      </c>
      <c r="Q63" s="67" cm="1">
        <f t="array" aca="1" ref="Q63" ca="1">INDIRECT(ADDRESS($B63,COLUMN()))</f>
        <v>2</v>
      </c>
      <c r="R63" s="67" t="str" cm="1">
        <f t="array" aca="1" ref="R63" ca="1">INDIRECT(ADDRESS($B63,COLUMN()))</f>
        <v>-</v>
      </c>
      <c r="S63" s="67" cm="1">
        <f t="array" aca="1" ref="S63" ca="1">INDIRECT(ADDRESS($B63,COLUMN()))</f>
        <v>2</v>
      </c>
      <c r="T63" s="67" t="str" cm="1">
        <f t="array" aca="1" ref="T63" ca="1">INDIRECT(ADDRESS($B63,COLUMN()))</f>
        <v>1-4</v>
      </c>
      <c r="U63" s="67" cm="1">
        <f t="array" aca="1" ref="U63" ca="1">INDIRECT(ADDRESS($B63,COLUMN()))</f>
        <v>4</v>
      </c>
      <c r="V63" s="67" cm="1">
        <f t="array" aca="1" ref="V63" ca="1">INDIRECT(ADDRESS($B63,COLUMN()))</f>
        <v>0</v>
      </c>
      <c r="W63" s="67" cm="1">
        <f t="array" aca="1" ref="W63" ca="1">INDIRECT(ADDRESS($B63,COLUMN()))</f>
        <v>4</v>
      </c>
      <c r="X63" s="67" cm="1">
        <f t="array" aca="1" ref="X63" ca="1">INDIRECT(ADDRESS($B63,COLUMN()))</f>
        <v>5</v>
      </c>
      <c r="Y63" s="67" cm="1">
        <f t="array" aca="1" ref="Y63" ca="1">INDIRECT(ADDRESS($B63,COLUMN()))</f>
        <v>1</v>
      </c>
      <c r="Z63" s="67" cm="1">
        <f t="array" aca="1" ref="Z63" ca="1">INDIRECT(ADDRESS($B63,COLUMN()))</f>
        <v>5</v>
      </c>
      <c r="AA63" s="67" t="str" cm="1">
        <f t="array" aca="1" ref="AA63" ca="1">INDIRECT(ADDRESS($B63,COLUMN()))</f>
        <v>Rocket Boosters</v>
      </c>
      <c r="AB63" s="56">
        <f t="shared" ca="1" si="37"/>
        <v>0.71563189871974031</v>
      </c>
      <c r="AC63" s="56">
        <f t="shared" ca="1" si="38"/>
        <v>0.71578219385774478</v>
      </c>
      <c r="AD63" s="56">
        <f t="shared" ca="1" si="39"/>
        <v>3.7345157940404077</v>
      </c>
      <c r="AF63" s="52"/>
      <c r="AG63" s="52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2"/>
      <c r="AU63" s="54" t="s">
        <v>113</v>
      </c>
      <c r="AV63" s="57" cm="1">
        <f t="array" aca="1" ref="AV63" ca="1">SUM(IF($C63&gt;0,IF(AND(INDIRECT(ADDRESS($C63,44))=0,INDIRECT(ADDRESS($C63,38))="UL",ISERROR(SEARCH("Rear",INDIRECT(ADDRESS($C63,33)))),ISERROR(SEARCH("Side",INDIRECT(ADDRESS($C63,33))))),INDIRECT(ADDRESS($C63,COLUMN())),0),0),IF($D63&gt;0,IF(AND(INDIRECT(ADDRESS($D63,44))=0,INDIRECT(ADDRESS($D63,38))="UL",ISERROR(SEARCH("Rear",INDIRECT(ADDRESS($D63,33)))),ISERROR(SEARCH("Side",INDIRECT(ADDRESS($D63,33))))),INDIRECT(ADDRESS($D63,COLUMN())),0),0),IF($E63&gt;0,IF(AND(INDIRECT(ADDRESS($E63,44))=0,INDIRECT(ADDRESS($E63,38))="UL",ISERROR(SEARCH("Rear",INDIRECT(ADDRESS($E63,33)))),ISERROR(SEARCH("Side",INDIRECT(ADDRESS($E63,33))))),INDIRECT(ADDRESS($E63,COLUMN())),0),0),IF($F63&gt;0,IF(AND(INDIRECT(ADDRESS($F63,44))=0,INDIRECT(ADDRESS($F63,38))="UL",ISERROR(SEARCH("Rear",INDIRECT(ADDRESS($F63,33)))),ISERROR(SEARCH("Side",INDIRECT(ADDRESS($F63,33))))),INDIRECT(ADDRESS($F63,COLUMN())),0),0),IF($G63&gt;0,IF(AND(INDIRECT(ADDRESS($G63,44))=0,INDIRECT(ADDRESS($G63,38))="UL",ISERROR(SEARCH("Rear",INDIRECT(ADDRESS($G63,33)))),ISERROR(SEARCH("Side",INDIRECT(ADDRESS($G63,33))))),INDIRECT(ADDRESS($G63,COLUMN())),0),0),IF($H63&gt;0,IF(AND(INDIRECT(ADDRESS($H63,44))=0,INDIRECT(ADDRESS($H63,38))="UL",ISERROR(SEARCH("Rear",INDIRECT(ADDRESS($H63,33)))),ISERROR(SEARCH("Side",INDIRECT(ADDRESS($H63,33))))),INDIRECT(ADDRESS($H63,COLUMN())),0),0),IF($I63&gt;0,IF(AND(INDIRECT(ADDRESS($I63,44))=0,INDIRECT(ADDRESS($I63,38))="UL",ISERROR(SEARCH("Rear",INDIRECT(ADDRESS($I63,33)))),ISERROR(SEARCH("Side",INDIRECT(ADDRESS($I63,33))))),INDIRECT(ADDRESS($I63,COLUMN())),0),0),IF($J63&gt;0,IF(AND(INDIRECT(ADDRESS($J63,44))=0,INDIRECT(ADDRESS($J63,38))="UL",ISERROR(SEARCH("Rear",INDIRECT(ADDRESS($J63,33)))),ISERROR(SEARCH("Side",INDIRECT(ADDRESS($J63,33))))),INDIRECT(ADDRESS($J63,COLUMN())),0),0),IF($K63&gt;0,IF(AND(INDIRECT(ADDRESS($K63,44))=0,INDIRECT(ADDRESS($K63,38))="UL",ISERROR(SEARCH("Rear",INDIRECT(ADDRESS($K63,33)))),ISERROR(SEARCH("Side",INDIRECT(ADDRESS($K63,33))))),INDIRECT(ADDRESS($K63,COLUMN())),0),0),IF($L63&gt;0,IF(AND(INDIRECT(ADDRESS($L63,44))=0,INDIRECT(ADDRESS($L63,38))="UL",ISERROR(SEARCH("Rear",INDIRECT(ADDRESS($L63,33)))),ISERROR(SEARCH("Side",INDIRECT(ADDRESS($L63,33))))),INDIRECT(ADDRESS($L63,COLUMN())),0),0),IF($M63&gt;0,IF(AND(INDIRECT(ADDRESS($M63,44))=0,INDIRECT(ADDRESS($M63,38))="UL",ISERROR(SEARCH("Rear",INDIRECT(ADDRESS($M63,33)))),ISERROR(SEARCH("Side",INDIRECT(ADDRESS($M63,33))))),INDIRECT(ADDRESS($M63,COLUMN())),0),0))</f>
        <v>0.61111111111111105</v>
      </c>
      <c r="AW63" s="57" cm="1">
        <f t="array" aca="1" ref="AW63" ca="1">SUM(IF($C63&gt;0,IF(AND(INDIRECT(ADDRESS($C63,44))=0,INDIRECT(ADDRESS($C63,38))="UL",ISERROR(SEARCH("Rear",INDIRECT(ADDRESS($C63,33)))),ISERROR(SEARCH("Side",INDIRECT(ADDRESS($C63,33))))),INDIRECT(ADDRESS($C63,COLUMN())),0),0),IF($D63&gt;0,IF(AND(INDIRECT(ADDRESS($D63,44))=0,INDIRECT(ADDRESS($D63,38))="UL",ISERROR(SEARCH("Rear",INDIRECT(ADDRESS($D63,33)))),ISERROR(SEARCH("Side",INDIRECT(ADDRESS($D63,33))))),INDIRECT(ADDRESS($D63,COLUMN())),0),0),IF($E63&gt;0,IF(AND(INDIRECT(ADDRESS($E63,44))=0,INDIRECT(ADDRESS($E63,38))="UL",ISERROR(SEARCH("Rear",INDIRECT(ADDRESS($E63,33)))),ISERROR(SEARCH("Side",INDIRECT(ADDRESS($E63,33))))),INDIRECT(ADDRESS($E63,COLUMN())),0),0),IF($F63&gt;0,IF(AND(INDIRECT(ADDRESS($F63,44))=0,INDIRECT(ADDRESS($F63,38))="UL",ISERROR(SEARCH("Rear",INDIRECT(ADDRESS($F63,33)))),ISERROR(SEARCH("Side",INDIRECT(ADDRESS($F63,33))))),INDIRECT(ADDRESS($F63,COLUMN())),0),0),IF($G63&gt;0,IF(AND(INDIRECT(ADDRESS($G63,44))=0,INDIRECT(ADDRESS($G63,38))="UL",ISERROR(SEARCH("Rear",INDIRECT(ADDRESS($G63,33)))),ISERROR(SEARCH("Side",INDIRECT(ADDRESS($G63,33))))),INDIRECT(ADDRESS($G63,COLUMN())),0),0),IF($H63&gt;0,IF(AND(INDIRECT(ADDRESS($H63,44))=0,INDIRECT(ADDRESS($H63,38))="UL",ISERROR(SEARCH("Rear",INDIRECT(ADDRESS($H63,33)))),ISERROR(SEARCH("Side",INDIRECT(ADDRESS($H63,33))))),INDIRECT(ADDRESS($H63,COLUMN())),0),0),IF($I63&gt;0,IF(AND(INDIRECT(ADDRESS($I63,44))=0,INDIRECT(ADDRESS($I63,38))="UL",ISERROR(SEARCH("Rear",INDIRECT(ADDRESS($I63,33)))),ISERROR(SEARCH("Side",INDIRECT(ADDRESS($I63,33))))),INDIRECT(ADDRESS($I63,COLUMN())),0),0),IF($J63&gt;0,IF(AND(INDIRECT(ADDRESS($J63,44))=0,INDIRECT(ADDRESS($J63,38))="UL",ISERROR(SEARCH("Rear",INDIRECT(ADDRESS($J63,33)))),ISERROR(SEARCH("Side",INDIRECT(ADDRESS($J63,33))))),INDIRECT(ADDRESS($J63,COLUMN())),0),0),IF($K63&gt;0,IF(AND(INDIRECT(ADDRESS($K63,44))=0,INDIRECT(ADDRESS($K63,38))="UL",ISERROR(SEARCH("Rear",INDIRECT(ADDRESS($K63,33)))),ISERROR(SEARCH("Side",INDIRECT(ADDRESS($K63,33))))),INDIRECT(ADDRESS($K63,COLUMN())),0),0),IF($L63&gt;0,IF(AND(INDIRECT(ADDRESS($L63,44))=0,INDIRECT(ADDRESS($L63,38))="UL",ISERROR(SEARCH("Rear",INDIRECT(ADDRESS($L63,33)))),ISERROR(SEARCH("Side",INDIRECT(ADDRESS($L63,33))))),INDIRECT(ADDRESS($L63,COLUMN())),0),0),IF($M63&gt;0,IF(AND(INDIRECT(ADDRESS($M63,44))=0,INDIRECT(ADDRESS($M63,38))="UL",ISERROR(SEARCH("Rear",INDIRECT(ADDRESS($M63,33)))),ISERROR(SEARCH("Side",INDIRECT(ADDRESS($M63,33))))),INDIRECT(ADDRESS($M63,COLUMN())),0),0))</f>
        <v>1.5</v>
      </c>
      <c r="AX63" s="57" cm="1">
        <f t="array" aca="1" ref="AX63" ca="1">SUM(IF($C63&gt;0,IF(AND(INDIRECT(ADDRESS($C63,44))=0,INDIRECT(ADDRESS($C63,38))="UL",ISERROR(SEARCH("Rear",INDIRECT(ADDRESS($C63,33)))),ISERROR(SEARCH("Side",INDIRECT(ADDRESS($C63,33))))),INDIRECT(ADDRESS($C63,COLUMN())),0),0),IF($D63&gt;0,IF(AND(INDIRECT(ADDRESS($D63,44))=0,INDIRECT(ADDRESS($D63,38))="UL",ISERROR(SEARCH("Rear",INDIRECT(ADDRESS($D63,33)))),ISERROR(SEARCH("Side",INDIRECT(ADDRESS($D63,33))))),INDIRECT(ADDRESS($D63,COLUMN())),0),0),IF($E63&gt;0,IF(AND(INDIRECT(ADDRESS($E63,44))=0,INDIRECT(ADDRESS($E63,38))="UL",ISERROR(SEARCH("Rear",INDIRECT(ADDRESS($E63,33)))),ISERROR(SEARCH("Side",INDIRECT(ADDRESS($E63,33))))),INDIRECT(ADDRESS($E63,COLUMN())),0),0),IF($F63&gt;0,IF(AND(INDIRECT(ADDRESS($F63,44))=0,INDIRECT(ADDRESS($F63,38))="UL",ISERROR(SEARCH("Rear",INDIRECT(ADDRESS($F63,33)))),ISERROR(SEARCH("Side",INDIRECT(ADDRESS($F63,33))))),INDIRECT(ADDRESS($F63,COLUMN())),0),0),IF($G63&gt;0,IF(AND(INDIRECT(ADDRESS($G63,44))=0,INDIRECT(ADDRESS($G63,38))="UL",ISERROR(SEARCH("Rear",INDIRECT(ADDRESS($G63,33)))),ISERROR(SEARCH("Side",INDIRECT(ADDRESS($G63,33))))),INDIRECT(ADDRESS($G63,COLUMN())),0),0),IF($H63&gt;0,IF(AND(INDIRECT(ADDRESS($H63,44))=0,INDIRECT(ADDRESS($H63,38))="UL",ISERROR(SEARCH("Rear",INDIRECT(ADDRESS($H63,33)))),ISERROR(SEARCH("Side",INDIRECT(ADDRESS($H63,33))))),INDIRECT(ADDRESS($H63,COLUMN())),0),0),IF($I63&gt;0,IF(AND(INDIRECT(ADDRESS($I63,44))=0,INDIRECT(ADDRESS($I63,38))="UL",ISERROR(SEARCH("Rear",INDIRECT(ADDRESS($I63,33)))),ISERROR(SEARCH("Side",INDIRECT(ADDRESS($I63,33))))),INDIRECT(ADDRESS($I63,COLUMN())),0),0),IF($J63&gt;0,IF(AND(INDIRECT(ADDRESS($J63,44))=0,INDIRECT(ADDRESS($J63,38))="UL",ISERROR(SEARCH("Rear",INDIRECT(ADDRESS($J63,33)))),ISERROR(SEARCH("Side",INDIRECT(ADDRESS($J63,33))))),INDIRECT(ADDRESS($J63,COLUMN())),0),0),IF($K63&gt;0,IF(AND(INDIRECT(ADDRESS($K63,44))=0,INDIRECT(ADDRESS($K63,38))="UL",ISERROR(SEARCH("Rear",INDIRECT(ADDRESS($K63,33)))),ISERROR(SEARCH("Side",INDIRECT(ADDRESS($K63,33))))),INDIRECT(ADDRESS($K63,COLUMN())),0),0),IF($L63&gt;0,IF(AND(INDIRECT(ADDRESS($L63,44))=0,INDIRECT(ADDRESS($L63,38))="UL",ISERROR(SEARCH("Rear",INDIRECT(ADDRESS($L63,33)))),ISERROR(SEARCH("Side",INDIRECT(ADDRESS($L63,33))))),INDIRECT(ADDRESS($L63,COLUMN())),0),0),IF($M63&gt;0,IF(AND(INDIRECT(ADDRESS($M63,44))=0,INDIRECT(ADDRESS($M63,38))="UL",ISERROR(SEARCH("Rear",INDIRECT(ADDRESS($M63,33)))),ISERROR(SEARCH("Side",INDIRECT(ADDRESS($M63,33))))),INDIRECT(ADDRESS($M63,COLUMN())),0),0))</f>
        <v>0.61111111111111105</v>
      </c>
      <c r="AY63" s="58">
        <f t="shared" ca="1" si="40"/>
        <v>1.5</v>
      </c>
      <c r="AZ63" s="58">
        <f t="shared" ca="1" si="41"/>
        <v>0.90740740740740744</v>
      </c>
      <c r="BA63" s="58" cm="1">
        <f t="array" aca="1" ref="BA63" ca="1">SUM(IF($C63&gt;0,IF(AND(INDIRECT(ADDRESS($C63,44))=0,INDIRECT(ADDRESS($C63,38))="UL"),INDIRECT(ADDRESS($C63,COLUMN())),0),0),IF($D63&gt;0,IF(AND(INDIRECT(ADDRESS($D63,44))=0,INDIRECT(ADDRESS($D63,38))="UL"),INDIRECT(ADDRESS($D63,COLUMN())),0),0),IF($E63&gt;0,IF(AND(INDIRECT(ADDRESS($E63,44))=0,INDIRECT(ADDRESS($E63,38))="UL"),INDIRECT(ADDRESS($E63,COLUMN())),0),0),IF($F63&gt;0,IF(AND(INDIRECT(ADDRESS($F63,44))=0,INDIRECT(ADDRESS($F63,38))="UL"),INDIRECT(ADDRESS($F63,COLUMN())),0),0),IF($G63&gt;0,IF(AND(INDIRECT(ADDRESS($G63,44))=0,INDIRECT(ADDRESS($G63,38))="UL"),INDIRECT(ADDRESS($G63,COLUMN())),0),0),IF($H63&gt;0,IF(AND(INDIRECT(ADDRESS($H63,44))=0,INDIRECT(ADDRESS($H63,38))="UL"),INDIRECT(ADDRESS($H63,COLUMN())),0),0),IF($I63&gt;0,IF(AND(INDIRECT(ADDRESS($I63,44))=0,INDIRECT(ADDRESS($I63,38))="UL"),INDIRECT(ADDRESS($I63,COLUMN())),0),0),IF($J63&gt;0,IF(AND(INDIRECT(ADDRESS($J63,44))=0,INDIRECT(ADDRESS($J63,38))="UL"),INDIRECT(ADDRESS($J63,COLUMN())),0),0),IF($K63&gt;0,IF(AND(INDIRECT(ADDRESS($K63,44))=0,INDIRECT(ADDRESS($K63,38))="UL"),INDIRECT(ADDRESS($K63,COLUMN())),0),0),IF($L63&gt;0,IF(AND(INDIRECT(ADDRESS($L63,44))=0,INDIRECT(ADDRESS($L63,38))="UL"),INDIRECT(ADDRESS($L63,COLUMN())),0),0),IF($M63&gt;0,IF(AND(INDIRECT(ADDRESS($M63,44))=0,INDIRECT(ADDRESS($M63,38))="UL"),INDIRECT(ADDRESS($M63,COLUMN())),0),0))</f>
        <v>0.48148148148148151</v>
      </c>
      <c r="BB63" s="58" cm="1">
        <f t="array" aca="1" ref="BB63" ca="1">SUM(IF($C63&gt;0,IF(AND(INDIRECT(ADDRESS($C63,44))=0,INDIRECT(ADDRESS($C63,38))="UL"),INDIRECT(ADDRESS($C63,COLUMN())),0),0),IF($D63&gt;0,IF(AND(INDIRECT(ADDRESS($D63,44))=0,INDIRECT(ADDRESS($D63,38))="UL"),INDIRECT(ADDRESS($D63,COLUMN())),0),0),IF($E63&gt;0,IF(AND(INDIRECT(ADDRESS($E63,44))=0,INDIRECT(ADDRESS($E63,38))="UL"),INDIRECT(ADDRESS($E63,COLUMN())),0),0),IF($F63&gt;0,IF(AND(INDIRECT(ADDRESS($F63,44))=0,INDIRECT(ADDRESS($F63,38))="UL"),INDIRECT(ADDRESS($F63,COLUMN())),0),0),IF($G63&gt;0,IF(AND(INDIRECT(ADDRESS($G63,44))=0,INDIRECT(ADDRESS($G63,38))="UL"),INDIRECT(ADDRESS($G63,COLUMN())),0),0),IF($H63&gt;0,IF(AND(INDIRECT(ADDRESS($H63,44))=0,INDIRECT(ADDRESS($H63,38))="UL"),INDIRECT(ADDRESS($H63,COLUMN())),0),0),IF($I63&gt;0,IF(AND(INDIRECT(ADDRESS($I63,44))=0,INDIRECT(ADDRESS($I63,38))="UL"),INDIRECT(ADDRESS($I63,COLUMN())),0),0),IF($J63&gt;0,IF(AND(INDIRECT(ADDRESS($J63,44))=0,INDIRECT(ADDRESS($J63,38))="UL"),INDIRECT(ADDRESS($J63,COLUMN())),0),0),IF($K63&gt;0,IF(AND(INDIRECT(ADDRESS($K63,44))=0,INDIRECT(ADDRESS($K63,38))="UL"),INDIRECT(ADDRESS($K63,COLUMN())),0),0),IF($L63&gt;0,IF(AND(INDIRECT(ADDRESS($L63,44))=0,INDIRECT(ADDRESS($L63,38))="UL"),INDIRECT(ADDRESS($L63,COLUMN())),0),0),IF($M63&gt;0,IF(AND(INDIRECT(ADDRESS($M63,44))=0,INDIRECT(ADDRESS($M63,38))="UL"),INDIRECT(ADDRESS($M63,COLUMN())),0),0))</f>
        <v>0.24444444444444441</v>
      </c>
      <c r="BC63" s="58" cm="1">
        <f t="array" aca="1" ref="BC63" ca="1">SUM(IF($C63&gt;0,IF(AND(INDIRECT(ADDRESS($C63,44))=0,INDIRECT(ADDRESS($C63,38))="UL"),INDIRECT(ADDRESS($C63,COLUMN())),0),0),IF($D63&gt;0,IF(AND(INDIRECT(ADDRESS($D63,44))=0,INDIRECT(ADDRESS($D63,38))="UL"),INDIRECT(ADDRESS($D63,COLUMN())),0),0),IF($E63&gt;0,IF(AND(INDIRECT(ADDRESS($E63,44))=0,INDIRECT(ADDRESS($E63,38))="UL"),INDIRECT(ADDRESS($E63,COLUMN())),0),0),IF($F63&gt;0,IF(AND(INDIRECT(ADDRESS($F63,44))=0,INDIRECT(ADDRESS($F63,38))="UL"),INDIRECT(ADDRESS($F63,COLUMN())),0),0),IF($G63&gt;0,IF(AND(INDIRECT(ADDRESS($G63,44))=0,INDIRECT(ADDRESS($G63,38))="UL"),INDIRECT(ADDRESS($G63,COLUMN())),0),0),IF($H63&gt;0,IF(AND(INDIRECT(ADDRESS($H63,44))=0,INDIRECT(ADDRESS($H63,38))="UL"),INDIRECT(ADDRESS($H63,COLUMN())),0),0),IF($I63&gt;0,IF(AND(INDIRECT(ADDRESS($I63,44))=0,INDIRECT(ADDRESS($I63,38))="UL"),INDIRECT(ADDRESS($I63,COLUMN())),0),0),IF($J63&gt;0,IF(AND(INDIRECT(ADDRESS($J63,44))=0,INDIRECT(ADDRESS($J63,38))="UL"),INDIRECT(ADDRESS($J63,COLUMN())),0),0),IF($K63&gt;0,IF(AND(INDIRECT(ADDRESS($K63,44))=0,INDIRECT(ADDRESS($K63,38))="UL"),INDIRECT(ADDRESS($K63,COLUMN())),0),0),IF($L63&gt;0,IF(AND(INDIRECT(ADDRESS($L63,44))=0,INDIRECT(ADDRESS($L63,38))="UL"),INDIRECT(ADDRESS($L63,COLUMN())),0),0),IF($M63&gt;0,IF(AND(INDIRECT(ADDRESS($M63,44))=0,INDIRECT(ADDRESS($M63,38))="UL"),INDIRECT(ADDRESS($M63,COLUMN())),0),0))</f>
        <v>0.24444444444444441</v>
      </c>
      <c r="BD63" s="58" cm="1">
        <f t="array" aca="1" ref="BD63" ca="1">SUM(IF($C63&gt;0,IF(AND(INDIRECT(ADDRESS($C63,44))=0,INDIRECT(ADDRESS($C63,38))="UL"),INDIRECT(ADDRESS($C63,COLUMN())),0),0),IF($D63&gt;0,IF(AND(INDIRECT(ADDRESS($D63,44))=0,INDIRECT(ADDRESS($D63,38))="UL"),INDIRECT(ADDRESS($D63,COLUMN())),0),0),IF($E63&gt;0,IF(AND(INDIRECT(ADDRESS($E63,44))=0,INDIRECT(ADDRESS($E63,38))="UL"),INDIRECT(ADDRESS($E63,COLUMN())),0),0),IF($F63&gt;0,IF(AND(INDIRECT(ADDRESS($F63,44))=0,INDIRECT(ADDRESS($F63,38))="UL"),INDIRECT(ADDRESS($F63,COLUMN())),0),0),IF($G63&gt;0,IF(AND(INDIRECT(ADDRESS($G63,44))=0,INDIRECT(ADDRESS($G63,38))="UL"),INDIRECT(ADDRESS($G63,COLUMN())),0),0),IF($H63&gt;0,IF(AND(INDIRECT(ADDRESS($H63,44))=0,INDIRECT(ADDRESS($H63,38))="UL"),INDIRECT(ADDRESS($H63,COLUMN())),0),0),IF($I63&gt;0,IF(AND(INDIRECT(ADDRESS($I63,44))=0,INDIRECT(ADDRESS($I63,38))="UL"),INDIRECT(ADDRESS($I63,COLUMN())),0),0),IF($J63&gt;0,IF(AND(INDIRECT(ADDRESS($J63,44))=0,INDIRECT(ADDRESS($J63,38))="UL"),INDIRECT(ADDRESS($J63,COLUMN())),0),0),IF($K63&gt;0,IF(AND(INDIRECT(ADDRESS($K63,44))=0,INDIRECT(ADDRESS($K63,38))="UL"),INDIRECT(ADDRESS($K63,COLUMN())),0),0),IF($L63&gt;0,IF(AND(INDIRECT(ADDRESS($L63,44))=0,INDIRECT(ADDRESS($L63,38))="UL"),INDIRECT(ADDRESS($L63,COLUMN())),0),0),IF($M63&gt;0,IF(AND(INDIRECT(ADDRESS($M63,44))=0,INDIRECT(ADDRESS($M63,38))="UL"),INDIRECT(ADDRESS($M63,COLUMN())),0),0))</f>
        <v>0.48148148148148151</v>
      </c>
      <c r="BE63" s="57">
        <f t="shared" ca="1" si="42"/>
        <v>0.24444444444444441</v>
      </c>
      <c r="BF63" s="57" cm="1">
        <f t="array" aca="1" ref="BF63" ca="1">SUM(IF($C63&gt;0,IF(INDIRECT(ADDRESS($C63,45))=1,INDIRECT(ADDRESS($C63,52))*INDIRECT(ADDRESS($C63,42))/5,0),0), IF($D63&gt;0,IF(INDIRECT(ADDRESS($D63,45))=1,INDIRECT(ADDRESS($D63,52))*INDIRECT(ADDRESS($D63,42))/5,0),0), IF($E63&gt;0,IF(INDIRECT(ADDRESS($E63,45))=1,INDIRECT(ADDRESS($E63,52))*INDIRECT(ADDRESS($E63,42))/5,0),0), IF($F63&gt;0,IF(INDIRECT(ADDRESS($F63,45))=1,INDIRECT(ADDRESS($F63,52))*INDIRECT(ADDRESS($F63,42))/5,0),0), IF($G63&gt;0,IF(INDIRECT(ADDRESS($G63,45))=1,INDIRECT(ADDRESS($G63,52))*INDIRECT(ADDRESS($G63,42))/5,0),0), IF($H63&gt;0,IF(INDIRECT(ADDRESS($H63,45))=1,INDIRECT(ADDRESS($H63,52))*INDIRECT(ADDRESS($H63,42))/5,0),0)
)*$BF$296/100</f>
        <v>0</v>
      </c>
      <c r="BG63" s="19"/>
      <c r="BH63" s="57" cm="1">
        <f t="array" aca="1" ref="BH63" ca="1">SUM(IF($C63&gt;0,IF(AND(INDIRECT(ADDRESS($C63,44))=0,INDIRECT(ADDRESS($C63,38))&lt;&gt;"UL"),INDIRECT(ADDRESS($C63,COLUMN()-12)),0),0), IF($D63&gt;0,IF(AND(INDIRECT(ADDRESS($D63,44))=0,INDIRECT(ADDRESS($D63,38))&lt;&gt;"UL"),INDIRECT(ADDRESS($D63,COLUMN()-12)),0),0), IF($E63&gt;0,IF(AND(INDIRECT(ADDRESS($E63,44))=0,INDIRECT(ADDRESS($E63,38))&lt;&gt;"UL"),INDIRECT(ADDRESS($E63,COLUMN()-12)),0),0), IF($F63&gt;0,IF(AND(INDIRECT(ADDRESS($F63,44))=0,INDIRECT(ADDRESS($F63,38))&lt;&gt;"UL"),INDIRECT(ADDRESS($F63,COLUMN()-12)),0),0), IF($G63&gt;0,IF(AND(INDIRECT(ADDRESS($G63,44))=0,INDIRECT(ADDRESS($G63,38))&lt;&gt;"UL"),INDIRECT(ADDRESS($G63,COLUMN()-12)),0),0), IF($H63&gt;0,IF(AND(INDIRECT(ADDRESS($H63,44))=0,INDIRECT(ADDRESS($H63,38))&lt;&gt;"UL"),INDIRECT(ADDRESS($H63,COLUMN()-12)),0),0), IF($I63&gt;0,IF(AND(INDIRECT(ADDRESS($I63,44))=0,INDIRECT(ADDRESS($I63,38))&lt;&gt;"UL"),INDIRECT(ADDRESS($I63,COLUMN()-12)),0),0), IF($J63&gt;0,IF(AND(INDIRECT(ADDRESS($J63,44))=0,INDIRECT(ADDRESS($J63,38))&lt;&gt;"UL"),INDIRECT(ADDRESS($J63,COLUMN()-12)),0),0), IF($K63&gt;0,IF(AND(INDIRECT(ADDRESS($K63,44))=0,INDIRECT(ADDRESS($K63,38))&lt;&gt;"UL"),INDIRECT(ADDRESS($K63,COLUMN()-12)),0),0), IF($L63&gt;0,IF(AND(INDIRECT(ADDRESS($L63,44))=0,INDIRECT(ADDRESS($L63,38))&lt;&gt;"UL"),INDIRECT(ADDRESS($L63,COLUMN()-12)),0),0), IF($M63&gt;0,IF(AND(INDIRECT(ADDRESS($M63,44))=0,INDIRECT(ADDRESS($M63,38))&lt;&gt;"UL"),INDIRECT(ADDRESS($M63,COLUMN()-12)),0),0))</f>
        <v>0</v>
      </c>
      <c r="BI63" s="57" cm="1">
        <f t="array" aca="1" ref="BI63" ca="1">SUM(IF($C63&gt;0,IF(AND(INDIRECT(ADDRESS($C63,44))=0,INDIRECT(ADDRESS($C63,38))&lt;&gt;"UL"),INDIRECT(ADDRESS($C63,COLUMN()-12)),0),0), IF($D63&gt;0,IF(AND(INDIRECT(ADDRESS($D63,44))=0,INDIRECT(ADDRESS($D63,38))&lt;&gt;"UL"),INDIRECT(ADDRESS($D63,COLUMN()-12)),0),0), IF($E63&gt;0,IF(AND(INDIRECT(ADDRESS($E63,44))=0,INDIRECT(ADDRESS($E63,38))&lt;&gt;"UL"),INDIRECT(ADDRESS($E63,COLUMN()-12)),0),0), IF($F63&gt;0,IF(AND(INDIRECT(ADDRESS($F63,44))=0,INDIRECT(ADDRESS($F63,38))&lt;&gt;"UL"),INDIRECT(ADDRESS($F63,COLUMN()-12)),0),0), IF($G63&gt;0,IF(AND(INDIRECT(ADDRESS($G63,44))=0,INDIRECT(ADDRESS($G63,38))&lt;&gt;"UL"),INDIRECT(ADDRESS($G63,COLUMN()-12)),0),0), IF($H63&gt;0,IF(AND(INDIRECT(ADDRESS($H63,44))=0,INDIRECT(ADDRESS($H63,38))&lt;&gt;"UL"),INDIRECT(ADDRESS($H63,COLUMN()-12)),0),0), IF($I63&gt;0,IF(AND(INDIRECT(ADDRESS($I63,44))=0,INDIRECT(ADDRESS($I63,38))&lt;&gt;"UL"),INDIRECT(ADDRESS($I63,COLUMN()-12)),0),0), IF($J63&gt;0,IF(AND(INDIRECT(ADDRESS($J63,44))=0,INDIRECT(ADDRESS($J63,38))&lt;&gt;"UL"),INDIRECT(ADDRESS($J63,COLUMN()-12)),0),0), IF($K63&gt;0,IF(AND(INDIRECT(ADDRESS($K63,44))=0,INDIRECT(ADDRESS($K63,38))&lt;&gt;"UL"),INDIRECT(ADDRESS($K63,COLUMN()-12)),0),0), IF($L63&gt;0,IF(AND(INDIRECT(ADDRESS($L63,44))=0,INDIRECT(ADDRESS($L63,38))&lt;&gt;"UL"),INDIRECT(ADDRESS($L63,COLUMN()-12)),0),0), IF($M63&gt;0,IF(AND(INDIRECT(ADDRESS($M63,44))=0,INDIRECT(ADDRESS($M63,38))&lt;&gt;"UL"),INDIRECT(ADDRESS($M63,COLUMN()-12)),0),0))</f>
        <v>0</v>
      </c>
      <c r="BJ63" s="57" cm="1">
        <f t="array" aca="1" ref="BJ63" ca="1">SUM(IF($C63&gt;0,IF(AND(INDIRECT(ADDRESS($C63,44))=0,INDIRECT(ADDRESS($C63,38))&lt;&gt;"UL"),INDIRECT(ADDRESS($C63,COLUMN()-12)),0),0), IF($D63&gt;0,IF(AND(INDIRECT(ADDRESS($D63,44))=0,INDIRECT(ADDRESS($D63,38))&lt;&gt;"UL"),INDIRECT(ADDRESS($D63,COLUMN()-12)),0),0), IF($E63&gt;0,IF(AND(INDIRECT(ADDRESS($E63,44))=0,INDIRECT(ADDRESS($E63,38))&lt;&gt;"UL"),INDIRECT(ADDRESS($E63,COLUMN()-12)),0),0), IF($F63&gt;0,IF(AND(INDIRECT(ADDRESS($F63,44))=0,INDIRECT(ADDRESS($F63,38))&lt;&gt;"UL"),INDIRECT(ADDRESS($F63,COLUMN()-12)),0),0), IF($G63&gt;0,IF(AND(INDIRECT(ADDRESS($G63,44))=0,INDIRECT(ADDRESS($G63,38))&lt;&gt;"UL"),INDIRECT(ADDRESS($G63,COLUMN()-12)),0),0), IF($H63&gt;0,IF(AND(INDIRECT(ADDRESS($H63,44))=0,INDIRECT(ADDRESS($H63,38))&lt;&gt;"UL"),INDIRECT(ADDRESS($H63,COLUMN()-12)),0),0), IF($I63&gt;0,IF(AND(INDIRECT(ADDRESS($I63,44))=0,INDIRECT(ADDRESS($I63,38))&lt;&gt;"UL"),INDIRECT(ADDRESS($I63,COLUMN()-12)),0),0), IF($J63&gt;0,IF(AND(INDIRECT(ADDRESS($J63,44))=0,INDIRECT(ADDRESS($J63,38))&lt;&gt;"UL"),INDIRECT(ADDRESS($J63,COLUMN()-12)),0),0), IF($K63&gt;0,IF(AND(INDIRECT(ADDRESS($K63,44))=0,INDIRECT(ADDRESS($K63,38))&lt;&gt;"UL"),INDIRECT(ADDRESS($K63,COLUMN()-12)),0),0), IF($L63&gt;0,IF(AND(INDIRECT(ADDRESS($L63,44))=0,INDIRECT(ADDRESS($L63,38))&lt;&gt;"UL"),INDIRECT(ADDRESS($L63,COLUMN()-12)),0),0), IF($M63&gt;0,IF(AND(INDIRECT(ADDRESS($M63,44))=0,INDIRECT(ADDRESS($M63,38))&lt;&gt;"UL"),INDIRECT(ADDRESS($M63,COLUMN()-12)),0),0))</f>
        <v>0</v>
      </c>
      <c r="BK63" s="57"/>
      <c r="BL63" s="57"/>
      <c r="BM63" s="57" cm="1">
        <f t="array" aca="1" ref="BM63" ca="1">SUM(IF($C63&gt;0,IF(AND(INDIRECT(ADDRESS($C63,44))=0,INDIRECT(ADDRESS($C63,38))&lt;&gt;"UL"),INDIRECT(ADDRESS($C63,COLUMN()-12)),0),0), IF($D63&gt;0,IF(AND(INDIRECT(ADDRESS($D63,44))=0,INDIRECT(ADDRESS($D63,38))&lt;&gt;"UL"),INDIRECT(ADDRESS($D63,COLUMN()-12)),0),0), IF($E63&gt;0,IF(AND(INDIRECT(ADDRESS($E63,44))=0,INDIRECT(ADDRESS($E63,38))&lt;&gt;"UL"),INDIRECT(ADDRESS($E63,COLUMN()-12)),0),0), IF($F63&gt;0,IF(AND(INDIRECT(ADDRESS($F63,44))=0,INDIRECT(ADDRESS($F63,38))&lt;&gt;"UL"),INDIRECT(ADDRESS($F63,COLUMN()-12)),0),0), IF($G63&gt;0,IF(AND(INDIRECT(ADDRESS($G63,44))=0,INDIRECT(ADDRESS($G63,38))&lt;&gt;"UL"),INDIRECT(ADDRESS($G63,COLUMN()-12)),0),0), IF($H63&gt;0,IF(AND(INDIRECT(ADDRESS($H63,44))=0,INDIRECT(ADDRESS($H63,38))&lt;&gt;"UL"),INDIRECT(ADDRESS($H63,COLUMN()-12)),0),0), IF($I63&gt;0,IF(AND(INDIRECT(ADDRESS($I63,44))=0,INDIRECT(ADDRESS($I63,38))&lt;&gt;"UL"),INDIRECT(ADDRESS($I63,COLUMN()-12)),0),0), IF($J63&gt;0,IF(AND(INDIRECT(ADDRESS($J63,44))=0,INDIRECT(ADDRESS($J63,38))&lt;&gt;"UL"),INDIRECT(ADDRESS($J63,COLUMN()-12)),0),0), IF($K63&gt;0,IF(AND(INDIRECT(ADDRESS($K63,44))=0,INDIRECT(ADDRESS($K63,38))&lt;&gt;"UL"),INDIRECT(ADDRESS($K63,COLUMN()-11)),0),0), IF($L63&gt;0,IF(AND(INDIRECT(ADDRESS($L63,44))=0,INDIRECT(ADDRESS($L63,38))&lt;&gt;"UL"),INDIRECT(ADDRESS($L63,COLUMN()-11)),0),0), IF($M63&gt;0,IF(AND(INDIRECT(ADDRESS($M63,44))=0,INDIRECT(ADDRESS($M63,38))&lt;&gt;"UL"),INDIRECT(ADDRESS($M63,COLUMN()-11)),0),0))</f>
        <v>0</v>
      </c>
      <c r="BN63" s="57" cm="1">
        <f t="array" aca="1" ref="BN63" ca="1">SUM(IF($C63&gt;0,IF(AND(INDIRECT(ADDRESS($C63,44))=0,INDIRECT(ADDRESS($C63,38))&lt;&gt;"UL"),INDIRECT(ADDRESS($C63,COLUMN()-12)),0),0), IF($D63&gt;0,IF(AND(INDIRECT(ADDRESS($D63,44))=0,INDIRECT(ADDRESS($D63,38))&lt;&gt;"UL"),INDIRECT(ADDRESS($D63,COLUMN()-12)),0),0), IF($E63&gt;0,IF(AND(INDIRECT(ADDRESS($E63,44))=0,INDIRECT(ADDRESS($E63,38))&lt;&gt;"UL"),INDIRECT(ADDRESS($E63,COLUMN()-12)),0),0), IF($F63&gt;0,IF(AND(INDIRECT(ADDRESS($F63,44))=0,INDIRECT(ADDRESS($F63,38))&lt;&gt;"UL"),INDIRECT(ADDRESS($F63,COLUMN()-12)),0),0), IF($G63&gt;0,IF(AND(INDIRECT(ADDRESS($G63,44))=0,INDIRECT(ADDRESS($G63,38))&lt;&gt;"UL"),INDIRECT(ADDRESS($G63,COLUMN()-12)),0),0), IF($H63&gt;0,IF(AND(INDIRECT(ADDRESS($H63,44))=0,INDIRECT(ADDRESS($H63,38))&lt;&gt;"UL"),INDIRECT(ADDRESS($H63,COLUMN()-12)),0),0), IF($I63&gt;0,IF(AND(INDIRECT(ADDRESS($I63,44))=0,INDIRECT(ADDRESS($I63,38))&lt;&gt;"UL"),INDIRECT(ADDRESS($I63,COLUMN()-12)),0),0), IF($J63&gt;0,IF(AND(INDIRECT(ADDRESS($J63,44))=0,INDIRECT(ADDRESS($J63,38))&lt;&gt;"UL"),INDIRECT(ADDRESS($J63,COLUMN()-12)),0),0), IF($K63&gt;0,IF(AND(INDIRECT(ADDRESS($K63,44))=0,INDIRECT(ADDRESS($K63,38))&lt;&gt;"UL"),INDIRECT(ADDRESS($K63,COLUMN()-11)),0),0), IF($L63&gt;0,IF(AND(INDIRECT(ADDRESS($L63,44))=0,INDIRECT(ADDRESS($L63,38))&lt;&gt;"UL"),INDIRECT(ADDRESS($L63,COLUMN()-11)),0),0), IF($M63&gt;0,IF(AND(INDIRECT(ADDRESS($M63,44))=0,INDIRECT(ADDRESS($M63,38))&lt;&gt;"UL"),INDIRECT(ADDRESS($M63,COLUMN()-11)),0),0))</f>
        <v>0</v>
      </c>
      <c r="BO63" s="57" cm="1">
        <f t="array" aca="1" ref="BO63" ca="1">SUM(IF($C63&gt;0,IF(AND(INDIRECT(ADDRESS($C63,44))=0,INDIRECT(ADDRESS($C63,38))&lt;&gt;"UL"),INDIRECT(ADDRESS($C63,COLUMN()-12)),0),0), IF($D63&gt;0,IF(AND(INDIRECT(ADDRESS($D63,44))=0,INDIRECT(ADDRESS($D63,38))&lt;&gt;"UL"),INDIRECT(ADDRESS($D63,COLUMN()-12)),0),0), IF($E63&gt;0,IF(AND(INDIRECT(ADDRESS($E63,44))=0,INDIRECT(ADDRESS($E63,38))&lt;&gt;"UL"),INDIRECT(ADDRESS($E63,COLUMN()-12)),0),0), IF($F63&gt;0,IF(AND(INDIRECT(ADDRESS($F63,44))=0,INDIRECT(ADDRESS($F63,38))&lt;&gt;"UL"),INDIRECT(ADDRESS($F63,COLUMN()-12)),0),0), IF($G63&gt;0,IF(AND(INDIRECT(ADDRESS($G63,44))=0,INDIRECT(ADDRESS($G63,38))&lt;&gt;"UL"),INDIRECT(ADDRESS($G63,COLUMN()-12)),0),0), IF($H63&gt;0,IF(AND(INDIRECT(ADDRESS($H63,44))=0,INDIRECT(ADDRESS($H63,38))&lt;&gt;"UL"),INDIRECT(ADDRESS($H63,COLUMN()-12)),0),0), IF($I63&gt;0,IF(AND(INDIRECT(ADDRESS($I63,44))=0,INDIRECT(ADDRESS($I63,38))&lt;&gt;"UL"),INDIRECT(ADDRESS($I63,COLUMN()-12)),0),0), IF($J63&gt;0,IF(AND(INDIRECT(ADDRESS($J63,44))=0,INDIRECT(ADDRESS($J63,38))&lt;&gt;"UL"),INDIRECT(ADDRESS($J63,COLUMN()-12)),0),0), IF($K63&gt;0,IF(AND(INDIRECT(ADDRESS($K63,44))=0,INDIRECT(ADDRESS($K63,38))&lt;&gt;"UL"),INDIRECT(ADDRESS($K63,COLUMN()-11)),0),0), IF($L63&gt;0,IF(AND(INDIRECT(ADDRESS($L63,44))=0,INDIRECT(ADDRESS($L63,38))&lt;&gt;"UL"),INDIRECT(ADDRESS($L63,COLUMN()-11)),0),0), IF($M63&gt;0,IF(AND(INDIRECT(ADDRESS($M63,44))=0,INDIRECT(ADDRESS($M63,38))&lt;&gt;"UL"),INDIRECT(ADDRESS($M63,COLUMN()-11)),0),0))</f>
        <v>0</v>
      </c>
      <c r="BP63" s="57" cm="1">
        <f t="array" aca="1" ref="BP63" ca="1">SUM(IF($C63&gt;0,IF(AND(INDIRECT(ADDRESS($C63,44))=0,INDIRECT(ADDRESS($C63,38))&lt;&gt;"UL"),INDIRECT(ADDRESS($C63,COLUMN()-12)),0),0), IF($D63&gt;0,IF(AND(INDIRECT(ADDRESS($D63,44))=0,INDIRECT(ADDRESS($D63,38))&lt;&gt;"UL"),INDIRECT(ADDRESS($D63,COLUMN()-12)),0),0), IF($E63&gt;0,IF(AND(INDIRECT(ADDRESS($E63,44))=0,INDIRECT(ADDRESS($E63,38))&lt;&gt;"UL"),INDIRECT(ADDRESS($E63,COLUMN()-12)),0),0), IF($F63&gt;0,IF(AND(INDIRECT(ADDRESS($F63,44))=0,INDIRECT(ADDRESS($F63,38))&lt;&gt;"UL"),INDIRECT(ADDRESS($F63,COLUMN()-12)),0),0), IF($G63&gt;0,IF(AND(INDIRECT(ADDRESS($G63,44))=0,INDIRECT(ADDRESS($G63,38))&lt;&gt;"UL"),INDIRECT(ADDRESS($G63,COLUMN()-12)),0),0), IF($H63&gt;0,IF(AND(INDIRECT(ADDRESS($H63,44))=0,INDIRECT(ADDRESS($H63,38))&lt;&gt;"UL"),INDIRECT(ADDRESS($H63,COLUMN()-12)),0),0), IF($I63&gt;0,IF(AND(INDIRECT(ADDRESS($I63,44))=0,INDIRECT(ADDRESS($I63,38))&lt;&gt;"UL"),INDIRECT(ADDRESS($I63,COLUMN()-12)),0),0), IF($J63&gt;0,IF(AND(INDIRECT(ADDRESS($J63,44))=0,INDIRECT(ADDRESS($J63,38))&lt;&gt;"UL"),INDIRECT(ADDRESS($J63,COLUMN()-12)),0),0), IF($K63&gt;0,IF(AND(INDIRECT(ADDRESS($K63,44))=0,INDIRECT(ADDRESS($K63,38))&lt;&gt;"UL"),INDIRECT(ADDRESS($K63,COLUMN()-11)),0),0), IF($L63&gt;0,IF(AND(INDIRECT(ADDRESS($L63,44))=0,INDIRECT(ADDRESS($L63,38))&lt;&gt;"UL"),INDIRECT(ADDRESS($L63,COLUMN()-11)),0),0), IF($M63&gt;0,IF(AND(INDIRECT(ADDRESS($M63,44))=0,INDIRECT(ADDRESS($M63,38))&lt;&gt;"UL"),INDIRECT(ADDRESS($M63,COLUMN()-11)),0),0))</f>
        <v>0</v>
      </c>
      <c r="BQ63" s="57"/>
      <c r="BR63" s="161">
        <f t="shared" ca="1" si="43"/>
        <v>74.512098959827156</v>
      </c>
      <c r="BS63" s="56"/>
      <c r="BT63" s="56">
        <f t="shared" ca="1" si="44"/>
        <v>4.2684023609781381</v>
      </c>
      <c r="BU63" s="64">
        <f t="shared" ca="1" si="45"/>
        <v>0.1255412459111217</v>
      </c>
      <c r="BV63" s="57" t="s">
        <v>34</v>
      </c>
      <c r="BW63" s="57" cm="1">
        <f t="array" aca="1" ref="BW63" ca="1">SUM(IF($C63&gt;0,IF(AND(INDIRECT(ADDRESS($C63,44))=0,INDIRECT(ADDRESS($C63,38))="UL",ISERROR(SEARCH("Rear",INDIRECT(ADDRESS($C63,33)))),ISERROR(SEARCH("Side",INDIRECT(ADDRESS($C63,33))))),INDIRECT(ADDRESS($C63,COLUMN())),0),0),IF($D63&gt;0,IF(AND(INDIRECT(ADDRESS($D63,44))=0,INDIRECT(ADDRESS($D63,38))="UL",ISERROR(SEARCH("Rear",INDIRECT(ADDRESS($D63,33)))),ISERROR(SEARCH("Side",INDIRECT(ADDRESS($D63,33))))),INDIRECT(ADDRESS($D63,COLUMN())),0),0),IF($E63&gt;0,IF(AND(INDIRECT(ADDRESS($E63,44))=0,INDIRECT(ADDRESS($E63,38))="UL",ISERROR(SEARCH("Rear",INDIRECT(ADDRESS($E63,33)))),ISERROR(SEARCH("Side",INDIRECT(ADDRESS($E63,33))))),INDIRECT(ADDRESS($E63,COLUMN())),0),0),IF($F63&gt;0,IF(AND(INDIRECT(ADDRESS($F63,44))=0,INDIRECT(ADDRESS($F63,38))="UL",ISERROR(SEARCH("Rear",INDIRECT(ADDRESS($F63,33)))),ISERROR(SEARCH("Side",INDIRECT(ADDRESS($F63,33))))),INDIRECT(ADDRESS($F63,COLUMN())),0),0),IF($G63&gt;0,IF(AND(INDIRECT(ADDRESS($G63,44))=0,INDIRECT(ADDRESS($G63,38))="UL",ISERROR(SEARCH("Rear",INDIRECT(ADDRESS($G63,33)))),ISERROR(SEARCH("Side",INDIRECT(ADDRESS($G63,33))))),INDIRECT(ADDRESS($G63,COLUMN())),0),0),IF($H63&gt;0,IF(AND(INDIRECT(ADDRESS($H63,44))=0,INDIRECT(ADDRESS($H63,38))="UL",ISERROR(SEARCH("Rear",INDIRECT(ADDRESS($H63,33)))),ISERROR(SEARCH("Side",INDIRECT(ADDRESS($H63,33))))),INDIRECT(ADDRESS($H63,COLUMN())),0),0),IF($I63&gt;0,IF(AND(INDIRECT(ADDRESS($I63,44))=0,INDIRECT(ADDRESS($I63,38))="UL",ISERROR(SEARCH("Rear",INDIRECT(ADDRESS($I63,33)))),ISERROR(SEARCH("Side",INDIRECT(ADDRESS($I63,33))))),INDIRECT(ADDRESS($I63,COLUMN())),0),0),IF($J63&gt;0,IF(AND(INDIRECT(ADDRESS($J63,44))=0,INDIRECT(ADDRESS($J63,38))="UL",ISERROR(SEARCH("Rear",INDIRECT(ADDRESS($J63,33)))),ISERROR(SEARCH("Side",INDIRECT(ADDRESS($J63,33))))),INDIRECT(ADDRESS($J63,COLUMN())),0),0),IF($K63&gt;0,IF(AND(INDIRECT(ADDRESS($K63,44))=0,INDIRECT(ADDRESS($K63,38))="UL",ISERROR(SEARCH("Rear",INDIRECT(ADDRESS($K63,33)))),ISERROR(SEARCH("Side",INDIRECT(ADDRESS($K63,33))))),INDIRECT(ADDRESS($K63,COLUMN())),0),0),IF($L63&gt;0,IF(AND(INDIRECT(ADDRESS($L63,44))=0,INDIRECT(ADDRESS($L63,38))="UL",ISERROR(SEARCH("Rear",INDIRECT(ADDRESS($L63,33)))),ISERROR(SEARCH("Side",INDIRECT(ADDRESS($L63,33))))),INDIRECT(ADDRESS($L63,COLUMN())),0),0),IF($M63&gt;0,IF(AND(INDIRECT(ADDRESS($M63,44))=0,INDIRECT(ADDRESS($M63,38))="UL",ISERROR(SEARCH("Rear",INDIRECT(ADDRESS($M63,33)))),ISERROR(SEARCH("Side",INDIRECT(ADDRESS($M63,33))))),INDIRECT(ADDRESS($M63,COLUMN())),0),0))</f>
        <v>0.88888888888888884</v>
      </c>
      <c r="BX63" s="57">
        <f t="shared" ca="1" si="46"/>
        <v>0.88888888888888884</v>
      </c>
      <c r="BY63" s="57" cm="1">
        <f t="array" aca="1" ref="BY63" ca="1">SUM(IF($C63&gt;0,IF(AND(INDIRECT(ADDRESS($C63,44))=0,INDIRECT(ADDRESS($C63,38))="UL"),INDIRECT(ADDRESS($C63,COLUMN())),0),0),IF($D63&gt;0,IF(AND(INDIRECT(ADDRESS($D63,44))=0,INDIRECT(ADDRESS($D63,38))="UL"),INDIRECT(ADDRESS($D63,COLUMN())),0),0),IF($E63&gt;0,IF(AND(INDIRECT(ADDRESS($E63,44))=0,INDIRECT(ADDRESS($E63,38))="UL"),INDIRECT(ADDRESS($E63,COLUMN())),0),0),IF($F63&gt;0,IF(AND(INDIRECT(ADDRESS($F63,44))=0,INDIRECT(ADDRESS($F63,38))="UL"),INDIRECT(ADDRESS($F63,COLUMN())),0),0),IF($G63&gt;0,IF(AND(INDIRECT(ADDRESS($G63,44))=0,INDIRECT(ADDRESS($G63,38))="UL"),INDIRECT(ADDRESS($G63,COLUMN())),0),0),IF($H63&gt;0,IF(AND(INDIRECT(ADDRESS($H63,44))=0,INDIRECT(ADDRESS($H63,38))="UL"),INDIRECT(ADDRESS($H63,COLUMN())),0),0),IF($I63&gt;0,IF(AND(INDIRECT(ADDRESS($I63,44))=0,INDIRECT(ADDRESS($I63,38))="UL"),INDIRECT(ADDRESS($I63,COLUMN())),0),0),IF($J63&gt;0,IF(AND(INDIRECT(ADDRESS($J63,44))=0,INDIRECT(ADDRESS($J63,38))="UL"),INDIRECT(ADDRESS($J63,COLUMN())),0),0),IF($K63&gt;0,IF(AND(INDIRECT(ADDRESS($K63,44))=0,INDIRECT(ADDRESS($K63,38))="UL"),INDIRECT(ADDRESS($K63,COLUMN())),0),0),IF($L63&gt;0,IF(AND(INDIRECT(ADDRESS($L63,44))=0,INDIRECT(ADDRESS($L63,38))="UL"),INDIRECT(ADDRESS($L63,COLUMN())),0),0),IF($M63&gt;0,IF(AND(INDIRECT(ADDRESS($M63,44))=0,INDIRECT(ADDRESS($M63,38))="UL"),INDIRECT(ADDRESS($M63,COLUMN())),0),0))</f>
        <v>0.29629629629629628</v>
      </c>
      <c r="BZ63" s="57" cm="1">
        <f t="array" aca="1" ref="BZ63" ca="1">SUM(IF($C63&gt;0,IF(AND(INDIRECT(ADDRESS($C63,44))=0,INDIRECT(ADDRESS($C63,38))="UL"),INDIRECT(ADDRESS($C63,COLUMN())),0),0),IF($D63&gt;0,IF(AND(INDIRECT(ADDRESS($D63,44))=0,INDIRECT(ADDRESS($D63,38))="UL"),INDIRECT(ADDRESS($D63,COLUMN())),0),0),IF($E63&gt;0,IF(AND(INDIRECT(ADDRESS($E63,44))=0,INDIRECT(ADDRESS($E63,38))="UL"),INDIRECT(ADDRESS($E63,COLUMN())),0),0),IF($F63&gt;0,IF(AND(INDIRECT(ADDRESS($F63,44))=0,INDIRECT(ADDRESS($F63,38))="UL"),INDIRECT(ADDRESS($F63,COLUMN())),0),0),IF($G63&gt;0,IF(AND(INDIRECT(ADDRESS($G63,44))=0,INDIRECT(ADDRESS($G63,38))="UL"),INDIRECT(ADDRESS($G63,COLUMN())),0),0),IF($H63&gt;0,IF(AND(INDIRECT(ADDRESS($H63,44))=0,INDIRECT(ADDRESS($H63,38))="UL"),INDIRECT(ADDRESS($H63,COLUMN())),0),0),IF($I63&gt;0,IF(AND(INDIRECT(ADDRESS($I63,44))=0,INDIRECT(ADDRESS($I63,38))="UL"),INDIRECT(ADDRESS($I63,COLUMN())),0),0),IF($J63&gt;0,IF(AND(INDIRECT(ADDRESS($J63,44))=0,INDIRECT(ADDRESS($J63,38))="UL"),INDIRECT(ADDRESS($J63,COLUMN())),0),0),IF($K63&gt;0,IF(AND(INDIRECT(ADDRESS($K63,44))=0,INDIRECT(ADDRESS($K63,38))="UL"),INDIRECT(ADDRESS($K63,COLUMN())),0),0),IF($L63&gt;0,IF(AND(INDIRECT(ADDRESS($L63,44))=0,INDIRECT(ADDRESS($L63,38))="UL"),INDIRECT(ADDRESS($L63,COLUMN())),0),0),IF($M63&gt;0,IF(AND(INDIRECT(ADDRESS($M63,44))=0,INDIRECT(ADDRESS($M63,38))="UL"),INDIRECT(ADDRESS($M63,COLUMN())),0),0))</f>
        <v>0.20370370370370369</v>
      </c>
      <c r="CA63" s="57">
        <f t="shared" ca="1" si="47"/>
        <v>0.20370370370370369</v>
      </c>
      <c r="CB63" s="57"/>
      <c r="CC63" s="57">
        <f t="shared" si="48"/>
        <v>0</v>
      </c>
      <c r="CD63" s="57" cm="1">
        <f t="array" aca="1" ref="CD63" ca="1">SUM(IF($C63&gt;0,IF(AND(INDIRECT(ADDRESS($C63,44))=0,INDIRECT(ADDRESS($C63,38))&lt;&gt;"UL"),INDIRECT(ADDRESS($C63,COLUMN())),0),0),IF($D63&gt;0,IF(AND(INDIRECT(ADDRESS($D63,44))=0,INDIRECT(ADDRESS($D63,38))&lt;&gt;"UL"),INDIRECT(ADDRESS($D63,COLUMN())),0),0),IF($E63&gt;0,IF(AND(INDIRECT(ADDRESS($E63,44))=0,INDIRECT(ADDRESS($E63,38))&lt;&gt;"UL"),INDIRECT(ADDRESS($E63,COLUMN())),0),0),IF($F63&gt;0,IF(AND(INDIRECT(ADDRESS($F63,44))=0,INDIRECT(ADDRESS($F63,38))&lt;&gt;"UL"),INDIRECT(ADDRESS($F63,COLUMN())),0),0),IF($G63&gt;0,IF(AND(INDIRECT(ADDRESS($G63,44))=0,INDIRECT(ADDRESS($G63,38))&lt;&gt;"UL"),INDIRECT(ADDRESS($G63,COLUMN())),0),0),IF($H63&gt;0,IF(AND(INDIRECT(ADDRESS($H63,44))=0,INDIRECT(ADDRESS($H63,38))&lt;&gt;"UL"),INDIRECT(ADDRESS($H63,COLUMN())),0),0),IF($I63&gt;0,IF(AND(INDIRECT(ADDRESS($I63,44))=0,INDIRECT(ADDRESS($I63,38))&lt;&gt;"UL"),INDIRECT(ADDRESS($I63,COLUMN())),0),0),IF($J63&gt;0,IF(AND(INDIRECT(ADDRESS($J63,44))=0,INDIRECT(ADDRESS($J63,38))&lt;&gt;"UL"),INDIRECT(ADDRESS($J63,COLUMN())),0),0),IF($K63&gt;0,IF(AND(INDIRECT(ADDRESS($K63,44))=0,INDIRECT(ADDRESS($K63,38))&lt;&gt;"UL"),INDIRECT(ADDRESS($K63,COLUMN())),0),0),IF($L63&gt;0,IF(AND(INDIRECT(ADDRESS($L63,44))=0,INDIRECT(ADDRESS($L63,38))&lt;&gt;"UL"),INDIRECT(ADDRESS($L63,COLUMN())),0),0),IF($M63&gt;0,IF(AND(INDIRECT(ADDRESS($M63,44))=0,INDIRECT(ADDRESS($M63,38))&lt;&gt;"UL"),INDIRECT(ADDRESS($M63,COLUMN())),0),0))</f>
        <v>0</v>
      </c>
      <c r="CE63" s="57" cm="1">
        <f t="array" aca="1" ref="CE63" ca="1">SUM(IF($C63&gt;0,IF(AND(INDIRECT(ADDRESS($C63,44))=0,INDIRECT(ADDRESS($C63,38))&lt;&gt;"UL"),INDIRECT(ADDRESS($C63,COLUMN())),0),0),IF($D63&gt;0,IF(AND(INDIRECT(ADDRESS($D63,44))=0,INDIRECT(ADDRESS($D63,38))&lt;&gt;"UL"),INDIRECT(ADDRESS($D63,COLUMN())),0),0),IF($E63&gt;0,IF(AND(INDIRECT(ADDRESS($E63,44))=0,INDIRECT(ADDRESS($E63,38))&lt;&gt;"UL"),INDIRECT(ADDRESS($E63,COLUMN())),0),0),IF($F63&gt;0,IF(AND(INDIRECT(ADDRESS($F63,44))=0,INDIRECT(ADDRESS($F63,38))&lt;&gt;"UL"),INDIRECT(ADDRESS($F63,COLUMN())),0),0),IF($G63&gt;0,IF(AND(INDIRECT(ADDRESS($G63,44))=0,INDIRECT(ADDRESS($G63,38))&lt;&gt;"UL"),INDIRECT(ADDRESS($G63,COLUMN())),0),0),IF($H63&gt;0,IF(AND(INDIRECT(ADDRESS($H63,44))=0,INDIRECT(ADDRESS($H63,38))&lt;&gt;"UL"),INDIRECT(ADDRESS($H63,COLUMN())),0),0),IF($I63&gt;0,IF(AND(INDIRECT(ADDRESS($I63,44))=0,INDIRECT(ADDRESS($I63,38))&lt;&gt;"UL"),INDIRECT(ADDRESS($I63,COLUMN())),0),0),IF($J63&gt;0,IF(AND(INDIRECT(ADDRESS($J63,44))=0,INDIRECT(ADDRESS($J63,38))&lt;&gt;"UL"),INDIRECT(ADDRESS($J63,COLUMN())),0),0),IF($K63&gt;0,IF(AND(INDIRECT(ADDRESS($K63,44))=0,INDIRECT(ADDRESS($K63,38))&lt;&gt;"UL"),INDIRECT(ADDRESS($K63,COLUMN())),0),0),IF($L63&gt;0,IF(AND(INDIRECT(ADDRESS($L63,44))=0,INDIRECT(ADDRESS($L63,38))&lt;&gt;"UL"),INDIRECT(ADDRESS($L63,COLUMN())),0),0),IF($M63&gt;0,IF(AND(INDIRECT(ADDRESS($M63,44))=0,INDIRECT(ADDRESS($M63,38))&lt;&gt;"UL"),INDIRECT(ADDRESS($M63,COLUMN())),0),0))</f>
        <v>0</v>
      </c>
      <c r="CF63" s="57">
        <f t="shared" ca="1" si="49"/>
        <v>0</v>
      </c>
      <c r="CG63" s="57">
        <f t="shared" ca="1" si="50"/>
        <v>2.591918573861117</v>
      </c>
      <c r="CH63" s="57">
        <f t="shared" ca="1" si="51"/>
        <v>7.6232899231209322E-2</v>
      </c>
      <c r="CI63" s="19">
        <f t="shared" ca="1" si="52"/>
        <v>18.672578970202039</v>
      </c>
      <c r="CJ63" s="19"/>
      <c r="CK63" s="57" cm="1">
        <f t="array" aca="1" ref="CK63" ca="1">IF(AU63="S", SUM(IF($C63&gt;0,IF(INDIRECT(ADDRESS($C63,43))&lt;&gt;1,INDIRECT(ADDRESS($C63,48)),0),0), IF($D63&gt;0,IF(INDIRECT(ADDRESS($D63,43))&lt;&gt;1,INDIRECT(ADDRESS($D63,48)),0),0), IF($E63&gt;0,IF(INDIRECT(ADDRESS($E63,43))&lt;&gt;1,INDIRECT(ADDRESS($E63,48)),0),0), IF($F63&gt;0,IF(INDIRECT(ADDRESS($F63,43))&lt;&gt;1,INDIRECT(ADDRESS($F63,48)),0),0), IF($G63&gt;0,IF(INDIRECT(ADDRESS($G63,43))&lt;&gt;1,INDIRECT(ADDRESS($G63,48)),0),0), IF($H63&gt;0,IF(INDIRECT(ADDRESS($H63,43))&lt;&gt;1,INDIRECT(ADDRESS($H63,48)),0),0), IF($I63&gt;0,IF(INDIRECT(ADDRESS($I63,43))&lt;&gt;1,INDIRECT(ADDRESS($I63,48)),0),0), IF($J63&gt;0,IF(INDIRECT(ADDRESS($J63,43))&lt;&gt;1,INDIRECT(ADDRESS($J63,48)),0),0), IF($K63&gt;0,IF(INDIRECT(ADDRESS($K63,43))&lt;&gt;1,INDIRECT(ADDRESS($K63,48)),0),0), IF($L63&gt;0,IF(INDIRECT(ADDRESS($L63,43))&lt;&gt;1,INDIRECT(ADDRESS($L63,48)),0),0), IF($M63&gt;0,IF(INDIRECT(ADDRESS($M63,43))&lt;&gt;1,INDIRECT(ADDRESS($M63,48)),0),0)), IF(AU63="L",SUM(IF($C63&gt;0,IF(INDIRECT(ADDRESS($C63,43))&lt;&gt;1,INDIRECT(ADDRESS($C63,50)),0),0), IF($D63&gt;0,IF(INDIRECT(ADDRESS($D63,43))&lt;&gt;1,INDIRECT(ADDRESS($D63,50)),0),0), IF($E63&gt;0,IF(INDIRECT(ADDRESS($E63,43))&lt;&gt;1,INDIRECT(ADDRESS($E63,50)),0),0), IF($F63&gt;0,IF(INDIRECT(ADDRESS($F63,43))&lt;&gt;1,INDIRECT(ADDRESS($F63,50)),0),0), IF($G63&gt;0,IF(INDIRECT(ADDRESS($G63,43))&lt;&gt;1,INDIRECT(ADDRESS($G63,50)),0),0), IF($G63&gt;0,IF(INDIRECT(ADDRESS($G63,43))&lt;&gt;1,INDIRECT(ADDRESS($G63,50)),0),0), IF($H63&gt;0,IF(INDIRECT(ADDRESS($H63,43))&lt;&gt;1,INDIRECT(ADDRESS($H63,50)),0),0), IF($I63&gt;0,IF(INDIRECT(ADDRESS($I63,43))&lt;&gt;1,INDIRECT(ADDRESS($I63,50)),0),0), IF($J63&gt;0,IF(INDIRECT(ADDRESS($J63,43))&lt;&gt;1,INDIRECT(ADDRESS($J63,50)),0),0), IF($K63&gt;0,IF(INDIRECT(ADDRESS($K63,43))&lt;&gt;1,INDIRECT(ADDRESS($K63,50)),0),0), IF($L63&gt;0,IF(INDIRECT(ADDRESS($L63,43))&lt;&gt;1,INDIRECT(ADDRESS($L63,50)),0),0), IF($M63&gt;0,IF(INDIRECT(ADDRESS($M63,43))&lt;&gt;1,INDIRECT(ADDRESS($M63,50)),0),0)), SUM(IF($C63&gt;0,IF(INDIRECT(ADDRESS($C63,43))&lt;&gt;1,INDIRECT(ADDRESS($C63,49)),0),0), IF($D63&gt;0,IF(INDIRECT(ADDRESS($D63,43))&lt;&gt;1,INDIRECT(ADDRESS($D63,49)),0),0), IF($E63&gt;0,IF(INDIRECT(ADDRESS($E63,43))&lt;&gt;1,INDIRECT(ADDRESS($E63,49)),0),0), IF($F63&gt;0,IF(INDIRECT(ADDRESS($F63,43))&lt;&gt;1,INDIRECT(ADDRESS($F63,49)),0),0), IF($G63&gt;0,IF(INDIRECT(ADDRESS($G63,43))&lt;&gt;1,INDIRECT(ADDRESS($G63,49)),0),0), IF($G63&gt;0,IF(INDIRECT(ADDRESS($G63,43))&lt;&gt;1,INDIRECT(ADDRESS($G63,49)),0),0), IF($H63&gt;0,IF(INDIRECT(ADDRESS($H63,43))&lt;&gt;1,INDIRECT(ADDRESS($H63,49)),0),0), IF($I63&gt;0,IF(INDIRECT(ADDRESS($I63,43))&lt;&gt;1,INDIRECT(ADDRESS($I63,49)),0),0), IF($J63&gt;0,IF(INDIRECT(ADDRESS($J63,43))&lt;&gt;1,INDIRECT(ADDRESS($J63,49)),0),0), IF($K63&gt;0,IF(INDIRECT(ADDRESS($K63,43))&lt;&gt;1,INDIRECT(ADDRESS($K63,49)),0),0), IF($L63&gt;0,IF(INDIRECT(ADDRESS($L63,43))&lt;&gt;1,INDIRECT(ADDRESS($L63,49)),0),0), IF($M63&gt;0,IF(INDIRECT(ADDRESS($M63,43))&lt;&gt;1,INDIRECT(ADDRESS($M63,49)),0),0))))</f>
        <v>1</v>
      </c>
      <c r="CL63" s="57" cm="1">
        <f t="array" aca="1" ref="CL63" ca="1">SUM(IF($C63&gt;0,IF(INDIRECT(ADDRESS($C63,44))=1,INDIRECT(ADDRESS($C63,90)),0),0), IF($D63&gt;0,IF(INDIRECT(ADDRESS($D63,44))=1,INDIRECT(ADDRESS($D63,90)),0),0), IF($E63&gt;0,IF(INDIRECT(ADDRESS($E63,44))=1,INDIRECT(ADDRESS($E63,90)),0),0), IF($F63&gt;0,IF(INDIRECT(ADDRESS($F63,44))=1,INDIRECT(ADDRESS($F63,90)),0),0), IF($G63&gt;0,IF(INDIRECT(ADDRESS($G63,44))=1,INDIRECT(ADDRESS($G63,90)),0),0), IF($H63&gt;0,IF(INDIRECT(ADDRESS($H63,44))=1,INDIRECT(ADDRESS($H63,90)),0),0), IF($I63&gt;0,IF(INDIRECT(ADDRESS($I63,44))=1,INDIRECT(ADDRESS($I63,90)),0),0), IF($J63&gt;0,IF(INDIRECT(ADDRESS($J63,44))=1,INDIRECT(ADDRESS($J63,90)),0),0), IF($K63&gt;0,IF(INDIRECT(ADDRESS($K63,44))=1,INDIRECT(ADDRESS($K63,90)),0),0), IF($L63&gt;0,IF(INDIRECT(ADDRESS($L63,44))=1,INDIRECT(ADDRESS($L63,90)),0),0), IF($M63&gt;0,IF(INDIRECT(ADDRESS($M63,44))=1,INDIRECT(ADDRESS($M63,90)),0),0))</f>
        <v>0</v>
      </c>
      <c r="CM63" s="56">
        <f t="shared" ca="1" si="53"/>
        <v>0.92421405479874463</v>
      </c>
      <c r="CN63" s="59"/>
    </row>
    <row r="64" spans="1:92" x14ac:dyDescent="0.25">
      <c r="A64" s="52" t="s">
        <v>141</v>
      </c>
      <c r="B64" s="67">
        <v>9</v>
      </c>
      <c r="C64" s="67">
        <v>23</v>
      </c>
      <c r="D64" s="67">
        <v>20</v>
      </c>
      <c r="E64" s="67"/>
      <c r="F64" s="67"/>
      <c r="G64" s="67"/>
      <c r="H64" s="67"/>
      <c r="I64" s="67"/>
      <c r="J64" s="67"/>
      <c r="K64" s="67"/>
      <c r="L64" s="67"/>
      <c r="M64" s="67"/>
      <c r="N64" s="67">
        <f t="shared" ca="1" si="36"/>
        <v>29</v>
      </c>
      <c r="O64" s="67" t="str" cm="1">
        <f t="array" aca="1" ref="O64" ca="1">INDIRECT(ADDRESS($B64,COLUMN()))</f>
        <v>Bomber</v>
      </c>
      <c r="P64" s="67" cm="1">
        <f t="array" aca="1" ref="P64" ca="1">INDIRECT(ADDRESS($B64,COLUMN()))</f>
        <v>5</v>
      </c>
      <c r="Q64" s="67" cm="1">
        <f t="array" aca="1" ref="Q64" ca="1">INDIRECT(ADDRESS($B64,COLUMN()))</f>
        <v>2</v>
      </c>
      <c r="R64" s="67" t="str" cm="1">
        <f t="array" aca="1" ref="R64" ca="1">INDIRECT(ADDRESS($B64,COLUMN()))</f>
        <v>-</v>
      </c>
      <c r="S64" s="67" cm="1">
        <f t="array" aca="1" ref="S64" ca="1">INDIRECT(ADDRESS($B64,COLUMN()))</f>
        <v>2</v>
      </c>
      <c r="T64" s="67" t="str" cm="1">
        <f t="array" aca="1" ref="T64" ca="1">INDIRECT(ADDRESS($B64,COLUMN()))</f>
        <v>1-4</v>
      </c>
      <c r="U64" s="67" cm="1">
        <f t="array" aca="1" ref="U64" ca="1">INDIRECT(ADDRESS($B64,COLUMN()))</f>
        <v>4</v>
      </c>
      <c r="V64" s="67" cm="1">
        <f t="array" aca="1" ref="V64" ca="1">INDIRECT(ADDRESS($B64,COLUMN()))</f>
        <v>0</v>
      </c>
      <c r="W64" s="67" cm="1">
        <f t="array" aca="1" ref="W64" ca="1">INDIRECT(ADDRESS($B64,COLUMN()))</f>
        <v>4</v>
      </c>
      <c r="X64" s="67" cm="1">
        <f t="array" aca="1" ref="X64" ca="1">INDIRECT(ADDRESS($B64,COLUMN()))</f>
        <v>5</v>
      </c>
      <c r="Y64" s="67" cm="1">
        <f t="array" aca="1" ref="Y64" ca="1">INDIRECT(ADDRESS($B64,COLUMN()))</f>
        <v>1</v>
      </c>
      <c r="Z64" s="67" cm="1">
        <f t="array" aca="1" ref="Z64" ca="1">INDIRECT(ADDRESS($B64,COLUMN()))</f>
        <v>5</v>
      </c>
      <c r="AA64" s="67" t="str" cm="1">
        <f t="array" aca="1" ref="AA64" ca="1">INDIRECT(ADDRESS($B64,COLUMN()))</f>
        <v>Rocket Boosters</v>
      </c>
      <c r="AB64" s="56">
        <f t="shared" ca="1" si="37"/>
        <v>0.71563189871974031</v>
      </c>
      <c r="AC64" s="56">
        <f t="shared" ca="1" si="38"/>
        <v>0.80647624534977935</v>
      </c>
      <c r="AD64" s="56">
        <f t="shared" ca="1" si="39"/>
        <v>3.5064184580425191</v>
      </c>
      <c r="AF64" s="52"/>
      <c r="AG64" s="52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65"/>
      <c r="AU64" s="54" t="s">
        <v>113</v>
      </c>
      <c r="AV64" s="57" cm="1">
        <f t="array" aca="1" ref="AV64" ca="1">SUM(IF($C64&gt;0,IF(AND(INDIRECT(ADDRESS($C64,44))=0,INDIRECT(ADDRESS($C64,38))="UL",ISERROR(SEARCH("Rear",INDIRECT(ADDRESS($C64,33)))),ISERROR(SEARCH("Side",INDIRECT(ADDRESS($C64,33))))),INDIRECT(ADDRESS($C64,COLUMN())),0),0),IF($D64&gt;0,IF(AND(INDIRECT(ADDRESS($D64,44))=0,INDIRECT(ADDRESS($D64,38))="UL",ISERROR(SEARCH("Rear",INDIRECT(ADDRESS($D64,33)))),ISERROR(SEARCH("Side",INDIRECT(ADDRESS($D64,33))))),INDIRECT(ADDRESS($D64,COLUMN())),0),0),IF($E64&gt;0,IF(AND(INDIRECT(ADDRESS($E64,44))=0,INDIRECT(ADDRESS($E64,38))="UL",ISERROR(SEARCH("Rear",INDIRECT(ADDRESS($E64,33)))),ISERROR(SEARCH("Side",INDIRECT(ADDRESS($E64,33))))),INDIRECT(ADDRESS($E64,COLUMN())),0),0),IF($F64&gt;0,IF(AND(INDIRECT(ADDRESS($F64,44))=0,INDIRECT(ADDRESS($F64,38))="UL",ISERROR(SEARCH("Rear",INDIRECT(ADDRESS($F64,33)))),ISERROR(SEARCH("Side",INDIRECT(ADDRESS($F64,33))))),INDIRECT(ADDRESS($F64,COLUMN())),0),0),IF($G64&gt;0,IF(AND(INDIRECT(ADDRESS($G64,44))=0,INDIRECT(ADDRESS($G64,38))="UL",ISERROR(SEARCH("Rear",INDIRECT(ADDRESS($G64,33)))),ISERROR(SEARCH("Side",INDIRECT(ADDRESS($G64,33))))),INDIRECT(ADDRESS($G64,COLUMN())),0),0),IF($H64&gt;0,IF(AND(INDIRECT(ADDRESS($H64,44))=0,INDIRECT(ADDRESS($H64,38))="UL",ISERROR(SEARCH("Rear",INDIRECT(ADDRESS($H64,33)))),ISERROR(SEARCH("Side",INDIRECT(ADDRESS($H64,33))))),INDIRECT(ADDRESS($H64,COLUMN())),0),0),IF($I64&gt;0,IF(AND(INDIRECT(ADDRESS($I64,44))=0,INDIRECT(ADDRESS($I64,38))="UL",ISERROR(SEARCH("Rear",INDIRECT(ADDRESS($I64,33)))),ISERROR(SEARCH("Side",INDIRECT(ADDRESS($I64,33))))),INDIRECT(ADDRESS($I64,COLUMN())),0),0),IF($J64&gt;0,IF(AND(INDIRECT(ADDRESS($J64,44))=0,INDIRECT(ADDRESS($J64,38))="UL",ISERROR(SEARCH("Rear",INDIRECT(ADDRESS($J64,33)))),ISERROR(SEARCH("Side",INDIRECT(ADDRESS($J64,33))))),INDIRECT(ADDRESS($J64,COLUMN())),0),0),IF($K64&gt;0,IF(AND(INDIRECT(ADDRESS($K64,44))=0,INDIRECT(ADDRESS($K64,38))="UL",ISERROR(SEARCH("Rear",INDIRECT(ADDRESS($K64,33)))),ISERROR(SEARCH("Side",INDIRECT(ADDRESS($K64,33))))),INDIRECT(ADDRESS($K64,COLUMN())),0),0),IF($L64&gt;0,IF(AND(INDIRECT(ADDRESS($L64,44))=0,INDIRECT(ADDRESS($L64,38))="UL",ISERROR(SEARCH("Rear",INDIRECT(ADDRESS($L64,33)))),ISERROR(SEARCH("Side",INDIRECT(ADDRESS($L64,33))))),INDIRECT(ADDRESS($L64,COLUMN())),0),0),IF($M64&gt;0,IF(AND(INDIRECT(ADDRESS($M64,44))=0,INDIRECT(ADDRESS($M64,38))="UL",ISERROR(SEARCH("Rear",INDIRECT(ADDRESS($M64,33)))),ISERROR(SEARCH("Side",INDIRECT(ADDRESS($M64,33))))),INDIRECT(ADDRESS($M64,COLUMN())),0),0))</f>
        <v>0.61111111111111105</v>
      </c>
      <c r="AW64" s="57" cm="1">
        <f t="array" aca="1" ref="AW64" ca="1">SUM(IF($C64&gt;0,IF(AND(INDIRECT(ADDRESS($C64,44))=0,INDIRECT(ADDRESS($C64,38))="UL",ISERROR(SEARCH("Rear",INDIRECT(ADDRESS($C64,33)))),ISERROR(SEARCH("Side",INDIRECT(ADDRESS($C64,33))))),INDIRECT(ADDRESS($C64,COLUMN())),0),0),IF($D64&gt;0,IF(AND(INDIRECT(ADDRESS($D64,44))=0,INDIRECT(ADDRESS($D64,38))="UL",ISERROR(SEARCH("Rear",INDIRECT(ADDRESS($D64,33)))),ISERROR(SEARCH("Side",INDIRECT(ADDRESS($D64,33))))),INDIRECT(ADDRESS($D64,COLUMN())),0),0),IF($E64&gt;0,IF(AND(INDIRECT(ADDRESS($E64,44))=0,INDIRECT(ADDRESS($E64,38))="UL",ISERROR(SEARCH("Rear",INDIRECT(ADDRESS($E64,33)))),ISERROR(SEARCH("Side",INDIRECT(ADDRESS($E64,33))))),INDIRECT(ADDRESS($E64,COLUMN())),0),0),IF($F64&gt;0,IF(AND(INDIRECT(ADDRESS($F64,44))=0,INDIRECT(ADDRESS($F64,38))="UL",ISERROR(SEARCH("Rear",INDIRECT(ADDRESS($F64,33)))),ISERROR(SEARCH("Side",INDIRECT(ADDRESS($F64,33))))),INDIRECT(ADDRESS($F64,COLUMN())),0),0),IF($G64&gt;0,IF(AND(INDIRECT(ADDRESS($G64,44))=0,INDIRECT(ADDRESS($G64,38))="UL",ISERROR(SEARCH("Rear",INDIRECT(ADDRESS($G64,33)))),ISERROR(SEARCH("Side",INDIRECT(ADDRESS($G64,33))))),INDIRECT(ADDRESS($G64,COLUMN())),0),0),IF($H64&gt;0,IF(AND(INDIRECT(ADDRESS($H64,44))=0,INDIRECT(ADDRESS($H64,38))="UL",ISERROR(SEARCH("Rear",INDIRECT(ADDRESS($H64,33)))),ISERROR(SEARCH("Side",INDIRECT(ADDRESS($H64,33))))),INDIRECT(ADDRESS($H64,COLUMN())),0),0),IF($I64&gt;0,IF(AND(INDIRECT(ADDRESS($I64,44))=0,INDIRECT(ADDRESS($I64,38))="UL",ISERROR(SEARCH("Rear",INDIRECT(ADDRESS($I64,33)))),ISERROR(SEARCH("Side",INDIRECT(ADDRESS($I64,33))))),INDIRECT(ADDRESS($I64,COLUMN())),0),0),IF($J64&gt;0,IF(AND(INDIRECT(ADDRESS($J64,44))=0,INDIRECT(ADDRESS($J64,38))="UL",ISERROR(SEARCH("Rear",INDIRECT(ADDRESS($J64,33)))),ISERROR(SEARCH("Side",INDIRECT(ADDRESS($J64,33))))),INDIRECT(ADDRESS($J64,COLUMN())),0),0),IF($K64&gt;0,IF(AND(INDIRECT(ADDRESS($K64,44))=0,INDIRECT(ADDRESS($K64,38))="UL",ISERROR(SEARCH("Rear",INDIRECT(ADDRESS($K64,33)))),ISERROR(SEARCH("Side",INDIRECT(ADDRESS($K64,33))))),INDIRECT(ADDRESS($K64,COLUMN())),0),0),IF($L64&gt;0,IF(AND(INDIRECT(ADDRESS($L64,44))=0,INDIRECT(ADDRESS($L64,38))="UL",ISERROR(SEARCH("Rear",INDIRECT(ADDRESS($L64,33)))),ISERROR(SEARCH("Side",INDIRECT(ADDRESS($L64,33))))),INDIRECT(ADDRESS($L64,COLUMN())),0),0),IF($M64&gt;0,IF(AND(INDIRECT(ADDRESS($M64,44))=0,INDIRECT(ADDRESS($M64,38))="UL",ISERROR(SEARCH("Rear",INDIRECT(ADDRESS($M64,33)))),ISERROR(SEARCH("Side",INDIRECT(ADDRESS($M64,33))))),INDIRECT(ADDRESS($M64,COLUMN())),0),0))</f>
        <v>1.3888888888888888</v>
      </c>
      <c r="AX64" s="57" cm="1">
        <f t="array" aca="1" ref="AX64" ca="1">SUM(IF($C64&gt;0,IF(AND(INDIRECT(ADDRESS($C64,44))=0,INDIRECT(ADDRESS($C64,38))="UL",ISERROR(SEARCH("Rear",INDIRECT(ADDRESS($C64,33)))),ISERROR(SEARCH("Side",INDIRECT(ADDRESS($C64,33))))),INDIRECT(ADDRESS($C64,COLUMN())),0),0),IF($D64&gt;0,IF(AND(INDIRECT(ADDRESS($D64,44))=0,INDIRECT(ADDRESS($D64,38))="UL",ISERROR(SEARCH("Rear",INDIRECT(ADDRESS($D64,33)))),ISERROR(SEARCH("Side",INDIRECT(ADDRESS($D64,33))))),INDIRECT(ADDRESS($D64,COLUMN())),0),0),IF($E64&gt;0,IF(AND(INDIRECT(ADDRESS($E64,44))=0,INDIRECT(ADDRESS($E64,38))="UL",ISERROR(SEARCH("Rear",INDIRECT(ADDRESS($E64,33)))),ISERROR(SEARCH("Side",INDIRECT(ADDRESS($E64,33))))),INDIRECT(ADDRESS($E64,COLUMN())),0),0),IF($F64&gt;0,IF(AND(INDIRECT(ADDRESS($F64,44))=0,INDIRECT(ADDRESS($F64,38))="UL",ISERROR(SEARCH("Rear",INDIRECT(ADDRESS($F64,33)))),ISERROR(SEARCH("Side",INDIRECT(ADDRESS($F64,33))))),INDIRECT(ADDRESS($F64,COLUMN())),0),0),IF($G64&gt;0,IF(AND(INDIRECT(ADDRESS($G64,44))=0,INDIRECT(ADDRESS($G64,38))="UL",ISERROR(SEARCH("Rear",INDIRECT(ADDRESS($G64,33)))),ISERROR(SEARCH("Side",INDIRECT(ADDRESS($G64,33))))),INDIRECT(ADDRESS($G64,COLUMN())),0),0),IF($H64&gt;0,IF(AND(INDIRECT(ADDRESS($H64,44))=0,INDIRECT(ADDRESS($H64,38))="UL",ISERROR(SEARCH("Rear",INDIRECT(ADDRESS($H64,33)))),ISERROR(SEARCH("Side",INDIRECT(ADDRESS($H64,33))))),INDIRECT(ADDRESS($H64,COLUMN())),0),0),IF($I64&gt;0,IF(AND(INDIRECT(ADDRESS($I64,44))=0,INDIRECT(ADDRESS($I64,38))="UL",ISERROR(SEARCH("Rear",INDIRECT(ADDRESS($I64,33)))),ISERROR(SEARCH("Side",INDIRECT(ADDRESS($I64,33))))),INDIRECT(ADDRESS($I64,COLUMN())),0),0),IF($J64&gt;0,IF(AND(INDIRECT(ADDRESS($J64,44))=0,INDIRECT(ADDRESS($J64,38))="UL",ISERROR(SEARCH("Rear",INDIRECT(ADDRESS($J64,33)))),ISERROR(SEARCH("Side",INDIRECT(ADDRESS($J64,33))))),INDIRECT(ADDRESS($J64,COLUMN())),0),0),IF($K64&gt;0,IF(AND(INDIRECT(ADDRESS($K64,44))=0,INDIRECT(ADDRESS($K64,38))="UL",ISERROR(SEARCH("Rear",INDIRECT(ADDRESS($K64,33)))),ISERROR(SEARCH("Side",INDIRECT(ADDRESS($K64,33))))),INDIRECT(ADDRESS($K64,COLUMN())),0),0),IF($L64&gt;0,IF(AND(INDIRECT(ADDRESS($L64,44))=0,INDIRECT(ADDRESS($L64,38))="UL",ISERROR(SEARCH("Rear",INDIRECT(ADDRESS($L64,33)))),ISERROR(SEARCH("Side",INDIRECT(ADDRESS($L64,33))))),INDIRECT(ADDRESS($L64,COLUMN())),0),0),IF($M64&gt;0,IF(AND(INDIRECT(ADDRESS($M64,44))=0,INDIRECT(ADDRESS($M64,38))="UL",ISERROR(SEARCH("Rear",INDIRECT(ADDRESS($M64,33)))),ISERROR(SEARCH("Side",INDIRECT(ADDRESS($M64,33))))),INDIRECT(ADDRESS($M64,COLUMN())),0),0))</f>
        <v>0.61111111111111105</v>
      </c>
      <c r="AY64" s="58">
        <f t="shared" ca="1" si="40"/>
        <v>1.3888888888888888</v>
      </c>
      <c r="AZ64" s="58">
        <f t="shared" ca="1" si="41"/>
        <v>0.87037037037037035</v>
      </c>
      <c r="BA64" s="58" cm="1">
        <f t="array" aca="1" ref="BA64" ca="1">SUM(IF($C64&gt;0,IF(AND(INDIRECT(ADDRESS($C64,44))=0,INDIRECT(ADDRESS($C64,38))="UL"),INDIRECT(ADDRESS($C64,COLUMN())),0),0),IF($D64&gt;0,IF(AND(INDIRECT(ADDRESS($D64,44))=0,INDIRECT(ADDRESS($D64,38))="UL"),INDIRECT(ADDRESS($D64,COLUMN())),0),0),IF($E64&gt;0,IF(AND(INDIRECT(ADDRESS($E64,44))=0,INDIRECT(ADDRESS($E64,38))="UL"),INDIRECT(ADDRESS($E64,COLUMN())),0),0),IF($F64&gt;0,IF(AND(INDIRECT(ADDRESS($F64,44))=0,INDIRECT(ADDRESS($F64,38))="UL"),INDIRECT(ADDRESS($F64,COLUMN())),0),0),IF($G64&gt;0,IF(AND(INDIRECT(ADDRESS($G64,44))=0,INDIRECT(ADDRESS($G64,38))="UL"),INDIRECT(ADDRESS($G64,COLUMN())),0),0),IF($H64&gt;0,IF(AND(INDIRECT(ADDRESS($H64,44))=0,INDIRECT(ADDRESS($H64,38))="UL"),INDIRECT(ADDRESS($H64,COLUMN())),0),0),IF($I64&gt;0,IF(AND(INDIRECT(ADDRESS($I64,44))=0,INDIRECT(ADDRESS($I64,38))="UL"),INDIRECT(ADDRESS($I64,COLUMN())),0),0),IF($J64&gt;0,IF(AND(INDIRECT(ADDRESS($J64,44))=0,INDIRECT(ADDRESS($J64,38))="UL"),INDIRECT(ADDRESS($J64,COLUMN())),0),0),IF($K64&gt;0,IF(AND(INDIRECT(ADDRESS($K64,44))=0,INDIRECT(ADDRESS($K64,38))="UL"),INDIRECT(ADDRESS($K64,COLUMN())),0),0),IF($L64&gt;0,IF(AND(INDIRECT(ADDRESS($L64,44))=0,INDIRECT(ADDRESS($L64,38))="UL"),INDIRECT(ADDRESS($L64,COLUMN())),0),0),IF($M64&gt;0,IF(AND(INDIRECT(ADDRESS($M64,44))=0,INDIRECT(ADDRESS($M64,38))="UL"),INDIRECT(ADDRESS($M64,COLUMN())),0),0))</f>
        <v>0.45185185185185189</v>
      </c>
      <c r="BB64" s="58" cm="1">
        <f t="array" aca="1" ref="BB64" ca="1">SUM(IF($C64&gt;0,IF(AND(INDIRECT(ADDRESS($C64,44))=0,INDIRECT(ADDRESS($C64,38))="UL"),INDIRECT(ADDRESS($C64,COLUMN())),0),0),IF($D64&gt;0,IF(AND(INDIRECT(ADDRESS($D64,44))=0,INDIRECT(ADDRESS($D64,38))="UL"),INDIRECT(ADDRESS($D64,COLUMN())),0),0),IF($E64&gt;0,IF(AND(INDIRECT(ADDRESS($E64,44))=0,INDIRECT(ADDRESS($E64,38))="UL"),INDIRECT(ADDRESS($E64,COLUMN())),0),0),IF($F64&gt;0,IF(AND(INDIRECT(ADDRESS($F64,44))=0,INDIRECT(ADDRESS($F64,38))="UL"),INDIRECT(ADDRESS($F64,COLUMN())),0),0),IF($G64&gt;0,IF(AND(INDIRECT(ADDRESS($G64,44))=0,INDIRECT(ADDRESS($G64,38))="UL"),INDIRECT(ADDRESS($G64,COLUMN())),0),0),IF($H64&gt;0,IF(AND(INDIRECT(ADDRESS($H64,44))=0,INDIRECT(ADDRESS($H64,38))="UL"),INDIRECT(ADDRESS($H64,COLUMN())),0),0),IF($I64&gt;0,IF(AND(INDIRECT(ADDRESS($I64,44))=0,INDIRECT(ADDRESS($I64,38))="UL"),INDIRECT(ADDRESS($I64,COLUMN())),0),0),IF($J64&gt;0,IF(AND(INDIRECT(ADDRESS($J64,44))=0,INDIRECT(ADDRESS($J64,38))="UL"),INDIRECT(ADDRESS($J64,COLUMN())),0),0),IF($K64&gt;0,IF(AND(INDIRECT(ADDRESS($K64,44))=0,INDIRECT(ADDRESS($K64,38))="UL"),INDIRECT(ADDRESS($K64,COLUMN())),0),0),IF($L64&gt;0,IF(AND(INDIRECT(ADDRESS($L64,44))=0,INDIRECT(ADDRESS($L64,38))="UL"),INDIRECT(ADDRESS($L64,COLUMN())),0),0),IF($M64&gt;0,IF(AND(INDIRECT(ADDRESS($M64,44))=0,INDIRECT(ADDRESS($M64,38))="UL"),INDIRECT(ADDRESS($M64,COLUMN())),0),0))</f>
        <v>0.24444444444444441</v>
      </c>
      <c r="BC64" s="58" cm="1">
        <f t="array" aca="1" ref="BC64" ca="1">SUM(IF($C64&gt;0,IF(AND(INDIRECT(ADDRESS($C64,44))=0,INDIRECT(ADDRESS($C64,38))="UL"),INDIRECT(ADDRESS($C64,COLUMN())),0),0),IF($D64&gt;0,IF(AND(INDIRECT(ADDRESS($D64,44))=0,INDIRECT(ADDRESS($D64,38))="UL"),INDIRECT(ADDRESS($D64,COLUMN())),0),0),IF($E64&gt;0,IF(AND(INDIRECT(ADDRESS($E64,44))=0,INDIRECT(ADDRESS($E64,38))="UL"),INDIRECT(ADDRESS($E64,COLUMN())),0),0),IF($F64&gt;0,IF(AND(INDIRECT(ADDRESS($F64,44))=0,INDIRECT(ADDRESS($F64,38))="UL"),INDIRECT(ADDRESS($F64,COLUMN())),0),0),IF($G64&gt;0,IF(AND(INDIRECT(ADDRESS($G64,44))=0,INDIRECT(ADDRESS($G64,38))="UL"),INDIRECT(ADDRESS($G64,COLUMN())),0),0),IF($H64&gt;0,IF(AND(INDIRECT(ADDRESS($H64,44))=0,INDIRECT(ADDRESS($H64,38))="UL"),INDIRECT(ADDRESS($H64,COLUMN())),0),0),IF($I64&gt;0,IF(AND(INDIRECT(ADDRESS($I64,44))=0,INDIRECT(ADDRESS($I64,38))="UL"),INDIRECT(ADDRESS($I64,COLUMN())),0),0),IF($J64&gt;0,IF(AND(INDIRECT(ADDRESS($J64,44))=0,INDIRECT(ADDRESS($J64,38))="UL"),INDIRECT(ADDRESS($J64,COLUMN())),0),0),IF($K64&gt;0,IF(AND(INDIRECT(ADDRESS($K64,44))=0,INDIRECT(ADDRESS($K64,38))="UL"),INDIRECT(ADDRESS($K64,COLUMN())),0),0),IF($L64&gt;0,IF(AND(INDIRECT(ADDRESS($L64,44))=0,INDIRECT(ADDRESS($L64,38))="UL"),INDIRECT(ADDRESS($L64,COLUMN())),0),0),IF($M64&gt;0,IF(AND(INDIRECT(ADDRESS($M64,44))=0,INDIRECT(ADDRESS($M64,38))="UL"),INDIRECT(ADDRESS($M64,COLUMN())),0),0))</f>
        <v>0.24444444444444441</v>
      </c>
      <c r="BD64" s="58" cm="1">
        <f t="array" aca="1" ref="BD64" ca="1">SUM(IF($C64&gt;0,IF(AND(INDIRECT(ADDRESS($C64,44))=0,INDIRECT(ADDRESS($C64,38))="UL"),INDIRECT(ADDRESS($C64,COLUMN())),0),0),IF($D64&gt;0,IF(AND(INDIRECT(ADDRESS($D64,44))=0,INDIRECT(ADDRESS($D64,38))="UL"),INDIRECT(ADDRESS($D64,COLUMN())),0),0),IF($E64&gt;0,IF(AND(INDIRECT(ADDRESS($E64,44))=0,INDIRECT(ADDRESS($E64,38))="UL"),INDIRECT(ADDRESS($E64,COLUMN())),0),0),IF($F64&gt;0,IF(AND(INDIRECT(ADDRESS($F64,44))=0,INDIRECT(ADDRESS($F64,38))="UL"),INDIRECT(ADDRESS($F64,COLUMN())),0),0),IF($G64&gt;0,IF(AND(INDIRECT(ADDRESS($G64,44))=0,INDIRECT(ADDRESS($G64,38))="UL"),INDIRECT(ADDRESS($G64,COLUMN())),0),0),IF($H64&gt;0,IF(AND(INDIRECT(ADDRESS($H64,44))=0,INDIRECT(ADDRESS($H64,38))="UL"),INDIRECT(ADDRESS($H64,COLUMN())),0),0),IF($I64&gt;0,IF(AND(INDIRECT(ADDRESS($I64,44))=0,INDIRECT(ADDRESS($I64,38))="UL"),INDIRECT(ADDRESS($I64,COLUMN())),0),0),IF($J64&gt;0,IF(AND(INDIRECT(ADDRESS($J64,44))=0,INDIRECT(ADDRESS($J64,38))="UL"),INDIRECT(ADDRESS($J64,COLUMN())),0),0),IF($K64&gt;0,IF(AND(INDIRECT(ADDRESS($K64,44))=0,INDIRECT(ADDRESS($K64,38))="UL"),INDIRECT(ADDRESS($K64,COLUMN())),0),0),IF($L64&gt;0,IF(AND(INDIRECT(ADDRESS($L64,44))=0,INDIRECT(ADDRESS($L64,38))="UL"),INDIRECT(ADDRESS($L64,COLUMN())),0),0),IF($M64&gt;0,IF(AND(INDIRECT(ADDRESS($M64,44))=0,INDIRECT(ADDRESS($M64,38))="UL"),INDIRECT(ADDRESS($M64,COLUMN())),0),0))</f>
        <v>0.45185185185185189</v>
      </c>
      <c r="BE64" s="57">
        <f t="shared" ca="1" si="42"/>
        <v>0.24444444444444441</v>
      </c>
      <c r="BF64" s="57" cm="1">
        <f t="array" aca="1" ref="BF64" ca="1">SUM(IF($C64&gt;0,IF(INDIRECT(ADDRESS($C64,45))=1,INDIRECT(ADDRESS($C64,52))*INDIRECT(ADDRESS($C64,42))/5,0),0), IF($D64&gt;0,IF(INDIRECT(ADDRESS($D64,45))=1,INDIRECT(ADDRESS($D64,52))*INDIRECT(ADDRESS($D64,42))/5,0),0), IF($E64&gt;0,IF(INDIRECT(ADDRESS($E64,45))=1,INDIRECT(ADDRESS($E64,52))*INDIRECT(ADDRESS($E64,42))/5,0),0), IF($F64&gt;0,IF(INDIRECT(ADDRESS($F64,45))=1,INDIRECT(ADDRESS($F64,52))*INDIRECT(ADDRESS($F64,42))/5,0),0), IF($G64&gt;0,IF(INDIRECT(ADDRESS($G64,45))=1,INDIRECT(ADDRESS($G64,52))*INDIRECT(ADDRESS($G64,42))/5,0),0), IF($H64&gt;0,IF(INDIRECT(ADDRESS($H64,45))=1,INDIRECT(ADDRESS($H64,52))*INDIRECT(ADDRESS($H64,42))/5,0),0)
)*$BF$296/100</f>
        <v>0</v>
      </c>
      <c r="BG64" s="19"/>
      <c r="BH64" s="57" cm="1">
        <f t="array" aca="1" ref="BH64" ca="1">SUM(IF($C64&gt;0,IF(AND(INDIRECT(ADDRESS($C64,44))=0,INDIRECT(ADDRESS($C64,38))&lt;&gt;"UL"),INDIRECT(ADDRESS($C64,COLUMN()-12)),0),0), IF($D64&gt;0,IF(AND(INDIRECT(ADDRESS($D64,44))=0,INDIRECT(ADDRESS($D64,38))&lt;&gt;"UL"),INDIRECT(ADDRESS($D64,COLUMN()-12)),0),0), IF($E64&gt;0,IF(AND(INDIRECT(ADDRESS($E64,44))=0,INDIRECT(ADDRESS($E64,38))&lt;&gt;"UL"),INDIRECT(ADDRESS($E64,COLUMN()-12)),0),0), IF($F64&gt;0,IF(AND(INDIRECT(ADDRESS($F64,44))=0,INDIRECT(ADDRESS($F64,38))&lt;&gt;"UL"),INDIRECT(ADDRESS($F64,COLUMN()-12)),0),0), IF($G64&gt;0,IF(AND(INDIRECT(ADDRESS($G64,44))=0,INDIRECT(ADDRESS($G64,38))&lt;&gt;"UL"),INDIRECT(ADDRESS($G64,COLUMN()-12)),0),0), IF($H64&gt;0,IF(AND(INDIRECT(ADDRESS($H64,44))=0,INDIRECT(ADDRESS($H64,38))&lt;&gt;"UL"),INDIRECT(ADDRESS($H64,COLUMN()-12)),0),0), IF($I64&gt;0,IF(AND(INDIRECT(ADDRESS($I64,44))=0,INDIRECT(ADDRESS($I64,38))&lt;&gt;"UL"),INDIRECT(ADDRESS($I64,COLUMN()-12)),0),0), IF($J64&gt;0,IF(AND(INDIRECT(ADDRESS($J64,44))=0,INDIRECT(ADDRESS($J64,38))&lt;&gt;"UL"),INDIRECT(ADDRESS($J64,COLUMN()-12)),0),0), IF($K64&gt;0,IF(AND(INDIRECT(ADDRESS($K64,44))=0,INDIRECT(ADDRESS($K64,38))&lt;&gt;"UL"),INDIRECT(ADDRESS($K64,COLUMN()-12)),0),0), IF($L64&gt;0,IF(AND(INDIRECT(ADDRESS($L64,44))=0,INDIRECT(ADDRESS($L64,38))&lt;&gt;"UL"),INDIRECT(ADDRESS($L64,COLUMN()-12)),0),0), IF($M64&gt;0,IF(AND(INDIRECT(ADDRESS($M64,44))=0,INDIRECT(ADDRESS($M64,38))&lt;&gt;"UL"),INDIRECT(ADDRESS($M64,COLUMN()-12)),0),0))</f>
        <v>0</v>
      </c>
      <c r="BI64" s="57" cm="1">
        <f t="array" aca="1" ref="BI64" ca="1">SUM(IF($C64&gt;0,IF(AND(INDIRECT(ADDRESS($C64,44))=0,INDIRECT(ADDRESS($C64,38))&lt;&gt;"UL"),INDIRECT(ADDRESS($C64,COLUMN()-12)),0),0), IF($D64&gt;0,IF(AND(INDIRECT(ADDRESS($D64,44))=0,INDIRECT(ADDRESS($D64,38))&lt;&gt;"UL"),INDIRECT(ADDRESS($D64,COLUMN()-12)),0),0), IF($E64&gt;0,IF(AND(INDIRECT(ADDRESS($E64,44))=0,INDIRECT(ADDRESS($E64,38))&lt;&gt;"UL"),INDIRECT(ADDRESS($E64,COLUMN()-12)),0),0), IF($F64&gt;0,IF(AND(INDIRECT(ADDRESS($F64,44))=0,INDIRECT(ADDRESS($F64,38))&lt;&gt;"UL"),INDIRECT(ADDRESS($F64,COLUMN()-12)),0),0), IF($G64&gt;0,IF(AND(INDIRECT(ADDRESS($G64,44))=0,INDIRECT(ADDRESS($G64,38))&lt;&gt;"UL"),INDIRECT(ADDRESS($G64,COLUMN()-12)),0),0), IF($H64&gt;0,IF(AND(INDIRECT(ADDRESS($H64,44))=0,INDIRECT(ADDRESS($H64,38))&lt;&gt;"UL"),INDIRECT(ADDRESS($H64,COLUMN()-12)),0),0), IF($I64&gt;0,IF(AND(INDIRECT(ADDRESS($I64,44))=0,INDIRECT(ADDRESS($I64,38))&lt;&gt;"UL"),INDIRECT(ADDRESS($I64,COLUMN()-12)),0),0), IF($J64&gt;0,IF(AND(INDIRECT(ADDRESS($J64,44))=0,INDIRECT(ADDRESS($J64,38))&lt;&gt;"UL"),INDIRECT(ADDRESS($J64,COLUMN()-12)),0),0), IF($K64&gt;0,IF(AND(INDIRECT(ADDRESS($K64,44))=0,INDIRECT(ADDRESS($K64,38))&lt;&gt;"UL"),INDIRECT(ADDRESS($K64,COLUMN()-12)),0),0), IF($L64&gt;0,IF(AND(INDIRECT(ADDRESS($L64,44))=0,INDIRECT(ADDRESS($L64,38))&lt;&gt;"UL"),INDIRECT(ADDRESS($L64,COLUMN()-12)),0),0), IF($M64&gt;0,IF(AND(INDIRECT(ADDRESS($M64,44))=0,INDIRECT(ADDRESS($M64,38))&lt;&gt;"UL"),INDIRECT(ADDRESS($M64,COLUMN()-12)),0),0))</f>
        <v>0</v>
      </c>
      <c r="BJ64" s="57" cm="1">
        <f t="array" aca="1" ref="BJ64" ca="1">SUM(IF($C64&gt;0,IF(AND(INDIRECT(ADDRESS($C64,44))=0,INDIRECT(ADDRESS($C64,38))&lt;&gt;"UL"),INDIRECT(ADDRESS($C64,COLUMN()-12)),0),0), IF($D64&gt;0,IF(AND(INDIRECT(ADDRESS($D64,44))=0,INDIRECT(ADDRESS($D64,38))&lt;&gt;"UL"),INDIRECT(ADDRESS($D64,COLUMN()-12)),0),0), IF($E64&gt;0,IF(AND(INDIRECT(ADDRESS($E64,44))=0,INDIRECT(ADDRESS($E64,38))&lt;&gt;"UL"),INDIRECT(ADDRESS($E64,COLUMN()-12)),0),0), IF($F64&gt;0,IF(AND(INDIRECT(ADDRESS($F64,44))=0,INDIRECT(ADDRESS($F64,38))&lt;&gt;"UL"),INDIRECT(ADDRESS($F64,COLUMN()-12)),0),0), IF($G64&gt;0,IF(AND(INDIRECT(ADDRESS($G64,44))=0,INDIRECT(ADDRESS($G64,38))&lt;&gt;"UL"),INDIRECT(ADDRESS($G64,COLUMN()-12)),0),0), IF($H64&gt;0,IF(AND(INDIRECT(ADDRESS($H64,44))=0,INDIRECT(ADDRESS($H64,38))&lt;&gt;"UL"),INDIRECT(ADDRESS($H64,COLUMN()-12)),0),0), IF($I64&gt;0,IF(AND(INDIRECT(ADDRESS($I64,44))=0,INDIRECT(ADDRESS($I64,38))&lt;&gt;"UL"),INDIRECT(ADDRESS($I64,COLUMN()-12)),0),0), IF($J64&gt;0,IF(AND(INDIRECT(ADDRESS($J64,44))=0,INDIRECT(ADDRESS($J64,38))&lt;&gt;"UL"),INDIRECT(ADDRESS($J64,COLUMN()-12)),0),0), IF($K64&gt;0,IF(AND(INDIRECT(ADDRESS($K64,44))=0,INDIRECT(ADDRESS($K64,38))&lt;&gt;"UL"),INDIRECT(ADDRESS($K64,COLUMN()-12)),0),0), IF($L64&gt;0,IF(AND(INDIRECT(ADDRESS($L64,44))=0,INDIRECT(ADDRESS($L64,38))&lt;&gt;"UL"),INDIRECT(ADDRESS($L64,COLUMN()-12)),0),0), IF($M64&gt;0,IF(AND(INDIRECT(ADDRESS($M64,44))=0,INDIRECT(ADDRESS($M64,38))&lt;&gt;"UL"),INDIRECT(ADDRESS($M64,COLUMN()-12)),0),0))</f>
        <v>0</v>
      </c>
      <c r="BK64" s="57"/>
      <c r="BL64" s="57"/>
      <c r="BM64" s="57" cm="1">
        <f t="array" aca="1" ref="BM64" ca="1">SUM(IF($C64&gt;0,IF(AND(INDIRECT(ADDRESS($C64,44))=0,INDIRECT(ADDRESS($C64,38))&lt;&gt;"UL"),INDIRECT(ADDRESS($C64,COLUMN()-12)),0),0), IF($D64&gt;0,IF(AND(INDIRECT(ADDRESS($D64,44))=0,INDIRECT(ADDRESS($D64,38))&lt;&gt;"UL"),INDIRECT(ADDRESS($D64,COLUMN()-12)),0),0), IF($E64&gt;0,IF(AND(INDIRECT(ADDRESS($E64,44))=0,INDIRECT(ADDRESS($E64,38))&lt;&gt;"UL"),INDIRECT(ADDRESS($E64,COLUMN()-12)),0),0), IF($F64&gt;0,IF(AND(INDIRECT(ADDRESS($F64,44))=0,INDIRECT(ADDRESS($F64,38))&lt;&gt;"UL"),INDIRECT(ADDRESS($F64,COLUMN()-12)),0),0), IF($G64&gt;0,IF(AND(INDIRECT(ADDRESS($G64,44))=0,INDIRECT(ADDRESS($G64,38))&lt;&gt;"UL"),INDIRECT(ADDRESS($G64,COLUMN()-12)),0),0), IF($H64&gt;0,IF(AND(INDIRECT(ADDRESS($H64,44))=0,INDIRECT(ADDRESS($H64,38))&lt;&gt;"UL"),INDIRECT(ADDRESS($H64,COLUMN()-12)),0),0), IF($I64&gt;0,IF(AND(INDIRECT(ADDRESS($I64,44))=0,INDIRECT(ADDRESS($I64,38))&lt;&gt;"UL"),INDIRECT(ADDRESS($I64,COLUMN()-12)),0),0), IF($J64&gt;0,IF(AND(INDIRECT(ADDRESS($J64,44))=0,INDIRECT(ADDRESS($J64,38))&lt;&gt;"UL"),INDIRECT(ADDRESS($J64,COLUMN()-12)),0),0), IF($K64&gt;0,IF(AND(INDIRECT(ADDRESS($K64,44))=0,INDIRECT(ADDRESS($K64,38))&lt;&gt;"UL"),INDIRECT(ADDRESS($K64,COLUMN()-11)),0),0), IF($L64&gt;0,IF(AND(INDIRECT(ADDRESS($L64,44))=0,INDIRECT(ADDRESS($L64,38))&lt;&gt;"UL"),INDIRECT(ADDRESS($L64,COLUMN()-11)),0),0), IF($M64&gt;0,IF(AND(INDIRECT(ADDRESS($M64,44))=0,INDIRECT(ADDRESS($M64,38))&lt;&gt;"UL"),INDIRECT(ADDRESS($M64,COLUMN()-11)),0),0))</f>
        <v>0</v>
      </c>
      <c r="BN64" s="57" cm="1">
        <f t="array" aca="1" ref="BN64" ca="1">SUM(IF($C64&gt;0,IF(AND(INDIRECT(ADDRESS($C64,44))=0,INDIRECT(ADDRESS($C64,38))&lt;&gt;"UL"),INDIRECT(ADDRESS($C64,COLUMN()-12)),0),0), IF($D64&gt;0,IF(AND(INDIRECT(ADDRESS($D64,44))=0,INDIRECT(ADDRESS($D64,38))&lt;&gt;"UL"),INDIRECT(ADDRESS($D64,COLUMN()-12)),0),0), IF($E64&gt;0,IF(AND(INDIRECT(ADDRESS($E64,44))=0,INDIRECT(ADDRESS($E64,38))&lt;&gt;"UL"),INDIRECT(ADDRESS($E64,COLUMN()-12)),0),0), IF($F64&gt;0,IF(AND(INDIRECT(ADDRESS($F64,44))=0,INDIRECT(ADDRESS($F64,38))&lt;&gt;"UL"),INDIRECT(ADDRESS($F64,COLUMN()-12)),0),0), IF($G64&gt;0,IF(AND(INDIRECT(ADDRESS($G64,44))=0,INDIRECT(ADDRESS($G64,38))&lt;&gt;"UL"),INDIRECT(ADDRESS($G64,COLUMN()-12)),0),0), IF($H64&gt;0,IF(AND(INDIRECT(ADDRESS($H64,44))=0,INDIRECT(ADDRESS($H64,38))&lt;&gt;"UL"),INDIRECT(ADDRESS($H64,COLUMN()-12)),0),0), IF($I64&gt;0,IF(AND(INDIRECT(ADDRESS($I64,44))=0,INDIRECT(ADDRESS($I64,38))&lt;&gt;"UL"),INDIRECT(ADDRESS($I64,COLUMN()-12)),0),0), IF($J64&gt;0,IF(AND(INDIRECT(ADDRESS($J64,44))=0,INDIRECT(ADDRESS($J64,38))&lt;&gt;"UL"),INDIRECT(ADDRESS($J64,COLUMN()-12)),0),0), IF($K64&gt;0,IF(AND(INDIRECT(ADDRESS($K64,44))=0,INDIRECT(ADDRESS($K64,38))&lt;&gt;"UL"),INDIRECT(ADDRESS($K64,COLUMN()-11)),0),0), IF($L64&gt;0,IF(AND(INDIRECT(ADDRESS($L64,44))=0,INDIRECT(ADDRESS($L64,38))&lt;&gt;"UL"),INDIRECT(ADDRESS($L64,COLUMN()-11)),0),0), IF($M64&gt;0,IF(AND(INDIRECT(ADDRESS($M64,44))=0,INDIRECT(ADDRESS($M64,38))&lt;&gt;"UL"),INDIRECT(ADDRESS($M64,COLUMN()-11)),0),0))</f>
        <v>0</v>
      </c>
      <c r="BO64" s="57" cm="1">
        <f t="array" aca="1" ref="BO64" ca="1">SUM(IF($C64&gt;0,IF(AND(INDIRECT(ADDRESS($C64,44))=0,INDIRECT(ADDRESS($C64,38))&lt;&gt;"UL"),INDIRECT(ADDRESS($C64,COLUMN()-12)),0),0), IF($D64&gt;0,IF(AND(INDIRECT(ADDRESS($D64,44))=0,INDIRECT(ADDRESS($D64,38))&lt;&gt;"UL"),INDIRECT(ADDRESS($D64,COLUMN()-12)),0),0), IF($E64&gt;0,IF(AND(INDIRECT(ADDRESS($E64,44))=0,INDIRECT(ADDRESS($E64,38))&lt;&gt;"UL"),INDIRECT(ADDRESS($E64,COLUMN()-12)),0),0), IF($F64&gt;0,IF(AND(INDIRECT(ADDRESS($F64,44))=0,INDIRECT(ADDRESS($F64,38))&lt;&gt;"UL"),INDIRECT(ADDRESS($F64,COLUMN()-12)),0),0), IF($G64&gt;0,IF(AND(INDIRECT(ADDRESS($G64,44))=0,INDIRECT(ADDRESS($G64,38))&lt;&gt;"UL"),INDIRECT(ADDRESS($G64,COLUMN()-12)),0),0), IF($H64&gt;0,IF(AND(INDIRECT(ADDRESS($H64,44))=0,INDIRECT(ADDRESS($H64,38))&lt;&gt;"UL"),INDIRECT(ADDRESS($H64,COLUMN()-12)),0),0), IF($I64&gt;0,IF(AND(INDIRECT(ADDRESS($I64,44))=0,INDIRECT(ADDRESS($I64,38))&lt;&gt;"UL"),INDIRECT(ADDRESS($I64,COLUMN()-12)),0),0), IF($J64&gt;0,IF(AND(INDIRECT(ADDRESS($J64,44))=0,INDIRECT(ADDRESS($J64,38))&lt;&gt;"UL"),INDIRECT(ADDRESS($J64,COLUMN()-12)),0),0), IF($K64&gt;0,IF(AND(INDIRECT(ADDRESS($K64,44))=0,INDIRECT(ADDRESS($K64,38))&lt;&gt;"UL"),INDIRECT(ADDRESS($K64,COLUMN()-11)),0),0), IF($L64&gt;0,IF(AND(INDIRECT(ADDRESS($L64,44))=0,INDIRECT(ADDRESS($L64,38))&lt;&gt;"UL"),INDIRECT(ADDRESS($L64,COLUMN()-11)),0),0), IF($M64&gt;0,IF(AND(INDIRECT(ADDRESS($M64,44))=0,INDIRECT(ADDRESS($M64,38))&lt;&gt;"UL"),INDIRECT(ADDRESS($M64,COLUMN()-11)),0),0))</f>
        <v>0</v>
      </c>
      <c r="BP64" s="57" cm="1">
        <f t="array" aca="1" ref="BP64" ca="1">SUM(IF($C64&gt;0,IF(AND(INDIRECT(ADDRESS($C64,44))=0,INDIRECT(ADDRESS($C64,38))&lt;&gt;"UL"),INDIRECT(ADDRESS($C64,COLUMN()-12)),0),0), IF($D64&gt;0,IF(AND(INDIRECT(ADDRESS($D64,44))=0,INDIRECT(ADDRESS($D64,38))&lt;&gt;"UL"),INDIRECT(ADDRESS($D64,COLUMN()-12)),0),0), IF($E64&gt;0,IF(AND(INDIRECT(ADDRESS($E64,44))=0,INDIRECT(ADDRESS($E64,38))&lt;&gt;"UL"),INDIRECT(ADDRESS($E64,COLUMN()-12)),0),0), IF($F64&gt;0,IF(AND(INDIRECT(ADDRESS($F64,44))=0,INDIRECT(ADDRESS($F64,38))&lt;&gt;"UL"),INDIRECT(ADDRESS($F64,COLUMN()-12)),0),0), IF($G64&gt;0,IF(AND(INDIRECT(ADDRESS($G64,44))=0,INDIRECT(ADDRESS($G64,38))&lt;&gt;"UL"),INDIRECT(ADDRESS($G64,COLUMN()-12)),0),0), IF($H64&gt;0,IF(AND(INDIRECT(ADDRESS($H64,44))=0,INDIRECT(ADDRESS($H64,38))&lt;&gt;"UL"),INDIRECT(ADDRESS($H64,COLUMN()-12)),0),0), IF($I64&gt;0,IF(AND(INDIRECT(ADDRESS($I64,44))=0,INDIRECT(ADDRESS($I64,38))&lt;&gt;"UL"),INDIRECT(ADDRESS($I64,COLUMN()-12)),0),0), IF($J64&gt;0,IF(AND(INDIRECT(ADDRESS($J64,44))=0,INDIRECT(ADDRESS($J64,38))&lt;&gt;"UL"),INDIRECT(ADDRESS($J64,COLUMN()-12)),0),0), IF($K64&gt;0,IF(AND(INDIRECT(ADDRESS($K64,44))=0,INDIRECT(ADDRESS($K64,38))&lt;&gt;"UL"),INDIRECT(ADDRESS($K64,COLUMN()-11)),0),0), IF($L64&gt;0,IF(AND(INDIRECT(ADDRESS($L64,44))=0,INDIRECT(ADDRESS($L64,38))&lt;&gt;"UL"),INDIRECT(ADDRESS($L64,COLUMN()-11)),0),0), IF($M64&gt;0,IF(AND(INDIRECT(ADDRESS($M64,44))=0,INDIRECT(ADDRESS($M64,38))&lt;&gt;"UL"),INDIRECT(ADDRESS($M64,COLUMN()-11)),0),0))</f>
        <v>0</v>
      </c>
      <c r="BQ64" s="57"/>
      <c r="BR64" s="161">
        <f t="shared" ca="1" si="43"/>
        <v>76.008095703566624</v>
      </c>
      <c r="BS64" s="56"/>
      <c r="BT64" s="56">
        <f t="shared" ca="1" si="44"/>
        <v>3.7288845628547929</v>
      </c>
      <c r="BU64" s="64">
        <f t="shared" ca="1" si="45"/>
        <v>0.12858222630533769</v>
      </c>
      <c r="BV64" s="57" t="s">
        <v>34</v>
      </c>
      <c r="BW64" s="57" cm="1">
        <f t="array" aca="1" ref="BW64" ca="1">SUM(IF($C64&gt;0,IF(AND(INDIRECT(ADDRESS($C64,44))=0,INDIRECT(ADDRESS($C64,38))="UL",ISERROR(SEARCH("Rear",INDIRECT(ADDRESS($C64,33)))),ISERROR(SEARCH("Side",INDIRECT(ADDRESS($C64,33))))),INDIRECT(ADDRESS($C64,COLUMN())),0),0),IF($D64&gt;0,IF(AND(INDIRECT(ADDRESS($D64,44))=0,INDIRECT(ADDRESS($D64,38))="UL",ISERROR(SEARCH("Rear",INDIRECT(ADDRESS($D64,33)))),ISERROR(SEARCH("Side",INDIRECT(ADDRESS($D64,33))))),INDIRECT(ADDRESS($D64,COLUMN())),0),0),IF($E64&gt;0,IF(AND(INDIRECT(ADDRESS($E64,44))=0,INDIRECT(ADDRESS($E64,38))="UL",ISERROR(SEARCH("Rear",INDIRECT(ADDRESS($E64,33)))),ISERROR(SEARCH("Side",INDIRECT(ADDRESS($E64,33))))),INDIRECT(ADDRESS($E64,COLUMN())),0),0),IF($F64&gt;0,IF(AND(INDIRECT(ADDRESS($F64,44))=0,INDIRECT(ADDRESS($F64,38))="UL",ISERROR(SEARCH("Rear",INDIRECT(ADDRESS($F64,33)))),ISERROR(SEARCH("Side",INDIRECT(ADDRESS($F64,33))))),INDIRECT(ADDRESS($F64,COLUMN())),0),0),IF($G64&gt;0,IF(AND(INDIRECT(ADDRESS($G64,44))=0,INDIRECT(ADDRESS($G64,38))="UL",ISERROR(SEARCH("Rear",INDIRECT(ADDRESS($G64,33)))),ISERROR(SEARCH("Side",INDIRECT(ADDRESS($G64,33))))),INDIRECT(ADDRESS($G64,COLUMN())),0),0),IF($H64&gt;0,IF(AND(INDIRECT(ADDRESS($H64,44))=0,INDIRECT(ADDRESS($H64,38))="UL",ISERROR(SEARCH("Rear",INDIRECT(ADDRESS($H64,33)))),ISERROR(SEARCH("Side",INDIRECT(ADDRESS($H64,33))))),INDIRECT(ADDRESS($H64,COLUMN())),0),0),IF($I64&gt;0,IF(AND(INDIRECT(ADDRESS($I64,44))=0,INDIRECT(ADDRESS($I64,38))="UL",ISERROR(SEARCH("Rear",INDIRECT(ADDRESS($I64,33)))),ISERROR(SEARCH("Side",INDIRECT(ADDRESS($I64,33))))),INDIRECT(ADDRESS($I64,COLUMN())),0),0),IF($J64&gt;0,IF(AND(INDIRECT(ADDRESS($J64,44))=0,INDIRECT(ADDRESS($J64,38))="UL",ISERROR(SEARCH("Rear",INDIRECT(ADDRESS($J64,33)))),ISERROR(SEARCH("Side",INDIRECT(ADDRESS($J64,33))))),INDIRECT(ADDRESS($J64,COLUMN())),0),0),IF($K64&gt;0,IF(AND(INDIRECT(ADDRESS($K64,44))=0,INDIRECT(ADDRESS($K64,38))="UL",ISERROR(SEARCH("Rear",INDIRECT(ADDRESS($K64,33)))),ISERROR(SEARCH("Side",INDIRECT(ADDRESS($K64,33))))),INDIRECT(ADDRESS($K64,COLUMN())),0),0),IF($L64&gt;0,IF(AND(INDIRECT(ADDRESS($L64,44))=0,INDIRECT(ADDRESS($L64,38))="UL",ISERROR(SEARCH("Rear",INDIRECT(ADDRESS($L64,33)))),ISERROR(SEARCH("Side",INDIRECT(ADDRESS($L64,33))))),INDIRECT(ADDRESS($L64,COLUMN())),0),0),IF($M64&gt;0,IF(AND(INDIRECT(ADDRESS($M64,44))=0,INDIRECT(ADDRESS($M64,38))="UL",ISERROR(SEARCH("Rear",INDIRECT(ADDRESS($M64,33)))),ISERROR(SEARCH("Side",INDIRECT(ADDRESS($M64,33))))),INDIRECT(ADDRESS($M64,COLUMN())),0),0))</f>
        <v>0.77777777777777768</v>
      </c>
      <c r="BX64" s="57">
        <f t="shared" ca="1" si="46"/>
        <v>0.77777777777777768</v>
      </c>
      <c r="BY64" s="57" cm="1">
        <f t="array" aca="1" ref="BY64" ca="1">SUM(IF($C64&gt;0,IF(AND(INDIRECT(ADDRESS($C64,44))=0,INDIRECT(ADDRESS($C64,38))="UL"),INDIRECT(ADDRESS($C64,COLUMN())),0),0),IF($D64&gt;0,IF(AND(INDIRECT(ADDRESS($D64,44))=0,INDIRECT(ADDRESS($D64,38))="UL"),INDIRECT(ADDRESS($D64,COLUMN())),0),0),IF($E64&gt;0,IF(AND(INDIRECT(ADDRESS($E64,44))=0,INDIRECT(ADDRESS($E64,38))="UL"),INDIRECT(ADDRESS($E64,COLUMN())),0),0),IF($F64&gt;0,IF(AND(INDIRECT(ADDRESS($F64,44))=0,INDIRECT(ADDRESS($F64,38))="UL"),INDIRECT(ADDRESS($F64,COLUMN())),0),0),IF($G64&gt;0,IF(AND(INDIRECT(ADDRESS($G64,44))=0,INDIRECT(ADDRESS($G64,38))="UL"),INDIRECT(ADDRESS($G64,COLUMN())),0),0),IF($H64&gt;0,IF(AND(INDIRECT(ADDRESS($H64,44))=0,INDIRECT(ADDRESS($H64,38))="UL"),INDIRECT(ADDRESS($H64,COLUMN())),0),0),IF($I64&gt;0,IF(AND(INDIRECT(ADDRESS($I64,44))=0,INDIRECT(ADDRESS($I64,38))="UL"),INDIRECT(ADDRESS($I64,COLUMN())),0),0),IF($J64&gt;0,IF(AND(INDIRECT(ADDRESS($J64,44))=0,INDIRECT(ADDRESS($J64,38))="UL"),INDIRECT(ADDRESS($J64,COLUMN())),0),0),IF($K64&gt;0,IF(AND(INDIRECT(ADDRESS($K64,44))=0,INDIRECT(ADDRESS($K64,38))="UL"),INDIRECT(ADDRESS($K64,COLUMN())),0),0),IF($L64&gt;0,IF(AND(INDIRECT(ADDRESS($L64,44))=0,INDIRECT(ADDRESS($L64,38))="UL"),INDIRECT(ADDRESS($L64,COLUMN())),0),0),IF($M64&gt;0,IF(AND(INDIRECT(ADDRESS($M64,44))=0,INDIRECT(ADDRESS($M64,38))="UL"),INDIRECT(ADDRESS($M64,COLUMN())),0),0))</f>
        <v>0.25925925925925924</v>
      </c>
      <c r="BZ64" s="57" cm="1">
        <f t="array" aca="1" ref="BZ64" ca="1">SUM(IF($C64&gt;0,IF(AND(INDIRECT(ADDRESS($C64,44))=0,INDIRECT(ADDRESS($C64,38))="UL"),INDIRECT(ADDRESS($C64,COLUMN())),0),0),IF($D64&gt;0,IF(AND(INDIRECT(ADDRESS($D64,44))=0,INDIRECT(ADDRESS($D64,38))="UL"),INDIRECT(ADDRESS($D64,COLUMN())),0),0),IF($E64&gt;0,IF(AND(INDIRECT(ADDRESS($E64,44))=0,INDIRECT(ADDRESS($E64,38))="UL"),INDIRECT(ADDRESS($E64,COLUMN())),0),0),IF($F64&gt;0,IF(AND(INDIRECT(ADDRESS($F64,44))=0,INDIRECT(ADDRESS($F64,38))="UL"),INDIRECT(ADDRESS($F64,COLUMN())),0),0),IF($G64&gt;0,IF(AND(INDIRECT(ADDRESS($G64,44))=0,INDIRECT(ADDRESS($G64,38))="UL"),INDIRECT(ADDRESS($G64,COLUMN())),0),0),IF($H64&gt;0,IF(AND(INDIRECT(ADDRESS($H64,44))=0,INDIRECT(ADDRESS($H64,38))="UL"),INDIRECT(ADDRESS($H64,COLUMN())),0),0),IF($I64&gt;0,IF(AND(INDIRECT(ADDRESS($I64,44))=0,INDIRECT(ADDRESS($I64,38))="UL"),INDIRECT(ADDRESS($I64,COLUMN())),0),0),IF($J64&gt;0,IF(AND(INDIRECT(ADDRESS($J64,44))=0,INDIRECT(ADDRESS($J64,38))="UL"),INDIRECT(ADDRESS($J64,COLUMN())),0),0),IF($K64&gt;0,IF(AND(INDIRECT(ADDRESS($K64,44))=0,INDIRECT(ADDRESS($K64,38))="UL"),INDIRECT(ADDRESS($K64,COLUMN())),0),0),IF($L64&gt;0,IF(AND(INDIRECT(ADDRESS($L64,44))=0,INDIRECT(ADDRESS($L64,38))="UL"),INDIRECT(ADDRESS($L64,COLUMN())),0),0),IF($M64&gt;0,IF(AND(INDIRECT(ADDRESS($M64,44))=0,INDIRECT(ADDRESS($M64,38))="UL"),INDIRECT(ADDRESS($M64,COLUMN())),0),0))</f>
        <v>0.20370370370370369</v>
      </c>
      <c r="CA64" s="57">
        <f t="shared" ca="1" si="47"/>
        <v>0.20370370370370369</v>
      </c>
      <c r="CB64" s="57"/>
      <c r="CC64" s="57">
        <f t="shared" si="48"/>
        <v>0</v>
      </c>
      <c r="CD64" s="57" cm="1">
        <f t="array" aca="1" ref="CD64" ca="1">SUM(IF($C64&gt;0,IF(AND(INDIRECT(ADDRESS($C64,44))=0,INDIRECT(ADDRESS($C64,38))&lt;&gt;"UL"),INDIRECT(ADDRESS($C64,COLUMN())),0),0),IF($D64&gt;0,IF(AND(INDIRECT(ADDRESS($D64,44))=0,INDIRECT(ADDRESS($D64,38))&lt;&gt;"UL"),INDIRECT(ADDRESS($D64,COLUMN())),0),0),IF($E64&gt;0,IF(AND(INDIRECT(ADDRESS($E64,44))=0,INDIRECT(ADDRESS($E64,38))&lt;&gt;"UL"),INDIRECT(ADDRESS($E64,COLUMN())),0),0),IF($F64&gt;0,IF(AND(INDIRECT(ADDRESS($F64,44))=0,INDIRECT(ADDRESS($F64,38))&lt;&gt;"UL"),INDIRECT(ADDRESS($F64,COLUMN())),0),0),IF($G64&gt;0,IF(AND(INDIRECT(ADDRESS($G64,44))=0,INDIRECT(ADDRESS($G64,38))&lt;&gt;"UL"),INDIRECT(ADDRESS($G64,COLUMN())),0),0),IF($H64&gt;0,IF(AND(INDIRECT(ADDRESS($H64,44))=0,INDIRECT(ADDRESS($H64,38))&lt;&gt;"UL"),INDIRECT(ADDRESS($H64,COLUMN())),0),0),IF($I64&gt;0,IF(AND(INDIRECT(ADDRESS($I64,44))=0,INDIRECT(ADDRESS($I64,38))&lt;&gt;"UL"),INDIRECT(ADDRESS($I64,COLUMN())),0),0),IF($J64&gt;0,IF(AND(INDIRECT(ADDRESS($J64,44))=0,INDIRECT(ADDRESS($J64,38))&lt;&gt;"UL"),INDIRECT(ADDRESS($J64,COLUMN())),0),0),IF($K64&gt;0,IF(AND(INDIRECT(ADDRESS($K64,44))=0,INDIRECT(ADDRESS($K64,38))&lt;&gt;"UL"),INDIRECT(ADDRESS($K64,COLUMN())),0),0),IF($L64&gt;0,IF(AND(INDIRECT(ADDRESS($L64,44))=0,INDIRECT(ADDRESS($L64,38))&lt;&gt;"UL"),INDIRECT(ADDRESS($L64,COLUMN())),0),0),IF($M64&gt;0,IF(AND(INDIRECT(ADDRESS($M64,44))=0,INDIRECT(ADDRESS($M64,38))&lt;&gt;"UL"),INDIRECT(ADDRESS($M64,COLUMN())),0),0))</f>
        <v>0</v>
      </c>
      <c r="CE64" s="57" cm="1">
        <f t="array" aca="1" ref="CE64" ca="1">SUM(IF($C64&gt;0,IF(AND(INDIRECT(ADDRESS($C64,44))=0,INDIRECT(ADDRESS($C64,38))&lt;&gt;"UL"),INDIRECT(ADDRESS($C64,COLUMN())),0),0),IF($D64&gt;0,IF(AND(INDIRECT(ADDRESS($D64,44))=0,INDIRECT(ADDRESS($D64,38))&lt;&gt;"UL"),INDIRECT(ADDRESS($D64,COLUMN())),0),0),IF($E64&gt;0,IF(AND(INDIRECT(ADDRESS($E64,44))=0,INDIRECT(ADDRESS($E64,38))&lt;&gt;"UL"),INDIRECT(ADDRESS($E64,COLUMN())),0),0),IF($F64&gt;0,IF(AND(INDIRECT(ADDRESS($F64,44))=0,INDIRECT(ADDRESS($F64,38))&lt;&gt;"UL"),INDIRECT(ADDRESS($F64,COLUMN())),0),0),IF($G64&gt;0,IF(AND(INDIRECT(ADDRESS($G64,44))=0,INDIRECT(ADDRESS($G64,38))&lt;&gt;"UL"),INDIRECT(ADDRESS($G64,COLUMN())),0),0),IF($H64&gt;0,IF(AND(INDIRECT(ADDRESS($H64,44))=0,INDIRECT(ADDRESS($H64,38))&lt;&gt;"UL"),INDIRECT(ADDRESS($H64,COLUMN())),0),0),IF($I64&gt;0,IF(AND(INDIRECT(ADDRESS($I64,44))=0,INDIRECT(ADDRESS($I64,38))&lt;&gt;"UL"),INDIRECT(ADDRESS($I64,COLUMN())),0),0),IF($J64&gt;0,IF(AND(INDIRECT(ADDRESS($J64,44))=0,INDIRECT(ADDRESS($J64,38))&lt;&gt;"UL"),INDIRECT(ADDRESS($J64,COLUMN())),0),0),IF($K64&gt;0,IF(AND(INDIRECT(ADDRESS($K64,44))=0,INDIRECT(ADDRESS($K64,38))&lt;&gt;"UL"),INDIRECT(ADDRESS($K64,COLUMN())),0),0),IF($L64&gt;0,IF(AND(INDIRECT(ADDRESS($L64,44))=0,INDIRECT(ADDRESS($L64,38))&lt;&gt;"UL"),INDIRECT(ADDRESS($L64,COLUMN())),0),0),IF($M64&gt;0,IF(AND(INDIRECT(ADDRESS($M64,44))=0,INDIRECT(ADDRESS($M64,38))&lt;&gt;"UL"),INDIRECT(ADDRESS($M64,COLUMN())),0),0))</f>
        <v>0</v>
      </c>
      <c r="CF64" s="57">
        <f t="shared" ca="1" si="49"/>
        <v>0</v>
      </c>
      <c r="CG64" s="57">
        <f t="shared" ca="1" si="50"/>
        <v>2.154797313006481</v>
      </c>
      <c r="CH64" s="57">
        <f t="shared" ca="1" si="51"/>
        <v>7.4303355620913142E-2</v>
      </c>
      <c r="CI64" s="19">
        <f t="shared" ca="1" si="52"/>
        <v>17.532092290212596</v>
      </c>
      <c r="CJ64" s="19"/>
      <c r="CK64" s="57" cm="1">
        <f t="array" aca="1" ref="CK64" ca="1">IF(AU64="S", SUM(IF($C64&gt;0,IF(INDIRECT(ADDRESS($C64,43))&lt;&gt;1,INDIRECT(ADDRESS($C64,48)),0),0), IF($D64&gt;0,IF(INDIRECT(ADDRESS($D64,43))&lt;&gt;1,INDIRECT(ADDRESS($D64,48)),0),0), IF($E64&gt;0,IF(INDIRECT(ADDRESS($E64,43))&lt;&gt;1,INDIRECT(ADDRESS($E64,48)),0),0), IF($F64&gt;0,IF(INDIRECT(ADDRESS($F64,43))&lt;&gt;1,INDIRECT(ADDRESS($F64,48)),0),0), IF($G64&gt;0,IF(INDIRECT(ADDRESS($G64,43))&lt;&gt;1,INDIRECT(ADDRESS($G64,48)),0),0), IF($H64&gt;0,IF(INDIRECT(ADDRESS($H64,43))&lt;&gt;1,INDIRECT(ADDRESS($H64,48)),0),0), IF($I64&gt;0,IF(INDIRECT(ADDRESS($I64,43))&lt;&gt;1,INDIRECT(ADDRESS($I64,48)),0),0), IF($J64&gt;0,IF(INDIRECT(ADDRESS($J64,43))&lt;&gt;1,INDIRECT(ADDRESS($J64,48)),0),0), IF($K64&gt;0,IF(INDIRECT(ADDRESS($K64,43))&lt;&gt;1,INDIRECT(ADDRESS($K64,48)),0),0), IF($L64&gt;0,IF(INDIRECT(ADDRESS($L64,43))&lt;&gt;1,INDIRECT(ADDRESS($L64,48)),0),0), IF($M64&gt;0,IF(INDIRECT(ADDRESS($M64,43))&lt;&gt;1,INDIRECT(ADDRESS($M64,48)),0),0)), IF(AU64="L",SUM(IF($C64&gt;0,IF(INDIRECT(ADDRESS($C64,43))&lt;&gt;1,INDIRECT(ADDRESS($C64,50)),0),0), IF($D64&gt;0,IF(INDIRECT(ADDRESS($D64,43))&lt;&gt;1,INDIRECT(ADDRESS($D64,50)),0),0), IF($E64&gt;0,IF(INDIRECT(ADDRESS($E64,43))&lt;&gt;1,INDIRECT(ADDRESS($E64,50)),0),0), IF($F64&gt;0,IF(INDIRECT(ADDRESS($F64,43))&lt;&gt;1,INDIRECT(ADDRESS($F64,50)),0),0), IF($G64&gt;0,IF(INDIRECT(ADDRESS($G64,43))&lt;&gt;1,INDIRECT(ADDRESS($G64,50)),0),0), IF($G64&gt;0,IF(INDIRECT(ADDRESS($G64,43))&lt;&gt;1,INDIRECT(ADDRESS($G64,50)),0),0), IF($H64&gt;0,IF(INDIRECT(ADDRESS($H64,43))&lt;&gt;1,INDIRECT(ADDRESS($H64,50)),0),0), IF($I64&gt;0,IF(INDIRECT(ADDRESS($I64,43))&lt;&gt;1,INDIRECT(ADDRESS($I64,50)),0),0), IF($J64&gt;0,IF(INDIRECT(ADDRESS($J64,43))&lt;&gt;1,INDIRECT(ADDRESS($J64,50)),0),0), IF($K64&gt;0,IF(INDIRECT(ADDRESS($K64,43))&lt;&gt;1,INDIRECT(ADDRESS($K64,50)),0),0), IF($L64&gt;0,IF(INDIRECT(ADDRESS($L64,43))&lt;&gt;1,INDIRECT(ADDRESS($L64,50)),0),0), IF($M64&gt;0,IF(INDIRECT(ADDRESS($M64,43))&lt;&gt;1,INDIRECT(ADDRESS($M64,50)),0),0)), SUM(IF($C64&gt;0,IF(INDIRECT(ADDRESS($C64,43))&lt;&gt;1,INDIRECT(ADDRESS($C64,49)),0),0), IF($D64&gt;0,IF(INDIRECT(ADDRESS($D64,43))&lt;&gt;1,INDIRECT(ADDRESS($D64,49)),0),0), IF($E64&gt;0,IF(INDIRECT(ADDRESS($E64,43))&lt;&gt;1,INDIRECT(ADDRESS($E64,49)),0),0), IF($F64&gt;0,IF(INDIRECT(ADDRESS($F64,43))&lt;&gt;1,INDIRECT(ADDRESS($F64,49)),0),0), IF($G64&gt;0,IF(INDIRECT(ADDRESS($G64,43))&lt;&gt;1,INDIRECT(ADDRESS($G64,49)),0),0), IF($G64&gt;0,IF(INDIRECT(ADDRESS($G64,43))&lt;&gt;1,INDIRECT(ADDRESS($G64,49)),0),0), IF($H64&gt;0,IF(INDIRECT(ADDRESS($H64,43))&lt;&gt;1,INDIRECT(ADDRESS($H64,49)),0),0), IF($I64&gt;0,IF(INDIRECT(ADDRESS($I64,43))&lt;&gt;1,INDIRECT(ADDRESS($I64,49)),0),0), IF($J64&gt;0,IF(INDIRECT(ADDRESS($J64,43))&lt;&gt;1,INDIRECT(ADDRESS($J64,49)),0),0), IF($K64&gt;0,IF(INDIRECT(ADDRESS($K64,43))&lt;&gt;1,INDIRECT(ADDRESS($K64,49)),0),0), IF($L64&gt;0,IF(INDIRECT(ADDRESS($L64,43))&lt;&gt;1,INDIRECT(ADDRESS($L64,49)),0),0), IF($M64&gt;0,IF(INDIRECT(ADDRESS($M64,43))&lt;&gt;1,INDIRECT(ADDRESS($M64,49)),0),0))))</f>
        <v>0.88888888888888884</v>
      </c>
      <c r="CL64" s="57" cm="1">
        <f t="array" aca="1" ref="CL64" ca="1">SUM(IF($C64&gt;0,IF(INDIRECT(ADDRESS($C64,44))=1,INDIRECT(ADDRESS($C64,90)),0),0), IF($D64&gt;0,IF(INDIRECT(ADDRESS($D64,44))=1,INDIRECT(ADDRESS($D64,90)),0),0), IF($E64&gt;0,IF(INDIRECT(ADDRESS($E64,44))=1,INDIRECT(ADDRESS($E64,90)),0),0), IF($F64&gt;0,IF(INDIRECT(ADDRESS($F64,44))=1,INDIRECT(ADDRESS($F64,90)),0),0), IF($G64&gt;0,IF(INDIRECT(ADDRESS($G64,44))=1,INDIRECT(ADDRESS($G64,90)),0),0), IF($H64&gt;0,IF(INDIRECT(ADDRESS($H64,44))=1,INDIRECT(ADDRESS($H64,90)),0),0), IF($I64&gt;0,IF(INDIRECT(ADDRESS($I64,44))=1,INDIRECT(ADDRESS($I64,90)),0),0), IF($J64&gt;0,IF(INDIRECT(ADDRESS($J64,44))=1,INDIRECT(ADDRESS($J64,90)),0),0), IF($K64&gt;0,IF(INDIRECT(ADDRESS($K64,44))=1,INDIRECT(ADDRESS($K64,90)),0),0), IF($L64&gt;0,IF(INDIRECT(ADDRESS($L64,44))=1,INDIRECT(ADDRESS($L64,90)),0),0), IF($M64&gt;0,IF(INDIRECT(ADDRESS($M64,44))=1,INDIRECT(ADDRESS($M64,90)),0),0))</f>
        <v>0</v>
      </c>
      <c r="CM64" s="56">
        <f t="shared" ca="1" si="53"/>
        <v>0.94660125352617797</v>
      </c>
      <c r="CN64" s="59"/>
    </row>
    <row r="65" spans="1:92" x14ac:dyDescent="0.25">
      <c r="A65" s="52" t="s">
        <v>142</v>
      </c>
      <c r="B65" s="67">
        <v>10</v>
      </c>
      <c r="C65" s="67">
        <v>23</v>
      </c>
      <c r="D65" s="67">
        <v>20</v>
      </c>
      <c r="E65" s="67"/>
      <c r="F65" s="67"/>
      <c r="G65" s="67"/>
      <c r="H65" s="67"/>
      <c r="I65" s="67"/>
      <c r="J65" s="67"/>
      <c r="K65" s="67"/>
      <c r="L65" s="67"/>
      <c r="M65" s="67"/>
      <c r="N65" s="67">
        <f t="shared" ca="1" si="36"/>
        <v>32</v>
      </c>
      <c r="O65" s="67" t="str" cm="1">
        <f t="array" aca="1" ref="O65" ca="1">INDIRECT(ADDRESS($B65,COLUMN()))</f>
        <v>Bomber</v>
      </c>
      <c r="P65" s="67" cm="1">
        <f t="array" aca="1" ref="P65" ca="1">INDIRECT(ADDRESS($B65,COLUMN()))</f>
        <v>6</v>
      </c>
      <c r="Q65" s="67" cm="1">
        <f t="array" aca="1" ref="Q65" ca="1">INDIRECT(ADDRESS($B65,COLUMN()))</f>
        <v>2</v>
      </c>
      <c r="R65" s="67" t="str" cm="1">
        <f t="array" aca="1" ref="R65" ca="1">INDIRECT(ADDRESS($B65,COLUMN()))</f>
        <v>-</v>
      </c>
      <c r="S65" s="67" cm="1">
        <f t="array" aca="1" ref="S65" ca="1">INDIRECT(ADDRESS($B65,COLUMN()))</f>
        <v>2</v>
      </c>
      <c r="T65" s="67" t="str" cm="1">
        <f t="array" aca="1" ref="T65" ca="1">INDIRECT(ADDRESS($B65,COLUMN()))</f>
        <v>1-4</v>
      </c>
      <c r="U65" s="67" cm="1">
        <f t="array" aca="1" ref="U65" ca="1">INDIRECT(ADDRESS($B65,COLUMN()))</f>
        <v>4</v>
      </c>
      <c r="V65" s="67" cm="1">
        <f t="array" aca="1" ref="V65" ca="1">INDIRECT(ADDRESS($B65,COLUMN()))</f>
        <v>0</v>
      </c>
      <c r="W65" s="67" cm="1">
        <f t="array" aca="1" ref="W65" ca="1">INDIRECT(ADDRESS($B65,COLUMN()))</f>
        <v>4</v>
      </c>
      <c r="X65" s="67" cm="1">
        <f t="array" aca="1" ref="X65" ca="1">INDIRECT(ADDRESS($B65,COLUMN()))</f>
        <v>5</v>
      </c>
      <c r="Y65" s="67" cm="1">
        <f t="array" aca="1" ref="Y65" ca="1">INDIRECT(ADDRESS($B65,COLUMN()))</f>
        <v>1</v>
      </c>
      <c r="Z65" s="67" cm="1">
        <f t="array" aca="1" ref="Z65" ca="1">INDIRECT(ADDRESS($B65,COLUMN()))</f>
        <v>5</v>
      </c>
      <c r="AA65" s="67" t="str" cm="1">
        <f t="array" aca="1" ref="AA65" ca="1">INDIRECT(ADDRESS($B65,COLUMN()))</f>
        <v>Rocket Boosters</v>
      </c>
      <c r="AB65" s="56">
        <f t="shared" ca="1" si="37"/>
        <v>0.71563189871974031</v>
      </c>
      <c r="AC65" s="56">
        <f t="shared" ca="1" si="38"/>
        <v>0.74907895250988654</v>
      </c>
      <c r="AD65" s="56">
        <f t="shared" ca="1" si="39"/>
        <v>3.9082380130950605</v>
      </c>
      <c r="AF65" s="52"/>
      <c r="AG65" s="52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65"/>
      <c r="AU65" s="54" t="s">
        <v>113</v>
      </c>
      <c r="AV65" s="57" cm="1">
        <f t="array" aca="1" ref="AV65" ca="1">SUM(IF($C65&gt;0,IF(AND(INDIRECT(ADDRESS($C65,44))=0,INDIRECT(ADDRESS($C65,38))="UL",ISERROR(SEARCH("Rear",INDIRECT(ADDRESS($C65,33)))),ISERROR(SEARCH("Side",INDIRECT(ADDRESS($C65,33))))),INDIRECT(ADDRESS($C65,COLUMN())),0),0),IF($D65&gt;0,IF(AND(INDIRECT(ADDRESS($D65,44))=0,INDIRECT(ADDRESS($D65,38))="UL",ISERROR(SEARCH("Rear",INDIRECT(ADDRESS($D65,33)))),ISERROR(SEARCH("Side",INDIRECT(ADDRESS($D65,33))))),INDIRECT(ADDRESS($D65,COLUMN())),0),0),IF($E65&gt;0,IF(AND(INDIRECT(ADDRESS($E65,44))=0,INDIRECT(ADDRESS($E65,38))="UL",ISERROR(SEARCH("Rear",INDIRECT(ADDRESS($E65,33)))),ISERROR(SEARCH("Side",INDIRECT(ADDRESS($E65,33))))),INDIRECT(ADDRESS($E65,COLUMN())),0),0),IF($F65&gt;0,IF(AND(INDIRECT(ADDRESS($F65,44))=0,INDIRECT(ADDRESS($F65,38))="UL",ISERROR(SEARCH("Rear",INDIRECT(ADDRESS($F65,33)))),ISERROR(SEARCH("Side",INDIRECT(ADDRESS($F65,33))))),INDIRECT(ADDRESS($F65,COLUMN())),0),0),IF($G65&gt;0,IF(AND(INDIRECT(ADDRESS($G65,44))=0,INDIRECT(ADDRESS($G65,38))="UL",ISERROR(SEARCH("Rear",INDIRECT(ADDRESS($G65,33)))),ISERROR(SEARCH("Side",INDIRECT(ADDRESS($G65,33))))),INDIRECT(ADDRESS($G65,COLUMN())),0),0),IF($H65&gt;0,IF(AND(INDIRECT(ADDRESS($H65,44))=0,INDIRECT(ADDRESS($H65,38))="UL",ISERROR(SEARCH("Rear",INDIRECT(ADDRESS($H65,33)))),ISERROR(SEARCH("Side",INDIRECT(ADDRESS($H65,33))))),INDIRECT(ADDRESS($H65,COLUMN())),0),0),IF($I65&gt;0,IF(AND(INDIRECT(ADDRESS($I65,44))=0,INDIRECT(ADDRESS($I65,38))="UL",ISERROR(SEARCH("Rear",INDIRECT(ADDRESS($I65,33)))),ISERROR(SEARCH("Side",INDIRECT(ADDRESS($I65,33))))),INDIRECT(ADDRESS($I65,COLUMN())),0),0),IF($J65&gt;0,IF(AND(INDIRECT(ADDRESS($J65,44))=0,INDIRECT(ADDRESS($J65,38))="UL",ISERROR(SEARCH("Rear",INDIRECT(ADDRESS($J65,33)))),ISERROR(SEARCH("Side",INDIRECT(ADDRESS($J65,33))))),INDIRECT(ADDRESS($J65,COLUMN())),0),0),IF($K65&gt;0,IF(AND(INDIRECT(ADDRESS($K65,44))=0,INDIRECT(ADDRESS($K65,38))="UL",ISERROR(SEARCH("Rear",INDIRECT(ADDRESS($K65,33)))),ISERROR(SEARCH("Side",INDIRECT(ADDRESS($K65,33))))),INDIRECT(ADDRESS($K65,COLUMN())),0),0),IF($L65&gt;0,IF(AND(INDIRECT(ADDRESS($L65,44))=0,INDIRECT(ADDRESS($L65,38))="UL",ISERROR(SEARCH("Rear",INDIRECT(ADDRESS($L65,33)))),ISERROR(SEARCH("Side",INDIRECT(ADDRESS($L65,33))))),INDIRECT(ADDRESS($L65,COLUMN())),0),0),IF($M65&gt;0,IF(AND(INDIRECT(ADDRESS($M65,44))=0,INDIRECT(ADDRESS($M65,38))="UL",ISERROR(SEARCH("Rear",INDIRECT(ADDRESS($M65,33)))),ISERROR(SEARCH("Side",INDIRECT(ADDRESS($M65,33))))),INDIRECT(ADDRESS($M65,COLUMN())),0),0))</f>
        <v>0.61111111111111105</v>
      </c>
      <c r="AW65" s="57" cm="1">
        <f t="array" aca="1" ref="AW65" ca="1">SUM(IF($C65&gt;0,IF(AND(INDIRECT(ADDRESS($C65,44))=0,INDIRECT(ADDRESS($C65,38))="UL",ISERROR(SEARCH("Rear",INDIRECT(ADDRESS($C65,33)))),ISERROR(SEARCH("Side",INDIRECT(ADDRESS($C65,33))))),INDIRECT(ADDRESS($C65,COLUMN())),0),0),IF($D65&gt;0,IF(AND(INDIRECT(ADDRESS($D65,44))=0,INDIRECT(ADDRESS($D65,38))="UL",ISERROR(SEARCH("Rear",INDIRECT(ADDRESS($D65,33)))),ISERROR(SEARCH("Side",INDIRECT(ADDRESS($D65,33))))),INDIRECT(ADDRESS($D65,COLUMN())),0),0),IF($E65&gt;0,IF(AND(INDIRECT(ADDRESS($E65,44))=0,INDIRECT(ADDRESS($E65,38))="UL",ISERROR(SEARCH("Rear",INDIRECT(ADDRESS($E65,33)))),ISERROR(SEARCH("Side",INDIRECT(ADDRESS($E65,33))))),INDIRECT(ADDRESS($E65,COLUMN())),0),0),IF($F65&gt;0,IF(AND(INDIRECT(ADDRESS($F65,44))=0,INDIRECT(ADDRESS($F65,38))="UL",ISERROR(SEARCH("Rear",INDIRECT(ADDRESS($F65,33)))),ISERROR(SEARCH("Side",INDIRECT(ADDRESS($F65,33))))),INDIRECT(ADDRESS($F65,COLUMN())),0),0),IF($G65&gt;0,IF(AND(INDIRECT(ADDRESS($G65,44))=0,INDIRECT(ADDRESS($G65,38))="UL",ISERROR(SEARCH("Rear",INDIRECT(ADDRESS($G65,33)))),ISERROR(SEARCH("Side",INDIRECT(ADDRESS($G65,33))))),INDIRECT(ADDRESS($G65,COLUMN())),0),0),IF($H65&gt;0,IF(AND(INDIRECT(ADDRESS($H65,44))=0,INDIRECT(ADDRESS($H65,38))="UL",ISERROR(SEARCH("Rear",INDIRECT(ADDRESS($H65,33)))),ISERROR(SEARCH("Side",INDIRECT(ADDRESS($H65,33))))),INDIRECT(ADDRESS($H65,COLUMN())),0),0),IF($I65&gt;0,IF(AND(INDIRECT(ADDRESS($I65,44))=0,INDIRECT(ADDRESS($I65,38))="UL",ISERROR(SEARCH("Rear",INDIRECT(ADDRESS($I65,33)))),ISERROR(SEARCH("Side",INDIRECT(ADDRESS($I65,33))))),INDIRECT(ADDRESS($I65,COLUMN())),0),0),IF($J65&gt;0,IF(AND(INDIRECT(ADDRESS($J65,44))=0,INDIRECT(ADDRESS($J65,38))="UL",ISERROR(SEARCH("Rear",INDIRECT(ADDRESS($J65,33)))),ISERROR(SEARCH("Side",INDIRECT(ADDRESS($J65,33))))),INDIRECT(ADDRESS($J65,COLUMN())),0),0),IF($K65&gt;0,IF(AND(INDIRECT(ADDRESS($K65,44))=0,INDIRECT(ADDRESS($K65,38))="UL",ISERROR(SEARCH("Rear",INDIRECT(ADDRESS($K65,33)))),ISERROR(SEARCH("Side",INDIRECT(ADDRESS($K65,33))))),INDIRECT(ADDRESS($K65,COLUMN())),0),0),IF($L65&gt;0,IF(AND(INDIRECT(ADDRESS($L65,44))=0,INDIRECT(ADDRESS($L65,38))="UL",ISERROR(SEARCH("Rear",INDIRECT(ADDRESS($L65,33)))),ISERROR(SEARCH("Side",INDIRECT(ADDRESS($L65,33))))),INDIRECT(ADDRESS($L65,COLUMN())),0),0),IF($M65&gt;0,IF(AND(INDIRECT(ADDRESS($M65,44))=0,INDIRECT(ADDRESS($M65,38))="UL",ISERROR(SEARCH("Rear",INDIRECT(ADDRESS($M65,33)))),ISERROR(SEARCH("Side",INDIRECT(ADDRESS($M65,33))))),INDIRECT(ADDRESS($M65,COLUMN())),0),0))</f>
        <v>1.3888888888888888</v>
      </c>
      <c r="AX65" s="57" cm="1">
        <f t="array" aca="1" ref="AX65" ca="1">SUM(IF($C65&gt;0,IF(AND(INDIRECT(ADDRESS($C65,44))=0,INDIRECT(ADDRESS($C65,38))="UL",ISERROR(SEARCH("Rear",INDIRECT(ADDRESS($C65,33)))),ISERROR(SEARCH("Side",INDIRECT(ADDRESS($C65,33))))),INDIRECT(ADDRESS($C65,COLUMN())),0),0),IF($D65&gt;0,IF(AND(INDIRECT(ADDRESS($D65,44))=0,INDIRECT(ADDRESS($D65,38))="UL",ISERROR(SEARCH("Rear",INDIRECT(ADDRESS($D65,33)))),ISERROR(SEARCH("Side",INDIRECT(ADDRESS($D65,33))))),INDIRECT(ADDRESS($D65,COLUMN())),0),0),IF($E65&gt;0,IF(AND(INDIRECT(ADDRESS($E65,44))=0,INDIRECT(ADDRESS($E65,38))="UL",ISERROR(SEARCH("Rear",INDIRECT(ADDRESS($E65,33)))),ISERROR(SEARCH("Side",INDIRECT(ADDRESS($E65,33))))),INDIRECT(ADDRESS($E65,COLUMN())),0),0),IF($F65&gt;0,IF(AND(INDIRECT(ADDRESS($F65,44))=0,INDIRECT(ADDRESS($F65,38))="UL",ISERROR(SEARCH("Rear",INDIRECT(ADDRESS($F65,33)))),ISERROR(SEARCH("Side",INDIRECT(ADDRESS($F65,33))))),INDIRECT(ADDRESS($F65,COLUMN())),0),0),IF($G65&gt;0,IF(AND(INDIRECT(ADDRESS($G65,44))=0,INDIRECT(ADDRESS($G65,38))="UL",ISERROR(SEARCH("Rear",INDIRECT(ADDRESS($G65,33)))),ISERROR(SEARCH("Side",INDIRECT(ADDRESS($G65,33))))),INDIRECT(ADDRESS($G65,COLUMN())),0),0),IF($H65&gt;0,IF(AND(INDIRECT(ADDRESS($H65,44))=0,INDIRECT(ADDRESS($H65,38))="UL",ISERROR(SEARCH("Rear",INDIRECT(ADDRESS($H65,33)))),ISERROR(SEARCH("Side",INDIRECT(ADDRESS($H65,33))))),INDIRECT(ADDRESS($H65,COLUMN())),0),0),IF($I65&gt;0,IF(AND(INDIRECT(ADDRESS($I65,44))=0,INDIRECT(ADDRESS($I65,38))="UL",ISERROR(SEARCH("Rear",INDIRECT(ADDRESS($I65,33)))),ISERROR(SEARCH("Side",INDIRECT(ADDRESS($I65,33))))),INDIRECT(ADDRESS($I65,COLUMN())),0),0),IF($J65&gt;0,IF(AND(INDIRECT(ADDRESS($J65,44))=0,INDIRECT(ADDRESS($J65,38))="UL",ISERROR(SEARCH("Rear",INDIRECT(ADDRESS($J65,33)))),ISERROR(SEARCH("Side",INDIRECT(ADDRESS($J65,33))))),INDIRECT(ADDRESS($J65,COLUMN())),0),0),IF($K65&gt;0,IF(AND(INDIRECT(ADDRESS($K65,44))=0,INDIRECT(ADDRESS($K65,38))="UL",ISERROR(SEARCH("Rear",INDIRECT(ADDRESS($K65,33)))),ISERROR(SEARCH("Side",INDIRECT(ADDRESS($K65,33))))),INDIRECT(ADDRESS($K65,COLUMN())),0),0),IF($L65&gt;0,IF(AND(INDIRECT(ADDRESS($L65,44))=0,INDIRECT(ADDRESS($L65,38))="UL",ISERROR(SEARCH("Rear",INDIRECT(ADDRESS($L65,33)))),ISERROR(SEARCH("Side",INDIRECT(ADDRESS($L65,33))))),INDIRECT(ADDRESS($L65,COLUMN())),0),0),IF($M65&gt;0,IF(AND(INDIRECT(ADDRESS($M65,44))=0,INDIRECT(ADDRESS($M65,38))="UL",ISERROR(SEARCH("Rear",INDIRECT(ADDRESS($M65,33)))),ISERROR(SEARCH("Side",INDIRECT(ADDRESS($M65,33))))),INDIRECT(ADDRESS($M65,COLUMN())),0),0))</f>
        <v>0.61111111111111105</v>
      </c>
      <c r="AY65" s="58">
        <f t="shared" ca="1" si="40"/>
        <v>1.3888888888888888</v>
      </c>
      <c r="AZ65" s="58">
        <f t="shared" ca="1" si="41"/>
        <v>0.87037037037037035</v>
      </c>
      <c r="BA65" s="58" cm="1">
        <f t="array" aca="1" ref="BA65" ca="1">SUM(IF($C65&gt;0,IF(AND(INDIRECT(ADDRESS($C65,44))=0,INDIRECT(ADDRESS($C65,38))="UL"),INDIRECT(ADDRESS($C65,COLUMN())),0),0),IF($D65&gt;0,IF(AND(INDIRECT(ADDRESS($D65,44))=0,INDIRECT(ADDRESS($D65,38))="UL"),INDIRECT(ADDRESS($D65,COLUMN())),0),0),IF($E65&gt;0,IF(AND(INDIRECT(ADDRESS($E65,44))=0,INDIRECT(ADDRESS($E65,38))="UL"),INDIRECT(ADDRESS($E65,COLUMN())),0),0),IF($F65&gt;0,IF(AND(INDIRECT(ADDRESS($F65,44))=0,INDIRECT(ADDRESS($F65,38))="UL"),INDIRECT(ADDRESS($F65,COLUMN())),0),0),IF($G65&gt;0,IF(AND(INDIRECT(ADDRESS($G65,44))=0,INDIRECT(ADDRESS($G65,38))="UL"),INDIRECT(ADDRESS($G65,COLUMN())),0),0),IF($H65&gt;0,IF(AND(INDIRECT(ADDRESS($H65,44))=0,INDIRECT(ADDRESS($H65,38))="UL"),INDIRECT(ADDRESS($H65,COLUMN())),0),0),IF($I65&gt;0,IF(AND(INDIRECT(ADDRESS($I65,44))=0,INDIRECT(ADDRESS($I65,38))="UL"),INDIRECT(ADDRESS($I65,COLUMN())),0),0),IF($J65&gt;0,IF(AND(INDIRECT(ADDRESS($J65,44))=0,INDIRECT(ADDRESS($J65,38))="UL"),INDIRECT(ADDRESS($J65,COLUMN())),0),0),IF($K65&gt;0,IF(AND(INDIRECT(ADDRESS($K65,44))=0,INDIRECT(ADDRESS($K65,38))="UL"),INDIRECT(ADDRESS($K65,COLUMN())),0),0),IF($L65&gt;0,IF(AND(INDIRECT(ADDRESS($L65,44))=0,INDIRECT(ADDRESS($L65,38))="UL"),INDIRECT(ADDRESS($L65,COLUMN())),0),0),IF($M65&gt;0,IF(AND(INDIRECT(ADDRESS($M65,44))=0,INDIRECT(ADDRESS($M65,38))="UL"),INDIRECT(ADDRESS($M65,COLUMN())),0),0))</f>
        <v>0.45185185185185189</v>
      </c>
      <c r="BB65" s="58" cm="1">
        <f t="array" aca="1" ref="BB65" ca="1">SUM(IF($C65&gt;0,IF(AND(INDIRECT(ADDRESS($C65,44))=0,INDIRECT(ADDRESS($C65,38))="UL"),INDIRECT(ADDRESS($C65,COLUMN())),0),0),IF($D65&gt;0,IF(AND(INDIRECT(ADDRESS($D65,44))=0,INDIRECT(ADDRESS($D65,38))="UL"),INDIRECT(ADDRESS($D65,COLUMN())),0),0),IF($E65&gt;0,IF(AND(INDIRECT(ADDRESS($E65,44))=0,INDIRECT(ADDRESS($E65,38))="UL"),INDIRECT(ADDRESS($E65,COLUMN())),0),0),IF($F65&gt;0,IF(AND(INDIRECT(ADDRESS($F65,44))=0,INDIRECT(ADDRESS($F65,38))="UL"),INDIRECT(ADDRESS($F65,COLUMN())),0),0),IF($G65&gt;0,IF(AND(INDIRECT(ADDRESS($G65,44))=0,INDIRECT(ADDRESS($G65,38))="UL"),INDIRECT(ADDRESS($G65,COLUMN())),0),0),IF($H65&gt;0,IF(AND(INDIRECT(ADDRESS($H65,44))=0,INDIRECT(ADDRESS($H65,38))="UL"),INDIRECT(ADDRESS($H65,COLUMN())),0),0),IF($I65&gt;0,IF(AND(INDIRECT(ADDRESS($I65,44))=0,INDIRECT(ADDRESS($I65,38))="UL"),INDIRECT(ADDRESS($I65,COLUMN())),0),0),IF($J65&gt;0,IF(AND(INDIRECT(ADDRESS($J65,44))=0,INDIRECT(ADDRESS($J65,38))="UL"),INDIRECT(ADDRESS($J65,COLUMN())),0),0),IF($K65&gt;0,IF(AND(INDIRECT(ADDRESS($K65,44))=0,INDIRECT(ADDRESS($K65,38))="UL"),INDIRECT(ADDRESS($K65,COLUMN())),0),0),IF($L65&gt;0,IF(AND(INDIRECT(ADDRESS($L65,44))=0,INDIRECT(ADDRESS($L65,38))="UL"),INDIRECT(ADDRESS($L65,COLUMN())),0),0),IF($M65&gt;0,IF(AND(INDIRECT(ADDRESS($M65,44))=0,INDIRECT(ADDRESS($M65,38))="UL"),INDIRECT(ADDRESS($M65,COLUMN())),0),0))</f>
        <v>0.24444444444444441</v>
      </c>
      <c r="BC65" s="58" cm="1">
        <f t="array" aca="1" ref="BC65" ca="1">SUM(IF($C65&gt;0,IF(AND(INDIRECT(ADDRESS($C65,44))=0,INDIRECT(ADDRESS($C65,38))="UL"),INDIRECT(ADDRESS($C65,COLUMN())),0),0),IF($D65&gt;0,IF(AND(INDIRECT(ADDRESS($D65,44))=0,INDIRECT(ADDRESS($D65,38))="UL"),INDIRECT(ADDRESS($D65,COLUMN())),0),0),IF($E65&gt;0,IF(AND(INDIRECT(ADDRESS($E65,44))=0,INDIRECT(ADDRESS($E65,38))="UL"),INDIRECT(ADDRESS($E65,COLUMN())),0),0),IF($F65&gt;0,IF(AND(INDIRECT(ADDRESS($F65,44))=0,INDIRECT(ADDRESS($F65,38))="UL"),INDIRECT(ADDRESS($F65,COLUMN())),0),0),IF($G65&gt;0,IF(AND(INDIRECT(ADDRESS($G65,44))=0,INDIRECT(ADDRESS($G65,38))="UL"),INDIRECT(ADDRESS($G65,COLUMN())),0),0),IF($H65&gt;0,IF(AND(INDIRECT(ADDRESS($H65,44))=0,INDIRECT(ADDRESS($H65,38))="UL"),INDIRECT(ADDRESS($H65,COLUMN())),0),0),IF($I65&gt;0,IF(AND(INDIRECT(ADDRESS($I65,44))=0,INDIRECT(ADDRESS($I65,38))="UL"),INDIRECT(ADDRESS($I65,COLUMN())),0),0),IF($J65&gt;0,IF(AND(INDIRECT(ADDRESS($J65,44))=0,INDIRECT(ADDRESS($J65,38))="UL"),INDIRECT(ADDRESS($J65,COLUMN())),0),0),IF($K65&gt;0,IF(AND(INDIRECT(ADDRESS($K65,44))=0,INDIRECT(ADDRESS($K65,38))="UL"),INDIRECT(ADDRESS($K65,COLUMN())),0),0),IF($L65&gt;0,IF(AND(INDIRECT(ADDRESS($L65,44))=0,INDIRECT(ADDRESS($L65,38))="UL"),INDIRECT(ADDRESS($L65,COLUMN())),0),0),IF($M65&gt;0,IF(AND(INDIRECT(ADDRESS($M65,44))=0,INDIRECT(ADDRESS($M65,38))="UL"),INDIRECT(ADDRESS($M65,COLUMN())),0),0))</f>
        <v>0.24444444444444441</v>
      </c>
      <c r="BD65" s="58" cm="1">
        <f t="array" aca="1" ref="BD65" ca="1">SUM(IF($C65&gt;0,IF(AND(INDIRECT(ADDRESS($C65,44))=0,INDIRECT(ADDRESS($C65,38))="UL"),INDIRECT(ADDRESS($C65,COLUMN())),0),0),IF($D65&gt;0,IF(AND(INDIRECT(ADDRESS($D65,44))=0,INDIRECT(ADDRESS($D65,38))="UL"),INDIRECT(ADDRESS($D65,COLUMN())),0),0),IF($E65&gt;0,IF(AND(INDIRECT(ADDRESS($E65,44))=0,INDIRECT(ADDRESS($E65,38))="UL"),INDIRECT(ADDRESS($E65,COLUMN())),0),0),IF($F65&gt;0,IF(AND(INDIRECT(ADDRESS($F65,44))=0,INDIRECT(ADDRESS($F65,38))="UL"),INDIRECT(ADDRESS($F65,COLUMN())),0),0),IF($G65&gt;0,IF(AND(INDIRECT(ADDRESS($G65,44))=0,INDIRECT(ADDRESS($G65,38))="UL"),INDIRECT(ADDRESS($G65,COLUMN())),0),0),IF($H65&gt;0,IF(AND(INDIRECT(ADDRESS($H65,44))=0,INDIRECT(ADDRESS($H65,38))="UL"),INDIRECT(ADDRESS($H65,COLUMN())),0),0),IF($I65&gt;0,IF(AND(INDIRECT(ADDRESS($I65,44))=0,INDIRECT(ADDRESS($I65,38))="UL"),INDIRECT(ADDRESS($I65,COLUMN())),0),0),IF($J65&gt;0,IF(AND(INDIRECT(ADDRESS($J65,44))=0,INDIRECT(ADDRESS($J65,38))="UL"),INDIRECT(ADDRESS($J65,COLUMN())),0),0),IF($K65&gt;0,IF(AND(INDIRECT(ADDRESS($K65,44))=0,INDIRECT(ADDRESS($K65,38))="UL"),INDIRECT(ADDRESS($K65,COLUMN())),0),0),IF($L65&gt;0,IF(AND(INDIRECT(ADDRESS($L65,44))=0,INDIRECT(ADDRESS($L65,38))="UL"),INDIRECT(ADDRESS($L65,COLUMN())),0),0),IF($M65&gt;0,IF(AND(INDIRECT(ADDRESS($M65,44))=0,INDIRECT(ADDRESS($M65,38))="UL"),INDIRECT(ADDRESS($M65,COLUMN())),0),0))</f>
        <v>0.45185185185185189</v>
      </c>
      <c r="BE65" s="57">
        <f t="shared" ca="1" si="42"/>
        <v>0.24444444444444441</v>
      </c>
      <c r="BF65" s="57" cm="1">
        <f t="array" aca="1" ref="BF65" ca="1">SUM(IF($C65&gt;0,IF(INDIRECT(ADDRESS($C65,45))=1,INDIRECT(ADDRESS($C65,52))*INDIRECT(ADDRESS($C65,42))/5,0),0), IF($D65&gt;0,IF(INDIRECT(ADDRESS($D65,45))=1,INDIRECT(ADDRESS($D65,52))*INDIRECT(ADDRESS($D65,42))/5,0),0), IF($E65&gt;0,IF(INDIRECT(ADDRESS($E65,45))=1,INDIRECT(ADDRESS($E65,52))*INDIRECT(ADDRESS($E65,42))/5,0),0), IF($F65&gt;0,IF(INDIRECT(ADDRESS($F65,45))=1,INDIRECT(ADDRESS($F65,52))*INDIRECT(ADDRESS($F65,42))/5,0),0), IF($G65&gt;0,IF(INDIRECT(ADDRESS($G65,45))=1,INDIRECT(ADDRESS($G65,52))*INDIRECT(ADDRESS($G65,42))/5,0),0), IF($H65&gt;0,IF(INDIRECT(ADDRESS($H65,45))=1,INDIRECT(ADDRESS($H65,52))*INDIRECT(ADDRESS($H65,42))/5,0),0)
)*$BF$296/100</f>
        <v>0</v>
      </c>
      <c r="BG65" s="19"/>
      <c r="BH65" s="57" cm="1">
        <f t="array" aca="1" ref="BH65" ca="1">SUM(IF($C65&gt;0,IF(AND(INDIRECT(ADDRESS($C65,44))=0,INDIRECT(ADDRESS($C65,38))&lt;&gt;"UL"),INDIRECT(ADDRESS($C65,COLUMN()-12)),0),0), IF($D65&gt;0,IF(AND(INDIRECT(ADDRESS($D65,44))=0,INDIRECT(ADDRESS($D65,38))&lt;&gt;"UL"),INDIRECT(ADDRESS($D65,COLUMN()-12)),0),0), IF($E65&gt;0,IF(AND(INDIRECT(ADDRESS($E65,44))=0,INDIRECT(ADDRESS($E65,38))&lt;&gt;"UL"),INDIRECT(ADDRESS($E65,COLUMN()-12)),0),0), IF($F65&gt;0,IF(AND(INDIRECT(ADDRESS($F65,44))=0,INDIRECT(ADDRESS($F65,38))&lt;&gt;"UL"),INDIRECT(ADDRESS($F65,COLUMN()-12)),0),0), IF($G65&gt;0,IF(AND(INDIRECT(ADDRESS($G65,44))=0,INDIRECT(ADDRESS($G65,38))&lt;&gt;"UL"),INDIRECT(ADDRESS($G65,COLUMN()-12)),0),0), IF($H65&gt;0,IF(AND(INDIRECT(ADDRESS($H65,44))=0,INDIRECT(ADDRESS($H65,38))&lt;&gt;"UL"),INDIRECT(ADDRESS($H65,COLUMN()-12)),0),0), IF($I65&gt;0,IF(AND(INDIRECT(ADDRESS($I65,44))=0,INDIRECT(ADDRESS($I65,38))&lt;&gt;"UL"),INDIRECT(ADDRESS($I65,COLUMN()-12)),0),0), IF($J65&gt;0,IF(AND(INDIRECT(ADDRESS($J65,44))=0,INDIRECT(ADDRESS($J65,38))&lt;&gt;"UL"),INDIRECT(ADDRESS($J65,COLUMN()-12)),0),0), IF($K65&gt;0,IF(AND(INDIRECT(ADDRESS($K65,44))=0,INDIRECT(ADDRESS($K65,38))&lt;&gt;"UL"),INDIRECT(ADDRESS($K65,COLUMN()-12)),0),0), IF($L65&gt;0,IF(AND(INDIRECT(ADDRESS($L65,44))=0,INDIRECT(ADDRESS($L65,38))&lt;&gt;"UL"),INDIRECT(ADDRESS($L65,COLUMN()-12)),0),0), IF($M65&gt;0,IF(AND(INDIRECT(ADDRESS($M65,44))=0,INDIRECT(ADDRESS($M65,38))&lt;&gt;"UL"),INDIRECT(ADDRESS($M65,COLUMN()-12)),0),0))</f>
        <v>0</v>
      </c>
      <c r="BI65" s="57" cm="1">
        <f t="array" aca="1" ref="BI65" ca="1">SUM(IF($C65&gt;0,IF(AND(INDIRECT(ADDRESS($C65,44))=0,INDIRECT(ADDRESS($C65,38))&lt;&gt;"UL"),INDIRECT(ADDRESS($C65,COLUMN()-12)),0),0), IF($D65&gt;0,IF(AND(INDIRECT(ADDRESS($D65,44))=0,INDIRECT(ADDRESS($D65,38))&lt;&gt;"UL"),INDIRECT(ADDRESS($D65,COLUMN()-12)),0),0), IF($E65&gt;0,IF(AND(INDIRECT(ADDRESS($E65,44))=0,INDIRECT(ADDRESS($E65,38))&lt;&gt;"UL"),INDIRECT(ADDRESS($E65,COLUMN()-12)),0),0), IF($F65&gt;0,IF(AND(INDIRECT(ADDRESS($F65,44))=0,INDIRECT(ADDRESS($F65,38))&lt;&gt;"UL"),INDIRECT(ADDRESS($F65,COLUMN()-12)),0),0), IF($G65&gt;0,IF(AND(INDIRECT(ADDRESS($G65,44))=0,INDIRECT(ADDRESS($G65,38))&lt;&gt;"UL"),INDIRECT(ADDRESS($G65,COLUMN()-12)),0),0), IF($H65&gt;0,IF(AND(INDIRECT(ADDRESS($H65,44))=0,INDIRECT(ADDRESS($H65,38))&lt;&gt;"UL"),INDIRECT(ADDRESS($H65,COLUMN()-12)),0),0), IF($I65&gt;0,IF(AND(INDIRECT(ADDRESS($I65,44))=0,INDIRECT(ADDRESS($I65,38))&lt;&gt;"UL"),INDIRECT(ADDRESS($I65,COLUMN()-12)),0),0), IF($J65&gt;0,IF(AND(INDIRECT(ADDRESS($J65,44))=0,INDIRECT(ADDRESS($J65,38))&lt;&gt;"UL"),INDIRECT(ADDRESS($J65,COLUMN()-12)),0),0), IF($K65&gt;0,IF(AND(INDIRECT(ADDRESS($K65,44))=0,INDIRECT(ADDRESS($K65,38))&lt;&gt;"UL"),INDIRECT(ADDRESS($K65,COLUMN()-12)),0),0), IF($L65&gt;0,IF(AND(INDIRECT(ADDRESS($L65,44))=0,INDIRECT(ADDRESS($L65,38))&lt;&gt;"UL"),INDIRECT(ADDRESS($L65,COLUMN()-12)),0),0), IF($M65&gt;0,IF(AND(INDIRECT(ADDRESS($M65,44))=0,INDIRECT(ADDRESS($M65,38))&lt;&gt;"UL"),INDIRECT(ADDRESS($M65,COLUMN()-12)),0),0))</f>
        <v>0</v>
      </c>
      <c r="BJ65" s="57" cm="1">
        <f t="array" aca="1" ref="BJ65" ca="1">SUM(IF($C65&gt;0,IF(AND(INDIRECT(ADDRESS($C65,44))=0,INDIRECT(ADDRESS($C65,38))&lt;&gt;"UL"),INDIRECT(ADDRESS($C65,COLUMN()-12)),0),0), IF($D65&gt;0,IF(AND(INDIRECT(ADDRESS($D65,44))=0,INDIRECT(ADDRESS($D65,38))&lt;&gt;"UL"),INDIRECT(ADDRESS($D65,COLUMN()-12)),0),0), IF($E65&gt;0,IF(AND(INDIRECT(ADDRESS($E65,44))=0,INDIRECT(ADDRESS($E65,38))&lt;&gt;"UL"),INDIRECT(ADDRESS($E65,COLUMN()-12)),0),0), IF($F65&gt;0,IF(AND(INDIRECT(ADDRESS($F65,44))=0,INDIRECT(ADDRESS($F65,38))&lt;&gt;"UL"),INDIRECT(ADDRESS($F65,COLUMN()-12)),0),0), IF($G65&gt;0,IF(AND(INDIRECT(ADDRESS($G65,44))=0,INDIRECT(ADDRESS($G65,38))&lt;&gt;"UL"),INDIRECT(ADDRESS($G65,COLUMN()-12)),0),0), IF($H65&gt;0,IF(AND(INDIRECT(ADDRESS($H65,44))=0,INDIRECT(ADDRESS($H65,38))&lt;&gt;"UL"),INDIRECT(ADDRESS($H65,COLUMN()-12)),0),0), IF($I65&gt;0,IF(AND(INDIRECT(ADDRESS($I65,44))=0,INDIRECT(ADDRESS($I65,38))&lt;&gt;"UL"),INDIRECT(ADDRESS($I65,COLUMN()-12)),0),0), IF($J65&gt;0,IF(AND(INDIRECT(ADDRESS($J65,44))=0,INDIRECT(ADDRESS($J65,38))&lt;&gt;"UL"),INDIRECT(ADDRESS($J65,COLUMN()-12)),0),0), IF($K65&gt;0,IF(AND(INDIRECT(ADDRESS($K65,44))=0,INDIRECT(ADDRESS($K65,38))&lt;&gt;"UL"),INDIRECT(ADDRESS($K65,COLUMN()-12)),0),0), IF($L65&gt;0,IF(AND(INDIRECT(ADDRESS($L65,44))=0,INDIRECT(ADDRESS($L65,38))&lt;&gt;"UL"),INDIRECT(ADDRESS($L65,COLUMN()-12)),0),0), IF($M65&gt;0,IF(AND(INDIRECT(ADDRESS($M65,44))=0,INDIRECT(ADDRESS($M65,38))&lt;&gt;"UL"),INDIRECT(ADDRESS($M65,COLUMN()-12)),0),0))</f>
        <v>0</v>
      </c>
      <c r="BK65" s="57"/>
      <c r="BL65" s="57"/>
      <c r="BM65" s="57" cm="1">
        <f t="array" aca="1" ref="BM65" ca="1">SUM(IF($C65&gt;0,IF(AND(INDIRECT(ADDRESS($C65,44))=0,INDIRECT(ADDRESS($C65,38))&lt;&gt;"UL"),INDIRECT(ADDRESS($C65,COLUMN()-12)),0),0), IF($D65&gt;0,IF(AND(INDIRECT(ADDRESS($D65,44))=0,INDIRECT(ADDRESS($D65,38))&lt;&gt;"UL"),INDIRECT(ADDRESS($D65,COLUMN()-12)),0),0), IF($E65&gt;0,IF(AND(INDIRECT(ADDRESS($E65,44))=0,INDIRECT(ADDRESS($E65,38))&lt;&gt;"UL"),INDIRECT(ADDRESS($E65,COLUMN()-12)),0),0), IF($F65&gt;0,IF(AND(INDIRECT(ADDRESS($F65,44))=0,INDIRECT(ADDRESS($F65,38))&lt;&gt;"UL"),INDIRECT(ADDRESS($F65,COLUMN()-12)),0),0), IF($G65&gt;0,IF(AND(INDIRECT(ADDRESS($G65,44))=0,INDIRECT(ADDRESS($G65,38))&lt;&gt;"UL"),INDIRECT(ADDRESS($G65,COLUMN()-12)),0),0), IF($H65&gt;0,IF(AND(INDIRECT(ADDRESS($H65,44))=0,INDIRECT(ADDRESS($H65,38))&lt;&gt;"UL"),INDIRECT(ADDRESS($H65,COLUMN()-12)),0),0), IF($I65&gt;0,IF(AND(INDIRECT(ADDRESS($I65,44))=0,INDIRECT(ADDRESS($I65,38))&lt;&gt;"UL"),INDIRECT(ADDRESS($I65,COLUMN()-12)),0),0), IF($J65&gt;0,IF(AND(INDIRECT(ADDRESS($J65,44))=0,INDIRECT(ADDRESS($J65,38))&lt;&gt;"UL"),INDIRECT(ADDRESS($J65,COLUMN()-12)),0),0), IF($K65&gt;0,IF(AND(INDIRECT(ADDRESS($K65,44))=0,INDIRECT(ADDRESS($K65,38))&lt;&gt;"UL"),INDIRECT(ADDRESS($K65,COLUMN()-11)),0),0), IF($L65&gt;0,IF(AND(INDIRECT(ADDRESS($L65,44))=0,INDIRECT(ADDRESS($L65,38))&lt;&gt;"UL"),INDIRECT(ADDRESS($L65,COLUMN()-11)),0),0), IF($M65&gt;0,IF(AND(INDIRECT(ADDRESS($M65,44))=0,INDIRECT(ADDRESS($M65,38))&lt;&gt;"UL"),INDIRECT(ADDRESS($M65,COLUMN()-11)),0),0))</f>
        <v>0</v>
      </c>
      <c r="BN65" s="57" cm="1">
        <f t="array" aca="1" ref="BN65" ca="1">SUM(IF($C65&gt;0,IF(AND(INDIRECT(ADDRESS($C65,44))=0,INDIRECT(ADDRESS($C65,38))&lt;&gt;"UL"),INDIRECT(ADDRESS($C65,COLUMN()-12)),0),0), IF($D65&gt;0,IF(AND(INDIRECT(ADDRESS($D65,44))=0,INDIRECT(ADDRESS($D65,38))&lt;&gt;"UL"),INDIRECT(ADDRESS($D65,COLUMN()-12)),0),0), IF($E65&gt;0,IF(AND(INDIRECT(ADDRESS($E65,44))=0,INDIRECT(ADDRESS($E65,38))&lt;&gt;"UL"),INDIRECT(ADDRESS($E65,COLUMN()-12)),0),0), IF($F65&gt;0,IF(AND(INDIRECT(ADDRESS($F65,44))=0,INDIRECT(ADDRESS($F65,38))&lt;&gt;"UL"),INDIRECT(ADDRESS($F65,COLUMN()-12)),0),0), IF($G65&gt;0,IF(AND(INDIRECT(ADDRESS($G65,44))=0,INDIRECT(ADDRESS($G65,38))&lt;&gt;"UL"),INDIRECT(ADDRESS($G65,COLUMN()-12)),0),0), IF($H65&gt;0,IF(AND(INDIRECT(ADDRESS($H65,44))=0,INDIRECT(ADDRESS($H65,38))&lt;&gt;"UL"),INDIRECT(ADDRESS($H65,COLUMN()-12)),0),0), IF($I65&gt;0,IF(AND(INDIRECT(ADDRESS($I65,44))=0,INDIRECT(ADDRESS($I65,38))&lt;&gt;"UL"),INDIRECT(ADDRESS($I65,COLUMN()-12)),0),0), IF($J65&gt;0,IF(AND(INDIRECT(ADDRESS($J65,44))=0,INDIRECT(ADDRESS($J65,38))&lt;&gt;"UL"),INDIRECT(ADDRESS($J65,COLUMN()-12)),0),0), IF($K65&gt;0,IF(AND(INDIRECT(ADDRESS($K65,44))=0,INDIRECT(ADDRESS($K65,38))&lt;&gt;"UL"),INDIRECT(ADDRESS($K65,COLUMN()-11)),0),0), IF($L65&gt;0,IF(AND(INDIRECT(ADDRESS($L65,44))=0,INDIRECT(ADDRESS($L65,38))&lt;&gt;"UL"),INDIRECT(ADDRESS($L65,COLUMN()-11)),0),0), IF($M65&gt;0,IF(AND(INDIRECT(ADDRESS($M65,44))=0,INDIRECT(ADDRESS($M65,38))&lt;&gt;"UL"),INDIRECT(ADDRESS($M65,COLUMN()-11)),0),0))</f>
        <v>0</v>
      </c>
      <c r="BO65" s="57" cm="1">
        <f t="array" aca="1" ref="BO65" ca="1">SUM(IF($C65&gt;0,IF(AND(INDIRECT(ADDRESS($C65,44))=0,INDIRECT(ADDRESS($C65,38))&lt;&gt;"UL"),INDIRECT(ADDRESS($C65,COLUMN()-12)),0),0), IF($D65&gt;0,IF(AND(INDIRECT(ADDRESS($D65,44))=0,INDIRECT(ADDRESS($D65,38))&lt;&gt;"UL"),INDIRECT(ADDRESS($D65,COLUMN()-12)),0),0), IF($E65&gt;0,IF(AND(INDIRECT(ADDRESS($E65,44))=0,INDIRECT(ADDRESS($E65,38))&lt;&gt;"UL"),INDIRECT(ADDRESS($E65,COLUMN()-12)),0),0), IF($F65&gt;0,IF(AND(INDIRECT(ADDRESS($F65,44))=0,INDIRECT(ADDRESS($F65,38))&lt;&gt;"UL"),INDIRECT(ADDRESS($F65,COLUMN()-12)),0),0), IF($G65&gt;0,IF(AND(INDIRECT(ADDRESS($G65,44))=0,INDIRECT(ADDRESS($G65,38))&lt;&gt;"UL"),INDIRECT(ADDRESS($G65,COLUMN()-12)),0),0), IF($H65&gt;0,IF(AND(INDIRECT(ADDRESS($H65,44))=0,INDIRECT(ADDRESS($H65,38))&lt;&gt;"UL"),INDIRECT(ADDRESS($H65,COLUMN()-12)),0),0), IF($I65&gt;0,IF(AND(INDIRECT(ADDRESS($I65,44))=0,INDIRECT(ADDRESS($I65,38))&lt;&gt;"UL"),INDIRECT(ADDRESS($I65,COLUMN()-12)),0),0), IF($J65&gt;0,IF(AND(INDIRECT(ADDRESS($J65,44))=0,INDIRECT(ADDRESS($J65,38))&lt;&gt;"UL"),INDIRECT(ADDRESS($J65,COLUMN()-12)),0),0), IF($K65&gt;0,IF(AND(INDIRECT(ADDRESS($K65,44))=0,INDIRECT(ADDRESS($K65,38))&lt;&gt;"UL"),INDIRECT(ADDRESS($K65,COLUMN()-11)),0),0), IF($L65&gt;0,IF(AND(INDIRECT(ADDRESS($L65,44))=0,INDIRECT(ADDRESS($L65,38))&lt;&gt;"UL"),INDIRECT(ADDRESS($L65,COLUMN()-11)),0),0), IF($M65&gt;0,IF(AND(INDIRECT(ADDRESS($M65,44))=0,INDIRECT(ADDRESS($M65,38))&lt;&gt;"UL"),INDIRECT(ADDRESS($M65,COLUMN()-11)),0),0))</f>
        <v>0</v>
      </c>
      <c r="BP65" s="57" cm="1">
        <f t="array" aca="1" ref="BP65" ca="1">SUM(IF($C65&gt;0,IF(AND(INDIRECT(ADDRESS($C65,44))=0,INDIRECT(ADDRESS($C65,38))&lt;&gt;"UL"),INDIRECT(ADDRESS($C65,COLUMN()-12)),0),0), IF($D65&gt;0,IF(AND(INDIRECT(ADDRESS($D65,44))=0,INDIRECT(ADDRESS($D65,38))&lt;&gt;"UL"),INDIRECT(ADDRESS($D65,COLUMN()-12)),0),0), IF($E65&gt;0,IF(AND(INDIRECT(ADDRESS($E65,44))=0,INDIRECT(ADDRESS($E65,38))&lt;&gt;"UL"),INDIRECT(ADDRESS($E65,COLUMN()-12)),0),0), IF($F65&gt;0,IF(AND(INDIRECT(ADDRESS($F65,44))=0,INDIRECT(ADDRESS($F65,38))&lt;&gt;"UL"),INDIRECT(ADDRESS($F65,COLUMN()-12)),0),0), IF($G65&gt;0,IF(AND(INDIRECT(ADDRESS($G65,44))=0,INDIRECT(ADDRESS($G65,38))&lt;&gt;"UL"),INDIRECT(ADDRESS($G65,COLUMN()-12)),0),0), IF($H65&gt;0,IF(AND(INDIRECT(ADDRESS($H65,44))=0,INDIRECT(ADDRESS($H65,38))&lt;&gt;"UL"),INDIRECT(ADDRESS($H65,COLUMN()-12)),0),0), IF($I65&gt;0,IF(AND(INDIRECT(ADDRESS($I65,44))=0,INDIRECT(ADDRESS($I65,38))&lt;&gt;"UL"),INDIRECT(ADDRESS($I65,COLUMN()-12)),0),0), IF($J65&gt;0,IF(AND(INDIRECT(ADDRESS($J65,44))=0,INDIRECT(ADDRESS($J65,38))&lt;&gt;"UL"),INDIRECT(ADDRESS($J65,COLUMN()-12)),0),0), IF($K65&gt;0,IF(AND(INDIRECT(ADDRESS($K65,44))=0,INDIRECT(ADDRESS($K65,38))&lt;&gt;"UL"),INDIRECT(ADDRESS($K65,COLUMN()-11)),0),0), IF($L65&gt;0,IF(AND(INDIRECT(ADDRESS($L65,44))=0,INDIRECT(ADDRESS($L65,38))&lt;&gt;"UL"),INDIRECT(ADDRESS($L65,COLUMN()-11)),0),0), IF($M65&gt;0,IF(AND(INDIRECT(ADDRESS($M65,44))=0,INDIRECT(ADDRESS($M65,38))&lt;&gt;"UL"),INDIRECT(ADDRESS($M65,COLUMN()-11)),0),0))</f>
        <v>0</v>
      </c>
      <c r="BQ65" s="57"/>
      <c r="BR65" s="161">
        <f t="shared" ca="1" si="43"/>
        <v>76.008095703566624</v>
      </c>
      <c r="BS65" s="56"/>
      <c r="BT65" s="56">
        <f t="shared" ca="1" si="44"/>
        <v>4.1561977183773262</v>
      </c>
      <c r="BU65" s="64">
        <f t="shared" ca="1" si="45"/>
        <v>0.12988117869929144</v>
      </c>
      <c r="BV65" s="57" t="s">
        <v>34</v>
      </c>
      <c r="BW65" s="57" cm="1">
        <f t="array" aca="1" ref="BW65" ca="1">SUM(IF($C65&gt;0,IF(AND(INDIRECT(ADDRESS($C65,44))=0,INDIRECT(ADDRESS($C65,38))="UL",ISERROR(SEARCH("Rear",INDIRECT(ADDRESS($C65,33)))),ISERROR(SEARCH("Side",INDIRECT(ADDRESS($C65,33))))),INDIRECT(ADDRESS($C65,COLUMN())),0),0),IF($D65&gt;0,IF(AND(INDIRECT(ADDRESS($D65,44))=0,INDIRECT(ADDRESS($D65,38))="UL",ISERROR(SEARCH("Rear",INDIRECT(ADDRESS($D65,33)))),ISERROR(SEARCH("Side",INDIRECT(ADDRESS($D65,33))))),INDIRECT(ADDRESS($D65,COLUMN())),0),0),IF($E65&gt;0,IF(AND(INDIRECT(ADDRESS($E65,44))=0,INDIRECT(ADDRESS($E65,38))="UL",ISERROR(SEARCH("Rear",INDIRECT(ADDRESS($E65,33)))),ISERROR(SEARCH("Side",INDIRECT(ADDRESS($E65,33))))),INDIRECT(ADDRESS($E65,COLUMN())),0),0),IF($F65&gt;0,IF(AND(INDIRECT(ADDRESS($F65,44))=0,INDIRECT(ADDRESS($F65,38))="UL",ISERROR(SEARCH("Rear",INDIRECT(ADDRESS($F65,33)))),ISERROR(SEARCH("Side",INDIRECT(ADDRESS($F65,33))))),INDIRECT(ADDRESS($F65,COLUMN())),0),0),IF($G65&gt;0,IF(AND(INDIRECT(ADDRESS($G65,44))=0,INDIRECT(ADDRESS($G65,38))="UL",ISERROR(SEARCH("Rear",INDIRECT(ADDRESS($G65,33)))),ISERROR(SEARCH("Side",INDIRECT(ADDRESS($G65,33))))),INDIRECT(ADDRESS($G65,COLUMN())),0),0),IF($H65&gt;0,IF(AND(INDIRECT(ADDRESS($H65,44))=0,INDIRECT(ADDRESS($H65,38))="UL",ISERROR(SEARCH("Rear",INDIRECT(ADDRESS($H65,33)))),ISERROR(SEARCH("Side",INDIRECT(ADDRESS($H65,33))))),INDIRECT(ADDRESS($H65,COLUMN())),0),0),IF($I65&gt;0,IF(AND(INDIRECT(ADDRESS($I65,44))=0,INDIRECT(ADDRESS($I65,38))="UL",ISERROR(SEARCH("Rear",INDIRECT(ADDRESS($I65,33)))),ISERROR(SEARCH("Side",INDIRECT(ADDRESS($I65,33))))),INDIRECT(ADDRESS($I65,COLUMN())),0),0),IF($J65&gt;0,IF(AND(INDIRECT(ADDRESS($J65,44))=0,INDIRECT(ADDRESS($J65,38))="UL",ISERROR(SEARCH("Rear",INDIRECT(ADDRESS($J65,33)))),ISERROR(SEARCH("Side",INDIRECT(ADDRESS($J65,33))))),INDIRECT(ADDRESS($J65,COLUMN())),0),0),IF($K65&gt;0,IF(AND(INDIRECT(ADDRESS($K65,44))=0,INDIRECT(ADDRESS($K65,38))="UL",ISERROR(SEARCH("Rear",INDIRECT(ADDRESS($K65,33)))),ISERROR(SEARCH("Side",INDIRECT(ADDRESS($K65,33))))),INDIRECT(ADDRESS($K65,COLUMN())),0),0),IF($L65&gt;0,IF(AND(INDIRECT(ADDRESS($L65,44))=0,INDIRECT(ADDRESS($L65,38))="UL",ISERROR(SEARCH("Rear",INDIRECT(ADDRESS($L65,33)))),ISERROR(SEARCH("Side",INDIRECT(ADDRESS($L65,33))))),INDIRECT(ADDRESS($L65,COLUMN())),0),0),IF($M65&gt;0,IF(AND(INDIRECT(ADDRESS($M65,44))=0,INDIRECT(ADDRESS($M65,38))="UL",ISERROR(SEARCH("Rear",INDIRECT(ADDRESS($M65,33)))),ISERROR(SEARCH("Side",INDIRECT(ADDRESS($M65,33))))),INDIRECT(ADDRESS($M65,COLUMN())),0),0))</f>
        <v>0.77777777777777768</v>
      </c>
      <c r="BX65" s="57">
        <f t="shared" ca="1" si="46"/>
        <v>0.77777777777777768</v>
      </c>
      <c r="BY65" s="57" cm="1">
        <f t="array" aca="1" ref="BY65" ca="1">SUM(IF($C65&gt;0,IF(AND(INDIRECT(ADDRESS($C65,44))=0,INDIRECT(ADDRESS($C65,38))="UL"),INDIRECT(ADDRESS($C65,COLUMN())),0),0),IF($D65&gt;0,IF(AND(INDIRECT(ADDRESS($D65,44))=0,INDIRECT(ADDRESS($D65,38))="UL"),INDIRECT(ADDRESS($D65,COLUMN())),0),0),IF($E65&gt;0,IF(AND(INDIRECT(ADDRESS($E65,44))=0,INDIRECT(ADDRESS($E65,38))="UL"),INDIRECT(ADDRESS($E65,COLUMN())),0),0),IF($F65&gt;0,IF(AND(INDIRECT(ADDRESS($F65,44))=0,INDIRECT(ADDRESS($F65,38))="UL"),INDIRECT(ADDRESS($F65,COLUMN())),0),0),IF($G65&gt;0,IF(AND(INDIRECT(ADDRESS($G65,44))=0,INDIRECT(ADDRESS($G65,38))="UL"),INDIRECT(ADDRESS($G65,COLUMN())),0),0),IF($H65&gt;0,IF(AND(INDIRECT(ADDRESS($H65,44))=0,INDIRECT(ADDRESS($H65,38))="UL"),INDIRECT(ADDRESS($H65,COLUMN())),0),0),IF($I65&gt;0,IF(AND(INDIRECT(ADDRESS($I65,44))=0,INDIRECT(ADDRESS($I65,38))="UL"),INDIRECT(ADDRESS($I65,COLUMN())),0),0),IF($J65&gt;0,IF(AND(INDIRECT(ADDRESS($J65,44))=0,INDIRECT(ADDRESS($J65,38))="UL"),INDIRECT(ADDRESS($J65,COLUMN())),0),0),IF($K65&gt;0,IF(AND(INDIRECT(ADDRESS($K65,44))=0,INDIRECT(ADDRESS($K65,38))="UL"),INDIRECT(ADDRESS($K65,COLUMN())),0),0),IF($L65&gt;0,IF(AND(INDIRECT(ADDRESS($L65,44))=0,INDIRECT(ADDRESS($L65,38))="UL"),INDIRECT(ADDRESS($L65,COLUMN())),0),0),IF($M65&gt;0,IF(AND(INDIRECT(ADDRESS($M65,44))=0,INDIRECT(ADDRESS($M65,38))="UL"),INDIRECT(ADDRESS($M65,COLUMN())),0),0))</f>
        <v>0.25925925925925924</v>
      </c>
      <c r="BZ65" s="57" cm="1">
        <f t="array" aca="1" ref="BZ65" ca="1">SUM(IF($C65&gt;0,IF(AND(INDIRECT(ADDRESS($C65,44))=0,INDIRECT(ADDRESS($C65,38))="UL"),INDIRECT(ADDRESS($C65,COLUMN())),0),0),IF($D65&gt;0,IF(AND(INDIRECT(ADDRESS($D65,44))=0,INDIRECT(ADDRESS($D65,38))="UL"),INDIRECT(ADDRESS($D65,COLUMN())),0),0),IF($E65&gt;0,IF(AND(INDIRECT(ADDRESS($E65,44))=0,INDIRECT(ADDRESS($E65,38))="UL"),INDIRECT(ADDRESS($E65,COLUMN())),0),0),IF($F65&gt;0,IF(AND(INDIRECT(ADDRESS($F65,44))=0,INDIRECT(ADDRESS($F65,38))="UL"),INDIRECT(ADDRESS($F65,COLUMN())),0),0),IF($G65&gt;0,IF(AND(INDIRECT(ADDRESS($G65,44))=0,INDIRECT(ADDRESS($G65,38))="UL"),INDIRECT(ADDRESS($G65,COLUMN())),0),0),IF($H65&gt;0,IF(AND(INDIRECT(ADDRESS($H65,44))=0,INDIRECT(ADDRESS($H65,38))="UL"),INDIRECT(ADDRESS($H65,COLUMN())),0),0),IF($I65&gt;0,IF(AND(INDIRECT(ADDRESS($I65,44))=0,INDIRECT(ADDRESS($I65,38))="UL"),INDIRECT(ADDRESS($I65,COLUMN())),0),0),IF($J65&gt;0,IF(AND(INDIRECT(ADDRESS($J65,44))=0,INDIRECT(ADDRESS($J65,38))="UL"),INDIRECT(ADDRESS($J65,COLUMN())),0),0),IF($K65&gt;0,IF(AND(INDIRECT(ADDRESS($K65,44))=0,INDIRECT(ADDRESS($K65,38))="UL"),INDIRECT(ADDRESS($K65,COLUMN())),0),0),IF($L65&gt;0,IF(AND(INDIRECT(ADDRESS($L65,44))=0,INDIRECT(ADDRESS($L65,38))="UL"),INDIRECT(ADDRESS($L65,COLUMN())),0),0),IF($M65&gt;0,IF(AND(INDIRECT(ADDRESS($M65,44))=0,INDIRECT(ADDRESS($M65,38))="UL"),INDIRECT(ADDRESS($M65,COLUMN())),0),0))</f>
        <v>0.20370370370370369</v>
      </c>
      <c r="CA65" s="57">
        <f t="shared" ca="1" si="47"/>
        <v>0.20370370370370369</v>
      </c>
      <c r="CB65" s="57"/>
      <c r="CC65" s="57">
        <f t="shared" si="48"/>
        <v>0</v>
      </c>
      <c r="CD65" s="57" cm="1">
        <f t="array" aca="1" ref="CD65" ca="1">SUM(IF($C65&gt;0,IF(AND(INDIRECT(ADDRESS($C65,44))=0,INDIRECT(ADDRESS($C65,38))&lt;&gt;"UL"),INDIRECT(ADDRESS($C65,COLUMN())),0),0),IF($D65&gt;0,IF(AND(INDIRECT(ADDRESS($D65,44))=0,INDIRECT(ADDRESS($D65,38))&lt;&gt;"UL"),INDIRECT(ADDRESS($D65,COLUMN())),0),0),IF($E65&gt;0,IF(AND(INDIRECT(ADDRESS($E65,44))=0,INDIRECT(ADDRESS($E65,38))&lt;&gt;"UL"),INDIRECT(ADDRESS($E65,COLUMN())),0),0),IF($F65&gt;0,IF(AND(INDIRECT(ADDRESS($F65,44))=0,INDIRECT(ADDRESS($F65,38))&lt;&gt;"UL"),INDIRECT(ADDRESS($F65,COLUMN())),0),0),IF($G65&gt;0,IF(AND(INDIRECT(ADDRESS($G65,44))=0,INDIRECT(ADDRESS($G65,38))&lt;&gt;"UL"),INDIRECT(ADDRESS($G65,COLUMN())),0),0),IF($H65&gt;0,IF(AND(INDIRECT(ADDRESS($H65,44))=0,INDIRECT(ADDRESS($H65,38))&lt;&gt;"UL"),INDIRECT(ADDRESS($H65,COLUMN())),0),0),IF($I65&gt;0,IF(AND(INDIRECT(ADDRESS($I65,44))=0,INDIRECT(ADDRESS($I65,38))&lt;&gt;"UL"),INDIRECT(ADDRESS($I65,COLUMN())),0),0),IF($J65&gt;0,IF(AND(INDIRECT(ADDRESS($J65,44))=0,INDIRECT(ADDRESS($J65,38))&lt;&gt;"UL"),INDIRECT(ADDRESS($J65,COLUMN())),0),0),IF($K65&gt;0,IF(AND(INDIRECT(ADDRESS($K65,44))=0,INDIRECT(ADDRESS($K65,38))&lt;&gt;"UL"),INDIRECT(ADDRESS($K65,COLUMN())),0),0),IF($L65&gt;0,IF(AND(INDIRECT(ADDRESS($L65,44))=0,INDIRECT(ADDRESS($L65,38))&lt;&gt;"UL"),INDIRECT(ADDRESS($L65,COLUMN())),0),0),IF($M65&gt;0,IF(AND(INDIRECT(ADDRESS($M65,44))=0,INDIRECT(ADDRESS($M65,38))&lt;&gt;"UL"),INDIRECT(ADDRESS($M65,COLUMN())),0),0))</f>
        <v>0</v>
      </c>
      <c r="CE65" s="57" cm="1">
        <f t="array" aca="1" ref="CE65" ca="1">SUM(IF($C65&gt;0,IF(AND(INDIRECT(ADDRESS($C65,44))=0,INDIRECT(ADDRESS($C65,38))&lt;&gt;"UL"),INDIRECT(ADDRESS($C65,COLUMN())),0),0),IF($D65&gt;0,IF(AND(INDIRECT(ADDRESS($D65,44))=0,INDIRECT(ADDRESS($D65,38))&lt;&gt;"UL"),INDIRECT(ADDRESS($D65,COLUMN())),0),0),IF($E65&gt;0,IF(AND(INDIRECT(ADDRESS($E65,44))=0,INDIRECT(ADDRESS($E65,38))&lt;&gt;"UL"),INDIRECT(ADDRESS($E65,COLUMN())),0),0),IF($F65&gt;0,IF(AND(INDIRECT(ADDRESS($F65,44))=0,INDIRECT(ADDRESS($F65,38))&lt;&gt;"UL"),INDIRECT(ADDRESS($F65,COLUMN())),0),0),IF($G65&gt;0,IF(AND(INDIRECT(ADDRESS($G65,44))=0,INDIRECT(ADDRESS($G65,38))&lt;&gt;"UL"),INDIRECT(ADDRESS($G65,COLUMN())),0),0),IF($H65&gt;0,IF(AND(INDIRECT(ADDRESS($H65,44))=0,INDIRECT(ADDRESS($H65,38))&lt;&gt;"UL"),INDIRECT(ADDRESS($H65,COLUMN())),0),0),IF($I65&gt;0,IF(AND(INDIRECT(ADDRESS($I65,44))=0,INDIRECT(ADDRESS($I65,38))&lt;&gt;"UL"),INDIRECT(ADDRESS($I65,COLUMN())),0),0),IF($J65&gt;0,IF(AND(INDIRECT(ADDRESS($J65,44))=0,INDIRECT(ADDRESS($J65,38))&lt;&gt;"UL"),INDIRECT(ADDRESS($J65,COLUMN())),0),0),IF($K65&gt;0,IF(AND(INDIRECT(ADDRESS($K65,44))=0,INDIRECT(ADDRESS($K65,38))&lt;&gt;"UL"),INDIRECT(ADDRESS($K65,COLUMN())),0),0),IF($L65&gt;0,IF(AND(INDIRECT(ADDRESS($L65,44))=0,INDIRECT(ADDRESS($L65,38))&lt;&gt;"UL"),INDIRECT(ADDRESS($L65,COLUMN())),0),0),IF($M65&gt;0,IF(AND(INDIRECT(ADDRESS($M65,44))=0,INDIRECT(ADDRESS($M65,38))&lt;&gt;"UL"),INDIRECT(ADDRESS($M65,COLUMN())),0),0))</f>
        <v>0</v>
      </c>
      <c r="CF65" s="57">
        <f t="shared" ca="1" si="49"/>
        <v>0</v>
      </c>
      <c r="CG65" s="57">
        <f t="shared" ca="1" si="50"/>
        <v>2.4017272524592967</v>
      </c>
      <c r="CH65" s="57">
        <f t="shared" ca="1" si="51"/>
        <v>7.5053976639353023E-2</v>
      </c>
      <c r="CI65" s="19">
        <f t="shared" ca="1" si="52"/>
        <v>19.541190065475302</v>
      </c>
      <c r="CJ65" s="19"/>
      <c r="CK65" s="57" cm="1">
        <f t="array" aca="1" ref="CK65" ca="1">IF(AU65="S", SUM(IF($C65&gt;0,IF(INDIRECT(ADDRESS($C65,43))&lt;&gt;1,INDIRECT(ADDRESS($C65,48)),0),0), IF($D65&gt;0,IF(INDIRECT(ADDRESS($D65,43))&lt;&gt;1,INDIRECT(ADDRESS($D65,48)),0),0), IF($E65&gt;0,IF(INDIRECT(ADDRESS($E65,43))&lt;&gt;1,INDIRECT(ADDRESS($E65,48)),0),0), IF($F65&gt;0,IF(INDIRECT(ADDRESS($F65,43))&lt;&gt;1,INDIRECT(ADDRESS($F65,48)),0),0), IF($G65&gt;0,IF(INDIRECT(ADDRESS($G65,43))&lt;&gt;1,INDIRECT(ADDRESS($G65,48)),0),0), IF($H65&gt;0,IF(INDIRECT(ADDRESS($H65,43))&lt;&gt;1,INDIRECT(ADDRESS($H65,48)),0),0), IF($I65&gt;0,IF(INDIRECT(ADDRESS($I65,43))&lt;&gt;1,INDIRECT(ADDRESS($I65,48)),0),0), IF($J65&gt;0,IF(INDIRECT(ADDRESS($J65,43))&lt;&gt;1,INDIRECT(ADDRESS($J65,48)),0),0), IF($K65&gt;0,IF(INDIRECT(ADDRESS($K65,43))&lt;&gt;1,INDIRECT(ADDRESS($K65,48)),0),0), IF($L65&gt;0,IF(INDIRECT(ADDRESS($L65,43))&lt;&gt;1,INDIRECT(ADDRESS($L65,48)),0),0), IF($M65&gt;0,IF(INDIRECT(ADDRESS($M65,43))&lt;&gt;1,INDIRECT(ADDRESS($M65,48)),0),0)), IF(AU65="L",SUM(IF($C65&gt;0,IF(INDIRECT(ADDRESS($C65,43))&lt;&gt;1,INDIRECT(ADDRESS($C65,50)),0),0), IF($D65&gt;0,IF(INDIRECT(ADDRESS($D65,43))&lt;&gt;1,INDIRECT(ADDRESS($D65,50)),0),0), IF($E65&gt;0,IF(INDIRECT(ADDRESS($E65,43))&lt;&gt;1,INDIRECT(ADDRESS($E65,50)),0),0), IF($F65&gt;0,IF(INDIRECT(ADDRESS($F65,43))&lt;&gt;1,INDIRECT(ADDRESS($F65,50)),0),0), IF($G65&gt;0,IF(INDIRECT(ADDRESS($G65,43))&lt;&gt;1,INDIRECT(ADDRESS($G65,50)),0),0), IF($G65&gt;0,IF(INDIRECT(ADDRESS($G65,43))&lt;&gt;1,INDIRECT(ADDRESS($G65,50)),0),0), IF($H65&gt;0,IF(INDIRECT(ADDRESS($H65,43))&lt;&gt;1,INDIRECT(ADDRESS($H65,50)),0),0), IF($I65&gt;0,IF(INDIRECT(ADDRESS($I65,43))&lt;&gt;1,INDIRECT(ADDRESS($I65,50)),0),0), IF($J65&gt;0,IF(INDIRECT(ADDRESS($J65,43))&lt;&gt;1,INDIRECT(ADDRESS($J65,50)),0),0), IF($K65&gt;0,IF(INDIRECT(ADDRESS($K65,43))&lt;&gt;1,INDIRECT(ADDRESS($K65,50)),0),0), IF($L65&gt;0,IF(INDIRECT(ADDRESS($L65,43))&lt;&gt;1,INDIRECT(ADDRESS($L65,50)),0),0), IF($M65&gt;0,IF(INDIRECT(ADDRESS($M65,43))&lt;&gt;1,INDIRECT(ADDRESS($M65,50)),0),0)), SUM(IF($C65&gt;0,IF(INDIRECT(ADDRESS($C65,43))&lt;&gt;1,INDIRECT(ADDRESS($C65,49)),0),0), IF($D65&gt;0,IF(INDIRECT(ADDRESS($D65,43))&lt;&gt;1,INDIRECT(ADDRESS($D65,49)),0),0), IF($E65&gt;0,IF(INDIRECT(ADDRESS($E65,43))&lt;&gt;1,INDIRECT(ADDRESS($E65,49)),0),0), IF($F65&gt;0,IF(INDIRECT(ADDRESS($F65,43))&lt;&gt;1,INDIRECT(ADDRESS($F65,49)),0),0), IF($G65&gt;0,IF(INDIRECT(ADDRESS($G65,43))&lt;&gt;1,INDIRECT(ADDRESS($G65,49)),0),0), IF($G65&gt;0,IF(INDIRECT(ADDRESS($G65,43))&lt;&gt;1,INDIRECT(ADDRESS($G65,49)),0),0), IF($H65&gt;0,IF(INDIRECT(ADDRESS($H65,43))&lt;&gt;1,INDIRECT(ADDRESS($H65,49)),0),0), IF($I65&gt;0,IF(INDIRECT(ADDRESS($I65,43))&lt;&gt;1,INDIRECT(ADDRESS($I65,49)),0),0), IF($J65&gt;0,IF(INDIRECT(ADDRESS($J65,43))&lt;&gt;1,INDIRECT(ADDRESS($J65,49)),0),0), IF($K65&gt;0,IF(INDIRECT(ADDRESS($K65,43))&lt;&gt;1,INDIRECT(ADDRESS($K65,49)),0),0), IF($L65&gt;0,IF(INDIRECT(ADDRESS($L65,43))&lt;&gt;1,INDIRECT(ADDRESS($L65,49)),0),0), IF($M65&gt;0,IF(INDIRECT(ADDRESS($M65,43))&lt;&gt;1,INDIRECT(ADDRESS($M65,49)),0),0))))</f>
        <v>0.88888888888888884</v>
      </c>
      <c r="CL65" s="57" cm="1">
        <f t="array" aca="1" ref="CL65" ca="1">SUM(IF($C65&gt;0,IF(INDIRECT(ADDRESS($C65,44))=1,INDIRECT(ADDRESS($C65,90)),0),0), IF($D65&gt;0,IF(INDIRECT(ADDRESS($D65,44))=1,INDIRECT(ADDRESS($D65,90)),0),0), IF($E65&gt;0,IF(INDIRECT(ADDRESS($E65,44))=1,INDIRECT(ADDRESS($E65,90)),0),0), IF($F65&gt;0,IF(INDIRECT(ADDRESS($F65,44))=1,INDIRECT(ADDRESS($F65,90)),0),0), IF($G65&gt;0,IF(INDIRECT(ADDRESS($G65,44))=1,INDIRECT(ADDRESS($G65,90)),0),0), IF($H65&gt;0,IF(INDIRECT(ADDRESS($H65,44))=1,INDIRECT(ADDRESS($H65,90)),0),0), IF($I65&gt;0,IF(INDIRECT(ADDRESS($I65,44))=1,INDIRECT(ADDRESS($I65,90)),0),0), IF($J65&gt;0,IF(INDIRECT(ADDRESS($J65,44))=1,INDIRECT(ADDRESS($J65,90)),0),0), IF($K65&gt;0,IF(INDIRECT(ADDRESS($K65,44))=1,INDIRECT(ADDRESS($K65,90)),0),0), IF($L65&gt;0,IF(INDIRECT(ADDRESS($L65,44))=1,INDIRECT(ADDRESS($L65,90)),0),0), IF($M65&gt;0,IF(INDIRECT(ADDRESS($M65,44))=1,INDIRECT(ADDRESS($M65,90)),0),0))</f>
        <v>0</v>
      </c>
      <c r="CM65" s="56">
        <f t="shared" ca="1" si="53"/>
        <v>0.9561639279308628</v>
      </c>
      <c r="CN65" s="59"/>
    </row>
    <row r="66" spans="1:92" x14ac:dyDescent="0.25">
      <c r="A66" s="52" t="s">
        <v>143</v>
      </c>
      <c r="B66" s="67">
        <v>11</v>
      </c>
      <c r="C66" s="67">
        <v>23</v>
      </c>
      <c r="D66" s="67">
        <v>20</v>
      </c>
      <c r="E66" s="67"/>
      <c r="F66" s="67"/>
      <c r="G66" s="67"/>
      <c r="H66" s="67"/>
      <c r="I66" s="67"/>
      <c r="J66" s="67"/>
      <c r="K66" s="67"/>
      <c r="L66" s="67"/>
      <c r="M66" s="67"/>
      <c r="N66" s="67">
        <f t="shared" ca="1" si="36"/>
        <v>32</v>
      </c>
      <c r="O66" s="67" t="str" cm="1">
        <f t="array" aca="1" ref="O66" ca="1">INDIRECT(ADDRESS($B66,COLUMN()))</f>
        <v>Bomber</v>
      </c>
      <c r="P66" s="67" cm="1">
        <f t="array" aca="1" ref="P66" ca="1">INDIRECT(ADDRESS($B66,COLUMN()))</f>
        <v>6.33</v>
      </c>
      <c r="Q66" s="67" cm="1">
        <f t="array" aca="1" ref="Q66" ca="1">INDIRECT(ADDRESS($B66,COLUMN()))</f>
        <v>2</v>
      </c>
      <c r="R66" s="67" t="str" cm="1">
        <f t="array" aca="1" ref="R66" ca="1">INDIRECT(ADDRESS($B66,COLUMN()))</f>
        <v>-</v>
      </c>
      <c r="S66" s="67" cm="1">
        <f t="array" aca="1" ref="S66" ca="1">INDIRECT(ADDRESS($B66,COLUMN()))</f>
        <v>2</v>
      </c>
      <c r="T66" s="67" t="str" cm="1">
        <f t="array" aca="1" ref="T66" ca="1">INDIRECT(ADDRESS($B66,COLUMN()))</f>
        <v>1-4</v>
      </c>
      <c r="U66" s="67" cm="1">
        <f t="array" aca="1" ref="U66" ca="1">INDIRECT(ADDRESS($B66,COLUMN()))</f>
        <v>4</v>
      </c>
      <c r="V66" s="67" cm="1">
        <f t="array" aca="1" ref="V66" ca="1">INDIRECT(ADDRESS($B66,COLUMN()))</f>
        <v>0</v>
      </c>
      <c r="W66" s="67" cm="1">
        <f t="array" aca="1" ref="W66" ca="1">INDIRECT(ADDRESS($B66,COLUMN()))</f>
        <v>4</v>
      </c>
      <c r="X66" s="67" cm="1">
        <f t="array" aca="1" ref="X66" ca="1">INDIRECT(ADDRESS($B66,COLUMN()))</f>
        <v>5</v>
      </c>
      <c r="Y66" s="67" cm="1">
        <f t="array" aca="1" ref="Y66" ca="1">INDIRECT(ADDRESS($B66,COLUMN()))</f>
        <v>1</v>
      </c>
      <c r="Z66" s="67" cm="1">
        <f t="array" aca="1" ref="Z66" ca="1">INDIRECT(ADDRESS($B66,COLUMN()))</f>
        <v>5</v>
      </c>
      <c r="AA66" s="67" t="str" cm="1">
        <f t="array" aca="1" ref="AA66" ca="1">INDIRECT(ADDRESS($B66,COLUMN()))</f>
        <v>Rocket Boosters</v>
      </c>
      <c r="AB66" s="56">
        <f t="shared" ca="1" si="37"/>
        <v>0.71563189871974031</v>
      </c>
      <c r="AC66" s="56">
        <f t="shared" ca="1" si="38"/>
        <v>0.74907895250988654</v>
      </c>
      <c r="AD66" s="56">
        <f t="shared" ca="1" si="39"/>
        <v>4.1231911038152891</v>
      </c>
      <c r="AF66" s="52"/>
      <c r="AG66" s="52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65"/>
      <c r="AU66" s="54" t="s">
        <v>113</v>
      </c>
      <c r="AV66" s="57" cm="1">
        <f t="array" aca="1" ref="AV66" ca="1">SUM(IF($C66&gt;0,IF(AND(INDIRECT(ADDRESS($C66,44))=0,INDIRECT(ADDRESS($C66,38))="UL",ISERROR(SEARCH("Rear",INDIRECT(ADDRESS($C66,33)))),ISERROR(SEARCH("Side",INDIRECT(ADDRESS($C66,33))))),INDIRECT(ADDRESS($C66,COLUMN())),0),0),IF($D66&gt;0,IF(AND(INDIRECT(ADDRESS($D66,44))=0,INDIRECT(ADDRESS($D66,38))="UL",ISERROR(SEARCH("Rear",INDIRECT(ADDRESS($D66,33)))),ISERROR(SEARCH("Side",INDIRECT(ADDRESS($D66,33))))),INDIRECT(ADDRESS($D66,COLUMN())),0),0),IF($E66&gt;0,IF(AND(INDIRECT(ADDRESS($E66,44))=0,INDIRECT(ADDRESS($E66,38))="UL",ISERROR(SEARCH("Rear",INDIRECT(ADDRESS($E66,33)))),ISERROR(SEARCH("Side",INDIRECT(ADDRESS($E66,33))))),INDIRECT(ADDRESS($E66,COLUMN())),0),0),IF($F66&gt;0,IF(AND(INDIRECT(ADDRESS($F66,44))=0,INDIRECT(ADDRESS($F66,38))="UL",ISERROR(SEARCH("Rear",INDIRECT(ADDRESS($F66,33)))),ISERROR(SEARCH("Side",INDIRECT(ADDRESS($F66,33))))),INDIRECT(ADDRESS($F66,COLUMN())),0),0),IF($G66&gt;0,IF(AND(INDIRECT(ADDRESS($G66,44))=0,INDIRECT(ADDRESS($G66,38))="UL",ISERROR(SEARCH("Rear",INDIRECT(ADDRESS($G66,33)))),ISERROR(SEARCH("Side",INDIRECT(ADDRESS($G66,33))))),INDIRECT(ADDRESS($G66,COLUMN())),0),0),IF($H66&gt;0,IF(AND(INDIRECT(ADDRESS($H66,44))=0,INDIRECT(ADDRESS($H66,38))="UL",ISERROR(SEARCH("Rear",INDIRECT(ADDRESS($H66,33)))),ISERROR(SEARCH("Side",INDIRECT(ADDRESS($H66,33))))),INDIRECT(ADDRESS($H66,COLUMN())),0),0),IF($I66&gt;0,IF(AND(INDIRECT(ADDRESS($I66,44))=0,INDIRECT(ADDRESS($I66,38))="UL",ISERROR(SEARCH("Rear",INDIRECT(ADDRESS($I66,33)))),ISERROR(SEARCH("Side",INDIRECT(ADDRESS($I66,33))))),INDIRECT(ADDRESS($I66,COLUMN())),0),0),IF($J66&gt;0,IF(AND(INDIRECT(ADDRESS($J66,44))=0,INDIRECT(ADDRESS($J66,38))="UL",ISERROR(SEARCH("Rear",INDIRECT(ADDRESS($J66,33)))),ISERROR(SEARCH("Side",INDIRECT(ADDRESS($J66,33))))),INDIRECT(ADDRESS($J66,COLUMN())),0),0),IF($K66&gt;0,IF(AND(INDIRECT(ADDRESS($K66,44))=0,INDIRECT(ADDRESS($K66,38))="UL",ISERROR(SEARCH("Rear",INDIRECT(ADDRESS($K66,33)))),ISERROR(SEARCH("Side",INDIRECT(ADDRESS($K66,33))))),INDIRECT(ADDRESS($K66,COLUMN())),0),0),IF($L66&gt;0,IF(AND(INDIRECT(ADDRESS($L66,44))=0,INDIRECT(ADDRESS($L66,38))="UL",ISERROR(SEARCH("Rear",INDIRECT(ADDRESS($L66,33)))),ISERROR(SEARCH("Side",INDIRECT(ADDRESS($L66,33))))),INDIRECT(ADDRESS($L66,COLUMN())),0),0),IF($M66&gt;0,IF(AND(INDIRECT(ADDRESS($M66,44))=0,INDIRECT(ADDRESS($M66,38))="UL",ISERROR(SEARCH("Rear",INDIRECT(ADDRESS($M66,33)))),ISERROR(SEARCH("Side",INDIRECT(ADDRESS($M66,33))))),INDIRECT(ADDRESS($M66,COLUMN())),0),0))</f>
        <v>0.61111111111111105</v>
      </c>
      <c r="AW66" s="57" cm="1">
        <f t="array" aca="1" ref="AW66" ca="1">SUM(IF($C66&gt;0,IF(AND(INDIRECT(ADDRESS($C66,44))=0,INDIRECT(ADDRESS($C66,38))="UL",ISERROR(SEARCH("Rear",INDIRECT(ADDRESS($C66,33)))),ISERROR(SEARCH("Side",INDIRECT(ADDRESS($C66,33))))),INDIRECT(ADDRESS($C66,COLUMN())),0),0),IF($D66&gt;0,IF(AND(INDIRECT(ADDRESS($D66,44))=0,INDIRECT(ADDRESS($D66,38))="UL",ISERROR(SEARCH("Rear",INDIRECT(ADDRESS($D66,33)))),ISERROR(SEARCH("Side",INDIRECT(ADDRESS($D66,33))))),INDIRECT(ADDRESS($D66,COLUMN())),0),0),IF($E66&gt;0,IF(AND(INDIRECT(ADDRESS($E66,44))=0,INDIRECT(ADDRESS($E66,38))="UL",ISERROR(SEARCH("Rear",INDIRECT(ADDRESS($E66,33)))),ISERROR(SEARCH("Side",INDIRECT(ADDRESS($E66,33))))),INDIRECT(ADDRESS($E66,COLUMN())),0),0),IF($F66&gt;0,IF(AND(INDIRECT(ADDRESS($F66,44))=0,INDIRECT(ADDRESS($F66,38))="UL",ISERROR(SEARCH("Rear",INDIRECT(ADDRESS($F66,33)))),ISERROR(SEARCH("Side",INDIRECT(ADDRESS($F66,33))))),INDIRECT(ADDRESS($F66,COLUMN())),0),0),IF($G66&gt;0,IF(AND(INDIRECT(ADDRESS($G66,44))=0,INDIRECT(ADDRESS($G66,38))="UL",ISERROR(SEARCH("Rear",INDIRECT(ADDRESS($G66,33)))),ISERROR(SEARCH("Side",INDIRECT(ADDRESS($G66,33))))),INDIRECT(ADDRESS($G66,COLUMN())),0),0),IF($H66&gt;0,IF(AND(INDIRECT(ADDRESS($H66,44))=0,INDIRECT(ADDRESS($H66,38))="UL",ISERROR(SEARCH("Rear",INDIRECT(ADDRESS($H66,33)))),ISERROR(SEARCH("Side",INDIRECT(ADDRESS($H66,33))))),INDIRECT(ADDRESS($H66,COLUMN())),0),0),IF($I66&gt;0,IF(AND(INDIRECT(ADDRESS($I66,44))=0,INDIRECT(ADDRESS($I66,38))="UL",ISERROR(SEARCH("Rear",INDIRECT(ADDRESS($I66,33)))),ISERROR(SEARCH("Side",INDIRECT(ADDRESS($I66,33))))),INDIRECT(ADDRESS($I66,COLUMN())),0),0),IF($J66&gt;0,IF(AND(INDIRECT(ADDRESS($J66,44))=0,INDIRECT(ADDRESS($J66,38))="UL",ISERROR(SEARCH("Rear",INDIRECT(ADDRESS($J66,33)))),ISERROR(SEARCH("Side",INDIRECT(ADDRESS($J66,33))))),INDIRECT(ADDRESS($J66,COLUMN())),0),0),IF($K66&gt;0,IF(AND(INDIRECT(ADDRESS($K66,44))=0,INDIRECT(ADDRESS($K66,38))="UL",ISERROR(SEARCH("Rear",INDIRECT(ADDRESS($K66,33)))),ISERROR(SEARCH("Side",INDIRECT(ADDRESS($K66,33))))),INDIRECT(ADDRESS($K66,COLUMN())),0),0),IF($L66&gt;0,IF(AND(INDIRECT(ADDRESS($L66,44))=0,INDIRECT(ADDRESS($L66,38))="UL",ISERROR(SEARCH("Rear",INDIRECT(ADDRESS($L66,33)))),ISERROR(SEARCH("Side",INDIRECT(ADDRESS($L66,33))))),INDIRECT(ADDRESS($L66,COLUMN())),0),0),IF($M66&gt;0,IF(AND(INDIRECT(ADDRESS($M66,44))=0,INDIRECT(ADDRESS($M66,38))="UL",ISERROR(SEARCH("Rear",INDIRECT(ADDRESS($M66,33)))),ISERROR(SEARCH("Side",INDIRECT(ADDRESS($M66,33))))),INDIRECT(ADDRESS($M66,COLUMN())),0),0))</f>
        <v>1.3888888888888888</v>
      </c>
      <c r="AX66" s="57" cm="1">
        <f t="array" aca="1" ref="AX66" ca="1">SUM(IF($C66&gt;0,IF(AND(INDIRECT(ADDRESS($C66,44))=0,INDIRECT(ADDRESS($C66,38))="UL",ISERROR(SEARCH("Rear",INDIRECT(ADDRESS($C66,33)))),ISERROR(SEARCH("Side",INDIRECT(ADDRESS($C66,33))))),INDIRECT(ADDRESS($C66,COLUMN())),0),0),IF($D66&gt;0,IF(AND(INDIRECT(ADDRESS($D66,44))=0,INDIRECT(ADDRESS($D66,38))="UL",ISERROR(SEARCH("Rear",INDIRECT(ADDRESS($D66,33)))),ISERROR(SEARCH("Side",INDIRECT(ADDRESS($D66,33))))),INDIRECT(ADDRESS($D66,COLUMN())),0),0),IF($E66&gt;0,IF(AND(INDIRECT(ADDRESS($E66,44))=0,INDIRECT(ADDRESS($E66,38))="UL",ISERROR(SEARCH("Rear",INDIRECT(ADDRESS($E66,33)))),ISERROR(SEARCH("Side",INDIRECT(ADDRESS($E66,33))))),INDIRECT(ADDRESS($E66,COLUMN())),0),0),IF($F66&gt;0,IF(AND(INDIRECT(ADDRESS($F66,44))=0,INDIRECT(ADDRESS($F66,38))="UL",ISERROR(SEARCH("Rear",INDIRECT(ADDRESS($F66,33)))),ISERROR(SEARCH("Side",INDIRECT(ADDRESS($F66,33))))),INDIRECT(ADDRESS($F66,COLUMN())),0),0),IF($G66&gt;0,IF(AND(INDIRECT(ADDRESS($G66,44))=0,INDIRECT(ADDRESS($G66,38))="UL",ISERROR(SEARCH("Rear",INDIRECT(ADDRESS($G66,33)))),ISERROR(SEARCH("Side",INDIRECT(ADDRESS($G66,33))))),INDIRECT(ADDRESS($G66,COLUMN())),0),0),IF($H66&gt;0,IF(AND(INDIRECT(ADDRESS($H66,44))=0,INDIRECT(ADDRESS($H66,38))="UL",ISERROR(SEARCH("Rear",INDIRECT(ADDRESS($H66,33)))),ISERROR(SEARCH("Side",INDIRECT(ADDRESS($H66,33))))),INDIRECT(ADDRESS($H66,COLUMN())),0),0),IF($I66&gt;0,IF(AND(INDIRECT(ADDRESS($I66,44))=0,INDIRECT(ADDRESS($I66,38))="UL",ISERROR(SEARCH("Rear",INDIRECT(ADDRESS($I66,33)))),ISERROR(SEARCH("Side",INDIRECT(ADDRESS($I66,33))))),INDIRECT(ADDRESS($I66,COLUMN())),0),0),IF($J66&gt;0,IF(AND(INDIRECT(ADDRESS($J66,44))=0,INDIRECT(ADDRESS($J66,38))="UL",ISERROR(SEARCH("Rear",INDIRECT(ADDRESS($J66,33)))),ISERROR(SEARCH("Side",INDIRECT(ADDRESS($J66,33))))),INDIRECT(ADDRESS($J66,COLUMN())),0),0),IF($K66&gt;0,IF(AND(INDIRECT(ADDRESS($K66,44))=0,INDIRECT(ADDRESS($K66,38))="UL",ISERROR(SEARCH("Rear",INDIRECT(ADDRESS($K66,33)))),ISERROR(SEARCH("Side",INDIRECT(ADDRESS($K66,33))))),INDIRECT(ADDRESS($K66,COLUMN())),0),0),IF($L66&gt;0,IF(AND(INDIRECT(ADDRESS($L66,44))=0,INDIRECT(ADDRESS($L66,38))="UL",ISERROR(SEARCH("Rear",INDIRECT(ADDRESS($L66,33)))),ISERROR(SEARCH("Side",INDIRECT(ADDRESS($L66,33))))),INDIRECT(ADDRESS($L66,COLUMN())),0),0),IF($M66&gt;0,IF(AND(INDIRECT(ADDRESS($M66,44))=0,INDIRECT(ADDRESS($M66,38))="UL",ISERROR(SEARCH("Rear",INDIRECT(ADDRESS($M66,33)))),ISERROR(SEARCH("Side",INDIRECT(ADDRESS($M66,33))))),INDIRECT(ADDRESS($M66,COLUMN())),0),0))</f>
        <v>0.61111111111111105</v>
      </c>
      <c r="AY66" s="58">
        <f t="shared" ca="1" si="40"/>
        <v>1.3888888888888888</v>
      </c>
      <c r="AZ66" s="58">
        <f t="shared" ca="1" si="41"/>
        <v>0.87037037037037035</v>
      </c>
      <c r="BA66" s="58" cm="1">
        <f t="array" aca="1" ref="BA66" ca="1">SUM(IF($C66&gt;0,IF(AND(INDIRECT(ADDRESS($C66,44))=0,INDIRECT(ADDRESS($C66,38))="UL"),INDIRECT(ADDRESS($C66,COLUMN())),0),0),IF($D66&gt;0,IF(AND(INDIRECT(ADDRESS($D66,44))=0,INDIRECT(ADDRESS($D66,38))="UL"),INDIRECT(ADDRESS($D66,COLUMN())),0),0),IF($E66&gt;0,IF(AND(INDIRECT(ADDRESS($E66,44))=0,INDIRECT(ADDRESS($E66,38))="UL"),INDIRECT(ADDRESS($E66,COLUMN())),0),0),IF($F66&gt;0,IF(AND(INDIRECT(ADDRESS($F66,44))=0,INDIRECT(ADDRESS($F66,38))="UL"),INDIRECT(ADDRESS($F66,COLUMN())),0),0),IF($G66&gt;0,IF(AND(INDIRECT(ADDRESS($G66,44))=0,INDIRECT(ADDRESS($G66,38))="UL"),INDIRECT(ADDRESS($G66,COLUMN())),0),0),IF($H66&gt;0,IF(AND(INDIRECT(ADDRESS($H66,44))=0,INDIRECT(ADDRESS($H66,38))="UL"),INDIRECT(ADDRESS($H66,COLUMN())),0),0),IF($I66&gt;0,IF(AND(INDIRECT(ADDRESS($I66,44))=0,INDIRECT(ADDRESS($I66,38))="UL"),INDIRECT(ADDRESS($I66,COLUMN())),0),0),IF($J66&gt;0,IF(AND(INDIRECT(ADDRESS($J66,44))=0,INDIRECT(ADDRESS($J66,38))="UL"),INDIRECT(ADDRESS($J66,COLUMN())),0),0),IF($K66&gt;0,IF(AND(INDIRECT(ADDRESS($K66,44))=0,INDIRECT(ADDRESS($K66,38))="UL"),INDIRECT(ADDRESS($K66,COLUMN())),0),0),IF($L66&gt;0,IF(AND(INDIRECT(ADDRESS($L66,44))=0,INDIRECT(ADDRESS($L66,38))="UL"),INDIRECT(ADDRESS($L66,COLUMN())),0),0),IF($M66&gt;0,IF(AND(INDIRECT(ADDRESS($M66,44))=0,INDIRECT(ADDRESS($M66,38))="UL"),INDIRECT(ADDRESS($M66,COLUMN())),0),0))</f>
        <v>0.45185185185185189</v>
      </c>
      <c r="BB66" s="58" cm="1">
        <f t="array" aca="1" ref="BB66" ca="1">SUM(IF($C66&gt;0,IF(AND(INDIRECT(ADDRESS($C66,44))=0,INDIRECT(ADDRESS($C66,38))="UL"),INDIRECT(ADDRESS($C66,COLUMN())),0),0),IF($D66&gt;0,IF(AND(INDIRECT(ADDRESS($D66,44))=0,INDIRECT(ADDRESS($D66,38))="UL"),INDIRECT(ADDRESS($D66,COLUMN())),0),0),IF($E66&gt;0,IF(AND(INDIRECT(ADDRESS($E66,44))=0,INDIRECT(ADDRESS($E66,38))="UL"),INDIRECT(ADDRESS($E66,COLUMN())),0),0),IF($F66&gt;0,IF(AND(INDIRECT(ADDRESS($F66,44))=0,INDIRECT(ADDRESS($F66,38))="UL"),INDIRECT(ADDRESS($F66,COLUMN())),0),0),IF($G66&gt;0,IF(AND(INDIRECT(ADDRESS($G66,44))=0,INDIRECT(ADDRESS($G66,38))="UL"),INDIRECT(ADDRESS($G66,COLUMN())),0),0),IF($H66&gt;0,IF(AND(INDIRECT(ADDRESS($H66,44))=0,INDIRECT(ADDRESS($H66,38))="UL"),INDIRECT(ADDRESS($H66,COLUMN())),0),0),IF($I66&gt;0,IF(AND(INDIRECT(ADDRESS($I66,44))=0,INDIRECT(ADDRESS($I66,38))="UL"),INDIRECT(ADDRESS($I66,COLUMN())),0),0),IF($J66&gt;0,IF(AND(INDIRECT(ADDRESS($J66,44))=0,INDIRECT(ADDRESS($J66,38))="UL"),INDIRECT(ADDRESS($J66,COLUMN())),0),0),IF($K66&gt;0,IF(AND(INDIRECT(ADDRESS($K66,44))=0,INDIRECT(ADDRESS($K66,38))="UL"),INDIRECT(ADDRESS($K66,COLUMN())),0),0),IF($L66&gt;0,IF(AND(INDIRECT(ADDRESS($L66,44))=0,INDIRECT(ADDRESS($L66,38))="UL"),INDIRECT(ADDRESS($L66,COLUMN())),0),0),IF($M66&gt;0,IF(AND(INDIRECT(ADDRESS($M66,44))=0,INDIRECT(ADDRESS($M66,38))="UL"),INDIRECT(ADDRESS($M66,COLUMN())),0),0))</f>
        <v>0.24444444444444441</v>
      </c>
      <c r="BC66" s="58" cm="1">
        <f t="array" aca="1" ref="BC66" ca="1">SUM(IF($C66&gt;0,IF(AND(INDIRECT(ADDRESS($C66,44))=0,INDIRECT(ADDRESS($C66,38))="UL"),INDIRECT(ADDRESS($C66,COLUMN())),0),0),IF($D66&gt;0,IF(AND(INDIRECT(ADDRESS($D66,44))=0,INDIRECT(ADDRESS($D66,38))="UL"),INDIRECT(ADDRESS($D66,COLUMN())),0),0),IF($E66&gt;0,IF(AND(INDIRECT(ADDRESS($E66,44))=0,INDIRECT(ADDRESS($E66,38))="UL"),INDIRECT(ADDRESS($E66,COLUMN())),0),0),IF($F66&gt;0,IF(AND(INDIRECT(ADDRESS($F66,44))=0,INDIRECT(ADDRESS($F66,38))="UL"),INDIRECT(ADDRESS($F66,COLUMN())),0),0),IF($G66&gt;0,IF(AND(INDIRECT(ADDRESS($G66,44))=0,INDIRECT(ADDRESS($G66,38))="UL"),INDIRECT(ADDRESS($G66,COLUMN())),0),0),IF($H66&gt;0,IF(AND(INDIRECT(ADDRESS($H66,44))=0,INDIRECT(ADDRESS($H66,38))="UL"),INDIRECT(ADDRESS($H66,COLUMN())),0),0),IF($I66&gt;0,IF(AND(INDIRECT(ADDRESS($I66,44))=0,INDIRECT(ADDRESS($I66,38))="UL"),INDIRECT(ADDRESS($I66,COLUMN())),0),0),IF($J66&gt;0,IF(AND(INDIRECT(ADDRESS($J66,44))=0,INDIRECT(ADDRESS($J66,38))="UL"),INDIRECT(ADDRESS($J66,COLUMN())),0),0),IF($K66&gt;0,IF(AND(INDIRECT(ADDRESS($K66,44))=0,INDIRECT(ADDRESS($K66,38))="UL"),INDIRECT(ADDRESS($K66,COLUMN())),0),0),IF($L66&gt;0,IF(AND(INDIRECT(ADDRESS($L66,44))=0,INDIRECT(ADDRESS($L66,38))="UL"),INDIRECT(ADDRESS($L66,COLUMN())),0),0),IF($M66&gt;0,IF(AND(INDIRECT(ADDRESS($M66,44))=0,INDIRECT(ADDRESS($M66,38))="UL"),INDIRECT(ADDRESS($M66,COLUMN())),0),0))</f>
        <v>0.24444444444444441</v>
      </c>
      <c r="BD66" s="58" cm="1">
        <f t="array" aca="1" ref="BD66" ca="1">SUM(IF($C66&gt;0,IF(AND(INDIRECT(ADDRESS($C66,44))=0,INDIRECT(ADDRESS($C66,38))="UL"),INDIRECT(ADDRESS($C66,COLUMN())),0),0),IF($D66&gt;0,IF(AND(INDIRECT(ADDRESS($D66,44))=0,INDIRECT(ADDRESS($D66,38))="UL"),INDIRECT(ADDRESS($D66,COLUMN())),0),0),IF($E66&gt;0,IF(AND(INDIRECT(ADDRESS($E66,44))=0,INDIRECT(ADDRESS($E66,38))="UL"),INDIRECT(ADDRESS($E66,COLUMN())),0),0),IF($F66&gt;0,IF(AND(INDIRECT(ADDRESS($F66,44))=0,INDIRECT(ADDRESS($F66,38))="UL"),INDIRECT(ADDRESS($F66,COLUMN())),0),0),IF($G66&gt;0,IF(AND(INDIRECT(ADDRESS($G66,44))=0,INDIRECT(ADDRESS($G66,38))="UL"),INDIRECT(ADDRESS($G66,COLUMN())),0),0),IF($H66&gt;0,IF(AND(INDIRECT(ADDRESS($H66,44))=0,INDIRECT(ADDRESS($H66,38))="UL"),INDIRECT(ADDRESS($H66,COLUMN())),0),0),IF($I66&gt;0,IF(AND(INDIRECT(ADDRESS($I66,44))=0,INDIRECT(ADDRESS($I66,38))="UL"),INDIRECT(ADDRESS($I66,COLUMN())),0),0),IF($J66&gt;0,IF(AND(INDIRECT(ADDRESS($J66,44))=0,INDIRECT(ADDRESS($J66,38))="UL"),INDIRECT(ADDRESS($J66,COLUMN())),0),0),IF($K66&gt;0,IF(AND(INDIRECT(ADDRESS($K66,44))=0,INDIRECT(ADDRESS($K66,38))="UL"),INDIRECT(ADDRESS($K66,COLUMN())),0),0),IF($L66&gt;0,IF(AND(INDIRECT(ADDRESS($L66,44))=0,INDIRECT(ADDRESS($L66,38))="UL"),INDIRECT(ADDRESS($L66,COLUMN())),0),0),IF($M66&gt;0,IF(AND(INDIRECT(ADDRESS($M66,44))=0,INDIRECT(ADDRESS($M66,38))="UL"),INDIRECT(ADDRESS($M66,COLUMN())),0),0))</f>
        <v>0.45185185185185189</v>
      </c>
      <c r="BE66" s="57">
        <f t="shared" ca="1" si="42"/>
        <v>0.24444444444444441</v>
      </c>
      <c r="BF66" s="57" cm="1">
        <f t="array" aca="1" ref="BF66" ca="1">SUM(IF($C66&gt;0,IF(INDIRECT(ADDRESS($C66,45))=1,INDIRECT(ADDRESS($C66,52))*INDIRECT(ADDRESS($C66,42))/5,0),0), IF($D66&gt;0,IF(INDIRECT(ADDRESS($D66,45))=1,INDIRECT(ADDRESS($D66,52))*INDIRECT(ADDRESS($D66,42))/5,0),0), IF($E66&gt;0,IF(INDIRECT(ADDRESS($E66,45))=1,INDIRECT(ADDRESS($E66,52))*INDIRECT(ADDRESS($E66,42))/5,0),0), IF($F66&gt;0,IF(INDIRECT(ADDRESS($F66,45))=1,INDIRECT(ADDRESS($F66,52))*INDIRECT(ADDRESS($F66,42))/5,0),0), IF($G66&gt;0,IF(INDIRECT(ADDRESS($G66,45))=1,INDIRECT(ADDRESS($G66,52))*INDIRECT(ADDRESS($G66,42))/5,0),0), IF($H66&gt;0,IF(INDIRECT(ADDRESS($H66,45))=1,INDIRECT(ADDRESS($H66,52))*INDIRECT(ADDRESS($H66,42))/5,0),0)
)*$BF$296/100</f>
        <v>0</v>
      </c>
      <c r="BG66" s="19"/>
      <c r="BH66" s="57" cm="1">
        <f t="array" aca="1" ref="BH66" ca="1">SUM(IF($C66&gt;0,IF(AND(INDIRECT(ADDRESS($C66,44))=0,INDIRECT(ADDRESS($C66,38))&lt;&gt;"UL"),INDIRECT(ADDRESS($C66,COLUMN()-12)),0),0), IF($D66&gt;0,IF(AND(INDIRECT(ADDRESS($D66,44))=0,INDIRECT(ADDRESS($D66,38))&lt;&gt;"UL"),INDIRECT(ADDRESS($D66,COLUMN()-12)),0),0), IF($E66&gt;0,IF(AND(INDIRECT(ADDRESS($E66,44))=0,INDIRECT(ADDRESS($E66,38))&lt;&gt;"UL"),INDIRECT(ADDRESS($E66,COLUMN()-12)),0),0), IF($F66&gt;0,IF(AND(INDIRECT(ADDRESS($F66,44))=0,INDIRECT(ADDRESS($F66,38))&lt;&gt;"UL"),INDIRECT(ADDRESS($F66,COLUMN()-12)),0),0), IF($G66&gt;0,IF(AND(INDIRECT(ADDRESS($G66,44))=0,INDIRECT(ADDRESS($G66,38))&lt;&gt;"UL"),INDIRECT(ADDRESS($G66,COLUMN()-12)),0),0), IF($H66&gt;0,IF(AND(INDIRECT(ADDRESS($H66,44))=0,INDIRECT(ADDRESS($H66,38))&lt;&gt;"UL"),INDIRECT(ADDRESS($H66,COLUMN()-12)),0),0), IF($I66&gt;0,IF(AND(INDIRECT(ADDRESS($I66,44))=0,INDIRECT(ADDRESS($I66,38))&lt;&gt;"UL"),INDIRECT(ADDRESS($I66,COLUMN()-12)),0),0), IF($J66&gt;0,IF(AND(INDIRECT(ADDRESS($J66,44))=0,INDIRECT(ADDRESS($J66,38))&lt;&gt;"UL"),INDIRECT(ADDRESS($J66,COLUMN()-12)),0),0), IF($K66&gt;0,IF(AND(INDIRECT(ADDRESS($K66,44))=0,INDIRECT(ADDRESS($K66,38))&lt;&gt;"UL"),INDIRECT(ADDRESS($K66,COLUMN()-12)),0),0), IF($L66&gt;0,IF(AND(INDIRECT(ADDRESS($L66,44))=0,INDIRECT(ADDRESS($L66,38))&lt;&gt;"UL"),INDIRECT(ADDRESS($L66,COLUMN()-12)),0),0), IF($M66&gt;0,IF(AND(INDIRECT(ADDRESS($M66,44))=0,INDIRECT(ADDRESS($M66,38))&lt;&gt;"UL"),INDIRECT(ADDRESS($M66,COLUMN()-12)),0),0))</f>
        <v>0</v>
      </c>
      <c r="BI66" s="57" cm="1">
        <f t="array" aca="1" ref="BI66" ca="1">SUM(IF($C66&gt;0,IF(AND(INDIRECT(ADDRESS($C66,44))=0,INDIRECT(ADDRESS($C66,38))&lt;&gt;"UL"),INDIRECT(ADDRESS($C66,COLUMN()-12)),0),0), IF($D66&gt;0,IF(AND(INDIRECT(ADDRESS($D66,44))=0,INDIRECT(ADDRESS($D66,38))&lt;&gt;"UL"),INDIRECT(ADDRESS($D66,COLUMN()-12)),0),0), IF($E66&gt;0,IF(AND(INDIRECT(ADDRESS($E66,44))=0,INDIRECT(ADDRESS($E66,38))&lt;&gt;"UL"),INDIRECT(ADDRESS($E66,COLUMN()-12)),0),0), IF($F66&gt;0,IF(AND(INDIRECT(ADDRESS($F66,44))=0,INDIRECT(ADDRESS($F66,38))&lt;&gt;"UL"),INDIRECT(ADDRESS($F66,COLUMN()-12)),0),0), IF($G66&gt;0,IF(AND(INDIRECT(ADDRESS($G66,44))=0,INDIRECT(ADDRESS($G66,38))&lt;&gt;"UL"),INDIRECT(ADDRESS($G66,COLUMN()-12)),0),0), IF($H66&gt;0,IF(AND(INDIRECT(ADDRESS($H66,44))=0,INDIRECT(ADDRESS($H66,38))&lt;&gt;"UL"),INDIRECT(ADDRESS($H66,COLUMN()-12)),0),0), IF($I66&gt;0,IF(AND(INDIRECT(ADDRESS($I66,44))=0,INDIRECT(ADDRESS($I66,38))&lt;&gt;"UL"),INDIRECT(ADDRESS($I66,COLUMN()-12)),0),0), IF($J66&gt;0,IF(AND(INDIRECT(ADDRESS($J66,44))=0,INDIRECT(ADDRESS($J66,38))&lt;&gt;"UL"),INDIRECT(ADDRESS($J66,COLUMN()-12)),0),0), IF($K66&gt;0,IF(AND(INDIRECT(ADDRESS($K66,44))=0,INDIRECT(ADDRESS($K66,38))&lt;&gt;"UL"),INDIRECT(ADDRESS($K66,COLUMN()-12)),0),0), IF($L66&gt;0,IF(AND(INDIRECT(ADDRESS($L66,44))=0,INDIRECT(ADDRESS($L66,38))&lt;&gt;"UL"),INDIRECT(ADDRESS($L66,COLUMN()-12)),0),0), IF($M66&gt;0,IF(AND(INDIRECT(ADDRESS($M66,44))=0,INDIRECT(ADDRESS($M66,38))&lt;&gt;"UL"),INDIRECT(ADDRESS($M66,COLUMN()-12)),0),0))</f>
        <v>0</v>
      </c>
      <c r="BJ66" s="57" cm="1">
        <f t="array" aca="1" ref="BJ66" ca="1">SUM(IF($C66&gt;0,IF(AND(INDIRECT(ADDRESS($C66,44))=0,INDIRECT(ADDRESS($C66,38))&lt;&gt;"UL"),INDIRECT(ADDRESS($C66,COLUMN()-12)),0),0), IF($D66&gt;0,IF(AND(INDIRECT(ADDRESS($D66,44))=0,INDIRECT(ADDRESS($D66,38))&lt;&gt;"UL"),INDIRECT(ADDRESS($D66,COLUMN()-12)),0),0), IF($E66&gt;0,IF(AND(INDIRECT(ADDRESS($E66,44))=0,INDIRECT(ADDRESS($E66,38))&lt;&gt;"UL"),INDIRECT(ADDRESS($E66,COLUMN()-12)),0),0), IF($F66&gt;0,IF(AND(INDIRECT(ADDRESS($F66,44))=0,INDIRECT(ADDRESS($F66,38))&lt;&gt;"UL"),INDIRECT(ADDRESS($F66,COLUMN()-12)),0),0), IF($G66&gt;0,IF(AND(INDIRECT(ADDRESS($G66,44))=0,INDIRECT(ADDRESS($G66,38))&lt;&gt;"UL"),INDIRECT(ADDRESS($G66,COLUMN()-12)),0),0), IF($H66&gt;0,IF(AND(INDIRECT(ADDRESS($H66,44))=0,INDIRECT(ADDRESS($H66,38))&lt;&gt;"UL"),INDIRECT(ADDRESS($H66,COLUMN()-12)),0),0), IF($I66&gt;0,IF(AND(INDIRECT(ADDRESS($I66,44))=0,INDIRECT(ADDRESS($I66,38))&lt;&gt;"UL"),INDIRECT(ADDRESS($I66,COLUMN()-12)),0),0), IF($J66&gt;0,IF(AND(INDIRECT(ADDRESS($J66,44))=0,INDIRECT(ADDRESS($J66,38))&lt;&gt;"UL"),INDIRECT(ADDRESS($J66,COLUMN()-12)),0),0), IF($K66&gt;0,IF(AND(INDIRECT(ADDRESS($K66,44))=0,INDIRECT(ADDRESS($K66,38))&lt;&gt;"UL"),INDIRECT(ADDRESS($K66,COLUMN()-12)),0),0), IF($L66&gt;0,IF(AND(INDIRECT(ADDRESS($L66,44))=0,INDIRECT(ADDRESS($L66,38))&lt;&gt;"UL"),INDIRECT(ADDRESS($L66,COLUMN()-12)),0),0), IF($M66&gt;0,IF(AND(INDIRECT(ADDRESS($M66,44))=0,INDIRECT(ADDRESS($M66,38))&lt;&gt;"UL"),INDIRECT(ADDRESS($M66,COLUMN()-12)),0),0))</f>
        <v>0</v>
      </c>
      <c r="BK66" s="57"/>
      <c r="BL66" s="57"/>
      <c r="BM66" s="57" cm="1">
        <f t="array" aca="1" ref="BM66" ca="1">SUM(IF($C66&gt;0,IF(AND(INDIRECT(ADDRESS($C66,44))=0,INDIRECT(ADDRESS($C66,38))&lt;&gt;"UL"),INDIRECT(ADDRESS($C66,COLUMN()-12)),0),0), IF($D66&gt;0,IF(AND(INDIRECT(ADDRESS($D66,44))=0,INDIRECT(ADDRESS($D66,38))&lt;&gt;"UL"),INDIRECT(ADDRESS($D66,COLUMN()-12)),0),0), IF($E66&gt;0,IF(AND(INDIRECT(ADDRESS($E66,44))=0,INDIRECT(ADDRESS($E66,38))&lt;&gt;"UL"),INDIRECT(ADDRESS($E66,COLUMN()-12)),0),0), IF($F66&gt;0,IF(AND(INDIRECT(ADDRESS($F66,44))=0,INDIRECT(ADDRESS($F66,38))&lt;&gt;"UL"),INDIRECT(ADDRESS($F66,COLUMN()-12)),0),0), IF($G66&gt;0,IF(AND(INDIRECT(ADDRESS($G66,44))=0,INDIRECT(ADDRESS($G66,38))&lt;&gt;"UL"),INDIRECT(ADDRESS($G66,COLUMN()-12)),0),0), IF($H66&gt;0,IF(AND(INDIRECT(ADDRESS($H66,44))=0,INDIRECT(ADDRESS($H66,38))&lt;&gt;"UL"),INDIRECT(ADDRESS($H66,COLUMN()-12)),0),0), IF($I66&gt;0,IF(AND(INDIRECT(ADDRESS($I66,44))=0,INDIRECT(ADDRESS($I66,38))&lt;&gt;"UL"),INDIRECT(ADDRESS($I66,COLUMN()-12)),0),0), IF($J66&gt;0,IF(AND(INDIRECT(ADDRESS($J66,44))=0,INDIRECT(ADDRESS($J66,38))&lt;&gt;"UL"),INDIRECT(ADDRESS($J66,COLUMN()-12)),0),0), IF($K66&gt;0,IF(AND(INDIRECT(ADDRESS($K66,44))=0,INDIRECT(ADDRESS($K66,38))&lt;&gt;"UL"),INDIRECT(ADDRESS($K66,COLUMN()-11)),0),0), IF($L66&gt;0,IF(AND(INDIRECT(ADDRESS($L66,44))=0,INDIRECT(ADDRESS($L66,38))&lt;&gt;"UL"),INDIRECT(ADDRESS($L66,COLUMN()-11)),0),0), IF($M66&gt;0,IF(AND(INDIRECT(ADDRESS($M66,44))=0,INDIRECT(ADDRESS($M66,38))&lt;&gt;"UL"),INDIRECT(ADDRESS($M66,COLUMN()-11)),0),0))</f>
        <v>0</v>
      </c>
      <c r="BN66" s="57" cm="1">
        <f t="array" aca="1" ref="BN66" ca="1">SUM(IF($C66&gt;0,IF(AND(INDIRECT(ADDRESS($C66,44))=0,INDIRECT(ADDRESS($C66,38))&lt;&gt;"UL"),INDIRECT(ADDRESS($C66,COLUMN()-12)),0),0), IF($D66&gt;0,IF(AND(INDIRECT(ADDRESS($D66,44))=0,INDIRECT(ADDRESS($D66,38))&lt;&gt;"UL"),INDIRECT(ADDRESS($D66,COLUMN()-12)),0),0), IF($E66&gt;0,IF(AND(INDIRECT(ADDRESS($E66,44))=0,INDIRECT(ADDRESS($E66,38))&lt;&gt;"UL"),INDIRECT(ADDRESS($E66,COLUMN()-12)),0),0), IF($F66&gt;0,IF(AND(INDIRECT(ADDRESS($F66,44))=0,INDIRECT(ADDRESS($F66,38))&lt;&gt;"UL"),INDIRECT(ADDRESS($F66,COLUMN()-12)),0),0), IF($G66&gt;0,IF(AND(INDIRECT(ADDRESS($G66,44))=0,INDIRECT(ADDRESS($G66,38))&lt;&gt;"UL"),INDIRECT(ADDRESS($G66,COLUMN()-12)),0),0), IF($H66&gt;0,IF(AND(INDIRECT(ADDRESS($H66,44))=0,INDIRECT(ADDRESS($H66,38))&lt;&gt;"UL"),INDIRECT(ADDRESS($H66,COLUMN()-12)),0),0), IF($I66&gt;0,IF(AND(INDIRECT(ADDRESS($I66,44))=0,INDIRECT(ADDRESS($I66,38))&lt;&gt;"UL"),INDIRECT(ADDRESS($I66,COLUMN()-12)),0),0), IF($J66&gt;0,IF(AND(INDIRECT(ADDRESS($J66,44))=0,INDIRECT(ADDRESS($J66,38))&lt;&gt;"UL"),INDIRECT(ADDRESS($J66,COLUMN()-12)),0),0), IF($K66&gt;0,IF(AND(INDIRECT(ADDRESS($K66,44))=0,INDIRECT(ADDRESS($K66,38))&lt;&gt;"UL"),INDIRECT(ADDRESS($K66,COLUMN()-11)),0),0), IF($L66&gt;0,IF(AND(INDIRECT(ADDRESS($L66,44))=0,INDIRECT(ADDRESS($L66,38))&lt;&gt;"UL"),INDIRECT(ADDRESS($L66,COLUMN()-11)),0),0), IF($M66&gt;0,IF(AND(INDIRECT(ADDRESS($M66,44))=0,INDIRECT(ADDRESS($M66,38))&lt;&gt;"UL"),INDIRECT(ADDRESS($M66,COLUMN()-11)),0),0))</f>
        <v>0</v>
      </c>
      <c r="BO66" s="57" cm="1">
        <f t="array" aca="1" ref="BO66" ca="1">SUM(IF($C66&gt;0,IF(AND(INDIRECT(ADDRESS($C66,44))=0,INDIRECT(ADDRESS($C66,38))&lt;&gt;"UL"),INDIRECT(ADDRESS($C66,COLUMN()-12)),0),0), IF($D66&gt;0,IF(AND(INDIRECT(ADDRESS($D66,44))=0,INDIRECT(ADDRESS($D66,38))&lt;&gt;"UL"),INDIRECT(ADDRESS($D66,COLUMN()-12)),0),0), IF($E66&gt;0,IF(AND(INDIRECT(ADDRESS($E66,44))=0,INDIRECT(ADDRESS($E66,38))&lt;&gt;"UL"),INDIRECT(ADDRESS($E66,COLUMN()-12)),0),0), IF($F66&gt;0,IF(AND(INDIRECT(ADDRESS($F66,44))=0,INDIRECT(ADDRESS($F66,38))&lt;&gt;"UL"),INDIRECT(ADDRESS($F66,COLUMN()-12)),0),0), IF($G66&gt;0,IF(AND(INDIRECT(ADDRESS($G66,44))=0,INDIRECT(ADDRESS($G66,38))&lt;&gt;"UL"),INDIRECT(ADDRESS($G66,COLUMN()-12)),0),0), IF($H66&gt;0,IF(AND(INDIRECT(ADDRESS($H66,44))=0,INDIRECT(ADDRESS($H66,38))&lt;&gt;"UL"),INDIRECT(ADDRESS($H66,COLUMN()-12)),0),0), IF($I66&gt;0,IF(AND(INDIRECT(ADDRESS($I66,44))=0,INDIRECT(ADDRESS($I66,38))&lt;&gt;"UL"),INDIRECT(ADDRESS($I66,COLUMN()-12)),0),0), IF($J66&gt;0,IF(AND(INDIRECT(ADDRESS($J66,44))=0,INDIRECT(ADDRESS($J66,38))&lt;&gt;"UL"),INDIRECT(ADDRESS($J66,COLUMN()-12)),0),0), IF($K66&gt;0,IF(AND(INDIRECT(ADDRESS($K66,44))=0,INDIRECT(ADDRESS($K66,38))&lt;&gt;"UL"),INDIRECT(ADDRESS($K66,COLUMN()-11)),0),0), IF($L66&gt;0,IF(AND(INDIRECT(ADDRESS($L66,44))=0,INDIRECT(ADDRESS($L66,38))&lt;&gt;"UL"),INDIRECT(ADDRESS($L66,COLUMN()-11)),0),0), IF($M66&gt;0,IF(AND(INDIRECT(ADDRESS($M66,44))=0,INDIRECT(ADDRESS($M66,38))&lt;&gt;"UL"),INDIRECT(ADDRESS($M66,COLUMN()-11)),0),0))</f>
        <v>0</v>
      </c>
      <c r="BP66" s="57" cm="1">
        <f t="array" aca="1" ref="BP66" ca="1">SUM(IF($C66&gt;0,IF(AND(INDIRECT(ADDRESS($C66,44))=0,INDIRECT(ADDRESS($C66,38))&lt;&gt;"UL"),INDIRECT(ADDRESS($C66,COLUMN()-12)),0),0), IF($D66&gt;0,IF(AND(INDIRECT(ADDRESS($D66,44))=0,INDIRECT(ADDRESS($D66,38))&lt;&gt;"UL"),INDIRECT(ADDRESS($D66,COLUMN()-12)),0),0), IF($E66&gt;0,IF(AND(INDIRECT(ADDRESS($E66,44))=0,INDIRECT(ADDRESS($E66,38))&lt;&gt;"UL"),INDIRECT(ADDRESS($E66,COLUMN()-12)),0),0), IF($F66&gt;0,IF(AND(INDIRECT(ADDRESS($F66,44))=0,INDIRECT(ADDRESS($F66,38))&lt;&gt;"UL"),INDIRECT(ADDRESS($F66,COLUMN()-12)),0),0), IF($G66&gt;0,IF(AND(INDIRECT(ADDRESS($G66,44))=0,INDIRECT(ADDRESS($G66,38))&lt;&gt;"UL"),INDIRECT(ADDRESS($G66,COLUMN()-12)),0),0), IF($H66&gt;0,IF(AND(INDIRECT(ADDRESS($H66,44))=0,INDIRECT(ADDRESS($H66,38))&lt;&gt;"UL"),INDIRECT(ADDRESS($H66,COLUMN()-12)),0),0), IF($I66&gt;0,IF(AND(INDIRECT(ADDRESS($I66,44))=0,INDIRECT(ADDRESS($I66,38))&lt;&gt;"UL"),INDIRECT(ADDRESS($I66,COLUMN()-12)),0),0), IF($J66&gt;0,IF(AND(INDIRECT(ADDRESS($J66,44))=0,INDIRECT(ADDRESS($J66,38))&lt;&gt;"UL"),INDIRECT(ADDRESS($J66,COLUMN()-12)),0),0), IF($K66&gt;0,IF(AND(INDIRECT(ADDRESS($K66,44))=0,INDIRECT(ADDRESS($K66,38))&lt;&gt;"UL"),INDIRECT(ADDRESS($K66,COLUMN()-11)),0),0), IF($L66&gt;0,IF(AND(INDIRECT(ADDRESS($L66,44))=0,INDIRECT(ADDRESS($L66,38))&lt;&gt;"UL"),INDIRECT(ADDRESS($L66,COLUMN()-11)),0),0), IF($M66&gt;0,IF(AND(INDIRECT(ADDRESS($M66,44))=0,INDIRECT(ADDRESS($M66,38))&lt;&gt;"UL"),INDIRECT(ADDRESS($M66,COLUMN()-11)),0),0))</f>
        <v>0</v>
      </c>
      <c r="BQ66" s="57"/>
      <c r="BR66" s="161">
        <f t="shared" ca="1" si="43"/>
        <v>76.008095703566624</v>
      </c>
      <c r="BS66" s="56"/>
      <c r="BT66" s="56">
        <f t="shared" ca="1" si="44"/>
        <v>4.3847885928880794</v>
      </c>
      <c r="BU66" s="63">
        <f t="shared" ca="1" si="45"/>
        <v>0.13702464352775248</v>
      </c>
      <c r="BV66" s="57" t="s">
        <v>34</v>
      </c>
      <c r="BW66" s="57" cm="1">
        <f t="array" aca="1" ref="BW66" ca="1">SUM(IF($C66&gt;0,IF(AND(INDIRECT(ADDRESS($C66,44))=0,INDIRECT(ADDRESS($C66,38))="UL",ISERROR(SEARCH("Rear",INDIRECT(ADDRESS($C66,33)))),ISERROR(SEARCH("Side",INDIRECT(ADDRESS($C66,33))))),INDIRECT(ADDRESS($C66,COLUMN())),0),0),IF($D66&gt;0,IF(AND(INDIRECT(ADDRESS($D66,44))=0,INDIRECT(ADDRESS($D66,38))="UL",ISERROR(SEARCH("Rear",INDIRECT(ADDRESS($D66,33)))),ISERROR(SEARCH("Side",INDIRECT(ADDRESS($D66,33))))),INDIRECT(ADDRESS($D66,COLUMN())),0),0),IF($E66&gt;0,IF(AND(INDIRECT(ADDRESS($E66,44))=0,INDIRECT(ADDRESS($E66,38))="UL",ISERROR(SEARCH("Rear",INDIRECT(ADDRESS($E66,33)))),ISERROR(SEARCH("Side",INDIRECT(ADDRESS($E66,33))))),INDIRECT(ADDRESS($E66,COLUMN())),0),0),IF($F66&gt;0,IF(AND(INDIRECT(ADDRESS($F66,44))=0,INDIRECT(ADDRESS($F66,38))="UL",ISERROR(SEARCH("Rear",INDIRECT(ADDRESS($F66,33)))),ISERROR(SEARCH("Side",INDIRECT(ADDRESS($F66,33))))),INDIRECT(ADDRESS($F66,COLUMN())),0),0),IF($G66&gt;0,IF(AND(INDIRECT(ADDRESS($G66,44))=0,INDIRECT(ADDRESS($G66,38))="UL",ISERROR(SEARCH("Rear",INDIRECT(ADDRESS($G66,33)))),ISERROR(SEARCH("Side",INDIRECT(ADDRESS($G66,33))))),INDIRECT(ADDRESS($G66,COLUMN())),0),0),IF($H66&gt;0,IF(AND(INDIRECT(ADDRESS($H66,44))=0,INDIRECT(ADDRESS($H66,38))="UL",ISERROR(SEARCH("Rear",INDIRECT(ADDRESS($H66,33)))),ISERROR(SEARCH("Side",INDIRECT(ADDRESS($H66,33))))),INDIRECT(ADDRESS($H66,COLUMN())),0),0),IF($I66&gt;0,IF(AND(INDIRECT(ADDRESS($I66,44))=0,INDIRECT(ADDRESS($I66,38))="UL",ISERROR(SEARCH("Rear",INDIRECT(ADDRESS($I66,33)))),ISERROR(SEARCH("Side",INDIRECT(ADDRESS($I66,33))))),INDIRECT(ADDRESS($I66,COLUMN())),0),0),IF($J66&gt;0,IF(AND(INDIRECT(ADDRESS($J66,44))=0,INDIRECT(ADDRESS($J66,38))="UL",ISERROR(SEARCH("Rear",INDIRECT(ADDRESS($J66,33)))),ISERROR(SEARCH("Side",INDIRECT(ADDRESS($J66,33))))),INDIRECT(ADDRESS($J66,COLUMN())),0),0),IF($K66&gt;0,IF(AND(INDIRECT(ADDRESS($K66,44))=0,INDIRECT(ADDRESS($K66,38))="UL",ISERROR(SEARCH("Rear",INDIRECT(ADDRESS($K66,33)))),ISERROR(SEARCH("Side",INDIRECT(ADDRESS($K66,33))))),INDIRECT(ADDRESS($K66,COLUMN())),0),0),IF($L66&gt;0,IF(AND(INDIRECT(ADDRESS($L66,44))=0,INDIRECT(ADDRESS($L66,38))="UL",ISERROR(SEARCH("Rear",INDIRECT(ADDRESS($L66,33)))),ISERROR(SEARCH("Side",INDIRECT(ADDRESS($L66,33))))),INDIRECT(ADDRESS($L66,COLUMN())),0),0),IF($M66&gt;0,IF(AND(INDIRECT(ADDRESS($M66,44))=0,INDIRECT(ADDRESS($M66,38))="UL",ISERROR(SEARCH("Rear",INDIRECT(ADDRESS($M66,33)))),ISERROR(SEARCH("Side",INDIRECT(ADDRESS($M66,33))))),INDIRECT(ADDRESS($M66,COLUMN())),0),0))</f>
        <v>0.77777777777777768</v>
      </c>
      <c r="BX66" s="57">
        <f t="shared" ca="1" si="46"/>
        <v>0.77777777777777768</v>
      </c>
      <c r="BY66" s="57" cm="1">
        <f t="array" aca="1" ref="BY66" ca="1">SUM(IF($C66&gt;0,IF(AND(INDIRECT(ADDRESS($C66,44))=0,INDIRECT(ADDRESS($C66,38))="UL"),INDIRECT(ADDRESS($C66,COLUMN())),0),0),IF($D66&gt;0,IF(AND(INDIRECT(ADDRESS($D66,44))=0,INDIRECT(ADDRESS($D66,38))="UL"),INDIRECT(ADDRESS($D66,COLUMN())),0),0),IF($E66&gt;0,IF(AND(INDIRECT(ADDRESS($E66,44))=0,INDIRECT(ADDRESS($E66,38))="UL"),INDIRECT(ADDRESS($E66,COLUMN())),0),0),IF($F66&gt;0,IF(AND(INDIRECT(ADDRESS($F66,44))=0,INDIRECT(ADDRESS($F66,38))="UL"),INDIRECT(ADDRESS($F66,COLUMN())),0),0),IF($G66&gt;0,IF(AND(INDIRECT(ADDRESS($G66,44))=0,INDIRECT(ADDRESS($G66,38))="UL"),INDIRECT(ADDRESS($G66,COLUMN())),0),0),IF($H66&gt;0,IF(AND(INDIRECT(ADDRESS($H66,44))=0,INDIRECT(ADDRESS($H66,38))="UL"),INDIRECT(ADDRESS($H66,COLUMN())),0),0),IF($I66&gt;0,IF(AND(INDIRECT(ADDRESS($I66,44))=0,INDIRECT(ADDRESS($I66,38))="UL"),INDIRECT(ADDRESS($I66,COLUMN())),0),0),IF($J66&gt;0,IF(AND(INDIRECT(ADDRESS($J66,44))=0,INDIRECT(ADDRESS($J66,38))="UL"),INDIRECT(ADDRESS($J66,COLUMN())),0),0),IF($K66&gt;0,IF(AND(INDIRECT(ADDRESS($K66,44))=0,INDIRECT(ADDRESS($K66,38))="UL"),INDIRECT(ADDRESS($K66,COLUMN())),0),0),IF($L66&gt;0,IF(AND(INDIRECT(ADDRESS($L66,44))=0,INDIRECT(ADDRESS($L66,38))="UL"),INDIRECT(ADDRESS($L66,COLUMN())),0),0),IF($M66&gt;0,IF(AND(INDIRECT(ADDRESS($M66,44))=0,INDIRECT(ADDRESS($M66,38))="UL"),INDIRECT(ADDRESS($M66,COLUMN())),0),0))</f>
        <v>0.25925925925925924</v>
      </c>
      <c r="BZ66" s="57" cm="1">
        <f t="array" aca="1" ref="BZ66" ca="1">SUM(IF($C66&gt;0,IF(AND(INDIRECT(ADDRESS($C66,44))=0,INDIRECT(ADDRESS($C66,38))="UL"),INDIRECT(ADDRESS($C66,COLUMN())),0),0),IF($D66&gt;0,IF(AND(INDIRECT(ADDRESS($D66,44))=0,INDIRECT(ADDRESS($D66,38))="UL"),INDIRECT(ADDRESS($D66,COLUMN())),0),0),IF($E66&gt;0,IF(AND(INDIRECT(ADDRESS($E66,44))=0,INDIRECT(ADDRESS($E66,38))="UL"),INDIRECT(ADDRESS($E66,COLUMN())),0),0),IF($F66&gt;0,IF(AND(INDIRECT(ADDRESS($F66,44))=0,INDIRECT(ADDRESS($F66,38))="UL"),INDIRECT(ADDRESS($F66,COLUMN())),0),0),IF($G66&gt;0,IF(AND(INDIRECT(ADDRESS($G66,44))=0,INDIRECT(ADDRESS($G66,38))="UL"),INDIRECT(ADDRESS($G66,COLUMN())),0),0),IF($H66&gt;0,IF(AND(INDIRECT(ADDRESS($H66,44))=0,INDIRECT(ADDRESS($H66,38))="UL"),INDIRECT(ADDRESS($H66,COLUMN())),0),0),IF($I66&gt;0,IF(AND(INDIRECT(ADDRESS($I66,44))=0,INDIRECT(ADDRESS($I66,38))="UL"),INDIRECT(ADDRESS($I66,COLUMN())),0),0),IF($J66&gt;0,IF(AND(INDIRECT(ADDRESS($J66,44))=0,INDIRECT(ADDRESS($J66,38))="UL"),INDIRECT(ADDRESS($J66,COLUMN())),0),0),IF($K66&gt;0,IF(AND(INDIRECT(ADDRESS($K66,44))=0,INDIRECT(ADDRESS($K66,38))="UL"),INDIRECT(ADDRESS($K66,COLUMN())),0),0),IF($L66&gt;0,IF(AND(INDIRECT(ADDRESS($L66,44))=0,INDIRECT(ADDRESS($L66,38))="UL"),INDIRECT(ADDRESS($L66,COLUMN())),0),0),IF($M66&gt;0,IF(AND(INDIRECT(ADDRESS($M66,44))=0,INDIRECT(ADDRESS($M66,38))="UL"),INDIRECT(ADDRESS($M66,COLUMN())),0),0))</f>
        <v>0.20370370370370369</v>
      </c>
      <c r="CA66" s="57">
        <f t="shared" ca="1" si="47"/>
        <v>0.20370370370370369</v>
      </c>
      <c r="CB66" s="57"/>
      <c r="CC66" s="57">
        <f t="shared" si="48"/>
        <v>0</v>
      </c>
      <c r="CD66" s="57" cm="1">
        <f t="array" aca="1" ref="CD66" ca="1">SUM(IF($C66&gt;0,IF(AND(INDIRECT(ADDRESS($C66,44))=0,INDIRECT(ADDRESS($C66,38))&lt;&gt;"UL"),INDIRECT(ADDRESS($C66,COLUMN())),0),0),IF($D66&gt;0,IF(AND(INDIRECT(ADDRESS($D66,44))=0,INDIRECT(ADDRESS($D66,38))&lt;&gt;"UL"),INDIRECT(ADDRESS($D66,COLUMN())),0),0),IF($E66&gt;0,IF(AND(INDIRECT(ADDRESS($E66,44))=0,INDIRECT(ADDRESS($E66,38))&lt;&gt;"UL"),INDIRECT(ADDRESS($E66,COLUMN())),0),0),IF($F66&gt;0,IF(AND(INDIRECT(ADDRESS($F66,44))=0,INDIRECT(ADDRESS($F66,38))&lt;&gt;"UL"),INDIRECT(ADDRESS($F66,COLUMN())),0),0),IF($G66&gt;0,IF(AND(INDIRECT(ADDRESS($G66,44))=0,INDIRECT(ADDRESS($G66,38))&lt;&gt;"UL"),INDIRECT(ADDRESS($G66,COLUMN())),0),0),IF($H66&gt;0,IF(AND(INDIRECT(ADDRESS($H66,44))=0,INDIRECT(ADDRESS($H66,38))&lt;&gt;"UL"),INDIRECT(ADDRESS($H66,COLUMN())),0),0),IF($I66&gt;0,IF(AND(INDIRECT(ADDRESS($I66,44))=0,INDIRECT(ADDRESS($I66,38))&lt;&gt;"UL"),INDIRECT(ADDRESS($I66,COLUMN())),0),0),IF($J66&gt;0,IF(AND(INDIRECT(ADDRESS($J66,44))=0,INDIRECT(ADDRESS($J66,38))&lt;&gt;"UL"),INDIRECT(ADDRESS($J66,COLUMN())),0),0),IF($K66&gt;0,IF(AND(INDIRECT(ADDRESS($K66,44))=0,INDIRECT(ADDRESS($K66,38))&lt;&gt;"UL"),INDIRECT(ADDRESS($K66,COLUMN())),0),0),IF($L66&gt;0,IF(AND(INDIRECT(ADDRESS($L66,44))=0,INDIRECT(ADDRESS($L66,38))&lt;&gt;"UL"),INDIRECT(ADDRESS($L66,COLUMN())),0),0),IF($M66&gt;0,IF(AND(INDIRECT(ADDRESS($M66,44))=0,INDIRECT(ADDRESS($M66,38))&lt;&gt;"UL"),INDIRECT(ADDRESS($M66,COLUMN())),0),0))</f>
        <v>0</v>
      </c>
      <c r="CE66" s="57" cm="1">
        <f t="array" aca="1" ref="CE66" ca="1">SUM(IF($C66&gt;0,IF(AND(INDIRECT(ADDRESS($C66,44))=0,INDIRECT(ADDRESS($C66,38))&lt;&gt;"UL"),INDIRECT(ADDRESS($C66,COLUMN())),0),0),IF($D66&gt;0,IF(AND(INDIRECT(ADDRESS($D66,44))=0,INDIRECT(ADDRESS($D66,38))&lt;&gt;"UL"),INDIRECT(ADDRESS($D66,COLUMN())),0),0),IF($E66&gt;0,IF(AND(INDIRECT(ADDRESS($E66,44))=0,INDIRECT(ADDRESS($E66,38))&lt;&gt;"UL"),INDIRECT(ADDRESS($E66,COLUMN())),0),0),IF($F66&gt;0,IF(AND(INDIRECT(ADDRESS($F66,44))=0,INDIRECT(ADDRESS($F66,38))&lt;&gt;"UL"),INDIRECT(ADDRESS($F66,COLUMN())),0),0),IF($G66&gt;0,IF(AND(INDIRECT(ADDRESS($G66,44))=0,INDIRECT(ADDRESS($G66,38))&lt;&gt;"UL"),INDIRECT(ADDRESS($G66,COLUMN())),0),0),IF($H66&gt;0,IF(AND(INDIRECT(ADDRESS($H66,44))=0,INDIRECT(ADDRESS($H66,38))&lt;&gt;"UL"),INDIRECT(ADDRESS($H66,COLUMN())),0),0),IF($I66&gt;0,IF(AND(INDIRECT(ADDRESS($I66,44))=0,INDIRECT(ADDRESS($I66,38))&lt;&gt;"UL"),INDIRECT(ADDRESS($I66,COLUMN())),0),0),IF($J66&gt;0,IF(AND(INDIRECT(ADDRESS($J66,44))=0,INDIRECT(ADDRESS($J66,38))&lt;&gt;"UL"),INDIRECT(ADDRESS($J66,COLUMN())),0),0),IF($K66&gt;0,IF(AND(INDIRECT(ADDRESS($K66,44))=0,INDIRECT(ADDRESS($K66,38))&lt;&gt;"UL"),INDIRECT(ADDRESS($K66,COLUMN())),0),0),IF($L66&gt;0,IF(AND(INDIRECT(ADDRESS($L66,44))=0,INDIRECT(ADDRESS($L66,38))&lt;&gt;"UL"),INDIRECT(ADDRESS($L66,COLUMN())),0),0),IF($M66&gt;0,IF(AND(INDIRECT(ADDRESS($M66,44))=0,INDIRECT(ADDRESS($M66,38))&lt;&gt;"UL"),INDIRECT(ADDRESS($M66,COLUMN())),0),0))</f>
        <v>0</v>
      </c>
      <c r="CF66" s="57">
        <f t="shared" ca="1" si="49"/>
        <v>0</v>
      </c>
      <c r="CG66" s="57">
        <f t="shared" ca="1" si="50"/>
        <v>2.5338222513445583</v>
      </c>
      <c r="CH66" s="57">
        <f t="shared" ca="1" si="51"/>
        <v>7.9181945354517447E-2</v>
      </c>
      <c r="CI66" s="19">
        <f t="shared" ca="1" si="52"/>
        <v>20.615955519076444</v>
      </c>
      <c r="CJ66" s="19"/>
      <c r="CK66" s="57" cm="1">
        <f t="array" aca="1" ref="CK66" ca="1">IF(AU66="S", SUM(IF($C66&gt;0,IF(INDIRECT(ADDRESS($C66,43))&lt;&gt;1,INDIRECT(ADDRESS($C66,48)),0),0), IF($D66&gt;0,IF(INDIRECT(ADDRESS($D66,43))&lt;&gt;1,INDIRECT(ADDRESS($D66,48)),0),0), IF($E66&gt;0,IF(INDIRECT(ADDRESS($E66,43))&lt;&gt;1,INDIRECT(ADDRESS($E66,48)),0),0), IF($F66&gt;0,IF(INDIRECT(ADDRESS($F66,43))&lt;&gt;1,INDIRECT(ADDRESS($F66,48)),0),0), IF($G66&gt;0,IF(INDIRECT(ADDRESS($G66,43))&lt;&gt;1,INDIRECT(ADDRESS($G66,48)),0),0), IF($H66&gt;0,IF(INDIRECT(ADDRESS($H66,43))&lt;&gt;1,INDIRECT(ADDRESS($H66,48)),0),0), IF($I66&gt;0,IF(INDIRECT(ADDRESS($I66,43))&lt;&gt;1,INDIRECT(ADDRESS($I66,48)),0),0), IF($J66&gt;0,IF(INDIRECT(ADDRESS($J66,43))&lt;&gt;1,INDIRECT(ADDRESS($J66,48)),0),0), IF($K66&gt;0,IF(INDIRECT(ADDRESS($K66,43))&lt;&gt;1,INDIRECT(ADDRESS($K66,48)),0),0), IF($L66&gt;0,IF(INDIRECT(ADDRESS($L66,43))&lt;&gt;1,INDIRECT(ADDRESS($L66,48)),0),0), IF($M66&gt;0,IF(INDIRECT(ADDRESS($M66,43))&lt;&gt;1,INDIRECT(ADDRESS($M66,48)),0),0)), IF(AU66="L",SUM(IF($C66&gt;0,IF(INDIRECT(ADDRESS($C66,43))&lt;&gt;1,INDIRECT(ADDRESS($C66,50)),0),0), IF($D66&gt;0,IF(INDIRECT(ADDRESS($D66,43))&lt;&gt;1,INDIRECT(ADDRESS($D66,50)),0),0), IF($E66&gt;0,IF(INDIRECT(ADDRESS($E66,43))&lt;&gt;1,INDIRECT(ADDRESS($E66,50)),0),0), IF($F66&gt;0,IF(INDIRECT(ADDRESS($F66,43))&lt;&gt;1,INDIRECT(ADDRESS($F66,50)),0),0), IF($G66&gt;0,IF(INDIRECT(ADDRESS($G66,43))&lt;&gt;1,INDIRECT(ADDRESS($G66,50)),0),0), IF($G66&gt;0,IF(INDIRECT(ADDRESS($G66,43))&lt;&gt;1,INDIRECT(ADDRESS($G66,50)),0),0), IF($H66&gt;0,IF(INDIRECT(ADDRESS($H66,43))&lt;&gt;1,INDIRECT(ADDRESS($H66,50)),0),0), IF($I66&gt;0,IF(INDIRECT(ADDRESS($I66,43))&lt;&gt;1,INDIRECT(ADDRESS($I66,50)),0),0), IF($J66&gt;0,IF(INDIRECT(ADDRESS($J66,43))&lt;&gt;1,INDIRECT(ADDRESS($J66,50)),0),0), IF($K66&gt;0,IF(INDIRECT(ADDRESS($K66,43))&lt;&gt;1,INDIRECT(ADDRESS($K66,50)),0),0), IF($L66&gt;0,IF(INDIRECT(ADDRESS($L66,43))&lt;&gt;1,INDIRECT(ADDRESS($L66,50)),0),0), IF($M66&gt;0,IF(INDIRECT(ADDRESS($M66,43))&lt;&gt;1,INDIRECT(ADDRESS($M66,50)),0),0)), SUM(IF($C66&gt;0,IF(INDIRECT(ADDRESS($C66,43))&lt;&gt;1,INDIRECT(ADDRESS($C66,49)),0),0), IF($D66&gt;0,IF(INDIRECT(ADDRESS($D66,43))&lt;&gt;1,INDIRECT(ADDRESS($D66,49)),0),0), IF($E66&gt;0,IF(INDIRECT(ADDRESS($E66,43))&lt;&gt;1,INDIRECT(ADDRESS($E66,49)),0),0), IF($F66&gt;0,IF(INDIRECT(ADDRESS($F66,43))&lt;&gt;1,INDIRECT(ADDRESS($F66,49)),0),0), IF($G66&gt;0,IF(INDIRECT(ADDRESS($G66,43))&lt;&gt;1,INDIRECT(ADDRESS($G66,49)),0),0), IF($G66&gt;0,IF(INDIRECT(ADDRESS($G66,43))&lt;&gt;1,INDIRECT(ADDRESS($G66,49)),0),0), IF($H66&gt;0,IF(INDIRECT(ADDRESS($H66,43))&lt;&gt;1,INDIRECT(ADDRESS($H66,49)),0),0), IF($I66&gt;0,IF(INDIRECT(ADDRESS($I66,43))&lt;&gt;1,INDIRECT(ADDRESS($I66,49)),0),0), IF($J66&gt;0,IF(INDIRECT(ADDRESS($J66,43))&lt;&gt;1,INDIRECT(ADDRESS($J66,49)),0),0), IF($K66&gt;0,IF(INDIRECT(ADDRESS($K66,43))&lt;&gt;1,INDIRECT(ADDRESS($K66,49)),0),0), IF($L66&gt;0,IF(INDIRECT(ADDRESS($L66,43))&lt;&gt;1,INDIRECT(ADDRESS($L66,49)),0),0), IF($M66&gt;0,IF(INDIRECT(ADDRESS($M66,43))&lt;&gt;1,INDIRECT(ADDRESS($M66,49)),0),0))))</f>
        <v>0.88888888888888884</v>
      </c>
      <c r="CL66" s="57" cm="1">
        <f t="array" aca="1" ref="CL66" ca="1">SUM(IF($C66&gt;0,IF(INDIRECT(ADDRESS($C66,44))=1,INDIRECT(ADDRESS($C66,90)),0),0), IF($D66&gt;0,IF(INDIRECT(ADDRESS($D66,44))=1,INDIRECT(ADDRESS($D66,90)),0),0), IF($E66&gt;0,IF(INDIRECT(ADDRESS($E66,44))=1,INDIRECT(ADDRESS($E66,90)),0),0), IF($F66&gt;0,IF(INDIRECT(ADDRESS($F66,44))=1,INDIRECT(ADDRESS($F66,90)),0),0), IF($G66&gt;0,IF(INDIRECT(ADDRESS($G66,44))=1,INDIRECT(ADDRESS($G66,90)),0),0), IF($H66&gt;0,IF(INDIRECT(ADDRESS($H66,44))=1,INDIRECT(ADDRESS($H66,90)),0),0), IF($I66&gt;0,IF(INDIRECT(ADDRESS($I66,44))=1,INDIRECT(ADDRESS($I66,90)),0),0), IF($J66&gt;0,IF(INDIRECT(ADDRESS($J66,44))=1,INDIRECT(ADDRESS($J66,90)),0),0), IF($K66&gt;0,IF(INDIRECT(ADDRESS($K66,44))=1,INDIRECT(ADDRESS($K66,90)),0),0), IF($L66&gt;0,IF(INDIRECT(ADDRESS($L66,44))=1,INDIRECT(ADDRESS($L66,90)),0),0), IF($M66&gt;0,IF(INDIRECT(ADDRESS($M66,44))=1,INDIRECT(ADDRESS($M66,90)),0),0))</f>
        <v>0</v>
      </c>
      <c r="CM66" s="56">
        <f t="shared" ca="1" si="53"/>
        <v>1.0087529439670604</v>
      </c>
      <c r="CN66" s="59"/>
    </row>
    <row r="67" spans="1:92" x14ac:dyDescent="0.25">
      <c r="A67" s="62" t="s">
        <v>144</v>
      </c>
      <c r="B67" s="122">
        <v>12</v>
      </c>
      <c r="C67" s="122">
        <v>24</v>
      </c>
      <c r="D67" s="122">
        <v>20</v>
      </c>
      <c r="E67" s="122"/>
      <c r="F67" s="122"/>
      <c r="G67" s="122"/>
      <c r="H67" s="122"/>
      <c r="I67" s="67"/>
      <c r="J67" s="67"/>
      <c r="K67" s="67"/>
      <c r="L67" s="67"/>
      <c r="M67" s="67"/>
      <c r="N67" s="67">
        <f t="shared" ca="1" si="36"/>
        <v>32</v>
      </c>
      <c r="O67" s="67" t="str" cm="1">
        <f t="array" aca="1" ref="O67" ca="1">INDIRECT(ADDRESS($B67,COLUMN()))</f>
        <v>Bomber</v>
      </c>
      <c r="P67" s="67" cm="1">
        <f t="array" aca="1" ref="P67" ca="1">INDIRECT(ADDRESS($B67,COLUMN()))</f>
        <v>5</v>
      </c>
      <c r="Q67" s="67" t="str" cm="1">
        <f t="array" aca="1" ref="Q67" ca="1">INDIRECT(ADDRESS($B67,COLUMN()))</f>
        <v>-</v>
      </c>
      <c r="R67" s="67" t="str" cm="1">
        <f t="array" aca="1" ref="R67" ca="1">INDIRECT(ADDRESS($B67,COLUMN()))</f>
        <v>-</v>
      </c>
      <c r="S67" s="67" cm="1">
        <f t="array" aca="1" ref="S67" ca="1">INDIRECT(ADDRESS($B67,COLUMN()))</f>
        <v>2</v>
      </c>
      <c r="T67" s="67" t="str" cm="1">
        <f t="array" aca="1" ref="T67" ca="1">INDIRECT(ADDRESS($B67,COLUMN()))</f>
        <v>1-4</v>
      </c>
      <c r="U67" s="67" cm="1">
        <f t="array" aca="1" ref="U67" ca="1">INDIRECT(ADDRESS($B67,COLUMN()))</f>
        <v>4</v>
      </c>
      <c r="V67" s="67" cm="1">
        <f t="array" aca="1" ref="V67" ca="1">INDIRECT(ADDRESS($B67,COLUMN()))</f>
        <v>0</v>
      </c>
      <c r="W67" s="67" cm="1">
        <f t="array" aca="1" ref="W67" ca="1">INDIRECT(ADDRESS($B67,COLUMN()))</f>
        <v>4</v>
      </c>
      <c r="X67" s="67" cm="1">
        <f t="array" aca="1" ref="X67" ca="1">INDIRECT(ADDRESS($B67,COLUMN()))</f>
        <v>6</v>
      </c>
      <c r="Y67" s="67" cm="1">
        <f t="array" aca="1" ref="Y67" ca="1">INDIRECT(ADDRESS($B67,COLUMN()))</f>
        <v>1</v>
      </c>
      <c r="Z67" s="67" cm="1">
        <f t="array" aca="1" ref="Z67" ca="1">INDIRECT(ADDRESS($B67,COLUMN()))</f>
        <v>5</v>
      </c>
      <c r="AA67" s="67" t="str" cm="1">
        <f t="array" aca="1" ref="AA67" ca="1">INDIRECT(ADDRESS($B67,COLUMN()))</f>
        <v>Rocket Boosters</v>
      </c>
      <c r="AB67" s="56">
        <f t="shared" ca="1" si="37"/>
        <v>0.75242728065260123</v>
      </c>
      <c r="AC67" s="56">
        <f t="shared" ca="1" si="38"/>
        <v>0.78759406929657261</v>
      </c>
      <c r="AD67" s="56">
        <f t="shared" ca="1" si="39"/>
        <v>3.4243220404198813</v>
      </c>
      <c r="AF67" s="52"/>
      <c r="AG67" s="52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65"/>
      <c r="AU67" s="57" t="s">
        <v>35</v>
      </c>
      <c r="AV67" s="57" cm="1">
        <f t="array" aca="1" ref="AV67" ca="1">SUM(IF($C67&gt;0,IF(AND(INDIRECT(ADDRESS($C67,44))=0,INDIRECT(ADDRESS($C67,38))="UL",ISERROR(SEARCH("Rear",INDIRECT(ADDRESS($C67,33)))),ISERROR(SEARCH("Side",INDIRECT(ADDRESS($C67,33))))),INDIRECT(ADDRESS($C67,COLUMN())),0),0),IF($D67&gt;0,IF(AND(INDIRECT(ADDRESS($D67,44))=0,INDIRECT(ADDRESS($D67,38))="UL",ISERROR(SEARCH("Rear",INDIRECT(ADDRESS($D67,33)))),ISERROR(SEARCH("Side",INDIRECT(ADDRESS($D67,33))))),INDIRECT(ADDRESS($D67,COLUMN())),0),0),IF($E67&gt;0,IF(AND(INDIRECT(ADDRESS($E67,44))=0,INDIRECT(ADDRESS($E67,38))="UL",ISERROR(SEARCH("Rear",INDIRECT(ADDRESS($E67,33)))),ISERROR(SEARCH("Side",INDIRECT(ADDRESS($E67,33))))),INDIRECT(ADDRESS($E67,COLUMN())),0),0),IF($F67&gt;0,IF(AND(INDIRECT(ADDRESS($F67,44))=0,INDIRECT(ADDRESS($F67,38))="UL",ISERROR(SEARCH("Rear",INDIRECT(ADDRESS($F67,33)))),ISERROR(SEARCH("Side",INDIRECT(ADDRESS($F67,33))))),INDIRECT(ADDRESS($F67,COLUMN())),0),0),IF($G67&gt;0,IF(AND(INDIRECT(ADDRESS($G67,44))=0,INDIRECT(ADDRESS($G67,38))="UL",ISERROR(SEARCH("Rear",INDIRECT(ADDRESS($G67,33)))),ISERROR(SEARCH("Side",INDIRECT(ADDRESS($G67,33))))),INDIRECT(ADDRESS($G67,COLUMN())),0),0),IF($H67&gt;0,IF(AND(INDIRECT(ADDRESS($H67,44))=0,INDIRECT(ADDRESS($H67,38))="UL",ISERROR(SEARCH("Rear",INDIRECT(ADDRESS($H67,33)))),ISERROR(SEARCH("Side",INDIRECT(ADDRESS($H67,33))))),INDIRECT(ADDRESS($H67,COLUMN())),0),0),IF($I67&gt;0,IF(AND(INDIRECT(ADDRESS($I67,44))=0,INDIRECT(ADDRESS($I67,38))="UL",ISERROR(SEARCH("Rear",INDIRECT(ADDRESS($I67,33)))),ISERROR(SEARCH("Side",INDIRECT(ADDRESS($I67,33))))),INDIRECT(ADDRESS($I67,COLUMN())),0),0),IF($J67&gt;0,IF(AND(INDIRECT(ADDRESS($J67,44))=0,INDIRECT(ADDRESS($J67,38))="UL",ISERROR(SEARCH("Rear",INDIRECT(ADDRESS($J67,33)))),ISERROR(SEARCH("Side",INDIRECT(ADDRESS($J67,33))))),INDIRECT(ADDRESS($J67,COLUMN())),0),0),IF($K67&gt;0,IF(AND(INDIRECT(ADDRESS($K67,44))=0,INDIRECT(ADDRESS($K67,38))="UL",ISERROR(SEARCH("Rear",INDIRECT(ADDRESS($K67,33)))),ISERROR(SEARCH("Side",INDIRECT(ADDRESS($K67,33))))),INDIRECT(ADDRESS($K67,COLUMN())),0),0),IF($L67&gt;0,IF(AND(INDIRECT(ADDRESS($L67,44))=0,INDIRECT(ADDRESS($L67,38))="UL",ISERROR(SEARCH("Rear",INDIRECT(ADDRESS($L67,33)))),ISERROR(SEARCH("Side",INDIRECT(ADDRESS($L67,33))))),INDIRECT(ADDRESS($L67,COLUMN())),0),0),IF($M67&gt;0,IF(AND(INDIRECT(ADDRESS($M67,44))=0,INDIRECT(ADDRESS($M67,38))="UL",ISERROR(SEARCH("Rear",INDIRECT(ADDRESS($M67,33)))),ISERROR(SEARCH("Side",INDIRECT(ADDRESS($M67,33))))),INDIRECT(ADDRESS($M67,COLUMN())),0),0))</f>
        <v>0.16666666666666666</v>
      </c>
      <c r="AW67" s="57" cm="1">
        <f t="array" aca="1" ref="AW67" ca="1">SUM(IF($C67&gt;0,IF(AND(INDIRECT(ADDRESS($C67,44))=0,INDIRECT(ADDRESS($C67,38))="UL",ISERROR(SEARCH("Rear",INDIRECT(ADDRESS($C67,33)))),ISERROR(SEARCH("Side",INDIRECT(ADDRESS($C67,33))))),INDIRECT(ADDRESS($C67,COLUMN())),0),0),IF($D67&gt;0,IF(AND(INDIRECT(ADDRESS($D67,44))=0,INDIRECT(ADDRESS($D67,38))="UL",ISERROR(SEARCH("Rear",INDIRECT(ADDRESS($D67,33)))),ISERROR(SEARCH("Side",INDIRECT(ADDRESS($D67,33))))),INDIRECT(ADDRESS($D67,COLUMN())),0),0),IF($E67&gt;0,IF(AND(INDIRECT(ADDRESS($E67,44))=0,INDIRECT(ADDRESS($E67,38))="UL",ISERROR(SEARCH("Rear",INDIRECT(ADDRESS($E67,33)))),ISERROR(SEARCH("Side",INDIRECT(ADDRESS($E67,33))))),INDIRECT(ADDRESS($E67,COLUMN())),0),0),IF($F67&gt;0,IF(AND(INDIRECT(ADDRESS($F67,44))=0,INDIRECT(ADDRESS($F67,38))="UL",ISERROR(SEARCH("Rear",INDIRECT(ADDRESS($F67,33)))),ISERROR(SEARCH("Side",INDIRECT(ADDRESS($F67,33))))),INDIRECT(ADDRESS($F67,COLUMN())),0),0),IF($G67&gt;0,IF(AND(INDIRECT(ADDRESS($G67,44))=0,INDIRECT(ADDRESS($G67,38))="UL",ISERROR(SEARCH("Rear",INDIRECT(ADDRESS($G67,33)))),ISERROR(SEARCH("Side",INDIRECT(ADDRESS($G67,33))))),INDIRECT(ADDRESS($G67,COLUMN())),0),0),IF($H67&gt;0,IF(AND(INDIRECT(ADDRESS($H67,44))=0,INDIRECT(ADDRESS($H67,38))="UL",ISERROR(SEARCH("Rear",INDIRECT(ADDRESS($H67,33)))),ISERROR(SEARCH("Side",INDIRECT(ADDRESS($H67,33))))),INDIRECT(ADDRESS($H67,COLUMN())),0),0),IF($I67&gt;0,IF(AND(INDIRECT(ADDRESS($I67,44))=0,INDIRECT(ADDRESS($I67,38))="UL",ISERROR(SEARCH("Rear",INDIRECT(ADDRESS($I67,33)))),ISERROR(SEARCH("Side",INDIRECT(ADDRESS($I67,33))))),INDIRECT(ADDRESS($I67,COLUMN())),0),0),IF($J67&gt;0,IF(AND(INDIRECT(ADDRESS($J67,44))=0,INDIRECT(ADDRESS($J67,38))="UL",ISERROR(SEARCH("Rear",INDIRECT(ADDRESS($J67,33)))),ISERROR(SEARCH("Side",INDIRECT(ADDRESS($J67,33))))),INDIRECT(ADDRESS($J67,COLUMN())),0),0),IF($K67&gt;0,IF(AND(INDIRECT(ADDRESS($K67,44))=0,INDIRECT(ADDRESS($K67,38))="UL",ISERROR(SEARCH("Rear",INDIRECT(ADDRESS($K67,33)))),ISERROR(SEARCH("Side",INDIRECT(ADDRESS($K67,33))))),INDIRECT(ADDRESS($K67,COLUMN())),0),0),IF($L67&gt;0,IF(AND(INDIRECT(ADDRESS($L67,44))=0,INDIRECT(ADDRESS($L67,38))="UL",ISERROR(SEARCH("Rear",INDIRECT(ADDRESS($L67,33)))),ISERROR(SEARCH("Side",INDIRECT(ADDRESS($L67,33))))),INDIRECT(ADDRESS($L67,COLUMN())),0),0),IF($M67&gt;0,IF(AND(INDIRECT(ADDRESS($M67,44))=0,INDIRECT(ADDRESS($M67,38))="UL",ISERROR(SEARCH("Rear",INDIRECT(ADDRESS($M67,33)))),ISERROR(SEARCH("Side",INDIRECT(ADDRESS($M67,33))))),INDIRECT(ADDRESS($M67,COLUMN())),0),0))</f>
        <v>1.2777777777777777</v>
      </c>
      <c r="AX67" s="57" cm="1">
        <f t="array" aca="1" ref="AX67" ca="1">SUM(IF($C67&gt;0,IF(AND(INDIRECT(ADDRESS($C67,44))=0,INDIRECT(ADDRESS($C67,38))="UL",ISERROR(SEARCH("Rear",INDIRECT(ADDRESS($C67,33)))),ISERROR(SEARCH("Side",INDIRECT(ADDRESS($C67,33))))),INDIRECT(ADDRESS($C67,COLUMN())),0),0),IF($D67&gt;0,IF(AND(INDIRECT(ADDRESS($D67,44))=0,INDIRECT(ADDRESS($D67,38))="UL",ISERROR(SEARCH("Rear",INDIRECT(ADDRESS($D67,33)))),ISERROR(SEARCH("Side",INDIRECT(ADDRESS($D67,33))))),INDIRECT(ADDRESS($D67,COLUMN())),0),0),IF($E67&gt;0,IF(AND(INDIRECT(ADDRESS($E67,44))=0,INDIRECT(ADDRESS($E67,38))="UL",ISERROR(SEARCH("Rear",INDIRECT(ADDRESS($E67,33)))),ISERROR(SEARCH("Side",INDIRECT(ADDRESS($E67,33))))),INDIRECT(ADDRESS($E67,COLUMN())),0),0),IF($F67&gt;0,IF(AND(INDIRECT(ADDRESS($F67,44))=0,INDIRECT(ADDRESS($F67,38))="UL",ISERROR(SEARCH("Rear",INDIRECT(ADDRESS($F67,33)))),ISERROR(SEARCH("Side",INDIRECT(ADDRESS($F67,33))))),INDIRECT(ADDRESS($F67,COLUMN())),0),0),IF($G67&gt;0,IF(AND(INDIRECT(ADDRESS($G67,44))=0,INDIRECT(ADDRESS($G67,38))="UL",ISERROR(SEARCH("Rear",INDIRECT(ADDRESS($G67,33)))),ISERROR(SEARCH("Side",INDIRECT(ADDRESS($G67,33))))),INDIRECT(ADDRESS($G67,COLUMN())),0),0),IF($H67&gt;0,IF(AND(INDIRECT(ADDRESS($H67,44))=0,INDIRECT(ADDRESS($H67,38))="UL",ISERROR(SEARCH("Rear",INDIRECT(ADDRESS($H67,33)))),ISERROR(SEARCH("Side",INDIRECT(ADDRESS($H67,33))))),INDIRECT(ADDRESS($H67,COLUMN())),0),0),IF($I67&gt;0,IF(AND(INDIRECT(ADDRESS($I67,44))=0,INDIRECT(ADDRESS($I67,38))="UL",ISERROR(SEARCH("Rear",INDIRECT(ADDRESS($I67,33)))),ISERROR(SEARCH("Side",INDIRECT(ADDRESS($I67,33))))),INDIRECT(ADDRESS($I67,COLUMN())),0),0),IF($J67&gt;0,IF(AND(INDIRECT(ADDRESS($J67,44))=0,INDIRECT(ADDRESS($J67,38))="UL",ISERROR(SEARCH("Rear",INDIRECT(ADDRESS($J67,33)))),ISERROR(SEARCH("Side",INDIRECT(ADDRESS($J67,33))))),INDIRECT(ADDRESS($J67,COLUMN())),0),0),IF($K67&gt;0,IF(AND(INDIRECT(ADDRESS($K67,44))=0,INDIRECT(ADDRESS($K67,38))="UL",ISERROR(SEARCH("Rear",INDIRECT(ADDRESS($K67,33)))),ISERROR(SEARCH("Side",INDIRECT(ADDRESS($K67,33))))),INDIRECT(ADDRESS($K67,COLUMN())),0),0),IF($L67&gt;0,IF(AND(INDIRECT(ADDRESS($L67,44))=0,INDIRECT(ADDRESS($L67,38))="UL",ISERROR(SEARCH("Rear",INDIRECT(ADDRESS($L67,33)))),ISERROR(SEARCH("Side",INDIRECT(ADDRESS($L67,33))))),INDIRECT(ADDRESS($L67,COLUMN())),0),0),IF($M67&gt;0,IF(AND(INDIRECT(ADDRESS($M67,44))=0,INDIRECT(ADDRESS($M67,38))="UL",ISERROR(SEARCH("Rear",INDIRECT(ADDRESS($M67,33)))),ISERROR(SEARCH("Side",INDIRECT(ADDRESS($M67,33))))),INDIRECT(ADDRESS($M67,COLUMN())),0),0))</f>
        <v>1.3333333333333335</v>
      </c>
      <c r="AY67" s="58">
        <f t="shared" ca="1" si="40"/>
        <v>1.3333333333333335</v>
      </c>
      <c r="AZ67" s="58">
        <f t="shared" ca="1" si="41"/>
        <v>0.92592592592592593</v>
      </c>
      <c r="BA67" s="58" cm="1">
        <f t="array" aca="1" ref="BA67" ca="1">SUM(IF($C67&gt;0,IF(AND(INDIRECT(ADDRESS($C67,44))=0,INDIRECT(ADDRESS($C67,38))="UL"),INDIRECT(ADDRESS($C67,COLUMN())),0),0),IF($D67&gt;0,IF(AND(INDIRECT(ADDRESS($D67,44))=0,INDIRECT(ADDRESS($D67,38))="UL"),INDIRECT(ADDRESS($D67,COLUMN())),0),0),IF($E67&gt;0,IF(AND(INDIRECT(ADDRESS($E67,44))=0,INDIRECT(ADDRESS($E67,38))="UL"),INDIRECT(ADDRESS($E67,COLUMN())),0),0),IF($F67&gt;0,IF(AND(INDIRECT(ADDRESS($F67,44))=0,INDIRECT(ADDRESS($F67,38))="UL"),INDIRECT(ADDRESS($F67,COLUMN())),0),0),IF($G67&gt;0,IF(AND(INDIRECT(ADDRESS($G67,44))=0,INDIRECT(ADDRESS($G67,38))="UL"),INDIRECT(ADDRESS($G67,COLUMN())),0),0),IF($H67&gt;0,IF(AND(INDIRECT(ADDRESS($H67,44))=0,INDIRECT(ADDRESS($H67,38))="UL"),INDIRECT(ADDRESS($H67,COLUMN())),0),0),IF($I67&gt;0,IF(AND(INDIRECT(ADDRESS($I67,44))=0,INDIRECT(ADDRESS($I67,38))="UL"),INDIRECT(ADDRESS($I67,COLUMN())),0),0),IF($J67&gt;0,IF(AND(INDIRECT(ADDRESS($J67,44))=0,INDIRECT(ADDRESS($J67,38))="UL"),INDIRECT(ADDRESS($J67,COLUMN())),0),0),IF($K67&gt;0,IF(AND(INDIRECT(ADDRESS($K67,44))=0,INDIRECT(ADDRESS($K67,38))="UL"),INDIRECT(ADDRESS($K67,COLUMN())),0),0),IF($L67&gt;0,IF(AND(INDIRECT(ADDRESS($L67,44))=0,INDIRECT(ADDRESS($L67,38))="UL"),INDIRECT(ADDRESS($L67,COLUMN())),0),0),IF($M67&gt;0,IF(AND(INDIRECT(ADDRESS($M67,44))=0,INDIRECT(ADDRESS($M67,38))="UL"),INDIRECT(ADDRESS($M67,COLUMN())),0),0))</f>
        <v>0.5185185185185186</v>
      </c>
      <c r="BB67" s="58" cm="1">
        <f t="array" aca="1" ref="BB67" ca="1">SUM(IF($C67&gt;0,IF(AND(INDIRECT(ADDRESS($C67,44))=0,INDIRECT(ADDRESS($C67,38))="UL"),INDIRECT(ADDRESS($C67,COLUMN())),0),0),IF($D67&gt;0,IF(AND(INDIRECT(ADDRESS($D67,44))=0,INDIRECT(ADDRESS($D67,38))="UL"),INDIRECT(ADDRESS($D67,COLUMN())),0),0),IF($E67&gt;0,IF(AND(INDIRECT(ADDRESS($E67,44))=0,INDIRECT(ADDRESS($E67,38))="UL"),INDIRECT(ADDRESS($E67,COLUMN())),0),0),IF($F67&gt;0,IF(AND(INDIRECT(ADDRESS($F67,44))=0,INDIRECT(ADDRESS($F67,38))="UL"),INDIRECT(ADDRESS($F67,COLUMN())),0),0),IF($G67&gt;0,IF(AND(INDIRECT(ADDRESS($G67,44))=0,INDIRECT(ADDRESS($G67,38))="UL"),INDIRECT(ADDRESS($G67,COLUMN())),0),0),IF($H67&gt;0,IF(AND(INDIRECT(ADDRESS($H67,44))=0,INDIRECT(ADDRESS($H67,38))="UL"),INDIRECT(ADDRESS($H67,COLUMN())),0),0),IF($I67&gt;0,IF(AND(INDIRECT(ADDRESS($I67,44))=0,INDIRECT(ADDRESS($I67,38))="UL"),INDIRECT(ADDRESS($I67,COLUMN())),0),0),IF($J67&gt;0,IF(AND(INDIRECT(ADDRESS($J67,44))=0,INDIRECT(ADDRESS($J67,38))="UL"),INDIRECT(ADDRESS($J67,COLUMN())),0),0),IF($K67&gt;0,IF(AND(INDIRECT(ADDRESS($K67,44))=0,INDIRECT(ADDRESS($K67,38))="UL"),INDIRECT(ADDRESS($K67,COLUMN())),0),0),IF($L67&gt;0,IF(AND(INDIRECT(ADDRESS($L67,44))=0,INDIRECT(ADDRESS($L67,38))="UL"),INDIRECT(ADDRESS($L67,COLUMN())),0),0),IF($M67&gt;0,IF(AND(INDIRECT(ADDRESS($M67,44))=0,INDIRECT(ADDRESS($M67,38))="UL"),INDIRECT(ADDRESS($M67,COLUMN())),0),0))</f>
        <v>0.22222222222222221</v>
      </c>
      <c r="BC67" s="58" cm="1">
        <f t="array" aca="1" ref="BC67" ca="1">SUM(IF($C67&gt;0,IF(AND(INDIRECT(ADDRESS($C67,44))=0,INDIRECT(ADDRESS($C67,38))="UL"),INDIRECT(ADDRESS($C67,COLUMN())),0),0),IF($D67&gt;0,IF(AND(INDIRECT(ADDRESS($D67,44))=0,INDIRECT(ADDRESS($D67,38))="UL"),INDIRECT(ADDRESS($D67,COLUMN())),0),0),IF($E67&gt;0,IF(AND(INDIRECT(ADDRESS($E67,44))=0,INDIRECT(ADDRESS($E67,38))="UL"),INDIRECT(ADDRESS($E67,COLUMN())),0),0),IF($F67&gt;0,IF(AND(INDIRECT(ADDRESS($F67,44))=0,INDIRECT(ADDRESS($F67,38))="UL"),INDIRECT(ADDRESS($F67,COLUMN())),0),0),IF($G67&gt;0,IF(AND(INDIRECT(ADDRESS($G67,44))=0,INDIRECT(ADDRESS($G67,38))="UL"),INDIRECT(ADDRESS($G67,COLUMN())),0),0),IF($H67&gt;0,IF(AND(INDIRECT(ADDRESS($H67,44))=0,INDIRECT(ADDRESS($H67,38))="UL"),INDIRECT(ADDRESS($H67,COLUMN())),0),0),IF($I67&gt;0,IF(AND(INDIRECT(ADDRESS($I67,44))=0,INDIRECT(ADDRESS($I67,38))="UL"),INDIRECT(ADDRESS($I67,COLUMN())),0),0),IF($J67&gt;0,IF(AND(INDIRECT(ADDRESS($J67,44))=0,INDIRECT(ADDRESS($J67,38))="UL"),INDIRECT(ADDRESS($J67,COLUMN())),0),0),IF($K67&gt;0,IF(AND(INDIRECT(ADDRESS($K67,44))=0,INDIRECT(ADDRESS($K67,38))="UL"),INDIRECT(ADDRESS($K67,COLUMN())),0),0),IF($L67&gt;0,IF(AND(INDIRECT(ADDRESS($L67,44))=0,INDIRECT(ADDRESS($L67,38))="UL"),INDIRECT(ADDRESS($L67,COLUMN())),0),0),IF($M67&gt;0,IF(AND(INDIRECT(ADDRESS($M67,44))=0,INDIRECT(ADDRESS($M67,38))="UL"),INDIRECT(ADDRESS($M67,COLUMN())),0),0))</f>
        <v>0.37777777777777777</v>
      </c>
      <c r="BD67" s="58" cm="1">
        <f t="array" aca="1" ref="BD67" ca="1">SUM(IF($C67&gt;0,IF(AND(INDIRECT(ADDRESS($C67,44))=0,INDIRECT(ADDRESS($C67,38))="UL"),INDIRECT(ADDRESS($C67,COLUMN())),0),0),IF($D67&gt;0,IF(AND(INDIRECT(ADDRESS($D67,44))=0,INDIRECT(ADDRESS($D67,38))="UL"),INDIRECT(ADDRESS($D67,COLUMN())),0),0),IF($E67&gt;0,IF(AND(INDIRECT(ADDRESS($E67,44))=0,INDIRECT(ADDRESS($E67,38))="UL"),INDIRECT(ADDRESS($E67,COLUMN())),0),0),IF($F67&gt;0,IF(AND(INDIRECT(ADDRESS($F67,44))=0,INDIRECT(ADDRESS($F67,38))="UL"),INDIRECT(ADDRESS($F67,COLUMN())),0),0),IF($G67&gt;0,IF(AND(INDIRECT(ADDRESS($G67,44))=0,INDIRECT(ADDRESS($G67,38))="UL"),INDIRECT(ADDRESS($G67,COLUMN())),0),0),IF($H67&gt;0,IF(AND(INDIRECT(ADDRESS($H67,44))=0,INDIRECT(ADDRESS($H67,38))="UL"),INDIRECT(ADDRESS($H67,COLUMN())),0),0),IF($I67&gt;0,IF(AND(INDIRECT(ADDRESS($I67,44))=0,INDIRECT(ADDRESS($I67,38))="UL"),INDIRECT(ADDRESS($I67,COLUMN())),0),0),IF($J67&gt;0,IF(AND(INDIRECT(ADDRESS($J67,44))=0,INDIRECT(ADDRESS($J67,38))="UL"),INDIRECT(ADDRESS($J67,COLUMN())),0),0),IF($K67&gt;0,IF(AND(INDIRECT(ADDRESS($K67,44))=0,INDIRECT(ADDRESS($K67,38))="UL"),INDIRECT(ADDRESS($K67,COLUMN())),0),0),IF($L67&gt;0,IF(AND(INDIRECT(ADDRESS($L67,44))=0,INDIRECT(ADDRESS($L67,38))="UL"),INDIRECT(ADDRESS($L67,COLUMN())),0),0),IF($M67&gt;0,IF(AND(INDIRECT(ADDRESS($M67,44))=0,INDIRECT(ADDRESS($M67,38))="UL"),INDIRECT(ADDRESS($M67,COLUMN())),0),0))</f>
        <v>0.36296296296296293</v>
      </c>
      <c r="BE67" s="57">
        <f t="shared" ca="1" si="42"/>
        <v>0.36296296296296293</v>
      </c>
      <c r="BF67" s="57" cm="1">
        <f t="array" aca="1" ref="BF67" ca="1">SUM(IF($C67&gt;0,IF(INDIRECT(ADDRESS($C67,45))=1,INDIRECT(ADDRESS($C67,52))*INDIRECT(ADDRESS($C67,42))/5,0),0), IF($D67&gt;0,IF(INDIRECT(ADDRESS($D67,45))=1,INDIRECT(ADDRESS($D67,52))*INDIRECT(ADDRESS($D67,42))/5,0),0), IF($E67&gt;0,IF(INDIRECT(ADDRESS($E67,45))=1,INDIRECT(ADDRESS($E67,52))*INDIRECT(ADDRESS($E67,42))/5,0),0), IF($F67&gt;0,IF(INDIRECT(ADDRESS($F67,45))=1,INDIRECT(ADDRESS($F67,52))*INDIRECT(ADDRESS($F67,42))/5,0),0), IF($G67&gt;0,IF(INDIRECT(ADDRESS($G67,45))=1,INDIRECT(ADDRESS($G67,52))*INDIRECT(ADDRESS($G67,42))/5,0),0), IF($H67&gt;0,IF(INDIRECT(ADDRESS($H67,45))=1,INDIRECT(ADDRESS($H67,52))*INDIRECT(ADDRESS($H67,42))/5,0),0)
)*$BF$296/100</f>
        <v>0</v>
      </c>
      <c r="BG67" s="19"/>
      <c r="BH67" s="57" cm="1">
        <f t="array" aca="1" ref="BH67" ca="1">SUM(IF($C67&gt;0,IF(AND(INDIRECT(ADDRESS($C67,44))=0,INDIRECT(ADDRESS($C67,38))&lt;&gt;"UL"),INDIRECT(ADDRESS($C67,COLUMN()-12)),0),0), IF($D67&gt;0,IF(AND(INDIRECT(ADDRESS($D67,44))=0,INDIRECT(ADDRESS($D67,38))&lt;&gt;"UL"),INDIRECT(ADDRESS($D67,COLUMN()-12)),0),0), IF($E67&gt;0,IF(AND(INDIRECT(ADDRESS($E67,44))=0,INDIRECT(ADDRESS($E67,38))&lt;&gt;"UL"),INDIRECT(ADDRESS($E67,COLUMN()-12)),0),0), IF($F67&gt;0,IF(AND(INDIRECT(ADDRESS($F67,44))=0,INDIRECT(ADDRESS($F67,38))&lt;&gt;"UL"),INDIRECT(ADDRESS($F67,COLUMN()-12)),0),0), IF($G67&gt;0,IF(AND(INDIRECT(ADDRESS($G67,44))=0,INDIRECT(ADDRESS($G67,38))&lt;&gt;"UL"),INDIRECT(ADDRESS($G67,COLUMN()-12)),0),0), IF($H67&gt;0,IF(AND(INDIRECT(ADDRESS($H67,44))=0,INDIRECT(ADDRESS($H67,38))&lt;&gt;"UL"),INDIRECT(ADDRESS($H67,COLUMN()-12)),0),0), IF($I67&gt;0,IF(AND(INDIRECT(ADDRESS($I67,44))=0,INDIRECT(ADDRESS($I67,38))&lt;&gt;"UL"),INDIRECT(ADDRESS($I67,COLUMN()-12)),0),0), IF($J67&gt;0,IF(AND(INDIRECT(ADDRESS($J67,44))=0,INDIRECT(ADDRESS($J67,38))&lt;&gt;"UL"),INDIRECT(ADDRESS($J67,COLUMN()-12)),0),0), IF($K67&gt;0,IF(AND(INDIRECT(ADDRESS($K67,44))=0,INDIRECT(ADDRESS($K67,38))&lt;&gt;"UL"),INDIRECT(ADDRESS($K67,COLUMN()-12)),0),0), IF($L67&gt;0,IF(AND(INDIRECT(ADDRESS($L67,44))=0,INDIRECT(ADDRESS($L67,38))&lt;&gt;"UL"),INDIRECT(ADDRESS($L67,COLUMN()-12)),0),0), IF($M67&gt;0,IF(AND(INDIRECT(ADDRESS($M67,44))=0,INDIRECT(ADDRESS($M67,38))&lt;&gt;"UL"),INDIRECT(ADDRESS($M67,COLUMN()-12)),0),0))</f>
        <v>0</v>
      </c>
      <c r="BI67" s="57" cm="1">
        <f t="array" aca="1" ref="BI67" ca="1">SUM(IF($C67&gt;0,IF(AND(INDIRECT(ADDRESS($C67,44))=0,INDIRECT(ADDRESS($C67,38))&lt;&gt;"UL"),INDIRECT(ADDRESS($C67,COLUMN()-12)),0),0), IF($D67&gt;0,IF(AND(INDIRECT(ADDRESS($D67,44))=0,INDIRECT(ADDRESS($D67,38))&lt;&gt;"UL"),INDIRECT(ADDRESS($D67,COLUMN()-12)),0),0), IF($E67&gt;0,IF(AND(INDIRECT(ADDRESS($E67,44))=0,INDIRECT(ADDRESS($E67,38))&lt;&gt;"UL"),INDIRECT(ADDRESS($E67,COLUMN()-12)),0),0), IF($F67&gt;0,IF(AND(INDIRECT(ADDRESS($F67,44))=0,INDIRECT(ADDRESS($F67,38))&lt;&gt;"UL"),INDIRECT(ADDRESS($F67,COLUMN()-12)),0),0), IF($G67&gt;0,IF(AND(INDIRECT(ADDRESS($G67,44))=0,INDIRECT(ADDRESS($G67,38))&lt;&gt;"UL"),INDIRECT(ADDRESS($G67,COLUMN()-12)),0),0), IF($H67&gt;0,IF(AND(INDIRECT(ADDRESS($H67,44))=0,INDIRECT(ADDRESS($H67,38))&lt;&gt;"UL"),INDIRECT(ADDRESS($H67,COLUMN()-12)),0),0), IF($I67&gt;0,IF(AND(INDIRECT(ADDRESS($I67,44))=0,INDIRECT(ADDRESS($I67,38))&lt;&gt;"UL"),INDIRECT(ADDRESS($I67,COLUMN()-12)),0),0), IF($J67&gt;0,IF(AND(INDIRECT(ADDRESS($J67,44))=0,INDIRECT(ADDRESS($J67,38))&lt;&gt;"UL"),INDIRECT(ADDRESS($J67,COLUMN()-12)),0),0), IF($K67&gt;0,IF(AND(INDIRECT(ADDRESS($K67,44))=0,INDIRECT(ADDRESS($K67,38))&lt;&gt;"UL"),INDIRECT(ADDRESS($K67,COLUMN()-12)),0),0), IF($L67&gt;0,IF(AND(INDIRECT(ADDRESS($L67,44))=0,INDIRECT(ADDRESS($L67,38))&lt;&gt;"UL"),INDIRECT(ADDRESS($L67,COLUMN()-12)),0),0), IF($M67&gt;0,IF(AND(INDIRECT(ADDRESS($M67,44))=0,INDIRECT(ADDRESS($M67,38))&lt;&gt;"UL"),INDIRECT(ADDRESS($M67,COLUMN()-12)),0),0))</f>
        <v>0</v>
      </c>
      <c r="BJ67" s="57" cm="1">
        <f t="array" aca="1" ref="BJ67" ca="1">SUM(IF($C67&gt;0,IF(AND(INDIRECT(ADDRESS($C67,44))=0,INDIRECT(ADDRESS($C67,38))&lt;&gt;"UL"),INDIRECT(ADDRESS($C67,COLUMN()-12)),0),0), IF($D67&gt;0,IF(AND(INDIRECT(ADDRESS($D67,44))=0,INDIRECT(ADDRESS($D67,38))&lt;&gt;"UL"),INDIRECT(ADDRESS($D67,COLUMN()-12)),0),0), IF($E67&gt;0,IF(AND(INDIRECT(ADDRESS($E67,44))=0,INDIRECT(ADDRESS($E67,38))&lt;&gt;"UL"),INDIRECT(ADDRESS($E67,COLUMN()-12)),0),0), IF($F67&gt;0,IF(AND(INDIRECT(ADDRESS($F67,44))=0,INDIRECT(ADDRESS($F67,38))&lt;&gt;"UL"),INDIRECT(ADDRESS($F67,COLUMN()-12)),0),0), IF($G67&gt;0,IF(AND(INDIRECT(ADDRESS($G67,44))=0,INDIRECT(ADDRESS($G67,38))&lt;&gt;"UL"),INDIRECT(ADDRESS($G67,COLUMN()-12)),0),0), IF($H67&gt;0,IF(AND(INDIRECT(ADDRESS($H67,44))=0,INDIRECT(ADDRESS($H67,38))&lt;&gt;"UL"),INDIRECT(ADDRESS($H67,COLUMN()-12)),0),0), IF($I67&gt;0,IF(AND(INDIRECT(ADDRESS($I67,44))=0,INDIRECT(ADDRESS($I67,38))&lt;&gt;"UL"),INDIRECT(ADDRESS($I67,COLUMN()-12)),0),0), IF($J67&gt;0,IF(AND(INDIRECT(ADDRESS($J67,44))=0,INDIRECT(ADDRESS($J67,38))&lt;&gt;"UL"),INDIRECT(ADDRESS($J67,COLUMN()-12)),0),0), IF($K67&gt;0,IF(AND(INDIRECT(ADDRESS($K67,44))=0,INDIRECT(ADDRESS($K67,38))&lt;&gt;"UL"),INDIRECT(ADDRESS($K67,COLUMN()-12)),0),0), IF($L67&gt;0,IF(AND(INDIRECT(ADDRESS($L67,44))=0,INDIRECT(ADDRESS($L67,38))&lt;&gt;"UL"),INDIRECT(ADDRESS($L67,COLUMN()-12)),0),0), IF($M67&gt;0,IF(AND(INDIRECT(ADDRESS($M67,44))=0,INDIRECT(ADDRESS($M67,38))&lt;&gt;"UL"),INDIRECT(ADDRESS($M67,COLUMN()-12)),0),0))</f>
        <v>0</v>
      </c>
      <c r="BK67" s="57"/>
      <c r="BL67" s="57"/>
      <c r="BM67" s="57" cm="1">
        <f t="array" aca="1" ref="BM67" ca="1">SUM(IF($C67&gt;0,IF(AND(INDIRECT(ADDRESS($C67,44))=0,INDIRECT(ADDRESS($C67,38))&lt;&gt;"UL"),INDIRECT(ADDRESS($C67,COLUMN()-12)),0),0), IF($D67&gt;0,IF(AND(INDIRECT(ADDRESS($D67,44))=0,INDIRECT(ADDRESS($D67,38))&lt;&gt;"UL"),INDIRECT(ADDRESS($D67,COLUMN()-12)),0),0), IF($E67&gt;0,IF(AND(INDIRECT(ADDRESS($E67,44))=0,INDIRECT(ADDRESS($E67,38))&lt;&gt;"UL"),INDIRECT(ADDRESS($E67,COLUMN()-12)),0),0), IF($F67&gt;0,IF(AND(INDIRECT(ADDRESS($F67,44))=0,INDIRECT(ADDRESS($F67,38))&lt;&gt;"UL"),INDIRECT(ADDRESS($F67,COLUMN()-12)),0),0), IF($G67&gt;0,IF(AND(INDIRECT(ADDRESS($G67,44))=0,INDIRECT(ADDRESS($G67,38))&lt;&gt;"UL"),INDIRECT(ADDRESS($G67,COLUMN()-12)),0),0), IF($H67&gt;0,IF(AND(INDIRECT(ADDRESS($H67,44))=0,INDIRECT(ADDRESS($H67,38))&lt;&gt;"UL"),INDIRECT(ADDRESS($H67,COLUMN()-12)),0),0), IF($I67&gt;0,IF(AND(INDIRECT(ADDRESS($I67,44))=0,INDIRECT(ADDRESS($I67,38))&lt;&gt;"UL"),INDIRECT(ADDRESS($I67,COLUMN()-12)),0),0), IF($J67&gt;0,IF(AND(INDIRECT(ADDRESS($J67,44))=0,INDIRECT(ADDRESS($J67,38))&lt;&gt;"UL"),INDIRECT(ADDRESS($J67,COLUMN()-12)),0),0), IF($K67&gt;0,IF(AND(INDIRECT(ADDRESS($K67,44))=0,INDIRECT(ADDRESS($K67,38))&lt;&gt;"UL"),INDIRECT(ADDRESS($K67,COLUMN()-11)),0),0), IF($L67&gt;0,IF(AND(INDIRECT(ADDRESS($L67,44))=0,INDIRECT(ADDRESS($L67,38))&lt;&gt;"UL"),INDIRECT(ADDRESS($L67,COLUMN()-11)),0),0), IF($M67&gt;0,IF(AND(INDIRECT(ADDRESS($M67,44))=0,INDIRECT(ADDRESS($M67,38))&lt;&gt;"UL"),INDIRECT(ADDRESS($M67,COLUMN()-11)),0),0))</f>
        <v>0</v>
      </c>
      <c r="BN67" s="57" cm="1">
        <f t="array" aca="1" ref="BN67" ca="1">SUM(IF($C67&gt;0,IF(AND(INDIRECT(ADDRESS($C67,44))=0,INDIRECT(ADDRESS($C67,38))&lt;&gt;"UL"),INDIRECT(ADDRESS($C67,COLUMN()-12)),0),0), IF($D67&gt;0,IF(AND(INDIRECT(ADDRESS($D67,44))=0,INDIRECT(ADDRESS($D67,38))&lt;&gt;"UL"),INDIRECT(ADDRESS($D67,COLUMN()-12)),0),0), IF($E67&gt;0,IF(AND(INDIRECT(ADDRESS($E67,44))=0,INDIRECT(ADDRESS($E67,38))&lt;&gt;"UL"),INDIRECT(ADDRESS($E67,COLUMN()-12)),0),0), IF($F67&gt;0,IF(AND(INDIRECT(ADDRESS($F67,44))=0,INDIRECT(ADDRESS($F67,38))&lt;&gt;"UL"),INDIRECT(ADDRESS($F67,COLUMN()-12)),0),0), IF($G67&gt;0,IF(AND(INDIRECT(ADDRESS($G67,44))=0,INDIRECT(ADDRESS($G67,38))&lt;&gt;"UL"),INDIRECT(ADDRESS($G67,COLUMN()-12)),0),0), IF($H67&gt;0,IF(AND(INDIRECT(ADDRESS($H67,44))=0,INDIRECT(ADDRESS($H67,38))&lt;&gt;"UL"),INDIRECT(ADDRESS($H67,COLUMN()-12)),0),0), IF($I67&gt;0,IF(AND(INDIRECT(ADDRESS($I67,44))=0,INDIRECT(ADDRESS($I67,38))&lt;&gt;"UL"),INDIRECT(ADDRESS($I67,COLUMN()-12)),0),0), IF($J67&gt;0,IF(AND(INDIRECT(ADDRESS($J67,44))=0,INDIRECT(ADDRESS($J67,38))&lt;&gt;"UL"),INDIRECT(ADDRESS($J67,COLUMN()-12)),0),0), IF($K67&gt;0,IF(AND(INDIRECT(ADDRESS($K67,44))=0,INDIRECT(ADDRESS($K67,38))&lt;&gt;"UL"),INDIRECT(ADDRESS($K67,COLUMN()-11)),0),0), IF($L67&gt;0,IF(AND(INDIRECT(ADDRESS($L67,44))=0,INDIRECT(ADDRESS($L67,38))&lt;&gt;"UL"),INDIRECT(ADDRESS($L67,COLUMN()-11)),0),0), IF($M67&gt;0,IF(AND(INDIRECT(ADDRESS($M67,44))=0,INDIRECT(ADDRESS($M67,38))&lt;&gt;"UL"),INDIRECT(ADDRESS($M67,COLUMN()-11)),0),0))</f>
        <v>0</v>
      </c>
      <c r="BO67" s="57" cm="1">
        <f t="array" aca="1" ref="BO67" ca="1">SUM(IF($C67&gt;0,IF(AND(INDIRECT(ADDRESS($C67,44))=0,INDIRECT(ADDRESS($C67,38))&lt;&gt;"UL"),INDIRECT(ADDRESS($C67,COLUMN()-12)),0),0), IF($D67&gt;0,IF(AND(INDIRECT(ADDRESS($D67,44))=0,INDIRECT(ADDRESS($D67,38))&lt;&gt;"UL"),INDIRECT(ADDRESS($D67,COLUMN()-12)),0),0), IF($E67&gt;0,IF(AND(INDIRECT(ADDRESS($E67,44))=0,INDIRECT(ADDRESS($E67,38))&lt;&gt;"UL"),INDIRECT(ADDRESS($E67,COLUMN()-12)),0),0), IF($F67&gt;0,IF(AND(INDIRECT(ADDRESS($F67,44))=0,INDIRECT(ADDRESS($F67,38))&lt;&gt;"UL"),INDIRECT(ADDRESS($F67,COLUMN()-12)),0),0), IF($G67&gt;0,IF(AND(INDIRECT(ADDRESS($G67,44))=0,INDIRECT(ADDRESS($G67,38))&lt;&gt;"UL"),INDIRECT(ADDRESS($G67,COLUMN()-12)),0),0), IF($H67&gt;0,IF(AND(INDIRECT(ADDRESS($H67,44))=0,INDIRECT(ADDRESS($H67,38))&lt;&gt;"UL"),INDIRECT(ADDRESS($H67,COLUMN()-12)),0),0), IF($I67&gt;0,IF(AND(INDIRECT(ADDRESS($I67,44))=0,INDIRECT(ADDRESS($I67,38))&lt;&gt;"UL"),INDIRECT(ADDRESS($I67,COLUMN()-12)),0),0), IF($J67&gt;0,IF(AND(INDIRECT(ADDRESS($J67,44))=0,INDIRECT(ADDRESS($J67,38))&lt;&gt;"UL"),INDIRECT(ADDRESS($J67,COLUMN()-12)),0),0), IF($K67&gt;0,IF(AND(INDIRECT(ADDRESS($K67,44))=0,INDIRECT(ADDRESS($K67,38))&lt;&gt;"UL"),INDIRECT(ADDRESS($K67,COLUMN()-11)),0),0), IF($L67&gt;0,IF(AND(INDIRECT(ADDRESS($L67,44))=0,INDIRECT(ADDRESS($L67,38))&lt;&gt;"UL"),INDIRECT(ADDRESS($L67,COLUMN()-11)),0),0), IF($M67&gt;0,IF(AND(INDIRECT(ADDRESS($M67,44))=0,INDIRECT(ADDRESS($M67,38))&lt;&gt;"UL"),INDIRECT(ADDRESS($M67,COLUMN()-11)),0),0))</f>
        <v>0</v>
      </c>
      <c r="BP67" s="57" cm="1">
        <f t="array" aca="1" ref="BP67" ca="1">SUM(IF($C67&gt;0,IF(AND(INDIRECT(ADDRESS($C67,44))=0,INDIRECT(ADDRESS($C67,38))&lt;&gt;"UL"),INDIRECT(ADDRESS($C67,COLUMN()-12)),0),0), IF($D67&gt;0,IF(AND(INDIRECT(ADDRESS($D67,44))=0,INDIRECT(ADDRESS($D67,38))&lt;&gt;"UL"),INDIRECT(ADDRESS($D67,COLUMN()-12)),0),0), IF($E67&gt;0,IF(AND(INDIRECT(ADDRESS($E67,44))=0,INDIRECT(ADDRESS($E67,38))&lt;&gt;"UL"),INDIRECT(ADDRESS($E67,COLUMN()-12)),0),0), IF($F67&gt;0,IF(AND(INDIRECT(ADDRESS($F67,44))=0,INDIRECT(ADDRESS($F67,38))&lt;&gt;"UL"),INDIRECT(ADDRESS($F67,COLUMN()-12)),0),0), IF($G67&gt;0,IF(AND(INDIRECT(ADDRESS($G67,44))=0,INDIRECT(ADDRESS($G67,38))&lt;&gt;"UL"),INDIRECT(ADDRESS($G67,COLUMN()-12)),0),0), IF($H67&gt;0,IF(AND(INDIRECT(ADDRESS($H67,44))=0,INDIRECT(ADDRESS($H67,38))&lt;&gt;"UL"),INDIRECT(ADDRESS($H67,COLUMN()-12)),0),0), IF($I67&gt;0,IF(AND(INDIRECT(ADDRESS($I67,44))=0,INDIRECT(ADDRESS($I67,38))&lt;&gt;"UL"),INDIRECT(ADDRESS($I67,COLUMN()-12)),0),0), IF($J67&gt;0,IF(AND(INDIRECT(ADDRESS($J67,44))=0,INDIRECT(ADDRESS($J67,38))&lt;&gt;"UL"),INDIRECT(ADDRESS($J67,COLUMN()-12)),0),0), IF($K67&gt;0,IF(AND(INDIRECT(ADDRESS($K67,44))=0,INDIRECT(ADDRESS($K67,38))&lt;&gt;"UL"),INDIRECT(ADDRESS($K67,COLUMN()-11)),0),0), IF($L67&gt;0,IF(AND(INDIRECT(ADDRESS($L67,44))=0,INDIRECT(ADDRESS($L67,38))&lt;&gt;"UL"),INDIRECT(ADDRESS($L67,COLUMN()-11)),0),0), IF($M67&gt;0,IF(AND(INDIRECT(ADDRESS($M67,44))=0,INDIRECT(ADDRESS($M67,38))&lt;&gt;"UL"),INDIRECT(ADDRESS($M67,COLUMN()-11)),0),0))</f>
        <v>0</v>
      </c>
      <c r="BQ67" s="57"/>
      <c r="BR67" s="161">
        <f t="shared" ca="1" si="43"/>
        <v>80.202915169952689</v>
      </c>
      <c r="BS67" s="56"/>
      <c r="BT67" s="56">
        <f t="shared" ca="1" si="44"/>
        <v>3.7431130742612808</v>
      </c>
      <c r="BU67" s="64">
        <f t="shared" ca="1" si="45"/>
        <v>0.11697228357066503</v>
      </c>
      <c r="BV67" s="57" t="s">
        <v>34</v>
      </c>
      <c r="BW67" s="57" cm="1">
        <f t="array" aca="1" ref="BW67" ca="1">SUM(IF($C67&gt;0,IF(AND(INDIRECT(ADDRESS($C67,44))=0,INDIRECT(ADDRESS($C67,38))="UL",ISERROR(SEARCH("Rear",INDIRECT(ADDRESS($C67,33)))),ISERROR(SEARCH("Side",INDIRECT(ADDRESS($C67,33))))),INDIRECT(ADDRESS($C67,COLUMN())),0),0),IF($D67&gt;0,IF(AND(INDIRECT(ADDRESS($D67,44))=0,INDIRECT(ADDRESS($D67,38))="UL",ISERROR(SEARCH("Rear",INDIRECT(ADDRESS($D67,33)))),ISERROR(SEARCH("Side",INDIRECT(ADDRESS($D67,33))))),INDIRECT(ADDRESS($D67,COLUMN())),0),0),IF($E67&gt;0,IF(AND(INDIRECT(ADDRESS($E67,44))=0,INDIRECT(ADDRESS($E67,38))="UL",ISERROR(SEARCH("Rear",INDIRECT(ADDRESS($E67,33)))),ISERROR(SEARCH("Side",INDIRECT(ADDRESS($E67,33))))),INDIRECT(ADDRESS($E67,COLUMN())),0),0),IF($F67&gt;0,IF(AND(INDIRECT(ADDRESS($F67,44))=0,INDIRECT(ADDRESS($F67,38))="UL",ISERROR(SEARCH("Rear",INDIRECT(ADDRESS($F67,33)))),ISERROR(SEARCH("Side",INDIRECT(ADDRESS($F67,33))))),INDIRECT(ADDRESS($F67,COLUMN())),0),0),IF($G67&gt;0,IF(AND(INDIRECT(ADDRESS($G67,44))=0,INDIRECT(ADDRESS($G67,38))="UL",ISERROR(SEARCH("Rear",INDIRECT(ADDRESS($G67,33)))),ISERROR(SEARCH("Side",INDIRECT(ADDRESS($G67,33))))),INDIRECT(ADDRESS($G67,COLUMN())),0),0),IF($H67&gt;0,IF(AND(INDIRECT(ADDRESS($H67,44))=0,INDIRECT(ADDRESS($H67,38))="UL",ISERROR(SEARCH("Rear",INDIRECT(ADDRESS($H67,33)))),ISERROR(SEARCH("Side",INDIRECT(ADDRESS($H67,33))))),INDIRECT(ADDRESS($H67,COLUMN())),0),0),IF($I67&gt;0,IF(AND(INDIRECT(ADDRESS($I67,44))=0,INDIRECT(ADDRESS($I67,38))="UL",ISERROR(SEARCH("Rear",INDIRECT(ADDRESS($I67,33)))),ISERROR(SEARCH("Side",INDIRECT(ADDRESS($I67,33))))),INDIRECT(ADDRESS($I67,COLUMN())),0),0),IF($J67&gt;0,IF(AND(INDIRECT(ADDRESS($J67,44))=0,INDIRECT(ADDRESS($J67,38))="UL",ISERROR(SEARCH("Rear",INDIRECT(ADDRESS($J67,33)))),ISERROR(SEARCH("Side",INDIRECT(ADDRESS($J67,33))))),INDIRECT(ADDRESS($J67,COLUMN())),0),0),IF($K67&gt;0,IF(AND(INDIRECT(ADDRESS($K67,44))=0,INDIRECT(ADDRESS($K67,38))="UL",ISERROR(SEARCH("Rear",INDIRECT(ADDRESS($K67,33)))),ISERROR(SEARCH("Side",INDIRECT(ADDRESS($K67,33))))),INDIRECT(ADDRESS($K67,COLUMN())),0),0),IF($L67&gt;0,IF(AND(INDIRECT(ADDRESS($L67,44))=0,INDIRECT(ADDRESS($L67,38))="UL",ISERROR(SEARCH("Rear",INDIRECT(ADDRESS($L67,33)))),ISERROR(SEARCH("Side",INDIRECT(ADDRESS($L67,33))))),INDIRECT(ADDRESS($L67,COLUMN())),0),0),IF($M67&gt;0,IF(AND(INDIRECT(ADDRESS($M67,44))=0,INDIRECT(ADDRESS($M67,38))="UL",ISERROR(SEARCH("Rear",INDIRECT(ADDRESS($M67,33)))),ISERROR(SEARCH("Side",INDIRECT(ADDRESS($M67,33))))),INDIRECT(ADDRESS($M67,COLUMN())),0),0))</f>
        <v>0.7222222222222221</v>
      </c>
      <c r="BX67" s="57">
        <f t="shared" ca="1" si="46"/>
        <v>0.7222222222222221</v>
      </c>
      <c r="BY67" s="57" cm="1">
        <f t="array" aca="1" ref="BY67" ca="1">SUM(IF($C67&gt;0,IF(AND(INDIRECT(ADDRESS($C67,44))=0,INDIRECT(ADDRESS($C67,38))="UL"),INDIRECT(ADDRESS($C67,COLUMN())),0),0),IF($D67&gt;0,IF(AND(INDIRECT(ADDRESS($D67,44))=0,INDIRECT(ADDRESS($D67,38))="UL"),INDIRECT(ADDRESS($D67,COLUMN())),0),0),IF($E67&gt;0,IF(AND(INDIRECT(ADDRESS($E67,44))=0,INDIRECT(ADDRESS($E67,38))="UL"),INDIRECT(ADDRESS($E67,COLUMN())),0),0),IF($F67&gt;0,IF(AND(INDIRECT(ADDRESS($F67,44))=0,INDIRECT(ADDRESS($F67,38))="UL"),INDIRECT(ADDRESS($F67,COLUMN())),0),0),IF($G67&gt;0,IF(AND(INDIRECT(ADDRESS($G67,44))=0,INDIRECT(ADDRESS($G67,38))="UL"),INDIRECT(ADDRESS($G67,COLUMN())),0),0),IF($H67&gt;0,IF(AND(INDIRECT(ADDRESS($H67,44))=0,INDIRECT(ADDRESS($H67,38))="UL"),INDIRECT(ADDRESS($H67,COLUMN())),0),0),IF($I67&gt;0,IF(AND(INDIRECT(ADDRESS($I67,44))=0,INDIRECT(ADDRESS($I67,38))="UL"),INDIRECT(ADDRESS($I67,COLUMN())),0),0),IF($J67&gt;0,IF(AND(INDIRECT(ADDRESS($J67,44))=0,INDIRECT(ADDRESS($J67,38))="UL"),INDIRECT(ADDRESS($J67,COLUMN())),0),0),IF($K67&gt;0,IF(AND(INDIRECT(ADDRESS($K67,44))=0,INDIRECT(ADDRESS($K67,38))="UL"),INDIRECT(ADDRESS($K67,COLUMN())),0),0),IF($L67&gt;0,IF(AND(INDIRECT(ADDRESS($L67,44))=0,INDIRECT(ADDRESS($L67,38))="UL"),INDIRECT(ADDRESS($L67,COLUMN())),0),0),IF($M67&gt;0,IF(AND(INDIRECT(ADDRESS($M67,44))=0,INDIRECT(ADDRESS($M67,38))="UL"),INDIRECT(ADDRESS($M67,COLUMN())),0),0))</f>
        <v>0.24074074074074073</v>
      </c>
      <c r="BZ67" s="57" cm="1">
        <f t="array" aca="1" ref="BZ67" ca="1">SUM(IF($C67&gt;0,IF(AND(INDIRECT(ADDRESS($C67,44))=0,INDIRECT(ADDRESS($C67,38))="UL"),INDIRECT(ADDRESS($C67,COLUMN())),0),0),IF($D67&gt;0,IF(AND(INDIRECT(ADDRESS($D67,44))=0,INDIRECT(ADDRESS($D67,38))="UL"),INDIRECT(ADDRESS($D67,COLUMN())),0),0),IF($E67&gt;0,IF(AND(INDIRECT(ADDRESS($E67,44))=0,INDIRECT(ADDRESS($E67,38))="UL"),INDIRECT(ADDRESS($E67,COLUMN())),0),0),IF($F67&gt;0,IF(AND(INDIRECT(ADDRESS($F67,44))=0,INDIRECT(ADDRESS($F67,38))="UL"),INDIRECT(ADDRESS($F67,COLUMN())),0),0),IF($G67&gt;0,IF(AND(INDIRECT(ADDRESS($G67,44))=0,INDIRECT(ADDRESS($G67,38))="UL"),INDIRECT(ADDRESS($G67,COLUMN())),0),0),IF($H67&gt;0,IF(AND(INDIRECT(ADDRESS($H67,44))=0,INDIRECT(ADDRESS($H67,38))="UL"),INDIRECT(ADDRESS($H67,COLUMN())),0),0),IF($I67&gt;0,IF(AND(INDIRECT(ADDRESS($I67,44))=0,INDIRECT(ADDRESS($I67,38))="UL"),INDIRECT(ADDRESS($I67,COLUMN())),0),0),IF($J67&gt;0,IF(AND(INDIRECT(ADDRESS($J67,44))=0,INDIRECT(ADDRESS($J67,38))="UL"),INDIRECT(ADDRESS($J67,COLUMN())),0),0),IF($K67&gt;0,IF(AND(INDIRECT(ADDRESS($K67,44))=0,INDIRECT(ADDRESS($K67,38))="UL"),INDIRECT(ADDRESS($K67,COLUMN())),0),0),IF($L67&gt;0,IF(AND(INDIRECT(ADDRESS($L67,44))=0,INDIRECT(ADDRESS($L67,38))="UL"),INDIRECT(ADDRESS($L67,COLUMN())),0),0),IF($M67&gt;0,IF(AND(INDIRECT(ADDRESS($M67,44))=0,INDIRECT(ADDRESS($M67,38))="UL"),INDIRECT(ADDRESS($M67,COLUMN())),0),0))</f>
        <v>5.5555555555555552E-2</v>
      </c>
      <c r="CA67" s="57">
        <f t="shared" ca="1" si="47"/>
        <v>5.5555555555555552E-2</v>
      </c>
      <c r="CB67" s="57"/>
      <c r="CC67" s="57">
        <f t="shared" si="48"/>
        <v>0</v>
      </c>
      <c r="CD67" s="57" cm="1">
        <f t="array" aca="1" ref="CD67" ca="1">SUM(IF($C67&gt;0,IF(AND(INDIRECT(ADDRESS($C67,44))=0,INDIRECT(ADDRESS($C67,38))&lt;&gt;"UL"),INDIRECT(ADDRESS($C67,COLUMN())),0),0),IF($D67&gt;0,IF(AND(INDIRECT(ADDRESS($D67,44))=0,INDIRECT(ADDRESS($D67,38))&lt;&gt;"UL"),INDIRECT(ADDRESS($D67,COLUMN())),0),0),IF($E67&gt;0,IF(AND(INDIRECT(ADDRESS($E67,44))=0,INDIRECT(ADDRESS($E67,38))&lt;&gt;"UL"),INDIRECT(ADDRESS($E67,COLUMN())),0),0),IF($F67&gt;0,IF(AND(INDIRECT(ADDRESS($F67,44))=0,INDIRECT(ADDRESS($F67,38))&lt;&gt;"UL"),INDIRECT(ADDRESS($F67,COLUMN())),0),0),IF($G67&gt;0,IF(AND(INDIRECT(ADDRESS($G67,44))=0,INDIRECT(ADDRESS($G67,38))&lt;&gt;"UL"),INDIRECT(ADDRESS($G67,COLUMN())),0),0),IF($H67&gt;0,IF(AND(INDIRECT(ADDRESS($H67,44))=0,INDIRECT(ADDRESS($H67,38))&lt;&gt;"UL"),INDIRECT(ADDRESS($H67,COLUMN())),0),0),IF($I67&gt;0,IF(AND(INDIRECT(ADDRESS($I67,44))=0,INDIRECT(ADDRESS($I67,38))&lt;&gt;"UL"),INDIRECT(ADDRESS($I67,COLUMN())),0),0),IF($J67&gt;0,IF(AND(INDIRECT(ADDRESS($J67,44))=0,INDIRECT(ADDRESS($J67,38))&lt;&gt;"UL"),INDIRECT(ADDRESS($J67,COLUMN())),0),0),IF($K67&gt;0,IF(AND(INDIRECT(ADDRESS($K67,44))=0,INDIRECT(ADDRESS($K67,38))&lt;&gt;"UL"),INDIRECT(ADDRESS($K67,COLUMN())),0),0),IF($L67&gt;0,IF(AND(INDIRECT(ADDRESS($L67,44))=0,INDIRECT(ADDRESS($L67,38))&lt;&gt;"UL"),INDIRECT(ADDRESS($L67,COLUMN())),0),0),IF($M67&gt;0,IF(AND(INDIRECT(ADDRESS($M67,44))=0,INDIRECT(ADDRESS($M67,38))&lt;&gt;"UL"),INDIRECT(ADDRESS($M67,COLUMN())),0),0))</f>
        <v>0</v>
      </c>
      <c r="CE67" s="57" cm="1">
        <f t="array" aca="1" ref="CE67" ca="1">SUM(IF($C67&gt;0,IF(AND(INDIRECT(ADDRESS($C67,44))=0,INDIRECT(ADDRESS($C67,38))&lt;&gt;"UL"),INDIRECT(ADDRESS($C67,COLUMN())),0),0),IF($D67&gt;0,IF(AND(INDIRECT(ADDRESS($D67,44))=0,INDIRECT(ADDRESS($D67,38))&lt;&gt;"UL"),INDIRECT(ADDRESS($D67,COLUMN())),0),0),IF($E67&gt;0,IF(AND(INDIRECT(ADDRESS($E67,44))=0,INDIRECT(ADDRESS($E67,38))&lt;&gt;"UL"),INDIRECT(ADDRESS($E67,COLUMN())),0),0),IF($F67&gt;0,IF(AND(INDIRECT(ADDRESS($F67,44))=0,INDIRECT(ADDRESS($F67,38))&lt;&gt;"UL"),INDIRECT(ADDRESS($F67,COLUMN())),0),0),IF($G67&gt;0,IF(AND(INDIRECT(ADDRESS($G67,44))=0,INDIRECT(ADDRESS($G67,38))&lt;&gt;"UL"),INDIRECT(ADDRESS($G67,COLUMN())),0),0),IF($H67&gt;0,IF(AND(INDIRECT(ADDRESS($H67,44))=0,INDIRECT(ADDRESS($H67,38))&lt;&gt;"UL"),INDIRECT(ADDRESS($H67,COLUMN())),0),0),IF($I67&gt;0,IF(AND(INDIRECT(ADDRESS($I67,44))=0,INDIRECT(ADDRESS($I67,38))&lt;&gt;"UL"),INDIRECT(ADDRESS($I67,COLUMN())),0),0),IF($J67&gt;0,IF(AND(INDIRECT(ADDRESS($J67,44))=0,INDIRECT(ADDRESS($J67,38))&lt;&gt;"UL"),INDIRECT(ADDRESS($J67,COLUMN())),0),0),IF($K67&gt;0,IF(AND(INDIRECT(ADDRESS($K67,44))=0,INDIRECT(ADDRESS($K67,38))&lt;&gt;"UL"),INDIRECT(ADDRESS($K67,COLUMN())),0),0),IF($L67&gt;0,IF(AND(INDIRECT(ADDRESS($L67,44))=0,INDIRECT(ADDRESS($L67,38))&lt;&gt;"UL"),INDIRECT(ADDRESS($L67,COLUMN())),0),0),IF($M67&gt;0,IF(AND(INDIRECT(ADDRESS($M67,44))=0,INDIRECT(ADDRESS($M67,38))&lt;&gt;"UL"),INDIRECT(ADDRESS($M67,COLUMN())),0),0))</f>
        <v>0</v>
      </c>
      <c r="CF67" s="57">
        <f t="shared" ca="1" si="49"/>
        <v>0</v>
      </c>
      <c r="CG67" s="57">
        <f t="shared" ca="1" si="50"/>
        <v>1.9079423273245917</v>
      </c>
      <c r="CH67" s="57">
        <f t="shared" ca="1" si="51"/>
        <v>5.962319772889349E-2</v>
      </c>
      <c r="CI67" s="19">
        <f t="shared" ca="1" si="52"/>
        <v>20.545932242519289</v>
      </c>
      <c r="CJ67" s="19"/>
      <c r="CK67" s="57" cm="1">
        <f t="array" aca="1" ref="CK67" ca="1">IF(AU67="S", SUM(IF($C67&gt;0,IF(INDIRECT(ADDRESS($C67,43))&lt;&gt;1,INDIRECT(ADDRESS($C67,48)),0),0), IF($D67&gt;0,IF(INDIRECT(ADDRESS($D67,43))&lt;&gt;1,INDIRECT(ADDRESS($D67,48)),0),0), IF($E67&gt;0,IF(INDIRECT(ADDRESS($E67,43))&lt;&gt;1,INDIRECT(ADDRESS($E67,48)),0),0), IF($F67&gt;0,IF(INDIRECT(ADDRESS($F67,43))&lt;&gt;1,INDIRECT(ADDRESS($F67,48)),0),0), IF($G67&gt;0,IF(INDIRECT(ADDRESS($G67,43))&lt;&gt;1,INDIRECT(ADDRESS($G67,48)),0),0), IF($H67&gt;0,IF(INDIRECT(ADDRESS($H67,43))&lt;&gt;1,INDIRECT(ADDRESS($H67,48)),0),0), IF($I67&gt;0,IF(INDIRECT(ADDRESS($I67,43))&lt;&gt;1,INDIRECT(ADDRESS($I67,48)),0),0), IF($J67&gt;0,IF(INDIRECT(ADDRESS($J67,43))&lt;&gt;1,INDIRECT(ADDRESS($J67,48)),0),0), IF($K67&gt;0,IF(INDIRECT(ADDRESS($K67,43))&lt;&gt;1,INDIRECT(ADDRESS($K67,48)),0),0), IF($L67&gt;0,IF(INDIRECT(ADDRESS($L67,43))&lt;&gt;1,INDIRECT(ADDRESS($L67,48)),0),0), IF($M67&gt;0,IF(INDIRECT(ADDRESS($M67,43))&lt;&gt;1,INDIRECT(ADDRESS($M67,48)),0),0)), IF(AU67="L",SUM(IF($C67&gt;0,IF(INDIRECT(ADDRESS($C67,43))&lt;&gt;1,INDIRECT(ADDRESS($C67,50)),0),0), IF($D67&gt;0,IF(INDIRECT(ADDRESS($D67,43))&lt;&gt;1,INDIRECT(ADDRESS($D67,50)),0),0), IF($E67&gt;0,IF(INDIRECT(ADDRESS($E67,43))&lt;&gt;1,INDIRECT(ADDRESS($E67,50)),0),0), IF($F67&gt;0,IF(INDIRECT(ADDRESS($F67,43))&lt;&gt;1,INDIRECT(ADDRESS($F67,50)),0),0), IF($G67&gt;0,IF(INDIRECT(ADDRESS($G67,43))&lt;&gt;1,INDIRECT(ADDRESS($G67,50)),0),0), IF($G67&gt;0,IF(INDIRECT(ADDRESS($G67,43))&lt;&gt;1,INDIRECT(ADDRESS($G67,50)),0),0), IF($H67&gt;0,IF(INDIRECT(ADDRESS($H67,43))&lt;&gt;1,INDIRECT(ADDRESS($H67,50)),0),0), IF($I67&gt;0,IF(INDIRECT(ADDRESS($I67,43))&lt;&gt;1,INDIRECT(ADDRESS($I67,50)),0),0), IF($J67&gt;0,IF(INDIRECT(ADDRESS($J67,43))&lt;&gt;1,INDIRECT(ADDRESS($J67,50)),0),0), IF($K67&gt;0,IF(INDIRECT(ADDRESS($K67,43))&lt;&gt;1,INDIRECT(ADDRESS($K67,50)),0),0), IF($L67&gt;0,IF(INDIRECT(ADDRESS($L67,43))&lt;&gt;1,INDIRECT(ADDRESS($L67,50)),0),0), IF($M67&gt;0,IF(INDIRECT(ADDRESS($M67,43))&lt;&gt;1,INDIRECT(ADDRESS($M67,50)),0),0)), SUM(IF($C67&gt;0,IF(INDIRECT(ADDRESS($C67,43))&lt;&gt;1,INDIRECT(ADDRESS($C67,49)),0),0), IF($D67&gt;0,IF(INDIRECT(ADDRESS($D67,43))&lt;&gt;1,INDIRECT(ADDRESS($D67,49)),0),0), IF($E67&gt;0,IF(INDIRECT(ADDRESS($E67,43))&lt;&gt;1,INDIRECT(ADDRESS($E67,49)),0),0), IF($F67&gt;0,IF(INDIRECT(ADDRESS($F67,43))&lt;&gt;1,INDIRECT(ADDRESS($F67,49)),0),0), IF($G67&gt;0,IF(INDIRECT(ADDRESS($G67,43))&lt;&gt;1,INDIRECT(ADDRESS($G67,49)),0),0), IF($G67&gt;0,IF(INDIRECT(ADDRESS($G67,43))&lt;&gt;1,INDIRECT(ADDRESS($G67,49)),0),0), IF($H67&gt;0,IF(INDIRECT(ADDRESS($H67,43))&lt;&gt;1,INDIRECT(ADDRESS($H67,49)),0),0), IF($I67&gt;0,IF(INDIRECT(ADDRESS($I67,43))&lt;&gt;1,INDIRECT(ADDRESS($I67,49)),0),0), IF($J67&gt;0,IF(INDIRECT(ADDRESS($J67,43))&lt;&gt;1,INDIRECT(ADDRESS($J67,49)),0),0), IF($K67&gt;0,IF(INDIRECT(ADDRESS($K67,43))&lt;&gt;1,INDIRECT(ADDRESS($K67,49)),0),0), IF($L67&gt;0,IF(INDIRECT(ADDRESS($L67,43))&lt;&gt;1,INDIRECT(ADDRESS($L67,49)),0),0), IF($M67&gt;0,IF(INDIRECT(ADDRESS($M67,43))&lt;&gt;1,INDIRECT(ADDRESS($M67,49)),0),0))))</f>
        <v>1.1666666666666667</v>
      </c>
      <c r="CL67" s="57" cm="1">
        <f t="array" aca="1" ref="CL67" ca="1">SUM(IF($C67&gt;0,IF(INDIRECT(ADDRESS($C67,44))=1,INDIRECT(ADDRESS($C67,90)),0),0), IF($D67&gt;0,IF(INDIRECT(ADDRESS($D67,44))=1,INDIRECT(ADDRESS($D67,90)),0),0), IF($E67&gt;0,IF(INDIRECT(ADDRESS($E67,44))=1,INDIRECT(ADDRESS($E67,90)),0),0), IF($F67&gt;0,IF(INDIRECT(ADDRESS($F67,44))=1,INDIRECT(ADDRESS($F67,90)),0),0), IF($G67&gt;0,IF(INDIRECT(ADDRESS($G67,44))=1,INDIRECT(ADDRESS($G67,90)),0),0), IF($H67&gt;0,IF(INDIRECT(ADDRESS($H67,44))=1,INDIRECT(ADDRESS($H67,90)),0),0), IF($I67&gt;0,IF(INDIRECT(ADDRESS($I67,44))=1,INDIRECT(ADDRESS($I67,90)),0),0), IF($J67&gt;0,IF(INDIRECT(ADDRESS($J67,44))=1,INDIRECT(ADDRESS($J67,90)),0),0), IF($K67&gt;0,IF(INDIRECT(ADDRESS($K67,44))=1,INDIRECT(ADDRESS($K67,90)),0),0), IF($L67&gt;0,IF(INDIRECT(ADDRESS($L67,44))=1,INDIRECT(ADDRESS($L67,90)),0),0), IF($M67&gt;0,IF(INDIRECT(ADDRESS($M67,44))=1,INDIRECT(ADDRESS($M67,90)),0),0))</f>
        <v>0</v>
      </c>
      <c r="CM67" s="56">
        <f t="shared" ca="1" si="53"/>
        <v>0.86113075996114252</v>
      </c>
      <c r="CN67" s="59"/>
    </row>
    <row r="68" spans="1:92" x14ac:dyDescent="0.25">
      <c r="A68" s="62" t="s">
        <v>145</v>
      </c>
      <c r="B68" s="122">
        <v>13</v>
      </c>
      <c r="C68" s="122">
        <v>24</v>
      </c>
      <c r="D68" s="122">
        <v>20</v>
      </c>
      <c r="E68" s="122"/>
      <c r="F68" s="122"/>
      <c r="G68" s="122"/>
      <c r="H68" s="122"/>
      <c r="I68" s="67"/>
      <c r="J68" s="67"/>
      <c r="K68" s="67"/>
      <c r="L68" s="67"/>
      <c r="M68" s="67"/>
      <c r="N68" s="67">
        <f t="shared" ca="1" si="36"/>
        <v>35</v>
      </c>
      <c r="O68" s="67" t="str" cm="1">
        <f t="array" aca="1" ref="O68" ca="1">INDIRECT(ADDRESS($B68,COLUMN()))</f>
        <v>Bomber</v>
      </c>
      <c r="P68" s="67" cm="1">
        <f t="array" aca="1" ref="P68" ca="1">INDIRECT(ADDRESS($B68,COLUMN()))</f>
        <v>6</v>
      </c>
      <c r="Q68" s="67" t="str" cm="1">
        <f t="array" aca="1" ref="Q68" ca="1">INDIRECT(ADDRESS($B68,COLUMN()))</f>
        <v>-</v>
      </c>
      <c r="R68" s="67" t="str" cm="1">
        <f t="array" aca="1" ref="R68" ca="1">INDIRECT(ADDRESS($B68,COLUMN()))</f>
        <v>-</v>
      </c>
      <c r="S68" s="67" cm="1">
        <f t="array" aca="1" ref="S68" ca="1">INDIRECT(ADDRESS($B68,COLUMN()))</f>
        <v>2</v>
      </c>
      <c r="T68" s="67" t="str" cm="1">
        <f t="array" aca="1" ref="T68" ca="1">INDIRECT(ADDRESS($B68,COLUMN()))</f>
        <v>1-4</v>
      </c>
      <c r="U68" s="67" cm="1">
        <f t="array" aca="1" ref="U68" ca="1">INDIRECT(ADDRESS($B68,COLUMN()))</f>
        <v>4</v>
      </c>
      <c r="V68" s="67" cm="1">
        <f t="array" aca="1" ref="V68" ca="1">INDIRECT(ADDRESS($B68,COLUMN()))</f>
        <v>0</v>
      </c>
      <c r="W68" s="67" cm="1">
        <f t="array" aca="1" ref="W68" ca="1">INDIRECT(ADDRESS($B68,COLUMN()))</f>
        <v>4</v>
      </c>
      <c r="X68" s="67" cm="1">
        <f t="array" aca="1" ref="X68" ca="1">INDIRECT(ADDRESS($B68,COLUMN()))</f>
        <v>6</v>
      </c>
      <c r="Y68" s="67" cm="1">
        <f t="array" aca="1" ref="Y68" ca="1">INDIRECT(ADDRESS($B68,COLUMN()))</f>
        <v>1</v>
      </c>
      <c r="Z68" s="67" cm="1">
        <f t="array" aca="1" ref="Z68" ca="1">INDIRECT(ADDRESS($B68,COLUMN()))</f>
        <v>5</v>
      </c>
      <c r="AA68" s="67" t="str" cm="1">
        <f t="array" aca="1" ref="AA68" ca="1">INDIRECT(ADDRESS($B68,COLUMN()))</f>
        <v>Rocket Boosters</v>
      </c>
      <c r="AB68" s="56">
        <f t="shared" ca="1" si="37"/>
        <v>0.75242728065260123</v>
      </c>
      <c r="AC68" s="56">
        <f t="shared" ca="1" si="38"/>
        <v>0.73640018282212005</v>
      </c>
      <c r="AD68" s="56">
        <f t="shared" ca="1" si="39"/>
        <v>3.8420879103762786</v>
      </c>
      <c r="AF68" s="52"/>
      <c r="AG68" s="52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65"/>
      <c r="AU68" s="57" t="s">
        <v>35</v>
      </c>
      <c r="AV68" s="57" cm="1">
        <f t="array" aca="1" ref="AV68" ca="1">SUM(IF($C68&gt;0,IF(AND(INDIRECT(ADDRESS($C68,44))=0,INDIRECT(ADDRESS($C68,38))="UL",ISERROR(SEARCH("Rear",INDIRECT(ADDRESS($C68,33)))),ISERROR(SEARCH("Side",INDIRECT(ADDRESS($C68,33))))),INDIRECT(ADDRESS($C68,COLUMN())),0),0),IF($D68&gt;0,IF(AND(INDIRECT(ADDRESS($D68,44))=0,INDIRECT(ADDRESS($D68,38))="UL",ISERROR(SEARCH("Rear",INDIRECT(ADDRESS($D68,33)))),ISERROR(SEARCH("Side",INDIRECT(ADDRESS($D68,33))))),INDIRECT(ADDRESS($D68,COLUMN())),0),0),IF($E68&gt;0,IF(AND(INDIRECT(ADDRESS($E68,44))=0,INDIRECT(ADDRESS($E68,38))="UL",ISERROR(SEARCH("Rear",INDIRECT(ADDRESS($E68,33)))),ISERROR(SEARCH("Side",INDIRECT(ADDRESS($E68,33))))),INDIRECT(ADDRESS($E68,COLUMN())),0),0),IF($F68&gt;0,IF(AND(INDIRECT(ADDRESS($F68,44))=0,INDIRECT(ADDRESS($F68,38))="UL",ISERROR(SEARCH("Rear",INDIRECT(ADDRESS($F68,33)))),ISERROR(SEARCH("Side",INDIRECT(ADDRESS($F68,33))))),INDIRECT(ADDRESS($F68,COLUMN())),0),0),IF($G68&gt;0,IF(AND(INDIRECT(ADDRESS($G68,44))=0,INDIRECT(ADDRESS($G68,38))="UL",ISERROR(SEARCH("Rear",INDIRECT(ADDRESS($G68,33)))),ISERROR(SEARCH("Side",INDIRECT(ADDRESS($G68,33))))),INDIRECT(ADDRESS($G68,COLUMN())),0),0),IF($H68&gt;0,IF(AND(INDIRECT(ADDRESS($H68,44))=0,INDIRECT(ADDRESS($H68,38))="UL",ISERROR(SEARCH("Rear",INDIRECT(ADDRESS($H68,33)))),ISERROR(SEARCH("Side",INDIRECT(ADDRESS($H68,33))))),INDIRECT(ADDRESS($H68,COLUMN())),0),0),IF($I68&gt;0,IF(AND(INDIRECT(ADDRESS($I68,44))=0,INDIRECT(ADDRESS($I68,38))="UL",ISERROR(SEARCH("Rear",INDIRECT(ADDRESS($I68,33)))),ISERROR(SEARCH("Side",INDIRECT(ADDRESS($I68,33))))),INDIRECT(ADDRESS($I68,COLUMN())),0),0),IF($J68&gt;0,IF(AND(INDIRECT(ADDRESS($J68,44))=0,INDIRECT(ADDRESS($J68,38))="UL",ISERROR(SEARCH("Rear",INDIRECT(ADDRESS($J68,33)))),ISERROR(SEARCH("Side",INDIRECT(ADDRESS($J68,33))))),INDIRECT(ADDRESS($J68,COLUMN())),0),0),IF($K68&gt;0,IF(AND(INDIRECT(ADDRESS($K68,44))=0,INDIRECT(ADDRESS($K68,38))="UL",ISERROR(SEARCH("Rear",INDIRECT(ADDRESS($K68,33)))),ISERROR(SEARCH("Side",INDIRECT(ADDRESS($K68,33))))),INDIRECT(ADDRESS($K68,COLUMN())),0),0),IF($L68&gt;0,IF(AND(INDIRECT(ADDRESS($L68,44))=0,INDIRECT(ADDRESS($L68,38))="UL",ISERROR(SEARCH("Rear",INDIRECT(ADDRESS($L68,33)))),ISERROR(SEARCH("Side",INDIRECT(ADDRESS($L68,33))))),INDIRECT(ADDRESS($L68,COLUMN())),0),0),IF($M68&gt;0,IF(AND(INDIRECT(ADDRESS($M68,44))=0,INDIRECT(ADDRESS($M68,38))="UL",ISERROR(SEARCH("Rear",INDIRECT(ADDRESS($M68,33)))),ISERROR(SEARCH("Side",INDIRECT(ADDRESS($M68,33))))),INDIRECT(ADDRESS($M68,COLUMN())),0),0))</f>
        <v>0.16666666666666666</v>
      </c>
      <c r="AW68" s="57" cm="1">
        <f t="array" aca="1" ref="AW68" ca="1">SUM(IF($C68&gt;0,IF(AND(INDIRECT(ADDRESS($C68,44))=0,INDIRECT(ADDRESS($C68,38))="UL",ISERROR(SEARCH("Rear",INDIRECT(ADDRESS($C68,33)))),ISERROR(SEARCH("Side",INDIRECT(ADDRESS($C68,33))))),INDIRECT(ADDRESS($C68,COLUMN())),0),0),IF($D68&gt;0,IF(AND(INDIRECT(ADDRESS($D68,44))=0,INDIRECT(ADDRESS($D68,38))="UL",ISERROR(SEARCH("Rear",INDIRECT(ADDRESS($D68,33)))),ISERROR(SEARCH("Side",INDIRECT(ADDRESS($D68,33))))),INDIRECT(ADDRESS($D68,COLUMN())),0),0),IF($E68&gt;0,IF(AND(INDIRECT(ADDRESS($E68,44))=0,INDIRECT(ADDRESS($E68,38))="UL",ISERROR(SEARCH("Rear",INDIRECT(ADDRESS($E68,33)))),ISERROR(SEARCH("Side",INDIRECT(ADDRESS($E68,33))))),INDIRECT(ADDRESS($E68,COLUMN())),0),0),IF($F68&gt;0,IF(AND(INDIRECT(ADDRESS($F68,44))=0,INDIRECT(ADDRESS($F68,38))="UL",ISERROR(SEARCH("Rear",INDIRECT(ADDRESS($F68,33)))),ISERROR(SEARCH("Side",INDIRECT(ADDRESS($F68,33))))),INDIRECT(ADDRESS($F68,COLUMN())),0),0),IF($G68&gt;0,IF(AND(INDIRECT(ADDRESS($G68,44))=0,INDIRECT(ADDRESS($G68,38))="UL",ISERROR(SEARCH("Rear",INDIRECT(ADDRESS($G68,33)))),ISERROR(SEARCH("Side",INDIRECT(ADDRESS($G68,33))))),INDIRECT(ADDRESS($G68,COLUMN())),0),0),IF($H68&gt;0,IF(AND(INDIRECT(ADDRESS($H68,44))=0,INDIRECT(ADDRESS($H68,38))="UL",ISERROR(SEARCH("Rear",INDIRECT(ADDRESS($H68,33)))),ISERROR(SEARCH("Side",INDIRECT(ADDRESS($H68,33))))),INDIRECT(ADDRESS($H68,COLUMN())),0),0),IF($I68&gt;0,IF(AND(INDIRECT(ADDRESS($I68,44))=0,INDIRECT(ADDRESS($I68,38))="UL",ISERROR(SEARCH("Rear",INDIRECT(ADDRESS($I68,33)))),ISERROR(SEARCH("Side",INDIRECT(ADDRESS($I68,33))))),INDIRECT(ADDRESS($I68,COLUMN())),0),0),IF($J68&gt;0,IF(AND(INDIRECT(ADDRESS($J68,44))=0,INDIRECT(ADDRESS($J68,38))="UL",ISERROR(SEARCH("Rear",INDIRECT(ADDRESS($J68,33)))),ISERROR(SEARCH("Side",INDIRECT(ADDRESS($J68,33))))),INDIRECT(ADDRESS($J68,COLUMN())),0),0),IF($K68&gt;0,IF(AND(INDIRECT(ADDRESS($K68,44))=0,INDIRECT(ADDRESS($K68,38))="UL",ISERROR(SEARCH("Rear",INDIRECT(ADDRESS($K68,33)))),ISERROR(SEARCH("Side",INDIRECT(ADDRESS($K68,33))))),INDIRECT(ADDRESS($K68,COLUMN())),0),0),IF($L68&gt;0,IF(AND(INDIRECT(ADDRESS($L68,44))=0,INDIRECT(ADDRESS($L68,38))="UL",ISERROR(SEARCH("Rear",INDIRECT(ADDRESS($L68,33)))),ISERROR(SEARCH("Side",INDIRECT(ADDRESS($L68,33))))),INDIRECT(ADDRESS($L68,COLUMN())),0),0),IF($M68&gt;0,IF(AND(INDIRECT(ADDRESS($M68,44))=0,INDIRECT(ADDRESS($M68,38))="UL",ISERROR(SEARCH("Rear",INDIRECT(ADDRESS($M68,33)))),ISERROR(SEARCH("Side",INDIRECT(ADDRESS($M68,33))))),INDIRECT(ADDRESS($M68,COLUMN())),0),0))</f>
        <v>1.2777777777777777</v>
      </c>
      <c r="AX68" s="57" cm="1">
        <f t="array" aca="1" ref="AX68" ca="1">SUM(IF($C68&gt;0,IF(AND(INDIRECT(ADDRESS($C68,44))=0,INDIRECT(ADDRESS($C68,38))="UL",ISERROR(SEARCH("Rear",INDIRECT(ADDRESS($C68,33)))),ISERROR(SEARCH("Side",INDIRECT(ADDRESS($C68,33))))),INDIRECT(ADDRESS($C68,COLUMN())),0),0),IF($D68&gt;0,IF(AND(INDIRECT(ADDRESS($D68,44))=0,INDIRECT(ADDRESS($D68,38))="UL",ISERROR(SEARCH("Rear",INDIRECT(ADDRESS($D68,33)))),ISERROR(SEARCH("Side",INDIRECT(ADDRESS($D68,33))))),INDIRECT(ADDRESS($D68,COLUMN())),0),0),IF($E68&gt;0,IF(AND(INDIRECT(ADDRESS($E68,44))=0,INDIRECT(ADDRESS($E68,38))="UL",ISERROR(SEARCH("Rear",INDIRECT(ADDRESS($E68,33)))),ISERROR(SEARCH("Side",INDIRECT(ADDRESS($E68,33))))),INDIRECT(ADDRESS($E68,COLUMN())),0),0),IF($F68&gt;0,IF(AND(INDIRECT(ADDRESS($F68,44))=0,INDIRECT(ADDRESS($F68,38))="UL",ISERROR(SEARCH("Rear",INDIRECT(ADDRESS($F68,33)))),ISERROR(SEARCH("Side",INDIRECT(ADDRESS($F68,33))))),INDIRECT(ADDRESS($F68,COLUMN())),0),0),IF($G68&gt;0,IF(AND(INDIRECT(ADDRESS($G68,44))=0,INDIRECT(ADDRESS($G68,38))="UL",ISERROR(SEARCH("Rear",INDIRECT(ADDRESS($G68,33)))),ISERROR(SEARCH("Side",INDIRECT(ADDRESS($G68,33))))),INDIRECT(ADDRESS($G68,COLUMN())),0),0),IF($H68&gt;0,IF(AND(INDIRECT(ADDRESS($H68,44))=0,INDIRECT(ADDRESS($H68,38))="UL",ISERROR(SEARCH("Rear",INDIRECT(ADDRESS($H68,33)))),ISERROR(SEARCH("Side",INDIRECT(ADDRESS($H68,33))))),INDIRECT(ADDRESS($H68,COLUMN())),0),0),IF($I68&gt;0,IF(AND(INDIRECT(ADDRESS($I68,44))=0,INDIRECT(ADDRESS($I68,38))="UL",ISERROR(SEARCH("Rear",INDIRECT(ADDRESS($I68,33)))),ISERROR(SEARCH("Side",INDIRECT(ADDRESS($I68,33))))),INDIRECT(ADDRESS($I68,COLUMN())),0),0),IF($J68&gt;0,IF(AND(INDIRECT(ADDRESS($J68,44))=0,INDIRECT(ADDRESS($J68,38))="UL",ISERROR(SEARCH("Rear",INDIRECT(ADDRESS($J68,33)))),ISERROR(SEARCH("Side",INDIRECT(ADDRESS($J68,33))))),INDIRECT(ADDRESS($J68,COLUMN())),0),0),IF($K68&gt;0,IF(AND(INDIRECT(ADDRESS($K68,44))=0,INDIRECT(ADDRESS($K68,38))="UL",ISERROR(SEARCH("Rear",INDIRECT(ADDRESS($K68,33)))),ISERROR(SEARCH("Side",INDIRECT(ADDRESS($K68,33))))),INDIRECT(ADDRESS($K68,COLUMN())),0),0),IF($L68&gt;0,IF(AND(INDIRECT(ADDRESS($L68,44))=0,INDIRECT(ADDRESS($L68,38))="UL",ISERROR(SEARCH("Rear",INDIRECT(ADDRESS($L68,33)))),ISERROR(SEARCH("Side",INDIRECT(ADDRESS($L68,33))))),INDIRECT(ADDRESS($L68,COLUMN())),0),0),IF($M68&gt;0,IF(AND(INDIRECT(ADDRESS($M68,44))=0,INDIRECT(ADDRESS($M68,38))="UL",ISERROR(SEARCH("Rear",INDIRECT(ADDRESS($M68,33)))),ISERROR(SEARCH("Side",INDIRECT(ADDRESS($M68,33))))),INDIRECT(ADDRESS($M68,COLUMN())),0),0))</f>
        <v>1.3333333333333335</v>
      </c>
      <c r="AY68" s="58">
        <f t="shared" ca="1" si="40"/>
        <v>1.3333333333333335</v>
      </c>
      <c r="AZ68" s="58">
        <f t="shared" ca="1" si="41"/>
        <v>0.92592592592592593</v>
      </c>
      <c r="BA68" s="58" cm="1">
        <f t="array" aca="1" ref="BA68" ca="1">SUM(IF($C68&gt;0,IF(AND(INDIRECT(ADDRESS($C68,44))=0,INDIRECT(ADDRESS($C68,38))="UL"),INDIRECT(ADDRESS($C68,COLUMN())),0),0),IF($D68&gt;0,IF(AND(INDIRECT(ADDRESS($D68,44))=0,INDIRECT(ADDRESS($D68,38))="UL"),INDIRECT(ADDRESS($D68,COLUMN())),0),0),IF($E68&gt;0,IF(AND(INDIRECT(ADDRESS($E68,44))=0,INDIRECT(ADDRESS($E68,38))="UL"),INDIRECT(ADDRESS($E68,COLUMN())),0),0),IF($F68&gt;0,IF(AND(INDIRECT(ADDRESS($F68,44))=0,INDIRECT(ADDRESS($F68,38))="UL"),INDIRECT(ADDRESS($F68,COLUMN())),0),0),IF($G68&gt;0,IF(AND(INDIRECT(ADDRESS($G68,44))=0,INDIRECT(ADDRESS($G68,38))="UL"),INDIRECT(ADDRESS($G68,COLUMN())),0),0),IF($H68&gt;0,IF(AND(INDIRECT(ADDRESS($H68,44))=0,INDIRECT(ADDRESS($H68,38))="UL"),INDIRECT(ADDRESS($H68,COLUMN())),0),0),IF($I68&gt;0,IF(AND(INDIRECT(ADDRESS($I68,44))=0,INDIRECT(ADDRESS($I68,38))="UL"),INDIRECT(ADDRESS($I68,COLUMN())),0),0),IF($J68&gt;0,IF(AND(INDIRECT(ADDRESS($J68,44))=0,INDIRECT(ADDRESS($J68,38))="UL"),INDIRECT(ADDRESS($J68,COLUMN())),0),0),IF($K68&gt;0,IF(AND(INDIRECT(ADDRESS($K68,44))=0,INDIRECT(ADDRESS($K68,38))="UL"),INDIRECT(ADDRESS($K68,COLUMN())),0),0),IF($L68&gt;0,IF(AND(INDIRECT(ADDRESS($L68,44))=0,INDIRECT(ADDRESS($L68,38))="UL"),INDIRECT(ADDRESS($L68,COLUMN())),0),0),IF($M68&gt;0,IF(AND(INDIRECT(ADDRESS($M68,44))=0,INDIRECT(ADDRESS($M68,38))="UL"),INDIRECT(ADDRESS($M68,COLUMN())),0),0))</f>
        <v>0.5185185185185186</v>
      </c>
      <c r="BB68" s="58" cm="1">
        <f t="array" aca="1" ref="BB68" ca="1">SUM(IF($C68&gt;0,IF(AND(INDIRECT(ADDRESS($C68,44))=0,INDIRECT(ADDRESS($C68,38))="UL"),INDIRECT(ADDRESS($C68,COLUMN())),0),0),IF($D68&gt;0,IF(AND(INDIRECT(ADDRESS($D68,44))=0,INDIRECT(ADDRESS($D68,38))="UL"),INDIRECT(ADDRESS($D68,COLUMN())),0),0),IF($E68&gt;0,IF(AND(INDIRECT(ADDRESS($E68,44))=0,INDIRECT(ADDRESS($E68,38))="UL"),INDIRECT(ADDRESS($E68,COLUMN())),0),0),IF($F68&gt;0,IF(AND(INDIRECT(ADDRESS($F68,44))=0,INDIRECT(ADDRESS($F68,38))="UL"),INDIRECT(ADDRESS($F68,COLUMN())),0),0),IF($G68&gt;0,IF(AND(INDIRECT(ADDRESS($G68,44))=0,INDIRECT(ADDRESS($G68,38))="UL"),INDIRECT(ADDRESS($G68,COLUMN())),0),0),IF($H68&gt;0,IF(AND(INDIRECT(ADDRESS($H68,44))=0,INDIRECT(ADDRESS($H68,38))="UL"),INDIRECT(ADDRESS($H68,COLUMN())),0),0),IF($I68&gt;0,IF(AND(INDIRECT(ADDRESS($I68,44))=0,INDIRECT(ADDRESS($I68,38))="UL"),INDIRECT(ADDRESS($I68,COLUMN())),0),0),IF($J68&gt;0,IF(AND(INDIRECT(ADDRESS($J68,44))=0,INDIRECT(ADDRESS($J68,38))="UL"),INDIRECT(ADDRESS($J68,COLUMN())),0),0),IF($K68&gt;0,IF(AND(INDIRECT(ADDRESS($K68,44))=0,INDIRECT(ADDRESS($K68,38))="UL"),INDIRECT(ADDRESS($K68,COLUMN())),0),0),IF($L68&gt;0,IF(AND(INDIRECT(ADDRESS($L68,44))=0,INDIRECT(ADDRESS($L68,38))="UL"),INDIRECT(ADDRESS($L68,COLUMN())),0),0),IF($M68&gt;0,IF(AND(INDIRECT(ADDRESS($M68,44))=0,INDIRECT(ADDRESS($M68,38))="UL"),INDIRECT(ADDRESS($M68,COLUMN())),0),0))</f>
        <v>0.22222222222222221</v>
      </c>
      <c r="BC68" s="58" cm="1">
        <f t="array" aca="1" ref="BC68" ca="1">SUM(IF($C68&gt;0,IF(AND(INDIRECT(ADDRESS($C68,44))=0,INDIRECT(ADDRESS($C68,38))="UL"),INDIRECT(ADDRESS($C68,COLUMN())),0),0),IF($D68&gt;0,IF(AND(INDIRECT(ADDRESS($D68,44))=0,INDIRECT(ADDRESS($D68,38))="UL"),INDIRECT(ADDRESS($D68,COLUMN())),0),0),IF($E68&gt;0,IF(AND(INDIRECT(ADDRESS($E68,44))=0,INDIRECT(ADDRESS($E68,38))="UL"),INDIRECT(ADDRESS($E68,COLUMN())),0),0),IF($F68&gt;0,IF(AND(INDIRECT(ADDRESS($F68,44))=0,INDIRECT(ADDRESS($F68,38))="UL"),INDIRECT(ADDRESS($F68,COLUMN())),0),0),IF($G68&gt;0,IF(AND(INDIRECT(ADDRESS($G68,44))=0,INDIRECT(ADDRESS($G68,38))="UL"),INDIRECT(ADDRESS($G68,COLUMN())),0),0),IF($H68&gt;0,IF(AND(INDIRECT(ADDRESS($H68,44))=0,INDIRECT(ADDRESS($H68,38))="UL"),INDIRECT(ADDRESS($H68,COLUMN())),0),0),IF($I68&gt;0,IF(AND(INDIRECT(ADDRESS($I68,44))=0,INDIRECT(ADDRESS($I68,38))="UL"),INDIRECT(ADDRESS($I68,COLUMN())),0),0),IF($J68&gt;0,IF(AND(INDIRECT(ADDRESS($J68,44))=0,INDIRECT(ADDRESS($J68,38))="UL"),INDIRECT(ADDRESS($J68,COLUMN())),0),0),IF($K68&gt;0,IF(AND(INDIRECT(ADDRESS($K68,44))=0,INDIRECT(ADDRESS($K68,38))="UL"),INDIRECT(ADDRESS($K68,COLUMN())),0),0),IF($L68&gt;0,IF(AND(INDIRECT(ADDRESS($L68,44))=0,INDIRECT(ADDRESS($L68,38))="UL"),INDIRECT(ADDRESS($L68,COLUMN())),0),0),IF($M68&gt;0,IF(AND(INDIRECT(ADDRESS($M68,44))=0,INDIRECT(ADDRESS($M68,38))="UL"),INDIRECT(ADDRESS($M68,COLUMN())),0),0))</f>
        <v>0.37777777777777777</v>
      </c>
      <c r="BD68" s="58" cm="1">
        <f t="array" aca="1" ref="BD68" ca="1">SUM(IF($C68&gt;0,IF(AND(INDIRECT(ADDRESS($C68,44))=0,INDIRECT(ADDRESS($C68,38))="UL"),INDIRECT(ADDRESS($C68,COLUMN())),0),0),IF($D68&gt;0,IF(AND(INDIRECT(ADDRESS($D68,44))=0,INDIRECT(ADDRESS($D68,38))="UL"),INDIRECT(ADDRESS($D68,COLUMN())),0),0),IF($E68&gt;0,IF(AND(INDIRECT(ADDRESS($E68,44))=0,INDIRECT(ADDRESS($E68,38))="UL"),INDIRECT(ADDRESS($E68,COLUMN())),0),0),IF($F68&gt;0,IF(AND(INDIRECT(ADDRESS($F68,44))=0,INDIRECT(ADDRESS($F68,38))="UL"),INDIRECT(ADDRESS($F68,COLUMN())),0),0),IF($G68&gt;0,IF(AND(INDIRECT(ADDRESS($G68,44))=0,INDIRECT(ADDRESS($G68,38))="UL"),INDIRECT(ADDRESS($G68,COLUMN())),0),0),IF($H68&gt;0,IF(AND(INDIRECT(ADDRESS($H68,44))=0,INDIRECT(ADDRESS($H68,38))="UL"),INDIRECT(ADDRESS($H68,COLUMN())),0),0),IF($I68&gt;0,IF(AND(INDIRECT(ADDRESS($I68,44))=0,INDIRECT(ADDRESS($I68,38))="UL"),INDIRECT(ADDRESS($I68,COLUMN())),0),0),IF($J68&gt;0,IF(AND(INDIRECT(ADDRESS($J68,44))=0,INDIRECT(ADDRESS($J68,38))="UL"),INDIRECT(ADDRESS($J68,COLUMN())),0),0),IF($K68&gt;0,IF(AND(INDIRECT(ADDRESS($K68,44))=0,INDIRECT(ADDRESS($K68,38))="UL"),INDIRECT(ADDRESS($K68,COLUMN())),0),0),IF($L68&gt;0,IF(AND(INDIRECT(ADDRESS($L68,44))=0,INDIRECT(ADDRESS($L68,38))="UL"),INDIRECT(ADDRESS($L68,COLUMN())),0),0),IF($M68&gt;0,IF(AND(INDIRECT(ADDRESS($M68,44))=0,INDIRECT(ADDRESS($M68,38))="UL"),INDIRECT(ADDRESS($M68,COLUMN())),0),0))</f>
        <v>0.36296296296296293</v>
      </c>
      <c r="BE68" s="57">
        <f t="shared" ca="1" si="42"/>
        <v>0.36296296296296293</v>
      </c>
      <c r="BF68" s="57" cm="1">
        <f t="array" aca="1" ref="BF68" ca="1">SUM(IF($C68&gt;0,IF(INDIRECT(ADDRESS($C68,45))=1,INDIRECT(ADDRESS($C68,52))*INDIRECT(ADDRESS($C68,42))/5,0),0), IF($D68&gt;0,IF(INDIRECT(ADDRESS($D68,45))=1,INDIRECT(ADDRESS($D68,52))*INDIRECT(ADDRESS($D68,42))/5,0),0), IF($E68&gt;0,IF(INDIRECT(ADDRESS($E68,45))=1,INDIRECT(ADDRESS($E68,52))*INDIRECT(ADDRESS($E68,42))/5,0),0), IF($F68&gt;0,IF(INDIRECT(ADDRESS($F68,45))=1,INDIRECT(ADDRESS($F68,52))*INDIRECT(ADDRESS($F68,42))/5,0),0), IF($G68&gt;0,IF(INDIRECT(ADDRESS($G68,45))=1,INDIRECT(ADDRESS($G68,52))*INDIRECT(ADDRESS($G68,42))/5,0),0), IF($H68&gt;0,IF(INDIRECT(ADDRESS($H68,45))=1,INDIRECT(ADDRESS($H68,52))*INDIRECT(ADDRESS($H68,42))/5,0),0)
)*$BF$296/100</f>
        <v>0</v>
      </c>
      <c r="BG68" s="19"/>
      <c r="BH68" s="57" cm="1">
        <f t="array" aca="1" ref="BH68" ca="1">SUM(IF($C68&gt;0,IF(AND(INDIRECT(ADDRESS($C68,44))=0,INDIRECT(ADDRESS($C68,38))&lt;&gt;"UL"),INDIRECT(ADDRESS($C68,COLUMN()-12)),0),0), IF($D68&gt;0,IF(AND(INDIRECT(ADDRESS($D68,44))=0,INDIRECT(ADDRESS($D68,38))&lt;&gt;"UL"),INDIRECT(ADDRESS($D68,COLUMN()-12)),0),0), IF($E68&gt;0,IF(AND(INDIRECT(ADDRESS($E68,44))=0,INDIRECT(ADDRESS($E68,38))&lt;&gt;"UL"),INDIRECT(ADDRESS($E68,COLUMN()-12)),0),0), IF($F68&gt;0,IF(AND(INDIRECT(ADDRESS($F68,44))=0,INDIRECT(ADDRESS($F68,38))&lt;&gt;"UL"),INDIRECT(ADDRESS($F68,COLUMN()-12)),0),0), IF($G68&gt;0,IF(AND(INDIRECT(ADDRESS($G68,44))=0,INDIRECT(ADDRESS($G68,38))&lt;&gt;"UL"),INDIRECT(ADDRESS($G68,COLUMN()-12)),0),0), IF($H68&gt;0,IF(AND(INDIRECT(ADDRESS($H68,44))=0,INDIRECT(ADDRESS($H68,38))&lt;&gt;"UL"),INDIRECT(ADDRESS($H68,COLUMN()-12)),0),0), IF($I68&gt;0,IF(AND(INDIRECT(ADDRESS($I68,44))=0,INDIRECT(ADDRESS($I68,38))&lt;&gt;"UL"),INDIRECT(ADDRESS($I68,COLUMN()-12)),0),0), IF($J68&gt;0,IF(AND(INDIRECT(ADDRESS($J68,44))=0,INDIRECT(ADDRESS($J68,38))&lt;&gt;"UL"),INDIRECT(ADDRESS($J68,COLUMN()-12)),0),0), IF($K68&gt;0,IF(AND(INDIRECT(ADDRESS($K68,44))=0,INDIRECT(ADDRESS($K68,38))&lt;&gt;"UL"),INDIRECT(ADDRESS($K68,COLUMN()-12)),0),0), IF($L68&gt;0,IF(AND(INDIRECT(ADDRESS($L68,44))=0,INDIRECT(ADDRESS($L68,38))&lt;&gt;"UL"),INDIRECT(ADDRESS($L68,COLUMN()-12)),0),0), IF($M68&gt;0,IF(AND(INDIRECT(ADDRESS($M68,44))=0,INDIRECT(ADDRESS($M68,38))&lt;&gt;"UL"),INDIRECT(ADDRESS($M68,COLUMN()-12)),0),0))</f>
        <v>0</v>
      </c>
      <c r="BI68" s="57" cm="1">
        <f t="array" aca="1" ref="BI68" ca="1">SUM(IF($C68&gt;0,IF(AND(INDIRECT(ADDRESS($C68,44))=0,INDIRECT(ADDRESS($C68,38))&lt;&gt;"UL"),INDIRECT(ADDRESS($C68,COLUMN()-12)),0),0), IF($D68&gt;0,IF(AND(INDIRECT(ADDRESS($D68,44))=0,INDIRECT(ADDRESS($D68,38))&lt;&gt;"UL"),INDIRECT(ADDRESS($D68,COLUMN()-12)),0),0), IF($E68&gt;0,IF(AND(INDIRECT(ADDRESS($E68,44))=0,INDIRECT(ADDRESS($E68,38))&lt;&gt;"UL"),INDIRECT(ADDRESS($E68,COLUMN()-12)),0),0), IF($F68&gt;0,IF(AND(INDIRECT(ADDRESS($F68,44))=0,INDIRECT(ADDRESS($F68,38))&lt;&gt;"UL"),INDIRECT(ADDRESS($F68,COLUMN()-12)),0),0), IF($G68&gt;0,IF(AND(INDIRECT(ADDRESS($G68,44))=0,INDIRECT(ADDRESS($G68,38))&lt;&gt;"UL"),INDIRECT(ADDRESS($G68,COLUMN()-12)),0),0), IF($H68&gt;0,IF(AND(INDIRECT(ADDRESS($H68,44))=0,INDIRECT(ADDRESS($H68,38))&lt;&gt;"UL"),INDIRECT(ADDRESS($H68,COLUMN()-12)),0),0), IF($I68&gt;0,IF(AND(INDIRECT(ADDRESS($I68,44))=0,INDIRECT(ADDRESS($I68,38))&lt;&gt;"UL"),INDIRECT(ADDRESS($I68,COLUMN()-12)),0),0), IF($J68&gt;0,IF(AND(INDIRECT(ADDRESS($J68,44))=0,INDIRECT(ADDRESS($J68,38))&lt;&gt;"UL"),INDIRECT(ADDRESS($J68,COLUMN()-12)),0),0), IF($K68&gt;0,IF(AND(INDIRECT(ADDRESS($K68,44))=0,INDIRECT(ADDRESS($K68,38))&lt;&gt;"UL"),INDIRECT(ADDRESS($K68,COLUMN()-12)),0),0), IF($L68&gt;0,IF(AND(INDIRECT(ADDRESS($L68,44))=0,INDIRECT(ADDRESS($L68,38))&lt;&gt;"UL"),INDIRECT(ADDRESS($L68,COLUMN()-12)),0),0), IF($M68&gt;0,IF(AND(INDIRECT(ADDRESS($M68,44))=0,INDIRECT(ADDRESS($M68,38))&lt;&gt;"UL"),INDIRECT(ADDRESS($M68,COLUMN()-12)),0),0))</f>
        <v>0</v>
      </c>
      <c r="BJ68" s="57" cm="1">
        <f t="array" aca="1" ref="BJ68" ca="1">SUM(IF($C68&gt;0,IF(AND(INDIRECT(ADDRESS($C68,44))=0,INDIRECT(ADDRESS($C68,38))&lt;&gt;"UL"),INDIRECT(ADDRESS($C68,COLUMN()-12)),0),0), IF($D68&gt;0,IF(AND(INDIRECT(ADDRESS($D68,44))=0,INDIRECT(ADDRESS($D68,38))&lt;&gt;"UL"),INDIRECT(ADDRESS($D68,COLUMN()-12)),0),0), IF($E68&gt;0,IF(AND(INDIRECT(ADDRESS($E68,44))=0,INDIRECT(ADDRESS($E68,38))&lt;&gt;"UL"),INDIRECT(ADDRESS($E68,COLUMN()-12)),0),0), IF($F68&gt;0,IF(AND(INDIRECT(ADDRESS($F68,44))=0,INDIRECT(ADDRESS($F68,38))&lt;&gt;"UL"),INDIRECT(ADDRESS($F68,COLUMN()-12)),0),0), IF($G68&gt;0,IF(AND(INDIRECT(ADDRESS($G68,44))=0,INDIRECT(ADDRESS($G68,38))&lt;&gt;"UL"),INDIRECT(ADDRESS($G68,COLUMN()-12)),0),0), IF($H68&gt;0,IF(AND(INDIRECT(ADDRESS($H68,44))=0,INDIRECT(ADDRESS($H68,38))&lt;&gt;"UL"),INDIRECT(ADDRESS($H68,COLUMN()-12)),0),0), IF($I68&gt;0,IF(AND(INDIRECT(ADDRESS($I68,44))=0,INDIRECT(ADDRESS($I68,38))&lt;&gt;"UL"),INDIRECT(ADDRESS($I68,COLUMN()-12)),0),0), IF($J68&gt;0,IF(AND(INDIRECT(ADDRESS($J68,44))=0,INDIRECT(ADDRESS($J68,38))&lt;&gt;"UL"),INDIRECT(ADDRESS($J68,COLUMN()-12)),0),0), IF($K68&gt;0,IF(AND(INDIRECT(ADDRESS($K68,44))=0,INDIRECT(ADDRESS($K68,38))&lt;&gt;"UL"),INDIRECT(ADDRESS($K68,COLUMN()-12)),0),0), IF($L68&gt;0,IF(AND(INDIRECT(ADDRESS($L68,44))=0,INDIRECT(ADDRESS($L68,38))&lt;&gt;"UL"),INDIRECT(ADDRESS($L68,COLUMN()-12)),0),0), IF($M68&gt;0,IF(AND(INDIRECT(ADDRESS($M68,44))=0,INDIRECT(ADDRESS($M68,38))&lt;&gt;"UL"),INDIRECT(ADDRESS($M68,COLUMN()-12)),0),0))</f>
        <v>0</v>
      </c>
      <c r="BK68" s="57"/>
      <c r="BL68" s="57"/>
      <c r="BM68" s="57" cm="1">
        <f t="array" aca="1" ref="BM68" ca="1">SUM(IF($C68&gt;0,IF(AND(INDIRECT(ADDRESS($C68,44))=0,INDIRECT(ADDRESS($C68,38))&lt;&gt;"UL"),INDIRECT(ADDRESS($C68,COLUMN()-12)),0),0), IF($D68&gt;0,IF(AND(INDIRECT(ADDRESS($D68,44))=0,INDIRECT(ADDRESS($D68,38))&lt;&gt;"UL"),INDIRECT(ADDRESS($D68,COLUMN()-12)),0),0), IF($E68&gt;0,IF(AND(INDIRECT(ADDRESS($E68,44))=0,INDIRECT(ADDRESS($E68,38))&lt;&gt;"UL"),INDIRECT(ADDRESS($E68,COLUMN()-12)),0),0), IF($F68&gt;0,IF(AND(INDIRECT(ADDRESS($F68,44))=0,INDIRECT(ADDRESS($F68,38))&lt;&gt;"UL"),INDIRECT(ADDRESS($F68,COLUMN()-12)),0),0), IF($G68&gt;0,IF(AND(INDIRECT(ADDRESS($G68,44))=0,INDIRECT(ADDRESS($G68,38))&lt;&gt;"UL"),INDIRECT(ADDRESS($G68,COLUMN()-12)),0),0), IF($H68&gt;0,IF(AND(INDIRECT(ADDRESS($H68,44))=0,INDIRECT(ADDRESS($H68,38))&lt;&gt;"UL"),INDIRECT(ADDRESS($H68,COLUMN()-12)),0),0), IF($I68&gt;0,IF(AND(INDIRECT(ADDRESS($I68,44))=0,INDIRECT(ADDRESS($I68,38))&lt;&gt;"UL"),INDIRECT(ADDRESS($I68,COLUMN()-12)),0),0), IF($J68&gt;0,IF(AND(INDIRECT(ADDRESS($J68,44))=0,INDIRECT(ADDRESS($J68,38))&lt;&gt;"UL"),INDIRECT(ADDRESS($J68,COLUMN()-12)),0),0), IF($K68&gt;0,IF(AND(INDIRECT(ADDRESS($K68,44))=0,INDIRECT(ADDRESS($K68,38))&lt;&gt;"UL"),INDIRECT(ADDRESS($K68,COLUMN()-11)),0),0), IF($L68&gt;0,IF(AND(INDIRECT(ADDRESS($L68,44))=0,INDIRECT(ADDRESS($L68,38))&lt;&gt;"UL"),INDIRECT(ADDRESS($L68,COLUMN()-11)),0),0), IF($M68&gt;0,IF(AND(INDIRECT(ADDRESS($M68,44))=0,INDIRECT(ADDRESS($M68,38))&lt;&gt;"UL"),INDIRECT(ADDRESS($M68,COLUMN()-11)),0),0))</f>
        <v>0</v>
      </c>
      <c r="BN68" s="57" cm="1">
        <f t="array" aca="1" ref="BN68" ca="1">SUM(IF($C68&gt;0,IF(AND(INDIRECT(ADDRESS($C68,44))=0,INDIRECT(ADDRESS($C68,38))&lt;&gt;"UL"),INDIRECT(ADDRESS($C68,COLUMN()-12)),0),0), IF($D68&gt;0,IF(AND(INDIRECT(ADDRESS($D68,44))=0,INDIRECT(ADDRESS($D68,38))&lt;&gt;"UL"),INDIRECT(ADDRESS($D68,COLUMN()-12)),0),0), IF($E68&gt;0,IF(AND(INDIRECT(ADDRESS($E68,44))=0,INDIRECT(ADDRESS($E68,38))&lt;&gt;"UL"),INDIRECT(ADDRESS($E68,COLUMN()-12)),0),0), IF($F68&gt;0,IF(AND(INDIRECT(ADDRESS($F68,44))=0,INDIRECT(ADDRESS($F68,38))&lt;&gt;"UL"),INDIRECT(ADDRESS($F68,COLUMN()-12)),0),0), IF($G68&gt;0,IF(AND(INDIRECT(ADDRESS($G68,44))=0,INDIRECT(ADDRESS($G68,38))&lt;&gt;"UL"),INDIRECT(ADDRESS($G68,COLUMN()-12)),0),0), IF($H68&gt;0,IF(AND(INDIRECT(ADDRESS($H68,44))=0,INDIRECT(ADDRESS($H68,38))&lt;&gt;"UL"),INDIRECT(ADDRESS($H68,COLUMN()-12)),0),0), IF($I68&gt;0,IF(AND(INDIRECT(ADDRESS($I68,44))=0,INDIRECT(ADDRESS($I68,38))&lt;&gt;"UL"),INDIRECT(ADDRESS($I68,COLUMN()-12)),0),0), IF($J68&gt;0,IF(AND(INDIRECT(ADDRESS($J68,44))=0,INDIRECT(ADDRESS($J68,38))&lt;&gt;"UL"),INDIRECT(ADDRESS($J68,COLUMN()-12)),0),0), IF($K68&gt;0,IF(AND(INDIRECT(ADDRESS($K68,44))=0,INDIRECT(ADDRESS($K68,38))&lt;&gt;"UL"),INDIRECT(ADDRESS($K68,COLUMN()-11)),0),0), IF($L68&gt;0,IF(AND(INDIRECT(ADDRESS($L68,44))=0,INDIRECT(ADDRESS($L68,38))&lt;&gt;"UL"),INDIRECT(ADDRESS($L68,COLUMN()-11)),0),0), IF($M68&gt;0,IF(AND(INDIRECT(ADDRESS($M68,44))=0,INDIRECT(ADDRESS($M68,38))&lt;&gt;"UL"),INDIRECT(ADDRESS($M68,COLUMN()-11)),0),0))</f>
        <v>0</v>
      </c>
      <c r="BO68" s="57" cm="1">
        <f t="array" aca="1" ref="BO68" ca="1">SUM(IF($C68&gt;0,IF(AND(INDIRECT(ADDRESS($C68,44))=0,INDIRECT(ADDRESS($C68,38))&lt;&gt;"UL"),INDIRECT(ADDRESS($C68,COLUMN()-12)),0),0), IF($D68&gt;0,IF(AND(INDIRECT(ADDRESS($D68,44))=0,INDIRECT(ADDRESS($D68,38))&lt;&gt;"UL"),INDIRECT(ADDRESS($D68,COLUMN()-12)),0),0), IF($E68&gt;0,IF(AND(INDIRECT(ADDRESS($E68,44))=0,INDIRECT(ADDRESS($E68,38))&lt;&gt;"UL"),INDIRECT(ADDRESS($E68,COLUMN()-12)),0),0), IF($F68&gt;0,IF(AND(INDIRECT(ADDRESS($F68,44))=0,INDIRECT(ADDRESS($F68,38))&lt;&gt;"UL"),INDIRECT(ADDRESS($F68,COLUMN()-12)),0),0), IF($G68&gt;0,IF(AND(INDIRECT(ADDRESS($G68,44))=0,INDIRECT(ADDRESS($G68,38))&lt;&gt;"UL"),INDIRECT(ADDRESS($G68,COLUMN()-12)),0),0), IF($H68&gt;0,IF(AND(INDIRECT(ADDRESS($H68,44))=0,INDIRECT(ADDRESS($H68,38))&lt;&gt;"UL"),INDIRECT(ADDRESS($H68,COLUMN()-12)),0),0), IF($I68&gt;0,IF(AND(INDIRECT(ADDRESS($I68,44))=0,INDIRECT(ADDRESS($I68,38))&lt;&gt;"UL"),INDIRECT(ADDRESS($I68,COLUMN()-12)),0),0), IF($J68&gt;0,IF(AND(INDIRECT(ADDRESS($J68,44))=0,INDIRECT(ADDRESS($J68,38))&lt;&gt;"UL"),INDIRECT(ADDRESS($J68,COLUMN()-12)),0),0), IF($K68&gt;0,IF(AND(INDIRECT(ADDRESS($K68,44))=0,INDIRECT(ADDRESS($K68,38))&lt;&gt;"UL"),INDIRECT(ADDRESS($K68,COLUMN()-11)),0),0), IF($L68&gt;0,IF(AND(INDIRECT(ADDRESS($L68,44))=0,INDIRECT(ADDRESS($L68,38))&lt;&gt;"UL"),INDIRECT(ADDRESS($L68,COLUMN()-11)),0),0), IF($M68&gt;0,IF(AND(INDIRECT(ADDRESS($M68,44))=0,INDIRECT(ADDRESS($M68,38))&lt;&gt;"UL"),INDIRECT(ADDRESS($M68,COLUMN()-11)),0),0))</f>
        <v>0</v>
      </c>
      <c r="BP68" s="57" cm="1">
        <f t="array" aca="1" ref="BP68" ca="1">SUM(IF($C68&gt;0,IF(AND(INDIRECT(ADDRESS($C68,44))=0,INDIRECT(ADDRESS($C68,38))&lt;&gt;"UL"),INDIRECT(ADDRESS($C68,COLUMN()-12)),0),0), IF($D68&gt;0,IF(AND(INDIRECT(ADDRESS($D68,44))=0,INDIRECT(ADDRESS($D68,38))&lt;&gt;"UL"),INDIRECT(ADDRESS($D68,COLUMN()-12)),0),0), IF($E68&gt;0,IF(AND(INDIRECT(ADDRESS($E68,44))=0,INDIRECT(ADDRESS($E68,38))&lt;&gt;"UL"),INDIRECT(ADDRESS($E68,COLUMN()-12)),0),0), IF($F68&gt;0,IF(AND(INDIRECT(ADDRESS($F68,44))=0,INDIRECT(ADDRESS($F68,38))&lt;&gt;"UL"),INDIRECT(ADDRESS($F68,COLUMN()-12)),0),0), IF($G68&gt;0,IF(AND(INDIRECT(ADDRESS($G68,44))=0,INDIRECT(ADDRESS($G68,38))&lt;&gt;"UL"),INDIRECT(ADDRESS($G68,COLUMN()-12)),0),0), IF($H68&gt;0,IF(AND(INDIRECT(ADDRESS($H68,44))=0,INDIRECT(ADDRESS($H68,38))&lt;&gt;"UL"),INDIRECT(ADDRESS($H68,COLUMN()-12)),0),0), IF($I68&gt;0,IF(AND(INDIRECT(ADDRESS($I68,44))=0,INDIRECT(ADDRESS($I68,38))&lt;&gt;"UL"),INDIRECT(ADDRESS($I68,COLUMN()-12)),0),0), IF($J68&gt;0,IF(AND(INDIRECT(ADDRESS($J68,44))=0,INDIRECT(ADDRESS($J68,38))&lt;&gt;"UL"),INDIRECT(ADDRESS($J68,COLUMN()-12)),0),0), IF($K68&gt;0,IF(AND(INDIRECT(ADDRESS($K68,44))=0,INDIRECT(ADDRESS($K68,38))&lt;&gt;"UL"),INDIRECT(ADDRESS($K68,COLUMN()-11)),0),0), IF($L68&gt;0,IF(AND(INDIRECT(ADDRESS($L68,44))=0,INDIRECT(ADDRESS($L68,38))&lt;&gt;"UL"),INDIRECT(ADDRESS($L68,COLUMN()-11)),0),0), IF($M68&gt;0,IF(AND(INDIRECT(ADDRESS($M68,44))=0,INDIRECT(ADDRESS($M68,38))&lt;&gt;"UL"),INDIRECT(ADDRESS($M68,COLUMN()-11)),0),0))</f>
        <v>0</v>
      </c>
      <c r="BQ68" s="57"/>
      <c r="BR68" s="161">
        <f t="shared" ca="1" si="43"/>
        <v>80.202915169952689</v>
      </c>
      <c r="BS68" s="56"/>
      <c r="BT68" s="56">
        <f t="shared" ca="1" si="44"/>
        <v>4.1997713182453031</v>
      </c>
      <c r="BU68" s="64">
        <f t="shared" ca="1" si="45"/>
        <v>0.11999346623558009</v>
      </c>
      <c r="BV68" s="57" t="s">
        <v>34</v>
      </c>
      <c r="BW68" s="57" cm="1">
        <f t="array" aca="1" ref="BW68" ca="1">SUM(IF($C68&gt;0,IF(AND(INDIRECT(ADDRESS($C68,44))=0,INDIRECT(ADDRESS($C68,38))="UL",ISERROR(SEARCH("Rear",INDIRECT(ADDRESS($C68,33)))),ISERROR(SEARCH("Side",INDIRECT(ADDRESS($C68,33))))),INDIRECT(ADDRESS($C68,COLUMN())),0),0),IF($D68&gt;0,IF(AND(INDIRECT(ADDRESS($D68,44))=0,INDIRECT(ADDRESS($D68,38))="UL",ISERROR(SEARCH("Rear",INDIRECT(ADDRESS($D68,33)))),ISERROR(SEARCH("Side",INDIRECT(ADDRESS($D68,33))))),INDIRECT(ADDRESS($D68,COLUMN())),0),0),IF($E68&gt;0,IF(AND(INDIRECT(ADDRESS($E68,44))=0,INDIRECT(ADDRESS($E68,38))="UL",ISERROR(SEARCH("Rear",INDIRECT(ADDRESS($E68,33)))),ISERROR(SEARCH("Side",INDIRECT(ADDRESS($E68,33))))),INDIRECT(ADDRESS($E68,COLUMN())),0),0),IF($F68&gt;0,IF(AND(INDIRECT(ADDRESS($F68,44))=0,INDIRECT(ADDRESS($F68,38))="UL",ISERROR(SEARCH("Rear",INDIRECT(ADDRESS($F68,33)))),ISERROR(SEARCH("Side",INDIRECT(ADDRESS($F68,33))))),INDIRECT(ADDRESS($F68,COLUMN())),0),0),IF($G68&gt;0,IF(AND(INDIRECT(ADDRESS($G68,44))=0,INDIRECT(ADDRESS($G68,38))="UL",ISERROR(SEARCH("Rear",INDIRECT(ADDRESS($G68,33)))),ISERROR(SEARCH("Side",INDIRECT(ADDRESS($G68,33))))),INDIRECT(ADDRESS($G68,COLUMN())),0),0),IF($H68&gt;0,IF(AND(INDIRECT(ADDRESS($H68,44))=0,INDIRECT(ADDRESS($H68,38))="UL",ISERROR(SEARCH("Rear",INDIRECT(ADDRESS($H68,33)))),ISERROR(SEARCH("Side",INDIRECT(ADDRESS($H68,33))))),INDIRECT(ADDRESS($H68,COLUMN())),0),0),IF($I68&gt;0,IF(AND(INDIRECT(ADDRESS($I68,44))=0,INDIRECT(ADDRESS($I68,38))="UL",ISERROR(SEARCH("Rear",INDIRECT(ADDRESS($I68,33)))),ISERROR(SEARCH("Side",INDIRECT(ADDRESS($I68,33))))),INDIRECT(ADDRESS($I68,COLUMN())),0),0),IF($J68&gt;0,IF(AND(INDIRECT(ADDRESS($J68,44))=0,INDIRECT(ADDRESS($J68,38))="UL",ISERROR(SEARCH("Rear",INDIRECT(ADDRESS($J68,33)))),ISERROR(SEARCH("Side",INDIRECT(ADDRESS($J68,33))))),INDIRECT(ADDRESS($J68,COLUMN())),0),0),IF($K68&gt;0,IF(AND(INDIRECT(ADDRESS($K68,44))=0,INDIRECT(ADDRESS($K68,38))="UL",ISERROR(SEARCH("Rear",INDIRECT(ADDRESS($K68,33)))),ISERROR(SEARCH("Side",INDIRECT(ADDRESS($K68,33))))),INDIRECT(ADDRESS($K68,COLUMN())),0),0),IF($L68&gt;0,IF(AND(INDIRECT(ADDRESS($L68,44))=0,INDIRECT(ADDRESS($L68,38))="UL",ISERROR(SEARCH("Rear",INDIRECT(ADDRESS($L68,33)))),ISERROR(SEARCH("Side",INDIRECT(ADDRESS($L68,33))))),INDIRECT(ADDRESS($L68,COLUMN())),0),0),IF($M68&gt;0,IF(AND(INDIRECT(ADDRESS($M68,44))=0,INDIRECT(ADDRESS($M68,38))="UL",ISERROR(SEARCH("Rear",INDIRECT(ADDRESS($M68,33)))),ISERROR(SEARCH("Side",INDIRECT(ADDRESS($M68,33))))),INDIRECT(ADDRESS($M68,COLUMN())),0),0))</f>
        <v>0.7222222222222221</v>
      </c>
      <c r="BX68" s="57">
        <f t="shared" ca="1" si="46"/>
        <v>0.7222222222222221</v>
      </c>
      <c r="BY68" s="57" cm="1">
        <f t="array" aca="1" ref="BY68" ca="1">SUM(IF($C68&gt;0,IF(AND(INDIRECT(ADDRESS($C68,44))=0,INDIRECT(ADDRESS($C68,38))="UL"),INDIRECT(ADDRESS($C68,COLUMN())),0),0),IF($D68&gt;0,IF(AND(INDIRECT(ADDRESS($D68,44))=0,INDIRECT(ADDRESS($D68,38))="UL"),INDIRECT(ADDRESS($D68,COLUMN())),0),0),IF($E68&gt;0,IF(AND(INDIRECT(ADDRESS($E68,44))=0,INDIRECT(ADDRESS($E68,38))="UL"),INDIRECT(ADDRESS($E68,COLUMN())),0),0),IF($F68&gt;0,IF(AND(INDIRECT(ADDRESS($F68,44))=0,INDIRECT(ADDRESS($F68,38))="UL"),INDIRECT(ADDRESS($F68,COLUMN())),0),0),IF($G68&gt;0,IF(AND(INDIRECT(ADDRESS($G68,44))=0,INDIRECT(ADDRESS($G68,38))="UL"),INDIRECT(ADDRESS($G68,COLUMN())),0),0),IF($H68&gt;0,IF(AND(INDIRECT(ADDRESS($H68,44))=0,INDIRECT(ADDRESS($H68,38))="UL"),INDIRECT(ADDRESS($H68,COLUMN())),0),0),IF($I68&gt;0,IF(AND(INDIRECT(ADDRESS($I68,44))=0,INDIRECT(ADDRESS($I68,38))="UL"),INDIRECT(ADDRESS($I68,COLUMN())),0),0),IF($J68&gt;0,IF(AND(INDIRECT(ADDRESS($J68,44))=0,INDIRECT(ADDRESS($J68,38))="UL"),INDIRECT(ADDRESS($J68,COLUMN())),0),0),IF($K68&gt;0,IF(AND(INDIRECT(ADDRESS($K68,44))=0,INDIRECT(ADDRESS($K68,38))="UL"),INDIRECT(ADDRESS($K68,COLUMN())),0),0),IF($L68&gt;0,IF(AND(INDIRECT(ADDRESS($L68,44))=0,INDIRECT(ADDRESS($L68,38))="UL"),INDIRECT(ADDRESS($L68,COLUMN())),0),0),IF($M68&gt;0,IF(AND(INDIRECT(ADDRESS($M68,44))=0,INDIRECT(ADDRESS($M68,38))="UL"),INDIRECT(ADDRESS($M68,COLUMN())),0),0))</f>
        <v>0.24074074074074073</v>
      </c>
      <c r="BZ68" s="57" cm="1">
        <f t="array" aca="1" ref="BZ68" ca="1">SUM(IF($C68&gt;0,IF(AND(INDIRECT(ADDRESS($C68,44))=0,INDIRECT(ADDRESS($C68,38))="UL"),INDIRECT(ADDRESS($C68,COLUMN())),0),0),IF($D68&gt;0,IF(AND(INDIRECT(ADDRESS($D68,44))=0,INDIRECT(ADDRESS($D68,38))="UL"),INDIRECT(ADDRESS($D68,COLUMN())),0),0),IF($E68&gt;0,IF(AND(INDIRECT(ADDRESS($E68,44))=0,INDIRECT(ADDRESS($E68,38))="UL"),INDIRECT(ADDRESS($E68,COLUMN())),0),0),IF($F68&gt;0,IF(AND(INDIRECT(ADDRESS($F68,44))=0,INDIRECT(ADDRESS($F68,38))="UL"),INDIRECT(ADDRESS($F68,COLUMN())),0),0),IF($G68&gt;0,IF(AND(INDIRECT(ADDRESS($G68,44))=0,INDIRECT(ADDRESS($G68,38))="UL"),INDIRECT(ADDRESS($G68,COLUMN())),0),0),IF($H68&gt;0,IF(AND(INDIRECT(ADDRESS($H68,44))=0,INDIRECT(ADDRESS($H68,38))="UL"),INDIRECT(ADDRESS($H68,COLUMN())),0),0),IF($I68&gt;0,IF(AND(INDIRECT(ADDRESS($I68,44))=0,INDIRECT(ADDRESS($I68,38))="UL"),INDIRECT(ADDRESS($I68,COLUMN())),0),0),IF($J68&gt;0,IF(AND(INDIRECT(ADDRESS($J68,44))=0,INDIRECT(ADDRESS($J68,38))="UL"),INDIRECT(ADDRESS($J68,COLUMN())),0),0),IF($K68&gt;0,IF(AND(INDIRECT(ADDRESS($K68,44))=0,INDIRECT(ADDRESS($K68,38))="UL"),INDIRECT(ADDRESS($K68,COLUMN())),0),0),IF($L68&gt;0,IF(AND(INDIRECT(ADDRESS($L68,44))=0,INDIRECT(ADDRESS($L68,38))="UL"),INDIRECT(ADDRESS($L68,COLUMN())),0),0),IF($M68&gt;0,IF(AND(INDIRECT(ADDRESS($M68,44))=0,INDIRECT(ADDRESS($M68,38))="UL"),INDIRECT(ADDRESS($M68,COLUMN())),0),0))</f>
        <v>5.5555555555555552E-2</v>
      </c>
      <c r="CA68" s="57">
        <f t="shared" ca="1" si="47"/>
        <v>5.5555555555555552E-2</v>
      </c>
      <c r="CB68" s="57"/>
      <c r="CC68" s="57">
        <f t="shared" si="48"/>
        <v>0</v>
      </c>
      <c r="CD68" s="57" cm="1">
        <f t="array" aca="1" ref="CD68" ca="1">SUM(IF($C68&gt;0,IF(AND(INDIRECT(ADDRESS($C68,44))=0,INDIRECT(ADDRESS($C68,38))&lt;&gt;"UL"),INDIRECT(ADDRESS($C68,COLUMN())),0),0),IF($D68&gt;0,IF(AND(INDIRECT(ADDRESS($D68,44))=0,INDIRECT(ADDRESS($D68,38))&lt;&gt;"UL"),INDIRECT(ADDRESS($D68,COLUMN())),0),0),IF($E68&gt;0,IF(AND(INDIRECT(ADDRESS($E68,44))=0,INDIRECT(ADDRESS($E68,38))&lt;&gt;"UL"),INDIRECT(ADDRESS($E68,COLUMN())),0),0),IF($F68&gt;0,IF(AND(INDIRECT(ADDRESS($F68,44))=0,INDIRECT(ADDRESS($F68,38))&lt;&gt;"UL"),INDIRECT(ADDRESS($F68,COLUMN())),0),0),IF($G68&gt;0,IF(AND(INDIRECT(ADDRESS($G68,44))=0,INDIRECT(ADDRESS($G68,38))&lt;&gt;"UL"),INDIRECT(ADDRESS($G68,COLUMN())),0),0),IF($H68&gt;0,IF(AND(INDIRECT(ADDRESS($H68,44))=0,INDIRECT(ADDRESS($H68,38))&lt;&gt;"UL"),INDIRECT(ADDRESS($H68,COLUMN())),0),0),IF($I68&gt;0,IF(AND(INDIRECT(ADDRESS($I68,44))=0,INDIRECT(ADDRESS($I68,38))&lt;&gt;"UL"),INDIRECT(ADDRESS($I68,COLUMN())),0),0),IF($J68&gt;0,IF(AND(INDIRECT(ADDRESS($J68,44))=0,INDIRECT(ADDRESS($J68,38))&lt;&gt;"UL"),INDIRECT(ADDRESS($J68,COLUMN())),0),0),IF($K68&gt;0,IF(AND(INDIRECT(ADDRESS($K68,44))=0,INDIRECT(ADDRESS($K68,38))&lt;&gt;"UL"),INDIRECT(ADDRESS($K68,COLUMN())),0),0),IF($L68&gt;0,IF(AND(INDIRECT(ADDRESS($L68,44))=0,INDIRECT(ADDRESS($L68,38))&lt;&gt;"UL"),INDIRECT(ADDRESS($L68,COLUMN())),0),0),IF($M68&gt;0,IF(AND(INDIRECT(ADDRESS($M68,44))=0,INDIRECT(ADDRESS($M68,38))&lt;&gt;"UL"),INDIRECT(ADDRESS($M68,COLUMN())),0),0))</f>
        <v>0</v>
      </c>
      <c r="CE68" s="57" cm="1">
        <f t="array" aca="1" ref="CE68" ca="1">SUM(IF($C68&gt;0,IF(AND(INDIRECT(ADDRESS($C68,44))=0,INDIRECT(ADDRESS($C68,38))&lt;&gt;"UL"),INDIRECT(ADDRESS($C68,COLUMN())),0),0),IF($D68&gt;0,IF(AND(INDIRECT(ADDRESS($D68,44))=0,INDIRECT(ADDRESS($D68,38))&lt;&gt;"UL"),INDIRECT(ADDRESS($D68,COLUMN())),0),0),IF($E68&gt;0,IF(AND(INDIRECT(ADDRESS($E68,44))=0,INDIRECT(ADDRESS($E68,38))&lt;&gt;"UL"),INDIRECT(ADDRESS($E68,COLUMN())),0),0),IF($F68&gt;0,IF(AND(INDIRECT(ADDRESS($F68,44))=0,INDIRECT(ADDRESS($F68,38))&lt;&gt;"UL"),INDIRECT(ADDRESS($F68,COLUMN())),0),0),IF($G68&gt;0,IF(AND(INDIRECT(ADDRESS($G68,44))=0,INDIRECT(ADDRESS($G68,38))&lt;&gt;"UL"),INDIRECT(ADDRESS($G68,COLUMN())),0),0),IF($H68&gt;0,IF(AND(INDIRECT(ADDRESS($H68,44))=0,INDIRECT(ADDRESS($H68,38))&lt;&gt;"UL"),INDIRECT(ADDRESS($H68,COLUMN())),0),0),IF($I68&gt;0,IF(AND(INDIRECT(ADDRESS($I68,44))=0,INDIRECT(ADDRESS($I68,38))&lt;&gt;"UL"),INDIRECT(ADDRESS($I68,COLUMN())),0),0),IF($J68&gt;0,IF(AND(INDIRECT(ADDRESS($J68,44))=0,INDIRECT(ADDRESS($J68,38))&lt;&gt;"UL"),INDIRECT(ADDRESS($J68,COLUMN())),0),0),IF($K68&gt;0,IF(AND(INDIRECT(ADDRESS($K68,44))=0,INDIRECT(ADDRESS($K68,38))&lt;&gt;"UL"),INDIRECT(ADDRESS($K68,COLUMN())),0),0),IF($L68&gt;0,IF(AND(INDIRECT(ADDRESS($L68,44))=0,INDIRECT(ADDRESS($L68,38))&lt;&gt;"UL"),INDIRECT(ADDRESS($L68,COLUMN())),0),0),IF($M68&gt;0,IF(AND(INDIRECT(ADDRESS($M68,44))=0,INDIRECT(ADDRESS($M68,38))&lt;&gt;"UL"),INDIRECT(ADDRESS($M68,COLUMN())),0),0))</f>
        <v>0</v>
      </c>
      <c r="CF68" s="57">
        <f t="shared" ca="1" si="49"/>
        <v>0</v>
      </c>
      <c r="CG68" s="57">
        <f t="shared" ca="1" si="50"/>
        <v>2.1407105006426761</v>
      </c>
      <c r="CH68" s="57">
        <f t="shared" ca="1" si="51"/>
        <v>6.1163157161219318E-2</v>
      </c>
      <c r="CI68" s="19">
        <f t="shared" ca="1" si="52"/>
        <v>23.052527462257672</v>
      </c>
      <c r="CJ68" s="19"/>
      <c r="CK68" s="57" cm="1">
        <f t="array" aca="1" ref="CK68" ca="1">IF(AU68="S", SUM(IF($C68&gt;0,IF(INDIRECT(ADDRESS($C68,43))&lt;&gt;1,INDIRECT(ADDRESS($C68,48)),0),0), IF($D68&gt;0,IF(INDIRECT(ADDRESS($D68,43))&lt;&gt;1,INDIRECT(ADDRESS($D68,48)),0),0), IF($E68&gt;0,IF(INDIRECT(ADDRESS($E68,43))&lt;&gt;1,INDIRECT(ADDRESS($E68,48)),0),0), IF($F68&gt;0,IF(INDIRECT(ADDRESS($F68,43))&lt;&gt;1,INDIRECT(ADDRESS($F68,48)),0),0), IF($G68&gt;0,IF(INDIRECT(ADDRESS($G68,43))&lt;&gt;1,INDIRECT(ADDRESS($G68,48)),0),0), IF($H68&gt;0,IF(INDIRECT(ADDRESS($H68,43))&lt;&gt;1,INDIRECT(ADDRESS($H68,48)),0),0), IF($I68&gt;0,IF(INDIRECT(ADDRESS($I68,43))&lt;&gt;1,INDIRECT(ADDRESS($I68,48)),0),0), IF($J68&gt;0,IF(INDIRECT(ADDRESS($J68,43))&lt;&gt;1,INDIRECT(ADDRESS($J68,48)),0),0), IF($K68&gt;0,IF(INDIRECT(ADDRESS($K68,43))&lt;&gt;1,INDIRECT(ADDRESS($K68,48)),0),0), IF($L68&gt;0,IF(INDIRECT(ADDRESS($L68,43))&lt;&gt;1,INDIRECT(ADDRESS($L68,48)),0),0), IF($M68&gt;0,IF(INDIRECT(ADDRESS($M68,43))&lt;&gt;1,INDIRECT(ADDRESS($M68,48)),0),0)), IF(AU68="L",SUM(IF($C68&gt;0,IF(INDIRECT(ADDRESS($C68,43))&lt;&gt;1,INDIRECT(ADDRESS($C68,50)),0),0), IF($D68&gt;0,IF(INDIRECT(ADDRESS($D68,43))&lt;&gt;1,INDIRECT(ADDRESS($D68,50)),0),0), IF($E68&gt;0,IF(INDIRECT(ADDRESS($E68,43))&lt;&gt;1,INDIRECT(ADDRESS($E68,50)),0),0), IF($F68&gt;0,IF(INDIRECT(ADDRESS($F68,43))&lt;&gt;1,INDIRECT(ADDRESS($F68,50)),0),0), IF($G68&gt;0,IF(INDIRECT(ADDRESS($G68,43))&lt;&gt;1,INDIRECT(ADDRESS($G68,50)),0),0), IF($G68&gt;0,IF(INDIRECT(ADDRESS($G68,43))&lt;&gt;1,INDIRECT(ADDRESS($G68,50)),0),0), IF($H68&gt;0,IF(INDIRECT(ADDRESS($H68,43))&lt;&gt;1,INDIRECT(ADDRESS($H68,50)),0),0), IF($I68&gt;0,IF(INDIRECT(ADDRESS($I68,43))&lt;&gt;1,INDIRECT(ADDRESS($I68,50)),0),0), IF($J68&gt;0,IF(INDIRECT(ADDRESS($J68,43))&lt;&gt;1,INDIRECT(ADDRESS($J68,50)),0),0), IF($K68&gt;0,IF(INDIRECT(ADDRESS($K68,43))&lt;&gt;1,INDIRECT(ADDRESS($K68,50)),0),0), IF($L68&gt;0,IF(INDIRECT(ADDRESS($L68,43))&lt;&gt;1,INDIRECT(ADDRESS($L68,50)),0),0), IF($M68&gt;0,IF(INDIRECT(ADDRESS($M68,43))&lt;&gt;1,INDIRECT(ADDRESS($M68,50)),0),0)), SUM(IF($C68&gt;0,IF(INDIRECT(ADDRESS($C68,43))&lt;&gt;1,INDIRECT(ADDRESS($C68,49)),0),0), IF($D68&gt;0,IF(INDIRECT(ADDRESS($D68,43))&lt;&gt;1,INDIRECT(ADDRESS($D68,49)),0),0), IF($E68&gt;0,IF(INDIRECT(ADDRESS($E68,43))&lt;&gt;1,INDIRECT(ADDRESS($E68,49)),0),0), IF($F68&gt;0,IF(INDIRECT(ADDRESS($F68,43))&lt;&gt;1,INDIRECT(ADDRESS($F68,49)),0),0), IF($G68&gt;0,IF(INDIRECT(ADDRESS($G68,43))&lt;&gt;1,INDIRECT(ADDRESS($G68,49)),0),0), IF($G68&gt;0,IF(INDIRECT(ADDRESS($G68,43))&lt;&gt;1,INDIRECT(ADDRESS($G68,49)),0),0), IF($H68&gt;0,IF(INDIRECT(ADDRESS($H68,43))&lt;&gt;1,INDIRECT(ADDRESS($H68,49)),0),0), IF($I68&gt;0,IF(INDIRECT(ADDRESS($I68,43))&lt;&gt;1,INDIRECT(ADDRESS($I68,49)),0),0), IF($J68&gt;0,IF(INDIRECT(ADDRESS($J68,43))&lt;&gt;1,INDIRECT(ADDRESS($J68,49)),0),0), IF($K68&gt;0,IF(INDIRECT(ADDRESS($K68,43))&lt;&gt;1,INDIRECT(ADDRESS($K68,49)),0),0), IF($L68&gt;0,IF(INDIRECT(ADDRESS($L68,43))&lt;&gt;1,INDIRECT(ADDRESS($L68,49)),0),0), IF($M68&gt;0,IF(INDIRECT(ADDRESS($M68,43))&lt;&gt;1,INDIRECT(ADDRESS($M68,49)),0),0))))</f>
        <v>1.1666666666666667</v>
      </c>
      <c r="CL68" s="57" cm="1">
        <f t="array" aca="1" ref="CL68" ca="1">SUM(IF($C68&gt;0,IF(INDIRECT(ADDRESS($C68,44))=1,INDIRECT(ADDRESS($C68,90)),0),0), IF($D68&gt;0,IF(INDIRECT(ADDRESS($D68,44))=1,INDIRECT(ADDRESS($D68,90)),0),0), IF($E68&gt;0,IF(INDIRECT(ADDRESS($E68,44))=1,INDIRECT(ADDRESS($E68,90)),0),0), IF($F68&gt;0,IF(INDIRECT(ADDRESS($F68,44))=1,INDIRECT(ADDRESS($F68,90)),0),0), IF($G68&gt;0,IF(INDIRECT(ADDRESS($G68,44))=1,INDIRECT(ADDRESS($G68,90)),0),0), IF($H68&gt;0,IF(INDIRECT(ADDRESS($H68,44))=1,INDIRECT(ADDRESS($H68,90)),0),0), IF($I68&gt;0,IF(INDIRECT(ADDRESS($I68,44))=1,INDIRECT(ADDRESS($I68,90)),0),0), IF($J68&gt;0,IF(INDIRECT(ADDRESS($J68,44))=1,INDIRECT(ADDRESS($J68,90)),0),0), IF($K68&gt;0,IF(INDIRECT(ADDRESS($K68,44))=1,INDIRECT(ADDRESS($K68,90)),0),0), IF($L68&gt;0,IF(INDIRECT(ADDRESS($L68,44))=1,INDIRECT(ADDRESS($L68,90)),0),0), IF($M68&gt;0,IF(INDIRECT(ADDRESS($M68,44))=1,INDIRECT(ADDRESS($M68,90)),0),0))</f>
        <v>0</v>
      </c>
      <c r="CM68" s="56">
        <f t="shared" ca="1" si="53"/>
        <v>0.88337221105368313</v>
      </c>
      <c r="CN68" s="59"/>
    </row>
    <row r="69" spans="1:92" x14ac:dyDescent="0.25">
      <c r="A69" s="62" t="s">
        <v>146</v>
      </c>
      <c r="B69" s="122">
        <v>12</v>
      </c>
      <c r="C69" s="122">
        <v>25</v>
      </c>
      <c r="D69" s="122">
        <v>20</v>
      </c>
      <c r="E69" s="122"/>
      <c r="F69" s="122"/>
      <c r="G69" s="122"/>
      <c r="H69" s="122"/>
      <c r="I69" s="67"/>
      <c r="J69" s="67"/>
      <c r="K69" s="67"/>
      <c r="L69" s="67"/>
      <c r="M69" s="67"/>
      <c r="N69" s="67">
        <f t="shared" ca="1" si="36"/>
        <v>34</v>
      </c>
      <c r="O69" s="67" t="str" cm="1">
        <f t="array" aca="1" ref="O69" ca="1">INDIRECT(ADDRESS($B69,COLUMN()))</f>
        <v>Bomber</v>
      </c>
      <c r="P69" s="67" cm="1">
        <f t="array" aca="1" ref="P69" ca="1">INDIRECT(ADDRESS($B69,COLUMN()))</f>
        <v>5</v>
      </c>
      <c r="Q69" s="67" t="str" cm="1">
        <f t="array" aca="1" ref="Q69" ca="1">INDIRECT(ADDRESS($B69,COLUMN()))</f>
        <v>-</v>
      </c>
      <c r="R69" s="67" t="str" cm="1">
        <f t="array" aca="1" ref="R69" ca="1">INDIRECT(ADDRESS($B69,COLUMN()))</f>
        <v>-</v>
      </c>
      <c r="S69" s="67" cm="1">
        <f t="array" aca="1" ref="S69" ca="1">INDIRECT(ADDRESS($B69,COLUMN()))</f>
        <v>2</v>
      </c>
      <c r="T69" s="67" t="str" cm="1">
        <f t="array" aca="1" ref="T69" ca="1">INDIRECT(ADDRESS($B69,COLUMN()))</f>
        <v>1-4</v>
      </c>
      <c r="U69" s="67" cm="1">
        <f t="array" aca="1" ref="U69" ca="1">INDIRECT(ADDRESS($B69,COLUMN()))</f>
        <v>4</v>
      </c>
      <c r="V69" s="67" cm="1">
        <f t="array" aca="1" ref="V69" ca="1">INDIRECT(ADDRESS($B69,COLUMN()))</f>
        <v>0</v>
      </c>
      <c r="W69" s="67" cm="1">
        <f t="array" aca="1" ref="W69" ca="1">INDIRECT(ADDRESS($B69,COLUMN()))</f>
        <v>4</v>
      </c>
      <c r="X69" s="67" cm="1">
        <f t="array" aca="1" ref="X69" ca="1">INDIRECT(ADDRESS($B69,COLUMN()))</f>
        <v>6</v>
      </c>
      <c r="Y69" s="67" cm="1">
        <f t="array" aca="1" ref="Y69" ca="1">INDIRECT(ADDRESS($B69,COLUMN()))</f>
        <v>1</v>
      </c>
      <c r="Z69" s="67" cm="1">
        <f t="array" aca="1" ref="Z69" ca="1">INDIRECT(ADDRESS($B69,COLUMN()))</f>
        <v>5</v>
      </c>
      <c r="AA69" s="67" t="str" cm="1">
        <f t="array" aca="1" ref="AA69" ca="1">INDIRECT(ADDRESS($B69,COLUMN()))</f>
        <v>Rocket Boosters</v>
      </c>
      <c r="AB69" s="56">
        <f t="shared" ca="1" si="37"/>
        <v>0.75242728065260123</v>
      </c>
      <c r="AC69" s="56">
        <f t="shared" ca="1" si="38"/>
        <v>0.7525853034603972</v>
      </c>
      <c r="AD69" s="56">
        <f t="shared" ca="1" si="39"/>
        <v>3.2721100150452052</v>
      </c>
      <c r="AF69" s="52"/>
      <c r="AG69" s="52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65"/>
      <c r="AU69" s="57" t="s">
        <v>33</v>
      </c>
      <c r="AV69" s="57" cm="1">
        <f t="array" aca="1" ref="AV69" ca="1">SUM(IF($C69&gt;0,IF(AND(INDIRECT(ADDRESS($C69,44))=0,INDIRECT(ADDRESS($C69,38))="UL",ISERROR(SEARCH("Rear",INDIRECT(ADDRESS($C69,33)))),ISERROR(SEARCH("Side",INDIRECT(ADDRESS($C69,33))))),INDIRECT(ADDRESS($C69,COLUMN())),0),0),IF($D69&gt;0,IF(AND(INDIRECT(ADDRESS($D69,44))=0,INDIRECT(ADDRESS($D69,38))="UL",ISERROR(SEARCH("Rear",INDIRECT(ADDRESS($D69,33)))),ISERROR(SEARCH("Side",INDIRECT(ADDRESS($D69,33))))),INDIRECT(ADDRESS($D69,COLUMN())),0),0),IF($E69&gt;0,IF(AND(INDIRECT(ADDRESS($E69,44))=0,INDIRECT(ADDRESS($E69,38))="UL",ISERROR(SEARCH("Rear",INDIRECT(ADDRESS($E69,33)))),ISERROR(SEARCH("Side",INDIRECT(ADDRESS($E69,33))))),INDIRECT(ADDRESS($E69,COLUMN())),0),0),IF($F69&gt;0,IF(AND(INDIRECT(ADDRESS($F69,44))=0,INDIRECT(ADDRESS($F69,38))="UL",ISERROR(SEARCH("Rear",INDIRECT(ADDRESS($F69,33)))),ISERROR(SEARCH("Side",INDIRECT(ADDRESS($F69,33))))),INDIRECT(ADDRESS($F69,COLUMN())),0),0),IF($G69&gt;0,IF(AND(INDIRECT(ADDRESS($G69,44))=0,INDIRECT(ADDRESS($G69,38))="UL",ISERROR(SEARCH("Rear",INDIRECT(ADDRESS($G69,33)))),ISERROR(SEARCH("Side",INDIRECT(ADDRESS($G69,33))))),INDIRECT(ADDRESS($G69,COLUMN())),0),0),IF($H69&gt;0,IF(AND(INDIRECT(ADDRESS($H69,44))=0,INDIRECT(ADDRESS($H69,38))="UL",ISERROR(SEARCH("Rear",INDIRECT(ADDRESS($H69,33)))),ISERROR(SEARCH("Side",INDIRECT(ADDRESS($H69,33))))),INDIRECT(ADDRESS($H69,COLUMN())),0),0),IF($I69&gt;0,IF(AND(INDIRECT(ADDRESS($I69,44))=0,INDIRECT(ADDRESS($I69,38))="UL",ISERROR(SEARCH("Rear",INDIRECT(ADDRESS($I69,33)))),ISERROR(SEARCH("Side",INDIRECT(ADDRESS($I69,33))))),INDIRECT(ADDRESS($I69,COLUMN())),0),0),IF($J69&gt;0,IF(AND(INDIRECT(ADDRESS($J69,44))=0,INDIRECT(ADDRESS($J69,38))="UL",ISERROR(SEARCH("Rear",INDIRECT(ADDRESS($J69,33)))),ISERROR(SEARCH("Side",INDIRECT(ADDRESS($J69,33))))),INDIRECT(ADDRESS($J69,COLUMN())),0),0),IF($K69&gt;0,IF(AND(INDIRECT(ADDRESS($K69,44))=0,INDIRECT(ADDRESS($K69,38))="UL",ISERROR(SEARCH("Rear",INDIRECT(ADDRESS($K69,33)))),ISERROR(SEARCH("Side",INDIRECT(ADDRESS($K69,33))))),INDIRECT(ADDRESS($K69,COLUMN())),0),0),IF($L69&gt;0,IF(AND(INDIRECT(ADDRESS($L69,44))=0,INDIRECT(ADDRESS($L69,38))="UL",ISERROR(SEARCH("Rear",INDIRECT(ADDRESS($L69,33)))),ISERROR(SEARCH("Side",INDIRECT(ADDRESS($L69,33))))),INDIRECT(ADDRESS($L69,COLUMN())),0),0),IF($M69&gt;0,IF(AND(INDIRECT(ADDRESS($M69,44))=0,INDIRECT(ADDRESS($M69,38))="UL",ISERROR(SEARCH("Rear",INDIRECT(ADDRESS($M69,33)))),ISERROR(SEARCH("Side",INDIRECT(ADDRESS($M69,33))))),INDIRECT(ADDRESS($M69,COLUMN())),0),0))</f>
        <v>1.2777777777777777</v>
      </c>
      <c r="AW69" s="57" cm="1">
        <f t="array" aca="1" ref="AW69" ca="1">SUM(IF($C69&gt;0,IF(AND(INDIRECT(ADDRESS($C69,44))=0,INDIRECT(ADDRESS($C69,38))="UL",ISERROR(SEARCH("Rear",INDIRECT(ADDRESS($C69,33)))),ISERROR(SEARCH("Side",INDIRECT(ADDRESS($C69,33))))),INDIRECT(ADDRESS($C69,COLUMN())),0),0),IF($D69&gt;0,IF(AND(INDIRECT(ADDRESS($D69,44))=0,INDIRECT(ADDRESS($D69,38))="UL",ISERROR(SEARCH("Rear",INDIRECT(ADDRESS($D69,33)))),ISERROR(SEARCH("Side",INDIRECT(ADDRESS($D69,33))))),INDIRECT(ADDRESS($D69,COLUMN())),0),0),IF($E69&gt;0,IF(AND(INDIRECT(ADDRESS($E69,44))=0,INDIRECT(ADDRESS($E69,38))="UL",ISERROR(SEARCH("Rear",INDIRECT(ADDRESS($E69,33)))),ISERROR(SEARCH("Side",INDIRECT(ADDRESS($E69,33))))),INDIRECT(ADDRESS($E69,COLUMN())),0),0),IF($F69&gt;0,IF(AND(INDIRECT(ADDRESS($F69,44))=0,INDIRECT(ADDRESS($F69,38))="UL",ISERROR(SEARCH("Rear",INDIRECT(ADDRESS($F69,33)))),ISERROR(SEARCH("Side",INDIRECT(ADDRESS($F69,33))))),INDIRECT(ADDRESS($F69,COLUMN())),0),0),IF($G69&gt;0,IF(AND(INDIRECT(ADDRESS($G69,44))=0,INDIRECT(ADDRESS($G69,38))="UL",ISERROR(SEARCH("Rear",INDIRECT(ADDRESS($G69,33)))),ISERROR(SEARCH("Side",INDIRECT(ADDRESS($G69,33))))),INDIRECT(ADDRESS($G69,COLUMN())),0),0),IF($H69&gt;0,IF(AND(INDIRECT(ADDRESS($H69,44))=0,INDIRECT(ADDRESS($H69,38))="UL",ISERROR(SEARCH("Rear",INDIRECT(ADDRESS($H69,33)))),ISERROR(SEARCH("Side",INDIRECT(ADDRESS($H69,33))))),INDIRECT(ADDRESS($H69,COLUMN())),0),0),IF($I69&gt;0,IF(AND(INDIRECT(ADDRESS($I69,44))=0,INDIRECT(ADDRESS($I69,38))="UL",ISERROR(SEARCH("Rear",INDIRECT(ADDRESS($I69,33)))),ISERROR(SEARCH("Side",INDIRECT(ADDRESS($I69,33))))),INDIRECT(ADDRESS($I69,COLUMN())),0),0),IF($J69&gt;0,IF(AND(INDIRECT(ADDRESS($J69,44))=0,INDIRECT(ADDRESS($J69,38))="UL",ISERROR(SEARCH("Rear",INDIRECT(ADDRESS($J69,33)))),ISERROR(SEARCH("Side",INDIRECT(ADDRESS($J69,33))))),INDIRECT(ADDRESS($J69,COLUMN())),0),0),IF($K69&gt;0,IF(AND(INDIRECT(ADDRESS($K69,44))=0,INDIRECT(ADDRESS($K69,38))="UL",ISERROR(SEARCH("Rear",INDIRECT(ADDRESS($K69,33)))),ISERROR(SEARCH("Side",INDIRECT(ADDRESS($K69,33))))),INDIRECT(ADDRESS($K69,COLUMN())),0),0),IF($L69&gt;0,IF(AND(INDIRECT(ADDRESS($L69,44))=0,INDIRECT(ADDRESS($L69,38))="UL",ISERROR(SEARCH("Rear",INDIRECT(ADDRESS($L69,33)))),ISERROR(SEARCH("Side",INDIRECT(ADDRESS($L69,33))))),INDIRECT(ADDRESS($L69,COLUMN())),0),0),IF($M69&gt;0,IF(AND(INDIRECT(ADDRESS($M69,44))=0,INDIRECT(ADDRESS($M69,38))="UL",ISERROR(SEARCH("Rear",INDIRECT(ADDRESS($M69,33)))),ISERROR(SEARCH("Side",INDIRECT(ADDRESS($M69,33))))),INDIRECT(ADDRESS($M69,COLUMN())),0),0))</f>
        <v>1.0555555555555554</v>
      </c>
      <c r="AX69" s="57" cm="1">
        <f t="array" aca="1" ref="AX69" ca="1">SUM(IF($C69&gt;0,IF(AND(INDIRECT(ADDRESS($C69,44))=0,INDIRECT(ADDRESS($C69,38))="UL",ISERROR(SEARCH("Rear",INDIRECT(ADDRESS($C69,33)))),ISERROR(SEARCH("Side",INDIRECT(ADDRESS($C69,33))))),INDIRECT(ADDRESS($C69,COLUMN())),0),0),IF($D69&gt;0,IF(AND(INDIRECT(ADDRESS($D69,44))=0,INDIRECT(ADDRESS($D69,38))="UL",ISERROR(SEARCH("Rear",INDIRECT(ADDRESS($D69,33)))),ISERROR(SEARCH("Side",INDIRECT(ADDRESS($D69,33))))),INDIRECT(ADDRESS($D69,COLUMN())),0),0),IF($E69&gt;0,IF(AND(INDIRECT(ADDRESS($E69,44))=0,INDIRECT(ADDRESS($E69,38))="UL",ISERROR(SEARCH("Rear",INDIRECT(ADDRESS($E69,33)))),ISERROR(SEARCH("Side",INDIRECT(ADDRESS($E69,33))))),INDIRECT(ADDRESS($E69,COLUMN())),0),0),IF($F69&gt;0,IF(AND(INDIRECT(ADDRESS($F69,44))=0,INDIRECT(ADDRESS($F69,38))="UL",ISERROR(SEARCH("Rear",INDIRECT(ADDRESS($F69,33)))),ISERROR(SEARCH("Side",INDIRECT(ADDRESS($F69,33))))),INDIRECT(ADDRESS($F69,COLUMN())),0),0),IF($G69&gt;0,IF(AND(INDIRECT(ADDRESS($G69,44))=0,INDIRECT(ADDRESS($G69,38))="UL",ISERROR(SEARCH("Rear",INDIRECT(ADDRESS($G69,33)))),ISERROR(SEARCH("Side",INDIRECT(ADDRESS($G69,33))))),INDIRECT(ADDRESS($G69,COLUMN())),0),0),IF($H69&gt;0,IF(AND(INDIRECT(ADDRESS($H69,44))=0,INDIRECT(ADDRESS($H69,38))="UL",ISERROR(SEARCH("Rear",INDIRECT(ADDRESS($H69,33)))),ISERROR(SEARCH("Side",INDIRECT(ADDRESS($H69,33))))),INDIRECT(ADDRESS($H69,COLUMN())),0),0),IF($I69&gt;0,IF(AND(INDIRECT(ADDRESS($I69,44))=0,INDIRECT(ADDRESS($I69,38))="UL",ISERROR(SEARCH("Rear",INDIRECT(ADDRESS($I69,33)))),ISERROR(SEARCH("Side",INDIRECT(ADDRESS($I69,33))))),INDIRECT(ADDRESS($I69,COLUMN())),0),0),IF($J69&gt;0,IF(AND(INDIRECT(ADDRESS($J69,44))=0,INDIRECT(ADDRESS($J69,38))="UL",ISERROR(SEARCH("Rear",INDIRECT(ADDRESS($J69,33)))),ISERROR(SEARCH("Side",INDIRECT(ADDRESS($J69,33))))),INDIRECT(ADDRESS($J69,COLUMN())),0),0),IF($K69&gt;0,IF(AND(INDIRECT(ADDRESS($K69,44))=0,INDIRECT(ADDRESS($K69,38))="UL",ISERROR(SEARCH("Rear",INDIRECT(ADDRESS($K69,33)))),ISERROR(SEARCH("Side",INDIRECT(ADDRESS($K69,33))))),INDIRECT(ADDRESS($K69,COLUMN())),0),0),IF($L69&gt;0,IF(AND(INDIRECT(ADDRESS($L69,44))=0,INDIRECT(ADDRESS($L69,38))="UL",ISERROR(SEARCH("Rear",INDIRECT(ADDRESS($L69,33)))),ISERROR(SEARCH("Side",INDIRECT(ADDRESS($L69,33))))),INDIRECT(ADDRESS($L69,COLUMN())),0),0),IF($M69&gt;0,IF(AND(INDIRECT(ADDRESS($M69,44))=0,INDIRECT(ADDRESS($M69,38))="UL",ISERROR(SEARCH("Rear",INDIRECT(ADDRESS($M69,33)))),ISERROR(SEARCH("Side",INDIRECT(ADDRESS($M69,33))))),INDIRECT(ADDRESS($M69,COLUMN())),0),0))</f>
        <v>0.7222222222222221</v>
      </c>
      <c r="AY69" s="58">
        <f t="shared" ca="1" si="40"/>
        <v>1.2777777777777777</v>
      </c>
      <c r="AZ69" s="58">
        <f t="shared" ca="1" si="41"/>
        <v>1.0185185185185184</v>
      </c>
      <c r="BA69" s="58" cm="1">
        <f t="array" aca="1" ref="BA69" ca="1">SUM(IF($C69&gt;0,IF(AND(INDIRECT(ADDRESS($C69,44))=0,INDIRECT(ADDRESS($C69,38))="UL"),INDIRECT(ADDRESS($C69,COLUMN())),0),0),IF($D69&gt;0,IF(AND(INDIRECT(ADDRESS($D69,44))=0,INDIRECT(ADDRESS($D69,38))="UL"),INDIRECT(ADDRESS($D69,COLUMN())),0),0),IF($E69&gt;0,IF(AND(INDIRECT(ADDRESS($E69,44))=0,INDIRECT(ADDRESS($E69,38))="UL"),INDIRECT(ADDRESS($E69,COLUMN())),0),0),IF($F69&gt;0,IF(AND(INDIRECT(ADDRESS($F69,44))=0,INDIRECT(ADDRESS($F69,38))="UL"),INDIRECT(ADDRESS($F69,COLUMN())),0),0),IF($G69&gt;0,IF(AND(INDIRECT(ADDRESS($G69,44))=0,INDIRECT(ADDRESS($G69,38))="UL"),INDIRECT(ADDRESS($G69,COLUMN())),0),0),IF($H69&gt;0,IF(AND(INDIRECT(ADDRESS($H69,44))=0,INDIRECT(ADDRESS($H69,38))="UL"),INDIRECT(ADDRESS($H69,COLUMN())),0),0),IF($I69&gt;0,IF(AND(INDIRECT(ADDRESS($I69,44))=0,INDIRECT(ADDRESS($I69,38))="UL"),INDIRECT(ADDRESS($I69,COLUMN())),0),0),IF($J69&gt;0,IF(AND(INDIRECT(ADDRESS($J69,44))=0,INDIRECT(ADDRESS($J69,38))="UL"),INDIRECT(ADDRESS($J69,COLUMN())),0),0),IF($K69&gt;0,IF(AND(INDIRECT(ADDRESS($K69,44))=0,INDIRECT(ADDRESS($K69,38))="UL"),INDIRECT(ADDRESS($K69,COLUMN())),0),0),IF($L69&gt;0,IF(AND(INDIRECT(ADDRESS($L69,44))=0,INDIRECT(ADDRESS($L69,38))="UL"),INDIRECT(ADDRESS($L69,COLUMN())),0),0),IF($M69&gt;0,IF(AND(INDIRECT(ADDRESS($M69,44))=0,INDIRECT(ADDRESS($M69,38))="UL"),INDIRECT(ADDRESS($M69,COLUMN())),0),0))</f>
        <v>0.37777777777777777</v>
      </c>
      <c r="BB69" s="58" cm="1">
        <f t="array" aca="1" ref="BB69" ca="1">SUM(IF($C69&gt;0,IF(AND(INDIRECT(ADDRESS($C69,44))=0,INDIRECT(ADDRESS($C69,38))="UL"),INDIRECT(ADDRESS($C69,COLUMN())),0),0),IF($D69&gt;0,IF(AND(INDIRECT(ADDRESS($D69,44))=0,INDIRECT(ADDRESS($D69,38))="UL"),INDIRECT(ADDRESS($D69,COLUMN())),0),0),IF($E69&gt;0,IF(AND(INDIRECT(ADDRESS($E69,44))=0,INDIRECT(ADDRESS($E69,38))="UL"),INDIRECT(ADDRESS($E69,COLUMN())),0),0),IF($F69&gt;0,IF(AND(INDIRECT(ADDRESS($F69,44))=0,INDIRECT(ADDRESS($F69,38))="UL"),INDIRECT(ADDRESS($F69,COLUMN())),0),0),IF($G69&gt;0,IF(AND(INDIRECT(ADDRESS($G69,44))=0,INDIRECT(ADDRESS($G69,38))="UL"),INDIRECT(ADDRESS($G69,COLUMN())),0),0),IF($H69&gt;0,IF(AND(INDIRECT(ADDRESS($H69,44))=0,INDIRECT(ADDRESS($H69,38))="UL"),INDIRECT(ADDRESS($H69,COLUMN())),0),0),IF($I69&gt;0,IF(AND(INDIRECT(ADDRESS($I69,44))=0,INDIRECT(ADDRESS($I69,38))="UL"),INDIRECT(ADDRESS($I69,COLUMN())),0),0),IF($J69&gt;0,IF(AND(INDIRECT(ADDRESS($J69,44))=0,INDIRECT(ADDRESS($J69,38))="UL"),INDIRECT(ADDRESS($J69,COLUMN())),0),0),IF($K69&gt;0,IF(AND(INDIRECT(ADDRESS($K69,44))=0,INDIRECT(ADDRESS($K69,38))="UL"),INDIRECT(ADDRESS($K69,COLUMN())),0),0),IF($L69&gt;0,IF(AND(INDIRECT(ADDRESS($L69,44))=0,INDIRECT(ADDRESS($L69,38))="UL"),INDIRECT(ADDRESS($L69,COLUMN())),0),0),IF($M69&gt;0,IF(AND(INDIRECT(ADDRESS($M69,44))=0,INDIRECT(ADDRESS($M69,38))="UL"),INDIRECT(ADDRESS($M69,COLUMN())),0),0))</f>
        <v>0.43703703703703695</v>
      </c>
      <c r="BC69" s="58" cm="1">
        <f t="array" aca="1" ref="BC69" ca="1">SUM(IF($C69&gt;0,IF(AND(INDIRECT(ADDRESS($C69,44))=0,INDIRECT(ADDRESS($C69,38))="UL"),INDIRECT(ADDRESS($C69,COLUMN())),0),0),IF($D69&gt;0,IF(AND(INDIRECT(ADDRESS($D69,44))=0,INDIRECT(ADDRESS($D69,38))="UL"),INDIRECT(ADDRESS($D69,COLUMN())),0),0),IF($E69&gt;0,IF(AND(INDIRECT(ADDRESS($E69,44))=0,INDIRECT(ADDRESS($E69,38))="UL"),INDIRECT(ADDRESS($E69,COLUMN())),0),0),IF($F69&gt;0,IF(AND(INDIRECT(ADDRESS($F69,44))=0,INDIRECT(ADDRESS($F69,38))="UL"),INDIRECT(ADDRESS($F69,COLUMN())),0),0),IF($G69&gt;0,IF(AND(INDIRECT(ADDRESS($G69,44))=0,INDIRECT(ADDRESS($G69,38))="UL"),INDIRECT(ADDRESS($G69,COLUMN())),0),0),IF($H69&gt;0,IF(AND(INDIRECT(ADDRESS($H69,44))=0,INDIRECT(ADDRESS($H69,38))="UL"),INDIRECT(ADDRESS($H69,COLUMN())),0),0),IF($I69&gt;0,IF(AND(INDIRECT(ADDRESS($I69,44))=0,INDIRECT(ADDRESS($I69,38))="UL"),INDIRECT(ADDRESS($I69,COLUMN())),0),0),IF($J69&gt;0,IF(AND(INDIRECT(ADDRESS($J69,44))=0,INDIRECT(ADDRESS($J69,38))="UL"),INDIRECT(ADDRESS($J69,COLUMN())),0),0),IF($K69&gt;0,IF(AND(INDIRECT(ADDRESS($K69,44))=0,INDIRECT(ADDRESS($K69,38))="UL"),INDIRECT(ADDRESS($K69,COLUMN())),0),0),IF($L69&gt;0,IF(AND(INDIRECT(ADDRESS($L69,44))=0,INDIRECT(ADDRESS($L69,38))="UL"),INDIRECT(ADDRESS($L69,COLUMN())),0),0),IF($M69&gt;0,IF(AND(INDIRECT(ADDRESS($M69,44))=0,INDIRECT(ADDRESS($M69,38))="UL"),INDIRECT(ADDRESS($M69,COLUMN())),0),0))</f>
        <v>0.36296296296296288</v>
      </c>
      <c r="BD69" s="58" cm="1">
        <f t="array" aca="1" ref="BD69" ca="1">SUM(IF($C69&gt;0,IF(AND(INDIRECT(ADDRESS($C69,44))=0,INDIRECT(ADDRESS($C69,38))="UL"),INDIRECT(ADDRESS($C69,COLUMN())),0),0),IF($D69&gt;0,IF(AND(INDIRECT(ADDRESS($D69,44))=0,INDIRECT(ADDRESS($D69,38))="UL"),INDIRECT(ADDRESS($D69,COLUMN())),0),0),IF($E69&gt;0,IF(AND(INDIRECT(ADDRESS($E69,44))=0,INDIRECT(ADDRESS($E69,38))="UL"),INDIRECT(ADDRESS($E69,COLUMN())),0),0),IF($F69&gt;0,IF(AND(INDIRECT(ADDRESS($F69,44))=0,INDIRECT(ADDRESS($F69,38))="UL"),INDIRECT(ADDRESS($F69,COLUMN())),0),0),IF($G69&gt;0,IF(AND(INDIRECT(ADDRESS($G69,44))=0,INDIRECT(ADDRESS($G69,38))="UL"),INDIRECT(ADDRESS($G69,COLUMN())),0),0),IF($H69&gt;0,IF(AND(INDIRECT(ADDRESS($H69,44))=0,INDIRECT(ADDRESS($H69,38))="UL"),INDIRECT(ADDRESS($H69,COLUMN())),0),0),IF($I69&gt;0,IF(AND(INDIRECT(ADDRESS($I69,44))=0,INDIRECT(ADDRESS($I69,38))="UL"),INDIRECT(ADDRESS($I69,COLUMN())),0),0),IF($J69&gt;0,IF(AND(INDIRECT(ADDRESS($J69,44))=0,INDIRECT(ADDRESS($J69,38))="UL"),INDIRECT(ADDRESS($J69,COLUMN())),0),0),IF($K69&gt;0,IF(AND(INDIRECT(ADDRESS($K69,44))=0,INDIRECT(ADDRESS($K69,38))="UL"),INDIRECT(ADDRESS($K69,COLUMN())),0),0),IF($L69&gt;0,IF(AND(INDIRECT(ADDRESS($L69,44))=0,INDIRECT(ADDRESS($L69,38))="UL"),INDIRECT(ADDRESS($L69,COLUMN())),0),0),IF($M69&gt;0,IF(AND(INDIRECT(ADDRESS($M69,44))=0,INDIRECT(ADDRESS($M69,38))="UL"),INDIRECT(ADDRESS($M69,COLUMN())),0),0))</f>
        <v>0.45185185185185178</v>
      </c>
      <c r="BE69" s="57">
        <f t="shared" ca="1" si="42"/>
        <v>0.37777777777777777</v>
      </c>
      <c r="BF69" s="57" cm="1">
        <f t="array" aca="1" ref="BF69" ca="1">SUM(IF($C69&gt;0,IF(INDIRECT(ADDRESS($C69,45))=1,INDIRECT(ADDRESS($C69,52))*INDIRECT(ADDRESS($C69,42))/5,0),0), IF($D69&gt;0,IF(INDIRECT(ADDRESS($D69,45))=1,INDIRECT(ADDRESS($D69,52))*INDIRECT(ADDRESS($D69,42))/5,0),0), IF($E69&gt;0,IF(INDIRECT(ADDRESS($E69,45))=1,INDIRECT(ADDRESS($E69,52))*INDIRECT(ADDRESS($E69,42))/5,0),0), IF($F69&gt;0,IF(INDIRECT(ADDRESS($F69,45))=1,INDIRECT(ADDRESS($F69,52))*INDIRECT(ADDRESS($F69,42))/5,0),0), IF($G69&gt;0,IF(INDIRECT(ADDRESS($G69,45))=1,INDIRECT(ADDRESS($G69,52))*INDIRECT(ADDRESS($G69,42))/5,0),0), IF($H69&gt;0,IF(INDIRECT(ADDRESS($H69,45))=1,INDIRECT(ADDRESS($H69,52))*INDIRECT(ADDRESS($H69,42))/5,0),0)
)*$BF$296/100</f>
        <v>0</v>
      </c>
      <c r="BG69" s="19"/>
      <c r="BH69" s="57" cm="1">
        <f t="array" aca="1" ref="BH69" ca="1">SUM(IF($C69&gt;0,IF(AND(INDIRECT(ADDRESS($C69,44))=0,INDIRECT(ADDRESS($C69,38))&lt;&gt;"UL"),INDIRECT(ADDRESS($C69,COLUMN()-12)),0),0), IF($D69&gt;0,IF(AND(INDIRECT(ADDRESS($D69,44))=0,INDIRECT(ADDRESS($D69,38))&lt;&gt;"UL"),INDIRECT(ADDRESS($D69,COLUMN()-12)),0),0), IF($E69&gt;0,IF(AND(INDIRECT(ADDRESS($E69,44))=0,INDIRECT(ADDRESS($E69,38))&lt;&gt;"UL"),INDIRECT(ADDRESS($E69,COLUMN()-12)),0),0), IF($F69&gt;0,IF(AND(INDIRECT(ADDRESS($F69,44))=0,INDIRECT(ADDRESS($F69,38))&lt;&gt;"UL"),INDIRECT(ADDRESS($F69,COLUMN()-12)),0),0), IF($G69&gt;0,IF(AND(INDIRECT(ADDRESS($G69,44))=0,INDIRECT(ADDRESS($G69,38))&lt;&gt;"UL"),INDIRECT(ADDRESS($G69,COLUMN()-12)),0),0), IF($H69&gt;0,IF(AND(INDIRECT(ADDRESS($H69,44))=0,INDIRECT(ADDRESS($H69,38))&lt;&gt;"UL"),INDIRECT(ADDRESS($H69,COLUMN()-12)),0),0), IF($I69&gt;0,IF(AND(INDIRECT(ADDRESS($I69,44))=0,INDIRECT(ADDRESS($I69,38))&lt;&gt;"UL"),INDIRECT(ADDRESS($I69,COLUMN()-12)),0),0), IF($J69&gt;0,IF(AND(INDIRECT(ADDRESS($J69,44))=0,INDIRECT(ADDRESS($J69,38))&lt;&gt;"UL"),INDIRECT(ADDRESS($J69,COLUMN()-12)),0),0), IF($K69&gt;0,IF(AND(INDIRECT(ADDRESS($K69,44))=0,INDIRECT(ADDRESS($K69,38))&lt;&gt;"UL"),INDIRECT(ADDRESS($K69,COLUMN()-12)),0),0), IF($L69&gt;0,IF(AND(INDIRECT(ADDRESS($L69,44))=0,INDIRECT(ADDRESS($L69,38))&lt;&gt;"UL"),INDIRECT(ADDRESS($L69,COLUMN()-12)),0),0), IF($M69&gt;0,IF(AND(INDIRECT(ADDRESS($M69,44))=0,INDIRECT(ADDRESS($M69,38))&lt;&gt;"UL"),INDIRECT(ADDRESS($M69,COLUMN()-12)),0),0))</f>
        <v>0</v>
      </c>
      <c r="BI69" s="57" cm="1">
        <f t="array" aca="1" ref="BI69" ca="1">SUM(IF($C69&gt;0,IF(AND(INDIRECT(ADDRESS($C69,44))=0,INDIRECT(ADDRESS($C69,38))&lt;&gt;"UL"),INDIRECT(ADDRESS($C69,COLUMN()-12)),0),0), IF($D69&gt;0,IF(AND(INDIRECT(ADDRESS($D69,44))=0,INDIRECT(ADDRESS($D69,38))&lt;&gt;"UL"),INDIRECT(ADDRESS($D69,COLUMN()-12)),0),0), IF($E69&gt;0,IF(AND(INDIRECT(ADDRESS($E69,44))=0,INDIRECT(ADDRESS($E69,38))&lt;&gt;"UL"),INDIRECT(ADDRESS($E69,COLUMN()-12)),0),0), IF($F69&gt;0,IF(AND(INDIRECT(ADDRESS($F69,44))=0,INDIRECT(ADDRESS($F69,38))&lt;&gt;"UL"),INDIRECT(ADDRESS($F69,COLUMN()-12)),0),0), IF($G69&gt;0,IF(AND(INDIRECT(ADDRESS($G69,44))=0,INDIRECT(ADDRESS($G69,38))&lt;&gt;"UL"),INDIRECT(ADDRESS($G69,COLUMN()-12)),0),0), IF($H69&gt;0,IF(AND(INDIRECT(ADDRESS($H69,44))=0,INDIRECT(ADDRESS($H69,38))&lt;&gt;"UL"),INDIRECT(ADDRESS($H69,COLUMN()-12)),0),0), IF($I69&gt;0,IF(AND(INDIRECT(ADDRESS($I69,44))=0,INDIRECT(ADDRESS($I69,38))&lt;&gt;"UL"),INDIRECT(ADDRESS($I69,COLUMN()-12)),0),0), IF($J69&gt;0,IF(AND(INDIRECT(ADDRESS($J69,44))=0,INDIRECT(ADDRESS($J69,38))&lt;&gt;"UL"),INDIRECT(ADDRESS($J69,COLUMN()-12)),0),0), IF($K69&gt;0,IF(AND(INDIRECT(ADDRESS($K69,44))=0,INDIRECT(ADDRESS($K69,38))&lt;&gt;"UL"),INDIRECT(ADDRESS($K69,COLUMN()-12)),0),0), IF($L69&gt;0,IF(AND(INDIRECT(ADDRESS($L69,44))=0,INDIRECT(ADDRESS($L69,38))&lt;&gt;"UL"),INDIRECT(ADDRESS($L69,COLUMN()-12)),0),0), IF($M69&gt;0,IF(AND(INDIRECT(ADDRESS($M69,44))=0,INDIRECT(ADDRESS($M69,38))&lt;&gt;"UL"),INDIRECT(ADDRESS($M69,COLUMN()-12)),0),0))</f>
        <v>0</v>
      </c>
      <c r="BJ69" s="57" cm="1">
        <f t="array" aca="1" ref="BJ69" ca="1">SUM(IF($C69&gt;0,IF(AND(INDIRECT(ADDRESS($C69,44))=0,INDIRECT(ADDRESS($C69,38))&lt;&gt;"UL"),INDIRECT(ADDRESS($C69,COLUMN()-12)),0),0), IF($D69&gt;0,IF(AND(INDIRECT(ADDRESS($D69,44))=0,INDIRECT(ADDRESS($D69,38))&lt;&gt;"UL"),INDIRECT(ADDRESS($D69,COLUMN()-12)),0),0), IF($E69&gt;0,IF(AND(INDIRECT(ADDRESS($E69,44))=0,INDIRECT(ADDRESS($E69,38))&lt;&gt;"UL"),INDIRECT(ADDRESS($E69,COLUMN()-12)),0),0), IF($F69&gt;0,IF(AND(INDIRECT(ADDRESS($F69,44))=0,INDIRECT(ADDRESS($F69,38))&lt;&gt;"UL"),INDIRECT(ADDRESS($F69,COLUMN()-12)),0),0), IF($G69&gt;0,IF(AND(INDIRECT(ADDRESS($G69,44))=0,INDIRECT(ADDRESS($G69,38))&lt;&gt;"UL"),INDIRECT(ADDRESS($G69,COLUMN()-12)),0),0), IF($H69&gt;0,IF(AND(INDIRECT(ADDRESS($H69,44))=0,INDIRECT(ADDRESS($H69,38))&lt;&gt;"UL"),INDIRECT(ADDRESS($H69,COLUMN()-12)),0),0), IF($I69&gt;0,IF(AND(INDIRECT(ADDRESS($I69,44))=0,INDIRECT(ADDRESS($I69,38))&lt;&gt;"UL"),INDIRECT(ADDRESS($I69,COLUMN()-12)),0),0), IF($J69&gt;0,IF(AND(INDIRECT(ADDRESS($J69,44))=0,INDIRECT(ADDRESS($J69,38))&lt;&gt;"UL"),INDIRECT(ADDRESS($J69,COLUMN()-12)),0),0), IF($K69&gt;0,IF(AND(INDIRECT(ADDRESS($K69,44))=0,INDIRECT(ADDRESS($K69,38))&lt;&gt;"UL"),INDIRECT(ADDRESS($K69,COLUMN()-12)),0),0), IF($L69&gt;0,IF(AND(INDIRECT(ADDRESS($L69,44))=0,INDIRECT(ADDRESS($L69,38))&lt;&gt;"UL"),INDIRECT(ADDRESS($L69,COLUMN()-12)),0),0), IF($M69&gt;0,IF(AND(INDIRECT(ADDRESS($M69,44))=0,INDIRECT(ADDRESS($M69,38))&lt;&gt;"UL"),INDIRECT(ADDRESS($M69,COLUMN()-12)),0),0))</f>
        <v>0</v>
      </c>
      <c r="BK69" s="57"/>
      <c r="BL69" s="57"/>
      <c r="BM69" s="57" cm="1">
        <f t="array" aca="1" ref="BM69" ca="1">SUM(IF($C69&gt;0,IF(AND(INDIRECT(ADDRESS($C69,44))=0,INDIRECT(ADDRESS($C69,38))&lt;&gt;"UL"),INDIRECT(ADDRESS($C69,COLUMN()-12)),0),0), IF($D69&gt;0,IF(AND(INDIRECT(ADDRESS($D69,44))=0,INDIRECT(ADDRESS($D69,38))&lt;&gt;"UL"),INDIRECT(ADDRESS($D69,COLUMN()-12)),0),0), IF($E69&gt;0,IF(AND(INDIRECT(ADDRESS($E69,44))=0,INDIRECT(ADDRESS($E69,38))&lt;&gt;"UL"),INDIRECT(ADDRESS($E69,COLUMN()-12)),0),0), IF($F69&gt;0,IF(AND(INDIRECT(ADDRESS($F69,44))=0,INDIRECT(ADDRESS($F69,38))&lt;&gt;"UL"),INDIRECT(ADDRESS($F69,COLUMN()-12)),0),0), IF($G69&gt;0,IF(AND(INDIRECT(ADDRESS($G69,44))=0,INDIRECT(ADDRESS($G69,38))&lt;&gt;"UL"),INDIRECT(ADDRESS($G69,COLUMN()-12)),0),0), IF($H69&gt;0,IF(AND(INDIRECT(ADDRESS($H69,44))=0,INDIRECT(ADDRESS($H69,38))&lt;&gt;"UL"),INDIRECT(ADDRESS($H69,COLUMN()-12)),0),0), IF($I69&gt;0,IF(AND(INDIRECT(ADDRESS($I69,44))=0,INDIRECT(ADDRESS($I69,38))&lt;&gt;"UL"),INDIRECT(ADDRESS($I69,COLUMN()-12)),0),0), IF($J69&gt;0,IF(AND(INDIRECT(ADDRESS($J69,44))=0,INDIRECT(ADDRESS($J69,38))&lt;&gt;"UL"),INDIRECT(ADDRESS($J69,COLUMN()-12)),0),0), IF($K69&gt;0,IF(AND(INDIRECT(ADDRESS($K69,44))=0,INDIRECT(ADDRESS($K69,38))&lt;&gt;"UL"),INDIRECT(ADDRESS($K69,COLUMN()-11)),0),0), IF($L69&gt;0,IF(AND(INDIRECT(ADDRESS($L69,44))=0,INDIRECT(ADDRESS($L69,38))&lt;&gt;"UL"),INDIRECT(ADDRESS($L69,COLUMN()-11)),0),0), IF($M69&gt;0,IF(AND(INDIRECT(ADDRESS($M69,44))=0,INDIRECT(ADDRESS($M69,38))&lt;&gt;"UL"),INDIRECT(ADDRESS($M69,COLUMN()-11)),0),0))</f>
        <v>0</v>
      </c>
      <c r="BN69" s="57" cm="1">
        <f t="array" aca="1" ref="BN69" ca="1">SUM(IF($C69&gt;0,IF(AND(INDIRECT(ADDRESS($C69,44))=0,INDIRECT(ADDRESS($C69,38))&lt;&gt;"UL"),INDIRECT(ADDRESS($C69,COLUMN()-12)),0),0), IF($D69&gt;0,IF(AND(INDIRECT(ADDRESS($D69,44))=0,INDIRECT(ADDRESS($D69,38))&lt;&gt;"UL"),INDIRECT(ADDRESS($D69,COLUMN()-12)),0),0), IF($E69&gt;0,IF(AND(INDIRECT(ADDRESS($E69,44))=0,INDIRECT(ADDRESS($E69,38))&lt;&gt;"UL"),INDIRECT(ADDRESS($E69,COLUMN()-12)),0),0), IF($F69&gt;0,IF(AND(INDIRECT(ADDRESS($F69,44))=0,INDIRECT(ADDRESS($F69,38))&lt;&gt;"UL"),INDIRECT(ADDRESS($F69,COLUMN()-12)),0),0), IF($G69&gt;0,IF(AND(INDIRECT(ADDRESS($G69,44))=0,INDIRECT(ADDRESS($G69,38))&lt;&gt;"UL"),INDIRECT(ADDRESS($G69,COLUMN()-12)),0),0), IF($H69&gt;0,IF(AND(INDIRECT(ADDRESS($H69,44))=0,INDIRECT(ADDRESS($H69,38))&lt;&gt;"UL"),INDIRECT(ADDRESS($H69,COLUMN()-12)),0),0), IF($I69&gt;0,IF(AND(INDIRECT(ADDRESS($I69,44))=0,INDIRECT(ADDRESS($I69,38))&lt;&gt;"UL"),INDIRECT(ADDRESS($I69,COLUMN()-12)),0),0), IF($J69&gt;0,IF(AND(INDIRECT(ADDRESS($J69,44))=0,INDIRECT(ADDRESS($J69,38))&lt;&gt;"UL"),INDIRECT(ADDRESS($J69,COLUMN()-12)),0),0), IF($K69&gt;0,IF(AND(INDIRECT(ADDRESS($K69,44))=0,INDIRECT(ADDRESS($K69,38))&lt;&gt;"UL"),INDIRECT(ADDRESS($K69,COLUMN()-11)),0),0), IF($L69&gt;0,IF(AND(INDIRECT(ADDRESS($L69,44))=0,INDIRECT(ADDRESS($L69,38))&lt;&gt;"UL"),INDIRECT(ADDRESS($L69,COLUMN()-11)),0),0), IF($M69&gt;0,IF(AND(INDIRECT(ADDRESS($M69,44))=0,INDIRECT(ADDRESS($M69,38))&lt;&gt;"UL"),INDIRECT(ADDRESS($M69,COLUMN()-11)),0),0))</f>
        <v>0</v>
      </c>
      <c r="BO69" s="57" cm="1">
        <f t="array" aca="1" ref="BO69" ca="1">SUM(IF($C69&gt;0,IF(AND(INDIRECT(ADDRESS($C69,44))=0,INDIRECT(ADDRESS($C69,38))&lt;&gt;"UL"),INDIRECT(ADDRESS($C69,COLUMN()-12)),0),0), IF($D69&gt;0,IF(AND(INDIRECT(ADDRESS($D69,44))=0,INDIRECT(ADDRESS($D69,38))&lt;&gt;"UL"),INDIRECT(ADDRESS($D69,COLUMN()-12)),0),0), IF($E69&gt;0,IF(AND(INDIRECT(ADDRESS($E69,44))=0,INDIRECT(ADDRESS($E69,38))&lt;&gt;"UL"),INDIRECT(ADDRESS($E69,COLUMN()-12)),0),0), IF($F69&gt;0,IF(AND(INDIRECT(ADDRESS($F69,44))=0,INDIRECT(ADDRESS($F69,38))&lt;&gt;"UL"),INDIRECT(ADDRESS($F69,COLUMN()-12)),0),0), IF($G69&gt;0,IF(AND(INDIRECT(ADDRESS($G69,44))=0,INDIRECT(ADDRESS($G69,38))&lt;&gt;"UL"),INDIRECT(ADDRESS($G69,COLUMN()-12)),0),0), IF($H69&gt;0,IF(AND(INDIRECT(ADDRESS($H69,44))=0,INDIRECT(ADDRESS($H69,38))&lt;&gt;"UL"),INDIRECT(ADDRESS($H69,COLUMN()-12)),0),0), IF($I69&gt;0,IF(AND(INDIRECT(ADDRESS($I69,44))=0,INDIRECT(ADDRESS($I69,38))&lt;&gt;"UL"),INDIRECT(ADDRESS($I69,COLUMN()-12)),0),0), IF($J69&gt;0,IF(AND(INDIRECT(ADDRESS($J69,44))=0,INDIRECT(ADDRESS($J69,38))&lt;&gt;"UL"),INDIRECT(ADDRESS($J69,COLUMN()-12)),0),0), IF($K69&gt;0,IF(AND(INDIRECT(ADDRESS($K69,44))=0,INDIRECT(ADDRESS($K69,38))&lt;&gt;"UL"),INDIRECT(ADDRESS($K69,COLUMN()-11)),0),0), IF($L69&gt;0,IF(AND(INDIRECT(ADDRESS($L69,44))=0,INDIRECT(ADDRESS($L69,38))&lt;&gt;"UL"),INDIRECT(ADDRESS($L69,COLUMN()-11)),0),0), IF($M69&gt;0,IF(AND(INDIRECT(ADDRESS($M69,44))=0,INDIRECT(ADDRESS($M69,38))&lt;&gt;"UL"),INDIRECT(ADDRESS($M69,COLUMN()-11)),0),0))</f>
        <v>0</v>
      </c>
      <c r="BP69" s="57" cm="1">
        <f t="array" aca="1" ref="BP69" ca="1">SUM(IF($C69&gt;0,IF(AND(INDIRECT(ADDRESS($C69,44))=0,INDIRECT(ADDRESS($C69,38))&lt;&gt;"UL"),INDIRECT(ADDRESS($C69,COLUMN()-12)),0),0), IF($D69&gt;0,IF(AND(INDIRECT(ADDRESS($D69,44))=0,INDIRECT(ADDRESS($D69,38))&lt;&gt;"UL"),INDIRECT(ADDRESS($D69,COLUMN()-12)),0),0), IF($E69&gt;0,IF(AND(INDIRECT(ADDRESS($E69,44))=0,INDIRECT(ADDRESS($E69,38))&lt;&gt;"UL"),INDIRECT(ADDRESS($E69,COLUMN()-12)),0),0), IF($F69&gt;0,IF(AND(INDIRECT(ADDRESS($F69,44))=0,INDIRECT(ADDRESS($F69,38))&lt;&gt;"UL"),INDIRECT(ADDRESS($F69,COLUMN()-12)),0),0), IF($G69&gt;0,IF(AND(INDIRECT(ADDRESS($G69,44))=0,INDIRECT(ADDRESS($G69,38))&lt;&gt;"UL"),INDIRECT(ADDRESS($G69,COLUMN()-12)),0),0), IF($H69&gt;0,IF(AND(INDIRECT(ADDRESS($H69,44))=0,INDIRECT(ADDRESS($H69,38))&lt;&gt;"UL"),INDIRECT(ADDRESS($H69,COLUMN()-12)),0),0), IF($I69&gt;0,IF(AND(INDIRECT(ADDRESS($I69,44))=0,INDIRECT(ADDRESS($I69,38))&lt;&gt;"UL"),INDIRECT(ADDRESS($I69,COLUMN()-12)),0),0), IF($J69&gt;0,IF(AND(INDIRECT(ADDRESS($J69,44))=0,INDIRECT(ADDRESS($J69,38))&lt;&gt;"UL"),INDIRECT(ADDRESS($J69,COLUMN()-12)),0),0), IF($K69&gt;0,IF(AND(INDIRECT(ADDRESS($K69,44))=0,INDIRECT(ADDRESS($K69,38))&lt;&gt;"UL"),INDIRECT(ADDRESS($K69,COLUMN()-11)),0),0), IF($L69&gt;0,IF(AND(INDIRECT(ADDRESS($L69,44))=0,INDIRECT(ADDRESS($L69,38))&lt;&gt;"UL"),INDIRECT(ADDRESS($L69,COLUMN()-11)),0),0), IF($M69&gt;0,IF(AND(INDIRECT(ADDRESS($M69,44))=0,INDIRECT(ADDRESS($M69,38))&lt;&gt;"UL"),INDIRECT(ADDRESS($M69,COLUMN()-11)),0),0))</f>
        <v>0</v>
      </c>
      <c r="BQ69" s="57"/>
      <c r="BR69" s="161">
        <f t="shared" ca="1" si="43"/>
        <v>87.218707714314988</v>
      </c>
      <c r="BS69" s="56"/>
      <c r="BT69" s="56">
        <f t="shared" ca="1" si="44"/>
        <v>3.4519528066831335</v>
      </c>
      <c r="BU69" s="64">
        <f t="shared" ca="1" si="45"/>
        <v>0.10152802372597451</v>
      </c>
      <c r="BV69" s="57" t="s">
        <v>33</v>
      </c>
      <c r="BW69" s="57" cm="1">
        <f t="array" aca="1" ref="BW69" ca="1">SUM(IF($C69&gt;0,IF(AND(INDIRECT(ADDRESS($C69,44))=0,INDIRECT(ADDRESS($C69,38))="UL",ISERROR(SEARCH("Rear",INDIRECT(ADDRESS($C69,33)))),ISERROR(SEARCH("Side",INDIRECT(ADDRESS($C69,33))))),INDIRECT(ADDRESS($C69,COLUMN())),0),0),IF($D69&gt;0,IF(AND(INDIRECT(ADDRESS($D69,44))=0,INDIRECT(ADDRESS($D69,38))="UL",ISERROR(SEARCH("Rear",INDIRECT(ADDRESS($D69,33)))),ISERROR(SEARCH("Side",INDIRECT(ADDRESS($D69,33))))),INDIRECT(ADDRESS($D69,COLUMN())),0),0),IF($E69&gt;0,IF(AND(INDIRECT(ADDRESS($E69,44))=0,INDIRECT(ADDRESS($E69,38))="UL",ISERROR(SEARCH("Rear",INDIRECT(ADDRESS($E69,33)))),ISERROR(SEARCH("Side",INDIRECT(ADDRESS($E69,33))))),INDIRECT(ADDRESS($E69,COLUMN())),0),0),IF($F69&gt;0,IF(AND(INDIRECT(ADDRESS($F69,44))=0,INDIRECT(ADDRESS($F69,38))="UL",ISERROR(SEARCH("Rear",INDIRECT(ADDRESS($F69,33)))),ISERROR(SEARCH("Side",INDIRECT(ADDRESS($F69,33))))),INDIRECT(ADDRESS($F69,COLUMN())),0),0),IF($G69&gt;0,IF(AND(INDIRECT(ADDRESS($G69,44))=0,INDIRECT(ADDRESS($G69,38))="UL",ISERROR(SEARCH("Rear",INDIRECT(ADDRESS($G69,33)))),ISERROR(SEARCH("Side",INDIRECT(ADDRESS($G69,33))))),INDIRECT(ADDRESS($G69,COLUMN())),0),0),IF($H69&gt;0,IF(AND(INDIRECT(ADDRESS($H69,44))=0,INDIRECT(ADDRESS($H69,38))="UL",ISERROR(SEARCH("Rear",INDIRECT(ADDRESS($H69,33)))),ISERROR(SEARCH("Side",INDIRECT(ADDRESS($H69,33))))),INDIRECT(ADDRESS($H69,COLUMN())),0),0),IF($I69&gt;0,IF(AND(INDIRECT(ADDRESS($I69,44))=0,INDIRECT(ADDRESS($I69,38))="UL",ISERROR(SEARCH("Rear",INDIRECT(ADDRESS($I69,33)))),ISERROR(SEARCH("Side",INDIRECT(ADDRESS($I69,33))))),INDIRECT(ADDRESS($I69,COLUMN())),0),0),IF($J69&gt;0,IF(AND(INDIRECT(ADDRESS($J69,44))=0,INDIRECT(ADDRESS($J69,38))="UL",ISERROR(SEARCH("Rear",INDIRECT(ADDRESS($J69,33)))),ISERROR(SEARCH("Side",INDIRECT(ADDRESS($J69,33))))),INDIRECT(ADDRESS($J69,COLUMN())),0),0),IF($K69&gt;0,IF(AND(INDIRECT(ADDRESS($K69,44))=0,INDIRECT(ADDRESS($K69,38))="UL",ISERROR(SEARCH("Rear",INDIRECT(ADDRESS($K69,33)))),ISERROR(SEARCH("Side",INDIRECT(ADDRESS($K69,33))))),INDIRECT(ADDRESS($K69,COLUMN())),0),0),IF($L69&gt;0,IF(AND(INDIRECT(ADDRESS($L69,44))=0,INDIRECT(ADDRESS($L69,38))="UL",ISERROR(SEARCH("Rear",INDIRECT(ADDRESS($L69,33)))),ISERROR(SEARCH("Side",INDIRECT(ADDRESS($L69,33))))),INDIRECT(ADDRESS($L69,COLUMN())),0),0),IF($M69&gt;0,IF(AND(INDIRECT(ADDRESS($M69,44))=0,INDIRECT(ADDRESS($M69,38))="UL",ISERROR(SEARCH("Rear",INDIRECT(ADDRESS($M69,33)))),ISERROR(SEARCH("Side",INDIRECT(ADDRESS($M69,33))))),INDIRECT(ADDRESS($M69,COLUMN())),0),0))</f>
        <v>0.61111111111111105</v>
      </c>
      <c r="BX69" s="57">
        <f t="shared" ca="1" si="46"/>
        <v>1.2777777777777777</v>
      </c>
      <c r="BY69" s="57" cm="1">
        <f t="array" aca="1" ref="BY69" ca="1">SUM(IF($C69&gt;0,IF(AND(INDIRECT(ADDRESS($C69,44))=0,INDIRECT(ADDRESS($C69,38))="UL"),INDIRECT(ADDRESS($C69,COLUMN())),0),0),IF($D69&gt;0,IF(AND(INDIRECT(ADDRESS($D69,44))=0,INDIRECT(ADDRESS($D69,38))="UL"),INDIRECT(ADDRESS($D69,COLUMN())),0),0),IF($E69&gt;0,IF(AND(INDIRECT(ADDRESS($E69,44))=0,INDIRECT(ADDRESS($E69,38))="UL"),INDIRECT(ADDRESS($E69,COLUMN())),0),0),IF($F69&gt;0,IF(AND(INDIRECT(ADDRESS($F69,44))=0,INDIRECT(ADDRESS($F69,38))="UL"),INDIRECT(ADDRESS($F69,COLUMN())),0),0),IF($G69&gt;0,IF(AND(INDIRECT(ADDRESS($G69,44))=0,INDIRECT(ADDRESS($G69,38))="UL"),INDIRECT(ADDRESS($G69,COLUMN())),0),0),IF($H69&gt;0,IF(AND(INDIRECT(ADDRESS($H69,44))=0,INDIRECT(ADDRESS($H69,38))="UL"),INDIRECT(ADDRESS($H69,COLUMN())),0),0),IF($I69&gt;0,IF(AND(INDIRECT(ADDRESS($I69,44))=0,INDIRECT(ADDRESS($I69,38))="UL"),INDIRECT(ADDRESS($I69,COLUMN())),0),0),IF($J69&gt;0,IF(AND(INDIRECT(ADDRESS($J69,44))=0,INDIRECT(ADDRESS($J69,38))="UL"),INDIRECT(ADDRESS($J69,COLUMN())),0),0),IF($K69&gt;0,IF(AND(INDIRECT(ADDRESS($K69,44))=0,INDIRECT(ADDRESS($K69,38))="UL"),INDIRECT(ADDRESS($K69,COLUMN())),0),0),IF($L69&gt;0,IF(AND(INDIRECT(ADDRESS($L69,44))=0,INDIRECT(ADDRESS($L69,38))="UL"),INDIRECT(ADDRESS($L69,COLUMN())),0),0),IF($M69&gt;0,IF(AND(INDIRECT(ADDRESS($M69,44))=0,INDIRECT(ADDRESS($M69,38))="UL"),INDIRECT(ADDRESS($M69,COLUMN())),0),0))</f>
        <v>0.20370370370370366</v>
      </c>
      <c r="BZ69" s="57" cm="1">
        <f t="array" aca="1" ref="BZ69" ca="1">SUM(IF($C69&gt;0,IF(AND(INDIRECT(ADDRESS($C69,44))=0,INDIRECT(ADDRESS($C69,38))="UL"),INDIRECT(ADDRESS($C69,COLUMN())),0),0),IF($D69&gt;0,IF(AND(INDIRECT(ADDRESS($D69,44))=0,INDIRECT(ADDRESS($D69,38))="UL"),INDIRECT(ADDRESS($D69,COLUMN())),0),0),IF($E69&gt;0,IF(AND(INDIRECT(ADDRESS($E69,44))=0,INDIRECT(ADDRESS($E69,38))="UL"),INDIRECT(ADDRESS($E69,COLUMN())),0),0),IF($F69&gt;0,IF(AND(INDIRECT(ADDRESS($F69,44))=0,INDIRECT(ADDRESS($F69,38))="UL"),INDIRECT(ADDRESS($F69,COLUMN())),0),0),IF($G69&gt;0,IF(AND(INDIRECT(ADDRESS($G69,44))=0,INDIRECT(ADDRESS($G69,38))="UL"),INDIRECT(ADDRESS($G69,COLUMN())),0),0),IF($H69&gt;0,IF(AND(INDIRECT(ADDRESS($H69,44))=0,INDIRECT(ADDRESS($H69,38))="UL"),INDIRECT(ADDRESS($H69,COLUMN())),0),0),IF($I69&gt;0,IF(AND(INDIRECT(ADDRESS($I69,44))=0,INDIRECT(ADDRESS($I69,38))="UL"),INDIRECT(ADDRESS($I69,COLUMN())),0),0),IF($J69&gt;0,IF(AND(INDIRECT(ADDRESS($J69,44))=0,INDIRECT(ADDRESS($J69,38))="UL"),INDIRECT(ADDRESS($J69,COLUMN())),0),0),IF($K69&gt;0,IF(AND(INDIRECT(ADDRESS($K69,44))=0,INDIRECT(ADDRESS($K69,38))="UL"),INDIRECT(ADDRESS($K69,COLUMN())),0),0),IF($L69&gt;0,IF(AND(INDIRECT(ADDRESS($L69,44))=0,INDIRECT(ADDRESS($L69,38))="UL"),INDIRECT(ADDRESS($L69,COLUMN())),0),0),IF($M69&gt;0,IF(AND(INDIRECT(ADDRESS($M69,44))=0,INDIRECT(ADDRESS($M69,38))="UL"),INDIRECT(ADDRESS($M69,COLUMN())),0),0))</f>
        <v>0.42592592592592582</v>
      </c>
      <c r="CA69" s="57">
        <f t="shared" ca="1" si="47"/>
        <v>0.20370370370370366</v>
      </c>
      <c r="CB69" s="57"/>
      <c r="CC69" s="57">
        <f t="shared" ca="1" si="48"/>
        <v>0</v>
      </c>
      <c r="CD69" s="57" cm="1">
        <f t="array" aca="1" ref="CD69" ca="1">SUM(IF($C69&gt;0,IF(AND(INDIRECT(ADDRESS($C69,44))=0,INDIRECT(ADDRESS($C69,38))&lt;&gt;"UL"),INDIRECT(ADDRESS($C69,COLUMN())),0),0),IF($D69&gt;0,IF(AND(INDIRECT(ADDRESS($D69,44))=0,INDIRECT(ADDRESS($D69,38))&lt;&gt;"UL"),INDIRECT(ADDRESS($D69,COLUMN())),0),0),IF($E69&gt;0,IF(AND(INDIRECT(ADDRESS($E69,44))=0,INDIRECT(ADDRESS($E69,38))&lt;&gt;"UL"),INDIRECT(ADDRESS($E69,COLUMN())),0),0),IF($F69&gt;0,IF(AND(INDIRECT(ADDRESS($F69,44))=0,INDIRECT(ADDRESS($F69,38))&lt;&gt;"UL"),INDIRECT(ADDRESS($F69,COLUMN())),0),0),IF($G69&gt;0,IF(AND(INDIRECT(ADDRESS($G69,44))=0,INDIRECT(ADDRESS($G69,38))&lt;&gt;"UL"),INDIRECT(ADDRESS($G69,COLUMN())),0),0),IF($H69&gt;0,IF(AND(INDIRECT(ADDRESS($H69,44))=0,INDIRECT(ADDRESS($H69,38))&lt;&gt;"UL"),INDIRECT(ADDRESS($H69,COLUMN())),0),0),IF($I69&gt;0,IF(AND(INDIRECT(ADDRESS($I69,44))=0,INDIRECT(ADDRESS($I69,38))&lt;&gt;"UL"),INDIRECT(ADDRESS($I69,COLUMN())),0),0),IF($J69&gt;0,IF(AND(INDIRECT(ADDRESS($J69,44))=0,INDIRECT(ADDRESS($J69,38))&lt;&gt;"UL"),INDIRECT(ADDRESS($J69,COLUMN())),0),0),IF($K69&gt;0,IF(AND(INDIRECT(ADDRESS($K69,44))=0,INDIRECT(ADDRESS($K69,38))&lt;&gt;"UL"),INDIRECT(ADDRESS($K69,COLUMN())),0),0),IF($L69&gt;0,IF(AND(INDIRECT(ADDRESS($L69,44))=0,INDIRECT(ADDRESS($L69,38))&lt;&gt;"UL"),INDIRECT(ADDRESS($L69,COLUMN())),0),0),IF($M69&gt;0,IF(AND(INDIRECT(ADDRESS($M69,44))=0,INDIRECT(ADDRESS($M69,38))&lt;&gt;"UL"),INDIRECT(ADDRESS($M69,COLUMN())),0),0))</f>
        <v>0</v>
      </c>
      <c r="CE69" s="57" cm="1">
        <f t="array" aca="1" ref="CE69" ca="1">SUM(IF($C69&gt;0,IF(AND(INDIRECT(ADDRESS($C69,44))=0,INDIRECT(ADDRESS($C69,38))&lt;&gt;"UL"),INDIRECT(ADDRESS($C69,COLUMN())),0),0),IF($D69&gt;0,IF(AND(INDIRECT(ADDRESS($D69,44))=0,INDIRECT(ADDRESS($D69,38))&lt;&gt;"UL"),INDIRECT(ADDRESS($D69,COLUMN())),0),0),IF($E69&gt;0,IF(AND(INDIRECT(ADDRESS($E69,44))=0,INDIRECT(ADDRESS($E69,38))&lt;&gt;"UL"),INDIRECT(ADDRESS($E69,COLUMN())),0),0),IF($F69&gt;0,IF(AND(INDIRECT(ADDRESS($F69,44))=0,INDIRECT(ADDRESS($F69,38))&lt;&gt;"UL"),INDIRECT(ADDRESS($F69,COLUMN())),0),0),IF($G69&gt;0,IF(AND(INDIRECT(ADDRESS($G69,44))=0,INDIRECT(ADDRESS($G69,38))&lt;&gt;"UL"),INDIRECT(ADDRESS($G69,COLUMN())),0),0),IF($H69&gt;0,IF(AND(INDIRECT(ADDRESS($H69,44))=0,INDIRECT(ADDRESS($H69,38))&lt;&gt;"UL"),INDIRECT(ADDRESS($H69,COLUMN())),0),0),IF($I69&gt;0,IF(AND(INDIRECT(ADDRESS($I69,44))=0,INDIRECT(ADDRESS($I69,38))&lt;&gt;"UL"),INDIRECT(ADDRESS($I69,COLUMN())),0),0),IF($J69&gt;0,IF(AND(INDIRECT(ADDRESS($J69,44))=0,INDIRECT(ADDRESS($J69,38))&lt;&gt;"UL"),INDIRECT(ADDRESS($J69,COLUMN())),0),0),IF($K69&gt;0,IF(AND(INDIRECT(ADDRESS($K69,44))=0,INDIRECT(ADDRESS($K69,38))&lt;&gt;"UL"),INDIRECT(ADDRESS($K69,COLUMN())),0),0),IF($L69&gt;0,IF(AND(INDIRECT(ADDRESS($L69,44))=0,INDIRECT(ADDRESS($L69,38))&lt;&gt;"UL"),INDIRECT(ADDRESS($L69,COLUMN())),0),0),IF($M69&gt;0,IF(AND(INDIRECT(ADDRESS($M69,44))=0,INDIRECT(ADDRESS($M69,38))&lt;&gt;"UL"),INDIRECT(ADDRESS($M69,COLUMN())),0),0))</f>
        <v>0</v>
      </c>
      <c r="CF69" s="57">
        <f t="shared" ca="1" si="49"/>
        <v>0</v>
      </c>
      <c r="CG69" s="57">
        <f t="shared" ca="1" si="50"/>
        <v>3.3109379800233398</v>
      </c>
      <c r="CH69" s="57">
        <f t="shared" ca="1" si="51"/>
        <v>9.7380528824215884E-2</v>
      </c>
      <c r="CI69" s="19">
        <f t="shared" ca="1" si="52"/>
        <v>19.63266009027123</v>
      </c>
      <c r="CJ69" s="19"/>
      <c r="CK69" s="57" cm="1">
        <f t="array" aca="1" ref="CK69" ca="1">IF(AU69="S", SUM(IF($C69&gt;0,IF(INDIRECT(ADDRESS($C69,43))&lt;&gt;1,INDIRECT(ADDRESS($C69,48)),0),0), IF($D69&gt;0,IF(INDIRECT(ADDRESS($D69,43))&lt;&gt;1,INDIRECT(ADDRESS($D69,48)),0),0), IF($E69&gt;0,IF(INDIRECT(ADDRESS($E69,43))&lt;&gt;1,INDIRECT(ADDRESS($E69,48)),0),0), IF($F69&gt;0,IF(INDIRECT(ADDRESS($F69,43))&lt;&gt;1,INDIRECT(ADDRESS($F69,48)),0),0), IF($G69&gt;0,IF(INDIRECT(ADDRESS($G69,43))&lt;&gt;1,INDIRECT(ADDRESS($G69,48)),0),0), IF($H69&gt;0,IF(INDIRECT(ADDRESS($H69,43))&lt;&gt;1,INDIRECT(ADDRESS($H69,48)),0),0), IF($I69&gt;0,IF(INDIRECT(ADDRESS($I69,43))&lt;&gt;1,INDIRECT(ADDRESS($I69,48)),0),0), IF($J69&gt;0,IF(INDIRECT(ADDRESS($J69,43))&lt;&gt;1,INDIRECT(ADDRESS($J69,48)),0),0), IF($K69&gt;0,IF(INDIRECT(ADDRESS($K69,43))&lt;&gt;1,INDIRECT(ADDRESS($K69,48)),0),0), IF($L69&gt;0,IF(INDIRECT(ADDRESS($L69,43))&lt;&gt;1,INDIRECT(ADDRESS($L69,48)),0),0), IF($M69&gt;0,IF(INDIRECT(ADDRESS($M69,43))&lt;&gt;1,INDIRECT(ADDRESS($M69,48)),0),0)), IF(AU69="L",SUM(IF($C69&gt;0,IF(INDIRECT(ADDRESS($C69,43))&lt;&gt;1,INDIRECT(ADDRESS($C69,50)),0),0), IF($D69&gt;0,IF(INDIRECT(ADDRESS($D69,43))&lt;&gt;1,INDIRECT(ADDRESS($D69,50)),0),0), IF($E69&gt;0,IF(INDIRECT(ADDRESS($E69,43))&lt;&gt;1,INDIRECT(ADDRESS($E69,50)),0),0), IF($F69&gt;0,IF(INDIRECT(ADDRESS($F69,43))&lt;&gt;1,INDIRECT(ADDRESS($F69,50)),0),0), IF($G69&gt;0,IF(INDIRECT(ADDRESS($G69,43))&lt;&gt;1,INDIRECT(ADDRESS($G69,50)),0),0), IF($G69&gt;0,IF(INDIRECT(ADDRESS($G69,43))&lt;&gt;1,INDIRECT(ADDRESS($G69,50)),0),0), IF($H69&gt;0,IF(INDIRECT(ADDRESS($H69,43))&lt;&gt;1,INDIRECT(ADDRESS($H69,50)),0),0), IF($I69&gt;0,IF(INDIRECT(ADDRESS($I69,43))&lt;&gt;1,INDIRECT(ADDRESS($I69,50)),0),0), IF($J69&gt;0,IF(INDIRECT(ADDRESS($J69,43))&lt;&gt;1,INDIRECT(ADDRESS($J69,50)),0),0), IF($K69&gt;0,IF(INDIRECT(ADDRESS($K69,43))&lt;&gt;1,INDIRECT(ADDRESS($K69,50)),0),0), IF($L69&gt;0,IF(INDIRECT(ADDRESS($L69,43))&lt;&gt;1,INDIRECT(ADDRESS($L69,50)),0),0), IF($M69&gt;0,IF(INDIRECT(ADDRESS($M69,43))&lt;&gt;1,INDIRECT(ADDRESS($M69,50)),0),0)), SUM(IF($C69&gt;0,IF(INDIRECT(ADDRESS($C69,43))&lt;&gt;1,INDIRECT(ADDRESS($C69,49)),0),0), IF($D69&gt;0,IF(INDIRECT(ADDRESS($D69,43))&lt;&gt;1,INDIRECT(ADDRESS($D69,49)),0),0), IF($E69&gt;0,IF(INDIRECT(ADDRESS($E69,43))&lt;&gt;1,INDIRECT(ADDRESS($E69,49)),0),0), IF($F69&gt;0,IF(INDIRECT(ADDRESS($F69,43))&lt;&gt;1,INDIRECT(ADDRESS($F69,49)),0),0), IF($G69&gt;0,IF(INDIRECT(ADDRESS($G69,43))&lt;&gt;1,INDIRECT(ADDRESS($G69,49)),0),0), IF($G69&gt;0,IF(INDIRECT(ADDRESS($G69,43))&lt;&gt;1,INDIRECT(ADDRESS($G69,49)),0),0), IF($H69&gt;0,IF(INDIRECT(ADDRESS($H69,43))&lt;&gt;1,INDIRECT(ADDRESS($H69,49)),0),0), IF($I69&gt;0,IF(INDIRECT(ADDRESS($I69,43))&lt;&gt;1,INDIRECT(ADDRESS($I69,49)),0),0), IF($J69&gt;0,IF(INDIRECT(ADDRESS($J69,43))&lt;&gt;1,INDIRECT(ADDRESS($J69,49)),0),0), IF($K69&gt;0,IF(INDIRECT(ADDRESS($K69,43))&lt;&gt;1,INDIRECT(ADDRESS($K69,49)),0),0), IF($L69&gt;0,IF(INDIRECT(ADDRESS($L69,43))&lt;&gt;1,INDIRECT(ADDRESS($L69,49)),0),0), IF($M69&gt;0,IF(INDIRECT(ADDRESS($M69,43))&lt;&gt;1,INDIRECT(ADDRESS($M69,49)),0),0))))</f>
        <v>1.1111111111111109</v>
      </c>
      <c r="CL69" s="57" cm="1">
        <f t="array" aca="1" ref="CL69" ca="1">SUM(IF($C69&gt;0,IF(INDIRECT(ADDRESS($C69,44))=1,INDIRECT(ADDRESS($C69,90)),0),0), IF($D69&gt;0,IF(INDIRECT(ADDRESS($D69,44))=1,INDIRECT(ADDRESS($D69,90)),0),0), IF($E69&gt;0,IF(INDIRECT(ADDRESS($E69,44))=1,INDIRECT(ADDRESS($E69,90)),0),0), IF($F69&gt;0,IF(INDIRECT(ADDRESS($F69,44))=1,INDIRECT(ADDRESS($F69,90)),0),0), IF($G69&gt;0,IF(INDIRECT(ADDRESS($G69,44))=1,INDIRECT(ADDRESS($G69,90)),0),0), IF($H69&gt;0,IF(INDIRECT(ADDRESS($H69,44))=1,INDIRECT(ADDRESS($H69,90)),0),0), IF($I69&gt;0,IF(INDIRECT(ADDRESS($I69,44))=1,INDIRECT(ADDRESS($I69,90)),0),0), IF($J69&gt;0,IF(INDIRECT(ADDRESS($J69,44))=1,INDIRECT(ADDRESS($J69,90)),0),0), IF($K69&gt;0,IF(INDIRECT(ADDRESS($K69,44))=1,INDIRECT(ADDRESS($K69,90)),0),0), IF($L69&gt;0,IF(INDIRECT(ADDRESS($L69,44))=1,INDIRECT(ADDRESS($L69,90)),0),0), IF($M69&gt;0,IF(INDIRECT(ADDRESS($M69,44))=1,INDIRECT(ADDRESS($M69,90)),0),0))</f>
        <v>0</v>
      </c>
      <c r="CM69" s="56">
        <f t="shared" ca="1" si="53"/>
        <v>0.74743265292999084</v>
      </c>
      <c r="CN69" s="59"/>
    </row>
    <row r="70" spans="1:92" x14ac:dyDescent="0.25">
      <c r="A70" s="62" t="s">
        <v>147</v>
      </c>
      <c r="B70" s="122">
        <v>13</v>
      </c>
      <c r="C70" s="122">
        <v>25</v>
      </c>
      <c r="D70" s="122">
        <v>20</v>
      </c>
      <c r="E70" s="122"/>
      <c r="F70" s="122"/>
      <c r="G70" s="122"/>
      <c r="H70" s="122"/>
      <c r="I70" s="67"/>
      <c r="J70" s="67"/>
      <c r="K70" s="67"/>
      <c r="L70" s="67"/>
      <c r="M70" s="67"/>
      <c r="N70" s="67">
        <f t="shared" ca="1" si="36"/>
        <v>37</v>
      </c>
      <c r="O70" s="67" t="str" cm="1">
        <f t="array" aca="1" ref="O70" ca="1">INDIRECT(ADDRESS($B70,COLUMN()))</f>
        <v>Bomber</v>
      </c>
      <c r="P70" s="67" cm="1">
        <f t="array" aca="1" ref="P70" ca="1">INDIRECT(ADDRESS($B70,COLUMN()))</f>
        <v>6</v>
      </c>
      <c r="Q70" s="67" t="str" cm="1">
        <f t="array" aca="1" ref="Q70" ca="1">INDIRECT(ADDRESS($B70,COLUMN()))</f>
        <v>-</v>
      </c>
      <c r="R70" s="67" t="str" cm="1">
        <f t="array" aca="1" ref="R70" ca="1">INDIRECT(ADDRESS($B70,COLUMN()))</f>
        <v>-</v>
      </c>
      <c r="S70" s="67" cm="1">
        <f t="array" aca="1" ref="S70" ca="1">INDIRECT(ADDRESS($B70,COLUMN()))</f>
        <v>2</v>
      </c>
      <c r="T70" s="67" t="str" cm="1">
        <f t="array" aca="1" ref="T70" ca="1">INDIRECT(ADDRESS($B70,COLUMN()))</f>
        <v>1-4</v>
      </c>
      <c r="U70" s="67" cm="1">
        <f t="array" aca="1" ref="U70" ca="1">INDIRECT(ADDRESS($B70,COLUMN()))</f>
        <v>4</v>
      </c>
      <c r="V70" s="67" cm="1">
        <f t="array" aca="1" ref="V70" ca="1">INDIRECT(ADDRESS($B70,COLUMN()))</f>
        <v>0</v>
      </c>
      <c r="W70" s="67" cm="1">
        <f t="array" aca="1" ref="W70" ca="1">INDIRECT(ADDRESS($B70,COLUMN()))</f>
        <v>4</v>
      </c>
      <c r="X70" s="67" cm="1">
        <f t="array" aca="1" ref="X70" ca="1">INDIRECT(ADDRESS($B70,COLUMN()))</f>
        <v>6</v>
      </c>
      <c r="Y70" s="67" cm="1">
        <f t="array" aca="1" ref="Y70" ca="1">INDIRECT(ADDRESS($B70,COLUMN()))</f>
        <v>1</v>
      </c>
      <c r="Z70" s="67" cm="1">
        <f t="array" aca="1" ref="Z70" ca="1">INDIRECT(ADDRESS($B70,COLUMN()))</f>
        <v>5</v>
      </c>
      <c r="AA70" s="67" t="str" cm="1">
        <f t="array" aca="1" ref="AA70" ca="1">INDIRECT(ADDRESS($B70,COLUMN()))</f>
        <v>Rocket Boosters</v>
      </c>
      <c r="AB70" s="56">
        <f t="shared" ca="1" si="37"/>
        <v>0.75242728065260123</v>
      </c>
      <c r="AC70" s="56">
        <f t="shared" ca="1" si="38"/>
        <v>0.70633971837345688</v>
      </c>
      <c r="AD70" s="56">
        <f t="shared" ca="1" si="39"/>
        <v>3.6852507045571667</v>
      </c>
      <c r="AF70" s="52"/>
      <c r="AG70" s="52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65"/>
      <c r="AU70" s="57" t="s">
        <v>33</v>
      </c>
      <c r="AV70" s="57" cm="1">
        <f t="array" aca="1" ref="AV70" ca="1">SUM(IF($C70&gt;0,IF(AND(INDIRECT(ADDRESS($C70,44))=0,INDIRECT(ADDRESS($C70,38))="UL",ISERROR(SEARCH("Rear",INDIRECT(ADDRESS($C70,33)))),ISERROR(SEARCH("Side",INDIRECT(ADDRESS($C70,33))))),INDIRECT(ADDRESS($C70,COLUMN())),0),0),IF($D70&gt;0,IF(AND(INDIRECT(ADDRESS($D70,44))=0,INDIRECT(ADDRESS($D70,38))="UL",ISERROR(SEARCH("Rear",INDIRECT(ADDRESS($D70,33)))),ISERROR(SEARCH("Side",INDIRECT(ADDRESS($D70,33))))),INDIRECT(ADDRESS($D70,COLUMN())),0),0),IF($E70&gt;0,IF(AND(INDIRECT(ADDRESS($E70,44))=0,INDIRECT(ADDRESS($E70,38))="UL",ISERROR(SEARCH("Rear",INDIRECT(ADDRESS($E70,33)))),ISERROR(SEARCH("Side",INDIRECT(ADDRESS($E70,33))))),INDIRECT(ADDRESS($E70,COLUMN())),0),0),IF($F70&gt;0,IF(AND(INDIRECT(ADDRESS($F70,44))=0,INDIRECT(ADDRESS($F70,38))="UL",ISERROR(SEARCH("Rear",INDIRECT(ADDRESS($F70,33)))),ISERROR(SEARCH("Side",INDIRECT(ADDRESS($F70,33))))),INDIRECT(ADDRESS($F70,COLUMN())),0),0),IF($G70&gt;0,IF(AND(INDIRECT(ADDRESS($G70,44))=0,INDIRECT(ADDRESS($G70,38))="UL",ISERROR(SEARCH("Rear",INDIRECT(ADDRESS($G70,33)))),ISERROR(SEARCH("Side",INDIRECT(ADDRESS($G70,33))))),INDIRECT(ADDRESS($G70,COLUMN())),0),0),IF($H70&gt;0,IF(AND(INDIRECT(ADDRESS($H70,44))=0,INDIRECT(ADDRESS($H70,38))="UL",ISERROR(SEARCH("Rear",INDIRECT(ADDRESS($H70,33)))),ISERROR(SEARCH("Side",INDIRECT(ADDRESS($H70,33))))),INDIRECT(ADDRESS($H70,COLUMN())),0),0),IF($I70&gt;0,IF(AND(INDIRECT(ADDRESS($I70,44))=0,INDIRECT(ADDRESS($I70,38))="UL",ISERROR(SEARCH("Rear",INDIRECT(ADDRESS($I70,33)))),ISERROR(SEARCH("Side",INDIRECT(ADDRESS($I70,33))))),INDIRECT(ADDRESS($I70,COLUMN())),0),0),IF($J70&gt;0,IF(AND(INDIRECT(ADDRESS($J70,44))=0,INDIRECT(ADDRESS($J70,38))="UL",ISERROR(SEARCH("Rear",INDIRECT(ADDRESS($J70,33)))),ISERROR(SEARCH("Side",INDIRECT(ADDRESS($J70,33))))),INDIRECT(ADDRESS($J70,COLUMN())),0),0),IF($K70&gt;0,IF(AND(INDIRECT(ADDRESS($K70,44))=0,INDIRECT(ADDRESS($K70,38))="UL",ISERROR(SEARCH("Rear",INDIRECT(ADDRESS($K70,33)))),ISERROR(SEARCH("Side",INDIRECT(ADDRESS($K70,33))))),INDIRECT(ADDRESS($K70,COLUMN())),0),0),IF($L70&gt;0,IF(AND(INDIRECT(ADDRESS($L70,44))=0,INDIRECT(ADDRESS($L70,38))="UL",ISERROR(SEARCH("Rear",INDIRECT(ADDRESS($L70,33)))),ISERROR(SEARCH("Side",INDIRECT(ADDRESS($L70,33))))),INDIRECT(ADDRESS($L70,COLUMN())),0),0),IF($M70&gt;0,IF(AND(INDIRECT(ADDRESS($M70,44))=0,INDIRECT(ADDRESS($M70,38))="UL",ISERROR(SEARCH("Rear",INDIRECT(ADDRESS($M70,33)))),ISERROR(SEARCH("Side",INDIRECT(ADDRESS($M70,33))))),INDIRECT(ADDRESS($M70,COLUMN())),0),0))</f>
        <v>1.2777777777777777</v>
      </c>
      <c r="AW70" s="57" cm="1">
        <f t="array" aca="1" ref="AW70" ca="1">SUM(IF($C70&gt;0,IF(AND(INDIRECT(ADDRESS($C70,44))=0,INDIRECT(ADDRESS($C70,38))="UL",ISERROR(SEARCH("Rear",INDIRECT(ADDRESS($C70,33)))),ISERROR(SEARCH("Side",INDIRECT(ADDRESS($C70,33))))),INDIRECT(ADDRESS($C70,COLUMN())),0),0),IF($D70&gt;0,IF(AND(INDIRECT(ADDRESS($D70,44))=0,INDIRECT(ADDRESS($D70,38))="UL",ISERROR(SEARCH("Rear",INDIRECT(ADDRESS($D70,33)))),ISERROR(SEARCH("Side",INDIRECT(ADDRESS($D70,33))))),INDIRECT(ADDRESS($D70,COLUMN())),0),0),IF($E70&gt;0,IF(AND(INDIRECT(ADDRESS($E70,44))=0,INDIRECT(ADDRESS($E70,38))="UL",ISERROR(SEARCH("Rear",INDIRECT(ADDRESS($E70,33)))),ISERROR(SEARCH("Side",INDIRECT(ADDRESS($E70,33))))),INDIRECT(ADDRESS($E70,COLUMN())),0),0),IF($F70&gt;0,IF(AND(INDIRECT(ADDRESS($F70,44))=0,INDIRECT(ADDRESS($F70,38))="UL",ISERROR(SEARCH("Rear",INDIRECT(ADDRESS($F70,33)))),ISERROR(SEARCH("Side",INDIRECT(ADDRESS($F70,33))))),INDIRECT(ADDRESS($F70,COLUMN())),0),0),IF($G70&gt;0,IF(AND(INDIRECT(ADDRESS($G70,44))=0,INDIRECT(ADDRESS($G70,38))="UL",ISERROR(SEARCH("Rear",INDIRECT(ADDRESS($G70,33)))),ISERROR(SEARCH("Side",INDIRECT(ADDRESS($G70,33))))),INDIRECT(ADDRESS($G70,COLUMN())),0),0),IF($H70&gt;0,IF(AND(INDIRECT(ADDRESS($H70,44))=0,INDIRECT(ADDRESS($H70,38))="UL",ISERROR(SEARCH("Rear",INDIRECT(ADDRESS($H70,33)))),ISERROR(SEARCH("Side",INDIRECT(ADDRESS($H70,33))))),INDIRECT(ADDRESS($H70,COLUMN())),0),0),IF($I70&gt;0,IF(AND(INDIRECT(ADDRESS($I70,44))=0,INDIRECT(ADDRESS($I70,38))="UL",ISERROR(SEARCH("Rear",INDIRECT(ADDRESS($I70,33)))),ISERROR(SEARCH("Side",INDIRECT(ADDRESS($I70,33))))),INDIRECT(ADDRESS($I70,COLUMN())),0),0),IF($J70&gt;0,IF(AND(INDIRECT(ADDRESS($J70,44))=0,INDIRECT(ADDRESS($J70,38))="UL",ISERROR(SEARCH("Rear",INDIRECT(ADDRESS($J70,33)))),ISERROR(SEARCH("Side",INDIRECT(ADDRESS($J70,33))))),INDIRECT(ADDRESS($J70,COLUMN())),0),0),IF($K70&gt;0,IF(AND(INDIRECT(ADDRESS($K70,44))=0,INDIRECT(ADDRESS($K70,38))="UL",ISERROR(SEARCH("Rear",INDIRECT(ADDRESS($K70,33)))),ISERROR(SEARCH("Side",INDIRECT(ADDRESS($K70,33))))),INDIRECT(ADDRESS($K70,COLUMN())),0),0),IF($L70&gt;0,IF(AND(INDIRECT(ADDRESS($L70,44))=0,INDIRECT(ADDRESS($L70,38))="UL",ISERROR(SEARCH("Rear",INDIRECT(ADDRESS($L70,33)))),ISERROR(SEARCH("Side",INDIRECT(ADDRESS($L70,33))))),INDIRECT(ADDRESS($L70,COLUMN())),0),0),IF($M70&gt;0,IF(AND(INDIRECT(ADDRESS($M70,44))=0,INDIRECT(ADDRESS($M70,38))="UL",ISERROR(SEARCH("Rear",INDIRECT(ADDRESS($M70,33)))),ISERROR(SEARCH("Side",INDIRECT(ADDRESS($M70,33))))),INDIRECT(ADDRESS($M70,COLUMN())),0),0))</f>
        <v>1.0555555555555554</v>
      </c>
      <c r="AX70" s="57" cm="1">
        <f t="array" aca="1" ref="AX70" ca="1">SUM(IF($C70&gt;0,IF(AND(INDIRECT(ADDRESS($C70,44))=0,INDIRECT(ADDRESS($C70,38))="UL",ISERROR(SEARCH("Rear",INDIRECT(ADDRESS($C70,33)))),ISERROR(SEARCH("Side",INDIRECT(ADDRESS($C70,33))))),INDIRECT(ADDRESS($C70,COLUMN())),0),0),IF($D70&gt;0,IF(AND(INDIRECT(ADDRESS($D70,44))=0,INDIRECT(ADDRESS($D70,38))="UL",ISERROR(SEARCH("Rear",INDIRECT(ADDRESS($D70,33)))),ISERROR(SEARCH("Side",INDIRECT(ADDRESS($D70,33))))),INDIRECT(ADDRESS($D70,COLUMN())),0),0),IF($E70&gt;0,IF(AND(INDIRECT(ADDRESS($E70,44))=0,INDIRECT(ADDRESS($E70,38))="UL",ISERROR(SEARCH("Rear",INDIRECT(ADDRESS($E70,33)))),ISERROR(SEARCH("Side",INDIRECT(ADDRESS($E70,33))))),INDIRECT(ADDRESS($E70,COLUMN())),0),0),IF($F70&gt;0,IF(AND(INDIRECT(ADDRESS($F70,44))=0,INDIRECT(ADDRESS($F70,38))="UL",ISERROR(SEARCH("Rear",INDIRECT(ADDRESS($F70,33)))),ISERROR(SEARCH("Side",INDIRECT(ADDRESS($F70,33))))),INDIRECT(ADDRESS($F70,COLUMN())),0),0),IF($G70&gt;0,IF(AND(INDIRECT(ADDRESS($G70,44))=0,INDIRECT(ADDRESS($G70,38))="UL",ISERROR(SEARCH("Rear",INDIRECT(ADDRESS($G70,33)))),ISERROR(SEARCH("Side",INDIRECT(ADDRESS($G70,33))))),INDIRECT(ADDRESS($G70,COLUMN())),0),0),IF($H70&gt;0,IF(AND(INDIRECT(ADDRESS($H70,44))=0,INDIRECT(ADDRESS($H70,38))="UL",ISERROR(SEARCH("Rear",INDIRECT(ADDRESS($H70,33)))),ISERROR(SEARCH("Side",INDIRECT(ADDRESS($H70,33))))),INDIRECT(ADDRESS($H70,COLUMN())),0),0),IF($I70&gt;0,IF(AND(INDIRECT(ADDRESS($I70,44))=0,INDIRECT(ADDRESS($I70,38))="UL",ISERROR(SEARCH("Rear",INDIRECT(ADDRESS($I70,33)))),ISERROR(SEARCH("Side",INDIRECT(ADDRESS($I70,33))))),INDIRECT(ADDRESS($I70,COLUMN())),0),0),IF($J70&gt;0,IF(AND(INDIRECT(ADDRESS($J70,44))=0,INDIRECT(ADDRESS($J70,38))="UL",ISERROR(SEARCH("Rear",INDIRECT(ADDRESS($J70,33)))),ISERROR(SEARCH("Side",INDIRECT(ADDRESS($J70,33))))),INDIRECT(ADDRESS($J70,COLUMN())),0),0),IF($K70&gt;0,IF(AND(INDIRECT(ADDRESS($K70,44))=0,INDIRECT(ADDRESS($K70,38))="UL",ISERROR(SEARCH("Rear",INDIRECT(ADDRESS($K70,33)))),ISERROR(SEARCH("Side",INDIRECT(ADDRESS($K70,33))))),INDIRECT(ADDRESS($K70,COLUMN())),0),0),IF($L70&gt;0,IF(AND(INDIRECT(ADDRESS($L70,44))=0,INDIRECT(ADDRESS($L70,38))="UL",ISERROR(SEARCH("Rear",INDIRECT(ADDRESS($L70,33)))),ISERROR(SEARCH("Side",INDIRECT(ADDRESS($L70,33))))),INDIRECT(ADDRESS($L70,COLUMN())),0),0),IF($M70&gt;0,IF(AND(INDIRECT(ADDRESS($M70,44))=0,INDIRECT(ADDRESS($M70,38))="UL",ISERROR(SEARCH("Rear",INDIRECT(ADDRESS($M70,33)))),ISERROR(SEARCH("Side",INDIRECT(ADDRESS($M70,33))))),INDIRECT(ADDRESS($M70,COLUMN())),0),0))</f>
        <v>0.7222222222222221</v>
      </c>
      <c r="AY70" s="58">
        <f t="shared" ca="1" si="40"/>
        <v>1.2777777777777777</v>
      </c>
      <c r="AZ70" s="58">
        <f t="shared" ca="1" si="41"/>
        <v>1.0185185185185184</v>
      </c>
      <c r="BA70" s="58" cm="1">
        <f t="array" aca="1" ref="BA70" ca="1">SUM(IF($C70&gt;0,IF(AND(INDIRECT(ADDRESS($C70,44))=0,INDIRECT(ADDRESS($C70,38))="UL"),INDIRECT(ADDRESS($C70,COLUMN())),0),0),IF($D70&gt;0,IF(AND(INDIRECT(ADDRESS($D70,44))=0,INDIRECT(ADDRESS($D70,38))="UL"),INDIRECT(ADDRESS($D70,COLUMN())),0),0),IF($E70&gt;0,IF(AND(INDIRECT(ADDRESS($E70,44))=0,INDIRECT(ADDRESS($E70,38))="UL"),INDIRECT(ADDRESS($E70,COLUMN())),0),0),IF($F70&gt;0,IF(AND(INDIRECT(ADDRESS($F70,44))=0,INDIRECT(ADDRESS($F70,38))="UL"),INDIRECT(ADDRESS($F70,COLUMN())),0),0),IF($G70&gt;0,IF(AND(INDIRECT(ADDRESS($G70,44))=0,INDIRECT(ADDRESS($G70,38))="UL"),INDIRECT(ADDRESS($G70,COLUMN())),0),0),IF($H70&gt;0,IF(AND(INDIRECT(ADDRESS($H70,44))=0,INDIRECT(ADDRESS($H70,38))="UL"),INDIRECT(ADDRESS($H70,COLUMN())),0),0),IF($I70&gt;0,IF(AND(INDIRECT(ADDRESS($I70,44))=0,INDIRECT(ADDRESS($I70,38))="UL"),INDIRECT(ADDRESS($I70,COLUMN())),0),0),IF($J70&gt;0,IF(AND(INDIRECT(ADDRESS($J70,44))=0,INDIRECT(ADDRESS($J70,38))="UL"),INDIRECT(ADDRESS($J70,COLUMN())),0),0),IF($K70&gt;0,IF(AND(INDIRECT(ADDRESS($K70,44))=0,INDIRECT(ADDRESS($K70,38))="UL"),INDIRECT(ADDRESS($K70,COLUMN())),0),0),IF($L70&gt;0,IF(AND(INDIRECT(ADDRESS($L70,44))=0,INDIRECT(ADDRESS($L70,38))="UL"),INDIRECT(ADDRESS($L70,COLUMN())),0),0),IF($M70&gt;0,IF(AND(INDIRECT(ADDRESS($M70,44))=0,INDIRECT(ADDRESS($M70,38))="UL"),INDIRECT(ADDRESS($M70,COLUMN())),0),0))</f>
        <v>0.37777777777777777</v>
      </c>
      <c r="BB70" s="58" cm="1">
        <f t="array" aca="1" ref="BB70" ca="1">SUM(IF($C70&gt;0,IF(AND(INDIRECT(ADDRESS($C70,44))=0,INDIRECT(ADDRESS($C70,38))="UL"),INDIRECT(ADDRESS($C70,COLUMN())),0),0),IF($D70&gt;0,IF(AND(INDIRECT(ADDRESS($D70,44))=0,INDIRECT(ADDRESS($D70,38))="UL"),INDIRECT(ADDRESS($D70,COLUMN())),0),0),IF($E70&gt;0,IF(AND(INDIRECT(ADDRESS($E70,44))=0,INDIRECT(ADDRESS($E70,38))="UL"),INDIRECT(ADDRESS($E70,COLUMN())),0),0),IF($F70&gt;0,IF(AND(INDIRECT(ADDRESS($F70,44))=0,INDIRECT(ADDRESS($F70,38))="UL"),INDIRECT(ADDRESS($F70,COLUMN())),0),0),IF($G70&gt;0,IF(AND(INDIRECT(ADDRESS($G70,44))=0,INDIRECT(ADDRESS($G70,38))="UL"),INDIRECT(ADDRESS($G70,COLUMN())),0),0),IF($H70&gt;0,IF(AND(INDIRECT(ADDRESS($H70,44))=0,INDIRECT(ADDRESS($H70,38))="UL"),INDIRECT(ADDRESS($H70,COLUMN())),0),0),IF($I70&gt;0,IF(AND(INDIRECT(ADDRESS($I70,44))=0,INDIRECT(ADDRESS($I70,38))="UL"),INDIRECT(ADDRESS($I70,COLUMN())),0),0),IF($J70&gt;0,IF(AND(INDIRECT(ADDRESS($J70,44))=0,INDIRECT(ADDRESS($J70,38))="UL"),INDIRECT(ADDRESS($J70,COLUMN())),0),0),IF($K70&gt;0,IF(AND(INDIRECT(ADDRESS($K70,44))=0,INDIRECT(ADDRESS($K70,38))="UL"),INDIRECT(ADDRESS($K70,COLUMN())),0),0),IF($L70&gt;0,IF(AND(INDIRECT(ADDRESS($L70,44))=0,INDIRECT(ADDRESS($L70,38))="UL"),INDIRECT(ADDRESS($L70,COLUMN())),0),0),IF($M70&gt;0,IF(AND(INDIRECT(ADDRESS($M70,44))=0,INDIRECT(ADDRESS($M70,38))="UL"),INDIRECT(ADDRESS($M70,COLUMN())),0),0))</f>
        <v>0.43703703703703695</v>
      </c>
      <c r="BC70" s="58" cm="1">
        <f t="array" aca="1" ref="BC70" ca="1">SUM(IF($C70&gt;0,IF(AND(INDIRECT(ADDRESS($C70,44))=0,INDIRECT(ADDRESS($C70,38))="UL"),INDIRECT(ADDRESS($C70,COLUMN())),0),0),IF($D70&gt;0,IF(AND(INDIRECT(ADDRESS($D70,44))=0,INDIRECT(ADDRESS($D70,38))="UL"),INDIRECT(ADDRESS($D70,COLUMN())),0),0),IF($E70&gt;0,IF(AND(INDIRECT(ADDRESS($E70,44))=0,INDIRECT(ADDRESS($E70,38))="UL"),INDIRECT(ADDRESS($E70,COLUMN())),0),0),IF($F70&gt;0,IF(AND(INDIRECT(ADDRESS($F70,44))=0,INDIRECT(ADDRESS($F70,38))="UL"),INDIRECT(ADDRESS($F70,COLUMN())),0),0),IF($G70&gt;0,IF(AND(INDIRECT(ADDRESS($G70,44))=0,INDIRECT(ADDRESS($G70,38))="UL"),INDIRECT(ADDRESS($G70,COLUMN())),0),0),IF($H70&gt;0,IF(AND(INDIRECT(ADDRESS($H70,44))=0,INDIRECT(ADDRESS($H70,38))="UL"),INDIRECT(ADDRESS($H70,COLUMN())),0),0),IF($I70&gt;0,IF(AND(INDIRECT(ADDRESS($I70,44))=0,INDIRECT(ADDRESS($I70,38))="UL"),INDIRECT(ADDRESS($I70,COLUMN())),0),0),IF($J70&gt;0,IF(AND(INDIRECT(ADDRESS($J70,44))=0,INDIRECT(ADDRESS($J70,38))="UL"),INDIRECT(ADDRESS($J70,COLUMN())),0),0),IF($K70&gt;0,IF(AND(INDIRECT(ADDRESS($K70,44))=0,INDIRECT(ADDRESS($K70,38))="UL"),INDIRECT(ADDRESS($K70,COLUMN())),0),0),IF($L70&gt;0,IF(AND(INDIRECT(ADDRESS($L70,44))=0,INDIRECT(ADDRESS($L70,38))="UL"),INDIRECT(ADDRESS($L70,COLUMN())),0),0),IF($M70&gt;0,IF(AND(INDIRECT(ADDRESS($M70,44))=0,INDIRECT(ADDRESS($M70,38))="UL"),INDIRECT(ADDRESS($M70,COLUMN())),0),0))</f>
        <v>0.36296296296296288</v>
      </c>
      <c r="BD70" s="58" cm="1">
        <f t="array" aca="1" ref="BD70" ca="1">SUM(IF($C70&gt;0,IF(AND(INDIRECT(ADDRESS($C70,44))=0,INDIRECT(ADDRESS($C70,38))="UL"),INDIRECT(ADDRESS($C70,COLUMN())),0),0),IF($D70&gt;0,IF(AND(INDIRECT(ADDRESS($D70,44))=0,INDIRECT(ADDRESS($D70,38))="UL"),INDIRECT(ADDRESS($D70,COLUMN())),0),0),IF($E70&gt;0,IF(AND(INDIRECT(ADDRESS($E70,44))=0,INDIRECT(ADDRESS($E70,38))="UL"),INDIRECT(ADDRESS($E70,COLUMN())),0),0),IF($F70&gt;0,IF(AND(INDIRECT(ADDRESS($F70,44))=0,INDIRECT(ADDRESS($F70,38))="UL"),INDIRECT(ADDRESS($F70,COLUMN())),0),0),IF($G70&gt;0,IF(AND(INDIRECT(ADDRESS($G70,44))=0,INDIRECT(ADDRESS($G70,38))="UL"),INDIRECT(ADDRESS($G70,COLUMN())),0),0),IF($H70&gt;0,IF(AND(INDIRECT(ADDRESS($H70,44))=0,INDIRECT(ADDRESS($H70,38))="UL"),INDIRECT(ADDRESS($H70,COLUMN())),0),0),IF($I70&gt;0,IF(AND(INDIRECT(ADDRESS($I70,44))=0,INDIRECT(ADDRESS($I70,38))="UL"),INDIRECT(ADDRESS($I70,COLUMN())),0),0),IF($J70&gt;0,IF(AND(INDIRECT(ADDRESS($J70,44))=0,INDIRECT(ADDRESS($J70,38))="UL"),INDIRECT(ADDRESS($J70,COLUMN())),0),0),IF($K70&gt;0,IF(AND(INDIRECT(ADDRESS($K70,44))=0,INDIRECT(ADDRESS($K70,38))="UL"),INDIRECT(ADDRESS($K70,COLUMN())),0),0),IF($L70&gt;0,IF(AND(INDIRECT(ADDRESS($L70,44))=0,INDIRECT(ADDRESS($L70,38))="UL"),INDIRECT(ADDRESS($L70,COLUMN())),0),0),IF($M70&gt;0,IF(AND(INDIRECT(ADDRESS($M70,44))=0,INDIRECT(ADDRESS($M70,38))="UL"),INDIRECT(ADDRESS($M70,COLUMN())),0),0))</f>
        <v>0.45185185185185178</v>
      </c>
      <c r="BE70" s="57">
        <f t="shared" ca="1" si="42"/>
        <v>0.37777777777777777</v>
      </c>
      <c r="BF70" s="57" cm="1">
        <f t="array" aca="1" ref="BF70" ca="1">SUM(IF($C70&gt;0,IF(INDIRECT(ADDRESS($C70,45))=1,INDIRECT(ADDRESS($C70,52))*INDIRECT(ADDRESS($C70,42))/5,0),0), IF($D70&gt;0,IF(INDIRECT(ADDRESS($D70,45))=1,INDIRECT(ADDRESS($D70,52))*INDIRECT(ADDRESS($D70,42))/5,0),0), IF($E70&gt;0,IF(INDIRECT(ADDRESS($E70,45))=1,INDIRECT(ADDRESS($E70,52))*INDIRECT(ADDRESS($E70,42))/5,0),0), IF($F70&gt;0,IF(INDIRECT(ADDRESS($F70,45))=1,INDIRECT(ADDRESS($F70,52))*INDIRECT(ADDRESS($F70,42))/5,0),0), IF($G70&gt;0,IF(INDIRECT(ADDRESS($G70,45))=1,INDIRECT(ADDRESS($G70,52))*INDIRECT(ADDRESS($G70,42))/5,0),0), IF($H70&gt;0,IF(INDIRECT(ADDRESS($H70,45))=1,INDIRECT(ADDRESS($H70,52))*INDIRECT(ADDRESS($H70,42))/5,0),0)
)*$BF$296/100</f>
        <v>0</v>
      </c>
      <c r="BG70" s="19"/>
      <c r="BH70" s="57" cm="1">
        <f t="array" aca="1" ref="BH70" ca="1">SUM(IF($C70&gt;0,IF(AND(INDIRECT(ADDRESS($C70,44))=0,INDIRECT(ADDRESS($C70,38))&lt;&gt;"UL"),INDIRECT(ADDRESS($C70,COLUMN()-12)),0),0), IF($D70&gt;0,IF(AND(INDIRECT(ADDRESS($D70,44))=0,INDIRECT(ADDRESS($D70,38))&lt;&gt;"UL"),INDIRECT(ADDRESS($D70,COLUMN()-12)),0),0), IF($E70&gt;0,IF(AND(INDIRECT(ADDRESS($E70,44))=0,INDIRECT(ADDRESS($E70,38))&lt;&gt;"UL"),INDIRECT(ADDRESS($E70,COLUMN()-12)),0),0), IF($F70&gt;0,IF(AND(INDIRECT(ADDRESS($F70,44))=0,INDIRECT(ADDRESS($F70,38))&lt;&gt;"UL"),INDIRECT(ADDRESS($F70,COLUMN()-12)),0),0), IF($G70&gt;0,IF(AND(INDIRECT(ADDRESS($G70,44))=0,INDIRECT(ADDRESS($G70,38))&lt;&gt;"UL"),INDIRECT(ADDRESS($G70,COLUMN()-12)),0),0), IF($H70&gt;0,IF(AND(INDIRECT(ADDRESS($H70,44))=0,INDIRECT(ADDRESS($H70,38))&lt;&gt;"UL"),INDIRECT(ADDRESS($H70,COLUMN()-12)),0),0), IF($I70&gt;0,IF(AND(INDIRECT(ADDRESS($I70,44))=0,INDIRECT(ADDRESS($I70,38))&lt;&gt;"UL"),INDIRECT(ADDRESS($I70,COLUMN()-12)),0),0), IF($J70&gt;0,IF(AND(INDIRECT(ADDRESS($J70,44))=0,INDIRECT(ADDRESS($J70,38))&lt;&gt;"UL"),INDIRECT(ADDRESS($J70,COLUMN()-12)),0),0), IF($K70&gt;0,IF(AND(INDIRECT(ADDRESS($K70,44))=0,INDIRECT(ADDRESS($K70,38))&lt;&gt;"UL"),INDIRECT(ADDRESS($K70,COLUMN()-12)),0),0), IF($L70&gt;0,IF(AND(INDIRECT(ADDRESS($L70,44))=0,INDIRECT(ADDRESS($L70,38))&lt;&gt;"UL"),INDIRECT(ADDRESS($L70,COLUMN()-12)),0),0), IF($M70&gt;0,IF(AND(INDIRECT(ADDRESS($M70,44))=0,INDIRECT(ADDRESS($M70,38))&lt;&gt;"UL"),INDIRECT(ADDRESS($M70,COLUMN()-12)),0),0))</f>
        <v>0</v>
      </c>
      <c r="BI70" s="57" cm="1">
        <f t="array" aca="1" ref="BI70" ca="1">SUM(IF($C70&gt;0,IF(AND(INDIRECT(ADDRESS($C70,44))=0,INDIRECT(ADDRESS($C70,38))&lt;&gt;"UL"),INDIRECT(ADDRESS($C70,COLUMN()-12)),0),0), IF($D70&gt;0,IF(AND(INDIRECT(ADDRESS($D70,44))=0,INDIRECT(ADDRESS($D70,38))&lt;&gt;"UL"),INDIRECT(ADDRESS($D70,COLUMN()-12)),0),0), IF($E70&gt;0,IF(AND(INDIRECT(ADDRESS($E70,44))=0,INDIRECT(ADDRESS($E70,38))&lt;&gt;"UL"),INDIRECT(ADDRESS($E70,COLUMN()-12)),0),0), IF($F70&gt;0,IF(AND(INDIRECT(ADDRESS($F70,44))=0,INDIRECT(ADDRESS($F70,38))&lt;&gt;"UL"),INDIRECT(ADDRESS($F70,COLUMN()-12)),0),0), IF($G70&gt;0,IF(AND(INDIRECT(ADDRESS($G70,44))=0,INDIRECT(ADDRESS($G70,38))&lt;&gt;"UL"),INDIRECT(ADDRESS($G70,COLUMN()-12)),0),0), IF($H70&gt;0,IF(AND(INDIRECT(ADDRESS($H70,44))=0,INDIRECT(ADDRESS($H70,38))&lt;&gt;"UL"),INDIRECT(ADDRESS($H70,COLUMN()-12)),0),0), IF($I70&gt;0,IF(AND(INDIRECT(ADDRESS($I70,44))=0,INDIRECT(ADDRESS($I70,38))&lt;&gt;"UL"),INDIRECT(ADDRESS($I70,COLUMN()-12)),0),0), IF($J70&gt;0,IF(AND(INDIRECT(ADDRESS($J70,44))=0,INDIRECT(ADDRESS($J70,38))&lt;&gt;"UL"),INDIRECT(ADDRESS($J70,COLUMN()-12)),0),0), IF($K70&gt;0,IF(AND(INDIRECT(ADDRESS($K70,44))=0,INDIRECT(ADDRESS($K70,38))&lt;&gt;"UL"),INDIRECT(ADDRESS($K70,COLUMN()-12)),0),0), IF($L70&gt;0,IF(AND(INDIRECT(ADDRESS($L70,44))=0,INDIRECT(ADDRESS($L70,38))&lt;&gt;"UL"),INDIRECT(ADDRESS($L70,COLUMN()-12)),0),0), IF($M70&gt;0,IF(AND(INDIRECT(ADDRESS($M70,44))=0,INDIRECT(ADDRESS($M70,38))&lt;&gt;"UL"),INDIRECT(ADDRESS($M70,COLUMN()-12)),0),0))</f>
        <v>0</v>
      </c>
      <c r="BJ70" s="57" cm="1">
        <f t="array" aca="1" ref="BJ70" ca="1">SUM(IF($C70&gt;0,IF(AND(INDIRECT(ADDRESS($C70,44))=0,INDIRECT(ADDRESS($C70,38))&lt;&gt;"UL"),INDIRECT(ADDRESS($C70,COLUMN()-12)),0),0), IF($D70&gt;0,IF(AND(INDIRECT(ADDRESS($D70,44))=0,INDIRECT(ADDRESS($D70,38))&lt;&gt;"UL"),INDIRECT(ADDRESS($D70,COLUMN()-12)),0),0), IF($E70&gt;0,IF(AND(INDIRECT(ADDRESS($E70,44))=0,INDIRECT(ADDRESS($E70,38))&lt;&gt;"UL"),INDIRECT(ADDRESS($E70,COLUMN()-12)),0),0), IF($F70&gt;0,IF(AND(INDIRECT(ADDRESS($F70,44))=0,INDIRECT(ADDRESS($F70,38))&lt;&gt;"UL"),INDIRECT(ADDRESS($F70,COLUMN()-12)),0),0), IF($G70&gt;0,IF(AND(INDIRECT(ADDRESS($G70,44))=0,INDIRECT(ADDRESS($G70,38))&lt;&gt;"UL"),INDIRECT(ADDRESS($G70,COLUMN()-12)),0),0), IF($H70&gt;0,IF(AND(INDIRECT(ADDRESS($H70,44))=0,INDIRECT(ADDRESS($H70,38))&lt;&gt;"UL"),INDIRECT(ADDRESS($H70,COLUMN()-12)),0),0), IF($I70&gt;0,IF(AND(INDIRECT(ADDRESS($I70,44))=0,INDIRECT(ADDRESS($I70,38))&lt;&gt;"UL"),INDIRECT(ADDRESS($I70,COLUMN()-12)),0),0), IF($J70&gt;0,IF(AND(INDIRECT(ADDRESS($J70,44))=0,INDIRECT(ADDRESS($J70,38))&lt;&gt;"UL"),INDIRECT(ADDRESS($J70,COLUMN()-12)),0),0), IF($K70&gt;0,IF(AND(INDIRECT(ADDRESS($K70,44))=0,INDIRECT(ADDRESS($K70,38))&lt;&gt;"UL"),INDIRECT(ADDRESS($K70,COLUMN()-12)),0),0), IF($L70&gt;0,IF(AND(INDIRECT(ADDRESS($L70,44))=0,INDIRECT(ADDRESS($L70,38))&lt;&gt;"UL"),INDIRECT(ADDRESS($L70,COLUMN()-12)),0),0), IF($M70&gt;0,IF(AND(INDIRECT(ADDRESS($M70,44))=0,INDIRECT(ADDRESS($M70,38))&lt;&gt;"UL"),INDIRECT(ADDRESS($M70,COLUMN()-12)),0),0))</f>
        <v>0</v>
      </c>
      <c r="BK70" s="57"/>
      <c r="BL70" s="57"/>
      <c r="BM70" s="57" cm="1">
        <f t="array" aca="1" ref="BM70" ca="1">SUM(IF($C70&gt;0,IF(AND(INDIRECT(ADDRESS($C70,44))=0,INDIRECT(ADDRESS($C70,38))&lt;&gt;"UL"),INDIRECT(ADDRESS($C70,COLUMN()-12)),0),0), IF($D70&gt;0,IF(AND(INDIRECT(ADDRESS($D70,44))=0,INDIRECT(ADDRESS($D70,38))&lt;&gt;"UL"),INDIRECT(ADDRESS($D70,COLUMN()-12)),0),0), IF($E70&gt;0,IF(AND(INDIRECT(ADDRESS($E70,44))=0,INDIRECT(ADDRESS($E70,38))&lt;&gt;"UL"),INDIRECT(ADDRESS($E70,COLUMN()-12)),0),0), IF($F70&gt;0,IF(AND(INDIRECT(ADDRESS($F70,44))=0,INDIRECT(ADDRESS($F70,38))&lt;&gt;"UL"),INDIRECT(ADDRESS($F70,COLUMN()-12)),0),0), IF($G70&gt;0,IF(AND(INDIRECT(ADDRESS($G70,44))=0,INDIRECT(ADDRESS($G70,38))&lt;&gt;"UL"),INDIRECT(ADDRESS($G70,COLUMN()-12)),0),0), IF($H70&gt;0,IF(AND(INDIRECT(ADDRESS($H70,44))=0,INDIRECT(ADDRESS($H70,38))&lt;&gt;"UL"),INDIRECT(ADDRESS($H70,COLUMN()-12)),0),0), IF($I70&gt;0,IF(AND(INDIRECT(ADDRESS($I70,44))=0,INDIRECT(ADDRESS($I70,38))&lt;&gt;"UL"),INDIRECT(ADDRESS($I70,COLUMN()-12)),0),0), IF($J70&gt;0,IF(AND(INDIRECT(ADDRESS($J70,44))=0,INDIRECT(ADDRESS($J70,38))&lt;&gt;"UL"),INDIRECT(ADDRESS($J70,COLUMN()-12)),0),0), IF($K70&gt;0,IF(AND(INDIRECT(ADDRESS($K70,44))=0,INDIRECT(ADDRESS($K70,38))&lt;&gt;"UL"),INDIRECT(ADDRESS($K70,COLUMN()-11)),0),0), IF($L70&gt;0,IF(AND(INDIRECT(ADDRESS($L70,44))=0,INDIRECT(ADDRESS($L70,38))&lt;&gt;"UL"),INDIRECT(ADDRESS($L70,COLUMN()-11)),0),0), IF($M70&gt;0,IF(AND(INDIRECT(ADDRESS($M70,44))=0,INDIRECT(ADDRESS($M70,38))&lt;&gt;"UL"),INDIRECT(ADDRESS($M70,COLUMN()-11)),0),0))</f>
        <v>0</v>
      </c>
      <c r="BN70" s="57" cm="1">
        <f t="array" aca="1" ref="BN70" ca="1">SUM(IF($C70&gt;0,IF(AND(INDIRECT(ADDRESS($C70,44))=0,INDIRECT(ADDRESS($C70,38))&lt;&gt;"UL"),INDIRECT(ADDRESS($C70,COLUMN()-12)),0),0), IF($D70&gt;0,IF(AND(INDIRECT(ADDRESS($D70,44))=0,INDIRECT(ADDRESS($D70,38))&lt;&gt;"UL"),INDIRECT(ADDRESS($D70,COLUMN()-12)),0),0), IF($E70&gt;0,IF(AND(INDIRECT(ADDRESS($E70,44))=0,INDIRECT(ADDRESS($E70,38))&lt;&gt;"UL"),INDIRECT(ADDRESS($E70,COLUMN()-12)),0),0), IF($F70&gt;0,IF(AND(INDIRECT(ADDRESS($F70,44))=0,INDIRECT(ADDRESS($F70,38))&lt;&gt;"UL"),INDIRECT(ADDRESS($F70,COLUMN()-12)),0),0), IF($G70&gt;0,IF(AND(INDIRECT(ADDRESS($G70,44))=0,INDIRECT(ADDRESS($G70,38))&lt;&gt;"UL"),INDIRECT(ADDRESS($G70,COLUMN()-12)),0),0), IF($H70&gt;0,IF(AND(INDIRECT(ADDRESS($H70,44))=0,INDIRECT(ADDRESS($H70,38))&lt;&gt;"UL"),INDIRECT(ADDRESS($H70,COLUMN()-12)),0),0), IF($I70&gt;0,IF(AND(INDIRECT(ADDRESS($I70,44))=0,INDIRECT(ADDRESS($I70,38))&lt;&gt;"UL"),INDIRECT(ADDRESS($I70,COLUMN()-12)),0),0), IF($J70&gt;0,IF(AND(INDIRECT(ADDRESS($J70,44))=0,INDIRECT(ADDRESS($J70,38))&lt;&gt;"UL"),INDIRECT(ADDRESS($J70,COLUMN()-12)),0),0), IF($K70&gt;0,IF(AND(INDIRECT(ADDRESS($K70,44))=0,INDIRECT(ADDRESS($K70,38))&lt;&gt;"UL"),INDIRECT(ADDRESS($K70,COLUMN()-11)),0),0), IF($L70&gt;0,IF(AND(INDIRECT(ADDRESS($L70,44))=0,INDIRECT(ADDRESS($L70,38))&lt;&gt;"UL"),INDIRECT(ADDRESS($L70,COLUMN()-11)),0),0), IF($M70&gt;0,IF(AND(INDIRECT(ADDRESS($M70,44))=0,INDIRECT(ADDRESS($M70,38))&lt;&gt;"UL"),INDIRECT(ADDRESS($M70,COLUMN()-11)),0),0))</f>
        <v>0</v>
      </c>
      <c r="BO70" s="57" cm="1">
        <f t="array" aca="1" ref="BO70" ca="1">SUM(IF($C70&gt;0,IF(AND(INDIRECT(ADDRESS($C70,44))=0,INDIRECT(ADDRESS($C70,38))&lt;&gt;"UL"),INDIRECT(ADDRESS($C70,COLUMN()-12)),0),0), IF($D70&gt;0,IF(AND(INDIRECT(ADDRESS($D70,44))=0,INDIRECT(ADDRESS($D70,38))&lt;&gt;"UL"),INDIRECT(ADDRESS($D70,COLUMN()-12)),0),0), IF($E70&gt;0,IF(AND(INDIRECT(ADDRESS($E70,44))=0,INDIRECT(ADDRESS($E70,38))&lt;&gt;"UL"),INDIRECT(ADDRESS($E70,COLUMN()-12)),0),0), IF($F70&gt;0,IF(AND(INDIRECT(ADDRESS($F70,44))=0,INDIRECT(ADDRESS($F70,38))&lt;&gt;"UL"),INDIRECT(ADDRESS($F70,COLUMN()-12)),0),0), IF($G70&gt;0,IF(AND(INDIRECT(ADDRESS($G70,44))=0,INDIRECT(ADDRESS($G70,38))&lt;&gt;"UL"),INDIRECT(ADDRESS($G70,COLUMN()-12)),0),0), IF($H70&gt;0,IF(AND(INDIRECT(ADDRESS($H70,44))=0,INDIRECT(ADDRESS($H70,38))&lt;&gt;"UL"),INDIRECT(ADDRESS($H70,COLUMN()-12)),0),0), IF($I70&gt;0,IF(AND(INDIRECT(ADDRESS($I70,44))=0,INDIRECT(ADDRESS($I70,38))&lt;&gt;"UL"),INDIRECT(ADDRESS($I70,COLUMN()-12)),0),0), IF($J70&gt;0,IF(AND(INDIRECT(ADDRESS($J70,44))=0,INDIRECT(ADDRESS($J70,38))&lt;&gt;"UL"),INDIRECT(ADDRESS($J70,COLUMN()-12)),0),0), IF($K70&gt;0,IF(AND(INDIRECT(ADDRESS($K70,44))=0,INDIRECT(ADDRESS($K70,38))&lt;&gt;"UL"),INDIRECT(ADDRESS($K70,COLUMN()-11)),0),0), IF($L70&gt;0,IF(AND(INDIRECT(ADDRESS($L70,44))=0,INDIRECT(ADDRESS($L70,38))&lt;&gt;"UL"),INDIRECT(ADDRESS($L70,COLUMN()-11)),0),0), IF($M70&gt;0,IF(AND(INDIRECT(ADDRESS($M70,44))=0,INDIRECT(ADDRESS($M70,38))&lt;&gt;"UL"),INDIRECT(ADDRESS($M70,COLUMN()-11)),0),0))</f>
        <v>0</v>
      </c>
      <c r="BP70" s="57" cm="1">
        <f t="array" aca="1" ref="BP70" ca="1">SUM(IF($C70&gt;0,IF(AND(INDIRECT(ADDRESS($C70,44))=0,INDIRECT(ADDRESS($C70,38))&lt;&gt;"UL"),INDIRECT(ADDRESS($C70,COLUMN()-12)),0),0), IF($D70&gt;0,IF(AND(INDIRECT(ADDRESS($D70,44))=0,INDIRECT(ADDRESS($D70,38))&lt;&gt;"UL"),INDIRECT(ADDRESS($D70,COLUMN()-12)),0),0), IF($E70&gt;0,IF(AND(INDIRECT(ADDRESS($E70,44))=0,INDIRECT(ADDRESS($E70,38))&lt;&gt;"UL"),INDIRECT(ADDRESS($E70,COLUMN()-12)),0),0), IF($F70&gt;0,IF(AND(INDIRECT(ADDRESS($F70,44))=0,INDIRECT(ADDRESS($F70,38))&lt;&gt;"UL"),INDIRECT(ADDRESS($F70,COLUMN()-12)),0),0), IF($G70&gt;0,IF(AND(INDIRECT(ADDRESS($G70,44))=0,INDIRECT(ADDRESS($G70,38))&lt;&gt;"UL"),INDIRECT(ADDRESS($G70,COLUMN()-12)),0),0), IF($H70&gt;0,IF(AND(INDIRECT(ADDRESS($H70,44))=0,INDIRECT(ADDRESS($H70,38))&lt;&gt;"UL"),INDIRECT(ADDRESS($H70,COLUMN()-12)),0),0), IF($I70&gt;0,IF(AND(INDIRECT(ADDRESS($I70,44))=0,INDIRECT(ADDRESS($I70,38))&lt;&gt;"UL"),INDIRECT(ADDRESS($I70,COLUMN()-12)),0),0), IF($J70&gt;0,IF(AND(INDIRECT(ADDRESS($J70,44))=0,INDIRECT(ADDRESS($J70,38))&lt;&gt;"UL"),INDIRECT(ADDRESS($J70,COLUMN()-12)),0),0), IF($K70&gt;0,IF(AND(INDIRECT(ADDRESS($K70,44))=0,INDIRECT(ADDRESS($K70,38))&lt;&gt;"UL"),INDIRECT(ADDRESS($K70,COLUMN()-11)),0),0), IF($L70&gt;0,IF(AND(INDIRECT(ADDRESS($L70,44))=0,INDIRECT(ADDRESS($L70,38))&lt;&gt;"UL"),INDIRECT(ADDRESS($L70,COLUMN()-11)),0),0), IF($M70&gt;0,IF(AND(INDIRECT(ADDRESS($M70,44))=0,INDIRECT(ADDRESS($M70,38))&lt;&gt;"UL"),INDIRECT(ADDRESS($M70,COLUMN()-11)),0),0))</f>
        <v>0</v>
      </c>
      <c r="BQ70" s="57"/>
      <c r="BR70" s="161">
        <f t="shared" ca="1" si="43"/>
        <v>87.218707714314988</v>
      </c>
      <c r="BS70" s="56"/>
      <c r="BT70" s="56">
        <f t="shared" ca="1" si="44"/>
        <v>3.8878006712593245</v>
      </c>
      <c r="BU70" s="64">
        <f t="shared" ca="1" si="45"/>
        <v>0.10507569381781959</v>
      </c>
      <c r="BV70" s="57" t="s">
        <v>33</v>
      </c>
      <c r="BW70" s="57" cm="1">
        <f t="array" aca="1" ref="BW70" ca="1">SUM(IF($C70&gt;0,IF(AND(INDIRECT(ADDRESS($C70,44))=0,INDIRECT(ADDRESS($C70,38))="UL",ISERROR(SEARCH("Rear",INDIRECT(ADDRESS($C70,33)))),ISERROR(SEARCH("Side",INDIRECT(ADDRESS($C70,33))))),INDIRECT(ADDRESS($C70,COLUMN())),0),0),IF($D70&gt;0,IF(AND(INDIRECT(ADDRESS($D70,44))=0,INDIRECT(ADDRESS($D70,38))="UL",ISERROR(SEARCH("Rear",INDIRECT(ADDRESS($D70,33)))),ISERROR(SEARCH("Side",INDIRECT(ADDRESS($D70,33))))),INDIRECT(ADDRESS($D70,COLUMN())),0),0),IF($E70&gt;0,IF(AND(INDIRECT(ADDRESS($E70,44))=0,INDIRECT(ADDRESS($E70,38))="UL",ISERROR(SEARCH("Rear",INDIRECT(ADDRESS($E70,33)))),ISERROR(SEARCH("Side",INDIRECT(ADDRESS($E70,33))))),INDIRECT(ADDRESS($E70,COLUMN())),0),0),IF($F70&gt;0,IF(AND(INDIRECT(ADDRESS($F70,44))=0,INDIRECT(ADDRESS($F70,38))="UL",ISERROR(SEARCH("Rear",INDIRECT(ADDRESS($F70,33)))),ISERROR(SEARCH("Side",INDIRECT(ADDRESS($F70,33))))),INDIRECT(ADDRESS($F70,COLUMN())),0),0),IF($G70&gt;0,IF(AND(INDIRECT(ADDRESS($G70,44))=0,INDIRECT(ADDRESS($G70,38))="UL",ISERROR(SEARCH("Rear",INDIRECT(ADDRESS($G70,33)))),ISERROR(SEARCH("Side",INDIRECT(ADDRESS($G70,33))))),INDIRECT(ADDRESS($G70,COLUMN())),0),0),IF($H70&gt;0,IF(AND(INDIRECT(ADDRESS($H70,44))=0,INDIRECT(ADDRESS($H70,38))="UL",ISERROR(SEARCH("Rear",INDIRECT(ADDRESS($H70,33)))),ISERROR(SEARCH("Side",INDIRECT(ADDRESS($H70,33))))),INDIRECT(ADDRESS($H70,COLUMN())),0),0),IF($I70&gt;0,IF(AND(INDIRECT(ADDRESS($I70,44))=0,INDIRECT(ADDRESS($I70,38))="UL",ISERROR(SEARCH("Rear",INDIRECT(ADDRESS($I70,33)))),ISERROR(SEARCH("Side",INDIRECT(ADDRESS($I70,33))))),INDIRECT(ADDRESS($I70,COLUMN())),0),0),IF($J70&gt;0,IF(AND(INDIRECT(ADDRESS($J70,44))=0,INDIRECT(ADDRESS($J70,38))="UL",ISERROR(SEARCH("Rear",INDIRECT(ADDRESS($J70,33)))),ISERROR(SEARCH("Side",INDIRECT(ADDRESS($J70,33))))),INDIRECT(ADDRESS($J70,COLUMN())),0),0),IF($K70&gt;0,IF(AND(INDIRECT(ADDRESS($K70,44))=0,INDIRECT(ADDRESS($K70,38))="UL",ISERROR(SEARCH("Rear",INDIRECT(ADDRESS($K70,33)))),ISERROR(SEARCH("Side",INDIRECT(ADDRESS($K70,33))))),INDIRECT(ADDRESS($K70,COLUMN())),0),0),IF($L70&gt;0,IF(AND(INDIRECT(ADDRESS($L70,44))=0,INDIRECT(ADDRESS($L70,38))="UL",ISERROR(SEARCH("Rear",INDIRECT(ADDRESS($L70,33)))),ISERROR(SEARCH("Side",INDIRECT(ADDRESS($L70,33))))),INDIRECT(ADDRESS($L70,COLUMN())),0),0),IF($M70&gt;0,IF(AND(INDIRECT(ADDRESS($M70,44))=0,INDIRECT(ADDRESS($M70,38))="UL",ISERROR(SEARCH("Rear",INDIRECT(ADDRESS($M70,33)))),ISERROR(SEARCH("Side",INDIRECT(ADDRESS($M70,33))))),INDIRECT(ADDRESS($M70,COLUMN())),0),0))</f>
        <v>0.61111111111111105</v>
      </c>
      <c r="BX70" s="57">
        <f t="shared" ca="1" si="46"/>
        <v>1.2777777777777777</v>
      </c>
      <c r="BY70" s="57" cm="1">
        <f t="array" aca="1" ref="BY70" ca="1">SUM(IF($C70&gt;0,IF(AND(INDIRECT(ADDRESS($C70,44))=0,INDIRECT(ADDRESS($C70,38))="UL"),INDIRECT(ADDRESS($C70,COLUMN())),0),0),IF($D70&gt;0,IF(AND(INDIRECT(ADDRESS($D70,44))=0,INDIRECT(ADDRESS($D70,38))="UL"),INDIRECT(ADDRESS($D70,COLUMN())),0),0),IF($E70&gt;0,IF(AND(INDIRECT(ADDRESS($E70,44))=0,INDIRECT(ADDRESS($E70,38))="UL"),INDIRECT(ADDRESS($E70,COLUMN())),0),0),IF($F70&gt;0,IF(AND(INDIRECT(ADDRESS($F70,44))=0,INDIRECT(ADDRESS($F70,38))="UL"),INDIRECT(ADDRESS($F70,COLUMN())),0),0),IF($G70&gt;0,IF(AND(INDIRECT(ADDRESS($G70,44))=0,INDIRECT(ADDRESS($G70,38))="UL"),INDIRECT(ADDRESS($G70,COLUMN())),0),0),IF($H70&gt;0,IF(AND(INDIRECT(ADDRESS($H70,44))=0,INDIRECT(ADDRESS($H70,38))="UL"),INDIRECT(ADDRESS($H70,COLUMN())),0),0),IF($I70&gt;0,IF(AND(INDIRECT(ADDRESS($I70,44))=0,INDIRECT(ADDRESS($I70,38))="UL"),INDIRECT(ADDRESS($I70,COLUMN())),0),0),IF($J70&gt;0,IF(AND(INDIRECT(ADDRESS($J70,44))=0,INDIRECT(ADDRESS($J70,38))="UL"),INDIRECT(ADDRESS($J70,COLUMN())),0),0),IF($K70&gt;0,IF(AND(INDIRECT(ADDRESS($K70,44))=0,INDIRECT(ADDRESS($K70,38))="UL"),INDIRECT(ADDRESS($K70,COLUMN())),0),0),IF($L70&gt;0,IF(AND(INDIRECT(ADDRESS($L70,44))=0,INDIRECT(ADDRESS($L70,38))="UL"),INDIRECT(ADDRESS($L70,COLUMN())),0),0),IF($M70&gt;0,IF(AND(INDIRECT(ADDRESS($M70,44))=0,INDIRECT(ADDRESS($M70,38))="UL"),INDIRECT(ADDRESS($M70,COLUMN())),0),0))</f>
        <v>0.20370370370370366</v>
      </c>
      <c r="BZ70" s="57" cm="1">
        <f t="array" aca="1" ref="BZ70" ca="1">SUM(IF($C70&gt;0,IF(AND(INDIRECT(ADDRESS($C70,44))=0,INDIRECT(ADDRESS($C70,38))="UL"),INDIRECT(ADDRESS($C70,COLUMN())),0),0),IF($D70&gt;0,IF(AND(INDIRECT(ADDRESS($D70,44))=0,INDIRECT(ADDRESS($D70,38))="UL"),INDIRECT(ADDRESS($D70,COLUMN())),0),0),IF($E70&gt;0,IF(AND(INDIRECT(ADDRESS($E70,44))=0,INDIRECT(ADDRESS($E70,38))="UL"),INDIRECT(ADDRESS($E70,COLUMN())),0),0),IF($F70&gt;0,IF(AND(INDIRECT(ADDRESS($F70,44))=0,INDIRECT(ADDRESS($F70,38))="UL"),INDIRECT(ADDRESS($F70,COLUMN())),0),0),IF($G70&gt;0,IF(AND(INDIRECT(ADDRESS($G70,44))=0,INDIRECT(ADDRESS($G70,38))="UL"),INDIRECT(ADDRESS($G70,COLUMN())),0),0),IF($H70&gt;0,IF(AND(INDIRECT(ADDRESS($H70,44))=0,INDIRECT(ADDRESS($H70,38))="UL"),INDIRECT(ADDRESS($H70,COLUMN())),0),0),IF($I70&gt;0,IF(AND(INDIRECT(ADDRESS($I70,44))=0,INDIRECT(ADDRESS($I70,38))="UL"),INDIRECT(ADDRESS($I70,COLUMN())),0),0),IF($J70&gt;0,IF(AND(INDIRECT(ADDRESS($J70,44))=0,INDIRECT(ADDRESS($J70,38))="UL"),INDIRECT(ADDRESS($J70,COLUMN())),0),0),IF($K70&gt;0,IF(AND(INDIRECT(ADDRESS($K70,44))=0,INDIRECT(ADDRESS($K70,38))="UL"),INDIRECT(ADDRESS($K70,COLUMN())),0),0),IF($L70&gt;0,IF(AND(INDIRECT(ADDRESS($L70,44))=0,INDIRECT(ADDRESS($L70,38))="UL"),INDIRECT(ADDRESS($L70,COLUMN())),0),0),IF($M70&gt;0,IF(AND(INDIRECT(ADDRESS($M70,44))=0,INDIRECT(ADDRESS($M70,38))="UL"),INDIRECT(ADDRESS($M70,COLUMN())),0),0))</f>
        <v>0.42592592592592582</v>
      </c>
      <c r="CA70" s="57">
        <f t="shared" ca="1" si="47"/>
        <v>0.20370370370370366</v>
      </c>
      <c r="CB70" s="57"/>
      <c r="CC70" s="57">
        <f t="shared" ca="1" si="48"/>
        <v>0</v>
      </c>
      <c r="CD70" s="57" cm="1">
        <f t="array" aca="1" ref="CD70" ca="1">SUM(IF($C70&gt;0,IF(AND(INDIRECT(ADDRESS($C70,44))=0,INDIRECT(ADDRESS($C70,38))&lt;&gt;"UL"),INDIRECT(ADDRESS($C70,COLUMN())),0),0),IF($D70&gt;0,IF(AND(INDIRECT(ADDRESS($D70,44))=0,INDIRECT(ADDRESS($D70,38))&lt;&gt;"UL"),INDIRECT(ADDRESS($D70,COLUMN())),0),0),IF($E70&gt;0,IF(AND(INDIRECT(ADDRESS($E70,44))=0,INDIRECT(ADDRESS($E70,38))&lt;&gt;"UL"),INDIRECT(ADDRESS($E70,COLUMN())),0),0),IF($F70&gt;0,IF(AND(INDIRECT(ADDRESS($F70,44))=0,INDIRECT(ADDRESS($F70,38))&lt;&gt;"UL"),INDIRECT(ADDRESS($F70,COLUMN())),0),0),IF($G70&gt;0,IF(AND(INDIRECT(ADDRESS($G70,44))=0,INDIRECT(ADDRESS($G70,38))&lt;&gt;"UL"),INDIRECT(ADDRESS($G70,COLUMN())),0),0),IF($H70&gt;0,IF(AND(INDIRECT(ADDRESS($H70,44))=0,INDIRECT(ADDRESS($H70,38))&lt;&gt;"UL"),INDIRECT(ADDRESS($H70,COLUMN())),0),0),IF($I70&gt;0,IF(AND(INDIRECT(ADDRESS($I70,44))=0,INDIRECT(ADDRESS($I70,38))&lt;&gt;"UL"),INDIRECT(ADDRESS($I70,COLUMN())),0),0),IF($J70&gt;0,IF(AND(INDIRECT(ADDRESS($J70,44))=0,INDIRECT(ADDRESS($J70,38))&lt;&gt;"UL"),INDIRECT(ADDRESS($J70,COLUMN())),0),0),IF($K70&gt;0,IF(AND(INDIRECT(ADDRESS($K70,44))=0,INDIRECT(ADDRESS($K70,38))&lt;&gt;"UL"),INDIRECT(ADDRESS($K70,COLUMN())),0),0),IF($L70&gt;0,IF(AND(INDIRECT(ADDRESS($L70,44))=0,INDIRECT(ADDRESS($L70,38))&lt;&gt;"UL"),INDIRECT(ADDRESS($L70,COLUMN())),0),0),IF($M70&gt;0,IF(AND(INDIRECT(ADDRESS($M70,44))=0,INDIRECT(ADDRESS($M70,38))&lt;&gt;"UL"),INDIRECT(ADDRESS($M70,COLUMN())),0),0))</f>
        <v>0</v>
      </c>
      <c r="CE70" s="57" cm="1">
        <f t="array" aca="1" ref="CE70" ca="1">SUM(IF($C70&gt;0,IF(AND(INDIRECT(ADDRESS($C70,44))=0,INDIRECT(ADDRESS($C70,38))&lt;&gt;"UL"),INDIRECT(ADDRESS($C70,COLUMN())),0),0),IF($D70&gt;0,IF(AND(INDIRECT(ADDRESS($D70,44))=0,INDIRECT(ADDRESS($D70,38))&lt;&gt;"UL"),INDIRECT(ADDRESS($D70,COLUMN())),0),0),IF($E70&gt;0,IF(AND(INDIRECT(ADDRESS($E70,44))=0,INDIRECT(ADDRESS($E70,38))&lt;&gt;"UL"),INDIRECT(ADDRESS($E70,COLUMN())),0),0),IF($F70&gt;0,IF(AND(INDIRECT(ADDRESS($F70,44))=0,INDIRECT(ADDRESS($F70,38))&lt;&gt;"UL"),INDIRECT(ADDRESS($F70,COLUMN())),0),0),IF($G70&gt;0,IF(AND(INDIRECT(ADDRESS($G70,44))=0,INDIRECT(ADDRESS($G70,38))&lt;&gt;"UL"),INDIRECT(ADDRESS($G70,COLUMN())),0),0),IF($H70&gt;0,IF(AND(INDIRECT(ADDRESS($H70,44))=0,INDIRECT(ADDRESS($H70,38))&lt;&gt;"UL"),INDIRECT(ADDRESS($H70,COLUMN())),0),0),IF($I70&gt;0,IF(AND(INDIRECT(ADDRESS($I70,44))=0,INDIRECT(ADDRESS($I70,38))&lt;&gt;"UL"),INDIRECT(ADDRESS($I70,COLUMN())),0),0),IF($J70&gt;0,IF(AND(INDIRECT(ADDRESS($J70,44))=0,INDIRECT(ADDRESS($J70,38))&lt;&gt;"UL"),INDIRECT(ADDRESS($J70,COLUMN())),0),0),IF($K70&gt;0,IF(AND(INDIRECT(ADDRESS($K70,44))=0,INDIRECT(ADDRESS($K70,38))&lt;&gt;"UL"),INDIRECT(ADDRESS($K70,COLUMN())),0),0),IF($L70&gt;0,IF(AND(INDIRECT(ADDRESS($L70,44))=0,INDIRECT(ADDRESS($L70,38))&lt;&gt;"UL"),INDIRECT(ADDRESS($L70,COLUMN())),0),0),IF($M70&gt;0,IF(AND(INDIRECT(ADDRESS($M70,44))=0,INDIRECT(ADDRESS($M70,38))&lt;&gt;"UL"),INDIRECT(ADDRESS($M70,COLUMN())),0),0))</f>
        <v>0</v>
      </c>
      <c r="CF70" s="57">
        <f t="shared" ca="1" si="49"/>
        <v>0</v>
      </c>
      <c r="CG70" s="57">
        <f t="shared" ca="1" si="50"/>
        <v>3.7289811367963823</v>
      </c>
      <c r="CH70" s="57">
        <f t="shared" ca="1" si="51"/>
        <v>0.10078327396746979</v>
      </c>
      <c r="CI70" s="19">
        <f t="shared" ca="1" si="52"/>
        <v>22.111504227343001</v>
      </c>
      <c r="CJ70" s="19"/>
      <c r="CK70" s="57" cm="1">
        <f t="array" aca="1" ref="CK70" ca="1">IF(AU70="S", SUM(IF($C70&gt;0,IF(INDIRECT(ADDRESS($C70,43))&lt;&gt;1,INDIRECT(ADDRESS($C70,48)),0),0), IF($D70&gt;0,IF(INDIRECT(ADDRESS($D70,43))&lt;&gt;1,INDIRECT(ADDRESS($D70,48)),0),0), IF($E70&gt;0,IF(INDIRECT(ADDRESS($E70,43))&lt;&gt;1,INDIRECT(ADDRESS($E70,48)),0),0), IF($F70&gt;0,IF(INDIRECT(ADDRESS($F70,43))&lt;&gt;1,INDIRECT(ADDRESS($F70,48)),0),0), IF($G70&gt;0,IF(INDIRECT(ADDRESS($G70,43))&lt;&gt;1,INDIRECT(ADDRESS($G70,48)),0),0), IF($H70&gt;0,IF(INDIRECT(ADDRESS($H70,43))&lt;&gt;1,INDIRECT(ADDRESS($H70,48)),0),0), IF($I70&gt;0,IF(INDIRECT(ADDRESS($I70,43))&lt;&gt;1,INDIRECT(ADDRESS($I70,48)),0),0), IF($J70&gt;0,IF(INDIRECT(ADDRESS($J70,43))&lt;&gt;1,INDIRECT(ADDRESS($J70,48)),0),0), IF($K70&gt;0,IF(INDIRECT(ADDRESS($K70,43))&lt;&gt;1,INDIRECT(ADDRESS($K70,48)),0),0), IF($L70&gt;0,IF(INDIRECT(ADDRESS($L70,43))&lt;&gt;1,INDIRECT(ADDRESS($L70,48)),0),0), IF($M70&gt;0,IF(INDIRECT(ADDRESS($M70,43))&lt;&gt;1,INDIRECT(ADDRESS($M70,48)),0),0)), IF(AU70="L",SUM(IF($C70&gt;0,IF(INDIRECT(ADDRESS($C70,43))&lt;&gt;1,INDIRECT(ADDRESS($C70,50)),0),0), IF($D70&gt;0,IF(INDIRECT(ADDRESS($D70,43))&lt;&gt;1,INDIRECT(ADDRESS($D70,50)),0),0), IF($E70&gt;0,IF(INDIRECT(ADDRESS($E70,43))&lt;&gt;1,INDIRECT(ADDRESS($E70,50)),0),0), IF($F70&gt;0,IF(INDIRECT(ADDRESS($F70,43))&lt;&gt;1,INDIRECT(ADDRESS($F70,50)),0),0), IF($G70&gt;0,IF(INDIRECT(ADDRESS($G70,43))&lt;&gt;1,INDIRECT(ADDRESS($G70,50)),0),0), IF($G70&gt;0,IF(INDIRECT(ADDRESS($G70,43))&lt;&gt;1,INDIRECT(ADDRESS($G70,50)),0),0), IF($H70&gt;0,IF(INDIRECT(ADDRESS($H70,43))&lt;&gt;1,INDIRECT(ADDRESS($H70,50)),0),0), IF($I70&gt;0,IF(INDIRECT(ADDRESS($I70,43))&lt;&gt;1,INDIRECT(ADDRESS($I70,50)),0),0), IF($J70&gt;0,IF(INDIRECT(ADDRESS($J70,43))&lt;&gt;1,INDIRECT(ADDRESS($J70,50)),0),0), IF($K70&gt;0,IF(INDIRECT(ADDRESS($K70,43))&lt;&gt;1,INDIRECT(ADDRESS($K70,50)),0),0), IF($L70&gt;0,IF(INDIRECT(ADDRESS($L70,43))&lt;&gt;1,INDIRECT(ADDRESS($L70,50)),0),0), IF($M70&gt;0,IF(INDIRECT(ADDRESS($M70,43))&lt;&gt;1,INDIRECT(ADDRESS($M70,50)),0),0)), SUM(IF($C70&gt;0,IF(INDIRECT(ADDRESS($C70,43))&lt;&gt;1,INDIRECT(ADDRESS($C70,49)),0),0), IF($D70&gt;0,IF(INDIRECT(ADDRESS($D70,43))&lt;&gt;1,INDIRECT(ADDRESS($D70,49)),0),0), IF($E70&gt;0,IF(INDIRECT(ADDRESS($E70,43))&lt;&gt;1,INDIRECT(ADDRESS($E70,49)),0),0), IF($F70&gt;0,IF(INDIRECT(ADDRESS($F70,43))&lt;&gt;1,INDIRECT(ADDRESS($F70,49)),0),0), IF($G70&gt;0,IF(INDIRECT(ADDRESS($G70,43))&lt;&gt;1,INDIRECT(ADDRESS($G70,49)),0),0), IF($G70&gt;0,IF(INDIRECT(ADDRESS($G70,43))&lt;&gt;1,INDIRECT(ADDRESS($G70,49)),0),0), IF($H70&gt;0,IF(INDIRECT(ADDRESS($H70,43))&lt;&gt;1,INDIRECT(ADDRESS($H70,49)),0),0), IF($I70&gt;0,IF(INDIRECT(ADDRESS($I70,43))&lt;&gt;1,INDIRECT(ADDRESS($I70,49)),0),0), IF($J70&gt;0,IF(INDIRECT(ADDRESS($J70,43))&lt;&gt;1,INDIRECT(ADDRESS($J70,49)),0),0), IF($K70&gt;0,IF(INDIRECT(ADDRESS($K70,43))&lt;&gt;1,INDIRECT(ADDRESS($K70,49)),0),0), IF($L70&gt;0,IF(INDIRECT(ADDRESS($L70,43))&lt;&gt;1,INDIRECT(ADDRESS($L70,49)),0),0), IF($M70&gt;0,IF(INDIRECT(ADDRESS($M70,43))&lt;&gt;1,INDIRECT(ADDRESS($M70,49)),0),0))))</f>
        <v>1.1111111111111109</v>
      </c>
      <c r="CL70" s="57" cm="1">
        <f t="array" aca="1" ref="CL70" ca="1">SUM(IF($C70&gt;0,IF(INDIRECT(ADDRESS($C70,44))=1,INDIRECT(ADDRESS($C70,90)),0),0), IF($D70&gt;0,IF(INDIRECT(ADDRESS($D70,44))=1,INDIRECT(ADDRESS($D70,90)),0),0), IF($E70&gt;0,IF(INDIRECT(ADDRESS($E70,44))=1,INDIRECT(ADDRESS($E70,90)),0),0), IF($F70&gt;0,IF(INDIRECT(ADDRESS($F70,44))=1,INDIRECT(ADDRESS($F70,90)),0),0), IF($G70&gt;0,IF(INDIRECT(ADDRESS($G70,44))=1,INDIRECT(ADDRESS($G70,90)),0),0), IF($H70&gt;0,IF(INDIRECT(ADDRESS($H70,44))=1,INDIRECT(ADDRESS($H70,90)),0),0), IF($I70&gt;0,IF(INDIRECT(ADDRESS($I70,44))=1,INDIRECT(ADDRESS($I70,90)),0),0), IF($J70&gt;0,IF(INDIRECT(ADDRESS($J70,44))=1,INDIRECT(ADDRESS($J70,90)),0),0), IF($K70&gt;0,IF(INDIRECT(ADDRESS($K70,44))=1,INDIRECT(ADDRESS($K70,90)),0),0), IF($L70&gt;0,IF(INDIRECT(ADDRESS($L70,44))=1,INDIRECT(ADDRESS($L70,90)),0),0), IF($M70&gt;0,IF(INDIRECT(ADDRESS($M70,44))=1,INDIRECT(ADDRESS($M70,90)),0),0))</f>
        <v>0</v>
      </c>
      <c r="CM70" s="56">
        <f t="shared" ca="1" si="53"/>
        <v>0.77355001807860213</v>
      </c>
      <c r="CN70" s="59"/>
    </row>
    <row r="71" spans="1:92" x14ac:dyDescent="0.25">
      <c r="A71" s="15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4"/>
      <c r="T71" s="13"/>
      <c r="U71" s="13"/>
      <c r="V71" s="13"/>
      <c r="W71" s="13"/>
      <c r="Z71" s="14"/>
      <c r="AA71" s="15"/>
      <c r="AF71" s="15"/>
      <c r="AG71" s="15"/>
      <c r="AU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S71" s="3"/>
      <c r="BT71"/>
      <c r="BU71"/>
      <c r="CK71" s="57" cm="1">
        <f t="array" aca="1" ref="CK71" ca="1">IF(AU71="S",SUM(IF($C71&gt;0,IF(INDIRECT(ADDRESS($C71,43))&lt;&gt;1,INDIRECT(ADDRESS($C71,47)),0),0),IF($D71&gt;0,IF(INDIRECT(ADDRESS($D71,43))&lt;&gt;1,INDIRECT(ADDRESS($CF41,47)),0),0),IF($E71&gt;0,IF(INDIRECT(ADDRESS($E71,43))&lt;&gt;1,INDIRECT(ADDRESS($E71,47)),0),0),IF($F71&gt;0,IF(INDIRECT(ADDRESS($F71,43))&lt;&gt;1,INDIRECT(ADDRESS($F71,47)),0),0),IF($G71&gt;0,IF(INDIRECT(ADDRESS($G71,43))&lt;&gt;1,INDIRECT(ADDRESS($G71,47)),0),0),IF($G71&gt;0,IF(INDIRECT(ADDRESS($G71,43))&lt;&gt;1,INDIRECT(ADDRESS($G71,47)),0),0),IF($H71&gt;0,IF(INDIRECT(ADDRESS($H71,43))&lt;&gt;1,INDIRECT(ADDRESS($H71,47)),0),0),IF($I71&gt;0,IF(INDIRECT(ADDRESS($I71,43))&lt;&gt;1,INDIRECT(ADDRESS($I71,47)),0),0),IF($J71&gt;0,IF(INDIRECT(ADDRESS($J71,43))&lt;&gt;1,INDIRECT(ADDRESS($J71,47)),0),0),IF($K71&gt;0,IF(INDIRECT(ADDRESS($K71,43))&lt;&gt;1,INDIRECT(ADDRESS($K71,47)),0),0),IF($L71&gt;0,IF(INDIRECT(ADDRESS($L71,43))&lt;&gt;1,INDIRECT(ADDRESS($L71,47)),0),0),IF($M71&gt;0,IF(INDIRECT(ADDRESS($M71,43))&lt;&gt;1,INDIRECT(ADDRESS($M71,47)),0),0)),IF(AU71="L",SUM(IF($C71&gt;0,IF(INDIRECT(ADDRESS($C71,43))&lt;&gt;1,INDIRECT(ADDRESS($C71,49)),0),0),IF($D71&gt;0,IF(INDIRECT(ADDRESS($D71,43))&lt;&gt;1,INDIRECT(ADDRESS($CF41,49)),0),0),IF($E71&gt;0,IF(INDIRECT(ADDRESS($E71,43))&lt;&gt;1,INDIRECT(ADDRESS($E71,49)),0),0),IF($F71&gt;0,IF(INDIRECT(ADDRESS($F71,43))&lt;&gt;1,INDIRECT(ADDRESS($F71,49)),0),0),IF($G71&gt;0,IF(INDIRECT(ADDRESS($G71,43))&lt;&gt;1,INDIRECT(ADDRESS($G71,49)),0),0),IF($G71&gt;0,IF(INDIRECT(ADDRESS($G71,43))&lt;&gt;1,INDIRECT(ADDRESS($G71,49)),0),0),IF($H71&gt;0,IF(INDIRECT(ADDRESS($H71,43))&lt;&gt;1,INDIRECT(ADDRESS($H71,49)),0),0),IF($I71&gt;0,IF(INDIRECT(ADDRESS($I71,43))&lt;&gt;1,INDIRECT(ADDRESS($I71,49)),0),0),IF($J71&gt;0,IF(INDIRECT(ADDRESS($J71,43))&lt;&gt;1,INDIRECT(ADDRESS($J71,49)),0),0),IF($K71&gt;0,IF(INDIRECT(ADDRESS($K71,43))&lt;&gt;1,INDIRECT(ADDRESS($K71,49)),0),0),IF($L71&gt;0,IF(INDIRECT(ADDRESS($L71,43))&lt;&gt;1,INDIRECT(ADDRESS($L71,49)),0),0),IF($M71&gt;0,IF(INDIRECT(ADDRESS($M71,43))&lt;&gt;1,INDIRECT(ADDRESS($M71,49)),0),0)),SUM(IF($C71&gt;0,IF(INDIRECT(ADDRESS($C71,43))&lt;&gt;1,INDIRECT(ADDRESS($C71,48)),0),0),IF($D71&gt;0,IF(INDIRECT(ADDRESS($D71,43))&lt;&gt;1,INDIRECT(ADDRESS($CF41,48)),0),0),IF($E71&gt;0,IF(INDIRECT(ADDRESS($E71,43))&lt;&gt;1,INDIRECT(ADDRESS($E71,48)),0),0),IF($F71&gt;0,IF(INDIRECT(ADDRESS($F71,43))&lt;&gt;1,INDIRECT(ADDRESS($F71,48)),0),0),IF($G71&gt;0,IF(INDIRECT(ADDRESS($G71,43))&lt;&gt;1,INDIRECT(ADDRESS($G71,48)),0),0),IF($G71&gt;0,IF(INDIRECT(ADDRESS($G71,43))&lt;&gt;1,INDIRECT(ADDRESS($G71,48)),0),0),IF($H71&gt;0,IF(INDIRECT(ADDRESS($H71,43))&lt;&gt;1,INDIRECT(ADDRESS($H71,48)),0),0),IF($I71&gt;0,IF(INDIRECT(ADDRESS($I71,43))&lt;&gt;1,INDIRECT(ADDRESS($I71,48)),0),0),IF($J71&gt;0,IF(INDIRECT(ADDRESS($J71,43))&lt;&gt;1,INDIRECT(ADDRESS($J71,48)),0),0),IF($K71&gt;0,IF(INDIRECT(ADDRESS($K71,43))&lt;&gt;1,INDIRECT(ADDRESS($K71,48)),0),0),IF($L71&gt;0,IF(INDIRECT(ADDRESS($L71,43))&lt;&gt;1,INDIRECT(ADDRESS($L71,48)),0),0),IF($M71&gt;0,IF(INDIRECT(ADDRESS($M71,43))&lt;&gt;1,INDIRECT(ADDRESS($M71,48)),0),0))))</f>
        <v>0</v>
      </c>
    </row>
    <row r="72" spans="1:92" ht="13" x14ac:dyDescent="0.25">
      <c r="A72" s="17" t="s">
        <v>148</v>
      </c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"/>
      <c r="O72" s="13"/>
      <c r="P72" s="13"/>
      <c r="Q72" s="13"/>
      <c r="R72" s="13"/>
      <c r="S72" s="14"/>
      <c r="T72" s="13"/>
      <c r="U72" s="13"/>
      <c r="V72" s="13"/>
      <c r="W72" s="13"/>
      <c r="Z72" s="14"/>
      <c r="AA72" s="15"/>
      <c r="AF72" s="15"/>
      <c r="AG72" s="15"/>
      <c r="AU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S72" s="3"/>
      <c r="BT72"/>
      <c r="BU72"/>
    </row>
    <row r="73" spans="1:92" x14ac:dyDescent="0.25">
      <c r="A73" s="62" t="s">
        <v>149</v>
      </c>
      <c r="B73" s="122">
        <v>9</v>
      </c>
      <c r="C73" s="122">
        <v>21</v>
      </c>
      <c r="D73" s="122">
        <v>20</v>
      </c>
      <c r="E73" s="122">
        <v>29</v>
      </c>
      <c r="F73" s="122"/>
      <c r="G73" s="122"/>
      <c r="H73" s="122"/>
      <c r="I73" s="67"/>
      <c r="J73" s="67"/>
      <c r="K73" s="67"/>
      <c r="L73" s="67"/>
      <c r="M73" s="67"/>
      <c r="N73" s="67">
        <f t="shared" ref="N73:N91" ca="1" si="54">SUM(INDIRECT(ADDRESS(B73,COLUMN())),IF(C73&gt;0,INDIRECT(ADDRESS(C73,COLUMN())),0),IF(D73&gt;0,INDIRECT(ADDRESS(D73,14)),0),IF(E73&gt;0,INDIRECT(ADDRESS(E73,COLUMN())),0),IF(F73&gt;0,INDIRECT(ADDRESS(F73,COLUMN())),0),IF(G73&gt;0,INDIRECT(ADDRESS(G73,COLUMN())),0),IF(H73&gt;0,INDIRECT(ADDRESS(H73,COLUMN())),0),IF(I73&gt;0,INDIRECT(ADDRESS(I73,COLUMN())),0),IF(J73&gt;0,INDIRECT(ADDRESS(J73,COLUMN())),0),IF(K73&gt;0,INDIRECT(ADDRESS(K73,COLUMN())),0),IF(L73&gt;0,INDIRECT(ADDRESS(L73,COLUMN())),0),IF(M73&gt;0,INDIRECT(ADDRESS(M73,COLUMN())),0))</f>
        <v>32</v>
      </c>
      <c r="O73" s="67" t="str" cm="1">
        <f t="array" aca="1" ref="O73" ca="1">INDIRECT(ADDRESS($B73,COLUMN()))</f>
        <v>Bomber</v>
      </c>
      <c r="P73" s="67" cm="1">
        <f t="array" aca="1" ref="P73" ca="1">INDIRECT(ADDRESS($B73,COLUMN()))</f>
        <v>5</v>
      </c>
      <c r="Q73" s="67" cm="1">
        <f t="array" aca="1" ref="Q73" ca="1">INDIRECT(ADDRESS($B73,COLUMN()))</f>
        <v>2</v>
      </c>
      <c r="R73" s="67" t="str" cm="1">
        <f t="array" aca="1" ref="R73" ca="1">INDIRECT(ADDRESS($B73,COLUMN()))</f>
        <v>-</v>
      </c>
      <c r="S73" s="67" cm="1">
        <f t="array" aca="1" ref="S73" ca="1">INDIRECT(ADDRESS($B73,COLUMN()))</f>
        <v>2</v>
      </c>
      <c r="T73" s="67" t="str" cm="1">
        <f t="array" aca="1" ref="T73" ca="1">INDIRECT(ADDRESS($B73,COLUMN()))</f>
        <v>1-4</v>
      </c>
      <c r="U73" s="67" cm="1">
        <f t="array" aca="1" ref="U73" ca="1">INDIRECT(ADDRESS($B73,COLUMN()))</f>
        <v>4</v>
      </c>
      <c r="V73" s="67" cm="1">
        <f t="array" aca="1" ref="V73" ca="1">INDIRECT(ADDRESS($B73,COLUMN()))</f>
        <v>0</v>
      </c>
      <c r="W73" s="67" cm="1">
        <f t="array" aca="1" ref="W73" ca="1">INDIRECT(ADDRESS($B73,COLUMN()))</f>
        <v>4</v>
      </c>
      <c r="X73" s="67" cm="1">
        <f t="array" aca="1" ref="X73" ca="1">INDIRECT(ADDRESS($B73,COLUMN()))</f>
        <v>5</v>
      </c>
      <c r="Y73" s="67" cm="1">
        <f t="array" aca="1" ref="Y73" ca="1">INDIRECT(ADDRESS($B73,COLUMN()))</f>
        <v>1</v>
      </c>
      <c r="Z73" s="67" cm="1">
        <f t="array" aca="1" ref="Z73" ca="1">INDIRECT(ADDRESS($B73,COLUMN()))</f>
        <v>5</v>
      </c>
      <c r="AA73" s="67" t="str" cm="1">
        <f t="array" aca="1" ref="AA73" ca="1">INDIRECT(ADDRESS($B73,COLUMN()))</f>
        <v>Rocket Boosters</v>
      </c>
      <c r="AB73" s="56">
        <f t="shared" ref="AB73:AB91" ca="1" si="55">((U73/8)^$V$296)*((((X73-(Y73-1)/2)/8)^$X$296)*((S73/3)^$S$296))*(((8-W73)/6)^$W$296)</f>
        <v>0.71563189871974031</v>
      </c>
      <c r="AC73" s="56">
        <f t="shared" ref="AC73:AC91" ca="1" si="56">SUM(((25/N73)^$Z$296)*(AB73/$AB$34))</f>
        <v>0.74907895250988654</v>
      </c>
      <c r="AD73" s="56">
        <f t="shared" ref="AD73:AD91" ca="1" si="57">(P73/($CN$34*(1/AC73)))</f>
        <v>3.2568650109125503</v>
      </c>
      <c r="AF73" s="52"/>
      <c r="AG73" s="52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65"/>
      <c r="AU73" s="54" t="s">
        <v>117</v>
      </c>
      <c r="AV73" s="57" cm="1">
        <f t="array" aca="1" ref="AV73" ca="1">SUM(IF($C73&gt;0,IF(AND(INDIRECT(ADDRESS($C73,44))=0,INDIRECT(ADDRESS($C73,38))="UL",ISERROR(SEARCH("Rear",INDIRECT(ADDRESS($C73,33)))),ISERROR(SEARCH("Side",INDIRECT(ADDRESS($C73,33))))),INDIRECT(ADDRESS($C73,COLUMN())),0),0),IF($D73&gt;0,IF(AND(INDIRECT(ADDRESS($D73,44))=0,INDIRECT(ADDRESS($D73,38))="UL",ISERROR(SEARCH("Rear",INDIRECT(ADDRESS($D73,33)))),ISERROR(SEARCH("Side",INDIRECT(ADDRESS($D73,33))))),INDIRECT(ADDRESS($D73,COLUMN())),0),0),IF($E73&gt;0,IF(AND(INDIRECT(ADDRESS($E73,44))=0,INDIRECT(ADDRESS($E73,38))="UL",ISERROR(SEARCH("Rear",INDIRECT(ADDRESS($E73,33)))),ISERROR(SEARCH("Side",INDIRECT(ADDRESS($E73,33))))),INDIRECT(ADDRESS($E73,COLUMN())),0),0),IF($F73&gt;0,IF(AND(INDIRECT(ADDRESS($F73,44))=0,INDIRECT(ADDRESS($F73,38))="UL",ISERROR(SEARCH("Rear",INDIRECT(ADDRESS($F73,33)))),ISERROR(SEARCH("Side",INDIRECT(ADDRESS($F73,33))))),INDIRECT(ADDRESS($F73,COLUMN())),0),0),IF($G73&gt;0,IF(AND(INDIRECT(ADDRESS($G73,44))=0,INDIRECT(ADDRESS($G73,38))="UL",ISERROR(SEARCH("Rear",INDIRECT(ADDRESS($G73,33)))),ISERROR(SEARCH("Side",INDIRECT(ADDRESS($G73,33))))),INDIRECT(ADDRESS($G73,COLUMN())),0),0),IF($H73&gt;0,IF(AND(INDIRECT(ADDRESS($H73,44))=0,INDIRECT(ADDRESS($H73,38))="UL",ISERROR(SEARCH("Rear",INDIRECT(ADDRESS($H73,33)))),ISERROR(SEARCH("Side",INDIRECT(ADDRESS($H73,33))))),INDIRECT(ADDRESS($H73,COLUMN())),0),0),IF($I73&gt;0,IF(AND(INDIRECT(ADDRESS($I73,44))=0,INDIRECT(ADDRESS($I73,38))="UL",ISERROR(SEARCH("Rear",INDIRECT(ADDRESS($I73,33)))),ISERROR(SEARCH("Side",INDIRECT(ADDRESS($I73,33))))),INDIRECT(ADDRESS($I73,COLUMN())),0),0),IF($J73&gt;0,IF(AND(INDIRECT(ADDRESS($J73,44))=0,INDIRECT(ADDRESS($J73,38))="UL",ISERROR(SEARCH("Rear",INDIRECT(ADDRESS($J73,33)))),ISERROR(SEARCH("Side",INDIRECT(ADDRESS($J73,33))))),INDIRECT(ADDRESS($J73,COLUMN())),0),0),IF($K73&gt;0,IF(AND(INDIRECT(ADDRESS($K73,44))=0,INDIRECT(ADDRESS($K73,38))="UL",ISERROR(SEARCH("Rear",INDIRECT(ADDRESS($K73,33)))),ISERROR(SEARCH("Side",INDIRECT(ADDRESS($K73,33))))),INDIRECT(ADDRESS($K73,COLUMN())),0),0),IF($L73&gt;0,IF(AND(INDIRECT(ADDRESS($L73,44))=0,INDIRECT(ADDRESS($L73,38))="UL",ISERROR(SEARCH("Rear",INDIRECT(ADDRESS($L73,33)))),ISERROR(SEARCH("Side",INDIRECT(ADDRESS($L73,33))))),INDIRECT(ADDRESS($L73,COLUMN())),0),0),IF($M73&gt;0,IF(AND(INDIRECT(ADDRESS($M73,44))=0,INDIRECT(ADDRESS($M73,38))="UL",ISERROR(SEARCH("Rear",INDIRECT(ADDRESS($M73,33)))),ISERROR(SEARCH("Side",INDIRECT(ADDRESS($M73,33))))),INDIRECT(ADDRESS($M73,COLUMN())),0),0))</f>
        <v>0.16666666666666666</v>
      </c>
      <c r="AW73" s="57" cm="1">
        <f t="array" aca="1" ref="AW73" ca="1">SUM(IF($C73&gt;0,IF(AND(INDIRECT(ADDRESS($C73,44))=0,INDIRECT(ADDRESS($C73,38))="UL",ISERROR(SEARCH("Rear",INDIRECT(ADDRESS($C73,33)))),ISERROR(SEARCH("Side",INDIRECT(ADDRESS($C73,33))))),INDIRECT(ADDRESS($C73,COLUMN())),0),0),IF($D73&gt;0,IF(AND(INDIRECT(ADDRESS($D73,44))=0,INDIRECT(ADDRESS($D73,38))="UL",ISERROR(SEARCH("Rear",INDIRECT(ADDRESS($D73,33)))),ISERROR(SEARCH("Side",INDIRECT(ADDRESS($D73,33))))),INDIRECT(ADDRESS($D73,COLUMN())),0),0),IF($E73&gt;0,IF(AND(INDIRECT(ADDRESS($E73,44))=0,INDIRECT(ADDRESS($E73,38))="UL",ISERROR(SEARCH("Rear",INDIRECT(ADDRESS($E73,33)))),ISERROR(SEARCH("Side",INDIRECT(ADDRESS($E73,33))))),INDIRECT(ADDRESS($E73,COLUMN())),0),0),IF($F73&gt;0,IF(AND(INDIRECT(ADDRESS($F73,44))=0,INDIRECT(ADDRESS($F73,38))="UL",ISERROR(SEARCH("Rear",INDIRECT(ADDRESS($F73,33)))),ISERROR(SEARCH("Side",INDIRECT(ADDRESS($F73,33))))),INDIRECT(ADDRESS($F73,COLUMN())),0),0),IF($G73&gt;0,IF(AND(INDIRECT(ADDRESS($G73,44))=0,INDIRECT(ADDRESS($G73,38))="UL",ISERROR(SEARCH("Rear",INDIRECT(ADDRESS($G73,33)))),ISERROR(SEARCH("Side",INDIRECT(ADDRESS($G73,33))))),INDIRECT(ADDRESS($G73,COLUMN())),0),0),IF($H73&gt;0,IF(AND(INDIRECT(ADDRESS($H73,44))=0,INDIRECT(ADDRESS($H73,38))="UL",ISERROR(SEARCH("Rear",INDIRECT(ADDRESS($H73,33)))),ISERROR(SEARCH("Side",INDIRECT(ADDRESS($H73,33))))),INDIRECT(ADDRESS($H73,COLUMN())),0),0),IF($I73&gt;0,IF(AND(INDIRECT(ADDRESS($I73,44))=0,INDIRECT(ADDRESS($I73,38))="UL",ISERROR(SEARCH("Rear",INDIRECT(ADDRESS($I73,33)))),ISERROR(SEARCH("Side",INDIRECT(ADDRESS($I73,33))))),INDIRECT(ADDRESS($I73,COLUMN())),0),0),IF($J73&gt;0,IF(AND(INDIRECT(ADDRESS($J73,44))=0,INDIRECT(ADDRESS($J73,38))="UL",ISERROR(SEARCH("Rear",INDIRECT(ADDRESS($J73,33)))),ISERROR(SEARCH("Side",INDIRECT(ADDRESS($J73,33))))),INDIRECT(ADDRESS($J73,COLUMN())),0),0),IF($K73&gt;0,IF(AND(INDIRECT(ADDRESS($K73,44))=0,INDIRECT(ADDRESS($K73,38))="UL",ISERROR(SEARCH("Rear",INDIRECT(ADDRESS($K73,33)))),ISERROR(SEARCH("Side",INDIRECT(ADDRESS($K73,33))))),INDIRECT(ADDRESS($K73,COLUMN())),0),0),IF($L73&gt;0,IF(AND(INDIRECT(ADDRESS($L73,44))=0,INDIRECT(ADDRESS($L73,38))="UL",ISERROR(SEARCH("Rear",INDIRECT(ADDRESS($L73,33)))),ISERROR(SEARCH("Side",INDIRECT(ADDRESS($L73,33))))),INDIRECT(ADDRESS($L73,COLUMN())),0),0),IF($M73&gt;0,IF(AND(INDIRECT(ADDRESS($M73,44))=0,INDIRECT(ADDRESS($M73,38))="UL",ISERROR(SEARCH("Rear",INDIRECT(ADDRESS($M73,33)))),ISERROR(SEARCH("Side",INDIRECT(ADDRESS($M73,33))))),INDIRECT(ADDRESS($M73,COLUMN())),0),0))</f>
        <v>1.8333333333333333</v>
      </c>
      <c r="AX73" s="57" cm="1">
        <f t="array" aca="1" ref="AX73" ca="1">SUM(IF($C73&gt;0,IF(AND(INDIRECT(ADDRESS($C73,44))=0,INDIRECT(ADDRESS($C73,38))="UL",ISERROR(SEARCH("Rear",INDIRECT(ADDRESS($C73,33)))),ISERROR(SEARCH("Side",INDIRECT(ADDRESS($C73,33))))),INDIRECT(ADDRESS($C73,COLUMN())),0),0),IF($D73&gt;0,IF(AND(INDIRECT(ADDRESS($D73,44))=0,INDIRECT(ADDRESS($D73,38))="UL",ISERROR(SEARCH("Rear",INDIRECT(ADDRESS($D73,33)))),ISERROR(SEARCH("Side",INDIRECT(ADDRESS($D73,33))))),INDIRECT(ADDRESS($D73,COLUMN())),0),0),IF($E73&gt;0,IF(AND(INDIRECT(ADDRESS($E73,44))=0,INDIRECT(ADDRESS($E73,38))="UL",ISERROR(SEARCH("Rear",INDIRECT(ADDRESS($E73,33)))),ISERROR(SEARCH("Side",INDIRECT(ADDRESS($E73,33))))),INDIRECT(ADDRESS($E73,COLUMN())),0),0),IF($F73&gt;0,IF(AND(INDIRECT(ADDRESS($F73,44))=0,INDIRECT(ADDRESS($F73,38))="UL",ISERROR(SEARCH("Rear",INDIRECT(ADDRESS($F73,33)))),ISERROR(SEARCH("Side",INDIRECT(ADDRESS($F73,33))))),INDIRECT(ADDRESS($F73,COLUMN())),0),0),IF($G73&gt;0,IF(AND(INDIRECT(ADDRESS($G73,44))=0,INDIRECT(ADDRESS($G73,38))="UL",ISERROR(SEARCH("Rear",INDIRECT(ADDRESS($G73,33)))),ISERROR(SEARCH("Side",INDIRECT(ADDRESS($G73,33))))),INDIRECT(ADDRESS($G73,COLUMN())),0),0),IF($H73&gt;0,IF(AND(INDIRECT(ADDRESS($H73,44))=0,INDIRECT(ADDRESS($H73,38))="UL",ISERROR(SEARCH("Rear",INDIRECT(ADDRESS($H73,33)))),ISERROR(SEARCH("Side",INDIRECT(ADDRESS($H73,33))))),INDIRECT(ADDRESS($H73,COLUMN())),0),0),IF($I73&gt;0,IF(AND(INDIRECT(ADDRESS($I73,44))=0,INDIRECT(ADDRESS($I73,38))="UL",ISERROR(SEARCH("Rear",INDIRECT(ADDRESS($I73,33)))),ISERROR(SEARCH("Side",INDIRECT(ADDRESS($I73,33))))),INDIRECT(ADDRESS($I73,COLUMN())),0),0),IF($J73&gt;0,IF(AND(INDIRECT(ADDRESS($J73,44))=0,INDIRECT(ADDRESS($J73,38))="UL",ISERROR(SEARCH("Rear",INDIRECT(ADDRESS($J73,33)))),ISERROR(SEARCH("Side",INDIRECT(ADDRESS($J73,33))))),INDIRECT(ADDRESS($J73,COLUMN())),0),0),IF($K73&gt;0,IF(AND(INDIRECT(ADDRESS($K73,44))=0,INDIRECT(ADDRESS($K73,38))="UL",ISERROR(SEARCH("Rear",INDIRECT(ADDRESS($K73,33)))),ISERROR(SEARCH("Side",INDIRECT(ADDRESS($K73,33))))),INDIRECT(ADDRESS($K73,COLUMN())),0),0),IF($L73&gt;0,IF(AND(INDIRECT(ADDRESS($L73,44))=0,INDIRECT(ADDRESS($L73,38))="UL",ISERROR(SEARCH("Rear",INDIRECT(ADDRESS($L73,33)))),ISERROR(SEARCH("Side",INDIRECT(ADDRESS($L73,33))))),INDIRECT(ADDRESS($L73,COLUMN())),0),0),IF($M73&gt;0,IF(AND(INDIRECT(ADDRESS($M73,44))=0,INDIRECT(ADDRESS($M73,38))="UL",ISERROR(SEARCH("Rear",INDIRECT(ADDRESS($M73,33)))),ISERROR(SEARCH("Side",INDIRECT(ADDRESS($M73,33))))),INDIRECT(ADDRESS($M73,COLUMN())),0),0))</f>
        <v>1.0555555555555554</v>
      </c>
      <c r="AY73" s="58">
        <f t="shared" ref="AY73:AY91" ca="1" si="58">IF(AU73="S",AV73,IF(AU73="MS",AW73,IF(AU73="ML",AW73,AX73)))</f>
        <v>1.8333333333333333</v>
      </c>
      <c r="AZ73" s="58">
        <f t="shared" ref="AZ73:AZ91" ca="1" si="59">SUM(AV73:AX73)/3</f>
        <v>1.0185185185185184</v>
      </c>
      <c r="BA73" s="58" cm="1">
        <f t="array" aca="1" ref="BA73" ca="1">SUM(IF($C73&gt;0,IF(AND(INDIRECT(ADDRESS($C73,44))=0,INDIRECT(ADDRESS($C73,38))="UL"),INDIRECT(ADDRESS($C73,COLUMN())),0),0),IF($D73&gt;0,IF(AND(INDIRECT(ADDRESS($D73,44))=0,INDIRECT(ADDRESS($D73,38))="UL"),INDIRECT(ADDRESS($D73,COLUMN())),0),0),IF($E73&gt;0,IF(AND(INDIRECT(ADDRESS($E73,44))=0,INDIRECT(ADDRESS($E73,38))="UL"),INDIRECT(ADDRESS($E73,COLUMN())),0),0),IF($F73&gt;0,IF(AND(INDIRECT(ADDRESS($F73,44))=0,INDIRECT(ADDRESS($F73,38))="UL"),INDIRECT(ADDRESS($F73,COLUMN())),0),0),IF($G73&gt;0,IF(AND(INDIRECT(ADDRESS($G73,44))=0,INDIRECT(ADDRESS($G73,38))="UL"),INDIRECT(ADDRESS($G73,COLUMN())),0),0),IF($H73&gt;0,IF(AND(INDIRECT(ADDRESS($H73,44))=0,INDIRECT(ADDRESS($H73,38))="UL"),INDIRECT(ADDRESS($H73,COLUMN())),0),0),IF($I73&gt;0,IF(AND(INDIRECT(ADDRESS($I73,44))=0,INDIRECT(ADDRESS($I73,38))="UL"),INDIRECT(ADDRESS($I73,COLUMN())),0),0),IF($J73&gt;0,IF(AND(INDIRECT(ADDRESS($J73,44))=0,INDIRECT(ADDRESS($J73,38))="UL"),INDIRECT(ADDRESS($J73,COLUMN())),0),0),IF($K73&gt;0,IF(AND(INDIRECT(ADDRESS($K73,44))=0,INDIRECT(ADDRESS($K73,38))="UL"),INDIRECT(ADDRESS($K73,COLUMN())),0),0),IF($L73&gt;0,IF(AND(INDIRECT(ADDRESS($L73,44))=0,INDIRECT(ADDRESS($L73,38))="UL"),INDIRECT(ADDRESS($L73,COLUMN())),0),0),IF($M73&gt;0,IF(AND(INDIRECT(ADDRESS($M73,44))=0,INDIRECT(ADDRESS($M73,38))="UL"),INDIRECT(ADDRESS($M73,COLUMN())),0),0))</f>
        <v>0.64091710758377418</v>
      </c>
      <c r="BB73" s="58" cm="1">
        <f t="array" aca="1" ref="BB73" ca="1">SUM(IF($C73&gt;0,IF(AND(INDIRECT(ADDRESS($C73,44))=0,INDIRECT(ADDRESS($C73,38))="UL"),INDIRECT(ADDRESS($C73,COLUMN())),0),0),IF($D73&gt;0,IF(AND(INDIRECT(ADDRESS($D73,44))=0,INDIRECT(ADDRESS($D73,38))="UL"),INDIRECT(ADDRESS($D73,COLUMN())),0),0),IF($E73&gt;0,IF(AND(INDIRECT(ADDRESS($E73,44))=0,INDIRECT(ADDRESS($E73,38))="UL"),INDIRECT(ADDRESS($E73,COLUMN())),0),0),IF($F73&gt;0,IF(AND(INDIRECT(ADDRESS($F73,44))=0,INDIRECT(ADDRESS($F73,38))="UL"),INDIRECT(ADDRESS($F73,COLUMN())),0),0),IF($G73&gt;0,IF(AND(INDIRECT(ADDRESS($G73,44))=0,INDIRECT(ADDRESS($G73,38))="UL"),INDIRECT(ADDRESS($G73,COLUMN())),0),0),IF($H73&gt;0,IF(AND(INDIRECT(ADDRESS($H73,44))=0,INDIRECT(ADDRESS($H73,38))="UL"),INDIRECT(ADDRESS($H73,COLUMN())),0),0),IF($I73&gt;0,IF(AND(INDIRECT(ADDRESS($I73,44))=0,INDIRECT(ADDRESS($I73,38))="UL"),INDIRECT(ADDRESS($I73,COLUMN())),0),0),IF($J73&gt;0,IF(AND(INDIRECT(ADDRESS($J73,44))=0,INDIRECT(ADDRESS($J73,38))="UL"),INDIRECT(ADDRESS($J73,COLUMN())),0),0),IF($K73&gt;0,IF(AND(INDIRECT(ADDRESS($K73,44))=0,INDIRECT(ADDRESS($K73,38))="UL"),INDIRECT(ADDRESS($K73,COLUMN())),0),0),IF($L73&gt;0,IF(AND(INDIRECT(ADDRESS($L73,44))=0,INDIRECT(ADDRESS($L73,38))="UL"),INDIRECT(ADDRESS($L73,COLUMN())),0),0),IF($M73&gt;0,IF(AND(INDIRECT(ADDRESS($M73,44))=0,INDIRECT(ADDRESS($M73,38))="UL"),INDIRECT(ADDRESS($M73,COLUMN())),0),0))</f>
        <v>0.26419753086419751</v>
      </c>
      <c r="BC73" s="58" cm="1">
        <f t="array" aca="1" ref="BC73" ca="1">SUM(IF($C73&gt;0,IF(AND(INDIRECT(ADDRESS($C73,44))=0,INDIRECT(ADDRESS($C73,38))="UL"),INDIRECT(ADDRESS($C73,COLUMN())),0),0),IF($D73&gt;0,IF(AND(INDIRECT(ADDRESS($D73,44))=0,INDIRECT(ADDRESS($D73,38))="UL"),INDIRECT(ADDRESS($D73,COLUMN())),0),0),IF($E73&gt;0,IF(AND(INDIRECT(ADDRESS($E73,44))=0,INDIRECT(ADDRESS($E73,38))="UL"),INDIRECT(ADDRESS($E73,COLUMN())),0),0),IF($F73&gt;0,IF(AND(INDIRECT(ADDRESS($F73,44))=0,INDIRECT(ADDRESS($F73,38))="UL"),INDIRECT(ADDRESS($F73,COLUMN())),0),0),IF($G73&gt;0,IF(AND(INDIRECT(ADDRESS($G73,44))=0,INDIRECT(ADDRESS($G73,38))="UL"),INDIRECT(ADDRESS($G73,COLUMN())),0),0),IF($H73&gt;0,IF(AND(INDIRECT(ADDRESS($H73,44))=0,INDIRECT(ADDRESS($H73,38))="UL"),INDIRECT(ADDRESS($H73,COLUMN())),0),0),IF($I73&gt;0,IF(AND(INDIRECT(ADDRESS($I73,44))=0,INDIRECT(ADDRESS($I73,38))="UL"),INDIRECT(ADDRESS($I73,COLUMN())),0),0),IF($J73&gt;0,IF(AND(INDIRECT(ADDRESS($J73,44))=0,INDIRECT(ADDRESS($J73,38))="UL"),INDIRECT(ADDRESS($J73,COLUMN())),0),0),IF($K73&gt;0,IF(AND(INDIRECT(ADDRESS($K73,44))=0,INDIRECT(ADDRESS($K73,38))="UL"),INDIRECT(ADDRESS($K73,COLUMN())),0),0),IF($L73&gt;0,IF(AND(INDIRECT(ADDRESS($L73,44))=0,INDIRECT(ADDRESS($L73,38))="UL"),INDIRECT(ADDRESS($L73,COLUMN())),0),0),IF($M73&gt;0,IF(AND(INDIRECT(ADDRESS($M73,44))=0,INDIRECT(ADDRESS($M73,38))="UL"),INDIRECT(ADDRESS($M73,COLUMN())),0),0))</f>
        <v>0.38553791887125216</v>
      </c>
      <c r="BD73" s="58" cm="1">
        <f t="array" aca="1" ref="BD73" ca="1">SUM(IF($C73&gt;0,IF(AND(INDIRECT(ADDRESS($C73,44))=0,INDIRECT(ADDRESS($C73,38))="UL"),INDIRECT(ADDRESS($C73,COLUMN())),0),0),IF($D73&gt;0,IF(AND(INDIRECT(ADDRESS($D73,44))=0,INDIRECT(ADDRESS($D73,38))="UL"),INDIRECT(ADDRESS($D73,COLUMN())),0),0),IF($E73&gt;0,IF(AND(INDIRECT(ADDRESS($E73,44))=0,INDIRECT(ADDRESS($E73,38))="UL"),INDIRECT(ADDRESS($E73,COLUMN())),0),0),IF($F73&gt;0,IF(AND(INDIRECT(ADDRESS($F73,44))=0,INDIRECT(ADDRESS($F73,38))="UL"),INDIRECT(ADDRESS($F73,COLUMN())),0),0),IF($G73&gt;0,IF(AND(INDIRECT(ADDRESS($G73,44))=0,INDIRECT(ADDRESS($G73,38))="UL"),INDIRECT(ADDRESS($G73,COLUMN())),0),0),IF($H73&gt;0,IF(AND(INDIRECT(ADDRESS($H73,44))=0,INDIRECT(ADDRESS($H73,38))="UL"),INDIRECT(ADDRESS($H73,COLUMN())),0),0),IF($I73&gt;0,IF(AND(INDIRECT(ADDRESS($I73,44))=0,INDIRECT(ADDRESS($I73,38))="UL"),INDIRECT(ADDRESS($I73,COLUMN())),0),0),IF($J73&gt;0,IF(AND(INDIRECT(ADDRESS($J73,44))=0,INDIRECT(ADDRESS($J73,38))="UL"),INDIRECT(ADDRESS($J73,COLUMN())),0),0),IF($K73&gt;0,IF(AND(INDIRECT(ADDRESS($K73,44))=0,INDIRECT(ADDRESS($K73,38))="UL"),INDIRECT(ADDRESS($K73,COLUMN())),0),0),IF($L73&gt;0,IF(AND(INDIRECT(ADDRESS($L73,44))=0,INDIRECT(ADDRESS($L73,38))="UL"),INDIRECT(ADDRESS($L73,COLUMN())),0),0),IF($M73&gt;0,IF(AND(INDIRECT(ADDRESS($M73,44))=0,INDIRECT(ADDRESS($M73,38))="UL"),INDIRECT(ADDRESS($M73,COLUMN())),0),0))</f>
        <v>0.57037037037037031</v>
      </c>
      <c r="BE73" s="57">
        <f t="shared" ref="BE73:BE91" ca="1" si="60">IF(AU73="S",BA73,IF(AU73="MS",BB73,IF(AU73="ML",BC73,BD73)))</f>
        <v>0.38553791887125216</v>
      </c>
      <c r="BF73" s="57" cm="1">
        <f t="array" aca="1" ref="BF73" ca="1">SUM(IF($C73&gt;0,IF(INDIRECT(ADDRESS($C73,45))=1,INDIRECT(ADDRESS($C73,52))*INDIRECT(ADDRESS($C73,42))/5,0),0), IF($D73&gt;0,IF(INDIRECT(ADDRESS($D73,45))=1,INDIRECT(ADDRESS($D73,52))*INDIRECT(ADDRESS($D73,42))/5,0),0), IF($E73&gt;0,IF(INDIRECT(ADDRESS($E73,45))=1,INDIRECT(ADDRESS($E73,52))*INDIRECT(ADDRESS($E73,42))/5,0),0), IF($F73&gt;0,IF(INDIRECT(ADDRESS($F73,45))=1,INDIRECT(ADDRESS($F73,52))*INDIRECT(ADDRESS($F73,42))/5,0),0), IF($G73&gt;0,IF(INDIRECT(ADDRESS($G73,45))=1,INDIRECT(ADDRESS($G73,52))*INDIRECT(ADDRESS($G73,42))/5,0),0), IF($H73&gt;0,IF(INDIRECT(ADDRESS($H73,45))=1,INDIRECT(ADDRESS($H73,52))*INDIRECT(ADDRESS($H73,42))/5,0),0)
)*$BF$296/100</f>
        <v>0</v>
      </c>
      <c r="BG73" s="19"/>
      <c r="BH73" s="57" cm="1">
        <f t="array" aca="1" ref="BH73" ca="1">SUM(IF($C73&gt;0,IF(AND(INDIRECT(ADDRESS($C73,44))=0,INDIRECT(ADDRESS($C73,38))&lt;&gt;"UL"),INDIRECT(ADDRESS($C73,COLUMN()-12)),0),0), IF($D73&gt;0,IF(AND(INDIRECT(ADDRESS($D73,44))=0,INDIRECT(ADDRESS($D73,38))&lt;&gt;"UL"),INDIRECT(ADDRESS($D73,COLUMN()-12)),0),0), IF($E73&gt;0,IF(AND(INDIRECT(ADDRESS($E73,44))=0,INDIRECT(ADDRESS($E73,38))&lt;&gt;"UL"),INDIRECT(ADDRESS($E73,COLUMN()-12)),0),0), IF($F73&gt;0,IF(AND(INDIRECT(ADDRESS($F73,44))=0,INDIRECT(ADDRESS($F73,38))&lt;&gt;"UL"),INDIRECT(ADDRESS($F73,COLUMN()-12)),0),0), IF($G73&gt;0,IF(AND(INDIRECT(ADDRESS($G73,44))=0,INDIRECT(ADDRESS($G73,38))&lt;&gt;"UL"),INDIRECT(ADDRESS($G73,COLUMN()-12)),0),0), IF($H73&gt;0,IF(AND(INDIRECT(ADDRESS($H73,44))=0,INDIRECT(ADDRESS($H73,38))&lt;&gt;"UL"),INDIRECT(ADDRESS($H73,COLUMN()-12)),0),0), IF($I73&gt;0,IF(AND(INDIRECT(ADDRESS($I73,44))=0,INDIRECT(ADDRESS($I73,38))&lt;&gt;"UL"),INDIRECT(ADDRESS($I73,COLUMN()-12)),0),0), IF($J73&gt;0,IF(AND(INDIRECT(ADDRESS($J73,44))=0,INDIRECT(ADDRESS($J73,38))&lt;&gt;"UL"),INDIRECT(ADDRESS($J73,COLUMN()-12)),0),0), IF($K73&gt;0,IF(AND(INDIRECT(ADDRESS($K73,44))=0,INDIRECT(ADDRESS($K73,38))&lt;&gt;"UL"),INDIRECT(ADDRESS($K73,COLUMN()-12)),0),0), IF($L73&gt;0,IF(AND(INDIRECT(ADDRESS($L73,44))=0,INDIRECT(ADDRESS($L73,38))&lt;&gt;"UL"),INDIRECT(ADDRESS($L73,COLUMN()-12)),0),0), IF($M73&gt;0,IF(AND(INDIRECT(ADDRESS($M73,44))=0,INDIRECT(ADDRESS($M73,38))&lt;&gt;"UL"),INDIRECT(ADDRESS($M73,COLUMN()-12)),0),0))</f>
        <v>0</v>
      </c>
      <c r="BI73" s="57" cm="1">
        <f t="array" aca="1" ref="BI73" ca="1">SUM(IF($C73&gt;0,IF(AND(INDIRECT(ADDRESS($C73,44))=0,INDIRECT(ADDRESS($C73,38))&lt;&gt;"UL"),INDIRECT(ADDRESS($C73,COLUMN()-12)),0),0), IF($D73&gt;0,IF(AND(INDIRECT(ADDRESS($D73,44))=0,INDIRECT(ADDRESS($D73,38))&lt;&gt;"UL"),INDIRECT(ADDRESS($D73,COLUMN()-12)),0),0), IF($E73&gt;0,IF(AND(INDIRECT(ADDRESS($E73,44))=0,INDIRECT(ADDRESS($E73,38))&lt;&gt;"UL"),INDIRECT(ADDRESS($E73,COLUMN()-12)),0),0), IF($F73&gt;0,IF(AND(INDIRECT(ADDRESS($F73,44))=0,INDIRECT(ADDRESS($F73,38))&lt;&gt;"UL"),INDIRECT(ADDRESS($F73,COLUMN()-12)),0),0), IF($G73&gt;0,IF(AND(INDIRECT(ADDRESS($G73,44))=0,INDIRECT(ADDRESS($G73,38))&lt;&gt;"UL"),INDIRECT(ADDRESS($G73,COLUMN()-12)),0),0), IF($H73&gt;0,IF(AND(INDIRECT(ADDRESS($H73,44))=0,INDIRECT(ADDRESS($H73,38))&lt;&gt;"UL"),INDIRECT(ADDRESS($H73,COLUMN()-12)),0),0), IF($I73&gt;0,IF(AND(INDIRECT(ADDRESS($I73,44))=0,INDIRECT(ADDRESS($I73,38))&lt;&gt;"UL"),INDIRECT(ADDRESS($I73,COLUMN()-12)),0),0), IF($J73&gt;0,IF(AND(INDIRECT(ADDRESS($J73,44))=0,INDIRECT(ADDRESS($J73,38))&lt;&gt;"UL"),INDIRECT(ADDRESS($J73,COLUMN()-12)),0),0), IF($K73&gt;0,IF(AND(INDIRECT(ADDRESS($K73,44))=0,INDIRECT(ADDRESS($K73,38))&lt;&gt;"UL"),INDIRECT(ADDRESS($K73,COLUMN()-12)),0),0), IF($L73&gt;0,IF(AND(INDIRECT(ADDRESS($L73,44))=0,INDIRECT(ADDRESS($L73,38))&lt;&gt;"UL"),INDIRECT(ADDRESS($L73,COLUMN()-12)),0),0), IF($M73&gt;0,IF(AND(INDIRECT(ADDRESS($M73,44))=0,INDIRECT(ADDRESS($M73,38))&lt;&gt;"UL"),INDIRECT(ADDRESS($M73,COLUMN()-12)),0),0))</f>
        <v>0</v>
      </c>
      <c r="BJ73" s="57" cm="1">
        <f t="array" aca="1" ref="BJ73" ca="1">SUM(IF($C73&gt;0,IF(AND(INDIRECT(ADDRESS($C73,44))=0,INDIRECT(ADDRESS($C73,38))&lt;&gt;"UL"),INDIRECT(ADDRESS($C73,COLUMN()-12)),0),0), IF($D73&gt;0,IF(AND(INDIRECT(ADDRESS($D73,44))=0,INDIRECT(ADDRESS($D73,38))&lt;&gt;"UL"),INDIRECT(ADDRESS($D73,COLUMN()-12)),0),0), IF($E73&gt;0,IF(AND(INDIRECT(ADDRESS($E73,44))=0,INDIRECT(ADDRESS($E73,38))&lt;&gt;"UL"),INDIRECT(ADDRESS($E73,COLUMN()-12)),0),0), IF($F73&gt;0,IF(AND(INDIRECT(ADDRESS($F73,44))=0,INDIRECT(ADDRESS($F73,38))&lt;&gt;"UL"),INDIRECT(ADDRESS($F73,COLUMN()-12)),0),0), IF($G73&gt;0,IF(AND(INDIRECT(ADDRESS($G73,44))=0,INDIRECT(ADDRESS($G73,38))&lt;&gt;"UL"),INDIRECT(ADDRESS($G73,COLUMN()-12)),0),0), IF($H73&gt;0,IF(AND(INDIRECT(ADDRESS($H73,44))=0,INDIRECT(ADDRESS($H73,38))&lt;&gt;"UL"),INDIRECT(ADDRESS($H73,COLUMN()-12)),0),0), IF($I73&gt;0,IF(AND(INDIRECT(ADDRESS($I73,44))=0,INDIRECT(ADDRESS($I73,38))&lt;&gt;"UL"),INDIRECT(ADDRESS($I73,COLUMN()-12)),0),0), IF($J73&gt;0,IF(AND(INDIRECT(ADDRESS($J73,44))=0,INDIRECT(ADDRESS($J73,38))&lt;&gt;"UL"),INDIRECT(ADDRESS($J73,COLUMN()-12)),0),0), IF($K73&gt;0,IF(AND(INDIRECT(ADDRESS($K73,44))=0,INDIRECT(ADDRESS($K73,38))&lt;&gt;"UL"),INDIRECT(ADDRESS($K73,COLUMN()-12)),0),0), IF($L73&gt;0,IF(AND(INDIRECT(ADDRESS($L73,44))=0,INDIRECT(ADDRESS($L73,38))&lt;&gt;"UL"),INDIRECT(ADDRESS($L73,COLUMN()-12)),0),0), IF($M73&gt;0,IF(AND(INDIRECT(ADDRESS($M73,44))=0,INDIRECT(ADDRESS($M73,38))&lt;&gt;"UL"),INDIRECT(ADDRESS($M73,COLUMN()-12)),0),0))</f>
        <v>0</v>
      </c>
      <c r="BK73" s="57">
        <f t="shared" ref="BK73:BK91" ca="1" si="61">IF(AU73="S",BH73,IF(AU73="MS",BI73,IF(AU73="ML",BI73,BJ73)))</f>
        <v>0</v>
      </c>
      <c r="BL73" s="58">
        <f t="shared" ref="BL73:BL91" ca="1" si="62">SUM(BH73:BJ73)/3</f>
        <v>0</v>
      </c>
      <c r="BM73" s="57" cm="1">
        <f t="array" aca="1" ref="BM73" ca="1">SUM(IF($C73&gt;0,IF(AND(INDIRECT(ADDRESS($C73,44))=0,INDIRECT(ADDRESS($C73,38))&lt;&gt;"UL"),INDIRECT(ADDRESS($C73,COLUMN()-12)),0),0), IF($D73&gt;0,IF(AND(INDIRECT(ADDRESS($D73,44))=0,INDIRECT(ADDRESS($D73,38))&lt;&gt;"UL"),INDIRECT(ADDRESS($D73,COLUMN()-12)),0),0), IF($E73&gt;0,IF(AND(INDIRECT(ADDRESS($E73,44))=0,INDIRECT(ADDRESS($E73,38))&lt;&gt;"UL"),INDIRECT(ADDRESS($E73,COLUMN()-12)),0),0), IF($F73&gt;0,IF(AND(INDIRECT(ADDRESS($F73,44))=0,INDIRECT(ADDRESS($F73,38))&lt;&gt;"UL"),INDIRECT(ADDRESS($F73,COLUMN()-12)),0),0), IF($G73&gt;0,IF(AND(INDIRECT(ADDRESS($G73,44))=0,INDIRECT(ADDRESS($G73,38))&lt;&gt;"UL"),INDIRECT(ADDRESS($G73,COLUMN()-12)),0),0), IF($H73&gt;0,IF(AND(INDIRECT(ADDRESS($H73,44))=0,INDIRECT(ADDRESS($H73,38))&lt;&gt;"UL"),INDIRECT(ADDRESS($H73,COLUMN()-12)),0),0), IF($I73&gt;0,IF(AND(INDIRECT(ADDRESS($I73,44))=0,INDIRECT(ADDRESS($I73,38))&lt;&gt;"UL"),INDIRECT(ADDRESS($I73,COLUMN()-12)),0),0), IF($J73&gt;0,IF(AND(INDIRECT(ADDRESS($J73,44))=0,INDIRECT(ADDRESS($J73,38))&lt;&gt;"UL"),INDIRECT(ADDRESS($J73,COLUMN()-12)),0),0), IF($K73&gt;0,IF(AND(INDIRECT(ADDRESS($K73,44))=0,INDIRECT(ADDRESS($K73,38))&lt;&gt;"UL"),INDIRECT(ADDRESS($K73,COLUMN()-11)),0),0), IF($L73&gt;0,IF(AND(INDIRECT(ADDRESS($L73,44))=0,INDIRECT(ADDRESS($L73,38))&lt;&gt;"UL"),INDIRECT(ADDRESS($L73,COLUMN()-11)),0),0), IF($M73&gt;0,IF(AND(INDIRECT(ADDRESS($M73,44))=0,INDIRECT(ADDRESS($M73,38))&lt;&gt;"UL"),INDIRECT(ADDRESS($M73,COLUMN()-11)),0),0))</f>
        <v>0</v>
      </c>
      <c r="BN73" s="57" cm="1">
        <f t="array" aca="1" ref="BN73" ca="1">SUM(IF($C73&gt;0,IF(AND(INDIRECT(ADDRESS($C73,44))=0,INDIRECT(ADDRESS($C73,38))&lt;&gt;"UL"),INDIRECT(ADDRESS($C73,COLUMN()-12)),0),0), IF($D73&gt;0,IF(AND(INDIRECT(ADDRESS($D73,44))=0,INDIRECT(ADDRESS($D73,38))&lt;&gt;"UL"),INDIRECT(ADDRESS($D73,COLUMN()-12)),0),0), IF($E73&gt;0,IF(AND(INDIRECT(ADDRESS($E73,44))=0,INDIRECT(ADDRESS($E73,38))&lt;&gt;"UL"),INDIRECT(ADDRESS($E73,COLUMN()-12)),0),0), IF($F73&gt;0,IF(AND(INDIRECT(ADDRESS($F73,44))=0,INDIRECT(ADDRESS($F73,38))&lt;&gt;"UL"),INDIRECT(ADDRESS($F73,COLUMN()-12)),0),0), IF($G73&gt;0,IF(AND(INDIRECT(ADDRESS($G73,44))=0,INDIRECT(ADDRESS($G73,38))&lt;&gt;"UL"),INDIRECT(ADDRESS($G73,COLUMN()-12)),0),0), IF($H73&gt;0,IF(AND(INDIRECT(ADDRESS($H73,44))=0,INDIRECT(ADDRESS($H73,38))&lt;&gt;"UL"),INDIRECT(ADDRESS($H73,COLUMN()-12)),0),0), IF($I73&gt;0,IF(AND(INDIRECT(ADDRESS($I73,44))=0,INDIRECT(ADDRESS($I73,38))&lt;&gt;"UL"),INDIRECT(ADDRESS($I73,COLUMN()-12)),0),0), IF($J73&gt;0,IF(AND(INDIRECT(ADDRESS($J73,44))=0,INDIRECT(ADDRESS($J73,38))&lt;&gt;"UL"),INDIRECT(ADDRESS($J73,COLUMN()-12)),0),0), IF($K73&gt;0,IF(AND(INDIRECT(ADDRESS($K73,44))=0,INDIRECT(ADDRESS($K73,38))&lt;&gt;"UL"),INDIRECT(ADDRESS($K73,COLUMN()-11)),0),0), IF($L73&gt;0,IF(AND(INDIRECT(ADDRESS($L73,44))=0,INDIRECT(ADDRESS($L73,38))&lt;&gt;"UL"),INDIRECT(ADDRESS($L73,COLUMN()-11)),0),0), IF($M73&gt;0,IF(AND(INDIRECT(ADDRESS($M73,44))=0,INDIRECT(ADDRESS($M73,38))&lt;&gt;"UL"),INDIRECT(ADDRESS($M73,COLUMN()-11)),0),0))</f>
        <v>0</v>
      </c>
      <c r="BO73" s="57" cm="1">
        <f t="array" aca="1" ref="BO73" ca="1">SUM(IF($C73&gt;0,IF(AND(INDIRECT(ADDRESS($C73,44))=0,INDIRECT(ADDRESS($C73,38))&lt;&gt;"UL"),INDIRECT(ADDRESS($C73,COLUMN()-12)),0),0), IF($D73&gt;0,IF(AND(INDIRECT(ADDRESS($D73,44))=0,INDIRECT(ADDRESS($D73,38))&lt;&gt;"UL"),INDIRECT(ADDRESS($D73,COLUMN()-12)),0),0), IF($E73&gt;0,IF(AND(INDIRECT(ADDRESS($E73,44))=0,INDIRECT(ADDRESS($E73,38))&lt;&gt;"UL"),INDIRECT(ADDRESS($E73,COLUMN()-12)),0),0), IF($F73&gt;0,IF(AND(INDIRECT(ADDRESS($F73,44))=0,INDIRECT(ADDRESS($F73,38))&lt;&gt;"UL"),INDIRECT(ADDRESS($F73,COLUMN()-12)),0),0), IF($G73&gt;0,IF(AND(INDIRECT(ADDRESS($G73,44))=0,INDIRECT(ADDRESS($G73,38))&lt;&gt;"UL"),INDIRECT(ADDRESS($G73,COLUMN()-12)),0),0), IF($H73&gt;0,IF(AND(INDIRECT(ADDRESS($H73,44))=0,INDIRECT(ADDRESS($H73,38))&lt;&gt;"UL"),INDIRECT(ADDRESS($H73,COLUMN()-12)),0),0), IF($I73&gt;0,IF(AND(INDIRECT(ADDRESS($I73,44))=0,INDIRECT(ADDRESS($I73,38))&lt;&gt;"UL"),INDIRECT(ADDRESS($I73,COLUMN()-12)),0),0), IF($J73&gt;0,IF(AND(INDIRECT(ADDRESS($J73,44))=0,INDIRECT(ADDRESS($J73,38))&lt;&gt;"UL"),INDIRECT(ADDRESS($J73,COLUMN()-12)),0),0), IF($K73&gt;0,IF(AND(INDIRECT(ADDRESS($K73,44))=0,INDIRECT(ADDRESS($K73,38))&lt;&gt;"UL"),INDIRECT(ADDRESS($K73,COLUMN()-11)),0),0), IF($L73&gt;0,IF(AND(INDIRECT(ADDRESS($L73,44))=0,INDIRECT(ADDRESS($L73,38))&lt;&gt;"UL"),INDIRECT(ADDRESS($L73,COLUMN()-11)),0),0), IF($M73&gt;0,IF(AND(INDIRECT(ADDRESS($M73,44))=0,INDIRECT(ADDRESS($M73,38))&lt;&gt;"UL"),INDIRECT(ADDRESS($M73,COLUMN()-11)),0),0))</f>
        <v>0</v>
      </c>
      <c r="BP73" s="57" cm="1">
        <f t="array" aca="1" ref="BP73" ca="1">SUM(IF($C73&gt;0,IF(AND(INDIRECT(ADDRESS($C73,44))=0,INDIRECT(ADDRESS($C73,38))&lt;&gt;"UL"),INDIRECT(ADDRESS($C73,COLUMN()-12)),0),0), IF($D73&gt;0,IF(AND(INDIRECT(ADDRESS($D73,44))=0,INDIRECT(ADDRESS($D73,38))&lt;&gt;"UL"),INDIRECT(ADDRESS($D73,COLUMN()-12)),0),0), IF($E73&gt;0,IF(AND(INDIRECT(ADDRESS($E73,44))=0,INDIRECT(ADDRESS($E73,38))&lt;&gt;"UL"),INDIRECT(ADDRESS($E73,COLUMN()-12)),0),0), IF($F73&gt;0,IF(AND(INDIRECT(ADDRESS($F73,44))=0,INDIRECT(ADDRESS($F73,38))&lt;&gt;"UL"),INDIRECT(ADDRESS($F73,COLUMN()-12)),0),0), IF($G73&gt;0,IF(AND(INDIRECT(ADDRESS($G73,44))=0,INDIRECT(ADDRESS($G73,38))&lt;&gt;"UL"),INDIRECT(ADDRESS($G73,COLUMN()-12)),0),0), IF($H73&gt;0,IF(AND(INDIRECT(ADDRESS($H73,44))=0,INDIRECT(ADDRESS($H73,38))&lt;&gt;"UL"),INDIRECT(ADDRESS($H73,COLUMN()-12)),0),0), IF($I73&gt;0,IF(AND(INDIRECT(ADDRESS($I73,44))=0,INDIRECT(ADDRESS($I73,38))&lt;&gt;"UL"),INDIRECT(ADDRESS($I73,COLUMN()-12)),0),0), IF($J73&gt;0,IF(AND(INDIRECT(ADDRESS($J73,44))=0,INDIRECT(ADDRESS($J73,38))&lt;&gt;"UL"),INDIRECT(ADDRESS($J73,COLUMN()-12)),0),0), IF($K73&gt;0,IF(AND(INDIRECT(ADDRESS($K73,44))=0,INDIRECT(ADDRESS($K73,38))&lt;&gt;"UL"),INDIRECT(ADDRESS($K73,COLUMN()-11)),0),0), IF($L73&gt;0,IF(AND(INDIRECT(ADDRESS($L73,44))=0,INDIRECT(ADDRESS($L73,38))&lt;&gt;"UL"),INDIRECT(ADDRESS($L73,COLUMN()-11)),0),0), IF($M73&gt;0,IF(AND(INDIRECT(ADDRESS($M73,44))=0,INDIRECT(ADDRESS($M73,38))&lt;&gt;"UL"),INDIRECT(ADDRESS($M73,COLUMN()-11)),0),0))</f>
        <v>0</v>
      </c>
      <c r="BQ73" s="57">
        <f t="shared" ref="BQ73:BQ91" ca="1" si="63">IF(AU73="S",BM73,IF(AU73="MS",BN73,IF(AU73="ML",BO73,BP73)))</f>
        <v>0</v>
      </c>
      <c r="BR73" s="161">
        <f t="shared" ref="BR73:BR91" ca="1" si="64">(((AZ73+BB73+BL73+BQ73)/(AY73+BB73+BK73+BQ73)*AB73^$BR$296)^$BQ$296)*100</f>
        <v>71.160077016943518</v>
      </c>
      <c r="BS73" s="56"/>
      <c r="BT73" s="56">
        <f t="shared" ref="BT73:BT91" ca="1" si="65">IF(AD73&lt;BG73,((((AY73+BK73)*AB73)+((BE73+BQ73)*(1-AB73))+BF73)*AD73),((((AY73*AB73)+(BE73*(1-AB73))+BF73)*AD73)+(((BK73*AB73)+(BQ73*(1-AB73)))*BG73)))</f>
        <v>4.6300456073495715</v>
      </c>
      <c r="BU73" s="66">
        <f t="shared" ref="BU73:BU91" ca="1" si="66">BT73/N73</f>
        <v>0.14468892522967411</v>
      </c>
      <c r="BV73" s="57" t="s">
        <v>34</v>
      </c>
      <c r="BW73" s="57" cm="1">
        <f t="array" aca="1" ref="BW73" ca="1">SUM(IF($C73&gt;0,IF(AND(INDIRECT(ADDRESS($C73,44))=0,INDIRECT(ADDRESS($C73,38))="UL",ISERROR(SEARCH("Rear",INDIRECT(ADDRESS($C73,33)))),ISERROR(SEARCH("Side",INDIRECT(ADDRESS($C73,33))))),INDIRECT(ADDRESS($C73,COLUMN())),0),0),IF($D73&gt;0,IF(AND(INDIRECT(ADDRESS($D73,44))=0,INDIRECT(ADDRESS($D73,38))="UL",ISERROR(SEARCH("Rear",INDIRECT(ADDRESS($D73,33)))),ISERROR(SEARCH("Side",INDIRECT(ADDRESS($D73,33))))),INDIRECT(ADDRESS($D73,COLUMN())),0),0),IF($E73&gt;0,IF(AND(INDIRECT(ADDRESS($E73,44))=0,INDIRECT(ADDRESS($E73,38))="UL",ISERROR(SEARCH("Rear",INDIRECT(ADDRESS($E73,33)))),ISERROR(SEARCH("Side",INDIRECT(ADDRESS($E73,33))))),INDIRECT(ADDRESS($E73,COLUMN())),0),0),IF($F73&gt;0,IF(AND(INDIRECT(ADDRESS($F73,44))=0,INDIRECT(ADDRESS($F73,38))="UL",ISERROR(SEARCH("Rear",INDIRECT(ADDRESS($F73,33)))),ISERROR(SEARCH("Side",INDIRECT(ADDRESS($F73,33))))),INDIRECT(ADDRESS($F73,COLUMN())),0),0),IF($G73&gt;0,IF(AND(INDIRECT(ADDRESS($G73,44))=0,INDIRECT(ADDRESS($G73,38))="UL",ISERROR(SEARCH("Rear",INDIRECT(ADDRESS($G73,33)))),ISERROR(SEARCH("Side",INDIRECT(ADDRESS($G73,33))))),INDIRECT(ADDRESS($G73,COLUMN())),0),0),IF($H73&gt;0,IF(AND(INDIRECT(ADDRESS($H73,44))=0,INDIRECT(ADDRESS($H73,38))="UL",ISERROR(SEARCH("Rear",INDIRECT(ADDRESS($H73,33)))),ISERROR(SEARCH("Side",INDIRECT(ADDRESS($H73,33))))),INDIRECT(ADDRESS($H73,COLUMN())),0),0),IF($I73&gt;0,IF(AND(INDIRECT(ADDRESS($I73,44))=0,INDIRECT(ADDRESS($I73,38))="UL",ISERROR(SEARCH("Rear",INDIRECT(ADDRESS($I73,33)))),ISERROR(SEARCH("Side",INDIRECT(ADDRESS($I73,33))))),INDIRECT(ADDRESS($I73,COLUMN())),0),0),IF($J73&gt;0,IF(AND(INDIRECT(ADDRESS($J73,44))=0,INDIRECT(ADDRESS($J73,38))="UL",ISERROR(SEARCH("Rear",INDIRECT(ADDRESS($J73,33)))),ISERROR(SEARCH("Side",INDIRECT(ADDRESS($J73,33))))),INDIRECT(ADDRESS($J73,COLUMN())),0),0),IF($K73&gt;0,IF(AND(INDIRECT(ADDRESS($K73,44))=0,INDIRECT(ADDRESS($K73,38))="UL",ISERROR(SEARCH("Rear",INDIRECT(ADDRESS($K73,33)))),ISERROR(SEARCH("Side",INDIRECT(ADDRESS($K73,33))))),INDIRECT(ADDRESS($K73,COLUMN())),0),0),IF($L73&gt;0,IF(AND(INDIRECT(ADDRESS($L73,44))=0,INDIRECT(ADDRESS($L73,38))="UL",ISERROR(SEARCH("Rear",INDIRECT(ADDRESS($L73,33)))),ISERROR(SEARCH("Side",INDIRECT(ADDRESS($L73,33))))),INDIRECT(ADDRESS($L73,COLUMN())),0),0),IF($M73&gt;0,IF(AND(INDIRECT(ADDRESS($M73,44))=0,INDIRECT(ADDRESS($M73,38))="UL",ISERROR(SEARCH("Rear",INDIRECT(ADDRESS($M73,33)))),ISERROR(SEARCH("Side",INDIRECT(ADDRESS($M73,33))))),INDIRECT(ADDRESS($M73,COLUMN())),0),0))</f>
        <v>1.2222222222222223</v>
      </c>
      <c r="BX73" s="57">
        <f t="shared" ref="BX73:BX91" ca="1" si="67">IF(BV73="S",AV73,BW73)</f>
        <v>1.2222222222222223</v>
      </c>
      <c r="BY73" s="57" cm="1">
        <f t="array" aca="1" ref="BY73" ca="1">SUM(IF($C73&gt;0,IF(AND(INDIRECT(ADDRESS($C73,44))=0,INDIRECT(ADDRESS($C73,38))="UL"),INDIRECT(ADDRESS($C73,COLUMN())),0),0),IF($D73&gt;0,IF(AND(INDIRECT(ADDRESS($D73,44))=0,INDIRECT(ADDRESS($D73,38))="UL"),INDIRECT(ADDRESS($D73,COLUMN())),0),0),IF($E73&gt;0,IF(AND(INDIRECT(ADDRESS($E73,44))=0,INDIRECT(ADDRESS($E73,38))="UL"),INDIRECT(ADDRESS($E73,COLUMN())),0),0),IF($F73&gt;0,IF(AND(INDIRECT(ADDRESS($F73,44))=0,INDIRECT(ADDRESS($F73,38))="UL"),INDIRECT(ADDRESS($F73,COLUMN())),0),0),IF($G73&gt;0,IF(AND(INDIRECT(ADDRESS($G73,44))=0,INDIRECT(ADDRESS($G73,38))="UL"),INDIRECT(ADDRESS($G73,COLUMN())),0),0),IF($H73&gt;0,IF(AND(INDIRECT(ADDRESS($H73,44))=0,INDIRECT(ADDRESS($H73,38))="UL"),INDIRECT(ADDRESS($H73,COLUMN())),0),0),IF($I73&gt;0,IF(AND(INDIRECT(ADDRESS($I73,44))=0,INDIRECT(ADDRESS($I73,38))="UL"),INDIRECT(ADDRESS($I73,COLUMN())),0),0),IF($J73&gt;0,IF(AND(INDIRECT(ADDRESS($J73,44))=0,INDIRECT(ADDRESS($J73,38))="UL"),INDIRECT(ADDRESS($J73,COLUMN())),0),0),IF($K73&gt;0,IF(AND(INDIRECT(ADDRESS($K73,44))=0,INDIRECT(ADDRESS($K73,38))="UL"),INDIRECT(ADDRESS($K73,COLUMN())),0),0),IF($L73&gt;0,IF(AND(INDIRECT(ADDRESS($L73,44))=0,INDIRECT(ADDRESS($L73,38))="UL"),INDIRECT(ADDRESS($L73,COLUMN())),0),0),IF($M73&gt;0,IF(AND(INDIRECT(ADDRESS($M73,44))=0,INDIRECT(ADDRESS($M73,38))="UL"),INDIRECT(ADDRESS($M73,COLUMN())),0),0))</f>
        <v>0.41563786008230452</v>
      </c>
      <c r="BZ73" s="57" cm="1">
        <f t="array" aca="1" ref="BZ73" ca="1">SUM(IF($C73&gt;0,IF(AND(INDIRECT(ADDRESS($C73,44))=0,INDIRECT(ADDRESS($C73,38))="UL"),INDIRECT(ADDRESS($C73,COLUMN())),0),0),IF($D73&gt;0,IF(AND(INDIRECT(ADDRESS($D73,44))=0,INDIRECT(ADDRESS($D73,38))="UL"),INDIRECT(ADDRESS($D73,COLUMN())),0),0),IF($E73&gt;0,IF(AND(INDIRECT(ADDRESS($E73,44))=0,INDIRECT(ADDRESS($E73,38))="UL"),INDIRECT(ADDRESS($E73,COLUMN())),0),0),IF($F73&gt;0,IF(AND(INDIRECT(ADDRESS($F73,44))=0,INDIRECT(ADDRESS($F73,38))="UL"),INDIRECT(ADDRESS($F73,COLUMN())),0),0),IF($G73&gt;0,IF(AND(INDIRECT(ADDRESS($G73,44))=0,INDIRECT(ADDRESS($G73,38))="UL"),INDIRECT(ADDRESS($G73,COLUMN())),0),0),IF($H73&gt;0,IF(AND(INDIRECT(ADDRESS($H73,44))=0,INDIRECT(ADDRESS($H73,38))="UL"),INDIRECT(ADDRESS($H73,COLUMN())),0),0),IF($I73&gt;0,IF(AND(INDIRECT(ADDRESS($I73,44))=0,INDIRECT(ADDRESS($I73,38))="UL"),INDIRECT(ADDRESS($I73,COLUMN())),0),0),IF($J73&gt;0,IF(AND(INDIRECT(ADDRESS($J73,44))=0,INDIRECT(ADDRESS($J73,38))="UL"),INDIRECT(ADDRESS($J73,COLUMN())),0),0),IF($K73&gt;0,IF(AND(INDIRECT(ADDRESS($K73,44))=0,INDIRECT(ADDRESS($K73,38))="UL"),INDIRECT(ADDRESS($K73,COLUMN())),0),0),IF($L73&gt;0,IF(AND(INDIRECT(ADDRESS($L73,44))=0,INDIRECT(ADDRESS($L73,38))="UL"),INDIRECT(ADDRESS($L73,COLUMN())),0),0),IF($M73&gt;0,IF(AND(INDIRECT(ADDRESS($M73,44))=0,INDIRECT(ADDRESS($M73,38))="UL"),INDIRECT(ADDRESS($M73,COLUMN())),0),0))</f>
        <v>0.1213991769547325</v>
      </c>
      <c r="CA73" s="57">
        <f t="shared" ref="CA73:CA91" ca="1" si="68">IF(BV73="S",BY73,BZ73)</f>
        <v>0.1213991769547325</v>
      </c>
      <c r="CB73" s="57" cm="1">
        <f t="array" aca="1" ref="CB73" ca="1">SUM(IF($C73&gt;0,IF(AND(INDIRECT(ADDRESS($C73,44))=0,INDIRECT(ADDRESS($C73,38))&lt;&gt;"UL"),INDIRECT(ADDRESS($C73,COLUMN())),0),0),IF($D73&gt;0,IF(AND(INDIRECT(ADDRESS($D73,44))=0,INDIRECT(ADDRESS($D73,38))&lt;&gt;"UL"),INDIRECT(ADDRESS($D73,COLUMN())),0),0),IF($E73&gt;0,IF(AND(INDIRECT(ADDRESS($E73,44))=0,INDIRECT(ADDRESS($E73,38))&lt;&gt;"UL"),INDIRECT(ADDRESS($E73,COLUMN())),0),0),IF($F73&gt;0,IF(AND(INDIRECT(ADDRESS($F73,44))=0,INDIRECT(ADDRESS($F73,38))&lt;&gt;"UL"),INDIRECT(ADDRESS($F73,COLUMN())),0),0),IF($G73&gt;0,IF(AND(INDIRECT(ADDRESS($G73,44))=0,INDIRECT(ADDRESS($G73,38))&lt;&gt;"UL"),INDIRECT(ADDRESS($G73,COLUMN())),0),0),IF($H73&gt;0,IF(AND(INDIRECT(ADDRESS($H73,44))=0,INDIRECT(ADDRESS($H73,38))&lt;&gt;"UL"),INDIRECT(ADDRESS($H73,COLUMN())),0),0),IF($I73&gt;0,IF(AND(INDIRECT(ADDRESS($I73,44))=0,INDIRECT(ADDRESS($I73,38))&lt;&gt;"UL"),INDIRECT(ADDRESS($I73,COLUMN())),0),0),IF($J73&gt;0,IF(AND(INDIRECT(ADDRESS($J73,44))=0,INDIRECT(ADDRESS($J73,38))&lt;&gt;"UL"),INDIRECT(ADDRESS($J73,COLUMN())),0),0),IF($K73&gt;0,IF(AND(INDIRECT(ADDRESS($K73,44))=0,INDIRECT(ADDRESS($K73,38))&lt;&gt;"UL"),INDIRECT(ADDRESS($K73,COLUMN())),0),0),IF($L73&gt;0,IF(AND(INDIRECT(ADDRESS($L73,44))=0,INDIRECT(ADDRESS($L73,38))&lt;&gt;"UL"),INDIRECT(ADDRESS($L73,COLUMN())),0),0),IF($M73&gt;0,IF(AND(INDIRECT(ADDRESS($M73,44))=0,INDIRECT(ADDRESS($M73,38))&lt;&gt;"UL"),INDIRECT(ADDRESS($M73,COLUMN())),0),0))</f>
        <v>0</v>
      </c>
      <c r="CC73" s="57">
        <f t="shared" ref="CC73:CC91" ca="1" si="69">IF(BV73="S",BH73,CB73)</f>
        <v>0</v>
      </c>
      <c r="CD73" s="57" cm="1">
        <f t="array" aca="1" ref="CD73" ca="1">SUM(IF($C73&gt;0,IF(AND(INDIRECT(ADDRESS($C73,44))=0,INDIRECT(ADDRESS($C73,38))&lt;&gt;"UL"),INDIRECT(ADDRESS($C73,COLUMN())),0),0),IF($D73&gt;0,IF(AND(INDIRECT(ADDRESS($D73,44))=0,INDIRECT(ADDRESS($D73,38))&lt;&gt;"UL"),INDIRECT(ADDRESS($D73,COLUMN())),0),0),IF($E73&gt;0,IF(AND(INDIRECT(ADDRESS($E73,44))=0,INDIRECT(ADDRESS($E73,38))&lt;&gt;"UL"),INDIRECT(ADDRESS($E73,COLUMN())),0),0),IF($F73&gt;0,IF(AND(INDIRECT(ADDRESS($F73,44))=0,INDIRECT(ADDRESS($F73,38))&lt;&gt;"UL"),INDIRECT(ADDRESS($F73,COLUMN())),0),0),IF($G73&gt;0,IF(AND(INDIRECT(ADDRESS($G73,44))=0,INDIRECT(ADDRESS($G73,38))&lt;&gt;"UL"),INDIRECT(ADDRESS($G73,COLUMN())),0),0),IF($H73&gt;0,IF(AND(INDIRECT(ADDRESS($H73,44))=0,INDIRECT(ADDRESS($H73,38))&lt;&gt;"UL"),INDIRECT(ADDRESS($H73,COLUMN())),0),0),IF($I73&gt;0,IF(AND(INDIRECT(ADDRESS($I73,44))=0,INDIRECT(ADDRESS($I73,38))&lt;&gt;"UL"),INDIRECT(ADDRESS($I73,COLUMN())),0),0),IF($J73&gt;0,IF(AND(INDIRECT(ADDRESS($J73,44))=0,INDIRECT(ADDRESS($J73,38))&lt;&gt;"UL"),INDIRECT(ADDRESS($J73,COLUMN())),0),0),IF($K73&gt;0,IF(AND(INDIRECT(ADDRESS($K73,44))=0,INDIRECT(ADDRESS($K73,38))&lt;&gt;"UL"),INDIRECT(ADDRESS($K73,COLUMN())),0),0),IF($L73&gt;0,IF(AND(INDIRECT(ADDRESS($L73,44))=0,INDIRECT(ADDRESS($L73,38))&lt;&gt;"UL"),INDIRECT(ADDRESS($L73,COLUMN())),0),0),IF($M73&gt;0,IF(AND(INDIRECT(ADDRESS($M73,44))=0,INDIRECT(ADDRESS($M73,38))&lt;&gt;"UL"),INDIRECT(ADDRESS($M73,COLUMN())),0),0))</f>
        <v>0</v>
      </c>
      <c r="CE73" s="57" cm="1">
        <f t="array" aca="1" ref="CE73" ca="1">SUM(IF($C73&gt;0,IF(AND(INDIRECT(ADDRESS($C73,44))=0,INDIRECT(ADDRESS($C73,38))&lt;&gt;"UL"),INDIRECT(ADDRESS($C73,COLUMN())),0),0),IF($D73&gt;0,IF(AND(INDIRECT(ADDRESS($D73,44))=0,INDIRECT(ADDRESS($D73,38))&lt;&gt;"UL"),INDIRECT(ADDRESS($D73,COLUMN())),0),0),IF($E73&gt;0,IF(AND(INDIRECT(ADDRESS($E73,44))=0,INDIRECT(ADDRESS($E73,38))&lt;&gt;"UL"),INDIRECT(ADDRESS($E73,COLUMN())),0),0),IF($F73&gt;0,IF(AND(INDIRECT(ADDRESS($F73,44))=0,INDIRECT(ADDRESS($F73,38))&lt;&gt;"UL"),INDIRECT(ADDRESS($F73,COLUMN())),0),0),IF($G73&gt;0,IF(AND(INDIRECT(ADDRESS($G73,44))=0,INDIRECT(ADDRESS($G73,38))&lt;&gt;"UL"),INDIRECT(ADDRESS($G73,COLUMN())),0),0),IF($H73&gt;0,IF(AND(INDIRECT(ADDRESS($H73,44))=0,INDIRECT(ADDRESS($H73,38))&lt;&gt;"UL"),INDIRECT(ADDRESS($H73,COLUMN())),0),0),IF($I73&gt;0,IF(AND(INDIRECT(ADDRESS($I73,44))=0,INDIRECT(ADDRESS($I73,38))&lt;&gt;"UL"),INDIRECT(ADDRESS($I73,COLUMN())),0),0),IF($J73&gt;0,IF(AND(INDIRECT(ADDRESS($J73,44))=0,INDIRECT(ADDRESS($J73,38))&lt;&gt;"UL"),INDIRECT(ADDRESS($J73,COLUMN())),0),0),IF($K73&gt;0,IF(AND(INDIRECT(ADDRESS($K73,44))=0,INDIRECT(ADDRESS($K73,38))&lt;&gt;"UL"),INDIRECT(ADDRESS($K73,COLUMN())),0),0),IF($L73&gt;0,IF(AND(INDIRECT(ADDRESS($L73,44))=0,INDIRECT(ADDRESS($L73,38))&lt;&gt;"UL"),INDIRECT(ADDRESS($L73,COLUMN())),0),0),IF($M73&gt;0,IF(AND(INDIRECT(ADDRESS($M73,44))=0,INDIRECT(ADDRESS($M73,38))&lt;&gt;"UL"),INDIRECT(ADDRESS($M73,COLUMN())),0),0))</f>
        <v>0</v>
      </c>
      <c r="CF73" s="57">
        <f t="shared" ref="CF73:CF91" ca="1" si="70">IF(BV73="S",CD73,CE73)</f>
        <v>0</v>
      </c>
      <c r="CG73" s="57">
        <f t="shared" ref="CG73:CG91" ca="1" si="71">IF(AD73&lt;BG73,((((BX73+CC73)*AB73)+((CA73+CF73)*(1-AB73)))*AD73),((((BX73*AB73)+((CA73)*(1-AB73)))*AD73)+(((CC73*AB73)+((CF73))*(1-AB73)))*BG73))</f>
        <v>2.9610871577523081</v>
      </c>
      <c r="CH73" s="57">
        <f t="shared" ref="CH73:CH91" ca="1" si="72">CG73/N73</f>
        <v>9.2533973679759629E-2</v>
      </c>
      <c r="CI73" s="19">
        <f t="shared" ref="CI73:CI91" ca="1" si="73">AD73*X73</f>
        <v>16.28432505456275</v>
      </c>
      <c r="CJ73" s="19"/>
      <c r="CK73" s="57" cm="1">
        <f t="array" aca="1" ref="CK73" ca="1">IF(AU73="S", SUM(IF($C73&gt;0,IF(INDIRECT(ADDRESS($C73,43))&lt;&gt;1,INDIRECT(ADDRESS($C73,48)),0),0), IF($D73&gt;0,IF(INDIRECT(ADDRESS($D73,43))&lt;&gt;1,INDIRECT(ADDRESS($D73,48)),0),0), IF($E73&gt;0,IF(INDIRECT(ADDRESS($E73,43))&lt;&gt;1,INDIRECT(ADDRESS($E73,48)),0),0), IF($F73&gt;0,IF(INDIRECT(ADDRESS($F73,43))&lt;&gt;1,INDIRECT(ADDRESS($F73,48)),0),0), IF($G73&gt;0,IF(INDIRECT(ADDRESS($G73,43))&lt;&gt;1,INDIRECT(ADDRESS($G73,48)),0),0), IF($H73&gt;0,IF(INDIRECT(ADDRESS($H73,43))&lt;&gt;1,INDIRECT(ADDRESS($H73,48)),0),0), IF($I73&gt;0,IF(INDIRECT(ADDRESS($I73,43))&lt;&gt;1,INDIRECT(ADDRESS($I73,48)),0),0), IF($J73&gt;0,IF(INDIRECT(ADDRESS($J73,43))&lt;&gt;1,INDIRECT(ADDRESS($J73,48)),0),0), IF($K73&gt;0,IF(INDIRECT(ADDRESS($K73,43))&lt;&gt;1,INDIRECT(ADDRESS($K73,48)),0),0), IF($L73&gt;0,IF(INDIRECT(ADDRESS($L73,43))&lt;&gt;1,INDIRECT(ADDRESS($L73,48)),0),0), IF($M73&gt;0,IF(INDIRECT(ADDRESS($M73,43))&lt;&gt;1,INDIRECT(ADDRESS($M73,48)),0),0)), IF(AU73="L",SUM(IF($C73&gt;0,IF(INDIRECT(ADDRESS($C73,43))&lt;&gt;1,INDIRECT(ADDRESS($C73,50)),0),0), IF($D73&gt;0,IF(INDIRECT(ADDRESS($D73,43))&lt;&gt;1,INDIRECT(ADDRESS($D73,50)),0),0), IF($E73&gt;0,IF(INDIRECT(ADDRESS($E73,43))&lt;&gt;1,INDIRECT(ADDRESS($E73,50)),0),0), IF($F73&gt;0,IF(INDIRECT(ADDRESS($F73,43))&lt;&gt;1,INDIRECT(ADDRESS($F73,50)),0),0), IF($G73&gt;0,IF(INDIRECT(ADDRESS($G73,43))&lt;&gt;1,INDIRECT(ADDRESS($G73,50)),0),0), IF($G73&gt;0,IF(INDIRECT(ADDRESS($G73,43))&lt;&gt;1,INDIRECT(ADDRESS($G73,50)),0),0), IF($H73&gt;0,IF(INDIRECT(ADDRESS($H73,43))&lt;&gt;1,INDIRECT(ADDRESS($H73,50)),0),0), IF($I73&gt;0,IF(INDIRECT(ADDRESS($I73,43))&lt;&gt;1,INDIRECT(ADDRESS($I73,50)),0),0), IF($J73&gt;0,IF(INDIRECT(ADDRESS($J73,43))&lt;&gt;1,INDIRECT(ADDRESS($J73,50)),0),0), IF($K73&gt;0,IF(INDIRECT(ADDRESS($K73,43))&lt;&gt;1,INDIRECT(ADDRESS($K73,50)),0),0), IF($L73&gt;0,IF(INDIRECT(ADDRESS($L73,43))&lt;&gt;1,INDIRECT(ADDRESS($L73,50)),0),0), IF($M73&gt;0,IF(INDIRECT(ADDRESS($M73,43))&lt;&gt;1,INDIRECT(ADDRESS($M73,50)),0),0)), SUM(IF($C73&gt;0,IF(INDIRECT(ADDRESS($C73,43))&lt;&gt;1,INDIRECT(ADDRESS($C73,49)),0),0), IF($D73&gt;0,IF(INDIRECT(ADDRESS($D73,43))&lt;&gt;1,INDIRECT(ADDRESS($D73,49)),0),0), IF($E73&gt;0,IF(INDIRECT(ADDRESS($E73,43))&lt;&gt;1,INDIRECT(ADDRESS($E73,49)),0),0), IF($F73&gt;0,IF(INDIRECT(ADDRESS($F73,43))&lt;&gt;1,INDIRECT(ADDRESS($F73,49)),0),0), IF($G73&gt;0,IF(INDIRECT(ADDRESS($G73,43))&lt;&gt;1,INDIRECT(ADDRESS($G73,49)),0),0), IF($G73&gt;0,IF(INDIRECT(ADDRESS($G73,43))&lt;&gt;1,INDIRECT(ADDRESS($G73,49)),0),0), IF($H73&gt;0,IF(INDIRECT(ADDRESS($H73,43))&lt;&gt;1,INDIRECT(ADDRESS($H73,49)),0),0), IF($I73&gt;0,IF(INDIRECT(ADDRESS($I73,43))&lt;&gt;1,INDIRECT(ADDRESS($I73,49)),0),0), IF($J73&gt;0,IF(INDIRECT(ADDRESS($J73,43))&lt;&gt;1,INDIRECT(ADDRESS($J73,49)),0),0), IF($K73&gt;0,IF(INDIRECT(ADDRESS($K73,43))&lt;&gt;1,INDIRECT(ADDRESS($K73,49)),0),0), IF($L73&gt;0,IF(INDIRECT(ADDRESS($L73,43))&lt;&gt;1,INDIRECT(ADDRESS($L73,49)),0),0), IF($M73&gt;0,IF(INDIRECT(ADDRESS($M73,43))&lt;&gt;1,INDIRECT(ADDRESS($M73,49)),0),0))))</f>
        <v>1.3333333333333333</v>
      </c>
      <c r="CL73" s="57" cm="1">
        <f t="array" aca="1" ref="CL73" ca="1">SUM(IF($C73&gt;0,IF(INDIRECT(ADDRESS($C73,44))=1,INDIRECT(ADDRESS($C73,90)),0),0), IF($D73&gt;0,IF(INDIRECT(ADDRESS($D73,44))=1,INDIRECT(ADDRESS($D73,90)),0),0), IF($E73&gt;0,IF(INDIRECT(ADDRESS($E73,44))=1,INDIRECT(ADDRESS($E73,90)),0),0), IF($F73&gt;0,IF(INDIRECT(ADDRESS($F73,44))=1,INDIRECT(ADDRESS($F73,90)),0),0), IF($G73&gt;0,IF(INDIRECT(ADDRESS($G73,44))=1,INDIRECT(ADDRESS($G73,90)),0),0), IF($H73&gt;0,IF(INDIRECT(ADDRESS($H73,44))=1,INDIRECT(ADDRESS($H73,90)),0),0), IF($I73&gt;0,IF(INDIRECT(ADDRESS($I73,44))=1,INDIRECT(ADDRESS($I73,90)),0),0), IF($J73&gt;0,IF(INDIRECT(ADDRESS($J73,44))=1,INDIRECT(ADDRESS($J73,90)),0),0), IF($K73&gt;0,IF(INDIRECT(ADDRESS($K73,44))=1,INDIRECT(ADDRESS($K73,90)),0),0), IF($L73&gt;0,IF(INDIRECT(ADDRESS($L73,44))=1,INDIRECT(ADDRESS($L73,90)),0),0), IF($M73&gt;0,IF(INDIRECT(ADDRESS($M73,44))=1,INDIRECT(ADDRESS($M73,90)),0),0))</f>
        <v>0</v>
      </c>
      <c r="CM73" s="56">
        <f t="shared" ref="CM73:CM91" ca="1" si="74">((BU73/$BU$34)^$BU$296)</f>
        <v>1.0651761283750565</v>
      </c>
      <c r="CN73" s="59"/>
    </row>
    <row r="74" spans="1:92" x14ac:dyDescent="0.25">
      <c r="A74" s="62" t="s">
        <v>150</v>
      </c>
      <c r="B74" s="122">
        <v>9</v>
      </c>
      <c r="C74" s="122">
        <v>21</v>
      </c>
      <c r="D74" s="122">
        <v>20</v>
      </c>
      <c r="E74" s="122">
        <v>29</v>
      </c>
      <c r="F74" s="122">
        <v>30</v>
      </c>
      <c r="G74" s="122"/>
      <c r="H74" s="122"/>
      <c r="I74" s="67"/>
      <c r="J74" s="67"/>
      <c r="K74" s="67"/>
      <c r="L74" s="67"/>
      <c r="M74" s="67"/>
      <c r="N74" s="67">
        <f t="shared" ca="1" si="54"/>
        <v>34</v>
      </c>
      <c r="O74" s="67" t="str" cm="1">
        <f t="array" aca="1" ref="O74" ca="1">INDIRECT(ADDRESS($B74,COLUMN()))</f>
        <v>Bomber</v>
      </c>
      <c r="P74" s="67" cm="1">
        <f t="array" aca="1" ref="P74" ca="1">INDIRECT(ADDRESS($B74,COLUMN()))</f>
        <v>5</v>
      </c>
      <c r="Q74" s="67" cm="1">
        <f t="array" aca="1" ref="Q74" ca="1">INDIRECT(ADDRESS($B74,COLUMN()))</f>
        <v>2</v>
      </c>
      <c r="R74" s="67" t="str" cm="1">
        <f t="array" aca="1" ref="R74" ca="1">INDIRECT(ADDRESS($B74,COLUMN()))</f>
        <v>-</v>
      </c>
      <c r="S74" s="67" cm="1">
        <f t="array" aca="1" ref="S74" ca="1">INDIRECT(ADDRESS($B74,COLUMN()))</f>
        <v>2</v>
      </c>
      <c r="T74" s="67" t="str" cm="1">
        <f t="array" aca="1" ref="T74" ca="1">INDIRECT(ADDRESS($B74,COLUMN()))</f>
        <v>1-4</v>
      </c>
      <c r="U74" s="67" cm="1">
        <f t="array" aca="1" ref="U74" ca="1">INDIRECT(ADDRESS($B74,COLUMN()))</f>
        <v>4</v>
      </c>
      <c r="V74" s="67" cm="1">
        <f t="array" aca="1" ref="V74" ca="1">INDIRECT(ADDRESS($B74,COLUMN()))</f>
        <v>0</v>
      </c>
      <c r="W74" s="67" cm="1">
        <f t="array" aca="1" ref="W74" ca="1">INDIRECT(ADDRESS($B74,COLUMN()))</f>
        <v>4</v>
      </c>
      <c r="X74" s="67" cm="1">
        <f t="array" aca="1" ref="X74" ca="1">INDIRECT(ADDRESS($B74,COLUMN()))</f>
        <v>5</v>
      </c>
      <c r="Y74" s="67" cm="1">
        <f t="array" aca="1" ref="Y74" ca="1">INDIRECT(ADDRESS($B74,COLUMN()))</f>
        <v>1</v>
      </c>
      <c r="Z74" s="67" cm="1">
        <f t="array" aca="1" ref="Z74" ca="1">INDIRECT(ADDRESS($B74,COLUMN()))</f>
        <v>5</v>
      </c>
      <c r="AA74" s="67" t="str" cm="1">
        <f t="array" aca="1" ref="AA74" ca="1">INDIRECT(ADDRESS($B74,COLUMN()))</f>
        <v>Rocket Boosters</v>
      </c>
      <c r="AB74" s="56">
        <f t="shared" ca="1" si="55"/>
        <v>0.71563189871974031</v>
      </c>
      <c r="AC74" s="56">
        <f t="shared" ca="1" si="56"/>
        <v>0.71578219385774478</v>
      </c>
      <c r="AD74" s="56">
        <f t="shared" ca="1" si="57"/>
        <v>3.1120964950336729</v>
      </c>
      <c r="AF74" s="52"/>
      <c r="AG74" s="52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65"/>
      <c r="AU74" s="54" t="s">
        <v>117</v>
      </c>
      <c r="AV74" s="57" cm="1">
        <f t="array" aca="1" ref="AV74" ca="1">SUM(IF($C74&gt;0,IF(AND(INDIRECT(ADDRESS($C74,44))=0,INDIRECT(ADDRESS($C74,38))="UL",ISERROR(SEARCH("Rear",INDIRECT(ADDRESS($C74,33)))),ISERROR(SEARCH("Side",INDIRECT(ADDRESS($C74,33))))),INDIRECT(ADDRESS($C74,COLUMN())),0),0),IF($D74&gt;0,IF(AND(INDIRECT(ADDRESS($D74,44))=0,INDIRECT(ADDRESS($D74,38))="UL",ISERROR(SEARCH("Rear",INDIRECT(ADDRESS($D74,33)))),ISERROR(SEARCH("Side",INDIRECT(ADDRESS($D74,33))))),INDIRECT(ADDRESS($D74,COLUMN())),0),0),IF($E74&gt;0,IF(AND(INDIRECT(ADDRESS($E74,44))=0,INDIRECT(ADDRESS($E74,38))="UL",ISERROR(SEARCH("Rear",INDIRECT(ADDRESS($E74,33)))),ISERROR(SEARCH("Side",INDIRECT(ADDRESS($E74,33))))),INDIRECT(ADDRESS($E74,COLUMN())),0),0),IF($F74&gt;0,IF(AND(INDIRECT(ADDRESS($F74,44))=0,INDIRECT(ADDRESS($F74,38))="UL",ISERROR(SEARCH("Rear",INDIRECT(ADDRESS($F74,33)))),ISERROR(SEARCH("Side",INDIRECT(ADDRESS($F74,33))))),INDIRECT(ADDRESS($F74,COLUMN())),0),0),IF($G74&gt;0,IF(AND(INDIRECT(ADDRESS($G74,44))=0,INDIRECT(ADDRESS($G74,38))="UL",ISERROR(SEARCH("Rear",INDIRECT(ADDRESS($G74,33)))),ISERROR(SEARCH("Side",INDIRECT(ADDRESS($G74,33))))),INDIRECT(ADDRESS($G74,COLUMN())),0),0),IF($H74&gt;0,IF(AND(INDIRECT(ADDRESS($H74,44))=0,INDIRECT(ADDRESS($H74,38))="UL",ISERROR(SEARCH("Rear",INDIRECT(ADDRESS($H74,33)))),ISERROR(SEARCH("Side",INDIRECT(ADDRESS($H74,33))))),INDIRECT(ADDRESS($H74,COLUMN())),0),0),IF($I74&gt;0,IF(AND(INDIRECT(ADDRESS($I74,44))=0,INDIRECT(ADDRESS($I74,38))="UL",ISERROR(SEARCH("Rear",INDIRECT(ADDRESS($I74,33)))),ISERROR(SEARCH("Side",INDIRECT(ADDRESS($I74,33))))),INDIRECT(ADDRESS($I74,COLUMN())),0),0),IF($J74&gt;0,IF(AND(INDIRECT(ADDRESS($J74,44))=0,INDIRECT(ADDRESS($J74,38))="UL",ISERROR(SEARCH("Rear",INDIRECT(ADDRESS($J74,33)))),ISERROR(SEARCH("Side",INDIRECT(ADDRESS($J74,33))))),INDIRECT(ADDRESS($J74,COLUMN())),0),0),IF($K74&gt;0,IF(AND(INDIRECT(ADDRESS($K74,44))=0,INDIRECT(ADDRESS($K74,38))="UL",ISERROR(SEARCH("Rear",INDIRECT(ADDRESS($K74,33)))),ISERROR(SEARCH("Side",INDIRECT(ADDRESS($K74,33))))),INDIRECT(ADDRESS($K74,COLUMN())),0),0),IF($L74&gt;0,IF(AND(INDIRECT(ADDRESS($L74,44))=0,INDIRECT(ADDRESS($L74,38))="UL",ISERROR(SEARCH("Rear",INDIRECT(ADDRESS($L74,33)))),ISERROR(SEARCH("Side",INDIRECT(ADDRESS($L74,33))))),INDIRECT(ADDRESS($L74,COLUMN())),0),0),IF($M74&gt;0,IF(AND(INDIRECT(ADDRESS($M74,44))=0,INDIRECT(ADDRESS($M74,38))="UL",ISERROR(SEARCH("Rear",INDIRECT(ADDRESS($M74,33)))),ISERROR(SEARCH("Side",INDIRECT(ADDRESS($M74,33))))),INDIRECT(ADDRESS($M74,COLUMN())),0),0))</f>
        <v>0.16666666666666666</v>
      </c>
      <c r="AW74" s="57" cm="1">
        <f t="array" aca="1" ref="AW74" ca="1">SUM(IF($C74&gt;0,IF(AND(INDIRECT(ADDRESS($C74,44))=0,INDIRECT(ADDRESS($C74,38))="UL",ISERROR(SEARCH("Rear",INDIRECT(ADDRESS($C74,33)))),ISERROR(SEARCH("Side",INDIRECT(ADDRESS($C74,33))))),INDIRECT(ADDRESS($C74,COLUMN())),0),0),IF($D74&gt;0,IF(AND(INDIRECT(ADDRESS($D74,44))=0,INDIRECT(ADDRESS($D74,38))="UL",ISERROR(SEARCH("Rear",INDIRECT(ADDRESS($D74,33)))),ISERROR(SEARCH("Side",INDIRECT(ADDRESS($D74,33))))),INDIRECT(ADDRESS($D74,COLUMN())),0),0),IF($E74&gt;0,IF(AND(INDIRECT(ADDRESS($E74,44))=0,INDIRECT(ADDRESS($E74,38))="UL",ISERROR(SEARCH("Rear",INDIRECT(ADDRESS($E74,33)))),ISERROR(SEARCH("Side",INDIRECT(ADDRESS($E74,33))))),INDIRECT(ADDRESS($E74,COLUMN())),0),0),IF($F74&gt;0,IF(AND(INDIRECT(ADDRESS($F74,44))=0,INDIRECT(ADDRESS($F74,38))="UL",ISERROR(SEARCH("Rear",INDIRECT(ADDRESS($F74,33)))),ISERROR(SEARCH("Side",INDIRECT(ADDRESS($F74,33))))),INDIRECT(ADDRESS($F74,COLUMN())),0),0),IF($G74&gt;0,IF(AND(INDIRECT(ADDRESS($G74,44))=0,INDIRECT(ADDRESS($G74,38))="UL",ISERROR(SEARCH("Rear",INDIRECT(ADDRESS($G74,33)))),ISERROR(SEARCH("Side",INDIRECT(ADDRESS($G74,33))))),INDIRECT(ADDRESS($G74,COLUMN())),0),0),IF($H74&gt;0,IF(AND(INDIRECT(ADDRESS($H74,44))=0,INDIRECT(ADDRESS($H74,38))="UL",ISERROR(SEARCH("Rear",INDIRECT(ADDRESS($H74,33)))),ISERROR(SEARCH("Side",INDIRECT(ADDRESS($H74,33))))),INDIRECT(ADDRESS($H74,COLUMN())),0),0),IF($I74&gt;0,IF(AND(INDIRECT(ADDRESS($I74,44))=0,INDIRECT(ADDRESS($I74,38))="UL",ISERROR(SEARCH("Rear",INDIRECT(ADDRESS($I74,33)))),ISERROR(SEARCH("Side",INDIRECT(ADDRESS($I74,33))))),INDIRECT(ADDRESS($I74,COLUMN())),0),0),IF($J74&gt;0,IF(AND(INDIRECT(ADDRESS($J74,44))=0,INDIRECT(ADDRESS($J74,38))="UL",ISERROR(SEARCH("Rear",INDIRECT(ADDRESS($J74,33)))),ISERROR(SEARCH("Side",INDIRECT(ADDRESS($J74,33))))),INDIRECT(ADDRESS($J74,COLUMN())),0),0),IF($K74&gt;0,IF(AND(INDIRECT(ADDRESS($K74,44))=0,INDIRECT(ADDRESS($K74,38))="UL",ISERROR(SEARCH("Rear",INDIRECT(ADDRESS($K74,33)))),ISERROR(SEARCH("Side",INDIRECT(ADDRESS($K74,33))))),INDIRECT(ADDRESS($K74,COLUMN())),0),0),IF($L74&gt;0,IF(AND(INDIRECT(ADDRESS($L74,44))=0,INDIRECT(ADDRESS($L74,38))="UL",ISERROR(SEARCH("Rear",INDIRECT(ADDRESS($L74,33)))),ISERROR(SEARCH("Side",INDIRECT(ADDRESS($L74,33))))),INDIRECT(ADDRESS($L74,COLUMN())),0),0),IF($M74&gt;0,IF(AND(INDIRECT(ADDRESS($M74,44))=0,INDIRECT(ADDRESS($M74,38))="UL",ISERROR(SEARCH("Rear",INDIRECT(ADDRESS($M74,33)))),ISERROR(SEARCH("Side",INDIRECT(ADDRESS($M74,33))))),INDIRECT(ADDRESS($M74,COLUMN())),0),0))</f>
        <v>1.8333333333333333</v>
      </c>
      <c r="AX74" s="57" cm="1">
        <f t="array" aca="1" ref="AX74" ca="1">SUM(IF($C74&gt;0,IF(AND(INDIRECT(ADDRESS($C74,44))=0,INDIRECT(ADDRESS($C74,38))="UL",ISERROR(SEARCH("Rear",INDIRECT(ADDRESS($C74,33)))),ISERROR(SEARCH("Side",INDIRECT(ADDRESS($C74,33))))),INDIRECT(ADDRESS($C74,COLUMN())),0),0),IF($D74&gt;0,IF(AND(INDIRECT(ADDRESS($D74,44))=0,INDIRECT(ADDRESS($D74,38))="UL",ISERROR(SEARCH("Rear",INDIRECT(ADDRESS($D74,33)))),ISERROR(SEARCH("Side",INDIRECT(ADDRESS($D74,33))))),INDIRECT(ADDRESS($D74,COLUMN())),0),0),IF($E74&gt;0,IF(AND(INDIRECT(ADDRESS($E74,44))=0,INDIRECT(ADDRESS($E74,38))="UL",ISERROR(SEARCH("Rear",INDIRECT(ADDRESS($E74,33)))),ISERROR(SEARCH("Side",INDIRECT(ADDRESS($E74,33))))),INDIRECT(ADDRESS($E74,COLUMN())),0),0),IF($F74&gt;0,IF(AND(INDIRECT(ADDRESS($F74,44))=0,INDIRECT(ADDRESS($F74,38))="UL",ISERROR(SEARCH("Rear",INDIRECT(ADDRESS($F74,33)))),ISERROR(SEARCH("Side",INDIRECT(ADDRESS($F74,33))))),INDIRECT(ADDRESS($F74,COLUMN())),0),0),IF($G74&gt;0,IF(AND(INDIRECT(ADDRESS($G74,44))=0,INDIRECT(ADDRESS($G74,38))="UL",ISERROR(SEARCH("Rear",INDIRECT(ADDRESS($G74,33)))),ISERROR(SEARCH("Side",INDIRECT(ADDRESS($G74,33))))),INDIRECT(ADDRESS($G74,COLUMN())),0),0),IF($H74&gt;0,IF(AND(INDIRECT(ADDRESS($H74,44))=0,INDIRECT(ADDRESS($H74,38))="UL",ISERROR(SEARCH("Rear",INDIRECT(ADDRESS($H74,33)))),ISERROR(SEARCH("Side",INDIRECT(ADDRESS($H74,33))))),INDIRECT(ADDRESS($H74,COLUMN())),0),0),IF($I74&gt;0,IF(AND(INDIRECT(ADDRESS($I74,44))=0,INDIRECT(ADDRESS($I74,38))="UL",ISERROR(SEARCH("Rear",INDIRECT(ADDRESS($I74,33)))),ISERROR(SEARCH("Side",INDIRECT(ADDRESS($I74,33))))),INDIRECT(ADDRESS($I74,COLUMN())),0),0),IF($J74&gt;0,IF(AND(INDIRECT(ADDRESS($J74,44))=0,INDIRECT(ADDRESS($J74,38))="UL",ISERROR(SEARCH("Rear",INDIRECT(ADDRESS($J74,33)))),ISERROR(SEARCH("Side",INDIRECT(ADDRESS($J74,33))))),INDIRECT(ADDRESS($J74,COLUMN())),0),0),IF($K74&gt;0,IF(AND(INDIRECT(ADDRESS($K74,44))=0,INDIRECT(ADDRESS($K74,38))="UL",ISERROR(SEARCH("Rear",INDIRECT(ADDRESS($K74,33)))),ISERROR(SEARCH("Side",INDIRECT(ADDRESS($K74,33))))),INDIRECT(ADDRESS($K74,COLUMN())),0),0),IF($L74&gt;0,IF(AND(INDIRECT(ADDRESS($L74,44))=0,INDIRECT(ADDRESS($L74,38))="UL",ISERROR(SEARCH("Rear",INDIRECT(ADDRESS($L74,33)))),ISERROR(SEARCH("Side",INDIRECT(ADDRESS($L74,33))))),INDIRECT(ADDRESS($L74,COLUMN())),0),0),IF($M74&gt;0,IF(AND(INDIRECT(ADDRESS($M74,44))=0,INDIRECT(ADDRESS($M74,38))="UL",ISERROR(SEARCH("Rear",INDIRECT(ADDRESS($M74,33)))),ISERROR(SEARCH("Side",INDIRECT(ADDRESS($M74,33))))),INDIRECT(ADDRESS($M74,COLUMN())),0),0))</f>
        <v>1.0555555555555554</v>
      </c>
      <c r="AY74" s="58">
        <f t="shared" ca="1" si="58"/>
        <v>1.8333333333333333</v>
      </c>
      <c r="AZ74" s="58">
        <f t="shared" ca="1" si="59"/>
        <v>1.0185185185185184</v>
      </c>
      <c r="BA74" s="58" cm="1">
        <f t="array" aca="1" ref="BA74" ca="1">SUM(IF($C74&gt;0,IF(AND(INDIRECT(ADDRESS($C74,44))=0,INDIRECT(ADDRESS($C74,38))="UL"),INDIRECT(ADDRESS($C74,COLUMN())),0),0),IF($D74&gt;0,IF(AND(INDIRECT(ADDRESS($D74,44))=0,INDIRECT(ADDRESS($D74,38))="UL"),INDIRECT(ADDRESS($D74,COLUMN())),0),0),IF($E74&gt;0,IF(AND(INDIRECT(ADDRESS($E74,44))=0,INDIRECT(ADDRESS($E74,38))="UL"),INDIRECT(ADDRESS($E74,COLUMN())),0),0),IF($F74&gt;0,IF(AND(INDIRECT(ADDRESS($F74,44))=0,INDIRECT(ADDRESS($F74,38))="UL"),INDIRECT(ADDRESS($F74,COLUMN())),0),0),IF($G74&gt;0,IF(AND(INDIRECT(ADDRESS($G74,44))=0,INDIRECT(ADDRESS($G74,38))="UL"),INDIRECT(ADDRESS($G74,COLUMN())),0),0),IF($H74&gt;0,IF(AND(INDIRECT(ADDRESS($H74,44))=0,INDIRECT(ADDRESS($H74,38))="UL"),INDIRECT(ADDRESS($H74,COLUMN())),0),0),IF($I74&gt;0,IF(AND(INDIRECT(ADDRESS($I74,44))=0,INDIRECT(ADDRESS($I74,38))="UL"),INDIRECT(ADDRESS($I74,COLUMN())),0),0),IF($J74&gt;0,IF(AND(INDIRECT(ADDRESS($J74,44))=0,INDIRECT(ADDRESS($J74,38))="UL"),INDIRECT(ADDRESS($J74,COLUMN())),0),0),IF($K74&gt;0,IF(AND(INDIRECT(ADDRESS($K74,44))=0,INDIRECT(ADDRESS($K74,38))="UL"),INDIRECT(ADDRESS($K74,COLUMN())),0),0),IF($L74&gt;0,IF(AND(INDIRECT(ADDRESS($L74,44))=0,INDIRECT(ADDRESS($L74,38))="UL"),INDIRECT(ADDRESS($L74,COLUMN())),0),0),IF($M74&gt;0,IF(AND(INDIRECT(ADDRESS($M74,44))=0,INDIRECT(ADDRESS($M74,38))="UL"),INDIRECT(ADDRESS($M74,COLUMN())),0),0))</f>
        <v>0.64091710758377418</v>
      </c>
      <c r="BB74" s="58" cm="1">
        <f t="array" aca="1" ref="BB74" ca="1">SUM(IF($C74&gt;0,IF(AND(INDIRECT(ADDRESS($C74,44))=0,INDIRECT(ADDRESS($C74,38))="UL"),INDIRECT(ADDRESS($C74,COLUMN())),0),0),IF($D74&gt;0,IF(AND(INDIRECT(ADDRESS($D74,44))=0,INDIRECT(ADDRESS($D74,38))="UL"),INDIRECT(ADDRESS($D74,COLUMN())),0),0),IF($E74&gt;0,IF(AND(INDIRECT(ADDRESS($E74,44))=0,INDIRECT(ADDRESS($E74,38))="UL"),INDIRECT(ADDRESS($E74,COLUMN())),0),0),IF($F74&gt;0,IF(AND(INDIRECT(ADDRESS($F74,44))=0,INDIRECT(ADDRESS($F74,38))="UL"),INDIRECT(ADDRESS($F74,COLUMN())),0),0),IF($G74&gt;0,IF(AND(INDIRECT(ADDRESS($G74,44))=0,INDIRECT(ADDRESS($G74,38))="UL"),INDIRECT(ADDRESS($G74,COLUMN())),0),0),IF($H74&gt;0,IF(AND(INDIRECT(ADDRESS($H74,44))=0,INDIRECT(ADDRESS($H74,38))="UL"),INDIRECT(ADDRESS($H74,COLUMN())),0),0),IF($I74&gt;0,IF(AND(INDIRECT(ADDRESS($I74,44))=0,INDIRECT(ADDRESS($I74,38))="UL"),INDIRECT(ADDRESS($I74,COLUMN())),0),0),IF($J74&gt;0,IF(AND(INDIRECT(ADDRESS($J74,44))=0,INDIRECT(ADDRESS($J74,38))="UL"),INDIRECT(ADDRESS($J74,COLUMN())),0),0),IF($K74&gt;0,IF(AND(INDIRECT(ADDRESS($K74,44))=0,INDIRECT(ADDRESS($K74,38))="UL"),INDIRECT(ADDRESS($K74,COLUMN())),0),0),IF($L74&gt;0,IF(AND(INDIRECT(ADDRESS($L74,44))=0,INDIRECT(ADDRESS($L74,38))="UL"),INDIRECT(ADDRESS($L74,COLUMN())),0),0),IF($M74&gt;0,IF(AND(INDIRECT(ADDRESS($M74,44))=0,INDIRECT(ADDRESS($M74,38))="UL"),INDIRECT(ADDRESS($M74,COLUMN())),0),0))</f>
        <v>0.26419753086419751</v>
      </c>
      <c r="BC74" s="58" cm="1">
        <f t="array" aca="1" ref="BC74" ca="1">SUM(IF($C74&gt;0,IF(AND(INDIRECT(ADDRESS($C74,44))=0,INDIRECT(ADDRESS($C74,38))="UL"),INDIRECT(ADDRESS($C74,COLUMN())),0),0),IF($D74&gt;0,IF(AND(INDIRECT(ADDRESS($D74,44))=0,INDIRECT(ADDRESS($D74,38))="UL"),INDIRECT(ADDRESS($D74,COLUMN())),0),0),IF($E74&gt;0,IF(AND(INDIRECT(ADDRESS($E74,44))=0,INDIRECT(ADDRESS($E74,38))="UL"),INDIRECT(ADDRESS($E74,COLUMN())),0),0),IF($F74&gt;0,IF(AND(INDIRECT(ADDRESS($F74,44))=0,INDIRECT(ADDRESS($F74,38))="UL"),INDIRECT(ADDRESS($F74,COLUMN())),0),0),IF($G74&gt;0,IF(AND(INDIRECT(ADDRESS($G74,44))=0,INDIRECT(ADDRESS($G74,38))="UL"),INDIRECT(ADDRESS($G74,COLUMN())),0),0),IF($H74&gt;0,IF(AND(INDIRECT(ADDRESS($H74,44))=0,INDIRECT(ADDRESS($H74,38))="UL"),INDIRECT(ADDRESS($H74,COLUMN())),0),0),IF($I74&gt;0,IF(AND(INDIRECT(ADDRESS($I74,44))=0,INDIRECT(ADDRESS($I74,38))="UL"),INDIRECT(ADDRESS($I74,COLUMN())),0),0),IF($J74&gt;0,IF(AND(INDIRECT(ADDRESS($J74,44))=0,INDIRECT(ADDRESS($J74,38))="UL"),INDIRECT(ADDRESS($J74,COLUMN())),0),0),IF($K74&gt;0,IF(AND(INDIRECT(ADDRESS($K74,44))=0,INDIRECT(ADDRESS($K74,38))="UL"),INDIRECT(ADDRESS($K74,COLUMN())),0),0),IF($L74&gt;0,IF(AND(INDIRECT(ADDRESS($L74,44))=0,INDIRECT(ADDRESS($L74,38))="UL"),INDIRECT(ADDRESS($L74,COLUMN())),0),0),IF($M74&gt;0,IF(AND(INDIRECT(ADDRESS($M74,44))=0,INDIRECT(ADDRESS($M74,38))="UL"),INDIRECT(ADDRESS($M74,COLUMN())),0),0))</f>
        <v>0.38553791887125216</v>
      </c>
      <c r="BD74" s="58" cm="1">
        <f t="array" aca="1" ref="BD74" ca="1">SUM(IF($C74&gt;0,IF(AND(INDIRECT(ADDRESS($C74,44))=0,INDIRECT(ADDRESS($C74,38))="UL"),INDIRECT(ADDRESS($C74,COLUMN())),0),0),IF($D74&gt;0,IF(AND(INDIRECT(ADDRESS($D74,44))=0,INDIRECT(ADDRESS($D74,38))="UL"),INDIRECT(ADDRESS($D74,COLUMN())),0),0),IF($E74&gt;0,IF(AND(INDIRECT(ADDRESS($E74,44))=0,INDIRECT(ADDRESS($E74,38))="UL"),INDIRECT(ADDRESS($E74,COLUMN())),0),0),IF($F74&gt;0,IF(AND(INDIRECT(ADDRESS($F74,44))=0,INDIRECT(ADDRESS($F74,38))="UL"),INDIRECT(ADDRESS($F74,COLUMN())),0),0),IF($G74&gt;0,IF(AND(INDIRECT(ADDRESS($G74,44))=0,INDIRECT(ADDRESS($G74,38))="UL"),INDIRECT(ADDRESS($G74,COLUMN())),0),0),IF($H74&gt;0,IF(AND(INDIRECT(ADDRESS($H74,44))=0,INDIRECT(ADDRESS($H74,38))="UL"),INDIRECT(ADDRESS($H74,COLUMN())),0),0),IF($I74&gt;0,IF(AND(INDIRECT(ADDRESS($I74,44))=0,INDIRECT(ADDRESS($I74,38))="UL"),INDIRECT(ADDRESS($I74,COLUMN())),0),0),IF($J74&gt;0,IF(AND(INDIRECT(ADDRESS($J74,44))=0,INDIRECT(ADDRESS($J74,38))="UL"),INDIRECT(ADDRESS($J74,COLUMN())),0),0),IF($K74&gt;0,IF(AND(INDIRECT(ADDRESS($K74,44))=0,INDIRECT(ADDRESS($K74,38))="UL"),INDIRECT(ADDRESS($K74,COLUMN())),0),0),IF($L74&gt;0,IF(AND(INDIRECT(ADDRESS($L74,44))=0,INDIRECT(ADDRESS($L74,38))="UL"),INDIRECT(ADDRESS($L74,COLUMN())),0),0),IF($M74&gt;0,IF(AND(INDIRECT(ADDRESS($M74,44))=0,INDIRECT(ADDRESS($M74,38))="UL"),INDIRECT(ADDRESS($M74,COLUMN())),0),0))</f>
        <v>0.57037037037037031</v>
      </c>
      <c r="BE74" s="57">
        <f t="shared" ca="1" si="60"/>
        <v>0.38553791887125216</v>
      </c>
      <c r="BF74" s="57" cm="1">
        <f t="array" aca="1" ref="BF74" ca="1">SUM(IF($C74&gt;0,IF(INDIRECT(ADDRESS($C74,45))=1,INDIRECT(ADDRESS($C74,52))*INDIRECT(ADDRESS($C74,42))/5,0),0), IF($D74&gt;0,IF(INDIRECT(ADDRESS($D74,45))=1,INDIRECT(ADDRESS($D74,52))*INDIRECT(ADDRESS($D74,42))/5,0),0), IF($E74&gt;0,IF(INDIRECT(ADDRESS($E74,45))=1,INDIRECT(ADDRESS($E74,52))*INDIRECT(ADDRESS($E74,42))/5,0),0), IF($F74&gt;0,IF(INDIRECT(ADDRESS($F74,45))=1,INDIRECT(ADDRESS($F74,52))*INDIRECT(ADDRESS($F74,42))/5,0),0), IF($G74&gt;0,IF(INDIRECT(ADDRESS($G74,45))=1,INDIRECT(ADDRESS($G74,52))*INDIRECT(ADDRESS($G74,42))/5,0),0), IF($H74&gt;0,IF(INDIRECT(ADDRESS($H74,45))=1,INDIRECT(ADDRESS($H74,52))*INDIRECT(ADDRESS($H74,42))/5,0),0)
)*$BF$296/100</f>
        <v>0</v>
      </c>
      <c r="BG74" s="19">
        <v>1</v>
      </c>
      <c r="BH74" s="57" cm="1">
        <f t="array" aca="1" ref="BH74" ca="1">SUM(IF($C74&gt;0,IF(AND(INDIRECT(ADDRESS($C74,44))=0,INDIRECT(ADDRESS($C74,38))&lt;&gt;"UL"),INDIRECT(ADDRESS($C74,COLUMN()-12)),0),0), IF($D74&gt;0,IF(AND(INDIRECT(ADDRESS($D74,44))=0,INDIRECT(ADDRESS($D74,38))&lt;&gt;"UL"),INDIRECT(ADDRESS($D74,COLUMN()-12)),0),0), IF($E74&gt;0,IF(AND(INDIRECT(ADDRESS($E74,44))=0,INDIRECT(ADDRESS($E74,38))&lt;&gt;"UL"),INDIRECT(ADDRESS($E74,COLUMN()-12)),0),0), IF($F74&gt;0,IF(AND(INDIRECT(ADDRESS($F74,44))=0,INDIRECT(ADDRESS($F74,38))&lt;&gt;"UL"),INDIRECT(ADDRESS($F74,COLUMN()-12)),0),0), IF($G74&gt;0,IF(AND(INDIRECT(ADDRESS($G74,44))=0,INDIRECT(ADDRESS($G74,38))&lt;&gt;"UL"),INDIRECT(ADDRESS($G74,COLUMN()-12)),0),0), IF($H74&gt;0,IF(AND(INDIRECT(ADDRESS($H74,44))=0,INDIRECT(ADDRESS($H74,38))&lt;&gt;"UL"),INDIRECT(ADDRESS($H74,COLUMN()-12)),0),0), IF($I74&gt;0,IF(AND(INDIRECT(ADDRESS($I74,44))=0,INDIRECT(ADDRESS($I74,38))&lt;&gt;"UL"),INDIRECT(ADDRESS($I74,COLUMN()-12)),0),0), IF($J74&gt;0,IF(AND(INDIRECT(ADDRESS($J74,44))=0,INDIRECT(ADDRESS($J74,38))&lt;&gt;"UL"),INDIRECT(ADDRESS($J74,COLUMN()-12)),0),0), IF($K74&gt;0,IF(AND(INDIRECT(ADDRESS($K74,44))=0,INDIRECT(ADDRESS($K74,38))&lt;&gt;"UL"),INDIRECT(ADDRESS($K74,COLUMN()-12)),0),0), IF($L74&gt;0,IF(AND(INDIRECT(ADDRESS($L74,44))=0,INDIRECT(ADDRESS($L74,38))&lt;&gt;"UL"),INDIRECT(ADDRESS($L74,COLUMN()-12)),0),0), IF($M74&gt;0,IF(AND(INDIRECT(ADDRESS($M74,44))=0,INDIRECT(ADDRESS($M74,38))&lt;&gt;"UL"),INDIRECT(ADDRESS($M74,COLUMN()-12)),0),0))</f>
        <v>0</v>
      </c>
      <c r="BI74" s="57" cm="1">
        <f t="array" aca="1" ref="BI74" ca="1">SUM(IF($C74&gt;0,IF(AND(INDIRECT(ADDRESS($C74,44))=0,INDIRECT(ADDRESS($C74,38))&lt;&gt;"UL"),INDIRECT(ADDRESS($C74,COLUMN()-12)),0),0), IF($D74&gt;0,IF(AND(INDIRECT(ADDRESS($D74,44))=0,INDIRECT(ADDRESS($D74,38))&lt;&gt;"UL"),INDIRECT(ADDRESS($D74,COLUMN()-12)),0),0), IF($E74&gt;0,IF(AND(INDIRECT(ADDRESS($E74,44))=0,INDIRECT(ADDRESS($E74,38))&lt;&gt;"UL"),INDIRECT(ADDRESS($E74,COLUMN()-12)),0),0), IF($F74&gt;0,IF(AND(INDIRECT(ADDRESS($F74,44))=0,INDIRECT(ADDRESS($F74,38))&lt;&gt;"UL"),INDIRECT(ADDRESS($F74,COLUMN()-12)),0),0), IF($G74&gt;0,IF(AND(INDIRECT(ADDRESS($G74,44))=0,INDIRECT(ADDRESS($G74,38))&lt;&gt;"UL"),INDIRECT(ADDRESS($G74,COLUMN()-12)),0),0), IF($H74&gt;0,IF(AND(INDIRECT(ADDRESS($H74,44))=0,INDIRECT(ADDRESS($H74,38))&lt;&gt;"UL"),INDIRECT(ADDRESS($H74,COLUMN()-12)),0),0), IF($I74&gt;0,IF(AND(INDIRECT(ADDRESS($I74,44))=0,INDIRECT(ADDRESS($I74,38))&lt;&gt;"UL"),INDIRECT(ADDRESS($I74,COLUMN()-12)),0),0), IF($J74&gt;0,IF(AND(INDIRECT(ADDRESS($J74,44))=0,INDIRECT(ADDRESS($J74,38))&lt;&gt;"UL"),INDIRECT(ADDRESS($J74,COLUMN()-12)),0),0), IF($K74&gt;0,IF(AND(INDIRECT(ADDRESS($K74,44))=0,INDIRECT(ADDRESS($K74,38))&lt;&gt;"UL"),INDIRECT(ADDRESS($K74,COLUMN()-12)),0),0), IF($L74&gt;0,IF(AND(INDIRECT(ADDRESS($L74,44))=0,INDIRECT(ADDRESS($L74,38))&lt;&gt;"UL"),INDIRECT(ADDRESS($L74,COLUMN()-12)),0),0), IF($M74&gt;0,IF(AND(INDIRECT(ADDRESS($M74,44))=0,INDIRECT(ADDRESS($M74,38))&lt;&gt;"UL"),INDIRECT(ADDRESS($M74,COLUMN()-12)),0),0))</f>
        <v>0.55555555555555547</v>
      </c>
      <c r="BJ74" s="57" cm="1">
        <f t="array" aca="1" ref="BJ74" ca="1">SUM(IF($C74&gt;0,IF(AND(INDIRECT(ADDRESS($C74,44))=0,INDIRECT(ADDRESS($C74,38))&lt;&gt;"UL"),INDIRECT(ADDRESS($C74,COLUMN()-12)),0),0), IF($D74&gt;0,IF(AND(INDIRECT(ADDRESS($D74,44))=0,INDIRECT(ADDRESS($D74,38))&lt;&gt;"UL"),INDIRECT(ADDRESS($D74,COLUMN()-12)),0),0), IF($E74&gt;0,IF(AND(INDIRECT(ADDRESS($E74,44))=0,INDIRECT(ADDRESS($E74,38))&lt;&gt;"UL"),INDIRECT(ADDRESS($E74,COLUMN()-12)),0),0), IF($F74&gt;0,IF(AND(INDIRECT(ADDRESS($F74,44))=0,INDIRECT(ADDRESS($F74,38))&lt;&gt;"UL"),INDIRECT(ADDRESS($F74,COLUMN()-12)),0),0), IF($G74&gt;0,IF(AND(INDIRECT(ADDRESS($G74,44))=0,INDIRECT(ADDRESS($G74,38))&lt;&gt;"UL"),INDIRECT(ADDRESS($G74,COLUMN()-12)),0),0), IF($H74&gt;0,IF(AND(INDIRECT(ADDRESS($H74,44))=0,INDIRECT(ADDRESS($H74,38))&lt;&gt;"UL"),INDIRECT(ADDRESS($H74,COLUMN()-12)),0),0), IF($I74&gt;0,IF(AND(INDIRECT(ADDRESS($I74,44))=0,INDIRECT(ADDRESS($I74,38))&lt;&gt;"UL"),INDIRECT(ADDRESS($I74,COLUMN()-12)),0),0), IF($J74&gt;0,IF(AND(INDIRECT(ADDRESS($J74,44))=0,INDIRECT(ADDRESS($J74,38))&lt;&gt;"UL"),INDIRECT(ADDRESS($J74,COLUMN()-12)),0),0), IF($K74&gt;0,IF(AND(INDIRECT(ADDRESS($K74,44))=0,INDIRECT(ADDRESS($K74,38))&lt;&gt;"UL"),INDIRECT(ADDRESS($K74,COLUMN()-12)),0),0), IF($L74&gt;0,IF(AND(INDIRECT(ADDRESS($L74,44))=0,INDIRECT(ADDRESS($L74,38))&lt;&gt;"UL"),INDIRECT(ADDRESS($L74,COLUMN()-12)),0),0), IF($M74&gt;0,IF(AND(INDIRECT(ADDRESS($M74,44))=0,INDIRECT(ADDRESS($M74,38))&lt;&gt;"UL"),INDIRECT(ADDRESS($M74,COLUMN()-12)),0),0))</f>
        <v>0.55555555555555547</v>
      </c>
      <c r="BK74" s="57">
        <f t="shared" ca="1" si="61"/>
        <v>0.55555555555555547</v>
      </c>
      <c r="BL74" s="58">
        <f t="shared" ca="1" si="62"/>
        <v>0.37037037037037029</v>
      </c>
      <c r="BM74" s="57" cm="1">
        <f t="array" aca="1" ref="BM74" ca="1">SUM(IF($C74&gt;0,IF(AND(INDIRECT(ADDRESS($C74,44))=0,INDIRECT(ADDRESS($C74,38))&lt;&gt;"UL"),INDIRECT(ADDRESS($C74,COLUMN()-12)),0),0), IF($D74&gt;0,IF(AND(INDIRECT(ADDRESS($D74,44))=0,INDIRECT(ADDRESS($D74,38))&lt;&gt;"UL"),INDIRECT(ADDRESS($D74,COLUMN()-12)),0),0), IF($E74&gt;0,IF(AND(INDIRECT(ADDRESS($E74,44))=0,INDIRECT(ADDRESS($E74,38))&lt;&gt;"UL"),INDIRECT(ADDRESS($E74,COLUMN()-12)),0),0), IF($F74&gt;0,IF(AND(INDIRECT(ADDRESS($F74,44))=0,INDIRECT(ADDRESS($F74,38))&lt;&gt;"UL"),INDIRECT(ADDRESS($F74,COLUMN()-12)),0),0), IF($G74&gt;0,IF(AND(INDIRECT(ADDRESS($G74,44))=0,INDIRECT(ADDRESS($G74,38))&lt;&gt;"UL"),INDIRECT(ADDRESS($G74,COLUMN()-12)),0),0), IF($H74&gt;0,IF(AND(INDIRECT(ADDRESS($H74,44))=0,INDIRECT(ADDRESS($H74,38))&lt;&gt;"UL"),INDIRECT(ADDRESS($H74,COLUMN()-12)),0),0), IF($I74&gt;0,IF(AND(INDIRECT(ADDRESS($I74,44))=0,INDIRECT(ADDRESS($I74,38))&lt;&gt;"UL"),INDIRECT(ADDRESS($I74,COLUMN()-12)),0),0), IF($J74&gt;0,IF(AND(INDIRECT(ADDRESS($J74,44))=0,INDIRECT(ADDRESS($J74,38))&lt;&gt;"UL"),INDIRECT(ADDRESS($J74,COLUMN()-12)),0),0), IF($K74&gt;0,IF(AND(INDIRECT(ADDRESS($K74,44))=0,INDIRECT(ADDRESS($K74,38))&lt;&gt;"UL"),INDIRECT(ADDRESS($K74,COLUMN()-11)),0),0), IF($L74&gt;0,IF(AND(INDIRECT(ADDRESS($L74,44))=0,INDIRECT(ADDRESS($L74,38))&lt;&gt;"UL"),INDIRECT(ADDRESS($L74,COLUMN()-11)),0),0), IF($M74&gt;0,IF(AND(INDIRECT(ADDRESS($M74,44))=0,INDIRECT(ADDRESS($M74,38))&lt;&gt;"UL"),INDIRECT(ADDRESS($M74,COLUMN()-11)),0),0))</f>
        <v>0.22222222222222218</v>
      </c>
      <c r="BN74" s="57" cm="1">
        <f t="array" aca="1" ref="BN74" ca="1">SUM(IF($C74&gt;0,IF(AND(INDIRECT(ADDRESS($C74,44))=0,INDIRECT(ADDRESS($C74,38))&lt;&gt;"UL"),INDIRECT(ADDRESS($C74,COLUMN()-12)),0),0), IF($D74&gt;0,IF(AND(INDIRECT(ADDRESS($D74,44))=0,INDIRECT(ADDRESS($D74,38))&lt;&gt;"UL"),INDIRECT(ADDRESS($D74,COLUMN()-12)),0),0), IF($E74&gt;0,IF(AND(INDIRECT(ADDRESS($E74,44))=0,INDIRECT(ADDRESS($E74,38))&lt;&gt;"UL"),INDIRECT(ADDRESS($E74,COLUMN()-12)),0),0), IF($F74&gt;0,IF(AND(INDIRECT(ADDRESS($F74,44))=0,INDIRECT(ADDRESS($F74,38))&lt;&gt;"UL"),INDIRECT(ADDRESS($F74,COLUMN()-12)),0),0), IF($G74&gt;0,IF(AND(INDIRECT(ADDRESS($G74,44))=0,INDIRECT(ADDRESS($G74,38))&lt;&gt;"UL"),INDIRECT(ADDRESS($G74,COLUMN()-12)),0),0), IF($H74&gt;0,IF(AND(INDIRECT(ADDRESS($H74,44))=0,INDIRECT(ADDRESS($H74,38))&lt;&gt;"UL"),INDIRECT(ADDRESS($H74,COLUMN()-12)),0),0), IF($I74&gt;0,IF(AND(INDIRECT(ADDRESS($I74,44))=0,INDIRECT(ADDRESS($I74,38))&lt;&gt;"UL"),INDIRECT(ADDRESS($I74,COLUMN()-12)),0),0), IF($J74&gt;0,IF(AND(INDIRECT(ADDRESS($J74,44))=0,INDIRECT(ADDRESS($J74,38))&lt;&gt;"UL"),INDIRECT(ADDRESS($J74,COLUMN()-12)),0),0), IF($K74&gt;0,IF(AND(INDIRECT(ADDRESS($K74,44))=0,INDIRECT(ADDRESS($K74,38))&lt;&gt;"UL"),INDIRECT(ADDRESS($K74,COLUMN()-11)),0),0), IF($L74&gt;0,IF(AND(INDIRECT(ADDRESS($L74,44))=0,INDIRECT(ADDRESS($L74,38))&lt;&gt;"UL"),INDIRECT(ADDRESS($L74,COLUMN()-11)),0),0), IF($M74&gt;0,IF(AND(INDIRECT(ADDRESS($M74,44))=0,INDIRECT(ADDRESS($M74,38))&lt;&gt;"UL"),INDIRECT(ADDRESS($M74,COLUMN()-11)),0),0))</f>
        <v>7.4074074074074056E-2</v>
      </c>
      <c r="BO74" s="57" cm="1">
        <f t="array" aca="1" ref="BO74" ca="1">SUM(IF($C74&gt;0,IF(AND(INDIRECT(ADDRESS($C74,44))=0,INDIRECT(ADDRESS($C74,38))&lt;&gt;"UL"),INDIRECT(ADDRESS($C74,COLUMN()-12)),0),0), IF($D74&gt;0,IF(AND(INDIRECT(ADDRESS($D74,44))=0,INDIRECT(ADDRESS($D74,38))&lt;&gt;"UL"),INDIRECT(ADDRESS($D74,COLUMN()-12)),0),0), IF($E74&gt;0,IF(AND(INDIRECT(ADDRESS($E74,44))=0,INDIRECT(ADDRESS($E74,38))&lt;&gt;"UL"),INDIRECT(ADDRESS($E74,COLUMN()-12)),0),0), IF($F74&gt;0,IF(AND(INDIRECT(ADDRESS($F74,44))=0,INDIRECT(ADDRESS($F74,38))&lt;&gt;"UL"),INDIRECT(ADDRESS($F74,COLUMN()-12)),0),0), IF($G74&gt;0,IF(AND(INDIRECT(ADDRESS($G74,44))=0,INDIRECT(ADDRESS($G74,38))&lt;&gt;"UL"),INDIRECT(ADDRESS($G74,COLUMN()-12)),0),0), IF($H74&gt;0,IF(AND(INDIRECT(ADDRESS($H74,44))=0,INDIRECT(ADDRESS($H74,38))&lt;&gt;"UL"),INDIRECT(ADDRESS($H74,COLUMN()-12)),0),0), IF($I74&gt;0,IF(AND(INDIRECT(ADDRESS($I74,44))=0,INDIRECT(ADDRESS($I74,38))&lt;&gt;"UL"),INDIRECT(ADDRESS($I74,COLUMN()-12)),0),0), IF($J74&gt;0,IF(AND(INDIRECT(ADDRESS($J74,44))=0,INDIRECT(ADDRESS($J74,38))&lt;&gt;"UL"),INDIRECT(ADDRESS($J74,COLUMN()-12)),0),0), IF($K74&gt;0,IF(AND(INDIRECT(ADDRESS($K74,44))=0,INDIRECT(ADDRESS($K74,38))&lt;&gt;"UL"),INDIRECT(ADDRESS($K74,COLUMN()-11)),0),0), IF($L74&gt;0,IF(AND(INDIRECT(ADDRESS($L74,44))=0,INDIRECT(ADDRESS($L74,38))&lt;&gt;"UL"),INDIRECT(ADDRESS($L74,COLUMN()-11)),0),0), IF($M74&gt;0,IF(AND(INDIRECT(ADDRESS($M74,44))=0,INDIRECT(ADDRESS($M74,38))&lt;&gt;"UL"),INDIRECT(ADDRESS($M74,COLUMN()-11)),0),0))</f>
        <v>0.14814814814814811</v>
      </c>
      <c r="BP74" s="57" cm="1">
        <f t="array" aca="1" ref="BP74" ca="1">SUM(IF($C74&gt;0,IF(AND(INDIRECT(ADDRESS($C74,44))=0,INDIRECT(ADDRESS($C74,38))&lt;&gt;"UL"),INDIRECT(ADDRESS($C74,COLUMN()-12)),0),0), IF($D74&gt;0,IF(AND(INDIRECT(ADDRESS($D74,44))=0,INDIRECT(ADDRESS($D74,38))&lt;&gt;"UL"),INDIRECT(ADDRESS($D74,COLUMN()-12)),0),0), IF($E74&gt;0,IF(AND(INDIRECT(ADDRESS($E74,44))=0,INDIRECT(ADDRESS($E74,38))&lt;&gt;"UL"),INDIRECT(ADDRESS($E74,COLUMN()-12)),0),0), IF($F74&gt;0,IF(AND(INDIRECT(ADDRESS($F74,44))=0,INDIRECT(ADDRESS($F74,38))&lt;&gt;"UL"),INDIRECT(ADDRESS($F74,COLUMN()-12)),0),0), IF($G74&gt;0,IF(AND(INDIRECT(ADDRESS($G74,44))=0,INDIRECT(ADDRESS($G74,38))&lt;&gt;"UL"),INDIRECT(ADDRESS($G74,COLUMN()-12)),0),0), IF($H74&gt;0,IF(AND(INDIRECT(ADDRESS($H74,44))=0,INDIRECT(ADDRESS($H74,38))&lt;&gt;"UL"),INDIRECT(ADDRESS($H74,COLUMN()-12)),0),0), IF($I74&gt;0,IF(AND(INDIRECT(ADDRESS($I74,44))=0,INDIRECT(ADDRESS($I74,38))&lt;&gt;"UL"),INDIRECT(ADDRESS($I74,COLUMN()-12)),0),0), IF($J74&gt;0,IF(AND(INDIRECT(ADDRESS($J74,44))=0,INDIRECT(ADDRESS($J74,38))&lt;&gt;"UL"),INDIRECT(ADDRESS($J74,COLUMN()-12)),0),0), IF($K74&gt;0,IF(AND(INDIRECT(ADDRESS($K74,44))=0,INDIRECT(ADDRESS($K74,38))&lt;&gt;"UL"),INDIRECT(ADDRESS($K74,COLUMN()-11)),0),0), IF($L74&gt;0,IF(AND(INDIRECT(ADDRESS($L74,44))=0,INDIRECT(ADDRESS($L74,38))&lt;&gt;"UL"),INDIRECT(ADDRESS($L74,COLUMN()-11)),0),0), IF($M74&gt;0,IF(AND(INDIRECT(ADDRESS($M74,44))=0,INDIRECT(ADDRESS($M74,38))&lt;&gt;"UL"),INDIRECT(ADDRESS($M74,COLUMN()-11)),0),0))</f>
        <v>0.14814814814814811</v>
      </c>
      <c r="BQ74" s="57">
        <f t="shared" ca="1" si="63"/>
        <v>0.14814814814814811</v>
      </c>
      <c r="BR74" s="161">
        <f t="shared" ca="1" si="64"/>
        <v>73.335724332961561</v>
      </c>
      <c r="BS74" s="56"/>
      <c r="BT74" s="56">
        <f t="shared" ca="1" si="65"/>
        <v>4.8639407334334805</v>
      </c>
      <c r="BU74" s="63">
        <f t="shared" ca="1" si="66"/>
        <v>0.14305708039510237</v>
      </c>
      <c r="BV74" s="57" t="s">
        <v>34</v>
      </c>
      <c r="BW74" s="57" cm="1">
        <f t="array" aca="1" ref="BW74" ca="1">SUM(IF($C74&gt;0,IF(AND(INDIRECT(ADDRESS($C74,44))=0,INDIRECT(ADDRESS($C74,38))="UL",ISERROR(SEARCH("Rear",INDIRECT(ADDRESS($C74,33)))),ISERROR(SEARCH("Side",INDIRECT(ADDRESS($C74,33))))),INDIRECT(ADDRESS($C74,COLUMN())),0),0),IF($D74&gt;0,IF(AND(INDIRECT(ADDRESS($D74,44))=0,INDIRECT(ADDRESS($D74,38))="UL",ISERROR(SEARCH("Rear",INDIRECT(ADDRESS($D74,33)))),ISERROR(SEARCH("Side",INDIRECT(ADDRESS($D74,33))))),INDIRECT(ADDRESS($D74,COLUMN())),0),0),IF($E74&gt;0,IF(AND(INDIRECT(ADDRESS($E74,44))=0,INDIRECT(ADDRESS($E74,38))="UL",ISERROR(SEARCH("Rear",INDIRECT(ADDRESS($E74,33)))),ISERROR(SEARCH("Side",INDIRECT(ADDRESS($E74,33))))),INDIRECT(ADDRESS($E74,COLUMN())),0),0),IF($F74&gt;0,IF(AND(INDIRECT(ADDRESS($F74,44))=0,INDIRECT(ADDRESS($F74,38))="UL",ISERROR(SEARCH("Rear",INDIRECT(ADDRESS($F74,33)))),ISERROR(SEARCH("Side",INDIRECT(ADDRESS($F74,33))))),INDIRECT(ADDRESS($F74,COLUMN())),0),0),IF($G74&gt;0,IF(AND(INDIRECT(ADDRESS($G74,44))=0,INDIRECT(ADDRESS($G74,38))="UL",ISERROR(SEARCH("Rear",INDIRECT(ADDRESS($G74,33)))),ISERROR(SEARCH("Side",INDIRECT(ADDRESS($G74,33))))),INDIRECT(ADDRESS($G74,COLUMN())),0),0),IF($H74&gt;0,IF(AND(INDIRECT(ADDRESS($H74,44))=0,INDIRECT(ADDRESS($H74,38))="UL",ISERROR(SEARCH("Rear",INDIRECT(ADDRESS($H74,33)))),ISERROR(SEARCH("Side",INDIRECT(ADDRESS($H74,33))))),INDIRECT(ADDRESS($H74,COLUMN())),0),0),IF($I74&gt;0,IF(AND(INDIRECT(ADDRESS($I74,44))=0,INDIRECT(ADDRESS($I74,38))="UL",ISERROR(SEARCH("Rear",INDIRECT(ADDRESS($I74,33)))),ISERROR(SEARCH("Side",INDIRECT(ADDRESS($I74,33))))),INDIRECT(ADDRESS($I74,COLUMN())),0),0),IF($J74&gt;0,IF(AND(INDIRECT(ADDRESS($J74,44))=0,INDIRECT(ADDRESS($J74,38))="UL",ISERROR(SEARCH("Rear",INDIRECT(ADDRESS($J74,33)))),ISERROR(SEARCH("Side",INDIRECT(ADDRESS($J74,33))))),INDIRECT(ADDRESS($J74,COLUMN())),0),0),IF($K74&gt;0,IF(AND(INDIRECT(ADDRESS($K74,44))=0,INDIRECT(ADDRESS($K74,38))="UL",ISERROR(SEARCH("Rear",INDIRECT(ADDRESS($K74,33)))),ISERROR(SEARCH("Side",INDIRECT(ADDRESS($K74,33))))),INDIRECT(ADDRESS($K74,COLUMN())),0),0),IF($L74&gt;0,IF(AND(INDIRECT(ADDRESS($L74,44))=0,INDIRECT(ADDRESS($L74,38))="UL",ISERROR(SEARCH("Rear",INDIRECT(ADDRESS($L74,33)))),ISERROR(SEARCH("Side",INDIRECT(ADDRESS($L74,33))))),INDIRECT(ADDRESS($L74,COLUMN())),0),0),IF($M74&gt;0,IF(AND(INDIRECT(ADDRESS($M74,44))=0,INDIRECT(ADDRESS($M74,38))="UL",ISERROR(SEARCH("Rear",INDIRECT(ADDRESS($M74,33)))),ISERROR(SEARCH("Side",INDIRECT(ADDRESS($M74,33))))),INDIRECT(ADDRESS($M74,COLUMN())),0),0))</f>
        <v>1.2222222222222223</v>
      </c>
      <c r="BX74" s="57">
        <f t="shared" ca="1" si="67"/>
        <v>1.2222222222222223</v>
      </c>
      <c r="BY74" s="57" cm="1">
        <f t="array" aca="1" ref="BY74" ca="1">SUM(IF($C74&gt;0,IF(AND(INDIRECT(ADDRESS($C74,44))=0,INDIRECT(ADDRESS($C74,38))="UL"),INDIRECT(ADDRESS($C74,COLUMN())),0),0),IF($D74&gt;0,IF(AND(INDIRECT(ADDRESS($D74,44))=0,INDIRECT(ADDRESS($D74,38))="UL"),INDIRECT(ADDRESS($D74,COLUMN())),0),0),IF($E74&gt;0,IF(AND(INDIRECT(ADDRESS($E74,44))=0,INDIRECT(ADDRESS($E74,38))="UL"),INDIRECT(ADDRESS($E74,COLUMN())),0),0),IF($F74&gt;0,IF(AND(INDIRECT(ADDRESS($F74,44))=0,INDIRECT(ADDRESS($F74,38))="UL"),INDIRECT(ADDRESS($F74,COLUMN())),0),0),IF($G74&gt;0,IF(AND(INDIRECT(ADDRESS($G74,44))=0,INDIRECT(ADDRESS($G74,38))="UL"),INDIRECT(ADDRESS($G74,COLUMN())),0),0),IF($H74&gt;0,IF(AND(INDIRECT(ADDRESS($H74,44))=0,INDIRECT(ADDRESS($H74,38))="UL"),INDIRECT(ADDRESS($H74,COLUMN())),0),0),IF($I74&gt;0,IF(AND(INDIRECT(ADDRESS($I74,44))=0,INDIRECT(ADDRESS($I74,38))="UL"),INDIRECT(ADDRESS($I74,COLUMN())),0),0),IF($J74&gt;0,IF(AND(INDIRECT(ADDRESS($J74,44))=0,INDIRECT(ADDRESS($J74,38))="UL"),INDIRECT(ADDRESS($J74,COLUMN())),0),0),IF($K74&gt;0,IF(AND(INDIRECT(ADDRESS($K74,44))=0,INDIRECT(ADDRESS($K74,38))="UL"),INDIRECT(ADDRESS($K74,COLUMN())),0),0),IF($L74&gt;0,IF(AND(INDIRECT(ADDRESS($L74,44))=0,INDIRECT(ADDRESS($L74,38))="UL"),INDIRECT(ADDRESS($L74,COLUMN())),0),0),IF($M74&gt;0,IF(AND(INDIRECT(ADDRESS($M74,44))=0,INDIRECT(ADDRESS($M74,38))="UL"),INDIRECT(ADDRESS($M74,COLUMN())),0),0))</f>
        <v>0.41563786008230452</v>
      </c>
      <c r="BZ74" s="57" cm="1">
        <f t="array" aca="1" ref="BZ74" ca="1">SUM(IF($C74&gt;0,IF(AND(INDIRECT(ADDRESS($C74,44))=0,INDIRECT(ADDRESS($C74,38))="UL"),INDIRECT(ADDRESS($C74,COLUMN())),0),0),IF($D74&gt;0,IF(AND(INDIRECT(ADDRESS($D74,44))=0,INDIRECT(ADDRESS($D74,38))="UL"),INDIRECT(ADDRESS($D74,COLUMN())),0),0),IF($E74&gt;0,IF(AND(INDIRECT(ADDRESS($E74,44))=0,INDIRECT(ADDRESS($E74,38))="UL"),INDIRECT(ADDRESS($E74,COLUMN())),0),0),IF($F74&gt;0,IF(AND(INDIRECT(ADDRESS($F74,44))=0,INDIRECT(ADDRESS($F74,38))="UL"),INDIRECT(ADDRESS($F74,COLUMN())),0),0),IF($G74&gt;0,IF(AND(INDIRECT(ADDRESS($G74,44))=0,INDIRECT(ADDRESS($G74,38))="UL"),INDIRECT(ADDRESS($G74,COLUMN())),0),0),IF($H74&gt;0,IF(AND(INDIRECT(ADDRESS($H74,44))=0,INDIRECT(ADDRESS($H74,38))="UL"),INDIRECT(ADDRESS($H74,COLUMN())),0),0),IF($I74&gt;0,IF(AND(INDIRECT(ADDRESS($I74,44))=0,INDIRECT(ADDRESS($I74,38))="UL"),INDIRECT(ADDRESS($I74,COLUMN())),0),0),IF($J74&gt;0,IF(AND(INDIRECT(ADDRESS($J74,44))=0,INDIRECT(ADDRESS($J74,38))="UL"),INDIRECT(ADDRESS($J74,COLUMN())),0),0),IF($K74&gt;0,IF(AND(INDIRECT(ADDRESS($K74,44))=0,INDIRECT(ADDRESS($K74,38))="UL"),INDIRECT(ADDRESS($K74,COLUMN())),0),0),IF($L74&gt;0,IF(AND(INDIRECT(ADDRESS($L74,44))=0,INDIRECT(ADDRESS($L74,38))="UL"),INDIRECT(ADDRESS($L74,COLUMN())),0),0),IF($M74&gt;0,IF(AND(INDIRECT(ADDRESS($M74,44))=0,INDIRECT(ADDRESS($M74,38))="UL"),INDIRECT(ADDRESS($M74,COLUMN())),0),0))</f>
        <v>0.1213991769547325</v>
      </c>
      <c r="CA74" s="57">
        <f t="shared" ca="1" si="68"/>
        <v>0.1213991769547325</v>
      </c>
      <c r="CB74" s="57" cm="1">
        <f t="array" aca="1" ref="CB74" ca="1">SUM(IF($C74&gt;0,IF(AND(INDIRECT(ADDRESS($C74,44))=0,INDIRECT(ADDRESS($C74,38))&lt;&gt;"UL"),INDIRECT(ADDRESS($C74,COLUMN())),0),0),IF($D74&gt;0,IF(AND(INDIRECT(ADDRESS($D74,44))=0,INDIRECT(ADDRESS($D74,38))&lt;&gt;"UL"),INDIRECT(ADDRESS($D74,COLUMN())),0),0),IF($E74&gt;0,IF(AND(INDIRECT(ADDRESS($E74,44))=0,INDIRECT(ADDRESS($E74,38))&lt;&gt;"UL"),INDIRECT(ADDRESS($E74,COLUMN())),0),0),IF($F74&gt;0,IF(AND(INDIRECT(ADDRESS($F74,44))=0,INDIRECT(ADDRESS($F74,38))&lt;&gt;"UL"),INDIRECT(ADDRESS($F74,COLUMN())),0),0),IF($G74&gt;0,IF(AND(INDIRECT(ADDRESS($G74,44))=0,INDIRECT(ADDRESS($G74,38))&lt;&gt;"UL"),INDIRECT(ADDRESS($G74,COLUMN())),0),0),IF($H74&gt;0,IF(AND(INDIRECT(ADDRESS($H74,44))=0,INDIRECT(ADDRESS($H74,38))&lt;&gt;"UL"),INDIRECT(ADDRESS($H74,COLUMN())),0),0),IF($I74&gt;0,IF(AND(INDIRECT(ADDRESS($I74,44))=0,INDIRECT(ADDRESS($I74,38))&lt;&gt;"UL"),INDIRECT(ADDRESS($I74,COLUMN())),0),0),IF($J74&gt;0,IF(AND(INDIRECT(ADDRESS($J74,44))=0,INDIRECT(ADDRESS($J74,38))&lt;&gt;"UL"),INDIRECT(ADDRESS($J74,COLUMN())),0),0),IF($K74&gt;0,IF(AND(INDIRECT(ADDRESS($K74,44))=0,INDIRECT(ADDRESS($K74,38))&lt;&gt;"UL"),INDIRECT(ADDRESS($K74,COLUMN())),0),0),IF($L74&gt;0,IF(AND(INDIRECT(ADDRESS($L74,44))=0,INDIRECT(ADDRESS($L74,38))&lt;&gt;"UL"),INDIRECT(ADDRESS($L74,COLUMN())),0),0),IF($M74&gt;0,IF(AND(INDIRECT(ADDRESS($M74,44))=0,INDIRECT(ADDRESS($M74,38))&lt;&gt;"UL"),INDIRECT(ADDRESS($M74,COLUMN())),0),0))</f>
        <v>0.27777777777777773</v>
      </c>
      <c r="CC74" s="57">
        <f t="shared" ca="1" si="69"/>
        <v>0.27777777777777773</v>
      </c>
      <c r="CD74" s="57" cm="1">
        <f t="array" aca="1" ref="CD74" ca="1">SUM(IF($C74&gt;0,IF(AND(INDIRECT(ADDRESS($C74,44))=0,INDIRECT(ADDRESS($C74,38))&lt;&gt;"UL"),INDIRECT(ADDRESS($C74,COLUMN())),0),0),IF($D74&gt;0,IF(AND(INDIRECT(ADDRESS($D74,44))=0,INDIRECT(ADDRESS($D74,38))&lt;&gt;"UL"),INDIRECT(ADDRESS($D74,COLUMN())),0),0),IF($E74&gt;0,IF(AND(INDIRECT(ADDRESS($E74,44))=0,INDIRECT(ADDRESS($E74,38))&lt;&gt;"UL"),INDIRECT(ADDRESS($E74,COLUMN())),0),0),IF($F74&gt;0,IF(AND(INDIRECT(ADDRESS($F74,44))=0,INDIRECT(ADDRESS($F74,38))&lt;&gt;"UL"),INDIRECT(ADDRESS($F74,COLUMN())),0),0),IF($G74&gt;0,IF(AND(INDIRECT(ADDRESS($G74,44))=0,INDIRECT(ADDRESS($G74,38))&lt;&gt;"UL"),INDIRECT(ADDRESS($G74,COLUMN())),0),0),IF($H74&gt;0,IF(AND(INDIRECT(ADDRESS($H74,44))=0,INDIRECT(ADDRESS($H74,38))&lt;&gt;"UL"),INDIRECT(ADDRESS($H74,COLUMN())),0),0),IF($I74&gt;0,IF(AND(INDIRECT(ADDRESS($I74,44))=0,INDIRECT(ADDRESS($I74,38))&lt;&gt;"UL"),INDIRECT(ADDRESS($I74,COLUMN())),0),0),IF($J74&gt;0,IF(AND(INDIRECT(ADDRESS($J74,44))=0,INDIRECT(ADDRESS($J74,38))&lt;&gt;"UL"),INDIRECT(ADDRESS($J74,COLUMN())),0),0),IF($K74&gt;0,IF(AND(INDIRECT(ADDRESS($K74,44))=0,INDIRECT(ADDRESS($K74,38))&lt;&gt;"UL"),INDIRECT(ADDRESS($K74,COLUMN())),0),0),IF($L74&gt;0,IF(AND(INDIRECT(ADDRESS($L74,44))=0,INDIRECT(ADDRESS($L74,38))&lt;&gt;"UL"),INDIRECT(ADDRESS($L74,COLUMN())),0),0),IF($M74&gt;0,IF(AND(INDIRECT(ADDRESS($M74,44))=0,INDIRECT(ADDRESS($M74,38))&lt;&gt;"UL"),INDIRECT(ADDRESS($M74,COLUMN())),0),0))</f>
        <v>9.2592592592592574E-2</v>
      </c>
      <c r="CE74" s="57" cm="1">
        <f t="array" aca="1" ref="CE74" ca="1">SUM(IF($C74&gt;0,IF(AND(INDIRECT(ADDRESS($C74,44))=0,INDIRECT(ADDRESS($C74,38))&lt;&gt;"UL"),INDIRECT(ADDRESS($C74,COLUMN())),0),0),IF($D74&gt;0,IF(AND(INDIRECT(ADDRESS($D74,44))=0,INDIRECT(ADDRESS($D74,38))&lt;&gt;"UL"),INDIRECT(ADDRESS($D74,COLUMN())),0),0),IF($E74&gt;0,IF(AND(INDIRECT(ADDRESS($E74,44))=0,INDIRECT(ADDRESS($E74,38))&lt;&gt;"UL"),INDIRECT(ADDRESS($E74,COLUMN())),0),0),IF($F74&gt;0,IF(AND(INDIRECT(ADDRESS($F74,44))=0,INDIRECT(ADDRESS($F74,38))&lt;&gt;"UL"),INDIRECT(ADDRESS($F74,COLUMN())),0),0),IF($G74&gt;0,IF(AND(INDIRECT(ADDRESS($G74,44))=0,INDIRECT(ADDRESS($G74,38))&lt;&gt;"UL"),INDIRECT(ADDRESS($G74,COLUMN())),0),0),IF($H74&gt;0,IF(AND(INDIRECT(ADDRESS($H74,44))=0,INDIRECT(ADDRESS($H74,38))&lt;&gt;"UL"),INDIRECT(ADDRESS($H74,COLUMN())),0),0),IF($I74&gt;0,IF(AND(INDIRECT(ADDRESS($I74,44))=0,INDIRECT(ADDRESS($I74,38))&lt;&gt;"UL"),INDIRECT(ADDRESS($I74,COLUMN())),0),0),IF($J74&gt;0,IF(AND(INDIRECT(ADDRESS($J74,44))=0,INDIRECT(ADDRESS($J74,38))&lt;&gt;"UL"),INDIRECT(ADDRESS($J74,COLUMN())),0),0),IF($K74&gt;0,IF(AND(INDIRECT(ADDRESS($K74,44))=0,INDIRECT(ADDRESS($K74,38))&lt;&gt;"UL"),INDIRECT(ADDRESS($K74,COLUMN())),0),0),IF($L74&gt;0,IF(AND(INDIRECT(ADDRESS($L74,44))=0,INDIRECT(ADDRESS($L74,38))&lt;&gt;"UL"),INDIRECT(ADDRESS($L74,COLUMN())),0),0),IF($M74&gt;0,IF(AND(INDIRECT(ADDRESS($M74,44))=0,INDIRECT(ADDRESS($M74,38))&lt;&gt;"UL"),INDIRECT(ADDRESS($M74,COLUMN())),0),0))</f>
        <v>0</v>
      </c>
      <c r="CF74" s="57">
        <f t="shared" ca="1" si="70"/>
        <v>0</v>
      </c>
      <c r="CG74" s="57">
        <f t="shared" ca="1" si="71"/>
        <v>3.0282526846400195</v>
      </c>
      <c r="CH74" s="57">
        <f t="shared" ca="1" si="72"/>
        <v>8.9066255430588812E-2</v>
      </c>
      <c r="CI74" s="19">
        <f t="shared" ca="1" si="73"/>
        <v>15.560482475168364</v>
      </c>
      <c r="CJ74" s="19"/>
      <c r="CK74" s="57" cm="1">
        <f t="array" aca="1" ref="CK74" ca="1">IF(AU74="S", SUM(IF($C74&gt;0,IF(INDIRECT(ADDRESS($C74,43))&lt;&gt;1,INDIRECT(ADDRESS($C74,48)),0),0), IF($D74&gt;0,IF(INDIRECT(ADDRESS($D74,43))&lt;&gt;1,INDIRECT(ADDRESS($D74,48)),0),0), IF($E74&gt;0,IF(INDIRECT(ADDRESS($E74,43))&lt;&gt;1,INDIRECT(ADDRESS($E74,48)),0),0), IF($F74&gt;0,IF(INDIRECT(ADDRESS($F74,43))&lt;&gt;1,INDIRECT(ADDRESS($F74,48)),0),0), IF($G74&gt;0,IF(INDIRECT(ADDRESS($G74,43))&lt;&gt;1,INDIRECT(ADDRESS($G74,48)),0),0), IF($H74&gt;0,IF(INDIRECT(ADDRESS($H74,43))&lt;&gt;1,INDIRECT(ADDRESS($H74,48)),0),0), IF($I74&gt;0,IF(INDIRECT(ADDRESS($I74,43))&lt;&gt;1,INDIRECT(ADDRESS($I74,48)),0),0), IF($J74&gt;0,IF(INDIRECT(ADDRESS($J74,43))&lt;&gt;1,INDIRECT(ADDRESS($J74,48)),0),0), IF($K74&gt;0,IF(INDIRECT(ADDRESS($K74,43))&lt;&gt;1,INDIRECT(ADDRESS($K74,48)),0),0), IF($L74&gt;0,IF(INDIRECT(ADDRESS($L74,43))&lt;&gt;1,INDIRECT(ADDRESS($L74,48)),0),0), IF($M74&gt;0,IF(INDIRECT(ADDRESS($M74,43))&lt;&gt;1,INDIRECT(ADDRESS($M74,48)),0),0)), IF(AU74="L",SUM(IF($C74&gt;0,IF(INDIRECT(ADDRESS($C74,43))&lt;&gt;1,INDIRECT(ADDRESS($C74,50)),0),0), IF($D74&gt;0,IF(INDIRECT(ADDRESS($D74,43))&lt;&gt;1,INDIRECT(ADDRESS($D74,50)),0),0), IF($E74&gt;0,IF(INDIRECT(ADDRESS($E74,43))&lt;&gt;1,INDIRECT(ADDRESS($E74,50)),0),0), IF($F74&gt;0,IF(INDIRECT(ADDRESS($F74,43))&lt;&gt;1,INDIRECT(ADDRESS($F74,50)),0),0), IF($G74&gt;0,IF(INDIRECT(ADDRESS($G74,43))&lt;&gt;1,INDIRECT(ADDRESS($G74,50)),0),0), IF($G74&gt;0,IF(INDIRECT(ADDRESS($G74,43))&lt;&gt;1,INDIRECT(ADDRESS($G74,50)),0),0), IF($H74&gt;0,IF(INDIRECT(ADDRESS($H74,43))&lt;&gt;1,INDIRECT(ADDRESS($H74,50)),0),0), IF($I74&gt;0,IF(INDIRECT(ADDRESS($I74,43))&lt;&gt;1,INDIRECT(ADDRESS($I74,50)),0),0), IF($J74&gt;0,IF(INDIRECT(ADDRESS($J74,43))&lt;&gt;1,INDIRECT(ADDRESS($J74,50)),0),0), IF($K74&gt;0,IF(INDIRECT(ADDRESS($K74,43))&lt;&gt;1,INDIRECT(ADDRESS($K74,50)),0),0), IF($L74&gt;0,IF(INDIRECT(ADDRESS($L74,43))&lt;&gt;1,INDIRECT(ADDRESS($L74,50)),0),0), IF($M74&gt;0,IF(INDIRECT(ADDRESS($M74,43))&lt;&gt;1,INDIRECT(ADDRESS($M74,50)),0),0)), SUM(IF($C74&gt;0,IF(INDIRECT(ADDRESS($C74,43))&lt;&gt;1,INDIRECT(ADDRESS($C74,49)),0),0), IF($D74&gt;0,IF(INDIRECT(ADDRESS($D74,43))&lt;&gt;1,INDIRECT(ADDRESS($D74,49)),0),0), IF($E74&gt;0,IF(INDIRECT(ADDRESS($E74,43))&lt;&gt;1,INDIRECT(ADDRESS($E74,49)),0),0), IF($F74&gt;0,IF(INDIRECT(ADDRESS($F74,43))&lt;&gt;1,INDIRECT(ADDRESS($F74,49)),0),0), IF($G74&gt;0,IF(INDIRECT(ADDRESS($G74,43))&lt;&gt;1,INDIRECT(ADDRESS($G74,49)),0),0), IF($G74&gt;0,IF(INDIRECT(ADDRESS($G74,43))&lt;&gt;1,INDIRECT(ADDRESS($G74,49)),0),0), IF($H74&gt;0,IF(INDIRECT(ADDRESS($H74,43))&lt;&gt;1,INDIRECT(ADDRESS($H74,49)),0),0), IF($I74&gt;0,IF(INDIRECT(ADDRESS($I74,43))&lt;&gt;1,INDIRECT(ADDRESS($I74,49)),0),0), IF($J74&gt;0,IF(INDIRECT(ADDRESS($J74,43))&lt;&gt;1,INDIRECT(ADDRESS($J74,49)),0),0), IF($K74&gt;0,IF(INDIRECT(ADDRESS($K74,43))&lt;&gt;1,INDIRECT(ADDRESS($K74,49)),0),0), IF($L74&gt;0,IF(INDIRECT(ADDRESS($L74,43))&lt;&gt;1,INDIRECT(ADDRESS($L74,49)),0),0), IF($M74&gt;0,IF(INDIRECT(ADDRESS($M74,43))&lt;&gt;1,INDIRECT(ADDRESS($M74,49)),0),0))))</f>
        <v>1.8888888888888888</v>
      </c>
      <c r="CL74" s="57" cm="1">
        <f t="array" aca="1" ref="CL74" ca="1">SUM(IF($C74&gt;0,IF(INDIRECT(ADDRESS($C74,44))=1,INDIRECT(ADDRESS($C74,90)),0),0), IF($D74&gt;0,IF(INDIRECT(ADDRESS($D74,44))=1,INDIRECT(ADDRESS($D74,90)),0),0), IF($E74&gt;0,IF(INDIRECT(ADDRESS($E74,44))=1,INDIRECT(ADDRESS($E74,90)),0),0), IF($F74&gt;0,IF(INDIRECT(ADDRESS($F74,44))=1,INDIRECT(ADDRESS($F74,90)),0),0), IF($G74&gt;0,IF(INDIRECT(ADDRESS($G74,44))=1,INDIRECT(ADDRESS($G74,90)),0),0), IF($H74&gt;0,IF(INDIRECT(ADDRESS($H74,44))=1,INDIRECT(ADDRESS($H74,90)),0),0), IF($I74&gt;0,IF(INDIRECT(ADDRESS($I74,44))=1,INDIRECT(ADDRESS($I74,90)),0),0), IF($J74&gt;0,IF(INDIRECT(ADDRESS($J74,44))=1,INDIRECT(ADDRESS($J74,90)),0),0), IF($K74&gt;0,IF(INDIRECT(ADDRESS($K74,44))=1,INDIRECT(ADDRESS($K74,90)),0),0), IF($L74&gt;0,IF(INDIRECT(ADDRESS($L74,44))=1,INDIRECT(ADDRESS($L74,90)),0),0), IF($M74&gt;0,IF(INDIRECT(ADDRESS($M74,44))=1,INDIRECT(ADDRESS($M74,90)),0),0))</f>
        <v>0</v>
      </c>
      <c r="CM74" s="56">
        <f t="shared" ca="1" si="74"/>
        <v>1.0531627544403286</v>
      </c>
      <c r="CN74" s="59"/>
    </row>
    <row r="75" spans="1:92" x14ac:dyDescent="0.25">
      <c r="A75" s="62" t="s">
        <v>151</v>
      </c>
      <c r="B75" s="122">
        <v>10</v>
      </c>
      <c r="C75" s="122">
        <v>21</v>
      </c>
      <c r="D75" s="122">
        <v>20</v>
      </c>
      <c r="E75" s="122">
        <v>29</v>
      </c>
      <c r="F75" s="122"/>
      <c r="G75" s="122"/>
      <c r="H75" s="122"/>
      <c r="I75" s="67"/>
      <c r="J75" s="67"/>
      <c r="K75" s="67"/>
      <c r="L75" s="67"/>
      <c r="M75" s="67"/>
      <c r="N75" s="67">
        <f t="shared" ca="1" si="54"/>
        <v>35</v>
      </c>
      <c r="O75" s="67" t="str" cm="1">
        <f t="array" aca="1" ref="O75" ca="1">INDIRECT(ADDRESS($B75,COLUMN()))</f>
        <v>Bomber</v>
      </c>
      <c r="P75" s="67" cm="1">
        <f t="array" aca="1" ref="P75" ca="1">INDIRECT(ADDRESS($B75,COLUMN()))</f>
        <v>6</v>
      </c>
      <c r="Q75" s="67" cm="1">
        <f t="array" aca="1" ref="Q75" ca="1">INDIRECT(ADDRESS($B75,COLUMN()))</f>
        <v>2</v>
      </c>
      <c r="R75" s="67" t="str" cm="1">
        <f t="array" aca="1" ref="R75" ca="1">INDIRECT(ADDRESS($B75,COLUMN()))</f>
        <v>-</v>
      </c>
      <c r="S75" s="67" cm="1">
        <f t="array" aca="1" ref="S75" ca="1">INDIRECT(ADDRESS($B75,COLUMN()))</f>
        <v>2</v>
      </c>
      <c r="T75" s="67" t="str" cm="1">
        <f t="array" aca="1" ref="T75" ca="1">INDIRECT(ADDRESS($B75,COLUMN()))</f>
        <v>1-4</v>
      </c>
      <c r="U75" s="67" cm="1">
        <f t="array" aca="1" ref="U75" ca="1">INDIRECT(ADDRESS($B75,COLUMN()))</f>
        <v>4</v>
      </c>
      <c r="V75" s="67" cm="1">
        <f t="array" aca="1" ref="V75" ca="1">INDIRECT(ADDRESS($B75,COLUMN()))</f>
        <v>0</v>
      </c>
      <c r="W75" s="67" cm="1">
        <f t="array" aca="1" ref="W75" ca="1">INDIRECT(ADDRESS($B75,COLUMN()))</f>
        <v>4</v>
      </c>
      <c r="X75" s="67" cm="1">
        <f t="array" aca="1" ref="X75" ca="1">INDIRECT(ADDRESS($B75,COLUMN()))</f>
        <v>5</v>
      </c>
      <c r="Y75" s="67" cm="1">
        <f t="array" aca="1" ref="Y75" ca="1">INDIRECT(ADDRESS($B75,COLUMN()))</f>
        <v>1</v>
      </c>
      <c r="Z75" s="67" cm="1">
        <f t="array" aca="1" ref="Z75" ca="1">INDIRECT(ADDRESS($B75,COLUMN()))</f>
        <v>5</v>
      </c>
      <c r="AA75" s="67" t="str" cm="1">
        <f t="array" aca="1" ref="AA75" ca="1">INDIRECT(ADDRESS($B75,COLUMN()))</f>
        <v>Rocket Boosters</v>
      </c>
      <c r="AB75" s="56">
        <f t="shared" ca="1" si="55"/>
        <v>0.71563189871974031</v>
      </c>
      <c r="AC75" s="56">
        <f t="shared" ca="1" si="56"/>
        <v>0.70038856192652033</v>
      </c>
      <c r="AD75" s="56">
        <f t="shared" ca="1" si="57"/>
        <v>3.6542011926601061</v>
      </c>
      <c r="AF75" s="52"/>
      <c r="AG75" s="52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65"/>
      <c r="AU75" s="54" t="s">
        <v>117</v>
      </c>
      <c r="AV75" s="57" cm="1">
        <f t="array" aca="1" ref="AV75" ca="1">SUM(IF($C75&gt;0,IF(AND(INDIRECT(ADDRESS($C75,44))=0,INDIRECT(ADDRESS($C75,38))="UL",ISERROR(SEARCH("Rear",INDIRECT(ADDRESS($C75,33)))),ISERROR(SEARCH("Side",INDIRECT(ADDRESS($C75,33))))),INDIRECT(ADDRESS($C75,COLUMN())),0),0),IF($D75&gt;0,IF(AND(INDIRECT(ADDRESS($D75,44))=0,INDIRECT(ADDRESS($D75,38))="UL",ISERROR(SEARCH("Rear",INDIRECT(ADDRESS($D75,33)))),ISERROR(SEARCH("Side",INDIRECT(ADDRESS($D75,33))))),INDIRECT(ADDRESS($D75,COLUMN())),0),0),IF($E75&gt;0,IF(AND(INDIRECT(ADDRESS($E75,44))=0,INDIRECT(ADDRESS($E75,38))="UL",ISERROR(SEARCH("Rear",INDIRECT(ADDRESS($E75,33)))),ISERROR(SEARCH("Side",INDIRECT(ADDRESS($E75,33))))),INDIRECT(ADDRESS($E75,COLUMN())),0),0),IF($F75&gt;0,IF(AND(INDIRECT(ADDRESS($F75,44))=0,INDIRECT(ADDRESS($F75,38))="UL",ISERROR(SEARCH("Rear",INDIRECT(ADDRESS($F75,33)))),ISERROR(SEARCH("Side",INDIRECT(ADDRESS($F75,33))))),INDIRECT(ADDRESS($F75,COLUMN())),0),0),IF($G75&gt;0,IF(AND(INDIRECT(ADDRESS($G75,44))=0,INDIRECT(ADDRESS($G75,38))="UL",ISERROR(SEARCH("Rear",INDIRECT(ADDRESS($G75,33)))),ISERROR(SEARCH("Side",INDIRECT(ADDRESS($G75,33))))),INDIRECT(ADDRESS($G75,COLUMN())),0),0),IF($H75&gt;0,IF(AND(INDIRECT(ADDRESS($H75,44))=0,INDIRECT(ADDRESS($H75,38))="UL",ISERROR(SEARCH("Rear",INDIRECT(ADDRESS($H75,33)))),ISERROR(SEARCH("Side",INDIRECT(ADDRESS($H75,33))))),INDIRECT(ADDRESS($H75,COLUMN())),0),0),IF($I75&gt;0,IF(AND(INDIRECT(ADDRESS($I75,44))=0,INDIRECT(ADDRESS($I75,38))="UL",ISERROR(SEARCH("Rear",INDIRECT(ADDRESS($I75,33)))),ISERROR(SEARCH("Side",INDIRECT(ADDRESS($I75,33))))),INDIRECT(ADDRESS($I75,COLUMN())),0),0),IF($J75&gt;0,IF(AND(INDIRECT(ADDRESS($J75,44))=0,INDIRECT(ADDRESS($J75,38))="UL",ISERROR(SEARCH("Rear",INDIRECT(ADDRESS($J75,33)))),ISERROR(SEARCH("Side",INDIRECT(ADDRESS($J75,33))))),INDIRECT(ADDRESS($J75,COLUMN())),0),0),IF($K75&gt;0,IF(AND(INDIRECT(ADDRESS($K75,44))=0,INDIRECT(ADDRESS($K75,38))="UL",ISERROR(SEARCH("Rear",INDIRECT(ADDRESS($K75,33)))),ISERROR(SEARCH("Side",INDIRECT(ADDRESS($K75,33))))),INDIRECT(ADDRESS($K75,COLUMN())),0),0),IF($L75&gt;0,IF(AND(INDIRECT(ADDRESS($L75,44))=0,INDIRECT(ADDRESS($L75,38))="UL",ISERROR(SEARCH("Rear",INDIRECT(ADDRESS($L75,33)))),ISERROR(SEARCH("Side",INDIRECT(ADDRESS($L75,33))))),INDIRECT(ADDRESS($L75,COLUMN())),0),0),IF($M75&gt;0,IF(AND(INDIRECT(ADDRESS($M75,44))=0,INDIRECT(ADDRESS($M75,38))="UL",ISERROR(SEARCH("Rear",INDIRECT(ADDRESS($M75,33)))),ISERROR(SEARCH("Side",INDIRECT(ADDRESS($M75,33))))),INDIRECT(ADDRESS($M75,COLUMN())),0),0))</f>
        <v>0.16666666666666666</v>
      </c>
      <c r="AW75" s="57" cm="1">
        <f t="array" aca="1" ref="AW75" ca="1">SUM(IF($C75&gt;0,IF(AND(INDIRECT(ADDRESS($C75,44))=0,INDIRECT(ADDRESS($C75,38))="UL",ISERROR(SEARCH("Rear",INDIRECT(ADDRESS($C75,33)))),ISERROR(SEARCH("Side",INDIRECT(ADDRESS($C75,33))))),INDIRECT(ADDRESS($C75,COLUMN())),0),0),IF($D75&gt;0,IF(AND(INDIRECT(ADDRESS($D75,44))=0,INDIRECT(ADDRESS($D75,38))="UL",ISERROR(SEARCH("Rear",INDIRECT(ADDRESS($D75,33)))),ISERROR(SEARCH("Side",INDIRECT(ADDRESS($D75,33))))),INDIRECT(ADDRESS($D75,COLUMN())),0),0),IF($E75&gt;0,IF(AND(INDIRECT(ADDRESS($E75,44))=0,INDIRECT(ADDRESS($E75,38))="UL",ISERROR(SEARCH("Rear",INDIRECT(ADDRESS($E75,33)))),ISERROR(SEARCH("Side",INDIRECT(ADDRESS($E75,33))))),INDIRECT(ADDRESS($E75,COLUMN())),0),0),IF($F75&gt;0,IF(AND(INDIRECT(ADDRESS($F75,44))=0,INDIRECT(ADDRESS($F75,38))="UL",ISERROR(SEARCH("Rear",INDIRECT(ADDRESS($F75,33)))),ISERROR(SEARCH("Side",INDIRECT(ADDRESS($F75,33))))),INDIRECT(ADDRESS($F75,COLUMN())),0),0),IF($G75&gt;0,IF(AND(INDIRECT(ADDRESS($G75,44))=0,INDIRECT(ADDRESS($G75,38))="UL",ISERROR(SEARCH("Rear",INDIRECT(ADDRESS($G75,33)))),ISERROR(SEARCH("Side",INDIRECT(ADDRESS($G75,33))))),INDIRECT(ADDRESS($G75,COLUMN())),0),0),IF($H75&gt;0,IF(AND(INDIRECT(ADDRESS($H75,44))=0,INDIRECT(ADDRESS($H75,38))="UL",ISERROR(SEARCH("Rear",INDIRECT(ADDRESS($H75,33)))),ISERROR(SEARCH("Side",INDIRECT(ADDRESS($H75,33))))),INDIRECT(ADDRESS($H75,COLUMN())),0),0),IF($I75&gt;0,IF(AND(INDIRECT(ADDRESS($I75,44))=0,INDIRECT(ADDRESS($I75,38))="UL",ISERROR(SEARCH("Rear",INDIRECT(ADDRESS($I75,33)))),ISERROR(SEARCH("Side",INDIRECT(ADDRESS($I75,33))))),INDIRECT(ADDRESS($I75,COLUMN())),0),0),IF($J75&gt;0,IF(AND(INDIRECT(ADDRESS($J75,44))=0,INDIRECT(ADDRESS($J75,38))="UL",ISERROR(SEARCH("Rear",INDIRECT(ADDRESS($J75,33)))),ISERROR(SEARCH("Side",INDIRECT(ADDRESS($J75,33))))),INDIRECT(ADDRESS($J75,COLUMN())),0),0),IF($K75&gt;0,IF(AND(INDIRECT(ADDRESS($K75,44))=0,INDIRECT(ADDRESS($K75,38))="UL",ISERROR(SEARCH("Rear",INDIRECT(ADDRESS($K75,33)))),ISERROR(SEARCH("Side",INDIRECT(ADDRESS($K75,33))))),INDIRECT(ADDRESS($K75,COLUMN())),0),0),IF($L75&gt;0,IF(AND(INDIRECT(ADDRESS($L75,44))=0,INDIRECT(ADDRESS($L75,38))="UL",ISERROR(SEARCH("Rear",INDIRECT(ADDRESS($L75,33)))),ISERROR(SEARCH("Side",INDIRECT(ADDRESS($L75,33))))),INDIRECT(ADDRESS($L75,COLUMN())),0),0),IF($M75&gt;0,IF(AND(INDIRECT(ADDRESS($M75,44))=0,INDIRECT(ADDRESS($M75,38))="UL",ISERROR(SEARCH("Rear",INDIRECT(ADDRESS($M75,33)))),ISERROR(SEARCH("Side",INDIRECT(ADDRESS($M75,33))))),INDIRECT(ADDRESS($M75,COLUMN())),0),0))</f>
        <v>1.8333333333333333</v>
      </c>
      <c r="AX75" s="57" cm="1">
        <f t="array" aca="1" ref="AX75" ca="1">SUM(IF($C75&gt;0,IF(AND(INDIRECT(ADDRESS($C75,44))=0,INDIRECT(ADDRESS($C75,38))="UL",ISERROR(SEARCH("Rear",INDIRECT(ADDRESS($C75,33)))),ISERROR(SEARCH("Side",INDIRECT(ADDRESS($C75,33))))),INDIRECT(ADDRESS($C75,COLUMN())),0),0),IF($D75&gt;0,IF(AND(INDIRECT(ADDRESS($D75,44))=0,INDIRECT(ADDRESS($D75,38))="UL",ISERROR(SEARCH("Rear",INDIRECT(ADDRESS($D75,33)))),ISERROR(SEARCH("Side",INDIRECT(ADDRESS($D75,33))))),INDIRECT(ADDRESS($D75,COLUMN())),0),0),IF($E75&gt;0,IF(AND(INDIRECT(ADDRESS($E75,44))=0,INDIRECT(ADDRESS($E75,38))="UL",ISERROR(SEARCH("Rear",INDIRECT(ADDRESS($E75,33)))),ISERROR(SEARCH("Side",INDIRECT(ADDRESS($E75,33))))),INDIRECT(ADDRESS($E75,COLUMN())),0),0),IF($F75&gt;0,IF(AND(INDIRECT(ADDRESS($F75,44))=0,INDIRECT(ADDRESS($F75,38))="UL",ISERROR(SEARCH("Rear",INDIRECT(ADDRESS($F75,33)))),ISERROR(SEARCH("Side",INDIRECT(ADDRESS($F75,33))))),INDIRECT(ADDRESS($F75,COLUMN())),0),0),IF($G75&gt;0,IF(AND(INDIRECT(ADDRESS($G75,44))=0,INDIRECT(ADDRESS($G75,38))="UL",ISERROR(SEARCH("Rear",INDIRECT(ADDRESS($G75,33)))),ISERROR(SEARCH("Side",INDIRECT(ADDRESS($G75,33))))),INDIRECT(ADDRESS($G75,COLUMN())),0),0),IF($H75&gt;0,IF(AND(INDIRECT(ADDRESS($H75,44))=0,INDIRECT(ADDRESS($H75,38))="UL",ISERROR(SEARCH("Rear",INDIRECT(ADDRESS($H75,33)))),ISERROR(SEARCH("Side",INDIRECT(ADDRESS($H75,33))))),INDIRECT(ADDRESS($H75,COLUMN())),0),0),IF($I75&gt;0,IF(AND(INDIRECT(ADDRESS($I75,44))=0,INDIRECT(ADDRESS($I75,38))="UL",ISERROR(SEARCH("Rear",INDIRECT(ADDRESS($I75,33)))),ISERROR(SEARCH("Side",INDIRECT(ADDRESS($I75,33))))),INDIRECT(ADDRESS($I75,COLUMN())),0),0),IF($J75&gt;0,IF(AND(INDIRECT(ADDRESS($J75,44))=0,INDIRECT(ADDRESS($J75,38))="UL",ISERROR(SEARCH("Rear",INDIRECT(ADDRESS($J75,33)))),ISERROR(SEARCH("Side",INDIRECT(ADDRESS($J75,33))))),INDIRECT(ADDRESS($J75,COLUMN())),0),0),IF($K75&gt;0,IF(AND(INDIRECT(ADDRESS($K75,44))=0,INDIRECT(ADDRESS($K75,38))="UL",ISERROR(SEARCH("Rear",INDIRECT(ADDRESS($K75,33)))),ISERROR(SEARCH("Side",INDIRECT(ADDRESS($K75,33))))),INDIRECT(ADDRESS($K75,COLUMN())),0),0),IF($L75&gt;0,IF(AND(INDIRECT(ADDRESS($L75,44))=0,INDIRECT(ADDRESS($L75,38))="UL",ISERROR(SEARCH("Rear",INDIRECT(ADDRESS($L75,33)))),ISERROR(SEARCH("Side",INDIRECT(ADDRESS($L75,33))))),INDIRECT(ADDRESS($L75,COLUMN())),0),0),IF($M75&gt;0,IF(AND(INDIRECT(ADDRESS($M75,44))=0,INDIRECT(ADDRESS($M75,38))="UL",ISERROR(SEARCH("Rear",INDIRECT(ADDRESS($M75,33)))),ISERROR(SEARCH("Side",INDIRECT(ADDRESS($M75,33))))),INDIRECT(ADDRESS($M75,COLUMN())),0),0))</f>
        <v>1.0555555555555554</v>
      </c>
      <c r="AY75" s="58">
        <f t="shared" ca="1" si="58"/>
        <v>1.8333333333333333</v>
      </c>
      <c r="AZ75" s="58">
        <f t="shared" ca="1" si="59"/>
        <v>1.0185185185185184</v>
      </c>
      <c r="BA75" s="58" cm="1">
        <f t="array" aca="1" ref="BA75" ca="1">SUM(IF($C75&gt;0,IF(AND(INDIRECT(ADDRESS($C75,44))=0,INDIRECT(ADDRESS($C75,38))="UL"),INDIRECT(ADDRESS($C75,COLUMN())),0),0),IF($D75&gt;0,IF(AND(INDIRECT(ADDRESS($D75,44))=0,INDIRECT(ADDRESS($D75,38))="UL"),INDIRECT(ADDRESS($D75,COLUMN())),0),0),IF($E75&gt;0,IF(AND(INDIRECT(ADDRESS($E75,44))=0,INDIRECT(ADDRESS($E75,38))="UL"),INDIRECT(ADDRESS($E75,COLUMN())),0),0),IF($F75&gt;0,IF(AND(INDIRECT(ADDRESS($F75,44))=0,INDIRECT(ADDRESS($F75,38))="UL"),INDIRECT(ADDRESS($F75,COLUMN())),0),0),IF($G75&gt;0,IF(AND(INDIRECT(ADDRESS($G75,44))=0,INDIRECT(ADDRESS($G75,38))="UL"),INDIRECT(ADDRESS($G75,COLUMN())),0),0),IF($H75&gt;0,IF(AND(INDIRECT(ADDRESS($H75,44))=0,INDIRECT(ADDRESS($H75,38))="UL"),INDIRECT(ADDRESS($H75,COLUMN())),0),0),IF($I75&gt;0,IF(AND(INDIRECT(ADDRESS($I75,44))=0,INDIRECT(ADDRESS($I75,38))="UL"),INDIRECT(ADDRESS($I75,COLUMN())),0),0),IF($J75&gt;0,IF(AND(INDIRECT(ADDRESS($J75,44))=0,INDIRECT(ADDRESS($J75,38))="UL"),INDIRECT(ADDRESS($J75,COLUMN())),0),0),IF($K75&gt;0,IF(AND(INDIRECT(ADDRESS($K75,44))=0,INDIRECT(ADDRESS($K75,38))="UL"),INDIRECT(ADDRESS($K75,COLUMN())),0),0),IF($L75&gt;0,IF(AND(INDIRECT(ADDRESS($L75,44))=0,INDIRECT(ADDRESS($L75,38))="UL"),INDIRECT(ADDRESS($L75,COLUMN())),0),0),IF($M75&gt;0,IF(AND(INDIRECT(ADDRESS($M75,44))=0,INDIRECT(ADDRESS($M75,38))="UL"),INDIRECT(ADDRESS($M75,COLUMN())),0),0))</f>
        <v>0.64091710758377418</v>
      </c>
      <c r="BB75" s="58" cm="1">
        <f t="array" aca="1" ref="BB75" ca="1">SUM(IF($C75&gt;0,IF(AND(INDIRECT(ADDRESS($C75,44))=0,INDIRECT(ADDRESS($C75,38))="UL"),INDIRECT(ADDRESS($C75,COLUMN())),0),0),IF($D75&gt;0,IF(AND(INDIRECT(ADDRESS($D75,44))=0,INDIRECT(ADDRESS($D75,38))="UL"),INDIRECT(ADDRESS($D75,COLUMN())),0),0),IF($E75&gt;0,IF(AND(INDIRECT(ADDRESS($E75,44))=0,INDIRECT(ADDRESS($E75,38))="UL"),INDIRECT(ADDRESS($E75,COLUMN())),0),0),IF($F75&gt;0,IF(AND(INDIRECT(ADDRESS($F75,44))=0,INDIRECT(ADDRESS($F75,38))="UL"),INDIRECT(ADDRESS($F75,COLUMN())),0),0),IF($G75&gt;0,IF(AND(INDIRECT(ADDRESS($G75,44))=0,INDIRECT(ADDRESS($G75,38))="UL"),INDIRECT(ADDRESS($G75,COLUMN())),0),0),IF($H75&gt;0,IF(AND(INDIRECT(ADDRESS($H75,44))=0,INDIRECT(ADDRESS($H75,38))="UL"),INDIRECT(ADDRESS($H75,COLUMN())),0),0),IF($I75&gt;0,IF(AND(INDIRECT(ADDRESS($I75,44))=0,INDIRECT(ADDRESS($I75,38))="UL"),INDIRECT(ADDRESS($I75,COLUMN())),0),0),IF($J75&gt;0,IF(AND(INDIRECT(ADDRESS($J75,44))=0,INDIRECT(ADDRESS($J75,38))="UL"),INDIRECT(ADDRESS($J75,COLUMN())),0),0),IF($K75&gt;0,IF(AND(INDIRECT(ADDRESS($K75,44))=0,INDIRECT(ADDRESS($K75,38))="UL"),INDIRECT(ADDRESS($K75,COLUMN())),0),0),IF($L75&gt;0,IF(AND(INDIRECT(ADDRESS($L75,44))=0,INDIRECT(ADDRESS($L75,38))="UL"),INDIRECT(ADDRESS($L75,COLUMN())),0),0),IF($M75&gt;0,IF(AND(INDIRECT(ADDRESS($M75,44))=0,INDIRECT(ADDRESS($M75,38))="UL"),INDIRECT(ADDRESS($M75,COLUMN())),0),0))</f>
        <v>0.26419753086419751</v>
      </c>
      <c r="BC75" s="58" cm="1">
        <f t="array" aca="1" ref="BC75" ca="1">SUM(IF($C75&gt;0,IF(AND(INDIRECT(ADDRESS($C75,44))=0,INDIRECT(ADDRESS($C75,38))="UL"),INDIRECT(ADDRESS($C75,COLUMN())),0),0),IF($D75&gt;0,IF(AND(INDIRECT(ADDRESS($D75,44))=0,INDIRECT(ADDRESS($D75,38))="UL"),INDIRECT(ADDRESS($D75,COLUMN())),0),0),IF($E75&gt;0,IF(AND(INDIRECT(ADDRESS($E75,44))=0,INDIRECT(ADDRESS($E75,38))="UL"),INDIRECT(ADDRESS($E75,COLUMN())),0),0),IF($F75&gt;0,IF(AND(INDIRECT(ADDRESS($F75,44))=0,INDIRECT(ADDRESS($F75,38))="UL"),INDIRECT(ADDRESS($F75,COLUMN())),0),0),IF($G75&gt;0,IF(AND(INDIRECT(ADDRESS($G75,44))=0,INDIRECT(ADDRESS($G75,38))="UL"),INDIRECT(ADDRESS($G75,COLUMN())),0),0),IF($H75&gt;0,IF(AND(INDIRECT(ADDRESS($H75,44))=0,INDIRECT(ADDRESS($H75,38))="UL"),INDIRECT(ADDRESS($H75,COLUMN())),0),0),IF($I75&gt;0,IF(AND(INDIRECT(ADDRESS($I75,44))=0,INDIRECT(ADDRESS($I75,38))="UL"),INDIRECT(ADDRESS($I75,COLUMN())),0),0),IF($J75&gt;0,IF(AND(INDIRECT(ADDRESS($J75,44))=0,INDIRECT(ADDRESS($J75,38))="UL"),INDIRECT(ADDRESS($J75,COLUMN())),0),0),IF($K75&gt;0,IF(AND(INDIRECT(ADDRESS($K75,44))=0,INDIRECT(ADDRESS($K75,38))="UL"),INDIRECT(ADDRESS($K75,COLUMN())),0),0),IF($L75&gt;0,IF(AND(INDIRECT(ADDRESS($L75,44))=0,INDIRECT(ADDRESS($L75,38))="UL"),INDIRECT(ADDRESS($L75,COLUMN())),0),0),IF($M75&gt;0,IF(AND(INDIRECT(ADDRESS($M75,44))=0,INDIRECT(ADDRESS($M75,38))="UL"),INDIRECT(ADDRESS($M75,COLUMN())),0),0))</f>
        <v>0.38553791887125216</v>
      </c>
      <c r="BD75" s="58" cm="1">
        <f t="array" aca="1" ref="BD75" ca="1">SUM(IF($C75&gt;0,IF(AND(INDIRECT(ADDRESS($C75,44))=0,INDIRECT(ADDRESS($C75,38))="UL"),INDIRECT(ADDRESS($C75,COLUMN())),0),0),IF($D75&gt;0,IF(AND(INDIRECT(ADDRESS($D75,44))=0,INDIRECT(ADDRESS($D75,38))="UL"),INDIRECT(ADDRESS($D75,COLUMN())),0),0),IF($E75&gt;0,IF(AND(INDIRECT(ADDRESS($E75,44))=0,INDIRECT(ADDRESS($E75,38))="UL"),INDIRECT(ADDRESS($E75,COLUMN())),0),0),IF($F75&gt;0,IF(AND(INDIRECT(ADDRESS($F75,44))=0,INDIRECT(ADDRESS($F75,38))="UL"),INDIRECT(ADDRESS($F75,COLUMN())),0),0),IF($G75&gt;0,IF(AND(INDIRECT(ADDRESS($G75,44))=0,INDIRECT(ADDRESS($G75,38))="UL"),INDIRECT(ADDRESS($G75,COLUMN())),0),0),IF($H75&gt;0,IF(AND(INDIRECT(ADDRESS($H75,44))=0,INDIRECT(ADDRESS($H75,38))="UL"),INDIRECT(ADDRESS($H75,COLUMN())),0),0),IF($I75&gt;0,IF(AND(INDIRECT(ADDRESS($I75,44))=0,INDIRECT(ADDRESS($I75,38))="UL"),INDIRECT(ADDRESS($I75,COLUMN())),0),0),IF($J75&gt;0,IF(AND(INDIRECT(ADDRESS($J75,44))=0,INDIRECT(ADDRESS($J75,38))="UL"),INDIRECT(ADDRESS($J75,COLUMN())),0),0),IF($K75&gt;0,IF(AND(INDIRECT(ADDRESS($K75,44))=0,INDIRECT(ADDRESS($K75,38))="UL"),INDIRECT(ADDRESS($K75,COLUMN())),0),0),IF($L75&gt;0,IF(AND(INDIRECT(ADDRESS($L75,44))=0,INDIRECT(ADDRESS($L75,38))="UL"),INDIRECT(ADDRESS($L75,COLUMN())),0),0),IF($M75&gt;0,IF(AND(INDIRECT(ADDRESS($M75,44))=0,INDIRECT(ADDRESS($M75,38))="UL"),INDIRECT(ADDRESS($M75,COLUMN())),0),0))</f>
        <v>0.57037037037037031</v>
      </c>
      <c r="BE75" s="57">
        <f t="shared" ca="1" si="60"/>
        <v>0.38553791887125216</v>
      </c>
      <c r="BF75" s="57" cm="1">
        <f t="array" aca="1" ref="BF75" ca="1">SUM(IF($C75&gt;0,IF(INDIRECT(ADDRESS($C75,45))=1,INDIRECT(ADDRESS($C75,52))*INDIRECT(ADDRESS($C75,42))/5,0),0), IF($D75&gt;0,IF(INDIRECT(ADDRESS($D75,45))=1,INDIRECT(ADDRESS($D75,52))*INDIRECT(ADDRESS($D75,42))/5,0),0), IF($E75&gt;0,IF(INDIRECT(ADDRESS($E75,45))=1,INDIRECT(ADDRESS($E75,52))*INDIRECT(ADDRESS($E75,42))/5,0),0), IF($F75&gt;0,IF(INDIRECT(ADDRESS($F75,45))=1,INDIRECT(ADDRESS($F75,52))*INDIRECT(ADDRESS($F75,42))/5,0),0), IF($G75&gt;0,IF(INDIRECT(ADDRESS($G75,45))=1,INDIRECT(ADDRESS($G75,52))*INDIRECT(ADDRESS($G75,42))/5,0),0), IF($H75&gt;0,IF(INDIRECT(ADDRESS($H75,45))=1,INDIRECT(ADDRESS($H75,52))*INDIRECT(ADDRESS($H75,42))/5,0),0)
)*$BF$296/100</f>
        <v>0</v>
      </c>
      <c r="BG75" s="19"/>
      <c r="BH75" s="57" cm="1">
        <f t="array" aca="1" ref="BH75" ca="1">SUM(IF($C75&gt;0,IF(AND(INDIRECT(ADDRESS($C75,44))=0,INDIRECT(ADDRESS($C75,38))&lt;&gt;"UL"),INDIRECT(ADDRESS($C75,COLUMN()-12)),0),0), IF($D75&gt;0,IF(AND(INDIRECT(ADDRESS($D75,44))=0,INDIRECT(ADDRESS($D75,38))&lt;&gt;"UL"),INDIRECT(ADDRESS($D75,COLUMN()-12)),0),0), IF($E75&gt;0,IF(AND(INDIRECT(ADDRESS($E75,44))=0,INDIRECT(ADDRESS($E75,38))&lt;&gt;"UL"),INDIRECT(ADDRESS($E75,COLUMN()-12)),0),0), IF($F75&gt;0,IF(AND(INDIRECT(ADDRESS($F75,44))=0,INDIRECT(ADDRESS($F75,38))&lt;&gt;"UL"),INDIRECT(ADDRESS($F75,COLUMN()-12)),0),0), IF($G75&gt;0,IF(AND(INDIRECT(ADDRESS($G75,44))=0,INDIRECT(ADDRESS($G75,38))&lt;&gt;"UL"),INDIRECT(ADDRESS($G75,COLUMN()-12)),0),0), IF($H75&gt;0,IF(AND(INDIRECT(ADDRESS($H75,44))=0,INDIRECT(ADDRESS($H75,38))&lt;&gt;"UL"),INDIRECT(ADDRESS($H75,COLUMN()-12)),0),0), IF($I75&gt;0,IF(AND(INDIRECT(ADDRESS($I75,44))=0,INDIRECT(ADDRESS($I75,38))&lt;&gt;"UL"),INDIRECT(ADDRESS($I75,COLUMN()-12)),0),0), IF($J75&gt;0,IF(AND(INDIRECT(ADDRESS($J75,44))=0,INDIRECT(ADDRESS($J75,38))&lt;&gt;"UL"),INDIRECT(ADDRESS($J75,COLUMN()-12)),0),0), IF($K75&gt;0,IF(AND(INDIRECT(ADDRESS($K75,44))=0,INDIRECT(ADDRESS($K75,38))&lt;&gt;"UL"),INDIRECT(ADDRESS($K75,COLUMN()-12)),0),0), IF($L75&gt;0,IF(AND(INDIRECT(ADDRESS($L75,44))=0,INDIRECT(ADDRESS($L75,38))&lt;&gt;"UL"),INDIRECT(ADDRESS($L75,COLUMN()-12)),0),0), IF($M75&gt;0,IF(AND(INDIRECT(ADDRESS($M75,44))=0,INDIRECT(ADDRESS($M75,38))&lt;&gt;"UL"),INDIRECT(ADDRESS($M75,COLUMN()-12)),0),0))</f>
        <v>0</v>
      </c>
      <c r="BI75" s="57" cm="1">
        <f t="array" aca="1" ref="BI75" ca="1">SUM(IF($C75&gt;0,IF(AND(INDIRECT(ADDRESS($C75,44))=0,INDIRECT(ADDRESS($C75,38))&lt;&gt;"UL"),INDIRECT(ADDRESS($C75,COLUMN()-12)),0),0), IF($D75&gt;0,IF(AND(INDIRECT(ADDRESS($D75,44))=0,INDIRECT(ADDRESS($D75,38))&lt;&gt;"UL"),INDIRECT(ADDRESS($D75,COLUMN()-12)),0),0), IF($E75&gt;0,IF(AND(INDIRECT(ADDRESS($E75,44))=0,INDIRECT(ADDRESS($E75,38))&lt;&gt;"UL"),INDIRECT(ADDRESS($E75,COLUMN()-12)),0),0), IF($F75&gt;0,IF(AND(INDIRECT(ADDRESS($F75,44))=0,INDIRECT(ADDRESS($F75,38))&lt;&gt;"UL"),INDIRECT(ADDRESS($F75,COLUMN()-12)),0),0), IF($G75&gt;0,IF(AND(INDIRECT(ADDRESS($G75,44))=0,INDIRECT(ADDRESS($G75,38))&lt;&gt;"UL"),INDIRECT(ADDRESS($G75,COLUMN()-12)),0),0), IF($H75&gt;0,IF(AND(INDIRECT(ADDRESS($H75,44))=0,INDIRECT(ADDRESS($H75,38))&lt;&gt;"UL"),INDIRECT(ADDRESS($H75,COLUMN()-12)),0),0), IF($I75&gt;0,IF(AND(INDIRECT(ADDRESS($I75,44))=0,INDIRECT(ADDRESS($I75,38))&lt;&gt;"UL"),INDIRECT(ADDRESS($I75,COLUMN()-12)),0),0), IF($J75&gt;0,IF(AND(INDIRECT(ADDRESS($J75,44))=0,INDIRECT(ADDRESS($J75,38))&lt;&gt;"UL"),INDIRECT(ADDRESS($J75,COLUMN()-12)),0),0), IF($K75&gt;0,IF(AND(INDIRECT(ADDRESS($K75,44))=0,INDIRECT(ADDRESS($K75,38))&lt;&gt;"UL"),INDIRECT(ADDRESS($K75,COLUMN()-12)),0),0), IF($L75&gt;0,IF(AND(INDIRECT(ADDRESS($L75,44))=0,INDIRECT(ADDRESS($L75,38))&lt;&gt;"UL"),INDIRECT(ADDRESS($L75,COLUMN()-12)),0),0), IF($M75&gt;0,IF(AND(INDIRECT(ADDRESS($M75,44))=0,INDIRECT(ADDRESS($M75,38))&lt;&gt;"UL"),INDIRECT(ADDRESS($M75,COLUMN()-12)),0),0))</f>
        <v>0</v>
      </c>
      <c r="BJ75" s="57" cm="1">
        <f t="array" aca="1" ref="BJ75" ca="1">SUM(IF($C75&gt;0,IF(AND(INDIRECT(ADDRESS($C75,44))=0,INDIRECT(ADDRESS($C75,38))&lt;&gt;"UL"),INDIRECT(ADDRESS($C75,COLUMN()-12)),0),0), IF($D75&gt;0,IF(AND(INDIRECT(ADDRESS($D75,44))=0,INDIRECT(ADDRESS($D75,38))&lt;&gt;"UL"),INDIRECT(ADDRESS($D75,COLUMN()-12)),0),0), IF($E75&gt;0,IF(AND(INDIRECT(ADDRESS($E75,44))=0,INDIRECT(ADDRESS($E75,38))&lt;&gt;"UL"),INDIRECT(ADDRESS($E75,COLUMN()-12)),0),0), IF($F75&gt;0,IF(AND(INDIRECT(ADDRESS($F75,44))=0,INDIRECT(ADDRESS($F75,38))&lt;&gt;"UL"),INDIRECT(ADDRESS($F75,COLUMN()-12)),0),0), IF($G75&gt;0,IF(AND(INDIRECT(ADDRESS($G75,44))=0,INDIRECT(ADDRESS($G75,38))&lt;&gt;"UL"),INDIRECT(ADDRESS($G75,COLUMN()-12)),0),0), IF($H75&gt;0,IF(AND(INDIRECT(ADDRESS($H75,44))=0,INDIRECT(ADDRESS($H75,38))&lt;&gt;"UL"),INDIRECT(ADDRESS($H75,COLUMN()-12)),0),0), IF($I75&gt;0,IF(AND(INDIRECT(ADDRESS($I75,44))=0,INDIRECT(ADDRESS($I75,38))&lt;&gt;"UL"),INDIRECT(ADDRESS($I75,COLUMN()-12)),0),0), IF($J75&gt;0,IF(AND(INDIRECT(ADDRESS($J75,44))=0,INDIRECT(ADDRESS($J75,38))&lt;&gt;"UL"),INDIRECT(ADDRESS($J75,COLUMN()-12)),0),0), IF($K75&gt;0,IF(AND(INDIRECT(ADDRESS($K75,44))=0,INDIRECT(ADDRESS($K75,38))&lt;&gt;"UL"),INDIRECT(ADDRESS($K75,COLUMN()-12)),0),0), IF($L75&gt;0,IF(AND(INDIRECT(ADDRESS($L75,44))=0,INDIRECT(ADDRESS($L75,38))&lt;&gt;"UL"),INDIRECT(ADDRESS($L75,COLUMN()-12)),0),0), IF($M75&gt;0,IF(AND(INDIRECT(ADDRESS($M75,44))=0,INDIRECT(ADDRESS($M75,38))&lt;&gt;"UL"),INDIRECT(ADDRESS($M75,COLUMN()-12)),0),0))</f>
        <v>0</v>
      </c>
      <c r="BK75" s="57">
        <f t="shared" ca="1" si="61"/>
        <v>0</v>
      </c>
      <c r="BL75" s="58">
        <f t="shared" ca="1" si="62"/>
        <v>0</v>
      </c>
      <c r="BM75" s="57" cm="1">
        <f t="array" aca="1" ref="BM75" ca="1">SUM(IF($C75&gt;0,IF(AND(INDIRECT(ADDRESS($C75,44))=0,INDIRECT(ADDRESS($C75,38))&lt;&gt;"UL"),INDIRECT(ADDRESS($C75,COLUMN()-12)),0),0), IF($D75&gt;0,IF(AND(INDIRECT(ADDRESS($D75,44))=0,INDIRECT(ADDRESS($D75,38))&lt;&gt;"UL"),INDIRECT(ADDRESS($D75,COLUMN()-12)),0),0), IF($E75&gt;0,IF(AND(INDIRECT(ADDRESS($E75,44))=0,INDIRECT(ADDRESS($E75,38))&lt;&gt;"UL"),INDIRECT(ADDRESS($E75,COLUMN()-12)),0),0), IF($F75&gt;0,IF(AND(INDIRECT(ADDRESS($F75,44))=0,INDIRECT(ADDRESS($F75,38))&lt;&gt;"UL"),INDIRECT(ADDRESS($F75,COLUMN()-12)),0),0), IF($G75&gt;0,IF(AND(INDIRECT(ADDRESS($G75,44))=0,INDIRECT(ADDRESS($G75,38))&lt;&gt;"UL"),INDIRECT(ADDRESS($G75,COLUMN()-12)),0),0), IF($H75&gt;0,IF(AND(INDIRECT(ADDRESS($H75,44))=0,INDIRECT(ADDRESS($H75,38))&lt;&gt;"UL"),INDIRECT(ADDRESS($H75,COLUMN()-12)),0),0), IF($I75&gt;0,IF(AND(INDIRECT(ADDRESS($I75,44))=0,INDIRECT(ADDRESS($I75,38))&lt;&gt;"UL"),INDIRECT(ADDRESS($I75,COLUMN()-12)),0),0), IF($J75&gt;0,IF(AND(INDIRECT(ADDRESS($J75,44))=0,INDIRECT(ADDRESS($J75,38))&lt;&gt;"UL"),INDIRECT(ADDRESS($J75,COLUMN()-12)),0),0), IF($K75&gt;0,IF(AND(INDIRECT(ADDRESS($K75,44))=0,INDIRECT(ADDRESS($K75,38))&lt;&gt;"UL"),INDIRECT(ADDRESS($K75,COLUMN()-11)),0),0), IF($L75&gt;0,IF(AND(INDIRECT(ADDRESS($L75,44))=0,INDIRECT(ADDRESS($L75,38))&lt;&gt;"UL"),INDIRECT(ADDRESS($L75,COLUMN()-11)),0),0), IF($M75&gt;0,IF(AND(INDIRECT(ADDRESS($M75,44))=0,INDIRECT(ADDRESS($M75,38))&lt;&gt;"UL"),INDIRECT(ADDRESS($M75,COLUMN()-11)),0),0))</f>
        <v>0</v>
      </c>
      <c r="BN75" s="57" cm="1">
        <f t="array" aca="1" ref="BN75" ca="1">SUM(IF($C75&gt;0,IF(AND(INDIRECT(ADDRESS($C75,44))=0,INDIRECT(ADDRESS($C75,38))&lt;&gt;"UL"),INDIRECT(ADDRESS($C75,COLUMN()-12)),0),0), IF($D75&gt;0,IF(AND(INDIRECT(ADDRESS($D75,44))=0,INDIRECT(ADDRESS($D75,38))&lt;&gt;"UL"),INDIRECT(ADDRESS($D75,COLUMN()-12)),0),0), IF($E75&gt;0,IF(AND(INDIRECT(ADDRESS($E75,44))=0,INDIRECT(ADDRESS($E75,38))&lt;&gt;"UL"),INDIRECT(ADDRESS($E75,COLUMN()-12)),0),0), IF($F75&gt;0,IF(AND(INDIRECT(ADDRESS($F75,44))=0,INDIRECT(ADDRESS($F75,38))&lt;&gt;"UL"),INDIRECT(ADDRESS($F75,COLUMN()-12)),0),0), IF($G75&gt;0,IF(AND(INDIRECT(ADDRESS($G75,44))=0,INDIRECT(ADDRESS($G75,38))&lt;&gt;"UL"),INDIRECT(ADDRESS($G75,COLUMN()-12)),0),0), IF($H75&gt;0,IF(AND(INDIRECT(ADDRESS($H75,44))=0,INDIRECT(ADDRESS($H75,38))&lt;&gt;"UL"),INDIRECT(ADDRESS($H75,COLUMN()-12)),0),0), IF($I75&gt;0,IF(AND(INDIRECT(ADDRESS($I75,44))=0,INDIRECT(ADDRESS($I75,38))&lt;&gt;"UL"),INDIRECT(ADDRESS($I75,COLUMN()-12)),0),0), IF($J75&gt;0,IF(AND(INDIRECT(ADDRESS($J75,44))=0,INDIRECT(ADDRESS($J75,38))&lt;&gt;"UL"),INDIRECT(ADDRESS($J75,COLUMN()-12)),0),0), IF($K75&gt;0,IF(AND(INDIRECT(ADDRESS($K75,44))=0,INDIRECT(ADDRESS($K75,38))&lt;&gt;"UL"),INDIRECT(ADDRESS($K75,COLUMN()-11)),0),0), IF($L75&gt;0,IF(AND(INDIRECT(ADDRESS($L75,44))=0,INDIRECT(ADDRESS($L75,38))&lt;&gt;"UL"),INDIRECT(ADDRESS($L75,COLUMN()-11)),0),0), IF($M75&gt;0,IF(AND(INDIRECT(ADDRESS($M75,44))=0,INDIRECT(ADDRESS($M75,38))&lt;&gt;"UL"),INDIRECT(ADDRESS($M75,COLUMN()-11)),0),0))</f>
        <v>0</v>
      </c>
      <c r="BO75" s="57" cm="1">
        <f t="array" aca="1" ref="BO75" ca="1">SUM(IF($C75&gt;0,IF(AND(INDIRECT(ADDRESS($C75,44))=0,INDIRECT(ADDRESS($C75,38))&lt;&gt;"UL"),INDIRECT(ADDRESS($C75,COLUMN()-12)),0),0), IF($D75&gt;0,IF(AND(INDIRECT(ADDRESS($D75,44))=0,INDIRECT(ADDRESS($D75,38))&lt;&gt;"UL"),INDIRECT(ADDRESS($D75,COLUMN()-12)),0),0), IF($E75&gt;0,IF(AND(INDIRECT(ADDRESS($E75,44))=0,INDIRECT(ADDRESS($E75,38))&lt;&gt;"UL"),INDIRECT(ADDRESS($E75,COLUMN()-12)),0),0), IF($F75&gt;0,IF(AND(INDIRECT(ADDRESS($F75,44))=0,INDIRECT(ADDRESS($F75,38))&lt;&gt;"UL"),INDIRECT(ADDRESS($F75,COLUMN()-12)),0),0), IF($G75&gt;0,IF(AND(INDIRECT(ADDRESS($G75,44))=0,INDIRECT(ADDRESS($G75,38))&lt;&gt;"UL"),INDIRECT(ADDRESS($G75,COLUMN()-12)),0),0), IF($H75&gt;0,IF(AND(INDIRECT(ADDRESS($H75,44))=0,INDIRECT(ADDRESS($H75,38))&lt;&gt;"UL"),INDIRECT(ADDRESS($H75,COLUMN()-12)),0),0), IF($I75&gt;0,IF(AND(INDIRECT(ADDRESS($I75,44))=0,INDIRECT(ADDRESS($I75,38))&lt;&gt;"UL"),INDIRECT(ADDRESS($I75,COLUMN()-12)),0),0), IF($J75&gt;0,IF(AND(INDIRECT(ADDRESS($J75,44))=0,INDIRECT(ADDRESS($J75,38))&lt;&gt;"UL"),INDIRECT(ADDRESS($J75,COLUMN()-12)),0),0), IF($K75&gt;0,IF(AND(INDIRECT(ADDRESS($K75,44))=0,INDIRECT(ADDRESS($K75,38))&lt;&gt;"UL"),INDIRECT(ADDRESS($K75,COLUMN()-11)),0),0), IF($L75&gt;0,IF(AND(INDIRECT(ADDRESS($L75,44))=0,INDIRECT(ADDRESS($L75,38))&lt;&gt;"UL"),INDIRECT(ADDRESS($L75,COLUMN()-11)),0),0), IF($M75&gt;0,IF(AND(INDIRECT(ADDRESS($M75,44))=0,INDIRECT(ADDRESS($M75,38))&lt;&gt;"UL"),INDIRECT(ADDRESS($M75,COLUMN()-11)),0),0))</f>
        <v>0</v>
      </c>
      <c r="BP75" s="57" cm="1">
        <f t="array" aca="1" ref="BP75" ca="1">SUM(IF($C75&gt;0,IF(AND(INDIRECT(ADDRESS($C75,44))=0,INDIRECT(ADDRESS($C75,38))&lt;&gt;"UL"),INDIRECT(ADDRESS($C75,COLUMN()-12)),0),0), IF($D75&gt;0,IF(AND(INDIRECT(ADDRESS($D75,44))=0,INDIRECT(ADDRESS($D75,38))&lt;&gt;"UL"),INDIRECT(ADDRESS($D75,COLUMN()-12)),0),0), IF($E75&gt;0,IF(AND(INDIRECT(ADDRESS($E75,44))=0,INDIRECT(ADDRESS($E75,38))&lt;&gt;"UL"),INDIRECT(ADDRESS($E75,COLUMN()-12)),0),0), IF($F75&gt;0,IF(AND(INDIRECT(ADDRESS($F75,44))=0,INDIRECT(ADDRESS($F75,38))&lt;&gt;"UL"),INDIRECT(ADDRESS($F75,COLUMN()-12)),0),0), IF($G75&gt;0,IF(AND(INDIRECT(ADDRESS($G75,44))=0,INDIRECT(ADDRESS($G75,38))&lt;&gt;"UL"),INDIRECT(ADDRESS($G75,COLUMN()-12)),0),0), IF($H75&gt;0,IF(AND(INDIRECT(ADDRESS($H75,44))=0,INDIRECT(ADDRESS($H75,38))&lt;&gt;"UL"),INDIRECT(ADDRESS($H75,COLUMN()-12)),0),0), IF($I75&gt;0,IF(AND(INDIRECT(ADDRESS($I75,44))=0,INDIRECT(ADDRESS($I75,38))&lt;&gt;"UL"),INDIRECT(ADDRESS($I75,COLUMN()-12)),0),0), IF($J75&gt;0,IF(AND(INDIRECT(ADDRESS($J75,44))=0,INDIRECT(ADDRESS($J75,38))&lt;&gt;"UL"),INDIRECT(ADDRESS($J75,COLUMN()-12)),0),0), IF($K75&gt;0,IF(AND(INDIRECT(ADDRESS($K75,44))=0,INDIRECT(ADDRESS($K75,38))&lt;&gt;"UL"),INDIRECT(ADDRESS($K75,COLUMN()-11)),0),0), IF($L75&gt;0,IF(AND(INDIRECT(ADDRESS($L75,44))=0,INDIRECT(ADDRESS($L75,38))&lt;&gt;"UL"),INDIRECT(ADDRESS($L75,COLUMN()-11)),0),0), IF($M75&gt;0,IF(AND(INDIRECT(ADDRESS($M75,44))=0,INDIRECT(ADDRESS($M75,38))&lt;&gt;"UL"),INDIRECT(ADDRESS($M75,COLUMN()-11)),0),0))</f>
        <v>0</v>
      </c>
      <c r="BQ75" s="57">
        <f t="shared" ca="1" si="63"/>
        <v>0</v>
      </c>
      <c r="BR75" s="161">
        <f t="shared" ca="1" si="64"/>
        <v>71.160077016943518</v>
      </c>
      <c r="BS75" s="56"/>
      <c r="BT75" s="56">
        <f t="shared" ca="1" si="65"/>
        <v>5.1949092528421597</v>
      </c>
      <c r="BU75" s="63">
        <f t="shared" ca="1" si="66"/>
        <v>0.14842597865263313</v>
      </c>
      <c r="BV75" s="57" t="s">
        <v>34</v>
      </c>
      <c r="BW75" s="57" cm="1">
        <f t="array" aca="1" ref="BW75" ca="1">SUM(IF($C75&gt;0,IF(AND(INDIRECT(ADDRESS($C75,44))=0,INDIRECT(ADDRESS($C75,38))="UL",ISERROR(SEARCH("Rear",INDIRECT(ADDRESS($C75,33)))),ISERROR(SEARCH("Side",INDIRECT(ADDRESS($C75,33))))),INDIRECT(ADDRESS($C75,COLUMN())),0),0),IF($D75&gt;0,IF(AND(INDIRECT(ADDRESS($D75,44))=0,INDIRECT(ADDRESS($D75,38))="UL",ISERROR(SEARCH("Rear",INDIRECT(ADDRESS($D75,33)))),ISERROR(SEARCH("Side",INDIRECT(ADDRESS($D75,33))))),INDIRECT(ADDRESS($D75,COLUMN())),0),0),IF($E75&gt;0,IF(AND(INDIRECT(ADDRESS($E75,44))=0,INDIRECT(ADDRESS($E75,38))="UL",ISERROR(SEARCH("Rear",INDIRECT(ADDRESS($E75,33)))),ISERROR(SEARCH("Side",INDIRECT(ADDRESS($E75,33))))),INDIRECT(ADDRESS($E75,COLUMN())),0),0),IF($F75&gt;0,IF(AND(INDIRECT(ADDRESS($F75,44))=0,INDIRECT(ADDRESS($F75,38))="UL",ISERROR(SEARCH("Rear",INDIRECT(ADDRESS($F75,33)))),ISERROR(SEARCH("Side",INDIRECT(ADDRESS($F75,33))))),INDIRECT(ADDRESS($F75,COLUMN())),0),0),IF($G75&gt;0,IF(AND(INDIRECT(ADDRESS($G75,44))=0,INDIRECT(ADDRESS($G75,38))="UL",ISERROR(SEARCH("Rear",INDIRECT(ADDRESS($G75,33)))),ISERROR(SEARCH("Side",INDIRECT(ADDRESS($G75,33))))),INDIRECT(ADDRESS($G75,COLUMN())),0),0),IF($H75&gt;0,IF(AND(INDIRECT(ADDRESS($H75,44))=0,INDIRECT(ADDRESS($H75,38))="UL",ISERROR(SEARCH("Rear",INDIRECT(ADDRESS($H75,33)))),ISERROR(SEARCH("Side",INDIRECT(ADDRESS($H75,33))))),INDIRECT(ADDRESS($H75,COLUMN())),0),0),IF($I75&gt;0,IF(AND(INDIRECT(ADDRESS($I75,44))=0,INDIRECT(ADDRESS($I75,38))="UL",ISERROR(SEARCH("Rear",INDIRECT(ADDRESS($I75,33)))),ISERROR(SEARCH("Side",INDIRECT(ADDRESS($I75,33))))),INDIRECT(ADDRESS($I75,COLUMN())),0),0),IF($J75&gt;0,IF(AND(INDIRECT(ADDRESS($J75,44))=0,INDIRECT(ADDRESS($J75,38))="UL",ISERROR(SEARCH("Rear",INDIRECT(ADDRESS($J75,33)))),ISERROR(SEARCH("Side",INDIRECT(ADDRESS($J75,33))))),INDIRECT(ADDRESS($J75,COLUMN())),0),0),IF($K75&gt;0,IF(AND(INDIRECT(ADDRESS($K75,44))=0,INDIRECT(ADDRESS($K75,38))="UL",ISERROR(SEARCH("Rear",INDIRECT(ADDRESS($K75,33)))),ISERROR(SEARCH("Side",INDIRECT(ADDRESS($K75,33))))),INDIRECT(ADDRESS($K75,COLUMN())),0),0),IF($L75&gt;0,IF(AND(INDIRECT(ADDRESS($L75,44))=0,INDIRECT(ADDRESS($L75,38))="UL",ISERROR(SEARCH("Rear",INDIRECT(ADDRESS($L75,33)))),ISERROR(SEARCH("Side",INDIRECT(ADDRESS($L75,33))))),INDIRECT(ADDRESS($L75,COLUMN())),0),0),IF($M75&gt;0,IF(AND(INDIRECT(ADDRESS($M75,44))=0,INDIRECT(ADDRESS($M75,38))="UL",ISERROR(SEARCH("Rear",INDIRECT(ADDRESS($M75,33)))),ISERROR(SEARCH("Side",INDIRECT(ADDRESS($M75,33))))),INDIRECT(ADDRESS($M75,COLUMN())),0),0))</f>
        <v>1.2222222222222223</v>
      </c>
      <c r="BX75" s="57">
        <f t="shared" ca="1" si="67"/>
        <v>1.2222222222222223</v>
      </c>
      <c r="BY75" s="57" cm="1">
        <f t="array" aca="1" ref="BY75" ca="1">SUM(IF($C75&gt;0,IF(AND(INDIRECT(ADDRESS($C75,44))=0,INDIRECT(ADDRESS($C75,38))="UL"),INDIRECT(ADDRESS($C75,COLUMN())),0),0),IF($D75&gt;0,IF(AND(INDIRECT(ADDRESS($D75,44))=0,INDIRECT(ADDRESS($D75,38))="UL"),INDIRECT(ADDRESS($D75,COLUMN())),0),0),IF($E75&gt;0,IF(AND(INDIRECT(ADDRESS($E75,44))=0,INDIRECT(ADDRESS($E75,38))="UL"),INDIRECT(ADDRESS($E75,COLUMN())),0),0),IF($F75&gt;0,IF(AND(INDIRECT(ADDRESS($F75,44))=0,INDIRECT(ADDRESS($F75,38))="UL"),INDIRECT(ADDRESS($F75,COLUMN())),0),0),IF($G75&gt;0,IF(AND(INDIRECT(ADDRESS($G75,44))=0,INDIRECT(ADDRESS($G75,38))="UL"),INDIRECT(ADDRESS($G75,COLUMN())),0),0),IF($H75&gt;0,IF(AND(INDIRECT(ADDRESS($H75,44))=0,INDIRECT(ADDRESS($H75,38))="UL"),INDIRECT(ADDRESS($H75,COLUMN())),0),0),IF($I75&gt;0,IF(AND(INDIRECT(ADDRESS($I75,44))=0,INDIRECT(ADDRESS($I75,38))="UL"),INDIRECT(ADDRESS($I75,COLUMN())),0),0),IF($J75&gt;0,IF(AND(INDIRECT(ADDRESS($J75,44))=0,INDIRECT(ADDRESS($J75,38))="UL"),INDIRECT(ADDRESS($J75,COLUMN())),0),0),IF($K75&gt;0,IF(AND(INDIRECT(ADDRESS($K75,44))=0,INDIRECT(ADDRESS($K75,38))="UL"),INDIRECT(ADDRESS($K75,COLUMN())),0),0),IF($L75&gt;0,IF(AND(INDIRECT(ADDRESS($L75,44))=0,INDIRECT(ADDRESS($L75,38))="UL"),INDIRECT(ADDRESS($L75,COLUMN())),0),0),IF($M75&gt;0,IF(AND(INDIRECT(ADDRESS($M75,44))=0,INDIRECT(ADDRESS($M75,38))="UL"),INDIRECT(ADDRESS($M75,COLUMN())),0),0))</f>
        <v>0.41563786008230452</v>
      </c>
      <c r="BZ75" s="57" cm="1">
        <f t="array" aca="1" ref="BZ75" ca="1">SUM(IF($C75&gt;0,IF(AND(INDIRECT(ADDRESS($C75,44))=0,INDIRECT(ADDRESS($C75,38))="UL"),INDIRECT(ADDRESS($C75,COLUMN())),0),0),IF($D75&gt;0,IF(AND(INDIRECT(ADDRESS($D75,44))=0,INDIRECT(ADDRESS($D75,38))="UL"),INDIRECT(ADDRESS($D75,COLUMN())),0),0),IF($E75&gt;0,IF(AND(INDIRECT(ADDRESS($E75,44))=0,INDIRECT(ADDRESS($E75,38))="UL"),INDIRECT(ADDRESS($E75,COLUMN())),0),0),IF($F75&gt;0,IF(AND(INDIRECT(ADDRESS($F75,44))=0,INDIRECT(ADDRESS($F75,38))="UL"),INDIRECT(ADDRESS($F75,COLUMN())),0),0),IF($G75&gt;0,IF(AND(INDIRECT(ADDRESS($G75,44))=0,INDIRECT(ADDRESS($G75,38))="UL"),INDIRECT(ADDRESS($G75,COLUMN())),0),0),IF($H75&gt;0,IF(AND(INDIRECT(ADDRESS($H75,44))=0,INDIRECT(ADDRESS($H75,38))="UL"),INDIRECT(ADDRESS($H75,COLUMN())),0),0),IF($I75&gt;0,IF(AND(INDIRECT(ADDRESS($I75,44))=0,INDIRECT(ADDRESS($I75,38))="UL"),INDIRECT(ADDRESS($I75,COLUMN())),0),0),IF($J75&gt;0,IF(AND(INDIRECT(ADDRESS($J75,44))=0,INDIRECT(ADDRESS($J75,38))="UL"),INDIRECT(ADDRESS($J75,COLUMN())),0),0),IF($K75&gt;0,IF(AND(INDIRECT(ADDRESS($K75,44))=0,INDIRECT(ADDRESS($K75,38))="UL"),INDIRECT(ADDRESS($K75,COLUMN())),0),0),IF($L75&gt;0,IF(AND(INDIRECT(ADDRESS($L75,44))=0,INDIRECT(ADDRESS($L75,38))="UL"),INDIRECT(ADDRESS($L75,COLUMN())),0),0),IF($M75&gt;0,IF(AND(INDIRECT(ADDRESS($M75,44))=0,INDIRECT(ADDRESS($M75,38))="UL"),INDIRECT(ADDRESS($M75,COLUMN())),0),0))</f>
        <v>0.1213991769547325</v>
      </c>
      <c r="CA75" s="57">
        <f t="shared" ca="1" si="68"/>
        <v>0.1213991769547325</v>
      </c>
      <c r="CB75" s="57" cm="1">
        <f t="array" aca="1" ref="CB75" ca="1">SUM(IF($C75&gt;0,IF(AND(INDIRECT(ADDRESS($C75,44))=0,INDIRECT(ADDRESS($C75,38))&lt;&gt;"UL"),INDIRECT(ADDRESS($C75,COLUMN())),0),0),IF($D75&gt;0,IF(AND(INDIRECT(ADDRESS($D75,44))=0,INDIRECT(ADDRESS($D75,38))&lt;&gt;"UL"),INDIRECT(ADDRESS($D75,COLUMN())),0),0),IF($E75&gt;0,IF(AND(INDIRECT(ADDRESS($E75,44))=0,INDIRECT(ADDRESS($E75,38))&lt;&gt;"UL"),INDIRECT(ADDRESS($E75,COLUMN())),0),0),IF($F75&gt;0,IF(AND(INDIRECT(ADDRESS($F75,44))=0,INDIRECT(ADDRESS($F75,38))&lt;&gt;"UL"),INDIRECT(ADDRESS($F75,COLUMN())),0),0),IF($G75&gt;0,IF(AND(INDIRECT(ADDRESS($G75,44))=0,INDIRECT(ADDRESS($G75,38))&lt;&gt;"UL"),INDIRECT(ADDRESS($G75,COLUMN())),0),0),IF($H75&gt;0,IF(AND(INDIRECT(ADDRESS($H75,44))=0,INDIRECT(ADDRESS($H75,38))&lt;&gt;"UL"),INDIRECT(ADDRESS($H75,COLUMN())),0),0),IF($I75&gt;0,IF(AND(INDIRECT(ADDRESS($I75,44))=0,INDIRECT(ADDRESS($I75,38))&lt;&gt;"UL"),INDIRECT(ADDRESS($I75,COLUMN())),0),0),IF($J75&gt;0,IF(AND(INDIRECT(ADDRESS($J75,44))=0,INDIRECT(ADDRESS($J75,38))&lt;&gt;"UL"),INDIRECT(ADDRESS($J75,COLUMN())),0),0),IF($K75&gt;0,IF(AND(INDIRECT(ADDRESS($K75,44))=0,INDIRECT(ADDRESS($K75,38))&lt;&gt;"UL"),INDIRECT(ADDRESS($K75,COLUMN())),0),0),IF($L75&gt;0,IF(AND(INDIRECT(ADDRESS($L75,44))=0,INDIRECT(ADDRESS($L75,38))&lt;&gt;"UL"),INDIRECT(ADDRESS($L75,COLUMN())),0),0),IF($M75&gt;0,IF(AND(INDIRECT(ADDRESS($M75,44))=0,INDIRECT(ADDRESS($M75,38))&lt;&gt;"UL"),INDIRECT(ADDRESS($M75,COLUMN())),0),0))</f>
        <v>0</v>
      </c>
      <c r="CC75" s="57">
        <f t="shared" ca="1" si="69"/>
        <v>0</v>
      </c>
      <c r="CD75" s="57" cm="1">
        <f t="array" aca="1" ref="CD75" ca="1">SUM(IF($C75&gt;0,IF(AND(INDIRECT(ADDRESS($C75,44))=0,INDIRECT(ADDRESS($C75,38))&lt;&gt;"UL"),INDIRECT(ADDRESS($C75,COLUMN())),0),0),IF($D75&gt;0,IF(AND(INDIRECT(ADDRESS($D75,44))=0,INDIRECT(ADDRESS($D75,38))&lt;&gt;"UL"),INDIRECT(ADDRESS($D75,COLUMN())),0),0),IF($E75&gt;0,IF(AND(INDIRECT(ADDRESS($E75,44))=0,INDIRECT(ADDRESS($E75,38))&lt;&gt;"UL"),INDIRECT(ADDRESS($E75,COLUMN())),0),0),IF($F75&gt;0,IF(AND(INDIRECT(ADDRESS($F75,44))=0,INDIRECT(ADDRESS($F75,38))&lt;&gt;"UL"),INDIRECT(ADDRESS($F75,COLUMN())),0),0),IF($G75&gt;0,IF(AND(INDIRECT(ADDRESS($G75,44))=0,INDIRECT(ADDRESS($G75,38))&lt;&gt;"UL"),INDIRECT(ADDRESS($G75,COLUMN())),0),0),IF($H75&gt;0,IF(AND(INDIRECT(ADDRESS($H75,44))=0,INDIRECT(ADDRESS($H75,38))&lt;&gt;"UL"),INDIRECT(ADDRESS($H75,COLUMN())),0),0),IF($I75&gt;0,IF(AND(INDIRECT(ADDRESS($I75,44))=0,INDIRECT(ADDRESS($I75,38))&lt;&gt;"UL"),INDIRECT(ADDRESS($I75,COLUMN())),0),0),IF($J75&gt;0,IF(AND(INDIRECT(ADDRESS($J75,44))=0,INDIRECT(ADDRESS($J75,38))&lt;&gt;"UL"),INDIRECT(ADDRESS($J75,COLUMN())),0),0),IF($K75&gt;0,IF(AND(INDIRECT(ADDRESS($K75,44))=0,INDIRECT(ADDRESS($K75,38))&lt;&gt;"UL"),INDIRECT(ADDRESS($K75,COLUMN())),0),0),IF($L75&gt;0,IF(AND(INDIRECT(ADDRESS($L75,44))=0,INDIRECT(ADDRESS($L75,38))&lt;&gt;"UL"),INDIRECT(ADDRESS($L75,COLUMN())),0),0),IF($M75&gt;0,IF(AND(INDIRECT(ADDRESS($M75,44))=0,INDIRECT(ADDRESS($M75,38))&lt;&gt;"UL"),INDIRECT(ADDRESS($M75,COLUMN())),0),0))</f>
        <v>0</v>
      </c>
      <c r="CE75" s="57" cm="1">
        <f t="array" aca="1" ref="CE75" ca="1">SUM(IF($C75&gt;0,IF(AND(INDIRECT(ADDRESS($C75,44))=0,INDIRECT(ADDRESS($C75,38))&lt;&gt;"UL"),INDIRECT(ADDRESS($C75,COLUMN())),0),0),IF($D75&gt;0,IF(AND(INDIRECT(ADDRESS($D75,44))=0,INDIRECT(ADDRESS($D75,38))&lt;&gt;"UL"),INDIRECT(ADDRESS($D75,COLUMN())),0),0),IF($E75&gt;0,IF(AND(INDIRECT(ADDRESS($E75,44))=0,INDIRECT(ADDRESS($E75,38))&lt;&gt;"UL"),INDIRECT(ADDRESS($E75,COLUMN())),0),0),IF($F75&gt;0,IF(AND(INDIRECT(ADDRESS($F75,44))=0,INDIRECT(ADDRESS($F75,38))&lt;&gt;"UL"),INDIRECT(ADDRESS($F75,COLUMN())),0),0),IF($G75&gt;0,IF(AND(INDIRECT(ADDRESS($G75,44))=0,INDIRECT(ADDRESS($G75,38))&lt;&gt;"UL"),INDIRECT(ADDRESS($G75,COLUMN())),0),0),IF($H75&gt;0,IF(AND(INDIRECT(ADDRESS($H75,44))=0,INDIRECT(ADDRESS($H75,38))&lt;&gt;"UL"),INDIRECT(ADDRESS($H75,COLUMN())),0),0),IF($I75&gt;0,IF(AND(INDIRECT(ADDRESS($I75,44))=0,INDIRECT(ADDRESS($I75,38))&lt;&gt;"UL"),INDIRECT(ADDRESS($I75,COLUMN())),0),0),IF($J75&gt;0,IF(AND(INDIRECT(ADDRESS($J75,44))=0,INDIRECT(ADDRESS($J75,38))&lt;&gt;"UL"),INDIRECT(ADDRESS($J75,COLUMN())),0),0),IF($K75&gt;0,IF(AND(INDIRECT(ADDRESS($K75,44))=0,INDIRECT(ADDRESS($K75,38))&lt;&gt;"UL"),INDIRECT(ADDRESS($K75,COLUMN())),0),0),IF($L75&gt;0,IF(AND(INDIRECT(ADDRESS($L75,44))=0,INDIRECT(ADDRESS($L75,38))&lt;&gt;"UL"),INDIRECT(ADDRESS($L75,COLUMN())),0),0),IF($M75&gt;0,IF(AND(INDIRECT(ADDRESS($M75,44))=0,INDIRECT(ADDRESS($M75,38))&lt;&gt;"UL"),INDIRECT(ADDRESS($M75,COLUMN())),0),0))</f>
        <v>0</v>
      </c>
      <c r="CF75" s="57">
        <f t="shared" ca="1" si="70"/>
        <v>0</v>
      </c>
      <c r="CG75" s="57">
        <f t="shared" ca="1" si="71"/>
        <v>3.3223385639791094</v>
      </c>
      <c r="CH75" s="57">
        <f t="shared" ca="1" si="72"/>
        <v>9.4923958970831696E-2</v>
      </c>
      <c r="CI75" s="19">
        <f t="shared" ca="1" si="73"/>
        <v>18.271005963300532</v>
      </c>
      <c r="CJ75" s="19"/>
      <c r="CK75" s="57" cm="1">
        <f t="array" aca="1" ref="CK75" ca="1">IF(AU75="S", SUM(IF($C75&gt;0,IF(INDIRECT(ADDRESS($C75,43))&lt;&gt;1,INDIRECT(ADDRESS($C75,48)),0),0), IF($D75&gt;0,IF(INDIRECT(ADDRESS($D75,43))&lt;&gt;1,INDIRECT(ADDRESS($D75,48)),0),0), IF($E75&gt;0,IF(INDIRECT(ADDRESS($E75,43))&lt;&gt;1,INDIRECT(ADDRESS($E75,48)),0),0), IF($F75&gt;0,IF(INDIRECT(ADDRESS($F75,43))&lt;&gt;1,INDIRECT(ADDRESS($F75,48)),0),0), IF($G75&gt;0,IF(INDIRECT(ADDRESS($G75,43))&lt;&gt;1,INDIRECT(ADDRESS($G75,48)),0),0), IF($H75&gt;0,IF(INDIRECT(ADDRESS($H75,43))&lt;&gt;1,INDIRECT(ADDRESS($H75,48)),0),0), IF($I75&gt;0,IF(INDIRECT(ADDRESS($I75,43))&lt;&gt;1,INDIRECT(ADDRESS($I75,48)),0),0), IF($J75&gt;0,IF(INDIRECT(ADDRESS($J75,43))&lt;&gt;1,INDIRECT(ADDRESS($J75,48)),0),0), IF($K75&gt;0,IF(INDIRECT(ADDRESS($K75,43))&lt;&gt;1,INDIRECT(ADDRESS($K75,48)),0),0), IF($L75&gt;0,IF(INDIRECT(ADDRESS($L75,43))&lt;&gt;1,INDIRECT(ADDRESS($L75,48)),0),0), IF($M75&gt;0,IF(INDIRECT(ADDRESS($M75,43))&lt;&gt;1,INDIRECT(ADDRESS($M75,48)),0),0)), IF(AU75="L",SUM(IF($C75&gt;0,IF(INDIRECT(ADDRESS($C75,43))&lt;&gt;1,INDIRECT(ADDRESS($C75,50)),0),0), IF($D75&gt;0,IF(INDIRECT(ADDRESS($D75,43))&lt;&gt;1,INDIRECT(ADDRESS($D75,50)),0),0), IF($E75&gt;0,IF(INDIRECT(ADDRESS($E75,43))&lt;&gt;1,INDIRECT(ADDRESS($E75,50)),0),0), IF($F75&gt;0,IF(INDIRECT(ADDRESS($F75,43))&lt;&gt;1,INDIRECT(ADDRESS($F75,50)),0),0), IF($G75&gt;0,IF(INDIRECT(ADDRESS($G75,43))&lt;&gt;1,INDIRECT(ADDRESS($G75,50)),0),0), IF($G75&gt;0,IF(INDIRECT(ADDRESS($G75,43))&lt;&gt;1,INDIRECT(ADDRESS($G75,50)),0),0), IF($H75&gt;0,IF(INDIRECT(ADDRESS($H75,43))&lt;&gt;1,INDIRECT(ADDRESS($H75,50)),0),0), IF($I75&gt;0,IF(INDIRECT(ADDRESS($I75,43))&lt;&gt;1,INDIRECT(ADDRESS($I75,50)),0),0), IF($J75&gt;0,IF(INDIRECT(ADDRESS($J75,43))&lt;&gt;1,INDIRECT(ADDRESS($J75,50)),0),0), IF($K75&gt;0,IF(INDIRECT(ADDRESS($K75,43))&lt;&gt;1,INDIRECT(ADDRESS($K75,50)),0),0), IF($L75&gt;0,IF(INDIRECT(ADDRESS($L75,43))&lt;&gt;1,INDIRECT(ADDRESS($L75,50)),0),0), IF($M75&gt;0,IF(INDIRECT(ADDRESS($M75,43))&lt;&gt;1,INDIRECT(ADDRESS($M75,50)),0),0)), SUM(IF($C75&gt;0,IF(INDIRECT(ADDRESS($C75,43))&lt;&gt;1,INDIRECT(ADDRESS($C75,49)),0),0), IF($D75&gt;0,IF(INDIRECT(ADDRESS($D75,43))&lt;&gt;1,INDIRECT(ADDRESS($D75,49)),0),0), IF($E75&gt;0,IF(INDIRECT(ADDRESS($E75,43))&lt;&gt;1,INDIRECT(ADDRESS($E75,49)),0),0), IF($F75&gt;0,IF(INDIRECT(ADDRESS($F75,43))&lt;&gt;1,INDIRECT(ADDRESS($F75,49)),0),0), IF($G75&gt;0,IF(INDIRECT(ADDRESS($G75,43))&lt;&gt;1,INDIRECT(ADDRESS($G75,49)),0),0), IF($G75&gt;0,IF(INDIRECT(ADDRESS($G75,43))&lt;&gt;1,INDIRECT(ADDRESS($G75,49)),0),0), IF($H75&gt;0,IF(INDIRECT(ADDRESS($H75,43))&lt;&gt;1,INDIRECT(ADDRESS($H75,49)),0),0), IF($I75&gt;0,IF(INDIRECT(ADDRESS($I75,43))&lt;&gt;1,INDIRECT(ADDRESS($I75,49)),0),0), IF($J75&gt;0,IF(INDIRECT(ADDRESS($J75,43))&lt;&gt;1,INDIRECT(ADDRESS($J75,49)),0),0), IF($K75&gt;0,IF(INDIRECT(ADDRESS($K75,43))&lt;&gt;1,INDIRECT(ADDRESS($K75,49)),0),0), IF($L75&gt;0,IF(INDIRECT(ADDRESS($L75,43))&lt;&gt;1,INDIRECT(ADDRESS($L75,49)),0),0), IF($M75&gt;0,IF(INDIRECT(ADDRESS($M75,43))&lt;&gt;1,INDIRECT(ADDRESS($M75,49)),0),0))))</f>
        <v>1.3333333333333333</v>
      </c>
      <c r="CL75" s="57" cm="1">
        <f t="array" aca="1" ref="CL75" ca="1">SUM(IF($C75&gt;0,IF(INDIRECT(ADDRESS($C75,44))=1,INDIRECT(ADDRESS($C75,90)),0),0), IF($D75&gt;0,IF(INDIRECT(ADDRESS($D75,44))=1,INDIRECT(ADDRESS($D75,90)),0),0), IF($E75&gt;0,IF(INDIRECT(ADDRESS($E75,44))=1,INDIRECT(ADDRESS($E75,90)),0),0), IF($F75&gt;0,IF(INDIRECT(ADDRESS($F75,44))=1,INDIRECT(ADDRESS($F75,90)),0),0), IF($G75&gt;0,IF(INDIRECT(ADDRESS($G75,44))=1,INDIRECT(ADDRESS($G75,90)),0),0), IF($H75&gt;0,IF(INDIRECT(ADDRESS($H75,44))=1,INDIRECT(ADDRESS($H75,90)),0),0), IF($I75&gt;0,IF(INDIRECT(ADDRESS($I75,44))=1,INDIRECT(ADDRESS($I75,90)),0),0), IF($J75&gt;0,IF(INDIRECT(ADDRESS($J75,44))=1,INDIRECT(ADDRESS($J75,90)),0),0), IF($K75&gt;0,IF(INDIRECT(ADDRESS($K75,44))=1,INDIRECT(ADDRESS($K75,90)),0),0), IF($L75&gt;0,IF(INDIRECT(ADDRESS($L75,44))=1,INDIRECT(ADDRESS($L75,90)),0),0), IF($M75&gt;0,IF(INDIRECT(ADDRESS($M75,44))=1,INDIRECT(ADDRESS($M75,90)),0),0))</f>
        <v>0</v>
      </c>
      <c r="CM75" s="56">
        <f t="shared" ca="1" si="74"/>
        <v>1.0926877025351349</v>
      </c>
      <c r="CN75" s="59"/>
    </row>
    <row r="76" spans="1:92" x14ac:dyDescent="0.25">
      <c r="A76" s="62" t="s">
        <v>152</v>
      </c>
      <c r="B76" s="122">
        <v>10</v>
      </c>
      <c r="C76" s="122">
        <v>21</v>
      </c>
      <c r="D76" s="122">
        <v>20</v>
      </c>
      <c r="E76" s="122">
        <v>29</v>
      </c>
      <c r="F76" s="122">
        <v>30</v>
      </c>
      <c r="G76" s="122"/>
      <c r="H76" s="122"/>
      <c r="I76" s="67"/>
      <c r="J76" s="67"/>
      <c r="K76" s="67"/>
      <c r="L76" s="67"/>
      <c r="M76" s="67"/>
      <c r="N76" s="67">
        <f t="shared" ca="1" si="54"/>
        <v>37</v>
      </c>
      <c r="O76" s="67" t="str" cm="1">
        <f t="array" aca="1" ref="O76" ca="1">INDIRECT(ADDRESS($B76,COLUMN()))</f>
        <v>Bomber</v>
      </c>
      <c r="P76" s="67" cm="1">
        <f t="array" aca="1" ref="P76" ca="1">INDIRECT(ADDRESS($B76,COLUMN()))</f>
        <v>6</v>
      </c>
      <c r="Q76" s="67" cm="1">
        <f t="array" aca="1" ref="Q76" ca="1">INDIRECT(ADDRESS($B76,COLUMN()))</f>
        <v>2</v>
      </c>
      <c r="R76" s="67" t="str" cm="1">
        <f t="array" aca="1" ref="R76" ca="1">INDIRECT(ADDRESS($B76,COLUMN()))</f>
        <v>-</v>
      </c>
      <c r="S76" s="67" cm="1">
        <f t="array" aca="1" ref="S76" ca="1">INDIRECT(ADDRESS($B76,COLUMN()))</f>
        <v>2</v>
      </c>
      <c r="T76" s="67" t="str" cm="1">
        <f t="array" aca="1" ref="T76" ca="1">INDIRECT(ADDRESS($B76,COLUMN()))</f>
        <v>1-4</v>
      </c>
      <c r="U76" s="67" cm="1">
        <f t="array" aca="1" ref="U76" ca="1">INDIRECT(ADDRESS($B76,COLUMN()))</f>
        <v>4</v>
      </c>
      <c r="V76" s="67" cm="1">
        <f t="array" aca="1" ref="V76" ca="1">INDIRECT(ADDRESS($B76,COLUMN()))</f>
        <v>0</v>
      </c>
      <c r="W76" s="67" cm="1">
        <f t="array" aca="1" ref="W76" ca="1">INDIRECT(ADDRESS($B76,COLUMN()))</f>
        <v>4</v>
      </c>
      <c r="X76" s="67" cm="1">
        <f t="array" aca="1" ref="X76" ca="1">INDIRECT(ADDRESS($B76,COLUMN()))</f>
        <v>5</v>
      </c>
      <c r="Y76" s="67" cm="1">
        <f t="array" aca="1" ref="Y76" ca="1">INDIRECT(ADDRESS($B76,COLUMN()))</f>
        <v>1</v>
      </c>
      <c r="Z76" s="67" cm="1">
        <f t="array" aca="1" ref="Z76" ca="1">INDIRECT(ADDRESS($B76,COLUMN()))</f>
        <v>5</v>
      </c>
      <c r="AA76" s="67" t="str" cm="1">
        <f t="array" aca="1" ref="AA76" ca="1">INDIRECT(ADDRESS($B76,COLUMN()))</f>
        <v>Rocket Boosters</v>
      </c>
      <c r="AB76" s="56">
        <f t="shared" ca="1" si="55"/>
        <v>0.71563189871974031</v>
      </c>
      <c r="AC76" s="56">
        <f t="shared" ca="1" si="56"/>
        <v>0.67179812162359032</v>
      </c>
      <c r="AD76" s="56">
        <f t="shared" ca="1" si="57"/>
        <v>3.5050336780361238</v>
      </c>
      <c r="AF76" s="52"/>
      <c r="AG76" s="52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65"/>
      <c r="AU76" s="54" t="s">
        <v>117</v>
      </c>
      <c r="AV76" s="57" cm="1">
        <f t="array" aca="1" ref="AV76" ca="1">SUM(IF($C76&gt;0,IF(AND(INDIRECT(ADDRESS($C76,44))=0,INDIRECT(ADDRESS($C76,38))="UL",ISERROR(SEARCH("Rear",INDIRECT(ADDRESS($C76,33)))),ISERROR(SEARCH("Side",INDIRECT(ADDRESS($C76,33))))),INDIRECT(ADDRESS($C76,COLUMN())),0),0),IF($D76&gt;0,IF(AND(INDIRECT(ADDRESS($D76,44))=0,INDIRECT(ADDRESS($D76,38))="UL",ISERROR(SEARCH("Rear",INDIRECT(ADDRESS($D76,33)))),ISERROR(SEARCH("Side",INDIRECT(ADDRESS($D76,33))))),INDIRECT(ADDRESS($D76,COLUMN())),0),0),IF($E76&gt;0,IF(AND(INDIRECT(ADDRESS($E76,44))=0,INDIRECT(ADDRESS($E76,38))="UL",ISERROR(SEARCH("Rear",INDIRECT(ADDRESS($E76,33)))),ISERROR(SEARCH("Side",INDIRECT(ADDRESS($E76,33))))),INDIRECT(ADDRESS($E76,COLUMN())),0),0),IF($F76&gt;0,IF(AND(INDIRECT(ADDRESS($F76,44))=0,INDIRECT(ADDRESS($F76,38))="UL",ISERROR(SEARCH("Rear",INDIRECT(ADDRESS($F76,33)))),ISERROR(SEARCH("Side",INDIRECT(ADDRESS($F76,33))))),INDIRECT(ADDRESS($F76,COLUMN())),0),0),IF($G76&gt;0,IF(AND(INDIRECT(ADDRESS($G76,44))=0,INDIRECT(ADDRESS($G76,38))="UL",ISERROR(SEARCH("Rear",INDIRECT(ADDRESS($G76,33)))),ISERROR(SEARCH("Side",INDIRECT(ADDRESS($G76,33))))),INDIRECT(ADDRESS($G76,COLUMN())),0),0),IF($H76&gt;0,IF(AND(INDIRECT(ADDRESS($H76,44))=0,INDIRECT(ADDRESS($H76,38))="UL",ISERROR(SEARCH("Rear",INDIRECT(ADDRESS($H76,33)))),ISERROR(SEARCH("Side",INDIRECT(ADDRESS($H76,33))))),INDIRECT(ADDRESS($H76,COLUMN())),0),0),IF($I76&gt;0,IF(AND(INDIRECT(ADDRESS($I76,44))=0,INDIRECT(ADDRESS($I76,38))="UL",ISERROR(SEARCH("Rear",INDIRECT(ADDRESS($I76,33)))),ISERROR(SEARCH("Side",INDIRECT(ADDRESS($I76,33))))),INDIRECT(ADDRESS($I76,COLUMN())),0),0),IF($J76&gt;0,IF(AND(INDIRECT(ADDRESS($J76,44))=0,INDIRECT(ADDRESS($J76,38))="UL",ISERROR(SEARCH("Rear",INDIRECT(ADDRESS($J76,33)))),ISERROR(SEARCH("Side",INDIRECT(ADDRESS($J76,33))))),INDIRECT(ADDRESS($J76,COLUMN())),0),0),IF($K76&gt;0,IF(AND(INDIRECT(ADDRESS($K76,44))=0,INDIRECT(ADDRESS($K76,38))="UL",ISERROR(SEARCH("Rear",INDIRECT(ADDRESS($K76,33)))),ISERROR(SEARCH("Side",INDIRECT(ADDRESS($K76,33))))),INDIRECT(ADDRESS($K76,COLUMN())),0),0),IF($L76&gt;0,IF(AND(INDIRECT(ADDRESS($L76,44))=0,INDIRECT(ADDRESS($L76,38))="UL",ISERROR(SEARCH("Rear",INDIRECT(ADDRESS($L76,33)))),ISERROR(SEARCH("Side",INDIRECT(ADDRESS($L76,33))))),INDIRECT(ADDRESS($L76,COLUMN())),0),0),IF($M76&gt;0,IF(AND(INDIRECT(ADDRESS($M76,44))=0,INDIRECT(ADDRESS($M76,38))="UL",ISERROR(SEARCH("Rear",INDIRECT(ADDRESS($M76,33)))),ISERROR(SEARCH("Side",INDIRECT(ADDRESS($M76,33))))),INDIRECT(ADDRESS($M76,COLUMN())),0),0))</f>
        <v>0.16666666666666666</v>
      </c>
      <c r="AW76" s="57" cm="1">
        <f t="array" aca="1" ref="AW76" ca="1">SUM(IF($C76&gt;0,IF(AND(INDIRECT(ADDRESS($C76,44))=0,INDIRECT(ADDRESS($C76,38))="UL",ISERROR(SEARCH("Rear",INDIRECT(ADDRESS($C76,33)))),ISERROR(SEARCH("Side",INDIRECT(ADDRESS($C76,33))))),INDIRECT(ADDRESS($C76,COLUMN())),0),0),IF($D76&gt;0,IF(AND(INDIRECT(ADDRESS($D76,44))=0,INDIRECT(ADDRESS($D76,38))="UL",ISERROR(SEARCH("Rear",INDIRECT(ADDRESS($D76,33)))),ISERROR(SEARCH("Side",INDIRECT(ADDRESS($D76,33))))),INDIRECT(ADDRESS($D76,COLUMN())),0),0),IF($E76&gt;0,IF(AND(INDIRECT(ADDRESS($E76,44))=0,INDIRECT(ADDRESS($E76,38))="UL",ISERROR(SEARCH("Rear",INDIRECT(ADDRESS($E76,33)))),ISERROR(SEARCH("Side",INDIRECT(ADDRESS($E76,33))))),INDIRECT(ADDRESS($E76,COLUMN())),0),0),IF($F76&gt;0,IF(AND(INDIRECT(ADDRESS($F76,44))=0,INDIRECT(ADDRESS($F76,38))="UL",ISERROR(SEARCH("Rear",INDIRECT(ADDRESS($F76,33)))),ISERROR(SEARCH("Side",INDIRECT(ADDRESS($F76,33))))),INDIRECT(ADDRESS($F76,COLUMN())),0),0),IF($G76&gt;0,IF(AND(INDIRECT(ADDRESS($G76,44))=0,INDIRECT(ADDRESS($G76,38))="UL",ISERROR(SEARCH("Rear",INDIRECT(ADDRESS($G76,33)))),ISERROR(SEARCH("Side",INDIRECT(ADDRESS($G76,33))))),INDIRECT(ADDRESS($G76,COLUMN())),0),0),IF($H76&gt;0,IF(AND(INDIRECT(ADDRESS($H76,44))=0,INDIRECT(ADDRESS($H76,38))="UL",ISERROR(SEARCH("Rear",INDIRECT(ADDRESS($H76,33)))),ISERROR(SEARCH("Side",INDIRECT(ADDRESS($H76,33))))),INDIRECT(ADDRESS($H76,COLUMN())),0),0),IF($I76&gt;0,IF(AND(INDIRECT(ADDRESS($I76,44))=0,INDIRECT(ADDRESS($I76,38))="UL",ISERROR(SEARCH("Rear",INDIRECT(ADDRESS($I76,33)))),ISERROR(SEARCH("Side",INDIRECT(ADDRESS($I76,33))))),INDIRECT(ADDRESS($I76,COLUMN())),0),0),IF($J76&gt;0,IF(AND(INDIRECT(ADDRESS($J76,44))=0,INDIRECT(ADDRESS($J76,38))="UL",ISERROR(SEARCH("Rear",INDIRECT(ADDRESS($J76,33)))),ISERROR(SEARCH("Side",INDIRECT(ADDRESS($J76,33))))),INDIRECT(ADDRESS($J76,COLUMN())),0),0),IF($K76&gt;0,IF(AND(INDIRECT(ADDRESS($K76,44))=0,INDIRECT(ADDRESS($K76,38))="UL",ISERROR(SEARCH("Rear",INDIRECT(ADDRESS($K76,33)))),ISERROR(SEARCH("Side",INDIRECT(ADDRESS($K76,33))))),INDIRECT(ADDRESS($K76,COLUMN())),0),0),IF($L76&gt;0,IF(AND(INDIRECT(ADDRESS($L76,44))=0,INDIRECT(ADDRESS($L76,38))="UL",ISERROR(SEARCH("Rear",INDIRECT(ADDRESS($L76,33)))),ISERROR(SEARCH("Side",INDIRECT(ADDRESS($L76,33))))),INDIRECT(ADDRESS($L76,COLUMN())),0),0),IF($M76&gt;0,IF(AND(INDIRECT(ADDRESS($M76,44))=0,INDIRECT(ADDRESS($M76,38))="UL",ISERROR(SEARCH("Rear",INDIRECT(ADDRESS($M76,33)))),ISERROR(SEARCH("Side",INDIRECT(ADDRESS($M76,33))))),INDIRECT(ADDRESS($M76,COLUMN())),0),0))</f>
        <v>1.8333333333333333</v>
      </c>
      <c r="AX76" s="57" cm="1">
        <f t="array" aca="1" ref="AX76" ca="1">SUM(IF($C76&gt;0,IF(AND(INDIRECT(ADDRESS($C76,44))=0,INDIRECT(ADDRESS($C76,38))="UL",ISERROR(SEARCH("Rear",INDIRECT(ADDRESS($C76,33)))),ISERROR(SEARCH("Side",INDIRECT(ADDRESS($C76,33))))),INDIRECT(ADDRESS($C76,COLUMN())),0),0),IF($D76&gt;0,IF(AND(INDIRECT(ADDRESS($D76,44))=0,INDIRECT(ADDRESS($D76,38))="UL",ISERROR(SEARCH("Rear",INDIRECT(ADDRESS($D76,33)))),ISERROR(SEARCH("Side",INDIRECT(ADDRESS($D76,33))))),INDIRECT(ADDRESS($D76,COLUMN())),0),0),IF($E76&gt;0,IF(AND(INDIRECT(ADDRESS($E76,44))=0,INDIRECT(ADDRESS($E76,38))="UL",ISERROR(SEARCH("Rear",INDIRECT(ADDRESS($E76,33)))),ISERROR(SEARCH("Side",INDIRECT(ADDRESS($E76,33))))),INDIRECT(ADDRESS($E76,COLUMN())),0),0),IF($F76&gt;0,IF(AND(INDIRECT(ADDRESS($F76,44))=0,INDIRECT(ADDRESS($F76,38))="UL",ISERROR(SEARCH("Rear",INDIRECT(ADDRESS($F76,33)))),ISERROR(SEARCH("Side",INDIRECT(ADDRESS($F76,33))))),INDIRECT(ADDRESS($F76,COLUMN())),0),0),IF($G76&gt;0,IF(AND(INDIRECT(ADDRESS($G76,44))=0,INDIRECT(ADDRESS($G76,38))="UL",ISERROR(SEARCH("Rear",INDIRECT(ADDRESS($G76,33)))),ISERROR(SEARCH("Side",INDIRECT(ADDRESS($G76,33))))),INDIRECT(ADDRESS($G76,COLUMN())),0),0),IF($H76&gt;0,IF(AND(INDIRECT(ADDRESS($H76,44))=0,INDIRECT(ADDRESS($H76,38))="UL",ISERROR(SEARCH("Rear",INDIRECT(ADDRESS($H76,33)))),ISERROR(SEARCH("Side",INDIRECT(ADDRESS($H76,33))))),INDIRECT(ADDRESS($H76,COLUMN())),0),0),IF($I76&gt;0,IF(AND(INDIRECT(ADDRESS($I76,44))=0,INDIRECT(ADDRESS($I76,38))="UL",ISERROR(SEARCH("Rear",INDIRECT(ADDRESS($I76,33)))),ISERROR(SEARCH("Side",INDIRECT(ADDRESS($I76,33))))),INDIRECT(ADDRESS($I76,COLUMN())),0),0),IF($J76&gt;0,IF(AND(INDIRECT(ADDRESS($J76,44))=0,INDIRECT(ADDRESS($J76,38))="UL",ISERROR(SEARCH("Rear",INDIRECT(ADDRESS($J76,33)))),ISERROR(SEARCH("Side",INDIRECT(ADDRESS($J76,33))))),INDIRECT(ADDRESS($J76,COLUMN())),0),0),IF($K76&gt;0,IF(AND(INDIRECT(ADDRESS($K76,44))=0,INDIRECT(ADDRESS($K76,38))="UL",ISERROR(SEARCH("Rear",INDIRECT(ADDRESS($K76,33)))),ISERROR(SEARCH("Side",INDIRECT(ADDRESS($K76,33))))),INDIRECT(ADDRESS($K76,COLUMN())),0),0),IF($L76&gt;0,IF(AND(INDIRECT(ADDRESS($L76,44))=0,INDIRECT(ADDRESS($L76,38))="UL",ISERROR(SEARCH("Rear",INDIRECT(ADDRESS($L76,33)))),ISERROR(SEARCH("Side",INDIRECT(ADDRESS($L76,33))))),INDIRECT(ADDRESS($L76,COLUMN())),0),0),IF($M76&gt;0,IF(AND(INDIRECT(ADDRESS($M76,44))=0,INDIRECT(ADDRESS($M76,38))="UL",ISERROR(SEARCH("Rear",INDIRECT(ADDRESS($M76,33)))),ISERROR(SEARCH("Side",INDIRECT(ADDRESS($M76,33))))),INDIRECT(ADDRESS($M76,COLUMN())),0),0))</f>
        <v>1.0555555555555554</v>
      </c>
      <c r="AY76" s="58">
        <f t="shared" ca="1" si="58"/>
        <v>1.8333333333333333</v>
      </c>
      <c r="AZ76" s="58">
        <f t="shared" ca="1" si="59"/>
        <v>1.0185185185185184</v>
      </c>
      <c r="BA76" s="58" cm="1">
        <f t="array" aca="1" ref="BA76" ca="1">SUM(IF($C76&gt;0,IF(AND(INDIRECT(ADDRESS($C76,44))=0,INDIRECT(ADDRESS($C76,38))="UL"),INDIRECT(ADDRESS($C76,COLUMN())),0),0),IF($D76&gt;0,IF(AND(INDIRECT(ADDRESS($D76,44))=0,INDIRECT(ADDRESS($D76,38))="UL"),INDIRECT(ADDRESS($D76,COLUMN())),0),0),IF($E76&gt;0,IF(AND(INDIRECT(ADDRESS($E76,44))=0,INDIRECT(ADDRESS($E76,38))="UL"),INDIRECT(ADDRESS($E76,COLUMN())),0),0),IF($F76&gt;0,IF(AND(INDIRECT(ADDRESS($F76,44))=0,INDIRECT(ADDRESS($F76,38))="UL"),INDIRECT(ADDRESS($F76,COLUMN())),0),0),IF($G76&gt;0,IF(AND(INDIRECT(ADDRESS($G76,44))=0,INDIRECT(ADDRESS($G76,38))="UL"),INDIRECT(ADDRESS($G76,COLUMN())),0),0),IF($H76&gt;0,IF(AND(INDIRECT(ADDRESS($H76,44))=0,INDIRECT(ADDRESS($H76,38))="UL"),INDIRECT(ADDRESS($H76,COLUMN())),0),0),IF($I76&gt;0,IF(AND(INDIRECT(ADDRESS($I76,44))=0,INDIRECT(ADDRESS($I76,38))="UL"),INDIRECT(ADDRESS($I76,COLUMN())),0),0),IF($J76&gt;0,IF(AND(INDIRECT(ADDRESS($J76,44))=0,INDIRECT(ADDRESS($J76,38))="UL"),INDIRECT(ADDRESS($J76,COLUMN())),0),0),IF($K76&gt;0,IF(AND(INDIRECT(ADDRESS($K76,44))=0,INDIRECT(ADDRESS($K76,38))="UL"),INDIRECT(ADDRESS($K76,COLUMN())),0),0),IF($L76&gt;0,IF(AND(INDIRECT(ADDRESS($L76,44))=0,INDIRECT(ADDRESS($L76,38))="UL"),INDIRECT(ADDRESS($L76,COLUMN())),0),0),IF($M76&gt;0,IF(AND(INDIRECT(ADDRESS($M76,44))=0,INDIRECT(ADDRESS($M76,38))="UL"),INDIRECT(ADDRESS($M76,COLUMN())),0),0))</f>
        <v>0.64091710758377418</v>
      </c>
      <c r="BB76" s="58" cm="1">
        <f t="array" aca="1" ref="BB76" ca="1">SUM(IF($C76&gt;0,IF(AND(INDIRECT(ADDRESS($C76,44))=0,INDIRECT(ADDRESS($C76,38))="UL"),INDIRECT(ADDRESS($C76,COLUMN())),0),0),IF($D76&gt;0,IF(AND(INDIRECT(ADDRESS($D76,44))=0,INDIRECT(ADDRESS($D76,38))="UL"),INDIRECT(ADDRESS($D76,COLUMN())),0),0),IF($E76&gt;0,IF(AND(INDIRECT(ADDRESS($E76,44))=0,INDIRECT(ADDRESS($E76,38))="UL"),INDIRECT(ADDRESS($E76,COLUMN())),0),0),IF($F76&gt;0,IF(AND(INDIRECT(ADDRESS($F76,44))=0,INDIRECT(ADDRESS($F76,38))="UL"),INDIRECT(ADDRESS($F76,COLUMN())),0),0),IF($G76&gt;0,IF(AND(INDIRECT(ADDRESS($G76,44))=0,INDIRECT(ADDRESS($G76,38))="UL"),INDIRECT(ADDRESS($G76,COLUMN())),0),0),IF($H76&gt;0,IF(AND(INDIRECT(ADDRESS($H76,44))=0,INDIRECT(ADDRESS($H76,38))="UL"),INDIRECT(ADDRESS($H76,COLUMN())),0),0),IF($I76&gt;0,IF(AND(INDIRECT(ADDRESS($I76,44))=0,INDIRECT(ADDRESS($I76,38))="UL"),INDIRECT(ADDRESS($I76,COLUMN())),0),0),IF($J76&gt;0,IF(AND(INDIRECT(ADDRESS($J76,44))=0,INDIRECT(ADDRESS($J76,38))="UL"),INDIRECT(ADDRESS($J76,COLUMN())),0),0),IF($K76&gt;0,IF(AND(INDIRECT(ADDRESS($K76,44))=0,INDIRECT(ADDRESS($K76,38))="UL"),INDIRECT(ADDRESS($K76,COLUMN())),0),0),IF($L76&gt;0,IF(AND(INDIRECT(ADDRESS($L76,44))=0,INDIRECT(ADDRESS($L76,38))="UL"),INDIRECT(ADDRESS($L76,COLUMN())),0),0),IF($M76&gt;0,IF(AND(INDIRECT(ADDRESS($M76,44))=0,INDIRECT(ADDRESS($M76,38))="UL"),INDIRECT(ADDRESS($M76,COLUMN())),0),0))</f>
        <v>0.26419753086419751</v>
      </c>
      <c r="BC76" s="58" cm="1">
        <f t="array" aca="1" ref="BC76" ca="1">SUM(IF($C76&gt;0,IF(AND(INDIRECT(ADDRESS($C76,44))=0,INDIRECT(ADDRESS($C76,38))="UL"),INDIRECT(ADDRESS($C76,COLUMN())),0),0),IF($D76&gt;0,IF(AND(INDIRECT(ADDRESS($D76,44))=0,INDIRECT(ADDRESS($D76,38))="UL"),INDIRECT(ADDRESS($D76,COLUMN())),0),0),IF($E76&gt;0,IF(AND(INDIRECT(ADDRESS($E76,44))=0,INDIRECT(ADDRESS($E76,38))="UL"),INDIRECT(ADDRESS($E76,COLUMN())),0),0),IF($F76&gt;0,IF(AND(INDIRECT(ADDRESS($F76,44))=0,INDIRECT(ADDRESS($F76,38))="UL"),INDIRECT(ADDRESS($F76,COLUMN())),0),0),IF($G76&gt;0,IF(AND(INDIRECT(ADDRESS($G76,44))=0,INDIRECT(ADDRESS($G76,38))="UL"),INDIRECT(ADDRESS($G76,COLUMN())),0),0),IF($H76&gt;0,IF(AND(INDIRECT(ADDRESS($H76,44))=0,INDIRECT(ADDRESS($H76,38))="UL"),INDIRECT(ADDRESS($H76,COLUMN())),0),0),IF($I76&gt;0,IF(AND(INDIRECT(ADDRESS($I76,44))=0,INDIRECT(ADDRESS($I76,38))="UL"),INDIRECT(ADDRESS($I76,COLUMN())),0),0),IF($J76&gt;0,IF(AND(INDIRECT(ADDRESS($J76,44))=0,INDIRECT(ADDRESS($J76,38))="UL"),INDIRECT(ADDRESS($J76,COLUMN())),0),0),IF($K76&gt;0,IF(AND(INDIRECT(ADDRESS($K76,44))=0,INDIRECT(ADDRESS($K76,38))="UL"),INDIRECT(ADDRESS($K76,COLUMN())),0),0),IF($L76&gt;0,IF(AND(INDIRECT(ADDRESS($L76,44))=0,INDIRECT(ADDRESS($L76,38))="UL"),INDIRECT(ADDRESS($L76,COLUMN())),0),0),IF($M76&gt;0,IF(AND(INDIRECT(ADDRESS($M76,44))=0,INDIRECT(ADDRESS($M76,38))="UL"),INDIRECT(ADDRESS($M76,COLUMN())),0),0))</f>
        <v>0.38553791887125216</v>
      </c>
      <c r="BD76" s="58" cm="1">
        <f t="array" aca="1" ref="BD76" ca="1">SUM(IF($C76&gt;0,IF(AND(INDIRECT(ADDRESS($C76,44))=0,INDIRECT(ADDRESS($C76,38))="UL"),INDIRECT(ADDRESS($C76,COLUMN())),0),0),IF($D76&gt;0,IF(AND(INDIRECT(ADDRESS($D76,44))=0,INDIRECT(ADDRESS($D76,38))="UL"),INDIRECT(ADDRESS($D76,COLUMN())),0),0),IF($E76&gt;0,IF(AND(INDIRECT(ADDRESS($E76,44))=0,INDIRECT(ADDRESS($E76,38))="UL"),INDIRECT(ADDRESS($E76,COLUMN())),0),0),IF($F76&gt;0,IF(AND(INDIRECT(ADDRESS($F76,44))=0,INDIRECT(ADDRESS($F76,38))="UL"),INDIRECT(ADDRESS($F76,COLUMN())),0),0),IF($G76&gt;0,IF(AND(INDIRECT(ADDRESS($G76,44))=0,INDIRECT(ADDRESS($G76,38))="UL"),INDIRECT(ADDRESS($G76,COLUMN())),0),0),IF($H76&gt;0,IF(AND(INDIRECT(ADDRESS($H76,44))=0,INDIRECT(ADDRESS($H76,38))="UL"),INDIRECT(ADDRESS($H76,COLUMN())),0),0),IF($I76&gt;0,IF(AND(INDIRECT(ADDRESS($I76,44))=0,INDIRECT(ADDRESS($I76,38))="UL"),INDIRECT(ADDRESS($I76,COLUMN())),0),0),IF($J76&gt;0,IF(AND(INDIRECT(ADDRESS($J76,44))=0,INDIRECT(ADDRESS($J76,38))="UL"),INDIRECT(ADDRESS($J76,COLUMN())),0),0),IF($K76&gt;0,IF(AND(INDIRECT(ADDRESS($K76,44))=0,INDIRECT(ADDRESS($K76,38))="UL"),INDIRECT(ADDRESS($K76,COLUMN())),0),0),IF($L76&gt;0,IF(AND(INDIRECT(ADDRESS($L76,44))=0,INDIRECT(ADDRESS($L76,38))="UL"),INDIRECT(ADDRESS($L76,COLUMN())),0),0),IF($M76&gt;0,IF(AND(INDIRECT(ADDRESS($M76,44))=0,INDIRECT(ADDRESS($M76,38))="UL"),INDIRECT(ADDRESS($M76,COLUMN())),0),0))</f>
        <v>0.57037037037037031</v>
      </c>
      <c r="BE76" s="57">
        <f t="shared" ca="1" si="60"/>
        <v>0.38553791887125216</v>
      </c>
      <c r="BF76" s="57" cm="1">
        <f t="array" aca="1" ref="BF76" ca="1">SUM(IF($C76&gt;0,IF(INDIRECT(ADDRESS($C76,45))=1,INDIRECT(ADDRESS($C76,52))*INDIRECT(ADDRESS($C76,42))/5,0),0), IF($D76&gt;0,IF(INDIRECT(ADDRESS($D76,45))=1,INDIRECT(ADDRESS($D76,52))*INDIRECT(ADDRESS($D76,42))/5,0),0), IF($E76&gt;0,IF(INDIRECT(ADDRESS($E76,45))=1,INDIRECT(ADDRESS($E76,52))*INDIRECT(ADDRESS($E76,42))/5,0),0), IF($F76&gt;0,IF(INDIRECT(ADDRESS($F76,45))=1,INDIRECT(ADDRESS($F76,52))*INDIRECT(ADDRESS($F76,42))/5,0),0), IF($G76&gt;0,IF(INDIRECT(ADDRESS($G76,45))=1,INDIRECT(ADDRESS($G76,52))*INDIRECT(ADDRESS($G76,42))/5,0),0), IF($H76&gt;0,IF(INDIRECT(ADDRESS($H76,45))=1,INDIRECT(ADDRESS($H76,52))*INDIRECT(ADDRESS($H76,42))/5,0),0)
)*$BF$296/100</f>
        <v>0</v>
      </c>
      <c r="BG76" s="19">
        <v>1</v>
      </c>
      <c r="BH76" s="57" cm="1">
        <f t="array" aca="1" ref="BH76" ca="1">SUM(IF($C76&gt;0,IF(AND(INDIRECT(ADDRESS($C76,44))=0,INDIRECT(ADDRESS($C76,38))&lt;&gt;"UL"),INDIRECT(ADDRESS($C76,COLUMN()-12)),0),0), IF($D76&gt;0,IF(AND(INDIRECT(ADDRESS($D76,44))=0,INDIRECT(ADDRESS($D76,38))&lt;&gt;"UL"),INDIRECT(ADDRESS($D76,COLUMN()-12)),0),0), IF($E76&gt;0,IF(AND(INDIRECT(ADDRESS($E76,44))=0,INDIRECT(ADDRESS($E76,38))&lt;&gt;"UL"),INDIRECT(ADDRESS($E76,COLUMN()-12)),0),0), IF($F76&gt;0,IF(AND(INDIRECT(ADDRESS($F76,44))=0,INDIRECT(ADDRESS($F76,38))&lt;&gt;"UL"),INDIRECT(ADDRESS($F76,COLUMN()-12)),0),0), IF($G76&gt;0,IF(AND(INDIRECT(ADDRESS($G76,44))=0,INDIRECT(ADDRESS($G76,38))&lt;&gt;"UL"),INDIRECT(ADDRESS($G76,COLUMN()-12)),0),0), IF($H76&gt;0,IF(AND(INDIRECT(ADDRESS($H76,44))=0,INDIRECT(ADDRESS($H76,38))&lt;&gt;"UL"),INDIRECT(ADDRESS($H76,COLUMN()-12)),0),0), IF($I76&gt;0,IF(AND(INDIRECT(ADDRESS($I76,44))=0,INDIRECT(ADDRESS($I76,38))&lt;&gt;"UL"),INDIRECT(ADDRESS($I76,COLUMN()-12)),0),0), IF($J76&gt;0,IF(AND(INDIRECT(ADDRESS($J76,44))=0,INDIRECT(ADDRESS($J76,38))&lt;&gt;"UL"),INDIRECT(ADDRESS($J76,COLUMN()-12)),0),0), IF($K76&gt;0,IF(AND(INDIRECT(ADDRESS($K76,44))=0,INDIRECT(ADDRESS($K76,38))&lt;&gt;"UL"),INDIRECT(ADDRESS($K76,COLUMN()-12)),0),0), IF($L76&gt;0,IF(AND(INDIRECT(ADDRESS($L76,44))=0,INDIRECT(ADDRESS($L76,38))&lt;&gt;"UL"),INDIRECT(ADDRESS($L76,COLUMN()-12)),0),0), IF($M76&gt;0,IF(AND(INDIRECT(ADDRESS($M76,44))=0,INDIRECT(ADDRESS($M76,38))&lt;&gt;"UL"),INDIRECT(ADDRESS($M76,COLUMN()-12)),0),0))</f>
        <v>0</v>
      </c>
      <c r="BI76" s="57" cm="1">
        <f t="array" aca="1" ref="BI76" ca="1">SUM(IF($C76&gt;0,IF(AND(INDIRECT(ADDRESS($C76,44))=0,INDIRECT(ADDRESS($C76,38))&lt;&gt;"UL"),INDIRECT(ADDRESS($C76,COLUMN()-12)),0),0), IF($D76&gt;0,IF(AND(INDIRECT(ADDRESS($D76,44))=0,INDIRECT(ADDRESS($D76,38))&lt;&gt;"UL"),INDIRECT(ADDRESS($D76,COLUMN()-12)),0),0), IF($E76&gt;0,IF(AND(INDIRECT(ADDRESS($E76,44))=0,INDIRECT(ADDRESS($E76,38))&lt;&gt;"UL"),INDIRECT(ADDRESS($E76,COLUMN()-12)),0),0), IF($F76&gt;0,IF(AND(INDIRECT(ADDRESS($F76,44))=0,INDIRECT(ADDRESS($F76,38))&lt;&gt;"UL"),INDIRECT(ADDRESS($F76,COLUMN()-12)),0),0), IF($G76&gt;0,IF(AND(INDIRECT(ADDRESS($G76,44))=0,INDIRECT(ADDRESS($G76,38))&lt;&gt;"UL"),INDIRECT(ADDRESS($G76,COLUMN()-12)),0),0), IF($H76&gt;0,IF(AND(INDIRECT(ADDRESS($H76,44))=0,INDIRECT(ADDRESS($H76,38))&lt;&gt;"UL"),INDIRECT(ADDRESS($H76,COLUMN()-12)),0),0), IF($I76&gt;0,IF(AND(INDIRECT(ADDRESS($I76,44))=0,INDIRECT(ADDRESS($I76,38))&lt;&gt;"UL"),INDIRECT(ADDRESS($I76,COLUMN()-12)),0),0), IF($J76&gt;0,IF(AND(INDIRECT(ADDRESS($J76,44))=0,INDIRECT(ADDRESS($J76,38))&lt;&gt;"UL"),INDIRECT(ADDRESS($J76,COLUMN()-12)),0),0), IF($K76&gt;0,IF(AND(INDIRECT(ADDRESS($K76,44))=0,INDIRECT(ADDRESS($K76,38))&lt;&gt;"UL"),INDIRECT(ADDRESS($K76,COLUMN()-12)),0),0), IF($L76&gt;0,IF(AND(INDIRECT(ADDRESS($L76,44))=0,INDIRECT(ADDRESS($L76,38))&lt;&gt;"UL"),INDIRECT(ADDRESS($L76,COLUMN()-12)),0),0), IF($M76&gt;0,IF(AND(INDIRECT(ADDRESS($M76,44))=0,INDIRECT(ADDRESS($M76,38))&lt;&gt;"UL"),INDIRECT(ADDRESS($M76,COLUMN()-12)),0),0))</f>
        <v>0.55555555555555547</v>
      </c>
      <c r="BJ76" s="57" cm="1">
        <f t="array" aca="1" ref="BJ76" ca="1">SUM(IF($C76&gt;0,IF(AND(INDIRECT(ADDRESS($C76,44))=0,INDIRECT(ADDRESS($C76,38))&lt;&gt;"UL"),INDIRECT(ADDRESS($C76,COLUMN()-12)),0),0), IF($D76&gt;0,IF(AND(INDIRECT(ADDRESS($D76,44))=0,INDIRECT(ADDRESS($D76,38))&lt;&gt;"UL"),INDIRECT(ADDRESS($D76,COLUMN()-12)),0),0), IF($E76&gt;0,IF(AND(INDIRECT(ADDRESS($E76,44))=0,INDIRECT(ADDRESS($E76,38))&lt;&gt;"UL"),INDIRECT(ADDRESS($E76,COLUMN()-12)),0),0), IF($F76&gt;0,IF(AND(INDIRECT(ADDRESS($F76,44))=0,INDIRECT(ADDRESS($F76,38))&lt;&gt;"UL"),INDIRECT(ADDRESS($F76,COLUMN()-12)),0),0), IF($G76&gt;0,IF(AND(INDIRECT(ADDRESS($G76,44))=0,INDIRECT(ADDRESS($G76,38))&lt;&gt;"UL"),INDIRECT(ADDRESS($G76,COLUMN()-12)),0),0), IF($H76&gt;0,IF(AND(INDIRECT(ADDRESS($H76,44))=0,INDIRECT(ADDRESS($H76,38))&lt;&gt;"UL"),INDIRECT(ADDRESS($H76,COLUMN()-12)),0),0), IF($I76&gt;0,IF(AND(INDIRECT(ADDRESS($I76,44))=0,INDIRECT(ADDRESS($I76,38))&lt;&gt;"UL"),INDIRECT(ADDRESS($I76,COLUMN()-12)),0),0), IF($J76&gt;0,IF(AND(INDIRECT(ADDRESS($J76,44))=0,INDIRECT(ADDRESS($J76,38))&lt;&gt;"UL"),INDIRECT(ADDRESS($J76,COLUMN()-12)),0),0), IF($K76&gt;0,IF(AND(INDIRECT(ADDRESS($K76,44))=0,INDIRECT(ADDRESS($K76,38))&lt;&gt;"UL"),INDIRECT(ADDRESS($K76,COLUMN()-12)),0),0), IF($L76&gt;0,IF(AND(INDIRECT(ADDRESS($L76,44))=0,INDIRECT(ADDRESS($L76,38))&lt;&gt;"UL"),INDIRECT(ADDRESS($L76,COLUMN()-12)),0),0), IF($M76&gt;0,IF(AND(INDIRECT(ADDRESS($M76,44))=0,INDIRECT(ADDRESS($M76,38))&lt;&gt;"UL"),INDIRECT(ADDRESS($M76,COLUMN()-12)),0),0))</f>
        <v>0.55555555555555547</v>
      </c>
      <c r="BK76" s="57">
        <f t="shared" ca="1" si="61"/>
        <v>0.55555555555555547</v>
      </c>
      <c r="BL76" s="58">
        <f t="shared" ca="1" si="62"/>
        <v>0.37037037037037029</v>
      </c>
      <c r="BM76" s="57" cm="1">
        <f t="array" aca="1" ref="BM76" ca="1">SUM(IF($C76&gt;0,IF(AND(INDIRECT(ADDRESS($C76,44))=0,INDIRECT(ADDRESS($C76,38))&lt;&gt;"UL"),INDIRECT(ADDRESS($C76,COLUMN()-12)),0),0), IF($D76&gt;0,IF(AND(INDIRECT(ADDRESS($D76,44))=0,INDIRECT(ADDRESS($D76,38))&lt;&gt;"UL"),INDIRECT(ADDRESS($D76,COLUMN()-12)),0),0), IF($E76&gt;0,IF(AND(INDIRECT(ADDRESS($E76,44))=0,INDIRECT(ADDRESS($E76,38))&lt;&gt;"UL"),INDIRECT(ADDRESS($E76,COLUMN()-12)),0),0), IF($F76&gt;0,IF(AND(INDIRECT(ADDRESS($F76,44))=0,INDIRECT(ADDRESS($F76,38))&lt;&gt;"UL"),INDIRECT(ADDRESS($F76,COLUMN()-12)),0),0), IF($G76&gt;0,IF(AND(INDIRECT(ADDRESS($G76,44))=0,INDIRECT(ADDRESS($G76,38))&lt;&gt;"UL"),INDIRECT(ADDRESS($G76,COLUMN()-12)),0),0), IF($H76&gt;0,IF(AND(INDIRECT(ADDRESS($H76,44))=0,INDIRECT(ADDRESS($H76,38))&lt;&gt;"UL"),INDIRECT(ADDRESS($H76,COLUMN()-12)),0),0), IF($I76&gt;0,IF(AND(INDIRECT(ADDRESS($I76,44))=0,INDIRECT(ADDRESS($I76,38))&lt;&gt;"UL"),INDIRECT(ADDRESS($I76,COLUMN()-12)),0),0), IF($J76&gt;0,IF(AND(INDIRECT(ADDRESS($J76,44))=0,INDIRECT(ADDRESS($J76,38))&lt;&gt;"UL"),INDIRECT(ADDRESS($J76,COLUMN()-12)),0),0), IF($K76&gt;0,IF(AND(INDIRECT(ADDRESS($K76,44))=0,INDIRECT(ADDRESS($K76,38))&lt;&gt;"UL"),INDIRECT(ADDRESS($K76,COLUMN()-11)),0),0), IF($L76&gt;0,IF(AND(INDIRECT(ADDRESS($L76,44))=0,INDIRECT(ADDRESS($L76,38))&lt;&gt;"UL"),INDIRECT(ADDRESS($L76,COLUMN()-11)),0),0), IF($M76&gt;0,IF(AND(INDIRECT(ADDRESS($M76,44))=0,INDIRECT(ADDRESS($M76,38))&lt;&gt;"UL"),INDIRECT(ADDRESS($M76,COLUMN()-11)),0),0))</f>
        <v>0.22222222222222218</v>
      </c>
      <c r="BN76" s="57" cm="1">
        <f t="array" aca="1" ref="BN76" ca="1">SUM(IF($C76&gt;0,IF(AND(INDIRECT(ADDRESS($C76,44))=0,INDIRECT(ADDRESS($C76,38))&lt;&gt;"UL"),INDIRECT(ADDRESS($C76,COLUMN()-12)),0),0), IF($D76&gt;0,IF(AND(INDIRECT(ADDRESS($D76,44))=0,INDIRECT(ADDRESS($D76,38))&lt;&gt;"UL"),INDIRECT(ADDRESS($D76,COLUMN()-12)),0),0), IF($E76&gt;0,IF(AND(INDIRECT(ADDRESS($E76,44))=0,INDIRECT(ADDRESS($E76,38))&lt;&gt;"UL"),INDIRECT(ADDRESS($E76,COLUMN()-12)),0),0), IF($F76&gt;0,IF(AND(INDIRECT(ADDRESS($F76,44))=0,INDIRECT(ADDRESS($F76,38))&lt;&gt;"UL"),INDIRECT(ADDRESS($F76,COLUMN()-12)),0),0), IF($G76&gt;0,IF(AND(INDIRECT(ADDRESS($G76,44))=0,INDIRECT(ADDRESS($G76,38))&lt;&gt;"UL"),INDIRECT(ADDRESS($G76,COLUMN()-12)),0),0), IF($H76&gt;0,IF(AND(INDIRECT(ADDRESS($H76,44))=0,INDIRECT(ADDRESS($H76,38))&lt;&gt;"UL"),INDIRECT(ADDRESS($H76,COLUMN()-12)),0),0), IF($I76&gt;0,IF(AND(INDIRECT(ADDRESS($I76,44))=0,INDIRECT(ADDRESS($I76,38))&lt;&gt;"UL"),INDIRECT(ADDRESS($I76,COLUMN()-12)),0),0), IF($J76&gt;0,IF(AND(INDIRECT(ADDRESS($J76,44))=0,INDIRECT(ADDRESS($J76,38))&lt;&gt;"UL"),INDIRECT(ADDRESS($J76,COLUMN()-12)),0),0), IF($K76&gt;0,IF(AND(INDIRECT(ADDRESS($K76,44))=0,INDIRECT(ADDRESS($K76,38))&lt;&gt;"UL"),INDIRECT(ADDRESS($K76,COLUMN()-11)),0),0), IF($L76&gt;0,IF(AND(INDIRECT(ADDRESS($L76,44))=0,INDIRECT(ADDRESS($L76,38))&lt;&gt;"UL"),INDIRECT(ADDRESS($L76,COLUMN()-11)),0),0), IF($M76&gt;0,IF(AND(INDIRECT(ADDRESS($M76,44))=0,INDIRECT(ADDRESS($M76,38))&lt;&gt;"UL"),INDIRECT(ADDRESS($M76,COLUMN()-11)),0),0))</f>
        <v>7.4074074074074056E-2</v>
      </c>
      <c r="BO76" s="57" cm="1">
        <f t="array" aca="1" ref="BO76" ca="1">SUM(IF($C76&gt;0,IF(AND(INDIRECT(ADDRESS($C76,44))=0,INDIRECT(ADDRESS($C76,38))&lt;&gt;"UL"),INDIRECT(ADDRESS($C76,COLUMN()-12)),0),0), IF($D76&gt;0,IF(AND(INDIRECT(ADDRESS($D76,44))=0,INDIRECT(ADDRESS($D76,38))&lt;&gt;"UL"),INDIRECT(ADDRESS($D76,COLUMN()-12)),0),0), IF($E76&gt;0,IF(AND(INDIRECT(ADDRESS($E76,44))=0,INDIRECT(ADDRESS($E76,38))&lt;&gt;"UL"),INDIRECT(ADDRESS($E76,COLUMN()-12)),0),0), IF($F76&gt;0,IF(AND(INDIRECT(ADDRESS($F76,44))=0,INDIRECT(ADDRESS($F76,38))&lt;&gt;"UL"),INDIRECT(ADDRESS($F76,COLUMN()-12)),0),0), IF($G76&gt;0,IF(AND(INDIRECT(ADDRESS($G76,44))=0,INDIRECT(ADDRESS($G76,38))&lt;&gt;"UL"),INDIRECT(ADDRESS($G76,COLUMN()-12)),0),0), IF($H76&gt;0,IF(AND(INDIRECT(ADDRESS($H76,44))=0,INDIRECT(ADDRESS($H76,38))&lt;&gt;"UL"),INDIRECT(ADDRESS($H76,COLUMN()-12)),0),0), IF($I76&gt;0,IF(AND(INDIRECT(ADDRESS($I76,44))=0,INDIRECT(ADDRESS($I76,38))&lt;&gt;"UL"),INDIRECT(ADDRESS($I76,COLUMN()-12)),0),0), IF($J76&gt;0,IF(AND(INDIRECT(ADDRESS($J76,44))=0,INDIRECT(ADDRESS($J76,38))&lt;&gt;"UL"),INDIRECT(ADDRESS($J76,COLUMN()-12)),0),0), IF($K76&gt;0,IF(AND(INDIRECT(ADDRESS($K76,44))=0,INDIRECT(ADDRESS($K76,38))&lt;&gt;"UL"),INDIRECT(ADDRESS($K76,COLUMN()-11)),0),0), IF($L76&gt;0,IF(AND(INDIRECT(ADDRESS($L76,44))=0,INDIRECT(ADDRESS($L76,38))&lt;&gt;"UL"),INDIRECT(ADDRESS($L76,COLUMN()-11)),0),0), IF($M76&gt;0,IF(AND(INDIRECT(ADDRESS($M76,44))=0,INDIRECT(ADDRESS($M76,38))&lt;&gt;"UL"),INDIRECT(ADDRESS($M76,COLUMN()-11)),0),0))</f>
        <v>0.14814814814814811</v>
      </c>
      <c r="BP76" s="57" cm="1">
        <f t="array" aca="1" ref="BP76" ca="1">SUM(IF($C76&gt;0,IF(AND(INDIRECT(ADDRESS($C76,44))=0,INDIRECT(ADDRESS($C76,38))&lt;&gt;"UL"),INDIRECT(ADDRESS($C76,COLUMN()-12)),0),0), IF($D76&gt;0,IF(AND(INDIRECT(ADDRESS($D76,44))=0,INDIRECT(ADDRESS($D76,38))&lt;&gt;"UL"),INDIRECT(ADDRESS($D76,COLUMN()-12)),0),0), IF($E76&gt;0,IF(AND(INDIRECT(ADDRESS($E76,44))=0,INDIRECT(ADDRESS($E76,38))&lt;&gt;"UL"),INDIRECT(ADDRESS($E76,COLUMN()-12)),0),0), IF($F76&gt;0,IF(AND(INDIRECT(ADDRESS($F76,44))=0,INDIRECT(ADDRESS($F76,38))&lt;&gt;"UL"),INDIRECT(ADDRESS($F76,COLUMN()-12)),0),0), IF($G76&gt;0,IF(AND(INDIRECT(ADDRESS($G76,44))=0,INDIRECT(ADDRESS($G76,38))&lt;&gt;"UL"),INDIRECT(ADDRESS($G76,COLUMN()-12)),0),0), IF($H76&gt;0,IF(AND(INDIRECT(ADDRESS($H76,44))=0,INDIRECT(ADDRESS($H76,38))&lt;&gt;"UL"),INDIRECT(ADDRESS($H76,COLUMN()-12)),0),0), IF($I76&gt;0,IF(AND(INDIRECT(ADDRESS($I76,44))=0,INDIRECT(ADDRESS($I76,38))&lt;&gt;"UL"),INDIRECT(ADDRESS($I76,COLUMN()-12)),0),0), IF($J76&gt;0,IF(AND(INDIRECT(ADDRESS($J76,44))=0,INDIRECT(ADDRESS($J76,38))&lt;&gt;"UL"),INDIRECT(ADDRESS($J76,COLUMN()-12)),0),0), IF($K76&gt;0,IF(AND(INDIRECT(ADDRESS($K76,44))=0,INDIRECT(ADDRESS($K76,38))&lt;&gt;"UL"),INDIRECT(ADDRESS($K76,COLUMN()-11)),0),0), IF($L76&gt;0,IF(AND(INDIRECT(ADDRESS($L76,44))=0,INDIRECT(ADDRESS($L76,38))&lt;&gt;"UL"),INDIRECT(ADDRESS($L76,COLUMN()-11)),0),0), IF($M76&gt;0,IF(AND(INDIRECT(ADDRESS($M76,44))=0,INDIRECT(ADDRESS($M76,38))&lt;&gt;"UL"),INDIRECT(ADDRESS($M76,COLUMN()-11)),0),0))</f>
        <v>0.14814814814814811</v>
      </c>
      <c r="BQ76" s="57">
        <f t="shared" ca="1" si="63"/>
        <v>0.14814814814814811</v>
      </c>
      <c r="BR76" s="161">
        <f t="shared" ca="1" si="64"/>
        <v>73.335724332961561</v>
      </c>
      <c r="BS76" s="56"/>
      <c r="BT76" s="56">
        <f t="shared" ca="1" si="65"/>
        <v>5.4225506457353276</v>
      </c>
      <c r="BU76" s="63">
        <f t="shared" ca="1" si="66"/>
        <v>0.14655542285771156</v>
      </c>
      <c r="BV76" s="57" t="s">
        <v>34</v>
      </c>
      <c r="BW76" s="57" cm="1">
        <f t="array" aca="1" ref="BW76" ca="1">SUM(IF($C76&gt;0,IF(AND(INDIRECT(ADDRESS($C76,44))=0,INDIRECT(ADDRESS($C76,38))="UL",ISERROR(SEARCH("Rear",INDIRECT(ADDRESS($C76,33)))),ISERROR(SEARCH("Side",INDIRECT(ADDRESS($C76,33))))),INDIRECT(ADDRESS($C76,COLUMN())),0),0),IF($D76&gt;0,IF(AND(INDIRECT(ADDRESS($D76,44))=0,INDIRECT(ADDRESS($D76,38))="UL",ISERROR(SEARCH("Rear",INDIRECT(ADDRESS($D76,33)))),ISERROR(SEARCH("Side",INDIRECT(ADDRESS($D76,33))))),INDIRECT(ADDRESS($D76,COLUMN())),0),0),IF($E76&gt;0,IF(AND(INDIRECT(ADDRESS($E76,44))=0,INDIRECT(ADDRESS($E76,38))="UL",ISERROR(SEARCH("Rear",INDIRECT(ADDRESS($E76,33)))),ISERROR(SEARCH("Side",INDIRECT(ADDRESS($E76,33))))),INDIRECT(ADDRESS($E76,COLUMN())),0),0),IF($F76&gt;0,IF(AND(INDIRECT(ADDRESS($F76,44))=0,INDIRECT(ADDRESS($F76,38))="UL",ISERROR(SEARCH("Rear",INDIRECT(ADDRESS($F76,33)))),ISERROR(SEARCH("Side",INDIRECT(ADDRESS($F76,33))))),INDIRECT(ADDRESS($F76,COLUMN())),0),0),IF($G76&gt;0,IF(AND(INDIRECT(ADDRESS($G76,44))=0,INDIRECT(ADDRESS($G76,38))="UL",ISERROR(SEARCH("Rear",INDIRECT(ADDRESS($G76,33)))),ISERROR(SEARCH("Side",INDIRECT(ADDRESS($G76,33))))),INDIRECT(ADDRESS($G76,COLUMN())),0),0),IF($H76&gt;0,IF(AND(INDIRECT(ADDRESS($H76,44))=0,INDIRECT(ADDRESS($H76,38))="UL",ISERROR(SEARCH("Rear",INDIRECT(ADDRESS($H76,33)))),ISERROR(SEARCH("Side",INDIRECT(ADDRESS($H76,33))))),INDIRECT(ADDRESS($H76,COLUMN())),0),0),IF($I76&gt;0,IF(AND(INDIRECT(ADDRESS($I76,44))=0,INDIRECT(ADDRESS($I76,38))="UL",ISERROR(SEARCH("Rear",INDIRECT(ADDRESS($I76,33)))),ISERROR(SEARCH("Side",INDIRECT(ADDRESS($I76,33))))),INDIRECT(ADDRESS($I76,COLUMN())),0),0),IF($J76&gt;0,IF(AND(INDIRECT(ADDRESS($J76,44))=0,INDIRECT(ADDRESS($J76,38))="UL",ISERROR(SEARCH("Rear",INDIRECT(ADDRESS($J76,33)))),ISERROR(SEARCH("Side",INDIRECT(ADDRESS($J76,33))))),INDIRECT(ADDRESS($J76,COLUMN())),0),0),IF($K76&gt;0,IF(AND(INDIRECT(ADDRESS($K76,44))=0,INDIRECT(ADDRESS($K76,38))="UL",ISERROR(SEARCH("Rear",INDIRECT(ADDRESS($K76,33)))),ISERROR(SEARCH("Side",INDIRECT(ADDRESS($K76,33))))),INDIRECT(ADDRESS($K76,COLUMN())),0),0),IF($L76&gt;0,IF(AND(INDIRECT(ADDRESS($L76,44))=0,INDIRECT(ADDRESS($L76,38))="UL",ISERROR(SEARCH("Rear",INDIRECT(ADDRESS($L76,33)))),ISERROR(SEARCH("Side",INDIRECT(ADDRESS($L76,33))))),INDIRECT(ADDRESS($L76,COLUMN())),0),0),IF($M76&gt;0,IF(AND(INDIRECT(ADDRESS($M76,44))=0,INDIRECT(ADDRESS($M76,38))="UL",ISERROR(SEARCH("Rear",INDIRECT(ADDRESS($M76,33)))),ISERROR(SEARCH("Side",INDIRECT(ADDRESS($M76,33))))),INDIRECT(ADDRESS($M76,COLUMN())),0),0))</f>
        <v>1.2222222222222223</v>
      </c>
      <c r="BX76" s="57">
        <f t="shared" ca="1" si="67"/>
        <v>1.2222222222222223</v>
      </c>
      <c r="BY76" s="57" cm="1">
        <f t="array" aca="1" ref="BY76" ca="1">SUM(IF($C76&gt;0,IF(AND(INDIRECT(ADDRESS($C76,44))=0,INDIRECT(ADDRESS($C76,38))="UL"),INDIRECT(ADDRESS($C76,COLUMN())),0),0),IF($D76&gt;0,IF(AND(INDIRECT(ADDRESS($D76,44))=0,INDIRECT(ADDRESS($D76,38))="UL"),INDIRECT(ADDRESS($D76,COLUMN())),0),0),IF($E76&gt;0,IF(AND(INDIRECT(ADDRESS($E76,44))=0,INDIRECT(ADDRESS($E76,38))="UL"),INDIRECT(ADDRESS($E76,COLUMN())),0),0),IF($F76&gt;0,IF(AND(INDIRECT(ADDRESS($F76,44))=0,INDIRECT(ADDRESS($F76,38))="UL"),INDIRECT(ADDRESS($F76,COLUMN())),0),0),IF($G76&gt;0,IF(AND(INDIRECT(ADDRESS($G76,44))=0,INDIRECT(ADDRESS($G76,38))="UL"),INDIRECT(ADDRESS($G76,COLUMN())),0),0),IF($H76&gt;0,IF(AND(INDIRECT(ADDRESS($H76,44))=0,INDIRECT(ADDRESS($H76,38))="UL"),INDIRECT(ADDRESS($H76,COLUMN())),0),0),IF($I76&gt;0,IF(AND(INDIRECT(ADDRESS($I76,44))=0,INDIRECT(ADDRESS($I76,38))="UL"),INDIRECT(ADDRESS($I76,COLUMN())),0),0),IF($J76&gt;0,IF(AND(INDIRECT(ADDRESS($J76,44))=0,INDIRECT(ADDRESS($J76,38))="UL"),INDIRECT(ADDRESS($J76,COLUMN())),0),0),IF($K76&gt;0,IF(AND(INDIRECT(ADDRESS($K76,44))=0,INDIRECT(ADDRESS($K76,38))="UL"),INDIRECT(ADDRESS($K76,COLUMN())),0),0),IF($L76&gt;0,IF(AND(INDIRECT(ADDRESS($L76,44))=0,INDIRECT(ADDRESS($L76,38))="UL"),INDIRECT(ADDRESS($L76,COLUMN())),0),0),IF($M76&gt;0,IF(AND(INDIRECT(ADDRESS($M76,44))=0,INDIRECT(ADDRESS($M76,38))="UL"),INDIRECT(ADDRESS($M76,COLUMN())),0),0))</f>
        <v>0.41563786008230452</v>
      </c>
      <c r="BZ76" s="57" cm="1">
        <f t="array" aca="1" ref="BZ76" ca="1">SUM(IF($C76&gt;0,IF(AND(INDIRECT(ADDRESS($C76,44))=0,INDIRECT(ADDRESS($C76,38))="UL"),INDIRECT(ADDRESS($C76,COLUMN())),0),0),IF($D76&gt;0,IF(AND(INDIRECT(ADDRESS($D76,44))=0,INDIRECT(ADDRESS($D76,38))="UL"),INDIRECT(ADDRESS($D76,COLUMN())),0),0),IF($E76&gt;0,IF(AND(INDIRECT(ADDRESS($E76,44))=0,INDIRECT(ADDRESS($E76,38))="UL"),INDIRECT(ADDRESS($E76,COLUMN())),0),0),IF($F76&gt;0,IF(AND(INDIRECT(ADDRESS($F76,44))=0,INDIRECT(ADDRESS($F76,38))="UL"),INDIRECT(ADDRESS($F76,COLUMN())),0),0),IF($G76&gt;0,IF(AND(INDIRECT(ADDRESS($G76,44))=0,INDIRECT(ADDRESS($G76,38))="UL"),INDIRECT(ADDRESS($G76,COLUMN())),0),0),IF($H76&gt;0,IF(AND(INDIRECT(ADDRESS($H76,44))=0,INDIRECT(ADDRESS($H76,38))="UL"),INDIRECT(ADDRESS($H76,COLUMN())),0),0),IF($I76&gt;0,IF(AND(INDIRECT(ADDRESS($I76,44))=0,INDIRECT(ADDRESS($I76,38))="UL"),INDIRECT(ADDRESS($I76,COLUMN())),0),0),IF($J76&gt;0,IF(AND(INDIRECT(ADDRESS($J76,44))=0,INDIRECT(ADDRESS($J76,38))="UL"),INDIRECT(ADDRESS($J76,COLUMN())),0),0),IF($K76&gt;0,IF(AND(INDIRECT(ADDRESS($K76,44))=0,INDIRECT(ADDRESS($K76,38))="UL"),INDIRECT(ADDRESS($K76,COLUMN())),0),0),IF($L76&gt;0,IF(AND(INDIRECT(ADDRESS($L76,44))=0,INDIRECT(ADDRESS($L76,38))="UL"),INDIRECT(ADDRESS($L76,COLUMN())),0),0),IF($M76&gt;0,IF(AND(INDIRECT(ADDRESS($M76,44))=0,INDIRECT(ADDRESS($M76,38))="UL"),INDIRECT(ADDRESS($M76,COLUMN())),0),0))</f>
        <v>0.1213991769547325</v>
      </c>
      <c r="CA76" s="57">
        <f t="shared" ca="1" si="68"/>
        <v>0.1213991769547325</v>
      </c>
      <c r="CB76" s="57" cm="1">
        <f t="array" aca="1" ref="CB76" ca="1">SUM(IF($C76&gt;0,IF(AND(INDIRECT(ADDRESS($C76,44))=0,INDIRECT(ADDRESS($C76,38))&lt;&gt;"UL"),INDIRECT(ADDRESS($C76,COLUMN())),0),0),IF($D76&gt;0,IF(AND(INDIRECT(ADDRESS($D76,44))=0,INDIRECT(ADDRESS($D76,38))&lt;&gt;"UL"),INDIRECT(ADDRESS($D76,COLUMN())),0),0),IF($E76&gt;0,IF(AND(INDIRECT(ADDRESS($E76,44))=0,INDIRECT(ADDRESS($E76,38))&lt;&gt;"UL"),INDIRECT(ADDRESS($E76,COLUMN())),0),0),IF($F76&gt;0,IF(AND(INDIRECT(ADDRESS($F76,44))=0,INDIRECT(ADDRESS($F76,38))&lt;&gt;"UL"),INDIRECT(ADDRESS($F76,COLUMN())),0),0),IF($G76&gt;0,IF(AND(INDIRECT(ADDRESS($G76,44))=0,INDIRECT(ADDRESS($G76,38))&lt;&gt;"UL"),INDIRECT(ADDRESS($G76,COLUMN())),0),0),IF($H76&gt;0,IF(AND(INDIRECT(ADDRESS($H76,44))=0,INDIRECT(ADDRESS($H76,38))&lt;&gt;"UL"),INDIRECT(ADDRESS($H76,COLUMN())),0),0),IF($I76&gt;0,IF(AND(INDIRECT(ADDRESS($I76,44))=0,INDIRECT(ADDRESS($I76,38))&lt;&gt;"UL"),INDIRECT(ADDRESS($I76,COLUMN())),0),0),IF($J76&gt;0,IF(AND(INDIRECT(ADDRESS($J76,44))=0,INDIRECT(ADDRESS($J76,38))&lt;&gt;"UL"),INDIRECT(ADDRESS($J76,COLUMN())),0),0),IF($K76&gt;0,IF(AND(INDIRECT(ADDRESS($K76,44))=0,INDIRECT(ADDRESS($K76,38))&lt;&gt;"UL"),INDIRECT(ADDRESS($K76,COLUMN())),0),0),IF($L76&gt;0,IF(AND(INDIRECT(ADDRESS($L76,44))=0,INDIRECT(ADDRESS($L76,38))&lt;&gt;"UL"),INDIRECT(ADDRESS($L76,COLUMN())),0),0),IF($M76&gt;0,IF(AND(INDIRECT(ADDRESS($M76,44))=0,INDIRECT(ADDRESS($M76,38))&lt;&gt;"UL"),INDIRECT(ADDRESS($M76,COLUMN())),0),0))</f>
        <v>0.27777777777777773</v>
      </c>
      <c r="CC76" s="57">
        <f t="shared" ca="1" si="69"/>
        <v>0.27777777777777773</v>
      </c>
      <c r="CD76" s="57" cm="1">
        <f t="array" aca="1" ref="CD76" ca="1">SUM(IF($C76&gt;0,IF(AND(INDIRECT(ADDRESS($C76,44))=0,INDIRECT(ADDRESS($C76,38))&lt;&gt;"UL"),INDIRECT(ADDRESS($C76,COLUMN())),0),0),IF($D76&gt;0,IF(AND(INDIRECT(ADDRESS($D76,44))=0,INDIRECT(ADDRESS($D76,38))&lt;&gt;"UL"),INDIRECT(ADDRESS($D76,COLUMN())),0),0),IF($E76&gt;0,IF(AND(INDIRECT(ADDRESS($E76,44))=0,INDIRECT(ADDRESS($E76,38))&lt;&gt;"UL"),INDIRECT(ADDRESS($E76,COLUMN())),0),0),IF($F76&gt;0,IF(AND(INDIRECT(ADDRESS($F76,44))=0,INDIRECT(ADDRESS($F76,38))&lt;&gt;"UL"),INDIRECT(ADDRESS($F76,COLUMN())),0),0),IF($G76&gt;0,IF(AND(INDIRECT(ADDRESS($G76,44))=0,INDIRECT(ADDRESS($G76,38))&lt;&gt;"UL"),INDIRECT(ADDRESS($G76,COLUMN())),0),0),IF($H76&gt;0,IF(AND(INDIRECT(ADDRESS($H76,44))=0,INDIRECT(ADDRESS($H76,38))&lt;&gt;"UL"),INDIRECT(ADDRESS($H76,COLUMN())),0),0),IF($I76&gt;0,IF(AND(INDIRECT(ADDRESS($I76,44))=0,INDIRECT(ADDRESS($I76,38))&lt;&gt;"UL"),INDIRECT(ADDRESS($I76,COLUMN())),0),0),IF($J76&gt;0,IF(AND(INDIRECT(ADDRESS($J76,44))=0,INDIRECT(ADDRESS($J76,38))&lt;&gt;"UL"),INDIRECT(ADDRESS($J76,COLUMN())),0),0),IF($K76&gt;0,IF(AND(INDIRECT(ADDRESS($K76,44))=0,INDIRECT(ADDRESS($K76,38))&lt;&gt;"UL"),INDIRECT(ADDRESS($K76,COLUMN())),0),0),IF($L76&gt;0,IF(AND(INDIRECT(ADDRESS($L76,44))=0,INDIRECT(ADDRESS($L76,38))&lt;&gt;"UL"),INDIRECT(ADDRESS($L76,COLUMN())),0),0),IF($M76&gt;0,IF(AND(INDIRECT(ADDRESS($M76,44))=0,INDIRECT(ADDRESS($M76,38))&lt;&gt;"UL"),INDIRECT(ADDRESS($M76,COLUMN())),0),0))</f>
        <v>9.2592592592592574E-2</v>
      </c>
      <c r="CE76" s="57" cm="1">
        <f t="array" aca="1" ref="CE76" ca="1">SUM(IF($C76&gt;0,IF(AND(INDIRECT(ADDRESS($C76,44))=0,INDIRECT(ADDRESS($C76,38))&lt;&gt;"UL"),INDIRECT(ADDRESS($C76,COLUMN())),0),0),IF($D76&gt;0,IF(AND(INDIRECT(ADDRESS($D76,44))=0,INDIRECT(ADDRESS($D76,38))&lt;&gt;"UL"),INDIRECT(ADDRESS($D76,COLUMN())),0),0),IF($E76&gt;0,IF(AND(INDIRECT(ADDRESS($E76,44))=0,INDIRECT(ADDRESS($E76,38))&lt;&gt;"UL"),INDIRECT(ADDRESS($E76,COLUMN())),0),0),IF($F76&gt;0,IF(AND(INDIRECT(ADDRESS($F76,44))=0,INDIRECT(ADDRESS($F76,38))&lt;&gt;"UL"),INDIRECT(ADDRESS($F76,COLUMN())),0),0),IF($G76&gt;0,IF(AND(INDIRECT(ADDRESS($G76,44))=0,INDIRECT(ADDRESS($G76,38))&lt;&gt;"UL"),INDIRECT(ADDRESS($G76,COLUMN())),0),0),IF($H76&gt;0,IF(AND(INDIRECT(ADDRESS($H76,44))=0,INDIRECT(ADDRESS($H76,38))&lt;&gt;"UL"),INDIRECT(ADDRESS($H76,COLUMN())),0),0),IF($I76&gt;0,IF(AND(INDIRECT(ADDRESS($I76,44))=0,INDIRECT(ADDRESS($I76,38))&lt;&gt;"UL"),INDIRECT(ADDRESS($I76,COLUMN())),0),0),IF($J76&gt;0,IF(AND(INDIRECT(ADDRESS($J76,44))=0,INDIRECT(ADDRESS($J76,38))&lt;&gt;"UL"),INDIRECT(ADDRESS($J76,COLUMN())),0),0),IF($K76&gt;0,IF(AND(INDIRECT(ADDRESS($K76,44))=0,INDIRECT(ADDRESS($K76,38))&lt;&gt;"UL"),INDIRECT(ADDRESS($K76,COLUMN())),0),0),IF($L76&gt;0,IF(AND(INDIRECT(ADDRESS($L76,44))=0,INDIRECT(ADDRESS($L76,38))&lt;&gt;"UL"),INDIRECT(ADDRESS($L76,COLUMN())),0),0),IF($M76&gt;0,IF(AND(INDIRECT(ADDRESS($M76,44))=0,INDIRECT(ADDRESS($M76,38))&lt;&gt;"UL"),INDIRECT(ADDRESS($M76,COLUMN())),0),0))</f>
        <v>0</v>
      </c>
      <c r="CF76" s="57">
        <f t="shared" ca="1" si="70"/>
        <v>0</v>
      </c>
      <c r="CG76" s="57">
        <f t="shared" ca="1" si="71"/>
        <v>3.38550459483384</v>
      </c>
      <c r="CH76" s="57">
        <f t="shared" ca="1" si="72"/>
        <v>9.1500124184698384E-2</v>
      </c>
      <c r="CI76" s="19">
        <f t="shared" ca="1" si="73"/>
        <v>17.525168390180617</v>
      </c>
      <c r="CJ76" s="19"/>
      <c r="CK76" s="57" cm="1">
        <f t="array" aca="1" ref="CK76" ca="1">IF(AU76="S", SUM(IF($C76&gt;0,IF(INDIRECT(ADDRESS($C76,43))&lt;&gt;1,INDIRECT(ADDRESS($C76,48)),0),0), IF($D76&gt;0,IF(INDIRECT(ADDRESS($D76,43))&lt;&gt;1,INDIRECT(ADDRESS($D76,48)),0),0), IF($E76&gt;0,IF(INDIRECT(ADDRESS($E76,43))&lt;&gt;1,INDIRECT(ADDRESS($E76,48)),0),0), IF($F76&gt;0,IF(INDIRECT(ADDRESS($F76,43))&lt;&gt;1,INDIRECT(ADDRESS($F76,48)),0),0), IF($G76&gt;0,IF(INDIRECT(ADDRESS($G76,43))&lt;&gt;1,INDIRECT(ADDRESS($G76,48)),0),0), IF($H76&gt;0,IF(INDIRECT(ADDRESS($H76,43))&lt;&gt;1,INDIRECT(ADDRESS($H76,48)),0),0), IF($I76&gt;0,IF(INDIRECT(ADDRESS($I76,43))&lt;&gt;1,INDIRECT(ADDRESS($I76,48)),0),0), IF($J76&gt;0,IF(INDIRECT(ADDRESS($J76,43))&lt;&gt;1,INDIRECT(ADDRESS($J76,48)),0),0), IF($K76&gt;0,IF(INDIRECT(ADDRESS($K76,43))&lt;&gt;1,INDIRECT(ADDRESS($K76,48)),0),0), IF($L76&gt;0,IF(INDIRECT(ADDRESS($L76,43))&lt;&gt;1,INDIRECT(ADDRESS($L76,48)),0),0), IF($M76&gt;0,IF(INDIRECT(ADDRESS($M76,43))&lt;&gt;1,INDIRECT(ADDRESS($M76,48)),0),0)), IF(AU76="L",SUM(IF($C76&gt;0,IF(INDIRECT(ADDRESS($C76,43))&lt;&gt;1,INDIRECT(ADDRESS($C76,50)),0),0), IF($D76&gt;0,IF(INDIRECT(ADDRESS($D76,43))&lt;&gt;1,INDIRECT(ADDRESS($D76,50)),0),0), IF($E76&gt;0,IF(INDIRECT(ADDRESS($E76,43))&lt;&gt;1,INDIRECT(ADDRESS($E76,50)),0),0), IF($F76&gt;0,IF(INDIRECT(ADDRESS($F76,43))&lt;&gt;1,INDIRECT(ADDRESS($F76,50)),0),0), IF($G76&gt;0,IF(INDIRECT(ADDRESS($G76,43))&lt;&gt;1,INDIRECT(ADDRESS($G76,50)),0),0), IF($G76&gt;0,IF(INDIRECT(ADDRESS($G76,43))&lt;&gt;1,INDIRECT(ADDRESS($G76,50)),0),0), IF($H76&gt;0,IF(INDIRECT(ADDRESS($H76,43))&lt;&gt;1,INDIRECT(ADDRESS($H76,50)),0),0), IF($I76&gt;0,IF(INDIRECT(ADDRESS($I76,43))&lt;&gt;1,INDIRECT(ADDRESS($I76,50)),0),0), IF($J76&gt;0,IF(INDIRECT(ADDRESS($J76,43))&lt;&gt;1,INDIRECT(ADDRESS($J76,50)),0),0), IF($K76&gt;0,IF(INDIRECT(ADDRESS($K76,43))&lt;&gt;1,INDIRECT(ADDRESS($K76,50)),0),0), IF($L76&gt;0,IF(INDIRECT(ADDRESS($L76,43))&lt;&gt;1,INDIRECT(ADDRESS($L76,50)),0),0), IF($M76&gt;0,IF(INDIRECT(ADDRESS($M76,43))&lt;&gt;1,INDIRECT(ADDRESS($M76,50)),0),0)), SUM(IF($C76&gt;0,IF(INDIRECT(ADDRESS($C76,43))&lt;&gt;1,INDIRECT(ADDRESS($C76,49)),0),0), IF($D76&gt;0,IF(INDIRECT(ADDRESS($D76,43))&lt;&gt;1,INDIRECT(ADDRESS($D76,49)),0),0), IF($E76&gt;0,IF(INDIRECT(ADDRESS($E76,43))&lt;&gt;1,INDIRECT(ADDRESS($E76,49)),0),0), IF($F76&gt;0,IF(INDIRECT(ADDRESS($F76,43))&lt;&gt;1,INDIRECT(ADDRESS($F76,49)),0),0), IF($G76&gt;0,IF(INDIRECT(ADDRESS($G76,43))&lt;&gt;1,INDIRECT(ADDRESS($G76,49)),0),0), IF($G76&gt;0,IF(INDIRECT(ADDRESS($G76,43))&lt;&gt;1,INDIRECT(ADDRESS($G76,49)),0),0), IF($H76&gt;0,IF(INDIRECT(ADDRESS($H76,43))&lt;&gt;1,INDIRECT(ADDRESS($H76,49)),0),0), IF($I76&gt;0,IF(INDIRECT(ADDRESS($I76,43))&lt;&gt;1,INDIRECT(ADDRESS($I76,49)),0),0), IF($J76&gt;0,IF(INDIRECT(ADDRESS($J76,43))&lt;&gt;1,INDIRECT(ADDRESS($J76,49)),0),0), IF($K76&gt;0,IF(INDIRECT(ADDRESS($K76,43))&lt;&gt;1,INDIRECT(ADDRESS($K76,49)),0),0), IF($L76&gt;0,IF(INDIRECT(ADDRESS($L76,43))&lt;&gt;1,INDIRECT(ADDRESS($L76,49)),0),0), IF($M76&gt;0,IF(INDIRECT(ADDRESS($M76,43))&lt;&gt;1,INDIRECT(ADDRESS($M76,49)),0),0))))</f>
        <v>1.8888888888888888</v>
      </c>
      <c r="CL76" s="57" cm="1">
        <f t="array" aca="1" ref="CL76" ca="1">SUM(IF($C76&gt;0,IF(INDIRECT(ADDRESS($C76,44))=1,INDIRECT(ADDRESS($C76,90)),0),0), IF($D76&gt;0,IF(INDIRECT(ADDRESS($D76,44))=1,INDIRECT(ADDRESS($D76,90)),0),0), IF($E76&gt;0,IF(INDIRECT(ADDRESS($E76,44))=1,INDIRECT(ADDRESS($E76,90)),0),0), IF($F76&gt;0,IF(INDIRECT(ADDRESS($F76,44))=1,INDIRECT(ADDRESS($F76,90)),0),0), IF($G76&gt;0,IF(INDIRECT(ADDRESS($G76,44))=1,INDIRECT(ADDRESS($G76,90)),0),0), IF($H76&gt;0,IF(INDIRECT(ADDRESS($H76,44))=1,INDIRECT(ADDRESS($H76,90)),0),0), IF($I76&gt;0,IF(INDIRECT(ADDRESS($I76,44))=1,INDIRECT(ADDRESS($I76,90)),0),0), IF($J76&gt;0,IF(INDIRECT(ADDRESS($J76,44))=1,INDIRECT(ADDRESS($J76,90)),0),0), IF($K76&gt;0,IF(INDIRECT(ADDRESS($K76,44))=1,INDIRECT(ADDRESS($K76,90)),0),0), IF($L76&gt;0,IF(INDIRECT(ADDRESS($L76,44))=1,INDIRECT(ADDRESS($L76,90)),0),0), IF($M76&gt;0,IF(INDIRECT(ADDRESS($M76,44))=1,INDIRECT(ADDRESS($M76,90)),0),0))</f>
        <v>0</v>
      </c>
      <c r="CM76" s="56">
        <f t="shared" ca="1" si="74"/>
        <v>1.0789169776757077</v>
      </c>
      <c r="CN76" s="59"/>
    </row>
    <row r="77" spans="1:92" x14ac:dyDescent="0.25">
      <c r="A77" s="62" t="s">
        <v>153</v>
      </c>
      <c r="B77" s="122">
        <v>9</v>
      </c>
      <c r="C77" s="122">
        <v>22</v>
      </c>
      <c r="D77" s="122">
        <v>20</v>
      </c>
      <c r="E77" s="122">
        <v>29</v>
      </c>
      <c r="F77" s="122"/>
      <c r="G77" s="122"/>
      <c r="H77" s="122"/>
      <c r="I77" s="67"/>
      <c r="J77" s="67"/>
      <c r="K77" s="67"/>
      <c r="L77" s="67"/>
      <c r="M77" s="67"/>
      <c r="N77" s="67">
        <f t="shared" ca="1" si="54"/>
        <v>34</v>
      </c>
      <c r="O77" s="67" t="str" cm="1">
        <f t="array" aca="1" ref="O77" ca="1">INDIRECT(ADDRESS($B77,COLUMN()))</f>
        <v>Bomber</v>
      </c>
      <c r="P77" s="67" cm="1">
        <f t="array" aca="1" ref="P77" ca="1">INDIRECT(ADDRESS($B77,COLUMN()))</f>
        <v>5</v>
      </c>
      <c r="Q77" s="67" cm="1">
        <f t="array" aca="1" ref="Q77" ca="1">INDIRECT(ADDRESS($B77,COLUMN()))</f>
        <v>2</v>
      </c>
      <c r="R77" s="67" t="str" cm="1">
        <f t="array" aca="1" ref="R77" ca="1">INDIRECT(ADDRESS($B77,COLUMN()))</f>
        <v>-</v>
      </c>
      <c r="S77" s="67" cm="1">
        <f t="array" aca="1" ref="S77" ca="1">INDIRECT(ADDRESS($B77,COLUMN()))</f>
        <v>2</v>
      </c>
      <c r="T77" s="67" t="str" cm="1">
        <f t="array" aca="1" ref="T77" ca="1">INDIRECT(ADDRESS($B77,COLUMN()))</f>
        <v>1-4</v>
      </c>
      <c r="U77" s="67" cm="1">
        <f t="array" aca="1" ref="U77" ca="1">INDIRECT(ADDRESS($B77,COLUMN()))</f>
        <v>4</v>
      </c>
      <c r="V77" s="67" cm="1">
        <f t="array" aca="1" ref="V77" ca="1">INDIRECT(ADDRESS($B77,COLUMN()))</f>
        <v>0</v>
      </c>
      <c r="W77" s="67" cm="1">
        <f t="array" aca="1" ref="W77" ca="1">INDIRECT(ADDRESS($B77,COLUMN()))</f>
        <v>4</v>
      </c>
      <c r="X77" s="67" cm="1">
        <f t="array" aca="1" ref="X77" ca="1">INDIRECT(ADDRESS($B77,COLUMN()))</f>
        <v>5</v>
      </c>
      <c r="Y77" s="67" cm="1">
        <f t="array" aca="1" ref="Y77" ca="1">INDIRECT(ADDRESS($B77,COLUMN()))</f>
        <v>1</v>
      </c>
      <c r="Z77" s="67" cm="1">
        <f t="array" aca="1" ref="Z77" ca="1">INDIRECT(ADDRESS($B77,COLUMN()))</f>
        <v>5</v>
      </c>
      <c r="AA77" s="67" t="str" cm="1">
        <f t="array" aca="1" ref="AA77" ca="1">INDIRECT(ADDRESS($B77,COLUMN()))</f>
        <v>Rocket Boosters</v>
      </c>
      <c r="AB77" s="56">
        <f t="shared" ca="1" si="55"/>
        <v>0.71563189871974031</v>
      </c>
      <c r="AC77" s="56">
        <f t="shared" ca="1" si="56"/>
        <v>0.71578219385774478</v>
      </c>
      <c r="AD77" s="56">
        <f t="shared" ca="1" si="57"/>
        <v>3.1120964950336729</v>
      </c>
      <c r="AF77" s="52"/>
      <c r="AG77" s="52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65"/>
      <c r="AU77" s="54" t="s">
        <v>117</v>
      </c>
      <c r="AV77" s="57" cm="1">
        <f t="array" aca="1" ref="AV77" ca="1">SUM(IF($C77&gt;0,IF(AND(INDIRECT(ADDRESS($C77,44))=0,INDIRECT(ADDRESS($C77,38))="UL",ISERROR(SEARCH("Rear",INDIRECT(ADDRESS($C77,33)))),ISERROR(SEARCH("Side",INDIRECT(ADDRESS($C77,33))))),INDIRECT(ADDRESS($C77,COLUMN())),0),0),IF($D77&gt;0,IF(AND(INDIRECT(ADDRESS($D77,44))=0,INDIRECT(ADDRESS($D77,38))="UL",ISERROR(SEARCH("Rear",INDIRECT(ADDRESS($D77,33)))),ISERROR(SEARCH("Side",INDIRECT(ADDRESS($D77,33))))),INDIRECT(ADDRESS($D77,COLUMN())),0),0),IF($E77&gt;0,IF(AND(INDIRECT(ADDRESS($E77,44))=0,INDIRECT(ADDRESS($E77,38))="UL",ISERROR(SEARCH("Rear",INDIRECT(ADDRESS($E77,33)))),ISERROR(SEARCH("Side",INDIRECT(ADDRESS($E77,33))))),INDIRECT(ADDRESS($E77,COLUMN())),0),0),IF($F77&gt;0,IF(AND(INDIRECT(ADDRESS($F77,44))=0,INDIRECT(ADDRESS($F77,38))="UL",ISERROR(SEARCH("Rear",INDIRECT(ADDRESS($F77,33)))),ISERROR(SEARCH("Side",INDIRECT(ADDRESS($F77,33))))),INDIRECT(ADDRESS($F77,COLUMN())),0),0),IF($G77&gt;0,IF(AND(INDIRECT(ADDRESS($G77,44))=0,INDIRECT(ADDRESS($G77,38))="UL",ISERROR(SEARCH("Rear",INDIRECT(ADDRESS($G77,33)))),ISERROR(SEARCH("Side",INDIRECT(ADDRESS($G77,33))))),INDIRECT(ADDRESS($G77,COLUMN())),0),0),IF($H77&gt;0,IF(AND(INDIRECT(ADDRESS($H77,44))=0,INDIRECT(ADDRESS($H77,38))="UL",ISERROR(SEARCH("Rear",INDIRECT(ADDRESS($H77,33)))),ISERROR(SEARCH("Side",INDIRECT(ADDRESS($H77,33))))),INDIRECT(ADDRESS($H77,COLUMN())),0),0),IF($I77&gt;0,IF(AND(INDIRECT(ADDRESS($I77,44))=0,INDIRECT(ADDRESS($I77,38))="UL",ISERROR(SEARCH("Rear",INDIRECT(ADDRESS($I77,33)))),ISERROR(SEARCH("Side",INDIRECT(ADDRESS($I77,33))))),INDIRECT(ADDRESS($I77,COLUMN())),0),0),IF($J77&gt;0,IF(AND(INDIRECT(ADDRESS($J77,44))=0,INDIRECT(ADDRESS($J77,38))="UL",ISERROR(SEARCH("Rear",INDIRECT(ADDRESS($J77,33)))),ISERROR(SEARCH("Side",INDIRECT(ADDRESS($J77,33))))),INDIRECT(ADDRESS($J77,COLUMN())),0),0),IF($K77&gt;0,IF(AND(INDIRECT(ADDRESS($K77,44))=0,INDIRECT(ADDRESS($K77,38))="UL",ISERROR(SEARCH("Rear",INDIRECT(ADDRESS($K77,33)))),ISERROR(SEARCH("Side",INDIRECT(ADDRESS($K77,33))))),INDIRECT(ADDRESS($K77,COLUMN())),0),0),IF($L77&gt;0,IF(AND(INDIRECT(ADDRESS($L77,44))=0,INDIRECT(ADDRESS($L77,38))="UL",ISERROR(SEARCH("Rear",INDIRECT(ADDRESS($L77,33)))),ISERROR(SEARCH("Side",INDIRECT(ADDRESS($L77,33))))),INDIRECT(ADDRESS($L77,COLUMN())),0),0),IF($M77&gt;0,IF(AND(INDIRECT(ADDRESS($M77,44))=0,INDIRECT(ADDRESS($M77,38))="UL",ISERROR(SEARCH("Rear",INDIRECT(ADDRESS($M77,33)))),ISERROR(SEARCH("Side",INDIRECT(ADDRESS($M77,33))))),INDIRECT(ADDRESS($M77,COLUMN())),0),0))</f>
        <v>0.61111111111111105</v>
      </c>
      <c r="AW77" s="57" cm="1">
        <f t="array" aca="1" ref="AW77" ca="1">SUM(IF($C77&gt;0,IF(AND(INDIRECT(ADDRESS($C77,44))=0,INDIRECT(ADDRESS($C77,38))="UL",ISERROR(SEARCH("Rear",INDIRECT(ADDRESS($C77,33)))),ISERROR(SEARCH("Side",INDIRECT(ADDRESS($C77,33))))),INDIRECT(ADDRESS($C77,COLUMN())),0),0),IF($D77&gt;0,IF(AND(INDIRECT(ADDRESS($D77,44))=0,INDIRECT(ADDRESS($D77,38))="UL",ISERROR(SEARCH("Rear",INDIRECT(ADDRESS($D77,33)))),ISERROR(SEARCH("Side",INDIRECT(ADDRESS($D77,33))))),INDIRECT(ADDRESS($D77,COLUMN())),0),0),IF($E77&gt;0,IF(AND(INDIRECT(ADDRESS($E77,44))=0,INDIRECT(ADDRESS($E77,38))="UL",ISERROR(SEARCH("Rear",INDIRECT(ADDRESS($E77,33)))),ISERROR(SEARCH("Side",INDIRECT(ADDRESS($E77,33))))),INDIRECT(ADDRESS($E77,COLUMN())),0),0),IF($F77&gt;0,IF(AND(INDIRECT(ADDRESS($F77,44))=0,INDIRECT(ADDRESS($F77,38))="UL",ISERROR(SEARCH("Rear",INDIRECT(ADDRESS($F77,33)))),ISERROR(SEARCH("Side",INDIRECT(ADDRESS($F77,33))))),INDIRECT(ADDRESS($F77,COLUMN())),0),0),IF($G77&gt;0,IF(AND(INDIRECT(ADDRESS($G77,44))=0,INDIRECT(ADDRESS($G77,38))="UL",ISERROR(SEARCH("Rear",INDIRECT(ADDRESS($G77,33)))),ISERROR(SEARCH("Side",INDIRECT(ADDRESS($G77,33))))),INDIRECT(ADDRESS($G77,COLUMN())),0),0),IF($H77&gt;0,IF(AND(INDIRECT(ADDRESS($H77,44))=0,INDIRECT(ADDRESS($H77,38))="UL",ISERROR(SEARCH("Rear",INDIRECT(ADDRESS($H77,33)))),ISERROR(SEARCH("Side",INDIRECT(ADDRESS($H77,33))))),INDIRECT(ADDRESS($H77,COLUMN())),0),0),IF($I77&gt;0,IF(AND(INDIRECT(ADDRESS($I77,44))=0,INDIRECT(ADDRESS($I77,38))="UL",ISERROR(SEARCH("Rear",INDIRECT(ADDRESS($I77,33)))),ISERROR(SEARCH("Side",INDIRECT(ADDRESS($I77,33))))),INDIRECT(ADDRESS($I77,COLUMN())),0),0),IF($J77&gt;0,IF(AND(INDIRECT(ADDRESS($J77,44))=0,INDIRECT(ADDRESS($J77,38))="UL",ISERROR(SEARCH("Rear",INDIRECT(ADDRESS($J77,33)))),ISERROR(SEARCH("Side",INDIRECT(ADDRESS($J77,33))))),INDIRECT(ADDRESS($J77,COLUMN())),0),0),IF($K77&gt;0,IF(AND(INDIRECT(ADDRESS($K77,44))=0,INDIRECT(ADDRESS($K77,38))="UL",ISERROR(SEARCH("Rear",INDIRECT(ADDRESS($K77,33)))),ISERROR(SEARCH("Side",INDIRECT(ADDRESS($K77,33))))),INDIRECT(ADDRESS($K77,COLUMN())),0),0),IF($L77&gt;0,IF(AND(INDIRECT(ADDRESS($L77,44))=0,INDIRECT(ADDRESS($L77,38))="UL",ISERROR(SEARCH("Rear",INDIRECT(ADDRESS($L77,33)))),ISERROR(SEARCH("Side",INDIRECT(ADDRESS($L77,33))))),INDIRECT(ADDRESS($L77,COLUMN())),0),0),IF($M77&gt;0,IF(AND(INDIRECT(ADDRESS($M77,44))=0,INDIRECT(ADDRESS($M77,38))="UL",ISERROR(SEARCH("Rear",INDIRECT(ADDRESS($M77,33)))),ISERROR(SEARCH("Side",INDIRECT(ADDRESS($M77,33))))),INDIRECT(ADDRESS($M77,COLUMN())),0),0))</f>
        <v>1.8333333333333333</v>
      </c>
      <c r="AX77" s="57" cm="1">
        <f t="array" aca="1" ref="AX77" ca="1">SUM(IF($C77&gt;0,IF(AND(INDIRECT(ADDRESS($C77,44))=0,INDIRECT(ADDRESS($C77,38))="UL",ISERROR(SEARCH("Rear",INDIRECT(ADDRESS($C77,33)))),ISERROR(SEARCH("Side",INDIRECT(ADDRESS($C77,33))))),INDIRECT(ADDRESS($C77,COLUMN())),0),0),IF($D77&gt;0,IF(AND(INDIRECT(ADDRESS($D77,44))=0,INDIRECT(ADDRESS($D77,38))="UL",ISERROR(SEARCH("Rear",INDIRECT(ADDRESS($D77,33)))),ISERROR(SEARCH("Side",INDIRECT(ADDRESS($D77,33))))),INDIRECT(ADDRESS($D77,COLUMN())),0),0),IF($E77&gt;0,IF(AND(INDIRECT(ADDRESS($E77,44))=0,INDIRECT(ADDRESS($E77,38))="UL",ISERROR(SEARCH("Rear",INDIRECT(ADDRESS($E77,33)))),ISERROR(SEARCH("Side",INDIRECT(ADDRESS($E77,33))))),INDIRECT(ADDRESS($E77,COLUMN())),0),0),IF($F77&gt;0,IF(AND(INDIRECT(ADDRESS($F77,44))=0,INDIRECT(ADDRESS($F77,38))="UL",ISERROR(SEARCH("Rear",INDIRECT(ADDRESS($F77,33)))),ISERROR(SEARCH("Side",INDIRECT(ADDRESS($F77,33))))),INDIRECT(ADDRESS($F77,COLUMN())),0),0),IF($G77&gt;0,IF(AND(INDIRECT(ADDRESS($G77,44))=0,INDIRECT(ADDRESS($G77,38))="UL",ISERROR(SEARCH("Rear",INDIRECT(ADDRESS($G77,33)))),ISERROR(SEARCH("Side",INDIRECT(ADDRESS($G77,33))))),INDIRECT(ADDRESS($G77,COLUMN())),0),0),IF($H77&gt;0,IF(AND(INDIRECT(ADDRESS($H77,44))=0,INDIRECT(ADDRESS($H77,38))="UL",ISERROR(SEARCH("Rear",INDIRECT(ADDRESS($H77,33)))),ISERROR(SEARCH("Side",INDIRECT(ADDRESS($H77,33))))),INDIRECT(ADDRESS($H77,COLUMN())),0),0),IF($I77&gt;0,IF(AND(INDIRECT(ADDRESS($I77,44))=0,INDIRECT(ADDRESS($I77,38))="UL",ISERROR(SEARCH("Rear",INDIRECT(ADDRESS($I77,33)))),ISERROR(SEARCH("Side",INDIRECT(ADDRESS($I77,33))))),INDIRECT(ADDRESS($I77,COLUMN())),0),0),IF($J77&gt;0,IF(AND(INDIRECT(ADDRESS($J77,44))=0,INDIRECT(ADDRESS($J77,38))="UL",ISERROR(SEARCH("Rear",INDIRECT(ADDRESS($J77,33)))),ISERROR(SEARCH("Side",INDIRECT(ADDRESS($J77,33))))),INDIRECT(ADDRESS($J77,COLUMN())),0),0),IF($K77&gt;0,IF(AND(INDIRECT(ADDRESS($K77,44))=0,INDIRECT(ADDRESS($K77,38))="UL",ISERROR(SEARCH("Rear",INDIRECT(ADDRESS($K77,33)))),ISERROR(SEARCH("Side",INDIRECT(ADDRESS($K77,33))))),INDIRECT(ADDRESS($K77,COLUMN())),0),0),IF($L77&gt;0,IF(AND(INDIRECT(ADDRESS($L77,44))=0,INDIRECT(ADDRESS($L77,38))="UL",ISERROR(SEARCH("Rear",INDIRECT(ADDRESS($L77,33)))),ISERROR(SEARCH("Side",INDIRECT(ADDRESS($L77,33))))),INDIRECT(ADDRESS($L77,COLUMN())),0),0),IF($M77&gt;0,IF(AND(INDIRECT(ADDRESS($M77,44))=0,INDIRECT(ADDRESS($M77,38))="UL",ISERROR(SEARCH("Rear",INDIRECT(ADDRESS($M77,33)))),ISERROR(SEARCH("Side",INDIRECT(ADDRESS($M77,33))))),INDIRECT(ADDRESS($M77,COLUMN())),0),0))</f>
        <v>0.83333333333333326</v>
      </c>
      <c r="AY77" s="58">
        <f t="shared" ca="1" si="58"/>
        <v>1.8333333333333333</v>
      </c>
      <c r="AZ77" s="58">
        <f t="shared" ca="1" si="59"/>
        <v>1.0925925925925926</v>
      </c>
      <c r="BA77" s="58" cm="1">
        <f t="array" aca="1" ref="BA77" ca="1">SUM(IF($C77&gt;0,IF(AND(INDIRECT(ADDRESS($C77,44))=0,INDIRECT(ADDRESS($C77,38))="UL"),INDIRECT(ADDRESS($C77,COLUMN())),0),0),IF($D77&gt;0,IF(AND(INDIRECT(ADDRESS($D77,44))=0,INDIRECT(ADDRESS($D77,38))="UL"),INDIRECT(ADDRESS($D77,COLUMN())),0),0),IF($E77&gt;0,IF(AND(INDIRECT(ADDRESS($E77,44))=0,INDIRECT(ADDRESS($E77,38))="UL"),INDIRECT(ADDRESS($E77,COLUMN())),0),0),IF($F77&gt;0,IF(AND(INDIRECT(ADDRESS($F77,44))=0,INDIRECT(ADDRESS($F77,38))="UL"),INDIRECT(ADDRESS($F77,COLUMN())),0),0),IF($G77&gt;0,IF(AND(INDIRECT(ADDRESS($G77,44))=0,INDIRECT(ADDRESS($G77,38))="UL"),INDIRECT(ADDRESS($G77,COLUMN())),0),0),IF($H77&gt;0,IF(AND(INDIRECT(ADDRESS($H77,44))=0,INDIRECT(ADDRESS($H77,38))="UL"),INDIRECT(ADDRESS($H77,COLUMN())),0),0),IF($I77&gt;0,IF(AND(INDIRECT(ADDRESS($I77,44))=0,INDIRECT(ADDRESS($I77,38))="UL"),INDIRECT(ADDRESS($I77,COLUMN())),0),0),IF($J77&gt;0,IF(AND(INDIRECT(ADDRESS($J77,44))=0,INDIRECT(ADDRESS($J77,38))="UL"),INDIRECT(ADDRESS($J77,COLUMN())),0),0),IF($K77&gt;0,IF(AND(INDIRECT(ADDRESS($K77,44))=0,INDIRECT(ADDRESS($K77,38))="UL"),INDIRECT(ADDRESS($K77,COLUMN())),0),0),IF($L77&gt;0,IF(AND(INDIRECT(ADDRESS($L77,44))=0,INDIRECT(ADDRESS($L77,38))="UL"),INDIRECT(ADDRESS($L77,COLUMN())),0),0),IF($M77&gt;0,IF(AND(INDIRECT(ADDRESS($M77,44))=0,INDIRECT(ADDRESS($M77,38))="UL"),INDIRECT(ADDRESS($M77,COLUMN())),0),0))</f>
        <v>0.61128747795414462</v>
      </c>
      <c r="BB77" s="58" cm="1">
        <f t="array" aca="1" ref="BB77" ca="1">SUM(IF($C77&gt;0,IF(AND(INDIRECT(ADDRESS($C77,44))=0,INDIRECT(ADDRESS($C77,38))="UL"),INDIRECT(ADDRESS($C77,COLUMN())),0),0),IF($D77&gt;0,IF(AND(INDIRECT(ADDRESS($D77,44))=0,INDIRECT(ADDRESS($D77,38))="UL"),INDIRECT(ADDRESS($D77,COLUMN())),0),0),IF($E77&gt;0,IF(AND(INDIRECT(ADDRESS($E77,44))=0,INDIRECT(ADDRESS($E77,38))="UL"),INDIRECT(ADDRESS($E77,COLUMN())),0),0),IF($F77&gt;0,IF(AND(INDIRECT(ADDRESS($F77,44))=0,INDIRECT(ADDRESS($F77,38))="UL"),INDIRECT(ADDRESS($F77,COLUMN())),0),0),IF($G77&gt;0,IF(AND(INDIRECT(ADDRESS($G77,44))=0,INDIRECT(ADDRESS($G77,38))="UL"),INDIRECT(ADDRESS($G77,COLUMN())),0),0),IF($H77&gt;0,IF(AND(INDIRECT(ADDRESS($H77,44))=0,INDIRECT(ADDRESS($H77,38))="UL"),INDIRECT(ADDRESS($H77,COLUMN())),0),0),IF($I77&gt;0,IF(AND(INDIRECT(ADDRESS($I77,44))=0,INDIRECT(ADDRESS($I77,38))="UL"),INDIRECT(ADDRESS($I77,COLUMN())),0),0),IF($J77&gt;0,IF(AND(INDIRECT(ADDRESS($J77,44))=0,INDIRECT(ADDRESS($J77,38))="UL"),INDIRECT(ADDRESS($J77,COLUMN())),0),0),IF($K77&gt;0,IF(AND(INDIRECT(ADDRESS($K77,44))=0,INDIRECT(ADDRESS($K77,38))="UL"),INDIRECT(ADDRESS($K77,COLUMN())),0),0),IF($L77&gt;0,IF(AND(INDIRECT(ADDRESS($L77,44))=0,INDIRECT(ADDRESS($L77,38))="UL"),INDIRECT(ADDRESS($L77,COLUMN())),0),0),IF($M77&gt;0,IF(AND(INDIRECT(ADDRESS($M77,44))=0,INDIRECT(ADDRESS($M77,38))="UL"),INDIRECT(ADDRESS($M77,COLUMN())),0),0))</f>
        <v>0.35308641975308636</v>
      </c>
      <c r="BC77" s="58" cm="1">
        <f t="array" aca="1" ref="BC77" ca="1">SUM(IF($C77&gt;0,IF(AND(INDIRECT(ADDRESS($C77,44))=0,INDIRECT(ADDRESS($C77,38))="UL"),INDIRECT(ADDRESS($C77,COLUMN())),0),0),IF($D77&gt;0,IF(AND(INDIRECT(ADDRESS($D77,44))=0,INDIRECT(ADDRESS($D77,38))="UL"),INDIRECT(ADDRESS($D77,COLUMN())),0),0),IF($E77&gt;0,IF(AND(INDIRECT(ADDRESS($E77,44))=0,INDIRECT(ADDRESS($E77,38))="UL"),INDIRECT(ADDRESS($E77,COLUMN())),0),0),IF($F77&gt;0,IF(AND(INDIRECT(ADDRESS($F77,44))=0,INDIRECT(ADDRESS($F77,38))="UL"),INDIRECT(ADDRESS($F77,COLUMN())),0),0),IF($G77&gt;0,IF(AND(INDIRECT(ADDRESS($G77,44))=0,INDIRECT(ADDRESS($G77,38))="UL"),INDIRECT(ADDRESS($G77,COLUMN())),0),0),IF($H77&gt;0,IF(AND(INDIRECT(ADDRESS($H77,44))=0,INDIRECT(ADDRESS($H77,38))="UL"),INDIRECT(ADDRESS($H77,COLUMN())),0),0),IF($I77&gt;0,IF(AND(INDIRECT(ADDRESS($I77,44))=0,INDIRECT(ADDRESS($I77,38))="UL"),INDIRECT(ADDRESS($I77,COLUMN())),0),0),IF($J77&gt;0,IF(AND(INDIRECT(ADDRESS($J77,44))=0,INDIRECT(ADDRESS($J77,38))="UL"),INDIRECT(ADDRESS($J77,COLUMN())),0),0),IF($K77&gt;0,IF(AND(INDIRECT(ADDRESS($K77,44))=0,INDIRECT(ADDRESS($K77,38))="UL"),INDIRECT(ADDRESS($K77,COLUMN())),0),0),IF($L77&gt;0,IF(AND(INDIRECT(ADDRESS($L77,44))=0,INDIRECT(ADDRESS($L77,38))="UL"),INDIRECT(ADDRESS($L77,COLUMN())),0),0),IF($M77&gt;0,IF(AND(INDIRECT(ADDRESS($M77,44))=0,INDIRECT(ADDRESS($M77,38))="UL"),INDIRECT(ADDRESS($M77,COLUMN())),0),0))</f>
        <v>0.38553791887125216</v>
      </c>
      <c r="BD77" s="58" cm="1">
        <f t="array" aca="1" ref="BD77" ca="1">SUM(IF($C77&gt;0,IF(AND(INDIRECT(ADDRESS($C77,44))=0,INDIRECT(ADDRESS($C77,38))="UL"),INDIRECT(ADDRESS($C77,COLUMN())),0),0),IF($D77&gt;0,IF(AND(INDIRECT(ADDRESS($D77,44))=0,INDIRECT(ADDRESS($D77,38))="UL"),INDIRECT(ADDRESS($D77,COLUMN())),0),0),IF($E77&gt;0,IF(AND(INDIRECT(ADDRESS($E77,44))=0,INDIRECT(ADDRESS($E77,38))="UL"),INDIRECT(ADDRESS($E77,COLUMN())),0),0),IF($F77&gt;0,IF(AND(INDIRECT(ADDRESS($F77,44))=0,INDIRECT(ADDRESS($F77,38))="UL"),INDIRECT(ADDRESS($F77,COLUMN())),0),0),IF($G77&gt;0,IF(AND(INDIRECT(ADDRESS($G77,44))=0,INDIRECT(ADDRESS($G77,38))="UL"),INDIRECT(ADDRESS($G77,COLUMN())),0),0),IF($H77&gt;0,IF(AND(INDIRECT(ADDRESS($H77,44))=0,INDIRECT(ADDRESS($H77,38))="UL"),INDIRECT(ADDRESS($H77,COLUMN())),0),0),IF($I77&gt;0,IF(AND(INDIRECT(ADDRESS($I77,44))=0,INDIRECT(ADDRESS($I77,38))="UL"),INDIRECT(ADDRESS($I77,COLUMN())),0),0),IF($J77&gt;0,IF(AND(INDIRECT(ADDRESS($J77,44))=0,INDIRECT(ADDRESS($J77,38))="UL"),INDIRECT(ADDRESS($J77,COLUMN())),0),0),IF($K77&gt;0,IF(AND(INDIRECT(ADDRESS($K77,44))=0,INDIRECT(ADDRESS($K77,38))="UL"),INDIRECT(ADDRESS($K77,COLUMN())),0),0),IF($L77&gt;0,IF(AND(INDIRECT(ADDRESS($L77,44))=0,INDIRECT(ADDRESS($L77,38))="UL"),INDIRECT(ADDRESS($L77,COLUMN())),0),0),IF($M77&gt;0,IF(AND(INDIRECT(ADDRESS($M77,44))=0,INDIRECT(ADDRESS($M77,38))="UL"),INDIRECT(ADDRESS($M77,COLUMN())),0),0))</f>
        <v>0.62962962962962965</v>
      </c>
      <c r="BE77" s="57">
        <f t="shared" ca="1" si="60"/>
        <v>0.38553791887125216</v>
      </c>
      <c r="BF77" s="57" cm="1">
        <f t="array" aca="1" ref="BF77" ca="1">SUM(IF($C77&gt;0,IF(INDIRECT(ADDRESS($C77,45))=1,INDIRECT(ADDRESS($C77,52))*INDIRECT(ADDRESS($C77,42))/5,0),0), IF($D77&gt;0,IF(INDIRECT(ADDRESS($D77,45))=1,INDIRECT(ADDRESS($D77,52))*INDIRECT(ADDRESS($D77,42))/5,0),0), IF($E77&gt;0,IF(INDIRECT(ADDRESS($E77,45))=1,INDIRECT(ADDRESS($E77,52))*INDIRECT(ADDRESS($E77,42))/5,0),0), IF($F77&gt;0,IF(INDIRECT(ADDRESS($F77,45))=1,INDIRECT(ADDRESS($F77,52))*INDIRECT(ADDRESS($F77,42))/5,0),0), IF($G77&gt;0,IF(INDIRECT(ADDRESS($G77,45))=1,INDIRECT(ADDRESS($G77,52))*INDIRECT(ADDRESS($G77,42))/5,0),0), IF($H77&gt;0,IF(INDIRECT(ADDRESS($H77,45))=1,INDIRECT(ADDRESS($H77,52))*INDIRECT(ADDRESS($H77,42))/5,0),0)
)*$BF$296/100</f>
        <v>0</v>
      </c>
      <c r="BG77" s="19"/>
      <c r="BH77" s="57" cm="1">
        <f t="array" aca="1" ref="BH77" ca="1">SUM(IF($C77&gt;0,IF(AND(INDIRECT(ADDRESS($C77,44))=0,INDIRECT(ADDRESS($C77,38))&lt;&gt;"UL"),INDIRECT(ADDRESS($C77,COLUMN()-12)),0),0), IF($D77&gt;0,IF(AND(INDIRECT(ADDRESS($D77,44))=0,INDIRECT(ADDRESS($D77,38))&lt;&gt;"UL"),INDIRECT(ADDRESS($D77,COLUMN()-12)),0),0), IF($E77&gt;0,IF(AND(INDIRECT(ADDRESS($E77,44))=0,INDIRECT(ADDRESS($E77,38))&lt;&gt;"UL"),INDIRECT(ADDRESS($E77,COLUMN()-12)),0),0), IF($F77&gt;0,IF(AND(INDIRECT(ADDRESS($F77,44))=0,INDIRECT(ADDRESS($F77,38))&lt;&gt;"UL"),INDIRECT(ADDRESS($F77,COLUMN()-12)),0),0), IF($G77&gt;0,IF(AND(INDIRECT(ADDRESS($G77,44))=0,INDIRECT(ADDRESS($G77,38))&lt;&gt;"UL"),INDIRECT(ADDRESS($G77,COLUMN()-12)),0),0), IF($H77&gt;0,IF(AND(INDIRECT(ADDRESS($H77,44))=0,INDIRECT(ADDRESS($H77,38))&lt;&gt;"UL"),INDIRECT(ADDRESS($H77,COLUMN()-12)),0),0), IF($I77&gt;0,IF(AND(INDIRECT(ADDRESS($I77,44))=0,INDIRECT(ADDRESS($I77,38))&lt;&gt;"UL"),INDIRECT(ADDRESS($I77,COLUMN()-12)),0),0), IF($J77&gt;0,IF(AND(INDIRECT(ADDRESS($J77,44))=0,INDIRECT(ADDRESS($J77,38))&lt;&gt;"UL"),INDIRECT(ADDRESS($J77,COLUMN()-12)),0),0), IF($K77&gt;0,IF(AND(INDIRECT(ADDRESS($K77,44))=0,INDIRECT(ADDRESS($K77,38))&lt;&gt;"UL"),INDIRECT(ADDRESS($K77,COLUMN()-12)),0),0), IF($L77&gt;0,IF(AND(INDIRECT(ADDRESS($L77,44))=0,INDIRECT(ADDRESS($L77,38))&lt;&gt;"UL"),INDIRECT(ADDRESS($L77,COLUMN()-12)),0),0), IF($M77&gt;0,IF(AND(INDIRECT(ADDRESS($M77,44))=0,INDIRECT(ADDRESS($M77,38))&lt;&gt;"UL"),INDIRECT(ADDRESS($M77,COLUMN()-12)),0),0))</f>
        <v>0</v>
      </c>
      <c r="BI77" s="57" cm="1">
        <f t="array" aca="1" ref="BI77" ca="1">SUM(IF($C77&gt;0,IF(AND(INDIRECT(ADDRESS($C77,44))=0,INDIRECT(ADDRESS($C77,38))&lt;&gt;"UL"),INDIRECT(ADDRESS($C77,COLUMN()-12)),0),0), IF($D77&gt;0,IF(AND(INDIRECT(ADDRESS($D77,44))=0,INDIRECT(ADDRESS($D77,38))&lt;&gt;"UL"),INDIRECT(ADDRESS($D77,COLUMN()-12)),0),0), IF($E77&gt;0,IF(AND(INDIRECT(ADDRESS($E77,44))=0,INDIRECT(ADDRESS($E77,38))&lt;&gt;"UL"),INDIRECT(ADDRESS($E77,COLUMN()-12)),0),0), IF($F77&gt;0,IF(AND(INDIRECT(ADDRESS($F77,44))=0,INDIRECT(ADDRESS($F77,38))&lt;&gt;"UL"),INDIRECT(ADDRESS($F77,COLUMN()-12)),0),0), IF($G77&gt;0,IF(AND(INDIRECT(ADDRESS($G77,44))=0,INDIRECT(ADDRESS($G77,38))&lt;&gt;"UL"),INDIRECT(ADDRESS($G77,COLUMN()-12)),0),0), IF($H77&gt;0,IF(AND(INDIRECT(ADDRESS($H77,44))=0,INDIRECT(ADDRESS($H77,38))&lt;&gt;"UL"),INDIRECT(ADDRESS($H77,COLUMN()-12)),0),0), IF($I77&gt;0,IF(AND(INDIRECT(ADDRESS($I77,44))=0,INDIRECT(ADDRESS($I77,38))&lt;&gt;"UL"),INDIRECT(ADDRESS($I77,COLUMN()-12)),0),0), IF($J77&gt;0,IF(AND(INDIRECT(ADDRESS($J77,44))=0,INDIRECT(ADDRESS($J77,38))&lt;&gt;"UL"),INDIRECT(ADDRESS($J77,COLUMN()-12)),0),0), IF($K77&gt;0,IF(AND(INDIRECT(ADDRESS($K77,44))=0,INDIRECT(ADDRESS($K77,38))&lt;&gt;"UL"),INDIRECT(ADDRESS($K77,COLUMN()-12)),0),0), IF($L77&gt;0,IF(AND(INDIRECT(ADDRESS($L77,44))=0,INDIRECT(ADDRESS($L77,38))&lt;&gt;"UL"),INDIRECT(ADDRESS($L77,COLUMN()-12)),0),0), IF($M77&gt;0,IF(AND(INDIRECT(ADDRESS($M77,44))=0,INDIRECT(ADDRESS($M77,38))&lt;&gt;"UL"),INDIRECT(ADDRESS($M77,COLUMN()-12)),0),0))</f>
        <v>0</v>
      </c>
      <c r="BJ77" s="57" cm="1">
        <f t="array" aca="1" ref="BJ77" ca="1">SUM(IF($C77&gt;0,IF(AND(INDIRECT(ADDRESS($C77,44))=0,INDIRECT(ADDRESS($C77,38))&lt;&gt;"UL"),INDIRECT(ADDRESS($C77,COLUMN()-12)),0),0), IF($D77&gt;0,IF(AND(INDIRECT(ADDRESS($D77,44))=0,INDIRECT(ADDRESS($D77,38))&lt;&gt;"UL"),INDIRECT(ADDRESS($D77,COLUMN()-12)),0),0), IF($E77&gt;0,IF(AND(INDIRECT(ADDRESS($E77,44))=0,INDIRECT(ADDRESS($E77,38))&lt;&gt;"UL"),INDIRECT(ADDRESS($E77,COLUMN()-12)),0),0), IF($F77&gt;0,IF(AND(INDIRECT(ADDRESS($F77,44))=0,INDIRECT(ADDRESS($F77,38))&lt;&gt;"UL"),INDIRECT(ADDRESS($F77,COLUMN()-12)),0),0), IF($G77&gt;0,IF(AND(INDIRECT(ADDRESS($G77,44))=0,INDIRECT(ADDRESS($G77,38))&lt;&gt;"UL"),INDIRECT(ADDRESS($G77,COLUMN()-12)),0),0), IF($H77&gt;0,IF(AND(INDIRECT(ADDRESS($H77,44))=0,INDIRECT(ADDRESS($H77,38))&lt;&gt;"UL"),INDIRECT(ADDRESS($H77,COLUMN()-12)),0),0), IF($I77&gt;0,IF(AND(INDIRECT(ADDRESS($I77,44))=0,INDIRECT(ADDRESS($I77,38))&lt;&gt;"UL"),INDIRECT(ADDRESS($I77,COLUMN()-12)),0),0), IF($J77&gt;0,IF(AND(INDIRECT(ADDRESS($J77,44))=0,INDIRECT(ADDRESS($J77,38))&lt;&gt;"UL"),INDIRECT(ADDRESS($J77,COLUMN()-12)),0),0), IF($K77&gt;0,IF(AND(INDIRECT(ADDRESS($K77,44))=0,INDIRECT(ADDRESS($K77,38))&lt;&gt;"UL"),INDIRECT(ADDRESS($K77,COLUMN()-12)),0),0), IF($L77&gt;0,IF(AND(INDIRECT(ADDRESS($L77,44))=0,INDIRECT(ADDRESS($L77,38))&lt;&gt;"UL"),INDIRECT(ADDRESS($L77,COLUMN()-12)),0),0), IF($M77&gt;0,IF(AND(INDIRECT(ADDRESS($M77,44))=0,INDIRECT(ADDRESS($M77,38))&lt;&gt;"UL"),INDIRECT(ADDRESS($M77,COLUMN()-12)),0),0))</f>
        <v>0</v>
      </c>
      <c r="BK77" s="57">
        <f t="shared" ca="1" si="61"/>
        <v>0</v>
      </c>
      <c r="BL77" s="58">
        <f t="shared" ca="1" si="62"/>
        <v>0</v>
      </c>
      <c r="BM77" s="57" cm="1">
        <f t="array" aca="1" ref="BM77" ca="1">SUM(IF($C77&gt;0,IF(AND(INDIRECT(ADDRESS($C77,44))=0,INDIRECT(ADDRESS($C77,38))&lt;&gt;"UL"),INDIRECT(ADDRESS($C77,COLUMN()-12)),0),0), IF($D77&gt;0,IF(AND(INDIRECT(ADDRESS($D77,44))=0,INDIRECT(ADDRESS($D77,38))&lt;&gt;"UL"),INDIRECT(ADDRESS($D77,COLUMN()-12)),0),0), IF($E77&gt;0,IF(AND(INDIRECT(ADDRESS($E77,44))=0,INDIRECT(ADDRESS($E77,38))&lt;&gt;"UL"),INDIRECT(ADDRESS($E77,COLUMN()-12)),0),0), IF($F77&gt;0,IF(AND(INDIRECT(ADDRESS($F77,44))=0,INDIRECT(ADDRESS($F77,38))&lt;&gt;"UL"),INDIRECT(ADDRESS($F77,COLUMN()-12)),0),0), IF($G77&gt;0,IF(AND(INDIRECT(ADDRESS($G77,44))=0,INDIRECT(ADDRESS($G77,38))&lt;&gt;"UL"),INDIRECT(ADDRESS($G77,COLUMN()-12)),0),0), IF($H77&gt;0,IF(AND(INDIRECT(ADDRESS($H77,44))=0,INDIRECT(ADDRESS($H77,38))&lt;&gt;"UL"),INDIRECT(ADDRESS($H77,COLUMN()-12)),0),0), IF($I77&gt;0,IF(AND(INDIRECT(ADDRESS($I77,44))=0,INDIRECT(ADDRESS($I77,38))&lt;&gt;"UL"),INDIRECT(ADDRESS($I77,COLUMN()-12)),0),0), IF($J77&gt;0,IF(AND(INDIRECT(ADDRESS($J77,44))=0,INDIRECT(ADDRESS($J77,38))&lt;&gt;"UL"),INDIRECT(ADDRESS($J77,COLUMN()-12)),0),0), IF($K77&gt;0,IF(AND(INDIRECT(ADDRESS($K77,44))=0,INDIRECT(ADDRESS($K77,38))&lt;&gt;"UL"),INDIRECT(ADDRESS($K77,COLUMN()-11)),0),0), IF($L77&gt;0,IF(AND(INDIRECT(ADDRESS($L77,44))=0,INDIRECT(ADDRESS($L77,38))&lt;&gt;"UL"),INDIRECT(ADDRESS($L77,COLUMN()-11)),0),0), IF($M77&gt;0,IF(AND(INDIRECT(ADDRESS($M77,44))=0,INDIRECT(ADDRESS($M77,38))&lt;&gt;"UL"),INDIRECT(ADDRESS($M77,COLUMN()-11)),0),0))</f>
        <v>0</v>
      </c>
      <c r="BN77" s="57" cm="1">
        <f t="array" aca="1" ref="BN77" ca="1">SUM(IF($C77&gt;0,IF(AND(INDIRECT(ADDRESS($C77,44))=0,INDIRECT(ADDRESS($C77,38))&lt;&gt;"UL"),INDIRECT(ADDRESS($C77,COLUMN()-12)),0),0), IF($D77&gt;0,IF(AND(INDIRECT(ADDRESS($D77,44))=0,INDIRECT(ADDRESS($D77,38))&lt;&gt;"UL"),INDIRECT(ADDRESS($D77,COLUMN()-12)),0),0), IF($E77&gt;0,IF(AND(INDIRECT(ADDRESS($E77,44))=0,INDIRECT(ADDRESS($E77,38))&lt;&gt;"UL"),INDIRECT(ADDRESS($E77,COLUMN()-12)),0),0), IF($F77&gt;0,IF(AND(INDIRECT(ADDRESS($F77,44))=0,INDIRECT(ADDRESS($F77,38))&lt;&gt;"UL"),INDIRECT(ADDRESS($F77,COLUMN()-12)),0),0), IF($G77&gt;0,IF(AND(INDIRECT(ADDRESS($G77,44))=0,INDIRECT(ADDRESS($G77,38))&lt;&gt;"UL"),INDIRECT(ADDRESS($G77,COLUMN()-12)),0),0), IF($H77&gt;0,IF(AND(INDIRECT(ADDRESS($H77,44))=0,INDIRECT(ADDRESS($H77,38))&lt;&gt;"UL"),INDIRECT(ADDRESS($H77,COLUMN()-12)),0),0), IF($I77&gt;0,IF(AND(INDIRECT(ADDRESS($I77,44))=0,INDIRECT(ADDRESS($I77,38))&lt;&gt;"UL"),INDIRECT(ADDRESS($I77,COLUMN()-12)),0),0), IF($J77&gt;0,IF(AND(INDIRECT(ADDRESS($J77,44))=0,INDIRECT(ADDRESS($J77,38))&lt;&gt;"UL"),INDIRECT(ADDRESS($J77,COLUMN()-12)),0),0), IF($K77&gt;0,IF(AND(INDIRECT(ADDRESS($K77,44))=0,INDIRECT(ADDRESS($K77,38))&lt;&gt;"UL"),INDIRECT(ADDRESS($K77,COLUMN()-11)),0),0), IF($L77&gt;0,IF(AND(INDIRECT(ADDRESS($L77,44))=0,INDIRECT(ADDRESS($L77,38))&lt;&gt;"UL"),INDIRECT(ADDRESS($L77,COLUMN()-11)),0),0), IF($M77&gt;0,IF(AND(INDIRECT(ADDRESS($M77,44))=0,INDIRECT(ADDRESS($M77,38))&lt;&gt;"UL"),INDIRECT(ADDRESS($M77,COLUMN()-11)),0),0))</f>
        <v>0</v>
      </c>
      <c r="BO77" s="57" cm="1">
        <f t="array" aca="1" ref="BO77" ca="1">SUM(IF($C77&gt;0,IF(AND(INDIRECT(ADDRESS($C77,44))=0,INDIRECT(ADDRESS($C77,38))&lt;&gt;"UL"),INDIRECT(ADDRESS($C77,COLUMN()-12)),0),0), IF($D77&gt;0,IF(AND(INDIRECT(ADDRESS($D77,44))=0,INDIRECT(ADDRESS($D77,38))&lt;&gt;"UL"),INDIRECT(ADDRESS($D77,COLUMN()-12)),0),0), IF($E77&gt;0,IF(AND(INDIRECT(ADDRESS($E77,44))=0,INDIRECT(ADDRESS($E77,38))&lt;&gt;"UL"),INDIRECT(ADDRESS($E77,COLUMN()-12)),0),0), IF($F77&gt;0,IF(AND(INDIRECT(ADDRESS($F77,44))=0,INDIRECT(ADDRESS($F77,38))&lt;&gt;"UL"),INDIRECT(ADDRESS($F77,COLUMN()-12)),0),0), IF($G77&gt;0,IF(AND(INDIRECT(ADDRESS($G77,44))=0,INDIRECT(ADDRESS($G77,38))&lt;&gt;"UL"),INDIRECT(ADDRESS($G77,COLUMN()-12)),0),0), IF($H77&gt;0,IF(AND(INDIRECT(ADDRESS($H77,44))=0,INDIRECT(ADDRESS($H77,38))&lt;&gt;"UL"),INDIRECT(ADDRESS($H77,COLUMN()-12)),0),0), IF($I77&gt;0,IF(AND(INDIRECT(ADDRESS($I77,44))=0,INDIRECT(ADDRESS($I77,38))&lt;&gt;"UL"),INDIRECT(ADDRESS($I77,COLUMN()-12)),0),0), IF($J77&gt;0,IF(AND(INDIRECT(ADDRESS($J77,44))=0,INDIRECT(ADDRESS($J77,38))&lt;&gt;"UL"),INDIRECT(ADDRESS($J77,COLUMN()-12)),0),0), IF($K77&gt;0,IF(AND(INDIRECT(ADDRESS($K77,44))=0,INDIRECT(ADDRESS($K77,38))&lt;&gt;"UL"),INDIRECT(ADDRESS($K77,COLUMN()-11)),0),0), IF($L77&gt;0,IF(AND(INDIRECT(ADDRESS($L77,44))=0,INDIRECT(ADDRESS($L77,38))&lt;&gt;"UL"),INDIRECT(ADDRESS($L77,COLUMN()-11)),0),0), IF($M77&gt;0,IF(AND(INDIRECT(ADDRESS($M77,44))=0,INDIRECT(ADDRESS($M77,38))&lt;&gt;"UL"),INDIRECT(ADDRESS($M77,COLUMN()-11)),0),0))</f>
        <v>0</v>
      </c>
      <c r="BP77" s="57" cm="1">
        <f t="array" aca="1" ref="BP77" ca="1">SUM(IF($C77&gt;0,IF(AND(INDIRECT(ADDRESS($C77,44))=0,INDIRECT(ADDRESS($C77,38))&lt;&gt;"UL"),INDIRECT(ADDRESS($C77,COLUMN()-12)),0),0), IF($D77&gt;0,IF(AND(INDIRECT(ADDRESS($D77,44))=0,INDIRECT(ADDRESS($D77,38))&lt;&gt;"UL"),INDIRECT(ADDRESS($D77,COLUMN()-12)),0),0), IF($E77&gt;0,IF(AND(INDIRECT(ADDRESS($E77,44))=0,INDIRECT(ADDRESS($E77,38))&lt;&gt;"UL"),INDIRECT(ADDRESS($E77,COLUMN()-12)),0),0), IF($F77&gt;0,IF(AND(INDIRECT(ADDRESS($F77,44))=0,INDIRECT(ADDRESS($F77,38))&lt;&gt;"UL"),INDIRECT(ADDRESS($F77,COLUMN()-12)),0),0), IF($G77&gt;0,IF(AND(INDIRECT(ADDRESS($G77,44))=0,INDIRECT(ADDRESS($G77,38))&lt;&gt;"UL"),INDIRECT(ADDRESS($G77,COLUMN()-12)),0),0), IF($H77&gt;0,IF(AND(INDIRECT(ADDRESS($H77,44))=0,INDIRECT(ADDRESS($H77,38))&lt;&gt;"UL"),INDIRECT(ADDRESS($H77,COLUMN()-12)),0),0), IF($I77&gt;0,IF(AND(INDIRECT(ADDRESS($I77,44))=0,INDIRECT(ADDRESS($I77,38))&lt;&gt;"UL"),INDIRECT(ADDRESS($I77,COLUMN()-12)),0),0), IF($J77&gt;0,IF(AND(INDIRECT(ADDRESS($J77,44))=0,INDIRECT(ADDRESS($J77,38))&lt;&gt;"UL"),INDIRECT(ADDRESS($J77,COLUMN()-12)),0),0), IF($K77&gt;0,IF(AND(INDIRECT(ADDRESS($K77,44))=0,INDIRECT(ADDRESS($K77,38))&lt;&gt;"UL"),INDIRECT(ADDRESS($K77,COLUMN()-11)),0),0), IF($L77&gt;0,IF(AND(INDIRECT(ADDRESS($L77,44))=0,INDIRECT(ADDRESS($L77,38))&lt;&gt;"UL"),INDIRECT(ADDRESS($L77,COLUMN()-11)),0),0), IF($M77&gt;0,IF(AND(INDIRECT(ADDRESS($M77,44))=0,INDIRECT(ADDRESS($M77,38))&lt;&gt;"UL"),INDIRECT(ADDRESS($M77,COLUMN()-11)),0),0))</f>
        <v>0</v>
      </c>
      <c r="BQ77" s="57">
        <f t="shared" ca="1" si="63"/>
        <v>0</v>
      </c>
      <c r="BR77" s="161">
        <f t="shared" ca="1" si="64"/>
        <v>74.573771650649206</v>
      </c>
      <c r="BS77" s="56"/>
      <c r="BT77" s="56">
        <f t="shared" ca="1" si="65"/>
        <v>4.4242388487698827</v>
      </c>
      <c r="BU77" s="63">
        <f t="shared" ca="1" si="66"/>
        <v>0.13012467202264361</v>
      </c>
      <c r="BV77" s="57" t="s">
        <v>34</v>
      </c>
      <c r="BW77" s="57" cm="1">
        <f t="array" aca="1" ref="BW77" ca="1">SUM(IF($C77&gt;0,IF(AND(INDIRECT(ADDRESS($C77,44))=0,INDIRECT(ADDRESS($C77,38))="UL",ISERROR(SEARCH("Rear",INDIRECT(ADDRESS($C77,33)))),ISERROR(SEARCH("Side",INDIRECT(ADDRESS($C77,33))))),INDIRECT(ADDRESS($C77,COLUMN())),0),0),IF($D77&gt;0,IF(AND(INDIRECT(ADDRESS($D77,44))=0,INDIRECT(ADDRESS($D77,38))="UL",ISERROR(SEARCH("Rear",INDIRECT(ADDRESS($D77,33)))),ISERROR(SEARCH("Side",INDIRECT(ADDRESS($D77,33))))),INDIRECT(ADDRESS($D77,COLUMN())),0),0),IF($E77&gt;0,IF(AND(INDIRECT(ADDRESS($E77,44))=0,INDIRECT(ADDRESS($E77,38))="UL",ISERROR(SEARCH("Rear",INDIRECT(ADDRESS($E77,33)))),ISERROR(SEARCH("Side",INDIRECT(ADDRESS($E77,33))))),INDIRECT(ADDRESS($E77,COLUMN())),0),0),IF($F77&gt;0,IF(AND(INDIRECT(ADDRESS($F77,44))=0,INDIRECT(ADDRESS($F77,38))="UL",ISERROR(SEARCH("Rear",INDIRECT(ADDRESS($F77,33)))),ISERROR(SEARCH("Side",INDIRECT(ADDRESS($F77,33))))),INDIRECT(ADDRESS($F77,COLUMN())),0),0),IF($G77&gt;0,IF(AND(INDIRECT(ADDRESS($G77,44))=0,INDIRECT(ADDRESS($G77,38))="UL",ISERROR(SEARCH("Rear",INDIRECT(ADDRESS($G77,33)))),ISERROR(SEARCH("Side",INDIRECT(ADDRESS($G77,33))))),INDIRECT(ADDRESS($G77,COLUMN())),0),0),IF($H77&gt;0,IF(AND(INDIRECT(ADDRESS($H77,44))=0,INDIRECT(ADDRESS($H77,38))="UL",ISERROR(SEARCH("Rear",INDIRECT(ADDRESS($H77,33)))),ISERROR(SEARCH("Side",INDIRECT(ADDRESS($H77,33))))),INDIRECT(ADDRESS($H77,COLUMN())),0),0),IF($I77&gt;0,IF(AND(INDIRECT(ADDRESS($I77,44))=0,INDIRECT(ADDRESS($I77,38))="UL",ISERROR(SEARCH("Rear",INDIRECT(ADDRESS($I77,33)))),ISERROR(SEARCH("Side",INDIRECT(ADDRESS($I77,33))))),INDIRECT(ADDRESS($I77,COLUMN())),0),0),IF($J77&gt;0,IF(AND(INDIRECT(ADDRESS($J77,44))=0,INDIRECT(ADDRESS($J77,38))="UL",ISERROR(SEARCH("Rear",INDIRECT(ADDRESS($J77,33)))),ISERROR(SEARCH("Side",INDIRECT(ADDRESS($J77,33))))),INDIRECT(ADDRESS($J77,COLUMN())),0),0),IF($K77&gt;0,IF(AND(INDIRECT(ADDRESS($K77,44))=0,INDIRECT(ADDRESS($K77,38))="UL",ISERROR(SEARCH("Rear",INDIRECT(ADDRESS($K77,33)))),ISERROR(SEARCH("Side",INDIRECT(ADDRESS($K77,33))))),INDIRECT(ADDRESS($K77,COLUMN())),0),0),IF($L77&gt;0,IF(AND(INDIRECT(ADDRESS($L77,44))=0,INDIRECT(ADDRESS($L77,38))="UL",ISERROR(SEARCH("Rear",INDIRECT(ADDRESS($L77,33)))),ISERROR(SEARCH("Side",INDIRECT(ADDRESS($L77,33))))),INDIRECT(ADDRESS($L77,COLUMN())),0),0),IF($M77&gt;0,IF(AND(INDIRECT(ADDRESS($M77,44))=0,INDIRECT(ADDRESS($M77,38))="UL",ISERROR(SEARCH("Rear",INDIRECT(ADDRESS($M77,33)))),ISERROR(SEARCH("Side",INDIRECT(ADDRESS($M77,33))))),INDIRECT(ADDRESS($M77,COLUMN())),0),0))</f>
        <v>1.1111111111111112</v>
      </c>
      <c r="BX77" s="57">
        <f t="shared" ca="1" si="67"/>
        <v>1.1111111111111112</v>
      </c>
      <c r="BY77" s="57" cm="1">
        <f t="array" aca="1" ref="BY77" ca="1">SUM(IF($C77&gt;0,IF(AND(INDIRECT(ADDRESS($C77,44))=0,INDIRECT(ADDRESS($C77,38))="UL"),INDIRECT(ADDRESS($C77,COLUMN())),0),0),IF($D77&gt;0,IF(AND(INDIRECT(ADDRESS($D77,44))=0,INDIRECT(ADDRESS($D77,38))="UL"),INDIRECT(ADDRESS($D77,COLUMN())),0),0),IF($E77&gt;0,IF(AND(INDIRECT(ADDRESS($E77,44))=0,INDIRECT(ADDRESS($E77,38))="UL"),INDIRECT(ADDRESS($E77,COLUMN())),0),0),IF($F77&gt;0,IF(AND(INDIRECT(ADDRESS($F77,44))=0,INDIRECT(ADDRESS($F77,38))="UL"),INDIRECT(ADDRESS($F77,COLUMN())),0),0),IF($G77&gt;0,IF(AND(INDIRECT(ADDRESS($G77,44))=0,INDIRECT(ADDRESS($G77,38))="UL"),INDIRECT(ADDRESS($G77,COLUMN())),0),0),IF($H77&gt;0,IF(AND(INDIRECT(ADDRESS($H77,44))=0,INDIRECT(ADDRESS($H77,38))="UL"),INDIRECT(ADDRESS($H77,COLUMN())),0),0),IF($I77&gt;0,IF(AND(INDIRECT(ADDRESS($I77,44))=0,INDIRECT(ADDRESS($I77,38))="UL"),INDIRECT(ADDRESS($I77,COLUMN())),0),0),IF($J77&gt;0,IF(AND(INDIRECT(ADDRESS($J77,44))=0,INDIRECT(ADDRESS($J77,38))="UL"),INDIRECT(ADDRESS($J77,COLUMN())),0),0),IF($K77&gt;0,IF(AND(INDIRECT(ADDRESS($K77,44))=0,INDIRECT(ADDRESS($K77,38))="UL"),INDIRECT(ADDRESS($K77,COLUMN())),0),0),IF($L77&gt;0,IF(AND(INDIRECT(ADDRESS($L77,44))=0,INDIRECT(ADDRESS($L77,38))="UL"),INDIRECT(ADDRESS($L77,COLUMN())),0),0),IF($M77&gt;0,IF(AND(INDIRECT(ADDRESS($M77,44))=0,INDIRECT(ADDRESS($M77,38))="UL"),INDIRECT(ADDRESS($M77,COLUMN())),0),0))</f>
        <v>0.37860082304526749</v>
      </c>
      <c r="BZ77" s="57" cm="1">
        <f t="array" aca="1" ref="BZ77" ca="1">SUM(IF($C77&gt;0,IF(AND(INDIRECT(ADDRESS($C77,44))=0,INDIRECT(ADDRESS($C77,38))="UL"),INDIRECT(ADDRESS($C77,COLUMN())),0),0),IF($D77&gt;0,IF(AND(INDIRECT(ADDRESS($D77,44))=0,INDIRECT(ADDRESS($D77,38))="UL"),INDIRECT(ADDRESS($D77,COLUMN())),0),0),IF($E77&gt;0,IF(AND(INDIRECT(ADDRESS($E77,44))=0,INDIRECT(ADDRESS($E77,38))="UL"),INDIRECT(ADDRESS($E77,COLUMN())),0),0),IF($F77&gt;0,IF(AND(INDIRECT(ADDRESS($F77,44))=0,INDIRECT(ADDRESS($F77,38))="UL"),INDIRECT(ADDRESS($F77,COLUMN())),0),0),IF($G77&gt;0,IF(AND(INDIRECT(ADDRESS($G77,44))=0,INDIRECT(ADDRESS($G77,38))="UL"),INDIRECT(ADDRESS($G77,COLUMN())),0),0),IF($H77&gt;0,IF(AND(INDIRECT(ADDRESS($H77,44))=0,INDIRECT(ADDRESS($H77,38))="UL"),INDIRECT(ADDRESS($H77,COLUMN())),0),0),IF($I77&gt;0,IF(AND(INDIRECT(ADDRESS($I77,44))=0,INDIRECT(ADDRESS($I77,38))="UL"),INDIRECT(ADDRESS($I77,COLUMN())),0),0),IF($J77&gt;0,IF(AND(INDIRECT(ADDRESS($J77,44))=0,INDIRECT(ADDRESS($J77,38))="UL"),INDIRECT(ADDRESS($J77,COLUMN())),0),0),IF($K77&gt;0,IF(AND(INDIRECT(ADDRESS($K77,44))=0,INDIRECT(ADDRESS($K77,38))="UL"),INDIRECT(ADDRESS($K77,COLUMN())),0),0),IF($L77&gt;0,IF(AND(INDIRECT(ADDRESS($L77,44))=0,INDIRECT(ADDRESS($L77,38))="UL"),INDIRECT(ADDRESS($L77,COLUMN())),0),0),IF($M77&gt;0,IF(AND(INDIRECT(ADDRESS($M77,44))=0,INDIRECT(ADDRESS($M77,38))="UL"),INDIRECT(ADDRESS($M77,COLUMN())),0),0))</f>
        <v>0.26954732510288065</v>
      </c>
      <c r="CA77" s="57">
        <f t="shared" ca="1" si="68"/>
        <v>0.26954732510288065</v>
      </c>
      <c r="CB77" s="57" cm="1">
        <f t="array" aca="1" ref="CB77" ca="1">SUM(IF($C77&gt;0,IF(AND(INDIRECT(ADDRESS($C77,44))=0,INDIRECT(ADDRESS($C77,38))&lt;&gt;"UL"),INDIRECT(ADDRESS($C77,COLUMN())),0),0),IF($D77&gt;0,IF(AND(INDIRECT(ADDRESS($D77,44))=0,INDIRECT(ADDRESS($D77,38))&lt;&gt;"UL"),INDIRECT(ADDRESS($D77,COLUMN())),0),0),IF($E77&gt;0,IF(AND(INDIRECT(ADDRESS($E77,44))=0,INDIRECT(ADDRESS($E77,38))&lt;&gt;"UL"),INDIRECT(ADDRESS($E77,COLUMN())),0),0),IF($F77&gt;0,IF(AND(INDIRECT(ADDRESS($F77,44))=0,INDIRECT(ADDRESS($F77,38))&lt;&gt;"UL"),INDIRECT(ADDRESS($F77,COLUMN())),0),0),IF($G77&gt;0,IF(AND(INDIRECT(ADDRESS($G77,44))=0,INDIRECT(ADDRESS($G77,38))&lt;&gt;"UL"),INDIRECT(ADDRESS($G77,COLUMN())),0),0),IF($H77&gt;0,IF(AND(INDIRECT(ADDRESS($H77,44))=0,INDIRECT(ADDRESS($H77,38))&lt;&gt;"UL"),INDIRECT(ADDRESS($H77,COLUMN())),0),0),IF($I77&gt;0,IF(AND(INDIRECT(ADDRESS($I77,44))=0,INDIRECT(ADDRESS($I77,38))&lt;&gt;"UL"),INDIRECT(ADDRESS($I77,COLUMN())),0),0),IF($J77&gt;0,IF(AND(INDIRECT(ADDRESS($J77,44))=0,INDIRECT(ADDRESS($J77,38))&lt;&gt;"UL"),INDIRECT(ADDRESS($J77,COLUMN())),0),0),IF($K77&gt;0,IF(AND(INDIRECT(ADDRESS($K77,44))=0,INDIRECT(ADDRESS($K77,38))&lt;&gt;"UL"),INDIRECT(ADDRESS($K77,COLUMN())),0),0),IF($L77&gt;0,IF(AND(INDIRECT(ADDRESS($L77,44))=0,INDIRECT(ADDRESS($L77,38))&lt;&gt;"UL"),INDIRECT(ADDRESS($L77,COLUMN())),0),0),IF($M77&gt;0,IF(AND(INDIRECT(ADDRESS($M77,44))=0,INDIRECT(ADDRESS($M77,38))&lt;&gt;"UL"),INDIRECT(ADDRESS($M77,COLUMN())),0),0))</f>
        <v>0</v>
      </c>
      <c r="CC77" s="57">
        <f t="shared" ca="1" si="69"/>
        <v>0</v>
      </c>
      <c r="CD77" s="57" cm="1">
        <f t="array" aca="1" ref="CD77" ca="1">SUM(IF($C77&gt;0,IF(AND(INDIRECT(ADDRESS($C77,44))=0,INDIRECT(ADDRESS($C77,38))&lt;&gt;"UL"),INDIRECT(ADDRESS($C77,COLUMN())),0),0),IF($D77&gt;0,IF(AND(INDIRECT(ADDRESS($D77,44))=0,INDIRECT(ADDRESS($D77,38))&lt;&gt;"UL"),INDIRECT(ADDRESS($D77,COLUMN())),0),0),IF($E77&gt;0,IF(AND(INDIRECT(ADDRESS($E77,44))=0,INDIRECT(ADDRESS($E77,38))&lt;&gt;"UL"),INDIRECT(ADDRESS($E77,COLUMN())),0),0),IF($F77&gt;0,IF(AND(INDIRECT(ADDRESS($F77,44))=0,INDIRECT(ADDRESS($F77,38))&lt;&gt;"UL"),INDIRECT(ADDRESS($F77,COLUMN())),0),0),IF($G77&gt;0,IF(AND(INDIRECT(ADDRESS($G77,44))=0,INDIRECT(ADDRESS($G77,38))&lt;&gt;"UL"),INDIRECT(ADDRESS($G77,COLUMN())),0),0),IF($H77&gt;0,IF(AND(INDIRECT(ADDRESS($H77,44))=0,INDIRECT(ADDRESS($H77,38))&lt;&gt;"UL"),INDIRECT(ADDRESS($H77,COLUMN())),0),0),IF($I77&gt;0,IF(AND(INDIRECT(ADDRESS($I77,44))=0,INDIRECT(ADDRESS($I77,38))&lt;&gt;"UL"),INDIRECT(ADDRESS($I77,COLUMN())),0),0),IF($J77&gt;0,IF(AND(INDIRECT(ADDRESS($J77,44))=0,INDIRECT(ADDRESS($J77,38))&lt;&gt;"UL"),INDIRECT(ADDRESS($J77,COLUMN())),0),0),IF($K77&gt;0,IF(AND(INDIRECT(ADDRESS($K77,44))=0,INDIRECT(ADDRESS($K77,38))&lt;&gt;"UL"),INDIRECT(ADDRESS($K77,COLUMN())),0),0),IF($L77&gt;0,IF(AND(INDIRECT(ADDRESS($L77,44))=0,INDIRECT(ADDRESS($L77,38))&lt;&gt;"UL"),INDIRECT(ADDRESS($L77,COLUMN())),0),0),IF($M77&gt;0,IF(AND(INDIRECT(ADDRESS($M77,44))=0,INDIRECT(ADDRESS($M77,38))&lt;&gt;"UL"),INDIRECT(ADDRESS($M77,COLUMN())),0),0))</f>
        <v>0</v>
      </c>
      <c r="CE77" s="57" cm="1">
        <f t="array" aca="1" ref="CE77" ca="1">SUM(IF($C77&gt;0,IF(AND(INDIRECT(ADDRESS($C77,44))=0,INDIRECT(ADDRESS($C77,38))&lt;&gt;"UL"),INDIRECT(ADDRESS($C77,COLUMN())),0),0),IF($D77&gt;0,IF(AND(INDIRECT(ADDRESS($D77,44))=0,INDIRECT(ADDRESS($D77,38))&lt;&gt;"UL"),INDIRECT(ADDRESS($D77,COLUMN())),0),0),IF($E77&gt;0,IF(AND(INDIRECT(ADDRESS($E77,44))=0,INDIRECT(ADDRESS($E77,38))&lt;&gt;"UL"),INDIRECT(ADDRESS($E77,COLUMN())),0),0),IF($F77&gt;0,IF(AND(INDIRECT(ADDRESS($F77,44))=0,INDIRECT(ADDRESS($F77,38))&lt;&gt;"UL"),INDIRECT(ADDRESS($F77,COLUMN())),0),0),IF($G77&gt;0,IF(AND(INDIRECT(ADDRESS($G77,44))=0,INDIRECT(ADDRESS($G77,38))&lt;&gt;"UL"),INDIRECT(ADDRESS($G77,COLUMN())),0),0),IF($H77&gt;0,IF(AND(INDIRECT(ADDRESS($H77,44))=0,INDIRECT(ADDRESS($H77,38))&lt;&gt;"UL"),INDIRECT(ADDRESS($H77,COLUMN())),0),0),IF($I77&gt;0,IF(AND(INDIRECT(ADDRESS($I77,44))=0,INDIRECT(ADDRESS($I77,38))&lt;&gt;"UL"),INDIRECT(ADDRESS($I77,COLUMN())),0),0),IF($J77&gt;0,IF(AND(INDIRECT(ADDRESS($J77,44))=0,INDIRECT(ADDRESS($J77,38))&lt;&gt;"UL"),INDIRECT(ADDRESS($J77,COLUMN())),0),0),IF($K77&gt;0,IF(AND(INDIRECT(ADDRESS($K77,44))=0,INDIRECT(ADDRESS($K77,38))&lt;&gt;"UL"),INDIRECT(ADDRESS($K77,COLUMN())),0),0),IF($L77&gt;0,IF(AND(INDIRECT(ADDRESS($L77,44))=0,INDIRECT(ADDRESS($L77,38))&lt;&gt;"UL"),INDIRECT(ADDRESS($L77,COLUMN())),0),0),IF($M77&gt;0,IF(AND(INDIRECT(ADDRESS($M77,44))=0,INDIRECT(ADDRESS($M77,38))&lt;&gt;"UL"),INDIRECT(ADDRESS($M77,COLUMN())),0),0))</f>
        <v>0</v>
      </c>
      <c r="CF77" s="57">
        <f t="shared" ca="1" si="70"/>
        <v>0</v>
      </c>
      <c r="CG77" s="57">
        <f t="shared" ca="1" si="71"/>
        <v>2.7131170577347108</v>
      </c>
      <c r="CH77" s="57">
        <f t="shared" ca="1" si="72"/>
        <v>7.9797560521609134E-2</v>
      </c>
      <c r="CI77" s="19">
        <f t="shared" ca="1" si="73"/>
        <v>15.560482475168364</v>
      </c>
      <c r="CJ77" s="19"/>
      <c r="CK77" s="57" cm="1">
        <f t="array" aca="1" ref="CK77" ca="1">IF(AU77="S", SUM(IF($C77&gt;0,IF(INDIRECT(ADDRESS($C77,43))&lt;&gt;1,INDIRECT(ADDRESS($C77,48)),0),0), IF($D77&gt;0,IF(INDIRECT(ADDRESS($D77,43))&lt;&gt;1,INDIRECT(ADDRESS($D77,48)),0),0), IF($E77&gt;0,IF(INDIRECT(ADDRESS($E77,43))&lt;&gt;1,INDIRECT(ADDRESS($E77,48)),0),0), IF($F77&gt;0,IF(INDIRECT(ADDRESS($F77,43))&lt;&gt;1,INDIRECT(ADDRESS($F77,48)),0),0), IF($G77&gt;0,IF(INDIRECT(ADDRESS($G77,43))&lt;&gt;1,INDIRECT(ADDRESS($G77,48)),0),0), IF($H77&gt;0,IF(INDIRECT(ADDRESS($H77,43))&lt;&gt;1,INDIRECT(ADDRESS($H77,48)),0),0), IF($I77&gt;0,IF(INDIRECT(ADDRESS($I77,43))&lt;&gt;1,INDIRECT(ADDRESS($I77,48)),0),0), IF($J77&gt;0,IF(INDIRECT(ADDRESS($J77,43))&lt;&gt;1,INDIRECT(ADDRESS($J77,48)),0),0), IF($K77&gt;0,IF(INDIRECT(ADDRESS($K77,43))&lt;&gt;1,INDIRECT(ADDRESS($K77,48)),0),0), IF($L77&gt;0,IF(INDIRECT(ADDRESS($L77,43))&lt;&gt;1,INDIRECT(ADDRESS($L77,48)),0),0), IF($M77&gt;0,IF(INDIRECT(ADDRESS($M77,43))&lt;&gt;1,INDIRECT(ADDRESS($M77,48)),0),0)), IF(AU77="L",SUM(IF($C77&gt;0,IF(INDIRECT(ADDRESS($C77,43))&lt;&gt;1,INDIRECT(ADDRESS($C77,50)),0),0), IF($D77&gt;0,IF(INDIRECT(ADDRESS($D77,43))&lt;&gt;1,INDIRECT(ADDRESS($D77,50)),0),0), IF($E77&gt;0,IF(INDIRECT(ADDRESS($E77,43))&lt;&gt;1,INDIRECT(ADDRESS($E77,50)),0),0), IF($F77&gt;0,IF(INDIRECT(ADDRESS($F77,43))&lt;&gt;1,INDIRECT(ADDRESS($F77,50)),0),0), IF($G77&gt;0,IF(INDIRECT(ADDRESS($G77,43))&lt;&gt;1,INDIRECT(ADDRESS($G77,50)),0),0), IF($G77&gt;0,IF(INDIRECT(ADDRESS($G77,43))&lt;&gt;1,INDIRECT(ADDRESS($G77,50)),0),0), IF($H77&gt;0,IF(INDIRECT(ADDRESS($H77,43))&lt;&gt;1,INDIRECT(ADDRESS($H77,50)),0),0), IF($I77&gt;0,IF(INDIRECT(ADDRESS($I77,43))&lt;&gt;1,INDIRECT(ADDRESS($I77,50)),0),0), IF($J77&gt;0,IF(INDIRECT(ADDRESS($J77,43))&lt;&gt;1,INDIRECT(ADDRESS($J77,50)),0),0), IF($K77&gt;0,IF(INDIRECT(ADDRESS($K77,43))&lt;&gt;1,INDIRECT(ADDRESS($K77,50)),0),0), IF($L77&gt;0,IF(INDIRECT(ADDRESS($L77,43))&lt;&gt;1,INDIRECT(ADDRESS($L77,50)),0),0), IF($M77&gt;0,IF(INDIRECT(ADDRESS($M77,43))&lt;&gt;1,INDIRECT(ADDRESS($M77,50)),0),0)), SUM(IF($C77&gt;0,IF(INDIRECT(ADDRESS($C77,43))&lt;&gt;1,INDIRECT(ADDRESS($C77,49)),0),0), IF($D77&gt;0,IF(INDIRECT(ADDRESS($D77,43))&lt;&gt;1,INDIRECT(ADDRESS($D77,49)),0),0), IF($E77&gt;0,IF(INDIRECT(ADDRESS($E77,43))&lt;&gt;1,INDIRECT(ADDRESS($E77,49)),0),0), IF($F77&gt;0,IF(INDIRECT(ADDRESS($F77,43))&lt;&gt;1,INDIRECT(ADDRESS($F77,49)),0),0), IF($G77&gt;0,IF(INDIRECT(ADDRESS($G77,43))&lt;&gt;1,INDIRECT(ADDRESS($G77,49)),0),0), IF($G77&gt;0,IF(INDIRECT(ADDRESS($G77,43))&lt;&gt;1,INDIRECT(ADDRESS($G77,49)),0),0), IF($H77&gt;0,IF(INDIRECT(ADDRESS($H77,43))&lt;&gt;1,INDIRECT(ADDRESS($H77,49)),0),0), IF($I77&gt;0,IF(INDIRECT(ADDRESS($I77,43))&lt;&gt;1,INDIRECT(ADDRESS($I77,49)),0),0), IF($J77&gt;0,IF(INDIRECT(ADDRESS($J77,43))&lt;&gt;1,INDIRECT(ADDRESS($J77,49)),0),0), IF($K77&gt;0,IF(INDIRECT(ADDRESS($K77,43))&lt;&gt;1,INDIRECT(ADDRESS($K77,49)),0),0), IF($L77&gt;0,IF(INDIRECT(ADDRESS($L77,43))&lt;&gt;1,INDIRECT(ADDRESS($L77,49)),0),0), IF($M77&gt;0,IF(INDIRECT(ADDRESS($M77,43))&lt;&gt;1,INDIRECT(ADDRESS($M77,49)),0),0))))</f>
        <v>1.3333333333333333</v>
      </c>
      <c r="CL77" s="57" cm="1">
        <f t="array" aca="1" ref="CL77" ca="1">SUM(IF($C77&gt;0,IF(INDIRECT(ADDRESS($C77,44))=1,INDIRECT(ADDRESS($C77,90)),0),0), IF($D77&gt;0,IF(INDIRECT(ADDRESS($D77,44))=1,INDIRECT(ADDRESS($D77,90)),0),0), IF($E77&gt;0,IF(INDIRECT(ADDRESS($E77,44))=1,INDIRECT(ADDRESS($E77,90)),0),0), IF($F77&gt;0,IF(INDIRECT(ADDRESS($F77,44))=1,INDIRECT(ADDRESS($F77,90)),0),0), IF($G77&gt;0,IF(INDIRECT(ADDRESS($G77,44))=1,INDIRECT(ADDRESS($G77,90)),0),0), IF($H77&gt;0,IF(INDIRECT(ADDRESS($H77,44))=1,INDIRECT(ADDRESS($H77,90)),0),0), IF($I77&gt;0,IF(INDIRECT(ADDRESS($I77,44))=1,INDIRECT(ADDRESS($I77,90)),0),0), IF($J77&gt;0,IF(INDIRECT(ADDRESS($J77,44))=1,INDIRECT(ADDRESS($J77,90)),0),0), IF($K77&gt;0,IF(INDIRECT(ADDRESS($K77,44))=1,INDIRECT(ADDRESS($K77,90)),0),0), IF($L77&gt;0,IF(INDIRECT(ADDRESS($L77,44))=1,INDIRECT(ADDRESS($L77,90)),0),0), IF($M77&gt;0,IF(INDIRECT(ADDRESS($M77,44))=1,INDIRECT(ADDRESS($M77,90)),0),0))</f>
        <v>0</v>
      </c>
      <c r="CM77" s="56">
        <f t="shared" ca="1" si="74"/>
        <v>0.95795648582734128</v>
      </c>
      <c r="CN77" s="59"/>
    </row>
    <row r="78" spans="1:92" x14ac:dyDescent="0.25">
      <c r="A78" s="62" t="s">
        <v>154</v>
      </c>
      <c r="B78" s="122">
        <v>9</v>
      </c>
      <c r="C78" s="122">
        <v>22</v>
      </c>
      <c r="D78" s="122">
        <v>20</v>
      </c>
      <c r="E78" s="122">
        <v>28</v>
      </c>
      <c r="F78" s="122"/>
      <c r="G78" s="122"/>
      <c r="H78" s="122"/>
      <c r="I78" s="67"/>
      <c r="J78" s="67"/>
      <c r="K78" s="67"/>
      <c r="L78" s="67"/>
      <c r="M78" s="67"/>
      <c r="N78" s="67">
        <f t="shared" ca="1" si="54"/>
        <v>34</v>
      </c>
      <c r="O78" s="67" t="str" cm="1">
        <f t="array" aca="1" ref="O78" ca="1">INDIRECT(ADDRESS($B78,COLUMN()))</f>
        <v>Bomber</v>
      </c>
      <c r="P78" s="67" cm="1">
        <f t="array" aca="1" ref="P78" ca="1">INDIRECT(ADDRESS($B78,COLUMN()))</f>
        <v>5</v>
      </c>
      <c r="Q78" s="67" cm="1">
        <f t="array" aca="1" ref="Q78" ca="1">INDIRECT(ADDRESS($B78,COLUMN()))</f>
        <v>2</v>
      </c>
      <c r="R78" s="67" t="str" cm="1">
        <f t="array" aca="1" ref="R78" ca="1">INDIRECT(ADDRESS($B78,COLUMN()))</f>
        <v>-</v>
      </c>
      <c r="S78" s="67" cm="1">
        <f t="array" aca="1" ref="S78" ca="1">INDIRECT(ADDRESS($B78,COLUMN()))</f>
        <v>2</v>
      </c>
      <c r="T78" s="67" t="str" cm="1">
        <f t="array" aca="1" ref="T78" ca="1">INDIRECT(ADDRESS($B78,COLUMN()))</f>
        <v>1-4</v>
      </c>
      <c r="U78" s="67" cm="1">
        <f t="array" aca="1" ref="U78" ca="1">INDIRECT(ADDRESS($B78,COLUMN()))</f>
        <v>4</v>
      </c>
      <c r="V78" s="67" cm="1">
        <f t="array" aca="1" ref="V78" ca="1">INDIRECT(ADDRESS($B78,COLUMN()))</f>
        <v>0</v>
      </c>
      <c r="W78" s="67" cm="1">
        <f t="array" aca="1" ref="W78" ca="1">INDIRECT(ADDRESS($B78,COLUMN()))</f>
        <v>4</v>
      </c>
      <c r="X78" s="67" cm="1">
        <f t="array" aca="1" ref="X78" ca="1">INDIRECT(ADDRESS($B78,COLUMN()))</f>
        <v>5</v>
      </c>
      <c r="Y78" s="67" cm="1">
        <f t="array" aca="1" ref="Y78" ca="1">INDIRECT(ADDRESS($B78,COLUMN()))</f>
        <v>1</v>
      </c>
      <c r="Z78" s="67" cm="1">
        <f t="array" aca="1" ref="Z78" ca="1">INDIRECT(ADDRESS($B78,COLUMN()))</f>
        <v>5</v>
      </c>
      <c r="AA78" s="67" t="str" cm="1">
        <f t="array" aca="1" ref="AA78" ca="1">INDIRECT(ADDRESS($B78,COLUMN()))</f>
        <v>Rocket Boosters</v>
      </c>
      <c r="AB78" s="56">
        <f t="shared" ca="1" si="55"/>
        <v>0.71563189871974031</v>
      </c>
      <c r="AC78" s="56">
        <f t="shared" ca="1" si="56"/>
        <v>0.71578219385774478</v>
      </c>
      <c r="AD78" s="56">
        <f t="shared" ca="1" si="57"/>
        <v>3.1120964950336729</v>
      </c>
      <c r="AF78" s="52"/>
      <c r="AG78" s="52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65"/>
      <c r="AU78" s="54" t="s">
        <v>113</v>
      </c>
      <c r="AV78" s="57" cm="1">
        <f t="array" aca="1" ref="AV78" ca="1">SUM(IF($C78&gt;0,IF(AND(INDIRECT(ADDRESS($C78,44))=0,INDIRECT(ADDRESS($C78,38))="UL",ISERROR(SEARCH("Rear",INDIRECT(ADDRESS($C78,33)))),ISERROR(SEARCH("Side",INDIRECT(ADDRESS($C78,33))))),INDIRECT(ADDRESS($C78,COLUMN())),0),0),IF($D78&gt;0,IF(AND(INDIRECT(ADDRESS($D78,44))=0,INDIRECT(ADDRESS($D78,38))="UL",ISERROR(SEARCH("Rear",INDIRECT(ADDRESS($D78,33)))),ISERROR(SEARCH("Side",INDIRECT(ADDRESS($D78,33))))),INDIRECT(ADDRESS($D78,COLUMN())),0),0),IF($E78&gt;0,IF(AND(INDIRECT(ADDRESS($E78,44))=0,INDIRECT(ADDRESS($E78,38))="UL",ISERROR(SEARCH("Rear",INDIRECT(ADDRESS($E78,33)))),ISERROR(SEARCH("Side",INDIRECT(ADDRESS($E78,33))))),INDIRECT(ADDRESS($E78,COLUMN())),0),0),IF($F78&gt;0,IF(AND(INDIRECT(ADDRESS($F78,44))=0,INDIRECT(ADDRESS($F78,38))="UL",ISERROR(SEARCH("Rear",INDIRECT(ADDRESS($F78,33)))),ISERROR(SEARCH("Side",INDIRECT(ADDRESS($F78,33))))),INDIRECT(ADDRESS($F78,COLUMN())),0),0),IF($G78&gt;0,IF(AND(INDIRECT(ADDRESS($G78,44))=0,INDIRECT(ADDRESS($G78,38))="UL",ISERROR(SEARCH("Rear",INDIRECT(ADDRESS($G78,33)))),ISERROR(SEARCH("Side",INDIRECT(ADDRESS($G78,33))))),INDIRECT(ADDRESS($G78,COLUMN())),0),0),IF($H78&gt;0,IF(AND(INDIRECT(ADDRESS($H78,44))=0,INDIRECT(ADDRESS($H78,38))="UL",ISERROR(SEARCH("Rear",INDIRECT(ADDRESS($H78,33)))),ISERROR(SEARCH("Side",INDIRECT(ADDRESS($H78,33))))),INDIRECT(ADDRESS($H78,COLUMN())),0),0),IF($I78&gt;0,IF(AND(INDIRECT(ADDRESS($I78,44))=0,INDIRECT(ADDRESS($I78,38))="UL",ISERROR(SEARCH("Rear",INDIRECT(ADDRESS($I78,33)))),ISERROR(SEARCH("Side",INDIRECT(ADDRESS($I78,33))))),INDIRECT(ADDRESS($I78,COLUMN())),0),0),IF($J78&gt;0,IF(AND(INDIRECT(ADDRESS($J78,44))=0,INDIRECT(ADDRESS($J78,38))="UL",ISERROR(SEARCH("Rear",INDIRECT(ADDRESS($J78,33)))),ISERROR(SEARCH("Side",INDIRECT(ADDRESS($J78,33))))),INDIRECT(ADDRESS($J78,COLUMN())),0),0),IF($K78&gt;0,IF(AND(INDIRECT(ADDRESS($K78,44))=0,INDIRECT(ADDRESS($K78,38))="UL",ISERROR(SEARCH("Rear",INDIRECT(ADDRESS($K78,33)))),ISERROR(SEARCH("Side",INDIRECT(ADDRESS($K78,33))))),INDIRECT(ADDRESS($K78,COLUMN())),0),0),IF($L78&gt;0,IF(AND(INDIRECT(ADDRESS($L78,44))=0,INDIRECT(ADDRESS($L78,38))="UL",ISERROR(SEARCH("Rear",INDIRECT(ADDRESS($L78,33)))),ISERROR(SEARCH("Side",INDIRECT(ADDRESS($L78,33))))),INDIRECT(ADDRESS($L78,COLUMN())),0),0),IF($M78&gt;0,IF(AND(INDIRECT(ADDRESS($M78,44))=0,INDIRECT(ADDRESS($M78,38))="UL",ISERROR(SEARCH("Rear",INDIRECT(ADDRESS($M78,33)))),ISERROR(SEARCH("Side",INDIRECT(ADDRESS($M78,33))))),INDIRECT(ADDRESS($M78,COLUMN())),0),0))</f>
        <v>0.94444444444444442</v>
      </c>
      <c r="AW78" s="57" cm="1">
        <f t="array" aca="1" ref="AW78" ca="1">SUM(IF($C78&gt;0,IF(AND(INDIRECT(ADDRESS($C78,44))=0,INDIRECT(ADDRESS($C78,38))="UL",ISERROR(SEARCH("Rear",INDIRECT(ADDRESS($C78,33)))),ISERROR(SEARCH("Side",INDIRECT(ADDRESS($C78,33))))),INDIRECT(ADDRESS($C78,COLUMN())),0),0),IF($D78&gt;0,IF(AND(INDIRECT(ADDRESS($D78,44))=0,INDIRECT(ADDRESS($D78,38))="UL",ISERROR(SEARCH("Rear",INDIRECT(ADDRESS($D78,33)))),ISERROR(SEARCH("Side",INDIRECT(ADDRESS($D78,33))))),INDIRECT(ADDRESS($D78,COLUMN())),0),0),IF($E78&gt;0,IF(AND(INDIRECT(ADDRESS($E78,44))=0,INDIRECT(ADDRESS($E78,38))="UL",ISERROR(SEARCH("Rear",INDIRECT(ADDRESS($E78,33)))),ISERROR(SEARCH("Side",INDIRECT(ADDRESS($E78,33))))),INDIRECT(ADDRESS($E78,COLUMN())),0),0),IF($F78&gt;0,IF(AND(INDIRECT(ADDRESS($F78,44))=0,INDIRECT(ADDRESS($F78,38))="UL",ISERROR(SEARCH("Rear",INDIRECT(ADDRESS($F78,33)))),ISERROR(SEARCH("Side",INDIRECT(ADDRESS($F78,33))))),INDIRECT(ADDRESS($F78,COLUMN())),0),0),IF($G78&gt;0,IF(AND(INDIRECT(ADDRESS($G78,44))=0,INDIRECT(ADDRESS($G78,38))="UL",ISERROR(SEARCH("Rear",INDIRECT(ADDRESS($G78,33)))),ISERROR(SEARCH("Side",INDIRECT(ADDRESS($G78,33))))),INDIRECT(ADDRESS($G78,COLUMN())),0),0),IF($H78&gt;0,IF(AND(INDIRECT(ADDRESS($H78,44))=0,INDIRECT(ADDRESS($H78,38))="UL",ISERROR(SEARCH("Rear",INDIRECT(ADDRESS($H78,33)))),ISERROR(SEARCH("Side",INDIRECT(ADDRESS($H78,33))))),INDIRECT(ADDRESS($H78,COLUMN())),0),0),IF($I78&gt;0,IF(AND(INDIRECT(ADDRESS($I78,44))=0,INDIRECT(ADDRESS($I78,38))="UL",ISERROR(SEARCH("Rear",INDIRECT(ADDRESS($I78,33)))),ISERROR(SEARCH("Side",INDIRECT(ADDRESS($I78,33))))),INDIRECT(ADDRESS($I78,COLUMN())),0),0),IF($J78&gt;0,IF(AND(INDIRECT(ADDRESS($J78,44))=0,INDIRECT(ADDRESS($J78,38))="UL",ISERROR(SEARCH("Rear",INDIRECT(ADDRESS($J78,33)))),ISERROR(SEARCH("Side",INDIRECT(ADDRESS($J78,33))))),INDIRECT(ADDRESS($J78,COLUMN())),0),0),IF($K78&gt;0,IF(AND(INDIRECT(ADDRESS($K78,44))=0,INDIRECT(ADDRESS($K78,38))="UL",ISERROR(SEARCH("Rear",INDIRECT(ADDRESS($K78,33)))),ISERROR(SEARCH("Side",INDIRECT(ADDRESS($K78,33))))),INDIRECT(ADDRESS($K78,COLUMN())),0),0),IF($L78&gt;0,IF(AND(INDIRECT(ADDRESS($L78,44))=0,INDIRECT(ADDRESS($L78,38))="UL",ISERROR(SEARCH("Rear",INDIRECT(ADDRESS($L78,33)))),ISERROR(SEARCH("Side",INDIRECT(ADDRESS($L78,33))))),INDIRECT(ADDRESS($L78,COLUMN())),0),0),IF($M78&gt;0,IF(AND(INDIRECT(ADDRESS($M78,44))=0,INDIRECT(ADDRESS($M78,38))="UL",ISERROR(SEARCH("Rear",INDIRECT(ADDRESS($M78,33)))),ISERROR(SEARCH("Side",INDIRECT(ADDRESS($M78,33))))),INDIRECT(ADDRESS($M78,COLUMN())),0),0))</f>
        <v>1.6666666666666667</v>
      </c>
      <c r="AX78" s="57" cm="1">
        <f t="array" aca="1" ref="AX78" ca="1">SUM(IF($C78&gt;0,IF(AND(INDIRECT(ADDRESS($C78,44))=0,INDIRECT(ADDRESS($C78,38))="UL",ISERROR(SEARCH("Rear",INDIRECT(ADDRESS($C78,33)))),ISERROR(SEARCH("Side",INDIRECT(ADDRESS($C78,33))))),INDIRECT(ADDRESS($C78,COLUMN())),0),0),IF($D78&gt;0,IF(AND(INDIRECT(ADDRESS($D78,44))=0,INDIRECT(ADDRESS($D78,38))="UL",ISERROR(SEARCH("Rear",INDIRECT(ADDRESS($D78,33)))),ISERROR(SEARCH("Side",INDIRECT(ADDRESS($D78,33))))),INDIRECT(ADDRESS($D78,COLUMN())),0),0),IF($E78&gt;0,IF(AND(INDIRECT(ADDRESS($E78,44))=0,INDIRECT(ADDRESS($E78,38))="UL",ISERROR(SEARCH("Rear",INDIRECT(ADDRESS($E78,33)))),ISERROR(SEARCH("Side",INDIRECT(ADDRESS($E78,33))))),INDIRECT(ADDRESS($E78,COLUMN())),0),0),IF($F78&gt;0,IF(AND(INDIRECT(ADDRESS($F78,44))=0,INDIRECT(ADDRESS($F78,38))="UL",ISERROR(SEARCH("Rear",INDIRECT(ADDRESS($F78,33)))),ISERROR(SEARCH("Side",INDIRECT(ADDRESS($F78,33))))),INDIRECT(ADDRESS($F78,COLUMN())),0),0),IF($G78&gt;0,IF(AND(INDIRECT(ADDRESS($G78,44))=0,INDIRECT(ADDRESS($G78,38))="UL",ISERROR(SEARCH("Rear",INDIRECT(ADDRESS($G78,33)))),ISERROR(SEARCH("Side",INDIRECT(ADDRESS($G78,33))))),INDIRECT(ADDRESS($G78,COLUMN())),0),0),IF($H78&gt;0,IF(AND(INDIRECT(ADDRESS($H78,44))=0,INDIRECT(ADDRESS($H78,38))="UL",ISERROR(SEARCH("Rear",INDIRECT(ADDRESS($H78,33)))),ISERROR(SEARCH("Side",INDIRECT(ADDRESS($H78,33))))),INDIRECT(ADDRESS($H78,COLUMN())),0),0),IF($I78&gt;0,IF(AND(INDIRECT(ADDRESS($I78,44))=0,INDIRECT(ADDRESS($I78,38))="UL",ISERROR(SEARCH("Rear",INDIRECT(ADDRESS($I78,33)))),ISERROR(SEARCH("Side",INDIRECT(ADDRESS($I78,33))))),INDIRECT(ADDRESS($I78,COLUMN())),0),0),IF($J78&gt;0,IF(AND(INDIRECT(ADDRESS($J78,44))=0,INDIRECT(ADDRESS($J78,38))="UL",ISERROR(SEARCH("Rear",INDIRECT(ADDRESS($J78,33)))),ISERROR(SEARCH("Side",INDIRECT(ADDRESS($J78,33))))),INDIRECT(ADDRESS($J78,COLUMN())),0),0),IF($K78&gt;0,IF(AND(INDIRECT(ADDRESS($K78,44))=0,INDIRECT(ADDRESS($K78,38))="UL",ISERROR(SEARCH("Rear",INDIRECT(ADDRESS($K78,33)))),ISERROR(SEARCH("Side",INDIRECT(ADDRESS($K78,33))))),INDIRECT(ADDRESS($K78,COLUMN())),0),0),IF($L78&gt;0,IF(AND(INDIRECT(ADDRESS($L78,44))=0,INDIRECT(ADDRESS($L78,38))="UL",ISERROR(SEARCH("Rear",INDIRECT(ADDRESS($L78,33)))),ISERROR(SEARCH("Side",INDIRECT(ADDRESS($L78,33))))),INDIRECT(ADDRESS($L78,COLUMN())),0),0),IF($M78&gt;0,IF(AND(INDIRECT(ADDRESS($M78,44))=0,INDIRECT(ADDRESS($M78,38))="UL",ISERROR(SEARCH("Rear",INDIRECT(ADDRESS($M78,33)))),ISERROR(SEARCH("Side",INDIRECT(ADDRESS($M78,33))))),INDIRECT(ADDRESS($M78,COLUMN())),0),0))</f>
        <v>0.61111111111111105</v>
      </c>
      <c r="AY78" s="58">
        <f t="shared" ca="1" si="58"/>
        <v>1.6666666666666667</v>
      </c>
      <c r="AZ78" s="58">
        <f t="shared" ca="1" si="59"/>
        <v>1.0740740740740742</v>
      </c>
      <c r="BA78" s="58" cm="1">
        <f t="array" aca="1" ref="BA78" ca="1">SUM(IF($C78&gt;0,IF(AND(INDIRECT(ADDRESS($C78,44))=0,INDIRECT(ADDRESS($C78,38))="UL"),INDIRECT(ADDRESS($C78,COLUMN())),0),0),IF($D78&gt;0,IF(AND(INDIRECT(ADDRESS($D78,44))=0,INDIRECT(ADDRESS($D78,38))="UL"),INDIRECT(ADDRESS($D78,COLUMN())),0),0),IF($E78&gt;0,IF(AND(INDIRECT(ADDRESS($E78,44))=0,INDIRECT(ADDRESS($E78,38))="UL"),INDIRECT(ADDRESS($E78,COLUMN())),0),0),IF($F78&gt;0,IF(AND(INDIRECT(ADDRESS($F78,44))=0,INDIRECT(ADDRESS($F78,38))="UL"),INDIRECT(ADDRESS($F78,COLUMN())),0),0),IF($G78&gt;0,IF(AND(INDIRECT(ADDRESS($G78,44))=0,INDIRECT(ADDRESS($G78,38))="UL"),INDIRECT(ADDRESS($G78,COLUMN())),0),0),IF($H78&gt;0,IF(AND(INDIRECT(ADDRESS($H78,44))=0,INDIRECT(ADDRESS($H78,38))="UL"),INDIRECT(ADDRESS($H78,COLUMN())),0),0),IF($I78&gt;0,IF(AND(INDIRECT(ADDRESS($I78,44))=0,INDIRECT(ADDRESS($I78,38))="UL"),INDIRECT(ADDRESS($I78,COLUMN())),0),0),IF($J78&gt;0,IF(AND(INDIRECT(ADDRESS($J78,44))=0,INDIRECT(ADDRESS($J78,38))="UL"),INDIRECT(ADDRESS($J78,COLUMN())),0),0),IF($K78&gt;0,IF(AND(INDIRECT(ADDRESS($K78,44))=0,INDIRECT(ADDRESS($K78,38))="UL"),INDIRECT(ADDRESS($K78,COLUMN())),0),0),IF($L78&gt;0,IF(AND(INDIRECT(ADDRESS($L78,44))=0,INDIRECT(ADDRESS($L78,38))="UL"),INDIRECT(ADDRESS($L78,COLUMN())),0),0),IF($M78&gt;0,IF(AND(INDIRECT(ADDRESS($M78,44))=0,INDIRECT(ADDRESS($M78,38))="UL"),INDIRECT(ADDRESS($M78,COLUMN())),0),0))</f>
        <v>0.60634920634920642</v>
      </c>
      <c r="BB78" s="58" cm="1">
        <f t="array" aca="1" ref="BB78" ca="1">SUM(IF($C78&gt;0,IF(AND(INDIRECT(ADDRESS($C78,44))=0,INDIRECT(ADDRESS($C78,38))="UL"),INDIRECT(ADDRESS($C78,COLUMN())),0),0),IF($D78&gt;0,IF(AND(INDIRECT(ADDRESS($D78,44))=0,INDIRECT(ADDRESS($D78,38))="UL"),INDIRECT(ADDRESS($D78,COLUMN())),0),0),IF($E78&gt;0,IF(AND(INDIRECT(ADDRESS($E78,44))=0,INDIRECT(ADDRESS($E78,38))="UL"),INDIRECT(ADDRESS($E78,COLUMN())),0),0),IF($F78&gt;0,IF(AND(INDIRECT(ADDRESS($F78,44))=0,INDIRECT(ADDRESS($F78,38))="UL"),INDIRECT(ADDRESS($F78,COLUMN())),0),0),IF($G78&gt;0,IF(AND(INDIRECT(ADDRESS($G78,44))=0,INDIRECT(ADDRESS($G78,38))="UL"),INDIRECT(ADDRESS($G78,COLUMN())),0),0),IF($H78&gt;0,IF(AND(INDIRECT(ADDRESS($H78,44))=0,INDIRECT(ADDRESS($H78,38))="UL"),INDIRECT(ADDRESS($H78,COLUMN())),0),0),IF($I78&gt;0,IF(AND(INDIRECT(ADDRESS($I78,44))=0,INDIRECT(ADDRESS($I78,38))="UL"),INDIRECT(ADDRESS($I78,COLUMN())),0),0),IF($J78&gt;0,IF(AND(INDIRECT(ADDRESS($J78,44))=0,INDIRECT(ADDRESS($J78,38))="UL"),INDIRECT(ADDRESS($J78,COLUMN())),0),0),IF($K78&gt;0,IF(AND(INDIRECT(ADDRESS($K78,44))=0,INDIRECT(ADDRESS($K78,38))="UL"),INDIRECT(ADDRESS($K78,COLUMN())),0),0),IF($L78&gt;0,IF(AND(INDIRECT(ADDRESS($L78,44))=0,INDIRECT(ADDRESS($L78,38))="UL"),INDIRECT(ADDRESS($L78,COLUMN())),0),0),IF($M78&gt;0,IF(AND(INDIRECT(ADDRESS($M78,44))=0,INDIRECT(ADDRESS($M78,38))="UL"),INDIRECT(ADDRESS($M78,COLUMN())),0),0))</f>
        <v>0.37989417989417984</v>
      </c>
      <c r="BC78" s="58" cm="1">
        <f t="array" aca="1" ref="BC78" ca="1">SUM(IF($C78&gt;0,IF(AND(INDIRECT(ADDRESS($C78,44))=0,INDIRECT(ADDRESS($C78,38))="UL"),INDIRECT(ADDRESS($C78,COLUMN())),0),0),IF($D78&gt;0,IF(AND(INDIRECT(ADDRESS($D78,44))=0,INDIRECT(ADDRESS($D78,38))="UL"),INDIRECT(ADDRESS($D78,COLUMN())),0),0),IF($E78&gt;0,IF(AND(INDIRECT(ADDRESS($E78,44))=0,INDIRECT(ADDRESS($E78,38))="UL"),INDIRECT(ADDRESS($E78,COLUMN())),0),0),IF($F78&gt;0,IF(AND(INDIRECT(ADDRESS($F78,44))=0,INDIRECT(ADDRESS($F78,38))="UL"),INDIRECT(ADDRESS($F78,COLUMN())),0),0),IF($G78&gt;0,IF(AND(INDIRECT(ADDRESS($G78,44))=0,INDIRECT(ADDRESS($G78,38))="UL"),INDIRECT(ADDRESS($G78,COLUMN())),0),0),IF($H78&gt;0,IF(AND(INDIRECT(ADDRESS($H78,44))=0,INDIRECT(ADDRESS($H78,38))="UL"),INDIRECT(ADDRESS($H78,COLUMN())),0),0),IF($I78&gt;0,IF(AND(INDIRECT(ADDRESS($I78,44))=0,INDIRECT(ADDRESS($I78,38))="UL"),INDIRECT(ADDRESS($I78,COLUMN())),0),0),IF($J78&gt;0,IF(AND(INDIRECT(ADDRESS($J78,44))=0,INDIRECT(ADDRESS($J78,38))="UL"),INDIRECT(ADDRESS($J78,COLUMN())),0),0),IF($K78&gt;0,IF(AND(INDIRECT(ADDRESS($K78,44))=0,INDIRECT(ADDRESS($K78,38))="UL"),INDIRECT(ADDRESS($K78,COLUMN())),0),0),IF($L78&gt;0,IF(AND(INDIRECT(ADDRESS($L78,44))=0,INDIRECT(ADDRESS($L78,38))="UL"),INDIRECT(ADDRESS($L78,COLUMN())),0),0),IF($M78&gt;0,IF(AND(INDIRECT(ADDRESS($M78,44))=0,INDIRECT(ADDRESS($M78,38))="UL"),INDIRECT(ADDRESS($M78,COLUMN())),0),0))</f>
        <v>0.33121693121693119</v>
      </c>
      <c r="BD78" s="58" cm="1">
        <f t="array" aca="1" ref="BD78" ca="1">SUM(IF($C78&gt;0,IF(AND(INDIRECT(ADDRESS($C78,44))=0,INDIRECT(ADDRESS($C78,38))="UL"),INDIRECT(ADDRESS($C78,COLUMN())),0),0),IF($D78&gt;0,IF(AND(INDIRECT(ADDRESS($D78,44))=0,INDIRECT(ADDRESS($D78,38))="UL"),INDIRECT(ADDRESS($D78,COLUMN())),0),0),IF($E78&gt;0,IF(AND(INDIRECT(ADDRESS($E78,44))=0,INDIRECT(ADDRESS($E78,38))="UL"),INDIRECT(ADDRESS($E78,COLUMN())),0),0),IF($F78&gt;0,IF(AND(INDIRECT(ADDRESS($F78,44))=0,INDIRECT(ADDRESS($F78,38))="UL"),INDIRECT(ADDRESS($F78,COLUMN())),0),0),IF($G78&gt;0,IF(AND(INDIRECT(ADDRESS($G78,44))=0,INDIRECT(ADDRESS($G78,38))="UL"),INDIRECT(ADDRESS($G78,COLUMN())),0),0),IF($H78&gt;0,IF(AND(INDIRECT(ADDRESS($H78,44))=0,INDIRECT(ADDRESS($H78,38))="UL"),INDIRECT(ADDRESS($H78,COLUMN())),0),0),IF($I78&gt;0,IF(AND(INDIRECT(ADDRESS($I78,44))=0,INDIRECT(ADDRESS($I78,38))="UL"),INDIRECT(ADDRESS($I78,COLUMN())),0),0),IF($J78&gt;0,IF(AND(INDIRECT(ADDRESS($J78,44))=0,INDIRECT(ADDRESS($J78,38))="UL"),INDIRECT(ADDRESS($J78,COLUMN())),0),0),IF($K78&gt;0,IF(AND(INDIRECT(ADDRESS($K78,44))=0,INDIRECT(ADDRESS($K78,38))="UL"),INDIRECT(ADDRESS($K78,COLUMN())),0),0),IF($L78&gt;0,IF(AND(INDIRECT(ADDRESS($L78,44))=0,INDIRECT(ADDRESS($L78,38))="UL"),INDIRECT(ADDRESS($L78,COLUMN())),0),0),IF($M78&gt;0,IF(AND(INDIRECT(ADDRESS($M78,44))=0,INDIRECT(ADDRESS($M78,38))="UL"),INDIRECT(ADDRESS($M78,COLUMN())),0),0))</f>
        <v>0.57883597883597881</v>
      </c>
      <c r="BE78" s="57">
        <f t="shared" ca="1" si="60"/>
        <v>0.37989417989417984</v>
      </c>
      <c r="BF78" s="57" cm="1">
        <f t="array" aca="1" ref="BF78" ca="1">SUM(IF($C78&gt;0,IF(INDIRECT(ADDRESS($C78,45))=1,INDIRECT(ADDRESS($C78,52))*INDIRECT(ADDRESS($C78,42))/5,0),0), IF($D78&gt;0,IF(INDIRECT(ADDRESS($D78,45))=1,INDIRECT(ADDRESS($D78,52))*INDIRECT(ADDRESS($D78,42))/5,0),0), IF($E78&gt;0,IF(INDIRECT(ADDRESS($E78,45))=1,INDIRECT(ADDRESS($E78,52))*INDIRECT(ADDRESS($E78,42))/5,0),0), IF($F78&gt;0,IF(INDIRECT(ADDRESS($F78,45))=1,INDIRECT(ADDRESS($F78,52))*INDIRECT(ADDRESS($F78,42))/5,0),0), IF($G78&gt;0,IF(INDIRECT(ADDRESS($G78,45))=1,INDIRECT(ADDRESS($G78,52))*INDIRECT(ADDRESS($G78,42))/5,0),0), IF($H78&gt;0,IF(INDIRECT(ADDRESS($H78,45))=1,INDIRECT(ADDRESS($H78,52))*INDIRECT(ADDRESS($H78,42))/5,0),0)
)*$BF$296/100</f>
        <v>0</v>
      </c>
      <c r="BG78" s="19"/>
      <c r="BH78" s="57" cm="1">
        <f t="array" aca="1" ref="BH78" ca="1">SUM(IF($C78&gt;0,IF(AND(INDIRECT(ADDRESS($C78,44))=0,INDIRECT(ADDRESS($C78,38))&lt;&gt;"UL"),INDIRECT(ADDRESS($C78,COLUMN()-12)),0),0), IF($D78&gt;0,IF(AND(INDIRECT(ADDRESS($D78,44))=0,INDIRECT(ADDRESS($D78,38))&lt;&gt;"UL"),INDIRECT(ADDRESS($D78,COLUMN()-12)),0),0), IF($E78&gt;0,IF(AND(INDIRECT(ADDRESS($E78,44))=0,INDIRECT(ADDRESS($E78,38))&lt;&gt;"UL"),INDIRECT(ADDRESS($E78,COLUMN()-12)),0),0), IF($F78&gt;0,IF(AND(INDIRECT(ADDRESS($F78,44))=0,INDIRECT(ADDRESS($F78,38))&lt;&gt;"UL"),INDIRECT(ADDRESS($F78,COLUMN()-12)),0),0), IF($G78&gt;0,IF(AND(INDIRECT(ADDRESS($G78,44))=0,INDIRECT(ADDRESS($G78,38))&lt;&gt;"UL"),INDIRECT(ADDRESS($G78,COLUMN()-12)),0),0), IF($H78&gt;0,IF(AND(INDIRECT(ADDRESS($H78,44))=0,INDIRECT(ADDRESS($H78,38))&lt;&gt;"UL"),INDIRECT(ADDRESS($H78,COLUMN()-12)),0),0), IF($I78&gt;0,IF(AND(INDIRECT(ADDRESS($I78,44))=0,INDIRECT(ADDRESS($I78,38))&lt;&gt;"UL"),INDIRECT(ADDRESS($I78,COLUMN()-12)),0),0), IF($J78&gt;0,IF(AND(INDIRECT(ADDRESS($J78,44))=0,INDIRECT(ADDRESS($J78,38))&lt;&gt;"UL"),INDIRECT(ADDRESS($J78,COLUMN()-12)),0),0), IF($K78&gt;0,IF(AND(INDIRECT(ADDRESS($K78,44))=0,INDIRECT(ADDRESS($K78,38))&lt;&gt;"UL"),INDIRECT(ADDRESS($K78,COLUMN()-12)),0),0), IF($L78&gt;0,IF(AND(INDIRECT(ADDRESS($L78,44))=0,INDIRECT(ADDRESS($L78,38))&lt;&gt;"UL"),INDIRECT(ADDRESS($L78,COLUMN()-12)),0),0), IF($M78&gt;0,IF(AND(INDIRECT(ADDRESS($M78,44))=0,INDIRECT(ADDRESS($M78,38))&lt;&gt;"UL"),INDIRECT(ADDRESS($M78,COLUMN()-12)),0),0))</f>
        <v>0</v>
      </c>
      <c r="BI78" s="57" cm="1">
        <f t="array" aca="1" ref="BI78" ca="1">SUM(IF($C78&gt;0,IF(AND(INDIRECT(ADDRESS($C78,44))=0,INDIRECT(ADDRESS($C78,38))&lt;&gt;"UL"),INDIRECT(ADDRESS($C78,COLUMN()-12)),0),0), IF($D78&gt;0,IF(AND(INDIRECT(ADDRESS($D78,44))=0,INDIRECT(ADDRESS($D78,38))&lt;&gt;"UL"),INDIRECT(ADDRESS($D78,COLUMN()-12)),0),0), IF($E78&gt;0,IF(AND(INDIRECT(ADDRESS($E78,44))=0,INDIRECT(ADDRESS($E78,38))&lt;&gt;"UL"),INDIRECT(ADDRESS($E78,COLUMN()-12)),0),0), IF($F78&gt;0,IF(AND(INDIRECT(ADDRESS($F78,44))=0,INDIRECT(ADDRESS($F78,38))&lt;&gt;"UL"),INDIRECT(ADDRESS($F78,COLUMN()-12)),0),0), IF($G78&gt;0,IF(AND(INDIRECT(ADDRESS($G78,44))=0,INDIRECT(ADDRESS($G78,38))&lt;&gt;"UL"),INDIRECT(ADDRESS($G78,COLUMN()-12)),0),0), IF($H78&gt;0,IF(AND(INDIRECT(ADDRESS($H78,44))=0,INDIRECT(ADDRESS($H78,38))&lt;&gt;"UL"),INDIRECT(ADDRESS($H78,COLUMN()-12)),0),0), IF($I78&gt;0,IF(AND(INDIRECT(ADDRESS($I78,44))=0,INDIRECT(ADDRESS($I78,38))&lt;&gt;"UL"),INDIRECT(ADDRESS($I78,COLUMN()-12)),0),0), IF($J78&gt;0,IF(AND(INDIRECT(ADDRESS($J78,44))=0,INDIRECT(ADDRESS($J78,38))&lt;&gt;"UL"),INDIRECT(ADDRESS($J78,COLUMN()-12)),0),0), IF($K78&gt;0,IF(AND(INDIRECT(ADDRESS($K78,44))=0,INDIRECT(ADDRESS($K78,38))&lt;&gt;"UL"),INDIRECT(ADDRESS($K78,COLUMN()-12)),0),0), IF($L78&gt;0,IF(AND(INDIRECT(ADDRESS($L78,44))=0,INDIRECT(ADDRESS($L78,38))&lt;&gt;"UL"),INDIRECT(ADDRESS($L78,COLUMN()-12)),0),0), IF($M78&gt;0,IF(AND(INDIRECT(ADDRESS($M78,44))=0,INDIRECT(ADDRESS($M78,38))&lt;&gt;"UL"),INDIRECT(ADDRESS($M78,COLUMN()-12)),0),0))</f>
        <v>0</v>
      </c>
      <c r="BJ78" s="57" cm="1">
        <f t="array" aca="1" ref="BJ78" ca="1">SUM(IF($C78&gt;0,IF(AND(INDIRECT(ADDRESS($C78,44))=0,INDIRECT(ADDRESS($C78,38))&lt;&gt;"UL"),INDIRECT(ADDRESS($C78,COLUMN()-12)),0),0), IF($D78&gt;0,IF(AND(INDIRECT(ADDRESS($D78,44))=0,INDIRECT(ADDRESS($D78,38))&lt;&gt;"UL"),INDIRECT(ADDRESS($D78,COLUMN()-12)),0),0), IF($E78&gt;0,IF(AND(INDIRECT(ADDRESS($E78,44))=0,INDIRECT(ADDRESS($E78,38))&lt;&gt;"UL"),INDIRECT(ADDRESS($E78,COLUMN()-12)),0),0), IF($F78&gt;0,IF(AND(INDIRECT(ADDRESS($F78,44))=0,INDIRECT(ADDRESS($F78,38))&lt;&gt;"UL"),INDIRECT(ADDRESS($F78,COLUMN()-12)),0),0), IF($G78&gt;0,IF(AND(INDIRECT(ADDRESS($G78,44))=0,INDIRECT(ADDRESS($G78,38))&lt;&gt;"UL"),INDIRECT(ADDRESS($G78,COLUMN()-12)),0),0), IF($H78&gt;0,IF(AND(INDIRECT(ADDRESS($H78,44))=0,INDIRECT(ADDRESS($H78,38))&lt;&gt;"UL"),INDIRECT(ADDRESS($H78,COLUMN()-12)),0),0), IF($I78&gt;0,IF(AND(INDIRECT(ADDRESS($I78,44))=0,INDIRECT(ADDRESS($I78,38))&lt;&gt;"UL"),INDIRECT(ADDRESS($I78,COLUMN()-12)),0),0), IF($J78&gt;0,IF(AND(INDIRECT(ADDRESS($J78,44))=0,INDIRECT(ADDRESS($J78,38))&lt;&gt;"UL"),INDIRECT(ADDRESS($J78,COLUMN()-12)),0),0), IF($K78&gt;0,IF(AND(INDIRECT(ADDRESS($K78,44))=0,INDIRECT(ADDRESS($K78,38))&lt;&gt;"UL"),INDIRECT(ADDRESS($K78,COLUMN()-12)),0),0), IF($L78&gt;0,IF(AND(INDIRECT(ADDRESS($L78,44))=0,INDIRECT(ADDRESS($L78,38))&lt;&gt;"UL"),INDIRECT(ADDRESS($L78,COLUMN()-12)),0),0), IF($M78&gt;0,IF(AND(INDIRECT(ADDRESS($M78,44))=0,INDIRECT(ADDRESS($M78,38))&lt;&gt;"UL"),INDIRECT(ADDRESS($M78,COLUMN()-12)),0),0))</f>
        <v>0</v>
      </c>
      <c r="BK78" s="57">
        <f t="shared" ca="1" si="61"/>
        <v>0</v>
      </c>
      <c r="BL78" s="58">
        <f t="shared" ca="1" si="62"/>
        <v>0</v>
      </c>
      <c r="BM78" s="57" cm="1">
        <f t="array" aca="1" ref="BM78" ca="1">SUM(IF($C78&gt;0,IF(AND(INDIRECT(ADDRESS($C78,44))=0,INDIRECT(ADDRESS($C78,38))&lt;&gt;"UL"),INDIRECT(ADDRESS($C78,COLUMN()-12)),0),0), IF($D78&gt;0,IF(AND(INDIRECT(ADDRESS($D78,44))=0,INDIRECT(ADDRESS($D78,38))&lt;&gt;"UL"),INDIRECT(ADDRESS($D78,COLUMN()-12)),0),0), IF($E78&gt;0,IF(AND(INDIRECT(ADDRESS($E78,44))=0,INDIRECT(ADDRESS($E78,38))&lt;&gt;"UL"),INDIRECT(ADDRESS($E78,COLUMN()-12)),0),0), IF($F78&gt;0,IF(AND(INDIRECT(ADDRESS($F78,44))=0,INDIRECT(ADDRESS($F78,38))&lt;&gt;"UL"),INDIRECT(ADDRESS($F78,COLUMN()-12)),0),0), IF($G78&gt;0,IF(AND(INDIRECT(ADDRESS($G78,44))=0,INDIRECT(ADDRESS($G78,38))&lt;&gt;"UL"),INDIRECT(ADDRESS($G78,COLUMN()-12)),0),0), IF($H78&gt;0,IF(AND(INDIRECT(ADDRESS($H78,44))=0,INDIRECT(ADDRESS($H78,38))&lt;&gt;"UL"),INDIRECT(ADDRESS($H78,COLUMN()-12)),0),0), IF($I78&gt;0,IF(AND(INDIRECT(ADDRESS($I78,44))=0,INDIRECT(ADDRESS($I78,38))&lt;&gt;"UL"),INDIRECT(ADDRESS($I78,COLUMN()-12)),0),0), IF($J78&gt;0,IF(AND(INDIRECT(ADDRESS($J78,44))=0,INDIRECT(ADDRESS($J78,38))&lt;&gt;"UL"),INDIRECT(ADDRESS($J78,COLUMN()-12)),0),0), IF($K78&gt;0,IF(AND(INDIRECT(ADDRESS($K78,44))=0,INDIRECT(ADDRESS($K78,38))&lt;&gt;"UL"),INDIRECT(ADDRESS($K78,COLUMN()-11)),0),0), IF($L78&gt;0,IF(AND(INDIRECT(ADDRESS($L78,44))=0,INDIRECT(ADDRESS($L78,38))&lt;&gt;"UL"),INDIRECT(ADDRESS($L78,COLUMN()-11)),0),0), IF($M78&gt;0,IF(AND(INDIRECT(ADDRESS($M78,44))=0,INDIRECT(ADDRESS($M78,38))&lt;&gt;"UL"),INDIRECT(ADDRESS($M78,COLUMN()-11)),0),0))</f>
        <v>0</v>
      </c>
      <c r="BN78" s="57" cm="1">
        <f t="array" aca="1" ref="BN78" ca="1">SUM(IF($C78&gt;0,IF(AND(INDIRECT(ADDRESS($C78,44))=0,INDIRECT(ADDRESS($C78,38))&lt;&gt;"UL"),INDIRECT(ADDRESS($C78,COLUMN()-12)),0),0), IF($D78&gt;0,IF(AND(INDIRECT(ADDRESS($D78,44))=0,INDIRECT(ADDRESS($D78,38))&lt;&gt;"UL"),INDIRECT(ADDRESS($D78,COLUMN()-12)),0),0), IF($E78&gt;0,IF(AND(INDIRECT(ADDRESS($E78,44))=0,INDIRECT(ADDRESS($E78,38))&lt;&gt;"UL"),INDIRECT(ADDRESS($E78,COLUMN()-12)),0),0), IF($F78&gt;0,IF(AND(INDIRECT(ADDRESS($F78,44))=0,INDIRECT(ADDRESS($F78,38))&lt;&gt;"UL"),INDIRECT(ADDRESS($F78,COLUMN()-12)),0),0), IF($G78&gt;0,IF(AND(INDIRECT(ADDRESS($G78,44))=0,INDIRECT(ADDRESS($G78,38))&lt;&gt;"UL"),INDIRECT(ADDRESS($G78,COLUMN()-12)),0),0), IF($H78&gt;0,IF(AND(INDIRECT(ADDRESS($H78,44))=0,INDIRECT(ADDRESS($H78,38))&lt;&gt;"UL"),INDIRECT(ADDRESS($H78,COLUMN()-12)),0),0), IF($I78&gt;0,IF(AND(INDIRECT(ADDRESS($I78,44))=0,INDIRECT(ADDRESS($I78,38))&lt;&gt;"UL"),INDIRECT(ADDRESS($I78,COLUMN()-12)),0),0), IF($J78&gt;0,IF(AND(INDIRECT(ADDRESS($J78,44))=0,INDIRECT(ADDRESS($J78,38))&lt;&gt;"UL"),INDIRECT(ADDRESS($J78,COLUMN()-12)),0),0), IF($K78&gt;0,IF(AND(INDIRECT(ADDRESS($K78,44))=0,INDIRECT(ADDRESS($K78,38))&lt;&gt;"UL"),INDIRECT(ADDRESS($K78,COLUMN()-11)),0),0), IF($L78&gt;0,IF(AND(INDIRECT(ADDRESS($L78,44))=0,INDIRECT(ADDRESS($L78,38))&lt;&gt;"UL"),INDIRECT(ADDRESS($L78,COLUMN()-11)),0),0), IF($M78&gt;0,IF(AND(INDIRECT(ADDRESS($M78,44))=0,INDIRECT(ADDRESS($M78,38))&lt;&gt;"UL"),INDIRECT(ADDRESS($M78,COLUMN()-11)),0),0))</f>
        <v>0</v>
      </c>
      <c r="BO78" s="57" cm="1">
        <f t="array" aca="1" ref="BO78" ca="1">SUM(IF($C78&gt;0,IF(AND(INDIRECT(ADDRESS($C78,44))=0,INDIRECT(ADDRESS($C78,38))&lt;&gt;"UL"),INDIRECT(ADDRESS($C78,COLUMN()-12)),0),0), IF($D78&gt;0,IF(AND(INDIRECT(ADDRESS($D78,44))=0,INDIRECT(ADDRESS($D78,38))&lt;&gt;"UL"),INDIRECT(ADDRESS($D78,COLUMN()-12)),0),0), IF($E78&gt;0,IF(AND(INDIRECT(ADDRESS($E78,44))=0,INDIRECT(ADDRESS($E78,38))&lt;&gt;"UL"),INDIRECT(ADDRESS($E78,COLUMN()-12)),0),0), IF($F78&gt;0,IF(AND(INDIRECT(ADDRESS($F78,44))=0,INDIRECT(ADDRESS($F78,38))&lt;&gt;"UL"),INDIRECT(ADDRESS($F78,COLUMN()-12)),0),0), IF($G78&gt;0,IF(AND(INDIRECT(ADDRESS($G78,44))=0,INDIRECT(ADDRESS($G78,38))&lt;&gt;"UL"),INDIRECT(ADDRESS($G78,COLUMN()-12)),0),0), IF($H78&gt;0,IF(AND(INDIRECT(ADDRESS($H78,44))=0,INDIRECT(ADDRESS($H78,38))&lt;&gt;"UL"),INDIRECT(ADDRESS($H78,COLUMN()-12)),0),0), IF($I78&gt;0,IF(AND(INDIRECT(ADDRESS($I78,44))=0,INDIRECT(ADDRESS($I78,38))&lt;&gt;"UL"),INDIRECT(ADDRESS($I78,COLUMN()-12)),0),0), IF($J78&gt;0,IF(AND(INDIRECT(ADDRESS($J78,44))=0,INDIRECT(ADDRESS($J78,38))&lt;&gt;"UL"),INDIRECT(ADDRESS($J78,COLUMN()-12)),0),0), IF($K78&gt;0,IF(AND(INDIRECT(ADDRESS($K78,44))=0,INDIRECT(ADDRESS($K78,38))&lt;&gt;"UL"),INDIRECT(ADDRESS($K78,COLUMN()-11)),0),0), IF($L78&gt;0,IF(AND(INDIRECT(ADDRESS($L78,44))=0,INDIRECT(ADDRESS($L78,38))&lt;&gt;"UL"),INDIRECT(ADDRESS($L78,COLUMN()-11)),0),0), IF($M78&gt;0,IF(AND(INDIRECT(ADDRESS($M78,44))=0,INDIRECT(ADDRESS($M78,38))&lt;&gt;"UL"),INDIRECT(ADDRESS($M78,COLUMN()-11)),0),0))</f>
        <v>0</v>
      </c>
      <c r="BP78" s="57" cm="1">
        <f t="array" aca="1" ref="BP78" ca="1">SUM(IF($C78&gt;0,IF(AND(INDIRECT(ADDRESS($C78,44))=0,INDIRECT(ADDRESS($C78,38))&lt;&gt;"UL"),INDIRECT(ADDRESS($C78,COLUMN()-12)),0),0), IF($D78&gt;0,IF(AND(INDIRECT(ADDRESS($D78,44))=0,INDIRECT(ADDRESS($D78,38))&lt;&gt;"UL"),INDIRECT(ADDRESS($D78,COLUMN()-12)),0),0), IF($E78&gt;0,IF(AND(INDIRECT(ADDRESS($E78,44))=0,INDIRECT(ADDRESS($E78,38))&lt;&gt;"UL"),INDIRECT(ADDRESS($E78,COLUMN()-12)),0),0), IF($F78&gt;0,IF(AND(INDIRECT(ADDRESS($F78,44))=0,INDIRECT(ADDRESS($F78,38))&lt;&gt;"UL"),INDIRECT(ADDRESS($F78,COLUMN()-12)),0),0), IF($G78&gt;0,IF(AND(INDIRECT(ADDRESS($G78,44))=0,INDIRECT(ADDRESS($G78,38))&lt;&gt;"UL"),INDIRECT(ADDRESS($G78,COLUMN()-12)),0),0), IF($H78&gt;0,IF(AND(INDIRECT(ADDRESS($H78,44))=0,INDIRECT(ADDRESS($H78,38))&lt;&gt;"UL"),INDIRECT(ADDRESS($H78,COLUMN()-12)),0),0), IF($I78&gt;0,IF(AND(INDIRECT(ADDRESS($I78,44))=0,INDIRECT(ADDRESS($I78,38))&lt;&gt;"UL"),INDIRECT(ADDRESS($I78,COLUMN()-12)),0),0), IF($J78&gt;0,IF(AND(INDIRECT(ADDRESS($J78,44))=0,INDIRECT(ADDRESS($J78,38))&lt;&gt;"UL"),INDIRECT(ADDRESS($J78,COLUMN()-12)),0),0), IF($K78&gt;0,IF(AND(INDIRECT(ADDRESS($K78,44))=0,INDIRECT(ADDRESS($K78,38))&lt;&gt;"UL"),INDIRECT(ADDRESS($K78,COLUMN()-11)),0),0), IF($L78&gt;0,IF(AND(INDIRECT(ADDRESS($L78,44))=0,INDIRECT(ADDRESS($L78,38))&lt;&gt;"UL"),INDIRECT(ADDRESS($L78,COLUMN()-11)),0),0), IF($M78&gt;0,IF(AND(INDIRECT(ADDRESS($M78,44))=0,INDIRECT(ADDRESS($M78,38))&lt;&gt;"UL"),INDIRECT(ADDRESS($M78,COLUMN()-11)),0),0))</f>
        <v>0</v>
      </c>
      <c r="BQ78" s="57">
        <f t="shared" ca="1" si="63"/>
        <v>0</v>
      </c>
      <c r="BR78" s="161">
        <f t="shared" ca="1" si="64"/>
        <v>77.857645496760597</v>
      </c>
      <c r="BS78" s="56"/>
      <c r="BT78" s="56">
        <f t="shared" ca="1" si="65"/>
        <v>4.0480583265448935</v>
      </c>
      <c r="BU78" s="63">
        <f t="shared" ca="1" si="66"/>
        <v>0.11906053901602628</v>
      </c>
      <c r="BV78" s="57" t="s">
        <v>34</v>
      </c>
      <c r="BW78" s="57" cm="1">
        <f t="array" aca="1" ref="BW78" ca="1">SUM(IF($C78&gt;0,IF(AND(INDIRECT(ADDRESS($C78,44))=0,INDIRECT(ADDRESS($C78,38))="UL",ISERROR(SEARCH("Rear",INDIRECT(ADDRESS($C78,33)))),ISERROR(SEARCH("Side",INDIRECT(ADDRESS($C78,33))))),INDIRECT(ADDRESS($C78,COLUMN())),0),0),IF($D78&gt;0,IF(AND(INDIRECT(ADDRESS($D78,44))=0,INDIRECT(ADDRESS($D78,38))="UL",ISERROR(SEARCH("Rear",INDIRECT(ADDRESS($D78,33)))),ISERROR(SEARCH("Side",INDIRECT(ADDRESS($D78,33))))),INDIRECT(ADDRESS($D78,COLUMN())),0),0),IF($E78&gt;0,IF(AND(INDIRECT(ADDRESS($E78,44))=0,INDIRECT(ADDRESS($E78,38))="UL",ISERROR(SEARCH("Rear",INDIRECT(ADDRESS($E78,33)))),ISERROR(SEARCH("Side",INDIRECT(ADDRESS($E78,33))))),INDIRECT(ADDRESS($E78,COLUMN())),0),0),IF($F78&gt;0,IF(AND(INDIRECT(ADDRESS($F78,44))=0,INDIRECT(ADDRESS($F78,38))="UL",ISERROR(SEARCH("Rear",INDIRECT(ADDRESS($F78,33)))),ISERROR(SEARCH("Side",INDIRECT(ADDRESS($F78,33))))),INDIRECT(ADDRESS($F78,COLUMN())),0),0),IF($G78&gt;0,IF(AND(INDIRECT(ADDRESS($G78,44))=0,INDIRECT(ADDRESS($G78,38))="UL",ISERROR(SEARCH("Rear",INDIRECT(ADDRESS($G78,33)))),ISERROR(SEARCH("Side",INDIRECT(ADDRESS($G78,33))))),INDIRECT(ADDRESS($G78,COLUMN())),0),0),IF($H78&gt;0,IF(AND(INDIRECT(ADDRESS($H78,44))=0,INDIRECT(ADDRESS($H78,38))="UL",ISERROR(SEARCH("Rear",INDIRECT(ADDRESS($H78,33)))),ISERROR(SEARCH("Side",INDIRECT(ADDRESS($H78,33))))),INDIRECT(ADDRESS($H78,COLUMN())),0),0),IF($I78&gt;0,IF(AND(INDIRECT(ADDRESS($I78,44))=0,INDIRECT(ADDRESS($I78,38))="UL",ISERROR(SEARCH("Rear",INDIRECT(ADDRESS($I78,33)))),ISERROR(SEARCH("Side",INDIRECT(ADDRESS($I78,33))))),INDIRECT(ADDRESS($I78,COLUMN())),0),0),IF($J78&gt;0,IF(AND(INDIRECT(ADDRESS($J78,44))=0,INDIRECT(ADDRESS($J78,38))="UL",ISERROR(SEARCH("Rear",INDIRECT(ADDRESS($J78,33)))),ISERROR(SEARCH("Side",INDIRECT(ADDRESS($J78,33))))),INDIRECT(ADDRESS($J78,COLUMN())),0),0),IF($K78&gt;0,IF(AND(INDIRECT(ADDRESS($K78,44))=0,INDIRECT(ADDRESS($K78,38))="UL",ISERROR(SEARCH("Rear",INDIRECT(ADDRESS($K78,33)))),ISERROR(SEARCH("Side",INDIRECT(ADDRESS($K78,33))))),INDIRECT(ADDRESS($K78,COLUMN())),0),0),IF($L78&gt;0,IF(AND(INDIRECT(ADDRESS($L78,44))=0,INDIRECT(ADDRESS($L78,38))="UL",ISERROR(SEARCH("Rear",INDIRECT(ADDRESS($L78,33)))),ISERROR(SEARCH("Side",INDIRECT(ADDRESS($L78,33))))),INDIRECT(ADDRESS($L78,COLUMN())),0),0),IF($M78&gt;0,IF(AND(INDIRECT(ADDRESS($M78,44))=0,INDIRECT(ADDRESS($M78,38))="UL",ISERROR(SEARCH("Rear",INDIRECT(ADDRESS($M78,33)))),ISERROR(SEARCH("Side",INDIRECT(ADDRESS($M78,33))))),INDIRECT(ADDRESS($M78,COLUMN())),0),0))</f>
        <v>1.0555555555555556</v>
      </c>
      <c r="BX78" s="57">
        <f t="shared" ca="1" si="67"/>
        <v>1.0555555555555556</v>
      </c>
      <c r="BY78" s="57" cm="1">
        <f t="array" aca="1" ref="BY78" ca="1">SUM(IF($C78&gt;0,IF(AND(INDIRECT(ADDRESS($C78,44))=0,INDIRECT(ADDRESS($C78,38))="UL"),INDIRECT(ADDRESS($C78,COLUMN())),0),0),IF($D78&gt;0,IF(AND(INDIRECT(ADDRESS($D78,44))=0,INDIRECT(ADDRESS($D78,38))="UL"),INDIRECT(ADDRESS($D78,COLUMN())),0),0),IF($E78&gt;0,IF(AND(INDIRECT(ADDRESS($E78,44))=0,INDIRECT(ADDRESS($E78,38))="UL"),INDIRECT(ADDRESS($E78,COLUMN())),0),0),IF($F78&gt;0,IF(AND(INDIRECT(ADDRESS($F78,44))=0,INDIRECT(ADDRESS($F78,38))="UL"),INDIRECT(ADDRESS($F78,COLUMN())),0),0),IF($G78&gt;0,IF(AND(INDIRECT(ADDRESS($G78,44))=0,INDIRECT(ADDRESS($G78,38))="UL"),INDIRECT(ADDRESS($G78,COLUMN())),0),0),IF($H78&gt;0,IF(AND(INDIRECT(ADDRESS($H78,44))=0,INDIRECT(ADDRESS($H78,38))="UL"),INDIRECT(ADDRESS($H78,COLUMN())),0),0),IF($I78&gt;0,IF(AND(INDIRECT(ADDRESS($I78,44))=0,INDIRECT(ADDRESS($I78,38))="UL"),INDIRECT(ADDRESS($I78,COLUMN())),0),0),IF($J78&gt;0,IF(AND(INDIRECT(ADDRESS($J78,44))=0,INDIRECT(ADDRESS($J78,38))="UL"),INDIRECT(ADDRESS($J78,COLUMN())),0),0),IF($K78&gt;0,IF(AND(INDIRECT(ADDRESS($K78,44))=0,INDIRECT(ADDRESS($K78,38))="UL"),INDIRECT(ADDRESS($K78,COLUMN())),0),0),IF($L78&gt;0,IF(AND(INDIRECT(ADDRESS($L78,44))=0,INDIRECT(ADDRESS($L78,38))="UL"),INDIRECT(ADDRESS($L78,COLUMN())),0),0),IF($M78&gt;0,IF(AND(INDIRECT(ADDRESS($M78,44))=0,INDIRECT(ADDRESS($M78,38))="UL"),INDIRECT(ADDRESS($M78,COLUMN())),0),0))</f>
        <v>0.45679012345679004</v>
      </c>
      <c r="BZ78" s="57" cm="1">
        <f t="array" aca="1" ref="BZ78" ca="1">SUM(IF($C78&gt;0,IF(AND(INDIRECT(ADDRESS($C78,44))=0,INDIRECT(ADDRESS($C78,38))="UL"),INDIRECT(ADDRESS($C78,COLUMN())),0),0),IF($D78&gt;0,IF(AND(INDIRECT(ADDRESS($D78,44))=0,INDIRECT(ADDRESS($D78,38))="UL"),INDIRECT(ADDRESS($D78,COLUMN())),0),0),IF($E78&gt;0,IF(AND(INDIRECT(ADDRESS($E78,44))=0,INDIRECT(ADDRESS($E78,38))="UL"),INDIRECT(ADDRESS($E78,COLUMN())),0),0),IF($F78&gt;0,IF(AND(INDIRECT(ADDRESS($F78,44))=0,INDIRECT(ADDRESS($F78,38))="UL"),INDIRECT(ADDRESS($F78,COLUMN())),0),0),IF($G78&gt;0,IF(AND(INDIRECT(ADDRESS($G78,44))=0,INDIRECT(ADDRESS($G78,38))="UL"),INDIRECT(ADDRESS($G78,COLUMN())),0),0),IF($H78&gt;0,IF(AND(INDIRECT(ADDRESS($H78,44))=0,INDIRECT(ADDRESS($H78,38))="UL"),INDIRECT(ADDRESS($H78,COLUMN())),0),0),IF($I78&gt;0,IF(AND(INDIRECT(ADDRESS($I78,44))=0,INDIRECT(ADDRESS($I78,38))="UL"),INDIRECT(ADDRESS($I78,COLUMN())),0),0),IF($J78&gt;0,IF(AND(INDIRECT(ADDRESS($J78,44))=0,INDIRECT(ADDRESS($J78,38))="UL"),INDIRECT(ADDRESS($J78,COLUMN())),0),0),IF($K78&gt;0,IF(AND(INDIRECT(ADDRESS($K78,44))=0,INDIRECT(ADDRESS($K78,38))="UL"),INDIRECT(ADDRESS($K78,COLUMN())),0),0),IF($L78&gt;0,IF(AND(INDIRECT(ADDRESS($L78,44))=0,INDIRECT(ADDRESS($L78,38))="UL"),INDIRECT(ADDRESS($L78,COLUMN())),0),0),IF($M78&gt;0,IF(AND(INDIRECT(ADDRESS($M78,44))=0,INDIRECT(ADDRESS($M78,38))="UL"),INDIRECT(ADDRESS($M78,COLUMN())),0),0))</f>
        <v>0.37654320987654322</v>
      </c>
      <c r="CA78" s="57">
        <f t="shared" ca="1" si="68"/>
        <v>0.37654320987654322</v>
      </c>
      <c r="CB78" s="57" cm="1">
        <f t="array" aca="1" ref="CB78" ca="1">SUM(IF($C78&gt;0,IF(AND(INDIRECT(ADDRESS($C78,44))=0,INDIRECT(ADDRESS($C78,38))&lt;&gt;"UL"),INDIRECT(ADDRESS($C78,COLUMN())),0),0),IF($D78&gt;0,IF(AND(INDIRECT(ADDRESS($D78,44))=0,INDIRECT(ADDRESS($D78,38))&lt;&gt;"UL"),INDIRECT(ADDRESS($D78,COLUMN())),0),0),IF($E78&gt;0,IF(AND(INDIRECT(ADDRESS($E78,44))=0,INDIRECT(ADDRESS($E78,38))&lt;&gt;"UL"),INDIRECT(ADDRESS($E78,COLUMN())),0),0),IF($F78&gt;0,IF(AND(INDIRECT(ADDRESS($F78,44))=0,INDIRECT(ADDRESS($F78,38))&lt;&gt;"UL"),INDIRECT(ADDRESS($F78,COLUMN())),0),0),IF($G78&gt;0,IF(AND(INDIRECT(ADDRESS($G78,44))=0,INDIRECT(ADDRESS($G78,38))&lt;&gt;"UL"),INDIRECT(ADDRESS($G78,COLUMN())),0),0),IF($H78&gt;0,IF(AND(INDIRECT(ADDRESS($H78,44))=0,INDIRECT(ADDRESS($H78,38))&lt;&gt;"UL"),INDIRECT(ADDRESS($H78,COLUMN())),0),0),IF($I78&gt;0,IF(AND(INDIRECT(ADDRESS($I78,44))=0,INDIRECT(ADDRESS($I78,38))&lt;&gt;"UL"),INDIRECT(ADDRESS($I78,COLUMN())),0),0),IF($J78&gt;0,IF(AND(INDIRECT(ADDRESS($J78,44))=0,INDIRECT(ADDRESS($J78,38))&lt;&gt;"UL"),INDIRECT(ADDRESS($J78,COLUMN())),0),0),IF($K78&gt;0,IF(AND(INDIRECT(ADDRESS($K78,44))=0,INDIRECT(ADDRESS($K78,38))&lt;&gt;"UL"),INDIRECT(ADDRESS($K78,COLUMN())),0),0),IF($L78&gt;0,IF(AND(INDIRECT(ADDRESS($L78,44))=0,INDIRECT(ADDRESS($L78,38))&lt;&gt;"UL"),INDIRECT(ADDRESS($L78,COLUMN())),0),0),IF($M78&gt;0,IF(AND(INDIRECT(ADDRESS($M78,44))=0,INDIRECT(ADDRESS($M78,38))&lt;&gt;"UL"),INDIRECT(ADDRESS($M78,COLUMN())),0),0))</f>
        <v>0</v>
      </c>
      <c r="CC78" s="57">
        <f t="shared" ca="1" si="69"/>
        <v>0</v>
      </c>
      <c r="CD78" s="57" cm="1">
        <f t="array" aca="1" ref="CD78" ca="1">SUM(IF($C78&gt;0,IF(AND(INDIRECT(ADDRESS($C78,44))=0,INDIRECT(ADDRESS($C78,38))&lt;&gt;"UL"),INDIRECT(ADDRESS($C78,COLUMN())),0),0),IF($D78&gt;0,IF(AND(INDIRECT(ADDRESS($D78,44))=0,INDIRECT(ADDRESS($D78,38))&lt;&gt;"UL"),INDIRECT(ADDRESS($D78,COLUMN())),0),0),IF($E78&gt;0,IF(AND(INDIRECT(ADDRESS($E78,44))=0,INDIRECT(ADDRESS($E78,38))&lt;&gt;"UL"),INDIRECT(ADDRESS($E78,COLUMN())),0),0),IF($F78&gt;0,IF(AND(INDIRECT(ADDRESS($F78,44))=0,INDIRECT(ADDRESS($F78,38))&lt;&gt;"UL"),INDIRECT(ADDRESS($F78,COLUMN())),0),0),IF($G78&gt;0,IF(AND(INDIRECT(ADDRESS($G78,44))=0,INDIRECT(ADDRESS($G78,38))&lt;&gt;"UL"),INDIRECT(ADDRESS($G78,COLUMN())),0),0),IF($H78&gt;0,IF(AND(INDIRECT(ADDRESS($H78,44))=0,INDIRECT(ADDRESS($H78,38))&lt;&gt;"UL"),INDIRECT(ADDRESS($H78,COLUMN())),0),0),IF($I78&gt;0,IF(AND(INDIRECT(ADDRESS($I78,44))=0,INDIRECT(ADDRESS($I78,38))&lt;&gt;"UL"),INDIRECT(ADDRESS($I78,COLUMN())),0),0),IF($J78&gt;0,IF(AND(INDIRECT(ADDRESS($J78,44))=0,INDIRECT(ADDRESS($J78,38))&lt;&gt;"UL"),INDIRECT(ADDRESS($J78,COLUMN())),0),0),IF($K78&gt;0,IF(AND(INDIRECT(ADDRESS($K78,44))=0,INDIRECT(ADDRESS($K78,38))&lt;&gt;"UL"),INDIRECT(ADDRESS($K78,COLUMN())),0),0),IF($L78&gt;0,IF(AND(INDIRECT(ADDRESS($L78,44))=0,INDIRECT(ADDRESS($L78,38))&lt;&gt;"UL"),INDIRECT(ADDRESS($L78,COLUMN())),0),0),IF($M78&gt;0,IF(AND(INDIRECT(ADDRESS($M78,44))=0,INDIRECT(ADDRESS($M78,38))&lt;&gt;"UL"),INDIRECT(ADDRESS($M78,COLUMN())),0),0))</f>
        <v>0</v>
      </c>
      <c r="CE78" s="57" cm="1">
        <f t="array" aca="1" ref="CE78" ca="1">SUM(IF($C78&gt;0,IF(AND(INDIRECT(ADDRESS($C78,44))=0,INDIRECT(ADDRESS($C78,38))&lt;&gt;"UL"),INDIRECT(ADDRESS($C78,COLUMN())),0),0),IF($D78&gt;0,IF(AND(INDIRECT(ADDRESS($D78,44))=0,INDIRECT(ADDRESS($D78,38))&lt;&gt;"UL"),INDIRECT(ADDRESS($D78,COLUMN())),0),0),IF($E78&gt;0,IF(AND(INDIRECT(ADDRESS($E78,44))=0,INDIRECT(ADDRESS($E78,38))&lt;&gt;"UL"),INDIRECT(ADDRESS($E78,COLUMN())),0),0),IF($F78&gt;0,IF(AND(INDIRECT(ADDRESS($F78,44))=0,INDIRECT(ADDRESS($F78,38))&lt;&gt;"UL"),INDIRECT(ADDRESS($F78,COLUMN())),0),0),IF($G78&gt;0,IF(AND(INDIRECT(ADDRESS($G78,44))=0,INDIRECT(ADDRESS($G78,38))&lt;&gt;"UL"),INDIRECT(ADDRESS($G78,COLUMN())),0),0),IF($H78&gt;0,IF(AND(INDIRECT(ADDRESS($H78,44))=0,INDIRECT(ADDRESS($H78,38))&lt;&gt;"UL"),INDIRECT(ADDRESS($H78,COLUMN())),0),0),IF($I78&gt;0,IF(AND(INDIRECT(ADDRESS($I78,44))=0,INDIRECT(ADDRESS($I78,38))&lt;&gt;"UL"),INDIRECT(ADDRESS($I78,COLUMN())),0),0),IF($J78&gt;0,IF(AND(INDIRECT(ADDRESS($J78,44))=0,INDIRECT(ADDRESS($J78,38))&lt;&gt;"UL"),INDIRECT(ADDRESS($J78,COLUMN())),0),0),IF($K78&gt;0,IF(AND(INDIRECT(ADDRESS($K78,44))=0,INDIRECT(ADDRESS($K78,38))&lt;&gt;"UL"),INDIRECT(ADDRESS($K78,COLUMN())),0),0),IF($L78&gt;0,IF(AND(INDIRECT(ADDRESS($L78,44))=0,INDIRECT(ADDRESS($L78,38))&lt;&gt;"UL"),INDIRECT(ADDRESS($L78,COLUMN())),0),0),IF($M78&gt;0,IF(AND(INDIRECT(ADDRESS($M78,44))=0,INDIRECT(ADDRESS($M78,38))&lt;&gt;"UL"),INDIRECT(ADDRESS($M78,COLUMN())),0),0))</f>
        <v>0</v>
      </c>
      <c r="CF78" s="57">
        <f t="shared" ca="1" si="70"/>
        <v>0</v>
      </c>
      <c r="CG78" s="57">
        <f t="shared" ca="1" si="71"/>
        <v>2.6840777395583557</v>
      </c>
      <c r="CH78" s="57">
        <f t="shared" ca="1" si="72"/>
        <v>7.8943462928186936E-2</v>
      </c>
      <c r="CI78" s="19">
        <f t="shared" ca="1" si="73"/>
        <v>15.560482475168364</v>
      </c>
      <c r="CJ78" s="19"/>
      <c r="CK78" s="57" cm="1">
        <f t="array" aca="1" ref="CK78" ca="1">IF(AU78="S", SUM(IF($C78&gt;0,IF(INDIRECT(ADDRESS($C78,43))&lt;&gt;1,INDIRECT(ADDRESS($C78,48)),0),0), IF($D78&gt;0,IF(INDIRECT(ADDRESS($D78,43))&lt;&gt;1,INDIRECT(ADDRESS($D78,48)),0),0), IF($E78&gt;0,IF(INDIRECT(ADDRESS($E78,43))&lt;&gt;1,INDIRECT(ADDRESS($E78,48)),0),0), IF($F78&gt;0,IF(INDIRECT(ADDRESS($F78,43))&lt;&gt;1,INDIRECT(ADDRESS($F78,48)),0),0), IF($G78&gt;0,IF(INDIRECT(ADDRESS($G78,43))&lt;&gt;1,INDIRECT(ADDRESS($G78,48)),0),0), IF($H78&gt;0,IF(INDIRECT(ADDRESS($H78,43))&lt;&gt;1,INDIRECT(ADDRESS($H78,48)),0),0), IF($I78&gt;0,IF(INDIRECT(ADDRESS($I78,43))&lt;&gt;1,INDIRECT(ADDRESS($I78,48)),0),0), IF($J78&gt;0,IF(INDIRECT(ADDRESS($J78,43))&lt;&gt;1,INDIRECT(ADDRESS($J78,48)),0),0), IF($K78&gt;0,IF(INDIRECT(ADDRESS($K78,43))&lt;&gt;1,INDIRECT(ADDRESS($K78,48)),0),0), IF($L78&gt;0,IF(INDIRECT(ADDRESS($L78,43))&lt;&gt;1,INDIRECT(ADDRESS($L78,48)),0),0), IF($M78&gt;0,IF(INDIRECT(ADDRESS($M78,43))&lt;&gt;1,INDIRECT(ADDRESS($M78,48)),0),0)), IF(AU78="L",SUM(IF($C78&gt;0,IF(INDIRECT(ADDRESS($C78,43))&lt;&gt;1,INDIRECT(ADDRESS($C78,50)),0),0), IF($D78&gt;0,IF(INDIRECT(ADDRESS($D78,43))&lt;&gt;1,INDIRECT(ADDRESS($D78,50)),0),0), IF($E78&gt;0,IF(INDIRECT(ADDRESS($E78,43))&lt;&gt;1,INDIRECT(ADDRESS($E78,50)),0),0), IF($F78&gt;0,IF(INDIRECT(ADDRESS($F78,43))&lt;&gt;1,INDIRECT(ADDRESS($F78,50)),0),0), IF($G78&gt;0,IF(INDIRECT(ADDRESS($G78,43))&lt;&gt;1,INDIRECT(ADDRESS($G78,50)),0),0), IF($G78&gt;0,IF(INDIRECT(ADDRESS($G78,43))&lt;&gt;1,INDIRECT(ADDRESS($G78,50)),0),0), IF($H78&gt;0,IF(INDIRECT(ADDRESS($H78,43))&lt;&gt;1,INDIRECT(ADDRESS($H78,50)),0),0), IF($I78&gt;0,IF(INDIRECT(ADDRESS($I78,43))&lt;&gt;1,INDIRECT(ADDRESS($I78,50)),0),0), IF($J78&gt;0,IF(INDIRECT(ADDRESS($J78,43))&lt;&gt;1,INDIRECT(ADDRESS($J78,50)),0),0), IF($K78&gt;0,IF(INDIRECT(ADDRESS($K78,43))&lt;&gt;1,INDIRECT(ADDRESS($K78,50)),0),0), IF($L78&gt;0,IF(INDIRECT(ADDRESS($L78,43))&lt;&gt;1,INDIRECT(ADDRESS($L78,50)),0),0), IF($M78&gt;0,IF(INDIRECT(ADDRESS($M78,43))&lt;&gt;1,INDIRECT(ADDRESS($M78,50)),0),0)), SUM(IF($C78&gt;0,IF(INDIRECT(ADDRESS($C78,43))&lt;&gt;1,INDIRECT(ADDRESS($C78,49)),0),0), IF($D78&gt;0,IF(INDIRECT(ADDRESS($D78,43))&lt;&gt;1,INDIRECT(ADDRESS($D78,49)),0),0), IF($E78&gt;0,IF(INDIRECT(ADDRESS($E78,43))&lt;&gt;1,INDIRECT(ADDRESS($E78,49)),0),0), IF($F78&gt;0,IF(INDIRECT(ADDRESS($F78,43))&lt;&gt;1,INDIRECT(ADDRESS($F78,49)),0),0), IF($G78&gt;0,IF(INDIRECT(ADDRESS($G78,43))&lt;&gt;1,INDIRECT(ADDRESS($G78,49)),0),0), IF($G78&gt;0,IF(INDIRECT(ADDRESS($G78,43))&lt;&gt;1,INDIRECT(ADDRESS($G78,49)),0),0), IF($H78&gt;0,IF(INDIRECT(ADDRESS($H78,43))&lt;&gt;1,INDIRECT(ADDRESS($H78,49)),0),0), IF($I78&gt;0,IF(INDIRECT(ADDRESS($I78,43))&lt;&gt;1,INDIRECT(ADDRESS($I78,49)),0),0), IF($J78&gt;0,IF(INDIRECT(ADDRESS($J78,43))&lt;&gt;1,INDIRECT(ADDRESS($J78,49)),0),0), IF($K78&gt;0,IF(INDIRECT(ADDRESS($K78,43))&lt;&gt;1,INDIRECT(ADDRESS($K78,49)),0),0), IF($L78&gt;0,IF(INDIRECT(ADDRESS($L78,43))&lt;&gt;1,INDIRECT(ADDRESS($L78,49)),0),0), IF($M78&gt;0,IF(INDIRECT(ADDRESS($M78,43))&lt;&gt;1,INDIRECT(ADDRESS($M78,49)),0),0))))</f>
        <v>1.1666666666666667</v>
      </c>
      <c r="CL78" s="57" cm="1">
        <f t="array" aca="1" ref="CL78" ca="1">SUM(IF($C78&gt;0,IF(INDIRECT(ADDRESS($C78,44))=1,INDIRECT(ADDRESS($C78,90)),0),0), IF($D78&gt;0,IF(INDIRECT(ADDRESS($D78,44))=1,INDIRECT(ADDRESS($D78,90)),0),0), IF($E78&gt;0,IF(INDIRECT(ADDRESS($E78,44))=1,INDIRECT(ADDRESS($E78,90)),0),0), IF($F78&gt;0,IF(INDIRECT(ADDRESS($F78,44))=1,INDIRECT(ADDRESS($F78,90)),0),0), IF($G78&gt;0,IF(INDIRECT(ADDRESS($G78,44))=1,INDIRECT(ADDRESS($G78,90)),0),0), IF($H78&gt;0,IF(INDIRECT(ADDRESS($H78,44))=1,INDIRECT(ADDRESS($H78,90)),0),0), IF($I78&gt;0,IF(INDIRECT(ADDRESS($I78,44))=1,INDIRECT(ADDRESS($I78,90)),0),0), IF($J78&gt;0,IF(INDIRECT(ADDRESS($J78,44))=1,INDIRECT(ADDRESS($J78,90)),0),0), IF($K78&gt;0,IF(INDIRECT(ADDRESS($K78,44))=1,INDIRECT(ADDRESS($K78,90)),0),0), IF($L78&gt;0,IF(INDIRECT(ADDRESS($L78,44))=1,INDIRECT(ADDRESS($L78,90)),0),0), IF($M78&gt;0,IF(INDIRECT(ADDRESS($M78,44))=1,INDIRECT(ADDRESS($M78,90)),0),0))</f>
        <v>0</v>
      </c>
      <c r="CM78" s="56">
        <f t="shared" ca="1" si="74"/>
        <v>0.87650415392904413</v>
      </c>
      <c r="CN78" s="59"/>
    </row>
    <row r="79" spans="1:92" x14ac:dyDescent="0.25">
      <c r="A79" s="62" t="s">
        <v>155</v>
      </c>
      <c r="B79" s="122">
        <v>10</v>
      </c>
      <c r="C79" s="122">
        <v>22</v>
      </c>
      <c r="D79" s="122">
        <v>20</v>
      </c>
      <c r="E79" s="122">
        <v>29</v>
      </c>
      <c r="F79" s="122"/>
      <c r="G79" s="122"/>
      <c r="H79" s="122"/>
      <c r="I79" s="67"/>
      <c r="J79" s="67"/>
      <c r="K79" s="67"/>
      <c r="L79" s="67"/>
      <c r="M79" s="67"/>
      <c r="N79" s="67">
        <f t="shared" ca="1" si="54"/>
        <v>37</v>
      </c>
      <c r="O79" s="67" t="str" cm="1">
        <f t="array" aca="1" ref="O79" ca="1">INDIRECT(ADDRESS($B79,COLUMN()))</f>
        <v>Bomber</v>
      </c>
      <c r="P79" s="67" cm="1">
        <f t="array" aca="1" ref="P79" ca="1">INDIRECT(ADDRESS($B79,COLUMN()))</f>
        <v>6</v>
      </c>
      <c r="Q79" s="67" cm="1">
        <f t="array" aca="1" ref="Q79" ca="1">INDIRECT(ADDRESS($B79,COLUMN()))</f>
        <v>2</v>
      </c>
      <c r="R79" s="67" t="str" cm="1">
        <f t="array" aca="1" ref="R79" ca="1">INDIRECT(ADDRESS($B79,COLUMN()))</f>
        <v>-</v>
      </c>
      <c r="S79" s="67" cm="1">
        <f t="array" aca="1" ref="S79" ca="1">INDIRECT(ADDRESS($B79,COLUMN()))</f>
        <v>2</v>
      </c>
      <c r="T79" s="67" t="str" cm="1">
        <f t="array" aca="1" ref="T79" ca="1">INDIRECT(ADDRESS($B79,COLUMN()))</f>
        <v>1-4</v>
      </c>
      <c r="U79" s="67" cm="1">
        <f t="array" aca="1" ref="U79" ca="1">INDIRECT(ADDRESS($B79,COLUMN()))</f>
        <v>4</v>
      </c>
      <c r="V79" s="67" cm="1">
        <f t="array" aca="1" ref="V79" ca="1">INDIRECT(ADDRESS($B79,COLUMN()))</f>
        <v>0</v>
      </c>
      <c r="W79" s="67" cm="1">
        <f t="array" aca="1" ref="W79" ca="1">INDIRECT(ADDRESS($B79,COLUMN()))</f>
        <v>4</v>
      </c>
      <c r="X79" s="67" cm="1">
        <f t="array" aca="1" ref="X79" ca="1">INDIRECT(ADDRESS($B79,COLUMN()))</f>
        <v>5</v>
      </c>
      <c r="Y79" s="67" cm="1">
        <f t="array" aca="1" ref="Y79" ca="1">INDIRECT(ADDRESS($B79,COLUMN()))</f>
        <v>1</v>
      </c>
      <c r="Z79" s="67" cm="1">
        <f t="array" aca="1" ref="Z79" ca="1">INDIRECT(ADDRESS($B79,COLUMN()))</f>
        <v>5</v>
      </c>
      <c r="AA79" s="67" t="str" cm="1">
        <f t="array" aca="1" ref="AA79" ca="1">INDIRECT(ADDRESS($B79,COLUMN()))</f>
        <v>Rocket Boosters</v>
      </c>
      <c r="AB79" s="56">
        <f t="shared" ca="1" si="55"/>
        <v>0.71563189871974031</v>
      </c>
      <c r="AC79" s="56">
        <f t="shared" ca="1" si="56"/>
        <v>0.67179812162359032</v>
      </c>
      <c r="AD79" s="56">
        <f t="shared" ca="1" si="57"/>
        <v>3.5050336780361238</v>
      </c>
      <c r="AF79" s="52"/>
      <c r="AG79" s="52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65"/>
      <c r="AU79" s="54" t="s">
        <v>117</v>
      </c>
      <c r="AV79" s="57" cm="1">
        <f t="array" aca="1" ref="AV79" ca="1">SUM(IF($C79&gt;0,IF(AND(INDIRECT(ADDRESS($C79,44))=0,INDIRECT(ADDRESS($C79,38))="UL",ISERROR(SEARCH("Rear",INDIRECT(ADDRESS($C79,33)))),ISERROR(SEARCH("Side",INDIRECT(ADDRESS($C79,33))))),INDIRECT(ADDRESS($C79,COLUMN())),0),0),IF($D79&gt;0,IF(AND(INDIRECT(ADDRESS($D79,44))=0,INDIRECT(ADDRESS($D79,38))="UL",ISERROR(SEARCH("Rear",INDIRECT(ADDRESS($D79,33)))),ISERROR(SEARCH("Side",INDIRECT(ADDRESS($D79,33))))),INDIRECT(ADDRESS($D79,COLUMN())),0),0),IF($E79&gt;0,IF(AND(INDIRECT(ADDRESS($E79,44))=0,INDIRECT(ADDRESS($E79,38))="UL",ISERROR(SEARCH("Rear",INDIRECT(ADDRESS($E79,33)))),ISERROR(SEARCH("Side",INDIRECT(ADDRESS($E79,33))))),INDIRECT(ADDRESS($E79,COLUMN())),0),0),IF($F79&gt;0,IF(AND(INDIRECT(ADDRESS($F79,44))=0,INDIRECT(ADDRESS($F79,38))="UL",ISERROR(SEARCH("Rear",INDIRECT(ADDRESS($F79,33)))),ISERROR(SEARCH("Side",INDIRECT(ADDRESS($F79,33))))),INDIRECT(ADDRESS($F79,COLUMN())),0),0),IF($G79&gt;0,IF(AND(INDIRECT(ADDRESS($G79,44))=0,INDIRECT(ADDRESS($G79,38))="UL",ISERROR(SEARCH("Rear",INDIRECT(ADDRESS($G79,33)))),ISERROR(SEARCH("Side",INDIRECT(ADDRESS($G79,33))))),INDIRECT(ADDRESS($G79,COLUMN())),0),0),IF($H79&gt;0,IF(AND(INDIRECT(ADDRESS($H79,44))=0,INDIRECT(ADDRESS($H79,38))="UL",ISERROR(SEARCH("Rear",INDIRECT(ADDRESS($H79,33)))),ISERROR(SEARCH("Side",INDIRECT(ADDRESS($H79,33))))),INDIRECT(ADDRESS($H79,COLUMN())),0),0),IF($I79&gt;0,IF(AND(INDIRECT(ADDRESS($I79,44))=0,INDIRECT(ADDRESS($I79,38))="UL",ISERROR(SEARCH("Rear",INDIRECT(ADDRESS($I79,33)))),ISERROR(SEARCH("Side",INDIRECT(ADDRESS($I79,33))))),INDIRECT(ADDRESS($I79,COLUMN())),0),0),IF($J79&gt;0,IF(AND(INDIRECT(ADDRESS($J79,44))=0,INDIRECT(ADDRESS($J79,38))="UL",ISERROR(SEARCH("Rear",INDIRECT(ADDRESS($J79,33)))),ISERROR(SEARCH("Side",INDIRECT(ADDRESS($J79,33))))),INDIRECT(ADDRESS($J79,COLUMN())),0),0),IF($K79&gt;0,IF(AND(INDIRECT(ADDRESS($K79,44))=0,INDIRECT(ADDRESS($K79,38))="UL",ISERROR(SEARCH("Rear",INDIRECT(ADDRESS($K79,33)))),ISERROR(SEARCH("Side",INDIRECT(ADDRESS($K79,33))))),INDIRECT(ADDRESS($K79,COLUMN())),0),0),IF($L79&gt;0,IF(AND(INDIRECT(ADDRESS($L79,44))=0,INDIRECT(ADDRESS($L79,38))="UL",ISERROR(SEARCH("Rear",INDIRECT(ADDRESS($L79,33)))),ISERROR(SEARCH("Side",INDIRECT(ADDRESS($L79,33))))),INDIRECT(ADDRESS($L79,COLUMN())),0),0),IF($M79&gt;0,IF(AND(INDIRECT(ADDRESS($M79,44))=0,INDIRECT(ADDRESS($M79,38))="UL",ISERROR(SEARCH("Rear",INDIRECT(ADDRESS($M79,33)))),ISERROR(SEARCH("Side",INDIRECT(ADDRESS($M79,33))))),INDIRECT(ADDRESS($M79,COLUMN())),0),0))</f>
        <v>0.61111111111111105</v>
      </c>
      <c r="AW79" s="57" cm="1">
        <f t="array" aca="1" ref="AW79" ca="1">SUM(IF($C79&gt;0,IF(AND(INDIRECT(ADDRESS($C79,44))=0,INDIRECT(ADDRESS($C79,38))="UL",ISERROR(SEARCH("Rear",INDIRECT(ADDRESS($C79,33)))),ISERROR(SEARCH("Side",INDIRECT(ADDRESS($C79,33))))),INDIRECT(ADDRESS($C79,COLUMN())),0),0),IF($D79&gt;0,IF(AND(INDIRECT(ADDRESS($D79,44))=0,INDIRECT(ADDRESS($D79,38))="UL",ISERROR(SEARCH("Rear",INDIRECT(ADDRESS($D79,33)))),ISERROR(SEARCH("Side",INDIRECT(ADDRESS($D79,33))))),INDIRECT(ADDRESS($D79,COLUMN())),0),0),IF($E79&gt;0,IF(AND(INDIRECT(ADDRESS($E79,44))=0,INDIRECT(ADDRESS($E79,38))="UL",ISERROR(SEARCH("Rear",INDIRECT(ADDRESS($E79,33)))),ISERROR(SEARCH("Side",INDIRECT(ADDRESS($E79,33))))),INDIRECT(ADDRESS($E79,COLUMN())),0),0),IF($F79&gt;0,IF(AND(INDIRECT(ADDRESS($F79,44))=0,INDIRECT(ADDRESS($F79,38))="UL",ISERROR(SEARCH("Rear",INDIRECT(ADDRESS($F79,33)))),ISERROR(SEARCH("Side",INDIRECT(ADDRESS($F79,33))))),INDIRECT(ADDRESS($F79,COLUMN())),0),0),IF($G79&gt;0,IF(AND(INDIRECT(ADDRESS($G79,44))=0,INDIRECT(ADDRESS($G79,38))="UL",ISERROR(SEARCH("Rear",INDIRECT(ADDRESS($G79,33)))),ISERROR(SEARCH("Side",INDIRECT(ADDRESS($G79,33))))),INDIRECT(ADDRESS($G79,COLUMN())),0),0),IF($H79&gt;0,IF(AND(INDIRECT(ADDRESS($H79,44))=0,INDIRECT(ADDRESS($H79,38))="UL",ISERROR(SEARCH("Rear",INDIRECT(ADDRESS($H79,33)))),ISERROR(SEARCH("Side",INDIRECT(ADDRESS($H79,33))))),INDIRECT(ADDRESS($H79,COLUMN())),0),0),IF($I79&gt;0,IF(AND(INDIRECT(ADDRESS($I79,44))=0,INDIRECT(ADDRESS($I79,38))="UL",ISERROR(SEARCH("Rear",INDIRECT(ADDRESS($I79,33)))),ISERROR(SEARCH("Side",INDIRECT(ADDRESS($I79,33))))),INDIRECT(ADDRESS($I79,COLUMN())),0),0),IF($J79&gt;0,IF(AND(INDIRECT(ADDRESS($J79,44))=0,INDIRECT(ADDRESS($J79,38))="UL",ISERROR(SEARCH("Rear",INDIRECT(ADDRESS($J79,33)))),ISERROR(SEARCH("Side",INDIRECT(ADDRESS($J79,33))))),INDIRECT(ADDRESS($J79,COLUMN())),0),0),IF($K79&gt;0,IF(AND(INDIRECT(ADDRESS($K79,44))=0,INDIRECT(ADDRESS($K79,38))="UL",ISERROR(SEARCH("Rear",INDIRECT(ADDRESS($K79,33)))),ISERROR(SEARCH("Side",INDIRECT(ADDRESS($K79,33))))),INDIRECT(ADDRESS($K79,COLUMN())),0),0),IF($L79&gt;0,IF(AND(INDIRECT(ADDRESS($L79,44))=0,INDIRECT(ADDRESS($L79,38))="UL",ISERROR(SEARCH("Rear",INDIRECT(ADDRESS($L79,33)))),ISERROR(SEARCH("Side",INDIRECT(ADDRESS($L79,33))))),INDIRECT(ADDRESS($L79,COLUMN())),0),0),IF($M79&gt;0,IF(AND(INDIRECT(ADDRESS($M79,44))=0,INDIRECT(ADDRESS($M79,38))="UL",ISERROR(SEARCH("Rear",INDIRECT(ADDRESS($M79,33)))),ISERROR(SEARCH("Side",INDIRECT(ADDRESS($M79,33))))),INDIRECT(ADDRESS($M79,COLUMN())),0),0))</f>
        <v>1.8333333333333333</v>
      </c>
      <c r="AX79" s="57" cm="1">
        <f t="array" aca="1" ref="AX79" ca="1">SUM(IF($C79&gt;0,IF(AND(INDIRECT(ADDRESS($C79,44))=0,INDIRECT(ADDRESS($C79,38))="UL",ISERROR(SEARCH("Rear",INDIRECT(ADDRESS($C79,33)))),ISERROR(SEARCH("Side",INDIRECT(ADDRESS($C79,33))))),INDIRECT(ADDRESS($C79,COLUMN())),0),0),IF($D79&gt;0,IF(AND(INDIRECT(ADDRESS($D79,44))=0,INDIRECT(ADDRESS($D79,38))="UL",ISERROR(SEARCH("Rear",INDIRECT(ADDRESS($D79,33)))),ISERROR(SEARCH("Side",INDIRECT(ADDRESS($D79,33))))),INDIRECT(ADDRESS($D79,COLUMN())),0),0),IF($E79&gt;0,IF(AND(INDIRECT(ADDRESS($E79,44))=0,INDIRECT(ADDRESS($E79,38))="UL",ISERROR(SEARCH("Rear",INDIRECT(ADDRESS($E79,33)))),ISERROR(SEARCH("Side",INDIRECT(ADDRESS($E79,33))))),INDIRECT(ADDRESS($E79,COLUMN())),0),0),IF($F79&gt;0,IF(AND(INDIRECT(ADDRESS($F79,44))=0,INDIRECT(ADDRESS($F79,38))="UL",ISERROR(SEARCH("Rear",INDIRECT(ADDRESS($F79,33)))),ISERROR(SEARCH("Side",INDIRECT(ADDRESS($F79,33))))),INDIRECT(ADDRESS($F79,COLUMN())),0),0),IF($G79&gt;0,IF(AND(INDIRECT(ADDRESS($G79,44))=0,INDIRECT(ADDRESS($G79,38))="UL",ISERROR(SEARCH("Rear",INDIRECT(ADDRESS($G79,33)))),ISERROR(SEARCH("Side",INDIRECT(ADDRESS($G79,33))))),INDIRECT(ADDRESS($G79,COLUMN())),0),0),IF($H79&gt;0,IF(AND(INDIRECT(ADDRESS($H79,44))=0,INDIRECT(ADDRESS($H79,38))="UL",ISERROR(SEARCH("Rear",INDIRECT(ADDRESS($H79,33)))),ISERROR(SEARCH("Side",INDIRECT(ADDRESS($H79,33))))),INDIRECT(ADDRESS($H79,COLUMN())),0),0),IF($I79&gt;0,IF(AND(INDIRECT(ADDRESS($I79,44))=0,INDIRECT(ADDRESS($I79,38))="UL",ISERROR(SEARCH("Rear",INDIRECT(ADDRESS($I79,33)))),ISERROR(SEARCH("Side",INDIRECT(ADDRESS($I79,33))))),INDIRECT(ADDRESS($I79,COLUMN())),0),0),IF($J79&gt;0,IF(AND(INDIRECT(ADDRESS($J79,44))=0,INDIRECT(ADDRESS($J79,38))="UL",ISERROR(SEARCH("Rear",INDIRECT(ADDRESS($J79,33)))),ISERROR(SEARCH("Side",INDIRECT(ADDRESS($J79,33))))),INDIRECT(ADDRESS($J79,COLUMN())),0),0),IF($K79&gt;0,IF(AND(INDIRECT(ADDRESS($K79,44))=0,INDIRECT(ADDRESS($K79,38))="UL",ISERROR(SEARCH("Rear",INDIRECT(ADDRESS($K79,33)))),ISERROR(SEARCH("Side",INDIRECT(ADDRESS($K79,33))))),INDIRECT(ADDRESS($K79,COLUMN())),0),0),IF($L79&gt;0,IF(AND(INDIRECT(ADDRESS($L79,44))=0,INDIRECT(ADDRESS($L79,38))="UL",ISERROR(SEARCH("Rear",INDIRECT(ADDRESS($L79,33)))),ISERROR(SEARCH("Side",INDIRECT(ADDRESS($L79,33))))),INDIRECT(ADDRESS($L79,COLUMN())),0),0),IF($M79&gt;0,IF(AND(INDIRECT(ADDRESS($M79,44))=0,INDIRECT(ADDRESS($M79,38))="UL",ISERROR(SEARCH("Rear",INDIRECT(ADDRESS($M79,33)))),ISERROR(SEARCH("Side",INDIRECT(ADDRESS($M79,33))))),INDIRECT(ADDRESS($M79,COLUMN())),0),0))</f>
        <v>0.83333333333333326</v>
      </c>
      <c r="AY79" s="58">
        <f t="shared" ca="1" si="58"/>
        <v>1.8333333333333333</v>
      </c>
      <c r="AZ79" s="58">
        <f t="shared" ca="1" si="59"/>
        <v>1.0925925925925926</v>
      </c>
      <c r="BA79" s="58" cm="1">
        <f t="array" aca="1" ref="BA79" ca="1">SUM(IF($C79&gt;0,IF(AND(INDIRECT(ADDRESS($C79,44))=0,INDIRECT(ADDRESS($C79,38))="UL"),INDIRECT(ADDRESS($C79,COLUMN())),0),0),IF($D79&gt;0,IF(AND(INDIRECT(ADDRESS($D79,44))=0,INDIRECT(ADDRESS($D79,38))="UL"),INDIRECT(ADDRESS($D79,COLUMN())),0),0),IF($E79&gt;0,IF(AND(INDIRECT(ADDRESS($E79,44))=0,INDIRECT(ADDRESS($E79,38))="UL"),INDIRECT(ADDRESS($E79,COLUMN())),0),0),IF($F79&gt;0,IF(AND(INDIRECT(ADDRESS($F79,44))=0,INDIRECT(ADDRESS($F79,38))="UL"),INDIRECT(ADDRESS($F79,COLUMN())),0),0),IF($G79&gt;0,IF(AND(INDIRECT(ADDRESS($G79,44))=0,INDIRECT(ADDRESS($G79,38))="UL"),INDIRECT(ADDRESS($G79,COLUMN())),0),0),IF($H79&gt;0,IF(AND(INDIRECT(ADDRESS($H79,44))=0,INDIRECT(ADDRESS($H79,38))="UL"),INDIRECT(ADDRESS($H79,COLUMN())),0),0),IF($I79&gt;0,IF(AND(INDIRECT(ADDRESS($I79,44))=0,INDIRECT(ADDRESS($I79,38))="UL"),INDIRECT(ADDRESS($I79,COLUMN())),0),0),IF($J79&gt;0,IF(AND(INDIRECT(ADDRESS($J79,44))=0,INDIRECT(ADDRESS($J79,38))="UL"),INDIRECT(ADDRESS($J79,COLUMN())),0),0),IF($K79&gt;0,IF(AND(INDIRECT(ADDRESS($K79,44))=0,INDIRECT(ADDRESS($K79,38))="UL"),INDIRECT(ADDRESS($K79,COLUMN())),0),0),IF($L79&gt;0,IF(AND(INDIRECT(ADDRESS($L79,44))=0,INDIRECT(ADDRESS($L79,38))="UL"),INDIRECT(ADDRESS($L79,COLUMN())),0),0),IF($M79&gt;0,IF(AND(INDIRECT(ADDRESS($M79,44))=0,INDIRECT(ADDRESS($M79,38))="UL"),INDIRECT(ADDRESS($M79,COLUMN())),0),0))</f>
        <v>0.61128747795414462</v>
      </c>
      <c r="BB79" s="58" cm="1">
        <f t="array" aca="1" ref="BB79" ca="1">SUM(IF($C79&gt;0,IF(AND(INDIRECT(ADDRESS($C79,44))=0,INDIRECT(ADDRESS($C79,38))="UL"),INDIRECT(ADDRESS($C79,COLUMN())),0),0),IF($D79&gt;0,IF(AND(INDIRECT(ADDRESS($D79,44))=0,INDIRECT(ADDRESS($D79,38))="UL"),INDIRECT(ADDRESS($D79,COLUMN())),0),0),IF($E79&gt;0,IF(AND(INDIRECT(ADDRESS($E79,44))=0,INDIRECT(ADDRESS($E79,38))="UL"),INDIRECT(ADDRESS($E79,COLUMN())),0),0),IF($F79&gt;0,IF(AND(INDIRECT(ADDRESS($F79,44))=0,INDIRECT(ADDRESS($F79,38))="UL"),INDIRECT(ADDRESS($F79,COLUMN())),0),0),IF($G79&gt;0,IF(AND(INDIRECT(ADDRESS($G79,44))=0,INDIRECT(ADDRESS($G79,38))="UL"),INDIRECT(ADDRESS($G79,COLUMN())),0),0),IF($H79&gt;0,IF(AND(INDIRECT(ADDRESS($H79,44))=0,INDIRECT(ADDRESS($H79,38))="UL"),INDIRECT(ADDRESS($H79,COLUMN())),0),0),IF($I79&gt;0,IF(AND(INDIRECT(ADDRESS($I79,44))=0,INDIRECT(ADDRESS($I79,38))="UL"),INDIRECT(ADDRESS($I79,COLUMN())),0),0),IF($J79&gt;0,IF(AND(INDIRECT(ADDRESS($J79,44))=0,INDIRECT(ADDRESS($J79,38))="UL"),INDIRECT(ADDRESS($J79,COLUMN())),0),0),IF($K79&gt;0,IF(AND(INDIRECT(ADDRESS($K79,44))=0,INDIRECT(ADDRESS($K79,38))="UL"),INDIRECT(ADDRESS($K79,COLUMN())),0),0),IF($L79&gt;0,IF(AND(INDIRECT(ADDRESS($L79,44))=0,INDIRECT(ADDRESS($L79,38))="UL"),INDIRECT(ADDRESS($L79,COLUMN())),0),0),IF($M79&gt;0,IF(AND(INDIRECT(ADDRESS($M79,44))=0,INDIRECT(ADDRESS($M79,38))="UL"),INDIRECT(ADDRESS($M79,COLUMN())),0),0))</f>
        <v>0.35308641975308636</v>
      </c>
      <c r="BC79" s="58" cm="1">
        <f t="array" aca="1" ref="BC79" ca="1">SUM(IF($C79&gt;0,IF(AND(INDIRECT(ADDRESS($C79,44))=0,INDIRECT(ADDRESS($C79,38))="UL"),INDIRECT(ADDRESS($C79,COLUMN())),0),0),IF($D79&gt;0,IF(AND(INDIRECT(ADDRESS($D79,44))=0,INDIRECT(ADDRESS($D79,38))="UL"),INDIRECT(ADDRESS($D79,COLUMN())),0),0),IF($E79&gt;0,IF(AND(INDIRECT(ADDRESS($E79,44))=0,INDIRECT(ADDRESS($E79,38))="UL"),INDIRECT(ADDRESS($E79,COLUMN())),0),0),IF($F79&gt;0,IF(AND(INDIRECT(ADDRESS($F79,44))=0,INDIRECT(ADDRESS($F79,38))="UL"),INDIRECT(ADDRESS($F79,COLUMN())),0),0),IF($G79&gt;0,IF(AND(INDIRECT(ADDRESS($G79,44))=0,INDIRECT(ADDRESS($G79,38))="UL"),INDIRECT(ADDRESS($G79,COLUMN())),0),0),IF($H79&gt;0,IF(AND(INDIRECT(ADDRESS($H79,44))=0,INDIRECT(ADDRESS($H79,38))="UL"),INDIRECT(ADDRESS($H79,COLUMN())),0),0),IF($I79&gt;0,IF(AND(INDIRECT(ADDRESS($I79,44))=0,INDIRECT(ADDRESS($I79,38))="UL"),INDIRECT(ADDRESS($I79,COLUMN())),0),0),IF($J79&gt;0,IF(AND(INDIRECT(ADDRESS($J79,44))=0,INDIRECT(ADDRESS($J79,38))="UL"),INDIRECT(ADDRESS($J79,COLUMN())),0),0),IF($K79&gt;0,IF(AND(INDIRECT(ADDRESS($K79,44))=0,INDIRECT(ADDRESS($K79,38))="UL"),INDIRECT(ADDRESS($K79,COLUMN())),0),0),IF($L79&gt;0,IF(AND(INDIRECT(ADDRESS($L79,44))=0,INDIRECT(ADDRESS($L79,38))="UL"),INDIRECT(ADDRESS($L79,COLUMN())),0),0),IF($M79&gt;0,IF(AND(INDIRECT(ADDRESS($M79,44))=0,INDIRECT(ADDRESS($M79,38))="UL"),INDIRECT(ADDRESS($M79,COLUMN())),0),0))</f>
        <v>0.38553791887125216</v>
      </c>
      <c r="BD79" s="58" cm="1">
        <f t="array" aca="1" ref="BD79" ca="1">SUM(IF($C79&gt;0,IF(AND(INDIRECT(ADDRESS($C79,44))=0,INDIRECT(ADDRESS($C79,38))="UL"),INDIRECT(ADDRESS($C79,COLUMN())),0),0),IF($D79&gt;0,IF(AND(INDIRECT(ADDRESS($D79,44))=0,INDIRECT(ADDRESS($D79,38))="UL"),INDIRECT(ADDRESS($D79,COLUMN())),0),0),IF($E79&gt;0,IF(AND(INDIRECT(ADDRESS($E79,44))=0,INDIRECT(ADDRESS($E79,38))="UL"),INDIRECT(ADDRESS($E79,COLUMN())),0),0),IF($F79&gt;0,IF(AND(INDIRECT(ADDRESS($F79,44))=0,INDIRECT(ADDRESS($F79,38))="UL"),INDIRECT(ADDRESS($F79,COLUMN())),0),0),IF($G79&gt;0,IF(AND(INDIRECT(ADDRESS($G79,44))=0,INDIRECT(ADDRESS($G79,38))="UL"),INDIRECT(ADDRESS($G79,COLUMN())),0),0),IF($H79&gt;0,IF(AND(INDIRECT(ADDRESS($H79,44))=0,INDIRECT(ADDRESS($H79,38))="UL"),INDIRECT(ADDRESS($H79,COLUMN())),0),0),IF($I79&gt;0,IF(AND(INDIRECT(ADDRESS($I79,44))=0,INDIRECT(ADDRESS($I79,38))="UL"),INDIRECT(ADDRESS($I79,COLUMN())),0),0),IF($J79&gt;0,IF(AND(INDIRECT(ADDRESS($J79,44))=0,INDIRECT(ADDRESS($J79,38))="UL"),INDIRECT(ADDRESS($J79,COLUMN())),0),0),IF($K79&gt;0,IF(AND(INDIRECT(ADDRESS($K79,44))=0,INDIRECT(ADDRESS($K79,38))="UL"),INDIRECT(ADDRESS($K79,COLUMN())),0),0),IF($L79&gt;0,IF(AND(INDIRECT(ADDRESS($L79,44))=0,INDIRECT(ADDRESS($L79,38))="UL"),INDIRECT(ADDRESS($L79,COLUMN())),0),0),IF($M79&gt;0,IF(AND(INDIRECT(ADDRESS($M79,44))=0,INDIRECT(ADDRESS($M79,38))="UL"),INDIRECT(ADDRESS($M79,COLUMN())),0),0))</f>
        <v>0.62962962962962965</v>
      </c>
      <c r="BE79" s="57">
        <f t="shared" ca="1" si="60"/>
        <v>0.38553791887125216</v>
      </c>
      <c r="BF79" s="57" cm="1">
        <f t="array" aca="1" ref="BF79" ca="1">SUM(IF($C79&gt;0,IF(INDIRECT(ADDRESS($C79,45))=1,INDIRECT(ADDRESS($C79,52))*INDIRECT(ADDRESS($C79,42))/5,0),0), IF($D79&gt;0,IF(INDIRECT(ADDRESS($D79,45))=1,INDIRECT(ADDRESS($D79,52))*INDIRECT(ADDRESS($D79,42))/5,0),0), IF($E79&gt;0,IF(INDIRECT(ADDRESS($E79,45))=1,INDIRECT(ADDRESS($E79,52))*INDIRECT(ADDRESS($E79,42))/5,0),0), IF($F79&gt;0,IF(INDIRECT(ADDRESS($F79,45))=1,INDIRECT(ADDRESS($F79,52))*INDIRECT(ADDRESS($F79,42))/5,0),0), IF($G79&gt;0,IF(INDIRECT(ADDRESS($G79,45))=1,INDIRECT(ADDRESS($G79,52))*INDIRECT(ADDRESS($G79,42))/5,0),0), IF($H79&gt;0,IF(INDIRECT(ADDRESS($H79,45))=1,INDIRECT(ADDRESS($H79,52))*INDIRECT(ADDRESS($H79,42))/5,0),0)
)*$BF$296/100</f>
        <v>0</v>
      </c>
      <c r="BG79" s="19"/>
      <c r="BH79" s="57" cm="1">
        <f t="array" aca="1" ref="BH79" ca="1">SUM(IF($C79&gt;0,IF(AND(INDIRECT(ADDRESS($C79,44))=0,INDIRECT(ADDRESS($C79,38))&lt;&gt;"UL"),INDIRECT(ADDRESS($C79,COLUMN()-12)),0),0), IF($D79&gt;0,IF(AND(INDIRECT(ADDRESS($D79,44))=0,INDIRECT(ADDRESS($D79,38))&lt;&gt;"UL"),INDIRECT(ADDRESS($D79,COLUMN()-12)),0),0), IF($E79&gt;0,IF(AND(INDIRECT(ADDRESS($E79,44))=0,INDIRECT(ADDRESS($E79,38))&lt;&gt;"UL"),INDIRECT(ADDRESS($E79,COLUMN()-12)),0),0), IF($F79&gt;0,IF(AND(INDIRECT(ADDRESS($F79,44))=0,INDIRECT(ADDRESS($F79,38))&lt;&gt;"UL"),INDIRECT(ADDRESS($F79,COLUMN()-12)),0),0), IF($G79&gt;0,IF(AND(INDIRECT(ADDRESS($G79,44))=0,INDIRECT(ADDRESS($G79,38))&lt;&gt;"UL"),INDIRECT(ADDRESS($G79,COLUMN()-12)),0),0), IF($H79&gt;0,IF(AND(INDIRECT(ADDRESS($H79,44))=0,INDIRECT(ADDRESS($H79,38))&lt;&gt;"UL"),INDIRECT(ADDRESS($H79,COLUMN()-12)),0),0), IF($I79&gt;0,IF(AND(INDIRECT(ADDRESS($I79,44))=0,INDIRECT(ADDRESS($I79,38))&lt;&gt;"UL"),INDIRECT(ADDRESS($I79,COLUMN()-12)),0),0), IF($J79&gt;0,IF(AND(INDIRECT(ADDRESS($J79,44))=0,INDIRECT(ADDRESS($J79,38))&lt;&gt;"UL"),INDIRECT(ADDRESS($J79,COLUMN()-12)),0),0), IF($K79&gt;0,IF(AND(INDIRECT(ADDRESS($K79,44))=0,INDIRECT(ADDRESS($K79,38))&lt;&gt;"UL"),INDIRECT(ADDRESS($K79,COLUMN()-12)),0),0), IF($L79&gt;0,IF(AND(INDIRECT(ADDRESS($L79,44))=0,INDIRECT(ADDRESS($L79,38))&lt;&gt;"UL"),INDIRECT(ADDRESS($L79,COLUMN()-12)),0),0), IF($M79&gt;0,IF(AND(INDIRECT(ADDRESS($M79,44))=0,INDIRECT(ADDRESS($M79,38))&lt;&gt;"UL"),INDIRECT(ADDRESS($M79,COLUMN()-12)),0),0))</f>
        <v>0</v>
      </c>
      <c r="BI79" s="57" cm="1">
        <f t="array" aca="1" ref="BI79" ca="1">SUM(IF($C79&gt;0,IF(AND(INDIRECT(ADDRESS($C79,44))=0,INDIRECT(ADDRESS($C79,38))&lt;&gt;"UL"),INDIRECT(ADDRESS($C79,COLUMN()-12)),0),0), IF($D79&gt;0,IF(AND(INDIRECT(ADDRESS($D79,44))=0,INDIRECT(ADDRESS($D79,38))&lt;&gt;"UL"),INDIRECT(ADDRESS($D79,COLUMN()-12)),0),0), IF($E79&gt;0,IF(AND(INDIRECT(ADDRESS($E79,44))=0,INDIRECT(ADDRESS($E79,38))&lt;&gt;"UL"),INDIRECT(ADDRESS($E79,COLUMN()-12)),0),0), IF($F79&gt;0,IF(AND(INDIRECT(ADDRESS($F79,44))=0,INDIRECT(ADDRESS($F79,38))&lt;&gt;"UL"),INDIRECT(ADDRESS($F79,COLUMN()-12)),0),0), IF($G79&gt;0,IF(AND(INDIRECT(ADDRESS($G79,44))=0,INDIRECT(ADDRESS($G79,38))&lt;&gt;"UL"),INDIRECT(ADDRESS($G79,COLUMN()-12)),0),0), IF($H79&gt;0,IF(AND(INDIRECT(ADDRESS($H79,44))=0,INDIRECT(ADDRESS($H79,38))&lt;&gt;"UL"),INDIRECT(ADDRESS($H79,COLUMN()-12)),0),0), IF($I79&gt;0,IF(AND(INDIRECT(ADDRESS($I79,44))=0,INDIRECT(ADDRESS($I79,38))&lt;&gt;"UL"),INDIRECT(ADDRESS($I79,COLUMN()-12)),0),0), IF($J79&gt;0,IF(AND(INDIRECT(ADDRESS($J79,44))=0,INDIRECT(ADDRESS($J79,38))&lt;&gt;"UL"),INDIRECT(ADDRESS($J79,COLUMN()-12)),0),0), IF($K79&gt;0,IF(AND(INDIRECT(ADDRESS($K79,44))=0,INDIRECT(ADDRESS($K79,38))&lt;&gt;"UL"),INDIRECT(ADDRESS($K79,COLUMN()-12)),0),0), IF($L79&gt;0,IF(AND(INDIRECT(ADDRESS($L79,44))=0,INDIRECT(ADDRESS($L79,38))&lt;&gt;"UL"),INDIRECT(ADDRESS($L79,COLUMN()-12)),0),0), IF($M79&gt;0,IF(AND(INDIRECT(ADDRESS($M79,44))=0,INDIRECT(ADDRESS($M79,38))&lt;&gt;"UL"),INDIRECT(ADDRESS($M79,COLUMN()-12)),0),0))</f>
        <v>0</v>
      </c>
      <c r="BJ79" s="57" cm="1">
        <f t="array" aca="1" ref="BJ79" ca="1">SUM(IF($C79&gt;0,IF(AND(INDIRECT(ADDRESS($C79,44))=0,INDIRECT(ADDRESS($C79,38))&lt;&gt;"UL"),INDIRECT(ADDRESS($C79,COLUMN()-12)),0),0), IF($D79&gt;0,IF(AND(INDIRECT(ADDRESS($D79,44))=0,INDIRECT(ADDRESS($D79,38))&lt;&gt;"UL"),INDIRECT(ADDRESS($D79,COLUMN()-12)),0),0), IF($E79&gt;0,IF(AND(INDIRECT(ADDRESS($E79,44))=0,INDIRECT(ADDRESS($E79,38))&lt;&gt;"UL"),INDIRECT(ADDRESS($E79,COLUMN()-12)),0),0), IF($F79&gt;0,IF(AND(INDIRECT(ADDRESS($F79,44))=0,INDIRECT(ADDRESS($F79,38))&lt;&gt;"UL"),INDIRECT(ADDRESS($F79,COLUMN()-12)),0),0), IF($G79&gt;0,IF(AND(INDIRECT(ADDRESS($G79,44))=0,INDIRECT(ADDRESS($G79,38))&lt;&gt;"UL"),INDIRECT(ADDRESS($G79,COLUMN()-12)),0),0), IF($H79&gt;0,IF(AND(INDIRECT(ADDRESS($H79,44))=0,INDIRECT(ADDRESS($H79,38))&lt;&gt;"UL"),INDIRECT(ADDRESS($H79,COLUMN()-12)),0),0), IF($I79&gt;0,IF(AND(INDIRECT(ADDRESS($I79,44))=0,INDIRECT(ADDRESS($I79,38))&lt;&gt;"UL"),INDIRECT(ADDRESS($I79,COLUMN()-12)),0),0), IF($J79&gt;0,IF(AND(INDIRECT(ADDRESS($J79,44))=0,INDIRECT(ADDRESS($J79,38))&lt;&gt;"UL"),INDIRECT(ADDRESS($J79,COLUMN()-12)),0),0), IF($K79&gt;0,IF(AND(INDIRECT(ADDRESS($K79,44))=0,INDIRECT(ADDRESS($K79,38))&lt;&gt;"UL"),INDIRECT(ADDRESS($K79,COLUMN()-12)),0),0), IF($L79&gt;0,IF(AND(INDIRECT(ADDRESS($L79,44))=0,INDIRECT(ADDRESS($L79,38))&lt;&gt;"UL"),INDIRECT(ADDRESS($L79,COLUMN()-12)),0),0), IF($M79&gt;0,IF(AND(INDIRECT(ADDRESS($M79,44))=0,INDIRECT(ADDRESS($M79,38))&lt;&gt;"UL"),INDIRECT(ADDRESS($M79,COLUMN()-12)),0),0))</f>
        <v>0</v>
      </c>
      <c r="BK79" s="57">
        <f t="shared" ca="1" si="61"/>
        <v>0</v>
      </c>
      <c r="BL79" s="58">
        <f t="shared" ca="1" si="62"/>
        <v>0</v>
      </c>
      <c r="BM79" s="57" cm="1">
        <f t="array" aca="1" ref="BM79" ca="1">SUM(IF($C79&gt;0,IF(AND(INDIRECT(ADDRESS($C79,44))=0,INDIRECT(ADDRESS($C79,38))&lt;&gt;"UL"),INDIRECT(ADDRESS($C79,COLUMN()-12)),0),0), IF($D79&gt;0,IF(AND(INDIRECT(ADDRESS($D79,44))=0,INDIRECT(ADDRESS($D79,38))&lt;&gt;"UL"),INDIRECT(ADDRESS($D79,COLUMN()-12)),0),0), IF($E79&gt;0,IF(AND(INDIRECT(ADDRESS($E79,44))=0,INDIRECT(ADDRESS($E79,38))&lt;&gt;"UL"),INDIRECT(ADDRESS($E79,COLUMN()-12)),0),0), IF($F79&gt;0,IF(AND(INDIRECT(ADDRESS($F79,44))=0,INDIRECT(ADDRESS($F79,38))&lt;&gt;"UL"),INDIRECT(ADDRESS($F79,COLUMN()-12)),0),0), IF($G79&gt;0,IF(AND(INDIRECT(ADDRESS($G79,44))=0,INDIRECT(ADDRESS($G79,38))&lt;&gt;"UL"),INDIRECT(ADDRESS($G79,COLUMN()-12)),0),0), IF($H79&gt;0,IF(AND(INDIRECT(ADDRESS($H79,44))=0,INDIRECT(ADDRESS($H79,38))&lt;&gt;"UL"),INDIRECT(ADDRESS($H79,COLUMN()-12)),0),0), IF($I79&gt;0,IF(AND(INDIRECT(ADDRESS($I79,44))=0,INDIRECT(ADDRESS($I79,38))&lt;&gt;"UL"),INDIRECT(ADDRESS($I79,COLUMN()-12)),0),0), IF($J79&gt;0,IF(AND(INDIRECT(ADDRESS($J79,44))=0,INDIRECT(ADDRESS($J79,38))&lt;&gt;"UL"),INDIRECT(ADDRESS($J79,COLUMN()-12)),0),0), IF($K79&gt;0,IF(AND(INDIRECT(ADDRESS($K79,44))=0,INDIRECT(ADDRESS($K79,38))&lt;&gt;"UL"),INDIRECT(ADDRESS($K79,COLUMN()-11)),0),0), IF($L79&gt;0,IF(AND(INDIRECT(ADDRESS($L79,44))=0,INDIRECT(ADDRESS($L79,38))&lt;&gt;"UL"),INDIRECT(ADDRESS($L79,COLUMN()-11)),0),0), IF($M79&gt;0,IF(AND(INDIRECT(ADDRESS($M79,44))=0,INDIRECT(ADDRESS($M79,38))&lt;&gt;"UL"),INDIRECT(ADDRESS($M79,COLUMN()-11)),0),0))</f>
        <v>0</v>
      </c>
      <c r="BN79" s="57" cm="1">
        <f t="array" aca="1" ref="BN79" ca="1">SUM(IF($C79&gt;0,IF(AND(INDIRECT(ADDRESS($C79,44))=0,INDIRECT(ADDRESS($C79,38))&lt;&gt;"UL"),INDIRECT(ADDRESS($C79,COLUMN()-12)),0),0), IF($D79&gt;0,IF(AND(INDIRECT(ADDRESS($D79,44))=0,INDIRECT(ADDRESS($D79,38))&lt;&gt;"UL"),INDIRECT(ADDRESS($D79,COLUMN()-12)),0),0), IF($E79&gt;0,IF(AND(INDIRECT(ADDRESS($E79,44))=0,INDIRECT(ADDRESS($E79,38))&lt;&gt;"UL"),INDIRECT(ADDRESS($E79,COLUMN()-12)),0),0), IF($F79&gt;0,IF(AND(INDIRECT(ADDRESS($F79,44))=0,INDIRECT(ADDRESS($F79,38))&lt;&gt;"UL"),INDIRECT(ADDRESS($F79,COLUMN()-12)),0),0), IF($G79&gt;0,IF(AND(INDIRECT(ADDRESS($G79,44))=0,INDIRECT(ADDRESS($G79,38))&lt;&gt;"UL"),INDIRECT(ADDRESS($G79,COLUMN()-12)),0),0), IF($H79&gt;0,IF(AND(INDIRECT(ADDRESS($H79,44))=0,INDIRECT(ADDRESS($H79,38))&lt;&gt;"UL"),INDIRECT(ADDRESS($H79,COLUMN()-12)),0),0), IF($I79&gt;0,IF(AND(INDIRECT(ADDRESS($I79,44))=0,INDIRECT(ADDRESS($I79,38))&lt;&gt;"UL"),INDIRECT(ADDRESS($I79,COLUMN()-12)),0),0), IF($J79&gt;0,IF(AND(INDIRECT(ADDRESS($J79,44))=0,INDIRECT(ADDRESS($J79,38))&lt;&gt;"UL"),INDIRECT(ADDRESS($J79,COLUMN()-12)),0),0), IF($K79&gt;0,IF(AND(INDIRECT(ADDRESS($K79,44))=0,INDIRECT(ADDRESS($K79,38))&lt;&gt;"UL"),INDIRECT(ADDRESS($K79,COLUMN()-11)),0),0), IF($L79&gt;0,IF(AND(INDIRECT(ADDRESS($L79,44))=0,INDIRECT(ADDRESS($L79,38))&lt;&gt;"UL"),INDIRECT(ADDRESS($L79,COLUMN()-11)),0),0), IF($M79&gt;0,IF(AND(INDIRECT(ADDRESS($M79,44))=0,INDIRECT(ADDRESS($M79,38))&lt;&gt;"UL"),INDIRECT(ADDRESS($M79,COLUMN()-11)),0),0))</f>
        <v>0</v>
      </c>
      <c r="BO79" s="57" cm="1">
        <f t="array" aca="1" ref="BO79" ca="1">SUM(IF($C79&gt;0,IF(AND(INDIRECT(ADDRESS($C79,44))=0,INDIRECT(ADDRESS($C79,38))&lt;&gt;"UL"),INDIRECT(ADDRESS($C79,COLUMN()-12)),0),0), IF($D79&gt;0,IF(AND(INDIRECT(ADDRESS($D79,44))=0,INDIRECT(ADDRESS($D79,38))&lt;&gt;"UL"),INDIRECT(ADDRESS($D79,COLUMN()-12)),0),0), IF($E79&gt;0,IF(AND(INDIRECT(ADDRESS($E79,44))=0,INDIRECT(ADDRESS($E79,38))&lt;&gt;"UL"),INDIRECT(ADDRESS($E79,COLUMN()-12)),0),0), IF($F79&gt;0,IF(AND(INDIRECT(ADDRESS($F79,44))=0,INDIRECT(ADDRESS($F79,38))&lt;&gt;"UL"),INDIRECT(ADDRESS($F79,COLUMN()-12)),0),0), IF($G79&gt;0,IF(AND(INDIRECT(ADDRESS($G79,44))=0,INDIRECT(ADDRESS($G79,38))&lt;&gt;"UL"),INDIRECT(ADDRESS($G79,COLUMN()-12)),0),0), IF($H79&gt;0,IF(AND(INDIRECT(ADDRESS($H79,44))=0,INDIRECT(ADDRESS($H79,38))&lt;&gt;"UL"),INDIRECT(ADDRESS($H79,COLUMN()-12)),0),0), IF($I79&gt;0,IF(AND(INDIRECT(ADDRESS($I79,44))=0,INDIRECT(ADDRESS($I79,38))&lt;&gt;"UL"),INDIRECT(ADDRESS($I79,COLUMN()-12)),0),0), IF($J79&gt;0,IF(AND(INDIRECT(ADDRESS($J79,44))=0,INDIRECT(ADDRESS($J79,38))&lt;&gt;"UL"),INDIRECT(ADDRESS($J79,COLUMN()-12)),0),0), IF($K79&gt;0,IF(AND(INDIRECT(ADDRESS($K79,44))=0,INDIRECT(ADDRESS($K79,38))&lt;&gt;"UL"),INDIRECT(ADDRESS($K79,COLUMN()-11)),0),0), IF($L79&gt;0,IF(AND(INDIRECT(ADDRESS($L79,44))=0,INDIRECT(ADDRESS($L79,38))&lt;&gt;"UL"),INDIRECT(ADDRESS($L79,COLUMN()-11)),0),0), IF($M79&gt;0,IF(AND(INDIRECT(ADDRESS($M79,44))=0,INDIRECT(ADDRESS($M79,38))&lt;&gt;"UL"),INDIRECT(ADDRESS($M79,COLUMN()-11)),0),0))</f>
        <v>0</v>
      </c>
      <c r="BP79" s="57" cm="1">
        <f t="array" aca="1" ref="BP79" ca="1">SUM(IF($C79&gt;0,IF(AND(INDIRECT(ADDRESS($C79,44))=0,INDIRECT(ADDRESS($C79,38))&lt;&gt;"UL"),INDIRECT(ADDRESS($C79,COLUMN()-12)),0),0), IF($D79&gt;0,IF(AND(INDIRECT(ADDRESS($D79,44))=0,INDIRECT(ADDRESS($D79,38))&lt;&gt;"UL"),INDIRECT(ADDRESS($D79,COLUMN()-12)),0),0), IF($E79&gt;0,IF(AND(INDIRECT(ADDRESS($E79,44))=0,INDIRECT(ADDRESS($E79,38))&lt;&gt;"UL"),INDIRECT(ADDRESS($E79,COLUMN()-12)),0),0), IF($F79&gt;0,IF(AND(INDIRECT(ADDRESS($F79,44))=0,INDIRECT(ADDRESS($F79,38))&lt;&gt;"UL"),INDIRECT(ADDRESS($F79,COLUMN()-12)),0),0), IF($G79&gt;0,IF(AND(INDIRECT(ADDRESS($G79,44))=0,INDIRECT(ADDRESS($G79,38))&lt;&gt;"UL"),INDIRECT(ADDRESS($G79,COLUMN()-12)),0),0), IF($H79&gt;0,IF(AND(INDIRECT(ADDRESS($H79,44))=0,INDIRECT(ADDRESS($H79,38))&lt;&gt;"UL"),INDIRECT(ADDRESS($H79,COLUMN()-12)),0),0), IF($I79&gt;0,IF(AND(INDIRECT(ADDRESS($I79,44))=0,INDIRECT(ADDRESS($I79,38))&lt;&gt;"UL"),INDIRECT(ADDRESS($I79,COLUMN()-12)),0),0), IF($J79&gt;0,IF(AND(INDIRECT(ADDRESS($J79,44))=0,INDIRECT(ADDRESS($J79,38))&lt;&gt;"UL"),INDIRECT(ADDRESS($J79,COLUMN()-12)),0),0), IF($K79&gt;0,IF(AND(INDIRECT(ADDRESS($K79,44))=0,INDIRECT(ADDRESS($K79,38))&lt;&gt;"UL"),INDIRECT(ADDRESS($K79,COLUMN()-11)),0),0), IF($L79&gt;0,IF(AND(INDIRECT(ADDRESS($L79,44))=0,INDIRECT(ADDRESS($L79,38))&lt;&gt;"UL"),INDIRECT(ADDRESS($L79,COLUMN()-11)),0),0), IF($M79&gt;0,IF(AND(INDIRECT(ADDRESS($M79,44))=0,INDIRECT(ADDRESS($M79,38))&lt;&gt;"UL"),INDIRECT(ADDRESS($M79,COLUMN()-11)),0),0))</f>
        <v>0</v>
      </c>
      <c r="BQ79" s="57">
        <f t="shared" ca="1" si="63"/>
        <v>0</v>
      </c>
      <c r="BR79" s="161">
        <f t="shared" ca="1" si="64"/>
        <v>74.573771650649206</v>
      </c>
      <c r="BS79" s="56"/>
      <c r="BT79" s="56">
        <f t="shared" ca="1" si="65"/>
        <v>4.9828487610717298</v>
      </c>
      <c r="BU79" s="63">
        <f t="shared" ca="1" si="66"/>
        <v>0.13467158813707378</v>
      </c>
      <c r="BV79" s="57" t="s">
        <v>34</v>
      </c>
      <c r="BW79" s="57" cm="1">
        <f t="array" aca="1" ref="BW79" ca="1">SUM(IF($C79&gt;0,IF(AND(INDIRECT(ADDRESS($C79,44))=0,INDIRECT(ADDRESS($C79,38))="UL",ISERROR(SEARCH("Rear",INDIRECT(ADDRESS($C79,33)))),ISERROR(SEARCH("Side",INDIRECT(ADDRESS($C79,33))))),INDIRECT(ADDRESS($C79,COLUMN())),0),0),IF($D79&gt;0,IF(AND(INDIRECT(ADDRESS($D79,44))=0,INDIRECT(ADDRESS($D79,38))="UL",ISERROR(SEARCH("Rear",INDIRECT(ADDRESS($D79,33)))),ISERROR(SEARCH("Side",INDIRECT(ADDRESS($D79,33))))),INDIRECT(ADDRESS($D79,COLUMN())),0),0),IF($E79&gt;0,IF(AND(INDIRECT(ADDRESS($E79,44))=0,INDIRECT(ADDRESS($E79,38))="UL",ISERROR(SEARCH("Rear",INDIRECT(ADDRESS($E79,33)))),ISERROR(SEARCH("Side",INDIRECT(ADDRESS($E79,33))))),INDIRECT(ADDRESS($E79,COLUMN())),0),0),IF($F79&gt;0,IF(AND(INDIRECT(ADDRESS($F79,44))=0,INDIRECT(ADDRESS($F79,38))="UL",ISERROR(SEARCH("Rear",INDIRECT(ADDRESS($F79,33)))),ISERROR(SEARCH("Side",INDIRECT(ADDRESS($F79,33))))),INDIRECT(ADDRESS($F79,COLUMN())),0),0),IF($G79&gt;0,IF(AND(INDIRECT(ADDRESS($G79,44))=0,INDIRECT(ADDRESS($G79,38))="UL",ISERROR(SEARCH("Rear",INDIRECT(ADDRESS($G79,33)))),ISERROR(SEARCH("Side",INDIRECT(ADDRESS($G79,33))))),INDIRECT(ADDRESS($G79,COLUMN())),0),0),IF($H79&gt;0,IF(AND(INDIRECT(ADDRESS($H79,44))=0,INDIRECT(ADDRESS($H79,38))="UL",ISERROR(SEARCH("Rear",INDIRECT(ADDRESS($H79,33)))),ISERROR(SEARCH("Side",INDIRECT(ADDRESS($H79,33))))),INDIRECT(ADDRESS($H79,COLUMN())),0),0),IF($I79&gt;0,IF(AND(INDIRECT(ADDRESS($I79,44))=0,INDIRECT(ADDRESS($I79,38))="UL",ISERROR(SEARCH("Rear",INDIRECT(ADDRESS($I79,33)))),ISERROR(SEARCH("Side",INDIRECT(ADDRESS($I79,33))))),INDIRECT(ADDRESS($I79,COLUMN())),0),0),IF($J79&gt;0,IF(AND(INDIRECT(ADDRESS($J79,44))=0,INDIRECT(ADDRESS($J79,38))="UL",ISERROR(SEARCH("Rear",INDIRECT(ADDRESS($J79,33)))),ISERROR(SEARCH("Side",INDIRECT(ADDRESS($J79,33))))),INDIRECT(ADDRESS($J79,COLUMN())),0),0),IF($K79&gt;0,IF(AND(INDIRECT(ADDRESS($K79,44))=0,INDIRECT(ADDRESS($K79,38))="UL",ISERROR(SEARCH("Rear",INDIRECT(ADDRESS($K79,33)))),ISERROR(SEARCH("Side",INDIRECT(ADDRESS($K79,33))))),INDIRECT(ADDRESS($K79,COLUMN())),0),0),IF($L79&gt;0,IF(AND(INDIRECT(ADDRESS($L79,44))=0,INDIRECT(ADDRESS($L79,38))="UL",ISERROR(SEARCH("Rear",INDIRECT(ADDRESS($L79,33)))),ISERROR(SEARCH("Side",INDIRECT(ADDRESS($L79,33))))),INDIRECT(ADDRESS($L79,COLUMN())),0),0),IF($M79&gt;0,IF(AND(INDIRECT(ADDRESS($M79,44))=0,INDIRECT(ADDRESS($M79,38))="UL",ISERROR(SEARCH("Rear",INDIRECT(ADDRESS($M79,33)))),ISERROR(SEARCH("Side",INDIRECT(ADDRESS($M79,33))))),INDIRECT(ADDRESS($M79,COLUMN())),0),0))</f>
        <v>1.1111111111111112</v>
      </c>
      <c r="BX79" s="57">
        <f t="shared" ca="1" si="67"/>
        <v>1.1111111111111112</v>
      </c>
      <c r="BY79" s="57" cm="1">
        <f t="array" aca="1" ref="BY79" ca="1">SUM(IF($C79&gt;0,IF(AND(INDIRECT(ADDRESS($C79,44))=0,INDIRECT(ADDRESS($C79,38))="UL"),INDIRECT(ADDRESS($C79,COLUMN())),0),0),IF($D79&gt;0,IF(AND(INDIRECT(ADDRESS($D79,44))=0,INDIRECT(ADDRESS($D79,38))="UL"),INDIRECT(ADDRESS($D79,COLUMN())),0),0),IF($E79&gt;0,IF(AND(INDIRECT(ADDRESS($E79,44))=0,INDIRECT(ADDRESS($E79,38))="UL"),INDIRECT(ADDRESS($E79,COLUMN())),0),0),IF($F79&gt;0,IF(AND(INDIRECT(ADDRESS($F79,44))=0,INDIRECT(ADDRESS($F79,38))="UL"),INDIRECT(ADDRESS($F79,COLUMN())),0),0),IF($G79&gt;0,IF(AND(INDIRECT(ADDRESS($G79,44))=0,INDIRECT(ADDRESS($G79,38))="UL"),INDIRECT(ADDRESS($G79,COLUMN())),0),0),IF($H79&gt;0,IF(AND(INDIRECT(ADDRESS($H79,44))=0,INDIRECT(ADDRESS($H79,38))="UL"),INDIRECT(ADDRESS($H79,COLUMN())),0),0),IF($I79&gt;0,IF(AND(INDIRECT(ADDRESS($I79,44))=0,INDIRECT(ADDRESS($I79,38))="UL"),INDIRECT(ADDRESS($I79,COLUMN())),0),0),IF($J79&gt;0,IF(AND(INDIRECT(ADDRESS($J79,44))=0,INDIRECT(ADDRESS($J79,38))="UL"),INDIRECT(ADDRESS($J79,COLUMN())),0),0),IF($K79&gt;0,IF(AND(INDIRECT(ADDRESS($K79,44))=0,INDIRECT(ADDRESS($K79,38))="UL"),INDIRECT(ADDRESS($K79,COLUMN())),0),0),IF($L79&gt;0,IF(AND(INDIRECT(ADDRESS($L79,44))=0,INDIRECT(ADDRESS($L79,38))="UL"),INDIRECT(ADDRESS($L79,COLUMN())),0),0),IF($M79&gt;0,IF(AND(INDIRECT(ADDRESS($M79,44))=0,INDIRECT(ADDRESS($M79,38))="UL"),INDIRECT(ADDRESS($M79,COLUMN())),0),0))</f>
        <v>0.37860082304526749</v>
      </c>
      <c r="BZ79" s="57" cm="1">
        <f t="array" aca="1" ref="BZ79" ca="1">SUM(IF($C79&gt;0,IF(AND(INDIRECT(ADDRESS($C79,44))=0,INDIRECT(ADDRESS($C79,38))="UL"),INDIRECT(ADDRESS($C79,COLUMN())),0),0),IF($D79&gt;0,IF(AND(INDIRECT(ADDRESS($D79,44))=0,INDIRECT(ADDRESS($D79,38))="UL"),INDIRECT(ADDRESS($D79,COLUMN())),0),0),IF($E79&gt;0,IF(AND(INDIRECT(ADDRESS($E79,44))=0,INDIRECT(ADDRESS($E79,38))="UL"),INDIRECT(ADDRESS($E79,COLUMN())),0),0),IF($F79&gt;0,IF(AND(INDIRECT(ADDRESS($F79,44))=0,INDIRECT(ADDRESS($F79,38))="UL"),INDIRECT(ADDRESS($F79,COLUMN())),0),0),IF($G79&gt;0,IF(AND(INDIRECT(ADDRESS($G79,44))=0,INDIRECT(ADDRESS($G79,38))="UL"),INDIRECT(ADDRESS($G79,COLUMN())),0),0),IF($H79&gt;0,IF(AND(INDIRECT(ADDRESS($H79,44))=0,INDIRECT(ADDRESS($H79,38))="UL"),INDIRECT(ADDRESS($H79,COLUMN())),0),0),IF($I79&gt;0,IF(AND(INDIRECT(ADDRESS($I79,44))=0,INDIRECT(ADDRESS($I79,38))="UL"),INDIRECT(ADDRESS($I79,COLUMN())),0),0),IF($J79&gt;0,IF(AND(INDIRECT(ADDRESS($J79,44))=0,INDIRECT(ADDRESS($J79,38))="UL"),INDIRECT(ADDRESS($J79,COLUMN())),0),0),IF($K79&gt;0,IF(AND(INDIRECT(ADDRESS($K79,44))=0,INDIRECT(ADDRESS($K79,38))="UL"),INDIRECT(ADDRESS($K79,COLUMN())),0),0),IF($L79&gt;0,IF(AND(INDIRECT(ADDRESS($L79,44))=0,INDIRECT(ADDRESS($L79,38))="UL"),INDIRECT(ADDRESS($L79,COLUMN())),0),0),IF($M79&gt;0,IF(AND(INDIRECT(ADDRESS($M79,44))=0,INDIRECT(ADDRESS($M79,38))="UL"),INDIRECT(ADDRESS($M79,COLUMN())),0),0))</f>
        <v>0.26954732510288065</v>
      </c>
      <c r="CA79" s="57">
        <f t="shared" ca="1" si="68"/>
        <v>0.26954732510288065</v>
      </c>
      <c r="CB79" s="57" cm="1">
        <f t="array" aca="1" ref="CB79" ca="1">SUM(IF($C79&gt;0,IF(AND(INDIRECT(ADDRESS($C79,44))=0,INDIRECT(ADDRESS($C79,38))&lt;&gt;"UL"),INDIRECT(ADDRESS($C79,COLUMN())),0),0),IF($D79&gt;0,IF(AND(INDIRECT(ADDRESS($D79,44))=0,INDIRECT(ADDRESS($D79,38))&lt;&gt;"UL"),INDIRECT(ADDRESS($D79,COLUMN())),0),0),IF($E79&gt;0,IF(AND(INDIRECT(ADDRESS($E79,44))=0,INDIRECT(ADDRESS($E79,38))&lt;&gt;"UL"),INDIRECT(ADDRESS($E79,COLUMN())),0),0),IF($F79&gt;0,IF(AND(INDIRECT(ADDRESS($F79,44))=0,INDIRECT(ADDRESS($F79,38))&lt;&gt;"UL"),INDIRECT(ADDRESS($F79,COLUMN())),0),0),IF($G79&gt;0,IF(AND(INDIRECT(ADDRESS($G79,44))=0,INDIRECT(ADDRESS($G79,38))&lt;&gt;"UL"),INDIRECT(ADDRESS($G79,COLUMN())),0),0),IF($H79&gt;0,IF(AND(INDIRECT(ADDRESS($H79,44))=0,INDIRECT(ADDRESS($H79,38))&lt;&gt;"UL"),INDIRECT(ADDRESS($H79,COLUMN())),0),0),IF($I79&gt;0,IF(AND(INDIRECT(ADDRESS($I79,44))=0,INDIRECT(ADDRESS($I79,38))&lt;&gt;"UL"),INDIRECT(ADDRESS($I79,COLUMN())),0),0),IF($J79&gt;0,IF(AND(INDIRECT(ADDRESS($J79,44))=0,INDIRECT(ADDRESS($J79,38))&lt;&gt;"UL"),INDIRECT(ADDRESS($J79,COLUMN())),0),0),IF($K79&gt;0,IF(AND(INDIRECT(ADDRESS($K79,44))=0,INDIRECT(ADDRESS($K79,38))&lt;&gt;"UL"),INDIRECT(ADDRESS($K79,COLUMN())),0),0),IF($L79&gt;0,IF(AND(INDIRECT(ADDRESS($L79,44))=0,INDIRECT(ADDRESS($L79,38))&lt;&gt;"UL"),INDIRECT(ADDRESS($L79,COLUMN())),0),0),IF($M79&gt;0,IF(AND(INDIRECT(ADDRESS($M79,44))=0,INDIRECT(ADDRESS($M79,38))&lt;&gt;"UL"),INDIRECT(ADDRESS($M79,COLUMN())),0),0))</f>
        <v>0</v>
      </c>
      <c r="CC79" s="57">
        <f t="shared" ca="1" si="69"/>
        <v>0</v>
      </c>
      <c r="CD79" s="57" cm="1">
        <f t="array" aca="1" ref="CD79" ca="1">SUM(IF($C79&gt;0,IF(AND(INDIRECT(ADDRESS($C79,44))=0,INDIRECT(ADDRESS($C79,38))&lt;&gt;"UL"),INDIRECT(ADDRESS($C79,COLUMN())),0),0),IF($D79&gt;0,IF(AND(INDIRECT(ADDRESS($D79,44))=0,INDIRECT(ADDRESS($D79,38))&lt;&gt;"UL"),INDIRECT(ADDRESS($D79,COLUMN())),0),0),IF($E79&gt;0,IF(AND(INDIRECT(ADDRESS($E79,44))=0,INDIRECT(ADDRESS($E79,38))&lt;&gt;"UL"),INDIRECT(ADDRESS($E79,COLUMN())),0),0),IF($F79&gt;0,IF(AND(INDIRECT(ADDRESS($F79,44))=0,INDIRECT(ADDRESS($F79,38))&lt;&gt;"UL"),INDIRECT(ADDRESS($F79,COLUMN())),0),0),IF($G79&gt;0,IF(AND(INDIRECT(ADDRESS($G79,44))=0,INDIRECT(ADDRESS($G79,38))&lt;&gt;"UL"),INDIRECT(ADDRESS($G79,COLUMN())),0),0),IF($H79&gt;0,IF(AND(INDIRECT(ADDRESS($H79,44))=0,INDIRECT(ADDRESS($H79,38))&lt;&gt;"UL"),INDIRECT(ADDRESS($H79,COLUMN())),0),0),IF($I79&gt;0,IF(AND(INDIRECT(ADDRESS($I79,44))=0,INDIRECT(ADDRESS($I79,38))&lt;&gt;"UL"),INDIRECT(ADDRESS($I79,COLUMN())),0),0),IF($J79&gt;0,IF(AND(INDIRECT(ADDRESS($J79,44))=0,INDIRECT(ADDRESS($J79,38))&lt;&gt;"UL"),INDIRECT(ADDRESS($J79,COLUMN())),0),0),IF($K79&gt;0,IF(AND(INDIRECT(ADDRESS($K79,44))=0,INDIRECT(ADDRESS($K79,38))&lt;&gt;"UL"),INDIRECT(ADDRESS($K79,COLUMN())),0),0),IF($L79&gt;0,IF(AND(INDIRECT(ADDRESS($L79,44))=0,INDIRECT(ADDRESS($L79,38))&lt;&gt;"UL"),INDIRECT(ADDRESS($L79,COLUMN())),0),0),IF($M79&gt;0,IF(AND(INDIRECT(ADDRESS($M79,44))=0,INDIRECT(ADDRESS($M79,38))&lt;&gt;"UL"),INDIRECT(ADDRESS($M79,COLUMN())),0),0))</f>
        <v>0</v>
      </c>
      <c r="CE79" s="57" cm="1">
        <f t="array" aca="1" ref="CE79" ca="1">SUM(IF($C79&gt;0,IF(AND(INDIRECT(ADDRESS($C79,44))=0,INDIRECT(ADDRESS($C79,38))&lt;&gt;"UL"),INDIRECT(ADDRESS($C79,COLUMN())),0),0),IF($D79&gt;0,IF(AND(INDIRECT(ADDRESS($D79,44))=0,INDIRECT(ADDRESS($D79,38))&lt;&gt;"UL"),INDIRECT(ADDRESS($D79,COLUMN())),0),0),IF($E79&gt;0,IF(AND(INDIRECT(ADDRESS($E79,44))=0,INDIRECT(ADDRESS($E79,38))&lt;&gt;"UL"),INDIRECT(ADDRESS($E79,COLUMN())),0),0),IF($F79&gt;0,IF(AND(INDIRECT(ADDRESS($F79,44))=0,INDIRECT(ADDRESS($F79,38))&lt;&gt;"UL"),INDIRECT(ADDRESS($F79,COLUMN())),0),0),IF($G79&gt;0,IF(AND(INDIRECT(ADDRESS($G79,44))=0,INDIRECT(ADDRESS($G79,38))&lt;&gt;"UL"),INDIRECT(ADDRESS($G79,COLUMN())),0),0),IF($H79&gt;0,IF(AND(INDIRECT(ADDRESS($H79,44))=0,INDIRECT(ADDRESS($H79,38))&lt;&gt;"UL"),INDIRECT(ADDRESS($H79,COLUMN())),0),0),IF($I79&gt;0,IF(AND(INDIRECT(ADDRESS($I79,44))=0,INDIRECT(ADDRESS($I79,38))&lt;&gt;"UL"),INDIRECT(ADDRESS($I79,COLUMN())),0),0),IF($J79&gt;0,IF(AND(INDIRECT(ADDRESS($J79,44))=0,INDIRECT(ADDRESS($J79,38))&lt;&gt;"UL"),INDIRECT(ADDRESS($J79,COLUMN())),0),0),IF($K79&gt;0,IF(AND(INDIRECT(ADDRESS($K79,44))=0,INDIRECT(ADDRESS($K79,38))&lt;&gt;"UL"),INDIRECT(ADDRESS($K79,COLUMN())),0),0),IF($L79&gt;0,IF(AND(INDIRECT(ADDRESS($L79,44))=0,INDIRECT(ADDRESS($L79,38))&lt;&gt;"UL"),INDIRECT(ADDRESS($L79,COLUMN())),0),0),IF($M79&gt;0,IF(AND(INDIRECT(ADDRESS($M79,44))=0,INDIRECT(ADDRESS($M79,38))&lt;&gt;"UL"),INDIRECT(ADDRESS($M79,COLUMN())),0),0))</f>
        <v>0</v>
      </c>
      <c r="CF79" s="57">
        <f t="shared" ca="1" si="70"/>
        <v>0</v>
      </c>
      <c r="CG79" s="57">
        <f t="shared" ca="1" si="71"/>
        <v>3.0556785996160274</v>
      </c>
      <c r="CH79" s="57">
        <f t="shared" ca="1" si="72"/>
        <v>8.2585908097730476E-2</v>
      </c>
      <c r="CI79" s="19">
        <f t="shared" ca="1" si="73"/>
        <v>17.525168390180617</v>
      </c>
      <c r="CJ79" s="19"/>
      <c r="CK79" s="57" cm="1">
        <f t="array" aca="1" ref="CK79" ca="1">IF(AU79="S", SUM(IF($C79&gt;0,IF(INDIRECT(ADDRESS($C79,43))&lt;&gt;1,INDIRECT(ADDRESS($C79,48)),0),0), IF($D79&gt;0,IF(INDIRECT(ADDRESS($D79,43))&lt;&gt;1,INDIRECT(ADDRESS($D79,48)),0),0), IF($E79&gt;0,IF(INDIRECT(ADDRESS($E79,43))&lt;&gt;1,INDIRECT(ADDRESS($E79,48)),0),0), IF($F79&gt;0,IF(INDIRECT(ADDRESS($F79,43))&lt;&gt;1,INDIRECT(ADDRESS($F79,48)),0),0), IF($G79&gt;0,IF(INDIRECT(ADDRESS($G79,43))&lt;&gt;1,INDIRECT(ADDRESS($G79,48)),0),0), IF($H79&gt;0,IF(INDIRECT(ADDRESS($H79,43))&lt;&gt;1,INDIRECT(ADDRESS($H79,48)),0),0), IF($I79&gt;0,IF(INDIRECT(ADDRESS($I79,43))&lt;&gt;1,INDIRECT(ADDRESS($I79,48)),0),0), IF($J79&gt;0,IF(INDIRECT(ADDRESS($J79,43))&lt;&gt;1,INDIRECT(ADDRESS($J79,48)),0),0), IF($K79&gt;0,IF(INDIRECT(ADDRESS($K79,43))&lt;&gt;1,INDIRECT(ADDRESS($K79,48)),0),0), IF($L79&gt;0,IF(INDIRECT(ADDRESS($L79,43))&lt;&gt;1,INDIRECT(ADDRESS($L79,48)),0),0), IF($M79&gt;0,IF(INDIRECT(ADDRESS($M79,43))&lt;&gt;1,INDIRECT(ADDRESS($M79,48)),0),0)), IF(AU79="L",SUM(IF($C79&gt;0,IF(INDIRECT(ADDRESS($C79,43))&lt;&gt;1,INDIRECT(ADDRESS($C79,50)),0),0), IF($D79&gt;0,IF(INDIRECT(ADDRESS($D79,43))&lt;&gt;1,INDIRECT(ADDRESS($D79,50)),0),0), IF($E79&gt;0,IF(INDIRECT(ADDRESS($E79,43))&lt;&gt;1,INDIRECT(ADDRESS($E79,50)),0),0), IF($F79&gt;0,IF(INDIRECT(ADDRESS($F79,43))&lt;&gt;1,INDIRECT(ADDRESS($F79,50)),0),0), IF($G79&gt;0,IF(INDIRECT(ADDRESS($G79,43))&lt;&gt;1,INDIRECT(ADDRESS($G79,50)),0),0), IF($G79&gt;0,IF(INDIRECT(ADDRESS($G79,43))&lt;&gt;1,INDIRECT(ADDRESS($G79,50)),0),0), IF($H79&gt;0,IF(INDIRECT(ADDRESS($H79,43))&lt;&gt;1,INDIRECT(ADDRESS($H79,50)),0),0), IF($I79&gt;0,IF(INDIRECT(ADDRESS($I79,43))&lt;&gt;1,INDIRECT(ADDRESS($I79,50)),0),0), IF($J79&gt;0,IF(INDIRECT(ADDRESS($J79,43))&lt;&gt;1,INDIRECT(ADDRESS($J79,50)),0),0), IF($K79&gt;0,IF(INDIRECT(ADDRESS($K79,43))&lt;&gt;1,INDIRECT(ADDRESS($K79,50)),0),0), IF($L79&gt;0,IF(INDIRECT(ADDRESS($L79,43))&lt;&gt;1,INDIRECT(ADDRESS($L79,50)),0),0), IF($M79&gt;0,IF(INDIRECT(ADDRESS($M79,43))&lt;&gt;1,INDIRECT(ADDRESS($M79,50)),0),0)), SUM(IF($C79&gt;0,IF(INDIRECT(ADDRESS($C79,43))&lt;&gt;1,INDIRECT(ADDRESS($C79,49)),0),0), IF($D79&gt;0,IF(INDIRECT(ADDRESS($D79,43))&lt;&gt;1,INDIRECT(ADDRESS($D79,49)),0),0), IF($E79&gt;0,IF(INDIRECT(ADDRESS($E79,43))&lt;&gt;1,INDIRECT(ADDRESS($E79,49)),0),0), IF($F79&gt;0,IF(INDIRECT(ADDRESS($F79,43))&lt;&gt;1,INDIRECT(ADDRESS($F79,49)),0),0), IF($G79&gt;0,IF(INDIRECT(ADDRESS($G79,43))&lt;&gt;1,INDIRECT(ADDRESS($G79,49)),0),0), IF($G79&gt;0,IF(INDIRECT(ADDRESS($G79,43))&lt;&gt;1,INDIRECT(ADDRESS($G79,49)),0),0), IF($H79&gt;0,IF(INDIRECT(ADDRESS($H79,43))&lt;&gt;1,INDIRECT(ADDRESS($H79,49)),0),0), IF($I79&gt;0,IF(INDIRECT(ADDRESS($I79,43))&lt;&gt;1,INDIRECT(ADDRESS($I79,49)),0),0), IF($J79&gt;0,IF(INDIRECT(ADDRESS($J79,43))&lt;&gt;1,INDIRECT(ADDRESS($J79,49)),0),0), IF($K79&gt;0,IF(INDIRECT(ADDRESS($K79,43))&lt;&gt;1,INDIRECT(ADDRESS($K79,49)),0),0), IF($L79&gt;0,IF(INDIRECT(ADDRESS($L79,43))&lt;&gt;1,INDIRECT(ADDRESS($L79,49)),0),0), IF($M79&gt;0,IF(INDIRECT(ADDRESS($M79,43))&lt;&gt;1,INDIRECT(ADDRESS($M79,49)),0),0))))</f>
        <v>1.3333333333333333</v>
      </c>
      <c r="CL79" s="57" cm="1">
        <f t="array" aca="1" ref="CL79" ca="1">SUM(IF($C79&gt;0,IF(INDIRECT(ADDRESS($C79,44))=1,INDIRECT(ADDRESS($C79,90)),0),0), IF($D79&gt;0,IF(INDIRECT(ADDRESS($D79,44))=1,INDIRECT(ADDRESS($D79,90)),0),0), IF($E79&gt;0,IF(INDIRECT(ADDRESS($E79,44))=1,INDIRECT(ADDRESS($E79,90)),0),0), IF($F79&gt;0,IF(INDIRECT(ADDRESS($F79,44))=1,INDIRECT(ADDRESS($F79,90)),0),0), IF($G79&gt;0,IF(INDIRECT(ADDRESS($G79,44))=1,INDIRECT(ADDRESS($G79,90)),0),0), IF($H79&gt;0,IF(INDIRECT(ADDRESS($H79,44))=1,INDIRECT(ADDRESS($H79,90)),0),0), IF($I79&gt;0,IF(INDIRECT(ADDRESS($I79,44))=1,INDIRECT(ADDRESS($I79,90)),0),0), IF($J79&gt;0,IF(INDIRECT(ADDRESS($J79,44))=1,INDIRECT(ADDRESS($J79,90)),0),0), IF($K79&gt;0,IF(INDIRECT(ADDRESS($K79,44))=1,INDIRECT(ADDRESS($K79,90)),0),0), IF($L79&gt;0,IF(INDIRECT(ADDRESS($L79,44))=1,INDIRECT(ADDRESS($L79,90)),0),0), IF($M79&gt;0,IF(INDIRECT(ADDRESS($M79,44))=1,INDIRECT(ADDRESS($M79,90)),0),0))</f>
        <v>0</v>
      </c>
      <c r="CM79" s="56">
        <f t="shared" ca="1" si="74"/>
        <v>0.99143013624755727</v>
      </c>
      <c r="CN79" s="59"/>
    </row>
    <row r="80" spans="1:92" x14ac:dyDescent="0.25">
      <c r="A80" s="62" t="s">
        <v>156</v>
      </c>
      <c r="B80" s="122">
        <v>10</v>
      </c>
      <c r="C80" s="122">
        <v>22</v>
      </c>
      <c r="D80" s="122">
        <v>20</v>
      </c>
      <c r="E80" s="122">
        <v>28</v>
      </c>
      <c r="F80" s="122"/>
      <c r="G80" s="122"/>
      <c r="H80" s="122"/>
      <c r="I80" s="67"/>
      <c r="J80" s="67"/>
      <c r="K80" s="67"/>
      <c r="L80" s="67"/>
      <c r="M80" s="67"/>
      <c r="N80" s="67">
        <f t="shared" ca="1" si="54"/>
        <v>37</v>
      </c>
      <c r="O80" s="67" t="str" cm="1">
        <f t="array" aca="1" ref="O80" ca="1">INDIRECT(ADDRESS($B80,COLUMN()))</f>
        <v>Bomber</v>
      </c>
      <c r="P80" s="67" cm="1">
        <f t="array" aca="1" ref="P80" ca="1">INDIRECT(ADDRESS($B80,COLUMN()))</f>
        <v>6</v>
      </c>
      <c r="Q80" s="67" cm="1">
        <f t="array" aca="1" ref="Q80" ca="1">INDIRECT(ADDRESS($B80,COLUMN()))</f>
        <v>2</v>
      </c>
      <c r="R80" s="67" t="str" cm="1">
        <f t="array" aca="1" ref="R80" ca="1">INDIRECT(ADDRESS($B80,COLUMN()))</f>
        <v>-</v>
      </c>
      <c r="S80" s="67" cm="1">
        <f t="array" aca="1" ref="S80" ca="1">INDIRECT(ADDRESS($B80,COLUMN()))</f>
        <v>2</v>
      </c>
      <c r="T80" s="67" t="str" cm="1">
        <f t="array" aca="1" ref="T80" ca="1">INDIRECT(ADDRESS($B80,COLUMN()))</f>
        <v>1-4</v>
      </c>
      <c r="U80" s="67" cm="1">
        <f t="array" aca="1" ref="U80" ca="1">INDIRECT(ADDRESS($B80,COLUMN()))</f>
        <v>4</v>
      </c>
      <c r="V80" s="67" cm="1">
        <f t="array" aca="1" ref="V80" ca="1">INDIRECT(ADDRESS($B80,COLUMN()))</f>
        <v>0</v>
      </c>
      <c r="W80" s="67" cm="1">
        <f t="array" aca="1" ref="W80" ca="1">INDIRECT(ADDRESS($B80,COLUMN()))</f>
        <v>4</v>
      </c>
      <c r="X80" s="67" cm="1">
        <f t="array" aca="1" ref="X80" ca="1">INDIRECT(ADDRESS($B80,COLUMN()))</f>
        <v>5</v>
      </c>
      <c r="Y80" s="67" cm="1">
        <f t="array" aca="1" ref="Y80" ca="1">INDIRECT(ADDRESS($B80,COLUMN()))</f>
        <v>1</v>
      </c>
      <c r="Z80" s="67" cm="1">
        <f t="array" aca="1" ref="Z80" ca="1">INDIRECT(ADDRESS($B80,COLUMN()))</f>
        <v>5</v>
      </c>
      <c r="AA80" s="67" t="str" cm="1">
        <f t="array" aca="1" ref="AA80" ca="1">INDIRECT(ADDRESS($B80,COLUMN()))</f>
        <v>Rocket Boosters</v>
      </c>
      <c r="AB80" s="56">
        <f t="shared" ca="1" si="55"/>
        <v>0.71563189871974031</v>
      </c>
      <c r="AC80" s="56">
        <f t="shared" ca="1" si="56"/>
        <v>0.67179812162359032</v>
      </c>
      <c r="AD80" s="56">
        <f t="shared" ca="1" si="57"/>
        <v>3.5050336780361238</v>
      </c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54" t="s">
        <v>113</v>
      </c>
      <c r="AV80" s="57" cm="1">
        <f t="array" aca="1" ref="AV80" ca="1">SUM(IF($C80&gt;0,IF(AND(INDIRECT(ADDRESS($C80,44))=0,INDIRECT(ADDRESS($C80,38))="UL",ISERROR(SEARCH("Rear",INDIRECT(ADDRESS($C80,33)))),ISERROR(SEARCH("Side",INDIRECT(ADDRESS($C80,33))))),INDIRECT(ADDRESS($C80,COLUMN())),0),0),IF($D80&gt;0,IF(AND(INDIRECT(ADDRESS($D80,44))=0,INDIRECT(ADDRESS($D80,38))="UL",ISERROR(SEARCH("Rear",INDIRECT(ADDRESS($D80,33)))),ISERROR(SEARCH("Side",INDIRECT(ADDRESS($D80,33))))),INDIRECT(ADDRESS($D80,COLUMN())),0),0),IF($E80&gt;0,IF(AND(INDIRECT(ADDRESS($E80,44))=0,INDIRECT(ADDRESS($E80,38))="UL",ISERROR(SEARCH("Rear",INDIRECT(ADDRESS($E80,33)))),ISERROR(SEARCH("Side",INDIRECT(ADDRESS($E80,33))))),INDIRECT(ADDRESS($E80,COLUMN())),0),0),IF($F80&gt;0,IF(AND(INDIRECT(ADDRESS($F80,44))=0,INDIRECT(ADDRESS($F80,38))="UL",ISERROR(SEARCH("Rear",INDIRECT(ADDRESS($F80,33)))),ISERROR(SEARCH("Side",INDIRECT(ADDRESS($F80,33))))),INDIRECT(ADDRESS($F80,COLUMN())),0),0),IF($G80&gt;0,IF(AND(INDIRECT(ADDRESS($G80,44))=0,INDIRECT(ADDRESS($G80,38))="UL",ISERROR(SEARCH("Rear",INDIRECT(ADDRESS($G80,33)))),ISERROR(SEARCH("Side",INDIRECT(ADDRESS($G80,33))))),INDIRECT(ADDRESS($G80,COLUMN())),0),0),IF($H80&gt;0,IF(AND(INDIRECT(ADDRESS($H80,44))=0,INDIRECT(ADDRESS($H80,38))="UL",ISERROR(SEARCH("Rear",INDIRECT(ADDRESS($H80,33)))),ISERROR(SEARCH("Side",INDIRECT(ADDRESS($H80,33))))),INDIRECT(ADDRESS($H80,COLUMN())),0),0),IF($I80&gt;0,IF(AND(INDIRECT(ADDRESS($I80,44))=0,INDIRECT(ADDRESS($I80,38))="UL",ISERROR(SEARCH("Rear",INDIRECT(ADDRESS($I80,33)))),ISERROR(SEARCH("Side",INDIRECT(ADDRESS($I80,33))))),INDIRECT(ADDRESS($I80,COLUMN())),0),0),IF($J80&gt;0,IF(AND(INDIRECT(ADDRESS($J80,44))=0,INDIRECT(ADDRESS($J80,38))="UL",ISERROR(SEARCH("Rear",INDIRECT(ADDRESS($J80,33)))),ISERROR(SEARCH("Side",INDIRECT(ADDRESS($J80,33))))),INDIRECT(ADDRESS($J80,COLUMN())),0),0),IF($K80&gt;0,IF(AND(INDIRECT(ADDRESS($K80,44))=0,INDIRECT(ADDRESS($K80,38))="UL",ISERROR(SEARCH("Rear",INDIRECT(ADDRESS($K80,33)))),ISERROR(SEARCH("Side",INDIRECT(ADDRESS($K80,33))))),INDIRECT(ADDRESS($K80,COLUMN())),0),0),IF($L80&gt;0,IF(AND(INDIRECT(ADDRESS($L80,44))=0,INDIRECT(ADDRESS($L80,38))="UL",ISERROR(SEARCH("Rear",INDIRECT(ADDRESS($L80,33)))),ISERROR(SEARCH("Side",INDIRECT(ADDRESS($L80,33))))),INDIRECT(ADDRESS($L80,COLUMN())),0),0),IF($M80&gt;0,IF(AND(INDIRECT(ADDRESS($M80,44))=0,INDIRECT(ADDRESS($M80,38))="UL",ISERROR(SEARCH("Rear",INDIRECT(ADDRESS($M80,33)))),ISERROR(SEARCH("Side",INDIRECT(ADDRESS($M80,33))))),INDIRECT(ADDRESS($M80,COLUMN())),0),0))</f>
        <v>0.94444444444444442</v>
      </c>
      <c r="AW80" s="57" cm="1">
        <f t="array" aca="1" ref="AW80" ca="1">SUM(IF($C80&gt;0,IF(AND(INDIRECT(ADDRESS($C80,44))=0,INDIRECT(ADDRESS($C80,38))="UL",ISERROR(SEARCH("Rear",INDIRECT(ADDRESS($C80,33)))),ISERROR(SEARCH("Side",INDIRECT(ADDRESS($C80,33))))),INDIRECT(ADDRESS($C80,COLUMN())),0),0),IF($D80&gt;0,IF(AND(INDIRECT(ADDRESS($D80,44))=0,INDIRECT(ADDRESS($D80,38))="UL",ISERROR(SEARCH("Rear",INDIRECT(ADDRESS($D80,33)))),ISERROR(SEARCH("Side",INDIRECT(ADDRESS($D80,33))))),INDIRECT(ADDRESS($D80,COLUMN())),0),0),IF($E80&gt;0,IF(AND(INDIRECT(ADDRESS($E80,44))=0,INDIRECT(ADDRESS($E80,38))="UL",ISERROR(SEARCH("Rear",INDIRECT(ADDRESS($E80,33)))),ISERROR(SEARCH("Side",INDIRECT(ADDRESS($E80,33))))),INDIRECT(ADDRESS($E80,COLUMN())),0),0),IF($F80&gt;0,IF(AND(INDIRECT(ADDRESS($F80,44))=0,INDIRECT(ADDRESS($F80,38))="UL",ISERROR(SEARCH("Rear",INDIRECT(ADDRESS($F80,33)))),ISERROR(SEARCH("Side",INDIRECT(ADDRESS($F80,33))))),INDIRECT(ADDRESS($F80,COLUMN())),0),0),IF($G80&gt;0,IF(AND(INDIRECT(ADDRESS($G80,44))=0,INDIRECT(ADDRESS($G80,38))="UL",ISERROR(SEARCH("Rear",INDIRECT(ADDRESS($G80,33)))),ISERROR(SEARCH("Side",INDIRECT(ADDRESS($G80,33))))),INDIRECT(ADDRESS($G80,COLUMN())),0),0),IF($H80&gt;0,IF(AND(INDIRECT(ADDRESS($H80,44))=0,INDIRECT(ADDRESS($H80,38))="UL",ISERROR(SEARCH("Rear",INDIRECT(ADDRESS($H80,33)))),ISERROR(SEARCH("Side",INDIRECT(ADDRESS($H80,33))))),INDIRECT(ADDRESS($H80,COLUMN())),0),0),IF($I80&gt;0,IF(AND(INDIRECT(ADDRESS($I80,44))=0,INDIRECT(ADDRESS($I80,38))="UL",ISERROR(SEARCH("Rear",INDIRECT(ADDRESS($I80,33)))),ISERROR(SEARCH("Side",INDIRECT(ADDRESS($I80,33))))),INDIRECT(ADDRESS($I80,COLUMN())),0),0),IF($J80&gt;0,IF(AND(INDIRECT(ADDRESS($J80,44))=0,INDIRECT(ADDRESS($J80,38))="UL",ISERROR(SEARCH("Rear",INDIRECT(ADDRESS($J80,33)))),ISERROR(SEARCH("Side",INDIRECT(ADDRESS($J80,33))))),INDIRECT(ADDRESS($J80,COLUMN())),0),0),IF($K80&gt;0,IF(AND(INDIRECT(ADDRESS($K80,44))=0,INDIRECT(ADDRESS($K80,38))="UL",ISERROR(SEARCH("Rear",INDIRECT(ADDRESS($K80,33)))),ISERROR(SEARCH("Side",INDIRECT(ADDRESS($K80,33))))),INDIRECT(ADDRESS($K80,COLUMN())),0),0),IF($L80&gt;0,IF(AND(INDIRECT(ADDRESS($L80,44))=0,INDIRECT(ADDRESS($L80,38))="UL",ISERROR(SEARCH("Rear",INDIRECT(ADDRESS($L80,33)))),ISERROR(SEARCH("Side",INDIRECT(ADDRESS($L80,33))))),INDIRECT(ADDRESS($L80,COLUMN())),0),0),IF($M80&gt;0,IF(AND(INDIRECT(ADDRESS($M80,44))=0,INDIRECT(ADDRESS($M80,38))="UL",ISERROR(SEARCH("Rear",INDIRECT(ADDRESS($M80,33)))),ISERROR(SEARCH("Side",INDIRECT(ADDRESS($M80,33))))),INDIRECT(ADDRESS($M80,COLUMN())),0),0))</f>
        <v>1.6666666666666667</v>
      </c>
      <c r="AX80" s="57" cm="1">
        <f t="array" aca="1" ref="AX80" ca="1">SUM(IF($C80&gt;0,IF(AND(INDIRECT(ADDRESS($C80,44))=0,INDIRECT(ADDRESS($C80,38))="UL",ISERROR(SEARCH("Rear",INDIRECT(ADDRESS($C80,33)))),ISERROR(SEARCH("Side",INDIRECT(ADDRESS($C80,33))))),INDIRECT(ADDRESS($C80,COLUMN())),0),0),IF($D80&gt;0,IF(AND(INDIRECT(ADDRESS($D80,44))=0,INDIRECT(ADDRESS($D80,38))="UL",ISERROR(SEARCH("Rear",INDIRECT(ADDRESS($D80,33)))),ISERROR(SEARCH("Side",INDIRECT(ADDRESS($D80,33))))),INDIRECT(ADDRESS($D80,COLUMN())),0),0),IF($E80&gt;0,IF(AND(INDIRECT(ADDRESS($E80,44))=0,INDIRECT(ADDRESS($E80,38))="UL",ISERROR(SEARCH("Rear",INDIRECT(ADDRESS($E80,33)))),ISERROR(SEARCH("Side",INDIRECT(ADDRESS($E80,33))))),INDIRECT(ADDRESS($E80,COLUMN())),0),0),IF($F80&gt;0,IF(AND(INDIRECT(ADDRESS($F80,44))=0,INDIRECT(ADDRESS($F80,38))="UL",ISERROR(SEARCH("Rear",INDIRECT(ADDRESS($F80,33)))),ISERROR(SEARCH("Side",INDIRECT(ADDRESS($F80,33))))),INDIRECT(ADDRESS($F80,COLUMN())),0),0),IF($G80&gt;0,IF(AND(INDIRECT(ADDRESS($G80,44))=0,INDIRECT(ADDRESS($G80,38))="UL",ISERROR(SEARCH("Rear",INDIRECT(ADDRESS($G80,33)))),ISERROR(SEARCH("Side",INDIRECT(ADDRESS($G80,33))))),INDIRECT(ADDRESS($G80,COLUMN())),0),0),IF($H80&gt;0,IF(AND(INDIRECT(ADDRESS($H80,44))=0,INDIRECT(ADDRESS($H80,38))="UL",ISERROR(SEARCH("Rear",INDIRECT(ADDRESS($H80,33)))),ISERROR(SEARCH("Side",INDIRECT(ADDRESS($H80,33))))),INDIRECT(ADDRESS($H80,COLUMN())),0),0),IF($I80&gt;0,IF(AND(INDIRECT(ADDRESS($I80,44))=0,INDIRECT(ADDRESS($I80,38))="UL",ISERROR(SEARCH("Rear",INDIRECT(ADDRESS($I80,33)))),ISERROR(SEARCH("Side",INDIRECT(ADDRESS($I80,33))))),INDIRECT(ADDRESS($I80,COLUMN())),0),0),IF($J80&gt;0,IF(AND(INDIRECT(ADDRESS($J80,44))=0,INDIRECT(ADDRESS($J80,38))="UL",ISERROR(SEARCH("Rear",INDIRECT(ADDRESS($J80,33)))),ISERROR(SEARCH("Side",INDIRECT(ADDRESS($J80,33))))),INDIRECT(ADDRESS($J80,COLUMN())),0),0),IF($K80&gt;0,IF(AND(INDIRECT(ADDRESS($K80,44))=0,INDIRECT(ADDRESS($K80,38))="UL",ISERROR(SEARCH("Rear",INDIRECT(ADDRESS($K80,33)))),ISERROR(SEARCH("Side",INDIRECT(ADDRESS($K80,33))))),INDIRECT(ADDRESS($K80,COLUMN())),0),0),IF($L80&gt;0,IF(AND(INDIRECT(ADDRESS($L80,44))=0,INDIRECT(ADDRESS($L80,38))="UL",ISERROR(SEARCH("Rear",INDIRECT(ADDRESS($L80,33)))),ISERROR(SEARCH("Side",INDIRECT(ADDRESS($L80,33))))),INDIRECT(ADDRESS($L80,COLUMN())),0),0),IF($M80&gt;0,IF(AND(INDIRECT(ADDRESS($M80,44))=0,INDIRECT(ADDRESS($M80,38))="UL",ISERROR(SEARCH("Rear",INDIRECT(ADDRESS($M80,33)))),ISERROR(SEARCH("Side",INDIRECT(ADDRESS($M80,33))))),INDIRECT(ADDRESS($M80,COLUMN())),0),0))</f>
        <v>0.61111111111111105</v>
      </c>
      <c r="AY80" s="58">
        <f t="shared" ca="1" si="58"/>
        <v>1.6666666666666667</v>
      </c>
      <c r="AZ80" s="58">
        <f t="shared" ca="1" si="59"/>
        <v>1.0740740740740742</v>
      </c>
      <c r="BA80" s="58" cm="1">
        <f t="array" aca="1" ref="BA80" ca="1">SUM(IF($C80&gt;0,IF(AND(INDIRECT(ADDRESS($C80,44))=0,INDIRECT(ADDRESS($C80,38))="UL"),INDIRECT(ADDRESS($C80,COLUMN())),0),0),IF($D80&gt;0,IF(AND(INDIRECT(ADDRESS($D80,44))=0,INDIRECT(ADDRESS($D80,38))="UL"),INDIRECT(ADDRESS($D80,COLUMN())),0),0),IF($E80&gt;0,IF(AND(INDIRECT(ADDRESS($E80,44))=0,INDIRECT(ADDRESS($E80,38))="UL"),INDIRECT(ADDRESS($E80,COLUMN())),0),0),IF($F80&gt;0,IF(AND(INDIRECT(ADDRESS($F80,44))=0,INDIRECT(ADDRESS($F80,38))="UL"),INDIRECT(ADDRESS($F80,COLUMN())),0),0),IF($G80&gt;0,IF(AND(INDIRECT(ADDRESS($G80,44))=0,INDIRECT(ADDRESS($G80,38))="UL"),INDIRECT(ADDRESS($G80,COLUMN())),0),0),IF($H80&gt;0,IF(AND(INDIRECT(ADDRESS($H80,44))=0,INDIRECT(ADDRESS($H80,38))="UL"),INDIRECT(ADDRESS($H80,COLUMN())),0),0),IF($I80&gt;0,IF(AND(INDIRECT(ADDRESS($I80,44))=0,INDIRECT(ADDRESS($I80,38))="UL"),INDIRECT(ADDRESS($I80,COLUMN())),0),0),IF($J80&gt;0,IF(AND(INDIRECT(ADDRESS($J80,44))=0,INDIRECT(ADDRESS($J80,38))="UL"),INDIRECT(ADDRESS($J80,COLUMN())),0),0),IF($K80&gt;0,IF(AND(INDIRECT(ADDRESS($K80,44))=0,INDIRECT(ADDRESS($K80,38))="UL"),INDIRECT(ADDRESS($K80,COLUMN())),0),0),IF($L80&gt;0,IF(AND(INDIRECT(ADDRESS($L80,44))=0,INDIRECT(ADDRESS($L80,38))="UL"),INDIRECT(ADDRESS($L80,COLUMN())),0),0),IF($M80&gt;0,IF(AND(INDIRECT(ADDRESS($M80,44))=0,INDIRECT(ADDRESS($M80,38))="UL"),INDIRECT(ADDRESS($M80,COLUMN())),0),0))</f>
        <v>0.60634920634920642</v>
      </c>
      <c r="BB80" s="58" cm="1">
        <f t="array" aca="1" ref="BB80" ca="1">SUM(IF($C80&gt;0,IF(AND(INDIRECT(ADDRESS($C80,44))=0,INDIRECT(ADDRESS($C80,38))="UL"),INDIRECT(ADDRESS($C80,COLUMN())),0),0),IF($D80&gt;0,IF(AND(INDIRECT(ADDRESS($D80,44))=0,INDIRECT(ADDRESS($D80,38))="UL"),INDIRECT(ADDRESS($D80,COLUMN())),0),0),IF($E80&gt;0,IF(AND(INDIRECT(ADDRESS($E80,44))=0,INDIRECT(ADDRESS($E80,38))="UL"),INDIRECT(ADDRESS($E80,COLUMN())),0),0),IF($F80&gt;0,IF(AND(INDIRECT(ADDRESS($F80,44))=0,INDIRECT(ADDRESS($F80,38))="UL"),INDIRECT(ADDRESS($F80,COLUMN())),0),0),IF($G80&gt;0,IF(AND(INDIRECT(ADDRESS($G80,44))=0,INDIRECT(ADDRESS($G80,38))="UL"),INDIRECT(ADDRESS($G80,COLUMN())),0),0),IF($H80&gt;0,IF(AND(INDIRECT(ADDRESS($H80,44))=0,INDIRECT(ADDRESS($H80,38))="UL"),INDIRECT(ADDRESS($H80,COLUMN())),0),0),IF($I80&gt;0,IF(AND(INDIRECT(ADDRESS($I80,44))=0,INDIRECT(ADDRESS($I80,38))="UL"),INDIRECT(ADDRESS($I80,COLUMN())),0),0),IF($J80&gt;0,IF(AND(INDIRECT(ADDRESS($J80,44))=0,INDIRECT(ADDRESS($J80,38))="UL"),INDIRECT(ADDRESS($J80,COLUMN())),0),0),IF($K80&gt;0,IF(AND(INDIRECT(ADDRESS($K80,44))=0,INDIRECT(ADDRESS($K80,38))="UL"),INDIRECT(ADDRESS($K80,COLUMN())),0),0),IF($L80&gt;0,IF(AND(INDIRECT(ADDRESS($L80,44))=0,INDIRECT(ADDRESS($L80,38))="UL"),INDIRECT(ADDRESS($L80,COLUMN())),0),0),IF($M80&gt;0,IF(AND(INDIRECT(ADDRESS($M80,44))=0,INDIRECT(ADDRESS($M80,38))="UL"),INDIRECT(ADDRESS($M80,COLUMN())),0),0))</f>
        <v>0.37989417989417984</v>
      </c>
      <c r="BC80" s="58" cm="1">
        <f t="array" aca="1" ref="BC80" ca="1">SUM(IF($C80&gt;0,IF(AND(INDIRECT(ADDRESS($C80,44))=0,INDIRECT(ADDRESS($C80,38))="UL"),INDIRECT(ADDRESS($C80,COLUMN())),0),0),IF($D80&gt;0,IF(AND(INDIRECT(ADDRESS($D80,44))=0,INDIRECT(ADDRESS($D80,38))="UL"),INDIRECT(ADDRESS($D80,COLUMN())),0),0),IF($E80&gt;0,IF(AND(INDIRECT(ADDRESS($E80,44))=0,INDIRECT(ADDRESS($E80,38))="UL"),INDIRECT(ADDRESS($E80,COLUMN())),0),0),IF($F80&gt;0,IF(AND(INDIRECT(ADDRESS($F80,44))=0,INDIRECT(ADDRESS($F80,38))="UL"),INDIRECT(ADDRESS($F80,COLUMN())),0),0),IF($G80&gt;0,IF(AND(INDIRECT(ADDRESS($G80,44))=0,INDIRECT(ADDRESS($G80,38))="UL"),INDIRECT(ADDRESS($G80,COLUMN())),0),0),IF($H80&gt;0,IF(AND(INDIRECT(ADDRESS($H80,44))=0,INDIRECT(ADDRESS($H80,38))="UL"),INDIRECT(ADDRESS($H80,COLUMN())),0),0),IF($I80&gt;0,IF(AND(INDIRECT(ADDRESS($I80,44))=0,INDIRECT(ADDRESS($I80,38))="UL"),INDIRECT(ADDRESS($I80,COLUMN())),0),0),IF($J80&gt;0,IF(AND(INDIRECT(ADDRESS($J80,44))=0,INDIRECT(ADDRESS($J80,38))="UL"),INDIRECT(ADDRESS($J80,COLUMN())),0),0),IF($K80&gt;0,IF(AND(INDIRECT(ADDRESS($K80,44))=0,INDIRECT(ADDRESS($K80,38))="UL"),INDIRECT(ADDRESS($K80,COLUMN())),0),0),IF($L80&gt;0,IF(AND(INDIRECT(ADDRESS($L80,44))=0,INDIRECT(ADDRESS($L80,38))="UL"),INDIRECT(ADDRESS($L80,COLUMN())),0),0),IF($M80&gt;0,IF(AND(INDIRECT(ADDRESS($M80,44))=0,INDIRECT(ADDRESS($M80,38))="UL"),INDIRECT(ADDRESS($M80,COLUMN())),0),0))</f>
        <v>0.33121693121693119</v>
      </c>
      <c r="BD80" s="58" cm="1">
        <f t="array" aca="1" ref="BD80" ca="1">SUM(IF($C80&gt;0,IF(AND(INDIRECT(ADDRESS($C80,44))=0,INDIRECT(ADDRESS($C80,38))="UL"),INDIRECT(ADDRESS($C80,COLUMN())),0),0),IF($D80&gt;0,IF(AND(INDIRECT(ADDRESS($D80,44))=0,INDIRECT(ADDRESS($D80,38))="UL"),INDIRECT(ADDRESS($D80,COLUMN())),0),0),IF($E80&gt;0,IF(AND(INDIRECT(ADDRESS($E80,44))=0,INDIRECT(ADDRESS($E80,38))="UL"),INDIRECT(ADDRESS($E80,COLUMN())),0),0),IF($F80&gt;0,IF(AND(INDIRECT(ADDRESS($F80,44))=0,INDIRECT(ADDRESS($F80,38))="UL"),INDIRECT(ADDRESS($F80,COLUMN())),0),0),IF($G80&gt;0,IF(AND(INDIRECT(ADDRESS($G80,44))=0,INDIRECT(ADDRESS($G80,38))="UL"),INDIRECT(ADDRESS($G80,COLUMN())),0),0),IF($H80&gt;0,IF(AND(INDIRECT(ADDRESS($H80,44))=0,INDIRECT(ADDRESS($H80,38))="UL"),INDIRECT(ADDRESS($H80,COLUMN())),0),0),IF($I80&gt;0,IF(AND(INDIRECT(ADDRESS($I80,44))=0,INDIRECT(ADDRESS($I80,38))="UL"),INDIRECT(ADDRESS($I80,COLUMN())),0),0),IF($J80&gt;0,IF(AND(INDIRECT(ADDRESS($J80,44))=0,INDIRECT(ADDRESS($J80,38))="UL"),INDIRECT(ADDRESS($J80,COLUMN())),0),0),IF($K80&gt;0,IF(AND(INDIRECT(ADDRESS($K80,44))=0,INDIRECT(ADDRESS($K80,38))="UL"),INDIRECT(ADDRESS($K80,COLUMN())),0),0),IF($L80&gt;0,IF(AND(INDIRECT(ADDRESS($L80,44))=0,INDIRECT(ADDRESS($L80,38))="UL"),INDIRECT(ADDRESS($L80,COLUMN())),0),0),IF($M80&gt;0,IF(AND(INDIRECT(ADDRESS($M80,44))=0,INDIRECT(ADDRESS($M80,38))="UL"),INDIRECT(ADDRESS($M80,COLUMN())),0),0))</f>
        <v>0.57883597883597881</v>
      </c>
      <c r="BE80" s="57">
        <f t="shared" ca="1" si="60"/>
        <v>0.37989417989417984</v>
      </c>
      <c r="BF80" s="57" cm="1">
        <f t="array" aca="1" ref="BF80" ca="1">SUM(IF($C80&gt;0,IF(INDIRECT(ADDRESS($C80,45))=1,INDIRECT(ADDRESS($C80,52))*INDIRECT(ADDRESS($C80,42))/5,0),0), IF($D80&gt;0,IF(INDIRECT(ADDRESS($D80,45))=1,INDIRECT(ADDRESS($D80,52))*INDIRECT(ADDRESS($D80,42))/5,0),0), IF($E80&gt;0,IF(INDIRECT(ADDRESS($E80,45))=1,INDIRECT(ADDRESS($E80,52))*INDIRECT(ADDRESS($E80,42))/5,0),0), IF($F80&gt;0,IF(INDIRECT(ADDRESS($F80,45))=1,INDIRECT(ADDRESS($F80,52))*INDIRECT(ADDRESS($F80,42))/5,0),0), IF($G80&gt;0,IF(INDIRECT(ADDRESS($G80,45))=1,INDIRECT(ADDRESS($G80,52))*INDIRECT(ADDRESS($G80,42))/5,0),0), IF($H80&gt;0,IF(INDIRECT(ADDRESS($H80,45))=1,INDIRECT(ADDRESS($H80,52))*INDIRECT(ADDRESS($H80,42))/5,0),0)
)*$BF$296/100</f>
        <v>0</v>
      </c>
      <c r="BG80" s="19"/>
      <c r="BH80" s="57" cm="1">
        <f t="array" aca="1" ref="BH80" ca="1">SUM(IF($C80&gt;0,IF(AND(INDIRECT(ADDRESS($C80,44))=0,INDIRECT(ADDRESS($C80,38))&lt;&gt;"UL"),INDIRECT(ADDRESS($C80,COLUMN()-12)),0),0), IF($D80&gt;0,IF(AND(INDIRECT(ADDRESS($D80,44))=0,INDIRECT(ADDRESS($D80,38))&lt;&gt;"UL"),INDIRECT(ADDRESS($D80,COLUMN()-12)),0),0), IF($E80&gt;0,IF(AND(INDIRECT(ADDRESS($E80,44))=0,INDIRECT(ADDRESS($E80,38))&lt;&gt;"UL"),INDIRECT(ADDRESS($E80,COLUMN()-12)),0),0), IF($F80&gt;0,IF(AND(INDIRECT(ADDRESS($F80,44))=0,INDIRECT(ADDRESS($F80,38))&lt;&gt;"UL"),INDIRECT(ADDRESS($F80,COLUMN()-12)),0),0), IF($G80&gt;0,IF(AND(INDIRECT(ADDRESS($G80,44))=0,INDIRECT(ADDRESS($G80,38))&lt;&gt;"UL"),INDIRECT(ADDRESS($G80,COLUMN()-12)),0),0), IF($H80&gt;0,IF(AND(INDIRECT(ADDRESS($H80,44))=0,INDIRECT(ADDRESS($H80,38))&lt;&gt;"UL"),INDIRECT(ADDRESS($H80,COLUMN()-12)),0),0), IF($I80&gt;0,IF(AND(INDIRECT(ADDRESS($I80,44))=0,INDIRECT(ADDRESS($I80,38))&lt;&gt;"UL"),INDIRECT(ADDRESS($I80,COLUMN()-12)),0),0), IF($J80&gt;0,IF(AND(INDIRECT(ADDRESS($J80,44))=0,INDIRECT(ADDRESS($J80,38))&lt;&gt;"UL"),INDIRECT(ADDRESS($J80,COLUMN()-12)),0),0), IF($K80&gt;0,IF(AND(INDIRECT(ADDRESS($K80,44))=0,INDIRECT(ADDRESS($K80,38))&lt;&gt;"UL"),INDIRECT(ADDRESS($K80,COLUMN()-12)),0),0), IF($L80&gt;0,IF(AND(INDIRECT(ADDRESS($L80,44))=0,INDIRECT(ADDRESS($L80,38))&lt;&gt;"UL"),INDIRECT(ADDRESS($L80,COLUMN()-12)),0),0), IF($M80&gt;0,IF(AND(INDIRECT(ADDRESS($M80,44))=0,INDIRECT(ADDRESS($M80,38))&lt;&gt;"UL"),INDIRECT(ADDRESS($M80,COLUMN()-12)),0),0))</f>
        <v>0</v>
      </c>
      <c r="BI80" s="57" cm="1">
        <f t="array" aca="1" ref="BI80" ca="1">SUM(IF($C80&gt;0,IF(AND(INDIRECT(ADDRESS($C80,44))=0,INDIRECT(ADDRESS($C80,38))&lt;&gt;"UL"),INDIRECT(ADDRESS($C80,COLUMN()-12)),0),0), IF($D80&gt;0,IF(AND(INDIRECT(ADDRESS($D80,44))=0,INDIRECT(ADDRESS($D80,38))&lt;&gt;"UL"),INDIRECT(ADDRESS($D80,COLUMN()-12)),0),0), IF($E80&gt;0,IF(AND(INDIRECT(ADDRESS($E80,44))=0,INDIRECT(ADDRESS($E80,38))&lt;&gt;"UL"),INDIRECT(ADDRESS($E80,COLUMN()-12)),0),0), IF($F80&gt;0,IF(AND(INDIRECT(ADDRESS($F80,44))=0,INDIRECT(ADDRESS($F80,38))&lt;&gt;"UL"),INDIRECT(ADDRESS($F80,COLUMN()-12)),0),0), IF($G80&gt;0,IF(AND(INDIRECT(ADDRESS($G80,44))=0,INDIRECT(ADDRESS($G80,38))&lt;&gt;"UL"),INDIRECT(ADDRESS($G80,COLUMN()-12)),0),0), IF($H80&gt;0,IF(AND(INDIRECT(ADDRESS($H80,44))=0,INDIRECT(ADDRESS($H80,38))&lt;&gt;"UL"),INDIRECT(ADDRESS($H80,COLUMN()-12)),0),0), IF($I80&gt;0,IF(AND(INDIRECT(ADDRESS($I80,44))=0,INDIRECT(ADDRESS($I80,38))&lt;&gt;"UL"),INDIRECT(ADDRESS($I80,COLUMN()-12)),0),0), IF($J80&gt;0,IF(AND(INDIRECT(ADDRESS($J80,44))=0,INDIRECT(ADDRESS($J80,38))&lt;&gt;"UL"),INDIRECT(ADDRESS($J80,COLUMN()-12)),0),0), IF($K80&gt;0,IF(AND(INDIRECT(ADDRESS($K80,44))=0,INDIRECT(ADDRESS($K80,38))&lt;&gt;"UL"),INDIRECT(ADDRESS($K80,COLUMN()-12)),0),0), IF($L80&gt;0,IF(AND(INDIRECT(ADDRESS($L80,44))=0,INDIRECT(ADDRESS($L80,38))&lt;&gt;"UL"),INDIRECT(ADDRESS($L80,COLUMN()-12)),0),0), IF($M80&gt;0,IF(AND(INDIRECT(ADDRESS($M80,44))=0,INDIRECT(ADDRESS($M80,38))&lt;&gt;"UL"),INDIRECT(ADDRESS($M80,COLUMN()-12)),0),0))</f>
        <v>0</v>
      </c>
      <c r="BJ80" s="57" cm="1">
        <f t="array" aca="1" ref="BJ80" ca="1">SUM(IF($C80&gt;0,IF(AND(INDIRECT(ADDRESS($C80,44))=0,INDIRECT(ADDRESS($C80,38))&lt;&gt;"UL"),INDIRECT(ADDRESS($C80,COLUMN()-12)),0),0), IF($D80&gt;0,IF(AND(INDIRECT(ADDRESS($D80,44))=0,INDIRECT(ADDRESS($D80,38))&lt;&gt;"UL"),INDIRECT(ADDRESS($D80,COLUMN()-12)),0),0), IF($E80&gt;0,IF(AND(INDIRECT(ADDRESS($E80,44))=0,INDIRECT(ADDRESS($E80,38))&lt;&gt;"UL"),INDIRECT(ADDRESS($E80,COLUMN()-12)),0),0), IF($F80&gt;0,IF(AND(INDIRECT(ADDRESS($F80,44))=0,INDIRECT(ADDRESS($F80,38))&lt;&gt;"UL"),INDIRECT(ADDRESS($F80,COLUMN()-12)),0),0), IF($G80&gt;0,IF(AND(INDIRECT(ADDRESS($G80,44))=0,INDIRECT(ADDRESS($G80,38))&lt;&gt;"UL"),INDIRECT(ADDRESS($G80,COLUMN()-12)),0),0), IF($H80&gt;0,IF(AND(INDIRECT(ADDRESS($H80,44))=0,INDIRECT(ADDRESS($H80,38))&lt;&gt;"UL"),INDIRECT(ADDRESS($H80,COLUMN()-12)),0),0), IF($I80&gt;0,IF(AND(INDIRECT(ADDRESS($I80,44))=0,INDIRECT(ADDRESS($I80,38))&lt;&gt;"UL"),INDIRECT(ADDRESS($I80,COLUMN()-12)),0),0), IF($J80&gt;0,IF(AND(INDIRECT(ADDRESS($J80,44))=0,INDIRECT(ADDRESS($J80,38))&lt;&gt;"UL"),INDIRECT(ADDRESS($J80,COLUMN()-12)),0),0), IF($K80&gt;0,IF(AND(INDIRECT(ADDRESS($K80,44))=0,INDIRECT(ADDRESS($K80,38))&lt;&gt;"UL"),INDIRECT(ADDRESS($K80,COLUMN()-12)),0),0), IF($L80&gt;0,IF(AND(INDIRECT(ADDRESS($L80,44))=0,INDIRECT(ADDRESS($L80,38))&lt;&gt;"UL"),INDIRECT(ADDRESS($L80,COLUMN()-12)),0),0), IF($M80&gt;0,IF(AND(INDIRECT(ADDRESS($M80,44))=0,INDIRECT(ADDRESS($M80,38))&lt;&gt;"UL"),INDIRECT(ADDRESS($M80,COLUMN()-12)),0),0))</f>
        <v>0</v>
      </c>
      <c r="BK80" s="57">
        <f t="shared" ca="1" si="61"/>
        <v>0</v>
      </c>
      <c r="BL80" s="58">
        <f t="shared" ca="1" si="62"/>
        <v>0</v>
      </c>
      <c r="BM80" s="57" cm="1">
        <f t="array" aca="1" ref="BM80" ca="1">SUM(IF($C80&gt;0,IF(AND(INDIRECT(ADDRESS($C80,44))=0,INDIRECT(ADDRESS($C80,38))&lt;&gt;"UL"),INDIRECT(ADDRESS($C80,COLUMN()-12)),0),0), IF($D80&gt;0,IF(AND(INDIRECT(ADDRESS($D80,44))=0,INDIRECT(ADDRESS($D80,38))&lt;&gt;"UL"),INDIRECT(ADDRESS($D80,COLUMN()-12)),0),0), IF($E80&gt;0,IF(AND(INDIRECT(ADDRESS($E80,44))=0,INDIRECT(ADDRESS($E80,38))&lt;&gt;"UL"),INDIRECT(ADDRESS($E80,COLUMN()-12)),0),0), IF($F80&gt;0,IF(AND(INDIRECT(ADDRESS($F80,44))=0,INDIRECT(ADDRESS($F80,38))&lt;&gt;"UL"),INDIRECT(ADDRESS($F80,COLUMN()-12)),0),0), IF($G80&gt;0,IF(AND(INDIRECT(ADDRESS($G80,44))=0,INDIRECT(ADDRESS($G80,38))&lt;&gt;"UL"),INDIRECT(ADDRESS($G80,COLUMN()-12)),0),0), IF($H80&gt;0,IF(AND(INDIRECT(ADDRESS($H80,44))=0,INDIRECT(ADDRESS($H80,38))&lt;&gt;"UL"),INDIRECT(ADDRESS($H80,COLUMN()-12)),0),0), IF($I80&gt;0,IF(AND(INDIRECT(ADDRESS($I80,44))=0,INDIRECT(ADDRESS($I80,38))&lt;&gt;"UL"),INDIRECT(ADDRESS($I80,COLUMN()-12)),0),0), IF($J80&gt;0,IF(AND(INDIRECT(ADDRESS($J80,44))=0,INDIRECT(ADDRESS($J80,38))&lt;&gt;"UL"),INDIRECT(ADDRESS($J80,COLUMN()-12)),0),0), IF($K80&gt;0,IF(AND(INDIRECT(ADDRESS($K80,44))=0,INDIRECT(ADDRESS($K80,38))&lt;&gt;"UL"),INDIRECT(ADDRESS($K80,COLUMN()-11)),0),0), IF($L80&gt;0,IF(AND(INDIRECT(ADDRESS($L80,44))=0,INDIRECT(ADDRESS($L80,38))&lt;&gt;"UL"),INDIRECT(ADDRESS($L80,COLUMN()-11)),0),0), IF($M80&gt;0,IF(AND(INDIRECT(ADDRESS($M80,44))=0,INDIRECT(ADDRESS($M80,38))&lt;&gt;"UL"),INDIRECT(ADDRESS($M80,COLUMN()-11)),0),0))</f>
        <v>0</v>
      </c>
      <c r="BN80" s="57" cm="1">
        <f t="array" aca="1" ref="BN80" ca="1">SUM(IF($C80&gt;0,IF(AND(INDIRECT(ADDRESS($C80,44))=0,INDIRECT(ADDRESS($C80,38))&lt;&gt;"UL"),INDIRECT(ADDRESS($C80,COLUMN()-12)),0),0), IF($D80&gt;0,IF(AND(INDIRECT(ADDRESS($D80,44))=0,INDIRECT(ADDRESS($D80,38))&lt;&gt;"UL"),INDIRECT(ADDRESS($D80,COLUMN()-12)),0),0), IF($E80&gt;0,IF(AND(INDIRECT(ADDRESS($E80,44))=0,INDIRECT(ADDRESS($E80,38))&lt;&gt;"UL"),INDIRECT(ADDRESS($E80,COLUMN()-12)),0),0), IF($F80&gt;0,IF(AND(INDIRECT(ADDRESS($F80,44))=0,INDIRECT(ADDRESS($F80,38))&lt;&gt;"UL"),INDIRECT(ADDRESS($F80,COLUMN()-12)),0),0), IF($G80&gt;0,IF(AND(INDIRECT(ADDRESS($G80,44))=0,INDIRECT(ADDRESS($G80,38))&lt;&gt;"UL"),INDIRECT(ADDRESS($G80,COLUMN()-12)),0),0), IF($H80&gt;0,IF(AND(INDIRECT(ADDRESS($H80,44))=0,INDIRECT(ADDRESS($H80,38))&lt;&gt;"UL"),INDIRECT(ADDRESS($H80,COLUMN()-12)),0),0), IF($I80&gt;0,IF(AND(INDIRECT(ADDRESS($I80,44))=0,INDIRECT(ADDRESS($I80,38))&lt;&gt;"UL"),INDIRECT(ADDRESS($I80,COLUMN()-12)),0),0), IF($J80&gt;0,IF(AND(INDIRECT(ADDRESS($J80,44))=0,INDIRECT(ADDRESS($J80,38))&lt;&gt;"UL"),INDIRECT(ADDRESS($J80,COLUMN()-12)),0),0), IF($K80&gt;0,IF(AND(INDIRECT(ADDRESS($K80,44))=0,INDIRECT(ADDRESS($K80,38))&lt;&gt;"UL"),INDIRECT(ADDRESS($K80,COLUMN()-11)),0),0), IF($L80&gt;0,IF(AND(INDIRECT(ADDRESS($L80,44))=0,INDIRECT(ADDRESS($L80,38))&lt;&gt;"UL"),INDIRECT(ADDRESS($L80,COLUMN()-11)),0),0), IF($M80&gt;0,IF(AND(INDIRECT(ADDRESS($M80,44))=0,INDIRECT(ADDRESS($M80,38))&lt;&gt;"UL"),INDIRECT(ADDRESS($M80,COLUMN()-11)),0),0))</f>
        <v>0</v>
      </c>
      <c r="BO80" s="57" cm="1">
        <f t="array" aca="1" ref="BO80" ca="1">SUM(IF($C80&gt;0,IF(AND(INDIRECT(ADDRESS($C80,44))=0,INDIRECT(ADDRESS($C80,38))&lt;&gt;"UL"),INDIRECT(ADDRESS($C80,COLUMN()-12)),0),0), IF($D80&gt;0,IF(AND(INDIRECT(ADDRESS($D80,44))=0,INDIRECT(ADDRESS($D80,38))&lt;&gt;"UL"),INDIRECT(ADDRESS($D80,COLUMN()-12)),0),0), IF($E80&gt;0,IF(AND(INDIRECT(ADDRESS($E80,44))=0,INDIRECT(ADDRESS($E80,38))&lt;&gt;"UL"),INDIRECT(ADDRESS($E80,COLUMN()-12)),0),0), IF($F80&gt;0,IF(AND(INDIRECT(ADDRESS($F80,44))=0,INDIRECT(ADDRESS($F80,38))&lt;&gt;"UL"),INDIRECT(ADDRESS($F80,COLUMN()-12)),0),0), IF($G80&gt;0,IF(AND(INDIRECT(ADDRESS($G80,44))=0,INDIRECT(ADDRESS($G80,38))&lt;&gt;"UL"),INDIRECT(ADDRESS($G80,COLUMN()-12)),0),0), IF($H80&gt;0,IF(AND(INDIRECT(ADDRESS($H80,44))=0,INDIRECT(ADDRESS($H80,38))&lt;&gt;"UL"),INDIRECT(ADDRESS($H80,COLUMN()-12)),0),0), IF($I80&gt;0,IF(AND(INDIRECT(ADDRESS($I80,44))=0,INDIRECT(ADDRESS($I80,38))&lt;&gt;"UL"),INDIRECT(ADDRESS($I80,COLUMN()-12)),0),0), IF($J80&gt;0,IF(AND(INDIRECT(ADDRESS($J80,44))=0,INDIRECT(ADDRESS($J80,38))&lt;&gt;"UL"),INDIRECT(ADDRESS($J80,COLUMN()-12)),0),0), IF($K80&gt;0,IF(AND(INDIRECT(ADDRESS($K80,44))=0,INDIRECT(ADDRESS($K80,38))&lt;&gt;"UL"),INDIRECT(ADDRESS($K80,COLUMN()-11)),0),0), IF($L80&gt;0,IF(AND(INDIRECT(ADDRESS($L80,44))=0,INDIRECT(ADDRESS($L80,38))&lt;&gt;"UL"),INDIRECT(ADDRESS($L80,COLUMN()-11)),0),0), IF($M80&gt;0,IF(AND(INDIRECT(ADDRESS($M80,44))=0,INDIRECT(ADDRESS($M80,38))&lt;&gt;"UL"),INDIRECT(ADDRESS($M80,COLUMN()-11)),0),0))</f>
        <v>0</v>
      </c>
      <c r="BP80" s="57" cm="1">
        <f t="array" aca="1" ref="BP80" ca="1">SUM(IF($C80&gt;0,IF(AND(INDIRECT(ADDRESS($C80,44))=0,INDIRECT(ADDRESS($C80,38))&lt;&gt;"UL"),INDIRECT(ADDRESS($C80,COLUMN()-12)),0),0), IF($D80&gt;0,IF(AND(INDIRECT(ADDRESS($D80,44))=0,INDIRECT(ADDRESS($D80,38))&lt;&gt;"UL"),INDIRECT(ADDRESS($D80,COLUMN()-12)),0),0), IF($E80&gt;0,IF(AND(INDIRECT(ADDRESS($E80,44))=0,INDIRECT(ADDRESS($E80,38))&lt;&gt;"UL"),INDIRECT(ADDRESS($E80,COLUMN()-12)),0),0), IF($F80&gt;0,IF(AND(INDIRECT(ADDRESS($F80,44))=0,INDIRECT(ADDRESS($F80,38))&lt;&gt;"UL"),INDIRECT(ADDRESS($F80,COLUMN()-12)),0),0), IF($G80&gt;0,IF(AND(INDIRECT(ADDRESS($G80,44))=0,INDIRECT(ADDRESS($G80,38))&lt;&gt;"UL"),INDIRECT(ADDRESS($G80,COLUMN()-12)),0),0), IF($H80&gt;0,IF(AND(INDIRECT(ADDRESS($H80,44))=0,INDIRECT(ADDRESS($H80,38))&lt;&gt;"UL"),INDIRECT(ADDRESS($H80,COLUMN()-12)),0),0), IF($I80&gt;0,IF(AND(INDIRECT(ADDRESS($I80,44))=0,INDIRECT(ADDRESS($I80,38))&lt;&gt;"UL"),INDIRECT(ADDRESS($I80,COLUMN()-12)),0),0), IF($J80&gt;0,IF(AND(INDIRECT(ADDRESS($J80,44))=0,INDIRECT(ADDRESS($J80,38))&lt;&gt;"UL"),INDIRECT(ADDRESS($J80,COLUMN()-12)),0),0), IF($K80&gt;0,IF(AND(INDIRECT(ADDRESS($K80,44))=0,INDIRECT(ADDRESS($K80,38))&lt;&gt;"UL"),INDIRECT(ADDRESS($K80,COLUMN()-11)),0),0), IF($L80&gt;0,IF(AND(INDIRECT(ADDRESS($L80,44))=0,INDIRECT(ADDRESS($L80,38))&lt;&gt;"UL"),INDIRECT(ADDRESS($L80,COLUMN()-11)),0),0), IF($M80&gt;0,IF(AND(INDIRECT(ADDRESS($M80,44))=0,INDIRECT(ADDRESS($M80,38))&lt;&gt;"UL"),INDIRECT(ADDRESS($M80,COLUMN()-11)),0),0))</f>
        <v>0</v>
      </c>
      <c r="BQ80" s="57">
        <f t="shared" ca="1" si="63"/>
        <v>0</v>
      </c>
      <c r="BR80" s="161">
        <f t="shared" ca="1" si="64"/>
        <v>77.857645496760597</v>
      </c>
      <c r="BS80" s="56"/>
      <c r="BT80" s="56">
        <f t="shared" ca="1" si="65"/>
        <v>4.5591712171639722</v>
      </c>
      <c r="BU80" s="63">
        <f t="shared" ca="1" si="66"/>
        <v>0.12322084370713439</v>
      </c>
      <c r="BV80" s="57" t="s">
        <v>34</v>
      </c>
      <c r="BW80" s="57" cm="1">
        <f t="array" aca="1" ref="BW80" ca="1">SUM(IF($C80&gt;0,IF(AND(INDIRECT(ADDRESS($C80,44))=0,INDIRECT(ADDRESS($C80,38))="UL",ISERROR(SEARCH("Rear",INDIRECT(ADDRESS($C80,33)))),ISERROR(SEARCH("Side",INDIRECT(ADDRESS($C80,33))))),INDIRECT(ADDRESS($C80,COLUMN())),0),0),IF($D80&gt;0,IF(AND(INDIRECT(ADDRESS($D80,44))=0,INDIRECT(ADDRESS($D80,38))="UL",ISERROR(SEARCH("Rear",INDIRECT(ADDRESS($D80,33)))),ISERROR(SEARCH("Side",INDIRECT(ADDRESS($D80,33))))),INDIRECT(ADDRESS($D80,COLUMN())),0),0),IF($E80&gt;0,IF(AND(INDIRECT(ADDRESS($E80,44))=0,INDIRECT(ADDRESS($E80,38))="UL",ISERROR(SEARCH("Rear",INDIRECT(ADDRESS($E80,33)))),ISERROR(SEARCH("Side",INDIRECT(ADDRESS($E80,33))))),INDIRECT(ADDRESS($E80,COLUMN())),0),0),IF($F80&gt;0,IF(AND(INDIRECT(ADDRESS($F80,44))=0,INDIRECT(ADDRESS($F80,38))="UL",ISERROR(SEARCH("Rear",INDIRECT(ADDRESS($F80,33)))),ISERROR(SEARCH("Side",INDIRECT(ADDRESS($F80,33))))),INDIRECT(ADDRESS($F80,COLUMN())),0),0),IF($G80&gt;0,IF(AND(INDIRECT(ADDRESS($G80,44))=0,INDIRECT(ADDRESS($G80,38))="UL",ISERROR(SEARCH("Rear",INDIRECT(ADDRESS($G80,33)))),ISERROR(SEARCH("Side",INDIRECT(ADDRESS($G80,33))))),INDIRECT(ADDRESS($G80,COLUMN())),0),0),IF($H80&gt;0,IF(AND(INDIRECT(ADDRESS($H80,44))=0,INDIRECT(ADDRESS($H80,38))="UL",ISERROR(SEARCH("Rear",INDIRECT(ADDRESS($H80,33)))),ISERROR(SEARCH("Side",INDIRECT(ADDRESS($H80,33))))),INDIRECT(ADDRESS($H80,COLUMN())),0),0),IF($I80&gt;0,IF(AND(INDIRECT(ADDRESS($I80,44))=0,INDIRECT(ADDRESS($I80,38))="UL",ISERROR(SEARCH("Rear",INDIRECT(ADDRESS($I80,33)))),ISERROR(SEARCH("Side",INDIRECT(ADDRESS($I80,33))))),INDIRECT(ADDRESS($I80,COLUMN())),0),0),IF($J80&gt;0,IF(AND(INDIRECT(ADDRESS($J80,44))=0,INDIRECT(ADDRESS($J80,38))="UL",ISERROR(SEARCH("Rear",INDIRECT(ADDRESS($J80,33)))),ISERROR(SEARCH("Side",INDIRECT(ADDRESS($J80,33))))),INDIRECT(ADDRESS($J80,COLUMN())),0),0),IF($K80&gt;0,IF(AND(INDIRECT(ADDRESS($K80,44))=0,INDIRECT(ADDRESS($K80,38))="UL",ISERROR(SEARCH("Rear",INDIRECT(ADDRESS($K80,33)))),ISERROR(SEARCH("Side",INDIRECT(ADDRESS($K80,33))))),INDIRECT(ADDRESS($K80,COLUMN())),0),0),IF($L80&gt;0,IF(AND(INDIRECT(ADDRESS($L80,44))=0,INDIRECT(ADDRESS($L80,38))="UL",ISERROR(SEARCH("Rear",INDIRECT(ADDRESS($L80,33)))),ISERROR(SEARCH("Side",INDIRECT(ADDRESS($L80,33))))),INDIRECT(ADDRESS($L80,COLUMN())),0),0),IF($M80&gt;0,IF(AND(INDIRECT(ADDRESS($M80,44))=0,INDIRECT(ADDRESS($M80,38))="UL",ISERROR(SEARCH("Rear",INDIRECT(ADDRESS($M80,33)))),ISERROR(SEARCH("Side",INDIRECT(ADDRESS($M80,33))))),INDIRECT(ADDRESS($M80,COLUMN())),0),0))</f>
        <v>1.0555555555555556</v>
      </c>
      <c r="BX80" s="57">
        <f t="shared" ca="1" si="67"/>
        <v>1.0555555555555556</v>
      </c>
      <c r="BY80" s="57" cm="1">
        <f t="array" aca="1" ref="BY80" ca="1">SUM(IF($C80&gt;0,IF(AND(INDIRECT(ADDRESS($C80,44))=0,INDIRECT(ADDRESS($C80,38))="UL"),INDIRECT(ADDRESS($C80,COLUMN())),0),0),IF($D80&gt;0,IF(AND(INDIRECT(ADDRESS($D80,44))=0,INDIRECT(ADDRESS($D80,38))="UL"),INDIRECT(ADDRESS($D80,COLUMN())),0),0),IF($E80&gt;0,IF(AND(INDIRECT(ADDRESS($E80,44))=0,INDIRECT(ADDRESS($E80,38))="UL"),INDIRECT(ADDRESS($E80,COLUMN())),0),0),IF($F80&gt;0,IF(AND(INDIRECT(ADDRESS($F80,44))=0,INDIRECT(ADDRESS($F80,38))="UL"),INDIRECT(ADDRESS($F80,COLUMN())),0),0),IF($G80&gt;0,IF(AND(INDIRECT(ADDRESS($G80,44))=0,INDIRECT(ADDRESS($G80,38))="UL"),INDIRECT(ADDRESS($G80,COLUMN())),0),0),IF($H80&gt;0,IF(AND(INDIRECT(ADDRESS($H80,44))=0,INDIRECT(ADDRESS($H80,38))="UL"),INDIRECT(ADDRESS($H80,COLUMN())),0),0),IF($I80&gt;0,IF(AND(INDIRECT(ADDRESS($I80,44))=0,INDIRECT(ADDRESS($I80,38))="UL"),INDIRECT(ADDRESS($I80,COLUMN())),0),0),IF($J80&gt;0,IF(AND(INDIRECT(ADDRESS($J80,44))=0,INDIRECT(ADDRESS($J80,38))="UL"),INDIRECT(ADDRESS($J80,COLUMN())),0),0),IF($K80&gt;0,IF(AND(INDIRECT(ADDRESS($K80,44))=0,INDIRECT(ADDRESS($K80,38))="UL"),INDIRECT(ADDRESS($K80,COLUMN())),0),0),IF($L80&gt;0,IF(AND(INDIRECT(ADDRESS($L80,44))=0,INDIRECT(ADDRESS($L80,38))="UL"),INDIRECT(ADDRESS($L80,COLUMN())),0),0),IF($M80&gt;0,IF(AND(INDIRECT(ADDRESS($M80,44))=0,INDIRECT(ADDRESS($M80,38))="UL"),INDIRECT(ADDRESS($M80,COLUMN())),0),0))</f>
        <v>0.45679012345679004</v>
      </c>
      <c r="BZ80" s="57" cm="1">
        <f t="array" aca="1" ref="BZ80" ca="1">SUM(IF($C80&gt;0,IF(AND(INDIRECT(ADDRESS($C80,44))=0,INDIRECT(ADDRESS($C80,38))="UL"),INDIRECT(ADDRESS($C80,COLUMN())),0),0),IF($D80&gt;0,IF(AND(INDIRECT(ADDRESS($D80,44))=0,INDIRECT(ADDRESS($D80,38))="UL"),INDIRECT(ADDRESS($D80,COLUMN())),0),0),IF($E80&gt;0,IF(AND(INDIRECT(ADDRESS($E80,44))=0,INDIRECT(ADDRESS($E80,38))="UL"),INDIRECT(ADDRESS($E80,COLUMN())),0),0),IF($F80&gt;0,IF(AND(INDIRECT(ADDRESS($F80,44))=0,INDIRECT(ADDRESS($F80,38))="UL"),INDIRECT(ADDRESS($F80,COLUMN())),0),0),IF($G80&gt;0,IF(AND(INDIRECT(ADDRESS($G80,44))=0,INDIRECT(ADDRESS($G80,38))="UL"),INDIRECT(ADDRESS($G80,COLUMN())),0),0),IF($H80&gt;0,IF(AND(INDIRECT(ADDRESS($H80,44))=0,INDIRECT(ADDRESS($H80,38))="UL"),INDIRECT(ADDRESS($H80,COLUMN())),0),0),IF($I80&gt;0,IF(AND(INDIRECT(ADDRESS($I80,44))=0,INDIRECT(ADDRESS($I80,38))="UL"),INDIRECT(ADDRESS($I80,COLUMN())),0),0),IF($J80&gt;0,IF(AND(INDIRECT(ADDRESS($J80,44))=0,INDIRECT(ADDRESS($J80,38))="UL"),INDIRECT(ADDRESS($J80,COLUMN())),0),0),IF($K80&gt;0,IF(AND(INDIRECT(ADDRESS($K80,44))=0,INDIRECT(ADDRESS($K80,38))="UL"),INDIRECT(ADDRESS($K80,COLUMN())),0),0),IF($L80&gt;0,IF(AND(INDIRECT(ADDRESS($L80,44))=0,INDIRECT(ADDRESS($L80,38))="UL"),INDIRECT(ADDRESS($L80,COLUMN())),0),0),IF($M80&gt;0,IF(AND(INDIRECT(ADDRESS($M80,44))=0,INDIRECT(ADDRESS($M80,38))="UL"),INDIRECT(ADDRESS($M80,COLUMN())),0),0))</f>
        <v>0.37654320987654322</v>
      </c>
      <c r="CA80" s="57">
        <f t="shared" ca="1" si="68"/>
        <v>0.37654320987654322</v>
      </c>
      <c r="CB80" s="57" cm="1">
        <f t="array" aca="1" ref="CB80" ca="1">SUM(IF($C80&gt;0,IF(AND(INDIRECT(ADDRESS($C80,44))=0,INDIRECT(ADDRESS($C80,38))&lt;&gt;"UL"),INDIRECT(ADDRESS($C80,COLUMN())),0),0),IF($D80&gt;0,IF(AND(INDIRECT(ADDRESS($D80,44))=0,INDIRECT(ADDRESS($D80,38))&lt;&gt;"UL"),INDIRECT(ADDRESS($D80,COLUMN())),0),0),IF($E80&gt;0,IF(AND(INDIRECT(ADDRESS($E80,44))=0,INDIRECT(ADDRESS($E80,38))&lt;&gt;"UL"),INDIRECT(ADDRESS($E80,COLUMN())),0),0),IF($F80&gt;0,IF(AND(INDIRECT(ADDRESS($F80,44))=0,INDIRECT(ADDRESS($F80,38))&lt;&gt;"UL"),INDIRECT(ADDRESS($F80,COLUMN())),0),0),IF($G80&gt;0,IF(AND(INDIRECT(ADDRESS($G80,44))=0,INDIRECT(ADDRESS($G80,38))&lt;&gt;"UL"),INDIRECT(ADDRESS($G80,COLUMN())),0),0),IF($H80&gt;0,IF(AND(INDIRECT(ADDRESS($H80,44))=0,INDIRECT(ADDRESS($H80,38))&lt;&gt;"UL"),INDIRECT(ADDRESS($H80,COLUMN())),0),0),IF($I80&gt;0,IF(AND(INDIRECT(ADDRESS($I80,44))=0,INDIRECT(ADDRESS($I80,38))&lt;&gt;"UL"),INDIRECT(ADDRESS($I80,COLUMN())),0),0),IF($J80&gt;0,IF(AND(INDIRECT(ADDRESS($J80,44))=0,INDIRECT(ADDRESS($J80,38))&lt;&gt;"UL"),INDIRECT(ADDRESS($J80,COLUMN())),0),0),IF($K80&gt;0,IF(AND(INDIRECT(ADDRESS($K80,44))=0,INDIRECT(ADDRESS($K80,38))&lt;&gt;"UL"),INDIRECT(ADDRESS($K80,COLUMN())),0),0),IF($L80&gt;0,IF(AND(INDIRECT(ADDRESS($L80,44))=0,INDIRECT(ADDRESS($L80,38))&lt;&gt;"UL"),INDIRECT(ADDRESS($L80,COLUMN())),0),0),IF($M80&gt;0,IF(AND(INDIRECT(ADDRESS($M80,44))=0,INDIRECT(ADDRESS($M80,38))&lt;&gt;"UL"),INDIRECT(ADDRESS($M80,COLUMN())),0),0))</f>
        <v>0</v>
      </c>
      <c r="CC80" s="57">
        <f t="shared" ca="1" si="69"/>
        <v>0</v>
      </c>
      <c r="CD80" s="57" cm="1">
        <f t="array" aca="1" ref="CD80" ca="1">SUM(IF($C80&gt;0,IF(AND(INDIRECT(ADDRESS($C80,44))=0,INDIRECT(ADDRESS($C80,38))&lt;&gt;"UL"),INDIRECT(ADDRESS($C80,COLUMN())),0),0),IF($D80&gt;0,IF(AND(INDIRECT(ADDRESS($D80,44))=0,INDIRECT(ADDRESS($D80,38))&lt;&gt;"UL"),INDIRECT(ADDRESS($D80,COLUMN())),0),0),IF($E80&gt;0,IF(AND(INDIRECT(ADDRESS($E80,44))=0,INDIRECT(ADDRESS($E80,38))&lt;&gt;"UL"),INDIRECT(ADDRESS($E80,COLUMN())),0),0),IF($F80&gt;0,IF(AND(INDIRECT(ADDRESS($F80,44))=0,INDIRECT(ADDRESS($F80,38))&lt;&gt;"UL"),INDIRECT(ADDRESS($F80,COLUMN())),0),0),IF($G80&gt;0,IF(AND(INDIRECT(ADDRESS($G80,44))=0,INDIRECT(ADDRESS($G80,38))&lt;&gt;"UL"),INDIRECT(ADDRESS($G80,COLUMN())),0),0),IF($H80&gt;0,IF(AND(INDIRECT(ADDRESS($H80,44))=0,INDIRECT(ADDRESS($H80,38))&lt;&gt;"UL"),INDIRECT(ADDRESS($H80,COLUMN())),0),0),IF($I80&gt;0,IF(AND(INDIRECT(ADDRESS($I80,44))=0,INDIRECT(ADDRESS($I80,38))&lt;&gt;"UL"),INDIRECT(ADDRESS($I80,COLUMN())),0),0),IF($J80&gt;0,IF(AND(INDIRECT(ADDRESS($J80,44))=0,INDIRECT(ADDRESS($J80,38))&lt;&gt;"UL"),INDIRECT(ADDRESS($J80,COLUMN())),0),0),IF($K80&gt;0,IF(AND(INDIRECT(ADDRESS($K80,44))=0,INDIRECT(ADDRESS($K80,38))&lt;&gt;"UL"),INDIRECT(ADDRESS($K80,COLUMN())),0),0),IF($L80&gt;0,IF(AND(INDIRECT(ADDRESS($L80,44))=0,INDIRECT(ADDRESS($L80,38))&lt;&gt;"UL"),INDIRECT(ADDRESS($L80,COLUMN())),0),0),IF($M80&gt;0,IF(AND(INDIRECT(ADDRESS($M80,44))=0,INDIRECT(ADDRESS($M80,38))&lt;&gt;"UL"),INDIRECT(ADDRESS($M80,COLUMN())),0),0))</f>
        <v>0</v>
      </c>
      <c r="CE80" s="57" cm="1">
        <f t="array" aca="1" ref="CE80" ca="1">SUM(IF($C80&gt;0,IF(AND(INDIRECT(ADDRESS($C80,44))=0,INDIRECT(ADDRESS($C80,38))&lt;&gt;"UL"),INDIRECT(ADDRESS($C80,COLUMN())),0),0),IF($D80&gt;0,IF(AND(INDIRECT(ADDRESS($D80,44))=0,INDIRECT(ADDRESS($D80,38))&lt;&gt;"UL"),INDIRECT(ADDRESS($D80,COLUMN())),0),0),IF($E80&gt;0,IF(AND(INDIRECT(ADDRESS($E80,44))=0,INDIRECT(ADDRESS($E80,38))&lt;&gt;"UL"),INDIRECT(ADDRESS($E80,COLUMN())),0),0),IF($F80&gt;0,IF(AND(INDIRECT(ADDRESS($F80,44))=0,INDIRECT(ADDRESS($F80,38))&lt;&gt;"UL"),INDIRECT(ADDRESS($F80,COLUMN())),0),0),IF($G80&gt;0,IF(AND(INDIRECT(ADDRESS($G80,44))=0,INDIRECT(ADDRESS($G80,38))&lt;&gt;"UL"),INDIRECT(ADDRESS($G80,COLUMN())),0),0),IF($H80&gt;0,IF(AND(INDIRECT(ADDRESS($H80,44))=0,INDIRECT(ADDRESS($H80,38))&lt;&gt;"UL"),INDIRECT(ADDRESS($H80,COLUMN())),0),0),IF($I80&gt;0,IF(AND(INDIRECT(ADDRESS($I80,44))=0,INDIRECT(ADDRESS($I80,38))&lt;&gt;"UL"),INDIRECT(ADDRESS($I80,COLUMN())),0),0),IF($J80&gt;0,IF(AND(INDIRECT(ADDRESS($J80,44))=0,INDIRECT(ADDRESS($J80,38))&lt;&gt;"UL"),INDIRECT(ADDRESS($J80,COLUMN())),0),0),IF($K80&gt;0,IF(AND(INDIRECT(ADDRESS($K80,44))=0,INDIRECT(ADDRESS($K80,38))&lt;&gt;"UL"),INDIRECT(ADDRESS($K80,COLUMN())),0),0),IF($L80&gt;0,IF(AND(INDIRECT(ADDRESS($L80,44))=0,INDIRECT(ADDRESS($L80,38))&lt;&gt;"UL"),INDIRECT(ADDRESS($L80,COLUMN())),0),0),IF($M80&gt;0,IF(AND(INDIRECT(ADDRESS($M80,44))=0,INDIRECT(ADDRESS($M80,38))&lt;&gt;"UL"),INDIRECT(ADDRESS($M80,COLUMN())),0),0))</f>
        <v>0</v>
      </c>
      <c r="CF80" s="57">
        <f t="shared" ca="1" si="70"/>
        <v>0</v>
      </c>
      <c r="CG80" s="57">
        <f t="shared" ca="1" si="71"/>
        <v>3.0229727409263116</v>
      </c>
      <c r="CH80" s="57">
        <f t="shared" ca="1" si="72"/>
        <v>8.1701965970981394E-2</v>
      </c>
      <c r="CI80" s="19">
        <f t="shared" ca="1" si="73"/>
        <v>17.525168390180617</v>
      </c>
      <c r="CJ80" s="19"/>
      <c r="CK80" s="57" cm="1">
        <f t="array" aca="1" ref="CK80" ca="1">IF(AU80="S", SUM(IF($C80&gt;0,IF(INDIRECT(ADDRESS($C80,43))&lt;&gt;1,INDIRECT(ADDRESS($C80,48)),0),0), IF($D80&gt;0,IF(INDIRECT(ADDRESS($D80,43))&lt;&gt;1,INDIRECT(ADDRESS($D80,48)),0),0), IF($E80&gt;0,IF(INDIRECT(ADDRESS($E80,43))&lt;&gt;1,INDIRECT(ADDRESS($E80,48)),0),0), IF($F80&gt;0,IF(INDIRECT(ADDRESS($F80,43))&lt;&gt;1,INDIRECT(ADDRESS($F80,48)),0),0), IF($G80&gt;0,IF(INDIRECT(ADDRESS($G80,43))&lt;&gt;1,INDIRECT(ADDRESS($G80,48)),0),0), IF($H80&gt;0,IF(INDIRECT(ADDRESS($H80,43))&lt;&gt;1,INDIRECT(ADDRESS($H80,48)),0),0), IF($I80&gt;0,IF(INDIRECT(ADDRESS($I80,43))&lt;&gt;1,INDIRECT(ADDRESS($I80,48)),0),0), IF($J80&gt;0,IF(INDIRECT(ADDRESS($J80,43))&lt;&gt;1,INDIRECT(ADDRESS($J80,48)),0),0), IF($K80&gt;0,IF(INDIRECT(ADDRESS($K80,43))&lt;&gt;1,INDIRECT(ADDRESS($K80,48)),0),0), IF($L80&gt;0,IF(INDIRECT(ADDRESS($L80,43))&lt;&gt;1,INDIRECT(ADDRESS($L80,48)),0),0), IF($M80&gt;0,IF(INDIRECT(ADDRESS($M80,43))&lt;&gt;1,INDIRECT(ADDRESS($M80,48)),0),0)), IF(AU80="L",SUM(IF($C80&gt;0,IF(INDIRECT(ADDRESS($C80,43))&lt;&gt;1,INDIRECT(ADDRESS($C80,50)),0),0), IF($D80&gt;0,IF(INDIRECT(ADDRESS($D80,43))&lt;&gt;1,INDIRECT(ADDRESS($D80,50)),0),0), IF($E80&gt;0,IF(INDIRECT(ADDRESS($E80,43))&lt;&gt;1,INDIRECT(ADDRESS($E80,50)),0),0), IF($F80&gt;0,IF(INDIRECT(ADDRESS($F80,43))&lt;&gt;1,INDIRECT(ADDRESS($F80,50)),0),0), IF($G80&gt;0,IF(INDIRECT(ADDRESS($G80,43))&lt;&gt;1,INDIRECT(ADDRESS($G80,50)),0),0), IF($G80&gt;0,IF(INDIRECT(ADDRESS($G80,43))&lt;&gt;1,INDIRECT(ADDRESS($G80,50)),0),0), IF($H80&gt;0,IF(INDIRECT(ADDRESS($H80,43))&lt;&gt;1,INDIRECT(ADDRESS($H80,50)),0),0), IF($I80&gt;0,IF(INDIRECT(ADDRESS($I80,43))&lt;&gt;1,INDIRECT(ADDRESS($I80,50)),0),0), IF($J80&gt;0,IF(INDIRECT(ADDRESS($J80,43))&lt;&gt;1,INDIRECT(ADDRESS($J80,50)),0),0), IF($K80&gt;0,IF(INDIRECT(ADDRESS($K80,43))&lt;&gt;1,INDIRECT(ADDRESS($K80,50)),0),0), IF($L80&gt;0,IF(INDIRECT(ADDRESS($L80,43))&lt;&gt;1,INDIRECT(ADDRESS($L80,50)),0),0), IF($M80&gt;0,IF(INDIRECT(ADDRESS($M80,43))&lt;&gt;1,INDIRECT(ADDRESS($M80,50)),0),0)), SUM(IF($C80&gt;0,IF(INDIRECT(ADDRESS($C80,43))&lt;&gt;1,INDIRECT(ADDRESS($C80,49)),0),0), IF($D80&gt;0,IF(INDIRECT(ADDRESS($D80,43))&lt;&gt;1,INDIRECT(ADDRESS($D80,49)),0),0), IF($E80&gt;0,IF(INDIRECT(ADDRESS($E80,43))&lt;&gt;1,INDIRECT(ADDRESS($E80,49)),0),0), IF($F80&gt;0,IF(INDIRECT(ADDRESS($F80,43))&lt;&gt;1,INDIRECT(ADDRESS($F80,49)),0),0), IF($G80&gt;0,IF(INDIRECT(ADDRESS($G80,43))&lt;&gt;1,INDIRECT(ADDRESS($G80,49)),0),0), IF($G80&gt;0,IF(INDIRECT(ADDRESS($G80,43))&lt;&gt;1,INDIRECT(ADDRESS($G80,49)),0),0), IF($H80&gt;0,IF(INDIRECT(ADDRESS($H80,43))&lt;&gt;1,INDIRECT(ADDRESS($H80,49)),0),0), IF($I80&gt;0,IF(INDIRECT(ADDRESS($I80,43))&lt;&gt;1,INDIRECT(ADDRESS($I80,49)),0),0), IF($J80&gt;0,IF(INDIRECT(ADDRESS($J80,43))&lt;&gt;1,INDIRECT(ADDRESS($J80,49)),0),0), IF($K80&gt;0,IF(INDIRECT(ADDRESS($K80,43))&lt;&gt;1,INDIRECT(ADDRESS($K80,49)),0),0), IF($L80&gt;0,IF(INDIRECT(ADDRESS($L80,43))&lt;&gt;1,INDIRECT(ADDRESS($L80,49)),0),0), IF($M80&gt;0,IF(INDIRECT(ADDRESS($M80,43))&lt;&gt;1,INDIRECT(ADDRESS($M80,49)),0),0))))</f>
        <v>1.1666666666666667</v>
      </c>
      <c r="CL80" s="57" cm="1">
        <f t="array" aca="1" ref="CL80" ca="1">SUM(IF($C80&gt;0,IF(INDIRECT(ADDRESS($C80,44))=1,INDIRECT(ADDRESS($C80,90)),0),0), IF($D80&gt;0,IF(INDIRECT(ADDRESS($D80,44))=1,INDIRECT(ADDRESS($D80,90)),0),0), IF($E80&gt;0,IF(INDIRECT(ADDRESS($E80,44))=1,INDIRECT(ADDRESS($E80,90)),0),0), IF($F80&gt;0,IF(INDIRECT(ADDRESS($F80,44))=1,INDIRECT(ADDRESS($F80,90)),0),0), IF($G80&gt;0,IF(INDIRECT(ADDRESS($G80,44))=1,INDIRECT(ADDRESS($G80,90)),0),0), IF($H80&gt;0,IF(INDIRECT(ADDRESS($H80,44))=1,INDIRECT(ADDRESS($H80,90)),0),0), IF($I80&gt;0,IF(INDIRECT(ADDRESS($I80,44))=1,INDIRECT(ADDRESS($I80,90)),0),0), IF($J80&gt;0,IF(INDIRECT(ADDRESS($J80,44))=1,INDIRECT(ADDRESS($J80,90)),0),0), IF($K80&gt;0,IF(INDIRECT(ADDRESS($K80,44))=1,INDIRECT(ADDRESS($K80,90)),0),0), IF($L80&gt;0,IF(INDIRECT(ADDRESS($L80,44))=1,INDIRECT(ADDRESS($L80,90)),0),0), IF($M80&gt;0,IF(INDIRECT(ADDRESS($M80,44))=1,INDIRECT(ADDRESS($M80,90)),0),0))</f>
        <v>0</v>
      </c>
      <c r="CM80" s="56">
        <f t="shared" ca="1" si="74"/>
        <v>0.90713163448224321</v>
      </c>
      <c r="CN80" s="59"/>
    </row>
    <row r="81" spans="1:92" x14ac:dyDescent="0.25">
      <c r="A81" s="62" t="s">
        <v>157</v>
      </c>
      <c r="B81" s="122">
        <v>9</v>
      </c>
      <c r="C81" s="122">
        <v>23</v>
      </c>
      <c r="D81" s="122">
        <v>20</v>
      </c>
      <c r="E81" s="122">
        <v>29</v>
      </c>
      <c r="F81" s="122"/>
      <c r="G81" s="122"/>
      <c r="H81" s="122"/>
      <c r="I81" s="67"/>
      <c r="J81" s="67"/>
      <c r="K81" s="67"/>
      <c r="L81" s="67"/>
      <c r="M81" s="67"/>
      <c r="N81" s="67">
        <f t="shared" ca="1" si="54"/>
        <v>32</v>
      </c>
      <c r="O81" s="67" t="str" cm="1">
        <f t="array" aca="1" ref="O81" ca="1">INDIRECT(ADDRESS($B81,COLUMN()))</f>
        <v>Bomber</v>
      </c>
      <c r="P81" s="67" cm="1">
        <f t="array" aca="1" ref="P81" ca="1">INDIRECT(ADDRESS($B81,COLUMN()))</f>
        <v>5</v>
      </c>
      <c r="Q81" s="67" cm="1">
        <f t="array" aca="1" ref="Q81" ca="1">INDIRECT(ADDRESS($B81,COLUMN()))</f>
        <v>2</v>
      </c>
      <c r="R81" s="67" t="str" cm="1">
        <f t="array" aca="1" ref="R81" ca="1">INDIRECT(ADDRESS($B81,COLUMN()))</f>
        <v>-</v>
      </c>
      <c r="S81" s="67" cm="1">
        <f t="array" aca="1" ref="S81" ca="1">INDIRECT(ADDRESS($B81,COLUMN()))</f>
        <v>2</v>
      </c>
      <c r="T81" s="67" t="str" cm="1">
        <f t="array" aca="1" ref="T81" ca="1">INDIRECT(ADDRESS($B81,COLUMN()))</f>
        <v>1-4</v>
      </c>
      <c r="U81" s="67" cm="1">
        <f t="array" aca="1" ref="U81" ca="1">INDIRECT(ADDRESS($B81,COLUMN()))</f>
        <v>4</v>
      </c>
      <c r="V81" s="67" cm="1">
        <f t="array" aca="1" ref="V81" ca="1">INDIRECT(ADDRESS($B81,COLUMN()))</f>
        <v>0</v>
      </c>
      <c r="W81" s="67" cm="1">
        <f t="array" aca="1" ref="W81" ca="1">INDIRECT(ADDRESS($B81,COLUMN()))</f>
        <v>4</v>
      </c>
      <c r="X81" s="67" cm="1">
        <f t="array" aca="1" ref="X81" ca="1">INDIRECT(ADDRESS($B81,COLUMN()))</f>
        <v>5</v>
      </c>
      <c r="Y81" s="67" cm="1">
        <f t="array" aca="1" ref="Y81" ca="1">INDIRECT(ADDRESS($B81,COLUMN()))</f>
        <v>1</v>
      </c>
      <c r="Z81" s="67" cm="1">
        <f t="array" aca="1" ref="Z81" ca="1">INDIRECT(ADDRESS($B81,COLUMN()))</f>
        <v>5</v>
      </c>
      <c r="AA81" s="67" t="str" cm="1">
        <f t="array" aca="1" ref="AA81" ca="1">INDIRECT(ADDRESS($B81,COLUMN()))</f>
        <v>Rocket Boosters</v>
      </c>
      <c r="AB81" s="56">
        <f t="shared" ca="1" si="55"/>
        <v>0.71563189871974031</v>
      </c>
      <c r="AC81" s="56">
        <f t="shared" ca="1" si="56"/>
        <v>0.74907895250988654</v>
      </c>
      <c r="AD81" s="56">
        <f t="shared" ca="1" si="57"/>
        <v>3.2568650109125503</v>
      </c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54" t="s">
        <v>117</v>
      </c>
      <c r="AV81" s="57" cm="1">
        <f t="array" aca="1" ref="AV81" ca="1">SUM(IF($C81&gt;0,IF(AND(INDIRECT(ADDRESS($C81,44))=0,INDIRECT(ADDRESS($C81,38))="UL",ISERROR(SEARCH("Rear",INDIRECT(ADDRESS($C81,33)))),ISERROR(SEARCH("Side",INDIRECT(ADDRESS($C81,33))))),INDIRECT(ADDRESS($C81,COLUMN())),0),0),IF($D81&gt;0,IF(AND(INDIRECT(ADDRESS($D81,44))=0,INDIRECT(ADDRESS($D81,38))="UL",ISERROR(SEARCH("Rear",INDIRECT(ADDRESS($D81,33)))),ISERROR(SEARCH("Side",INDIRECT(ADDRESS($D81,33))))),INDIRECT(ADDRESS($D81,COLUMN())),0),0),IF($E81&gt;0,IF(AND(INDIRECT(ADDRESS($E81,44))=0,INDIRECT(ADDRESS($E81,38))="UL",ISERROR(SEARCH("Rear",INDIRECT(ADDRESS($E81,33)))),ISERROR(SEARCH("Side",INDIRECT(ADDRESS($E81,33))))),INDIRECT(ADDRESS($E81,COLUMN())),0),0),IF($F81&gt;0,IF(AND(INDIRECT(ADDRESS($F81,44))=0,INDIRECT(ADDRESS($F81,38))="UL",ISERROR(SEARCH("Rear",INDIRECT(ADDRESS($F81,33)))),ISERROR(SEARCH("Side",INDIRECT(ADDRESS($F81,33))))),INDIRECT(ADDRESS($F81,COLUMN())),0),0),IF($G81&gt;0,IF(AND(INDIRECT(ADDRESS($G81,44))=0,INDIRECT(ADDRESS($G81,38))="UL",ISERROR(SEARCH("Rear",INDIRECT(ADDRESS($G81,33)))),ISERROR(SEARCH("Side",INDIRECT(ADDRESS($G81,33))))),INDIRECT(ADDRESS($G81,COLUMN())),0),0),IF($H81&gt;0,IF(AND(INDIRECT(ADDRESS($H81,44))=0,INDIRECT(ADDRESS($H81,38))="UL",ISERROR(SEARCH("Rear",INDIRECT(ADDRESS($H81,33)))),ISERROR(SEARCH("Side",INDIRECT(ADDRESS($H81,33))))),INDIRECT(ADDRESS($H81,COLUMN())),0),0),IF($I81&gt;0,IF(AND(INDIRECT(ADDRESS($I81,44))=0,INDIRECT(ADDRESS($I81,38))="UL",ISERROR(SEARCH("Rear",INDIRECT(ADDRESS($I81,33)))),ISERROR(SEARCH("Side",INDIRECT(ADDRESS($I81,33))))),INDIRECT(ADDRESS($I81,COLUMN())),0),0),IF($J81&gt;0,IF(AND(INDIRECT(ADDRESS($J81,44))=0,INDIRECT(ADDRESS($J81,38))="UL",ISERROR(SEARCH("Rear",INDIRECT(ADDRESS($J81,33)))),ISERROR(SEARCH("Side",INDIRECT(ADDRESS($J81,33))))),INDIRECT(ADDRESS($J81,COLUMN())),0),0),IF($K81&gt;0,IF(AND(INDIRECT(ADDRESS($K81,44))=0,INDIRECT(ADDRESS($K81,38))="UL",ISERROR(SEARCH("Rear",INDIRECT(ADDRESS($K81,33)))),ISERROR(SEARCH("Side",INDIRECT(ADDRESS($K81,33))))),INDIRECT(ADDRESS($K81,COLUMN())),0),0),IF($L81&gt;0,IF(AND(INDIRECT(ADDRESS($L81,44))=0,INDIRECT(ADDRESS($L81,38))="UL",ISERROR(SEARCH("Rear",INDIRECT(ADDRESS($L81,33)))),ISERROR(SEARCH("Side",INDIRECT(ADDRESS($L81,33))))),INDIRECT(ADDRESS($L81,COLUMN())),0),0),IF($M81&gt;0,IF(AND(INDIRECT(ADDRESS($M81,44))=0,INDIRECT(ADDRESS($M81,38))="UL",ISERROR(SEARCH("Rear",INDIRECT(ADDRESS($M81,33)))),ISERROR(SEARCH("Side",INDIRECT(ADDRESS($M81,33))))),INDIRECT(ADDRESS($M81,COLUMN())),0),0))</f>
        <v>0.61111111111111105</v>
      </c>
      <c r="AW81" s="57" cm="1">
        <f t="array" aca="1" ref="AW81" ca="1">SUM(IF($C81&gt;0,IF(AND(INDIRECT(ADDRESS($C81,44))=0,INDIRECT(ADDRESS($C81,38))="UL",ISERROR(SEARCH("Rear",INDIRECT(ADDRESS($C81,33)))),ISERROR(SEARCH("Side",INDIRECT(ADDRESS($C81,33))))),INDIRECT(ADDRESS($C81,COLUMN())),0),0),IF($D81&gt;0,IF(AND(INDIRECT(ADDRESS($D81,44))=0,INDIRECT(ADDRESS($D81,38))="UL",ISERROR(SEARCH("Rear",INDIRECT(ADDRESS($D81,33)))),ISERROR(SEARCH("Side",INDIRECT(ADDRESS($D81,33))))),INDIRECT(ADDRESS($D81,COLUMN())),0),0),IF($E81&gt;0,IF(AND(INDIRECT(ADDRESS($E81,44))=0,INDIRECT(ADDRESS($E81,38))="UL",ISERROR(SEARCH("Rear",INDIRECT(ADDRESS($E81,33)))),ISERROR(SEARCH("Side",INDIRECT(ADDRESS($E81,33))))),INDIRECT(ADDRESS($E81,COLUMN())),0),0),IF($F81&gt;0,IF(AND(INDIRECT(ADDRESS($F81,44))=0,INDIRECT(ADDRESS($F81,38))="UL",ISERROR(SEARCH("Rear",INDIRECT(ADDRESS($F81,33)))),ISERROR(SEARCH("Side",INDIRECT(ADDRESS($F81,33))))),INDIRECT(ADDRESS($F81,COLUMN())),0),0),IF($G81&gt;0,IF(AND(INDIRECT(ADDRESS($G81,44))=0,INDIRECT(ADDRESS($G81,38))="UL",ISERROR(SEARCH("Rear",INDIRECT(ADDRESS($G81,33)))),ISERROR(SEARCH("Side",INDIRECT(ADDRESS($G81,33))))),INDIRECT(ADDRESS($G81,COLUMN())),0),0),IF($H81&gt;0,IF(AND(INDIRECT(ADDRESS($H81,44))=0,INDIRECT(ADDRESS($H81,38))="UL",ISERROR(SEARCH("Rear",INDIRECT(ADDRESS($H81,33)))),ISERROR(SEARCH("Side",INDIRECT(ADDRESS($H81,33))))),INDIRECT(ADDRESS($H81,COLUMN())),0),0),IF($I81&gt;0,IF(AND(INDIRECT(ADDRESS($I81,44))=0,INDIRECT(ADDRESS($I81,38))="UL",ISERROR(SEARCH("Rear",INDIRECT(ADDRESS($I81,33)))),ISERROR(SEARCH("Side",INDIRECT(ADDRESS($I81,33))))),INDIRECT(ADDRESS($I81,COLUMN())),0),0),IF($J81&gt;0,IF(AND(INDIRECT(ADDRESS($J81,44))=0,INDIRECT(ADDRESS($J81,38))="UL",ISERROR(SEARCH("Rear",INDIRECT(ADDRESS($J81,33)))),ISERROR(SEARCH("Side",INDIRECT(ADDRESS($J81,33))))),INDIRECT(ADDRESS($J81,COLUMN())),0),0),IF($K81&gt;0,IF(AND(INDIRECT(ADDRESS($K81,44))=0,INDIRECT(ADDRESS($K81,38))="UL",ISERROR(SEARCH("Rear",INDIRECT(ADDRESS($K81,33)))),ISERROR(SEARCH("Side",INDIRECT(ADDRESS($K81,33))))),INDIRECT(ADDRESS($K81,COLUMN())),0),0),IF($L81&gt;0,IF(AND(INDIRECT(ADDRESS($L81,44))=0,INDIRECT(ADDRESS($L81,38))="UL",ISERROR(SEARCH("Rear",INDIRECT(ADDRESS($L81,33)))),ISERROR(SEARCH("Side",INDIRECT(ADDRESS($L81,33))))),INDIRECT(ADDRESS($L81,COLUMN())),0),0),IF($M81&gt;0,IF(AND(INDIRECT(ADDRESS($M81,44))=0,INDIRECT(ADDRESS($M81,38))="UL",ISERROR(SEARCH("Rear",INDIRECT(ADDRESS($M81,33)))),ISERROR(SEARCH("Side",INDIRECT(ADDRESS($M81,33))))),INDIRECT(ADDRESS($M81,COLUMN())),0),0))</f>
        <v>1.7222222222222221</v>
      </c>
      <c r="AX81" s="57" cm="1">
        <f t="array" aca="1" ref="AX81" ca="1">SUM(IF($C81&gt;0,IF(AND(INDIRECT(ADDRESS($C81,44))=0,INDIRECT(ADDRESS($C81,38))="UL",ISERROR(SEARCH("Rear",INDIRECT(ADDRESS($C81,33)))),ISERROR(SEARCH("Side",INDIRECT(ADDRESS($C81,33))))),INDIRECT(ADDRESS($C81,COLUMN())),0),0),IF($D81&gt;0,IF(AND(INDIRECT(ADDRESS($D81,44))=0,INDIRECT(ADDRESS($D81,38))="UL",ISERROR(SEARCH("Rear",INDIRECT(ADDRESS($D81,33)))),ISERROR(SEARCH("Side",INDIRECT(ADDRESS($D81,33))))),INDIRECT(ADDRESS($D81,COLUMN())),0),0),IF($E81&gt;0,IF(AND(INDIRECT(ADDRESS($E81,44))=0,INDIRECT(ADDRESS($E81,38))="UL",ISERROR(SEARCH("Rear",INDIRECT(ADDRESS($E81,33)))),ISERROR(SEARCH("Side",INDIRECT(ADDRESS($E81,33))))),INDIRECT(ADDRESS($E81,COLUMN())),0),0),IF($F81&gt;0,IF(AND(INDIRECT(ADDRESS($F81,44))=0,INDIRECT(ADDRESS($F81,38))="UL",ISERROR(SEARCH("Rear",INDIRECT(ADDRESS($F81,33)))),ISERROR(SEARCH("Side",INDIRECT(ADDRESS($F81,33))))),INDIRECT(ADDRESS($F81,COLUMN())),0),0),IF($G81&gt;0,IF(AND(INDIRECT(ADDRESS($G81,44))=0,INDIRECT(ADDRESS($G81,38))="UL",ISERROR(SEARCH("Rear",INDIRECT(ADDRESS($G81,33)))),ISERROR(SEARCH("Side",INDIRECT(ADDRESS($G81,33))))),INDIRECT(ADDRESS($G81,COLUMN())),0),0),IF($H81&gt;0,IF(AND(INDIRECT(ADDRESS($H81,44))=0,INDIRECT(ADDRESS($H81,38))="UL",ISERROR(SEARCH("Rear",INDIRECT(ADDRESS($H81,33)))),ISERROR(SEARCH("Side",INDIRECT(ADDRESS($H81,33))))),INDIRECT(ADDRESS($H81,COLUMN())),0),0),IF($I81&gt;0,IF(AND(INDIRECT(ADDRESS($I81,44))=0,INDIRECT(ADDRESS($I81,38))="UL",ISERROR(SEARCH("Rear",INDIRECT(ADDRESS($I81,33)))),ISERROR(SEARCH("Side",INDIRECT(ADDRESS($I81,33))))),INDIRECT(ADDRESS($I81,COLUMN())),0),0),IF($J81&gt;0,IF(AND(INDIRECT(ADDRESS($J81,44))=0,INDIRECT(ADDRESS($J81,38))="UL",ISERROR(SEARCH("Rear",INDIRECT(ADDRESS($J81,33)))),ISERROR(SEARCH("Side",INDIRECT(ADDRESS($J81,33))))),INDIRECT(ADDRESS($J81,COLUMN())),0),0),IF($K81&gt;0,IF(AND(INDIRECT(ADDRESS($K81,44))=0,INDIRECT(ADDRESS($K81,38))="UL",ISERROR(SEARCH("Rear",INDIRECT(ADDRESS($K81,33)))),ISERROR(SEARCH("Side",INDIRECT(ADDRESS($K81,33))))),INDIRECT(ADDRESS($K81,COLUMN())),0),0),IF($L81&gt;0,IF(AND(INDIRECT(ADDRESS($L81,44))=0,INDIRECT(ADDRESS($L81,38))="UL",ISERROR(SEARCH("Rear",INDIRECT(ADDRESS($L81,33)))),ISERROR(SEARCH("Side",INDIRECT(ADDRESS($L81,33))))),INDIRECT(ADDRESS($L81,COLUMN())),0),0),IF($M81&gt;0,IF(AND(INDIRECT(ADDRESS($M81,44))=0,INDIRECT(ADDRESS($M81,38))="UL",ISERROR(SEARCH("Rear",INDIRECT(ADDRESS($M81,33)))),ISERROR(SEARCH("Side",INDIRECT(ADDRESS($M81,33))))),INDIRECT(ADDRESS($M81,COLUMN())),0),0))</f>
        <v>0.83333333333333326</v>
      </c>
      <c r="AY81" s="58">
        <f t="shared" ca="1" si="58"/>
        <v>1.7222222222222221</v>
      </c>
      <c r="AZ81" s="58">
        <f t="shared" ca="1" si="59"/>
        <v>1.0555555555555554</v>
      </c>
      <c r="BA81" s="58" cm="1">
        <f t="array" aca="1" ref="BA81" ca="1">SUM(IF($C81&gt;0,IF(AND(INDIRECT(ADDRESS($C81,44))=0,INDIRECT(ADDRESS($C81,38))="UL"),INDIRECT(ADDRESS($C81,COLUMN())),0),0),IF($D81&gt;0,IF(AND(INDIRECT(ADDRESS($D81,44))=0,INDIRECT(ADDRESS($D81,38))="UL"),INDIRECT(ADDRESS($D81,COLUMN())),0),0),IF($E81&gt;0,IF(AND(INDIRECT(ADDRESS($E81,44))=0,INDIRECT(ADDRESS($E81,38))="UL"),INDIRECT(ADDRESS($E81,COLUMN())),0),0),IF($F81&gt;0,IF(AND(INDIRECT(ADDRESS($F81,44))=0,INDIRECT(ADDRESS($F81,38))="UL"),INDIRECT(ADDRESS($F81,COLUMN())),0),0),IF($G81&gt;0,IF(AND(INDIRECT(ADDRESS($G81,44))=0,INDIRECT(ADDRESS($G81,38))="UL"),INDIRECT(ADDRESS($G81,COLUMN())),0),0),IF($H81&gt;0,IF(AND(INDIRECT(ADDRESS($H81,44))=0,INDIRECT(ADDRESS($H81,38))="UL"),INDIRECT(ADDRESS($H81,COLUMN())),0),0),IF($I81&gt;0,IF(AND(INDIRECT(ADDRESS($I81,44))=0,INDIRECT(ADDRESS($I81,38))="UL"),INDIRECT(ADDRESS($I81,COLUMN())),0),0),IF($J81&gt;0,IF(AND(INDIRECT(ADDRESS($J81,44))=0,INDIRECT(ADDRESS($J81,38))="UL"),INDIRECT(ADDRESS($J81,COLUMN())),0),0),IF($K81&gt;0,IF(AND(INDIRECT(ADDRESS($K81,44))=0,INDIRECT(ADDRESS($K81,38))="UL"),INDIRECT(ADDRESS($K81,COLUMN())),0),0),IF($L81&gt;0,IF(AND(INDIRECT(ADDRESS($L81,44))=0,INDIRECT(ADDRESS($L81,38))="UL"),INDIRECT(ADDRESS($L81,COLUMN())),0),0),IF($M81&gt;0,IF(AND(INDIRECT(ADDRESS($M81,44))=0,INDIRECT(ADDRESS($M81,38))="UL"),INDIRECT(ADDRESS($M81,COLUMN())),0),0))</f>
        <v>0.58165784832451506</v>
      </c>
      <c r="BB81" s="58" cm="1">
        <f t="array" aca="1" ref="BB81" ca="1">SUM(IF($C81&gt;0,IF(AND(INDIRECT(ADDRESS($C81,44))=0,INDIRECT(ADDRESS($C81,38))="UL"),INDIRECT(ADDRESS($C81,COLUMN())),0),0),IF($D81&gt;0,IF(AND(INDIRECT(ADDRESS($D81,44))=0,INDIRECT(ADDRESS($D81,38))="UL"),INDIRECT(ADDRESS($D81,COLUMN())),0),0),IF($E81&gt;0,IF(AND(INDIRECT(ADDRESS($E81,44))=0,INDIRECT(ADDRESS($E81,38))="UL"),INDIRECT(ADDRESS($E81,COLUMN())),0),0),IF($F81&gt;0,IF(AND(INDIRECT(ADDRESS($F81,44))=0,INDIRECT(ADDRESS($F81,38))="UL"),INDIRECT(ADDRESS($F81,COLUMN())),0),0),IF($G81&gt;0,IF(AND(INDIRECT(ADDRESS($G81,44))=0,INDIRECT(ADDRESS($G81,38))="UL"),INDIRECT(ADDRESS($G81,COLUMN())),0),0),IF($H81&gt;0,IF(AND(INDIRECT(ADDRESS($H81,44))=0,INDIRECT(ADDRESS($H81,38))="UL"),INDIRECT(ADDRESS($H81,COLUMN())),0),0),IF($I81&gt;0,IF(AND(INDIRECT(ADDRESS($I81,44))=0,INDIRECT(ADDRESS($I81,38))="UL"),INDIRECT(ADDRESS($I81,COLUMN())),0),0),IF($J81&gt;0,IF(AND(INDIRECT(ADDRESS($J81,44))=0,INDIRECT(ADDRESS($J81,38))="UL"),INDIRECT(ADDRESS($J81,COLUMN())),0),0),IF($K81&gt;0,IF(AND(INDIRECT(ADDRESS($K81,44))=0,INDIRECT(ADDRESS($K81,38))="UL"),INDIRECT(ADDRESS($K81,COLUMN())),0),0),IF($L81&gt;0,IF(AND(INDIRECT(ADDRESS($L81,44))=0,INDIRECT(ADDRESS($L81,38))="UL"),INDIRECT(ADDRESS($L81,COLUMN())),0),0),IF($M81&gt;0,IF(AND(INDIRECT(ADDRESS($M81,44))=0,INDIRECT(ADDRESS($M81,38))="UL"),INDIRECT(ADDRESS($M81,COLUMN())),0),0))</f>
        <v>0.35308641975308636</v>
      </c>
      <c r="BC81" s="58" cm="1">
        <f t="array" aca="1" ref="BC81" ca="1">SUM(IF($C81&gt;0,IF(AND(INDIRECT(ADDRESS($C81,44))=0,INDIRECT(ADDRESS($C81,38))="UL"),INDIRECT(ADDRESS($C81,COLUMN())),0),0),IF($D81&gt;0,IF(AND(INDIRECT(ADDRESS($D81,44))=0,INDIRECT(ADDRESS($D81,38))="UL"),INDIRECT(ADDRESS($D81,COLUMN())),0),0),IF($E81&gt;0,IF(AND(INDIRECT(ADDRESS($E81,44))=0,INDIRECT(ADDRESS($E81,38))="UL"),INDIRECT(ADDRESS($E81,COLUMN())),0),0),IF($F81&gt;0,IF(AND(INDIRECT(ADDRESS($F81,44))=0,INDIRECT(ADDRESS($F81,38))="UL"),INDIRECT(ADDRESS($F81,COLUMN())),0),0),IF($G81&gt;0,IF(AND(INDIRECT(ADDRESS($G81,44))=0,INDIRECT(ADDRESS($G81,38))="UL"),INDIRECT(ADDRESS($G81,COLUMN())),0),0),IF($H81&gt;0,IF(AND(INDIRECT(ADDRESS($H81,44))=0,INDIRECT(ADDRESS($H81,38))="UL"),INDIRECT(ADDRESS($H81,COLUMN())),0),0),IF($I81&gt;0,IF(AND(INDIRECT(ADDRESS($I81,44))=0,INDIRECT(ADDRESS($I81,38))="UL"),INDIRECT(ADDRESS($I81,COLUMN())),0),0),IF($J81&gt;0,IF(AND(INDIRECT(ADDRESS($J81,44))=0,INDIRECT(ADDRESS($J81,38))="UL"),INDIRECT(ADDRESS($J81,COLUMN())),0),0),IF($K81&gt;0,IF(AND(INDIRECT(ADDRESS($K81,44))=0,INDIRECT(ADDRESS($K81,38))="UL"),INDIRECT(ADDRESS($K81,COLUMN())),0),0),IF($L81&gt;0,IF(AND(INDIRECT(ADDRESS($L81,44))=0,INDIRECT(ADDRESS($L81,38))="UL"),INDIRECT(ADDRESS($L81,COLUMN())),0),0),IF($M81&gt;0,IF(AND(INDIRECT(ADDRESS($M81,44))=0,INDIRECT(ADDRESS($M81,38))="UL"),INDIRECT(ADDRESS($M81,COLUMN())),0),0))</f>
        <v>0.38553791887125216</v>
      </c>
      <c r="BD81" s="58" cm="1">
        <f t="array" aca="1" ref="BD81" ca="1">SUM(IF($C81&gt;0,IF(AND(INDIRECT(ADDRESS($C81,44))=0,INDIRECT(ADDRESS($C81,38))="UL"),INDIRECT(ADDRESS($C81,COLUMN())),0),0),IF($D81&gt;0,IF(AND(INDIRECT(ADDRESS($D81,44))=0,INDIRECT(ADDRESS($D81,38))="UL"),INDIRECT(ADDRESS($D81,COLUMN())),0),0),IF($E81&gt;0,IF(AND(INDIRECT(ADDRESS($E81,44))=0,INDIRECT(ADDRESS($E81,38))="UL"),INDIRECT(ADDRESS($E81,COLUMN())),0),0),IF($F81&gt;0,IF(AND(INDIRECT(ADDRESS($F81,44))=0,INDIRECT(ADDRESS($F81,38))="UL"),INDIRECT(ADDRESS($F81,COLUMN())),0),0),IF($G81&gt;0,IF(AND(INDIRECT(ADDRESS($G81,44))=0,INDIRECT(ADDRESS($G81,38))="UL"),INDIRECT(ADDRESS($G81,COLUMN())),0),0),IF($H81&gt;0,IF(AND(INDIRECT(ADDRESS($H81,44))=0,INDIRECT(ADDRESS($H81,38))="UL"),INDIRECT(ADDRESS($H81,COLUMN())),0),0),IF($I81&gt;0,IF(AND(INDIRECT(ADDRESS($I81,44))=0,INDIRECT(ADDRESS($I81,38))="UL"),INDIRECT(ADDRESS($I81,COLUMN())),0),0),IF($J81&gt;0,IF(AND(INDIRECT(ADDRESS($J81,44))=0,INDIRECT(ADDRESS($J81,38))="UL"),INDIRECT(ADDRESS($J81,COLUMN())),0),0),IF($K81&gt;0,IF(AND(INDIRECT(ADDRESS($K81,44))=0,INDIRECT(ADDRESS($K81,38))="UL"),INDIRECT(ADDRESS($K81,COLUMN())),0),0),IF($L81&gt;0,IF(AND(INDIRECT(ADDRESS($L81,44))=0,INDIRECT(ADDRESS($L81,38))="UL"),INDIRECT(ADDRESS($L81,COLUMN())),0),0),IF($M81&gt;0,IF(AND(INDIRECT(ADDRESS($M81,44))=0,INDIRECT(ADDRESS($M81,38))="UL"),INDIRECT(ADDRESS($M81,COLUMN())),0),0))</f>
        <v>0.6</v>
      </c>
      <c r="BE81" s="57">
        <f t="shared" ca="1" si="60"/>
        <v>0.38553791887125216</v>
      </c>
      <c r="BF81" s="57" cm="1">
        <f t="array" aca="1" ref="BF81" ca="1">SUM(IF($C81&gt;0,IF(INDIRECT(ADDRESS($C81,45))=1,INDIRECT(ADDRESS($C81,52))*INDIRECT(ADDRESS($C81,42))/5,0),0), IF($D81&gt;0,IF(INDIRECT(ADDRESS($D81,45))=1,INDIRECT(ADDRESS($D81,52))*INDIRECT(ADDRESS($D81,42))/5,0),0), IF($E81&gt;0,IF(INDIRECT(ADDRESS($E81,45))=1,INDIRECT(ADDRESS($E81,52))*INDIRECT(ADDRESS($E81,42))/5,0),0), IF($F81&gt;0,IF(INDIRECT(ADDRESS($F81,45))=1,INDIRECT(ADDRESS($F81,52))*INDIRECT(ADDRESS($F81,42))/5,0),0), IF($G81&gt;0,IF(INDIRECT(ADDRESS($G81,45))=1,INDIRECT(ADDRESS($G81,52))*INDIRECT(ADDRESS($G81,42))/5,0),0), IF($H81&gt;0,IF(INDIRECT(ADDRESS($H81,45))=1,INDIRECT(ADDRESS($H81,52))*INDIRECT(ADDRESS($H81,42))/5,0),0)
)*$BF$296/100</f>
        <v>0</v>
      </c>
      <c r="BG81" s="19"/>
      <c r="BH81" s="57" cm="1">
        <f t="array" aca="1" ref="BH81" ca="1">SUM(IF($C81&gt;0,IF(AND(INDIRECT(ADDRESS($C81,44))=0,INDIRECT(ADDRESS($C81,38))&lt;&gt;"UL"),INDIRECT(ADDRESS($C81,COLUMN()-12)),0),0), IF($D81&gt;0,IF(AND(INDIRECT(ADDRESS($D81,44))=0,INDIRECT(ADDRESS($D81,38))&lt;&gt;"UL"),INDIRECT(ADDRESS($D81,COLUMN()-12)),0),0), IF($E81&gt;0,IF(AND(INDIRECT(ADDRESS($E81,44))=0,INDIRECT(ADDRESS($E81,38))&lt;&gt;"UL"),INDIRECT(ADDRESS($E81,COLUMN()-12)),0),0), IF($F81&gt;0,IF(AND(INDIRECT(ADDRESS($F81,44))=0,INDIRECT(ADDRESS($F81,38))&lt;&gt;"UL"),INDIRECT(ADDRESS($F81,COLUMN()-12)),0),0), IF($G81&gt;0,IF(AND(INDIRECT(ADDRESS($G81,44))=0,INDIRECT(ADDRESS($G81,38))&lt;&gt;"UL"),INDIRECT(ADDRESS($G81,COLUMN()-12)),0),0), IF($H81&gt;0,IF(AND(INDIRECT(ADDRESS($H81,44))=0,INDIRECT(ADDRESS($H81,38))&lt;&gt;"UL"),INDIRECT(ADDRESS($H81,COLUMN()-12)),0),0), IF($I81&gt;0,IF(AND(INDIRECT(ADDRESS($I81,44))=0,INDIRECT(ADDRESS($I81,38))&lt;&gt;"UL"),INDIRECT(ADDRESS($I81,COLUMN()-12)),0),0), IF($J81&gt;0,IF(AND(INDIRECT(ADDRESS($J81,44))=0,INDIRECT(ADDRESS($J81,38))&lt;&gt;"UL"),INDIRECT(ADDRESS($J81,COLUMN()-12)),0),0), IF($K81&gt;0,IF(AND(INDIRECT(ADDRESS($K81,44))=0,INDIRECT(ADDRESS($K81,38))&lt;&gt;"UL"),INDIRECT(ADDRESS($K81,COLUMN()-12)),0),0), IF($L81&gt;0,IF(AND(INDIRECT(ADDRESS($L81,44))=0,INDIRECT(ADDRESS($L81,38))&lt;&gt;"UL"),INDIRECT(ADDRESS($L81,COLUMN()-12)),0),0), IF($M81&gt;0,IF(AND(INDIRECT(ADDRESS($M81,44))=0,INDIRECT(ADDRESS($M81,38))&lt;&gt;"UL"),INDIRECT(ADDRESS($M81,COLUMN()-12)),0),0))</f>
        <v>0</v>
      </c>
      <c r="BI81" s="57" cm="1">
        <f t="array" aca="1" ref="BI81" ca="1">SUM(IF($C81&gt;0,IF(AND(INDIRECT(ADDRESS($C81,44))=0,INDIRECT(ADDRESS($C81,38))&lt;&gt;"UL"),INDIRECT(ADDRESS($C81,COLUMN()-12)),0),0), IF($D81&gt;0,IF(AND(INDIRECT(ADDRESS($D81,44))=0,INDIRECT(ADDRESS($D81,38))&lt;&gt;"UL"),INDIRECT(ADDRESS($D81,COLUMN()-12)),0),0), IF($E81&gt;0,IF(AND(INDIRECT(ADDRESS($E81,44))=0,INDIRECT(ADDRESS($E81,38))&lt;&gt;"UL"),INDIRECT(ADDRESS($E81,COLUMN()-12)),0),0), IF($F81&gt;0,IF(AND(INDIRECT(ADDRESS($F81,44))=0,INDIRECT(ADDRESS($F81,38))&lt;&gt;"UL"),INDIRECT(ADDRESS($F81,COLUMN()-12)),0),0), IF($G81&gt;0,IF(AND(INDIRECT(ADDRESS($G81,44))=0,INDIRECT(ADDRESS($G81,38))&lt;&gt;"UL"),INDIRECT(ADDRESS($G81,COLUMN()-12)),0),0), IF($H81&gt;0,IF(AND(INDIRECT(ADDRESS($H81,44))=0,INDIRECT(ADDRESS($H81,38))&lt;&gt;"UL"),INDIRECT(ADDRESS($H81,COLUMN()-12)),0),0), IF($I81&gt;0,IF(AND(INDIRECT(ADDRESS($I81,44))=0,INDIRECT(ADDRESS($I81,38))&lt;&gt;"UL"),INDIRECT(ADDRESS($I81,COLUMN()-12)),0),0), IF($J81&gt;0,IF(AND(INDIRECT(ADDRESS($J81,44))=0,INDIRECT(ADDRESS($J81,38))&lt;&gt;"UL"),INDIRECT(ADDRESS($J81,COLUMN()-12)),0),0), IF($K81&gt;0,IF(AND(INDIRECT(ADDRESS($K81,44))=0,INDIRECT(ADDRESS($K81,38))&lt;&gt;"UL"),INDIRECT(ADDRESS($K81,COLUMN()-12)),0),0), IF($L81&gt;0,IF(AND(INDIRECT(ADDRESS($L81,44))=0,INDIRECT(ADDRESS($L81,38))&lt;&gt;"UL"),INDIRECT(ADDRESS($L81,COLUMN()-12)),0),0), IF($M81&gt;0,IF(AND(INDIRECT(ADDRESS($M81,44))=0,INDIRECT(ADDRESS($M81,38))&lt;&gt;"UL"),INDIRECT(ADDRESS($M81,COLUMN()-12)),0),0))</f>
        <v>0</v>
      </c>
      <c r="BJ81" s="57" cm="1">
        <f t="array" aca="1" ref="BJ81" ca="1">SUM(IF($C81&gt;0,IF(AND(INDIRECT(ADDRESS($C81,44))=0,INDIRECT(ADDRESS($C81,38))&lt;&gt;"UL"),INDIRECT(ADDRESS($C81,COLUMN()-12)),0),0), IF($D81&gt;0,IF(AND(INDIRECT(ADDRESS($D81,44))=0,INDIRECT(ADDRESS($D81,38))&lt;&gt;"UL"),INDIRECT(ADDRESS($D81,COLUMN()-12)),0),0), IF($E81&gt;0,IF(AND(INDIRECT(ADDRESS($E81,44))=0,INDIRECT(ADDRESS($E81,38))&lt;&gt;"UL"),INDIRECT(ADDRESS($E81,COLUMN()-12)),0),0), IF($F81&gt;0,IF(AND(INDIRECT(ADDRESS($F81,44))=0,INDIRECT(ADDRESS($F81,38))&lt;&gt;"UL"),INDIRECT(ADDRESS($F81,COLUMN()-12)),0),0), IF($G81&gt;0,IF(AND(INDIRECT(ADDRESS($G81,44))=0,INDIRECT(ADDRESS($G81,38))&lt;&gt;"UL"),INDIRECT(ADDRESS($G81,COLUMN()-12)),0),0), IF($H81&gt;0,IF(AND(INDIRECT(ADDRESS($H81,44))=0,INDIRECT(ADDRESS($H81,38))&lt;&gt;"UL"),INDIRECT(ADDRESS($H81,COLUMN()-12)),0),0), IF($I81&gt;0,IF(AND(INDIRECT(ADDRESS($I81,44))=0,INDIRECT(ADDRESS($I81,38))&lt;&gt;"UL"),INDIRECT(ADDRESS($I81,COLUMN()-12)),0),0), IF($J81&gt;0,IF(AND(INDIRECT(ADDRESS($J81,44))=0,INDIRECT(ADDRESS($J81,38))&lt;&gt;"UL"),INDIRECT(ADDRESS($J81,COLUMN()-12)),0),0), IF($K81&gt;0,IF(AND(INDIRECT(ADDRESS($K81,44))=0,INDIRECT(ADDRESS($K81,38))&lt;&gt;"UL"),INDIRECT(ADDRESS($K81,COLUMN()-12)),0),0), IF($L81&gt;0,IF(AND(INDIRECT(ADDRESS($L81,44))=0,INDIRECT(ADDRESS($L81,38))&lt;&gt;"UL"),INDIRECT(ADDRESS($L81,COLUMN()-12)),0),0), IF($M81&gt;0,IF(AND(INDIRECT(ADDRESS($M81,44))=0,INDIRECT(ADDRESS($M81,38))&lt;&gt;"UL"),INDIRECT(ADDRESS($M81,COLUMN()-12)),0),0))</f>
        <v>0</v>
      </c>
      <c r="BK81" s="57">
        <f t="shared" ca="1" si="61"/>
        <v>0</v>
      </c>
      <c r="BL81" s="58">
        <f t="shared" ca="1" si="62"/>
        <v>0</v>
      </c>
      <c r="BM81" s="57" cm="1">
        <f t="array" aca="1" ref="BM81" ca="1">SUM(IF($C81&gt;0,IF(AND(INDIRECT(ADDRESS($C81,44))=0,INDIRECT(ADDRESS($C81,38))&lt;&gt;"UL"),INDIRECT(ADDRESS($C81,COLUMN()-12)),0),0), IF($D81&gt;0,IF(AND(INDIRECT(ADDRESS($D81,44))=0,INDIRECT(ADDRESS($D81,38))&lt;&gt;"UL"),INDIRECT(ADDRESS($D81,COLUMN()-12)),0),0), IF($E81&gt;0,IF(AND(INDIRECT(ADDRESS($E81,44))=0,INDIRECT(ADDRESS($E81,38))&lt;&gt;"UL"),INDIRECT(ADDRESS($E81,COLUMN()-12)),0),0), IF($F81&gt;0,IF(AND(INDIRECT(ADDRESS($F81,44))=0,INDIRECT(ADDRESS($F81,38))&lt;&gt;"UL"),INDIRECT(ADDRESS($F81,COLUMN()-12)),0),0), IF($G81&gt;0,IF(AND(INDIRECT(ADDRESS($G81,44))=0,INDIRECT(ADDRESS($G81,38))&lt;&gt;"UL"),INDIRECT(ADDRESS($G81,COLUMN()-12)),0),0), IF($H81&gt;0,IF(AND(INDIRECT(ADDRESS($H81,44))=0,INDIRECT(ADDRESS($H81,38))&lt;&gt;"UL"),INDIRECT(ADDRESS($H81,COLUMN()-12)),0),0), IF($I81&gt;0,IF(AND(INDIRECT(ADDRESS($I81,44))=0,INDIRECT(ADDRESS($I81,38))&lt;&gt;"UL"),INDIRECT(ADDRESS($I81,COLUMN()-12)),0),0), IF($J81&gt;0,IF(AND(INDIRECT(ADDRESS($J81,44))=0,INDIRECT(ADDRESS($J81,38))&lt;&gt;"UL"),INDIRECT(ADDRESS($J81,COLUMN()-12)),0),0), IF($K81&gt;0,IF(AND(INDIRECT(ADDRESS($K81,44))=0,INDIRECT(ADDRESS($K81,38))&lt;&gt;"UL"),INDIRECT(ADDRESS($K81,COLUMN()-11)),0),0), IF($L81&gt;0,IF(AND(INDIRECT(ADDRESS($L81,44))=0,INDIRECT(ADDRESS($L81,38))&lt;&gt;"UL"),INDIRECT(ADDRESS($L81,COLUMN()-11)),0),0), IF($M81&gt;0,IF(AND(INDIRECT(ADDRESS($M81,44))=0,INDIRECT(ADDRESS($M81,38))&lt;&gt;"UL"),INDIRECT(ADDRESS($M81,COLUMN()-11)),0),0))</f>
        <v>0</v>
      </c>
      <c r="BN81" s="57" cm="1">
        <f t="array" aca="1" ref="BN81" ca="1">SUM(IF($C81&gt;0,IF(AND(INDIRECT(ADDRESS($C81,44))=0,INDIRECT(ADDRESS($C81,38))&lt;&gt;"UL"),INDIRECT(ADDRESS($C81,COLUMN()-12)),0),0), IF($D81&gt;0,IF(AND(INDIRECT(ADDRESS($D81,44))=0,INDIRECT(ADDRESS($D81,38))&lt;&gt;"UL"),INDIRECT(ADDRESS($D81,COLUMN()-12)),0),0), IF($E81&gt;0,IF(AND(INDIRECT(ADDRESS($E81,44))=0,INDIRECT(ADDRESS($E81,38))&lt;&gt;"UL"),INDIRECT(ADDRESS($E81,COLUMN()-12)),0),0), IF($F81&gt;0,IF(AND(INDIRECT(ADDRESS($F81,44))=0,INDIRECT(ADDRESS($F81,38))&lt;&gt;"UL"),INDIRECT(ADDRESS($F81,COLUMN()-12)),0),0), IF($G81&gt;0,IF(AND(INDIRECT(ADDRESS($G81,44))=0,INDIRECT(ADDRESS($G81,38))&lt;&gt;"UL"),INDIRECT(ADDRESS($G81,COLUMN()-12)),0),0), IF($H81&gt;0,IF(AND(INDIRECT(ADDRESS($H81,44))=0,INDIRECT(ADDRESS($H81,38))&lt;&gt;"UL"),INDIRECT(ADDRESS($H81,COLUMN()-12)),0),0), IF($I81&gt;0,IF(AND(INDIRECT(ADDRESS($I81,44))=0,INDIRECT(ADDRESS($I81,38))&lt;&gt;"UL"),INDIRECT(ADDRESS($I81,COLUMN()-12)),0),0), IF($J81&gt;0,IF(AND(INDIRECT(ADDRESS($J81,44))=0,INDIRECT(ADDRESS($J81,38))&lt;&gt;"UL"),INDIRECT(ADDRESS($J81,COLUMN()-12)),0),0), IF($K81&gt;0,IF(AND(INDIRECT(ADDRESS($K81,44))=0,INDIRECT(ADDRESS($K81,38))&lt;&gt;"UL"),INDIRECT(ADDRESS($K81,COLUMN()-11)),0),0), IF($L81&gt;0,IF(AND(INDIRECT(ADDRESS($L81,44))=0,INDIRECT(ADDRESS($L81,38))&lt;&gt;"UL"),INDIRECT(ADDRESS($L81,COLUMN()-11)),0),0), IF($M81&gt;0,IF(AND(INDIRECT(ADDRESS($M81,44))=0,INDIRECT(ADDRESS($M81,38))&lt;&gt;"UL"),INDIRECT(ADDRESS($M81,COLUMN()-11)),0),0))</f>
        <v>0</v>
      </c>
      <c r="BO81" s="57" cm="1">
        <f t="array" aca="1" ref="BO81" ca="1">SUM(IF($C81&gt;0,IF(AND(INDIRECT(ADDRESS($C81,44))=0,INDIRECT(ADDRESS($C81,38))&lt;&gt;"UL"),INDIRECT(ADDRESS($C81,COLUMN()-12)),0),0), IF($D81&gt;0,IF(AND(INDIRECT(ADDRESS($D81,44))=0,INDIRECT(ADDRESS($D81,38))&lt;&gt;"UL"),INDIRECT(ADDRESS($D81,COLUMN()-12)),0),0), IF($E81&gt;0,IF(AND(INDIRECT(ADDRESS($E81,44))=0,INDIRECT(ADDRESS($E81,38))&lt;&gt;"UL"),INDIRECT(ADDRESS($E81,COLUMN()-12)),0),0), IF($F81&gt;0,IF(AND(INDIRECT(ADDRESS($F81,44))=0,INDIRECT(ADDRESS($F81,38))&lt;&gt;"UL"),INDIRECT(ADDRESS($F81,COLUMN()-12)),0),0), IF($G81&gt;0,IF(AND(INDIRECT(ADDRESS($G81,44))=0,INDIRECT(ADDRESS($G81,38))&lt;&gt;"UL"),INDIRECT(ADDRESS($G81,COLUMN()-12)),0),0), IF($H81&gt;0,IF(AND(INDIRECT(ADDRESS($H81,44))=0,INDIRECT(ADDRESS($H81,38))&lt;&gt;"UL"),INDIRECT(ADDRESS($H81,COLUMN()-12)),0),0), IF($I81&gt;0,IF(AND(INDIRECT(ADDRESS($I81,44))=0,INDIRECT(ADDRESS($I81,38))&lt;&gt;"UL"),INDIRECT(ADDRESS($I81,COLUMN()-12)),0),0), IF($J81&gt;0,IF(AND(INDIRECT(ADDRESS($J81,44))=0,INDIRECT(ADDRESS($J81,38))&lt;&gt;"UL"),INDIRECT(ADDRESS($J81,COLUMN()-12)),0),0), IF($K81&gt;0,IF(AND(INDIRECT(ADDRESS($K81,44))=0,INDIRECT(ADDRESS($K81,38))&lt;&gt;"UL"),INDIRECT(ADDRESS($K81,COLUMN()-11)),0),0), IF($L81&gt;0,IF(AND(INDIRECT(ADDRESS($L81,44))=0,INDIRECT(ADDRESS($L81,38))&lt;&gt;"UL"),INDIRECT(ADDRESS($L81,COLUMN()-11)),0),0), IF($M81&gt;0,IF(AND(INDIRECT(ADDRESS($M81,44))=0,INDIRECT(ADDRESS($M81,38))&lt;&gt;"UL"),INDIRECT(ADDRESS($M81,COLUMN()-11)),0),0))</f>
        <v>0</v>
      </c>
      <c r="BP81" s="57" cm="1">
        <f t="array" aca="1" ref="BP81" ca="1">SUM(IF($C81&gt;0,IF(AND(INDIRECT(ADDRESS($C81,44))=0,INDIRECT(ADDRESS($C81,38))&lt;&gt;"UL"),INDIRECT(ADDRESS($C81,COLUMN()-12)),0),0), IF($D81&gt;0,IF(AND(INDIRECT(ADDRESS($D81,44))=0,INDIRECT(ADDRESS($D81,38))&lt;&gt;"UL"),INDIRECT(ADDRESS($D81,COLUMN()-12)),0),0), IF($E81&gt;0,IF(AND(INDIRECT(ADDRESS($E81,44))=0,INDIRECT(ADDRESS($E81,38))&lt;&gt;"UL"),INDIRECT(ADDRESS($E81,COLUMN()-12)),0),0), IF($F81&gt;0,IF(AND(INDIRECT(ADDRESS($F81,44))=0,INDIRECT(ADDRESS($F81,38))&lt;&gt;"UL"),INDIRECT(ADDRESS($F81,COLUMN()-12)),0),0), IF($G81&gt;0,IF(AND(INDIRECT(ADDRESS($G81,44))=0,INDIRECT(ADDRESS($G81,38))&lt;&gt;"UL"),INDIRECT(ADDRESS($G81,COLUMN()-12)),0),0), IF($H81&gt;0,IF(AND(INDIRECT(ADDRESS($H81,44))=0,INDIRECT(ADDRESS($H81,38))&lt;&gt;"UL"),INDIRECT(ADDRESS($H81,COLUMN()-12)),0),0), IF($I81&gt;0,IF(AND(INDIRECT(ADDRESS($I81,44))=0,INDIRECT(ADDRESS($I81,38))&lt;&gt;"UL"),INDIRECT(ADDRESS($I81,COLUMN()-12)),0),0), IF($J81&gt;0,IF(AND(INDIRECT(ADDRESS($J81,44))=0,INDIRECT(ADDRESS($J81,38))&lt;&gt;"UL"),INDIRECT(ADDRESS($J81,COLUMN()-12)),0),0), IF($K81&gt;0,IF(AND(INDIRECT(ADDRESS($K81,44))=0,INDIRECT(ADDRESS($K81,38))&lt;&gt;"UL"),INDIRECT(ADDRESS($K81,COLUMN()-11)),0),0), IF($L81&gt;0,IF(AND(INDIRECT(ADDRESS($L81,44))=0,INDIRECT(ADDRESS($L81,38))&lt;&gt;"UL"),INDIRECT(ADDRESS($L81,COLUMN()-11)),0),0), IF($M81&gt;0,IF(AND(INDIRECT(ADDRESS($M81,44))=0,INDIRECT(ADDRESS($M81,38))&lt;&gt;"UL"),INDIRECT(ADDRESS($M81,COLUMN()-11)),0),0))</f>
        <v>0</v>
      </c>
      <c r="BQ81" s="57">
        <f t="shared" ca="1" si="63"/>
        <v>0</v>
      </c>
      <c r="BR81" s="161">
        <f t="shared" ca="1" si="64"/>
        <v>75.755447297296129</v>
      </c>
      <c r="BS81" s="56"/>
      <c r="BT81" s="56">
        <f t="shared" ca="1" si="65"/>
        <v>4.371077108279211</v>
      </c>
      <c r="BU81" s="63">
        <f t="shared" ca="1" si="66"/>
        <v>0.13659615963372534</v>
      </c>
      <c r="BV81" s="57" t="s">
        <v>34</v>
      </c>
      <c r="BW81" s="57" cm="1">
        <f t="array" aca="1" ref="BW81" ca="1">SUM(IF($C81&gt;0,IF(AND(INDIRECT(ADDRESS($C81,44))=0,INDIRECT(ADDRESS($C81,38))="UL",ISERROR(SEARCH("Rear",INDIRECT(ADDRESS($C81,33)))),ISERROR(SEARCH("Side",INDIRECT(ADDRESS($C81,33))))),INDIRECT(ADDRESS($C81,COLUMN())),0),0),IF($D81&gt;0,IF(AND(INDIRECT(ADDRESS($D81,44))=0,INDIRECT(ADDRESS($D81,38))="UL",ISERROR(SEARCH("Rear",INDIRECT(ADDRESS($D81,33)))),ISERROR(SEARCH("Side",INDIRECT(ADDRESS($D81,33))))),INDIRECT(ADDRESS($D81,COLUMN())),0),0),IF($E81&gt;0,IF(AND(INDIRECT(ADDRESS($E81,44))=0,INDIRECT(ADDRESS($E81,38))="UL",ISERROR(SEARCH("Rear",INDIRECT(ADDRESS($E81,33)))),ISERROR(SEARCH("Side",INDIRECT(ADDRESS($E81,33))))),INDIRECT(ADDRESS($E81,COLUMN())),0),0),IF($F81&gt;0,IF(AND(INDIRECT(ADDRESS($F81,44))=0,INDIRECT(ADDRESS($F81,38))="UL",ISERROR(SEARCH("Rear",INDIRECT(ADDRESS($F81,33)))),ISERROR(SEARCH("Side",INDIRECT(ADDRESS($F81,33))))),INDIRECT(ADDRESS($F81,COLUMN())),0),0),IF($G81&gt;0,IF(AND(INDIRECT(ADDRESS($G81,44))=0,INDIRECT(ADDRESS($G81,38))="UL",ISERROR(SEARCH("Rear",INDIRECT(ADDRESS($G81,33)))),ISERROR(SEARCH("Side",INDIRECT(ADDRESS($G81,33))))),INDIRECT(ADDRESS($G81,COLUMN())),0),0),IF($H81&gt;0,IF(AND(INDIRECT(ADDRESS($H81,44))=0,INDIRECT(ADDRESS($H81,38))="UL",ISERROR(SEARCH("Rear",INDIRECT(ADDRESS($H81,33)))),ISERROR(SEARCH("Side",INDIRECT(ADDRESS($H81,33))))),INDIRECT(ADDRESS($H81,COLUMN())),0),0),IF($I81&gt;0,IF(AND(INDIRECT(ADDRESS($I81,44))=0,INDIRECT(ADDRESS($I81,38))="UL",ISERROR(SEARCH("Rear",INDIRECT(ADDRESS($I81,33)))),ISERROR(SEARCH("Side",INDIRECT(ADDRESS($I81,33))))),INDIRECT(ADDRESS($I81,COLUMN())),0),0),IF($J81&gt;0,IF(AND(INDIRECT(ADDRESS($J81,44))=0,INDIRECT(ADDRESS($J81,38))="UL",ISERROR(SEARCH("Rear",INDIRECT(ADDRESS($J81,33)))),ISERROR(SEARCH("Side",INDIRECT(ADDRESS($J81,33))))),INDIRECT(ADDRESS($J81,COLUMN())),0),0),IF($K81&gt;0,IF(AND(INDIRECT(ADDRESS($K81,44))=0,INDIRECT(ADDRESS($K81,38))="UL",ISERROR(SEARCH("Rear",INDIRECT(ADDRESS($K81,33)))),ISERROR(SEARCH("Side",INDIRECT(ADDRESS($K81,33))))),INDIRECT(ADDRESS($K81,COLUMN())),0),0),IF($L81&gt;0,IF(AND(INDIRECT(ADDRESS($L81,44))=0,INDIRECT(ADDRESS($L81,38))="UL",ISERROR(SEARCH("Rear",INDIRECT(ADDRESS($L81,33)))),ISERROR(SEARCH("Side",INDIRECT(ADDRESS($L81,33))))),INDIRECT(ADDRESS($L81,COLUMN())),0),0),IF($M81&gt;0,IF(AND(INDIRECT(ADDRESS($M81,44))=0,INDIRECT(ADDRESS($M81,38))="UL",ISERROR(SEARCH("Rear",INDIRECT(ADDRESS($M81,33)))),ISERROR(SEARCH("Side",INDIRECT(ADDRESS($M81,33))))),INDIRECT(ADDRESS($M81,COLUMN())),0),0))</f>
        <v>0.99999999999999989</v>
      </c>
      <c r="BX81" s="57">
        <f t="shared" ca="1" si="67"/>
        <v>0.99999999999999989</v>
      </c>
      <c r="BY81" s="57" cm="1">
        <f t="array" aca="1" ref="BY81" ca="1">SUM(IF($C81&gt;0,IF(AND(INDIRECT(ADDRESS($C81,44))=0,INDIRECT(ADDRESS($C81,38))="UL"),INDIRECT(ADDRESS($C81,COLUMN())),0),0),IF($D81&gt;0,IF(AND(INDIRECT(ADDRESS($D81,44))=0,INDIRECT(ADDRESS($D81,38))="UL"),INDIRECT(ADDRESS($D81,COLUMN())),0),0),IF($E81&gt;0,IF(AND(INDIRECT(ADDRESS($E81,44))=0,INDIRECT(ADDRESS($E81,38))="UL"),INDIRECT(ADDRESS($E81,COLUMN())),0),0),IF($F81&gt;0,IF(AND(INDIRECT(ADDRESS($F81,44))=0,INDIRECT(ADDRESS($F81,38))="UL"),INDIRECT(ADDRESS($F81,COLUMN())),0),0),IF($G81&gt;0,IF(AND(INDIRECT(ADDRESS($G81,44))=0,INDIRECT(ADDRESS($G81,38))="UL"),INDIRECT(ADDRESS($G81,COLUMN())),0),0),IF($H81&gt;0,IF(AND(INDIRECT(ADDRESS($H81,44))=0,INDIRECT(ADDRESS($H81,38))="UL"),INDIRECT(ADDRESS($H81,COLUMN())),0),0),IF($I81&gt;0,IF(AND(INDIRECT(ADDRESS($I81,44))=0,INDIRECT(ADDRESS($I81,38))="UL"),INDIRECT(ADDRESS($I81,COLUMN())),0),0),IF($J81&gt;0,IF(AND(INDIRECT(ADDRESS($J81,44))=0,INDIRECT(ADDRESS($J81,38))="UL"),INDIRECT(ADDRESS($J81,COLUMN())),0),0),IF($K81&gt;0,IF(AND(INDIRECT(ADDRESS($K81,44))=0,INDIRECT(ADDRESS($K81,38))="UL"),INDIRECT(ADDRESS($K81,COLUMN())),0),0),IF($L81&gt;0,IF(AND(INDIRECT(ADDRESS($L81,44))=0,INDIRECT(ADDRESS($L81,38))="UL"),INDIRECT(ADDRESS($L81,COLUMN())),0),0),IF($M81&gt;0,IF(AND(INDIRECT(ADDRESS($M81,44))=0,INDIRECT(ADDRESS($M81,38))="UL"),INDIRECT(ADDRESS($M81,COLUMN())),0),0))</f>
        <v>0.34156378600823045</v>
      </c>
      <c r="BZ81" s="57" cm="1">
        <f t="array" aca="1" ref="BZ81" ca="1">SUM(IF($C81&gt;0,IF(AND(INDIRECT(ADDRESS($C81,44))=0,INDIRECT(ADDRESS($C81,38))="UL"),INDIRECT(ADDRESS($C81,COLUMN())),0),0),IF($D81&gt;0,IF(AND(INDIRECT(ADDRESS($D81,44))=0,INDIRECT(ADDRESS($D81,38))="UL"),INDIRECT(ADDRESS($D81,COLUMN())),0),0),IF($E81&gt;0,IF(AND(INDIRECT(ADDRESS($E81,44))=0,INDIRECT(ADDRESS($E81,38))="UL"),INDIRECT(ADDRESS($E81,COLUMN())),0),0),IF($F81&gt;0,IF(AND(INDIRECT(ADDRESS($F81,44))=0,INDIRECT(ADDRESS($F81,38))="UL"),INDIRECT(ADDRESS($F81,COLUMN())),0),0),IF($G81&gt;0,IF(AND(INDIRECT(ADDRESS($G81,44))=0,INDIRECT(ADDRESS($G81,38))="UL"),INDIRECT(ADDRESS($G81,COLUMN())),0),0),IF($H81&gt;0,IF(AND(INDIRECT(ADDRESS($H81,44))=0,INDIRECT(ADDRESS($H81,38))="UL"),INDIRECT(ADDRESS($H81,COLUMN())),0),0),IF($I81&gt;0,IF(AND(INDIRECT(ADDRESS($I81,44))=0,INDIRECT(ADDRESS($I81,38))="UL"),INDIRECT(ADDRESS($I81,COLUMN())),0),0),IF($J81&gt;0,IF(AND(INDIRECT(ADDRESS($J81,44))=0,INDIRECT(ADDRESS($J81,38))="UL"),INDIRECT(ADDRESS($J81,COLUMN())),0),0),IF($K81&gt;0,IF(AND(INDIRECT(ADDRESS($K81,44))=0,INDIRECT(ADDRESS($K81,38))="UL"),INDIRECT(ADDRESS($K81,COLUMN())),0),0),IF($L81&gt;0,IF(AND(INDIRECT(ADDRESS($L81,44))=0,INDIRECT(ADDRESS($L81,38))="UL"),INDIRECT(ADDRESS($L81,COLUMN())),0),0),IF($M81&gt;0,IF(AND(INDIRECT(ADDRESS($M81,44))=0,INDIRECT(ADDRESS($M81,38))="UL"),INDIRECT(ADDRESS($M81,COLUMN())),0),0))</f>
        <v>0.26954732510288065</v>
      </c>
      <c r="CA81" s="57">
        <f t="shared" ca="1" si="68"/>
        <v>0.26954732510288065</v>
      </c>
      <c r="CB81" s="57" cm="1">
        <f t="array" aca="1" ref="CB81" ca="1">SUM(IF($C81&gt;0,IF(AND(INDIRECT(ADDRESS($C81,44))=0,INDIRECT(ADDRESS($C81,38))&lt;&gt;"UL"),INDIRECT(ADDRESS($C81,COLUMN())),0),0),IF($D81&gt;0,IF(AND(INDIRECT(ADDRESS($D81,44))=0,INDIRECT(ADDRESS($D81,38))&lt;&gt;"UL"),INDIRECT(ADDRESS($D81,COLUMN())),0),0),IF($E81&gt;0,IF(AND(INDIRECT(ADDRESS($E81,44))=0,INDIRECT(ADDRESS($E81,38))&lt;&gt;"UL"),INDIRECT(ADDRESS($E81,COLUMN())),0),0),IF($F81&gt;0,IF(AND(INDIRECT(ADDRESS($F81,44))=0,INDIRECT(ADDRESS($F81,38))&lt;&gt;"UL"),INDIRECT(ADDRESS($F81,COLUMN())),0),0),IF($G81&gt;0,IF(AND(INDIRECT(ADDRESS($G81,44))=0,INDIRECT(ADDRESS($G81,38))&lt;&gt;"UL"),INDIRECT(ADDRESS($G81,COLUMN())),0),0),IF($H81&gt;0,IF(AND(INDIRECT(ADDRESS($H81,44))=0,INDIRECT(ADDRESS($H81,38))&lt;&gt;"UL"),INDIRECT(ADDRESS($H81,COLUMN())),0),0),IF($I81&gt;0,IF(AND(INDIRECT(ADDRESS($I81,44))=0,INDIRECT(ADDRESS($I81,38))&lt;&gt;"UL"),INDIRECT(ADDRESS($I81,COLUMN())),0),0),IF($J81&gt;0,IF(AND(INDIRECT(ADDRESS($J81,44))=0,INDIRECT(ADDRESS($J81,38))&lt;&gt;"UL"),INDIRECT(ADDRESS($J81,COLUMN())),0),0),IF($K81&gt;0,IF(AND(INDIRECT(ADDRESS($K81,44))=0,INDIRECT(ADDRESS($K81,38))&lt;&gt;"UL"),INDIRECT(ADDRESS($K81,COLUMN())),0),0),IF($L81&gt;0,IF(AND(INDIRECT(ADDRESS($L81,44))=0,INDIRECT(ADDRESS($L81,38))&lt;&gt;"UL"),INDIRECT(ADDRESS($L81,COLUMN())),0),0),IF($M81&gt;0,IF(AND(INDIRECT(ADDRESS($M81,44))=0,INDIRECT(ADDRESS($M81,38))&lt;&gt;"UL"),INDIRECT(ADDRESS($M81,COLUMN())),0),0))</f>
        <v>0</v>
      </c>
      <c r="CC81" s="57">
        <f t="shared" ca="1" si="69"/>
        <v>0</v>
      </c>
      <c r="CD81" s="57" cm="1">
        <f t="array" aca="1" ref="CD81" ca="1">SUM(IF($C81&gt;0,IF(AND(INDIRECT(ADDRESS($C81,44))=0,INDIRECT(ADDRESS($C81,38))&lt;&gt;"UL"),INDIRECT(ADDRESS($C81,COLUMN())),0),0),IF($D81&gt;0,IF(AND(INDIRECT(ADDRESS($D81,44))=0,INDIRECT(ADDRESS($D81,38))&lt;&gt;"UL"),INDIRECT(ADDRESS($D81,COLUMN())),0),0),IF($E81&gt;0,IF(AND(INDIRECT(ADDRESS($E81,44))=0,INDIRECT(ADDRESS($E81,38))&lt;&gt;"UL"),INDIRECT(ADDRESS($E81,COLUMN())),0),0),IF($F81&gt;0,IF(AND(INDIRECT(ADDRESS($F81,44))=0,INDIRECT(ADDRESS($F81,38))&lt;&gt;"UL"),INDIRECT(ADDRESS($F81,COLUMN())),0),0),IF($G81&gt;0,IF(AND(INDIRECT(ADDRESS($G81,44))=0,INDIRECT(ADDRESS($G81,38))&lt;&gt;"UL"),INDIRECT(ADDRESS($G81,COLUMN())),0),0),IF($H81&gt;0,IF(AND(INDIRECT(ADDRESS($H81,44))=0,INDIRECT(ADDRESS($H81,38))&lt;&gt;"UL"),INDIRECT(ADDRESS($H81,COLUMN())),0),0),IF($I81&gt;0,IF(AND(INDIRECT(ADDRESS($I81,44))=0,INDIRECT(ADDRESS($I81,38))&lt;&gt;"UL"),INDIRECT(ADDRESS($I81,COLUMN())),0),0),IF($J81&gt;0,IF(AND(INDIRECT(ADDRESS($J81,44))=0,INDIRECT(ADDRESS($J81,38))&lt;&gt;"UL"),INDIRECT(ADDRESS($J81,COLUMN())),0),0),IF($K81&gt;0,IF(AND(INDIRECT(ADDRESS($K81,44))=0,INDIRECT(ADDRESS($K81,38))&lt;&gt;"UL"),INDIRECT(ADDRESS($K81,COLUMN())),0),0),IF($L81&gt;0,IF(AND(INDIRECT(ADDRESS($L81,44))=0,INDIRECT(ADDRESS($L81,38))&lt;&gt;"UL"),INDIRECT(ADDRESS($L81,COLUMN())),0),0),IF($M81&gt;0,IF(AND(INDIRECT(ADDRESS($M81,44))=0,INDIRECT(ADDRESS($M81,38))&lt;&gt;"UL"),INDIRECT(ADDRESS($M81,COLUMN())),0),0))</f>
        <v>0</v>
      </c>
      <c r="CE81" s="57" cm="1">
        <f t="array" aca="1" ref="CE81" ca="1">SUM(IF($C81&gt;0,IF(AND(INDIRECT(ADDRESS($C81,44))=0,INDIRECT(ADDRESS($C81,38))&lt;&gt;"UL"),INDIRECT(ADDRESS($C81,COLUMN())),0),0),IF($D81&gt;0,IF(AND(INDIRECT(ADDRESS($D81,44))=0,INDIRECT(ADDRESS($D81,38))&lt;&gt;"UL"),INDIRECT(ADDRESS($D81,COLUMN())),0),0),IF($E81&gt;0,IF(AND(INDIRECT(ADDRESS($E81,44))=0,INDIRECT(ADDRESS($E81,38))&lt;&gt;"UL"),INDIRECT(ADDRESS($E81,COLUMN())),0),0),IF($F81&gt;0,IF(AND(INDIRECT(ADDRESS($F81,44))=0,INDIRECT(ADDRESS($F81,38))&lt;&gt;"UL"),INDIRECT(ADDRESS($F81,COLUMN())),0),0),IF($G81&gt;0,IF(AND(INDIRECT(ADDRESS($G81,44))=0,INDIRECT(ADDRESS($G81,38))&lt;&gt;"UL"),INDIRECT(ADDRESS($G81,COLUMN())),0),0),IF($H81&gt;0,IF(AND(INDIRECT(ADDRESS($H81,44))=0,INDIRECT(ADDRESS($H81,38))&lt;&gt;"UL"),INDIRECT(ADDRESS($H81,COLUMN())),0),0),IF($I81&gt;0,IF(AND(INDIRECT(ADDRESS($I81,44))=0,INDIRECT(ADDRESS($I81,38))&lt;&gt;"UL"),INDIRECT(ADDRESS($I81,COLUMN())),0),0),IF($J81&gt;0,IF(AND(INDIRECT(ADDRESS($J81,44))=0,INDIRECT(ADDRESS($J81,38))&lt;&gt;"UL"),INDIRECT(ADDRESS($J81,COLUMN())),0),0),IF($K81&gt;0,IF(AND(INDIRECT(ADDRESS($K81,44))=0,INDIRECT(ADDRESS($K81,38))&lt;&gt;"UL"),INDIRECT(ADDRESS($K81,COLUMN())),0),0),IF($L81&gt;0,IF(AND(INDIRECT(ADDRESS($L81,44))=0,INDIRECT(ADDRESS($L81,38))&lt;&gt;"UL"),INDIRECT(ADDRESS($L81,COLUMN())),0),0),IF($M81&gt;0,IF(AND(INDIRECT(ADDRESS($M81,44))=0,INDIRECT(ADDRESS($M81,38))&lt;&gt;"UL"),INDIRECT(ADDRESS($M81,COLUMN())),0),0))</f>
        <v>0</v>
      </c>
      <c r="CF81" s="57">
        <f t="shared" ca="1" si="70"/>
        <v>0</v>
      </c>
      <c r="CG81" s="57">
        <f t="shared" ca="1" si="71"/>
        <v>2.5803573476529684</v>
      </c>
      <c r="CH81" s="57">
        <f t="shared" ca="1" si="72"/>
        <v>8.0636167114155263E-2</v>
      </c>
      <c r="CI81" s="19">
        <f t="shared" ca="1" si="73"/>
        <v>16.28432505456275</v>
      </c>
      <c r="CJ81" s="19"/>
      <c r="CK81" s="57" cm="1">
        <f t="array" aca="1" ref="CK81" ca="1">IF(AU81="S", SUM(IF($C81&gt;0,IF(INDIRECT(ADDRESS($C81,43))&lt;&gt;1,INDIRECT(ADDRESS($C81,48)),0),0), IF($D81&gt;0,IF(INDIRECT(ADDRESS($D81,43))&lt;&gt;1,INDIRECT(ADDRESS($D81,48)),0),0), IF($E81&gt;0,IF(INDIRECT(ADDRESS($E81,43))&lt;&gt;1,INDIRECT(ADDRESS($E81,48)),0),0), IF($F81&gt;0,IF(INDIRECT(ADDRESS($F81,43))&lt;&gt;1,INDIRECT(ADDRESS($F81,48)),0),0), IF($G81&gt;0,IF(INDIRECT(ADDRESS($G81,43))&lt;&gt;1,INDIRECT(ADDRESS($G81,48)),0),0), IF($H81&gt;0,IF(INDIRECT(ADDRESS($H81,43))&lt;&gt;1,INDIRECT(ADDRESS($H81,48)),0),0), IF($I81&gt;0,IF(INDIRECT(ADDRESS($I81,43))&lt;&gt;1,INDIRECT(ADDRESS($I81,48)),0),0), IF($J81&gt;0,IF(INDIRECT(ADDRESS($J81,43))&lt;&gt;1,INDIRECT(ADDRESS($J81,48)),0),0), IF($K81&gt;0,IF(INDIRECT(ADDRESS($K81,43))&lt;&gt;1,INDIRECT(ADDRESS($K81,48)),0),0), IF($L81&gt;0,IF(INDIRECT(ADDRESS($L81,43))&lt;&gt;1,INDIRECT(ADDRESS($L81,48)),0),0), IF($M81&gt;0,IF(INDIRECT(ADDRESS($M81,43))&lt;&gt;1,INDIRECT(ADDRESS($M81,48)),0),0)), IF(AU81="L",SUM(IF($C81&gt;0,IF(INDIRECT(ADDRESS($C81,43))&lt;&gt;1,INDIRECT(ADDRESS($C81,50)),0),0), IF($D81&gt;0,IF(INDIRECT(ADDRESS($D81,43))&lt;&gt;1,INDIRECT(ADDRESS($D81,50)),0),0), IF($E81&gt;0,IF(INDIRECT(ADDRESS($E81,43))&lt;&gt;1,INDIRECT(ADDRESS($E81,50)),0),0), IF($F81&gt;0,IF(INDIRECT(ADDRESS($F81,43))&lt;&gt;1,INDIRECT(ADDRESS($F81,50)),0),0), IF($G81&gt;0,IF(INDIRECT(ADDRESS($G81,43))&lt;&gt;1,INDIRECT(ADDRESS($G81,50)),0),0), IF($G81&gt;0,IF(INDIRECT(ADDRESS($G81,43))&lt;&gt;1,INDIRECT(ADDRESS($G81,50)),0),0), IF($H81&gt;0,IF(INDIRECT(ADDRESS($H81,43))&lt;&gt;1,INDIRECT(ADDRESS($H81,50)),0),0), IF($I81&gt;0,IF(INDIRECT(ADDRESS($I81,43))&lt;&gt;1,INDIRECT(ADDRESS($I81,50)),0),0), IF($J81&gt;0,IF(INDIRECT(ADDRESS($J81,43))&lt;&gt;1,INDIRECT(ADDRESS($J81,50)),0),0), IF($K81&gt;0,IF(INDIRECT(ADDRESS($K81,43))&lt;&gt;1,INDIRECT(ADDRESS($K81,50)),0),0), IF($L81&gt;0,IF(INDIRECT(ADDRESS($L81,43))&lt;&gt;1,INDIRECT(ADDRESS($L81,50)),0),0), IF($M81&gt;0,IF(INDIRECT(ADDRESS($M81,43))&lt;&gt;1,INDIRECT(ADDRESS($M81,50)),0),0)), SUM(IF($C81&gt;0,IF(INDIRECT(ADDRESS($C81,43))&lt;&gt;1,INDIRECT(ADDRESS($C81,49)),0),0), IF($D81&gt;0,IF(INDIRECT(ADDRESS($D81,43))&lt;&gt;1,INDIRECT(ADDRESS($D81,49)),0),0), IF($E81&gt;0,IF(INDIRECT(ADDRESS($E81,43))&lt;&gt;1,INDIRECT(ADDRESS($E81,49)),0),0), IF($F81&gt;0,IF(INDIRECT(ADDRESS($F81,43))&lt;&gt;1,INDIRECT(ADDRESS($F81,49)),0),0), IF($G81&gt;0,IF(INDIRECT(ADDRESS($G81,43))&lt;&gt;1,INDIRECT(ADDRESS($G81,49)),0),0), IF($G81&gt;0,IF(INDIRECT(ADDRESS($G81,43))&lt;&gt;1,INDIRECT(ADDRESS($G81,49)),0),0), IF($H81&gt;0,IF(INDIRECT(ADDRESS($H81,43))&lt;&gt;1,INDIRECT(ADDRESS($H81,49)),0),0), IF($I81&gt;0,IF(INDIRECT(ADDRESS($I81,43))&lt;&gt;1,INDIRECT(ADDRESS($I81,49)),0),0), IF($J81&gt;0,IF(INDIRECT(ADDRESS($J81,43))&lt;&gt;1,INDIRECT(ADDRESS($J81,49)),0),0), IF($K81&gt;0,IF(INDIRECT(ADDRESS($K81,43))&lt;&gt;1,INDIRECT(ADDRESS($K81,49)),0),0), IF($L81&gt;0,IF(INDIRECT(ADDRESS($L81,43))&lt;&gt;1,INDIRECT(ADDRESS($L81,49)),0),0), IF($M81&gt;0,IF(INDIRECT(ADDRESS($M81,43))&lt;&gt;1,INDIRECT(ADDRESS($M81,49)),0),0))))</f>
        <v>1.2222222222222221</v>
      </c>
      <c r="CL81" s="57" cm="1">
        <f t="array" aca="1" ref="CL81" ca="1">SUM(IF($C81&gt;0,IF(INDIRECT(ADDRESS($C81,44))=1,INDIRECT(ADDRESS($C81,90)),0),0), IF($D81&gt;0,IF(INDIRECT(ADDRESS($D81,44))=1,INDIRECT(ADDRESS($D81,90)),0),0), IF($E81&gt;0,IF(INDIRECT(ADDRESS($E81,44))=1,INDIRECT(ADDRESS($E81,90)),0),0), IF($F81&gt;0,IF(INDIRECT(ADDRESS($F81,44))=1,INDIRECT(ADDRESS($F81,90)),0),0), IF($G81&gt;0,IF(INDIRECT(ADDRESS($G81,44))=1,INDIRECT(ADDRESS($G81,90)),0),0), IF($H81&gt;0,IF(INDIRECT(ADDRESS($H81,44))=1,INDIRECT(ADDRESS($H81,90)),0),0), IF($I81&gt;0,IF(INDIRECT(ADDRESS($I81,44))=1,INDIRECT(ADDRESS($I81,90)),0),0), IF($J81&gt;0,IF(INDIRECT(ADDRESS($J81,44))=1,INDIRECT(ADDRESS($J81,90)),0),0), IF($K81&gt;0,IF(INDIRECT(ADDRESS($K81,44))=1,INDIRECT(ADDRESS($K81,90)),0),0), IF($L81&gt;0,IF(INDIRECT(ADDRESS($L81,44))=1,INDIRECT(ADDRESS($L81,90)),0),0), IF($M81&gt;0,IF(INDIRECT(ADDRESS($M81,44))=1,INDIRECT(ADDRESS($M81,90)),0),0))</f>
        <v>0</v>
      </c>
      <c r="CM81" s="56">
        <f t="shared" ca="1" si="74"/>
        <v>1.0055985158407446</v>
      </c>
      <c r="CN81" s="59"/>
    </row>
    <row r="82" spans="1:92" x14ac:dyDescent="0.25">
      <c r="A82" s="62" t="s">
        <v>158</v>
      </c>
      <c r="B82" s="122">
        <v>9</v>
      </c>
      <c r="C82" s="122">
        <v>23</v>
      </c>
      <c r="D82" s="122">
        <v>20</v>
      </c>
      <c r="E82" s="122">
        <v>28</v>
      </c>
      <c r="F82" s="122"/>
      <c r="G82" s="122"/>
      <c r="H82" s="122"/>
      <c r="I82" s="67"/>
      <c r="J82" s="67"/>
      <c r="K82" s="67"/>
      <c r="L82" s="67"/>
      <c r="M82" s="67"/>
      <c r="N82" s="67">
        <f t="shared" ca="1" si="54"/>
        <v>32</v>
      </c>
      <c r="O82" s="67" t="str" cm="1">
        <f t="array" aca="1" ref="O82" ca="1">INDIRECT(ADDRESS($B82,COLUMN()))</f>
        <v>Bomber</v>
      </c>
      <c r="P82" s="67" cm="1">
        <f t="array" aca="1" ref="P82" ca="1">INDIRECT(ADDRESS($B82,COLUMN()))</f>
        <v>5</v>
      </c>
      <c r="Q82" s="67" cm="1">
        <f t="array" aca="1" ref="Q82" ca="1">INDIRECT(ADDRESS($B82,COLUMN()))</f>
        <v>2</v>
      </c>
      <c r="R82" s="67" t="str" cm="1">
        <f t="array" aca="1" ref="R82" ca="1">INDIRECT(ADDRESS($B82,COLUMN()))</f>
        <v>-</v>
      </c>
      <c r="S82" s="67" cm="1">
        <f t="array" aca="1" ref="S82" ca="1">INDIRECT(ADDRESS($B82,COLUMN()))</f>
        <v>2</v>
      </c>
      <c r="T82" s="67" t="str" cm="1">
        <f t="array" aca="1" ref="T82" ca="1">INDIRECT(ADDRESS($B82,COLUMN()))</f>
        <v>1-4</v>
      </c>
      <c r="U82" s="67" cm="1">
        <f t="array" aca="1" ref="U82" ca="1">INDIRECT(ADDRESS($B82,COLUMN()))</f>
        <v>4</v>
      </c>
      <c r="V82" s="67" cm="1">
        <f t="array" aca="1" ref="V82" ca="1">INDIRECT(ADDRESS($B82,COLUMN()))</f>
        <v>0</v>
      </c>
      <c r="W82" s="67" cm="1">
        <f t="array" aca="1" ref="W82" ca="1">INDIRECT(ADDRESS($B82,COLUMN()))</f>
        <v>4</v>
      </c>
      <c r="X82" s="67" cm="1">
        <f t="array" aca="1" ref="X82" ca="1">INDIRECT(ADDRESS($B82,COLUMN()))</f>
        <v>5</v>
      </c>
      <c r="Y82" s="67" cm="1">
        <f t="array" aca="1" ref="Y82" ca="1">INDIRECT(ADDRESS($B82,COLUMN()))</f>
        <v>1</v>
      </c>
      <c r="Z82" s="67" cm="1">
        <f t="array" aca="1" ref="Z82" ca="1">INDIRECT(ADDRESS($B82,COLUMN()))</f>
        <v>5</v>
      </c>
      <c r="AA82" s="67" t="str" cm="1">
        <f t="array" aca="1" ref="AA82" ca="1">INDIRECT(ADDRESS($B82,COLUMN()))</f>
        <v>Rocket Boosters</v>
      </c>
      <c r="AB82" s="56">
        <f t="shared" ca="1" si="55"/>
        <v>0.71563189871974031</v>
      </c>
      <c r="AC82" s="56">
        <f t="shared" ca="1" si="56"/>
        <v>0.74907895250988654</v>
      </c>
      <c r="AD82" s="56">
        <f t="shared" ca="1" si="57"/>
        <v>3.2568650109125503</v>
      </c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54" t="s">
        <v>113</v>
      </c>
      <c r="AV82" s="57" cm="1">
        <f t="array" aca="1" ref="AV82" ca="1">SUM(IF($C82&gt;0,IF(AND(INDIRECT(ADDRESS($C82,44))=0,INDIRECT(ADDRESS($C82,38))="UL",ISERROR(SEARCH("Rear",INDIRECT(ADDRESS($C82,33)))),ISERROR(SEARCH("Side",INDIRECT(ADDRESS($C82,33))))),INDIRECT(ADDRESS($C82,COLUMN())),0),0),IF($D82&gt;0,IF(AND(INDIRECT(ADDRESS($D82,44))=0,INDIRECT(ADDRESS($D82,38))="UL",ISERROR(SEARCH("Rear",INDIRECT(ADDRESS($D82,33)))),ISERROR(SEARCH("Side",INDIRECT(ADDRESS($D82,33))))),INDIRECT(ADDRESS($D82,COLUMN())),0),0),IF($E82&gt;0,IF(AND(INDIRECT(ADDRESS($E82,44))=0,INDIRECT(ADDRESS($E82,38))="UL",ISERROR(SEARCH("Rear",INDIRECT(ADDRESS($E82,33)))),ISERROR(SEARCH("Side",INDIRECT(ADDRESS($E82,33))))),INDIRECT(ADDRESS($E82,COLUMN())),0),0),IF($F82&gt;0,IF(AND(INDIRECT(ADDRESS($F82,44))=0,INDIRECT(ADDRESS($F82,38))="UL",ISERROR(SEARCH("Rear",INDIRECT(ADDRESS($F82,33)))),ISERROR(SEARCH("Side",INDIRECT(ADDRESS($F82,33))))),INDIRECT(ADDRESS($F82,COLUMN())),0),0),IF($G82&gt;0,IF(AND(INDIRECT(ADDRESS($G82,44))=0,INDIRECT(ADDRESS($G82,38))="UL",ISERROR(SEARCH("Rear",INDIRECT(ADDRESS($G82,33)))),ISERROR(SEARCH("Side",INDIRECT(ADDRESS($G82,33))))),INDIRECT(ADDRESS($G82,COLUMN())),0),0),IF($H82&gt;0,IF(AND(INDIRECT(ADDRESS($H82,44))=0,INDIRECT(ADDRESS($H82,38))="UL",ISERROR(SEARCH("Rear",INDIRECT(ADDRESS($H82,33)))),ISERROR(SEARCH("Side",INDIRECT(ADDRESS($H82,33))))),INDIRECT(ADDRESS($H82,COLUMN())),0),0),IF($I82&gt;0,IF(AND(INDIRECT(ADDRESS($I82,44))=0,INDIRECT(ADDRESS($I82,38))="UL",ISERROR(SEARCH("Rear",INDIRECT(ADDRESS($I82,33)))),ISERROR(SEARCH("Side",INDIRECT(ADDRESS($I82,33))))),INDIRECT(ADDRESS($I82,COLUMN())),0),0),IF($J82&gt;0,IF(AND(INDIRECT(ADDRESS($J82,44))=0,INDIRECT(ADDRESS($J82,38))="UL",ISERROR(SEARCH("Rear",INDIRECT(ADDRESS($J82,33)))),ISERROR(SEARCH("Side",INDIRECT(ADDRESS($J82,33))))),INDIRECT(ADDRESS($J82,COLUMN())),0),0),IF($K82&gt;0,IF(AND(INDIRECT(ADDRESS($K82,44))=0,INDIRECT(ADDRESS($K82,38))="UL",ISERROR(SEARCH("Rear",INDIRECT(ADDRESS($K82,33)))),ISERROR(SEARCH("Side",INDIRECT(ADDRESS($K82,33))))),INDIRECT(ADDRESS($K82,COLUMN())),0),0),IF($L82&gt;0,IF(AND(INDIRECT(ADDRESS($L82,44))=0,INDIRECT(ADDRESS($L82,38))="UL",ISERROR(SEARCH("Rear",INDIRECT(ADDRESS($L82,33)))),ISERROR(SEARCH("Side",INDIRECT(ADDRESS($L82,33))))),INDIRECT(ADDRESS($L82,COLUMN())),0),0),IF($M82&gt;0,IF(AND(INDIRECT(ADDRESS($M82,44))=0,INDIRECT(ADDRESS($M82,38))="UL",ISERROR(SEARCH("Rear",INDIRECT(ADDRESS($M82,33)))),ISERROR(SEARCH("Side",INDIRECT(ADDRESS($M82,33))))),INDIRECT(ADDRESS($M82,COLUMN())),0),0))</f>
        <v>0.94444444444444442</v>
      </c>
      <c r="AW82" s="57" cm="1">
        <f t="array" aca="1" ref="AW82" ca="1">SUM(IF($C82&gt;0,IF(AND(INDIRECT(ADDRESS($C82,44))=0,INDIRECT(ADDRESS($C82,38))="UL",ISERROR(SEARCH("Rear",INDIRECT(ADDRESS($C82,33)))),ISERROR(SEARCH("Side",INDIRECT(ADDRESS($C82,33))))),INDIRECT(ADDRESS($C82,COLUMN())),0),0),IF($D82&gt;0,IF(AND(INDIRECT(ADDRESS($D82,44))=0,INDIRECT(ADDRESS($D82,38))="UL",ISERROR(SEARCH("Rear",INDIRECT(ADDRESS($D82,33)))),ISERROR(SEARCH("Side",INDIRECT(ADDRESS($D82,33))))),INDIRECT(ADDRESS($D82,COLUMN())),0),0),IF($E82&gt;0,IF(AND(INDIRECT(ADDRESS($E82,44))=0,INDIRECT(ADDRESS($E82,38))="UL",ISERROR(SEARCH("Rear",INDIRECT(ADDRESS($E82,33)))),ISERROR(SEARCH("Side",INDIRECT(ADDRESS($E82,33))))),INDIRECT(ADDRESS($E82,COLUMN())),0),0),IF($F82&gt;0,IF(AND(INDIRECT(ADDRESS($F82,44))=0,INDIRECT(ADDRESS($F82,38))="UL",ISERROR(SEARCH("Rear",INDIRECT(ADDRESS($F82,33)))),ISERROR(SEARCH("Side",INDIRECT(ADDRESS($F82,33))))),INDIRECT(ADDRESS($F82,COLUMN())),0),0),IF($G82&gt;0,IF(AND(INDIRECT(ADDRESS($G82,44))=0,INDIRECT(ADDRESS($G82,38))="UL",ISERROR(SEARCH("Rear",INDIRECT(ADDRESS($G82,33)))),ISERROR(SEARCH("Side",INDIRECT(ADDRESS($G82,33))))),INDIRECT(ADDRESS($G82,COLUMN())),0),0),IF($H82&gt;0,IF(AND(INDIRECT(ADDRESS($H82,44))=0,INDIRECT(ADDRESS($H82,38))="UL",ISERROR(SEARCH("Rear",INDIRECT(ADDRESS($H82,33)))),ISERROR(SEARCH("Side",INDIRECT(ADDRESS($H82,33))))),INDIRECT(ADDRESS($H82,COLUMN())),0),0),IF($I82&gt;0,IF(AND(INDIRECT(ADDRESS($I82,44))=0,INDIRECT(ADDRESS($I82,38))="UL",ISERROR(SEARCH("Rear",INDIRECT(ADDRESS($I82,33)))),ISERROR(SEARCH("Side",INDIRECT(ADDRESS($I82,33))))),INDIRECT(ADDRESS($I82,COLUMN())),0),0),IF($J82&gt;0,IF(AND(INDIRECT(ADDRESS($J82,44))=0,INDIRECT(ADDRESS($J82,38))="UL",ISERROR(SEARCH("Rear",INDIRECT(ADDRESS($J82,33)))),ISERROR(SEARCH("Side",INDIRECT(ADDRESS($J82,33))))),INDIRECT(ADDRESS($J82,COLUMN())),0),0),IF($K82&gt;0,IF(AND(INDIRECT(ADDRESS($K82,44))=0,INDIRECT(ADDRESS($K82,38))="UL",ISERROR(SEARCH("Rear",INDIRECT(ADDRESS($K82,33)))),ISERROR(SEARCH("Side",INDIRECT(ADDRESS($K82,33))))),INDIRECT(ADDRESS($K82,COLUMN())),0),0),IF($L82&gt;0,IF(AND(INDIRECT(ADDRESS($L82,44))=0,INDIRECT(ADDRESS($L82,38))="UL",ISERROR(SEARCH("Rear",INDIRECT(ADDRESS($L82,33)))),ISERROR(SEARCH("Side",INDIRECT(ADDRESS($L82,33))))),INDIRECT(ADDRESS($L82,COLUMN())),0),0),IF($M82&gt;0,IF(AND(INDIRECT(ADDRESS($M82,44))=0,INDIRECT(ADDRESS($M82,38))="UL",ISERROR(SEARCH("Rear",INDIRECT(ADDRESS($M82,33)))),ISERROR(SEARCH("Side",INDIRECT(ADDRESS($M82,33))))),INDIRECT(ADDRESS($M82,COLUMN())),0),0))</f>
        <v>1.5555555555555556</v>
      </c>
      <c r="AX82" s="57" cm="1">
        <f t="array" aca="1" ref="AX82" ca="1">SUM(IF($C82&gt;0,IF(AND(INDIRECT(ADDRESS($C82,44))=0,INDIRECT(ADDRESS($C82,38))="UL",ISERROR(SEARCH("Rear",INDIRECT(ADDRESS($C82,33)))),ISERROR(SEARCH("Side",INDIRECT(ADDRESS($C82,33))))),INDIRECT(ADDRESS($C82,COLUMN())),0),0),IF($D82&gt;0,IF(AND(INDIRECT(ADDRESS($D82,44))=0,INDIRECT(ADDRESS($D82,38))="UL",ISERROR(SEARCH("Rear",INDIRECT(ADDRESS($D82,33)))),ISERROR(SEARCH("Side",INDIRECT(ADDRESS($D82,33))))),INDIRECT(ADDRESS($D82,COLUMN())),0),0),IF($E82&gt;0,IF(AND(INDIRECT(ADDRESS($E82,44))=0,INDIRECT(ADDRESS($E82,38))="UL",ISERROR(SEARCH("Rear",INDIRECT(ADDRESS($E82,33)))),ISERROR(SEARCH("Side",INDIRECT(ADDRESS($E82,33))))),INDIRECT(ADDRESS($E82,COLUMN())),0),0),IF($F82&gt;0,IF(AND(INDIRECT(ADDRESS($F82,44))=0,INDIRECT(ADDRESS($F82,38))="UL",ISERROR(SEARCH("Rear",INDIRECT(ADDRESS($F82,33)))),ISERROR(SEARCH("Side",INDIRECT(ADDRESS($F82,33))))),INDIRECT(ADDRESS($F82,COLUMN())),0),0),IF($G82&gt;0,IF(AND(INDIRECT(ADDRESS($G82,44))=0,INDIRECT(ADDRESS($G82,38))="UL",ISERROR(SEARCH("Rear",INDIRECT(ADDRESS($G82,33)))),ISERROR(SEARCH("Side",INDIRECT(ADDRESS($G82,33))))),INDIRECT(ADDRESS($G82,COLUMN())),0),0),IF($H82&gt;0,IF(AND(INDIRECT(ADDRESS($H82,44))=0,INDIRECT(ADDRESS($H82,38))="UL",ISERROR(SEARCH("Rear",INDIRECT(ADDRESS($H82,33)))),ISERROR(SEARCH("Side",INDIRECT(ADDRESS($H82,33))))),INDIRECT(ADDRESS($H82,COLUMN())),0),0),IF($I82&gt;0,IF(AND(INDIRECT(ADDRESS($I82,44))=0,INDIRECT(ADDRESS($I82,38))="UL",ISERROR(SEARCH("Rear",INDIRECT(ADDRESS($I82,33)))),ISERROR(SEARCH("Side",INDIRECT(ADDRESS($I82,33))))),INDIRECT(ADDRESS($I82,COLUMN())),0),0),IF($J82&gt;0,IF(AND(INDIRECT(ADDRESS($J82,44))=0,INDIRECT(ADDRESS($J82,38))="UL",ISERROR(SEARCH("Rear",INDIRECT(ADDRESS($J82,33)))),ISERROR(SEARCH("Side",INDIRECT(ADDRESS($J82,33))))),INDIRECT(ADDRESS($J82,COLUMN())),0),0),IF($K82&gt;0,IF(AND(INDIRECT(ADDRESS($K82,44))=0,INDIRECT(ADDRESS($K82,38))="UL",ISERROR(SEARCH("Rear",INDIRECT(ADDRESS($K82,33)))),ISERROR(SEARCH("Side",INDIRECT(ADDRESS($K82,33))))),INDIRECT(ADDRESS($K82,COLUMN())),0),0),IF($L82&gt;0,IF(AND(INDIRECT(ADDRESS($L82,44))=0,INDIRECT(ADDRESS($L82,38))="UL",ISERROR(SEARCH("Rear",INDIRECT(ADDRESS($L82,33)))),ISERROR(SEARCH("Side",INDIRECT(ADDRESS($L82,33))))),INDIRECT(ADDRESS($L82,COLUMN())),0),0),IF($M82&gt;0,IF(AND(INDIRECT(ADDRESS($M82,44))=0,INDIRECT(ADDRESS($M82,38))="UL",ISERROR(SEARCH("Rear",INDIRECT(ADDRESS($M82,33)))),ISERROR(SEARCH("Side",INDIRECT(ADDRESS($M82,33))))),INDIRECT(ADDRESS($M82,COLUMN())),0),0))</f>
        <v>0.61111111111111105</v>
      </c>
      <c r="AY82" s="58">
        <f t="shared" ca="1" si="58"/>
        <v>1.5555555555555556</v>
      </c>
      <c r="AZ82" s="58">
        <f t="shared" ca="1" si="59"/>
        <v>1.037037037037037</v>
      </c>
      <c r="BA82" s="58" cm="1">
        <f t="array" aca="1" ref="BA82" ca="1">SUM(IF($C82&gt;0,IF(AND(INDIRECT(ADDRESS($C82,44))=0,INDIRECT(ADDRESS($C82,38))="UL"),INDIRECT(ADDRESS($C82,COLUMN())),0),0),IF($D82&gt;0,IF(AND(INDIRECT(ADDRESS($D82,44))=0,INDIRECT(ADDRESS($D82,38))="UL"),INDIRECT(ADDRESS($D82,COLUMN())),0),0),IF($E82&gt;0,IF(AND(INDIRECT(ADDRESS($E82,44))=0,INDIRECT(ADDRESS($E82,38))="UL"),INDIRECT(ADDRESS($E82,COLUMN())),0),0),IF($F82&gt;0,IF(AND(INDIRECT(ADDRESS($F82,44))=0,INDIRECT(ADDRESS($F82,38))="UL"),INDIRECT(ADDRESS($F82,COLUMN())),0),0),IF($G82&gt;0,IF(AND(INDIRECT(ADDRESS($G82,44))=0,INDIRECT(ADDRESS($G82,38))="UL"),INDIRECT(ADDRESS($G82,COLUMN())),0),0),IF($H82&gt;0,IF(AND(INDIRECT(ADDRESS($H82,44))=0,INDIRECT(ADDRESS($H82,38))="UL"),INDIRECT(ADDRESS($H82,COLUMN())),0),0),IF($I82&gt;0,IF(AND(INDIRECT(ADDRESS($I82,44))=0,INDIRECT(ADDRESS($I82,38))="UL"),INDIRECT(ADDRESS($I82,COLUMN())),0),0),IF($J82&gt;0,IF(AND(INDIRECT(ADDRESS($J82,44))=0,INDIRECT(ADDRESS($J82,38))="UL"),INDIRECT(ADDRESS($J82,COLUMN())),0),0),IF($K82&gt;0,IF(AND(INDIRECT(ADDRESS($K82,44))=0,INDIRECT(ADDRESS($K82,38))="UL"),INDIRECT(ADDRESS($K82,COLUMN())),0),0),IF($L82&gt;0,IF(AND(INDIRECT(ADDRESS($L82,44))=0,INDIRECT(ADDRESS($L82,38))="UL"),INDIRECT(ADDRESS($L82,COLUMN())),0),0),IF($M82&gt;0,IF(AND(INDIRECT(ADDRESS($M82,44))=0,INDIRECT(ADDRESS($M82,38))="UL"),INDIRECT(ADDRESS($M82,COLUMN())),0),0))</f>
        <v>0.57671957671957674</v>
      </c>
      <c r="BB82" s="58" cm="1">
        <f t="array" aca="1" ref="BB82" ca="1">SUM(IF($C82&gt;0,IF(AND(INDIRECT(ADDRESS($C82,44))=0,INDIRECT(ADDRESS($C82,38))="UL"),INDIRECT(ADDRESS($C82,COLUMN())),0),0),IF($D82&gt;0,IF(AND(INDIRECT(ADDRESS($D82,44))=0,INDIRECT(ADDRESS($D82,38))="UL"),INDIRECT(ADDRESS($D82,COLUMN())),0),0),IF($E82&gt;0,IF(AND(INDIRECT(ADDRESS($E82,44))=0,INDIRECT(ADDRESS($E82,38))="UL"),INDIRECT(ADDRESS($E82,COLUMN())),0),0),IF($F82&gt;0,IF(AND(INDIRECT(ADDRESS($F82,44))=0,INDIRECT(ADDRESS($F82,38))="UL"),INDIRECT(ADDRESS($F82,COLUMN())),0),0),IF($G82&gt;0,IF(AND(INDIRECT(ADDRESS($G82,44))=0,INDIRECT(ADDRESS($G82,38))="UL"),INDIRECT(ADDRESS($G82,COLUMN())),0),0),IF($H82&gt;0,IF(AND(INDIRECT(ADDRESS($H82,44))=0,INDIRECT(ADDRESS($H82,38))="UL"),INDIRECT(ADDRESS($H82,COLUMN())),0),0),IF($I82&gt;0,IF(AND(INDIRECT(ADDRESS($I82,44))=0,INDIRECT(ADDRESS($I82,38))="UL"),INDIRECT(ADDRESS($I82,COLUMN())),0),0),IF($J82&gt;0,IF(AND(INDIRECT(ADDRESS($J82,44))=0,INDIRECT(ADDRESS($J82,38))="UL"),INDIRECT(ADDRESS($J82,COLUMN())),0),0),IF($K82&gt;0,IF(AND(INDIRECT(ADDRESS($K82,44))=0,INDIRECT(ADDRESS($K82,38))="UL"),INDIRECT(ADDRESS($K82,COLUMN())),0),0),IF($L82&gt;0,IF(AND(INDIRECT(ADDRESS($L82,44))=0,INDIRECT(ADDRESS($L82,38))="UL"),INDIRECT(ADDRESS($L82,COLUMN())),0),0),IF($M82&gt;0,IF(AND(INDIRECT(ADDRESS($M82,44))=0,INDIRECT(ADDRESS($M82,38))="UL"),INDIRECT(ADDRESS($M82,COLUMN())),0),0))</f>
        <v>0.37989417989417984</v>
      </c>
      <c r="BC82" s="58" cm="1">
        <f t="array" aca="1" ref="BC82" ca="1">SUM(IF($C82&gt;0,IF(AND(INDIRECT(ADDRESS($C82,44))=0,INDIRECT(ADDRESS($C82,38))="UL"),INDIRECT(ADDRESS($C82,COLUMN())),0),0),IF($D82&gt;0,IF(AND(INDIRECT(ADDRESS($D82,44))=0,INDIRECT(ADDRESS($D82,38))="UL"),INDIRECT(ADDRESS($D82,COLUMN())),0),0),IF($E82&gt;0,IF(AND(INDIRECT(ADDRESS($E82,44))=0,INDIRECT(ADDRESS($E82,38))="UL"),INDIRECT(ADDRESS($E82,COLUMN())),0),0),IF($F82&gt;0,IF(AND(INDIRECT(ADDRESS($F82,44))=0,INDIRECT(ADDRESS($F82,38))="UL"),INDIRECT(ADDRESS($F82,COLUMN())),0),0),IF($G82&gt;0,IF(AND(INDIRECT(ADDRESS($G82,44))=0,INDIRECT(ADDRESS($G82,38))="UL"),INDIRECT(ADDRESS($G82,COLUMN())),0),0),IF($H82&gt;0,IF(AND(INDIRECT(ADDRESS($H82,44))=0,INDIRECT(ADDRESS($H82,38))="UL"),INDIRECT(ADDRESS($H82,COLUMN())),0),0),IF($I82&gt;0,IF(AND(INDIRECT(ADDRESS($I82,44))=0,INDIRECT(ADDRESS($I82,38))="UL"),INDIRECT(ADDRESS($I82,COLUMN())),0),0),IF($J82&gt;0,IF(AND(INDIRECT(ADDRESS($J82,44))=0,INDIRECT(ADDRESS($J82,38))="UL"),INDIRECT(ADDRESS($J82,COLUMN())),0),0),IF($K82&gt;0,IF(AND(INDIRECT(ADDRESS($K82,44))=0,INDIRECT(ADDRESS($K82,38))="UL"),INDIRECT(ADDRESS($K82,COLUMN())),0),0),IF($L82&gt;0,IF(AND(INDIRECT(ADDRESS($L82,44))=0,INDIRECT(ADDRESS($L82,38))="UL"),INDIRECT(ADDRESS($L82,COLUMN())),0),0),IF($M82&gt;0,IF(AND(INDIRECT(ADDRESS($M82,44))=0,INDIRECT(ADDRESS($M82,38))="UL"),INDIRECT(ADDRESS($M82,COLUMN())),0),0))</f>
        <v>0.33121693121693119</v>
      </c>
      <c r="BD82" s="58" cm="1">
        <f t="array" aca="1" ref="BD82" ca="1">SUM(IF($C82&gt;0,IF(AND(INDIRECT(ADDRESS($C82,44))=0,INDIRECT(ADDRESS($C82,38))="UL"),INDIRECT(ADDRESS($C82,COLUMN())),0),0),IF($D82&gt;0,IF(AND(INDIRECT(ADDRESS($D82,44))=0,INDIRECT(ADDRESS($D82,38))="UL"),INDIRECT(ADDRESS($D82,COLUMN())),0),0),IF($E82&gt;0,IF(AND(INDIRECT(ADDRESS($E82,44))=0,INDIRECT(ADDRESS($E82,38))="UL"),INDIRECT(ADDRESS($E82,COLUMN())),0),0),IF($F82&gt;0,IF(AND(INDIRECT(ADDRESS($F82,44))=0,INDIRECT(ADDRESS($F82,38))="UL"),INDIRECT(ADDRESS($F82,COLUMN())),0),0),IF($G82&gt;0,IF(AND(INDIRECT(ADDRESS($G82,44))=0,INDIRECT(ADDRESS($G82,38))="UL"),INDIRECT(ADDRESS($G82,COLUMN())),0),0),IF($H82&gt;0,IF(AND(INDIRECT(ADDRESS($H82,44))=0,INDIRECT(ADDRESS($H82,38))="UL"),INDIRECT(ADDRESS($H82,COLUMN())),0),0),IF($I82&gt;0,IF(AND(INDIRECT(ADDRESS($I82,44))=0,INDIRECT(ADDRESS($I82,38))="UL"),INDIRECT(ADDRESS($I82,COLUMN())),0),0),IF($J82&gt;0,IF(AND(INDIRECT(ADDRESS($J82,44))=0,INDIRECT(ADDRESS($J82,38))="UL"),INDIRECT(ADDRESS($J82,COLUMN())),0),0),IF($K82&gt;0,IF(AND(INDIRECT(ADDRESS($K82,44))=0,INDIRECT(ADDRESS($K82,38))="UL"),INDIRECT(ADDRESS($K82,COLUMN())),0),0),IF($L82&gt;0,IF(AND(INDIRECT(ADDRESS($L82,44))=0,INDIRECT(ADDRESS($L82,38))="UL"),INDIRECT(ADDRESS($L82,COLUMN())),0),0),IF($M82&gt;0,IF(AND(INDIRECT(ADDRESS($M82,44))=0,INDIRECT(ADDRESS($M82,38))="UL"),INDIRECT(ADDRESS($M82,COLUMN())),0),0))</f>
        <v>0.54920634920634925</v>
      </c>
      <c r="BE82" s="57">
        <f t="shared" ca="1" si="60"/>
        <v>0.37989417989417984</v>
      </c>
      <c r="BF82" s="57" cm="1">
        <f t="array" aca="1" ref="BF82" ca="1">SUM(IF($C82&gt;0,IF(INDIRECT(ADDRESS($C82,45))=1,INDIRECT(ADDRESS($C82,52))*INDIRECT(ADDRESS($C82,42))/5,0),0), IF($D82&gt;0,IF(INDIRECT(ADDRESS($D82,45))=1,INDIRECT(ADDRESS($D82,52))*INDIRECT(ADDRESS($D82,42))/5,0),0), IF($E82&gt;0,IF(INDIRECT(ADDRESS($E82,45))=1,INDIRECT(ADDRESS($E82,52))*INDIRECT(ADDRESS($E82,42))/5,0),0), IF($F82&gt;0,IF(INDIRECT(ADDRESS($F82,45))=1,INDIRECT(ADDRESS($F82,52))*INDIRECT(ADDRESS($F82,42))/5,0),0), IF($G82&gt;0,IF(INDIRECT(ADDRESS($G82,45))=1,INDIRECT(ADDRESS($G82,52))*INDIRECT(ADDRESS($G82,42))/5,0),0), IF($H82&gt;0,IF(INDIRECT(ADDRESS($H82,45))=1,INDIRECT(ADDRESS($H82,52))*INDIRECT(ADDRESS($H82,42))/5,0),0)
)*$BF$296/100</f>
        <v>0</v>
      </c>
      <c r="BG82" s="19"/>
      <c r="BH82" s="57" cm="1">
        <f t="array" aca="1" ref="BH82" ca="1">SUM(IF($C82&gt;0,IF(AND(INDIRECT(ADDRESS($C82,44))=0,INDIRECT(ADDRESS($C82,38))&lt;&gt;"UL"),INDIRECT(ADDRESS($C82,COLUMN()-12)),0),0), IF($D82&gt;0,IF(AND(INDIRECT(ADDRESS($D82,44))=0,INDIRECT(ADDRESS($D82,38))&lt;&gt;"UL"),INDIRECT(ADDRESS($D82,COLUMN()-12)),0),0), IF($E82&gt;0,IF(AND(INDIRECT(ADDRESS($E82,44))=0,INDIRECT(ADDRESS($E82,38))&lt;&gt;"UL"),INDIRECT(ADDRESS($E82,COLUMN()-12)),0),0), IF($F82&gt;0,IF(AND(INDIRECT(ADDRESS($F82,44))=0,INDIRECT(ADDRESS($F82,38))&lt;&gt;"UL"),INDIRECT(ADDRESS($F82,COLUMN()-12)),0),0), IF($G82&gt;0,IF(AND(INDIRECT(ADDRESS($G82,44))=0,INDIRECT(ADDRESS($G82,38))&lt;&gt;"UL"),INDIRECT(ADDRESS($G82,COLUMN()-12)),0),0), IF($H82&gt;0,IF(AND(INDIRECT(ADDRESS($H82,44))=0,INDIRECT(ADDRESS($H82,38))&lt;&gt;"UL"),INDIRECT(ADDRESS($H82,COLUMN()-12)),0),0), IF($I82&gt;0,IF(AND(INDIRECT(ADDRESS($I82,44))=0,INDIRECT(ADDRESS($I82,38))&lt;&gt;"UL"),INDIRECT(ADDRESS($I82,COLUMN()-12)),0),0), IF($J82&gt;0,IF(AND(INDIRECT(ADDRESS($J82,44))=0,INDIRECT(ADDRESS($J82,38))&lt;&gt;"UL"),INDIRECT(ADDRESS($J82,COLUMN()-12)),0),0), IF($K82&gt;0,IF(AND(INDIRECT(ADDRESS($K82,44))=0,INDIRECT(ADDRESS($K82,38))&lt;&gt;"UL"),INDIRECT(ADDRESS($K82,COLUMN()-12)),0),0), IF($L82&gt;0,IF(AND(INDIRECT(ADDRESS($L82,44))=0,INDIRECT(ADDRESS($L82,38))&lt;&gt;"UL"),INDIRECT(ADDRESS($L82,COLUMN()-12)),0),0), IF($M82&gt;0,IF(AND(INDIRECT(ADDRESS($M82,44))=0,INDIRECT(ADDRESS($M82,38))&lt;&gt;"UL"),INDIRECT(ADDRESS($M82,COLUMN()-12)),0),0))</f>
        <v>0</v>
      </c>
      <c r="BI82" s="57" cm="1">
        <f t="array" aca="1" ref="BI82" ca="1">SUM(IF($C82&gt;0,IF(AND(INDIRECT(ADDRESS($C82,44))=0,INDIRECT(ADDRESS($C82,38))&lt;&gt;"UL"),INDIRECT(ADDRESS($C82,COLUMN()-12)),0),0), IF($D82&gt;0,IF(AND(INDIRECT(ADDRESS($D82,44))=0,INDIRECT(ADDRESS($D82,38))&lt;&gt;"UL"),INDIRECT(ADDRESS($D82,COLUMN()-12)),0),0), IF($E82&gt;0,IF(AND(INDIRECT(ADDRESS($E82,44))=0,INDIRECT(ADDRESS($E82,38))&lt;&gt;"UL"),INDIRECT(ADDRESS($E82,COLUMN()-12)),0),0), IF($F82&gt;0,IF(AND(INDIRECT(ADDRESS($F82,44))=0,INDIRECT(ADDRESS($F82,38))&lt;&gt;"UL"),INDIRECT(ADDRESS($F82,COLUMN()-12)),0),0), IF($G82&gt;0,IF(AND(INDIRECT(ADDRESS($G82,44))=0,INDIRECT(ADDRESS($G82,38))&lt;&gt;"UL"),INDIRECT(ADDRESS($G82,COLUMN()-12)),0),0), IF($H82&gt;0,IF(AND(INDIRECT(ADDRESS($H82,44))=0,INDIRECT(ADDRESS($H82,38))&lt;&gt;"UL"),INDIRECT(ADDRESS($H82,COLUMN()-12)),0),0), IF($I82&gt;0,IF(AND(INDIRECT(ADDRESS($I82,44))=0,INDIRECT(ADDRESS($I82,38))&lt;&gt;"UL"),INDIRECT(ADDRESS($I82,COLUMN()-12)),0),0), IF($J82&gt;0,IF(AND(INDIRECT(ADDRESS($J82,44))=0,INDIRECT(ADDRESS($J82,38))&lt;&gt;"UL"),INDIRECT(ADDRESS($J82,COLUMN()-12)),0),0), IF($K82&gt;0,IF(AND(INDIRECT(ADDRESS($K82,44))=0,INDIRECT(ADDRESS($K82,38))&lt;&gt;"UL"),INDIRECT(ADDRESS($K82,COLUMN()-12)),0),0), IF($L82&gt;0,IF(AND(INDIRECT(ADDRESS($L82,44))=0,INDIRECT(ADDRESS($L82,38))&lt;&gt;"UL"),INDIRECT(ADDRESS($L82,COLUMN()-12)),0),0), IF($M82&gt;0,IF(AND(INDIRECT(ADDRESS($M82,44))=0,INDIRECT(ADDRESS($M82,38))&lt;&gt;"UL"),INDIRECT(ADDRESS($M82,COLUMN()-12)),0),0))</f>
        <v>0</v>
      </c>
      <c r="BJ82" s="57" cm="1">
        <f t="array" aca="1" ref="BJ82" ca="1">SUM(IF($C82&gt;0,IF(AND(INDIRECT(ADDRESS($C82,44))=0,INDIRECT(ADDRESS($C82,38))&lt;&gt;"UL"),INDIRECT(ADDRESS($C82,COLUMN()-12)),0),0), IF($D82&gt;0,IF(AND(INDIRECT(ADDRESS($D82,44))=0,INDIRECT(ADDRESS($D82,38))&lt;&gt;"UL"),INDIRECT(ADDRESS($D82,COLUMN()-12)),0),0), IF($E82&gt;0,IF(AND(INDIRECT(ADDRESS($E82,44))=0,INDIRECT(ADDRESS($E82,38))&lt;&gt;"UL"),INDIRECT(ADDRESS($E82,COLUMN()-12)),0),0), IF($F82&gt;0,IF(AND(INDIRECT(ADDRESS($F82,44))=0,INDIRECT(ADDRESS($F82,38))&lt;&gt;"UL"),INDIRECT(ADDRESS($F82,COLUMN()-12)),0),0), IF($G82&gt;0,IF(AND(INDIRECT(ADDRESS($G82,44))=0,INDIRECT(ADDRESS($G82,38))&lt;&gt;"UL"),INDIRECT(ADDRESS($G82,COLUMN()-12)),0),0), IF($H82&gt;0,IF(AND(INDIRECT(ADDRESS($H82,44))=0,INDIRECT(ADDRESS($H82,38))&lt;&gt;"UL"),INDIRECT(ADDRESS($H82,COLUMN()-12)),0),0), IF($I82&gt;0,IF(AND(INDIRECT(ADDRESS($I82,44))=0,INDIRECT(ADDRESS($I82,38))&lt;&gt;"UL"),INDIRECT(ADDRESS($I82,COLUMN()-12)),0),0), IF($J82&gt;0,IF(AND(INDIRECT(ADDRESS($J82,44))=0,INDIRECT(ADDRESS($J82,38))&lt;&gt;"UL"),INDIRECT(ADDRESS($J82,COLUMN()-12)),0),0), IF($K82&gt;0,IF(AND(INDIRECT(ADDRESS($K82,44))=0,INDIRECT(ADDRESS($K82,38))&lt;&gt;"UL"),INDIRECT(ADDRESS($K82,COLUMN()-12)),0),0), IF($L82&gt;0,IF(AND(INDIRECT(ADDRESS($L82,44))=0,INDIRECT(ADDRESS($L82,38))&lt;&gt;"UL"),INDIRECT(ADDRESS($L82,COLUMN()-12)),0),0), IF($M82&gt;0,IF(AND(INDIRECT(ADDRESS($M82,44))=0,INDIRECT(ADDRESS($M82,38))&lt;&gt;"UL"),INDIRECT(ADDRESS($M82,COLUMN()-12)),0),0))</f>
        <v>0</v>
      </c>
      <c r="BK82" s="57">
        <f t="shared" ca="1" si="61"/>
        <v>0</v>
      </c>
      <c r="BL82" s="58">
        <f t="shared" ca="1" si="62"/>
        <v>0</v>
      </c>
      <c r="BM82" s="57" cm="1">
        <f t="array" aca="1" ref="BM82" ca="1">SUM(IF($C82&gt;0,IF(AND(INDIRECT(ADDRESS($C82,44))=0,INDIRECT(ADDRESS($C82,38))&lt;&gt;"UL"),INDIRECT(ADDRESS($C82,COLUMN()-12)),0),0), IF($D82&gt;0,IF(AND(INDIRECT(ADDRESS($D82,44))=0,INDIRECT(ADDRESS($D82,38))&lt;&gt;"UL"),INDIRECT(ADDRESS($D82,COLUMN()-12)),0),0), IF($E82&gt;0,IF(AND(INDIRECT(ADDRESS($E82,44))=0,INDIRECT(ADDRESS($E82,38))&lt;&gt;"UL"),INDIRECT(ADDRESS($E82,COLUMN()-12)),0),0), IF($F82&gt;0,IF(AND(INDIRECT(ADDRESS($F82,44))=0,INDIRECT(ADDRESS($F82,38))&lt;&gt;"UL"),INDIRECT(ADDRESS($F82,COLUMN()-12)),0),0), IF($G82&gt;0,IF(AND(INDIRECT(ADDRESS($G82,44))=0,INDIRECT(ADDRESS($G82,38))&lt;&gt;"UL"),INDIRECT(ADDRESS($G82,COLUMN()-12)),0),0), IF($H82&gt;0,IF(AND(INDIRECT(ADDRESS($H82,44))=0,INDIRECT(ADDRESS($H82,38))&lt;&gt;"UL"),INDIRECT(ADDRESS($H82,COLUMN()-12)),0),0), IF($I82&gt;0,IF(AND(INDIRECT(ADDRESS($I82,44))=0,INDIRECT(ADDRESS($I82,38))&lt;&gt;"UL"),INDIRECT(ADDRESS($I82,COLUMN()-12)),0),0), IF($J82&gt;0,IF(AND(INDIRECT(ADDRESS($J82,44))=0,INDIRECT(ADDRESS($J82,38))&lt;&gt;"UL"),INDIRECT(ADDRESS($J82,COLUMN()-12)),0),0), IF($K82&gt;0,IF(AND(INDIRECT(ADDRESS($K82,44))=0,INDIRECT(ADDRESS($K82,38))&lt;&gt;"UL"),INDIRECT(ADDRESS($K82,COLUMN()-11)),0),0), IF($L82&gt;0,IF(AND(INDIRECT(ADDRESS($L82,44))=0,INDIRECT(ADDRESS($L82,38))&lt;&gt;"UL"),INDIRECT(ADDRESS($L82,COLUMN()-11)),0),0), IF($M82&gt;0,IF(AND(INDIRECT(ADDRESS($M82,44))=0,INDIRECT(ADDRESS($M82,38))&lt;&gt;"UL"),INDIRECT(ADDRESS($M82,COLUMN()-11)),0),0))</f>
        <v>0</v>
      </c>
      <c r="BN82" s="57" cm="1">
        <f t="array" aca="1" ref="BN82" ca="1">SUM(IF($C82&gt;0,IF(AND(INDIRECT(ADDRESS($C82,44))=0,INDIRECT(ADDRESS($C82,38))&lt;&gt;"UL"),INDIRECT(ADDRESS($C82,COLUMN()-12)),0),0), IF($D82&gt;0,IF(AND(INDIRECT(ADDRESS($D82,44))=0,INDIRECT(ADDRESS($D82,38))&lt;&gt;"UL"),INDIRECT(ADDRESS($D82,COLUMN()-12)),0),0), IF($E82&gt;0,IF(AND(INDIRECT(ADDRESS($E82,44))=0,INDIRECT(ADDRESS($E82,38))&lt;&gt;"UL"),INDIRECT(ADDRESS($E82,COLUMN()-12)),0),0), IF($F82&gt;0,IF(AND(INDIRECT(ADDRESS($F82,44))=0,INDIRECT(ADDRESS($F82,38))&lt;&gt;"UL"),INDIRECT(ADDRESS($F82,COLUMN()-12)),0),0), IF($G82&gt;0,IF(AND(INDIRECT(ADDRESS($G82,44))=0,INDIRECT(ADDRESS($G82,38))&lt;&gt;"UL"),INDIRECT(ADDRESS($G82,COLUMN()-12)),0),0), IF($H82&gt;0,IF(AND(INDIRECT(ADDRESS($H82,44))=0,INDIRECT(ADDRESS($H82,38))&lt;&gt;"UL"),INDIRECT(ADDRESS($H82,COLUMN()-12)),0),0), IF($I82&gt;0,IF(AND(INDIRECT(ADDRESS($I82,44))=0,INDIRECT(ADDRESS($I82,38))&lt;&gt;"UL"),INDIRECT(ADDRESS($I82,COLUMN()-12)),0),0), IF($J82&gt;0,IF(AND(INDIRECT(ADDRESS($J82,44))=0,INDIRECT(ADDRESS($J82,38))&lt;&gt;"UL"),INDIRECT(ADDRESS($J82,COLUMN()-12)),0),0), IF($K82&gt;0,IF(AND(INDIRECT(ADDRESS($K82,44))=0,INDIRECT(ADDRESS($K82,38))&lt;&gt;"UL"),INDIRECT(ADDRESS($K82,COLUMN()-11)),0),0), IF($L82&gt;0,IF(AND(INDIRECT(ADDRESS($L82,44))=0,INDIRECT(ADDRESS($L82,38))&lt;&gt;"UL"),INDIRECT(ADDRESS($L82,COLUMN()-11)),0),0), IF($M82&gt;0,IF(AND(INDIRECT(ADDRESS($M82,44))=0,INDIRECT(ADDRESS($M82,38))&lt;&gt;"UL"),INDIRECT(ADDRESS($M82,COLUMN()-11)),0),0))</f>
        <v>0</v>
      </c>
      <c r="BO82" s="57" cm="1">
        <f t="array" aca="1" ref="BO82" ca="1">SUM(IF($C82&gt;0,IF(AND(INDIRECT(ADDRESS($C82,44))=0,INDIRECT(ADDRESS($C82,38))&lt;&gt;"UL"),INDIRECT(ADDRESS($C82,COLUMN()-12)),0),0), IF($D82&gt;0,IF(AND(INDIRECT(ADDRESS($D82,44))=0,INDIRECT(ADDRESS($D82,38))&lt;&gt;"UL"),INDIRECT(ADDRESS($D82,COLUMN()-12)),0),0), IF($E82&gt;0,IF(AND(INDIRECT(ADDRESS($E82,44))=0,INDIRECT(ADDRESS($E82,38))&lt;&gt;"UL"),INDIRECT(ADDRESS($E82,COLUMN()-12)),0),0), IF($F82&gt;0,IF(AND(INDIRECT(ADDRESS($F82,44))=0,INDIRECT(ADDRESS($F82,38))&lt;&gt;"UL"),INDIRECT(ADDRESS($F82,COLUMN()-12)),0),0), IF($G82&gt;0,IF(AND(INDIRECT(ADDRESS($G82,44))=0,INDIRECT(ADDRESS($G82,38))&lt;&gt;"UL"),INDIRECT(ADDRESS($G82,COLUMN()-12)),0),0), IF($H82&gt;0,IF(AND(INDIRECT(ADDRESS($H82,44))=0,INDIRECT(ADDRESS($H82,38))&lt;&gt;"UL"),INDIRECT(ADDRESS($H82,COLUMN()-12)),0),0), IF($I82&gt;0,IF(AND(INDIRECT(ADDRESS($I82,44))=0,INDIRECT(ADDRESS($I82,38))&lt;&gt;"UL"),INDIRECT(ADDRESS($I82,COLUMN()-12)),0),0), IF($J82&gt;0,IF(AND(INDIRECT(ADDRESS($J82,44))=0,INDIRECT(ADDRESS($J82,38))&lt;&gt;"UL"),INDIRECT(ADDRESS($J82,COLUMN()-12)),0),0), IF($K82&gt;0,IF(AND(INDIRECT(ADDRESS($K82,44))=0,INDIRECT(ADDRESS($K82,38))&lt;&gt;"UL"),INDIRECT(ADDRESS($K82,COLUMN()-11)),0),0), IF($L82&gt;0,IF(AND(INDIRECT(ADDRESS($L82,44))=0,INDIRECT(ADDRESS($L82,38))&lt;&gt;"UL"),INDIRECT(ADDRESS($L82,COLUMN()-11)),0),0), IF($M82&gt;0,IF(AND(INDIRECT(ADDRESS($M82,44))=0,INDIRECT(ADDRESS($M82,38))&lt;&gt;"UL"),INDIRECT(ADDRESS($M82,COLUMN()-11)),0),0))</f>
        <v>0</v>
      </c>
      <c r="BP82" s="57" cm="1">
        <f t="array" aca="1" ref="BP82" ca="1">SUM(IF($C82&gt;0,IF(AND(INDIRECT(ADDRESS($C82,44))=0,INDIRECT(ADDRESS($C82,38))&lt;&gt;"UL"),INDIRECT(ADDRESS($C82,COLUMN()-12)),0),0), IF($D82&gt;0,IF(AND(INDIRECT(ADDRESS($D82,44))=0,INDIRECT(ADDRESS($D82,38))&lt;&gt;"UL"),INDIRECT(ADDRESS($D82,COLUMN()-12)),0),0), IF($E82&gt;0,IF(AND(INDIRECT(ADDRESS($E82,44))=0,INDIRECT(ADDRESS($E82,38))&lt;&gt;"UL"),INDIRECT(ADDRESS($E82,COLUMN()-12)),0),0), IF($F82&gt;0,IF(AND(INDIRECT(ADDRESS($F82,44))=0,INDIRECT(ADDRESS($F82,38))&lt;&gt;"UL"),INDIRECT(ADDRESS($F82,COLUMN()-12)),0),0), IF($G82&gt;0,IF(AND(INDIRECT(ADDRESS($G82,44))=0,INDIRECT(ADDRESS($G82,38))&lt;&gt;"UL"),INDIRECT(ADDRESS($G82,COLUMN()-12)),0),0), IF($H82&gt;0,IF(AND(INDIRECT(ADDRESS($H82,44))=0,INDIRECT(ADDRESS($H82,38))&lt;&gt;"UL"),INDIRECT(ADDRESS($H82,COLUMN()-12)),0),0), IF($I82&gt;0,IF(AND(INDIRECT(ADDRESS($I82,44))=0,INDIRECT(ADDRESS($I82,38))&lt;&gt;"UL"),INDIRECT(ADDRESS($I82,COLUMN()-12)),0),0), IF($J82&gt;0,IF(AND(INDIRECT(ADDRESS($J82,44))=0,INDIRECT(ADDRESS($J82,38))&lt;&gt;"UL"),INDIRECT(ADDRESS($J82,COLUMN()-12)),0),0), IF($K82&gt;0,IF(AND(INDIRECT(ADDRESS($K82,44))=0,INDIRECT(ADDRESS($K82,38))&lt;&gt;"UL"),INDIRECT(ADDRESS($K82,COLUMN()-11)),0),0), IF($L82&gt;0,IF(AND(INDIRECT(ADDRESS($L82,44))=0,INDIRECT(ADDRESS($L82,38))&lt;&gt;"UL"),INDIRECT(ADDRESS($L82,COLUMN()-11)),0),0), IF($M82&gt;0,IF(AND(INDIRECT(ADDRESS($M82,44))=0,INDIRECT(ADDRESS($M82,38))&lt;&gt;"UL"),INDIRECT(ADDRESS($M82,COLUMN()-11)),0),0))</f>
        <v>0</v>
      </c>
      <c r="BQ82" s="57">
        <f t="shared" ca="1" si="63"/>
        <v>0</v>
      </c>
      <c r="BR82" s="161">
        <f t="shared" ca="1" si="64"/>
        <v>79.272623482355414</v>
      </c>
      <c r="BS82" s="56"/>
      <c r="BT82" s="56">
        <f t="shared" ca="1" si="65"/>
        <v>3.9773974191768575</v>
      </c>
      <c r="BU82" s="63">
        <f t="shared" ca="1" si="66"/>
        <v>0.1242936693492768</v>
      </c>
      <c r="BV82" s="57" t="s">
        <v>33</v>
      </c>
      <c r="BW82" s="57" cm="1">
        <f t="array" aca="1" ref="BW82" ca="1">SUM(IF($C82&gt;0,IF(AND(INDIRECT(ADDRESS($C82,44))=0,INDIRECT(ADDRESS($C82,38))="UL",ISERROR(SEARCH("Rear",INDIRECT(ADDRESS($C82,33)))),ISERROR(SEARCH("Side",INDIRECT(ADDRESS($C82,33))))),INDIRECT(ADDRESS($C82,COLUMN())),0),0),IF($D82&gt;0,IF(AND(INDIRECT(ADDRESS($D82,44))=0,INDIRECT(ADDRESS($D82,38))="UL",ISERROR(SEARCH("Rear",INDIRECT(ADDRESS($D82,33)))),ISERROR(SEARCH("Side",INDIRECT(ADDRESS($D82,33))))),INDIRECT(ADDRESS($D82,COLUMN())),0),0),IF($E82&gt;0,IF(AND(INDIRECT(ADDRESS($E82,44))=0,INDIRECT(ADDRESS($E82,38))="UL",ISERROR(SEARCH("Rear",INDIRECT(ADDRESS($E82,33)))),ISERROR(SEARCH("Side",INDIRECT(ADDRESS($E82,33))))),INDIRECT(ADDRESS($E82,COLUMN())),0),0),IF($F82&gt;0,IF(AND(INDIRECT(ADDRESS($F82,44))=0,INDIRECT(ADDRESS($F82,38))="UL",ISERROR(SEARCH("Rear",INDIRECT(ADDRESS($F82,33)))),ISERROR(SEARCH("Side",INDIRECT(ADDRESS($F82,33))))),INDIRECT(ADDRESS($F82,COLUMN())),0),0),IF($G82&gt;0,IF(AND(INDIRECT(ADDRESS($G82,44))=0,INDIRECT(ADDRESS($G82,38))="UL",ISERROR(SEARCH("Rear",INDIRECT(ADDRESS($G82,33)))),ISERROR(SEARCH("Side",INDIRECT(ADDRESS($G82,33))))),INDIRECT(ADDRESS($G82,COLUMN())),0),0),IF($H82&gt;0,IF(AND(INDIRECT(ADDRESS($H82,44))=0,INDIRECT(ADDRESS($H82,38))="UL",ISERROR(SEARCH("Rear",INDIRECT(ADDRESS($H82,33)))),ISERROR(SEARCH("Side",INDIRECT(ADDRESS($H82,33))))),INDIRECT(ADDRESS($H82,COLUMN())),0),0),IF($I82&gt;0,IF(AND(INDIRECT(ADDRESS($I82,44))=0,INDIRECT(ADDRESS($I82,38))="UL",ISERROR(SEARCH("Rear",INDIRECT(ADDRESS($I82,33)))),ISERROR(SEARCH("Side",INDIRECT(ADDRESS($I82,33))))),INDIRECT(ADDRESS($I82,COLUMN())),0),0),IF($J82&gt;0,IF(AND(INDIRECT(ADDRESS($J82,44))=0,INDIRECT(ADDRESS($J82,38))="UL",ISERROR(SEARCH("Rear",INDIRECT(ADDRESS($J82,33)))),ISERROR(SEARCH("Side",INDIRECT(ADDRESS($J82,33))))),INDIRECT(ADDRESS($J82,COLUMN())),0),0),IF($K82&gt;0,IF(AND(INDIRECT(ADDRESS($K82,44))=0,INDIRECT(ADDRESS($K82,38))="UL",ISERROR(SEARCH("Rear",INDIRECT(ADDRESS($K82,33)))),ISERROR(SEARCH("Side",INDIRECT(ADDRESS($K82,33))))),INDIRECT(ADDRESS($K82,COLUMN())),0),0),IF($L82&gt;0,IF(AND(INDIRECT(ADDRESS($L82,44))=0,INDIRECT(ADDRESS($L82,38))="UL",ISERROR(SEARCH("Rear",INDIRECT(ADDRESS($L82,33)))),ISERROR(SEARCH("Side",INDIRECT(ADDRESS($L82,33))))),INDIRECT(ADDRESS($L82,COLUMN())),0),0),IF($M82&gt;0,IF(AND(INDIRECT(ADDRESS($M82,44))=0,INDIRECT(ADDRESS($M82,38))="UL",ISERROR(SEARCH("Rear",INDIRECT(ADDRESS($M82,33)))),ISERROR(SEARCH("Side",INDIRECT(ADDRESS($M82,33))))),INDIRECT(ADDRESS($M82,COLUMN())),0),0))</f>
        <v>0.94444444444444431</v>
      </c>
      <c r="BX82" s="57">
        <f t="shared" ca="1" si="67"/>
        <v>0.94444444444444442</v>
      </c>
      <c r="BY82" s="57" cm="1">
        <f t="array" aca="1" ref="BY82" ca="1">SUM(IF($C82&gt;0,IF(AND(INDIRECT(ADDRESS($C82,44))=0,INDIRECT(ADDRESS($C82,38))="UL"),INDIRECT(ADDRESS($C82,COLUMN())),0),0),IF($D82&gt;0,IF(AND(INDIRECT(ADDRESS($D82,44))=0,INDIRECT(ADDRESS($D82,38))="UL"),INDIRECT(ADDRESS($D82,COLUMN())),0),0),IF($E82&gt;0,IF(AND(INDIRECT(ADDRESS($E82,44))=0,INDIRECT(ADDRESS($E82,38))="UL"),INDIRECT(ADDRESS($E82,COLUMN())),0),0),IF($F82&gt;0,IF(AND(INDIRECT(ADDRESS($F82,44))=0,INDIRECT(ADDRESS($F82,38))="UL"),INDIRECT(ADDRESS($F82,COLUMN())),0),0),IF($G82&gt;0,IF(AND(INDIRECT(ADDRESS($G82,44))=0,INDIRECT(ADDRESS($G82,38))="UL"),INDIRECT(ADDRESS($G82,COLUMN())),0),0),IF($H82&gt;0,IF(AND(INDIRECT(ADDRESS($H82,44))=0,INDIRECT(ADDRESS($H82,38))="UL"),INDIRECT(ADDRESS($H82,COLUMN())),0),0),IF($I82&gt;0,IF(AND(INDIRECT(ADDRESS($I82,44))=0,INDIRECT(ADDRESS($I82,38))="UL"),INDIRECT(ADDRESS($I82,COLUMN())),0),0),IF($J82&gt;0,IF(AND(INDIRECT(ADDRESS($J82,44))=0,INDIRECT(ADDRESS($J82,38))="UL"),INDIRECT(ADDRESS($J82,COLUMN())),0),0),IF($K82&gt;0,IF(AND(INDIRECT(ADDRESS($K82,44))=0,INDIRECT(ADDRESS($K82,38))="UL"),INDIRECT(ADDRESS($K82,COLUMN())),0),0),IF($L82&gt;0,IF(AND(INDIRECT(ADDRESS($L82,44))=0,INDIRECT(ADDRESS($L82,38))="UL"),INDIRECT(ADDRESS($L82,COLUMN())),0),0),IF($M82&gt;0,IF(AND(INDIRECT(ADDRESS($M82,44))=0,INDIRECT(ADDRESS($M82,38))="UL"),INDIRECT(ADDRESS($M82,COLUMN())),0),0))</f>
        <v>0.41975308641975306</v>
      </c>
      <c r="BZ82" s="57" cm="1">
        <f t="array" aca="1" ref="BZ82" ca="1">SUM(IF($C82&gt;0,IF(AND(INDIRECT(ADDRESS($C82,44))=0,INDIRECT(ADDRESS($C82,38))="UL"),INDIRECT(ADDRESS($C82,COLUMN())),0),0),IF($D82&gt;0,IF(AND(INDIRECT(ADDRESS($D82,44))=0,INDIRECT(ADDRESS($D82,38))="UL"),INDIRECT(ADDRESS($D82,COLUMN())),0),0),IF($E82&gt;0,IF(AND(INDIRECT(ADDRESS($E82,44))=0,INDIRECT(ADDRESS($E82,38))="UL"),INDIRECT(ADDRESS($E82,COLUMN())),0),0),IF($F82&gt;0,IF(AND(INDIRECT(ADDRESS($F82,44))=0,INDIRECT(ADDRESS($F82,38))="UL"),INDIRECT(ADDRESS($F82,COLUMN())),0),0),IF($G82&gt;0,IF(AND(INDIRECT(ADDRESS($G82,44))=0,INDIRECT(ADDRESS($G82,38))="UL"),INDIRECT(ADDRESS($G82,COLUMN())),0),0),IF($H82&gt;0,IF(AND(INDIRECT(ADDRESS($H82,44))=0,INDIRECT(ADDRESS($H82,38))="UL"),INDIRECT(ADDRESS($H82,COLUMN())),0),0),IF($I82&gt;0,IF(AND(INDIRECT(ADDRESS($I82,44))=0,INDIRECT(ADDRESS($I82,38))="UL"),INDIRECT(ADDRESS($I82,COLUMN())),0),0),IF($J82&gt;0,IF(AND(INDIRECT(ADDRESS($J82,44))=0,INDIRECT(ADDRESS($J82,38))="UL"),INDIRECT(ADDRESS($J82,COLUMN())),0),0),IF($K82&gt;0,IF(AND(INDIRECT(ADDRESS($K82,44))=0,INDIRECT(ADDRESS($K82,38))="UL"),INDIRECT(ADDRESS($K82,COLUMN())),0),0),IF($L82&gt;0,IF(AND(INDIRECT(ADDRESS($L82,44))=0,INDIRECT(ADDRESS($L82,38))="UL"),INDIRECT(ADDRESS($L82,COLUMN())),0),0),IF($M82&gt;0,IF(AND(INDIRECT(ADDRESS($M82,44))=0,INDIRECT(ADDRESS($M82,38))="UL"),INDIRECT(ADDRESS($M82,COLUMN())),0),0))</f>
        <v>0.37654320987654322</v>
      </c>
      <c r="CA82" s="57">
        <f t="shared" ca="1" si="68"/>
        <v>0.41975308641975306</v>
      </c>
      <c r="CB82" s="57" cm="1">
        <f t="array" aca="1" ref="CB82" ca="1">SUM(IF($C82&gt;0,IF(AND(INDIRECT(ADDRESS($C82,44))=0,INDIRECT(ADDRESS($C82,38))&lt;&gt;"UL"),INDIRECT(ADDRESS($C82,COLUMN())),0),0),IF($D82&gt;0,IF(AND(INDIRECT(ADDRESS($D82,44))=0,INDIRECT(ADDRESS($D82,38))&lt;&gt;"UL"),INDIRECT(ADDRESS($D82,COLUMN())),0),0),IF($E82&gt;0,IF(AND(INDIRECT(ADDRESS($E82,44))=0,INDIRECT(ADDRESS($E82,38))&lt;&gt;"UL"),INDIRECT(ADDRESS($E82,COLUMN())),0),0),IF($F82&gt;0,IF(AND(INDIRECT(ADDRESS($F82,44))=0,INDIRECT(ADDRESS($F82,38))&lt;&gt;"UL"),INDIRECT(ADDRESS($F82,COLUMN())),0),0),IF($G82&gt;0,IF(AND(INDIRECT(ADDRESS($G82,44))=0,INDIRECT(ADDRESS($G82,38))&lt;&gt;"UL"),INDIRECT(ADDRESS($G82,COLUMN())),0),0),IF($H82&gt;0,IF(AND(INDIRECT(ADDRESS($H82,44))=0,INDIRECT(ADDRESS($H82,38))&lt;&gt;"UL"),INDIRECT(ADDRESS($H82,COLUMN())),0),0),IF($I82&gt;0,IF(AND(INDIRECT(ADDRESS($I82,44))=0,INDIRECT(ADDRESS($I82,38))&lt;&gt;"UL"),INDIRECT(ADDRESS($I82,COLUMN())),0),0),IF($J82&gt;0,IF(AND(INDIRECT(ADDRESS($J82,44))=0,INDIRECT(ADDRESS($J82,38))&lt;&gt;"UL"),INDIRECT(ADDRESS($J82,COLUMN())),0),0),IF($K82&gt;0,IF(AND(INDIRECT(ADDRESS($K82,44))=0,INDIRECT(ADDRESS($K82,38))&lt;&gt;"UL"),INDIRECT(ADDRESS($K82,COLUMN())),0),0),IF($L82&gt;0,IF(AND(INDIRECT(ADDRESS($L82,44))=0,INDIRECT(ADDRESS($L82,38))&lt;&gt;"UL"),INDIRECT(ADDRESS($L82,COLUMN())),0),0),IF($M82&gt;0,IF(AND(INDIRECT(ADDRESS($M82,44))=0,INDIRECT(ADDRESS($M82,38))&lt;&gt;"UL"),INDIRECT(ADDRESS($M82,COLUMN())),0),0))</f>
        <v>0</v>
      </c>
      <c r="CC82" s="57">
        <f t="shared" ca="1" si="69"/>
        <v>0</v>
      </c>
      <c r="CD82" s="57" cm="1">
        <f t="array" aca="1" ref="CD82" ca="1">SUM(IF($C82&gt;0,IF(AND(INDIRECT(ADDRESS($C82,44))=0,INDIRECT(ADDRESS($C82,38))&lt;&gt;"UL"),INDIRECT(ADDRESS($C82,COLUMN())),0),0),IF($D82&gt;0,IF(AND(INDIRECT(ADDRESS($D82,44))=0,INDIRECT(ADDRESS($D82,38))&lt;&gt;"UL"),INDIRECT(ADDRESS($D82,COLUMN())),0),0),IF($E82&gt;0,IF(AND(INDIRECT(ADDRESS($E82,44))=0,INDIRECT(ADDRESS($E82,38))&lt;&gt;"UL"),INDIRECT(ADDRESS($E82,COLUMN())),0),0),IF($F82&gt;0,IF(AND(INDIRECT(ADDRESS($F82,44))=0,INDIRECT(ADDRESS($F82,38))&lt;&gt;"UL"),INDIRECT(ADDRESS($F82,COLUMN())),0),0),IF($G82&gt;0,IF(AND(INDIRECT(ADDRESS($G82,44))=0,INDIRECT(ADDRESS($G82,38))&lt;&gt;"UL"),INDIRECT(ADDRESS($G82,COLUMN())),0),0),IF($H82&gt;0,IF(AND(INDIRECT(ADDRESS($H82,44))=0,INDIRECT(ADDRESS($H82,38))&lt;&gt;"UL"),INDIRECT(ADDRESS($H82,COLUMN())),0),0),IF($I82&gt;0,IF(AND(INDIRECT(ADDRESS($I82,44))=0,INDIRECT(ADDRESS($I82,38))&lt;&gt;"UL"),INDIRECT(ADDRESS($I82,COLUMN())),0),0),IF($J82&gt;0,IF(AND(INDIRECT(ADDRESS($J82,44))=0,INDIRECT(ADDRESS($J82,38))&lt;&gt;"UL"),INDIRECT(ADDRESS($J82,COLUMN())),0),0),IF($K82&gt;0,IF(AND(INDIRECT(ADDRESS($K82,44))=0,INDIRECT(ADDRESS($K82,38))&lt;&gt;"UL"),INDIRECT(ADDRESS($K82,COLUMN())),0),0),IF($L82&gt;0,IF(AND(INDIRECT(ADDRESS($L82,44))=0,INDIRECT(ADDRESS($L82,38))&lt;&gt;"UL"),INDIRECT(ADDRESS($L82,COLUMN())),0),0),IF($M82&gt;0,IF(AND(INDIRECT(ADDRESS($M82,44))=0,INDIRECT(ADDRESS($M82,38))&lt;&gt;"UL"),INDIRECT(ADDRESS($M82,COLUMN())),0),0))</f>
        <v>0</v>
      </c>
      <c r="CE82" s="57" cm="1">
        <f t="array" aca="1" ref="CE82" ca="1">SUM(IF($C82&gt;0,IF(AND(INDIRECT(ADDRESS($C82,44))=0,INDIRECT(ADDRESS($C82,38))&lt;&gt;"UL"),INDIRECT(ADDRESS($C82,COLUMN())),0),0),IF($D82&gt;0,IF(AND(INDIRECT(ADDRESS($D82,44))=0,INDIRECT(ADDRESS($D82,38))&lt;&gt;"UL"),INDIRECT(ADDRESS($D82,COLUMN())),0),0),IF($E82&gt;0,IF(AND(INDIRECT(ADDRESS($E82,44))=0,INDIRECT(ADDRESS($E82,38))&lt;&gt;"UL"),INDIRECT(ADDRESS($E82,COLUMN())),0),0),IF($F82&gt;0,IF(AND(INDIRECT(ADDRESS($F82,44))=0,INDIRECT(ADDRESS($F82,38))&lt;&gt;"UL"),INDIRECT(ADDRESS($F82,COLUMN())),0),0),IF($G82&gt;0,IF(AND(INDIRECT(ADDRESS($G82,44))=0,INDIRECT(ADDRESS($G82,38))&lt;&gt;"UL"),INDIRECT(ADDRESS($G82,COLUMN())),0),0),IF($H82&gt;0,IF(AND(INDIRECT(ADDRESS($H82,44))=0,INDIRECT(ADDRESS($H82,38))&lt;&gt;"UL"),INDIRECT(ADDRESS($H82,COLUMN())),0),0),IF($I82&gt;0,IF(AND(INDIRECT(ADDRESS($I82,44))=0,INDIRECT(ADDRESS($I82,38))&lt;&gt;"UL"),INDIRECT(ADDRESS($I82,COLUMN())),0),0),IF($J82&gt;0,IF(AND(INDIRECT(ADDRESS($J82,44))=0,INDIRECT(ADDRESS($J82,38))&lt;&gt;"UL"),INDIRECT(ADDRESS($J82,COLUMN())),0),0),IF($K82&gt;0,IF(AND(INDIRECT(ADDRESS($K82,44))=0,INDIRECT(ADDRESS($K82,38))&lt;&gt;"UL"),INDIRECT(ADDRESS($K82,COLUMN())),0),0),IF($L82&gt;0,IF(AND(INDIRECT(ADDRESS($L82,44))=0,INDIRECT(ADDRESS($L82,38))&lt;&gt;"UL"),INDIRECT(ADDRESS($L82,COLUMN())),0),0),IF($M82&gt;0,IF(AND(INDIRECT(ADDRESS($M82,44))=0,INDIRECT(ADDRESS($M82,38))&lt;&gt;"UL"),INDIRECT(ADDRESS($M82,COLUMN())),0),0))</f>
        <v>0</v>
      </c>
      <c r="CF82" s="57">
        <f t="shared" ca="1" si="70"/>
        <v>0</v>
      </c>
      <c r="CG82" s="57">
        <f t="shared" ca="1" si="71"/>
        <v>2.5899859415486324</v>
      </c>
      <c r="CH82" s="57">
        <f t="shared" ca="1" si="72"/>
        <v>8.0937060673394762E-2</v>
      </c>
      <c r="CI82" s="19">
        <f t="shared" ca="1" si="73"/>
        <v>16.28432505456275</v>
      </c>
      <c r="CJ82" s="19"/>
      <c r="CK82" s="57" cm="1">
        <f t="array" aca="1" ref="CK82" ca="1">IF(AU82="S", SUM(IF($C82&gt;0,IF(INDIRECT(ADDRESS($C82,43))&lt;&gt;1,INDIRECT(ADDRESS($C82,48)),0),0), IF($D82&gt;0,IF(INDIRECT(ADDRESS($D82,43))&lt;&gt;1,INDIRECT(ADDRESS($D82,48)),0),0), IF($E82&gt;0,IF(INDIRECT(ADDRESS($E82,43))&lt;&gt;1,INDIRECT(ADDRESS($E82,48)),0),0), IF($F82&gt;0,IF(INDIRECT(ADDRESS($F82,43))&lt;&gt;1,INDIRECT(ADDRESS($F82,48)),0),0), IF($G82&gt;0,IF(INDIRECT(ADDRESS($G82,43))&lt;&gt;1,INDIRECT(ADDRESS($G82,48)),0),0), IF($H82&gt;0,IF(INDIRECT(ADDRESS($H82,43))&lt;&gt;1,INDIRECT(ADDRESS($H82,48)),0),0), IF($I82&gt;0,IF(INDIRECT(ADDRESS($I82,43))&lt;&gt;1,INDIRECT(ADDRESS($I82,48)),0),0), IF($J82&gt;0,IF(INDIRECT(ADDRESS($J82,43))&lt;&gt;1,INDIRECT(ADDRESS($J82,48)),0),0), IF($K82&gt;0,IF(INDIRECT(ADDRESS($K82,43))&lt;&gt;1,INDIRECT(ADDRESS($K82,48)),0),0), IF($L82&gt;0,IF(INDIRECT(ADDRESS($L82,43))&lt;&gt;1,INDIRECT(ADDRESS($L82,48)),0),0), IF($M82&gt;0,IF(INDIRECT(ADDRESS($M82,43))&lt;&gt;1,INDIRECT(ADDRESS($M82,48)),0),0)), IF(AU82="L",SUM(IF($C82&gt;0,IF(INDIRECT(ADDRESS($C82,43))&lt;&gt;1,INDIRECT(ADDRESS($C82,50)),0),0), IF($D82&gt;0,IF(INDIRECT(ADDRESS($D82,43))&lt;&gt;1,INDIRECT(ADDRESS($D82,50)),0),0), IF($E82&gt;0,IF(INDIRECT(ADDRESS($E82,43))&lt;&gt;1,INDIRECT(ADDRESS($E82,50)),0),0), IF($F82&gt;0,IF(INDIRECT(ADDRESS($F82,43))&lt;&gt;1,INDIRECT(ADDRESS($F82,50)),0),0), IF($G82&gt;0,IF(INDIRECT(ADDRESS($G82,43))&lt;&gt;1,INDIRECT(ADDRESS($G82,50)),0),0), IF($G82&gt;0,IF(INDIRECT(ADDRESS($G82,43))&lt;&gt;1,INDIRECT(ADDRESS($G82,50)),0),0), IF($H82&gt;0,IF(INDIRECT(ADDRESS($H82,43))&lt;&gt;1,INDIRECT(ADDRESS($H82,50)),0),0), IF($I82&gt;0,IF(INDIRECT(ADDRESS($I82,43))&lt;&gt;1,INDIRECT(ADDRESS($I82,50)),0),0), IF($J82&gt;0,IF(INDIRECT(ADDRESS($J82,43))&lt;&gt;1,INDIRECT(ADDRESS($J82,50)),0),0), IF($K82&gt;0,IF(INDIRECT(ADDRESS($K82,43))&lt;&gt;1,INDIRECT(ADDRESS($K82,50)),0),0), IF($L82&gt;0,IF(INDIRECT(ADDRESS($L82,43))&lt;&gt;1,INDIRECT(ADDRESS($L82,50)),0),0), IF($M82&gt;0,IF(INDIRECT(ADDRESS($M82,43))&lt;&gt;1,INDIRECT(ADDRESS($M82,50)),0),0)), SUM(IF($C82&gt;0,IF(INDIRECT(ADDRESS($C82,43))&lt;&gt;1,INDIRECT(ADDRESS($C82,49)),0),0), IF($D82&gt;0,IF(INDIRECT(ADDRESS($D82,43))&lt;&gt;1,INDIRECT(ADDRESS($D82,49)),0),0), IF($E82&gt;0,IF(INDIRECT(ADDRESS($E82,43))&lt;&gt;1,INDIRECT(ADDRESS($E82,49)),0),0), IF($F82&gt;0,IF(INDIRECT(ADDRESS($F82,43))&lt;&gt;1,INDIRECT(ADDRESS($F82,49)),0),0), IF($G82&gt;0,IF(INDIRECT(ADDRESS($G82,43))&lt;&gt;1,INDIRECT(ADDRESS($G82,49)),0),0), IF($G82&gt;0,IF(INDIRECT(ADDRESS($G82,43))&lt;&gt;1,INDIRECT(ADDRESS($G82,49)),0),0), IF($H82&gt;0,IF(INDIRECT(ADDRESS($H82,43))&lt;&gt;1,INDIRECT(ADDRESS($H82,49)),0),0), IF($I82&gt;0,IF(INDIRECT(ADDRESS($I82,43))&lt;&gt;1,INDIRECT(ADDRESS($I82,49)),0),0), IF($J82&gt;0,IF(INDIRECT(ADDRESS($J82,43))&lt;&gt;1,INDIRECT(ADDRESS($J82,49)),0),0), IF($K82&gt;0,IF(INDIRECT(ADDRESS($K82,43))&lt;&gt;1,INDIRECT(ADDRESS($K82,49)),0),0), IF($L82&gt;0,IF(INDIRECT(ADDRESS($L82,43))&lt;&gt;1,INDIRECT(ADDRESS($L82,49)),0),0), IF($M82&gt;0,IF(INDIRECT(ADDRESS($M82,43))&lt;&gt;1,INDIRECT(ADDRESS($M82,49)),0),0))))</f>
        <v>1.0555555555555556</v>
      </c>
      <c r="CL82" s="57" cm="1">
        <f t="array" aca="1" ref="CL82" ca="1">SUM(IF($C82&gt;0,IF(INDIRECT(ADDRESS($C82,44))=1,INDIRECT(ADDRESS($C82,90)),0),0), IF($D82&gt;0,IF(INDIRECT(ADDRESS($D82,44))=1,INDIRECT(ADDRESS($D82,90)),0),0), IF($E82&gt;0,IF(INDIRECT(ADDRESS($E82,44))=1,INDIRECT(ADDRESS($E82,90)),0),0), IF($F82&gt;0,IF(INDIRECT(ADDRESS($F82,44))=1,INDIRECT(ADDRESS($F82,90)),0),0), IF($G82&gt;0,IF(INDIRECT(ADDRESS($G82,44))=1,INDIRECT(ADDRESS($G82,90)),0),0), IF($H82&gt;0,IF(INDIRECT(ADDRESS($H82,44))=1,INDIRECT(ADDRESS($H82,90)),0),0), IF($I82&gt;0,IF(INDIRECT(ADDRESS($I82,44))=1,INDIRECT(ADDRESS($I82,90)),0),0), IF($J82&gt;0,IF(INDIRECT(ADDRESS($J82,44))=1,INDIRECT(ADDRESS($J82,90)),0),0), IF($K82&gt;0,IF(INDIRECT(ADDRESS($K82,44))=1,INDIRECT(ADDRESS($K82,90)),0),0), IF($L82&gt;0,IF(INDIRECT(ADDRESS($L82,44))=1,INDIRECT(ADDRESS($L82,90)),0),0), IF($M82&gt;0,IF(INDIRECT(ADDRESS($M82,44))=1,INDIRECT(ADDRESS($M82,90)),0),0))</f>
        <v>0</v>
      </c>
      <c r="CM82" s="56">
        <f t="shared" ca="1" si="74"/>
        <v>0.91502960084079321</v>
      </c>
      <c r="CN82" s="59"/>
    </row>
    <row r="83" spans="1:92" x14ac:dyDescent="0.25">
      <c r="A83" s="62" t="s">
        <v>159</v>
      </c>
      <c r="B83" s="122">
        <v>10</v>
      </c>
      <c r="C83" s="122">
        <v>23</v>
      </c>
      <c r="D83" s="122">
        <v>20</v>
      </c>
      <c r="E83" s="122">
        <v>29</v>
      </c>
      <c r="F83" s="122"/>
      <c r="G83" s="122"/>
      <c r="H83" s="122"/>
      <c r="I83" s="67"/>
      <c r="J83" s="67"/>
      <c r="K83" s="67"/>
      <c r="L83" s="67"/>
      <c r="M83" s="67"/>
      <c r="N83" s="67">
        <f t="shared" ca="1" si="54"/>
        <v>35</v>
      </c>
      <c r="O83" s="67" t="str" cm="1">
        <f t="array" aca="1" ref="O83" ca="1">INDIRECT(ADDRESS($B83,COLUMN()))</f>
        <v>Bomber</v>
      </c>
      <c r="P83" s="67" cm="1">
        <f t="array" aca="1" ref="P83" ca="1">INDIRECT(ADDRESS($B83,COLUMN()))</f>
        <v>6</v>
      </c>
      <c r="Q83" s="67" cm="1">
        <f t="array" aca="1" ref="Q83" ca="1">INDIRECT(ADDRESS($B83,COLUMN()))</f>
        <v>2</v>
      </c>
      <c r="R83" s="67" t="str" cm="1">
        <f t="array" aca="1" ref="R83" ca="1">INDIRECT(ADDRESS($B83,COLUMN()))</f>
        <v>-</v>
      </c>
      <c r="S83" s="67" cm="1">
        <f t="array" aca="1" ref="S83" ca="1">INDIRECT(ADDRESS($B83,COLUMN()))</f>
        <v>2</v>
      </c>
      <c r="T83" s="67" t="str" cm="1">
        <f t="array" aca="1" ref="T83" ca="1">INDIRECT(ADDRESS($B83,COLUMN()))</f>
        <v>1-4</v>
      </c>
      <c r="U83" s="67" cm="1">
        <f t="array" aca="1" ref="U83" ca="1">INDIRECT(ADDRESS($B83,COLUMN()))</f>
        <v>4</v>
      </c>
      <c r="V83" s="67" cm="1">
        <f t="array" aca="1" ref="V83" ca="1">INDIRECT(ADDRESS($B83,COLUMN()))</f>
        <v>0</v>
      </c>
      <c r="W83" s="67" cm="1">
        <f t="array" aca="1" ref="W83" ca="1">INDIRECT(ADDRESS($B83,COLUMN()))</f>
        <v>4</v>
      </c>
      <c r="X83" s="67" cm="1">
        <f t="array" aca="1" ref="X83" ca="1">INDIRECT(ADDRESS($B83,COLUMN()))</f>
        <v>5</v>
      </c>
      <c r="Y83" s="67" cm="1">
        <f t="array" aca="1" ref="Y83" ca="1">INDIRECT(ADDRESS($B83,COLUMN()))</f>
        <v>1</v>
      </c>
      <c r="Z83" s="67" cm="1">
        <f t="array" aca="1" ref="Z83" ca="1">INDIRECT(ADDRESS($B83,COLUMN()))</f>
        <v>5</v>
      </c>
      <c r="AA83" s="67" t="str" cm="1">
        <f t="array" aca="1" ref="AA83" ca="1">INDIRECT(ADDRESS($B83,COLUMN()))</f>
        <v>Rocket Boosters</v>
      </c>
      <c r="AB83" s="56">
        <f t="shared" ca="1" si="55"/>
        <v>0.71563189871974031</v>
      </c>
      <c r="AC83" s="56">
        <f t="shared" ca="1" si="56"/>
        <v>0.70038856192652033</v>
      </c>
      <c r="AD83" s="56">
        <f t="shared" ca="1" si="57"/>
        <v>3.6542011926601061</v>
      </c>
      <c r="AF83" s="52"/>
      <c r="AG83" s="52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65"/>
      <c r="AU83" s="54" t="s">
        <v>117</v>
      </c>
      <c r="AV83" s="57" cm="1">
        <f t="array" aca="1" ref="AV83" ca="1">SUM(IF($C83&gt;0,IF(AND(INDIRECT(ADDRESS($C83,44))=0,INDIRECT(ADDRESS($C83,38))="UL",ISERROR(SEARCH("Rear",INDIRECT(ADDRESS($C83,33)))),ISERROR(SEARCH("Side",INDIRECT(ADDRESS($C83,33))))),INDIRECT(ADDRESS($C83,COLUMN())),0),0),IF($D83&gt;0,IF(AND(INDIRECT(ADDRESS($D83,44))=0,INDIRECT(ADDRESS($D83,38))="UL",ISERROR(SEARCH("Rear",INDIRECT(ADDRESS($D83,33)))),ISERROR(SEARCH("Side",INDIRECT(ADDRESS($D83,33))))),INDIRECT(ADDRESS($D83,COLUMN())),0),0),IF($E83&gt;0,IF(AND(INDIRECT(ADDRESS($E83,44))=0,INDIRECT(ADDRESS($E83,38))="UL",ISERROR(SEARCH("Rear",INDIRECT(ADDRESS($E83,33)))),ISERROR(SEARCH("Side",INDIRECT(ADDRESS($E83,33))))),INDIRECT(ADDRESS($E83,COLUMN())),0),0),IF($F83&gt;0,IF(AND(INDIRECT(ADDRESS($F83,44))=0,INDIRECT(ADDRESS($F83,38))="UL",ISERROR(SEARCH("Rear",INDIRECT(ADDRESS($F83,33)))),ISERROR(SEARCH("Side",INDIRECT(ADDRESS($F83,33))))),INDIRECT(ADDRESS($F83,COLUMN())),0),0),IF($G83&gt;0,IF(AND(INDIRECT(ADDRESS($G83,44))=0,INDIRECT(ADDRESS($G83,38))="UL",ISERROR(SEARCH("Rear",INDIRECT(ADDRESS($G83,33)))),ISERROR(SEARCH("Side",INDIRECT(ADDRESS($G83,33))))),INDIRECT(ADDRESS($G83,COLUMN())),0),0),IF($H83&gt;0,IF(AND(INDIRECT(ADDRESS($H83,44))=0,INDIRECT(ADDRESS($H83,38))="UL",ISERROR(SEARCH("Rear",INDIRECT(ADDRESS($H83,33)))),ISERROR(SEARCH("Side",INDIRECT(ADDRESS($H83,33))))),INDIRECT(ADDRESS($H83,COLUMN())),0),0),IF($I83&gt;0,IF(AND(INDIRECT(ADDRESS($I83,44))=0,INDIRECT(ADDRESS($I83,38))="UL",ISERROR(SEARCH("Rear",INDIRECT(ADDRESS($I83,33)))),ISERROR(SEARCH("Side",INDIRECT(ADDRESS($I83,33))))),INDIRECT(ADDRESS($I83,COLUMN())),0),0),IF($J83&gt;0,IF(AND(INDIRECT(ADDRESS($J83,44))=0,INDIRECT(ADDRESS($J83,38))="UL",ISERROR(SEARCH("Rear",INDIRECT(ADDRESS($J83,33)))),ISERROR(SEARCH("Side",INDIRECT(ADDRESS($J83,33))))),INDIRECT(ADDRESS($J83,COLUMN())),0),0),IF($K83&gt;0,IF(AND(INDIRECT(ADDRESS($K83,44))=0,INDIRECT(ADDRESS($K83,38))="UL",ISERROR(SEARCH("Rear",INDIRECT(ADDRESS($K83,33)))),ISERROR(SEARCH("Side",INDIRECT(ADDRESS($K83,33))))),INDIRECT(ADDRESS($K83,COLUMN())),0),0),IF($L83&gt;0,IF(AND(INDIRECT(ADDRESS($L83,44))=0,INDIRECT(ADDRESS($L83,38))="UL",ISERROR(SEARCH("Rear",INDIRECT(ADDRESS($L83,33)))),ISERROR(SEARCH("Side",INDIRECT(ADDRESS($L83,33))))),INDIRECT(ADDRESS($L83,COLUMN())),0),0),IF($M83&gt;0,IF(AND(INDIRECT(ADDRESS($M83,44))=0,INDIRECT(ADDRESS($M83,38))="UL",ISERROR(SEARCH("Rear",INDIRECT(ADDRESS($M83,33)))),ISERROR(SEARCH("Side",INDIRECT(ADDRESS($M83,33))))),INDIRECT(ADDRESS($M83,COLUMN())),0),0))</f>
        <v>0.61111111111111105</v>
      </c>
      <c r="AW83" s="57" cm="1">
        <f t="array" aca="1" ref="AW83" ca="1">SUM(IF($C83&gt;0,IF(AND(INDIRECT(ADDRESS($C83,44))=0,INDIRECT(ADDRESS($C83,38))="UL",ISERROR(SEARCH("Rear",INDIRECT(ADDRESS($C83,33)))),ISERROR(SEARCH("Side",INDIRECT(ADDRESS($C83,33))))),INDIRECT(ADDRESS($C83,COLUMN())),0),0),IF($D83&gt;0,IF(AND(INDIRECT(ADDRESS($D83,44))=0,INDIRECT(ADDRESS($D83,38))="UL",ISERROR(SEARCH("Rear",INDIRECT(ADDRESS($D83,33)))),ISERROR(SEARCH("Side",INDIRECT(ADDRESS($D83,33))))),INDIRECT(ADDRESS($D83,COLUMN())),0),0),IF($E83&gt;0,IF(AND(INDIRECT(ADDRESS($E83,44))=0,INDIRECT(ADDRESS($E83,38))="UL",ISERROR(SEARCH("Rear",INDIRECT(ADDRESS($E83,33)))),ISERROR(SEARCH("Side",INDIRECT(ADDRESS($E83,33))))),INDIRECT(ADDRESS($E83,COLUMN())),0),0),IF($F83&gt;0,IF(AND(INDIRECT(ADDRESS($F83,44))=0,INDIRECT(ADDRESS($F83,38))="UL",ISERROR(SEARCH("Rear",INDIRECT(ADDRESS($F83,33)))),ISERROR(SEARCH("Side",INDIRECT(ADDRESS($F83,33))))),INDIRECT(ADDRESS($F83,COLUMN())),0),0),IF($G83&gt;0,IF(AND(INDIRECT(ADDRESS($G83,44))=0,INDIRECT(ADDRESS($G83,38))="UL",ISERROR(SEARCH("Rear",INDIRECT(ADDRESS($G83,33)))),ISERROR(SEARCH("Side",INDIRECT(ADDRESS($G83,33))))),INDIRECT(ADDRESS($G83,COLUMN())),0),0),IF($H83&gt;0,IF(AND(INDIRECT(ADDRESS($H83,44))=0,INDIRECT(ADDRESS($H83,38))="UL",ISERROR(SEARCH("Rear",INDIRECT(ADDRESS($H83,33)))),ISERROR(SEARCH("Side",INDIRECT(ADDRESS($H83,33))))),INDIRECT(ADDRESS($H83,COLUMN())),0),0),IF($I83&gt;0,IF(AND(INDIRECT(ADDRESS($I83,44))=0,INDIRECT(ADDRESS($I83,38))="UL",ISERROR(SEARCH("Rear",INDIRECT(ADDRESS($I83,33)))),ISERROR(SEARCH("Side",INDIRECT(ADDRESS($I83,33))))),INDIRECT(ADDRESS($I83,COLUMN())),0),0),IF($J83&gt;0,IF(AND(INDIRECT(ADDRESS($J83,44))=0,INDIRECT(ADDRESS($J83,38))="UL",ISERROR(SEARCH("Rear",INDIRECT(ADDRESS($J83,33)))),ISERROR(SEARCH("Side",INDIRECT(ADDRESS($J83,33))))),INDIRECT(ADDRESS($J83,COLUMN())),0),0),IF($K83&gt;0,IF(AND(INDIRECT(ADDRESS($K83,44))=0,INDIRECT(ADDRESS($K83,38))="UL",ISERROR(SEARCH("Rear",INDIRECT(ADDRESS($K83,33)))),ISERROR(SEARCH("Side",INDIRECT(ADDRESS($K83,33))))),INDIRECT(ADDRESS($K83,COLUMN())),0),0),IF($L83&gt;0,IF(AND(INDIRECT(ADDRESS($L83,44))=0,INDIRECT(ADDRESS($L83,38))="UL",ISERROR(SEARCH("Rear",INDIRECT(ADDRESS($L83,33)))),ISERROR(SEARCH("Side",INDIRECT(ADDRESS($L83,33))))),INDIRECT(ADDRESS($L83,COLUMN())),0),0),IF($M83&gt;0,IF(AND(INDIRECT(ADDRESS($M83,44))=0,INDIRECT(ADDRESS($M83,38))="UL",ISERROR(SEARCH("Rear",INDIRECT(ADDRESS($M83,33)))),ISERROR(SEARCH("Side",INDIRECT(ADDRESS($M83,33))))),INDIRECT(ADDRESS($M83,COLUMN())),0),0))</f>
        <v>1.7222222222222221</v>
      </c>
      <c r="AX83" s="57" cm="1">
        <f t="array" aca="1" ref="AX83" ca="1">SUM(IF($C83&gt;0,IF(AND(INDIRECT(ADDRESS($C83,44))=0,INDIRECT(ADDRESS($C83,38))="UL",ISERROR(SEARCH("Rear",INDIRECT(ADDRESS($C83,33)))),ISERROR(SEARCH("Side",INDIRECT(ADDRESS($C83,33))))),INDIRECT(ADDRESS($C83,COLUMN())),0),0),IF($D83&gt;0,IF(AND(INDIRECT(ADDRESS($D83,44))=0,INDIRECT(ADDRESS($D83,38))="UL",ISERROR(SEARCH("Rear",INDIRECT(ADDRESS($D83,33)))),ISERROR(SEARCH("Side",INDIRECT(ADDRESS($D83,33))))),INDIRECT(ADDRESS($D83,COLUMN())),0),0),IF($E83&gt;0,IF(AND(INDIRECT(ADDRESS($E83,44))=0,INDIRECT(ADDRESS($E83,38))="UL",ISERROR(SEARCH("Rear",INDIRECT(ADDRESS($E83,33)))),ISERROR(SEARCH("Side",INDIRECT(ADDRESS($E83,33))))),INDIRECT(ADDRESS($E83,COLUMN())),0),0),IF($F83&gt;0,IF(AND(INDIRECT(ADDRESS($F83,44))=0,INDIRECT(ADDRESS($F83,38))="UL",ISERROR(SEARCH("Rear",INDIRECT(ADDRESS($F83,33)))),ISERROR(SEARCH("Side",INDIRECT(ADDRESS($F83,33))))),INDIRECT(ADDRESS($F83,COLUMN())),0),0),IF($G83&gt;0,IF(AND(INDIRECT(ADDRESS($G83,44))=0,INDIRECT(ADDRESS($G83,38))="UL",ISERROR(SEARCH("Rear",INDIRECT(ADDRESS($G83,33)))),ISERROR(SEARCH("Side",INDIRECT(ADDRESS($G83,33))))),INDIRECT(ADDRESS($G83,COLUMN())),0),0),IF($H83&gt;0,IF(AND(INDIRECT(ADDRESS($H83,44))=0,INDIRECT(ADDRESS($H83,38))="UL",ISERROR(SEARCH("Rear",INDIRECT(ADDRESS($H83,33)))),ISERROR(SEARCH("Side",INDIRECT(ADDRESS($H83,33))))),INDIRECT(ADDRESS($H83,COLUMN())),0),0),IF($I83&gt;0,IF(AND(INDIRECT(ADDRESS($I83,44))=0,INDIRECT(ADDRESS($I83,38))="UL",ISERROR(SEARCH("Rear",INDIRECT(ADDRESS($I83,33)))),ISERROR(SEARCH("Side",INDIRECT(ADDRESS($I83,33))))),INDIRECT(ADDRESS($I83,COLUMN())),0),0),IF($J83&gt;0,IF(AND(INDIRECT(ADDRESS($J83,44))=0,INDIRECT(ADDRESS($J83,38))="UL",ISERROR(SEARCH("Rear",INDIRECT(ADDRESS($J83,33)))),ISERROR(SEARCH("Side",INDIRECT(ADDRESS($J83,33))))),INDIRECT(ADDRESS($J83,COLUMN())),0),0),IF($K83&gt;0,IF(AND(INDIRECT(ADDRESS($K83,44))=0,INDIRECT(ADDRESS($K83,38))="UL",ISERROR(SEARCH("Rear",INDIRECT(ADDRESS($K83,33)))),ISERROR(SEARCH("Side",INDIRECT(ADDRESS($K83,33))))),INDIRECT(ADDRESS($K83,COLUMN())),0),0),IF($L83&gt;0,IF(AND(INDIRECT(ADDRESS($L83,44))=0,INDIRECT(ADDRESS($L83,38))="UL",ISERROR(SEARCH("Rear",INDIRECT(ADDRESS($L83,33)))),ISERROR(SEARCH("Side",INDIRECT(ADDRESS($L83,33))))),INDIRECT(ADDRESS($L83,COLUMN())),0),0),IF($M83&gt;0,IF(AND(INDIRECT(ADDRESS($M83,44))=0,INDIRECT(ADDRESS($M83,38))="UL",ISERROR(SEARCH("Rear",INDIRECT(ADDRESS($M83,33)))),ISERROR(SEARCH("Side",INDIRECT(ADDRESS($M83,33))))),INDIRECT(ADDRESS($M83,COLUMN())),0),0))</f>
        <v>0.83333333333333326</v>
      </c>
      <c r="AY83" s="58">
        <f t="shared" ca="1" si="58"/>
        <v>1.7222222222222221</v>
      </c>
      <c r="AZ83" s="58">
        <f t="shared" ca="1" si="59"/>
        <v>1.0555555555555554</v>
      </c>
      <c r="BA83" s="58" cm="1">
        <f t="array" aca="1" ref="BA83" ca="1">SUM(IF($C83&gt;0,IF(AND(INDIRECT(ADDRESS($C83,44))=0,INDIRECT(ADDRESS($C83,38))="UL"),INDIRECT(ADDRESS($C83,COLUMN())),0),0),IF($D83&gt;0,IF(AND(INDIRECT(ADDRESS($D83,44))=0,INDIRECT(ADDRESS($D83,38))="UL"),INDIRECT(ADDRESS($D83,COLUMN())),0),0),IF($E83&gt;0,IF(AND(INDIRECT(ADDRESS($E83,44))=0,INDIRECT(ADDRESS($E83,38))="UL"),INDIRECT(ADDRESS($E83,COLUMN())),0),0),IF($F83&gt;0,IF(AND(INDIRECT(ADDRESS($F83,44))=0,INDIRECT(ADDRESS($F83,38))="UL"),INDIRECT(ADDRESS($F83,COLUMN())),0),0),IF($G83&gt;0,IF(AND(INDIRECT(ADDRESS($G83,44))=0,INDIRECT(ADDRESS($G83,38))="UL"),INDIRECT(ADDRESS($G83,COLUMN())),0),0),IF($H83&gt;0,IF(AND(INDIRECT(ADDRESS($H83,44))=0,INDIRECT(ADDRESS($H83,38))="UL"),INDIRECT(ADDRESS($H83,COLUMN())),0),0),IF($I83&gt;0,IF(AND(INDIRECT(ADDRESS($I83,44))=0,INDIRECT(ADDRESS($I83,38))="UL"),INDIRECT(ADDRESS($I83,COLUMN())),0),0),IF($J83&gt;0,IF(AND(INDIRECT(ADDRESS($J83,44))=0,INDIRECT(ADDRESS($J83,38))="UL"),INDIRECT(ADDRESS($J83,COLUMN())),0),0),IF($K83&gt;0,IF(AND(INDIRECT(ADDRESS($K83,44))=0,INDIRECT(ADDRESS($K83,38))="UL"),INDIRECT(ADDRESS($K83,COLUMN())),0),0),IF($L83&gt;0,IF(AND(INDIRECT(ADDRESS($L83,44))=0,INDIRECT(ADDRESS($L83,38))="UL"),INDIRECT(ADDRESS($L83,COLUMN())),0),0),IF($M83&gt;0,IF(AND(INDIRECT(ADDRESS($M83,44))=0,INDIRECT(ADDRESS($M83,38))="UL"),INDIRECT(ADDRESS($M83,COLUMN())),0),0))</f>
        <v>0.58165784832451506</v>
      </c>
      <c r="BB83" s="58" cm="1">
        <f t="array" aca="1" ref="BB83" ca="1">SUM(IF($C83&gt;0,IF(AND(INDIRECT(ADDRESS($C83,44))=0,INDIRECT(ADDRESS($C83,38))="UL"),INDIRECT(ADDRESS($C83,COLUMN())),0),0),IF($D83&gt;0,IF(AND(INDIRECT(ADDRESS($D83,44))=0,INDIRECT(ADDRESS($D83,38))="UL"),INDIRECT(ADDRESS($D83,COLUMN())),0),0),IF($E83&gt;0,IF(AND(INDIRECT(ADDRESS($E83,44))=0,INDIRECT(ADDRESS($E83,38))="UL"),INDIRECT(ADDRESS($E83,COLUMN())),0),0),IF($F83&gt;0,IF(AND(INDIRECT(ADDRESS($F83,44))=0,INDIRECT(ADDRESS($F83,38))="UL"),INDIRECT(ADDRESS($F83,COLUMN())),0),0),IF($G83&gt;0,IF(AND(INDIRECT(ADDRESS($G83,44))=0,INDIRECT(ADDRESS($G83,38))="UL"),INDIRECT(ADDRESS($G83,COLUMN())),0),0),IF($H83&gt;0,IF(AND(INDIRECT(ADDRESS($H83,44))=0,INDIRECT(ADDRESS($H83,38))="UL"),INDIRECT(ADDRESS($H83,COLUMN())),0),0),IF($I83&gt;0,IF(AND(INDIRECT(ADDRESS($I83,44))=0,INDIRECT(ADDRESS($I83,38))="UL"),INDIRECT(ADDRESS($I83,COLUMN())),0),0),IF($J83&gt;0,IF(AND(INDIRECT(ADDRESS($J83,44))=0,INDIRECT(ADDRESS($J83,38))="UL"),INDIRECT(ADDRESS($J83,COLUMN())),0),0),IF($K83&gt;0,IF(AND(INDIRECT(ADDRESS($K83,44))=0,INDIRECT(ADDRESS($K83,38))="UL"),INDIRECT(ADDRESS($K83,COLUMN())),0),0),IF($L83&gt;0,IF(AND(INDIRECT(ADDRESS($L83,44))=0,INDIRECT(ADDRESS($L83,38))="UL"),INDIRECT(ADDRESS($L83,COLUMN())),0),0),IF($M83&gt;0,IF(AND(INDIRECT(ADDRESS($M83,44))=0,INDIRECT(ADDRESS($M83,38))="UL"),INDIRECT(ADDRESS($M83,COLUMN())),0),0))</f>
        <v>0.35308641975308636</v>
      </c>
      <c r="BC83" s="58" cm="1">
        <f t="array" aca="1" ref="BC83" ca="1">SUM(IF($C83&gt;0,IF(AND(INDIRECT(ADDRESS($C83,44))=0,INDIRECT(ADDRESS($C83,38))="UL"),INDIRECT(ADDRESS($C83,COLUMN())),0),0),IF($D83&gt;0,IF(AND(INDIRECT(ADDRESS($D83,44))=0,INDIRECT(ADDRESS($D83,38))="UL"),INDIRECT(ADDRESS($D83,COLUMN())),0),0),IF($E83&gt;0,IF(AND(INDIRECT(ADDRESS($E83,44))=0,INDIRECT(ADDRESS($E83,38))="UL"),INDIRECT(ADDRESS($E83,COLUMN())),0),0),IF($F83&gt;0,IF(AND(INDIRECT(ADDRESS($F83,44))=0,INDIRECT(ADDRESS($F83,38))="UL"),INDIRECT(ADDRESS($F83,COLUMN())),0),0),IF($G83&gt;0,IF(AND(INDIRECT(ADDRESS($G83,44))=0,INDIRECT(ADDRESS($G83,38))="UL"),INDIRECT(ADDRESS($G83,COLUMN())),0),0),IF($H83&gt;0,IF(AND(INDIRECT(ADDRESS($H83,44))=0,INDIRECT(ADDRESS($H83,38))="UL"),INDIRECT(ADDRESS($H83,COLUMN())),0),0),IF($I83&gt;0,IF(AND(INDIRECT(ADDRESS($I83,44))=0,INDIRECT(ADDRESS($I83,38))="UL"),INDIRECT(ADDRESS($I83,COLUMN())),0),0),IF($J83&gt;0,IF(AND(INDIRECT(ADDRESS($J83,44))=0,INDIRECT(ADDRESS($J83,38))="UL"),INDIRECT(ADDRESS($J83,COLUMN())),0),0),IF($K83&gt;0,IF(AND(INDIRECT(ADDRESS($K83,44))=0,INDIRECT(ADDRESS($K83,38))="UL"),INDIRECT(ADDRESS($K83,COLUMN())),0),0),IF($L83&gt;0,IF(AND(INDIRECT(ADDRESS($L83,44))=0,INDIRECT(ADDRESS($L83,38))="UL"),INDIRECT(ADDRESS($L83,COLUMN())),0),0),IF($M83&gt;0,IF(AND(INDIRECT(ADDRESS($M83,44))=0,INDIRECT(ADDRESS($M83,38))="UL"),INDIRECT(ADDRESS($M83,COLUMN())),0),0))</f>
        <v>0.38553791887125216</v>
      </c>
      <c r="BD83" s="58" cm="1">
        <f t="array" aca="1" ref="BD83" ca="1">SUM(IF($C83&gt;0,IF(AND(INDIRECT(ADDRESS($C83,44))=0,INDIRECT(ADDRESS($C83,38))="UL"),INDIRECT(ADDRESS($C83,COLUMN())),0),0),IF($D83&gt;0,IF(AND(INDIRECT(ADDRESS($D83,44))=0,INDIRECT(ADDRESS($D83,38))="UL"),INDIRECT(ADDRESS($D83,COLUMN())),0),0),IF($E83&gt;0,IF(AND(INDIRECT(ADDRESS($E83,44))=0,INDIRECT(ADDRESS($E83,38))="UL"),INDIRECT(ADDRESS($E83,COLUMN())),0),0),IF($F83&gt;0,IF(AND(INDIRECT(ADDRESS($F83,44))=0,INDIRECT(ADDRESS($F83,38))="UL"),INDIRECT(ADDRESS($F83,COLUMN())),0),0),IF($G83&gt;0,IF(AND(INDIRECT(ADDRESS($G83,44))=0,INDIRECT(ADDRESS($G83,38))="UL"),INDIRECT(ADDRESS($G83,COLUMN())),0),0),IF($H83&gt;0,IF(AND(INDIRECT(ADDRESS($H83,44))=0,INDIRECT(ADDRESS($H83,38))="UL"),INDIRECT(ADDRESS($H83,COLUMN())),0),0),IF($I83&gt;0,IF(AND(INDIRECT(ADDRESS($I83,44))=0,INDIRECT(ADDRESS($I83,38))="UL"),INDIRECT(ADDRESS($I83,COLUMN())),0),0),IF($J83&gt;0,IF(AND(INDIRECT(ADDRESS($J83,44))=0,INDIRECT(ADDRESS($J83,38))="UL"),INDIRECT(ADDRESS($J83,COLUMN())),0),0),IF($K83&gt;0,IF(AND(INDIRECT(ADDRESS($K83,44))=0,INDIRECT(ADDRESS($K83,38))="UL"),INDIRECT(ADDRESS($K83,COLUMN())),0),0),IF($L83&gt;0,IF(AND(INDIRECT(ADDRESS($L83,44))=0,INDIRECT(ADDRESS($L83,38))="UL"),INDIRECT(ADDRESS($L83,COLUMN())),0),0),IF($M83&gt;0,IF(AND(INDIRECT(ADDRESS($M83,44))=0,INDIRECT(ADDRESS($M83,38))="UL"),INDIRECT(ADDRESS($M83,COLUMN())),0),0))</f>
        <v>0.6</v>
      </c>
      <c r="BE83" s="57">
        <f t="shared" ca="1" si="60"/>
        <v>0.38553791887125216</v>
      </c>
      <c r="BF83" s="57" cm="1">
        <f t="array" aca="1" ref="BF83" ca="1">SUM(IF($C83&gt;0,IF(INDIRECT(ADDRESS($C83,45))=1,INDIRECT(ADDRESS($C83,52))*INDIRECT(ADDRESS($C83,42))/5,0),0), IF($D83&gt;0,IF(INDIRECT(ADDRESS($D83,45))=1,INDIRECT(ADDRESS($D83,52))*INDIRECT(ADDRESS($D83,42))/5,0),0), IF($E83&gt;0,IF(INDIRECT(ADDRESS($E83,45))=1,INDIRECT(ADDRESS($E83,52))*INDIRECT(ADDRESS($E83,42))/5,0),0), IF($F83&gt;0,IF(INDIRECT(ADDRESS($F83,45))=1,INDIRECT(ADDRESS($F83,52))*INDIRECT(ADDRESS($F83,42))/5,0),0), IF($G83&gt;0,IF(INDIRECT(ADDRESS($G83,45))=1,INDIRECT(ADDRESS($G83,52))*INDIRECT(ADDRESS($G83,42))/5,0),0), IF($H83&gt;0,IF(INDIRECT(ADDRESS($H83,45))=1,INDIRECT(ADDRESS($H83,52))*INDIRECT(ADDRESS($H83,42))/5,0),0)
)*$BF$296/100</f>
        <v>0</v>
      </c>
      <c r="BG83" s="19"/>
      <c r="BH83" s="57" cm="1">
        <f t="array" aca="1" ref="BH83" ca="1">SUM(IF($C83&gt;0,IF(AND(INDIRECT(ADDRESS($C83,44))=0,INDIRECT(ADDRESS($C83,38))&lt;&gt;"UL"),INDIRECT(ADDRESS($C83,COLUMN()-12)),0),0), IF($D83&gt;0,IF(AND(INDIRECT(ADDRESS($D83,44))=0,INDIRECT(ADDRESS($D83,38))&lt;&gt;"UL"),INDIRECT(ADDRESS($D83,COLUMN()-12)),0),0), IF($E83&gt;0,IF(AND(INDIRECT(ADDRESS($E83,44))=0,INDIRECT(ADDRESS($E83,38))&lt;&gt;"UL"),INDIRECT(ADDRESS($E83,COLUMN()-12)),0),0), IF($F83&gt;0,IF(AND(INDIRECT(ADDRESS($F83,44))=0,INDIRECT(ADDRESS($F83,38))&lt;&gt;"UL"),INDIRECT(ADDRESS($F83,COLUMN()-12)),0),0), IF($G83&gt;0,IF(AND(INDIRECT(ADDRESS($G83,44))=0,INDIRECT(ADDRESS($G83,38))&lt;&gt;"UL"),INDIRECT(ADDRESS($G83,COLUMN()-12)),0),0), IF($H83&gt;0,IF(AND(INDIRECT(ADDRESS($H83,44))=0,INDIRECT(ADDRESS($H83,38))&lt;&gt;"UL"),INDIRECT(ADDRESS($H83,COLUMN()-12)),0),0), IF($I83&gt;0,IF(AND(INDIRECT(ADDRESS($I83,44))=0,INDIRECT(ADDRESS($I83,38))&lt;&gt;"UL"),INDIRECT(ADDRESS($I83,COLUMN()-12)),0),0), IF($J83&gt;0,IF(AND(INDIRECT(ADDRESS($J83,44))=0,INDIRECT(ADDRESS($J83,38))&lt;&gt;"UL"),INDIRECT(ADDRESS($J83,COLUMN()-12)),0),0), IF($K83&gt;0,IF(AND(INDIRECT(ADDRESS($K83,44))=0,INDIRECT(ADDRESS($K83,38))&lt;&gt;"UL"),INDIRECT(ADDRESS($K83,COLUMN()-12)),0),0), IF($L83&gt;0,IF(AND(INDIRECT(ADDRESS($L83,44))=0,INDIRECT(ADDRESS($L83,38))&lt;&gt;"UL"),INDIRECT(ADDRESS($L83,COLUMN()-12)),0),0), IF($M83&gt;0,IF(AND(INDIRECT(ADDRESS($M83,44))=0,INDIRECT(ADDRESS($M83,38))&lt;&gt;"UL"),INDIRECT(ADDRESS($M83,COLUMN()-12)),0),0))</f>
        <v>0</v>
      </c>
      <c r="BI83" s="57" cm="1">
        <f t="array" aca="1" ref="BI83" ca="1">SUM(IF($C83&gt;0,IF(AND(INDIRECT(ADDRESS($C83,44))=0,INDIRECT(ADDRESS($C83,38))&lt;&gt;"UL"),INDIRECT(ADDRESS($C83,COLUMN()-12)),0),0), IF($D83&gt;0,IF(AND(INDIRECT(ADDRESS($D83,44))=0,INDIRECT(ADDRESS($D83,38))&lt;&gt;"UL"),INDIRECT(ADDRESS($D83,COLUMN()-12)),0),0), IF($E83&gt;0,IF(AND(INDIRECT(ADDRESS($E83,44))=0,INDIRECT(ADDRESS($E83,38))&lt;&gt;"UL"),INDIRECT(ADDRESS($E83,COLUMN()-12)),0),0), IF($F83&gt;0,IF(AND(INDIRECT(ADDRESS($F83,44))=0,INDIRECT(ADDRESS($F83,38))&lt;&gt;"UL"),INDIRECT(ADDRESS($F83,COLUMN()-12)),0),0), IF($G83&gt;0,IF(AND(INDIRECT(ADDRESS($G83,44))=0,INDIRECT(ADDRESS($G83,38))&lt;&gt;"UL"),INDIRECT(ADDRESS($G83,COLUMN()-12)),0),0), IF($H83&gt;0,IF(AND(INDIRECT(ADDRESS($H83,44))=0,INDIRECT(ADDRESS($H83,38))&lt;&gt;"UL"),INDIRECT(ADDRESS($H83,COLUMN()-12)),0),0), IF($I83&gt;0,IF(AND(INDIRECT(ADDRESS($I83,44))=0,INDIRECT(ADDRESS($I83,38))&lt;&gt;"UL"),INDIRECT(ADDRESS($I83,COLUMN()-12)),0),0), IF($J83&gt;0,IF(AND(INDIRECT(ADDRESS($J83,44))=0,INDIRECT(ADDRESS($J83,38))&lt;&gt;"UL"),INDIRECT(ADDRESS($J83,COLUMN()-12)),0),0), IF($K83&gt;0,IF(AND(INDIRECT(ADDRESS($K83,44))=0,INDIRECT(ADDRESS($K83,38))&lt;&gt;"UL"),INDIRECT(ADDRESS($K83,COLUMN()-12)),0),0), IF($L83&gt;0,IF(AND(INDIRECT(ADDRESS($L83,44))=0,INDIRECT(ADDRESS($L83,38))&lt;&gt;"UL"),INDIRECT(ADDRESS($L83,COLUMN()-12)),0),0), IF($M83&gt;0,IF(AND(INDIRECT(ADDRESS($M83,44))=0,INDIRECT(ADDRESS($M83,38))&lt;&gt;"UL"),INDIRECT(ADDRESS($M83,COLUMN()-12)),0),0))</f>
        <v>0</v>
      </c>
      <c r="BJ83" s="57" cm="1">
        <f t="array" aca="1" ref="BJ83" ca="1">SUM(IF($C83&gt;0,IF(AND(INDIRECT(ADDRESS($C83,44))=0,INDIRECT(ADDRESS($C83,38))&lt;&gt;"UL"),INDIRECT(ADDRESS($C83,COLUMN()-12)),0),0), IF($D83&gt;0,IF(AND(INDIRECT(ADDRESS($D83,44))=0,INDIRECT(ADDRESS($D83,38))&lt;&gt;"UL"),INDIRECT(ADDRESS($D83,COLUMN()-12)),0),0), IF($E83&gt;0,IF(AND(INDIRECT(ADDRESS($E83,44))=0,INDIRECT(ADDRESS($E83,38))&lt;&gt;"UL"),INDIRECT(ADDRESS($E83,COLUMN()-12)),0),0), IF($F83&gt;0,IF(AND(INDIRECT(ADDRESS($F83,44))=0,INDIRECT(ADDRESS($F83,38))&lt;&gt;"UL"),INDIRECT(ADDRESS($F83,COLUMN()-12)),0),0), IF($G83&gt;0,IF(AND(INDIRECT(ADDRESS($G83,44))=0,INDIRECT(ADDRESS($G83,38))&lt;&gt;"UL"),INDIRECT(ADDRESS($G83,COLUMN()-12)),0),0), IF($H83&gt;0,IF(AND(INDIRECT(ADDRESS($H83,44))=0,INDIRECT(ADDRESS($H83,38))&lt;&gt;"UL"),INDIRECT(ADDRESS($H83,COLUMN()-12)),0),0), IF($I83&gt;0,IF(AND(INDIRECT(ADDRESS($I83,44))=0,INDIRECT(ADDRESS($I83,38))&lt;&gt;"UL"),INDIRECT(ADDRESS($I83,COLUMN()-12)),0),0), IF($J83&gt;0,IF(AND(INDIRECT(ADDRESS($J83,44))=0,INDIRECT(ADDRESS($J83,38))&lt;&gt;"UL"),INDIRECT(ADDRESS($J83,COLUMN()-12)),0),0), IF($K83&gt;0,IF(AND(INDIRECT(ADDRESS($K83,44))=0,INDIRECT(ADDRESS($K83,38))&lt;&gt;"UL"),INDIRECT(ADDRESS($K83,COLUMN()-12)),0),0), IF($L83&gt;0,IF(AND(INDIRECT(ADDRESS($L83,44))=0,INDIRECT(ADDRESS($L83,38))&lt;&gt;"UL"),INDIRECT(ADDRESS($L83,COLUMN()-12)),0),0), IF($M83&gt;0,IF(AND(INDIRECT(ADDRESS($M83,44))=0,INDIRECT(ADDRESS($M83,38))&lt;&gt;"UL"),INDIRECT(ADDRESS($M83,COLUMN()-12)),0),0))</f>
        <v>0</v>
      </c>
      <c r="BK83" s="57">
        <f t="shared" ca="1" si="61"/>
        <v>0</v>
      </c>
      <c r="BL83" s="58">
        <f t="shared" ca="1" si="62"/>
        <v>0</v>
      </c>
      <c r="BM83" s="57" cm="1">
        <f t="array" aca="1" ref="BM83" ca="1">SUM(IF($C83&gt;0,IF(AND(INDIRECT(ADDRESS($C83,44))=0,INDIRECT(ADDRESS($C83,38))&lt;&gt;"UL"),INDIRECT(ADDRESS($C83,COLUMN()-12)),0),0), IF($D83&gt;0,IF(AND(INDIRECT(ADDRESS($D83,44))=0,INDIRECT(ADDRESS($D83,38))&lt;&gt;"UL"),INDIRECT(ADDRESS($D83,COLUMN()-12)),0),0), IF($E83&gt;0,IF(AND(INDIRECT(ADDRESS($E83,44))=0,INDIRECT(ADDRESS($E83,38))&lt;&gt;"UL"),INDIRECT(ADDRESS($E83,COLUMN()-12)),0),0), IF($F83&gt;0,IF(AND(INDIRECT(ADDRESS($F83,44))=0,INDIRECT(ADDRESS($F83,38))&lt;&gt;"UL"),INDIRECT(ADDRESS($F83,COLUMN()-12)),0),0), IF($G83&gt;0,IF(AND(INDIRECT(ADDRESS($G83,44))=0,INDIRECT(ADDRESS($G83,38))&lt;&gt;"UL"),INDIRECT(ADDRESS($G83,COLUMN()-12)),0),0), IF($H83&gt;0,IF(AND(INDIRECT(ADDRESS($H83,44))=0,INDIRECT(ADDRESS($H83,38))&lt;&gt;"UL"),INDIRECT(ADDRESS($H83,COLUMN()-12)),0),0), IF($I83&gt;0,IF(AND(INDIRECT(ADDRESS($I83,44))=0,INDIRECT(ADDRESS($I83,38))&lt;&gt;"UL"),INDIRECT(ADDRESS($I83,COLUMN()-12)),0),0), IF($J83&gt;0,IF(AND(INDIRECT(ADDRESS($J83,44))=0,INDIRECT(ADDRESS($J83,38))&lt;&gt;"UL"),INDIRECT(ADDRESS($J83,COLUMN()-12)),0),0), IF($K83&gt;0,IF(AND(INDIRECT(ADDRESS($K83,44))=0,INDIRECT(ADDRESS($K83,38))&lt;&gt;"UL"),INDIRECT(ADDRESS($K83,COLUMN()-11)),0),0), IF($L83&gt;0,IF(AND(INDIRECT(ADDRESS($L83,44))=0,INDIRECT(ADDRESS($L83,38))&lt;&gt;"UL"),INDIRECT(ADDRESS($L83,COLUMN()-11)),0),0), IF($M83&gt;0,IF(AND(INDIRECT(ADDRESS($M83,44))=0,INDIRECT(ADDRESS($M83,38))&lt;&gt;"UL"),INDIRECT(ADDRESS($M83,COLUMN()-11)),0),0))</f>
        <v>0</v>
      </c>
      <c r="BN83" s="57" cm="1">
        <f t="array" aca="1" ref="BN83" ca="1">SUM(IF($C83&gt;0,IF(AND(INDIRECT(ADDRESS($C83,44))=0,INDIRECT(ADDRESS($C83,38))&lt;&gt;"UL"),INDIRECT(ADDRESS($C83,COLUMN()-12)),0),0), IF($D83&gt;0,IF(AND(INDIRECT(ADDRESS($D83,44))=0,INDIRECT(ADDRESS($D83,38))&lt;&gt;"UL"),INDIRECT(ADDRESS($D83,COLUMN()-12)),0),0), IF($E83&gt;0,IF(AND(INDIRECT(ADDRESS($E83,44))=0,INDIRECT(ADDRESS($E83,38))&lt;&gt;"UL"),INDIRECT(ADDRESS($E83,COLUMN()-12)),0),0), IF($F83&gt;0,IF(AND(INDIRECT(ADDRESS($F83,44))=0,INDIRECT(ADDRESS($F83,38))&lt;&gt;"UL"),INDIRECT(ADDRESS($F83,COLUMN()-12)),0),0), IF($G83&gt;0,IF(AND(INDIRECT(ADDRESS($G83,44))=0,INDIRECT(ADDRESS($G83,38))&lt;&gt;"UL"),INDIRECT(ADDRESS($G83,COLUMN()-12)),0),0), IF($H83&gt;0,IF(AND(INDIRECT(ADDRESS($H83,44))=0,INDIRECT(ADDRESS($H83,38))&lt;&gt;"UL"),INDIRECT(ADDRESS($H83,COLUMN()-12)),0),0), IF($I83&gt;0,IF(AND(INDIRECT(ADDRESS($I83,44))=0,INDIRECT(ADDRESS($I83,38))&lt;&gt;"UL"),INDIRECT(ADDRESS($I83,COLUMN()-12)),0),0), IF($J83&gt;0,IF(AND(INDIRECT(ADDRESS($J83,44))=0,INDIRECT(ADDRESS($J83,38))&lt;&gt;"UL"),INDIRECT(ADDRESS($J83,COLUMN()-12)),0),0), IF($K83&gt;0,IF(AND(INDIRECT(ADDRESS($K83,44))=0,INDIRECT(ADDRESS($K83,38))&lt;&gt;"UL"),INDIRECT(ADDRESS($K83,COLUMN()-11)),0),0), IF($L83&gt;0,IF(AND(INDIRECT(ADDRESS($L83,44))=0,INDIRECT(ADDRESS($L83,38))&lt;&gt;"UL"),INDIRECT(ADDRESS($L83,COLUMN()-11)),0),0), IF($M83&gt;0,IF(AND(INDIRECT(ADDRESS($M83,44))=0,INDIRECT(ADDRESS($M83,38))&lt;&gt;"UL"),INDIRECT(ADDRESS($M83,COLUMN()-11)),0),0))</f>
        <v>0</v>
      </c>
      <c r="BO83" s="57" cm="1">
        <f t="array" aca="1" ref="BO83" ca="1">SUM(IF($C83&gt;0,IF(AND(INDIRECT(ADDRESS($C83,44))=0,INDIRECT(ADDRESS($C83,38))&lt;&gt;"UL"),INDIRECT(ADDRESS($C83,COLUMN()-12)),0),0), IF($D83&gt;0,IF(AND(INDIRECT(ADDRESS($D83,44))=0,INDIRECT(ADDRESS($D83,38))&lt;&gt;"UL"),INDIRECT(ADDRESS($D83,COLUMN()-12)),0),0), IF($E83&gt;0,IF(AND(INDIRECT(ADDRESS($E83,44))=0,INDIRECT(ADDRESS($E83,38))&lt;&gt;"UL"),INDIRECT(ADDRESS($E83,COLUMN()-12)),0),0), IF($F83&gt;0,IF(AND(INDIRECT(ADDRESS($F83,44))=0,INDIRECT(ADDRESS($F83,38))&lt;&gt;"UL"),INDIRECT(ADDRESS($F83,COLUMN()-12)),0),0), IF($G83&gt;0,IF(AND(INDIRECT(ADDRESS($G83,44))=0,INDIRECT(ADDRESS($G83,38))&lt;&gt;"UL"),INDIRECT(ADDRESS($G83,COLUMN()-12)),0),0), IF($H83&gt;0,IF(AND(INDIRECT(ADDRESS($H83,44))=0,INDIRECT(ADDRESS($H83,38))&lt;&gt;"UL"),INDIRECT(ADDRESS($H83,COLUMN()-12)),0),0), IF($I83&gt;0,IF(AND(INDIRECT(ADDRESS($I83,44))=0,INDIRECT(ADDRESS($I83,38))&lt;&gt;"UL"),INDIRECT(ADDRESS($I83,COLUMN()-12)),0),0), IF($J83&gt;0,IF(AND(INDIRECT(ADDRESS($J83,44))=0,INDIRECT(ADDRESS($J83,38))&lt;&gt;"UL"),INDIRECT(ADDRESS($J83,COLUMN()-12)),0),0), IF($K83&gt;0,IF(AND(INDIRECT(ADDRESS($K83,44))=0,INDIRECT(ADDRESS($K83,38))&lt;&gt;"UL"),INDIRECT(ADDRESS($K83,COLUMN()-11)),0),0), IF($L83&gt;0,IF(AND(INDIRECT(ADDRESS($L83,44))=0,INDIRECT(ADDRESS($L83,38))&lt;&gt;"UL"),INDIRECT(ADDRESS($L83,COLUMN()-11)),0),0), IF($M83&gt;0,IF(AND(INDIRECT(ADDRESS($M83,44))=0,INDIRECT(ADDRESS($M83,38))&lt;&gt;"UL"),INDIRECT(ADDRESS($M83,COLUMN()-11)),0),0))</f>
        <v>0</v>
      </c>
      <c r="BP83" s="57" cm="1">
        <f t="array" aca="1" ref="BP83" ca="1">SUM(IF($C83&gt;0,IF(AND(INDIRECT(ADDRESS($C83,44))=0,INDIRECT(ADDRESS($C83,38))&lt;&gt;"UL"),INDIRECT(ADDRESS($C83,COLUMN()-12)),0),0), IF($D83&gt;0,IF(AND(INDIRECT(ADDRESS($D83,44))=0,INDIRECT(ADDRESS($D83,38))&lt;&gt;"UL"),INDIRECT(ADDRESS($D83,COLUMN()-12)),0),0), IF($E83&gt;0,IF(AND(INDIRECT(ADDRESS($E83,44))=0,INDIRECT(ADDRESS($E83,38))&lt;&gt;"UL"),INDIRECT(ADDRESS($E83,COLUMN()-12)),0),0), IF($F83&gt;0,IF(AND(INDIRECT(ADDRESS($F83,44))=0,INDIRECT(ADDRESS($F83,38))&lt;&gt;"UL"),INDIRECT(ADDRESS($F83,COLUMN()-12)),0),0), IF($G83&gt;0,IF(AND(INDIRECT(ADDRESS($G83,44))=0,INDIRECT(ADDRESS($G83,38))&lt;&gt;"UL"),INDIRECT(ADDRESS($G83,COLUMN()-12)),0),0), IF($H83&gt;0,IF(AND(INDIRECT(ADDRESS($H83,44))=0,INDIRECT(ADDRESS($H83,38))&lt;&gt;"UL"),INDIRECT(ADDRESS($H83,COLUMN()-12)),0),0), IF($I83&gt;0,IF(AND(INDIRECT(ADDRESS($I83,44))=0,INDIRECT(ADDRESS($I83,38))&lt;&gt;"UL"),INDIRECT(ADDRESS($I83,COLUMN()-12)),0),0), IF($J83&gt;0,IF(AND(INDIRECT(ADDRESS($J83,44))=0,INDIRECT(ADDRESS($J83,38))&lt;&gt;"UL"),INDIRECT(ADDRESS($J83,COLUMN()-12)),0),0), IF($K83&gt;0,IF(AND(INDIRECT(ADDRESS($K83,44))=0,INDIRECT(ADDRESS($K83,38))&lt;&gt;"UL"),INDIRECT(ADDRESS($K83,COLUMN()-11)),0),0), IF($L83&gt;0,IF(AND(INDIRECT(ADDRESS($L83,44))=0,INDIRECT(ADDRESS($L83,38))&lt;&gt;"UL"),INDIRECT(ADDRESS($L83,COLUMN()-11)),0),0), IF($M83&gt;0,IF(AND(INDIRECT(ADDRESS($M83,44))=0,INDIRECT(ADDRESS($M83,38))&lt;&gt;"UL"),INDIRECT(ADDRESS($M83,COLUMN()-11)),0),0))</f>
        <v>0</v>
      </c>
      <c r="BQ83" s="57">
        <f t="shared" ca="1" si="63"/>
        <v>0</v>
      </c>
      <c r="BR83" s="161">
        <f t="shared" ca="1" si="64"/>
        <v>75.755447297296129</v>
      </c>
      <c r="BS83" s="56"/>
      <c r="BT83" s="56">
        <f t="shared" ca="1" si="65"/>
        <v>4.9043467041969047</v>
      </c>
      <c r="BU83" s="63">
        <f t="shared" ca="1" si="66"/>
        <v>0.14012419154848299</v>
      </c>
      <c r="BV83" s="57" t="s">
        <v>34</v>
      </c>
      <c r="BW83" s="57" cm="1">
        <f t="array" aca="1" ref="BW83" ca="1">SUM(IF($C83&gt;0,IF(AND(INDIRECT(ADDRESS($C83,44))=0,INDIRECT(ADDRESS($C83,38))="UL",ISERROR(SEARCH("Rear",INDIRECT(ADDRESS($C83,33)))),ISERROR(SEARCH("Side",INDIRECT(ADDRESS($C83,33))))),INDIRECT(ADDRESS($C83,COLUMN())),0),0),IF($D83&gt;0,IF(AND(INDIRECT(ADDRESS($D83,44))=0,INDIRECT(ADDRESS($D83,38))="UL",ISERROR(SEARCH("Rear",INDIRECT(ADDRESS($D83,33)))),ISERROR(SEARCH("Side",INDIRECT(ADDRESS($D83,33))))),INDIRECT(ADDRESS($D83,COLUMN())),0),0),IF($E83&gt;0,IF(AND(INDIRECT(ADDRESS($E83,44))=0,INDIRECT(ADDRESS($E83,38))="UL",ISERROR(SEARCH("Rear",INDIRECT(ADDRESS($E83,33)))),ISERROR(SEARCH("Side",INDIRECT(ADDRESS($E83,33))))),INDIRECT(ADDRESS($E83,COLUMN())),0),0),IF($F83&gt;0,IF(AND(INDIRECT(ADDRESS($F83,44))=0,INDIRECT(ADDRESS($F83,38))="UL",ISERROR(SEARCH("Rear",INDIRECT(ADDRESS($F83,33)))),ISERROR(SEARCH("Side",INDIRECT(ADDRESS($F83,33))))),INDIRECT(ADDRESS($F83,COLUMN())),0),0),IF($G83&gt;0,IF(AND(INDIRECT(ADDRESS($G83,44))=0,INDIRECT(ADDRESS($G83,38))="UL",ISERROR(SEARCH("Rear",INDIRECT(ADDRESS($G83,33)))),ISERROR(SEARCH("Side",INDIRECT(ADDRESS($G83,33))))),INDIRECT(ADDRESS($G83,COLUMN())),0),0),IF($H83&gt;0,IF(AND(INDIRECT(ADDRESS($H83,44))=0,INDIRECT(ADDRESS($H83,38))="UL",ISERROR(SEARCH("Rear",INDIRECT(ADDRESS($H83,33)))),ISERROR(SEARCH("Side",INDIRECT(ADDRESS($H83,33))))),INDIRECT(ADDRESS($H83,COLUMN())),0),0),IF($I83&gt;0,IF(AND(INDIRECT(ADDRESS($I83,44))=0,INDIRECT(ADDRESS($I83,38))="UL",ISERROR(SEARCH("Rear",INDIRECT(ADDRESS($I83,33)))),ISERROR(SEARCH("Side",INDIRECT(ADDRESS($I83,33))))),INDIRECT(ADDRESS($I83,COLUMN())),0),0),IF($J83&gt;0,IF(AND(INDIRECT(ADDRESS($J83,44))=0,INDIRECT(ADDRESS($J83,38))="UL",ISERROR(SEARCH("Rear",INDIRECT(ADDRESS($J83,33)))),ISERROR(SEARCH("Side",INDIRECT(ADDRESS($J83,33))))),INDIRECT(ADDRESS($J83,COLUMN())),0),0),IF($K83&gt;0,IF(AND(INDIRECT(ADDRESS($K83,44))=0,INDIRECT(ADDRESS($K83,38))="UL",ISERROR(SEARCH("Rear",INDIRECT(ADDRESS($K83,33)))),ISERROR(SEARCH("Side",INDIRECT(ADDRESS($K83,33))))),INDIRECT(ADDRESS($K83,COLUMN())),0),0),IF($L83&gt;0,IF(AND(INDIRECT(ADDRESS($L83,44))=0,INDIRECT(ADDRESS($L83,38))="UL",ISERROR(SEARCH("Rear",INDIRECT(ADDRESS($L83,33)))),ISERROR(SEARCH("Side",INDIRECT(ADDRESS($L83,33))))),INDIRECT(ADDRESS($L83,COLUMN())),0),0),IF($M83&gt;0,IF(AND(INDIRECT(ADDRESS($M83,44))=0,INDIRECT(ADDRESS($M83,38))="UL",ISERROR(SEARCH("Rear",INDIRECT(ADDRESS($M83,33)))),ISERROR(SEARCH("Side",INDIRECT(ADDRESS($M83,33))))),INDIRECT(ADDRESS($M83,COLUMN())),0),0))</f>
        <v>0.99999999999999989</v>
      </c>
      <c r="BX83" s="57">
        <f t="shared" ca="1" si="67"/>
        <v>0.99999999999999989</v>
      </c>
      <c r="BY83" s="57" cm="1">
        <f t="array" aca="1" ref="BY83" ca="1">SUM(IF($C83&gt;0,IF(AND(INDIRECT(ADDRESS($C83,44))=0,INDIRECT(ADDRESS($C83,38))="UL"),INDIRECT(ADDRESS($C83,COLUMN())),0),0),IF($D83&gt;0,IF(AND(INDIRECT(ADDRESS($D83,44))=0,INDIRECT(ADDRESS($D83,38))="UL"),INDIRECT(ADDRESS($D83,COLUMN())),0),0),IF($E83&gt;0,IF(AND(INDIRECT(ADDRESS($E83,44))=0,INDIRECT(ADDRESS($E83,38))="UL"),INDIRECT(ADDRESS($E83,COLUMN())),0),0),IF($F83&gt;0,IF(AND(INDIRECT(ADDRESS($F83,44))=0,INDIRECT(ADDRESS($F83,38))="UL"),INDIRECT(ADDRESS($F83,COLUMN())),0),0),IF($G83&gt;0,IF(AND(INDIRECT(ADDRESS($G83,44))=0,INDIRECT(ADDRESS($G83,38))="UL"),INDIRECT(ADDRESS($G83,COLUMN())),0),0),IF($H83&gt;0,IF(AND(INDIRECT(ADDRESS($H83,44))=0,INDIRECT(ADDRESS($H83,38))="UL"),INDIRECT(ADDRESS($H83,COLUMN())),0),0),IF($I83&gt;0,IF(AND(INDIRECT(ADDRESS($I83,44))=0,INDIRECT(ADDRESS($I83,38))="UL"),INDIRECT(ADDRESS($I83,COLUMN())),0),0),IF($J83&gt;0,IF(AND(INDIRECT(ADDRESS($J83,44))=0,INDIRECT(ADDRESS($J83,38))="UL"),INDIRECT(ADDRESS($J83,COLUMN())),0),0),IF($K83&gt;0,IF(AND(INDIRECT(ADDRESS($K83,44))=0,INDIRECT(ADDRESS($K83,38))="UL"),INDIRECT(ADDRESS($K83,COLUMN())),0),0),IF($L83&gt;0,IF(AND(INDIRECT(ADDRESS($L83,44))=0,INDIRECT(ADDRESS($L83,38))="UL"),INDIRECT(ADDRESS($L83,COLUMN())),0),0),IF($M83&gt;0,IF(AND(INDIRECT(ADDRESS($M83,44))=0,INDIRECT(ADDRESS($M83,38))="UL"),INDIRECT(ADDRESS($M83,COLUMN())),0),0))</f>
        <v>0.34156378600823045</v>
      </c>
      <c r="BZ83" s="57" cm="1">
        <f t="array" aca="1" ref="BZ83" ca="1">SUM(IF($C83&gt;0,IF(AND(INDIRECT(ADDRESS($C83,44))=0,INDIRECT(ADDRESS($C83,38))="UL"),INDIRECT(ADDRESS($C83,COLUMN())),0),0),IF($D83&gt;0,IF(AND(INDIRECT(ADDRESS($D83,44))=0,INDIRECT(ADDRESS($D83,38))="UL"),INDIRECT(ADDRESS($D83,COLUMN())),0),0),IF($E83&gt;0,IF(AND(INDIRECT(ADDRESS($E83,44))=0,INDIRECT(ADDRESS($E83,38))="UL"),INDIRECT(ADDRESS($E83,COLUMN())),0),0),IF($F83&gt;0,IF(AND(INDIRECT(ADDRESS($F83,44))=0,INDIRECT(ADDRESS($F83,38))="UL"),INDIRECT(ADDRESS($F83,COLUMN())),0),0),IF($G83&gt;0,IF(AND(INDIRECT(ADDRESS($G83,44))=0,INDIRECT(ADDRESS($G83,38))="UL"),INDIRECT(ADDRESS($G83,COLUMN())),0),0),IF($H83&gt;0,IF(AND(INDIRECT(ADDRESS($H83,44))=0,INDIRECT(ADDRESS($H83,38))="UL"),INDIRECT(ADDRESS($H83,COLUMN())),0),0),IF($I83&gt;0,IF(AND(INDIRECT(ADDRESS($I83,44))=0,INDIRECT(ADDRESS($I83,38))="UL"),INDIRECT(ADDRESS($I83,COLUMN())),0),0),IF($J83&gt;0,IF(AND(INDIRECT(ADDRESS($J83,44))=0,INDIRECT(ADDRESS($J83,38))="UL"),INDIRECT(ADDRESS($J83,COLUMN())),0),0),IF($K83&gt;0,IF(AND(INDIRECT(ADDRESS($K83,44))=0,INDIRECT(ADDRESS($K83,38))="UL"),INDIRECT(ADDRESS($K83,COLUMN())),0),0),IF($L83&gt;0,IF(AND(INDIRECT(ADDRESS($L83,44))=0,INDIRECT(ADDRESS($L83,38))="UL"),INDIRECT(ADDRESS($L83,COLUMN())),0),0),IF($M83&gt;0,IF(AND(INDIRECT(ADDRESS($M83,44))=0,INDIRECT(ADDRESS($M83,38))="UL"),INDIRECT(ADDRESS($M83,COLUMN())),0),0))</f>
        <v>0.26954732510288065</v>
      </c>
      <c r="CA83" s="57">
        <f t="shared" ca="1" si="68"/>
        <v>0.26954732510288065</v>
      </c>
      <c r="CB83" s="57" cm="1">
        <f t="array" aca="1" ref="CB83" ca="1">SUM(IF($C83&gt;0,IF(AND(INDIRECT(ADDRESS($C83,44))=0,INDIRECT(ADDRESS($C83,38))&lt;&gt;"UL"),INDIRECT(ADDRESS($C83,COLUMN())),0),0),IF($D83&gt;0,IF(AND(INDIRECT(ADDRESS($D83,44))=0,INDIRECT(ADDRESS($D83,38))&lt;&gt;"UL"),INDIRECT(ADDRESS($D83,COLUMN())),0),0),IF($E83&gt;0,IF(AND(INDIRECT(ADDRESS($E83,44))=0,INDIRECT(ADDRESS($E83,38))&lt;&gt;"UL"),INDIRECT(ADDRESS($E83,COLUMN())),0),0),IF($F83&gt;0,IF(AND(INDIRECT(ADDRESS($F83,44))=0,INDIRECT(ADDRESS($F83,38))&lt;&gt;"UL"),INDIRECT(ADDRESS($F83,COLUMN())),0),0),IF($G83&gt;0,IF(AND(INDIRECT(ADDRESS($G83,44))=0,INDIRECT(ADDRESS($G83,38))&lt;&gt;"UL"),INDIRECT(ADDRESS($G83,COLUMN())),0),0),IF($H83&gt;0,IF(AND(INDIRECT(ADDRESS($H83,44))=0,INDIRECT(ADDRESS($H83,38))&lt;&gt;"UL"),INDIRECT(ADDRESS($H83,COLUMN())),0),0),IF($I83&gt;0,IF(AND(INDIRECT(ADDRESS($I83,44))=0,INDIRECT(ADDRESS($I83,38))&lt;&gt;"UL"),INDIRECT(ADDRESS($I83,COLUMN())),0),0),IF($J83&gt;0,IF(AND(INDIRECT(ADDRESS($J83,44))=0,INDIRECT(ADDRESS($J83,38))&lt;&gt;"UL"),INDIRECT(ADDRESS($J83,COLUMN())),0),0),IF($K83&gt;0,IF(AND(INDIRECT(ADDRESS($K83,44))=0,INDIRECT(ADDRESS($K83,38))&lt;&gt;"UL"),INDIRECT(ADDRESS($K83,COLUMN())),0),0),IF($L83&gt;0,IF(AND(INDIRECT(ADDRESS($L83,44))=0,INDIRECT(ADDRESS($L83,38))&lt;&gt;"UL"),INDIRECT(ADDRESS($L83,COLUMN())),0),0),IF($M83&gt;0,IF(AND(INDIRECT(ADDRESS($M83,44))=0,INDIRECT(ADDRESS($M83,38))&lt;&gt;"UL"),INDIRECT(ADDRESS($M83,COLUMN())),0),0))</f>
        <v>0</v>
      </c>
      <c r="CC83" s="57">
        <f t="shared" ca="1" si="69"/>
        <v>0</v>
      </c>
      <c r="CD83" s="57" cm="1">
        <f t="array" aca="1" ref="CD83" ca="1">SUM(IF($C83&gt;0,IF(AND(INDIRECT(ADDRESS($C83,44))=0,INDIRECT(ADDRESS($C83,38))&lt;&gt;"UL"),INDIRECT(ADDRESS($C83,COLUMN())),0),0),IF($D83&gt;0,IF(AND(INDIRECT(ADDRESS($D83,44))=0,INDIRECT(ADDRESS($D83,38))&lt;&gt;"UL"),INDIRECT(ADDRESS($D83,COLUMN())),0),0),IF($E83&gt;0,IF(AND(INDIRECT(ADDRESS($E83,44))=0,INDIRECT(ADDRESS($E83,38))&lt;&gt;"UL"),INDIRECT(ADDRESS($E83,COLUMN())),0),0),IF($F83&gt;0,IF(AND(INDIRECT(ADDRESS($F83,44))=0,INDIRECT(ADDRESS($F83,38))&lt;&gt;"UL"),INDIRECT(ADDRESS($F83,COLUMN())),0),0),IF($G83&gt;0,IF(AND(INDIRECT(ADDRESS($G83,44))=0,INDIRECT(ADDRESS($G83,38))&lt;&gt;"UL"),INDIRECT(ADDRESS($G83,COLUMN())),0),0),IF($H83&gt;0,IF(AND(INDIRECT(ADDRESS($H83,44))=0,INDIRECT(ADDRESS($H83,38))&lt;&gt;"UL"),INDIRECT(ADDRESS($H83,COLUMN())),0),0),IF($I83&gt;0,IF(AND(INDIRECT(ADDRESS($I83,44))=0,INDIRECT(ADDRESS($I83,38))&lt;&gt;"UL"),INDIRECT(ADDRESS($I83,COLUMN())),0),0),IF($J83&gt;0,IF(AND(INDIRECT(ADDRESS($J83,44))=0,INDIRECT(ADDRESS($J83,38))&lt;&gt;"UL"),INDIRECT(ADDRESS($J83,COLUMN())),0),0),IF($K83&gt;0,IF(AND(INDIRECT(ADDRESS($K83,44))=0,INDIRECT(ADDRESS($K83,38))&lt;&gt;"UL"),INDIRECT(ADDRESS($K83,COLUMN())),0),0),IF($L83&gt;0,IF(AND(INDIRECT(ADDRESS($L83,44))=0,INDIRECT(ADDRESS($L83,38))&lt;&gt;"UL"),INDIRECT(ADDRESS($L83,COLUMN())),0),0),IF($M83&gt;0,IF(AND(INDIRECT(ADDRESS($M83,44))=0,INDIRECT(ADDRESS($M83,38))&lt;&gt;"UL"),INDIRECT(ADDRESS($M83,COLUMN())),0),0))</f>
        <v>0</v>
      </c>
      <c r="CE83" s="57" cm="1">
        <f t="array" aca="1" ref="CE83" ca="1">SUM(IF($C83&gt;0,IF(AND(INDIRECT(ADDRESS($C83,44))=0,INDIRECT(ADDRESS($C83,38))&lt;&gt;"UL"),INDIRECT(ADDRESS($C83,COLUMN())),0),0),IF($D83&gt;0,IF(AND(INDIRECT(ADDRESS($D83,44))=0,INDIRECT(ADDRESS($D83,38))&lt;&gt;"UL"),INDIRECT(ADDRESS($D83,COLUMN())),0),0),IF($E83&gt;0,IF(AND(INDIRECT(ADDRESS($E83,44))=0,INDIRECT(ADDRESS($E83,38))&lt;&gt;"UL"),INDIRECT(ADDRESS($E83,COLUMN())),0),0),IF($F83&gt;0,IF(AND(INDIRECT(ADDRESS($F83,44))=0,INDIRECT(ADDRESS($F83,38))&lt;&gt;"UL"),INDIRECT(ADDRESS($F83,COLUMN())),0),0),IF($G83&gt;0,IF(AND(INDIRECT(ADDRESS($G83,44))=0,INDIRECT(ADDRESS($G83,38))&lt;&gt;"UL"),INDIRECT(ADDRESS($G83,COLUMN())),0),0),IF($H83&gt;0,IF(AND(INDIRECT(ADDRESS($H83,44))=0,INDIRECT(ADDRESS($H83,38))&lt;&gt;"UL"),INDIRECT(ADDRESS($H83,COLUMN())),0),0),IF($I83&gt;0,IF(AND(INDIRECT(ADDRESS($I83,44))=0,INDIRECT(ADDRESS($I83,38))&lt;&gt;"UL"),INDIRECT(ADDRESS($I83,COLUMN())),0),0),IF($J83&gt;0,IF(AND(INDIRECT(ADDRESS($J83,44))=0,INDIRECT(ADDRESS($J83,38))&lt;&gt;"UL"),INDIRECT(ADDRESS($J83,COLUMN())),0),0),IF($K83&gt;0,IF(AND(INDIRECT(ADDRESS($K83,44))=0,INDIRECT(ADDRESS($K83,38))&lt;&gt;"UL"),INDIRECT(ADDRESS($K83,COLUMN())),0),0),IF($L83&gt;0,IF(AND(INDIRECT(ADDRESS($L83,44))=0,INDIRECT(ADDRESS($L83,38))&lt;&gt;"UL"),INDIRECT(ADDRESS($L83,COLUMN())),0),0),IF($M83&gt;0,IF(AND(INDIRECT(ADDRESS($M83,44))=0,INDIRECT(ADDRESS($M83,38))&lt;&gt;"UL"),INDIRECT(ADDRESS($M83,COLUMN())),0),0))</f>
        <v>0</v>
      </c>
      <c r="CF83" s="57">
        <f t="shared" ca="1" si="70"/>
        <v>0</v>
      </c>
      <c r="CG83" s="57">
        <f t="shared" ca="1" si="71"/>
        <v>2.8951598748149423</v>
      </c>
      <c r="CH83" s="57">
        <f t="shared" ca="1" si="72"/>
        <v>8.2718853566141212E-2</v>
      </c>
      <c r="CI83" s="19">
        <f t="shared" ca="1" si="73"/>
        <v>18.271005963300532</v>
      </c>
      <c r="CJ83" s="19"/>
      <c r="CK83" s="57" cm="1">
        <f t="array" aca="1" ref="CK83" ca="1">IF(AU83="S", SUM(IF($C83&gt;0,IF(INDIRECT(ADDRESS($C83,43))&lt;&gt;1,INDIRECT(ADDRESS($C83,48)),0),0), IF($D83&gt;0,IF(INDIRECT(ADDRESS($D83,43))&lt;&gt;1,INDIRECT(ADDRESS($D83,48)),0),0), IF($E83&gt;0,IF(INDIRECT(ADDRESS($E83,43))&lt;&gt;1,INDIRECT(ADDRESS($E83,48)),0),0), IF($F83&gt;0,IF(INDIRECT(ADDRESS($F83,43))&lt;&gt;1,INDIRECT(ADDRESS($F83,48)),0),0), IF($G83&gt;0,IF(INDIRECT(ADDRESS($G83,43))&lt;&gt;1,INDIRECT(ADDRESS($G83,48)),0),0), IF($H83&gt;0,IF(INDIRECT(ADDRESS($H83,43))&lt;&gt;1,INDIRECT(ADDRESS($H83,48)),0),0), IF($I83&gt;0,IF(INDIRECT(ADDRESS($I83,43))&lt;&gt;1,INDIRECT(ADDRESS($I83,48)),0),0), IF($J83&gt;0,IF(INDIRECT(ADDRESS($J83,43))&lt;&gt;1,INDIRECT(ADDRESS($J83,48)),0),0), IF($K83&gt;0,IF(INDIRECT(ADDRESS($K83,43))&lt;&gt;1,INDIRECT(ADDRESS($K83,48)),0),0), IF($L83&gt;0,IF(INDIRECT(ADDRESS($L83,43))&lt;&gt;1,INDIRECT(ADDRESS($L83,48)),0),0), IF($M83&gt;0,IF(INDIRECT(ADDRESS($M83,43))&lt;&gt;1,INDIRECT(ADDRESS($M83,48)),0),0)), IF(AU83="L",SUM(IF($C83&gt;0,IF(INDIRECT(ADDRESS($C83,43))&lt;&gt;1,INDIRECT(ADDRESS($C83,50)),0),0), IF($D83&gt;0,IF(INDIRECT(ADDRESS($D83,43))&lt;&gt;1,INDIRECT(ADDRESS($D83,50)),0),0), IF($E83&gt;0,IF(INDIRECT(ADDRESS($E83,43))&lt;&gt;1,INDIRECT(ADDRESS($E83,50)),0),0), IF($F83&gt;0,IF(INDIRECT(ADDRESS($F83,43))&lt;&gt;1,INDIRECT(ADDRESS($F83,50)),0),0), IF($G83&gt;0,IF(INDIRECT(ADDRESS($G83,43))&lt;&gt;1,INDIRECT(ADDRESS($G83,50)),0),0), IF($G83&gt;0,IF(INDIRECT(ADDRESS($G83,43))&lt;&gt;1,INDIRECT(ADDRESS($G83,50)),0),0), IF($H83&gt;0,IF(INDIRECT(ADDRESS($H83,43))&lt;&gt;1,INDIRECT(ADDRESS($H83,50)),0),0), IF($I83&gt;0,IF(INDIRECT(ADDRESS($I83,43))&lt;&gt;1,INDIRECT(ADDRESS($I83,50)),0),0), IF($J83&gt;0,IF(INDIRECT(ADDRESS($J83,43))&lt;&gt;1,INDIRECT(ADDRESS($J83,50)),0),0), IF($K83&gt;0,IF(INDIRECT(ADDRESS($K83,43))&lt;&gt;1,INDIRECT(ADDRESS($K83,50)),0),0), IF($L83&gt;0,IF(INDIRECT(ADDRESS($L83,43))&lt;&gt;1,INDIRECT(ADDRESS($L83,50)),0),0), IF($M83&gt;0,IF(INDIRECT(ADDRESS($M83,43))&lt;&gt;1,INDIRECT(ADDRESS($M83,50)),0),0)), SUM(IF($C83&gt;0,IF(INDIRECT(ADDRESS($C83,43))&lt;&gt;1,INDIRECT(ADDRESS($C83,49)),0),0), IF($D83&gt;0,IF(INDIRECT(ADDRESS($D83,43))&lt;&gt;1,INDIRECT(ADDRESS($D83,49)),0),0), IF($E83&gt;0,IF(INDIRECT(ADDRESS($E83,43))&lt;&gt;1,INDIRECT(ADDRESS($E83,49)),0),0), IF($F83&gt;0,IF(INDIRECT(ADDRESS($F83,43))&lt;&gt;1,INDIRECT(ADDRESS($F83,49)),0),0), IF($G83&gt;0,IF(INDIRECT(ADDRESS($G83,43))&lt;&gt;1,INDIRECT(ADDRESS($G83,49)),0),0), IF($G83&gt;0,IF(INDIRECT(ADDRESS($G83,43))&lt;&gt;1,INDIRECT(ADDRESS($G83,49)),0),0), IF($H83&gt;0,IF(INDIRECT(ADDRESS($H83,43))&lt;&gt;1,INDIRECT(ADDRESS($H83,49)),0),0), IF($I83&gt;0,IF(INDIRECT(ADDRESS($I83,43))&lt;&gt;1,INDIRECT(ADDRESS($I83,49)),0),0), IF($J83&gt;0,IF(INDIRECT(ADDRESS($J83,43))&lt;&gt;1,INDIRECT(ADDRESS($J83,49)),0),0), IF($K83&gt;0,IF(INDIRECT(ADDRESS($K83,43))&lt;&gt;1,INDIRECT(ADDRESS($K83,49)),0),0), IF($L83&gt;0,IF(INDIRECT(ADDRESS($L83,43))&lt;&gt;1,INDIRECT(ADDRESS($L83,49)),0),0), IF($M83&gt;0,IF(INDIRECT(ADDRESS($M83,43))&lt;&gt;1,INDIRECT(ADDRESS($M83,49)),0),0))))</f>
        <v>1.2222222222222221</v>
      </c>
      <c r="CL83" s="57" cm="1">
        <f t="array" aca="1" ref="CL83" ca="1">SUM(IF($C83&gt;0,IF(INDIRECT(ADDRESS($C83,44))=1,INDIRECT(ADDRESS($C83,90)),0),0), IF($D83&gt;0,IF(INDIRECT(ADDRESS($D83,44))=1,INDIRECT(ADDRESS($D83,90)),0),0), IF($E83&gt;0,IF(INDIRECT(ADDRESS($E83,44))=1,INDIRECT(ADDRESS($E83,90)),0),0), IF($F83&gt;0,IF(INDIRECT(ADDRESS($F83,44))=1,INDIRECT(ADDRESS($F83,90)),0),0), IF($G83&gt;0,IF(INDIRECT(ADDRESS($G83,44))=1,INDIRECT(ADDRESS($G83,90)),0),0), IF($H83&gt;0,IF(INDIRECT(ADDRESS($H83,44))=1,INDIRECT(ADDRESS($H83,90)),0),0), IF($I83&gt;0,IF(INDIRECT(ADDRESS($I83,44))=1,INDIRECT(ADDRESS($I83,90)),0),0), IF($J83&gt;0,IF(INDIRECT(ADDRESS($J83,44))=1,INDIRECT(ADDRESS($J83,90)),0),0), IF($K83&gt;0,IF(INDIRECT(ADDRESS($K83,44))=1,INDIRECT(ADDRESS($K83,90)),0),0), IF($L83&gt;0,IF(INDIRECT(ADDRESS($L83,44))=1,INDIRECT(ADDRESS($L83,90)),0),0), IF($M83&gt;0,IF(INDIRECT(ADDRESS($M83,44))=1,INDIRECT(ADDRESS($M83,90)),0),0))</f>
        <v>0</v>
      </c>
      <c r="CM83" s="56">
        <f t="shared" ca="1" si="74"/>
        <v>1.0315713079516811</v>
      </c>
      <c r="CN83" s="59"/>
    </row>
    <row r="84" spans="1:92" x14ac:dyDescent="0.25">
      <c r="A84" s="62" t="s">
        <v>160</v>
      </c>
      <c r="B84" s="122">
        <v>10</v>
      </c>
      <c r="C84" s="122">
        <v>23</v>
      </c>
      <c r="D84" s="122">
        <v>20</v>
      </c>
      <c r="E84" s="122">
        <v>28</v>
      </c>
      <c r="F84" s="122"/>
      <c r="G84" s="122"/>
      <c r="H84" s="122"/>
      <c r="I84" s="67"/>
      <c r="J84" s="67"/>
      <c r="K84" s="67"/>
      <c r="L84" s="67"/>
      <c r="M84" s="67"/>
      <c r="N84" s="67">
        <f t="shared" ca="1" si="54"/>
        <v>35</v>
      </c>
      <c r="O84" s="67" t="str" cm="1">
        <f t="array" aca="1" ref="O84" ca="1">INDIRECT(ADDRESS($B84,COLUMN()))</f>
        <v>Bomber</v>
      </c>
      <c r="P84" s="67" cm="1">
        <f t="array" aca="1" ref="P84" ca="1">INDIRECT(ADDRESS($B84,COLUMN()))</f>
        <v>6</v>
      </c>
      <c r="Q84" s="67" cm="1">
        <f t="array" aca="1" ref="Q84" ca="1">INDIRECT(ADDRESS($B84,COLUMN()))</f>
        <v>2</v>
      </c>
      <c r="R84" s="67" t="str" cm="1">
        <f t="array" aca="1" ref="R84" ca="1">INDIRECT(ADDRESS($B84,COLUMN()))</f>
        <v>-</v>
      </c>
      <c r="S84" s="67" cm="1">
        <f t="array" aca="1" ref="S84" ca="1">INDIRECT(ADDRESS($B84,COLUMN()))</f>
        <v>2</v>
      </c>
      <c r="T84" s="67" t="str" cm="1">
        <f t="array" aca="1" ref="T84" ca="1">INDIRECT(ADDRESS($B84,COLUMN()))</f>
        <v>1-4</v>
      </c>
      <c r="U84" s="67" cm="1">
        <f t="array" aca="1" ref="U84" ca="1">INDIRECT(ADDRESS($B84,COLUMN()))</f>
        <v>4</v>
      </c>
      <c r="V84" s="67" cm="1">
        <f t="array" aca="1" ref="V84" ca="1">INDIRECT(ADDRESS($B84,COLUMN()))</f>
        <v>0</v>
      </c>
      <c r="W84" s="67" cm="1">
        <f t="array" aca="1" ref="W84" ca="1">INDIRECT(ADDRESS($B84,COLUMN()))</f>
        <v>4</v>
      </c>
      <c r="X84" s="67" cm="1">
        <f t="array" aca="1" ref="X84" ca="1">INDIRECT(ADDRESS($B84,COLUMN()))</f>
        <v>5</v>
      </c>
      <c r="Y84" s="67" cm="1">
        <f t="array" aca="1" ref="Y84" ca="1">INDIRECT(ADDRESS($B84,COLUMN()))</f>
        <v>1</v>
      </c>
      <c r="Z84" s="67" cm="1">
        <f t="array" aca="1" ref="Z84" ca="1">INDIRECT(ADDRESS($B84,COLUMN()))</f>
        <v>5</v>
      </c>
      <c r="AA84" s="67" t="str" cm="1">
        <f t="array" aca="1" ref="AA84" ca="1">INDIRECT(ADDRESS($B84,COLUMN()))</f>
        <v>Rocket Boosters</v>
      </c>
      <c r="AB84" s="56">
        <f t="shared" ca="1" si="55"/>
        <v>0.71563189871974031</v>
      </c>
      <c r="AC84" s="56">
        <f t="shared" ca="1" si="56"/>
        <v>0.70038856192652033</v>
      </c>
      <c r="AD84" s="56">
        <f t="shared" ca="1" si="57"/>
        <v>3.6542011926601061</v>
      </c>
      <c r="AF84" s="52"/>
      <c r="AG84" s="52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65"/>
      <c r="AU84" s="54" t="s">
        <v>113</v>
      </c>
      <c r="AV84" s="57" cm="1">
        <f t="array" aca="1" ref="AV84" ca="1">SUM(IF($C84&gt;0,IF(AND(INDIRECT(ADDRESS($C84,44))=0,INDIRECT(ADDRESS($C84,38))="UL",ISERROR(SEARCH("Rear",INDIRECT(ADDRESS($C84,33)))),ISERROR(SEARCH("Side",INDIRECT(ADDRESS($C84,33))))),INDIRECT(ADDRESS($C84,COLUMN())),0),0),IF($D84&gt;0,IF(AND(INDIRECT(ADDRESS($D84,44))=0,INDIRECT(ADDRESS($D84,38))="UL",ISERROR(SEARCH("Rear",INDIRECT(ADDRESS($D84,33)))),ISERROR(SEARCH("Side",INDIRECT(ADDRESS($D84,33))))),INDIRECT(ADDRESS($D84,COLUMN())),0),0),IF($E84&gt;0,IF(AND(INDIRECT(ADDRESS($E84,44))=0,INDIRECT(ADDRESS($E84,38))="UL",ISERROR(SEARCH("Rear",INDIRECT(ADDRESS($E84,33)))),ISERROR(SEARCH("Side",INDIRECT(ADDRESS($E84,33))))),INDIRECT(ADDRESS($E84,COLUMN())),0),0),IF($F84&gt;0,IF(AND(INDIRECT(ADDRESS($F84,44))=0,INDIRECT(ADDRESS($F84,38))="UL",ISERROR(SEARCH("Rear",INDIRECT(ADDRESS($F84,33)))),ISERROR(SEARCH("Side",INDIRECT(ADDRESS($F84,33))))),INDIRECT(ADDRESS($F84,COLUMN())),0),0),IF($G84&gt;0,IF(AND(INDIRECT(ADDRESS($G84,44))=0,INDIRECT(ADDRESS($G84,38))="UL",ISERROR(SEARCH("Rear",INDIRECT(ADDRESS($G84,33)))),ISERROR(SEARCH("Side",INDIRECT(ADDRESS($G84,33))))),INDIRECT(ADDRESS($G84,COLUMN())),0),0),IF($H84&gt;0,IF(AND(INDIRECT(ADDRESS($H84,44))=0,INDIRECT(ADDRESS($H84,38))="UL",ISERROR(SEARCH("Rear",INDIRECT(ADDRESS($H84,33)))),ISERROR(SEARCH("Side",INDIRECT(ADDRESS($H84,33))))),INDIRECT(ADDRESS($H84,COLUMN())),0),0),IF($I84&gt;0,IF(AND(INDIRECT(ADDRESS($I84,44))=0,INDIRECT(ADDRESS($I84,38))="UL",ISERROR(SEARCH("Rear",INDIRECT(ADDRESS($I84,33)))),ISERROR(SEARCH("Side",INDIRECT(ADDRESS($I84,33))))),INDIRECT(ADDRESS($I84,COLUMN())),0),0),IF($J84&gt;0,IF(AND(INDIRECT(ADDRESS($J84,44))=0,INDIRECT(ADDRESS($J84,38))="UL",ISERROR(SEARCH("Rear",INDIRECT(ADDRESS($J84,33)))),ISERROR(SEARCH("Side",INDIRECT(ADDRESS($J84,33))))),INDIRECT(ADDRESS($J84,COLUMN())),0),0),IF($K84&gt;0,IF(AND(INDIRECT(ADDRESS($K84,44))=0,INDIRECT(ADDRESS($K84,38))="UL",ISERROR(SEARCH("Rear",INDIRECT(ADDRESS($K84,33)))),ISERROR(SEARCH("Side",INDIRECT(ADDRESS($K84,33))))),INDIRECT(ADDRESS($K84,COLUMN())),0),0),IF($L84&gt;0,IF(AND(INDIRECT(ADDRESS($L84,44))=0,INDIRECT(ADDRESS($L84,38))="UL",ISERROR(SEARCH("Rear",INDIRECT(ADDRESS($L84,33)))),ISERROR(SEARCH("Side",INDIRECT(ADDRESS($L84,33))))),INDIRECT(ADDRESS($L84,COLUMN())),0),0),IF($M84&gt;0,IF(AND(INDIRECT(ADDRESS($M84,44))=0,INDIRECT(ADDRESS($M84,38))="UL",ISERROR(SEARCH("Rear",INDIRECT(ADDRESS($M84,33)))),ISERROR(SEARCH("Side",INDIRECT(ADDRESS($M84,33))))),INDIRECT(ADDRESS($M84,COLUMN())),0),0))</f>
        <v>0.94444444444444442</v>
      </c>
      <c r="AW84" s="57" cm="1">
        <f t="array" aca="1" ref="AW84" ca="1">SUM(IF($C84&gt;0,IF(AND(INDIRECT(ADDRESS($C84,44))=0,INDIRECT(ADDRESS($C84,38))="UL",ISERROR(SEARCH("Rear",INDIRECT(ADDRESS($C84,33)))),ISERROR(SEARCH("Side",INDIRECT(ADDRESS($C84,33))))),INDIRECT(ADDRESS($C84,COLUMN())),0),0),IF($D84&gt;0,IF(AND(INDIRECT(ADDRESS($D84,44))=0,INDIRECT(ADDRESS($D84,38))="UL",ISERROR(SEARCH("Rear",INDIRECT(ADDRESS($D84,33)))),ISERROR(SEARCH("Side",INDIRECT(ADDRESS($D84,33))))),INDIRECT(ADDRESS($D84,COLUMN())),0),0),IF($E84&gt;0,IF(AND(INDIRECT(ADDRESS($E84,44))=0,INDIRECT(ADDRESS($E84,38))="UL",ISERROR(SEARCH("Rear",INDIRECT(ADDRESS($E84,33)))),ISERROR(SEARCH("Side",INDIRECT(ADDRESS($E84,33))))),INDIRECT(ADDRESS($E84,COLUMN())),0),0),IF($F84&gt;0,IF(AND(INDIRECT(ADDRESS($F84,44))=0,INDIRECT(ADDRESS($F84,38))="UL",ISERROR(SEARCH("Rear",INDIRECT(ADDRESS($F84,33)))),ISERROR(SEARCH("Side",INDIRECT(ADDRESS($F84,33))))),INDIRECT(ADDRESS($F84,COLUMN())),0),0),IF($G84&gt;0,IF(AND(INDIRECT(ADDRESS($G84,44))=0,INDIRECT(ADDRESS($G84,38))="UL",ISERROR(SEARCH("Rear",INDIRECT(ADDRESS($G84,33)))),ISERROR(SEARCH("Side",INDIRECT(ADDRESS($G84,33))))),INDIRECT(ADDRESS($G84,COLUMN())),0),0),IF($H84&gt;0,IF(AND(INDIRECT(ADDRESS($H84,44))=0,INDIRECT(ADDRESS($H84,38))="UL",ISERROR(SEARCH("Rear",INDIRECT(ADDRESS($H84,33)))),ISERROR(SEARCH("Side",INDIRECT(ADDRESS($H84,33))))),INDIRECT(ADDRESS($H84,COLUMN())),0),0),IF($I84&gt;0,IF(AND(INDIRECT(ADDRESS($I84,44))=0,INDIRECT(ADDRESS($I84,38))="UL",ISERROR(SEARCH("Rear",INDIRECT(ADDRESS($I84,33)))),ISERROR(SEARCH("Side",INDIRECT(ADDRESS($I84,33))))),INDIRECT(ADDRESS($I84,COLUMN())),0),0),IF($J84&gt;0,IF(AND(INDIRECT(ADDRESS($J84,44))=0,INDIRECT(ADDRESS($J84,38))="UL",ISERROR(SEARCH("Rear",INDIRECT(ADDRESS($J84,33)))),ISERROR(SEARCH("Side",INDIRECT(ADDRESS($J84,33))))),INDIRECT(ADDRESS($J84,COLUMN())),0),0),IF($K84&gt;0,IF(AND(INDIRECT(ADDRESS($K84,44))=0,INDIRECT(ADDRESS($K84,38))="UL",ISERROR(SEARCH("Rear",INDIRECT(ADDRESS($K84,33)))),ISERROR(SEARCH("Side",INDIRECT(ADDRESS($K84,33))))),INDIRECT(ADDRESS($K84,COLUMN())),0),0),IF($L84&gt;0,IF(AND(INDIRECT(ADDRESS($L84,44))=0,INDIRECT(ADDRESS($L84,38))="UL",ISERROR(SEARCH("Rear",INDIRECT(ADDRESS($L84,33)))),ISERROR(SEARCH("Side",INDIRECT(ADDRESS($L84,33))))),INDIRECT(ADDRESS($L84,COLUMN())),0),0),IF($M84&gt;0,IF(AND(INDIRECT(ADDRESS($M84,44))=0,INDIRECT(ADDRESS($M84,38))="UL",ISERROR(SEARCH("Rear",INDIRECT(ADDRESS($M84,33)))),ISERROR(SEARCH("Side",INDIRECT(ADDRESS($M84,33))))),INDIRECT(ADDRESS($M84,COLUMN())),0),0))</f>
        <v>1.5555555555555556</v>
      </c>
      <c r="AX84" s="57" cm="1">
        <f t="array" aca="1" ref="AX84" ca="1">SUM(IF($C84&gt;0,IF(AND(INDIRECT(ADDRESS($C84,44))=0,INDIRECT(ADDRESS($C84,38))="UL",ISERROR(SEARCH("Rear",INDIRECT(ADDRESS($C84,33)))),ISERROR(SEARCH("Side",INDIRECT(ADDRESS($C84,33))))),INDIRECT(ADDRESS($C84,COLUMN())),0),0),IF($D84&gt;0,IF(AND(INDIRECT(ADDRESS($D84,44))=0,INDIRECT(ADDRESS($D84,38))="UL",ISERROR(SEARCH("Rear",INDIRECT(ADDRESS($D84,33)))),ISERROR(SEARCH("Side",INDIRECT(ADDRESS($D84,33))))),INDIRECT(ADDRESS($D84,COLUMN())),0),0),IF($E84&gt;0,IF(AND(INDIRECT(ADDRESS($E84,44))=0,INDIRECT(ADDRESS($E84,38))="UL",ISERROR(SEARCH("Rear",INDIRECT(ADDRESS($E84,33)))),ISERROR(SEARCH("Side",INDIRECT(ADDRESS($E84,33))))),INDIRECT(ADDRESS($E84,COLUMN())),0),0),IF($F84&gt;0,IF(AND(INDIRECT(ADDRESS($F84,44))=0,INDIRECT(ADDRESS($F84,38))="UL",ISERROR(SEARCH("Rear",INDIRECT(ADDRESS($F84,33)))),ISERROR(SEARCH("Side",INDIRECT(ADDRESS($F84,33))))),INDIRECT(ADDRESS($F84,COLUMN())),0),0),IF($G84&gt;0,IF(AND(INDIRECT(ADDRESS($G84,44))=0,INDIRECT(ADDRESS($G84,38))="UL",ISERROR(SEARCH("Rear",INDIRECT(ADDRESS($G84,33)))),ISERROR(SEARCH("Side",INDIRECT(ADDRESS($G84,33))))),INDIRECT(ADDRESS($G84,COLUMN())),0),0),IF($H84&gt;0,IF(AND(INDIRECT(ADDRESS($H84,44))=0,INDIRECT(ADDRESS($H84,38))="UL",ISERROR(SEARCH("Rear",INDIRECT(ADDRESS($H84,33)))),ISERROR(SEARCH("Side",INDIRECT(ADDRESS($H84,33))))),INDIRECT(ADDRESS($H84,COLUMN())),0),0),IF($I84&gt;0,IF(AND(INDIRECT(ADDRESS($I84,44))=0,INDIRECT(ADDRESS($I84,38))="UL",ISERROR(SEARCH("Rear",INDIRECT(ADDRESS($I84,33)))),ISERROR(SEARCH("Side",INDIRECT(ADDRESS($I84,33))))),INDIRECT(ADDRESS($I84,COLUMN())),0),0),IF($J84&gt;0,IF(AND(INDIRECT(ADDRESS($J84,44))=0,INDIRECT(ADDRESS($J84,38))="UL",ISERROR(SEARCH("Rear",INDIRECT(ADDRESS($J84,33)))),ISERROR(SEARCH("Side",INDIRECT(ADDRESS($J84,33))))),INDIRECT(ADDRESS($J84,COLUMN())),0),0),IF($K84&gt;0,IF(AND(INDIRECT(ADDRESS($K84,44))=0,INDIRECT(ADDRESS($K84,38))="UL",ISERROR(SEARCH("Rear",INDIRECT(ADDRESS($K84,33)))),ISERROR(SEARCH("Side",INDIRECT(ADDRESS($K84,33))))),INDIRECT(ADDRESS($K84,COLUMN())),0),0),IF($L84&gt;0,IF(AND(INDIRECT(ADDRESS($L84,44))=0,INDIRECT(ADDRESS($L84,38))="UL",ISERROR(SEARCH("Rear",INDIRECT(ADDRESS($L84,33)))),ISERROR(SEARCH("Side",INDIRECT(ADDRESS($L84,33))))),INDIRECT(ADDRESS($L84,COLUMN())),0),0),IF($M84&gt;0,IF(AND(INDIRECT(ADDRESS($M84,44))=0,INDIRECT(ADDRESS($M84,38))="UL",ISERROR(SEARCH("Rear",INDIRECT(ADDRESS($M84,33)))),ISERROR(SEARCH("Side",INDIRECT(ADDRESS($M84,33))))),INDIRECT(ADDRESS($M84,COLUMN())),0),0))</f>
        <v>0.61111111111111105</v>
      </c>
      <c r="AY84" s="58">
        <f t="shared" ca="1" si="58"/>
        <v>1.5555555555555556</v>
      </c>
      <c r="AZ84" s="58">
        <f t="shared" ca="1" si="59"/>
        <v>1.037037037037037</v>
      </c>
      <c r="BA84" s="58" cm="1">
        <f t="array" aca="1" ref="BA84" ca="1">SUM(IF($C84&gt;0,IF(AND(INDIRECT(ADDRESS($C84,44))=0,INDIRECT(ADDRESS($C84,38))="UL"),INDIRECT(ADDRESS($C84,COLUMN())),0),0),IF($D84&gt;0,IF(AND(INDIRECT(ADDRESS($D84,44))=0,INDIRECT(ADDRESS($D84,38))="UL"),INDIRECT(ADDRESS($D84,COLUMN())),0),0),IF($E84&gt;0,IF(AND(INDIRECT(ADDRESS($E84,44))=0,INDIRECT(ADDRESS($E84,38))="UL"),INDIRECT(ADDRESS($E84,COLUMN())),0),0),IF($F84&gt;0,IF(AND(INDIRECT(ADDRESS($F84,44))=0,INDIRECT(ADDRESS($F84,38))="UL"),INDIRECT(ADDRESS($F84,COLUMN())),0),0),IF($G84&gt;0,IF(AND(INDIRECT(ADDRESS($G84,44))=0,INDIRECT(ADDRESS($G84,38))="UL"),INDIRECT(ADDRESS($G84,COLUMN())),0),0),IF($H84&gt;0,IF(AND(INDIRECT(ADDRESS($H84,44))=0,INDIRECT(ADDRESS($H84,38))="UL"),INDIRECT(ADDRESS($H84,COLUMN())),0),0),IF($I84&gt;0,IF(AND(INDIRECT(ADDRESS($I84,44))=0,INDIRECT(ADDRESS($I84,38))="UL"),INDIRECT(ADDRESS($I84,COLUMN())),0),0),IF($J84&gt;0,IF(AND(INDIRECT(ADDRESS($J84,44))=0,INDIRECT(ADDRESS($J84,38))="UL"),INDIRECT(ADDRESS($J84,COLUMN())),0),0),IF($K84&gt;0,IF(AND(INDIRECT(ADDRESS($K84,44))=0,INDIRECT(ADDRESS($K84,38))="UL"),INDIRECT(ADDRESS($K84,COLUMN())),0),0),IF($L84&gt;0,IF(AND(INDIRECT(ADDRESS($L84,44))=0,INDIRECT(ADDRESS($L84,38))="UL"),INDIRECT(ADDRESS($L84,COLUMN())),0),0),IF($M84&gt;0,IF(AND(INDIRECT(ADDRESS($M84,44))=0,INDIRECT(ADDRESS($M84,38))="UL"),INDIRECT(ADDRESS($M84,COLUMN())),0),0))</f>
        <v>0.57671957671957674</v>
      </c>
      <c r="BB84" s="58" cm="1">
        <f t="array" aca="1" ref="BB84" ca="1">SUM(IF($C84&gt;0,IF(AND(INDIRECT(ADDRESS($C84,44))=0,INDIRECT(ADDRESS($C84,38))="UL"),INDIRECT(ADDRESS($C84,COLUMN())),0),0),IF($D84&gt;0,IF(AND(INDIRECT(ADDRESS($D84,44))=0,INDIRECT(ADDRESS($D84,38))="UL"),INDIRECT(ADDRESS($D84,COLUMN())),0),0),IF($E84&gt;0,IF(AND(INDIRECT(ADDRESS($E84,44))=0,INDIRECT(ADDRESS($E84,38))="UL"),INDIRECT(ADDRESS($E84,COLUMN())),0),0),IF($F84&gt;0,IF(AND(INDIRECT(ADDRESS($F84,44))=0,INDIRECT(ADDRESS($F84,38))="UL"),INDIRECT(ADDRESS($F84,COLUMN())),0),0),IF($G84&gt;0,IF(AND(INDIRECT(ADDRESS($G84,44))=0,INDIRECT(ADDRESS($G84,38))="UL"),INDIRECT(ADDRESS($G84,COLUMN())),0),0),IF($H84&gt;0,IF(AND(INDIRECT(ADDRESS($H84,44))=0,INDIRECT(ADDRESS($H84,38))="UL"),INDIRECT(ADDRESS($H84,COLUMN())),0),0),IF($I84&gt;0,IF(AND(INDIRECT(ADDRESS($I84,44))=0,INDIRECT(ADDRESS($I84,38))="UL"),INDIRECT(ADDRESS($I84,COLUMN())),0),0),IF($J84&gt;0,IF(AND(INDIRECT(ADDRESS($J84,44))=0,INDIRECT(ADDRESS($J84,38))="UL"),INDIRECT(ADDRESS($J84,COLUMN())),0),0),IF($K84&gt;0,IF(AND(INDIRECT(ADDRESS($K84,44))=0,INDIRECT(ADDRESS($K84,38))="UL"),INDIRECT(ADDRESS($K84,COLUMN())),0),0),IF($L84&gt;0,IF(AND(INDIRECT(ADDRESS($L84,44))=0,INDIRECT(ADDRESS($L84,38))="UL"),INDIRECT(ADDRESS($L84,COLUMN())),0),0),IF($M84&gt;0,IF(AND(INDIRECT(ADDRESS($M84,44))=0,INDIRECT(ADDRESS($M84,38))="UL"),INDIRECT(ADDRESS($M84,COLUMN())),0),0))</f>
        <v>0.37989417989417984</v>
      </c>
      <c r="BC84" s="58" cm="1">
        <f t="array" aca="1" ref="BC84" ca="1">SUM(IF($C84&gt;0,IF(AND(INDIRECT(ADDRESS($C84,44))=0,INDIRECT(ADDRESS($C84,38))="UL"),INDIRECT(ADDRESS($C84,COLUMN())),0),0),IF($D84&gt;0,IF(AND(INDIRECT(ADDRESS($D84,44))=0,INDIRECT(ADDRESS($D84,38))="UL"),INDIRECT(ADDRESS($D84,COLUMN())),0),0),IF($E84&gt;0,IF(AND(INDIRECT(ADDRESS($E84,44))=0,INDIRECT(ADDRESS($E84,38))="UL"),INDIRECT(ADDRESS($E84,COLUMN())),0),0),IF($F84&gt;0,IF(AND(INDIRECT(ADDRESS($F84,44))=0,INDIRECT(ADDRESS($F84,38))="UL"),INDIRECT(ADDRESS($F84,COLUMN())),0),0),IF($G84&gt;0,IF(AND(INDIRECT(ADDRESS($G84,44))=0,INDIRECT(ADDRESS($G84,38))="UL"),INDIRECT(ADDRESS($G84,COLUMN())),0),0),IF($H84&gt;0,IF(AND(INDIRECT(ADDRESS($H84,44))=0,INDIRECT(ADDRESS($H84,38))="UL"),INDIRECT(ADDRESS($H84,COLUMN())),0),0),IF($I84&gt;0,IF(AND(INDIRECT(ADDRESS($I84,44))=0,INDIRECT(ADDRESS($I84,38))="UL"),INDIRECT(ADDRESS($I84,COLUMN())),0),0),IF($J84&gt;0,IF(AND(INDIRECT(ADDRESS($J84,44))=0,INDIRECT(ADDRESS($J84,38))="UL"),INDIRECT(ADDRESS($J84,COLUMN())),0),0),IF($K84&gt;0,IF(AND(INDIRECT(ADDRESS($K84,44))=0,INDIRECT(ADDRESS($K84,38))="UL"),INDIRECT(ADDRESS($K84,COLUMN())),0),0),IF($L84&gt;0,IF(AND(INDIRECT(ADDRESS($L84,44))=0,INDIRECT(ADDRESS($L84,38))="UL"),INDIRECT(ADDRESS($L84,COLUMN())),0),0),IF($M84&gt;0,IF(AND(INDIRECT(ADDRESS($M84,44))=0,INDIRECT(ADDRESS($M84,38))="UL"),INDIRECT(ADDRESS($M84,COLUMN())),0),0))</f>
        <v>0.33121693121693119</v>
      </c>
      <c r="BD84" s="58" cm="1">
        <f t="array" aca="1" ref="BD84" ca="1">SUM(IF($C84&gt;0,IF(AND(INDIRECT(ADDRESS($C84,44))=0,INDIRECT(ADDRESS($C84,38))="UL"),INDIRECT(ADDRESS($C84,COLUMN())),0),0),IF($D84&gt;0,IF(AND(INDIRECT(ADDRESS($D84,44))=0,INDIRECT(ADDRESS($D84,38))="UL"),INDIRECT(ADDRESS($D84,COLUMN())),0),0),IF($E84&gt;0,IF(AND(INDIRECT(ADDRESS($E84,44))=0,INDIRECT(ADDRESS($E84,38))="UL"),INDIRECT(ADDRESS($E84,COLUMN())),0),0),IF($F84&gt;0,IF(AND(INDIRECT(ADDRESS($F84,44))=0,INDIRECT(ADDRESS($F84,38))="UL"),INDIRECT(ADDRESS($F84,COLUMN())),0),0),IF($G84&gt;0,IF(AND(INDIRECT(ADDRESS($G84,44))=0,INDIRECT(ADDRESS($G84,38))="UL"),INDIRECT(ADDRESS($G84,COLUMN())),0),0),IF($H84&gt;0,IF(AND(INDIRECT(ADDRESS($H84,44))=0,INDIRECT(ADDRESS($H84,38))="UL"),INDIRECT(ADDRESS($H84,COLUMN())),0),0),IF($I84&gt;0,IF(AND(INDIRECT(ADDRESS($I84,44))=0,INDIRECT(ADDRESS($I84,38))="UL"),INDIRECT(ADDRESS($I84,COLUMN())),0),0),IF($J84&gt;0,IF(AND(INDIRECT(ADDRESS($J84,44))=0,INDIRECT(ADDRESS($J84,38))="UL"),INDIRECT(ADDRESS($J84,COLUMN())),0),0),IF($K84&gt;0,IF(AND(INDIRECT(ADDRESS($K84,44))=0,INDIRECT(ADDRESS($K84,38))="UL"),INDIRECT(ADDRESS($K84,COLUMN())),0),0),IF($L84&gt;0,IF(AND(INDIRECT(ADDRESS($L84,44))=0,INDIRECT(ADDRESS($L84,38))="UL"),INDIRECT(ADDRESS($L84,COLUMN())),0),0),IF($M84&gt;0,IF(AND(INDIRECT(ADDRESS($M84,44))=0,INDIRECT(ADDRESS($M84,38))="UL"),INDIRECT(ADDRESS($M84,COLUMN())),0),0))</f>
        <v>0.54920634920634925</v>
      </c>
      <c r="BE84" s="57">
        <f t="shared" ca="1" si="60"/>
        <v>0.37989417989417984</v>
      </c>
      <c r="BF84" s="57" cm="1">
        <f t="array" aca="1" ref="BF84" ca="1">SUM(IF($C84&gt;0,IF(INDIRECT(ADDRESS($C84,45))=1,INDIRECT(ADDRESS($C84,52))*INDIRECT(ADDRESS($C84,42))/5,0),0), IF($D84&gt;0,IF(INDIRECT(ADDRESS($D84,45))=1,INDIRECT(ADDRESS($D84,52))*INDIRECT(ADDRESS($D84,42))/5,0),0), IF($E84&gt;0,IF(INDIRECT(ADDRESS($E84,45))=1,INDIRECT(ADDRESS($E84,52))*INDIRECT(ADDRESS($E84,42))/5,0),0), IF($F84&gt;0,IF(INDIRECT(ADDRESS($F84,45))=1,INDIRECT(ADDRESS($F84,52))*INDIRECT(ADDRESS($F84,42))/5,0),0), IF($G84&gt;0,IF(INDIRECT(ADDRESS($G84,45))=1,INDIRECT(ADDRESS($G84,52))*INDIRECT(ADDRESS($G84,42))/5,0),0), IF($H84&gt;0,IF(INDIRECT(ADDRESS($H84,45))=1,INDIRECT(ADDRESS($H84,52))*INDIRECT(ADDRESS($H84,42))/5,0),0)
)*$BF$296/100</f>
        <v>0</v>
      </c>
      <c r="BG84" s="19"/>
      <c r="BH84" s="57" cm="1">
        <f t="array" aca="1" ref="BH84" ca="1">SUM(IF($C84&gt;0,IF(AND(INDIRECT(ADDRESS($C84,44))=0,INDIRECT(ADDRESS($C84,38))&lt;&gt;"UL"),INDIRECT(ADDRESS($C84,COLUMN()-12)),0),0), IF($D84&gt;0,IF(AND(INDIRECT(ADDRESS($D84,44))=0,INDIRECT(ADDRESS($D84,38))&lt;&gt;"UL"),INDIRECT(ADDRESS($D84,COLUMN()-12)),0),0), IF($E84&gt;0,IF(AND(INDIRECT(ADDRESS($E84,44))=0,INDIRECT(ADDRESS($E84,38))&lt;&gt;"UL"),INDIRECT(ADDRESS($E84,COLUMN()-12)),0),0), IF($F84&gt;0,IF(AND(INDIRECT(ADDRESS($F84,44))=0,INDIRECT(ADDRESS($F84,38))&lt;&gt;"UL"),INDIRECT(ADDRESS($F84,COLUMN()-12)),0),0), IF($G84&gt;0,IF(AND(INDIRECT(ADDRESS($G84,44))=0,INDIRECT(ADDRESS($G84,38))&lt;&gt;"UL"),INDIRECT(ADDRESS($G84,COLUMN()-12)),0),0), IF($H84&gt;0,IF(AND(INDIRECT(ADDRESS($H84,44))=0,INDIRECT(ADDRESS($H84,38))&lt;&gt;"UL"),INDIRECT(ADDRESS($H84,COLUMN()-12)),0),0), IF($I84&gt;0,IF(AND(INDIRECT(ADDRESS($I84,44))=0,INDIRECT(ADDRESS($I84,38))&lt;&gt;"UL"),INDIRECT(ADDRESS($I84,COLUMN()-12)),0),0), IF($J84&gt;0,IF(AND(INDIRECT(ADDRESS($J84,44))=0,INDIRECT(ADDRESS($J84,38))&lt;&gt;"UL"),INDIRECT(ADDRESS($J84,COLUMN()-12)),0),0), IF($K84&gt;0,IF(AND(INDIRECT(ADDRESS($K84,44))=0,INDIRECT(ADDRESS($K84,38))&lt;&gt;"UL"),INDIRECT(ADDRESS($K84,COLUMN()-12)),0),0), IF($L84&gt;0,IF(AND(INDIRECT(ADDRESS($L84,44))=0,INDIRECT(ADDRESS($L84,38))&lt;&gt;"UL"),INDIRECT(ADDRESS($L84,COLUMN()-12)),0),0), IF($M84&gt;0,IF(AND(INDIRECT(ADDRESS($M84,44))=0,INDIRECT(ADDRESS($M84,38))&lt;&gt;"UL"),INDIRECT(ADDRESS($M84,COLUMN()-12)),0),0))</f>
        <v>0</v>
      </c>
      <c r="BI84" s="57" cm="1">
        <f t="array" aca="1" ref="BI84" ca="1">SUM(IF($C84&gt;0,IF(AND(INDIRECT(ADDRESS($C84,44))=0,INDIRECT(ADDRESS($C84,38))&lt;&gt;"UL"),INDIRECT(ADDRESS($C84,COLUMN()-12)),0),0), IF($D84&gt;0,IF(AND(INDIRECT(ADDRESS($D84,44))=0,INDIRECT(ADDRESS($D84,38))&lt;&gt;"UL"),INDIRECT(ADDRESS($D84,COLUMN()-12)),0),0), IF($E84&gt;0,IF(AND(INDIRECT(ADDRESS($E84,44))=0,INDIRECT(ADDRESS($E84,38))&lt;&gt;"UL"),INDIRECT(ADDRESS($E84,COLUMN()-12)),0),0), IF($F84&gt;0,IF(AND(INDIRECT(ADDRESS($F84,44))=0,INDIRECT(ADDRESS($F84,38))&lt;&gt;"UL"),INDIRECT(ADDRESS($F84,COLUMN()-12)),0),0), IF($G84&gt;0,IF(AND(INDIRECT(ADDRESS($G84,44))=0,INDIRECT(ADDRESS($G84,38))&lt;&gt;"UL"),INDIRECT(ADDRESS($G84,COLUMN()-12)),0),0), IF($H84&gt;0,IF(AND(INDIRECT(ADDRESS($H84,44))=0,INDIRECT(ADDRESS($H84,38))&lt;&gt;"UL"),INDIRECT(ADDRESS($H84,COLUMN()-12)),0),0), IF($I84&gt;0,IF(AND(INDIRECT(ADDRESS($I84,44))=0,INDIRECT(ADDRESS($I84,38))&lt;&gt;"UL"),INDIRECT(ADDRESS($I84,COLUMN()-12)),0),0), IF($J84&gt;0,IF(AND(INDIRECT(ADDRESS($J84,44))=0,INDIRECT(ADDRESS($J84,38))&lt;&gt;"UL"),INDIRECT(ADDRESS($J84,COLUMN()-12)),0),0), IF($K84&gt;0,IF(AND(INDIRECT(ADDRESS($K84,44))=0,INDIRECT(ADDRESS($K84,38))&lt;&gt;"UL"),INDIRECT(ADDRESS($K84,COLUMN()-12)),0),0), IF($L84&gt;0,IF(AND(INDIRECT(ADDRESS($L84,44))=0,INDIRECT(ADDRESS($L84,38))&lt;&gt;"UL"),INDIRECT(ADDRESS($L84,COLUMN()-12)),0),0), IF($M84&gt;0,IF(AND(INDIRECT(ADDRESS($M84,44))=0,INDIRECT(ADDRESS($M84,38))&lt;&gt;"UL"),INDIRECT(ADDRESS($M84,COLUMN()-12)),0),0))</f>
        <v>0</v>
      </c>
      <c r="BJ84" s="57" cm="1">
        <f t="array" aca="1" ref="BJ84" ca="1">SUM(IF($C84&gt;0,IF(AND(INDIRECT(ADDRESS($C84,44))=0,INDIRECT(ADDRESS($C84,38))&lt;&gt;"UL"),INDIRECT(ADDRESS($C84,COLUMN()-12)),0),0), IF($D84&gt;0,IF(AND(INDIRECT(ADDRESS($D84,44))=0,INDIRECT(ADDRESS($D84,38))&lt;&gt;"UL"),INDIRECT(ADDRESS($D84,COLUMN()-12)),0),0), IF($E84&gt;0,IF(AND(INDIRECT(ADDRESS($E84,44))=0,INDIRECT(ADDRESS($E84,38))&lt;&gt;"UL"),INDIRECT(ADDRESS($E84,COLUMN()-12)),0),0), IF($F84&gt;0,IF(AND(INDIRECT(ADDRESS($F84,44))=0,INDIRECT(ADDRESS($F84,38))&lt;&gt;"UL"),INDIRECT(ADDRESS($F84,COLUMN()-12)),0),0), IF($G84&gt;0,IF(AND(INDIRECT(ADDRESS($G84,44))=0,INDIRECT(ADDRESS($G84,38))&lt;&gt;"UL"),INDIRECT(ADDRESS($G84,COLUMN()-12)),0),0), IF($H84&gt;0,IF(AND(INDIRECT(ADDRESS($H84,44))=0,INDIRECT(ADDRESS($H84,38))&lt;&gt;"UL"),INDIRECT(ADDRESS($H84,COLUMN()-12)),0),0), IF($I84&gt;0,IF(AND(INDIRECT(ADDRESS($I84,44))=0,INDIRECT(ADDRESS($I84,38))&lt;&gt;"UL"),INDIRECT(ADDRESS($I84,COLUMN()-12)),0),0), IF($J84&gt;0,IF(AND(INDIRECT(ADDRESS($J84,44))=0,INDIRECT(ADDRESS($J84,38))&lt;&gt;"UL"),INDIRECT(ADDRESS($J84,COLUMN()-12)),0),0), IF($K84&gt;0,IF(AND(INDIRECT(ADDRESS($K84,44))=0,INDIRECT(ADDRESS($K84,38))&lt;&gt;"UL"),INDIRECT(ADDRESS($K84,COLUMN()-12)),0),0), IF($L84&gt;0,IF(AND(INDIRECT(ADDRESS($L84,44))=0,INDIRECT(ADDRESS($L84,38))&lt;&gt;"UL"),INDIRECT(ADDRESS($L84,COLUMN()-12)),0),0), IF($M84&gt;0,IF(AND(INDIRECT(ADDRESS($M84,44))=0,INDIRECT(ADDRESS($M84,38))&lt;&gt;"UL"),INDIRECT(ADDRESS($M84,COLUMN()-12)),0),0))</f>
        <v>0</v>
      </c>
      <c r="BK84" s="57">
        <f t="shared" ca="1" si="61"/>
        <v>0</v>
      </c>
      <c r="BL84" s="58">
        <f t="shared" ca="1" si="62"/>
        <v>0</v>
      </c>
      <c r="BM84" s="57" cm="1">
        <f t="array" aca="1" ref="BM84" ca="1">SUM(IF($C84&gt;0,IF(AND(INDIRECT(ADDRESS($C84,44))=0,INDIRECT(ADDRESS($C84,38))&lt;&gt;"UL"),INDIRECT(ADDRESS($C84,COLUMN()-12)),0),0), IF($D84&gt;0,IF(AND(INDIRECT(ADDRESS($D84,44))=0,INDIRECT(ADDRESS($D84,38))&lt;&gt;"UL"),INDIRECT(ADDRESS($D84,COLUMN()-12)),0),0), IF($E84&gt;0,IF(AND(INDIRECT(ADDRESS($E84,44))=0,INDIRECT(ADDRESS($E84,38))&lt;&gt;"UL"),INDIRECT(ADDRESS($E84,COLUMN()-12)),0),0), IF($F84&gt;0,IF(AND(INDIRECT(ADDRESS($F84,44))=0,INDIRECT(ADDRESS($F84,38))&lt;&gt;"UL"),INDIRECT(ADDRESS($F84,COLUMN()-12)),0),0), IF($G84&gt;0,IF(AND(INDIRECT(ADDRESS($G84,44))=0,INDIRECT(ADDRESS($G84,38))&lt;&gt;"UL"),INDIRECT(ADDRESS($G84,COLUMN()-12)),0),0), IF($H84&gt;0,IF(AND(INDIRECT(ADDRESS($H84,44))=0,INDIRECT(ADDRESS($H84,38))&lt;&gt;"UL"),INDIRECT(ADDRESS($H84,COLUMN()-12)),0),0), IF($I84&gt;0,IF(AND(INDIRECT(ADDRESS($I84,44))=0,INDIRECT(ADDRESS($I84,38))&lt;&gt;"UL"),INDIRECT(ADDRESS($I84,COLUMN()-12)),0),0), IF($J84&gt;0,IF(AND(INDIRECT(ADDRESS($J84,44))=0,INDIRECT(ADDRESS($J84,38))&lt;&gt;"UL"),INDIRECT(ADDRESS($J84,COLUMN()-12)),0),0), IF($K84&gt;0,IF(AND(INDIRECT(ADDRESS($K84,44))=0,INDIRECT(ADDRESS($K84,38))&lt;&gt;"UL"),INDIRECT(ADDRESS($K84,COLUMN()-11)),0),0), IF($L84&gt;0,IF(AND(INDIRECT(ADDRESS($L84,44))=0,INDIRECT(ADDRESS($L84,38))&lt;&gt;"UL"),INDIRECT(ADDRESS($L84,COLUMN()-11)),0),0), IF($M84&gt;0,IF(AND(INDIRECT(ADDRESS($M84,44))=0,INDIRECT(ADDRESS($M84,38))&lt;&gt;"UL"),INDIRECT(ADDRESS($M84,COLUMN()-11)),0),0))</f>
        <v>0</v>
      </c>
      <c r="BN84" s="57" cm="1">
        <f t="array" aca="1" ref="BN84" ca="1">SUM(IF($C84&gt;0,IF(AND(INDIRECT(ADDRESS($C84,44))=0,INDIRECT(ADDRESS($C84,38))&lt;&gt;"UL"),INDIRECT(ADDRESS($C84,COLUMN()-12)),0),0), IF($D84&gt;0,IF(AND(INDIRECT(ADDRESS($D84,44))=0,INDIRECT(ADDRESS($D84,38))&lt;&gt;"UL"),INDIRECT(ADDRESS($D84,COLUMN()-12)),0),0), IF($E84&gt;0,IF(AND(INDIRECT(ADDRESS($E84,44))=0,INDIRECT(ADDRESS($E84,38))&lt;&gt;"UL"),INDIRECT(ADDRESS($E84,COLUMN()-12)),0),0), IF($F84&gt;0,IF(AND(INDIRECT(ADDRESS($F84,44))=0,INDIRECT(ADDRESS($F84,38))&lt;&gt;"UL"),INDIRECT(ADDRESS($F84,COLUMN()-12)),0),0), IF($G84&gt;0,IF(AND(INDIRECT(ADDRESS($G84,44))=0,INDIRECT(ADDRESS($G84,38))&lt;&gt;"UL"),INDIRECT(ADDRESS($G84,COLUMN()-12)),0),0), IF($H84&gt;0,IF(AND(INDIRECT(ADDRESS($H84,44))=0,INDIRECT(ADDRESS($H84,38))&lt;&gt;"UL"),INDIRECT(ADDRESS($H84,COLUMN()-12)),0),0), IF($I84&gt;0,IF(AND(INDIRECT(ADDRESS($I84,44))=0,INDIRECT(ADDRESS($I84,38))&lt;&gt;"UL"),INDIRECT(ADDRESS($I84,COLUMN()-12)),0),0), IF($J84&gt;0,IF(AND(INDIRECT(ADDRESS($J84,44))=0,INDIRECT(ADDRESS($J84,38))&lt;&gt;"UL"),INDIRECT(ADDRESS($J84,COLUMN()-12)),0),0), IF($K84&gt;0,IF(AND(INDIRECT(ADDRESS($K84,44))=0,INDIRECT(ADDRESS($K84,38))&lt;&gt;"UL"),INDIRECT(ADDRESS($K84,COLUMN()-11)),0),0), IF($L84&gt;0,IF(AND(INDIRECT(ADDRESS($L84,44))=0,INDIRECT(ADDRESS($L84,38))&lt;&gt;"UL"),INDIRECT(ADDRESS($L84,COLUMN()-11)),0),0), IF($M84&gt;0,IF(AND(INDIRECT(ADDRESS($M84,44))=0,INDIRECT(ADDRESS($M84,38))&lt;&gt;"UL"),INDIRECT(ADDRESS($M84,COLUMN()-11)),0),0))</f>
        <v>0</v>
      </c>
      <c r="BO84" s="57" cm="1">
        <f t="array" aca="1" ref="BO84" ca="1">SUM(IF($C84&gt;0,IF(AND(INDIRECT(ADDRESS($C84,44))=0,INDIRECT(ADDRESS($C84,38))&lt;&gt;"UL"),INDIRECT(ADDRESS($C84,COLUMN()-12)),0),0), IF($D84&gt;0,IF(AND(INDIRECT(ADDRESS($D84,44))=0,INDIRECT(ADDRESS($D84,38))&lt;&gt;"UL"),INDIRECT(ADDRESS($D84,COLUMN()-12)),0),0), IF($E84&gt;0,IF(AND(INDIRECT(ADDRESS($E84,44))=0,INDIRECT(ADDRESS($E84,38))&lt;&gt;"UL"),INDIRECT(ADDRESS($E84,COLUMN()-12)),0),0), IF($F84&gt;0,IF(AND(INDIRECT(ADDRESS($F84,44))=0,INDIRECT(ADDRESS($F84,38))&lt;&gt;"UL"),INDIRECT(ADDRESS($F84,COLUMN()-12)),0),0), IF($G84&gt;0,IF(AND(INDIRECT(ADDRESS($G84,44))=0,INDIRECT(ADDRESS($G84,38))&lt;&gt;"UL"),INDIRECT(ADDRESS($G84,COLUMN()-12)),0),0), IF($H84&gt;0,IF(AND(INDIRECT(ADDRESS($H84,44))=0,INDIRECT(ADDRESS($H84,38))&lt;&gt;"UL"),INDIRECT(ADDRESS($H84,COLUMN()-12)),0),0), IF($I84&gt;0,IF(AND(INDIRECT(ADDRESS($I84,44))=0,INDIRECT(ADDRESS($I84,38))&lt;&gt;"UL"),INDIRECT(ADDRESS($I84,COLUMN()-12)),0),0), IF($J84&gt;0,IF(AND(INDIRECT(ADDRESS($J84,44))=0,INDIRECT(ADDRESS($J84,38))&lt;&gt;"UL"),INDIRECT(ADDRESS($J84,COLUMN()-12)),0),0), IF($K84&gt;0,IF(AND(INDIRECT(ADDRESS($K84,44))=0,INDIRECT(ADDRESS($K84,38))&lt;&gt;"UL"),INDIRECT(ADDRESS($K84,COLUMN()-11)),0),0), IF($L84&gt;0,IF(AND(INDIRECT(ADDRESS($L84,44))=0,INDIRECT(ADDRESS($L84,38))&lt;&gt;"UL"),INDIRECT(ADDRESS($L84,COLUMN()-11)),0),0), IF($M84&gt;0,IF(AND(INDIRECT(ADDRESS($M84,44))=0,INDIRECT(ADDRESS($M84,38))&lt;&gt;"UL"),INDIRECT(ADDRESS($M84,COLUMN()-11)),0),0))</f>
        <v>0</v>
      </c>
      <c r="BP84" s="57" cm="1">
        <f t="array" aca="1" ref="BP84" ca="1">SUM(IF($C84&gt;0,IF(AND(INDIRECT(ADDRESS($C84,44))=0,INDIRECT(ADDRESS($C84,38))&lt;&gt;"UL"),INDIRECT(ADDRESS($C84,COLUMN()-12)),0),0), IF($D84&gt;0,IF(AND(INDIRECT(ADDRESS($D84,44))=0,INDIRECT(ADDRESS($D84,38))&lt;&gt;"UL"),INDIRECT(ADDRESS($D84,COLUMN()-12)),0),0), IF($E84&gt;0,IF(AND(INDIRECT(ADDRESS($E84,44))=0,INDIRECT(ADDRESS($E84,38))&lt;&gt;"UL"),INDIRECT(ADDRESS($E84,COLUMN()-12)),0),0), IF($F84&gt;0,IF(AND(INDIRECT(ADDRESS($F84,44))=0,INDIRECT(ADDRESS($F84,38))&lt;&gt;"UL"),INDIRECT(ADDRESS($F84,COLUMN()-12)),0),0), IF($G84&gt;0,IF(AND(INDIRECT(ADDRESS($G84,44))=0,INDIRECT(ADDRESS($G84,38))&lt;&gt;"UL"),INDIRECT(ADDRESS($G84,COLUMN()-12)),0),0), IF($H84&gt;0,IF(AND(INDIRECT(ADDRESS($H84,44))=0,INDIRECT(ADDRESS($H84,38))&lt;&gt;"UL"),INDIRECT(ADDRESS($H84,COLUMN()-12)),0),0), IF($I84&gt;0,IF(AND(INDIRECT(ADDRESS($I84,44))=0,INDIRECT(ADDRESS($I84,38))&lt;&gt;"UL"),INDIRECT(ADDRESS($I84,COLUMN()-12)),0),0), IF($J84&gt;0,IF(AND(INDIRECT(ADDRESS($J84,44))=0,INDIRECT(ADDRESS($J84,38))&lt;&gt;"UL"),INDIRECT(ADDRESS($J84,COLUMN()-12)),0),0), IF($K84&gt;0,IF(AND(INDIRECT(ADDRESS($K84,44))=0,INDIRECT(ADDRESS($K84,38))&lt;&gt;"UL"),INDIRECT(ADDRESS($K84,COLUMN()-11)),0),0), IF($L84&gt;0,IF(AND(INDIRECT(ADDRESS($L84,44))=0,INDIRECT(ADDRESS($L84,38))&lt;&gt;"UL"),INDIRECT(ADDRESS($L84,COLUMN()-11)),0),0), IF($M84&gt;0,IF(AND(INDIRECT(ADDRESS($M84,44))=0,INDIRECT(ADDRESS($M84,38))&lt;&gt;"UL"),INDIRECT(ADDRESS($M84,COLUMN()-11)),0),0))</f>
        <v>0</v>
      </c>
      <c r="BQ84" s="57">
        <f t="shared" ca="1" si="63"/>
        <v>0</v>
      </c>
      <c r="BR84" s="161">
        <f t="shared" ca="1" si="64"/>
        <v>79.272623482355414</v>
      </c>
      <c r="BS84" s="56"/>
      <c r="BT84" s="56">
        <f t="shared" ca="1" si="65"/>
        <v>4.4626382561575433</v>
      </c>
      <c r="BU84" s="63">
        <f t="shared" ca="1" si="66"/>
        <v>0.1275039501759298</v>
      </c>
      <c r="BV84" s="57" t="s">
        <v>33</v>
      </c>
      <c r="BW84" s="57" cm="1">
        <f t="array" aca="1" ref="BW84" ca="1">SUM(IF($C84&gt;0,IF(AND(INDIRECT(ADDRESS($C84,44))=0,INDIRECT(ADDRESS($C84,38))="UL",ISERROR(SEARCH("Rear",INDIRECT(ADDRESS($C84,33)))),ISERROR(SEARCH("Side",INDIRECT(ADDRESS($C84,33))))),INDIRECT(ADDRESS($C84,COLUMN())),0),0),IF($D84&gt;0,IF(AND(INDIRECT(ADDRESS($D84,44))=0,INDIRECT(ADDRESS($D84,38))="UL",ISERROR(SEARCH("Rear",INDIRECT(ADDRESS($D84,33)))),ISERROR(SEARCH("Side",INDIRECT(ADDRESS($D84,33))))),INDIRECT(ADDRESS($D84,COLUMN())),0),0),IF($E84&gt;0,IF(AND(INDIRECT(ADDRESS($E84,44))=0,INDIRECT(ADDRESS($E84,38))="UL",ISERROR(SEARCH("Rear",INDIRECT(ADDRESS($E84,33)))),ISERROR(SEARCH("Side",INDIRECT(ADDRESS($E84,33))))),INDIRECT(ADDRESS($E84,COLUMN())),0),0),IF($F84&gt;0,IF(AND(INDIRECT(ADDRESS($F84,44))=0,INDIRECT(ADDRESS($F84,38))="UL",ISERROR(SEARCH("Rear",INDIRECT(ADDRESS($F84,33)))),ISERROR(SEARCH("Side",INDIRECT(ADDRESS($F84,33))))),INDIRECT(ADDRESS($F84,COLUMN())),0),0),IF($G84&gt;0,IF(AND(INDIRECT(ADDRESS($G84,44))=0,INDIRECT(ADDRESS($G84,38))="UL",ISERROR(SEARCH("Rear",INDIRECT(ADDRESS($G84,33)))),ISERROR(SEARCH("Side",INDIRECT(ADDRESS($G84,33))))),INDIRECT(ADDRESS($G84,COLUMN())),0),0),IF($H84&gt;0,IF(AND(INDIRECT(ADDRESS($H84,44))=0,INDIRECT(ADDRESS($H84,38))="UL",ISERROR(SEARCH("Rear",INDIRECT(ADDRESS($H84,33)))),ISERROR(SEARCH("Side",INDIRECT(ADDRESS($H84,33))))),INDIRECT(ADDRESS($H84,COLUMN())),0),0),IF($I84&gt;0,IF(AND(INDIRECT(ADDRESS($I84,44))=0,INDIRECT(ADDRESS($I84,38))="UL",ISERROR(SEARCH("Rear",INDIRECT(ADDRESS($I84,33)))),ISERROR(SEARCH("Side",INDIRECT(ADDRESS($I84,33))))),INDIRECT(ADDRESS($I84,COLUMN())),0),0),IF($J84&gt;0,IF(AND(INDIRECT(ADDRESS($J84,44))=0,INDIRECT(ADDRESS($J84,38))="UL",ISERROR(SEARCH("Rear",INDIRECT(ADDRESS($J84,33)))),ISERROR(SEARCH("Side",INDIRECT(ADDRESS($J84,33))))),INDIRECT(ADDRESS($J84,COLUMN())),0),0),IF($K84&gt;0,IF(AND(INDIRECT(ADDRESS($K84,44))=0,INDIRECT(ADDRESS($K84,38))="UL",ISERROR(SEARCH("Rear",INDIRECT(ADDRESS($K84,33)))),ISERROR(SEARCH("Side",INDIRECT(ADDRESS($K84,33))))),INDIRECT(ADDRESS($K84,COLUMN())),0),0),IF($L84&gt;0,IF(AND(INDIRECT(ADDRESS($L84,44))=0,INDIRECT(ADDRESS($L84,38))="UL",ISERROR(SEARCH("Rear",INDIRECT(ADDRESS($L84,33)))),ISERROR(SEARCH("Side",INDIRECT(ADDRESS($L84,33))))),INDIRECT(ADDRESS($L84,COLUMN())),0),0),IF($M84&gt;0,IF(AND(INDIRECT(ADDRESS($M84,44))=0,INDIRECT(ADDRESS($M84,38))="UL",ISERROR(SEARCH("Rear",INDIRECT(ADDRESS($M84,33)))),ISERROR(SEARCH("Side",INDIRECT(ADDRESS($M84,33))))),INDIRECT(ADDRESS($M84,COLUMN())),0),0))</f>
        <v>0.94444444444444431</v>
      </c>
      <c r="BX84" s="57">
        <f t="shared" ca="1" si="67"/>
        <v>0.94444444444444442</v>
      </c>
      <c r="BY84" s="57" cm="1">
        <f t="array" aca="1" ref="BY84" ca="1">SUM(IF($C84&gt;0,IF(AND(INDIRECT(ADDRESS($C84,44))=0,INDIRECT(ADDRESS($C84,38))="UL"),INDIRECT(ADDRESS($C84,COLUMN())),0),0),IF($D84&gt;0,IF(AND(INDIRECT(ADDRESS($D84,44))=0,INDIRECT(ADDRESS($D84,38))="UL"),INDIRECT(ADDRESS($D84,COLUMN())),0),0),IF($E84&gt;0,IF(AND(INDIRECT(ADDRESS($E84,44))=0,INDIRECT(ADDRESS($E84,38))="UL"),INDIRECT(ADDRESS($E84,COLUMN())),0),0),IF($F84&gt;0,IF(AND(INDIRECT(ADDRESS($F84,44))=0,INDIRECT(ADDRESS($F84,38))="UL"),INDIRECT(ADDRESS($F84,COLUMN())),0),0),IF($G84&gt;0,IF(AND(INDIRECT(ADDRESS($G84,44))=0,INDIRECT(ADDRESS($G84,38))="UL"),INDIRECT(ADDRESS($G84,COLUMN())),0),0),IF($H84&gt;0,IF(AND(INDIRECT(ADDRESS($H84,44))=0,INDIRECT(ADDRESS($H84,38))="UL"),INDIRECT(ADDRESS($H84,COLUMN())),0),0),IF($I84&gt;0,IF(AND(INDIRECT(ADDRESS($I84,44))=0,INDIRECT(ADDRESS($I84,38))="UL"),INDIRECT(ADDRESS($I84,COLUMN())),0),0),IF($J84&gt;0,IF(AND(INDIRECT(ADDRESS($J84,44))=0,INDIRECT(ADDRESS($J84,38))="UL"),INDIRECT(ADDRESS($J84,COLUMN())),0),0),IF($K84&gt;0,IF(AND(INDIRECT(ADDRESS($K84,44))=0,INDIRECT(ADDRESS($K84,38))="UL"),INDIRECT(ADDRESS($K84,COLUMN())),0),0),IF($L84&gt;0,IF(AND(INDIRECT(ADDRESS($L84,44))=0,INDIRECT(ADDRESS($L84,38))="UL"),INDIRECT(ADDRESS($L84,COLUMN())),0),0),IF($M84&gt;0,IF(AND(INDIRECT(ADDRESS($M84,44))=0,INDIRECT(ADDRESS($M84,38))="UL"),INDIRECT(ADDRESS($M84,COLUMN())),0),0))</f>
        <v>0.41975308641975306</v>
      </c>
      <c r="BZ84" s="57" cm="1">
        <f t="array" aca="1" ref="BZ84" ca="1">SUM(IF($C84&gt;0,IF(AND(INDIRECT(ADDRESS($C84,44))=0,INDIRECT(ADDRESS($C84,38))="UL"),INDIRECT(ADDRESS($C84,COLUMN())),0),0),IF($D84&gt;0,IF(AND(INDIRECT(ADDRESS($D84,44))=0,INDIRECT(ADDRESS($D84,38))="UL"),INDIRECT(ADDRESS($D84,COLUMN())),0),0),IF($E84&gt;0,IF(AND(INDIRECT(ADDRESS($E84,44))=0,INDIRECT(ADDRESS($E84,38))="UL"),INDIRECT(ADDRESS($E84,COLUMN())),0),0),IF($F84&gt;0,IF(AND(INDIRECT(ADDRESS($F84,44))=0,INDIRECT(ADDRESS($F84,38))="UL"),INDIRECT(ADDRESS($F84,COLUMN())),0),0),IF($G84&gt;0,IF(AND(INDIRECT(ADDRESS($G84,44))=0,INDIRECT(ADDRESS($G84,38))="UL"),INDIRECT(ADDRESS($G84,COLUMN())),0),0),IF($H84&gt;0,IF(AND(INDIRECT(ADDRESS($H84,44))=0,INDIRECT(ADDRESS($H84,38))="UL"),INDIRECT(ADDRESS($H84,COLUMN())),0),0),IF($I84&gt;0,IF(AND(INDIRECT(ADDRESS($I84,44))=0,INDIRECT(ADDRESS($I84,38))="UL"),INDIRECT(ADDRESS($I84,COLUMN())),0),0),IF($J84&gt;0,IF(AND(INDIRECT(ADDRESS($J84,44))=0,INDIRECT(ADDRESS($J84,38))="UL"),INDIRECT(ADDRESS($J84,COLUMN())),0),0),IF($K84&gt;0,IF(AND(INDIRECT(ADDRESS($K84,44))=0,INDIRECT(ADDRESS($K84,38))="UL"),INDIRECT(ADDRESS($K84,COLUMN())),0),0),IF($L84&gt;0,IF(AND(INDIRECT(ADDRESS($L84,44))=0,INDIRECT(ADDRESS($L84,38))="UL"),INDIRECT(ADDRESS($L84,COLUMN())),0),0),IF($M84&gt;0,IF(AND(INDIRECT(ADDRESS($M84,44))=0,INDIRECT(ADDRESS($M84,38))="UL"),INDIRECT(ADDRESS($M84,COLUMN())),0),0))</f>
        <v>0.37654320987654322</v>
      </c>
      <c r="CA84" s="57">
        <f t="shared" ca="1" si="68"/>
        <v>0.41975308641975306</v>
      </c>
      <c r="CB84" s="57" cm="1">
        <f t="array" aca="1" ref="CB84" ca="1">SUM(IF($C84&gt;0,IF(AND(INDIRECT(ADDRESS($C84,44))=0,INDIRECT(ADDRESS($C84,38))&lt;&gt;"UL"),INDIRECT(ADDRESS($C84,COLUMN())),0),0),IF($D84&gt;0,IF(AND(INDIRECT(ADDRESS($D84,44))=0,INDIRECT(ADDRESS($D84,38))&lt;&gt;"UL"),INDIRECT(ADDRESS($D84,COLUMN())),0),0),IF($E84&gt;0,IF(AND(INDIRECT(ADDRESS($E84,44))=0,INDIRECT(ADDRESS($E84,38))&lt;&gt;"UL"),INDIRECT(ADDRESS($E84,COLUMN())),0),0),IF($F84&gt;0,IF(AND(INDIRECT(ADDRESS($F84,44))=0,INDIRECT(ADDRESS($F84,38))&lt;&gt;"UL"),INDIRECT(ADDRESS($F84,COLUMN())),0),0),IF($G84&gt;0,IF(AND(INDIRECT(ADDRESS($G84,44))=0,INDIRECT(ADDRESS($G84,38))&lt;&gt;"UL"),INDIRECT(ADDRESS($G84,COLUMN())),0),0),IF($H84&gt;0,IF(AND(INDIRECT(ADDRESS($H84,44))=0,INDIRECT(ADDRESS($H84,38))&lt;&gt;"UL"),INDIRECT(ADDRESS($H84,COLUMN())),0),0),IF($I84&gt;0,IF(AND(INDIRECT(ADDRESS($I84,44))=0,INDIRECT(ADDRESS($I84,38))&lt;&gt;"UL"),INDIRECT(ADDRESS($I84,COLUMN())),0),0),IF($J84&gt;0,IF(AND(INDIRECT(ADDRESS($J84,44))=0,INDIRECT(ADDRESS($J84,38))&lt;&gt;"UL"),INDIRECT(ADDRESS($J84,COLUMN())),0),0),IF($K84&gt;0,IF(AND(INDIRECT(ADDRESS($K84,44))=0,INDIRECT(ADDRESS($K84,38))&lt;&gt;"UL"),INDIRECT(ADDRESS($K84,COLUMN())),0),0),IF($L84&gt;0,IF(AND(INDIRECT(ADDRESS($L84,44))=0,INDIRECT(ADDRESS($L84,38))&lt;&gt;"UL"),INDIRECT(ADDRESS($L84,COLUMN())),0),0),IF($M84&gt;0,IF(AND(INDIRECT(ADDRESS($M84,44))=0,INDIRECT(ADDRESS($M84,38))&lt;&gt;"UL"),INDIRECT(ADDRESS($M84,COLUMN())),0),0))</f>
        <v>0</v>
      </c>
      <c r="CC84" s="57">
        <f t="shared" ca="1" si="69"/>
        <v>0</v>
      </c>
      <c r="CD84" s="57" cm="1">
        <f t="array" aca="1" ref="CD84" ca="1">SUM(IF($C84&gt;0,IF(AND(INDIRECT(ADDRESS($C84,44))=0,INDIRECT(ADDRESS($C84,38))&lt;&gt;"UL"),INDIRECT(ADDRESS($C84,COLUMN())),0),0),IF($D84&gt;0,IF(AND(INDIRECT(ADDRESS($D84,44))=0,INDIRECT(ADDRESS($D84,38))&lt;&gt;"UL"),INDIRECT(ADDRESS($D84,COLUMN())),0),0),IF($E84&gt;0,IF(AND(INDIRECT(ADDRESS($E84,44))=0,INDIRECT(ADDRESS($E84,38))&lt;&gt;"UL"),INDIRECT(ADDRESS($E84,COLUMN())),0),0),IF($F84&gt;0,IF(AND(INDIRECT(ADDRESS($F84,44))=0,INDIRECT(ADDRESS($F84,38))&lt;&gt;"UL"),INDIRECT(ADDRESS($F84,COLUMN())),0),0),IF($G84&gt;0,IF(AND(INDIRECT(ADDRESS($G84,44))=0,INDIRECT(ADDRESS($G84,38))&lt;&gt;"UL"),INDIRECT(ADDRESS($G84,COLUMN())),0),0),IF($H84&gt;0,IF(AND(INDIRECT(ADDRESS($H84,44))=0,INDIRECT(ADDRESS($H84,38))&lt;&gt;"UL"),INDIRECT(ADDRESS($H84,COLUMN())),0),0),IF($I84&gt;0,IF(AND(INDIRECT(ADDRESS($I84,44))=0,INDIRECT(ADDRESS($I84,38))&lt;&gt;"UL"),INDIRECT(ADDRESS($I84,COLUMN())),0),0),IF($J84&gt;0,IF(AND(INDIRECT(ADDRESS($J84,44))=0,INDIRECT(ADDRESS($J84,38))&lt;&gt;"UL"),INDIRECT(ADDRESS($J84,COLUMN())),0),0),IF($K84&gt;0,IF(AND(INDIRECT(ADDRESS($K84,44))=0,INDIRECT(ADDRESS($K84,38))&lt;&gt;"UL"),INDIRECT(ADDRESS($K84,COLUMN())),0),0),IF($L84&gt;0,IF(AND(INDIRECT(ADDRESS($L84,44))=0,INDIRECT(ADDRESS($L84,38))&lt;&gt;"UL"),INDIRECT(ADDRESS($L84,COLUMN())),0),0),IF($M84&gt;0,IF(AND(INDIRECT(ADDRESS($M84,44))=0,INDIRECT(ADDRESS($M84,38))&lt;&gt;"UL"),INDIRECT(ADDRESS($M84,COLUMN())),0),0))</f>
        <v>0</v>
      </c>
      <c r="CE84" s="57" cm="1">
        <f t="array" aca="1" ref="CE84" ca="1">SUM(IF($C84&gt;0,IF(AND(INDIRECT(ADDRESS($C84,44))=0,INDIRECT(ADDRESS($C84,38))&lt;&gt;"UL"),INDIRECT(ADDRESS($C84,COLUMN())),0),0),IF($D84&gt;0,IF(AND(INDIRECT(ADDRESS($D84,44))=0,INDIRECT(ADDRESS($D84,38))&lt;&gt;"UL"),INDIRECT(ADDRESS($D84,COLUMN())),0),0),IF($E84&gt;0,IF(AND(INDIRECT(ADDRESS($E84,44))=0,INDIRECT(ADDRESS($E84,38))&lt;&gt;"UL"),INDIRECT(ADDRESS($E84,COLUMN())),0),0),IF($F84&gt;0,IF(AND(INDIRECT(ADDRESS($F84,44))=0,INDIRECT(ADDRESS($F84,38))&lt;&gt;"UL"),INDIRECT(ADDRESS($F84,COLUMN())),0),0),IF($G84&gt;0,IF(AND(INDIRECT(ADDRESS($G84,44))=0,INDIRECT(ADDRESS($G84,38))&lt;&gt;"UL"),INDIRECT(ADDRESS($G84,COLUMN())),0),0),IF($H84&gt;0,IF(AND(INDIRECT(ADDRESS($H84,44))=0,INDIRECT(ADDRESS($H84,38))&lt;&gt;"UL"),INDIRECT(ADDRESS($H84,COLUMN())),0),0),IF($I84&gt;0,IF(AND(INDIRECT(ADDRESS($I84,44))=0,INDIRECT(ADDRESS($I84,38))&lt;&gt;"UL"),INDIRECT(ADDRESS($I84,COLUMN())),0),0),IF($J84&gt;0,IF(AND(INDIRECT(ADDRESS($J84,44))=0,INDIRECT(ADDRESS($J84,38))&lt;&gt;"UL"),INDIRECT(ADDRESS($J84,COLUMN())),0),0),IF($K84&gt;0,IF(AND(INDIRECT(ADDRESS($K84,44))=0,INDIRECT(ADDRESS($K84,38))&lt;&gt;"UL"),INDIRECT(ADDRESS($K84,COLUMN())),0),0),IF($L84&gt;0,IF(AND(INDIRECT(ADDRESS($L84,44))=0,INDIRECT(ADDRESS($L84,38))&lt;&gt;"UL"),INDIRECT(ADDRESS($L84,COLUMN())),0),0),IF($M84&gt;0,IF(AND(INDIRECT(ADDRESS($M84,44))=0,INDIRECT(ADDRESS($M84,38))&lt;&gt;"UL"),INDIRECT(ADDRESS($M84,COLUMN())),0),0))</f>
        <v>0</v>
      </c>
      <c r="CF84" s="57">
        <f t="shared" ca="1" si="70"/>
        <v>0</v>
      </c>
      <c r="CG84" s="57">
        <f t="shared" ca="1" si="71"/>
        <v>2.9059631531759686</v>
      </c>
      <c r="CH84" s="57">
        <f t="shared" ca="1" si="72"/>
        <v>8.3027518662170535E-2</v>
      </c>
      <c r="CI84" s="19">
        <f t="shared" ca="1" si="73"/>
        <v>18.271005963300532</v>
      </c>
      <c r="CJ84" s="19"/>
      <c r="CK84" s="57" cm="1">
        <f t="array" aca="1" ref="CK84" ca="1">IF(AU84="S", SUM(IF($C84&gt;0,IF(INDIRECT(ADDRESS($C84,43))&lt;&gt;1,INDIRECT(ADDRESS($C84,48)),0),0), IF($D84&gt;0,IF(INDIRECT(ADDRESS($D84,43))&lt;&gt;1,INDIRECT(ADDRESS($D84,48)),0),0), IF($E84&gt;0,IF(INDIRECT(ADDRESS($E84,43))&lt;&gt;1,INDIRECT(ADDRESS($E84,48)),0),0), IF($F84&gt;0,IF(INDIRECT(ADDRESS($F84,43))&lt;&gt;1,INDIRECT(ADDRESS($F84,48)),0),0), IF($G84&gt;0,IF(INDIRECT(ADDRESS($G84,43))&lt;&gt;1,INDIRECT(ADDRESS($G84,48)),0),0), IF($H84&gt;0,IF(INDIRECT(ADDRESS($H84,43))&lt;&gt;1,INDIRECT(ADDRESS($H84,48)),0),0), IF($I84&gt;0,IF(INDIRECT(ADDRESS($I84,43))&lt;&gt;1,INDIRECT(ADDRESS($I84,48)),0),0), IF($J84&gt;0,IF(INDIRECT(ADDRESS($J84,43))&lt;&gt;1,INDIRECT(ADDRESS($J84,48)),0),0), IF($K84&gt;0,IF(INDIRECT(ADDRESS($K84,43))&lt;&gt;1,INDIRECT(ADDRESS($K84,48)),0),0), IF($L84&gt;0,IF(INDIRECT(ADDRESS($L84,43))&lt;&gt;1,INDIRECT(ADDRESS($L84,48)),0),0), IF($M84&gt;0,IF(INDIRECT(ADDRESS($M84,43))&lt;&gt;1,INDIRECT(ADDRESS($M84,48)),0),0)), IF(AU84="L",SUM(IF($C84&gt;0,IF(INDIRECT(ADDRESS($C84,43))&lt;&gt;1,INDIRECT(ADDRESS($C84,50)),0),0), IF($D84&gt;0,IF(INDIRECT(ADDRESS($D84,43))&lt;&gt;1,INDIRECT(ADDRESS($D84,50)),0),0), IF($E84&gt;0,IF(INDIRECT(ADDRESS($E84,43))&lt;&gt;1,INDIRECT(ADDRESS($E84,50)),0),0), IF($F84&gt;0,IF(INDIRECT(ADDRESS($F84,43))&lt;&gt;1,INDIRECT(ADDRESS($F84,50)),0),0), IF($G84&gt;0,IF(INDIRECT(ADDRESS($G84,43))&lt;&gt;1,INDIRECT(ADDRESS($G84,50)),0),0), IF($G84&gt;0,IF(INDIRECT(ADDRESS($G84,43))&lt;&gt;1,INDIRECT(ADDRESS($G84,50)),0),0), IF($H84&gt;0,IF(INDIRECT(ADDRESS($H84,43))&lt;&gt;1,INDIRECT(ADDRESS($H84,50)),0),0), IF($I84&gt;0,IF(INDIRECT(ADDRESS($I84,43))&lt;&gt;1,INDIRECT(ADDRESS($I84,50)),0),0), IF($J84&gt;0,IF(INDIRECT(ADDRESS($J84,43))&lt;&gt;1,INDIRECT(ADDRESS($J84,50)),0),0), IF($K84&gt;0,IF(INDIRECT(ADDRESS($K84,43))&lt;&gt;1,INDIRECT(ADDRESS($K84,50)),0),0), IF($L84&gt;0,IF(INDIRECT(ADDRESS($L84,43))&lt;&gt;1,INDIRECT(ADDRESS($L84,50)),0),0), IF($M84&gt;0,IF(INDIRECT(ADDRESS($M84,43))&lt;&gt;1,INDIRECT(ADDRESS($M84,50)),0),0)), SUM(IF($C84&gt;0,IF(INDIRECT(ADDRESS($C84,43))&lt;&gt;1,INDIRECT(ADDRESS($C84,49)),0),0), IF($D84&gt;0,IF(INDIRECT(ADDRESS($D84,43))&lt;&gt;1,INDIRECT(ADDRESS($D84,49)),0),0), IF($E84&gt;0,IF(INDIRECT(ADDRESS($E84,43))&lt;&gt;1,INDIRECT(ADDRESS($E84,49)),0),0), IF($F84&gt;0,IF(INDIRECT(ADDRESS($F84,43))&lt;&gt;1,INDIRECT(ADDRESS($F84,49)),0),0), IF($G84&gt;0,IF(INDIRECT(ADDRESS($G84,43))&lt;&gt;1,INDIRECT(ADDRESS($G84,49)),0),0), IF($G84&gt;0,IF(INDIRECT(ADDRESS($G84,43))&lt;&gt;1,INDIRECT(ADDRESS($G84,49)),0),0), IF($H84&gt;0,IF(INDIRECT(ADDRESS($H84,43))&lt;&gt;1,INDIRECT(ADDRESS($H84,49)),0),0), IF($I84&gt;0,IF(INDIRECT(ADDRESS($I84,43))&lt;&gt;1,INDIRECT(ADDRESS($I84,49)),0),0), IF($J84&gt;0,IF(INDIRECT(ADDRESS($J84,43))&lt;&gt;1,INDIRECT(ADDRESS($J84,49)),0),0), IF($K84&gt;0,IF(INDIRECT(ADDRESS($K84,43))&lt;&gt;1,INDIRECT(ADDRESS($K84,49)),0),0), IF($L84&gt;0,IF(INDIRECT(ADDRESS($L84,43))&lt;&gt;1,INDIRECT(ADDRESS($L84,49)),0),0), IF($M84&gt;0,IF(INDIRECT(ADDRESS($M84,43))&lt;&gt;1,INDIRECT(ADDRESS($M84,49)),0),0))))</f>
        <v>1.0555555555555556</v>
      </c>
      <c r="CL84" s="57" cm="1">
        <f t="array" aca="1" ref="CL84" ca="1">SUM(IF($C84&gt;0,IF(INDIRECT(ADDRESS($C84,44))=1,INDIRECT(ADDRESS($C84,90)),0),0), IF($D84&gt;0,IF(INDIRECT(ADDRESS($D84,44))=1,INDIRECT(ADDRESS($D84,90)),0),0), IF($E84&gt;0,IF(INDIRECT(ADDRESS($E84,44))=1,INDIRECT(ADDRESS($E84,90)),0),0), IF($F84&gt;0,IF(INDIRECT(ADDRESS($F84,44))=1,INDIRECT(ADDRESS($F84,90)),0),0), IF($G84&gt;0,IF(INDIRECT(ADDRESS($G84,44))=1,INDIRECT(ADDRESS($G84,90)),0),0), IF($H84&gt;0,IF(INDIRECT(ADDRESS($H84,44))=1,INDIRECT(ADDRESS($H84,90)),0),0), IF($I84&gt;0,IF(INDIRECT(ADDRESS($I84,44))=1,INDIRECT(ADDRESS($I84,90)),0),0), IF($J84&gt;0,IF(INDIRECT(ADDRESS($J84,44))=1,INDIRECT(ADDRESS($J84,90)),0),0), IF($K84&gt;0,IF(INDIRECT(ADDRESS($K84,44))=1,INDIRECT(ADDRESS($K84,90)),0),0), IF($L84&gt;0,IF(INDIRECT(ADDRESS($L84,44))=1,INDIRECT(ADDRESS($L84,90)),0),0), IF($M84&gt;0,IF(INDIRECT(ADDRESS($M84,44))=1,INDIRECT(ADDRESS($M84,90)),0),0))</f>
        <v>0</v>
      </c>
      <c r="CM84" s="56">
        <f t="shared" ca="1" si="74"/>
        <v>0.9386631615746428</v>
      </c>
      <c r="CN84" s="59"/>
    </row>
    <row r="85" spans="1:92" x14ac:dyDescent="0.25">
      <c r="A85" s="52" t="s">
        <v>161</v>
      </c>
      <c r="B85" s="67">
        <v>11</v>
      </c>
      <c r="C85" s="67">
        <v>23</v>
      </c>
      <c r="D85" s="122">
        <v>20</v>
      </c>
      <c r="E85" s="122">
        <v>28</v>
      </c>
      <c r="F85" s="67"/>
      <c r="G85" s="67"/>
      <c r="H85" s="67"/>
      <c r="I85" s="67"/>
      <c r="J85" s="67"/>
      <c r="K85" s="67"/>
      <c r="L85" s="67"/>
      <c r="M85" s="67"/>
      <c r="N85" s="67">
        <f t="shared" ca="1" si="54"/>
        <v>35</v>
      </c>
      <c r="O85" s="67" t="str" cm="1">
        <f t="array" aca="1" ref="O85" ca="1">INDIRECT(ADDRESS($B85,COLUMN()))</f>
        <v>Bomber</v>
      </c>
      <c r="P85" s="67" cm="1">
        <f t="array" aca="1" ref="P85" ca="1">INDIRECT(ADDRESS($B85,COLUMN()))</f>
        <v>6.33</v>
      </c>
      <c r="Q85" s="67" cm="1">
        <f t="array" aca="1" ref="Q85" ca="1">INDIRECT(ADDRESS($B85,COLUMN()))</f>
        <v>2</v>
      </c>
      <c r="R85" s="67" t="str" cm="1">
        <f t="array" aca="1" ref="R85" ca="1">INDIRECT(ADDRESS($B85,COLUMN()))</f>
        <v>-</v>
      </c>
      <c r="S85" s="67" cm="1">
        <f t="array" aca="1" ref="S85" ca="1">INDIRECT(ADDRESS($B85,COLUMN()))</f>
        <v>2</v>
      </c>
      <c r="T85" s="67" t="str" cm="1">
        <f t="array" aca="1" ref="T85" ca="1">INDIRECT(ADDRESS($B85,COLUMN()))</f>
        <v>1-4</v>
      </c>
      <c r="U85" s="67" cm="1">
        <f t="array" aca="1" ref="U85" ca="1">INDIRECT(ADDRESS($B85,COLUMN()))</f>
        <v>4</v>
      </c>
      <c r="V85" s="67" cm="1">
        <f t="array" aca="1" ref="V85" ca="1">INDIRECT(ADDRESS($B85,COLUMN()))</f>
        <v>0</v>
      </c>
      <c r="W85" s="67" cm="1">
        <f t="array" aca="1" ref="W85" ca="1">INDIRECT(ADDRESS($B85,COLUMN()))</f>
        <v>4</v>
      </c>
      <c r="X85" s="67" cm="1">
        <f t="array" aca="1" ref="X85" ca="1">INDIRECT(ADDRESS($B85,COLUMN()))</f>
        <v>5</v>
      </c>
      <c r="Y85" s="67" cm="1">
        <f t="array" aca="1" ref="Y85" ca="1">INDIRECT(ADDRESS($B85,COLUMN()))</f>
        <v>1</v>
      </c>
      <c r="Z85" s="67" cm="1">
        <f t="array" aca="1" ref="Z85" ca="1">INDIRECT(ADDRESS($B85,COLUMN()))</f>
        <v>5</v>
      </c>
      <c r="AA85" s="67" t="str" cm="1">
        <f t="array" aca="1" ref="AA85" ca="1">INDIRECT(ADDRESS($B85,COLUMN()))</f>
        <v>Rocket Boosters</v>
      </c>
      <c r="AB85" s="56">
        <f t="shared" ca="1" si="55"/>
        <v>0.71563189871974031</v>
      </c>
      <c r="AC85" s="56">
        <f t="shared" ca="1" si="56"/>
        <v>0.70038856192652033</v>
      </c>
      <c r="AD85" s="56">
        <f t="shared" ca="1" si="57"/>
        <v>3.8551822582564124</v>
      </c>
      <c r="AF85" s="52"/>
      <c r="AG85" s="52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65"/>
      <c r="AU85" s="57" t="s">
        <v>117</v>
      </c>
      <c r="AV85" s="57" cm="1">
        <f t="array" aca="1" ref="AV85" ca="1">SUM(IF($C85&gt;0,IF(AND(INDIRECT(ADDRESS($C85,44))=0,INDIRECT(ADDRESS($C85,38))="UL",ISERROR(SEARCH("Rear",INDIRECT(ADDRESS($C85,33)))),ISERROR(SEARCH("Side",INDIRECT(ADDRESS($C85,33))))),INDIRECT(ADDRESS($C85,COLUMN())),0),0),IF($D85&gt;0,IF(AND(INDIRECT(ADDRESS($D85,44))=0,INDIRECT(ADDRESS($D85,38))="UL",ISERROR(SEARCH("Rear",INDIRECT(ADDRESS($D85,33)))),ISERROR(SEARCH("Side",INDIRECT(ADDRESS($D85,33))))),INDIRECT(ADDRESS($D85,COLUMN())),0),0),IF($E85&gt;0,IF(AND(INDIRECT(ADDRESS($E85,44))=0,INDIRECT(ADDRESS($E85,38))="UL",ISERROR(SEARCH("Rear",INDIRECT(ADDRESS($E85,33)))),ISERROR(SEARCH("Side",INDIRECT(ADDRESS($E85,33))))),INDIRECT(ADDRESS($E85,COLUMN())),0),0),IF($F85&gt;0,IF(AND(INDIRECT(ADDRESS($F85,44))=0,INDIRECT(ADDRESS($F85,38))="UL",ISERROR(SEARCH("Rear",INDIRECT(ADDRESS($F85,33)))),ISERROR(SEARCH("Side",INDIRECT(ADDRESS($F85,33))))),INDIRECT(ADDRESS($F85,COLUMN())),0),0),IF($G85&gt;0,IF(AND(INDIRECT(ADDRESS($G85,44))=0,INDIRECT(ADDRESS($G85,38))="UL",ISERROR(SEARCH("Rear",INDIRECT(ADDRESS($G85,33)))),ISERROR(SEARCH("Side",INDIRECT(ADDRESS($G85,33))))),INDIRECT(ADDRESS($G85,COLUMN())),0),0),IF($H85&gt;0,IF(AND(INDIRECT(ADDRESS($H85,44))=0,INDIRECT(ADDRESS($H85,38))="UL",ISERROR(SEARCH("Rear",INDIRECT(ADDRESS($H85,33)))),ISERROR(SEARCH("Side",INDIRECT(ADDRESS($H85,33))))),INDIRECT(ADDRESS($H85,COLUMN())),0),0),IF($I85&gt;0,IF(AND(INDIRECT(ADDRESS($I85,44))=0,INDIRECT(ADDRESS($I85,38))="UL",ISERROR(SEARCH("Rear",INDIRECT(ADDRESS($I85,33)))),ISERROR(SEARCH("Side",INDIRECT(ADDRESS($I85,33))))),INDIRECT(ADDRESS($I85,COLUMN())),0),0),IF($J85&gt;0,IF(AND(INDIRECT(ADDRESS($J85,44))=0,INDIRECT(ADDRESS($J85,38))="UL",ISERROR(SEARCH("Rear",INDIRECT(ADDRESS($J85,33)))),ISERROR(SEARCH("Side",INDIRECT(ADDRESS($J85,33))))),INDIRECT(ADDRESS($J85,COLUMN())),0),0),IF($K85&gt;0,IF(AND(INDIRECT(ADDRESS($K85,44))=0,INDIRECT(ADDRESS($K85,38))="UL",ISERROR(SEARCH("Rear",INDIRECT(ADDRESS($K85,33)))),ISERROR(SEARCH("Side",INDIRECT(ADDRESS($K85,33))))),INDIRECT(ADDRESS($K85,COLUMN())),0),0),IF($L85&gt;0,IF(AND(INDIRECT(ADDRESS($L85,44))=0,INDIRECT(ADDRESS($L85,38))="UL",ISERROR(SEARCH("Rear",INDIRECT(ADDRESS($L85,33)))),ISERROR(SEARCH("Side",INDIRECT(ADDRESS($L85,33))))),INDIRECT(ADDRESS($L85,COLUMN())),0),0),IF($M85&gt;0,IF(AND(INDIRECT(ADDRESS($M85,44))=0,INDIRECT(ADDRESS($M85,38))="UL",ISERROR(SEARCH("Rear",INDIRECT(ADDRESS($M85,33)))),ISERROR(SEARCH("Side",INDIRECT(ADDRESS($M85,33))))),INDIRECT(ADDRESS($M85,COLUMN())),0),0))</f>
        <v>0.94444444444444442</v>
      </c>
      <c r="AW85" s="57" cm="1">
        <f t="array" aca="1" ref="AW85" ca="1">SUM(IF($C85&gt;0,IF(AND(INDIRECT(ADDRESS($C85,44))=0,INDIRECT(ADDRESS($C85,38))="UL",ISERROR(SEARCH("Rear",INDIRECT(ADDRESS($C85,33)))),ISERROR(SEARCH("Side",INDIRECT(ADDRESS($C85,33))))),INDIRECT(ADDRESS($C85,COLUMN())),0),0),IF($D85&gt;0,IF(AND(INDIRECT(ADDRESS($D85,44))=0,INDIRECT(ADDRESS($D85,38))="UL",ISERROR(SEARCH("Rear",INDIRECT(ADDRESS($D85,33)))),ISERROR(SEARCH("Side",INDIRECT(ADDRESS($D85,33))))),INDIRECT(ADDRESS($D85,COLUMN())),0),0),IF($E85&gt;0,IF(AND(INDIRECT(ADDRESS($E85,44))=0,INDIRECT(ADDRESS($E85,38))="UL",ISERROR(SEARCH("Rear",INDIRECT(ADDRESS($E85,33)))),ISERROR(SEARCH("Side",INDIRECT(ADDRESS($E85,33))))),INDIRECT(ADDRESS($E85,COLUMN())),0),0),IF($F85&gt;0,IF(AND(INDIRECT(ADDRESS($F85,44))=0,INDIRECT(ADDRESS($F85,38))="UL",ISERROR(SEARCH("Rear",INDIRECT(ADDRESS($F85,33)))),ISERROR(SEARCH("Side",INDIRECT(ADDRESS($F85,33))))),INDIRECT(ADDRESS($F85,COLUMN())),0),0),IF($G85&gt;0,IF(AND(INDIRECT(ADDRESS($G85,44))=0,INDIRECT(ADDRESS($G85,38))="UL",ISERROR(SEARCH("Rear",INDIRECT(ADDRESS($G85,33)))),ISERROR(SEARCH("Side",INDIRECT(ADDRESS($G85,33))))),INDIRECT(ADDRESS($G85,COLUMN())),0),0),IF($H85&gt;0,IF(AND(INDIRECT(ADDRESS($H85,44))=0,INDIRECT(ADDRESS($H85,38))="UL",ISERROR(SEARCH("Rear",INDIRECT(ADDRESS($H85,33)))),ISERROR(SEARCH("Side",INDIRECT(ADDRESS($H85,33))))),INDIRECT(ADDRESS($H85,COLUMN())),0),0),IF($I85&gt;0,IF(AND(INDIRECT(ADDRESS($I85,44))=0,INDIRECT(ADDRESS($I85,38))="UL",ISERROR(SEARCH("Rear",INDIRECT(ADDRESS($I85,33)))),ISERROR(SEARCH("Side",INDIRECT(ADDRESS($I85,33))))),INDIRECT(ADDRESS($I85,COLUMN())),0),0),IF($J85&gt;0,IF(AND(INDIRECT(ADDRESS($J85,44))=0,INDIRECT(ADDRESS($J85,38))="UL",ISERROR(SEARCH("Rear",INDIRECT(ADDRESS($J85,33)))),ISERROR(SEARCH("Side",INDIRECT(ADDRESS($J85,33))))),INDIRECT(ADDRESS($J85,COLUMN())),0),0),IF($K85&gt;0,IF(AND(INDIRECT(ADDRESS($K85,44))=0,INDIRECT(ADDRESS($K85,38))="UL",ISERROR(SEARCH("Rear",INDIRECT(ADDRESS($K85,33)))),ISERROR(SEARCH("Side",INDIRECT(ADDRESS($K85,33))))),INDIRECT(ADDRESS($K85,COLUMN())),0),0),IF($L85&gt;0,IF(AND(INDIRECT(ADDRESS($L85,44))=0,INDIRECT(ADDRESS($L85,38))="UL",ISERROR(SEARCH("Rear",INDIRECT(ADDRESS($L85,33)))),ISERROR(SEARCH("Side",INDIRECT(ADDRESS($L85,33))))),INDIRECT(ADDRESS($L85,COLUMN())),0),0),IF($M85&gt;0,IF(AND(INDIRECT(ADDRESS($M85,44))=0,INDIRECT(ADDRESS($M85,38))="UL",ISERROR(SEARCH("Rear",INDIRECT(ADDRESS($M85,33)))),ISERROR(SEARCH("Side",INDIRECT(ADDRESS($M85,33))))),INDIRECT(ADDRESS($M85,COLUMN())),0),0))</f>
        <v>1.5555555555555556</v>
      </c>
      <c r="AX85" s="57" cm="1">
        <f t="array" aca="1" ref="AX85" ca="1">SUM(IF($C85&gt;0,IF(AND(INDIRECT(ADDRESS($C85,44))=0,INDIRECT(ADDRESS($C85,38))="UL",ISERROR(SEARCH("Rear",INDIRECT(ADDRESS($C85,33)))),ISERROR(SEARCH("Side",INDIRECT(ADDRESS($C85,33))))),INDIRECT(ADDRESS($C85,COLUMN())),0),0),IF($D85&gt;0,IF(AND(INDIRECT(ADDRESS($D85,44))=0,INDIRECT(ADDRESS($D85,38))="UL",ISERROR(SEARCH("Rear",INDIRECT(ADDRESS($D85,33)))),ISERROR(SEARCH("Side",INDIRECT(ADDRESS($D85,33))))),INDIRECT(ADDRESS($D85,COLUMN())),0),0),IF($E85&gt;0,IF(AND(INDIRECT(ADDRESS($E85,44))=0,INDIRECT(ADDRESS($E85,38))="UL",ISERROR(SEARCH("Rear",INDIRECT(ADDRESS($E85,33)))),ISERROR(SEARCH("Side",INDIRECT(ADDRESS($E85,33))))),INDIRECT(ADDRESS($E85,COLUMN())),0),0),IF($F85&gt;0,IF(AND(INDIRECT(ADDRESS($F85,44))=0,INDIRECT(ADDRESS($F85,38))="UL",ISERROR(SEARCH("Rear",INDIRECT(ADDRESS($F85,33)))),ISERROR(SEARCH("Side",INDIRECT(ADDRESS($F85,33))))),INDIRECT(ADDRESS($F85,COLUMN())),0),0),IF($G85&gt;0,IF(AND(INDIRECT(ADDRESS($G85,44))=0,INDIRECT(ADDRESS($G85,38))="UL",ISERROR(SEARCH("Rear",INDIRECT(ADDRESS($G85,33)))),ISERROR(SEARCH("Side",INDIRECT(ADDRESS($G85,33))))),INDIRECT(ADDRESS($G85,COLUMN())),0),0),IF($H85&gt;0,IF(AND(INDIRECT(ADDRESS($H85,44))=0,INDIRECT(ADDRESS($H85,38))="UL",ISERROR(SEARCH("Rear",INDIRECT(ADDRESS($H85,33)))),ISERROR(SEARCH("Side",INDIRECT(ADDRESS($H85,33))))),INDIRECT(ADDRESS($H85,COLUMN())),0),0),IF($I85&gt;0,IF(AND(INDIRECT(ADDRESS($I85,44))=0,INDIRECT(ADDRESS($I85,38))="UL",ISERROR(SEARCH("Rear",INDIRECT(ADDRESS($I85,33)))),ISERROR(SEARCH("Side",INDIRECT(ADDRESS($I85,33))))),INDIRECT(ADDRESS($I85,COLUMN())),0),0),IF($J85&gt;0,IF(AND(INDIRECT(ADDRESS($J85,44))=0,INDIRECT(ADDRESS($J85,38))="UL",ISERROR(SEARCH("Rear",INDIRECT(ADDRESS($J85,33)))),ISERROR(SEARCH("Side",INDIRECT(ADDRESS($J85,33))))),INDIRECT(ADDRESS($J85,COLUMN())),0),0),IF($K85&gt;0,IF(AND(INDIRECT(ADDRESS($K85,44))=0,INDIRECT(ADDRESS($K85,38))="UL",ISERROR(SEARCH("Rear",INDIRECT(ADDRESS($K85,33)))),ISERROR(SEARCH("Side",INDIRECT(ADDRESS($K85,33))))),INDIRECT(ADDRESS($K85,COLUMN())),0),0),IF($L85&gt;0,IF(AND(INDIRECT(ADDRESS($L85,44))=0,INDIRECT(ADDRESS($L85,38))="UL",ISERROR(SEARCH("Rear",INDIRECT(ADDRESS($L85,33)))),ISERROR(SEARCH("Side",INDIRECT(ADDRESS($L85,33))))),INDIRECT(ADDRESS($L85,COLUMN())),0),0),IF($M85&gt;0,IF(AND(INDIRECT(ADDRESS($M85,44))=0,INDIRECT(ADDRESS($M85,38))="UL",ISERROR(SEARCH("Rear",INDIRECT(ADDRESS($M85,33)))),ISERROR(SEARCH("Side",INDIRECT(ADDRESS($M85,33))))),INDIRECT(ADDRESS($M85,COLUMN())),0),0))</f>
        <v>0.61111111111111105</v>
      </c>
      <c r="AY85" s="58">
        <f t="shared" ca="1" si="58"/>
        <v>1.5555555555555556</v>
      </c>
      <c r="AZ85" s="58">
        <f t="shared" ca="1" si="59"/>
        <v>1.037037037037037</v>
      </c>
      <c r="BA85" s="58" cm="1">
        <f t="array" aca="1" ref="BA85" ca="1">SUM(IF($C85&gt;0,IF(AND(INDIRECT(ADDRESS($C85,44))=0,INDIRECT(ADDRESS($C85,38))="UL"),INDIRECT(ADDRESS($C85,COLUMN())),0),0),IF($D85&gt;0,IF(AND(INDIRECT(ADDRESS($D85,44))=0,INDIRECT(ADDRESS($D85,38))="UL"),INDIRECT(ADDRESS($D85,COLUMN())),0),0),IF($E85&gt;0,IF(AND(INDIRECT(ADDRESS($E85,44))=0,INDIRECT(ADDRESS($E85,38))="UL"),INDIRECT(ADDRESS($E85,COLUMN())),0),0),IF($F85&gt;0,IF(AND(INDIRECT(ADDRESS($F85,44))=0,INDIRECT(ADDRESS($F85,38))="UL"),INDIRECT(ADDRESS($F85,COLUMN())),0),0),IF($G85&gt;0,IF(AND(INDIRECT(ADDRESS($G85,44))=0,INDIRECT(ADDRESS($G85,38))="UL"),INDIRECT(ADDRESS($G85,COLUMN())),0),0),IF($H85&gt;0,IF(AND(INDIRECT(ADDRESS($H85,44))=0,INDIRECT(ADDRESS($H85,38))="UL"),INDIRECT(ADDRESS($H85,COLUMN())),0),0),IF($I85&gt;0,IF(AND(INDIRECT(ADDRESS($I85,44))=0,INDIRECT(ADDRESS($I85,38))="UL"),INDIRECT(ADDRESS($I85,COLUMN())),0),0),IF($J85&gt;0,IF(AND(INDIRECT(ADDRESS($J85,44))=0,INDIRECT(ADDRESS($J85,38))="UL"),INDIRECT(ADDRESS($J85,COLUMN())),0),0),IF($K85&gt;0,IF(AND(INDIRECT(ADDRESS($K85,44))=0,INDIRECT(ADDRESS($K85,38))="UL"),INDIRECT(ADDRESS($K85,COLUMN())),0),0),IF($L85&gt;0,IF(AND(INDIRECT(ADDRESS($L85,44))=0,INDIRECT(ADDRESS($L85,38))="UL"),INDIRECT(ADDRESS($L85,COLUMN())),0),0),IF($M85&gt;0,IF(AND(INDIRECT(ADDRESS($M85,44))=0,INDIRECT(ADDRESS($M85,38))="UL"),INDIRECT(ADDRESS($M85,COLUMN())),0),0))</f>
        <v>0.57671957671957674</v>
      </c>
      <c r="BB85" s="58" cm="1">
        <f t="array" aca="1" ref="BB85" ca="1">SUM(IF($C85&gt;0,IF(AND(INDIRECT(ADDRESS($C85,44))=0,INDIRECT(ADDRESS($C85,38))="UL"),INDIRECT(ADDRESS($C85,COLUMN())),0),0),IF($D85&gt;0,IF(AND(INDIRECT(ADDRESS($D85,44))=0,INDIRECT(ADDRESS($D85,38))="UL"),INDIRECT(ADDRESS($D85,COLUMN())),0),0),IF($E85&gt;0,IF(AND(INDIRECT(ADDRESS($E85,44))=0,INDIRECT(ADDRESS($E85,38))="UL"),INDIRECT(ADDRESS($E85,COLUMN())),0),0),IF($F85&gt;0,IF(AND(INDIRECT(ADDRESS($F85,44))=0,INDIRECT(ADDRESS($F85,38))="UL"),INDIRECT(ADDRESS($F85,COLUMN())),0),0),IF($G85&gt;0,IF(AND(INDIRECT(ADDRESS($G85,44))=0,INDIRECT(ADDRESS($G85,38))="UL"),INDIRECT(ADDRESS($G85,COLUMN())),0),0),IF($H85&gt;0,IF(AND(INDIRECT(ADDRESS($H85,44))=0,INDIRECT(ADDRESS($H85,38))="UL"),INDIRECT(ADDRESS($H85,COLUMN())),0),0),IF($I85&gt;0,IF(AND(INDIRECT(ADDRESS($I85,44))=0,INDIRECT(ADDRESS($I85,38))="UL"),INDIRECT(ADDRESS($I85,COLUMN())),0),0),IF($J85&gt;0,IF(AND(INDIRECT(ADDRESS($J85,44))=0,INDIRECT(ADDRESS($J85,38))="UL"),INDIRECT(ADDRESS($J85,COLUMN())),0),0),IF($K85&gt;0,IF(AND(INDIRECT(ADDRESS($K85,44))=0,INDIRECT(ADDRESS($K85,38))="UL"),INDIRECT(ADDRESS($K85,COLUMN())),0),0),IF($L85&gt;0,IF(AND(INDIRECT(ADDRESS($L85,44))=0,INDIRECT(ADDRESS($L85,38))="UL"),INDIRECT(ADDRESS($L85,COLUMN())),0),0),IF($M85&gt;0,IF(AND(INDIRECT(ADDRESS($M85,44))=0,INDIRECT(ADDRESS($M85,38))="UL"),INDIRECT(ADDRESS($M85,COLUMN())),0),0))</f>
        <v>0.37989417989417984</v>
      </c>
      <c r="BC85" s="58" cm="1">
        <f t="array" aca="1" ref="BC85" ca="1">SUM(IF($C85&gt;0,IF(AND(INDIRECT(ADDRESS($C85,44))=0,INDIRECT(ADDRESS($C85,38))="UL"),INDIRECT(ADDRESS($C85,COLUMN())),0),0),IF($D85&gt;0,IF(AND(INDIRECT(ADDRESS($D85,44))=0,INDIRECT(ADDRESS($D85,38))="UL"),INDIRECT(ADDRESS($D85,COLUMN())),0),0),IF($E85&gt;0,IF(AND(INDIRECT(ADDRESS($E85,44))=0,INDIRECT(ADDRESS($E85,38))="UL"),INDIRECT(ADDRESS($E85,COLUMN())),0),0),IF($F85&gt;0,IF(AND(INDIRECT(ADDRESS($F85,44))=0,INDIRECT(ADDRESS($F85,38))="UL"),INDIRECT(ADDRESS($F85,COLUMN())),0),0),IF($G85&gt;0,IF(AND(INDIRECT(ADDRESS($G85,44))=0,INDIRECT(ADDRESS($G85,38))="UL"),INDIRECT(ADDRESS($G85,COLUMN())),0),0),IF($H85&gt;0,IF(AND(INDIRECT(ADDRESS($H85,44))=0,INDIRECT(ADDRESS($H85,38))="UL"),INDIRECT(ADDRESS($H85,COLUMN())),0),0),IF($I85&gt;0,IF(AND(INDIRECT(ADDRESS($I85,44))=0,INDIRECT(ADDRESS($I85,38))="UL"),INDIRECT(ADDRESS($I85,COLUMN())),0),0),IF($J85&gt;0,IF(AND(INDIRECT(ADDRESS($J85,44))=0,INDIRECT(ADDRESS($J85,38))="UL"),INDIRECT(ADDRESS($J85,COLUMN())),0),0),IF($K85&gt;0,IF(AND(INDIRECT(ADDRESS($K85,44))=0,INDIRECT(ADDRESS($K85,38))="UL"),INDIRECT(ADDRESS($K85,COLUMN())),0),0),IF($L85&gt;0,IF(AND(INDIRECT(ADDRESS($L85,44))=0,INDIRECT(ADDRESS($L85,38))="UL"),INDIRECT(ADDRESS($L85,COLUMN())),0),0),IF($M85&gt;0,IF(AND(INDIRECT(ADDRESS($M85,44))=0,INDIRECT(ADDRESS($M85,38))="UL"),INDIRECT(ADDRESS($M85,COLUMN())),0),0))</f>
        <v>0.33121693121693119</v>
      </c>
      <c r="BD85" s="58" cm="1">
        <f t="array" aca="1" ref="BD85" ca="1">SUM(IF($C85&gt;0,IF(AND(INDIRECT(ADDRESS($C85,44))=0,INDIRECT(ADDRESS($C85,38))="UL"),INDIRECT(ADDRESS($C85,COLUMN())),0),0),IF($D85&gt;0,IF(AND(INDIRECT(ADDRESS($D85,44))=0,INDIRECT(ADDRESS($D85,38))="UL"),INDIRECT(ADDRESS($D85,COLUMN())),0),0),IF($E85&gt;0,IF(AND(INDIRECT(ADDRESS($E85,44))=0,INDIRECT(ADDRESS($E85,38))="UL"),INDIRECT(ADDRESS($E85,COLUMN())),0),0),IF($F85&gt;0,IF(AND(INDIRECT(ADDRESS($F85,44))=0,INDIRECT(ADDRESS($F85,38))="UL"),INDIRECT(ADDRESS($F85,COLUMN())),0),0),IF($G85&gt;0,IF(AND(INDIRECT(ADDRESS($G85,44))=0,INDIRECT(ADDRESS($G85,38))="UL"),INDIRECT(ADDRESS($G85,COLUMN())),0),0),IF($H85&gt;0,IF(AND(INDIRECT(ADDRESS($H85,44))=0,INDIRECT(ADDRESS($H85,38))="UL"),INDIRECT(ADDRESS($H85,COLUMN())),0),0),IF($I85&gt;0,IF(AND(INDIRECT(ADDRESS($I85,44))=0,INDIRECT(ADDRESS($I85,38))="UL"),INDIRECT(ADDRESS($I85,COLUMN())),0),0),IF($J85&gt;0,IF(AND(INDIRECT(ADDRESS($J85,44))=0,INDIRECT(ADDRESS($J85,38))="UL"),INDIRECT(ADDRESS($J85,COLUMN())),0),0),IF($K85&gt;0,IF(AND(INDIRECT(ADDRESS($K85,44))=0,INDIRECT(ADDRESS($K85,38))="UL"),INDIRECT(ADDRESS($K85,COLUMN())),0),0),IF($L85&gt;0,IF(AND(INDIRECT(ADDRESS($L85,44))=0,INDIRECT(ADDRESS($L85,38))="UL"),INDIRECT(ADDRESS($L85,COLUMN())),0),0),IF($M85&gt;0,IF(AND(INDIRECT(ADDRESS($M85,44))=0,INDIRECT(ADDRESS($M85,38))="UL"),INDIRECT(ADDRESS($M85,COLUMN())),0),0))</f>
        <v>0.54920634920634925</v>
      </c>
      <c r="BE85" s="57">
        <f t="shared" ca="1" si="60"/>
        <v>0.33121693121693119</v>
      </c>
      <c r="BF85" s="57" cm="1">
        <f t="array" aca="1" ref="BF85" ca="1">SUM(IF($C85&gt;0,IF(INDIRECT(ADDRESS($C85,45))=1,INDIRECT(ADDRESS($C85,52))*INDIRECT(ADDRESS($C85,42))/5,0),0), IF($D85&gt;0,IF(INDIRECT(ADDRESS($D85,45))=1,INDIRECT(ADDRESS($D85,52))*INDIRECT(ADDRESS($D85,42))/5,0),0), IF($E85&gt;0,IF(INDIRECT(ADDRESS($E85,45))=1,INDIRECT(ADDRESS($E85,52))*INDIRECT(ADDRESS($E85,42))/5,0),0), IF($F85&gt;0,IF(INDIRECT(ADDRESS($F85,45))=1,INDIRECT(ADDRESS($F85,52))*INDIRECT(ADDRESS($F85,42))/5,0),0), IF($G85&gt;0,IF(INDIRECT(ADDRESS($G85,45))=1,INDIRECT(ADDRESS($G85,52))*INDIRECT(ADDRESS($G85,42))/5,0),0), IF($H85&gt;0,IF(INDIRECT(ADDRESS($H85,45))=1,INDIRECT(ADDRESS($H85,52))*INDIRECT(ADDRESS($H85,42))/5,0),0)
)*$BF$296/100</f>
        <v>0</v>
      </c>
      <c r="BG85" s="19"/>
      <c r="BH85" s="57" cm="1">
        <f t="array" aca="1" ref="BH85" ca="1">SUM(IF($C85&gt;0,IF(AND(INDIRECT(ADDRESS($C85,44))=0,INDIRECT(ADDRESS($C85,38))&lt;&gt;"UL"),INDIRECT(ADDRESS($C85,COLUMN()-12)),0),0), IF($D85&gt;0,IF(AND(INDIRECT(ADDRESS($D85,44))=0,INDIRECT(ADDRESS($D85,38))&lt;&gt;"UL"),INDIRECT(ADDRESS($D85,COLUMN()-12)),0),0), IF($E85&gt;0,IF(AND(INDIRECT(ADDRESS($E85,44))=0,INDIRECT(ADDRESS($E85,38))&lt;&gt;"UL"),INDIRECT(ADDRESS($E85,COLUMN()-12)),0),0), IF($F85&gt;0,IF(AND(INDIRECT(ADDRESS($F85,44))=0,INDIRECT(ADDRESS($F85,38))&lt;&gt;"UL"),INDIRECT(ADDRESS($F85,COLUMN()-12)),0),0), IF($G85&gt;0,IF(AND(INDIRECT(ADDRESS($G85,44))=0,INDIRECT(ADDRESS($G85,38))&lt;&gt;"UL"),INDIRECT(ADDRESS($G85,COLUMN()-12)),0),0), IF($H85&gt;0,IF(AND(INDIRECT(ADDRESS($H85,44))=0,INDIRECT(ADDRESS($H85,38))&lt;&gt;"UL"),INDIRECT(ADDRESS($H85,COLUMN()-12)),0),0), IF($I85&gt;0,IF(AND(INDIRECT(ADDRESS($I85,44))=0,INDIRECT(ADDRESS($I85,38))&lt;&gt;"UL"),INDIRECT(ADDRESS($I85,COLUMN()-12)),0),0), IF($J85&gt;0,IF(AND(INDIRECT(ADDRESS($J85,44))=0,INDIRECT(ADDRESS($J85,38))&lt;&gt;"UL"),INDIRECT(ADDRESS($J85,COLUMN()-12)),0),0), IF($K85&gt;0,IF(AND(INDIRECT(ADDRESS($K85,44))=0,INDIRECT(ADDRESS($K85,38))&lt;&gt;"UL"),INDIRECT(ADDRESS($K85,COLUMN()-12)),0),0), IF($L85&gt;0,IF(AND(INDIRECT(ADDRESS($L85,44))=0,INDIRECT(ADDRESS($L85,38))&lt;&gt;"UL"),INDIRECT(ADDRESS($L85,COLUMN()-12)),0),0), IF($M85&gt;0,IF(AND(INDIRECT(ADDRESS($M85,44))=0,INDIRECT(ADDRESS($M85,38))&lt;&gt;"UL"),INDIRECT(ADDRESS($M85,COLUMN()-12)),0),0))</f>
        <v>0</v>
      </c>
      <c r="BI85" s="57" cm="1">
        <f t="array" aca="1" ref="BI85" ca="1">SUM(IF($C85&gt;0,IF(AND(INDIRECT(ADDRESS($C85,44))=0,INDIRECT(ADDRESS($C85,38))&lt;&gt;"UL"),INDIRECT(ADDRESS($C85,COLUMN()-12)),0),0), IF($D85&gt;0,IF(AND(INDIRECT(ADDRESS($D85,44))=0,INDIRECT(ADDRESS($D85,38))&lt;&gt;"UL"),INDIRECT(ADDRESS($D85,COLUMN()-12)),0),0), IF($E85&gt;0,IF(AND(INDIRECT(ADDRESS($E85,44))=0,INDIRECT(ADDRESS($E85,38))&lt;&gt;"UL"),INDIRECT(ADDRESS($E85,COLUMN()-12)),0),0), IF($F85&gt;0,IF(AND(INDIRECT(ADDRESS($F85,44))=0,INDIRECT(ADDRESS($F85,38))&lt;&gt;"UL"),INDIRECT(ADDRESS($F85,COLUMN()-12)),0),0), IF($G85&gt;0,IF(AND(INDIRECT(ADDRESS($G85,44))=0,INDIRECT(ADDRESS($G85,38))&lt;&gt;"UL"),INDIRECT(ADDRESS($G85,COLUMN()-12)),0),0), IF($H85&gt;0,IF(AND(INDIRECT(ADDRESS($H85,44))=0,INDIRECT(ADDRESS($H85,38))&lt;&gt;"UL"),INDIRECT(ADDRESS($H85,COLUMN()-12)),0),0), IF($I85&gt;0,IF(AND(INDIRECT(ADDRESS($I85,44))=0,INDIRECT(ADDRESS($I85,38))&lt;&gt;"UL"),INDIRECT(ADDRESS($I85,COLUMN()-12)),0),0), IF($J85&gt;0,IF(AND(INDIRECT(ADDRESS($J85,44))=0,INDIRECT(ADDRESS($J85,38))&lt;&gt;"UL"),INDIRECT(ADDRESS($J85,COLUMN()-12)),0),0), IF($K85&gt;0,IF(AND(INDIRECT(ADDRESS($K85,44))=0,INDIRECT(ADDRESS($K85,38))&lt;&gt;"UL"),INDIRECT(ADDRESS($K85,COLUMN()-12)),0),0), IF($L85&gt;0,IF(AND(INDIRECT(ADDRESS($L85,44))=0,INDIRECT(ADDRESS($L85,38))&lt;&gt;"UL"),INDIRECT(ADDRESS($L85,COLUMN()-12)),0),0), IF($M85&gt;0,IF(AND(INDIRECT(ADDRESS($M85,44))=0,INDIRECT(ADDRESS($M85,38))&lt;&gt;"UL"),INDIRECT(ADDRESS($M85,COLUMN()-12)),0),0))</f>
        <v>0</v>
      </c>
      <c r="BJ85" s="57" cm="1">
        <f t="array" aca="1" ref="BJ85" ca="1">SUM(IF($C85&gt;0,IF(AND(INDIRECT(ADDRESS($C85,44))=0,INDIRECT(ADDRESS($C85,38))&lt;&gt;"UL"),INDIRECT(ADDRESS($C85,COLUMN()-12)),0),0), IF($D85&gt;0,IF(AND(INDIRECT(ADDRESS($D85,44))=0,INDIRECT(ADDRESS($D85,38))&lt;&gt;"UL"),INDIRECT(ADDRESS($D85,COLUMN()-12)),0),0), IF($E85&gt;0,IF(AND(INDIRECT(ADDRESS($E85,44))=0,INDIRECT(ADDRESS($E85,38))&lt;&gt;"UL"),INDIRECT(ADDRESS($E85,COLUMN()-12)),0),0), IF($F85&gt;0,IF(AND(INDIRECT(ADDRESS($F85,44))=0,INDIRECT(ADDRESS($F85,38))&lt;&gt;"UL"),INDIRECT(ADDRESS($F85,COLUMN()-12)),0),0), IF($G85&gt;0,IF(AND(INDIRECT(ADDRESS($G85,44))=0,INDIRECT(ADDRESS($G85,38))&lt;&gt;"UL"),INDIRECT(ADDRESS($G85,COLUMN()-12)),0),0), IF($H85&gt;0,IF(AND(INDIRECT(ADDRESS($H85,44))=0,INDIRECT(ADDRESS($H85,38))&lt;&gt;"UL"),INDIRECT(ADDRESS($H85,COLUMN()-12)),0),0), IF($I85&gt;0,IF(AND(INDIRECT(ADDRESS($I85,44))=0,INDIRECT(ADDRESS($I85,38))&lt;&gt;"UL"),INDIRECT(ADDRESS($I85,COLUMN()-12)),0),0), IF($J85&gt;0,IF(AND(INDIRECT(ADDRESS($J85,44))=0,INDIRECT(ADDRESS($J85,38))&lt;&gt;"UL"),INDIRECT(ADDRESS($J85,COLUMN()-12)),0),0), IF($K85&gt;0,IF(AND(INDIRECT(ADDRESS($K85,44))=0,INDIRECT(ADDRESS($K85,38))&lt;&gt;"UL"),INDIRECT(ADDRESS($K85,COLUMN()-12)),0),0), IF($L85&gt;0,IF(AND(INDIRECT(ADDRESS($L85,44))=0,INDIRECT(ADDRESS($L85,38))&lt;&gt;"UL"),INDIRECT(ADDRESS($L85,COLUMN()-12)),0),0), IF($M85&gt;0,IF(AND(INDIRECT(ADDRESS($M85,44))=0,INDIRECT(ADDRESS($M85,38))&lt;&gt;"UL"),INDIRECT(ADDRESS($M85,COLUMN()-12)),0),0))</f>
        <v>0</v>
      </c>
      <c r="BK85" s="57">
        <f t="shared" ca="1" si="61"/>
        <v>0</v>
      </c>
      <c r="BL85" s="58">
        <f t="shared" ca="1" si="62"/>
        <v>0</v>
      </c>
      <c r="BM85" s="57" cm="1">
        <f t="array" aca="1" ref="BM85" ca="1">SUM(IF($C85&gt;0,IF(AND(INDIRECT(ADDRESS($C85,44))=0,INDIRECT(ADDRESS($C85,38))&lt;&gt;"UL"),INDIRECT(ADDRESS($C85,COLUMN()-12)),0),0), IF($D85&gt;0,IF(AND(INDIRECT(ADDRESS($D85,44))=0,INDIRECT(ADDRESS($D85,38))&lt;&gt;"UL"),INDIRECT(ADDRESS($D85,COLUMN()-12)),0),0), IF($E85&gt;0,IF(AND(INDIRECT(ADDRESS($E85,44))=0,INDIRECT(ADDRESS($E85,38))&lt;&gt;"UL"),INDIRECT(ADDRESS($E85,COLUMN()-12)),0),0), IF($F85&gt;0,IF(AND(INDIRECT(ADDRESS($F85,44))=0,INDIRECT(ADDRESS($F85,38))&lt;&gt;"UL"),INDIRECT(ADDRESS($F85,COLUMN()-12)),0),0), IF($G85&gt;0,IF(AND(INDIRECT(ADDRESS($G85,44))=0,INDIRECT(ADDRESS($G85,38))&lt;&gt;"UL"),INDIRECT(ADDRESS($G85,COLUMN()-12)),0),0), IF($H85&gt;0,IF(AND(INDIRECT(ADDRESS($H85,44))=0,INDIRECT(ADDRESS($H85,38))&lt;&gt;"UL"),INDIRECT(ADDRESS($H85,COLUMN()-12)),0),0), IF($I85&gt;0,IF(AND(INDIRECT(ADDRESS($I85,44))=0,INDIRECT(ADDRESS($I85,38))&lt;&gt;"UL"),INDIRECT(ADDRESS($I85,COLUMN()-12)),0),0), IF($J85&gt;0,IF(AND(INDIRECT(ADDRESS($J85,44))=0,INDIRECT(ADDRESS($J85,38))&lt;&gt;"UL"),INDIRECT(ADDRESS($J85,COLUMN()-12)),0),0), IF($K85&gt;0,IF(AND(INDIRECT(ADDRESS($K85,44))=0,INDIRECT(ADDRESS($K85,38))&lt;&gt;"UL"),INDIRECT(ADDRESS($K85,COLUMN()-11)),0),0), IF($L85&gt;0,IF(AND(INDIRECT(ADDRESS($L85,44))=0,INDIRECT(ADDRESS($L85,38))&lt;&gt;"UL"),INDIRECT(ADDRESS($L85,COLUMN()-11)),0),0), IF($M85&gt;0,IF(AND(INDIRECT(ADDRESS($M85,44))=0,INDIRECT(ADDRESS($M85,38))&lt;&gt;"UL"),INDIRECT(ADDRESS($M85,COLUMN()-11)),0),0))</f>
        <v>0</v>
      </c>
      <c r="BN85" s="57" cm="1">
        <f t="array" aca="1" ref="BN85" ca="1">SUM(IF($C85&gt;0,IF(AND(INDIRECT(ADDRESS($C85,44))=0,INDIRECT(ADDRESS($C85,38))&lt;&gt;"UL"),INDIRECT(ADDRESS($C85,COLUMN()-12)),0),0), IF($D85&gt;0,IF(AND(INDIRECT(ADDRESS($D85,44))=0,INDIRECT(ADDRESS($D85,38))&lt;&gt;"UL"),INDIRECT(ADDRESS($D85,COLUMN()-12)),0),0), IF($E85&gt;0,IF(AND(INDIRECT(ADDRESS($E85,44))=0,INDIRECT(ADDRESS($E85,38))&lt;&gt;"UL"),INDIRECT(ADDRESS($E85,COLUMN()-12)),0),0), IF($F85&gt;0,IF(AND(INDIRECT(ADDRESS($F85,44))=0,INDIRECT(ADDRESS($F85,38))&lt;&gt;"UL"),INDIRECT(ADDRESS($F85,COLUMN()-12)),0),0), IF($G85&gt;0,IF(AND(INDIRECT(ADDRESS($G85,44))=0,INDIRECT(ADDRESS($G85,38))&lt;&gt;"UL"),INDIRECT(ADDRESS($G85,COLUMN()-12)),0),0), IF($H85&gt;0,IF(AND(INDIRECT(ADDRESS($H85,44))=0,INDIRECT(ADDRESS($H85,38))&lt;&gt;"UL"),INDIRECT(ADDRESS($H85,COLUMN()-12)),0),0), IF($I85&gt;0,IF(AND(INDIRECT(ADDRESS($I85,44))=0,INDIRECT(ADDRESS($I85,38))&lt;&gt;"UL"),INDIRECT(ADDRESS($I85,COLUMN()-12)),0),0), IF($J85&gt;0,IF(AND(INDIRECT(ADDRESS($J85,44))=0,INDIRECT(ADDRESS($J85,38))&lt;&gt;"UL"),INDIRECT(ADDRESS($J85,COLUMN()-12)),0),0), IF($K85&gt;0,IF(AND(INDIRECT(ADDRESS($K85,44))=0,INDIRECT(ADDRESS($K85,38))&lt;&gt;"UL"),INDIRECT(ADDRESS($K85,COLUMN()-11)),0),0), IF($L85&gt;0,IF(AND(INDIRECT(ADDRESS($L85,44))=0,INDIRECT(ADDRESS($L85,38))&lt;&gt;"UL"),INDIRECT(ADDRESS($L85,COLUMN()-11)),0),0), IF($M85&gt;0,IF(AND(INDIRECT(ADDRESS($M85,44))=0,INDIRECT(ADDRESS($M85,38))&lt;&gt;"UL"),INDIRECT(ADDRESS($M85,COLUMN()-11)),0),0))</f>
        <v>0</v>
      </c>
      <c r="BO85" s="57" cm="1">
        <f t="array" aca="1" ref="BO85" ca="1">SUM(IF($C85&gt;0,IF(AND(INDIRECT(ADDRESS($C85,44))=0,INDIRECT(ADDRESS($C85,38))&lt;&gt;"UL"),INDIRECT(ADDRESS($C85,COLUMN()-12)),0),0), IF($D85&gt;0,IF(AND(INDIRECT(ADDRESS($D85,44))=0,INDIRECT(ADDRESS($D85,38))&lt;&gt;"UL"),INDIRECT(ADDRESS($D85,COLUMN()-12)),0),0), IF($E85&gt;0,IF(AND(INDIRECT(ADDRESS($E85,44))=0,INDIRECT(ADDRESS($E85,38))&lt;&gt;"UL"),INDIRECT(ADDRESS($E85,COLUMN()-12)),0),0), IF($F85&gt;0,IF(AND(INDIRECT(ADDRESS($F85,44))=0,INDIRECT(ADDRESS($F85,38))&lt;&gt;"UL"),INDIRECT(ADDRESS($F85,COLUMN()-12)),0),0), IF($G85&gt;0,IF(AND(INDIRECT(ADDRESS($G85,44))=0,INDIRECT(ADDRESS($G85,38))&lt;&gt;"UL"),INDIRECT(ADDRESS($G85,COLUMN()-12)),0),0), IF($H85&gt;0,IF(AND(INDIRECT(ADDRESS($H85,44))=0,INDIRECT(ADDRESS($H85,38))&lt;&gt;"UL"),INDIRECT(ADDRESS($H85,COLUMN()-12)),0),0), IF($I85&gt;0,IF(AND(INDIRECT(ADDRESS($I85,44))=0,INDIRECT(ADDRESS($I85,38))&lt;&gt;"UL"),INDIRECT(ADDRESS($I85,COLUMN()-12)),0),0), IF($J85&gt;0,IF(AND(INDIRECT(ADDRESS($J85,44))=0,INDIRECT(ADDRESS($J85,38))&lt;&gt;"UL"),INDIRECT(ADDRESS($J85,COLUMN()-12)),0),0), IF($K85&gt;0,IF(AND(INDIRECT(ADDRESS($K85,44))=0,INDIRECT(ADDRESS($K85,38))&lt;&gt;"UL"),INDIRECT(ADDRESS($K85,COLUMN()-11)),0),0), IF($L85&gt;0,IF(AND(INDIRECT(ADDRESS($L85,44))=0,INDIRECT(ADDRESS($L85,38))&lt;&gt;"UL"),INDIRECT(ADDRESS($L85,COLUMN()-11)),0),0), IF($M85&gt;0,IF(AND(INDIRECT(ADDRESS($M85,44))=0,INDIRECT(ADDRESS($M85,38))&lt;&gt;"UL"),INDIRECT(ADDRESS($M85,COLUMN()-11)),0),0))</f>
        <v>0</v>
      </c>
      <c r="BP85" s="57" cm="1">
        <f t="array" aca="1" ref="BP85" ca="1">SUM(IF($C85&gt;0,IF(AND(INDIRECT(ADDRESS($C85,44))=0,INDIRECT(ADDRESS($C85,38))&lt;&gt;"UL"),INDIRECT(ADDRESS($C85,COLUMN()-12)),0),0), IF($D85&gt;0,IF(AND(INDIRECT(ADDRESS($D85,44))=0,INDIRECT(ADDRESS($D85,38))&lt;&gt;"UL"),INDIRECT(ADDRESS($D85,COLUMN()-12)),0),0), IF($E85&gt;0,IF(AND(INDIRECT(ADDRESS($E85,44))=0,INDIRECT(ADDRESS($E85,38))&lt;&gt;"UL"),INDIRECT(ADDRESS($E85,COLUMN()-12)),0),0), IF($F85&gt;0,IF(AND(INDIRECT(ADDRESS($F85,44))=0,INDIRECT(ADDRESS($F85,38))&lt;&gt;"UL"),INDIRECT(ADDRESS($F85,COLUMN()-12)),0),0), IF($G85&gt;0,IF(AND(INDIRECT(ADDRESS($G85,44))=0,INDIRECT(ADDRESS($G85,38))&lt;&gt;"UL"),INDIRECT(ADDRESS($G85,COLUMN()-12)),0),0), IF($H85&gt;0,IF(AND(INDIRECT(ADDRESS($H85,44))=0,INDIRECT(ADDRESS($H85,38))&lt;&gt;"UL"),INDIRECT(ADDRESS($H85,COLUMN()-12)),0),0), IF($I85&gt;0,IF(AND(INDIRECT(ADDRESS($I85,44))=0,INDIRECT(ADDRESS($I85,38))&lt;&gt;"UL"),INDIRECT(ADDRESS($I85,COLUMN()-12)),0),0), IF($J85&gt;0,IF(AND(INDIRECT(ADDRESS($J85,44))=0,INDIRECT(ADDRESS($J85,38))&lt;&gt;"UL"),INDIRECT(ADDRESS($J85,COLUMN()-12)),0),0), IF($K85&gt;0,IF(AND(INDIRECT(ADDRESS($K85,44))=0,INDIRECT(ADDRESS($K85,38))&lt;&gt;"UL"),INDIRECT(ADDRESS($K85,COLUMN()-11)),0),0), IF($L85&gt;0,IF(AND(INDIRECT(ADDRESS($L85,44))=0,INDIRECT(ADDRESS($L85,38))&lt;&gt;"UL"),INDIRECT(ADDRESS($L85,COLUMN()-11)),0),0), IF($M85&gt;0,IF(AND(INDIRECT(ADDRESS($M85,44))=0,INDIRECT(ADDRESS($M85,38))&lt;&gt;"UL"),INDIRECT(ADDRESS($M85,COLUMN()-11)),0),0))</f>
        <v>0</v>
      </c>
      <c r="BQ85" s="57">
        <f t="shared" ca="1" si="63"/>
        <v>0</v>
      </c>
      <c r="BR85" s="161">
        <f t="shared" ca="1" si="64"/>
        <v>79.272623482355414</v>
      </c>
      <c r="BS85" s="56"/>
      <c r="BT85" s="56">
        <f t="shared" ca="1" si="65"/>
        <v>4.6547189374864129</v>
      </c>
      <c r="BU85" s="66">
        <f t="shared" ca="1" si="66"/>
        <v>0.13299196964246893</v>
      </c>
      <c r="BV85" s="57" t="s">
        <v>34</v>
      </c>
      <c r="BW85" s="57" cm="1">
        <f t="array" aca="1" ref="BW85" ca="1">SUM(IF($C85&gt;0,IF(AND(INDIRECT(ADDRESS($C85,44))=0,INDIRECT(ADDRESS($C85,38))="UL",ISERROR(SEARCH("Rear",INDIRECT(ADDRESS($C85,33)))),ISERROR(SEARCH("Side",INDIRECT(ADDRESS($C85,33))))),INDIRECT(ADDRESS($C85,COLUMN())),0),0),IF($D85&gt;0,IF(AND(INDIRECT(ADDRESS($D85,44))=0,INDIRECT(ADDRESS($D85,38))="UL",ISERROR(SEARCH("Rear",INDIRECT(ADDRESS($D85,33)))),ISERROR(SEARCH("Side",INDIRECT(ADDRESS($D85,33))))),INDIRECT(ADDRESS($D85,COLUMN())),0),0),IF($E85&gt;0,IF(AND(INDIRECT(ADDRESS($E85,44))=0,INDIRECT(ADDRESS($E85,38))="UL",ISERROR(SEARCH("Rear",INDIRECT(ADDRESS($E85,33)))),ISERROR(SEARCH("Side",INDIRECT(ADDRESS($E85,33))))),INDIRECT(ADDRESS($E85,COLUMN())),0),0),IF($F85&gt;0,IF(AND(INDIRECT(ADDRESS($F85,44))=0,INDIRECT(ADDRESS($F85,38))="UL",ISERROR(SEARCH("Rear",INDIRECT(ADDRESS($F85,33)))),ISERROR(SEARCH("Side",INDIRECT(ADDRESS($F85,33))))),INDIRECT(ADDRESS($F85,COLUMN())),0),0),IF($G85&gt;0,IF(AND(INDIRECT(ADDRESS($G85,44))=0,INDIRECT(ADDRESS($G85,38))="UL",ISERROR(SEARCH("Rear",INDIRECT(ADDRESS($G85,33)))),ISERROR(SEARCH("Side",INDIRECT(ADDRESS($G85,33))))),INDIRECT(ADDRESS($G85,COLUMN())),0),0),IF($H85&gt;0,IF(AND(INDIRECT(ADDRESS($H85,44))=0,INDIRECT(ADDRESS($H85,38))="UL",ISERROR(SEARCH("Rear",INDIRECT(ADDRESS($H85,33)))),ISERROR(SEARCH("Side",INDIRECT(ADDRESS($H85,33))))),INDIRECT(ADDRESS($H85,COLUMN())),0),0),IF($I85&gt;0,IF(AND(INDIRECT(ADDRESS($I85,44))=0,INDIRECT(ADDRESS($I85,38))="UL",ISERROR(SEARCH("Rear",INDIRECT(ADDRESS($I85,33)))),ISERROR(SEARCH("Side",INDIRECT(ADDRESS($I85,33))))),INDIRECT(ADDRESS($I85,COLUMN())),0),0),IF($J85&gt;0,IF(AND(INDIRECT(ADDRESS($J85,44))=0,INDIRECT(ADDRESS($J85,38))="UL",ISERROR(SEARCH("Rear",INDIRECT(ADDRESS($J85,33)))),ISERROR(SEARCH("Side",INDIRECT(ADDRESS($J85,33))))),INDIRECT(ADDRESS($J85,COLUMN())),0),0),IF($K85&gt;0,IF(AND(INDIRECT(ADDRESS($K85,44))=0,INDIRECT(ADDRESS($K85,38))="UL",ISERROR(SEARCH("Rear",INDIRECT(ADDRESS($K85,33)))),ISERROR(SEARCH("Side",INDIRECT(ADDRESS($K85,33))))),INDIRECT(ADDRESS($K85,COLUMN())),0),0),IF($L85&gt;0,IF(AND(INDIRECT(ADDRESS($L85,44))=0,INDIRECT(ADDRESS($L85,38))="UL",ISERROR(SEARCH("Rear",INDIRECT(ADDRESS($L85,33)))),ISERROR(SEARCH("Side",INDIRECT(ADDRESS($L85,33))))),INDIRECT(ADDRESS($L85,COLUMN())),0),0),IF($M85&gt;0,IF(AND(INDIRECT(ADDRESS($M85,44))=0,INDIRECT(ADDRESS($M85,38))="UL",ISERROR(SEARCH("Rear",INDIRECT(ADDRESS($M85,33)))),ISERROR(SEARCH("Side",INDIRECT(ADDRESS($M85,33))))),INDIRECT(ADDRESS($M85,COLUMN())),0),0))</f>
        <v>0.94444444444444431</v>
      </c>
      <c r="BX85" s="57">
        <f t="shared" ca="1" si="67"/>
        <v>0.94444444444444431</v>
      </c>
      <c r="BY85" s="57" cm="1">
        <f t="array" aca="1" ref="BY85" ca="1">SUM(IF($C85&gt;0,IF(AND(INDIRECT(ADDRESS($C85,44))=0,INDIRECT(ADDRESS($C85,38))="UL"),INDIRECT(ADDRESS($C85,COLUMN())),0),0),IF($D85&gt;0,IF(AND(INDIRECT(ADDRESS($D85,44))=0,INDIRECT(ADDRESS($D85,38))="UL"),INDIRECT(ADDRESS($D85,COLUMN())),0),0),IF($E85&gt;0,IF(AND(INDIRECT(ADDRESS($E85,44))=0,INDIRECT(ADDRESS($E85,38))="UL"),INDIRECT(ADDRESS($E85,COLUMN())),0),0),IF($F85&gt;0,IF(AND(INDIRECT(ADDRESS($F85,44))=0,INDIRECT(ADDRESS($F85,38))="UL"),INDIRECT(ADDRESS($F85,COLUMN())),0),0),IF($G85&gt;0,IF(AND(INDIRECT(ADDRESS($G85,44))=0,INDIRECT(ADDRESS($G85,38))="UL"),INDIRECT(ADDRESS($G85,COLUMN())),0),0),IF($H85&gt;0,IF(AND(INDIRECT(ADDRESS($H85,44))=0,INDIRECT(ADDRESS($H85,38))="UL"),INDIRECT(ADDRESS($H85,COLUMN())),0),0),IF($I85&gt;0,IF(AND(INDIRECT(ADDRESS($I85,44))=0,INDIRECT(ADDRESS($I85,38))="UL"),INDIRECT(ADDRESS($I85,COLUMN())),0),0),IF($J85&gt;0,IF(AND(INDIRECT(ADDRESS($J85,44))=0,INDIRECT(ADDRESS($J85,38))="UL"),INDIRECT(ADDRESS($J85,COLUMN())),0),0),IF($K85&gt;0,IF(AND(INDIRECT(ADDRESS($K85,44))=0,INDIRECT(ADDRESS($K85,38))="UL"),INDIRECT(ADDRESS($K85,COLUMN())),0),0),IF($L85&gt;0,IF(AND(INDIRECT(ADDRESS($L85,44))=0,INDIRECT(ADDRESS($L85,38))="UL"),INDIRECT(ADDRESS($L85,COLUMN())),0),0),IF($M85&gt;0,IF(AND(INDIRECT(ADDRESS($M85,44))=0,INDIRECT(ADDRESS($M85,38))="UL"),INDIRECT(ADDRESS($M85,COLUMN())),0),0))</f>
        <v>0.41975308641975306</v>
      </c>
      <c r="BZ85" s="57" cm="1">
        <f t="array" aca="1" ref="BZ85" ca="1">SUM(IF($C85&gt;0,IF(AND(INDIRECT(ADDRESS($C85,44))=0,INDIRECT(ADDRESS($C85,38))="UL"),INDIRECT(ADDRESS($C85,COLUMN())),0),0),IF($D85&gt;0,IF(AND(INDIRECT(ADDRESS($D85,44))=0,INDIRECT(ADDRESS($D85,38))="UL"),INDIRECT(ADDRESS($D85,COLUMN())),0),0),IF($E85&gt;0,IF(AND(INDIRECT(ADDRESS($E85,44))=0,INDIRECT(ADDRESS($E85,38))="UL"),INDIRECT(ADDRESS($E85,COLUMN())),0),0),IF($F85&gt;0,IF(AND(INDIRECT(ADDRESS($F85,44))=0,INDIRECT(ADDRESS($F85,38))="UL"),INDIRECT(ADDRESS($F85,COLUMN())),0),0),IF($G85&gt;0,IF(AND(INDIRECT(ADDRESS($G85,44))=0,INDIRECT(ADDRESS($G85,38))="UL"),INDIRECT(ADDRESS($G85,COLUMN())),0),0),IF($H85&gt;0,IF(AND(INDIRECT(ADDRESS($H85,44))=0,INDIRECT(ADDRESS($H85,38))="UL"),INDIRECT(ADDRESS($H85,COLUMN())),0),0),IF($I85&gt;0,IF(AND(INDIRECT(ADDRESS($I85,44))=0,INDIRECT(ADDRESS($I85,38))="UL"),INDIRECT(ADDRESS($I85,COLUMN())),0),0),IF($J85&gt;0,IF(AND(INDIRECT(ADDRESS($J85,44))=0,INDIRECT(ADDRESS($J85,38))="UL"),INDIRECT(ADDRESS($J85,COLUMN())),0),0),IF($K85&gt;0,IF(AND(INDIRECT(ADDRESS($K85,44))=0,INDIRECT(ADDRESS($K85,38))="UL"),INDIRECT(ADDRESS($K85,COLUMN())),0),0),IF($L85&gt;0,IF(AND(INDIRECT(ADDRESS($L85,44))=0,INDIRECT(ADDRESS($L85,38))="UL"),INDIRECT(ADDRESS($L85,COLUMN())),0),0),IF($M85&gt;0,IF(AND(INDIRECT(ADDRESS($M85,44))=0,INDIRECT(ADDRESS($M85,38))="UL"),INDIRECT(ADDRESS($M85,COLUMN())),0),0))</f>
        <v>0.37654320987654322</v>
      </c>
      <c r="CA85" s="57">
        <f t="shared" ca="1" si="68"/>
        <v>0.37654320987654322</v>
      </c>
      <c r="CB85" s="57" cm="1">
        <f t="array" aca="1" ref="CB85" ca="1">SUM(IF($C85&gt;0,IF(AND(INDIRECT(ADDRESS($C85,44))=0,INDIRECT(ADDRESS($C85,38))&lt;&gt;"UL"),INDIRECT(ADDRESS($C85,COLUMN())),0),0),IF($D85&gt;0,IF(AND(INDIRECT(ADDRESS($D85,44))=0,INDIRECT(ADDRESS($D85,38))&lt;&gt;"UL"),INDIRECT(ADDRESS($D85,COLUMN())),0),0),IF($E85&gt;0,IF(AND(INDIRECT(ADDRESS($E85,44))=0,INDIRECT(ADDRESS($E85,38))&lt;&gt;"UL"),INDIRECT(ADDRESS($E85,COLUMN())),0),0),IF($F85&gt;0,IF(AND(INDIRECT(ADDRESS($F85,44))=0,INDIRECT(ADDRESS($F85,38))&lt;&gt;"UL"),INDIRECT(ADDRESS($F85,COLUMN())),0),0),IF($G85&gt;0,IF(AND(INDIRECT(ADDRESS($G85,44))=0,INDIRECT(ADDRESS($G85,38))&lt;&gt;"UL"),INDIRECT(ADDRESS($G85,COLUMN())),0),0),IF($H85&gt;0,IF(AND(INDIRECT(ADDRESS($H85,44))=0,INDIRECT(ADDRESS($H85,38))&lt;&gt;"UL"),INDIRECT(ADDRESS($H85,COLUMN())),0),0),IF($I85&gt;0,IF(AND(INDIRECT(ADDRESS($I85,44))=0,INDIRECT(ADDRESS($I85,38))&lt;&gt;"UL"),INDIRECT(ADDRESS($I85,COLUMN())),0),0),IF($J85&gt;0,IF(AND(INDIRECT(ADDRESS($J85,44))=0,INDIRECT(ADDRESS($J85,38))&lt;&gt;"UL"),INDIRECT(ADDRESS($J85,COLUMN())),0),0),IF($K85&gt;0,IF(AND(INDIRECT(ADDRESS($K85,44))=0,INDIRECT(ADDRESS($K85,38))&lt;&gt;"UL"),INDIRECT(ADDRESS($K85,COLUMN())),0),0),IF($L85&gt;0,IF(AND(INDIRECT(ADDRESS($L85,44))=0,INDIRECT(ADDRESS($L85,38))&lt;&gt;"UL"),INDIRECT(ADDRESS($L85,COLUMN())),0),0),IF($M85&gt;0,IF(AND(INDIRECT(ADDRESS($M85,44))=0,INDIRECT(ADDRESS($M85,38))&lt;&gt;"UL"),INDIRECT(ADDRESS($M85,COLUMN())),0),0))</f>
        <v>0</v>
      </c>
      <c r="CC85" s="57">
        <f t="shared" ca="1" si="69"/>
        <v>0</v>
      </c>
      <c r="CD85" s="57" cm="1">
        <f t="array" aca="1" ref="CD85" ca="1">SUM(IF($C85&gt;0,IF(AND(INDIRECT(ADDRESS($C85,44))=0,INDIRECT(ADDRESS($C85,38))&lt;&gt;"UL"),INDIRECT(ADDRESS($C85,COLUMN())),0),0),IF($D85&gt;0,IF(AND(INDIRECT(ADDRESS($D85,44))=0,INDIRECT(ADDRESS($D85,38))&lt;&gt;"UL"),INDIRECT(ADDRESS($D85,COLUMN())),0),0),IF($E85&gt;0,IF(AND(INDIRECT(ADDRESS($E85,44))=0,INDIRECT(ADDRESS($E85,38))&lt;&gt;"UL"),INDIRECT(ADDRESS($E85,COLUMN())),0),0),IF($F85&gt;0,IF(AND(INDIRECT(ADDRESS($F85,44))=0,INDIRECT(ADDRESS($F85,38))&lt;&gt;"UL"),INDIRECT(ADDRESS($F85,COLUMN())),0),0),IF($G85&gt;0,IF(AND(INDIRECT(ADDRESS($G85,44))=0,INDIRECT(ADDRESS($G85,38))&lt;&gt;"UL"),INDIRECT(ADDRESS($G85,COLUMN())),0),0),IF($H85&gt;0,IF(AND(INDIRECT(ADDRESS($H85,44))=0,INDIRECT(ADDRESS($H85,38))&lt;&gt;"UL"),INDIRECT(ADDRESS($H85,COLUMN())),0),0),IF($I85&gt;0,IF(AND(INDIRECT(ADDRESS($I85,44))=0,INDIRECT(ADDRESS($I85,38))&lt;&gt;"UL"),INDIRECT(ADDRESS($I85,COLUMN())),0),0),IF($J85&gt;0,IF(AND(INDIRECT(ADDRESS($J85,44))=0,INDIRECT(ADDRESS($J85,38))&lt;&gt;"UL"),INDIRECT(ADDRESS($J85,COLUMN())),0),0),IF($K85&gt;0,IF(AND(INDIRECT(ADDRESS($K85,44))=0,INDIRECT(ADDRESS($K85,38))&lt;&gt;"UL"),INDIRECT(ADDRESS($K85,COLUMN())),0),0),IF($L85&gt;0,IF(AND(INDIRECT(ADDRESS($L85,44))=0,INDIRECT(ADDRESS($L85,38))&lt;&gt;"UL"),INDIRECT(ADDRESS($L85,COLUMN())),0),0),IF($M85&gt;0,IF(AND(INDIRECT(ADDRESS($M85,44))=0,INDIRECT(ADDRESS($M85,38))&lt;&gt;"UL"),INDIRECT(ADDRESS($M85,COLUMN())),0),0))</f>
        <v>0</v>
      </c>
      <c r="CE85" s="57" cm="1">
        <f t="array" aca="1" ref="CE85" ca="1">SUM(IF($C85&gt;0,IF(AND(INDIRECT(ADDRESS($C85,44))=0,INDIRECT(ADDRESS($C85,38))&lt;&gt;"UL"),INDIRECT(ADDRESS($C85,COLUMN())),0),0),IF($D85&gt;0,IF(AND(INDIRECT(ADDRESS($D85,44))=0,INDIRECT(ADDRESS($D85,38))&lt;&gt;"UL"),INDIRECT(ADDRESS($D85,COLUMN())),0),0),IF($E85&gt;0,IF(AND(INDIRECT(ADDRESS($E85,44))=0,INDIRECT(ADDRESS($E85,38))&lt;&gt;"UL"),INDIRECT(ADDRESS($E85,COLUMN())),0),0),IF($F85&gt;0,IF(AND(INDIRECT(ADDRESS($F85,44))=0,INDIRECT(ADDRESS($F85,38))&lt;&gt;"UL"),INDIRECT(ADDRESS($F85,COLUMN())),0),0),IF($G85&gt;0,IF(AND(INDIRECT(ADDRESS($G85,44))=0,INDIRECT(ADDRESS($G85,38))&lt;&gt;"UL"),INDIRECT(ADDRESS($G85,COLUMN())),0),0),IF($H85&gt;0,IF(AND(INDIRECT(ADDRESS($H85,44))=0,INDIRECT(ADDRESS($H85,38))&lt;&gt;"UL"),INDIRECT(ADDRESS($H85,COLUMN())),0),0),IF($I85&gt;0,IF(AND(INDIRECT(ADDRESS($I85,44))=0,INDIRECT(ADDRESS($I85,38))&lt;&gt;"UL"),INDIRECT(ADDRESS($I85,COLUMN())),0),0),IF($J85&gt;0,IF(AND(INDIRECT(ADDRESS($J85,44))=0,INDIRECT(ADDRESS($J85,38))&lt;&gt;"UL"),INDIRECT(ADDRESS($J85,COLUMN())),0),0),IF($K85&gt;0,IF(AND(INDIRECT(ADDRESS($K85,44))=0,INDIRECT(ADDRESS($K85,38))&lt;&gt;"UL"),INDIRECT(ADDRESS($K85,COLUMN())),0),0),IF($L85&gt;0,IF(AND(INDIRECT(ADDRESS($L85,44))=0,INDIRECT(ADDRESS($L85,38))&lt;&gt;"UL"),INDIRECT(ADDRESS($L85,COLUMN())),0),0),IF($M85&gt;0,IF(AND(INDIRECT(ADDRESS($M85,44))=0,INDIRECT(ADDRESS($M85,38))&lt;&gt;"UL"),INDIRECT(ADDRESS($M85,COLUMN())),0),0))</f>
        <v>0</v>
      </c>
      <c r="CF85" s="57">
        <f t="shared" ca="1" si="70"/>
        <v>0</v>
      </c>
      <c r="CG85" s="57">
        <f t="shared" ca="1" si="71"/>
        <v>3.0184205339334373</v>
      </c>
      <c r="CH85" s="57">
        <f t="shared" ca="1" si="72"/>
        <v>8.6240586683812501E-2</v>
      </c>
      <c r="CI85" s="19">
        <f t="shared" ca="1" si="73"/>
        <v>19.27591129128206</v>
      </c>
      <c r="CJ85" s="19"/>
      <c r="CK85" s="57" cm="1">
        <f t="array" aca="1" ref="CK85" ca="1">IF(AU85="S", SUM(IF($C85&gt;0,IF(INDIRECT(ADDRESS($C85,43))&lt;&gt;1,INDIRECT(ADDRESS($C85,48)),0),0), IF($D85&gt;0,IF(INDIRECT(ADDRESS($D85,43))&lt;&gt;1,INDIRECT(ADDRESS($D85,48)),0),0), IF($E85&gt;0,IF(INDIRECT(ADDRESS($E85,43))&lt;&gt;1,INDIRECT(ADDRESS($E85,48)),0),0), IF($F85&gt;0,IF(INDIRECT(ADDRESS($F85,43))&lt;&gt;1,INDIRECT(ADDRESS($F85,48)),0),0), IF($G85&gt;0,IF(INDIRECT(ADDRESS($G85,43))&lt;&gt;1,INDIRECT(ADDRESS($G85,48)),0),0), IF($H85&gt;0,IF(INDIRECT(ADDRESS($H85,43))&lt;&gt;1,INDIRECT(ADDRESS($H85,48)),0),0), IF($I85&gt;0,IF(INDIRECT(ADDRESS($I85,43))&lt;&gt;1,INDIRECT(ADDRESS($I85,48)),0),0), IF($J85&gt;0,IF(INDIRECT(ADDRESS($J85,43))&lt;&gt;1,INDIRECT(ADDRESS($J85,48)),0),0), IF($K85&gt;0,IF(INDIRECT(ADDRESS($K85,43))&lt;&gt;1,INDIRECT(ADDRESS($K85,48)),0),0), IF($L85&gt;0,IF(INDIRECT(ADDRESS($L85,43))&lt;&gt;1,INDIRECT(ADDRESS($L85,48)),0),0), IF($M85&gt;0,IF(INDIRECT(ADDRESS($M85,43))&lt;&gt;1,INDIRECT(ADDRESS($M85,48)),0),0)), IF(AU85="L",SUM(IF($C85&gt;0,IF(INDIRECT(ADDRESS($C85,43))&lt;&gt;1,INDIRECT(ADDRESS($C85,50)),0),0), IF($D85&gt;0,IF(INDIRECT(ADDRESS($D85,43))&lt;&gt;1,INDIRECT(ADDRESS($D85,50)),0),0), IF($E85&gt;0,IF(INDIRECT(ADDRESS($E85,43))&lt;&gt;1,INDIRECT(ADDRESS($E85,50)),0),0), IF($F85&gt;0,IF(INDIRECT(ADDRESS($F85,43))&lt;&gt;1,INDIRECT(ADDRESS($F85,50)),0),0), IF($G85&gt;0,IF(INDIRECT(ADDRESS($G85,43))&lt;&gt;1,INDIRECT(ADDRESS($G85,50)),0),0), IF($G85&gt;0,IF(INDIRECT(ADDRESS($G85,43))&lt;&gt;1,INDIRECT(ADDRESS($G85,50)),0),0), IF($H85&gt;0,IF(INDIRECT(ADDRESS($H85,43))&lt;&gt;1,INDIRECT(ADDRESS($H85,50)),0),0), IF($I85&gt;0,IF(INDIRECT(ADDRESS($I85,43))&lt;&gt;1,INDIRECT(ADDRESS($I85,50)),0),0), IF($J85&gt;0,IF(INDIRECT(ADDRESS($J85,43))&lt;&gt;1,INDIRECT(ADDRESS($J85,50)),0),0), IF($K85&gt;0,IF(INDIRECT(ADDRESS($K85,43))&lt;&gt;1,INDIRECT(ADDRESS($K85,50)),0),0), IF($L85&gt;0,IF(INDIRECT(ADDRESS($L85,43))&lt;&gt;1,INDIRECT(ADDRESS($L85,50)),0),0), IF($M85&gt;0,IF(INDIRECT(ADDRESS($M85,43))&lt;&gt;1,INDIRECT(ADDRESS($M85,50)),0),0)), SUM(IF($C85&gt;0,IF(INDIRECT(ADDRESS($C85,43))&lt;&gt;1,INDIRECT(ADDRESS($C85,49)),0),0), IF($D85&gt;0,IF(INDIRECT(ADDRESS($D85,43))&lt;&gt;1,INDIRECT(ADDRESS($D85,49)),0),0), IF($E85&gt;0,IF(INDIRECT(ADDRESS($E85,43))&lt;&gt;1,INDIRECT(ADDRESS($E85,49)),0),0), IF($F85&gt;0,IF(INDIRECT(ADDRESS($F85,43))&lt;&gt;1,INDIRECT(ADDRESS($F85,49)),0),0), IF($G85&gt;0,IF(INDIRECT(ADDRESS($G85,43))&lt;&gt;1,INDIRECT(ADDRESS($G85,49)),0),0), IF($G85&gt;0,IF(INDIRECT(ADDRESS($G85,43))&lt;&gt;1,INDIRECT(ADDRESS($G85,49)),0),0), IF($H85&gt;0,IF(INDIRECT(ADDRESS($H85,43))&lt;&gt;1,INDIRECT(ADDRESS($H85,49)),0),0), IF($I85&gt;0,IF(INDIRECT(ADDRESS($I85,43))&lt;&gt;1,INDIRECT(ADDRESS($I85,49)),0),0), IF($J85&gt;0,IF(INDIRECT(ADDRESS($J85,43))&lt;&gt;1,INDIRECT(ADDRESS($J85,49)),0),0), IF($K85&gt;0,IF(INDIRECT(ADDRESS($K85,43))&lt;&gt;1,INDIRECT(ADDRESS($K85,49)),0),0), IF($L85&gt;0,IF(INDIRECT(ADDRESS($L85,43))&lt;&gt;1,INDIRECT(ADDRESS($L85,49)),0),0), IF($M85&gt;0,IF(INDIRECT(ADDRESS($M85,43))&lt;&gt;1,INDIRECT(ADDRESS($M85,49)),0),0))))</f>
        <v>1.0555555555555556</v>
      </c>
      <c r="CL85" s="57" cm="1">
        <f t="array" aca="1" ref="CL85" ca="1">SUM(IF($C85&gt;0,IF(INDIRECT(ADDRESS($C85,44))=1,INDIRECT(ADDRESS($C85,90)),0),0), IF($D85&gt;0,IF(INDIRECT(ADDRESS($D85,44))=1,INDIRECT(ADDRESS($D85,90)),0),0), IF($E85&gt;0,IF(INDIRECT(ADDRESS($E85,44))=1,INDIRECT(ADDRESS($E85,90)),0),0), IF($F85&gt;0,IF(INDIRECT(ADDRESS($F85,44))=1,INDIRECT(ADDRESS($F85,90)),0),0), IF($G85&gt;0,IF(INDIRECT(ADDRESS($G85,44))=1,INDIRECT(ADDRESS($G85,90)),0),0), IF($H85&gt;0,IF(INDIRECT(ADDRESS($H85,44))=1,INDIRECT(ADDRESS($H85,90)),0),0), IF($I85&gt;0,IF(INDIRECT(ADDRESS($I85,44))=1,INDIRECT(ADDRESS($I85,90)),0),0), IF($J85&gt;0,IF(INDIRECT(ADDRESS($J85,44))=1,INDIRECT(ADDRESS($J85,90)),0),0), IF($K85&gt;0,IF(INDIRECT(ADDRESS($K85,44))=1,INDIRECT(ADDRESS($K85,90)),0),0), IF($L85&gt;0,IF(INDIRECT(ADDRESS($L85,44))=1,INDIRECT(ADDRESS($L85,90)),0),0), IF($M85&gt;0,IF(INDIRECT(ADDRESS($M85,44))=1,INDIRECT(ADDRESS($M85,90)),0),0))</f>
        <v>0</v>
      </c>
      <c r="CM85" s="56">
        <f t="shared" ca="1" si="74"/>
        <v>0.9790650604659078</v>
      </c>
      <c r="CN85" s="59"/>
    </row>
    <row r="86" spans="1:92" x14ac:dyDescent="0.25">
      <c r="A86" s="52" t="s">
        <v>162</v>
      </c>
      <c r="B86" s="67">
        <v>11</v>
      </c>
      <c r="C86" s="67">
        <v>23</v>
      </c>
      <c r="D86" s="122">
        <v>20</v>
      </c>
      <c r="E86" s="122">
        <v>28</v>
      </c>
      <c r="F86" s="122">
        <v>30</v>
      </c>
      <c r="G86" s="67"/>
      <c r="H86" s="67"/>
      <c r="I86" s="67"/>
      <c r="J86" s="67"/>
      <c r="K86" s="67"/>
      <c r="L86" s="67"/>
      <c r="M86" s="67"/>
      <c r="N86" s="67">
        <f t="shared" ca="1" si="54"/>
        <v>37</v>
      </c>
      <c r="O86" s="67" t="str" cm="1">
        <f t="array" aca="1" ref="O86" ca="1">INDIRECT(ADDRESS($B86,COLUMN()))</f>
        <v>Bomber</v>
      </c>
      <c r="P86" s="67" cm="1">
        <f t="array" aca="1" ref="P86" ca="1">INDIRECT(ADDRESS($B86,COLUMN()))</f>
        <v>6.33</v>
      </c>
      <c r="Q86" s="67" cm="1">
        <f t="array" aca="1" ref="Q86" ca="1">INDIRECT(ADDRESS($B86,COLUMN()))</f>
        <v>2</v>
      </c>
      <c r="R86" s="67" t="str" cm="1">
        <f t="array" aca="1" ref="R86" ca="1">INDIRECT(ADDRESS($B86,COLUMN()))</f>
        <v>-</v>
      </c>
      <c r="S86" s="67" cm="1">
        <f t="array" aca="1" ref="S86" ca="1">INDIRECT(ADDRESS($B86,COLUMN()))</f>
        <v>2</v>
      </c>
      <c r="T86" s="67" t="str" cm="1">
        <f t="array" aca="1" ref="T86" ca="1">INDIRECT(ADDRESS($B86,COLUMN()))</f>
        <v>1-4</v>
      </c>
      <c r="U86" s="67" cm="1">
        <f t="array" aca="1" ref="U86" ca="1">INDIRECT(ADDRESS($B86,COLUMN()))</f>
        <v>4</v>
      </c>
      <c r="V86" s="67" cm="1">
        <f t="array" aca="1" ref="V86" ca="1">INDIRECT(ADDRESS($B86,COLUMN()))</f>
        <v>0</v>
      </c>
      <c r="W86" s="67" cm="1">
        <f t="array" aca="1" ref="W86" ca="1">INDIRECT(ADDRESS($B86,COLUMN()))</f>
        <v>4</v>
      </c>
      <c r="X86" s="67" cm="1">
        <f t="array" aca="1" ref="X86" ca="1">INDIRECT(ADDRESS($B86,COLUMN()))</f>
        <v>5</v>
      </c>
      <c r="Y86" s="67" cm="1">
        <f t="array" aca="1" ref="Y86" ca="1">INDIRECT(ADDRESS($B86,COLUMN()))</f>
        <v>1</v>
      </c>
      <c r="Z86" s="67" cm="1">
        <f t="array" aca="1" ref="Z86" ca="1">INDIRECT(ADDRESS($B86,COLUMN()))</f>
        <v>5</v>
      </c>
      <c r="AA86" s="67" t="str" cm="1">
        <f t="array" aca="1" ref="AA86" ca="1">INDIRECT(ADDRESS($B86,COLUMN()))</f>
        <v>Rocket Boosters</v>
      </c>
      <c r="AB86" s="56">
        <f t="shared" ca="1" si="55"/>
        <v>0.71563189871974031</v>
      </c>
      <c r="AC86" s="56">
        <f t="shared" ca="1" si="56"/>
        <v>0.67179812162359032</v>
      </c>
      <c r="AD86" s="56">
        <f t="shared" ca="1" si="57"/>
        <v>3.6978105303281108</v>
      </c>
      <c r="AF86" s="52"/>
      <c r="AG86" s="52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65"/>
      <c r="AU86" s="57" t="s">
        <v>117</v>
      </c>
      <c r="AV86" s="57" cm="1">
        <f t="array" aca="1" ref="AV86" ca="1">SUM(IF($C86&gt;0,IF(AND(INDIRECT(ADDRESS($C86,44))=0,INDIRECT(ADDRESS($C86,38))="UL",ISERROR(SEARCH("Rear",INDIRECT(ADDRESS($C86,33)))),ISERROR(SEARCH("Side",INDIRECT(ADDRESS($C86,33))))),INDIRECT(ADDRESS($C86,COLUMN())),0),0),IF($D86&gt;0,IF(AND(INDIRECT(ADDRESS($D86,44))=0,INDIRECT(ADDRESS($D86,38))="UL",ISERROR(SEARCH("Rear",INDIRECT(ADDRESS($D86,33)))),ISERROR(SEARCH("Side",INDIRECT(ADDRESS($D86,33))))),INDIRECT(ADDRESS($D86,COLUMN())),0),0),IF($E86&gt;0,IF(AND(INDIRECT(ADDRESS($E86,44))=0,INDIRECT(ADDRESS($E86,38))="UL",ISERROR(SEARCH("Rear",INDIRECT(ADDRESS($E86,33)))),ISERROR(SEARCH("Side",INDIRECT(ADDRESS($E86,33))))),INDIRECT(ADDRESS($E86,COLUMN())),0),0),IF($F86&gt;0,IF(AND(INDIRECT(ADDRESS($F86,44))=0,INDIRECT(ADDRESS($F86,38))="UL",ISERROR(SEARCH("Rear",INDIRECT(ADDRESS($F86,33)))),ISERROR(SEARCH("Side",INDIRECT(ADDRESS($F86,33))))),INDIRECT(ADDRESS($F86,COLUMN())),0),0),IF($G86&gt;0,IF(AND(INDIRECT(ADDRESS($G86,44))=0,INDIRECT(ADDRESS($G86,38))="UL",ISERROR(SEARCH("Rear",INDIRECT(ADDRESS($G86,33)))),ISERROR(SEARCH("Side",INDIRECT(ADDRESS($G86,33))))),INDIRECT(ADDRESS($G86,COLUMN())),0),0),IF($H86&gt;0,IF(AND(INDIRECT(ADDRESS($H86,44))=0,INDIRECT(ADDRESS($H86,38))="UL",ISERROR(SEARCH("Rear",INDIRECT(ADDRESS($H86,33)))),ISERROR(SEARCH("Side",INDIRECT(ADDRESS($H86,33))))),INDIRECT(ADDRESS($H86,COLUMN())),0),0),IF($I86&gt;0,IF(AND(INDIRECT(ADDRESS($I86,44))=0,INDIRECT(ADDRESS($I86,38))="UL",ISERROR(SEARCH("Rear",INDIRECT(ADDRESS($I86,33)))),ISERROR(SEARCH("Side",INDIRECT(ADDRESS($I86,33))))),INDIRECT(ADDRESS($I86,COLUMN())),0),0),IF($J86&gt;0,IF(AND(INDIRECT(ADDRESS($J86,44))=0,INDIRECT(ADDRESS($J86,38))="UL",ISERROR(SEARCH("Rear",INDIRECT(ADDRESS($J86,33)))),ISERROR(SEARCH("Side",INDIRECT(ADDRESS($J86,33))))),INDIRECT(ADDRESS($J86,COLUMN())),0),0),IF($K86&gt;0,IF(AND(INDIRECT(ADDRESS($K86,44))=0,INDIRECT(ADDRESS($K86,38))="UL",ISERROR(SEARCH("Rear",INDIRECT(ADDRESS($K86,33)))),ISERROR(SEARCH("Side",INDIRECT(ADDRESS($K86,33))))),INDIRECT(ADDRESS($K86,COLUMN())),0),0),IF($L86&gt;0,IF(AND(INDIRECT(ADDRESS($L86,44))=0,INDIRECT(ADDRESS($L86,38))="UL",ISERROR(SEARCH("Rear",INDIRECT(ADDRESS($L86,33)))),ISERROR(SEARCH("Side",INDIRECT(ADDRESS($L86,33))))),INDIRECT(ADDRESS($L86,COLUMN())),0),0),IF($M86&gt;0,IF(AND(INDIRECT(ADDRESS($M86,44))=0,INDIRECT(ADDRESS($M86,38))="UL",ISERROR(SEARCH("Rear",INDIRECT(ADDRESS($M86,33)))),ISERROR(SEARCH("Side",INDIRECT(ADDRESS($M86,33))))),INDIRECT(ADDRESS($M86,COLUMN())),0),0))</f>
        <v>0.94444444444444442</v>
      </c>
      <c r="AW86" s="57" cm="1">
        <f t="array" aca="1" ref="AW86" ca="1">SUM(IF($C86&gt;0,IF(AND(INDIRECT(ADDRESS($C86,44))=0,INDIRECT(ADDRESS($C86,38))="UL",ISERROR(SEARCH("Rear",INDIRECT(ADDRESS($C86,33)))),ISERROR(SEARCH("Side",INDIRECT(ADDRESS($C86,33))))),INDIRECT(ADDRESS($C86,COLUMN())),0),0),IF($D86&gt;0,IF(AND(INDIRECT(ADDRESS($D86,44))=0,INDIRECT(ADDRESS($D86,38))="UL",ISERROR(SEARCH("Rear",INDIRECT(ADDRESS($D86,33)))),ISERROR(SEARCH("Side",INDIRECT(ADDRESS($D86,33))))),INDIRECT(ADDRESS($D86,COLUMN())),0),0),IF($E86&gt;0,IF(AND(INDIRECT(ADDRESS($E86,44))=0,INDIRECT(ADDRESS($E86,38))="UL",ISERROR(SEARCH("Rear",INDIRECT(ADDRESS($E86,33)))),ISERROR(SEARCH("Side",INDIRECT(ADDRESS($E86,33))))),INDIRECT(ADDRESS($E86,COLUMN())),0),0),IF($F86&gt;0,IF(AND(INDIRECT(ADDRESS($F86,44))=0,INDIRECT(ADDRESS($F86,38))="UL",ISERROR(SEARCH("Rear",INDIRECT(ADDRESS($F86,33)))),ISERROR(SEARCH("Side",INDIRECT(ADDRESS($F86,33))))),INDIRECT(ADDRESS($F86,COLUMN())),0),0),IF($G86&gt;0,IF(AND(INDIRECT(ADDRESS($G86,44))=0,INDIRECT(ADDRESS($G86,38))="UL",ISERROR(SEARCH("Rear",INDIRECT(ADDRESS($G86,33)))),ISERROR(SEARCH("Side",INDIRECT(ADDRESS($G86,33))))),INDIRECT(ADDRESS($G86,COLUMN())),0),0),IF($H86&gt;0,IF(AND(INDIRECT(ADDRESS($H86,44))=0,INDIRECT(ADDRESS($H86,38))="UL",ISERROR(SEARCH("Rear",INDIRECT(ADDRESS($H86,33)))),ISERROR(SEARCH("Side",INDIRECT(ADDRESS($H86,33))))),INDIRECT(ADDRESS($H86,COLUMN())),0),0),IF($I86&gt;0,IF(AND(INDIRECT(ADDRESS($I86,44))=0,INDIRECT(ADDRESS($I86,38))="UL",ISERROR(SEARCH("Rear",INDIRECT(ADDRESS($I86,33)))),ISERROR(SEARCH("Side",INDIRECT(ADDRESS($I86,33))))),INDIRECT(ADDRESS($I86,COLUMN())),0),0),IF($J86&gt;0,IF(AND(INDIRECT(ADDRESS($J86,44))=0,INDIRECT(ADDRESS($J86,38))="UL",ISERROR(SEARCH("Rear",INDIRECT(ADDRESS($J86,33)))),ISERROR(SEARCH("Side",INDIRECT(ADDRESS($J86,33))))),INDIRECT(ADDRESS($J86,COLUMN())),0),0),IF($K86&gt;0,IF(AND(INDIRECT(ADDRESS($K86,44))=0,INDIRECT(ADDRESS($K86,38))="UL",ISERROR(SEARCH("Rear",INDIRECT(ADDRESS($K86,33)))),ISERROR(SEARCH("Side",INDIRECT(ADDRESS($K86,33))))),INDIRECT(ADDRESS($K86,COLUMN())),0),0),IF($L86&gt;0,IF(AND(INDIRECT(ADDRESS($L86,44))=0,INDIRECT(ADDRESS($L86,38))="UL",ISERROR(SEARCH("Rear",INDIRECT(ADDRESS($L86,33)))),ISERROR(SEARCH("Side",INDIRECT(ADDRESS($L86,33))))),INDIRECT(ADDRESS($L86,COLUMN())),0),0),IF($M86&gt;0,IF(AND(INDIRECT(ADDRESS($M86,44))=0,INDIRECT(ADDRESS($M86,38))="UL",ISERROR(SEARCH("Rear",INDIRECT(ADDRESS($M86,33)))),ISERROR(SEARCH("Side",INDIRECT(ADDRESS($M86,33))))),INDIRECT(ADDRESS($M86,COLUMN())),0),0))</f>
        <v>1.5555555555555556</v>
      </c>
      <c r="AX86" s="57" cm="1">
        <f t="array" aca="1" ref="AX86" ca="1">SUM(IF($C86&gt;0,IF(AND(INDIRECT(ADDRESS($C86,44))=0,INDIRECT(ADDRESS($C86,38))="UL",ISERROR(SEARCH("Rear",INDIRECT(ADDRESS($C86,33)))),ISERROR(SEARCH("Side",INDIRECT(ADDRESS($C86,33))))),INDIRECT(ADDRESS($C86,COLUMN())),0),0),IF($D86&gt;0,IF(AND(INDIRECT(ADDRESS($D86,44))=0,INDIRECT(ADDRESS($D86,38))="UL",ISERROR(SEARCH("Rear",INDIRECT(ADDRESS($D86,33)))),ISERROR(SEARCH("Side",INDIRECT(ADDRESS($D86,33))))),INDIRECT(ADDRESS($D86,COLUMN())),0),0),IF($E86&gt;0,IF(AND(INDIRECT(ADDRESS($E86,44))=0,INDIRECT(ADDRESS($E86,38))="UL",ISERROR(SEARCH("Rear",INDIRECT(ADDRESS($E86,33)))),ISERROR(SEARCH("Side",INDIRECT(ADDRESS($E86,33))))),INDIRECT(ADDRESS($E86,COLUMN())),0),0),IF($F86&gt;0,IF(AND(INDIRECT(ADDRESS($F86,44))=0,INDIRECT(ADDRESS($F86,38))="UL",ISERROR(SEARCH("Rear",INDIRECT(ADDRESS($F86,33)))),ISERROR(SEARCH("Side",INDIRECT(ADDRESS($F86,33))))),INDIRECT(ADDRESS($F86,COLUMN())),0),0),IF($G86&gt;0,IF(AND(INDIRECT(ADDRESS($G86,44))=0,INDIRECT(ADDRESS($G86,38))="UL",ISERROR(SEARCH("Rear",INDIRECT(ADDRESS($G86,33)))),ISERROR(SEARCH("Side",INDIRECT(ADDRESS($G86,33))))),INDIRECT(ADDRESS($G86,COLUMN())),0),0),IF($H86&gt;0,IF(AND(INDIRECT(ADDRESS($H86,44))=0,INDIRECT(ADDRESS($H86,38))="UL",ISERROR(SEARCH("Rear",INDIRECT(ADDRESS($H86,33)))),ISERROR(SEARCH("Side",INDIRECT(ADDRESS($H86,33))))),INDIRECT(ADDRESS($H86,COLUMN())),0),0),IF($I86&gt;0,IF(AND(INDIRECT(ADDRESS($I86,44))=0,INDIRECT(ADDRESS($I86,38))="UL",ISERROR(SEARCH("Rear",INDIRECT(ADDRESS($I86,33)))),ISERROR(SEARCH("Side",INDIRECT(ADDRESS($I86,33))))),INDIRECT(ADDRESS($I86,COLUMN())),0),0),IF($J86&gt;0,IF(AND(INDIRECT(ADDRESS($J86,44))=0,INDIRECT(ADDRESS($J86,38))="UL",ISERROR(SEARCH("Rear",INDIRECT(ADDRESS($J86,33)))),ISERROR(SEARCH("Side",INDIRECT(ADDRESS($J86,33))))),INDIRECT(ADDRESS($J86,COLUMN())),0),0),IF($K86&gt;0,IF(AND(INDIRECT(ADDRESS($K86,44))=0,INDIRECT(ADDRESS($K86,38))="UL",ISERROR(SEARCH("Rear",INDIRECT(ADDRESS($K86,33)))),ISERROR(SEARCH("Side",INDIRECT(ADDRESS($K86,33))))),INDIRECT(ADDRESS($K86,COLUMN())),0),0),IF($L86&gt;0,IF(AND(INDIRECT(ADDRESS($L86,44))=0,INDIRECT(ADDRESS($L86,38))="UL",ISERROR(SEARCH("Rear",INDIRECT(ADDRESS($L86,33)))),ISERROR(SEARCH("Side",INDIRECT(ADDRESS($L86,33))))),INDIRECT(ADDRESS($L86,COLUMN())),0),0),IF($M86&gt;0,IF(AND(INDIRECT(ADDRESS($M86,44))=0,INDIRECT(ADDRESS($M86,38))="UL",ISERROR(SEARCH("Rear",INDIRECT(ADDRESS($M86,33)))),ISERROR(SEARCH("Side",INDIRECT(ADDRESS($M86,33))))),INDIRECT(ADDRESS($M86,COLUMN())),0),0))</f>
        <v>0.61111111111111105</v>
      </c>
      <c r="AY86" s="58">
        <f t="shared" ca="1" si="58"/>
        <v>1.5555555555555556</v>
      </c>
      <c r="AZ86" s="58">
        <f t="shared" ca="1" si="59"/>
        <v>1.037037037037037</v>
      </c>
      <c r="BA86" s="58" cm="1">
        <f t="array" aca="1" ref="BA86" ca="1">SUM(IF($C86&gt;0,IF(AND(INDIRECT(ADDRESS($C86,44))=0,INDIRECT(ADDRESS($C86,38))="UL"),INDIRECT(ADDRESS($C86,COLUMN())),0),0),IF($D86&gt;0,IF(AND(INDIRECT(ADDRESS($D86,44))=0,INDIRECT(ADDRESS($D86,38))="UL"),INDIRECT(ADDRESS($D86,COLUMN())),0),0),IF($E86&gt;0,IF(AND(INDIRECT(ADDRESS($E86,44))=0,INDIRECT(ADDRESS($E86,38))="UL"),INDIRECT(ADDRESS($E86,COLUMN())),0),0),IF($F86&gt;0,IF(AND(INDIRECT(ADDRESS($F86,44))=0,INDIRECT(ADDRESS($F86,38))="UL"),INDIRECT(ADDRESS($F86,COLUMN())),0),0),IF($G86&gt;0,IF(AND(INDIRECT(ADDRESS($G86,44))=0,INDIRECT(ADDRESS($G86,38))="UL"),INDIRECT(ADDRESS($G86,COLUMN())),0),0),IF($H86&gt;0,IF(AND(INDIRECT(ADDRESS($H86,44))=0,INDIRECT(ADDRESS($H86,38))="UL"),INDIRECT(ADDRESS($H86,COLUMN())),0),0),IF($I86&gt;0,IF(AND(INDIRECT(ADDRESS($I86,44))=0,INDIRECT(ADDRESS($I86,38))="UL"),INDIRECT(ADDRESS($I86,COLUMN())),0),0),IF($J86&gt;0,IF(AND(INDIRECT(ADDRESS($J86,44))=0,INDIRECT(ADDRESS($J86,38))="UL"),INDIRECT(ADDRESS($J86,COLUMN())),0),0),IF($K86&gt;0,IF(AND(INDIRECT(ADDRESS($K86,44))=0,INDIRECT(ADDRESS($K86,38))="UL"),INDIRECT(ADDRESS($K86,COLUMN())),0),0),IF($L86&gt;0,IF(AND(INDIRECT(ADDRESS($L86,44))=0,INDIRECT(ADDRESS($L86,38))="UL"),INDIRECT(ADDRESS($L86,COLUMN())),0),0),IF($M86&gt;0,IF(AND(INDIRECT(ADDRESS($M86,44))=0,INDIRECT(ADDRESS($M86,38))="UL"),INDIRECT(ADDRESS($M86,COLUMN())),0),0))</f>
        <v>0.57671957671957674</v>
      </c>
      <c r="BB86" s="58" cm="1">
        <f t="array" aca="1" ref="BB86" ca="1">SUM(IF($C86&gt;0,IF(AND(INDIRECT(ADDRESS($C86,44))=0,INDIRECT(ADDRESS($C86,38))="UL"),INDIRECT(ADDRESS($C86,COLUMN())),0),0),IF($D86&gt;0,IF(AND(INDIRECT(ADDRESS($D86,44))=0,INDIRECT(ADDRESS($D86,38))="UL"),INDIRECT(ADDRESS($D86,COLUMN())),0),0),IF($E86&gt;0,IF(AND(INDIRECT(ADDRESS($E86,44))=0,INDIRECT(ADDRESS($E86,38))="UL"),INDIRECT(ADDRESS($E86,COLUMN())),0),0),IF($F86&gt;0,IF(AND(INDIRECT(ADDRESS($F86,44))=0,INDIRECT(ADDRESS($F86,38))="UL"),INDIRECT(ADDRESS($F86,COLUMN())),0),0),IF($G86&gt;0,IF(AND(INDIRECT(ADDRESS($G86,44))=0,INDIRECT(ADDRESS($G86,38))="UL"),INDIRECT(ADDRESS($G86,COLUMN())),0),0),IF($H86&gt;0,IF(AND(INDIRECT(ADDRESS($H86,44))=0,INDIRECT(ADDRESS($H86,38))="UL"),INDIRECT(ADDRESS($H86,COLUMN())),0),0),IF($I86&gt;0,IF(AND(INDIRECT(ADDRESS($I86,44))=0,INDIRECT(ADDRESS($I86,38))="UL"),INDIRECT(ADDRESS($I86,COLUMN())),0),0),IF($J86&gt;0,IF(AND(INDIRECT(ADDRESS($J86,44))=0,INDIRECT(ADDRESS($J86,38))="UL"),INDIRECT(ADDRESS($J86,COLUMN())),0),0),IF($K86&gt;0,IF(AND(INDIRECT(ADDRESS($K86,44))=0,INDIRECT(ADDRESS($K86,38))="UL"),INDIRECT(ADDRESS($K86,COLUMN())),0),0),IF($L86&gt;0,IF(AND(INDIRECT(ADDRESS($L86,44))=0,INDIRECT(ADDRESS($L86,38))="UL"),INDIRECT(ADDRESS($L86,COLUMN())),0),0),IF($M86&gt;0,IF(AND(INDIRECT(ADDRESS($M86,44))=0,INDIRECT(ADDRESS($M86,38))="UL"),INDIRECT(ADDRESS($M86,COLUMN())),0),0))</f>
        <v>0.37989417989417984</v>
      </c>
      <c r="BC86" s="58" cm="1">
        <f t="array" aca="1" ref="BC86" ca="1">SUM(IF($C86&gt;0,IF(AND(INDIRECT(ADDRESS($C86,44))=0,INDIRECT(ADDRESS($C86,38))="UL"),INDIRECT(ADDRESS($C86,COLUMN())),0),0),IF($D86&gt;0,IF(AND(INDIRECT(ADDRESS($D86,44))=0,INDIRECT(ADDRESS($D86,38))="UL"),INDIRECT(ADDRESS($D86,COLUMN())),0),0),IF($E86&gt;0,IF(AND(INDIRECT(ADDRESS($E86,44))=0,INDIRECT(ADDRESS($E86,38))="UL"),INDIRECT(ADDRESS($E86,COLUMN())),0),0),IF($F86&gt;0,IF(AND(INDIRECT(ADDRESS($F86,44))=0,INDIRECT(ADDRESS($F86,38))="UL"),INDIRECT(ADDRESS($F86,COLUMN())),0),0),IF($G86&gt;0,IF(AND(INDIRECT(ADDRESS($G86,44))=0,INDIRECT(ADDRESS($G86,38))="UL"),INDIRECT(ADDRESS($G86,COLUMN())),0),0),IF($H86&gt;0,IF(AND(INDIRECT(ADDRESS($H86,44))=0,INDIRECT(ADDRESS($H86,38))="UL"),INDIRECT(ADDRESS($H86,COLUMN())),0),0),IF($I86&gt;0,IF(AND(INDIRECT(ADDRESS($I86,44))=0,INDIRECT(ADDRESS($I86,38))="UL"),INDIRECT(ADDRESS($I86,COLUMN())),0),0),IF($J86&gt;0,IF(AND(INDIRECT(ADDRESS($J86,44))=0,INDIRECT(ADDRESS($J86,38))="UL"),INDIRECT(ADDRESS($J86,COLUMN())),0),0),IF($K86&gt;0,IF(AND(INDIRECT(ADDRESS($K86,44))=0,INDIRECT(ADDRESS($K86,38))="UL"),INDIRECT(ADDRESS($K86,COLUMN())),0),0),IF($L86&gt;0,IF(AND(INDIRECT(ADDRESS($L86,44))=0,INDIRECT(ADDRESS($L86,38))="UL"),INDIRECT(ADDRESS($L86,COLUMN())),0),0),IF($M86&gt;0,IF(AND(INDIRECT(ADDRESS($M86,44))=0,INDIRECT(ADDRESS($M86,38))="UL"),INDIRECT(ADDRESS($M86,COLUMN())),0),0))</f>
        <v>0.33121693121693119</v>
      </c>
      <c r="BD86" s="58" cm="1">
        <f t="array" aca="1" ref="BD86" ca="1">SUM(IF($C86&gt;0,IF(AND(INDIRECT(ADDRESS($C86,44))=0,INDIRECT(ADDRESS($C86,38))="UL"),INDIRECT(ADDRESS($C86,COLUMN())),0),0),IF($D86&gt;0,IF(AND(INDIRECT(ADDRESS($D86,44))=0,INDIRECT(ADDRESS($D86,38))="UL"),INDIRECT(ADDRESS($D86,COLUMN())),0),0),IF($E86&gt;0,IF(AND(INDIRECT(ADDRESS($E86,44))=0,INDIRECT(ADDRESS($E86,38))="UL"),INDIRECT(ADDRESS($E86,COLUMN())),0),0),IF($F86&gt;0,IF(AND(INDIRECT(ADDRESS($F86,44))=0,INDIRECT(ADDRESS($F86,38))="UL"),INDIRECT(ADDRESS($F86,COLUMN())),0),0),IF($G86&gt;0,IF(AND(INDIRECT(ADDRESS($G86,44))=0,INDIRECT(ADDRESS($G86,38))="UL"),INDIRECT(ADDRESS($G86,COLUMN())),0),0),IF($H86&gt;0,IF(AND(INDIRECT(ADDRESS($H86,44))=0,INDIRECT(ADDRESS($H86,38))="UL"),INDIRECT(ADDRESS($H86,COLUMN())),0),0),IF($I86&gt;0,IF(AND(INDIRECT(ADDRESS($I86,44))=0,INDIRECT(ADDRESS($I86,38))="UL"),INDIRECT(ADDRESS($I86,COLUMN())),0),0),IF($J86&gt;0,IF(AND(INDIRECT(ADDRESS($J86,44))=0,INDIRECT(ADDRESS($J86,38))="UL"),INDIRECT(ADDRESS($J86,COLUMN())),0),0),IF($K86&gt;0,IF(AND(INDIRECT(ADDRESS($K86,44))=0,INDIRECT(ADDRESS($K86,38))="UL"),INDIRECT(ADDRESS($K86,COLUMN())),0),0),IF($L86&gt;0,IF(AND(INDIRECT(ADDRESS($L86,44))=0,INDIRECT(ADDRESS($L86,38))="UL"),INDIRECT(ADDRESS($L86,COLUMN())),0),0),IF($M86&gt;0,IF(AND(INDIRECT(ADDRESS($M86,44))=0,INDIRECT(ADDRESS($M86,38))="UL"),INDIRECT(ADDRESS($M86,COLUMN())),0),0))</f>
        <v>0.54920634920634925</v>
      </c>
      <c r="BE86" s="57">
        <f t="shared" ca="1" si="60"/>
        <v>0.33121693121693119</v>
      </c>
      <c r="BF86" s="57" cm="1">
        <f t="array" aca="1" ref="BF86" ca="1">SUM(IF($C86&gt;0,IF(INDIRECT(ADDRESS($C86,45))=1,INDIRECT(ADDRESS($C86,52))*INDIRECT(ADDRESS($C86,42))/5,0),0), IF($D86&gt;0,IF(INDIRECT(ADDRESS($D86,45))=1,INDIRECT(ADDRESS($D86,52))*INDIRECT(ADDRESS($D86,42))/5,0),0), IF($E86&gt;0,IF(INDIRECT(ADDRESS($E86,45))=1,INDIRECT(ADDRESS($E86,52))*INDIRECT(ADDRESS($E86,42))/5,0),0), IF($F86&gt;0,IF(INDIRECT(ADDRESS($F86,45))=1,INDIRECT(ADDRESS($F86,52))*INDIRECT(ADDRESS($F86,42))/5,0),0), IF($G86&gt;0,IF(INDIRECT(ADDRESS($G86,45))=1,INDIRECT(ADDRESS($G86,52))*INDIRECT(ADDRESS($G86,42))/5,0),0), IF($H86&gt;0,IF(INDIRECT(ADDRESS($H86,45))=1,INDIRECT(ADDRESS($H86,52))*INDIRECT(ADDRESS($H86,42))/5,0),0)
)*$BF$296/100</f>
        <v>0</v>
      </c>
      <c r="BG86" s="19">
        <v>1</v>
      </c>
      <c r="BH86" s="57" cm="1">
        <f t="array" aca="1" ref="BH86" ca="1">SUM(IF($C86&gt;0,IF(AND(INDIRECT(ADDRESS($C86,44))=0,INDIRECT(ADDRESS($C86,38))&lt;&gt;"UL"),INDIRECT(ADDRESS($C86,COLUMN()-12)),0),0), IF($D86&gt;0,IF(AND(INDIRECT(ADDRESS($D86,44))=0,INDIRECT(ADDRESS($D86,38))&lt;&gt;"UL"),INDIRECT(ADDRESS($D86,COLUMN()-12)),0),0), IF($E86&gt;0,IF(AND(INDIRECT(ADDRESS($E86,44))=0,INDIRECT(ADDRESS($E86,38))&lt;&gt;"UL"),INDIRECT(ADDRESS($E86,COLUMN()-12)),0),0), IF($F86&gt;0,IF(AND(INDIRECT(ADDRESS($F86,44))=0,INDIRECT(ADDRESS($F86,38))&lt;&gt;"UL"),INDIRECT(ADDRESS($F86,COLUMN()-12)),0),0), IF($G86&gt;0,IF(AND(INDIRECT(ADDRESS($G86,44))=0,INDIRECT(ADDRESS($G86,38))&lt;&gt;"UL"),INDIRECT(ADDRESS($G86,COLUMN()-12)),0),0), IF($H86&gt;0,IF(AND(INDIRECT(ADDRESS($H86,44))=0,INDIRECT(ADDRESS($H86,38))&lt;&gt;"UL"),INDIRECT(ADDRESS($H86,COLUMN()-12)),0),0), IF($I86&gt;0,IF(AND(INDIRECT(ADDRESS($I86,44))=0,INDIRECT(ADDRESS($I86,38))&lt;&gt;"UL"),INDIRECT(ADDRESS($I86,COLUMN()-12)),0),0), IF($J86&gt;0,IF(AND(INDIRECT(ADDRESS($J86,44))=0,INDIRECT(ADDRESS($J86,38))&lt;&gt;"UL"),INDIRECT(ADDRESS($J86,COLUMN()-12)),0),0), IF($K86&gt;0,IF(AND(INDIRECT(ADDRESS($K86,44))=0,INDIRECT(ADDRESS($K86,38))&lt;&gt;"UL"),INDIRECT(ADDRESS($K86,COLUMN()-12)),0),0), IF($L86&gt;0,IF(AND(INDIRECT(ADDRESS($L86,44))=0,INDIRECT(ADDRESS($L86,38))&lt;&gt;"UL"),INDIRECT(ADDRESS($L86,COLUMN()-12)),0),0), IF($M86&gt;0,IF(AND(INDIRECT(ADDRESS($M86,44))=0,INDIRECT(ADDRESS($M86,38))&lt;&gt;"UL"),INDIRECT(ADDRESS($M86,COLUMN()-12)),0),0))</f>
        <v>0</v>
      </c>
      <c r="BI86" s="57" cm="1">
        <f t="array" aca="1" ref="BI86" ca="1">SUM(IF($C86&gt;0,IF(AND(INDIRECT(ADDRESS($C86,44))=0,INDIRECT(ADDRESS($C86,38))&lt;&gt;"UL"),INDIRECT(ADDRESS($C86,COLUMN()-12)),0),0), IF($D86&gt;0,IF(AND(INDIRECT(ADDRESS($D86,44))=0,INDIRECT(ADDRESS($D86,38))&lt;&gt;"UL"),INDIRECT(ADDRESS($D86,COLUMN()-12)),0),0), IF($E86&gt;0,IF(AND(INDIRECT(ADDRESS($E86,44))=0,INDIRECT(ADDRESS($E86,38))&lt;&gt;"UL"),INDIRECT(ADDRESS($E86,COLUMN()-12)),0),0), IF($F86&gt;0,IF(AND(INDIRECT(ADDRESS($F86,44))=0,INDIRECT(ADDRESS($F86,38))&lt;&gt;"UL"),INDIRECT(ADDRESS($F86,COLUMN()-12)),0),0), IF($G86&gt;0,IF(AND(INDIRECT(ADDRESS($G86,44))=0,INDIRECT(ADDRESS($G86,38))&lt;&gt;"UL"),INDIRECT(ADDRESS($G86,COLUMN()-12)),0),0), IF($H86&gt;0,IF(AND(INDIRECT(ADDRESS($H86,44))=0,INDIRECT(ADDRESS($H86,38))&lt;&gt;"UL"),INDIRECT(ADDRESS($H86,COLUMN()-12)),0),0), IF($I86&gt;0,IF(AND(INDIRECT(ADDRESS($I86,44))=0,INDIRECT(ADDRESS($I86,38))&lt;&gt;"UL"),INDIRECT(ADDRESS($I86,COLUMN()-12)),0),0), IF($J86&gt;0,IF(AND(INDIRECT(ADDRESS($J86,44))=0,INDIRECT(ADDRESS($J86,38))&lt;&gt;"UL"),INDIRECT(ADDRESS($J86,COLUMN()-12)),0),0), IF($K86&gt;0,IF(AND(INDIRECT(ADDRESS($K86,44))=0,INDIRECT(ADDRESS($K86,38))&lt;&gt;"UL"),INDIRECT(ADDRESS($K86,COLUMN()-12)),0),0), IF($L86&gt;0,IF(AND(INDIRECT(ADDRESS($L86,44))=0,INDIRECT(ADDRESS($L86,38))&lt;&gt;"UL"),INDIRECT(ADDRESS($L86,COLUMN()-12)),0),0), IF($M86&gt;0,IF(AND(INDIRECT(ADDRESS($M86,44))=0,INDIRECT(ADDRESS($M86,38))&lt;&gt;"UL"),INDIRECT(ADDRESS($M86,COLUMN()-12)),0),0))</f>
        <v>0.55555555555555547</v>
      </c>
      <c r="BJ86" s="57" cm="1">
        <f t="array" aca="1" ref="BJ86" ca="1">SUM(IF($C86&gt;0,IF(AND(INDIRECT(ADDRESS($C86,44))=0,INDIRECT(ADDRESS($C86,38))&lt;&gt;"UL"),INDIRECT(ADDRESS($C86,COLUMN()-12)),0),0), IF($D86&gt;0,IF(AND(INDIRECT(ADDRESS($D86,44))=0,INDIRECT(ADDRESS($D86,38))&lt;&gt;"UL"),INDIRECT(ADDRESS($D86,COLUMN()-12)),0),0), IF($E86&gt;0,IF(AND(INDIRECT(ADDRESS($E86,44))=0,INDIRECT(ADDRESS($E86,38))&lt;&gt;"UL"),INDIRECT(ADDRESS($E86,COLUMN()-12)),0),0), IF($F86&gt;0,IF(AND(INDIRECT(ADDRESS($F86,44))=0,INDIRECT(ADDRESS($F86,38))&lt;&gt;"UL"),INDIRECT(ADDRESS($F86,COLUMN()-12)),0),0), IF($G86&gt;0,IF(AND(INDIRECT(ADDRESS($G86,44))=0,INDIRECT(ADDRESS($G86,38))&lt;&gt;"UL"),INDIRECT(ADDRESS($G86,COLUMN()-12)),0),0), IF($H86&gt;0,IF(AND(INDIRECT(ADDRESS($H86,44))=0,INDIRECT(ADDRESS($H86,38))&lt;&gt;"UL"),INDIRECT(ADDRESS($H86,COLUMN()-12)),0),0), IF($I86&gt;0,IF(AND(INDIRECT(ADDRESS($I86,44))=0,INDIRECT(ADDRESS($I86,38))&lt;&gt;"UL"),INDIRECT(ADDRESS($I86,COLUMN()-12)),0),0), IF($J86&gt;0,IF(AND(INDIRECT(ADDRESS($J86,44))=0,INDIRECT(ADDRESS($J86,38))&lt;&gt;"UL"),INDIRECT(ADDRESS($J86,COLUMN()-12)),0),0), IF($K86&gt;0,IF(AND(INDIRECT(ADDRESS($K86,44))=0,INDIRECT(ADDRESS($K86,38))&lt;&gt;"UL"),INDIRECT(ADDRESS($K86,COLUMN()-12)),0),0), IF($L86&gt;0,IF(AND(INDIRECT(ADDRESS($L86,44))=0,INDIRECT(ADDRESS($L86,38))&lt;&gt;"UL"),INDIRECT(ADDRESS($L86,COLUMN()-12)),0),0), IF($M86&gt;0,IF(AND(INDIRECT(ADDRESS($M86,44))=0,INDIRECT(ADDRESS($M86,38))&lt;&gt;"UL"),INDIRECT(ADDRESS($M86,COLUMN()-12)),0),0))</f>
        <v>0.55555555555555547</v>
      </c>
      <c r="BK86" s="57">
        <f t="shared" ca="1" si="61"/>
        <v>0.55555555555555547</v>
      </c>
      <c r="BL86" s="58">
        <f t="shared" ca="1" si="62"/>
        <v>0.37037037037037029</v>
      </c>
      <c r="BM86" s="57" cm="1">
        <f t="array" aca="1" ref="BM86" ca="1">SUM(IF($C86&gt;0,IF(AND(INDIRECT(ADDRESS($C86,44))=0,INDIRECT(ADDRESS($C86,38))&lt;&gt;"UL"),INDIRECT(ADDRESS($C86,COLUMN()-12)),0),0), IF($D86&gt;0,IF(AND(INDIRECT(ADDRESS($D86,44))=0,INDIRECT(ADDRESS($D86,38))&lt;&gt;"UL"),INDIRECT(ADDRESS($D86,COLUMN()-12)),0),0), IF($E86&gt;0,IF(AND(INDIRECT(ADDRESS($E86,44))=0,INDIRECT(ADDRESS($E86,38))&lt;&gt;"UL"),INDIRECT(ADDRESS($E86,COLUMN()-12)),0),0), IF($F86&gt;0,IF(AND(INDIRECT(ADDRESS($F86,44))=0,INDIRECT(ADDRESS($F86,38))&lt;&gt;"UL"),INDIRECT(ADDRESS($F86,COLUMN()-12)),0),0), IF($G86&gt;0,IF(AND(INDIRECT(ADDRESS($G86,44))=0,INDIRECT(ADDRESS($G86,38))&lt;&gt;"UL"),INDIRECT(ADDRESS($G86,COLUMN()-12)),0),0), IF($H86&gt;0,IF(AND(INDIRECT(ADDRESS($H86,44))=0,INDIRECT(ADDRESS($H86,38))&lt;&gt;"UL"),INDIRECT(ADDRESS($H86,COLUMN()-12)),0),0), IF($I86&gt;0,IF(AND(INDIRECT(ADDRESS($I86,44))=0,INDIRECT(ADDRESS($I86,38))&lt;&gt;"UL"),INDIRECT(ADDRESS($I86,COLUMN()-12)),0),0), IF($J86&gt;0,IF(AND(INDIRECT(ADDRESS($J86,44))=0,INDIRECT(ADDRESS($J86,38))&lt;&gt;"UL"),INDIRECT(ADDRESS($J86,COLUMN()-12)),0),0), IF($K86&gt;0,IF(AND(INDIRECT(ADDRESS($K86,44))=0,INDIRECT(ADDRESS($K86,38))&lt;&gt;"UL"),INDIRECT(ADDRESS($K86,COLUMN()-11)),0),0), IF($L86&gt;0,IF(AND(INDIRECT(ADDRESS($L86,44))=0,INDIRECT(ADDRESS($L86,38))&lt;&gt;"UL"),INDIRECT(ADDRESS($L86,COLUMN()-11)),0),0), IF($M86&gt;0,IF(AND(INDIRECT(ADDRESS($M86,44))=0,INDIRECT(ADDRESS($M86,38))&lt;&gt;"UL"),INDIRECT(ADDRESS($M86,COLUMN()-11)),0),0))</f>
        <v>0.22222222222222218</v>
      </c>
      <c r="BN86" s="57" cm="1">
        <f t="array" aca="1" ref="BN86" ca="1">SUM(IF($C86&gt;0,IF(AND(INDIRECT(ADDRESS($C86,44))=0,INDIRECT(ADDRESS($C86,38))&lt;&gt;"UL"),INDIRECT(ADDRESS($C86,COLUMN()-12)),0),0), IF($D86&gt;0,IF(AND(INDIRECT(ADDRESS($D86,44))=0,INDIRECT(ADDRESS($D86,38))&lt;&gt;"UL"),INDIRECT(ADDRESS($D86,COLUMN()-12)),0),0), IF($E86&gt;0,IF(AND(INDIRECT(ADDRESS($E86,44))=0,INDIRECT(ADDRESS($E86,38))&lt;&gt;"UL"),INDIRECT(ADDRESS($E86,COLUMN()-12)),0),0), IF($F86&gt;0,IF(AND(INDIRECT(ADDRESS($F86,44))=0,INDIRECT(ADDRESS($F86,38))&lt;&gt;"UL"),INDIRECT(ADDRESS($F86,COLUMN()-12)),0),0), IF($G86&gt;0,IF(AND(INDIRECT(ADDRESS($G86,44))=0,INDIRECT(ADDRESS($G86,38))&lt;&gt;"UL"),INDIRECT(ADDRESS($G86,COLUMN()-12)),0),0), IF($H86&gt;0,IF(AND(INDIRECT(ADDRESS($H86,44))=0,INDIRECT(ADDRESS($H86,38))&lt;&gt;"UL"),INDIRECT(ADDRESS($H86,COLUMN()-12)),0),0), IF($I86&gt;0,IF(AND(INDIRECT(ADDRESS($I86,44))=0,INDIRECT(ADDRESS($I86,38))&lt;&gt;"UL"),INDIRECT(ADDRESS($I86,COLUMN()-12)),0),0), IF($J86&gt;0,IF(AND(INDIRECT(ADDRESS($J86,44))=0,INDIRECT(ADDRESS($J86,38))&lt;&gt;"UL"),INDIRECT(ADDRESS($J86,COLUMN()-12)),0),0), IF($K86&gt;0,IF(AND(INDIRECT(ADDRESS($K86,44))=0,INDIRECT(ADDRESS($K86,38))&lt;&gt;"UL"),INDIRECT(ADDRESS($K86,COLUMN()-11)),0),0), IF($L86&gt;0,IF(AND(INDIRECT(ADDRESS($L86,44))=0,INDIRECT(ADDRESS($L86,38))&lt;&gt;"UL"),INDIRECT(ADDRESS($L86,COLUMN()-11)),0),0), IF($M86&gt;0,IF(AND(INDIRECT(ADDRESS($M86,44))=0,INDIRECT(ADDRESS($M86,38))&lt;&gt;"UL"),INDIRECT(ADDRESS($M86,COLUMN()-11)),0),0))</f>
        <v>7.4074074074074056E-2</v>
      </c>
      <c r="BO86" s="57" cm="1">
        <f t="array" aca="1" ref="BO86" ca="1">SUM(IF($C86&gt;0,IF(AND(INDIRECT(ADDRESS($C86,44))=0,INDIRECT(ADDRESS($C86,38))&lt;&gt;"UL"),INDIRECT(ADDRESS($C86,COLUMN()-12)),0),0), IF($D86&gt;0,IF(AND(INDIRECT(ADDRESS($D86,44))=0,INDIRECT(ADDRESS($D86,38))&lt;&gt;"UL"),INDIRECT(ADDRESS($D86,COLUMN()-12)),0),0), IF($E86&gt;0,IF(AND(INDIRECT(ADDRESS($E86,44))=0,INDIRECT(ADDRESS($E86,38))&lt;&gt;"UL"),INDIRECT(ADDRESS($E86,COLUMN()-12)),0),0), IF($F86&gt;0,IF(AND(INDIRECT(ADDRESS($F86,44))=0,INDIRECT(ADDRESS($F86,38))&lt;&gt;"UL"),INDIRECT(ADDRESS($F86,COLUMN()-12)),0),0), IF($G86&gt;0,IF(AND(INDIRECT(ADDRESS($G86,44))=0,INDIRECT(ADDRESS($G86,38))&lt;&gt;"UL"),INDIRECT(ADDRESS($G86,COLUMN()-12)),0),0), IF($H86&gt;0,IF(AND(INDIRECT(ADDRESS($H86,44))=0,INDIRECT(ADDRESS($H86,38))&lt;&gt;"UL"),INDIRECT(ADDRESS($H86,COLUMN()-12)),0),0), IF($I86&gt;0,IF(AND(INDIRECT(ADDRESS($I86,44))=0,INDIRECT(ADDRESS($I86,38))&lt;&gt;"UL"),INDIRECT(ADDRESS($I86,COLUMN()-12)),0),0), IF($J86&gt;0,IF(AND(INDIRECT(ADDRESS($J86,44))=0,INDIRECT(ADDRESS($J86,38))&lt;&gt;"UL"),INDIRECT(ADDRESS($J86,COLUMN()-12)),0),0), IF($K86&gt;0,IF(AND(INDIRECT(ADDRESS($K86,44))=0,INDIRECT(ADDRESS($K86,38))&lt;&gt;"UL"),INDIRECT(ADDRESS($K86,COLUMN()-11)),0),0), IF($L86&gt;0,IF(AND(INDIRECT(ADDRESS($L86,44))=0,INDIRECT(ADDRESS($L86,38))&lt;&gt;"UL"),INDIRECT(ADDRESS($L86,COLUMN()-11)),0),0), IF($M86&gt;0,IF(AND(INDIRECT(ADDRESS($M86,44))=0,INDIRECT(ADDRESS($M86,38))&lt;&gt;"UL"),INDIRECT(ADDRESS($M86,COLUMN()-11)),0),0))</f>
        <v>0.14814814814814811</v>
      </c>
      <c r="BP86" s="57" cm="1">
        <f t="array" aca="1" ref="BP86" ca="1">SUM(IF($C86&gt;0,IF(AND(INDIRECT(ADDRESS($C86,44))=0,INDIRECT(ADDRESS($C86,38))&lt;&gt;"UL"),INDIRECT(ADDRESS($C86,COLUMN()-12)),0),0), IF($D86&gt;0,IF(AND(INDIRECT(ADDRESS($D86,44))=0,INDIRECT(ADDRESS($D86,38))&lt;&gt;"UL"),INDIRECT(ADDRESS($D86,COLUMN()-12)),0),0), IF($E86&gt;0,IF(AND(INDIRECT(ADDRESS($E86,44))=0,INDIRECT(ADDRESS($E86,38))&lt;&gt;"UL"),INDIRECT(ADDRESS($E86,COLUMN()-12)),0),0), IF($F86&gt;0,IF(AND(INDIRECT(ADDRESS($F86,44))=0,INDIRECT(ADDRESS($F86,38))&lt;&gt;"UL"),INDIRECT(ADDRESS($F86,COLUMN()-12)),0),0), IF($G86&gt;0,IF(AND(INDIRECT(ADDRESS($G86,44))=0,INDIRECT(ADDRESS($G86,38))&lt;&gt;"UL"),INDIRECT(ADDRESS($G86,COLUMN()-12)),0),0), IF($H86&gt;0,IF(AND(INDIRECT(ADDRESS($H86,44))=0,INDIRECT(ADDRESS($H86,38))&lt;&gt;"UL"),INDIRECT(ADDRESS($H86,COLUMN()-12)),0),0), IF($I86&gt;0,IF(AND(INDIRECT(ADDRESS($I86,44))=0,INDIRECT(ADDRESS($I86,38))&lt;&gt;"UL"),INDIRECT(ADDRESS($I86,COLUMN()-12)),0),0), IF($J86&gt;0,IF(AND(INDIRECT(ADDRESS($J86,44))=0,INDIRECT(ADDRESS($J86,38))&lt;&gt;"UL"),INDIRECT(ADDRESS($J86,COLUMN()-12)),0),0), IF($K86&gt;0,IF(AND(INDIRECT(ADDRESS($K86,44))=0,INDIRECT(ADDRESS($K86,38))&lt;&gt;"UL"),INDIRECT(ADDRESS($K86,COLUMN()-11)),0),0), IF($L86&gt;0,IF(AND(INDIRECT(ADDRESS($L86,44))=0,INDIRECT(ADDRESS($L86,38))&lt;&gt;"UL"),INDIRECT(ADDRESS($L86,COLUMN()-11)),0),0), IF($M86&gt;0,IF(AND(INDIRECT(ADDRESS($M86,44))=0,INDIRECT(ADDRESS($M86,38))&lt;&gt;"UL"),INDIRECT(ADDRESS($M86,COLUMN()-11)),0),0))</f>
        <v>0.14814814814814811</v>
      </c>
      <c r="BQ86" s="57">
        <f t="shared" ca="1" si="63"/>
        <v>0.14814814814814811</v>
      </c>
      <c r="BR86" s="161">
        <f t="shared" ca="1" si="64"/>
        <v>79.354847620958253</v>
      </c>
      <c r="BS86" s="56"/>
      <c r="BT86" s="56">
        <f t="shared" ca="1" si="65"/>
        <v>4.9044113457772589</v>
      </c>
      <c r="BU86" s="63">
        <f t="shared" ca="1" si="66"/>
        <v>0.13255165799397997</v>
      </c>
      <c r="BV86" s="57" t="s">
        <v>34</v>
      </c>
      <c r="BW86" s="57" cm="1">
        <f t="array" aca="1" ref="BW86" ca="1">SUM(IF($C86&gt;0,IF(AND(INDIRECT(ADDRESS($C86,44))=0,INDIRECT(ADDRESS($C86,38))="UL",ISERROR(SEARCH("Rear",INDIRECT(ADDRESS($C86,33)))),ISERROR(SEARCH("Side",INDIRECT(ADDRESS($C86,33))))),INDIRECT(ADDRESS($C86,COLUMN())),0),0),IF($D86&gt;0,IF(AND(INDIRECT(ADDRESS($D86,44))=0,INDIRECT(ADDRESS($D86,38))="UL",ISERROR(SEARCH("Rear",INDIRECT(ADDRESS($D86,33)))),ISERROR(SEARCH("Side",INDIRECT(ADDRESS($D86,33))))),INDIRECT(ADDRESS($D86,COLUMN())),0),0),IF($E86&gt;0,IF(AND(INDIRECT(ADDRESS($E86,44))=0,INDIRECT(ADDRESS($E86,38))="UL",ISERROR(SEARCH("Rear",INDIRECT(ADDRESS($E86,33)))),ISERROR(SEARCH("Side",INDIRECT(ADDRESS($E86,33))))),INDIRECT(ADDRESS($E86,COLUMN())),0),0),IF($F86&gt;0,IF(AND(INDIRECT(ADDRESS($F86,44))=0,INDIRECT(ADDRESS($F86,38))="UL",ISERROR(SEARCH("Rear",INDIRECT(ADDRESS($F86,33)))),ISERROR(SEARCH("Side",INDIRECT(ADDRESS($F86,33))))),INDIRECT(ADDRESS($F86,COLUMN())),0),0),IF($G86&gt;0,IF(AND(INDIRECT(ADDRESS($G86,44))=0,INDIRECT(ADDRESS($G86,38))="UL",ISERROR(SEARCH("Rear",INDIRECT(ADDRESS($G86,33)))),ISERROR(SEARCH("Side",INDIRECT(ADDRESS($G86,33))))),INDIRECT(ADDRESS($G86,COLUMN())),0),0),IF($H86&gt;0,IF(AND(INDIRECT(ADDRESS($H86,44))=0,INDIRECT(ADDRESS($H86,38))="UL",ISERROR(SEARCH("Rear",INDIRECT(ADDRESS($H86,33)))),ISERROR(SEARCH("Side",INDIRECT(ADDRESS($H86,33))))),INDIRECT(ADDRESS($H86,COLUMN())),0),0),IF($I86&gt;0,IF(AND(INDIRECT(ADDRESS($I86,44))=0,INDIRECT(ADDRESS($I86,38))="UL",ISERROR(SEARCH("Rear",INDIRECT(ADDRESS($I86,33)))),ISERROR(SEARCH("Side",INDIRECT(ADDRESS($I86,33))))),INDIRECT(ADDRESS($I86,COLUMN())),0),0),IF($J86&gt;0,IF(AND(INDIRECT(ADDRESS($J86,44))=0,INDIRECT(ADDRESS($J86,38))="UL",ISERROR(SEARCH("Rear",INDIRECT(ADDRESS($J86,33)))),ISERROR(SEARCH("Side",INDIRECT(ADDRESS($J86,33))))),INDIRECT(ADDRESS($J86,COLUMN())),0),0),IF($K86&gt;0,IF(AND(INDIRECT(ADDRESS($K86,44))=0,INDIRECT(ADDRESS($K86,38))="UL",ISERROR(SEARCH("Rear",INDIRECT(ADDRESS($K86,33)))),ISERROR(SEARCH("Side",INDIRECT(ADDRESS($K86,33))))),INDIRECT(ADDRESS($K86,COLUMN())),0),0),IF($L86&gt;0,IF(AND(INDIRECT(ADDRESS($L86,44))=0,INDIRECT(ADDRESS($L86,38))="UL",ISERROR(SEARCH("Rear",INDIRECT(ADDRESS($L86,33)))),ISERROR(SEARCH("Side",INDIRECT(ADDRESS($L86,33))))),INDIRECT(ADDRESS($L86,COLUMN())),0),0),IF($M86&gt;0,IF(AND(INDIRECT(ADDRESS($M86,44))=0,INDIRECT(ADDRESS($M86,38))="UL",ISERROR(SEARCH("Rear",INDIRECT(ADDRESS($M86,33)))),ISERROR(SEARCH("Side",INDIRECT(ADDRESS($M86,33))))),INDIRECT(ADDRESS($M86,COLUMN())),0),0))</f>
        <v>0.94444444444444431</v>
      </c>
      <c r="BX86" s="57">
        <f t="shared" ca="1" si="67"/>
        <v>0.94444444444444431</v>
      </c>
      <c r="BY86" s="57" cm="1">
        <f t="array" aca="1" ref="BY86" ca="1">SUM(IF($C86&gt;0,IF(AND(INDIRECT(ADDRESS($C86,44))=0,INDIRECT(ADDRESS($C86,38))="UL"),INDIRECT(ADDRESS($C86,COLUMN())),0),0),IF($D86&gt;0,IF(AND(INDIRECT(ADDRESS($D86,44))=0,INDIRECT(ADDRESS($D86,38))="UL"),INDIRECT(ADDRESS($D86,COLUMN())),0),0),IF($E86&gt;0,IF(AND(INDIRECT(ADDRESS($E86,44))=0,INDIRECT(ADDRESS($E86,38))="UL"),INDIRECT(ADDRESS($E86,COLUMN())),0),0),IF($F86&gt;0,IF(AND(INDIRECT(ADDRESS($F86,44))=0,INDIRECT(ADDRESS($F86,38))="UL"),INDIRECT(ADDRESS($F86,COLUMN())),0),0),IF($G86&gt;0,IF(AND(INDIRECT(ADDRESS($G86,44))=0,INDIRECT(ADDRESS($G86,38))="UL"),INDIRECT(ADDRESS($G86,COLUMN())),0),0),IF($H86&gt;0,IF(AND(INDIRECT(ADDRESS($H86,44))=0,INDIRECT(ADDRESS($H86,38))="UL"),INDIRECT(ADDRESS($H86,COLUMN())),0),0),IF($I86&gt;0,IF(AND(INDIRECT(ADDRESS($I86,44))=0,INDIRECT(ADDRESS($I86,38))="UL"),INDIRECT(ADDRESS($I86,COLUMN())),0),0),IF($J86&gt;0,IF(AND(INDIRECT(ADDRESS($J86,44))=0,INDIRECT(ADDRESS($J86,38))="UL"),INDIRECT(ADDRESS($J86,COLUMN())),0),0),IF($K86&gt;0,IF(AND(INDIRECT(ADDRESS($K86,44))=0,INDIRECT(ADDRESS($K86,38))="UL"),INDIRECT(ADDRESS($K86,COLUMN())),0),0),IF($L86&gt;0,IF(AND(INDIRECT(ADDRESS($L86,44))=0,INDIRECT(ADDRESS($L86,38))="UL"),INDIRECT(ADDRESS($L86,COLUMN())),0),0),IF($M86&gt;0,IF(AND(INDIRECT(ADDRESS($M86,44))=0,INDIRECT(ADDRESS($M86,38))="UL"),INDIRECT(ADDRESS($M86,COLUMN())),0),0))</f>
        <v>0.41975308641975306</v>
      </c>
      <c r="BZ86" s="57" cm="1">
        <f t="array" aca="1" ref="BZ86" ca="1">SUM(IF($C86&gt;0,IF(AND(INDIRECT(ADDRESS($C86,44))=0,INDIRECT(ADDRESS($C86,38))="UL"),INDIRECT(ADDRESS($C86,COLUMN())),0),0),IF($D86&gt;0,IF(AND(INDIRECT(ADDRESS($D86,44))=0,INDIRECT(ADDRESS($D86,38))="UL"),INDIRECT(ADDRESS($D86,COLUMN())),0),0),IF($E86&gt;0,IF(AND(INDIRECT(ADDRESS($E86,44))=0,INDIRECT(ADDRESS($E86,38))="UL"),INDIRECT(ADDRESS($E86,COLUMN())),0),0),IF($F86&gt;0,IF(AND(INDIRECT(ADDRESS($F86,44))=0,INDIRECT(ADDRESS($F86,38))="UL"),INDIRECT(ADDRESS($F86,COLUMN())),0),0),IF($G86&gt;0,IF(AND(INDIRECT(ADDRESS($G86,44))=0,INDIRECT(ADDRESS($G86,38))="UL"),INDIRECT(ADDRESS($G86,COLUMN())),0),0),IF($H86&gt;0,IF(AND(INDIRECT(ADDRESS($H86,44))=0,INDIRECT(ADDRESS($H86,38))="UL"),INDIRECT(ADDRESS($H86,COLUMN())),0),0),IF($I86&gt;0,IF(AND(INDIRECT(ADDRESS($I86,44))=0,INDIRECT(ADDRESS($I86,38))="UL"),INDIRECT(ADDRESS($I86,COLUMN())),0),0),IF($J86&gt;0,IF(AND(INDIRECT(ADDRESS($J86,44))=0,INDIRECT(ADDRESS($J86,38))="UL"),INDIRECT(ADDRESS($J86,COLUMN())),0),0),IF($K86&gt;0,IF(AND(INDIRECT(ADDRESS($K86,44))=0,INDIRECT(ADDRESS($K86,38))="UL"),INDIRECT(ADDRESS($K86,COLUMN())),0),0),IF($L86&gt;0,IF(AND(INDIRECT(ADDRESS($L86,44))=0,INDIRECT(ADDRESS($L86,38))="UL"),INDIRECT(ADDRESS($L86,COLUMN())),0),0),IF($M86&gt;0,IF(AND(INDIRECT(ADDRESS($M86,44))=0,INDIRECT(ADDRESS($M86,38))="UL"),INDIRECT(ADDRESS($M86,COLUMN())),0),0))</f>
        <v>0.37654320987654322</v>
      </c>
      <c r="CA86" s="57">
        <f t="shared" ca="1" si="68"/>
        <v>0.37654320987654322</v>
      </c>
      <c r="CB86" s="57" cm="1">
        <f t="array" aca="1" ref="CB86" ca="1">SUM(IF($C86&gt;0,IF(AND(INDIRECT(ADDRESS($C86,44))=0,INDIRECT(ADDRESS($C86,38))&lt;&gt;"UL"),INDIRECT(ADDRESS($C86,COLUMN())),0),0),IF($D86&gt;0,IF(AND(INDIRECT(ADDRESS($D86,44))=0,INDIRECT(ADDRESS($D86,38))&lt;&gt;"UL"),INDIRECT(ADDRESS($D86,COLUMN())),0),0),IF($E86&gt;0,IF(AND(INDIRECT(ADDRESS($E86,44))=0,INDIRECT(ADDRESS($E86,38))&lt;&gt;"UL"),INDIRECT(ADDRESS($E86,COLUMN())),0),0),IF($F86&gt;0,IF(AND(INDIRECT(ADDRESS($F86,44))=0,INDIRECT(ADDRESS($F86,38))&lt;&gt;"UL"),INDIRECT(ADDRESS($F86,COLUMN())),0),0),IF($G86&gt;0,IF(AND(INDIRECT(ADDRESS($G86,44))=0,INDIRECT(ADDRESS($G86,38))&lt;&gt;"UL"),INDIRECT(ADDRESS($G86,COLUMN())),0),0),IF($H86&gt;0,IF(AND(INDIRECT(ADDRESS($H86,44))=0,INDIRECT(ADDRESS($H86,38))&lt;&gt;"UL"),INDIRECT(ADDRESS($H86,COLUMN())),0),0),IF($I86&gt;0,IF(AND(INDIRECT(ADDRESS($I86,44))=0,INDIRECT(ADDRESS($I86,38))&lt;&gt;"UL"),INDIRECT(ADDRESS($I86,COLUMN())),0),0),IF($J86&gt;0,IF(AND(INDIRECT(ADDRESS($J86,44))=0,INDIRECT(ADDRESS($J86,38))&lt;&gt;"UL"),INDIRECT(ADDRESS($J86,COLUMN())),0),0),IF($K86&gt;0,IF(AND(INDIRECT(ADDRESS($K86,44))=0,INDIRECT(ADDRESS($K86,38))&lt;&gt;"UL"),INDIRECT(ADDRESS($K86,COLUMN())),0),0),IF($L86&gt;0,IF(AND(INDIRECT(ADDRESS($L86,44))=0,INDIRECT(ADDRESS($L86,38))&lt;&gt;"UL"),INDIRECT(ADDRESS($L86,COLUMN())),0),0),IF($M86&gt;0,IF(AND(INDIRECT(ADDRESS($M86,44))=0,INDIRECT(ADDRESS($M86,38))&lt;&gt;"UL"),INDIRECT(ADDRESS($M86,COLUMN())),0),0))</f>
        <v>0.27777777777777773</v>
      </c>
      <c r="CC86" s="57">
        <f t="shared" ca="1" si="69"/>
        <v>0.27777777777777773</v>
      </c>
      <c r="CD86" s="57" cm="1">
        <f t="array" aca="1" ref="CD86" ca="1">SUM(IF($C86&gt;0,IF(AND(INDIRECT(ADDRESS($C86,44))=0,INDIRECT(ADDRESS($C86,38))&lt;&gt;"UL"),INDIRECT(ADDRESS($C86,COLUMN())),0),0),IF($D86&gt;0,IF(AND(INDIRECT(ADDRESS($D86,44))=0,INDIRECT(ADDRESS($D86,38))&lt;&gt;"UL"),INDIRECT(ADDRESS($D86,COLUMN())),0),0),IF($E86&gt;0,IF(AND(INDIRECT(ADDRESS($E86,44))=0,INDIRECT(ADDRESS($E86,38))&lt;&gt;"UL"),INDIRECT(ADDRESS($E86,COLUMN())),0),0),IF($F86&gt;0,IF(AND(INDIRECT(ADDRESS($F86,44))=0,INDIRECT(ADDRESS($F86,38))&lt;&gt;"UL"),INDIRECT(ADDRESS($F86,COLUMN())),0),0),IF($G86&gt;0,IF(AND(INDIRECT(ADDRESS($G86,44))=0,INDIRECT(ADDRESS($G86,38))&lt;&gt;"UL"),INDIRECT(ADDRESS($G86,COLUMN())),0),0),IF($H86&gt;0,IF(AND(INDIRECT(ADDRESS($H86,44))=0,INDIRECT(ADDRESS($H86,38))&lt;&gt;"UL"),INDIRECT(ADDRESS($H86,COLUMN())),0),0),IF($I86&gt;0,IF(AND(INDIRECT(ADDRESS($I86,44))=0,INDIRECT(ADDRESS($I86,38))&lt;&gt;"UL"),INDIRECT(ADDRESS($I86,COLUMN())),0),0),IF($J86&gt;0,IF(AND(INDIRECT(ADDRESS($J86,44))=0,INDIRECT(ADDRESS($J86,38))&lt;&gt;"UL"),INDIRECT(ADDRESS($J86,COLUMN())),0),0),IF($K86&gt;0,IF(AND(INDIRECT(ADDRESS($K86,44))=0,INDIRECT(ADDRESS($K86,38))&lt;&gt;"UL"),INDIRECT(ADDRESS($K86,COLUMN())),0),0),IF($L86&gt;0,IF(AND(INDIRECT(ADDRESS($L86,44))=0,INDIRECT(ADDRESS($L86,38))&lt;&gt;"UL"),INDIRECT(ADDRESS($L86,COLUMN())),0),0),IF($M86&gt;0,IF(AND(INDIRECT(ADDRESS($M86,44))=0,INDIRECT(ADDRESS($M86,38))&lt;&gt;"UL"),INDIRECT(ADDRESS($M86,COLUMN())),0),0))</f>
        <v>9.2592592592592574E-2</v>
      </c>
      <c r="CE86" s="57" cm="1">
        <f t="array" aca="1" ref="CE86" ca="1">SUM(IF($C86&gt;0,IF(AND(INDIRECT(ADDRESS($C86,44))=0,INDIRECT(ADDRESS($C86,38))&lt;&gt;"UL"),INDIRECT(ADDRESS($C86,COLUMN())),0),0),IF($D86&gt;0,IF(AND(INDIRECT(ADDRESS($D86,44))=0,INDIRECT(ADDRESS($D86,38))&lt;&gt;"UL"),INDIRECT(ADDRESS($D86,COLUMN())),0),0),IF($E86&gt;0,IF(AND(INDIRECT(ADDRESS($E86,44))=0,INDIRECT(ADDRESS($E86,38))&lt;&gt;"UL"),INDIRECT(ADDRESS($E86,COLUMN())),0),0),IF($F86&gt;0,IF(AND(INDIRECT(ADDRESS($F86,44))=0,INDIRECT(ADDRESS($F86,38))&lt;&gt;"UL"),INDIRECT(ADDRESS($F86,COLUMN())),0),0),IF($G86&gt;0,IF(AND(INDIRECT(ADDRESS($G86,44))=0,INDIRECT(ADDRESS($G86,38))&lt;&gt;"UL"),INDIRECT(ADDRESS($G86,COLUMN())),0),0),IF($H86&gt;0,IF(AND(INDIRECT(ADDRESS($H86,44))=0,INDIRECT(ADDRESS($H86,38))&lt;&gt;"UL"),INDIRECT(ADDRESS($H86,COLUMN())),0),0),IF($I86&gt;0,IF(AND(INDIRECT(ADDRESS($I86,44))=0,INDIRECT(ADDRESS($I86,38))&lt;&gt;"UL"),INDIRECT(ADDRESS($I86,COLUMN())),0),0),IF($J86&gt;0,IF(AND(INDIRECT(ADDRESS($J86,44))=0,INDIRECT(ADDRESS($J86,38))&lt;&gt;"UL"),INDIRECT(ADDRESS($J86,COLUMN())),0),0),IF($K86&gt;0,IF(AND(INDIRECT(ADDRESS($K86,44))=0,INDIRECT(ADDRESS($K86,38))&lt;&gt;"UL"),INDIRECT(ADDRESS($K86,COLUMN())),0),0),IF($L86&gt;0,IF(AND(INDIRECT(ADDRESS($L86,44))=0,INDIRECT(ADDRESS($L86,38))&lt;&gt;"UL"),INDIRECT(ADDRESS($L86,COLUMN())),0),0),IF($M86&gt;0,IF(AND(INDIRECT(ADDRESS($M86,44))=0,INDIRECT(ADDRESS($M86,38))&lt;&gt;"UL"),INDIRECT(ADDRESS($M86,COLUMN())),0),0))</f>
        <v>0</v>
      </c>
      <c r="CF86" s="57">
        <f t="shared" ca="1" si="70"/>
        <v>0</v>
      </c>
      <c r="CG86" s="57">
        <f t="shared" ca="1" si="71"/>
        <v>3.0939927501077911</v>
      </c>
      <c r="CH86" s="57">
        <f t="shared" ca="1" si="72"/>
        <v>8.3621425678588948E-2</v>
      </c>
      <c r="CI86" s="19">
        <f t="shared" ca="1" si="73"/>
        <v>18.489052651640556</v>
      </c>
      <c r="CJ86" s="19"/>
      <c r="CK86" s="57" cm="1">
        <f t="array" aca="1" ref="CK86" ca="1">IF(AU86="S", SUM(IF($C86&gt;0,IF(INDIRECT(ADDRESS($C86,43))&lt;&gt;1,INDIRECT(ADDRESS($C86,48)),0),0), IF($D86&gt;0,IF(INDIRECT(ADDRESS($D86,43))&lt;&gt;1,INDIRECT(ADDRESS($D86,48)),0),0), IF($E86&gt;0,IF(INDIRECT(ADDRESS($E86,43))&lt;&gt;1,INDIRECT(ADDRESS($E86,48)),0),0), IF($F86&gt;0,IF(INDIRECT(ADDRESS($F86,43))&lt;&gt;1,INDIRECT(ADDRESS($F86,48)),0),0), IF($G86&gt;0,IF(INDIRECT(ADDRESS($G86,43))&lt;&gt;1,INDIRECT(ADDRESS($G86,48)),0),0), IF($H86&gt;0,IF(INDIRECT(ADDRESS($H86,43))&lt;&gt;1,INDIRECT(ADDRESS($H86,48)),0),0), IF($I86&gt;0,IF(INDIRECT(ADDRESS($I86,43))&lt;&gt;1,INDIRECT(ADDRESS($I86,48)),0),0), IF($J86&gt;0,IF(INDIRECT(ADDRESS($J86,43))&lt;&gt;1,INDIRECT(ADDRESS($J86,48)),0),0), IF($K86&gt;0,IF(INDIRECT(ADDRESS($K86,43))&lt;&gt;1,INDIRECT(ADDRESS($K86,48)),0),0), IF($L86&gt;0,IF(INDIRECT(ADDRESS($L86,43))&lt;&gt;1,INDIRECT(ADDRESS($L86,48)),0),0), IF($M86&gt;0,IF(INDIRECT(ADDRESS($M86,43))&lt;&gt;1,INDIRECT(ADDRESS($M86,48)),0),0)), IF(AU86="L",SUM(IF($C86&gt;0,IF(INDIRECT(ADDRESS($C86,43))&lt;&gt;1,INDIRECT(ADDRESS($C86,50)),0),0), IF($D86&gt;0,IF(INDIRECT(ADDRESS($D86,43))&lt;&gt;1,INDIRECT(ADDRESS($D86,50)),0),0), IF($E86&gt;0,IF(INDIRECT(ADDRESS($E86,43))&lt;&gt;1,INDIRECT(ADDRESS($E86,50)),0),0), IF($F86&gt;0,IF(INDIRECT(ADDRESS($F86,43))&lt;&gt;1,INDIRECT(ADDRESS($F86,50)),0),0), IF($G86&gt;0,IF(INDIRECT(ADDRESS($G86,43))&lt;&gt;1,INDIRECT(ADDRESS($G86,50)),0),0), IF($G86&gt;0,IF(INDIRECT(ADDRESS($G86,43))&lt;&gt;1,INDIRECT(ADDRESS($G86,50)),0),0), IF($H86&gt;0,IF(INDIRECT(ADDRESS($H86,43))&lt;&gt;1,INDIRECT(ADDRESS($H86,50)),0),0), IF($I86&gt;0,IF(INDIRECT(ADDRESS($I86,43))&lt;&gt;1,INDIRECT(ADDRESS($I86,50)),0),0), IF($J86&gt;0,IF(INDIRECT(ADDRESS($J86,43))&lt;&gt;1,INDIRECT(ADDRESS($J86,50)),0),0), IF($K86&gt;0,IF(INDIRECT(ADDRESS($K86,43))&lt;&gt;1,INDIRECT(ADDRESS($K86,50)),0),0), IF($L86&gt;0,IF(INDIRECT(ADDRESS($L86,43))&lt;&gt;1,INDIRECT(ADDRESS($L86,50)),0),0), IF($M86&gt;0,IF(INDIRECT(ADDRESS($M86,43))&lt;&gt;1,INDIRECT(ADDRESS($M86,50)),0),0)), SUM(IF($C86&gt;0,IF(INDIRECT(ADDRESS($C86,43))&lt;&gt;1,INDIRECT(ADDRESS($C86,49)),0),0), IF($D86&gt;0,IF(INDIRECT(ADDRESS($D86,43))&lt;&gt;1,INDIRECT(ADDRESS($D86,49)),0),0), IF($E86&gt;0,IF(INDIRECT(ADDRESS($E86,43))&lt;&gt;1,INDIRECT(ADDRESS($E86,49)),0),0), IF($F86&gt;0,IF(INDIRECT(ADDRESS($F86,43))&lt;&gt;1,INDIRECT(ADDRESS($F86,49)),0),0), IF($G86&gt;0,IF(INDIRECT(ADDRESS($G86,43))&lt;&gt;1,INDIRECT(ADDRESS($G86,49)),0),0), IF($G86&gt;0,IF(INDIRECT(ADDRESS($G86,43))&lt;&gt;1,INDIRECT(ADDRESS($G86,49)),0),0), IF($H86&gt;0,IF(INDIRECT(ADDRESS($H86,43))&lt;&gt;1,INDIRECT(ADDRESS($H86,49)),0),0), IF($I86&gt;0,IF(INDIRECT(ADDRESS($I86,43))&lt;&gt;1,INDIRECT(ADDRESS($I86,49)),0),0), IF($J86&gt;0,IF(INDIRECT(ADDRESS($J86,43))&lt;&gt;1,INDIRECT(ADDRESS($J86,49)),0),0), IF($K86&gt;0,IF(INDIRECT(ADDRESS($K86,43))&lt;&gt;1,INDIRECT(ADDRESS($K86,49)),0),0), IF($L86&gt;0,IF(INDIRECT(ADDRESS($L86,43))&lt;&gt;1,INDIRECT(ADDRESS($L86,49)),0),0), IF($M86&gt;0,IF(INDIRECT(ADDRESS($M86,43))&lt;&gt;1,INDIRECT(ADDRESS($M86,49)),0),0))))</f>
        <v>1.6111111111111112</v>
      </c>
      <c r="CL86" s="57" cm="1">
        <f t="array" aca="1" ref="CL86" ca="1">SUM(IF($C86&gt;0,IF(INDIRECT(ADDRESS($C86,44))=1,INDIRECT(ADDRESS($C86,90)),0),0), IF($D86&gt;0,IF(INDIRECT(ADDRESS($D86,44))=1,INDIRECT(ADDRESS($D86,90)),0),0), IF($E86&gt;0,IF(INDIRECT(ADDRESS($E86,44))=1,INDIRECT(ADDRESS($E86,90)),0),0), IF($F86&gt;0,IF(INDIRECT(ADDRESS($F86,44))=1,INDIRECT(ADDRESS($F86,90)),0),0), IF($G86&gt;0,IF(INDIRECT(ADDRESS($G86,44))=1,INDIRECT(ADDRESS($G86,90)),0),0), IF($H86&gt;0,IF(INDIRECT(ADDRESS($H86,44))=1,INDIRECT(ADDRESS($H86,90)),0),0), IF($I86&gt;0,IF(INDIRECT(ADDRESS($I86,44))=1,INDIRECT(ADDRESS($I86,90)),0),0), IF($J86&gt;0,IF(INDIRECT(ADDRESS($J86,44))=1,INDIRECT(ADDRESS($J86,90)),0),0), IF($K86&gt;0,IF(INDIRECT(ADDRESS($K86,44))=1,INDIRECT(ADDRESS($K86,90)),0),0), IF($L86&gt;0,IF(INDIRECT(ADDRESS($L86,44))=1,INDIRECT(ADDRESS($L86,90)),0),0), IF($M86&gt;0,IF(INDIRECT(ADDRESS($M86,44))=1,INDIRECT(ADDRESS($M86,90)),0),0))</f>
        <v>0</v>
      </c>
      <c r="CM86" s="56">
        <f t="shared" ca="1" si="74"/>
        <v>0.9758235583518281</v>
      </c>
      <c r="CN86" s="59"/>
    </row>
    <row r="87" spans="1:92" x14ac:dyDescent="0.25">
      <c r="A87" s="62" t="s">
        <v>163</v>
      </c>
      <c r="B87" s="122">
        <v>12</v>
      </c>
      <c r="C87" s="122">
        <v>24</v>
      </c>
      <c r="D87" s="122">
        <v>20</v>
      </c>
      <c r="E87" s="122">
        <v>28</v>
      </c>
      <c r="F87" s="122"/>
      <c r="G87" s="122"/>
      <c r="H87" s="122"/>
      <c r="I87" s="67"/>
      <c r="J87" s="67"/>
      <c r="K87" s="67"/>
      <c r="L87" s="67"/>
      <c r="M87" s="67"/>
      <c r="N87" s="67">
        <f t="shared" ca="1" si="54"/>
        <v>35</v>
      </c>
      <c r="O87" s="67" t="str" cm="1">
        <f t="array" aca="1" ref="O87" ca="1">INDIRECT(ADDRESS($B87,COLUMN()))</f>
        <v>Bomber</v>
      </c>
      <c r="P87" s="67" cm="1">
        <f t="array" aca="1" ref="P87" ca="1">INDIRECT(ADDRESS($B87,COLUMN()))</f>
        <v>5</v>
      </c>
      <c r="Q87" s="67" t="str" cm="1">
        <f t="array" aca="1" ref="Q87" ca="1">INDIRECT(ADDRESS($B87,COLUMN()))</f>
        <v>-</v>
      </c>
      <c r="R87" s="67" t="str" cm="1">
        <f t="array" aca="1" ref="R87" ca="1">INDIRECT(ADDRESS($B87,COLUMN()))</f>
        <v>-</v>
      </c>
      <c r="S87" s="67" cm="1">
        <f t="array" aca="1" ref="S87" ca="1">INDIRECT(ADDRESS($B87,COLUMN()))</f>
        <v>2</v>
      </c>
      <c r="T87" s="67" t="str" cm="1">
        <f t="array" aca="1" ref="T87" ca="1">INDIRECT(ADDRESS($B87,COLUMN()))</f>
        <v>1-4</v>
      </c>
      <c r="U87" s="67" cm="1">
        <f t="array" aca="1" ref="U87" ca="1">INDIRECT(ADDRESS($B87,COLUMN()))</f>
        <v>4</v>
      </c>
      <c r="V87" s="67" cm="1">
        <f t="array" aca="1" ref="V87" ca="1">INDIRECT(ADDRESS($B87,COLUMN()))</f>
        <v>0</v>
      </c>
      <c r="W87" s="67" cm="1">
        <f t="array" aca="1" ref="W87" ca="1">INDIRECT(ADDRESS($B87,COLUMN()))</f>
        <v>4</v>
      </c>
      <c r="X87" s="67" cm="1">
        <f t="array" aca="1" ref="X87" ca="1">INDIRECT(ADDRESS($B87,COLUMN()))</f>
        <v>6</v>
      </c>
      <c r="Y87" s="67" cm="1">
        <f t="array" aca="1" ref="Y87" ca="1">INDIRECT(ADDRESS($B87,COLUMN()))</f>
        <v>1</v>
      </c>
      <c r="Z87" s="67" cm="1">
        <f t="array" aca="1" ref="Z87" ca="1">INDIRECT(ADDRESS($B87,COLUMN()))</f>
        <v>5</v>
      </c>
      <c r="AA87" s="67" t="str" cm="1">
        <f t="array" aca="1" ref="AA87" ca="1">INDIRECT(ADDRESS($B87,COLUMN()))</f>
        <v>Rocket Boosters</v>
      </c>
      <c r="AB87" s="56">
        <f t="shared" ca="1" si="55"/>
        <v>0.75242728065260123</v>
      </c>
      <c r="AC87" s="56">
        <f t="shared" ca="1" si="56"/>
        <v>0.73640018282212005</v>
      </c>
      <c r="AD87" s="56">
        <f t="shared" ca="1" si="57"/>
        <v>3.2017399253135657</v>
      </c>
      <c r="AF87" s="52"/>
      <c r="AG87" s="52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65"/>
      <c r="AU87" s="57" t="s">
        <v>117</v>
      </c>
      <c r="AV87" s="57" cm="1">
        <f t="array" aca="1" ref="AV87" ca="1">SUM(IF($C87&gt;0,IF(AND(INDIRECT(ADDRESS($C87,44))=0,INDIRECT(ADDRESS($C87,38))="UL",ISERROR(SEARCH("Rear",INDIRECT(ADDRESS($C87,33)))),ISERROR(SEARCH("Side",INDIRECT(ADDRESS($C87,33))))),INDIRECT(ADDRESS($C87,COLUMN())),0),0),IF($D87&gt;0,IF(AND(INDIRECT(ADDRESS($D87,44))=0,INDIRECT(ADDRESS($D87,38))="UL",ISERROR(SEARCH("Rear",INDIRECT(ADDRESS($D87,33)))),ISERROR(SEARCH("Side",INDIRECT(ADDRESS($D87,33))))),INDIRECT(ADDRESS($D87,COLUMN())),0),0),IF($E87&gt;0,IF(AND(INDIRECT(ADDRESS($E87,44))=0,INDIRECT(ADDRESS($E87,38))="UL",ISERROR(SEARCH("Rear",INDIRECT(ADDRESS($E87,33)))),ISERROR(SEARCH("Side",INDIRECT(ADDRESS($E87,33))))),INDIRECT(ADDRESS($E87,COLUMN())),0),0),IF($F87&gt;0,IF(AND(INDIRECT(ADDRESS($F87,44))=0,INDIRECT(ADDRESS($F87,38))="UL",ISERROR(SEARCH("Rear",INDIRECT(ADDRESS($F87,33)))),ISERROR(SEARCH("Side",INDIRECT(ADDRESS($F87,33))))),INDIRECT(ADDRESS($F87,COLUMN())),0),0),IF($G87&gt;0,IF(AND(INDIRECT(ADDRESS($G87,44))=0,INDIRECT(ADDRESS($G87,38))="UL",ISERROR(SEARCH("Rear",INDIRECT(ADDRESS($G87,33)))),ISERROR(SEARCH("Side",INDIRECT(ADDRESS($G87,33))))),INDIRECT(ADDRESS($G87,COLUMN())),0),0),IF($H87&gt;0,IF(AND(INDIRECT(ADDRESS($H87,44))=0,INDIRECT(ADDRESS($H87,38))="UL",ISERROR(SEARCH("Rear",INDIRECT(ADDRESS($H87,33)))),ISERROR(SEARCH("Side",INDIRECT(ADDRESS($H87,33))))),INDIRECT(ADDRESS($H87,COLUMN())),0),0),IF($I87&gt;0,IF(AND(INDIRECT(ADDRESS($I87,44))=0,INDIRECT(ADDRESS($I87,38))="UL",ISERROR(SEARCH("Rear",INDIRECT(ADDRESS($I87,33)))),ISERROR(SEARCH("Side",INDIRECT(ADDRESS($I87,33))))),INDIRECT(ADDRESS($I87,COLUMN())),0),0),IF($J87&gt;0,IF(AND(INDIRECT(ADDRESS($J87,44))=0,INDIRECT(ADDRESS($J87,38))="UL",ISERROR(SEARCH("Rear",INDIRECT(ADDRESS($J87,33)))),ISERROR(SEARCH("Side",INDIRECT(ADDRESS($J87,33))))),INDIRECT(ADDRESS($J87,COLUMN())),0),0),IF($K87&gt;0,IF(AND(INDIRECT(ADDRESS($K87,44))=0,INDIRECT(ADDRESS($K87,38))="UL",ISERROR(SEARCH("Rear",INDIRECT(ADDRESS($K87,33)))),ISERROR(SEARCH("Side",INDIRECT(ADDRESS($K87,33))))),INDIRECT(ADDRESS($K87,COLUMN())),0),0),IF($L87&gt;0,IF(AND(INDIRECT(ADDRESS($L87,44))=0,INDIRECT(ADDRESS($L87,38))="UL",ISERROR(SEARCH("Rear",INDIRECT(ADDRESS($L87,33)))),ISERROR(SEARCH("Side",INDIRECT(ADDRESS($L87,33))))),INDIRECT(ADDRESS($L87,COLUMN())),0),0),IF($M87&gt;0,IF(AND(INDIRECT(ADDRESS($M87,44))=0,INDIRECT(ADDRESS($M87,38))="UL",ISERROR(SEARCH("Rear",INDIRECT(ADDRESS($M87,33)))),ISERROR(SEARCH("Side",INDIRECT(ADDRESS($M87,33))))),INDIRECT(ADDRESS($M87,COLUMN())),0),0))</f>
        <v>0.5</v>
      </c>
      <c r="AW87" s="57" cm="1">
        <f t="array" aca="1" ref="AW87" ca="1">SUM(IF($C87&gt;0,IF(AND(INDIRECT(ADDRESS($C87,44))=0,INDIRECT(ADDRESS($C87,38))="UL",ISERROR(SEARCH("Rear",INDIRECT(ADDRESS($C87,33)))),ISERROR(SEARCH("Side",INDIRECT(ADDRESS($C87,33))))),INDIRECT(ADDRESS($C87,COLUMN())),0),0),IF($D87&gt;0,IF(AND(INDIRECT(ADDRESS($D87,44))=0,INDIRECT(ADDRESS($D87,38))="UL",ISERROR(SEARCH("Rear",INDIRECT(ADDRESS($D87,33)))),ISERROR(SEARCH("Side",INDIRECT(ADDRESS($D87,33))))),INDIRECT(ADDRESS($D87,COLUMN())),0),0),IF($E87&gt;0,IF(AND(INDIRECT(ADDRESS($E87,44))=0,INDIRECT(ADDRESS($E87,38))="UL",ISERROR(SEARCH("Rear",INDIRECT(ADDRESS($E87,33)))),ISERROR(SEARCH("Side",INDIRECT(ADDRESS($E87,33))))),INDIRECT(ADDRESS($E87,COLUMN())),0),0),IF($F87&gt;0,IF(AND(INDIRECT(ADDRESS($F87,44))=0,INDIRECT(ADDRESS($F87,38))="UL",ISERROR(SEARCH("Rear",INDIRECT(ADDRESS($F87,33)))),ISERROR(SEARCH("Side",INDIRECT(ADDRESS($F87,33))))),INDIRECT(ADDRESS($F87,COLUMN())),0),0),IF($G87&gt;0,IF(AND(INDIRECT(ADDRESS($G87,44))=0,INDIRECT(ADDRESS($G87,38))="UL",ISERROR(SEARCH("Rear",INDIRECT(ADDRESS($G87,33)))),ISERROR(SEARCH("Side",INDIRECT(ADDRESS($G87,33))))),INDIRECT(ADDRESS($G87,COLUMN())),0),0),IF($H87&gt;0,IF(AND(INDIRECT(ADDRESS($H87,44))=0,INDIRECT(ADDRESS($H87,38))="UL",ISERROR(SEARCH("Rear",INDIRECT(ADDRESS($H87,33)))),ISERROR(SEARCH("Side",INDIRECT(ADDRESS($H87,33))))),INDIRECT(ADDRESS($H87,COLUMN())),0),0),IF($I87&gt;0,IF(AND(INDIRECT(ADDRESS($I87,44))=0,INDIRECT(ADDRESS($I87,38))="UL",ISERROR(SEARCH("Rear",INDIRECT(ADDRESS($I87,33)))),ISERROR(SEARCH("Side",INDIRECT(ADDRESS($I87,33))))),INDIRECT(ADDRESS($I87,COLUMN())),0),0),IF($J87&gt;0,IF(AND(INDIRECT(ADDRESS($J87,44))=0,INDIRECT(ADDRESS($J87,38))="UL",ISERROR(SEARCH("Rear",INDIRECT(ADDRESS($J87,33)))),ISERROR(SEARCH("Side",INDIRECT(ADDRESS($J87,33))))),INDIRECT(ADDRESS($J87,COLUMN())),0),0),IF($K87&gt;0,IF(AND(INDIRECT(ADDRESS($K87,44))=0,INDIRECT(ADDRESS($K87,38))="UL",ISERROR(SEARCH("Rear",INDIRECT(ADDRESS($K87,33)))),ISERROR(SEARCH("Side",INDIRECT(ADDRESS($K87,33))))),INDIRECT(ADDRESS($K87,COLUMN())),0),0),IF($L87&gt;0,IF(AND(INDIRECT(ADDRESS($L87,44))=0,INDIRECT(ADDRESS($L87,38))="UL",ISERROR(SEARCH("Rear",INDIRECT(ADDRESS($L87,33)))),ISERROR(SEARCH("Side",INDIRECT(ADDRESS($L87,33))))),INDIRECT(ADDRESS($L87,COLUMN())),0),0),IF($M87&gt;0,IF(AND(INDIRECT(ADDRESS($M87,44))=0,INDIRECT(ADDRESS($M87,38))="UL",ISERROR(SEARCH("Rear",INDIRECT(ADDRESS($M87,33)))),ISERROR(SEARCH("Side",INDIRECT(ADDRESS($M87,33))))),INDIRECT(ADDRESS($M87,COLUMN())),0),0))</f>
        <v>1.4444444444444444</v>
      </c>
      <c r="AX87" s="57" cm="1">
        <f t="array" aca="1" ref="AX87" ca="1">SUM(IF($C87&gt;0,IF(AND(INDIRECT(ADDRESS($C87,44))=0,INDIRECT(ADDRESS($C87,38))="UL",ISERROR(SEARCH("Rear",INDIRECT(ADDRESS($C87,33)))),ISERROR(SEARCH("Side",INDIRECT(ADDRESS($C87,33))))),INDIRECT(ADDRESS($C87,COLUMN())),0),0),IF($D87&gt;0,IF(AND(INDIRECT(ADDRESS($D87,44))=0,INDIRECT(ADDRESS($D87,38))="UL",ISERROR(SEARCH("Rear",INDIRECT(ADDRESS($D87,33)))),ISERROR(SEARCH("Side",INDIRECT(ADDRESS($D87,33))))),INDIRECT(ADDRESS($D87,COLUMN())),0),0),IF($E87&gt;0,IF(AND(INDIRECT(ADDRESS($E87,44))=0,INDIRECT(ADDRESS($E87,38))="UL",ISERROR(SEARCH("Rear",INDIRECT(ADDRESS($E87,33)))),ISERROR(SEARCH("Side",INDIRECT(ADDRESS($E87,33))))),INDIRECT(ADDRESS($E87,COLUMN())),0),0),IF($F87&gt;0,IF(AND(INDIRECT(ADDRESS($F87,44))=0,INDIRECT(ADDRESS($F87,38))="UL",ISERROR(SEARCH("Rear",INDIRECT(ADDRESS($F87,33)))),ISERROR(SEARCH("Side",INDIRECT(ADDRESS($F87,33))))),INDIRECT(ADDRESS($F87,COLUMN())),0),0),IF($G87&gt;0,IF(AND(INDIRECT(ADDRESS($G87,44))=0,INDIRECT(ADDRESS($G87,38))="UL",ISERROR(SEARCH("Rear",INDIRECT(ADDRESS($G87,33)))),ISERROR(SEARCH("Side",INDIRECT(ADDRESS($G87,33))))),INDIRECT(ADDRESS($G87,COLUMN())),0),0),IF($H87&gt;0,IF(AND(INDIRECT(ADDRESS($H87,44))=0,INDIRECT(ADDRESS($H87,38))="UL",ISERROR(SEARCH("Rear",INDIRECT(ADDRESS($H87,33)))),ISERROR(SEARCH("Side",INDIRECT(ADDRESS($H87,33))))),INDIRECT(ADDRESS($H87,COLUMN())),0),0),IF($I87&gt;0,IF(AND(INDIRECT(ADDRESS($I87,44))=0,INDIRECT(ADDRESS($I87,38))="UL",ISERROR(SEARCH("Rear",INDIRECT(ADDRESS($I87,33)))),ISERROR(SEARCH("Side",INDIRECT(ADDRESS($I87,33))))),INDIRECT(ADDRESS($I87,COLUMN())),0),0),IF($J87&gt;0,IF(AND(INDIRECT(ADDRESS($J87,44))=0,INDIRECT(ADDRESS($J87,38))="UL",ISERROR(SEARCH("Rear",INDIRECT(ADDRESS($J87,33)))),ISERROR(SEARCH("Side",INDIRECT(ADDRESS($J87,33))))),INDIRECT(ADDRESS($J87,COLUMN())),0),0),IF($K87&gt;0,IF(AND(INDIRECT(ADDRESS($K87,44))=0,INDIRECT(ADDRESS($K87,38))="UL",ISERROR(SEARCH("Rear",INDIRECT(ADDRESS($K87,33)))),ISERROR(SEARCH("Side",INDIRECT(ADDRESS($K87,33))))),INDIRECT(ADDRESS($K87,COLUMN())),0),0),IF($L87&gt;0,IF(AND(INDIRECT(ADDRESS($L87,44))=0,INDIRECT(ADDRESS($L87,38))="UL",ISERROR(SEARCH("Rear",INDIRECT(ADDRESS($L87,33)))),ISERROR(SEARCH("Side",INDIRECT(ADDRESS($L87,33))))),INDIRECT(ADDRESS($L87,COLUMN())),0),0),IF($M87&gt;0,IF(AND(INDIRECT(ADDRESS($M87,44))=0,INDIRECT(ADDRESS($M87,38))="UL",ISERROR(SEARCH("Rear",INDIRECT(ADDRESS($M87,33)))),ISERROR(SEARCH("Side",INDIRECT(ADDRESS($M87,33))))),INDIRECT(ADDRESS($M87,COLUMN())),0),0))</f>
        <v>1.3333333333333335</v>
      </c>
      <c r="AY87" s="58">
        <f t="shared" ca="1" si="58"/>
        <v>1.4444444444444444</v>
      </c>
      <c r="AZ87" s="58">
        <f t="shared" ca="1" si="59"/>
        <v>1.0925925925925926</v>
      </c>
      <c r="BA87" s="58" cm="1">
        <f t="array" aca="1" ref="BA87" ca="1">SUM(IF($C87&gt;0,IF(AND(INDIRECT(ADDRESS($C87,44))=0,INDIRECT(ADDRESS($C87,38))="UL"),INDIRECT(ADDRESS($C87,COLUMN())),0),0),IF($D87&gt;0,IF(AND(INDIRECT(ADDRESS($D87,44))=0,INDIRECT(ADDRESS($D87,38))="UL"),INDIRECT(ADDRESS($D87,COLUMN())),0),0),IF($E87&gt;0,IF(AND(INDIRECT(ADDRESS($E87,44))=0,INDIRECT(ADDRESS($E87,38))="UL"),INDIRECT(ADDRESS($E87,COLUMN())),0),0),IF($F87&gt;0,IF(AND(INDIRECT(ADDRESS($F87,44))=0,INDIRECT(ADDRESS($F87,38))="UL"),INDIRECT(ADDRESS($F87,COLUMN())),0),0),IF($G87&gt;0,IF(AND(INDIRECT(ADDRESS($G87,44))=0,INDIRECT(ADDRESS($G87,38))="UL"),INDIRECT(ADDRESS($G87,COLUMN())),0),0),IF($H87&gt;0,IF(AND(INDIRECT(ADDRESS($H87,44))=0,INDIRECT(ADDRESS($H87,38))="UL"),INDIRECT(ADDRESS($H87,COLUMN())),0),0),IF($I87&gt;0,IF(AND(INDIRECT(ADDRESS($I87,44))=0,INDIRECT(ADDRESS($I87,38))="UL"),INDIRECT(ADDRESS($I87,COLUMN())),0),0),IF($J87&gt;0,IF(AND(INDIRECT(ADDRESS($J87,44))=0,INDIRECT(ADDRESS($J87,38))="UL"),INDIRECT(ADDRESS($J87,COLUMN())),0),0),IF($K87&gt;0,IF(AND(INDIRECT(ADDRESS($K87,44))=0,INDIRECT(ADDRESS($K87,38))="UL"),INDIRECT(ADDRESS($K87,COLUMN())),0),0),IF($L87&gt;0,IF(AND(INDIRECT(ADDRESS($L87,44))=0,INDIRECT(ADDRESS($L87,38))="UL"),INDIRECT(ADDRESS($L87,COLUMN())),0),0),IF($M87&gt;0,IF(AND(INDIRECT(ADDRESS($M87,44))=0,INDIRECT(ADDRESS($M87,38))="UL"),INDIRECT(ADDRESS($M87,COLUMN())),0),0))</f>
        <v>0.64338624338624351</v>
      </c>
      <c r="BB87" s="58" cm="1">
        <f t="array" aca="1" ref="BB87" ca="1">SUM(IF($C87&gt;0,IF(AND(INDIRECT(ADDRESS($C87,44))=0,INDIRECT(ADDRESS($C87,38))="UL"),INDIRECT(ADDRESS($C87,COLUMN())),0),0),IF($D87&gt;0,IF(AND(INDIRECT(ADDRESS($D87,44))=0,INDIRECT(ADDRESS($D87,38))="UL"),INDIRECT(ADDRESS($D87,COLUMN())),0),0),IF($E87&gt;0,IF(AND(INDIRECT(ADDRESS($E87,44))=0,INDIRECT(ADDRESS($E87,38))="UL"),INDIRECT(ADDRESS($E87,COLUMN())),0),0),IF($F87&gt;0,IF(AND(INDIRECT(ADDRESS($F87,44))=0,INDIRECT(ADDRESS($F87,38))="UL"),INDIRECT(ADDRESS($F87,COLUMN())),0),0),IF($G87&gt;0,IF(AND(INDIRECT(ADDRESS($G87,44))=0,INDIRECT(ADDRESS($G87,38))="UL"),INDIRECT(ADDRESS($G87,COLUMN())),0),0),IF($H87&gt;0,IF(AND(INDIRECT(ADDRESS($H87,44))=0,INDIRECT(ADDRESS($H87,38))="UL"),INDIRECT(ADDRESS($H87,COLUMN())),0),0),IF($I87&gt;0,IF(AND(INDIRECT(ADDRESS($I87,44))=0,INDIRECT(ADDRESS($I87,38))="UL"),INDIRECT(ADDRESS($I87,COLUMN())),0),0),IF($J87&gt;0,IF(AND(INDIRECT(ADDRESS($J87,44))=0,INDIRECT(ADDRESS($J87,38))="UL"),INDIRECT(ADDRESS($J87,COLUMN())),0),0),IF($K87&gt;0,IF(AND(INDIRECT(ADDRESS($K87,44))=0,INDIRECT(ADDRESS($K87,38))="UL"),INDIRECT(ADDRESS($K87,COLUMN())),0),0),IF($L87&gt;0,IF(AND(INDIRECT(ADDRESS($L87,44))=0,INDIRECT(ADDRESS($L87,38))="UL"),INDIRECT(ADDRESS($L87,COLUMN())),0),0),IF($M87&gt;0,IF(AND(INDIRECT(ADDRESS($M87,44))=0,INDIRECT(ADDRESS($M87,38))="UL"),INDIRECT(ADDRESS($M87,COLUMN())),0),0))</f>
        <v>0.35767195767195764</v>
      </c>
      <c r="BC87" s="58" cm="1">
        <f t="array" aca="1" ref="BC87" ca="1">SUM(IF($C87&gt;0,IF(AND(INDIRECT(ADDRESS($C87,44))=0,INDIRECT(ADDRESS($C87,38))="UL"),INDIRECT(ADDRESS($C87,COLUMN())),0),0),IF($D87&gt;0,IF(AND(INDIRECT(ADDRESS($D87,44))=0,INDIRECT(ADDRESS($D87,38))="UL"),INDIRECT(ADDRESS($D87,COLUMN())),0),0),IF($E87&gt;0,IF(AND(INDIRECT(ADDRESS($E87,44))=0,INDIRECT(ADDRESS($E87,38))="UL"),INDIRECT(ADDRESS($E87,COLUMN())),0),0),IF($F87&gt;0,IF(AND(INDIRECT(ADDRESS($F87,44))=0,INDIRECT(ADDRESS($F87,38))="UL"),INDIRECT(ADDRESS($F87,COLUMN())),0),0),IF($G87&gt;0,IF(AND(INDIRECT(ADDRESS($G87,44))=0,INDIRECT(ADDRESS($G87,38))="UL"),INDIRECT(ADDRESS($G87,COLUMN())),0),0),IF($H87&gt;0,IF(AND(INDIRECT(ADDRESS($H87,44))=0,INDIRECT(ADDRESS($H87,38))="UL"),INDIRECT(ADDRESS($H87,COLUMN())),0),0),IF($I87&gt;0,IF(AND(INDIRECT(ADDRESS($I87,44))=0,INDIRECT(ADDRESS($I87,38))="UL"),INDIRECT(ADDRESS($I87,COLUMN())),0),0),IF($J87&gt;0,IF(AND(INDIRECT(ADDRESS($J87,44))=0,INDIRECT(ADDRESS($J87,38))="UL"),INDIRECT(ADDRESS($J87,COLUMN())),0),0),IF($K87&gt;0,IF(AND(INDIRECT(ADDRESS($K87,44))=0,INDIRECT(ADDRESS($K87,38))="UL"),INDIRECT(ADDRESS($K87,COLUMN())),0),0),IF($L87&gt;0,IF(AND(INDIRECT(ADDRESS($L87,44))=0,INDIRECT(ADDRESS($L87,38))="UL"),INDIRECT(ADDRESS($L87,COLUMN())),0),0),IF($M87&gt;0,IF(AND(INDIRECT(ADDRESS($M87,44))=0,INDIRECT(ADDRESS($M87,38))="UL"),INDIRECT(ADDRESS($M87,COLUMN())),0),0))</f>
        <v>0.46455026455026455</v>
      </c>
      <c r="BD87" s="58" cm="1">
        <f t="array" aca="1" ref="BD87" ca="1">SUM(IF($C87&gt;0,IF(AND(INDIRECT(ADDRESS($C87,44))=0,INDIRECT(ADDRESS($C87,38))="UL"),INDIRECT(ADDRESS($C87,COLUMN())),0),0),IF($D87&gt;0,IF(AND(INDIRECT(ADDRESS($D87,44))=0,INDIRECT(ADDRESS($D87,38))="UL"),INDIRECT(ADDRESS($D87,COLUMN())),0),0),IF($E87&gt;0,IF(AND(INDIRECT(ADDRESS($E87,44))=0,INDIRECT(ADDRESS($E87,38))="UL"),INDIRECT(ADDRESS($E87,COLUMN())),0),0),IF($F87&gt;0,IF(AND(INDIRECT(ADDRESS($F87,44))=0,INDIRECT(ADDRESS($F87,38))="UL"),INDIRECT(ADDRESS($F87,COLUMN())),0),0),IF($G87&gt;0,IF(AND(INDIRECT(ADDRESS($G87,44))=0,INDIRECT(ADDRESS($G87,38))="UL"),INDIRECT(ADDRESS($G87,COLUMN())),0),0),IF($H87&gt;0,IF(AND(INDIRECT(ADDRESS($H87,44))=0,INDIRECT(ADDRESS($H87,38))="UL"),INDIRECT(ADDRESS($H87,COLUMN())),0),0),IF($I87&gt;0,IF(AND(INDIRECT(ADDRESS($I87,44))=0,INDIRECT(ADDRESS($I87,38))="UL"),INDIRECT(ADDRESS($I87,COLUMN())),0),0),IF($J87&gt;0,IF(AND(INDIRECT(ADDRESS($J87,44))=0,INDIRECT(ADDRESS($J87,38))="UL"),INDIRECT(ADDRESS($J87,COLUMN())),0),0),IF($K87&gt;0,IF(AND(INDIRECT(ADDRESS($K87,44))=0,INDIRECT(ADDRESS($K87,38))="UL"),INDIRECT(ADDRESS($K87,COLUMN())),0),0),IF($L87&gt;0,IF(AND(INDIRECT(ADDRESS($L87,44))=0,INDIRECT(ADDRESS($L87,38))="UL"),INDIRECT(ADDRESS($L87,COLUMN())),0),0),IF($M87&gt;0,IF(AND(INDIRECT(ADDRESS($M87,44))=0,INDIRECT(ADDRESS($M87,38))="UL"),INDIRECT(ADDRESS($M87,COLUMN())),0),0))</f>
        <v>0.46031746031746029</v>
      </c>
      <c r="BE87" s="57">
        <f t="shared" ca="1" si="60"/>
        <v>0.46455026455026455</v>
      </c>
      <c r="BF87" s="57" cm="1">
        <f t="array" aca="1" ref="BF87" ca="1">SUM(IF($C87&gt;0,IF(INDIRECT(ADDRESS($C87,45))=1,INDIRECT(ADDRESS($C87,52))*INDIRECT(ADDRESS($C87,42))/5,0),0), IF($D87&gt;0,IF(INDIRECT(ADDRESS($D87,45))=1,INDIRECT(ADDRESS($D87,52))*INDIRECT(ADDRESS($D87,42))/5,0),0), IF($E87&gt;0,IF(INDIRECT(ADDRESS($E87,45))=1,INDIRECT(ADDRESS($E87,52))*INDIRECT(ADDRESS($E87,42))/5,0),0), IF($F87&gt;0,IF(INDIRECT(ADDRESS($F87,45))=1,INDIRECT(ADDRESS($F87,52))*INDIRECT(ADDRESS($F87,42))/5,0),0), IF($G87&gt;0,IF(INDIRECT(ADDRESS($G87,45))=1,INDIRECT(ADDRESS($G87,52))*INDIRECT(ADDRESS($G87,42))/5,0),0), IF($H87&gt;0,IF(INDIRECT(ADDRESS($H87,45))=1,INDIRECT(ADDRESS($H87,52))*INDIRECT(ADDRESS($H87,42))/5,0),0)
)*$BF$296/100</f>
        <v>0</v>
      </c>
      <c r="BG87" s="19"/>
      <c r="BH87" s="57" cm="1">
        <f t="array" aca="1" ref="BH87" ca="1">SUM(IF($C87&gt;0,IF(AND(INDIRECT(ADDRESS($C87,44))=0,INDIRECT(ADDRESS($C87,38))&lt;&gt;"UL"),INDIRECT(ADDRESS($C87,COLUMN()-12)),0),0), IF($D87&gt;0,IF(AND(INDIRECT(ADDRESS($D87,44))=0,INDIRECT(ADDRESS($D87,38))&lt;&gt;"UL"),INDIRECT(ADDRESS($D87,COLUMN()-12)),0),0), IF($E87&gt;0,IF(AND(INDIRECT(ADDRESS($E87,44))=0,INDIRECT(ADDRESS($E87,38))&lt;&gt;"UL"),INDIRECT(ADDRESS($E87,COLUMN()-12)),0),0), IF($F87&gt;0,IF(AND(INDIRECT(ADDRESS($F87,44))=0,INDIRECT(ADDRESS($F87,38))&lt;&gt;"UL"),INDIRECT(ADDRESS($F87,COLUMN()-12)),0),0), IF($G87&gt;0,IF(AND(INDIRECT(ADDRESS($G87,44))=0,INDIRECT(ADDRESS($G87,38))&lt;&gt;"UL"),INDIRECT(ADDRESS($G87,COLUMN()-12)),0),0), IF($H87&gt;0,IF(AND(INDIRECT(ADDRESS($H87,44))=0,INDIRECT(ADDRESS($H87,38))&lt;&gt;"UL"),INDIRECT(ADDRESS($H87,COLUMN()-12)),0),0), IF($I87&gt;0,IF(AND(INDIRECT(ADDRESS($I87,44))=0,INDIRECT(ADDRESS($I87,38))&lt;&gt;"UL"),INDIRECT(ADDRESS($I87,COLUMN()-12)),0),0), IF($J87&gt;0,IF(AND(INDIRECT(ADDRESS($J87,44))=0,INDIRECT(ADDRESS($J87,38))&lt;&gt;"UL"),INDIRECT(ADDRESS($J87,COLUMN()-12)),0),0), IF($K87&gt;0,IF(AND(INDIRECT(ADDRESS($K87,44))=0,INDIRECT(ADDRESS($K87,38))&lt;&gt;"UL"),INDIRECT(ADDRESS($K87,COLUMN()-12)),0),0), IF($L87&gt;0,IF(AND(INDIRECT(ADDRESS($L87,44))=0,INDIRECT(ADDRESS($L87,38))&lt;&gt;"UL"),INDIRECT(ADDRESS($L87,COLUMN()-12)),0),0), IF($M87&gt;0,IF(AND(INDIRECT(ADDRESS($M87,44))=0,INDIRECT(ADDRESS($M87,38))&lt;&gt;"UL"),INDIRECT(ADDRESS($M87,COLUMN()-12)),0),0))</f>
        <v>0</v>
      </c>
      <c r="BI87" s="57" cm="1">
        <f t="array" aca="1" ref="BI87" ca="1">SUM(IF($C87&gt;0,IF(AND(INDIRECT(ADDRESS($C87,44))=0,INDIRECT(ADDRESS($C87,38))&lt;&gt;"UL"),INDIRECT(ADDRESS($C87,COLUMN()-12)),0),0), IF($D87&gt;0,IF(AND(INDIRECT(ADDRESS($D87,44))=0,INDIRECT(ADDRESS($D87,38))&lt;&gt;"UL"),INDIRECT(ADDRESS($D87,COLUMN()-12)),0),0), IF($E87&gt;0,IF(AND(INDIRECT(ADDRESS($E87,44))=0,INDIRECT(ADDRESS($E87,38))&lt;&gt;"UL"),INDIRECT(ADDRESS($E87,COLUMN()-12)),0),0), IF($F87&gt;0,IF(AND(INDIRECT(ADDRESS($F87,44))=0,INDIRECT(ADDRESS($F87,38))&lt;&gt;"UL"),INDIRECT(ADDRESS($F87,COLUMN()-12)),0),0), IF($G87&gt;0,IF(AND(INDIRECT(ADDRESS($G87,44))=0,INDIRECT(ADDRESS($G87,38))&lt;&gt;"UL"),INDIRECT(ADDRESS($G87,COLUMN()-12)),0),0), IF($H87&gt;0,IF(AND(INDIRECT(ADDRESS($H87,44))=0,INDIRECT(ADDRESS($H87,38))&lt;&gt;"UL"),INDIRECT(ADDRESS($H87,COLUMN()-12)),0),0), IF($I87&gt;0,IF(AND(INDIRECT(ADDRESS($I87,44))=0,INDIRECT(ADDRESS($I87,38))&lt;&gt;"UL"),INDIRECT(ADDRESS($I87,COLUMN()-12)),0),0), IF($J87&gt;0,IF(AND(INDIRECT(ADDRESS($J87,44))=0,INDIRECT(ADDRESS($J87,38))&lt;&gt;"UL"),INDIRECT(ADDRESS($J87,COLUMN()-12)),0),0), IF($K87&gt;0,IF(AND(INDIRECT(ADDRESS($K87,44))=0,INDIRECT(ADDRESS($K87,38))&lt;&gt;"UL"),INDIRECT(ADDRESS($K87,COLUMN()-12)),0),0), IF($L87&gt;0,IF(AND(INDIRECT(ADDRESS($L87,44))=0,INDIRECT(ADDRESS($L87,38))&lt;&gt;"UL"),INDIRECT(ADDRESS($L87,COLUMN()-12)),0),0), IF($M87&gt;0,IF(AND(INDIRECT(ADDRESS($M87,44))=0,INDIRECT(ADDRESS($M87,38))&lt;&gt;"UL"),INDIRECT(ADDRESS($M87,COLUMN()-12)),0),0))</f>
        <v>0</v>
      </c>
      <c r="BJ87" s="57" cm="1">
        <f t="array" aca="1" ref="BJ87" ca="1">SUM(IF($C87&gt;0,IF(AND(INDIRECT(ADDRESS($C87,44))=0,INDIRECT(ADDRESS($C87,38))&lt;&gt;"UL"),INDIRECT(ADDRESS($C87,COLUMN()-12)),0),0), IF($D87&gt;0,IF(AND(INDIRECT(ADDRESS($D87,44))=0,INDIRECT(ADDRESS($D87,38))&lt;&gt;"UL"),INDIRECT(ADDRESS($D87,COLUMN()-12)),0),0), IF($E87&gt;0,IF(AND(INDIRECT(ADDRESS($E87,44))=0,INDIRECT(ADDRESS($E87,38))&lt;&gt;"UL"),INDIRECT(ADDRESS($E87,COLUMN()-12)),0),0), IF($F87&gt;0,IF(AND(INDIRECT(ADDRESS($F87,44))=0,INDIRECT(ADDRESS($F87,38))&lt;&gt;"UL"),INDIRECT(ADDRESS($F87,COLUMN()-12)),0),0), IF($G87&gt;0,IF(AND(INDIRECT(ADDRESS($G87,44))=0,INDIRECT(ADDRESS($G87,38))&lt;&gt;"UL"),INDIRECT(ADDRESS($G87,COLUMN()-12)),0),0), IF($H87&gt;0,IF(AND(INDIRECT(ADDRESS($H87,44))=0,INDIRECT(ADDRESS($H87,38))&lt;&gt;"UL"),INDIRECT(ADDRESS($H87,COLUMN()-12)),0),0), IF($I87&gt;0,IF(AND(INDIRECT(ADDRESS($I87,44))=0,INDIRECT(ADDRESS($I87,38))&lt;&gt;"UL"),INDIRECT(ADDRESS($I87,COLUMN()-12)),0),0), IF($J87&gt;0,IF(AND(INDIRECT(ADDRESS($J87,44))=0,INDIRECT(ADDRESS($J87,38))&lt;&gt;"UL"),INDIRECT(ADDRESS($J87,COLUMN()-12)),0),0), IF($K87&gt;0,IF(AND(INDIRECT(ADDRESS($K87,44))=0,INDIRECT(ADDRESS($K87,38))&lt;&gt;"UL"),INDIRECT(ADDRESS($K87,COLUMN()-12)),0),0), IF($L87&gt;0,IF(AND(INDIRECT(ADDRESS($L87,44))=0,INDIRECT(ADDRESS($L87,38))&lt;&gt;"UL"),INDIRECT(ADDRESS($L87,COLUMN()-12)),0),0), IF($M87&gt;0,IF(AND(INDIRECT(ADDRESS($M87,44))=0,INDIRECT(ADDRESS($M87,38))&lt;&gt;"UL"),INDIRECT(ADDRESS($M87,COLUMN()-12)),0),0))</f>
        <v>0</v>
      </c>
      <c r="BK87" s="57">
        <f t="shared" ca="1" si="61"/>
        <v>0</v>
      </c>
      <c r="BL87" s="58">
        <f t="shared" ca="1" si="62"/>
        <v>0</v>
      </c>
      <c r="BM87" s="57" cm="1">
        <f t="array" aca="1" ref="BM87" ca="1">SUM(IF($C87&gt;0,IF(AND(INDIRECT(ADDRESS($C87,44))=0,INDIRECT(ADDRESS($C87,38))&lt;&gt;"UL"),INDIRECT(ADDRESS($C87,COLUMN()-12)),0),0), IF($D87&gt;0,IF(AND(INDIRECT(ADDRESS($D87,44))=0,INDIRECT(ADDRESS($D87,38))&lt;&gt;"UL"),INDIRECT(ADDRESS($D87,COLUMN()-12)),0),0), IF($E87&gt;0,IF(AND(INDIRECT(ADDRESS($E87,44))=0,INDIRECT(ADDRESS($E87,38))&lt;&gt;"UL"),INDIRECT(ADDRESS($E87,COLUMN()-12)),0),0), IF($F87&gt;0,IF(AND(INDIRECT(ADDRESS($F87,44))=0,INDIRECT(ADDRESS($F87,38))&lt;&gt;"UL"),INDIRECT(ADDRESS($F87,COLUMN()-12)),0),0), IF($G87&gt;0,IF(AND(INDIRECT(ADDRESS($G87,44))=0,INDIRECT(ADDRESS($G87,38))&lt;&gt;"UL"),INDIRECT(ADDRESS($G87,COLUMN()-12)),0),0), IF($H87&gt;0,IF(AND(INDIRECT(ADDRESS($H87,44))=0,INDIRECT(ADDRESS($H87,38))&lt;&gt;"UL"),INDIRECT(ADDRESS($H87,COLUMN()-12)),0),0), IF($I87&gt;0,IF(AND(INDIRECT(ADDRESS($I87,44))=0,INDIRECT(ADDRESS($I87,38))&lt;&gt;"UL"),INDIRECT(ADDRESS($I87,COLUMN()-12)),0),0), IF($J87&gt;0,IF(AND(INDIRECT(ADDRESS($J87,44))=0,INDIRECT(ADDRESS($J87,38))&lt;&gt;"UL"),INDIRECT(ADDRESS($J87,COLUMN()-12)),0),0), IF($K87&gt;0,IF(AND(INDIRECT(ADDRESS($K87,44))=0,INDIRECT(ADDRESS($K87,38))&lt;&gt;"UL"),INDIRECT(ADDRESS($K87,COLUMN()-11)),0),0), IF($L87&gt;0,IF(AND(INDIRECT(ADDRESS($L87,44))=0,INDIRECT(ADDRESS($L87,38))&lt;&gt;"UL"),INDIRECT(ADDRESS($L87,COLUMN()-11)),0),0), IF($M87&gt;0,IF(AND(INDIRECT(ADDRESS($M87,44))=0,INDIRECT(ADDRESS($M87,38))&lt;&gt;"UL"),INDIRECT(ADDRESS($M87,COLUMN()-11)),0),0))</f>
        <v>0</v>
      </c>
      <c r="BN87" s="57" cm="1">
        <f t="array" aca="1" ref="BN87" ca="1">SUM(IF($C87&gt;0,IF(AND(INDIRECT(ADDRESS($C87,44))=0,INDIRECT(ADDRESS($C87,38))&lt;&gt;"UL"),INDIRECT(ADDRESS($C87,COLUMN()-12)),0),0), IF($D87&gt;0,IF(AND(INDIRECT(ADDRESS($D87,44))=0,INDIRECT(ADDRESS($D87,38))&lt;&gt;"UL"),INDIRECT(ADDRESS($D87,COLUMN()-12)),0),0), IF($E87&gt;0,IF(AND(INDIRECT(ADDRESS($E87,44))=0,INDIRECT(ADDRESS($E87,38))&lt;&gt;"UL"),INDIRECT(ADDRESS($E87,COLUMN()-12)),0),0), IF($F87&gt;0,IF(AND(INDIRECT(ADDRESS($F87,44))=0,INDIRECT(ADDRESS($F87,38))&lt;&gt;"UL"),INDIRECT(ADDRESS($F87,COLUMN()-12)),0),0), IF($G87&gt;0,IF(AND(INDIRECT(ADDRESS($G87,44))=0,INDIRECT(ADDRESS($G87,38))&lt;&gt;"UL"),INDIRECT(ADDRESS($G87,COLUMN()-12)),0),0), IF($H87&gt;0,IF(AND(INDIRECT(ADDRESS($H87,44))=0,INDIRECT(ADDRESS($H87,38))&lt;&gt;"UL"),INDIRECT(ADDRESS($H87,COLUMN()-12)),0),0), IF($I87&gt;0,IF(AND(INDIRECT(ADDRESS($I87,44))=0,INDIRECT(ADDRESS($I87,38))&lt;&gt;"UL"),INDIRECT(ADDRESS($I87,COLUMN()-12)),0),0), IF($J87&gt;0,IF(AND(INDIRECT(ADDRESS($J87,44))=0,INDIRECT(ADDRESS($J87,38))&lt;&gt;"UL"),INDIRECT(ADDRESS($J87,COLUMN()-12)),0),0), IF($K87&gt;0,IF(AND(INDIRECT(ADDRESS($K87,44))=0,INDIRECT(ADDRESS($K87,38))&lt;&gt;"UL"),INDIRECT(ADDRESS($K87,COLUMN()-11)),0),0), IF($L87&gt;0,IF(AND(INDIRECT(ADDRESS($L87,44))=0,INDIRECT(ADDRESS($L87,38))&lt;&gt;"UL"),INDIRECT(ADDRESS($L87,COLUMN()-11)),0),0), IF($M87&gt;0,IF(AND(INDIRECT(ADDRESS($M87,44))=0,INDIRECT(ADDRESS($M87,38))&lt;&gt;"UL"),INDIRECT(ADDRESS($M87,COLUMN()-11)),0),0))</f>
        <v>0</v>
      </c>
      <c r="BO87" s="57" cm="1">
        <f t="array" aca="1" ref="BO87" ca="1">SUM(IF($C87&gt;0,IF(AND(INDIRECT(ADDRESS($C87,44))=0,INDIRECT(ADDRESS($C87,38))&lt;&gt;"UL"),INDIRECT(ADDRESS($C87,COLUMN()-12)),0),0), IF($D87&gt;0,IF(AND(INDIRECT(ADDRESS($D87,44))=0,INDIRECT(ADDRESS($D87,38))&lt;&gt;"UL"),INDIRECT(ADDRESS($D87,COLUMN()-12)),0),0), IF($E87&gt;0,IF(AND(INDIRECT(ADDRESS($E87,44))=0,INDIRECT(ADDRESS($E87,38))&lt;&gt;"UL"),INDIRECT(ADDRESS($E87,COLUMN()-12)),0),0), IF($F87&gt;0,IF(AND(INDIRECT(ADDRESS($F87,44))=0,INDIRECT(ADDRESS($F87,38))&lt;&gt;"UL"),INDIRECT(ADDRESS($F87,COLUMN()-12)),0),0), IF($G87&gt;0,IF(AND(INDIRECT(ADDRESS($G87,44))=0,INDIRECT(ADDRESS($G87,38))&lt;&gt;"UL"),INDIRECT(ADDRESS($G87,COLUMN()-12)),0),0), IF($H87&gt;0,IF(AND(INDIRECT(ADDRESS($H87,44))=0,INDIRECT(ADDRESS($H87,38))&lt;&gt;"UL"),INDIRECT(ADDRESS($H87,COLUMN()-12)),0),0), IF($I87&gt;0,IF(AND(INDIRECT(ADDRESS($I87,44))=0,INDIRECT(ADDRESS($I87,38))&lt;&gt;"UL"),INDIRECT(ADDRESS($I87,COLUMN()-12)),0),0), IF($J87&gt;0,IF(AND(INDIRECT(ADDRESS($J87,44))=0,INDIRECT(ADDRESS($J87,38))&lt;&gt;"UL"),INDIRECT(ADDRESS($J87,COLUMN()-12)),0),0), IF($K87&gt;0,IF(AND(INDIRECT(ADDRESS($K87,44))=0,INDIRECT(ADDRESS($K87,38))&lt;&gt;"UL"),INDIRECT(ADDRESS($K87,COLUMN()-11)),0),0), IF($L87&gt;0,IF(AND(INDIRECT(ADDRESS($L87,44))=0,INDIRECT(ADDRESS($L87,38))&lt;&gt;"UL"),INDIRECT(ADDRESS($L87,COLUMN()-11)),0),0), IF($M87&gt;0,IF(AND(INDIRECT(ADDRESS($M87,44))=0,INDIRECT(ADDRESS($M87,38))&lt;&gt;"UL"),INDIRECT(ADDRESS($M87,COLUMN()-11)),0),0))</f>
        <v>0</v>
      </c>
      <c r="BP87" s="57" cm="1">
        <f t="array" aca="1" ref="BP87" ca="1">SUM(IF($C87&gt;0,IF(AND(INDIRECT(ADDRESS($C87,44))=0,INDIRECT(ADDRESS($C87,38))&lt;&gt;"UL"),INDIRECT(ADDRESS($C87,COLUMN()-12)),0),0), IF($D87&gt;0,IF(AND(INDIRECT(ADDRESS($D87,44))=0,INDIRECT(ADDRESS($D87,38))&lt;&gt;"UL"),INDIRECT(ADDRESS($D87,COLUMN()-12)),0),0), IF($E87&gt;0,IF(AND(INDIRECT(ADDRESS($E87,44))=0,INDIRECT(ADDRESS($E87,38))&lt;&gt;"UL"),INDIRECT(ADDRESS($E87,COLUMN()-12)),0),0), IF($F87&gt;0,IF(AND(INDIRECT(ADDRESS($F87,44))=0,INDIRECT(ADDRESS($F87,38))&lt;&gt;"UL"),INDIRECT(ADDRESS($F87,COLUMN()-12)),0),0), IF($G87&gt;0,IF(AND(INDIRECT(ADDRESS($G87,44))=0,INDIRECT(ADDRESS($G87,38))&lt;&gt;"UL"),INDIRECT(ADDRESS($G87,COLUMN()-12)),0),0), IF($H87&gt;0,IF(AND(INDIRECT(ADDRESS($H87,44))=0,INDIRECT(ADDRESS($H87,38))&lt;&gt;"UL"),INDIRECT(ADDRESS($H87,COLUMN()-12)),0),0), IF($I87&gt;0,IF(AND(INDIRECT(ADDRESS($I87,44))=0,INDIRECT(ADDRESS($I87,38))&lt;&gt;"UL"),INDIRECT(ADDRESS($I87,COLUMN()-12)),0),0), IF($J87&gt;0,IF(AND(INDIRECT(ADDRESS($J87,44))=0,INDIRECT(ADDRESS($J87,38))&lt;&gt;"UL"),INDIRECT(ADDRESS($J87,COLUMN()-12)),0),0), IF($K87&gt;0,IF(AND(INDIRECT(ADDRESS($K87,44))=0,INDIRECT(ADDRESS($K87,38))&lt;&gt;"UL"),INDIRECT(ADDRESS($K87,COLUMN()-11)),0),0), IF($L87&gt;0,IF(AND(INDIRECT(ADDRESS($L87,44))=0,INDIRECT(ADDRESS($L87,38))&lt;&gt;"UL"),INDIRECT(ADDRESS($L87,COLUMN()-11)),0),0), IF($M87&gt;0,IF(AND(INDIRECT(ADDRESS($M87,44))=0,INDIRECT(ADDRESS($M87,38))&lt;&gt;"UL"),INDIRECT(ADDRESS($M87,COLUMN()-11)),0),0))</f>
        <v>0</v>
      </c>
      <c r="BQ87" s="57">
        <f t="shared" ca="1" si="63"/>
        <v>0</v>
      </c>
      <c r="BR87" s="161">
        <f t="shared" ca="1" si="64"/>
        <v>84.473666968920753</v>
      </c>
      <c r="BS87" s="56"/>
      <c r="BT87" s="56">
        <f t="shared" ca="1" si="65"/>
        <v>3.8480091366524056</v>
      </c>
      <c r="BU87" s="63">
        <f t="shared" ca="1" si="66"/>
        <v>0.10994311819006873</v>
      </c>
      <c r="BV87" s="57" t="s">
        <v>34</v>
      </c>
      <c r="BW87" s="57" cm="1">
        <f t="array" aca="1" ref="BW87" ca="1">SUM(IF($C87&gt;0,IF(AND(INDIRECT(ADDRESS($C87,44))=0,INDIRECT(ADDRESS($C87,38))="UL",ISERROR(SEARCH("Rear",INDIRECT(ADDRESS($C87,33)))),ISERROR(SEARCH("Side",INDIRECT(ADDRESS($C87,33))))),INDIRECT(ADDRESS($C87,COLUMN())),0),0),IF($D87&gt;0,IF(AND(INDIRECT(ADDRESS($D87,44))=0,INDIRECT(ADDRESS($D87,38))="UL",ISERROR(SEARCH("Rear",INDIRECT(ADDRESS($D87,33)))),ISERROR(SEARCH("Side",INDIRECT(ADDRESS($D87,33))))),INDIRECT(ADDRESS($D87,COLUMN())),0),0),IF($E87&gt;0,IF(AND(INDIRECT(ADDRESS($E87,44))=0,INDIRECT(ADDRESS($E87,38))="UL",ISERROR(SEARCH("Rear",INDIRECT(ADDRESS($E87,33)))),ISERROR(SEARCH("Side",INDIRECT(ADDRESS($E87,33))))),INDIRECT(ADDRESS($E87,COLUMN())),0),0),IF($F87&gt;0,IF(AND(INDIRECT(ADDRESS($F87,44))=0,INDIRECT(ADDRESS($F87,38))="UL",ISERROR(SEARCH("Rear",INDIRECT(ADDRESS($F87,33)))),ISERROR(SEARCH("Side",INDIRECT(ADDRESS($F87,33))))),INDIRECT(ADDRESS($F87,COLUMN())),0),0),IF($G87&gt;0,IF(AND(INDIRECT(ADDRESS($G87,44))=0,INDIRECT(ADDRESS($G87,38))="UL",ISERROR(SEARCH("Rear",INDIRECT(ADDRESS($G87,33)))),ISERROR(SEARCH("Side",INDIRECT(ADDRESS($G87,33))))),INDIRECT(ADDRESS($G87,COLUMN())),0),0),IF($H87&gt;0,IF(AND(INDIRECT(ADDRESS($H87,44))=0,INDIRECT(ADDRESS($H87,38))="UL",ISERROR(SEARCH("Rear",INDIRECT(ADDRESS($H87,33)))),ISERROR(SEARCH("Side",INDIRECT(ADDRESS($H87,33))))),INDIRECT(ADDRESS($H87,COLUMN())),0),0),IF($I87&gt;0,IF(AND(INDIRECT(ADDRESS($I87,44))=0,INDIRECT(ADDRESS($I87,38))="UL",ISERROR(SEARCH("Rear",INDIRECT(ADDRESS($I87,33)))),ISERROR(SEARCH("Side",INDIRECT(ADDRESS($I87,33))))),INDIRECT(ADDRESS($I87,COLUMN())),0),0),IF($J87&gt;0,IF(AND(INDIRECT(ADDRESS($J87,44))=0,INDIRECT(ADDRESS($J87,38))="UL",ISERROR(SEARCH("Rear",INDIRECT(ADDRESS($J87,33)))),ISERROR(SEARCH("Side",INDIRECT(ADDRESS($J87,33))))),INDIRECT(ADDRESS($J87,COLUMN())),0),0),IF($K87&gt;0,IF(AND(INDIRECT(ADDRESS($K87,44))=0,INDIRECT(ADDRESS($K87,38))="UL",ISERROR(SEARCH("Rear",INDIRECT(ADDRESS($K87,33)))),ISERROR(SEARCH("Side",INDIRECT(ADDRESS($K87,33))))),INDIRECT(ADDRESS($K87,COLUMN())),0),0),IF($L87&gt;0,IF(AND(INDIRECT(ADDRESS($L87,44))=0,INDIRECT(ADDRESS($L87,38))="UL",ISERROR(SEARCH("Rear",INDIRECT(ADDRESS($L87,33)))),ISERROR(SEARCH("Side",INDIRECT(ADDRESS($L87,33))))),INDIRECT(ADDRESS($L87,COLUMN())),0),0),IF($M87&gt;0,IF(AND(INDIRECT(ADDRESS($M87,44))=0,INDIRECT(ADDRESS($M87,38))="UL",ISERROR(SEARCH("Rear",INDIRECT(ADDRESS($M87,33)))),ISERROR(SEARCH("Side",INDIRECT(ADDRESS($M87,33))))),INDIRECT(ADDRESS($M87,COLUMN())),0),0))</f>
        <v>0.88888888888888873</v>
      </c>
      <c r="BX87" s="57">
        <f t="shared" ca="1" si="67"/>
        <v>0.88888888888888873</v>
      </c>
      <c r="BY87" s="57" cm="1">
        <f t="array" aca="1" ref="BY87" ca="1">SUM(IF($C87&gt;0,IF(AND(INDIRECT(ADDRESS($C87,44))=0,INDIRECT(ADDRESS($C87,38))="UL"),INDIRECT(ADDRESS($C87,COLUMN())),0),0),IF($D87&gt;0,IF(AND(INDIRECT(ADDRESS($D87,44))=0,INDIRECT(ADDRESS($D87,38))="UL"),INDIRECT(ADDRESS($D87,COLUMN())),0),0),IF($E87&gt;0,IF(AND(INDIRECT(ADDRESS($E87,44))=0,INDIRECT(ADDRESS($E87,38))="UL"),INDIRECT(ADDRESS($E87,COLUMN())),0),0),IF($F87&gt;0,IF(AND(INDIRECT(ADDRESS($F87,44))=0,INDIRECT(ADDRESS($F87,38))="UL"),INDIRECT(ADDRESS($F87,COLUMN())),0),0),IF($G87&gt;0,IF(AND(INDIRECT(ADDRESS($G87,44))=0,INDIRECT(ADDRESS($G87,38))="UL"),INDIRECT(ADDRESS($G87,COLUMN())),0),0),IF($H87&gt;0,IF(AND(INDIRECT(ADDRESS($H87,44))=0,INDIRECT(ADDRESS($H87,38))="UL"),INDIRECT(ADDRESS($H87,COLUMN())),0),0),IF($I87&gt;0,IF(AND(INDIRECT(ADDRESS($I87,44))=0,INDIRECT(ADDRESS($I87,38))="UL"),INDIRECT(ADDRESS($I87,COLUMN())),0),0),IF($J87&gt;0,IF(AND(INDIRECT(ADDRESS($J87,44))=0,INDIRECT(ADDRESS($J87,38))="UL"),INDIRECT(ADDRESS($J87,COLUMN())),0),0),IF($K87&gt;0,IF(AND(INDIRECT(ADDRESS($K87,44))=0,INDIRECT(ADDRESS($K87,38))="UL"),INDIRECT(ADDRESS($K87,COLUMN())),0),0),IF($L87&gt;0,IF(AND(INDIRECT(ADDRESS($L87,44))=0,INDIRECT(ADDRESS($L87,38))="UL"),INDIRECT(ADDRESS($L87,COLUMN())),0),0),IF($M87&gt;0,IF(AND(INDIRECT(ADDRESS($M87,44))=0,INDIRECT(ADDRESS($M87,38))="UL"),INDIRECT(ADDRESS($M87,COLUMN())),0),0))</f>
        <v>0.40123456790123452</v>
      </c>
      <c r="BZ87" s="57" cm="1">
        <f t="array" aca="1" ref="BZ87" ca="1">SUM(IF($C87&gt;0,IF(AND(INDIRECT(ADDRESS($C87,44))=0,INDIRECT(ADDRESS($C87,38))="UL"),INDIRECT(ADDRESS($C87,COLUMN())),0),0),IF($D87&gt;0,IF(AND(INDIRECT(ADDRESS($D87,44))=0,INDIRECT(ADDRESS($D87,38))="UL"),INDIRECT(ADDRESS($D87,COLUMN())),0),0),IF($E87&gt;0,IF(AND(INDIRECT(ADDRESS($E87,44))=0,INDIRECT(ADDRESS($E87,38))="UL"),INDIRECT(ADDRESS($E87,COLUMN())),0),0),IF($F87&gt;0,IF(AND(INDIRECT(ADDRESS($F87,44))=0,INDIRECT(ADDRESS($F87,38))="UL"),INDIRECT(ADDRESS($F87,COLUMN())),0),0),IF($G87&gt;0,IF(AND(INDIRECT(ADDRESS($G87,44))=0,INDIRECT(ADDRESS($G87,38))="UL"),INDIRECT(ADDRESS($G87,COLUMN())),0),0),IF($H87&gt;0,IF(AND(INDIRECT(ADDRESS($H87,44))=0,INDIRECT(ADDRESS($H87,38))="UL"),INDIRECT(ADDRESS($H87,COLUMN())),0),0),IF($I87&gt;0,IF(AND(INDIRECT(ADDRESS($I87,44))=0,INDIRECT(ADDRESS($I87,38))="UL"),INDIRECT(ADDRESS($I87,COLUMN())),0),0),IF($J87&gt;0,IF(AND(INDIRECT(ADDRESS($J87,44))=0,INDIRECT(ADDRESS($J87,38))="UL"),INDIRECT(ADDRESS($J87,COLUMN())),0),0),IF($K87&gt;0,IF(AND(INDIRECT(ADDRESS($K87,44))=0,INDIRECT(ADDRESS($K87,38))="UL"),INDIRECT(ADDRESS($K87,COLUMN())),0),0),IF($L87&gt;0,IF(AND(INDIRECT(ADDRESS($L87,44))=0,INDIRECT(ADDRESS($L87,38))="UL"),INDIRECT(ADDRESS($L87,COLUMN())),0),0),IF($M87&gt;0,IF(AND(INDIRECT(ADDRESS($M87,44))=0,INDIRECT(ADDRESS($M87,38))="UL"),INDIRECT(ADDRESS($M87,COLUMN())),0),0))</f>
        <v>0.22839506172839505</v>
      </c>
      <c r="CA87" s="57">
        <f t="shared" ca="1" si="68"/>
        <v>0.22839506172839505</v>
      </c>
      <c r="CB87" s="57" cm="1">
        <f t="array" aca="1" ref="CB87" ca="1">SUM(IF($C87&gt;0,IF(AND(INDIRECT(ADDRESS($C87,44))=0,INDIRECT(ADDRESS($C87,38))&lt;&gt;"UL"),INDIRECT(ADDRESS($C87,COLUMN())),0),0),IF($D87&gt;0,IF(AND(INDIRECT(ADDRESS($D87,44))=0,INDIRECT(ADDRESS($D87,38))&lt;&gt;"UL"),INDIRECT(ADDRESS($D87,COLUMN())),0),0),IF($E87&gt;0,IF(AND(INDIRECT(ADDRESS($E87,44))=0,INDIRECT(ADDRESS($E87,38))&lt;&gt;"UL"),INDIRECT(ADDRESS($E87,COLUMN())),0),0),IF($F87&gt;0,IF(AND(INDIRECT(ADDRESS($F87,44))=0,INDIRECT(ADDRESS($F87,38))&lt;&gt;"UL"),INDIRECT(ADDRESS($F87,COLUMN())),0),0),IF($G87&gt;0,IF(AND(INDIRECT(ADDRESS($G87,44))=0,INDIRECT(ADDRESS($G87,38))&lt;&gt;"UL"),INDIRECT(ADDRESS($G87,COLUMN())),0),0),IF($H87&gt;0,IF(AND(INDIRECT(ADDRESS($H87,44))=0,INDIRECT(ADDRESS($H87,38))&lt;&gt;"UL"),INDIRECT(ADDRESS($H87,COLUMN())),0),0),IF($I87&gt;0,IF(AND(INDIRECT(ADDRESS($I87,44))=0,INDIRECT(ADDRESS($I87,38))&lt;&gt;"UL"),INDIRECT(ADDRESS($I87,COLUMN())),0),0),IF($J87&gt;0,IF(AND(INDIRECT(ADDRESS($J87,44))=0,INDIRECT(ADDRESS($J87,38))&lt;&gt;"UL"),INDIRECT(ADDRESS($J87,COLUMN())),0),0),IF($K87&gt;0,IF(AND(INDIRECT(ADDRESS($K87,44))=0,INDIRECT(ADDRESS($K87,38))&lt;&gt;"UL"),INDIRECT(ADDRESS($K87,COLUMN())),0),0),IF($L87&gt;0,IF(AND(INDIRECT(ADDRESS($L87,44))=0,INDIRECT(ADDRESS($L87,38))&lt;&gt;"UL"),INDIRECT(ADDRESS($L87,COLUMN())),0),0),IF($M87&gt;0,IF(AND(INDIRECT(ADDRESS($M87,44))=0,INDIRECT(ADDRESS($M87,38))&lt;&gt;"UL"),INDIRECT(ADDRESS($M87,COLUMN())),0),0))</f>
        <v>0</v>
      </c>
      <c r="CC87" s="57">
        <f t="shared" ca="1" si="69"/>
        <v>0</v>
      </c>
      <c r="CD87" s="57" cm="1">
        <f t="array" aca="1" ref="CD87" ca="1">SUM(IF($C87&gt;0,IF(AND(INDIRECT(ADDRESS($C87,44))=0,INDIRECT(ADDRESS($C87,38))&lt;&gt;"UL"),INDIRECT(ADDRESS($C87,COLUMN())),0),0),IF($D87&gt;0,IF(AND(INDIRECT(ADDRESS($D87,44))=0,INDIRECT(ADDRESS($D87,38))&lt;&gt;"UL"),INDIRECT(ADDRESS($D87,COLUMN())),0),0),IF($E87&gt;0,IF(AND(INDIRECT(ADDRESS($E87,44))=0,INDIRECT(ADDRESS($E87,38))&lt;&gt;"UL"),INDIRECT(ADDRESS($E87,COLUMN())),0),0),IF($F87&gt;0,IF(AND(INDIRECT(ADDRESS($F87,44))=0,INDIRECT(ADDRESS($F87,38))&lt;&gt;"UL"),INDIRECT(ADDRESS($F87,COLUMN())),0),0),IF($G87&gt;0,IF(AND(INDIRECT(ADDRESS($G87,44))=0,INDIRECT(ADDRESS($G87,38))&lt;&gt;"UL"),INDIRECT(ADDRESS($G87,COLUMN())),0),0),IF($H87&gt;0,IF(AND(INDIRECT(ADDRESS($H87,44))=0,INDIRECT(ADDRESS($H87,38))&lt;&gt;"UL"),INDIRECT(ADDRESS($H87,COLUMN())),0),0),IF($I87&gt;0,IF(AND(INDIRECT(ADDRESS($I87,44))=0,INDIRECT(ADDRESS($I87,38))&lt;&gt;"UL"),INDIRECT(ADDRESS($I87,COLUMN())),0),0),IF($J87&gt;0,IF(AND(INDIRECT(ADDRESS($J87,44))=0,INDIRECT(ADDRESS($J87,38))&lt;&gt;"UL"),INDIRECT(ADDRESS($J87,COLUMN())),0),0),IF($K87&gt;0,IF(AND(INDIRECT(ADDRESS($K87,44))=0,INDIRECT(ADDRESS($K87,38))&lt;&gt;"UL"),INDIRECT(ADDRESS($K87,COLUMN())),0),0),IF($L87&gt;0,IF(AND(INDIRECT(ADDRESS($L87,44))=0,INDIRECT(ADDRESS($L87,38))&lt;&gt;"UL"),INDIRECT(ADDRESS($L87,COLUMN())),0),0),IF($M87&gt;0,IF(AND(INDIRECT(ADDRESS($M87,44))=0,INDIRECT(ADDRESS($M87,38))&lt;&gt;"UL"),INDIRECT(ADDRESS($M87,COLUMN())),0),0))</f>
        <v>0</v>
      </c>
      <c r="CE87" s="57" cm="1">
        <f t="array" aca="1" ref="CE87" ca="1">SUM(IF($C87&gt;0,IF(AND(INDIRECT(ADDRESS($C87,44))=0,INDIRECT(ADDRESS($C87,38))&lt;&gt;"UL"),INDIRECT(ADDRESS($C87,COLUMN())),0),0),IF($D87&gt;0,IF(AND(INDIRECT(ADDRESS($D87,44))=0,INDIRECT(ADDRESS($D87,38))&lt;&gt;"UL"),INDIRECT(ADDRESS($D87,COLUMN())),0),0),IF($E87&gt;0,IF(AND(INDIRECT(ADDRESS($E87,44))=0,INDIRECT(ADDRESS($E87,38))&lt;&gt;"UL"),INDIRECT(ADDRESS($E87,COLUMN())),0),0),IF($F87&gt;0,IF(AND(INDIRECT(ADDRESS($F87,44))=0,INDIRECT(ADDRESS($F87,38))&lt;&gt;"UL"),INDIRECT(ADDRESS($F87,COLUMN())),0),0),IF($G87&gt;0,IF(AND(INDIRECT(ADDRESS($G87,44))=0,INDIRECT(ADDRESS($G87,38))&lt;&gt;"UL"),INDIRECT(ADDRESS($G87,COLUMN())),0),0),IF($H87&gt;0,IF(AND(INDIRECT(ADDRESS($H87,44))=0,INDIRECT(ADDRESS($H87,38))&lt;&gt;"UL"),INDIRECT(ADDRESS($H87,COLUMN())),0),0),IF($I87&gt;0,IF(AND(INDIRECT(ADDRESS($I87,44))=0,INDIRECT(ADDRESS($I87,38))&lt;&gt;"UL"),INDIRECT(ADDRESS($I87,COLUMN())),0),0),IF($J87&gt;0,IF(AND(INDIRECT(ADDRESS($J87,44))=0,INDIRECT(ADDRESS($J87,38))&lt;&gt;"UL"),INDIRECT(ADDRESS($J87,COLUMN())),0),0),IF($K87&gt;0,IF(AND(INDIRECT(ADDRESS($K87,44))=0,INDIRECT(ADDRESS($K87,38))&lt;&gt;"UL"),INDIRECT(ADDRESS($K87,COLUMN())),0),0),IF($L87&gt;0,IF(AND(INDIRECT(ADDRESS($L87,44))=0,INDIRECT(ADDRESS($L87,38))&lt;&gt;"UL"),INDIRECT(ADDRESS($L87,COLUMN())),0),0),IF($M87&gt;0,IF(AND(INDIRECT(ADDRESS($M87,44))=0,INDIRECT(ADDRESS($M87,38))&lt;&gt;"UL"),INDIRECT(ADDRESS($M87,COLUMN())),0),0))</f>
        <v>0</v>
      </c>
      <c r="CF87" s="57">
        <f t="shared" ca="1" si="70"/>
        <v>0</v>
      </c>
      <c r="CG87" s="57">
        <f t="shared" ca="1" si="71"/>
        <v>2.3224417224085223</v>
      </c>
      <c r="CH87" s="57">
        <f t="shared" ca="1" si="72"/>
        <v>6.6355477783100636E-2</v>
      </c>
      <c r="CI87" s="19">
        <f t="shared" ca="1" si="73"/>
        <v>19.210439551881393</v>
      </c>
      <c r="CJ87" s="19"/>
      <c r="CK87" s="57" cm="1">
        <f t="array" aca="1" ref="CK87" ca="1">IF(AU87="S", SUM(IF($C87&gt;0,IF(INDIRECT(ADDRESS($C87,43))&lt;&gt;1,INDIRECT(ADDRESS($C87,48)),0),0), IF($D87&gt;0,IF(INDIRECT(ADDRESS($D87,43))&lt;&gt;1,INDIRECT(ADDRESS($D87,48)),0),0), IF($E87&gt;0,IF(INDIRECT(ADDRESS($E87,43))&lt;&gt;1,INDIRECT(ADDRESS($E87,48)),0),0), IF($F87&gt;0,IF(INDIRECT(ADDRESS($F87,43))&lt;&gt;1,INDIRECT(ADDRESS($F87,48)),0),0), IF($G87&gt;0,IF(INDIRECT(ADDRESS($G87,43))&lt;&gt;1,INDIRECT(ADDRESS($G87,48)),0),0), IF($H87&gt;0,IF(INDIRECT(ADDRESS($H87,43))&lt;&gt;1,INDIRECT(ADDRESS($H87,48)),0),0), IF($I87&gt;0,IF(INDIRECT(ADDRESS($I87,43))&lt;&gt;1,INDIRECT(ADDRESS($I87,48)),0),0), IF($J87&gt;0,IF(INDIRECT(ADDRESS($J87,43))&lt;&gt;1,INDIRECT(ADDRESS($J87,48)),0),0), IF($K87&gt;0,IF(INDIRECT(ADDRESS($K87,43))&lt;&gt;1,INDIRECT(ADDRESS($K87,48)),0),0), IF($L87&gt;0,IF(INDIRECT(ADDRESS($L87,43))&lt;&gt;1,INDIRECT(ADDRESS($L87,48)),0),0), IF($M87&gt;0,IF(INDIRECT(ADDRESS($M87,43))&lt;&gt;1,INDIRECT(ADDRESS($M87,48)),0),0)), IF(AU87="L",SUM(IF($C87&gt;0,IF(INDIRECT(ADDRESS($C87,43))&lt;&gt;1,INDIRECT(ADDRESS($C87,50)),0),0), IF($D87&gt;0,IF(INDIRECT(ADDRESS($D87,43))&lt;&gt;1,INDIRECT(ADDRESS($D87,50)),0),0), IF($E87&gt;0,IF(INDIRECT(ADDRESS($E87,43))&lt;&gt;1,INDIRECT(ADDRESS($E87,50)),0),0), IF($F87&gt;0,IF(INDIRECT(ADDRESS($F87,43))&lt;&gt;1,INDIRECT(ADDRESS($F87,50)),0),0), IF($G87&gt;0,IF(INDIRECT(ADDRESS($G87,43))&lt;&gt;1,INDIRECT(ADDRESS($G87,50)),0),0), IF($G87&gt;0,IF(INDIRECT(ADDRESS($G87,43))&lt;&gt;1,INDIRECT(ADDRESS($G87,50)),0),0), IF($H87&gt;0,IF(INDIRECT(ADDRESS($H87,43))&lt;&gt;1,INDIRECT(ADDRESS($H87,50)),0),0), IF($I87&gt;0,IF(INDIRECT(ADDRESS($I87,43))&lt;&gt;1,INDIRECT(ADDRESS($I87,50)),0),0), IF($J87&gt;0,IF(INDIRECT(ADDRESS($J87,43))&lt;&gt;1,INDIRECT(ADDRESS($J87,50)),0),0), IF($K87&gt;0,IF(INDIRECT(ADDRESS($K87,43))&lt;&gt;1,INDIRECT(ADDRESS($K87,50)),0),0), IF($L87&gt;0,IF(INDIRECT(ADDRESS($L87,43))&lt;&gt;1,INDIRECT(ADDRESS($L87,50)),0),0), IF($M87&gt;0,IF(INDIRECT(ADDRESS($M87,43))&lt;&gt;1,INDIRECT(ADDRESS($M87,50)),0),0)), SUM(IF($C87&gt;0,IF(INDIRECT(ADDRESS($C87,43))&lt;&gt;1,INDIRECT(ADDRESS($C87,49)),0),0), IF($D87&gt;0,IF(INDIRECT(ADDRESS($D87,43))&lt;&gt;1,INDIRECT(ADDRESS($D87,49)),0),0), IF($E87&gt;0,IF(INDIRECT(ADDRESS($E87,43))&lt;&gt;1,INDIRECT(ADDRESS($E87,49)),0),0), IF($F87&gt;0,IF(INDIRECT(ADDRESS($F87,43))&lt;&gt;1,INDIRECT(ADDRESS($F87,49)),0),0), IF($G87&gt;0,IF(INDIRECT(ADDRESS($G87,43))&lt;&gt;1,INDIRECT(ADDRESS($G87,49)),0),0), IF($G87&gt;0,IF(INDIRECT(ADDRESS($G87,43))&lt;&gt;1,INDIRECT(ADDRESS($G87,49)),0),0), IF($H87&gt;0,IF(INDIRECT(ADDRESS($H87,43))&lt;&gt;1,INDIRECT(ADDRESS($H87,49)),0),0), IF($I87&gt;0,IF(INDIRECT(ADDRESS($I87,43))&lt;&gt;1,INDIRECT(ADDRESS($I87,49)),0),0), IF($J87&gt;0,IF(INDIRECT(ADDRESS($J87,43))&lt;&gt;1,INDIRECT(ADDRESS($J87,49)),0),0), IF($K87&gt;0,IF(INDIRECT(ADDRESS($K87,43))&lt;&gt;1,INDIRECT(ADDRESS($K87,49)),0),0), IF($L87&gt;0,IF(INDIRECT(ADDRESS($L87,43))&lt;&gt;1,INDIRECT(ADDRESS($L87,49)),0),0), IF($M87&gt;0,IF(INDIRECT(ADDRESS($M87,43))&lt;&gt;1,INDIRECT(ADDRESS($M87,49)),0),0))))</f>
        <v>0.94444444444444431</v>
      </c>
      <c r="CL87" s="57" cm="1">
        <f t="array" aca="1" ref="CL87" ca="1">SUM(IF($C87&gt;0,IF(INDIRECT(ADDRESS($C87,44))=1,INDIRECT(ADDRESS($C87,90)),0),0), IF($D87&gt;0,IF(INDIRECT(ADDRESS($D87,44))=1,INDIRECT(ADDRESS($D87,90)),0),0), IF($E87&gt;0,IF(INDIRECT(ADDRESS($E87,44))=1,INDIRECT(ADDRESS($E87,90)),0),0), IF($F87&gt;0,IF(INDIRECT(ADDRESS($F87,44))=1,INDIRECT(ADDRESS($F87,90)),0),0), IF($G87&gt;0,IF(INDIRECT(ADDRESS($G87,44))=1,INDIRECT(ADDRESS($G87,90)),0),0), IF($H87&gt;0,IF(INDIRECT(ADDRESS($H87,44))=1,INDIRECT(ADDRESS($H87,90)),0),0), IF($I87&gt;0,IF(INDIRECT(ADDRESS($I87,44))=1,INDIRECT(ADDRESS($I87,90)),0),0), IF($J87&gt;0,IF(INDIRECT(ADDRESS($J87,44))=1,INDIRECT(ADDRESS($J87,90)),0),0), IF($K87&gt;0,IF(INDIRECT(ADDRESS($K87,44))=1,INDIRECT(ADDRESS($K87,90)),0),0), IF($L87&gt;0,IF(INDIRECT(ADDRESS($L87,44))=1,INDIRECT(ADDRESS($L87,90)),0),0), IF($M87&gt;0,IF(INDIRECT(ADDRESS($M87,44))=1,INDIRECT(ADDRESS($M87,90)),0),0))</f>
        <v>0</v>
      </c>
      <c r="CM87" s="56">
        <f t="shared" ca="1" si="74"/>
        <v>0.80938319770697231</v>
      </c>
      <c r="CN87" s="59"/>
    </row>
    <row r="88" spans="1:92" x14ac:dyDescent="0.25">
      <c r="A88" s="62" t="s">
        <v>164</v>
      </c>
      <c r="B88" s="122">
        <v>13</v>
      </c>
      <c r="C88" s="122">
        <v>24</v>
      </c>
      <c r="D88" s="122">
        <v>20</v>
      </c>
      <c r="E88" s="122">
        <v>28</v>
      </c>
      <c r="F88" s="122"/>
      <c r="G88" s="122"/>
      <c r="H88" s="122"/>
      <c r="I88" s="67"/>
      <c r="J88" s="67"/>
      <c r="K88" s="67"/>
      <c r="L88" s="67"/>
      <c r="M88" s="67"/>
      <c r="N88" s="67">
        <f t="shared" ca="1" si="54"/>
        <v>38</v>
      </c>
      <c r="O88" s="67" t="str" cm="1">
        <f t="array" aca="1" ref="O88" ca="1">INDIRECT(ADDRESS($B88,COLUMN()))</f>
        <v>Bomber</v>
      </c>
      <c r="P88" s="67" cm="1">
        <f t="array" aca="1" ref="P88" ca="1">INDIRECT(ADDRESS($B88,COLUMN()))</f>
        <v>6</v>
      </c>
      <c r="Q88" s="67" t="str" cm="1">
        <f t="array" aca="1" ref="Q88" ca="1">INDIRECT(ADDRESS($B88,COLUMN()))</f>
        <v>-</v>
      </c>
      <c r="R88" s="67" t="str" cm="1">
        <f t="array" aca="1" ref="R88" ca="1">INDIRECT(ADDRESS($B88,COLUMN()))</f>
        <v>-</v>
      </c>
      <c r="S88" s="67" cm="1">
        <f t="array" aca="1" ref="S88" ca="1">INDIRECT(ADDRESS($B88,COLUMN()))</f>
        <v>2</v>
      </c>
      <c r="T88" s="67" t="str" cm="1">
        <f t="array" aca="1" ref="T88" ca="1">INDIRECT(ADDRESS($B88,COLUMN()))</f>
        <v>1-4</v>
      </c>
      <c r="U88" s="67" cm="1">
        <f t="array" aca="1" ref="U88" ca="1">INDIRECT(ADDRESS($B88,COLUMN()))</f>
        <v>4</v>
      </c>
      <c r="V88" s="67" cm="1">
        <f t="array" aca="1" ref="V88" ca="1">INDIRECT(ADDRESS($B88,COLUMN()))</f>
        <v>0</v>
      </c>
      <c r="W88" s="67" cm="1">
        <f t="array" aca="1" ref="W88" ca="1">INDIRECT(ADDRESS($B88,COLUMN()))</f>
        <v>4</v>
      </c>
      <c r="X88" s="67" cm="1">
        <f t="array" aca="1" ref="X88" ca="1">INDIRECT(ADDRESS($B88,COLUMN()))</f>
        <v>6</v>
      </c>
      <c r="Y88" s="67" cm="1">
        <f t="array" aca="1" ref="Y88" ca="1">INDIRECT(ADDRESS($B88,COLUMN()))</f>
        <v>1</v>
      </c>
      <c r="Z88" s="67" cm="1">
        <f t="array" aca="1" ref="Z88" ca="1">INDIRECT(ADDRESS($B88,COLUMN()))</f>
        <v>5</v>
      </c>
      <c r="AA88" s="67" t="str" cm="1">
        <f t="array" aca="1" ref="AA88" ca="1">INDIRECT(ADDRESS($B88,COLUMN()))</f>
        <v>Rocket Boosters</v>
      </c>
      <c r="AB88" s="56">
        <f t="shared" ca="1" si="55"/>
        <v>0.75242728065260123</v>
      </c>
      <c r="AC88" s="56">
        <f t="shared" ca="1" si="56"/>
        <v>0.6923524341996572</v>
      </c>
      <c r="AD88" s="56">
        <f t="shared" ca="1" si="57"/>
        <v>3.6122735697373423</v>
      </c>
      <c r="AF88" s="52"/>
      <c r="AG88" s="52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65"/>
      <c r="AU88" s="57" t="s">
        <v>117</v>
      </c>
      <c r="AV88" s="57" cm="1">
        <f t="array" aca="1" ref="AV88" ca="1">SUM(IF($C88&gt;0,IF(AND(INDIRECT(ADDRESS($C88,44))=0,INDIRECT(ADDRESS($C88,38))="UL",ISERROR(SEARCH("Rear",INDIRECT(ADDRESS($C88,33)))),ISERROR(SEARCH("Side",INDIRECT(ADDRESS($C88,33))))),INDIRECT(ADDRESS($C88,COLUMN())),0),0),IF($D88&gt;0,IF(AND(INDIRECT(ADDRESS($D88,44))=0,INDIRECT(ADDRESS($D88,38))="UL",ISERROR(SEARCH("Rear",INDIRECT(ADDRESS($D88,33)))),ISERROR(SEARCH("Side",INDIRECT(ADDRESS($D88,33))))),INDIRECT(ADDRESS($D88,COLUMN())),0),0),IF($E88&gt;0,IF(AND(INDIRECT(ADDRESS($E88,44))=0,INDIRECT(ADDRESS($E88,38))="UL",ISERROR(SEARCH("Rear",INDIRECT(ADDRESS($E88,33)))),ISERROR(SEARCH("Side",INDIRECT(ADDRESS($E88,33))))),INDIRECT(ADDRESS($E88,COLUMN())),0),0),IF($F88&gt;0,IF(AND(INDIRECT(ADDRESS($F88,44))=0,INDIRECT(ADDRESS($F88,38))="UL",ISERROR(SEARCH("Rear",INDIRECT(ADDRESS($F88,33)))),ISERROR(SEARCH("Side",INDIRECT(ADDRESS($F88,33))))),INDIRECT(ADDRESS($F88,COLUMN())),0),0),IF($G88&gt;0,IF(AND(INDIRECT(ADDRESS($G88,44))=0,INDIRECT(ADDRESS($G88,38))="UL",ISERROR(SEARCH("Rear",INDIRECT(ADDRESS($G88,33)))),ISERROR(SEARCH("Side",INDIRECT(ADDRESS($G88,33))))),INDIRECT(ADDRESS($G88,COLUMN())),0),0),IF($H88&gt;0,IF(AND(INDIRECT(ADDRESS($H88,44))=0,INDIRECT(ADDRESS($H88,38))="UL",ISERROR(SEARCH("Rear",INDIRECT(ADDRESS($H88,33)))),ISERROR(SEARCH("Side",INDIRECT(ADDRESS($H88,33))))),INDIRECT(ADDRESS($H88,COLUMN())),0),0),IF($I88&gt;0,IF(AND(INDIRECT(ADDRESS($I88,44))=0,INDIRECT(ADDRESS($I88,38))="UL",ISERROR(SEARCH("Rear",INDIRECT(ADDRESS($I88,33)))),ISERROR(SEARCH("Side",INDIRECT(ADDRESS($I88,33))))),INDIRECT(ADDRESS($I88,COLUMN())),0),0),IF($J88&gt;0,IF(AND(INDIRECT(ADDRESS($J88,44))=0,INDIRECT(ADDRESS($J88,38))="UL",ISERROR(SEARCH("Rear",INDIRECT(ADDRESS($J88,33)))),ISERROR(SEARCH("Side",INDIRECT(ADDRESS($J88,33))))),INDIRECT(ADDRESS($J88,COLUMN())),0),0),IF($K88&gt;0,IF(AND(INDIRECT(ADDRESS($K88,44))=0,INDIRECT(ADDRESS($K88,38))="UL",ISERROR(SEARCH("Rear",INDIRECT(ADDRESS($K88,33)))),ISERROR(SEARCH("Side",INDIRECT(ADDRESS($K88,33))))),INDIRECT(ADDRESS($K88,COLUMN())),0),0),IF($L88&gt;0,IF(AND(INDIRECT(ADDRESS($L88,44))=0,INDIRECT(ADDRESS($L88,38))="UL",ISERROR(SEARCH("Rear",INDIRECT(ADDRESS($L88,33)))),ISERROR(SEARCH("Side",INDIRECT(ADDRESS($L88,33))))),INDIRECT(ADDRESS($L88,COLUMN())),0),0),IF($M88&gt;0,IF(AND(INDIRECT(ADDRESS($M88,44))=0,INDIRECT(ADDRESS($M88,38))="UL",ISERROR(SEARCH("Rear",INDIRECT(ADDRESS($M88,33)))),ISERROR(SEARCH("Side",INDIRECT(ADDRESS($M88,33))))),INDIRECT(ADDRESS($M88,COLUMN())),0),0))</f>
        <v>0.5</v>
      </c>
      <c r="AW88" s="57" cm="1">
        <f t="array" aca="1" ref="AW88" ca="1">SUM(IF($C88&gt;0,IF(AND(INDIRECT(ADDRESS($C88,44))=0,INDIRECT(ADDRESS($C88,38))="UL",ISERROR(SEARCH("Rear",INDIRECT(ADDRESS($C88,33)))),ISERROR(SEARCH("Side",INDIRECT(ADDRESS($C88,33))))),INDIRECT(ADDRESS($C88,COLUMN())),0),0),IF($D88&gt;0,IF(AND(INDIRECT(ADDRESS($D88,44))=0,INDIRECT(ADDRESS($D88,38))="UL",ISERROR(SEARCH("Rear",INDIRECT(ADDRESS($D88,33)))),ISERROR(SEARCH("Side",INDIRECT(ADDRESS($D88,33))))),INDIRECT(ADDRESS($D88,COLUMN())),0),0),IF($E88&gt;0,IF(AND(INDIRECT(ADDRESS($E88,44))=0,INDIRECT(ADDRESS($E88,38))="UL",ISERROR(SEARCH("Rear",INDIRECT(ADDRESS($E88,33)))),ISERROR(SEARCH("Side",INDIRECT(ADDRESS($E88,33))))),INDIRECT(ADDRESS($E88,COLUMN())),0),0),IF($F88&gt;0,IF(AND(INDIRECT(ADDRESS($F88,44))=0,INDIRECT(ADDRESS($F88,38))="UL",ISERROR(SEARCH("Rear",INDIRECT(ADDRESS($F88,33)))),ISERROR(SEARCH("Side",INDIRECT(ADDRESS($F88,33))))),INDIRECT(ADDRESS($F88,COLUMN())),0),0),IF($G88&gt;0,IF(AND(INDIRECT(ADDRESS($G88,44))=0,INDIRECT(ADDRESS($G88,38))="UL",ISERROR(SEARCH("Rear",INDIRECT(ADDRESS($G88,33)))),ISERROR(SEARCH("Side",INDIRECT(ADDRESS($G88,33))))),INDIRECT(ADDRESS($G88,COLUMN())),0),0),IF($H88&gt;0,IF(AND(INDIRECT(ADDRESS($H88,44))=0,INDIRECT(ADDRESS($H88,38))="UL",ISERROR(SEARCH("Rear",INDIRECT(ADDRESS($H88,33)))),ISERROR(SEARCH("Side",INDIRECT(ADDRESS($H88,33))))),INDIRECT(ADDRESS($H88,COLUMN())),0),0),IF($I88&gt;0,IF(AND(INDIRECT(ADDRESS($I88,44))=0,INDIRECT(ADDRESS($I88,38))="UL",ISERROR(SEARCH("Rear",INDIRECT(ADDRESS($I88,33)))),ISERROR(SEARCH("Side",INDIRECT(ADDRESS($I88,33))))),INDIRECT(ADDRESS($I88,COLUMN())),0),0),IF($J88&gt;0,IF(AND(INDIRECT(ADDRESS($J88,44))=0,INDIRECT(ADDRESS($J88,38))="UL",ISERROR(SEARCH("Rear",INDIRECT(ADDRESS($J88,33)))),ISERROR(SEARCH("Side",INDIRECT(ADDRESS($J88,33))))),INDIRECT(ADDRESS($J88,COLUMN())),0),0),IF($K88&gt;0,IF(AND(INDIRECT(ADDRESS($K88,44))=0,INDIRECT(ADDRESS($K88,38))="UL",ISERROR(SEARCH("Rear",INDIRECT(ADDRESS($K88,33)))),ISERROR(SEARCH("Side",INDIRECT(ADDRESS($K88,33))))),INDIRECT(ADDRESS($K88,COLUMN())),0),0),IF($L88&gt;0,IF(AND(INDIRECT(ADDRESS($L88,44))=0,INDIRECT(ADDRESS($L88,38))="UL",ISERROR(SEARCH("Rear",INDIRECT(ADDRESS($L88,33)))),ISERROR(SEARCH("Side",INDIRECT(ADDRESS($L88,33))))),INDIRECT(ADDRESS($L88,COLUMN())),0),0),IF($M88&gt;0,IF(AND(INDIRECT(ADDRESS($M88,44))=0,INDIRECT(ADDRESS($M88,38))="UL",ISERROR(SEARCH("Rear",INDIRECT(ADDRESS($M88,33)))),ISERROR(SEARCH("Side",INDIRECT(ADDRESS($M88,33))))),INDIRECT(ADDRESS($M88,COLUMN())),0),0))</f>
        <v>1.4444444444444444</v>
      </c>
      <c r="AX88" s="57" cm="1">
        <f t="array" aca="1" ref="AX88" ca="1">SUM(IF($C88&gt;0,IF(AND(INDIRECT(ADDRESS($C88,44))=0,INDIRECT(ADDRESS($C88,38))="UL",ISERROR(SEARCH("Rear",INDIRECT(ADDRESS($C88,33)))),ISERROR(SEARCH("Side",INDIRECT(ADDRESS($C88,33))))),INDIRECT(ADDRESS($C88,COLUMN())),0),0),IF($D88&gt;0,IF(AND(INDIRECT(ADDRESS($D88,44))=0,INDIRECT(ADDRESS($D88,38))="UL",ISERROR(SEARCH("Rear",INDIRECT(ADDRESS($D88,33)))),ISERROR(SEARCH("Side",INDIRECT(ADDRESS($D88,33))))),INDIRECT(ADDRESS($D88,COLUMN())),0),0),IF($E88&gt;0,IF(AND(INDIRECT(ADDRESS($E88,44))=0,INDIRECT(ADDRESS($E88,38))="UL",ISERROR(SEARCH("Rear",INDIRECT(ADDRESS($E88,33)))),ISERROR(SEARCH("Side",INDIRECT(ADDRESS($E88,33))))),INDIRECT(ADDRESS($E88,COLUMN())),0),0),IF($F88&gt;0,IF(AND(INDIRECT(ADDRESS($F88,44))=0,INDIRECT(ADDRESS($F88,38))="UL",ISERROR(SEARCH("Rear",INDIRECT(ADDRESS($F88,33)))),ISERROR(SEARCH("Side",INDIRECT(ADDRESS($F88,33))))),INDIRECT(ADDRESS($F88,COLUMN())),0),0),IF($G88&gt;0,IF(AND(INDIRECT(ADDRESS($G88,44))=0,INDIRECT(ADDRESS($G88,38))="UL",ISERROR(SEARCH("Rear",INDIRECT(ADDRESS($G88,33)))),ISERROR(SEARCH("Side",INDIRECT(ADDRESS($G88,33))))),INDIRECT(ADDRESS($G88,COLUMN())),0),0),IF($H88&gt;0,IF(AND(INDIRECT(ADDRESS($H88,44))=0,INDIRECT(ADDRESS($H88,38))="UL",ISERROR(SEARCH("Rear",INDIRECT(ADDRESS($H88,33)))),ISERROR(SEARCH("Side",INDIRECT(ADDRESS($H88,33))))),INDIRECT(ADDRESS($H88,COLUMN())),0),0),IF($I88&gt;0,IF(AND(INDIRECT(ADDRESS($I88,44))=0,INDIRECT(ADDRESS($I88,38))="UL",ISERROR(SEARCH("Rear",INDIRECT(ADDRESS($I88,33)))),ISERROR(SEARCH("Side",INDIRECT(ADDRESS($I88,33))))),INDIRECT(ADDRESS($I88,COLUMN())),0),0),IF($J88&gt;0,IF(AND(INDIRECT(ADDRESS($J88,44))=0,INDIRECT(ADDRESS($J88,38))="UL",ISERROR(SEARCH("Rear",INDIRECT(ADDRESS($J88,33)))),ISERROR(SEARCH("Side",INDIRECT(ADDRESS($J88,33))))),INDIRECT(ADDRESS($J88,COLUMN())),0),0),IF($K88&gt;0,IF(AND(INDIRECT(ADDRESS($K88,44))=0,INDIRECT(ADDRESS($K88,38))="UL",ISERROR(SEARCH("Rear",INDIRECT(ADDRESS($K88,33)))),ISERROR(SEARCH("Side",INDIRECT(ADDRESS($K88,33))))),INDIRECT(ADDRESS($K88,COLUMN())),0),0),IF($L88&gt;0,IF(AND(INDIRECT(ADDRESS($L88,44))=0,INDIRECT(ADDRESS($L88,38))="UL",ISERROR(SEARCH("Rear",INDIRECT(ADDRESS($L88,33)))),ISERROR(SEARCH("Side",INDIRECT(ADDRESS($L88,33))))),INDIRECT(ADDRESS($L88,COLUMN())),0),0),IF($M88&gt;0,IF(AND(INDIRECT(ADDRESS($M88,44))=0,INDIRECT(ADDRESS($M88,38))="UL",ISERROR(SEARCH("Rear",INDIRECT(ADDRESS($M88,33)))),ISERROR(SEARCH("Side",INDIRECT(ADDRESS($M88,33))))),INDIRECT(ADDRESS($M88,COLUMN())),0),0))</f>
        <v>1.3333333333333335</v>
      </c>
      <c r="AY88" s="58">
        <f t="shared" ca="1" si="58"/>
        <v>1.4444444444444444</v>
      </c>
      <c r="AZ88" s="58">
        <f t="shared" ca="1" si="59"/>
        <v>1.0925925925925926</v>
      </c>
      <c r="BA88" s="58" cm="1">
        <f t="array" aca="1" ref="BA88" ca="1">SUM(IF($C88&gt;0,IF(AND(INDIRECT(ADDRESS($C88,44))=0,INDIRECT(ADDRESS($C88,38))="UL"),INDIRECT(ADDRESS($C88,COLUMN())),0),0),IF($D88&gt;0,IF(AND(INDIRECT(ADDRESS($D88,44))=0,INDIRECT(ADDRESS($D88,38))="UL"),INDIRECT(ADDRESS($D88,COLUMN())),0),0),IF($E88&gt;0,IF(AND(INDIRECT(ADDRESS($E88,44))=0,INDIRECT(ADDRESS($E88,38))="UL"),INDIRECT(ADDRESS($E88,COLUMN())),0),0),IF($F88&gt;0,IF(AND(INDIRECT(ADDRESS($F88,44))=0,INDIRECT(ADDRESS($F88,38))="UL"),INDIRECT(ADDRESS($F88,COLUMN())),0),0),IF($G88&gt;0,IF(AND(INDIRECT(ADDRESS($G88,44))=0,INDIRECT(ADDRESS($G88,38))="UL"),INDIRECT(ADDRESS($G88,COLUMN())),0),0),IF($H88&gt;0,IF(AND(INDIRECT(ADDRESS($H88,44))=0,INDIRECT(ADDRESS($H88,38))="UL"),INDIRECT(ADDRESS($H88,COLUMN())),0),0),IF($I88&gt;0,IF(AND(INDIRECT(ADDRESS($I88,44))=0,INDIRECT(ADDRESS($I88,38))="UL"),INDIRECT(ADDRESS($I88,COLUMN())),0),0),IF($J88&gt;0,IF(AND(INDIRECT(ADDRESS($J88,44))=0,INDIRECT(ADDRESS($J88,38))="UL"),INDIRECT(ADDRESS($J88,COLUMN())),0),0),IF($K88&gt;0,IF(AND(INDIRECT(ADDRESS($K88,44))=0,INDIRECT(ADDRESS($K88,38))="UL"),INDIRECT(ADDRESS($K88,COLUMN())),0),0),IF($L88&gt;0,IF(AND(INDIRECT(ADDRESS($L88,44))=0,INDIRECT(ADDRESS($L88,38))="UL"),INDIRECT(ADDRESS($L88,COLUMN())),0),0),IF($M88&gt;0,IF(AND(INDIRECT(ADDRESS($M88,44))=0,INDIRECT(ADDRESS($M88,38))="UL"),INDIRECT(ADDRESS($M88,COLUMN())),0),0))</f>
        <v>0.64338624338624351</v>
      </c>
      <c r="BB88" s="58" cm="1">
        <f t="array" aca="1" ref="BB88" ca="1">SUM(IF($C88&gt;0,IF(AND(INDIRECT(ADDRESS($C88,44))=0,INDIRECT(ADDRESS($C88,38))="UL"),INDIRECT(ADDRESS($C88,COLUMN())),0),0),IF($D88&gt;0,IF(AND(INDIRECT(ADDRESS($D88,44))=0,INDIRECT(ADDRESS($D88,38))="UL"),INDIRECT(ADDRESS($D88,COLUMN())),0),0),IF($E88&gt;0,IF(AND(INDIRECT(ADDRESS($E88,44))=0,INDIRECT(ADDRESS($E88,38))="UL"),INDIRECT(ADDRESS($E88,COLUMN())),0),0),IF($F88&gt;0,IF(AND(INDIRECT(ADDRESS($F88,44))=0,INDIRECT(ADDRESS($F88,38))="UL"),INDIRECT(ADDRESS($F88,COLUMN())),0),0),IF($G88&gt;0,IF(AND(INDIRECT(ADDRESS($G88,44))=0,INDIRECT(ADDRESS($G88,38))="UL"),INDIRECT(ADDRESS($G88,COLUMN())),0),0),IF($H88&gt;0,IF(AND(INDIRECT(ADDRESS($H88,44))=0,INDIRECT(ADDRESS($H88,38))="UL"),INDIRECT(ADDRESS($H88,COLUMN())),0),0),IF($I88&gt;0,IF(AND(INDIRECT(ADDRESS($I88,44))=0,INDIRECT(ADDRESS($I88,38))="UL"),INDIRECT(ADDRESS($I88,COLUMN())),0),0),IF($J88&gt;0,IF(AND(INDIRECT(ADDRESS($J88,44))=0,INDIRECT(ADDRESS($J88,38))="UL"),INDIRECT(ADDRESS($J88,COLUMN())),0),0),IF($K88&gt;0,IF(AND(INDIRECT(ADDRESS($K88,44))=0,INDIRECT(ADDRESS($K88,38))="UL"),INDIRECT(ADDRESS($K88,COLUMN())),0),0),IF($L88&gt;0,IF(AND(INDIRECT(ADDRESS($L88,44))=0,INDIRECT(ADDRESS($L88,38))="UL"),INDIRECT(ADDRESS($L88,COLUMN())),0),0),IF($M88&gt;0,IF(AND(INDIRECT(ADDRESS($M88,44))=0,INDIRECT(ADDRESS($M88,38))="UL"),INDIRECT(ADDRESS($M88,COLUMN())),0),0))</f>
        <v>0.35767195767195764</v>
      </c>
      <c r="BC88" s="58" cm="1">
        <f t="array" aca="1" ref="BC88" ca="1">SUM(IF($C88&gt;0,IF(AND(INDIRECT(ADDRESS($C88,44))=0,INDIRECT(ADDRESS($C88,38))="UL"),INDIRECT(ADDRESS($C88,COLUMN())),0),0),IF($D88&gt;0,IF(AND(INDIRECT(ADDRESS($D88,44))=0,INDIRECT(ADDRESS($D88,38))="UL"),INDIRECT(ADDRESS($D88,COLUMN())),0),0),IF($E88&gt;0,IF(AND(INDIRECT(ADDRESS($E88,44))=0,INDIRECT(ADDRESS($E88,38))="UL"),INDIRECT(ADDRESS($E88,COLUMN())),0),0),IF($F88&gt;0,IF(AND(INDIRECT(ADDRESS($F88,44))=0,INDIRECT(ADDRESS($F88,38))="UL"),INDIRECT(ADDRESS($F88,COLUMN())),0),0),IF($G88&gt;0,IF(AND(INDIRECT(ADDRESS($G88,44))=0,INDIRECT(ADDRESS($G88,38))="UL"),INDIRECT(ADDRESS($G88,COLUMN())),0),0),IF($H88&gt;0,IF(AND(INDIRECT(ADDRESS($H88,44))=0,INDIRECT(ADDRESS($H88,38))="UL"),INDIRECT(ADDRESS($H88,COLUMN())),0),0),IF($I88&gt;0,IF(AND(INDIRECT(ADDRESS($I88,44))=0,INDIRECT(ADDRESS($I88,38))="UL"),INDIRECT(ADDRESS($I88,COLUMN())),0),0),IF($J88&gt;0,IF(AND(INDIRECT(ADDRESS($J88,44))=0,INDIRECT(ADDRESS($J88,38))="UL"),INDIRECT(ADDRESS($J88,COLUMN())),0),0),IF($K88&gt;0,IF(AND(INDIRECT(ADDRESS($K88,44))=0,INDIRECT(ADDRESS($K88,38))="UL"),INDIRECT(ADDRESS($K88,COLUMN())),0),0),IF($L88&gt;0,IF(AND(INDIRECT(ADDRESS($L88,44))=0,INDIRECT(ADDRESS($L88,38))="UL"),INDIRECT(ADDRESS($L88,COLUMN())),0),0),IF($M88&gt;0,IF(AND(INDIRECT(ADDRESS($M88,44))=0,INDIRECT(ADDRESS($M88,38))="UL"),INDIRECT(ADDRESS($M88,COLUMN())),0),0))</f>
        <v>0.46455026455026455</v>
      </c>
      <c r="BD88" s="58" cm="1">
        <f t="array" aca="1" ref="BD88" ca="1">SUM(IF($C88&gt;0,IF(AND(INDIRECT(ADDRESS($C88,44))=0,INDIRECT(ADDRESS($C88,38))="UL"),INDIRECT(ADDRESS($C88,COLUMN())),0),0),IF($D88&gt;0,IF(AND(INDIRECT(ADDRESS($D88,44))=0,INDIRECT(ADDRESS($D88,38))="UL"),INDIRECT(ADDRESS($D88,COLUMN())),0),0),IF($E88&gt;0,IF(AND(INDIRECT(ADDRESS($E88,44))=0,INDIRECT(ADDRESS($E88,38))="UL"),INDIRECT(ADDRESS($E88,COLUMN())),0),0),IF($F88&gt;0,IF(AND(INDIRECT(ADDRESS($F88,44))=0,INDIRECT(ADDRESS($F88,38))="UL"),INDIRECT(ADDRESS($F88,COLUMN())),0),0),IF($G88&gt;0,IF(AND(INDIRECT(ADDRESS($G88,44))=0,INDIRECT(ADDRESS($G88,38))="UL"),INDIRECT(ADDRESS($G88,COLUMN())),0),0),IF($H88&gt;0,IF(AND(INDIRECT(ADDRESS($H88,44))=0,INDIRECT(ADDRESS($H88,38))="UL"),INDIRECT(ADDRESS($H88,COLUMN())),0),0),IF($I88&gt;0,IF(AND(INDIRECT(ADDRESS($I88,44))=0,INDIRECT(ADDRESS($I88,38))="UL"),INDIRECT(ADDRESS($I88,COLUMN())),0),0),IF($J88&gt;0,IF(AND(INDIRECT(ADDRESS($J88,44))=0,INDIRECT(ADDRESS($J88,38))="UL"),INDIRECT(ADDRESS($J88,COLUMN())),0),0),IF($K88&gt;0,IF(AND(INDIRECT(ADDRESS($K88,44))=0,INDIRECT(ADDRESS($K88,38))="UL"),INDIRECT(ADDRESS($K88,COLUMN())),0),0),IF($L88&gt;0,IF(AND(INDIRECT(ADDRESS($L88,44))=0,INDIRECT(ADDRESS($L88,38))="UL"),INDIRECT(ADDRESS($L88,COLUMN())),0),0),IF($M88&gt;0,IF(AND(INDIRECT(ADDRESS($M88,44))=0,INDIRECT(ADDRESS($M88,38))="UL"),INDIRECT(ADDRESS($M88,COLUMN())),0),0))</f>
        <v>0.46031746031746029</v>
      </c>
      <c r="BE88" s="57">
        <f t="shared" ca="1" si="60"/>
        <v>0.46455026455026455</v>
      </c>
      <c r="BF88" s="57" cm="1">
        <f t="array" aca="1" ref="BF88" ca="1">SUM(IF($C88&gt;0,IF(INDIRECT(ADDRESS($C88,45))=1,INDIRECT(ADDRESS($C88,52))*INDIRECT(ADDRESS($C88,42))/5,0),0), IF($D88&gt;0,IF(INDIRECT(ADDRESS($D88,45))=1,INDIRECT(ADDRESS($D88,52))*INDIRECT(ADDRESS($D88,42))/5,0),0), IF($E88&gt;0,IF(INDIRECT(ADDRESS($E88,45))=1,INDIRECT(ADDRESS($E88,52))*INDIRECT(ADDRESS($E88,42))/5,0),0), IF($F88&gt;0,IF(INDIRECT(ADDRESS($F88,45))=1,INDIRECT(ADDRESS($F88,52))*INDIRECT(ADDRESS($F88,42))/5,0),0), IF($G88&gt;0,IF(INDIRECT(ADDRESS($G88,45))=1,INDIRECT(ADDRESS($G88,52))*INDIRECT(ADDRESS($G88,42))/5,0),0), IF($H88&gt;0,IF(INDIRECT(ADDRESS($H88,45))=1,INDIRECT(ADDRESS($H88,52))*INDIRECT(ADDRESS($H88,42))/5,0),0)
)*$BF$296/100</f>
        <v>0</v>
      </c>
      <c r="BG88" s="19"/>
      <c r="BH88" s="57" cm="1">
        <f t="array" aca="1" ref="BH88" ca="1">SUM(IF($C88&gt;0,IF(AND(INDIRECT(ADDRESS($C88,44))=0,INDIRECT(ADDRESS($C88,38))&lt;&gt;"UL"),INDIRECT(ADDRESS($C88,COLUMN()-12)),0),0), IF($D88&gt;0,IF(AND(INDIRECT(ADDRESS($D88,44))=0,INDIRECT(ADDRESS($D88,38))&lt;&gt;"UL"),INDIRECT(ADDRESS($D88,COLUMN()-12)),0),0), IF($E88&gt;0,IF(AND(INDIRECT(ADDRESS($E88,44))=0,INDIRECT(ADDRESS($E88,38))&lt;&gt;"UL"),INDIRECT(ADDRESS($E88,COLUMN()-12)),0),0), IF($F88&gt;0,IF(AND(INDIRECT(ADDRESS($F88,44))=0,INDIRECT(ADDRESS($F88,38))&lt;&gt;"UL"),INDIRECT(ADDRESS($F88,COLUMN()-12)),0),0), IF($G88&gt;0,IF(AND(INDIRECT(ADDRESS($G88,44))=0,INDIRECT(ADDRESS($G88,38))&lt;&gt;"UL"),INDIRECT(ADDRESS($G88,COLUMN()-12)),0),0), IF($H88&gt;0,IF(AND(INDIRECT(ADDRESS($H88,44))=0,INDIRECT(ADDRESS($H88,38))&lt;&gt;"UL"),INDIRECT(ADDRESS($H88,COLUMN()-12)),0),0), IF($I88&gt;0,IF(AND(INDIRECT(ADDRESS($I88,44))=0,INDIRECT(ADDRESS($I88,38))&lt;&gt;"UL"),INDIRECT(ADDRESS($I88,COLUMN()-12)),0),0), IF($J88&gt;0,IF(AND(INDIRECT(ADDRESS($J88,44))=0,INDIRECT(ADDRESS($J88,38))&lt;&gt;"UL"),INDIRECT(ADDRESS($J88,COLUMN()-12)),0),0), IF($K88&gt;0,IF(AND(INDIRECT(ADDRESS($K88,44))=0,INDIRECT(ADDRESS($K88,38))&lt;&gt;"UL"),INDIRECT(ADDRESS($K88,COLUMN()-12)),0),0), IF($L88&gt;0,IF(AND(INDIRECT(ADDRESS($L88,44))=0,INDIRECT(ADDRESS($L88,38))&lt;&gt;"UL"),INDIRECT(ADDRESS($L88,COLUMN()-12)),0),0), IF($M88&gt;0,IF(AND(INDIRECT(ADDRESS($M88,44))=0,INDIRECT(ADDRESS($M88,38))&lt;&gt;"UL"),INDIRECT(ADDRESS($M88,COLUMN()-12)),0),0))</f>
        <v>0</v>
      </c>
      <c r="BI88" s="57" cm="1">
        <f t="array" aca="1" ref="BI88" ca="1">SUM(IF($C88&gt;0,IF(AND(INDIRECT(ADDRESS($C88,44))=0,INDIRECT(ADDRESS($C88,38))&lt;&gt;"UL"),INDIRECT(ADDRESS($C88,COLUMN()-12)),0),0), IF($D88&gt;0,IF(AND(INDIRECT(ADDRESS($D88,44))=0,INDIRECT(ADDRESS($D88,38))&lt;&gt;"UL"),INDIRECT(ADDRESS($D88,COLUMN()-12)),0),0), IF($E88&gt;0,IF(AND(INDIRECT(ADDRESS($E88,44))=0,INDIRECT(ADDRESS($E88,38))&lt;&gt;"UL"),INDIRECT(ADDRESS($E88,COLUMN()-12)),0),0), IF($F88&gt;0,IF(AND(INDIRECT(ADDRESS($F88,44))=0,INDIRECT(ADDRESS($F88,38))&lt;&gt;"UL"),INDIRECT(ADDRESS($F88,COLUMN()-12)),0),0), IF($G88&gt;0,IF(AND(INDIRECT(ADDRESS($G88,44))=0,INDIRECT(ADDRESS($G88,38))&lt;&gt;"UL"),INDIRECT(ADDRESS($G88,COLUMN()-12)),0),0), IF($H88&gt;0,IF(AND(INDIRECT(ADDRESS($H88,44))=0,INDIRECT(ADDRESS($H88,38))&lt;&gt;"UL"),INDIRECT(ADDRESS($H88,COLUMN()-12)),0),0), IF($I88&gt;0,IF(AND(INDIRECT(ADDRESS($I88,44))=0,INDIRECT(ADDRESS($I88,38))&lt;&gt;"UL"),INDIRECT(ADDRESS($I88,COLUMN()-12)),0),0), IF($J88&gt;0,IF(AND(INDIRECT(ADDRESS($J88,44))=0,INDIRECT(ADDRESS($J88,38))&lt;&gt;"UL"),INDIRECT(ADDRESS($J88,COLUMN()-12)),0),0), IF($K88&gt;0,IF(AND(INDIRECT(ADDRESS($K88,44))=0,INDIRECT(ADDRESS($K88,38))&lt;&gt;"UL"),INDIRECT(ADDRESS($K88,COLUMN()-12)),0),0), IF($L88&gt;0,IF(AND(INDIRECT(ADDRESS($L88,44))=0,INDIRECT(ADDRESS($L88,38))&lt;&gt;"UL"),INDIRECT(ADDRESS($L88,COLUMN()-12)),0),0), IF($M88&gt;0,IF(AND(INDIRECT(ADDRESS($M88,44))=0,INDIRECT(ADDRESS($M88,38))&lt;&gt;"UL"),INDIRECT(ADDRESS($M88,COLUMN()-12)),0),0))</f>
        <v>0</v>
      </c>
      <c r="BJ88" s="57" cm="1">
        <f t="array" aca="1" ref="BJ88" ca="1">SUM(IF($C88&gt;0,IF(AND(INDIRECT(ADDRESS($C88,44))=0,INDIRECT(ADDRESS($C88,38))&lt;&gt;"UL"),INDIRECT(ADDRESS($C88,COLUMN()-12)),0),0), IF($D88&gt;0,IF(AND(INDIRECT(ADDRESS($D88,44))=0,INDIRECT(ADDRESS($D88,38))&lt;&gt;"UL"),INDIRECT(ADDRESS($D88,COLUMN()-12)),0),0), IF($E88&gt;0,IF(AND(INDIRECT(ADDRESS($E88,44))=0,INDIRECT(ADDRESS($E88,38))&lt;&gt;"UL"),INDIRECT(ADDRESS($E88,COLUMN()-12)),0),0), IF($F88&gt;0,IF(AND(INDIRECT(ADDRESS($F88,44))=0,INDIRECT(ADDRESS($F88,38))&lt;&gt;"UL"),INDIRECT(ADDRESS($F88,COLUMN()-12)),0),0), IF($G88&gt;0,IF(AND(INDIRECT(ADDRESS($G88,44))=0,INDIRECT(ADDRESS($G88,38))&lt;&gt;"UL"),INDIRECT(ADDRESS($G88,COLUMN()-12)),0),0), IF($H88&gt;0,IF(AND(INDIRECT(ADDRESS($H88,44))=0,INDIRECT(ADDRESS($H88,38))&lt;&gt;"UL"),INDIRECT(ADDRESS($H88,COLUMN()-12)),0),0), IF($I88&gt;0,IF(AND(INDIRECT(ADDRESS($I88,44))=0,INDIRECT(ADDRESS($I88,38))&lt;&gt;"UL"),INDIRECT(ADDRESS($I88,COLUMN()-12)),0),0), IF($J88&gt;0,IF(AND(INDIRECT(ADDRESS($J88,44))=0,INDIRECT(ADDRESS($J88,38))&lt;&gt;"UL"),INDIRECT(ADDRESS($J88,COLUMN()-12)),0),0), IF($K88&gt;0,IF(AND(INDIRECT(ADDRESS($K88,44))=0,INDIRECT(ADDRESS($K88,38))&lt;&gt;"UL"),INDIRECT(ADDRESS($K88,COLUMN()-12)),0),0), IF($L88&gt;0,IF(AND(INDIRECT(ADDRESS($L88,44))=0,INDIRECT(ADDRESS($L88,38))&lt;&gt;"UL"),INDIRECT(ADDRESS($L88,COLUMN()-12)),0),0), IF($M88&gt;0,IF(AND(INDIRECT(ADDRESS($M88,44))=0,INDIRECT(ADDRESS($M88,38))&lt;&gt;"UL"),INDIRECT(ADDRESS($M88,COLUMN()-12)),0),0))</f>
        <v>0</v>
      </c>
      <c r="BK88" s="57">
        <f t="shared" ca="1" si="61"/>
        <v>0</v>
      </c>
      <c r="BL88" s="58">
        <f t="shared" ca="1" si="62"/>
        <v>0</v>
      </c>
      <c r="BM88" s="57" cm="1">
        <f t="array" aca="1" ref="BM88" ca="1">SUM(IF($C88&gt;0,IF(AND(INDIRECT(ADDRESS($C88,44))=0,INDIRECT(ADDRESS($C88,38))&lt;&gt;"UL"),INDIRECT(ADDRESS($C88,COLUMN()-12)),0),0), IF($D88&gt;0,IF(AND(INDIRECT(ADDRESS($D88,44))=0,INDIRECT(ADDRESS($D88,38))&lt;&gt;"UL"),INDIRECT(ADDRESS($D88,COLUMN()-12)),0),0), IF($E88&gt;0,IF(AND(INDIRECT(ADDRESS($E88,44))=0,INDIRECT(ADDRESS($E88,38))&lt;&gt;"UL"),INDIRECT(ADDRESS($E88,COLUMN()-12)),0),0), IF($F88&gt;0,IF(AND(INDIRECT(ADDRESS($F88,44))=0,INDIRECT(ADDRESS($F88,38))&lt;&gt;"UL"),INDIRECT(ADDRESS($F88,COLUMN()-12)),0),0), IF($G88&gt;0,IF(AND(INDIRECT(ADDRESS($G88,44))=0,INDIRECT(ADDRESS($G88,38))&lt;&gt;"UL"),INDIRECT(ADDRESS($G88,COLUMN()-12)),0),0), IF($H88&gt;0,IF(AND(INDIRECT(ADDRESS($H88,44))=0,INDIRECT(ADDRESS($H88,38))&lt;&gt;"UL"),INDIRECT(ADDRESS($H88,COLUMN()-12)),0),0), IF($I88&gt;0,IF(AND(INDIRECT(ADDRESS($I88,44))=0,INDIRECT(ADDRESS($I88,38))&lt;&gt;"UL"),INDIRECT(ADDRESS($I88,COLUMN()-12)),0),0), IF($J88&gt;0,IF(AND(INDIRECT(ADDRESS($J88,44))=0,INDIRECT(ADDRESS($J88,38))&lt;&gt;"UL"),INDIRECT(ADDRESS($J88,COLUMN()-12)),0),0), IF($K88&gt;0,IF(AND(INDIRECT(ADDRESS($K88,44))=0,INDIRECT(ADDRESS($K88,38))&lt;&gt;"UL"),INDIRECT(ADDRESS($K88,COLUMN()-11)),0),0), IF($L88&gt;0,IF(AND(INDIRECT(ADDRESS($L88,44))=0,INDIRECT(ADDRESS($L88,38))&lt;&gt;"UL"),INDIRECT(ADDRESS($L88,COLUMN()-11)),0),0), IF($M88&gt;0,IF(AND(INDIRECT(ADDRESS($M88,44))=0,INDIRECT(ADDRESS($M88,38))&lt;&gt;"UL"),INDIRECT(ADDRESS($M88,COLUMN()-11)),0),0))</f>
        <v>0</v>
      </c>
      <c r="BN88" s="57" cm="1">
        <f t="array" aca="1" ref="BN88" ca="1">SUM(IF($C88&gt;0,IF(AND(INDIRECT(ADDRESS($C88,44))=0,INDIRECT(ADDRESS($C88,38))&lt;&gt;"UL"),INDIRECT(ADDRESS($C88,COLUMN()-12)),0),0), IF($D88&gt;0,IF(AND(INDIRECT(ADDRESS($D88,44))=0,INDIRECT(ADDRESS($D88,38))&lt;&gt;"UL"),INDIRECT(ADDRESS($D88,COLUMN()-12)),0),0), IF($E88&gt;0,IF(AND(INDIRECT(ADDRESS($E88,44))=0,INDIRECT(ADDRESS($E88,38))&lt;&gt;"UL"),INDIRECT(ADDRESS($E88,COLUMN()-12)),0),0), IF($F88&gt;0,IF(AND(INDIRECT(ADDRESS($F88,44))=0,INDIRECT(ADDRESS($F88,38))&lt;&gt;"UL"),INDIRECT(ADDRESS($F88,COLUMN()-12)),0),0), IF($G88&gt;0,IF(AND(INDIRECT(ADDRESS($G88,44))=0,INDIRECT(ADDRESS($G88,38))&lt;&gt;"UL"),INDIRECT(ADDRESS($G88,COLUMN()-12)),0),0), IF($H88&gt;0,IF(AND(INDIRECT(ADDRESS($H88,44))=0,INDIRECT(ADDRESS($H88,38))&lt;&gt;"UL"),INDIRECT(ADDRESS($H88,COLUMN()-12)),0),0), IF($I88&gt;0,IF(AND(INDIRECT(ADDRESS($I88,44))=0,INDIRECT(ADDRESS($I88,38))&lt;&gt;"UL"),INDIRECT(ADDRESS($I88,COLUMN()-12)),0),0), IF($J88&gt;0,IF(AND(INDIRECT(ADDRESS($J88,44))=0,INDIRECT(ADDRESS($J88,38))&lt;&gt;"UL"),INDIRECT(ADDRESS($J88,COLUMN()-12)),0),0), IF($K88&gt;0,IF(AND(INDIRECT(ADDRESS($K88,44))=0,INDIRECT(ADDRESS($K88,38))&lt;&gt;"UL"),INDIRECT(ADDRESS($K88,COLUMN()-11)),0),0), IF($L88&gt;0,IF(AND(INDIRECT(ADDRESS($L88,44))=0,INDIRECT(ADDRESS($L88,38))&lt;&gt;"UL"),INDIRECT(ADDRESS($L88,COLUMN()-11)),0),0), IF($M88&gt;0,IF(AND(INDIRECT(ADDRESS($M88,44))=0,INDIRECT(ADDRESS($M88,38))&lt;&gt;"UL"),INDIRECT(ADDRESS($M88,COLUMN()-11)),0),0))</f>
        <v>0</v>
      </c>
      <c r="BO88" s="57" cm="1">
        <f t="array" aca="1" ref="BO88" ca="1">SUM(IF($C88&gt;0,IF(AND(INDIRECT(ADDRESS($C88,44))=0,INDIRECT(ADDRESS($C88,38))&lt;&gt;"UL"),INDIRECT(ADDRESS($C88,COLUMN()-12)),0),0), IF($D88&gt;0,IF(AND(INDIRECT(ADDRESS($D88,44))=0,INDIRECT(ADDRESS($D88,38))&lt;&gt;"UL"),INDIRECT(ADDRESS($D88,COLUMN()-12)),0),0), IF($E88&gt;0,IF(AND(INDIRECT(ADDRESS($E88,44))=0,INDIRECT(ADDRESS($E88,38))&lt;&gt;"UL"),INDIRECT(ADDRESS($E88,COLUMN()-12)),0),0), IF($F88&gt;0,IF(AND(INDIRECT(ADDRESS($F88,44))=0,INDIRECT(ADDRESS($F88,38))&lt;&gt;"UL"),INDIRECT(ADDRESS($F88,COLUMN()-12)),0),0), IF($G88&gt;0,IF(AND(INDIRECT(ADDRESS($G88,44))=0,INDIRECT(ADDRESS($G88,38))&lt;&gt;"UL"),INDIRECT(ADDRESS($G88,COLUMN()-12)),0),0), IF($H88&gt;0,IF(AND(INDIRECT(ADDRESS($H88,44))=0,INDIRECT(ADDRESS($H88,38))&lt;&gt;"UL"),INDIRECT(ADDRESS($H88,COLUMN()-12)),0),0), IF($I88&gt;0,IF(AND(INDIRECT(ADDRESS($I88,44))=0,INDIRECT(ADDRESS($I88,38))&lt;&gt;"UL"),INDIRECT(ADDRESS($I88,COLUMN()-12)),0),0), IF($J88&gt;0,IF(AND(INDIRECT(ADDRESS($J88,44))=0,INDIRECT(ADDRESS($J88,38))&lt;&gt;"UL"),INDIRECT(ADDRESS($J88,COLUMN()-12)),0),0), IF($K88&gt;0,IF(AND(INDIRECT(ADDRESS($K88,44))=0,INDIRECT(ADDRESS($K88,38))&lt;&gt;"UL"),INDIRECT(ADDRESS($K88,COLUMN()-11)),0),0), IF($L88&gt;0,IF(AND(INDIRECT(ADDRESS($L88,44))=0,INDIRECT(ADDRESS($L88,38))&lt;&gt;"UL"),INDIRECT(ADDRESS($L88,COLUMN()-11)),0),0), IF($M88&gt;0,IF(AND(INDIRECT(ADDRESS($M88,44))=0,INDIRECT(ADDRESS($M88,38))&lt;&gt;"UL"),INDIRECT(ADDRESS($M88,COLUMN()-11)),0),0))</f>
        <v>0</v>
      </c>
      <c r="BP88" s="57" cm="1">
        <f t="array" aca="1" ref="BP88" ca="1">SUM(IF($C88&gt;0,IF(AND(INDIRECT(ADDRESS($C88,44))=0,INDIRECT(ADDRESS($C88,38))&lt;&gt;"UL"),INDIRECT(ADDRESS($C88,COLUMN()-12)),0),0), IF($D88&gt;0,IF(AND(INDIRECT(ADDRESS($D88,44))=0,INDIRECT(ADDRESS($D88,38))&lt;&gt;"UL"),INDIRECT(ADDRESS($D88,COLUMN()-12)),0),0), IF($E88&gt;0,IF(AND(INDIRECT(ADDRESS($E88,44))=0,INDIRECT(ADDRESS($E88,38))&lt;&gt;"UL"),INDIRECT(ADDRESS($E88,COLUMN()-12)),0),0), IF($F88&gt;0,IF(AND(INDIRECT(ADDRESS($F88,44))=0,INDIRECT(ADDRESS($F88,38))&lt;&gt;"UL"),INDIRECT(ADDRESS($F88,COLUMN()-12)),0),0), IF($G88&gt;0,IF(AND(INDIRECT(ADDRESS($G88,44))=0,INDIRECT(ADDRESS($G88,38))&lt;&gt;"UL"),INDIRECT(ADDRESS($G88,COLUMN()-12)),0),0), IF($H88&gt;0,IF(AND(INDIRECT(ADDRESS($H88,44))=0,INDIRECT(ADDRESS($H88,38))&lt;&gt;"UL"),INDIRECT(ADDRESS($H88,COLUMN()-12)),0),0), IF($I88&gt;0,IF(AND(INDIRECT(ADDRESS($I88,44))=0,INDIRECT(ADDRESS($I88,38))&lt;&gt;"UL"),INDIRECT(ADDRESS($I88,COLUMN()-12)),0),0), IF($J88&gt;0,IF(AND(INDIRECT(ADDRESS($J88,44))=0,INDIRECT(ADDRESS($J88,38))&lt;&gt;"UL"),INDIRECT(ADDRESS($J88,COLUMN()-12)),0),0), IF($K88&gt;0,IF(AND(INDIRECT(ADDRESS($K88,44))=0,INDIRECT(ADDRESS($K88,38))&lt;&gt;"UL"),INDIRECT(ADDRESS($K88,COLUMN()-11)),0),0), IF($L88&gt;0,IF(AND(INDIRECT(ADDRESS($L88,44))=0,INDIRECT(ADDRESS($L88,38))&lt;&gt;"UL"),INDIRECT(ADDRESS($L88,COLUMN()-11)),0),0), IF($M88&gt;0,IF(AND(INDIRECT(ADDRESS($M88,44))=0,INDIRECT(ADDRESS($M88,38))&lt;&gt;"UL"),INDIRECT(ADDRESS($M88,COLUMN()-11)),0),0))</f>
        <v>0</v>
      </c>
      <c r="BQ88" s="57">
        <f t="shared" ca="1" si="63"/>
        <v>0</v>
      </c>
      <c r="BR88" s="161">
        <f t="shared" ca="1" si="64"/>
        <v>84.473666968920753</v>
      </c>
      <c r="BS88" s="56"/>
      <c r="BT88" s="56">
        <f t="shared" ca="1" si="65"/>
        <v>4.3414087417097056</v>
      </c>
      <c r="BU88" s="63">
        <f t="shared" ca="1" si="66"/>
        <v>0.11424759846604489</v>
      </c>
      <c r="BV88" s="57" t="s">
        <v>34</v>
      </c>
      <c r="BW88" s="57" cm="1">
        <f t="array" aca="1" ref="BW88" ca="1">SUM(IF($C88&gt;0,IF(AND(INDIRECT(ADDRESS($C88,44))=0,INDIRECT(ADDRESS($C88,38))="UL",ISERROR(SEARCH("Rear",INDIRECT(ADDRESS($C88,33)))),ISERROR(SEARCH("Side",INDIRECT(ADDRESS($C88,33))))),INDIRECT(ADDRESS($C88,COLUMN())),0),0),IF($D88&gt;0,IF(AND(INDIRECT(ADDRESS($D88,44))=0,INDIRECT(ADDRESS($D88,38))="UL",ISERROR(SEARCH("Rear",INDIRECT(ADDRESS($D88,33)))),ISERROR(SEARCH("Side",INDIRECT(ADDRESS($D88,33))))),INDIRECT(ADDRESS($D88,COLUMN())),0),0),IF($E88&gt;0,IF(AND(INDIRECT(ADDRESS($E88,44))=0,INDIRECT(ADDRESS($E88,38))="UL",ISERROR(SEARCH("Rear",INDIRECT(ADDRESS($E88,33)))),ISERROR(SEARCH("Side",INDIRECT(ADDRESS($E88,33))))),INDIRECT(ADDRESS($E88,COLUMN())),0),0),IF($F88&gt;0,IF(AND(INDIRECT(ADDRESS($F88,44))=0,INDIRECT(ADDRESS($F88,38))="UL",ISERROR(SEARCH("Rear",INDIRECT(ADDRESS($F88,33)))),ISERROR(SEARCH("Side",INDIRECT(ADDRESS($F88,33))))),INDIRECT(ADDRESS($F88,COLUMN())),0),0),IF($G88&gt;0,IF(AND(INDIRECT(ADDRESS($G88,44))=0,INDIRECT(ADDRESS($G88,38))="UL",ISERROR(SEARCH("Rear",INDIRECT(ADDRESS($G88,33)))),ISERROR(SEARCH("Side",INDIRECT(ADDRESS($G88,33))))),INDIRECT(ADDRESS($G88,COLUMN())),0),0),IF($H88&gt;0,IF(AND(INDIRECT(ADDRESS($H88,44))=0,INDIRECT(ADDRESS($H88,38))="UL",ISERROR(SEARCH("Rear",INDIRECT(ADDRESS($H88,33)))),ISERROR(SEARCH("Side",INDIRECT(ADDRESS($H88,33))))),INDIRECT(ADDRESS($H88,COLUMN())),0),0),IF($I88&gt;0,IF(AND(INDIRECT(ADDRESS($I88,44))=0,INDIRECT(ADDRESS($I88,38))="UL",ISERROR(SEARCH("Rear",INDIRECT(ADDRESS($I88,33)))),ISERROR(SEARCH("Side",INDIRECT(ADDRESS($I88,33))))),INDIRECT(ADDRESS($I88,COLUMN())),0),0),IF($J88&gt;0,IF(AND(INDIRECT(ADDRESS($J88,44))=0,INDIRECT(ADDRESS($J88,38))="UL",ISERROR(SEARCH("Rear",INDIRECT(ADDRESS($J88,33)))),ISERROR(SEARCH("Side",INDIRECT(ADDRESS($J88,33))))),INDIRECT(ADDRESS($J88,COLUMN())),0),0),IF($K88&gt;0,IF(AND(INDIRECT(ADDRESS($K88,44))=0,INDIRECT(ADDRESS($K88,38))="UL",ISERROR(SEARCH("Rear",INDIRECT(ADDRESS($K88,33)))),ISERROR(SEARCH("Side",INDIRECT(ADDRESS($K88,33))))),INDIRECT(ADDRESS($K88,COLUMN())),0),0),IF($L88&gt;0,IF(AND(INDIRECT(ADDRESS($L88,44))=0,INDIRECT(ADDRESS($L88,38))="UL",ISERROR(SEARCH("Rear",INDIRECT(ADDRESS($L88,33)))),ISERROR(SEARCH("Side",INDIRECT(ADDRESS($L88,33))))),INDIRECT(ADDRESS($L88,COLUMN())),0),0),IF($M88&gt;0,IF(AND(INDIRECT(ADDRESS($M88,44))=0,INDIRECT(ADDRESS($M88,38))="UL",ISERROR(SEARCH("Rear",INDIRECT(ADDRESS($M88,33)))),ISERROR(SEARCH("Side",INDIRECT(ADDRESS($M88,33))))),INDIRECT(ADDRESS($M88,COLUMN())),0),0))</f>
        <v>0.88888888888888873</v>
      </c>
      <c r="BX88" s="57">
        <f t="shared" ca="1" si="67"/>
        <v>0.88888888888888873</v>
      </c>
      <c r="BY88" s="57" cm="1">
        <f t="array" aca="1" ref="BY88" ca="1">SUM(IF($C88&gt;0,IF(AND(INDIRECT(ADDRESS($C88,44))=0,INDIRECT(ADDRESS($C88,38))="UL"),INDIRECT(ADDRESS($C88,COLUMN())),0),0),IF($D88&gt;0,IF(AND(INDIRECT(ADDRESS($D88,44))=0,INDIRECT(ADDRESS($D88,38))="UL"),INDIRECT(ADDRESS($D88,COLUMN())),0),0),IF($E88&gt;0,IF(AND(INDIRECT(ADDRESS($E88,44))=0,INDIRECT(ADDRESS($E88,38))="UL"),INDIRECT(ADDRESS($E88,COLUMN())),0),0),IF($F88&gt;0,IF(AND(INDIRECT(ADDRESS($F88,44))=0,INDIRECT(ADDRESS($F88,38))="UL"),INDIRECT(ADDRESS($F88,COLUMN())),0),0),IF($G88&gt;0,IF(AND(INDIRECT(ADDRESS($G88,44))=0,INDIRECT(ADDRESS($G88,38))="UL"),INDIRECT(ADDRESS($G88,COLUMN())),0),0),IF($H88&gt;0,IF(AND(INDIRECT(ADDRESS($H88,44))=0,INDIRECT(ADDRESS($H88,38))="UL"),INDIRECT(ADDRESS($H88,COLUMN())),0),0),IF($I88&gt;0,IF(AND(INDIRECT(ADDRESS($I88,44))=0,INDIRECT(ADDRESS($I88,38))="UL"),INDIRECT(ADDRESS($I88,COLUMN())),0),0),IF($J88&gt;0,IF(AND(INDIRECT(ADDRESS($J88,44))=0,INDIRECT(ADDRESS($J88,38))="UL"),INDIRECT(ADDRESS($J88,COLUMN())),0),0),IF($K88&gt;0,IF(AND(INDIRECT(ADDRESS($K88,44))=0,INDIRECT(ADDRESS($K88,38))="UL"),INDIRECT(ADDRESS($K88,COLUMN())),0),0),IF($L88&gt;0,IF(AND(INDIRECT(ADDRESS($L88,44))=0,INDIRECT(ADDRESS($L88,38))="UL"),INDIRECT(ADDRESS($L88,COLUMN())),0),0),IF($M88&gt;0,IF(AND(INDIRECT(ADDRESS($M88,44))=0,INDIRECT(ADDRESS($M88,38))="UL"),INDIRECT(ADDRESS($M88,COLUMN())),0),0))</f>
        <v>0.40123456790123452</v>
      </c>
      <c r="BZ88" s="57" cm="1">
        <f t="array" aca="1" ref="BZ88" ca="1">SUM(IF($C88&gt;0,IF(AND(INDIRECT(ADDRESS($C88,44))=0,INDIRECT(ADDRESS($C88,38))="UL"),INDIRECT(ADDRESS($C88,COLUMN())),0),0),IF($D88&gt;0,IF(AND(INDIRECT(ADDRESS($D88,44))=0,INDIRECT(ADDRESS($D88,38))="UL"),INDIRECT(ADDRESS($D88,COLUMN())),0),0),IF($E88&gt;0,IF(AND(INDIRECT(ADDRESS($E88,44))=0,INDIRECT(ADDRESS($E88,38))="UL"),INDIRECT(ADDRESS($E88,COLUMN())),0),0),IF($F88&gt;0,IF(AND(INDIRECT(ADDRESS($F88,44))=0,INDIRECT(ADDRESS($F88,38))="UL"),INDIRECT(ADDRESS($F88,COLUMN())),0),0),IF($G88&gt;0,IF(AND(INDIRECT(ADDRESS($G88,44))=0,INDIRECT(ADDRESS($G88,38))="UL"),INDIRECT(ADDRESS($G88,COLUMN())),0),0),IF($H88&gt;0,IF(AND(INDIRECT(ADDRESS($H88,44))=0,INDIRECT(ADDRESS($H88,38))="UL"),INDIRECT(ADDRESS($H88,COLUMN())),0),0),IF($I88&gt;0,IF(AND(INDIRECT(ADDRESS($I88,44))=0,INDIRECT(ADDRESS($I88,38))="UL"),INDIRECT(ADDRESS($I88,COLUMN())),0),0),IF($J88&gt;0,IF(AND(INDIRECT(ADDRESS($J88,44))=0,INDIRECT(ADDRESS($J88,38))="UL"),INDIRECT(ADDRESS($J88,COLUMN())),0),0),IF($K88&gt;0,IF(AND(INDIRECT(ADDRESS($K88,44))=0,INDIRECT(ADDRESS($K88,38))="UL"),INDIRECT(ADDRESS($K88,COLUMN())),0),0),IF($L88&gt;0,IF(AND(INDIRECT(ADDRESS($L88,44))=0,INDIRECT(ADDRESS($L88,38))="UL"),INDIRECT(ADDRESS($L88,COLUMN())),0),0),IF($M88&gt;0,IF(AND(INDIRECT(ADDRESS($M88,44))=0,INDIRECT(ADDRESS($M88,38))="UL"),INDIRECT(ADDRESS($M88,COLUMN())),0),0))</f>
        <v>0.22839506172839505</v>
      </c>
      <c r="CA88" s="57">
        <f t="shared" ca="1" si="68"/>
        <v>0.22839506172839505</v>
      </c>
      <c r="CB88" s="57" cm="1">
        <f t="array" aca="1" ref="CB88" ca="1">SUM(IF($C88&gt;0,IF(AND(INDIRECT(ADDRESS($C88,44))=0,INDIRECT(ADDRESS($C88,38))&lt;&gt;"UL"),INDIRECT(ADDRESS($C88,COLUMN())),0),0),IF($D88&gt;0,IF(AND(INDIRECT(ADDRESS($D88,44))=0,INDIRECT(ADDRESS($D88,38))&lt;&gt;"UL"),INDIRECT(ADDRESS($D88,COLUMN())),0),0),IF($E88&gt;0,IF(AND(INDIRECT(ADDRESS($E88,44))=0,INDIRECT(ADDRESS($E88,38))&lt;&gt;"UL"),INDIRECT(ADDRESS($E88,COLUMN())),0),0),IF($F88&gt;0,IF(AND(INDIRECT(ADDRESS($F88,44))=0,INDIRECT(ADDRESS($F88,38))&lt;&gt;"UL"),INDIRECT(ADDRESS($F88,COLUMN())),0),0),IF($G88&gt;0,IF(AND(INDIRECT(ADDRESS($G88,44))=0,INDIRECT(ADDRESS($G88,38))&lt;&gt;"UL"),INDIRECT(ADDRESS($G88,COLUMN())),0),0),IF($H88&gt;0,IF(AND(INDIRECT(ADDRESS($H88,44))=0,INDIRECT(ADDRESS($H88,38))&lt;&gt;"UL"),INDIRECT(ADDRESS($H88,COLUMN())),0),0),IF($I88&gt;0,IF(AND(INDIRECT(ADDRESS($I88,44))=0,INDIRECT(ADDRESS($I88,38))&lt;&gt;"UL"),INDIRECT(ADDRESS($I88,COLUMN())),0),0),IF($J88&gt;0,IF(AND(INDIRECT(ADDRESS($J88,44))=0,INDIRECT(ADDRESS($J88,38))&lt;&gt;"UL"),INDIRECT(ADDRESS($J88,COLUMN())),0),0),IF($K88&gt;0,IF(AND(INDIRECT(ADDRESS($K88,44))=0,INDIRECT(ADDRESS($K88,38))&lt;&gt;"UL"),INDIRECT(ADDRESS($K88,COLUMN())),0),0),IF($L88&gt;0,IF(AND(INDIRECT(ADDRESS($L88,44))=0,INDIRECT(ADDRESS($L88,38))&lt;&gt;"UL"),INDIRECT(ADDRESS($L88,COLUMN())),0),0),IF($M88&gt;0,IF(AND(INDIRECT(ADDRESS($M88,44))=0,INDIRECT(ADDRESS($M88,38))&lt;&gt;"UL"),INDIRECT(ADDRESS($M88,COLUMN())),0),0))</f>
        <v>0</v>
      </c>
      <c r="CC88" s="57">
        <f t="shared" ca="1" si="69"/>
        <v>0</v>
      </c>
      <c r="CD88" s="57" cm="1">
        <f t="array" aca="1" ref="CD88" ca="1">SUM(IF($C88&gt;0,IF(AND(INDIRECT(ADDRESS($C88,44))=0,INDIRECT(ADDRESS($C88,38))&lt;&gt;"UL"),INDIRECT(ADDRESS($C88,COLUMN())),0),0),IF($D88&gt;0,IF(AND(INDIRECT(ADDRESS($D88,44))=0,INDIRECT(ADDRESS($D88,38))&lt;&gt;"UL"),INDIRECT(ADDRESS($D88,COLUMN())),0),0),IF($E88&gt;0,IF(AND(INDIRECT(ADDRESS($E88,44))=0,INDIRECT(ADDRESS($E88,38))&lt;&gt;"UL"),INDIRECT(ADDRESS($E88,COLUMN())),0),0),IF($F88&gt;0,IF(AND(INDIRECT(ADDRESS($F88,44))=0,INDIRECT(ADDRESS($F88,38))&lt;&gt;"UL"),INDIRECT(ADDRESS($F88,COLUMN())),0),0),IF($G88&gt;0,IF(AND(INDIRECT(ADDRESS($G88,44))=0,INDIRECT(ADDRESS($G88,38))&lt;&gt;"UL"),INDIRECT(ADDRESS($G88,COLUMN())),0),0),IF($H88&gt;0,IF(AND(INDIRECT(ADDRESS($H88,44))=0,INDIRECT(ADDRESS($H88,38))&lt;&gt;"UL"),INDIRECT(ADDRESS($H88,COLUMN())),0),0),IF($I88&gt;0,IF(AND(INDIRECT(ADDRESS($I88,44))=0,INDIRECT(ADDRESS($I88,38))&lt;&gt;"UL"),INDIRECT(ADDRESS($I88,COLUMN())),0),0),IF($J88&gt;0,IF(AND(INDIRECT(ADDRESS($J88,44))=0,INDIRECT(ADDRESS($J88,38))&lt;&gt;"UL"),INDIRECT(ADDRESS($J88,COLUMN())),0),0),IF($K88&gt;0,IF(AND(INDIRECT(ADDRESS($K88,44))=0,INDIRECT(ADDRESS($K88,38))&lt;&gt;"UL"),INDIRECT(ADDRESS($K88,COLUMN())),0),0),IF($L88&gt;0,IF(AND(INDIRECT(ADDRESS($L88,44))=0,INDIRECT(ADDRESS($L88,38))&lt;&gt;"UL"),INDIRECT(ADDRESS($L88,COLUMN())),0),0),IF($M88&gt;0,IF(AND(INDIRECT(ADDRESS($M88,44))=0,INDIRECT(ADDRESS($M88,38))&lt;&gt;"UL"),INDIRECT(ADDRESS($M88,COLUMN())),0),0))</f>
        <v>0</v>
      </c>
      <c r="CE88" s="57" cm="1">
        <f t="array" aca="1" ref="CE88" ca="1">SUM(IF($C88&gt;0,IF(AND(INDIRECT(ADDRESS($C88,44))=0,INDIRECT(ADDRESS($C88,38))&lt;&gt;"UL"),INDIRECT(ADDRESS($C88,COLUMN())),0),0),IF($D88&gt;0,IF(AND(INDIRECT(ADDRESS($D88,44))=0,INDIRECT(ADDRESS($D88,38))&lt;&gt;"UL"),INDIRECT(ADDRESS($D88,COLUMN())),0),0),IF($E88&gt;0,IF(AND(INDIRECT(ADDRESS($E88,44))=0,INDIRECT(ADDRESS($E88,38))&lt;&gt;"UL"),INDIRECT(ADDRESS($E88,COLUMN())),0),0),IF($F88&gt;0,IF(AND(INDIRECT(ADDRESS($F88,44))=0,INDIRECT(ADDRESS($F88,38))&lt;&gt;"UL"),INDIRECT(ADDRESS($F88,COLUMN())),0),0),IF($G88&gt;0,IF(AND(INDIRECT(ADDRESS($G88,44))=0,INDIRECT(ADDRESS($G88,38))&lt;&gt;"UL"),INDIRECT(ADDRESS($G88,COLUMN())),0),0),IF($H88&gt;0,IF(AND(INDIRECT(ADDRESS($H88,44))=0,INDIRECT(ADDRESS($H88,38))&lt;&gt;"UL"),INDIRECT(ADDRESS($H88,COLUMN())),0),0),IF($I88&gt;0,IF(AND(INDIRECT(ADDRESS($I88,44))=0,INDIRECT(ADDRESS($I88,38))&lt;&gt;"UL"),INDIRECT(ADDRESS($I88,COLUMN())),0),0),IF($J88&gt;0,IF(AND(INDIRECT(ADDRESS($J88,44))=0,INDIRECT(ADDRESS($J88,38))&lt;&gt;"UL"),INDIRECT(ADDRESS($J88,COLUMN())),0),0),IF($K88&gt;0,IF(AND(INDIRECT(ADDRESS($K88,44))=0,INDIRECT(ADDRESS($K88,38))&lt;&gt;"UL"),INDIRECT(ADDRESS($K88,COLUMN())),0),0),IF($L88&gt;0,IF(AND(INDIRECT(ADDRESS($L88,44))=0,INDIRECT(ADDRESS($L88,38))&lt;&gt;"UL"),INDIRECT(ADDRESS($L88,COLUMN())),0),0),IF($M88&gt;0,IF(AND(INDIRECT(ADDRESS($M88,44))=0,INDIRECT(ADDRESS($M88,38))&lt;&gt;"UL"),INDIRECT(ADDRESS($M88,COLUMN())),0),0))</f>
        <v>0</v>
      </c>
      <c r="CF88" s="57">
        <f t="shared" ca="1" si="70"/>
        <v>0</v>
      </c>
      <c r="CG88" s="57">
        <f t="shared" ca="1" si="71"/>
        <v>2.6202299520908023</v>
      </c>
      <c r="CH88" s="57">
        <f t="shared" ca="1" si="72"/>
        <v>6.8953419791863216E-2</v>
      </c>
      <c r="CI88" s="19">
        <f t="shared" ca="1" si="73"/>
        <v>21.673641418424054</v>
      </c>
      <c r="CJ88" s="19"/>
      <c r="CK88" s="57" cm="1">
        <f t="array" aca="1" ref="CK88" ca="1">IF(AU88="S", SUM(IF($C88&gt;0,IF(INDIRECT(ADDRESS($C88,43))&lt;&gt;1,INDIRECT(ADDRESS($C88,48)),0),0), IF($D88&gt;0,IF(INDIRECT(ADDRESS($D88,43))&lt;&gt;1,INDIRECT(ADDRESS($D88,48)),0),0), IF($E88&gt;0,IF(INDIRECT(ADDRESS($E88,43))&lt;&gt;1,INDIRECT(ADDRESS($E88,48)),0),0), IF($F88&gt;0,IF(INDIRECT(ADDRESS($F88,43))&lt;&gt;1,INDIRECT(ADDRESS($F88,48)),0),0), IF($G88&gt;0,IF(INDIRECT(ADDRESS($G88,43))&lt;&gt;1,INDIRECT(ADDRESS($G88,48)),0),0), IF($H88&gt;0,IF(INDIRECT(ADDRESS($H88,43))&lt;&gt;1,INDIRECT(ADDRESS($H88,48)),0),0), IF($I88&gt;0,IF(INDIRECT(ADDRESS($I88,43))&lt;&gt;1,INDIRECT(ADDRESS($I88,48)),0),0), IF($J88&gt;0,IF(INDIRECT(ADDRESS($J88,43))&lt;&gt;1,INDIRECT(ADDRESS($J88,48)),0),0), IF($K88&gt;0,IF(INDIRECT(ADDRESS($K88,43))&lt;&gt;1,INDIRECT(ADDRESS($K88,48)),0),0), IF($L88&gt;0,IF(INDIRECT(ADDRESS($L88,43))&lt;&gt;1,INDIRECT(ADDRESS($L88,48)),0),0), IF($M88&gt;0,IF(INDIRECT(ADDRESS($M88,43))&lt;&gt;1,INDIRECT(ADDRESS($M88,48)),0),0)), IF(AU88="L",SUM(IF($C88&gt;0,IF(INDIRECT(ADDRESS($C88,43))&lt;&gt;1,INDIRECT(ADDRESS($C88,50)),0),0), IF($D88&gt;0,IF(INDIRECT(ADDRESS($D88,43))&lt;&gt;1,INDIRECT(ADDRESS($D88,50)),0),0), IF($E88&gt;0,IF(INDIRECT(ADDRESS($E88,43))&lt;&gt;1,INDIRECT(ADDRESS($E88,50)),0),0), IF($F88&gt;0,IF(INDIRECT(ADDRESS($F88,43))&lt;&gt;1,INDIRECT(ADDRESS($F88,50)),0),0), IF($G88&gt;0,IF(INDIRECT(ADDRESS($G88,43))&lt;&gt;1,INDIRECT(ADDRESS($G88,50)),0),0), IF($G88&gt;0,IF(INDIRECT(ADDRESS($G88,43))&lt;&gt;1,INDIRECT(ADDRESS($G88,50)),0),0), IF($H88&gt;0,IF(INDIRECT(ADDRESS($H88,43))&lt;&gt;1,INDIRECT(ADDRESS($H88,50)),0),0), IF($I88&gt;0,IF(INDIRECT(ADDRESS($I88,43))&lt;&gt;1,INDIRECT(ADDRESS($I88,50)),0),0), IF($J88&gt;0,IF(INDIRECT(ADDRESS($J88,43))&lt;&gt;1,INDIRECT(ADDRESS($J88,50)),0),0), IF($K88&gt;0,IF(INDIRECT(ADDRESS($K88,43))&lt;&gt;1,INDIRECT(ADDRESS($K88,50)),0),0), IF($L88&gt;0,IF(INDIRECT(ADDRESS($L88,43))&lt;&gt;1,INDIRECT(ADDRESS($L88,50)),0),0), IF($M88&gt;0,IF(INDIRECT(ADDRESS($M88,43))&lt;&gt;1,INDIRECT(ADDRESS($M88,50)),0),0)), SUM(IF($C88&gt;0,IF(INDIRECT(ADDRESS($C88,43))&lt;&gt;1,INDIRECT(ADDRESS($C88,49)),0),0), IF($D88&gt;0,IF(INDIRECT(ADDRESS($D88,43))&lt;&gt;1,INDIRECT(ADDRESS($D88,49)),0),0), IF($E88&gt;0,IF(INDIRECT(ADDRESS($E88,43))&lt;&gt;1,INDIRECT(ADDRESS($E88,49)),0),0), IF($F88&gt;0,IF(INDIRECT(ADDRESS($F88,43))&lt;&gt;1,INDIRECT(ADDRESS($F88,49)),0),0), IF($G88&gt;0,IF(INDIRECT(ADDRESS($G88,43))&lt;&gt;1,INDIRECT(ADDRESS($G88,49)),0),0), IF($G88&gt;0,IF(INDIRECT(ADDRESS($G88,43))&lt;&gt;1,INDIRECT(ADDRESS($G88,49)),0),0), IF($H88&gt;0,IF(INDIRECT(ADDRESS($H88,43))&lt;&gt;1,INDIRECT(ADDRESS($H88,49)),0),0), IF($I88&gt;0,IF(INDIRECT(ADDRESS($I88,43))&lt;&gt;1,INDIRECT(ADDRESS($I88,49)),0),0), IF($J88&gt;0,IF(INDIRECT(ADDRESS($J88,43))&lt;&gt;1,INDIRECT(ADDRESS($J88,49)),0),0), IF($K88&gt;0,IF(INDIRECT(ADDRESS($K88,43))&lt;&gt;1,INDIRECT(ADDRESS($K88,49)),0),0), IF($L88&gt;0,IF(INDIRECT(ADDRESS($L88,43))&lt;&gt;1,INDIRECT(ADDRESS($L88,49)),0),0), IF($M88&gt;0,IF(INDIRECT(ADDRESS($M88,43))&lt;&gt;1,INDIRECT(ADDRESS($M88,49)),0),0))))</f>
        <v>0.94444444444444431</v>
      </c>
      <c r="CL88" s="57" cm="1">
        <f t="array" aca="1" ref="CL88" ca="1">SUM(IF($C88&gt;0,IF(INDIRECT(ADDRESS($C88,44))=1,INDIRECT(ADDRESS($C88,90)),0),0), IF($D88&gt;0,IF(INDIRECT(ADDRESS($D88,44))=1,INDIRECT(ADDRESS($D88,90)),0),0), IF($E88&gt;0,IF(INDIRECT(ADDRESS($E88,44))=1,INDIRECT(ADDRESS($E88,90)),0),0), IF($F88&gt;0,IF(INDIRECT(ADDRESS($F88,44))=1,INDIRECT(ADDRESS($F88,90)),0),0), IF($G88&gt;0,IF(INDIRECT(ADDRESS($G88,44))=1,INDIRECT(ADDRESS($G88,90)),0),0), IF($H88&gt;0,IF(INDIRECT(ADDRESS($H88,44))=1,INDIRECT(ADDRESS($H88,90)),0),0), IF($I88&gt;0,IF(INDIRECT(ADDRESS($I88,44))=1,INDIRECT(ADDRESS($I88,90)),0),0), IF($J88&gt;0,IF(INDIRECT(ADDRESS($J88,44))=1,INDIRECT(ADDRESS($J88,90)),0),0), IF($K88&gt;0,IF(INDIRECT(ADDRESS($K88,44))=1,INDIRECT(ADDRESS($K88,90)),0),0), IF($L88&gt;0,IF(INDIRECT(ADDRESS($L88,44))=1,INDIRECT(ADDRESS($L88,90)),0),0), IF($M88&gt;0,IF(INDIRECT(ADDRESS($M88,44))=1,INDIRECT(ADDRESS($M88,90)),0),0))</f>
        <v>0</v>
      </c>
      <c r="CM88" s="56">
        <f t="shared" ca="1" si="74"/>
        <v>0.84107207526102812</v>
      </c>
      <c r="CN88" s="59"/>
    </row>
    <row r="89" spans="1:92" x14ac:dyDescent="0.25">
      <c r="A89" s="62" t="s">
        <v>165</v>
      </c>
      <c r="B89" s="122">
        <v>12</v>
      </c>
      <c r="C89" s="122">
        <v>25</v>
      </c>
      <c r="D89" s="122">
        <v>20</v>
      </c>
      <c r="E89" s="122">
        <v>28</v>
      </c>
      <c r="F89" s="122"/>
      <c r="G89" s="122"/>
      <c r="H89" s="122"/>
      <c r="I89" s="67"/>
      <c r="J89" s="67"/>
      <c r="K89" s="67"/>
      <c r="L89" s="67"/>
      <c r="M89" s="67"/>
      <c r="N89" s="67">
        <f t="shared" ca="1" si="54"/>
        <v>37</v>
      </c>
      <c r="O89" s="67" t="str" cm="1">
        <f t="array" aca="1" ref="O89" ca="1">INDIRECT(ADDRESS($B89,COLUMN()))</f>
        <v>Bomber</v>
      </c>
      <c r="P89" s="67" cm="1">
        <f t="array" aca="1" ref="P89" ca="1">INDIRECT(ADDRESS($B89,COLUMN()))</f>
        <v>5</v>
      </c>
      <c r="Q89" s="67" t="str" cm="1">
        <f t="array" aca="1" ref="Q89" ca="1">INDIRECT(ADDRESS($B89,COLUMN()))</f>
        <v>-</v>
      </c>
      <c r="R89" s="67" t="str" cm="1">
        <f t="array" aca="1" ref="R89" ca="1">INDIRECT(ADDRESS($B89,COLUMN()))</f>
        <v>-</v>
      </c>
      <c r="S89" s="67" cm="1">
        <f t="array" aca="1" ref="S89" ca="1">INDIRECT(ADDRESS($B89,COLUMN()))</f>
        <v>2</v>
      </c>
      <c r="T89" s="67" t="str" cm="1">
        <f t="array" aca="1" ref="T89" ca="1">INDIRECT(ADDRESS($B89,COLUMN()))</f>
        <v>1-4</v>
      </c>
      <c r="U89" s="67" cm="1">
        <f t="array" aca="1" ref="U89" ca="1">INDIRECT(ADDRESS($B89,COLUMN()))</f>
        <v>4</v>
      </c>
      <c r="V89" s="67" cm="1">
        <f t="array" aca="1" ref="V89" ca="1">INDIRECT(ADDRESS($B89,COLUMN()))</f>
        <v>0</v>
      </c>
      <c r="W89" s="67" cm="1">
        <f t="array" aca="1" ref="W89" ca="1">INDIRECT(ADDRESS($B89,COLUMN()))</f>
        <v>4</v>
      </c>
      <c r="X89" s="67" cm="1">
        <f t="array" aca="1" ref="X89" ca="1">INDIRECT(ADDRESS($B89,COLUMN()))</f>
        <v>6</v>
      </c>
      <c r="Y89" s="67" cm="1">
        <f t="array" aca="1" ref="Y89" ca="1">INDIRECT(ADDRESS($B89,COLUMN()))</f>
        <v>1</v>
      </c>
      <c r="Z89" s="67" cm="1">
        <f t="array" aca="1" ref="Z89" ca="1">INDIRECT(ADDRESS($B89,COLUMN()))</f>
        <v>5</v>
      </c>
      <c r="AA89" s="67" t="str" cm="1">
        <f t="array" aca="1" ref="AA89" ca="1">INDIRECT(ADDRESS($B89,COLUMN()))</f>
        <v>Rocket Boosters</v>
      </c>
      <c r="AB89" s="56">
        <f t="shared" ca="1" si="55"/>
        <v>0.75242728065260123</v>
      </c>
      <c r="AC89" s="56">
        <f t="shared" ca="1" si="56"/>
        <v>0.70633971837345688</v>
      </c>
      <c r="AD89" s="56">
        <f t="shared" ca="1" si="57"/>
        <v>3.0710422537976387</v>
      </c>
      <c r="AF89" s="52"/>
      <c r="AG89" s="52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65"/>
      <c r="AU89" s="57" t="s">
        <v>113</v>
      </c>
      <c r="AV89" s="57" cm="1">
        <f t="array" aca="1" ref="AV89" ca="1">SUM(IF($C89&gt;0,IF(AND(INDIRECT(ADDRESS($C89,44))=0,INDIRECT(ADDRESS($C89,38))="UL",ISERROR(SEARCH("Rear",INDIRECT(ADDRESS($C89,33)))),ISERROR(SEARCH("Side",INDIRECT(ADDRESS($C89,33))))),INDIRECT(ADDRESS($C89,COLUMN())),0),0),IF($D89&gt;0,IF(AND(INDIRECT(ADDRESS($D89,44))=0,INDIRECT(ADDRESS($D89,38))="UL",ISERROR(SEARCH("Rear",INDIRECT(ADDRESS($D89,33)))),ISERROR(SEARCH("Side",INDIRECT(ADDRESS($D89,33))))),INDIRECT(ADDRESS($D89,COLUMN())),0),0),IF($E89&gt;0,IF(AND(INDIRECT(ADDRESS($E89,44))=0,INDIRECT(ADDRESS($E89,38))="UL",ISERROR(SEARCH("Rear",INDIRECT(ADDRESS($E89,33)))),ISERROR(SEARCH("Side",INDIRECT(ADDRESS($E89,33))))),INDIRECT(ADDRESS($E89,COLUMN())),0),0),IF($F89&gt;0,IF(AND(INDIRECT(ADDRESS($F89,44))=0,INDIRECT(ADDRESS($F89,38))="UL",ISERROR(SEARCH("Rear",INDIRECT(ADDRESS($F89,33)))),ISERROR(SEARCH("Side",INDIRECT(ADDRESS($F89,33))))),INDIRECT(ADDRESS($F89,COLUMN())),0),0),IF($G89&gt;0,IF(AND(INDIRECT(ADDRESS($G89,44))=0,INDIRECT(ADDRESS($G89,38))="UL",ISERROR(SEARCH("Rear",INDIRECT(ADDRESS($G89,33)))),ISERROR(SEARCH("Side",INDIRECT(ADDRESS($G89,33))))),INDIRECT(ADDRESS($G89,COLUMN())),0),0),IF($H89&gt;0,IF(AND(INDIRECT(ADDRESS($H89,44))=0,INDIRECT(ADDRESS($H89,38))="UL",ISERROR(SEARCH("Rear",INDIRECT(ADDRESS($H89,33)))),ISERROR(SEARCH("Side",INDIRECT(ADDRESS($H89,33))))),INDIRECT(ADDRESS($H89,COLUMN())),0),0),IF($I89&gt;0,IF(AND(INDIRECT(ADDRESS($I89,44))=0,INDIRECT(ADDRESS($I89,38))="UL",ISERROR(SEARCH("Rear",INDIRECT(ADDRESS($I89,33)))),ISERROR(SEARCH("Side",INDIRECT(ADDRESS($I89,33))))),INDIRECT(ADDRESS($I89,COLUMN())),0),0),IF($J89&gt;0,IF(AND(INDIRECT(ADDRESS($J89,44))=0,INDIRECT(ADDRESS($J89,38))="UL",ISERROR(SEARCH("Rear",INDIRECT(ADDRESS($J89,33)))),ISERROR(SEARCH("Side",INDIRECT(ADDRESS($J89,33))))),INDIRECT(ADDRESS($J89,COLUMN())),0),0),IF($K89&gt;0,IF(AND(INDIRECT(ADDRESS($K89,44))=0,INDIRECT(ADDRESS($K89,38))="UL",ISERROR(SEARCH("Rear",INDIRECT(ADDRESS($K89,33)))),ISERROR(SEARCH("Side",INDIRECT(ADDRESS($K89,33))))),INDIRECT(ADDRESS($K89,COLUMN())),0),0),IF($L89&gt;0,IF(AND(INDIRECT(ADDRESS($L89,44))=0,INDIRECT(ADDRESS($L89,38))="UL",ISERROR(SEARCH("Rear",INDIRECT(ADDRESS($L89,33)))),ISERROR(SEARCH("Side",INDIRECT(ADDRESS($L89,33))))),INDIRECT(ADDRESS($L89,COLUMN())),0),0),IF($M89&gt;0,IF(AND(INDIRECT(ADDRESS($M89,44))=0,INDIRECT(ADDRESS($M89,38))="UL",ISERROR(SEARCH("Rear",INDIRECT(ADDRESS($M89,33)))),ISERROR(SEARCH("Side",INDIRECT(ADDRESS($M89,33))))),INDIRECT(ADDRESS($M89,COLUMN())),0),0))</f>
        <v>1.6111111111111109</v>
      </c>
      <c r="AW89" s="57" cm="1">
        <f t="array" aca="1" ref="AW89" ca="1">SUM(IF($C89&gt;0,IF(AND(INDIRECT(ADDRESS($C89,44))=0,INDIRECT(ADDRESS($C89,38))="UL",ISERROR(SEARCH("Rear",INDIRECT(ADDRESS($C89,33)))),ISERROR(SEARCH("Side",INDIRECT(ADDRESS($C89,33))))),INDIRECT(ADDRESS($C89,COLUMN())),0),0),IF($D89&gt;0,IF(AND(INDIRECT(ADDRESS($D89,44))=0,INDIRECT(ADDRESS($D89,38))="UL",ISERROR(SEARCH("Rear",INDIRECT(ADDRESS($D89,33)))),ISERROR(SEARCH("Side",INDIRECT(ADDRESS($D89,33))))),INDIRECT(ADDRESS($D89,COLUMN())),0),0),IF($E89&gt;0,IF(AND(INDIRECT(ADDRESS($E89,44))=0,INDIRECT(ADDRESS($E89,38))="UL",ISERROR(SEARCH("Rear",INDIRECT(ADDRESS($E89,33)))),ISERROR(SEARCH("Side",INDIRECT(ADDRESS($E89,33))))),INDIRECT(ADDRESS($E89,COLUMN())),0),0),IF($F89&gt;0,IF(AND(INDIRECT(ADDRESS($F89,44))=0,INDIRECT(ADDRESS($F89,38))="UL",ISERROR(SEARCH("Rear",INDIRECT(ADDRESS($F89,33)))),ISERROR(SEARCH("Side",INDIRECT(ADDRESS($F89,33))))),INDIRECT(ADDRESS($F89,COLUMN())),0),0),IF($G89&gt;0,IF(AND(INDIRECT(ADDRESS($G89,44))=0,INDIRECT(ADDRESS($G89,38))="UL",ISERROR(SEARCH("Rear",INDIRECT(ADDRESS($G89,33)))),ISERROR(SEARCH("Side",INDIRECT(ADDRESS($G89,33))))),INDIRECT(ADDRESS($G89,COLUMN())),0),0),IF($H89&gt;0,IF(AND(INDIRECT(ADDRESS($H89,44))=0,INDIRECT(ADDRESS($H89,38))="UL",ISERROR(SEARCH("Rear",INDIRECT(ADDRESS($H89,33)))),ISERROR(SEARCH("Side",INDIRECT(ADDRESS($H89,33))))),INDIRECT(ADDRESS($H89,COLUMN())),0),0),IF($I89&gt;0,IF(AND(INDIRECT(ADDRESS($I89,44))=0,INDIRECT(ADDRESS($I89,38))="UL",ISERROR(SEARCH("Rear",INDIRECT(ADDRESS($I89,33)))),ISERROR(SEARCH("Side",INDIRECT(ADDRESS($I89,33))))),INDIRECT(ADDRESS($I89,COLUMN())),0),0),IF($J89&gt;0,IF(AND(INDIRECT(ADDRESS($J89,44))=0,INDIRECT(ADDRESS($J89,38))="UL",ISERROR(SEARCH("Rear",INDIRECT(ADDRESS($J89,33)))),ISERROR(SEARCH("Side",INDIRECT(ADDRESS($J89,33))))),INDIRECT(ADDRESS($J89,COLUMN())),0),0),IF($K89&gt;0,IF(AND(INDIRECT(ADDRESS($K89,44))=0,INDIRECT(ADDRESS($K89,38))="UL",ISERROR(SEARCH("Rear",INDIRECT(ADDRESS($K89,33)))),ISERROR(SEARCH("Side",INDIRECT(ADDRESS($K89,33))))),INDIRECT(ADDRESS($K89,COLUMN())),0),0),IF($L89&gt;0,IF(AND(INDIRECT(ADDRESS($L89,44))=0,INDIRECT(ADDRESS($L89,38))="UL",ISERROR(SEARCH("Rear",INDIRECT(ADDRESS($L89,33)))),ISERROR(SEARCH("Side",INDIRECT(ADDRESS($L89,33))))),INDIRECT(ADDRESS($L89,COLUMN())),0),0),IF($M89&gt;0,IF(AND(INDIRECT(ADDRESS($M89,44))=0,INDIRECT(ADDRESS($M89,38))="UL",ISERROR(SEARCH("Rear",INDIRECT(ADDRESS($M89,33)))),ISERROR(SEARCH("Side",INDIRECT(ADDRESS($M89,33))))),INDIRECT(ADDRESS($M89,COLUMN())),0),0))</f>
        <v>1.2222222222222221</v>
      </c>
      <c r="AX89" s="57" cm="1">
        <f t="array" aca="1" ref="AX89" ca="1">SUM(IF($C89&gt;0,IF(AND(INDIRECT(ADDRESS($C89,44))=0,INDIRECT(ADDRESS($C89,38))="UL",ISERROR(SEARCH("Rear",INDIRECT(ADDRESS($C89,33)))),ISERROR(SEARCH("Side",INDIRECT(ADDRESS($C89,33))))),INDIRECT(ADDRESS($C89,COLUMN())),0),0),IF($D89&gt;0,IF(AND(INDIRECT(ADDRESS($D89,44))=0,INDIRECT(ADDRESS($D89,38))="UL",ISERROR(SEARCH("Rear",INDIRECT(ADDRESS($D89,33)))),ISERROR(SEARCH("Side",INDIRECT(ADDRESS($D89,33))))),INDIRECT(ADDRESS($D89,COLUMN())),0),0),IF($E89&gt;0,IF(AND(INDIRECT(ADDRESS($E89,44))=0,INDIRECT(ADDRESS($E89,38))="UL",ISERROR(SEARCH("Rear",INDIRECT(ADDRESS($E89,33)))),ISERROR(SEARCH("Side",INDIRECT(ADDRESS($E89,33))))),INDIRECT(ADDRESS($E89,COLUMN())),0),0),IF($F89&gt;0,IF(AND(INDIRECT(ADDRESS($F89,44))=0,INDIRECT(ADDRESS($F89,38))="UL",ISERROR(SEARCH("Rear",INDIRECT(ADDRESS($F89,33)))),ISERROR(SEARCH("Side",INDIRECT(ADDRESS($F89,33))))),INDIRECT(ADDRESS($F89,COLUMN())),0),0),IF($G89&gt;0,IF(AND(INDIRECT(ADDRESS($G89,44))=0,INDIRECT(ADDRESS($G89,38))="UL",ISERROR(SEARCH("Rear",INDIRECT(ADDRESS($G89,33)))),ISERROR(SEARCH("Side",INDIRECT(ADDRESS($G89,33))))),INDIRECT(ADDRESS($G89,COLUMN())),0),0),IF($H89&gt;0,IF(AND(INDIRECT(ADDRESS($H89,44))=0,INDIRECT(ADDRESS($H89,38))="UL",ISERROR(SEARCH("Rear",INDIRECT(ADDRESS($H89,33)))),ISERROR(SEARCH("Side",INDIRECT(ADDRESS($H89,33))))),INDIRECT(ADDRESS($H89,COLUMN())),0),0),IF($I89&gt;0,IF(AND(INDIRECT(ADDRESS($I89,44))=0,INDIRECT(ADDRESS($I89,38))="UL",ISERROR(SEARCH("Rear",INDIRECT(ADDRESS($I89,33)))),ISERROR(SEARCH("Side",INDIRECT(ADDRESS($I89,33))))),INDIRECT(ADDRESS($I89,COLUMN())),0),0),IF($J89&gt;0,IF(AND(INDIRECT(ADDRESS($J89,44))=0,INDIRECT(ADDRESS($J89,38))="UL",ISERROR(SEARCH("Rear",INDIRECT(ADDRESS($J89,33)))),ISERROR(SEARCH("Side",INDIRECT(ADDRESS($J89,33))))),INDIRECT(ADDRESS($J89,COLUMN())),0),0),IF($K89&gt;0,IF(AND(INDIRECT(ADDRESS($K89,44))=0,INDIRECT(ADDRESS($K89,38))="UL",ISERROR(SEARCH("Rear",INDIRECT(ADDRESS($K89,33)))),ISERROR(SEARCH("Side",INDIRECT(ADDRESS($K89,33))))),INDIRECT(ADDRESS($K89,COLUMN())),0),0),IF($L89&gt;0,IF(AND(INDIRECT(ADDRESS($L89,44))=0,INDIRECT(ADDRESS($L89,38))="UL",ISERROR(SEARCH("Rear",INDIRECT(ADDRESS($L89,33)))),ISERROR(SEARCH("Side",INDIRECT(ADDRESS($L89,33))))),INDIRECT(ADDRESS($L89,COLUMN())),0),0),IF($M89&gt;0,IF(AND(INDIRECT(ADDRESS($M89,44))=0,INDIRECT(ADDRESS($M89,38))="UL",ISERROR(SEARCH("Rear",INDIRECT(ADDRESS($M89,33)))),ISERROR(SEARCH("Side",INDIRECT(ADDRESS($M89,33))))),INDIRECT(ADDRESS($M89,COLUMN())),0),0))</f>
        <v>0.7222222222222221</v>
      </c>
      <c r="AY89" s="58">
        <f t="shared" ca="1" si="58"/>
        <v>1.2222222222222221</v>
      </c>
      <c r="AZ89" s="58">
        <f t="shared" ca="1" si="59"/>
        <v>1.1851851851851851</v>
      </c>
      <c r="BA89" s="58" cm="1">
        <f t="array" aca="1" ref="BA89" ca="1">SUM(IF($C89&gt;0,IF(AND(INDIRECT(ADDRESS($C89,44))=0,INDIRECT(ADDRESS($C89,38))="UL"),INDIRECT(ADDRESS($C89,COLUMN())),0),0),IF($D89&gt;0,IF(AND(INDIRECT(ADDRESS($D89,44))=0,INDIRECT(ADDRESS($D89,38))="UL"),INDIRECT(ADDRESS($D89,COLUMN())),0),0),IF($E89&gt;0,IF(AND(INDIRECT(ADDRESS($E89,44))=0,INDIRECT(ADDRESS($E89,38))="UL"),INDIRECT(ADDRESS($E89,COLUMN())),0),0),IF($F89&gt;0,IF(AND(INDIRECT(ADDRESS($F89,44))=0,INDIRECT(ADDRESS($F89,38))="UL"),INDIRECT(ADDRESS($F89,COLUMN())),0),0),IF($G89&gt;0,IF(AND(INDIRECT(ADDRESS($G89,44))=0,INDIRECT(ADDRESS($G89,38))="UL"),INDIRECT(ADDRESS($G89,COLUMN())),0),0),IF($H89&gt;0,IF(AND(INDIRECT(ADDRESS($H89,44))=0,INDIRECT(ADDRESS($H89,38))="UL"),INDIRECT(ADDRESS($H89,COLUMN())),0),0),IF($I89&gt;0,IF(AND(INDIRECT(ADDRESS($I89,44))=0,INDIRECT(ADDRESS($I89,38))="UL"),INDIRECT(ADDRESS($I89,COLUMN())),0),0),IF($J89&gt;0,IF(AND(INDIRECT(ADDRESS($J89,44))=0,INDIRECT(ADDRESS($J89,38))="UL"),INDIRECT(ADDRESS($J89,COLUMN())),0),0),IF($K89&gt;0,IF(AND(INDIRECT(ADDRESS($K89,44))=0,INDIRECT(ADDRESS($K89,38))="UL"),INDIRECT(ADDRESS($K89,COLUMN())),0),0),IF($L89&gt;0,IF(AND(INDIRECT(ADDRESS($L89,44))=0,INDIRECT(ADDRESS($L89,38))="UL"),INDIRECT(ADDRESS($L89,COLUMN())),0),0),IF($M89&gt;0,IF(AND(INDIRECT(ADDRESS($M89,44))=0,INDIRECT(ADDRESS($M89,38))="UL"),INDIRECT(ADDRESS($M89,COLUMN())),0),0))</f>
        <v>0.50264550264550267</v>
      </c>
      <c r="BB89" s="58" cm="1">
        <f t="array" aca="1" ref="BB89" ca="1">SUM(IF($C89&gt;0,IF(AND(INDIRECT(ADDRESS($C89,44))=0,INDIRECT(ADDRESS($C89,38))="UL"),INDIRECT(ADDRESS($C89,COLUMN())),0),0),IF($D89&gt;0,IF(AND(INDIRECT(ADDRESS($D89,44))=0,INDIRECT(ADDRESS($D89,38))="UL"),INDIRECT(ADDRESS($D89,COLUMN())),0),0),IF($E89&gt;0,IF(AND(INDIRECT(ADDRESS($E89,44))=0,INDIRECT(ADDRESS($E89,38))="UL"),INDIRECT(ADDRESS($E89,COLUMN())),0),0),IF($F89&gt;0,IF(AND(INDIRECT(ADDRESS($F89,44))=0,INDIRECT(ADDRESS($F89,38))="UL"),INDIRECT(ADDRESS($F89,COLUMN())),0),0),IF($G89&gt;0,IF(AND(INDIRECT(ADDRESS($G89,44))=0,INDIRECT(ADDRESS($G89,38))="UL"),INDIRECT(ADDRESS($G89,COLUMN())),0),0),IF($H89&gt;0,IF(AND(INDIRECT(ADDRESS($H89,44))=0,INDIRECT(ADDRESS($H89,38))="UL"),INDIRECT(ADDRESS($H89,COLUMN())),0),0),IF($I89&gt;0,IF(AND(INDIRECT(ADDRESS($I89,44))=0,INDIRECT(ADDRESS($I89,38))="UL"),INDIRECT(ADDRESS($I89,COLUMN())),0),0),IF($J89&gt;0,IF(AND(INDIRECT(ADDRESS($J89,44))=0,INDIRECT(ADDRESS($J89,38))="UL"),INDIRECT(ADDRESS($J89,COLUMN())),0),0),IF($K89&gt;0,IF(AND(INDIRECT(ADDRESS($K89,44))=0,INDIRECT(ADDRESS($K89,38))="UL"),INDIRECT(ADDRESS($K89,COLUMN())),0),0),IF($L89&gt;0,IF(AND(INDIRECT(ADDRESS($L89,44))=0,INDIRECT(ADDRESS($L89,38))="UL"),INDIRECT(ADDRESS($L89,COLUMN())),0),0),IF($M89&gt;0,IF(AND(INDIRECT(ADDRESS($M89,44))=0,INDIRECT(ADDRESS($M89,38))="UL"),INDIRECT(ADDRESS($M89,COLUMN())),0),0))</f>
        <v>0.57248677248677238</v>
      </c>
      <c r="BC89" s="58" cm="1">
        <f t="array" aca="1" ref="BC89" ca="1">SUM(IF($C89&gt;0,IF(AND(INDIRECT(ADDRESS($C89,44))=0,INDIRECT(ADDRESS($C89,38))="UL"),INDIRECT(ADDRESS($C89,COLUMN())),0),0),IF($D89&gt;0,IF(AND(INDIRECT(ADDRESS($D89,44))=0,INDIRECT(ADDRESS($D89,38))="UL"),INDIRECT(ADDRESS($D89,COLUMN())),0),0),IF($E89&gt;0,IF(AND(INDIRECT(ADDRESS($E89,44))=0,INDIRECT(ADDRESS($E89,38))="UL"),INDIRECT(ADDRESS($E89,COLUMN())),0),0),IF($F89&gt;0,IF(AND(INDIRECT(ADDRESS($F89,44))=0,INDIRECT(ADDRESS($F89,38))="UL"),INDIRECT(ADDRESS($F89,COLUMN())),0),0),IF($G89&gt;0,IF(AND(INDIRECT(ADDRESS($G89,44))=0,INDIRECT(ADDRESS($G89,38))="UL"),INDIRECT(ADDRESS($G89,COLUMN())),0),0),IF($H89&gt;0,IF(AND(INDIRECT(ADDRESS($H89,44))=0,INDIRECT(ADDRESS($H89,38))="UL"),INDIRECT(ADDRESS($H89,COLUMN())),0),0),IF($I89&gt;0,IF(AND(INDIRECT(ADDRESS($I89,44))=0,INDIRECT(ADDRESS($I89,38))="UL"),INDIRECT(ADDRESS($I89,COLUMN())),0),0),IF($J89&gt;0,IF(AND(INDIRECT(ADDRESS($J89,44))=0,INDIRECT(ADDRESS($J89,38))="UL"),INDIRECT(ADDRESS($J89,COLUMN())),0),0),IF($K89&gt;0,IF(AND(INDIRECT(ADDRESS($K89,44))=0,INDIRECT(ADDRESS($K89,38))="UL"),INDIRECT(ADDRESS($K89,COLUMN())),0),0),IF($L89&gt;0,IF(AND(INDIRECT(ADDRESS($L89,44))=0,INDIRECT(ADDRESS($L89,38))="UL"),INDIRECT(ADDRESS($L89,COLUMN())),0),0),IF($M89&gt;0,IF(AND(INDIRECT(ADDRESS($M89,44))=0,INDIRECT(ADDRESS($M89,38))="UL"),INDIRECT(ADDRESS($M89,COLUMN())),0),0))</f>
        <v>0.44973544973544965</v>
      </c>
      <c r="BD89" s="58" cm="1">
        <f t="array" aca="1" ref="BD89" ca="1">SUM(IF($C89&gt;0,IF(AND(INDIRECT(ADDRESS($C89,44))=0,INDIRECT(ADDRESS($C89,38))="UL"),INDIRECT(ADDRESS($C89,COLUMN())),0),0),IF($D89&gt;0,IF(AND(INDIRECT(ADDRESS($D89,44))=0,INDIRECT(ADDRESS($D89,38))="UL"),INDIRECT(ADDRESS($D89,COLUMN())),0),0),IF($E89&gt;0,IF(AND(INDIRECT(ADDRESS($E89,44))=0,INDIRECT(ADDRESS($E89,38))="UL"),INDIRECT(ADDRESS($E89,COLUMN())),0),0),IF($F89&gt;0,IF(AND(INDIRECT(ADDRESS($F89,44))=0,INDIRECT(ADDRESS($F89,38))="UL"),INDIRECT(ADDRESS($F89,COLUMN())),0),0),IF($G89&gt;0,IF(AND(INDIRECT(ADDRESS($G89,44))=0,INDIRECT(ADDRESS($G89,38))="UL"),INDIRECT(ADDRESS($G89,COLUMN())),0),0),IF($H89&gt;0,IF(AND(INDIRECT(ADDRESS($H89,44))=0,INDIRECT(ADDRESS($H89,38))="UL"),INDIRECT(ADDRESS($H89,COLUMN())),0),0),IF($I89&gt;0,IF(AND(INDIRECT(ADDRESS($I89,44))=0,INDIRECT(ADDRESS($I89,38))="UL"),INDIRECT(ADDRESS($I89,COLUMN())),0),0),IF($J89&gt;0,IF(AND(INDIRECT(ADDRESS($J89,44))=0,INDIRECT(ADDRESS($J89,38))="UL"),INDIRECT(ADDRESS($J89,COLUMN())),0),0),IF($K89&gt;0,IF(AND(INDIRECT(ADDRESS($K89,44))=0,INDIRECT(ADDRESS($K89,38))="UL"),INDIRECT(ADDRESS($K89,COLUMN())),0),0),IF($L89&gt;0,IF(AND(INDIRECT(ADDRESS($L89,44))=0,INDIRECT(ADDRESS($L89,38))="UL"),INDIRECT(ADDRESS($L89,COLUMN())),0),0),IF($M89&gt;0,IF(AND(INDIRECT(ADDRESS($M89,44))=0,INDIRECT(ADDRESS($M89,38))="UL"),INDIRECT(ADDRESS($M89,COLUMN())),0),0))</f>
        <v>0.54920634920634914</v>
      </c>
      <c r="BE89" s="57">
        <f t="shared" ca="1" si="60"/>
        <v>0.57248677248677238</v>
      </c>
      <c r="BF89" s="57" cm="1">
        <f t="array" aca="1" ref="BF89" ca="1">SUM(IF($C89&gt;0,IF(INDIRECT(ADDRESS($C89,45))=1,INDIRECT(ADDRESS($C89,52))*INDIRECT(ADDRESS($C89,42))/5,0),0), IF($D89&gt;0,IF(INDIRECT(ADDRESS($D89,45))=1,INDIRECT(ADDRESS($D89,52))*INDIRECT(ADDRESS($D89,42))/5,0),0), IF($E89&gt;0,IF(INDIRECT(ADDRESS($E89,45))=1,INDIRECT(ADDRESS($E89,52))*INDIRECT(ADDRESS($E89,42))/5,0),0), IF($F89&gt;0,IF(INDIRECT(ADDRESS($F89,45))=1,INDIRECT(ADDRESS($F89,52))*INDIRECT(ADDRESS($F89,42))/5,0),0), IF($G89&gt;0,IF(INDIRECT(ADDRESS($G89,45))=1,INDIRECT(ADDRESS($G89,52))*INDIRECT(ADDRESS($G89,42))/5,0),0), IF($H89&gt;0,IF(INDIRECT(ADDRESS($H89,45))=1,INDIRECT(ADDRESS($H89,52))*INDIRECT(ADDRESS($H89,42))/5,0),0)
)*$BF$296/100</f>
        <v>0</v>
      </c>
      <c r="BG89" s="19"/>
      <c r="BH89" s="57" cm="1">
        <f t="array" aca="1" ref="BH89" ca="1">SUM(IF($C89&gt;0,IF(AND(INDIRECT(ADDRESS($C89,44))=0,INDIRECT(ADDRESS($C89,38))&lt;&gt;"UL"),INDIRECT(ADDRESS($C89,COLUMN()-12)),0),0), IF($D89&gt;0,IF(AND(INDIRECT(ADDRESS($D89,44))=0,INDIRECT(ADDRESS($D89,38))&lt;&gt;"UL"),INDIRECT(ADDRESS($D89,COLUMN()-12)),0),0), IF($E89&gt;0,IF(AND(INDIRECT(ADDRESS($E89,44))=0,INDIRECT(ADDRESS($E89,38))&lt;&gt;"UL"),INDIRECT(ADDRESS($E89,COLUMN()-12)),0),0), IF($F89&gt;0,IF(AND(INDIRECT(ADDRESS($F89,44))=0,INDIRECT(ADDRESS($F89,38))&lt;&gt;"UL"),INDIRECT(ADDRESS($F89,COLUMN()-12)),0),0), IF($G89&gt;0,IF(AND(INDIRECT(ADDRESS($G89,44))=0,INDIRECT(ADDRESS($G89,38))&lt;&gt;"UL"),INDIRECT(ADDRESS($G89,COLUMN()-12)),0),0), IF($H89&gt;0,IF(AND(INDIRECT(ADDRESS($H89,44))=0,INDIRECT(ADDRESS($H89,38))&lt;&gt;"UL"),INDIRECT(ADDRESS($H89,COLUMN()-12)),0),0), IF($I89&gt;0,IF(AND(INDIRECT(ADDRESS($I89,44))=0,INDIRECT(ADDRESS($I89,38))&lt;&gt;"UL"),INDIRECT(ADDRESS($I89,COLUMN()-12)),0),0), IF($J89&gt;0,IF(AND(INDIRECT(ADDRESS($J89,44))=0,INDIRECT(ADDRESS($J89,38))&lt;&gt;"UL"),INDIRECT(ADDRESS($J89,COLUMN()-12)),0),0), IF($K89&gt;0,IF(AND(INDIRECT(ADDRESS($K89,44))=0,INDIRECT(ADDRESS($K89,38))&lt;&gt;"UL"),INDIRECT(ADDRESS($K89,COLUMN()-12)),0),0), IF($L89&gt;0,IF(AND(INDIRECT(ADDRESS($L89,44))=0,INDIRECT(ADDRESS($L89,38))&lt;&gt;"UL"),INDIRECT(ADDRESS($L89,COLUMN()-12)),0),0), IF($M89&gt;0,IF(AND(INDIRECT(ADDRESS($M89,44))=0,INDIRECT(ADDRESS($M89,38))&lt;&gt;"UL"),INDIRECT(ADDRESS($M89,COLUMN()-12)),0),0))</f>
        <v>0</v>
      </c>
      <c r="BI89" s="57" cm="1">
        <f t="array" aca="1" ref="BI89" ca="1">SUM(IF($C89&gt;0,IF(AND(INDIRECT(ADDRESS($C89,44))=0,INDIRECT(ADDRESS($C89,38))&lt;&gt;"UL"),INDIRECT(ADDRESS($C89,COLUMN()-12)),0),0), IF($D89&gt;0,IF(AND(INDIRECT(ADDRESS($D89,44))=0,INDIRECT(ADDRESS($D89,38))&lt;&gt;"UL"),INDIRECT(ADDRESS($D89,COLUMN()-12)),0),0), IF($E89&gt;0,IF(AND(INDIRECT(ADDRESS($E89,44))=0,INDIRECT(ADDRESS($E89,38))&lt;&gt;"UL"),INDIRECT(ADDRESS($E89,COLUMN()-12)),0),0), IF($F89&gt;0,IF(AND(INDIRECT(ADDRESS($F89,44))=0,INDIRECT(ADDRESS($F89,38))&lt;&gt;"UL"),INDIRECT(ADDRESS($F89,COLUMN()-12)),0),0), IF($G89&gt;0,IF(AND(INDIRECT(ADDRESS($G89,44))=0,INDIRECT(ADDRESS($G89,38))&lt;&gt;"UL"),INDIRECT(ADDRESS($G89,COLUMN()-12)),0),0), IF($H89&gt;0,IF(AND(INDIRECT(ADDRESS($H89,44))=0,INDIRECT(ADDRESS($H89,38))&lt;&gt;"UL"),INDIRECT(ADDRESS($H89,COLUMN()-12)),0),0), IF($I89&gt;0,IF(AND(INDIRECT(ADDRESS($I89,44))=0,INDIRECT(ADDRESS($I89,38))&lt;&gt;"UL"),INDIRECT(ADDRESS($I89,COLUMN()-12)),0),0), IF($J89&gt;0,IF(AND(INDIRECT(ADDRESS($J89,44))=0,INDIRECT(ADDRESS($J89,38))&lt;&gt;"UL"),INDIRECT(ADDRESS($J89,COLUMN()-12)),0),0), IF($K89&gt;0,IF(AND(INDIRECT(ADDRESS($K89,44))=0,INDIRECT(ADDRESS($K89,38))&lt;&gt;"UL"),INDIRECT(ADDRESS($K89,COLUMN()-12)),0),0), IF($L89&gt;0,IF(AND(INDIRECT(ADDRESS($L89,44))=0,INDIRECT(ADDRESS($L89,38))&lt;&gt;"UL"),INDIRECT(ADDRESS($L89,COLUMN()-12)),0),0), IF($M89&gt;0,IF(AND(INDIRECT(ADDRESS($M89,44))=0,INDIRECT(ADDRESS($M89,38))&lt;&gt;"UL"),INDIRECT(ADDRESS($M89,COLUMN()-12)),0),0))</f>
        <v>0</v>
      </c>
      <c r="BJ89" s="57" cm="1">
        <f t="array" aca="1" ref="BJ89" ca="1">SUM(IF($C89&gt;0,IF(AND(INDIRECT(ADDRESS($C89,44))=0,INDIRECT(ADDRESS($C89,38))&lt;&gt;"UL"),INDIRECT(ADDRESS($C89,COLUMN()-12)),0),0), IF($D89&gt;0,IF(AND(INDIRECT(ADDRESS($D89,44))=0,INDIRECT(ADDRESS($D89,38))&lt;&gt;"UL"),INDIRECT(ADDRESS($D89,COLUMN()-12)),0),0), IF($E89&gt;0,IF(AND(INDIRECT(ADDRESS($E89,44))=0,INDIRECT(ADDRESS($E89,38))&lt;&gt;"UL"),INDIRECT(ADDRESS($E89,COLUMN()-12)),0),0), IF($F89&gt;0,IF(AND(INDIRECT(ADDRESS($F89,44))=0,INDIRECT(ADDRESS($F89,38))&lt;&gt;"UL"),INDIRECT(ADDRESS($F89,COLUMN()-12)),0),0), IF($G89&gt;0,IF(AND(INDIRECT(ADDRESS($G89,44))=0,INDIRECT(ADDRESS($G89,38))&lt;&gt;"UL"),INDIRECT(ADDRESS($G89,COLUMN()-12)),0),0), IF($H89&gt;0,IF(AND(INDIRECT(ADDRESS($H89,44))=0,INDIRECT(ADDRESS($H89,38))&lt;&gt;"UL"),INDIRECT(ADDRESS($H89,COLUMN()-12)),0),0), IF($I89&gt;0,IF(AND(INDIRECT(ADDRESS($I89,44))=0,INDIRECT(ADDRESS($I89,38))&lt;&gt;"UL"),INDIRECT(ADDRESS($I89,COLUMN()-12)),0),0), IF($J89&gt;0,IF(AND(INDIRECT(ADDRESS($J89,44))=0,INDIRECT(ADDRESS($J89,38))&lt;&gt;"UL"),INDIRECT(ADDRESS($J89,COLUMN()-12)),0),0), IF($K89&gt;0,IF(AND(INDIRECT(ADDRESS($K89,44))=0,INDIRECT(ADDRESS($K89,38))&lt;&gt;"UL"),INDIRECT(ADDRESS($K89,COLUMN()-12)),0),0), IF($L89&gt;0,IF(AND(INDIRECT(ADDRESS($L89,44))=0,INDIRECT(ADDRESS($L89,38))&lt;&gt;"UL"),INDIRECT(ADDRESS($L89,COLUMN()-12)),0),0), IF($M89&gt;0,IF(AND(INDIRECT(ADDRESS($M89,44))=0,INDIRECT(ADDRESS($M89,38))&lt;&gt;"UL"),INDIRECT(ADDRESS($M89,COLUMN()-12)),0),0))</f>
        <v>0</v>
      </c>
      <c r="BK89" s="57">
        <f t="shared" ca="1" si="61"/>
        <v>0</v>
      </c>
      <c r="BL89" s="58">
        <f t="shared" ca="1" si="62"/>
        <v>0</v>
      </c>
      <c r="BM89" s="57" cm="1">
        <f t="array" aca="1" ref="BM89" ca="1">SUM(IF($C89&gt;0,IF(AND(INDIRECT(ADDRESS($C89,44))=0,INDIRECT(ADDRESS($C89,38))&lt;&gt;"UL"),INDIRECT(ADDRESS($C89,COLUMN()-12)),0),0), IF($D89&gt;0,IF(AND(INDIRECT(ADDRESS($D89,44))=0,INDIRECT(ADDRESS($D89,38))&lt;&gt;"UL"),INDIRECT(ADDRESS($D89,COLUMN()-12)),0),0), IF($E89&gt;0,IF(AND(INDIRECT(ADDRESS($E89,44))=0,INDIRECT(ADDRESS($E89,38))&lt;&gt;"UL"),INDIRECT(ADDRESS($E89,COLUMN()-12)),0),0), IF($F89&gt;0,IF(AND(INDIRECT(ADDRESS($F89,44))=0,INDIRECT(ADDRESS($F89,38))&lt;&gt;"UL"),INDIRECT(ADDRESS($F89,COLUMN()-12)),0),0), IF($G89&gt;0,IF(AND(INDIRECT(ADDRESS($G89,44))=0,INDIRECT(ADDRESS($G89,38))&lt;&gt;"UL"),INDIRECT(ADDRESS($G89,COLUMN()-12)),0),0), IF($H89&gt;0,IF(AND(INDIRECT(ADDRESS($H89,44))=0,INDIRECT(ADDRESS($H89,38))&lt;&gt;"UL"),INDIRECT(ADDRESS($H89,COLUMN()-12)),0),0), IF($I89&gt;0,IF(AND(INDIRECT(ADDRESS($I89,44))=0,INDIRECT(ADDRESS($I89,38))&lt;&gt;"UL"),INDIRECT(ADDRESS($I89,COLUMN()-12)),0),0), IF($J89&gt;0,IF(AND(INDIRECT(ADDRESS($J89,44))=0,INDIRECT(ADDRESS($J89,38))&lt;&gt;"UL"),INDIRECT(ADDRESS($J89,COLUMN()-12)),0),0), IF($K89&gt;0,IF(AND(INDIRECT(ADDRESS($K89,44))=0,INDIRECT(ADDRESS($K89,38))&lt;&gt;"UL"),INDIRECT(ADDRESS($K89,COLUMN()-11)),0),0), IF($L89&gt;0,IF(AND(INDIRECT(ADDRESS($L89,44))=0,INDIRECT(ADDRESS($L89,38))&lt;&gt;"UL"),INDIRECT(ADDRESS($L89,COLUMN()-11)),0),0), IF($M89&gt;0,IF(AND(INDIRECT(ADDRESS($M89,44))=0,INDIRECT(ADDRESS($M89,38))&lt;&gt;"UL"),INDIRECT(ADDRESS($M89,COLUMN()-11)),0),0))</f>
        <v>0</v>
      </c>
      <c r="BN89" s="57" cm="1">
        <f t="array" aca="1" ref="BN89" ca="1">SUM(IF($C89&gt;0,IF(AND(INDIRECT(ADDRESS($C89,44))=0,INDIRECT(ADDRESS($C89,38))&lt;&gt;"UL"),INDIRECT(ADDRESS($C89,COLUMN()-12)),0),0), IF($D89&gt;0,IF(AND(INDIRECT(ADDRESS($D89,44))=0,INDIRECT(ADDRESS($D89,38))&lt;&gt;"UL"),INDIRECT(ADDRESS($D89,COLUMN()-12)),0),0), IF($E89&gt;0,IF(AND(INDIRECT(ADDRESS($E89,44))=0,INDIRECT(ADDRESS($E89,38))&lt;&gt;"UL"),INDIRECT(ADDRESS($E89,COLUMN()-12)),0),0), IF($F89&gt;0,IF(AND(INDIRECT(ADDRESS($F89,44))=0,INDIRECT(ADDRESS($F89,38))&lt;&gt;"UL"),INDIRECT(ADDRESS($F89,COLUMN()-12)),0),0), IF($G89&gt;0,IF(AND(INDIRECT(ADDRESS($G89,44))=0,INDIRECT(ADDRESS($G89,38))&lt;&gt;"UL"),INDIRECT(ADDRESS($G89,COLUMN()-12)),0),0), IF($H89&gt;0,IF(AND(INDIRECT(ADDRESS($H89,44))=0,INDIRECT(ADDRESS($H89,38))&lt;&gt;"UL"),INDIRECT(ADDRESS($H89,COLUMN()-12)),0),0), IF($I89&gt;0,IF(AND(INDIRECT(ADDRESS($I89,44))=0,INDIRECT(ADDRESS($I89,38))&lt;&gt;"UL"),INDIRECT(ADDRESS($I89,COLUMN()-12)),0),0), IF($J89&gt;0,IF(AND(INDIRECT(ADDRESS($J89,44))=0,INDIRECT(ADDRESS($J89,38))&lt;&gt;"UL"),INDIRECT(ADDRESS($J89,COLUMN()-12)),0),0), IF($K89&gt;0,IF(AND(INDIRECT(ADDRESS($K89,44))=0,INDIRECT(ADDRESS($K89,38))&lt;&gt;"UL"),INDIRECT(ADDRESS($K89,COLUMN()-11)),0),0), IF($L89&gt;0,IF(AND(INDIRECT(ADDRESS($L89,44))=0,INDIRECT(ADDRESS($L89,38))&lt;&gt;"UL"),INDIRECT(ADDRESS($L89,COLUMN()-11)),0),0), IF($M89&gt;0,IF(AND(INDIRECT(ADDRESS($M89,44))=0,INDIRECT(ADDRESS($M89,38))&lt;&gt;"UL"),INDIRECT(ADDRESS($M89,COLUMN()-11)),0),0))</f>
        <v>0</v>
      </c>
      <c r="BO89" s="57" cm="1">
        <f t="array" aca="1" ref="BO89" ca="1">SUM(IF($C89&gt;0,IF(AND(INDIRECT(ADDRESS($C89,44))=0,INDIRECT(ADDRESS($C89,38))&lt;&gt;"UL"),INDIRECT(ADDRESS($C89,COLUMN()-12)),0),0), IF($D89&gt;0,IF(AND(INDIRECT(ADDRESS($D89,44))=0,INDIRECT(ADDRESS($D89,38))&lt;&gt;"UL"),INDIRECT(ADDRESS($D89,COLUMN()-12)),0),0), IF($E89&gt;0,IF(AND(INDIRECT(ADDRESS($E89,44))=0,INDIRECT(ADDRESS($E89,38))&lt;&gt;"UL"),INDIRECT(ADDRESS($E89,COLUMN()-12)),0),0), IF($F89&gt;0,IF(AND(INDIRECT(ADDRESS($F89,44))=0,INDIRECT(ADDRESS($F89,38))&lt;&gt;"UL"),INDIRECT(ADDRESS($F89,COLUMN()-12)),0),0), IF($G89&gt;0,IF(AND(INDIRECT(ADDRESS($G89,44))=0,INDIRECT(ADDRESS($G89,38))&lt;&gt;"UL"),INDIRECT(ADDRESS($G89,COLUMN()-12)),0),0), IF($H89&gt;0,IF(AND(INDIRECT(ADDRESS($H89,44))=0,INDIRECT(ADDRESS($H89,38))&lt;&gt;"UL"),INDIRECT(ADDRESS($H89,COLUMN()-12)),0),0), IF($I89&gt;0,IF(AND(INDIRECT(ADDRESS($I89,44))=0,INDIRECT(ADDRESS($I89,38))&lt;&gt;"UL"),INDIRECT(ADDRESS($I89,COLUMN()-12)),0),0), IF($J89&gt;0,IF(AND(INDIRECT(ADDRESS($J89,44))=0,INDIRECT(ADDRESS($J89,38))&lt;&gt;"UL"),INDIRECT(ADDRESS($J89,COLUMN()-12)),0),0), IF($K89&gt;0,IF(AND(INDIRECT(ADDRESS($K89,44))=0,INDIRECT(ADDRESS($K89,38))&lt;&gt;"UL"),INDIRECT(ADDRESS($K89,COLUMN()-11)),0),0), IF($L89&gt;0,IF(AND(INDIRECT(ADDRESS($L89,44))=0,INDIRECT(ADDRESS($L89,38))&lt;&gt;"UL"),INDIRECT(ADDRESS($L89,COLUMN()-11)),0),0), IF($M89&gt;0,IF(AND(INDIRECT(ADDRESS($M89,44))=0,INDIRECT(ADDRESS($M89,38))&lt;&gt;"UL"),INDIRECT(ADDRESS($M89,COLUMN()-11)),0),0))</f>
        <v>0</v>
      </c>
      <c r="BP89" s="57" cm="1">
        <f t="array" aca="1" ref="BP89" ca="1">SUM(IF($C89&gt;0,IF(AND(INDIRECT(ADDRESS($C89,44))=0,INDIRECT(ADDRESS($C89,38))&lt;&gt;"UL"),INDIRECT(ADDRESS($C89,COLUMN()-12)),0),0), IF($D89&gt;0,IF(AND(INDIRECT(ADDRESS($D89,44))=0,INDIRECT(ADDRESS($D89,38))&lt;&gt;"UL"),INDIRECT(ADDRESS($D89,COLUMN()-12)),0),0), IF($E89&gt;0,IF(AND(INDIRECT(ADDRESS($E89,44))=0,INDIRECT(ADDRESS($E89,38))&lt;&gt;"UL"),INDIRECT(ADDRESS($E89,COLUMN()-12)),0),0), IF($F89&gt;0,IF(AND(INDIRECT(ADDRESS($F89,44))=0,INDIRECT(ADDRESS($F89,38))&lt;&gt;"UL"),INDIRECT(ADDRESS($F89,COLUMN()-12)),0),0), IF($G89&gt;0,IF(AND(INDIRECT(ADDRESS($G89,44))=0,INDIRECT(ADDRESS($G89,38))&lt;&gt;"UL"),INDIRECT(ADDRESS($G89,COLUMN()-12)),0),0), IF($H89&gt;0,IF(AND(INDIRECT(ADDRESS($H89,44))=0,INDIRECT(ADDRESS($H89,38))&lt;&gt;"UL"),INDIRECT(ADDRESS($H89,COLUMN()-12)),0),0), IF($I89&gt;0,IF(AND(INDIRECT(ADDRESS($I89,44))=0,INDIRECT(ADDRESS($I89,38))&lt;&gt;"UL"),INDIRECT(ADDRESS($I89,COLUMN()-12)),0),0), IF($J89&gt;0,IF(AND(INDIRECT(ADDRESS($J89,44))=0,INDIRECT(ADDRESS($J89,38))&lt;&gt;"UL"),INDIRECT(ADDRESS($J89,COLUMN()-12)),0),0), IF($K89&gt;0,IF(AND(INDIRECT(ADDRESS($K89,44))=0,INDIRECT(ADDRESS($K89,38))&lt;&gt;"UL"),INDIRECT(ADDRESS($K89,COLUMN()-11)),0),0), IF($L89&gt;0,IF(AND(INDIRECT(ADDRESS($L89,44))=0,INDIRECT(ADDRESS($L89,38))&lt;&gt;"UL"),INDIRECT(ADDRESS($L89,COLUMN()-11)),0),0), IF($M89&gt;0,IF(AND(INDIRECT(ADDRESS($M89,44))=0,INDIRECT(ADDRESS($M89,38))&lt;&gt;"UL"),INDIRECT(ADDRESS($M89,COLUMN()-11)),0),0))</f>
        <v>0</v>
      </c>
      <c r="BQ89" s="57">
        <f t="shared" ca="1" si="63"/>
        <v>0</v>
      </c>
      <c r="BR89" s="161">
        <f t="shared" ca="1" si="64"/>
        <v>95.036182470592962</v>
      </c>
      <c r="BS89" s="56"/>
      <c r="BT89" s="56">
        <f t="shared" ca="1" si="65"/>
        <v>3.2594981439006951</v>
      </c>
      <c r="BU89" s="64">
        <f t="shared" ca="1" si="66"/>
        <v>8.8094544429748511E-2</v>
      </c>
      <c r="BV89" s="57" t="s">
        <v>33</v>
      </c>
      <c r="BW89" s="57" cm="1">
        <f t="array" aca="1" ref="BW89" ca="1">SUM(IF($C89&gt;0,IF(AND(INDIRECT(ADDRESS($C89,44))=0,INDIRECT(ADDRESS($C89,38))="UL",ISERROR(SEARCH("Rear",INDIRECT(ADDRESS($C89,33)))),ISERROR(SEARCH("Side",INDIRECT(ADDRESS($C89,33))))),INDIRECT(ADDRESS($C89,COLUMN())),0),0),IF($D89&gt;0,IF(AND(INDIRECT(ADDRESS($D89,44))=0,INDIRECT(ADDRESS($D89,38))="UL",ISERROR(SEARCH("Rear",INDIRECT(ADDRESS($D89,33)))),ISERROR(SEARCH("Side",INDIRECT(ADDRESS($D89,33))))),INDIRECT(ADDRESS($D89,COLUMN())),0),0),IF($E89&gt;0,IF(AND(INDIRECT(ADDRESS($E89,44))=0,INDIRECT(ADDRESS($E89,38))="UL",ISERROR(SEARCH("Rear",INDIRECT(ADDRESS($E89,33)))),ISERROR(SEARCH("Side",INDIRECT(ADDRESS($E89,33))))),INDIRECT(ADDRESS($E89,COLUMN())),0),0),IF($F89&gt;0,IF(AND(INDIRECT(ADDRESS($F89,44))=0,INDIRECT(ADDRESS($F89,38))="UL",ISERROR(SEARCH("Rear",INDIRECT(ADDRESS($F89,33)))),ISERROR(SEARCH("Side",INDIRECT(ADDRESS($F89,33))))),INDIRECT(ADDRESS($F89,COLUMN())),0),0),IF($G89&gt;0,IF(AND(INDIRECT(ADDRESS($G89,44))=0,INDIRECT(ADDRESS($G89,38))="UL",ISERROR(SEARCH("Rear",INDIRECT(ADDRESS($G89,33)))),ISERROR(SEARCH("Side",INDIRECT(ADDRESS($G89,33))))),INDIRECT(ADDRESS($G89,COLUMN())),0),0),IF($H89&gt;0,IF(AND(INDIRECT(ADDRESS($H89,44))=0,INDIRECT(ADDRESS($H89,38))="UL",ISERROR(SEARCH("Rear",INDIRECT(ADDRESS($H89,33)))),ISERROR(SEARCH("Side",INDIRECT(ADDRESS($H89,33))))),INDIRECT(ADDRESS($H89,COLUMN())),0),0),IF($I89&gt;0,IF(AND(INDIRECT(ADDRESS($I89,44))=0,INDIRECT(ADDRESS($I89,38))="UL",ISERROR(SEARCH("Rear",INDIRECT(ADDRESS($I89,33)))),ISERROR(SEARCH("Side",INDIRECT(ADDRESS($I89,33))))),INDIRECT(ADDRESS($I89,COLUMN())),0),0),IF($J89&gt;0,IF(AND(INDIRECT(ADDRESS($J89,44))=0,INDIRECT(ADDRESS($J89,38))="UL",ISERROR(SEARCH("Rear",INDIRECT(ADDRESS($J89,33)))),ISERROR(SEARCH("Side",INDIRECT(ADDRESS($J89,33))))),INDIRECT(ADDRESS($J89,COLUMN())),0),0),IF($K89&gt;0,IF(AND(INDIRECT(ADDRESS($K89,44))=0,INDIRECT(ADDRESS($K89,38))="UL",ISERROR(SEARCH("Rear",INDIRECT(ADDRESS($K89,33)))),ISERROR(SEARCH("Side",INDIRECT(ADDRESS($K89,33))))),INDIRECT(ADDRESS($K89,COLUMN())),0),0),IF($L89&gt;0,IF(AND(INDIRECT(ADDRESS($L89,44))=0,INDIRECT(ADDRESS($L89,38))="UL",ISERROR(SEARCH("Rear",INDIRECT(ADDRESS($L89,33)))),ISERROR(SEARCH("Side",INDIRECT(ADDRESS($L89,33))))),INDIRECT(ADDRESS($L89,COLUMN())),0),0),IF($M89&gt;0,IF(AND(INDIRECT(ADDRESS($M89,44))=0,INDIRECT(ADDRESS($M89,38))="UL",ISERROR(SEARCH("Rear",INDIRECT(ADDRESS($M89,33)))),ISERROR(SEARCH("Side",INDIRECT(ADDRESS($M89,33))))),INDIRECT(ADDRESS($M89,COLUMN())),0),0))</f>
        <v>0.77777777777777768</v>
      </c>
      <c r="BX89" s="57">
        <f t="shared" ca="1" si="67"/>
        <v>1.6111111111111109</v>
      </c>
      <c r="BY89" s="57" cm="1">
        <f t="array" aca="1" ref="BY89" ca="1">SUM(IF($C89&gt;0,IF(AND(INDIRECT(ADDRESS($C89,44))=0,INDIRECT(ADDRESS($C89,38))="UL"),INDIRECT(ADDRESS($C89,COLUMN())),0),0),IF($D89&gt;0,IF(AND(INDIRECT(ADDRESS($D89,44))=0,INDIRECT(ADDRESS($D89,38))="UL"),INDIRECT(ADDRESS($D89,COLUMN())),0),0),IF($E89&gt;0,IF(AND(INDIRECT(ADDRESS($E89,44))=0,INDIRECT(ADDRESS($E89,38))="UL"),INDIRECT(ADDRESS($E89,COLUMN())),0),0),IF($F89&gt;0,IF(AND(INDIRECT(ADDRESS($F89,44))=0,INDIRECT(ADDRESS($F89,38))="UL"),INDIRECT(ADDRESS($F89,COLUMN())),0),0),IF($G89&gt;0,IF(AND(INDIRECT(ADDRESS($G89,44))=0,INDIRECT(ADDRESS($G89,38))="UL"),INDIRECT(ADDRESS($G89,COLUMN())),0),0),IF($H89&gt;0,IF(AND(INDIRECT(ADDRESS($H89,44))=0,INDIRECT(ADDRESS($H89,38))="UL"),INDIRECT(ADDRESS($H89,COLUMN())),0),0),IF($I89&gt;0,IF(AND(INDIRECT(ADDRESS($I89,44))=0,INDIRECT(ADDRESS($I89,38))="UL"),INDIRECT(ADDRESS($I89,COLUMN())),0),0),IF($J89&gt;0,IF(AND(INDIRECT(ADDRESS($J89,44))=0,INDIRECT(ADDRESS($J89,38))="UL"),INDIRECT(ADDRESS($J89,COLUMN())),0),0),IF($K89&gt;0,IF(AND(INDIRECT(ADDRESS($K89,44))=0,INDIRECT(ADDRESS($K89,38))="UL"),INDIRECT(ADDRESS($K89,COLUMN())),0),0),IF($L89&gt;0,IF(AND(INDIRECT(ADDRESS($L89,44))=0,INDIRECT(ADDRESS($L89,38))="UL"),INDIRECT(ADDRESS($L89,COLUMN())),0),0),IF($M89&gt;0,IF(AND(INDIRECT(ADDRESS($M89,44))=0,INDIRECT(ADDRESS($M89,38))="UL"),INDIRECT(ADDRESS($M89,COLUMN())),0),0))</f>
        <v>0.36419753086419748</v>
      </c>
      <c r="BZ89" s="57" cm="1">
        <f t="array" aca="1" ref="BZ89" ca="1">SUM(IF($C89&gt;0,IF(AND(INDIRECT(ADDRESS($C89,44))=0,INDIRECT(ADDRESS($C89,38))="UL"),INDIRECT(ADDRESS($C89,COLUMN())),0),0),IF($D89&gt;0,IF(AND(INDIRECT(ADDRESS($D89,44))=0,INDIRECT(ADDRESS($D89,38))="UL"),INDIRECT(ADDRESS($D89,COLUMN())),0),0),IF($E89&gt;0,IF(AND(INDIRECT(ADDRESS($E89,44))=0,INDIRECT(ADDRESS($E89,38))="UL"),INDIRECT(ADDRESS($E89,COLUMN())),0),0),IF($F89&gt;0,IF(AND(INDIRECT(ADDRESS($F89,44))=0,INDIRECT(ADDRESS($F89,38))="UL"),INDIRECT(ADDRESS($F89,COLUMN())),0),0),IF($G89&gt;0,IF(AND(INDIRECT(ADDRESS($G89,44))=0,INDIRECT(ADDRESS($G89,38))="UL"),INDIRECT(ADDRESS($G89,COLUMN())),0),0),IF($H89&gt;0,IF(AND(INDIRECT(ADDRESS($H89,44))=0,INDIRECT(ADDRESS($H89,38))="UL"),INDIRECT(ADDRESS($H89,COLUMN())),0),0),IF($I89&gt;0,IF(AND(INDIRECT(ADDRESS($I89,44))=0,INDIRECT(ADDRESS($I89,38))="UL"),INDIRECT(ADDRESS($I89,COLUMN())),0),0),IF($J89&gt;0,IF(AND(INDIRECT(ADDRESS($J89,44))=0,INDIRECT(ADDRESS($J89,38))="UL"),INDIRECT(ADDRESS($J89,COLUMN())),0),0),IF($K89&gt;0,IF(AND(INDIRECT(ADDRESS($K89,44))=0,INDIRECT(ADDRESS($K89,38))="UL"),INDIRECT(ADDRESS($K89,COLUMN())),0),0),IF($L89&gt;0,IF(AND(INDIRECT(ADDRESS($L89,44))=0,INDIRECT(ADDRESS($L89,38))="UL"),INDIRECT(ADDRESS($L89,COLUMN())),0),0),IF($M89&gt;0,IF(AND(INDIRECT(ADDRESS($M89,44))=0,INDIRECT(ADDRESS($M89,38))="UL"),INDIRECT(ADDRESS($M89,COLUMN())),0),0))</f>
        <v>0.59876543209876532</v>
      </c>
      <c r="CA89" s="57">
        <f t="shared" ca="1" si="68"/>
        <v>0.36419753086419748</v>
      </c>
      <c r="CB89" s="57" cm="1">
        <f t="array" aca="1" ref="CB89" ca="1">SUM(IF($C89&gt;0,IF(AND(INDIRECT(ADDRESS($C89,44))=0,INDIRECT(ADDRESS($C89,38))&lt;&gt;"UL"),INDIRECT(ADDRESS($C89,COLUMN())),0),0),IF($D89&gt;0,IF(AND(INDIRECT(ADDRESS($D89,44))=0,INDIRECT(ADDRESS($D89,38))&lt;&gt;"UL"),INDIRECT(ADDRESS($D89,COLUMN())),0),0),IF($E89&gt;0,IF(AND(INDIRECT(ADDRESS($E89,44))=0,INDIRECT(ADDRESS($E89,38))&lt;&gt;"UL"),INDIRECT(ADDRESS($E89,COLUMN())),0),0),IF($F89&gt;0,IF(AND(INDIRECT(ADDRESS($F89,44))=0,INDIRECT(ADDRESS($F89,38))&lt;&gt;"UL"),INDIRECT(ADDRESS($F89,COLUMN())),0),0),IF($G89&gt;0,IF(AND(INDIRECT(ADDRESS($G89,44))=0,INDIRECT(ADDRESS($G89,38))&lt;&gt;"UL"),INDIRECT(ADDRESS($G89,COLUMN())),0),0),IF($H89&gt;0,IF(AND(INDIRECT(ADDRESS($H89,44))=0,INDIRECT(ADDRESS($H89,38))&lt;&gt;"UL"),INDIRECT(ADDRESS($H89,COLUMN())),0),0),IF($I89&gt;0,IF(AND(INDIRECT(ADDRESS($I89,44))=0,INDIRECT(ADDRESS($I89,38))&lt;&gt;"UL"),INDIRECT(ADDRESS($I89,COLUMN())),0),0),IF($J89&gt;0,IF(AND(INDIRECT(ADDRESS($J89,44))=0,INDIRECT(ADDRESS($J89,38))&lt;&gt;"UL"),INDIRECT(ADDRESS($J89,COLUMN())),0),0),IF($K89&gt;0,IF(AND(INDIRECT(ADDRESS($K89,44))=0,INDIRECT(ADDRESS($K89,38))&lt;&gt;"UL"),INDIRECT(ADDRESS($K89,COLUMN())),0),0),IF($L89&gt;0,IF(AND(INDIRECT(ADDRESS($L89,44))=0,INDIRECT(ADDRESS($L89,38))&lt;&gt;"UL"),INDIRECT(ADDRESS($L89,COLUMN())),0),0),IF($M89&gt;0,IF(AND(INDIRECT(ADDRESS($M89,44))=0,INDIRECT(ADDRESS($M89,38))&lt;&gt;"UL"),INDIRECT(ADDRESS($M89,COLUMN())),0),0))</f>
        <v>0</v>
      </c>
      <c r="CC89" s="57">
        <f t="shared" ca="1" si="69"/>
        <v>0</v>
      </c>
      <c r="CD89" s="57" cm="1">
        <f t="array" aca="1" ref="CD89" ca="1">SUM(IF($C89&gt;0,IF(AND(INDIRECT(ADDRESS($C89,44))=0,INDIRECT(ADDRESS($C89,38))&lt;&gt;"UL"),INDIRECT(ADDRESS($C89,COLUMN())),0),0),IF($D89&gt;0,IF(AND(INDIRECT(ADDRESS($D89,44))=0,INDIRECT(ADDRESS($D89,38))&lt;&gt;"UL"),INDIRECT(ADDRESS($D89,COLUMN())),0),0),IF($E89&gt;0,IF(AND(INDIRECT(ADDRESS($E89,44))=0,INDIRECT(ADDRESS($E89,38))&lt;&gt;"UL"),INDIRECT(ADDRESS($E89,COLUMN())),0),0),IF($F89&gt;0,IF(AND(INDIRECT(ADDRESS($F89,44))=0,INDIRECT(ADDRESS($F89,38))&lt;&gt;"UL"),INDIRECT(ADDRESS($F89,COLUMN())),0),0),IF($G89&gt;0,IF(AND(INDIRECT(ADDRESS($G89,44))=0,INDIRECT(ADDRESS($G89,38))&lt;&gt;"UL"),INDIRECT(ADDRESS($G89,COLUMN())),0),0),IF($H89&gt;0,IF(AND(INDIRECT(ADDRESS($H89,44))=0,INDIRECT(ADDRESS($H89,38))&lt;&gt;"UL"),INDIRECT(ADDRESS($H89,COLUMN())),0),0),IF($I89&gt;0,IF(AND(INDIRECT(ADDRESS($I89,44))=0,INDIRECT(ADDRESS($I89,38))&lt;&gt;"UL"),INDIRECT(ADDRESS($I89,COLUMN())),0),0),IF($J89&gt;0,IF(AND(INDIRECT(ADDRESS($J89,44))=0,INDIRECT(ADDRESS($J89,38))&lt;&gt;"UL"),INDIRECT(ADDRESS($J89,COLUMN())),0),0),IF($K89&gt;0,IF(AND(INDIRECT(ADDRESS($K89,44))=0,INDIRECT(ADDRESS($K89,38))&lt;&gt;"UL"),INDIRECT(ADDRESS($K89,COLUMN())),0),0),IF($L89&gt;0,IF(AND(INDIRECT(ADDRESS($L89,44))=0,INDIRECT(ADDRESS($L89,38))&lt;&gt;"UL"),INDIRECT(ADDRESS($L89,COLUMN())),0),0),IF($M89&gt;0,IF(AND(INDIRECT(ADDRESS($M89,44))=0,INDIRECT(ADDRESS($M89,38))&lt;&gt;"UL"),INDIRECT(ADDRESS($M89,COLUMN())),0),0))</f>
        <v>0</v>
      </c>
      <c r="CE89" s="57" cm="1">
        <f t="array" aca="1" ref="CE89" ca="1">SUM(IF($C89&gt;0,IF(AND(INDIRECT(ADDRESS($C89,44))=0,INDIRECT(ADDRESS($C89,38))&lt;&gt;"UL"),INDIRECT(ADDRESS($C89,COLUMN())),0),0),IF($D89&gt;0,IF(AND(INDIRECT(ADDRESS($D89,44))=0,INDIRECT(ADDRESS($D89,38))&lt;&gt;"UL"),INDIRECT(ADDRESS($D89,COLUMN())),0),0),IF($E89&gt;0,IF(AND(INDIRECT(ADDRESS($E89,44))=0,INDIRECT(ADDRESS($E89,38))&lt;&gt;"UL"),INDIRECT(ADDRESS($E89,COLUMN())),0),0),IF($F89&gt;0,IF(AND(INDIRECT(ADDRESS($F89,44))=0,INDIRECT(ADDRESS($F89,38))&lt;&gt;"UL"),INDIRECT(ADDRESS($F89,COLUMN())),0),0),IF($G89&gt;0,IF(AND(INDIRECT(ADDRESS($G89,44))=0,INDIRECT(ADDRESS($G89,38))&lt;&gt;"UL"),INDIRECT(ADDRESS($G89,COLUMN())),0),0),IF($H89&gt;0,IF(AND(INDIRECT(ADDRESS($H89,44))=0,INDIRECT(ADDRESS($H89,38))&lt;&gt;"UL"),INDIRECT(ADDRESS($H89,COLUMN())),0),0),IF($I89&gt;0,IF(AND(INDIRECT(ADDRESS($I89,44))=0,INDIRECT(ADDRESS($I89,38))&lt;&gt;"UL"),INDIRECT(ADDRESS($I89,COLUMN())),0),0),IF($J89&gt;0,IF(AND(INDIRECT(ADDRESS($J89,44))=0,INDIRECT(ADDRESS($J89,38))&lt;&gt;"UL"),INDIRECT(ADDRESS($J89,COLUMN())),0),0),IF($K89&gt;0,IF(AND(INDIRECT(ADDRESS($K89,44))=0,INDIRECT(ADDRESS($K89,38))&lt;&gt;"UL"),INDIRECT(ADDRESS($K89,COLUMN())),0),0),IF($L89&gt;0,IF(AND(INDIRECT(ADDRESS($L89,44))=0,INDIRECT(ADDRESS($L89,38))&lt;&gt;"UL"),INDIRECT(ADDRESS($L89,COLUMN())),0),0),IF($M89&gt;0,IF(AND(INDIRECT(ADDRESS($M89,44))=0,INDIRECT(ADDRESS($M89,38))&lt;&gt;"UL"),INDIRECT(ADDRESS($M89,COLUMN())),0),0))</f>
        <v>0</v>
      </c>
      <c r="CF89" s="57">
        <f t="shared" ca="1" si="70"/>
        <v>0</v>
      </c>
      <c r="CG89" s="57">
        <f t="shared" ca="1" si="71"/>
        <v>3.9997540696079481</v>
      </c>
      <c r="CH89" s="57">
        <f t="shared" ca="1" si="72"/>
        <v>0.10810146134075535</v>
      </c>
      <c r="CI89" s="19">
        <f t="shared" ca="1" si="73"/>
        <v>18.426253522785832</v>
      </c>
      <c r="CJ89" s="19"/>
      <c r="CK89" s="57" cm="1">
        <f t="array" aca="1" ref="CK89" ca="1">IF(AU89="S", SUM(IF($C89&gt;0,IF(INDIRECT(ADDRESS($C89,43))&lt;&gt;1,INDIRECT(ADDRESS($C89,48)),0),0), IF($D89&gt;0,IF(INDIRECT(ADDRESS($D89,43))&lt;&gt;1,INDIRECT(ADDRESS($D89,48)),0),0), IF($E89&gt;0,IF(INDIRECT(ADDRESS($E89,43))&lt;&gt;1,INDIRECT(ADDRESS($E89,48)),0),0), IF($F89&gt;0,IF(INDIRECT(ADDRESS($F89,43))&lt;&gt;1,INDIRECT(ADDRESS($F89,48)),0),0), IF($G89&gt;0,IF(INDIRECT(ADDRESS($G89,43))&lt;&gt;1,INDIRECT(ADDRESS($G89,48)),0),0), IF($H89&gt;0,IF(INDIRECT(ADDRESS($H89,43))&lt;&gt;1,INDIRECT(ADDRESS($H89,48)),0),0), IF($I89&gt;0,IF(INDIRECT(ADDRESS($I89,43))&lt;&gt;1,INDIRECT(ADDRESS($I89,48)),0),0), IF($J89&gt;0,IF(INDIRECT(ADDRESS($J89,43))&lt;&gt;1,INDIRECT(ADDRESS($J89,48)),0),0), IF($K89&gt;0,IF(INDIRECT(ADDRESS($K89,43))&lt;&gt;1,INDIRECT(ADDRESS($K89,48)),0),0), IF($L89&gt;0,IF(INDIRECT(ADDRESS($L89,43))&lt;&gt;1,INDIRECT(ADDRESS($L89,48)),0),0), IF($M89&gt;0,IF(INDIRECT(ADDRESS($M89,43))&lt;&gt;1,INDIRECT(ADDRESS($M89,48)),0),0)), IF(AU89="L",SUM(IF($C89&gt;0,IF(INDIRECT(ADDRESS($C89,43))&lt;&gt;1,INDIRECT(ADDRESS($C89,50)),0),0), IF($D89&gt;0,IF(INDIRECT(ADDRESS($D89,43))&lt;&gt;1,INDIRECT(ADDRESS($D89,50)),0),0), IF($E89&gt;0,IF(INDIRECT(ADDRESS($E89,43))&lt;&gt;1,INDIRECT(ADDRESS($E89,50)),0),0), IF($F89&gt;0,IF(INDIRECT(ADDRESS($F89,43))&lt;&gt;1,INDIRECT(ADDRESS($F89,50)),0),0), IF($G89&gt;0,IF(INDIRECT(ADDRESS($G89,43))&lt;&gt;1,INDIRECT(ADDRESS($G89,50)),0),0), IF($G89&gt;0,IF(INDIRECT(ADDRESS($G89,43))&lt;&gt;1,INDIRECT(ADDRESS($G89,50)),0),0), IF($H89&gt;0,IF(INDIRECT(ADDRESS($H89,43))&lt;&gt;1,INDIRECT(ADDRESS($H89,50)),0),0), IF($I89&gt;0,IF(INDIRECT(ADDRESS($I89,43))&lt;&gt;1,INDIRECT(ADDRESS($I89,50)),0),0), IF($J89&gt;0,IF(INDIRECT(ADDRESS($J89,43))&lt;&gt;1,INDIRECT(ADDRESS($J89,50)),0),0), IF($K89&gt;0,IF(INDIRECT(ADDRESS($K89,43))&lt;&gt;1,INDIRECT(ADDRESS($K89,50)),0),0), IF($L89&gt;0,IF(INDIRECT(ADDRESS($L89,43))&lt;&gt;1,INDIRECT(ADDRESS($L89,50)),0),0), IF($M89&gt;0,IF(INDIRECT(ADDRESS($M89,43))&lt;&gt;1,INDIRECT(ADDRESS($M89,50)),0),0)), SUM(IF($C89&gt;0,IF(INDIRECT(ADDRESS($C89,43))&lt;&gt;1,INDIRECT(ADDRESS($C89,49)),0),0), IF($D89&gt;0,IF(INDIRECT(ADDRESS($D89,43))&lt;&gt;1,INDIRECT(ADDRESS($D89,49)),0),0), IF($E89&gt;0,IF(INDIRECT(ADDRESS($E89,43))&lt;&gt;1,INDIRECT(ADDRESS($E89,49)),0),0), IF($F89&gt;0,IF(INDIRECT(ADDRESS($F89,43))&lt;&gt;1,INDIRECT(ADDRESS($F89,49)),0),0), IF($G89&gt;0,IF(INDIRECT(ADDRESS($G89,43))&lt;&gt;1,INDIRECT(ADDRESS($G89,49)),0),0), IF($G89&gt;0,IF(INDIRECT(ADDRESS($G89,43))&lt;&gt;1,INDIRECT(ADDRESS($G89,49)),0),0), IF($H89&gt;0,IF(INDIRECT(ADDRESS($H89,43))&lt;&gt;1,INDIRECT(ADDRESS($H89,49)),0),0), IF($I89&gt;0,IF(INDIRECT(ADDRESS($I89,43))&lt;&gt;1,INDIRECT(ADDRESS($I89,49)),0),0), IF($J89&gt;0,IF(INDIRECT(ADDRESS($J89,43))&lt;&gt;1,INDIRECT(ADDRESS($J89,49)),0),0), IF($K89&gt;0,IF(INDIRECT(ADDRESS($K89,43))&lt;&gt;1,INDIRECT(ADDRESS($K89,49)),0),0), IF($L89&gt;0,IF(INDIRECT(ADDRESS($L89,43))&lt;&gt;1,INDIRECT(ADDRESS($L89,49)),0),0), IF($M89&gt;0,IF(INDIRECT(ADDRESS($M89,43))&lt;&gt;1,INDIRECT(ADDRESS($M89,49)),0),0))))</f>
        <v>0.7222222222222221</v>
      </c>
      <c r="CL89" s="57" cm="1">
        <f t="array" aca="1" ref="CL89" ca="1">SUM(IF($C89&gt;0,IF(INDIRECT(ADDRESS($C89,44))=1,INDIRECT(ADDRESS($C89,90)),0),0), IF($D89&gt;0,IF(INDIRECT(ADDRESS($D89,44))=1,INDIRECT(ADDRESS($D89,90)),0),0), IF($E89&gt;0,IF(INDIRECT(ADDRESS($E89,44))=1,INDIRECT(ADDRESS($E89,90)),0),0), IF($F89&gt;0,IF(INDIRECT(ADDRESS($F89,44))=1,INDIRECT(ADDRESS($F89,90)),0),0), IF($G89&gt;0,IF(INDIRECT(ADDRESS($G89,44))=1,INDIRECT(ADDRESS($G89,90)),0),0), IF($H89&gt;0,IF(INDIRECT(ADDRESS($H89,44))=1,INDIRECT(ADDRESS($H89,90)),0),0), IF($I89&gt;0,IF(INDIRECT(ADDRESS($I89,44))=1,INDIRECT(ADDRESS($I89,90)),0),0), IF($J89&gt;0,IF(INDIRECT(ADDRESS($J89,44))=1,INDIRECT(ADDRESS($J89,90)),0),0), IF($K89&gt;0,IF(INDIRECT(ADDRESS($K89,44))=1,INDIRECT(ADDRESS($K89,90)),0),0), IF($L89&gt;0,IF(INDIRECT(ADDRESS($L89,44))=1,INDIRECT(ADDRESS($L89,90)),0),0), IF($M89&gt;0,IF(INDIRECT(ADDRESS($M89,44))=1,INDIRECT(ADDRESS($M89,90)),0),0))</f>
        <v>0</v>
      </c>
      <c r="CM89" s="56">
        <f t="shared" ca="1" si="74"/>
        <v>0.648537582387122</v>
      </c>
      <c r="CN89" s="59"/>
    </row>
    <row r="90" spans="1:92" x14ac:dyDescent="0.25">
      <c r="A90" s="62" t="s">
        <v>166</v>
      </c>
      <c r="B90" s="122">
        <v>12</v>
      </c>
      <c r="C90" s="122">
        <v>25</v>
      </c>
      <c r="D90" s="122">
        <v>20</v>
      </c>
      <c r="E90" s="122">
        <v>28</v>
      </c>
      <c r="F90" s="122"/>
      <c r="G90" s="122"/>
      <c r="H90" s="122"/>
      <c r="I90" s="67"/>
      <c r="J90" s="67"/>
      <c r="K90" s="67"/>
      <c r="L90" s="67"/>
      <c r="M90" s="67"/>
      <c r="N90" s="67">
        <f t="shared" ca="1" si="54"/>
        <v>37</v>
      </c>
      <c r="O90" s="67" t="str" cm="1">
        <f t="array" aca="1" ref="O90" ca="1">INDIRECT(ADDRESS($B90,COLUMN()))</f>
        <v>Bomber</v>
      </c>
      <c r="P90" s="67" cm="1">
        <f t="array" aca="1" ref="P90" ca="1">INDIRECT(ADDRESS($B90,COLUMN()))</f>
        <v>5</v>
      </c>
      <c r="Q90" s="67" t="str" cm="1">
        <f t="array" aca="1" ref="Q90" ca="1">INDIRECT(ADDRESS($B90,COLUMN()))</f>
        <v>-</v>
      </c>
      <c r="R90" s="67" t="str" cm="1">
        <f t="array" aca="1" ref="R90" ca="1">INDIRECT(ADDRESS($B90,COLUMN()))</f>
        <v>-</v>
      </c>
      <c r="S90" s="67" cm="1">
        <f t="array" aca="1" ref="S90" ca="1">INDIRECT(ADDRESS($B90,COLUMN()))</f>
        <v>2</v>
      </c>
      <c r="T90" s="67" t="str" cm="1">
        <f t="array" aca="1" ref="T90" ca="1">INDIRECT(ADDRESS($B90,COLUMN()))</f>
        <v>1-4</v>
      </c>
      <c r="U90" s="67" cm="1">
        <f t="array" aca="1" ref="U90" ca="1">INDIRECT(ADDRESS($B90,COLUMN()))</f>
        <v>4</v>
      </c>
      <c r="V90" s="67" cm="1">
        <f t="array" aca="1" ref="V90" ca="1">INDIRECT(ADDRESS($B90,COLUMN()))</f>
        <v>0</v>
      </c>
      <c r="W90" s="67" cm="1">
        <f t="array" aca="1" ref="W90" ca="1">INDIRECT(ADDRESS($B90,COLUMN()))</f>
        <v>4</v>
      </c>
      <c r="X90" s="67" cm="1">
        <f t="array" aca="1" ref="X90" ca="1">INDIRECT(ADDRESS($B90,COLUMN()))</f>
        <v>6</v>
      </c>
      <c r="Y90" s="67" cm="1">
        <f t="array" aca="1" ref="Y90" ca="1">INDIRECT(ADDRESS($B90,COLUMN()))</f>
        <v>1</v>
      </c>
      <c r="Z90" s="67" cm="1">
        <f t="array" aca="1" ref="Z90" ca="1">INDIRECT(ADDRESS($B90,COLUMN()))</f>
        <v>5</v>
      </c>
      <c r="AA90" s="67" t="str" cm="1">
        <f t="array" aca="1" ref="AA90" ca="1">INDIRECT(ADDRESS($B90,COLUMN()))</f>
        <v>Rocket Boosters</v>
      </c>
      <c r="AB90" s="56">
        <f t="shared" ca="1" si="55"/>
        <v>0.75242728065260123</v>
      </c>
      <c r="AC90" s="56">
        <f t="shared" ca="1" si="56"/>
        <v>0.70633971837345688</v>
      </c>
      <c r="AD90" s="56">
        <f t="shared" ca="1" si="57"/>
        <v>3.0710422537976387</v>
      </c>
      <c r="AF90" s="52"/>
      <c r="AG90" s="52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65"/>
      <c r="AU90" s="57" t="s">
        <v>33</v>
      </c>
      <c r="AV90" s="57" cm="1">
        <f t="array" aca="1" ref="AV90" ca="1">SUM(IF($C90&gt;0,IF(AND(INDIRECT(ADDRESS($C90,44))=0,INDIRECT(ADDRESS($C90,38))="UL",ISERROR(SEARCH("Rear",INDIRECT(ADDRESS($C90,33)))),ISERROR(SEARCH("Side",INDIRECT(ADDRESS($C90,33))))),INDIRECT(ADDRESS($C90,COLUMN())),0),0),IF($D90&gt;0,IF(AND(INDIRECT(ADDRESS($D90,44))=0,INDIRECT(ADDRESS($D90,38))="UL",ISERROR(SEARCH("Rear",INDIRECT(ADDRESS($D90,33)))),ISERROR(SEARCH("Side",INDIRECT(ADDRESS($D90,33))))),INDIRECT(ADDRESS($D90,COLUMN())),0),0),IF($E90&gt;0,IF(AND(INDIRECT(ADDRESS($E90,44))=0,INDIRECT(ADDRESS($E90,38))="UL",ISERROR(SEARCH("Rear",INDIRECT(ADDRESS($E90,33)))),ISERROR(SEARCH("Side",INDIRECT(ADDRESS($E90,33))))),INDIRECT(ADDRESS($E90,COLUMN())),0),0),IF($F90&gt;0,IF(AND(INDIRECT(ADDRESS($F90,44))=0,INDIRECT(ADDRESS($F90,38))="UL",ISERROR(SEARCH("Rear",INDIRECT(ADDRESS($F90,33)))),ISERROR(SEARCH("Side",INDIRECT(ADDRESS($F90,33))))),INDIRECT(ADDRESS($F90,COLUMN())),0),0),IF($G90&gt;0,IF(AND(INDIRECT(ADDRESS($G90,44))=0,INDIRECT(ADDRESS($G90,38))="UL",ISERROR(SEARCH("Rear",INDIRECT(ADDRESS($G90,33)))),ISERROR(SEARCH("Side",INDIRECT(ADDRESS($G90,33))))),INDIRECT(ADDRESS($G90,COLUMN())),0),0),IF($H90&gt;0,IF(AND(INDIRECT(ADDRESS($H90,44))=0,INDIRECT(ADDRESS($H90,38))="UL",ISERROR(SEARCH("Rear",INDIRECT(ADDRESS($H90,33)))),ISERROR(SEARCH("Side",INDIRECT(ADDRESS($H90,33))))),INDIRECT(ADDRESS($H90,COLUMN())),0),0),IF($I90&gt;0,IF(AND(INDIRECT(ADDRESS($I90,44))=0,INDIRECT(ADDRESS($I90,38))="UL",ISERROR(SEARCH("Rear",INDIRECT(ADDRESS($I90,33)))),ISERROR(SEARCH("Side",INDIRECT(ADDRESS($I90,33))))),INDIRECT(ADDRESS($I90,COLUMN())),0),0),IF($J90&gt;0,IF(AND(INDIRECT(ADDRESS($J90,44))=0,INDIRECT(ADDRESS($J90,38))="UL",ISERROR(SEARCH("Rear",INDIRECT(ADDRESS($J90,33)))),ISERROR(SEARCH("Side",INDIRECT(ADDRESS($J90,33))))),INDIRECT(ADDRESS($J90,COLUMN())),0),0),IF($K90&gt;0,IF(AND(INDIRECT(ADDRESS($K90,44))=0,INDIRECT(ADDRESS($K90,38))="UL",ISERROR(SEARCH("Rear",INDIRECT(ADDRESS($K90,33)))),ISERROR(SEARCH("Side",INDIRECT(ADDRESS($K90,33))))),INDIRECT(ADDRESS($K90,COLUMN())),0),0),IF($L90&gt;0,IF(AND(INDIRECT(ADDRESS($L90,44))=0,INDIRECT(ADDRESS($L90,38))="UL",ISERROR(SEARCH("Rear",INDIRECT(ADDRESS($L90,33)))),ISERROR(SEARCH("Side",INDIRECT(ADDRESS($L90,33))))),INDIRECT(ADDRESS($L90,COLUMN())),0),0),IF($M90&gt;0,IF(AND(INDIRECT(ADDRESS($M90,44))=0,INDIRECT(ADDRESS($M90,38))="UL",ISERROR(SEARCH("Rear",INDIRECT(ADDRESS($M90,33)))),ISERROR(SEARCH("Side",INDIRECT(ADDRESS($M90,33))))),INDIRECT(ADDRESS($M90,COLUMN())),0),0))</f>
        <v>1.6111111111111109</v>
      </c>
      <c r="AW90" s="57" cm="1">
        <f t="array" aca="1" ref="AW90" ca="1">SUM(IF($C90&gt;0,IF(AND(INDIRECT(ADDRESS($C90,44))=0,INDIRECT(ADDRESS($C90,38))="UL",ISERROR(SEARCH("Rear",INDIRECT(ADDRESS($C90,33)))),ISERROR(SEARCH("Side",INDIRECT(ADDRESS($C90,33))))),INDIRECT(ADDRESS($C90,COLUMN())),0),0),IF($D90&gt;0,IF(AND(INDIRECT(ADDRESS($D90,44))=0,INDIRECT(ADDRESS($D90,38))="UL",ISERROR(SEARCH("Rear",INDIRECT(ADDRESS($D90,33)))),ISERROR(SEARCH("Side",INDIRECT(ADDRESS($D90,33))))),INDIRECT(ADDRESS($D90,COLUMN())),0),0),IF($E90&gt;0,IF(AND(INDIRECT(ADDRESS($E90,44))=0,INDIRECT(ADDRESS($E90,38))="UL",ISERROR(SEARCH("Rear",INDIRECT(ADDRESS($E90,33)))),ISERROR(SEARCH("Side",INDIRECT(ADDRESS($E90,33))))),INDIRECT(ADDRESS($E90,COLUMN())),0),0),IF($F90&gt;0,IF(AND(INDIRECT(ADDRESS($F90,44))=0,INDIRECT(ADDRESS($F90,38))="UL",ISERROR(SEARCH("Rear",INDIRECT(ADDRESS($F90,33)))),ISERROR(SEARCH("Side",INDIRECT(ADDRESS($F90,33))))),INDIRECT(ADDRESS($F90,COLUMN())),0),0),IF($G90&gt;0,IF(AND(INDIRECT(ADDRESS($G90,44))=0,INDIRECT(ADDRESS($G90,38))="UL",ISERROR(SEARCH("Rear",INDIRECT(ADDRESS($G90,33)))),ISERROR(SEARCH("Side",INDIRECT(ADDRESS($G90,33))))),INDIRECT(ADDRESS($G90,COLUMN())),0),0),IF($H90&gt;0,IF(AND(INDIRECT(ADDRESS($H90,44))=0,INDIRECT(ADDRESS($H90,38))="UL",ISERROR(SEARCH("Rear",INDIRECT(ADDRESS($H90,33)))),ISERROR(SEARCH("Side",INDIRECT(ADDRESS($H90,33))))),INDIRECT(ADDRESS($H90,COLUMN())),0),0),IF($I90&gt;0,IF(AND(INDIRECT(ADDRESS($I90,44))=0,INDIRECT(ADDRESS($I90,38))="UL",ISERROR(SEARCH("Rear",INDIRECT(ADDRESS($I90,33)))),ISERROR(SEARCH("Side",INDIRECT(ADDRESS($I90,33))))),INDIRECT(ADDRESS($I90,COLUMN())),0),0),IF($J90&gt;0,IF(AND(INDIRECT(ADDRESS($J90,44))=0,INDIRECT(ADDRESS($J90,38))="UL",ISERROR(SEARCH("Rear",INDIRECT(ADDRESS($J90,33)))),ISERROR(SEARCH("Side",INDIRECT(ADDRESS($J90,33))))),INDIRECT(ADDRESS($J90,COLUMN())),0),0),IF($K90&gt;0,IF(AND(INDIRECT(ADDRESS($K90,44))=0,INDIRECT(ADDRESS($K90,38))="UL",ISERROR(SEARCH("Rear",INDIRECT(ADDRESS($K90,33)))),ISERROR(SEARCH("Side",INDIRECT(ADDRESS($K90,33))))),INDIRECT(ADDRESS($K90,COLUMN())),0),0),IF($L90&gt;0,IF(AND(INDIRECT(ADDRESS($L90,44))=0,INDIRECT(ADDRESS($L90,38))="UL",ISERROR(SEARCH("Rear",INDIRECT(ADDRESS($L90,33)))),ISERROR(SEARCH("Side",INDIRECT(ADDRESS($L90,33))))),INDIRECT(ADDRESS($L90,COLUMN())),0),0),IF($M90&gt;0,IF(AND(INDIRECT(ADDRESS($M90,44))=0,INDIRECT(ADDRESS($M90,38))="UL",ISERROR(SEARCH("Rear",INDIRECT(ADDRESS($M90,33)))),ISERROR(SEARCH("Side",INDIRECT(ADDRESS($M90,33))))),INDIRECT(ADDRESS($M90,COLUMN())),0),0))</f>
        <v>1.2222222222222221</v>
      </c>
      <c r="AX90" s="57" cm="1">
        <f t="array" aca="1" ref="AX90" ca="1">SUM(IF($C90&gt;0,IF(AND(INDIRECT(ADDRESS($C90,44))=0,INDIRECT(ADDRESS($C90,38))="UL",ISERROR(SEARCH("Rear",INDIRECT(ADDRESS($C90,33)))),ISERROR(SEARCH("Side",INDIRECT(ADDRESS($C90,33))))),INDIRECT(ADDRESS($C90,COLUMN())),0),0),IF($D90&gt;0,IF(AND(INDIRECT(ADDRESS($D90,44))=0,INDIRECT(ADDRESS($D90,38))="UL",ISERROR(SEARCH("Rear",INDIRECT(ADDRESS($D90,33)))),ISERROR(SEARCH("Side",INDIRECT(ADDRESS($D90,33))))),INDIRECT(ADDRESS($D90,COLUMN())),0),0),IF($E90&gt;0,IF(AND(INDIRECT(ADDRESS($E90,44))=0,INDIRECT(ADDRESS($E90,38))="UL",ISERROR(SEARCH("Rear",INDIRECT(ADDRESS($E90,33)))),ISERROR(SEARCH("Side",INDIRECT(ADDRESS($E90,33))))),INDIRECT(ADDRESS($E90,COLUMN())),0),0),IF($F90&gt;0,IF(AND(INDIRECT(ADDRESS($F90,44))=0,INDIRECT(ADDRESS($F90,38))="UL",ISERROR(SEARCH("Rear",INDIRECT(ADDRESS($F90,33)))),ISERROR(SEARCH("Side",INDIRECT(ADDRESS($F90,33))))),INDIRECT(ADDRESS($F90,COLUMN())),0),0),IF($G90&gt;0,IF(AND(INDIRECT(ADDRESS($G90,44))=0,INDIRECT(ADDRESS($G90,38))="UL",ISERROR(SEARCH("Rear",INDIRECT(ADDRESS($G90,33)))),ISERROR(SEARCH("Side",INDIRECT(ADDRESS($G90,33))))),INDIRECT(ADDRESS($G90,COLUMN())),0),0),IF($H90&gt;0,IF(AND(INDIRECT(ADDRESS($H90,44))=0,INDIRECT(ADDRESS($H90,38))="UL",ISERROR(SEARCH("Rear",INDIRECT(ADDRESS($H90,33)))),ISERROR(SEARCH("Side",INDIRECT(ADDRESS($H90,33))))),INDIRECT(ADDRESS($H90,COLUMN())),0),0),IF($I90&gt;0,IF(AND(INDIRECT(ADDRESS($I90,44))=0,INDIRECT(ADDRESS($I90,38))="UL",ISERROR(SEARCH("Rear",INDIRECT(ADDRESS($I90,33)))),ISERROR(SEARCH("Side",INDIRECT(ADDRESS($I90,33))))),INDIRECT(ADDRESS($I90,COLUMN())),0),0),IF($J90&gt;0,IF(AND(INDIRECT(ADDRESS($J90,44))=0,INDIRECT(ADDRESS($J90,38))="UL",ISERROR(SEARCH("Rear",INDIRECT(ADDRESS($J90,33)))),ISERROR(SEARCH("Side",INDIRECT(ADDRESS($J90,33))))),INDIRECT(ADDRESS($J90,COLUMN())),0),0),IF($K90&gt;0,IF(AND(INDIRECT(ADDRESS($K90,44))=0,INDIRECT(ADDRESS($K90,38))="UL",ISERROR(SEARCH("Rear",INDIRECT(ADDRESS($K90,33)))),ISERROR(SEARCH("Side",INDIRECT(ADDRESS($K90,33))))),INDIRECT(ADDRESS($K90,COLUMN())),0),0),IF($L90&gt;0,IF(AND(INDIRECT(ADDRESS($L90,44))=0,INDIRECT(ADDRESS($L90,38))="UL",ISERROR(SEARCH("Rear",INDIRECT(ADDRESS($L90,33)))),ISERROR(SEARCH("Side",INDIRECT(ADDRESS($L90,33))))),INDIRECT(ADDRESS($L90,COLUMN())),0),0),IF($M90&gt;0,IF(AND(INDIRECT(ADDRESS($M90,44))=0,INDIRECT(ADDRESS($M90,38))="UL",ISERROR(SEARCH("Rear",INDIRECT(ADDRESS($M90,33)))),ISERROR(SEARCH("Side",INDIRECT(ADDRESS($M90,33))))),INDIRECT(ADDRESS($M90,COLUMN())),0),0))</f>
        <v>0.7222222222222221</v>
      </c>
      <c r="AY90" s="58">
        <f t="shared" ca="1" si="58"/>
        <v>1.6111111111111109</v>
      </c>
      <c r="AZ90" s="58">
        <f t="shared" ca="1" si="59"/>
        <v>1.1851851851851851</v>
      </c>
      <c r="BA90" s="58" cm="1">
        <f t="array" aca="1" ref="BA90" ca="1">SUM(IF($C90&gt;0,IF(AND(INDIRECT(ADDRESS($C90,44))=0,INDIRECT(ADDRESS($C90,38))="UL"),INDIRECT(ADDRESS($C90,COLUMN())),0),0),IF($D90&gt;0,IF(AND(INDIRECT(ADDRESS($D90,44))=0,INDIRECT(ADDRESS($D90,38))="UL"),INDIRECT(ADDRESS($D90,COLUMN())),0),0),IF($E90&gt;0,IF(AND(INDIRECT(ADDRESS($E90,44))=0,INDIRECT(ADDRESS($E90,38))="UL"),INDIRECT(ADDRESS($E90,COLUMN())),0),0),IF($F90&gt;0,IF(AND(INDIRECT(ADDRESS($F90,44))=0,INDIRECT(ADDRESS($F90,38))="UL"),INDIRECT(ADDRESS($F90,COLUMN())),0),0),IF($G90&gt;0,IF(AND(INDIRECT(ADDRESS($G90,44))=0,INDIRECT(ADDRESS($G90,38))="UL"),INDIRECT(ADDRESS($G90,COLUMN())),0),0),IF($H90&gt;0,IF(AND(INDIRECT(ADDRESS($H90,44))=0,INDIRECT(ADDRESS($H90,38))="UL"),INDIRECT(ADDRESS($H90,COLUMN())),0),0),IF($I90&gt;0,IF(AND(INDIRECT(ADDRESS($I90,44))=0,INDIRECT(ADDRESS($I90,38))="UL"),INDIRECT(ADDRESS($I90,COLUMN())),0),0),IF($J90&gt;0,IF(AND(INDIRECT(ADDRESS($J90,44))=0,INDIRECT(ADDRESS($J90,38))="UL"),INDIRECT(ADDRESS($J90,COLUMN())),0),0),IF($K90&gt;0,IF(AND(INDIRECT(ADDRESS($K90,44))=0,INDIRECT(ADDRESS($K90,38))="UL"),INDIRECT(ADDRESS($K90,COLUMN())),0),0),IF($L90&gt;0,IF(AND(INDIRECT(ADDRESS($L90,44))=0,INDIRECT(ADDRESS($L90,38))="UL"),INDIRECT(ADDRESS($L90,COLUMN())),0),0),IF($M90&gt;0,IF(AND(INDIRECT(ADDRESS($M90,44))=0,INDIRECT(ADDRESS($M90,38))="UL"),INDIRECT(ADDRESS($M90,COLUMN())),0),0))</f>
        <v>0.50264550264550267</v>
      </c>
      <c r="BB90" s="58" cm="1">
        <f t="array" aca="1" ref="BB90" ca="1">SUM(IF($C90&gt;0,IF(AND(INDIRECT(ADDRESS($C90,44))=0,INDIRECT(ADDRESS($C90,38))="UL"),INDIRECT(ADDRESS($C90,COLUMN())),0),0),IF($D90&gt;0,IF(AND(INDIRECT(ADDRESS($D90,44))=0,INDIRECT(ADDRESS($D90,38))="UL"),INDIRECT(ADDRESS($D90,COLUMN())),0),0),IF($E90&gt;0,IF(AND(INDIRECT(ADDRESS($E90,44))=0,INDIRECT(ADDRESS($E90,38))="UL"),INDIRECT(ADDRESS($E90,COLUMN())),0),0),IF($F90&gt;0,IF(AND(INDIRECT(ADDRESS($F90,44))=0,INDIRECT(ADDRESS($F90,38))="UL"),INDIRECT(ADDRESS($F90,COLUMN())),0),0),IF($G90&gt;0,IF(AND(INDIRECT(ADDRESS($G90,44))=0,INDIRECT(ADDRESS($G90,38))="UL"),INDIRECT(ADDRESS($G90,COLUMN())),0),0),IF($H90&gt;0,IF(AND(INDIRECT(ADDRESS($H90,44))=0,INDIRECT(ADDRESS($H90,38))="UL"),INDIRECT(ADDRESS($H90,COLUMN())),0),0),IF($I90&gt;0,IF(AND(INDIRECT(ADDRESS($I90,44))=0,INDIRECT(ADDRESS($I90,38))="UL"),INDIRECT(ADDRESS($I90,COLUMN())),0),0),IF($J90&gt;0,IF(AND(INDIRECT(ADDRESS($J90,44))=0,INDIRECT(ADDRESS($J90,38))="UL"),INDIRECT(ADDRESS($J90,COLUMN())),0),0),IF($K90&gt;0,IF(AND(INDIRECT(ADDRESS($K90,44))=0,INDIRECT(ADDRESS($K90,38))="UL"),INDIRECT(ADDRESS($K90,COLUMN())),0),0),IF($L90&gt;0,IF(AND(INDIRECT(ADDRESS($L90,44))=0,INDIRECT(ADDRESS($L90,38))="UL"),INDIRECT(ADDRESS($L90,COLUMN())),0),0),IF($M90&gt;0,IF(AND(INDIRECT(ADDRESS($M90,44))=0,INDIRECT(ADDRESS($M90,38))="UL"),INDIRECT(ADDRESS($M90,COLUMN())),0),0))</f>
        <v>0.57248677248677238</v>
      </c>
      <c r="BC90" s="58" cm="1">
        <f t="array" aca="1" ref="BC90" ca="1">SUM(IF($C90&gt;0,IF(AND(INDIRECT(ADDRESS($C90,44))=0,INDIRECT(ADDRESS($C90,38))="UL"),INDIRECT(ADDRESS($C90,COLUMN())),0),0),IF($D90&gt;0,IF(AND(INDIRECT(ADDRESS($D90,44))=0,INDIRECT(ADDRESS($D90,38))="UL"),INDIRECT(ADDRESS($D90,COLUMN())),0),0),IF($E90&gt;0,IF(AND(INDIRECT(ADDRESS($E90,44))=0,INDIRECT(ADDRESS($E90,38))="UL"),INDIRECT(ADDRESS($E90,COLUMN())),0),0),IF($F90&gt;0,IF(AND(INDIRECT(ADDRESS($F90,44))=0,INDIRECT(ADDRESS($F90,38))="UL"),INDIRECT(ADDRESS($F90,COLUMN())),0),0),IF($G90&gt;0,IF(AND(INDIRECT(ADDRESS($G90,44))=0,INDIRECT(ADDRESS($G90,38))="UL"),INDIRECT(ADDRESS($G90,COLUMN())),0),0),IF($H90&gt;0,IF(AND(INDIRECT(ADDRESS($H90,44))=0,INDIRECT(ADDRESS($H90,38))="UL"),INDIRECT(ADDRESS($H90,COLUMN())),0),0),IF($I90&gt;0,IF(AND(INDIRECT(ADDRESS($I90,44))=0,INDIRECT(ADDRESS($I90,38))="UL"),INDIRECT(ADDRESS($I90,COLUMN())),0),0),IF($J90&gt;0,IF(AND(INDIRECT(ADDRESS($J90,44))=0,INDIRECT(ADDRESS($J90,38))="UL"),INDIRECT(ADDRESS($J90,COLUMN())),0),0),IF($K90&gt;0,IF(AND(INDIRECT(ADDRESS($K90,44))=0,INDIRECT(ADDRESS($K90,38))="UL"),INDIRECT(ADDRESS($K90,COLUMN())),0),0),IF($L90&gt;0,IF(AND(INDIRECT(ADDRESS($L90,44))=0,INDIRECT(ADDRESS($L90,38))="UL"),INDIRECT(ADDRESS($L90,COLUMN())),0),0),IF($M90&gt;0,IF(AND(INDIRECT(ADDRESS($M90,44))=0,INDIRECT(ADDRESS($M90,38))="UL"),INDIRECT(ADDRESS($M90,COLUMN())),0),0))</f>
        <v>0.44973544973544965</v>
      </c>
      <c r="BD90" s="58" cm="1">
        <f t="array" aca="1" ref="BD90" ca="1">SUM(IF($C90&gt;0,IF(AND(INDIRECT(ADDRESS($C90,44))=0,INDIRECT(ADDRESS($C90,38))="UL"),INDIRECT(ADDRESS($C90,COLUMN())),0),0),IF($D90&gt;0,IF(AND(INDIRECT(ADDRESS($D90,44))=0,INDIRECT(ADDRESS($D90,38))="UL"),INDIRECT(ADDRESS($D90,COLUMN())),0),0),IF($E90&gt;0,IF(AND(INDIRECT(ADDRESS($E90,44))=0,INDIRECT(ADDRESS($E90,38))="UL"),INDIRECT(ADDRESS($E90,COLUMN())),0),0),IF($F90&gt;0,IF(AND(INDIRECT(ADDRESS($F90,44))=0,INDIRECT(ADDRESS($F90,38))="UL"),INDIRECT(ADDRESS($F90,COLUMN())),0),0),IF($G90&gt;0,IF(AND(INDIRECT(ADDRESS($G90,44))=0,INDIRECT(ADDRESS($G90,38))="UL"),INDIRECT(ADDRESS($G90,COLUMN())),0),0),IF($H90&gt;0,IF(AND(INDIRECT(ADDRESS($H90,44))=0,INDIRECT(ADDRESS($H90,38))="UL"),INDIRECT(ADDRESS($H90,COLUMN())),0),0),IF($I90&gt;0,IF(AND(INDIRECT(ADDRESS($I90,44))=0,INDIRECT(ADDRESS($I90,38))="UL"),INDIRECT(ADDRESS($I90,COLUMN())),0),0),IF($J90&gt;0,IF(AND(INDIRECT(ADDRESS($J90,44))=0,INDIRECT(ADDRESS($J90,38))="UL"),INDIRECT(ADDRESS($J90,COLUMN())),0),0),IF($K90&gt;0,IF(AND(INDIRECT(ADDRESS($K90,44))=0,INDIRECT(ADDRESS($K90,38))="UL"),INDIRECT(ADDRESS($K90,COLUMN())),0),0),IF($L90&gt;0,IF(AND(INDIRECT(ADDRESS($L90,44))=0,INDIRECT(ADDRESS($L90,38))="UL"),INDIRECT(ADDRESS($L90,COLUMN())),0),0),IF($M90&gt;0,IF(AND(INDIRECT(ADDRESS($M90,44))=0,INDIRECT(ADDRESS($M90,38))="UL"),INDIRECT(ADDRESS($M90,COLUMN())),0),0))</f>
        <v>0.54920634920634914</v>
      </c>
      <c r="BE90" s="57">
        <f t="shared" ca="1" si="60"/>
        <v>0.50264550264550267</v>
      </c>
      <c r="BF90" s="57" cm="1">
        <f t="array" aca="1" ref="BF90" ca="1">SUM(IF($C90&gt;0,IF(INDIRECT(ADDRESS($C90,45))=1,INDIRECT(ADDRESS($C90,52))*INDIRECT(ADDRESS($C90,42))/5,0),0), IF($D90&gt;0,IF(INDIRECT(ADDRESS($D90,45))=1,INDIRECT(ADDRESS($D90,52))*INDIRECT(ADDRESS($D90,42))/5,0),0), IF($E90&gt;0,IF(INDIRECT(ADDRESS($E90,45))=1,INDIRECT(ADDRESS($E90,52))*INDIRECT(ADDRESS($E90,42))/5,0),0), IF($F90&gt;0,IF(INDIRECT(ADDRESS($F90,45))=1,INDIRECT(ADDRESS($F90,52))*INDIRECT(ADDRESS($F90,42))/5,0),0), IF($G90&gt;0,IF(INDIRECT(ADDRESS($G90,45))=1,INDIRECT(ADDRESS($G90,52))*INDIRECT(ADDRESS($G90,42))/5,0),0), IF($H90&gt;0,IF(INDIRECT(ADDRESS($H90,45))=1,INDIRECT(ADDRESS($H90,52))*INDIRECT(ADDRESS($H90,42))/5,0),0)
)*$BF$296/100</f>
        <v>0</v>
      </c>
      <c r="BG90" s="19"/>
      <c r="BH90" s="57" cm="1">
        <f t="array" aca="1" ref="BH90" ca="1">SUM(IF($C90&gt;0,IF(AND(INDIRECT(ADDRESS($C90,44))=0,INDIRECT(ADDRESS($C90,38))&lt;&gt;"UL"),INDIRECT(ADDRESS($C90,COLUMN()-12)),0),0), IF($D90&gt;0,IF(AND(INDIRECT(ADDRESS($D90,44))=0,INDIRECT(ADDRESS($D90,38))&lt;&gt;"UL"),INDIRECT(ADDRESS($D90,COLUMN()-12)),0),0), IF($E90&gt;0,IF(AND(INDIRECT(ADDRESS($E90,44))=0,INDIRECT(ADDRESS($E90,38))&lt;&gt;"UL"),INDIRECT(ADDRESS($E90,COLUMN()-12)),0),0), IF($F90&gt;0,IF(AND(INDIRECT(ADDRESS($F90,44))=0,INDIRECT(ADDRESS($F90,38))&lt;&gt;"UL"),INDIRECT(ADDRESS($F90,COLUMN()-12)),0),0), IF($G90&gt;0,IF(AND(INDIRECT(ADDRESS($G90,44))=0,INDIRECT(ADDRESS($G90,38))&lt;&gt;"UL"),INDIRECT(ADDRESS($G90,COLUMN()-12)),0),0), IF($H90&gt;0,IF(AND(INDIRECT(ADDRESS($H90,44))=0,INDIRECT(ADDRESS($H90,38))&lt;&gt;"UL"),INDIRECT(ADDRESS($H90,COLUMN()-12)),0),0), IF($I90&gt;0,IF(AND(INDIRECT(ADDRESS($I90,44))=0,INDIRECT(ADDRESS($I90,38))&lt;&gt;"UL"),INDIRECT(ADDRESS($I90,COLUMN()-12)),0),0), IF($J90&gt;0,IF(AND(INDIRECT(ADDRESS($J90,44))=0,INDIRECT(ADDRESS($J90,38))&lt;&gt;"UL"),INDIRECT(ADDRESS($J90,COLUMN()-12)),0),0), IF($K90&gt;0,IF(AND(INDIRECT(ADDRESS($K90,44))=0,INDIRECT(ADDRESS($K90,38))&lt;&gt;"UL"),INDIRECT(ADDRESS($K90,COLUMN()-12)),0),0), IF($L90&gt;0,IF(AND(INDIRECT(ADDRESS($L90,44))=0,INDIRECT(ADDRESS($L90,38))&lt;&gt;"UL"),INDIRECT(ADDRESS($L90,COLUMN()-12)),0),0), IF($M90&gt;0,IF(AND(INDIRECT(ADDRESS($M90,44))=0,INDIRECT(ADDRESS($M90,38))&lt;&gt;"UL"),INDIRECT(ADDRESS($M90,COLUMN()-12)),0),0))</f>
        <v>0</v>
      </c>
      <c r="BI90" s="57" cm="1">
        <f t="array" aca="1" ref="BI90" ca="1">SUM(IF($C90&gt;0,IF(AND(INDIRECT(ADDRESS($C90,44))=0,INDIRECT(ADDRESS($C90,38))&lt;&gt;"UL"),INDIRECT(ADDRESS($C90,COLUMN()-12)),0),0), IF($D90&gt;0,IF(AND(INDIRECT(ADDRESS($D90,44))=0,INDIRECT(ADDRESS($D90,38))&lt;&gt;"UL"),INDIRECT(ADDRESS($D90,COLUMN()-12)),0),0), IF($E90&gt;0,IF(AND(INDIRECT(ADDRESS($E90,44))=0,INDIRECT(ADDRESS($E90,38))&lt;&gt;"UL"),INDIRECT(ADDRESS($E90,COLUMN()-12)),0),0), IF($F90&gt;0,IF(AND(INDIRECT(ADDRESS($F90,44))=0,INDIRECT(ADDRESS($F90,38))&lt;&gt;"UL"),INDIRECT(ADDRESS($F90,COLUMN()-12)),0),0), IF($G90&gt;0,IF(AND(INDIRECT(ADDRESS($G90,44))=0,INDIRECT(ADDRESS($G90,38))&lt;&gt;"UL"),INDIRECT(ADDRESS($G90,COLUMN()-12)),0),0), IF($H90&gt;0,IF(AND(INDIRECT(ADDRESS($H90,44))=0,INDIRECT(ADDRESS($H90,38))&lt;&gt;"UL"),INDIRECT(ADDRESS($H90,COLUMN()-12)),0),0), IF($I90&gt;0,IF(AND(INDIRECT(ADDRESS($I90,44))=0,INDIRECT(ADDRESS($I90,38))&lt;&gt;"UL"),INDIRECT(ADDRESS($I90,COLUMN()-12)),0),0), IF($J90&gt;0,IF(AND(INDIRECT(ADDRESS($J90,44))=0,INDIRECT(ADDRESS($J90,38))&lt;&gt;"UL"),INDIRECT(ADDRESS($J90,COLUMN()-12)),0),0), IF($K90&gt;0,IF(AND(INDIRECT(ADDRESS($K90,44))=0,INDIRECT(ADDRESS($K90,38))&lt;&gt;"UL"),INDIRECT(ADDRESS($K90,COLUMN()-12)),0),0), IF($L90&gt;0,IF(AND(INDIRECT(ADDRESS($L90,44))=0,INDIRECT(ADDRESS($L90,38))&lt;&gt;"UL"),INDIRECT(ADDRESS($L90,COLUMN()-12)),0),0), IF($M90&gt;0,IF(AND(INDIRECT(ADDRESS($M90,44))=0,INDIRECT(ADDRESS($M90,38))&lt;&gt;"UL"),INDIRECT(ADDRESS($M90,COLUMN()-12)),0),0))</f>
        <v>0</v>
      </c>
      <c r="BJ90" s="57" cm="1">
        <f t="array" aca="1" ref="BJ90" ca="1">SUM(IF($C90&gt;0,IF(AND(INDIRECT(ADDRESS($C90,44))=0,INDIRECT(ADDRESS($C90,38))&lt;&gt;"UL"),INDIRECT(ADDRESS($C90,COLUMN()-12)),0),0), IF($D90&gt;0,IF(AND(INDIRECT(ADDRESS($D90,44))=0,INDIRECT(ADDRESS($D90,38))&lt;&gt;"UL"),INDIRECT(ADDRESS($D90,COLUMN()-12)),0),0), IF($E90&gt;0,IF(AND(INDIRECT(ADDRESS($E90,44))=0,INDIRECT(ADDRESS($E90,38))&lt;&gt;"UL"),INDIRECT(ADDRESS($E90,COLUMN()-12)),0),0), IF($F90&gt;0,IF(AND(INDIRECT(ADDRESS($F90,44))=0,INDIRECT(ADDRESS($F90,38))&lt;&gt;"UL"),INDIRECT(ADDRESS($F90,COLUMN()-12)),0),0), IF($G90&gt;0,IF(AND(INDIRECT(ADDRESS($G90,44))=0,INDIRECT(ADDRESS($G90,38))&lt;&gt;"UL"),INDIRECT(ADDRESS($G90,COLUMN()-12)),0),0), IF($H90&gt;0,IF(AND(INDIRECT(ADDRESS($H90,44))=0,INDIRECT(ADDRESS($H90,38))&lt;&gt;"UL"),INDIRECT(ADDRESS($H90,COLUMN()-12)),0),0), IF($I90&gt;0,IF(AND(INDIRECT(ADDRESS($I90,44))=0,INDIRECT(ADDRESS($I90,38))&lt;&gt;"UL"),INDIRECT(ADDRESS($I90,COLUMN()-12)),0),0), IF($J90&gt;0,IF(AND(INDIRECT(ADDRESS($J90,44))=0,INDIRECT(ADDRESS($J90,38))&lt;&gt;"UL"),INDIRECT(ADDRESS($J90,COLUMN()-12)),0),0), IF($K90&gt;0,IF(AND(INDIRECT(ADDRESS($K90,44))=0,INDIRECT(ADDRESS($K90,38))&lt;&gt;"UL"),INDIRECT(ADDRESS($K90,COLUMN()-12)),0),0), IF($L90&gt;0,IF(AND(INDIRECT(ADDRESS($L90,44))=0,INDIRECT(ADDRESS($L90,38))&lt;&gt;"UL"),INDIRECT(ADDRESS($L90,COLUMN()-12)),0),0), IF($M90&gt;0,IF(AND(INDIRECT(ADDRESS($M90,44))=0,INDIRECT(ADDRESS($M90,38))&lt;&gt;"UL"),INDIRECT(ADDRESS($M90,COLUMN()-12)),0),0))</f>
        <v>0</v>
      </c>
      <c r="BK90" s="57">
        <f t="shared" ca="1" si="61"/>
        <v>0</v>
      </c>
      <c r="BL90" s="58">
        <f t="shared" ca="1" si="62"/>
        <v>0</v>
      </c>
      <c r="BM90" s="57" cm="1">
        <f t="array" aca="1" ref="BM90" ca="1">SUM(IF($C90&gt;0,IF(AND(INDIRECT(ADDRESS($C90,44))=0,INDIRECT(ADDRESS($C90,38))&lt;&gt;"UL"),INDIRECT(ADDRESS($C90,COLUMN()-12)),0),0), IF($D90&gt;0,IF(AND(INDIRECT(ADDRESS($D90,44))=0,INDIRECT(ADDRESS($D90,38))&lt;&gt;"UL"),INDIRECT(ADDRESS($D90,COLUMN()-12)),0),0), IF($E90&gt;0,IF(AND(INDIRECT(ADDRESS($E90,44))=0,INDIRECT(ADDRESS($E90,38))&lt;&gt;"UL"),INDIRECT(ADDRESS($E90,COLUMN()-12)),0),0), IF($F90&gt;0,IF(AND(INDIRECT(ADDRESS($F90,44))=0,INDIRECT(ADDRESS($F90,38))&lt;&gt;"UL"),INDIRECT(ADDRESS($F90,COLUMN()-12)),0),0), IF($G90&gt;0,IF(AND(INDIRECT(ADDRESS($G90,44))=0,INDIRECT(ADDRESS($G90,38))&lt;&gt;"UL"),INDIRECT(ADDRESS($G90,COLUMN()-12)),0),0), IF($H90&gt;0,IF(AND(INDIRECT(ADDRESS($H90,44))=0,INDIRECT(ADDRESS($H90,38))&lt;&gt;"UL"),INDIRECT(ADDRESS($H90,COLUMN()-12)),0),0), IF($I90&gt;0,IF(AND(INDIRECT(ADDRESS($I90,44))=0,INDIRECT(ADDRESS($I90,38))&lt;&gt;"UL"),INDIRECT(ADDRESS($I90,COLUMN()-12)),0),0), IF($J90&gt;0,IF(AND(INDIRECT(ADDRESS($J90,44))=0,INDIRECT(ADDRESS($J90,38))&lt;&gt;"UL"),INDIRECT(ADDRESS($J90,COLUMN()-12)),0),0), IF($K90&gt;0,IF(AND(INDIRECT(ADDRESS($K90,44))=0,INDIRECT(ADDRESS($K90,38))&lt;&gt;"UL"),INDIRECT(ADDRESS($K90,COLUMN()-11)),0),0), IF($L90&gt;0,IF(AND(INDIRECT(ADDRESS($L90,44))=0,INDIRECT(ADDRESS($L90,38))&lt;&gt;"UL"),INDIRECT(ADDRESS($L90,COLUMN()-11)),0),0), IF($M90&gt;0,IF(AND(INDIRECT(ADDRESS($M90,44))=0,INDIRECT(ADDRESS($M90,38))&lt;&gt;"UL"),INDIRECT(ADDRESS($M90,COLUMN()-11)),0),0))</f>
        <v>0</v>
      </c>
      <c r="BN90" s="57" cm="1">
        <f t="array" aca="1" ref="BN90" ca="1">SUM(IF($C90&gt;0,IF(AND(INDIRECT(ADDRESS($C90,44))=0,INDIRECT(ADDRESS($C90,38))&lt;&gt;"UL"),INDIRECT(ADDRESS($C90,COLUMN()-12)),0),0), IF($D90&gt;0,IF(AND(INDIRECT(ADDRESS($D90,44))=0,INDIRECT(ADDRESS($D90,38))&lt;&gt;"UL"),INDIRECT(ADDRESS($D90,COLUMN()-12)),0),0), IF($E90&gt;0,IF(AND(INDIRECT(ADDRESS($E90,44))=0,INDIRECT(ADDRESS($E90,38))&lt;&gt;"UL"),INDIRECT(ADDRESS($E90,COLUMN()-12)),0),0), IF($F90&gt;0,IF(AND(INDIRECT(ADDRESS($F90,44))=0,INDIRECT(ADDRESS($F90,38))&lt;&gt;"UL"),INDIRECT(ADDRESS($F90,COLUMN()-12)),0),0), IF($G90&gt;0,IF(AND(INDIRECT(ADDRESS($G90,44))=0,INDIRECT(ADDRESS($G90,38))&lt;&gt;"UL"),INDIRECT(ADDRESS($G90,COLUMN()-12)),0),0), IF($H90&gt;0,IF(AND(INDIRECT(ADDRESS($H90,44))=0,INDIRECT(ADDRESS($H90,38))&lt;&gt;"UL"),INDIRECT(ADDRESS($H90,COLUMN()-12)),0),0), IF($I90&gt;0,IF(AND(INDIRECT(ADDRESS($I90,44))=0,INDIRECT(ADDRESS($I90,38))&lt;&gt;"UL"),INDIRECT(ADDRESS($I90,COLUMN()-12)),0),0), IF($J90&gt;0,IF(AND(INDIRECT(ADDRESS($J90,44))=0,INDIRECT(ADDRESS($J90,38))&lt;&gt;"UL"),INDIRECT(ADDRESS($J90,COLUMN()-12)),0),0), IF($K90&gt;0,IF(AND(INDIRECT(ADDRESS($K90,44))=0,INDIRECT(ADDRESS($K90,38))&lt;&gt;"UL"),INDIRECT(ADDRESS($K90,COLUMN()-11)),0),0), IF($L90&gt;0,IF(AND(INDIRECT(ADDRESS($L90,44))=0,INDIRECT(ADDRESS($L90,38))&lt;&gt;"UL"),INDIRECT(ADDRESS($L90,COLUMN()-11)),0),0), IF($M90&gt;0,IF(AND(INDIRECT(ADDRESS($M90,44))=0,INDIRECT(ADDRESS($M90,38))&lt;&gt;"UL"),INDIRECT(ADDRESS($M90,COLUMN()-11)),0),0))</f>
        <v>0</v>
      </c>
      <c r="BO90" s="57" cm="1">
        <f t="array" aca="1" ref="BO90" ca="1">SUM(IF($C90&gt;0,IF(AND(INDIRECT(ADDRESS($C90,44))=0,INDIRECT(ADDRESS($C90,38))&lt;&gt;"UL"),INDIRECT(ADDRESS($C90,COLUMN()-12)),0),0), IF($D90&gt;0,IF(AND(INDIRECT(ADDRESS($D90,44))=0,INDIRECT(ADDRESS($D90,38))&lt;&gt;"UL"),INDIRECT(ADDRESS($D90,COLUMN()-12)),0),0), IF($E90&gt;0,IF(AND(INDIRECT(ADDRESS($E90,44))=0,INDIRECT(ADDRESS($E90,38))&lt;&gt;"UL"),INDIRECT(ADDRESS($E90,COLUMN()-12)),0),0), IF($F90&gt;0,IF(AND(INDIRECT(ADDRESS($F90,44))=0,INDIRECT(ADDRESS($F90,38))&lt;&gt;"UL"),INDIRECT(ADDRESS($F90,COLUMN()-12)),0),0), IF($G90&gt;0,IF(AND(INDIRECT(ADDRESS($G90,44))=0,INDIRECT(ADDRESS($G90,38))&lt;&gt;"UL"),INDIRECT(ADDRESS($G90,COLUMN()-12)),0),0), IF($H90&gt;0,IF(AND(INDIRECT(ADDRESS($H90,44))=0,INDIRECT(ADDRESS($H90,38))&lt;&gt;"UL"),INDIRECT(ADDRESS($H90,COLUMN()-12)),0),0), IF($I90&gt;0,IF(AND(INDIRECT(ADDRESS($I90,44))=0,INDIRECT(ADDRESS($I90,38))&lt;&gt;"UL"),INDIRECT(ADDRESS($I90,COLUMN()-12)),0),0), IF($J90&gt;0,IF(AND(INDIRECT(ADDRESS($J90,44))=0,INDIRECT(ADDRESS($J90,38))&lt;&gt;"UL"),INDIRECT(ADDRESS($J90,COLUMN()-12)),0),0), IF($K90&gt;0,IF(AND(INDIRECT(ADDRESS($K90,44))=0,INDIRECT(ADDRESS($K90,38))&lt;&gt;"UL"),INDIRECT(ADDRESS($K90,COLUMN()-11)),0),0), IF($L90&gt;0,IF(AND(INDIRECT(ADDRESS($L90,44))=0,INDIRECT(ADDRESS($L90,38))&lt;&gt;"UL"),INDIRECT(ADDRESS($L90,COLUMN()-11)),0),0), IF($M90&gt;0,IF(AND(INDIRECT(ADDRESS($M90,44))=0,INDIRECT(ADDRESS($M90,38))&lt;&gt;"UL"),INDIRECT(ADDRESS($M90,COLUMN()-11)),0),0))</f>
        <v>0</v>
      </c>
      <c r="BP90" s="57" cm="1">
        <f t="array" aca="1" ref="BP90" ca="1">SUM(IF($C90&gt;0,IF(AND(INDIRECT(ADDRESS($C90,44))=0,INDIRECT(ADDRESS($C90,38))&lt;&gt;"UL"),INDIRECT(ADDRESS($C90,COLUMN()-12)),0),0), IF($D90&gt;0,IF(AND(INDIRECT(ADDRESS($D90,44))=0,INDIRECT(ADDRESS($D90,38))&lt;&gt;"UL"),INDIRECT(ADDRESS($D90,COLUMN()-12)),0),0), IF($E90&gt;0,IF(AND(INDIRECT(ADDRESS($E90,44))=0,INDIRECT(ADDRESS($E90,38))&lt;&gt;"UL"),INDIRECT(ADDRESS($E90,COLUMN()-12)),0),0), IF($F90&gt;0,IF(AND(INDIRECT(ADDRESS($F90,44))=0,INDIRECT(ADDRESS($F90,38))&lt;&gt;"UL"),INDIRECT(ADDRESS($F90,COLUMN()-12)),0),0), IF($G90&gt;0,IF(AND(INDIRECT(ADDRESS($G90,44))=0,INDIRECT(ADDRESS($G90,38))&lt;&gt;"UL"),INDIRECT(ADDRESS($G90,COLUMN()-12)),0),0), IF($H90&gt;0,IF(AND(INDIRECT(ADDRESS($H90,44))=0,INDIRECT(ADDRESS($H90,38))&lt;&gt;"UL"),INDIRECT(ADDRESS($H90,COLUMN()-12)),0),0), IF($I90&gt;0,IF(AND(INDIRECT(ADDRESS($I90,44))=0,INDIRECT(ADDRESS($I90,38))&lt;&gt;"UL"),INDIRECT(ADDRESS($I90,COLUMN()-12)),0),0), IF($J90&gt;0,IF(AND(INDIRECT(ADDRESS($J90,44))=0,INDIRECT(ADDRESS($J90,38))&lt;&gt;"UL"),INDIRECT(ADDRESS($J90,COLUMN()-12)),0),0), IF($K90&gt;0,IF(AND(INDIRECT(ADDRESS($K90,44))=0,INDIRECT(ADDRESS($K90,38))&lt;&gt;"UL"),INDIRECT(ADDRESS($K90,COLUMN()-11)),0),0), IF($L90&gt;0,IF(AND(INDIRECT(ADDRESS($L90,44))=0,INDIRECT(ADDRESS($L90,38))&lt;&gt;"UL"),INDIRECT(ADDRESS($L90,COLUMN()-11)),0),0), IF($M90&gt;0,IF(AND(INDIRECT(ADDRESS($M90,44))=0,INDIRECT(ADDRESS($M90,38))&lt;&gt;"UL"),INDIRECT(ADDRESS($M90,COLUMN()-11)),0),0))</f>
        <v>0</v>
      </c>
      <c r="BQ90" s="57">
        <f t="shared" ca="1" si="63"/>
        <v>0</v>
      </c>
      <c r="BR90" s="161">
        <f t="shared" ca="1" si="64"/>
        <v>84.485427806350813</v>
      </c>
      <c r="BS90" s="56"/>
      <c r="BT90" s="56">
        <f t="shared" ca="1" si="65"/>
        <v>4.1050169322839105</v>
      </c>
      <c r="BU90" s="63">
        <f t="shared" ca="1" si="66"/>
        <v>0.11094640357524083</v>
      </c>
      <c r="BV90" s="57" t="s">
        <v>33</v>
      </c>
      <c r="BW90" s="57" cm="1">
        <f t="array" aca="1" ref="BW90" ca="1">SUM(IF($C90&gt;0,IF(AND(INDIRECT(ADDRESS($C90,44))=0,INDIRECT(ADDRESS($C90,38))="UL",ISERROR(SEARCH("Rear",INDIRECT(ADDRESS($C90,33)))),ISERROR(SEARCH("Side",INDIRECT(ADDRESS($C90,33))))),INDIRECT(ADDRESS($C90,COLUMN())),0),0),IF($D90&gt;0,IF(AND(INDIRECT(ADDRESS($D90,44))=0,INDIRECT(ADDRESS($D90,38))="UL",ISERROR(SEARCH("Rear",INDIRECT(ADDRESS($D90,33)))),ISERROR(SEARCH("Side",INDIRECT(ADDRESS($D90,33))))),INDIRECT(ADDRESS($D90,COLUMN())),0),0),IF($E90&gt;0,IF(AND(INDIRECT(ADDRESS($E90,44))=0,INDIRECT(ADDRESS($E90,38))="UL",ISERROR(SEARCH("Rear",INDIRECT(ADDRESS($E90,33)))),ISERROR(SEARCH("Side",INDIRECT(ADDRESS($E90,33))))),INDIRECT(ADDRESS($E90,COLUMN())),0),0),IF($F90&gt;0,IF(AND(INDIRECT(ADDRESS($F90,44))=0,INDIRECT(ADDRESS($F90,38))="UL",ISERROR(SEARCH("Rear",INDIRECT(ADDRESS($F90,33)))),ISERROR(SEARCH("Side",INDIRECT(ADDRESS($F90,33))))),INDIRECT(ADDRESS($F90,COLUMN())),0),0),IF($G90&gt;0,IF(AND(INDIRECT(ADDRESS($G90,44))=0,INDIRECT(ADDRESS($G90,38))="UL",ISERROR(SEARCH("Rear",INDIRECT(ADDRESS($G90,33)))),ISERROR(SEARCH("Side",INDIRECT(ADDRESS($G90,33))))),INDIRECT(ADDRESS($G90,COLUMN())),0),0),IF($H90&gt;0,IF(AND(INDIRECT(ADDRESS($H90,44))=0,INDIRECT(ADDRESS($H90,38))="UL",ISERROR(SEARCH("Rear",INDIRECT(ADDRESS($H90,33)))),ISERROR(SEARCH("Side",INDIRECT(ADDRESS($H90,33))))),INDIRECT(ADDRESS($H90,COLUMN())),0),0),IF($I90&gt;0,IF(AND(INDIRECT(ADDRESS($I90,44))=0,INDIRECT(ADDRESS($I90,38))="UL",ISERROR(SEARCH("Rear",INDIRECT(ADDRESS($I90,33)))),ISERROR(SEARCH("Side",INDIRECT(ADDRESS($I90,33))))),INDIRECT(ADDRESS($I90,COLUMN())),0),0),IF($J90&gt;0,IF(AND(INDIRECT(ADDRESS($J90,44))=0,INDIRECT(ADDRESS($J90,38))="UL",ISERROR(SEARCH("Rear",INDIRECT(ADDRESS($J90,33)))),ISERROR(SEARCH("Side",INDIRECT(ADDRESS($J90,33))))),INDIRECT(ADDRESS($J90,COLUMN())),0),0),IF($K90&gt;0,IF(AND(INDIRECT(ADDRESS($K90,44))=0,INDIRECT(ADDRESS($K90,38))="UL",ISERROR(SEARCH("Rear",INDIRECT(ADDRESS($K90,33)))),ISERROR(SEARCH("Side",INDIRECT(ADDRESS($K90,33))))),INDIRECT(ADDRESS($K90,COLUMN())),0),0),IF($L90&gt;0,IF(AND(INDIRECT(ADDRESS($L90,44))=0,INDIRECT(ADDRESS($L90,38))="UL",ISERROR(SEARCH("Rear",INDIRECT(ADDRESS($L90,33)))),ISERROR(SEARCH("Side",INDIRECT(ADDRESS($L90,33))))),INDIRECT(ADDRESS($L90,COLUMN())),0),0),IF($M90&gt;0,IF(AND(INDIRECT(ADDRESS($M90,44))=0,INDIRECT(ADDRESS($M90,38))="UL",ISERROR(SEARCH("Rear",INDIRECT(ADDRESS($M90,33)))),ISERROR(SEARCH("Side",INDIRECT(ADDRESS($M90,33))))),INDIRECT(ADDRESS($M90,COLUMN())),0),0))</f>
        <v>0.77777777777777768</v>
      </c>
      <c r="BX90" s="57">
        <f t="shared" ca="1" si="67"/>
        <v>1.6111111111111109</v>
      </c>
      <c r="BY90" s="57" cm="1">
        <f t="array" aca="1" ref="BY90" ca="1">SUM(IF($C90&gt;0,IF(AND(INDIRECT(ADDRESS($C90,44))=0,INDIRECT(ADDRESS($C90,38))="UL"),INDIRECT(ADDRESS($C90,COLUMN())),0),0),IF($D90&gt;0,IF(AND(INDIRECT(ADDRESS($D90,44))=0,INDIRECT(ADDRESS($D90,38))="UL"),INDIRECT(ADDRESS($D90,COLUMN())),0),0),IF($E90&gt;0,IF(AND(INDIRECT(ADDRESS($E90,44))=0,INDIRECT(ADDRESS($E90,38))="UL"),INDIRECT(ADDRESS($E90,COLUMN())),0),0),IF($F90&gt;0,IF(AND(INDIRECT(ADDRESS($F90,44))=0,INDIRECT(ADDRESS($F90,38))="UL"),INDIRECT(ADDRESS($F90,COLUMN())),0),0),IF($G90&gt;0,IF(AND(INDIRECT(ADDRESS($G90,44))=0,INDIRECT(ADDRESS($G90,38))="UL"),INDIRECT(ADDRESS($G90,COLUMN())),0),0),IF($H90&gt;0,IF(AND(INDIRECT(ADDRESS($H90,44))=0,INDIRECT(ADDRESS($H90,38))="UL"),INDIRECT(ADDRESS($H90,COLUMN())),0),0),IF($I90&gt;0,IF(AND(INDIRECT(ADDRESS($I90,44))=0,INDIRECT(ADDRESS($I90,38))="UL"),INDIRECT(ADDRESS($I90,COLUMN())),0),0),IF($J90&gt;0,IF(AND(INDIRECT(ADDRESS($J90,44))=0,INDIRECT(ADDRESS($J90,38))="UL"),INDIRECT(ADDRESS($J90,COLUMN())),0),0),IF($K90&gt;0,IF(AND(INDIRECT(ADDRESS($K90,44))=0,INDIRECT(ADDRESS($K90,38))="UL"),INDIRECT(ADDRESS($K90,COLUMN())),0),0),IF($L90&gt;0,IF(AND(INDIRECT(ADDRESS($L90,44))=0,INDIRECT(ADDRESS($L90,38))="UL"),INDIRECT(ADDRESS($L90,COLUMN())),0),0),IF($M90&gt;0,IF(AND(INDIRECT(ADDRESS($M90,44))=0,INDIRECT(ADDRESS($M90,38))="UL"),INDIRECT(ADDRESS($M90,COLUMN())),0),0))</f>
        <v>0.36419753086419748</v>
      </c>
      <c r="BZ90" s="57" cm="1">
        <f t="array" aca="1" ref="BZ90" ca="1">SUM(IF($C90&gt;0,IF(AND(INDIRECT(ADDRESS($C90,44))=0,INDIRECT(ADDRESS($C90,38))="UL"),INDIRECT(ADDRESS($C90,COLUMN())),0),0),IF($D90&gt;0,IF(AND(INDIRECT(ADDRESS($D90,44))=0,INDIRECT(ADDRESS($D90,38))="UL"),INDIRECT(ADDRESS($D90,COLUMN())),0),0),IF($E90&gt;0,IF(AND(INDIRECT(ADDRESS($E90,44))=0,INDIRECT(ADDRESS($E90,38))="UL"),INDIRECT(ADDRESS($E90,COLUMN())),0),0),IF($F90&gt;0,IF(AND(INDIRECT(ADDRESS($F90,44))=0,INDIRECT(ADDRESS($F90,38))="UL"),INDIRECT(ADDRESS($F90,COLUMN())),0),0),IF($G90&gt;0,IF(AND(INDIRECT(ADDRESS($G90,44))=0,INDIRECT(ADDRESS($G90,38))="UL"),INDIRECT(ADDRESS($G90,COLUMN())),0),0),IF($H90&gt;0,IF(AND(INDIRECT(ADDRESS($H90,44))=0,INDIRECT(ADDRESS($H90,38))="UL"),INDIRECT(ADDRESS($H90,COLUMN())),0),0),IF($I90&gt;0,IF(AND(INDIRECT(ADDRESS($I90,44))=0,INDIRECT(ADDRESS($I90,38))="UL"),INDIRECT(ADDRESS($I90,COLUMN())),0),0),IF($J90&gt;0,IF(AND(INDIRECT(ADDRESS($J90,44))=0,INDIRECT(ADDRESS($J90,38))="UL"),INDIRECT(ADDRESS($J90,COLUMN())),0),0),IF($K90&gt;0,IF(AND(INDIRECT(ADDRESS($K90,44))=0,INDIRECT(ADDRESS($K90,38))="UL"),INDIRECT(ADDRESS($K90,COLUMN())),0),0),IF($L90&gt;0,IF(AND(INDIRECT(ADDRESS($L90,44))=0,INDIRECT(ADDRESS($L90,38))="UL"),INDIRECT(ADDRESS($L90,COLUMN())),0),0),IF($M90&gt;0,IF(AND(INDIRECT(ADDRESS($M90,44))=0,INDIRECT(ADDRESS($M90,38))="UL"),INDIRECT(ADDRESS($M90,COLUMN())),0),0))</f>
        <v>0.59876543209876532</v>
      </c>
      <c r="CA90" s="57">
        <f t="shared" ca="1" si="68"/>
        <v>0.36419753086419748</v>
      </c>
      <c r="CB90" s="57" cm="1">
        <f t="array" aca="1" ref="CB90" ca="1">SUM(IF($C90&gt;0,IF(AND(INDIRECT(ADDRESS($C90,44))=0,INDIRECT(ADDRESS($C90,38))&lt;&gt;"UL"),INDIRECT(ADDRESS($C90,COLUMN())),0),0),IF($D90&gt;0,IF(AND(INDIRECT(ADDRESS($D90,44))=0,INDIRECT(ADDRESS($D90,38))&lt;&gt;"UL"),INDIRECT(ADDRESS($D90,COLUMN())),0),0),IF($E90&gt;0,IF(AND(INDIRECT(ADDRESS($E90,44))=0,INDIRECT(ADDRESS($E90,38))&lt;&gt;"UL"),INDIRECT(ADDRESS($E90,COLUMN())),0),0),IF($F90&gt;0,IF(AND(INDIRECT(ADDRESS($F90,44))=0,INDIRECT(ADDRESS($F90,38))&lt;&gt;"UL"),INDIRECT(ADDRESS($F90,COLUMN())),0),0),IF($G90&gt;0,IF(AND(INDIRECT(ADDRESS($G90,44))=0,INDIRECT(ADDRESS($G90,38))&lt;&gt;"UL"),INDIRECT(ADDRESS($G90,COLUMN())),0),0),IF($H90&gt;0,IF(AND(INDIRECT(ADDRESS($H90,44))=0,INDIRECT(ADDRESS($H90,38))&lt;&gt;"UL"),INDIRECT(ADDRESS($H90,COLUMN())),0),0),IF($I90&gt;0,IF(AND(INDIRECT(ADDRESS($I90,44))=0,INDIRECT(ADDRESS($I90,38))&lt;&gt;"UL"),INDIRECT(ADDRESS($I90,COLUMN())),0),0),IF($J90&gt;0,IF(AND(INDIRECT(ADDRESS($J90,44))=0,INDIRECT(ADDRESS($J90,38))&lt;&gt;"UL"),INDIRECT(ADDRESS($J90,COLUMN())),0),0),IF($K90&gt;0,IF(AND(INDIRECT(ADDRESS($K90,44))=0,INDIRECT(ADDRESS($K90,38))&lt;&gt;"UL"),INDIRECT(ADDRESS($K90,COLUMN())),0),0),IF($L90&gt;0,IF(AND(INDIRECT(ADDRESS($L90,44))=0,INDIRECT(ADDRESS($L90,38))&lt;&gt;"UL"),INDIRECT(ADDRESS($L90,COLUMN())),0),0),IF($M90&gt;0,IF(AND(INDIRECT(ADDRESS($M90,44))=0,INDIRECT(ADDRESS($M90,38))&lt;&gt;"UL"),INDIRECT(ADDRESS($M90,COLUMN())),0),0))</f>
        <v>0</v>
      </c>
      <c r="CC90" s="57">
        <f t="shared" ca="1" si="69"/>
        <v>0</v>
      </c>
      <c r="CD90" s="57" cm="1">
        <f t="array" aca="1" ref="CD90" ca="1">SUM(IF($C90&gt;0,IF(AND(INDIRECT(ADDRESS($C90,44))=0,INDIRECT(ADDRESS($C90,38))&lt;&gt;"UL"),INDIRECT(ADDRESS($C90,COLUMN())),0),0),IF($D90&gt;0,IF(AND(INDIRECT(ADDRESS($D90,44))=0,INDIRECT(ADDRESS($D90,38))&lt;&gt;"UL"),INDIRECT(ADDRESS($D90,COLUMN())),0),0),IF($E90&gt;0,IF(AND(INDIRECT(ADDRESS($E90,44))=0,INDIRECT(ADDRESS($E90,38))&lt;&gt;"UL"),INDIRECT(ADDRESS($E90,COLUMN())),0),0),IF($F90&gt;0,IF(AND(INDIRECT(ADDRESS($F90,44))=0,INDIRECT(ADDRESS($F90,38))&lt;&gt;"UL"),INDIRECT(ADDRESS($F90,COLUMN())),0),0),IF($G90&gt;0,IF(AND(INDIRECT(ADDRESS($G90,44))=0,INDIRECT(ADDRESS($G90,38))&lt;&gt;"UL"),INDIRECT(ADDRESS($G90,COLUMN())),0),0),IF($H90&gt;0,IF(AND(INDIRECT(ADDRESS($H90,44))=0,INDIRECT(ADDRESS($H90,38))&lt;&gt;"UL"),INDIRECT(ADDRESS($H90,COLUMN())),0),0),IF($I90&gt;0,IF(AND(INDIRECT(ADDRESS($I90,44))=0,INDIRECT(ADDRESS($I90,38))&lt;&gt;"UL"),INDIRECT(ADDRESS($I90,COLUMN())),0),0),IF($J90&gt;0,IF(AND(INDIRECT(ADDRESS($J90,44))=0,INDIRECT(ADDRESS($J90,38))&lt;&gt;"UL"),INDIRECT(ADDRESS($J90,COLUMN())),0),0),IF($K90&gt;0,IF(AND(INDIRECT(ADDRESS($K90,44))=0,INDIRECT(ADDRESS($K90,38))&lt;&gt;"UL"),INDIRECT(ADDRESS($K90,COLUMN())),0),0),IF($L90&gt;0,IF(AND(INDIRECT(ADDRESS($L90,44))=0,INDIRECT(ADDRESS($L90,38))&lt;&gt;"UL"),INDIRECT(ADDRESS($L90,COLUMN())),0),0),IF($M90&gt;0,IF(AND(INDIRECT(ADDRESS($M90,44))=0,INDIRECT(ADDRESS($M90,38))&lt;&gt;"UL"),INDIRECT(ADDRESS($M90,COLUMN())),0),0))</f>
        <v>0</v>
      </c>
      <c r="CE90" s="57" cm="1">
        <f t="array" aca="1" ref="CE90" ca="1">SUM(IF($C90&gt;0,IF(AND(INDIRECT(ADDRESS($C90,44))=0,INDIRECT(ADDRESS($C90,38))&lt;&gt;"UL"),INDIRECT(ADDRESS($C90,COLUMN())),0),0),IF($D90&gt;0,IF(AND(INDIRECT(ADDRESS($D90,44))=0,INDIRECT(ADDRESS($D90,38))&lt;&gt;"UL"),INDIRECT(ADDRESS($D90,COLUMN())),0),0),IF($E90&gt;0,IF(AND(INDIRECT(ADDRESS($E90,44))=0,INDIRECT(ADDRESS($E90,38))&lt;&gt;"UL"),INDIRECT(ADDRESS($E90,COLUMN())),0),0),IF($F90&gt;0,IF(AND(INDIRECT(ADDRESS($F90,44))=0,INDIRECT(ADDRESS($F90,38))&lt;&gt;"UL"),INDIRECT(ADDRESS($F90,COLUMN())),0),0),IF($G90&gt;0,IF(AND(INDIRECT(ADDRESS($G90,44))=0,INDIRECT(ADDRESS($G90,38))&lt;&gt;"UL"),INDIRECT(ADDRESS($G90,COLUMN())),0),0),IF($H90&gt;0,IF(AND(INDIRECT(ADDRESS($H90,44))=0,INDIRECT(ADDRESS($H90,38))&lt;&gt;"UL"),INDIRECT(ADDRESS($H90,COLUMN())),0),0),IF($I90&gt;0,IF(AND(INDIRECT(ADDRESS($I90,44))=0,INDIRECT(ADDRESS($I90,38))&lt;&gt;"UL"),INDIRECT(ADDRESS($I90,COLUMN())),0),0),IF($J90&gt;0,IF(AND(INDIRECT(ADDRESS($J90,44))=0,INDIRECT(ADDRESS($J90,38))&lt;&gt;"UL"),INDIRECT(ADDRESS($J90,COLUMN())),0),0),IF($K90&gt;0,IF(AND(INDIRECT(ADDRESS($K90,44))=0,INDIRECT(ADDRESS($K90,38))&lt;&gt;"UL"),INDIRECT(ADDRESS($K90,COLUMN())),0),0),IF($L90&gt;0,IF(AND(INDIRECT(ADDRESS($L90,44))=0,INDIRECT(ADDRESS($L90,38))&lt;&gt;"UL"),INDIRECT(ADDRESS($L90,COLUMN())),0),0),IF($M90&gt;0,IF(AND(INDIRECT(ADDRESS($M90,44))=0,INDIRECT(ADDRESS($M90,38))&lt;&gt;"UL"),INDIRECT(ADDRESS($M90,COLUMN())),0),0))</f>
        <v>0</v>
      </c>
      <c r="CF90" s="57">
        <f t="shared" ca="1" si="70"/>
        <v>0</v>
      </c>
      <c r="CG90" s="57">
        <f t="shared" ca="1" si="71"/>
        <v>3.9997540696079481</v>
      </c>
      <c r="CH90" s="57">
        <f t="shared" ca="1" si="72"/>
        <v>0.10810146134075535</v>
      </c>
      <c r="CI90" s="19">
        <f t="shared" ca="1" si="73"/>
        <v>18.426253522785832</v>
      </c>
      <c r="CJ90" s="19"/>
      <c r="CK90" s="57" cm="1">
        <f t="array" aca="1" ref="CK90" ca="1">IF(AU90="S", SUM(IF($C90&gt;0,IF(INDIRECT(ADDRESS($C90,43))&lt;&gt;1,INDIRECT(ADDRESS($C90,48)),0),0), IF($D90&gt;0,IF(INDIRECT(ADDRESS($D90,43))&lt;&gt;1,INDIRECT(ADDRESS($D90,48)),0),0), IF($E90&gt;0,IF(INDIRECT(ADDRESS($E90,43))&lt;&gt;1,INDIRECT(ADDRESS($E90,48)),0),0), IF($F90&gt;0,IF(INDIRECT(ADDRESS($F90,43))&lt;&gt;1,INDIRECT(ADDRESS($F90,48)),0),0), IF($G90&gt;0,IF(INDIRECT(ADDRESS($G90,43))&lt;&gt;1,INDIRECT(ADDRESS($G90,48)),0),0), IF($H90&gt;0,IF(INDIRECT(ADDRESS($H90,43))&lt;&gt;1,INDIRECT(ADDRESS($H90,48)),0),0), IF($I90&gt;0,IF(INDIRECT(ADDRESS($I90,43))&lt;&gt;1,INDIRECT(ADDRESS($I90,48)),0),0), IF($J90&gt;0,IF(INDIRECT(ADDRESS($J90,43))&lt;&gt;1,INDIRECT(ADDRESS($J90,48)),0),0), IF($K90&gt;0,IF(INDIRECT(ADDRESS($K90,43))&lt;&gt;1,INDIRECT(ADDRESS($K90,48)),0),0), IF($L90&gt;0,IF(INDIRECT(ADDRESS($L90,43))&lt;&gt;1,INDIRECT(ADDRESS($L90,48)),0),0), IF($M90&gt;0,IF(INDIRECT(ADDRESS($M90,43))&lt;&gt;1,INDIRECT(ADDRESS($M90,48)),0),0)), IF(AU90="L",SUM(IF($C90&gt;0,IF(INDIRECT(ADDRESS($C90,43))&lt;&gt;1,INDIRECT(ADDRESS($C90,50)),0),0), IF($D90&gt;0,IF(INDIRECT(ADDRESS($D90,43))&lt;&gt;1,INDIRECT(ADDRESS($D90,50)),0),0), IF($E90&gt;0,IF(INDIRECT(ADDRESS($E90,43))&lt;&gt;1,INDIRECT(ADDRESS($E90,50)),0),0), IF($F90&gt;0,IF(INDIRECT(ADDRESS($F90,43))&lt;&gt;1,INDIRECT(ADDRESS($F90,50)),0),0), IF($G90&gt;0,IF(INDIRECT(ADDRESS($G90,43))&lt;&gt;1,INDIRECT(ADDRESS($G90,50)),0),0), IF($G90&gt;0,IF(INDIRECT(ADDRESS($G90,43))&lt;&gt;1,INDIRECT(ADDRESS($G90,50)),0),0), IF($H90&gt;0,IF(INDIRECT(ADDRESS($H90,43))&lt;&gt;1,INDIRECT(ADDRESS($H90,50)),0),0), IF($I90&gt;0,IF(INDIRECT(ADDRESS($I90,43))&lt;&gt;1,INDIRECT(ADDRESS($I90,50)),0),0), IF($J90&gt;0,IF(INDIRECT(ADDRESS($J90,43))&lt;&gt;1,INDIRECT(ADDRESS($J90,50)),0),0), IF($K90&gt;0,IF(INDIRECT(ADDRESS($K90,43))&lt;&gt;1,INDIRECT(ADDRESS($K90,50)),0),0), IF($L90&gt;0,IF(INDIRECT(ADDRESS($L90,43))&lt;&gt;1,INDIRECT(ADDRESS($L90,50)),0),0), IF($M90&gt;0,IF(INDIRECT(ADDRESS($M90,43))&lt;&gt;1,INDIRECT(ADDRESS($M90,50)),0),0)), SUM(IF($C90&gt;0,IF(INDIRECT(ADDRESS($C90,43))&lt;&gt;1,INDIRECT(ADDRESS($C90,49)),0),0), IF($D90&gt;0,IF(INDIRECT(ADDRESS($D90,43))&lt;&gt;1,INDIRECT(ADDRESS($D90,49)),0),0), IF($E90&gt;0,IF(INDIRECT(ADDRESS($E90,43))&lt;&gt;1,INDIRECT(ADDRESS($E90,49)),0),0), IF($F90&gt;0,IF(INDIRECT(ADDRESS($F90,43))&lt;&gt;1,INDIRECT(ADDRESS($F90,49)),0),0), IF($G90&gt;0,IF(INDIRECT(ADDRESS($G90,43))&lt;&gt;1,INDIRECT(ADDRESS($G90,49)),0),0), IF($G90&gt;0,IF(INDIRECT(ADDRESS($G90,43))&lt;&gt;1,INDIRECT(ADDRESS($G90,49)),0),0), IF($H90&gt;0,IF(INDIRECT(ADDRESS($H90,43))&lt;&gt;1,INDIRECT(ADDRESS($H90,49)),0),0), IF($I90&gt;0,IF(INDIRECT(ADDRESS($I90,43))&lt;&gt;1,INDIRECT(ADDRESS($I90,49)),0),0), IF($J90&gt;0,IF(INDIRECT(ADDRESS($J90,43))&lt;&gt;1,INDIRECT(ADDRESS($J90,49)),0),0), IF($K90&gt;0,IF(INDIRECT(ADDRESS($K90,43))&lt;&gt;1,INDIRECT(ADDRESS($K90,49)),0),0), IF($L90&gt;0,IF(INDIRECT(ADDRESS($L90,43))&lt;&gt;1,INDIRECT(ADDRESS($L90,49)),0),0), IF($M90&gt;0,IF(INDIRECT(ADDRESS($M90,43))&lt;&gt;1,INDIRECT(ADDRESS($M90,49)),0),0))))</f>
        <v>1.4444444444444442</v>
      </c>
      <c r="CL90" s="57" cm="1">
        <f t="array" aca="1" ref="CL90" ca="1">SUM(IF($C90&gt;0,IF(INDIRECT(ADDRESS($C90,44))=1,INDIRECT(ADDRESS($C90,90)),0),0), IF($D90&gt;0,IF(INDIRECT(ADDRESS($D90,44))=1,INDIRECT(ADDRESS($D90,90)),0),0), IF($E90&gt;0,IF(INDIRECT(ADDRESS($E90,44))=1,INDIRECT(ADDRESS($E90,90)),0),0), IF($F90&gt;0,IF(INDIRECT(ADDRESS($F90,44))=1,INDIRECT(ADDRESS($F90,90)),0),0), IF($G90&gt;0,IF(INDIRECT(ADDRESS($G90,44))=1,INDIRECT(ADDRESS($G90,90)),0),0), IF($H90&gt;0,IF(INDIRECT(ADDRESS($H90,44))=1,INDIRECT(ADDRESS($H90,90)),0),0), IF($I90&gt;0,IF(INDIRECT(ADDRESS($I90,44))=1,INDIRECT(ADDRESS($I90,90)),0),0), IF($J90&gt;0,IF(INDIRECT(ADDRESS($J90,44))=1,INDIRECT(ADDRESS($J90,90)),0),0), IF($K90&gt;0,IF(INDIRECT(ADDRESS($K90,44))=1,INDIRECT(ADDRESS($K90,90)),0),0), IF($L90&gt;0,IF(INDIRECT(ADDRESS($L90,44))=1,INDIRECT(ADDRESS($L90,90)),0),0), IF($M90&gt;0,IF(INDIRECT(ADDRESS($M90,44))=1,INDIRECT(ADDRESS($M90,90)),0),0))</f>
        <v>0</v>
      </c>
      <c r="CM90" s="56">
        <f t="shared" ca="1" si="74"/>
        <v>0.81676922010320274</v>
      </c>
      <c r="CN90" s="59"/>
    </row>
    <row r="91" spans="1:92" x14ac:dyDescent="0.25">
      <c r="A91" s="62" t="s">
        <v>167</v>
      </c>
      <c r="B91" s="122">
        <v>13</v>
      </c>
      <c r="C91" s="122">
        <v>25</v>
      </c>
      <c r="D91" s="122">
        <v>20</v>
      </c>
      <c r="E91" s="122">
        <v>28</v>
      </c>
      <c r="F91" s="122"/>
      <c r="G91" s="122"/>
      <c r="H91" s="122"/>
      <c r="I91" s="67"/>
      <c r="J91" s="67"/>
      <c r="K91" s="67"/>
      <c r="L91" s="67"/>
      <c r="M91" s="67"/>
      <c r="N91" s="67">
        <f t="shared" ca="1" si="54"/>
        <v>40</v>
      </c>
      <c r="O91" s="67" t="str" cm="1">
        <f t="array" aca="1" ref="O91" ca="1">INDIRECT(ADDRESS($B91,COLUMN()))</f>
        <v>Bomber</v>
      </c>
      <c r="P91" s="67" cm="1">
        <f t="array" aca="1" ref="P91" ca="1">INDIRECT(ADDRESS($B91,COLUMN()))</f>
        <v>6</v>
      </c>
      <c r="Q91" s="67" t="str" cm="1">
        <f t="array" aca="1" ref="Q91" ca="1">INDIRECT(ADDRESS($B91,COLUMN()))</f>
        <v>-</v>
      </c>
      <c r="R91" s="67" t="str" cm="1">
        <f t="array" aca="1" ref="R91" ca="1">INDIRECT(ADDRESS($B91,COLUMN()))</f>
        <v>-</v>
      </c>
      <c r="S91" s="67" cm="1">
        <f t="array" aca="1" ref="S91" ca="1">INDIRECT(ADDRESS($B91,COLUMN()))</f>
        <v>2</v>
      </c>
      <c r="T91" s="67" t="str" cm="1">
        <f t="array" aca="1" ref="T91" ca="1">INDIRECT(ADDRESS($B91,COLUMN()))</f>
        <v>1-4</v>
      </c>
      <c r="U91" s="67" cm="1">
        <f t="array" aca="1" ref="U91" ca="1">INDIRECT(ADDRESS($B91,COLUMN()))</f>
        <v>4</v>
      </c>
      <c r="V91" s="67" cm="1">
        <f t="array" aca="1" ref="V91" ca="1">INDIRECT(ADDRESS($B91,COLUMN()))</f>
        <v>0</v>
      </c>
      <c r="W91" s="67" cm="1">
        <f t="array" aca="1" ref="W91" ca="1">INDIRECT(ADDRESS($B91,COLUMN()))</f>
        <v>4</v>
      </c>
      <c r="X91" s="67" cm="1">
        <f t="array" aca="1" ref="X91" ca="1">INDIRECT(ADDRESS($B91,COLUMN()))</f>
        <v>6</v>
      </c>
      <c r="Y91" s="67" cm="1">
        <f t="array" aca="1" ref="Y91" ca="1">INDIRECT(ADDRESS($B91,COLUMN()))</f>
        <v>1</v>
      </c>
      <c r="Z91" s="67" cm="1">
        <f t="array" aca="1" ref="Z91" ca="1">INDIRECT(ADDRESS($B91,COLUMN()))</f>
        <v>5</v>
      </c>
      <c r="AA91" s="67" t="str" cm="1">
        <f t="array" aca="1" ref="AA91" ca="1">INDIRECT(ADDRESS($B91,COLUMN()))</f>
        <v>Rocket Boosters</v>
      </c>
      <c r="AB91" s="56">
        <f t="shared" ca="1" si="55"/>
        <v>0.75242728065260123</v>
      </c>
      <c r="AC91" s="56">
        <f t="shared" ca="1" si="56"/>
        <v>0.66622346890432982</v>
      </c>
      <c r="AD91" s="56">
        <f t="shared" ca="1" si="57"/>
        <v>3.4759485334138946</v>
      </c>
      <c r="AF91" s="52"/>
      <c r="AG91" s="52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65"/>
      <c r="AU91" s="57" t="s">
        <v>33</v>
      </c>
      <c r="AV91" s="57" cm="1">
        <f t="array" aca="1" ref="AV91" ca="1">SUM(IF($C91&gt;0,IF(AND(INDIRECT(ADDRESS($C91,44))=0,INDIRECT(ADDRESS($C91,38))="UL",ISERROR(SEARCH("Rear",INDIRECT(ADDRESS($C91,33)))),ISERROR(SEARCH("Side",INDIRECT(ADDRESS($C91,33))))),INDIRECT(ADDRESS($C91,COLUMN())),0),0),IF($D91&gt;0,IF(AND(INDIRECT(ADDRESS($D91,44))=0,INDIRECT(ADDRESS($D91,38))="UL",ISERROR(SEARCH("Rear",INDIRECT(ADDRESS($D91,33)))),ISERROR(SEARCH("Side",INDIRECT(ADDRESS($D91,33))))),INDIRECT(ADDRESS($D91,COLUMN())),0),0),IF($E91&gt;0,IF(AND(INDIRECT(ADDRESS($E91,44))=0,INDIRECT(ADDRESS($E91,38))="UL",ISERROR(SEARCH("Rear",INDIRECT(ADDRESS($E91,33)))),ISERROR(SEARCH("Side",INDIRECT(ADDRESS($E91,33))))),INDIRECT(ADDRESS($E91,COLUMN())),0),0),IF($F91&gt;0,IF(AND(INDIRECT(ADDRESS($F91,44))=0,INDIRECT(ADDRESS($F91,38))="UL",ISERROR(SEARCH("Rear",INDIRECT(ADDRESS($F91,33)))),ISERROR(SEARCH("Side",INDIRECT(ADDRESS($F91,33))))),INDIRECT(ADDRESS($F91,COLUMN())),0),0),IF($G91&gt;0,IF(AND(INDIRECT(ADDRESS($G91,44))=0,INDIRECT(ADDRESS($G91,38))="UL",ISERROR(SEARCH("Rear",INDIRECT(ADDRESS($G91,33)))),ISERROR(SEARCH("Side",INDIRECT(ADDRESS($G91,33))))),INDIRECT(ADDRESS($G91,COLUMN())),0),0),IF($H91&gt;0,IF(AND(INDIRECT(ADDRESS($H91,44))=0,INDIRECT(ADDRESS($H91,38))="UL",ISERROR(SEARCH("Rear",INDIRECT(ADDRESS($H91,33)))),ISERROR(SEARCH("Side",INDIRECT(ADDRESS($H91,33))))),INDIRECT(ADDRESS($H91,COLUMN())),0),0),IF($I91&gt;0,IF(AND(INDIRECT(ADDRESS($I91,44))=0,INDIRECT(ADDRESS($I91,38))="UL",ISERROR(SEARCH("Rear",INDIRECT(ADDRESS($I91,33)))),ISERROR(SEARCH("Side",INDIRECT(ADDRESS($I91,33))))),INDIRECT(ADDRESS($I91,COLUMN())),0),0),IF($J91&gt;0,IF(AND(INDIRECT(ADDRESS($J91,44))=0,INDIRECT(ADDRESS($J91,38))="UL",ISERROR(SEARCH("Rear",INDIRECT(ADDRESS($J91,33)))),ISERROR(SEARCH("Side",INDIRECT(ADDRESS($J91,33))))),INDIRECT(ADDRESS($J91,COLUMN())),0),0),IF($K91&gt;0,IF(AND(INDIRECT(ADDRESS($K91,44))=0,INDIRECT(ADDRESS($K91,38))="UL",ISERROR(SEARCH("Rear",INDIRECT(ADDRESS($K91,33)))),ISERROR(SEARCH("Side",INDIRECT(ADDRESS($K91,33))))),INDIRECT(ADDRESS($K91,COLUMN())),0),0),IF($L91&gt;0,IF(AND(INDIRECT(ADDRESS($L91,44))=0,INDIRECT(ADDRESS($L91,38))="UL",ISERROR(SEARCH("Rear",INDIRECT(ADDRESS($L91,33)))),ISERROR(SEARCH("Side",INDIRECT(ADDRESS($L91,33))))),INDIRECT(ADDRESS($L91,COLUMN())),0),0),IF($M91&gt;0,IF(AND(INDIRECT(ADDRESS($M91,44))=0,INDIRECT(ADDRESS($M91,38))="UL",ISERROR(SEARCH("Rear",INDIRECT(ADDRESS($M91,33)))),ISERROR(SEARCH("Side",INDIRECT(ADDRESS($M91,33))))),INDIRECT(ADDRESS($M91,COLUMN())),0),0))</f>
        <v>1.6111111111111109</v>
      </c>
      <c r="AW91" s="57" cm="1">
        <f t="array" aca="1" ref="AW91" ca="1">SUM(IF($C91&gt;0,IF(AND(INDIRECT(ADDRESS($C91,44))=0,INDIRECT(ADDRESS($C91,38))="UL",ISERROR(SEARCH("Rear",INDIRECT(ADDRESS($C91,33)))),ISERROR(SEARCH("Side",INDIRECT(ADDRESS($C91,33))))),INDIRECT(ADDRESS($C91,COLUMN())),0),0),IF($D91&gt;0,IF(AND(INDIRECT(ADDRESS($D91,44))=0,INDIRECT(ADDRESS($D91,38))="UL",ISERROR(SEARCH("Rear",INDIRECT(ADDRESS($D91,33)))),ISERROR(SEARCH("Side",INDIRECT(ADDRESS($D91,33))))),INDIRECT(ADDRESS($D91,COLUMN())),0),0),IF($E91&gt;0,IF(AND(INDIRECT(ADDRESS($E91,44))=0,INDIRECT(ADDRESS($E91,38))="UL",ISERROR(SEARCH("Rear",INDIRECT(ADDRESS($E91,33)))),ISERROR(SEARCH("Side",INDIRECT(ADDRESS($E91,33))))),INDIRECT(ADDRESS($E91,COLUMN())),0),0),IF($F91&gt;0,IF(AND(INDIRECT(ADDRESS($F91,44))=0,INDIRECT(ADDRESS($F91,38))="UL",ISERROR(SEARCH("Rear",INDIRECT(ADDRESS($F91,33)))),ISERROR(SEARCH("Side",INDIRECT(ADDRESS($F91,33))))),INDIRECT(ADDRESS($F91,COLUMN())),0),0),IF($G91&gt;0,IF(AND(INDIRECT(ADDRESS($G91,44))=0,INDIRECT(ADDRESS($G91,38))="UL",ISERROR(SEARCH("Rear",INDIRECT(ADDRESS($G91,33)))),ISERROR(SEARCH("Side",INDIRECT(ADDRESS($G91,33))))),INDIRECT(ADDRESS($G91,COLUMN())),0),0),IF($H91&gt;0,IF(AND(INDIRECT(ADDRESS($H91,44))=0,INDIRECT(ADDRESS($H91,38))="UL",ISERROR(SEARCH("Rear",INDIRECT(ADDRESS($H91,33)))),ISERROR(SEARCH("Side",INDIRECT(ADDRESS($H91,33))))),INDIRECT(ADDRESS($H91,COLUMN())),0),0),IF($I91&gt;0,IF(AND(INDIRECT(ADDRESS($I91,44))=0,INDIRECT(ADDRESS($I91,38))="UL",ISERROR(SEARCH("Rear",INDIRECT(ADDRESS($I91,33)))),ISERROR(SEARCH("Side",INDIRECT(ADDRESS($I91,33))))),INDIRECT(ADDRESS($I91,COLUMN())),0),0),IF($J91&gt;0,IF(AND(INDIRECT(ADDRESS($J91,44))=0,INDIRECT(ADDRESS($J91,38))="UL",ISERROR(SEARCH("Rear",INDIRECT(ADDRESS($J91,33)))),ISERROR(SEARCH("Side",INDIRECT(ADDRESS($J91,33))))),INDIRECT(ADDRESS($J91,COLUMN())),0),0),IF($K91&gt;0,IF(AND(INDIRECT(ADDRESS($K91,44))=0,INDIRECT(ADDRESS($K91,38))="UL",ISERROR(SEARCH("Rear",INDIRECT(ADDRESS($K91,33)))),ISERROR(SEARCH("Side",INDIRECT(ADDRESS($K91,33))))),INDIRECT(ADDRESS($K91,COLUMN())),0),0),IF($L91&gt;0,IF(AND(INDIRECT(ADDRESS($L91,44))=0,INDIRECT(ADDRESS($L91,38))="UL",ISERROR(SEARCH("Rear",INDIRECT(ADDRESS($L91,33)))),ISERROR(SEARCH("Side",INDIRECT(ADDRESS($L91,33))))),INDIRECT(ADDRESS($L91,COLUMN())),0),0),IF($M91&gt;0,IF(AND(INDIRECT(ADDRESS($M91,44))=0,INDIRECT(ADDRESS($M91,38))="UL",ISERROR(SEARCH("Rear",INDIRECT(ADDRESS($M91,33)))),ISERROR(SEARCH("Side",INDIRECT(ADDRESS($M91,33))))),INDIRECT(ADDRESS($M91,COLUMN())),0),0))</f>
        <v>1.2222222222222221</v>
      </c>
      <c r="AX91" s="57" cm="1">
        <f t="array" aca="1" ref="AX91" ca="1">SUM(IF($C91&gt;0,IF(AND(INDIRECT(ADDRESS($C91,44))=0,INDIRECT(ADDRESS($C91,38))="UL",ISERROR(SEARCH("Rear",INDIRECT(ADDRESS($C91,33)))),ISERROR(SEARCH("Side",INDIRECT(ADDRESS($C91,33))))),INDIRECT(ADDRESS($C91,COLUMN())),0),0),IF($D91&gt;0,IF(AND(INDIRECT(ADDRESS($D91,44))=0,INDIRECT(ADDRESS($D91,38))="UL",ISERROR(SEARCH("Rear",INDIRECT(ADDRESS($D91,33)))),ISERROR(SEARCH("Side",INDIRECT(ADDRESS($D91,33))))),INDIRECT(ADDRESS($D91,COLUMN())),0),0),IF($E91&gt;0,IF(AND(INDIRECT(ADDRESS($E91,44))=0,INDIRECT(ADDRESS($E91,38))="UL",ISERROR(SEARCH("Rear",INDIRECT(ADDRESS($E91,33)))),ISERROR(SEARCH("Side",INDIRECT(ADDRESS($E91,33))))),INDIRECT(ADDRESS($E91,COLUMN())),0),0),IF($F91&gt;0,IF(AND(INDIRECT(ADDRESS($F91,44))=0,INDIRECT(ADDRESS($F91,38))="UL",ISERROR(SEARCH("Rear",INDIRECT(ADDRESS($F91,33)))),ISERROR(SEARCH("Side",INDIRECT(ADDRESS($F91,33))))),INDIRECT(ADDRESS($F91,COLUMN())),0),0),IF($G91&gt;0,IF(AND(INDIRECT(ADDRESS($G91,44))=0,INDIRECT(ADDRESS($G91,38))="UL",ISERROR(SEARCH("Rear",INDIRECT(ADDRESS($G91,33)))),ISERROR(SEARCH("Side",INDIRECT(ADDRESS($G91,33))))),INDIRECT(ADDRESS($G91,COLUMN())),0),0),IF($H91&gt;0,IF(AND(INDIRECT(ADDRESS($H91,44))=0,INDIRECT(ADDRESS($H91,38))="UL",ISERROR(SEARCH("Rear",INDIRECT(ADDRESS($H91,33)))),ISERROR(SEARCH("Side",INDIRECT(ADDRESS($H91,33))))),INDIRECT(ADDRESS($H91,COLUMN())),0),0),IF($I91&gt;0,IF(AND(INDIRECT(ADDRESS($I91,44))=0,INDIRECT(ADDRESS($I91,38))="UL",ISERROR(SEARCH("Rear",INDIRECT(ADDRESS($I91,33)))),ISERROR(SEARCH("Side",INDIRECT(ADDRESS($I91,33))))),INDIRECT(ADDRESS($I91,COLUMN())),0),0),IF($J91&gt;0,IF(AND(INDIRECT(ADDRESS($J91,44))=0,INDIRECT(ADDRESS($J91,38))="UL",ISERROR(SEARCH("Rear",INDIRECT(ADDRESS($J91,33)))),ISERROR(SEARCH("Side",INDIRECT(ADDRESS($J91,33))))),INDIRECT(ADDRESS($J91,COLUMN())),0),0),IF($K91&gt;0,IF(AND(INDIRECT(ADDRESS($K91,44))=0,INDIRECT(ADDRESS($K91,38))="UL",ISERROR(SEARCH("Rear",INDIRECT(ADDRESS($K91,33)))),ISERROR(SEARCH("Side",INDIRECT(ADDRESS($K91,33))))),INDIRECT(ADDRESS($K91,COLUMN())),0),0),IF($L91&gt;0,IF(AND(INDIRECT(ADDRESS($L91,44))=0,INDIRECT(ADDRESS($L91,38))="UL",ISERROR(SEARCH("Rear",INDIRECT(ADDRESS($L91,33)))),ISERROR(SEARCH("Side",INDIRECT(ADDRESS($L91,33))))),INDIRECT(ADDRESS($L91,COLUMN())),0),0),IF($M91&gt;0,IF(AND(INDIRECT(ADDRESS($M91,44))=0,INDIRECT(ADDRESS($M91,38))="UL",ISERROR(SEARCH("Rear",INDIRECT(ADDRESS($M91,33)))),ISERROR(SEARCH("Side",INDIRECT(ADDRESS($M91,33))))),INDIRECT(ADDRESS($M91,COLUMN())),0),0))</f>
        <v>0.7222222222222221</v>
      </c>
      <c r="AY91" s="58">
        <f t="shared" ca="1" si="58"/>
        <v>1.6111111111111109</v>
      </c>
      <c r="AZ91" s="58">
        <f t="shared" ca="1" si="59"/>
        <v>1.1851851851851851</v>
      </c>
      <c r="BA91" s="58" cm="1">
        <f t="array" aca="1" ref="BA91" ca="1">SUM(IF($C91&gt;0,IF(AND(INDIRECT(ADDRESS($C91,44))=0,INDIRECT(ADDRESS($C91,38))="UL"),INDIRECT(ADDRESS($C91,COLUMN())),0),0),IF($D91&gt;0,IF(AND(INDIRECT(ADDRESS($D91,44))=0,INDIRECT(ADDRESS($D91,38))="UL"),INDIRECT(ADDRESS($D91,COLUMN())),0),0),IF($E91&gt;0,IF(AND(INDIRECT(ADDRESS($E91,44))=0,INDIRECT(ADDRESS($E91,38))="UL"),INDIRECT(ADDRESS($E91,COLUMN())),0),0),IF($F91&gt;0,IF(AND(INDIRECT(ADDRESS($F91,44))=0,INDIRECT(ADDRESS($F91,38))="UL"),INDIRECT(ADDRESS($F91,COLUMN())),0),0),IF($G91&gt;0,IF(AND(INDIRECT(ADDRESS($G91,44))=0,INDIRECT(ADDRESS($G91,38))="UL"),INDIRECT(ADDRESS($G91,COLUMN())),0),0),IF($H91&gt;0,IF(AND(INDIRECT(ADDRESS($H91,44))=0,INDIRECT(ADDRESS($H91,38))="UL"),INDIRECT(ADDRESS($H91,COLUMN())),0),0),IF($I91&gt;0,IF(AND(INDIRECT(ADDRESS($I91,44))=0,INDIRECT(ADDRESS($I91,38))="UL"),INDIRECT(ADDRESS($I91,COLUMN())),0),0),IF($J91&gt;0,IF(AND(INDIRECT(ADDRESS($J91,44))=0,INDIRECT(ADDRESS($J91,38))="UL"),INDIRECT(ADDRESS($J91,COLUMN())),0),0),IF($K91&gt;0,IF(AND(INDIRECT(ADDRESS($K91,44))=0,INDIRECT(ADDRESS($K91,38))="UL"),INDIRECT(ADDRESS($K91,COLUMN())),0),0),IF($L91&gt;0,IF(AND(INDIRECT(ADDRESS($L91,44))=0,INDIRECT(ADDRESS($L91,38))="UL"),INDIRECT(ADDRESS($L91,COLUMN())),0),0),IF($M91&gt;0,IF(AND(INDIRECT(ADDRESS($M91,44))=0,INDIRECT(ADDRESS($M91,38))="UL"),INDIRECT(ADDRESS($M91,COLUMN())),0),0))</f>
        <v>0.50264550264550267</v>
      </c>
      <c r="BB91" s="58" cm="1">
        <f t="array" aca="1" ref="BB91" ca="1">SUM(IF($C91&gt;0,IF(AND(INDIRECT(ADDRESS($C91,44))=0,INDIRECT(ADDRESS($C91,38))="UL"),INDIRECT(ADDRESS($C91,COLUMN())),0),0),IF($D91&gt;0,IF(AND(INDIRECT(ADDRESS($D91,44))=0,INDIRECT(ADDRESS($D91,38))="UL"),INDIRECT(ADDRESS($D91,COLUMN())),0),0),IF($E91&gt;0,IF(AND(INDIRECT(ADDRESS($E91,44))=0,INDIRECT(ADDRESS($E91,38))="UL"),INDIRECT(ADDRESS($E91,COLUMN())),0),0),IF($F91&gt;0,IF(AND(INDIRECT(ADDRESS($F91,44))=0,INDIRECT(ADDRESS($F91,38))="UL"),INDIRECT(ADDRESS($F91,COLUMN())),0),0),IF($G91&gt;0,IF(AND(INDIRECT(ADDRESS($G91,44))=0,INDIRECT(ADDRESS($G91,38))="UL"),INDIRECT(ADDRESS($G91,COLUMN())),0),0),IF($H91&gt;0,IF(AND(INDIRECT(ADDRESS($H91,44))=0,INDIRECT(ADDRESS($H91,38))="UL"),INDIRECT(ADDRESS($H91,COLUMN())),0),0),IF($I91&gt;0,IF(AND(INDIRECT(ADDRESS($I91,44))=0,INDIRECT(ADDRESS($I91,38))="UL"),INDIRECT(ADDRESS($I91,COLUMN())),0),0),IF($J91&gt;0,IF(AND(INDIRECT(ADDRESS($J91,44))=0,INDIRECT(ADDRESS($J91,38))="UL"),INDIRECT(ADDRESS($J91,COLUMN())),0),0),IF($K91&gt;0,IF(AND(INDIRECT(ADDRESS($K91,44))=0,INDIRECT(ADDRESS($K91,38))="UL"),INDIRECT(ADDRESS($K91,COLUMN())),0),0),IF($L91&gt;0,IF(AND(INDIRECT(ADDRESS($L91,44))=0,INDIRECT(ADDRESS($L91,38))="UL"),INDIRECT(ADDRESS($L91,COLUMN())),0),0),IF($M91&gt;0,IF(AND(INDIRECT(ADDRESS($M91,44))=0,INDIRECT(ADDRESS($M91,38))="UL"),INDIRECT(ADDRESS($M91,COLUMN())),0),0))</f>
        <v>0.57248677248677238</v>
      </c>
      <c r="BC91" s="58" cm="1">
        <f t="array" aca="1" ref="BC91" ca="1">SUM(IF($C91&gt;0,IF(AND(INDIRECT(ADDRESS($C91,44))=0,INDIRECT(ADDRESS($C91,38))="UL"),INDIRECT(ADDRESS($C91,COLUMN())),0),0),IF($D91&gt;0,IF(AND(INDIRECT(ADDRESS($D91,44))=0,INDIRECT(ADDRESS($D91,38))="UL"),INDIRECT(ADDRESS($D91,COLUMN())),0),0),IF($E91&gt;0,IF(AND(INDIRECT(ADDRESS($E91,44))=0,INDIRECT(ADDRESS($E91,38))="UL"),INDIRECT(ADDRESS($E91,COLUMN())),0),0),IF($F91&gt;0,IF(AND(INDIRECT(ADDRESS($F91,44))=0,INDIRECT(ADDRESS($F91,38))="UL"),INDIRECT(ADDRESS($F91,COLUMN())),0),0),IF($G91&gt;0,IF(AND(INDIRECT(ADDRESS($G91,44))=0,INDIRECT(ADDRESS($G91,38))="UL"),INDIRECT(ADDRESS($G91,COLUMN())),0),0),IF($H91&gt;0,IF(AND(INDIRECT(ADDRESS($H91,44))=0,INDIRECT(ADDRESS($H91,38))="UL"),INDIRECT(ADDRESS($H91,COLUMN())),0),0),IF($I91&gt;0,IF(AND(INDIRECT(ADDRESS($I91,44))=0,INDIRECT(ADDRESS($I91,38))="UL"),INDIRECT(ADDRESS($I91,COLUMN())),0),0),IF($J91&gt;0,IF(AND(INDIRECT(ADDRESS($J91,44))=0,INDIRECT(ADDRESS($J91,38))="UL"),INDIRECT(ADDRESS($J91,COLUMN())),0),0),IF($K91&gt;0,IF(AND(INDIRECT(ADDRESS($K91,44))=0,INDIRECT(ADDRESS($K91,38))="UL"),INDIRECT(ADDRESS($K91,COLUMN())),0),0),IF($L91&gt;0,IF(AND(INDIRECT(ADDRESS($L91,44))=0,INDIRECT(ADDRESS($L91,38))="UL"),INDIRECT(ADDRESS($L91,COLUMN())),0),0),IF($M91&gt;0,IF(AND(INDIRECT(ADDRESS($M91,44))=0,INDIRECT(ADDRESS($M91,38))="UL"),INDIRECT(ADDRESS($M91,COLUMN())),0),0))</f>
        <v>0.44973544973544965</v>
      </c>
      <c r="BD91" s="58" cm="1">
        <f t="array" aca="1" ref="BD91" ca="1">SUM(IF($C91&gt;0,IF(AND(INDIRECT(ADDRESS($C91,44))=0,INDIRECT(ADDRESS($C91,38))="UL"),INDIRECT(ADDRESS($C91,COLUMN())),0),0),IF($D91&gt;0,IF(AND(INDIRECT(ADDRESS($D91,44))=0,INDIRECT(ADDRESS($D91,38))="UL"),INDIRECT(ADDRESS($D91,COLUMN())),0),0),IF($E91&gt;0,IF(AND(INDIRECT(ADDRESS($E91,44))=0,INDIRECT(ADDRESS($E91,38))="UL"),INDIRECT(ADDRESS($E91,COLUMN())),0),0),IF($F91&gt;0,IF(AND(INDIRECT(ADDRESS($F91,44))=0,INDIRECT(ADDRESS($F91,38))="UL"),INDIRECT(ADDRESS($F91,COLUMN())),0),0),IF($G91&gt;0,IF(AND(INDIRECT(ADDRESS($G91,44))=0,INDIRECT(ADDRESS($G91,38))="UL"),INDIRECT(ADDRESS($G91,COLUMN())),0),0),IF($H91&gt;0,IF(AND(INDIRECT(ADDRESS($H91,44))=0,INDIRECT(ADDRESS($H91,38))="UL"),INDIRECT(ADDRESS($H91,COLUMN())),0),0),IF($I91&gt;0,IF(AND(INDIRECT(ADDRESS($I91,44))=0,INDIRECT(ADDRESS($I91,38))="UL"),INDIRECT(ADDRESS($I91,COLUMN())),0),0),IF($J91&gt;0,IF(AND(INDIRECT(ADDRESS($J91,44))=0,INDIRECT(ADDRESS($J91,38))="UL"),INDIRECT(ADDRESS($J91,COLUMN())),0),0),IF($K91&gt;0,IF(AND(INDIRECT(ADDRESS($K91,44))=0,INDIRECT(ADDRESS($K91,38))="UL"),INDIRECT(ADDRESS($K91,COLUMN())),0),0),IF($L91&gt;0,IF(AND(INDIRECT(ADDRESS($L91,44))=0,INDIRECT(ADDRESS($L91,38))="UL"),INDIRECT(ADDRESS($L91,COLUMN())),0),0),IF($M91&gt;0,IF(AND(INDIRECT(ADDRESS($M91,44))=0,INDIRECT(ADDRESS($M91,38))="UL"),INDIRECT(ADDRESS($M91,COLUMN())),0),0))</f>
        <v>0.54920634920634914</v>
      </c>
      <c r="BE91" s="57">
        <f t="shared" ca="1" si="60"/>
        <v>0.50264550264550267</v>
      </c>
      <c r="BF91" s="57" cm="1">
        <f t="array" aca="1" ref="BF91" ca="1">SUM(IF($C91&gt;0,IF(INDIRECT(ADDRESS($C91,45))=1,INDIRECT(ADDRESS($C91,52))*INDIRECT(ADDRESS($C91,42))/5,0),0), IF($D91&gt;0,IF(INDIRECT(ADDRESS($D91,45))=1,INDIRECT(ADDRESS($D91,52))*INDIRECT(ADDRESS($D91,42))/5,0),0), IF($E91&gt;0,IF(INDIRECT(ADDRESS($E91,45))=1,INDIRECT(ADDRESS($E91,52))*INDIRECT(ADDRESS($E91,42))/5,0),0), IF($F91&gt;0,IF(INDIRECT(ADDRESS($F91,45))=1,INDIRECT(ADDRESS($F91,52))*INDIRECT(ADDRESS($F91,42))/5,0),0), IF($G91&gt;0,IF(INDIRECT(ADDRESS($G91,45))=1,INDIRECT(ADDRESS($G91,52))*INDIRECT(ADDRESS($G91,42))/5,0),0), IF($H91&gt;0,IF(INDIRECT(ADDRESS($H91,45))=1,INDIRECT(ADDRESS($H91,52))*INDIRECT(ADDRESS($H91,42))/5,0),0)
)*$BF$296/100</f>
        <v>0</v>
      </c>
      <c r="BG91" s="19"/>
      <c r="BH91" s="57" cm="1">
        <f t="array" aca="1" ref="BH91" ca="1">SUM(IF($C91&gt;0,IF(AND(INDIRECT(ADDRESS($C91,44))=0,INDIRECT(ADDRESS($C91,38))&lt;&gt;"UL"),INDIRECT(ADDRESS($C91,COLUMN()-12)),0),0), IF($D91&gt;0,IF(AND(INDIRECT(ADDRESS($D91,44))=0,INDIRECT(ADDRESS($D91,38))&lt;&gt;"UL"),INDIRECT(ADDRESS($D91,COLUMN()-12)),0),0), IF($E91&gt;0,IF(AND(INDIRECT(ADDRESS($E91,44))=0,INDIRECT(ADDRESS($E91,38))&lt;&gt;"UL"),INDIRECT(ADDRESS($E91,COLUMN()-12)),0),0), IF($F91&gt;0,IF(AND(INDIRECT(ADDRESS($F91,44))=0,INDIRECT(ADDRESS($F91,38))&lt;&gt;"UL"),INDIRECT(ADDRESS($F91,COLUMN()-12)),0),0), IF($G91&gt;0,IF(AND(INDIRECT(ADDRESS($G91,44))=0,INDIRECT(ADDRESS($G91,38))&lt;&gt;"UL"),INDIRECT(ADDRESS($G91,COLUMN()-12)),0),0), IF($H91&gt;0,IF(AND(INDIRECT(ADDRESS($H91,44))=0,INDIRECT(ADDRESS($H91,38))&lt;&gt;"UL"),INDIRECT(ADDRESS($H91,COLUMN()-12)),0),0), IF($I91&gt;0,IF(AND(INDIRECT(ADDRESS($I91,44))=0,INDIRECT(ADDRESS($I91,38))&lt;&gt;"UL"),INDIRECT(ADDRESS($I91,COLUMN()-12)),0),0), IF($J91&gt;0,IF(AND(INDIRECT(ADDRESS($J91,44))=0,INDIRECT(ADDRESS($J91,38))&lt;&gt;"UL"),INDIRECT(ADDRESS($J91,COLUMN()-12)),0),0), IF($K91&gt;0,IF(AND(INDIRECT(ADDRESS($K91,44))=0,INDIRECT(ADDRESS($K91,38))&lt;&gt;"UL"),INDIRECT(ADDRESS($K91,COLUMN()-12)),0),0), IF($L91&gt;0,IF(AND(INDIRECT(ADDRESS($L91,44))=0,INDIRECT(ADDRESS($L91,38))&lt;&gt;"UL"),INDIRECT(ADDRESS($L91,COLUMN()-12)),0),0), IF($M91&gt;0,IF(AND(INDIRECT(ADDRESS($M91,44))=0,INDIRECT(ADDRESS($M91,38))&lt;&gt;"UL"),INDIRECT(ADDRESS($M91,COLUMN()-12)),0),0))</f>
        <v>0</v>
      </c>
      <c r="BI91" s="57" cm="1">
        <f t="array" aca="1" ref="BI91" ca="1">SUM(IF($C91&gt;0,IF(AND(INDIRECT(ADDRESS($C91,44))=0,INDIRECT(ADDRESS($C91,38))&lt;&gt;"UL"),INDIRECT(ADDRESS($C91,COLUMN()-12)),0),0), IF($D91&gt;0,IF(AND(INDIRECT(ADDRESS($D91,44))=0,INDIRECT(ADDRESS($D91,38))&lt;&gt;"UL"),INDIRECT(ADDRESS($D91,COLUMN()-12)),0),0), IF($E91&gt;0,IF(AND(INDIRECT(ADDRESS($E91,44))=0,INDIRECT(ADDRESS($E91,38))&lt;&gt;"UL"),INDIRECT(ADDRESS($E91,COLUMN()-12)),0),0), IF($F91&gt;0,IF(AND(INDIRECT(ADDRESS($F91,44))=0,INDIRECT(ADDRESS($F91,38))&lt;&gt;"UL"),INDIRECT(ADDRESS($F91,COLUMN()-12)),0),0), IF($G91&gt;0,IF(AND(INDIRECT(ADDRESS($G91,44))=0,INDIRECT(ADDRESS($G91,38))&lt;&gt;"UL"),INDIRECT(ADDRESS($G91,COLUMN()-12)),0),0), IF($H91&gt;0,IF(AND(INDIRECT(ADDRESS($H91,44))=0,INDIRECT(ADDRESS($H91,38))&lt;&gt;"UL"),INDIRECT(ADDRESS($H91,COLUMN()-12)),0),0), IF($I91&gt;0,IF(AND(INDIRECT(ADDRESS($I91,44))=0,INDIRECT(ADDRESS($I91,38))&lt;&gt;"UL"),INDIRECT(ADDRESS($I91,COLUMN()-12)),0),0), IF($J91&gt;0,IF(AND(INDIRECT(ADDRESS($J91,44))=0,INDIRECT(ADDRESS($J91,38))&lt;&gt;"UL"),INDIRECT(ADDRESS($J91,COLUMN()-12)),0),0), IF($K91&gt;0,IF(AND(INDIRECT(ADDRESS($K91,44))=0,INDIRECT(ADDRESS($K91,38))&lt;&gt;"UL"),INDIRECT(ADDRESS($K91,COLUMN()-12)),0),0), IF($L91&gt;0,IF(AND(INDIRECT(ADDRESS($L91,44))=0,INDIRECT(ADDRESS($L91,38))&lt;&gt;"UL"),INDIRECT(ADDRESS($L91,COLUMN()-12)),0),0), IF($M91&gt;0,IF(AND(INDIRECT(ADDRESS($M91,44))=0,INDIRECT(ADDRESS($M91,38))&lt;&gt;"UL"),INDIRECT(ADDRESS($M91,COLUMN()-12)),0),0))</f>
        <v>0</v>
      </c>
      <c r="BJ91" s="57" cm="1">
        <f t="array" aca="1" ref="BJ91" ca="1">SUM(IF($C91&gt;0,IF(AND(INDIRECT(ADDRESS($C91,44))=0,INDIRECT(ADDRESS($C91,38))&lt;&gt;"UL"),INDIRECT(ADDRESS($C91,COLUMN()-12)),0),0), IF($D91&gt;0,IF(AND(INDIRECT(ADDRESS($D91,44))=0,INDIRECT(ADDRESS($D91,38))&lt;&gt;"UL"),INDIRECT(ADDRESS($D91,COLUMN()-12)),0),0), IF($E91&gt;0,IF(AND(INDIRECT(ADDRESS($E91,44))=0,INDIRECT(ADDRESS($E91,38))&lt;&gt;"UL"),INDIRECT(ADDRESS($E91,COLUMN()-12)),0),0), IF($F91&gt;0,IF(AND(INDIRECT(ADDRESS($F91,44))=0,INDIRECT(ADDRESS($F91,38))&lt;&gt;"UL"),INDIRECT(ADDRESS($F91,COLUMN()-12)),0),0), IF($G91&gt;0,IF(AND(INDIRECT(ADDRESS($G91,44))=0,INDIRECT(ADDRESS($G91,38))&lt;&gt;"UL"),INDIRECT(ADDRESS($G91,COLUMN()-12)),0),0), IF($H91&gt;0,IF(AND(INDIRECT(ADDRESS($H91,44))=0,INDIRECT(ADDRESS($H91,38))&lt;&gt;"UL"),INDIRECT(ADDRESS($H91,COLUMN()-12)),0),0), IF($I91&gt;0,IF(AND(INDIRECT(ADDRESS($I91,44))=0,INDIRECT(ADDRESS($I91,38))&lt;&gt;"UL"),INDIRECT(ADDRESS($I91,COLUMN()-12)),0),0), IF($J91&gt;0,IF(AND(INDIRECT(ADDRESS($J91,44))=0,INDIRECT(ADDRESS($J91,38))&lt;&gt;"UL"),INDIRECT(ADDRESS($J91,COLUMN()-12)),0),0), IF($K91&gt;0,IF(AND(INDIRECT(ADDRESS($K91,44))=0,INDIRECT(ADDRESS($K91,38))&lt;&gt;"UL"),INDIRECT(ADDRESS($K91,COLUMN()-12)),0),0), IF($L91&gt;0,IF(AND(INDIRECT(ADDRESS($L91,44))=0,INDIRECT(ADDRESS($L91,38))&lt;&gt;"UL"),INDIRECT(ADDRESS($L91,COLUMN()-12)),0),0), IF($M91&gt;0,IF(AND(INDIRECT(ADDRESS($M91,44))=0,INDIRECT(ADDRESS($M91,38))&lt;&gt;"UL"),INDIRECT(ADDRESS($M91,COLUMN()-12)),0),0))</f>
        <v>0</v>
      </c>
      <c r="BK91" s="57">
        <f t="shared" ca="1" si="61"/>
        <v>0</v>
      </c>
      <c r="BL91" s="58">
        <f t="shared" ca="1" si="62"/>
        <v>0</v>
      </c>
      <c r="BM91" s="57" cm="1">
        <f t="array" aca="1" ref="BM91" ca="1">SUM(IF($C91&gt;0,IF(AND(INDIRECT(ADDRESS($C91,44))=0,INDIRECT(ADDRESS($C91,38))&lt;&gt;"UL"),INDIRECT(ADDRESS($C91,COLUMN()-12)),0),0), IF($D91&gt;0,IF(AND(INDIRECT(ADDRESS($D91,44))=0,INDIRECT(ADDRESS($D91,38))&lt;&gt;"UL"),INDIRECT(ADDRESS($D91,COLUMN()-12)),0),0), IF($E91&gt;0,IF(AND(INDIRECT(ADDRESS($E91,44))=0,INDIRECT(ADDRESS($E91,38))&lt;&gt;"UL"),INDIRECT(ADDRESS($E91,COLUMN()-12)),0),0), IF($F91&gt;0,IF(AND(INDIRECT(ADDRESS($F91,44))=0,INDIRECT(ADDRESS($F91,38))&lt;&gt;"UL"),INDIRECT(ADDRESS($F91,COLUMN()-12)),0),0), IF($G91&gt;0,IF(AND(INDIRECT(ADDRESS($G91,44))=0,INDIRECT(ADDRESS($G91,38))&lt;&gt;"UL"),INDIRECT(ADDRESS($G91,COLUMN()-12)),0),0), IF($H91&gt;0,IF(AND(INDIRECT(ADDRESS($H91,44))=0,INDIRECT(ADDRESS($H91,38))&lt;&gt;"UL"),INDIRECT(ADDRESS($H91,COLUMN()-12)),0),0), IF($I91&gt;0,IF(AND(INDIRECT(ADDRESS($I91,44))=0,INDIRECT(ADDRESS($I91,38))&lt;&gt;"UL"),INDIRECT(ADDRESS($I91,COLUMN()-12)),0),0), IF($J91&gt;0,IF(AND(INDIRECT(ADDRESS($J91,44))=0,INDIRECT(ADDRESS($J91,38))&lt;&gt;"UL"),INDIRECT(ADDRESS($J91,COLUMN()-12)),0),0), IF($K91&gt;0,IF(AND(INDIRECT(ADDRESS($K91,44))=0,INDIRECT(ADDRESS($K91,38))&lt;&gt;"UL"),INDIRECT(ADDRESS($K91,COLUMN()-11)),0),0), IF($L91&gt;0,IF(AND(INDIRECT(ADDRESS($L91,44))=0,INDIRECT(ADDRESS($L91,38))&lt;&gt;"UL"),INDIRECT(ADDRESS($L91,COLUMN()-11)),0),0), IF($M91&gt;0,IF(AND(INDIRECT(ADDRESS($M91,44))=0,INDIRECT(ADDRESS($M91,38))&lt;&gt;"UL"),INDIRECT(ADDRESS($M91,COLUMN()-11)),0),0))</f>
        <v>0</v>
      </c>
      <c r="BN91" s="57" cm="1">
        <f t="array" aca="1" ref="BN91" ca="1">SUM(IF($C91&gt;0,IF(AND(INDIRECT(ADDRESS($C91,44))=0,INDIRECT(ADDRESS($C91,38))&lt;&gt;"UL"),INDIRECT(ADDRESS($C91,COLUMN()-12)),0),0), IF($D91&gt;0,IF(AND(INDIRECT(ADDRESS($D91,44))=0,INDIRECT(ADDRESS($D91,38))&lt;&gt;"UL"),INDIRECT(ADDRESS($D91,COLUMN()-12)),0),0), IF($E91&gt;0,IF(AND(INDIRECT(ADDRESS($E91,44))=0,INDIRECT(ADDRESS($E91,38))&lt;&gt;"UL"),INDIRECT(ADDRESS($E91,COLUMN()-12)),0),0), IF($F91&gt;0,IF(AND(INDIRECT(ADDRESS($F91,44))=0,INDIRECT(ADDRESS($F91,38))&lt;&gt;"UL"),INDIRECT(ADDRESS($F91,COLUMN()-12)),0),0), IF($G91&gt;0,IF(AND(INDIRECT(ADDRESS($G91,44))=0,INDIRECT(ADDRESS($G91,38))&lt;&gt;"UL"),INDIRECT(ADDRESS($G91,COLUMN()-12)),0),0), IF($H91&gt;0,IF(AND(INDIRECT(ADDRESS($H91,44))=0,INDIRECT(ADDRESS($H91,38))&lt;&gt;"UL"),INDIRECT(ADDRESS($H91,COLUMN()-12)),0),0), IF($I91&gt;0,IF(AND(INDIRECT(ADDRESS($I91,44))=0,INDIRECT(ADDRESS($I91,38))&lt;&gt;"UL"),INDIRECT(ADDRESS($I91,COLUMN()-12)),0),0), IF($J91&gt;0,IF(AND(INDIRECT(ADDRESS($J91,44))=0,INDIRECT(ADDRESS($J91,38))&lt;&gt;"UL"),INDIRECT(ADDRESS($J91,COLUMN()-12)),0),0), IF($K91&gt;0,IF(AND(INDIRECT(ADDRESS($K91,44))=0,INDIRECT(ADDRESS($K91,38))&lt;&gt;"UL"),INDIRECT(ADDRESS($K91,COLUMN()-11)),0),0), IF($L91&gt;0,IF(AND(INDIRECT(ADDRESS($L91,44))=0,INDIRECT(ADDRESS($L91,38))&lt;&gt;"UL"),INDIRECT(ADDRESS($L91,COLUMN()-11)),0),0), IF($M91&gt;0,IF(AND(INDIRECT(ADDRESS($M91,44))=0,INDIRECT(ADDRESS($M91,38))&lt;&gt;"UL"),INDIRECT(ADDRESS($M91,COLUMN()-11)),0),0))</f>
        <v>0</v>
      </c>
      <c r="BO91" s="57" cm="1">
        <f t="array" aca="1" ref="BO91" ca="1">SUM(IF($C91&gt;0,IF(AND(INDIRECT(ADDRESS($C91,44))=0,INDIRECT(ADDRESS($C91,38))&lt;&gt;"UL"),INDIRECT(ADDRESS($C91,COLUMN()-12)),0),0), IF($D91&gt;0,IF(AND(INDIRECT(ADDRESS($D91,44))=0,INDIRECT(ADDRESS($D91,38))&lt;&gt;"UL"),INDIRECT(ADDRESS($D91,COLUMN()-12)),0),0), IF($E91&gt;0,IF(AND(INDIRECT(ADDRESS($E91,44))=0,INDIRECT(ADDRESS($E91,38))&lt;&gt;"UL"),INDIRECT(ADDRESS($E91,COLUMN()-12)),0),0), IF($F91&gt;0,IF(AND(INDIRECT(ADDRESS($F91,44))=0,INDIRECT(ADDRESS($F91,38))&lt;&gt;"UL"),INDIRECT(ADDRESS($F91,COLUMN()-12)),0),0), IF($G91&gt;0,IF(AND(INDIRECT(ADDRESS($G91,44))=0,INDIRECT(ADDRESS($G91,38))&lt;&gt;"UL"),INDIRECT(ADDRESS($G91,COLUMN()-12)),0),0), IF($H91&gt;0,IF(AND(INDIRECT(ADDRESS($H91,44))=0,INDIRECT(ADDRESS($H91,38))&lt;&gt;"UL"),INDIRECT(ADDRESS($H91,COLUMN()-12)),0),0), IF($I91&gt;0,IF(AND(INDIRECT(ADDRESS($I91,44))=0,INDIRECT(ADDRESS($I91,38))&lt;&gt;"UL"),INDIRECT(ADDRESS($I91,COLUMN()-12)),0),0), IF($J91&gt;0,IF(AND(INDIRECT(ADDRESS($J91,44))=0,INDIRECT(ADDRESS($J91,38))&lt;&gt;"UL"),INDIRECT(ADDRESS($J91,COLUMN()-12)),0),0), IF($K91&gt;0,IF(AND(INDIRECT(ADDRESS($K91,44))=0,INDIRECT(ADDRESS($K91,38))&lt;&gt;"UL"),INDIRECT(ADDRESS($K91,COLUMN()-11)),0),0), IF($L91&gt;0,IF(AND(INDIRECT(ADDRESS($L91,44))=0,INDIRECT(ADDRESS($L91,38))&lt;&gt;"UL"),INDIRECT(ADDRESS($L91,COLUMN()-11)),0),0), IF($M91&gt;0,IF(AND(INDIRECT(ADDRESS($M91,44))=0,INDIRECT(ADDRESS($M91,38))&lt;&gt;"UL"),INDIRECT(ADDRESS($M91,COLUMN()-11)),0),0))</f>
        <v>0</v>
      </c>
      <c r="BP91" s="57" cm="1">
        <f t="array" aca="1" ref="BP91" ca="1">SUM(IF($C91&gt;0,IF(AND(INDIRECT(ADDRESS($C91,44))=0,INDIRECT(ADDRESS($C91,38))&lt;&gt;"UL"),INDIRECT(ADDRESS($C91,COLUMN()-12)),0),0), IF($D91&gt;0,IF(AND(INDIRECT(ADDRESS($D91,44))=0,INDIRECT(ADDRESS($D91,38))&lt;&gt;"UL"),INDIRECT(ADDRESS($D91,COLUMN()-12)),0),0), IF($E91&gt;0,IF(AND(INDIRECT(ADDRESS($E91,44))=0,INDIRECT(ADDRESS($E91,38))&lt;&gt;"UL"),INDIRECT(ADDRESS($E91,COLUMN()-12)),0),0), IF($F91&gt;0,IF(AND(INDIRECT(ADDRESS($F91,44))=0,INDIRECT(ADDRESS($F91,38))&lt;&gt;"UL"),INDIRECT(ADDRESS($F91,COLUMN()-12)),0),0), IF($G91&gt;0,IF(AND(INDIRECT(ADDRESS($G91,44))=0,INDIRECT(ADDRESS($G91,38))&lt;&gt;"UL"),INDIRECT(ADDRESS($G91,COLUMN()-12)),0),0), IF($H91&gt;0,IF(AND(INDIRECT(ADDRESS($H91,44))=0,INDIRECT(ADDRESS($H91,38))&lt;&gt;"UL"),INDIRECT(ADDRESS($H91,COLUMN()-12)),0),0), IF($I91&gt;0,IF(AND(INDIRECT(ADDRESS($I91,44))=0,INDIRECT(ADDRESS($I91,38))&lt;&gt;"UL"),INDIRECT(ADDRESS($I91,COLUMN()-12)),0),0), IF($J91&gt;0,IF(AND(INDIRECT(ADDRESS($J91,44))=0,INDIRECT(ADDRESS($J91,38))&lt;&gt;"UL"),INDIRECT(ADDRESS($J91,COLUMN()-12)),0),0), IF($K91&gt;0,IF(AND(INDIRECT(ADDRESS($K91,44))=0,INDIRECT(ADDRESS($K91,38))&lt;&gt;"UL"),INDIRECT(ADDRESS($K91,COLUMN()-11)),0),0), IF($L91&gt;0,IF(AND(INDIRECT(ADDRESS($L91,44))=0,INDIRECT(ADDRESS($L91,38))&lt;&gt;"UL"),INDIRECT(ADDRESS($L91,COLUMN()-11)),0),0), IF($M91&gt;0,IF(AND(INDIRECT(ADDRESS($M91,44))=0,INDIRECT(ADDRESS($M91,38))&lt;&gt;"UL"),INDIRECT(ADDRESS($M91,COLUMN()-11)),0),0))</f>
        <v>0</v>
      </c>
      <c r="BQ91" s="57">
        <f t="shared" ca="1" si="63"/>
        <v>0</v>
      </c>
      <c r="BR91" s="161">
        <f t="shared" ca="1" si="64"/>
        <v>84.485427806350813</v>
      </c>
      <c r="BS91" s="56"/>
      <c r="BT91" s="56">
        <f t="shared" ca="1" si="65"/>
        <v>4.6462491904065102</v>
      </c>
      <c r="BU91" s="63">
        <f t="shared" ca="1" si="66"/>
        <v>0.11615622976016275</v>
      </c>
      <c r="BV91" s="57" t="s">
        <v>33</v>
      </c>
      <c r="BW91" s="57" cm="1">
        <f t="array" aca="1" ref="BW91" ca="1">SUM(IF($C91&gt;0,IF(AND(INDIRECT(ADDRESS($C91,44))=0,INDIRECT(ADDRESS($C91,38))="UL",ISERROR(SEARCH("Rear",INDIRECT(ADDRESS($C91,33)))),ISERROR(SEARCH("Side",INDIRECT(ADDRESS($C91,33))))),INDIRECT(ADDRESS($C91,COLUMN())),0),0),IF($D91&gt;0,IF(AND(INDIRECT(ADDRESS($D91,44))=0,INDIRECT(ADDRESS($D91,38))="UL",ISERROR(SEARCH("Rear",INDIRECT(ADDRESS($D91,33)))),ISERROR(SEARCH("Side",INDIRECT(ADDRESS($D91,33))))),INDIRECT(ADDRESS($D91,COLUMN())),0),0),IF($E91&gt;0,IF(AND(INDIRECT(ADDRESS($E91,44))=0,INDIRECT(ADDRESS($E91,38))="UL",ISERROR(SEARCH("Rear",INDIRECT(ADDRESS($E91,33)))),ISERROR(SEARCH("Side",INDIRECT(ADDRESS($E91,33))))),INDIRECT(ADDRESS($E91,COLUMN())),0),0),IF($F91&gt;0,IF(AND(INDIRECT(ADDRESS($F91,44))=0,INDIRECT(ADDRESS($F91,38))="UL",ISERROR(SEARCH("Rear",INDIRECT(ADDRESS($F91,33)))),ISERROR(SEARCH("Side",INDIRECT(ADDRESS($F91,33))))),INDIRECT(ADDRESS($F91,COLUMN())),0),0),IF($G91&gt;0,IF(AND(INDIRECT(ADDRESS($G91,44))=0,INDIRECT(ADDRESS($G91,38))="UL",ISERROR(SEARCH("Rear",INDIRECT(ADDRESS($G91,33)))),ISERROR(SEARCH("Side",INDIRECT(ADDRESS($G91,33))))),INDIRECT(ADDRESS($G91,COLUMN())),0),0),IF($H91&gt;0,IF(AND(INDIRECT(ADDRESS($H91,44))=0,INDIRECT(ADDRESS($H91,38))="UL",ISERROR(SEARCH("Rear",INDIRECT(ADDRESS($H91,33)))),ISERROR(SEARCH("Side",INDIRECT(ADDRESS($H91,33))))),INDIRECT(ADDRESS($H91,COLUMN())),0),0),IF($I91&gt;0,IF(AND(INDIRECT(ADDRESS($I91,44))=0,INDIRECT(ADDRESS($I91,38))="UL",ISERROR(SEARCH("Rear",INDIRECT(ADDRESS($I91,33)))),ISERROR(SEARCH("Side",INDIRECT(ADDRESS($I91,33))))),INDIRECT(ADDRESS($I91,COLUMN())),0),0),IF($J91&gt;0,IF(AND(INDIRECT(ADDRESS($J91,44))=0,INDIRECT(ADDRESS($J91,38))="UL",ISERROR(SEARCH("Rear",INDIRECT(ADDRESS($J91,33)))),ISERROR(SEARCH("Side",INDIRECT(ADDRESS($J91,33))))),INDIRECT(ADDRESS($J91,COLUMN())),0),0),IF($K91&gt;0,IF(AND(INDIRECT(ADDRESS($K91,44))=0,INDIRECT(ADDRESS($K91,38))="UL",ISERROR(SEARCH("Rear",INDIRECT(ADDRESS($K91,33)))),ISERROR(SEARCH("Side",INDIRECT(ADDRESS($K91,33))))),INDIRECT(ADDRESS($K91,COLUMN())),0),0),IF($L91&gt;0,IF(AND(INDIRECT(ADDRESS($L91,44))=0,INDIRECT(ADDRESS($L91,38))="UL",ISERROR(SEARCH("Rear",INDIRECT(ADDRESS($L91,33)))),ISERROR(SEARCH("Side",INDIRECT(ADDRESS($L91,33))))),INDIRECT(ADDRESS($L91,COLUMN())),0),0),IF($M91&gt;0,IF(AND(INDIRECT(ADDRESS($M91,44))=0,INDIRECT(ADDRESS($M91,38))="UL",ISERROR(SEARCH("Rear",INDIRECT(ADDRESS($M91,33)))),ISERROR(SEARCH("Side",INDIRECT(ADDRESS($M91,33))))),INDIRECT(ADDRESS($M91,COLUMN())),0),0))</f>
        <v>0.77777777777777768</v>
      </c>
      <c r="BX91" s="57">
        <f t="shared" ca="1" si="67"/>
        <v>1.6111111111111109</v>
      </c>
      <c r="BY91" s="57" cm="1">
        <f t="array" aca="1" ref="BY91" ca="1">SUM(IF($C91&gt;0,IF(AND(INDIRECT(ADDRESS($C91,44))=0,INDIRECT(ADDRESS($C91,38))="UL"),INDIRECT(ADDRESS($C91,COLUMN())),0),0),IF($D91&gt;0,IF(AND(INDIRECT(ADDRESS($D91,44))=0,INDIRECT(ADDRESS($D91,38))="UL"),INDIRECT(ADDRESS($D91,COLUMN())),0),0),IF($E91&gt;0,IF(AND(INDIRECT(ADDRESS($E91,44))=0,INDIRECT(ADDRESS($E91,38))="UL"),INDIRECT(ADDRESS($E91,COLUMN())),0),0),IF($F91&gt;0,IF(AND(INDIRECT(ADDRESS($F91,44))=0,INDIRECT(ADDRESS($F91,38))="UL"),INDIRECT(ADDRESS($F91,COLUMN())),0),0),IF($G91&gt;0,IF(AND(INDIRECT(ADDRESS($G91,44))=0,INDIRECT(ADDRESS($G91,38))="UL"),INDIRECT(ADDRESS($G91,COLUMN())),0),0),IF($H91&gt;0,IF(AND(INDIRECT(ADDRESS($H91,44))=0,INDIRECT(ADDRESS($H91,38))="UL"),INDIRECT(ADDRESS($H91,COLUMN())),0),0),IF($I91&gt;0,IF(AND(INDIRECT(ADDRESS($I91,44))=0,INDIRECT(ADDRESS($I91,38))="UL"),INDIRECT(ADDRESS($I91,COLUMN())),0),0),IF($J91&gt;0,IF(AND(INDIRECT(ADDRESS($J91,44))=0,INDIRECT(ADDRESS($J91,38))="UL"),INDIRECT(ADDRESS($J91,COLUMN())),0),0),IF($K91&gt;0,IF(AND(INDIRECT(ADDRESS($K91,44))=0,INDIRECT(ADDRESS($K91,38))="UL"),INDIRECT(ADDRESS($K91,COLUMN())),0),0),IF($L91&gt;0,IF(AND(INDIRECT(ADDRESS($L91,44))=0,INDIRECT(ADDRESS($L91,38))="UL"),INDIRECT(ADDRESS($L91,COLUMN())),0),0),IF($M91&gt;0,IF(AND(INDIRECT(ADDRESS($M91,44))=0,INDIRECT(ADDRESS($M91,38))="UL"),INDIRECT(ADDRESS($M91,COLUMN())),0),0))</f>
        <v>0.36419753086419748</v>
      </c>
      <c r="BZ91" s="57" cm="1">
        <f t="array" aca="1" ref="BZ91" ca="1">SUM(IF($C91&gt;0,IF(AND(INDIRECT(ADDRESS($C91,44))=0,INDIRECT(ADDRESS($C91,38))="UL"),INDIRECT(ADDRESS($C91,COLUMN())),0),0),IF($D91&gt;0,IF(AND(INDIRECT(ADDRESS($D91,44))=0,INDIRECT(ADDRESS($D91,38))="UL"),INDIRECT(ADDRESS($D91,COLUMN())),0),0),IF($E91&gt;0,IF(AND(INDIRECT(ADDRESS($E91,44))=0,INDIRECT(ADDRESS($E91,38))="UL"),INDIRECT(ADDRESS($E91,COLUMN())),0),0),IF($F91&gt;0,IF(AND(INDIRECT(ADDRESS($F91,44))=0,INDIRECT(ADDRESS($F91,38))="UL"),INDIRECT(ADDRESS($F91,COLUMN())),0),0),IF($G91&gt;0,IF(AND(INDIRECT(ADDRESS($G91,44))=0,INDIRECT(ADDRESS($G91,38))="UL"),INDIRECT(ADDRESS($G91,COLUMN())),0),0),IF($H91&gt;0,IF(AND(INDIRECT(ADDRESS($H91,44))=0,INDIRECT(ADDRESS($H91,38))="UL"),INDIRECT(ADDRESS($H91,COLUMN())),0),0),IF($I91&gt;0,IF(AND(INDIRECT(ADDRESS($I91,44))=0,INDIRECT(ADDRESS($I91,38))="UL"),INDIRECT(ADDRESS($I91,COLUMN())),0),0),IF($J91&gt;0,IF(AND(INDIRECT(ADDRESS($J91,44))=0,INDIRECT(ADDRESS($J91,38))="UL"),INDIRECT(ADDRESS($J91,COLUMN())),0),0),IF($K91&gt;0,IF(AND(INDIRECT(ADDRESS($K91,44))=0,INDIRECT(ADDRESS($K91,38))="UL"),INDIRECT(ADDRESS($K91,COLUMN())),0),0),IF($L91&gt;0,IF(AND(INDIRECT(ADDRESS($L91,44))=0,INDIRECT(ADDRESS($L91,38))="UL"),INDIRECT(ADDRESS($L91,COLUMN())),0),0),IF($M91&gt;0,IF(AND(INDIRECT(ADDRESS($M91,44))=0,INDIRECT(ADDRESS($M91,38))="UL"),INDIRECT(ADDRESS($M91,COLUMN())),0),0))</f>
        <v>0.59876543209876532</v>
      </c>
      <c r="CA91" s="57">
        <f t="shared" ca="1" si="68"/>
        <v>0.36419753086419748</v>
      </c>
      <c r="CB91" s="57" cm="1">
        <f t="array" aca="1" ref="CB91" ca="1">SUM(IF($C91&gt;0,IF(AND(INDIRECT(ADDRESS($C91,44))=0,INDIRECT(ADDRESS($C91,38))&lt;&gt;"UL"),INDIRECT(ADDRESS($C91,COLUMN())),0),0),IF($D91&gt;0,IF(AND(INDIRECT(ADDRESS($D91,44))=0,INDIRECT(ADDRESS($D91,38))&lt;&gt;"UL"),INDIRECT(ADDRESS($D91,COLUMN())),0),0),IF($E91&gt;0,IF(AND(INDIRECT(ADDRESS($E91,44))=0,INDIRECT(ADDRESS($E91,38))&lt;&gt;"UL"),INDIRECT(ADDRESS($E91,COLUMN())),0),0),IF($F91&gt;0,IF(AND(INDIRECT(ADDRESS($F91,44))=0,INDIRECT(ADDRESS($F91,38))&lt;&gt;"UL"),INDIRECT(ADDRESS($F91,COLUMN())),0),0),IF($G91&gt;0,IF(AND(INDIRECT(ADDRESS($G91,44))=0,INDIRECT(ADDRESS($G91,38))&lt;&gt;"UL"),INDIRECT(ADDRESS($G91,COLUMN())),0),0),IF($H91&gt;0,IF(AND(INDIRECT(ADDRESS($H91,44))=0,INDIRECT(ADDRESS($H91,38))&lt;&gt;"UL"),INDIRECT(ADDRESS($H91,COLUMN())),0),0),IF($I91&gt;0,IF(AND(INDIRECT(ADDRESS($I91,44))=0,INDIRECT(ADDRESS($I91,38))&lt;&gt;"UL"),INDIRECT(ADDRESS($I91,COLUMN())),0),0),IF($J91&gt;0,IF(AND(INDIRECT(ADDRESS($J91,44))=0,INDIRECT(ADDRESS($J91,38))&lt;&gt;"UL"),INDIRECT(ADDRESS($J91,COLUMN())),0),0),IF($K91&gt;0,IF(AND(INDIRECT(ADDRESS($K91,44))=0,INDIRECT(ADDRESS($K91,38))&lt;&gt;"UL"),INDIRECT(ADDRESS($K91,COLUMN())),0),0),IF($L91&gt;0,IF(AND(INDIRECT(ADDRESS($L91,44))=0,INDIRECT(ADDRESS($L91,38))&lt;&gt;"UL"),INDIRECT(ADDRESS($L91,COLUMN())),0),0),IF($M91&gt;0,IF(AND(INDIRECT(ADDRESS($M91,44))=0,INDIRECT(ADDRESS($M91,38))&lt;&gt;"UL"),INDIRECT(ADDRESS($M91,COLUMN())),0),0))</f>
        <v>0</v>
      </c>
      <c r="CC91" s="57">
        <f t="shared" ca="1" si="69"/>
        <v>0</v>
      </c>
      <c r="CD91" s="57" cm="1">
        <f t="array" aca="1" ref="CD91" ca="1">SUM(IF($C91&gt;0,IF(AND(INDIRECT(ADDRESS($C91,44))=0,INDIRECT(ADDRESS($C91,38))&lt;&gt;"UL"),INDIRECT(ADDRESS($C91,COLUMN())),0),0),IF($D91&gt;0,IF(AND(INDIRECT(ADDRESS($D91,44))=0,INDIRECT(ADDRESS($D91,38))&lt;&gt;"UL"),INDIRECT(ADDRESS($D91,COLUMN())),0),0),IF($E91&gt;0,IF(AND(INDIRECT(ADDRESS($E91,44))=0,INDIRECT(ADDRESS($E91,38))&lt;&gt;"UL"),INDIRECT(ADDRESS($E91,COLUMN())),0),0),IF($F91&gt;0,IF(AND(INDIRECT(ADDRESS($F91,44))=0,INDIRECT(ADDRESS($F91,38))&lt;&gt;"UL"),INDIRECT(ADDRESS($F91,COLUMN())),0),0),IF($G91&gt;0,IF(AND(INDIRECT(ADDRESS($G91,44))=0,INDIRECT(ADDRESS($G91,38))&lt;&gt;"UL"),INDIRECT(ADDRESS($G91,COLUMN())),0),0),IF($H91&gt;0,IF(AND(INDIRECT(ADDRESS($H91,44))=0,INDIRECT(ADDRESS($H91,38))&lt;&gt;"UL"),INDIRECT(ADDRESS($H91,COLUMN())),0),0),IF($I91&gt;0,IF(AND(INDIRECT(ADDRESS($I91,44))=0,INDIRECT(ADDRESS($I91,38))&lt;&gt;"UL"),INDIRECT(ADDRESS($I91,COLUMN())),0),0),IF($J91&gt;0,IF(AND(INDIRECT(ADDRESS($J91,44))=0,INDIRECT(ADDRESS($J91,38))&lt;&gt;"UL"),INDIRECT(ADDRESS($J91,COLUMN())),0),0),IF($K91&gt;0,IF(AND(INDIRECT(ADDRESS($K91,44))=0,INDIRECT(ADDRESS($K91,38))&lt;&gt;"UL"),INDIRECT(ADDRESS($K91,COLUMN())),0),0),IF($L91&gt;0,IF(AND(INDIRECT(ADDRESS($L91,44))=0,INDIRECT(ADDRESS($L91,38))&lt;&gt;"UL"),INDIRECT(ADDRESS($L91,COLUMN())),0),0),IF($M91&gt;0,IF(AND(INDIRECT(ADDRESS($M91,44))=0,INDIRECT(ADDRESS($M91,38))&lt;&gt;"UL"),INDIRECT(ADDRESS($M91,COLUMN())),0),0))</f>
        <v>0</v>
      </c>
      <c r="CE91" s="57" cm="1">
        <f t="array" aca="1" ref="CE91" ca="1">SUM(IF($C91&gt;0,IF(AND(INDIRECT(ADDRESS($C91,44))=0,INDIRECT(ADDRESS($C91,38))&lt;&gt;"UL"),INDIRECT(ADDRESS($C91,COLUMN())),0),0),IF($D91&gt;0,IF(AND(INDIRECT(ADDRESS($D91,44))=0,INDIRECT(ADDRESS($D91,38))&lt;&gt;"UL"),INDIRECT(ADDRESS($D91,COLUMN())),0),0),IF($E91&gt;0,IF(AND(INDIRECT(ADDRESS($E91,44))=0,INDIRECT(ADDRESS($E91,38))&lt;&gt;"UL"),INDIRECT(ADDRESS($E91,COLUMN())),0),0),IF($F91&gt;0,IF(AND(INDIRECT(ADDRESS($F91,44))=0,INDIRECT(ADDRESS($F91,38))&lt;&gt;"UL"),INDIRECT(ADDRESS($F91,COLUMN())),0),0),IF($G91&gt;0,IF(AND(INDIRECT(ADDRESS($G91,44))=0,INDIRECT(ADDRESS($G91,38))&lt;&gt;"UL"),INDIRECT(ADDRESS($G91,COLUMN())),0),0),IF($H91&gt;0,IF(AND(INDIRECT(ADDRESS($H91,44))=0,INDIRECT(ADDRESS($H91,38))&lt;&gt;"UL"),INDIRECT(ADDRESS($H91,COLUMN())),0),0),IF($I91&gt;0,IF(AND(INDIRECT(ADDRESS($I91,44))=0,INDIRECT(ADDRESS($I91,38))&lt;&gt;"UL"),INDIRECT(ADDRESS($I91,COLUMN())),0),0),IF($J91&gt;0,IF(AND(INDIRECT(ADDRESS($J91,44))=0,INDIRECT(ADDRESS($J91,38))&lt;&gt;"UL"),INDIRECT(ADDRESS($J91,COLUMN())),0),0),IF($K91&gt;0,IF(AND(INDIRECT(ADDRESS($K91,44))=0,INDIRECT(ADDRESS($K91,38))&lt;&gt;"UL"),INDIRECT(ADDRESS($K91,COLUMN())),0),0),IF($L91&gt;0,IF(AND(INDIRECT(ADDRESS($L91,44))=0,INDIRECT(ADDRESS($L91,38))&lt;&gt;"UL"),INDIRECT(ADDRESS($L91,COLUMN())),0),0),IF($M91&gt;0,IF(AND(INDIRECT(ADDRESS($M91,44))=0,INDIRECT(ADDRESS($M91,38))&lt;&gt;"UL"),INDIRECT(ADDRESS($M91,COLUMN())),0),0))</f>
        <v>0</v>
      </c>
      <c r="CF91" s="57">
        <f t="shared" ca="1" si="70"/>
        <v>0</v>
      </c>
      <c r="CG91" s="57">
        <f t="shared" ca="1" si="71"/>
        <v>4.5271077840357563</v>
      </c>
      <c r="CH91" s="57">
        <f t="shared" ca="1" si="72"/>
        <v>0.11317769460089391</v>
      </c>
      <c r="CI91" s="19">
        <f t="shared" ca="1" si="73"/>
        <v>20.855691200483367</v>
      </c>
      <c r="CJ91" s="19"/>
      <c r="CK91" s="57" cm="1">
        <f t="array" aca="1" ref="CK91" ca="1">IF(AU91="S", SUM(IF($C91&gt;0,IF(INDIRECT(ADDRESS($C91,43))&lt;&gt;1,INDIRECT(ADDRESS($C91,48)),0),0), IF($D91&gt;0,IF(INDIRECT(ADDRESS($D91,43))&lt;&gt;1,INDIRECT(ADDRESS($D91,48)),0),0), IF($E91&gt;0,IF(INDIRECT(ADDRESS($E91,43))&lt;&gt;1,INDIRECT(ADDRESS($E91,48)),0),0), IF($F91&gt;0,IF(INDIRECT(ADDRESS($F91,43))&lt;&gt;1,INDIRECT(ADDRESS($F91,48)),0),0), IF($G91&gt;0,IF(INDIRECT(ADDRESS($G91,43))&lt;&gt;1,INDIRECT(ADDRESS($G91,48)),0),0), IF($H91&gt;0,IF(INDIRECT(ADDRESS($H91,43))&lt;&gt;1,INDIRECT(ADDRESS($H91,48)),0),0), IF($I91&gt;0,IF(INDIRECT(ADDRESS($I91,43))&lt;&gt;1,INDIRECT(ADDRESS($I91,48)),0),0), IF($J91&gt;0,IF(INDIRECT(ADDRESS($J91,43))&lt;&gt;1,INDIRECT(ADDRESS($J91,48)),0),0), IF($K91&gt;0,IF(INDIRECT(ADDRESS($K91,43))&lt;&gt;1,INDIRECT(ADDRESS($K91,48)),0),0), IF($L91&gt;0,IF(INDIRECT(ADDRESS($L91,43))&lt;&gt;1,INDIRECT(ADDRESS($L91,48)),0),0), IF($M91&gt;0,IF(INDIRECT(ADDRESS($M91,43))&lt;&gt;1,INDIRECT(ADDRESS($M91,48)),0),0)), IF(AU91="L",SUM(IF($C91&gt;0,IF(INDIRECT(ADDRESS($C91,43))&lt;&gt;1,INDIRECT(ADDRESS($C91,50)),0),0), IF($D91&gt;0,IF(INDIRECT(ADDRESS($D91,43))&lt;&gt;1,INDIRECT(ADDRESS($D91,50)),0),0), IF($E91&gt;0,IF(INDIRECT(ADDRESS($E91,43))&lt;&gt;1,INDIRECT(ADDRESS($E91,50)),0),0), IF($F91&gt;0,IF(INDIRECT(ADDRESS($F91,43))&lt;&gt;1,INDIRECT(ADDRESS($F91,50)),0),0), IF($G91&gt;0,IF(INDIRECT(ADDRESS($G91,43))&lt;&gt;1,INDIRECT(ADDRESS($G91,50)),0),0), IF($G91&gt;0,IF(INDIRECT(ADDRESS($G91,43))&lt;&gt;1,INDIRECT(ADDRESS($G91,50)),0),0), IF($H91&gt;0,IF(INDIRECT(ADDRESS($H91,43))&lt;&gt;1,INDIRECT(ADDRESS($H91,50)),0),0), IF($I91&gt;0,IF(INDIRECT(ADDRESS($I91,43))&lt;&gt;1,INDIRECT(ADDRESS($I91,50)),0),0), IF($J91&gt;0,IF(INDIRECT(ADDRESS($J91,43))&lt;&gt;1,INDIRECT(ADDRESS($J91,50)),0),0), IF($K91&gt;0,IF(INDIRECT(ADDRESS($K91,43))&lt;&gt;1,INDIRECT(ADDRESS($K91,50)),0),0), IF($L91&gt;0,IF(INDIRECT(ADDRESS($L91,43))&lt;&gt;1,INDIRECT(ADDRESS($L91,50)),0),0), IF($M91&gt;0,IF(INDIRECT(ADDRESS($M91,43))&lt;&gt;1,INDIRECT(ADDRESS($M91,50)),0),0)), SUM(IF($C91&gt;0,IF(INDIRECT(ADDRESS($C91,43))&lt;&gt;1,INDIRECT(ADDRESS($C91,49)),0),0), IF($D91&gt;0,IF(INDIRECT(ADDRESS($D91,43))&lt;&gt;1,INDIRECT(ADDRESS($D91,49)),0),0), IF($E91&gt;0,IF(INDIRECT(ADDRESS($E91,43))&lt;&gt;1,INDIRECT(ADDRESS($E91,49)),0),0), IF($F91&gt;0,IF(INDIRECT(ADDRESS($F91,43))&lt;&gt;1,INDIRECT(ADDRESS($F91,49)),0),0), IF($G91&gt;0,IF(INDIRECT(ADDRESS($G91,43))&lt;&gt;1,INDIRECT(ADDRESS($G91,49)),0),0), IF($G91&gt;0,IF(INDIRECT(ADDRESS($G91,43))&lt;&gt;1,INDIRECT(ADDRESS($G91,49)),0),0), IF($H91&gt;0,IF(INDIRECT(ADDRESS($H91,43))&lt;&gt;1,INDIRECT(ADDRESS($H91,49)),0),0), IF($I91&gt;0,IF(INDIRECT(ADDRESS($I91,43))&lt;&gt;1,INDIRECT(ADDRESS($I91,49)),0),0), IF($J91&gt;0,IF(INDIRECT(ADDRESS($J91,43))&lt;&gt;1,INDIRECT(ADDRESS($J91,49)),0),0), IF($K91&gt;0,IF(INDIRECT(ADDRESS($K91,43))&lt;&gt;1,INDIRECT(ADDRESS($K91,49)),0),0), IF($L91&gt;0,IF(INDIRECT(ADDRESS($L91,43))&lt;&gt;1,INDIRECT(ADDRESS($L91,49)),0),0), IF($M91&gt;0,IF(INDIRECT(ADDRESS($M91,43))&lt;&gt;1,INDIRECT(ADDRESS($M91,49)),0),0))))</f>
        <v>1.4444444444444442</v>
      </c>
      <c r="CL91" s="57" cm="1">
        <f t="array" aca="1" ref="CL91" ca="1">SUM(IF($C91&gt;0,IF(INDIRECT(ADDRESS($C91,44))=1,INDIRECT(ADDRESS($C91,90)),0),0), IF($D91&gt;0,IF(INDIRECT(ADDRESS($D91,44))=1,INDIRECT(ADDRESS($D91,90)),0),0), IF($E91&gt;0,IF(INDIRECT(ADDRESS($E91,44))=1,INDIRECT(ADDRESS($E91,90)),0),0), IF($F91&gt;0,IF(INDIRECT(ADDRESS($F91,44))=1,INDIRECT(ADDRESS($F91,90)),0),0), IF($G91&gt;0,IF(INDIRECT(ADDRESS($G91,44))=1,INDIRECT(ADDRESS($G91,90)),0),0), IF($H91&gt;0,IF(INDIRECT(ADDRESS($H91,44))=1,INDIRECT(ADDRESS($H91,90)),0),0), IF($I91&gt;0,IF(INDIRECT(ADDRESS($I91,44))=1,INDIRECT(ADDRESS($I91,90)),0),0), IF($J91&gt;0,IF(INDIRECT(ADDRESS($J91,44))=1,INDIRECT(ADDRESS($J91,90)),0),0), IF($K91&gt;0,IF(INDIRECT(ADDRESS($K91,44))=1,INDIRECT(ADDRESS($K91,90)),0),0), IF($L91&gt;0,IF(INDIRECT(ADDRESS($L91,44))=1,INDIRECT(ADDRESS($L91,90)),0),0), IF($M91&gt;0,IF(INDIRECT(ADDRESS($M91,44))=1,INDIRECT(ADDRESS($M91,90)),0),0))</f>
        <v>0</v>
      </c>
      <c r="CM91" s="56">
        <f t="shared" ca="1" si="74"/>
        <v>0.85512310569847716</v>
      </c>
      <c r="CN91" s="59"/>
    </row>
    <row r="92" spans="1:92" x14ac:dyDescent="0.25">
      <c r="AA92"/>
      <c r="AB92"/>
      <c r="AC92"/>
      <c r="AD92"/>
      <c r="AH92"/>
      <c r="AI92"/>
      <c r="AJ92"/>
      <c r="AK92"/>
      <c r="AL92"/>
      <c r="AM92" s="1"/>
      <c r="AN92" s="1"/>
      <c r="AO92" s="1"/>
      <c r="AP92" s="1"/>
      <c r="AQ92" s="1"/>
      <c r="AR92" s="1"/>
      <c r="AS92" s="1"/>
      <c r="AT92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T92"/>
      <c r="BU92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L92" s="1"/>
    </row>
    <row r="93" spans="1:92" ht="13" x14ac:dyDescent="0.3">
      <c r="A93" s="68" t="s">
        <v>168</v>
      </c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AA93"/>
      <c r="AB93"/>
      <c r="AC93"/>
      <c r="AD93"/>
      <c r="AH93"/>
      <c r="AI93"/>
      <c r="AJ93"/>
      <c r="AK93"/>
      <c r="AL93"/>
      <c r="AM93" s="1"/>
      <c r="AN93" s="1"/>
      <c r="AO93" s="1"/>
      <c r="AP93" s="1"/>
      <c r="AQ93" s="1"/>
      <c r="AR93" s="1"/>
      <c r="AS93" s="1"/>
      <c r="AT93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T93"/>
      <c r="BU93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L93" s="1"/>
    </row>
    <row r="94" spans="1:92" x14ac:dyDescent="0.25">
      <c r="A94" s="69" t="s">
        <v>447</v>
      </c>
      <c r="B94" s="137">
        <v>14</v>
      </c>
      <c r="C94" s="137">
        <v>29</v>
      </c>
      <c r="D94" s="137"/>
      <c r="E94" s="137"/>
      <c r="F94" s="137">
        <v>30</v>
      </c>
      <c r="G94" s="137"/>
      <c r="H94" s="137"/>
      <c r="I94" s="67"/>
      <c r="J94" s="67"/>
      <c r="K94" s="67"/>
      <c r="L94" s="67"/>
      <c r="M94" s="67"/>
      <c r="N94" s="67">
        <f ca="1">-5+SUM(INDIRECT(ADDRESS(B94,COLUMN())),IF(C94&gt;0,INDIRECT(ADDRESS(C94,COLUMN())),0),IF(D94&gt;0,INDIRECT(ADDRESS(D94,14)),0),IF(E94&gt;0,INDIRECT(ADDRESS(E94,COLUMN())),0),IF(F94&gt;0,INDIRECT(ADDRESS(F94,COLUMN())),0),IF(G94&gt;0,INDIRECT(ADDRESS(G94,COLUMN())),0),IF(H94&gt;0,INDIRECT(ADDRESS(H94,COLUMN())),0),IF(I94&gt;0,INDIRECT(ADDRESS(I94,COLUMN())),0),IF(J94&gt;0,INDIRECT(ADDRESS(J94,COLUMN())),0),IF(K94&gt;0,INDIRECT(ADDRESS(K94,COLUMN())),0),IF(L94&gt;0,INDIRECT(ADDRESS(L94,COLUMN())),0),IF(M94&gt;0,INDIRECT(ADDRESS(M94,COLUMN())),0))</f>
        <v>12</v>
      </c>
      <c r="O94" s="67" t="str" cm="1">
        <f t="array" aca="1" ref="O94" ca="1">INDIRECT(ADDRESS($B94,COLUMN()))</f>
        <v>Scout</v>
      </c>
      <c r="P94" s="67" cm="1">
        <f t="array" aca="1" ref="P94" ca="1">INDIRECT(ADDRESS($B94,COLUMN()))</f>
        <v>1</v>
      </c>
      <c r="Q94" s="67" t="str" cm="1">
        <f t="array" aca="1" ref="Q94" ca="1">INDIRECT(ADDRESS($B94,COLUMN()))</f>
        <v>-</v>
      </c>
      <c r="R94" s="67" t="str" cm="1">
        <f t="array" aca="1" ref="R94" ca="1">INDIRECT(ADDRESS($B94,COLUMN()))</f>
        <v>-</v>
      </c>
      <c r="S94" s="67" cm="1">
        <f t="array" aca="1" ref="S94" ca="1">INDIRECT(ADDRESS($B94,COLUMN()))</f>
        <v>2</v>
      </c>
      <c r="T94" s="67" t="str" cm="1">
        <f t="array" aca="1" ref="T94" ca="1">INDIRECT(ADDRESS($B94,COLUMN()))</f>
        <v>1-7</v>
      </c>
      <c r="U94" s="67" cm="1">
        <f t="array" aca="1" ref="U94" ca="1">INDIRECT(ADDRESS($B94,COLUMN()))</f>
        <v>7</v>
      </c>
      <c r="V94" s="67" cm="1">
        <f t="array" aca="1" ref="V94" ca="1">INDIRECT(ADDRESS($B94,COLUMN()))</f>
        <v>0</v>
      </c>
      <c r="W94" s="67" cm="1">
        <f t="array" aca="1" ref="W94" ca="1">INDIRECT(ADDRESS($B94,COLUMN()))</f>
        <v>3</v>
      </c>
      <c r="X94" s="67" cm="1">
        <f t="array" aca="1" ref="X94" ca="1">INDIRECT(ADDRESS($B94,COLUMN()))</f>
        <v>7</v>
      </c>
      <c r="Y94" s="67" cm="1">
        <f t="array" aca="1" ref="Y94" ca="1">INDIRECT(ADDRESS($B94,COLUMN()))</f>
        <v>-1</v>
      </c>
      <c r="Z94" s="67" cm="1">
        <f t="array" aca="1" ref="Z94" ca="1">INDIRECT(ADDRESS($B94,COLUMN()))</f>
        <v>5</v>
      </c>
      <c r="AA94" s="67" t="str" cm="1">
        <f t="array" aca="1" ref="AA94" ca="1">INDIRECT(ADDRESS($B94,COLUMN()))</f>
        <v>Stealth (-1), Jink</v>
      </c>
      <c r="AB94" s="56">
        <f ca="1">((U94/8)^$V$296)*((((X94-(Y94-1)/2)/8)^$X$296)*((S94/3)^$S$296))*(((8-W94)/6)^$W$296)</f>
        <v>0.90063048721520311</v>
      </c>
      <c r="AC94" s="56">
        <f ca="1">SUM(((25/N94)^$Z$296)*(AB94/$AB$34))</f>
        <v>1.9672569905323516</v>
      </c>
      <c r="AD94" s="56">
        <f ca="1">(P94/($CN$34*(1/AC94)))</f>
        <v>1.7106582526368277</v>
      </c>
      <c r="AF94" s="71" t="str">
        <f t="shared" ref="AF94:AP94" si="75">AF26</f>
        <v>Burst Cannon</v>
      </c>
      <c r="AG94" s="70" t="str">
        <f t="shared" si="75"/>
        <v>Front</v>
      </c>
      <c r="AH94" s="70">
        <f t="shared" si="75"/>
        <v>4</v>
      </c>
      <c r="AI94" s="70">
        <f t="shared" si="75"/>
        <v>2</v>
      </c>
      <c r="AJ94" s="70">
        <f t="shared" si="75"/>
        <v>0</v>
      </c>
      <c r="AK94" s="70">
        <f t="shared" si="75"/>
        <v>5</v>
      </c>
      <c r="AL94" s="70" t="str">
        <f t="shared" si="75"/>
        <v>UL</v>
      </c>
      <c r="AM94" s="70">
        <f t="shared" si="75"/>
        <v>7</v>
      </c>
      <c r="AN94" s="70">
        <f t="shared" si="75"/>
        <v>0</v>
      </c>
      <c r="AO94" s="70">
        <f t="shared" si="75"/>
        <v>3</v>
      </c>
      <c r="AP94" s="70">
        <f t="shared" si="75"/>
        <v>1</v>
      </c>
      <c r="AQ94" s="67"/>
      <c r="AR94" s="67"/>
      <c r="AS94" s="67"/>
      <c r="AT94" s="52"/>
      <c r="AU94" s="54" t="s">
        <v>117</v>
      </c>
      <c r="AV94" s="57" cm="1">
        <f t="array" aca="1" ref="AV94" ca="1">SUM(IF($C94&gt;0,IF(AND(INDIRECT(ADDRESS($C94,44))=0,INDIRECT(ADDRESS($C94,38))="UL",ISERROR(SEARCH("Rear",INDIRECT(ADDRESS($C94,33)))),ISERROR(SEARCH("Side",INDIRECT(ADDRESS($C94,33))))),INDIRECT(ADDRESS($C94,COLUMN())),0),0),IF($D94&gt;0,IF(AND(INDIRECT(ADDRESS($D94,44))=0,INDIRECT(ADDRESS($D94,38))="UL",ISERROR(SEARCH("Rear",INDIRECT(ADDRESS($D94,33)))),ISERROR(SEARCH("Side",INDIRECT(ADDRESS($D94,33))))),INDIRECT(ADDRESS($D94,COLUMN())),0),0),IF($E94&gt;0,IF(AND(INDIRECT(ADDRESS($E94,44))=0,INDIRECT(ADDRESS($E94,38))="UL",ISERROR(SEARCH("Rear",INDIRECT(ADDRESS($E94,33)))),ISERROR(SEARCH("Side",INDIRECT(ADDRESS($E94,33))))),INDIRECT(ADDRESS($E94,COLUMN())),0),0),IF($F94&gt;0,IF(AND(INDIRECT(ADDRESS($F94,44))=0,INDIRECT(ADDRESS($F94,38))="UL",ISERROR(SEARCH("Rear",INDIRECT(ADDRESS($F94,33)))),ISERROR(SEARCH("Side",INDIRECT(ADDRESS($F94,33))))),INDIRECT(ADDRESS($F94,COLUMN())),0),0),IF($G94&gt;0,IF(AND(INDIRECT(ADDRESS($G94,44))=0,INDIRECT(ADDRESS($G94,38))="UL",ISERROR(SEARCH("Rear",INDIRECT(ADDRESS($G94,33)))),ISERROR(SEARCH("Side",INDIRECT(ADDRESS($G94,33))))),INDIRECT(ADDRESS($G94,COLUMN())),0),0),IF($H94&gt;0,IF(AND(INDIRECT(ADDRESS($H94,44))=0,INDIRECT(ADDRESS($H94,38))="UL",ISERROR(SEARCH("Rear",INDIRECT(ADDRESS($H94,33)))),ISERROR(SEARCH("Side",INDIRECT(ADDRESS($H94,33))))),INDIRECT(ADDRESS($H94,COLUMN())),0),0),IF($I94&gt;0,IF(AND(INDIRECT(ADDRESS($I94,44))=0,INDIRECT(ADDRESS($I94,38))="UL",ISERROR(SEARCH("Rear",INDIRECT(ADDRESS($I94,33)))),ISERROR(SEARCH("Side",INDIRECT(ADDRESS($I94,33))))),INDIRECT(ADDRESS($I94,COLUMN())),0),0),IF($J94&gt;0,IF(AND(INDIRECT(ADDRESS($J94,44))=0,INDIRECT(ADDRESS($J94,38))="UL",ISERROR(SEARCH("Rear",INDIRECT(ADDRESS($J94,33)))),ISERROR(SEARCH("Side",INDIRECT(ADDRESS($J94,33))))),INDIRECT(ADDRESS($J94,COLUMN())),0),0),IF($K94&gt;0,IF(AND(INDIRECT(ADDRESS($K94,44))=0,INDIRECT(ADDRESS($K94,38))="UL",ISERROR(SEARCH("Rear",INDIRECT(ADDRESS($K94,33)))),ISERROR(SEARCH("Side",INDIRECT(ADDRESS($K94,33))))),INDIRECT(ADDRESS($K94,COLUMN())),0),0),IF($L94&gt;0,IF(AND(INDIRECT(ADDRESS($L94,44))=0,INDIRECT(ADDRESS($L94,38))="UL",ISERROR(SEARCH("Rear",INDIRECT(ADDRESS($L94,33)))),ISERROR(SEARCH("Side",INDIRECT(ADDRESS($L94,33))))),INDIRECT(ADDRESS($L94,COLUMN())),0),0),IF($M94&gt;0,IF(AND(INDIRECT(ADDRESS($M94,44))=0,INDIRECT(ADDRESS($M94,38))="UL",ISERROR(SEARCH("Rear",INDIRECT(ADDRESS($M94,33)))),ISERROR(SEARCH("Side",INDIRECT(ADDRESS($M94,33))))),INDIRECT(ADDRESS($M94,COLUMN())),0),0))</f>
        <v>0</v>
      </c>
      <c r="AW94" s="57" cm="1">
        <f t="array" aca="1" ref="AW94" ca="1">SUM(IF($C94&gt;0,IF(AND(INDIRECT(ADDRESS($C94,44))=0,INDIRECT(ADDRESS($C94,38))="UL",ISERROR(SEARCH("Rear",INDIRECT(ADDRESS($C94,33)))),ISERROR(SEARCH("Side",INDIRECT(ADDRESS($C94,33))))),INDIRECT(ADDRESS($C94,COLUMN())),0),0),IF($D94&gt;0,IF(AND(INDIRECT(ADDRESS($D94,44))=0,INDIRECT(ADDRESS($D94,38))="UL",ISERROR(SEARCH("Rear",INDIRECT(ADDRESS($D94,33)))),ISERROR(SEARCH("Side",INDIRECT(ADDRESS($D94,33))))),INDIRECT(ADDRESS($D94,COLUMN())),0),0),IF($E94&gt;0,IF(AND(INDIRECT(ADDRESS($E94,44))=0,INDIRECT(ADDRESS($E94,38))="UL",ISERROR(SEARCH("Rear",INDIRECT(ADDRESS($E94,33)))),ISERROR(SEARCH("Side",INDIRECT(ADDRESS($E94,33))))),INDIRECT(ADDRESS($E94,COLUMN())),0),0),IF($F94&gt;0,IF(AND(INDIRECT(ADDRESS($F94,44))=0,INDIRECT(ADDRESS($F94,38))="UL",ISERROR(SEARCH("Rear",INDIRECT(ADDRESS($F94,33)))),ISERROR(SEARCH("Side",INDIRECT(ADDRESS($F94,33))))),INDIRECT(ADDRESS($F94,COLUMN())),0),0),IF($G94&gt;0,IF(AND(INDIRECT(ADDRESS($G94,44))=0,INDIRECT(ADDRESS($G94,38))="UL",ISERROR(SEARCH("Rear",INDIRECT(ADDRESS($G94,33)))),ISERROR(SEARCH("Side",INDIRECT(ADDRESS($G94,33))))),INDIRECT(ADDRESS($G94,COLUMN())),0),0),IF($H94&gt;0,IF(AND(INDIRECT(ADDRESS($H94,44))=0,INDIRECT(ADDRESS($H94,38))="UL",ISERROR(SEARCH("Rear",INDIRECT(ADDRESS($H94,33)))),ISERROR(SEARCH("Side",INDIRECT(ADDRESS($H94,33))))),INDIRECT(ADDRESS($H94,COLUMN())),0),0),IF($I94&gt;0,IF(AND(INDIRECT(ADDRESS($I94,44))=0,INDIRECT(ADDRESS($I94,38))="UL",ISERROR(SEARCH("Rear",INDIRECT(ADDRESS($I94,33)))),ISERROR(SEARCH("Side",INDIRECT(ADDRESS($I94,33))))),INDIRECT(ADDRESS($I94,COLUMN())),0),0),IF($J94&gt;0,IF(AND(INDIRECT(ADDRESS($J94,44))=0,INDIRECT(ADDRESS($J94,38))="UL",ISERROR(SEARCH("Rear",INDIRECT(ADDRESS($J94,33)))),ISERROR(SEARCH("Side",INDIRECT(ADDRESS($J94,33))))),INDIRECT(ADDRESS($J94,COLUMN())),0),0),IF($K94&gt;0,IF(AND(INDIRECT(ADDRESS($K94,44))=0,INDIRECT(ADDRESS($K94,38))="UL",ISERROR(SEARCH("Rear",INDIRECT(ADDRESS($K94,33)))),ISERROR(SEARCH("Side",INDIRECT(ADDRESS($K94,33))))),INDIRECT(ADDRESS($K94,COLUMN())),0),0),IF($L94&gt;0,IF(AND(INDIRECT(ADDRESS($L94,44))=0,INDIRECT(ADDRESS($L94,38))="UL",ISERROR(SEARCH("Rear",INDIRECT(ADDRESS($L94,33)))),ISERROR(SEARCH("Side",INDIRECT(ADDRESS($L94,33))))),INDIRECT(ADDRESS($L94,COLUMN())),0),0),IF($M94&gt;0,IF(AND(INDIRECT(ADDRESS($M94,44))=0,INDIRECT(ADDRESS($M94,38))="UL",ISERROR(SEARCH("Rear",INDIRECT(ADDRESS($M94,33)))),ISERROR(SEARCH("Side",INDIRECT(ADDRESS($M94,33))))),INDIRECT(ADDRESS($M94,COLUMN())),0),0))</f>
        <v>0.33333333333333331</v>
      </c>
      <c r="AX94" s="57" cm="1">
        <f t="array" aca="1" ref="AX94" ca="1">SUM(IF($C94&gt;0,IF(AND(INDIRECT(ADDRESS($C94,44))=0,INDIRECT(ADDRESS($C94,38))="UL",ISERROR(SEARCH("Rear",INDIRECT(ADDRESS($C94,33)))),ISERROR(SEARCH("Side",INDIRECT(ADDRESS($C94,33))))),INDIRECT(ADDRESS($C94,COLUMN())),0),0),IF($D94&gt;0,IF(AND(INDIRECT(ADDRESS($D94,44))=0,INDIRECT(ADDRESS($D94,38))="UL",ISERROR(SEARCH("Rear",INDIRECT(ADDRESS($D94,33)))),ISERROR(SEARCH("Side",INDIRECT(ADDRESS($D94,33))))),INDIRECT(ADDRESS($D94,COLUMN())),0),0),IF($E94&gt;0,IF(AND(INDIRECT(ADDRESS($E94,44))=0,INDIRECT(ADDRESS($E94,38))="UL",ISERROR(SEARCH("Rear",INDIRECT(ADDRESS($E94,33)))),ISERROR(SEARCH("Side",INDIRECT(ADDRESS($E94,33))))),INDIRECT(ADDRESS($E94,COLUMN())),0),0),IF($F94&gt;0,IF(AND(INDIRECT(ADDRESS($F94,44))=0,INDIRECT(ADDRESS($F94,38))="UL",ISERROR(SEARCH("Rear",INDIRECT(ADDRESS($F94,33)))),ISERROR(SEARCH("Side",INDIRECT(ADDRESS($F94,33))))),INDIRECT(ADDRESS($F94,COLUMN())),0),0),IF($G94&gt;0,IF(AND(INDIRECT(ADDRESS($G94,44))=0,INDIRECT(ADDRESS($G94,38))="UL",ISERROR(SEARCH("Rear",INDIRECT(ADDRESS($G94,33)))),ISERROR(SEARCH("Side",INDIRECT(ADDRESS($G94,33))))),INDIRECT(ADDRESS($G94,COLUMN())),0),0),IF($H94&gt;0,IF(AND(INDIRECT(ADDRESS($H94,44))=0,INDIRECT(ADDRESS($H94,38))="UL",ISERROR(SEARCH("Rear",INDIRECT(ADDRESS($H94,33)))),ISERROR(SEARCH("Side",INDIRECT(ADDRESS($H94,33))))),INDIRECT(ADDRESS($H94,COLUMN())),0),0),IF($I94&gt;0,IF(AND(INDIRECT(ADDRESS($I94,44))=0,INDIRECT(ADDRESS($I94,38))="UL",ISERROR(SEARCH("Rear",INDIRECT(ADDRESS($I94,33)))),ISERROR(SEARCH("Side",INDIRECT(ADDRESS($I94,33))))),INDIRECT(ADDRESS($I94,COLUMN())),0),0),IF($J94&gt;0,IF(AND(INDIRECT(ADDRESS($J94,44))=0,INDIRECT(ADDRESS($J94,38))="UL",ISERROR(SEARCH("Rear",INDIRECT(ADDRESS($J94,33)))),ISERROR(SEARCH("Side",INDIRECT(ADDRESS($J94,33))))),INDIRECT(ADDRESS($J94,COLUMN())),0),0),IF($K94&gt;0,IF(AND(INDIRECT(ADDRESS($K94,44))=0,INDIRECT(ADDRESS($K94,38))="UL",ISERROR(SEARCH("Rear",INDIRECT(ADDRESS($K94,33)))),ISERROR(SEARCH("Side",INDIRECT(ADDRESS($K94,33))))),INDIRECT(ADDRESS($K94,COLUMN())),0),0),IF($L94&gt;0,IF(AND(INDIRECT(ADDRESS($L94,44))=0,INDIRECT(ADDRESS($L94,38))="UL",ISERROR(SEARCH("Rear",INDIRECT(ADDRESS($L94,33)))),ISERROR(SEARCH("Side",INDIRECT(ADDRESS($L94,33))))),INDIRECT(ADDRESS($L94,COLUMN())),0),0),IF($M94&gt;0,IF(AND(INDIRECT(ADDRESS($M94,44))=0,INDIRECT(ADDRESS($M94,38))="UL",ISERROR(SEARCH("Rear",INDIRECT(ADDRESS($M94,33)))),ISERROR(SEARCH("Side",INDIRECT(ADDRESS($M94,33))))),INDIRECT(ADDRESS($M94,COLUMN())),0),0))</f>
        <v>0.22222222222222221</v>
      </c>
      <c r="AY94" s="58">
        <f ca="1">IF(AU94="S",AV94,IF(AU94="MS",AW94,IF(AU94="ML",AW94,AX94)))</f>
        <v>0.33333333333333331</v>
      </c>
      <c r="AZ94" s="58">
        <f ca="1">SUM(AV94:AX94)/3</f>
        <v>0.1851851851851852</v>
      </c>
      <c r="BA94" s="58" cm="1">
        <f t="array" aca="1" ref="BA94" ca="1">SUM(IF($C94&gt;0,IF(AND(INDIRECT(ADDRESS($C94,44))=0,INDIRECT(ADDRESS($C94,38))="UL"),INDIRECT(ADDRESS($C94,COLUMN())),0),0),IF($D94&gt;0,IF(AND(INDIRECT(ADDRESS($D94,44))=0,INDIRECT(ADDRESS($D94,38))="UL"),INDIRECT(ADDRESS($D94,COLUMN())),0),0),IF($E94&gt;0,IF(AND(INDIRECT(ADDRESS($E94,44))=0,INDIRECT(ADDRESS($E94,38))="UL"),INDIRECT(ADDRESS($E94,COLUMN())),0),0),IF($F94&gt;0,IF(AND(INDIRECT(ADDRESS($F94,44))=0,INDIRECT(ADDRESS($F94,38))="UL"),INDIRECT(ADDRESS($F94,COLUMN())),0),0),IF($G94&gt;0,IF(AND(INDIRECT(ADDRESS($G94,44))=0,INDIRECT(ADDRESS($G94,38))="UL"),INDIRECT(ADDRESS($G94,COLUMN())),0),0),IF($H94&gt;0,IF(AND(INDIRECT(ADDRESS($H94,44))=0,INDIRECT(ADDRESS($H94,38))="UL"),INDIRECT(ADDRESS($H94,COLUMN())),0),0),IF($I94&gt;0,IF(AND(INDIRECT(ADDRESS($I94,44))=0,INDIRECT(ADDRESS($I94,38))="UL"),INDIRECT(ADDRESS($I94,COLUMN())),0),0),IF($J94&gt;0,IF(AND(INDIRECT(ADDRESS($J94,44))=0,INDIRECT(ADDRESS($J94,38))="UL"),INDIRECT(ADDRESS($J94,COLUMN())),0),0),IF($K94&gt;0,IF(AND(INDIRECT(ADDRESS($K94,44))=0,INDIRECT(ADDRESS($K94,38))="UL"),INDIRECT(ADDRESS($K94,COLUMN())),0),0),IF($L94&gt;0,IF(AND(INDIRECT(ADDRESS($L94,44))=0,INDIRECT(ADDRESS($L94,38))="UL"),INDIRECT(ADDRESS($L94,COLUMN())),0),0),IF($M94&gt;0,IF(AND(INDIRECT(ADDRESS($M94,44))=0,INDIRECT(ADDRESS($M94,38))="UL"),INDIRECT(ADDRESS($M94,COLUMN())),0),0))</f>
        <v>0.12980599647266314</v>
      </c>
      <c r="BB94" s="58" cm="1">
        <f t="array" aca="1" ref="BB94" ca="1">SUM(IF($C94&gt;0,IF(AND(INDIRECT(ADDRESS($C94,44))=0,INDIRECT(ADDRESS($C94,38))="UL"),INDIRECT(ADDRESS($C94,COLUMN())),0),0),IF($D94&gt;0,IF(AND(INDIRECT(ADDRESS($D94,44))=0,INDIRECT(ADDRESS($D94,38))="UL"),INDIRECT(ADDRESS($D94,COLUMN())),0),0),IF($E94&gt;0,IF(AND(INDIRECT(ADDRESS($E94,44))=0,INDIRECT(ADDRESS($E94,38))="UL"),INDIRECT(ADDRESS($E94,COLUMN())),0),0),IF($F94&gt;0,IF(AND(INDIRECT(ADDRESS($F94,44))=0,INDIRECT(ADDRESS($F94,38))="UL"),INDIRECT(ADDRESS($F94,COLUMN())),0),0),IF($G94&gt;0,IF(AND(INDIRECT(ADDRESS($G94,44))=0,INDIRECT(ADDRESS($G94,38))="UL"),INDIRECT(ADDRESS($G94,COLUMN())),0),0),IF($H94&gt;0,IF(AND(INDIRECT(ADDRESS($H94,44))=0,INDIRECT(ADDRESS($H94,38))="UL"),INDIRECT(ADDRESS($H94,COLUMN())),0),0),IF($I94&gt;0,IF(AND(INDIRECT(ADDRESS($I94,44))=0,INDIRECT(ADDRESS($I94,38))="UL"),INDIRECT(ADDRESS($I94,COLUMN())),0),0),IF($J94&gt;0,IF(AND(INDIRECT(ADDRESS($J94,44))=0,INDIRECT(ADDRESS($J94,38))="UL"),INDIRECT(ADDRESS($J94,COLUMN())),0),0),IF($K94&gt;0,IF(AND(INDIRECT(ADDRESS($K94,44))=0,INDIRECT(ADDRESS($K94,38))="UL"),INDIRECT(ADDRESS($K94,COLUMN())),0),0),IF($L94&gt;0,IF(AND(INDIRECT(ADDRESS($L94,44))=0,INDIRECT(ADDRESS($L94,38))="UL"),INDIRECT(ADDRESS($L94,COLUMN())),0),0),IF($M94&gt;0,IF(AND(INDIRECT(ADDRESS($M94,44))=0,INDIRECT(ADDRESS($M94,38))="UL"),INDIRECT(ADDRESS($M94,COLUMN())),0),0))</f>
        <v>0.10864197530864195</v>
      </c>
      <c r="BC94" s="58" cm="1">
        <f t="array" aca="1" ref="BC94" ca="1">SUM(IF($C94&gt;0,IF(AND(INDIRECT(ADDRESS($C94,44))=0,INDIRECT(ADDRESS($C94,38))="UL"),INDIRECT(ADDRESS($C94,COLUMN())),0),0),IF($D94&gt;0,IF(AND(INDIRECT(ADDRESS($D94,44))=0,INDIRECT(ADDRESS($D94,38))="UL"),INDIRECT(ADDRESS($D94,COLUMN())),0),0),IF($E94&gt;0,IF(AND(INDIRECT(ADDRESS($E94,44))=0,INDIRECT(ADDRESS($E94,38))="UL"),INDIRECT(ADDRESS($E94,COLUMN())),0),0),IF($F94&gt;0,IF(AND(INDIRECT(ADDRESS($F94,44))=0,INDIRECT(ADDRESS($F94,38))="UL"),INDIRECT(ADDRESS($F94,COLUMN())),0),0),IF($G94&gt;0,IF(AND(INDIRECT(ADDRESS($G94,44))=0,INDIRECT(ADDRESS($G94,38))="UL"),INDIRECT(ADDRESS($G94,COLUMN())),0),0),IF($H94&gt;0,IF(AND(INDIRECT(ADDRESS($H94,44))=0,INDIRECT(ADDRESS($H94,38))="UL"),INDIRECT(ADDRESS($H94,COLUMN())),0),0),IF($I94&gt;0,IF(AND(INDIRECT(ADDRESS($I94,44))=0,INDIRECT(ADDRESS($I94,38))="UL"),INDIRECT(ADDRESS($I94,COLUMN())),0),0),IF($J94&gt;0,IF(AND(INDIRECT(ADDRESS($J94,44))=0,INDIRECT(ADDRESS($J94,38))="UL"),INDIRECT(ADDRESS($J94,COLUMN())),0),0),IF($K94&gt;0,IF(AND(INDIRECT(ADDRESS($K94,44))=0,INDIRECT(ADDRESS($K94,38))="UL"),INDIRECT(ADDRESS($K94,COLUMN())),0),0),IF($L94&gt;0,IF(AND(INDIRECT(ADDRESS($L94,44))=0,INDIRECT(ADDRESS($L94,38))="UL"),INDIRECT(ADDRESS($L94,COLUMN())),0),0),IF($M94&gt;0,IF(AND(INDIRECT(ADDRESS($M94,44))=0,INDIRECT(ADDRESS($M94,38))="UL"),INDIRECT(ADDRESS($M94,COLUMN())),0),0))</f>
        <v>0.14109347442680775</v>
      </c>
      <c r="BD94" s="58" cm="1">
        <f t="array" aca="1" ref="BD94" ca="1">SUM(IF($C94&gt;0,IF(AND(INDIRECT(ADDRESS($C94,44))=0,INDIRECT(ADDRESS($C94,38))="UL"),INDIRECT(ADDRESS($C94,COLUMN())),0),0),IF($D94&gt;0,IF(AND(INDIRECT(ADDRESS($D94,44))=0,INDIRECT(ADDRESS($D94,38))="UL"),INDIRECT(ADDRESS($D94,COLUMN())),0),0),IF($E94&gt;0,IF(AND(INDIRECT(ADDRESS($E94,44))=0,INDIRECT(ADDRESS($E94,38))="UL"),INDIRECT(ADDRESS($E94,COLUMN())),0),0),IF($F94&gt;0,IF(AND(INDIRECT(ADDRESS($F94,44))=0,INDIRECT(ADDRESS($F94,38))="UL"),INDIRECT(ADDRESS($F94,COLUMN())),0),0),IF($G94&gt;0,IF(AND(INDIRECT(ADDRESS($G94,44))=0,INDIRECT(ADDRESS($G94,38))="UL"),INDIRECT(ADDRESS($G94,COLUMN())),0),0),IF($H94&gt;0,IF(AND(INDIRECT(ADDRESS($H94,44))=0,INDIRECT(ADDRESS($H94,38))="UL"),INDIRECT(ADDRESS($H94,COLUMN())),0),0),IF($I94&gt;0,IF(AND(INDIRECT(ADDRESS($I94,44))=0,INDIRECT(ADDRESS($I94,38))="UL"),INDIRECT(ADDRESS($I94,COLUMN())),0),0),IF($J94&gt;0,IF(AND(INDIRECT(ADDRESS($J94,44))=0,INDIRECT(ADDRESS($J94,38))="UL"),INDIRECT(ADDRESS($J94,COLUMN())),0),0),IF($K94&gt;0,IF(AND(INDIRECT(ADDRESS($K94,44))=0,INDIRECT(ADDRESS($K94,38))="UL"),INDIRECT(ADDRESS($K94,COLUMN())),0),0),IF($L94&gt;0,IF(AND(INDIRECT(ADDRESS($L94,44))=0,INDIRECT(ADDRESS($L94,38))="UL"),INDIRECT(ADDRESS($L94,COLUMN())),0),0),IF($M94&gt;0,IF(AND(INDIRECT(ADDRESS($M94,44))=0,INDIRECT(ADDRESS($M94,38))="UL"),INDIRECT(ADDRESS($M94,COLUMN())),0),0))</f>
        <v>0.14814814814814811</v>
      </c>
      <c r="BE94" s="57">
        <f ca="1">IF(AU94="S",BA94,IF(AU94="MS",BB94,IF(AU94="ML",BC94,BD94)))</f>
        <v>0.14109347442680775</v>
      </c>
      <c r="BF94" s="57" cm="1">
        <f t="array" aca="1" ref="BF94" ca="1">SUM(IF($C94&gt;0,IF(INDIRECT(ADDRESS($C94,45))=1,INDIRECT(ADDRESS($C94,52))*INDIRECT(ADDRESS($C94,42))/5,0),0), IF($D94&gt;0,IF(INDIRECT(ADDRESS($D94,45))=1,INDIRECT(ADDRESS($D94,52))*INDIRECT(ADDRESS($D94,42))/5,0),0), IF($E94&gt;0,IF(INDIRECT(ADDRESS($E94,45))=1,INDIRECT(ADDRESS($E94,52))*INDIRECT(ADDRESS($E94,42))/5,0),0), IF($F94&gt;0,IF(INDIRECT(ADDRESS($F94,45))=1,INDIRECT(ADDRESS($F94,52))*INDIRECT(ADDRESS($F94,42))/5,0),0), IF($G94&gt;0,IF(INDIRECT(ADDRESS($G94,45))=1,INDIRECT(ADDRESS($G94,52))*INDIRECT(ADDRESS($G94,42))/5,0),0), IF($H94&gt;0,IF(INDIRECT(ADDRESS($H94,45))=1,INDIRECT(ADDRESS($H94,52))*INDIRECT(ADDRESS($H94,42))/5,0),0)
)*$BF$296/100</f>
        <v>0</v>
      </c>
      <c r="BG94" s="72">
        <v>1</v>
      </c>
      <c r="BH94" s="57" cm="1">
        <f t="array" aca="1" ref="BH94" ca="1">SUM(IF($C94&gt;0,IF(AND(INDIRECT(ADDRESS($C94,44))=0,INDIRECT(ADDRESS($C94,38))&lt;&gt;"UL"),INDIRECT(ADDRESS($C94,COLUMN()-12)),0),0), IF($D94&gt;0,IF(AND(INDIRECT(ADDRESS($D94,44))=0,INDIRECT(ADDRESS($D94,38))&lt;&gt;"UL"),INDIRECT(ADDRESS($D94,COLUMN()-12)),0),0), IF($E94&gt;0,IF(AND(INDIRECT(ADDRESS($E94,44))=0,INDIRECT(ADDRESS($E94,38))&lt;&gt;"UL"),INDIRECT(ADDRESS($E94,COLUMN()-12)),0),0), IF($F94&gt;0,IF(AND(INDIRECT(ADDRESS($F94,44))=0,INDIRECT(ADDRESS($F94,38))&lt;&gt;"UL"),INDIRECT(ADDRESS($F94,COLUMN()-12)),0),0), IF($G94&gt;0,IF(AND(INDIRECT(ADDRESS($G94,44))=0,INDIRECT(ADDRESS($G94,38))&lt;&gt;"UL"),INDIRECT(ADDRESS($G94,COLUMN()-12)),0),0), IF($H94&gt;0,IF(AND(INDIRECT(ADDRESS($H94,44))=0,INDIRECT(ADDRESS($H94,38))&lt;&gt;"UL"),INDIRECT(ADDRESS($H94,COLUMN()-12)),0),0), IF($I94&gt;0,IF(AND(INDIRECT(ADDRESS($I94,44))=0,INDIRECT(ADDRESS($I94,38))&lt;&gt;"UL"),INDIRECT(ADDRESS($I94,COLUMN()-12)),0),0), IF($J94&gt;0,IF(AND(INDIRECT(ADDRESS($J94,44))=0,INDIRECT(ADDRESS($J94,38))&lt;&gt;"UL"),INDIRECT(ADDRESS($J94,COLUMN()-12)),0),0), IF($K94&gt;0,IF(AND(INDIRECT(ADDRESS($K94,44))=0,INDIRECT(ADDRESS($K94,38))&lt;&gt;"UL"),INDIRECT(ADDRESS($K94,COLUMN()-12)),0),0), IF($L94&gt;0,IF(AND(INDIRECT(ADDRESS($L94,44))=0,INDIRECT(ADDRESS($L94,38))&lt;&gt;"UL"),INDIRECT(ADDRESS($L94,COLUMN()-12)),0),0), IF($M94&gt;0,IF(AND(INDIRECT(ADDRESS($M94,44))=0,INDIRECT(ADDRESS($M94,38))&lt;&gt;"UL"),INDIRECT(ADDRESS($M94,COLUMN()-12)),0),0))</f>
        <v>0</v>
      </c>
      <c r="BI94" s="57" cm="1">
        <f t="array" aca="1" ref="BI94" ca="1">SUM(IF($C94&gt;0,IF(AND(INDIRECT(ADDRESS($C94,44))=0,INDIRECT(ADDRESS($C94,38))&lt;&gt;"UL"),INDIRECT(ADDRESS($C94,COLUMN()-12)),0),0), IF($D94&gt;0,IF(AND(INDIRECT(ADDRESS($D94,44))=0,INDIRECT(ADDRESS($D94,38))&lt;&gt;"UL"),INDIRECT(ADDRESS($D94,COLUMN()-12)),0),0), IF($E94&gt;0,IF(AND(INDIRECT(ADDRESS($E94,44))=0,INDIRECT(ADDRESS($E94,38))&lt;&gt;"UL"),INDIRECT(ADDRESS($E94,COLUMN()-12)),0),0), IF($F94&gt;0,IF(AND(INDIRECT(ADDRESS($F94,44))=0,INDIRECT(ADDRESS($F94,38))&lt;&gt;"UL"),INDIRECT(ADDRESS($F94,COLUMN()-12)),0),0), IF($G94&gt;0,IF(AND(INDIRECT(ADDRESS($G94,44))=0,INDIRECT(ADDRESS($G94,38))&lt;&gt;"UL"),INDIRECT(ADDRESS($G94,COLUMN()-12)),0),0), IF($H94&gt;0,IF(AND(INDIRECT(ADDRESS($H94,44))=0,INDIRECT(ADDRESS($H94,38))&lt;&gt;"UL"),INDIRECT(ADDRESS($H94,COLUMN()-12)),0),0), IF($I94&gt;0,IF(AND(INDIRECT(ADDRESS($I94,44))=0,INDIRECT(ADDRESS($I94,38))&lt;&gt;"UL"),INDIRECT(ADDRESS($I94,COLUMN()-12)),0),0), IF($J94&gt;0,IF(AND(INDIRECT(ADDRESS($J94,44))=0,INDIRECT(ADDRESS($J94,38))&lt;&gt;"UL"),INDIRECT(ADDRESS($J94,COLUMN()-12)),0),0), IF($K94&gt;0,IF(AND(INDIRECT(ADDRESS($K94,44))=0,INDIRECT(ADDRESS($K94,38))&lt;&gt;"UL"),INDIRECT(ADDRESS($K94,COLUMN()-12)),0),0), IF($L94&gt;0,IF(AND(INDIRECT(ADDRESS($L94,44))=0,INDIRECT(ADDRESS($L94,38))&lt;&gt;"UL"),INDIRECT(ADDRESS($L94,COLUMN()-12)),0),0), IF($M94&gt;0,IF(AND(INDIRECT(ADDRESS($M94,44))=0,INDIRECT(ADDRESS($M94,38))&lt;&gt;"UL"),INDIRECT(ADDRESS($M94,COLUMN()-12)),0),0))</f>
        <v>0.55555555555555547</v>
      </c>
      <c r="BJ94" s="57" cm="1">
        <f t="array" aca="1" ref="BJ94" ca="1">SUM(IF($C94&gt;0,IF(AND(INDIRECT(ADDRESS($C94,44))=0,INDIRECT(ADDRESS($C94,38))&lt;&gt;"UL"),INDIRECT(ADDRESS($C94,COLUMN()-12)),0),0), IF($D94&gt;0,IF(AND(INDIRECT(ADDRESS($D94,44))=0,INDIRECT(ADDRESS($D94,38))&lt;&gt;"UL"),INDIRECT(ADDRESS($D94,COLUMN()-12)),0),0), IF($E94&gt;0,IF(AND(INDIRECT(ADDRESS($E94,44))=0,INDIRECT(ADDRESS($E94,38))&lt;&gt;"UL"),INDIRECT(ADDRESS($E94,COLUMN()-12)),0),0), IF($F94&gt;0,IF(AND(INDIRECT(ADDRESS($F94,44))=0,INDIRECT(ADDRESS($F94,38))&lt;&gt;"UL"),INDIRECT(ADDRESS($F94,COLUMN()-12)),0),0), IF($G94&gt;0,IF(AND(INDIRECT(ADDRESS($G94,44))=0,INDIRECT(ADDRESS($G94,38))&lt;&gt;"UL"),INDIRECT(ADDRESS($G94,COLUMN()-12)),0),0), IF($H94&gt;0,IF(AND(INDIRECT(ADDRESS($H94,44))=0,INDIRECT(ADDRESS($H94,38))&lt;&gt;"UL"),INDIRECT(ADDRESS($H94,COLUMN()-12)),0),0), IF($I94&gt;0,IF(AND(INDIRECT(ADDRESS($I94,44))=0,INDIRECT(ADDRESS($I94,38))&lt;&gt;"UL"),INDIRECT(ADDRESS($I94,COLUMN()-12)),0),0), IF($J94&gt;0,IF(AND(INDIRECT(ADDRESS($J94,44))=0,INDIRECT(ADDRESS($J94,38))&lt;&gt;"UL"),INDIRECT(ADDRESS($J94,COLUMN()-12)),0),0), IF($K94&gt;0,IF(AND(INDIRECT(ADDRESS($K94,44))=0,INDIRECT(ADDRESS($K94,38))&lt;&gt;"UL"),INDIRECT(ADDRESS($K94,COLUMN()-12)),0),0), IF($L94&gt;0,IF(AND(INDIRECT(ADDRESS($L94,44))=0,INDIRECT(ADDRESS($L94,38))&lt;&gt;"UL"),INDIRECT(ADDRESS($L94,COLUMN()-12)),0),0), IF($M94&gt;0,IF(AND(INDIRECT(ADDRESS($M94,44))=0,INDIRECT(ADDRESS($M94,38))&lt;&gt;"UL"),INDIRECT(ADDRESS($M94,COLUMN()-12)),0),0))</f>
        <v>0.55555555555555547</v>
      </c>
      <c r="BK94" s="57">
        <f ca="1">IF(AU94="S",BH94,IF(AU94="MS",BI94,IF(AU94="ML",BI94,BJ94)))</f>
        <v>0.55555555555555547</v>
      </c>
      <c r="BL94" s="58">
        <f ca="1">SUM(BH94:BJ94)/3</f>
        <v>0.37037037037037029</v>
      </c>
      <c r="BM94" s="57" cm="1">
        <f t="array" aca="1" ref="BM94" ca="1">SUM(IF($C94&gt;0,IF(AND(INDIRECT(ADDRESS($C94,44))=0,INDIRECT(ADDRESS($C94,38))&lt;&gt;"UL"),INDIRECT(ADDRESS($C94,COLUMN()-12)),0),0), IF($D94&gt;0,IF(AND(INDIRECT(ADDRESS($D94,44))=0,INDIRECT(ADDRESS($D94,38))&lt;&gt;"UL"),INDIRECT(ADDRESS($D94,COLUMN()-12)),0),0), IF($E94&gt;0,IF(AND(INDIRECT(ADDRESS($E94,44))=0,INDIRECT(ADDRESS($E94,38))&lt;&gt;"UL"),INDIRECT(ADDRESS($E94,COLUMN()-12)),0),0), IF($F94&gt;0,IF(AND(INDIRECT(ADDRESS($F94,44))=0,INDIRECT(ADDRESS($F94,38))&lt;&gt;"UL"),INDIRECT(ADDRESS($F94,COLUMN()-12)),0),0), IF($G94&gt;0,IF(AND(INDIRECT(ADDRESS($G94,44))=0,INDIRECT(ADDRESS($G94,38))&lt;&gt;"UL"),INDIRECT(ADDRESS($G94,COLUMN()-12)),0),0), IF($H94&gt;0,IF(AND(INDIRECT(ADDRESS($H94,44))=0,INDIRECT(ADDRESS($H94,38))&lt;&gt;"UL"),INDIRECT(ADDRESS($H94,COLUMN()-12)),0),0), IF($I94&gt;0,IF(AND(INDIRECT(ADDRESS($I94,44))=0,INDIRECT(ADDRESS($I94,38))&lt;&gt;"UL"),INDIRECT(ADDRESS($I94,COLUMN()-12)),0),0), IF($J94&gt;0,IF(AND(INDIRECT(ADDRESS($J94,44))=0,INDIRECT(ADDRESS($J94,38))&lt;&gt;"UL"),INDIRECT(ADDRESS($J94,COLUMN()-12)),0),0), IF($K94&gt;0,IF(AND(INDIRECT(ADDRESS($K94,44))=0,INDIRECT(ADDRESS($K94,38))&lt;&gt;"UL"),INDIRECT(ADDRESS($K94,COLUMN()-11)),0),0), IF($L94&gt;0,IF(AND(INDIRECT(ADDRESS($L94,44))=0,INDIRECT(ADDRESS($L94,38))&lt;&gt;"UL"),INDIRECT(ADDRESS($L94,COLUMN()-11)),0),0), IF($M94&gt;0,IF(AND(INDIRECT(ADDRESS($M94,44))=0,INDIRECT(ADDRESS($M94,38))&lt;&gt;"UL"),INDIRECT(ADDRESS($M94,COLUMN()-11)),0),0))</f>
        <v>0.22222222222222218</v>
      </c>
      <c r="BN94" s="57" cm="1">
        <f t="array" aca="1" ref="BN94" ca="1">SUM(IF($C94&gt;0,IF(AND(INDIRECT(ADDRESS($C94,44))=0,INDIRECT(ADDRESS($C94,38))&lt;&gt;"UL"),INDIRECT(ADDRESS($C94,COLUMN()-12)),0),0), IF($D94&gt;0,IF(AND(INDIRECT(ADDRESS($D94,44))=0,INDIRECT(ADDRESS($D94,38))&lt;&gt;"UL"),INDIRECT(ADDRESS($D94,COLUMN()-12)),0),0), IF($E94&gt;0,IF(AND(INDIRECT(ADDRESS($E94,44))=0,INDIRECT(ADDRESS($E94,38))&lt;&gt;"UL"),INDIRECT(ADDRESS($E94,COLUMN()-12)),0),0), IF($F94&gt;0,IF(AND(INDIRECT(ADDRESS($F94,44))=0,INDIRECT(ADDRESS($F94,38))&lt;&gt;"UL"),INDIRECT(ADDRESS($F94,COLUMN()-12)),0),0), IF($G94&gt;0,IF(AND(INDIRECT(ADDRESS($G94,44))=0,INDIRECT(ADDRESS($G94,38))&lt;&gt;"UL"),INDIRECT(ADDRESS($G94,COLUMN()-12)),0),0), IF($H94&gt;0,IF(AND(INDIRECT(ADDRESS($H94,44))=0,INDIRECT(ADDRESS($H94,38))&lt;&gt;"UL"),INDIRECT(ADDRESS($H94,COLUMN()-12)),0),0), IF($I94&gt;0,IF(AND(INDIRECT(ADDRESS($I94,44))=0,INDIRECT(ADDRESS($I94,38))&lt;&gt;"UL"),INDIRECT(ADDRESS($I94,COLUMN()-12)),0),0), IF($J94&gt;0,IF(AND(INDIRECT(ADDRESS($J94,44))=0,INDIRECT(ADDRESS($J94,38))&lt;&gt;"UL"),INDIRECT(ADDRESS($J94,COLUMN()-12)),0),0), IF($K94&gt;0,IF(AND(INDIRECT(ADDRESS($K94,44))=0,INDIRECT(ADDRESS($K94,38))&lt;&gt;"UL"),INDIRECT(ADDRESS($K94,COLUMN()-11)),0),0), IF($L94&gt;0,IF(AND(INDIRECT(ADDRESS($L94,44))=0,INDIRECT(ADDRESS($L94,38))&lt;&gt;"UL"),INDIRECT(ADDRESS($L94,COLUMN()-11)),0),0), IF($M94&gt;0,IF(AND(INDIRECT(ADDRESS($M94,44))=0,INDIRECT(ADDRESS($M94,38))&lt;&gt;"UL"),INDIRECT(ADDRESS($M94,COLUMN()-11)),0),0))</f>
        <v>7.4074074074074056E-2</v>
      </c>
      <c r="BO94" s="57" cm="1">
        <f t="array" aca="1" ref="BO94" ca="1">SUM(IF($C94&gt;0,IF(AND(INDIRECT(ADDRESS($C94,44))=0,INDIRECT(ADDRESS($C94,38))&lt;&gt;"UL"),INDIRECT(ADDRESS($C94,COLUMN()-12)),0),0), IF($D94&gt;0,IF(AND(INDIRECT(ADDRESS($D94,44))=0,INDIRECT(ADDRESS($D94,38))&lt;&gt;"UL"),INDIRECT(ADDRESS($D94,COLUMN()-12)),0),0), IF($E94&gt;0,IF(AND(INDIRECT(ADDRESS($E94,44))=0,INDIRECT(ADDRESS($E94,38))&lt;&gt;"UL"),INDIRECT(ADDRESS($E94,COLUMN()-12)),0),0), IF($F94&gt;0,IF(AND(INDIRECT(ADDRESS($F94,44))=0,INDIRECT(ADDRESS($F94,38))&lt;&gt;"UL"),INDIRECT(ADDRESS($F94,COLUMN()-12)),0),0), IF($G94&gt;0,IF(AND(INDIRECT(ADDRESS($G94,44))=0,INDIRECT(ADDRESS($G94,38))&lt;&gt;"UL"),INDIRECT(ADDRESS($G94,COLUMN()-12)),0),0), IF($H94&gt;0,IF(AND(INDIRECT(ADDRESS($H94,44))=0,INDIRECT(ADDRESS($H94,38))&lt;&gt;"UL"),INDIRECT(ADDRESS($H94,COLUMN()-12)),0),0), IF($I94&gt;0,IF(AND(INDIRECT(ADDRESS($I94,44))=0,INDIRECT(ADDRESS($I94,38))&lt;&gt;"UL"),INDIRECT(ADDRESS($I94,COLUMN()-12)),0),0), IF($J94&gt;0,IF(AND(INDIRECT(ADDRESS($J94,44))=0,INDIRECT(ADDRESS($J94,38))&lt;&gt;"UL"),INDIRECT(ADDRESS($J94,COLUMN()-12)),0),0), IF($K94&gt;0,IF(AND(INDIRECT(ADDRESS($K94,44))=0,INDIRECT(ADDRESS($K94,38))&lt;&gt;"UL"),INDIRECT(ADDRESS($K94,COLUMN()-11)),0),0), IF($L94&gt;0,IF(AND(INDIRECT(ADDRESS($L94,44))=0,INDIRECT(ADDRESS($L94,38))&lt;&gt;"UL"),INDIRECT(ADDRESS($L94,COLUMN()-11)),0),0), IF($M94&gt;0,IF(AND(INDIRECT(ADDRESS($M94,44))=0,INDIRECT(ADDRESS($M94,38))&lt;&gt;"UL"),INDIRECT(ADDRESS($M94,COLUMN()-11)),0),0))</f>
        <v>0.14814814814814811</v>
      </c>
      <c r="BP94" s="57" cm="1">
        <f t="array" aca="1" ref="BP94" ca="1">SUM(IF($C94&gt;0,IF(AND(INDIRECT(ADDRESS($C94,44))=0,INDIRECT(ADDRESS($C94,38))&lt;&gt;"UL"),INDIRECT(ADDRESS($C94,COLUMN()-12)),0),0), IF($D94&gt;0,IF(AND(INDIRECT(ADDRESS($D94,44))=0,INDIRECT(ADDRESS($D94,38))&lt;&gt;"UL"),INDIRECT(ADDRESS($D94,COLUMN()-12)),0),0), IF($E94&gt;0,IF(AND(INDIRECT(ADDRESS($E94,44))=0,INDIRECT(ADDRESS($E94,38))&lt;&gt;"UL"),INDIRECT(ADDRESS($E94,COLUMN()-12)),0),0), IF($F94&gt;0,IF(AND(INDIRECT(ADDRESS($F94,44))=0,INDIRECT(ADDRESS($F94,38))&lt;&gt;"UL"),INDIRECT(ADDRESS($F94,COLUMN()-12)),0),0), IF($G94&gt;0,IF(AND(INDIRECT(ADDRESS($G94,44))=0,INDIRECT(ADDRESS($G94,38))&lt;&gt;"UL"),INDIRECT(ADDRESS($G94,COLUMN()-12)),0),0), IF($H94&gt;0,IF(AND(INDIRECT(ADDRESS($H94,44))=0,INDIRECT(ADDRESS($H94,38))&lt;&gt;"UL"),INDIRECT(ADDRESS($H94,COLUMN()-12)),0),0), IF($I94&gt;0,IF(AND(INDIRECT(ADDRESS($I94,44))=0,INDIRECT(ADDRESS($I94,38))&lt;&gt;"UL"),INDIRECT(ADDRESS($I94,COLUMN()-12)),0),0), IF($J94&gt;0,IF(AND(INDIRECT(ADDRESS($J94,44))=0,INDIRECT(ADDRESS($J94,38))&lt;&gt;"UL"),INDIRECT(ADDRESS($J94,COLUMN()-12)),0),0), IF($K94&gt;0,IF(AND(INDIRECT(ADDRESS($K94,44))=0,INDIRECT(ADDRESS($K94,38))&lt;&gt;"UL"),INDIRECT(ADDRESS($K94,COLUMN()-11)),0),0), IF($L94&gt;0,IF(AND(INDIRECT(ADDRESS($L94,44))=0,INDIRECT(ADDRESS($L94,38))&lt;&gt;"UL"),INDIRECT(ADDRESS($L94,COLUMN()-11)),0),0), IF($M94&gt;0,IF(AND(INDIRECT(ADDRESS($M94,44))=0,INDIRECT(ADDRESS($M94,38))&lt;&gt;"UL"),INDIRECT(ADDRESS($M94,COLUMN()-11)),0),0))</f>
        <v>0.14814814814814811</v>
      </c>
      <c r="BQ94" s="57">
        <f ca="1">IF(AU94="S",BM94,IF(AU94="MS",BN94,IF(AU94="ML",BO94,BP94)))</f>
        <v>0.14814814814814811</v>
      </c>
      <c r="BR94" s="161">
        <f ca="1">(((AZ94+BB94+BL94+BQ94)/(AY94+BB94+BK94+BQ94)*AB94^$BR$296)^$BQ$296)*100</f>
        <v>80.217763106709015</v>
      </c>
      <c r="BS94" s="73"/>
      <c r="BT94" s="56">
        <f ca="1">IF(AD94&lt;BG94,((((AY94+BK94)*AB94)+((BE94+BQ94)*(1-AB94))+BF94)*AD94),((((AY94*AB94)+(BE94*(1-AB94))+BF94)*AD94)+(((BK94*AB94)+(BQ94*(1-AB94)))*BG94)))</f>
        <v>1.0526127673554473</v>
      </c>
      <c r="BU94" s="64">
        <f ca="1">BT94/N94</f>
        <v>8.7717730612953945E-2</v>
      </c>
      <c r="BV94" s="57" t="s">
        <v>33</v>
      </c>
      <c r="BW94" s="57" cm="1">
        <f t="array" aca="1" ref="BW94" ca="1">SUM(IF($C94&gt;0,IF(AND(INDIRECT(ADDRESS($C94,44))=0,INDIRECT(ADDRESS($C94,38))="UL",ISERROR(SEARCH("Rear",INDIRECT(ADDRESS($C94,33)))),ISERROR(SEARCH("Side",INDIRECT(ADDRESS($C94,33))))),INDIRECT(ADDRESS($C94,COLUMN())),0),0),IF($D94&gt;0,IF(AND(INDIRECT(ADDRESS($D94,44))=0,INDIRECT(ADDRESS($D94,38))="UL",ISERROR(SEARCH("Rear",INDIRECT(ADDRESS($D94,33)))),ISERROR(SEARCH("Side",INDIRECT(ADDRESS($D94,33))))),INDIRECT(ADDRESS($D94,COLUMN())),0),0),IF($E94&gt;0,IF(AND(INDIRECT(ADDRESS($E94,44))=0,INDIRECT(ADDRESS($E94,38))="UL",ISERROR(SEARCH("Rear",INDIRECT(ADDRESS($E94,33)))),ISERROR(SEARCH("Side",INDIRECT(ADDRESS($E94,33))))),INDIRECT(ADDRESS($E94,COLUMN())),0),0),IF($F94&gt;0,IF(AND(INDIRECT(ADDRESS($F94,44))=0,INDIRECT(ADDRESS($F94,38))="UL",ISERROR(SEARCH("Rear",INDIRECT(ADDRESS($F94,33)))),ISERROR(SEARCH("Side",INDIRECT(ADDRESS($F94,33))))),INDIRECT(ADDRESS($F94,COLUMN())),0),0),IF($G94&gt;0,IF(AND(INDIRECT(ADDRESS($G94,44))=0,INDIRECT(ADDRESS($G94,38))="UL",ISERROR(SEARCH("Rear",INDIRECT(ADDRESS($G94,33)))),ISERROR(SEARCH("Side",INDIRECT(ADDRESS($G94,33))))),INDIRECT(ADDRESS($G94,COLUMN())),0),0),IF($H94&gt;0,IF(AND(INDIRECT(ADDRESS($H94,44))=0,INDIRECT(ADDRESS($H94,38))="UL",ISERROR(SEARCH("Rear",INDIRECT(ADDRESS($H94,33)))),ISERROR(SEARCH("Side",INDIRECT(ADDRESS($H94,33))))),INDIRECT(ADDRESS($H94,COLUMN())),0),0),IF($I94&gt;0,IF(AND(INDIRECT(ADDRESS($I94,44))=0,INDIRECT(ADDRESS($I94,38))="UL",ISERROR(SEARCH("Rear",INDIRECT(ADDRESS($I94,33)))),ISERROR(SEARCH("Side",INDIRECT(ADDRESS($I94,33))))),INDIRECT(ADDRESS($I94,COLUMN())),0),0),IF($J94&gt;0,IF(AND(INDIRECT(ADDRESS($J94,44))=0,INDIRECT(ADDRESS($J94,38))="UL",ISERROR(SEARCH("Rear",INDIRECT(ADDRESS($J94,33)))),ISERROR(SEARCH("Side",INDIRECT(ADDRESS($J94,33))))),INDIRECT(ADDRESS($J94,COLUMN())),0),0),IF($K94&gt;0,IF(AND(INDIRECT(ADDRESS($K94,44))=0,INDIRECT(ADDRESS($K94,38))="UL",ISERROR(SEARCH("Rear",INDIRECT(ADDRESS($K94,33)))),ISERROR(SEARCH("Side",INDIRECT(ADDRESS($K94,33))))),INDIRECT(ADDRESS($K94,COLUMN())),0),0),IF($L94&gt;0,IF(AND(INDIRECT(ADDRESS($L94,44))=0,INDIRECT(ADDRESS($L94,38))="UL",ISERROR(SEARCH("Rear",INDIRECT(ADDRESS($L94,33)))),ISERROR(SEARCH("Side",INDIRECT(ADDRESS($L94,33))))),INDIRECT(ADDRESS($L94,COLUMN())),0),0),IF($M94&gt;0,IF(AND(INDIRECT(ADDRESS($M94,44))=0,INDIRECT(ADDRESS($M94,38))="UL",ISERROR(SEARCH("Rear",INDIRECT(ADDRESS($M94,33)))),ISERROR(SEARCH("Side",INDIRECT(ADDRESS($M94,33))))),INDIRECT(ADDRESS($M94,COLUMN())),0),0))</f>
        <v>0.22222222222222221</v>
      </c>
      <c r="BX94" s="57">
        <f ca="1">IF(BV94="S",AV94,BW94)</f>
        <v>0</v>
      </c>
      <c r="BY94" s="57" cm="1">
        <f t="array" aca="1" ref="BY94" ca="1">SUM(IF($C94&gt;0,IF(AND(INDIRECT(ADDRESS($C94,44))=0,INDIRECT(ADDRESS($C94,38))="UL"),INDIRECT(ADDRESS($C94,COLUMN())),0),0),IF($D94&gt;0,IF(AND(INDIRECT(ADDRESS($D94,44))=0,INDIRECT(ADDRESS($D94,38))="UL"),INDIRECT(ADDRESS($D94,COLUMN())),0),0),IF($E94&gt;0,IF(AND(INDIRECT(ADDRESS($E94,44))=0,INDIRECT(ADDRESS($E94,38))="UL"),INDIRECT(ADDRESS($E94,COLUMN())),0),0),IF($F94&gt;0,IF(AND(INDIRECT(ADDRESS($F94,44))=0,INDIRECT(ADDRESS($F94,38))="UL"),INDIRECT(ADDRESS($F94,COLUMN())),0),0),IF($G94&gt;0,IF(AND(INDIRECT(ADDRESS($G94,44))=0,INDIRECT(ADDRESS($G94,38))="UL"),INDIRECT(ADDRESS($G94,COLUMN())),0),0),IF($H94&gt;0,IF(AND(INDIRECT(ADDRESS($H94,44))=0,INDIRECT(ADDRESS($H94,38))="UL"),INDIRECT(ADDRESS($H94,COLUMN())),0),0),IF($I94&gt;0,IF(AND(INDIRECT(ADDRESS($I94,44))=0,INDIRECT(ADDRESS($I94,38))="UL"),INDIRECT(ADDRESS($I94,COLUMN())),0),0),IF($J94&gt;0,IF(AND(INDIRECT(ADDRESS($J94,44))=0,INDIRECT(ADDRESS($J94,38))="UL"),INDIRECT(ADDRESS($J94,COLUMN())),0),0),IF($K94&gt;0,IF(AND(INDIRECT(ADDRESS($K94,44))=0,INDIRECT(ADDRESS($K94,38))="UL"),INDIRECT(ADDRESS($K94,COLUMN())),0),0),IF($L94&gt;0,IF(AND(INDIRECT(ADDRESS($L94,44))=0,INDIRECT(ADDRESS($L94,38))="UL"),INDIRECT(ADDRESS($L94,COLUMN())),0),0),IF($M94&gt;0,IF(AND(INDIRECT(ADDRESS($M94,44))=0,INDIRECT(ADDRESS($M94,38))="UL"),INDIRECT(ADDRESS($M94,COLUMN())),0),0))</f>
        <v>8.2304526748971193E-2</v>
      </c>
      <c r="BZ94" s="57" cm="1">
        <f t="array" aca="1" ref="BZ94" ca="1">SUM(IF($C94&gt;0,IF(AND(INDIRECT(ADDRESS($C94,44))=0,INDIRECT(ADDRESS($C94,38))="UL"),INDIRECT(ADDRESS($C94,COLUMN())),0),0),IF($D94&gt;0,IF(AND(INDIRECT(ADDRESS($D94,44))=0,INDIRECT(ADDRESS($D94,38))="UL"),INDIRECT(ADDRESS($D94,COLUMN())),0),0),IF($E94&gt;0,IF(AND(INDIRECT(ADDRESS($E94,44))=0,INDIRECT(ADDRESS($E94,38))="UL"),INDIRECT(ADDRESS($E94,COLUMN())),0),0),IF($F94&gt;0,IF(AND(INDIRECT(ADDRESS($F94,44))=0,INDIRECT(ADDRESS($F94,38))="UL"),INDIRECT(ADDRESS($F94,COLUMN())),0),0),IF($G94&gt;0,IF(AND(INDIRECT(ADDRESS($G94,44))=0,INDIRECT(ADDRESS($G94,38))="UL"),INDIRECT(ADDRESS($G94,COLUMN())),0),0),IF($H94&gt;0,IF(AND(INDIRECT(ADDRESS($H94,44))=0,INDIRECT(ADDRESS($H94,38))="UL"),INDIRECT(ADDRESS($H94,COLUMN())),0),0),IF($I94&gt;0,IF(AND(INDIRECT(ADDRESS($I94,44))=0,INDIRECT(ADDRESS($I94,38))="UL"),INDIRECT(ADDRESS($I94,COLUMN())),0),0),IF($J94&gt;0,IF(AND(INDIRECT(ADDRESS($J94,44))=0,INDIRECT(ADDRESS($J94,38))="UL"),INDIRECT(ADDRESS($J94,COLUMN())),0),0),IF($K94&gt;0,IF(AND(INDIRECT(ADDRESS($K94,44))=0,INDIRECT(ADDRESS($K94,38))="UL"),INDIRECT(ADDRESS($K94,COLUMN())),0),0),IF($L94&gt;0,IF(AND(INDIRECT(ADDRESS($L94,44))=0,INDIRECT(ADDRESS($L94,38))="UL"),INDIRECT(ADDRESS($L94,COLUMN())),0),0),IF($M94&gt;0,IF(AND(INDIRECT(ADDRESS($M94,44))=0,INDIRECT(ADDRESS($M94,38))="UL"),INDIRECT(ADDRESS($M94,COLUMN())),0),0))</f>
        <v>6.5843621399176946E-2</v>
      </c>
      <c r="CA94" s="57">
        <f ca="1">IF(BV94="S",BY94,BZ94)</f>
        <v>8.2304526748971193E-2</v>
      </c>
      <c r="CB94" s="57" cm="1">
        <f t="array" aca="1" ref="CB94" ca="1">SUM(IF($C94&gt;0,IF(AND(INDIRECT(ADDRESS($C94,44))=0,INDIRECT(ADDRESS($C94,38))&lt;&gt;"UL"),INDIRECT(ADDRESS($C94,COLUMN())),0),0),IF($D94&gt;0,IF(AND(INDIRECT(ADDRESS($D94,44))=0,INDIRECT(ADDRESS($D94,38))&lt;&gt;"UL"),INDIRECT(ADDRESS($D94,COLUMN())),0),0),IF($E94&gt;0,IF(AND(INDIRECT(ADDRESS($E94,44))=0,INDIRECT(ADDRESS($E94,38))&lt;&gt;"UL"),INDIRECT(ADDRESS($E94,COLUMN())),0),0),IF($F94&gt;0,IF(AND(INDIRECT(ADDRESS($F94,44))=0,INDIRECT(ADDRESS($F94,38))&lt;&gt;"UL"),INDIRECT(ADDRESS($F94,COLUMN())),0),0),IF($G94&gt;0,IF(AND(INDIRECT(ADDRESS($G94,44))=0,INDIRECT(ADDRESS($G94,38))&lt;&gt;"UL"),INDIRECT(ADDRESS($G94,COLUMN())),0),0),IF($H94&gt;0,IF(AND(INDIRECT(ADDRESS($H94,44))=0,INDIRECT(ADDRESS($H94,38))&lt;&gt;"UL"),INDIRECT(ADDRESS($H94,COLUMN())),0),0),IF($I94&gt;0,IF(AND(INDIRECT(ADDRESS($I94,44))=0,INDIRECT(ADDRESS($I94,38))&lt;&gt;"UL"),INDIRECT(ADDRESS($I94,COLUMN())),0),0),IF($J94&gt;0,IF(AND(INDIRECT(ADDRESS($J94,44))=0,INDIRECT(ADDRESS($J94,38))&lt;&gt;"UL"),INDIRECT(ADDRESS($J94,COLUMN())),0),0),IF($K94&gt;0,IF(AND(INDIRECT(ADDRESS($K94,44))=0,INDIRECT(ADDRESS($K94,38))&lt;&gt;"UL"),INDIRECT(ADDRESS($K94,COLUMN())),0),0),IF($L94&gt;0,IF(AND(INDIRECT(ADDRESS($L94,44))=0,INDIRECT(ADDRESS($L94,38))&lt;&gt;"UL"),INDIRECT(ADDRESS($L94,COLUMN())),0),0),IF($M94&gt;0,IF(AND(INDIRECT(ADDRESS($M94,44))=0,INDIRECT(ADDRESS($M94,38))&lt;&gt;"UL"),INDIRECT(ADDRESS($M94,COLUMN())),0),0))</f>
        <v>0.27777777777777773</v>
      </c>
      <c r="CC94" s="57">
        <f ca="1">IF(BV94="S",BH94,CB94)</f>
        <v>0</v>
      </c>
      <c r="CD94" s="57" cm="1">
        <f t="array" aca="1" ref="CD94" ca="1">SUM(IF($C94&gt;0,IF(AND(INDIRECT(ADDRESS($C94,44))=0,INDIRECT(ADDRESS($C94,38))&lt;&gt;"UL"),INDIRECT(ADDRESS($C94,COLUMN())),0),0),IF($D94&gt;0,IF(AND(INDIRECT(ADDRESS($D94,44))=0,INDIRECT(ADDRESS($D94,38))&lt;&gt;"UL"),INDIRECT(ADDRESS($D94,COLUMN())),0),0),IF($E94&gt;0,IF(AND(INDIRECT(ADDRESS($E94,44))=0,INDIRECT(ADDRESS($E94,38))&lt;&gt;"UL"),INDIRECT(ADDRESS($E94,COLUMN())),0),0),IF($F94&gt;0,IF(AND(INDIRECT(ADDRESS($F94,44))=0,INDIRECT(ADDRESS($F94,38))&lt;&gt;"UL"),INDIRECT(ADDRESS($F94,COLUMN())),0),0),IF($G94&gt;0,IF(AND(INDIRECT(ADDRESS($G94,44))=0,INDIRECT(ADDRESS($G94,38))&lt;&gt;"UL"),INDIRECT(ADDRESS($G94,COLUMN())),0),0),IF($H94&gt;0,IF(AND(INDIRECT(ADDRESS($H94,44))=0,INDIRECT(ADDRESS($H94,38))&lt;&gt;"UL"),INDIRECT(ADDRESS($H94,COLUMN())),0),0),IF($I94&gt;0,IF(AND(INDIRECT(ADDRESS($I94,44))=0,INDIRECT(ADDRESS($I94,38))&lt;&gt;"UL"),INDIRECT(ADDRESS($I94,COLUMN())),0),0),IF($J94&gt;0,IF(AND(INDIRECT(ADDRESS($J94,44))=0,INDIRECT(ADDRESS($J94,38))&lt;&gt;"UL"),INDIRECT(ADDRESS($J94,COLUMN())),0),0),IF($K94&gt;0,IF(AND(INDIRECT(ADDRESS($K94,44))=0,INDIRECT(ADDRESS($K94,38))&lt;&gt;"UL"),INDIRECT(ADDRESS($K94,COLUMN())),0),0),IF($L94&gt;0,IF(AND(INDIRECT(ADDRESS($L94,44))=0,INDIRECT(ADDRESS($L94,38))&lt;&gt;"UL"),INDIRECT(ADDRESS($L94,COLUMN())),0),0),IF($M94&gt;0,IF(AND(INDIRECT(ADDRESS($M94,44))=0,INDIRECT(ADDRESS($M94,38))&lt;&gt;"UL"),INDIRECT(ADDRESS($M94,COLUMN())),0),0))</f>
        <v>9.2592592592592574E-2</v>
      </c>
      <c r="CE94" s="57" cm="1">
        <f t="array" aca="1" ref="CE94" ca="1">SUM(IF($C94&gt;0,IF(AND(INDIRECT(ADDRESS($C94,44))=0,INDIRECT(ADDRESS($C94,38))&lt;&gt;"UL"),INDIRECT(ADDRESS($C94,COLUMN())),0),0),IF($D94&gt;0,IF(AND(INDIRECT(ADDRESS($D94,44))=0,INDIRECT(ADDRESS($D94,38))&lt;&gt;"UL"),INDIRECT(ADDRESS($D94,COLUMN())),0),0),IF($E94&gt;0,IF(AND(INDIRECT(ADDRESS($E94,44))=0,INDIRECT(ADDRESS($E94,38))&lt;&gt;"UL"),INDIRECT(ADDRESS($E94,COLUMN())),0),0),IF($F94&gt;0,IF(AND(INDIRECT(ADDRESS($F94,44))=0,INDIRECT(ADDRESS($F94,38))&lt;&gt;"UL"),INDIRECT(ADDRESS($F94,COLUMN())),0),0),IF($G94&gt;0,IF(AND(INDIRECT(ADDRESS($G94,44))=0,INDIRECT(ADDRESS($G94,38))&lt;&gt;"UL"),INDIRECT(ADDRESS($G94,COLUMN())),0),0),IF($H94&gt;0,IF(AND(INDIRECT(ADDRESS($H94,44))=0,INDIRECT(ADDRESS($H94,38))&lt;&gt;"UL"),INDIRECT(ADDRESS($H94,COLUMN())),0),0),IF($I94&gt;0,IF(AND(INDIRECT(ADDRESS($I94,44))=0,INDIRECT(ADDRESS($I94,38))&lt;&gt;"UL"),INDIRECT(ADDRESS($I94,COLUMN())),0),0),IF($J94&gt;0,IF(AND(INDIRECT(ADDRESS($J94,44))=0,INDIRECT(ADDRESS($J94,38))&lt;&gt;"UL"),INDIRECT(ADDRESS($J94,COLUMN())),0),0),IF($K94&gt;0,IF(AND(INDIRECT(ADDRESS($K94,44))=0,INDIRECT(ADDRESS($K94,38))&lt;&gt;"UL"),INDIRECT(ADDRESS($K94,COLUMN())),0),0),IF($L94&gt;0,IF(AND(INDIRECT(ADDRESS($L94,44))=0,INDIRECT(ADDRESS($L94,38))&lt;&gt;"UL"),INDIRECT(ADDRESS($L94,COLUMN())),0),0),IF($M94&gt;0,IF(AND(INDIRECT(ADDRESS($M94,44))=0,INDIRECT(ADDRESS($M94,38))&lt;&gt;"UL"),INDIRECT(ADDRESS($M94,COLUMN())),0),0))</f>
        <v>0</v>
      </c>
      <c r="CF94" s="57">
        <f ca="1">IF(BV94="S",CD94,CE94)</f>
        <v>9.2592592592592574E-2</v>
      </c>
      <c r="CG94" s="57">
        <f ca="1">IF(AD94&lt;BG94,((((BX94+CC94)*AB94)+((CA94+CF94)*(1-AB94)))*AD94),((((BX94*AB94)+((CA94)*(1-AB94)))*AD94)+(((CC94*AB94)+((CF94))*(1-AB94)))*BG94))</f>
        <v>2.3191603208947326E-2</v>
      </c>
      <c r="CH94" s="57">
        <f ca="1">CG94/N94</f>
        <v>1.9326336007456106E-3</v>
      </c>
      <c r="CI94" s="19">
        <f ca="1">AD94*X94</f>
        <v>11.974607768457794</v>
      </c>
      <c r="CJ94" s="19"/>
      <c r="CK94" s="57" cm="1">
        <f t="array" aca="1" ref="CK94" ca="1">IF(AU94="S", SUM(IF($C94&gt;0,IF(INDIRECT(ADDRESS($C94,43))&lt;&gt;1,INDIRECT(ADDRESS($C94,48)),0),0), IF($D94&gt;0,IF(INDIRECT(ADDRESS($D94,43))&lt;&gt;1,INDIRECT(ADDRESS($D94,48)),0),0), IF($E94&gt;0,IF(INDIRECT(ADDRESS($E94,43))&lt;&gt;1,INDIRECT(ADDRESS($E94,48)),0),0), IF($F94&gt;0,IF(INDIRECT(ADDRESS($F94,43))&lt;&gt;1,INDIRECT(ADDRESS($F94,48)),0),0), IF($G94&gt;0,IF(INDIRECT(ADDRESS($G94,43))&lt;&gt;1,INDIRECT(ADDRESS($G94,48)),0),0), IF($H94&gt;0,IF(INDIRECT(ADDRESS($H94,43))&lt;&gt;1,INDIRECT(ADDRESS($H94,48)),0),0), IF($I94&gt;0,IF(INDIRECT(ADDRESS($I94,43))&lt;&gt;1,INDIRECT(ADDRESS($I94,48)),0),0), IF($J94&gt;0,IF(INDIRECT(ADDRESS($J94,43))&lt;&gt;1,INDIRECT(ADDRESS($J94,48)),0),0), IF($K94&gt;0,IF(INDIRECT(ADDRESS($K94,43))&lt;&gt;1,INDIRECT(ADDRESS($K94,48)),0),0), IF($L94&gt;0,IF(INDIRECT(ADDRESS($L94,43))&lt;&gt;1,INDIRECT(ADDRESS($L94,48)),0),0), IF($M94&gt;0,IF(INDIRECT(ADDRESS($M94,43))&lt;&gt;1,INDIRECT(ADDRESS($M94,48)),0),0)), IF(AU94="L",SUM(IF($C94&gt;0,IF(INDIRECT(ADDRESS($C94,43))&lt;&gt;1,INDIRECT(ADDRESS($C94,50)),0),0), IF($D94&gt;0,IF(INDIRECT(ADDRESS($D94,43))&lt;&gt;1,INDIRECT(ADDRESS($D94,50)),0),0), IF($E94&gt;0,IF(INDIRECT(ADDRESS($E94,43))&lt;&gt;1,INDIRECT(ADDRESS($E94,50)),0),0), IF($F94&gt;0,IF(INDIRECT(ADDRESS($F94,43))&lt;&gt;1,INDIRECT(ADDRESS($F94,50)),0),0), IF($G94&gt;0,IF(INDIRECT(ADDRESS($G94,43))&lt;&gt;1,INDIRECT(ADDRESS($G94,50)),0),0), IF($G94&gt;0,IF(INDIRECT(ADDRESS($G94,43))&lt;&gt;1,INDIRECT(ADDRESS($G94,50)),0),0), IF($H94&gt;0,IF(INDIRECT(ADDRESS($H94,43))&lt;&gt;1,INDIRECT(ADDRESS($H94,50)),0),0), IF($I94&gt;0,IF(INDIRECT(ADDRESS($I94,43))&lt;&gt;1,INDIRECT(ADDRESS($I94,50)),0),0), IF($J94&gt;0,IF(INDIRECT(ADDRESS($J94,43))&lt;&gt;1,INDIRECT(ADDRESS($J94,50)),0),0), IF($K94&gt;0,IF(INDIRECT(ADDRESS($K94,43))&lt;&gt;1,INDIRECT(ADDRESS($K94,50)),0),0), IF($L94&gt;0,IF(INDIRECT(ADDRESS($L94,43))&lt;&gt;1,INDIRECT(ADDRESS($L94,50)),0),0), IF($M94&gt;0,IF(INDIRECT(ADDRESS($M94,43))&lt;&gt;1,INDIRECT(ADDRESS($M94,50)),0),0)), SUM(IF($C94&gt;0,IF(INDIRECT(ADDRESS($C94,43))&lt;&gt;1,INDIRECT(ADDRESS($C94,49)),0),0), IF($D94&gt;0,IF(INDIRECT(ADDRESS($D94,43))&lt;&gt;1,INDIRECT(ADDRESS($D94,49)),0),0), IF($E94&gt;0,IF(INDIRECT(ADDRESS($E94,43))&lt;&gt;1,INDIRECT(ADDRESS($E94,49)),0),0), IF($F94&gt;0,IF(INDIRECT(ADDRESS($F94,43))&lt;&gt;1,INDIRECT(ADDRESS($F94,49)),0),0), IF($G94&gt;0,IF(INDIRECT(ADDRESS($G94,43))&lt;&gt;1,INDIRECT(ADDRESS($G94,49)),0),0), IF($G94&gt;0,IF(INDIRECT(ADDRESS($G94,43))&lt;&gt;1,INDIRECT(ADDRESS($G94,49)),0),0), IF($H94&gt;0,IF(INDIRECT(ADDRESS($H94,43))&lt;&gt;1,INDIRECT(ADDRESS($H94,49)),0),0), IF($I94&gt;0,IF(INDIRECT(ADDRESS($I94,43))&lt;&gt;1,INDIRECT(ADDRESS($I94,49)),0),0), IF($J94&gt;0,IF(INDIRECT(ADDRESS($J94,43))&lt;&gt;1,INDIRECT(ADDRESS($J94,49)),0),0), IF($K94&gt;0,IF(INDIRECT(ADDRESS($K94,43))&lt;&gt;1,INDIRECT(ADDRESS($K94,49)),0),0), IF($L94&gt;0,IF(INDIRECT(ADDRESS($L94,43))&lt;&gt;1,INDIRECT(ADDRESS($L94,49)),0),0), IF($M94&gt;0,IF(INDIRECT(ADDRESS($M94,43))&lt;&gt;1,INDIRECT(ADDRESS($M94,49)),0),0))))</f>
        <v>0.88888888888888884</v>
      </c>
      <c r="CL94" s="57" cm="1">
        <f t="array" aca="1" ref="CL94" ca="1">SUM(IF($C94&gt;0,IF(INDIRECT(ADDRESS($C94,44))=1,INDIRECT(ADDRESS($C94,90)),0),0), IF($D94&gt;0,IF(INDIRECT(ADDRESS($D94,44))=1,INDIRECT(ADDRESS($D94,90)),0),0), IF($E94&gt;0,IF(INDIRECT(ADDRESS($E94,44))=1,INDIRECT(ADDRESS($E94,90)),0),0), IF($F94&gt;0,IF(INDIRECT(ADDRESS($F94,44))=1,INDIRECT(ADDRESS($F94,90)),0),0), IF($G94&gt;0,IF(INDIRECT(ADDRESS($G94,44))=1,INDIRECT(ADDRESS($G94,90)),0),0), IF($H94&gt;0,IF(INDIRECT(ADDRESS($H94,44))=1,INDIRECT(ADDRESS($H94,90)),0),0), IF($I94&gt;0,IF(INDIRECT(ADDRESS($I94,44))=1,INDIRECT(ADDRESS($I94,90)),0),0), IF($J94&gt;0,IF(INDIRECT(ADDRESS($J94,44))=1,INDIRECT(ADDRESS($J94,90)),0),0), IF($K94&gt;0,IF(INDIRECT(ADDRESS($K94,44))=1,INDIRECT(ADDRESS($K94,90)),0),0), IF($L94&gt;0,IF(INDIRECT(ADDRESS($L94,44))=1,INDIRECT(ADDRESS($L94,90)),0),0), IF($M94&gt;0,IF(INDIRECT(ADDRESS($M94,44))=1,INDIRECT(ADDRESS($M94,90)),0),0))</f>
        <v>0</v>
      </c>
      <c r="CM94" s="56">
        <f ca="1">((BU94/$BU$34)^$BU$296)</f>
        <v>0.64576354089186361</v>
      </c>
      <c r="CN94" s="59"/>
    </row>
    <row r="95" spans="1:92" x14ac:dyDescent="0.25">
      <c r="AA95"/>
      <c r="AB95"/>
      <c r="AC95"/>
      <c r="AD95"/>
      <c r="AH95"/>
      <c r="AI95"/>
      <c r="AJ95"/>
      <c r="AK95"/>
      <c r="AL95"/>
      <c r="AM95" s="1"/>
      <c r="AN95" s="1"/>
      <c r="AO95" s="1"/>
      <c r="AP95" s="1"/>
      <c r="AQ95" s="1"/>
      <c r="AR95" s="1"/>
      <c r="AS95" s="1"/>
      <c r="AT95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T95"/>
      <c r="BU95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L95" s="1"/>
    </row>
    <row r="96" spans="1:92" x14ac:dyDescent="0.25">
      <c r="AA96"/>
      <c r="AB96"/>
      <c r="AC96"/>
      <c r="AD96"/>
      <c r="AH96"/>
      <c r="AI96"/>
      <c r="AJ96"/>
      <c r="AK96"/>
      <c r="AL96"/>
      <c r="AM96" s="1"/>
      <c r="AN96" s="1"/>
      <c r="AO96" s="1"/>
      <c r="AP96" s="1"/>
      <c r="AQ96" s="1"/>
      <c r="AR96" s="1"/>
      <c r="AS96" s="1"/>
      <c r="AT96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T96"/>
      <c r="BU96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L96" s="1"/>
    </row>
    <row r="97" spans="1:92" ht="15.5" x14ac:dyDescent="0.25">
      <c r="A97" s="12" t="s">
        <v>169</v>
      </c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"/>
      <c r="O97" s="13"/>
      <c r="P97" s="13"/>
      <c r="Q97" s="13"/>
      <c r="R97" s="13"/>
      <c r="S97" s="14"/>
      <c r="T97" s="13"/>
      <c r="U97" s="13"/>
      <c r="V97" s="13"/>
      <c r="W97" s="13"/>
      <c r="Z97" s="14"/>
      <c r="AA97" s="15"/>
      <c r="AF97" s="15"/>
      <c r="AG97" s="15"/>
    </row>
    <row r="98" spans="1:92" ht="15.5" x14ac:dyDescent="0.25">
      <c r="A98" s="12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"/>
      <c r="O98" s="13"/>
      <c r="P98" s="13"/>
      <c r="Q98" s="13"/>
      <c r="R98" s="13"/>
      <c r="S98" s="14"/>
      <c r="T98" s="13"/>
      <c r="U98" s="13"/>
      <c r="V98" s="13"/>
      <c r="W98" s="13"/>
      <c r="Z98" s="14"/>
      <c r="AA98" s="15"/>
      <c r="AF98" s="15"/>
      <c r="AG98" s="15"/>
    </row>
    <row r="99" spans="1:92" ht="13" x14ac:dyDescent="0.25">
      <c r="A99" s="17" t="s">
        <v>61</v>
      </c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"/>
      <c r="O99" s="13"/>
      <c r="P99" s="13"/>
      <c r="Q99" s="13"/>
      <c r="R99" s="13"/>
      <c r="S99" s="14"/>
      <c r="T99" s="13"/>
      <c r="U99" s="13"/>
      <c r="V99" s="13"/>
      <c r="W99" s="13"/>
      <c r="Z99" s="14"/>
      <c r="AA99" s="15"/>
      <c r="AF99" s="15"/>
      <c r="AG99" s="15"/>
    </row>
    <row r="100" spans="1:92" x14ac:dyDescent="0.25">
      <c r="A100" s="15" t="s">
        <v>170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>
        <f>23+2</f>
        <v>25</v>
      </c>
      <c r="O100" s="13" t="s">
        <v>63</v>
      </c>
      <c r="P100" s="13">
        <v>3</v>
      </c>
      <c r="Q100" s="13" t="s">
        <v>64</v>
      </c>
      <c r="R100" s="13" t="s">
        <v>64</v>
      </c>
      <c r="S100" s="14">
        <v>2</v>
      </c>
      <c r="T100" s="13" t="s">
        <v>171</v>
      </c>
      <c r="U100" s="13">
        <v>6</v>
      </c>
      <c r="V100" s="13"/>
      <c r="W100" s="13">
        <v>3</v>
      </c>
      <c r="X100" s="1">
        <v>6</v>
      </c>
      <c r="Y100" s="1">
        <v>2</v>
      </c>
      <c r="Z100" s="14">
        <v>5</v>
      </c>
      <c r="AA100" s="15"/>
      <c r="AB100" s="56">
        <f t="shared" ref="AB100:AB107" si="76">((U100/8)^$V$296)*((((X100-(Y100-1)/2)/8)^$X$296)*((S100/3)^$S$296))*(((8-W100)/6)^$W$296)</f>
        <v>0.79387955742428784</v>
      </c>
      <c r="AC100" s="56">
        <f t="shared" ref="AC100:AC107" si="77">SUM(((25/N100)^$Z$296)*(AB100/$AB$34))</f>
        <v>1</v>
      </c>
      <c r="AD100" s="56">
        <f t="shared" ref="AD100:AD107" si="78">(P100/($CN$34*(1/AC100)))</f>
        <v>2.6086956521739131</v>
      </c>
      <c r="AF100" s="15"/>
      <c r="AG100" s="15"/>
      <c r="CI100" s="19">
        <f t="shared" ref="CI100:CI107" si="79">AD100*X100</f>
        <v>15.652173913043478</v>
      </c>
      <c r="CJ100" s="19"/>
      <c r="CK100" s="19"/>
    </row>
    <row r="101" spans="1:92" x14ac:dyDescent="0.25">
      <c r="A101" t="s">
        <v>427</v>
      </c>
      <c r="N101" s="1">
        <f>23-1</f>
        <v>22</v>
      </c>
      <c r="O101" s="13" t="s">
        <v>70</v>
      </c>
      <c r="P101" s="13">
        <v>5</v>
      </c>
      <c r="Q101" s="13" t="s">
        <v>64</v>
      </c>
      <c r="R101" s="13" t="s">
        <v>64</v>
      </c>
      <c r="S101" s="14">
        <v>1</v>
      </c>
      <c r="T101" s="13" t="s">
        <v>173</v>
      </c>
      <c r="U101" s="13">
        <v>3</v>
      </c>
      <c r="V101" s="13"/>
      <c r="W101" s="13">
        <v>4</v>
      </c>
      <c r="X101" s="1">
        <v>5</v>
      </c>
      <c r="Y101" s="1">
        <v>2</v>
      </c>
      <c r="Z101" s="14">
        <v>5</v>
      </c>
      <c r="AA101"/>
      <c r="AB101" s="56">
        <f t="shared" si="76"/>
        <v>0.58977359004073071</v>
      </c>
      <c r="AC101" s="56">
        <f t="shared" si="77"/>
        <v>0.8176523664080434</v>
      </c>
      <c r="AD101" s="56">
        <f t="shared" si="78"/>
        <v>3.5550102887306236</v>
      </c>
      <c r="AH101"/>
      <c r="AI101"/>
      <c r="AJ101"/>
      <c r="AK101"/>
      <c r="AL101"/>
      <c r="AM101" s="1"/>
      <c r="AN101" s="1"/>
      <c r="AO101" s="1"/>
      <c r="AP101" s="1"/>
      <c r="AQ101" s="1"/>
      <c r="AR101" s="1"/>
      <c r="AS101" s="1"/>
      <c r="AT10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T101"/>
      <c r="BU10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9">
        <f t="shared" si="79"/>
        <v>17.775051443653119</v>
      </c>
      <c r="CJ101" s="19"/>
      <c r="CK101" s="19"/>
      <c r="CL101" s="1"/>
    </row>
    <row r="102" spans="1:92" x14ac:dyDescent="0.25">
      <c r="A102" t="s">
        <v>174</v>
      </c>
      <c r="N102" s="1">
        <f>27+2</f>
        <v>29</v>
      </c>
      <c r="O102" s="13" t="s">
        <v>70</v>
      </c>
      <c r="P102" s="13">
        <v>5</v>
      </c>
      <c r="Q102" s="13">
        <v>1</v>
      </c>
      <c r="R102" s="13" t="s">
        <v>64</v>
      </c>
      <c r="S102" s="14">
        <v>1</v>
      </c>
      <c r="T102" s="13" t="s">
        <v>173</v>
      </c>
      <c r="U102" s="13">
        <v>3</v>
      </c>
      <c r="V102" s="13"/>
      <c r="W102" s="13">
        <v>5</v>
      </c>
      <c r="X102" s="1">
        <v>5</v>
      </c>
      <c r="Y102" s="1">
        <v>2</v>
      </c>
      <c r="Z102" s="14">
        <v>5</v>
      </c>
      <c r="AA102"/>
      <c r="AB102" s="56">
        <f t="shared" si="76"/>
        <v>0.57718484016995586</v>
      </c>
      <c r="AC102" s="56">
        <f t="shared" si="77"/>
        <v>0.65045432380226342</v>
      </c>
      <c r="AD102" s="56">
        <f t="shared" si="78"/>
        <v>2.8280622774011457</v>
      </c>
      <c r="AH102"/>
      <c r="AI102"/>
      <c r="AJ102"/>
      <c r="AK102"/>
      <c r="AL102"/>
      <c r="AM102" s="1"/>
      <c r="AN102" s="1"/>
      <c r="AO102" s="1"/>
      <c r="AP102" s="1"/>
      <c r="AQ102" s="1"/>
      <c r="AR102" s="1"/>
      <c r="AS102" s="1"/>
      <c r="AT102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T102"/>
      <c r="BU102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9">
        <f t="shared" si="79"/>
        <v>14.140311387005728</v>
      </c>
      <c r="CJ102" s="19"/>
      <c r="CK102" s="19"/>
      <c r="CL102" s="1"/>
    </row>
    <row r="103" spans="1:92" x14ac:dyDescent="0.25">
      <c r="A103" t="s">
        <v>175</v>
      </c>
      <c r="N103" s="1">
        <v>19</v>
      </c>
      <c r="O103" s="13" t="s">
        <v>63</v>
      </c>
      <c r="P103" s="13">
        <v>2</v>
      </c>
      <c r="Q103" s="13" t="s">
        <v>64</v>
      </c>
      <c r="R103" s="13" t="s">
        <v>64</v>
      </c>
      <c r="S103" s="14">
        <v>3</v>
      </c>
      <c r="T103" s="13" t="s">
        <v>65</v>
      </c>
      <c r="U103" s="13">
        <v>7</v>
      </c>
      <c r="V103" s="13"/>
      <c r="W103" s="13">
        <v>3</v>
      </c>
      <c r="X103" s="1">
        <v>8</v>
      </c>
      <c r="Y103" s="1">
        <v>2</v>
      </c>
      <c r="Z103" s="14">
        <v>5</v>
      </c>
      <c r="AA103"/>
      <c r="AB103" s="56">
        <f t="shared" si="76"/>
        <v>0.94984931860162136</v>
      </c>
      <c r="AC103" s="56">
        <f t="shared" si="77"/>
        <v>1.4699071498859906</v>
      </c>
      <c r="AD103" s="56">
        <f t="shared" si="78"/>
        <v>2.5563602606712883</v>
      </c>
      <c r="AH103"/>
      <c r="AI103"/>
      <c r="AJ103"/>
      <c r="AK103"/>
      <c r="AL103"/>
      <c r="AM103" s="1"/>
      <c r="AN103" s="1"/>
      <c r="AO103" s="1"/>
      <c r="AP103" s="1"/>
      <c r="AQ103" s="1"/>
      <c r="AR103" s="1"/>
      <c r="AS103" s="1"/>
      <c r="AT103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T103"/>
      <c r="BU103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9">
        <f t="shared" si="79"/>
        <v>20.450882085370306</v>
      </c>
      <c r="CJ103" s="19"/>
      <c r="CK103" s="19"/>
      <c r="CL103" s="1"/>
    </row>
    <row r="104" spans="1:92" x14ac:dyDescent="0.25">
      <c r="A104" t="s">
        <v>176</v>
      </c>
      <c r="N104" s="1">
        <f>16-3</f>
        <v>13</v>
      </c>
      <c r="O104" s="13" t="s">
        <v>63</v>
      </c>
      <c r="P104" s="13">
        <v>3</v>
      </c>
      <c r="Q104" s="13">
        <v>3</v>
      </c>
      <c r="R104" s="13" t="s">
        <v>64</v>
      </c>
      <c r="S104" s="14">
        <v>1</v>
      </c>
      <c r="T104" s="13" t="s">
        <v>71</v>
      </c>
      <c r="U104" s="13">
        <v>4</v>
      </c>
      <c r="V104" s="13"/>
      <c r="W104" s="13">
        <v>4</v>
      </c>
      <c r="X104" s="1">
        <v>5</v>
      </c>
      <c r="Y104" s="1">
        <v>0</v>
      </c>
      <c r="Z104" s="14">
        <v>4</v>
      </c>
      <c r="AA104"/>
      <c r="AB104" s="56">
        <f t="shared" si="76"/>
        <v>0.65071741503152469</v>
      </c>
      <c r="AC104" s="56">
        <f t="shared" si="77"/>
        <v>1.338552172285332</v>
      </c>
      <c r="AD104" s="56">
        <f t="shared" si="78"/>
        <v>3.4918752320486921</v>
      </c>
      <c r="AH104"/>
      <c r="AI104"/>
      <c r="AJ104"/>
      <c r="AK104"/>
      <c r="AL104"/>
      <c r="AM104" s="1"/>
      <c r="AN104" s="1"/>
      <c r="AO104" s="1"/>
      <c r="AP104" s="1"/>
      <c r="AQ104" s="1"/>
      <c r="AR104" s="1"/>
      <c r="AS104" s="1"/>
      <c r="AT104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T104"/>
      <c r="BU104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9">
        <f t="shared" si="79"/>
        <v>17.459376160243462</v>
      </c>
      <c r="CJ104" s="19"/>
      <c r="CK104" s="19"/>
      <c r="CL104" s="1"/>
    </row>
    <row r="105" spans="1:92" x14ac:dyDescent="0.25">
      <c r="A105" t="s">
        <v>177</v>
      </c>
      <c r="N105" s="1">
        <f>20-6</f>
        <v>14</v>
      </c>
      <c r="O105" s="13" t="s">
        <v>63</v>
      </c>
      <c r="P105" s="13">
        <v>2</v>
      </c>
      <c r="Q105" s="13" t="s">
        <v>64</v>
      </c>
      <c r="R105" s="13" t="s">
        <v>64</v>
      </c>
      <c r="S105" s="14">
        <v>2</v>
      </c>
      <c r="T105" s="13" t="s">
        <v>178</v>
      </c>
      <c r="U105" s="13">
        <v>8</v>
      </c>
      <c r="V105" s="13"/>
      <c r="W105" s="13">
        <v>3</v>
      </c>
      <c r="X105" s="1">
        <v>6</v>
      </c>
      <c r="Y105" s="1">
        <v>-1</v>
      </c>
      <c r="Z105" s="14">
        <v>5</v>
      </c>
      <c r="AA105"/>
      <c r="AB105" s="56">
        <f t="shared" si="76"/>
        <v>0.88572244615117823</v>
      </c>
      <c r="AC105" s="56">
        <f t="shared" si="77"/>
        <v>1.7234631880831022</v>
      </c>
      <c r="AD105" s="56">
        <f t="shared" si="78"/>
        <v>2.9973272836227869</v>
      </c>
      <c r="AH105"/>
      <c r="AI105"/>
      <c r="AJ105"/>
      <c r="AK105"/>
      <c r="AL105"/>
      <c r="AM105" s="1"/>
      <c r="AN105" s="1"/>
      <c r="AO105" s="1"/>
      <c r="AP105" s="1"/>
      <c r="AQ105" s="1"/>
      <c r="AR105" s="1"/>
      <c r="AS105" s="1"/>
      <c r="AT105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T105"/>
      <c r="BU105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9">
        <f t="shared" si="79"/>
        <v>17.98396370173672</v>
      </c>
      <c r="CJ105" s="19"/>
      <c r="CK105" s="19"/>
      <c r="CL105" s="1"/>
    </row>
    <row r="106" spans="1:92" x14ac:dyDescent="0.25">
      <c r="A106" t="s">
        <v>179</v>
      </c>
      <c r="N106" s="1">
        <f>20-1</f>
        <v>19</v>
      </c>
      <c r="O106" s="1" t="s">
        <v>63</v>
      </c>
      <c r="P106" s="1">
        <v>2</v>
      </c>
      <c r="S106" s="1">
        <v>1</v>
      </c>
      <c r="T106" s="1" t="s">
        <v>171</v>
      </c>
      <c r="U106" s="1">
        <v>6</v>
      </c>
      <c r="W106" s="1">
        <v>2</v>
      </c>
      <c r="X106" s="1">
        <v>6</v>
      </c>
      <c r="Y106" s="1">
        <v>1</v>
      </c>
      <c r="Z106" s="1">
        <v>4</v>
      </c>
      <c r="AA106"/>
      <c r="AB106" s="56">
        <f t="shared" si="76"/>
        <v>0.73013777387695378</v>
      </c>
      <c r="AC106" s="56">
        <f t="shared" si="77"/>
        <v>1.1298999885619785</v>
      </c>
      <c r="AD106" s="56">
        <f t="shared" si="78"/>
        <v>1.9650434583686582</v>
      </c>
      <c r="AH106"/>
      <c r="AI106"/>
      <c r="AJ106"/>
      <c r="AK106"/>
      <c r="AL106"/>
      <c r="AM106" s="1"/>
      <c r="AN106" s="1"/>
      <c r="AO106" s="1"/>
      <c r="AP106" s="1"/>
      <c r="AQ106" s="1"/>
      <c r="AR106" s="1"/>
      <c r="AS106" s="1"/>
      <c r="AT106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T106"/>
      <c r="BU106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9">
        <f t="shared" si="79"/>
        <v>11.790260750211949</v>
      </c>
      <c r="CJ106" s="19"/>
      <c r="CK106" s="19"/>
      <c r="CL106" s="1"/>
    </row>
    <row r="107" spans="1:92" x14ac:dyDescent="0.25">
      <c r="A107" t="s">
        <v>180</v>
      </c>
      <c r="N107" s="1">
        <v>10</v>
      </c>
      <c r="O107" s="1" t="s">
        <v>77</v>
      </c>
      <c r="P107" s="1">
        <v>2</v>
      </c>
      <c r="Q107" s="1">
        <v>3</v>
      </c>
      <c r="R107" s="1">
        <v>6</v>
      </c>
      <c r="S107" s="1">
        <v>2</v>
      </c>
      <c r="T107" s="1" t="s">
        <v>171</v>
      </c>
      <c r="U107" s="1">
        <v>6</v>
      </c>
      <c r="W107" s="1">
        <v>3</v>
      </c>
      <c r="X107" s="1">
        <v>6</v>
      </c>
      <c r="Y107" s="1">
        <v>1</v>
      </c>
      <c r="Z107" s="1">
        <v>5</v>
      </c>
      <c r="AA107" t="s">
        <v>181</v>
      </c>
      <c r="AB107" s="56">
        <f t="shared" si="76"/>
        <v>0.81310470322619488</v>
      </c>
      <c r="AC107" s="56">
        <f t="shared" si="77"/>
        <v>2.036323910381967</v>
      </c>
      <c r="AD107" s="56">
        <f t="shared" si="78"/>
        <v>3.5414328876208123</v>
      </c>
      <c r="AH107"/>
      <c r="AI107"/>
      <c r="AJ107"/>
      <c r="AK107"/>
      <c r="AL107"/>
      <c r="AM107" s="1"/>
      <c r="AN107" s="1"/>
      <c r="AO107" s="1"/>
      <c r="AP107" s="1"/>
      <c r="AQ107" s="1"/>
      <c r="AR107" s="1"/>
      <c r="AS107" s="1"/>
      <c r="AT10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T107"/>
      <c r="BU107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9">
        <f t="shared" si="79"/>
        <v>21.248597325724873</v>
      </c>
      <c r="CJ107" s="19"/>
      <c r="CK107" s="19"/>
      <c r="CL107" s="1"/>
    </row>
    <row r="108" spans="1:92" x14ac:dyDescent="0.25">
      <c r="AA108"/>
      <c r="AB108"/>
      <c r="AC108"/>
      <c r="AD108"/>
      <c r="AH108"/>
      <c r="AI108"/>
      <c r="AJ108"/>
      <c r="AK108"/>
      <c r="AL108"/>
      <c r="AM108" s="1"/>
      <c r="AN108" s="1"/>
      <c r="AO108" s="1"/>
      <c r="AP108" s="1"/>
      <c r="AQ108" s="1"/>
      <c r="AR108" s="1"/>
      <c r="AS108" s="1"/>
      <c r="AT108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T108"/>
      <c r="BU108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L108" s="1"/>
    </row>
    <row r="109" spans="1:92" ht="13" x14ac:dyDescent="0.25">
      <c r="A109" s="17" t="s">
        <v>2</v>
      </c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"/>
      <c r="O109" s="13"/>
      <c r="P109" s="13"/>
      <c r="Q109" s="13"/>
      <c r="R109" s="13"/>
      <c r="S109" s="14"/>
      <c r="T109" s="13"/>
      <c r="U109" s="13"/>
      <c r="V109" s="13"/>
      <c r="W109" s="13"/>
      <c r="Z109" s="14"/>
      <c r="AA109" s="15"/>
      <c r="AF109" s="15"/>
      <c r="AG109" s="15"/>
    </row>
    <row r="110" spans="1:92" x14ac:dyDescent="0.25">
      <c r="A110" s="15" t="s">
        <v>182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40" t="s">
        <v>80</v>
      </c>
      <c r="O110" s="13"/>
      <c r="P110" s="13"/>
      <c r="Q110" s="13"/>
      <c r="R110" s="13"/>
      <c r="S110" s="14"/>
      <c r="T110" s="13"/>
      <c r="U110" s="13"/>
      <c r="V110" s="13"/>
      <c r="W110" s="13"/>
      <c r="Z110" s="14"/>
      <c r="AA110" s="15"/>
      <c r="AF110" s="15" t="s">
        <v>183</v>
      </c>
      <c r="AG110" s="13" t="s">
        <v>81</v>
      </c>
      <c r="AH110" s="13">
        <v>2</v>
      </c>
      <c r="AI110" s="13">
        <v>6</v>
      </c>
      <c r="AJ110" s="13">
        <v>0</v>
      </c>
      <c r="AK110" s="13">
        <v>4</v>
      </c>
      <c r="AL110" s="13" t="s">
        <v>82</v>
      </c>
      <c r="AM110" s="13">
        <v>7</v>
      </c>
      <c r="AN110" s="13">
        <v>0</v>
      </c>
      <c r="AO110" s="13">
        <v>3</v>
      </c>
      <c r="AP110" s="13">
        <v>1</v>
      </c>
      <c r="AQ110" s="13"/>
      <c r="AR110" s="13"/>
      <c r="AS110" s="13"/>
      <c r="AT110" s="15"/>
      <c r="AU110" s="24"/>
      <c r="AV110" s="4">
        <f t="shared" ref="AV110:AV140" si="80">SUM(1/3*AH110*(7-$AK110+7-$AM110)/6)</f>
        <v>0.33333333333333331</v>
      </c>
      <c r="AW110" s="4">
        <f t="shared" ref="AW110:AX140" si="81">SUM(1/3*AI110*(7-$AK110+7-$AM110)/6)</f>
        <v>1</v>
      </c>
      <c r="AX110" s="4">
        <f t="shared" si="81"/>
        <v>0</v>
      </c>
      <c r="AY110" s="27">
        <f>AW110</f>
        <v>1</v>
      </c>
      <c r="AZ110" s="27">
        <f t="shared" ref="AZ110:AZ140" si="82">SUM(AV110:AX110)/3</f>
        <v>0.44444444444444442</v>
      </c>
      <c r="BA110" s="27">
        <f t="shared" ref="BA110:BA132" si="83">(((AX110+AW110*$BE$296)/(1+$BE$296)*AO110/3*2+(((AX110+AW110*$BE$296+AV110*$BE$296^2)/(1+$BE$296+$BE$296^2)*AO110/3*(AP110-1+AN110)/5)*3))/5)</f>
        <v>0.26666666666666666</v>
      </c>
      <c r="BB110" s="27">
        <f t="shared" ref="BB110:BB132" si="84">(((AX110+AV110*$BE$296)/(1+$BE$296)*AO110/3*2+(((AX110+AV110*$BE$296+AW110*$BE$296^2)/(1+$BE$296+$BE$296^2)*AO110/3*(AP110-1+AN110)/5)*3))/5)</f>
        <v>8.8888888888888878E-2</v>
      </c>
      <c r="BC110" s="27">
        <f t="shared" ref="BC110:BC132" si="85">(((AV110+AX110*$BE$296)/(1+$BE$296)*AO110/3*2+(((AV110+AX110*$BE$296+AW110*$BE$296^2)/(1+$BE$296+$BE$296^2)*AO110/3*(AP110-1+AN110)/5)*3))/5)</f>
        <v>4.4444444444444439E-2</v>
      </c>
      <c r="BD110" s="27">
        <f t="shared" ref="BD110:BD132" si="86">(((AV110+AW110*$BE$296)/(1+$BE$296)*AO110/3*2+(((AV110+AW110*$BE$296+AX110*$BE$296^2)/(1+$BE$296+$BE$296^2)*AO110/3*(AP110-1+AN110)/5)*3))/5)</f>
        <v>0.31111111111111112</v>
      </c>
      <c r="BE110" s="27"/>
      <c r="BF110" s="27"/>
      <c r="BG110" s="25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157"/>
      <c r="BS110" s="26"/>
      <c r="BT110" s="26"/>
      <c r="BU110"/>
      <c r="BV110" s="27"/>
      <c r="BW110" s="27">
        <f t="shared" ref="BW110:BW120" si="87">(1/3*ROUNDUP((AI110/2),0)*(7-$AK110+7-$AM110)/6)</f>
        <v>0.5</v>
      </c>
      <c r="BX110" s="27"/>
      <c r="BY110" s="27">
        <f t="shared" ref="BY110:BY120" si="88">((BW110*AO110/3)+(((BW110+AV110*$BE$296) / (1+$BE$296)*AO110/3*(AP110-1+AN110)/5)*2))/3</f>
        <v>0.16666666666666666</v>
      </c>
      <c r="BZ110" s="27">
        <f t="shared" ref="BZ110:BZ120" si="89">((AV110*AO110/3)+(((AV110+BW110*$BE$296) / (1+$BE$296)*AO110/3*(AP110-1+AN110)/5)*2))/3</f>
        <v>0.1111111111111111</v>
      </c>
      <c r="CA110" s="27"/>
      <c r="CB110" s="27"/>
      <c r="CC110" s="27"/>
      <c r="CD110" s="27"/>
      <c r="CE110" s="27"/>
      <c r="CF110" s="27"/>
      <c r="CG110" s="27"/>
      <c r="CH110" s="27"/>
      <c r="CL110" s="27"/>
      <c r="CM110" s="23"/>
      <c r="CN110" s="26"/>
    </row>
    <row r="111" spans="1:92" x14ac:dyDescent="0.25">
      <c r="A111" s="15" t="s">
        <v>184</v>
      </c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43">
        <v>4</v>
      </c>
      <c r="AA111"/>
      <c r="AB111"/>
      <c r="AC111"/>
      <c r="AD111"/>
      <c r="AF111" s="15" t="s">
        <v>185</v>
      </c>
      <c r="AG111" s="13" t="s">
        <v>81</v>
      </c>
      <c r="AH111" s="13">
        <v>3</v>
      </c>
      <c r="AI111" s="13">
        <v>7</v>
      </c>
      <c r="AJ111" s="13">
        <v>0</v>
      </c>
      <c r="AK111" s="13">
        <v>4</v>
      </c>
      <c r="AL111" s="13" t="s">
        <v>82</v>
      </c>
      <c r="AM111" s="13">
        <v>6</v>
      </c>
      <c r="AN111" s="13">
        <v>0</v>
      </c>
      <c r="AO111" s="1">
        <v>3</v>
      </c>
      <c r="AP111" s="1">
        <v>1</v>
      </c>
      <c r="AQ111" s="1"/>
      <c r="AR111" s="1"/>
      <c r="AS111" s="1"/>
      <c r="AT111"/>
      <c r="AV111" s="4">
        <f t="shared" si="80"/>
        <v>0.66666666666666663</v>
      </c>
      <c r="AW111" s="4">
        <f t="shared" si="81"/>
        <v>1.5555555555555554</v>
      </c>
      <c r="AX111" s="4">
        <f t="shared" si="81"/>
        <v>0</v>
      </c>
      <c r="AY111" s="27">
        <f>AW111</f>
        <v>1.5555555555555554</v>
      </c>
      <c r="AZ111" s="27">
        <f t="shared" si="82"/>
        <v>0.74074074074074059</v>
      </c>
      <c r="BA111" s="27">
        <f t="shared" si="83"/>
        <v>0.4148148148148148</v>
      </c>
      <c r="BB111" s="27">
        <f t="shared" si="84"/>
        <v>0.17777777777777776</v>
      </c>
      <c r="BC111" s="27">
        <f t="shared" si="85"/>
        <v>8.8888888888888878E-2</v>
      </c>
      <c r="BD111" s="27">
        <f t="shared" si="86"/>
        <v>0.50370370370370365</v>
      </c>
      <c r="BE111" s="27"/>
      <c r="BF111" s="27"/>
      <c r="BT111"/>
      <c r="BU111"/>
      <c r="BV111" s="27"/>
      <c r="BW111" s="27">
        <f t="shared" si="87"/>
        <v>0.88888888888888884</v>
      </c>
      <c r="BX111" s="27"/>
      <c r="BY111" s="27">
        <f t="shared" si="88"/>
        <v>0.29629629629629628</v>
      </c>
      <c r="BZ111" s="27">
        <f t="shared" si="89"/>
        <v>0.22222222222222221</v>
      </c>
      <c r="CA111" s="27"/>
      <c r="CB111" s="27"/>
      <c r="CC111" s="27"/>
      <c r="CD111" s="27"/>
      <c r="CE111" s="27"/>
      <c r="CF111" s="27"/>
      <c r="CG111" s="27"/>
      <c r="CH111" s="27"/>
      <c r="CL111" s="27"/>
    </row>
    <row r="112" spans="1:92" x14ac:dyDescent="0.25">
      <c r="A112" s="15" t="s">
        <v>422</v>
      </c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43" t="s">
        <v>80</v>
      </c>
      <c r="AA112"/>
      <c r="AB112"/>
      <c r="AC112"/>
      <c r="AD112"/>
      <c r="AF112" s="15" t="s">
        <v>112</v>
      </c>
      <c r="AG112" s="13" t="s">
        <v>81</v>
      </c>
      <c r="AH112" s="13">
        <v>0</v>
      </c>
      <c r="AI112" s="13">
        <v>2</v>
      </c>
      <c r="AJ112" s="13">
        <v>1</v>
      </c>
      <c r="AK112" s="13">
        <v>2</v>
      </c>
      <c r="AL112" s="13" t="s">
        <v>82</v>
      </c>
      <c r="AM112" s="13">
        <v>6</v>
      </c>
      <c r="AN112" s="13">
        <v>0</v>
      </c>
      <c r="AO112" s="1">
        <v>3</v>
      </c>
      <c r="AP112" s="1">
        <v>1</v>
      </c>
      <c r="AQ112" s="1"/>
      <c r="AR112" s="1"/>
      <c r="AS112" s="1"/>
      <c r="AT112"/>
      <c r="AV112" s="4">
        <f t="shared" si="80"/>
        <v>0</v>
      </c>
      <c r="AW112" s="4">
        <f t="shared" si="81"/>
        <v>0.66666666666666663</v>
      </c>
      <c r="AX112" s="4">
        <f t="shared" si="81"/>
        <v>0.33333333333333331</v>
      </c>
      <c r="AY112" s="27">
        <f>AW112</f>
        <v>0.66666666666666663</v>
      </c>
      <c r="AZ112" s="27">
        <f t="shared" si="82"/>
        <v>0.33333333333333331</v>
      </c>
      <c r="BA112" s="27">
        <f t="shared" si="83"/>
        <v>0.22222222222222218</v>
      </c>
      <c r="BB112" s="27">
        <f t="shared" si="84"/>
        <v>4.4444444444444439E-2</v>
      </c>
      <c r="BC112" s="27">
        <f t="shared" si="85"/>
        <v>8.8888888888888878E-2</v>
      </c>
      <c r="BD112" s="27">
        <f t="shared" si="86"/>
        <v>0.17777777777777776</v>
      </c>
      <c r="BE112" s="27"/>
      <c r="BF112" s="27"/>
      <c r="BT112"/>
      <c r="BU112"/>
      <c r="BV112" s="27"/>
      <c r="BW112" s="27">
        <f t="shared" si="87"/>
        <v>0.33333333333333331</v>
      </c>
      <c r="BX112" s="27"/>
      <c r="BY112" s="27">
        <f t="shared" si="88"/>
        <v>0.1111111111111111</v>
      </c>
      <c r="BZ112" s="27">
        <f t="shared" si="89"/>
        <v>0</v>
      </c>
      <c r="CA112" s="27"/>
      <c r="CB112" s="27"/>
      <c r="CC112" s="27"/>
      <c r="CD112" s="27"/>
      <c r="CE112" s="27"/>
      <c r="CF112" s="27"/>
      <c r="CG112" s="27"/>
      <c r="CH112" s="27"/>
      <c r="CL112" s="27"/>
    </row>
    <row r="113" spans="1:90" x14ac:dyDescent="0.25">
      <c r="A113" s="15" t="s">
        <v>186</v>
      </c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43" t="s">
        <v>80</v>
      </c>
      <c r="AA113"/>
      <c r="AB113"/>
      <c r="AC113"/>
      <c r="AD113"/>
      <c r="AF113" s="15" t="s">
        <v>186</v>
      </c>
      <c r="AG113" s="13" t="s">
        <v>81</v>
      </c>
      <c r="AH113" s="13">
        <v>0</v>
      </c>
      <c r="AI113" s="13">
        <v>2</v>
      </c>
      <c r="AJ113" s="13">
        <v>1</v>
      </c>
      <c r="AK113" s="13">
        <v>2</v>
      </c>
      <c r="AL113" s="13" t="s">
        <v>82</v>
      </c>
      <c r="AM113" s="13">
        <v>6</v>
      </c>
      <c r="AN113" s="1">
        <v>0</v>
      </c>
      <c r="AO113" s="1">
        <v>3</v>
      </c>
      <c r="AP113" s="1">
        <v>1</v>
      </c>
      <c r="AQ113" s="1"/>
      <c r="AR113" s="1"/>
      <c r="AS113" s="1"/>
      <c r="AT113"/>
      <c r="AV113" s="4">
        <f t="shared" si="80"/>
        <v>0</v>
      </c>
      <c r="AW113" s="4">
        <f t="shared" si="81"/>
        <v>0.66666666666666663</v>
      </c>
      <c r="AX113" s="4">
        <f t="shared" si="81"/>
        <v>0.33333333333333331</v>
      </c>
      <c r="AY113" s="27">
        <f>AW113</f>
        <v>0.66666666666666663</v>
      </c>
      <c r="AZ113" s="27">
        <f t="shared" si="82"/>
        <v>0.33333333333333331</v>
      </c>
      <c r="BA113" s="27">
        <f t="shared" si="83"/>
        <v>0.22222222222222218</v>
      </c>
      <c r="BB113" s="27">
        <f t="shared" si="84"/>
        <v>4.4444444444444439E-2</v>
      </c>
      <c r="BC113" s="27">
        <f t="shared" si="85"/>
        <v>8.8888888888888878E-2</v>
      </c>
      <c r="BD113" s="27">
        <f t="shared" si="86"/>
        <v>0.17777777777777776</v>
      </c>
      <c r="BE113" s="27"/>
      <c r="BF113" s="27"/>
      <c r="BT113"/>
      <c r="BU113"/>
      <c r="BV113" s="27"/>
      <c r="BW113" s="27">
        <f t="shared" si="87"/>
        <v>0.33333333333333331</v>
      </c>
      <c r="BX113" s="27"/>
      <c r="BY113" s="27">
        <f t="shared" si="88"/>
        <v>0.1111111111111111</v>
      </c>
      <c r="BZ113" s="27">
        <f t="shared" si="89"/>
        <v>0</v>
      </c>
      <c r="CA113" s="27"/>
      <c r="CB113" s="27"/>
      <c r="CC113" s="27"/>
      <c r="CD113" s="27"/>
      <c r="CE113" s="27"/>
      <c r="CF113" s="27"/>
      <c r="CG113" s="27"/>
      <c r="CH113" s="27"/>
      <c r="CL113" s="27"/>
    </row>
    <row r="114" spans="1:90" x14ac:dyDescent="0.25">
      <c r="A114" s="15" t="s">
        <v>187</v>
      </c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43" t="s">
        <v>80</v>
      </c>
      <c r="AA114"/>
      <c r="AB114"/>
      <c r="AC114"/>
      <c r="AD114"/>
      <c r="AF114" s="15" t="s">
        <v>188</v>
      </c>
      <c r="AG114" s="13" t="s">
        <v>81</v>
      </c>
      <c r="AH114" s="13">
        <v>6</v>
      </c>
      <c r="AI114" s="13">
        <v>9</v>
      </c>
      <c r="AJ114" s="13">
        <v>0</v>
      </c>
      <c r="AK114" s="13">
        <v>4</v>
      </c>
      <c r="AL114" s="13" t="s">
        <v>82</v>
      </c>
      <c r="AM114" s="13">
        <v>7</v>
      </c>
      <c r="AN114" s="1">
        <v>0</v>
      </c>
      <c r="AO114" s="1">
        <v>3</v>
      </c>
      <c r="AP114" s="1">
        <v>1</v>
      </c>
      <c r="AQ114" s="1"/>
      <c r="AR114" s="1"/>
      <c r="AS114" s="1"/>
      <c r="AT114"/>
      <c r="AV114" s="4">
        <f t="shared" si="80"/>
        <v>1</v>
      </c>
      <c r="AW114" s="4">
        <f t="shared" si="81"/>
        <v>1.5</v>
      </c>
      <c r="AX114" s="4">
        <f t="shared" si="81"/>
        <v>0</v>
      </c>
      <c r="AY114" s="27">
        <f>AW114</f>
        <v>1.5</v>
      </c>
      <c r="AZ114" s="27">
        <f t="shared" si="82"/>
        <v>0.83333333333333337</v>
      </c>
      <c r="BA114" s="27">
        <f t="shared" si="83"/>
        <v>0.4</v>
      </c>
      <c r="BB114" s="27">
        <f t="shared" si="84"/>
        <v>0.26666666666666666</v>
      </c>
      <c r="BC114" s="27">
        <f t="shared" si="85"/>
        <v>0.13333333333333333</v>
      </c>
      <c r="BD114" s="27">
        <f t="shared" si="86"/>
        <v>0.53333333333333333</v>
      </c>
      <c r="BE114" s="27"/>
      <c r="BF114" s="27"/>
      <c r="BT114"/>
      <c r="BU114"/>
      <c r="BV114" s="27"/>
      <c r="BW114" s="27">
        <f t="shared" si="87"/>
        <v>0.83333333333333337</v>
      </c>
      <c r="BX114" s="27"/>
      <c r="BY114" s="27">
        <f t="shared" si="88"/>
        <v>0.27777777777777779</v>
      </c>
      <c r="BZ114" s="27">
        <f t="shared" si="89"/>
        <v>0.33333333333333331</v>
      </c>
      <c r="CA114" s="27"/>
      <c r="CB114" s="27"/>
      <c r="CC114" s="27"/>
      <c r="CD114" s="27"/>
      <c r="CE114" s="27"/>
      <c r="CF114" s="27"/>
      <c r="CG114" s="27"/>
      <c r="CH114" s="27"/>
      <c r="CL114" s="27"/>
    </row>
    <row r="115" spans="1:90" x14ac:dyDescent="0.25">
      <c r="A115" s="15" t="s">
        <v>189</v>
      </c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43" t="s">
        <v>80</v>
      </c>
      <c r="AA115"/>
      <c r="AB115"/>
      <c r="AC115"/>
      <c r="AD115"/>
      <c r="AF115" s="15" t="s">
        <v>190</v>
      </c>
      <c r="AG115" s="13" t="s">
        <v>191</v>
      </c>
      <c r="AH115" s="13">
        <v>3</v>
      </c>
      <c r="AI115" s="13">
        <v>2</v>
      </c>
      <c r="AJ115" s="13">
        <v>0</v>
      </c>
      <c r="AK115" s="13">
        <v>5</v>
      </c>
      <c r="AL115" s="13" t="s">
        <v>82</v>
      </c>
      <c r="AM115" s="13">
        <v>7</v>
      </c>
      <c r="AN115" s="1">
        <v>0</v>
      </c>
      <c r="AO115" s="1">
        <v>2</v>
      </c>
      <c r="AP115" s="1">
        <v>6</v>
      </c>
      <c r="AQ115" s="1">
        <v>1</v>
      </c>
      <c r="AR115" s="1"/>
      <c r="AS115" s="1"/>
      <c r="AT115" s="15" t="s">
        <v>86</v>
      </c>
      <c r="AV115" s="4">
        <f t="shared" si="80"/>
        <v>0.33333333333333331</v>
      </c>
      <c r="AW115" s="4">
        <f t="shared" si="81"/>
        <v>0.22222222222222221</v>
      </c>
      <c r="AX115" s="4">
        <f t="shared" si="81"/>
        <v>0</v>
      </c>
      <c r="AY115" s="27">
        <f t="shared" ref="AY115:AY121" si="90">AV115</f>
        <v>0.33333333333333331</v>
      </c>
      <c r="AZ115" s="27">
        <f t="shared" si="82"/>
        <v>0.1851851851851852</v>
      </c>
      <c r="BA115" s="27">
        <f t="shared" si="83"/>
        <v>0.14109347442680775</v>
      </c>
      <c r="BB115" s="27">
        <f t="shared" si="84"/>
        <v>0.14814814814814811</v>
      </c>
      <c r="BC115" s="27">
        <f t="shared" si="85"/>
        <v>9.947089947089946E-2</v>
      </c>
      <c r="BD115" s="27">
        <f t="shared" si="86"/>
        <v>0.11358024691358022</v>
      </c>
      <c r="BE115" s="27"/>
      <c r="BF115" s="27"/>
      <c r="BT115"/>
      <c r="BU115"/>
      <c r="BV115" s="27"/>
      <c r="BW115" s="27">
        <f t="shared" si="87"/>
        <v>0.1111111111111111</v>
      </c>
      <c r="BX115" s="27"/>
      <c r="BY115" s="27">
        <f t="shared" si="88"/>
        <v>0.13991769547325103</v>
      </c>
      <c r="BZ115" s="27">
        <f t="shared" si="89"/>
        <v>0.15637860082304528</v>
      </c>
      <c r="CA115" s="27"/>
      <c r="CB115" s="27"/>
      <c r="CC115" s="27"/>
      <c r="CD115" s="27"/>
      <c r="CE115" s="27"/>
      <c r="CF115" s="27"/>
      <c r="CG115" s="27"/>
      <c r="CH115" s="27"/>
      <c r="CL115" s="27"/>
    </row>
    <row r="116" spans="1:90" x14ac:dyDescent="0.25">
      <c r="A116" s="15" t="s">
        <v>426</v>
      </c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43" t="s">
        <v>80</v>
      </c>
      <c r="AA116"/>
      <c r="AB116"/>
      <c r="AC116"/>
      <c r="AD116"/>
      <c r="AF116" s="15" t="s">
        <v>426</v>
      </c>
      <c r="AG116" s="13" t="s">
        <v>106</v>
      </c>
      <c r="AH116" s="13">
        <v>3</v>
      </c>
      <c r="AI116" s="13">
        <v>2</v>
      </c>
      <c r="AJ116" s="13">
        <v>0</v>
      </c>
      <c r="AK116" s="13">
        <v>5</v>
      </c>
      <c r="AL116" s="13" t="s">
        <v>82</v>
      </c>
      <c r="AM116" s="13">
        <v>7</v>
      </c>
      <c r="AN116" s="1">
        <v>1</v>
      </c>
      <c r="AO116" s="1">
        <v>3</v>
      </c>
      <c r="AP116" s="1">
        <v>1</v>
      </c>
      <c r="AQ116" s="1">
        <v>1</v>
      </c>
      <c r="AR116" s="1"/>
      <c r="AS116" s="1">
        <v>1</v>
      </c>
      <c r="AT116" s="15" t="s">
        <v>107</v>
      </c>
      <c r="AV116" s="4">
        <f t="shared" si="80"/>
        <v>0.33333333333333331</v>
      </c>
      <c r="AW116" s="4">
        <f t="shared" si="81"/>
        <v>0.22222222222222221</v>
      </c>
      <c r="AX116" s="4">
        <f t="shared" si="81"/>
        <v>0</v>
      </c>
      <c r="AY116" s="27">
        <f t="shared" si="90"/>
        <v>0.33333333333333331</v>
      </c>
      <c r="AZ116" s="27">
        <f t="shared" si="82"/>
        <v>0.1851851851851852</v>
      </c>
      <c r="BA116" s="27">
        <f t="shared" si="83"/>
        <v>8.9735449735449738E-2</v>
      </c>
      <c r="BB116" s="27">
        <f t="shared" si="84"/>
        <v>0.11555555555555555</v>
      </c>
      <c r="BC116" s="27">
        <f t="shared" si="85"/>
        <v>6.5396825396825384E-2</v>
      </c>
      <c r="BD116" s="27">
        <f t="shared" si="86"/>
        <v>0.11703703703703702</v>
      </c>
      <c r="BE116" s="27"/>
      <c r="BF116" s="27"/>
      <c r="BT116"/>
      <c r="BU116"/>
      <c r="BV116" s="27"/>
      <c r="BW116" s="27">
        <f t="shared" si="87"/>
        <v>0.1111111111111111</v>
      </c>
      <c r="BX116" s="27"/>
      <c r="BY116" s="27">
        <f t="shared" si="88"/>
        <v>7.1604938271604926E-2</v>
      </c>
      <c r="BZ116" s="27">
        <f t="shared" si="89"/>
        <v>0.13580246913580246</v>
      </c>
      <c r="CA116" s="27"/>
      <c r="CB116" s="27"/>
      <c r="CC116" s="27"/>
      <c r="CD116" s="27"/>
      <c r="CE116" s="27"/>
      <c r="CF116" s="27"/>
      <c r="CG116" s="27"/>
      <c r="CH116" s="27"/>
      <c r="CL116" s="27"/>
    </row>
    <row r="117" spans="1:90" x14ac:dyDescent="0.25">
      <c r="A117" s="15" t="s">
        <v>192</v>
      </c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43" t="s">
        <v>80</v>
      </c>
      <c r="AA117"/>
      <c r="AB117"/>
      <c r="AC117"/>
      <c r="AD117"/>
      <c r="AF117" s="15" t="s">
        <v>192</v>
      </c>
      <c r="AG117" s="13" t="s">
        <v>106</v>
      </c>
      <c r="AH117" s="13">
        <v>8</v>
      </c>
      <c r="AI117" s="13">
        <v>0</v>
      </c>
      <c r="AJ117" s="13">
        <v>0</v>
      </c>
      <c r="AK117" s="13">
        <v>2</v>
      </c>
      <c r="AL117" s="13">
        <v>3</v>
      </c>
      <c r="AM117" s="13">
        <v>5</v>
      </c>
      <c r="AN117" s="1">
        <v>0</v>
      </c>
      <c r="AO117" s="1">
        <v>0</v>
      </c>
      <c r="AP117" s="1">
        <v>1</v>
      </c>
      <c r="AQ117" s="1"/>
      <c r="AR117" s="1">
        <v>1</v>
      </c>
      <c r="AS117" s="1"/>
      <c r="AT117" s="15" t="s">
        <v>193</v>
      </c>
      <c r="AV117" s="4">
        <f t="shared" si="80"/>
        <v>3.1111111111111107</v>
      </c>
      <c r="AW117" s="4">
        <f t="shared" si="81"/>
        <v>0</v>
      </c>
      <c r="AX117" s="4">
        <f t="shared" si="81"/>
        <v>0</v>
      </c>
      <c r="AY117" s="27">
        <f t="shared" si="90"/>
        <v>3.1111111111111107</v>
      </c>
      <c r="AZ117" s="27">
        <f t="shared" si="82"/>
        <v>1.037037037037037</v>
      </c>
      <c r="BA117" s="27">
        <f t="shared" si="83"/>
        <v>0</v>
      </c>
      <c r="BB117" s="27">
        <f t="shared" si="84"/>
        <v>0</v>
      </c>
      <c r="BC117" s="27">
        <f t="shared" si="85"/>
        <v>0</v>
      </c>
      <c r="BD117" s="27">
        <f t="shared" si="86"/>
        <v>0</v>
      </c>
      <c r="BE117" s="27"/>
      <c r="BF117" s="27"/>
      <c r="BT117"/>
      <c r="BU117"/>
      <c r="BV117" s="27"/>
      <c r="BW117" s="27">
        <f t="shared" si="87"/>
        <v>0</v>
      </c>
      <c r="BX117" s="27"/>
      <c r="BY117" s="27">
        <f t="shared" si="88"/>
        <v>0</v>
      </c>
      <c r="BZ117" s="27">
        <f t="shared" si="89"/>
        <v>0</v>
      </c>
      <c r="CA117" s="27"/>
      <c r="CB117" s="27"/>
      <c r="CC117" s="27"/>
      <c r="CD117" s="27">
        <f>((CB117*AO117/3)+(((CB117+AV117*$BE$296) / (1+$BE$296)*AO117/3*(AP117-1+AN117)/5)*2))/3</f>
        <v>0</v>
      </c>
      <c r="CE117" s="27">
        <f>((AV117*AO117/3)+(((AV117+CB117*$BE$296) / (1+$BE$296)*AO117/3*(AP117-1+AN117)/5)*2))/3</f>
        <v>0</v>
      </c>
      <c r="CF117" s="27"/>
      <c r="CG117" s="27"/>
      <c r="CH117" s="27"/>
      <c r="CK117" s="16">
        <v>1</v>
      </c>
      <c r="CL117" s="27">
        <f>SUM(1/2*AH117*(7-$AK117+7-$AM117)/6)</f>
        <v>4.666666666666667</v>
      </c>
    </row>
    <row r="118" spans="1:90" x14ac:dyDescent="0.25">
      <c r="A118" s="15" t="s">
        <v>194</v>
      </c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43" t="s">
        <v>80</v>
      </c>
      <c r="AA118"/>
      <c r="AB118"/>
      <c r="AC118"/>
      <c r="AD118"/>
      <c r="AF118" s="15" t="s">
        <v>194</v>
      </c>
      <c r="AG118" s="13" t="s">
        <v>106</v>
      </c>
      <c r="AH118" s="13">
        <v>6</v>
      </c>
      <c r="AI118" s="13">
        <v>3</v>
      </c>
      <c r="AJ118" s="13">
        <v>0</v>
      </c>
      <c r="AK118" s="13">
        <v>5</v>
      </c>
      <c r="AL118" s="13" t="s">
        <v>82</v>
      </c>
      <c r="AM118" s="13">
        <v>7</v>
      </c>
      <c r="AN118" s="1">
        <v>1</v>
      </c>
      <c r="AO118" s="1">
        <v>3</v>
      </c>
      <c r="AP118" s="1">
        <v>1</v>
      </c>
      <c r="AQ118" s="1">
        <v>1</v>
      </c>
      <c r="AR118" s="1"/>
      <c r="AS118" s="1">
        <v>1</v>
      </c>
      <c r="AT118" s="15" t="s">
        <v>107</v>
      </c>
      <c r="AV118" s="4">
        <f t="shared" si="80"/>
        <v>0.66666666666666663</v>
      </c>
      <c r="AW118" s="4">
        <f t="shared" si="81"/>
        <v>0.33333333333333331</v>
      </c>
      <c r="AX118" s="4">
        <f t="shared" si="81"/>
        <v>0</v>
      </c>
      <c r="AY118" s="27">
        <f t="shared" si="90"/>
        <v>0.66666666666666663</v>
      </c>
      <c r="AZ118" s="27">
        <f t="shared" si="82"/>
        <v>0.33333333333333331</v>
      </c>
      <c r="BA118" s="27">
        <f t="shared" si="83"/>
        <v>0.14603174603174601</v>
      </c>
      <c r="BB118" s="27">
        <f t="shared" si="84"/>
        <v>0.22349206349206349</v>
      </c>
      <c r="BC118" s="27">
        <f t="shared" si="85"/>
        <v>0.12317460317460319</v>
      </c>
      <c r="BD118" s="27">
        <f t="shared" si="86"/>
        <v>0.20063492063492064</v>
      </c>
      <c r="BE118" s="27"/>
      <c r="BF118" s="27"/>
      <c r="BT118"/>
      <c r="BU118"/>
      <c r="BV118" s="27"/>
      <c r="BW118" s="27">
        <f t="shared" si="87"/>
        <v>0.22222222222222221</v>
      </c>
      <c r="BX118" s="27"/>
      <c r="BY118" s="27">
        <f t="shared" si="88"/>
        <v>0.14320987654320985</v>
      </c>
      <c r="BZ118" s="27">
        <f t="shared" si="89"/>
        <v>0.27160493827160492</v>
      </c>
      <c r="CA118" s="27"/>
      <c r="CB118" s="27"/>
      <c r="CC118" s="27"/>
      <c r="CD118" s="27"/>
      <c r="CE118" s="27"/>
      <c r="CF118" s="27"/>
      <c r="CG118" s="27"/>
      <c r="CH118" s="27"/>
      <c r="CL118" s="27"/>
    </row>
    <row r="119" spans="1:90" x14ac:dyDescent="0.25">
      <c r="A119" s="15" t="s">
        <v>195</v>
      </c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43" t="s">
        <v>80</v>
      </c>
      <c r="AA119"/>
      <c r="AB119"/>
      <c r="AC119"/>
      <c r="AD119"/>
      <c r="AF119" s="15" t="s">
        <v>195</v>
      </c>
      <c r="AG119" s="13" t="s">
        <v>106</v>
      </c>
      <c r="AH119" s="13">
        <v>4</v>
      </c>
      <c r="AI119" s="13">
        <v>0</v>
      </c>
      <c r="AJ119" s="13">
        <v>0</v>
      </c>
      <c r="AK119" s="13">
        <v>2</v>
      </c>
      <c r="AL119" s="13">
        <v>3</v>
      </c>
      <c r="AM119" s="13">
        <v>5</v>
      </c>
      <c r="AN119" s="1">
        <v>0</v>
      </c>
      <c r="AO119" s="1">
        <v>0</v>
      </c>
      <c r="AP119" s="1">
        <v>1</v>
      </c>
      <c r="AQ119" s="1"/>
      <c r="AR119" s="1">
        <v>1</v>
      </c>
      <c r="AS119" s="1"/>
      <c r="AT119" s="15" t="s">
        <v>193</v>
      </c>
      <c r="AV119" s="4">
        <f t="shared" si="80"/>
        <v>1.5555555555555554</v>
      </c>
      <c r="AW119" s="4">
        <f t="shared" si="81"/>
        <v>0</v>
      </c>
      <c r="AX119" s="4">
        <f t="shared" si="81"/>
        <v>0</v>
      </c>
      <c r="AY119" s="27">
        <f t="shared" si="90"/>
        <v>1.5555555555555554</v>
      </c>
      <c r="AZ119" s="27">
        <f t="shared" si="82"/>
        <v>0.51851851851851849</v>
      </c>
      <c r="BA119" s="27">
        <f t="shared" si="83"/>
        <v>0</v>
      </c>
      <c r="BB119" s="27">
        <f t="shared" si="84"/>
        <v>0</v>
      </c>
      <c r="BC119" s="27">
        <f t="shared" si="85"/>
        <v>0</v>
      </c>
      <c r="BD119" s="27">
        <f t="shared" si="86"/>
        <v>0</v>
      </c>
      <c r="BE119" s="27"/>
      <c r="BF119" s="27"/>
      <c r="BT119"/>
      <c r="BU119"/>
      <c r="BV119" s="27"/>
      <c r="BW119" s="27">
        <f t="shared" si="87"/>
        <v>0</v>
      </c>
      <c r="BX119" s="27"/>
      <c r="BY119" s="27">
        <f t="shared" si="88"/>
        <v>0</v>
      </c>
      <c r="BZ119" s="27">
        <f t="shared" si="89"/>
        <v>0</v>
      </c>
      <c r="CA119" s="27"/>
      <c r="CB119" s="27"/>
      <c r="CC119" s="27"/>
      <c r="CD119" s="27">
        <f>((CB119*AO119/3)+(((CB119+AV119*$BE$296) / (1+$BE$296)*AO119/3*(AP119-1+AN119)/5)*2))/3</f>
        <v>0</v>
      </c>
      <c r="CE119" s="27">
        <f>((AV119*AO119/3)+(((AV119+CB119*$BE$296) / (1+$BE$296)*AO119/3*(AP119-1+AN119)/5)*2))/3</f>
        <v>0</v>
      </c>
      <c r="CF119" s="27"/>
      <c r="CG119" s="27"/>
      <c r="CH119" s="27"/>
      <c r="CK119" s="16">
        <v>1</v>
      </c>
      <c r="CL119" s="27">
        <f>SUM(1/2*AH119*(7-$AK119+7-$AM119)/6)</f>
        <v>2.3333333333333335</v>
      </c>
    </row>
    <row r="120" spans="1:90" x14ac:dyDescent="0.25">
      <c r="A120" s="15" t="s">
        <v>656</v>
      </c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43" t="s">
        <v>80</v>
      </c>
      <c r="AA120"/>
      <c r="AB120"/>
      <c r="AC120"/>
      <c r="AD120"/>
      <c r="AF120" s="15" t="s">
        <v>196</v>
      </c>
      <c r="AG120" s="13" t="s">
        <v>81</v>
      </c>
      <c r="AH120" s="13">
        <v>3</v>
      </c>
      <c r="AI120" s="13">
        <v>2</v>
      </c>
      <c r="AJ120" s="13">
        <v>0</v>
      </c>
      <c r="AK120" s="13">
        <v>5</v>
      </c>
      <c r="AL120" s="13" t="s">
        <v>82</v>
      </c>
      <c r="AM120" s="13">
        <v>7</v>
      </c>
      <c r="AN120" s="1"/>
      <c r="AO120" s="1">
        <v>3</v>
      </c>
      <c r="AP120" s="1">
        <v>1</v>
      </c>
      <c r="AQ120" s="1">
        <v>1</v>
      </c>
      <c r="AR120" s="1"/>
      <c r="AS120" s="1"/>
      <c r="AT120" s="15" t="s">
        <v>86</v>
      </c>
      <c r="AV120" s="4">
        <f t="shared" si="80"/>
        <v>0.33333333333333331</v>
      </c>
      <c r="AW120" s="4">
        <f t="shared" si="81"/>
        <v>0.22222222222222221</v>
      </c>
      <c r="AX120" s="4">
        <f t="shared" si="81"/>
        <v>0</v>
      </c>
      <c r="AY120" s="27">
        <f t="shared" si="90"/>
        <v>0.33333333333333331</v>
      </c>
      <c r="AZ120" s="27">
        <f t="shared" si="82"/>
        <v>0.1851851851851852</v>
      </c>
      <c r="BA120" s="27">
        <f t="shared" si="83"/>
        <v>5.9259259259259255E-2</v>
      </c>
      <c r="BB120" s="27">
        <f t="shared" si="84"/>
        <v>8.8888888888888878E-2</v>
      </c>
      <c r="BC120" s="27">
        <f t="shared" si="85"/>
        <v>4.4444444444444439E-2</v>
      </c>
      <c r="BD120" s="27">
        <f t="shared" si="86"/>
        <v>0.1037037037037037</v>
      </c>
      <c r="BE120" s="27"/>
      <c r="BF120" s="27"/>
      <c r="BT120"/>
      <c r="BU120"/>
      <c r="BV120" s="27"/>
      <c r="BW120" s="27">
        <f t="shared" si="87"/>
        <v>0.1111111111111111</v>
      </c>
      <c r="BX120" s="27"/>
      <c r="BY120" s="27">
        <f t="shared" si="88"/>
        <v>3.7037037037037035E-2</v>
      </c>
      <c r="BZ120" s="27">
        <f t="shared" si="89"/>
        <v>0.1111111111111111</v>
      </c>
      <c r="CA120" s="27"/>
      <c r="CB120" s="27"/>
      <c r="CC120" s="27"/>
      <c r="CD120" s="27"/>
      <c r="CE120" s="27"/>
      <c r="CF120" s="27"/>
      <c r="CG120" s="27"/>
      <c r="CH120" s="27"/>
      <c r="CL120" s="27"/>
    </row>
    <row r="121" spans="1:90" x14ac:dyDescent="0.25">
      <c r="A121" s="15" t="s">
        <v>197</v>
      </c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43">
        <v>3</v>
      </c>
      <c r="AA121"/>
      <c r="AB121"/>
      <c r="AC121"/>
      <c r="AD121"/>
      <c r="AF121" s="15" t="s">
        <v>197</v>
      </c>
      <c r="AG121" s="13" t="s">
        <v>106</v>
      </c>
      <c r="AH121" s="13">
        <v>7</v>
      </c>
      <c r="AI121" s="13">
        <v>0</v>
      </c>
      <c r="AJ121" s="13">
        <v>0</v>
      </c>
      <c r="AK121" s="13">
        <v>2</v>
      </c>
      <c r="AL121" s="13">
        <v>1</v>
      </c>
      <c r="AM121" s="13">
        <v>3</v>
      </c>
      <c r="AN121" s="1"/>
      <c r="AO121" s="1"/>
      <c r="AP121" s="1">
        <v>1</v>
      </c>
      <c r="AQ121" s="1"/>
      <c r="AR121" s="1">
        <v>1</v>
      </c>
      <c r="AS121" s="1"/>
      <c r="AT121" s="15" t="s">
        <v>193</v>
      </c>
      <c r="AV121" s="4">
        <f t="shared" si="80"/>
        <v>3.4999999999999996</v>
      </c>
      <c r="AW121" s="4">
        <f t="shared" si="81"/>
        <v>0</v>
      </c>
      <c r="AX121" s="4">
        <f t="shared" si="81"/>
        <v>0</v>
      </c>
      <c r="AY121" s="27">
        <f t="shared" si="90"/>
        <v>3.4999999999999996</v>
      </c>
      <c r="AZ121" s="27">
        <f t="shared" si="82"/>
        <v>1.1666666666666665</v>
      </c>
      <c r="BA121" s="27">
        <f t="shared" si="83"/>
        <v>0</v>
      </c>
      <c r="BB121" s="27">
        <f t="shared" si="84"/>
        <v>0</v>
      </c>
      <c r="BC121" s="27">
        <f t="shared" si="85"/>
        <v>0</v>
      </c>
      <c r="BD121" s="27">
        <f t="shared" si="86"/>
        <v>0</v>
      </c>
      <c r="BE121" s="27"/>
      <c r="BF121" s="27"/>
      <c r="BT121"/>
      <c r="BU121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K121" s="16">
        <v>1</v>
      </c>
      <c r="CL121" s="27">
        <f>SUM(1/2*AH121*(7-$AK121+7-$AM121)/6)</f>
        <v>5.25</v>
      </c>
    </row>
    <row r="122" spans="1:90" x14ac:dyDescent="0.25">
      <c r="A122" s="15" t="s">
        <v>205</v>
      </c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43" t="s">
        <v>80</v>
      </c>
      <c r="AA122"/>
      <c r="AB122"/>
      <c r="AC122"/>
      <c r="AD122"/>
      <c r="AF122" s="15" t="s">
        <v>205</v>
      </c>
      <c r="AG122" s="13" t="s">
        <v>81</v>
      </c>
      <c r="AH122" s="13">
        <v>2</v>
      </c>
      <c r="AI122" s="13">
        <v>5</v>
      </c>
      <c r="AJ122" s="13">
        <v>0</v>
      </c>
      <c r="AK122" s="13">
        <v>4</v>
      </c>
      <c r="AL122" s="13" t="s">
        <v>82</v>
      </c>
      <c r="AM122" s="13">
        <v>6</v>
      </c>
      <c r="AN122" s="1">
        <v>0</v>
      </c>
      <c r="AO122" s="1">
        <v>3</v>
      </c>
      <c r="AP122" s="1">
        <v>1</v>
      </c>
      <c r="AQ122" s="1"/>
      <c r="AR122" s="1"/>
      <c r="AS122" s="1"/>
      <c r="AT122" s="15"/>
      <c r="AV122" s="4">
        <f t="shared" ref="AV122:AX125" si="91">SUM(1/3*AH122*(7-$AK122+7-$AM122)/6)</f>
        <v>0.44444444444444442</v>
      </c>
      <c r="AW122" s="4">
        <f t="shared" si="91"/>
        <v>1.1111111111111109</v>
      </c>
      <c r="AX122" s="4">
        <f t="shared" si="91"/>
        <v>0</v>
      </c>
      <c r="AY122" s="27">
        <f>AW122</f>
        <v>1.1111111111111109</v>
      </c>
      <c r="AZ122" s="27">
        <f>SUM(AV122:AX122)/3</f>
        <v>0.51851851851851849</v>
      </c>
      <c r="BA122" s="27">
        <f t="shared" si="83"/>
        <v>0.29629629629629622</v>
      </c>
      <c r="BB122" s="27">
        <f t="shared" si="84"/>
        <v>0.11851851851851851</v>
      </c>
      <c r="BC122" s="27">
        <f t="shared" si="85"/>
        <v>5.9259259259259255E-2</v>
      </c>
      <c r="BD122" s="27">
        <f t="shared" si="86"/>
        <v>0.35555555555555551</v>
      </c>
      <c r="BE122" s="27"/>
      <c r="BF122" s="27"/>
      <c r="BT122"/>
      <c r="BU122"/>
      <c r="BV122" s="27"/>
      <c r="BW122" s="27">
        <f>(1/3*ROUNDUP((AI122/2),0)*(7-$AK122+7-$AM122)/6)</f>
        <v>0.66666666666666663</v>
      </c>
      <c r="BX122" s="27"/>
      <c r="BY122" s="27">
        <f>((BW122*AO122/3)+(((BW122+AV122*$BE$296) / (1+$BE$296)*AO122/3*(AP122-1+AN122)/5)*2))/3</f>
        <v>0.22222222222222221</v>
      </c>
      <c r="BZ122" s="27">
        <f>((AV122*AO122/3)+(((AV122+BW122*$BE$296) / (1+$BE$296)*AO122/3*(AP122-1+AN122)/5)*2))/3</f>
        <v>0.14814814814814814</v>
      </c>
      <c r="CA122" s="27"/>
      <c r="CB122" s="27"/>
      <c r="CC122" s="27"/>
      <c r="CD122" s="27"/>
      <c r="CE122" s="27"/>
      <c r="CF122" s="27"/>
      <c r="CG122" s="27"/>
      <c r="CH122" s="27"/>
      <c r="CL122" s="27"/>
    </row>
    <row r="123" spans="1:90" x14ac:dyDescent="0.25">
      <c r="A123" s="15" t="s">
        <v>206</v>
      </c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43" t="s">
        <v>80</v>
      </c>
      <c r="AA123"/>
      <c r="AB123"/>
      <c r="AC123"/>
      <c r="AD123"/>
      <c r="AF123" s="15" t="s">
        <v>207</v>
      </c>
      <c r="AG123" s="13" t="s">
        <v>208</v>
      </c>
      <c r="AH123" s="13">
        <v>1</v>
      </c>
      <c r="AI123" s="13">
        <v>1</v>
      </c>
      <c r="AJ123" s="13">
        <v>0</v>
      </c>
      <c r="AK123" s="13">
        <v>5</v>
      </c>
      <c r="AL123" s="13" t="s">
        <v>82</v>
      </c>
      <c r="AM123" s="13">
        <v>7</v>
      </c>
      <c r="AN123" s="1">
        <v>1</v>
      </c>
      <c r="AO123" s="1">
        <v>2</v>
      </c>
      <c r="AP123" s="1">
        <v>1</v>
      </c>
      <c r="AQ123" s="1">
        <v>1</v>
      </c>
      <c r="AR123" s="1"/>
      <c r="AS123" s="1">
        <v>1</v>
      </c>
      <c r="AT123" s="15" t="s">
        <v>107</v>
      </c>
      <c r="AV123" s="4">
        <f t="shared" si="91"/>
        <v>0.1111111111111111</v>
      </c>
      <c r="AW123" s="4">
        <f t="shared" si="91"/>
        <v>0.1111111111111111</v>
      </c>
      <c r="AX123" s="4">
        <f t="shared" si="91"/>
        <v>0</v>
      </c>
      <c r="AY123" s="27">
        <f>AW123</f>
        <v>0.1111111111111111</v>
      </c>
      <c r="AZ123" s="27">
        <f>SUM(AV123:AX123)/3</f>
        <v>7.407407407407407E-2</v>
      </c>
      <c r="BA123" s="27">
        <f t="shared" si="83"/>
        <v>2.7372134038800705E-2</v>
      </c>
      <c r="BB123" s="27">
        <f t="shared" si="84"/>
        <v>2.7372134038800705E-2</v>
      </c>
      <c r="BC123" s="27">
        <f t="shared" si="85"/>
        <v>1.6225749559082892E-2</v>
      </c>
      <c r="BD123" s="27">
        <f t="shared" si="86"/>
        <v>3.3439153439153435E-2</v>
      </c>
      <c r="BE123" s="27"/>
      <c r="BF123" s="27"/>
      <c r="BT123"/>
      <c r="BU123"/>
      <c r="BV123" s="27"/>
      <c r="BW123" s="27">
        <f>(1/3*ROUNDUP((AI123/2),0)*(7-$AK123+7-$AM123)/6)</f>
        <v>0.1111111111111111</v>
      </c>
      <c r="BX123" s="27"/>
      <c r="BY123" s="27">
        <f>((BW123*AO123/3*2)+(((BW123+AV123*$BE$296) / (1+$BE$296)*AO123/3*(AP123-1+AN123)/5)*3))/5</f>
        <v>3.8518518518518521E-2</v>
      </c>
      <c r="BZ123" s="27">
        <f>((AV123*AO123/3)+(((AV123+BW123*$BE$296) / (1+$BE$296)*AO123/3*(AP123-1+AN123)/5)*2))/3</f>
        <v>3.4567901234567898E-2</v>
      </c>
      <c r="CA123" s="27"/>
      <c r="CB123" s="27"/>
      <c r="CC123" s="27"/>
      <c r="CD123" s="27"/>
      <c r="CE123" s="27"/>
      <c r="CF123" s="27"/>
      <c r="CG123" s="27"/>
      <c r="CH123" s="27"/>
      <c r="CL123" s="27"/>
    </row>
    <row r="124" spans="1:90" x14ac:dyDescent="0.25">
      <c r="A124" s="15" t="s">
        <v>654</v>
      </c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43">
        <v>3</v>
      </c>
      <c r="AA124"/>
      <c r="AB124"/>
      <c r="AC124"/>
      <c r="AD124"/>
      <c r="AF124" s="15" t="s">
        <v>112</v>
      </c>
      <c r="AG124" s="13" t="s">
        <v>81</v>
      </c>
      <c r="AH124" s="13">
        <v>0</v>
      </c>
      <c r="AI124" s="13">
        <v>2</v>
      </c>
      <c r="AJ124" s="13">
        <v>1</v>
      </c>
      <c r="AK124" s="13">
        <v>2</v>
      </c>
      <c r="AL124" s="13" t="s">
        <v>82</v>
      </c>
      <c r="AM124" s="13">
        <v>6</v>
      </c>
      <c r="AN124" s="13">
        <v>0</v>
      </c>
      <c r="AO124" s="1">
        <v>3</v>
      </c>
      <c r="AP124" s="1">
        <v>1</v>
      </c>
      <c r="AQ124" s="1"/>
      <c r="AR124" s="1"/>
      <c r="AS124" s="1"/>
      <c r="AT124"/>
      <c r="AV124" s="4">
        <f t="shared" si="91"/>
        <v>0</v>
      </c>
      <c r="AW124" s="4">
        <f t="shared" si="91"/>
        <v>0.66666666666666663</v>
      </c>
      <c r="AX124" s="4">
        <f t="shared" si="91"/>
        <v>0.33333333333333331</v>
      </c>
      <c r="AY124" s="27">
        <f>AW124</f>
        <v>0.66666666666666663</v>
      </c>
      <c r="AZ124" s="27">
        <f>SUM(AV124:AX124)/3</f>
        <v>0.33333333333333331</v>
      </c>
      <c r="BA124" s="27">
        <f t="shared" si="83"/>
        <v>0.22222222222222218</v>
      </c>
      <c r="BB124" s="27">
        <f t="shared" si="84"/>
        <v>4.4444444444444439E-2</v>
      </c>
      <c r="BC124" s="27">
        <f t="shared" si="85"/>
        <v>8.8888888888888878E-2</v>
      </c>
      <c r="BD124" s="27">
        <f t="shared" si="86"/>
        <v>0.17777777777777776</v>
      </c>
      <c r="BE124" s="27"/>
      <c r="BF124" s="27"/>
      <c r="BT124"/>
      <c r="BU124"/>
      <c r="BV124" s="27"/>
      <c r="BW124" s="27">
        <f>(1/3*ROUNDUP((AI124/2),0)*(7-$AK124+7-$AM124)/6)</f>
        <v>0.33333333333333331</v>
      </c>
      <c r="BX124" s="27"/>
      <c r="BY124" s="27">
        <f>((BW124*AO124/3)+(((BW124+AV124*$BE$296) / (1+$BE$296)*AO124/3*(AP124-1+AN124)/5)*2))/3</f>
        <v>0.1111111111111111</v>
      </c>
      <c r="BZ124" s="27">
        <f>((AV124*AO124/3)+(((AV124+BW124*$BE$296) / (1+$BE$296)*AO124/3*(AP124-1+AN124)/5)*2))/3</f>
        <v>0</v>
      </c>
      <c r="CA124" s="27"/>
      <c r="CB124" s="27"/>
      <c r="CC124" s="27"/>
      <c r="CD124" s="27"/>
      <c r="CE124" s="27"/>
      <c r="CF124" s="27"/>
      <c r="CG124" s="27"/>
      <c r="CH124" s="27"/>
      <c r="CL124" s="27"/>
    </row>
    <row r="125" spans="1:90" x14ac:dyDescent="0.25">
      <c r="A125" s="15" t="s">
        <v>420</v>
      </c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43">
        <v>2</v>
      </c>
      <c r="AA125"/>
      <c r="AB125"/>
      <c r="AC125"/>
      <c r="AD125"/>
      <c r="AF125" s="15" t="s">
        <v>222</v>
      </c>
      <c r="AG125" s="13" t="s">
        <v>81</v>
      </c>
      <c r="AH125" s="13">
        <v>1</v>
      </c>
      <c r="AI125" s="13">
        <v>3</v>
      </c>
      <c r="AJ125" s="13">
        <v>0</v>
      </c>
      <c r="AK125" s="13">
        <v>4</v>
      </c>
      <c r="AL125" s="13" t="s">
        <v>82</v>
      </c>
      <c r="AM125" s="13">
        <v>7</v>
      </c>
      <c r="AN125" s="13"/>
      <c r="AO125" s="1">
        <v>3</v>
      </c>
      <c r="AP125" s="1">
        <v>1</v>
      </c>
      <c r="AQ125" s="1"/>
      <c r="AR125" s="1"/>
      <c r="AS125" s="1"/>
      <c r="AT125"/>
      <c r="AV125" s="4">
        <f t="shared" si="91"/>
        <v>0.16666666666666666</v>
      </c>
      <c r="AW125" s="4">
        <f t="shared" si="91"/>
        <v>0.5</v>
      </c>
      <c r="AX125" s="4">
        <f t="shared" si="91"/>
        <v>0</v>
      </c>
      <c r="AY125" s="27">
        <f>AW125</f>
        <v>0.5</v>
      </c>
      <c r="AZ125" s="27">
        <f>SUM(AV125:AX125)/3</f>
        <v>0.22222222222222221</v>
      </c>
      <c r="BA125" s="27">
        <f t="shared" si="83"/>
        <v>0.13333333333333333</v>
      </c>
      <c r="BB125" s="27">
        <f t="shared" si="84"/>
        <v>4.4444444444444439E-2</v>
      </c>
      <c r="BC125" s="27">
        <f t="shared" si="85"/>
        <v>2.222222222222222E-2</v>
      </c>
      <c r="BD125" s="27">
        <f t="shared" si="86"/>
        <v>0.15555555555555556</v>
      </c>
      <c r="BE125" s="27"/>
      <c r="BF125" s="27"/>
      <c r="BT125"/>
      <c r="BU125"/>
      <c r="BV125" s="27"/>
      <c r="BW125" s="27">
        <f>(1/3*ROUNDUP((AI125/2),0)*(7-$AK125+7-$AM125)/6)</f>
        <v>0.33333333333333331</v>
      </c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L125" s="27"/>
    </row>
    <row r="126" spans="1:90" x14ac:dyDescent="0.25">
      <c r="A126" s="15" t="s">
        <v>199</v>
      </c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">
        <v>1</v>
      </c>
      <c r="AA126"/>
      <c r="AB126"/>
      <c r="AC126"/>
      <c r="AD126"/>
      <c r="AF126" s="15" t="s">
        <v>200</v>
      </c>
      <c r="AG126" s="13" t="s">
        <v>81</v>
      </c>
      <c r="AH126" s="13">
        <v>4</v>
      </c>
      <c r="AI126" s="13">
        <v>6</v>
      </c>
      <c r="AJ126" s="13">
        <v>2</v>
      </c>
      <c r="AK126" s="13">
        <v>5</v>
      </c>
      <c r="AL126" s="13" t="s">
        <v>82</v>
      </c>
      <c r="AM126" s="13">
        <v>7</v>
      </c>
      <c r="AN126" s="1">
        <v>0</v>
      </c>
      <c r="AO126" s="1">
        <v>3</v>
      </c>
      <c r="AP126" s="1">
        <v>1</v>
      </c>
      <c r="AQ126" s="1"/>
      <c r="AR126" s="1"/>
      <c r="AS126" s="1"/>
      <c r="AT126" s="15"/>
      <c r="AV126" s="4">
        <f t="shared" si="80"/>
        <v>0.44444444444444442</v>
      </c>
      <c r="AW126" s="4">
        <f t="shared" si="81"/>
        <v>0.66666666666666663</v>
      </c>
      <c r="AX126" s="4">
        <f t="shared" si="81"/>
        <v>0.22222222222222221</v>
      </c>
      <c r="AY126" s="27">
        <f t="shared" ref="AY126:AY140" si="92">AW126</f>
        <v>0.66666666666666663</v>
      </c>
      <c r="AZ126" s="27">
        <f t="shared" si="82"/>
        <v>0.44444444444444448</v>
      </c>
      <c r="BA126" s="27">
        <f t="shared" si="83"/>
        <v>0.2074074074074074</v>
      </c>
      <c r="BB126" s="27">
        <f t="shared" si="84"/>
        <v>0.14814814814814817</v>
      </c>
      <c r="BC126" s="27">
        <f t="shared" si="85"/>
        <v>0.11851851851851851</v>
      </c>
      <c r="BD126" s="27">
        <f t="shared" si="86"/>
        <v>0.23703703703703702</v>
      </c>
      <c r="BE126" s="27"/>
      <c r="BF126" s="27"/>
      <c r="BT126"/>
      <c r="BU126"/>
      <c r="BV126" s="27"/>
      <c r="BW126" s="27">
        <f t="shared" ref="BW126:BW131" si="93">(1/3*ROUNDUP((AI126/2),0)*(7-$AK126+7-$AM126)/6)</f>
        <v>0.33333333333333331</v>
      </c>
      <c r="BX126" s="27"/>
      <c r="BY126" s="27">
        <f t="shared" ref="BY126:BY132" si="94">((BW126*AO126/3)+(((BW126+AV126*$BE$296) / (1+$BE$296)*AO126/3*(AP126-1+AN126)/5)*2))/3</f>
        <v>0.1111111111111111</v>
      </c>
      <c r="BZ126" s="27">
        <f t="shared" ref="BZ126:BZ132" si="95">((AV126*AO126/3)+(((AV126+BW126*$BE$296) / (1+$BE$296)*AO126/3*(AP126-1+AN126)/5)*2))/3</f>
        <v>0.14814814814814814</v>
      </c>
      <c r="CA126" s="27"/>
      <c r="CB126" s="27"/>
      <c r="CC126" s="27"/>
      <c r="CD126" s="27"/>
      <c r="CE126" s="27"/>
      <c r="CF126" s="27"/>
      <c r="CG126" s="27"/>
      <c r="CH126" s="27"/>
      <c r="CL126" s="27"/>
    </row>
    <row r="127" spans="1:90" x14ac:dyDescent="0.25">
      <c r="A127" s="15" t="s">
        <v>198</v>
      </c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43" t="s">
        <v>80</v>
      </c>
      <c r="AA127"/>
      <c r="AB127"/>
      <c r="AC127"/>
      <c r="AD127"/>
      <c r="AF127" s="15" t="s">
        <v>198</v>
      </c>
      <c r="AG127" s="13" t="s">
        <v>81</v>
      </c>
      <c r="AH127" s="13">
        <v>0</v>
      </c>
      <c r="AI127" s="13">
        <v>1</v>
      </c>
      <c r="AJ127" s="13">
        <v>1</v>
      </c>
      <c r="AK127" s="13">
        <v>2</v>
      </c>
      <c r="AL127" s="13" t="s">
        <v>82</v>
      </c>
      <c r="AM127" s="13">
        <v>6</v>
      </c>
      <c r="AN127" s="1">
        <v>0</v>
      </c>
      <c r="AO127" s="1">
        <v>3</v>
      </c>
      <c r="AP127" s="1">
        <v>1</v>
      </c>
      <c r="AQ127" s="1"/>
      <c r="AR127" s="1"/>
      <c r="AS127" s="1"/>
      <c r="AT127"/>
      <c r="AV127" s="4">
        <f>SUM(1/3*AH127*(7-$AK127+7-$AM127)/6)</f>
        <v>0</v>
      </c>
      <c r="AW127" s="4">
        <f>SUM(1/3*AI127*(7-$AK127+7-$AM127)/6)</f>
        <v>0.33333333333333331</v>
      </c>
      <c r="AX127" s="4">
        <f>SUM(1/3*AJ127*(7-$AK127+7-$AM127)/6)</f>
        <v>0.33333333333333331</v>
      </c>
      <c r="AY127" s="27">
        <f>AW127</f>
        <v>0.33333333333333331</v>
      </c>
      <c r="AZ127" s="27">
        <f>SUM(AV127:AX127)/3</f>
        <v>0.22222222222222221</v>
      </c>
      <c r="BA127" s="27">
        <f t="shared" si="83"/>
        <v>0.13333333333333333</v>
      </c>
      <c r="BB127" s="27">
        <f t="shared" si="84"/>
        <v>4.4444444444444439E-2</v>
      </c>
      <c r="BC127" s="27">
        <f t="shared" si="85"/>
        <v>8.8888888888888878E-2</v>
      </c>
      <c r="BD127" s="27">
        <f t="shared" si="86"/>
        <v>8.8888888888888878E-2</v>
      </c>
      <c r="BE127" s="27"/>
      <c r="BF127" s="27"/>
      <c r="BT127"/>
      <c r="BU127"/>
      <c r="BV127" s="27"/>
      <c r="BW127" s="27">
        <f>(1/3*ROUNDUP((AI127/2),0)*(7-$AK127+7-$AM127)/6)</f>
        <v>0.33333333333333331</v>
      </c>
      <c r="BX127" s="27"/>
      <c r="BY127" s="27">
        <f t="shared" si="94"/>
        <v>0.1111111111111111</v>
      </c>
      <c r="BZ127" s="27">
        <f t="shared" si="95"/>
        <v>0</v>
      </c>
      <c r="CA127" s="27"/>
      <c r="CB127" s="27"/>
      <c r="CC127" s="27"/>
      <c r="CD127" s="27"/>
      <c r="CE127" s="27"/>
      <c r="CF127" s="27"/>
      <c r="CG127" s="27"/>
      <c r="CH127" s="27"/>
      <c r="CL127" s="27"/>
    </row>
    <row r="128" spans="1:90" x14ac:dyDescent="0.25">
      <c r="A128" s="15" t="s">
        <v>201</v>
      </c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">
        <f>3-1</f>
        <v>2</v>
      </c>
      <c r="AA128"/>
      <c r="AB128"/>
      <c r="AC128"/>
      <c r="AD128"/>
      <c r="AF128" s="15" t="s">
        <v>202</v>
      </c>
      <c r="AG128" s="13" t="s">
        <v>81</v>
      </c>
      <c r="AH128" s="13">
        <v>2</v>
      </c>
      <c r="AI128" s="13">
        <v>4</v>
      </c>
      <c r="AJ128" s="13">
        <v>1</v>
      </c>
      <c r="AK128" s="13">
        <v>5</v>
      </c>
      <c r="AL128" s="13" t="s">
        <v>82</v>
      </c>
      <c r="AM128" s="13">
        <v>7</v>
      </c>
      <c r="AN128" s="1">
        <v>0</v>
      </c>
      <c r="AO128" s="1">
        <v>3</v>
      </c>
      <c r="AP128" s="1">
        <v>1</v>
      </c>
      <c r="AQ128" s="1"/>
      <c r="AR128" s="1"/>
      <c r="AS128" s="1"/>
      <c r="AT128" s="15"/>
      <c r="AV128" s="4">
        <f t="shared" si="80"/>
        <v>0.22222222222222221</v>
      </c>
      <c r="AW128" s="4">
        <f t="shared" si="81"/>
        <v>0.44444444444444442</v>
      </c>
      <c r="AX128" s="4">
        <f t="shared" si="81"/>
        <v>0.1111111111111111</v>
      </c>
      <c r="AY128" s="27">
        <f t="shared" si="92"/>
        <v>0.44444444444444442</v>
      </c>
      <c r="AZ128" s="27">
        <f t="shared" si="82"/>
        <v>0.25925925925925924</v>
      </c>
      <c r="BA128" s="27">
        <f t="shared" si="83"/>
        <v>0.13333333333333333</v>
      </c>
      <c r="BB128" s="27">
        <f t="shared" si="84"/>
        <v>7.4074074074074084E-2</v>
      </c>
      <c r="BC128" s="27">
        <f t="shared" si="85"/>
        <v>5.9259259259259255E-2</v>
      </c>
      <c r="BD128" s="27">
        <f t="shared" si="86"/>
        <v>0.14814814814814817</v>
      </c>
      <c r="BE128" s="27"/>
      <c r="BF128" s="27"/>
      <c r="BT128"/>
      <c r="BU128"/>
      <c r="BV128" s="27"/>
      <c r="BW128" s="27">
        <f t="shared" si="93"/>
        <v>0.22222222222222221</v>
      </c>
      <c r="BX128" s="27"/>
      <c r="BY128" s="27">
        <f t="shared" si="94"/>
        <v>7.407407407407407E-2</v>
      </c>
      <c r="BZ128" s="27">
        <f t="shared" si="95"/>
        <v>7.407407407407407E-2</v>
      </c>
      <c r="CA128" s="27"/>
      <c r="CB128" s="27"/>
      <c r="CC128" s="27"/>
      <c r="CD128" s="27"/>
      <c r="CE128" s="27"/>
      <c r="CF128" s="27"/>
      <c r="CG128" s="27"/>
      <c r="CH128" s="27"/>
      <c r="CL128" s="27"/>
    </row>
    <row r="129" spans="1:90" x14ac:dyDescent="0.25">
      <c r="A129" s="15" t="s">
        <v>418</v>
      </c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43">
        <f>1+1</f>
        <v>2</v>
      </c>
      <c r="AA129"/>
      <c r="AB129"/>
      <c r="AC129"/>
      <c r="AD129"/>
      <c r="AF129" s="15" t="s">
        <v>112</v>
      </c>
      <c r="AG129" s="13" t="s">
        <v>81</v>
      </c>
      <c r="AH129" s="13">
        <v>0</v>
      </c>
      <c r="AI129" s="13">
        <v>2</v>
      </c>
      <c r="AJ129" s="13">
        <v>1</v>
      </c>
      <c r="AK129" s="13">
        <v>2</v>
      </c>
      <c r="AL129" s="13" t="s">
        <v>82</v>
      </c>
      <c r="AM129" s="13">
        <v>6</v>
      </c>
      <c r="AN129" s="13">
        <v>0</v>
      </c>
      <c r="AO129" s="1">
        <v>3</v>
      </c>
      <c r="AP129" s="1">
        <v>1</v>
      </c>
      <c r="AQ129" s="1"/>
      <c r="AR129" s="1"/>
      <c r="AS129" s="1"/>
      <c r="AT129"/>
      <c r="AV129" s="4">
        <f t="shared" si="80"/>
        <v>0</v>
      </c>
      <c r="AW129" s="4">
        <f t="shared" si="81"/>
        <v>0.66666666666666663</v>
      </c>
      <c r="AX129" s="4">
        <f t="shared" si="81"/>
        <v>0.33333333333333331</v>
      </c>
      <c r="AY129" s="27">
        <f>AW129</f>
        <v>0.66666666666666663</v>
      </c>
      <c r="AZ129" s="27">
        <f t="shared" si="82"/>
        <v>0.33333333333333331</v>
      </c>
      <c r="BA129" s="27">
        <f t="shared" si="83"/>
        <v>0.22222222222222218</v>
      </c>
      <c r="BB129" s="27">
        <f t="shared" si="84"/>
        <v>4.4444444444444439E-2</v>
      </c>
      <c r="BC129" s="27">
        <f t="shared" si="85"/>
        <v>8.8888888888888878E-2</v>
      </c>
      <c r="BD129" s="27">
        <f t="shared" si="86"/>
        <v>0.17777777777777776</v>
      </c>
      <c r="BE129" s="27"/>
      <c r="BF129" s="27"/>
      <c r="BT129"/>
      <c r="BU129"/>
      <c r="BV129" s="27"/>
      <c r="BW129" s="27">
        <f t="shared" si="93"/>
        <v>0.33333333333333331</v>
      </c>
      <c r="BX129" s="27"/>
      <c r="BY129" s="27">
        <f t="shared" si="94"/>
        <v>0.1111111111111111</v>
      </c>
      <c r="BZ129" s="27">
        <f t="shared" si="95"/>
        <v>0</v>
      </c>
      <c r="CA129" s="27"/>
      <c r="CB129" s="27"/>
      <c r="CC129" s="27"/>
      <c r="CD129" s="27"/>
      <c r="CE129" s="27"/>
      <c r="CF129" s="27"/>
      <c r="CG129" s="27"/>
      <c r="CH129" s="27"/>
      <c r="CL129" s="27"/>
    </row>
    <row r="130" spans="1:90" ht="13" x14ac:dyDescent="0.25">
      <c r="A130" s="15" t="s">
        <v>655</v>
      </c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">
        <f>4+4</f>
        <v>8</v>
      </c>
      <c r="AA130"/>
      <c r="AB130"/>
      <c r="AC130"/>
      <c r="AD130"/>
      <c r="AF130" s="15" t="s">
        <v>111</v>
      </c>
      <c r="AG130" s="13" t="s">
        <v>81</v>
      </c>
      <c r="AH130" s="13">
        <v>0</v>
      </c>
      <c r="AI130" s="13">
        <v>4</v>
      </c>
      <c r="AJ130" s="13">
        <v>2</v>
      </c>
      <c r="AK130" s="13">
        <v>2</v>
      </c>
      <c r="AL130" s="13" t="s">
        <v>82</v>
      </c>
      <c r="AM130" s="13">
        <v>6</v>
      </c>
      <c r="AN130" s="1">
        <v>0</v>
      </c>
      <c r="AO130" s="1">
        <v>3</v>
      </c>
      <c r="AP130" s="1">
        <v>1</v>
      </c>
      <c r="AQ130" s="1"/>
      <c r="AR130" s="1"/>
      <c r="AS130" s="1"/>
      <c r="AT130" s="15"/>
      <c r="AV130" s="4">
        <f>SUM(1/3*AH130*(7-$AK130+7-$AM130)/6)</f>
        <v>0</v>
      </c>
      <c r="AW130" s="4">
        <f>SUM(1/3*AI130*(7-$AK130+7-$AM130)/6)</f>
        <v>1.3333333333333333</v>
      </c>
      <c r="AX130" s="4">
        <f>SUM(1/3*AJ130*(7-$AK130+7-$AM130)/6)</f>
        <v>0.66666666666666663</v>
      </c>
      <c r="AY130" s="27">
        <f>AW130</f>
        <v>1.3333333333333333</v>
      </c>
      <c r="AZ130" s="27">
        <f>SUM(AV130:AX130)/3</f>
        <v>0.66666666666666663</v>
      </c>
      <c r="BA130" s="27">
        <f t="shared" si="83"/>
        <v>0.44444444444444436</v>
      </c>
      <c r="BB130" s="27">
        <f t="shared" si="84"/>
        <v>8.8888888888888878E-2</v>
      </c>
      <c r="BC130" s="27">
        <f t="shared" si="85"/>
        <v>0.17777777777777776</v>
      </c>
      <c r="BD130" s="27">
        <f t="shared" si="86"/>
        <v>0.35555555555555551</v>
      </c>
      <c r="BE130" s="27"/>
      <c r="BF130" s="27"/>
      <c r="BT130" s="3">
        <f>AY130*3</f>
        <v>4</v>
      </c>
      <c r="BU130" s="3">
        <f>BT130/N130</f>
        <v>0.5</v>
      </c>
      <c r="BV130" s="27"/>
      <c r="BW130" s="27">
        <f>(1/3*ROUNDUP((AI130/2),0)*(7-$AK130+7-$AM130)/6)</f>
        <v>0.66666666666666663</v>
      </c>
      <c r="BX130" s="27"/>
      <c r="BY130" s="27">
        <f t="shared" si="94"/>
        <v>0.22222222222222221</v>
      </c>
      <c r="BZ130" s="27">
        <f t="shared" si="95"/>
        <v>0</v>
      </c>
      <c r="CA130" s="27"/>
      <c r="CB130" s="27"/>
      <c r="CC130" s="27"/>
      <c r="CD130" s="27"/>
      <c r="CE130" s="27"/>
      <c r="CF130" s="27"/>
      <c r="CG130" s="27"/>
      <c r="CH130" s="27"/>
      <c r="CL130" s="27"/>
    </row>
    <row r="131" spans="1:90" x14ac:dyDescent="0.25">
      <c r="A131" s="15" t="s">
        <v>203</v>
      </c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43" t="s">
        <v>80</v>
      </c>
      <c r="AA131"/>
      <c r="AB131"/>
      <c r="AC131"/>
      <c r="AD131"/>
      <c r="AF131" s="15" t="s">
        <v>204</v>
      </c>
      <c r="AG131" s="13" t="s">
        <v>81</v>
      </c>
      <c r="AH131" s="13">
        <v>2</v>
      </c>
      <c r="AI131" s="13">
        <v>1</v>
      </c>
      <c r="AJ131" s="13">
        <v>0</v>
      </c>
      <c r="AK131" s="13">
        <v>5</v>
      </c>
      <c r="AL131" s="13" t="s">
        <v>82</v>
      </c>
      <c r="AM131" s="13">
        <v>7</v>
      </c>
      <c r="AN131" s="1">
        <v>0</v>
      </c>
      <c r="AO131" s="1">
        <v>3</v>
      </c>
      <c r="AP131" s="1">
        <v>1</v>
      </c>
      <c r="AQ131" s="1"/>
      <c r="AR131" s="1"/>
      <c r="AS131" s="1"/>
      <c r="AT131" s="15"/>
      <c r="AV131" s="4">
        <f t="shared" si="80"/>
        <v>0.22222222222222221</v>
      </c>
      <c r="AW131" s="4">
        <f t="shared" si="81"/>
        <v>0.1111111111111111</v>
      </c>
      <c r="AX131" s="4">
        <f t="shared" si="81"/>
        <v>0</v>
      </c>
      <c r="AY131" s="27">
        <f t="shared" si="92"/>
        <v>0.1111111111111111</v>
      </c>
      <c r="AZ131" s="27">
        <f t="shared" si="82"/>
        <v>0.1111111111111111</v>
      </c>
      <c r="BA131" s="27">
        <f t="shared" si="83"/>
        <v>2.9629629629629627E-2</v>
      </c>
      <c r="BB131" s="27">
        <f t="shared" si="84"/>
        <v>5.9259259259259255E-2</v>
      </c>
      <c r="BC131" s="27">
        <f t="shared" si="85"/>
        <v>2.9629629629629627E-2</v>
      </c>
      <c r="BD131" s="27">
        <f t="shared" si="86"/>
        <v>5.9259259259259255E-2</v>
      </c>
      <c r="BE131" s="27"/>
      <c r="BF131" s="27"/>
      <c r="BT131"/>
      <c r="BU131"/>
      <c r="BV131" s="27"/>
      <c r="BW131" s="27">
        <f t="shared" si="93"/>
        <v>0.1111111111111111</v>
      </c>
      <c r="BX131" s="27"/>
      <c r="BY131" s="27">
        <f t="shared" si="94"/>
        <v>3.7037037037037035E-2</v>
      </c>
      <c r="BZ131" s="27">
        <f t="shared" si="95"/>
        <v>7.407407407407407E-2</v>
      </c>
      <c r="CA131" s="27"/>
      <c r="CB131" s="27"/>
      <c r="CC131" s="27"/>
      <c r="CD131" s="27"/>
      <c r="CE131" s="27"/>
      <c r="CF131" s="27"/>
      <c r="CG131" s="27"/>
      <c r="CH131" s="27"/>
      <c r="CL131" s="27"/>
    </row>
    <row r="132" spans="1:90" ht="13" x14ac:dyDescent="0.25">
      <c r="A132" s="15" t="s">
        <v>424</v>
      </c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">
        <f>4+2</f>
        <v>6</v>
      </c>
      <c r="AA132"/>
      <c r="AB132"/>
      <c r="AC132"/>
      <c r="AD132"/>
      <c r="AF132" s="15" t="s">
        <v>217</v>
      </c>
      <c r="AG132" s="13" t="s">
        <v>81</v>
      </c>
      <c r="AH132" s="13">
        <v>6</v>
      </c>
      <c r="AI132" s="13">
        <v>10</v>
      </c>
      <c r="AJ132" s="13">
        <v>0</v>
      </c>
      <c r="AK132" s="13">
        <v>5</v>
      </c>
      <c r="AL132" s="13" t="s">
        <v>82</v>
      </c>
      <c r="AM132" s="13">
        <v>7</v>
      </c>
      <c r="AN132" s="13">
        <v>0</v>
      </c>
      <c r="AO132" s="1">
        <v>3</v>
      </c>
      <c r="AP132" s="1">
        <v>1</v>
      </c>
      <c r="AQ132" s="1"/>
      <c r="AR132" s="1"/>
      <c r="AS132" s="1"/>
      <c r="AT132"/>
      <c r="AV132" s="4">
        <f>SUM(1/3*AH132*(7-$AK132+7-$AM132)/6)</f>
        <v>0.66666666666666663</v>
      </c>
      <c r="AW132" s="4">
        <f>SUM(1/3*AI132*(7-$AK132+7-$AM132)/6)</f>
        <v>1.1111111111111109</v>
      </c>
      <c r="AX132" s="4">
        <f>SUM(1/3*AJ132*(7-$AK132+7-$AM132)/6)</f>
        <v>0</v>
      </c>
      <c r="AY132" s="27">
        <f>AW132</f>
        <v>1.1111111111111109</v>
      </c>
      <c r="AZ132" s="27">
        <f>SUM(AV132:AX132)/3</f>
        <v>0.59259259259259256</v>
      </c>
      <c r="BA132" s="27">
        <f t="shared" si="83"/>
        <v>0.29629629629629622</v>
      </c>
      <c r="BB132" s="27">
        <f t="shared" si="84"/>
        <v>0.17777777777777776</v>
      </c>
      <c r="BC132" s="27">
        <f t="shared" si="85"/>
        <v>8.8888888888888878E-2</v>
      </c>
      <c r="BD132" s="27">
        <f t="shared" si="86"/>
        <v>0.38518518518518513</v>
      </c>
      <c r="BE132" s="27"/>
      <c r="BF132" s="27"/>
      <c r="BT132" s="3">
        <f>AY132*3</f>
        <v>3.333333333333333</v>
      </c>
      <c r="BU132" s="3">
        <f>BT132/N132</f>
        <v>0.55555555555555547</v>
      </c>
      <c r="BV132" s="27"/>
      <c r="BW132" s="27">
        <f>(1/3*ROUNDUP((AI132/2),0)*(7-$AK132+7-$AM132)/6)</f>
        <v>0.55555555555555547</v>
      </c>
      <c r="BX132" s="27"/>
      <c r="BY132" s="27">
        <f t="shared" si="94"/>
        <v>0.18518518518518515</v>
      </c>
      <c r="BZ132" s="27">
        <f t="shared" si="95"/>
        <v>0.22222222222222221</v>
      </c>
      <c r="CA132" s="27"/>
      <c r="CB132" s="27"/>
      <c r="CC132" s="27"/>
      <c r="CD132" s="27"/>
      <c r="CE132" s="27"/>
      <c r="CF132" s="27"/>
      <c r="CG132" s="27"/>
      <c r="CH132" s="27"/>
      <c r="CL132" s="27"/>
    </row>
    <row r="134" spans="1:90" ht="13" x14ac:dyDescent="0.25">
      <c r="A134" s="142" t="s">
        <v>421</v>
      </c>
    </row>
    <row r="135" spans="1:90" ht="13" x14ac:dyDescent="0.25">
      <c r="A135" s="15" t="s">
        <v>448</v>
      </c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">
        <v>2</v>
      </c>
      <c r="AA135"/>
      <c r="AB135"/>
      <c r="AC135"/>
      <c r="AD135"/>
      <c r="AF135" s="15" t="s">
        <v>209</v>
      </c>
      <c r="AG135" s="13" t="s">
        <v>81</v>
      </c>
      <c r="AH135" s="13">
        <v>2</v>
      </c>
      <c r="AI135" s="13">
        <v>2</v>
      </c>
      <c r="AJ135" s="13">
        <v>2</v>
      </c>
      <c r="AK135" s="13">
        <v>3</v>
      </c>
      <c r="AL135" s="13">
        <v>1</v>
      </c>
      <c r="AM135" s="13">
        <v>6</v>
      </c>
      <c r="AN135" s="1">
        <v>0</v>
      </c>
      <c r="AO135" s="1">
        <v>0</v>
      </c>
      <c r="AP135" s="1">
        <v>1</v>
      </c>
      <c r="AQ135" s="1"/>
      <c r="AR135" s="1">
        <v>1</v>
      </c>
      <c r="AS135" s="1"/>
      <c r="AT135" s="15" t="s">
        <v>193</v>
      </c>
      <c r="AV135" s="4">
        <f t="shared" si="80"/>
        <v>0.55555555555555547</v>
      </c>
      <c r="AW135" s="4">
        <f t="shared" si="81"/>
        <v>0.55555555555555547</v>
      </c>
      <c r="AX135" s="4">
        <f t="shared" si="81"/>
        <v>0.55555555555555547</v>
      </c>
      <c r="AY135" s="27">
        <f t="shared" si="92"/>
        <v>0.55555555555555547</v>
      </c>
      <c r="AZ135" s="27">
        <f t="shared" si="82"/>
        <v>0.55555555555555547</v>
      </c>
      <c r="BA135" s="27">
        <f t="shared" ref="BA135:BA140" si="96">(((AX135+AW135*$BE$296)/(1+$BE$296)*AO135/3*2+(((AX135+AW135*$BE$296+AV135*$BE$296^2)/(1+$BE$296+$BE$296^2)*AO135/3*(AP135-1+AN135)/5)*3))/5)</f>
        <v>0</v>
      </c>
      <c r="BB135" s="27">
        <f t="shared" ref="BB135:BB140" si="97">(((AX135+AV135*$BE$296)/(1+$BE$296)*AO135/3*2+(((AX135+AV135*$BE$296+AW135*$BE$296^2)/(1+$BE$296+$BE$296^2)*AO135/3*(AP135-1+AN135)/5)*3))/5)</f>
        <v>0</v>
      </c>
      <c r="BC135" s="27">
        <f t="shared" ref="BC135:BC140" si="98">(((AV135+AX135*$BE$296)/(1+$BE$296)*AO135/3*2+(((AV135+AX135*$BE$296+AW135*$BE$296^2)/(1+$BE$296+$BE$296^2)*AO135/3*(AP135-1+AN135)/5)*3))/5)</f>
        <v>0</v>
      </c>
      <c r="BD135" s="27">
        <f t="shared" ref="BD135:BD140" si="99">(((AV135+AW135*$BE$296)/(1+$BE$296)*AO135/3*2+(((AV135+AW135*$BE$296+AX135*$BE$296^2)/(1+$BE$296+$BE$296^2)*AO135/3*(AP135-1+AN135)/5)*3))/5)</f>
        <v>0</v>
      </c>
      <c r="BE135" s="27"/>
      <c r="BF135" s="27"/>
      <c r="BT135" s="3">
        <f>AY135*3</f>
        <v>1.6666666666666665</v>
      </c>
      <c r="BU135" s="3">
        <f>BT135/N135</f>
        <v>0.83333333333333326</v>
      </c>
      <c r="BV135" s="27"/>
      <c r="BW135" s="27"/>
      <c r="BX135" s="27"/>
      <c r="BY135" s="27">
        <f>((BW135*AO135/3)+(((BW135+AV135*$BE$296) / (1+$BE$296)*AO135/3*(AP135-1+AN135)/5)*2))/3</f>
        <v>0</v>
      </c>
      <c r="BZ135" s="27">
        <f>((AV135*AO135/3)+(((AV135+BW135*$BE$296) / (1+$BE$296)*AO135/3*(AP135-1+AN135)/5)*2))/3</f>
        <v>0</v>
      </c>
      <c r="CA135" s="27"/>
      <c r="CB135" s="27"/>
      <c r="CC135" s="27"/>
      <c r="CD135" s="27">
        <f>((CB135*AO135/3)+(((CB135+AV135*$BE$296) / (1+$BE$296)*AO135/3*(AP135-1+AN135)/5)*2))/3</f>
        <v>0</v>
      </c>
      <c r="CE135" s="27">
        <f>((AV135*AO135/3)+(((AV135+CB135*$BE$296) / (1+$BE$296)*AO135/3*(AP135-1+AN135)/5)*2))/3</f>
        <v>0</v>
      </c>
      <c r="CF135" s="27"/>
      <c r="CG135" s="27"/>
      <c r="CH135" s="27"/>
      <c r="CK135" s="16">
        <v>1</v>
      </c>
      <c r="CL135" s="27">
        <f>SUM(1/2*AH135*(7-$AK135+7-$AM135)/6)</f>
        <v>0.83333333333333337</v>
      </c>
    </row>
    <row r="136" spans="1:90" ht="13" x14ac:dyDescent="0.25">
      <c r="A136" s="15" t="s">
        <v>210</v>
      </c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">
        <v>2</v>
      </c>
      <c r="AA136"/>
      <c r="AB136"/>
      <c r="AC136"/>
      <c r="AD136"/>
      <c r="AF136" s="15" t="s">
        <v>211</v>
      </c>
      <c r="AG136" s="13" t="s">
        <v>81</v>
      </c>
      <c r="AH136" s="13">
        <v>0</v>
      </c>
      <c r="AI136" s="13">
        <v>2</v>
      </c>
      <c r="AJ136" s="13">
        <v>2</v>
      </c>
      <c r="AK136" s="13">
        <v>3</v>
      </c>
      <c r="AL136" s="13">
        <v>1</v>
      </c>
      <c r="AM136" s="13">
        <v>6</v>
      </c>
      <c r="AN136" s="1">
        <v>0</v>
      </c>
      <c r="AO136" s="1">
        <v>3</v>
      </c>
      <c r="AP136" s="1">
        <v>1</v>
      </c>
      <c r="AQ136" s="1">
        <v>1</v>
      </c>
      <c r="AR136" s="1"/>
      <c r="AS136" s="1"/>
      <c r="AT136" s="15" t="s">
        <v>86</v>
      </c>
      <c r="AV136" s="4">
        <f t="shared" si="80"/>
        <v>0</v>
      </c>
      <c r="AW136" s="4">
        <f t="shared" si="81"/>
        <v>0.55555555555555547</v>
      </c>
      <c r="AX136" s="4">
        <f t="shared" si="81"/>
        <v>0.55555555555555547</v>
      </c>
      <c r="AY136" s="27">
        <f t="shared" si="92"/>
        <v>0.55555555555555547</v>
      </c>
      <c r="AZ136" s="27">
        <f t="shared" si="82"/>
        <v>0.37037037037037029</v>
      </c>
      <c r="BA136" s="27">
        <f t="shared" si="96"/>
        <v>0.22222222222222218</v>
      </c>
      <c r="BB136" s="27">
        <f t="shared" si="97"/>
        <v>7.4074074074074056E-2</v>
      </c>
      <c r="BC136" s="27">
        <f t="shared" si="98"/>
        <v>0.14814814814814811</v>
      </c>
      <c r="BD136" s="27">
        <f t="shared" si="99"/>
        <v>0.14814814814814811</v>
      </c>
      <c r="BE136" s="27"/>
      <c r="BF136" s="27"/>
      <c r="BT136" s="3">
        <f>AY136*3</f>
        <v>1.6666666666666665</v>
      </c>
      <c r="BU136" s="3">
        <f>BT136/N136</f>
        <v>0.83333333333333326</v>
      </c>
      <c r="BV136" s="27"/>
      <c r="BW136" s="27"/>
      <c r="BX136" s="27"/>
      <c r="BY136" s="27">
        <f>((BW136*AO136/3)+(((BW136+AV136*$BE$296) / (1+$BE$296)*AO136/3*(AP136-1+AN136)/5)*2))/3</f>
        <v>0</v>
      </c>
      <c r="BZ136" s="27">
        <f>((AV136*AO136/3)+(((AV136+BW136*$BE$296) / (1+$BE$296)*AO136/3*(AP136-1+AN136)/5)*2))/3</f>
        <v>0</v>
      </c>
      <c r="CA136" s="27"/>
      <c r="CB136" s="27">
        <f>SUM(1/3*ROUNDUP(AI136/2,0)*(7-$AK136+7-$AM136)/6)</f>
        <v>0.27777777777777773</v>
      </c>
      <c r="CC136" s="27"/>
      <c r="CD136" s="27">
        <f>((CB136*AO136/3)+(((CB136+AV136*$BE$296) / (1+$BE$296)*AO136/3*(AP136-1+AN136)/5)*2))/3</f>
        <v>9.2592592592592574E-2</v>
      </c>
      <c r="CE136" s="27">
        <f>((AV136*AO136/3)+(((AV136+CB136*$BE$296) / (1+$BE$296)*AO136/3*(AP136-1+AN136)/5)*2))/3</f>
        <v>0</v>
      </c>
      <c r="CF136" s="27"/>
      <c r="CG136" s="27"/>
      <c r="CH136" s="27"/>
      <c r="CL136" s="27"/>
    </row>
    <row r="137" spans="1:90" ht="13" x14ac:dyDescent="0.25">
      <c r="A137" s="15" t="s">
        <v>212</v>
      </c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">
        <f>2+2</f>
        <v>4</v>
      </c>
      <c r="AA137"/>
      <c r="AB137"/>
      <c r="AC137"/>
      <c r="AD137"/>
      <c r="AF137" s="15" t="s">
        <v>213</v>
      </c>
      <c r="AG137" s="13" t="s">
        <v>81</v>
      </c>
      <c r="AH137" s="13">
        <v>2</v>
      </c>
      <c r="AI137" s="13">
        <v>6</v>
      </c>
      <c r="AJ137" s="13">
        <v>2</v>
      </c>
      <c r="AK137" s="13">
        <v>5</v>
      </c>
      <c r="AL137" s="13">
        <v>3</v>
      </c>
      <c r="AM137" s="13">
        <v>7</v>
      </c>
      <c r="AN137" s="1">
        <v>0</v>
      </c>
      <c r="AO137" s="1">
        <v>3</v>
      </c>
      <c r="AP137" s="1">
        <v>1</v>
      </c>
      <c r="AQ137" s="1"/>
      <c r="AR137" s="1"/>
      <c r="AS137" s="1"/>
      <c r="AT137" s="15"/>
      <c r="AV137" s="4">
        <f t="shared" si="80"/>
        <v>0.22222222222222221</v>
      </c>
      <c r="AW137" s="4">
        <f t="shared" si="81"/>
        <v>0.66666666666666663</v>
      </c>
      <c r="AX137" s="4">
        <f t="shared" si="81"/>
        <v>0.22222222222222221</v>
      </c>
      <c r="AY137" s="27">
        <f t="shared" si="92"/>
        <v>0.66666666666666663</v>
      </c>
      <c r="AZ137" s="27">
        <f t="shared" si="82"/>
        <v>0.37037037037037041</v>
      </c>
      <c r="BA137" s="27">
        <f t="shared" si="96"/>
        <v>0.2074074074074074</v>
      </c>
      <c r="BB137" s="27">
        <f t="shared" si="97"/>
        <v>8.8888888888888878E-2</v>
      </c>
      <c r="BC137" s="27">
        <f t="shared" si="98"/>
        <v>8.8888888888888878E-2</v>
      </c>
      <c r="BD137" s="27">
        <f t="shared" si="99"/>
        <v>0.2074074074074074</v>
      </c>
      <c r="BE137" s="27"/>
      <c r="BF137" s="27"/>
      <c r="BT137" s="3">
        <f>AY137*3</f>
        <v>2</v>
      </c>
      <c r="BU137" s="3">
        <f>BT137/N137</f>
        <v>0.5</v>
      </c>
      <c r="BV137" s="27"/>
      <c r="BW137" s="27"/>
      <c r="BX137" s="27"/>
      <c r="BY137" s="27">
        <f>((BW137*AO137/3)+(((BW137+AV137*$BE$296) / (1+$BE$296)*AO137/3*(AP137-1+AN137)/5)*2))/3</f>
        <v>0</v>
      </c>
      <c r="BZ137" s="27">
        <f>((AV137*AO137/3)+(((AV137+BW137*$BE$296) / (1+$BE$296)*AO137/3*(AP137-1+AN137)/5)*2))/3</f>
        <v>7.407407407407407E-2</v>
      </c>
      <c r="CA137" s="27"/>
      <c r="CB137" s="27">
        <f>SUM(1/3*ROUNDUP(AI137/2,0)*(7-$AK137+7-$AM137)/6)</f>
        <v>0.33333333333333331</v>
      </c>
      <c r="CC137" s="27"/>
      <c r="CD137" s="27">
        <f>((CB137*AO137/3)+(((CB137+AV137*$BE$296) / (1+$BE$296)*AO137/3*(AP137-1+AN137)/5)*2))/3</f>
        <v>0.1111111111111111</v>
      </c>
      <c r="CE137" s="27">
        <f>((AV137*AO137/3)+(((AV137+CB137*$BE$296) / (1+$BE$296)*AO137/3*(AP137-1+AN137)/5)*2))/3</f>
        <v>7.407407407407407E-2</v>
      </c>
      <c r="CF137" s="27"/>
      <c r="CG137" s="27"/>
      <c r="CH137" s="27"/>
      <c r="CL137" s="27"/>
    </row>
    <row r="138" spans="1:90" ht="13" x14ac:dyDescent="0.25">
      <c r="A138" s="15" t="s">
        <v>215</v>
      </c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">
        <v>2</v>
      </c>
      <c r="AA138"/>
      <c r="AB138"/>
      <c r="AC138"/>
      <c r="AD138"/>
      <c r="AF138" s="15" t="s">
        <v>216</v>
      </c>
      <c r="AG138" s="13" t="s">
        <v>106</v>
      </c>
      <c r="AH138" s="13">
        <v>4</v>
      </c>
      <c r="AI138" s="13">
        <v>0</v>
      </c>
      <c r="AJ138" s="13">
        <v>0</v>
      </c>
      <c r="AK138" s="13">
        <v>2</v>
      </c>
      <c r="AL138" s="13">
        <v>1</v>
      </c>
      <c r="AM138" s="13">
        <v>5</v>
      </c>
      <c r="AN138" s="1">
        <v>0</v>
      </c>
      <c r="AO138" s="1">
        <v>0</v>
      </c>
      <c r="AP138" s="1">
        <v>1</v>
      </c>
      <c r="AQ138" s="1"/>
      <c r="AR138" s="1">
        <v>1</v>
      </c>
      <c r="AS138" s="1"/>
      <c r="AT138" s="15" t="s">
        <v>193</v>
      </c>
      <c r="AV138" s="4">
        <f t="shared" si="80"/>
        <v>1.5555555555555554</v>
      </c>
      <c r="AW138" s="4">
        <f t="shared" si="81"/>
        <v>0</v>
      </c>
      <c r="AX138" s="4">
        <f t="shared" si="81"/>
        <v>0</v>
      </c>
      <c r="AY138" s="27">
        <f t="shared" si="92"/>
        <v>0</v>
      </c>
      <c r="AZ138" s="27">
        <f t="shared" si="82"/>
        <v>0.51851851851851849</v>
      </c>
      <c r="BA138" s="27">
        <f t="shared" si="96"/>
        <v>0</v>
      </c>
      <c r="BB138" s="27">
        <f t="shared" si="97"/>
        <v>0</v>
      </c>
      <c r="BC138" s="27">
        <f t="shared" si="98"/>
        <v>0</v>
      </c>
      <c r="BD138" s="27">
        <f t="shared" si="99"/>
        <v>0</v>
      </c>
      <c r="BE138" s="27"/>
      <c r="BF138" s="27"/>
      <c r="BT138" s="3">
        <f>AY138*3</f>
        <v>0</v>
      </c>
      <c r="BU138" s="3">
        <f>BT138/N138</f>
        <v>0</v>
      </c>
      <c r="BV138" s="27"/>
      <c r="BW138" s="27"/>
      <c r="BX138" s="27"/>
      <c r="BY138" s="27">
        <f>((BW138*AO138/3)+(((BW138+AV138*$BE$296) / (1+$BE$296)*AO138/3*(AP138-1+AN138)/5)*2))/3</f>
        <v>0</v>
      </c>
      <c r="BZ138" s="27">
        <f>((AV138*AO138/3)+(((AV138+BW138*$BE$296) / (1+$BE$296)*AO138/3*(AP138-1+AN138)/5)*2))/3</f>
        <v>0</v>
      </c>
      <c r="CA138" s="27"/>
      <c r="CB138" s="27"/>
      <c r="CC138" s="27"/>
      <c r="CD138" s="27">
        <f>((CB138*AO138/3)+(((CB138+AV138*$BE$296) / (1+$BE$296)*AO138/3*(AP138-1+AN138)/5)*2))/3</f>
        <v>0</v>
      </c>
      <c r="CE138" s="27">
        <f>((AV138*AO138/3)+(((AV138+CB138*$BE$296) / (1+$BE$296)*AO138/3*(AP138-1+AN138)/5)*2))/3</f>
        <v>0</v>
      </c>
      <c r="CF138" s="27"/>
      <c r="CG138" s="27"/>
      <c r="CH138" s="27"/>
      <c r="CK138" s="16">
        <v>1</v>
      </c>
      <c r="CL138" s="27">
        <f>SUM(1/2*AH138*(7-$AK138+7-$AM138)/6)</f>
        <v>2.3333333333333335</v>
      </c>
    </row>
    <row r="139" spans="1:90" ht="13" x14ac:dyDescent="0.25">
      <c r="A139" s="15" t="s">
        <v>218</v>
      </c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">
        <f>3+1</f>
        <v>4</v>
      </c>
      <c r="AA139"/>
      <c r="AB139"/>
      <c r="AC139"/>
      <c r="AD139"/>
      <c r="AF139" s="15" t="s">
        <v>219</v>
      </c>
      <c r="AG139" s="13" t="s">
        <v>81</v>
      </c>
      <c r="AH139" s="13">
        <v>0</v>
      </c>
      <c r="AI139" s="13">
        <v>2</v>
      </c>
      <c r="AJ139" s="13">
        <v>2</v>
      </c>
      <c r="AK139" s="13">
        <v>3</v>
      </c>
      <c r="AL139" s="13">
        <v>3</v>
      </c>
      <c r="AM139" s="13">
        <v>6</v>
      </c>
      <c r="AN139" s="13"/>
      <c r="AO139" s="1">
        <v>3</v>
      </c>
      <c r="AP139" s="1">
        <v>1</v>
      </c>
      <c r="AQ139" s="1">
        <v>1</v>
      </c>
      <c r="AR139" s="1"/>
      <c r="AS139" s="1"/>
      <c r="AT139" t="s">
        <v>86</v>
      </c>
      <c r="AV139" s="4">
        <f t="shared" si="80"/>
        <v>0</v>
      </c>
      <c r="AW139" s="4">
        <f t="shared" si="81"/>
        <v>0.55555555555555547</v>
      </c>
      <c r="AX139" s="4">
        <f t="shared" si="81"/>
        <v>0.55555555555555547</v>
      </c>
      <c r="AY139" s="27">
        <f t="shared" si="92"/>
        <v>0.55555555555555547</v>
      </c>
      <c r="AZ139" s="27">
        <f t="shared" si="82"/>
        <v>0.37037037037037029</v>
      </c>
      <c r="BA139" s="27">
        <f t="shared" si="96"/>
        <v>0.22222222222222218</v>
      </c>
      <c r="BB139" s="27">
        <f t="shared" si="97"/>
        <v>7.4074074074074056E-2</v>
      </c>
      <c r="BC139" s="27">
        <f t="shared" si="98"/>
        <v>0.14814814814814811</v>
      </c>
      <c r="BD139" s="27">
        <f t="shared" si="99"/>
        <v>0.14814814814814811</v>
      </c>
      <c r="BE139" s="27"/>
      <c r="BF139" s="27"/>
      <c r="BV139" s="27"/>
      <c r="BW139" s="27"/>
      <c r="BX139" s="27"/>
      <c r="BY139" s="27">
        <f>((BW139*AO139/3)+(((BW139+AV139*$BE$296) / (1+$BE$296)*AO139/3*(AP139-1+AN139)/5)*2))/3</f>
        <v>0</v>
      </c>
      <c r="BZ139" s="27">
        <f>((AV139*AO139/3)+(((AV139+BW139*$BE$296) / (1+$BE$296)*AO139/3*(AP139-1+AN139)/5)*2))/3</f>
        <v>0</v>
      </c>
      <c r="CA139" s="27"/>
      <c r="CB139" s="27">
        <f>SUM(1/3*ROUNDUP(AI139/2,0)*(7-$AK139+7-$AM139)/6)</f>
        <v>0.27777777777777773</v>
      </c>
      <c r="CC139" s="27"/>
      <c r="CD139" s="27">
        <f>((CB139*AO139/3)+(((CB139+AV139*$BE$296) / (1+$BE$296)*AO139/3*(AP139-1+AN139)/5)*2))/3</f>
        <v>9.2592592592592574E-2</v>
      </c>
      <c r="CE139" s="27">
        <f>((AV139*AO139/3)+(((AV139+CB139*$BE$296) / (1+$BE$296)*AO139/3*(AP139-1+AN139)/5)*2))/3</f>
        <v>0</v>
      </c>
      <c r="CF139" s="27"/>
      <c r="CG139" s="27"/>
      <c r="CH139" s="27"/>
      <c r="CL139" s="27">
        <f>SUM(1/2*AH139*(7-$AK139+7-$AM139)/6)</f>
        <v>0</v>
      </c>
    </row>
    <row r="140" spans="1:90" ht="13" x14ac:dyDescent="0.25">
      <c r="A140" s="15" t="s">
        <v>220</v>
      </c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">
        <f>3+1</f>
        <v>4</v>
      </c>
      <c r="AA140"/>
      <c r="AB140"/>
      <c r="AC140"/>
      <c r="AD140"/>
      <c r="AF140" s="15" t="s">
        <v>221</v>
      </c>
      <c r="AG140" s="13" t="s">
        <v>81</v>
      </c>
      <c r="AH140" s="13">
        <v>2</v>
      </c>
      <c r="AI140" s="13">
        <v>2</v>
      </c>
      <c r="AJ140" s="13">
        <v>2</v>
      </c>
      <c r="AK140" s="13">
        <v>3</v>
      </c>
      <c r="AL140" s="13">
        <v>3</v>
      </c>
      <c r="AM140" s="13">
        <v>6</v>
      </c>
      <c r="AN140" s="13"/>
      <c r="AO140" s="1"/>
      <c r="AP140" s="1">
        <v>1</v>
      </c>
      <c r="AQ140" s="1"/>
      <c r="AR140" s="1">
        <v>1</v>
      </c>
      <c r="AS140" s="1"/>
      <c r="AT140" t="s">
        <v>193</v>
      </c>
      <c r="AV140" s="4">
        <f t="shared" si="80"/>
        <v>0.55555555555555547</v>
      </c>
      <c r="AW140" s="4">
        <f t="shared" si="81"/>
        <v>0.55555555555555547</v>
      </c>
      <c r="AX140" s="4">
        <f t="shared" si="81"/>
        <v>0.55555555555555547</v>
      </c>
      <c r="AY140" s="27">
        <f t="shared" si="92"/>
        <v>0.55555555555555547</v>
      </c>
      <c r="AZ140" s="27">
        <f t="shared" si="82"/>
        <v>0.55555555555555547</v>
      </c>
      <c r="BA140" s="27">
        <f t="shared" si="96"/>
        <v>0</v>
      </c>
      <c r="BB140" s="27">
        <f t="shared" si="97"/>
        <v>0</v>
      </c>
      <c r="BC140" s="27">
        <f t="shared" si="98"/>
        <v>0</v>
      </c>
      <c r="BD140" s="27">
        <f t="shared" si="99"/>
        <v>0</v>
      </c>
      <c r="BE140" s="27"/>
      <c r="BF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L140" s="27"/>
    </row>
    <row r="141" spans="1:90" ht="13" x14ac:dyDescent="0.25">
      <c r="A141" s="15" t="s">
        <v>223</v>
      </c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AA141"/>
      <c r="AB141"/>
      <c r="AC141"/>
      <c r="AD141"/>
      <c r="AF141" s="15"/>
      <c r="AG141" s="13"/>
      <c r="AH141" s="13"/>
      <c r="AI141" s="13"/>
      <c r="AJ141" s="13"/>
      <c r="AK141" s="13"/>
      <c r="AL141" s="13"/>
      <c r="AM141" s="13"/>
      <c r="AN141" s="13"/>
      <c r="AO141" s="1"/>
      <c r="AP141" s="1"/>
      <c r="AQ141" s="1"/>
      <c r="AR141" s="1"/>
      <c r="AS141" s="1"/>
      <c r="AT14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T141"/>
      <c r="BU14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L141" s="1"/>
    </row>
    <row r="142" spans="1:90" ht="13" x14ac:dyDescent="0.3">
      <c r="A142" t="s">
        <v>224</v>
      </c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AA142"/>
      <c r="AB142"/>
      <c r="AC142"/>
      <c r="AD142"/>
      <c r="AF142" s="15"/>
      <c r="AG142" s="13"/>
      <c r="AH142" s="13"/>
      <c r="AI142" s="13"/>
      <c r="AJ142" s="13"/>
      <c r="AK142" s="13"/>
      <c r="AL142" s="13"/>
      <c r="AM142" s="13"/>
      <c r="AN142" s="13"/>
      <c r="AO142" s="1"/>
      <c r="AP142" s="1"/>
      <c r="AQ142" s="1"/>
      <c r="AR142" s="1"/>
      <c r="AS142" s="1"/>
      <c r="AT142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T142"/>
      <c r="BU142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L142" s="1"/>
    </row>
    <row r="143" spans="1:90" ht="13" x14ac:dyDescent="0.3">
      <c r="A143" t="s">
        <v>225</v>
      </c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AA143"/>
      <c r="AB143"/>
      <c r="AC143"/>
      <c r="AD143"/>
      <c r="AF143" s="15"/>
      <c r="AG143" s="13"/>
      <c r="AH143" s="13"/>
      <c r="AI143" s="13"/>
      <c r="AJ143" s="13"/>
      <c r="AK143" s="13"/>
      <c r="AL143" s="13"/>
      <c r="AM143" s="13"/>
      <c r="AN143" s="13"/>
      <c r="AO143" s="1"/>
      <c r="AP143" s="1"/>
      <c r="AQ143" s="1"/>
      <c r="AR143" s="1"/>
      <c r="AS143" s="1"/>
      <c r="AT143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T143"/>
      <c r="BU143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L143" s="1"/>
    </row>
    <row r="144" spans="1:90" x14ac:dyDescent="0.25">
      <c r="AA144"/>
      <c r="AB144"/>
      <c r="AC144"/>
      <c r="AD144"/>
      <c r="AF144" s="15"/>
      <c r="AG144" s="13"/>
      <c r="AH144" s="13"/>
      <c r="AI144" s="13"/>
      <c r="AJ144" s="13"/>
      <c r="AK144" s="13"/>
      <c r="AL144" s="13"/>
      <c r="AM144" s="13"/>
      <c r="AN144" s="13"/>
      <c r="AO144" s="1"/>
      <c r="AP144" s="1"/>
      <c r="AQ144" s="1"/>
      <c r="AR144" s="1"/>
      <c r="AS144" s="1"/>
      <c r="AT144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T144"/>
      <c r="BU144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L144" s="1"/>
    </row>
    <row r="145" spans="1:92" ht="13" x14ac:dyDescent="0.25">
      <c r="A145" s="17" t="s">
        <v>226</v>
      </c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"/>
      <c r="O145" s="13"/>
      <c r="P145" s="13"/>
      <c r="Q145" s="13"/>
      <c r="R145" s="13"/>
      <c r="S145" s="14"/>
      <c r="T145" s="13"/>
      <c r="U145" s="13"/>
      <c r="V145" s="13"/>
      <c r="W145" s="13"/>
      <c r="Z145" s="14"/>
      <c r="AA145" s="15"/>
      <c r="AF145" s="15"/>
      <c r="AG145" s="15"/>
      <c r="AU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S145" s="3"/>
      <c r="BT145"/>
      <c r="BU145"/>
    </row>
    <row r="146" spans="1:92" x14ac:dyDescent="0.25">
      <c r="A146" s="65" t="s">
        <v>170</v>
      </c>
      <c r="B146" s="74">
        <v>100</v>
      </c>
      <c r="C146" s="74">
        <v>110</v>
      </c>
      <c r="D146" s="74">
        <v>112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67">
        <f ca="1">SUM(INDIRECT(ADDRESS(B146,COLUMN())),IF(C146&gt;0,INDIRECT(ADDRESS(C146,COLUMN())),0),IF(D146&gt;0,INDIRECT(ADDRESS(D146,COLUMN())),0),IF(E146&gt;0,INDIRECT(ADDRESS(E146,COLUMN())),0),IF(F146&gt;0,INDIRECT(ADDRESS(F146,COLUMN())),0),IF(G146&gt;0,INDIRECT(ADDRESS(G146,COLUMN())),0),IF(H146&gt;0,INDIRECT(ADDRESS(H146,COLUMN())),0),IF(I146&gt;0,INDIRECT(ADDRESS(I146,COLUMN())),0),IF(J146&gt;0,INDIRECT(ADDRESS(J146,COLUMN())),0),IF(K146&gt;0,INDIRECT(ADDRESS(K146,COLUMN())),0),IF(L146&gt;0,INDIRECT(ADDRESS(L146,COLUMN())),0),IF(M146&gt;0,INDIRECT(ADDRESS(M146,COLUMN())),0))</f>
        <v>25</v>
      </c>
      <c r="O146" s="67" t="str" cm="1">
        <f t="array" aca="1" ref="O146" ca="1">INDIRECT(ADDRESS($B146,COLUMN()))</f>
        <v>Fighter</v>
      </c>
      <c r="P146" s="67" cm="1">
        <f t="array" aca="1" ref="P146" ca="1">INDIRECT(ADDRESS($B146,COLUMN()))</f>
        <v>3</v>
      </c>
      <c r="Q146" s="67" t="str" cm="1">
        <f t="array" aca="1" ref="Q146" ca="1">INDIRECT(ADDRESS($B146,COLUMN()))</f>
        <v>-</v>
      </c>
      <c r="R146" s="67" t="str" cm="1">
        <f t="array" aca="1" ref="R146" ca="1">INDIRECT(ADDRESS($B146,COLUMN()))</f>
        <v>-</v>
      </c>
      <c r="S146" s="67" cm="1">
        <f t="array" aca="1" ref="S146" ca="1">INDIRECT(ADDRESS($B146,COLUMN()))</f>
        <v>2</v>
      </c>
      <c r="T146" s="67" t="str" cm="1">
        <f t="array" aca="1" ref="T146" ca="1">INDIRECT(ADDRESS($B146,COLUMN()))</f>
        <v>1-6</v>
      </c>
      <c r="U146" s="67" cm="1">
        <f t="array" aca="1" ref="U146" ca="1">INDIRECT(ADDRESS($B146,COLUMN()))</f>
        <v>6</v>
      </c>
      <c r="V146" s="67" cm="1">
        <f t="array" aca="1" ref="V146" ca="1">INDIRECT(ADDRESS($B146,COLUMN()))</f>
        <v>0</v>
      </c>
      <c r="W146" s="67" cm="1">
        <f t="array" aca="1" ref="W146" ca="1">INDIRECT(ADDRESS($B146,COLUMN()))</f>
        <v>3</v>
      </c>
      <c r="X146" s="67" cm="1">
        <f t="array" aca="1" ref="X146" ca="1">INDIRECT(ADDRESS($B146,COLUMN()))</f>
        <v>6</v>
      </c>
      <c r="Y146" s="67" cm="1">
        <f t="array" aca="1" ref="Y146" ca="1">INDIRECT(ADDRESS($B146,COLUMN()))</f>
        <v>2</v>
      </c>
      <c r="Z146" s="67" cm="1">
        <f t="array" aca="1" ref="Z146" ca="1">INDIRECT(ADDRESS($B146,COLUMN()))</f>
        <v>5</v>
      </c>
      <c r="AA146" s="67" cm="1">
        <f t="array" aca="1" ref="AA146" ca="1">INDIRECT(ADDRESS($B146,COLUMN()))</f>
        <v>0</v>
      </c>
      <c r="AB146" s="56">
        <f t="shared" ref="AB146:AB163" ca="1" si="100">((U146/8)^$V$296)*((((X146-(Y146-1)/2)/8)^$X$296)*((S146/3)^$S$296))*(((8-W146)/6)^$W$296)</f>
        <v>0.79387955742428784</v>
      </c>
      <c r="AC146" s="56">
        <f t="shared" ref="AC146:AC163" ca="1" si="101">SUM(((25/N146)^$Z$296)*(AB146/$AB$34))</f>
        <v>1</v>
      </c>
      <c r="AD146" s="56">
        <f t="shared" ref="AD146:AD163" ca="1" si="102">(P146/($CN$34*(1/AC146)))</f>
        <v>2.6086956521739131</v>
      </c>
      <c r="AF146" s="65"/>
      <c r="AG146" s="65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52"/>
      <c r="AU146" s="54" t="s">
        <v>113</v>
      </c>
      <c r="AV146" s="57" cm="1">
        <f t="array" aca="1" ref="AV146" ca="1">SUM(IF($C146&gt;0,IF(AND(INDIRECT(ADDRESS($C146,44))=0,INDIRECT(ADDRESS($C146,38))="UL",ISERROR(SEARCH("Rear",INDIRECT(ADDRESS($C146,33)))),ISERROR(SEARCH("Side",INDIRECT(ADDRESS($C146,33))))),INDIRECT(ADDRESS($C146,COLUMN())),0),0),IF($D146&gt;0,IF(AND(INDIRECT(ADDRESS($D146,44))=0,INDIRECT(ADDRESS($D146,38))="UL",ISERROR(SEARCH("Rear",INDIRECT(ADDRESS($D146,33)))),ISERROR(SEARCH("Side",INDIRECT(ADDRESS($D146,33))))),INDIRECT(ADDRESS($D146,COLUMN())),0),0),IF($E146&gt;0,IF(AND(INDIRECT(ADDRESS($E146,44))=0,INDIRECT(ADDRESS($E146,38))="UL",ISERROR(SEARCH("Rear",INDIRECT(ADDRESS($E146,33)))),ISERROR(SEARCH("Side",INDIRECT(ADDRESS($E146,33))))),INDIRECT(ADDRESS($E146,COLUMN())),0),0),IF($F146&gt;0,IF(AND(INDIRECT(ADDRESS($F146,44))=0,INDIRECT(ADDRESS($F146,38))="UL",ISERROR(SEARCH("Rear",INDIRECT(ADDRESS($F146,33)))),ISERROR(SEARCH("Side",INDIRECT(ADDRESS($F146,33))))),INDIRECT(ADDRESS($F146,COLUMN())),0),0),IF($G146&gt;0,IF(AND(INDIRECT(ADDRESS($G146,44))=0,INDIRECT(ADDRESS($G146,38))="UL",ISERROR(SEARCH("Rear",INDIRECT(ADDRESS($G146,33)))),ISERROR(SEARCH("Side",INDIRECT(ADDRESS($G146,33))))),INDIRECT(ADDRESS($G146,COLUMN())),0),0),IF($H146&gt;0,IF(AND(INDIRECT(ADDRESS($H146,44))=0,INDIRECT(ADDRESS($H146,38))="UL",ISERROR(SEARCH("Rear",INDIRECT(ADDRESS($H146,33)))),ISERROR(SEARCH("Side",INDIRECT(ADDRESS($H146,33))))),INDIRECT(ADDRESS($H146,COLUMN())),0),0),IF($I146&gt;0,IF(AND(INDIRECT(ADDRESS($I146,44))=0,INDIRECT(ADDRESS($I146,38))="UL",ISERROR(SEARCH("Rear",INDIRECT(ADDRESS($I146,33)))),ISERROR(SEARCH("Side",INDIRECT(ADDRESS($I146,33))))),INDIRECT(ADDRESS($I146,COLUMN())),0),0),IF($J146&gt;0,IF(AND(INDIRECT(ADDRESS($J146,44))=0,INDIRECT(ADDRESS($J146,38))="UL",ISERROR(SEARCH("Rear",INDIRECT(ADDRESS($J146,33)))),ISERROR(SEARCH("Side",INDIRECT(ADDRESS($J146,33))))),INDIRECT(ADDRESS($J146,COLUMN())),0),0),IF($K146&gt;0,IF(AND(INDIRECT(ADDRESS($K146,44))=0,INDIRECT(ADDRESS($K146,38))="UL",ISERROR(SEARCH("Rear",INDIRECT(ADDRESS($K146,33)))),ISERROR(SEARCH("Side",INDIRECT(ADDRESS($K146,33))))),INDIRECT(ADDRESS($K146,COLUMN())),0),0),IF($L146&gt;0,IF(AND(INDIRECT(ADDRESS($L146,44))=0,INDIRECT(ADDRESS($L146,38))="UL",ISERROR(SEARCH("Rear",INDIRECT(ADDRESS($L146,33)))),ISERROR(SEARCH("Side",INDIRECT(ADDRESS($L146,33))))),INDIRECT(ADDRESS($L146,COLUMN())),0),0),IF($M146&gt;0,IF(AND(INDIRECT(ADDRESS($M146,44))=0,INDIRECT(ADDRESS($M146,38))="UL",ISERROR(SEARCH("Rear",INDIRECT(ADDRESS($M146,33)))),ISERROR(SEARCH("Side",INDIRECT(ADDRESS($M146,33))))),INDIRECT(ADDRESS($M146,COLUMN())),0),0))</f>
        <v>0.33333333333333331</v>
      </c>
      <c r="AW146" s="57" cm="1">
        <f t="array" aca="1" ref="AW146" ca="1">SUM(IF($C146&gt;0,IF(AND(INDIRECT(ADDRESS($C146,44))=0,INDIRECT(ADDRESS($C146,38))="UL",ISERROR(SEARCH("Rear",INDIRECT(ADDRESS($C146,33)))),ISERROR(SEARCH("Side",INDIRECT(ADDRESS($C146,33))))),INDIRECT(ADDRESS($C146,COLUMN())),0),0),IF($D146&gt;0,IF(AND(INDIRECT(ADDRESS($D146,44))=0,INDIRECT(ADDRESS($D146,38))="UL",ISERROR(SEARCH("Rear",INDIRECT(ADDRESS($D146,33)))),ISERROR(SEARCH("Side",INDIRECT(ADDRESS($D146,33))))),INDIRECT(ADDRESS($D146,COLUMN())),0),0),IF($E146&gt;0,IF(AND(INDIRECT(ADDRESS($E146,44))=0,INDIRECT(ADDRESS($E146,38))="UL",ISERROR(SEARCH("Rear",INDIRECT(ADDRESS($E146,33)))),ISERROR(SEARCH("Side",INDIRECT(ADDRESS($E146,33))))),INDIRECT(ADDRESS($E146,COLUMN())),0),0),IF($F146&gt;0,IF(AND(INDIRECT(ADDRESS($F146,44))=0,INDIRECT(ADDRESS($F146,38))="UL",ISERROR(SEARCH("Rear",INDIRECT(ADDRESS($F146,33)))),ISERROR(SEARCH("Side",INDIRECT(ADDRESS($F146,33))))),INDIRECT(ADDRESS($F146,COLUMN())),0),0),IF($G146&gt;0,IF(AND(INDIRECT(ADDRESS($G146,44))=0,INDIRECT(ADDRESS($G146,38))="UL",ISERROR(SEARCH("Rear",INDIRECT(ADDRESS($G146,33)))),ISERROR(SEARCH("Side",INDIRECT(ADDRESS($G146,33))))),INDIRECT(ADDRESS($G146,COLUMN())),0),0),IF($H146&gt;0,IF(AND(INDIRECT(ADDRESS($H146,44))=0,INDIRECT(ADDRESS($H146,38))="UL",ISERROR(SEARCH("Rear",INDIRECT(ADDRESS($H146,33)))),ISERROR(SEARCH("Side",INDIRECT(ADDRESS($H146,33))))),INDIRECT(ADDRESS($H146,COLUMN())),0),0),IF($I146&gt;0,IF(AND(INDIRECT(ADDRESS($I146,44))=0,INDIRECT(ADDRESS($I146,38))="UL",ISERROR(SEARCH("Rear",INDIRECT(ADDRESS($I146,33)))),ISERROR(SEARCH("Side",INDIRECT(ADDRESS($I146,33))))),INDIRECT(ADDRESS($I146,COLUMN())),0),0),IF($J146&gt;0,IF(AND(INDIRECT(ADDRESS($J146,44))=0,INDIRECT(ADDRESS($J146,38))="UL",ISERROR(SEARCH("Rear",INDIRECT(ADDRESS($J146,33)))),ISERROR(SEARCH("Side",INDIRECT(ADDRESS($J146,33))))),INDIRECT(ADDRESS($J146,COLUMN())),0),0),IF($K146&gt;0,IF(AND(INDIRECT(ADDRESS($K146,44))=0,INDIRECT(ADDRESS($K146,38))="UL",ISERROR(SEARCH("Rear",INDIRECT(ADDRESS($K146,33)))),ISERROR(SEARCH("Side",INDIRECT(ADDRESS($K146,33))))),INDIRECT(ADDRESS($K146,COLUMN())),0),0),IF($L146&gt;0,IF(AND(INDIRECT(ADDRESS($L146,44))=0,INDIRECT(ADDRESS($L146,38))="UL",ISERROR(SEARCH("Rear",INDIRECT(ADDRESS($L146,33)))),ISERROR(SEARCH("Side",INDIRECT(ADDRESS($L146,33))))),INDIRECT(ADDRESS($L146,COLUMN())),0),0),IF($M146&gt;0,IF(AND(INDIRECT(ADDRESS($M146,44))=0,INDIRECT(ADDRESS($M146,38))="UL",ISERROR(SEARCH("Rear",INDIRECT(ADDRESS($M146,33)))),ISERROR(SEARCH("Side",INDIRECT(ADDRESS($M146,33))))),INDIRECT(ADDRESS($M146,COLUMN())),0),0))</f>
        <v>1.6666666666666665</v>
      </c>
      <c r="AX146" s="57" cm="1">
        <f t="array" aca="1" ref="AX146" ca="1">SUM(IF($C146&gt;0,IF(AND(INDIRECT(ADDRESS($C146,44))=0,INDIRECT(ADDRESS($C146,38))="UL",ISERROR(SEARCH("Rear",INDIRECT(ADDRESS($C146,33)))),ISERROR(SEARCH("Side",INDIRECT(ADDRESS($C146,33))))),INDIRECT(ADDRESS($C146,COLUMN())),0),0),IF($D146&gt;0,IF(AND(INDIRECT(ADDRESS($D146,44))=0,INDIRECT(ADDRESS($D146,38))="UL",ISERROR(SEARCH("Rear",INDIRECT(ADDRESS($D146,33)))),ISERROR(SEARCH("Side",INDIRECT(ADDRESS($D146,33))))),INDIRECT(ADDRESS($D146,COLUMN())),0),0),IF($E146&gt;0,IF(AND(INDIRECT(ADDRESS($E146,44))=0,INDIRECT(ADDRESS($E146,38))="UL",ISERROR(SEARCH("Rear",INDIRECT(ADDRESS($E146,33)))),ISERROR(SEARCH("Side",INDIRECT(ADDRESS($E146,33))))),INDIRECT(ADDRESS($E146,COLUMN())),0),0),IF($F146&gt;0,IF(AND(INDIRECT(ADDRESS($F146,44))=0,INDIRECT(ADDRESS($F146,38))="UL",ISERROR(SEARCH("Rear",INDIRECT(ADDRESS($F146,33)))),ISERROR(SEARCH("Side",INDIRECT(ADDRESS($F146,33))))),INDIRECT(ADDRESS($F146,COLUMN())),0),0),IF($G146&gt;0,IF(AND(INDIRECT(ADDRESS($G146,44))=0,INDIRECT(ADDRESS($G146,38))="UL",ISERROR(SEARCH("Rear",INDIRECT(ADDRESS($G146,33)))),ISERROR(SEARCH("Side",INDIRECT(ADDRESS($G146,33))))),INDIRECT(ADDRESS($G146,COLUMN())),0),0),IF($H146&gt;0,IF(AND(INDIRECT(ADDRESS($H146,44))=0,INDIRECT(ADDRESS($H146,38))="UL",ISERROR(SEARCH("Rear",INDIRECT(ADDRESS($H146,33)))),ISERROR(SEARCH("Side",INDIRECT(ADDRESS($H146,33))))),INDIRECT(ADDRESS($H146,COLUMN())),0),0),IF($I146&gt;0,IF(AND(INDIRECT(ADDRESS($I146,44))=0,INDIRECT(ADDRESS($I146,38))="UL",ISERROR(SEARCH("Rear",INDIRECT(ADDRESS($I146,33)))),ISERROR(SEARCH("Side",INDIRECT(ADDRESS($I146,33))))),INDIRECT(ADDRESS($I146,COLUMN())),0),0),IF($J146&gt;0,IF(AND(INDIRECT(ADDRESS($J146,44))=0,INDIRECT(ADDRESS($J146,38))="UL",ISERROR(SEARCH("Rear",INDIRECT(ADDRESS($J146,33)))),ISERROR(SEARCH("Side",INDIRECT(ADDRESS($J146,33))))),INDIRECT(ADDRESS($J146,COLUMN())),0),0),IF($K146&gt;0,IF(AND(INDIRECT(ADDRESS($K146,44))=0,INDIRECT(ADDRESS($K146,38))="UL",ISERROR(SEARCH("Rear",INDIRECT(ADDRESS($K146,33)))),ISERROR(SEARCH("Side",INDIRECT(ADDRESS($K146,33))))),INDIRECT(ADDRESS($K146,COLUMN())),0),0),IF($L146&gt;0,IF(AND(INDIRECT(ADDRESS($L146,44))=0,INDIRECT(ADDRESS($L146,38))="UL",ISERROR(SEARCH("Rear",INDIRECT(ADDRESS($L146,33)))),ISERROR(SEARCH("Side",INDIRECT(ADDRESS($L146,33))))),INDIRECT(ADDRESS($L146,COLUMN())),0),0),IF($M146&gt;0,IF(AND(INDIRECT(ADDRESS($M146,44))=0,INDIRECT(ADDRESS($M146,38))="UL",ISERROR(SEARCH("Rear",INDIRECT(ADDRESS($M146,33)))),ISERROR(SEARCH("Side",INDIRECT(ADDRESS($M146,33))))),INDIRECT(ADDRESS($M146,COLUMN())),0),0))</f>
        <v>0.33333333333333331</v>
      </c>
      <c r="AY146" s="58">
        <f t="shared" ref="AY146:AY163" ca="1" si="103">IF(AU146="S",AV146,IF(AU146="MS",AW146,IF(AU146="ML",AW146,AX146)))</f>
        <v>1.6666666666666665</v>
      </c>
      <c r="AZ146" s="58">
        <f t="shared" ref="AZ146:AZ163" ca="1" si="104">SUM(AV146:AX146)/3</f>
        <v>0.77777777777777768</v>
      </c>
      <c r="BA146" s="58" cm="1">
        <f t="array" aca="1" ref="BA146" ca="1">SUM(IF($C146&gt;0,IF(AND(INDIRECT(ADDRESS($C146,44))=0,INDIRECT(ADDRESS($C146,38))="UL"),INDIRECT(ADDRESS($C146,COLUMN())),0),0),IF($D146&gt;0,IF(AND(INDIRECT(ADDRESS($D146,44))=0,INDIRECT(ADDRESS($D146,38))="UL"),INDIRECT(ADDRESS($D146,COLUMN())),0),0),IF($E146&gt;0,IF(AND(INDIRECT(ADDRESS($E146,44))=0,INDIRECT(ADDRESS($E146,38))="UL"),INDIRECT(ADDRESS($E146,COLUMN())),0),0),IF($F146&gt;0,IF(AND(INDIRECT(ADDRESS($F146,44))=0,INDIRECT(ADDRESS($F146,38))="UL"),INDIRECT(ADDRESS($F146,COLUMN())),0),0),IF($G146&gt;0,IF(AND(INDIRECT(ADDRESS($G146,44))=0,INDIRECT(ADDRESS($G146,38))="UL"),INDIRECT(ADDRESS($G146,COLUMN())),0),0),IF($H146&gt;0,IF(AND(INDIRECT(ADDRESS($H146,44))=0,INDIRECT(ADDRESS($H146,38))="UL"),INDIRECT(ADDRESS($H146,COLUMN())),0),0),IF($I146&gt;0,IF(AND(INDIRECT(ADDRESS($I146,44))=0,INDIRECT(ADDRESS($I146,38))="UL"),INDIRECT(ADDRESS($I146,COLUMN())),0),0),IF($J146&gt;0,IF(AND(INDIRECT(ADDRESS($J146,44))=0,INDIRECT(ADDRESS($J146,38))="UL"),INDIRECT(ADDRESS($J146,COLUMN())),0),0),IF($K146&gt;0,IF(AND(INDIRECT(ADDRESS($K146,44))=0,INDIRECT(ADDRESS($K146,38))="UL"),INDIRECT(ADDRESS($K146,COLUMN())),0),0),IF($L146&gt;0,IF(AND(INDIRECT(ADDRESS($L146,44))=0,INDIRECT(ADDRESS($L146,38))="UL"),INDIRECT(ADDRESS($L146,COLUMN())),0),0),IF($M146&gt;0,IF(AND(INDIRECT(ADDRESS($M146,44))=0,INDIRECT(ADDRESS($M146,38))="UL"),INDIRECT(ADDRESS($M146,COLUMN())),0),0))</f>
        <v>0.48888888888888882</v>
      </c>
      <c r="BB146" s="58" cm="1">
        <f t="array" aca="1" ref="BB146" ca="1">SUM(IF($C146&gt;0,IF(AND(INDIRECT(ADDRESS($C146,44))=0,INDIRECT(ADDRESS($C146,38))="UL"),INDIRECT(ADDRESS($C146,COLUMN())),0),0),IF($D146&gt;0,IF(AND(INDIRECT(ADDRESS($D146,44))=0,INDIRECT(ADDRESS($D146,38))="UL"),INDIRECT(ADDRESS($D146,COLUMN())),0),0),IF($E146&gt;0,IF(AND(INDIRECT(ADDRESS($E146,44))=0,INDIRECT(ADDRESS($E146,38))="UL"),INDIRECT(ADDRESS($E146,COLUMN())),0),0),IF($F146&gt;0,IF(AND(INDIRECT(ADDRESS($F146,44))=0,INDIRECT(ADDRESS($F146,38))="UL"),INDIRECT(ADDRESS($F146,COLUMN())),0),0),IF($G146&gt;0,IF(AND(INDIRECT(ADDRESS($G146,44))=0,INDIRECT(ADDRESS($G146,38))="UL"),INDIRECT(ADDRESS($G146,COLUMN())),0),0),IF($H146&gt;0,IF(AND(INDIRECT(ADDRESS($H146,44))=0,INDIRECT(ADDRESS($H146,38))="UL"),INDIRECT(ADDRESS($H146,COLUMN())),0),0),IF($I146&gt;0,IF(AND(INDIRECT(ADDRESS($I146,44))=0,INDIRECT(ADDRESS($I146,38))="UL"),INDIRECT(ADDRESS($I146,COLUMN())),0),0),IF($J146&gt;0,IF(AND(INDIRECT(ADDRESS($J146,44))=0,INDIRECT(ADDRESS($J146,38))="UL"),INDIRECT(ADDRESS($J146,COLUMN())),0),0),IF($K146&gt;0,IF(AND(INDIRECT(ADDRESS($K146,44))=0,INDIRECT(ADDRESS($K146,38))="UL"),INDIRECT(ADDRESS($K146,COLUMN())),0),0),IF($L146&gt;0,IF(AND(INDIRECT(ADDRESS($L146,44))=0,INDIRECT(ADDRESS($L146,38))="UL"),INDIRECT(ADDRESS($L146,COLUMN())),0),0),IF($M146&gt;0,IF(AND(INDIRECT(ADDRESS($M146,44))=0,INDIRECT(ADDRESS($M146,38))="UL"),INDIRECT(ADDRESS($M146,COLUMN())),0),0))</f>
        <v>0.1333333333333333</v>
      </c>
      <c r="BC146" s="58" cm="1">
        <f t="array" aca="1" ref="BC146" ca="1">SUM(IF($C146&gt;0,IF(AND(INDIRECT(ADDRESS($C146,44))=0,INDIRECT(ADDRESS($C146,38))="UL"),INDIRECT(ADDRESS($C146,COLUMN())),0),0),IF($D146&gt;0,IF(AND(INDIRECT(ADDRESS($D146,44))=0,INDIRECT(ADDRESS($D146,38))="UL"),INDIRECT(ADDRESS($D146,COLUMN())),0),0),IF($E146&gt;0,IF(AND(INDIRECT(ADDRESS($E146,44))=0,INDIRECT(ADDRESS($E146,38))="UL"),INDIRECT(ADDRESS($E146,COLUMN())),0),0),IF($F146&gt;0,IF(AND(INDIRECT(ADDRESS($F146,44))=0,INDIRECT(ADDRESS($F146,38))="UL"),INDIRECT(ADDRESS($F146,COLUMN())),0),0),IF($G146&gt;0,IF(AND(INDIRECT(ADDRESS($G146,44))=0,INDIRECT(ADDRESS($G146,38))="UL"),INDIRECT(ADDRESS($G146,COLUMN())),0),0),IF($H146&gt;0,IF(AND(INDIRECT(ADDRESS($H146,44))=0,INDIRECT(ADDRESS($H146,38))="UL"),INDIRECT(ADDRESS($H146,COLUMN())),0),0),IF($I146&gt;0,IF(AND(INDIRECT(ADDRESS($I146,44))=0,INDIRECT(ADDRESS($I146,38))="UL"),INDIRECT(ADDRESS($I146,COLUMN())),0),0),IF($J146&gt;0,IF(AND(INDIRECT(ADDRESS($J146,44))=0,INDIRECT(ADDRESS($J146,38))="UL"),INDIRECT(ADDRESS($J146,COLUMN())),0),0),IF($K146&gt;0,IF(AND(INDIRECT(ADDRESS($K146,44))=0,INDIRECT(ADDRESS($K146,38))="UL"),INDIRECT(ADDRESS($K146,COLUMN())),0),0),IF($L146&gt;0,IF(AND(INDIRECT(ADDRESS($L146,44))=0,INDIRECT(ADDRESS($L146,38))="UL"),INDIRECT(ADDRESS($L146,COLUMN())),0),0),IF($M146&gt;0,IF(AND(INDIRECT(ADDRESS($M146,44))=0,INDIRECT(ADDRESS($M146,38))="UL"),INDIRECT(ADDRESS($M146,COLUMN())),0),0))</f>
        <v>0.1333333333333333</v>
      </c>
      <c r="BD146" s="58" cm="1">
        <f t="array" aca="1" ref="BD146" ca="1">SUM(IF($C146&gt;0,IF(AND(INDIRECT(ADDRESS($C146,44))=0,INDIRECT(ADDRESS($C146,38))="UL"),INDIRECT(ADDRESS($C146,COLUMN())),0),0),IF($D146&gt;0,IF(AND(INDIRECT(ADDRESS($D146,44))=0,INDIRECT(ADDRESS($D146,38))="UL"),INDIRECT(ADDRESS($D146,COLUMN())),0),0),IF($E146&gt;0,IF(AND(INDIRECT(ADDRESS($E146,44))=0,INDIRECT(ADDRESS($E146,38))="UL"),INDIRECT(ADDRESS($E146,COLUMN())),0),0),IF($F146&gt;0,IF(AND(INDIRECT(ADDRESS($F146,44))=0,INDIRECT(ADDRESS($F146,38))="UL"),INDIRECT(ADDRESS($F146,COLUMN())),0),0),IF($G146&gt;0,IF(AND(INDIRECT(ADDRESS($G146,44))=0,INDIRECT(ADDRESS($G146,38))="UL"),INDIRECT(ADDRESS($G146,COLUMN())),0),0),IF($H146&gt;0,IF(AND(INDIRECT(ADDRESS($H146,44))=0,INDIRECT(ADDRESS($H146,38))="UL"),INDIRECT(ADDRESS($H146,COLUMN())),0),0),IF($I146&gt;0,IF(AND(INDIRECT(ADDRESS($I146,44))=0,INDIRECT(ADDRESS($I146,38))="UL"),INDIRECT(ADDRESS($I146,COLUMN())),0),0),IF($J146&gt;0,IF(AND(INDIRECT(ADDRESS($J146,44))=0,INDIRECT(ADDRESS($J146,38))="UL"),INDIRECT(ADDRESS($J146,COLUMN())),0),0),IF($K146&gt;0,IF(AND(INDIRECT(ADDRESS($K146,44))=0,INDIRECT(ADDRESS($K146,38))="UL"),INDIRECT(ADDRESS($K146,COLUMN())),0),0),IF($L146&gt;0,IF(AND(INDIRECT(ADDRESS($L146,44))=0,INDIRECT(ADDRESS($L146,38))="UL"),INDIRECT(ADDRESS($L146,COLUMN())),0),0),IF($M146&gt;0,IF(AND(INDIRECT(ADDRESS($M146,44))=0,INDIRECT(ADDRESS($M146,38))="UL"),INDIRECT(ADDRESS($M146,COLUMN())),0),0))</f>
        <v>0.48888888888888887</v>
      </c>
      <c r="BE146" s="57">
        <f t="shared" ref="BE146:BE163" ca="1" si="105">IF(AU146="S",BA146,IF(AU146="MS",BB146,IF(AU146="ML",BC146,BD146)))</f>
        <v>0.1333333333333333</v>
      </c>
      <c r="BF146" s="57" cm="1">
        <f t="array" aca="1" ref="BF146" ca="1">SUM(IF($C146&gt;0,IF(INDIRECT(ADDRESS($C146,45))=1,INDIRECT(ADDRESS($C146,52))*INDIRECT(ADDRESS($C146,42))/5,0),0), IF($D146&gt;0,IF(INDIRECT(ADDRESS($D146,45))=1,INDIRECT(ADDRESS($D146,52))*INDIRECT(ADDRESS($D146,42))/5,0),0), IF($E146&gt;0,IF(INDIRECT(ADDRESS($E146,45))=1,INDIRECT(ADDRESS($E146,52))*INDIRECT(ADDRESS($E146,42))/5,0),0), IF($F146&gt;0,IF(INDIRECT(ADDRESS($F146,45))=1,INDIRECT(ADDRESS($F146,52))*INDIRECT(ADDRESS($F146,42))/5,0),0), IF($G146&gt;0,IF(INDIRECT(ADDRESS($G146,45))=1,INDIRECT(ADDRESS($G146,52))*INDIRECT(ADDRESS($G146,42))/5,0),0), IF($H146&gt;0,IF(INDIRECT(ADDRESS($H146,45))=1,INDIRECT(ADDRESS($H146,52))*INDIRECT(ADDRESS($H146,42))/5,0),0)
)*$BF$296/100</f>
        <v>0</v>
      </c>
      <c r="BG146" s="19"/>
      <c r="BH146" s="57" cm="1">
        <f t="array" aca="1" ref="BH146" ca="1">SUM(IF($C146&gt;0,IF(AND(INDIRECT(ADDRESS($C146,44))=0,INDIRECT(ADDRESS($C146,38))&lt;&gt;"UL"),INDIRECT(ADDRESS($C146,COLUMN()-12)),0),0), IF($D146&gt;0,IF(AND(INDIRECT(ADDRESS($D146,44))=0,INDIRECT(ADDRESS($D146,38))&lt;&gt;"UL"),INDIRECT(ADDRESS($D146,COLUMN()-12)),0),0), IF($E146&gt;0,IF(AND(INDIRECT(ADDRESS($E146,44))=0,INDIRECT(ADDRESS($E146,38))&lt;&gt;"UL"),INDIRECT(ADDRESS($E146,COLUMN()-12)),0),0), IF($F146&gt;0,IF(AND(INDIRECT(ADDRESS($F146,44))=0,INDIRECT(ADDRESS($F146,38))&lt;&gt;"UL"),INDIRECT(ADDRESS($F146,COLUMN()-12)),0),0), IF($G146&gt;0,IF(AND(INDIRECT(ADDRESS($G146,44))=0,INDIRECT(ADDRESS($G146,38))&lt;&gt;"UL"),INDIRECT(ADDRESS($G146,COLUMN()-12)),0),0), IF($H146&gt;0,IF(AND(INDIRECT(ADDRESS($H146,44))=0,INDIRECT(ADDRESS($H146,38))&lt;&gt;"UL"),INDIRECT(ADDRESS($H146,COLUMN()-12)),0),0), IF($I146&gt;0,IF(AND(INDIRECT(ADDRESS($I146,44))=0,INDIRECT(ADDRESS($I146,38))&lt;&gt;"UL"),INDIRECT(ADDRESS($I146,COLUMN()-12)),0),0), IF($J146&gt;0,IF(AND(INDIRECT(ADDRESS($J146,44))=0,INDIRECT(ADDRESS($J146,38))&lt;&gt;"UL"),INDIRECT(ADDRESS($J146,COLUMN()-12)),0),0), IF($K146&gt;0,IF(AND(INDIRECT(ADDRESS($K146,44))=0,INDIRECT(ADDRESS($K146,38))&lt;&gt;"UL"),INDIRECT(ADDRESS($K146,COLUMN()-12)),0),0), IF($L146&gt;0,IF(AND(INDIRECT(ADDRESS($L146,44))=0,INDIRECT(ADDRESS($L146,38))&lt;&gt;"UL"),INDIRECT(ADDRESS($L146,COLUMN()-12)),0),0), IF($M146&gt;0,IF(AND(INDIRECT(ADDRESS($M146,44))=0,INDIRECT(ADDRESS($M146,38))&lt;&gt;"UL"),INDIRECT(ADDRESS($M146,COLUMN()-12)),0),0))</f>
        <v>0</v>
      </c>
      <c r="BI146" s="57" cm="1">
        <f t="array" aca="1" ref="BI146" ca="1">SUM(IF($C146&gt;0,IF(AND(INDIRECT(ADDRESS($C146,44))=0,INDIRECT(ADDRESS($C146,38))&lt;&gt;"UL"),INDIRECT(ADDRESS($C146,COLUMN()-12)),0),0), IF($D146&gt;0,IF(AND(INDIRECT(ADDRESS($D146,44))=0,INDIRECT(ADDRESS($D146,38))&lt;&gt;"UL"),INDIRECT(ADDRESS($D146,COLUMN()-12)),0),0), IF($E146&gt;0,IF(AND(INDIRECT(ADDRESS($E146,44))=0,INDIRECT(ADDRESS($E146,38))&lt;&gt;"UL"),INDIRECT(ADDRESS($E146,COLUMN()-12)),0),0), IF($F146&gt;0,IF(AND(INDIRECT(ADDRESS($F146,44))=0,INDIRECT(ADDRESS($F146,38))&lt;&gt;"UL"),INDIRECT(ADDRESS($F146,COLUMN()-12)),0),0), IF($G146&gt;0,IF(AND(INDIRECT(ADDRESS($G146,44))=0,INDIRECT(ADDRESS($G146,38))&lt;&gt;"UL"),INDIRECT(ADDRESS($G146,COLUMN()-12)),0),0), IF($H146&gt;0,IF(AND(INDIRECT(ADDRESS($H146,44))=0,INDIRECT(ADDRESS($H146,38))&lt;&gt;"UL"),INDIRECT(ADDRESS($H146,COLUMN()-12)),0),0), IF($I146&gt;0,IF(AND(INDIRECT(ADDRESS($I146,44))=0,INDIRECT(ADDRESS($I146,38))&lt;&gt;"UL"),INDIRECT(ADDRESS($I146,COLUMN()-12)),0),0), IF($J146&gt;0,IF(AND(INDIRECT(ADDRESS($J146,44))=0,INDIRECT(ADDRESS($J146,38))&lt;&gt;"UL"),INDIRECT(ADDRESS($J146,COLUMN()-12)),0),0), IF($K146&gt;0,IF(AND(INDIRECT(ADDRESS($K146,44))=0,INDIRECT(ADDRESS($K146,38))&lt;&gt;"UL"),INDIRECT(ADDRESS($K146,COLUMN()-12)),0),0), IF($L146&gt;0,IF(AND(INDIRECT(ADDRESS($L146,44))=0,INDIRECT(ADDRESS($L146,38))&lt;&gt;"UL"),INDIRECT(ADDRESS($L146,COLUMN()-12)),0),0), IF($M146&gt;0,IF(AND(INDIRECT(ADDRESS($M146,44))=0,INDIRECT(ADDRESS($M146,38))&lt;&gt;"UL"),INDIRECT(ADDRESS($M146,COLUMN()-12)),0),0))</f>
        <v>0</v>
      </c>
      <c r="BJ146" s="57" cm="1">
        <f t="array" aca="1" ref="BJ146" ca="1">SUM(IF($C146&gt;0,IF(AND(INDIRECT(ADDRESS($C146,44))=0,INDIRECT(ADDRESS($C146,38))&lt;&gt;"UL"),INDIRECT(ADDRESS($C146,COLUMN()-12)),0),0), IF($D146&gt;0,IF(AND(INDIRECT(ADDRESS($D146,44))=0,INDIRECT(ADDRESS($D146,38))&lt;&gt;"UL"),INDIRECT(ADDRESS($D146,COLUMN()-12)),0),0), IF($E146&gt;0,IF(AND(INDIRECT(ADDRESS($E146,44))=0,INDIRECT(ADDRESS($E146,38))&lt;&gt;"UL"),INDIRECT(ADDRESS($E146,COLUMN()-12)),0),0), IF($F146&gt;0,IF(AND(INDIRECT(ADDRESS($F146,44))=0,INDIRECT(ADDRESS($F146,38))&lt;&gt;"UL"),INDIRECT(ADDRESS($F146,COLUMN()-12)),0),0), IF($G146&gt;0,IF(AND(INDIRECT(ADDRESS($G146,44))=0,INDIRECT(ADDRESS($G146,38))&lt;&gt;"UL"),INDIRECT(ADDRESS($G146,COLUMN()-12)),0),0), IF($H146&gt;0,IF(AND(INDIRECT(ADDRESS($H146,44))=0,INDIRECT(ADDRESS($H146,38))&lt;&gt;"UL"),INDIRECT(ADDRESS($H146,COLUMN()-12)),0),0), IF($I146&gt;0,IF(AND(INDIRECT(ADDRESS($I146,44))=0,INDIRECT(ADDRESS($I146,38))&lt;&gt;"UL"),INDIRECT(ADDRESS($I146,COLUMN()-12)),0),0), IF($J146&gt;0,IF(AND(INDIRECT(ADDRESS($J146,44))=0,INDIRECT(ADDRESS($J146,38))&lt;&gt;"UL"),INDIRECT(ADDRESS($J146,COLUMN()-12)),0),0), IF($K146&gt;0,IF(AND(INDIRECT(ADDRESS($K146,44))=0,INDIRECT(ADDRESS($K146,38))&lt;&gt;"UL"),INDIRECT(ADDRESS($K146,COLUMN()-12)),0),0), IF($L146&gt;0,IF(AND(INDIRECT(ADDRESS($L146,44))=0,INDIRECT(ADDRESS($L146,38))&lt;&gt;"UL"),INDIRECT(ADDRESS($L146,COLUMN()-12)),0),0), IF($M146&gt;0,IF(AND(INDIRECT(ADDRESS($M146,44))=0,INDIRECT(ADDRESS($M146,38))&lt;&gt;"UL"),INDIRECT(ADDRESS($M146,COLUMN()-12)),0),0))</f>
        <v>0</v>
      </c>
      <c r="BK146" s="57">
        <f t="shared" ref="BK146:BK163" ca="1" si="106">IF(AU146="S",BH146,IF(AU146="MS",BI146,IF(AU146="ML",BI146,BJ146)))</f>
        <v>0</v>
      </c>
      <c r="BL146" s="58">
        <f t="shared" ref="BL146:BL163" ca="1" si="107">SUM(BH146:BJ146)/3</f>
        <v>0</v>
      </c>
      <c r="BM146" s="57" cm="1">
        <f t="array" aca="1" ref="BM146" ca="1">SUM(IF($C146&gt;0,IF(AND(INDIRECT(ADDRESS($C146,44))=0,INDIRECT(ADDRESS($C146,38))&lt;&gt;"UL"),INDIRECT(ADDRESS($C146,COLUMN()-12)),0),0), IF($D146&gt;0,IF(AND(INDIRECT(ADDRESS($D146,44))=0,INDIRECT(ADDRESS($D146,38))&lt;&gt;"UL"),INDIRECT(ADDRESS($D146,COLUMN()-12)),0),0), IF($E146&gt;0,IF(AND(INDIRECT(ADDRESS($E146,44))=0,INDIRECT(ADDRESS($E146,38))&lt;&gt;"UL"),INDIRECT(ADDRESS($E146,COLUMN()-12)),0),0), IF($F146&gt;0,IF(AND(INDIRECT(ADDRESS($F146,44))=0,INDIRECT(ADDRESS($F146,38))&lt;&gt;"UL"),INDIRECT(ADDRESS($F146,COLUMN()-12)),0),0), IF($G146&gt;0,IF(AND(INDIRECT(ADDRESS($G146,44))=0,INDIRECT(ADDRESS($G146,38))&lt;&gt;"UL"),INDIRECT(ADDRESS($G146,COLUMN()-12)),0),0), IF($H146&gt;0,IF(AND(INDIRECT(ADDRESS($H146,44))=0,INDIRECT(ADDRESS($H146,38))&lt;&gt;"UL"),INDIRECT(ADDRESS($H146,COLUMN()-12)),0),0), IF($I146&gt;0,IF(AND(INDIRECT(ADDRESS($I146,44))=0,INDIRECT(ADDRESS($I146,38))&lt;&gt;"UL"),INDIRECT(ADDRESS($I146,COLUMN()-12)),0),0), IF($J146&gt;0,IF(AND(INDIRECT(ADDRESS($J146,44))=0,INDIRECT(ADDRESS($J146,38))&lt;&gt;"UL"),INDIRECT(ADDRESS($J146,COLUMN()-12)),0),0), IF($K146&gt;0,IF(AND(INDIRECT(ADDRESS($K146,44))=0,INDIRECT(ADDRESS($K146,38))&lt;&gt;"UL"),INDIRECT(ADDRESS($K146,COLUMN()-11)),0),0), IF($L146&gt;0,IF(AND(INDIRECT(ADDRESS($L146,44))=0,INDIRECT(ADDRESS($L146,38))&lt;&gt;"UL"),INDIRECT(ADDRESS($L146,COLUMN()-11)),0),0), IF($M146&gt;0,IF(AND(INDIRECT(ADDRESS($M146,44))=0,INDIRECT(ADDRESS($M146,38))&lt;&gt;"UL"),INDIRECT(ADDRESS($M146,COLUMN()-11)),0),0))</f>
        <v>0</v>
      </c>
      <c r="BN146" s="57" cm="1">
        <f t="array" aca="1" ref="BN146" ca="1">SUM(IF($C146&gt;0,IF(AND(INDIRECT(ADDRESS($C146,44))=0,INDIRECT(ADDRESS($C146,38))&lt;&gt;"UL"),INDIRECT(ADDRESS($C146,COLUMN()-12)),0),0), IF($D146&gt;0,IF(AND(INDIRECT(ADDRESS($D146,44))=0,INDIRECT(ADDRESS($D146,38))&lt;&gt;"UL"),INDIRECT(ADDRESS($D146,COLUMN()-12)),0),0), IF($E146&gt;0,IF(AND(INDIRECT(ADDRESS($E146,44))=0,INDIRECT(ADDRESS($E146,38))&lt;&gt;"UL"),INDIRECT(ADDRESS($E146,COLUMN()-12)),0),0), IF($F146&gt;0,IF(AND(INDIRECT(ADDRESS($F146,44))=0,INDIRECT(ADDRESS($F146,38))&lt;&gt;"UL"),INDIRECT(ADDRESS($F146,COLUMN()-12)),0),0), IF($G146&gt;0,IF(AND(INDIRECT(ADDRESS($G146,44))=0,INDIRECT(ADDRESS($G146,38))&lt;&gt;"UL"),INDIRECT(ADDRESS($G146,COLUMN()-12)),0),0), IF($H146&gt;0,IF(AND(INDIRECT(ADDRESS($H146,44))=0,INDIRECT(ADDRESS($H146,38))&lt;&gt;"UL"),INDIRECT(ADDRESS($H146,COLUMN()-12)),0),0), IF($I146&gt;0,IF(AND(INDIRECT(ADDRESS($I146,44))=0,INDIRECT(ADDRESS($I146,38))&lt;&gt;"UL"),INDIRECT(ADDRESS($I146,COLUMN()-12)),0),0), IF($J146&gt;0,IF(AND(INDIRECT(ADDRESS($J146,44))=0,INDIRECT(ADDRESS($J146,38))&lt;&gt;"UL"),INDIRECT(ADDRESS($J146,COLUMN()-12)),0),0), IF($K146&gt;0,IF(AND(INDIRECT(ADDRESS($K146,44))=0,INDIRECT(ADDRESS($K146,38))&lt;&gt;"UL"),INDIRECT(ADDRESS($K146,COLUMN()-11)),0),0), IF($L146&gt;0,IF(AND(INDIRECT(ADDRESS($L146,44))=0,INDIRECT(ADDRESS($L146,38))&lt;&gt;"UL"),INDIRECT(ADDRESS($L146,COLUMN()-11)),0),0), IF($M146&gt;0,IF(AND(INDIRECT(ADDRESS($M146,44))=0,INDIRECT(ADDRESS($M146,38))&lt;&gt;"UL"),INDIRECT(ADDRESS($M146,COLUMN()-11)),0),0))</f>
        <v>0</v>
      </c>
      <c r="BO146" s="57" cm="1">
        <f t="array" aca="1" ref="BO146" ca="1">SUM(IF($C146&gt;0,IF(AND(INDIRECT(ADDRESS($C146,44))=0,INDIRECT(ADDRESS($C146,38))&lt;&gt;"UL"),INDIRECT(ADDRESS($C146,COLUMN()-12)),0),0), IF($D146&gt;0,IF(AND(INDIRECT(ADDRESS($D146,44))=0,INDIRECT(ADDRESS($D146,38))&lt;&gt;"UL"),INDIRECT(ADDRESS($D146,COLUMN()-12)),0),0), IF($E146&gt;0,IF(AND(INDIRECT(ADDRESS($E146,44))=0,INDIRECT(ADDRESS($E146,38))&lt;&gt;"UL"),INDIRECT(ADDRESS($E146,COLUMN()-12)),0),0), IF($F146&gt;0,IF(AND(INDIRECT(ADDRESS($F146,44))=0,INDIRECT(ADDRESS($F146,38))&lt;&gt;"UL"),INDIRECT(ADDRESS($F146,COLUMN()-12)),0),0), IF($G146&gt;0,IF(AND(INDIRECT(ADDRESS($G146,44))=0,INDIRECT(ADDRESS($G146,38))&lt;&gt;"UL"),INDIRECT(ADDRESS($G146,COLUMN()-12)),0),0), IF($H146&gt;0,IF(AND(INDIRECT(ADDRESS($H146,44))=0,INDIRECT(ADDRESS($H146,38))&lt;&gt;"UL"),INDIRECT(ADDRESS($H146,COLUMN()-12)),0),0), IF($I146&gt;0,IF(AND(INDIRECT(ADDRESS($I146,44))=0,INDIRECT(ADDRESS($I146,38))&lt;&gt;"UL"),INDIRECT(ADDRESS($I146,COLUMN()-12)),0),0), IF($J146&gt;0,IF(AND(INDIRECT(ADDRESS($J146,44))=0,INDIRECT(ADDRESS($J146,38))&lt;&gt;"UL"),INDIRECT(ADDRESS($J146,COLUMN()-12)),0),0), IF($K146&gt;0,IF(AND(INDIRECT(ADDRESS($K146,44))=0,INDIRECT(ADDRESS($K146,38))&lt;&gt;"UL"),INDIRECT(ADDRESS($K146,COLUMN()-11)),0),0), IF($L146&gt;0,IF(AND(INDIRECT(ADDRESS($L146,44))=0,INDIRECT(ADDRESS($L146,38))&lt;&gt;"UL"),INDIRECT(ADDRESS($L146,COLUMN()-11)),0),0), IF($M146&gt;0,IF(AND(INDIRECT(ADDRESS($M146,44))=0,INDIRECT(ADDRESS($M146,38))&lt;&gt;"UL"),INDIRECT(ADDRESS($M146,COLUMN()-11)),0),0))</f>
        <v>0</v>
      </c>
      <c r="BP146" s="57" cm="1">
        <f t="array" aca="1" ref="BP146" ca="1">SUM(IF($C146&gt;0,IF(AND(INDIRECT(ADDRESS($C146,44))=0,INDIRECT(ADDRESS($C146,38))&lt;&gt;"UL"),INDIRECT(ADDRESS($C146,COLUMN()-12)),0),0), IF($D146&gt;0,IF(AND(INDIRECT(ADDRESS($D146,44))=0,INDIRECT(ADDRESS($D146,38))&lt;&gt;"UL"),INDIRECT(ADDRESS($D146,COLUMN()-12)),0),0), IF($E146&gt;0,IF(AND(INDIRECT(ADDRESS($E146,44))=0,INDIRECT(ADDRESS($E146,38))&lt;&gt;"UL"),INDIRECT(ADDRESS($E146,COLUMN()-12)),0),0), IF($F146&gt;0,IF(AND(INDIRECT(ADDRESS($F146,44))=0,INDIRECT(ADDRESS($F146,38))&lt;&gt;"UL"),INDIRECT(ADDRESS($F146,COLUMN()-12)),0),0), IF($G146&gt;0,IF(AND(INDIRECT(ADDRESS($G146,44))=0,INDIRECT(ADDRESS($G146,38))&lt;&gt;"UL"),INDIRECT(ADDRESS($G146,COLUMN()-12)),0),0), IF($H146&gt;0,IF(AND(INDIRECT(ADDRESS($H146,44))=0,INDIRECT(ADDRESS($H146,38))&lt;&gt;"UL"),INDIRECT(ADDRESS($H146,COLUMN()-12)),0),0), IF($I146&gt;0,IF(AND(INDIRECT(ADDRESS($I146,44))=0,INDIRECT(ADDRESS($I146,38))&lt;&gt;"UL"),INDIRECT(ADDRESS($I146,COLUMN()-12)),0),0), IF($J146&gt;0,IF(AND(INDIRECT(ADDRESS($J146,44))=0,INDIRECT(ADDRESS($J146,38))&lt;&gt;"UL"),INDIRECT(ADDRESS($J146,COLUMN()-12)),0),0), IF($K146&gt;0,IF(AND(INDIRECT(ADDRESS($K146,44))=0,INDIRECT(ADDRESS($K146,38))&lt;&gt;"UL"),INDIRECT(ADDRESS($K146,COLUMN()-11)),0),0), IF($L146&gt;0,IF(AND(INDIRECT(ADDRESS($L146,44))=0,INDIRECT(ADDRESS($L146,38))&lt;&gt;"UL"),INDIRECT(ADDRESS($L146,COLUMN()-11)),0),0), IF($M146&gt;0,IF(AND(INDIRECT(ADDRESS($M146,44))=0,INDIRECT(ADDRESS($M146,38))&lt;&gt;"UL"),INDIRECT(ADDRESS($M146,COLUMN()-11)),0),0))</f>
        <v>0</v>
      </c>
      <c r="BQ146" s="57">
        <f t="shared" ref="BQ146:BQ163" ca="1" si="108">IF(AU146="S",BM146,IF(AU146="MS",BN146,IF(AU146="ML",BO146,BP146)))</f>
        <v>0</v>
      </c>
      <c r="BR146" s="161">
        <f t="shared" ref="BR146:BR163" ca="1" si="109">(((AZ146+BB146+BL146+BQ146)/(AY146+BB146+BK146+BQ146)*AB146^$BR$296)^$BQ$296)*100</f>
        <v>64.42377603001276</v>
      </c>
      <c r="BS146" s="56"/>
      <c r="BT146" s="56">
        <f t="shared" ref="BT146:BT163" ca="1" si="110">IF(AD146&lt;BG146,((((AY146+BK146)*AB146)+((BE146+BQ146)*(1-AB146))+BF146)*AD146),((((AY146*AB146)+(BE146*(1-AB146))+BF146)*AD146)+(((BK146*AB146)+(BQ146*(1-AB146)))*BG146)))</f>
        <v>3.5233443166536729</v>
      </c>
      <c r="BU146" s="56">
        <f t="shared" ref="BU146:BU163" ca="1" si="111">BT146/N146</f>
        <v>0.14093377266614693</v>
      </c>
      <c r="BV146" s="57" t="s">
        <v>34</v>
      </c>
      <c r="BW146" s="57" cm="1">
        <f t="array" aca="1" ref="BW146" ca="1">SUM(IF($C146&gt;0,IF(AND(INDIRECT(ADDRESS($C146,44))=0,INDIRECT(ADDRESS($C146,38))="UL",ISERROR(SEARCH("Rear",INDIRECT(ADDRESS($C146,33)))),ISERROR(SEARCH("Side",INDIRECT(ADDRESS($C146,33))))),INDIRECT(ADDRESS($C146,COLUMN())),0),0),IF($D146&gt;0,IF(AND(INDIRECT(ADDRESS($D146,44))=0,INDIRECT(ADDRESS($D146,38))="UL",ISERROR(SEARCH("Rear",INDIRECT(ADDRESS($D146,33)))),ISERROR(SEARCH("Side",INDIRECT(ADDRESS($D146,33))))),INDIRECT(ADDRESS($D146,COLUMN())),0),0),IF($E146&gt;0,IF(AND(INDIRECT(ADDRESS($E146,44))=0,INDIRECT(ADDRESS($E146,38))="UL",ISERROR(SEARCH("Rear",INDIRECT(ADDRESS($E146,33)))),ISERROR(SEARCH("Side",INDIRECT(ADDRESS($E146,33))))),INDIRECT(ADDRESS($E146,COLUMN())),0),0),IF($F146&gt;0,IF(AND(INDIRECT(ADDRESS($F146,44))=0,INDIRECT(ADDRESS($F146,38))="UL",ISERROR(SEARCH("Rear",INDIRECT(ADDRESS($F146,33)))),ISERROR(SEARCH("Side",INDIRECT(ADDRESS($F146,33))))),INDIRECT(ADDRESS($F146,COLUMN())),0),0),IF($G146&gt;0,IF(AND(INDIRECT(ADDRESS($G146,44))=0,INDIRECT(ADDRESS($G146,38))="UL",ISERROR(SEARCH("Rear",INDIRECT(ADDRESS($G146,33)))),ISERROR(SEARCH("Side",INDIRECT(ADDRESS($G146,33))))),INDIRECT(ADDRESS($G146,COLUMN())),0),0),IF($H146&gt;0,IF(AND(INDIRECT(ADDRESS($H146,44))=0,INDIRECT(ADDRESS($H146,38))="UL",ISERROR(SEARCH("Rear",INDIRECT(ADDRESS($H146,33)))),ISERROR(SEARCH("Side",INDIRECT(ADDRESS($H146,33))))),INDIRECT(ADDRESS($H146,COLUMN())),0),0),IF($I146&gt;0,IF(AND(INDIRECT(ADDRESS($I146,44))=0,INDIRECT(ADDRESS($I146,38))="UL",ISERROR(SEARCH("Rear",INDIRECT(ADDRESS($I146,33)))),ISERROR(SEARCH("Side",INDIRECT(ADDRESS($I146,33))))),INDIRECT(ADDRESS($I146,COLUMN())),0),0),IF($J146&gt;0,IF(AND(INDIRECT(ADDRESS($J146,44))=0,INDIRECT(ADDRESS($J146,38))="UL",ISERROR(SEARCH("Rear",INDIRECT(ADDRESS($J146,33)))),ISERROR(SEARCH("Side",INDIRECT(ADDRESS($J146,33))))),INDIRECT(ADDRESS($J146,COLUMN())),0),0),IF($K146&gt;0,IF(AND(INDIRECT(ADDRESS($K146,44))=0,INDIRECT(ADDRESS($K146,38))="UL",ISERROR(SEARCH("Rear",INDIRECT(ADDRESS($K146,33)))),ISERROR(SEARCH("Side",INDIRECT(ADDRESS($K146,33))))),INDIRECT(ADDRESS($K146,COLUMN())),0),0),IF($L146&gt;0,IF(AND(INDIRECT(ADDRESS($L146,44))=0,INDIRECT(ADDRESS($L146,38))="UL",ISERROR(SEARCH("Rear",INDIRECT(ADDRESS($L146,33)))),ISERROR(SEARCH("Side",INDIRECT(ADDRESS($L146,33))))),INDIRECT(ADDRESS($L146,COLUMN())),0),0),IF($M146&gt;0,IF(AND(INDIRECT(ADDRESS($M146,44))=0,INDIRECT(ADDRESS($M146,38))="UL",ISERROR(SEARCH("Rear",INDIRECT(ADDRESS($M146,33)))),ISERROR(SEARCH("Side",INDIRECT(ADDRESS($M146,33))))),INDIRECT(ADDRESS($M146,COLUMN())),0),0))</f>
        <v>0.83333333333333326</v>
      </c>
      <c r="BX146" s="57">
        <f t="shared" ref="BX146:BX163" ca="1" si="112">IF(BV146="S",AV146,BW146)</f>
        <v>0.83333333333333326</v>
      </c>
      <c r="BY146" s="57" cm="1">
        <f t="array" aca="1" ref="BY146" ca="1">SUM(IF($C146&gt;0,IF(AND(INDIRECT(ADDRESS($C146,44))=0,INDIRECT(ADDRESS($C146,38))="UL"),INDIRECT(ADDRESS($C146,COLUMN())),0),0),IF($D146&gt;0,IF(AND(INDIRECT(ADDRESS($D146,44))=0,INDIRECT(ADDRESS($D146,38))="UL"),INDIRECT(ADDRESS($D146,COLUMN())),0),0),IF($E146&gt;0,IF(AND(INDIRECT(ADDRESS($E146,44))=0,INDIRECT(ADDRESS($E146,38))="UL"),INDIRECT(ADDRESS($E146,COLUMN())),0),0),IF($F146&gt;0,IF(AND(INDIRECT(ADDRESS($F146,44))=0,INDIRECT(ADDRESS($F146,38))="UL"),INDIRECT(ADDRESS($F146,COLUMN())),0),0),IF($G146&gt;0,IF(AND(INDIRECT(ADDRESS($G146,44))=0,INDIRECT(ADDRESS($G146,38))="UL"),INDIRECT(ADDRESS($G146,COLUMN())),0),0),IF($H146&gt;0,IF(AND(INDIRECT(ADDRESS($H146,44))=0,INDIRECT(ADDRESS($H146,38))="UL"),INDIRECT(ADDRESS($H146,COLUMN())),0),0),IF($I146&gt;0,IF(AND(INDIRECT(ADDRESS($I146,44))=0,INDIRECT(ADDRESS($I146,38))="UL"),INDIRECT(ADDRESS($I146,COLUMN())),0),0),IF($J146&gt;0,IF(AND(INDIRECT(ADDRESS($J146,44))=0,INDIRECT(ADDRESS($J146,38))="UL"),INDIRECT(ADDRESS($J146,COLUMN())),0),0),IF($K146&gt;0,IF(AND(INDIRECT(ADDRESS($K146,44))=0,INDIRECT(ADDRESS($K146,38))="UL"),INDIRECT(ADDRESS($K146,COLUMN())),0),0),IF($L146&gt;0,IF(AND(INDIRECT(ADDRESS($L146,44))=0,INDIRECT(ADDRESS($L146,38))="UL"),INDIRECT(ADDRESS($L146,COLUMN())),0),0),IF($M146&gt;0,IF(AND(INDIRECT(ADDRESS($M146,44))=0,INDIRECT(ADDRESS($M146,38))="UL"),INDIRECT(ADDRESS($M146,COLUMN())),0),0))</f>
        <v>0.27777777777777779</v>
      </c>
      <c r="BZ146" s="57" cm="1">
        <f t="array" aca="1" ref="BZ146" ca="1">SUM(IF($C146&gt;0,IF(AND(INDIRECT(ADDRESS($C146,44))=0,INDIRECT(ADDRESS($C146,38))="UL"),INDIRECT(ADDRESS($C146,COLUMN())),0),0),IF($D146&gt;0,IF(AND(INDIRECT(ADDRESS($D146,44))=0,INDIRECT(ADDRESS($D146,38))="UL"),INDIRECT(ADDRESS($D146,COLUMN())),0),0),IF($E146&gt;0,IF(AND(INDIRECT(ADDRESS($E146,44))=0,INDIRECT(ADDRESS($E146,38))="UL"),INDIRECT(ADDRESS($E146,COLUMN())),0),0),IF($F146&gt;0,IF(AND(INDIRECT(ADDRESS($F146,44))=0,INDIRECT(ADDRESS($F146,38))="UL"),INDIRECT(ADDRESS($F146,COLUMN())),0),0),IF($G146&gt;0,IF(AND(INDIRECT(ADDRESS($G146,44))=0,INDIRECT(ADDRESS($G146,38))="UL"),INDIRECT(ADDRESS($G146,COLUMN())),0),0),IF($H146&gt;0,IF(AND(INDIRECT(ADDRESS($H146,44))=0,INDIRECT(ADDRESS($H146,38))="UL"),INDIRECT(ADDRESS($H146,COLUMN())),0),0),IF($I146&gt;0,IF(AND(INDIRECT(ADDRESS($I146,44))=0,INDIRECT(ADDRESS($I146,38))="UL"),INDIRECT(ADDRESS($I146,COLUMN())),0),0),IF($J146&gt;0,IF(AND(INDIRECT(ADDRESS($J146,44))=0,INDIRECT(ADDRESS($J146,38))="UL"),INDIRECT(ADDRESS($J146,COLUMN())),0),0),IF($K146&gt;0,IF(AND(INDIRECT(ADDRESS($K146,44))=0,INDIRECT(ADDRESS($K146,38))="UL"),INDIRECT(ADDRESS($K146,COLUMN())),0),0),IF($L146&gt;0,IF(AND(INDIRECT(ADDRESS($L146,44))=0,INDIRECT(ADDRESS($L146,38))="UL"),INDIRECT(ADDRESS($L146,COLUMN())),0),0),IF($M146&gt;0,IF(AND(INDIRECT(ADDRESS($M146,44))=0,INDIRECT(ADDRESS($M146,38))="UL"),INDIRECT(ADDRESS($M146,COLUMN())),0),0))</f>
        <v>0.1111111111111111</v>
      </c>
      <c r="CA146" s="57">
        <f t="shared" ref="CA146:CA163" ca="1" si="113">IF(BV146="S",BY146,BZ146)</f>
        <v>0.1111111111111111</v>
      </c>
      <c r="CB146" s="57" cm="1">
        <f t="array" aca="1" ref="CB146" ca="1">SUM(IF($C146&gt;0,IF(AND(INDIRECT(ADDRESS($C146,44))=0,INDIRECT(ADDRESS($C146,38))&lt;&gt;"UL"),INDIRECT(ADDRESS($C146,COLUMN())),0),0),IF($D146&gt;0,IF(AND(INDIRECT(ADDRESS($D146,44))=0,INDIRECT(ADDRESS($D146,38))&lt;&gt;"UL"),INDIRECT(ADDRESS($D146,COLUMN())),0),0),IF($E146&gt;0,IF(AND(INDIRECT(ADDRESS($E146,44))=0,INDIRECT(ADDRESS($E146,38))&lt;&gt;"UL"),INDIRECT(ADDRESS($E146,COLUMN())),0),0),IF($F146&gt;0,IF(AND(INDIRECT(ADDRESS($F146,44))=0,INDIRECT(ADDRESS($F146,38))&lt;&gt;"UL"),INDIRECT(ADDRESS($F146,COLUMN())),0),0),IF($G146&gt;0,IF(AND(INDIRECT(ADDRESS($G146,44))=0,INDIRECT(ADDRESS($G146,38))&lt;&gt;"UL"),INDIRECT(ADDRESS($G146,COLUMN())),0),0),IF($H146&gt;0,IF(AND(INDIRECT(ADDRESS($H146,44))=0,INDIRECT(ADDRESS($H146,38))&lt;&gt;"UL"),INDIRECT(ADDRESS($H146,COLUMN())),0),0),IF($I146&gt;0,IF(AND(INDIRECT(ADDRESS($I146,44))=0,INDIRECT(ADDRESS($I146,38))&lt;&gt;"UL"),INDIRECT(ADDRESS($I146,COLUMN())),0),0),IF($J146&gt;0,IF(AND(INDIRECT(ADDRESS($J146,44))=0,INDIRECT(ADDRESS($J146,38))&lt;&gt;"UL"),INDIRECT(ADDRESS($J146,COLUMN())),0),0),IF($K146&gt;0,IF(AND(INDIRECT(ADDRESS($K146,44))=0,INDIRECT(ADDRESS($K146,38))&lt;&gt;"UL"),INDIRECT(ADDRESS($K146,COLUMN())),0),0),IF($L146&gt;0,IF(AND(INDIRECT(ADDRESS($L146,44))=0,INDIRECT(ADDRESS($L146,38))&lt;&gt;"UL"),INDIRECT(ADDRESS($L146,COLUMN())),0),0),IF($M146&gt;0,IF(AND(INDIRECT(ADDRESS($M146,44))=0,INDIRECT(ADDRESS($M146,38))&lt;&gt;"UL"),INDIRECT(ADDRESS($M146,COLUMN())),0),0))</f>
        <v>0</v>
      </c>
      <c r="CC146" s="57">
        <f t="shared" ref="CC146:CC163" ca="1" si="114">IF(BV146="S",BH146,CB146)</f>
        <v>0</v>
      </c>
      <c r="CD146" s="57" cm="1">
        <f t="array" aca="1" ref="CD146" ca="1">SUM(IF($C146&gt;0,IF(AND(INDIRECT(ADDRESS($C146,44))=0,INDIRECT(ADDRESS($C146,38))&lt;&gt;"UL"),INDIRECT(ADDRESS($C146,COLUMN())),0),0),IF($D146&gt;0,IF(AND(INDIRECT(ADDRESS($D146,44))=0,INDIRECT(ADDRESS($D146,38))&lt;&gt;"UL"),INDIRECT(ADDRESS($D146,COLUMN())),0),0),IF($E146&gt;0,IF(AND(INDIRECT(ADDRESS($E146,44))=0,INDIRECT(ADDRESS($E146,38))&lt;&gt;"UL"),INDIRECT(ADDRESS($E146,COLUMN())),0),0),IF($F146&gt;0,IF(AND(INDIRECT(ADDRESS($F146,44))=0,INDIRECT(ADDRESS($F146,38))&lt;&gt;"UL"),INDIRECT(ADDRESS($F146,COLUMN())),0),0),IF($G146&gt;0,IF(AND(INDIRECT(ADDRESS($G146,44))=0,INDIRECT(ADDRESS($G146,38))&lt;&gt;"UL"),INDIRECT(ADDRESS($G146,COLUMN())),0),0),IF($H146&gt;0,IF(AND(INDIRECT(ADDRESS($H146,44))=0,INDIRECT(ADDRESS($H146,38))&lt;&gt;"UL"),INDIRECT(ADDRESS($H146,COLUMN())),0),0),IF($I146&gt;0,IF(AND(INDIRECT(ADDRESS($I146,44))=0,INDIRECT(ADDRESS($I146,38))&lt;&gt;"UL"),INDIRECT(ADDRESS($I146,COLUMN())),0),0),IF($J146&gt;0,IF(AND(INDIRECT(ADDRESS($J146,44))=0,INDIRECT(ADDRESS($J146,38))&lt;&gt;"UL"),INDIRECT(ADDRESS($J146,COLUMN())),0),0),IF($K146&gt;0,IF(AND(INDIRECT(ADDRESS($K146,44))=0,INDIRECT(ADDRESS($K146,38))&lt;&gt;"UL"),INDIRECT(ADDRESS($K146,COLUMN())),0),0),IF($L146&gt;0,IF(AND(INDIRECT(ADDRESS($L146,44))=0,INDIRECT(ADDRESS($L146,38))&lt;&gt;"UL"),INDIRECT(ADDRESS($L146,COLUMN())),0),0),IF($M146&gt;0,IF(AND(INDIRECT(ADDRESS($M146,44))=0,INDIRECT(ADDRESS($M146,38))&lt;&gt;"UL"),INDIRECT(ADDRESS($M146,COLUMN())),0),0))</f>
        <v>0</v>
      </c>
      <c r="CE146" s="57" cm="1">
        <f t="array" aca="1" ref="CE146" ca="1">SUM(IF($C146&gt;0,IF(AND(INDIRECT(ADDRESS($C146,44))=0,INDIRECT(ADDRESS($C146,38))&lt;&gt;"UL"),INDIRECT(ADDRESS($C146,COLUMN())),0),0),IF($D146&gt;0,IF(AND(INDIRECT(ADDRESS($D146,44))=0,INDIRECT(ADDRESS($D146,38))&lt;&gt;"UL"),INDIRECT(ADDRESS($D146,COLUMN())),0),0),IF($E146&gt;0,IF(AND(INDIRECT(ADDRESS($E146,44))=0,INDIRECT(ADDRESS($E146,38))&lt;&gt;"UL"),INDIRECT(ADDRESS($E146,COLUMN())),0),0),IF($F146&gt;0,IF(AND(INDIRECT(ADDRESS($F146,44))=0,INDIRECT(ADDRESS($F146,38))&lt;&gt;"UL"),INDIRECT(ADDRESS($F146,COLUMN())),0),0),IF($G146&gt;0,IF(AND(INDIRECT(ADDRESS($G146,44))=0,INDIRECT(ADDRESS($G146,38))&lt;&gt;"UL"),INDIRECT(ADDRESS($G146,COLUMN())),0),0),IF($H146&gt;0,IF(AND(INDIRECT(ADDRESS($H146,44))=0,INDIRECT(ADDRESS($H146,38))&lt;&gt;"UL"),INDIRECT(ADDRESS($H146,COLUMN())),0),0),IF($I146&gt;0,IF(AND(INDIRECT(ADDRESS($I146,44))=0,INDIRECT(ADDRESS($I146,38))&lt;&gt;"UL"),INDIRECT(ADDRESS($I146,COLUMN())),0),0),IF($J146&gt;0,IF(AND(INDIRECT(ADDRESS($J146,44))=0,INDIRECT(ADDRESS($J146,38))&lt;&gt;"UL"),INDIRECT(ADDRESS($J146,COLUMN())),0),0),IF($K146&gt;0,IF(AND(INDIRECT(ADDRESS($K146,44))=0,INDIRECT(ADDRESS($K146,38))&lt;&gt;"UL"),INDIRECT(ADDRESS($K146,COLUMN())),0),0),IF($L146&gt;0,IF(AND(INDIRECT(ADDRESS($L146,44))=0,INDIRECT(ADDRESS($L146,38))&lt;&gt;"UL"),INDIRECT(ADDRESS($L146,COLUMN())),0),0),IF($M146&gt;0,IF(AND(INDIRECT(ADDRESS($M146,44))=0,INDIRECT(ADDRESS($M146,38))&lt;&gt;"UL"),INDIRECT(ADDRESS($M146,COLUMN())),0),0))</f>
        <v>0</v>
      </c>
      <c r="CF146" s="57">
        <f t="shared" ref="CF146:CF163" ca="1" si="115">IF(BV146="S",CD146,CE146)</f>
        <v>0</v>
      </c>
      <c r="CG146" s="57">
        <f t="shared" ref="CG146:CG163" ca="1" si="116">IF(AD146&lt;BG146,((((BX146+CC146)*AB146)+((CA146+CF146)*(1-AB146)))*AD146),((((BX146*AB146)+((CA146)*(1-AB146)))*AD146)+(((CC146*AB146)+((CF146))*(1-AB146)))*BG146))</f>
        <v>1.7855701806544553</v>
      </c>
      <c r="CH146" s="57">
        <f t="shared" ref="CH146:CH163" ca="1" si="117">CG146/N146</f>
        <v>7.1422807226178206E-2</v>
      </c>
      <c r="CI146" s="19">
        <f t="shared" ref="CI146:CI163" ca="1" si="118">AD146*X146</f>
        <v>15.652173913043478</v>
      </c>
      <c r="CJ146" s="19"/>
      <c r="CK146" s="57" cm="1">
        <f t="array" aca="1" ref="CK146" ca="1">IF(AU146="S", SUM(IF($C146&gt;0,IF(INDIRECT(ADDRESS($C146,43))&lt;&gt;1,INDIRECT(ADDRESS($C146,48)),0),0), IF($D146&gt;0,IF(INDIRECT(ADDRESS($D146,43))&lt;&gt;1,INDIRECT(ADDRESS($D146,48)),0),0), IF($E146&gt;0,IF(INDIRECT(ADDRESS($E146,43))&lt;&gt;1,INDIRECT(ADDRESS($E146,48)),0),0), IF($F146&gt;0,IF(INDIRECT(ADDRESS($F146,43))&lt;&gt;1,INDIRECT(ADDRESS($F146,48)),0),0), IF($G146&gt;0,IF(INDIRECT(ADDRESS($G146,43))&lt;&gt;1,INDIRECT(ADDRESS($G146,48)),0),0), IF($H146&gt;0,IF(INDIRECT(ADDRESS($H146,43))&lt;&gt;1,INDIRECT(ADDRESS($H146,48)),0),0), IF($I146&gt;0,IF(INDIRECT(ADDRESS($I146,43))&lt;&gt;1,INDIRECT(ADDRESS($I146,48)),0),0), IF($J146&gt;0,IF(INDIRECT(ADDRESS($J146,43))&lt;&gt;1,INDIRECT(ADDRESS($J146,48)),0),0), IF($K146&gt;0,IF(INDIRECT(ADDRESS($K146,43))&lt;&gt;1,INDIRECT(ADDRESS($K146,48)),0),0), IF($L146&gt;0,IF(INDIRECT(ADDRESS($L146,43))&lt;&gt;1,INDIRECT(ADDRESS($L146,48)),0),0), IF($M146&gt;0,IF(INDIRECT(ADDRESS($M146,43))&lt;&gt;1,INDIRECT(ADDRESS($M146,48)),0),0)), IF(AU146="L",SUM(IF($C146&gt;0,IF(INDIRECT(ADDRESS($C146,43))&lt;&gt;1,INDIRECT(ADDRESS($C146,50)),0),0), IF($D146&gt;0,IF(INDIRECT(ADDRESS($D146,43))&lt;&gt;1,INDIRECT(ADDRESS($D146,50)),0),0), IF($E146&gt;0,IF(INDIRECT(ADDRESS($E146,43))&lt;&gt;1,INDIRECT(ADDRESS($E146,50)),0),0), IF($F146&gt;0,IF(INDIRECT(ADDRESS($F146,43))&lt;&gt;1,INDIRECT(ADDRESS($F146,50)),0),0), IF($G146&gt;0,IF(INDIRECT(ADDRESS($G146,43))&lt;&gt;1,INDIRECT(ADDRESS($G146,50)),0),0), IF($G146&gt;0,IF(INDIRECT(ADDRESS($G146,43))&lt;&gt;1,INDIRECT(ADDRESS($G146,50)),0),0), IF($H146&gt;0,IF(INDIRECT(ADDRESS($H146,43))&lt;&gt;1,INDIRECT(ADDRESS($H146,50)),0),0), IF($I146&gt;0,IF(INDIRECT(ADDRESS($I146,43))&lt;&gt;1,INDIRECT(ADDRESS($I146,50)),0),0), IF($J146&gt;0,IF(INDIRECT(ADDRESS($J146,43))&lt;&gt;1,INDIRECT(ADDRESS($J146,50)),0),0), IF($K146&gt;0,IF(INDIRECT(ADDRESS($K146,43))&lt;&gt;1,INDIRECT(ADDRESS($K146,50)),0),0), IF($L146&gt;0,IF(INDIRECT(ADDRESS($L146,43))&lt;&gt;1,INDIRECT(ADDRESS($L146,50)),0),0), IF($M146&gt;0,IF(INDIRECT(ADDRESS($M146,43))&lt;&gt;1,INDIRECT(ADDRESS($M146,50)),0),0)), SUM(IF($C146&gt;0,IF(INDIRECT(ADDRESS($C146,43))&lt;&gt;1,INDIRECT(ADDRESS($C146,49)),0),0), IF($D146&gt;0,IF(INDIRECT(ADDRESS($D146,43))&lt;&gt;1,INDIRECT(ADDRESS($D146,49)),0),0), IF($E146&gt;0,IF(INDIRECT(ADDRESS($E146,43))&lt;&gt;1,INDIRECT(ADDRESS($E146,49)),0),0), IF($F146&gt;0,IF(INDIRECT(ADDRESS($F146,43))&lt;&gt;1,INDIRECT(ADDRESS($F146,49)),0),0), IF($G146&gt;0,IF(INDIRECT(ADDRESS($G146,43))&lt;&gt;1,INDIRECT(ADDRESS($G146,49)),0),0), IF($G146&gt;0,IF(INDIRECT(ADDRESS($G146,43))&lt;&gt;1,INDIRECT(ADDRESS($G146,49)),0),0), IF($H146&gt;0,IF(INDIRECT(ADDRESS($H146,43))&lt;&gt;1,INDIRECT(ADDRESS($H146,49)),0),0), IF($I146&gt;0,IF(INDIRECT(ADDRESS($I146,43))&lt;&gt;1,INDIRECT(ADDRESS($I146,49)),0),0), IF($J146&gt;0,IF(INDIRECT(ADDRESS($J146,43))&lt;&gt;1,INDIRECT(ADDRESS($J146,49)),0),0), IF($K146&gt;0,IF(INDIRECT(ADDRESS($K146,43))&lt;&gt;1,INDIRECT(ADDRESS($K146,49)),0),0), IF($L146&gt;0,IF(INDIRECT(ADDRESS($L146,43))&lt;&gt;1,INDIRECT(ADDRESS($L146,49)),0),0), IF($M146&gt;0,IF(INDIRECT(ADDRESS($M146,43))&lt;&gt;1,INDIRECT(ADDRESS($M146,49)),0),0))))</f>
        <v>1.6666666666666665</v>
      </c>
      <c r="CL146" s="57" cm="1">
        <f t="array" aca="1" ref="CL146" ca="1">SUM(IF($C146&gt;0,IF(INDIRECT(ADDRESS($C146,44))=1,INDIRECT(ADDRESS($C146,90)),0),0), IF($D146&gt;0,IF(INDIRECT(ADDRESS($D146,44))=1,INDIRECT(ADDRESS($D146,90)),0),0), IF($E146&gt;0,IF(INDIRECT(ADDRESS($E146,44))=1,INDIRECT(ADDRESS($E146,90)),0),0), IF($F146&gt;0,IF(INDIRECT(ADDRESS($F146,44))=1,INDIRECT(ADDRESS($F146,90)),0),0), IF($G146&gt;0,IF(INDIRECT(ADDRESS($G146,44))=1,INDIRECT(ADDRESS($G146,90)),0),0), IF($H146&gt;0,IF(INDIRECT(ADDRESS($H146,44))=1,INDIRECT(ADDRESS($H146,90)),0),0), IF($I146&gt;0,IF(INDIRECT(ADDRESS($I146,44))=1,INDIRECT(ADDRESS($I146,90)),0),0), IF($J146&gt;0,IF(INDIRECT(ADDRESS($J146,44))=1,INDIRECT(ADDRESS($J146,90)),0),0), IF($K146&gt;0,IF(INDIRECT(ADDRESS($K146,44))=1,INDIRECT(ADDRESS($K146,90)),0),0), IF($L146&gt;0,IF(INDIRECT(ADDRESS($L146,44))=1,INDIRECT(ADDRESS($L146,90)),0),0), IF($M146&gt;0,IF(INDIRECT(ADDRESS($M146,44))=1,INDIRECT(ADDRESS($M146,90)),0),0))</f>
        <v>0</v>
      </c>
      <c r="CM146" s="56">
        <f t="shared" ref="CM146:CM157" ca="1" si="119">((BU146/$BU$34)^$BU$296)</f>
        <v>1.0375313113116478</v>
      </c>
      <c r="CN146" s="59"/>
    </row>
    <row r="147" spans="1:92" x14ac:dyDescent="0.25">
      <c r="A147" s="52" t="s">
        <v>428</v>
      </c>
      <c r="B147" s="67">
        <v>100</v>
      </c>
      <c r="C147" s="67">
        <v>110</v>
      </c>
      <c r="D147" s="67">
        <v>112</v>
      </c>
      <c r="E147" s="67"/>
      <c r="F147" s="67"/>
      <c r="G147" s="67"/>
      <c r="H147" s="67"/>
      <c r="I147" s="67"/>
      <c r="J147" s="67"/>
      <c r="K147" s="67"/>
      <c r="L147" s="67"/>
      <c r="M147" s="67"/>
      <c r="N147" s="145">
        <f ca="1">3+SUM(INDIRECT(ADDRESS(B147,COLUMN())),IF(C147&gt;0,INDIRECT(ADDRESS(C147,COLUMN())),0),IF(D147&gt;0,INDIRECT(ADDRESS(D147,COLUMN())),0),IF(E147&gt;0,INDIRECT(ADDRESS(E147,COLUMN())),0),IF(F147&gt;0,INDIRECT(ADDRESS(F147,COLUMN())),0),IF(G147&gt;0,INDIRECT(ADDRESS(G147,COLUMN())),0),IF(H147&gt;0,INDIRECT(ADDRESS(H147,COLUMN())),0),IF(I147&gt;0,INDIRECT(ADDRESS(I147,COLUMN())),0),IF(J147&gt;0,INDIRECT(ADDRESS(J147,COLUMN())),0),IF(K147&gt;0,INDIRECT(ADDRESS(K147,COLUMN())),0),IF(L147&gt;0,INDIRECT(ADDRESS(L147,COLUMN())),0),IF(M147&gt;0,INDIRECT(ADDRESS(M147,COLUMN())),0))</f>
        <v>28</v>
      </c>
      <c r="O147" s="67" t="str" cm="1">
        <f t="array" aca="1" ref="O147" ca="1">INDIRECT(ADDRESS($B147,COLUMN()))</f>
        <v>Fighter</v>
      </c>
      <c r="P147" s="67" cm="1">
        <f t="array" aca="1" ref="P147" ca="1">INDIRECT(ADDRESS($B147,COLUMN()))</f>
        <v>3</v>
      </c>
      <c r="Q147" s="67" t="str" cm="1">
        <f t="array" aca="1" ref="Q147" ca="1">INDIRECT(ADDRESS($B147,COLUMN()))</f>
        <v>-</v>
      </c>
      <c r="R147" s="67" t="str" cm="1">
        <f t="array" aca="1" ref="R147" ca="1">INDIRECT(ADDRESS($B147,COLUMN()))</f>
        <v>-</v>
      </c>
      <c r="S147" s="67" cm="1">
        <f t="array" aca="1" ref="S147" ca="1">INDIRECT(ADDRESS($B147,COLUMN()))</f>
        <v>2</v>
      </c>
      <c r="T147" s="67" t="str" cm="1">
        <f t="array" aca="1" ref="T147" ca="1">INDIRECT(ADDRESS($B147,COLUMN()))</f>
        <v>1-6</v>
      </c>
      <c r="U147" s="67" cm="1">
        <f t="array" aca="1" ref="U147" ca="1">INDIRECT(ADDRESS($B147,COLUMN()))</f>
        <v>6</v>
      </c>
      <c r="V147" s="67" cm="1">
        <f t="array" aca="1" ref="V147" ca="1">INDIRECT(ADDRESS($B147,COLUMN()))</f>
        <v>0</v>
      </c>
      <c r="W147" s="67" cm="1">
        <f t="array" aca="1" ref="W147" ca="1">INDIRECT(ADDRESS($B147,COLUMN()))</f>
        <v>3</v>
      </c>
      <c r="X147" s="145">
        <v>7</v>
      </c>
      <c r="Y147" s="67" cm="1">
        <f t="array" aca="1" ref="Y147" ca="1">INDIRECT(ADDRESS($B147,COLUMN()))</f>
        <v>2</v>
      </c>
      <c r="Z147" s="67" cm="1">
        <f t="array" aca="1" ref="Z147" ca="1">INDIRECT(ADDRESS($B147,COLUMN()))</f>
        <v>5</v>
      </c>
      <c r="AA147" s="67" cm="1">
        <f t="array" aca="1" ref="AA147" ca="1">INDIRECT(ADDRESS($B147,COLUMN()))</f>
        <v>0</v>
      </c>
      <c r="AB147" s="56">
        <f t="shared" ca="1" si="100"/>
        <v>0.83120099107098866</v>
      </c>
      <c r="AC147" s="56">
        <f t="shared" ca="1" si="101"/>
        <v>0.96169623645771263</v>
      </c>
      <c r="AD147" s="56">
        <f t="shared" ca="1" si="102"/>
        <v>2.5087727907592505</v>
      </c>
      <c r="AF147" s="52"/>
      <c r="AG147" s="52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2"/>
      <c r="AU147" s="54" t="s">
        <v>113</v>
      </c>
      <c r="AV147" s="57" cm="1">
        <f t="array" aca="1" ref="AV147" ca="1">SUM(IF($C147&gt;0,IF(AND(INDIRECT(ADDRESS($C147,44))=0,INDIRECT(ADDRESS($C147,38))="UL",ISERROR(SEARCH("Rear",INDIRECT(ADDRESS($C147,33)))),ISERROR(SEARCH("Side",INDIRECT(ADDRESS($C147,33))))),INDIRECT(ADDRESS($C147,COLUMN())),0),0),IF($D147&gt;0,IF(AND(INDIRECT(ADDRESS($D147,44))=0,INDIRECT(ADDRESS($D147,38))="UL",ISERROR(SEARCH("Rear",INDIRECT(ADDRESS($D147,33)))),ISERROR(SEARCH("Side",INDIRECT(ADDRESS($D147,33))))),INDIRECT(ADDRESS($D147,COLUMN())),0),0),IF($E147&gt;0,IF(AND(INDIRECT(ADDRESS($E147,44))=0,INDIRECT(ADDRESS($E147,38))="UL",ISERROR(SEARCH("Rear",INDIRECT(ADDRESS($E147,33)))),ISERROR(SEARCH("Side",INDIRECT(ADDRESS($E147,33))))),INDIRECT(ADDRESS($E147,COLUMN())),0),0),IF($F147&gt;0,IF(AND(INDIRECT(ADDRESS($F147,44))=0,INDIRECT(ADDRESS($F147,38))="UL",ISERROR(SEARCH("Rear",INDIRECT(ADDRESS($F147,33)))),ISERROR(SEARCH("Side",INDIRECT(ADDRESS($F147,33))))),INDIRECT(ADDRESS($F147,COLUMN())),0),0),IF($G147&gt;0,IF(AND(INDIRECT(ADDRESS($G147,44))=0,INDIRECT(ADDRESS($G147,38))="UL",ISERROR(SEARCH("Rear",INDIRECT(ADDRESS($G147,33)))),ISERROR(SEARCH("Side",INDIRECT(ADDRESS($G147,33))))),INDIRECT(ADDRESS($G147,COLUMN())),0),0),IF($H147&gt;0,IF(AND(INDIRECT(ADDRESS($H147,44))=0,INDIRECT(ADDRESS($H147,38))="UL",ISERROR(SEARCH("Rear",INDIRECT(ADDRESS($H147,33)))),ISERROR(SEARCH("Side",INDIRECT(ADDRESS($H147,33))))),INDIRECT(ADDRESS($H147,COLUMN())),0),0),IF($I147&gt;0,IF(AND(INDIRECT(ADDRESS($I147,44))=0,INDIRECT(ADDRESS($I147,38))="UL",ISERROR(SEARCH("Rear",INDIRECT(ADDRESS($I147,33)))),ISERROR(SEARCH("Side",INDIRECT(ADDRESS($I147,33))))),INDIRECT(ADDRESS($I147,COLUMN())),0),0),IF($J147&gt;0,IF(AND(INDIRECT(ADDRESS($J147,44))=0,INDIRECT(ADDRESS($J147,38))="UL",ISERROR(SEARCH("Rear",INDIRECT(ADDRESS($J147,33)))),ISERROR(SEARCH("Side",INDIRECT(ADDRESS($J147,33))))),INDIRECT(ADDRESS($J147,COLUMN())),0),0),IF($K147&gt;0,IF(AND(INDIRECT(ADDRESS($K147,44))=0,INDIRECT(ADDRESS($K147,38))="UL",ISERROR(SEARCH("Rear",INDIRECT(ADDRESS($K147,33)))),ISERROR(SEARCH("Side",INDIRECT(ADDRESS($K147,33))))),INDIRECT(ADDRESS($K147,COLUMN())),0),0),IF($L147&gt;0,IF(AND(INDIRECT(ADDRESS($L147,44))=0,INDIRECT(ADDRESS($L147,38))="UL",ISERROR(SEARCH("Rear",INDIRECT(ADDRESS($L147,33)))),ISERROR(SEARCH("Side",INDIRECT(ADDRESS($L147,33))))),INDIRECT(ADDRESS($L147,COLUMN())),0),0),IF($M147&gt;0,IF(AND(INDIRECT(ADDRESS($M147,44))=0,INDIRECT(ADDRESS($M147,38))="UL",ISERROR(SEARCH("Rear",INDIRECT(ADDRESS($M147,33)))),ISERROR(SEARCH("Side",INDIRECT(ADDRESS($M147,33))))),INDIRECT(ADDRESS($M147,COLUMN())),0),0))</f>
        <v>0.33333333333333331</v>
      </c>
      <c r="AW147" s="57" cm="1">
        <f t="array" aca="1" ref="AW147" ca="1">SUM(IF($C147&gt;0,IF(AND(INDIRECT(ADDRESS($C147,44))=0,INDIRECT(ADDRESS($C147,38))="UL",ISERROR(SEARCH("Rear",INDIRECT(ADDRESS($C147,33)))),ISERROR(SEARCH("Side",INDIRECT(ADDRESS($C147,33))))),INDIRECT(ADDRESS($C147,COLUMN())),0),0),IF($D147&gt;0,IF(AND(INDIRECT(ADDRESS($D147,44))=0,INDIRECT(ADDRESS($D147,38))="UL",ISERROR(SEARCH("Rear",INDIRECT(ADDRESS($D147,33)))),ISERROR(SEARCH("Side",INDIRECT(ADDRESS($D147,33))))),INDIRECT(ADDRESS($D147,COLUMN())),0),0),IF($E147&gt;0,IF(AND(INDIRECT(ADDRESS($E147,44))=0,INDIRECT(ADDRESS($E147,38))="UL",ISERROR(SEARCH("Rear",INDIRECT(ADDRESS($E147,33)))),ISERROR(SEARCH("Side",INDIRECT(ADDRESS($E147,33))))),INDIRECT(ADDRESS($E147,COLUMN())),0),0),IF($F147&gt;0,IF(AND(INDIRECT(ADDRESS($F147,44))=0,INDIRECT(ADDRESS($F147,38))="UL",ISERROR(SEARCH("Rear",INDIRECT(ADDRESS($F147,33)))),ISERROR(SEARCH("Side",INDIRECT(ADDRESS($F147,33))))),INDIRECT(ADDRESS($F147,COLUMN())),0),0),IF($G147&gt;0,IF(AND(INDIRECT(ADDRESS($G147,44))=0,INDIRECT(ADDRESS($G147,38))="UL",ISERROR(SEARCH("Rear",INDIRECT(ADDRESS($G147,33)))),ISERROR(SEARCH("Side",INDIRECT(ADDRESS($G147,33))))),INDIRECT(ADDRESS($G147,COLUMN())),0),0),IF($H147&gt;0,IF(AND(INDIRECT(ADDRESS($H147,44))=0,INDIRECT(ADDRESS($H147,38))="UL",ISERROR(SEARCH("Rear",INDIRECT(ADDRESS($H147,33)))),ISERROR(SEARCH("Side",INDIRECT(ADDRESS($H147,33))))),INDIRECT(ADDRESS($H147,COLUMN())),0),0),IF($I147&gt;0,IF(AND(INDIRECT(ADDRESS($I147,44))=0,INDIRECT(ADDRESS($I147,38))="UL",ISERROR(SEARCH("Rear",INDIRECT(ADDRESS($I147,33)))),ISERROR(SEARCH("Side",INDIRECT(ADDRESS($I147,33))))),INDIRECT(ADDRESS($I147,COLUMN())),0),0),IF($J147&gt;0,IF(AND(INDIRECT(ADDRESS($J147,44))=0,INDIRECT(ADDRESS($J147,38))="UL",ISERROR(SEARCH("Rear",INDIRECT(ADDRESS($J147,33)))),ISERROR(SEARCH("Side",INDIRECT(ADDRESS($J147,33))))),INDIRECT(ADDRESS($J147,COLUMN())),0),0),IF($K147&gt;0,IF(AND(INDIRECT(ADDRESS($K147,44))=0,INDIRECT(ADDRESS($K147,38))="UL",ISERROR(SEARCH("Rear",INDIRECT(ADDRESS($K147,33)))),ISERROR(SEARCH("Side",INDIRECT(ADDRESS($K147,33))))),INDIRECT(ADDRESS($K147,COLUMN())),0),0),IF($L147&gt;0,IF(AND(INDIRECT(ADDRESS($L147,44))=0,INDIRECT(ADDRESS($L147,38))="UL",ISERROR(SEARCH("Rear",INDIRECT(ADDRESS($L147,33)))),ISERROR(SEARCH("Side",INDIRECT(ADDRESS($L147,33))))),INDIRECT(ADDRESS($L147,COLUMN())),0),0),IF($M147&gt;0,IF(AND(INDIRECT(ADDRESS($M147,44))=0,INDIRECT(ADDRESS($M147,38))="UL",ISERROR(SEARCH("Rear",INDIRECT(ADDRESS($M147,33)))),ISERROR(SEARCH("Side",INDIRECT(ADDRESS($M147,33))))),INDIRECT(ADDRESS($M147,COLUMN())),0),0))</f>
        <v>1.6666666666666665</v>
      </c>
      <c r="AX147" s="57" cm="1">
        <f t="array" aca="1" ref="AX147" ca="1">SUM(IF($C147&gt;0,IF(AND(INDIRECT(ADDRESS($C147,44))=0,INDIRECT(ADDRESS($C147,38))="UL",ISERROR(SEARCH("Rear",INDIRECT(ADDRESS($C147,33)))),ISERROR(SEARCH("Side",INDIRECT(ADDRESS($C147,33))))),INDIRECT(ADDRESS($C147,COLUMN())),0),0),IF($D147&gt;0,IF(AND(INDIRECT(ADDRESS($D147,44))=0,INDIRECT(ADDRESS($D147,38))="UL",ISERROR(SEARCH("Rear",INDIRECT(ADDRESS($D147,33)))),ISERROR(SEARCH("Side",INDIRECT(ADDRESS($D147,33))))),INDIRECT(ADDRESS($D147,COLUMN())),0),0),IF($E147&gt;0,IF(AND(INDIRECT(ADDRESS($E147,44))=0,INDIRECT(ADDRESS($E147,38))="UL",ISERROR(SEARCH("Rear",INDIRECT(ADDRESS($E147,33)))),ISERROR(SEARCH("Side",INDIRECT(ADDRESS($E147,33))))),INDIRECT(ADDRESS($E147,COLUMN())),0),0),IF($F147&gt;0,IF(AND(INDIRECT(ADDRESS($F147,44))=0,INDIRECT(ADDRESS($F147,38))="UL",ISERROR(SEARCH("Rear",INDIRECT(ADDRESS($F147,33)))),ISERROR(SEARCH("Side",INDIRECT(ADDRESS($F147,33))))),INDIRECT(ADDRESS($F147,COLUMN())),0),0),IF($G147&gt;0,IF(AND(INDIRECT(ADDRESS($G147,44))=0,INDIRECT(ADDRESS($G147,38))="UL",ISERROR(SEARCH("Rear",INDIRECT(ADDRESS($G147,33)))),ISERROR(SEARCH("Side",INDIRECT(ADDRESS($G147,33))))),INDIRECT(ADDRESS($G147,COLUMN())),0),0),IF($H147&gt;0,IF(AND(INDIRECT(ADDRESS($H147,44))=0,INDIRECT(ADDRESS($H147,38))="UL",ISERROR(SEARCH("Rear",INDIRECT(ADDRESS($H147,33)))),ISERROR(SEARCH("Side",INDIRECT(ADDRESS($H147,33))))),INDIRECT(ADDRESS($H147,COLUMN())),0),0),IF($I147&gt;0,IF(AND(INDIRECT(ADDRESS($I147,44))=0,INDIRECT(ADDRESS($I147,38))="UL",ISERROR(SEARCH("Rear",INDIRECT(ADDRESS($I147,33)))),ISERROR(SEARCH("Side",INDIRECT(ADDRESS($I147,33))))),INDIRECT(ADDRESS($I147,COLUMN())),0),0),IF($J147&gt;0,IF(AND(INDIRECT(ADDRESS($J147,44))=0,INDIRECT(ADDRESS($J147,38))="UL",ISERROR(SEARCH("Rear",INDIRECT(ADDRESS($J147,33)))),ISERROR(SEARCH("Side",INDIRECT(ADDRESS($J147,33))))),INDIRECT(ADDRESS($J147,COLUMN())),0),0),IF($K147&gt;0,IF(AND(INDIRECT(ADDRESS($K147,44))=0,INDIRECT(ADDRESS($K147,38))="UL",ISERROR(SEARCH("Rear",INDIRECT(ADDRESS($K147,33)))),ISERROR(SEARCH("Side",INDIRECT(ADDRESS($K147,33))))),INDIRECT(ADDRESS($K147,COLUMN())),0),0),IF($L147&gt;0,IF(AND(INDIRECT(ADDRESS($L147,44))=0,INDIRECT(ADDRESS($L147,38))="UL",ISERROR(SEARCH("Rear",INDIRECT(ADDRESS($L147,33)))),ISERROR(SEARCH("Side",INDIRECT(ADDRESS($L147,33))))),INDIRECT(ADDRESS($L147,COLUMN())),0),0),IF($M147&gt;0,IF(AND(INDIRECT(ADDRESS($M147,44))=0,INDIRECT(ADDRESS($M147,38))="UL",ISERROR(SEARCH("Rear",INDIRECT(ADDRESS($M147,33)))),ISERROR(SEARCH("Side",INDIRECT(ADDRESS($M147,33))))),INDIRECT(ADDRESS($M147,COLUMN())),0),0))</f>
        <v>0.33333333333333331</v>
      </c>
      <c r="AY147" s="58">
        <f t="shared" ca="1" si="103"/>
        <v>1.6666666666666665</v>
      </c>
      <c r="AZ147" s="58">
        <f t="shared" ca="1" si="104"/>
        <v>0.77777777777777768</v>
      </c>
      <c r="BA147" s="58" cm="1">
        <f t="array" aca="1" ref="BA147" ca="1">SUM(IF($C147&gt;0,IF(AND(INDIRECT(ADDRESS($C147,44))=0,INDIRECT(ADDRESS($C147,38))="UL"),INDIRECT(ADDRESS($C147,COLUMN())),0),0),IF($D147&gt;0,IF(AND(INDIRECT(ADDRESS($D147,44))=0,INDIRECT(ADDRESS($D147,38))="UL"),INDIRECT(ADDRESS($D147,COLUMN())),0),0),IF($E147&gt;0,IF(AND(INDIRECT(ADDRESS($E147,44))=0,INDIRECT(ADDRESS($E147,38))="UL"),INDIRECT(ADDRESS($E147,COLUMN())),0),0),IF($F147&gt;0,IF(AND(INDIRECT(ADDRESS($F147,44))=0,INDIRECT(ADDRESS($F147,38))="UL"),INDIRECT(ADDRESS($F147,COLUMN())),0),0),IF($G147&gt;0,IF(AND(INDIRECT(ADDRESS($G147,44))=0,INDIRECT(ADDRESS($G147,38))="UL"),INDIRECT(ADDRESS($G147,COLUMN())),0),0),IF($H147&gt;0,IF(AND(INDIRECT(ADDRESS($H147,44))=0,INDIRECT(ADDRESS($H147,38))="UL"),INDIRECT(ADDRESS($H147,COLUMN())),0),0),IF($I147&gt;0,IF(AND(INDIRECT(ADDRESS($I147,44))=0,INDIRECT(ADDRESS($I147,38))="UL"),INDIRECT(ADDRESS($I147,COLUMN())),0),0),IF($J147&gt;0,IF(AND(INDIRECT(ADDRESS($J147,44))=0,INDIRECT(ADDRESS($J147,38))="UL"),INDIRECT(ADDRESS($J147,COLUMN())),0),0),IF($K147&gt;0,IF(AND(INDIRECT(ADDRESS($K147,44))=0,INDIRECT(ADDRESS($K147,38))="UL"),INDIRECT(ADDRESS($K147,COLUMN())),0),0),IF($L147&gt;0,IF(AND(INDIRECT(ADDRESS($L147,44))=0,INDIRECT(ADDRESS($L147,38))="UL"),INDIRECT(ADDRESS($L147,COLUMN())),0),0),IF($M147&gt;0,IF(AND(INDIRECT(ADDRESS($M147,44))=0,INDIRECT(ADDRESS($M147,38))="UL"),INDIRECT(ADDRESS($M147,COLUMN())),0),0))</f>
        <v>0.48888888888888882</v>
      </c>
      <c r="BB147" s="58" cm="1">
        <f t="array" aca="1" ref="BB147" ca="1">SUM(IF($C147&gt;0,IF(AND(INDIRECT(ADDRESS($C147,44))=0,INDIRECT(ADDRESS($C147,38))="UL"),INDIRECT(ADDRESS($C147,COLUMN())),0),0),IF($D147&gt;0,IF(AND(INDIRECT(ADDRESS($D147,44))=0,INDIRECT(ADDRESS($D147,38))="UL"),INDIRECT(ADDRESS($D147,COLUMN())),0),0),IF($E147&gt;0,IF(AND(INDIRECT(ADDRESS($E147,44))=0,INDIRECT(ADDRESS($E147,38))="UL"),INDIRECT(ADDRESS($E147,COLUMN())),0),0),IF($F147&gt;0,IF(AND(INDIRECT(ADDRESS($F147,44))=0,INDIRECT(ADDRESS($F147,38))="UL"),INDIRECT(ADDRESS($F147,COLUMN())),0),0),IF($G147&gt;0,IF(AND(INDIRECT(ADDRESS($G147,44))=0,INDIRECT(ADDRESS($G147,38))="UL"),INDIRECT(ADDRESS($G147,COLUMN())),0),0),IF($H147&gt;0,IF(AND(INDIRECT(ADDRESS($H147,44))=0,INDIRECT(ADDRESS($H147,38))="UL"),INDIRECT(ADDRESS($H147,COLUMN())),0),0),IF($I147&gt;0,IF(AND(INDIRECT(ADDRESS($I147,44))=0,INDIRECT(ADDRESS($I147,38))="UL"),INDIRECT(ADDRESS($I147,COLUMN())),0),0),IF($J147&gt;0,IF(AND(INDIRECT(ADDRESS($J147,44))=0,INDIRECT(ADDRESS($J147,38))="UL"),INDIRECT(ADDRESS($J147,COLUMN())),0),0),IF($K147&gt;0,IF(AND(INDIRECT(ADDRESS($K147,44))=0,INDIRECT(ADDRESS($K147,38))="UL"),INDIRECT(ADDRESS($K147,COLUMN())),0),0),IF($L147&gt;0,IF(AND(INDIRECT(ADDRESS($L147,44))=0,INDIRECT(ADDRESS($L147,38))="UL"),INDIRECT(ADDRESS($L147,COLUMN())),0),0),IF($M147&gt;0,IF(AND(INDIRECT(ADDRESS($M147,44))=0,INDIRECT(ADDRESS($M147,38))="UL"),INDIRECT(ADDRESS($M147,COLUMN())),0),0))</f>
        <v>0.1333333333333333</v>
      </c>
      <c r="BC147" s="58" cm="1">
        <f t="array" aca="1" ref="BC147" ca="1">SUM(IF($C147&gt;0,IF(AND(INDIRECT(ADDRESS($C147,44))=0,INDIRECT(ADDRESS($C147,38))="UL"),INDIRECT(ADDRESS($C147,COLUMN())),0),0),IF($D147&gt;0,IF(AND(INDIRECT(ADDRESS($D147,44))=0,INDIRECT(ADDRESS($D147,38))="UL"),INDIRECT(ADDRESS($D147,COLUMN())),0),0),IF($E147&gt;0,IF(AND(INDIRECT(ADDRESS($E147,44))=0,INDIRECT(ADDRESS($E147,38))="UL"),INDIRECT(ADDRESS($E147,COLUMN())),0),0),IF($F147&gt;0,IF(AND(INDIRECT(ADDRESS($F147,44))=0,INDIRECT(ADDRESS($F147,38))="UL"),INDIRECT(ADDRESS($F147,COLUMN())),0),0),IF($G147&gt;0,IF(AND(INDIRECT(ADDRESS($G147,44))=0,INDIRECT(ADDRESS($G147,38))="UL"),INDIRECT(ADDRESS($G147,COLUMN())),0),0),IF($H147&gt;0,IF(AND(INDIRECT(ADDRESS($H147,44))=0,INDIRECT(ADDRESS($H147,38))="UL"),INDIRECT(ADDRESS($H147,COLUMN())),0),0),IF($I147&gt;0,IF(AND(INDIRECT(ADDRESS($I147,44))=0,INDIRECT(ADDRESS($I147,38))="UL"),INDIRECT(ADDRESS($I147,COLUMN())),0),0),IF($J147&gt;0,IF(AND(INDIRECT(ADDRESS($J147,44))=0,INDIRECT(ADDRESS($J147,38))="UL"),INDIRECT(ADDRESS($J147,COLUMN())),0),0),IF($K147&gt;0,IF(AND(INDIRECT(ADDRESS($K147,44))=0,INDIRECT(ADDRESS($K147,38))="UL"),INDIRECT(ADDRESS($K147,COLUMN())),0),0),IF($L147&gt;0,IF(AND(INDIRECT(ADDRESS($L147,44))=0,INDIRECT(ADDRESS($L147,38))="UL"),INDIRECT(ADDRESS($L147,COLUMN())),0),0),IF($M147&gt;0,IF(AND(INDIRECT(ADDRESS($M147,44))=0,INDIRECT(ADDRESS($M147,38))="UL"),INDIRECT(ADDRESS($M147,COLUMN())),0),0))</f>
        <v>0.1333333333333333</v>
      </c>
      <c r="BD147" s="58" cm="1">
        <f t="array" aca="1" ref="BD147" ca="1">SUM(IF($C147&gt;0,IF(AND(INDIRECT(ADDRESS($C147,44))=0,INDIRECT(ADDRESS($C147,38))="UL"),INDIRECT(ADDRESS($C147,COLUMN())),0),0),IF($D147&gt;0,IF(AND(INDIRECT(ADDRESS($D147,44))=0,INDIRECT(ADDRESS($D147,38))="UL"),INDIRECT(ADDRESS($D147,COLUMN())),0),0),IF($E147&gt;0,IF(AND(INDIRECT(ADDRESS($E147,44))=0,INDIRECT(ADDRESS($E147,38))="UL"),INDIRECT(ADDRESS($E147,COLUMN())),0),0),IF($F147&gt;0,IF(AND(INDIRECT(ADDRESS($F147,44))=0,INDIRECT(ADDRESS($F147,38))="UL"),INDIRECT(ADDRESS($F147,COLUMN())),0),0),IF($G147&gt;0,IF(AND(INDIRECT(ADDRESS($G147,44))=0,INDIRECT(ADDRESS($G147,38))="UL"),INDIRECT(ADDRESS($G147,COLUMN())),0),0),IF($H147&gt;0,IF(AND(INDIRECT(ADDRESS($H147,44))=0,INDIRECT(ADDRESS($H147,38))="UL"),INDIRECT(ADDRESS($H147,COLUMN())),0),0),IF($I147&gt;0,IF(AND(INDIRECT(ADDRESS($I147,44))=0,INDIRECT(ADDRESS($I147,38))="UL"),INDIRECT(ADDRESS($I147,COLUMN())),0),0),IF($J147&gt;0,IF(AND(INDIRECT(ADDRESS($J147,44))=0,INDIRECT(ADDRESS($J147,38))="UL"),INDIRECT(ADDRESS($J147,COLUMN())),0),0),IF($K147&gt;0,IF(AND(INDIRECT(ADDRESS($K147,44))=0,INDIRECT(ADDRESS($K147,38))="UL"),INDIRECT(ADDRESS($K147,COLUMN())),0),0),IF($L147&gt;0,IF(AND(INDIRECT(ADDRESS($L147,44))=0,INDIRECT(ADDRESS($L147,38))="UL"),INDIRECT(ADDRESS($L147,COLUMN())),0),0),IF($M147&gt;0,IF(AND(INDIRECT(ADDRESS($M147,44))=0,INDIRECT(ADDRESS($M147,38))="UL"),INDIRECT(ADDRESS($M147,COLUMN())),0),0))</f>
        <v>0.48888888888888887</v>
      </c>
      <c r="BE147" s="57">
        <f t="shared" ca="1" si="105"/>
        <v>0.1333333333333333</v>
      </c>
      <c r="BF147" s="57" cm="1">
        <f t="array" aca="1" ref="BF147" ca="1">SUM(IF($C147&gt;0,IF(INDIRECT(ADDRESS($C147,45))=1,INDIRECT(ADDRESS($C147,52))*INDIRECT(ADDRESS($C147,42))/5,0),0), IF($D147&gt;0,IF(INDIRECT(ADDRESS($D147,45))=1,INDIRECT(ADDRESS($D147,52))*INDIRECT(ADDRESS($D147,42))/5,0),0), IF($E147&gt;0,IF(INDIRECT(ADDRESS($E147,45))=1,INDIRECT(ADDRESS($E147,52))*INDIRECT(ADDRESS($E147,42))/5,0),0), IF($F147&gt;0,IF(INDIRECT(ADDRESS($F147,45))=1,INDIRECT(ADDRESS($F147,52))*INDIRECT(ADDRESS($F147,42))/5,0),0), IF($G147&gt;0,IF(INDIRECT(ADDRESS($G147,45))=1,INDIRECT(ADDRESS($G147,52))*INDIRECT(ADDRESS($G147,42))/5,0),0), IF($H147&gt;0,IF(INDIRECT(ADDRESS($H147,45))=1,INDIRECT(ADDRESS($H147,52))*INDIRECT(ADDRESS($H147,42))/5,0),0)
)*$BF$296/100</f>
        <v>0</v>
      </c>
      <c r="BG147" s="19"/>
      <c r="BH147" s="57" cm="1">
        <f t="array" aca="1" ref="BH147" ca="1">SUM(IF($C147&gt;0,IF(AND(INDIRECT(ADDRESS($C147,44))=0,INDIRECT(ADDRESS($C147,38))&lt;&gt;"UL"),INDIRECT(ADDRESS($C147,COLUMN()-12)),0),0), IF($D147&gt;0,IF(AND(INDIRECT(ADDRESS($D147,44))=0,INDIRECT(ADDRESS($D147,38))&lt;&gt;"UL"),INDIRECT(ADDRESS($D147,COLUMN()-12)),0),0), IF($E147&gt;0,IF(AND(INDIRECT(ADDRESS($E147,44))=0,INDIRECT(ADDRESS($E147,38))&lt;&gt;"UL"),INDIRECT(ADDRESS($E147,COLUMN()-12)),0),0), IF($F147&gt;0,IF(AND(INDIRECT(ADDRESS($F147,44))=0,INDIRECT(ADDRESS($F147,38))&lt;&gt;"UL"),INDIRECT(ADDRESS($F147,COLUMN()-12)),0),0), IF($G147&gt;0,IF(AND(INDIRECT(ADDRESS($G147,44))=0,INDIRECT(ADDRESS($G147,38))&lt;&gt;"UL"),INDIRECT(ADDRESS($G147,COLUMN()-12)),0),0), IF($H147&gt;0,IF(AND(INDIRECT(ADDRESS($H147,44))=0,INDIRECT(ADDRESS($H147,38))&lt;&gt;"UL"),INDIRECT(ADDRESS($H147,COLUMN()-12)),0),0), IF($I147&gt;0,IF(AND(INDIRECT(ADDRESS($I147,44))=0,INDIRECT(ADDRESS($I147,38))&lt;&gt;"UL"),INDIRECT(ADDRESS($I147,COLUMN()-12)),0),0), IF($J147&gt;0,IF(AND(INDIRECT(ADDRESS($J147,44))=0,INDIRECT(ADDRESS($J147,38))&lt;&gt;"UL"),INDIRECT(ADDRESS($J147,COLUMN()-12)),0),0), IF($K147&gt;0,IF(AND(INDIRECT(ADDRESS($K147,44))=0,INDIRECT(ADDRESS($K147,38))&lt;&gt;"UL"),INDIRECT(ADDRESS($K147,COLUMN()-12)),0),0), IF($L147&gt;0,IF(AND(INDIRECT(ADDRESS($L147,44))=0,INDIRECT(ADDRESS($L147,38))&lt;&gt;"UL"),INDIRECT(ADDRESS($L147,COLUMN()-12)),0),0), IF($M147&gt;0,IF(AND(INDIRECT(ADDRESS($M147,44))=0,INDIRECT(ADDRESS($M147,38))&lt;&gt;"UL"),INDIRECT(ADDRESS($M147,COLUMN()-12)),0),0))</f>
        <v>0</v>
      </c>
      <c r="BI147" s="57" cm="1">
        <f t="array" aca="1" ref="BI147" ca="1">SUM(IF($C147&gt;0,IF(AND(INDIRECT(ADDRESS($C147,44))=0,INDIRECT(ADDRESS($C147,38))&lt;&gt;"UL"),INDIRECT(ADDRESS($C147,COLUMN()-12)),0),0), IF($D147&gt;0,IF(AND(INDIRECT(ADDRESS($D147,44))=0,INDIRECT(ADDRESS($D147,38))&lt;&gt;"UL"),INDIRECT(ADDRESS($D147,COLUMN()-12)),0),0), IF($E147&gt;0,IF(AND(INDIRECT(ADDRESS($E147,44))=0,INDIRECT(ADDRESS($E147,38))&lt;&gt;"UL"),INDIRECT(ADDRESS($E147,COLUMN()-12)),0),0), IF($F147&gt;0,IF(AND(INDIRECT(ADDRESS($F147,44))=0,INDIRECT(ADDRESS($F147,38))&lt;&gt;"UL"),INDIRECT(ADDRESS($F147,COLUMN()-12)),0),0), IF($G147&gt;0,IF(AND(INDIRECT(ADDRESS($G147,44))=0,INDIRECT(ADDRESS($G147,38))&lt;&gt;"UL"),INDIRECT(ADDRESS($G147,COLUMN()-12)),0),0), IF($H147&gt;0,IF(AND(INDIRECT(ADDRESS($H147,44))=0,INDIRECT(ADDRESS($H147,38))&lt;&gt;"UL"),INDIRECT(ADDRESS($H147,COLUMN()-12)),0),0), IF($I147&gt;0,IF(AND(INDIRECT(ADDRESS($I147,44))=0,INDIRECT(ADDRESS($I147,38))&lt;&gt;"UL"),INDIRECT(ADDRESS($I147,COLUMN()-12)),0),0), IF($J147&gt;0,IF(AND(INDIRECT(ADDRESS($J147,44))=0,INDIRECT(ADDRESS($J147,38))&lt;&gt;"UL"),INDIRECT(ADDRESS($J147,COLUMN()-12)),0),0), IF($K147&gt;0,IF(AND(INDIRECT(ADDRESS($K147,44))=0,INDIRECT(ADDRESS($K147,38))&lt;&gt;"UL"),INDIRECT(ADDRESS($K147,COLUMN()-12)),0),0), IF($L147&gt;0,IF(AND(INDIRECT(ADDRESS($L147,44))=0,INDIRECT(ADDRESS($L147,38))&lt;&gt;"UL"),INDIRECT(ADDRESS($L147,COLUMN()-12)),0),0), IF($M147&gt;0,IF(AND(INDIRECT(ADDRESS($M147,44))=0,INDIRECT(ADDRESS($M147,38))&lt;&gt;"UL"),INDIRECT(ADDRESS($M147,COLUMN()-12)),0),0))</f>
        <v>0</v>
      </c>
      <c r="BJ147" s="57" cm="1">
        <f t="array" aca="1" ref="BJ147" ca="1">SUM(IF($C147&gt;0,IF(AND(INDIRECT(ADDRESS($C147,44))=0,INDIRECT(ADDRESS($C147,38))&lt;&gt;"UL"),INDIRECT(ADDRESS($C147,COLUMN()-12)),0),0), IF($D147&gt;0,IF(AND(INDIRECT(ADDRESS($D147,44))=0,INDIRECT(ADDRESS($D147,38))&lt;&gt;"UL"),INDIRECT(ADDRESS($D147,COLUMN()-12)),0),0), IF($E147&gt;0,IF(AND(INDIRECT(ADDRESS($E147,44))=0,INDIRECT(ADDRESS($E147,38))&lt;&gt;"UL"),INDIRECT(ADDRESS($E147,COLUMN()-12)),0),0), IF($F147&gt;0,IF(AND(INDIRECT(ADDRESS($F147,44))=0,INDIRECT(ADDRESS($F147,38))&lt;&gt;"UL"),INDIRECT(ADDRESS($F147,COLUMN()-12)),0),0), IF($G147&gt;0,IF(AND(INDIRECT(ADDRESS($G147,44))=0,INDIRECT(ADDRESS($G147,38))&lt;&gt;"UL"),INDIRECT(ADDRESS($G147,COLUMN()-12)),0),0), IF($H147&gt;0,IF(AND(INDIRECT(ADDRESS($H147,44))=0,INDIRECT(ADDRESS($H147,38))&lt;&gt;"UL"),INDIRECT(ADDRESS($H147,COLUMN()-12)),0),0), IF($I147&gt;0,IF(AND(INDIRECT(ADDRESS($I147,44))=0,INDIRECT(ADDRESS($I147,38))&lt;&gt;"UL"),INDIRECT(ADDRESS($I147,COLUMN()-12)),0),0), IF($J147&gt;0,IF(AND(INDIRECT(ADDRESS($J147,44))=0,INDIRECT(ADDRESS($J147,38))&lt;&gt;"UL"),INDIRECT(ADDRESS($J147,COLUMN()-12)),0),0), IF($K147&gt;0,IF(AND(INDIRECT(ADDRESS($K147,44))=0,INDIRECT(ADDRESS($K147,38))&lt;&gt;"UL"),INDIRECT(ADDRESS($K147,COLUMN()-12)),0),0), IF($L147&gt;0,IF(AND(INDIRECT(ADDRESS($L147,44))=0,INDIRECT(ADDRESS($L147,38))&lt;&gt;"UL"),INDIRECT(ADDRESS($L147,COLUMN()-12)),0),0), IF($M147&gt;0,IF(AND(INDIRECT(ADDRESS($M147,44))=0,INDIRECT(ADDRESS($M147,38))&lt;&gt;"UL"),INDIRECT(ADDRESS($M147,COLUMN()-12)),0),0))</f>
        <v>0</v>
      </c>
      <c r="BK147" s="57">
        <f t="shared" ca="1" si="106"/>
        <v>0</v>
      </c>
      <c r="BL147" s="58">
        <f t="shared" ca="1" si="107"/>
        <v>0</v>
      </c>
      <c r="BM147" s="57" cm="1">
        <f t="array" aca="1" ref="BM147" ca="1">SUM(IF($C147&gt;0,IF(AND(INDIRECT(ADDRESS($C147,44))=0,INDIRECT(ADDRESS($C147,38))&lt;&gt;"UL"),INDIRECT(ADDRESS($C147,COLUMN()-12)),0),0), IF($D147&gt;0,IF(AND(INDIRECT(ADDRESS($D147,44))=0,INDIRECT(ADDRESS($D147,38))&lt;&gt;"UL"),INDIRECT(ADDRESS($D147,COLUMN()-12)),0),0), IF($E147&gt;0,IF(AND(INDIRECT(ADDRESS($E147,44))=0,INDIRECT(ADDRESS($E147,38))&lt;&gt;"UL"),INDIRECT(ADDRESS($E147,COLUMN()-12)),0),0), IF($F147&gt;0,IF(AND(INDIRECT(ADDRESS($F147,44))=0,INDIRECT(ADDRESS($F147,38))&lt;&gt;"UL"),INDIRECT(ADDRESS($F147,COLUMN()-12)),0),0), IF($G147&gt;0,IF(AND(INDIRECT(ADDRESS($G147,44))=0,INDIRECT(ADDRESS($G147,38))&lt;&gt;"UL"),INDIRECT(ADDRESS($G147,COLUMN()-12)),0),0), IF($H147&gt;0,IF(AND(INDIRECT(ADDRESS($H147,44))=0,INDIRECT(ADDRESS($H147,38))&lt;&gt;"UL"),INDIRECT(ADDRESS($H147,COLUMN()-12)),0),0), IF($I147&gt;0,IF(AND(INDIRECT(ADDRESS($I147,44))=0,INDIRECT(ADDRESS($I147,38))&lt;&gt;"UL"),INDIRECT(ADDRESS($I147,COLUMN()-12)),0),0), IF($J147&gt;0,IF(AND(INDIRECT(ADDRESS($J147,44))=0,INDIRECT(ADDRESS($J147,38))&lt;&gt;"UL"),INDIRECT(ADDRESS($J147,COLUMN()-12)),0),0), IF($K147&gt;0,IF(AND(INDIRECT(ADDRESS($K147,44))=0,INDIRECT(ADDRESS($K147,38))&lt;&gt;"UL"),INDIRECT(ADDRESS($K147,COLUMN()-11)),0),0), IF($L147&gt;0,IF(AND(INDIRECT(ADDRESS($L147,44))=0,INDIRECT(ADDRESS($L147,38))&lt;&gt;"UL"),INDIRECT(ADDRESS($L147,COLUMN()-11)),0),0), IF($M147&gt;0,IF(AND(INDIRECT(ADDRESS($M147,44))=0,INDIRECT(ADDRESS($M147,38))&lt;&gt;"UL"),INDIRECT(ADDRESS($M147,COLUMN()-11)),0),0))</f>
        <v>0</v>
      </c>
      <c r="BN147" s="57" cm="1">
        <f t="array" aca="1" ref="BN147" ca="1">SUM(IF($C147&gt;0,IF(AND(INDIRECT(ADDRESS($C147,44))=0,INDIRECT(ADDRESS($C147,38))&lt;&gt;"UL"),INDIRECT(ADDRESS($C147,COLUMN()-12)),0),0), IF($D147&gt;0,IF(AND(INDIRECT(ADDRESS($D147,44))=0,INDIRECT(ADDRESS($D147,38))&lt;&gt;"UL"),INDIRECT(ADDRESS($D147,COLUMN()-12)),0),0), IF($E147&gt;0,IF(AND(INDIRECT(ADDRESS($E147,44))=0,INDIRECT(ADDRESS($E147,38))&lt;&gt;"UL"),INDIRECT(ADDRESS($E147,COLUMN()-12)),0),0), IF($F147&gt;0,IF(AND(INDIRECT(ADDRESS($F147,44))=0,INDIRECT(ADDRESS($F147,38))&lt;&gt;"UL"),INDIRECT(ADDRESS($F147,COLUMN()-12)),0),0), IF($G147&gt;0,IF(AND(INDIRECT(ADDRESS($G147,44))=0,INDIRECT(ADDRESS($G147,38))&lt;&gt;"UL"),INDIRECT(ADDRESS($G147,COLUMN()-12)),0),0), IF($H147&gt;0,IF(AND(INDIRECT(ADDRESS($H147,44))=0,INDIRECT(ADDRESS($H147,38))&lt;&gt;"UL"),INDIRECT(ADDRESS($H147,COLUMN()-12)),0),0), IF($I147&gt;0,IF(AND(INDIRECT(ADDRESS($I147,44))=0,INDIRECT(ADDRESS($I147,38))&lt;&gt;"UL"),INDIRECT(ADDRESS($I147,COLUMN()-12)),0),0), IF($J147&gt;0,IF(AND(INDIRECT(ADDRESS($J147,44))=0,INDIRECT(ADDRESS($J147,38))&lt;&gt;"UL"),INDIRECT(ADDRESS($J147,COLUMN()-12)),0),0), IF($K147&gt;0,IF(AND(INDIRECT(ADDRESS($K147,44))=0,INDIRECT(ADDRESS($K147,38))&lt;&gt;"UL"),INDIRECT(ADDRESS($K147,COLUMN()-11)),0),0), IF($L147&gt;0,IF(AND(INDIRECT(ADDRESS($L147,44))=0,INDIRECT(ADDRESS($L147,38))&lt;&gt;"UL"),INDIRECT(ADDRESS($L147,COLUMN()-11)),0),0), IF($M147&gt;0,IF(AND(INDIRECT(ADDRESS($M147,44))=0,INDIRECT(ADDRESS($M147,38))&lt;&gt;"UL"),INDIRECT(ADDRESS($M147,COLUMN()-11)),0),0))</f>
        <v>0</v>
      </c>
      <c r="BO147" s="57" cm="1">
        <f t="array" aca="1" ref="BO147" ca="1">SUM(IF($C147&gt;0,IF(AND(INDIRECT(ADDRESS($C147,44))=0,INDIRECT(ADDRESS($C147,38))&lt;&gt;"UL"),INDIRECT(ADDRESS($C147,COLUMN()-12)),0),0), IF($D147&gt;0,IF(AND(INDIRECT(ADDRESS($D147,44))=0,INDIRECT(ADDRESS($D147,38))&lt;&gt;"UL"),INDIRECT(ADDRESS($D147,COLUMN()-12)),0),0), IF($E147&gt;0,IF(AND(INDIRECT(ADDRESS($E147,44))=0,INDIRECT(ADDRESS($E147,38))&lt;&gt;"UL"),INDIRECT(ADDRESS($E147,COLUMN()-12)),0),0), IF($F147&gt;0,IF(AND(INDIRECT(ADDRESS($F147,44))=0,INDIRECT(ADDRESS($F147,38))&lt;&gt;"UL"),INDIRECT(ADDRESS($F147,COLUMN()-12)),0),0), IF($G147&gt;0,IF(AND(INDIRECT(ADDRESS($G147,44))=0,INDIRECT(ADDRESS($G147,38))&lt;&gt;"UL"),INDIRECT(ADDRESS($G147,COLUMN()-12)),0),0), IF($H147&gt;0,IF(AND(INDIRECT(ADDRESS($H147,44))=0,INDIRECT(ADDRESS($H147,38))&lt;&gt;"UL"),INDIRECT(ADDRESS($H147,COLUMN()-12)),0),0), IF($I147&gt;0,IF(AND(INDIRECT(ADDRESS($I147,44))=0,INDIRECT(ADDRESS($I147,38))&lt;&gt;"UL"),INDIRECT(ADDRESS($I147,COLUMN()-12)),0),0), IF($J147&gt;0,IF(AND(INDIRECT(ADDRESS($J147,44))=0,INDIRECT(ADDRESS($J147,38))&lt;&gt;"UL"),INDIRECT(ADDRESS($J147,COLUMN()-12)),0),0), IF($K147&gt;0,IF(AND(INDIRECT(ADDRESS($K147,44))=0,INDIRECT(ADDRESS($K147,38))&lt;&gt;"UL"),INDIRECT(ADDRESS($K147,COLUMN()-11)),0),0), IF($L147&gt;0,IF(AND(INDIRECT(ADDRESS($L147,44))=0,INDIRECT(ADDRESS($L147,38))&lt;&gt;"UL"),INDIRECT(ADDRESS($L147,COLUMN()-11)),0),0), IF($M147&gt;0,IF(AND(INDIRECT(ADDRESS($M147,44))=0,INDIRECT(ADDRESS($M147,38))&lt;&gt;"UL"),INDIRECT(ADDRESS($M147,COLUMN()-11)),0),0))</f>
        <v>0</v>
      </c>
      <c r="BP147" s="57" cm="1">
        <f t="array" aca="1" ref="BP147" ca="1">SUM(IF($C147&gt;0,IF(AND(INDIRECT(ADDRESS($C147,44))=0,INDIRECT(ADDRESS($C147,38))&lt;&gt;"UL"),INDIRECT(ADDRESS($C147,COLUMN()-12)),0),0), IF($D147&gt;0,IF(AND(INDIRECT(ADDRESS($D147,44))=0,INDIRECT(ADDRESS($D147,38))&lt;&gt;"UL"),INDIRECT(ADDRESS($D147,COLUMN()-12)),0),0), IF($E147&gt;0,IF(AND(INDIRECT(ADDRESS($E147,44))=0,INDIRECT(ADDRESS($E147,38))&lt;&gt;"UL"),INDIRECT(ADDRESS($E147,COLUMN()-12)),0),0), IF($F147&gt;0,IF(AND(INDIRECT(ADDRESS($F147,44))=0,INDIRECT(ADDRESS($F147,38))&lt;&gt;"UL"),INDIRECT(ADDRESS($F147,COLUMN()-12)),0),0), IF($G147&gt;0,IF(AND(INDIRECT(ADDRESS($G147,44))=0,INDIRECT(ADDRESS($G147,38))&lt;&gt;"UL"),INDIRECT(ADDRESS($G147,COLUMN()-12)),0),0), IF($H147&gt;0,IF(AND(INDIRECT(ADDRESS($H147,44))=0,INDIRECT(ADDRESS($H147,38))&lt;&gt;"UL"),INDIRECT(ADDRESS($H147,COLUMN()-12)),0),0), IF($I147&gt;0,IF(AND(INDIRECT(ADDRESS($I147,44))=0,INDIRECT(ADDRESS($I147,38))&lt;&gt;"UL"),INDIRECT(ADDRESS($I147,COLUMN()-12)),0),0), IF($J147&gt;0,IF(AND(INDIRECT(ADDRESS($J147,44))=0,INDIRECT(ADDRESS($J147,38))&lt;&gt;"UL"),INDIRECT(ADDRESS($J147,COLUMN()-12)),0),0), IF($K147&gt;0,IF(AND(INDIRECT(ADDRESS($K147,44))=0,INDIRECT(ADDRESS($K147,38))&lt;&gt;"UL"),INDIRECT(ADDRESS($K147,COLUMN()-11)),0),0), IF($L147&gt;0,IF(AND(INDIRECT(ADDRESS($L147,44))=0,INDIRECT(ADDRESS($L147,38))&lt;&gt;"UL"),INDIRECT(ADDRESS($L147,COLUMN()-11)),0),0), IF($M147&gt;0,IF(AND(INDIRECT(ADDRESS($M147,44))=0,INDIRECT(ADDRESS($M147,38))&lt;&gt;"UL"),INDIRECT(ADDRESS($M147,COLUMN()-11)),0),0))</f>
        <v>0</v>
      </c>
      <c r="BQ147" s="57">
        <f t="shared" ca="1" si="108"/>
        <v>0</v>
      </c>
      <c r="BR147" s="161">
        <f t="shared" ca="1" si="109"/>
        <v>64.824566286958756</v>
      </c>
      <c r="BS147" s="56"/>
      <c r="BT147" s="56">
        <f t="shared" ca="1" si="110"/>
        <v>3.5319544981794624</v>
      </c>
      <c r="BU147" s="56">
        <f t="shared" ca="1" si="111"/>
        <v>0.12614123207783795</v>
      </c>
      <c r="BV147" s="57" t="s">
        <v>34</v>
      </c>
      <c r="BW147" s="57" cm="1">
        <f t="array" aca="1" ref="BW147" ca="1">SUM(IF($C147&gt;0,IF(AND(INDIRECT(ADDRESS($C147,44))=0,INDIRECT(ADDRESS($C147,38))="UL",ISERROR(SEARCH("Rear",INDIRECT(ADDRESS($C147,33)))),ISERROR(SEARCH("Side",INDIRECT(ADDRESS($C147,33))))),INDIRECT(ADDRESS($C147,COLUMN())),0),0),IF($D147&gt;0,IF(AND(INDIRECT(ADDRESS($D147,44))=0,INDIRECT(ADDRESS($D147,38))="UL",ISERROR(SEARCH("Rear",INDIRECT(ADDRESS($D147,33)))),ISERROR(SEARCH("Side",INDIRECT(ADDRESS($D147,33))))),INDIRECT(ADDRESS($D147,COLUMN())),0),0),IF($E147&gt;0,IF(AND(INDIRECT(ADDRESS($E147,44))=0,INDIRECT(ADDRESS($E147,38))="UL",ISERROR(SEARCH("Rear",INDIRECT(ADDRESS($E147,33)))),ISERROR(SEARCH("Side",INDIRECT(ADDRESS($E147,33))))),INDIRECT(ADDRESS($E147,COLUMN())),0),0),IF($F147&gt;0,IF(AND(INDIRECT(ADDRESS($F147,44))=0,INDIRECT(ADDRESS($F147,38))="UL",ISERROR(SEARCH("Rear",INDIRECT(ADDRESS($F147,33)))),ISERROR(SEARCH("Side",INDIRECT(ADDRESS($F147,33))))),INDIRECT(ADDRESS($F147,COLUMN())),0),0),IF($G147&gt;0,IF(AND(INDIRECT(ADDRESS($G147,44))=0,INDIRECT(ADDRESS($G147,38))="UL",ISERROR(SEARCH("Rear",INDIRECT(ADDRESS($G147,33)))),ISERROR(SEARCH("Side",INDIRECT(ADDRESS($G147,33))))),INDIRECT(ADDRESS($G147,COLUMN())),0),0),IF($H147&gt;0,IF(AND(INDIRECT(ADDRESS($H147,44))=0,INDIRECT(ADDRESS($H147,38))="UL",ISERROR(SEARCH("Rear",INDIRECT(ADDRESS($H147,33)))),ISERROR(SEARCH("Side",INDIRECT(ADDRESS($H147,33))))),INDIRECT(ADDRESS($H147,COLUMN())),0),0),IF($I147&gt;0,IF(AND(INDIRECT(ADDRESS($I147,44))=0,INDIRECT(ADDRESS($I147,38))="UL",ISERROR(SEARCH("Rear",INDIRECT(ADDRESS($I147,33)))),ISERROR(SEARCH("Side",INDIRECT(ADDRESS($I147,33))))),INDIRECT(ADDRESS($I147,COLUMN())),0),0),IF($J147&gt;0,IF(AND(INDIRECT(ADDRESS($J147,44))=0,INDIRECT(ADDRESS($J147,38))="UL",ISERROR(SEARCH("Rear",INDIRECT(ADDRESS($J147,33)))),ISERROR(SEARCH("Side",INDIRECT(ADDRESS($J147,33))))),INDIRECT(ADDRESS($J147,COLUMN())),0),0),IF($K147&gt;0,IF(AND(INDIRECT(ADDRESS($K147,44))=0,INDIRECT(ADDRESS($K147,38))="UL",ISERROR(SEARCH("Rear",INDIRECT(ADDRESS($K147,33)))),ISERROR(SEARCH("Side",INDIRECT(ADDRESS($K147,33))))),INDIRECT(ADDRESS($K147,COLUMN())),0),0),IF($L147&gt;0,IF(AND(INDIRECT(ADDRESS($L147,44))=0,INDIRECT(ADDRESS($L147,38))="UL",ISERROR(SEARCH("Rear",INDIRECT(ADDRESS($L147,33)))),ISERROR(SEARCH("Side",INDIRECT(ADDRESS($L147,33))))),INDIRECT(ADDRESS($L147,COLUMN())),0),0),IF($M147&gt;0,IF(AND(INDIRECT(ADDRESS($M147,44))=0,INDIRECT(ADDRESS($M147,38))="UL",ISERROR(SEARCH("Rear",INDIRECT(ADDRESS($M147,33)))),ISERROR(SEARCH("Side",INDIRECT(ADDRESS($M147,33))))),INDIRECT(ADDRESS($M147,COLUMN())),0),0))</f>
        <v>0.83333333333333326</v>
      </c>
      <c r="BX147" s="57">
        <f t="shared" ca="1" si="112"/>
        <v>0.83333333333333326</v>
      </c>
      <c r="BY147" s="57" cm="1">
        <f t="array" aca="1" ref="BY147" ca="1">SUM(IF($C147&gt;0,IF(AND(INDIRECT(ADDRESS($C147,44))=0,INDIRECT(ADDRESS($C147,38))="UL"),INDIRECT(ADDRESS($C147,COLUMN())),0),0),IF($D147&gt;0,IF(AND(INDIRECT(ADDRESS($D147,44))=0,INDIRECT(ADDRESS($D147,38))="UL"),INDIRECT(ADDRESS($D147,COLUMN())),0),0),IF($E147&gt;0,IF(AND(INDIRECT(ADDRESS($E147,44))=0,INDIRECT(ADDRESS($E147,38))="UL"),INDIRECT(ADDRESS($E147,COLUMN())),0),0),IF($F147&gt;0,IF(AND(INDIRECT(ADDRESS($F147,44))=0,INDIRECT(ADDRESS($F147,38))="UL"),INDIRECT(ADDRESS($F147,COLUMN())),0),0),IF($G147&gt;0,IF(AND(INDIRECT(ADDRESS($G147,44))=0,INDIRECT(ADDRESS($G147,38))="UL"),INDIRECT(ADDRESS($G147,COLUMN())),0),0),IF($H147&gt;0,IF(AND(INDIRECT(ADDRESS($H147,44))=0,INDIRECT(ADDRESS($H147,38))="UL"),INDIRECT(ADDRESS($H147,COLUMN())),0),0),IF($I147&gt;0,IF(AND(INDIRECT(ADDRESS($I147,44))=0,INDIRECT(ADDRESS($I147,38))="UL"),INDIRECT(ADDRESS($I147,COLUMN())),0),0),IF($J147&gt;0,IF(AND(INDIRECT(ADDRESS($J147,44))=0,INDIRECT(ADDRESS($J147,38))="UL"),INDIRECT(ADDRESS($J147,COLUMN())),0),0),IF($K147&gt;0,IF(AND(INDIRECT(ADDRESS($K147,44))=0,INDIRECT(ADDRESS($K147,38))="UL"),INDIRECT(ADDRESS($K147,COLUMN())),0),0),IF($L147&gt;0,IF(AND(INDIRECT(ADDRESS($L147,44))=0,INDIRECT(ADDRESS($L147,38))="UL"),INDIRECT(ADDRESS($L147,COLUMN())),0),0),IF($M147&gt;0,IF(AND(INDIRECT(ADDRESS($M147,44))=0,INDIRECT(ADDRESS($M147,38))="UL"),INDIRECT(ADDRESS($M147,COLUMN())),0),0))</f>
        <v>0.27777777777777779</v>
      </c>
      <c r="BZ147" s="57" cm="1">
        <f t="array" aca="1" ref="BZ147" ca="1">SUM(IF($C147&gt;0,IF(AND(INDIRECT(ADDRESS($C147,44))=0,INDIRECT(ADDRESS($C147,38))="UL"),INDIRECT(ADDRESS($C147,COLUMN())),0),0),IF($D147&gt;0,IF(AND(INDIRECT(ADDRESS($D147,44))=0,INDIRECT(ADDRESS($D147,38))="UL"),INDIRECT(ADDRESS($D147,COLUMN())),0),0),IF($E147&gt;0,IF(AND(INDIRECT(ADDRESS($E147,44))=0,INDIRECT(ADDRESS($E147,38))="UL"),INDIRECT(ADDRESS($E147,COLUMN())),0),0),IF($F147&gt;0,IF(AND(INDIRECT(ADDRESS($F147,44))=0,INDIRECT(ADDRESS($F147,38))="UL"),INDIRECT(ADDRESS($F147,COLUMN())),0),0),IF($G147&gt;0,IF(AND(INDIRECT(ADDRESS($G147,44))=0,INDIRECT(ADDRESS($G147,38))="UL"),INDIRECT(ADDRESS($G147,COLUMN())),0),0),IF($H147&gt;0,IF(AND(INDIRECT(ADDRESS($H147,44))=0,INDIRECT(ADDRESS($H147,38))="UL"),INDIRECT(ADDRESS($H147,COLUMN())),0),0),IF($I147&gt;0,IF(AND(INDIRECT(ADDRESS($I147,44))=0,INDIRECT(ADDRESS($I147,38))="UL"),INDIRECT(ADDRESS($I147,COLUMN())),0),0),IF($J147&gt;0,IF(AND(INDIRECT(ADDRESS($J147,44))=0,INDIRECT(ADDRESS($J147,38))="UL"),INDIRECT(ADDRESS($J147,COLUMN())),0),0),IF($K147&gt;0,IF(AND(INDIRECT(ADDRESS($K147,44))=0,INDIRECT(ADDRESS($K147,38))="UL"),INDIRECT(ADDRESS($K147,COLUMN())),0),0),IF($L147&gt;0,IF(AND(INDIRECT(ADDRESS($L147,44))=0,INDIRECT(ADDRESS($L147,38))="UL"),INDIRECT(ADDRESS($L147,COLUMN())),0),0),IF($M147&gt;0,IF(AND(INDIRECT(ADDRESS($M147,44))=0,INDIRECT(ADDRESS($M147,38))="UL"),INDIRECT(ADDRESS($M147,COLUMN())),0),0))</f>
        <v>0.1111111111111111</v>
      </c>
      <c r="CA147" s="57">
        <f t="shared" ca="1" si="113"/>
        <v>0.1111111111111111</v>
      </c>
      <c r="CB147" s="57" cm="1">
        <f t="array" aca="1" ref="CB147" ca="1">SUM(IF($C147&gt;0,IF(AND(INDIRECT(ADDRESS($C147,44))=0,INDIRECT(ADDRESS($C147,38))&lt;&gt;"UL"),INDIRECT(ADDRESS($C147,COLUMN())),0),0),IF($D147&gt;0,IF(AND(INDIRECT(ADDRESS($D147,44))=0,INDIRECT(ADDRESS($D147,38))&lt;&gt;"UL"),INDIRECT(ADDRESS($D147,COLUMN())),0),0),IF($E147&gt;0,IF(AND(INDIRECT(ADDRESS($E147,44))=0,INDIRECT(ADDRESS($E147,38))&lt;&gt;"UL"),INDIRECT(ADDRESS($E147,COLUMN())),0),0),IF($F147&gt;0,IF(AND(INDIRECT(ADDRESS($F147,44))=0,INDIRECT(ADDRESS($F147,38))&lt;&gt;"UL"),INDIRECT(ADDRESS($F147,COLUMN())),0),0),IF($G147&gt;0,IF(AND(INDIRECT(ADDRESS($G147,44))=0,INDIRECT(ADDRESS($G147,38))&lt;&gt;"UL"),INDIRECT(ADDRESS($G147,COLUMN())),0),0),IF($H147&gt;0,IF(AND(INDIRECT(ADDRESS($H147,44))=0,INDIRECT(ADDRESS($H147,38))&lt;&gt;"UL"),INDIRECT(ADDRESS($H147,COLUMN())),0),0),IF($I147&gt;0,IF(AND(INDIRECT(ADDRESS($I147,44))=0,INDIRECT(ADDRESS($I147,38))&lt;&gt;"UL"),INDIRECT(ADDRESS($I147,COLUMN())),0),0),IF($J147&gt;0,IF(AND(INDIRECT(ADDRESS($J147,44))=0,INDIRECT(ADDRESS($J147,38))&lt;&gt;"UL"),INDIRECT(ADDRESS($J147,COLUMN())),0),0),IF($K147&gt;0,IF(AND(INDIRECT(ADDRESS($K147,44))=0,INDIRECT(ADDRESS($K147,38))&lt;&gt;"UL"),INDIRECT(ADDRESS($K147,COLUMN())),0),0),IF($L147&gt;0,IF(AND(INDIRECT(ADDRESS($L147,44))=0,INDIRECT(ADDRESS($L147,38))&lt;&gt;"UL"),INDIRECT(ADDRESS($L147,COLUMN())),0),0),IF($M147&gt;0,IF(AND(INDIRECT(ADDRESS($M147,44))=0,INDIRECT(ADDRESS($M147,38))&lt;&gt;"UL"),INDIRECT(ADDRESS($M147,COLUMN())),0),0))</f>
        <v>0</v>
      </c>
      <c r="CC147" s="57">
        <f t="shared" ca="1" si="114"/>
        <v>0</v>
      </c>
      <c r="CD147" s="57" cm="1">
        <f t="array" aca="1" ref="CD147" ca="1">SUM(IF($C147&gt;0,IF(AND(INDIRECT(ADDRESS($C147,44))=0,INDIRECT(ADDRESS($C147,38))&lt;&gt;"UL"),INDIRECT(ADDRESS($C147,COLUMN())),0),0),IF($D147&gt;0,IF(AND(INDIRECT(ADDRESS($D147,44))=0,INDIRECT(ADDRESS($D147,38))&lt;&gt;"UL"),INDIRECT(ADDRESS($D147,COLUMN())),0),0),IF($E147&gt;0,IF(AND(INDIRECT(ADDRESS($E147,44))=0,INDIRECT(ADDRESS($E147,38))&lt;&gt;"UL"),INDIRECT(ADDRESS($E147,COLUMN())),0),0),IF($F147&gt;0,IF(AND(INDIRECT(ADDRESS($F147,44))=0,INDIRECT(ADDRESS($F147,38))&lt;&gt;"UL"),INDIRECT(ADDRESS($F147,COLUMN())),0),0),IF($G147&gt;0,IF(AND(INDIRECT(ADDRESS($G147,44))=0,INDIRECT(ADDRESS($G147,38))&lt;&gt;"UL"),INDIRECT(ADDRESS($G147,COLUMN())),0),0),IF($H147&gt;0,IF(AND(INDIRECT(ADDRESS($H147,44))=0,INDIRECT(ADDRESS($H147,38))&lt;&gt;"UL"),INDIRECT(ADDRESS($H147,COLUMN())),0),0),IF($I147&gt;0,IF(AND(INDIRECT(ADDRESS($I147,44))=0,INDIRECT(ADDRESS($I147,38))&lt;&gt;"UL"),INDIRECT(ADDRESS($I147,COLUMN())),0),0),IF($J147&gt;0,IF(AND(INDIRECT(ADDRESS($J147,44))=0,INDIRECT(ADDRESS($J147,38))&lt;&gt;"UL"),INDIRECT(ADDRESS($J147,COLUMN())),0),0),IF($K147&gt;0,IF(AND(INDIRECT(ADDRESS($K147,44))=0,INDIRECT(ADDRESS($K147,38))&lt;&gt;"UL"),INDIRECT(ADDRESS($K147,COLUMN())),0),0),IF($L147&gt;0,IF(AND(INDIRECT(ADDRESS($L147,44))=0,INDIRECT(ADDRESS($L147,38))&lt;&gt;"UL"),INDIRECT(ADDRESS($L147,COLUMN())),0),0),IF($M147&gt;0,IF(AND(INDIRECT(ADDRESS($M147,44))=0,INDIRECT(ADDRESS($M147,38))&lt;&gt;"UL"),INDIRECT(ADDRESS($M147,COLUMN())),0),0))</f>
        <v>0</v>
      </c>
      <c r="CE147" s="57" cm="1">
        <f t="array" aca="1" ref="CE147" ca="1">SUM(IF($C147&gt;0,IF(AND(INDIRECT(ADDRESS($C147,44))=0,INDIRECT(ADDRESS($C147,38))&lt;&gt;"UL"),INDIRECT(ADDRESS($C147,COLUMN())),0),0),IF($D147&gt;0,IF(AND(INDIRECT(ADDRESS($D147,44))=0,INDIRECT(ADDRESS($D147,38))&lt;&gt;"UL"),INDIRECT(ADDRESS($D147,COLUMN())),0),0),IF($E147&gt;0,IF(AND(INDIRECT(ADDRESS($E147,44))=0,INDIRECT(ADDRESS($E147,38))&lt;&gt;"UL"),INDIRECT(ADDRESS($E147,COLUMN())),0),0),IF($F147&gt;0,IF(AND(INDIRECT(ADDRESS($F147,44))=0,INDIRECT(ADDRESS($F147,38))&lt;&gt;"UL"),INDIRECT(ADDRESS($F147,COLUMN())),0),0),IF($G147&gt;0,IF(AND(INDIRECT(ADDRESS($G147,44))=0,INDIRECT(ADDRESS($G147,38))&lt;&gt;"UL"),INDIRECT(ADDRESS($G147,COLUMN())),0),0),IF($H147&gt;0,IF(AND(INDIRECT(ADDRESS($H147,44))=0,INDIRECT(ADDRESS($H147,38))&lt;&gt;"UL"),INDIRECT(ADDRESS($H147,COLUMN())),0),0),IF($I147&gt;0,IF(AND(INDIRECT(ADDRESS($I147,44))=0,INDIRECT(ADDRESS($I147,38))&lt;&gt;"UL"),INDIRECT(ADDRESS($I147,COLUMN())),0),0),IF($J147&gt;0,IF(AND(INDIRECT(ADDRESS($J147,44))=0,INDIRECT(ADDRESS($J147,38))&lt;&gt;"UL"),INDIRECT(ADDRESS($J147,COLUMN())),0),0),IF($K147&gt;0,IF(AND(INDIRECT(ADDRESS($K147,44))=0,INDIRECT(ADDRESS($K147,38))&lt;&gt;"UL"),INDIRECT(ADDRESS($K147,COLUMN())),0),0),IF($L147&gt;0,IF(AND(INDIRECT(ADDRESS($L147,44))=0,INDIRECT(ADDRESS($L147,38))&lt;&gt;"UL"),INDIRECT(ADDRESS($L147,COLUMN())),0),0),IF($M147&gt;0,IF(AND(INDIRECT(ADDRESS($M147,44))=0,INDIRECT(ADDRESS($M147,38))&lt;&gt;"UL"),INDIRECT(ADDRESS($M147,COLUMN())),0),0))</f>
        <v>0</v>
      </c>
      <c r="CF147" s="57">
        <f t="shared" ca="1" si="115"/>
        <v>0</v>
      </c>
      <c r="CG147" s="57">
        <f t="shared" ca="1" si="116"/>
        <v>1.7847985095656527</v>
      </c>
      <c r="CH147" s="57">
        <f t="shared" ca="1" si="117"/>
        <v>6.3742803913059018E-2</v>
      </c>
      <c r="CI147" s="19">
        <f t="shared" ca="1" si="118"/>
        <v>17.561409535314752</v>
      </c>
      <c r="CJ147" s="19"/>
      <c r="CK147" s="57" cm="1">
        <f t="array" aca="1" ref="CK147" ca="1">IF(AU147="S", SUM(IF($C147&gt;0,IF(INDIRECT(ADDRESS($C147,43))&lt;&gt;1,INDIRECT(ADDRESS($C147,48)),0),0), IF($D147&gt;0,IF(INDIRECT(ADDRESS($D147,43))&lt;&gt;1,INDIRECT(ADDRESS($D147,48)),0),0), IF($E147&gt;0,IF(INDIRECT(ADDRESS($E147,43))&lt;&gt;1,INDIRECT(ADDRESS($E147,48)),0),0), IF($F147&gt;0,IF(INDIRECT(ADDRESS($F147,43))&lt;&gt;1,INDIRECT(ADDRESS($F147,48)),0),0), IF($G147&gt;0,IF(INDIRECT(ADDRESS($G147,43))&lt;&gt;1,INDIRECT(ADDRESS($G147,48)),0),0), IF($H147&gt;0,IF(INDIRECT(ADDRESS($H147,43))&lt;&gt;1,INDIRECT(ADDRESS($H147,48)),0),0), IF($I147&gt;0,IF(INDIRECT(ADDRESS($I147,43))&lt;&gt;1,INDIRECT(ADDRESS($I147,48)),0),0), IF($J147&gt;0,IF(INDIRECT(ADDRESS($J147,43))&lt;&gt;1,INDIRECT(ADDRESS($J147,48)),0),0), IF($K147&gt;0,IF(INDIRECT(ADDRESS($K147,43))&lt;&gt;1,INDIRECT(ADDRESS($K147,48)),0),0), IF($L147&gt;0,IF(INDIRECT(ADDRESS($L147,43))&lt;&gt;1,INDIRECT(ADDRESS($L147,48)),0),0), IF($M147&gt;0,IF(INDIRECT(ADDRESS($M147,43))&lt;&gt;1,INDIRECT(ADDRESS($M147,48)),0),0)), IF(AU147="L",SUM(IF($C147&gt;0,IF(INDIRECT(ADDRESS($C147,43))&lt;&gt;1,INDIRECT(ADDRESS($C147,50)),0),0), IF($D147&gt;0,IF(INDIRECT(ADDRESS($D147,43))&lt;&gt;1,INDIRECT(ADDRESS($D147,50)),0),0), IF($E147&gt;0,IF(INDIRECT(ADDRESS($E147,43))&lt;&gt;1,INDIRECT(ADDRESS($E147,50)),0),0), IF($F147&gt;0,IF(INDIRECT(ADDRESS($F147,43))&lt;&gt;1,INDIRECT(ADDRESS($F147,50)),0),0), IF($G147&gt;0,IF(INDIRECT(ADDRESS($G147,43))&lt;&gt;1,INDIRECT(ADDRESS($G147,50)),0),0), IF($G147&gt;0,IF(INDIRECT(ADDRESS($G147,43))&lt;&gt;1,INDIRECT(ADDRESS($G147,50)),0),0), IF($H147&gt;0,IF(INDIRECT(ADDRESS($H147,43))&lt;&gt;1,INDIRECT(ADDRESS($H147,50)),0),0), IF($I147&gt;0,IF(INDIRECT(ADDRESS($I147,43))&lt;&gt;1,INDIRECT(ADDRESS($I147,50)),0),0), IF($J147&gt;0,IF(INDIRECT(ADDRESS($J147,43))&lt;&gt;1,INDIRECT(ADDRESS($J147,50)),0),0), IF($K147&gt;0,IF(INDIRECT(ADDRESS($K147,43))&lt;&gt;1,INDIRECT(ADDRESS($K147,50)),0),0), IF($L147&gt;0,IF(INDIRECT(ADDRESS($L147,43))&lt;&gt;1,INDIRECT(ADDRESS($L147,50)),0),0), IF($M147&gt;0,IF(INDIRECT(ADDRESS($M147,43))&lt;&gt;1,INDIRECT(ADDRESS($M147,50)),0),0)), SUM(IF($C147&gt;0,IF(INDIRECT(ADDRESS($C147,43))&lt;&gt;1,INDIRECT(ADDRESS($C147,49)),0),0), IF($D147&gt;0,IF(INDIRECT(ADDRESS($D147,43))&lt;&gt;1,INDIRECT(ADDRESS($D147,49)),0),0), IF($E147&gt;0,IF(INDIRECT(ADDRESS($E147,43))&lt;&gt;1,INDIRECT(ADDRESS($E147,49)),0),0), IF($F147&gt;0,IF(INDIRECT(ADDRESS($F147,43))&lt;&gt;1,INDIRECT(ADDRESS($F147,49)),0),0), IF($G147&gt;0,IF(INDIRECT(ADDRESS($G147,43))&lt;&gt;1,INDIRECT(ADDRESS($G147,49)),0),0), IF($G147&gt;0,IF(INDIRECT(ADDRESS($G147,43))&lt;&gt;1,INDIRECT(ADDRESS($G147,49)),0),0), IF($H147&gt;0,IF(INDIRECT(ADDRESS($H147,43))&lt;&gt;1,INDIRECT(ADDRESS($H147,49)),0),0), IF($I147&gt;0,IF(INDIRECT(ADDRESS($I147,43))&lt;&gt;1,INDIRECT(ADDRESS($I147,49)),0),0), IF($J147&gt;0,IF(INDIRECT(ADDRESS($J147,43))&lt;&gt;1,INDIRECT(ADDRESS($J147,49)),0),0), IF($K147&gt;0,IF(INDIRECT(ADDRESS($K147,43))&lt;&gt;1,INDIRECT(ADDRESS($K147,49)),0),0), IF($L147&gt;0,IF(INDIRECT(ADDRESS($L147,43))&lt;&gt;1,INDIRECT(ADDRESS($L147,49)),0),0), IF($M147&gt;0,IF(INDIRECT(ADDRESS($M147,43))&lt;&gt;1,INDIRECT(ADDRESS($M147,49)),0),0))))</f>
        <v>1.6666666666666665</v>
      </c>
      <c r="CL147" s="57" cm="1">
        <f t="array" aca="1" ref="CL147" ca="1">SUM(IF($C147&gt;0,IF(INDIRECT(ADDRESS($C147,44))=1,INDIRECT(ADDRESS($C147,90)),0),0), IF($D147&gt;0,IF(INDIRECT(ADDRESS($D147,44))=1,INDIRECT(ADDRESS($D147,90)),0),0), IF($E147&gt;0,IF(INDIRECT(ADDRESS($E147,44))=1,INDIRECT(ADDRESS($E147,90)),0),0), IF($F147&gt;0,IF(INDIRECT(ADDRESS($F147,44))=1,INDIRECT(ADDRESS($F147,90)),0),0), IF($G147&gt;0,IF(INDIRECT(ADDRESS($G147,44))=1,INDIRECT(ADDRESS($G147,90)),0),0), IF($H147&gt;0,IF(INDIRECT(ADDRESS($H147,44))=1,INDIRECT(ADDRESS($H147,90)),0),0), IF($I147&gt;0,IF(INDIRECT(ADDRESS($I147,44))=1,INDIRECT(ADDRESS($I147,90)),0),0), IF($J147&gt;0,IF(INDIRECT(ADDRESS($J147,44))=1,INDIRECT(ADDRESS($J147,90)),0),0), IF($K147&gt;0,IF(INDIRECT(ADDRESS($K147,44))=1,INDIRECT(ADDRESS($K147,90)),0),0), IF($L147&gt;0,IF(INDIRECT(ADDRESS($L147,44))=1,INDIRECT(ADDRESS($L147,90)),0),0), IF($M147&gt;0,IF(INDIRECT(ADDRESS($M147,44))=1,INDIRECT(ADDRESS($M147,90)),0),0))</f>
        <v>0</v>
      </c>
      <c r="CM147" s="56">
        <f t="shared" ca="1" si="119"/>
        <v>0.92863105451815608</v>
      </c>
      <c r="CN147" s="59"/>
    </row>
    <row r="148" spans="1:92" x14ac:dyDescent="0.25">
      <c r="A148" s="65" t="s">
        <v>227</v>
      </c>
      <c r="B148" s="74">
        <v>100</v>
      </c>
      <c r="C148" s="74">
        <v>111</v>
      </c>
      <c r="D148" s="74">
        <v>112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67">
        <f ca="1">SUM(INDIRECT(ADDRESS(B148,COLUMN())),IF(C148&gt;0,INDIRECT(ADDRESS(C148,COLUMN())),0),IF(D148&gt;0,INDIRECT(ADDRESS(D148,COLUMN())),0),IF(E148&gt;0,INDIRECT(ADDRESS(E148,COLUMN())),0),IF(F148&gt;0,INDIRECT(ADDRESS(F148,COLUMN())),0),IF(G148&gt;0,INDIRECT(ADDRESS(G148,COLUMN())),0),IF(H148&gt;0,INDIRECT(ADDRESS(H148,COLUMN())),0),IF(I148&gt;0,INDIRECT(ADDRESS(I148,COLUMN())),0),IF(J148&gt;0,INDIRECT(ADDRESS(J148,COLUMN())),0),IF(K148&gt;0,INDIRECT(ADDRESS(K148,COLUMN())),0),IF(L148&gt;0,INDIRECT(ADDRESS(L148,COLUMN())),0),IF(M148&gt;0,INDIRECT(ADDRESS(M148,COLUMN())),0))</f>
        <v>29</v>
      </c>
      <c r="O148" s="67" t="str" cm="1">
        <f t="array" aca="1" ref="O148" ca="1">INDIRECT(ADDRESS($B148,COLUMN()))</f>
        <v>Fighter</v>
      </c>
      <c r="P148" s="67" cm="1">
        <f t="array" aca="1" ref="P148" ca="1">INDIRECT(ADDRESS($B148,COLUMN()))</f>
        <v>3</v>
      </c>
      <c r="Q148" s="67" t="str" cm="1">
        <f t="array" aca="1" ref="Q148" ca="1">INDIRECT(ADDRESS($B148,COLUMN()))</f>
        <v>-</v>
      </c>
      <c r="R148" s="67" t="str" cm="1">
        <f t="array" aca="1" ref="R148" ca="1">INDIRECT(ADDRESS($B148,COLUMN()))</f>
        <v>-</v>
      </c>
      <c r="S148" s="67" cm="1">
        <f t="array" aca="1" ref="S148" ca="1">INDIRECT(ADDRESS($B148,COLUMN()))</f>
        <v>2</v>
      </c>
      <c r="T148" s="67" t="str" cm="1">
        <f t="array" aca="1" ref="T148" ca="1">INDIRECT(ADDRESS($B148,COLUMN()))</f>
        <v>1-6</v>
      </c>
      <c r="U148" s="67" cm="1">
        <f t="array" aca="1" ref="U148" ca="1">INDIRECT(ADDRESS($B148,COLUMN()))</f>
        <v>6</v>
      </c>
      <c r="V148" s="67" cm="1">
        <f t="array" aca="1" ref="V148" ca="1">INDIRECT(ADDRESS($B148,COLUMN()))</f>
        <v>0</v>
      </c>
      <c r="W148" s="67" cm="1">
        <f t="array" aca="1" ref="W148" ca="1">INDIRECT(ADDRESS($B148,COLUMN()))</f>
        <v>3</v>
      </c>
      <c r="X148" s="67" cm="1">
        <f t="array" aca="1" ref="X148" ca="1">INDIRECT(ADDRESS($B148,COLUMN()))</f>
        <v>6</v>
      </c>
      <c r="Y148" s="67" cm="1">
        <f t="array" aca="1" ref="Y148" ca="1">INDIRECT(ADDRESS($B148,COLUMN()))</f>
        <v>2</v>
      </c>
      <c r="Z148" s="67" cm="1">
        <f t="array" aca="1" ref="Z148" ca="1">INDIRECT(ADDRESS($B148,COLUMN()))</f>
        <v>5</v>
      </c>
      <c r="AA148" s="67" cm="1">
        <f t="array" aca="1" ref="AA148" ca="1">INDIRECT(ADDRESS($B148,COLUMN()))</f>
        <v>0</v>
      </c>
      <c r="AB148" s="56">
        <f t="shared" ca="1" si="100"/>
        <v>0.79387955742428784</v>
      </c>
      <c r="AC148" s="56">
        <f t="shared" ca="1" si="101"/>
        <v>0.89465688418428158</v>
      </c>
      <c r="AD148" s="56">
        <f t="shared" ca="1" si="102"/>
        <v>2.333887523958996</v>
      </c>
      <c r="AF148" s="65"/>
      <c r="AG148" s="65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52"/>
      <c r="AU148" s="54" t="s">
        <v>113</v>
      </c>
      <c r="AV148" s="57" cm="1">
        <f t="array" aca="1" ref="AV148" ca="1">SUM(IF($C148&gt;0,IF(AND(INDIRECT(ADDRESS($C148,44))=0,INDIRECT(ADDRESS($C148,38))="UL",ISERROR(SEARCH("Rear",INDIRECT(ADDRESS($C148,33)))),ISERROR(SEARCH("Side",INDIRECT(ADDRESS($C148,33))))),INDIRECT(ADDRESS($C148,COLUMN())),0),0),IF($D148&gt;0,IF(AND(INDIRECT(ADDRESS($D148,44))=0,INDIRECT(ADDRESS($D148,38))="UL",ISERROR(SEARCH("Rear",INDIRECT(ADDRESS($D148,33)))),ISERROR(SEARCH("Side",INDIRECT(ADDRESS($D148,33))))),INDIRECT(ADDRESS($D148,COLUMN())),0),0),IF($E148&gt;0,IF(AND(INDIRECT(ADDRESS($E148,44))=0,INDIRECT(ADDRESS($E148,38))="UL",ISERROR(SEARCH("Rear",INDIRECT(ADDRESS($E148,33)))),ISERROR(SEARCH("Side",INDIRECT(ADDRESS($E148,33))))),INDIRECT(ADDRESS($E148,COLUMN())),0),0),IF($F148&gt;0,IF(AND(INDIRECT(ADDRESS($F148,44))=0,INDIRECT(ADDRESS($F148,38))="UL",ISERROR(SEARCH("Rear",INDIRECT(ADDRESS($F148,33)))),ISERROR(SEARCH("Side",INDIRECT(ADDRESS($F148,33))))),INDIRECT(ADDRESS($F148,COLUMN())),0),0),IF($G148&gt;0,IF(AND(INDIRECT(ADDRESS($G148,44))=0,INDIRECT(ADDRESS($G148,38))="UL",ISERROR(SEARCH("Rear",INDIRECT(ADDRESS($G148,33)))),ISERROR(SEARCH("Side",INDIRECT(ADDRESS($G148,33))))),INDIRECT(ADDRESS($G148,COLUMN())),0),0),IF($H148&gt;0,IF(AND(INDIRECT(ADDRESS($H148,44))=0,INDIRECT(ADDRESS($H148,38))="UL",ISERROR(SEARCH("Rear",INDIRECT(ADDRESS($H148,33)))),ISERROR(SEARCH("Side",INDIRECT(ADDRESS($H148,33))))),INDIRECT(ADDRESS($H148,COLUMN())),0),0),IF($I148&gt;0,IF(AND(INDIRECT(ADDRESS($I148,44))=0,INDIRECT(ADDRESS($I148,38))="UL",ISERROR(SEARCH("Rear",INDIRECT(ADDRESS($I148,33)))),ISERROR(SEARCH("Side",INDIRECT(ADDRESS($I148,33))))),INDIRECT(ADDRESS($I148,COLUMN())),0),0),IF($J148&gt;0,IF(AND(INDIRECT(ADDRESS($J148,44))=0,INDIRECT(ADDRESS($J148,38))="UL",ISERROR(SEARCH("Rear",INDIRECT(ADDRESS($J148,33)))),ISERROR(SEARCH("Side",INDIRECT(ADDRESS($J148,33))))),INDIRECT(ADDRESS($J148,COLUMN())),0),0),IF($K148&gt;0,IF(AND(INDIRECT(ADDRESS($K148,44))=0,INDIRECT(ADDRESS($K148,38))="UL",ISERROR(SEARCH("Rear",INDIRECT(ADDRESS($K148,33)))),ISERROR(SEARCH("Side",INDIRECT(ADDRESS($K148,33))))),INDIRECT(ADDRESS($K148,COLUMN())),0),0),IF($L148&gt;0,IF(AND(INDIRECT(ADDRESS($L148,44))=0,INDIRECT(ADDRESS($L148,38))="UL",ISERROR(SEARCH("Rear",INDIRECT(ADDRESS($L148,33)))),ISERROR(SEARCH("Side",INDIRECT(ADDRESS($L148,33))))),INDIRECT(ADDRESS($L148,COLUMN())),0),0),IF($M148&gt;0,IF(AND(INDIRECT(ADDRESS($M148,44))=0,INDIRECT(ADDRESS($M148,38))="UL",ISERROR(SEARCH("Rear",INDIRECT(ADDRESS($M148,33)))),ISERROR(SEARCH("Side",INDIRECT(ADDRESS($M148,33))))),INDIRECT(ADDRESS($M148,COLUMN())),0),0))</f>
        <v>0.66666666666666663</v>
      </c>
      <c r="AW148" s="57" cm="1">
        <f t="array" aca="1" ref="AW148" ca="1">SUM(IF($C148&gt;0,IF(AND(INDIRECT(ADDRESS($C148,44))=0,INDIRECT(ADDRESS($C148,38))="UL",ISERROR(SEARCH("Rear",INDIRECT(ADDRESS($C148,33)))),ISERROR(SEARCH("Side",INDIRECT(ADDRESS($C148,33))))),INDIRECT(ADDRESS($C148,COLUMN())),0),0),IF($D148&gt;0,IF(AND(INDIRECT(ADDRESS($D148,44))=0,INDIRECT(ADDRESS($D148,38))="UL",ISERROR(SEARCH("Rear",INDIRECT(ADDRESS($D148,33)))),ISERROR(SEARCH("Side",INDIRECT(ADDRESS($D148,33))))),INDIRECT(ADDRESS($D148,COLUMN())),0),0),IF($E148&gt;0,IF(AND(INDIRECT(ADDRESS($E148,44))=0,INDIRECT(ADDRESS($E148,38))="UL",ISERROR(SEARCH("Rear",INDIRECT(ADDRESS($E148,33)))),ISERROR(SEARCH("Side",INDIRECT(ADDRESS($E148,33))))),INDIRECT(ADDRESS($E148,COLUMN())),0),0),IF($F148&gt;0,IF(AND(INDIRECT(ADDRESS($F148,44))=0,INDIRECT(ADDRESS($F148,38))="UL",ISERROR(SEARCH("Rear",INDIRECT(ADDRESS($F148,33)))),ISERROR(SEARCH("Side",INDIRECT(ADDRESS($F148,33))))),INDIRECT(ADDRESS($F148,COLUMN())),0),0),IF($G148&gt;0,IF(AND(INDIRECT(ADDRESS($G148,44))=0,INDIRECT(ADDRESS($G148,38))="UL",ISERROR(SEARCH("Rear",INDIRECT(ADDRESS($G148,33)))),ISERROR(SEARCH("Side",INDIRECT(ADDRESS($G148,33))))),INDIRECT(ADDRESS($G148,COLUMN())),0),0),IF($H148&gt;0,IF(AND(INDIRECT(ADDRESS($H148,44))=0,INDIRECT(ADDRESS($H148,38))="UL",ISERROR(SEARCH("Rear",INDIRECT(ADDRESS($H148,33)))),ISERROR(SEARCH("Side",INDIRECT(ADDRESS($H148,33))))),INDIRECT(ADDRESS($H148,COLUMN())),0),0),IF($I148&gt;0,IF(AND(INDIRECT(ADDRESS($I148,44))=0,INDIRECT(ADDRESS($I148,38))="UL",ISERROR(SEARCH("Rear",INDIRECT(ADDRESS($I148,33)))),ISERROR(SEARCH("Side",INDIRECT(ADDRESS($I148,33))))),INDIRECT(ADDRESS($I148,COLUMN())),0),0),IF($J148&gt;0,IF(AND(INDIRECT(ADDRESS($J148,44))=0,INDIRECT(ADDRESS($J148,38))="UL",ISERROR(SEARCH("Rear",INDIRECT(ADDRESS($J148,33)))),ISERROR(SEARCH("Side",INDIRECT(ADDRESS($J148,33))))),INDIRECT(ADDRESS($J148,COLUMN())),0),0),IF($K148&gt;0,IF(AND(INDIRECT(ADDRESS($K148,44))=0,INDIRECT(ADDRESS($K148,38))="UL",ISERROR(SEARCH("Rear",INDIRECT(ADDRESS($K148,33)))),ISERROR(SEARCH("Side",INDIRECT(ADDRESS($K148,33))))),INDIRECT(ADDRESS($K148,COLUMN())),0),0),IF($L148&gt;0,IF(AND(INDIRECT(ADDRESS($L148,44))=0,INDIRECT(ADDRESS($L148,38))="UL",ISERROR(SEARCH("Rear",INDIRECT(ADDRESS($L148,33)))),ISERROR(SEARCH("Side",INDIRECT(ADDRESS($L148,33))))),INDIRECT(ADDRESS($L148,COLUMN())),0),0),IF($M148&gt;0,IF(AND(INDIRECT(ADDRESS($M148,44))=0,INDIRECT(ADDRESS($M148,38))="UL",ISERROR(SEARCH("Rear",INDIRECT(ADDRESS($M148,33)))),ISERROR(SEARCH("Side",INDIRECT(ADDRESS($M148,33))))),INDIRECT(ADDRESS($M148,COLUMN())),0),0))</f>
        <v>2.2222222222222219</v>
      </c>
      <c r="AX148" s="57" cm="1">
        <f t="array" aca="1" ref="AX148" ca="1">SUM(IF($C148&gt;0,IF(AND(INDIRECT(ADDRESS($C148,44))=0,INDIRECT(ADDRESS($C148,38))="UL",ISERROR(SEARCH("Rear",INDIRECT(ADDRESS($C148,33)))),ISERROR(SEARCH("Side",INDIRECT(ADDRESS($C148,33))))),INDIRECT(ADDRESS($C148,COLUMN())),0),0),IF($D148&gt;0,IF(AND(INDIRECT(ADDRESS($D148,44))=0,INDIRECT(ADDRESS($D148,38))="UL",ISERROR(SEARCH("Rear",INDIRECT(ADDRESS($D148,33)))),ISERROR(SEARCH("Side",INDIRECT(ADDRESS($D148,33))))),INDIRECT(ADDRESS($D148,COLUMN())),0),0),IF($E148&gt;0,IF(AND(INDIRECT(ADDRESS($E148,44))=0,INDIRECT(ADDRESS($E148,38))="UL",ISERROR(SEARCH("Rear",INDIRECT(ADDRESS($E148,33)))),ISERROR(SEARCH("Side",INDIRECT(ADDRESS($E148,33))))),INDIRECT(ADDRESS($E148,COLUMN())),0),0),IF($F148&gt;0,IF(AND(INDIRECT(ADDRESS($F148,44))=0,INDIRECT(ADDRESS($F148,38))="UL",ISERROR(SEARCH("Rear",INDIRECT(ADDRESS($F148,33)))),ISERROR(SEARCH("Side",INDIRECT(ADDRESS($F148,33))))),INDIRECT(ADDRESS($F148,COLUMN())),0),0),IF($G148&gt;0,IF(AND(INDIRECT(ADDRESS($G148,44))=0,INDIRECT(ADDRESS($G148,38))="UL",ISERROR(SEARCH("Rear",INDIRECT(ADDRESS($G148,33)))),ISERROR(SEARCH("Side",INDIRECT(ADDRESS($G148,33))))),INDIRECT(ADDRESS($G148,COLUMN())),0),0),IF($H148&gt;0,IF(AND(INDIRECT(ADDRESS($H148,44))=0,INDIRECT(ADDRESS($H148,38))="UL",ISERROR(SEARCH("Rear",INDIRECT(ADDRESS($H148,33)))),ISERROR(SEARCH("Side",INDIRECT(ADDRESS($H148,33))))),INDIRECT(ADDRESS($H148,COLUMN())),0),0),IF($I148&gt;0,IF(AND(INDIRECT(ADDRESS($I148,44))=0,INDIRECT(ADDRESS($I148,38))="UL",ISERROR(SEARCH("Rear",INDIRECT(ADDRESS($I148,33)))),ISERROR(SEARCH("Side",INDIRECT(ADDRESS($I148,33))))),INDIRECT(ADDRESS($I148,COLUMN())),0),0),IF($J148&gt;0,IF(AND(INDIRECT(ADDRESS($J148,44))=0,INDIRECT(ADDRESS($J148,38))="UL",ISERROR(SEARCH("Rear",INDIRECT(ADDRESS($J148,33)))),ISERROR(SEARCH("Side",INDIRECT(ADDRESS($J148,33))))),INDIRECT(ADDRESS($J148,COLUMN())),0),0),IF($K148&gt;0,IF(AND(INDIRECT(ADDRESS($K148,44))=0,INDIRECT(ADDRESS($K148,38))="UL",ISERROR(SEARCH("Rear",INDIRECT(ADDRESS($K148,33)))),ISERROR(SEARCH("Side",INDIRECT(ADDRESS($K148,33))))),INDIRECT(ADDRESS($K148,COLUMN())),0),0),IF($L148&gt;0,IF(AND(INDIRECT(ADDRESS($L148,44))=0,INDIRECT(ADDRESS($L148,38))="UL",ISERROR(SEARCH("Rear",INDIRECT(ADDRESS($L148,33)))),ISERROR(SEARCH("Side",INDIRECT(ADDRESS($L148,33))))),INDIRECT(ADDRESS($L148,COLUMN())),0),0),IF($M148&gt;0,IF(AND(INDIRECT(ADDRESS($M148,44))=0,INDIRECT(ADDRESS($M148,38))="UL",ISERROR(SEARCH("Rear",INDIRECT(ADDRESS($M148,33)))),ISERROR(SEARCH("Side",INDIRECT(ADDRESS($M148,33))))),INDIRECT(ADDRESS($M148,COLUMN())),0),0))</f>
        <v>0.33333333333333331</v>
      </c>
      <c r="AY148" s="58">
        <f t="shared" ca="1" si="103"/>
        <v>2.2222222222222219</v>
      </c>
      <c r="AZ148" s="58">
        <f t="shared" ca="1" si="104"/>
        <v>1.074074074074074</v>
      </c>
      <c r="BA148" s="58" cm="1">
        <f t="array" aca="1" ref="BA148" ca="1">SUM(IF($C148&gt;0,IF(AND(INDIRECT(ADDRESS($C148,44))=0,INDIRECT(ADDRESS($C148,38))="UL"),INDIRECT(ADDRESS($C148,COLUMN())),0),0),IF($D148&gt;0,IF(AND(INDIRECT(ADDRESS($D148,44))=0,INDIRECT(ADDRESS($D148,38))="UL"),INDIRECT(ADDRESS($D148,COLUMN())),0),0),IF($E148&gt;0,IF(AND(INDIRECT(ADDRESS($E148,44))=0,INDIRECT(ADDRESS($E148,38))="UL"),INDIRECT(ADDRESS($E148,COLUMN())),0),0),IF($F148&gt;0,IF(AND(INDIRECT(ADDRESS($F148,44))=0,INDIRECT(ADDRESS($F148,38))="UL"),INDIRECT(ADDRESS($F148,COLUMN())),0),0),IF($G148&gt;0,IF(AND(INDIRECT(ADDRESS($G148,44))=0,INDIRECT(ADDRESS($G148,38))="UL"),INDIRECT(ADDRESS($G148,COLUMN())),0),0),IF($H148&gt;0,IF(AND(INDIRECT(ADDRESS($H148,44))=0,INDIRECT(ADDRESS($H148,38))="UL"),INDIRECT(ADDRESS($H148,COLUMN())),0),0),IF($I148&gt;0,IF(AND(INDIRECT(ADDRESS($I148,44))=0,INDIRECT(ADDRESS($I148,38))="UL"),INDIRECT(ADDRESS($I148,COLUMN())),0),0),IF($J148&gt;0,IF(AND(INDIRECT(ADDRESS($J148,44))=0,INDIRECT(ADDRESS($J148,38))="UL"),INDIRECT(ADDRESS($J148,COLUMN())),0),0),IF($K148&gt;0,IF(AND(INDIRECT(ADDRESS($K148,44))=0,INDIRECT(ADDRESS($K148,38))="UL"),INDIRECT(ADDRESS($K148,COLUMN())),0),0),IF($L148&gt;0,IF(AND(INDIRECT(ADDRESS($L148,44))=0,INDIRECT(ADDRESS($L148,38))="UL"),INDIRECT(ADDRESS($L148,COLUMN())),0),0),IF($M148&gt;0,IF(AND(INDIRECT(ADDRESS($M148,44))=0,INDIRECT(ADDRESS($M148,38))="UL"),INDIRECT(ADDRESS($M148,COLUMN())),0),0))</f>
        <v>0.63703703703703696</v>
      </c>
      <c r="BB148" s="58" cm="1">
        <f t="array" aca="1" ref="BB148" ca="1">SUM(IF($C148&gt;0,IF(AND(INDIRECT(ADDRESS($C148,44))=0,INDIRECT(ADDRESS($C148,38))="UL"),INDIRECT(ADDRESS($C148,COLUMN())),0),0),IF($D148&gt;0,IF(AND(INDIRECT(ADDRESS($D148,44))=0,INDIRECT(ADDRESS($D148,38))="UL"),INDIRECT(ADDRESS($D148,COLUMN())),0),0),IF($E148&gt;0,IF(AND(INDIRECT(ADDRESS($E148,44))=0,INDIRECT(ADDRESS($E148,38))="UL"),INDIRECT(ADDRESS($E148,COLUMN())),0),0),IF($F148&gt;0,IF(AND(INDIRECT(ADDRESS($F148,44))=0,INDIRECT(ADDRESS($F148,38))="UL"),INDIRECT(ADDRESS($F148,COLUMN())),0),0),IF($G148&gt;0,IF(AND(INDIRECT(ADDRESS($G148,44))=0,INDIRECT(ADDRESS($G148,38))="UL"),INDIRECT(ADDRESS($G148,COLUMN())),0),0),IF($H148&gt;0,IF(AND(INDIRECT(ADDRESS($H148,44))=0,INDIRECT(ADDRESS($H148,38))="UL"),INDIRECT(ADDRESS($H148,COLUMN())),0),0),IF($I148&gt;0,IF(AND(INDIRECT(ADDRESS($I148,44))=0,INDIRECT(ADDRESS($I148,38))="UL"),INDIRECT(ADDRESS($I148,COLUMN())),0),0),IF($J148&gt;0,IF(AND(INDIRECT(ADDRESS($J148,44))=0,INDIRECT(ADDRESS($J148,38))="UL"),INDIRECT(ADDRESS($J148,COLUMN())),0),0),IF($K148&gt;0,IF(AND(INDIRECT(ADDRESS($K148,44))=0,INDIRECT(ADDRESS($K148,38))="UL"),INDIRECT(ADDRESS($K148,COLUMN())),0),0),IF($L148&gt;0,IF(AND(INDIRECT(ADDRESS($L148,44))=0,INDIRECT(ADDRESS($L148,38))="UL"),INDIRECT(ADDRESS($L148,COLUMN())),0),0),IF($M148&gt;0,IF(AND(INDIRECT(ADDRESS($M148,44))=0,INDIRECT(ADDRESS($M148,38))="UL"),INDIRECT(ADDRESS($M148,COLUMN())),0),0))</f>
        <v>0.22222222222222221</v>
      </c>
      <c r="BC148" s="58" cm="1">
        <f t="array" aca="1" ref="BC148" ca="1">SUM(IF($C148&gt;0,IF(AND(INDIRECT(ADDRESS($C148,44))=0,INDIRECT(ADDRESS($C148,38))="UL"),INDIRECT(ADDRESS($C148,COLUMN())),0),0),IF($D148&gt;0,IF(AND(INDIRECT(ADDRESS($D148,44))=0,INDIRECT(ADDRESS($D148,38))="UL"),INDIRECT(ADDRESS($D148,COLUMN())),0),0),IF($E148&gt;0,IF(AND(INDIRECT(ADDRESS($E148,44))=0,INDIRECT(ADDRESS($E148,38))="UL"),INDIRECT(ADDRESS($E148,COLUMN())),0),0),IF($F148&gt;0,IF(AND(INDIRECT(ADDRESS($F148,44))=0,INDIRECT(ADDRESS($F148,38))="UL"),INDIRECT(ADDRESS($F148,COLUMN())),0),0),IF($G148&gt;0,IF(AND(INDIRECT(ADDRESS($G148,44))=0,INDIRECT(ADDRESS($G148,38))="UL"),INDIRECT(ADDRESS($G148,COLUMN())),0),0),IF($H148&gt;0,IF(AND(INDIRECT(ADDRESS($H148,44))=0,INDIRECT(ADDRESS($H148,38))="UL"),INDIRECT(ADDRESS($H148,COLUMN())),0),0),IF($I148&gt;0,IF(AND(INDIRECT(ADDRESS($I148,44))=0,INDIRECT(ADDRESS($I148,38))="UL"),INDIRECT(ADDRESS($I148,COLUMN())),0),0),IF($J148&gt;0,IF(AND(INDIRECT(ADDRESS($J148,44))=0,INDIRECT(ADDRESS($J148,38))="UL"),INDIRECT(ADDRESS($J148,COLUMN())),0),0),IF($K148&gt;0,IF(AND(INDIRECT(ADDRESS($K148,44))=0,INDIRECT(ADDRESS($K148,38))="UL"),INDIRECT(ADDRESS($K148,COLUMN())),0),0),IF($L148&gt;0,IF(AND(INDIRECT(ADDRESS($L148,44))=0,INDIRECT(ADDRESS($L148,38))="UL"),INDIRECT(ADDRESS($L148,COLUMN())),0),0),IF($M148&gt;0,IF(AND(INDIRECT(ADDRESS($M148,44))=0,INDIRECT(ADDRESS($M148,38))="UL"),INDIRECT(ADDRESS($M148,COLUMN())),0),0))</f>
        <v>0.17777777777777776</v>
      </c>
      <c r="BD148" s="58" cm="1">
        <f t="array" aca="1" ref="BD148" ca="1">SUM(IF($C148&gt;0,IF(AND(INDIRECT(ADDRESS($C148,44))=0,INDIRECT(ADDRESS($C148,38))="UL"),INDIRECT(ADDRESS($C148,COLUMN())),0),0),IF($D148&gt;0,IF(AND(INDIRECT(ADDRESS($D148,44))=0,INDIRECT(ADDRESS($D148,38))="UL"),INDIRECT(ADDRESS($D148,COLUMN())),0),0),IF($E148&gt;0,IF(AND(INDIRECT(ADDRESS($E148,44))=0,INDIRECT(ADDRESS($E148,38))="UL"),INDIRECT(ADDRESS($E148,COLUMN())),0),0),IF($F148&gt;0,IF(AND(INDIRECT(ADDRESS($F148,44))=0,INDIRECT(ADDRESS($F148,38))="UL"),INDIRECT(ADDRESS($F148,COLUMN())),0),0),IF($G148&gt;0,IF(AND(INDIRECT(ADDRESS($G148,44))=0,INDIRECT(ADDRESS($G148,38))="UL"),INDIRECT(ADDRESS($G148,COLUMN())),0),0),IF($H148&gt;0,IF(AND(INDIRECT(ADDRESS($H148,44))=0,INDIRECT(ADDRESS($H148,38))="UL"),INDIRECT(ADDRESS($H148,COLUMN())),0),0),IF($I148&gt;0,IF(AND(INDIRECT(ADDRESS($I148,44))=0,INDIRECT(ADDRESS($I148,38))="UL"),INDIRECT(ADDRESS($I148,COLUMN())),0),0),IF($J148&gt;0,IF(AND(INDIRECT(ADDRESS($J148,44))=0,INDIRECT(ADDRESS($J148,38))="UL"),INDIRECT(ADDRESS($J148,COLUMN())),0),0),IF($K148&gt;0,IF(AND(INDIRECT(ADDRESS($K148,44))=0,INDIRECT(ADDRESS($K148,38))="UL"),INDIRECT(ADDRESS($K148,COLUMN())),0),0),IF($L148&gt;0,IF(AND(INDIRECT(ADDRESS($L148,44))=0,INDIRECT(ADDRESS($L148,38))="UL"),INDIRECT(ADDRESS($L148,COLUMN())),0),0),IF($M148&gt;0,IF(AND(INDIRECT(ADDRESS($M148,44))=0,INDIRECT(ADDRESS($M148,38))="UL"),INDIRECT(ADDRESS($M148,COLUMN())),0),0))</f>
        <v>0.68148148148148135</v>
      </c>
      <c r="BE148" s="57">
        <f t="shared" ca="1" si="105"/>
        <v>0.22222222222222221</v>
      </c>
      <c r="BF148" s="57" cm="1">
        <f t="array" aca="1" ref="BF148" ca="1">SUM(IF($C148&gt;0,IF(INDIRECT(ADDRESS($C148,45))=1,INDIRECT(ADDRESS($C148,52))*INDIRECT(ADDRESS($C148,42))/5,0),0), IF($D148&gt;0,IF(INDIRECT(ADDRESS($D148,45))=1,INDIRECT(ADDRESS($D148,52))*INDIRECT(ADDRESS($D148,42))/5,0),0), IF($E148&gt;0,IF(INDIRECT(ADDRESS($E148,45))=1,INDIRECT(ADDRESS($E148,52))*INDIRECT(ADDRESS($E148,42))/5,0),0), IF($F148&gt;0,IF(INDIRECT(ADDRESS($F148,45))=1,INDIRECT(ADDRESS($F148,52))*INDIRECT(ADDRESS($F148,42))/5,0),0), IF($G148&gt;0,IF(INDIRECT(ADDRESS($G148,45))=1,INDIRECT(ADDRESS($G148,52))*INDIRECT(ADDRESS($G148,42))/5,0),0), IF($H148&gt;0,IF(INDIRECT(ADDRESS($H148,45))=1,INDIRECT(ADDRESS($H148,52))*INDIRECT(ADDRESS($H148,42))/5,0),0)
)*$BF$296/100</f>
        <v>0</v>
      </c>
      <c r="BG148" s="19"/>
      <c r="BH148" s="57" cm="1">
        <f t="array" aca="1" ref="BH148" ca="1">SUM(IF($C148&gt;0,IF(AND(INDIRECT(ADDRESS($C148,44))=0,INDIRECT(ADDRESS($C148,38))&lt;&gt;"UL"),INDIRECT(ADDRESS($C148,COLUMN()-12)),0),0), IF($D148&gt;0,IF(AND(INDIRECT(ADDRESS($D148,44))=0,INDIRECT(ADDRESS($D148,38))&lt;&gt;"UL"),INDIRECT(ADDRESS($D148,COLUMN()-12)),0),0), IF($E148&gt;0,IF(AND(INDIRECT(ADDRESS($E148,44))=0,INDIRECT(ADDRESS($E148,38))&lt;&gt;"UL"),INDIRECT(ADDRESS($E148,COLUMN()-12)),0),0), IF($F148&gt;0,IF(AND(INDIRECT(ADDRESS($F148,44))=0,INDIRECT(ADDRESS($F148,38))&lt;&gt;"UL"),INDIRECT(ADDRESS($F148,COLUMN()-12)),0),0), IF($G148&gt;0,IF(AND(INDIRECT(ADDRESS($G148,44))=0,INDIRECT(ADDRESS($G148,38))&lt;&gt;"UL"),INDIRECT(ADDRESS($G148,COLUMN()-12)),0),0), IF($H148&gt;0,IF(AND(INDIRECT(ADDRESS($H148,44))=0,INDIRECT(ADDRESS($H148,38))&lt;&gt;"UL"),INDIRECT(ADDRESS($H148,COLUMN()-12)),0),0), IF($I148&gt;0,IF(AND(INDIRECT(ADDRESS($I148,44))=0,INDIRECT(ADDRESS($I148,38))&lt;&gt;"UL"),INDIRECT(ADDRESS($I148,COLUMN()-12)),0),0), IF($J148&gt;0,IF(AND(INDIRECT(ADDRESS($J148,44))=0,INDIRECT(ADDRESS($J148,38))&lt;&gt;"UL"),INDIRECT(ADDRESS($J148,COLUMN()-12)),0),0), IF($K148&gt;0,IF(AND(INDIRECT(ADDRESS($K148,44))=0,INDIRECT(ADDRESS($K148,38))&lt;&gt;"UL"),INDIRECT(ADDRESS($K148,COLUMN()-12)),0),0), IF($L148&gt;0,IF(AND(INDIRECT(ADDRESS($L148,44))=0,INDIRECT(ADDRESS($L148,38))&lt;&gt;"UL"),INDIRECT(ADDRESS($L148,COLUMN()-12)),0),0), IF($M148&gt;0,IF(AND(INDIRECT(ADDRESS($M148,44))=0,INDIRECT(ADDRESS($M148,38))&lt;&gt;"UL"),INDIRECT(ADDRESS($M148,COLUMN()-12)),0),0))</f>
        <v>0</v>
      </c>
      <c r="BI148" s="57" cm="1">
        <f t="array" aca="1" ref="BI148" ca="1">SUM(IF($C148&gt;0,IF(AND(INDIRECT(ADDRESS($C148,44))=0,INDIRECT(ADDRESS($C148,38))&lt;&gt;"UL"),INDIRECT(ADDRESS($C148,COLUMN()-12)),0),0), IF($D148&gt;0,IF(AND(INDIRECT(ADDRESS($D148,44))=0,INDIRECT(ADDRESS($D148,38))&lt;&gt;"UL"),INDIRECT(ADDRESS($D148,COLUMN()-12)),0),0), IF($E148&gt;0,IF(AND(INDIRECT(ADDRESS($E148,44))=0,INDIRECT(ADDRESS($E148,38))&lt;&gt;"UL"),INDIRECT(ADDRESS($E148,COLUMN()-12)),0),0), IF($F148&gt;0,IF(AND(INDIRECT(ADDRESS($F148,44))=0,INDIRECT(ADDRESS($F148,38))&lt;&gt;"UL"),INDIRECT(ADDRESS($F148,COLUMN()-12)),0),0), IF($G148&gt;0,IF(AND(INDIRECT(ADDRESS($G148,44))=0,INDIRECT(ADDRESS($G148,38))&lt;&gt;"UL"),INDIRECT(ADDRESS($G148,COLUMN()-12)),0),0), IF($H148&gt;0,IF(AND(INDIRECT(ADDRESS($H148,44))=0,INDIRECT(ADDRESS($H148,38))&lt;&gt;"UL"),INDIRECT(ADDRESS($H148,COLUMN()-12)),0),0), IF($I148&gt;0,IF(AND(INDIRECT(ADDRESS($I148,44))=0,INDIRECT(ADDRESS($I148,38))&lt;&gt;"UL"),INDIRECT(ADDRESS($I148,COLUMN()-12)),0),0), IF($J148&gt;0,IF(AND(INDIRECT(ADDRESS($J148,44))=0,INDIRECT(ADDRESS($J148,38))&lt;&gt;"UL"),INDIRECT(ADDRESS($J148,COLUMN()-12)),0),0), IF($K148&gt;0,IF(AND(INDIRECT(ADDRESS($K148,44))=0,INDIRECT(ADDRESS($K148,38))&lt;&gt;"UL"),INDIRECT(ADDRESS($K148,COLUMN()-12)),0),0), IF($L148&gt;0,IF(AND(INDIRECT(ADDRESS($L148,44))=0,INDIRECT(ADDRESS($L148,38))&lt;&gt;"UL"),INDIRECT(ADDRESS($L148,COLUMN()-12)),0),0), IF($M148&gt;0,IF(AND(INDIRECT(ADDRESS($M148,44))=0,INDIRECT(ADDRESS($M148,38))&lt;&gt;"UL"),INDIRECT(ADDRESS($M148,COLUMN()-12)),0),0))</f>
        <v>0</v>
      </c>
      <c r="BJ148" s="57" cm="1">
        <f t="array" aca="1" ref="BJ148" ca="1">SUM(IF($C148&gt;0,IF(AND(INDIRECT(ADDRESS($C148,44))=0,INDIRECT(ADDRESS($C148,38))&lt;&gt;"UL"),INDIRECT(ADDRESS($C148,COLUMN()-12)),0),0), IF($D148&gt;0,IF(AND(INDIRECT(ADDRESS($D148,44))=0,INDIRECT(ADDRESS($D148,38))&lt;&gt;"UL"),INDIRECT(ADDRESS($D148,COLUMN()-12)),0),0), IF($E148&gt;0,IF(AND(INDIRECT(ADDRESS($E148,44))=0,INDIRECT(ADDRESS($E148,38))&lt;&gt;"UL"),INDIRECT(ADDRESS($E148,COLUMN()-12)),0),0), IF($F148&gt;0,IF(AND(INDIRECT(ADDRESS($F148,44))=0,INDIRECT(ADDRESS($F148,38))&lt;&gt;"UL"),INDIRECT(ADDRESS($F148,COLUMN()-12)),0),0), IF($G148&gt;0,IF(AND(INDIRECT(ADDRESS($G148,44))=0,INDIRECT(ADDRESS($G148,38))&lt;&gt;"UL"),INDIRECT(ADDRESS($G148,COLUMN()-12)),0),0), IF($H148&gt;0,IF(AND(INDIRECT(ADDRESS($H148,44))=0,INDIRECT(ADDRESS($H148,38))&lt;&gt;"UL"),INDIRECT(ADDRESS($H148,COLUMN()-12)),0),0), IF($I148&gt;0,IF(AND(INDIRECT(ADDRESS($I148,44))=0,INDIRECT(ADDRESS($I148,38))&lt;&gt;"UL"),INDIRECT(ADDRESS($I148,COLUMN()-12)),0),0), IF($J148&gt;0,IF(AND(INDIRECT(ADDRESS($J148,44))=0,INDIRECT(ADDRESS($J148,38))&lt;&gt;"UL"),INDIRECT(ADDRESS($J148,COLUMN()-12)),0),0), IF($K148&gt;0,IF(AND(INDIRECT(ADDRESS($K148,44))=0,INDIRECT(ADDRESS($K148,38))&lt;&gt;"UL"),INDIRECT(ADDRESS($K148,COLUMN()-12)),0),0), IF($L148&gt;0,IF(AND(INDIRECT(ADDRESS($L148,44))=0,INDIRECT(ADDRESS($L148,38))&lt;&gt;"UL"),INDIRECT(ADDRESS($L148,COLUMN()-12)),0),0), IF($M148&gt;0,IF(AND(INDIRECT(ADDRESS($M148,44))=0,INDIRECT(ADDRESS($M148,38))&lt;&gt;"UL"),INDIRECT(ADDRESS($M148,COLUMN()-12)),0),0))</f>
        <v>0</v>
      </c>
      <c r="BK148" s="57">
        <f t="shared" ca="1" si="106"/>
        <v>0</v>
      </c>
      <c r="BL148" s="58">
        <f t="shared" ca="1" si="107"/>
        <v>0</v>
      </c>
      <c r="BM148" s="57" cm="1">
        <f t="array" aca="1" ref="BM148" ca="1">SUM(IF($C148&gt;0,IF(AND(INDIRECT(ADDRESS($C148,44))=0,INDIRECT(ADDRESS($C148,38))&lt;&gt;"UL"),INDIRECT(ADDRESS($C148,COLUMN()-12)),0),0), IF($D148&gt;0,IF(AND(INDIRECT(ADDRESS($D148,44))=0,INDIRECT(ADDRESS($D148,38))&lt;&gt;"UL"),INDIRECT(ADDRESS($D148,COLUMN()-12)),0),0), IF($E148&gt;0,IF(AND(INDIRECT(ADDRESS($E148,44))=0,INDIRECT(ADDRESS($E148,38))&lt;&gt;"UL"),INDIRECT(ADDRESS($E148,COLUMN()-12)),0),0), IF($F148&gt;0,IF(AND(INDIRECT(ADDRESS($F148,44))=0,INDIRECT(ADDRESS($F148,38))&lt;&gt;"UL"),INDIRECT(ADDRESS($F148,COLUMN()-12)),0),0), IF($G148&gt;0,IF(AND(INDIRECT(ADDRESS($G148,44))=0,INDIRECT(ADDRESS($G148,38))&lt;&gt;"UL"),INDIRECT(ADDRESS($G148,COLUMN()-12)),0),0), IF($H148&gt;0,IF(AND(INDIRECT(ADDRESS($H148,44))=0,INDIRECT(ADDRESS($H148,38))&lt;&gt;"UL"),INDIRECT(ADDRESS($H148,COLUMN()-12)),0),0), IF($I148&gt;0,IF(AND(INDIRECT(ADDRESS($I148,44))=0,INDIRECT(ADDRESS($I148,38))&lt;&gt;"UL"),INDIRECT(ADDRESS($I148,COLUMN()-12)),0),0), IF($J148&gt;0,IF(AND(INDIRECT(ADDRESS($J148,44))=0,INDIRECT(ADDRESS($J148,38))&lt;&gt;"UL"),INDIRECT(ADDRESS($J148,COLUMN()-12)),0),0), IF($K148&gt;0,IF(AND(INDIRECT(ADDRESS($K148,44))=0,INDIRECT(ADDRESS($K148,38))&lt;&gt;"UL"),INDIRECT(ADDRESS($K148,COLUMN()-11)),0),0), IF($L148&gt;0,IF(AND(INDIRECT(ADDRESS($L148,44))=0,INDIRECT(ADDRESS($L148,38))&lt;&gt;"UL"),INDIRECT(ADDRESS($L148,COLUMN()-11)),0),0), IF($M148&gt;0,IF(AND(INDIRECT(ADDRESS($M148,44))=0,INDIRECT(ADDRESS($M148,38))&lt;&gt;"UL"),INDIRECT(ADDRESS($M148,COLUMN()-11)),0),0))</f>
        <v>0</v>
      </c>
      <c r="BN148" s="57" cm="1">
        <f t="array" aca="1" ref="BN148" ca="1">SUM(IF($C148&gt;0,IF(AND(INDIRECT(ADDRESS($C148,44))=0,INDIRECT(ADDRESS($C148,38))&lt;&gt;"UL"),INDIRECT(ADDRESS($C148,COLUMN()-12)),0),0), IF($D148&gt;0,IF(AND(INDIRECT(ADDRESS($D148,44))=0,INDIRECT(ADDRESS($D148,38))&lt;&gt;"UL"),INDIRECT(ADDRESS($D148,COLUMN()-12)),0),0), IF($E148&gt;0,IF(AND(INDIRECT(ADDRESS($E148,44))=0,INDIRECT(ADDRESS($E148,38))&lt;&gt;"UL"),INDIRECT(ADDRESS($E148,COLUMN()-12)),0),0), IF($F148&gt;0,IF(AND(INDIRECT(ADDRESS($F148,44))=0,INDIRECT(ADDRESS($F148,38))&lt;&gt;"UL"),INDIRECT(ADDRESS($F148,COLUMN()-12)),0),0), IF($G148&gt;0,IF(AND(INDIRECT(ADDRESS($G148,44))=0,INDIRECT(ADDRESS($G148,38))&lt;&gt;"UL"),INDIRECT(ADDRESS($G148,COLUMN()-12)),0),0), IF($H148&gt;0,IF(AND(INDIRECT(ADDRESS($H148,44))=0,INDIRECT(ADDRESS($H148,38))&lt;&gt;"UL"),INDIRECT(ADDRESS($H148,COLUMN()-12)),0),0), IF($I148&gt;0,IF(AND(INDIRECT(ADDRESS($I148,44))=0,INDIRECT(ADDRESS($I148,38))&lt;&gt;"UL"),INDIRECT(ADDRESS($I148,COLUMN()-12)),0),0), IF($J148&gt;0,IF(AND(INDIRECT(ADDRESS($J148,44))=0,INDIRECT(ADDRESS($J148,38))&lt;&gt;"UL"),INDIRECT(ADDRESS($J148,COLUMN()-12)),0),0), IF($K148&gt;0,IF(AND(INDIRECT(ADDRESS($K148,44))=0,INDIRECT(ADDRESS($K148,38))&lt;&gt;"UL"),INDIRECT(ADDRESS($K148,COLUMN()-11)),0),0), IF($L148&gt;0,IF(AND(INDIRECT(ADDRESS($L148,44))=0,INDIRECT(ADDRESS($L148,38))&lt;&gt;"UL"),INDIRECT(ADDRESS($L148,COLUMN()-11)),0),0), IF($M148&gt;0,IF(AND(INDIRECT(ADDRESS($M148,44))=0,INDIRECT(ADDRESS($M148,38))&lt;&gt;"UL"),INDIRECT(ADDRESS($M148,COLUMN()-11)),0),0))</f>
        <v>0</v>
      </c>
      <c r="BO148" s="57" cm="1">
        <f t="array" aca="1" ref="BO148" ca="1">SUM(IF($C148&gt;0,IF(AND(INDIRECT(ADDRESS($C148,44))=0,INDIRECT(ADDRESS($C148,38))&lt;&gt;"UL"),INDIRECT(ADDRESS($C148,COLUMN()-12)),0),0), IF($D148&gt;0,IF(AND(INDIRECT(ADDRESS($D148,44))=0,INDIRECT(ADDRESS($D148,38))&lt;&gt;"UL"),INDIRECT(ADDRESS($D148,COLUMN()-12)),0),0), IF($E148&gt;0,IF(AND(INDIRECT(ADDRESS($E148,44))=0,INDIRECT(ADDRESS($E148,38))&lt;&gt;"UL"),INDIRECT(ADDRESS($E148,COLUMN()-12)),0),0), IF($F148&gt;0,IF(AND(INDIRECT(ADDRESS($F148,44))=0,INDIRECT(ADDRESS($F148,38))&lt;&gt;"UL"),INDIRECT(ADDRESS($F148,COLUMN()-12)),0),0), IF($G148&gt;0,IF(AND(INDIRECT(ADDRESS($G148,44))=0,INDIRECT(ADDRESS($G148,38))&lt;&gt;"UL"),INDIRECT(ADDRESS($G148,COLUMN()-12)),0),0), IF($H148&gt;0,IF(AND(INDIRECT(ADDRESS($H148,44))=0,INDIRECT(ADDRESS($H148,38))&lt;&gt;"UL"),INDIRECT(ADDRESS($H148,COLUMN()-12)),0),0), IF($I148&gt;0,IF(AND(INDIRECT(ADDRESS($I148,44))=0,INDIRECT(ADDRESS($I148,38))&lt;&gt;"UL"),INDIRECT(ADDRESS($I148,COLUMN()-12)),0),0), IF($J148&gt;0,IF(AND(INDIRECT(ADDRESS($J148,44))=0,INDIRECT(ADDRESS($J148,38))&lt;&gt;"UL"),INDIRECT(ADDRESS($J148,COLUMN()-12)),0),0), IF($K148&gt;0,IF(AND(INDIRECT(ADDRESS($K148,44))=0,INDIRECT(ADDRESS($K148,38))&lt;&gt;"UL"),INDIRECT(ADDRESS($K148,COLUMN()-11)),0),0), IF($L148&gt;0,IF(AND(INDIRECT(ADDRESS($L148,44))=0,INDIRECT(ADDRESS($L148,38))&lt;&gt;"UL"),INDIRECT(ADDRESS($L148,COLUMN()-11)),0),0), IF($M148&gt;0,IF(AND(INDIRECT(ADDRESS($M148,44))=0,INDIRECT(ADDRESS($M148,38))&lt;&gt;"UL"),INDIRECT(ADDRESS($M148,COLUMN()-11)),0),0))</f>
        <v>0</v>
      </c>
      <c r="BP148" s="57" cm="1">
        <f t="array" aca="1" ref="BP148" ca="1">SUM(IF($C148&gt;0,IF(AND(INDIRECT(ADDRESS($C148,44))=0,INDIRECT(ADDRESS($C148,38))&lt;&gt;"UL"),INDIRECT(ADDRESS($C148,COLUMN()-12)),0),0), IF($D148&gt;0,IF(AND(INDIRECT(ADDRESS($D148,44))=0,INDIRECT(ADDRESS($D148,38))&lt;&gt;"UL"),INDIRECT(ADDRESS($D148,COLUMN()-12)),0),0), IF($E148&gt;0,IF(AND(INDIRECT(ADDRESS($E148,44))=0,INDIRECT(ADDRESS($E148,38))&lt;&gt;"UL"),INDIRECT(ADDRESS($E148,COLUMN()-12)),0),0), IF($F148&gt;0,IF(AND(INDIRECT(ADDRESS($F148,44))=0,INDIRECT(ADDRESS($F148,38))&lt;&gt;"UL"),INDIRECT(ADDRESS($F148,COLUMN()-12)),0),0), IF($G148&gt;0,IF(AND(INDIRECT(ADDRESS($G148,44))=0,INDIRECT(ADDRESS($G148,38))&lt;&gt;"UL"),INDIRECT(ADDRESS($G148,COLUMN()-12)),0),0), IF($H148&gt;0,IF(AND(INDIRECT(ADDRESS($H148,44))=0,INDIRECT(ADDRESS($H148,38))&lt;&gt;"UL"),INDIRECT(ADDRESS($H148,COLUMN()-12)),0),0), IF($I148&gt;0,IF(AND(INDIRECT(ADDRESS($I148,44))=0,INDIRECT(ADDRESS($I148,38))&lt;&gt;"UL"),INDIRECT(ADDRESS($I148,COLUMN()-12)),0),0), IF($J148&gt;0,IF(AND(INDIRECT(ADDRESS($J148,44))=0,INDIRECT(ADDRESS($J148,38))&lt;&gt;"UL"),INDIRECT(ADDRESS($J148,COLUMN()-12)),0),0), IF($K148&gt;0,IF(AND(INDIRECT(ADDRESS($K148,44))=0,INDIRECT(ADDRESS($K148,38))&lt;&gt;"UL"),INDIRECT(ADDRESS($K148,COLUMN()-11)),0),0), IF($L148&gt;0,IF(AND(INDIRECT(ADDRESS($L148,44))=0,INDIRECT(ADDRESS($L148,38))&lt;&gt;"UL"),INDIRECT(ADDRESS($L148,COLUMN()-11)),0),0), IF($M148&gt;0,IF(AND(INDIRECT(ADDRESS($M148,44))=0,INDIRECT(ADDRESS($M148,38))&lt;&gt;"UL"),INDIRECT(ADDRESS($M148,COLUMN()-11)),0),0))</f>
        <v>0</v>
      </c>
      <c r="BQ148" s="57">
        <f t="shared" ca="1" si="108"/>
        <v>0</v>
      </c>
      <c r="BR148" s="161">
        <f t="shared" ca="1" si="109"/>
        <v>66.24930686832063</v>
      </c>
      <c r="BS148" s="56"/>
      <c r="BT148" s="56">
        <f t="shared" ca="1" si="110"/>
        <v>4.2242928611881574</v>
      </c>
      <c r="BU148" s="77">
        <f t="shared" ca="1" si="111"/>
        <v>0.14566527107545371</v>
      </c>
      <c r="BV148" s="57" t="s">
        <v>34</v>
      </c>
      <c r="BW148" s="57" cm="1">
        <f t="array" aca="1" ref="BW148" ca="1">SUM(IF($C148&gt;0,IF(AND(INDIRECT(ADDRESS($C148,44))=0,INDIRECT(ADDRESS($C148,38))="UL",ISERROR(SEARCH("Rear",INDIRECT(ADDRESS($C148,33)))),ISERROR(SEARCH("Side",INDIRECT(ADDRESS($C148,33))))),INDIRECT(ADDRESS($C148,COLUMN())),0),0),IF($D148&gt;0,IF(AND(INDIRECT(ADDRESS($D148,44))=0,INDIRECT(ADDRESS($D148,38))="UL",ISERROR(SEARCH("Rear",INDIRECT(ADDRESS($D148,33)))),ISERROR(SEARCH("Side",INDIRECT(ADDRESS($D148,33))))),INDIRECT(ADDRESS($D148,COLUMN())),0),0),IF($E148&gt;0,IF(AND(INDIRECT(ADDRESS($E148,44))=0,INDIRECT(ADDRESS($E148,38))="UL",ISERROR(SEARCH("Rear",INDIRECT(ADDRESS($E148,33)))),ISERROR(SEARCH("Side",INDIRECT(ADDRESS($E148,33))))),INDIRECT(ADDRESS($E148,COLUMN())),0),0),IF($F148&gt;0,IF(AND(INDIRECT(ADDRESS($F148,44))=0,INDIRECT(ADDRESS($F148,38))="UL",ISERROR(SEARCH("Rear",INDIRECT(ADDRESS($F148,33)))),ISERROR(SEARCH("Side",INDIRECT(ADDRESS($F148,33))))),INDIRECT(ADDRESS($F148,COLUMN())),0),0),IF($G148&gt;0,IF(AND(INDIRECT(ADDRESS($G148,44))=0,INDIRECT(ADDRESS($G148,38))="UL",ISERROR(SEARCH("Rear",INDIRECT(ADDRESS($G148,33)))),ISERROR(SEARCH("Side",INDIRECT(ADDRESS($G148,33))))),INDIRECT(ADDRESS($G148,COLUMN())),0),0),IF($H148&gt;0,IF(AND(INDIRECT(ADDRESS($H148,44))=0,INDIRECT(ADDRESS($H148,38))="UL",ISERROR(SEARCH("Rear",INDIRECT(ADDRESS($H148,33)))),ISERROR(SEARCH("Side",INDIRECT(ADDRESS($H148,33))))),INDIRECT(ADDRESS($H148,COLUMN())),0),0),IF($I148&gt;0,IF(AND(INDIRECT(ADDRESS($I148,44))=0,INDIRECT(ADDRESS($I148,38))="UL",ISERROR(SEARCH("Rear",INDIRECT(ADDRESS($I148,33)))),ISERROR(SEARCH("Side",INDIRECT(ADDRESS($I148,33))))),INDIRECT(ADDRESS($I148,COLUMN())),0),0),IF($J148&gt;0,IF(AND(INDIRECT(ADDRESS($J148,44))=0,INDIRECT(ADDRESS($J148,38))="UL",ISERROR(SEARCH("Rear",INDIRECT(ADDRESS($J148,33)))),ISERROR(SEARCH("Side",INDIRECT(ADDRESS($J148,33))))),INDIRECT(ADDRESS($J148,COLUMN())),0),0),IF($K148&gt;0,IF(AND(INDIRECT(ADDRESS($K148,44))=0,INDIRECT(ADDRESS($K148,38))="UL",ISERROR(SEARCH("Rear",INDIRECT(ADDRESS($K148,33)))),ISERROR(SEARCH("Side",INDIRECT(ADDRESS($K148,33))))),INDIRECT(ADDRESS($K148,COLUMN())),0),0),IF($L148&gt;0,IF(AND(INDIRECT(ADDRESS($L148,44))=0,INDIRECT(ADDRESS($L148,38))="UL",ISERROR(SEARCH("Rear",INDIRECT(ADDRESS($L148,33)))),ISERROR(SEARCH("Side",INDIRECT(ADDRESS($L148,33))))),INDIRECT(ADDRESS($L148,COLUMN())),0),0),IF($M148&gt;0,IF(AND(INDIRECT(ADDRESS($M148,44))=0,INDIRECT(ADDRESS($M148,38))="UL",ISERROR(SEARCH("Rear",INDIRECT(ADDRESS($M148,33)))),ISERROR(SEARCH("Side",INDIRECT(ADDRESS($M148,33))))),INDIRECT(ADDRESS($M148,COLUMN())),0),0))</f>
        <v>1.2222222222222221</v>
      </c>
      <c r="BX148" s="57">
        <f t="shared" ca="1" si="112"/>
        <v>1.2222222222222221</v>
      </c>
      <c r="BY148" s="57" cm="1">
        <f t="array" aca="1" ref="BY148" ca="1">SUM(IF($C148&gt;0,IF(AND(INDIRECT(ADDRESS($C148,44))=0,INDIRECT(ADDRESS($C148,38))="UL"),INDIRECT(ADDRESS($C148,COLUMN())),0),0),IF($D148&gt;0,IF(AND(INDIRECT(ADDRESS($D148,44))=0,INDIRECT(ADDRESS($D148,38))="UL"),INDIRECT(ADDRESS($D148,COLUMN())),0),0),IF($E148&gt;0,IF(AND(INDIRECT(ADDRESS($E148,44))=0,INDIRECT(ADDRESS($E148,38))="UL"),INDIRECT(ADDRESS($E148,COLUMN())),0),0),IF($F148&gt;0,IF(AND(INDIRECT(ADDRESS($F148,44))=0,INDIRECT(ADDRESS($F148,38))="UL"),INDIRECT(ADDRESS($F148,COLUMN())),0),0),IF($G148&gt;0,IF(AND(INDIRECT(ADDRESS($G148,44))=0,INDIRECT(ADDRESS($G148,38))="UL"),INDIRECT(ADDRESS($G148,COLUMN())),0),0),IF($H148&gt;0,IF(AND(INDIRECT(ADDRESS($H148,44))=0,INDIRECT(ADDRESS($H148,38))="UL"),INDIRECT(ADDRESS($H148,COLUMN())),0),0),IF($I148&gt;0,IF(AND(INDIRECT(ADDRESS($I148,44))=0,INDIRECT(ADDRESS($I148,38))="UL"),INDIRECT(ADDRESS($I148,COLUMN())),0),0),IF($J148&gt;0,IF(AND(INDIRECT(ADDRESS($J148,44))=0,INDIRECT(ADDRESS($J148,38))="UL"),INDIRECT(ADDRESS($J148,COLUMN())),0),0),IF($K148&gt;0,IF(AND(INDIRECT(ADDRESS($K148,44))=0,INDIRECT(ADDRESS($K148,38))="UL"),INDIRECT(ADDRESS($K148,COLUMN())),0),0),IF($L148&gt;0,IF(AND(INDIRECT(ADDRESS($L148,44))=0,INDIRECT(ADDRESS($L148,38))="UL"),INDIRECT(ADDRESS($L148,COLUMN())),0),0),IF($M148&gt;0,IF(AND(INDIRECT(ADDRESS($M148,44))=0,INDIRECT(ADDRESS($M148,38))="UL"),INDIRECT(ADDRESS($M148,COLUMN())),0),0))</f>
        <v>0.40740740740740738</v>
      </c>
      <c r="BZ148" s="57" cm="1">
        <f t="array" aca="1" ref="BZ148" ca="1">SUM(IF($C148&gt;0,IF(AND(INDIRECT(ADDRESS($C148,44))=0,INDIRECT(ADDRESS($C148,38))="UL"),INDIRECT(ADDRESS($C148,COLUMN())),0),0),IF($D148&gt;0,IF(AND(INDIRECT(ADDRESS($D148,44))=0,INDIRECT(ADDRESS($D148,38))="UL"),INDIRECT(ADDRESS($D148,COLUMN())),0),0),IF($E148&gt;0,IF(AND(INDIRECT(ADDRESS($E148,44))=0,INDIRECT(ADDRESS($E148,38))="UL"),INDIRECT(ADDRESS($E148,COLUMN())),0),0),IF($F148&gt;0,IF(AND(INDIRECT(ADDRESS($F148,44))=0,INDIRECT(ADDRESS($F148,38))="UL"),INDIRECT(ADDRESS($F148,COLUMN())),0),0),IF($G148&gt;0,IF(AND(INDIRECT(ADDRESS($G148,44))=0,INDIRECT(ADDRESS($G148,38))="UL"),INDIRECT(ADDRESS($G148,COLUMN())),0),0),IF($H148&gt;0,IF(AND(INDIRECT(ADDRESS($H148,44))=0,INDIRECT(ADDRESS($H148,38))="UL"),INDIRECT(ADDRESS($H148,COLUMN())),0),0),IF($I148&gt;0,IF(AND(INDIRECT(ADDRESS($I148,44))=0,INDIRECT(ADDRESS($I148,38))="UL"),INDIRECT(ADDRESS($I148,COLUMN())),0),0),IF($J148&gt;0,IF(AND(INDIRECT(ADDRESS($J148,44))=0,INDIRECT(ADDRESS($J148,38))="UL"),INDIRECT(ADDRESS($J148,COLUMN())),0),0),IF($K148&gt;0,IF(AND(INDIRECT(ADDRESS($K148,44))=0,INDIRECT(ADDRESS($K148,38))="UL"),INDIRECT(ADDRESS($K148,COLUMN())),0),0),IF($L148&gt;0,IF(AND(INDIRECT(ADDRESS($L148,44))=0,INDIRECT(ADDRESS($L148,38))="UL"),INDIRECT(ADDRESS($L148,COLUMN())),0),0),IF($M148&gt;0,IF(AND(INDIRECT(ADDRESS($M148,44))=0,INDIRECT(ADDRESS($M148,38))="UL"),INDIRECT(ADDRESS($M148,COLUMN())),0),0))</f>
        <v>0.22222222222222221</v>
      </c>
      <c r="CA148" s="57">
        <f t="shared" ca="1" si="113"/>
        <v>0.22222222222222221</v>
      </c>
      <c r="CB148" s="57" cm="1">
        <f t="array" aca="1" ref="CB148" ca="1">SUM(IF($C148&gt;0,IF(AND(INDIRECT(ADDRESS($C148,44))=0,INDIRECT(ADDRESS($C148,38))&lt;&gt;"UL"),INDIRECT(ADDRESS($C148,COLUMN())),0),0),IF($D148&gt;0,IF(AND(INDIRECT(ADDRESS($D148,44))=0,INDIRECT(ADDRESS($D148,38))&lt;&gt;"UL"),INDIRECT(ADDRESS($D148,COLUMN())),0),0),IF($E148&gt;0,IF(AND(INDIRECT(ADDRESS($E148,44))=0,INDIRECT(ADDRESS($E148,38))&lt;&gt;"UL"),INDIRECT(ADDRESS($E148,COLUMN())),0),0),IF($F148&gt;0,IF(AND(INDIRECT(ADDRESS($F148,44))=0,INDIRECT(ADDRESS($F148,38))&lt;&gt;"UL"),INDIRECT(ADDRESS($F148,COLUMN())),0),0),IF($G148&gt;0,IF(AND(INDIRECT(ADDRESS($G148,44))=0,INDIRECT(ADDRESS($G148,38))&lt;&gt;"UL"),INDIRECT(ADDRESS($G148,COLUMN())),0),0),IF($H148&gt;0,IF(AND(INDIRECT(ADDRESS($H148,44))=0,INDIRECT(ADDRESS($H148,38))&lt;&gt;"UL"),INDIRECT(ADDRESS($H148,COLUMN())),0),0),IF($I148&gt;0,IF(AND(INDIRECT(ADDRESS($I148,44))=0,INDIRECT(ADDRESS($I148,38))&lt;&gt;"UL"),INDIRECT(ADDRESS($I148,COLUMN())),0),0),IF($J148&gt;0,IF(AND(INDIRECT(ADDRESS($J148,44))=0,INDIRECT(ADDRESS($J148,38))&lt;&gt;"UL"),INDIRECT(ADDRESS($J148,COLUMN())),0),0),IF($K148&gt;0,IF(AND(INDIRECT(ADDRESS($K148,44))=0,INDIRECT(ADDRESS($K148,38))&lt;&gt;"UL"),INDIRECT(ADDRESS($K148,COLUMN())),0),0),IF($L148&gt;0,IF(AND(INDIRECT(ADDRESS($L148,44))=0,INDIRECT(ADDRESS($L148,38))&lt;&gt;"UL"),INDIRECT(ADDRESS($L148,COLUMN())),0),0),IF($M148&gt;0,IF(AND(INDIRECT(ADDRESS($M148,44))=0,INDIRECT(ADDRESS($M148,38))&lt;&gt;"UL"),INDIRECT(ADDRESS($M148,COLUMN())),0),0))</f>
        <v>0</v>
      </c>
      <c r="CC148" s="57">
        <f t="shared" ca="1" si="114"/>
        <v>0</v>
      </c>
      <c r="CD148" s="57" cm="1">
        <f t="array" aca="1" ref="CD148" ca="1">SUM(IF($C148&gt;0,IF(AND(INDIRECT(ADDRESS($C148,44))=0,INDIRECT(ADDRESS($C148,38))&lt;&gt;"UL"),INDIRECT(ADDRESS($C148,COLUMN())),0),0),IF($D148&gt;0,IF(AND(INDIRECT(ADDRESS($D148,44))=0,INDIRECT(ADDRESS($D148,38))&lt;&gt;"UL"),INDIRECT(ADDRESS($D148,COLUMN())),0),0),IF($E148&gt;0,IF(AND(INDIRECT(ADDRESS($E148,44))=0,INDIRECT(ADDRESS($E148,38))&lt;&gt;"UL"),INDIRECT(ADDRESS($E148,COLUMN())),0),0),IF($F148&gt;0,IF(AND(INDIRECT(ADDRESS($F148,44))=0,INDIRECT(ADDRESS($F148,38))&lt;&gt;"UL"),INDIRECT(ADDRESS($F148,COLUMN())),0),0),IF($G148&gt;0,IF(AND(INDIRECT(ADDRESS($G148,44))=0,INDIRECT(ADDRESS($G148,38))&lt;&gt;"UL"),INDIRECT(ADDRESS($G148,COLUMN())),0),0),IF($H148&gt;0,IF(AND(INDIRECT(ADDRESS($H148,44))=0,INDIRECT(ADDRESS($H148,38))&lt;&gt;"UL"),INDIRECT(ADDRESS($H148,COLUMN())),0),0),IF($I148&gt;0,IF(AND(INDIRECT(ADDRESS($I148,44))=0,INDIRECT(ADDRESS($I148,38))&lt;&gt;"UL"),INDIRECT(ADDRESS($I148,COLUMN())),0),0),IF($J148&gt;0,IF(AND(INDIRECT(ADDRESS($J148,44))=0,INDIRECT(ADDRESS($J148,38))&lt;&gt;"UL"),INDIRECT(ADDRESS($J148,COLUMN())),0),0),IF($K148&gt;0,IF(AND(INDIRECT(ADDRESS($K148,44))=0,INDIRECT(ADDRESS($K148,38))&lt;&gt;"UL"),INDIRECT(ADDRESS($K148,COLUMN())),0),0),IF($L148&gt;0,IF(AND(INDIRECT(ADDRESS($L148,44))=0,INDIRECT(ADDRESS($L148,38))&lt;&gt;"UL"),INDIRECT(ADDRESS($L148,COLUMN())),0),0),IF($M148&gt;0,IF(AND(INDIRECT(ADDRESS($M148,44))=0,INDIRECT(ADDRESS($M148,38))&lt;&gt;"UL"),INDIRECT(ADDRESS($M148,COLUMN())),0),0))</f>
        <v>0</v>
      </c>
      <c r="CE148" s="57" cm="1">
        <f t="array" aca="1" ref="CE148" ca="1">SUM(IF($C148&gt;0,IF(AND(INDIRECT(ADDRESS($C148,44))=0,INDIRECT(ADDRESS($C148,38))&lt;&gt;"UL"),INDIRECT(ADDRESS($C148,COLUMN())),0),0),IF($D148&gt;0,IF(AND(INDIRECT(ADDRESS($D148,44))=0,INDIRECT(ADDRESS($D148,38))&lt;&gt;"UL"),INDIRECT(ADDRESS($D148,COLUMN())),0),0),IF($E148&gt;0,IF(AND(INDIRECT(ADDRESS($E148,44))=0,INDIRECT(ADDRESS($E148,38))&lt;&gt;"UL"),INDIRECT(ADDRESS($E148,COLUMN())),0),0),IF($F148&gt;0,IF(AND(INDIRECT(ADDRESS($F148,44))=0,INDIRECT(ADDRESS($F148,38))&lt;&gt;"UL"),INDIRECT(ADDRESS($F148,COLUMN())),0),0),IF($G148&gt;0,IF(AND(INDIRECT(ADDRESS($G148,44))=0,INDIRECT(ADDRESS($G148,38))&lt;&gt;"UL"),INDIRECT(ADDRESS($G148,COLUMN())),0),0),IF($H148&gt;0,IF(AND(INDIRECT(ADDRESS($H148,44))=0,INDIRECT(ADDRESS($H148,38))&lt;&gt;"UL"),INDIRECT(ADDRESS($H148,COLUMN())),0),0),IF($I148&gt;0,IF(AND(INDIRECT(ADDRESS($I148,44))=0,INDIRECT(ADDRESS($I148,38))&lt;&gt;"UL"),INDIRECT(ADDRESS($I148,COLUMN())),0),0),IF($J148&gt;0,IF(AND(INDIRECT(ADDRESS($J148,44))=0,INDIRECT(ADDRESS($J148,38))&lt;&gt;"UL"),INDIRECT(ADDRESS($J148,COLUMN())),0),0),IF($K148&gt;0,IF(AND(INDIRECT(ADDRESS($K148,44))=0,INDIRECT(ADDRESS($K148,38))&lt;&gt;"UL"),INDIRECT(ADDRESS($K148,COLUMN())),0),0),IF($L148&gt;0,IF(AND(INDIRECT(ADDRESS($L148,44))=0,INDIRECT(ADDRESS($L148,38))&lt;&gt;"UL"),INDIRECT(ADDRESS($L148,COLUMN())),0),0),IF($M148&gt;0,IF(AND(INDIRECT(ADDRESS($M148,44))=0,INDIRECT(ADDRESS($M148,38))&lt;&gt;"UL"),INDIRECT(ADDRESS($M148,COLUMN())),0),0))</f>
        <v>0</v>
      </c>
      <c r="CF148" s="57">
        <f t="shared" ca="1" si="115"/>
        <v>0</v>
      </c>
      <c r="CG148" s="57">
        <f t="shared" ca="1" si="116"/>
        <v>2.3714672665895224</v>
      </c>
      <c r="CH148" s="57">
        <f t="shared" ca="1" si="117"/>
        <v>8.1774733330673186E-2</v>
      </c>
      <c r="CI148" s="19">
        <f t="shared" ca="1" si="118"/>
        <v>14.003325143753976</v>
      </c>
      <c r="CJ148" s="19"/>
      <c r="CK148" s="57" cm="1">
        <f t="array" aca="1" ref="CK148" ca="1">IF(AU148="S", SUM(IF($C148&gt;0,IF(INDIRECT(ADDRESS($C148,43))&lt;&gt;1,INDIRECT(ADDRESS($C148,48)),0),0), IF($D148&gt;0,IF(INDIRECT(ADDRESS($D148,43))&lt;&gt;1,INDIRECT(ADDRESS($D148,48)),0),0), IF($E148&gt;0,IF(INDIRECT(ADDRESS($E148,43))&lt;&gt;1,INDIRECT(ADDRESS($E148,48)),0),0), IF($F148&gt;0,IF(INDIRECT(ADDRESS($F148,43))&lt;&gt;1,INDIRECT(ADDRESS($F148,48)),0),0), IF($G148&gt;0,IF(INDIRECT(ADDRESS($G148,43))&lt;&gt;1,INDIRECT(ADDRESS($G148,48)),0),0), IF($H148&gt;0,IF(INDIRECT(ADDRESS($H148,43))&lt;&gt;1,INDIRECT(ADDRESS($H148,48)),0),0), IF($I148&gt;0,IF(INDIRECT(ADDRESS($I148,43))&lt;&gt;1,INDIRECT(ADDRESS($I148,48)),0),0), IF($J148&gt;0,IF(INDIRECT(ADDRESS($J148,43))&lt;&gt;1,INDIRECT(ADDRESS($J148,48)),0),0), IF($K148&gt;0,IF(INDIRECT(ADDRESS($K148,43))&lt;&gt;1,INDIRECT(ADDRESS($K148,48)),0),0), IF($L148&gt;0,IF(INDIRECT(ADDRESS($L148,43))&lt;&gt;1,INDIRECT(ADDRESS($L148,48)),0),0), IF($M148&gt;0,IF(INDIRECT(ADDRESS($M148,43))&lt;&gt;1,INDIRECT(ADDRESS($M148,48)),0),0)), IF(AU148="L",SUM(IF($C148&gt;0,IF(INDIRECT(ADDRESS($C148,43))&lt;&gt;1,INDIRECT(ADDRESS($C148,50)),0),0), IF($D148&gt;0,IF(INDIRECT(ADDRESS($D148,43))&lt;&gt;1,INDIRECT(ADDRESS($D148,50)),0),0), IF($E148&gt;0,IF(INDIRECT(ADDRESS($E148,43))&lt;&gt;1,INDIRECT(ADDRESS($E148,50)),0),0), IF($F148&gt;0,IF(INDIRECT(ADDRESS($F148,43))&lt;&gt;1,INDIRECT(ADDRESS($F148,50)),0),0), IF($G148&gt;0,IF(INDIRECT(ADDRESS($G148,43))&lt;&gt;1,INDIRECT(ADDRESS($G148,50)),0),0), IF($G148&gt;0,IF(INDIRECT(ADDRESS($G148,43))&lt;&gt;1,INDIRECT(ADDRESS($G148,50)),0),0), IF($H148&gt;0,IF(INDIRECT(ADDRESS($H148,43))&lt;&gt;1,INDIRECT(ADDRESS($H148,50)),0),0), IF($I148&gt;0,IF(INDIRECT(ADDRESS($I148,43))&lt;&gt;1,INDIRECT(ADDRESS($I148,50)),0),0), IF($J148&gt;0,IF(INDIRECT(ADDRESS($J148,43))&lt;&gt;1,INDIRECT(ADDRESS($J148,50)),0),0), IF($K148&gt;0,IF(INDIRECT(ADDRESS($K148,43))&lt;&gt;1,INDIRECT(ADDRESS($K148,50)),0),0), IF($L148&gt;0,IF(INDIRECT(ADDRESS($L148,43))&lt;&gt;1,INDIRECT(ADDRESS($L148,50)),0),0), IF($M148&gt;0,IF(INDIRECT(ADDRESS($M148,43))&lt;&gt;1,INDIRECT(ADDRESS($M148,50)),0),0)), SUM(IF($C148&gt;0,IF(INDIRECT(ADDRESS($C148,43))&lt;&gt;1,INDIRECT(ADDRESS($C148,49)),0),0), IF($D148&gt;0,IF(INDIRECT(ADDRESS($D148,43))&lt;&gt;1,INDIRECT(ADDRESS($D148,49)),0),0), IF($E148&gt;0,IF(INDIRECT(ADDRESS($E148,43))&lt;&gt;1,INDIRECT(ADDRESS($E148,49)),0),0), IF($F148&gt;0,IF(INDIRECT(ADDRESS($F148,43))&lt;&gt;1,INDIRECT(ADDRESS($F148,49)),0),0), IF($G148&gt;0,IF(INDIRECT(ADDRESS($G148,43))&lt;&gt;1,INDIRECT(ADDRESS($G148,49)),0),0), IF($G148&gt;0,IF(INDIRECT(ADDRESS($G148,43))&lt;&gt;1,INDIRECT(ADDRESS($G148,49)),0),0), IF($H148&gt;0,IF(INDIRECT(ADDRESS($H148,43))&lt;&gt;1,INDIRECT(ADDRESS($H148,49)),0),0), IF($I148&gt;0,IF(INDIRECT(ADDRESS($I148,43))&lt;&gt;1,INDIRECT(ADDRESS($I148,49)),0),0), IF($J148&gt;0,IF(INDIRECT(ADDRESS($J148,43))&lt;&gt;1,INDIRECT(ADDRESS($J148,49)),0),0), IF($K148&gt;0,IF(INDIRECT(ADDRESS($K148,43))&lt;&gt;1,INDIRECT(ADDRESS($K148,49)),0),0), IF($L148&gt;0,IF(INDIRECT(ADDRESS($L148,43))&lt;&gt;1,INDIRECT(ADDRESS($L148,49)),0),0), IF($M148&gt;0,IF(INDIRECT(ADDRESS($M148,43))&lt;&gt;1,INDIRECT(ADDRESS($M148,49)),0),0))))</f>
        <v>2.2222222222222219</v>
      </c>
      <c r="CL148" s="57" cm="1">
        <f t="array" aca="1" ref="CL148" ca="1">SUM(IF($C148&gt;0,IF(INDIRECT(ADDRESS($C148,44))=1,INDIRECT(ADDRESS($C148,90)),0),0), IF($D148&gt;0,IF(INDIRECT(ADDRESS($D148,44))=1,INDIRECT(ADDRESS($D148,90)),0),0), IF($E148&gt;0,IF(INDIRECT(ADDRESS($E148,44))=1,INDIRECT(ADDRESS($E148,90)),0),0), IF($F148&gt;0,IF(INDIRECT(ADDRESS($F148,44))=1,INDIRECT(ADDRESS($F148,90)),0),0), IF($G148&gt;0,IF(INDIRECT(ADDRESS($G148,44))=1,INDIRECT(ADDRESS($G148,90)),0),0), IF($H148&gt;0,IF(INDIRECT(ADDRESS($H148,44))=1,INDIRECT(ADDRESS($H148,90)),0),0), IF($I148&gt;0,IF(INDIRECT(ADDRESS($I148,44))=1,INDIRECT(ADDRESS($I148,90)),0),0), IF($J148&gt;0,IF(INDIRECT(ADDRESS($J148,44))=1,INDIRECT(ADDRESS($J148,90)),0),0), IF($K148&gt;0,IF(INDIRECT(ADDRESS($K148,44))=1,INDIRECT(ADDRESS($K148,90)),0),0), IF($L148&gt;0,IF(INDIRECT(ADDRESS($L148,44))=1,INDIRECT(ADDRESS($L148,90)),0),0), IF($M148&gt;0,IF(INDIRECT(ADDRESS($M148,44))=1,INDIRECT(ADDRESS($M148,90)),0),0))</f>
        <v>0</v>
      </c>
      <c r="CM148" s="56">
        <f t="shared" ca="1" si="119"/>
        <v>1.0723638263022597</v>
      </c>
      <c r="CN148" s="59"/>
    </row>
    <row r="149" spans="1:92" x14ac:dyDescent="0.25">
      <c r="A149" s="52" t="s">
        <v>228</v>
      </c>
      <c r="B149" s="67">
        <v>100</v>
      </c>
      <c r="C149" s="67">
        <v>111</v>
      </c>
      <c r="D149" s="67">
        <v>112</v>
      </c>
      <c r="E149" s="67"/>
      <c r="F149" s="67"/>
      <c r="G149" s="67"/>
      <c r="H149" s="67"/>
      <c r="I149" s="67"/>
      <c r="J149" s="67"/>
      <c r="K149" s="67"/>
      <c r="L149" s="67"/>
      <c r="M149" s="67"/>
      <c r="N149" s="145">
        <f ca="1">2+SUM(INDIRECT(ADDRESS(B149,COLUMN())),IF(C149&gt;0,INDIRECT(ADDRESS(C149,COLUMN())),0),IF(D149&gt;0,INDIRECT(ADDRESS(D149,COLUMN())),0),IF(E149&gt;0,INDIRECT(ADDRESS(E149,COLUMN())),0),IF(F149&gt;0,INDIRECT(ADDRESS(F149,COLUMN())),0),IF(G149&gt;0,INDIRECT(ADDRESS(G149,COLUMN())),0),IF(H149&gt;0,INDIRECT(ADDRESS(H149,COLUMN())),0),IF(I149&gt;0,INDIRECT(ADDRESS(I149,COLUMN())),0),IF(J149&gt;0,INDIRECT(ADDRESS(J149,COLUMN())),0),IF(K149&gt;0,INDIRECT(ADDRESS(K149,COLUMN())),0),IF(L149&gt;0,INDIRECT(ADDRESS(L149,COLUMN())),0),IF(M149&gt;0,INDIRECT(ADDRESS(M149,COLUMN())),0))</f>
        <v>31</v>
      </c>
      <c r="O149" s="67" t="str" cm="1">
        <f t="array" aca="1" ref="O149" ca="1">INDIRECT(ADDRESS($B149,COLUMN()))</f>
        <v>Fighter</v>
      </c>
      <c r="P149" s="67" cm="1">
        <f t="array" aca="1" ref="P149" ca="1">INDIRECT(ADDRESS($B149,COLUMN()))</f>
        <v>3</v>
      </c>
      <c r="Q149" s="67" t="str" cm="1">
        <f t="array" aca="1" ref="Q149" ca="1">INDIRECT(ADDRESS($B149,COLUMN()))</f>
        <v>-</v>
      </c>
      <c r="R149" s="67" t="str" cm="1">
        <f t="array" aca="1" ref="R149" ca="1">INDIRECT(ADDRESS($B149,COLUMN()))</f>
        <v>-</v>
      </c>
      <c r="S149" s="67" cm="1">
        <f t="array" aca="1" ref="S149" ca="1">INDIRECT(ADDRESS($B149,COLUMN()))</f>
        <v>2</v>
      </c>
      <c r="T149" s="67" t="str" cm="1">
        <f t="array" aca="1" ref="T149" ca="1">INDIRECT(ADDRESS($B149,COLUMN()))</f>
        <v>1-6</v>
      </c>
      <c r="U149" s="67" cm="1">
        <f t="array" aca="1" ref="U149" ca="1">INDIRECT(ADDRESS($B149,COLUMN()))</f>
        <v>6</v>
      </c>
      <c r="V149" s="67" cm="1">
        <f t="array" aca="1" ref="V149" ca="1">INDIRECT(ADDRESS($B149,COLUMN()))</f>
        <v>0</v>
      </c>
      <c r="W149" s="67" cm="1">
        <f t="array" aca="1" ref="W149" ca="1">INDIRECT(ADDRESS($B149,COLUMN()))</f>
        <v>3</v>
      </c>
      <c r="X149" s="67" cm="1">
        <f t="array" aca="1" ref="X149" ca="1">INDIRECT(ADDRESS($B149,COLUMN()))</f>
        <v>6</v>
      </c>
      <c r="Y149" s="67" cm="1">
        <f t="array" aca="1" ref="Y149" ca="1">INDIRECT(ADDRESS($B149,COLUMN()))</f>
        <v>2</v>
      </c>
      <c r="Z149" s="67" cm="1">
        <f t="array" aca="1" ref="Z149" ca="1">INDIRECT(ADDRESS($B149,COLUMN()))</f>
        <v>5</v>
      </c>
      <c r="AA149" s="67" cm="1">
        <f t="array" aca="1" ref="AA149" ca="1">INDIRECT(ADDRESS($B149,COLUMN()))</f>
        <v>0</v>
      </c>
      <c r="AB149" s="56">
        <f t="shared" ca="1" si="100"/>
        <v>0.79387955742428784</v>
      </c>
      <c r="AC149" s="56">
        <f t="shared" ca="1" si="101"/>
        <v>0.85100818299668424</v>
      </c>
      <c r="AD149" s="56">
        <f t="shared" ca="1" si="102"/>
        <v>2.2200213469478718</v>
      </c>
      <c r="AF149" s="52"/>
      <c r="AG149" s="52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2"/>
      <c r="AU149" s="54" t="s">
        <v>113</v>
      </c>
      <c r="AV149" s="57" cm="1">
        <f t="array" aca="1" ref="AV149" ca="1">SUM(IF($C149&gt;0,IF(AND(INDIRECT(ADDRESS($C149,44))=0,INDIRECT(ADDRESS($C149,38))="UL",ISERROR(SEARCH("Rear",INDIRECT(ADDRESS($C149,33)))),ISERROR(SEARCH("Side",INDIRECT(ADDRESS($C149,33))))),INDIRECT(ADDRESS($C149,COLUMN())),0),0),IF($D149&gt;0,IF(AND(INDIRECT(ADDRESS($D149,44))=0,INDIRECT(ADDRESS($D149,38))="UL",ISERROR(SEARCH("Rear",INDIRECT(ADDRESS($D149,33)))),ISERROR(SEARCH("Side",INDIRECT(ADDRESS($D149,33))))),INDIRECT(ADDRESS($D149,COLUMN())),0),0),IF($E149&gt;0,IF(AND(INDIRECT(ADDRESS($E149,44))=0,INDIRECT(ADDRESS($E149,38))="UL",ISERROR(SEARCH("Rear",INDIRECT(ADDRESS($E149,33)))),ISERROR(SEARCH("Side",INDIRECT(ADDRESS($E149,33))))),INDIRECT(ADDRESS($E149,COLUMN())),0),0),IF($F149&gt;0,IF(AND(INDIRECT(ADDRESS($F149,44))=0,INDIRECT(ADDRESS($F149,38))="UL",ISERROR(SEARCH("Rear",INDIRECT(ADDRESS($F149,33)))),ISERROR(SEARCH("Side",INDIRECT(ADDRESS($F149,33))))),INDIRECT(ADDRESS($F149,COLUMN())),0),0),IF($G149&gt;0,IF(AND(INDIRECT(ADDRESS($G149,44))=0,INDIRECT(ADDRESS($G149,38))="UL",ISERROR(SEARCH("Rear",INDIRECT(ADDRESS($G149,33)))),ISERROR(SEARCH("Side",INDIRECT(ADDRESS($G149,33))))),INDIRECT(ADDRESS($G149,COLUMN())),0),0),IF($H149&gt;0,IF(AND(INDIRECT(ADDRESS($H149,44))=0,INDIRECT(ADDRESS($H149,38))="UL",ISERROR(SEARCH("Rear",INDIRECT(ADDRESS($H149,33)))),ISERROR(SEARCH("Side",INDIRECT(ADDRESS($H149,33))))),INDIRECT(ADDRESS($H149,COLUMN())),0),0),IF($I149&gt;0,IF(AND(INDIRECT(ADDRESS($I149,44))=0,INDIRECT(ADDRESS($I149,38))="UL",ISERROR(SEARCH("Rear",INDIRECT(ADDRESS($I149,33)))),ISERROR(SEARCH("Side",INDIRECT(ADDRESS($I149,33))))),INDIRECT(ADDRESS($I149,COLUMN())),0),0),IF($J149&gt;0,IF(AND(INDIRECT(ADDRESS($J149,44))=0,INDIRECT(ADDRESS($J149,38))="UL",ISERROR(SEARCH("Rear",INDIRECT(ADDRESS($J149,33)))),ISERROR(SEARCH("Side",INDIRECT(ADDRESS($J149,33))))),INDIRECT(ADDRESS($J149,COLUMN())),0),0),IF($K149&gt;0,IF(AND(INDIRECT(ADDRESS($K149,44))=0,INDIRECT(ADDRESS($K149,38))="UL",ISERROR(SEARCH("Rear",INDIRECT(ADDRESS($K149,33)))),ISERROR(SEARCH("Side",INDIRECT(ADDRESS($K149,33))))),INDIRECT(ADDRESS($K149,COLUMN())),0),0),IF($L149&gt;0,IF(AND(INDIRECT(ADDRESS($L149,44))=0,INDIRECT(ADDRESS($L149,38))="UL",ISERROR(SEARCH("Rear",INDIRECT(ADDRESS($L149,33)))),ISERROR(SEARCH("Side",INDIRECT(ADDRESS($L149,33))))),INDIRECT(ADDRESS($L149,COLUMN())),0),0),IF($M149&gt;0,IF(AND(INDIRECT(ADDRESS($M149,44))=0,INDIRECT(ADDRESS($M149,38))="UL",ISERROR(SEARCH("Rear",INDIRECT(ADDRESS($M149,33)))),ISERROR(SEARCH("Side",INDIRECT(ADDRESS($M149,33))))),INDIRECT(ADDRESS($M149,COLUMN())),0),0))</f>
        <v>0.66666666666666663</v>
      </c>
      <c r="AW149" s="57" cm="1">
        <f t="array" aca="1" ref="AW149" ca="1">SUM(IF($C149&gt;0,IF(AND(INDIRECT(ADDRESS($C149,44))=0,INDIRECT(ADDRESS($C149,38))="UL",ISERROR(SEARCH("Rear",INDIRECT(ADDRESS($C149,33)))),ISERROR(SEARCH("Side",INDIRECT(ADDRESS($C149,33))))),INDIRECT(ADDRESS($C149,COLUMN())),0),0),IF($D149&gt;0,IF(AND(INDIRECT(ADDRESS($D149,44))=0,INDIRECT(ADDRESS($D149,38))="UL",ISERROR(SEARCH("Rear",INDIRECT(ADDRESS($D149,33)))),ISERROR(SEARCH("Side",INDIRECT(ADDRESS($D149,33))))),INDIRECT(ADDRESS($D149,COLUMN())),0),0),IF($E149&gt;0,IF(AND(INDIRECT(ADDRESS($E149,44))=0,INDIRECT(ADDRESS($E149,38))="UL",ISERROR(SEARCH("Rear",INDIRECT(ADDRESS($E149,33)))),ISERROR(SEARCH("Side",INDIRECT(ADDRESS($E149,33))))),INDIRECT(ADDRESS($E149,COLUMN())),0),0),IF($F149&gt;0,IF(AND(INDIRECT(ADDRESS($F149,44))=0,INDIRECT(ADDRESS($F149,38))="UL",ISERROR(SEARCH("Rear",INDIRECT(ADDRESS($F149,33)))),ISERROR(SEARCH("Side",INDIRECT(ADDRESS($F149,33))))),INDIRECT(ADDRESS($F149,COLUMN())),0),0),IF($G149&gt;0,IF(AND(INDIRECT(ADDRESS($G149,44))=0,INDIRECT(ADDRESS($G149,38))="UL",ISERROR(SEARCH("Rear",INDIRECT(ADDRESS($G149,33)))),ISERROR(SEARCH("Side",INDIRECT(ADDRESS($G149,33))))),INDIRECT(ADDRESS($G149,COLUMN())),0),0),IF($H149&gt;0,IF(AND(INDIRECT(ADDRESS($H149,44))=0,INDIRECT(ADDRESS($H149,38))="UL",ISERROR(SEARCH("Rear",INDIRECT(ADDRESS($H149,33)))),ISERROR(SEARCH("Side",INDIRECT(ADDRESS($H149,33))))),INDIRECT(ADDRESS($H149,COLUMN())),0),0),IF($I149&gt;0,IF(AND(INDIRECT(ADDRESS($I149,44))=0,INDIRECT(ADDRESS($I149,38))="UL",ISERROR(SEARCH("Rear",INDIRECT(ADDRESS($I149,33)))),ISERROR(SEARCH("Side",INDIRECT(ADDRESS($I149,33))))),INDIRECT(ADDRESS($I149,COLUMN())),0),0),IF($J149&gt;0,IF(AND(INDIRECT(ADDRESS($J149,44))=0,INDIRECT(ADDRESS($J149,38))="UL",ISERROR(SEARCH("Rear",INDIRECT(ADDRESS($J149,33)))),ISERROR(SEARCH("Side",INDIRECT(ADDRESS($J149,33))))),INDIRECT(ADDRESS($J149,COLUMN())),0),0),IF($K149&gt;0,IF(AND(INDIRECT(ADDRESS($K149,44))=0,INDIRECT(ADDRESS($K149,38))="UL",ISERROR(SEARCH("Rear",INDIRECT(ADDRESS($K149,33)))),ISERROR(SEARCH("Side",INDIRECT(ADDRESS($K149,33))))),INDIRECT(ADDRESS($K149,COLUMN())),0),0),IF($L149&gt;0,IF(AND(INDIRECT(ADDRESS($L149,44))=0,INDIRECT(ADDRESS($L149,38))="UL",ISERROR(SEARCH("Rear",INDIRECT(ADDRESS($L149,33)))),ISERROR(SEARCH("Side",INDIRECT(ADDRESS($L149,33))))),INDIRECT(ADDRESS($L149,COLUMN())),0),0),IF($M149&gt;0,IF(AND(INDIRECT(ADDRESS($M149,44))=0,INDIRECT(ADDRESS($M149,38))="UL",ISERROR(SEARCH("Rear",INDIRECT(ADDRESS($M149,33)))),ISERROR(SEARCH("Side",INDIRECT(ADDRESS($M149,33))))),INDIRECT(ADDRESS($M149,COLUMN())),0),0))</f>
        <v>2.2222222222222219</v>
      </c>
      <c r="AX149" s="57" cm="1">
        <f t="array" aca="1" ref="AX149" ca="1">SUM(IF($C149&gt;0,IF(AND(INDIRECT(ADDRESS($C149,44))=0,INDIRECT(ADDRESS($C149,38))="UL",ISERROR(SEARCH("Rear",INDIRECT(ADDRESS($C149,33)))),ISERROR(SEARCH("Side",INDIRECT(ADDRESS($C149,33))))),INDIRECT(ADDRESS($C149,COLUMN())),0),0),IF($D149&gt;0,IF(AND(INDIRECT(ADDRESS($D149,44))=0,INDIRECT(ADDRESS($D149,38))="UL",ISERROR(SEARCH("Rear",INDIRECT(ADDRESS($D149,33)))),ISERROR(SEARCH("Side",INDIRECT(ADDRESS($D149,33))))),INDIRECT(ADDRESS($D149,COLUMN())),0),0),IF($E149&gt;0,IF(AND(INDIRECT(ADDRESS($E149,44))=0,INDIRECT(ADDRESS($E149,38))="UL",ISERROR(SEARCH("Rear",INDIRECT(ADDRESS($E149,33)))),ISERROR(SEARCH("Side",INDIRECT(ADDRESS($E149,33))))),INDIRECT(ADDRESS($E149,COLUMN())),0),0),IF($F149&gt;0,IF(AND(INDIRECT(ADDRESS($F149,44))=0,INDIRECT(ADDRESS($F149,38))="UL",ISERROR(SEARCH("Rear",INDIRECT(ADDRESS($F149,33)))),ISERROR(SEARCH("Side",INDIRECT(ADDRESS($F149,33))))),INDIRECT(ADDRESS($F149,COLUMN())),0),0),IF($G149&gt;0,IF(AND(INDIRECT(ADDRESS($G149,44))=0,INDIRECT(ADDRESS($G149,38))="UL",ISERROR(SEARCH("Rear",INDIRECT(ADDRESS($G149,33)))),ISERROR(SEARCH("Side",INDIRECT(ADDRESS($G149,33))))),INDIRECT(ADDRESS($G149,COLUMN())),0),0),IF($H149&gt;0,IF(AND(INDIRECT(ADDRESS($H149,44))=0,INDIRECT(ADDRESS($H149,38))="UL",ISERROR(SEARCH("Rear",INDIRECT(ADDRESS($H149,33)))),ISERROR(SEARCH("Side",INDIRECT(ADDRESS($H149,33))))),INDIRECT(ADDRESS($H149,COLUMN())),0),0),IF($I149&gt;0,IF(AND(INDIRECT(ADDRESS($I149,44))=0,INDIRECT(ADDRESS($I149,38))="UL",ISERROR(SEARCH("Rear",INDIRECT(ADDRESS($I149,33)))),ISERROR(SEARCH("Side",INDIRECT(ADDRESS($I149,33))))),INDIRECT(ADDRESS($I149,COLUMN())),0),0),IF($J149&gt;0,IF(AND(INDIRECT(ADDRESS($J149,44))=0,INDIRECT(ADDRESS($J149,38))="UL",ISERROR(SEARCH("Rear",INDIRECT(ADDRESS($J149,33)))),ISERROR(SEARCH("Side",INDIRECT(ADDRESS($J149,33))))),INDIRECT(ADDRESS($J149,COLUMN())),0),0),IF($K149&gt;0,IF(AND(INDIRECT(ADDRESS($K149,44))=0,INDIRECT(ADDRESS($K149,38))="UL",ISERROR(SEARCH("Rear",INDIRECT(ADDRESS($K149,33)))),ISERROR(SEARCH("Side",INDIRECT(ADDRESS($K149,33))))),INDIRECT(ADDRESS($K149,COLUMN())),0),0),IF($L149&gt;0,IF(AND(INDIRECT(ADDRESS($L149,44))=0,INDIRECT(ADDRESS($L149,38))="UL",ISERROR(SEARCH("Rear",INDIRECT(ADDRESS($L149,33)))),ISERROR(SEARCH("Side",INDIRECT(ADDRESS($L149,33))))),INDIRECT(ADDRESS($L149,COLUMN())),0),0),IF($M149&gt;0,IF(AND(INDIRECT(ADDRESS($M149,44))=0,INDIRECT(ADDRESS($M149,38))="UL",ISERROR(SEARCH("Rear",INDIRECT(ADDRESS($M149,33)))),ISERROR(SEARCH("Side",INDIRECT(ADDRESS($M149,33))))),INDIRECT(ADDRESS($M149,COLUMN())),0),0))</f>
        <v>0.33333333333333331</v>
      </c>
      <c r="AY149" s="58">
        <f t="shared" ca="1" si="103"/>
        <v>2.2222222222222219</v>
      </c>
      <c r="AZ149" s="58">
        <f t="shared" ca="1" si="104"/>
        <v>1.074074074074074</v>
      </c>
      <c r="BA149" s="58" cm="1">
        <f t="array" aca="1" ref="BA149" ca="1">SUM(IF($C149&gt;0,IF(AND(INDIRECT(ADDRESS($C149,44))=0,INDIRECT(ADDRESS($C149,38))="UL"),INDIRECT(ADDRESS($C149,COLUMN())),0),0),IF($D149&gt;0,IF(AND(INDIRECT(ADDRESS($D149,44))=0,INDIRECT(ADDRESS($D149,38))="UL"),INDIRECT(ADDRESS($D149,COLUMN())),0),0),IF($E149&gt;0,IF(AND(INDIRECT(ADDRESS($E149,44))=0,INDIRECT(ADDRESS($E149,38))="UL"),INDIRECT(ADDRESS($E149,COLUMN())),0),0),IF($F149&gt;0,IF(AND(INDIRECT(ADDRESS($F149,44))=0,INDIRECT(ADDRESS($F149,38))="UL"),INDIRECT(ADDRESS($F149,COLUMN())),0),0),IF($G149&gt;0,IF(AND(INDIRECT(ADDRESS($G149,44))=0,INDIRECT(ADDRESS($G149,38))="UL"),INDIRECT(ADDRESS($G149,COLUMN())),0),0),IF($H149&gt;0,IF(AND(INDIRECT(ADDRESS($H149,44))=0,INDIRECT(ADDRESS($H149,38))="UL"),INDIRECT(ADDRESS($H149,COLUMN())),0),0),IF($I149&gt;0,IF(AND(INDIRECT(ADDRESS($I149,44))=0,INDIRECT(ADDRESS($I149,38))="UL"),INDIRECT(ADDRESS($I149,COLUMN())),0),0),IF($J149&gt;0,IF(AND(INDIRECT(ADDRESS($J149,44))=0,INDIRECT(ADDRESS($J149,38))="UL"),INDIRECT(ADDRESS($J149,COLUMN())),0),0),IF($K149&gt;0,IF(AND(INDIRECT(ADDRESS($K149,44))=0,INDIRECT(ADDRESS($K149,38))="UL"),INDIRECT(ADDRESS($K149,COLUMN())),0),0),IF($L149&gt;0,IF(AND(INDIRECT(ADDRESS($L149,44))=0,INDIRECT(ADDRESS($L149,38))="UL"),INDIRECT(ADDRESS($L149,COLUMN())),0),0),IF($M149&gt;0,IF(AND(INDIRECT(ADDRESS($M149,44))=0,INDIRECT(ADDRESS($M149,38))="UL"),INDIRECT(ADDRESS($M149,COLUMN())),0),0))</f>
        <v>0.63703703703703696</v>
      </c>
      <c r="BB149" s="58" cm="1">
        <f t="array" aca="1" ref="BB149" ca="1">SUM(IF($C149&gt;0,IF(AND(INDIRECT(ADDRESS($C149,44))=0,INDIRECT(ADDRESS($C149,38))="UL"),INDIRECT(ADDRESS($C149,COLUMN())),0),0),IF($D149&gt;0,IF(AND(INDIRECT(ADDRESS($D149,44))=0,INDIRECT(ADDRESS($D149,38))="UL"),INDIRECT(ADDRESS($D149,COLUMN())),0),0),IF($E149&gt;0,IF(AND(INDIRECT(ADDRESS($E149,44))=0,INDIRECT(ADDRESS($E149,38))="UL"),INDIRECT(ADDRESS($E149,COLUMN())),0),0),IF($F149&gt;0,IF(AND(INDIRECT(ADDRESS($F149,44))=0,INDIRECT(ADDRESS($F149,38))="UL"),INDIRECT(ADDRESS($F149,COLUMN())),0),0),IF($G149&gt;0,IF(AND(INDIRECT(ADDRESS($G149,44))=0,INDIRECT(ADDRESS($G149,38))="UL"),INDIRECT(ADDRESS($G149,COLUMN())),0),0),IF($H149&gt;0,IF(AND(INDIRECT(ADDRESS($H149,44))=0,INDIRECT(ADDRESS($H149,38))="UL"),INDIRECT(ADDRESS($H149,COLUMN())),0),0),IF($I149&gt;0,IF(AND(INDIRECT(ADDRESS($I149,44))=0,INDIRECT(ADDRESS($I149,38))="UL"),INDIRECT(ADDRESS($I149,COLUMN())),0),0),IF($J149&gt;0,IF(AND(INDIRECT(ADDRESS($J149,44))=0,INDIRECT(ADDRESS($J149,38))="UL"),INDIRECT(ADDRESS($J149,COLUMN())),0),0),IF($K149&gt;0,IF(AND(INDIRECT(ADDRESS($K149,44))=0,INDIRECT(ADDRESS($K149,38))="UL"),INDIRECT(ADDRESS($K149,COLUMN())),0),0),IF($L149&gt;0,IF(AND(INDIRECT(ADDRESS($L149,44))=0,INDIRECT(ADDRESS($L149,38))="UL"),INDIRECT(ADDRESS($L149,COLUMN())),0),0),IF($M149&gt;0,IF(AND(INDIRECT(ADDRESS($M149,44))=0,INDIRECT(ADDRESS($M149,38))="UL"),INDIRECT(ADDRESS($M149,COLUMN())),0),0))</f>
        <v>0.22222222222222221</v>
      </c>
      <c r="BC149" s="58" cm="1">
        <f t="array" aca="1" ref="BC149" ca="1">SUM(IF($C149&gt;0,IF(AND(INDIRECT(ADDRESS($C149,44))=0,INDIRECT(ADDRESS($C149,38))="UL"),INDIRECT(ADDRESS($C149,COLUMN())),0),0),IF($D149&gt;0,IF(AND(INDIRECT(ADDRESS($D149,44))=0,INDIRECT(ADDRESS($D149,38))="UL"),INDIRECT(ADDRESS($D149,COLUMN())),0),0),IF($E149&gt;0,IF(AND(INDIRECT(ADDRESS($E149,44))=0,INDIRECT(ADDRESS($E149,38))="UL"),INDIRECT(ADDRESS($E149,COLUMN())),0),0),IF($F149&gt;0,IF(AND(INDIRECT(ADDRESS($F149,44))=0,INDIRECT(ADDRESS($F149,38))="UL"),INDIRECT(ADDRESS($F149,COLUMN())),0),0),IF($G149&gt;0,IF(AND(INDIRECT(ADDRESS($G149,44))=0,INDIRECT(ADDRESS($G149,38))="UL"),INDIRECT(ADDRESS($G149,COLUMN())),0),0),IF($H149&gt;0,IF(AND(INDIRECT(ADDRESS($H149,44))=0,INDIRECT(ADDRESS($H149,38))="UL"),INDIRECT(ADDRESS($H149,COLUMN())),0),0),IF($I149&gt;0,IF(AND(INDIRECT(ADDRESS($I149,44))=0,INDIRECT(ADDRESS($I149,38))="UL"),INDIRECT(ADDRESS($I149,COLUMN())),0),0),IF($J149&gt;0,IF(AND(INDIRECT(ADDRESS($J149,44))=0,INDIRECT(ADDRESS($J149,38))="UL"),INDIRECT(ADDRESS($J149,COLUMN())),0),0),IF($K149&gt;0,IF(AND(INDIRECT(ADDRESS($K149,44))=0,INDIRECT(ADDRESS($K149,38))="UL"),INDIRECT(ADDRESS($K149,COLUMN())),0),0),IF($L149&gt;0,IF(AND(INDIRECT(ADDRESS($L149,44))=0,INDIRECT(ADDRESS($L149,38))="UL"),INDIRECT(ADDRESS($L149,COLUMN())),0),0),IF($M149&gt;0,IF(AND(INDIRECT(ADDRESS($M149,44))=0,INDIRECT(ADDRESS($M149,38))="UL"),INDIRECT(ADDRESS($M149,COLUMN())),0),0))</f>
        <v>0.17777777777777776</v>
      </c>
      <c r="BD149" s="58" cm="1">
        <f t="array" aca="1" ref="BD149" ca="1">SUM(IF($C149&gt;0,IF(AND(INDIRECT(ADDRESS($C149,44))=0,INDIRECT(ADDRESS($C149,38))="UL"),INDIRECT(ADDRESS($C149,COLUMN())),0),0),IF($D149&gt;0,IF(AND(INDIRECT(ADDRESS($D149,44))=0,INDIRECT(ADDRESS($D149,38))="UL"),INDIRECT(ADDRESS($D149,COLUMN())),0),0),IF($E149&gt;0,IF(AND(INDIRECT(ADDRESS($E149,44))=0,INDIRECT(ADDRESS($E149,38))="UL"),INDIRECT(ADDRESS($E149,COLUMN())),0),0),IF($F149&gt;0,IF(AND(INDIRECT(ADDRESS($F149,44))=0,INDIRECT(ADDRESS($F149,38))="UL"),INDIRECT(ADDRESS($F149,COLUMN())),0),0),IF($G149&gt;0,IF(AND(INDIRECT(ADDRESS($G149,44))=0,INDIRECT(ADDRESS($G149,38))="UL"),INDIRECT(ADDRESS($G149,COLUMN())),0),0),IF($H149&gt;0,IF(AND(INDIRECT(ADDRESS($H149,44))=0,INDIRECT(ADDRESS($H149,38))="UL"),INDIRECT(ADDRESS($H149,COLUMN())),0),0),IF($I149&gt;0,IF(AND(INDIRECT(ADDRESS($I149,44))=0,INDIRECT(ADDRESS($I149,38))="UL"),INDIRECT(ADDRESS($I149,COLUMN())),0),0),IF($J149&gt;0,IF(AND(INDIRECT(ADDRESS($J149,44))=0,INDIRECT(ADDRESS($J149,38))="UL"),INDIRECT(ADDRESS($J149,COLUMN())),0),0),IF($K149&gt;0,IF(AND(INDIRECT(ADDRESS($K149,44))=0,INDIRECT(ADDRESS($K149,38))="UL"),INDIRECT(ADDRESS($K149,COLUMN())),0),0),IF($L149&gt;0,IF(AND(INDIRECT(ADDRESS($L149,44))=0,INDIRECT(ADDRESS($L149,38))="UL"),INDIRECT(ADDRESS($L149,COLUMN())),0),0),IF($M149&gt;0,IF(AND(INDIRECT(ADDRESS($M149,44))=0,INDIRECT(ADDRESS($M149,38))="UL"),INDIRECT(ADDRESS($M149,COLUMN())),0),0))</f>
        <v>0.68148148148148135</v>
      </c>
      <c r="BE149" s="57">
        <f t="shared" ca="1" si="105"/>
        <v>0.22222222222222221</v>
      </c>
      <c r="BF149" s="57" cm="1">
        <f t="array" aca="1" ref="BF149" ca="1">SUM(IF($C149&gt;0,IF(INDIRECT(ADDRESS($C149,45))=1,INDIRECT(ADDRESS($C149,52))*INDIRECT(ADDRESS($C149,42))/5,0),0), IF($D149&gt;0,IF(INDIRECT(ADDRESS($D149,45))=1,INDIRECT(ADDRESS($D149,52))*INDIRECT(ADDRESS($D149,42))/5,0),0), IF($E149&gt;0,IF(INDIRECT(ADDRESS($E149,45))=1,INDIRECT(ADDRESS($E149,52))*INDIRECT(ADDRESS($E149,42))/5,0),0), IF($F149&gt;0,IF(INDIRECT(ADDRESS($F149,45))=1,INDIRECT(ADDRESS($F149,52))*INDIRECT(ADDRESS($F149,42))/5,0),0), IF($G149&gt;0,IF(INDIRECT(ADDRESS($G149,45))=1,INDIRECT(ADDRESS($G149,52))*INDIRECT(ADDRESS($G149,42))/5,0),0), IF($H149&gt;0,IF(INDIRECT(ADDRESS($H149,45))=1,INDIRECT(ADDRESS($H149,52))*INDIRECT(ADDRESS($H149,42))/5,0),0)
)*$BF$296/100</f>
        <v>0</v>
      </c>
      <c r="BG149" s="19"/>
      <c r="BH149" s="57" cm="1">
        <f t="array" aca="1" ref="BH149" ca="1">SUM(IF($C149&gt;0,IF(AND(INDIRECT(ADDRESS($C149,44))=0,INDIRECT(ADDRESS($C149,38))&lt;&gt;"UL"),INDIRECT(ADDRESS($C149,COLUMN()-12)),0),0), IF($D149&gt;0,IF(AND(INDIRECT(ADDRESS($D149,44))=0,INDIRECT(ADDRESS($D149,38))&lt;&gt;"UL"),INDIRECT(ADDRESS($D149,COLUMN()-12)),0),0), IF($E149&gt;0,IF(AND(INDIRECT(ADDRESS($E149,44))=0,INDIRECT(ADDRESS($E149,38))&lt;&gt;"UL"),INDIRECT(ADDRESS($E149,COLUMN()-12)),0),0), IF($F149&gt;0,IF(AND(INDIRECT(ADDRESS($F149,44))=0,INDIRECT(ADDRESS($F149,38))&lt;&gt;"UL"),INDIRECT(ADDRESS($F149,COLUMN()-12)),0),0), IF($G149&gt;0,IF(AND(INDIRECT(ADDRESS($G149,44))=0,INDIRECT(ADDRESS($G149,38))&lt;&gt;"UL"),INDIRECT(ADDRESS($G149,COLUMN()-12)),0),0), IF($H149&gt;0,IF(AND(INDIRECT(ADDRESS($H149,44))=0,INDIRECT(ADDRESS($H149,38))&lt;&gt;"UL"),INDIRECT(ADDRESS($H149,COLUMN()-12)),0),0), IF($I149&gt;0,IF(AND(INDIRECT(ADDRESS($I149,44))=0,INDIRECT(ADDRESS($I149,38))&lt;&gt;"UL"),INDIRECT(ADDRESS($I149,COLUMN()-12)),0),0), IF($J149&gt;0,IF(AND(INDIRECT(ADDRESS($J149,44))=0,INDIRECT(ADDRESS($J149,38))&lt;&gt;"UL"),INDIRECT(ADDRESS($J149,COLUMN()-12)),0),0), IF($K149&gt;0,IF(AND(INDIRECT(ADDRESS($K149,44))=0,INDIRECT(ADDRESS($K149,38))&lt;&gt;"UL"),INDIRECT(ADDRESS($K149,COLUMN()-12)),0),0), IF($L149&gt;0,IF(AND(INDIRECT(ADDRESS($L149,44))=0,INDIRECT(ADDRESS($L149,38))&lt;&gt;"UL"),INDIRECT(ADDRESS($L149,COLUMN()-12)),0),0), IF($M149&gt;0,IF(AND(INDIRECT(ADDRESS($M149,44))=0,INDIRECT(ADDRESS($M149,38))&lt;&gt;"UL"),INDIRECT(ADDRESS($M149,COLUMN()-12)),0),0))</f>
        <v>0</v>
      </c>
      <c r="BI149" s="57" cm="1">
        <f t="array" aca="1" ref="BI149" ca="1">SUM(IF($C149&gt;0,IF(AND(INDIRECT(ADDRESS($C149,44))=0,INDIRECT(ADDRESS($C149,38))&lt;&gt;"UL"),INDIRECT(ADDRESS($C149,COLUMN()-12)),0),0), IF($D149&gt;0,IF(AND(INDIRECT(ADDRESS($D149,44))=0,INDIRECT(ADDRESS($D149,38))&lt;&gt;"UL"),INDIRECT(ADDRESS($D149,COLUMN()-12)),0),0), IF($E149&gt;0,IF(AND(INDIRECT(ADDRESS($E149,44))=0,INDIRECT(ADDRESS($E149,38))&lt;&gt;"UL"),INDIRECT(ADDRESS($E149,COLUMN()-12)),0),0), IF($F149&gt;0,IF(AND(INDIRECT(ADDRESS($F149,44))=0,INDIRECT(ADDRESS($F149,38))&lt;&gt;"UL"),INDIRECT(ADDRESS($F149,COLUMN()-12)),0),0), IF($G149&gt;0,IF(AND(INDIRECT(ADDRESS($G149,44))=0,INDIRECT(ADDRESS($G149,38))&lt;&gt;"UL"),INDIRECT(ADDRESS($G149,COLUMN()-12)),0),0), IF($H149&gt;0,IF(AND(INDIRECT(ADDRESS($H149,44))=0,INDIRECT(ADDRESS($H149,38))&lt;&gt;"UL"),INDIRECT(ADDRESS($H149,COLUMN()-12)),0),0), IF($I149&gt;0,IF(AND(INDIRECT(ADDRESS($I149,44))=0,INDIRECT(ADDRESS($I149,38))&lt;&gt;"UL"),INDIRECT(ADDRESS($I149,COLUMN()-12)),0),0), IF($J149&gt;0,IF(AND(INDIRECT(ADDRESS($J149,44))=0,INDIRECT(ADDRESS($J149,38))&lt;&gt;"UL"),INDIRECT(ADDRESS($J149,COLUMN()-12)),0),0), IF($K149&gt;0,IF(AND(INDIRECT(ADDRESS($K149,44))=0,INDIRECT(ADDRESS($K149,38))&lt;&gt;"UL"),INDIRECT(ADDRESS($K149,COLUMN()-12)),0),0), IF($L149&gt;0,IF(AND(INDIRECT(ADDRESS($L149,44))=0,INDIRECT(ADDRESS($L149,38))&lt;&gt;"UL"),INDIRECT(ADDRESS($L149,COLUMN()-12)),0),0), IF($M149&gt;0,IF(AND(INDIRECT(ADDRESS($M149,44))=0,INDIRECT(ADDRESS($M149,38))&lt;&gt;"UL"),INDIRECT(ADDRESS($M149,COLUMN()-12)),0),0))</f>
        <v>0</v>
      </c>
      <c r="BJ149" s="57" cm="1">
        <f t="array" aca="1" ref="BJ149" ca="1">SUM(IF($C149&gt;0,IF(AND(INDIRECT(ADDRESS($C149,44))=0,INDIRECT(ADDRESS($C149,38))&lt;&gt;"UL"),INDIRECT(ADDRESS($C149,COLUMN()-12)),0),0), IF($D149&gt;0,IF(AND(INDIRECT(ADDRESS($D149,44))=0,INDIRECT(ADDRESS($D149,38))&lt;&gt;"UL"),INDIRECT(ADDRESS($D149,COLUMN()-12)),0),0), IF($E149&gt;0,IF(AND(INDIRECT(ADDRESS($E149,44))=0,INDIRECT(ADDRESS($E149,38))&lt;&gt;"UL"),INDIRECT(ADDRESS($E149,COLUMN()-12)),0),0), IF($F149&gt;0,IF(AND(INDIRECT(ADDRESS($F149,44))=0,INDIRECT(ADDRESS($F149,38))&lt;&gt;"UL"),INDIRECT(ADDRESS($F149,COLUMN()-12)),0),0), IF($G149&gt;0,IF(AND(INDIRECT(ADDRESS($G149,44))=0,INDIRECT(ADDRESS($G149,38))&lt;&gt;"UL"),INDIRECT(ADDRESS($G149,COLUMN()-12)),0),0), IF($H149&gt;0,IF(AND(INDIRECT(ADDRESS($H149,44))=0,INDIRECT(ADDRESS($H149,38))&lt;&gt;"UL"),INDIRECT(ADDRESS($H149,COLUMN()-12)),0),0), IF($I149&gt;0,IF(AND(INDIRECT(ADDRESS($I149,44))=0,INDIRECT(ADDRESS($I149,38))&lt;&gt;"UL"),INDIRECT(ADDRESS($I149,COLUMN()-12)),0),0), IF($J149&gt;0,IF(AND(INDIRECT(ADDRESS($J149,44))=0,INDIRECT(ADDRESS($J149,38))&lt;&gt;"UL"),INDIRECT(ADDRESS($J149,COLUMN()-12)),0),0), IF($K149&gt;0,IF(AND(INDIRECT(ADDRESS($K149,44))=0,INDIRECT(ADDRESS($K149,38))&lt;&gt;"UL"),INDIRECT(ADDRESS($K149,COLUMN()-12)),0),0), IF($L149&gt;0,IF(AND(INDIRECT(ADDRESS($L149,44))=0,INDIRECT(ADDRESS($L149,38))&lt;&gt;"UL"),INDIRECT(ADDRESS($L149,COLUMN()-12)),0),0), IF($M149&gt;0,IF(AND(INDIRECT(ADDRESS($M149,44))=0,INDIRECT(ADDRESS($M149,38))&lt;&gt;"UL"),INDIRECT(ADDRESS($M149,COLUMN()-12)),0),0))</f>
        <v>0</v>
      </c>
      <c r="BK149" s="57">
        <f t="shared" ca="1" si="106"/>
        <v>0</v>
      </c>
      <c r="BL149" s="58">
        <f t="shared" ca="1" si="107"/>
        <v>0</v>
      </c>
      <c r="BM149" s="57" cm="1">
        <f t="array" aca="1" ref="BM149" ca="1">SUM(IF($C149&gt;0,IF(AND(INDIRECT(ADDRESS($C149,44))=0,INDIRECT(ADDRESS($C149,38))&lt;&gt;"UL"),INDIRECT(ADDRESS($C149,COLUMN()-12)),0),0), IF($D149&gt;0,IF(AND(INDIRECT(ADDRESS($D149,44))=0,INDIRECT(ADDRESS($D149,38))&lt;&gt;"UL"),INDIRECT(ADDRESS($D149,COLUMN()-12)),0),0), IF($E149&gt;0,IF(AND(INDIRECT(ADDRESS($E149,44))=0,INDIRECT(ADDRESS($E149,38))&lt;&gt;"UL"),INDIRECT(ADDRESS($E149,COLUMN()-12)),0),0), IF($F149&gt;0,IF(AND(INDIRECT(ADDRESS($F149,44))=0,INDIRECT(ADDRESS($F149,38))&lt;&gt;"UL"),INDIRECT(ADDRESS($F149,COLUMN()-12)),0),0), IF($G149&gt;0,IF(AND(INDIRECT(ADDRESS($G149,44))=0,INDIRECT(ADDRESS($G149,38))&lt;&gt;"UL"),INDIRECT(ADDRESS($G149,COLUMN()-12)),0),0), IF($H149&gt;0,IF(AND(INDIRECT(ADDRESS($H149,44))=0,INDIRECT(ADDRESS($H149,38))&lt;&gt;"UL"),INDIRECT(ADDRESS($H149,COLUMN()-12)),0),0), IF($I149&gt;0,IF(AND(INDIRECT(ADDRESS($I149,44))=0,INDIRECT(ADDRESS($I149,38))&lt;&gt;"UL"),INDIRECT(ADDRESS($I149,COLUMN()-12)),0),0), IF($J149&gt;0,IF(AND(INDIRECT(ADDRESS($J149,44))=0,INDIRECT(ADDRESS($J149,38))&lt;&gt;"UL"),INDIRECT(ADDRESS($J149,COLUMN()-12)),0),0), IF($K149&gt;0,IF(AND(INDIRECT(ADDRESS($K149,44))=0,INDIRECT(ADDRESS($K149,38))&lt;&gt;"UL"),INDIRECT(ADDRESS($K149,COLUMN()-11)),0),0), IF($L149&gt;0,IF(AND(INDIRECT(ADDRESS($L149,44))=0,INDIRECT(ADDRESS($L149,38))&lt;&gt;"UL"),INDIRECT(ADDRESS($L149,COLUMN()-11)),0),0), IF($M149&gt;0,IF(AND(INDIRECT(ADDRESS($M149,44))=0,INDIRECT(ADDRESS($M149,38))&lt;&gt;"UL"),INDIRECT(ADDRESS($M149,COLUMN()-11)),0),0))</f>
        <v>0</v>
      </c>
      <c r="BN149" s="57" cm="1">
        <f t="array" aca="1" ref="BN149" ca="1">SUM(IF($C149&gt;0,IF(AND(INDIRECT(ADDRESS($C149,44))=0,INDIRECT(ADDRESS($C149,38))&lt;&gt;"UL"),INDIRECT(ADDRESS($C149,COLUMN()-12)),0),0), IF($D149&gt;0,IF(AND(INDIRECT(ADDRESS($D149,44))=0,INDIRECT(ADDRESS($D149,38))&lt;&gt;"UL"),INDIRECT(ADDRESS($D149,COLUMN()-12)),0),0), IF($E149&gt;0,IF(AND(INDIRECT(ADDRESS($E149,44))=0,INDIRECT(ADDRESS($E149,38))&lt;&gt;"UL"),INDIRECT(ADDRESS($E149,COLUMN()-12)),0),0), IF($F149&gt;0,IF(AND(INDIRECT(ADDRESS($F149,44))=0,INDIRECT(ADDRESS($F149,38))&lt;&gt;"UL"),INDIRECT(ADDRESS($F149,COLUMN()-12)),0),0), IF($G149&gt;0,IF(AND(INDIRECT(ADDRESS($G149,44))=0,INDIRECT(ADDRESS($G149,38))&lt;&gt;"UL"),INDIRECT(ADDRESS($G149,COLUMN()-12)),0),0), IF($H149&gt;0,IF(AND(INDIRECT(ADDRESS($H149,44))=0,INDIRECT(ADDRESS($H149,38))&lt;&gt;"UL"),INDIRECT(ADDRESS($H149,COLUMN()-12)),0),0), IF($I149&gt;0,IF(AND(INDIRECT(ADDRESS($I149,44))=0,INDIRECT(ADDRESS($I149,38))&lt;&gt;"UL"),INDIRECT(ADDRESS($I149,COLUMN()-12)),0),0), IF($J149&gt;0,IF(AND(INDIRECT(ADDRESS($J149,44))=0,INDIRECT(ADDRESS($J149,38))&lt;&gt;"UL"),INDIRECT(ADDRESS($J149,COLUMN()-12)),0),0), IF($K149&gt;0,IF(AND(INDIRECT(ADDRESS($K149,44))=0,INDIRECT(ADDRESS($K149,38))&lt;&gt;"UL"),INDIRECT(ADDRESS($K149,COLUMN()-11)),0),0), IF($L149&gt;0,IF(AND(INDIRECT(ADDRESS($L149,44))=0,INDIRECT(ADDRESS($L149,38))&lt;&gt;"UL"),INDIRECT(ADDRESS($L149,COLUMN()-11)),0),0), IF($M149&gt;0,IF(AND(INDIRECT(ADDRESS($M149,44))=0,INDIRECT(ADDRESS($M149,38))&lt;&gt;"UL"),INDIRECT(ADDRESS($M149,COLUMN()-11)),0),0))</f>
        <v>0</v>
      </c>
      <c r="BO149" s="57" cm="1">
        <f t="array" aca="1" ref="BO149" ca="1">SUM(IF($C149&gt;0,IF(AND(INDIRECT(ADDRESS($C149,44))=0,INDIRECT(ADDRESS($C149,38))&lt;&gt;"UL"),INDIRECT(ADDRESS($C149,COLUMN()-12)),0),0), IF($D149&gt;0,IF(AND(INDIRECT(ADDRESS($D149,44))=0,INDIRECT(ADDRESS($D149,38))&lt;&gt;"UL"),INDIRECT(ADDRESS($D149,COLUMN()-12)),0),0), IF($E149&gt;0,IF(AND(INDIRECT(ADDRESS($E149,44))=0,INDIRECT(ADDRESS($E149,38))&lt;&gt;"UL"),INDIRECT(ADDRESS($E149,COLUMN()-12)),0),0), IF($F149&gt;0,IF(AND(INDIRECT(ADDRESS($F149,44))=0,INDIRECT(ADDRESS($F149,38))&lt;&gt;"UL"),INDIRECT(ADDRESS($F149,COLUMN()-12)),0),0), IF($G149&gt;0,IF(AND(INDIRECT(ADDRESS($G149,44))=0,INDIRECT(ADDRESS($G149,38))&lt;&gt;"UL"),INDIRECT(ADDRESS($G149,COLUMN()-12)),0),0), IF($H149&gt;0,IF(AND(INDIRECT(ADDRESS($H149,44))=0,INDIRECT(ADDRESS($H149,38))&lt;&gt;"UL"),INDIRECT(ADDRESS($H149,COLUMN()-12)),0),0), IF($I149&gt;0,IF(AND(INDIRECT(ADDRESS($I149,44))=0,INDIRECT(ADDRESS($I149,38))&lt;&gt;"UL"),INDIRECT(ADDRESS($I149,COLUMN()-12)),0),0), IF($J149&gt;0,IF(AND(INDIRECT(ADDRESS($J149,44))=0,INDIRECT(ADDRESS($J149,38))&lt;&gt;"UL"),INDIRECT(ADDRESS($J149,COLUMN()-12)),0),0), IF($K149&gt;0,IF(AND(INDIRECT(ADDRESS($K149,44))=0,INDIRECT(ADDRESS($K149,38))&lt;&gt;"UL"),INDIRECT(ADDRESS($K149,COLUMN()-11)),0),0), IF($L149&gt;0,IF(AND(INDIRECT(ADDRESS($L149,44))=0,INDIRECT(ADDRESS($L149,38))&lt;&gt;"UL"),INDIRECT(ADDRESS($L149,COLUMN()-11)),0),0), IF($M149&gt;0,IF(AND(INDIRECT(ADDRESS($M149,44))=0,INDIRECT(ADDRESS($M149,38))&lt;&gt;"UL"),INDIRECT(ADDRESS($M149,COLUMN()-11)),0),0))</f>
        <v>0</v>
      </c>
      <c r="BP149" s="57" cm="1">
        <f t="array" aca="1" ref="BP149" ca="1">SUM(IF($C149&gt;0,IF(AND(INDIRECT(ADDRESS($C149,44))=0,INDIRECT(ADDRESS($C149,38))&lt;&gt;"UL"),INDIRECT(ADDRESS($C149,COLUMN()-12)),0),0), IF($D149&gt;0,IF(AND(INDIRECT(ADDRESS($D149,44))=0,INDIRECT(ADDRESS($D149,38))&lt;&gt;"UL"),INDIRECT(ADDRESS($D149,COLUMN()-12)),0),0), IF($E149&gt;0,IF(AND(INDIRECT(ADDRESS($E149,44))=0,INDIRECT(ADDRESS($E149,38))&lt;&gt;"UL"),INDIRECT(ADDRESS($E149,COLUMN()-12)),0),0), IF($F149&gt;0,IF(AND(INDIRECT(ADDRESS($F149,44))=0,INDIRECT(ADDRESS($F149,38))&lt;&gt;"UL"),INDIRECT(ADDRESS($F149,COLUMN()-12)),0),0), IF($G149&gt;0,IF(AND(INDIRECT(ADDRESS($G149,44))=0,INDIRECT(ADDRESS($G149,38))&lt;&gt;"UL"),INDIRECT(ADDRESS($G149,COLUMN()-12)),0),0), IF($H149&gt;0,IF(AND(INDIRECT(ADDRESS($H149,44))=0,INDIRECT(ADDRESS($H149,38))&lt;&gt;"UL"),INDIRECT(ADDRESS($H149,COLUMN()-12)),0),0), IF($I149&gt;0,IF(AND(INDIRECT(ADDRESS($I149,44))=0,INDIRECT(ADDRESS($I149,38))&lt;&gt;"UL"),INDIRECT(ADDRESS($I149,COLUMN()-12)),0),0), IF($J149&gt;0,IF(AND(INDIRECT(ADDRESS($J149,44))=0,INDIRECT(ADDRESS($J149,38))&lt;&gt;"UL"),INDIRECT(ADDRESS($J149,COLUMN()-12)),0),0), IF($K149&gt;0,IF(AND(INDIRECT(ADDRESS($K149,44))=0,INDIRECT(ADDRESS($K149,38))&lt;&gt;"UL"),INDIRECT(ADDRESS($K149,COLUMN()-11)),0),0), IF($L149&gt;0,IF(AND(INDIRECT(ADDRESS($L149,44))=0,INDIRECT(ADDRESS($L149,38))&lt;&gt;"UL"),INDIRECT(ADDRESS($L149,COLUMN()-11)),0),0), IF($M149&gt;0,IF(AND(INDIRECT(ADDRESS($M149,44))=0,INDIRECT(ADDRESS($M149,38))&lt;&gt;"UL"),INDIRECT(ADDRESS($M149,COLUMN()-11)),0),0))</f>
        <v>0</v>
      </c>
      <c r="BQ149" s="57">
        <f t="shared" ca="1" si="108"/>
        <v>0</v>
      </c>
      <c r="BR149" s="161">
        <f t="shared" ca="1" si="109"/>
        <v>66.24930686832063</v>
      </c>
      <c r="BS149" s="56"/>
      <c r="BT149" s="56">
        <f t="shared" ca="1" si="110"/>
        <v>4.0181972058744222</v>
      </c>
      <c r="BU149" s="56">
        <f t="shared" ca="1" si="111"/>
        <v>0.12961926470562651</v>
      </c>
      <c r="BV149" s="57" t="s">
        <v>34</v>
      </c>
      <c r="BW149" s="57" cm="1">
        <f t="array" aca="1" ref="BW149" ca="1">SUM(IF($C149&gt;0,IF(AND(INDIRECT(ADDRESS($C149,44))=0,INDIRECT(ADDRESS($C149,38))="UL",ISERROR(SEARCH("Rear",INDIRECT(ADDRESS($C149,33)))),ISERROR(SEARCH("Side",INDIRECT(ADDRESS($C149,33))))),INDIRECT(ADDRESS($C149,COLUMN())),0),0),IF($D149&gt;0,IF(AND(INDIRECT(ADDRESS($D149,44))=0,INDIRECT(ADDRESS($D149,38))="UL",ISERROR(SEARCH("Rear",INDIRECT(ADDRESS($D149,33)))),ISERROR(SEARCH("Side",INDIRECT(ADDRESS($D149,33))))),INDIRECT(ADDRESS($D149,COLUMN())),0),0),IF($E149&gt;0,IF(AND(INDIRECT(ADDRESS($E149,44))=0,INDIRECT(ADDRESS($E149,38))="UL",ISERROR(SEARCH("Rear",INDIRECT(ADDRESS($E149,33)))),ISERROR(SEARCH("Side",INDIRECT(ADDRESS($E149,33))))),INDIRECT(ADDRESS($E149,COLUMN())),0),0),IF($F149&gt;0,IF(AND(INDIRECT(ADDRESS($F149,44))=0,INDIRECT(ADDRESS($F149,38))="UL",ISERROR(SEARCH("Rear",INDIRECT(ADDRESS($F149,33)))),ISERROR(SEARCH("Side",INDIRECT(ADDRESS($F149,33))))),INDIRECT(ADDRESS($F149,COLUMN())),0),0),IF($G149&gt;0,IF(AND(INDIRECT(ADDRESS($G149,44))=0,INDIRECT(ADDRESS($G149,38))="UL",ISERROR(SEARCH("Rear",INDIRECT(ADDRESS($G149,33)))),ISERROR(SEARCH("Side",INDIRECT(ADDRESS($G149,33))))),INDIRECT(ADDRESS($G149,COLUMN())),0),0),IF($H149&gt;0,IF(AND(INDIRECT(ADDRESS($H149,44))=0,INDIRECT(ADDRESS($H149,38))="UL",ISERROR(SEARCH("Rear",INDIRECT(ADDRESS($H149,33)))),ISERROR(SEARCH("Side",INDIRECT(ADDRESS($H149,33))))),INDIRECT(ADDRESS($H149,COLUMN())),0),0),IF($I149&gt;0,IF(AND(INDIRECT(ADDRESS($I149,44))=0,INDIRECT(ADDRESS($I149,38))="UL",ISERROR(SEARCH("Rear",INDIRECT(ADDRESS($I149,33)))),ISERROR(SEARCH("Side",INDIRECT(ADDRESS($I149,33))))),INDIRECT(ADDRESS($I149,COLUMN())),0),0),IF($J149&gt;0,IF(AND(INDIRECT(ADDRESS($J149,44))=0,INDIRECT(ADDRESS($J149,38))="UL",ISERROR(SEARCH("Rear",INDIRECT(ADDRESS($J149,33)))),ISERROR(SEARCH("Side",INDIRECT(ADDRESS($J149,33))))),INDIRECT(ADDRESS($J149,COLUMN())),0),0),IF($K149&gt;0,IF(AND(INDIRECT(ADDRESS($K149,44))=0,INDIRECT(ADDRESS($K149,38))="UL",ISERROR(SEARCH("Rear",INDIRECT(ADDRESS($K149,33)))),ISERROR(SEARCH("Side",INDIRECT(ADDRESS($K149,33))))),INDIRECT(ADDRESS($K149,COLUMN())),0),0),IF($L149&gt;0,IF(AND(INDIRECT(ADDRESS($L149,44))=0,INDIRECT(ADDRESS($L149,38))="UL",ISERROR(SEARCH("Rear",INDIRECT(ADDRESS($L149,33)))),ISERROR(SEARCH("Side",INDIRECT(ADDRESS($L149,33))))),INDIRECT(ADDRESS($L149,COLUMN())),0),0),IF($M149&gt;0,IF(AND(INDIRECT(ADDRESS($M149,44))=0,INDIRECT(ADDRESS($M149,38))="UL",ISERROR(SEARCH("Rear",INDIRECT(ADDRESS($M149,33)))),ISERROR(SEARCH("Side",INDIRECT(ADDRESS($M149,33))))),INDIRECT(ADDRESS($M149,COLUMN())),0),0))</f>
        <v>1.2222222222222221</v>
      </c>
      <c r="BX149" s="57">
        <f t="shared" ca="1" si="112"/>
        <v>1.2222222222222221</v>
      </c>
      <c r="BY149" s="57" cm="1">
        <f t="array" aca="1" ref="BY149" ca="1">SUM(IF($C149&gt;0,IF(AND(INDIRECT(ADDRESS($C149,44))=0,INDIRECT(ADDRESS($C149,38))="UL"),INDIRECT(ADDRESS($C149,COLUMN())),0),0),IF($D149&gt;0,IF(AND(INDIRECT(ADDRESS($D149,44))=0,INDIRECT(ADDRESS($D149,38))="UL"),INDIRECT(ADDRESS($D149,COLUMN())),0),0),IF($E149&gt;0,IF(AND(INDIRECT(ADDRESS($E149,44))=0,INDIRECT(ADDRESS($E149,38))="UL"),INDIRECT(ADDRESS($E149,COLUMN())),0),0),IF($F149&gt;0,IF(AND(INDIRECT(ADDRESS($F149,44))=0,INDIRECT(ADDRESS($F149,38))="UL"),INDIRECT(ADDRESS($F149,COLUMN())),0),0),IF($G149&gt;0,IF(AND(INDIRECT(ADDRESS($G149,44))=0,INDIRECT(ADDRESS($G149,38))="UL"),INDIRECT(ADDRESS($G149,COLUMN())),0),0),IF($H149&gt;0,IF(AND(INDIRECT(ADDRESS($H149,44))=0,INDIRECT(ADDRESS($H149,38))="UL"),INDIRECT(ADDRESS($H149,COLUMN())),0),0),IF($I149&gt;0,IF(AND(INDIRECT(ADDRESS($I149,44))=0,INDIRECT(ADDRESS($I149,38))="UL"),INDIRECT(ADDRESS($I149,COLUMN())),0),0),IF($J149&gt;0,IF(AND(INDIRECT(ADDRESS($J149,44))=0,INDIRECT(ADDRESS($J149,38))="UL"),INDIRECT(ADDRESS($J149,COLUMN())),0),0),IF($K149&gt;0,IF(AND(INDIRECT(ADDRESS($K149,44))=0,INDIRECT(ADDRESS($K149,38))="UL"),INDIRECT(ADDRESS($K149,COLUMN())),0),0),IF($L149&gt;0,IF(AND(INDIRECT(ADDRESS($L149,44))=0,INDIRECT(ADDRESS($L149,38))="UL"),INDIRECT(ADDRESS($L149,COLUMN())),0),0),IF($M149&gt;0,IF(AND(INDIRECT(ADDRESS($M149,44))=0,INDIRECT(ADDRESS($M149,38))="UL"),INDIRECT(ADDRESS($M149,COLUMN())),0),0))</f>
        <v>0.40740740740740738</v>
      </c>
      <c r="BZ149" s="57" cm="1">
        <f t="array" aca="1" ref="BZ149" ca="1">SUM(IF($C149&gt;0,IF(AND(INDIRECT(ADDRESS($C149,44))=0,INDIRECT(ADDRESS($C149,38))="UL"),INDIRECT(ADDRESS($C149,COLUMN())),0),0),IF($D149&gt;0,IF(AND(INDIRECT(ADDRESS($D149,44))=0,INDIRECT(ADDRESS($D149,38))="UL"),INDIRECT(ADDRESS($D149,COLUMN())),0),0),IF($E149&gt;0,IF(AND(INDIRECT(ADDRESS($E149,44))=0,INDIRECT(ADDRESS($E149,38))="UL"),INDIRECT(ADDRESS($E149,COLUMN())),0),0),IF($F149&gt;0,IF(AND(INDIRECT(ADDRESS($F149,44))=0,INDIRECT(ADDRESS($F149,38))="UL"),INDIRECT(ADDRESS($F149,COLUMN())),0),0),IF($G149&gt;0,IF(AND(INDIRECT(ADDRESS($G149,44))=0,INDIRECT(ADDRESS($G149,38))="UL"),INDIRECT(ADDRESS($G149,COLUMN())),0),0),IF($H149&gt;0,IF(AND(INDIRECT(ADDRESS($H149,44))=0,INDIRECT(ADDRESS($H149,38))="UL"),INDIRECT(ADDRESS($H149,COLUMN())),0),0),IF($I149&gt;0,IF(AND(INDIRECT(ADDRESS($I149,44))=0,INDIRECT(ADDRESS($I149,38))="UL"),INDIRECT(ADDRESS($I149,COLUMN())),0),0),IF($J149&gt;0,IF(AND(INDIRECT(ADDRESS($J149,44))=0,INDIRECT(ADDRESS($J149,38))="UL"),INDIRECT(ADDRESS($J149,COLUMN())),0),0),IF($K149&gt;0,IF(AND(INDIRECT(ADDRESS($K149,44))=0,INDIRECT(ADDRESS($K149,38))="UL"),INDIRECT(ADDRESS($K149,COLUMN())),0),0),IF($L149&gt;0,IF(AND(INDIRECT(ADDRESS($L149,44))=0,INDIRECT(ADDRESS($L149,38))="UL"),INDIRECT(ADDRESS($L149,COLUMN())),0),0),IF($M149&gt;0,IF(AND(INDIRECT(ADDRESS($M149,44))=0,INDIRECT(ADDRESS($M149,38))="UL"),INDIRECT(ADDRESS($M149,COLUMN())),0),0))</f>
        <v>0.22222222222222221</v>
      </c>
      <c r="CA149" s="57">
        <f t="shared" ca="1" si="113"/>
        <v>0.22222222222222221</v>
      </c>
      <c r="CB149" s="57" cm="1">
        <f t="array" aca="1" ref="CB149" ca="1">SUM(IF($C149&gt;0,IF(AND(INDIRECT(ADDRESS($C149,44))=0,INDIRECT(ADDRESS($C149,38))&lt;&gt;"UL"),INDIRECT(ADDRESS($C149,COLUMN())),0),0),IF($D149&gt;0,IF(AND(INDIRECT(ADDRESS($D149,44))=0,INDIRECT(ADDRESS($D149,38))&lt;&gt;"UL"),INDIRECT(ADDRESS($D149,COLUMN())),0),0),IF($E149&gt;0,IF(AND(INDIRECT(ADDRESS($E149,44))=0,INDIRECT(ADDRESS($E149,38))&lt;&gt;"UL"),INDIRECT(ADDRESS($E149,COLUMN())),0),0),IF($F149&gt;0,IF(AND(INDIRECT(ADDRESS($F149,44))=0,INDIRECT(ADDRESS($F149,38))&lt;&gt;"UL"),INDIRECT(ADDRESS($F149,COLUMN())),0),0),IF($G149&gt;0,IF(AND(INDIRECT(ADDRESS($G149,44))=0,INDIRECT(ADDRESS($G149,38))&lt;&gt;"UL"),INDIRECT(ADDRESS($G149,COLUMN())),0),0),IF($H149&gt;0,IF(AND(INDIRECT(ADDRESS($H149,44))=0,INDIRECT(ADDRESS($H149,38))&lt;&gt;"UL"),INDIRECT(ADDRESS($H149,COLUMN())),0),0),IF($I149&gt;0,IF(AND(INDIRECT(ADDRESS($I149,44))=0,INDIRECT(ADDRESS($I149,38))&lt;&gt;"UL"),INDIRECT(ADDRESS($I149,COLUMN())),0),0),IF($J149&gt;0,IF(AND(INDIRECT(ADDRESS($J149,44))=0,INDIRECT(ADDRESS($J149,38))&lt;&gt;"UL"),INDIRECT(ADDRESS($J149,COLUMN())),0),0),IF($K149&gt;0,IF(AND(INDIRECT(ADDRESS($K149,44))=0,INDIRECT(ADDRESS($K149,38))&lt;&gt;"UL"),INDIRECT(ADDRESS($K149,COLUMN())),0),0),IF($L149&gt;0,IF(AND(INDIRECT(ADDRESS($L149,44))=0,INDIRECT(ADDRESS($L149,38))&lt;&gt;"UL"),INDIRECT(ADDRESS($L149,COLUMN())),0),0),IF($M149&gt;0,IF(AND(INDIRECT(ADDRESS($M149,44))=0,INDIRECT(ADDRESS($M149,38))&lt;&gt;"UL"),INDIRECT(ADDRESS($M149,COLUMN())),0),0))</f>
        <v>0</v>
      </c>
      <c r="CC149" s="57">
        <f t="shared" ca="1" si="114"/>
        <v>0</v>
      </c>
      <c r="CD149" s="57" cm="1">
        <f t="array" aca="1" ref="CD149" ca="1">SUM(IF($C149&gt;0,IF(AND(INDIRECT(ADDRESS($C149,44))=0,INDIRECT(ADDRESS($C149,38))&lt;&gt;"UL"),INDIRECT(ADDRESS($C149,COLUMN())),0),0),IF($D149&gt;0,IF(AND(INDIRECT(ADDRESS($D149,44))=0,INDIRECT(ADDRESS($D149,38))&lt;&gt;"UL"),INDIRECT(ADDRESS($D149,COLUMN())),0),0),IF($E149&gt;0,IF(AND(INDIRECT(ADDRESS($E149,44))=0,INDIRECT(ADDRESS($E149,38))&lt;&gt;"UL"),INDIRECT(ADDRESS($E149,COLUMN())),0),0),IF($F149&gt;0,IF(AND(INDIRECT(ADDRESS($F149,44))=0,INDIRECT(ADDRESS($F149,38))&lt;&gt;"UL"),INDIRECT(ADDRESS($F149,COLUMN())),0),0),IF($G149&gt;0,IF(AND(INDIRECT(ADDRESS($G149,44))=0,INDIRECT(ADDRESS($G149,38))&lt;&gt;"UL"),INDIRECT(ADDRESS($G149,COLUMN())),0),0),IF($H149&gt;0,IF(AND(INDIRECT(ADDRESS($H149,44))=0,INDIRECT(ADDRESS($H149,38))&lt;&gt;"UL"),INDIRECT(ADDRESS($H149,COLUMN())),0),0),IF($I149&gt;0,IF(AND(INDIRECT(ADDRESS($I149,44))=0,INDIRECT(ADDRESS($I149,38))&lt;&gt;"UL"),INDIRECT(ADDRESS($I149,COLUMN())),0),0),IF($J149&gt;0,IF(AND(INDIRECT(ADDRESS($J149,44))=0,INDIRECT(ADDRESS($J149,38))&lt;&gt;"UL"),INDIRECT(ADDRESS($J149,COLUMN())),0),0),IF($K149&gt;0,IF(AND(INDIRECT(ADDRESS($K149,44))=0,INDIRECT(ADDRESS($K149,38))&lt;&gt;"UL"),INDIRECT(ADDRESS($K149,COLUMN())),0),0),IF($L149&gt;0,IF(AND(INDIRECT(ADDRESS($L149,44))=0,INDIRECT(ADDRESS($L149,38))&lt;&gt;"UL"),INDIRECT(ADDRESS($L149,COLUMN())),0),0),IF($M149&gt;0,IF(AND(INDIRECT(ADDRESS($M149,44))=0,INDIRECT(ADDRESS($M149,38))&lt;&gt;"UL"),INDIRECT(ADDRESS($M149,COLUMN())),0),0))</f>
        <v>0</v>
      </c>
      <c r="CE149" s="57" cm="1">
        <f t="array" aca="1" ref="CE149" ca="1">SUM(IF($C149&gt;0,IF(AND(INDIRECT(ADDRESS($C149,44))=0,INDIRECT(ADDRESS($C149,38))&lt;&gt;"UL"),INDIRECT(ADDRESS($C149,COLUMN())),0),0),IF($D149&gt;0,IF(AND(INDIRECT(ADDRESS($D149,44))=0,INDIRECT(ADDRESS($D149,38))&lt;&gt;"UL"),INDIRECT(ADDRESS($D149,COLUMN())),0),0),IF($E149&gt;0,IF(AND(INDIRECT(ADDRESS($E149,44))=0,INDIRECT(ADDRESS($E149,38))&lt;&gt;"UL"),INDIRECT(ADDRESS($E149,COLUMN())),0),0),IF($F149&gt;0,IF(AND(INDIRECT(ADDRESS($F149,44))=0,INDIRECT(ADDRESS($F149,38))&lt;&gt;"UL"),INDIRECT(ADDRESS($F149,COLUMN())),0),0),IF($G149&gt;0,IF(AND(INDIRECT(ADDRESS($G149,44))=0,INDIRECT(ADDRESS($G149,38))&lt;&gt;"UL"),INDIRECT(ADDRESS($G149,COLUMN())),0),0),IF($H149&gt;0,IF(AND(INDIRECT(ADDRESS($H149,44))=0,INDIRECT(ADDRESS($H149,38))&lt;&gt;"UL"),INDIRECT(ADDRESS($H149,COLUMN())),0),0),IF($I149&gt;0,IF(AND(INDIRECT(ADDRESS($I149,44))=0,INDIRECT(ADDRESS($I149,38))&lt;&gt;"UL"),INDIRECT(ADDRESS($I149,COLUMN())),0),0),IF($J149&gt;0,IF(AND(INDIRECT(ADDRESS($J149,44))=0,INDIRECT(ADDRESS($J149,38))&lt;&gt;"UL"),INDIRECT(ADDRESS($J149,COLUMN())),0),0),IF($K149&gt;0,IF(AND(INDIRECT(ADDRESS($K149,44))=0,INDIRECT(ADDRESS($K149,38))&lt;&gt;"UL"),INDIRECT(ADDRESS($K149,COLUMN())),0),0),IF($L149&gt;0,IF(AND(INDIRECT(ADDRESS($L149,44))=0,INDIRECT(ADDRESS($L149,38))&lt;&gt;"UL"),INDIRECT(ADDRESS($L149,COLUMN())),0),0),IF($M149&gt;0,IF(AND(INDIRECT(ADDRESS($M149,44))=0,INDIRECT(ADDRESS($M149,38))&lt;&gt;"UL"),INDIRECT(ADDRESS($M149,COLUMN())),0),0))</f>
        <v>0</v>
      </c>
      <c r="CF149" s="57">
        <f t="shared" ca="1" si="115"/>
        <v>0</v>
      </c>
      <c r="CG149" s="57">
        <f t="shared" ca="1" si="116"/>
        <v>2.2557676414869747</v>
      </c>
      <c r="CH149" s="57">
        <f t="shared" ca="1" si="117"/>
        <v>7.2766698112483055E-2</v>
      </c>
      <c r="CI149" s="19">
        <f t="shared" ca="1" si="118"/>
        <v>13.32012808168723</v>
      </c>
      <c r="CJ149" s="19"/>
      <c r="CK149" s="57" cm="1">
        <f t="array" aca="1" ref="CK149" ca="1">IF(AU149="S", SUM(IF($C149&gt;0,IF(INDIRECT(ADDRESS($C149,43))&lt;&gt;1,INDIRECT(ADDRESS($C149,48)),0),0), IF($D149&gt;0,IF(INDIRECT(ADDRESS($D149,43))&lt;&gt;1,INDIRECT(ADDRESS($D149,48)),0),0), IF($E149&gt;0,IF(INDIRECT(ADDRESS($E149,43))&lt;&gt;1,INDIRECT(ADDRESS($E149,48)),0),0), IF($F149&gt;0,IF(INDIRECT(ADDRESS($F149,43))&lt;&gt;1,INDIRECT(ADDRESS($F149,48)),0),0), IF($G149&gt;0,IF(INDIRECT(ADDRESS($G149,43))&lt;&gt;1,INDIRECT(ADDRESS($G149,48)),0),0), IF($H149&gt;0,IF(INDIRECT(ADDRESS($H149,43))&lt;&gt;1,INDIRECT(ADDRESS($H149,48)),0),0), IF($I149&gt;0,IF(INDIRECT(ADDRESS($I149,43))&lt;&gt;1,INDIRECT(ADDRESS($I149,48)),0),0), IF($J149&gt;0,IF(INDIRECT(ADDRESS($J149,43))&lt;&gt;1,INDIRECT(ADDRESS($J149,48)),0),0), IF($K149&gt;0,IF(INDIRECT(ADDRESS($K149,43))&lt;&gt;1,INDIRECT(ADDRESS($K149,48)),0),0), IF($L149&gt;0,IF(INDIRECT(ADDRESS($L149,43))&lt;&gt;1,INDIRECT(ADDRESS($L149,48)),0),0), IF($M149&gt;0,IF(INDIRECT(ADDRESS($M149,43))&lt;&gt;1,INDIRECT(ADDRESS($M149,48)),0),0)), IF(AU149="L",SUM(IF($C149&gt;0,IF(INDIRECT(ADDRESS($C149,43))&lt;&gt;1,INDIRECT(ADDRESS($C149,50)),0),0), IF($D149&gt;0,IF(INDIRECT(ADDRESS($D149,43))&lt;&gt;1,INDIRECT(ADDRESS($D149,50)),0),0), IF($E149&gt;0,IF(INDIRECT(ADDRESS($E149,43))&lt;&gt;1,INDIRECT(ADDRESS($E149,50)),0),0), IF($F149&gt;0,IF(INDIRECT(ADDRESS($F149,43))&lt;&gt;1,INDIRECT(ADDRESS($F149,50)),0),0), IF($G149&gt;0,IF(INDIRECT(ADDRESS($G149,43))&lt;&gt;1,INDIRECT(ADDRESS($G149,50)),0),0), IF($G149&gt;0,IF(INDIRECT(ADDRESS($G149,43))&lt;&gt;1,INDIRECT(ADDRESS($G149,50)),0),0), IF($H149&gt;0,IF(INDIRECT(ADDRESS($H149,43))&lt;&gt;1,INDIRECT(ADDRESS($H149,50)),0),0), IF($I149&gt;0,IF(INDIRECT(ADDRESS($I149,43))&lt;&gt;1,INDIRECT(ADDRESS($I149,50)),0),0), IF($J149&gt;0,IF(INDIRECT(ADDRESS($J149,43))&lt;&gt;1,INDIRECT(ADDRESS($J149,50)),0),0), IF($K149&gt;0,IF(INDIRECT(ADDRESS($K149,43))&lt;&gt;1,INDIRECT(ADDRESS($K149,50)),0),0), IF($L149&gt;0,IF(INDIRECT(ADDRESS($L149,43))&lt;&gt;1,INDIRECT(ADDRESS($L149,50)),0),0), IF($M149&gt;0,IF(INDIRECT(ADDRESS($M149,43))&lt;&gt;1,INDIRECT(ADDRESS($M149,50)),0),0)), SUM(IF($C149&gt;0,IF(INDIRECT(ADDRESS($C149,43))&lt;&gt;1,INDIRECT(ADDRESS($C149,49)),0),0), IF($D149&gt;0,IF(INDIRECT(ADDRESS($D149,43))&lt;&gt;1,INDIRECT(ADDRESS($D149,49)),0),0), IF($E149&gt;0,IF(INDIRECT(ADDRESS($E149,43))&lt;&gt;1,INDIRECT(ADDRESS($E149,49)),0),0), IF($F149&gt;0,IF(INDIRECT(ADDRESS($F149,43))&lt;&gt;1,INDIRECT(ADDRESS($F149,49)),0),0), IF($G149&gt;0,IF(INDIRECT(ADDRESS($G149,43))&lt;&gt;1,INDIRECT(ADDRESS($G149,49)),0),0), IF($G149&gt;0,IF(INDIRECT(ADDRESS($G149,43))&lt;&gt;1,INDIRECT(ADDRESS($G149,49)),0),0), IF($H149&gt;0,IF(INDIRECT(ADDRESS($H149,43))&lt;&gt;1,INDIRECT(ADDRESS($H149,49)),0),0), IF($I149&gt;0,IF(INDIRECT(ADDRESS($I149,43))&lt;&gt;1,INDIRECT(ADDRESS($I149,49)),0),0), IF($J149&gt;0,IF(INDIRECT(ADDRESS($J149,43))&lt;&gt;1,INDIRECT(ADDRESS($J149,49)),0),0), IF($K149&gt;0,IF(INDIRECT(ADDRESS($K149,43))&lt;&gt;1,INDIRECT(ADDRESS($K149,49)),0),0), IF($L149&gt;0,IF(INDIRECT(ADDRESS($L149,43))&lt;&gt;1,INDIRECT(ADDRESS($L149,49)),0),0), IF($M149&gt;0,IF(INDIRECT(ADDRESS($M149,43))&lt;&gt;1,INDIRECT(ADDRESS($M149,49)),0),0))))</f>
        <v>2.2222222222222219</v>
      </c>
      <c r="CL149" s="57" cm="1">
        <f t="array" aca="1" ref="CL149" ca="1">SUM(IF($C149&gt;0,IF(INDIRECT(ADDRESS($C149,44))=1,INDIRECT(ADDRESS($C149,90)),0),0), IF($D149&gt;0,IF(INDIRECT(ADDRESS($D149,44))=1,INDIRECT(ADDRESS($D149,90)),0),0), IF($E149&gt;0,IF(INDIRECT(ADDRESS($E149,44))=1,INDIRECT(ADDRESS($E149,90)),0),0), IF($F149&gt;0,IF(INDIRECT(ADDRESS($F149,44))=1,INDIRECT(ADDRESS($F149,90)),0),0), IF($G149&gt;0,IF(INDIRECT(ADDRESS($G149,44))=1,INDIRECT(ADDRESS($G149,90)),0),0), IF($H149&gt;0,IF(INDIRECT(ADDRESS($H149,44))=1,INDIRECT(ADDRESS($H149,90)),0),0), IF($I149&gt;0,IF(INDIRECT(ADDRESS($I149,44))=1,INDIRECT(ADDRESS($I149,90)),0),0), IF($J149&gt;0,IF(INDIRECT(ADDRESS($J149,44))=1,INDIRECT(ADDRESS($J149,90)),0),0), IF($K149&gt;0,IF(INDIRECT(ADDRESS($K149,44))=1,INDIRECT(ADDRESS($K149,90)),0),0), IF($L149&gt;0,IF(INDIRECT(ADDRESS($L149,44))=1,INDIRECT(ADDRESS($L149,90)),0),0), IF($M149&gt;0,IF(INDIRECT(ADDRESS($M149,44))=1,INDIRECT(ADDRESS($M149,90)),0),0))</f>
        <v>0</v>
      </c>
      <c r="CM149" s="56">
        <f t="shared" ca="1" si="119"/>
        <v>0.95423576008182798</v>
      </c>
      <c r="CN149" s="59"/>
    </row>
    <row r="150" spans="1:92" x14ac:dyDescent="0.25">
      <c r="A150" s="52" t="s">
        <v>172</v>
      </c>
      <c r="B150" s="67">
        <v>101</v>
      </c>
      <c r="C150" s="67">
        <v>113</v>
      </c>
      <c r="D150" s="67">
        <v>115</v>
      </c>
      <c r="E150" s="67">
        <v>116</v>
      </c>
      <c r="F150" s="67">
        <v>117</v>
      </c>
      <c r="G150" s="67"/>
      <c r="H150" s="67"/>
      <c r="I150" s="67"/>
      <c r="J150" s="67"/>
      <c r="K150" s="67"/>
      <c r="L150" s="67"/>
      <c r="M150" s="67"/>
      <c r="N150" s="67">
        <f ca="1">SUM(INDIRECT(ADDRESS(B150,COLUMN())),IF(C150&gt;0,INDIRECT(ADDRESS(C150,COLUMN())),0),IF(D150&gt;0,INDIRECT(ADDRESS(D150,COLUMN())),0),IF(E150&gt;0,INDIRECT(ADDRESS(E150,COLUMN())),0),IF(F150&gt;0,INDIRECT(ADDRESS(F150,COLUMN())),0),IF(G150&gt;0,INDIRECT(ADDRESS(G150,COLUMN())),0),IF(H150&gt;0,INDIRECT(ADDRESS(H150,COLUMN())),0),IF(I150&gt;0,INDIRECT(ADDRESS(I150,COLUMN())),0),IF(J150&gt;0,INDIRECT(ADDRESS(J150,COLUMN())),0),IF(K150&gt;0,INDIRECT(ADDRESS(K150,COLUMN())),0),IF(L150&gt;0,INDIRECT(ADDRESS(L150,COLUMN())),0),IF(M150&gt;0,INDIRECT(ADDRESS(M150,COLUMN())),0))</f>
        <v>22</v>
      </c>
      <c r="O150" s="67" t="str" cm="1">
        <f t="array" aca="1" ref="O150" ca="1">INDIRECT(ADDRESS($B150,COLUMN()))</f>
        <v>Bomber</v>
      </c>
      <c r="P150" s="67" cm="1">
        <f t="array" aca="1" ref="P150" ca="1">INDIRECT(ADDRESS($B150,COLUMN()))</f>
        <v>5</v>
      </c>
      <c r="Q150" s="67" t="str" cm="1">
        <f t="array" aca="1" ref="Q150" ca="1">INDIRECT(ADDRESS($B150,COLUMN()))</f>
        <v>-</v>
      </c>
      <c r="R150" s="67" t="str" cm="1">
        <f t="array" aca="1" ref="R150" ca="1">INDIRECT(ADDRESS($B150,COLUMN()))</f>
        <v>-</v>
      </c>
      <c r="S150" s="67" cm="1">
        <f t="array" aca="1" ref="S150" ca="1">INDIRECT(ADDRESS($B150,COLUMN()))</f>
        <v>1</v>
      </c>
      <c r="T150" s="67" t="str" cm="1">
        <f t="array" aca="1" ref="T150" ca="1">INDIRECT(ADDRESS($B150,COLUMN()))</f>
        <v>1-3</v>
      </c>
      <c r="U150" s="67" cm="1">
        <f t="array" aca="1" ref="U150" ca="1">INDIRECT(ADDRESS($B150,COLUMN()))</f>
        <v>3</v>
      </c>
      <c r="V150" s="67" cm="1">
        <f t="array" aca="1" ref="V150" ca="1">INDIRECT(ADDRESS($B150,COLUMN()))</f>
        <v>0</v>
      </c>
      <c r="W150" s="67" cm="1">
        <f t="array" aca="1" ref="W150" ca="1">INDIRECT(ADDRESS($B150,COLUMN()))</f>
        <v>4</v>
      </c>
      <c r="X150" s="67" cm="1">
        <f t="array" aca="1" ref="X150" ca="1">INDIRECT(ADDRESS($B150,COLUMN()))</f>
        <v>5</v>
      </c>
      <c r="Y150" s="67" cm="1">
        <f t="array" aca="1" ref="Y150" ca="1">INDIRECT(ADDRESS($B150,COLUMN()))</f>
        <v>2</v>
      </c>
      <c r="Z150" s="67" cm="1">
        <f t="array" aca="1" ref="Z150" ca="1">INDIRECT(ADDRESS($B150,COLUMN()))</f>
        <v>5</v>
      </c>
      <c r="AA150" s="67" cm="1">
        <f t="array" aca="1" ref="AA150" ca="1">INDIRECT(ADDRESS($B150,COLUMN()))</f>
        <v>0</v>
      </c>
      <c r="AB150" s="56">
        <f t="shared" ca="1" si="100"/>
        <v>0.58977359004073071</v>
      </c>
      <c r="AC150" s="56">
        <f t="shared" ca="1" si="101"/>
        <v>0.8176523664080434</v>
      </c>
      <c r="AD150" s="56">
        <f t="shared" ca="1" si="102"/>
        <v>3.5550102887306236</v>
      </c>
      <c r="AF150" s="52"/>
      <c r="AG150" s="52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2"/>
      <c r="AU150" s="54" t="s">
        <v>113</v>
      </c>
      <c r="AV150" s="57" cm="1">
        <f t="array" aca="1" ref="AV150" ca="1">SUM(IF($C150&gt;0,IF(AND(INDIRECT(ADDRESS($C150,44))=0,INDIRECT(ADDRESS($C150,38))="UL",ISERROR(SEARCH("Rear",INDIRECT(ADDRESS($C150,33)))),ISERROR(SEARCH("Side",INDIRECT(ADDRESS($C150,33))))),INDIRECT(ADDRESS($C150,COLUMN())),0),0),IF($D150&gt;0,IF(AND(INDIRECT(ADDRESS($D150,44))=0,INDIRECT(ADDRESS($D150,38))="UL",ISERROR(SEARCH("Rear",INDIRECT(ADDRESS($D150,33)))),ISERROR(SEARCH("Side",INDIRECT(ADDRESS($D150,33))))),INDIRECT(ADDRESS($D150,COLUMN())),0),0),IF($E150&gt;0,IF(AND(INDIRECT(ADDRESS($E150,44))=0,INDIRECT(ADDRESS($E150,38))="UL",ISERROR(SEARCH("Rear",INDIRECT(ADDRESS($E150,33)))),ISERROR(SEARCH("Side",INDIRECT(ADDRESS($E150,33))))),INDIRECT(ADDRESS($E150,COLUMN())),0),0),IF($F150&gt;0,IF(AND(INDIRECT(ADDRESS($F150,44))=0,INDIRECT(ADDRESS($F150,38))="UL",ISERROR(SEARCH("Rear",INDIRECT(ADDRESS($F150,33)))),ISERROR(SEARCH("Side",INDIRECT(ADDRESS($F150,33))))),INDIRECT(ADDRESS($F150,COLUMN())),0),0),IF($G150&gt;0,IF(AND(INDIRECT(ADDRESS($G150,44))=0,INDIRECT(ADDRESS($G150,38))="UL",ISERROR(SEARCH("Rear",INDIRECT(ADDRESS($G150,33)))),ISERROR(SEARCH("Side",INDIRECT(ADDRESS($G150,33))))),INDIRECT(ADDRESS($G150,COLUMN())),0),0),IF($H150&gt;0,IF(AND(INDIRECT(ADDRESS($H150,44))=0,INDIRECT(ADDRESS($H150,38))="UL",ISERROR(SEARCH("Rear",INDIRECT(ADDRESS($H150,33)))),ISERROR(SEARCH("Side",INDIRECT(ADDRESS($H150,33))))),INDIRECT(ADDRESS($H150,COLUMN())),0),0),IF($I150&gt;0,IF(AND(INDIRECT(ADDRESS($I150,44))=0,INDIRECT(ADDRESS($I150,38))="UL",ISERROR(SEARCH("Rear",INDIRECT(ADDRESS($I150,33)))),ISERROR(SEARCH("Side",INDIRECT(ADDRESS($I150,33))))),INDIRECT(ADDRESS($I150,COLUMN())),0),0),IF($J150&gt;0,IF(AND(INDIRECT(ADDRESS($J150,44))=0,INDIRECT(ADDRESS($J150,38))="UL",ISERROR(SEARCH("Rear",INDIRECT(ADDRESS($J150,33)))),ISERROR(SEARCH("Side",INDIRECT(ADDRESS($J150,33))))),INDIRECT(ADDRESS($J150,COLUMN())),0),0),IF($K150&gt;0,IF(AND(INDIRECT(ADDRESS($K150,44))=0,INDIRECT(ADDRESS($K150,38))="UL",ISERROR(SEARCH("Rear",INDIRECT(ADDRESS($K150,33)))),ISERROR(SEARCH("Side",INDIRECT(ADDRESS($K150,33))))),INDIRECT(ADDRESS($K150,COLUMN())),0),0),IF($L150&gt;0,IF(AND(INDIRECT(ADDRESS($L150,44))=0,INDIRECT(ADDRESS($L150,38))="UL",ISERROR(SEARCH("Rear",INDIRECT(ADDRESS($L150,33)))),ISERROR(SEARCH("Side",INDIRECT(ADDRESS($L150,33))))),INDIRECT(ADDRESS($L150,COLUMN())),0),0),IF($M150&gt;0,IF(AND(INDIRECT(ADDRESS($M150,44))=0,INDIRECT(ADDRESS($M150,38))="UL",ISERROR(SEARCH("Rear",INDIRECT(ADDRESS($M150,33)))),ISERROR(SEARCH("Side",INDIRECT(ADDRESS($M150,33))))),INDIRECT(ADDRESS($M150,COLUMN())),0),0))</f>
        <v>0.33333333333333331</v>
      </c>
      <c r="AW150" s="57" cm="1">
        <f t="array" aca="1" ref="AW150" ca="1">SUM(IF($C150&gt;0,IF(AND(INDIRECT(ADDRESS($C150,44))=0,INDIRECT(ADDRESS($C150,38))="UL",ISERROR(SEARCH("Rear",INDIRECT(ADDRESS($C150,33)))),ISERROR(SEARCH("Side",INDIRECT(ADDRESS($C150,33))))),INDIRECT(ADDRESS($C150,COLUMN())),0),0),IF($D150&gt;0,IF(AND(INDIRECT(ADDRESS($D150,44))=0,INDIRECT(ADDRESS($D150,38))="UL",ISERROR(SEARCH("Rear",INDIRECT(ADDRESS($D150,33)))),ISERROR(SEARCH("Side",INDIRECT(ADDRESS($D150,33))))),INDIRECT(ADDRESS($D150,COLUMN())),0),0),IF($E150&gt;0,IF(AND(INDIRECT(ADDRESS($E150,44))=0,INDIRECT(ADDRESS($E150,38))="UL",ISERROR(SEARCH("Rear",INDIRECT(ADDRESS($E150,33)))),ISERROR(SEARCH("Side",INDIRECT(ADDRESS($E150,33))))),INDIRECT(ADDRESS($E150,COLUMN())),0),0),IF($F150&gt;0,IF(AND(INDIRECT(ADDRESS($F150,44))=0,INDIRECT(ADDRESS($F150,38))="UL",ISERROR(SEARCH("Rear",INDIRECT(ADDRESS($F150,33)))),ISERROR(SEARCH("Side",INDIRECT(ADDRESS($F150,33))))),INDIRECT(ADDRESS($F150,COLUMN())),0),0),IF($G150&gt;0,IF(AND(INDIRECT(ADDRESS($G150,44))=0,INDIRECT(ADDRESS($G150,38))="UL",ISERROR(SEARCH("Rear",INDIRECT(ADDRESS($G150,33)))),ISERROR(SEARCH("Side",INDIRECT(ADDRESS($G150,33))))),INDIRECT(ADDRESS($G150,COLUMN())),0),0),IF($H150&gt;0,IF(AND(INDIRECT(ADDRESS($H150,44))=0,INDIRECT(ADDRESS($H150,38))="UL",ISERROR(SEARCH("Rear",INDIRECT(ADDRESS($H150,33)))),ISERROR(SEARCH("Side",INDIRECT(ADDRESS($H150,33))))),INDIRECT(ADDRESS($H150,COLUMN())),0),0),IF($I150&gt;0,IF(AND(INDIRECT(ADDRESS($I150,44))=0,INDIRECT(ADDRESS($I150,38))="UL",ISERROR(SEARCH("Rear",INDIRECT(ADDRESS($I150,33)))),ISERROR(SEARCH("Side",INDIRECT(ADDRESS($I150,33))))),INDIRECT(ADDRESS($I150,COLUMN())),0),0),IF($J150&gt;0,IF(AND(INDIRECT(ADDRESS($J150,44))=0,INDIRECT(ADDRESS($J150,38))="UL",ISERROR(SEARCH("Rear",INDIRECT(ADDRESS($J150,33)))),ISERROR(SEARCH("Side",INDIRECT(ADDRESS($J150,33))))),INDIRECT(ADDRESS($J150,COLUMN())),0),0),IF($K150&gt;0,IF(AND(INDIRECT(ADDRESS($K150,44))=0,INDIRECT(ADDRESS($K150,38))="UL",ISERROR(SEARCH("Rear",INDIRECT(ADDRESS($K150,33)))),ISERROR(SEARCH("Side",INDIRECT(ADDRESS($K150,33))))),INDIRECT(ADDRESS($K150,COLUMN())),0),0),IF($L150&gt;0,IF(AND(INDIRECT(ADDRESS($L150,44))=0,INDIRECT(ADDRESS($L150,38))="UL",ISERROR(SEARCH("Rear",INDIRECT(ADDRESS($L150,33)))),ISERROR(SEARCH("Side",INDIRECT(ADDRESS($L150,33))))),INDIRECT(ADDRESS($L150,COLUMN())),0),0),IF($M150&gt;0,IF(AND(INDIRECT(ADDRESS($M150,44))=0,INDIRECT(ADDRESS($M150,38))="UL",ISERROR(SEARCH("Rear",INDIRECT(ADDRESS($M150,33)))),ISERROR(SEARCH("Side",INDIRECT(ADDRESS($M150,33))))),INDIRECT(ADDRESS($M150,COLUMN())),0),0))</f>
        <v>0.88888888888888884</v>
      </c>
      <c r="AX150" s="57" cm="1">
        <f t="array" aca="1" ref="AX150" ca="1">SUM(IF($C150&gt;0,IF(AND(INDIRECT(ADDRESS($C150,44))=0,INDIRECT(ADDRESS($C150,38))="UL",ISERROR(SEARCH("Rear",INDIRECT(ADDRESS($C150,33)))),ISERROR(SEARCH("Side",INDIRECT(ADDRESS($C150,33))))),INDIRECT(ADDRESS($C150,COLUMN())),0),0),IF($D150&gt;0,IF(AND(INDIRECT(ADDRESS($D150,44))=0,INDIRECT(ADDRESS($D150,38))="UL",ISERROR(SEARCH("Rear",INDIRECT(ADDRESS($D150,33)))),ISERROR(SEARCH("Side",INDIRECT(ADDRESS($D150,33))))),INDIRECT(ADDRESS($D150,COLUMN())),0),0),IF($E150&gt;0,IF(AND(INDIRECT(ADDRESS($E150,44))=0,INDIRECT(ADDRESS($E150,38))="UL",ISERROR(SEARCH("Rear",INDIRECT(ADDRESS($E150,33)))),ISERROR(SEARCH("Side",INDIRECT(ADDRESS($E150,33))))),INDIRECT(ADDRESS($E150,COLUMN())),0),0),IF($F150&gt;0,IF(AND(INDIRECT(ADDRESS($F150,44))=0,INDIRECT(ADDRESS($F150,38))="UL",ISERROR(SEARCH("Rear",INDIRECT(ADDRESS($F150,33)))),ISERROR(SEARCH("Side",INDIRECT(ADDRESS($F150,33))))),INDIRECT(ADDRESS($F150,COLUMN())),0),0),IF($G150&gt;0,IF(AND(INDIRECT(ADDRESS($G150,44))=0,INDIRECT(ADDRESS($G150,38))="UL",ISERROR(SEARCH("Rear",INDIRECT(ADDRESS($G150,33)))),ISERROR(SEARCH("Side",INDIRECT(ADDRESS($G150,33))))),INDIRECT(ADDRESS($G150,COLUMN())),0),0),IF($H150&gt;0,IF(AND(INDIRECT(ADDRESS($H150,44))=0,INDIRECT(ADDRESS($H150,38))="UL",ISERROR(SEARCH("Rear",INDIRECT(ADDRESS($H150,33)))),ISERROR(SEARCH("Side",INDIRECT(ADDRESS($H150,33))))),INDIRECT(ADDRESS($H150,COLUMN())),0),0),IF($I150&gt;0,IF(AND(INDIRECT(ADDRESS($I150,44))=0,INDIRECT(ADDRESS($I150,38))="UL",ISERROR(SEARCH("Rear",INDIRECT(ADDRESS($I150,33)))),ISERROR(SEARCH("Side",INDIRECT(ADDRESS($I150,33))))),INDIRECT(ADDRESS($I150,COLUMN())),0),0),IF($J150&gt;0,IF(AND(INDIRECT(ADDRESS($J150,44))=0,INDIRECT(ADDRESS($J150,38))="UL",ISERROR(SEARCH("Rear",INDIRECT(ADDRESS($J150,33)))),ISERROR(SEARCH("Side",INDIRECT(ADDRESS($J150,33))))),INDIRECT(ADDRESS($J150,COLUMN())),0),0),IF($K150&gt;0,IF(AND(INDIRECT(ADDRESS($K150,44))=0,INDIRECT(ADDRESS($K150,38))="UL",ISERROR(SEARCH("Rear",INDIRECT(ADDRESS($K150,33)))),ISERROR(SEARCH("Side",INDIRECT(ADDRESS($K150,33))))),INDIRECT(ADDRESS($K150,COLUMN())),0),0),IF($L150&gt;0,IF(AND(INDIRECT(ADDRESS($L150,44))=0,INDIRECT(ADDRESS($L150,38))="UL",ISERROR(SEARCH("Rear",INDIRECT(ADDRESS($L150,33)))),ISERROR(SEARCH("Side",INDIRECT(ADDRESS($L150,33))))),INDIRECT(ADDRESS($L150,COLUMN())),0),0),IF($M150&gt;0,IF(AND(INDIRECT(ADDRESS($M150,44))=0,INDIRECT(ADDRESS($M150,38))="UL",ISERROR(SEARCH("Rear",INDIRECT(ADDRESS($M150,33)))),ISERROR(SEARCH("Side",INDIRECT(ADDRESS($M150,33))))),INDIRECT(ADDRESS($M150,COLUMN())),0),0))</f>
        <v>0.33333333333333331</v>
      </c>
      <c r="AY150" s="58">
        <f t="shared" ca="1" si="103"/>
        <v>0.88888888888888884</v>
      </c>
      <c r="AZ150" s="58">
        <f t="shared" ca="1" si="104"/>
        <v>0.51851851851851849</v>
      </c>
      <c r="BA150" s="58" cm="1">
        <f t="array" aca="1" ref="BA150" ca="1">SUM(IF($C150&gt;0,IF(AND(INDIRECT(ADDRESS($C150,44))=0,INDIRECT(ADDRESS($C150,38))="UL"),INDIRECT(ADDRESS($C150,COLUMN())),0),0),IF($D150&gt;0,IF(AND(INDIRECT(ADDRESS($D150,44))=0,INDIRECT(ADDRESS($D150,38))="UL"),INDIRECT(ADDRESS($D150,COLUMN())),0),0),IF($E150&gt;0,IF(AND(INDIRECT(ADDRESS($E150,44))=0,INDIRECT(ADDRESS($E150,38))="UL"),INDIRECT(ADDRESS($E150,COLUMN())),0),0),IF($F150&gt;0,IF(AND(INDIRECT(ADDRESS($F150,44))=0,INDIRECT(ADDRESS($F150,38))="UL"),INDIRECT(ADDRESS($F150,COLUMN())),0),0),IF($G150&gt;0,IF(AND(INDIRECT(ADDRESS($G150,44))=0,INDIRECT(ADDRESS($G150,38))="UL"),INDIRECT(ADDRESS($G150,COLUMN())),0),0),IF($H150&gt;0,IF(AND(INDIRECT(ADDRESS($H150,44))=0,INDIRECT(ADDRESS($H150,38))="UL"),INDIRECT(ADDRESS($H150,COLUMN())),0),0),IF($I150&gt;0,IF(AND(INDIRECT(ADDRESS($I150,44))=0,INDIRECT(ADDRESS($I150,38))="UL"),INDIRECT(ADDRESS($I150,COLUMN())),0),0),IF($J150&gt;0,IF(AND(INDIRECT(ADDRESS($J150,44))=0,INDIRECT(ADDRESS($J150,38))="UL"),INDIRECT(ADDRESS($J150,COLUMN())),0),0),IF($K150&gt;0,IF(AND(INDIRECT(ADDRESS($K150,44))=0,INDIRECT(ADDRESS($K150,38))="UL"),INDIRECT(ADDRESS($K150,COLUMN())),0),0),IF($L150&gt;0,IF(AND(INDIRECT(ADDRESS($L150,44))=0,INDIRECT(ADDRESS($L150,38))="UL"),INDIRECT(ADDRESS($L150,COLUMN())),0),0),IF($M150&gt;0,IF(AND(INDIRECT(ADDRESS($M150,44))=0,INDIRECT(ADDRESS($M150,38))="UL"),INDIRECT(ADDRESS($M150,COLUMN())),0),0))</f>
        <v>0.45305114638447969</v>
      </c>
      <c r="BB150" s="58" cm="1">
        <f t="array" aca="1" ref="BB150" ca="1">SUM(IF($C150&gt;0,IF(AND(INDIRECT(ADDRESS($C150,44))=0,INDIRECT(ADDRESS($C150,38))="UL"),INDIRECT(ADDRESS($C150,COLUMN())),0),0),IF($D150&gt;0,IF(AND(INDIRECT(ADDRESS($D150,44))=0,INDIRECT(ADDRESS($D150,38))="UL"),INDIRECT(ADDRESS($D150,COLUMN())),0),0),IF($E150&gt;0,IF(AND(INDIRECT(ADDRESS($E150,44))=0,INDIRECT(ADDRESS($E150,38))="UL"),INDIRECT(ADDRESS($E150,COLUMN())),0),0),IF($F150&gt;0,IF(AND(INDIRECT(ADDRESS($F150,44))=0,INDIRECT(ADDRESS($F150,38))="UL"),INDIRECT(ADDRESS($F150,COLUMN())),0),0),IF($G150&gt;0,IF(AND(INDIRECT(ADDRESS($G150,44))=0,INDIRECT(ADDRESS($G150,38))="UL"),INDIRECT(ADDRESS($G150,COLUMN())),0),0),IF($H150&gt;0,IF(AND(INDIRECT(ADDRESS($H150,44))=0,INDIRECT(ADDRESS($H150,38))="UL"),INDIRECT(ADDRESS($H150,COLUMN())),0),0),IF($I150&gt;0,IF(AND(INDIRECT(ADDRESS($I150,44))=0,INDIRECT(ADDRESS($I150,38))="UL"),INDIRECT(ADDRESS($I150,COLUMN())),0),0),IF($J150&gt;0,IF(AND(INDIRECT(ADDRESS($J150,44))=0,INDIRECT(ADDRESS($J150,38))="UL"),INDIRECT(ADDRESS($J150,COLUMN())),0),0),IF($K150&gt;0,IF(AND(INDIRECT(ADDRESS($K150,44))=0,INDIRECT(ADDRESS($K150,38))="UL"),INDIRECT(ADDRESS($K150,COLUMN())),0),0),IF($L150&gt;0,IF(AND(INDIRECT(ADDRESS($L150,44))=0,INDIRECT(ADDRESS($L150,38))="UL"),INDIRECT(ADDRESS($L150,COLUMN())),0),0),IF($M150&gt;0,IF(AND(INDIRECT(ADDRESS($M150,44))=0,INDIRECT(ADDRESS($M150,38))="UL"),INDIRECT(ADDRESS($M150,COLUMN())),0),0))</f>
        <v>0.30814814814814806</v>
      </c>
      <c r="BC150" s="58" cm="1">
        <f t="array" aca="1" ref="BC150" ca="1">SUM(IF($C150&gt;0,IF(AND(INDIRECT(ADDRESS($C150,44))=0,INDIRECT(ADDRESS($C150,38))="UL"),INDIRECT(ADDRESS($C150,COLUMN())),0),0),IF($D150&gt;0,IF(AND(INDIRECT(ADDRESS($D150,44))=0,INDIRECT(ADDRESS($D150,38))="UL"),INDIRECT(ADDRESS($D150,COLUMN())),0),0),IF($E150&gt;0,IF(AND(INDIRECT(ADDRESS($E150,44))=0,INDIRECT(ADDRESS($E150,38))="UL"),INDIRECT(ADDRESS($E150,COLUMN())),0),0),IF($F150&gt;0,IF(AND(INDIRECT(ADDRESS($F150,44))=0,INDIRECT(ADDRESS($F150,38))="UL"),INDIRECT(ADDRESS($F150,COLUMN())),0),0),IF($G150&gt;0,IF(AND(INDIRECT(ADDRESS($G150,44))=0,INDIRECT(ADDRESS($G150,38))="UL"),INDIRECT(ADDRESS($G150,COLUMN())),0),0),IF($H150&gt;0,IF(AND(INDIRECT(ADDRESS($H150,44))=0,INDIRECT(ADDRESS($H150,38))="UL"),INDIRECT(ADDRESS($H150,COLUMN())),0),0),IF($I150&gt;0,IF(AND(INDIRECT(ADDRESS($I150,44))=0,INDIRECT(ADDRESS($I150,38))="UL"),INDIRECT(ADDRESS($I150,COLUMN())),0),0),IF($J150&gt;0,IF(AND(INDIRECT(ADDRESS($J150,44))=0,INDIRECT(ADDRESS($J150,38))="UL"),INDIRECT(ADDRESS($J150,COLUMN())),0),0),IF($K150&gt;0,IF(AND(INDIRECT(ADDRESS($K150,44))=0,INDIRECT(ADDRESS($K150,38))="UL"),INDIRECT(ADDRESS($K150,COLUMN())),0),0),IF($L150&gt;0,IF(AND(INDIRECT(ADDRESS($L150,44))=0,INDIRECT(ADDRESS($L150,38))="UL"),INDIRECT(ADDRESS($L150,COLUMN())),0),0),IF($M150&gt;0,IF(AND(INDIRECT(ADDRESS($M150,44))=0,INDIRECT(ADDRESS($M150,38))="UL"),INDIRECT(ADDRESS($M150,COLUMN())),0),0))</f>
        <v>0.25375661375661374</v>
      </c>
      <c r="BD150" s="58" cm="1">
        <f t="array" aca="1" ref="BD150" ca="1">SUM(IF($C150&gt;0,IF(AND(INDIRECT(ADDRESS($C150,44))=0,INDIRECT(ADDRESS($C150,38))="UL"),INDIRECT(ADDRESS($C150,COLUMN())),0),0),IF($D150&gt;0,IF(AND(INDIRECT(ADDRESS($D150,44))=0,INDIRECT(ADDRESS($D150,38))="UL"),INDIRECT(ADDRESS($D150,COLUMN())),0),0),IF($E150&gt;0,IF(AND(INDIRECT(ADDRESS($E150,44))=0,INDIRECT(ADDRESS($E150,38))="UL"),INDIRECT(ADDRESS($E150,COLUMN())),0),0),IF($F150&gt;0,IF(AND(INDIRECT(ADDRESS($F150,44))=0,INDIRECT(ADDRESS($F150,38))="UL"),INDIRECT(ADDRESS($F150,COLUMN())),0),0),IF($G150&gt;0,IF(AND(INDIRECT(ADDRESS($G150,44))=0,INDIRECT(ADDRESS($G150,38))="UL"),INDIRECT(ADDRESS($G150,COLUMN())),0),0),IF($H150&gt;0,IF(AND(INDIRECT(ADDRESS($H150,44))=0,INDIRECT(ADDRESS($H150,38))="UL"),INDIRECT(ADDRESS($H150,COLUMN())),0),0),IF($I150&gt;0,IF(AND(INDIRECT(ADDRESS($I150,44))=0,INDIRECT(ADDRESS($I150,38))="UL"),INDIRECT(ADDRESS($I150,COLUMN())),0),0),IF($J150&gt;0,IF(AND(INDIRECT(ADDRESS($J150,44))=0,INDIRECT(ADDRESS($J150,38))="UL"),INDIRECT(ADDRESS($J150,COLUMN())),0),0),IF($K150&gt;0,IF(AND(INDIRECT(ADDRESS($K150,44))=0,INDIRECT(ADDRESS($K150,38))="UL"),INDIRECT(ADDRESS($K150,COLUMN())),0),0),IF($L150&gt;0,IF(AND(INDIRECT(ADDRESS($L150,44))=0,INDIRECT(ADDRESS($L150,38))="UL"),INDIRECT(ADDRESS($L150,COLUMN())),0),0),IF($M150&gt;0,IF(AND(INDIRECT(ADDRESS($M150,44))=0,INDIRECT(ADDRESS($M150,38))="UL"),INDIRECT(ADDRESS($M150,COLUMN())),0),0))</f>
        <v>0.40839506172839501</v>
      </c>
      <c r="BE150" s="57">
        <f t="shared" ca="1" si="105"/>
        <v>0.30814814814814806</v>
      </c>
      <c r="BF150" s="57" cm="1">
        <f t="array" aca="1" ref="BF150" ca="1">SUM(IF($C150&gt;0,IF(INDIRECT(ADDRESS($C150,45))=1,INDIRECT(ADDRESS($C150,52))*INDIRECT(ADDRESS($C150,42))/5,0),0), IF($D150&gt;0,IF(INDIRECT(ADDRESS($D150,45))=1,INDIRECT(ADDRESS($D150,52))*INDIRECT(ADDRESS($D150,42))/5,0),0), IF($E150&gt;0,IF(INDIRECT(ADDRESS($E150,45))=1,INDIRECT(ADDRESS($E150,52))*INDIRECT(ADDRESS($E150,42))/5,0),0), IF($F150&gt;0,IF(INDIRECT(ADDRESS($F150,45))=1,INDIRECT(ADDRESS($F150,52))*INDIRECT(ADDRESS($F150,42))/5,0),0), IF($G150&gt;0,IF(INDIRECT(ADDRESS($G150,45))=1,INDIRECT(ADDRESS($G150,52))*INDIRECT(ADDRESS($G150,42))/5,0),0), IF($H150&gt;0,IF(INDIRECT(ADDRESS($H150,45))=1,INDIRECT(ADDRESS($H150,52))*INDIRECT(ADDRESS($H150,42))/5,0),0)
)*$BF$296/100</f>
        <v>9.2592592592592605E-3</v>
      </c>
      <c r="BG150" s="19"/>
      <c r="BH150" s="57" cm="1">
        <f t="array" aca="1" ref="BH150" ca="1">SUM(IF($C150&gt;0,IF(AND(INDIRECT(ADDRESS($C150,44))=0,INDIRECT(ADDRESS($C150,38))&lt;&gt;"UL"),INDIRECT(ADDRESS($C150,COLUMN()-12)),0),0), IF($D150&gt;0,IF(AND(INDIRECT(ADDRESS($D150,44))=0,INDIRECT(ADDRESS($D150,38))&lt;&gt;"UL"),INDIRECT(ADDRESS($D150,COLUMN()-12)),0),0), IF($E150&gt;0,IF(AND(INDIRECT(ADDRESS($E150,44))=0,INDIRECT(ADDRESS($E150,38))&lt;&gt;"UL"),INDIRECT(ADDRESS($E150,COLUMN()-12)),0),0), IF($F150&gt;0,IF(AND(INDIRECT(ADDRESS($F150,44))=0,INDIRECT(ADDRESS($F150,38))&lt;&gt;"UL"),INDIRECT(ADDRESS($F150,COLUMN()-12)),0),0), IF($G150&gt;0,IF(AND(INDIRECT(ADDRESS($G150,44))=0,INDIRECT(ADDRESS($G150,38))&lt;&gt;"UL"),INDIRECT(ADDRESS($G150,COLUMN()-12)),0),0), IF($H150&gt;0,IF(AND(INDIRECT(ADDRESS($H150,44))=0,INDIRECT(ADDRESS($H150,38))&lt;&gt;"UL"),INDIRECT(ADDRESS($H150,COLUMN()-12)),0),0), IF($I150&gt;0,IF(AND(INDIRECT(ADDRESS($I150,44))=0,INDIRECT(ADDRESS($I150,38))&lt;&gt;"UL"),INDIRECT(ADDRESS($I150,COLUMN()-12)),0),0), IF($J150&gt;0,IF(AND(INDIRECT(ADDRESS($J150,44))=0,INDIRECT(ADDRESS($J150,38))&lt;&gt;"UL"),INDIRECT(ADDRESS($J150,COLUMN()-12)),0),0), IF($K150&gt;0,IF(AND(INDIRECT(ADDRESS($K150,44))=0,INDIRECT(ADDRESS($K150,38))&lt;&gt;"UL"),INDIRECT(ADDRESS($K150,COLUMN()-12)),0),0), IF($L150&gt;0,IF(AND(INDIRECT(ADDRESS($L150,44))=0,INDIRECT(ADDRESS($L150,38))&lt;&gt;"UL"),INDIRECT(ADDRESS($L150,COLUMN()-12)),0),0), IF($M150&gt;0,IF(AND(INDIRECT(ADDRESS($M150,44))=0,INDIRECT(ADDRESS($M150,38))&lt;&gt;"UL"),INDIRECT(ADDRESS($M150,COLUMN()-12)),0),0))</f>
        <v>0</v>
      </c>
      <c r="BI150" s="57" cm="1">
        <f t="array" aca="1" ref="BI150" ca="1">SUM(IF($C150&gt;0,IF(AND(INDIRECT(ADDRESS($C150,44))=0,INDIRECT(ADDRESS($C150,38))&lt;&gt;"UL"),INDIRECT(ADDRESS($C150,COLUMN()-12)),0),0), IF($D150&gt;0,IF(AND(INDIRECT(ADDRESS($D150,44))=0,INDIRECT(ADDRESS($D150,38))&lt;&gt;"UL"),INDIRECT(ADDRESS($D150,COLUMN()-12)),0),0), IF($E150&gt;0,IF(AND(INDIRECT(ADDRESS($E150,44))=0,INDIRECT(ADDRESS($E150,38))&lt;&gt;"UL"),INDIRECT(ADDRESS($E150,COLUMN()-12)),0),0), IF($F150&gt;0,IF(AND(INDIRECT(ADDRESS($F150,44))=0,INDIRECT(ADDRESS($F150,38))&lt;&gt;"UL"),INDIRECT(ADDRESS($F150,COLUMN()-12)),0),0), IF($G150&gt;0,IF(AND(INDIRECT(ADDRESS($G150,44))=0,INDIRECT(ADDRESS($G150,38))&lt;&gt;"UL"),INDIRECT(ADDRESS($G150,COLUMN()-12)),0),0), IF($H150&gt;0,IF(AND(INDIRECT(ADDRESS($H150,44))=0,INDIRECT(ADDRESS($H150,38))&lt;&gt;"UL"),INDIRECT(ADDRESS($H150,COLUMN()-12)),0),0), IF($I150&gt;0,IF(AND(INDIRECT(ADDRESS($I150,44))=0,INDIRECT(ADDRESS($I150,38))&lt;&gt;"UL"),INDIRECT(ADDRESS($I150,COLUMN()-12)),0),0), IF($J150&gt;0,IF(AND(INDIRECT(ADDRESS($J150,44))=0,INDIRECT(ADDRESS($J150,38))&lt;&gt;"UL"),INDIRECT(ADDRESS($J150,COLUMN()-12)),0),0), IF($K150&gt;0,IF(AND(INDIRECT(ADDRESS($K150,44))=0,INDIRECT(ADDRESS($K150,38))&lt;&gt;"UL"),INDIRECT(ADDRESS($K150,COLUMN()-12)),0),0), IF($L150&gt;0,IF(AND(INDIRECT(ADDRESS($L150,44))=0,INDIRECT(ADDRESS($L150,38))&lt;&gt;"UL"),INDIRECT(ADDRESS($L150,COLUMN()-12)),0),0), IF($M150&gt;0,IF(AND(INDIRECT(ADDRESS($M150,44))=0,INDIRECT(ADDRESS($M150,38))&lt;&gt;"UL"),INDIRECT(ADDRESS($M150,COLUMN()-12)),0),0))</f>
        <v>0</v>
      </c>
      <c r="BJ150" s="57" cm="1">
        <f t="array" aca="1" ref="BJ150" ca="1">SUM(IF($C150&gt;0,IF(AND(INDIRECT(ADDRESS($C150,44))=0,INDIRECT(ADDRESS($C150,38))&lt;&gt;"UL"),INDIRECT(ADDRESS($C150,COLUMN()-12)),0),0), IF($D150&gt;0,IF(AND(INDIRECT(ADDRESS($D150,44))=0,INDIRECT(ADDRESS($D150,38))&lt;&gt;"UL"),INDIRECT(ADDRESS($D150,COLUMN()-12)),0),0), IF($E150&gt;0,IF(AND(INDIRECT(ADDRESS($E150,44))=0,INDIRECT(ADDRESS($E150,38))&lt;&gt;"UL"),INDIRECT(ADDRESS($E150,COLUMN()-12)),0),0), IF($F150&gt;0,IF(AND(INDIRECT(ADDRESS($F150,44))=0,INDIRECT(ADDRESS($F150,38))&lt;&gt;"UL"),INDIRECT(ADDRESS($F150,COLUMN()-12)),0),0), IF($G150&gt;0,IF(AND(INDIRECT(ADDRESS($G150,44))=0,INDIRECT(ADDRESS($G150,38))&lt;&gt;"UL"),INDIRECT(ADDRESS($G150,COLUMN()-12)),0),0), IF($H150&gt;0,IF(AND(INDIRECT(ADDRESS($H150,44))=0,INDIRECT(ADDRESS($H150,38))&lt;&gt;"UL"),INDIRECT(ADDRESS($H150,COLUMN()-12)),0),0), IF($I150&gt;0,IF(AND(INDIRECT(ADDRESS($I150,44))=0,INDIRECT(ADDRESS($I150,38))&lt;&gt;"UL"),INDIRECT(ADDRESS($I150,COLUMN()-12)),0),0), IF($J150&gt;0,IF(AND(INDIRECT(ADDRESS($J150,44))=0,INDIRECT(ADDRESS($J150,38))&lt;&gt;"UL"),INDIRECT(ADDRESS($J150,COLUMN()-12)),0),0), IF($K150&gt;0,IF(AND(INDIRECT(ADDRESS($K150,44))=0,INDIRECT(ADDRESS($K150,38))&lt;&gt;"UL"),INDIRECT(ADDRESS($K150,COLUMN()-12)),0),0), IF($L150&gt;0,IF(AND(INDIRECT(ADDRESS($L150,44))=0,INDIRECT(ADDRESS($L150,38))&lt;&gt;"UL"),INDIRECT(ADDRESS($L150,COLUMN()-12)),0),0), IF($M150&gt;0,IF(AND(INDIRECT(ADDRESS($M150,44))=0,INDIRECT(ADDRESS($M150,38))&lt;&gt;"UL"),INDIRECT(ADDRESS($M150,COLUMN()-12)),0),0))</f>
        <v>0</v>
      </c>
      <c r="BK150" s="57">
        <f t="shared" ca="1" si="106"/>
        <v>0</v>
      </c>
      <c r="BL150" s="58">
        <f t="shared" ca="1" si="107"/>
        <v>0</v>
      </c>
      <c r="BM150" s="57" cm="1">
        <f t="array" aca="1" ref="BM150" ca="1">SUM(IF($C150&gt;0,IF(AND(INDIRECT(ADDRESS($C150,44))=0,INDIRECT(ADDRESS($C150,38))&lt;&gt;"UL"),INDIRECT(ADDRESS($C150,COLUMN()-12)),0),0), IF($D150&gt;0,IF(AND(INDIRECT(ADDRESS($D150,44))=0,INDIRECT(ADDRESS($D150,38))&lt;&gt;"UL"),INDIRECT(ADDRESS($D150,COLUMN()-12)),0),0), IF($E150&gt;0,IF(AND(INDIRECT(ADDRESS($E150,44))=0,INDIRECT(ADDRESS($E150,38))&lt;&gt;"UL"),INDIRECT(ADDRESS($E150,COLUMN()-12)),0),0), IF($F150&gt;0,IF(AND(INDIRECT(ADDRESS($F150,44))=0,INDIRECT(ADDRESS($F150,38))&lt;&gt;"UL"),INDIRECT(ADDRESS($F150,COLUMN()-12)),0),0), IF($G150&gt;0,IF(AND(INDIRECT(ADDRESS($G150,44))=0,INDIRECT(ADDRESS($G150,38))&lt;&gt;"UL"),INDIRECT(ADDRESS($G150,COLUMN()-12)),0),0), IF($H150&gt;0,IF(AND(INDIRECT(ADDRESS($H150,44))=0,INDIRECT(ADDRESS($H150,38))&lt;&gt;"UL"),INDIRECT(ADDRESS($H150,COLUMN()-12)),0),0), IF($I150&gt;0,IF(AND(INDIRECT(ADDRESS($I150,44))=0,INDIRECT(ADDRESS($I150,38))&lt;&gt;"UL"),INDIRECT(ADDRESS($I150,COLUMN()-12)),0),0), IF($J150&gt;0,IF(AND(INDIRECT(ADDRESS($J150,44))=0,INDIRECT(ADDRESS($J150,38))&lt;&gt;"UL"),INDIRECT(ADDRESS($J150,COLUMN()-12)),0),0), IF($K150&gt;0,IF(AND(INDIRECT(ADDRESS($K150,44))=0,INDIRECT(ADDRESS($K150,38))&lt;&gt;"UL"),INDIRECT(ADDRESS($K150,COLUMN()-11)),0),0), IF($L150&gt;0,IF(AND(INDIRECT(ADDRESS($L150,44))=0,INDIRECT(ADDRESS($L150,38))&lt;&gt;"UL"),INDIRECT(ADDRESS($L150,COLUMN()-11)),0),0), IF($M150&gt;0,IF(AND(INDIRECT(ADDRESS($M150,44))=0,INDIRECT(ADDRESS($M150,38))&lt;&gt;"UL"),INDIRECT(ADDRESS($M150,COLUMN()-11)),0),0))</f>
        <v>0</v>
      </c>
      <c r="BN150" s="57" cm="1">
        <f t="array" aca="1" ref="BN150" ca="1">SUM(IF($C150&gt;0,IF(AND(INDIRECT(ADDRESS($C150,44))=0,INDIRECT(ADDRESS($C150,38))&lt;&gt;"UL"),INDIRECT(ADDRESS($C150,COLUMN()-12)),0),0), IF($D150&gt;0,IF(AND(INDIRECT(ADDRESS($D150,44))=0,INDIRECT(ADDRESS($D150,38))&lt;&gt;"UL"),INDIRECT(ADDRESS($D150,COLUMN()-12)),0),0), IF($E150&gt;0,IF(AND(INDIRECT(ADDRESS($E150,44))=0,INDIRECT(ADDRESS($E150,38))&lt;&gt;"UL"),INDIRECT(ADDRESS($E150,COLUMN()-12)),0),0), IF($F150&gt;0,IF(AND(INDIRECT(ADDRESS($F150,44))=0,INDIRECT(ADDRESS($F150,38))&lt;&gt;"UL"),INDIRECT(ADDRESS($F150,COLUMN()-12)),0),0), IF($G150&gt;0,IF(AND(INDIRECT(ADDRESS($G150,44))=0,INDIRECT(ADDRESS($G150,38))&lt;&gt;"UL"),INDIRECT(ADDRESS($G150,COLUMN()-12)),0),0), IF($H150&gt;0,IF(AND(INDIRECT(ADDRESS($H150,44))=0,INDIRECT(ADDRESS($H150,38))&lt;&gt;"UL"),INDIRECT(ADDRESS($H150,COLUMN()-12)),0),0), IF($I150&gt;0,IF(AND(INDIRECT(ADDRESS($I150,44))=0,INDIRECT(ADDRESS($I150,38))&lt;&gt;"UL"),INDIRECT(ADDRESS($I150,COLUMN()-12)),0),0), IF($J150&gt;0,IF(AND(INDIRECT(ADDRESS($J150,44))=0,INDIRECT(ADDRESS($J150,38))&lt;&gt;"UL"),INDIRECT(ADDRESS($J150,COLUMN()-12)),0),0), IF($K150&gt;0,IF(AND(INDIRECT(ADDRESS($K150,44))=0,INDIRECT(ADDRESS($K150,38))&lt;&gt;"UL"),INDIRECT(ADDRESS($K150,COLUMN()-11)),0),0), IF($L150&gt;0,IF(AND(INDIRECT(ADDRESS($L150,44))=0,INDIRECT(ADDRESS($L150,38))&lt;&gt;"UL"),INDIRECT(ADDRESS($L150,COLUMN()-11)),0),0), IF($M150&gt;0,IF(AND(INDIRECT(ADDRESS($M150,44))=0,INDIRECT(ADDRESS($M150,38))&lt;&gt;"UL"),INDIRECT(ADDRESS($M150,COLUMN()-11)),0),0))</f>
        <v>0</v>
      </c>
      <c r="BO150" s="57" cm="1">
        <f t="array" aca="1" ref="BO150" ca="1">SUM(IF($C150&gt;0,IF(AND(INDIRECT(ADDRESS($C150,44))=0,INDIRECT(ADDRESS($C150,38))&lt;&gt;"UL"),INDIRECT(ADDRESS($C150,COLUMN()-12)),0),0), IF($D150&gt;0,IF(AND(INDIRECT(ADDRESS($D150,44))=0,INDIRECT(ADDRESS($D150,38))&lt;&gt;"UL"),INDIRECT(ADDRESS($D150,COLUMN()-12)),0),0), IF($E150&gt;0,IF(AND(INDIRECT(ADDRESS($E150,44))=0,INDIRECT(ADDRESS($E150,38))&lt;&gt;"UL"),INDIRECT(ADDRESS($E150,COLUMN()-12)),0),0), IF($F150&gt;0,IF(AND(INDIRECT(ADDRESS($F150,44))=0,INDIRECT(ADDRESS($F150,38))&lt;&gt;"UL"),INDIRECT(ADDRESS($F150,COLUMN()-12)),0),0), IF($G150&gt;0,IF(AND(INDIRECT(ADDRESS($G150,44))=0,INDIRECT(ADDRESS($G150,38))&lt;&gt;"UL"),INDIRECT(ADDRESS($G150,COLUMN()-12)),0),0), IF($H150&gt;0,IF(AND(INDIRECT(ADDRESS($H150,44))=0,INDIRECT(ADDRESS($H150,38))&lt;&gt;"UL"),INDIRECT(ADDRESS($H150,COLUMN()-12)),0),0), IF($I150&gt;0,IF(AND(INDIRECT(ADDRESS($I150,44))=0,INDIRECT(ADDRESS($I150,38))&lt;&gt;"UL"),INDIRECT(ADDRESS($I150,COLUMN()-12)),0),0), IF($J150&gt;0,IF(AND(INDIRECT(ADDRESS($J150,44))=0,INDIRECT(ADDRESS($J150,38))&lt;&gt;"UL"),INDIRECT(ADDRESS($J150,COLUMN()-12)),0),0), IF($K150&gt;0,IF(AND(INDIRECT(ADDRESS($K150,44))=0,INDIRECT(ADDRESS($K150,38))&lt;&gt;"UL"),INDIRECT(ADDRESS($K150,COLUMN()-11)),0),0), IF($L150&gt;0,IF(AND(INDIRECT(ADDRESS($L150,44))=0,INDIRECT(ADDRESS($L150,38))&lt;&gt;"UL"),INDIRECT(ADDRESS($L150,COLUMN()-11)),0),0), IF($M150&gt;0,IF(AND(INDIRECT(ADDRESS($M150,44))=0,INDIRECT(ADDRESS($M150,38))&lt;&gt;"UL"),INDIRECT(ADDRESS($M150,COLUMN()-11)),0),0))</f>
        <v>0</v>
      </c>
      <c r="BP150" s="57" cm="1">
        <f t="array" aca="1" ref="BP150" ca="1">SUM(IF($C150&gt;0,IF(AND(INDIRECT(ADDRESS($C150,44))=0,INDIRECT(ADDRESS($C150,38))&lt;&gt;"UL"),INDIRECT(ADDRESS($C150,COLUMN()-12)),0),0), IF($D150&gt;0,IF(AND(INDIRECT(ADDRESS($D150,44))=0,INDIRECT(ADDRESS($D150,38))&lt;&gt;"UL"),INDIRECT(ADDRESS($D150,COLUMN()-12)),0),0), IF($E150&gt;0,IF(AND(INDIRECT(ADDRESS($E150,44))=0,INDIRECT(ADDRESS($E150,38))&lt;&gt;"UL"),INDIRECT(ADDRESS($E150,COLUMN()-12)),0),0), IF($F150&gt;0,IF(AND(INDIRECT(ADDRESS($F150,44))=0,INDIRECT(ADDRESS($F150,38))&lt;&gt;"UL"),INDIRECT(ADDRESS($F150,COLUMN()-12)),0),0), IF($G150&gt;0,IF(AND(INDIRECT(ADDRESS($G150,44))=0,INDIRECT(ADDRESS($G150,38))&lt;&gt;"UL"),INDIRECT(ADDRESS($G150,COLUMN()-12)),0),0), IF($H150&gt;0,IF(AND(INDIRECT(ADDRESS($H150,44))=0,INDIRECT(ADDRESS($H150,38))&lt;&gt;"UL"),INDIRECT(ADDRESS($H150,COLUMN()-12)),0),0), IF($I150&gt;0,IF(AND(INDIRECT(ADDRESS($I150,44))=0,INDIRECT(ADDRESS($I150,38))&lt;&gt;"UL"),INDIRECT(ADDRESS($I150,COLUMN()-12)),0),0), IF($J150&gt;0,IF(AND(INDIRECT(ADDRESS($J150,44))=0,INDIRECT(ADDRESS($J150,38))&lt;&gt;"UL"),INDIRECT(ADDRESS($J150,COLUMN()-12)),0),0), IF($K150&gt;0,IF(AND(INDIRECT(ADDRESS($K150,44))=0,INDIRECT(ADDRESS($K150,38))&lt;&gt;"UL"),INDIRECT(ADDRESS($K150,COLUMN()-11)),0),0), IF($L150&gt;0,IF(AND(INDIRECT(ADDRESS($L150,44))=0,INDIRECT(ADDRESS($L150,38))&lt;&gt;"UL"),INDIRECT(ADDRESS($L150,COLUMN()-11)),0),0), IF($M150&gt;0,IF(AND(INDIRECT(ADDRESS($M150,44))=0,INDIRECT(ADDRESS($M150,38))&lt;&gt;"UL"),INDIRECT(ADDRESS($M150,COLUMN()-11)),0),0))</f>
        <v>0</v>
      </c>
      <c r="BQ150" s="57">
        <f t="shared" ca="1" si="108"/>
        <v>0</v>
      </c>
      <c r="BR150" s="161">
        <f t="shared" ca="1" si="109"/>
        <v>74.572073891835132</v>
      </c>
      <c r="BS150" s="56"/>
      <c r="BT150" s="56">
        <f t="shared" ca="1" si="110"/>
        <v>2.3459973587587597</v>
      </c>
      <c r="BU150" s="56">
        <f t="shared" ca="1" si="111"/>
        <v>0.10663624357994363</v>
      </c>
      <c r="BV150" s="57" t="s">
        <v>34</v>
      </c>
      <c r="BW150" s="57" cm="1">
        <f t="array" aca="1" ref="BW150" ca="1">SUM(IF($C150&gt;0,IF(AND(INDIRECT(ADDRESS($C150,44))=0,INDIRECT(ADDRESS($C150,38))="UL",ISERROR(SEARCH("Rear",INDIRECT(ADDRESS($C150,33)))),ISERROR(SEARCH("Side",INDIRECT(ADDRESS($C150,33))))),INDIRECT(ADDRESS($C150,COLUMN())),0),0),IF($D150&gt;0,IF(AND(INDIRECT(ADDRESS($D150,44))=0,INDIRECT(ADDRESS($D150,38))="UL",ISERROR(SEARCH("Rear",INDIRECT(ADDRESS($D150,33)))),ISERROR(SEARCH("Side",INDIRECT(ADDRESS($D150,33))))),INDIRECT(ADDRESS($D150,COLUMN())),0),0),IF($E150&gt;0,IF(AND(INDIRECT(ADDRESS($E150,44))=0,INDIRECT(ADDRESS($E150,38))="UL",ISERROR(SEARCH("Rear",INDIRECT(ADDRESS($E150,33)))),ISERROR(SEARCH("Side",INDIRECT(ADDRESS($E150,33))))),INDIRECT(ADDRESS($E150,COLUMN())),0),0),IF($F150&gt;0,IF(AND(INDIRECT(ADDRESS($F150,44))=0,INDIRECT(ADDRESS($F150,38))="UL",ISERROR(SEARCH("Rear",INDIRECT(ADDRESS($F150,33)))),ISERROR(SEARCH("Side",INDIRECT(ADDRESS($F150,33))))),INDIRECT(ADDRESS($F150,COLUMN())),0),0),IF($G150&gt;0,IF(AND(INDIRECT(ADDRESS($G150,44))=0,INDIRECT(ADDRESS($G150,38))="UL",ISERROR(SEARCH("Rear",INDIRECT(ADDRESS($G150,33)))),ISERROR(SEARCH("Side",INDIRECT(ADDRESS($G150,33))))),INDIRECT(ADDRESS($G150,COLUMN())),0),0),IF($H150&gt;0,IF(AND(INDIRECT(ADDRESS($H150,44))=0,INDIRECT(ADDRESS($H150,38))="UL",ISERROR(SEARCH("Rear",INDIRECT(ADDRESS($H150,33)))),ISERROR(SEARCH("Side",INDIRECT(ADDRESS($H150,33))))),INDIRECT(ADDRESS($H150,COLUMN())),0),0),IF($I150&gt;0,IF(AND(INDIRECT(ADDRESS($I150,44))=0,INDIRECT(ADDRESS($I150,38))="UL",ISERROR(SEARCH("Rear",INDIRECT(ADDRESS($I150,33)))),ISERROR(SEARCH("Side",INDIRECT(ADDRESS($I150,33))))),INDIRECT(ADDRESS($I150,COLUMN())),0),0),IF($J150&gt;0,IF(AND(INDIRECT(ADDRESS($J150,44))=0,INDIRECT(ADDRESS($J150,38))="UL",ISERROR(SEARCH("Rear",INDIRECT(ADDRESS($J150,33)))),ISERROR(SEARCH("Side",INDIRECT(ADDRESS($J150,33))))),INDIRECT(ADDRESS($J150,COLUMN())),0),0),IF($K150&gt;0,IF(AND(INDIRECT(ADDRESS($K150,44))=0,INDIRECT(ADDRESS($K150,38))="UL",ISERROR(SEARCH("Rear",INDIRECT(ADDRESS($K150,33)))),ISERROR(SEARCH("Side",INDIRECT(ADDRESS($K150,33))))),INDIRECT(ADDRESS($K150,COLUMN())),0),0),IF($L150&gt;0,IF(AND(INDIRECT(ADDRESS($L150,44))=0,INDIRECT(ADDRESS($L150,38))="UL",ISERROR(SEARCH("Rear",INDIRECT(ADDRESS($L150,33)))),ISERROR(SEARCH("Side",INDIRECT(ADDRESS($L150,33))))),INDIRECT(ADDRESS($L150,COLUMN())),0),0),IF($M150&gt;0,IF(AND(INDIRECT(ADDRESS($M150,44))=0,INDIRECT(ADDRESS($M150,38))="UL",ISERROR(SEARCH("Rear",INDIRECT(ADDRESS($M150,33)))),ISERROR(SEARCH("Side",INDIRECT(ADDRESS($M150,33))))),INDIRECT(ADDRESS($M150,COLUMN())),0),0))</f>
        <v>0.44444444444444442</v>
      </c>
      <c r="BX150" s="57">
        <f t="shared" ca="1" si="112"/>
        <v>0.44444444444444442</v>
      </c>
      <c r="BY150" s="57" cm="1">
        <f t="array" aca="1" ref="BY150" ca="1">SUM(IF($C150&gt;0,IF(AND(INDIRECT(ADDRESS($C150,44))=0,INDIRECT(ADDRESS($C150,38))="UL"),INDIRECT(ADDRESS($C150,COLUMN())),0),0),IF($D150&gt;0,IF(AND(INDIRECT(ADDRESS($D150,44))=0,INDIRECT(ADDRESS($D150,38))="UL"),INDIRECT(ADDRESS($D150,COLUMN())),0),0),IF($E150&gt;0,IF(AND(INDIRECT(ADDRESS($E150,44))=0,INDIRECT(ADDRESS($E150,38))="UL"),INDIRECT(ADDRESS($E150,COLUMN())),0),0),IF($F150&gt;0,IF(AND(INDIRECT(ADDRESS($F150,44))=0,INDIRECT(ADDRESS($F150,38))="UL"),INDIRECT(ADDRESS($F150,COLUMN())),0),0),IF($G150&gt;0,IF(AND(INDIRECT(ADDRESS($G150,44))=0,INDIRECT(ADDRESS($G150,38))="UL"),INDIRECT(ADDRESS($G150,COLUMN())),0),0),IF($H150&gt;0,IF(AND(INDIRECT(ADDRESS($H150,44))=0,INDIRECT(ADDRESS($H150,38))="UL"),INDIRECT(ADDRESS($H150,COLUMN())),0),0),IF($I150&gt;0,IF(AND(INDIRECT(ADDRESS($I150,44))=0,INDIRECT(ADDRESS($I150,38))="UL"),INDIRECT(ADDRESS($I150,COLUMN())),0),0),IF($J150&gt;0,IF(AND(INDIRECT(ADDRESS($J150,44))=0,INDIRECT(ADDRESS($J150,38))="UL"),INDIRECT(ADDRESS($J150,COLUMN())),0),0),IF($K150&gt;0,IF(AND(INDIRECT(ADDRESS($K150,44))=0,INDIRECT(ADDRESS($K150,38))="UL"),INDIRECT(ADDRESS($K150,COLUMN())),0),0),IF($L150&gt;0,IF(AND(INDIRECT(ADDRESS($L150,44))=0,INDIRECT(ADDRESS($L150,38))="UL"),INDIRECT(ADDRESS($L150,COLUMN())),0),0),IF($M150&gt;0,IF(AND(INDIRECT(ADDRESS($M150,44))=0,INDIRECT(ADDRESS($M150,38))="UL"),INDIRECT(ADDRESS($M150,COLUMN())),0),0))</f>
        <v>0.32263374485596702</v>
      </c>
      <c r="BZ150" s="57" cm="1">
        <f t="array" aca="1" ref="BZ150" ca="1">SUM(IF($C150&gt;0,IF(AND(INDIRECT(ADDRESS($C150,44))=0,INDIRECT(ADDRESS($C150,38))="UL"),INDIRECT(ADDRESS($C150,COLUMN())),0),0),IF($D150&gt;0,IF(AND(INDIRECT(ADDRESS($D150,44))=0,INDIRECT(ADDRESS($D150,38))="UL"),INDIRECT(ADDRESS($D150,COLUMN())),0),0),IF($E150&gt;0,IF(AND(INDIRECT(ADDRESS($E150,44))=0,INDIRECT(ADDRESS($E150,38))="UL"),INDIRECT(ADDRESS($E150,COLUMN())),0),0),IF($F150&gt;0,IF(AND(INDIRECT(ADDRESS($F150,44))=0,INDIRECT(ADDRESS($F150,38))="UL"),INDIRECT(ADDRESS($F150,COLUMN())),0),0),IF($G150&gt;0,IF(AND(INDIRECT(ADDRESS($G150,44))=0,INDIRECT(ADDRESS($G150,38))="UL"),INDIRECT(ADDRESS($G150,COLUMN())),0),0),IF($H150&gt;0,IF(AND(INDIRECT(ADDRESS($H150,44))=0,INDIRECT(ADDRESS($H150,38))="UL"),INDIRECT(ADDRESS($H150,COLUMN())),0),0),IF($I150&gt;0,IF(AND(INDIRECT(ADDRESS($I150,44))=0,INDIRECT(ADDRESS($I150,38))="UL"),INDIRECT(ADDRESS($I150,COLUMN())),0),0),IF($J150&gt;0,IF(AND(INDIRECT(ADDRESS($J150,44))=0,INDIRECT(ADDRESS($J150,38))="UL"),INDIRECT(ADDRESS($J150,COLUMN())),0),0),IF($K150&gt;0,IF(AND(INDIRECT(ADDRESS($K150,44))=0,INDIRECT(ADDRESS($K150,38))="UL"),INDIRECT(ADDRESS($K150,COLUMN())),0),0),IF($L150&gt;0,IF(AND(INDIRECT(ADDRESS($L150,44))=0,INDIRECT(ADDRESS($L150,38))="UL"),INDIRECT(ADDRESS($L150,COLUMN())),0),0),IF($M150&gt;0,IF(AND(INDIRECT(ADDRESS($M150,44))=0,INDIRECT(ADDRESS($M150,38))="UL"),INDIRECT(ADDRESS($M150,COLUMN())),0),0))</f>
        <v>0.29218106995884774</v>
      </c>
      <c r="CA150" s="57">
        <f t="shared" ca="1" si="113"/>
        <v>0.29218106995884774</v>
      </c>
      <c r="CB150" s="57" cm="1">
        <f t="array" aca="1" ref="CB150" ca="1">SUM(IF($C150&gt;0,IF(AND(INDIRECT(ADDRESS($C150,44))=0,INDIRECT(ADDRESS($C150,38))&lt;&gt;"UL"),INDIRECT(ADDRESS($C150,COLUMN())),0),0),IF($D150&gt;0,IF(AND(INDIRECT(ADDRESS($D150,44))=0,INDIRECT(ADDRESS($D150,38))&lt;&gt;"UL"),INDIRECT(ADDRESS($D150,COLUMN())),0),0),IF($E150&gt;0,IF(AND(INDIRECT(ADDRESS($E150,44))=0,INDIRECT(ADDRESS($E150,38))&lt;&gt;"UL"),INDIRECT(ADDRESS($E150,COLUMN())),0),0),IF($F150&gt;0,IF(AND(INDIRECT(ADDRESS($F150,44))=0,INDIRECT(ADDRESS($F150,38))&lt;&gt;"UL"),INDIRECT(ADDRESS($F150,COLUMN())),0),0),IF($G150&gt;0,IF(AND(INDIRECT(ADDRESS($G150,44))=0,INDIRECT(ADDRESS($G150,38))&lt;&gt;"UL"),INDIRECT(ADDRESS($G150,COLUMN())),0),0),IF($H150&gt;0,IF(AND(INDIRECT(ADDRESS($H150,44))=0,INDIRECT(ADDRESS($H150,38))&lt;&gt;"UL"),INDIRECT(ADDRESS($H150,COLUMN())),0),0),IF($I150&gt;0,IF(AND(INDIRECT(ADDRESS($I150,44))=0,INDIRECT(ADDRESS($I150,38))&lt;&gt;"UL"),INDIRECT(ADDRESS($I150,COLUMN())),0),0),IF($J150&gt;0,IF(AND(INDIRECT(ADDRESS($J150,44))=0,INDIRECT(ADDRESS($J150,38))&lt;&gt;"UL"),INDIRECT(ADDRESS($J150,COLUMN())),0),0),IF($K150&gt;0,IF(AND(INDIRECT(ADDRESS($K150,44))=0,INDIRECT(ADDRESS($K150,38))&lt;&gt;"UL"),INDIRECT(ADDRESS($K150,COLUMN())),0),0),IF($L150&gt;0,IF(AND(INDIRECT(ADDRESS($L150,44))=0,INDIRECT(ADDRESS($L150,38))&lt;&gt;"UL"),INDIRECT(ADDRESS($L150,COLUMN())),0),0),IF($M150&gt;0,IF(AND(INDIRECT(ADDRESS($M150,44))=0,INDIRECT(ADDRESS($M150,38))&lt;&gt;"UL"),INDIRECT(ADDRESS($M150,COLUMN())),0),0))</f>
        <v>0</v>
      </c>
      <c r="CC150" s="57">
        <f t="shared" ca="1" si="114"/>
        <v>0</v>
      </c>
      <c r="CD150" s="57" cm="1">
        <f t="array" aca="1" ref="CD150" ca="1">SUM(IF($C150&gt;0,IF(AND(INDIRECT(ADDRESS($C150,44))=0,INDIRECT(ADDRESS($C150,38))&lt;&gt;"UL"),INDIRECT(ADDRESS($C150,COLUMN())),0),0),IF($D150&gt;0,IF(AND(INDIRECT(ADDRESS($D150,44))=0,INDIRECT(ADDRESS($D150,38))&lt;&gt;"UL"),INDIRECT(ADDRESS($D150,COLUMN())),0),0),IF($E150&gt;0,IF(AND(INDIRECT(ADDRESS($E150,44))=0,INDIRECT(ADDRESS($E150,38))&lt;&gt;"UL"),INDIRECT(ADDRESS($E150,COLUMN())),0),0),IF($F150&gt;0,IF(AND(INDIRECT(ADDRESS($F150,44))=0,INDIRECT(ADDRESS($F150,38))&lt;&gt;"UL"),INDIRECT(ADDRESS($F150,COLUMN())),0),0),IF($G150&gt;0,IF(AND(INDIRECT(ADDRESS($G150,44))=0,INDIRECT(ADDRESS($G150,38))&lt;&gt;"UL"),INDIRECT(ADDRESS($G150,COLUMN())),0),0),IF($H150&gt;0,IF(AND(INDIRECT(ADDRESS($H150,44))=0,INDIRECT(ADDRESS($H150,38))&lt;&gt;"UL"),INDIRECT(ADDRESS($H150,COLUMN())),0),0),IF($I150&gt;0,IF(AND(INDIRECT(ADDRESS($I150,44))=0,INDIRECT(ADDRESS($I150,38))&lt;&gt;"UL"),INDIRECT(ADDRESS($I150,COLUMN())),0),0),IF($J150&gt;0,IF(AND(INDIRECT(ADDRESS($J150,44))=0,INDIRECT(ADDRESS($J150,38))&lt;&gt;"UL"),INDIRECT(ADDRESS($J150,COLUMN())),0),0),IF($K150&gt;0,IF(AND(INDIRECT(ADDRESS($K150,44))=0,INDIRECT(ADDRESS($K150,38))&lt;&gt;"UL"),INDIRECT(ADDRESS($K150,COLUMN())),0),0),IF($L150&gt;0,IF(AND(INDIRECT(ADDRESS($L150,44))=0,INDIRECT(ADDRESS($L150,38))&lt;&gt;"UL"),INDIRECT(ADDRESS($L150,COLUMN())),0),0),IF($M150&gt;0,IF(AND(INDIRECT(ADDRESS($M150,44))=0,INDIRECT(ADDRESS($M150,38))&lt;&gt;"UL"),INDIRECT(ADDRESS($M150,COLUMN())),0),0))</f>
        <v>0</v>
      </c>
      <c r="CE150" s="57" cm="1">
        <f t="array" aca="1" ref="CE150" ca="1">SUM(IF($C150&gt;0,IF(AND(INDIRECT(ADDRESS($C150,44))=0,INDIRECT(ADDRESS($C150,38))&lt;&gt;"UL"),INDIRECT(ADDRESS($C150,COLUMN())),0),0),IF($D150&gt;0,IF(AND(INDIRECT(ADDRESS($D150,44))=0,INDIRECT(ADDRESS($D150,38))&lt;&gt;"UL"),INDIRECT(ADDRESS($D150,COLUMN())),0),0),IF($E150&gt;0,IF(AND(INDIRECT(ADDRESS($E150,44))=0,INDIRECT(ADDRESS($E150,38))&lt;&gt;"UL"),INDIRECT(ADDRESS($E150,COLUMN())),0),0),IF($F150&gt;0,IF(AND(INDIRECT(ADDRESS($F150,44))=0,INDIRECT(ADDRESS($F150,38))&lt;&gt;"UL"),INDIRECT(ADDRESS($F150,COLUMN())),0),0),IF($G150&gt;0,IF(AND(INDIRECT(ADDRESS($G150,44))=0,INDIRECT(ADDRESS($G150,38))&lt;&gt;"UL"),INDIRECT(ADDRESS($G150,COLUMN())),0),0),IF($H150&gt;0,IF(AND(INDIRECT(ADDRESS($H150,44))=0,INDIRECT(ADDRESS($H150,38))&lt;&gt;"UL"),INDIRECT(ADDRESS($H150,COLUMN())),0),0),IF($I150&gt;0,IF(AND(INDIRECT(ADDRESS($I150,44))=0,INDIRECT(ADDRESS($I150,38))&lt;&gt;"UL"),INDIRECT(ADDRESS($I150,COLUMN())),0),0),IF($J150&gt;0,IF(AND(INDIRECT(ADDRESS($J150,44))=0,INDIRECT(ADDRESS($J150,38))&lt;&gt;"UL"),INDIRECT(ADDRESS($J150,COLUMN())),0),0),IF($K150&gt;0,IF(AND(INDIRECT(ADDRESS($K150,44))=0,INDIRECT(ADDRESS($K150,38))&lt;&gt;"UL"),INDIRECT(ADDRESS($K150,COLUMN())),0),0),IF($L150&gt;0,IF(AND(INDIRECT(ADDRESS($L150,44))=0,INDIRECT(ADDRESS($L150,38))&lt;&gt;"UL"),INDIRECT(ADDRESS($L150,COLUMN())),0),0),IF($M150&gt;0,IF(AND(INDIRECT(ADDRESS($M150,44))=0,INDIRECT(ADDRESS($M150,38))&lt;&gt;"UL"),INDIRECT(ADDRESS($M150,COLUMN())),0),0))</f>
        <v>0</v>
      </c>
      <c r="CF150" s="57">
        <f t="shared" ca="1" si="115"/>
        <v>0</v>
      </c>
      <c r="CG150" s="57">
        <f t="shared" ca="1" si="116"/>
        <v>1.3579498937558885</v>
      </c>
      <c r="CH150" s="57">
        <f t="shared" ca="1" si="117"/>
        <v>6.1724995170722205E-2</v>
      </c>
      <c r="CI150" s="19">
        <f t="shared" ca="1" si="118"/>
        <v>17.775051443653119</v>
      </c>
      <c r="CJ150" s="19"/>
      <c r="CK150" s="57" cm="1">
        <f t="array" aca="1" ref="CK150" ca="1">IF(AU150="S", SUM(IF($C150&gt;0,IF(INDIRECT(ADDRESS($C150,43))&lt;&gt;1,INDIRECT(ADDRESS($C150,48)),0),0), IF($D150&gt;0,IF(INDIRECT(ADDRESS($D150,43))&lt;&gt;1,INDIRECT(ADDRESS($D150,48)),0),0), IF($E150&gt;0,IF(INDIRECT(ADDRESS($E150,43))&lt;&gt;1,INDIRECT(ADDRESS($E150,48)),0),0), IF($F150&gt;0,IF(INDIRECT(ADDRESS($F150,43))&lt;&gt;1,INDIRECT(ADDRESS($F150,48)),0),0), IF($G150&gt;0,IF(INDIRECT(ADDRESS($G150,43))&lt;&gt;1,INDIRECT(ADDRESS($G150,48)),0),0), IF($H150&gt;0,IF(INDIRECT(ADDRESS($H150,43))&lt;&gt;1,INDIRECT(ADDRESS($H150,48)),0),0), IF($I150&gt;0,IF(INDIRECT(ADDRESS($I150,43))&lt;&gt;1,INDIRECT(ADDRESS($I150,48)),0),0), IF($J150&gt;0,IF(INDIRECT(ADDRESS($J150,43))&lt;&gt;1,INDIRECT(ADDRESS($J150,48)),0),0), IF($K150&gt;0,IF(INDIRECT(ADDRESS($K150,43))&lt;&gt;1,INDIRECT(ADDRESS($K150,48)),0),0), IF($L150&gt;0,IF(INDIRECT(ADDRESS($L150,43))&lt;&gt;1,INDIRECT(ADDRESS($L150,48)),0),0), IF($M150&gt;0,IF(INDIRECT(ADDRESS($M150,43))&lt;&gt;1,INDIRECT(ADDRESS($M150,48)),0),0)), IF(AU150="L",SUM(IF($C150&gt;0,IF(INDIRECT(ADDRESS($C150,43))&lt;&gt;1,INDIRECT(ADDRESS($C150,50)),0),0), IF($D150&gt;0,IF(INDIRECT(ADDRESS($D150,43))&lt;&gt;1,INDIRECT(ADDRESS($D150,50)),0),0), IF($E150&gt;0,IF(INDIRECT(ADDRESS($E150,43))&lt;&gt;1,INDIRECT(ADDRESS($E150,50)),0),0), IF($F150&gt;0,IF(INDIRECT(ADDRESS($F150,43))&lt;&gt;1,INDIRECT(ADDRESS($F150,50)),0),0), IF($G150&gt;0,IF(INDIRECT(ADDRESS($G150,43))&lt;&gt;1,INDIRECT(ADDRESS($G150,50)),0),0), IF($G150&gt;0,IF(INDIRECT(ADDRESS($G150,43))&lt;&gt;1,INDIRECT(ADDRESS($G150,50)),0),0), IF($H150&gt;0,IF(INDIRECT(ADDRESS($H150,43))&lt;&gt;1,INDIRECT(ADDRESS($H150,50)),0),0), IF($I150&gt;0,IF(INDIRECT(ADDRESS($I150,43))&lt;&gt;1,INDIRECT(ADDRESS($I150,50)),0),0), IF($J150&gt;0,IF(INDIRECT(ADDRESS($J150,43))&lt;&gt;1,INDIRECT(ADDRESS($J150,50)),0),0), IF($K150&gt;0,IF(INDIRECT(ADDRESS($K150,43))&lt;&gt;1,INDIRECT(ADDRESS($K150,50)),0),0), IF($L150&gt;0,IF(INDIRECT(ADDRESS($L150,43))&lt;&gt;1,INDIRECT(ADDRESS($L150,50)),0),0), IF($M150&gt;0,IF(INDIRECT(ADDRESS($M150,43))&lt;&gt;1,INDIRECT(ADDRESS($M150,50)),0),0)), SUM(IF($C150&gt;0,IF(INDIRECT(ADDRESS($C150,43))&lt;&gt;1,INDIRECT(ADDRESS($C150,49)),0),0), IF($D150&gt;0,IF(INDIRECT(ADDRESS($D150,43))&lt;&gt;1,INDIRECT(ADDRESS($D150,49)),0),0), IF($E150&gt;0,IF(INDIRECT(ADDRESS($E150,43))&lt;&gt;1,INDIRECT(ADDRESS($E150,49)),0),0), IF($F150&gt;0,IF(INDIRECT(ADDRESS($F150,43))&lt;&gt;1,INDIRECT(ADDRESS($F150,49)),0),0), IF($G150&gt;0,IF(INDIRECT(ADDRESS($G150,43))&lt;&gt;1,INDIRECT(ADDRESS($G150,49)),0),0), IF($G150&gt;0,IF(INDIRECT(ADDRESS($G150,43))&lt;&gt;1,INDIRECT(ADDRESS($G150,49)),0),0), IF($H150&gt;0,IF(INDIRECT(ADDRESS($H150,43))&lt;&gt;1,INDIRECT(ADDRESS($H150,49)),0),0), IF($I150&gt;0,IF(INDIRECT(ADDRESS($I150,43))&lt;&gt;1,INDIRECT(ADDRESS($I150,49)),0),0), IF($J150&gt;0,IF(INDIRECT(ADDRESS($J150,43))&lt;&gt;1,INDIRECT(ADDRESS($J150,49)),0),0), IF($K150&gt;0,IF(INDIRECT(ADDRESS($K150,43))&lt;&gt;1,INDIRECT(ADDRESS($K150,49)),0),0), IF($L150&gt;0,IF(INDIRECT(ADDRESS($L150,43))&lt;&gt;1,INDIRECT(ADDRESS($L150,49)),0),0), IF($M150&gt;0,IF(INDIRECT(ADDRESS($M150,43))&lt;&gt;1,INDIRECT(ADDRESS($M150,49)),0),0))))</f>
        <v>0.66666666666666663</v>
      </c>
      <c r="CL150" s="57" cm="1">
        <f t="array" aca="1" ref="CL150" ca="1">1.5*SUM(IF($C150&gt;0,IF(INDIRECT(ADDRESS($C150,44))=1,INDIRECT(ADDRESS($C150,48)),0),0), IF($D150&gt;0,IF(INDIRECT(ADDRESS($D150,44))=1,INDIRECT(ADDRESS($D150,48)),0),0), IF($E150&gt;0,IF(INDIRECT(ADDRESS($E150,44))=1,INDIRECT(ADDRESS($E150,48)),0),0), IF($F150&gt;0,IF(INDIRECT(ADDRESS($F150,44))=1,INDIRECT(ADDRESS($F150,48)),0),0), IF($G150&gt;0,IF(INDIRECT(ADDRESS($G150,44))=1,INDIRECT(ADDRESS($G150,48)),0),0), IF($H150&gt;0,IF(INDIRECT(ADDRESS($H150,44))=1,INDIRECT(ADDRESS($H150,48)),0),0), IF($I150&gt;0,IF(INDIRECT(ADDRESS($I150,44))=1,INDIRECT(ADDRESS($I150,48)),0),0), IF($J150&gt;0,IF(INDIRECT(ADDRESS($J150,44))=1,INDIRECT(ADDRESS($J150,48)),0),0), IF($K150&gt;0,IF(INDIRECT(ADDRESS($K150,44))=1,INDIRECT(ADDRESS($K150,48)),0),0), IF($L150&gt;0,IF(INDIRECT(ADDRESS($L150,44))=1,INDIRECT(ADDRESS($L150,48)),0),0), IF($M150&gt;0,IF(INDIRECT(ADDRESS($M150,44))=1,INDIRECT(ADDRESS($M150,48)),0),0))</f>
        <v>4.6666666666666661</v>
      </c>
      <c r="CM150" s="56">
        <f t="shared" ca="1" si="119"/>
        <v>0.78503852938737917</v>
      </c>
    </row>
    <row r="151" spans="1:92" x14ac:dyDescent="0.25">
      <c r="A151" s="52" t="s">
        <v>653</v>
      </c>
      <c r="B151" s="67">
        <v>101</v>
      </c>
      <c r="C151" s="67">
        <v>113</v>
      </c>
      <c r="D151" s="67">
        <v>115</v>
      </c>
      <c r="E151" s="67">
        <v>116</v>
      </c>
      <c r="F151" s="67">
        <v>117</v>
      </c>
      <c r="G151" s="67"/>
      <c r="H151" s="67"/>
      <c r="I151" s="67"/>
      <c r="J151" s="67"/>
      <c r="K151" s="67"/>
      <c r="L151" s="67"/>
      <c r="M151" s="67"/>
      <c r="N151" s="145">
        <f ca="1">3+SUM(INDIRECT(ADDRESS(B151,COLUMN())),IF(C151&gt;0,INDIRECT(ADDRESS(C151,COLUMN())),0),IF(D151&gt;0,INDIRECT(ADDRESS(D151,COLUMN())),0),IF(E151&gt;0,INDIRECT(ADDRESS(E151,COLUMN())),0),IF(F151&gt;0,INDIRECT(ADDRESS(F151,COLUMN())),0),IF(G151&gt;0,INDIRECT(ADDRESS(G151,COLUMN())),0),IF(H151&gt;0,INDIRECT(ADDRESS(H151,COLUMN())),0),IF(I151&gt;0,INDIRECT(ADDRESS(I151,COLUMN())),0),IF(J151&gt;0,INDIRECT(ADDRESS(J151,COLUMN())),0),IF(K151&gt;0,INDIRECT(ADDRESS(K151,COLUMN())),0),IF(L151&gt;0,INDIRECT(ADDRESS(L151,COLUMN())),0),IF(M151&gt;0,INDIRECT(ADDRESS(M151,COLUMN())),0))</f>
        <v>25</v>
      </c>
      <c r="O151" s="67" t="str" cm="1">
        <f t="array" aca="1" ref="O151" ca="1">INDIRECT(ADDRESS($B151,COLUMN()))</f>
        <v>Bomber</v>
      </c>
      <c r="P151" s="67" cm="1">
        <f t="array" aca="1" ref="P151" ca="1">INDIRECT(ADDRESS($B151,COLUMN()))</f>
        <v>5</v>
      </c>
      <c r="Q151" s="67" t="str" cm="1">
        <f t="array" aca="1" ref="Q151" ca="1">INDIRECT(ADDRESS($B151,COLUMN()))</f>
        <v>-</v>
      </c>
      <c r="R151" s="67" t="str" cm="1">
        <f t="array" aca="1" ref="R151" ca="1">INDIRECT(ADDRESS($B151,COLUMN()))</f>
        <v>-</v>
      </c>
      <c r="S151" s="67" cm="1">
        <f t="array" aca="1" ref="S151" ca="1">INDIRECT(ADDRESS($B151,COLUMN()))</f>
        <v>1</v>
      </c>
      <c r="T151" s="67" t="str" cm="1">
        <f t="array" aca="1" ref="T151" ca="1">INDIRECT(ADDRESS($B151,COLUMN()))</f>
        <v>1-3</v>
      </c>
      <c r="U151" s="67" cm="1">
        <f t="array" aca="1" ref="U151" ca="1">INDIRECT(ADDRESS($B151,COLUMN()))</f>
        <v>3</v>
      </c>
      <c r="V151" s="67" cm="1">
        <f t="array" aca="1" ref="V151" ca="1">INDIRECT(ADDRESS($B151,COLUMN()))</f>
        <v>0</v>
      </c>
      <c r="W151" s="145">
        <v>3</v>
      </c>
      <c r="X151" s="67" cm="1">
        <f t="array" aca="1" ref="X151" ca="1">INDIRECT(ADDRESS($B151,COLUMN()))</f>
        <v>5</v>
      </c>
      <c r="Y151" s="67" cm="1">
        <f t="array" aca="1" ref="Y151" ca="1">INDIRECT(ADDRESS($B151,COLUMN()))</f>
        <v>2</v>
      </c>
      <c r="Z151" s="67" cm="1">
        <f t="array" aca="1" ref="Z151" ca="1">INDIRECT(ADDRESS($B151,COLUMN()))</f>
        <v>5</v>
      </c>
      <c r="AA151" s="67" cm="1">
        <f t="array" aca="1" ref="AA151" ca="1">INDIRECT(ADDRESS($B151,COLUMN()))</f>
        <v>0</v>
      </c>
      <c r="AB151" s="56">
        <f t="shared" ca="1" si="100"/>
        <v>0.59972695935841946</v>
      </c>
      <c r="AC151" s="56">
        <f t="shared" ca="1" si="101"/>
        <v>0.75543821950046286</v>
      </c>
      <c r="AD151" s="56">
        <f t="shared" ca="1" si="102"/>
        <v>3.2845139978280993</v>
      </c>
      <c r="AF151" s="52"/>
      <c r="AG151" s="52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2"/>
      <c r="AU151" s="54" t="s">
        <v>113</v>
      </c>
      <c r="AV151" s="57" cm="1">
        <f t="array" aca="1" ref="AV151" ca="1">SUM(IF($C151&gt;0,IF(AND(INDIRECT(ADDRESS($C151,44))=0,INDIRECT(ADDRESS($C151,38))="UL",ISERROR(SEARCH("Rear",INDIRECT(ADDRESS($C151,33)))),ISERROR(SEARCH("Side",INDIRECT(ADDRESS($C151,33))))),INDIRECT(ADDRESS($C151,COLUMN())),0),0),IF($D151&gt;0,IF(AND(INDIRECT(ADDRESS($D151,44))=0,INDIRECT(ADDRESS($D151,38))="UL",ISERROR(SEARCH("Rear",INDIRECT(ADDRESS($D151,33)))),ISERROR(SEARCH("Side",INDIRECT(ADDRESS($D151,33))))),INDIRECT(ADDRESS($D151,COLUMN())),0),0),IF($E151&gt;0,IF(AND(INDIRECT(ADDRESS($E151,44))=0,INDIRECT(ADDRESS($E151,38))="UL",ISERROR(SEARCH("Rear",INDIRECT(ADDRESS($E151,33)))),ISERROR(SEARCH("Side",INDIRECT(ADDRESS($E151,33))))),INDIRECT(ADDRESS($E151,COLUMN())),0),0),IF($F151&gt;0,IF(AND(INDIRECT(ADDRESS($F151,44))=0,INDIRECT(ADDRESS($F151,38))="UL",ISERROR(SEARCH("Rear",INDIRECT(ADDRESS($F151,33)))),ISERROR(SEARCH("Side",INDIRECT(ADDRESS($F151,33))))),INDIRECT(ADDRESS($F151,COLUMN())),0),0),IF($G151&gt;0,IF(AND(INDIRECT(ADDRESS($G151,44))=0,INDIRECT(ADDRESS($G151,38))="UL",ISERROR(SEARCH("Rear",INDIRECT(ADDRESS($G151,33)))),ISERROR(SEARCH("Side",INDIRECT(ADDRESS($G151,33))))),INDIRECT(ADDRESS($G151,COLUMN())),0),0),IF($H151&gt;0,IF(AND(INDIRECT(ADDRESS($H151,44))=0,INDIRECT(ADDRESS($H151,38))="UL",ISERROR(SEARCH("Rear",INDIRECT(ADDRESS($H151,33)))),ISERROR(SEARCH("Side",INDIRECT(ADDRESS($H151,33))))),INDIRECT(ADDRESS($H151,COLUMN())),0),0),IF($I151&gt;0,IF(AND(INDIRECT(ADDRESS($I151,44))=0,INDIRECT(ADDRESS($I151,38))="UL",ISERROR(SEARCH("Rear",INDIRECT(ADDRESS($I151,33)))),ISERROR(SEARCH("Side",INDIRECT(ADDRESS($I151,33))))),INDIRECT(ADDRESS($I151,COLUMN())),0),0),IF($J151&gt;0,IF(AND(INDIRECT(ADDRESS($J151,44))=0,INDIRECT(ADDRESS($J151,38))="UL",ISERROR(SEARCH("Rear",INDIRECT(ADDRESS($J151,33)))),ISERROR(SEARCH("Side",INDIRECT(ADDRESS($J151,33))))),INDIRECT(ADDRESS($J151,COLUMN())),0),0),IF($K151&gt;0,IF(AND(INDIRECT(ADDRESS($K151,44))=0,INDIRECT(ADDRESS($K151,38))="UL",ISERROR(SEARCH("Rear",INDIRECT(ADDRESS($K151,33)))),ISERROR(SEARCH("Side",INDIRECT(ADDRESS($K151,33))))),INDIRECT(ADDRESS($K151,COLUMN())),0),0),IF($L151&gt;0,IF(AND(INDIRECT(ADDRESS($L151,44))=0,INDIRECT(ADDRESS($L151,38))="UL",ISERROR(SEARCH("Rear",INDIRECT(ADDRESS($L151,33)))),ISERROR(SEARCH("Side",INDIRECT(ADDRESS($L151,33))))),INDIRECT(ADDRESS($L151,COLUMN())),0),0),IF($M151&gt;0,IF(AND(INDIRECT(ADDRESS($M151,44))=0,INDIRECT(ADDRESS($M151,38))="UL",ISERROR(SEARCH("Rear",INDIRECT(ADDRESS($M151,33)))),ISERROR(SEARCH("Side",INDIRECT(ADDRESS($M151,33))))),INDIRECT(ADDRESS($M151,COLUMN())),0),0))</f>
        <v>0.33333333333333331</v>
      </c>
      <c r="AW151" s="57" cm="1">
        <f t="array" aca="1" ref="AW151" ca="1">SUM(IF($C151&gt;0,IF(AND(INDIRECT(ADDRESS($C151,44))=0,INDIRECT(ADDRESS($C151,38))="UL",ISERROR(SEARCH("Rear",INDIRECT(ADDRESS($C151,33)))),ISERROR(SEARCH("Side",INDIRECT(ADDRESS($C151,33))))),INDIRECT(ADDRESS($C151,COLUMN())),0),0),IF($D151&gt;0,IF(AND(INDIRECT(ADDRESS($D151,44))=0,INDIRECT(ADDRESS($D151,38))="UL",ISERROR(SEARCH("Rear",INDIRECT(ADDRESS($D151,33)))),ISERROR(SEARCH("Side",INDIRECT(ADDRESS($D151,33))))),INDIRECT(ADDRESS($D151,COLUMN())),0),0),IF($E151&gt;0,IF(AND(INDIRECT(ADDRESS($E151,44))=0,INDIRECT(ADDRESS($E151,38))="UL",ISERROR(SEARCH("Rear",INDIRECT(ADDRESS($E151,33)))),ISERROR(SEARCH("Side",INDIRECT(ADDRESS($E151,33))))),INDIRECT(ADDRESS($E151,COLUMN())),0),0),IF($F151&gt;0,IF(AND(INDIRECT(ADDRESS($F151,44))=0,INDIRECT(ADDRESS($F151,38))="UL",ISERROR(SEARCH("Rear",INDIRECT(ADDRESS($F151,33)))),ISERROR(SEARCH("Side",INDIRECT(ADDRESS($F151,33))))),INDIRECT(ADDRESS($F151,COLUMN())),0),0),IF($G151&gt;0,IF(AND(INDIRECT(ADDRESS($G151,44))=0,INDIRECT(ADDRESS($G151,38))="UL",ISERROR(SEARCH("Rear",INDIRECT(ADDRESS($G151,33)))),ISERROR(SEARCH("Side",INDIRECT(ADDRESS($G151,33))))),INDIRECT(ADDRESS($G151,COLUMN())),0),0),IF($H151&gt;0,IF(AND(INDIRECT(ADDRESS($H151,44))=0,INDIRECT(ADDRESS($H151,38))="UL",ISERROR(SEARCH("Rear",INDIRECT(ADDRESS($H151,33)))),ISERROR(SEARCH("Side",INDIRECT(ADDRESS($H151,33))))),INDIRECT(ADDRESS($H151,COLUMN())),0),0),IF($I151&gt;0,IF(AND(INDIRECT(ADDRESS($I151,44))=0,INDIRECT(ADDRESS($I151,38))="UL",ISERROR(SEARCH("Rear",INDIRECT(ADDRESS($I151,33)))),ISERROR(SEARCH("Side",INDIRECT(ADDRESS($I151,33))))),INDIRECT(ADDRESS($I151,COLUMN())),0),0),IF($J151&gt;0,IF(AND(INDIRECT(ADDRESS($J151,44))=0,INDIRECT(ADDRESS($J151,38))="UL",ISERROR(SEARCH("Rear",INDIRECT(ADDRESS($J151,33)))),ISERROR(SEARCH("Side",INDIRECT(ADDRESS($J151,33))))),INDIRECT(ADDRESS($J151,COLUMN())),0),0),IF($K151&gt;0,IF(AND(INDIRECT(ADDRESS($K151,44))=0,INDIRECT(ADDRESS($K151,38))="UL",ISERROR(SEARCH("Rear",INDIRECT(ADDRESS($K151,33)))),ISERROR(SEARCH("Side",INDIRECT(ADDRESS($K151,33))))),INDIRECT(ADDRESS($K151,COLUMN())),0),0),IF($L151&gt;0,IF(AND(INDIRECT(ADDRESS($L151,44))=0,INDIRECT(ADDRESS($L151,38))="UL",ISERROR(SEARCH("Rear",INDIRECT(ADDRESS($L151,33)))),ISERROR(SEARCH("Side",INDIRECT(ADDRESS($L151,33))))),INDIRECT(ADDRESS($L151,COLUMN())),0),0),IF($M151&gt;0,IF(AND(INDIRECT(ADDRESS($M151,44))=0,INDIRECT(ADDRESS($M151,38))="UL",ISERROR(SEARCH("Rear",INDIRECT(ADDRESS($M151,33)))),ISERROR(SEARCH("Side",INDIRECT(ADDRESS($M151,33))))),INDIRECT(ADDRESS($M151,COLUMN())),0),0))</f>
        <v>0.88888888888888884</v>
      </c>
      <c r="AX151" s="57" cm="1">
        <f t="array" aca="1" ref="AX151" ca="1">SUM(IF($C151&gt;0,IF(AND(INDIRECT(ADDRESS($C151,44))=0,INDIRECT(ADDRESS($C151,38))="UL",ISERROR(SEARCH("Rear",INDIRECT(ADDRESS($C151,33)))),ISERROR(SEARCH("Side",INDIRECT(ADDRESS($C151,33))))),INDIRECT(ADDRESS($C151,COLUMN())),0),0),IF($D151&gt;0,IF(AND(INDIRECT(ADDRESS($D151,44))=0,INDIRECT(ADDRESS($D151,38))="UL",ISERROR(SEARCH("Rear",INDIRECT(ADDRESS($D151,33)))),ISERROR(SEARCH("Side",INDIRECT(ADDRESS($D151,33))))),INDIRECT(ADDRESS($D151,COLUMN())),0),0),IF($E151&gt;0,IF(AND(INDIRECT(ADDRESS($E151,44))=0,INDIRECT(ADDRESS($E151,38))="UL",ISERROR(SEARCH("Rear",INDIRECT(ADDRESS($E151,33)))),ISERROR(SEARCH("Side",INDIRECT(ADDRESS($E151,33))))),INDIRECT(ADDRESS($E151,COLUMN())),0),0),IF($F151&gt;0,IF(AND(INDIRECT(ADDRESS($F151,44))=0,INDIRECT(ADDRESS($F151,38))="UL",ISERROR(SEARCH("Rear",INDIRECT(ADDRESS($F151,33)))),ISERROR(SEARCH("Side",INDIRECT(ADDRESS($F151,33))))),INDIRECT(ADDRESS($F151,COLUMN())),0),0),IF($G151&gt;0,IF(AND(INDIRECT(ADDRESS($G151,44))=0,INDIRECT(ADDRESS($G151,38))="UL",ISERROR(SEARCH("Rear",INDIRECT(ADDRESS($G151,33)))),ISERROR(SEARCH("Side",INDIRECT(ADDRESS($G151,33))))),INDIRECT(ADDRESS($G151,COLUMN())),0),0),IF($H151&gt;0,IF(AND(INDIRECT(ADDRESS($H151,44))=0,INDIRECT(ADDRESS($H151,38))="UL",ISERROR(SEARCH("Rear",INDIRECT(ADDRESS($H151,33)))),ISERROR(SEARCH("Side",INDIRECT(ADDRESS($H151,33))))),INDIRECT(ADDRESS($H151,COLUMN())),0),0),IF($I151&gt;0,IF(AND(INDIRECT(ADDRESS($I151,44))=0,INDIRECT(ADDRESS($I151,38))="UL",ISERROR(SEARCH("Rear",INDIRECT(ADDRESS($I151,33)))),ISERROR(SEARCH("Side",INDIRECT(ADDRESS($I151,33))))),INDIRECT(ADDRESS($I151,COLUMN())),0),0),IF($J151&gt;0,IF(AND(INDIRECT(ADDRESS($J151,44))=0,INDIRECT(ADDRESS($J151,38))="UL",ISERROR(SEARCH("Rear",INDIRECT(ADDRESS($J151,33)))),ISERROR(SEARCH("Side",INDIRECT(ADDRESS($J151,33))))),INDIRECT(ADDRESS($J151,COLUMN())),0),0),IF($K151&gt;0,IF(AND(INDIRECT(ADDRESS($K151,44))=0,INDIRECT(ADDRESS($K151,38))="UL",ISERROR(SEARCH("Rear",INDIRECT(ADDRESS($K151,33)))),ISERROR(SEARCH("Side",INDIRECT(ADDRESS($K151,33))))),INDIRECT(ADDRESS($K151,COLUMN())),0),0),IF($L151&gt;0,IF(AND(INDIRECT(ADDRESS($L151,44))=0,INDIRECT(ADDRESS($L151,38))="UL",ISERROR(SEARCH("Rear",INDIRECT(ADDRESS($L151,33)))),ISERROR(SEARCH("Side",INDIRECT(ADDRESS($L151,33))))),INDIRECT(ADDRESS($L151,COLUMN())),0),0),IF($M151&gt;0,IF(AND(INDIRECT(ADDRESS($M151,44))=0,INDIRECT(ADDRESS($M151,38))="UL",ISERROR(SEARCH("Rear",INDIRECT(ADDRESS($M151,33)))),ISERROR(SEARCH("Side",INDIRECT(ADDRESS($M151,33))))),INDIRECT(ADDRESS($M151,COLUMN())),0),0))</f>
        <v>0.33333333333333331</v>
      </c>
      <c r="AY151" s="58">
        <f t="shared" ca="1" si="103"/>
        <v>0.88888888888888884</v>
      </c>
      <c r="AZ151" s="58">
        <f t="shared" ca="1" si="104"/>
        <v>0.51851851851851849</v>
      </c>
      <c r="BA151" s="58" cm="1">
        <f t="array" aca="1" ref="BA151" ca="1">SUM(IF($C151&gt;0,IF(AND(INDIRECT(ADDRESS($C151,44))=0,INDIRECT(ADDRESS($C151,38))="UL"),INDIRECT(ADDRESS($C151,COLUMN())),0),0),IF($D151&gt;0,IF(AND(INDIRECT(ADDRESS($D151,44))=0,INDIRECT(ADDRESS($D151,38))="UL"),INDIRECT(ADDRESS($D151,COLUMN())),0),0),IF($E151&gt;0,IF(AND(INDIRECT(ADDRESS($E151,44))=0,INDIRECT(ADDRESS($E151,38))="UL"),INDIRECT(ADDRESS($E151,COLUMN())),0),0),IF($F151&gt;0,IF(AND(INDIRECT(ADDRESS($F151,44))=0,INDIRECT(ADDRESS($F151,38))="UL"),INDIRECT(ADDRESS($F151,COLUMN())),0),0),IF($G151&gt;0,IF(AND(INDIRECT(ADDRESS($G151,44))=0,INDIRECT(ADDRESS($G151,38))="UL"),INDIRECT(ADDRESS($G151,COLUMN())),0),0),IF($H151&gt;0,IF(AND(INDIRECT(ADDRESS($H151,44))=0,INDIRECT(ADDRESS($H151,38))="UL"),INDIRECT(ADDRESS($H151,COLUMN())),0),0),IF($I151&gt;0,IF(AND(INDIRECT(ADDRESS($I151,44))=0,INDIRECT(ADDRESS($I151,38))="UL"),INDIRECT(ADDRESS($I151,COLUMN())),0),0),IF($J151&gt;0,IF(AND(INDIRECT(ADDRESS($J151,44))=0,INDIRECT(ADDRESS($J151,38))="UL"),INDIRECT(ADDRESS($J151,COLUMN())),0),0),IF($K151&gt;0,IF(AND(INDIRECT(ADDRESS($K151,44))=0,INDIRECT(ADDRESS($K151,38))="UL"),INDIRECT(ADDRESS($K151,COLUMN())),0),0),IF($L151&gt;0,IF(AND(INDIRECT(ADDRESS($L151,44))=0,INDIRECT(ADDRESS($L151,38))="UL"),INDIRECT(ADDRESS($L151,COLUMN())),0),0),IF($M151&gt;0,IF(AND(INDIRECT(ADDRESS($M151,44))=0,INDIRECT(ADDRESS($M151,38))="UL"),INDIRECT(ADDRESS($M151,COLUMN())),0),0))</f>
        <v>0.45305114638447969</v>
      </c>
      <c r="BB151" s="58" cm="1">
        <f t="array" aca="1" ref="BB151" ca="1">SUM(IF($C151&gt;0,IF(AND(INDIRECT(ADDRESS($C151,44))=0,INDIRECT(ADDRESS($C151,38))="UL"),INDIRECT(ADDRESS($C151,COLUMN())),0),0),IF($D151&gt;0,IF(AND(INDIRECT(ADDRESS($D151,44))=0,INDIRECT(ADDRESS($D151,38))="UL"),INDIRECT(ADDRESS($D151,COLUMN())),0),0),IF($E151&gt;0,IF(AND(INDIRECT(ADDRESS($E151,44))=0,INDIRECT(ADDRESS($E151,38))="UL"),INDIRECT(ADDRESS($E151,COLUMN())),0),0),IF($F151&gt;0,IF(AND(INDIRECT(ADDRESS($F151,44))=0,INDIRECT(ADDRESS($F151,38))="UL"),INDIRECT(ADDRESS($F151,COLUMN())),0),0),IF($G151&gt;0,IF(AND(INDIRECT(ADDRESS($G151,44))=0,INDIRECT(ADDRESS($G151,38))="UL"),INDIRECT(ADDRESS($G151,COLUMN())),0),0),IF($H151&gt;0,IF(AND(INDIRECT(ADDRESS($H151,44))=0,INDIRECT(ADDRESS($H151,38))="UL"),INDIRECT(ADDRESS($H151,COLUMN())),0),0),IF($I151&gt;0,IF(AND(INDIRECT(ADDRESS($I151,44))=0,INDIRECT(ADDRESS($I151,38))="UL"),INDIRECT(ADDRESS($I151,COLUMN())),0),0),IF($J151&gt;0,IF(AND(INDIRECT(ADDRESS($J151,44))=0,INDIRECT(ADDRESS($J151,38))="UL"),INDIRECT(ADDRESS($J151,COLUMN())),0),0),IF($K151&gt;0,IF(AND(INDIRECT(ADDRESS($K151,44))=0,INDIRECT(ADDRESS($K151,38))="UL"),INDIRECT(ADDRESS($K151,COLUMN())),0),0),IF($L151&gt;0,IF(AND(INDIRECT(ADDRESS($L151,44))=0,INDIRECT(ADDRESS($L151,38))="UL"),INDIRECT(ADDRESS($L151,COLUMN())),0),0),IF($M151&gt;0,IF(AND(INDIRECT(ADDRESS($M151,44))=0,INDIRECT(ADDRESS($M151,38))="UL"),INDIRECT(ADDRESS($M151,COLUMN())),0),0))</f>
        <v>0.30814814814814806</v>
      </c>
      <c r="BC151" s="58" cm="1">
        <f t="array" aca="1" ref="BC151" ca="1">SUM(IF($C151&gt;0,IF(AND(INDIRECT(ADDRESS($C151,44))=0,INDIRECT(ADDRESS($C151,38))="UL"),INDIRECT(ADDRESS($C151,COLUMN())),0),0),IF($D151&gt;0,IF(AND(INDIRECT(ADDRESS($D151,44))=0,INDIRECT(ADDRESS($D151,38))="UL"),INDIRECT(ADDRESS($D151,COLUMN())),0),0),IF($E151&gt;0,IF(AND(INDIRECT(ADDRESS($E151,44))=0,INDIRECT(ADDRESS($E151,38))="UL"),INDIRECT(ADDRESS($E151,COLUMN())),0),0),IF($F151&gt;0,IF(AND(INDIRECT(ADDRESS($F151,44))=0,INDIRECT(ADDRESS($F151,38))="UL"),INDIRECT(ADDRESS($F151,COLUMN())),0),0),IF($G151&gt;0,IF(AND(INDIRECT(ADDRESS($G151,44))=0,INDIRECT(ADDRESS($G151,38))="UL"),INDIRECT(ADDRESS($G151,COLUMN())),0),0),IF($H151&gt;0,IF(AND(INDIRECT(ADDRESS($H151,44))=0,INDIRECT(ADDRESS($H151,38))="UL"),INDIRECT(ADDRESS($H151,COLUMN())),0),0),IF($I151&gt;0,IF(AND(INDIRECT(ADDRESS($I151,44))=0,INDIRECT(ADDRESS($I151,38))="UL"),INDIRECT(ADDRESS($I151,COLUMN())),0),0),IF($J151&gt;0,IF(AND(INDIRECT(ADDRESS($J151,44))=0,INDIRECT(ADDRESS($J151,38))="UL"),INDIRECT(ADDRESS($J151,COLUMN())),0),0),IF($K151&gt;0,IF(AND(INDIRECT(ADDRESS($K151,44))=0,INDIRECT(ADDRESS($K151,38))="UL"),INDIRECT(ADDRESS($K151,COLUMN())),0),0),IF($L151&gt;0,IF(AND(INDIRECT(ADDRESS($L151,44))=0,INDIRECT(ADDRESS($L151,38))="UL"),INDIRECT(ADDRESS($L151,COLUMN())),0),0),IF($M151&gt;0,IF(AND(INDIRECT(ADDRESS($M151,44))=0,INDIRECT(ADDRESS($M151,38))="UL"),INDIRECT(ADDRESS($M151,COLUMN())),0),0))</f>
        <v>0.25375661375661374</v>
      </c>
      <c r="BD151" s="58" cm="1">
        <f t="array" aca="1" ref="BD151" ca="1">SUM(IF($C151&gt;0,IF(AND(INDIRECT(ADDRESS($C151,44))=0,INDIRECT(ADDRESS($C151,38))="UL"),INDIRECT(ADDRESS($C151,COLUMN())),0),0),IF($D151&gt;0,IF(AND(INDIRECT(ADDRESS($D151,44))=0,INDIRECT(ADDRESS($D151,38))="UL"),INDIRECT(ADDRESS($D151,COLUMN())),0),0),IF($E151&gt;0,IF(AND(INDIRECT(ADDRESS($E151,44))=0,INDIRECT(ADDRESS($E151,38))="UL"),INDIRECT(ADDRESS($E151,COLUMN())),0),0),IF($F151&gt;0,IF(AND(INDIRECT(ADDRESS($F151,44))=0,INDIRECT(ADDRESS($F151,38))="UL"),INDIRECT(ADDRESS($F151,COLUMN())),0),0),IF($G151&gt;0,IF(AND(INDIRECT(ADDRESS($G151,44))=0,INDIRECT(ADDRESS($G151,38))="UL"),INDIRECT(ADDRESS($G151,COLUMN())),0),0),IF($H151&gt;0,IF(AND(INDIRECT(ADDRESS($H151,44))=0,INDIRECT(ADDRESS($H151,38))="UL"),INDIRECT(ADDRESS($H151,COLUMN())),0),0),IF($I151&gt;0,IF(AND(INDIRECT(ADDRESS($I151,44))=0,INDIRECT(ADDRESS($I151,38))="UL"),INDIRECT(ADDRESS($I151,COLUMN())),0),0),IF($J151&gt;0,IF(AND(INDIRECT(ADDRESS($J151,44))=0,INDIRECT(ADDRESS($J151,38))="UL"),INDIRECT(ADDRESS($J151,COLUMN())),0),0),IF($K151&gt;0,IF(AND(INDIRECT(ADDRESS($K151,44))=0,INDIRECT(ADDRESS($K151,38))="UL"),INDIRECT(ADDRESS($K151,COLUMN())),0),0),IF($L151&gt;0,IF(AND(INDIRECT(ADDRESS($L151,44))=0,INDIRECT(ADDRESS($L151,38))="UL"),INDIRECT(ADDRESS($L151,COLUMN())),0),0),IF($M151&gt;0,IF(AND(INDIRECT(ADDRESS($M151,44))=0,INDIRECT(ADDRESS($M151,38))="UL"),INDIRECT(ADDRESS($M151,COLUMN())),0),0))</f>
        <v>0.40839506172839501</v>
      </c>
      <c r="BE151" s="57">
        <f t="shared" ca="1" si="105"/>
        <v>0.30814814814814806</v>
      </c>
      <c r="BF151" s="57" cm="1">
        <f t="array" aca="1" ref="BF151" ca="1">SUM(IF($C151&gt;0,IF(INDIRECT(ADDRESS($C151,45))=1,INDIRECT(ADDRESS($C151,52))*INDIRECT(ADDRESS($C151,42))/5,0),0), IF($D151&gt;0,IF(INDIRECT(ADDRESS($D151,45))=1,INDIRECT(ADDRESS($D151,52))*INDIRECT(ADDRESS($D151,42))/5,0),0), IF($E151&gt;0,IF(INDIRECT(ADDRESS($E151,45))=1,INDIRECT(ADDRESS($E151,52))*INDIRECT(ADDRESS($E151,42))/5,0),0), IF($F151&gt;0,IF(INDIRECT(ADDRESS($F151,45))=1,INDIRECT(ADDRESS($F151,52))*INDIRECT(ADDRESS($F151,42))/5,0),0), IF($G151&gt;0,IF(INDIRECT(ADDRESS($G151,45))=1,INDIRECT(ADDRESS($G151,52))*INDIRECT(ADDRESS($G151,42))/5,0),0), IF($H151&gt;0,IF(INDIRECT(ADDRESS($H151,45))=1,INDIRECT(ADDRESS($H151,52))*INDIRECT(ADDRESS($H151,42))/5,0),0)
)*$BF$296/100</f>
        <v>9.2592592592592605E-3</v>
      </c>
      <c r="BG151" s="19"/>
      <c r="BH151" s="57" cm="1">
        <f t="array" aca="1" ref="BH151" ca="1">SUM(IF($C151&gt;0,IF(AND(INDIRECT(ADDRESS($C151,44))=0,INDIRECT(ADDRESS($C151,38))&lt;&gt;"UL"),INDIRECT(ADDRESS($C151,COLUMN()-12)),0),0), IF($D151&gt;0,IF(AND(INDIRECT(ADDRESS($D151,44))=0,INDIRECT(ADDRESS($D151,38))&lt;&gt;"UL"),INDIRECT(ADDRESS($D151,COLUMN()-12)),0),0), IF($E151&gt;0,IF(AND(INDIRECT(ADDRESS($E151,44))=0,INDIRECT(ADDRESS($E151,38))&lt;&gt;"UL"),INDIRECT(ADDRESS($E151,COLUMN()-12)),0),0), IF($F151&gt;0,IF(AND(INDIRECT(ADDRESS($F151,44))=0,INDIRECT(ADDRESS($F151,38))&lt;&gt;"UL"),INDIRECT(ADDRESS($F151,COLUMN()-12)),0),0), IF($G151&gt;0,IF(AND(INDIRECT(ADDRESS($G151,44))=0,INDIRECT(ADDRESS($G151,38))&lt;&gt;"UL"),INDIRECT(ADDRESS($G151,COLUMN()-12)),0),0), IF($H151&gt;0,IF(AND(INDIRECT(ADDRESS($H151,44))=0,INDIRECT(ADDRESS($H151,38))&lt;&gt;"UL"),INDIRECT(ADDRESS($H151,COLUMN()-12)),0),0), IF($I151&gt;0,IF(AND(INDIRECT(ADDRESS($I151,44))=0,INDIRECT(ADDRESS($I151,38))&lt;&gt;"UL"),INDIRECT(ADDRESS($I151,COLUMN()-12)),0),0), IF($J151&gt;0,IF(AND(INDIRECT(ADDRESS($J151,44))=0,INDIRECT(ADDRESS($J151,38))&lt;&gt;"UL"),INDIRECT(ADDRESS($J151,COLUMN()-12)),0),0), IF($K151&gt;0,IF(AND(INDIRECT(ADDRESS($K151,44))=0,INDIRECT(ADDRESS($K151,38))&lt;&gt;"UL"),INDIRECT(ADDRESS($K151,COLUMN()-12)),0),0), IF($L151&gt;0,IF(AND(INDIRECT(ADDRESS($L151,44))=0,INDIRECT(ADDRESS($L151,38))&lt;&gt;"UL"),INDIRECT(ADDRESS($L151,COLUMN()-12)),0),0), IF($M151&gt;0,IF(AND(INDIRECT(ADDRESS($M151,44))=0,INDIRECT(ADDRESS($M151,38))&lt;&gt;"UL"),INDIRECT(ADDRESS($M151,COLUMN()-12)),0),0))</f>
        <v>0</v>
      </c>
      <c r="BI151" s="57" cm="1">
        <f t="array" aca="1" ref="BI151" ca="1">SUM(IF($C151&gt;0,IF(AND(INDIRECT(ADDRESS($C151,44))=0,INDIRECT(ADDRESS($C151,38))&lt;&gt;"UL"),INDIRECT(ADDRESS($C151,COLUMN()-12)),0),0), IF($D151&gt;0,IF(AND(INDIRECT(ADDRESS($D151,44))=0,INDIRECT(ADDRESS($D151,38))&lt;&gt;"UL"),INDIRECT(ADDRESS($D151,COLUMN()-12)),0),0), IF($E151&gt;0,IF(AND(INDIRECT(ADDRESS($E151,44))=0,INDIRECT(ADDRESS($E151,38))&lt;&gt;"UL"),INDIRECT(ADDRESS($E151,COLUMN()-12)),0),0), IF($F151&gt;0,IF(AND(INDIRECT(ADDRESS($F151,44))=0,INDIRECT(ADDRESS($F151,38))&lt;&gt;"UL"),INDIRECT(ADDRESS($F151,COLUMN()-12)),0),0), IF($G151&gt;0,IF(AND(INDIRECT(ADDRESS($G151,44))=0,INDIRECT(ADDRESS($G151,38))&lt;&gt;"UL"),INDIRECT(ADDRESS($G151,COLUMN()-12)),0),0), IF($H151&gt;0,IF(AND(INDIRECT(ADDRESS($H151,44))=0,INDIRECT(ADDRESS($H151,38))&lt;&gt;"UL"),INDIRECT(ADDRESS($H151,COLUMN()-12)),0),0), IF($I151&gt;0,IF(AND(INDIRECT(ADDRESS($I151,44))=0,INDIRECT(ADDRESS($I151,38))&lt;&gt;"UL"),INDIRECT(ADDRESS($I151,COLUMN()-12)),0),0), IF($J151&gt;0,IF(AND(INDIRECT(ADDRESS($J151,44))=0,INDIRECT(ADDRESS($J151,38))&lt;&gt;"UL"),INDIRECT(ADDRESS($J151,COLUMN()-12)),0),0), IF($K151&gt;0,IF(AND(INDIRECT(ADDRESS($K151,44))=0,INDIRECT(ADDRESS($K151,38))&lt;&gt;"UL"),INDIRECT(ADDRESS($K151,COLUMN()-12)),0),0), IF($L151&gt;0,IF(AND(INDIRECT(ADDRESS($L151,44))=0,INDIRECT(ADDRESS($L151,38))&lt;&gt;"UL"),INDIRECT(ADDRESS($L151,COLUMN()-12)),0),0), IF($M151&gt;0,IF(AND(INDIRECT(ADDRESS($M151,44))=0,INDIRECT(ADDRESS($M151,38))&lt;&gt;"UL"),INDIRECT(ADDRESS($M151,COLUMN()-12)),0),0))</f>
        <v>0</v>
      </c>
      <c r="BJ151" s="57" cm="1">
        <f t="array" aca="1" ref="BJ151" ca="1">SUM(IF($C151&gt;0,IF(AND(INDIRECT(ADDRESS($C151,44))=0,INDIRECT(ADDRESS($C151,38))&lt;&gt;"UL"),INDIRECT(ADDRESS($C151,COLUMN()-12)),0),0), IF($D151&gt;0,IF(AND(INDIRECT(ADDRESS($D151,44))=0,INDIRECT(ADDRESS($D151,38))&lt;&gt;"UL"),INDIRECT(ADDRESS($D151,COLUMN()-12)),0),0), IF($E151&gt;0,IF(AND(INDIRECT(ADDRESS($E151,44))=0,INDIRECT(ADDRESS($E151,38))&lt;&gt;"UL"),INDIRECT(ADDRESS($E151,COLUMN()-12)),0),0), IF($F151&gt;0,IF(AND(INDIRECT(ADDRESS($F151,44))=0,INDIRECT(ADDRESS($F151,38))&lt;&gt;"UL"),INDIRECT(ADDRESS($F151,COLUMN()-12)),0),0), IF($G151&gt;0,IF(AND(INDIRECT(ADDRESS($G151,44))=0,INDIRECT(ADDRESS($G151,38))&lt;&gt;"UL"),INDIRECT(ADDRESS($G151,COLUMN()-12)),0),0), IF($H151&gt;0,IF(AND(INDIRECT(ADDRESS($H151,44))=0,INDIRECT(ADDRESS($H151,38))&lt;&gt;"UL"),INDIRECT(ADDRESS($H151,COLUMN()-12)),0),0), IF($I151&gt;0,IF(AND(INDIRECT(ADDRESS($I151,44))=0,INDIRECT(ADDRESS($I151,38))&lt;&gt;"UL"),INDIRECT(ADDRESS($I151,COLUMN()-12)),0),0), IF($J151&gt;0,IF(AND(INDIRECT(ADDRESS($J151,44))=0,INDIRECT(ADDRESS($J151,38))&lt;&gt;"UL"),INDIRECT(ADDRESS($J151,COLUMN()-12)),0),0), IF($K151&gt;0,IF(AND(INDIRECT(ADDRESS($K151,44))=0,INDIRECT(ADDRESS($K151,38))&lt;&gt;"UL"),INDIRECT(ADDRESS($K151,COLUMN()-12)),0),0), IF($L151&gt;0,IF(AND(INDIRECT(ADDRESS($L151,44))=0,INDIRECT(ADDRESS($L151,38))&lt;&gt;"UL"),INDIRECT(ADDRESS($L151,COLUMN()-12)),0),0), IF($M151&gt;0,IF(AND(INDIRECT(ADDRESS($M151,44))=0,INDIRECT(ADDRESS($M151,38))&lt;&gt;"UL"),INDIRECT(ADDRESS($M151,COLUMN()-12)),0),0))</f>
        <v>0</v>
      </c>
      <c r="BK151" s="57">
        <f t="shared" ca="1" si="106"/>
        <v>0</v>
      </c>
      <c r="BL151" s="58">
        <f t="shared" ca="1" si="107"/>
        <v>0</v>
      </c>
      <c r="BM151" s="57" cm="1">
        <f t="array" aca="1" ref="BM151" ca="1">SUM(IF($C151&gt;0,IF(AND(INDIRECT(ADDRESS($C151,44))=0,INDIRECT(ADDRESS($C151,38))&lt;&gt;"UL"),INDIRECT(ADDRESS($C151,COLUMN()-12)),0),0), IF($D151&gt;0,IF(AND(INDIRECT(ADDRESS($D151,44))=0,INDIRECT(ADDRESS($D151,38))&lt;&gt;"UL"),INDIRECT(ADDRESS($D151,COLUMN()-12)),0),0), IF($E151&gt;0,IF(AND(INDIRECT(ADDRESS($E151,44))=0,INDIRECT(ADDRESS($E151,38))&lt;&gt;"UL"),INDIRECT(ADDRESS($E151,COLUMN()-12)),0),0), IF($F151&gt;0,IF(AND(INDIRECT(ADDRESS($F151,44))=0,INDIRECT(ADDRESS($F151,38))&lt;&gt;"UL"),INDIRECT(ADDRESS($F151,COLUMN()-12)),0),0), IF($G151&gt;0,IF(AND(INDIRECT(ADDRESS($G151,44))=0,INDIRECT(ADDRESS($G151,38))&lt;&gt;"UL"),INDIRECT(ADDRESS($G151,COLUMN()-12)),0),0), IF($H151&gt;0,IF(AND(INDIRECT(ADDRESS($H151,44))=0,INDIRECT(ADDRESS($H151,38))&lt;&gt;"UL"),INDIRECT(ADDRESS($H151,COLUMN()-12)),0),0), IF($I151&gt;0,IF(AND(INDIRECT(ADDRESS($I151,44))=0,INDIRECT(ADDRESS($I151,38))&lt;&gt;"UL"),INDIRECT(ADDRESS($I151,COLUMN()-12)),0),0), IF($J151&gt;0,IF(AND(INDIRECT(ADDRESS($J151,44))=0,INDIRECT(ADDRESS($J151,38))&lt;&gt;"UL"),INDIRECT(ADDRESS($J151,COLUMN()-12)),0),0), IF($K151&gt;0,IF(AND(INDIRECT(ADDRESS($K151,44))=0,INDIRECT(ADDRESS($K151,38))&lt;&gt;"UL"),INDIRECT(ADDRESS($K151,COLUMN()-11)),0),0), IF($L151&gt;0,IF(AND(INDIRECT(ADDRESS($L151,44))=0,INDIRECT(ADDRESS($L151,38))&lt;&gt;"UL"),INDIRECT(ADDRESS($L151,COLUMN()-11)),0),0), IF($M151&gt;0,IF(AND(INDIRECT(ADDRESS($M151,44))=0,INDIRECT(ADDRESS($M151,38))&lt;&gt;"UL"),INDIRECT(ADDRESS($M151,COLUMN()-11)),0),0))</f>
        <v>0</v>
      </c>
      <c r="BN151" s="57" cm="1">
        <f t="array" aca="1" ref="BN151" ca="1">SUM(IF($C151&gt;0,IF(AND(INDIRECT(ADDRESS($C151,44))=0,INDIRECT(ADDRESS($C151,38))&lt;&gt;"UL"),INDIRECT(ADDRESS($C151,COLUMN()-12)),0),0), IF($D151&gt;0,IF(AND(INDIRECT(ADDRESS($D151,44))=0,INDIRECT(ADDRESS($D151,38))&lt;&gt;"UL"),INDIRECT(ADDRESS($D151,COLUMN()-12)),0),0), IF($E151&gt;0,IF(AND(INDIRECT(ADDRESS($E151,44))=0,INDIRECT(ADDRESS($E151,38))&lt;&gt;"UL"),INDIRECT(ADDRESS($E151,COLUMN()-12)),0),0), IF($F151&gt;0,IF(AND(INDIRECT(ADDRESS($F151,44))=0,INDIRECT(ADDRESS($F151,38))&lt;&gt;"UL"),INDIRECT(ADDRESS($F151,COLUMN()-12)),0),0), IF($G151&gt;0,IF(AND(INDIRECT(ADDRESS($G151,44))=0,INDIRECT(ADDRESS($G151,38))&lt;&gt;"UL"),INDIRECT(ADDRESS($G151,COLUMN()-12)),0),0), IF($H151&gt;0,IF(AND(INDIRECT(ADDRESS($H151,44))=0,INDIRECT(ADDRESS($H151,38))&lt;&gt;"UL"),INDIRECT(ADDRESS($H151,COLUMN()-12)),0),0), IF($I151&gt;0,IF(AND(INDIRECT(ADDRESS($I151,44))=0,INDIRECT(ADDRESS($I151,38))&lt;&gt;"UL"),INDIRECT(ADDRESS($I151,COLUMN()-12)),0),0), IF($J151&gt;0,IF(AND(INDIRECT(ADDRESS($J151,44))=0,INDIRECT(ADDRESS($J151,38))&lt;&gt;"UL"),INDIRECT(ADDRESS($J151,COLUMN()-12)),0),0), IF($K151&gt;0,IF(AND(INDIRECT(ADDRESS($K151,44))=0,INDIRECT(ADDRESS($K151,38))&lt;&gt;"UL"),INDIRECT(ADDRESS($K151,COLUMN()-11)),0),0), IF($L151&gt;0,IF(AND(INDIRECT(ADDRESS($L151,44))=0,INDIRECT(ADDRESS($L151,38))&lt;&gt;"UL"),INDIRECT(ADDRESS($L151,COLUMN()-11)),0),0), IF($M151&gt;0,IF(AND(INDIRECT(ADDRESS($M151,44))=0,INDIRECT(ADDRESS($M151,38))&lt;&gt;"UL"),INDIRECT(ADDRESS($M151,COLUMN()-11)),0),0))</f>
        <v>0</v>
      </c>
      <c r="BO151" s="57" cm="1">
        <f t="array" aca="1" ref="BO151" ca="1">SUM(IF($C151&gt;0,IF(AND(INDIRECT(ADDRESS($C151,44))=0,INDIRECT(ADDRESS($C151,38))&lt;&gt;"UL"),INDIRECT(ADDRESS($C151,COLUMN()-12)),0),0), IF($D151&gt;0,IF(AND(INDIRECT(ADDRESS($D151,44))=0,INDIRECT(ADDRESS($D151,38))&lt;&gt;"UL"),INDIRECT(ADDRESS($D151,COLUMN()-12)),0),0), IF($E151&gt;0,IF(AND(INDIRECT(ADDRESS($E151,44))=0,INDIRECT(ADDRESS($E151,38))&lt;&gt;"UL"),INDIRECT(ADDRESS($E151,COLUMN()-12)),0),0), IF($F151&gt;0,IF(AND(INDIRECT(ADDRESS($F151,44))=0,INDIRECT(ADDRESS($F151,38))&lt;&gt;"UL"),INDIRECT(ADDRESS($F151,COLUMN()-12)),0),0), IF($G151&gt;0,IF(AND(INDIRECT(ADDRESS($G151,44))=0,INDIRECT(ADDRESS($G151,38))&lt;&gt;"UL"),INDIRECT(ADDRESS($G151,COLUMN()-12)),0),0), IF($H151&gt;0,IF(AND(INDIRECT(ADDRESS($H151,44))=0,INDIRECT(ADDRESS($H151,38))&lt;&gt;"UL"),INDIRECT(ADDRESS($H151,COLUMN()-12)),0),0), IF($I151&gt;0,IF(AND(INDIRECT(ADDRESS($I151,44))=0,INDIRECT(ADDRESS($I151,38))&lt;&gt;"UL"),INDIRECT(ADDRESS($I151,COLUMN()-12)),0),0), IF($J151&gt;0,IF(AND(INDIRECT(ADDRESS($J151,44))=0,INDIRECT(ADDRESS($J151,38))&lt;&gt;"UL"),INDIRECT(ADDRESS($J151,COLUMN()-12)),0),0), IF($K151&gt;0,IF(AND(INDIRECT(ADDRESS($K151,44))=0,INDIRECT(ADDRESS($K151,38))&lt;&gt;"UL"),INDIRECT(ADDRESS($K151,COLUMN()-11)),0),0), IF($L151&gt;0,IF(AND(INDIRECT(ADDRESS($L151,44))=0,INDIRECT(ADDRESS($L151,38))&lt;&gt;"UL"),INDIRECT(ADDRESS($L151,COLUMN()-11)),0),0), IF($M151&gt;0,IF(AND(INDIRECT(ADDRESS($M151,44))=0,INDIRECT(ADDRESS($M151,38))&lt;&gt;"UL"),INDIRECT(ADDRESS($M151,COLUMN()-11)),0),0))</f>
        <v>0</v>
      </c>
      <c r="BP151" s="57" cm="1">
        <f t="array" aca="1" ref="BP151" ca="1">SUM(IF($C151&gt;0,IF(AND(INDIRECT(ADDRESS($C151,44))=0,INDIRECT(ADDRESS($C151,38))&lt;&gt;"UL"),INDIRECT(ADDRESS($C151,COLUMN()-12)),0),0), IF($D151&gt;0,IF(AND(INDIRECT(ADDRESS($D151,44))=0,INDIRECT(ADDRESS($D151,38))&lt;&gt;"UL"),INDIRECT(ADDRESS($D151,COLUMN()-12)),0),0), IF($E151&gt;0,IF(AND(INDIRECT(ADDRESS($E151,44))=0,INDIRECT(ADDRESS($E151,38))&lt;&gt;"UL"),INDIRECT(ADDRESS($E151,COLUMN()-12)),0),0), IF($F151&gt;0,IF(AND(INDIRECT(ADDRESS($F151,44))=0,INDIRECT(ADDRESS($F151,38))&lt;&gt;"UL"),INDIRECT(ADDRESS($F151,COLUMN()-12)),0),0), IF($G151&gt;0,IF(AND(INDIRECT(ADDRESS($G151,44))=0,INDIRECT(ADDRESS($G151,38))&lt;&gt;"UL"),INDIRECT(ADDRESS($G151,COLUMN()-12)),0),0), IF($H151&gt;0,IF(AND(INDIRECT(ADDRESS($H151,44))=0,INDIRECT(ADDRESS($H151,38))&lt;&gt;"UL"),INDIRECT(ADDRESS($H151,COLUMN()-12)),0),0), IF($I151&gt;0,IF(AND(INDIRECT(ADDRESS($I151,44))=0,INDIRECT(ADDRESS($I151,38))&lt;&gt;"UL"),INDIRECT(ADDRESS($I151,COLUMN()-12)),0),0), IF($J151&gt;0,IF(AND(INDIRECT(ADDRESS($J151,44))=0,INDIRECT(ADDRESS($J151,38))&lt;&gt;"UL"),INDIRECT(ADDRESS($J151,COLUMN()-12)),0),0), IF($K151&gt;0,IF(AND(INDIRECT(ADDRESS($K151,44))=0,INDIRECT(ADDRESS($K151,38))&lt;&gt;"UL"),INDIRECT(ADDRESS($K151,COLUMN()-11)),0),0), IF($L151&gt;0,IF(AND(INDIRECT(ADDRESS($L151,44))=0,INDIRECT(ADDRESS($L151,38))&lt;&gt;"UL"),INDIRECT(ADDRESS($L151,COLUMN()-11)),0),0), IF($M151&gt;0,IF(AND(INDIRECT(ADDRESS($M151,44))=0,INDIRECT(ADDRESS($M151,38))&lt;&gt;"UL"),INDIRECT(ADDRESS($M151,COLUMN()-11)),0),0))</f>
        <v>0</v>
      </c>
      <c r="BQ151" s="57">
        <f t="shared" ca="1" si="108"/>
        <v>0</v>
      </c>
      <c r="BR151" s="161">
        <f t="shared" ca="1" si="109"/>
        <v>74.740747172902289</v>
      </c>
      <c r="BS151" s="56"/>
      <c r="BT151" s="56">
        <f t="shared" ca="1" si="110"/>
        <v>2.1864789162172062</v>
      </c>
      <c r="BU151" s="56">
        <f t="shared" ca="1" si="111"/>
        <v>8.7459156648688252E-2</v>
      </c>
      <c r="BV151" s="57" t="s">
        <v>34</v>
      </c>
      <c r="BW151" s="57" cm="1">
        <f t="array" aca="1" ref="BW151" ca="1">SUM(IF($C151&gt;0,IF(AND(INDIRECT(ADDRESS($C151,44))=0,INDIRECT(ADDRESS($C151,38))="UL",ISERROR(SEARCH("Rear",INDIRECT(ADDRESS($C151,33)))),ISERROR(SEARCH("Side",INDIRECT(ADDRESS($C151,33))))),INDIRECT(ADDRESS($C151,COLUMN())),0),0),IF($D151&gt;0,IF(AND(INDIRECT(ADDRESS($D151,44))=0,INDIRECT(ADDRESS($D151,38))="UL",ISERROR(SEARCH("Rear",INDIRECT(ADDRESS($D151,33)))),ISERROR(SEARCH("Side",INDIRECT(ADDRESS($D151,33))))),INDIRECT(ADDRESS($D151,COLUMN())),0),0),IF($E151&gt;0,IF(AND(INDIRECT(ADDRESS($E151,44))=0,INDIRECT(ADDRESS($E151,38))="UL",ISERROR(SEARCH("Rear",INDIRECT(ADDRESS($E151,33)))),ISERROR(SEARCH("Side",INDIRECT(ADDRESS($E151,33))))),INDIRECT(ADDRESS($E151,COLUMN())),0),0),IF($F151&gt;0,IF(AND(INDIRECT(ADDRESS($F151,44))=0,INDIRECT(ADDRESS($F151,38))="UL",ISERROR(SEARCH("Rear",INDIRECT(ADDRESS($F151,33)))),ISERROR(SEARCH("Side",INDIRECT(ADDRESS($F151,33))))),INDIRECT(ADDRESS($F151,COLUMN())),0),0),IF($G151&gt;0,IF(AND(INDIRECT(ADDRESS($G151,44))=0,INDIRECT(ADDRESS($G151,38))="UL",ISERROR(SEARCH("Rear",INDIRECT(ADDRESS($G151,33)))),ISERROR(SEARCH("Side",INDIRECT(ADDRESS($G151,33))))),INDIRECT(ADDRESS($G151,COLUMN())),0),0),IF($H151&gt;0,IF(AND(INDIRECT(ADDRESS($H151,44))=0,INDIRECT(ADDRESS($H151,38))="UL",ISERROR(SEARCH("Rear",INDIRECT(ADDRESS($H151,33)))),ISERROR(SEARCH("Side",INDIRECT(ADDRESS($H151,33))))),INDIRECT(ADDRESS($H151,COLUMN())),0),0),IF($I151&gt;0,IF(AND(INDIRECT(ADDRESS($I151,44))=0,INDIRECT(ADDRESS($I151,38))="UL",ISERROR(SEARCH("Rear",INDIRECT(ADDRESS($I151,33)))),ISERROR(SEARCH("Side",INDIRECT(ADDRESS($I151,33))))),INDIRECT(ADDRESS($I151,COLUMN())),0),0),IF($J151&gt;0,IF(AND(INDIRECT(ADDRESS($J151,44))=0,INDIRECT(ADDRESS($J151,38))="UL",ISERROR(SEARCH("Rear",INDIRECT(ADDRESS($J151,33)))),ISERROR(SEARCH("Side",INDIRECT(ADDRESS($J151,33))))),INDIRECT(ADDRESS($J151,COLUMN())),0),0),IF($K151&gt;0,IF(AND(INDIRECT(ADDRESS($K151,44))=0,INDIRECT(ADDRESS($K151,38))="UL",ISERROR(SEARCH("Rear",INDIRECT(ADDRESS($K151,33)))),ISERROR(SEARCH("Side",INDIRECT(ADDRESS($K151,33))))),INDIRECT(ADDRESS($K151,COLUMN())),0),0),IF($L151&gt;0,IF(AND(INDIRECT(ADDRESS($L151,44))=0,INDIRECT(ADDRESS($L151,38))="UL",ISERROR(SEARCH("Rear",INDIRECT(ADDRESS($L151,33)))),ISERROR(SEARCH("Side",INDIRECT(ADDRESS($L151,33))))),INDIRECT(ADDRESS($L151,COLUMN())),0),0),IF($M151&gt;0,IF(AND(INDIRECT(ADDRESS($M151,44))=0,INDIRECT(ADDRESS($M151,38))="UL",ISERROR(SEARCH("Rear",INDIRECT(ADDRESS($M151,33)))),ISERROR(SEARCH("Side",INDIRECT(ADDRESS($M151,33))))),INDIRECT(ADDRESS($M151,COLUMN())),0),0))</f>
        <v>0.44444444444444442</v>
      </c>
      <c r="BX151" s="57">
        <f t="shared" ca="1" si="112"/>
        <v>0.44444444444444442</v>
      </c>
      <c r="BY151" s="57" cm="1">
        <f t="array" aca="1" ref="BY151" ca="1">SUM(IF($C151&gt;0,IF(AND(INDIRECT(ADDRESS($C151,44))=0,INDIRECT(ADDRESS($C151,38))="UL"),INDIRECT(ADDRESS($C151,COLUMN())),0),0),IF($D151&gt;0,IF(AND(INDIRECT(ADDRESS($D151,44))=0,INDIRECT(ADDRESS($D151,38))="UL"),INDIRECT(ADDRESS($D151,COLUMN())),0),0),IF($E151&gt;0,IF(AND(INDIRECT(ADDRESS($E151,44))=0,INDIRECT(ADDRESS($E151,38))="UL"),INDIRECT(ADDRESS($E151,COLUMN())),0),0),IF($F151&gt;0,IF(AND(INDIRECT(ADDRESS($F151,44))=0,INDIRECT(ADDRESS($F151,38))="UL"),INDIRECT(ADDRESS($F151,COLUMN())),0),0),IF($G151&gt;0,IF(AND(INDIRECT(ADDRESS($G151,44))=0,INDIRECT(ADDRESS($G151,38))="UL"),INDIRECT(ADDRESS($G151,COLUMN())),0),0),IF($H151&gt;0,IF(AND(INDIRECT(ADDRESS($H151,44))=0,INDIRECT(ADDRESS($H151,38))="UL"),INDIRECT(ADDRESS($H151,COLUMN())),0),0),IF($I151&gt;0,IF(AND(INDIRECT(ADDRESS($I151,44))=0,INDIRECT(ADDRESS($I151,38))="UL"),INDIRECT(ADDRESS($I151,COLUMN())),0),0),IF($J151&gt;0,IF(AND(INDIRECT(ADDRESS($J151,44))=0,INDIRECT(ADDRESS($J151,38))="UL"),INDIRECT(ADDRESS($J151,COLUMN())),0),0),IF($K151&gt;0,IF(AND(INDIRECT(ADDRESS($K151,44))=0,INDIRECT(ADDRESS($K151,38))="UL"),INDIRECT(ADDRESS($K151,COLUMN())),0),0),IF($L151&gt;0,IF(AND(INDIRECT(ADDRESS($L151,44))=0,INDIRECT(ADDRESS($L151,38))="UL"),INDIRECT(ADDRESS($L151,COLUMN())),0),0),IF($M151&gt;0,IF(AND(INDIRECT(ADDRESS($M151,44))=0,INDIRECT(ADDRESS($M151,38))="UL"),INDIRECT(ADDRESS($M151,COLUMN())),0),0))</f>
        <v>0.32263374485596702</v>
      </c>
      <c r="BZ151" s="57" cm="1">
        <f t="array" aca="1" ref="BZ151" ca="1">SUM(IF($C151&gt;0,IF(AND(INDIRECT(ADDRESS($C151,44))=0,INDIRECT(ADDRESS($C151,38))="UL"),INDIRECT(ADDRESS($C151,COLUMN())),0),0),IF($D151&gt;0,IF(AND(INDIRECT(ADDRESS($D151,44))=0,INDIRECT(ADDRESS($D151,38))="UL"),INDIRECT(ADDRESS($D151,COLUMN())),0),0),IF($E151&gt;0,IF(AND(INDIRECT(ADDRESS($E151,44))=0,INDIRECT(ADDRESS($E151,38))="UL"),INDIRECT(ADDRESS($E151,COLUMN())),0),0),IF($F151&gt;0,IF(AND(INDIRECT(ADDRESS($F151,44))=0,INDIRECT(ADDRESS($F151,38))="UL"),INDIRECT(ADDRESS($F151,COLUMN())),0),0),IF($G151&gt;0,IF(AND(INDIRECT(ADDRESS($G151,44))=0,INDIRECT(ADDRESS($G151,38))="UL"),INDIRECT(ADDRESS($G151,COLUMN())),0),0),IF($H151&gt;0,IF(AND(INDIRECT(ADDRESS($H151,44))=0,INDIRECT(ADDRESS($H151,38))="UL"),INDIRECT(ADDRESS($H151,COLUMN())),0),0),IF($I151&gt;0,IF(AND(INDIRECT(ADDRESS($I151,44))=0,INDIRECT(ADDRESS($I151,38))="UL"),INDIRECT(ADDRESS($I151,COLUMN())),0),0),IF($J151&gt;0,IF(AND(INDIRECT(ADDRESS($J151,44))=0,INDIRECT(ADDRESS($J151,38))="UL"),INDIRECT(ADDRESS($J151,COLUMN())),0),0),IF($K151&gt;0,IF(AND(INDIRECT(ADDRESS($K151,44))=0,INDIRECT(ADDRESS($K151,38))="UL"),INDIRECT(ADDRESS($K151,COLUMN())),0),0),IF($L151&gt;0,IF(AND(INDIRECT(ADDRESS($L151,44))=0,INDIRECT(ADDRESS($L151,38))="UL"),INDIRECT(ADDRESS($L151,COLUMN())),0),0),IF($M151&gt;0,IF(AND(INDIRECT(ADDRESS($M151,44))=0,INDIRECT(ADDRESS($M151,38))="UL"),INDIRECT(ADDRESS($M151,COLUMN())),0),0))</f>
        <v>0.29218106995884774</v>
      </c>
      <c r="CA151" s="57">
        <f t="shared" ca="1" si="113"/>
        <v>0.29218106995884774</v>
      </c>
      <c r="CB151" s="57" cm="1">
        <f t="array" aca="1" ref="CB151" ca="1">SUM(IF($C151&gt;0,IF(AND(INDIRECT(ADDRESS($C151,44))=0,INDIRECT(ADDRESS($C151,38))&lt;&gt;"UL"),INDIRECT(ADDRESS($C151,COLUMN())),0),0),IF($D151&gt;0,IF(AND(INDIRECT(ADDRESS($D151,44))=0,INDIRECT(ADDRESS($D151,38))&lt;&gt;"UL"),INDIRECT(ADDRESS($D151,COLUMN())),0),0),IF($E151&gt;0,IF(AND(INDIRECT(ADDRESS($E151,44))=0,INDIRECT(ADDRESS($E151,38))&lt;&gt;"UL"),INDIRECT(ADDRESS($E151,COLUMN())),0),0),IF($F151&gt;0,IF(AND(INDIRECT(ADDRESS($F151,44))=0,INDIRECT(ADDRESS($F151,38))&lt;&gt;"UL"),INDIRECT(ADDRESS($F151,COLUMN())),0),0),IF($G151&gt;0,IF(AND(INDIRECT(ADDRESS($G151,44))=0,INDIRECT(ADDRESS($G151,38))&lt;&gt;"UL"),INDIRECT(ADDRESS($G151,COLUMN())),0),0),IF($H151&gt;0,IF(AND(INDIRECT(ADDRESS($H151,44))=0,INDIRECT(ADDRESS($H151,38))&lt;&gt;"UL"),INDIRECT(ADDRESS($H151,COLUMN())),0),0),IF($I151&gt;0,IF(AND(INDIRECT(ADDRESS($I151,44))=0,INDIRECT(ADDRESS($I151,38))&lt;&gt;"UL"),INDIRECT(ADDRESS($I151,COLUMN())),0),0),IF($J151&gt;0,IF(AND(INDIRECT(ADDRESS($J151,44))=0,INDIRECT(ADDRESS($J151,38))&lt;&gt;"UL"),INDIRECT(ADDRESS($J151,COLUMN())),0),0),IF($K151&gt;0,IF(AND(INDIRECT(ADDRESS($K151,44))=0,INDIRECT(ADDRESS($K151,38))&lt;&gt;"UL"),INDIRECT(ADDRESS($K151,COLUMN())),0),0),IF($L151&gt;0,IF(AND(INDIRECT(ADDRESS($L151,44))=0,INDIRECT(ADDRESS($L151,38))&lt;&gt;"UL"),INDIRECT(ADDRESS($L151,COLUMN())),0),0),IF($M151&gt;0,IF(AND(INDIRECT(ADDRESS($M151,44))=0,INDIRECT(ADDRESS($M151,38))&lt;&gt;"UL"),INDIRECT(ADDRESS($M151,COLUMN())),0),0))</f>
        <v>0</v>
      </c>
      <c r="CC151" s="57">
        <f t="shared" ca="1" si="114"/>
        <v>0</v>
      </c>
      <c r="CD151" s="57" cm="1">
        <f t="array" aca="1" ref="CD151" ca="1">SUM(IF($C151&gt;0,IF(AND(INDIRECT(ADDRESS($C151,44))=0,INDIRECT(ADDRESS($C151,38))&lt;&gt;"UL"),INDIRECT(ADDRESS($C151,COLUMN())),0),0),IF($D151&gt;0,IF(AND(INDIRECT(ADDRESS($D151,44))=0,INDIRECT(ADDRESS($D151,38))&lt;&gt;"UL"),INDIRECT(ADDRESS($D151,COLUMN())),0),0),IF($E151&gt;0,IF(AND(INDIRECT(ADDRESS($E151,44))=0,INDIRECT(ADDRESS($E151,38))&lt;&gt;"UL"),INDIRECT(ADDRESS($E151,COLUMN())),0),0),IF($F151&gt;0,IF(AND(INDIRECT(ADDRESS($F151,44))=0,INDIRECT(ADDRESS($F151,38))&lt;&gt;"UL"),INDIRECT(ADDRESS($F151,COLUMN())),0),0),IF($G151&gt;0,IF(AND(INDIRECT(ADDRESS($G151,44))=0,INDIRECT(ADDRESS($G151,38))&lt;&gt;"UL"),INDIRECT(ADDRESS($G151,COLUMN())),0),0),IF($H151&gt;0,IF(AND(INDIRECT(ADDRESS($H151,44))=0,INDIRECT(ADDRESS($H151,38))&lt;&gt;"UL"),INDIRECT(ADDRESS($H151,COLUMN())),0),0),IF($I151&gt;0,IF(AND(INDIRECT(ADDRESS($I151,44))=0,INDIRECT(ADDRESS($I151,38))&lt;&gt;"UL"),INDIRECT(ADDRESS($I151,COLUMN())),0),0),IF($J151&gt;0,IF(AND(INDIRECT(ADDRESS($J151,44))=0,INDIRECT(ADDRESS($J151,38))&lt;&gt;"UL"),INDIRECT(ADDRESS($J151,COLUMN())),0),0),IF($K151&gt;0,IF(AND(INDIRECT(ADDRESS($K151,44))=0,INDIRECT(ADDRESS($K151,38))&lt;&gt;"UL"),INDIRECT(ADDRESS($K151,COLUMN())),0),0),IF($L151&gt;0,IF(AND(INDIRECT(ADDRESS($L151,44))=0,INDIRECT(ADDRESS($L151,38))&lt;&gt;"UL"),INDIRECT(ADDRESS($L151,COLUMN())),0),0),IF($M151&gt;0,IF(AND(INDIRECT(ADDRESS($M151,44))=0,INDIRECT(ADDRESS($M151,38))&lt;&gt;"UL"),INDIRECT(ADDRESS($M151,COLUMN())),0),0))</f>
        <v>0</v>
      </c>
      <c r="CE151" s="57" cm="1">
        <f t="array" aca="1" ref="CE151" ca="1">SUM(IF($C151&gt;0,IF(AND(INDIRECT(ADDRESS($C151,44))=0,INDIRECT(ADDRESS($C151,38))&lt;&gt;"UL"),INDIRECT(ADDRESS($C151,COLUMN())),0),0),IF($D151&gt;0,IF(AND(INDIRECT(ADDRESS($D151,44))=0,INDIRECT(ADDRESS($D151,38))&lt;&gt;"UL"),INDIRECT(ADDRESS($D151,COLUMN())),0),0),IF($E151&gt;0,IF(AND(INDIRECT(ADDRESS($E151,44))=0,INDIRECT(ADDRESS($E151,38))&lt;&gt;"UL"),INDIRECT(ADDRESS($E151,COLUMN())),0),0),IF($F151&gt;0,IF(AND(INDIRECT(ADDRESS($F151,44))=0,INDIRECT(ADDRESS($F151,38))&lt;&gt;"UL"),INDIRECT(ADDRESS($F151,COLUMN())),0),0),IF($G151&gt;0,IF(AND(INDIRECT(ADDRESS($G151,44))=0,INDIRECT(ADDRESS($G151,38))&lt;&gt;"UL"),INDIRECT(ADDRESS($G151,COLUMN())),0),0),IF($H151&gt;0,IF(AND(INDIRECT(ADDRESS($H151,44))=0,INDIRECT(ADDRESS($H151,38))&lt;&gt;"UL"),INDIRECT(ADDRESS($H151,COLUMN())),0),0),IF($I151&gt;0,IF(AND(INDIRECT(ADDRESS($I151,44))=0,INDIRECT(ADDRESS($I151,38))&lt;&gt;"UL"),INDIRECT(ADDRESS($I151,COLUMN())),0),0),IF($J151&gt;0,IF(AND(INDIRECT(ADDRESS($J151,44))=0,INDIRECT(ADDRESS($J151,38))&lt;&gt;"UL"),INDIRECT(ADDRESS($J151,COLUMN())),0),0),IF($K151&gt;0,IF(AND(INDIRECT(ADDRESS($K151,44))=0,INDIRECT(ADDRESS($K151,38))&lt;&gt;"UL"),INDIRECT(ADDRESS($K151,COLUMN())),0),0),IF($L151&gt;0,IF(AND(INDIRECT(ADDRESS($L151,44))=0,INDIRECT(ADDRESS($L151,38))&lt;&gt;"UL"),INDIRECT(ADDRESS($L151,COLUMN())),0),0),IF($M151&gt;0,IF(AND(INDIRECT(ADDRESS($M151,44))=0,INDIRECT(ADDRESS($M151,38))&lt;&gt;"UL"),INDIRECT(ADDRESS($M151,COLUMN())),0),0))</f>
        <v>0</v>
      </c>
      <c r="CF151" s="57">
        <f t="shared" ca="1" si="115"/>
        <v>0</v>
      </c>
      <c r="CG151" s="57">
        <f t="shared" ca="1" si="116"/>
        <v>1.2596029744141428</v>
      </c>
      <c r="CH151" s="57">
        <f t="shared" ca="1" si="117"/>
        <v>5.0384118976565716E-2</v>
      </c>
      <c r="CI151" s="19">
        <f t="shared" ca="1" si="118"/>
        <v>16.422569989140495</v>
      </c>
      <c r="CJ151" s="19"/>
      <c r="CK151" s="57" cm="1">
        <f t="array" aca="1" ref="CK151" ca="1">IF(AU151="S", SUM(IF($C151&gt;0,IF(INDIRECT(ADDRESS($C151,43))&lt;&gt;1,INDIRECT(ADDRESS($C151,48)),0),0), IF($D151&gt;0,IF(INDIRECT(ADDRESS($D151,43))&lt;&gt;1,INDIRECT(ADDRESS($D151,48)),0),0), IF($E151&gt;0,IF(INDIRECT(ADDRESS($E151,43))&lt;&gt;1,INDIRECT(ADDRESS($E151,48)),0),0), IF($F151&gt;0,IF(INDIRECT(ADDRESS($F151,43))&lt;&gt;1,INDIRECT(ADDRESS($F151,48)),0),0), IF($G151&gt;0,IF(INDIRECT(ADDRESS($G151,43))&lt;&gt;1,INDIRECT(ADDRESS($G151,48)),0),0), IF($H151&gt;0,IF(INDIRECT(ADDRESS($H151,43))&lt;&gt;1,INDIRECT(ADDRESS($H151,48)),0),0), IF($I151&gt;0,IF(INDIRECT(ADDRESS($I151,43))&lt;&gt;1,INDIRECT(ADDRESS($I151,48)),0),0), IF($J151&gt;0,IF(INDIRECT(ADDRESS($J151,43))&lt;&gt;1,INDIRECT(ADDRESS($J151,48)),0),0), IF($K151&gt;0,IF(INDIRECT(ADDRESS($K151,43))&lt;&gt;1,INDIRECT(ADDRESS($K151,48)),0),0), IF($L151&gt;0,IF(INDIRECT(ADDRESS($L151,43))&lt;&gt;1,INDIRECT(ADDRESS($L151,48)),0),0), IF($M151&gt;0,IF(INDIRECT(ADDRESS($M151,43))&lt;&gt;1,INDIRECT(ADDRESS($M151,48)),0),0)), IF(AU151="L",SUM(IF($C151&gt;0,IF(INDIRECT(ADDRESS($C151,43))&lt;&gt;1,INDIRECT(ADDRESS($C151,50)),0),0), IF($D151&gt;0,IF(INDIRECT(ADDRESS($D151,43))&lt;&gt;1,INDIRECT(ADDRESS($D151,50)),0),0), IF($E151&gt;0,IF(INDIRECT(ADDRESS($E151,43))&lt;&gt;1,INDIRECT(ADDRESS($E151,50)),0),0), IF($F151&gt;0,IF(INDIRECT(ADDRESS($F151,43))&lt;&gt;1,INDIRECT(ADDRESS($F151,50)),0),0), IF($G151&gt;0,IF(INDIRECT(ADDRESS($G151,43))&lt;&gt;1,INDIRECT(ADDRESS($G151,50)),0),0), IF($G151&gt;0,IF(INDIRECT(ADDRESS($G151,43))&lt;&gt;1,INDIRECT(ADDRESS($G151,50)),0),0), IF($H151&gt;0,IF(INDIRECT(ADDRESS($H151,43))&lt;&gt;1,INDIRECT(ADDRESS($H151,50)),0),0), IF($I151&gt;0,IF(INDIRECT(ADDRESS($I151,43))&lt;&gt;1,INDIRECT(ADDRESS($I151,50)),0),0), IF($J151&gt;0,IF(INDIRECT(ADDRESS($J151,43))&lt;&gt;1,INDIRECT(ADDRESS($J151,50)),0),0), IF($K151&gt;0,IF(INDIRECT(ADDRESS($K151,43))&lt;&gt;1,INDIRECT(ADDRESS($K151,50)),0),0), IF($L151&gt;0,IF(INDIRECT(ADDRESS($L151,43))&lt;&gt;1,INDIRECT(ADDRESS($L151,50)),0),0), IF($M151&gt;0,IF(INDIRECT(ADDRESS($M151,43))&lt;&gt;1,INDIRECT(ADDRESS($M151,50)),0),0)), SUM(IF($C151&gt;0,IF(INDIRECT(ADDRESS($C151,43))&lt;&gt;1,INDIRECT(ADDRESS($C151,49)),0),0), IF($D151&gt;0,IF(INDIRECT(ADDRESS($D151,43))&lt;&gt;1,INDIRECT(ADDRESS($D151,49)),0),0), IF($E151&gt;0,IF(INDIRECT(ADDRESS($E151,43))&lt;&gt;1,INDIRECT(ADDRESS($E151,49)),0),0), IF($F151&gt;0,IF(INDIRECT(ADDRESS($F151,43))&lt;&gt;1,INDIRECT(ADDRESS($F151,49)),0),0), IF($G151&gt;0,IF(INDIRECT(ADDRESS($G151,43))&lt;&gt;1,INDIRECT(ADDRESS($G151,49)),0),0), IF($G151&gt;0,IF(INDIRECT(ADDRESS($G151,43))&lt;&gt;1,INDIRECT(ADDRESS($G151,49)),0),0), IF($H151&gt;0,IF(INDIRECT(ADDRESS($H151,43))&lt;&gt;1,INDIRECT(ADDRESS($H151,49)),0),0), IF($I151&gt;0,IF(INDIRECT(ADDRESS($I151,43))&lt;&gt;1,INDIRECT(ADDRESS($I151,49)),0),0), IF($J151&gt;0,IF(INDIRECT(ADDRESS($J151,43))&lt;&gt;1,INDIRECT(ADDRESS($J151,49)),0),0), IF($K151&gt;0,IF(INDIRECT(ADDRESS($K151,43))&lt;&gt;1,INDIRECT(ADDRESS($K151,49)),0),0), IF($L151&gt;0,IF(INDIRECT(ADDRESS($L151,43))&lt;&gt;1,INDIRECT(ADDRESS($L151,49)),0),0), IF($M151&gt;0,IF(INDIRECT(ADDRESS($M151,43))&lt;&gt;1,INDIRECT(ADDRESS($M151,49)),0),0))))</f>
        <v>0.66666666666666663</v>
      </c>
      <c r="CL151" s="146" cm="1">
        <f t="array" aca="1" ref="CL151" ca="1">1.25*SUM(IF($C151&gt;0,IF(INDIRECT(ADDRESS($C151,44))=1,INDIRECT(ADDRESS($C151,90)),0),0), IF($D151&gt;0,IF(INDIRECT(ADDRESS($D151,44))=1,INDIRECT(ADDRESS($D151,90)),0),0), IF($E151&gt;0,IF(INDIRECT(ADDRESS($E151,44))=1,INDIRECT(ADDRESS($E151,90)),0),0), IF($F151&gt;0,IF(INDIRECT(ADDRESS($F151,44))=1,INDIRECT(ADDRESS($F151,90)),0),0), IF($G151&gt;0,IF(INDIRECT(ADDRESS($G151,44))=1,INDIRECT(ADDRESS($G151,90)),0),0), IF($H151&gt;0,IF(INDIRECT(ADDRESS($H151,44))=1,INDIRECT(ADDRESS($H151,90)),0),0), IF($I151&gt;0,IF(INDIRECT(ADDRESS($I151,44))=1,INDIRECT(ADDRESS($I151,90)),0),0), IF($J151&gt;0,IF(INDIRECT(ADDRESS($J151,44))=1,INDIRECT(ADDRESS($J151,90)),0),0), IF($K151&gt;0,IF(INDIRECT(ADDRESS($K151,44))=1,INDIRECT(ADDRESS($K151,90)),0),0), IF($L151&gt;0,IF(INDIRECT(ADDRESS($L151,44))=1,INDIRECT(ADDRESS($L151,90)),0),0), IF($M151&gt;0,IF(INDIRECT(ADDRESS($M151,44))=1,INDIRECT(ADDRESS($M151,90)),0),0))</f>
        <v>5.8333333333333339</v>
      </c>
      <c r="CM151" s="56">
        <f t="shared" ca="1" si="119"/>
        <v>0.64385996179126614</v>
      </c>
    </row>
    <row r="152" spans="1:92" x14ac:dyDescent="0.25">
      <c r="A152" s="52" t="s">
        <v>174</v>
      </c>
      <c r="B152" s="67">
        <v>102</v>
      </c>
      <c r="C152" s="67">
        <v>114</v>
      </c>
      <c r="D152" s="67">
        <v>115</v>
      </c>
      <c r="E152" s="67">
        <v>118</v>
      </c>
      <c r="F152" s="67">
        <v>119</v>
      </c>
      <c r="G152" s="67"/>
      <c r="H152" s="67"/>
      <c r="I152" s="67"/>
      <c r="J152" s="67"/>
      <c r="K152" s="67"/>
      <c r="L152" s="67"/>
      <c r="M152" s="67"/>
      <c r="N152" s="67">
        <f ca="1">SUM(INDIRECT(ADDRESS(B152,COLUMN())),IF(C152&gt;0,INDIRECT(ADDRESS(C152,COLUMN())),0),IF(D152&gt;0,INDIRECT(ADDRESS(D152,COLUMN())),0),IF(E152&gt;0,INDIRECT(ADDRESS(E152,COLUMN())),0),IF(F152&gt;0,INDIRECT(ADDRESS(F152,COLUMN())),0),IF(G152&gt;0,INDIRECT(ADDRESS(G152,COLUMN())),0),IF(H152&gt;0,INDIRECT(ADDRESS(H152,COLUMN())),0),IF(I152&gt;0,INDIRECT(ADDRESS(I152,COLUMN())),0),IF(J152&gt;0,INDIRECT(ADDRESS(J152,COLUMN())),0),IF(K152&gt;0,INDIRECT(ADDRESS(K152,COLUMN())),0),IF(L152&gt;0,INDIRECT(ADDRESS(L152,COLUMN())),0),IF(M152&gt;0,INDIRECT(ADDRESS(M152,COLUMN())),0))</f>
        <v>29</v>
      </c>
      <c r="O152" s="67" t="str" cm="1">
        <f t="array" aca="1" ref="O152" ca="1">INDIRECT(ADDRESS($B152,COLUMN()))</f>
        <v>Bomber</v>
      </c>
      <c r="P152" s="67" cm="1">
        <f t="array" aca="1" ref="P152" ca="1">INDIRECT(ADDRESS($B152,COLUMN()))</f>
        <v>5</v>
      </c>
      <c r="Q152" s="67" cm="1">
        <f t="array" aca="1" ref="Q152" ca="1">INDIRECT(ADDRESS($B152,COLUMN()))</f>
        <v>1</v>
      </c>
      <c r="R152" s="67" t="str" cm="1">
        <f t="array" aca="1" ref="R152" ca="1">INDIRECT(ADDRESS($B152,COLUMN()))</f>
        <v>-</v>
      </c>
      <c r="S152" s="67" cm="1">
        <f t="array" aca="1" ref="S152" ca="1">INDIRECT(ADDRESS($B152,COLUMN()))</f>
        <v>1</v>
      </c>
      <c r="T152" s="67" t="str" cm="1">
        <f t="array" aca="1" ref="T152" ca="1">INDIRECT(ADDRESS($B152,COLUMN()))</f>
        <v>1-3</v>
      </c>
      <c r="U152" s="67" cm="1">
        <f t="array" aca="1" ref="U152" ca="1">INDIRECT(ADDRESS($B152,COLUMN()))</f>
        <v>3</v>
      </c>
      <c r="V152" s="67" cm="1">
        <f t="array" aca="1" ref="V152" ca="1">INDIRECT(ADDRESS($B152,COLUMN()))</f>
        <v>0</v>
      </c>
      <c r="W152" s="67" cm="1">
        <f t="array" aca="1" ref="W152" ca="1">INDIRECT(ADDRESS($B152,COLUMN()))</f>
        <v>5</v>
      </c>
      <c r="X152" s="67" cm="1">
        <f t="array" aca="1" ref="X152" ca="1">INDIRECT(ADDRESS($B152,COLUMN()))</f>
        <v>5</v>
      </c>
      <c r="Y152" s="67" cm="1">
        <f t="array" aca="1" ref="Y152" ca="1">INDIRECT(ADDRESS($B152,COLUMN()))</f>
        <v>2</v>
      </c>
      <c r="Z152" s="67" cm="1">
        <f t="array" aca="1" ref="Z152" ca="1">INDIRECT(ADDRESS($B152,COLUMN()))</f>
        <v>5</v>
      </c>
      <c r="AA152" s="67" cm="1">
        <f t="array" aca="1" ref="AA152" ca="1">INDIRECT(ADDRESS($B152,COLUMN()))</f>
        <v>0</v>
      </c>
      <c r="AB152" s="56">
        <f t="shared" ca="1" si="100"/>
        <v>0.57718484016995586</v>
      </c>
      <c r="AC152" s="56">
        <f t="shared" ca="1" si="101"/>
        <v>0.65045432380226342</v>
      </c>
      <c r="AD152" s="56">
        <f t="shared" ca="1" si="102"/>
        <v>2.8280622774011457</v>
      </c>
      <c r="AF152" s="52"/>
      <c r="AG152" s="52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2"/>
      <c r="AU152" s="54" t="s">
        <v>113</v>
      </c>
      <c r="AV152" s="57" cm="1">
        <f t="array" aca="1" ref="AV152" ca="1">SUM(IF($C152&gt;0,IF(AND(INDIRECT(ADDRESS($C152,44))=0,INDIRECT(ADDRESS($C152,38))="UL",ISERROR(SEARCH("Rear",INDIRECT(ADDRESS($C152,33)))),ISERROR(SEARCH("Side",INDIRECT(ADDRESS($C152,33))))),INDIRECT(ADDRESS($C152,COLUMN())),0),0),IF($D152&gt;0,IF(AND(INDIRECT(ADDRESS($D152,44))=0,INDIRECT(ADDRESS($D152,38))="UL",ISERROR(SEARCH("Rear",INDIRECT(ADDRESS($D152,33)))),ISERROR(SEARCH("Side",INDIRECT(ADDRESS($D152,33))))),INDIRECT(ADDRESS($D152,COLUMN())),0),0),IF($E152&gt;0,IF(AND(INDIRECT(ADDRESS($E152,44))=0,INDIRECT(ADDRESS($E152,38))="UL",ISERROR(SEARCH("Rear",INDIRECT(ADDRESS($E152,33)))),ISERROR(SEARCH("Side",INDIRECT(ADDRESS($E152,33))))),INDIRECT(ADDRESS($E152,COLUMN())),0),0),IF($F152&gt;0,IF(AND(INDIRECT(ADDRESS($F152,44))=0,INDIRECT(ADDRESS($F152,38))="UL",ISERROR(SEARCH("Rear",INDIRECT(ADDRESS($F152,33)))),ISERROR(SEARCH("Side",INDIRECT(ADDRESS($F152,33))))),INDIRECT(ADDRESS($F152,COLUMN())),0),0),IF($G152&gt;0,IF(AND(INDIRECT(ADDRESS($G152,44))=0,INDIRECT(ADDRESS($G152,38))="UL",ISERROR(SEARCH("Rear",INDIRECT(ADDRESS($G152,33)))),ISERROR(SEARCH("Side",INDIRECT(ADDRESS($G152,33))))),INDIRECT(ADDRESS($G152,COLUMN())),0),0),IF($H152&gt;0,IF(AND(INDIRECT(ADDRESS($H152,44))=0,INDIRECT(ADDRESS($H152,38))="UL",ISERROR(SEARCH("Rear",INDIRECT(ADDRESS($H152,33)))),ISERROR(SEARCH("Side",INDIRECT(ADDRESS($H152,33))))),INDIRECT(ADDRESS($H152,COLUMN())),0),0),IF($I152&gt;0,IF(AND(INDIRECT(ADDRESS($I152,44))=0,INDIRECT(ADDRESS($I152,38))="UL",ISERROR(SEARCH("Rear",INDIRECT(ADDRESS($I152,33)))),ISERROR(SEARCH("Side",INDIRECT(ADDRESS($I152,33))))),INDIRECT(ADDRESS($I152,COLUMN())),0),0),IF($J152&gt;0,IF(AND(INDIRECT(ADDRESS($J152,44))=0,INDIRECT(ADDRESS($J152,38))="UL",ISERROR(SEARCH("Rear",INDIRECT(ADDRESS($J152,33)))),ISERROR(SEARCH("Side",INDIRECT(ADDRESS($J152,33))))),INDIRECT(ADDRESS($J152,COLUMN())),0),0),IF($K152&gt;0,IF(AND(INDIRECT(ADDRESS($K152,44))=0,INDIRECT(ADDRESS($K152,38))="UL",ISERROR(SEARCH("Rear",INDIRECT(ADDRESS($K152,33)))),ISERROR(SEARCH("Side",INDIRECT(ADDRESS($K152,33))))),INDIRECT(ADDRESS($K152,COLUMN())),0),0),IF($L152&gt;0,IF(AND(INDIRECT(ADDRESS($L152,44))=0,INDIRECT(ADDRESS($L152,38))="UL",ISERROR(SEARCH("Rear",INDIRECT(ADDRESS($L152,33)))),ISERROR(SEARCH("Side",INDIRECT(ADDRESS($L152,33))))),INDIRECT(ADDRESS($L152,COLUMN())),0),0),IF($M152&gt;0,IF(AND(INDIRECT(ADDRESS($M152,44))=0,INDIRECT(ADDRESS($M152,38))="UL",ISERROR(SEARCH("Rear",INDIRECT(ADDRESS($M152,33)))),ISERROR(SEARCH("Side",INDIRECT(ADDRESS($M152,33))))),INDIRECT(ADDRESS($M152,COLUMN())),0),0))</f>
        <v>1.3333333333333333</v>
      </c>
      <c r="AW152" s="57" cm="1">
        <f t="array" aca="1" ref="AW152" ca="1">SUM(IF($C152&gt;0,IF(AND(INDIRECT(ADDRESS($C152,44))=0,INDIRECT(ADDRESS($C152,38))="UL",ISERROR(SEARCH("Rear",INDIRECT(ADDRESS($C152,33)))),ISERROR(SEARCH("Side",INDIRECT(ADDRESS($C152,33))))),INDIRECT(ADDRESS($C152,COLUMN())),0),0),IF($D152&gt;0,IF(AND(INDIRECT(ADDRESS($D152,44))=0,INDIRECT(ADDRESS($D152,38))="UL",ISERROR(SEARCH("Rear",INDIRECT(ADDRESS($D152,33)))),ISERROR(SEARCH("Side",INDIRECT(ADDRESS($D152,33))))),INDIRECT(ADDRESS($D152,COLUMN())),0),0),IF($E152&gt;0,IF(AND(INDIRECT(ADDRESS($E152,44))=0,INDIRECT(ADDRESS($E152,38))="UL",ISERROR(SEARCH("Rear",INDIRECT(ADDRESS($E152,33)))),ISERROR(SEARCH("Side",INDIRECT(ADDRESS($E152,33))))),INDIRECT(ADDRESS($E152,COLUMN())),0),0),IF($F152&gt;0,IF(AND(INDIRECT(ADDRESS($F152,44))=0,INDIRECT(ADDRESS($F152,38))="UL",ISERROR(SEARCH("Rear",INDIRECT(ADDRESS($F152,33)))),ISERROR(SEARCH("Side",INDIRECT(ADDRESS($F152,33))))),INDIRECT(ADDRESS($F152,COLUMN())),0),0),IF($G152&gt;0,IF(AND(INDIRECT(ADDRESS($G152,44))=0,INDIRECT(ADDRESS($G152,38))="UL",ISERROR(SEARCH("Rear",INDIRECT(ADDRESS($G152,33)))),ISERROR(SEARCH("Side",INDIRECT(ADDRESS($G152,33))))),INDIRECT(ADDRESS($G152,COLUMN())),0),0),IF($H152&gt;0,IF(AND(INDIRECT(ADDRESS($H152,44))=0,INDIRECT(ADDRESS($H152,38))="UL",ISERROR(SEARCH("Rear",INDIRECT(ADDRESS($H152,33)))),ISERROR(SEARCH("Side",INDIRECT(ADDRESS($H152,33))))),INDIRECT(ADDRESS($H152,COLUMN())),0),0),IF($I152&gt;0,IF(AND(INDIRECT(ADDRESS($I152,44))=0,INDIRECT(ADDRESS($I152,38))="UL",ISERROR(SEARCH("Rear",INDIRECT(ADDRESS($I152,33)))),ISERROR(SEARCH("Side",INDIRECT(ADDRESS($I152,33))))),INDIRECT(ADDRESS($I152,COLUMN())),0),0),IF($J152&gt;0,IF(AND(INDIRECT(ADDRESS($J152,44))=0,INDIRECT(ADDRESS($J152,38))="UL",ISERROR(SEARCH("Rear",INDIRECT(ADDRESS($J152,33)))),ISERROR(SEARCH("Side",INDIRECT(ADDRESS($J152,33))))),INDIRECT(ADDRESS($J152,COLUMN())),0),0),IF($K152&gt;0,IF(AND(INDIRECT(ADDRESS($K152,44))=0,INDIRECT(ADDRESS($K152,38))="UL",ISERROR(SEARCH("Rear",INDIRECT(ADDRESS($K152,33)))),ISERROR(SEARCH("Side",INDIRECT(ADDRESS($K152,33))))),INDIRECT(ADDRESS($K152,COLUMN())),0),0),IF($L152&gt;0,IF(AND(INDIRECT(ADDRESS($L152,44))=0,INDIRECT(ADDRESS($L152,38))="UL",ISERROR(SEARCH("Rear",INDIRECT(ADDRESS($L152,33)))),ISERROR(SEARCH("Side",INDIRECT(ADDRESS($L152,33))))),INDIRECT(ADDRESS($L152,COLUMN())),0),0),IF($M152&gt;0,IF(AND(INDIRECT(ADDRESS($M152,44))=0,INDIRECT(ADDRESS($M152,38))="UL",ISERROR(SEARCH("Rear",INDIRECT(ADDRESS($M152,33)))),ISERROR(SEARCH("Side",INDIRECT(ADDRESS($M152,33))))),INDIRECT(ADDRESS($M152,COLUMN())),0),0))</f>
        <v>1.7222222222222223</v>
      </c>
      <c r="AX152" s="57" cm="1">
        <f t="array" aca="1" ref="AX152" ca="1">SUM(IF($C152&gt;0,IF(AND(INDIRECT(ADDRESS($C152,44))=0,INDIRECT(ADDRESS($C152,38))="UL",ISERROR(SEARCH("Rear",INDIRECT(ADDRESS($C152,33)))),ISERROR(SEARCH("Side",INDIRECT(ADDRESS($C152,33))))),INDIRECT(ADDRESS($C152,COLUMN())),0),0),IF($D152&gt;0,IF(AND(INDIRECT(ADDRESS($D152,44))=0,INDIRECT(ADDRESS($D152,38))="UL",ISERROR(SEARCH("Rear",INDIRECT(ADDRESS($D152,33)))),ISERROR(SEARCH("Side",INDIRECT(ADDRESS($D152,33))))),INDIRECT(ADDRESS($D152,COLUMN())),0),0),IF($E152&gt;0,IF(AND(INDIRECT(ADDRESS($E152,44))=0,INDIRECT(ADDRESS($E152,38))="UL",ISERROR(SEARCH("Rear",INDIRECT(ADDRESS($E152,33)))),ISERROR(SEARCH("Side",INDIRECT(ADDRESS($E152,33))))),INDIRECT(ADDRESS($E152,COLUMN())),0),0),IF($F152&gt;0,IF(AND(INDIRECT(ADDRESS($F152,44))=0,INDIRECT(ADDRESS($F152,38))="UL",ISERROR(SEARCH("Rear",INDIRECT(ADDRESS($F152,33)))),ISERROR(SEARCH("Side",INDIRECT(ADDRESS($F152,33))))),INDIRECT(ADDRESS($F152,COLUMN())),0),0),IF($G152&gt;0,IF(AND(INDIRECT(ADDRESS($G152,44))=0,INDIRECT(ADDRESS($G152,38))="UL",ISERROR(SEARCH("Rear",INDIRECT(ADDRESS($G152,33)))),ISERROR(SEARCH("Side",INDIRECT(ADDRESS($G152,33))))),INDIRECT(ADDRESS($G152,COLUMN())),0),0),IF($H152&gt;0,IF(AND(INDIRECT(ADDRESS($H152,44))=0,INDIRECT(ADDRESS($H152,38))="UL",ISERROR(SEARCH("Rear",INDIRECT(ADDRESS($H152,33)))),ISERROR(SEARCH("Side",INDIRECT(ADDRESS($H152,33))))),INDIRECT(ADDRESS($H152,COLUMN())),0),0),IF($I152&gt;0,IF(AND(INDIRECT(ADDRESS($I152,44))=0,INDIRECT(ADDRESS($I152,38))="UL",ISERROR(SEARCH("Rear",INDIRECT(ADDRESS($I152,33)))),ISERROR(SEARCH("Side",INDIRECT(ADDRESS($I152,33))))),INDIRECT(ADDRESS($I152,COLUMN())),0),0),IF($J152&gt;0,IF(AND(INDIRECT(ADDRESS($J152,44))=0,INDIRECT(ADDRESS($J152,38))="UL",ISERROR(SEARCH("Rear",INDIRECT(ADDRESS($J152,33)))),ISERROR(SEARCH("Side",INDIRECT(ADDRESS($J152,33))))),INDIRECT(ADDRESS($J152,COLUMN())),0),0),IF($K152&gt;0,IF(AND(INDIRECT(ADDRESS($K152,44))=0,INDIRECT(ADDRESS($K152,38))="UL",ISERROR(SEARCH("Rear",INDIRECT(ADDRESS($K152,33)))),ISERROR(SEARCH("Side",INDIRECT(ADDRESS($K152,33))))),INDIRECT(ADDRESS($K152,COLUMN())),0),0),IF($L152&gt;0,IF(AND(INDIRECT(ADDRESS($L152,44))=0,INDIRECT(ADDRESS($L152,38))="UL",ISERROR(SEARCH("Rear",INDIRECT(ADDRESS($L152,33)))),ISERROR(SEARCH("Side",INDIRECT(ADDRESS($L152,33))))),INDIRECT(ADDRESS($L152,COLUMN())),0),0),IF($M152&gt;0,IF(AND(INDIRECT(ADDRESS($M152,44))=0,INDIRECT(ADDRESS($M152,38))="UL",ISERROR(SEARCH("Rear",INDIRECT(ADDRESS($M152,33)))),ISERROR(SEARCH("Side",INDIRECT(ADDRESS($M152,33))))),INDIRECT(ADDRESS($M152,COLUMN())),0),0))</f>
        <v>0</v>
      </c>
      <c r="AY152" s="58">
        <f t="shared" ca="1" si="103"/>
        <v>1.7222222222222223</v>
      </c>
      <c r="AZ152" s="58">
        <f t="shared" ca="1" si="104"/>
        <v>1.0185185185185184</v>
      </c>
      <c r="BA152" s="58" cm="1">
        <f t="array" aca="1" ref="BA152" ca="1">SUM(IF($C152&gt;0,IF(AND(INDIRECT(ADDRESS($C152,44))=0,INDIRECT(ADDRESS($C152,38))="UL"),INDIRECT(ADDRESS($C152,COLUMN())),0),0),IF($D152&gt;0,IF(AND(INDIRECT(ADDRESS($D152,44))=0,INDIRECT(ADDRESS($D152,38))="UL"),INDIRECT(ADDRESS($D152,COLUMN())),0),0),IF($E152&gt;0,IF(AND(INDIRECT(ADDRESS($E152,44))=0,INDIRECT(ADDRESS($E152,38))="UL"),INDIRECT(ADDRESS($E152,COLUMN())),0),0),IF($F152&gt;0,IF(AND(INDIRECT(ADDRESS($F152,44))=0,INDIRECT(ADDRESS($F152,38))="UL"),INDIRECT(ADDRESS($F152,COLUMN())),0),0),IF($G152&gt;0,IF(AND(INDIRECT(ADDRESS($G152,44))=0,INDIRECT(ADDRESS($G152,38))="UL"),INDIRECT(ADDRESS($G152,COLUMN())),0),0),IF($H152&gt;0,IF(AND(INDIRECT(ADDRESS($H152,44))=0,INDIRECT(ADDRESS($H152,38))="UL"),INDIRECT(ADDRESS($H152,COLUMN())),0),0),IF($I152&gt;0,IF(AND(INDIRECT(ADDRESS($I152,44))=0,INDIRECT(ADDRESS($I152,38))="UL"),INDIRECT(ADDRESS($I152,COLUMN())),0),0),IF($J152&gt;0,IF(AND(INDIRECT(ADDRESS($J152,44))=0,INDIRECT(ADDRESS($J152,38))="UL"),INDIRECT(ADDRESS($J152,COLUMN())),0),0),IF($K152&gt;0,IF(AND(INDIRECT(ADDRESS($K152,44))=0,INDIRECT(ADDRESS($K152,38))="UL"),INDIRECT(ADDRESS($K152,COLUMN())),0),0),IF($L152&gt;0,IF(AND(INDIRECT(ADDRESS($L152,44))=0,INDIRECT(ADDRESS($L152,38))="UL"),INDIRECT(ADDRESS($L152,COLUMN())),0),0),IF($M152&gt;0,IF(AND(INDIRECT(ADDRESS($M152,44))=0,INDIRECT(ADDRESS($M152,38))="UL"),INDIRECT(ADDRESS($M152,COLUMN())),0),0))</f>
        <v>0.68712522045855384</v>
      </c>
      <c r="BB152" s="58" cm="1">
        <f t="array" aca="1" ref="BB152" ca="1">SUM(IF($C152&gt;0,IF(AND(INDIRECT(ADDRESS($C152,44))=0,INDIRECT(ADDRESS($C152,38))="UL"),INDIRECT(ADDRESS($C152,COLUMN())),0),0),IF($D152&gt;0,IF(AND(INDIRECT(ADDRESS($D152,44))=0,INDIRECT(ADDRESS($D152,38))="UL"),INDIRECT(ADDRESS($D152,COLUMN())),0),0),IF($E152&gt;0,IF(AND(INDIRECT(ADDRESS($E152,44))=0,INDIRECT(ADDRESS($E152,38))="UL"),INDIRECT(ADDRESS($E152,COLUMN())),0),0),IF($F152&gt;0,IF(AND(INDIRECT(ADDRESS($F152,44))=0,INDIRECT(ADDRESS($F152,38))="UL"),INDIRECT(ADDRESS($F152,COLUMN())),0),0),IF($G152&gt;0,IF(AND(INDIRECT(ADDRESS($G152,44))=0,INDIRECT(ADDRESS($G152,38))="UL"),INDIRECT(ADDRESS($G152,COLUMN())),0),0),IF($H152&gt;0,IF(AND(INDIRECT(ADDRESS($H152,44))=0,INDIRECT(ADDRESS($H152,38))="UL"),INDIRECT(ADDRESS($H152,COLUMN())),0),0),IF($I152&gt;0,IF(AND(INDIRECT(ADDRESS($I152,44))=0,INDIRECT(ADDRESS($I152,38))="UL"),INDIRECT(ADDRESS($I152,COLUMN())),0),0),IF($J152&gt;0,IF(AND(INDIRECT(ADDRESS($J152,44))=0,INDIRECT(ADDRESS($J152,38))="UL"),INDIRECT(ADDRESS($J152,COLUMN())),0),0),IF($K152&gt;0,IF(AND(INDIRECT(ADDRESS($K152,44))=0,INDIRECT(ADDRESS($K152,38))="UL"),INDIRECT(ADDRESS($K152,COLUMN())),0),0),IF($L152&gt;0,IF(AND(INDIRECT(ADDRESS($L152,44))=0,INDIRECT(ADDRESS($L152,38))="UL"),INDIRECT(ADDRESS($L152,COLUMN())),0),0),IF($M152&gt;0,IF(AND(INDIRECT(ADDRESS($M152,44))=0,INDIRECT(ADDRESS($M152,38))="UL"),INDIRECT(ADDRESS($M152,COLUMN())),0),0))</f>
        <v>0.63830687830687827</v>
      </c>
      <c r="BC152" s="58" cm="1">
        <f t="array" aca="1" ref="BC152" ca="1">SUM(IF($C152&gt;0,IF(AND(INDIRECT(ADDRESS($C152,44))=0,INDIRECT(ADDRESS($C152,38))="UL"),INDIRECT(ADDRESS($C152,COLUMN())),0),0),IF($D152&gt;0,IF(AND(INDIRECT(ADDRESS($D152,44))=0,INDIRECT(ADDRESS($D152,38))="UL"),INDIRECT(ADDRESS($D152,COLUMN())),0),0),IF($E152&gt;0,IF(AND(INDIRECT(ADDRESS($E152,44))=0,INDIRECT(ADDRESS($E152,38))="UL"),INDIRECT(ADDRESS($E152,COLUMN())),0),0),IF($F152&gt;0,IF(AND(INDIRECT(ADDRESS($F152,44))=0,INDIRECT(ADDRESS($F152,38))="UL"),INDIRECT(ADDRESS($F152,COLUMN())),0),0),IF($G152&gt;0,IF(AND(INDIRECT(ADDRESS($G152,44))=0,INDIRECT(ADDRESS($G152,38))="UL"),INDIRECT(ADDRESS($G152,COLUMN())),0),0),IF($H152&gt;0,IF(AND(INDIRECT(ADDRESS($H152,44))=0,INDIRECT(ADDRESS($H152,38))="UL"),INDIRECT(ADDRESS($H152,COLUMN())),0),0),IF($I152&gt;0,IF(AND(INDIRECT(ADDRESS($I152,44))=0,INDIRECT(ADDRESS($I152,38))="UL"),INDIRECT(ADDRESS($I152,COLUMN())),0),0),IF($J152&gt;0,IF(AND(INDIRECT(ADDRESS($J152,44))=0,INDIRECT(ADDRESS($J152,38))="UL"),INDIRECT(ADDRESS($J152,COLUMN())),0),0),IF($K152&gt;0,IF(AND(INDIRECT(ADDRESS($K152,44))=0,INDIRECT(ADDRESS($K152,38))="UL"),INDIRECT(ADDRESS($K152,COLUMN())),0),0),IF($L152&gt;0,IF(AND(INDIRECT(ADDRESS($L152,44))=0,INDIRECT(ADDRESS($L152,38))="UL"),INDIRECT(ADDRESS($L152,COLUMN())),0),0),IF($M152&gt;0,IF(AND(INDIRECT(ADDRESS($M152,44))=0,INDIRECT(ADDRESS($M152,38))="UL"),INDIRECT(ADDRESS($M152,COLUMN())),0),0))</f>
        <v>0.35597883597883595</v>
      </c>
      <c r="BD152" s="58" cm="1">
        <f t="array" aca="1" ref="BD152" ca="1">SUM(IF($C152&gt;0,IF(AND(INDIRECT(ADDRESS($C152,44))=0,INDIRECT(ADDRESS($C152,38))="UL"),INDIRECT(ADDRESS($C152,COLUMN())),0),0),IF($D152&gt;0,IF(AND(INDIRECT(ADDRESS($D152,44))=0,INDIRECT(ADDRESS($D152,38))="UL"),INDIRECT(ADDRESS($D152,COLUMN())),0),0),IF($E152&gt;0,IF(AND(INDIRECT(ADDRESS($E152,44))=0,INDIRECT(ADDRESS($E152,38))="UL"),INDIRECT(ADDRESS($E152,COLUMN())),0),0),IF($F152&gt;0,IF(AND(INDIRECT(ADDRESS($F152,44))=0,INDIRECT(ADDRESS($F152,38))="UL"),INDIRECT(ADDRESS($F152,COLUMN())),0),0),IF($G152&gt;0,IF(AND(INDIRECT(ADDRESS($G152,44))=0,INDIRECT(ADDRESS($G152,38))="UL"),INDIRECT(ADDRESS($G152,COLUMN())),0),0),IF($H152&gt;0,IF(AND(INDIRECT(ADDRESS($H152,44))=0,INDIRECT(ADDRESS($H152,38))="UL"),INDIRECT(ADDRESS($H152,COLUMN())),0),0),IF($I152&gt;0,IF(AND(INDIRECT(ADDRESS($I152,44))=0,INDIRECT(ADDRESS($I152,38))="UL"),INDIRECT(ADDRESS($I152,COLUMN())),0),0),IF($J152&gt;0,IF(AND(INDIRECT(ADDRESS($J152,44))=0,INDIRECT(ADDRESS($J152,38))="UL"),INDIRECT(ADDRESS($J152,COLUMN())),0),0),IF($K152&gt;0,IF(AND(INDIRECT(ADDRESS($K152,44))=0,INDIRECT(ADDRESS($K152,38))="UL"),INDIRECT(ADDRESS($K152,COLUMN())),0),0),IF($L152&gt;0,IF(AND(INDIRECT(ADDRESS($L152,44))=0,INDIRECT(ADDRESS($L152,38))="UL"),INDIRECT(ADDRESS($L152,COLUMN())),0),0),IF($M152&gt;0,IF(AND(INDIRECT(ADDRESS($M152,44))=0,INDIRECT(ADDRESS($M152,38))="UL"),INDIRECT(ADDRESS($M152,COLUMN())),0),0))</f>
        <v>0.8475485008818342</v>
      </c>
      <c r="BE152" s="57">
        <f t="shared" ca="1" si="105"/>
        <v>0.63830687830687827</v>
      </c>
      <c r="BF152" s="57" cm="1">
        <f t="array" aca="1" ref="BF152" ca="1">SUM(IF($C152&gt;0,IF(INDIRECT(ADDRESS($C152,45))=1,INDIRECT(ADDRESS($C152,52))*INDIRECT(ADDRESS($C152,42))/5,0),0), IF($D152&gt;0,IF(INDIRECT(ADDRESS($D152,45))=1,INDIRECT(ADDRESS($D152,52))*INDIRECT(ADDRESS($D152,42))/5,0),0), IF($E152&gt;0,IF(INDIRECT(ADDRESS($E152,45))=1,INDIRECT(ADDRESS($E152,52))*INDIRECT(ADDRESS($E152,42))/5,0),0), IF($F152&gt;0,IF(INDIRECT(ADDRESS($F152,45))=1,INDIRECT(ADDRESS($F152,52))*INDIRECT(ADDRESS($F152,42))/5,0),0), IF($G152&gt;0,IF(INDIRECT(ADDRESS($G152,45))=1,INDIRECT(ADDRESS($G152,52))*INDIRECT(ADDRESS($G152,42))/5,0),0), IF($H152&gt;0,IF(INDIRECT(ADDRESS($H152,45))=1,INDIRECT(ADDRESS($H152,52))*INDIRECT(ADDRESS($H152,42))/5,0),0)
)*$BF$296/100</f>
        <v>1.6666666666666666E-2</v>
      </c>
      <c r="BG152" s="19"/>
      <c r="BH152" s="57" cm="1">
        <f t="array" aca="1" ref="BH152" ca="1">SUM(IF($C152&gt;0,IF(AND(INDIRECT(ADDRESS($C152,44))=0,INDIRECT(ADDRESS($C152,38))&lt;&gt;"UL"),INDIRECT(ADDRESS($C152,COLUMN()-12)),0),0), IF($D152&gt;0,IF(AND(INDIRECT(ADDRESS($D152,44))=0,INDIRECT(ADDRESS($D152,38))&lt;&gt;"UL"),INDIRECT(ADDRESS($D152,COLUMN()-12)),0),0), IF($E152&gt;0,IF(AND(INDIRECT(ADDRESS($E152,44))=0,INDIRECT(ADDRESS($E152,38))&lt;&gt;"UL"),INDIRECT(ADDRESS($E152,COLUMN()-12)),0),0), IF($F152&gt;0,IF(AND(INDIRECT(ADDRESS($F152,44))=0,INDIRECT(ADDRESS($F152,38))&lt;&gt;"UL"),INDIRECT(ADDRESS($F152,COLUMN()-12)),0),0), IF($G152&gt;0,IF(AND(INDIRECT(ADDRESS($G152,44))=0,INDIRECT(ADDRESS($G152,38))&lt;&gt;"UL"),INDIRECT(ADDRESS($G152,COLUMN()-12)),0),0), IF($H152&gt;0,IF(AND(INDIRECT(ADDRESS($H152,44))=0,INDIRECT(ADDRESS($H152,38))&lt;&gt;"UL"),INDIRECT(ADDRESS($H152,COLUMN()-12)),0),0), IF($I152&gt;0,IF(AND(INDIRECT(ADDRESS($I152,44))=0,INDIRECT(ADDRESS($I152,38))&lt;&gt;"UL"),INDIRECT(ADDRESS($I152,COLUMN()-12)),0),0), IF($J152&gt;0,IF(AND(INDIRECT(ADDRESS($J152,44))=0,INDIRECT(ADDRESS($J152,38))&lt;&gt;"UL"),INDIRECT(ADDRESS($J152,COLUMN()-12)),0),0), IF($K152&gt;0,IF(AND(INDIRECT(ADDRESS($K152,44))=0,INDIRECT(ADDRESS($K152,38))&lt;&gt;"UL"),INDIRECT(ADDRESS($K152,COLUMN()-12)),0),0), IF($L152&gt;0,IF(AND(INDIRECT(ADDRESS($L152,44))=0,INDIRECT(ADDRESS($L152,38))&lt;&gt;"UL"),INDIRECT(ADDRESS($L152,COLUMN()-12)),0),0), IF($M152&gt;0,IF(AND(INDIRECT(ADDRESS($M152,44))=0,INDIRECT(ADDRESS($M152,38))&lt;&gt;"UL"),INDIRECT(ADDRESS($M152,COLUMN()-12)),0),0))</f>
        <v>0</v>
      </c>
      <c r="BI152" s="57" cm="1">
        <f t="array" aca="1" ref="BI152" ca="1">SUM(IF($C152&gt;0,IF(AND(INDIRECT(ADDRESS($C152,44))=0,INDIRECT(ADDRESS($C152,38))&lt;&gt;"UL"),INDIRECT(ADDRESS($C152,COLUMN()-12)),0),0), IF($D152&gt;0,IF(AND(INDIRECT(ADDRESS($D152,44))=0,INDIRECT(ADDRESS($D152,38))&lt;&gt;"UL"),INDIRECT(ADDRESS($D152,COLUMN()-12)),0),0), IF($E152&gt;0,IF(AND(INDIRECT(ADDRESS($E152,44))=0,INDIRECT(ADDRESS($E152,38))&lt;&gt;"UL"),INDIRECT(ADDRESS($E152,COLUMN()-12)),0),0), IF($F152&gt;0,IF(AND(INDIRECT(ADDRESS($F152,44))=0,INDIRECT(ADDRESS($F152,38))&lt;&gt;"UL"),INDIRECT(ADDRESS($F152,COLUMN()-12)),0),0), IF($G152&gt;0,IF(AND(INDIRECT(ADDRESS($G152,44))=0,INDIRECT(ADDRESS($G152,38))&lt;&gt;"UL"),INDIRECT(ADDRESS($G152,COLUMN()-12)),0),0), IF($H152&gt;0,IF(AND(INDIRECT(ADDRESS($H152,44))=0,INDIRECT(ADDRESS($H152,38))&lt;&gt;"UL"),INDIRECT(ADDRESS($H152,COLUMN()-12)),0),0), IF($I152&gt;0,IF(AND(INDIRECT(ADDRESS($I152,44))=0,INDIRECT(ADDRESS($I152,38))&lt;&gt;"UL"),INDIRECT(ADDRESS($I152,COLUMN()-12)),0),0), IF($J152&gt;0,IF(AND(INDIRECT(ADDRESS($J152,44))=0,INDIRECT(ADDRESS($J152,38))&lt;&gt;"UL"),INDIRECT(ADDRESS($J152,COLUMN()-12)),0),0), IF($K152&gt;0,IF(AND(INDIRECT(ADDRESS($K152,44))=0,INDIRECT(ADDRESS($K152,38))&lt;&gt;"UL"),INDIRECT(ADDRESS($K152,COLUMN()-12)),0),0), IF($L152&gt;0,IF(AND(INDIRECT(ADDRESS($L152,44))=0,INDIRECT(ADDRESS($L152,38))&lt;&gt;"UL"),INDIRECT(ADDRESS($L152,COLUMN()-12)),0),0), IF($M152&gt;0,IF(AND(INDIRECT(ADDRESS($M152,44))=0,INDIRECT(ADDRESS($M152,38))&lt;&gt;"UL"),INDIRECT(ADDRESS($M152,COLUMN()-12)),0),0))</f>
        <v>0</v>
      </c>
      <c r="BJ152" s="57" cm="1">
        <f t="array" aca="1" ref="BJ152" ca="1">SUM(IF($C152&gt;0,IF(AND(INDIRECT(ADDRESS($C152,44))=0,INDIRECT(ADDRESS($C152,38))&lt;&gt;"UL"),INDIRECT(ADDRESS($C152,COLUMN()-12)),0),0), IF($D152&gt;0,IF(AND(INDIRECT(ADDRESS($D152,44))=0,INDIRECT(ADDRESS($D152,38))&lt;&gt;"UL"),INDIRECT(ADDRESS($D152,COLUMN()-12)),0),0), IF($E152&gt;0,IF(AND(INDIRECT(ADDRESS($E152,44))=0,INDIRECT(ADDRESS($E152,38))&lt;&gt;"UL"),INDIRECT(ADDRESS($E152,COLUMN()-12)),0),0), IF($F152&gt;0,IF(AND(INDIRECT(ADDRESS($F152,44))=0,INDIRECT(ADDRESS($F152,38))&lt;&gt;"UL"),INDIRECT(ADDRESS($F152,COLUMN()-12)),0),0), IF($G152&gt;0,IF(AND(INDIRECT(ADDRESS($G152,44))=0,INDIRECT(ADDRESS($G152,38))&lt;&gt;"UL"),INDIRECT(ADDRESS($G152,COLUMN()-12)),0),0), IF($H152&gt;0,IF(AND(INDIRECT(ADDRESS($H152,44))=0,INDIRECT(ADDRESS($H152,38))&lt;&gt;"UL"),INDIRECT(ADDRESS($H152,COLUMN()-12)),0),0), IF($I152&gt;0,IF(AND(INDIRECT(ADDRESS($I152,44))=0,INDIRECT(ADDRESS($I152,38))&lt;&gt;"UL"),INDIRECT(ADDRESS($I152,COLUMN()-12)),0),0), IF($J152&gt;0,IF(AND(INDIRECT(ADDRESS($J152,44))=0,INDIRECT(ADDRESS($J152,38))&lt;&gt;"UL"),INDIRECT(ADDRESS($J152,COLUMN()-12)),0),0), IF($K152&gt;0,IF(AND(INDIRECT(ADDRESS($K152,44))=0,INDIRECT(ADDRESS($K152,38))&lt;&gt;"UL"),INDIRECT(ADDRESS($K152,COLUMN()-12)),0),0), IF($L152&gt;0,IF(AND(INDIRECT(ADDRESS($L152,44))=0,INDIRECT(ADDRESS($L152,38))&lt;&gt;"UL"),INDIRECT(ADDRESS($L152,COLUMN()-12)),0),0), IF($M152&gt;0,IF(AND(INDIRECT(ADDRESS($M152,44))=0,INDIRECT(ADDRESS($M152,38))&lt;&gt;"UL"),INDIRECT(ADDRESS($M152,COLUMN()-12)),0),0))</f>
        <v>0</v>
      </c>
      <c r="BK152" s="57">
        <f t="shared" ca="1" si="106"/>
        <v>0</v>
      </c>
      <c r="BL152" s="58">
        <f t="shared" ca="1" si="107"/>
        <v>0</v>
      </c>
      <c r="BM152" s="57" cm="1">
        <f t="array" aca="1" ref="BM152" ca="1">SUM(IF($C152&gt;0,IF(AND(INDIRECT(ADDRESS($C152,44))=0,INDIRECT(ADDRESS($C152,38))&lt;&gt;"UL"),INDIRECT(ADDRESS($C152,COLUMN()-12)),0),0), IF($D152&gt;0,IF(AND(INDIRECT(ADDRESS($D152,44))=0,INDIRECT(ADDRESS($D152,38))&lt;&gt;"UL"),INDIRECT(ADDRESS($D152,COLUMN()-12)),0),0), IF($E152&gt;0,IF(AND(INDIRECT(ADDRESS($E152,44))=0,INDIRECT(ADDRESS($E152,38))&lt;&gt;"UL"),INDIRECT(ADDRESS($E152,COLUMN()-12)),0),0), IF($F152&gt;0,IF(AND(INDIRECT(ADDRESS($F152,44))=0,INDIRECT(ADDRESS($F152,38))&lt;&gt;"UL"),INDIRECT(ADDRESS($F152,COLUMN()-12)),0),0), IF($G152&gt;0,IF(AND(INDIRECT(ADDRESS($G152,44))=0,INDIRECT(ADDRESS($G152,38))&lt;&gt;"UL"),INDIRECT(ADDRESS($G152,COLUMN()-12)),0),0), IF($H152&gt;0,IF(AND(INDIRECT(ADDRESS($H152,44))=0,INDIRECT(ADDRESS($H152,38))&lt;&gt;"UL"),INDIRECT(ADDRESS($H152,COLUMN()-12)),0),0), IF($I152&gt;0,IF(AND(INDIRECT(ADDRESS($I152,44))=0,INDIRECT(ADDRESS($I152,38))&lt;&gt;"UL"),INDIRECT(ADDRESS($I152,COLUMN()-12)),0),0), IF($J152&gt;0,IF(AND(INDIRECT(ADDRESS($J152,44))=0,INDIRECT(ADDRESS($J152,38))&lt;&gt;"UL"),INDIRECT(ADDRESS($J152,COLUMN()-12)),0),0), IF($K152&gt;0,IF(AND(INDIRECT(ADDRESS($K152,44))=0,INDIRECT(ADDRESS($K152,38))&lt;&gt;"UL"),INDIRECT(ADDRESS($K152,COLUMN()-11)),0),0), IF($L152&gt;0,IF(AND(INDIRECT(ADDRESS($L152,44))=0,INDIRECT(ADDRESS($L152,38))&lt;&gt;"UL"),INDIRECT(ADDRESS($L152,COLUMN()-11)),0),0), IF($M152&gt;0,IF(AND(INDIRECT(ADDRESS($M152,44))=0,INDIRECT(ADDRESS($M152,38))&lt;&gt;"UL"),INDIRECT(ADDRESS($M152,COLUMN()-11)),0),0))</f>
        <v>0</v>
      </c>
      <c r="BN152" s="57" cm="1">
        <f t="array" aca="1" ref="BN152" ca="1">SUM(IF($C152&gt;0,IF(AND(INDIRECT(ADDRESS($C152,44))=0,INDIRECT(ADDRESS($C152,38))&lt;&gt;"UL"),INDIRECT(ADDRESS($C152,COLUMN()-12)),0),0), IF($D152&gt;0,IF(AND(INDIRECT(ADDRESS($D152,44))=0,INDIRECT(ADDRESS($D152,38))&lt;&gt;"UL"),INDIRECT(ADDRESS($D152,COLUMN()-12)),0),0), IF($E152&gt;0,IF(AND(INDIRECT(ADDRESS($E152,44))=0,INDIRECT(ADDRESS($E152,38))&lt;&gt;"UL"),INDIRECT(ADDRESS($E152,COLUMN()-12)),0),0), IF($F152&gt;0,IF(AND(INDIRECT(ADDRESS($F152,44))=0,INDIRECT(ADDRESS($F152,38))&lt;&gt;"UL"),INDIRECT(ADDRESS($F152,COLUMN()-12)),0),0), IF($G152&gt;0,IF(AND(INDIRECT(ADDRESS($G152,44))=0,INDIRECT(ADDRESS($G152,38))&lt;&gt;"UL"),INDIRECT(ADDRESS($G152,COLUMN()-12)),0),0), IF($H152&gt;0,IF(AND(INDIRECT(ADDRESS($H152,44))=0,INDIRECT(ADDRESS($H152,38))&lt;&gt;"UL"),INDIRECT(ADDRESS($H152,COLUMN()-12)),0),0), IF($I152&gt;0,IF(AND(INDIRECT(ADDRESS($I152,44))=0,INDIRECT(ADDRESS($I152,38))&lt;&gt;"UL"),INDIRECT(ADDRESS($I152,COLUMN()-12)),0),0), IF($J152&gt;0,IF(AND(INDIRECT(ADDRESS($J152,44))=0,INDIRECT(ADDRESS($J152,38))&lt;&gt;"UL"),INDIRECT(ADDRESS($J152,COLUMN()-12)),0),0), IF($K152&gt;0,IF(AND(INDIRECT(ADDRESS($K152,44))=0,INDIRECT(ADDRESS($K152,38))&lt;&gt;"UL"),INDIRECT(ADDRESS($K152,COLUMN()-11)),0),0), IF($L152&gt;0,IF(AND(INDIRECT(ADDRESS($L152,44))=0,INDIRECT(ADDRESS($L152,38))&lt;&gt;"UL"),INDIRECT(ADDRESS($L152,COLUMN()-11)),0),0), IF($M152&gt;0,IF(AND(INDIRECT(ADDRESS($M152,44))=0,INDIRECT(ADDRESS($M152,38))&lt;&gt;"UL"),INDIRECT(ADDRESS($M152,COLUMN()-11)),0),0))</f>
        <v>0</v>
      </c>
      <c r="BO152" s="57" cm="1">
        <f t="array" aca="1" ref="BO152" ca="1">SUM(IF($C152&gt;0,IF(AND(INDIRECT(ADDRESS($C152,44))=0,INDIRECT(ADDRESS($C152,38))&lt;&gt;"UL"),INDIRECT(ADDRESS($C152,COLUMN()-12)),0),0), IF($D152&gt;0,IF(AND(INDIRECT(ADDRESS($D152,44))=0,INDIRECT(ADDRESS($D152,38))&lt;&gt;"UL"),INDIRECT(ADDRESS($D152,COLUMN()-12)),0),0), IF($E152&gt;0,IF(AND(INDIRECT(ADDRESS($E152,44))=0,INDIRECT(ADDRESS($E152,38))&lt;&gt;"UL"),INDIRECT(ADDRESS($E152,COLUMN()-12)),0),0), IF($F152&gt;0,IF(AND(INDIRECT(ADDRESS($F152,44))=0,INDIRECT(ADDRESS($F152,38))&lt;&gt;"UL"),INDIRECT(ADDRESS($F152,COLUMN()-12)),0),0), IF($G152&gt;0,IF(AND(INDIRECT(ADDRESS($G152,44))=0,INDIRECT(ADDRESS($G152,38))&lt;&gt;"UL"),INDIRECT(ADDRESS($G152,COLUMN()-12)),0),0), IF($H152&gt;0,IF(AND(INDIRECT(ADDRESS($H152,44))=0,INDIRECT(ADDRESS($H152,38))&lt;&gt;"UL"),INDIRECT(ADDRESS($H152,COLUMN()-12)),0),0), IF($I152&gt;0,IF(AND(INDIRECT(ADDRESS($I152,44))=0,INDIRECT(ADDRESS($I152,38))&lt;&gt;"UL"),INDIRECT(ADDRESS($I152,COLUMN()-12)),0),0), IF($J152&gt;0,IF(AND(INDIRECT(ADDRESS($J152,44))=0,INDIRECT(ADDRESS($J152,38))&lt;&gt;"UL"),INDIRECT(ADDRESS($J152,COLUMN()-12)),0),0), IF($K152&gt;0,IF(AND(INDIRECT(ADDRESS($K152,44))=0,INDIRECT(ADDRESS($K152,38))&lt;&gt;"UL"),INDIRECT(ADDRESS($K152,COLUMN()-11)),0),0), IF($L152&gt;0,IF(AND(INDIRECT(ADDRESS($L152,44))=0,INDIRECT(ADDRESS($L152,38))&lt;&gt;"UL"),INDIRECT(ADDRESS($L152,COLUMN()-11)),0),0), IF($M152&gt;0,IF(AND(INDIRECT(ADDRESS($M152,44))=0,INDIRECT(ADDRESS($M152,38))&lt;&gt;"UL"),INDIRECT(ADDRESS($M152,COLUMN()-11)),0),0))</f>
        <v>0</v>
      </c>
      <c r="BP152" s="57" cm="1">
        <f t="array" aca="1" ref="BP152" ca="1">SUM(IF($C152&gt;0,IF(AND(INDIRECT(ADDRESS($C152,44))=0,INDIRECT(ADDRESS($C152,38))&lt;&gt;"UL"),INDIRECT(ADDRESS($C152,COLUMN()-12)),0),0), IF($D152&gt;0,IF(AND(INDIRECT(ADDRESS($D152,44))=0,INDIRECT(ADDRESS($D152,38))&lt;&gt;"UL"),INDIRECT(ADDRESS($D152,COLUMN()-12)),0),0), IF($E152&gt;0,IF(AND(INDIRECT(ADDRESS($E152,44))=0,INDIRECT(ADDRESS($E152,38))&lt;&gt;"UL"),INDIRECT(ADDRESS($E152,COLUMN()-12)),0),0), IF($F152&gt;0,IF(AND(INDIRECT(ADDRESS($F152,44))=0,INDIRECT(ADDRESS($F152,38))&lt;&gt;"UL"),INDIRECT(ADDRESS($F152,COLUMN()-12)),0),0), IF($G152&gt;0,IF(AND(INDIRECT(ADDRESS($G152,44))=0,INDIRECT(ADDRESS($G152,38))&lt;&gt;"UL"),INDIRECT(ADDRESS($G152,COLUMN()-12)),0),0), IF($H152&gt;0,IF(AND(INDIRECT(ADDRESS($H152,44))=0,INDIRECT(ADDRESS($H152,38))&lt;&gt;"UL"),INDIRECT(ADDRESS($H152,COLUMN()-12)),0),0), IF($I152&gt;0,IF(AND(INDIRECT(ADDRESS($I152,44))=0,INDIRECT(ADDRESS($I152,38))&lt;&gt;"UL"),INDIRECT(ADDRESS($I152,COLUMN()-12)),0),0), IF($J152&gt;0,IF(AND(INDIRECT(ADDRESS($J152,44))=0,INDIRECT(ADDRESS($J152,38))&lt;&gt;"UL"),INDIRECT(ADDRESS($J152,COLUMN()-12)),0),0), IF($K152&gt;0,IF(AND(INDIRECT(ADDRESS($K152,44))=0,INDIRECT(ADDRESS($K152,38))&lt;&gt;"UL"),INDIRECT(ADDRESS($K152,COLUMN()-11)),0),0), IF($L152&gt;0,IF(AND(INDIRECT(ADDRESS($L152,44))=0,INDIRECT(ADDRESS($L152,38))&lt;&gt;"UL"),INDIRECT(ADDRESS($L152,COLUMN()-11)),0),0), IF($M152&gt;0,IF(AND(INDIRECT(ADDRESS($M152,44))=0,INDIRECT(ADDRESS($M152,38))&lt;&gt;"UL"),INDIRECT(ADDRESS($M152,COLUMN()-11)),0),0))</f>
        <v>0</v>
      </c>
      <c r="BQ152" s="57">
        <f t="shared" ca="1" si="108"/>
        <v>0</v>
      </c>
      <c r="BR152" s="161">
        <f t="shared" ca="1" si="109"/>
        <v>75.082365054144205</v>
      </c>
      <c r="BS152" s="56"/>
      <c r="BT152" s="56">
        <f t="shared" ca="1" si="110"/>
        <v>3.6215968960187426</v>
      </c>
      <c r="BU152" s="77">
        <f t="shared" ca="1" si="111"/>
        <v>0.12488265158685319</v>
      </c>
      <c r="BV152" s="57" t="s">
        <v>33</v>
      </c>
      <c r="BW152" s="57" cm="1">
        <f t="array" aca="1" ref="BW152" ca="1">SUM(IF($C152&gt;0,IF(AND(INDIRECT(ADDRESS($C152,44))=0,INDIRECT(ADDRESS($C152,38))="UL",ISERROR(SEARCH("Rear",INDIRECT(ADDRESS($C152,33)))),ISERROR(SEARCH("Side",INDIRECT(ADDRESS($C152,33))))),INDIRECT(ADDRESS($C152,COLUMN())),0),0),IF($D152&gt;0,IF(AND(INDIRECT(ADDRESS($D152,44))=0,INDIRECT(ADDRESS($D152,38))="UL",ISERROR(SEARCH("Rear",INDIRECT(ADDRESS($D152,33)))),ISERROR(SEARCH("Side",INDIRECT(ADDRESS($D152,33))))),INDIRECT(ADDRESS($D152,COLUMN())),0),0),IF($E152&gt;0,IF(AND(INDIRECT(ADDRESS($E152,44))=0,INDIRECT(ADDRESS($E152,38))="UL",ISERROR(SEARCH("Rear",INDIRECT(ADDRESS($E152,33)))),ISERROR(SEARCH("Side",INDIRECT(ADDRESS($E152,33))))),INDIRECT(ADDRESS($E152,COLUMN())),0),0),IF($F152&gt;0,IF(AND(INDIRECT(ADDRESS($F152,44))=0,INDIRECT(ADDRESS($F152,38))="UL",ISERROR(SEARCH("Rear",INDIRECT(ADDRESS($F152,33)))),ISERROR(SEARCH("Side",INDIRECT(ADDRESS($F152,33))))),INDIRECT(ADDRESS($F152,COLUMN())),0),0),IF($G152&gt;0,IF(AND(INDIRECT(ADDRESS($G152,44))=0,INDIRECT(ADDRESS($G152,38))="UL",ISERROR(SEARCH("Rear",INDIRECT(ADDRESS($G152,33)))),ISERROR(SEARCH("Side",INDIRECT(ADDRESS($G152,33))))),INDIRECT(ADDRESS($G152,COLUMN())),0),0),IF($H152&gt;0,IF(AND(INDIRECT(ADDRESS($H152,44))=0,INDIRECT(ADDRESS($H152,38))="UL",ISERROR(SEARCH("Rear",INDIRECT(ADDRESS($H152,33)))),ISERROR(SEARCH("Side",INDIRECT(ADDRESS($H152,33))))),INDIRECT(ADDRESS($H152,COLUMN())),0),0),IF($I152&gt;0,IF(AND(INDIRECT(ADDRESS($I152,44))=0,INDIRECT(ADDRESS($I152,38))="UL",ISERROR(SEARCH("Rear",INDIRECT(ADDRESS($I152,33)))),ISERROR(SEARCH("Side",INDIRECT(ADDRESS($I152,33))))),INDIRECT(ADDRESS($I152,COLUMN())),0),0),IF($J152&gt;0,IF(AND(INDIRECT(ADDRESS($J152,44))=0,INDIRECT(ADDRESS($J152,38))="UL",ISERROR(SEARCH("Rear",INDIRECT(ADDRESS($J152,33)))),ISERROR(SEARCH("Side",INDIRECT(ADDRESS($J152,33))))),INDIRECT(ADDRESS($J152,COLUMN())),0),0),IF($K152&gt;0,IF(AND(INDIRECT(ADDRESS($K152,44))=0,INDIRECT(ADDRESS($K152,38))="UL",ISERROR(SEARCH("Rear",INDIRECT(ADDRESS($K152,33)))),ISERROR(SEARCH("Side",INDIRECT(ADDRESS($K152,33))))),INDIRECT(ADDRESS($K152,COLUMN())),0),0),IF($L152&gt;0,IF(AND(INDIRECT(ADDRESS($L152,44))=0,INDIRECT(ADDRESS($L152,38))="UL",ISERROR(SEARCH("Rear",INDIRECT(ADDRESS($L152,33)))),ISERROR(SEARCH("Side",INDIRECT(ADDRESS($L152,33))))),INDIRECT(ADDRESS($L152,COLUMN())),0),0),IF($M152&gt;0,IF(AND(INDIRECT(ADDRESS($M152,44))=0,INDIRECT(ADDRESS($M152,38))="UL",ISERROR(SEARCH("Rear",INDIRECT(ADDRESS($M152,33)))),ISERROR(SEARCH("Side",INDIRECT(ADDRESS($M152,33))))),INDIRECT(ADDRESS($M152,COLUMN())),0),0))</f>
        <v>0.94444444444444442</v>
      </c>
      <c r="BX152" s="57">
        <f t="shared" ca="1" si="112"/>
        <v>1.3333333333333333</v>
      </c>
      <c r="BY152" s="57" cm="1">
        <f t="array" aca="1" ref="BY152" ca="1">SUM(IF($C152&gt;0,IF(AND(INDIRECT(ADDRESS($C152,44))=0,INDIRECT(ADDRESS($C152,38))="UL"),INDIRECT(ADDRESS($C152,COLUMN())),0),0),IF($D152&gt;0,IF(AND(INDIRECT(ADDRESS($D152,44))=0,INDIRECT(ADDRESS($D152,38))="UL"),INDIRECT(ADDRESS($D152,COLUMN())),0),0),IF($E152&gt;0,IF(AND(INDIRECT(ADDRESS($E152,44))=0,INDIRECT(ADDRESS($E152,38))="UL"),INDIRECT(ADDRESS($E152,COLUMN())),0),0),IF($F152&gt;0,IF(AND(INDIRECT(ADDRESS($F152,44))=0,INDIRECT(ADDRESS($F152,38))="UL"),INDIRECT(ADDRESS($F152,COLUMN())),0),0),IF($G152&gt;0,IF(AND(INDIRECT(ADDRESS($G152,44))=0,INDIRECT(ADDRESS($G152,38))="UL"),INDIRECT(ADDRESS($G152,COLUMN())),0),0),IF($H152&gt;0,IF(AND(INDIRECT(ADDRESS($H152,44))=0,INDIRECT(ADDRESS($H152,38))="UL"),INDIRECT(ADDRESS($H152,COLUMN())),0),0),IF($I152&gt;0,IF(AND(INDIRECT(ADDRESS($I152,44))=0,INDIRECT(ADDRESS($I152,38))="UL"),INDIRECT(ADDRESS($I152,COLUMN())),0),0),IF($J152&gt;0,IF(AND(INDIRECT(ADDRESS($J152,44))=0,INDIRECT(ADDRESS($J152,38))="UL"),INDIRECT(ADDRESS($J152,COLUMN())),0),0),IF($K152&gt;0,IF(AND(INDIRECT(ADDRESS($K152,44))=0,INDIRECT(ADDRESS($K152,38))="UL"),INDIRECT(ADDRESS($K152,COLUMN())),0),0),IF($L152&gt;0,IF(AND(INDIRECT(ADDRESS($L152,44))=0,INDIRECT(ADDRESS($L152,38))="UL"),INDIRECT(ADDRESS($L152,COLUMN())),0),0),IF($M152&gt;0,IF(AND(INDIRECT(ADDRESS($M152,44))=0,INDIRECT(ADDRESS($M152,38))="UL"),INDIRECT(ADDRESS($M152,COLUMN())),0),0))</f>
        <v>0.56090534979423867</v>
      </c>
      <c r="BZ152" s="57" cm="1">
        <f t="array" aca="1" ref="BZ152" ca="1">SUM(IF($C152&gt;0,IF(AND(INDIRECT(ADDRESS($C152,44))=0,INDIRECT(ADDRESS($C152,38))="UL"),INDIRECT(ADDRESS($C152,COLUMN())),0),0),IF($D152&gt;0,IF(AND(INDIRECT(ADDRESS($D152,44))=0,INDIRECT(ADDRESS($D152,38))="UL"),INDIRECT(ADDRESS($D152,COLUMN())),0),0),IF($E152&gt;0,IF(AND(INDIRECT(ADDRESS($E152,44))=0,INDIRECT(ADDRESS($E152,38))="UL"),INDIRECT(ADDRESS($E152,COLUMN())),0),0),IF($F152&gt;0,IF(AND(INDIRECT(ADDRESS($F152,44))=0,INDIRECT(ADDRESS($F152,38))="UL"),INDIRECT(ADDRESS($F152,COLUMN())),0),0),IF($G152&gt;0,IF(AND(INDIRECT(ADDRESS($G152,44))=0,INDIRECT(ADDRESS($G152,38))="UL"),INDIRECT(ADDRESS($G152,COLUMN())),0),0),IF($H152&gt;0,IF(AND(INDIRECT(ADDRESS($H152,44))=0,INDIRECT(ADDRESS($H152,38))="UL"),INDIRECT(ADDRESS($H152,COLUMN())),0),0),IF($I152&gt;0,IF(AND(INDIRECT(ADDRESS($I152,44))=0,INDIRECT(ADDRESS($I152,38))="UL"),INDIRECT(ADDRESS($I152,COLUMN())),0),0),IF($J152&gt;0,IF(AND(INDIRECT(ADDRESS($J152,44))=0,INDIRECT(ADDRESS($J152,38))="UL"),INDIRECT(ADDRESS($J152,COLUMN())),0),0),IF($K152&gt;0,IF(AND(INDIRECT(ADDRESS($K152,44))=0,INDIRECT(ADDRESS($K152,38))="UL"),INDIRECT(ADDRESS($K152,COLUMN())),0),0),IF($L152&gt;0,IF(AND(INDIRECT(ADDRESS($L152,44))=0,INDIRECT(ADDRESS($L152,38))="UL"),INDIRECT(ADDRESS($L152,COLUMN())),0),0),IF($M152&gt;0,IF(AND(INDIRECT(ADDRESS($M152,44))=0,INDIRECT(ADDRESS($M152,38))="UL"),INDIRECT(ADDRESS($M152,COLUMN())),0),0))</f>
        <v>0.76131687242798352</v>
      </c>
      <c r="CA152" s="57">
        <f t="shared" ca="1" si="113"/>
        <v>0.56090534979423867</v>
      </c>
      <c r="CB152" s="57" cm="1">
        <f t="array" aca="1" ref="CB152" ca="1">SUM(IF($C152&gt;0,IF(AND(INDIRECT(ADDRESS($C152,44))=0,INDIRECT(ADDRESS($C152,38))&lt;&gt;"UL"),INDIRECT(ADDRESS($C152,COLUMN())),0),0),IF($D152&gt;0,IF(AND(INDIRECT(ADDRESS($D152,44))=0,INDIRECT(ADDRESS($D152,38))&lt;&gt;"UL"),INDIRECT(ADDRESS($D152,COLUMN())),0),0),IF($E152&gt;0,IF(AND(INDIRECT(ADDRESS($E152,44))=0,INDIRECT(ADDRESS($E152,38))&lt;&gt;"UL"),INDIRECT(ADDRESS($E152,COLUMN())),0),0),IF($F152&gt;0,IF(AND(INDIRECT(ADDRESS($F152,44))=0,INDIRECT(ADDRESS($F152,38))&lt;&gt;"UL"),INDIRECT(ADDRESS($F152,COLUMN())),0),0),IF($G152&gt;0,IF(AND(INDIRECT(ADDRESS($G152,44))=0,INDIRECT(ADDRESS($G152,38))&lt;&gt;"UL"),INDIRECT(ADDRESS($G152,COLUMN())),0),0),IF($H152&gt;0,IF(AND(INDIRECT(ADDRESS($H152,44))=0,INDIRECT(ADDRESS($H152,38))&lt;&gt;"UL"),INDIRECT(ADDRESS($H152,COLUMN())),0),0),IF($I152&gt;0,IF(AND(INDIRECT(ADDRESS($I152,44))=0,INDIRECT(ADDRESS($I152,38))&lt;&gt;"UL"),INDIRECT(ADDRESS($I152,COLUMN())),0),0),IF($J152&gt;0,IF(AND(INDIRECT(ADDRESS($J152,44))=0,INDIRECT(ADDRESS($J152,38))&lt;&gt;"UL"),INDIRECT(ADDRESS($J152,COLUMN())),0),0),IF($K152&gt;0,IF(AND(INDIRECT(ADDRESS($K152,44))=0,INDIRECT(ADDRESS($K152,38))&lt;&gt;"UL"),INDIRECT(ADDRESS($K152,COLUMN())),0),0),IF($L152&gt;0,IF(AND(INDIRECT(ADDRESS($L152,44))=0,INDIRECT(ADDRESS($L152,38))&lt;&gt;"UL"),INDIRECT(ADDRESS($L152,COLUMN())),0),0),IF($M152&gt;0,IF(AND(INDIRECT(ADDRESS($M152,44))=0,INDIRECT(ADDRESS($M152,38))&lt;&gt;"UL"),INDIRECT(ADDRESS($M152,COLUMN())),0),0))</f>
        <v>0</v>
      </c>
      <c r="CC152" s="57">
        <f t="shared" ca="1" si="114"/>
        <v>0</v>
      </c>
      <c r="CD152" s="57" cm="1">
        <f t="array" aca="1" ref="CD152" ca="1">SUM(IF($C152&gt;0,IF(AND(INDIRECT(ADDRESS($C152,44))=0,INDIRECT(ADDRESS($C152,38))&lt;&gt;"UL"),INDIRECT(ADDRESS($C152,COLUMN())),0),0),IF($D152&gt;0,IF(AND(INDIRECT(ADDRESS($D152,44))=0,INDIRECT(ADDRESS($D152,38))&lt;&gt;"UL"),INDIRECT(ADDRESS($D152,COLUMN())),0),0),IF($E152&gt;0,IF(AND(INDIRECT(ADDRESS($E152,44))=0,INDIRECT(ADDRESS($E152,38))&lt;&gt;"UL"),INDIRECT(ADDRESS($E152,COLUMN())),0),0),IF($F152&gt;0,IF(AND(INDIRECT(ADDRESS($F152,44))=0,INDIRECT(ADDRESS($F152,38))&lt;&gt;"UL"),INDIRECT(ADDRESS($F152,COLUMN())),0),0),IF($G152&gt;0,IF(AND(INDIRECT(ADDRESS($G152,44))=0,INDIRECT(ADDRESS($G152,38))&lt;&gt;"UL"),INDIRECT(ADDRESS($G152,COLUMN())),0),0),IF($H152&gt;0,IF(AND(INDIRECT(ADDRESS($H152,44))=0,INDIRECT(ADDRESS($H152,38))&lt;&gt;"UL"),INDIRECT(ADDRESS($H152,COLUMN())),0),0),IF($I152&gt;0,IF(AND(INDIRECT(ADDRESS($I152,44))=0,INDIRECT(ADDRESS($I152,38))&lt;&gt;"UL"),INDIRECT(ADDRESS($I152,COLUMN())),0),0),IF($J152&gt;0,IF(AND(INDIRECT(ADDRESS($J152,44))=0,INDIRECT(ADDRESS($J152,38))&lt;&gt;"UL"),INDIRECT(ADDRESS($J152,COLUMN())),0),0),IF($K152&gt;0,IF(AND(INDIRECT(ADDRESS($K152,44))=0,INDIRECT(ADDRESS($K152,38))&lt;&gt;"UL"),INDIRECT(ADDRESS($K152,COLUMN())),0),0),IF($L152&gt;0,IF(AND(INDIRECT(ADDRESS($L152,44))=0,INDIRECT(ADDRESS($L152,38))&lt;&gt;"UL"),INDIRECT(ADDRESS($L152,COLUMN())),0),0),IF($M152&gt;0,IF(AND(INDIRECT(ADDRESS($M152,44))=0,INDIRECT(ADDRESS($M152,38))&lt;&gt;"UL"),INDIRECT(ADDRESS($M152,COLUMN())),0),0))</f>
        <v>0</v>
      </c>
      <c r="CE152" s="57" cm="1">
        <f t="array" aca="1" ref="CE152" ca="1">SUM(IF($C152&gt;0,IF(AND(INDIRECT(ADDRESS($C152,44))=0,INDIRECT(ADDRESS($C152,38))&lt;&gt;"UL"),INDIRECT(ADDRESS($C152,COLUMN())),0),0),IF($D152&gt;0,IF(AND(INDIRECT(ADDRESS($D152,44))=0,INDIRECT(ADDRESS($D152,38))&lt;&gt;"UL"),INDIRECT(ADDRESS($D152,COLUMN())),0),0),IF($E152&gt;0,IF(AND(INDIRECT(ADDRESS($E152,44))=0,INDIRECT(ADDRESS($E152,38))&lt;&gt;"UL"),INDIRECT(ADDRESS($E152,COLUMN())),0),0),IF($F152&gt;0,IF(AND(INDIRECT(ADDRESS($F152,44))=0,INDIRECT(ADDRESS($F152,38))&lt;&gt;"UL"),INDIRECT(ADDRESS($F152,COLUMN())),0),0),IF($G152&gt;0,IF(AND(INDIRECT(ADDRESS($G152,44))=0,INDIRECT(ADDRESS($G152,38))&lt;&gt;"UL"),INDIRECT(ADDRESS($G152,COLUMN())),0),0),IF($H152&gt;0,IF(AND(INDIRECT(ADDRESS($H152,44))=0,INDIRECT(ADDRESS($H152,38))&lt;&gt;"UL"),INDIRECT(ADDRESS($H152,COLUMN())),0),0),IF($I152&gt;0,IF(AND(INDIRECT(ADDRESS($I152,44))=0,INDIRECT(ADDRESS($I152,38))&lt;&gt;"UL"),INDIRECT(ADDRESS($I152,COLUMN())),0),0),IF($J152&gt;0,IF(AND(INDIRECT(ADDRESS($J152,44))=0,INDIRECT(ADDRESS($J152,38))&lt;&gt;"UL"),INDIRECT(ADDRESS($J152,COLUMN())),0),0),IF($K152&gt;0,IF(AND(INDIRECT(ADDRESS($K152,44))=0,INDIRECT(ADDRESS($K152,38))&lt;&gt;"UL"),INDIRECT(ADDRESS($K152,COLUMN())),0),0),IF($L152&gt;0,IF(AND(INDIRECT(ADDRESS($L152,44))=0,INDIRECT(ADDRESS($L152,38))&lt;&gt;"UL"),INDIRECT(ADDRESS($L152,COLUMN())),0),0),IF($M152&gt;0,IF(AND(INDIRECT(ADDRESS($M152,44))=0,INDIRECT(ADDRESS($M152,38))&lt;&gt;"UL"),INDIRECT(ADDRESS($M152,COLUMN())),0),0))</f>
        <v>0</v>
      </c>
      <c r="CF152" s="57">
        <f t="shared" ca="1" si="115"/>
        <v>0</v>
      </c>
      <c r="CG152" s="57">
        <f t="shared" ca="1" si="116"/>
        <v>2.8471207927544326</v>
      </c>
      <c r="CH152" s="57">
        <f t="shared" ca="1" si="117"/>
        <v>9.8176579060497676E-2</v>
      </c>
      <c r="CI152" s="19">
        <f t="shared" ca="1" si="118"/>
        <v>14.140311387005728</v>
      </c>
      <c r="CJ152" s="19"/>
      <c r="CK152" s="57" cm="1">
        <f t="array" aca="1" ref="CK152" ca="1">IF(AU152="S", SUM(IF($C152&gt;0,IF(INDIRECT(ADDRESS($C152,43))&lt;&gt;1,INDIRECT(ADDRESS($C152,48)),0),0), IF($D152&gt;0,IF(INDIRECT(ADDRESS($D152,43))&lt;&gt;1,INDIRECT(ADDRESS($D152,48)),0),0), IF($E152&gt;0,IF(INDIRECT(ADDRESS($E152,43))&lt;&gt;1,INDIRECT(ADDRESS($E152,48)),0),0), IF($F152&gt;0,IF(INDIRECT(ADDRESS($F152,43))&lt;&gt;1,INDIRECT(ADDRESS($F152,48)),0),0), IF($G152&gt;0,IF(INDIRECT(ADDRESS($G152,43))&lt;&gt;1,INDIRECT(ADDRESS($G152,48)),0),0), IF($H152&gt;0,IF(INDIRECT(ADDRESS($H152,43))&lt;&gt;1,INDIRECT(ADDRESS($H152,48)),0),0), IF($I152&gt;0,IF(INDIRECT(ADDRESS($I152,43))&lt;&gt;1,INDIRECT(ADDRESS($I152,48)),0),0), IF($J152&gt;0,IF(INDIRECT(ADDRESS($J152,43))&lt;&gt;1,INDIRECT(ADDRESS($J152,48)),0),0), IF($K152&gt;0,IF(INDIRECT(ADDRESS($K152,43))&lt;&gt;1,INDIRECT(ADDRESS($K152,48)),0),0), IF($L152&gt;0,IF(INDIRECT(ADDRESS($L152,43))&lt;&gt;1,INDIRECT(ADDRESS($L152,48)),0),0), IF($M152&gt;0,IF(INDIRECT(ADDRESS($M152,43))&lt;&gt;1,INDIRECT(ADDRESS($M152,48)),0),0)), IF(AU152="L",SUM(IF($C152&gt;0,IF(INDIRECT(ADDRESS($C152,43))&lt;&gt;1,INDIRECT(ADDRESS($C152,50)),0),0), IF($D152&gt;0,IF(INDIRECT(ADDRESS($D152,43))&lt;&gt;1,INDIRECT(ADDRESS($D152,50)),0),0), IF($E152&gt;0,IF(INDIRECT(ADDRESS($E152,43))&lt;&gt;1,INDIRECT(ADDRESS($E152,50)),0),0), IF($F152&gt;0,IF(INDIRECT(ADDRESS($F152,43))&lt;&gt;1,INDIRECT(ADDRESS($F152,50)),0),0), IF($G152&gt;0,IF(INDIRECT(ADDRESS($G152,43))&lt;&gt;1,INDIRECT(ADDRESS($G152,50)),0),0), IF($G152&gt;0,IF(INDIRECT(ADDRESS($G152,43))&lt;&gt;1,INDIRECT(ADDRESS($G152,50)),0),0), IF($H152&gt;0,IF(INDIRECT(ADDRESS($H152,43))&lt;&gt;1,INDIRECT(ADDRESS($H152,50)),0),0), IF($I152&gt;0,IF(INDIRECT(ADDRESS($I152,43))&lt;&gt;1,INDIRECT(ADDRESS($I152,50)),0),0), IF($J152&gt;0,IF(INDIRECT(ADDRESS($J152,43))&lt;&gt;1,INDIRECT(ADDRESS($J152,50)),0),0), IF($K152&gt;0,IF(INDIRECT(ADDRESS($K152,43))&lt;&gt;1,INDIRECT(ADDRESS($K152,50)),0),0), IF($L152&gt;0,IF(INDIRECT(ADDRESS($L152,43))&lt;&gt;1,INDIRECT(ADDRESS($L152,50)),0),0), IF($M152&gt;0,IF(INDIRECT(ADDRESS($M152,43))&lt;&gt;1,INDIRECT(ADDRESS($M152,50)),0),0)), SUM(IF($C152&gt;0,IF(INDIRECT(ADDRESS($C152,43))&lt;&gt;1,INDIRECT(ADDRESS($C152,49)),0),0), IF($D152&gt;0,IF(INDIRECT(ADDRESS($D152,43))&lt;&gt;1,INDIRECT(ADDRESS($D152,49)),0),0), IF($E152&gt;0,IF(INDIRECT(ADDRESS($E152,43))&lt;&gt;1,INDIRECT(ADDRESS($E152,49)),0),0), IF($F152&gt;0,IF(INDIRECT(ADDRESS($F152,43))&lt;&gt;1,INDIRECT(ADDRESS($F152,49)),0),0), IF($G152&gt;0,IF(INDIRECT(ADDRESS($G152,43))&lt;&gt;1,INDIRECT(ADDRESS($G152,49)),0),0), IF($G152&gt;0,IF(INDIRECT(ADDRESS($G152,43))&lt;&gt;1,INDIRECT(ADDRESS($G152,49)),0),0), IF($H152&gt;0,IF(INDIRECT(ADDRESS($H152,43))&lt;&gt;1,INDIRECT(ADDRESS($H152,49)),0),0), IF($I152&gt;0,IF(INDIRECT(ADDRESS($I152,43))&lt;&gt;1,INDIRECT(ADDRESS($I152,49)),0),0), IF($J152&gt;0,IF(INDIRECT(ADDRESS($J152,43))&lt;&gt;1,INDIRECT(ADDRESS($J152,49)),0),0), IF($K152&gt;0,IF(INDIRECT(ADDRESS($K152,43))&lt;&gt;1,INDIRECT(ADDRESS($K152,49)),0),0), IF($L152&gt;0,IF(INDIRECT(ADDRESS($L152,43))&lt;&gt;1,INDIRECT(ADDRESS($L152,49)),0),0), IF($M152&gt;0,IF(INDIRECT(ADDRESS($M152,43))&lt;&gt;1,INDIRECT(ADDRESS($M152,49)),0),0))))</f>
        <v>1.5</v>
      </c>
      <c r="CL152" s="57" cm="1">
        <f t="array" aca="1" ref="CL152" ca="1">SUM(IF($C152&gt;0,IF(INDIRECT(ADDRESS($C152,44))=1,INDIRECT(ADDRESS($C152,90)),0),0), IF($D152&gt;0,IF(INDIRECT(ADDRESS($D152,44))=1,INDIRECT(ADDRESS($D152,90)),0),0), IF($E152&gt;0,IF(INDIRECT(ADDRESS($E152,44))=1,INDIRECT(ADDRESS($E152,90)),0),0), IF($F152&gt;0,IF(INDIRECT(ADDRESS($F152,44))=1,INDIRECT(ADDRESS($F152,90)),0),0), IF($G152&gt;0,IF(INDIRECT(ADDRESS($G152,44))=1,INDIRECT(ADDRESS($G152,90)),0),0), IF($H152&gt;0,IF(INDIRECT(ADDRESS($H152,44))=1,INDIRECT(ADDRESS($H152,90)),0),0), IF($I152&gt;0,IF(INDIRECT(ADDRESS($I152,44))=1,INDIRECT(ADDRESS($I152,90)),0),0), IF($J152&gt;0,IF(INDIRECT(ADDRESS($J152,44))=1,INDIRECT(ADDRESS($J152,90)),0),0), IF($K152&gt;0,IF(INDIRECT(ADDRESS($K152,44))=1,INDIRECT(ADDRESS($K152,90)),0),0), IF($L152&gt;0,IF(INDIRECT(ADDRESS($L152,44))=1,INDIRECT(ADDRESS($L152,90)),0),0), IF($M152&gt;0,IF(INDIRECT(ADDRESS($M152,44))=1,INDIRECT(ADDRESS($M152,90)),0),0))</f>
        <v>2.3333333333333335</v>
      </c>
      <c r="CM152" s="56">
        <f t="shared" ca="1" si="119"/>
        <v>0.91936559143929575</v>
      </c>
    </row>
    <row r="153" spans="1:92" x14ac:dyDescent="0.25">
      <c r="A153" s="52" t="s">
        <v>229</v>
      </c>
      <c r="B153" s="67">
        <v>101</v>
      </c>
      <c r="C153" s="67">
        <v>120</v>
      </c>
      <c r="D153" s="67"/>
      <c r="E153" s="67">
        <v>116</v>
      </c>
      <c r="F153" s="67">
        <v>121</v>
      </c>
      <c r="G153" s="67"/>
      <c r="H153" s="67"/>
      <c r="I153" s="67"/>
      <c r="J153" s="67"/>
      <c r="K153" s="67"/>
      <c r="L153" s="67"/>
      <c r="M153" s="67"/>
      <c r="N153" s="67">
        <f ca="1">SUM(INDIRECT(ADDRESS(B153,COLUMN())),IF(C153&gt;0,INDIRECT(ADDRESS(C153,COLUMN())),0),IF(D153&gt;0,INDIRECT(ADDRESS(D153,COLUMN())),0),IF(E153&gt;0,INDIRECT(ADDRESS(E153,COLUMN())),0),IF(F153&gt;0,INDIRECT(ADDRESS(F153,COLUMN())),0),IF(G153&gt;0,INDIRECT(ADDRESS(G153,COLUMN())),0),IF(H153&gt;0,INDIRECT(ADDRESS(H153,COLUMN())),0),IF(I153&gt;0,INDIRECT(ADDRESS(I153,COLUMN())),0),IF(J153&gt;0,INDIRECT(ADDRESS(J153,COLUMN())),0),IF(K153&gt;0,INDIRECT(ADDRESS(K153,COLUMN())),0),IF(L153&gt;0,INDIRECT(ADDRESS(L153,COLUMN())),0),IF(M153&gt;0,INDIRECT(ADDRESS(M153,COLUMN())),0))</f>
        <v>25</v>
      </c>
      <c r="O153" s="67" t="str" cm="1">
        <f t="array" aca="1" ref="O153" ca="1">INDIRECT(ADDRESS($B153,COLUMN()))</f>
        <v>Bomber</v>
      </c>
      <c r="P153" s="67" cm="1">
        <f t="array" aca="1" ref="P153" ca="1">INDIRECT(ADDRESS($B153,COLUMN()))</f>
        <v>5</v>
      </c>
      <c r="Q153" s="67" t="str" cm="1">
        <f t="array" aca="1" ref="Q153" ca="1">INDIRECT(ADDRESS($B153,COLUMN()))</f>
        <v>-</v>
      </c>
      <c r="R153" s="67" t="str" cm="1">
        <f t="array" aca="1" ref="R153" ca="1">INDIRECT(ADDRESS($B153,COLUMN()))</f>
        <v>-</v>
      </c>
      <c r="S153" s="67" cm="1">
        <f t="array" aca="1" ref="S153" ca="1">INDIRECT(ADDRESS($B153,COLUMN()))</f>
        <v>1</v>
      </c>
      <c r="T153" s="67" t="str" cm="1">
        <f t="array" aca="1" ref="T153" ca="1">INDIRECT(ADDRESS($B153,COLUMN()))</f>
        <v>1-3</v>
      </c>
      <c r="U153" s="67" cm="1">
        <f t="array" aca="1" ref="U153" ca="1">INDIRECT(ADDRESS($B153,COLUMN()))</f>
        <v>3</v>
      </c>
      <c r="V153" s="67" cm="1">
        <f t="array" aca="1" ref="V153" ca="1">INDIRECT(ADDRESS($B153,COLUMN()))</f>
        <v>0</v>
      </c>
      <c r="W153" s="67" cm="1">
        <f t="array" aca="1" ref="W153" ca="1">INDIRECT(ADDRESS($B153,COLUMN()))</f>
        <v>4</v>
      </c>
      <c r="X153" s="67" cm="1">
        <f t="array" aca="1" ref="X153" ca="1">INDIRECT(ADDRESS($B153,COLUMN()))</f>
        <v>5</v>
      </c>
      <c r="Y153" s="67" cm="1">
        <f t="array" aca="1" ref="Y153" ca="1">INDIRECT(ADDRESS($B153,COLUMN()))</f>
        <v>2</v>
      </c>
      <c r="Z153" s="67" cm="1">
        <f t="array" aca="1" ref="Z153" ca="1">INDIRECT(ADDRESS($B153,COLUMN()))</f>
        <v>5</v>
      </c>
      <c r="AA153" s="67" cm="1">
        <f t="array" aca="1" ref="AA153" ca="1">INDIRECT(ADDRESS($B153,COLUMN()))</f>
        <v>0</v>
      </c>
      <c r="AB153" s="56">
        <f t="shared" ca="1" si="100"/>
        <v>0.58977359004073071</v>
      </c>
      <c r="AC153" s="56">
        <f t="shared" ca="1" si="101"/>
        <v>0.74290058803658932</v>
      </c>
      <c r="AD153" s="56">
        <f t="shared" ca="1" si="102"/>
        <v>3.2300025566808235</v>
      </c>
      <c r="AF153" s="52"/>
      <c r="AG153" s="52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2"/>
      <c r="AU153" s="54" t="s">
        <v>33</v>
      </c>
      <c r="AV153" s="57" cm="1">
        <f t="array" aca="1" ref="AV153" ca="1">SUM(IF($C153&gt;0,IF(AND(INDIRECT(ADDRESS($C153,44))=0,INDIRECT(ADDRESS($C153,38))="UL",ISERROR(SEARCH("Rear",INDIRECT(ADDRESS($C153,33)))),ISERROR(SEARCH("Side",INDIRECT(ADDRESS($C153,33))))),INDIRECT(ADDRESS($C153,COLUMN())),0),0),IF($D153&gt;0,IF(AND(INDIRECT(ADDRESS($D153,44))=0,INDIRECT(ADDRESS($D153,38))="UL",ISERROR(SEARCH("Rear",INDIRECT(ADDRESS($D153,33)))),ISERROR(SEARCH("Side",INDIRECT(ADDRESS($D153,33))))),INDIRECT(ADDRESS($D153,COLUMN())),0),0),IF($E153&gt;0,IF(AND(INDIRECT(ADDRESS($E153,44))=0,INDIRECT(ADDRESS($E153,38))="UL",ISERROR(SEARCH("Rear",INDIRECT(ADDRESS($E153,33)))),ISERROR(SEARCH("Side",INDIRECT(ADDRESS($E153,33))))),INDIRECT(ADDRESS($E153,COLUMN())),0),0),IF($F153&gt;0,IF(AND(INDIRECT(ADDRESS($F153,44))=0,INDIRECT(ADDRESS($F153,38))="UL",ISERROR(SEARCH("Rear",INDIRECT(ADDRESS($F153,33)))),ISERROR(SEARCH("Side",INDIRECT(ADDRESS($F153,33))))),INDIRECT(ADDRESS($F153,COLUMN())),0),0),IF($G153&gt;0,IF(AND(INDIRECT(ADDRESS($G153,44))=0,INDIRECT(ADDRESS($G153,38))="UL",ISERROR(SEARCH("Rear",INDIRECT(ADDRESS($G153,33)))),ISERROR(SEARCH("Side",INDIRECT(ADDRESS($G153,33))))),INDIRECT(ADDRESS($G153,COLUMN())),0),0),IF($H153&gt;0,IF(AND(INDIRECT(ADDRESS($H153,44))=0,INDIRECT(ADDRESS($H153,38))="UL",ISERROR(SEARCH("Rear",INDIRECT(ADDRESS($H153,33)))),ISERROR(SEARCH("Side",INDIRECT(ADDRESS($H153,33))))),INDIRECT(ADDRESS($H153,COLUMN())),0),0),IF($I153&gt;0,IF(AND(INDIRECT(ADDRESS($I153,44))=0,INDIRECT(ADDRESS($I153,38))="UL",ISERROR(SEARCH("Rear",INDIRECT(ADDRESS($I153,33)))),ISERROR(SEARCH("Side",INDIRECT(ADDRESS($I153,33))))),INDIRECT(ADDRESS($I153,COLUMN())),0),0),IF($J153&gt;0,IF(AND(INDIRECT(ADDRESS($J153,44))=0,INDIRECT(ADDRESS($J153,38))="UL",ISERROR(SEARCH("Rear",INDIRECT(ADDRESS($J153,33)))),ISERROR(SEARCH("Side",INDIRECT(ADDRESS($J153,33))))),INDIRECT(ADDRESS($J153,COLUMN())),0),0),IF($K153&gt;0,IF(AND(INDIRECT(ADDRESS($K153,44))=0,INDIRECT(ADDRESS($K153,38))="UL",ISERROR(SEARCH("Rear",INDIRECT(ADDRESS($K153,33)))),ISERROR(SEARCH("Side",INDIRECT(ADDRESS($K153,33))))),INDIRECT(ADDRESS($K153,COLUMN())),0),0),IF($L153&gt;0,IF(AND(INDIRECT(ADDRESS($L153,44))=0,INDIRECT(ADDRESS($L153,38))="UL",ISERROR(SEARCH("Rear",INDIRECT(ADDRESS($L153,33)))),ISERROR(SEARCH("Side",INDIRECT(ADDRESS($L153,33))))),INDIRECT(ADDRESS($L153,COLUMN())),0),0),IF($M153&gt;0,IF(AND(INDIRECT(ADDRESS($M153,44))=0,INDIRECT(ADDRESS($M153,38))="UL",ISERROR(SEARCH("Rear",INDIRECT(ADDRESS($M153,33)))),ISERROR(SEARCH("Side",INDIRECT(ADDRESS($M153,33))))),INDIRECT(ADDRESS($M153,COLUMN())),0),0))</f>
        <v>0.33333333333333331</v>
      </c>
      <c r="AW153" s="57" cm="1">
        <f t="array" aca="1" ref="AW153" ca="1">SUM(IF($C153&gt;0,IF(AND(INDIRECT(ADDRESS($C153,44))=0,INDIRECT(ADDRESS($C153,38))="UL",ISERROR(SEARCH("Rear",INDIRECT(ADDRESS($C153,33)))),ISERROR(SEARCH("Side",INDIRECT(ADDRESS($C153,33))))),INDIRECT(ADDRESS($C153,COLUMN())),0),0),IF($D153&gt;0,IF(AND(INDIRECT(ADDRESS($D153,44))=0,INDIRECT(ADDRESS($D153,38))="UL",ISERROR(SEARCH("Rear",INDIRECT(ADDRESS($D153,33)))),ISERROR(SEARCH("Side",INDIRECT(ADDRESS($D153,33))))),INDIRECT(ADDRESS($D153,COLUMN())),0),0),IF($E153&gt;0,IF(AND(INDIRECT(ADDRESS($E153,44))=0,INDIRECT(ADDRESS($E153,38))="UL",ISERROR(SEARCH("Rear",INDIRECT(ADDRESS($E153,33)))),ISERROR(SEARCH("Side",INDIRECT(ADDRESS($E153,33))))),INDIRECT(ADDRESS($E153,COLUMN())),0),0),IF($F153&gt;0,IF(AND(INDIRECT(ADDRESS($F153,44))=0,INDIRECT(ADDRESS($F153,38))="UL",ISERROR(SEARCH("Rear",INDIRECT(ADDRESS($F153,33)))),ISERROR(SEARCH("Side",INDIRECT(ADDRESS($F153,33))))),INDIRECT(ADDRESS($F153,COLUMN())),0),0),IF($G153&gt;0,IF(AND(INDIRECT(ADDRESS($G153,44))=0,INDIRECT(ADDRESS($G153,38))="UL",ISERROR(SEARCH("Rear",INDIRECT(ADDRESS($G153,33)))),ISERROR(SEARCH("Side",INDIRECT(ADDRESS($G153,33))))),INDIRECT(ADDRESS($G153,COLUMN())),0),0),IF($H153&gt;0,IF(AND(INDIRECT(ADDRESS($H153,44))=0,INDIRECT(ADDRESS($H153,38))="UL",ISERROR(SEARCH("Rear",INDIRECT(ADDRESS($H153,33)))),ISERROR(SEARCH("Side",INDIRECT(ADDRESS($H153,33))))),INDIRECT(ADDRESS($H153,COLUMN())),0),0),IF($I153&gt;0,IF(AND(INDIRECT(ADDRESS($I153,44))=0,INDIRECT(ADDRESS($I153,38))="UL",ISERROR(SEARCH("Rear",INDIRECT(ADDRESS($I153,33)))),ISERROR(SEARCH("Side",INDIRECT(ADDRESS($I153,33))))),INDIRECT(ADDRESS($I153,COLUMN())),0),0),IF($J153&gt;0,IF(AND(INDIRECT(ADDRESS($J153,44))=0,INDIRECT(ADDRESS($J153,38))="UL",ISERROR(SEARCH("Rear",INDIRECT(ADDRESS($J153,33)))),ISERROR(SEARCH("Side",INDIRECT(ADDRESS($J153,33))))),INDIRECT(ADDRESS($J153,COLUMN())),0),0),IF($K153&gt;0,IF(AND(INDIRECT(ADDRESS($K153,44))=0,INDIRECT(ADDRESS($K153,38))="UL",ISERROR(SEARCH("Rear",INDIRECT(ADDRESS($K153,33)))),ISERROR(SEARCH("Side",INDIRECT(ADDRESS($K153,33))))),INDIRECT(ADDRESS($K153,COLUMN())),0),0),IF($L153&gt;0,IF(AND(INDIRECT(ADDRESS($L153,44))=0,INDIRECT(ADDRESS($L153,38))="UL",ISERROR(SEARCH("Rear",INDIRECT(ADDRESS($L153,33)))),ISERROR(SEARCH("Side",INDIRECT(ADDRESS($L153,33))))),INDIRECT(ADDRESS($L153,COLUMN())),0),0),IF($M153&gt;0,IF(AND(INDIRECT(ADDRESS($M153,44))=0,INDIRECT(ADDRESS($M153,38))="UL",ISERROR(SEARCH("Rear",INDIRECT(ADDRESS($M153,33)))),ISERROR(SEARCH("Side",INDIRECT(ADDRESS($M153,33))))),INDIRECT(ADDRESS($M153,COLUMN())),0),0))</f>
        <v>0.22222222222222221</v>
      </c>
      <c r="AX153" s="57" cm="1">
        <f t="array" aca="1" ref="AX153" ca="1">SUM(IF($C153&gt;0,IF(AND(INDIRECT(ADDRESS($C153,44))=0,INDIRECT(ADDRESS($C153,38))="UL",ISERROR(SEARCH("Rear",INDIRECT(ADDRESS($C153,33)))),ISERROR(SEARCH("Side",INDIRECT(ADDRESS($C153,33))))),INDIRECT(ADDRESS($C153,COLUMN())),0),0),IF($D153&gt;0,IF(AND(INDIRECT(ADDRESS($D153,44))=0,INDIRECT(ADDRESS($D153,38))="UL",ISERROR(SEARCH("Rear",INDIRECT(ADDRESS($D153,33)))),ISERROR(SEARCH("Side",INDIRECT(ADDRESS($D153,33))))),INDIRECT(ADDRESS($D153,COLUMN())),0),0),IF($E153&gt;0,IF(AND(INDIRECT(ADDRESS($E153,44))=0,INDIRECT(ADDRESS($E153,38))="UL",ISERROR(SEARCH("Rear",INDIRECT(ADDRESS($E153,33)))),ISERROR(SEARCH("Side",INDIRECT(ADDRESS($E153,33))))),INDIRECT(ADDRESS($E153,COLUMN())),0),0),IF($F153&gt;0,IF(AND(INDIRECT(ADDRESS($F153,44))=0,INDIRECT(ADDRESS($F153,38))="UL",ISERROR(SEARCH("Rear",INDIRECT(ADDRESS($F153,33)))),ISERROR(SEARCH("Side",INDIRECT(ADDRESS($F153,33))))),INDIRECT(ADDRESS($F153,COLUMN())),0),0),IF($G153&gt;0,IF(AND(INDIRECT(ADDRESS($G153,44))=0,INDIRECT(ADDRESS($G153,38))="UL",ISERROR(SEARCH("Rear",INDIRECT(ADDRESS($G153,33)))),ISERROR(SEARCH("Side",INDIRECT(ADDRESS($G153,33))))),INDIRECT(ADDRESS($G153,COLUMN())),0),0),IF($H153&gt;0,IF(AND(INDIRECT(ADDRESS($H153,44))=0,INDIRECT(ADDRESS($H153,38))="UL",ISERROR(SEARCH("Rear",INDIRECT(ADDRESS($H153,33)))),ISERROR(SEARCH("Side",INDIRECT(ADDRESS($H153,33))))),INDIRECT(ADDRESS($H153,COLUMN())),0),0),IF($I153&gt;0,IF(AND(INDIRECT(ADDRESS($I153,44))=0,INDIRECT(ADDRESS($I153,38))="UL",ISERROR(SEARCH("Rear",INDIRECT(ADDRESS($I153,33)))),ISERROR(SEARCH("Side",INDIRECT(ADDRESS($I153,33))))),INDIRECT(ADDRESS($I153,COLUMN())),0),0),IF($J153&gt;0,IF(AND(INDIRECT(ADDRESS($J153,44))=0,INDIRECT(ADDRESS($J153,38))="UL",ISERROR(SEARCH("Rear",INDIRECT(ADDRESS($J153,33)))),ISERROR(SEARCH("Side",INDIRECT(ADDRESS($J153,33))))),INDIRECT(ADDRESS($J153,COLUMN())),0),0),IF($K153&gt;0,IF(AND(INDIRECT(ADDRESS($K153,44))=0,INDIRECT(ADDRESS($K153,38))="UL",ISERROR(SEARCH("Rear",INDIRECT(ADDRESS($K153,33)))),ISERROR(SEARCH("Side",INDIRECT(ADDRESS($K153,33))))),INDIRECT(ADDRESS($K153,COLUMN())),0),0),IF($L153&gt;0,IF(AND(INDIRECT(ADDRESS($L153,44))=0,INDIRECT(ADDRESS($L153,38))="UL",ISERROR(SEARCH("Rear",INDIRECT(ADDRESS($L153,33)))),ISERROR(SEARCH("Side",INDIRECT(ADDRESS($L153,33))))),INDIRECT(ADDRESS($L153,COLUMN())),0),0),IF($M153&gt;0,IF(AND(INDIRECT(ADDRESS($M153,44))=0,INDIRECT(ADDRESS($M153,38))="UL",ISERROR(SEARCH("Rear",INDIRECT(ADDRESS($M153,33)))),ISERROR(SEARCH("Side",INDIRECT(ADDRESS($M153,33))))),INDIRECT(ADDRESS($M153,COLUMN())),0),0))</f>
        <v>0</v>
      </c>
      <c r="AY153" s="58">
        <f t="shared" ca="1" si="103"/>
        <v>0.33333333333333331</v>
      </c>
      <c r="AZ153" s="58">
        <f t="shared" ca="1" si="104"/>
        <v>0.1851851851851852</v>
      </c>
      <c r="BA153" s="58" cm="1">
        <f t="array" aca="1" ref="BA153" ca="1">SUM(IF($C153&gt;0,IF(AND(INDIRECT(ADDRESS($C153,44))=0,INDIRECT(ADDRESS($C153,38))="UL"),INDIRECT(ADDRESS($C153,COLUMN())),0),0),IF($D153&gt;0,IF(AND(INDIRECT(ADDRESS($D153,44))=0,INDIRECT(ADDRESS($D153,38))="UL"),INDIRECT(ADDRESS($D153,COLUMN())),0),0),IF($E153&gt;0,IF(AND(INDIRECT(ADDRESS($E153,44))=0,INDIRECT(ADDRESS($E153,38))="UL"),INDIRECT(ADDRESS($E153,COLUMN())),0),0),IF($F153&gt;0,IF(AND(INDIRECT(ADDRESS($F153,44))=0,INDIRECT(ADDRESS($F153,38))="UL"),INDIRECT(ADDRESS($F153,COLUMN())),0),0),IF($G153&gt;0,IF(AND(INDIRECT(ADDRESS($G153,44))=0,INDIRECT(ADDRESS($G153,38))="UL"),INDIRECT(ADDRESS($G153,COLUMN())),0),0),IF($H153&gt;0,IF(AND(INDIRECT(ADDRESS($H153,44))=0,INDIRECT(ADDRESS($H153,38))="UL"),INDIRECT(ADDRESS($H153,COLUMN())),0),0),IF($I153&gt;0,IF(AND(INDIRECT(ADDRESS($I153,44))=0,INDIRECT(ADDRESS($I153,38))="UL"),INDIRECT(ADDRESS($I153,COLUMN())),0),0),IF($J153&gt;0,IF(AND(INDIRECT(ADDRESS($J153,44))=0,INDIRECT(ADDRESS($J153,38))="UL"),INDIRECT(ADDRESS($J153,COLUMN())),0),0),IF($K153&gt;0,IF(AND(INDIRECT(ADDRESS($K153,44))=0,INDIRECT(ADDRESS($K153,38))="UL"),INDIRECT(ADDRESS($K153,COLUMN())),0),0),IF($L153&gt;0,IF(AND(INDIRECT(ADDRESS($L153,44))=0,INDIRECT(ADDRESS($L153,38))="UL"),INDIRECT(ADDRESS($L153,COLUMN())),0),0),IF($M153&gt;0,IF(AND(INDIRECT(ADDRESS($M153,44))=0,INDIRECT(ADDRESS($M153,38))="UL"),INDIRECT(ADDRESS($M153,COLUMN())),0),0))</f>
        <v>0.14899470899470899</v>
      </c>
      <c r="BB153" s="58" cm="1">
        <f t="array" aca="1" ref="BB153" ca="1">SUM(IF($C153&gt;0,IF(AND(INDIRECT(ADDRESS($C153,44))=0,INDIRECT(ADDRESS($C153,38))="UL"),INDIRECT(ADDRESS($C153,COLUMN())),0),0),IF($D153&gt;0,IF(AND(INDIRECT(ADDRESS($D153,44))=0,INDIRECT(ADDRESS($D153,38))="UL"),INDIRECT(ADDRESS($D153,COLUMN())),0),0),IF($E153&gt;0,IF(AND(INDIRECT(ADDRESS($E153,44))=0,INDIRECT(ADDRESS($E153,38))="UL"),INDIRECT(ADDRESS($E153,COLUMN())),0),0),IF($F153&gt;0,IF(AND(INDIRECT(ADDRESS($F153,44))=0,INDIRECT(ADDRESS($F153,38))="UL"),INDIRECT(ADDRESS($F153,COLUMN())),0),0),IF($G153&gt;0,IF(AND(INDIRECT(ADDRESS($G153,44))=0,INDIRECT(ADDRESS($G153,38))="UL"),INDIRECT(ADDRESS($G153,COLUMN())),0),0),IF($H153&gt;0,IF(AND(INDIRECT(ADDRESS($H153,44))=0,INDIRECT(ADDRESS($H153,38))="UL"),INDIRECT(ADDRESS($H153,COLUMN())),0),0),IF($I153&gt;0,IF(AND(INDIRECT(ADDRESS($I153,44))=0,INDIRECT(ADDRESS($I153,38))="UL"),INDIRECT(ADDRESS($I153,COLUMN())),0),0),IF($J153&gt;0,IF(AND(INDIRECT(ADDRESS($J153,44))=0,INDIRECT(ADDRESS($J153,38))="UL"),INDIRECT(ADDRESS($J153,COLUMN())),0),0),IF($K153&gt;0,IF(AND(INDIRECT(ADDRESS($K153,44))=0,INDIRECT(ADDRESS($K153,38))="UL"),INDIRECT(ADDRESS($K153,COLUMN())),0),0),IF($L153&gt;0,IF(AND(INDIRECT(ADDRESS($L153,44))=0,INDIRECT(ADDRESS($L153,38))="UL"),INDIRECT(ADDRESS($L153,COLUMN())),0),0),IF($M153&gt;0,IF(AND(INDIRECT(ADDRESS($M153,44))=0,INDIRECT(ADDRESS($M153,38))="UL"),INDIRECT(ADDRESS($M153,COLUMN())),0),0))</f>
        <v>0.20444444444444443</v>
      </c>
      <c r="BC153" s="58" cm="1">
        <f t="array" aca="1" ref="BC153" ca="1">SUM(IF($C153&gt;0,IF(AND(INDIRECT(ADDRESS($C153,44))=0,INDIRECT(ADDRESS($C153,38))="UL"),INDIRECT(ADDRESS($C153,COLUMN())),0),0),IF($D153&gt;0,IF(AND(INDIRECT(ADDRESS($D153,44))=0,INDIRECT(ADDRESS($D153,38))="UL"),INDIRECT(ADDRESS($D153,COLUMN())),0),0),IF($E153&gt;0,IF(AND(INDIRECT(ADDRESS($E153,44))=0,INDIRECT(ADDRESS($E153,38))="UL"),INDIRECT(ADDRESS($E153,COLUMN())),0),0),IF($F153&gt;0,IF(AND(INDIRECT(ADDRESS($F153,44))=0,INDIRECT(ADDRESS($F153,38))="UL"),INDIRECT(ADDRESS($F153,COLUMN())),0),0),IF($G153&gt;0,IF(AND(INDIRECT(ADDRESS($G153,44))=0,INDIRECT(ADDRESS($G153,38))="UL"),INDIRECT(ADDRESS($G153,COLUMN())),0),0),IF($H153&gt;0,IF(AND(INDIRECT(ADDRESS($H153,44))=0,INDIRECT(ADDRESS($H153,38))="UL"),INDIRECT(ADDRESS($H153,COLUMN())),0),0),IF($I153&gt;0,IF(AND(INDIRECT(ADDRESS($I153,44))=0,INDIRECT(ADDRESS($I153,38))="UL"),INDIRECT(ADDRESS($I153,COLUMN())),0),0),IF($J153&gt;0,IF(AND(INDIRECT(ADDRESS($J153,44))=0,INDIRECT(ADDRESS($J153,38))="UL"),INDIRECT(ADDRESS($J153,COLUMN())),0),0),IF($K153&gt;0,IF(AND(INDIRECT(ADDRESS($K153,44))=0,INDIRECT(ADDRESS($K153,38))="UL"),INDIRECT(ADDRESS($K153,COLUMN())),0),0),IF($L153&gt;0,IF(AND(INDIRECT(ADDRESS($L153,44))=0,INDIRECT(ADDRESS($L153,38))="UL"),INDIRECT(ADDRESS($L153,COLUMN())),0),0),IF($M153&gt;0,IF(AND(INDIRECT(ADDRESS($M153,44))=0,INDIRECT(ADDRESS($M153,38))="UL"),INDIRECT(ADDRESS($M153,COLUMN())),0),0))</f>
        <v>0.10984126984126982</v>
      </c>
      <c r="BD153" s="58" cm="1">
        <f t="array" aca="1" ref="BD153" ca="1">SUM(IF($C153&gt;0,IF(AND(INDIRECT(ADDRESS($C153,44))=0,INDIRECT(ADDRESS($C153,38))="UL"),INDIRECT(ADDRESS($C153,COLUMN())),0),0),IF($D153&gt;0,IF(AND(INDIRECT(ADDRESS($D153,44))=0,INDIRECT(ADDRESS($D153,38))="UL"),INDIRECT(ADDRESS($D153,COLUMN())),0),0),IF($E153&gt;0,IF(AND(INDIRECT(ADDRESS($E153,44))=0,INDIRECT(ADDRESS($E153,38))="UL"),INDIRECT(ADDRESS($E153,COLUMN())),0),0),IF($F153&gt;0,IF(AND(INDIRECT(ADDRESS($F153,44))=0,INDIRECT(ADDRESS($F153,38))="UL"),INDIRECT(ADDRESS($F153,COLUMN())),0),0),IF($G153&gt;0,IF(AND(INDIRECT(ADDRESS($G153,44))=0,INDIRECT(ADDRESS($G153,38))="UL"),INDIRECT(ADDRESS($G153,COLUMN())),0),0),IF($H153&gt;0,IF(AND(INDIRECT(ADDRESS($H153,44))=0,INDIRECT(ADDRESS($H153,38))="UL"),INDIRECT(ADDRESS($H153,COLUMN())),0),0),IF($I153&gt;0,IF(AND(INDIRECT(ADDRESS($I153,44))=0,INDIRECT(ADDRESS($I153,38))="UL"),INDIRECT(ADDRESS($I153,COLUMN())),0),0),IF($J153&gt;0,IF(AND(INDIRECT(ADDRESS($J153,44))=0,INDIRECT(ADDRESS($J153,38))="UL"),INDIRECT(ADDRESS($J153,COLUMN())),0),0),IF($K153&gt;0,IF(AND(INDIRECT(ADDRESS($K153,44))=0,INDIRECT(ADDRESS($K153,38))="UL"),INDIRECT(ADDRESS($K153,COLUMN())),0),0),IF($L153&gt;0,IF(AND(INDIRECT(ADDRESS($L153,44))=0,INDIRECT(ADDRESS($L153,38))="UL"),INDIRECT(ADDRESS($L153,COLUMN())),0),0),IF($M153&gt;0,IF(AND(INDIRECT(ADDRESS($M153,44))=0,INDIRECT(ADDRESS($M153,38))="UL"),INDIRECT(ADDRESS($M153,COLUMN())),0),0))</f>
        <v>0.22074074074074074</v>
      </c>
      <c r="BE153" s="57">
        <f t="shared" ca="1" si="105"/>
        <v>0.14899470899470899</v>
      </c>
      <c r="BF153" s="57" cm="1">
        <f t="array" aca="1" ref="BF153" ca="1">SUM(IF($C153&gt;0,IF(INDIRECT(ADDRESS($C153,45))=1,INDIRECT(ADDRESS($C153,52))*INDIRECT(ADDRESS($C153,42))/5,0),0), IF($D153&gt;0,IF(INDIRECT(ADDRESS($D153,45))=1,INDIRECT(ADDRESS($D153,52))*INDIRECT(ADDRESS($D153,42))/5,0),0), IF($E153&gt;0,IF(INDIRECT(ADDRESS($E153,45))=1,INDIRECT(ADDRESS($E153,52))*INDIRECT(ADDRESS($E153,42))/5,0),0), IF($F153&gt;0,IF(INDIRECT(ADDRESS($F153,45))=1,INDIRECT(ADDRESS($F153,52))*INDIRECT(ADDRESS($F153,42))/5,0),0), IF($G153&gt;0,IF(INDIRECT(ADDRESS($G153,45))=1,INDIRECT(ADDRESS($G153,52))*INDIRECT(ADDRESS($G153,42))/5,0),0), IF($H153&gt;0,IF(INDIRECT(ADDRESS($H153,45))=1,INDIRECT(ADDRESS($H153,52))*INDIRECT(ADDRESS($H153,42))/5,0),0)
)*$BF$296/100</f>
        <v>9.2592592592592605E-3</v>
      </c>
      <c r="BG153" s="19"/>
      <c r="BH153" s="57" cm="1">
        <f t="array" aca="1" ref="BH153" ca="1">SUM(IF($C153&gt;0,IF(AND(INDIRECT(ADDRESS($C153,44))=0,INDIRECT(ADDRESS($C153,38))&lt;&gt;"UL"),INDIRECT(ADDRESS($C153,COLUMN()-12)),0),0), IF($D153&gt;0,IF(AND(INDIRECT(ADDRESS($D153,44))=0,INDIRECT(ADDRESS($D153,38))&lt;&gt;"UL"),INDIRECT(ADDRESS($D153,COLUMN()-12)),0),0), IF($E153&gt;0,IF(AND(INDIRECT(ADDRESS($E153,44))=0,INDIRECT(ADDRESS($E153,38))&lt;&gt;"UL"),INDIRECT(ADDRESS($E153,COLUMN()-12)),0),0), IF($F153&gt;0,IF(AND(INDIRECT(ADDRESS($F153,44))=0,INDIRECT(ADDRESS($F153,38))&lt;&gt;"UL"),INDIRECT(ADDRESS($F153,COLUMN()-12)),0),0), IF($G153&gt;0,IF(AND(INDIRECT(ADDRESS($G153,44))=0,INDIRECT(ADDRESS($G153,38))&lt;&gt;"UL"),INDIRECT(ADDRESS($G153,COLUMN()-12)),0),0), IF($H153&gt;0,IF(AND(INDIRECT(ADDRESS($H153,44))=0,INDIRECT(ADDRESS($H153,38))&lt;&gt;"UL"),INDIRECT(ADDRESS($H153,COLUMN()-12)),0),0), IF($I153&gt;0,IF(AND(INDIRECT(ADDRESS($I153,44))=0,INDIRECT(ADDRESS($I153,38))&lt;&gt;"UL"),INDIRECT(ADDRESS($I153,COLUMN()-12)),0),0), IF($J153&gt;0,IF(AND(INDIRECT(ADDRESS($J153,44))=0,INDIRECT(ADDRESS($J153,38))&lt;&gt;"UL"),INDIRECT(ADDRESS($J153,COLUMN()-12)),0),0), IF($K153&gt;0,IF(AND(INDIRECT(ADDRESS($K153,44))=0,INDIRECT(ADDRESS($K153,38))&lt;&gt;"UL"),INDIRECT(ADDRESS($K153,COLUMN()-12)),0),0), IF($L153&gt;0,IF(AND(INDIRECT(ADDRESS($L153,44))=0,INDIRECT(ADDRESS($L153,38))&lt;&gt;"UL"),INDIRECT(ADDRESS($L153,COLUMN()-12)),0),0), IF($M153&gt;0,IF(AND(INDIRECT(ADDRESS($M153,44))=0,INDIRECT(ADDRESS($M153,38))&lt;&gt;"UL"),INDIRECT(ADDRESS($M153,COLUMN()-12)),0),0))</f>
        <v>0</v>
      </c>
      <c r="BI153" s="57" cm="1">
        <f t="array" aca="1" ref="BI153" ca="1">SUM(IF($C153&gt;0,IF(AND(INDIRECT(ADDRESS($C153,44))=0,INDIRECT(ADDRESS($C153,38))&lt;&gt;"UL"),INDIRECT(ADDRESS($C153,COLUMN()-12)),0),0), IF($D153&gt;0,IF(AND(INDIRECT(ADDRESS($D153,44))=0,INDIRECT(ADDRESS($D153,38))&lt;&gt;"UL"),INDIRECT(ADDRESS($D153,COLUMN()-12)),0),0), IF($E153&gt;0,IF(AND(INDIRECT(ADDRESS($E153,44))=0,INDIRECT(ADDRESS($E153,38))&lt;&gt;"UL"),INDIRECT(ADDRESS($E153,COLUMN()-12)),0),0), IF($F153&gt;0,IF(AND(INDIRECT(ADDRESS($F153,44))=0,INDIRECT(ADDRESS($F153,38))&lt;&gt;"UL"),INDIRECT(ADDRESS($F153,COLUMN()-12)),0),0), IF($G153&gt;0,IF(AND(INDIRECT(ADDRESS($G153,44))=0,INDIRECT(ADDRESS($G153,38))&lt;&gt;"UL"),INDIRECT(ADDRESS($G153,COLUMN()-12)),0),0), IF($H153&gt;0,IF(AND(INDIRECT(ADDRESS($H153,44))=0,INDIRECT(ADDRESS($H153,38))&lt;&gt;"UL"),INDIRECT(ADDRESS($H153,COLUMN()-12)),0),0), IF($I153&gt;0,IF(AND(INDIRECT(ADDRESS($I153,44))=0,INDIRECT(ADDRESS($I153,38))&lt;&gt;"UL"),INDIRECT(ADDRESS($I153,COLUMN()-12)),0),0), IF($J153&gt;0,IF(AND(INDIRECT(ADDRESS($J153,44))=0,INDIRECT(ADDRESS($J153,38))&lt;&gt;"UL"),INDIRECT(ADDRESS($J153,COLUMN()-12)),0),0), IF($K153&gt;0,IF(AND(INDIRECT(ADDRESS($K153,44))=0,INDIRECT(ADDRESS($K153,38))&lt;&gt;"UL"),INDIRECT(ADDRESS($K153,COLUMN()-12)),0),0), IF($L153&gt;0,IF(AND(INDIRECT(ADDRESS($L153,44))=0,INDIRECT(ADDRESS($L153,38))&lt;&gt;"UL"),INDIRECT(ADDRESS($L153,COLUMN()-12)),0),0), IF($M153&gt;0,IF(AND(INDIRECT(ADDRESS($M153,44))=0,INDIRECT(ADDRESS($M153,38))&lt;&gt;"UL"),INDIRECT(ADDRESS($M153,COLUMN()-12)),0),0))</f>
        <v>0</v>
      </c>
      <c r="BJ153" s="57" cm="1">
        <f t="array" aca="1" ref="BJ153" ca="1">SUM(IF($C153&gt;0,IF(AND(INDIRECT(ADDRESS($C153,44))=0,INDIRECT(ADDRESS($C153,38))&lt;&gt;"UL"),INDIRECT(ADDRESS($C153,COLUMN()-12)),0),0), IF($D153&gt;0,IF(AND(INDIRECT(ADDRESS($D153,44))=0,INDIRECT(ADDRESS($D153,38))&lt;&gt;"UL"),INDIRECT(ADDRESS($D153,COLUMN()-12)),0),0), IF($E153&gt;0,IF(AND(INDIRECT(ADDRESS($E153,44))=0,INDIRECT(ADDRESS($E153,38))&lt;&gt;"UL"),INDIRECT(ADDRESS($E153,COLUMN()-12)),0),0), IF($F153&gt;0,IF(AND(INDIRECT(ADDRESS($F153,44))=0,INDIRECT(ADDRESS($F153,38))&lt;&gt;"UL"),INDIRECT(ADDRESS($F153,COLUMN()-12)),0),0), IF($G153&gt;0,IF(AND(INDIRECT(ADDRESS($G153,44))=0,INDIRECT(ADDRESS($G153,38))&lt;&gt;"UL"),INDIRECT(ADDRESS($G153,COLUMN()-12)),0),0), IF($H153&gt;0,IF(AND(INDIRECT(ADDRESS($H153,44))=0,INDIRECT(ADDRESS($H153,38))&lt;&gt;"UL"),INDIRECT(ADDRESS($H153,COLUMN()-12)),0),0), IF($I153&gt;0,IF(AND(INDIRECT(ADDRESS($I153,44))=0,INDIRECT(ADDRESS($I153,38))&lt;&gt;"UL"),INDIRECT(ADDRESS($I153,COLUMN()-12)),0),0), IF($J153&gt;0,IF(AND(INDIRECT(ADDRESS($J153,44))=0,INDIRECT(ADDRESS($J153,38))&lt;&gt;"UL"),INDIRECT(ADDRESS($J153,COLUMN()-12)),0),0), IF($K153&gt;0,IF(AND(INDIRECT(ADDRESS($K153,44))=0,INDIRECT(ADDRESS($K153,38))&lt;&gt;"UL"),INDIRECT(ADDRESS($K153,COLUMN()-12)),0),0), IF($L153&gt;0,IF(AND(INDIRECT(ADDRESS($L153,44))=0,INDIRECT(ADDRESS($L153,38))&lt;&gt;"UL"),INDIRECT(ADDRESS($L153,COLUMN()-12)),0),0), IF($M153&gt;0,IF(AND(INDIRECT(ADDRESS($M153,44))=0,INDIRECT(ADDRESS($M153,38))&lt;&gt;"UL"),INDIRECT(ADDRESS($M153,COLUMN()-12)),0),0))</f>
        <v>0</v>
      </c>
      <c r="BK153" s="57">
        <f t="shared" ca="1" si="106"/>
        <v>0</v>
      </c>
      <c r="BL153" s="58">
        <f t="shared" ca="1" si="107"/>
        <v>0</v>
      </c>
      <c r="BM153" s="57" cm="1">
        <f t="array" aca="1" ref="BM153" ca="1">SUM(IF($C153&gt;0,IF(AND(INDIRECT(ADDRESS($C153,44))=0,INDIRECT(ADDRESS($C153,38))&lt;&gt;"UL"),INDIRECT(ADDRESS($C153,COLUMN()-12)),0),0), IF($D153&gt;0,IF(AND(INDIRECT(ADDRESS($D153,44))=0,INDIRECT(ADDRESS($D153,38))&lt;&gt;"UL"),INDIRECT(ADDRESS($D153,COLUMN()-12)),0),0), IF($E153&gt;0,IF(AND(INDIRECT(ADDRESS($E153,44))=0,INDIRECT(ADDRESS($E153,38))&lt;&gt;"UL"),INDIRECT(ADDRESS($E153,COLUMN()-12)),0),0), IF($F153&gt;0,IF(AND(INDIRECT(ADDRESS($F153,44))=0,INDIRECT(ADDRESS($F153,38))&lt;&gt;"UL"),INDIRECT(ADDRESS($F153,COLUMN()-12)),0),0), IF($G153&gt;0,IF(AND(INDIRECT(ADDRESS($G153,44))=0,INDIRECT(ADDRESS($G153,38))&lt;&gt;"UL"),INDIRECT(ADDRESS($G153,COLUMN()-12)),0),0), IF($H153&gt;0,IF(AND(INDIRECT(ADDRESS($H153,44))=0,INDIRECT(ADDRESS($H153,38))&lt;&gt;"UL"),INDIRECT(ADDRESS($H153,COLUMN()-12)),0),0), IF($I153&gt;0,IF(AND(INDIRECT(ADDRESS($I153,44))=0,INDIRECT(ADDRESS($I153,38))&lt;&gt;"UL"),INDIRECT(ADDRESS($I153,COLUMN()-12)),0),0), IF($J153&gt;0,IF(AND(INDIRECT(ADDRESS($J153,44))=0,INDIRECT(ADDRESS($J153,38))&lt;&gt;"UL"),INDIRECT(ADDRESS($J153,COLUMN()-12)),0),0), IF($K153&gt;0,IF(AND(INDIRECT(ADDRESS($K153,44))=0,INDIRECT(ADDRESS($K153,38))&lt;&gt;"UL"),INDIRECT(ADDRESS($K153,COLUMN()-11)),0),0), IF($L153&gt;0,IF(AND(INDIRECT(ADDRESS($L153,44))=0,INDIRECT(ADDRESS($L153,38))&lt;&gt;"UL"),INDIRECT(ADDRESS($L153,COLUMN()-11)),0),0), IF($M153&gt;0,IF(AND(INDIRECT(ADDRESS($M153,44))=0,INDIRECT(ADDRESS($M153,38))&lt;&gt;"UL"),INDIRECT(ADDRESS($M153,COLUMN()-11)),0),0))</f>
        <v>0</v>
      </c>
      <c r="BN153" s="57" cm="1">
        <f t="array" aca="1" ref="BN153" ca="1">SUM(IF($C153&gt;0,IF(AND(INDIRECT(ADDRESS($C153,44))=0,INDIRECT(ADDRESS($C153,38))&lt;&gt;"UL"),INDIRECT(ADDRESS($C153,COLUMN()-12)),0),0), IF($D153&gt;0,IF(AND(INDIRECT(ADDRESS($D153,44))=0,INDIRECT(ADDRESS($D153,38))&lt;&gt;"UL"),INDIRECT(ADDRESS($D153,COLUMN()-12)),0),0), IF($E153&gt;0,IF(AND(INDIRECT(ADDRESS($E153,44))=0,INDIRECT(ADDRESS($E153,38))&lt;&gt;"UL"),INDIRECT(ADDRESS($E153,COLUMN()-12)),0),0), IF($F153&gt;0,IF(AND(INDIRECT(ADDRESS($F153,44))=0,INDIRECT(ADDRESS($F153,38))&lt;&gt;"UL"),INDIRECT(ADDRESS($F153,COLUMN()-12)),0),0), IF($G153&gt;0,IF(AND(INDIRECT(ADDRESS($G153,44))=0,INDIRECT(ADDRESS($G153,38))&lt;&gt;"UL"),INDIRECT(ADDRESS($G153,COLUMN()-12)),0),0), IF($H153&gt;0,IF(AND(INDIRECT(ADDRESS($H153,44))=0,INDIRECT(ADDRESS($H153,38))&lt;&gt;"UL"),INDIRECT(ADDRESS($H153,COLUMN()-12)),0),0), IF($I153&gt;0,IF(AND(INDIRECT(ADDRESS($I153,44))=0,INDIRECT(ADDRESS($I153,38))&lt;&gt;"UL"),INDIRECT(ADDRESS($I153,COLUMN()-12)),0),0), IF($J153&gt;0,IF(AND(INDIRECT(ADDRESS($J153,44))=0,INDIRECT(ADDRESS($J153,38))&lt;&gt;"UL"),INDIRECT(ADDRESS($J153,COLUMN()-12)),0),0), IF($K153&gt;0,IF(AND(INDIRECT(ADDRESS($K153,44))=0,INDIRECT(ADDRESS($K153,38))&lt;&gt;"UL"),INDIRECT(ADDRESS($K153,COLUMN()-11)),0),0), IF($L153&gt;0,IF(AND(INDIRECT(ADDRESS($L153,44))=0,INDIRECT(ADDRESS($L153,38))&lt;&gt;"UL"),INDIRECT(ADDRESS($L153,COLUMN()-11)),0),0), IF($M153&gt;0,IF(AND(INDIRECT(ADDRESS($M153,44))=0,INDIRECT(ADDRESS($M153,38))&lt;&gt;"UL"),INDIRECT(ADDRESS($M153,COLUMN()-11)),0),0))</f>
        <v>0</v>
      </c>
      <c r="BO153" s="57" cm="1">
        <f t="array" aca="1" ref="BO153" ca="1">SUM(IF($C153&gt;0,IF(AND(INDIRECT(ADDRESS($C153,44))=0,INDIRECT(ADDRESS($C153,38))&lt;&gt;"UL"),INDIRECT(ADDRESS($C153,COLUMN()-12)),0),0), IF($D153&gt;0,IF(AND(INDIRECT(ADDRESS($D153,44))=0,INDIRECT(ADDRESS($D153,38))&lt;&gt;"UL"),INDIRECT(ADDRESS($D153,COLUMN()-12)),0),0), IF($E153&gt;0,IF(AND(INDIRECT(ADDRESS($E153,44))=0,INDIRECT(ADDRESS($E153,38))&lt;&gt;"UL"),INDIRECT(ADDRESS($E153,COLUMN()-12)),0),0), IF($F153&gt;0,IF(AND(INDIRECT(ADDRESS($F153,44))=0,INDIRECT(ADDRESS($F153,38))&lt;&gt;"UL"),INDIRECT(ADDRESS($F153,COLUMN()-12)),0),0), IF($G153&gt;0,IF(AND(INDIRECT(ADDRESS($G153,44))=0,INDIRECT(ADDRESS($G153,38))&lt;&gt;"UL"),INDIRECT(ADDRESS($G153,COLUMN()-12)),0),0), IF($H153&gt;0,IF(AND(INDIRECT(ADDRESS($H153,44))=0,INDIRECT(ADDRESS($H153,38))&lt;&gt;"UL"),INDIRECT(ADDRESS($H153,COLUMN()-12)),0),0), IF($I153&gt;0,IF(AND(INDIRECT(ADDRESS($I153,44))=0,INDIRECT(ADDRESS($I153,38))&lt;&gt;"UL"),INDIRECT(ADDRESS($I153,COLUMN()-12)),0),0), IF($J153&gt;0,IF(AND(INDIRECT(ADDRESS($J153,44))=0,INDIRECT(ADDRESS($J153,38))&lt;&gt;"UL"),INDIRECT(ADDRESS($J153,COLUMN()-12)),0),0), IF($K153&gt;0,IF(AND(INDIRECT(ADDRESS($K153,44))=0,INDIRECT(ADDRESS($K153,38))&lt;&gt;"UL"),INDIRECT(ADDRESS($K153,COLUMN()-11)),0),0), IF($L153&gt;0,IF(AND(INDIRECT(ADDRESS($L153,44))=0,INDIRECT(ADDRESS($L153,38))&lt;&gt;"UL"),INDIRECT(ADDRESS($L153,COLUMN()-11)),0),0), IF($M153&gt;0,IF(AND(INDIRECT(ADDRESS($M153,44))=0,INDIRECT(ADDRESS($M153,38))&lt;&gt;"UL"),INDIRECT(ADDRESS($M153,COLUMN()-11)),0),0))</f>
        <v>0</v>
      </c>
      <c r="BP153" s="57" cm="1">
        <f t="array" aca="1" ref="BP153" ca="1">SUM(IF($C153&gt;0,IF(AND(INDIRECT(ADDRESS($C153,44))=0,INDIRECT(ADDRESS($C153,38))&lt;&gt;"UL"),INDIRECT(ADDRESS($C153,COLUMN()-12)),0),0), IF($D153&gt;0,IF(AND(INDIRECT(ADDRESS($D153,44))=0,INDIRECT(ADDRESS($D153,38))&lt;&gt;"UL"),INDIRECT(ADDRESS($D153,COLUMN()-12)),0),0), IF($E153&gt;0,IF(AND(INDIRECT(ADDRESS($E153,44))=0,INDIRECT(ADDRESS($E153,38))&lt;&gt;"UL"),INDIRECT(ADDRESS($E153,COLUMN()-12)),0),0), IF($F153&gt;0,IF(AND(INDIRECT(ADDRESS($F153,44))=0,INDIRECT(ADDRESS($F153,38))&lt;&gt;"UL"),INDIRECT(ADDRESS($F153,COLUMN()-12)),0),0), IF($G153&gt;0,IF(AND(INDIRECT(ADDRESS($G153,44))=0,INDIRECT(ADDRESS($G153,38))&lt;&gt;"UL"),INDIRECT(ADDRESS($G153,COLUMN()-12)),0),0), IF($H153&gt;0,IF(AND(INDIRECT(ADDRESS($H153,44))=0,INDIRECT(ADDRESS($H153,38))&lt;&gt;"UL"),INDIRECT(ADDRESS($H153,COLUMN()-12)),0),0), IF($I153&gt;0,IF(AND(INDIRECT(ADDRESS($I153,44))=0,INDIRECT(ADDRESS($I153,38))&lt;&gt;"UL"),INDIRECT(ADDRESS($I153,COLUMN()-12)),0),0), IF($J153&gt;0,IF(AND(INDIRECT(ADDRESS($J153,44))=0,INDIRECT(ADDRESS($J153,38))&lt;&gt;"UL"),INDIRECT(ADDRESS($J153,COLUMN()-12)),0),0), IF($K153&gt;0,IF(AND(INDIRECT(ADDRESS($K153,44))=0,INDIRECT(ADDRESS($K153,38))&lt;&gt;"UL"),INDIRECT(ADDRESS($K153,COLUMN()-11)),0),0), IF($L153&gt;0,IF(AND(INDIRECT(ADDRESS($L153,44))=0,INDIRECT(ADDRESS($L153,38))&lt;&gt;"UL"),INDIRECT(ADDRESS($L153,COLUMN()-11)),0),0), IF($M153&gt;0,IF(AND(INDIRECT(ADDRESS($M153,44))=0,INDIRECT(ADDRESS($M153,38))&lt;&gt;"UL"),INDIRECT(ADDRESS($M153,COLUMN()-11)),0),0))</f>
        <v>0</v>
      </c>
      <c r="BQ153" s="57">
        <f t="shared" ca="1" si="108"/>
        <v>0</v>
      </c>
      <c r="BR153" s="161">
        <f t="shared" ca="1" si="109"/>
        <v>76.748870438354558</v>
      </c>
      <c r="BS153" s="56"/>
      <c r="BT153" s="56">
        <f t="shared" ca="1" si="110"/>
        <v>0.86232030882029564</v>
      </c>
      <c r="BU153" s="77">
        <f t="shared" ca="1" si="111"/>
        <v>3.4492812352811826E-2</v>
      </c>
      <c r="BV153" s="57" t="s">
        <v>33</v>
      </c>
      <c r="BW153" s="57" cm="1">
        <f t="array" aca="1" ref="BW153" ca="1">SUM(IF($C153&gt;0,IF(AND(INDIRECT(ADDRESS($C153,44))=0,INDIRECT(ADDRESS($C153,38))="UL",ISERROR(SEARCH("Rear",INDIRECT(ADDRESS($C153,33)))),ISERROR(SEARCH("Side",INDIRECT(ADDRESS($C153,33))))),INDIRECT(ADDRESS($C153,COLUMN())),0),0),IF($D153&gt;0,IF(AND(INDIRECT(ADDRESS($D153,44))=0,INDIRECT(ADDRESS($D153,38))="UL",ISERROR(SEARCH("Rear",INDIRECT(ADDRESS($D153,33)))),ISERROR(SEARCH("Side",INDIRECT(ADDRESS($D153,33))))),INDIRECT(ADDRESS($D153,COLUMN())),0),0),IF($E153&gt;0,IF(AND(INDIRECT(ADDRESS($E153,44))=0,INDIRECT(ADDRESS($E153,38))="UL",ISERROR(SEARCH("Rear",INDIRECT(ADDRESS($E153,33)))),ISERROR(SEARCH("Side",INDIRECT(ADDRESS($E153,33))))),INDIRECT(ADDRESS($E153,COLUMN())),0),0),IF($F153&gt;0,IF(AND(INDIRECT(ADDRESS($F153,44))=0,INDIRECT(ADDRESS($F153,38))="UL",ISERROR(SEARCH("Rear",INDIRECT(ADDRESS($F153,33)))),ISERROR(SEARCH("Side",INDIRECT(ADDRESS($F153,33))))),INDIRECT(ADDRESS($F153,COLUMN())),0),0),IF($G153&gt;0,IF(AND(INDIRECT(ADDRESS($G153,44))=0,INDIRECT(ADDRESS($G153,38))="UL",ISERROR(SEARCH("Rear",INDIRECT(ADDRESS($G153,33)))),ISERROR(SEARCH("Side",INDIRECT(ADDRESS($G153,33))))),INDIRECT(ADDRESS($G153,COLUMN())),0),0),IF($H153&gt;0,IF(AND(INDIRECT(ADDRESS($H153,44))=0,INDIRECT(ADDRESS($H153,38))="UL",ISERROR(SEARCH("Rear",INDIRECT(ADDRESS($H153,33)))),ISERROR(SEARCH("Side",INDIRECT(ADDRESS($H153,33))))),INDIRECT(ADDRESS($H153,COLUMN())),0),0),IF($I153&gt;0,IF(AND(INDIRECT(ADDRESS($I153,44))=0,INDIRECT(ADDRESS($I153,38))="UL",ISERROR(SEARCH("Rear",INDIRECT(ADDRESS($I153,33)))),ISERROR(SEARCH("Side",INDIRECT(ADDRESS($I153,33))))),INDIRECT(ADDRESS($I153,COLUMN())),0),0),IF($J153&gt;0,IF(AND(INDIRECT(ADDRESS($J153,44))=0,INDIRECT(ADDRESS($J153,38))="UL",ISERROR(SEARCH("Rear",INDIRECT(ADDRESS($J153,33)))),ISERROR(SEARCH("Side",INDIRECT(ADDRESS($J153,33))))),INDIRECT(ADDRESS($J153,COLUMN())),0),0),IF($K153&gt;0,IF(AND(INDIRECT(ADDRESS($K153,44))=0,INDIRECT(ADDRESS($K153,38))="UL",ISERROR(SEARCH("Rear",INDIRECT(ADDRESS($K153,33)))),ISERROR(SEARCH("Side",INDIRECT(ADDRESS($K153,33))))),INDIRECT(ADDRESS($K153,COLUMN())),0),0),IF($L153&gt;0,IF(AND(INDIRECT(ADDRESS($L153,44))=0,INDIRECT(ADDRESS($L153,38))="UL",ISERROR(SEARCH("Rear",INDIRECT(ADDRESS($L153,33)))),ISERROR(SEARCH("Side",INDIRECT(ADDRESS($L153,33))))),INDIRECT(ADDRESS($L153,COLUMN())),0),0),IF($M153&gt;0,IF(AND(INDIRECT(ADDRESS($M153,44))=0,INDIRECT(ADDRESS($M153,38))="UL",ISERROR(SEARCH("Rear",INDIRECT(ADDRESS($M153,33)))),ISERROR(SEARCH("Side",INDIRECT(ADDRESS($M153,33))))),INDIRECT(ADDRESS($M153,COLUMN())),0),0))</f>
        <v>0.1111111111111111</v>
      </c>
      <c r="BX153" s="57">
        <f t="shared" ca="1" si="112"/>
        <v>0.33333333333333331</v>
      </c>
      <c r="BY153" s="57" cm="1">
        <f t="array" aca="1" ref="BY153" ca="1">SUM(IF($C153&gt;0,IF(AND(INDIRECT(ADDRESS($C153,44))=0,INDIRECT(ADDRESS($C153,38))="UL"),INDIRECT(ADDRESS($C153,COLUMN())),0),0),IF($D153&gt;0,IF(AND(INDIRECT(ADDRESS($D153,44))=0,INDIRECT(ADDRESS($D153,38))="UL"),INDIRECT(ADDRESS($D153,COLUMN())),0),0),IF($E153&gt;0,IF(AND(INDIRECT(ADDRESS($E153,44))=0,INDIRECT(ADDRESS($E153,38))="UL"),INDIRECT(ADDRESS($E153,COLUMN())),0),0),IF($F153&gt;0,IF(AND(INDIRECT(ADDRESS($F153,44))=0,INDIRECT(ADDRESS($F153,38))="UL"),INDIRECT(ADDRESS($F153,COLUMN())),0),0),IF($G153&gt;0,IF(AND(INDIRECT(ADDRESS($G153,44))=0,INDIRECT(ADDRESS($G153,38))="UL"),INDIRECT(ADDRESS($G153,COLUMN())),0),0),IF($H153&gt;0,IF(AND(INDIRECT(ADDRESS($H153,44))=0,INDIRECT(ADDRESS($H153,38))="UL"),INDIRECT(ADDRESS($H153,COLUMN())),0),0),IF($I153&gt;0,IF(AND(INDIRECT(ADDRESS($I153,44))=0,INDIRECT(ADDRESS($I153,38))="UL"),INDIRECT(ADDRESS($I153,COLUMN())),0),0),IF($J153&gt;0,IF(AND(INDIRECT(ADDRESS($J153,44))=0,INDIRECT(ADDRESS($J153,38))="UL"),INDIRECT(ADDRESS($J153,COLUMN())),0),0),IF($K153&gt;0,IF(AND(INDIRECT(ADDRESS($K153,44))=0,INDIRECT(ADDRESS($K153,38))="UL"),INDIRECT(ADDRESS($K153,COLUMN())),0),0),IF($L153&gt;0,IF(AND(INDIRECT(ADDRESS($L153,44))=0,INDIRECT(ADDRESS($L153,38))="UL"),INDIRECT(ADDRESS($L153,COLUMN())),0),0),IF($M153&gt;0,IF(AND(INDIRECT(ADDRESS($M153,44))=0,INDIRECT(ADDRESS($M153,38))="UL"),INDIRECT(ADDRESS($M153,COLUMN())),0),0))</f>
        <v>0.10864197530864196</v>
      </c>
      <c r="BZ153" s="57" cm="1">
        <f t="array" aca="1" ref="BZ153" ca="1">SUM(IF($C153&gt;0,IF(AND(INDIRECT(ADDRESS($C153,44))=0,INDIRECT(ADDRESS($C153,38))="UL"),INDIRECT(ADDRESS($C153,COLUMN())),0),0),IF($D153&gt;0,IF(AND(INDIRECT(ADDRESS($D153,44))=0,INDIRECT(ADDRESS($D153,38))="UL"),INDIRECT(ADDRESS($D153,COLUMN())),0),0),IF($E153&gt;0,IF(AND(INDIRECT(ADDRESS($E153,44))=0,INDIRECT(ADDRESS($E153,38))="UL"),INDIRECT(ADDRESS($E153,COLUMN())),0),0),IF($F153&gt;0,IF(AND(INDIRECT(ADDRESS($F153,44))=0,INDIRECT(ADDRESS($F153,38))="UL"),INDIRECT(ADDRESS($F153,COLUMN())),0),0),IF($G153&gt;0,IF(AND(INDIRECT(ADDRESS($G153,44))=0,INDIRECT(ADDRESS($G153,38))="UL"),INDIRECT(ADDRESS($G153,COLUMN())),0),0),IF($H153&gt;0,IF(AND(INDIRECT(ADDRESS($H153,44))=0,INDIRECT(ADDRESS($H153,38))="UL"),INDIRECT(ADDRESS($H153,COLUMN())),0),0),IF($I153&gt;0,IF(AND(INDIRECT(ADDRESS($I153,44))=0,INDIRECT(ADDRESS($I153,38))="UL"),INDIRECT(ADDRESS($I153,COLUMN())),0),0),IF($J153&gt;0,IF(AND(INDIRECT(ADDRESS($J153,44))=0,INDIRECT(ADDRESS($J153,38))="UL"),INDIRECT(ADDRESS($J153,COLUMN())),0),0),IF($K153&gt;0,IF(AND(INDIRECT(ADDRESS($K153,44))=0,INDIRECT(ADDRESS($K153,38))="UL"),INDIRECT(ADDRESS($K153,COLUMN())),0),0),IF($L153&gt;0,IF(AND(INDIRECT(ADDRESS($L153,44))=0,INDIRECT(ADDRESS($L153,38))="UL"),INDIRECT(ADDRESS($L153,COLUMN())),0),0),IF($M153&gt;0,IF(AND(INDIRECT(ADDRESS($M153,44))=0,INDIRECT(ADDRESS($M153,38))="UL"),INDIRECT(ADDRESS($M153,COLUMN())),0),0))</f>
        <v>0.24691358024691357</v>
      </c>
      <c r="CA153" s="57">
        <f t="shared" ca="1" si="113"/>
        <v>0.10864197530864196</v>
      </c>
      <c r="CB153" s="57" cm="1">
        <f t="array" aca="1" ref="CB153" ca="1">SUM(IF($C153&gt;0,IF(AND(INDIRECT(ADDRESS($C153,44))=0,INDIRECT(ADDRESS($C153,38))&lt;&gt;"UL"),INDIRECT(ADDRESS($C153,COLUMN())),0),0),IF($D153&gt;0,IF(AND(INDIRECT(ADDRESS($D153,44))=0,INDIRECT(ADDRESS($D153,38))&lt;&gt;"UL"),INDIRECT(ADDRESS($D153,COLUMN())),0),0),IF($E153&gt;0,IF(AND(INDIRECT(ADDRESS($E153,44))=0,INDIRECT(ADDRESS($E153,38))&lt;&gt;"UL"),INDIRECT(ADDRESS($E153,COLUMN())),0),0),IF($F153&gt;0,IF(AND(INDIRECT(ADDRESS($F153,44))=0,INDIRECT(ADDRESS($F153,38))&lt;&gt;"UL"),INDIRECT(ADDRESS($F153,COLUMN())),0),0),IF($G153&gt;0,IF(AND(INDIRECT(ADDRESS($G153,44))=0,INDIRECT(ADDRESS($G153,38))&lt;&gt;"UL"),INDIRECT(ADDRESS($G153,COLUMN())),0),0),IF($H153&gt;0,IF(AND(INDIRECT(ADDRESS($H153,44))=0,INDIRECT(ADDRESS($H153,38))&lt;&gt;"UL"),INDIRECT(ADDRESS($H153,COLUMN())),0),0),IF($I153&gt;0,IF(AND(INDIRECT(ADDRESS($I153,44))=0,INDIRECT(ADDRESS($I153,38))&lt;&gt;"UL"),INDIRECT(ADDRESS($I153,COLUMN())),0),0),IF($J153&gt;0,IF(AND(INDIRECT(ADDRESS($J153,44))=0,INDIRECT(ADDRESS($J153,38))&lt;&gt;"UL"),INDIRECT(ADDRESS($J153,COLUMN())),0),0),IF($K153&gt;0,IF(AND(INDIRECT(ADDRESS($K153,44))=0,INDIRECT(ADDRESS($K153,38))&lt;&gt;"UL"),INDIRECT(ADDRESS($K153,COLUMN())),0),0),IF($L153&gt;0,IF(AND(INDIRECT(ADDRESS($L153,44))=0,INDIRECT(ADDRESS($L153,38))&lt;&gt;"UL"),INDIRECT(ADDRESS($L153,COLUMN())),0),0),IF($M153&gt;0,IF(AND(INDIRECT(ADDRESS($M153,44))=0,INDIRECT(ADDRESS($M153,38))&lt;&gt;"UL"),INDIRECT(ADDRESS($M153,COLUMN())),0),0))</f>
        <v>0</v>
      </c>
      <c r="CC153" s="57">
        <f t="shared" ca="1" si="114"/>
        <v>0</v>
      </c>
      <c r="CD153" s="57" cm="1">
        <f t="array" aca="1" ref="CD153" ca="1">SUM(IF($C153&gt;0,IF(AND(INDIRECT(ADDRESS($C153,44))=0,INDIRECT(ADDRESS($C153,38))&lt;&gt;"UL"),INDIRECT(ADDRESS($C153,COLUMN())),0),0),IF($D153&gt;0,IF(AND(INDIRECT(ADDRESS($D153,44))=0,INDIRECT(ADDRESS($D153,38))&lt;&gt;"UL"),INDIRECT(ADDRESS($D153,COLUMN())),0),0),IF($E153&gt;0,IF(AND(INDIRECT(ADDRESS($E153,44))=0,INDIRECT(ADDRESS($E153,38))&lt;&gt;"UL"),INDIRECT(ADDRESS($E153,COLUMN())),0),0),IF($F153&gt;0,IF(AND(INDIRECT(ADDRESS($F153,44))=0,INDIRECT(ADDRESS($F153,38))&lt;&gt;"UL"),INDIRECT(ADDRESS($F153,COLUMN())),0),0),IF($G153&gt;0,IF(AND(INDIRECT(ADDRESS($G153,44))=0,INDIRECT(ADDRESS($G153,38))&lt;&gt;"UL"),INDIRECT(ADDRESS($G153,COLUMN())),0),0),IF($H153&gt;0,IF(AND(INDIRECT(ADDRESS($H153,44))=0,INDIRECT(ADDRESS($H153,38))&lt;&gt;"UL"),INDIRECT(ADDRESS($H153,COLUMN())),0),0),IF($I153&gt;0,IF(AND(INDIRECT(ADDRESS($I153,44))=0,INDIRECT(ADDRESS($I153,38))&lt;&gt;"UL"),INDIRECT(ADDRESS($I153,COLUMN())),0),0),IF($J153&gt;0,IF(AND(INDIRECT(ADDRESS($J153,44))=0,INDIRECT(ADDRESS($J153,38))&lt;&gt;"UL"),INDIRECT(ADDRESS($J153,COLUMN())),0),0),IF($K153&gt;0,IF(AND(INDIRECT(ADDRESS($K153,44))=0,INDIRECT(ADDRESS($K153,38))&lt;&gt;"UL"),INDIRECT(ADDRESS($K153,COLUMN())),0),0),IF($L153&gt;0,IF(AND(INDIRECT(ADDRESS($L153,44))=0,INDIRECT(ADDRESS($L153,38))&lt;&gt;"UL"),INDIRECT(ADDRESS($L153,COLUMN())),0),0),IF($M153&gt;0,IF(AND(INDIRECT(ADDRESS($M153,44))=0,INDIRECT(ADDRESS($M153,38))&lt;&gt;"UL"),INDIRECT(ADDRESS($M153,COLUMN())),0),0))</f>
        <v>0</v>
      </c>
      <c r="CE153" s="57" cm="1">
        <f t="array" aca="1" ref="CE153" ca="1">SUM(IF($C153&gt;0,IF(AND(INDIRECT(ADDRESS($C153,44))=0,INDIRECT(ADDRESS($C153,38))&lt;&gt;"UL"),INDIRECT(ADDRESS($C153,COLUMN())),0),0),IF($D153&gt;0,IF(AND(INDIRECT(ADDRESS($D153,44))=0,INDIRECT(ADDRESS($D153,38))&lt;&gt;"UL"),INDIRECT(ADDRESS($D153,COLUMN())),0),0),IF($E153&gt;0,IF(AND(INDIRECT(ADDRESS($E153,44))=0,INDIRECT(ADDRESS($E153,38))&lt;&gt;"UL"),INDIRECT(ADDRESS($E153,COLUMN())),0),0),IF($F153&gt;0,IF(AND(INDIRECT(ADDRESS($F153,44))=0,INDIRECT(ADDRESS($F153,38))&lt;&gt;"UL"),INDIRECT(ADDRESS($F153,COLUMN())),0),0),IF($G153&gt;0,IF(AND(INDIRECT(ADDRESS($G153,44))=0,INDIRECT(ADDRESS($G153,38))&lt;&gt;"UL"),INDIRECT(ADDRESS($G153,COLUMN())),0),0),IF($H153&gt;0,IF(AND(INDIRECT(ADDRESS($H153,44))=0,INDIRECT(ADDRESS($H153,38))&lt;&gt;"UL"),INDIRECT(ADDRESS($H153,COLUMN())),0),0),IF($I153&gt;0,IF(AND(INDIRECT(ADDRESS($I153,44))=0,INDIRECT(ADDRESS($I153,38))&lt;&gt;"UL"),INDIRECT(ADDRESS($I153,COLUMN())),0),0),IF($J153&gt;0,IF(AND(INDIRECT(ADDRESS($J153,44))=0,INDIRECT(ADDRESS($J153,38))&lt;&gt;"UL"),INDIRECT(ADDRESS($J153,COLUMN())),0),0),IF($K153&gt;0,IF(AND(INDIRECT(ADDRESS($K153,44))=0,INDIRECT(ADDRESS($K153,38))&lt;&gt;"UL"),INDIRECT(ADDRESS($K153,COLUMN())),0),0),IF($L153&gt;0,IF(AND(INDIRECT(ADDRESS($L153,44))=0,INDIRECT(ADDRESS($L153,38))&lt;&gt;"UL"),INDIRECT(ADDRESS($L153,COLUMN())),0),0),IF($M153&gt;0,IF(AND(INDIRECT(ADDRESS($M153,44))=0,INDIRECT(ADDRESS($M153,38))&lt;&gt;"UL"),INDIRECT(ADDRESS($M153,COLUMN())),0),0))</f>
        <v>0</v>
      </c>
      <c r="CF153" s="57">
        <f t="shared" ca="1" si="115"/>
        <v>0</v>
      </c>
      <c r="CG153" s="57">
        <f t="shared" ca="1" si="116"/>
        <v>0.77894420007443332</v>
      </c>
      <c r="CH153" s="78">
        <f t="shared" ca="1" si="117"/>
        <v>3.1157768002977333E-2</v>
      </c>
      <c r="CI153" s="19">
        <f t="shared" ca="1" si="118"/>
        <v>16.150012783404119</v>
      </c>
      <c r="CJ153" s="19"/>
      <c r="CK153" s="57" cm="1">
        <f t="array" aca="1" ref="CK153" ca="1">IF(AU153="S", SUM(IF($C153&gt;0,IF(INDIRECT(ADDRESS($C153,43))&lt;&gt;1,INDIRECT(ADDRESS($C153,48)),0),0), IF($D153&gt;0,IF(INDIRECT(ADDRESS($D153,43))&lt;&gt;1,INDIRECT(ADDRESS($D153,48)),0),0), IF($E153&gt;0,IF(INDIRECT(ADDRESS($E153,43))&lt;&gt;1,INDIRECT(ADDRESS($E153,48)),0),0), IF($F153&gt;0,IF(INDIRECT(ADDRESS($F153,43))&lt;&gt;1,INDIRECT(ADDRESS($F153,48)),0),0), IF($G153&gt;0,IF(INDIRECT(ADDRESS($G153,43))&lt;&gt;1,INDIRECT(ADDRESS($G153,48)),0),0), IF($H153&gt;0,IF(INDIRECT(ADDRESS($H153,43))&lt;&gt;1,INDIRECT(ADDRESS($H153,48)),0),0), IF($I153&gt;0,IF(INDIRECT(ADDRESS($I153,43))&lt;&gt;1,INDIRECT(ADDRESS($I153,48)),0),0), IF($J153&gt;0,IF(INDIRECT(ADDRESS($J153,43))&lt;&gt;1,INDIRECT(ADDRESS($J153,48)),0),0), IF($K153&gt;0,IF(INDIRECT(ADDRESS($K153,43))&lt;&gt;1,INDIRECT(ADDRESS($K153,48)),0),0), IF($L153&gt;0,IF(INDIRECT(ADDRESS($L153,43))&lt;&gt;1,INDIRECT(ADDRESS($L153,48)),0),0), IF($M153&gt;0,IF(INDIRECT(ADDRESS($M153,43))&lt;&gt;1,INDIRECT(ADDRESS($M153,48)),0),0)), IF(AU153="L",SUM(IF($C153&gt;0,IF(INDIRECT(ADDRESS($C153,43))&lt;&gt;1,INDIRECT(ADDRESS($C153,50)),0),0), IF($D153&gt;0,IF(INDIRECT(ADDRESS($D153,43))&lt;&gt;1,INDIRECT(ADDRESS($D153,50)),0),0), IF($E153&gt;0,IF(INDIRECT(ADDRESS($E153,43))&lt;&gt;1,INDIRECT(ADDRESS($E153,50)),0),0), IF($F153&gt;0,IF(INDIRECT(ADDRESS($F153,43))&lt;&gt;1,INDIRECT(ADDRESS($F153,50)),0),0), IF($G153&gt;0,IF(INDIRECT(ADDRESS($G153,43))&lt;&gt;1,INDIRECT(ADDRESS($G153,50)),0),0), IF($G153&gt;0,IF(INDIRECT(ADDRESS($G153,43))&lt;&gt;1,INDIRECT(ADDRESS($G153,50)),0),0), IF($H153&gt;0,IF(INDIRECT(ADDRESS($H153,43))&lt;&gt;1,INDIRECT(ADDRESS($H153,50)),0),0), IF($I153&gt;0,IF(INDIRECT(ADDRESS($I153,43))&lt;&gt;1,INDIRECT(ADDRESS($I153,50)),0),0), IF($J153&gt;0,IF(INDIRECT(ADDRESS($J153,43))&lt;&gt;1,INDIRECT(ADDRESS($J153,50)),0),0), IF($K153&gt;0,IF(INDIRECT(ADDRESS($K153,43))&lt;&gt;1,INDIRECT(ADDRESS($K153,50)),0),0), IF($L153&gt;0,IF(INDIRECT(ADDRESS($L153,43))&lt;&gt;1,INDIRECT(ADDRESS($L153,50)),0),0), IF($M153&gt;0,IF(INDIRECT(ADDRESS($M153,43))&lt;&gt;1,INDIRECT(ADDRESS($M153,50)),0),0)), SUM(IF($C153&gt;0,IF(INDIRECT(ADDRESS($C153,43))&lt;&gt;1,INDIRECT(ADDRESS($C153,49)),0),0), IF($D153&gt;0,IF(INDIRECT(ADDRESS($D153,43))&lt;&gt;1,INDIRECT(ADDRESS($D153,49)),0),0), IF($E153&gt;0,IF(INDIRECT(ADDRESS($E153,43))&lt;&gt;1,INDIRECT(ADDRESS($E153,49)),0),0), IF($F153&gt;0,IF(INDIRECT(ADDRESS($F153,43))&lt;&gt;1,INDIRECT(ADDRESS($F153,49)),0),0), IF($G153&gt;0,IF(INDIRECT(ADDRESS($G153,43))&lt;&gt;1,INDIRECT(ADDRESS($G153,49)),0),0), IF($G153&gt;0,IF(INDIRECT(ADDRESS($G153,43))&lt;&gt;1,INDIRECT(ADDRESS($G153,49)),0),0), IF($H153&gt;0,IF(INDIRECT(ADDRESS($H153,43))&lt;&gt;1,INDIRECT(ADDRESS($H153,49)),0),0), IF($I153&gt;0,IF(INDIRECT(ADDRESS($I153,43))&lt;&gt;1,INDIRECT(ADDRESS($I153,49)),0),0), IF($J153&gt;0,IF(INDIRECT(ADDRESS($J153,43))&lt;&gt;1,INDIRECT(ADDRESS($J153,49)),0),0), IF($K153&gt;0,IF(INDIRECT(ADDRESS($K153,43))&lt;&gt;1,INDIRECT(ADDRESS($K153,49)),0),0), IF($L153&gt;0,IF(INDIRECT(ADDRESS($L153,43))&lt;&gt;1,INDIRECT(ADDRESS($L153,49)),0),0), IF($M153&gt;0,IF(INDIRECT(ADDRESS($M153,43))&lt;&gt;1,INDIRECT(ADDRESS($M153,49)),0),0))))</f>
        <v>3.4999999999999996</v>
      </c>
      <c r="CL153" s="57" cm="1">
        <f t="array" aca="1" ref="CL153" ca="1">SUM(IF($C153&gt;0,IF(INDIRECT(ADDRESS($C153,44))=1,INDIRECT(ADDRESS($C153,90)),0),0), IF($D153&gt;0,IF(INDIRECT(ADDRESS($D153,44))=1,INDIRECT(ADDRESS($D153,90)),0),0), IF($E153&gt;0,IF(INDIRECT(ADDRESS($E153,44))=1,INDIRECT(ADDRESS($E153,90)),0),0), IF($F153&gt;0,IF(INDIRECT(ADDRESS($F153,44))=1,INDIRECT(ADDRESS($F153,90)),0),0), IF($G153&gt;0,IF(INDIRECT(ADDRESS($G153,44))=1,INDIRECT(ADDRESS($G153,90)),0),0), IF($H153&gt;0,IF(INDIRECT(ADDRESS($H153,44))=1,INDIRECT(ADDRESS($H153,90)),0),0), IF($I153&gt;0,IF(INDIRECT(ADDRESS($I153,44))=1,INDIRECT(ADDRESS($I153,90)),0),0), IF($J153&gt;0,IF(INDIRECT(ADDRESS($J153,44))=1,INDIRECT(ADDRESS($J153,90)),0),0), IF($K153&gt;0,IF(INDIRECT(ADDRESS($K153,44))=1,INDIRECT(ADDRESS($K153,90)),0),0), IF($L153&gt;0,IF(INDIRECT(ADDRESS($L153,44))=1,INDIRECT(ADDRESS($L153,90)),0),0), IF($M153&gt;0,IF(INDIRECT(ADDRESS($M153,44))=1,INDIRECT(ADDRESS($M153,90)),0),0))</f>
        <v>5.25</v>
      </c>
      <c r="CM153" s="56">
        <f t="shared" ca="1" si="119"/>
        <v>0.25393042529284243</v>
      </c>
    </row>
    <row r="154" spans="1:92" x14ac:dyDescent="0.25">
      <c r="A154" s="52" t="s">
        <v>230</v>
      </c>
      <c r="B154" s="67">
        <v>106</v>
      </c>
      <c r="C154" s="67">
        <v>122</v>
      </c>
      <c r="D154" s="67">
        <v>123</v>
      </c>
      <c r="E154" s="67"/>
      <c r="F154" s="67"/>
      <c r="G154" s="67"/>
      <c r="H154" s="67"/>
      <c r="I154" s="67"/>
      <c r="J154" s="67"/>
      <c r="K154" s="67"/>
      <c r="L154" s="67"/>
      <c r="M154" s="67"/>
      <c r="N154" s="67">
        <f ca="1">SUM(INDIRECT(ADDRESS(B154,COLUMN())),IF(C154&gt;0,INDIRECT(ADDRESS(C154,COLUMN())),0),IF(D154&gt;0,INDIRECT(ADDRESS(D154,COLUMN())),0),IF(E154&gt;0,INDIRECT(ADDRESS(E154,COLUMN())),0),IF(F154&gt;0,INDIRECT(ADDRESS(F154,COLUMN())),0),IF(G154&gt;0,INDIRECT(ADDRESS(G154,COLUMN())),0),IF(H154&gt;0,INDIRECT(ADDRESS(H154,COLUMN())),0),IF(I154&gt;0,INDIRECT(ADDRESS(I154,COLUMN())),0),IF(J154&gt;0,INDIRECT(ADDRESS(J154,COLUMN())),0),IF(K154&gt;0,INDIRECT(ADDRESS(K154,COLUMN())),0),IF(L154&gt;0,INDIRECT(ADDRESS(L154,COLUMN())),0),IF(M154&gt;0,INDIRECT(ADDRESS(M154,COLUMN())),0))</f>
        <v>19</v>
      </c>
      <c r="O154" s="67" t="str" cm="1">
        <f t="array" aca="1" ref="O154" ca="1">INDIRECT(ADDRESS($B154,COLUMN()))</f>
        <v>Fighter</v>
      </c>
      <c r="P154" s="67" cm="1">
        <f t="array" aca="1" ref="P154" ca="1">INDIRECT(ADDRESS($B154,COLUMN()))</f>
        <v>2</v>
      </c>
      <c r="Q154" s="67" cm="1">
        <f t="array" aca="1" ref="Q154" ca="1">INDIRECT(ADDRESS($B154,COLUMN()))</f>
        <v>0</v>
      </c>
      <c r="R154" s="67" cm="1">
        <f t="array" aca="1" ref="R154" ca="1">INDIRECT(ADDRESS($B154,COLUMN()))</f>
        <v>0</v>
      </c>
      <c r="S154" s="67" cm="1">
        <f t="array" aca="1" ref="S154" ca="1">INDIRECT(ADDRESS($B154,COLUMN()))</f>
        <v>1</v>
      </c>
      <c r="T154" s="67" t="str" cm="1">
        <f t="array" aca="1" ref="T154" ca="1">INDIRECT(ADDRESS($B154,COLUMN()))</f>
        <v>1-6</v>
      </c>
      <c r="U154" s="67" cm="1">
        <f t="array" aca="1" ref="U154" ca="1">INDIRECT(ADDRESS($B154,COLUMN()))</f>
        <v>6</v>
      </c>
      <c r="V154" s="67" cm="1">
        <f t="array" aca="1" ref="V154" ca="1">INDIRECT(ADDRESS($B154,COLUMN()))</f>
        <v>0</v>
      </c>
      <c r="W154" s="67" cm="1">
        <f t="array" aca="1" ref="W154" ca="1">INDIRECT(ADDRESS($B154,COLUMN()))</f>
        <v>2</v>
      </c>
      <c r="X154" s="67" cm="1">
        <f t="array" aca="1" ref="X154" ca="1">INDIRECT(ADDRESS($B154,COLUMN()))</f>
        <v>6</v>
      </c>
      <c r="Y154" s="67" cm="1">
        <f t="array" aca="1" ref="Y154" ca="1">INDIRECT(ADDRESS($B154,COLUMN()))</f>
        <v>1</v>
      </c>
      <c r="Z154" s="67" cm="1">
        <f t="array" aca="1" ref="Z154" ca="1">INDIRECT(ADDRESS($B154,COLUMN()))</f>
        <v>4</v>
      </c>
      <c r="AA154" s="67" cm="1">
        <f t="array" aca="1" ref="AA154" ca="1">INDIRECT(ADDRESS($B154,COLUMN()))</f>
        <v>0</v>
      </c>
      <c r="AB154" s="56">
        <f t="shared" ca="1" si="100"/>
        <v>0.73013777387695378</v>
      </c>
      <c r="AC154" s="56">
        <f t="shared" ca="1" si="101"/>
        <v>1.1298999885619785</v>
      </c>
      <c r="AD154" s="56">
        <f t="shared" ca="1" si="102"/>
        <v>1.9650434583686582</v>
      </c>
      <c r="AF154" s="52"/>
      <c r="AG154" s="52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2"/>
      <c r="AU154" s="54" t="s">
        <v>113</v>
      </c>
      <c r="AV154" s="57" cm="1">
        <f t="array" aca="1" ref="AV154" ca="1">SUM(IF($C154&gt;0,IF(AND(INDIRECT(ADDRESS($C154,44))=0,INDIRECT(ADDRESS($C154,38))="UL",ISERROR(SEARCH("Rear",INDIRECT(ADDRESS($C154,33)))),ISERROR(SEARCH("Side",INDIRECT(ADDRESS($C154,33))))),INDIRECT(ADDRESS($C154,COLUMN())),0),0),IF($D154&gt;0,IF(AND(INDIRECT(ADDRESS($D154,44))=0,INDIRECT(ADDRESS($D154,38))="UL",ISERROR(SEARCH("Rear",INDIRECT(ADDRESS($D154,33)))),ISERROR(SEARCH("Side",INDIRECT(ADDRESS($D154,33))))),INDIRECT(ADDRESS($D154,COLUMN())),0),0),IF($E154&gt;0,IF(AND(INDIRECT(ADDRESS($E154,44))=0,INDIRECT(ADDRESS($E154,38))="UL",ISERROR(SEARCH("Rear",INDIRECT(ADDRESS($E154,33)))),ISERROR(SEARCH("Side",INDIRECT(ADDRESS($E154,33))))),INDIRECT(ADDRESS($E154,COLUMN())),0),0),IF($F154&gt;0,IF(AND(INDIRECT(ADDRESS($F154,44))=0,INDIRECT(ADDRESS($F154,38))="UL",ISERROR(SEARCH("Rear",INDIRECT(ADDRESS($F154,33)))),ISERROR(SEARCH("Side",INDIRECT(ADDRESS($F154,33))))),INDIRECT(ADDRESS($F154,COLUMN())),0),0),IF($G154&gt;0,IF(AND(INDIRECT(ADDRESS($G154,44))=0,INDIRECT(ADDRESS($G154,38))="UL",ISERROR(SEARCH("Rear",INDIRECT(ADDRESS($G154,33)))),ISERROR(SEARCH("Side",INDIRECT(ADDRESS($G154,33))))),INDIRECT(ADDRESS($G154,COLUMN())),0),0),IF($H154&gt;0,IF(AND(INDIRECT(ADDRESS($H154,44))=0,INDIRECT(ADDRESS($H154,38))="UL",ISERROR(SEARCH("Rear",INDIRECT(ADDRESS($H154,33)))),ISERROR(SEARCH("Side",INDIRECT(ADDRESS($H154,33))))),INDIRECT(ADDRESS($H154,COLUMN())),0),0),IF($I154&gt;0,IF(AND(INDIRECT(ADDRESS($I154,44))=0,INDIRECT(ADDRESS($I154,38))="UL",ISERROR(SEARCH("Rear",INDIRECT(ADDRESS($I154,33)))),ISERROR(SEARCH("Side",INDIRECT(ADDRESS($I154,33))))),INDIRECT(ADDRESS($I154,COLUMN())),0),0),IF($J154&gt;0,IF(AND(INDIRECT(ADDRESS($J154,44))=0,INDIRECT(ADDRESS($J154,38))="UL",ISERROR(SEARCH("Rear",INDIRECT(ADDRESS($J154,33)))),ISERROR(SEARCH("Side",INDIRECT(ADDRESS($J154,33))))),INDIRECT(ADDRESS($J154,COLUMN())),0),0),IF($K154&gt;0,IF(AND(INDIRECT(ADDRESS($K154,44))=0,INDIRECT(ADDRESS($K154,38))="UL",ISERROR(SEARCH("Rear",INDIRECT(ADDRESS($K154,33)))),ISERROR(SEARCH("Side",INDIRECT(ADDRESS($K154,33))))),INDIRECT(ADDRESS($K154,COLUMN())),0),0),IF($L154&gt;0,IF(AND(INDIRECT(ADDRESS($L154,44))=0,INDIRECT(ADDRESS($L154,38))="UL",ISERROR(SEARCH("Rear",INDIRECT(ADDRESS($L154,33)))),ISERROR(SEARCH("Side",INDIRECT(ADDRESS($L154,33))))),INDIRECT(ADDRESS($L154,COLUMN())),0),0),IF($M154&gt;0,IF(AND(INDIRECT(ADDRESS($M154,44))=0,INDIRECT(ADDRESS($M154,38))="UL",ISERROR(SEARCH("Rear",INDIRECT(ADDRESS($M154,33)))),ISERROR(SEARCH("Side",INDIRECT(ADDRESS($M154,33))))),INDIRECT(ADDRESS($M154,COLUMN())),0),0))</f>
        <v>0.44444444444444442</v>
      </c>
      <c r="AW154" s="57" cm="1">
        <f t="array" aca="1" ref="AW154" ca="1">SUM(IF($C154&gt;0,IF(AND(INDIRECT(ADDRESS($C154,44))=0,INDIRECT(ADDRESS($C154,38))="UL",ISERROR(SEARCH("Rear",INDIRECT(ADDRESS($C154,33)))),ISERROR(SEARCH("Side",INDIRECT(ADDRESS($C154,33))))),INDIRECT(ADDRESS($C154,COLUMN())),0),0),IF($D154&gt;0,IF(AND(INDIRECT(ADDRESS($D154,44))=0,INDIRECT(ADDRESS($D154,38))="UL",ISERROR(SEARCH("Rear",INDIRECT(ADDRESS($D154,33)))),ISERROR(SEARCH("Side",INDIRECT(ADDRESS($D154,33))))),INDIRECT(ADDRESS($D154,COLUMN())),0),0),IF($E154&gt;0,IF(AND(INDIRECT(ADDRESS($E154,44))=0,INDIRECT(ADDRESS($E154,38))="UL",ISERROR(SEARCH("Rear",INDIRECT(ADDRESS($E154,33)))),ISERROR(SEARCH("Side",INDIRECT(ADDRESS($E154,33))))),INDIRECT(ADDRESS($E154,COLUMN())),0),0),IF($F154&gt;0,IF(AND(INDIRECT(ADDRESS($F154,44))=0,INDIRECT(ADDRESS($F154,38))="UL",ISERROR(SEARCH("Rear",INDIRECT(ADDRESS($F154,33)))),ISERROR(SEARCH("Side",INDIRECT(ADDRESS($F154,33))))),INDIRECT(ADDRESS($F154,COLUMN())),0),0),IF($G154&gt;0,IF(AND(INDIRECT(ADDRESS($G154,44))=0,INDIRECT(ADDRESS($G154,38))="UL",ISERROR(SEARCH("Rear",INDIRECT(ADDRESS($G154,33)))),ISERROR(SEARCH("Side",INDIRECT(ADDRESS($G154,33))))),INDIRECT(ADDRESS($G154,COLUMN())),0),0),IF($H154&gt;0,IF(AND(INDIRECT(ADDRESS($H154,44))=0,INDIRECT(ADDRESS($H154,38))="UL",ISERROR(SEARCH("Rear",INDIRECT(ADDRESS($H154,33)))),ISERROR(SEARCH("Side",INDIRECT(ADDRESS($H154,33))))),INDIRECT(ADDRESS($H154,COLUMN())),0),0),IF($I154&gt;0,IF(AND(INDIRECT(ADDRESS($I154,44))=0,INDIRECT(ADDRESS($I154,38))="UL",ISERROR(SEARCH("Rear",INDIRECT(ADDRESS($I154,33)))),ISERROR(SEARCH("Side",INDIRECT(ADDRESS($I154,33))))),INDIRECT(ADDRESS($I154,COLUMN())),0),0),IF($J154&gt;0,IF(AND(INDIRECT(ADDRESS($J154,44))=0,INDIRECT(ADDRESS($J154,38))="UL",ISERROR(SEARCH("Rear",INDIRECT(ADDRESS($J154,33)))),ISERROR(SEARCH("Side",INDIRECT(ADDRESS($J154,33))))),INDIRECT(ADDRESS($J154,COLUMN())),0),0),IF($K154&gt;0,IF(AND(INDIRECT(ADDRESS($K154,44))=0,INDIRECT(ADDRESS($K154,38))="UL",ISERROR(SEARCH("Rear",INDIRECT(ADDRESS($K154,33)))),ISERROR(SEARCH("Side",INDIRECT(ADDRESS($K154,33))))),INDIRECT(ADDRESS($K154,COLUMN())),0),0),IF($L154&gt;0,IF(AND(INDIRECT(ADDRESS($L154,44))=0,INDIRECT(ADDRESS($L154,38))="UL",ISERROR(SEARCH("Rear",INDIRECT(ADDRESS($L154,33)))),ISERROR(SEARCH("Side",INDIRECT(ADDRESS($L154,33))))),INDIRECT(ADDRESS($L154,COLUMN())),0),0),IF($M154&gt;0,IF(AND(INDIRECT(ADDRESS($M154,44))=0,INDIRECT(ADDRESS($M154,38))="UL",ISERROR(SEARCH("Rear",INDIRECT(ADDRESS($M154,33)))),ISERROR(SEARCH("Side",INDIRECT(ADDRESS($M154,33))))),INDIRECT(ADDRESS($M154,COLUMN())),0),0))</f>
        <v>1.1111111111111109</v>
      </c>
      <c r="AX154" s="57" cm="1">
        <f t="array" aca="1" ref="AX154" ca="1">SUM(IF($C154&gt;0,IF(AND(INDIRECT(ADDRESS($C154,44))=0,INDIRECT(ADDRESS($C154,38))="UL",ISERROR(SEARCH("Rear",INDIRECT(ADDRESS($C154,33)))),ISERROR(SEARCH("Side",INDIRECT(ADDRESS($C154,33))))),INDIRECT(ADDRESS($C154,COLUMN())),0),0),IF($D154&gt;0,IF(AND(INDIRECT(ADDRESS($D154,44))=0,INDIRECT(ADDRESS($D154,38))="UL",ISERROR(SEARCH("Rear",INDIRECT(ADDRESS($D154,33)))),ISERROR(SEARCH("Side",INDIRECT(ADDRESS($D154,33))))),INDIRECT(ADDRESS($D154,COLUMN())),0),0),IF($E154&gt;0,IF(AND(INDIRECT(ADDRESS($E154,44))=0,INDIRECT(ADDRESS($E154,38))="UL",ISERROR(SEARCH("Rear",INDIRECT(ADDRESS($E154,33)))),ISERROR(SEARCH("Side",INDIRECT(ADDRESS($E154,33))))),INDIRECT(ADDRESS($E154,COLUMN())),0),0),IF($F154&gt;0,IF(AND(INDIRECT(ADDRESS($F154,44))=0,INDIRECT(ADDRESS($F154,38))="UL",ISERROR(SEARCH("Rear",INDIRECT(ADDRESS($F154,33)))),ISERROR(SEARCH("Side",INDIRECT(ADDRESS($F154,33))))),INDIRECT(ADDRESS($F154,COLUMN())),0),0),IF($G154&gt;0,IF(AND(INDIRECT(ADDRESS($G154,44))=0,INDIRECT(ADDRESS($G154,38))="UL",ISERROR(SEARCH("Rear",INDIRECT(ADDRESS($G154,33)))),ISERROR(SEARCH("Side",INDIRECT(ADDRESS($G154,33))))),INDIRECT(ADDRESS($G154,COLUMN())),0),0),IF($H154&gt;0,IF(AND(INDIRECT(ADDRESS($H154,44))=0,INDIRECT(ADDRESS($H154,38))="UL",ISERROR(SEARCH("Rear",INDIRECT(ADDRESS($H154,33)))),ISERROR(SEARCH("Side",INDIRECT(ADDRESS($H154,33))))),INDIRECT(ADDRESS($H154,COLUMN())),0),0),IF($I154&gt;0,IF(AND(INDIRECT(ADDRESS($I154,44))=0,INDIRECT(ADDRESS($I154,38))="UL",ISERROR(SEARCH("Rear",INDIRECT(ADDRESS($I154,33)))),ISERROR(SEARCH("Side",INDIRECT(ADDRESS($I154,33))))),INDIRECT(ADDRESS($I154,COLUMN())),0),0),IF($J154&gt;0,IF(AND(INDIRECT(ADDRESS($J154,44))=0,INDIRECT(ADDRESS($J154,38))="UL",ISERROR(SEARCH("Rear",INDIRECT(ADDRESS($J154,33)))),ISERROR(SEARCH("Side",INDIRECT(ADDRESS($J154,33))))),INDIRECT(ADDRESS($J154,COLUMN())),0),0),IF($K154&gt;0,IF(AND(INDIRECT(ADDRESS($K154,44))=0,INDIRECT(ADDRESS($K154,38))="UL",ISERROR(SEARCH("Rear",INDIRECT(ADDRESS($K154,33)))),ISERROR(SEARCH("Side",INDIRECT(ADDRESS($K154,33))))),INDIRECT(ADDRESS($K154,COLUMN())),0),0),IF($L154&gt;0,IF(AND(INDIRECT(ADDRESS($L154,44))=0,INDIRECT(ADDRESS($L154,38))="UL",ISERROR(SEARCH("Rear",INDIRECT(ADDRESS($L154,33)))),ISERROR(SEARCH("Side",INDIRECT(ADDRESS($L154,33))))),INDIRECT(ADDRESS($L154,COLUMN())),0),0),IF($M154&gt;0,IF(AND(INDIRECT(ADDRESS($M154,44))=0,INDIRECT(ADDRESS($M154,38))="UL",ISERROR(SEARCH("Rear",INDIRECT(ADDRESS($M154,33)))),ISERROR(SEARCH("Side",INDIRECT(ADDRESS($M154,33))))),INDIRECT(ADDRESS($M154,COLUMN())),0),0))</f>
        <v>0</v>
      </c>
      <c r="AY154" s="58">
        <f t="shared" ca="1" si="103"/>
        <v>1.1111111111111109</v>
      </c>
      <c r="AZ154" s="58">
        <f t="shared" ca="1" si="104"/>
        <v>0.51851851851851849</v>
      </c>
      <c r="BA154" s="58" cm="1">
        <f t="array" aca="1" ref="BA154" ca="1">SUM(IF($C154&gt;0,IF(AND(INDIRECT(ADDRESS($C154,44))=0,INDIRECT(ADDRESS($C154,38))="UL"),INDIRECT(ADDRESS($C154,COLUMN())),0),0),IF($D154&gt;0,IF(AND(INDIRECT(ADDRESS($D154,44))=0,INDIRECT(ADDRESS($D154,38))="UL"),INDIRECT(ADDRESS($D154,COLUMN())),0),0),IF($E154&gt;0,IF(AND(INDIRECT(ADDRESS($E154,44))=0,INDIRECT(ADDRESS($E154,38))="UL"),INDIRECT(ADDRESS($E154,COLUMN())),0),0),IF($F154&gt;0,IF(AND(INDIRECT(ADDRESS($F154,44))=0,INDIRECT(ADDRESS($F154,38))="UL"),INDIRECT(ADDRESS($F154,COLUMN())),0),0),IF($G154&gt;0,IF(AND(INDIRECT(ADDRESS($G154,44))=0,INDIRECT(ADDRESS($G154,38))="UL"),INDIRECT(ADDRESS($G154,COLUMN())),0),0),IF($H154&gt;0,IF(AND(INDIRECT(ADDRESS($H154,44))=0,INDIRECT(ADDRESS($H154,38))="UL"),INDIRECT(ADDRESS($H154,COLUMN())),0),0),IF($I154&gt;0,IF(AND(INDIRECT(ADDRESS($I154,44))=0,INDIRECT(ADDRESS($I154,38))="UL"),INDIRECT(ADDRESS($I154,COLUMN())),0),0),IF($J154&gt;0,IF(AND(INDIRECT(ADDRESS($J154,44))=0,INDIRECT(ADDRESS($J154,38))="UL"),INDIRECT(ADDRESS($J154,COLUMN())),0),0),IF($K154&gt;0,IF(AND(INDIRECT(ADDRESS($K154,44))=0,INDIRECT(ADDRESS($K154,38))="UL"),INDIRECT(ADDRESS($K154,COLUMN())),0),0),IF($L154&gt;0,IF(AND(INDIRECT(ADDRESS($L154,44))=0,INDIRECT(ADDRESS($L154,38))="UL"),INDIRECT(ADDRESS($L154,COLUMN())),0),0),IF($M154&gt;0,IF(AND(INDIRECT(ADDRESS($M154,44))=0,INDIRECT(ADDRESS($M154,38))="UL"),INDIRECT(ADDRESS($M154,COLUMN())),0),0))</f>
        <v>0.32366843033509696</v>
      </c>
      <c r="BB154" s="58" cm="1">
        <f t="array" aca="1" ref="BB154" ca="1">SUM(IF($C154&gt;0,IF(AND(INDIRECT(ADDRESS($C154,44))=0,INDIRECT(ADDRESS($C154,38))="UL"),INDIRECT(ADDRESS($C154,COLUMN())),0),0),IF($D154&gt;0,IF(AND(INDIRECT(ADDRESS($D154,44))=0,INDIRECT(ADDRESS($D154,38))="UL"),INDIRECT(ADDRESS($D154,COLUMN())),0),0),IF($E154&gt;0,IF(AND(INDIRECT(ADDRESS($E154,44))=0,INDIRECT(ADDRESS($E154,38))="UL"),INDIRECT(ADDRESS($E154,COLUMN())),0),0),IF($F154&gt;0,IF(AND(INDIRECT(ADDRESS($F154,44))=0,INDIRECT(ADDRESS($F154,38))="UL"),INDIRECT(ADDRESS($F154,COLUMN())),0),0),IF($G154&gt;0,IF(AND(INDIRECT(ADDRESS($G154,44))=0,INDIRECT(ADDRESS($G154,38))="UL"),INDIRECT(ADDRESS($G154,COLUMN())),0),0),IF($H154&gt;0,IF(AND(INDIRECT(ADDRESS($H154,44))=0,INDIRECT(ADDRESS($H154,38))="UL"),INDIRECT(ADDRESS($H154,COLUMN())),0),0),IF($I154&gt;0,IF(AND(INDIRECT(ADDRESS($I154,44))=0,INDIRECT(ADDRESS($I154,38))="UL"),INDIRECT(ADDRESS($I154,COLUMN())),0),0),IF($J154&gt;0,IF(AND(INDIRECT(ADDRESS($J154,44))=0,INDIRECT(ADDRESS($J154,38))="UL"),INDIRECT(ADDRESS($J154,COLUMN())),0),0),IF($K154&gt;0,IF(AND(INDIRECT(ADDRESS($K154,44))=0,INDIRECT(ADDRESS($K154,38))="UL"),INDIRECT(ADDRESS($K154,COLUMN())),0),0),IF($L154&gt;0,IF(AND(INDIRECT(ADDRESS($L154,44))=0,INDIRECT(ADDRESS($L154,38))="UL"),INDIRECT(ADDRESS($L154,COLUMN())),0),0),IF($M154&gt;0,IF(AND(INDIRECT(ADDRESS($M154,44))=0,INDIRECT(ADDRESS($M154,38))="UL"),INDIRECT(ADDRESS($M154,COLUMN())),0),0))</f>
        <v>0.1458906525573192</v>
      </c>
      <c r="BC154" s="58" cm="1">
        <f t="array" aca="1" ref="BC154" ca="1">SUM(IF($C154&gt;0,IF(AND(INDIRECT(ADDRESS($C154,44))=0,INDIRECT(ADDRESS($C154,38))="UL"),INDIRECT(ADDRESS($C154,COLUMN())),0),0),IF($D154&gt;0,IF(AND(INDIRECT(ADDRESS($D154,44))=0,INDIRECT(ADDRESS($D154,38))="UL"),INDIRECT(ADDRESS($D154,COLUMN())),0),0),IF($E154&gt;0,IF(AND(INDIRECT(ADDRESS($E154,44))=0,INDIRECT(ADDRESS($E154,38))="UL"),INDIRECT(ADDRESS($E154,COLUMN())),0),0),IF($F154&gt;0,IF(AND(INDIRECT(ADDRESS($F154,44))=0,INDIRECT(ADDRESS($F154,38))="UL"),INDIRECT(ADDRESS($F154,COLUMN())),0),0),IF($G154&gt;0,IF(AND(INDIRECT(ADDRESS($G154,44))=0,INDIRECT(ADDRESS($G154,38))="UL"),INDIRECT(ADDRESS($G154,COLUMN())),0),0),IF($H154&gt;0,IF(AND(INDIRECT(ADDRESS($H154,44))=0,INDIRECT(ADDRESS($H154,38))="UL"),INDIRECT(ADDRESS($H154,COLUMN())),0),0),IF($I154&gt;0,IF(AND(INDIRECT(ADDRESS($I154,44))=0,INDIRECT(ADDRESS($I154,38))="UL"),INDIRECT(ADDRESS($I154,COLUMN())),0),0),IF($J154&gt;0,IF(AND(INDIRECT(ADDRESS($J154,44))=0,INDIRECT(ADDRESS($J154,38))="UL"),INDIRECT(ADDRESS($J154,COLUMN())),0),0),IF($K154&gt;0,IF(AND(INDIRECT(ADDRESS($K154,44))=0,INDIRECT(ADDRESS($K154,38))="UL"),INDIRECT(ADDRESS($K154,COLUMN())),0),0),IF($L154&gt;0,IF(AND(INDIRECT(ADDRESS($L154,44))=0,INDIRECT(ADDRESS($L154,38))="UL"),INDIRECT(ADDRESS($L154,COLUMN())),0),0),IF($M154&gt;0,IF(AND(INDIRECT(ADDRESS($M154,44))=0,INDIRECT(ADDRESS($M154,38))="UL"),INDIRECT(ADDRESS($M154,COLUMN())),0),0))</f>
        <v>7.548500881834215E-2</v>
      </c>
      <c r="BD154" s="58" cm="1">
        <f t="array" aca="1" ref="BD154" ca="1">SUM(IF($C154&gt;0,IF(AND(INDIRECT(ADDRESS($C154,44))=0,INDIRECT(ADDRESS($C154,38))="UL"),INDIRECT(ADDRESS($C154,COLUMN())),0),0),IF($D154&gt;0,IF(AND(INDIRECT(ADDRESS($D154,44))=0,INDIRECT(ADDRESS($D154,38))="UL"),INDIRECT(ADDRESS($D154,COLUMN())),0),0),IF($E154&gt;0,IF(AND(INDIRECT(ADDRESS($E154,44))=0,INDIRECT(ADDRESS($E154,38))="UL"),INDIRECT(ADDRESS($E154,COLUMN())),0),0),IF($F154&gt;0,IF(AND(INDIRECT(ADDRESS($F154,44))=0,INDIRECT(ADDRESS($F154,38))="UL"),INDIRECT(ADDRESS($F154,COLUMN())),0),0),IF($G154&gt;0,IF(AND(INDIRECT(ADDRESS($G154,44))=0,INDIRECT(ADDRESS($G154,38))="UL"),INDIRECT(ADDRESS($G154,COLUMN())),0),0),IF($H154&gt;0,IF(AND(INDIRECT(ADDRESS($H154,44))=0,INDIRECT(ADDRESS($H154,38))="UL"),INDIRECT(ADDRESS($H154,COLUMN())),0),0),IF($I154&gt;0,IF(AND(INDIRECT(ADDRESS($I154,44))=0,INDIRECT(ADDRESS($I154,38))="UL"),INDIRECT(ADDRESS($I154,COLUMN())),0),0),IF($J154&gt;0,IF(AND(INDIRECT(ADDRESS($J154,44))=0,INDIRECT(ADDRESS($J154,38))="UL"),INDIRECT(ADDRESS($J154,COLUMN())),0),0),IF($K154&gt;0,IF(AND(INDIRECT(ADDRESS($K154,44))=0,INDIRECT(ADDRESS($K154,38))="UL"),INDIRECT(ADDRESS($K154,COLUMN())),0),0),IF($L154&gt;0,IF(AND(INDIRECT(ADDRESS($L154,44))=0,INDIRECT(ADDRESS($L154,38))="UL"),INDIRECT(ADDRESS($L154,COLUMN())),0),0),IF($M154&gt;0,IF(AND(INDIRECT(ADDRESS($M154,44))=0,INDIRECT(ADDRESS($M154,38))="UL"),INDIRECT(ADDRESS($M154,COLUMN())),0),0))</f>
        <v>0.38899470899470895</v>
      </c>
      <c r="BE154" s="57">
        <f t="shared" ca="1" si="105"/>
        <v>0.1458906525573192</v>
      </c>
      <c r="BF154" s="57" cm="1">
        <f t="array" aca="1" ref="BF154" ca="1">SUM(IF($C154&gt;0,IF(INDIRECT(ADDRESS($C154,45))=1,INDIRECT(ADDRESS($C154,52))*INDIRECT(ADDRESS($C154,42))/5,0),0), IF($D154&gt;0,IF(INDIRECT(ADDRESS($D154,45))=1,INDIRECT(ADDRESS($D154,52))*INDIRECT(ADDRESS($D154,42))/5,0),0), IF($E154&gt;0,IF(INDIRECT(ADDRESS($E154,45))=1,INDIRECT(ADDRESS($E154,52))*INDIRECT(ADDRESS($E154,42))/5,0),0), IF($F154&gt;0,IF(INDIRECT(ADDRESS($F154,45))=1,INDIRECT(ADDRESS($F154,52))*INDIRECT(ADDRESS($F154,42))/5,0),0), IF($G154&gt;0,IF(INDIRECT(ADDRESS($G154,45))=1,INDIRECT(ADDRESS($G154,52))*INDIRECT(ADDRESS($G154,42))/5,0),0), IF($H154&gt;0,IF(INDIRECT(ADDRESS($H154,45))=1,INDIRECT(ADDRESS($H154,52))*INDIRECT(ADDRESS($H154,42))/5,0),0)
)*$BF$296/100</f>
        <v>3.7037037037037034E-3</v>
      </c>
      <c r="BG154" s="19"/>
      <c r="BH154" s="57" cm="1">
        <f t="array" aca="1" ref="BH154" ca="1">SUM(IF($C154&gt;0,IF(AND(INDIRECT(ADDRESS($C154,44))=0,INDIRECT(ADDRESS($C154,38))&lt;&gt;"UL"),INDIRECT(ADDRESS($C154,COLUMN()-12)),0),0), IF($D154&gt;0,IF(AND(INDIRECT(ADDRESS($D154,44))=0,INDIRECT(ADDRESS($D154,38))&lt;&gt;"UL"),INDIRECT(ADDRESS($D154,COLUMN()-12)),0),0), IF($E154&gt;0,IF(AND(INDIRECT(ADDRESS($E154,44))=0,INDIRECT(ADDRESS($E154,38))&lt;&gt;"UL"),INDIRECT(ADDRESS($E154,COLUMN()-12)),0),0), IF($F154&gt;0,IF(AND(INDIRECT(ADDRESS($F154,44))=0,INDIRECT(ADDRESS($F154,38))&lt;&gt;"UL"),INDIRECT(ADDRESS($F154,COLUMN()-12)),0),0), IF($G154&gt;0,IF(AND(INDIRECT(ADDRESS($G154,44))=0,INDIRECT(ADDRESS($G154,38))&lt;&gt;"UL"),INDIRECT(ADDRESS($G154,COLUMN()-12)),0),0), IF($H154&gt;0,IF(AND(INDIRECT(ADDRESS($H154,44))=0,INDIRECT(ADDRESS($H154,38))&lt;&gt;"UL"),INDIRECT(ADDRESS($H154,COLUMN()-12)),0),0), IF($I154&gt;0,IF(AND(INDIRECT(ADDRESS($I154,44))=0,INDIRECT(ADDRESS($I154,38))&lt;&gt;"UL"),INDIRECT(ADDRESS($I154,COLUMN()-12)),0),0), IF($J154&gt;0,IF(AND(INDIRECT(ADDRESS($J154,44))=0,INDIRECT(ADDRESS($J154,38))&lt;&gt;"UL"),INDIRECT(ADDRESS($J154,COLUMN()-12)),0),0), IF($K154&gt;0,IF(AND(INDIRECT(ADDRESS($K154,44))=0,INDIRECT(ADDRESS($K154,38))&lt;&gt;"UL"),INDIRECT(ADDRESS($K154,COLUMN()-12)),0),0), IF($L154&gt;0,IF(AND(INDIRECT(ADDRESS($L154,44))=0,INDIRECT(ADDRESS($L154,38))&lt;&gt;"UL"),INDIRECT(ADDRESS($L154,COLUMN()-12)),0),0), IF($M154&gt;0,IF(AND(INDIRECT(ADDRESS($M154,44))=0,INDIRECT(ADDRESS($M154,38))&lt;&gt;"UL"),INDIRECT(ADDRESS($M154,COLUMN()-12)),0),0))</f>
        <v>0</v>
      </c>
      <c r="BI154" s="57" cm="1">
        <f t="array" aca="1" ref="BI154" ca="1">SUM(IF($C154&gt;0,IF(AND(INDIRECT(ADDRESS($C154,44))=0,INDIRECT(ADDRESS($C154,38))&lt;&gt;"UL"),INDIRECT(ADDRESS($C154,COLUMN()-12)),0),0), IF($D154&gt;0,IF(AND(INDIRECT(ADDRESS($D154,44))=0,INDIRECT(ADDRESS($D154,38))&lt;&gt;"UL"),INDIRECT(ADDRESS($D154,COLUMN()-12)),0),0), IF($E154&gt;0,IF(AND(INDIRECT(ADDRESS($E154,44))=0,INDIRECT(ADDRESS($E154,38))&lt;&gt;"UL"),INDIRECT(ADDRESS($E154,COLUMN()-12)),0),0), IF($F154&gt;0,IF(AND(INDIRECT(ADDRESS($F154,44))=0,INDIRECT(ADDRESS($F154,38))&lt;&gt;"UL"),INDIRECT(ADDRESS($F154,COLUMN()-12)),0),0), IF($G154&gt;0,IF(AND(INDIRECT(ADDRESS($G154,44))=0,INDIRECT(ADDRESS($G154,38))&lt;&gt;"UL"),INDIRECT(ADDRESS($G154,COLUMN()-12)),0),0), IF($H154&gt;0,IF(AND(INDIRECT(ADDRESS($H154,44))=0,INDIRECT(ADDRESS($H154,38))&lt;&gt;"UL"),INDIRECT(ADDRESS($H154,COLUMN()-12)),0),0), IF($I154&gt;0,IF(AND(INDIRECT(ADDRESS($I154,44))=0,INDIRECT(ADDRESS($I154,38))&lt;&gt;"UL"),INDIRECT(ADDRESS($I154,COLUMN()-12)),0),0), IF($J154&gt;0,IF(AND(INDIRECT(ADDRESS($J154,44))=0,INDIRECT(ADDRESS($J154,38))&lt;&gt;"UL"),INDIRECT(ADDRESS($J154,COLUMN()-12)),0),0), IF($K154&gt;0,IF(AND(INDIRECT(ADDRESS($K154,44))=0,INDIRECT(ADDRESS($K154,38))&lt;&gt;"UL"),INDIRECT(ADDRESS($K154,COLUMN()-12)),0),0), IF($L154&gt;0,IF(AND(INDIRECT(ADDRESS($L154,44))=0,INDIRECT(ADDRESS($L154,38))&lt;&gt;"UL"),INDIRECT(ADDRESS($L154,COLUMN()-12)),0),0), IF($M154&gt;0,IF(AND(INDIRECT(ADDRESS($M154,44))=0,INDIRECT(ADDRESS($M154,38))&lt;&gt;"UL"),INDIRECT(ADDRESS($M154,COLUMN()-12)),0),0))</f>
        <v>0</v>
      </c>
      <c r="BJ154" s="57" cm="1">
        <f t="array" aca="1" ref="BJ154" ca="1">SUM(IF($C154&gt;0,IF(AND(INDIRECT(ADDRESS($C154,44))=0,INDIRECT(ADDRESS($C154,38))&lt;&gt;"UL"),INDIRECT(ADDRESS($C154,COLUMN()-12)),0),0), IF($D154&gt;0,IF(AND(INDIRECT(ADDRESS($D154,44))=0,INDIRECT(ADDRESS($D154,38))&lt;&gt;"UL"),INDIRECT(ADDRESS($D154,COLUMN()-12)),0),0), IF($E154&gt;0,IF(AND(INDIRECT(ADDRESS($E154,44))=0,INDIRECT(ADDRESS($E154,38))&lt;&gt;"UL"),INDIRECT(ADDRESS($E154,COLUMN()-12)),0),0), IF($F154&gt;0,IF(AND(INDIRECT(ADDRESS($F154,44))=0,INDIRECT(ADDRESS($F154,38))&lt;&gt;"UL"),INDIRECT(ADDRESS($F154,COLUMN()-12)),0),0), IF($G154&gt;0,IF(AND(INDIRECT(ADDRESS($G154,44))=0,INDIRECT(ADDRESS($G154,38))&lt;&gt;"UL"),INDIRECT(ADDRESS($G154,COLUMN()-12)),0),0), IF($H154&gt;0,IF(AND(INDIRECT(ADDRESS($H154,44))=0,INDIRECT(ADDRESS($H154,38))&lt;&gt;"UL"),INDIRECT(ADDRESS($H154,COLUMN()-12)),0),0), IF($I154&gt;0,IF(AND(INDIRECT(ADDRESS($I154,44))=0,INDIRECT(ADDRESS($I154,38))&lt;&gt;"UL"),INDIRECT(ADDRESS($I154,COLUMN()-12)),0),0), IF($J154&gt;0,IF(AND(INDIRECT(ADDRESS($J154,44))=0,INDIRECT(ADDRESS($J154,38))&lt;&gt;"UL"),INDIRECT(ADDRESS($J154,COLUMN()-12)),0),0), IF($K154&gt;0,IF(AND(INDIRECT(ADDRESS($K154,44))=0,INDIRECT(ADDRESS($K154,38))&lt;&gt;"UL"),INDIRECT(ADDRESS($K154,COLUMN()-12)),0),0), IF($L154&gt;0,IF(AND(INDIRECT(ADDRESS($L154,44))=0,INDIRECT(ADDRESS($L154,38))&lt;&gt;"UL"),INDIRECT(ADDRESS($L154,COLUMN()-12)),0),0), IF($M154&gt;0,IF(AND(INDIRECT(ADDRESS($M154,44))=0,INDIRECT(ADDRESS($M154,38))&lt;&gt;"UL"),INDIRECT(ADDRESS($M154,COLUMN()-12)),0),0))</f>
        <v>0</v>
      </c>
      <c r="BK154" s="57">
        <f t="shared" ca="1" si="106"/>
        <v>0</v>
      </c>
      <c r="BL154" s="58">
        <f t="shared" ca="1" si="107"/>
        <v>0</v>
      </c>
      <c r="BM154" s="57" cm="1">
        <f t="array" aca="1" ref="BM154" ca="1">SUM(IF($C154&gt;0,IF(AND(INDIRECT(ADDRESS($C154,44))=0,INDIRECT(ADDRESS($C154,38))&lt;&gt;"UL"),INDIRECT(ADDRESS($C154,COLUMN()-12)),0),0), IF($D154&gt;0,IF(AND(INDIRECT(ADDRESS($D154,44))=0,INDIRECT(ADDRESS($D154,38))&lt;&gt;"UL"),INDIRECT(ADDRESS($D154,COLUMN()-12)),0),0), IF($E154&gt;0,IF(AND(INDIRECT(ADDRESS($E154,44))=0,INDIRECT(ADDRESS($E154,38))&lt;&gt;"UL"),INDIRECT(ADDRESS($E154,COLUMN()-12)),0),0), IF($F154&gt;0,IF(AND(INDIRECT(ADDRESS($F154,44))=0,INDIRECT(ADDRESS($F154,38))&lt;&gt;"UL"),INDIRECT(ADDRESS($F154,COLUMN()-12)),0),0), IF($G154&gt;0,IF(AND(INDIRECT(ADDRESS($G154,44))=0,INDIRECT(ADDRESS($G154,38))&lt;&gt;"UL"),INDIRECT(ADDRESS($G154,COLUMN()-12)),0),0), IF($H154&gt;0,IF(AND(INDIRECT(ADDRESS($H154,44))=0,INDIRECT(ADDRESS($H154,38))&lt;&gt;"UL"),INDIRECT(ADDRESS($H154,COLUMN()-12)),0),0), IF($I154&gt;0,IF(AND(INDIRECT(ADDRESS($I154,44))=0,INDIRECT(ADDRESS($I154,38))&lt;&gt;"UL"),INDIRECT(ADDRESS($I154,COLUMN()-12)),0),0), IF($J154&gt;0,IF(AND(INDIRECT(ADDRESS($J154,44))=0,INDIRECT(ADDRESS($J154,38))&lt;&gt;"UL"),INDIRECT(ADDRESS($J154,COLUMN()-12)),0),0), IF($K154&gt;0,IF(AND(INDIRECT(ADDRESS($K154,44))=0,INDIRECT(ADDRESS($K154,38))&lt;&gt;"UL"),INDIRECT(ADDRESS($K154,COLUMN()-11)),0),0), IF($L154&gt;0,IF(AND(INDIRECT(ADDRESS($L154,44))=0,INDIRECT(ADDRESS($L154,38))&lt;&gt;"UL"),INDIRECT(ADDRESS($L154,COLUMN()-11)),0),0), IF($M154&gt;0,IF(AND(INDIRECT(ADDRESS($M154,44))=0,INDIRECT(ADDRESS($M154,38))&lt;&gt;"UL"),INDIRECT(ADDRESS($M154,COLUMN()-11)),0),0))</f>
        <v>0</v>
      </c>
      <c r="BN154" s="57" cm="1">
        <f t="array" aca="1" ref="BN154" ca="1">SUM(IF($C154&gt;0,IF(AND(INDIRECT(ADDRESS($C154,44))=0,INDIRECT(ADDRESS($C154,38))&lt;&gt;"UL"),INDIRECT(ADDRESS($C154,COLUMN()-12)),0),0), IF($D154&gt;0,IF(AND(INDIRECT(ADDRESS($D154,44))=0,INDIRECT(ADDRESS($D154,38))&lt;&gt;"UL"),INDIRECT(ADDRESS($D154,COLUMN()-12)),0),0), IF($E154&gt;0,IF(AND(INDIRECT(ADDRESS($E154,44))=0,INDIRECT(ADDRESS($E154,38))&lt;&gt;"UL"),INDIRECT(ADDRESS($E154,COLUMN()-12)),0),0), IF($F154&gt;0,IF(AND(INDIRECT(ADDRESS($F154,44))=0,INDIRECT(ADDRESS($F154,38))&lt;&gt;"UL"),INDIRECT(ADDRESS($F154,COLUMN()-12)),0),0), IF($G154&gt;0,IF(AND(INDIRECT(ADDRESS($G154,44))=0,INDIRECT(ADDRESS($G154,38))&lt;&gt;"UL"),INDIRECT(ADDRESS($G154,COLUMN()-12)),0),0), IF($H154&gt;0,IF(AND(INDIRECT(ADDRESS($H154,44))=0,INDIRECT(ADDRESS($H154,38))&lt;&gt;"UL"),INDIRECT(ADDRESS($H154,COLUMN()-12)),0),0), IF($I154&gt;0,IF(AND(INDIRECT(ADDRESS($I154,44))=0,INDIRECT(ADDRESS($I154,38))&lt;&gt;"UL"),INDIRECT(ADDRESS($I154,COLUMN()-12)),0),0), IF($J154&gt;0,IF(AND(INDIRECT(ADDRESS($J154,44))=0,INDIRECT(ADDRESS($J154,38))&lt;&gt;"UL"),INDIRECT(ADDRESS($J154,COLUMN()-12)),0),0), IF($K154&gt;0,IF(AND(INDIRECT(ADDRESS($K154,44))=0,INDIRECT(ADDRESS($K154,38))&lt;&gt;"UL"),INDIRECT(ADDRESS($K154,COLUMN()-11)),0),0), IF($L154&gt;0,IF(AND(INDIRECT(ADDRESS($L154,44))=0,INDIRECT(ADDRESS($L154,38))&lt;&gt;"UL"),INDIRECT(ADDRESS($L154,COLUMN()-11)),0),0), IF($M154&gt;0,IF(AND(INDIRECT(ADDRESS($M154,44))=0,INDIRECT(ADDRESS($M154,38))&lt;&gt;"UL"),INDIRECT(ADDRESS($M154,COLUMN()-11)),0),0))</f>
        <v>0</v>
      </c>
      <c r="BO154" s="57" cm="1">
        <f t="array" aca="1" ref="BO154" ca="1">SUM(IF($C154&gt;0,IF(AND(INDIRECT(ADDRESS($C154,44))=0,INDIRECT(ADDRESS($C154,38))&lt;&gt;"UL"),INDIRECT(ADDRESS($C154,COLUMN()-12)),0),0), IF($D154&gt;0,IF(AND(INDIRECT(ADDRESS($D154,44))=0,INDIRECT(ADDRESS($D154,38))&lt;&gt;"UL"),INDIRECT(ADDRESS($D154,COLUMN()-12)),0),0), IF($E154&gt;0,IF(AND(INDIRECT(ADDRESS($E154,44))=0,INDIRECT(ADDRESS($E154,38))&lt;&gt;"UL"),INDIRECT(ADDRESS($E154,COLUMN()-12)),0),0), IF($F154&gt;0,IF(AND(INDIRECT(ADDRESS($F154,44))=0,INDIRECT(ADDRESS($F154,38))&lt;&gt;"UL"),INDIRECT(ADDRESS($F154,COLUMN()-12)),0),0), IF($G154&gt;0,IF(AND(INDIRECT(ADDRESS($G154,44))=0,INDIRECT(ADDRESS($G154,38))&lt;&gt;"UL"),INDIRECT(ADDRESS($G154,COLUMN()-12)),0),0), IF($H154&gt;0,IF(AND(INDIRECT(ADDRESS($H154,44))=0,INDIRECT(ADDRESS($H154,38))&lt;&gt;"UL"),INDIRECT(ADDRESS($H154,COLUMN()-12)),0),0), IF($I154&gt;0,IF(AND(INDIRECT(ADDRESS($I154,44))=0,INDIRECT(ADDRESS($I154,38))&lt;&gt;"UL"),INDIRECT(ADDRESS($I154,COLUMN()-12)),0),0), IF($J154&gt;0,IF(AND(INDIRECT(ADDRESS($J154,44))=0,INDIRECT(ADDRESS($J154,38))&lt;&gt;"UL"),INDIRECT(ADDRESS($J154,COLUMN()-12)),0),0), IF($K154&gt;0,IF(AND(INDIRECT(ADDRESS($K154,44))=0,INDIRECT(ADDRESS($K154,38))&lt;&gt;"UL"),INDIRECT(ADDRESS($K154,COLUMN()-11)),0),0), IF($L154&gt;0,IF(AND(INDIRECT(ADDRESS($L154,44))=0,INDIRECT(ADDRESS($L154,38))&lt;&gt;"UL"),INDIRECT(ADDRESS($L154,COLUMN()-11)),0),0), IF($M154&gt;0,IF(AND(INDIRECT(ADDRESS($M154,44))=0,INDIRECT(ADDRESS($M154,38))&lt;&gt;"UL"),INDIRECT(ADDRESS($M154,COLUMN()-11)),0),0))</f>
        <v>0</v>
      </c>
      <c r="BP154" s="57" cm="1">
        <f t="array" aca="1" ref="BP154" ca="1">SUM(IF($C154&gt;0,IF(AND(INDIRECT(ADDRESS($C154,44))=0,INDIRECT(ADDRESS($C154,38))&lt;&gt;"UL"),INDIRECT(ADDRESS($C154,COLUMN()-12)),0),0), IF($D154&gt;0,IF(AND(INDIRECT(ADDRESS($D154,44))=0,INDIRECT(ADDRESS($D154,38))&lt;&gt;"UL"),INDIRECT(ADDRESS($D154,COLUMN()-12)),0),0), IF($E154&gt;0,IF(AND(INDIRECT(ADDRESS($E154,44))=0,INDIRECT(ADDRESS($E154,38))&lt;&gt;"UL"),INDIRECT(ADDRESS($E154,COLUMN()-12)),0),0), IF($F154&gt;0,IF(AND(INDIRECT(ADDRESS($F154,44))=0,INDIRECT(ADDRESS($F154,38))&lt;&gt;"UL"),INDIRECT(ADDRESS($F154,COLUMN()-12)),0),0), IF($G154&gt;0,IF(AND(INDIRECT(ADDRESS($G154,44))=0,INDIRECT(ADDRESS($G154,38))&lt;&gt;"UL"),INDIRECT(ADDRESS($G154,COLUMN()-12)),0),0), IF($H154&gt;0,IF(AND(INDIRECT(ADDRESS($H154,44))=0,INDIRECT(ADDRESS($H154,38))&lt;&gt;"UL"),INDIRECT(ADDRESS($H154,COLUMN()-12)),0),0), IF($I154&gt;0,IF(AND(INDIRECT(ADDRESS($I154,44))=0,INDIRECT(ADDRESS($I154,38))&lt;&gt;"UL"),INDIRECT(ADDRESS($I154,COLUMN()-12)),0),0), IF($J154&gt;0,IF(AND(INDIRECT(ADDRESS($J154,44))=0,INDIRECT(ADDRESS($J154,38))&lt;&gt;"UL"),INDIRECT(ADDRESS($J154,COLUMN()-12)),0),0), IF($K154&gt;0,IF(AND(INDIRECT(ADDRESS($K154,44))=0,INDIRECT(ADDRESS($K154,38))&lt;&gt;"UL"),INDIRECT(ADDRESS($K154,COLUMN()-11)),0),0), IF($L154&gt;0,IF(AND(INDIRECT(ADDRESS($L154,44))=0,INDIRECT(ADDRESS($L154,38))&lt;&gt;"UL"),INDIRECT(ADDRESS($L154,COLUMN()-11)),0),0), IF($M154&gt;0,IF(AND(INDIRECT(ADDRESS($M154,44))=0,INDIRECT(ADDRESS($M154,38))&lt;&gt;"UL"),INDIRECT(ADDRESS($M154,COLUMN()-11)),0),0))</f>
        <v>0</v>
      </c>
      <c r="BQ154" s="57">
        <f t="shared" ca="1" si="108"/>
        <v>0</v>
      </c>
      <c r="BR154" s="161">
        <f t="shared" ca="1" si="109"/>
        <v>65.376172255521638</v>
      </c>
      <c r="BS154" s="56"/>
      <c r="BT154" s="56">
        <f t="shared" ca="1" si="110"/>
        <v>1.6788118349266465</v>
      </c>
      <c r="BU154" s="77">
        <f t="shared" ca="1" si="111"/>
        <v>8.8358517627718236E-2</v>
      </c>
      <c r="BV154" s="57" t="s">
        <v>34</v>
      </c>
      <c r="BW154" s="57" cm="1">
        <f t="array" aca="1" ref="BW154" ca="1">SUM(IF($C154&gt;0,IF(AND(INDIRECT(ADDRESS($C154,44))=0,INDIRECT(ADDRESS($C154,38))="UL",ISERROR(SEARCH("Rear",INDIRECT(ADDRESS($C154,33)))),ISERROR(SEARCH("Side",INDIRECT(ADDRESS($C154,33))))),INDIRECT(ADDRESS($C154,COLUMN())),0),0),IF($D154&gt;0,IF(AND(INDIRECT(ADDRESS($D154,44))=0,INDIRECT(ADDRESS($D154,38))="UL",ISERROR(SEARCH("Rear",INDIRECT(ADDRESS($D154,33)))),ISERROR(SEARCH("Side",INDIRECT(ADDRESS($D154,33))))),INDIRECT(ADDRESS($D154,COLUMN())),0),0),IF($E154&gt;0,IF(AND(INDIRECT(ADDRESS($E154,44))=0,INDIRECT(ADDRESS($E154,38))="UL",ISERROR(SEARCH("Rear",INDIRECT(ADDRESS($E154,33)))),ISERROR(SEARCH("Side",INDIRECT(ADDRESS($E154,33))))),INDIRECT(ADDRESS($E154,COLUMN())),0),0),IF($F154&gt;0,IF(AND(INDIRECT(ADDRESS($F154,44))=0,INDIRECT(ADDRESS($F154,38))="UL",ISERROR(SEARCH("Rear",INDIRECT(ADDRESS($F154,33)))),ISERROR(SEARCH("Side",INDIRECT(ADDRESS($F154,33))))),INDIRECT(ADDRESS($F154,COLUMN())),0),0),IF($G154&gt;0,IF(AND(INDIRECT(ADDRESS($G154,44))=0,INDIRECT(ADDRESS($G154,38))="UL",ISERROR(SEARCH("Rear",INDIRECT(ADDRESS($G154,33)))),ISERROR(SEARCH("Side",INDIRECT(ADDRESS($G154,33))))),INDIRECT(ADDRESS($G154,COLUMN())),0),0),IF($H154&gt;0,IF(AND(INDIRECT(ADDRESS($H154,44))=0,INDIRECT(ADDRESS($H154,38))="UL",ISERROR(SEARCH("Rear",INDIRECT(ADDRESS($H154,33)))),ISERROR(SEARCH("Side",INDIRECT(ADDRESS($H154,33))))),INDIRECT(ADDRESS($H154,COLUMN())),0),0),IF($I154&gt;0,IF(AND(INDIRECT(ADDRESS($I154,44))=0,INDIRECT(ADDRESS($I154,38))="UL",ISERROR(SEARCH("Rear",INDIRECT(ADDRESS($I154,33)))),ISERROR(SEARCH("Side",INDIRECT(ADDRESS($I154,33))))),INDIRECT(ADDRESS($I154,COLUMN())),0),0),IF($J154&gt;0,IF(AND(INDIRECT(ADDRESS($J154,44))=0,INDIRECT(ADDRESS($J154,38))="UL",ISERROR(SEARCH("Rear",INDIRECT(ADDRESS($J154,33)))),ISERROR(SEARCH("Side",INDIRECT(ADDRESS($J154,33))))),INDIRECT(ADDRESS($J154,COLUMN())),0),0),IF($K154&gt;0,IF(AND(INDIRECT(ADDRESS($K154,44))=0,INDIRECT(ADDRESS($K154,38))="UL",ISERROR(SEARCH("Rear",INDIRECT(ADDRESS($K154,33)))),ISERROR(SEARCH("Side",INDIRECT(ADDRESS($K154,33))))),INDIRECT(ADDRESS($K154,COLUMN())),0),0),IF($L154&gt;0,IF(AND(INDIRECT(ADDRESS($L154,44))=0,INDIRECT(ADDRESS($L154,38))="UL",ISERROR(SEARCH("Rear",INDIRECT(ADDRESS($L154,33)))),ISERROR(SEARCH("Side",INDIRECT(ADDRESS($L154,33))))),INDIRECT(ADDRESS($L154,COLUMN())),0),0),IF($M154&gt;0,IF(AND(INDIRECT(ADDRESS($M154,44))=0,INDIRECT(ADDRESS($M154,38))="UL",ISERROR(SEARCH("Rear",INDIRECT(ADDRESS($M154,33)))),ISERROR(SEARCH("Side",INDIRECT(ADDRESS($M154,33))))),INDIRECT(ADDRESS($M154,COLUMN())),0),0))</f>
        <v>0.66666666666666663</v>
      </c>
      <c r="BX154" s="57">
        <f t="shared" ca="1" si="112"/>
        <v>0.66666666666666663</v>
      </c>
      <c r="BY154" s="57" cm="1">
        <f t="array" aca="1" ref="BY154" ca="1">SUM(IF($C154&gt;0,IF(AND(INDIRECT(ADDRESS($C154,44))=0,INDIRECT(ADDRESS($C154,38))="UL"),INDIRECT(ADDRESS($C154,COLUMN())),0),0),IF($D154&gt;0,IF(AND(INDIRECT(ADDRESS($D154,44))=0,INDIRECT(ADDRESS($D154,38))="UL"),INDIRECT(ADDRESS($D154,COLUMN())),0),0),IF($E154&gt;0,IF(AND(INDIRECT(ADDRESS($E154,44))=0,INDIRECT(ADDRESS($E154,38))="UL"),INDIRECT(ADDRESS($E154,COLUMN())),0),0),IF($F154&gt;0,IF(AND(INDIRECT(ADDRESS($F154,44))=0,INDIRECT(ADDRESS($F154,38))="UL"),INDIRECT(ADDRESS($F154,COLUMN())),0),0),IF($G154&gt;0,IF(AND(INDIRECT(ADDRESS($G154,44))=0,INDIRECT(ADDRESS($G154,38))="UL"),INDIRECT(ADDRESS($G154,COLUMN())),0),0),IF($H154&gt;0,IF(AND(INDIRECT(ADDRESS($H154,44))=0,INDIRECT(ADDRESS($H154,38))="UL"),INDIRECT(ADDRESS($H154,COLUMN())),0),0),IF($I154&gt;0,IF(AND(INDIRECT(ADDRESS($I154,44))=0,INDIRECT(ADDRESS($I154,38))="UL"),INDIRECT(ADDRESS($I154,COLUMN())),0),0),IF($J154&gt;0,IF(AND(INDIRECT(ADDRESS($J154,44))=0,INDIRECT(ADDRESS($J154,38))="UL"),INDIRECT(ADDRESS($J154,COLUMN())),0),0),IF($K154&gt;0,IF(AND(INDIRECT(ADDRESS($K154,44))=0,INDIRECT(ADDRESS($K154,38))="UL"),INDIRECT(ADDRESS($K154,COLUMN())),0),0),IF($L154&gt;0,IF(AND(INDIRECT(ADDRESS($L154,44))=0,INDIRECT(ADDRESS($L154,38))="UL"),INDIRECT(ADDRESS($L154,COLUMN())),0),0),IF($M154&gt;0,IF(AND(INDIRECT(ADDRESS($M154,44))=0,INDIRECT(ADDRESS($M154,38))="UL"),INDIRECT(ADDRESS($M154,COLUMN())),0),0))</f>
        <v>0.26074074074074072</v>
      </c>
      <c r="BZ154" s="57" cm="1">
        <f t="array" aca="1" ref="BZ154" ca="1">SUM(IF($C154&gt;0,IF(AND(INDIRECT(ADDRESS($C154,44))=0,INDIRECT(ADDRESS($C154,38))="UL"),INDIRECT(ADDRESS($C154,COLUMN())),0),0),IF($D154&gt;0,IF(AND(INDIRECT(ADDRESS($D154,44))=0,INDIRECT(ADDRESS($D154,38))="UL"),INDIRECT(ADDRESS($D154,COLUMN())),0),0),IF($E154&gt;0,IF(AND(INDIRECT(ADDRESS($E154,44))=0,INDIRECT(ADDRESS($E154,38))="UL"),INDIRECT(ADDRESS($E154,COLUMN())),0),0),IF($F154&gt;0,IF(AND(INDIRECT(ADDRESS($F154,44))=0,INDIRECT(ADDRESS($F154,38))="UL"),INDIRECT(ADDRESS($F154,COLUMN())),0),0),IF($G154&gt;0,IF(AND(INDIRECT(ADDRESS($G154,44))=0,INDIRECT(ADDRESS($G154,38))="UL"),INDIRECT(ADDRESS($G154,COLUMN())),0),0),IF($H154&gt;0,IF(AND(INDIRECT(ADDRESS($H154,44))=0,INDIRECT(ADDRESS($H154,38))="UL"),INDIRECT(ADDRESS($H154,COLUMN())),0),0),IF($I154&gt;0,IF(AND(INDIRECT(ADDRESS($I154,44))=0,INDIRECT(ADDRESS($I154,38))="UL"),INDIRECT(ADDRESS($I154,COLUMN())),0),0),IF($J154&gt;0,IF(AND(INDIRECT(ADDRESS($J154,44))=0,INDIRECT(ADDRESS($J154,38))="UL"),INDIRECT(ADDRESS($J154,COLUMN())),0),0),IF($K154&gt;0,IF(AND(INDIRECT(ADDRESS($K154,44))=0,INDIRECT(ADDRESS($K154,38))="UL"),INDIRECT(ADDRESS($K154,COLUMN())),0),0),IF($L154&gt;0,IF(AND(INDIRECT(ADDRESS($L154,44))=0,INDIRECT(ADDRESS($L154,38))="UL"),INDIRECT(ADDRESS($L154,COLUMN())),0),0),IF($M154&gt;0,IF(AND(INDIRECT(ADDRESS($M154,44))=0,INDIRECT(ADDRESS($M154,38))="UL"),INDIRECT(ADDRESS($M154,COLUMN())),0),0))</f>
        <v>0.18271604938271604</v>
      </c>
      <c r="CA154" s="57">
        <f t="shared" ca="1" si="113"/>
        <v>0.18271604938271604</v>
      </c>
      <c r="CB154" s="57" cm="1">
        <f t="array" aca="1" ref="CB154" ca="1">SUM(IF($C154&gt;0,IF(AND(INDIRECT(ADDRESS($C154,44))=0,INDIRECT(ADDRESS($C154,38))&lt;&gt;"UL"),INDIRECT(ADDRESS($C154,COLUMN())),0),0),IF($D154&gt;0,IF(AND(INDIRECT(ADDRESS($D154,44))=0,INDIRECT(ADDRESS($D154,38))&lt;&gt;"UL"),INDIRECT(ADDRESS($D154,COLUMN())),0),0),IF($E154&gt;0,IF(AND(INDIRECT(ADDRESS($E154,44))=0,INDIRECT(ADDRESS($E154,38))&lt;&gt;"UL"),INDIRECT(ADDRESS($E154,COLUMN())),0),0),IF($F154&gt;0,IF(AND(INDIRECT(ADDRESS($F154,44))=0,INDIRECT(ADDRESS($F154,38))&lt;&gt;"UL"),INDIRECT(ADDRESS($F154,COLUMN())),0),0),IF($G154&gt;0,IF(AND(INDIRECT(ADDRESS($G154,44))=0,INDIRECT(ADDRESS($G154,38))&lt;&gt;"UL"),INDIRECT(ADDRESS($G154,COLUMN())),0),0),IF($H154&gt;0,IF(AND(INDIRECT(ADDRESS($H154,44))=0,INDIRECT(ADDRESS($H154,38))&lt;&gt;"UL"),INDIRECT(ADDRESS($H154,COLUMN())),0),0),IF($I154&gt;0,IF(AND(INDIRECT(ADDRESS($I154,44))=0,INDIRECT(ADDRESS($I154,38))&lt;&gt;"UL"),INDIRECT(ADDRESS($I154,COLUMN())),0),0),IF($J154&gt;0,IF(AND(INDIRECT(ADDRESS($J154,44))=0,INDIRECT(ADDRESS($J154,38))&lt;&gt;"UL"),INDIRECT(ADDRESS($J154,COLUMN())),0),0),IF($K154&gt;0,IF(AND(INDIRECT(ADDRESS($K154,44))=0,INDIRECT(ADDRESS($K154,38))&lt;&gt;"UL"),INDIRECT(ADDRESS($K154,COLUMN())),0),0),IF($L154&gt;0,IF(AND(INDIRECT(ADDRESS($L154,44))=0,INDIRECT(ADDRESS($L154,38))&lt;&gt;"UL"),INDIRECT(ADDRESS($L154,COLUMN())),0),0),IF($M154&gt;0,IF(AND(INDIRECT(ADDRESS($M154,44))=0,INDIRECT(ADDRESS($M154,38))&lt;&gt;"UL"),INDIRECT(ADDRESS($M154,COLUMN())),0),0))</f>
        <v>0</v>
      </c>
      <c r="CC154" s="57">
        <f t="shared" ca="1" si="114"/>
        <v>0</v>
      </c>
      <c r="CD154" s="57" cm="1">
        <f t="array" aca="1" ref="CD154" ca="1">SUM(IF($C154&gt;0,IF(AND(INDIRECT(ADDRESS($C154,44))=0,INDIRECT(ADDRESS($C154,38))&lt;&gt;"UL"),INDIRECT(ADDRESS($C154,COLUMN())),0),0),IF($D154&gt;0,IF(AND(INDIRECT(ADDRESS($D154,44))=0,INDIRECT(ADDRESS($D154,38))&lt;&gt;"UL"),INDIRECT(ADDRESS($D154,COLUMN())),0),0),IF($E154&gt;0,IF(AND(INDIRECT(ADDRESS($E154,44))=0,INDIRECT(ADDRESS($E154,38))&lt;&gt;"UL"),INDIRECT(ADDRESS($E154,COLUMN())),0),0),IF($F154&gt;0,IF(AND(INDIRECT(ADDRESS($F154,44))=0,INDIRECT(ADDRESS($F154,38))&lt;&gt;"UL"),INDIRECT(ADDRESS($F154,COLUMN())),0),0),IF($G154&gt;0,IF(AND(INDIRECT(ADDRESS($G154,44))=0,INDIRECT(ADDRESS($G154,38))&lt;&gt;"UL"),INDIRECT(ADDRESS($G154,COLUMN())),0),0),IF($H154&gt;0,IF(AND(INDIRECT(ADDRESS($H154,44))=0,INDIRECT(ADDRESS($H154,38))&lt;&gt;"UL"),INDIRECT(ADDRESS($H154,COLUMN())),0),0),IF($I154&gt;0,IF(AND(INDIRECT(ADDRESS($I154,44))=0,INDIRECT(ADDRESS($I154,38))&lt;&gt;"UL"),INDIRECT(ADDRESS($I154,COLUMN())),0),0),IF($J154&gt;0,IF(AND(INDIRECT(ADDRESS($J154,44))=0,INDIRECT(ADDRESS($J154,38))&lt;&gt;"UL"),INDIRECT(ADDRESS($J154,COLUMN())),0),0),IF($K154&gt;0,IF(AND(INDIRECT(ADDRESS($K154,44))=0,INDIRECT(ADDRESS($K154,38))&lt;&gt;"UL"),INDIRECT(ADDRESS($K154,COLUMN())),0),0),IF($L154&gt;0,IF(AND(INDIRECT(ADDRESS($L154,44))=0,INDIRECT(ADDRESS($L154,38))&lt;&gt;"UL"),INDIRECT(ADDRESS($L154,COLUMN())),0),0),IF($M154&gt;0,IF(AND(INDIRECT(ADDRESS($M154,44))=0,INDIRECT(ADDRESS($M154,38))&lt;&gt;"UL"),INDIRECT(ADDRESS($M154,COLUMN())),0),0))</f>
        <v>0</v>
      </c>
      <c r="CE154" s="57" cm="1">
        <f t="array" aca="1" ref="CE154" ca="1">SUM(IF($C154&gt;0,IF(AND(INDIRECT(ADDRESS($C154,44))=0,INDIRECT(ADDRESS($C154,38))&lt;&gt;"UL"),INDIRECT(ADDRESS($C154,COLUMN())),0),0),IF($D154&gt;0,IF(AND(INDIRECT(ADDRESS($D154,44))=0,INDIRECT(ADDRESS($D154,38))&lt;&gt;"UL"),INDIRECT(ADDRESS($D154,COLUMN())),0),0),IF($E154&gt;0,IF(AND(INDIRECT(ADDRESS($E154,44))=0,INDIRECT(ADDRESS($E154,38))&lt;&gt;"UL"),INDIRECT(ADDRESS($E154,COLUMN())),0),0),IF($F154&gt;0,IF(AND(INDIRECT(ADDRESS($F154,44))=0,INDIRECT(ADDRESS($F154,38))&lt;&gt;"UL"),INDIRECT(ADDRESS($F154,COLUMN())),0),0),IF($G154&gt;0,IF(AND(INDIRECT(ADDRESS($G154,44))=0,INDIRECT(ADDRESS($G154,38))&lt;&gt;"UL"),INDIRECT(ADDRESS($G154,COLUMN())),0),0),IF($H154&gt;0,IF(AND(INDIRECT(ADDRESS($H154,44))=0,INDIRECT(ADDRESS($H154,38))&lt;&gt;"UL"),INDIRECT(ADDRESS($H154,COLUMN())),0),0),IF($I154&gt;0,IF(AND(INDIRECT(ADDRESS($I154,44))=0,INDIRECT(ADDRESS($I154,38))&lt;&gt;"UL"),INDIRECT(ADDRESS($I154,COLUMN())),0),0),IF($J154&gt;0,IF(AND(INDIRECT(ADDRESS($J154,44))=0,INDIRECT(ADDRESS($J154,38))&lt;&gt;"UL"),INDIRECT(ADDRESS($J154,COLUMN())),0),0),IF($K154&gt;0,IF(AND(INDIRECT(ADDRESS($K154,44))=0,INDIRECT(ADDRESS($K154,38))&lt;&gt;"UL"),INDIRECT(ADDRESS($K154,COLUMN())),0),0),IF($L154&gt;0,IF(AND(INDIRECT(ADDRESS($L154,44))=0,INDIRECT(ADDRESS($L154,38))&lt;&gt;"UL"),INDIRECT(ADDRESS($L154,COLUMN())),0),0),IF($M154&gt;0,IF(AND(INDIRECT(ADDRESS($M154,44))=0,INDIRECT(ADDRESS($M154,38))&lt;&gt;"UL"),INDIRECT(ADDRESS($M154,COLUMN())),0),0))</f>
        <v>0</v>
      </c>
      <c r="CF154" s="57">
        <f t="shared" ca="1" si="115"/>
        <v>0</v>
      </c>
      <c r="CG154" s="57">
        <f t="shared" ca="1" si="116"/>
        <v>1.0533943144374669</v>
      </c>
      <c r="CH154" s="57">
        <f t="shared" ca="1" si="117"/>
        <v>5.5441806023024572E-2</v>
      </c>
      <c r="CI154" s="19">
        <f t="shared" ca="1" si="118"/>
        <v>11.790260750211949</v>
      </c>
      <c r="CJ154" s="19"/>
      <c r="CK154" s="57" cm="1">
        <f t="array" aca="1" ref="CK154" ca="1">IF(AU154="S", SUM(IF($C154&gt;0,IF(INDIRECT(ADDRESS($C154,43))&lt;&gt;1,INDIRECT(ADDRESS($C154,48)),0),0), IF($D154&gt;0,IF(INDIRECT(ADDRESS($D154,43))&lt;&gt;1,INDIRECT(ADDRESS($D154,48)),0),0), IF($E154&gt;0,IF(INDIRECT(ADDRESS($E154,43))&lt;&gt;1,INDIRECT(ADDRESS($E154,48)),0),0), IF($F154&gt;0,IF(INDIRECT(ADDRESS($F154,43))&lt;&gt;1,INDIRECT(ADDRESS($F154,48)),0),0), IF($G154&gt;0,IF(INDIRECT(ADDRESS($G154,43))&lt;&gt;1,INDIRECT(ADDRESS($G154,48)),0),0), IF($H154&gt;0,IF(INDIRECT(ADDRESS($H154,43))&lt;&gt;1,INDIRECT(ADDRESS($H154,48)),0),0), IF($I154&gt;0,IF(INDIRECT(ADDRESS($I154,43))&lt;&gt;1,INDIRECT(ADDRESS($I154,48)),0),0), IF($J154&gt;0,IF(INDIRECT(ADDRESS($J154,43))&lt;&gt;1,INDIRECT(ADDRESS($J154,48)),0),0), IF($K154&gt;0,IF(INDIRECT(ADDRESS($K154,43))&lt;&gt;1,INDIRECT(ADDRESS($K154,48)),0),0), IF($L154&gt;0,IF(INDIRECT(ADDRESS($L154,43))&lt;&gt;1,INDIRECT(ADDRESS($L154,48)),0),0), IF($M154&gt;0,IF(INDIRECT(ADDRESS($M154,43))&lt;&gt;1,INDIRECT(ADDRESS($M154,48)),0),0)), IF(AU154="L",SUM(IF($C154&gt;0,IF(INDIRECT(ADDRESS($C154,43))&lt;&gt;1,INDIRECT(ADDRESS($C154,50)),0),0), IF($D154&gt;0,IF(INDIRECT(ADDRESS($D154,43))&lt;&gt;1,INDIRECT(ADDRESS($D154,50)),0),0), IF($E154&gt;0,IF(INDIRECT(ADDRESS($E154,43))&lt;&gt;1,INDIRECT(ADDRESS($E154,50)),0),0), IF($F154&gt;0,IF(INDIRECT(ADDRESS($F154,43))&lt;&gt;1,INDIRECT(ADDRESS($F154,50)),0),0), IF($G154&gt;0,IF(INDIRECT(ADDRESS($G154,43))&lt;&gt;1,INDIRECT(ADDRESS($G154,50)),0),0), IF($G154&gt;0,IF(INDIRECT(ADDRESS($G154,43))&lt;&gt;1,INDIRECT(ADDRESS($G154,50)),0),0), IF($H154&gt;0,IF(INDIRECT(ADDRESS($H154,43))&lt;&gt;1,INDIRECT(ADDRESS($H154,50)),0),0), IF($I154&gt;0,IF(INDIRECT(ADDRESS($I154,43))&lt;&gt;1,INDIRECT(ADDRESS($I154,50)),0),0), IF($J154&gt;0,IF(INDIRECT(ADDRESS($J154,43))&lt;&gt;1,INDIRECT(ADDRESS($J154,50)),0),0), IF($K154&gt;0,IF(INDIRECT(ADDRESS($K154,43))&lt;&gt;1,INDIRECT(ADDRESS($K154,50)),0),0), IF($L154&gt;0,IF(INDIRECT(ADDRESS($L154,43))&lt;&gt;1,INDIRECT(ADDRESS($L154,50)),0),0), IF($M154&gt;0,IF(INDIRECT(ADDRESS($M154,43))&lt;&gt;1,INDIRECT(ADDRESS($M154,50)),0),0)), SUM(IF($C154&gt;0,IF(INDIRECT(ADDRESS($C154,43))&lt;&gt;1,INDIRECT(ADDRESS($C154,49)),0),0), IF($D154&gt;0,IF(INDIRECT(ADDRESS($D154,43))&lt;&gt;1,INDIRECT(ADDRESS($D154,49)),0),0), IF($E154&gt;0,IF(INDIRECT(ADDRESS($E154,43))&lt;&gt;1,INDIRECT(ADDRESS($E154,49)),0),0), IF($F154&gt;0,IF(INDIRECT(ADDRESS($F154,43))&lt;&gt;1,INDIRECT(ADDRESS($F154,49)),0),0), IF($G154&gt;0,IF(INDIRECT(ADDRESS($G154,43))&lt;&gt;1,INDIRECT(ADDRESS($G154,49)),0),0), IF($G154&gt;0,IF(INDIRECT(ADDRESS($G154,43))&lt;&gt;1,INDIRECT(ADDRESS($G154,49)),0),0), IF($H154&gt;0,IF(INDIRECT(ADDRESS($H154,43))&lt;&gt;1,INDIRECT(ADDRESS($H154,49)),0),0), IF($I154&gt;0,IF(INDIRECT(ADDRESS($I154,43))&lt;&gt;1,INDIRECT(ADDRESS($I154,49)),0),0), IF($J154&gt;0,IF(INDIRECT(ADDRESS($J154,43))&lt;&gt;1,INDIRECT(ADDRESS($J154,49)),0),0), IF($K154&gt;0,IF(INDIRECT(ADDRESS($K154,43))&lt;&gt;1,INDIRECT(ADDRESS($K154,49)),0),0), IF($L154&gt;0,IF(INDIRECT(ADDRESS($L154,43))&lt;&gt;1,INDIRECT(ADDRESS($L154,49)),0),0), IF($M154&gt;0,IF(INDIRECT(ADDRESS($M154,43))&lt;&gt;1,INDIRECT(ADDRESS($M154,49)),0),0))))</f>
        <v>1.1111111111111109</v>
      </c>
      <c r="CL154" s="57" cm="1">
        <f t="array" aca="1" ref="CL154" ca="1">SUM(IF($C154&gt;0,IF(INDIRECT(ADDRESS($C154,44))=1,INDIRECT(ADDRESS($C154,90)),0),0), IF($D154&gt;0,IF(INDIRECT(ADDRESS($D154,44))=1,INDIRECT(ADDRESS($D154,90)),0),0), IF($E154&gt;0,IF(INDIRECT(ADDRESS($E154,44))=1,INDIRECT(ADDRESS($E154,90)),0),0), IF($F154&gt;0,IF(INDIRECT(ADDRESS($F154,44))=1,INDIRECT(ADDRESS($F154,90)),0),0), IF($G154&gt;0,IF(INDIRECT(ADDRESS($G154,44))=1,INDIRECT(ADDRESS($G154,90)),0),0), IF($H154&gt;0,IF(INDIRECT(ADDRESS($H154,44))=1,INDIRECT(ADDRESS($H154,90)),0),0), IF($I154&gt;0,IF(INDIRECT(ADDRESS($I154,44))=1,INDIRECT(ADDRESS($I154,90)),0),0), IF($J154&gt;0,IF(INDIRECT(ADDRESS($J154,44))=1,INDIRECT(ADDRESS($J154,90)),0),0), IF($K154&gt;0,IF(INDIRECT(ADDRESS($K154,44))=1,INDIRECT(ADDRESS($K154,90)),0),0), IF($L154&gt;0,IF(INDIRECT(ADDRESS($L154,44))=1,INDIRECT(ADDRESS($L154,90)),0),0), IF($M154&gt;0,IF(INDIRECT(ADDRESS($M154,44))=1,INDIRECT(ADDRESS($M154,90)),0),0))</f>
        <v>0</v>
      </c>
      <c r="CM154" s="56">
        <f t="shared" ca="1" si="119"/>
        <v>0.6504809097603943</v>
      </c>
    </row>
    <row r="155" spans="1:92" x14ac:dyDescent="0.25">
      <c r="A155" s="52" t="s">
        <v>175</v>
      </c>
      <c r="B155" s="67">
        <v>103</v>
      </c>
      <c r="C155" s="67">
        <v>112</v>
      </c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>
        <f ca="1">SUM(INDIRECT(ADDRESS(B155,COLUMN())),IF(C155&gt;0,INDIRECT(ADDRESS(C155,COLUMN())),0),IF(D155&gt;0,INDIRECT(ADDRESS(D155,COLUMN())),0),IF(E155&gt;0,INDIRECT(ADDRESS(E155,COLUMN())),0),IF(F155&gt;0,INDIRECT(ADDRESS(F155,COLUMN())),0),IF(G155&gt;0,INDIRECT(ADDRESS(G155,COLUMN())),0),IF(H155&gt;0,INDIRECT(ADDRESS(H155,COLUMN())),0),IF(I155&gt;0,INDIRECT(ADDRESS(I155,COLUMN())),0),IF(J155&gt;0,INDIRECT(ADDRESS(J155,COLUMN())),0),IF(K155&gt;0,INDIRECT(ADDRESS(K155,COLUMN())),0),IF(L155&gt;0,INDIRECT(ADDRESS(L155,COLUMN())),0),IF(M155&gt;0,INDIRECT(ADDRESS(M155,COLUMN())),0))</f>
        <v>19</v>
      </c>
      <c r="O155" s="67" t="str" cm="1">
        <f t="array" aca="1" ref="O155" ca="1">INDIRECT(ADDRESS($B155,COLUMN()))</f>
        <v>Fighter</v>
      </c>
      <c r="P155" s="67" cm="1">
        <f t="array" aca="1" ref="P155" ca="1">INDIRECT(ADDRESS($B155,COLUMN()))</f>
        <v>2</v>
      </c>
      <c r="Q155" s="67" t="str" cm="1">
        <f t="array" aca="1" ref="Q155" ca="1">INDIRECT(ADDRESS($B155,COLUMN()))</f>
        <v>-</v>
      </c>
      <c r="R155" s="67" t="str" cm="1">
        <f t="array" aca="1" ref="R155" ca="1">INDIRECT(ADDRESS($B155,COLUMN()))</f>
        <v>-</v>
      </c>
      <c r="S155" s="67" cm="1">
        <f t="array" aca="1" ref="S155" ca="1">INDIRECT(ADDRESS($B155,COLUMN()))</f>
        <v>3</v>
      </c>
      <c r="T155" s="67" t="str" cm="1">
        <f t="array" aca="1" ref="T155" ca="1">INDIRECT(ADDRESS($B155,COLUMN()))</f>
        <v>1-7</v>
      </c>
      <c r="U155" s="67" cm="1">
        <f t="array" aca="1" ref="U155" ca="1">INDIRECT(ADDRESS($B155,COLUMN()))</f>
        <v>7</v>
      </c>
      <c r="V155" s="67" cm="1">
        <f t="array" aca="1" ref="V155" ca="1">INDIRECT(ADDRESS($B155,COLUMN()))</f>
        <v>0</v>
      </c>
      <c r="W155" s="67" cm="1">
        <f t="array" aca="1" ref="W155" ca="1">INDIRECT(ADDRESS($B155,COLUMN()))</f>
        <v>3</v>
      </c>
      <c r="X155" s="67" cm="1">
        <f t="array" aca="1" ref="X155" ca="1">INDIRECT(ADDRESS($B155,COLUMN()))</f>
        <v>8</v>
      </c>
      <c r="Y155" s="67" cm="1">
        <f t="array" aca="1" ref="Y155" ca="1">INDIRECT(ADDRESS($B155,COLUMN()))</f>
        <v>2</v>
      </c>
      <c r="Z155" s="67" cm="1">
        <f t="array" aca="1" ref="Z155" ca="1">INDIRECT(ADDRESS($B155,COLUMN()))</f>
        <v>5</v>
      </c>
      <c r="AA155" s="67" cm="1">
        <f t="array" aca="1" ref="AA155" ca="1">INDIRECT(ADDRESS($B155,COLUMN()))</f>
        <v>0</v>
      </c>
      <c r="AB155" s="56">
        <f t="shared" ca="1" si="100"/>
        <v>0.94984931860162136</v>
      </c>
      <c r="AC155" s="56">
        <f t="shared" ca="1" si="101"/>
        <v>1.4699071498859906</v>
      </c>
      <c r="AD155" s="56">
        <f t="shared" ca="1" si="102"/>
        <v>2.5563602606712883</v>
      </c>
      <c r="AF155" s="67"/>
      <c r="AG155" s="67"/>
      <c r="AH155" s="67"/>
      <c r="AI155" s="53"/>
      <c r="AJ155" s="67"/>
      <c r="AK155" s="67"/>
      <c r="AL155" s="67"/>
      <c r="AM155" s="67"/>
      <c r="AN155" s="54"/>
      <c r="AO155" s="54"/>
      <c r="AP155" s="53"/>
      <c r="AQ155" s="53"/>
      <c r="AR155" s="53"/>
      <c r="AS155" s="53"/>
      <c r="AT155" s="52"/>
      <c r="AU155" s="54" t="s">
        <v>117</v>
      </c>
      <c r="AV155" s="57" cm="1">
        <f t="array" aca="1" ref="AV155" ca="1">SUM(IF($C155&gt;0,IF(AND(INDIRECT(ADDRESS($C155,44))=0,INDIRECT(ADDRESS($C155,38))="UL",ISERROR(SEARCH("Rear",INDIRECT(ADDRESS($C155,33)))),ISERROR(SEARCH("Side",INDIRECT(ADDRESS($C155,33))))),INDIRECT(ADDRESS($C155,COLUMN())),0),0),IF($D155&gt;0,IF(AND(INDIRECT(ADDRESS($D155,44))=0,INDIRECT(ADDRESS($D155,38))="UL",ISERROR(SEARCH("Rear",INDIRECT(ADDRESS($D155,33)))),ISERROR(SEARCH("Side",INDIRECT(ADDRESS($D155,33))))),INDIRECT(ADDRESS($D155,COLUMN())),0),0),IF($E155&gt;0,IF(AND(INDIRECT(ADDRESS($E155,44))=0,INDIRECT(ADDRESS($E155,38))="UL",ISERROR(SEARCH("Rear",INDIRECT(ADDRESS($E155,33)))),ISERROR(SEARCH("Side",INDIRECT(ADDRESS($E155,33))))),INDIRECT(ADDRESS($E155,COLUMN())),0),0),IF($F155&gt;0,IF(AND(INDIRECT(ADDRESS($F155,44))=0,INDIRECT(ADDRESS($F155,38))="UL",ISERROR(SEARCH("Rear",INDIRECT(ADDRESS($F155,33)))),ISERROR(SEARCH("Side",INDIRECT(ADDRESS($F155,33))))),INDIRECT(ADDRESS($F155,COLUMN())),0),0),IF($G155&gt;0,IF(AND(INDIRECT(ADDRESS($G155,44))=0,INDIRECT(ADDRESS($G155,38))="UL",ISERROR(SEARCH("Rear",INDIRECT(ADDRESS($G155,33)))),ISERROR(SEARCH("Side",INDIRECT(ADDRESS($G155,33))))),INDIRECT(ADDRESS($G155,COLUMN())),0),0),IF($H155&gt;0,IF(AND(INDIRECT(ADDRESS($H155,44))=0,INDIRECT(ADDRESS($H155,38))="UL",ISERROR(SEARCH("Rear",INDIRECT(ADDRESS($H155,33)))),ISERROR(SEARCH("Side",INDIRECT(ADDRESS($H155,33))))),INDIRECT(ADDRESS($H155,COLUMN())),0),0),IF($I155&gt;0,IF(AND(INDIRECT(ADDRESS($I155,44))=0,INDIRECT(ADDRESS($I155,38))="UL",ISERROR(SEARCH("Rear",INDIRECT(ADDRESS($I155,33)))),ISERROR(SEARCH("Side",INDIRECT(ADDRESS($I155,33))))),INDIRECT(ADDRESS($I155,COLUMN())),0),0),IF($J155&gt;0,IF(AND(INDIRECT(ADDRESS($J155,44))=0,INDIRECT(ADDRESS($J155,38))="UL",ISERROR(SEARCH("Rear",INDIRECT(ADDRESS($J155,33)))),ISERROR(SEARCH("Side",INDIRECT(ADDRESS($J155,33))))),INDIRECT(ADDRESS($J155,COLUMN())),0),0),IF($K155&gt;0,IF(AND(INDIRECT(ADDRESS($K155,44))=0,INDIRECT(ADDRESS($K155,38))="UL",ISERROR(SEARCH("Rear",INDIRECT(ADDRESS($K155,33)))),ISERROR(SEARCH("Side",INDIRECT(ADDRESS($K155,33))))),INDIRECT(ADDRESS($K155,COLUMN())),0),0),IF($L155&gt;0,IF(AND(INDIRECT(ADDRESS($L155,44))=0,INDIRECT(ADDRESS($L155,38))="UL",ISERROR(SEARCH("Rear",INDIRECT(ADDRESS($L155,33)))),ISERROR(SEARCH("Side",INDIRECT(ADDRESS($L155,33))))),INDIRECT(ADDRESS($L155,COLUMN())),0),0),IF($M155&gt;0,IF(AND(INDIRECT(ADDRESS($M155,44))=0,INDIRECT(ADDRESS($M155,38))="UL",ISERROR(SEARCH("Rear",INDIRECT(ADDRESS($M155,33)))),ISERROR(SEARCH("Side",INDIRECT(ADDRESS($M155,33))))),INDIRECT(ADDRESS($M155,COLUMN())),0),0))</f>
        <v>0</v>
      </c>
      <c r="AW155" s="57" cm="1">
        <f t="array" aca="1" ref="AW155" ca="1">SUM(IF($C155&gt;0,IF(AND(INDIRECT(ADDRESS($C155,44))=0,INDIRECT(ADDRESS($C155,38))="UL",ISERROR(SEARCH("Rear",INDIRECT(ADDRESS($C155,33)))),ISERROR(SEARCH("Side",INDIRECT(ADDRESS($C155,33))))),INDIRECT(ADDRESS($C155,COLUMN())),0),0),IF($D155&gt;0,IF(AND(INDIRECT(ADDRESS($D155,44))=0,INDIRECT(ADDRESS($D155,38))="UL",ISERROR(SEARCH("Rear",INDIRECT(ADDRESS($D155,33)))),ISERROR(SEARCH("Side",INDIRECT(ADDRESS($D155,33))))),INDIRECT(ADDRESS($D155,COLUMN())),0),0),IF($E155&gt;0,IF(AND(INDIRECT(ADDRESS($E155,44))=0,INDIRECT(ADDRESS($E155,38))="UL",ISERROR(SEARCH("Rear",INDIRECT(ADDRESS($E155,33)))),ISERROR(SEARCH("Side",INDIRECT(ADDRESS($E155,33))))),INDIRECT(ADDRESS($E155,COLUMN())),0),0),IF($F155&gt;0,IF(AND(INDIRECT(ADDRESS($F155,44))=0,INDIRECT(ADDRESS($F155,38))="UL",ISERROR(SEARCH("Rear",INDIRECT(ADDRESS($F155,33)))),ISERROR(SEARCH("Side",INDIRECT(ADDRESS($F155,33))))),INDIRECT(ADDRESS($F155,COLUMN())),0),0),IF($G155&gt;0,IF(AND(INDIRECT(ADDRESS($G155,44))=0,INDIRECT(ADDRESS($G155,38))="UL",ISERROR(SEARCH("Rear",INDIRECT(ADDRESS($G155,33)))),ISERROR(SEARCH("Side",INDIRECT(ADDRESS($G155,33))))),INDIRECT(ADDRESS($G155,COLUMN())),0),0),IF($H155&gt;0,IF(AND(INDIRECT(ADDRESS($H155,44))=0,INDIRECT(ADDRESS($H155,38))="UL",ISERROR(SEARCH("Rear",INDIRECT(ADDRESS($H155,33)))),ISERROR(SEARCH("Side",INDIRECT(ADDRESS($H155,33))))),INDIRECT(ADDRESS($H155,COLUMN())),0),0),IF($I155&gt;0,IF(AND(INDIRECT(ADDRESS($I155,44))=0,INDIRECT(ADDRESS($I155,38))="UL",ISERROR(SEARCH("Rear",INDIRECT(ADDRESS($I155,33)))),ISERROR(SEARCH("Side",INDIRECT(ADDRESS($I155,33))))),INDIRECT(ADDRESS($I155,COLUMN())),0),0),IF($J155&gt;0,IF(AND(INDIRECT(ADDRESS($J155,44))=0,INDIRECT(ADDRESS($J155,38))="UL",ISERROR(SEARCH("Rear",INDIRECT(ADDRESS($J155,33)))),ISERROR(SEARCH("Side",INDIRECT(ADDRESS($J155,33))))),INDIRECT(ADDRESS($J155,COLUMN())),0),0),IF($K155&gt;0,IF(AND(INDIRECT(ADDRESS($K155,44))=0,INDIRECT(ADDRESS($K155,38))="UL",ISERROR(SEARCH("Rear",INDIRECT(ADDRESS($K155,33)))),ISERROR(SEARCH("Side",INDIRECT(ADDRESS($K155,33))))),INDIRECT(ADDRESS($K155,COLUMN())),0),0),IF($L155&gt;0,IF(AND(INDIRECT(ADDRESS($L155,44))=0,INDIRECT(ADDRESS($L155,38))="UL",ISERROR(SEARCH("Rear",INDIRECT(ADDRESS($L155,33)))),ISERROR(SEARCH("Side",INDIRECT(ADDRESS($L155,33))))),INDIRECT(ADDRESS($L155,COLUMN())),0),0),IF($M155&gt;0,IF(AND(INDIRECT(ADDRESS($M155,44))=0,INDIRECT(ADDRESS($M155,38))="UL",ISERROR(SEARCH("Rear",INDIRECT(ADDRESS($M155,33)))),ISERROR(SEARCH("Side",INDIRECT(ADDRESS($M155,33))))),INDIRECT(ADDRESS($M155,COLUMN())),0),0))</f>
        <v>0.66666666666666663</v>
      </c>
      <c r="AX155" s="57" cm="1">
        <f t="array" aca="1" ref="AX155" ca="1">SUM(IF($C155&gt;0,IF(AND(INDIRECT(ADDRESS($C155,44))=0,INDIRECT(ADDRESS($C155,38))="UL",ISERROR(SEARCH("Rear",INDIRECT(ADDRESS($C155,33)))),ISERROR(SEARCH("Side",INDIRECT(ADDRESS($C155,33))))),INDIRECT(ADDRESS($C155,COLUMN())),0),0),IF($D155&gt;0,IF(AND(INDIRECT(ADDRESS($D155,44))=0,INDIRECT(ADDRESS($D155,38))="UL",ISERROR(SEARCH("Rear",INDIRECT(ADDRESS($D155,33)))),ISERROR(SEARCH("Side",INDIRECT(ADDRESS($D155,33))))),INDIRECT(ADDRESS($D155,COLUMN())),0),0),IF($E155&gt;0,IF(AND(INDIRECT(ADDRESS($E155,44))=0,INDIRECT(ADDRESS($E155,38))="UL",ISERROR(SEARCH("Rear",INDIRECT(ADDRESS($E155,33)))),ISERROR(SEARCH("Side",INDIRECT(ADDRESS($E155,33))))),INDIRECT(ADDRESS($E155,COLUMN())),0),0),IF($F155&gt;0,IF(AND(INDIRECT(ADDRESS($F155,44))=0,INDIRECT(ADDRESS($F155,38))="UL",ISERROR(SEARCH("Rear",INDIRECT(ADDRESS($F155,33)))),ISERROR(SEARCH("Side",INDIRECT(ADDRESS($F155,33))))),INDIRECT(ADDRESS($F155,COLUMN())),0),0),IF($G155&gt;0,IF(AND(INDIRECT(ADDRESS($G155,44))=0,INDIRECT(ADDRESS($G155,38))="UL",ISERROR(SEARCH("Rear",INDIRECT(ADDRESS($G155,33)))),ISERROR(SEARCH("Side",INDIRECT(ADDRESS($G155,33))))),INDIRECT(ADDRESS($G155,COLUMN())),0),0),IF($H155&gt;0,IF(AND(INDIRECT(ADDRESS($H155,44))=0,INDIRECT(ADDRESS($H155,38))="UL",ISERROR(SEARCH("Rear",INDIRECT(ADDRESS($H155,33)))),ISERROR(SEARCH("Side",INDIRECT(ADDRESS($H155,33))))),INDIRECT(ADDRESS($H155,COLUMN())),0),0),IF($I155&gt;0,IF(AND(INDIRECT(ADDRESS($I155,44))=0,INDIRECT(ADDRESS($I155,38))="UL",ISERROR(SEARCH("Rear",INDIRECT(ADDRESS($I155,33)))),ISERROR(SEARCH("Side",INDIRECT(ADDRESS($I155,33))))),INDIRECT(ADDRESS($I155,COLUMN())),0),0),IF($J155&gt;0,IF(AND(INDIRECT(ADDRESS($J155,44))=0,INDIRECT(ADDRESS($J155,38))="UL",ISERROR(SEARCH("Rear",INDIRECT(ADDRESS($J155,33)))),ISERROR(SEARCH("Side",INDIRECT(ADDRESS($J155,33))))),INDIRECT(ADDRESS($J155,COLUMN())),0),0),IF($K155&gt;0,IF(AND(INDIRECT(ADDRESS($K155,44))=0,INDIRECT(ADDRESS($K155,38))="UL",ISERROR(SEARCH("Rear",INDIRECT(ADDRESS($K155,33)))),ISERROR(SEARCH("Side",INDIRECT(ADDRESS($K155,33))))),INDIRECT(ADDRESS($K155,COLUMN())),0),0),IF($L155&gt;0,IF(AND(INDIRECT(ADDRESS($L155,44))=0,INDIRECT(ADDRESS($L155,38))="UL",ISERROR(SEARCH("Rear",INDIRECT(ADDRESS($L155,33)))),ISERROR(SEARCH("Side",INDIRECT(ADDRESS($L155,33))))),INDIRECT(ADDRESS($L155,COLUMN())),0),0),IF($M155&gt;0,IF(AND(INDIRECT(ADDRESS($M155,44))=0,INDIRECT(ADDRESS($M155,38))="UL",ISERROR(SEARCH("Rear",INDIRECT(ADDRESS($M155,33)))),ISERROR(SEARCH("Side",INDIRECT(ADDRESS($M155,33))))),INDIRECT(ADDRESS($M155,COLUMN())),0),0))</f>
        <v>0.33333333333333331</v>
      </c>
      <c r="AY155" s="58">
        <f t="shared" ca="1" si="103"/>
        <v>0.66666666666666663</v>
      </c>
      <c r="AZ155" s="58">
        <f t="shared" ca="1" si="104"/>
        <v>0.33333333333333331</v>
      </c>
      <c r="BA155" s="58" cm="1">
        <f t="array" aca="1" ref="BA155" ca="1">SUM(IF($C155&gt;0,IF(AND(INDIRECT(ADDRESS($C155,44))=0,INDIRECT(ADDRESS($C155,38))="UL"),INDIRECT(ADDRESS($C155,COLUMN())),0),0),IF($D155&gt;0,IF(AND(INDIRECT(ADDRESS($D155,44))=0,INDIRECT(ADDRESS($D155,38))="UL"),INDIRECT(ADDRESS($D155,COLUMN())),0),0),IF($E155&gt;0,IF(AND(INDIRECT(ADDRESS($E155,44))=0,INDIRECT(ADDRESS($E155,38))="UL"),INDIRECT(ADDRESS($E155,COLUMN())),0),0),IF($F155&gt;0,IF(AND(INDIRECT(ADDRESS($F155,44))=0,INDIRECT(ADDRESS($F155,38))="UL"),INDIRECT(ADDRESS($F155,COLUMN())),0),0),IF($G155&gt;0,IF(AND(INDIRECT(ADDRESS($G155,44))=0,INDIRECT(ADDRESS($G155,38))="UL"),INDIRECT(ADDRESS($G155,COLUMN())),0),0),IF($H155&gt;0,IF(AND(INDIRECT(ADDRESS($H155,44))=0,INDIRECT(ADDRESS($H155,38))="UL"),INDIRECT(ADDRESS($H155,COLUMN())),0),0),IF($I155&gt;0,IF(AND(INDIRECT(ADDRESS($I155,44))=0,INDIRECT(ADDRESS($I155,38))="UL"),INDIRECT(ADDRESS($I155,COLUMN())),0),0),IF($J155&gt;0,IF(AND(INDIRECT(ADDRESS($J155,44))=0,INDIRECT(ADDRESS($J155,38))="UL"),INDIRECT(ADDRESS($J155,COLUMN())),0),0),IF($K155&gt;0,IF(AND(INDIRECT(ADDRESS($K155,44))=0,INDIRECT(ADDRESS($K155,38))="UL"),INDIRECT(ADDRESS($K155,COLUMN())),0),0),IF($L155&gt;0,IF(AND(INDIRECT(ADDRESS($L155,44))=0,INDIRECT(ADDRESS($L155,38))="UL"),INDIRECT(ADDRESS($L155,COLUMN())),0),0),IF($M155&gt;0,IF(AND(INDIRECT(ADDRESS($M155,44))=0,INDIRECT(ADDRESS($M155,38))="UL"),INDIRECT(ADDRESS($M155,COLUMN())),0),0))</f>
        <v>0.22222222222222218</v>
      </c>
      <c r="BB155" s="58" cm="1">
        <f t="array" aca="1" ref="BB155" ca="1">SUM(IF($C155&gt;0,IF(AND(INDIRECT(ADDRESS($C155,44))=0,INDIRECT(ADDRESS($C155,38))="UL"),INDIRECT(ADDRESS($C155,COLUMN())),0),0),IF($D155&gt;0,IF(AND(INDIRECT(ADDRESS($D155,44))=0,INDIRECT(ADDRESS($D155,38))="UL"),INDIRECT(ADDRESS($D155,COLUMN())),0),0),IF($E155&gt;0,IF(AND(INDIRECT(ADDRESS($E155,44))=0,INDIRECT(ADDRESS($E155,38))="UL"),INDIRECT(ADDRESS($E155,COLUMN())),0),0),IF($F155&gt;0,IF(AND(INDIRECT(ADDRESS($F155,44))=0,INDIRECT(ADDRESS($F155,38))="UL"),INDIRECT(ADDRESS($F155,COLUMN())),0),0),IF($G155&gt;0,IF(AND(INDIRECT(ADDRESS($G155,44))=0,INDIRECT(ADDRESS($G155,38))="UL"),INDIRECT(ADDRESS($G155,COLUMN())),0),0),IF($H155&gt;0,IF(AND(INDIRECT(ADDRESS($H155,44))=0,INDIRECT(ADDRESS($H155,38))="UL"),INDIRECT(ADDRESS($H155,COLUMN())),0),0),IF($I155&gt;0,IF(AND(INDIRECT(ADDRESS($I155,44))=0,INDIRECT(ADDRESS($I155,38))="UL"),INDIRECT(ADDRESS($I155,COLUMN())),0),0),IF($J155&gt;0,IF(AND(INDIRECT(ADDRESS($J155,44))=0,INDIRECT(ADDRESS($J155,38))="UL"),INDIRECT(ADDRESS($J155,COLUMN())),0),0),IF($K155&gt;0,IF(AND(INDIRECT(ADDRESS($K155,44))=0,INDIRECT(ADDRESS($K155,38))="UL"),INDIRECT(ADDRESS($K155,COLUMN())),0),0),IF($L155&gt;0,IF(AND(INDIRECT(ADDRESS($L155,44))=0,INDIRECT(ADDRESS($L155,38))="UL"),INDIRECT(ADDRESS($L155,COLUMN())),0),0),IF($M155&gt;0,IF(AND(INDIRECT(ADDRESS($M155,44))=0,INDIRECT(ADDRESS($M155,38))="UL"),INDIRECT(ADDRESS($M155,COLUMN())),0),0))</f>
        <v>4.4444444444444439E-2</v>
      </c>
      <c r="BC155" s="58" cm="1">
        <f t="array" aca="1" ref="BC155" ca="1">SUM(IF($C155&gt;0,IF(AND(INDIRECT(ADDRESS($C155,44))=0,INDIRECT(ADDRESS($C155,38))="UL"),INDIRECT(ADDRESS($C155,COLUMN())),0),0),IF($D155&gt;0,IF(AND(INDIRECT(ADDRESS($D155,44))=0,INDIRECT(ADDRESS($D155,38))="UL"),INDIRECT(ADDRESS($D155,COLUMN())),0),0),IF($E155&gt;0,IF(AND(INDIRECT(ADDRESS($E155,44))=0,INDIRECT(ADDRESS($E155,38))="UL"),INDIRECT(ADDRESS($E155,COLUMN())),0),0),IF($F155&gt;0,IF(AND(INDIRECT(ADDRESS($F155,44))=0,INDIRECT(ADDRESS($F155,38))="UL"),INDIRECT(ADDRESS($F155,COLUMN())),0),0),IF($G155&gt;0,IF(AND(INDIRECT(ADDRESS($G155,44))=0,INDIRECT(ADDRESS($G155,38))="UL"),INDIRECT(ADDRESS($G155,COLUMN())),0),0),IF($H155&gt;0,IF(AND(INDIRECT(ADDRESS($H155,44))=0,INDIRECT(ADDRESS($H155,38))="UL"),INDIRECT(ADDRESS($H155,COLUMN())),0),0),IF($I155&gt;0,IF(AND(INDIRECT(ADDRESS($I155,44))=0,INDIRECT(ADDRESS($I155,38))="UL"),INDIRECT(ADDRESS($I155,COLUMN())),0),0),IF($J155&gt;0,IF(AND(INDIRECT(ADDRESS($J155,44))=0,INDIRECT(ADDRESS($J155,38))="UL"),INDIRECT(ADDRESS($J155,COLUMN())),0),0),IF($K155&gt;0,IF(AND(INDIRECT(ADDRESS($K155,44))=0,INDIRECT(ADDRESS($K155,38))="UL"),INDIRECT(ADDRESS($K155,COLUMN())),0),0),IF($L155&gt;0,IF(AND(INDIRECT(ADDRESS($L155,44))=0,INDIRECT(ADDRESS($L155,38))="UL"),INDIRECT(ADDRESS($L155,COLUMN())),0),0),IF($M155&gt;0,IF(AND(INDIRECT(ADDRESS($M155,44))=0,INDIRECT(ADDRESS($M155,38))="UL"),INDIRECT(ADDRESS($M155,COLUMN())),0),0))</f>
        <v>8.8888888888888878E-2</v>
      </c>
      <c r="BD155" s="58" cm="1">
        <f t="array" aca="1" ref="BD155" ca="1">SUM(IF($C155&gt;0,IF(AND(INDIRECT(ADDRESS($C155,44))=0,INDIRECT(ADDRESS($C155,38))="UL"),INDIRECT(ADDRESS($C155,COLUMN())),0),0),IF($D155&gt;0,IF(AND(INDIRECT(ADDRESS($D155,44))=0,INDIRECT(ADDRESS($D155,38))="UL"),INDIRECT(ADDRESS($D155,COLUMN())),0),0),IF($E155&gt;0,IF(AND(INDIRECT(ADDRESS($E155,44))=0,INDIRECT(ADDRESS($E155,38))="UL"),INDIRECT(ADDRESS($E155,COLUMN())),0),0),IF($F155&gt;0,IF(AND(INDIRECT(ADDRESS($F155,44))=0,INDIRECT(ADDRESS($F155,38))="UL"),INDIRECT(ADDRESS($F155,COLUMN())),0),0),IF($G155&gt;0,IF(AND(INDIRECT(ADDRESS($G155,44))=0,INDIRECT(ADDRESS($G155,38))="UL"),INDIRECT(ADDRESS($G155,COLUMN())),0),0),IF($H155&gt;0,IF(AND(INDIRECT(ADDRESS($H155,44))=0,INDIRECT(ADDRESS($H155,38))="UL"),INDIRECT(ADDRESS($H155,COLUMN())),0),0),IF($I155&gt;0,IF(AND(INDIRECT(ADDRESS($I155,44))=0,INDIRECT(ADDRESS($I155,38))="UL"),INDIRECT(ADDRESS($I155,COLUMN())),0),0),IF($J155&gt;0,IF(AND(INDIRECT(ADDRESS($J155,44))=0,INDIRECT(ADDRESS($J155,38))="UL"),INDIRECT(ADDRESS($J155,COLUMN())),0),0),IF($K155&gt;0,IF(AND(INDIRECT(ADDRESS($K155,44))=0,INDIRECT(ADDRESS($K155,38))="UL"),INDIRECT(ADDRESS($K155,COLUMN())),0),0),IF($L155&gt;0,IF(AND(INDIRECT(ADDRESS($L155,44))=0,INDIRECT(ADDRESS($L155,38))="UL"),INDIRECT(ADDRESS($L155,COLUMN())),0),0),IF($M155&gt;0,IF(AND(INDIRECT(ADDRESS($M155,44))=0,INDIRECT(ADDRESS($M155,38))="UL"),INDIRECT(ADDRESS($M155,COLUMN())),0),0))</f>
        <v>0.17777777777777776</v>
      </c>
      <c r="BE155" s="57">
        <f t="shared" ca="1" si="105"/>
        <v>8.8888888888888878E-2</v>
      </c>
      <c r="BF155" s="57" cm="1">
        <f t="array" aca="1" ref="BF155" ca="1">SUM(IF($C155&gt;0,IF(INDIRECT(ADDRESS($C155,45))=1,INDIRECT(ADDRESS($C155,52))*INDIRECT(ADDRESS($C155,42))/5,0),0), IF($D155&gt;0,IF(INDIRECT(ADDRESS($D155,45))=1,INDIRECT(ADDRESS($D155,52))*INDIRECT(ADDRESS($D155,42))/5,0),0), IF($E155&gt;0,IF(INDIRECT(ADDRESS($E155,45))=1,INDIRECT(ADDRESS($E155,52))*INDIRECT(ADDRESS($E155,42))/5,0),0), IF($F155&gt;0,IF(INDIRECT(ADDRESS($F155,45))=1,INDIRECT(ADDRESS($F155,52))*INDIRECT(ADDRESS($F155,42))/5,0),0), IF($G155&gt;0,IF(INDIRECT(ADDRESS($G155,45))=1,INDIRECT(ADDRESS($G155,52))*INDIRECT(ADDRESS($G155,42))/5,0),0), IF($H155&gt;0,IF(INDIRECT(ADDRESS($H155,45))=1,INDIRECT(ADDRESS($H155,52))*INDIRECT(ADDRESS($H155,42))/5,0),0)
)*$BF$296/100</f>
        <v>0</v>
      </c>
      <c r="BG155" s="19"/>
      <c r="BH155" s="57" cm="1">
        <f t="array" aca="1" ref="BH155" ca="1">SUM(IF($C155&gt;0,IF(AND(INDIRECT(ADDRESS($C155,44))=0,INDIRECT(ADDRESS($C155,38))&lt;&gt;"UL"),INDIRECT(ADDRESS($C155,COLUMN()-12)),0),0), IF($D155&gt;0,IF(AND(INDIRECT(ADDRESS($D155,44))=0,INDIRECT(ADDRESS($D155,38))&lt;&gt;"UL"),INDIRECT(ADDRESS($D155,COLUMN()-12)),0),0), IF($E155&gt;0,IF(AND(INDIRECT(ADDRESS($E155,44))=0,INDIRECT(ADDRESS($E155,38))&lt;&gt;"UL"),INDIRECT(ADDRESS($E155,COLUMN()-12)),0),0), IF($F155&gt;0,IF(AND(INDIRECT(ADDRESS($F155,44))=0,INDIRECT(ADDRESS($F155,38))&lt;&gt;"UL"),INDIRECT(ADDRESS($F155,COLUMN()-12)),0),0), IF($G155&gt;0,IF(AND(INDIRECT(ADDRESS($G155,44))=0,INDIRECT(ADDRESS($G155,38))&lt;&gt;"UL"),INDIRECT(ADDRESS($G155,COLUMN()-12)),0),0), IF($H155&gt;0,IF(AND(INDIRECT(ADDRESS($H155,44))=0,INDIRECT(ADDRESS($H155,38))&lt;&gt;"UL"),INDIRECT(ADDRESS($H155,COLUMN()-12)),0),0), IF($I155&gt;0,IF(AND(INDIRECT(ADDRESS($I155,44))=0,INDIRECT(ADDRESS($I155,38))&lt;&gt;"UL"),INDIRECT(ADDRESS($I155,COLUMN()-12)),0),0), IF($J155&gt;0,IF(AND(INDIRECT(ADDRESS($J155,44))=0,INDIRECT(ADDRESS($J155,38))&lt;&gt;"UL"),INDIRECT(ADDRESS($J155,COLUMN()-12)),0),0), IF($K155&gt;0,IF(AND(INDIRECT(ADDRESS($K155,44))=0,INDIRECT(ADDRESS($K155,38))&lt;&gt;"UL"),INDIRECT(ADDRESS($K155,COLUMN()-12)),0),0), IF($L155&gt;0,IF(AND(INDIRECT(ADDRESS($L155,44))=0,INDIRECT(ADDRESS($L155,38))&lt;&gt;"UL"),INDIRECT(ADDRESS($L155,COLUMN()-12)),0),0), IF($M155&gt;0,IF(AND(INDIRECT(ADDRESS($M155,44))=0,INDIRECT(ADDRESS($M155,38))&lt;&gt;"UL"),INDIRECT(ADDRESS($M155,COLUMN()-12)),0),0))</f>
        <v>0</v>
      </c>
      <c r="BI155" s="57" cm="1">
        <f t="array" aca="1" ref="BI155" ca="1">SUM(IF($C155&gt;0,IF(AND(INDIRECT(ADDRESS($C155,44))=0,INDIRECT(ADDRESS($C155,38))&lt;&gt;"UL"),INDIRECT(ADDRESS($C155,COLUMN()-12)),0),0), IF($D155&gt;0,IF(AND(INDIRECT(ADDRESS($D155,44))=0,INDIRECT(ADDRESS($D155,38))&lt;&gt;"UL"),INDIRECT(ADDRESS($D155,COLUMN()-12)),0),0), IF($E155&gt;0,IF(AND(INDIRECT(ADDRESS($E155,44))=0,INDIRECT(ADDRESS($E155,38))&lt;&gt;"UL"),INDIRECT(ADDRESS($E155,COLUMN()-12)),0),0), IF($F155&gt;0,IF(AND(INDIRECT(ADDRESS($F155,44))=0,INDIRECT(ADDRESS($F155,38))&lt;&gt;"UL"),INDIRECT(ADDRESS($F155,COLUMN()-12)),0),0), IF($G155&gt;0,IF(AND(INDIRECT(ADDRESS($G155,44))=0,INDIRECT(ADDRESS($G155,38))&lt;&gt;"UL"),INDIRECT(ADDRESS($G155,COLUMN()-12)),0),0), IF($H155&gt;0,IF(AND(INDIRECT(ADDRESS($H155,44))=0,INDIRECT(ADDRESS($H155,38))&lt;&gt;"UL"),INDIRECT(ADDRESS($H155,COLUMN()-12)),0),0), IF($I155&gt;0,IF(AND(INDIRECT(ADDRESS($I155,44))=0,INDIRECT(ADDRESS($I155,38))&lt;&gt;"UL"),INDIRECT(ADDRESS($I155,COLUMN()-12)),0),0), IF($J155&gt;0,IF(AND(INDIRECT(ADDRESS($J155,44))=0,INDIRECT(ADDRESS($J155,38))&lt;&gt;"UL"),INDIRECT(ADDRESS($J155,COLUMN()-12)),0),0), IF($K155&gt;0,IF(AND(INDIRECT(ADDRESS($K155,44))=0,INDIRECT(ADDRESS($K155,38))&lt;&gt;"UL"),INDIRECT(ADDRESS($K155,COLUMN()-12)),0),0), IF($L155&gt;0,IF(AND(INDIRECT(ADDRESS($L155,44))=0,INDIRECT(ADDRESS($L155,38))&lt;&gt;"UL"),INDIRECT(ADDRESS($L155,COLUMN()-12)),0),0), IF($M155&gt;0,IF(AND(INDIRECT(ADDRESS($M155,44))=0,INDIRECT(ADDRESS($M155,38))&lt;&gt;"UL"),INDIRECT(ADDRESS($M155,COLUMN()-12)),0),0))</f>
        <v>0</v>
      </c>
      <c r="BJ155" s="57" cm="1">
        <f t="array" aca="1" ref="BJ155" ca="1">SUM(IF($C155&gt;0,IF(AND(INDIRECT(ADDRESS($C155,44))=0,INDIRECT(ADDRESS($C155,38))&lt;&gt;"UL"),INDIRECT(ADDRESS($C155,COLUMN()-12)),0),0), IF($D155&gt;0,IF(AND(INDIRECT(ADDRESS($D155,44))=0,INDIRECT(ADDRESS($D155,38))&lt;&gt;"UL"),INDIRECT(ADDRESS($D155,COLUMN()-12)),0),0), IF($E155&gt;0,IF(AND(INDIRECT(ADDRESS($E155,44))=0,INDIRECT(ADDRESS($E155,38))&lt;&gt;"UL"),INDIRECT(ADDRESS($E155,COLUMN()-12)),0),0), IF($F155&gt;0,IF(AND(INDIRECT(ADDRESS($F155,44))=0,INDIRECT(ADDRESS($F155,38))&lt;&gt;"UL"),INDIRECT(ADDRESS($F155,COLUMN()-12)),0),0), IF($G155&gt;0,IF(AND(INDIRECT(ADDRESS($G155,44))=0,INDIRECT(ADDRESS($G155,38))&lt;&gt;"UL"),INDIRECT(ADDRESS($G155,COLUMN()-12)),0),0), IF($H155&gt;0,IF(AND(INDIRECT(ADDRESS($H155,44))=0,INDIRECT(ADDRESS($H155,38))&lt;&gt;"UL"),INDIRECT(ADDRESS($H155,COLUMN()-12)),0),0), IF($I155&gt;0,IF(AND(INDIRECT(ADDRESS($I155,44))=0,INDIRECT(ADDRESS($I155,38))&lt;&gt;"UL"),INDIRECT(ADDRESS($I155,COLUMN()-12)),0),0), IF($J155&gt;0,IF(AND(INDIRECT(ADDRESS($J155,44))=0,INDIRECT(ADDRESS($J155,38))&lt;&gt;"UL"),INDIRECT(ADDRESS($J155,COLUMN()-12)),0),0), IF($K155&gt;0,IF(AND(INDIRECT(ADDRESS($K155,44))=0,INDIRECT(ADDRESS($K155,38))&lt;&gt;"UL"),INDIRECT(ADDRESS($K155,COLUMN()-12)),0),0), IF($L155&gt;0,IF(AND(INDIRECT(ADDRESS($L155,44))=0,INDIRECT(ADDRESS($L155,38))&lt;&gt;"UL"),INDIRECT(ADDRESS($L155,COLUMN()-12)),0),0), IF($M155&gt;0,IF(AND(INDIRECT(ADDRESS($M155,44))=0,INDIRECT(ADDRESS($M155,38))&lt;&gt;"UL"),INDIRECT(ADDRESS($M155,COLUMN()-12)),0),0))</f>
        <v>0</v>
      </c>
      <c r="BK155" s="57">
        <f t="shared" ca="1" si="106"/>
        <v>0</v>
      </c>
      <c r="BL155" s="58">
        <f t="shared" ca="1" si="107"/>
        <v>0</v>
      </c>
      <c r="BM155" s="57" cm="1">
        <f t="array" aca="1" ref="BM155" ca="1">SUM(IF($C155&gt;0,IF(AND(INDIRECT(ADDRESS($C155,44))=0,INDIRECT(ADDRESS($C155,38))&lt;&gt;"UL"),INDIRECT(ADDRESS($C155,COLUMN()-12)),0),0), IF($D155&gt;0,IF(AND(INDIRECT(ADDRESS($D155,44))=0,INDIRECT(ADDRESS($D155,38))&lt;&gt;"UL"),INDIRECT(ADDRESS($D155,COLUMN()-12)),0),0), IF($E155&gt;0,IF(AND(INDIRECT(ADDRESS($E155,44))=0,INDIRECT(ADDRESS($E155,38))&lt;&gt;"UL"),INDIRECT(ADDRESS($E155,COLUMN()-12)),0),0), IF($F155&gt;0,IF(AND(INDIRECT(ADDRESS($F155,44))=0,INDIRECT(ADDRESS($F155,38))&lt;&gt;"UL"),INDIRECT(ADDRESS($F155,COLUMN()-12)),0),0), IF($G155&gt;0,IF(AND(INDIRECT(ADDRESS($G155,44))=0,INDIRECT(ADDRESS($G155,38))&lt;&gt;"UL"),INDIRECT(ADDRESS($G155,COLUMN()-12)),0),0), IF($H155&gt;0,IF(AND(INDIRECT(ADDRESS($H155,44))=0,INDIRECT(ADDRESS($H155,38))&lt;&gt;"UL"),INDIRECT(ADDRESS($H155,COLUMN()-12)),0),0), IF($I155&gt;0,IF(AND(INDIRECT(ADDRESS($I155,44))=0,INDIRECT(ADDRESS($I155,38))&lt;&gt;"UL"),INDIRECT(ADDRESS($I155,COLUMN()-12)),0),0), IF($J155&gt;0,IF(AND(INDIRECT(ADDRESS($J155,44))=0,INDIRECT(ADDRESS($J155,38))&lt;&gt;"UL"),INDIRECT(ADDRESS($J155,COLUMN()-12)),0),0), IF($K155&gt;0,IF(AND(INDIRECT(ADDRESS($K155,44))=0,INDIRECT(ADDRESS($K155,38))&lt;&gt;"UL"),INDIRECT(ADDRESS($K155,COLUMN()-11)),0),0), IF($L155&gt;0,IF(AND(INDIRECT(ADDRESS($L155,44))=0,INDIRECT(ADDRESS($L155,38))&lt;&gt;"UL"),INDIRECT(ADDRESS($L155,COLUMN()-11)),0),0), IF($M155&gt;0,IF(AND(INDIRECT(ADDRESS($M155,44))=0,INDIRECT(ADDRESS($M155,38))&lt;&gt;"UL"),INDIRECT(ADDRESS($M155,COLUMN()-11)),0),0))</f>
        <v>0</v>
      </c>
      <c r="BN155" s="57" cm="1">
        <f t="array" aca="1" ref="BN155" ca="1">SUM(IF($C155&gt;0,IF(AND(INDIRECT(ADDRESS($C155,44))=0,INDIRECT(ADDRESS($C155,38))&lt;&gt;"UL"),INDIRECT(ADDRESS($C155,COLUMN()-12)),0),0), IF($D155&gt;0,IF(AND(INDIRECT(ADDRESS($D155,44))=0,INDIRECT(ADDRESS($D155,38))&lt;&gt;"UL"),INDIRECT(ADDRESS($D155,COLUMN()-12)),0),0), IF($E155&gt;0,IF(AND(INDIRECT(ADDRESS($E155,44))=0,INDIRECT(ADDRESS($E155,38))&lt;&gt;"UL"),INDIRECT(ADDRESS($E155,COLUMN()-12)),0),0), IF($F155&gt;0,IF(AND(INDIRECT(ADDRESS($F155,44))=0,INDIRECT(ADDRESS($F155,38))&lt;&gt;"UL"),INDIRECT(ADDRESS($F155,COLUMN()-12)),0),0), IF($G155&gt;0,IF(AND(INDIRECT(ADDRESS($G155,44))=0,INDIRECT(ADDRESS($G155,38))&lt;&gt;"UL"),INDIRECT(ADDRESS($G155,COLUMN()-12)),0),0), IF($H155&gt;0,IF(AND(INDIRECT(ADDRESS($H155,44))=0,INDIRECT(ADDRESS($H155,38))&lt;&gt;"UL"),INDIRECT(ADDRESS($H155,COLUMN()-12)),0),0), IF($I155&gt;0,IF(AND(INDIRECT(ADDRESS($I155,44))=0,INDIRECT(ADDRESS($I155,38))&lt;&gt;"UL"),INDIRECT(ADDRESS($I155,COLUMN()-12)),0),0), IF($J155&gt;0,IF(AND(INDIRECT(ADDRESS($J155,44))=0,INDIRECT(ADDRESS($J155,38))&lt;&gt;"UL"),INDIRECT(ADDRESS($J155,COLUMN()-12)),0),0), IF($K155&gt;0,IF(AND(INDIRECT(ADDRESS($K155,44))=0,INDIRECT(ADDRESS($K155,38))&lt;&gt;"UL"),INDIRECT(ADDRESS($K155,COLUMN()-11)),0),0), IF($L155&gt;0,IF(AND(INDIRECT(ADDRESS($L155,44))=0,INDIRECT(ADDRESS($L155,38))&lt;&gt;"UL"),INDIRECT(ADDRESS($L155,COLUMN()-11)),0),0), IF($M155&gt;0,IF(AND(INDIRECT(ADDRESS($M155,44))=0,INDIRECT(ADDRESS($M155,38))&lt;&gt;"UL"),INDIRECT(ADDRESS($M155,COLUMN()-11)),0),0))</f>
        <v>0</v>
      </c>
      <c r="BO155" s="57" cm="1">
        <f t="array" aca="1" ref="BO155" ca="1">SUM(IF($C155&gt;0,IF(AND(INDIRECT(ADDRESS($C155,44))=0,INDIRECT(ADDRESS($C155,38))&lt;&gt;"UL"),INDIRECT(ADDRESS($C155,COLUMN()-12)),0),0), IF($D155&gt;0,IF(AND(INDIRECT(ADDRESS($D155,44))=0,INDIRECT(ADDRESS($D155,38))&lt;&gt;"UL"),INDIRECT(ADDRESS($D155,COLUMN()-12)),0),0), IF($E155&gt;0,IF(AND(INDIRECT(ADDRESS($E155,44))=0,INDIRECT(ADDRESS($E155,38))&lt;&gt;"UL"),INDIRECT(ADDRESS($E155,COLUMN()-12)),0),0), IF($F155&gt;0,IF(AND(INDIRECT(ADDRESS($F155,44))=0,INDIRECT(ADDRESS($F155,38))&lt;&gt;"UL"),INDIRECT(ADDRESS($F155,COLUMN()-12)),0),0), IF($G155&gt;0,IF(AND(INDIRECT(ADDRESS($G155,44))=0,INDIRECT(ADDRESS($G155,38))&lt;&gt;"UL"),INDIRECT(ADDRESS($G155,COLUMN()-12)),0),0), IF($H155&gt;0,IF(AND(INDIRECT(ADDRESS($H155,44))=0,INDIRECT(ADDRESS($H155,38))&lt;&gt;"UL"),INDIRECT(ADDRESS($H155,COLUMN()-12)),0),0), IF($I155&gt;0,IF(AND(INDIRECT(ADDRESS($I155,44))=0,INDIRECT(ADDRESS($I155,38))&lt;&gt;"UL"),INDIRECT(ADDRESS($I155,COLUMN()-12)),0),0), IF($J155&gt;0,IF(AND(INDIRECT(ADDRESS($J155,44))=0,INDIRECT(ADDRESS($J155,38))&lt;&gt;"UL"),INDIRECT(ADDRESS($J155,COLUMN()-12)),0),0), IF($K155&gt;0,IF(AND(INDIRECT(ADDRESS($K155,44))=0,INDIRECT(ADDRESS($K155,38))&lt;&gt;"UL"),INDIRECT(ADDRESS($K155,COLUMN()-11)),0),0), IF($L155&gt;0,IF(AND(INDIRECT(ADDRESS($L155,44))=0,INDIRECT(ADDRESS($L155,38))&lt;&gt;"UL"),INDIRECT(ADDRESS($L155,COLUMN()-11)),0),0), IF($M155&gt;0,IF(AND(INDIRECT(ADDRESS($M155,44))=0,INDIRECT(ADDRESS($M155,38))&lt;&gt;"UL"),INDIRECT(ADDRESS($M155,COLUMN()-11)),0),0))</f>
        <v>0</v>
      </c>
      <c r="BP155" s="57" cm="1">
        <f t="array" aca="1" ref="BP155" ca="1">SUM(IF($C155&gt;0,IF(AND(INDIRECT(ADDRESS($C155,44))=0,INDIRECT(ADDRESS($C155,38))&lt;&gt;"UL"),INDIRECT(ADDRESS($C155,COLUMN()-12)),0),0), IF($D155&gt;0,IF(AND(INDIRECT(ADDRESS($D155,44))=0,INDIRECT(ADDRESS($D155,38))&lt;&gt;"UL"),INDIRECT(ADDRESS($D155,COLUMN()-12)),0),0), IF($E155&gt;0,IF(AND(INDIRECT(ADDRESS($E155,44))=0,INDIRECT(ADDRESS($E155,38))&lt;&gt;"UL"),INDIRECT(ADDRESS($E155,COLUMN()-12)),0),0), IF($F155&gt;0,IF(AND(INDIRECT(ADDRESS($F155,44))=0,INDIRECT(ADDRESS($F155,38))&lt;&gt;"UL"),INDIRECT(ADDRESS($F155,COLUMN()-12)),0),0), IF($G155&gt;0,IF(AND(INDIRECT(ADDRESS($G155,44))=0,INDIRECT(ADDRESS($G155,38))&lt;&gt;"UL"),INDIRECT(ADDRESS($G155,COLUMN()-12)),0),0), IF($H155&gt;0,IF(AND(INDIRECT(ADDRESS($H155,44))=0,INDIRECT(ADDRESS($H155,38))&lt;&gt;"UL"),INDIRECT(ADDRESS($H155,COLUMN()-12)),0),0), IF($I155&gt;0,IF(AND(INDIRECT(ADDRESS($I155,44))=0,INDIRECT(ADDRESS($I155,38))&lt;&gt;"UL"),INDIRECT(ADDRESS($I155,COLUMN()-12)),0),0), IF($J155&gt;0,IF(AND(INDIRECT(ADDRESS($J155,44))=0,INDIRECT(ADDRESS($J155,38))&lt;&gt;"UL"),INDIRECT(ADDRESS($J155,COLUMN()-12)),0),0), IF($K155&gt;0,IF(AND(INDIRECT(ADDRESS($K155,44))=0,INDIRECT(ADDRESS($K155,38))&lt;&gt;"UL"),INDIRECT(ADDRESS($K155,COLUMN()-11)),0),0), IF($L155&gt;0,IF(AND(INDIRECT(ADDRESS($L155,44))=0,INDIRECT(ADDRESS($L155,38))&lt;&gt;"UL"),INDIRECT(ADDRESS($L155,COLUMN()-11)),0),0), IF($M155&gt;0,IF(AND(INDIRECT(ADDRESS($M155,44))=0,INDIRECT(ADDRESS($M155,38))&lt;&gt;"UL"),INDIRECT(ADDRESS($M155,COLUMN()-11)),0),0))</f>
        <v>0</v>
      </c>
      <c r="BQ155" s="57">
        <f t="shared" ca="1" si="108"/>
        <v>0</v>
      </c>
      <c r="BR155" s="161">
        <f t="shared" ca="1" si="109"/>
        <v>67.945821277180755</v>
      </c>
      <c r="BS155" s="56"/>
      <c r="BT155" s="56">
        <f t="shared" ca="1" si="110"/>
        <v>1.6301672085968044</v>
      </c>
      <c r="BU155" s="77">
        <f t="shared" ca="1" si="111"/>
        <v>8.5798274136673916E-2</v>
      </c>
      <c r="BV155" s="57" t="s">
        <v>34</v>
      </c>
      <c r="BW155" s="57" cm="1">
        <f t="array" aca="1" ref="BW155" ca="1">SUM(IF($C155&gt;0,IF(AND(INDIRECT(ADDRESS($C155,44))=0,INDIRECT(ADDRESS($C155,38))="UL",ISERROR(SEARCH("Rear",INDIRECT(ADDRESS($C155,33)))),ISERROR(SEARCH("Side",INDIRECT(ADDRESS($C155,33))))),INDIRECT(ADDRESS($C155,COLUMN())),0),0),IF($D155&gt;0,IF(AND(INDIRECT(ADDRESS($D155,44))=0,INDIRECT(ADDRESS($D155,38))="UL",ISERROR(SEARCH("Rear",INDIRECT(ADDRESS($D155,33)))),ISERROR(SEARCH("Side",INDIRECT(ADDRESS($D155,33))))),INDIRECT(ADDRESS($D155,COLUMN())),0),0),IF($E155&gt;0,IF(AND(INDIRECT(ADDRESS($E155,44))=0,INDIRECT(ADDRESS($E155,38))="UL",ISERROR(SEARCH("Rear",INDIRECT(ADDRESS($E155,33)))),ISERROR(SEARCH("Side",INDIRECT(ADDRESS($E155,33))))),INDIRECT(ADDRESS($E155,COLUMN())),0),0),IF($F155&gt;0,IF(AND(INDIRECT(ADDRESS($F155,44))=0,INDIRECT(ADDRESS($F155,38))="UL",ISERROR(SEARCH("Rear",INDIRECT(ADDRESS($F155,33)))),ISERROR(SEARCH("Side",INDIRECT(ADDRESS($F155,33))))),INDIRECT(ADDRESS($F155,COLUMN())),0),0),IF($G155&gt;0,IF(AND(INDIRECT(ADDRESS($G155,44))=0,INDIRECT(ADDRESS($G155,38))="UL",ISERROR(SEARCH("Rear",INDIRECT(ADDRESS($G155,33)))),ISERROR(SEARCH("Side",INDIRECT(ADDRESS($G155,33))))),INDIRECT(ADDRESS($G155,COLUMN())),0),0),IF($H155&gt;0,IF(AND(INDIRECT(ADDRESS($H155,44))=0,INDIRECT(ADDRESS($H155,38))="UL",ISERROR(SEARCH("Rear",INDIRECT(ADDRESS($H155,33)))),ISERROR(SEARCH("Side",INDIRECT(ADDRESS($H155,33))))),INDIRECT(ADDRESS($H155,COLUMN())),0),0),IF($I155&gt;0,IF(AND(INDIRECT(ADDRESS($I155,44))=0,INDIRECT(ADDRESS($I155,38))="UL",ISERROR(SEARCH("Rear",INDIRECT(ADDRESS($I155,33)))),ISERROR(SEARCH("Side",INDIRECT(ADDRESS($I155,33))))),INDIRECT(ADDRESS($I155,COLUMN())),0),0),IF($J155&gt;0,IF(AND(INDIRECT(ADDRESS($J155,44))=0,INDIRECT(ADDRESS($J155,38))="UL",ISERROR(SEARCH("Rear",INDIRECT(ADDRESS($J155,33)))),ISERROR(SEARCH("Side",INDIRECT(ADDRESS($J155,33))))),INDIRECT(ADDRESS($J155,COLUMN())),0),0),IF($K155&gt;0,IF(AND(INDIRECT(ADDRESS($K155,44))=0,INDIRECT(ADDRESS($K155,38))="UL",ISERROR(SEARCH("Rear",INDIRECT(ADDRESS($K155,33)))),ISERROR(SEARCH("Side",INDIRECT(ADDRESS($K155,33))))),INDIRECT(ADDRESS($K155,COLUMN())),0),0),IF($L155&gt;0,IF(AND(INDIRECT(ADDRESS($L155,44))=0,INDIRECT(ADDRESS($L155,38))="UL",ISERROR(SEARCH("Rear",INDIRECT(ADDRESS($L155,33)))),ISERROR(SEARCH("Side",INDIRECT(ADDRESS($L155,33))))),INDIRECT(ADDRESS($L155,COLUMN())),0),0),IF($M155&gt;0,IF(AND(INDIRECT(ADDRESS($M155,44))=0,INDIRECT(ADDRESS($M155,38))="UL",ISERROR(SEARCH("Rear",INDIRECT(ADDRESS($M155,33)))),ISERROR(SEARCH("Side",INDIRECT(ADDRESS($M155,33))))),INDIRECT(ADDRESS($M155,COLUMN())),0),0))</f>
        <v>0.33333333333333331</v>
      </c>
      <c r="BX155" s="57">
        <f t="shared" ca="1" si="112"/>
        <v>0.33333333333333331</v>
      </c>
      <c r="BY155" s="57" cm="1">
        <f t="array" aca="1" ref="BY155" ca="1">SUM(IF($C155&gt;0,IF(AND(INDIRECT(ADDRESS($C155,44))=0,INDIRECT(ADDRESS($C155,38))="UL"),INDIRECT(ADDRESS($C155,COLUMN())),0),0),IF($D155&gt;0,IF(AND(INDIRECT(ADDRESS($D155,44))=0,INDIRECT(ADDRESS($D155,38))="UL"),INDIRECT(ADDRESS($D155,COLUMN())),0),0),IF($E155&gt;0,IF(AND(INDIRECT(ADDRESS($E155,44))=0,INDIRECT(ADDRESS($E155,38))="UL"),INDIRECT(ADDRESS($E155,COLUMN())),0),0),IF($F155&gt;0,IF(AND(INDIRECT(ADDRESS($F155,44))=0,INDIRECT(ADDRESS($F155,38))="UL"),INDIRECT(ADDRESS($F155,COLUMN())),0),0),IF($G155&gt;0,IF(AND(INDIRECT(ADDRESS($G155,44))=0,INDIRECT(ADDRESS($G155,38))="UL"),INDIRECT(ADDRESS($G155,COLUMN())),0),0),IF($H155&gt;0,IF(AND(INDIRECT(ADDRESS($H155,44))=0,INDIRECT(ADDRESS($H155,38))="UL"),INDIRECT(ADDRESS($H155,COLUMN())),0),0),IF($I155&gt;0,IF(AND(INDIRECT(ADDRESS($I155,44))=0,INDIRECT(ADDRESS($I155,38))="UL"),INDIRECT(ADDRESS($I155,COLUMN())),0),0),IF($J155&gt;0,IF(AND(INDIRECT(ADDRESS($J155,44))=0,INDIRECT(ADDRESS($J155,38))="UL"),INDIRECT(ADDRESS($J155,COLUMN())),0),0),IF($K155&gt;0,IF(AND(INDIRECT(ADDRESS($K155,44))=0,INDIRECT(ADDRESS($K155,38))="UL"),INDIRECT(ADDRESS($K155,COLUMN())),0),0),IF($L155&gt;0,IF(AND(INDIRECT(ADDRESS($L155,44))=0,INDIRECT(ADDRESS($L155,38))="UL"),INDIRECT(ADDRESS($L155,COLUMN())),0),0),IF($M155&gt;0,IF(AND(INDIRECT(ADDRESS($M155,44))=0,INDIRECT(ADDRESS($M155,38))="UL"),INDIRECT(ADDRESS($M155,COLUMN())),0),0))</f>
        <v>0.1111111111111111</v>
      </c>
      <c r="BZ155" s="57" cm="1">
        <f t="array" aca="1" ref="BZ155" ca="1">SUM(IF($C155&gt;0,IF(AND(INDIRECT(ADDRESS($C155,44))=0,INDIRECT(ADDRESS($C155,38))="UL"),INDIRECT(ADDRESS($C155,COLUMN())),0),0),IF($D155&gt;0,IF(AND(INDIRECT(ADDRESS($D155,44))=0,INDIRECT(ADDRESS($D155,38))="UL"),INDIRECT(ADDRESS($D155,COLUMN())),0),0),IF($E155&gt;0,IF(AND(INDIRECT(ADDRESS($E155,44))=0,INDIRECT(ADDRESS($E155,38))="UL"),INDIRECT(ADDRESS($E155,COLUMN())),0),0),IF($F155&gt;0,IF(AND(INDIRECT(ADDRESS($F155,44))=0,INDIRECT(ADDRESS($F155,38))="UL"),INDIRECT(ADDRESS($F155,COLUMN())),0),0),IF($G155&gt;0,IF(AND(INDIRECT(ADDRESS($G155,44))=0,INDIRECT(ADDRESS($G155,38))="UL"),INDIRECT(ADDRESS($G155,COLUMN())),0),0),IF($H155&gt;0,IF(AND(INDIRECT(ADDRESS($H155,44))=0,INDIRECT(ADDRESS($H155,38))="UL"),INDIRECT(ADDRESS($H155,COLUMN())),0),0),IF($I155&gt;0,IF(AND(INDIRECT(ADDRESS($I155,44))=0,INDIRECT(ADDRESS($I155,38))="UL"),INDIRECT(ADDRESS($I155,COLUMN())),0),0),IF($J155&gt;0,IF(AND(INDIRECT(ADDRESS($J155,44))=0,INDIRECT(ADDRESS($J155,38))="UL"),INDIRECT(ADDRESS($J155,COLUMN())),0),0),IF($K155&gt;0,IF(AND(INDIRECT(ADDRESS($K155,44))=0,INDIRECT(ADDRESS($K155,38))="UL"),INDIRECT(ADDRESS($K155,COLUMN())),0),0),IF($L155&gt;0,IF(AND(INDIRECT(ADDRESS($L155,44))=0,INDIRECT(ADDRESS($L155,38))="UL"),INDIRECT(ADDRESS($L155,COLUMN())),0),0),IF($M155&gt;0,IF(AND(INDIRECT(ADDRESS($M155,44))=0,INDIRECT(ADDRESS($M155,38))="UL"),INDIRECT(ADDRESS($M155,COLUMN())),0),0))</f>
        <v>0</v>
      </c>
      <c r="CA155" s="57">
        <f t="shared" ca="1" si="113"/>
        <v>0</v>
      </c>
      <c r="CB155" s="57" cm="1">
        <f t="array" aca="1" ref="CB155" ca="1">SUM(IF($C155&gt;0,IF(AND(INDIRECT(ADDRESS($C155,44))=0,INDIRECT(ADDRESS($C155,38))&lt;&gt;"UL"),INDIRECT(ADDRESS($C155,COLUMN())),0),0),IF($D155&gt;0,IF(AND(INDIRECT(ADDRESS($D155,44))=0,INDIRECT(ADDRESS($D155,38))&lt;&gt;"UL"),INDIRECT(ADDRESS($D155,COLUMN())),0),0),IF($E155&gt;0,IF(AND(INDIRECT(ADDRESS($E155,44))=0,INDIRECT(ADDRESS($E155,38))&lt;&gt;"UL"),INDIRECT(ADDRESS($E155,COLUMN())),0),0),IF($F155&gt;0,IF(AND(INDIRECT(ADDRESS($F155,44))=0,INDIRECT(ADDRESS($F155,38))&lt;&gt;"UL"),INDIRECT(ADDRESS($F155,COLUMN())),0),0),IF($G155&gt;0,IF(AND(INDIRECT(ADDRESS($G155,44))=0,INDIRECT(ADDRESS($G155,38))&lt;&gt;"UL"),INDIRECT(ADDRESS($G155,COLUMN())),0),0),IF($H155&gt;0,IF(AND(INDIRECT(ADDRESS($H155,44))=0,INDIRECT(ADDRESS($H155,38))&lt;&gt;"UL"),INDIRECT(ADDRESS($H155,COLUMN())),0),0),IF($I155&gt;0,IF(AND(INDIRECT(ADDRESS($I155,44))=0,INDIRECT(ADDRESS($I155,38))&lt;&gt;"UL"),INDIRECT(ADDRESS($I155,COLUMN())),0),0),IF($J155&gt;0,IF(AND(INDIRECT(ADDRESS($J155,44))=0,INDIRECT(ADDRESS($J155,38))&lt;&gt;"UL"),INDIRECT(ADDRESS($J155,COLUMN())),0),0),IF($K155&gt;0,IF(AND(INDIRECT(ADDRESS($K155,44))=0,INDIRECT(ADDRESS($K155,38))&lt;&gt;"UL"),INDIRECT(ADDRESS($K155,COLUMN())),0),0),IF($L155&gt;0,IF(AND(INDIRECT(ADDRESS($L155,44))=0,INDIRECT(ADDRESS($L155,38))&lt;&gt;"UL"),INDIRECT(ADDRESS($L155,COLUMN())),0),0),IF($M155&gt;0,IF(AND(INDIRECT(ADDRESS($M155,44))=0,INDIRECT(ADDRESS($M155,38))&lt;&gt;"UL"),INDIRECT(ADDRESS($M155,COLUMN())),0),0))</f>
        <v>0</v>
      </c>
      <c r="CC155" s="57">
        <f t="shared" ca="1" si="114"/>
        <v>0</v>
      </c>
      <c r="CD155" s="57" cm="1">
        <f t="array" aca="1" ref="CD155" ca="1">SUM(IF($C155&gt;0,IF(AND(INDIRECT(ADDRESS($C155,44))=0,INDIRECT(ADDRESS($C155,38))&lt;&gt;"UL"),INDIRECT(ADDRESS($C155,COLUMN())),0),0),IF($D155&gt;0,IF(AND(INDIRECT(ADDRESS($D155,44))=0,INDIRECT(ADDRESS($D155,38))&lt;&gt;"UL"),INDIRECT(ADDRESS($D155,COLUMN())),0),0),IF($E155&gt;0,IF(AND(INDIRECT(ADDRESS($E155,44))=0,INDIRECT(ADDRESS($E155,38))&lt;&gt;"UL"),INDIRECT(ADDRESS($E155,COLUMN())),0),0),IF($F155&gt;0,IF(AND(INDIRECT(ADDRESS($F155,44))=0,INDIRECT(ADDRESS($F155,38))&lt;&gt;"UL"),INDIRECT(ADDRESS($F155,COLUMN())),0),0),IF($G155&gt;0,IF(AND(INDIRECT(ADDRESS($G155,44))=0,INDIRECT(ADDRESS($G155,38))&lt;&gt;"UL"),INDIRECT(ADDRESS($G155,COLUMN())),0),0),IF($H155&gt;0,IF(AND(INDIRECT(ADDRESS($H155,44))=0,INDIRECT(ADDRESS($H155,38))&lt;&gt;"UL"),INDIRECT(ADDRESS($H155,COLUMN())),0),0),IF($I155&gt;0,IF(AND(INDIRECT(ADDRESS($I155,44))=0,INDIRECT(ADDRESS($I155,38))&lt;&gt;"UL"),INDIRECT(ADDRESS($I155,COLUMN())),0),0),IF($J155&gt;0,IF(AND(INDIRECT(ADDRESS($J155,44))=0,INDIRECT(ADDRESS($J155,38))&lt;&gt;"UL"),INDIRECT(ADDRESS($J155,COLUMN())),0),0),IF($K155&gt;0,IF(AND(INDIRECT(ADDRESS($K155,44))=0,INDIRECT(ADDRESS($K155,38))&lt;&gt;"UL"),INDIRECT(ADDRESS($K155,COLUMN())),0),0),IF($L155&gt;0,IF(AND(INDIRECT(ADDRESS($L155,44))=0,INDIRECT(ADDRESS($L155,38))&lt;&gt;"UL"),INDIRECT(ADDRESS($L155,COLUMN())),0),0),IF($M155&gt;0,IF(AND(INDIRECT(ADDRESS($M155,44))=0,INDIRECT(ADDRESS($M155,38))&lt;&gt;"UL"),INDIRECT(ADDRESS($M155,COLUMN())),0),0))</f>
        <v>0</v>
      </c>
      <c r="CE155" s="57" cm="1">
        <f t="array" aca="1" ref="CE155" ca="1">SUM(IF($C155&gt;0,IF(AND(INDIRECT(ADDRESS($C155,44))=0,INDIRECT(ADDRESS($C155,38))&lt;&gt;"UL"),INDIRECT(ADDRESS($C155,COLUMN())),0),0),IF($D155&gt;0,IF(AND(INDIRECT(ADDRESS($D155,44))=0,INDIRECT(ADDRESS($D155,38))&lt;&gt;"UL"),INDIRECT(ADDRESS($D155,COLUMN())),0),0),IF($E155&gt;0,IF(AND(INDIRECT(ADDRESS($E155,44))=0,INDIRECT(ADDRESS($E155,38))&lt;&gt;"UL"),INDIRECT(ADDRESS($E155,COLUMN())),0),0),IF($F155&gt;0,IF(AND(INDIRECT(ADDRESS($F155,44))=0,INDIRECT(ADDRESS($F155,38))&lt;&gt;"UL"),INDIRECT(ADDRESS($F155,COLUMN())),0),0),IF($G155&gt;0,IF(AND(INDIRECT(ADDRESS($G155,44))=0,INDIRECT(ADDRESS($G155,38))&lt;&gt;"UL"),INDIRECT(ADDRESS($G155,COLUMN())),0),0),IF($H155&gt;0,IF(AND(INDIRECT(ADDRESS($H155,44))=0,INDIRECT(ADDRESS($H155,38))&lt;&gt;"UL"),INDIRECT(ADDRESS($H155,COLUMN())),0),0),IF($I155&gt;0,IF(AND(INDIRECT(ADDRESS($I155,44))=0,INDIRECT(ADDRESS($I155,38))&lt;&gt;"UL"),INDIRECT(ADDRESS($I155,COLUMN())),0),0),IF($J155&gt;0,IF(AND(INDIRECT(ADDRESS($J155,44))=0,INDIRECT(ADDRESS($J155,38))&lt;&gt;"UL"),INDIRECT(ADDRESS($J155,COLUMN())),0),0),IF($K155&gt;0,IF(AND(INDIRECT(ADDRESS($K155,44))=0,INDIRECT(ADDRESS($K155,38))&lt;&gt;"UL"),INDIRECT(ADDRESS($K155,COLUMN())),0),0),IF($L155&gt;0,IF(AND(INDIRECT(ADDRESS($L155,44))=0,INDIRECT(ADDRESS($L155,38))&lt;&gt;"UL"),INDIRECT(ADDRESS($L155,COLUMN())),0),0),IF($M155&gt;0,IF(AND(INDIRECT(ADDRESS($M155,44))=0,INDIRECT(ADDRESS($M155,38))&lt;&gt;"UL"),INDIRECT(ADDRESS($M155,COLUMN())),0),0))</f>
        <v>0</v>
      </c>
      <c r="CF155" s="57">
        <f t="shared" ca="1" si="115"/>
        <v>0</v>
      </c>
      <c r="CG155" s="57">
        <f t="shared" ca="1" si="116"/>
        <v>0.80938568389962873</v>
      </c>
      <c r="CH155" s="57">
        <f t="shared" ca="1" si="117"/>
        <v>4.2599246521033092E-2</v>
      </c>
      <c r="CI155" s="19">
        <f t="shared" ca="1" si="118"/>
        <v>20.450882085370306</v>
      </c>
      <c r="CJ155" s="19"/>
      <c r="CK155" s="57" cm="1">
        <f t="array" aca="1" ref="CK155" ca="1">IF(AU155="S", SUM(IF($C155&gt;0,IF(INDIRECT(ADDRESS($C155,43))&lt;&gt;1,INDIRECT(ADDRESS($C155,48)),0),0), IF($D155&gt;0,IF(INDIRECT(ADDRESS($D155,43))&lt;&gt;1,INDIRECT(ADDRESS($D155,48)),0),0), IF($E155&gt;0,IF(INDIRECT(ADDRESS($E155,43))&lt;&gt;1,INDIRECT(ADDRESS($E155,48)),0),0), IF($F155&gt;0,IF(INDIRECT(ADDRESS($F155,43))&lt;&gt;1,INDIRECT(ADDRESS($F155,48)),0),0), IF($G155&gt;0,IF(INDIRECT(ADDRESS($G155,43))&lt;&gt;1,INDIRECT(ADDRESS($G155,48)),0),0), IF($H155&gt;0,IF(INDIRECT(ADDRESS($H155,43))&lt;&gt;1,INDIRECT(ADDRESS($H155,48)),0),0), IF($I155&gt;0,IF(INDIRECT(ADDRESS($I155,43))&lt;&gt;1,INDIRECT(ADDRESS($I155,48)),0),0), IF($J155&gt;0,IF(INDIRECT(ADDRESS($J155,43))&lt;&gt;1,INDIRECT(ADDRESS($J155,48)),0),0), IF($K155&gt;0,IF(INDIRECT(ADDRESS($K155,43))&lt;&gt;1,INDIRECT(ADDRESS($K155,48)),0),0), IF($L155&gt;0,IF(INDIRECT(ADDRESS($L155,43))&lt;&gt;1,INDIRECT(ADDRESS($L155,48)),0),0), IF($M155&gt;0,IF(INDIRECT(ADDRESS($M155,43))&lt;&gt;1,INDIRECT(ADDRESS($M155,48)),0),0)), IF(AU155="L",SUM(IF($C155&gt;0,IF(INDIRECT(ADDRESS($C155,43))&lt;&gt;1,INDIRECT(ADDRESS($C155,50)),0),0), IF($D155&gt;0,IF(INDIRECT(ADDRESS($D155,43))&lt;&gt;1,INDIRECT(ADDRESS($D155,50)),0),0), IF($E155&gt;0,IF(INDIRECT(ADDRESS($E155,43))&lt;&gt;1,INDIRECT(ADDRESS($E155,50)),0),0), IF($F155&gt;0,IF(INDIRECT(ADDRESS($F155,43))&lt;&gt;1,INDIRECT(ADDRESS($F155,50)),0),0), IF($G155&gt;0,IF(INDIRECT(ADDRESS($G155,43))&lt;&gt;1,INDIRECT(ADDRESS($G155,50)),0),0), IF($G155&gt;0,IF(INDIRECT(ADDRESS($G155,43))&lt;&gt;1,INDIRECT(ADDRESS($G155,50)),0),0), IF($H155&gt;0,IF(INDIRECT(ADDRESS($H155,43))&lt;&gt;1,INDIRECT(ADDRESS($H155,50)),0),0), IF($I155&gt;0,IF(INDIRECT(ADDRESS($I155,43))&lt;&gt;1,INDIRECT(ADDRESS($I155,50)),0),0), IF($J155&gt;0,IF(INDIRECT(ADDRESS($J155,43))&lt;&gt;1,INDIRECT(ADDRESS($J155,50)),0),0), IF($K155&gt;0,IF(INDIRECT(ADDRESS($K155,43))&lt;&gt;1,INDIRECT(ADDRESS($K155,50)),0),0), IF($L155&gt;0,IF(INDIRECT(ADDRESS($L155,43))&lt;&gt;1,INDIRECT(ADDRESS($L155,50)),0),0), IF($M155&gt;0,IF(INDIRECT(ADDRESS($M155,43))&lt;&gt;1,INDIRECT(ADDRESS($M155,50)),0),0)), SUM(IF($C155&gt;0,IF(INDIRECT(ADDRESS($C155,43))&lt;&gt;1,INDIRECT(ADDRESS($C155,49)),0),0), IF($D155&gt;0,IF(INDIRECT(ADDRESS($D155,43))&lt;&gt;1,INDIRECT(ADDRESS($D155,49)),0),0), IF($E155&gt;0,IF(INDIRECT(ADDRESS($E155,43))&lt;&gt;1,INDIRECT(ADDRESS($E155,49)),0),0), IF($F155&gt;0,IF(INDIRECT(ADDRESS($F155,43))&lt;&gt;1,INDIRECT(ADDRESS($F155,49)),0),0), IF($G155&gt;0,IF(INDIRECT(ADDRESS($G155,43))&lt;&gt;1,INDIRECT(ADDRESS($G155,49)),0),0), IF($G155&gt;0,IF(INDIRECT(ADDRESS($G155,43))&lt;&gt;1,INDIRECT(ADDRESS($G155,49)),0),0), IF($H155&gt;0,IF(INDIRECT(ADDRESS($H155,43))&lt;&gt;1,INDIRECT(ADDRESS($H155,49)),0),0), IF($I155&gt;0,IF(INDIRECT(ADDRESS($I155,43))&lt;&gt;1,INDIRECT(ADDRESS($I155,49)),0),0), IF($J155&gt;0,IF(INDIRECT(ADDRESS($J155,43))&lt;&gt;1,INDIRECT(ADDRESS($J155,49)),0),0), IF($K155&gt;0,IF(INDIRECT(ADDRESS($K155,43))&lt;&gt;1,INDIRECT(ADDRESS($K155,49)),0),0), IF($L155&gt;0,IF(INDIRECT(ADDRESS($L155,43))&lt;&gt;1,INDIRECT(ADDRESS($L155,49)),0),0), IF($M155&gt;0,IF(INDIRECT(ADDRESS($M155,43))&lt;&gt;1,INDIRECT(ADDRESS($M155,49)),0),0))))</f>
        <v>0.66666666666666663</v>
      </c>
      <c r="CL155" s="57" cm="1">
        <f t="array" aca="1" ref="CL155" ca="1">SUM(IF($C155&gt;0,IF(INDIRECT(ADDRESS($C155,44))=1,INDIRECT(ADDRESS($C155,90)),0),0), IF($D155&gt;0,IF(INDIRECT(ADDRESS($D155,44))=1,INDIRECT(ADDRESS($D155,90)),0),0), IF($E155&gt;0,IF(INDIRECT(ADDRESS($E155,44))=1,INDIRECT(ADDRESS($E155,90)),0),0), IF($F155&gt;0,IF(INDIRECT(ADDRESS($F155,44))=1,INDIRECT(ADDRESS($F155,90)),0),0), IF($G155&gt;0,IF(INDIRECT(ADDRESS($G155,44))=1,INDIRECT(ADDRESS($G155,90)),0),0), IF($H155&gt;0,IF(INDIRECT(ADDRESS($H155,44))=1,INDIRECT(ADDRESS($H155,90)),0),0), IF($I155&gt;0,IF(INDIRECT(ADDRESS($I155,44))=1,INDIRECT(ADDRESS($I155,90)),0),0), IF($J155&gt;0,IF(INDIRECT(ADDRESS($J155,44))=1,INDIRECT(ADDRESS($J155,90)),0),0), IF($K155&gt;0,IF(INDIRECT(ADDRESS($K155,44))=1,INDIRECT(ADDRESS($K155,90)),0),0), IF($L155&gt;0,IF(INDIRECT(ADDRESS($L155,44))=1,INDIRECT(ADDRESS($L155,90)),0),0), IF($M155&gt;0,IF(INDIRECT(ADDRESS($M155,44))=1,INDIRECT(ADDRESS($M155,90)),0),0))</f>
        <v>0</v>
      </c>
      <c r="CM155" s="56">
        <f t="shared" ca="1" si="119"/>
        <v>0.63163281723942832</v>
      </c>
      <c r="CN155" s="1"/>
    </row>
    <row r="156" spans="1:92" x14ac:dyDescent="0.25">
      <c r="A156" s="52" t="s">
        <v>231</v>
      </c>
      <c r="B156" s="67">
        <v>103</v>
      </c>
      <c r="C156" s="67">
        <v>126</v>
      </c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>
        <f ca="1">SUM(INDIRECT(ADDRESS(B156,COLUMN())),IF(C156&gt;0,INDIRECT(ADDRESS(C156,COLUMN())),0),IF(D156&gt;0,INDIRECT(ADDRESS(D156,COLUMN())),0),IF(E156&gt;0,INDIRECT(ADDRESS(E156,COLUMN())),0),IF(F156&gt;0,INDIRECT(ADDRESS(F156,COLUMN())),0),IF(G156&gt;0,INDIRECT(ADDRESS(G156,COLUMN())),0),IF(H156&gt;0,INDIRECT(ADDRESS(H156,COLUMN())),0),IF(I156&gt;0,INDIRECT(ADDRESS(I156,COLUMN())),0),IF(J156&gt;0,INDIRECT(ADDRESS(J156,COLUMN())),0),IF(K156&gt;0,INDIRECT(ADDRESS(K156,COLUMN())),0),IF(L156&gt;0,INDIRECT(ADDRESS(L156,COLUMN())),0),IF(M156&gt;0,INDIRECT(ADDRESS(M156,COLUMN())),0))</f>
        <v>20</v>
      </c>
      <c r="O156" s="67" t="str" cm="1">
        <f t="array" aca="1" ref="O156" ca="1">INDIRECT(ADDRESS($B156,COLUMN()))</f>
        <v>Fighter</v>
      </c>
      <c r="P156" s="67" cm="1">
        <f t="array" aca="1" ref="P156" ca="1">INDIRECT(ADDRESS($B156,COLUMN()))</f>
        <v>2</v>
      </c>
      <c r="Q156" s="67" t="str" cm="1">
        <f t="array" aca="1" ref="Q156" ca="1">INDIRECT(ADDRESS($B156,COLUMN()))</f>
        <v>-</v>
      </c>
      <c r="R156" s="67" t="str" cm="1">
        <f t="array" aca="1" ref="R156" ca="1">INDIRECT(ADDRESS($B156,COLUMN()))</f>
        <v>-</v>
      </c>
      <c r="S156" s="67" cm="1">
        <f t="array" aca="1" ref="S156" ca="1">INDIRECT(ADDRESS($B156,COLUMN()))</f>
        <v>3</v>
      </c>
      <c r="T156" s="67" t="str" cm="1">
        <f t="array" aca="1" ref="T156" ca="1">INDIRECT(ADDRESS($B156,COLUMN()))</f>
        <v>1-7</v>
      </c>
      <c r="U156" s="67" cm="1">
        <f t="array" aca="1" ref="U156" ca="1">INDIRECT(ADDRESS($B156,COLUMN()))</f>
        <v>7</v>
      </c>
      <c r="V156" s="67" cm="1">
        <f t="array" aca="1" ref="V156" ca="1">INDIRECT(ADDRESS($B156,COLUMN()))</f>
        <v>0</v>
      </c>
      <c r="W156" s="67" cm="1">
        <f t="array" aca="1" ref="W156" ca="1">INDIRECT(ADDRESS($B156,COLUMN()))</f>
        <v>3</v>
      </c>
      <c r="X156" s="67" cm="1">
        <f t="array" aca="1" ref="X156" ca="1">INDIRECT(ADDRESS($B156,COLUMN()))</f>
        <v>8</v>
      </c>
      <c r="Y156" s="67" cm="1">
        <f t="array" aca="1" ref="Y156" ca="1">INDIRECT(ADDRESS($B156,COLUMN()))</f>
        <v>2</v>
      </c>
      <c r="Z156" s="67" cm="1">
        <f t="array" aca="1" ref="Z156" ca="1">INDIRECT(ADDRESS($B156,COLUMN()))</f>
        <v>5</v>
      </c>
      <c r="AA156" s="67" cm="1">
        <f t="array" aca="1" ref="AA156" ca="1">INDIRECT(ADDRESS($B156,COLUMN()))</f>
        <v>0</v>
      </c>
      <c r="AB156" s="56">
        <f t="shared" ca="1" si="100"/>
        <v>0.94984931860162136</v>
      </c>
      <c r="AC156" s="56">
        <f t="shared" ca="1" si="101"/>
        <v>1.4144337363330763</v>
      </c>
      <c r="AD156" s="56">
        <f t="shared" ca="1" si="102"/>
        <v>2.4598847588401331</v>
      </c>
      <c r="AF156" s="67"/>
      <c r="AG156" s="67"/>
      <c r="AH156" s="67"/>
      <c r="AI156" s="53"/>
      <c r="AJ156" s="67"/>
      <c r="AK156" s="67"/>
      <c r="AL156" s="67"/>
      <c r="AM156" s="67"/>
      <c r="AN156" s="54"/>
      <c r="AO156" s="54"/>
      <c r="AP156" s="53"/>
      <c r="AQ156" s="53"/>
      <c r="AR156" s="53"/>
      <c r="AS156" s="53"/>
      <c r="AT156" s="52"/>
      <c r="AU156" s="54" t="s">
        <v>113</v>
      </c>
      <c r="AV156" s="57" cm="1">
        <f t="array" aca="1" ref="AV156" ca="1">SUM(IF($C156&gt;0,IF(AND(INDIRECT(ADDRESS($C156,44))=0,INDIRECT(ADDRESS($C156,38))="UL",ISERROR(SEARCH("Rear",INDIRECT(ADDRESS($C156,33)))),ISERROR(SEARCH("Side",INDIRECT(ADDRESS($C156,33))))),INDIRECT(ADDRESS($C156,COLUMN())),0),0),IF($D156&gt;0,IF(AND(INDIRECT(ADDRESS($D156,44))=0,INDIRECT(ADDRESS($D156,38))="UL",ISERROR(SEARCH("Rear",INDIRECT(ADDRESS($D156,33)))),ISERROR(SEARCH("Side",INDIRECT(ADDRESS($D156,33))))),INDIRECT(ADDRESS($D156,COLUMN())),0),0),IF($E156&gt;0,IF(AND(INDIRECT(ADDRESS($E156,44))=0,INDIRECT(ADDRESS($E156,38))="UL",ISERROR(SEARCH("Rear",INDIRECT(ADDRESS($E156,33)))),ISERROR(SEARCH("Side",INDIRECT(ADDRESS($E156,33))))),INDIRECT(ADDRESS($E156,COLUMN())),0),0),IF($F156&gt;0,IF(AND(INDIRECT(ADDRESS($F156,44))=0,INDIRECT(ADDRESS($F156,38))="UL",ISERROR(SEARCH("Rear",INDIRECT(ADDRESS($F156,33)))),ISERROR(SEARCH("Side",INDIRECT(ADDRESS($F156,33))))),INDIRECT(ADDRESS($F156,COLUMN())),0),0),IF($G156&gt;0,IF(AND(INDIRECT(ADDRESS($G156,44))=0,INDIRECT(ADDRESS($G156,38))="UL",ISERROR(SEARCH("Rear",INDIRECT(ADDRESS($G156,33)))),ISERROR(SEARCH("Side",INDIRECT(ADDRESS($G156,33))))),INDIRECT(ADDRESS($G156,COLUMN())),0),0),IF($H156&gt;0,IF(AND(INDIRECT(ADDRESS($H156,44))=0,INDIRECT(ADDRESS($H156,38))="UL",ISERROR(SEARCH("Rear",INDIRECT(ADDRESS($H156,33)))),ISERROR(SEARCH("Side",INDIRECT(ADDRESS($H156,33))))),INDIRECT(ADDRESS($H156,COLUMN())),0),0),IF($I156&gt;0,IF(AND(INDIRECT(ADDRESS($I156,44))=0,INDIRECT(ADDRESS($I156,38))="UL",ISERROR(SEARCH("Rear",INDIRECT(ADDRESS($I156,33)))),ISERROR(SEARCH("Side",INDIRECT(ADDRESS($I156,33))))),INDIRECT(ADDRESS($I156,COLUMN())),0),0),IF($J156&gt;0,IF(AND(INDIRECT(ADDRESS($J156,44))=0,INDIRECT(ADDRESS($J156,38))="UL",ISERROR(SEARCH("Rear",INDIRECT(ADDRESS($J156,33)))),ISERROR(SEARCH("Side",INDIRECT(ADDRESS($J156,33))))),INDIRECT(ADDRESS($J156,COLUMN())),0),0),IF($K156&gt;0,IF(AND(INDIRECT(ADDRESS($K156,44))=0,INDIRECT(ADDRESS($K156,38))="UL",ISERROR(SEARCH("Rear",INDIRECT(ADDRESS($K156,33)))),ISERROR(SEARCH("Side",INDIRECT(ADDRESS($K156,33))))),INDIRECT(ADDRESS($K156,COLUMN())),0),0),IF($L156&gt;0,IF(AND(INDIRECT(ADDRESS($L156,44))=0,INDIRECT(ADDRESS($L156,38))="UL",ISERROR(SEARCH("Rear",INDIRECT(ADDRESS($L156,33)))),ISERROR(SEARCH("Side",INDIRECT(ADDRESS($L156,33))))),INDIRECT(ADDRESS($L156,COLUMN())),0),0),IF($M156&gt;0,IF(AND(INDIRECT(ADDRESS($M156,44))=0,INDIRECT(ADDRESS($M156,38))="UL",ISERROR(SEARCH("Rear",INDIRECT(ADDRESS($M156,33)))),ISERROR(SEARCH("Side",INDIRECT(ADDRESS($M156,33))))),INDIRECT(ADDRESS($M156,COLUMN())),0),0))</f>
        <v>0.44444444444444442</v>
      </c>
      <c r="AW156" s="57" cm="1">
        <f t="array" aca="1" ref="AW156" ca="1">SUM(IF($C156&gt;0,IF(AND(INDIRECT(ADDRESS($C156,44))=0,INDIRECT(ADDRESS($C156,38))="UL",ISERROR(SEARCH("Rear",INDIRECT(ADDRESS($C156,33)))),ISERROR(SEARCH("Side",INDIRECT(ADDRESS($C156,33))))),INDIRECT(ADDRESS($C156,COLUMN())),0),0),IF($D156&gt;0,IF(AND(INDIRECT(ADDRESS($D156,44))=0,INDIRECT(ADDRESS($D156,38))="UL",ISERROR(SEARCH("Rear",INDIRECT(ADDRESS($D156,33)))),ISERROR(SEARCH("Side",INDIRECT(ADDRESS($D156,33))))),INDIRECT(ADDRESS($D156,COLUMN())),0),0),IF($E156&gt;0,IF(AND(INDIRECT(ADDRESS($E156,44))=0,INDIRECT(ADDRESS($E156,38))="UL",ISERROR(SEARCH("Rear",INDIRECT(ADDRESS($E156,33)))),ISERROR(SEARCH("Side",INDIRECT(ADDRESS($E156,33))))),INDIRECT(ADDRESS($E156,COLUMN())),0),0),IF($F156&gt;0,IF(AND(INDIRECT(ADDRESS($F156,44))=0,INDIRECT(ADDRESS($F156,38))="UL",ISERROR(SEARCH("Rear",INDIRECT(ADDRESS($F156,33)))),ISERROR(SEARCH("Side",INDIRECT(ADDRESS($F156,33))))),INDIRECT(ADDRESS($F156,COLUMN())),0),0),IF($G156&gt;0,IF(AND(INDIRECT(ADDRESS($G156,44))=0,INDIRECT(ADDRESS($G156,38))="UL",ISERROR(SEARCH("Rear",INDIRECT(ADDRESS($G156,33)))),ISERROR(SEARCH("Side",INDIRECT(ADDRESS($G156,33))))),INDIRECT(ADDRESS($G156,COLUMN())),0),0),IF($H156&gt;0,IF(AND(INDIRECT(ADDRESS($H156,44))=0,INDIRECT(ADDRESS($H156,38))="UL",ISERROR(SEARCH("Rear",INDIRECT(ADDRESS($H156,33)))),ISERROR(SEARCH("Side",INDIRECT(ADDRESS($H156,33))))),INDIRECT(ADDRESS($H156,COLUMN())),0),0),IF($I156&gt;0,IF(AND(INDIRECT(ADDRESS($I156,44))=0,INDIRECT(ADDRESS($I156,38))="UL",ISERROR(SEARCH("Rear",INDIRECT(ADDRESS($I156,33)))),ISERROR(SEARCH("Side",INDIRECT(ADDRESS($I156,33))))),INDIRECT(ADDRESS($I156,COLUMN())),0),0),IF($J156&gt;0,IF(AND(INDIRECT(ADDRESS($J156,44))=0,INDIRECT(ADDRESS($J156,38))="UL",ISERROR(SEARCH("Rear",INDIRECT(ADDRESS($J156,33)))),ISERROR(SEARCH("Side",INDIRECT(ADDRESS($J156,33))))),INDIRECT(ADDRESS($J156,COLUMN())),0),0),IF($K156&gt;0,IF(AND(INDIRECT(ADDRESS($K156,44))=0,INDIRECT(ADDRESS($K156,38))="UL",ISERROR(SEARCH("Rear",INDIRECT(ADDRESS($K156,33)))),ISERROR(SEARCH("Side",INDIRECT(ADDRESS($K156,33))))),INDIRECT(ADDRESS($K156,COLUMN())),0),0),IF($L156&gt;0,IF(AND(INDIRECT(ADDRESS($L156,44))=0,INDIRECT(ADDRESS($L156,38))="UL",ISERROR(SEARCH("Rear",INDIRECT(ADDRESS($L156,33)))),ISERROR(SEARCH("Side",INDIRECT(ADDRESS($L156,33))))),INDIRECT(ADDRESS($L156,COLUMN())),0),0),IF($M156&gt;0,IF(AND(INDIRECT(ADDRESS($M156,44))=0,INDIRECT(ADDRESS($M156,38))="UL",ISERROR(SEARCH("Rear",INDIRECT(ADDRESS($M156,33)))),ISERROR(SEARCH("Side",INDIRECT(ADDRESS($M156,33))))),INDIRECT(ADDRESS($M156,COLUMN())),0),0))</f>
        <v>0.66666666666666663</v>
      </c>
      <c r="AX156" s="57" cm="1">
        <f t="array" aca="1" ref="AX156" ca="1">SUM(IF($C156&gt;0,IF(AND(INDIRECT(ADDRESS($C156,44))=0,INDIRECT(ADDRESS($C156,38))="UL",ISERROR(SEARCH("Rear",INDIRECT(ADDRESS($C156,33)))),ISERROR(SEARCH("Side",INDIRECT(ADDRESS($C156,33))))),INDIRECT(ADDRESS($C156,COLUMN())),0),0),IF($D156&gt;0,IF(AND(INDIRECT(ADDRESS($D156,44))=0,INDIRECT(ADDRESS($D156,38))="UL",ISERROR(SEARCH("Rear",INDIRECT(ADDRESS($D156,33)))),ISERROR(SEARCH("Side",INDIRECT(ADDRESS($D156,33))))),INDIRECT(ADDRESS($D156,COLUMN())),0),0),IF($E156&gt;0,IF(AND(INDIRECT(ADDRESS($E156,44))=0,INDIRECT(ADDRESS($E156,38))="UL",ISERROR(SEARCH("Rear",INDIRECT(ADDRESS($E156,33)))),ISERROR(SEARCH("Side",INDIRECT(ADDRESS($E156,33))))),INDIRECT(ADDRESS($E156,COLUMN())),0),0),IF($F156&gt;0,IF(AND(INDIRECT(ADDRESS($F156,44))=0,INDIRECT(ADDRESS($F156,38))="UL",ISERROR(SEARCH("Rear",INDIRECT(ADDRESS($F156,33)))),ISERROR(SEARCH("Side",INDIRECT(ADDRESS($F156,33))))),INDIRECT(ADDRESS($F156,COLUMN())),0),0),IF($G156&gt;0,IF(AND(INDIRECT(ADDRESS($G156,44))=0,INDIRECT(ADDRESS($G156,38))="UL",ISERROR(SEARCH("Rear",INDIRECT(ADDRESS($G156,33)))),ISERROR(SEARCH("Side",INDIRECT(ADDRESS($G156,33))))),INDIRECT(ADDRESS($G156,COLUMN())),0),0),IF($H156&gt;0,IF(AND(INDIRECT(ADDRESS($H156,44))=0,INDIRECT(ADDRESS($H156,38))="UL",ISERROR(SEARCH("Rear",INDIRECT(ADDRESS($H156,33)))),ISERROR(SEARCH("Side",INDIRECT(ADDRESS($H156,33))))),INDIRECT(ADDRESS($H156,COLUMN())),0),0),IF($I156&gt;0,IF(AND(INDIRECT(ADDRESS($I156,44))=0,INDIRECT(ADDRESS($I156,38))="UL",ISERROR(SEARCH("Rear",INDIRECT(ADDRESS($I156,33)))),ISERROR(SEARCH("Side",INDIRECT(ADDRESS($I156,33))))),INDIRECT(ADDRESS($I156,COLUMN())),0),0),IF($J156&gt;0,IF(AND(INDIRECT(ADDRESS($J156,44))=0,INDIRECT(ADDRESS($J156,38))="UL",ISERROR(SEARCH("Rear",INDIRECT(ADDRESS($J156,33)))),ISERROR(SEARCH("Side",INDIRECT(ADDRESS($J156,33))))),INDIRECT(ADDRESS($J156,COLUMN())),0),0),IF($K156&gt;0,IF(AND(INDIRECT(ADDRESS($K156,44))=0,INDIRECT(ADDRESS($K156,38))="UL",ISERROR(SEARCH("Rear",INDIRECT(ADDRESS($K156,33)))),ISERROR(SEARCH("Side",INDIRECT(ADDRESS($K156,33))))),INDIRECT(ADDRESS($K156,COLUMN())),0),0),IF($L156&gt;0,IF(AND(INDIRECT(ADDRESS($L156,44))=0,INDIRECT(ADDRESS($L156,38))="UL",ISERROR(SEARCH("Rear",INDIRECT(ADDRESS($L156,33)))),ISERROR(SEARCH("Side",INDIRECT(ADDRESS($L156,33))))),INDIRECT(ADDRESS($L156,COLUMN())),0),0),IF($M156&gt;0,IF(AND(INDIRECT(ADDRESS($M156,44))=0,INDIRECT(ADDRESS($M156,38))="UL",ISERROR(SEARCH("Rear",INDIRECT(ADDRESS($M156,33)))),ISERROR(SEARCH("Side",INDIRECT(ADDRESS($M156,33))))),INDIRECT(ADDRESS($M156,COLUMN())),0),0))</f>
        <v>0.22222222222222221</v>
      </c>
      <c r="AY156" s="58">
        <f t="shared" ca="1" si="103"/>
        <v>0.66666666666666663</v>
      </c>
      <c r="AZ156" s="58">
        <f t="shared" ca="1" si="104"/>
        <v>0.44444444444444448</v>
      </c>
      <c r="BA156" s="58" cm="1">
        <f t="array" aca="1" ref="BA156" ca="1">SUM(IF($C156&gt;0,IF(AND(INDIRECT(ADDRESS($C156,44))=0,INDIRECT(ADDRESS($C156,38))="UL"),INDIRECT(ADDRESS($C156,COLUMN())),0),0),IF($D156&gt;0,IF(AND(INDIRECT(ADDRESS($D156,44))=0,INDIRECT(ADDRESS($D156,38))="UL"),INDIRECT(ADDRESS($D156,COLUMN())),0),0),IF($E156&gt;0,IF(AND(INDIRECT(ADDRESS($E156,44))=0,INDIRECT(ADDRESS($E156,38))="UL"),INDIRECT(ADDRESS($E156,COLUMN())),0),0),IF($F156&gt;0,IF(AND(INDIRECT(ADDRESS($F156,44))=0,INDIRECT(ADDRESS($F156,38))="UL"),INDIRECT(ADDRESS($F156,COLUMN())),0),0),IF($G156&gt;0,IF(AND(INDIRECT(ADDRESS($G156,44))=0,INDIRECT(ADDRESS($G156,38))="UL"),INDIRECT(ADDRESS($G156,COLUMN())),0),0),IF($H156&gt;0,IF(AND(INDIRECT(ADDRESS($H156,44))=0,INDIRECT(ADDRESS($H156,38))="UL"),INDIRECT(ADDRESS($H156,COLUMN())),0),0),IF($I156&gt;0,IF(AND(INDIRECT(ADDRESS($I156,44))=0,INDIRECT(ADDRESS($I156,38))="UL"),INDIRECT(ADDRESS($I156,COLUMN())),0),0),IF($J156&gt;0,IF(AND(INDIRECT(ADDRESS($J156,44))=0,INDIRECT(ADDRESS($J156,38))="UL"),INDIRECT(ADDRESS($J156,COLUMN())),0),0),IF($K156&gt;0,IF(AND(INDIRECT(ADDRESS($K156,44))=0,INDIRECT(ADDRESS($K156,38))="UL"),INDIRECT(ADDRESS($K156,COLUMN())),0),0),IF($L156&gt;0,IF(AND(INDIRECT(ADDRESS($L156,44))=0,INDIRECT(ADDRESS($L156,38))="UL"),INDIRECT(ADDRESS($L156,COLUMN())),0),0),IF($M156&gt;0,IF(AND(INDIRECT(ADDRESS($M156,44))=0,INDIRECT(ADDRESS($M156,38))="UL"),INDIRECT(ADDRESS($M156,COLUMN())),0),0))</f>
        <v>0.2074074074074074</v>
      </c>
      <c r="BB156" s="58" cm="1">
        <f t="array" aca="1" ref="BB156" ca="1">SUM(IF($C156&gt;0,IF(AND(INDIRECT(ADDRESS($C156,44))=0,INDIRECT(ADDRESS($C156,38))="UL"),INDIRECT(ADDRESS($C156,COLUMN())),0),0),IF($D156&gt;0,IF(AND(INDIRECT(ADDRESS($D156,44))=0,INDIRECT(ADDRESS($D156,38))="UL"),INDIRECT(ADDRESS($D156,COLUMN())),0),0),IF($E156&gt;0,IF(AND(INDIRECT(ADDRESS($E156,44))=0,INDIRECT(ADDRESS($E156,38))="UL"),INDIRECT(ADDRESS($E156,COLUMN())),0),0),IF($F156&gt;0,IF(AND(INDIRECT(ADDRESS($F156,44))=0,INDIRECT(ADDRESS($F156,38))="UL"),INDIRECT(ADDRESS($F156,COLUMN())),0),0),IF($G156&gt;0,IF(AND(INDIRECT(ADDRESS($G156,44))=0,INDIRECT(ADDRESS($G156,38))="UL"),INDIRECT(ADDRESS($G156,COLUMN())),0),0),IF($H156&gt;0,IF(AND(INDIRECT(ADDRESS($H156,44))=0,INDIRECT(ADDRESS($H156,38))="UL"),INDIRECT(ADDRESS($H156,COLUMN())),0),0),IF($I156&gt;0,IF(AND(INDIRECT(ADDRESS($I156,44))=0,INDIRECT(ADDRESS($I156,38))="UL"),INDIRECT(ADDRESS($I156,COLUMN())),0),0),IF($J156&gt;0,IF(AND(INDIRECT(ADDRESS($J156,44))=0,INDIRECT(ADDRESS($J156,38))="UL"),INDIRECT(ADDRESS($J156,COLUMN())),0),0),IF($K156&gt;0,IF(AND(INDIRECT(ADDRESS($K156,44))=0,INDIRECT(ADDRESS($K156,38))="UL"),INDIRECT(ADDRESS($K156,COLUMN())),0),0),IF($L156&gt;0,IF(AND(INDIRECT(ADDRESS($L156,44))=0,INDIRECT(ADDRESS($L156,38))="UL"),INDIRECT(ADDRESS($L156,COLUMN())),0),0),IF($M156&gt;0,IF(AND(INDIRECT(ADDRESS($M156,44))=0,INDIRECT(ADDRESS($M156,38))="UL"),INDIRECT(ADDRESS($M156,COLUMN())),0),0))</f>
        <v>0.14814814814814817</v>
      </c>
      <c r="BC156" s="58" cm="1">
        <f t="array" aca="1" ref="BC156" ca="1">SUM(IF($C156&gt;0,IF(AND(INDIRECT(ADDRESS($C156,44))=0,INDIRECT(ADDRESS($C156,38))="UL"),INDIRECT(ADDRESS($C156,COLUMN())),0),0),IF($D156&gt;0,IF(AND(INDIRECT(ADDRESS($D156,44))=0,INDIRECT(ADDRESS($D156,38))="UL"),INDIRECT(ADDRESS($D156,COLUMN())),0),0),IF($E156&gt;0,IF(AND(INDIRECT(ADDRESS($E156,44))=0,INDIRECT(ADDRESS($E156,38))="UL"),INDIRECT(ADDRESS($E156,COLUMN())),0),0),IF($F156&gt;0,IF(AND(INDIRECT(ADDRESS($F156,44))=0,INDIRECT(ADDRESS($F156,38))="UL"),INDIRECT(ADDRESS($F156,COLUMN())),0),0),IF($G156&gt;0,IF(AND(INDIRECT(ADDRESS($G156,44))=0,INDIRECT(ADDRESS($G156,38))="UL"),INDIRECT(ADDRESS($G156,COLUMN())),0),0),IF($H156&gt;0,IF(AND(INDIRECT(ADDRESS($H156,44))=0,INDIRECT(ADDRESS($H156,38))="UL"),INDIRECT(ADDRESS($H156,COLUMN())),0),0),IF($I156&gt;0,IF(AND(INDIRECT(ADDRESS($I156,44))=0,INDIRECT(ADDRESS($I156,38))="UL"),INDIRECT(ADDRESS($I156,COLUMN())),0),0),IF($J156&gt;0,IF(AND(INDIRECT(ADDRESS($J156,44))=0,INDIRECT(ADDRESS($J156,38))="UL"),INDIRECT(ADDRESS($J156,COLUMN())),0),0),IF($K156&gt;0,IF(AND(INDIRECT(ADDRESS($K156,44))=0,INDIRECT(ADDRESS($K156,38))="UL"),INDIRECT(ADDRESS($K156,COLUMN())),0),0),IF($L156&gt;0,IF(AND(INDIRECT(ADDRESS($L156,44))=0,INDIRECT(ADDRESS($L156,38))="UL"),INDIRECT(ADDRESS($L156,COLUMN())),0),0),IF($M156&gt;0,IF(AND(INDIRECT(ADDRESS($M156,44))=0,INDIRECT(ADDRESS($M156,38))="UL"),INDIRECT(ADDRESS($M156,COLUMN())),0),0))</f>
        <v>0.11851851851851851</v>
      </c>
      <c r="BD156" s="58" cm="1">
        <f t="array" aca="1" ref="BD156" ca="1">SUM(IF($C156&gt;0,IF(AND(INDIRECT(ADDRESS($C156,44))=0,INDIRECT(ADDRESS($C156,38))="UL"),INDIRECT(ADDRESS($C156,COLUMN())),0),0),IF($D156&gt;0,IF(AND(INDIRECT(ADDRESS($D156,44))=0,INDIRECT(ADDRESS($D156,38))="UL"),INDIRECT(ADDRESS($D156,COLUMN())),0),0),IF($E156&gt;0,IF(AND(INDIRECT(ADDRESS($E156,44))=0,INDIRECT(ADDRESS($E156,38))="UL"),INDIRECT(ADDRESS($E156,COLUMN())),0),0),IF($F156&gt;0,IF(AND(INDIRECT(ADDRESS($F156,44))=0,INDIRECT(ADDRESS($F156,38))="UL"),INDIRECT(ADDRESS($F156,COLUMN())),0),0),IF($G156&gt;0,IF(AND(INDIRECT(ADDRESS($G156,44))=0,INDIRECT(ADDRESS($G156,38))="UL"),INDIRECT(ADDRESS($G156,COLUMN())),0),0),IF($H156&gt;0,IF(AND(INDIRECT(ADDRESS($H156,44))=0,INDIRECT(ADDRESS($H156,38))="UL"),INDIRECT(ADDRESS($H156,COLUMN())),0),0),IF($I156&gt;0,IF(AND(INDIRECT(ADDRESS($I156,44))=0,INDIRECT(ADDRESS($I156,38))="UL"),INDIRECT(ADDRESS($I156,COLUMN())),0),0),IF($J156&gt;0,IF(AND(INDIRECT(ADDRESS($J156,44))=0,INDIRECT(ADDRESS($J156,38))="UL"),INDIRECT(ADDRESS($J156,COLUMN())),0),0),IF($K156&gt;0,IF(AND(INDIRECT(ADDRESS($K156,44))=0,INDIRECT(ADDRESS($K156,38))="UL"),INDIRECT(ADDRESS($K156,COLUMN())),0),0),IF($L156&gt;0,IF(AND(INDIRECT(ADDRESS($L156,44))=0,INDIRECT(ADDRESS($L156,38))="UL"),INDIRECT(ADDRESS($L156,COLUMN())),0),0),IF($M156&gt;0,IF(AND(INDIRECT(ADDRESS($M156,44))=0,INDIRECT(ADDRESS($M156,38))="UL"),INDIRECT(ADDRESS($M156,COLUMN())),0),0))</f>
        <v>0.23703703703703702</v>
      </c>
      <c r="BE156" s="57">
        <f t="shared" ca="1" si="105"/>
        <v>0.14814814814814817</v>
      </c>
      <c r="BF156" s="57" cm="1">
        <f t="array" aca="1" ref="BF156" ca="1">SUM(IF($C156&gt;0,IF(INDIRECT(ADDRESS($C156,45))=1,INDIRECT(ADDRESS($C156,52))*INDIRECT(ADDRESS($C156,42))/5,0),0), IF($D156&gt;0,IF(INDIRECT(ADDRESS($D156,45))=1,INDIRECT(ADDRESS($D156,52))*INDIRECT(ADDRESS($D156,42))/5,0),0), IF($E156&gt;0,IF(INDIRECT(ADDRESS($E156,45))=1,INDIRECT(ADDRESS($E156,52))*INDIRECT(ADDRESS($E156,42))/5,0),0), IF($F156&gt;0,IF(INDIRECT(ADDRESS($F156,45))=1,INDIRECT(ADDRESS($F156,52))*INDIRECT(ADDRESS($F156,42))/5,0),0), IF($G156&gt;0,IF(INDIRECT(ADDRESS($G156,45))=1,INDIRECT(ADDRESS($G156,52))*INDIRECT(ADDRESS($G156,42))/5,0),0), IF($H156&gt;0,IF(INDIRECT(ADDRESS($H156,45))=1,INDIRECT(ADDRESS($H156,52))*INDIRECT(ADDRESS($H156,42))/5,0),0)
)*$BF$296/100</f>
        <v>0</v>
      </c>
      <c r="BG156" s="19"/>
      <c r="BH156" s="57" cm="1">
        <f t="array" aca="1" ref="BH156" ca="1">SUM(IF($C156&gt;0,IF(AND(INDIRECT(ADDRESS($C156,44))=0,INDIRECT(ADDRESS($C156,38))&lt;&gt;"UL"),INDIRECT(ADDRESS($C156,COLUMN()-12)),0),0), IF($D156&gt;0,IF(AND(INDIRECT(ADDRESS($D156,44))=0,INDIRECT(ADDRESS($D156,38))&lt;&gt;"UL"),INDIRECT(ADDRESS($D156,COLUMN()-12)),0),0), IF($E156&gt;0,IF(AND(INDIRECT(ADDRESS($E156,44))=0,INDIRECT(ADDRESS($E156,38))&lt;&gt;"UL"),INDIRECT(ADDRESS($E156,COLUMN()-12)),0),0), IF($F156&gt;0,IF(AND(INDIRECT(ADDRESS($F156,44))=0,INDIRECT(ADDRESS($F156,38))&lt;&gt;"UL"),INDIRECT(ADDRESS($F156,COLUMN()-12)),0),0), IF($G156&gt;0,IF(AND(INDIRECT(ADDRESS($G156,44))=0,INDIRECT(ADDRESS($G156,38))&lt;&gt;"UL"),INDIRECT(ADDRESS($G156,COLUMN()-12)),0),0), IF($H156&gt;0,IF(AND(INDIRECT(ADDRESS($H156,44))=0,INDIRECT(ADDRESS($H156,38))&lt;&gt;"UL"),INDIRECT(ADDRESS($H156,COLUMN()-12)),0),0), IF($I156&gt;0,IF(AND(INDIRECT(ADDRESS($I156,44))=0,INDIRECT(ADDRESS($I156,38))&lt;&gt;"UL"),INDIRECT(ADDRESS($I156,COLUMN()-12)),0),0), IF($J156&gt;0,IF(AND(INDIRECT(ADDRESS($J156,44))=0,INDIRECT(ADDRESS($J156,38))&lt;&gt;"UL"),INDIRECT(ADDRESS($J156,COLUMN()-12)),0),0), IF($K156&gt;0,IF(AND(INDIRECT(ADDRESS($K156,44))=0,INDIRECT(ADDRESS($K156,38))&lt;&gt;"UL"),INDIRECT(ADDRESS($K156,COLUMN()-12)),0),0), IF($L156&gt;0,IF(AND(INDIRECT(ADDRESS($L156,44))=0,INDIRECT(ADDRESS($L156,38))&lt;&gt;"UL"),INDIRECT(ADDRESS($L156,COLUMN()-12)),0),0), IF($M156&gt;0,IF(AND(INDIRECT(ADDRESS($M156,44))=0,INDIRECT(ADDRESS($M156,38))&lt;&gt;"UL"),INDIRECT(ADDRESS($M156,COLUMN()-12)),0),0))</f>
        <v>0</v>
      </c>
      <c r="BI156" s="57" cm="1">
        <f t="array" aca="1" ref="BI156" ca="1">SUM(IF($C156&gt;0,IF(AND(INDIRECT(ADDRESS($C156,44))=0,INDIRECT(ADDRESS($C156,38))&lt;&gt;"UL"),INDIRECT(ADDRESS($C156,COLUMN()-12)),0),0), IF($D156&gt;0,IF(AND(INDIRECT(ADDRESS($D156,44))=0,INDIRECT(ADDRESS($D156,38))&lt;&gt;"UL"),INDIRECT(ADDRESS($D156,COLUMN()-12)),0),0), IF($E156&gt;0,IF(AND(INDIRECT(ADDRESS($E156,44))=0,INDIRECT(ADDRESS($E156,38))&lt;&gt;"UL"),INDIRECT(ADDRESS($E156,COLUMN()-12)),0),0), IF($F156&gt;0,IF(AND(INDIRECT(ADDRESS($F156,44))=0,INDIRECT(ADDRESS($F156,38))&lt;&gt;"UL"),INDIRECT(ADDRESS($F156,COLUMN()-12)),0),0), IF($G156&gt;0,IF(AND(INDIRECT(ADDRESS($G156,44))=0,INDIRECT(ADDRESS($G156,38))&lt;&gt;"UL"),INDIRECT(ADDRESS($G156,COLUMN()-12)),0),0), IF($H156&gt;0,IF(AND(INDIRECT(ADDRESS($H156,44))=0,INDIRECT(ADDRESS($H156,38))&lt;&gt;"UL"),INDIRECT(ADDRESS($H156,COLUMN()-12)),0),0), IF($I156&gt;0,IF(AND(INDIRECT(ADDRESS($I156,44))=0,INDIRECT(ADDRESS($I156,38))&lt;&gt;"UL"),INDIRECT(ADDRESS($I156,COLUMN()-12)),0),0), IF($J156&gt;0,IF(AND(INDIRECT(ADDRESS($J156,44))=0,INDIRECT(ADDRESS($J156,38))&lt;&gt;"UL"),INDIRECT(ADDRESS($J156,COLUMN()-12)),0),0), IF($K156&gt;0,IF(AND(INDIRECT(ADDRESS($K156,44))=0,INDIRECT(ADDRESS($K156,38))&lt;&gt;"UL"),INDIRECT(ADDRESS($K156,COLUMN()-12)),0),0), IF($L156&gt;0,IF(AND(INDIRECT(ADDRESS($L156,44))=0,INDIRECT(ADDRESS($L156,38))&lt;&gt;"UL"),INDIRECT(ADDRESS($L156,COLUMN()-12)),0),0), IF($M156&gt;0,IF(AND(INDIRECT(ADDRESS($M156,44))=0,INDIRECT(ADDRESS($M156,38))&lt;&gt;"UL"),INDIRECT(ADDRESS($M156,COLUMN()-12)),0),0))</f>
        <v>0</v>
      </c>
      <c r="BJ156" s="57" cm="1">
        <f t="array" aca="1" ref="BJ156" ca="1">SUM(IF($C156&gt;0,IF(AND(INDIRECT(ADDRESS($C156,44))=0,INDIRECT(ADDRESS($C156,38))&lt;&gt;"UL"),INDIRECT(ADDRESS($C156,COLUMN()-12)),0),0), IF($D156&gt;0,IF(AND(INDIRECT(ADDRESS($D156,44))=0,INDIRECT(ADDRESS($D156,38))&lt;&gt;"UL"),INDIRECT(ADDRESS($D156,COLUMN()-12)),0),0), IF($E156&gt;0,IF(AND(INDIRECT(ADDRESS($E156,44))=0,INDIRECT(ADDRESS($E156,38))&lt;&gt;"UL"),INDIRECT(ADDRESS($E156,COLUMN()-12)),0),0), IF($F156&gt;0,IF(AND(INDIRECT(ADDRESS($F156,44))=0,INDIRECT(ADDRESS($F156,38))&lt;&gt;"UL"),INDIRECT(ADDRESS($F156,COLUMN()-12)),0),0), IF($G156&gt;0,IF(AND(INDIRECT(ADDRESS($G156,44))=0,INDIRECT(ADDRESS($G156,38))&lt;&gt;"UL"),INDIRECT(ADDRESS($G156,COLUMN()-12)),0),0), IF($H156&gt;0,IF(AND(INDIRECT(ADDRESS($H156,44))=0,INDIRECT(ADDRESS($H156,38))&lt;&gt;"UL"),INDIRECT(ADDRESS($H156,COLUMN()-12)),0),0), IF($I156&gt;0,IF(AND(INDIRECT(ADDRESS($I156,44))=0,INDIRECT(ADDRESS($I156,38))&lt;&gt;"UL"),INDIRECT(ADDRESS($I156,COLUMN()-12)),0),0), IF($J156&gt;0,IF(AND(INDIRECT(ADDRESS($J156,44))=0,INDIRECT(ADDRESS($J156,38))&lt;&gt;"UL"),INDIRECT(ADDRESS($J156,COLUMN()-12)),0),0), IF($K156&gt;0,IF(AND(INDIRECT(ADDRESS($K156,44))=0,INDIRECT(ADDRESS($K156,38))&lt;&gt;"UL"),INDIRECT(ADDRESS($K156,COLUMN()-12)),0),0), IF($L156&gt;0,IF(AND(INDIRECT(ADDRESS($L156,44))=0,INDIRECT(ADDRESS($L156,38))&lt;&gt;"UL"),INDIRECT(ADDRESS($L156,COLUMN()-12)),0),0), IF($M156&gt;0,IF(AND(INDIRECT(ADDRESS($M156,44))=0,INDIRECT(ADDRESS($M156,38))&lt;&gt;"UL"),INDIRECT(ADDRESS($M156,COLUMN()-12)),0),0))</f>
        <v>0</v>
      </c>
      <c r="BK156" s="57">
        <f t="shared" ca="1" si="106"/>
        <v>0</v>
      </c>
      <c r="BL156" s="58">
        <f t="shared" ca="1" si="107"/>
        <v>0</v>
      </c>
      <c r="BM156" s="57" cm="1">
        <f t="array" aca="1" ref="BM156" ca="1">SUM(IF($C156&gt;0,IF(AND(INDIRECT(ADDRESS($C156,44))=0,INDIRECT(ADDRESS($C156,38))&lt;&gt;"UL"),INDIRECT(ADDRESS($C156,COLUMN()-12)),0),0), IF($D156&gt;0,IF(AND(INDIRECT(ADDRESS($D156,44))=0,INDIRECT(ADDRESS($D156,38))&lt;&gt;"UL"),INDIRECT(ADDRESS($D156,COLUMN()-12)),0),0), IF($E156&gt;0,IF(AND(INDIRECT(ADDRESS($E156,44))=0,INDIRECT(ADDRESS($E156,38))&lt;&gt;"UL"),INDIRECT(ADDRESS($E156,COLUMN()-12)),0),0), IF($F156&gt;0,IF(AND(INDIRECT(ADDRESS($F156,44))=0,INDIRECT(ADDRESS($F156,38))&lt;&gt;"UL"),INDIRECT(ADDRESS($F156,COLUMN()-12)),0),0), IF($G156&gt;0,IF(AND(INDIRECT(ADDRESS($G156,44))=0,INDIRECT(ADDRESS($G156,38))&lt;&gt;"UL"),INDIRECT(ADDRESS($G156,COLUMN()-12)),0),0), IF($H156&gt;0,IF(AND(INDIRECT(ADDRESS($H156,44))=0,INDIRECT(ADDRESS($H156,38))&lt;&gt;"UL"),INDIRECT(ADDRESS($H156,COLUMN()-12)),0),0), IF($I156&gt;0,IF(AND(INDIRECT(ADDRESS($I156,44))=0,INDIRECT(ADDRESS($I156,38))&lt;&gt;"UL"),INDIRECT(ADDRESS($I156,COLUMN()-12)),0),0), IF($J156&gt;0,IF(AND(INDIRECT(ADDRESS($J156,44))=0,INDIRECT(ADDRESS($J156,38))&lt;&gt;"UL"),INDIRECT(ADDRESS($J156,COLUMN()-12)),0),0), IF($K156&gt;0,IF(AND(INDIRECT(ADDRESS($K156,44))=0,INDIRECT(ADDRESS($K156,38))&lt;&gt;"UL"),INDIRECT(ADDRESS($K156,COLUMN()-11)),0),0), IF($L156&gt;0,IF(AND(INDIRECT(ADDRESS($L156,44))=0,INDIRECT(ADDRESS($L156,38))&lt;&gt;"UL"),INDIRECT(ADDRESS($L156,COLUMN()-11)),0),0), IF($M156&gt;0,IF(AND(INDIRECT(ADDRESS($M156,44))=0,INDIRECT(ADDRESS($M156,38))&lt;&gt;"UL"),INDIRECT(ADDRESS($M156,COLUMN()-11)),0),0))</f>
        <v>0</v>
      </c>
      <c r="BN156" s="57" cm="1">
        <f t="array" aca="1" ref="BN156" ca="1">SUM(IF($C156&gt;0,IF(AND(INDIRECT(ADDRESS($C156,44))=0,INDIRECT(ADDRESS($C156,38))&lt;&gt;"UL"),INDIRECT(ADDRESS($C156,COLUMN()-12)),0),0), IF($D156&gt;0,IF(AND(INDIRECT(ADDRESS($D156,44))=0,INDIRECT(ADDRESS($D156,38))&lt;&gt;"UL"),INDIRECT(ADDRESS($D156,COLUMN()-12)),0),0), IF($E156&gt;0,IF(AND(INDIRECT(ADDRESS($E156,44))=0,INDIRECT(ADDRESS($E156,38))&lt;&gt;"UL"),INDIRECT(ADDRESS($E156,COLUMN()-12)),0),0), IF($F156&gt;0,IF(AND(INDIRECT(ADDRESS($F156,44))=0,INDIRECT(ADDRESS($F156,38))&lt;&gt;"UL"),INDIRECT(ADDRESS($F156,COLUMN()-12)),0),0), IF($G156&gt;0,IF(AND(INDIRECT(ADDRESS($G156,44))=0,INDIRECT(ADDRESS($G156,38))&lt;&gt;"UL"),INDIRECT(ADDRESS($G156,COLUMN()-12)),0),0), IF($H156&gt;0,IF(AND(INDIRECT(ADDRESS($H156,44))=0,INDIRECT(ADDRESS($H156,38))&lt;&gt;"UL"),INDIRECT(ADDRESS($H156,COLUMN()-12)),0),0), IF($I156&gt;0,IF(AND(INDIRECT(ADDRESS($I156,44))=0,INDIRECT(ADDRESS($I156,38))&lt;&gt;"UL"),INDIRECT(ADDRESS($I156,COLUMN()-12)),0),0), IF($J156&gt;0,IF(AND(INDIRECT(ADDRESS($J156,44))=0,INDIRECT(ADDRESS($J156,38))&lt;&gt;"UL"),INDIRECT(ADDRESS($J156,COLUMN()-12)),0),0), IF($K156&gt;0,IF(AND(INDIRECT(ADDRESS($K156,44))=0,INDIRECT(ADDRESS($K156,38))&lt;&gt;"UL"),INDIRECT(ADDRESS($K156,COLUMN()-11)),0),0), IF($L156&gt;0,IF(AND(INDIRECT(ADDRESS($L156,44))=0,INDIRECT(ADDRESS($L156,38))&lt;&gt;"UL"),INDIRECT(ADDRESS($L156,COLUMN()-11)),0),0), IF($M156&gt;0,IF(AND(INDIRECT(ADDRESS($M156,44))=0,INDIRECT(ADDRESS($M156,38))&lt;&gt;"UL"),INDIRECT(ADDRESS($M156,COLUMN()-11)),0),0))</f>
        <v>0</v>
      </c>
      <c r="BO156" s="57" cm="1">
        <f t="array" aca="1" ref="BO156" ca="1">SUM(IF($C156&gt;0,IF(AND(INDIRECT(ADDRESS($C156,44))=0,INDIRECT(ADDRESS($C156,38))&lt;&gt;"UL"),INDIRECT(ADDRESS($C156,COLUMN()-12)),0),0), IF($D156&gt;0,IF(AND(INDIRECT(ADDRESS($D156,44))=0,INDIRECT(ADDRESS($D156,38))&lt;&gt;"UL"),INDIRECT(ADDRESS($D156,COLUMN()-12)),0),0), IF($E156&gt;0,IF(AND(INDIRECT(ADDRESS($E156,44))=0,INDIRECT(ADDRESS($E156,38))&lt;&gt;"UL"),INDIRECT(ADDRESS($E156,COLUMN()-12)),0),0), IF($F156&gt;0,IF(AND(INDIRECT(ADDRESS($F156,44))=0,INDIRECT(ADDRESS($F156,38))&lt;&gt;"UL"),INDIRECT(ADDRESS($F156,COLUMN()-12)),0),0), IF($G156&gt;0,IF(AND(INDIRECT(ADDRESS($G156,44))=0,INDIRECT(ADDRESS($G156,38))&lt;&gt;"UL"),INDIRECT(ADDRESS($G156,COLUMN()-12)),0),0), IF($H156&gt;0,IF(AND(INDIRECT(ADDRESS($H156,44))=0,INDIRECT(ADDRESS($H156,38))&lt;&gt;"UL"),INDIRECT(ADDRESS($H156,COLUMN()-12)),0),0), IF($I156&gt;0,IF(AND(INDIRECT(ADDRESS($I156,44))=0,INDIRECT(ADDRESS($I156,38))&lt;&gt;"UL"),INDIRECT(ADDRESS($I156,COLUMN()-12)),0),0), IF($J156&gt;0,IF(AND(INDIRECT(ADDRESS($J156,44))=0,INDIRECT(ADDRESS($J156,38))&lt;&gt;"UL"),INDIRECT(ADDRESS($J156,COLUMN()-12)),0),0), IF($K156&gt;0,IF(AND(INDIRECT(ADDRESS($K156,44))=0,INDIRECT(ADDRESS($K156,38))&lt;&gt;"UL"),INDIRECT(ADDRESS($K156,COLUMN()-11)),0),0), IF($L156&gt;0,IF(AND(INDIRECT(ADDRESS($L156,44))=0,INDIRECT(ADDRESS($L156,38))&lt;&gt;"UL"),INDIRECT(ADDRESS($L156,COLUMN()-11)),0),0), IF($M156&gt;0,IF(AND(INDIRECT(ADDRESS($M156,44))=0,INDIRECT(ADDRESS($M156,38))&lt;&gt;"UL"),INDIRECT(ADDRESS($M156,COLUMN()-11)),0),0))</f>
        <v>0</v>
      </c>
      <c r="BP156" s="57" cm="1">
        <f t="array" aca="1" ref="BP156" ca="1">SUM(IF($C156&gt;0,IF(AND(INDIRECT(ADDRESS($C156,44))=0,INDIRECT(ADDRESS($C156,38))&lt;&gt;"UL"),INDIRECT(ADDRESS($C156,COLUMN()-12)),0),0), IF($D156&gt;0,IF(AND(INDIRECT(ADDRESS($D156,44))=0,INDIRECT(ADDRESS($D156,38))&lt;&gt;"UL"),INDIRECT(ADDRESS($D156,COLUMN()-12)),0),0), IF($E156&gt;0,IF(AND(INDIRECT(ADDRESS($E156,44))=0,INDIRECT(ADDRESS($E156,38))&lt;&gt;"UL"),INDIRECT(ADDRESS($E156,COLUMN()-12)),0),0), IF($F156&gt;0,IF(AND(INDIRECT(ADDRESS($F156,44))=0,INDIRECT(ADDRESS($F156,38))&lt;&gt;"UL"),INDIRECT(ADDRESS($F156,COLUMN()-12)),0),0), IF($G156&gt;0,IF(AND(INDIRECT(ADDRESS($G156,44))=0,INDIRECT(ADDRESS($G156,38))&lt;&gt;"UL"),INDIRECT(ADDRESS($G156,COLUMN()-12)),0),0), IF($H156&gt;0,IF(AND(INDIRECT(ADDRESS($H156,44))=0,INDIRECT(ADDRESS($H156,38))&lt;&gt;"UL"),INDIRECT(ADDRESS($H156,COLUMN()-12)),0),0), IF($I156&gt;0,IF(AND(INDIRECT(ADDRESS($I156,44))=0,INDIRECT(ADDRESS($I156,38))&lt;&gt;"UL"),INDIRECT(ADDRESS($I156,COLUMN()-12)),0),0), IF($J156&gt;0,IF(AND(INDIRECT(ADDRESS($J156,44))=0,INDIRECT(ADDRESS($J156,38))&lt;&gt;"UL"),INDIRECT(ADDRESS($J156,COLUMN()-12)),0),0), IF($K156&gt;0,IF(AND(INDIRECT(ADDRESS($K156,44))=0,INDIRECT(ADDRESS($K156,38))&lt;&gt;"UL"),INDIRECT(ADDRESS($K156,COLUMN()-11)),0),0), IF($L156&gt;0,IF(AND(INDIRECT(ADDRESS($L156,44))=0,INDIRECT(ADDRESS($L156,38))&lt;&gt;"UL"),INDIRECT(ADDRESS($L156,COLUMN()-11)),0),0), IF($M156&gt;0,IF(AND(INDIRECT(ADDRESS($M156,44))=0,INDIRECT(ADDRESS($M156,38))&lt;&gt;"UL"),INDIRECT(ADDRESS($M156,COLUMN()-11)),0),0))</f>
        <v>0</v>
      </c>
      <c r="BQ156" s="57">
        <f t="shared" ca="1" si="108"/>
        <v>0</v>
      </c>
      <c r="BR156" s="161">
        <f t="shared" ca="1" si="109"/>
        <v>82.03548833855713</v>
      </c>
      <c r="BS156" s="56"/>
      <c r="BT156" s="56">
        <f t="shared" ca="1" si="110"/>
        <v>1.5759561890251825</v>
      </c>
      <c r="BU156" s="56">
        <f t="shared" ca="1" si="111"/>
        <v>7.8797809451259124E-2</v>
      </c>
      <c r="BV156" s="57" t="s">
        <v>33</v>
      </c>
      <c r="BW156" s="57" cm="1">
        <f t="array" aca="1" ref="BW156" ca="1">SUM(IF($C156&gt;0,IF(AND(INDIRECT(ADDRESS($C156,44))=0,INDIRECT(ADDRESS($C156,38))="UL",ISERROR(SEARCH("Rear",INDIRECT(ADDRESS($C156,33)))),ISERROR(SEARCH("Side",INDIRECT(ADDRESS($C156,33))))),INDIRECT(ADDRESS($C156,COLUMN())),0),0),IF($D156&gt;0,IF(AND(INDIRECT(ADDRESS($D156,44))=0,INDIRECT(ADDRESS($D156,38))="UL",ISERROR(SEARCH("Rear",INDIRECT(ADDRESS($D156,33)))),ISERROR(SEARCH("Side",INDIRECT(ADDRESS($D156,33))))),INDIRECT(ADDRESS($D156,COLUMN())),0),0),IF($E156&gt;0,IF(AND(INDIRECT(ADDRESS($E156,44))=0,INDIRECT(ADDRESS($E156,38))="UL",ISERROR(SEARCH("Rear",INDIRECT(ADDRESS($E156,33)))),ISERROR(SEARCH("Side",INDIRECT(ADDRESS($E156,33))))),INDIRECT(ADDRESS($E156,COLUMN())),0),0),IF($F156&gt;0,IF(AND(INDIRECT(ADDRESS($F156,44))=0,INDIRECT(ADDRESS($F156,38))="UL",ISERROR(SEARCH("Rear",INDIRECT(ADDRESS($F156,33)))),ISERROR(SEARCH("Side",INDIRECT(ADDRESS($F156,33))))),INDIRECT(ADDRESS($F156,COLUMN())),0),0),IF($G156&gt;0,IF(AND(INDIRECT(ADDRESS($G156,44))=0,INDIRECT(ADDRESS($G156,38))="UL",ISERROR(SEARCH("Rear",INDIRECT(ADDRESS($G156,33)))),ISERROR(SEARCH("Side",INDIRECT(ADDRESS($G156,33))))),INDIRECT(ADDRESS($G156,COLUMN())),0),0),IF($H156&gt;0,IF(AND(INDIRECT(ADDRESS($H156,44))=0,INDIRECT(ADDRESS($H156,38))="UL",ISERROR(SEARCH("Rear",INDIRECT(ADDRESS($H156,33)))),ISERROR(SEARCH("Side",INDIRECT(ADDRESS($H156,33))))),INDIRECT(ADDRESS($H156,COLUMN())),0),0),IF($I156&gt;0,IF(AND(INDIRECT(ADDRESS($I156,44))=0,INDIRECT(ADDRESS($I156,38))="UL",ISERROR(SEARCH("Rear",INDIRECT(ADDRESS($I156,33)))),ISERROR(SEARCH("Side",INDIRECT(ADDRESS($I156,33))))),INDIRECT(ADDRESS($I156,COLUMN())),0),0),IF($J156&gt;0,IF(AND(INDIRECT(ADDRESS($J156,44))=0,INDIRECT(ADDRESS($J156,38))="UL",ISERROR(SEARCH("Rear",INDIRECT(ADDRESS($J156,33)))),ISERROR(SEARCH("Side",INDIRECT(ADDRESS($J156,33))))),INDIRECT(ADDRESS($J156,COLUMN())),0),0),IF($K156&gt;0,IF(AND(INDIRECT(ADDRESS($K156,44))=0,INDIRECT(ADDRESS($K156,38))="UL",ISERROR(SEARCH("Rear",INDIRECT(ADDRESS($K156,33)))),ISERROR(SEARCH("Side",INDIRECT(ADDRESS($K156,33))))),INDIRECT(ADDRESS($K156,COLUMN())),0),0),IF($L156&gt;0,IF(AND(INDIRECT(ADDRESS($L156,44))=0,INDIRECT(ADDRESS($L156,38))="UL",ISERROR(SEARCH("Rear",INDIRECT(ADDRESS($L156,33)))),ISERROR(SEARCH("Side",INDIRECT(ADDRESS($L156,33))))),INDIRECT(ADDRESS($L156,COLUMN())),0),0),IF($M156&gt;0,IF(AND(INDIRECT(ADDRESS($M156,44))=0,INDIRECT(ADDRESS($M156,38))="UL",ISERROR(SEARCH("Rear",INDIRECT(ADDRESS($M156,33)))),ISERROR(SEARCH("Side",INDIRECT(ADDRESS($M156,33))))),INDIRECT(ADDRESS($M156,COLUMN())),0),0))</f>
        <v>0.33333333333333331</v>
      </c>
      <c r="BX156" s="57">
        <f t="shared" ca="1" si="112"/>
        <v>0.44444444444444442</v>
      </c>
      <c r="BY156" s="57" cm="1">
        <f t="array" aca="1" ref="BY156" ca="1">SUM(IF($C156&gt;0,IF(AND(INDIRECT(ADDRESS($C156,44))=0,INDIRECT(ADDRESS($C156,38))="UL"),INDIRECT(ADDRESS($C156,COLUMN())),0),0),IF($D156&gt;0,IF(AND(INDIRECT(ADDRESS($D156,44))=0,INDIRECT(ADDRESS($D156,38))="UL"),INDIRECT(ADDRESS($D156,COLUMN())),0),0),IF($E156&gt;0,IF(AND(INDIRECT(ADDRESS($E156,44))=0,INDIRECT(ADDRESS($E156,38))="UL"),INDIRECT(ADDRESS($E156,COLUMN())),0),0),IF($F156&gt;0,IF(AND(INDIRECT(ADDRESS($F156,44))=0,INDIRECT(ADDRESS($F156,38))="UL"),INDIRECT(ADDRESS($F156,COLUMN())),0),0),IF($G156&gt;0,IF(AND(INDIRECT(ADDRESS($G156,44))=0,INDIRECT(ADDRESS($G156,38))="UL"),INDIRECT(ADDRESS($G156,COLUMN())),0),0),IF($H156&gt;0,IF(AND(INDIRECT(ADDRESS($H156,44))=0,INDIRECT(ADDRESS($H156,38))="UL"),INDIRECT(ADDRESS($H156,COLUMN())),0),0),IF($I156&gt;0,IF(AND(INDIRECT(ADDRESS($I156,44))=0,INDIRECT(ADDRESS($I156,38))="UL"),INDIRECT(ADDRESS($I156,COLUMN())),0),0),IF($J156&gt;0,IF(AND(INDIRECT(ADDRESS($J156,44))=0,INDIRECT(ADDRESS($J156,38))="UL"),INDIRECT(ADDRESS($J156,COLUMN())),0),0),IF($K156&gt;0,IF(AND(INDIRECT(ADDRESS($K156,44))=0,INDIRECT(ADDRESS($K156,38))="UL"),INDIRECT(ADDRESS($K156,COLUMN())),0),0),IF($L156&gt;0,IF(AND(INDIRECT(ADDRESS($L156,44))=0,INDIRECT(ADDRESS($L156,38))="UL"),INDIRECT(ADDRESS($L156,COLUMN())),0),0),IF($M156&gt;0,IF(AND(INDIRECT(ADDRESS($M156,44))=0,INDIRECT(ADDRESS($M156,38))="UL"),INDIRECT(ADDRESS($M156,COLUMN())),0),0))</f>
        <v>0.1111111111111111</v>
      </c>
      <c r="BZ156" s="57" cm="1">
        <f t="array" aca="1" ref="BZ156" ca="1">SUM(IF($C156&gt;0,IF(AND(INDIRECT(ADDRESS($C156,44))=0,INDIRECT(ADDRESS($C156,38))="UL"),INDIRECT(ADDRESS($C156,COLUMN())),0),0),IF($D156&gt;0,IF(AND(INDIRECT(ADDRESS($D156,44))=0,INDIRECT(ADDRESS($D156,38))="UL"),INDIRECT(ADDRESS($D156,COLUMN())),0),0),IF($E156&gt;0,IF(AND(INDIRECT(ADDRESS($E156,44))=0,INDIRECT(ADDRESS($E156,38))="UL"),INDIRECT(ADDRESS($E156,COLUMN())),0),0),IF($F156&gt;0,IF(AND(INDIRECT(ADDRESS($F156,44))=0,INDIRECT(ADDRESS($F156,38))="UL"),INDIRECT(ADDRESS($F156,COLUMN())),0),0),IF($G156&gt;0,IF(AND(INDIRECT(ADDRESS($G156,44))=0,INDIRECT(ADDRESS($G156,38))="UL"),INDIRECT(ADDRESS($G156,COLUMN())),0),0),IF($H156&gt;0,IF(AND(INDIRECT(ADDRESS($H156,44))=0,INDIRECT(ADDRESS($H156,38))="UL"),INDIRECT(ADDRESS($H156,COLUMN())),0),0),IF($I156&gt;0,IF(AND(INDIRECT(ADDRESS($I156,44))=0,INDIRECT(ADDRESS($I156,38))="UL"),INDIRECT(ADDRESS($I156,COLUMN())),0),0),IF($J156&gt;0,IF(AND(INDIRECT(ADDRESS($J156,44))=0,INDIRECT(ADDRESS($J156,38))="UL"),INDIRECT(ADDRESS($J156,COLUMN())),0),0),IF($K156&gt;0,IF(AND(INDIRECT(ADDRESS($K156,44))=0,INDIRECT(ADDRESS($K156,38))="UL"),INDIRECT(ADDRESS($K156,COLUMN())),0),0),IF($L156&gt;0,IF(AND(INDIRECT(ADDRESS($L156,44))=0,INDIRECT(ADDRESS($L156,38))="UL"),INDIRECT(ADDRESS($L156,COLUMN())),0),0),IF($M156&gt;0,IF(AND(INDIRECT(ADDRESS($M156,44))=0,INDIRECT(ADDRESS($M156,38))="UL"),INDIRECT(ADDRESS($M156,COLUMN())),0),0))</f>
        <v>0.14814814814814814</v>
      </c>
      <c r="CA156" s="57">
        <f t="shared" ca="1" si="113"/>
        <v>0.1111111111111111</v>
      </c>
      <c r="CB156" s="57" cm="1">
        <f t="array" aca="1" ref="CB156" ca="1">SUM(IF($C156&gt;0,IF(AND(INDIRECT(ADDRESS($C156,44))=0,INDIRECT(ADDRESS($C156,38))&lt;&gt;"UL"),INDIRECT(ADDRESS($C156,COLUMN())),0),0),IF($D156&gt;0,IF(AND(INDIRECT(ADDRESS($D156,44))=0,INDIRECT(ADDRESS($D156,38))&lt;&gt;"UL"),INDIRECT(ADDRESS($D156,COLUMN())),0),0),IF($E156&gt;0,IF(AND(INDIRECT(ADDRESS($E156,44))=0,INDIRECT(ADDRESS($E156,38))&lt;&gt;"UL"),INDIRECT(ADDRESS($E156,COLUMN())),0),0),IF($F156&gt;0,IF(AND(INDIRECT(ADDRESS($F156,44))=0,INDIRECT(ADDRESS($F156,38))&lt;&gt;"UL"),INDIRECT(ADDRESS($F156,COLUMN())),0),0),IF($G156&gt;0,IF(AND(INDIRECT(ADDRESS($G156,44))=0,INDIRECT(ADDRESS($G156,38))&lt;&gt;"UL"),INDIRECT(ADDRESS($G156,COLUMN())),0),0),IF($H156&gt;0,IF(AND(INDIRECT(ADDRESS($H156,44))=0,INDIRECT(ADDRESS($H156,38))&lt;&gt;"UL"),INDIRECT(ADDRESS($H156,COLUMN())),0),0),IF($I156&gt;0,IF(AND(INDIRECT(ADDRESS($I156,44))=0,INDIRECT(ADDRESS($I156,38))&lt;&gt;"UL"),INDIRECT(ADDRESS($I156,COLUMN())),0),0),IF($J156&gt;0,IF(AND(INDIRECT(ADDRESS($J156,44))=0,INDIRECT(ADDRESS($J156,38))&lt;&gt;"UL"),INDIRECT(ADDRESS($J156,COLUMN())),0),0),IF($K156&gt;0,IF(AND(INDIRECT(ADDRESS($K156,44))=0,INDIRECT(ADDRESS($K156,38))&lt;&gt;"UL"),INDIRECT(ADDRESS($K156,COLUMN())),0),0),IF($L156&gt;0,IF(AND(INDIRECT(ADDRESS($L156,44))=0,INDIRECT(ADDRESS($L156,38))&lt;&gt;"UL"),INDIRECT(ADDRESS($L156,COLUMN())),0),0),IF($M156&gt;0,IF(AND(INDIRECT(ADDRESS($M156,44))=0,INDIRECT(ADDRESS($M156,38))&lt;&gt;"UL"),INDIRECT(ADDRESS($M156,COLUMN())),0),0))</f>
        <v>0</v>
      </c>
      <c r="CC156" s="57">
        <f t="shared" ca="1" si="114"/>
        <v>0</v>
      </c>
      <c r="CD156" s="57" cm="1">
        <f t="array" aca="1" ref="CD156" ca="1">SUM(IF($C156&gt;0,IF(AND(INDIRECT(ADDRESS($C156,44))=0,INDIRECT(ADDRESS($C156,38))&lt;&gt;"UL"),INDIRECT(ADDRESS($C156,COLUMN())),0),0),IF($D156&gt;0,IF(AND(INDIRECT(ADDRESS($D156,44))=0,INDIRECT(ADDRESS($D156,38))&lt;&gt;"UL"),INDIRECT(ADDRESS($D156,COLUMN())),0),0),IF($E156&gt;0,IF(AND(INDIRECT(ADDRESS($E156,44))=0,INDIRECT(ADDRESS($E156,38))&lt;&gt;"UL"),INDIRECT(ADDRESS($E156,COLUMN())),0),0),IF($F156&gt;0,IF(AND(INDIRECT(ADDRESS($F156,44))=0,INDIRECT(ADDRESS($F156,38))&lt;&gt;"UL"),INDIRECT(ADDRESS($F156,COLUMN())),0),0),IF($G156&gt;0,IF(AND(INDIRECT(ADDRESS($G156,44))=0,INDIRECT(ADDRESS($G156,38))&lt;&gt;"UL"),INDIRECT(ADDRESS($G156,COLUMN())),0),0),IF($H156&gt;0,IF(AND(INDIRECT(ADDRESS($H156,44))=0,INDIRECT(ADDRESS($H156,38))&lt;&gt;"UL"),INDIRECT(ADDRESS($H156,COLUMN())),0),0),IF($I156&gt;0,IF(AND(INDIRECT(ADDRESS($I156,44))=0,INDIRECT(ADDRESS($I156,38))&lt;&gt;"UL"),INDIRECT(ADDRESS($I156,COLUMN())),0),0),IF($J156&gt;0,IF(AND(INDIRECT(ADDRESS($J156,44))=0,INDIRECT(ADDRESS($J156,38))&lt;&gt;"UL"),INDIRECT(ADDRESS($J156,COLUMN())),0),0),IF($K156&gt;0,IF(AND(INDIRECT(ADDRESS($K156,44))=0,INDIRECT(ADDRESS($K156,38))&lt;&gt;"UL"),INDIRECT(ADDRESS($K156,COLUMN())),0),0),IF($L156&gt;0,IF(AND(INDIRECT(ADDRESS($L156,44))=0,INDIRECT(ADDRESS($L156,38))&lt;&gt;"UL"),INDIRECT(ADDRESS($L156,COLUMN())),0),0),IF($M156&gt;0,IF(AND(INDIRECT(ADDRESS($M156,44))=0,INDIRECT(ADDRESS($M156,38))&lt;&gt;"UL"),INDIRECT(ADDRESS($M156,COLUMN())),0),0))</f>
        <v>0</v>
      </c>
      <c r="CE156" s="57" cm="1">
        <f t="array" aca="1" ref="CE156" ca="1">SUM(IF($C156&gt;0,IF(AND(INDIRECT(ADDRESS($C156,44))=0,INDIRECT(ADDRESS($C156,38))&lt;&gt;"UL"),INDIRECT(ADDRESS($C156,COLUMN())),0),0),IF($D156&gt;0,IF(AND(INDIRECT(ADDRESS($D156,44))=0,INDIRECT(ADDRESS($D156,38))&lt;&gt;"UL"),INDIRECT(ADDRESS($D156,COLUMN())),0),0),IF($E156&gt;0,IF(AND(INDIRECT(ADDRESS($E156,44))=0,INDIRECT(ADDRESS($E156,38))&lt;&gt;"UL"),INDIRECT(ADDRESS($E156,COLUMN())),0),0),IF($F156&gt;0,IF(AND(INDIRECT(ADDRESS($F156,44))=0,INDIRECT(ADDRESS($F156,38))&lt;&gt;"UL"),INDIRECT(ADDRESS($F156,COLUMN())),0),0),IF($G156&gt;0,IF(AND(INDIRECT(ADDRESS($G156,44))=0,INDIRECT(ADDRESS($G156,38))&lt;&gt;"UL"),INDIRECT(ADDRESS($G156,COLUMN())),0),0),IF($H156&gt;0,IF(AND(INDIRECT(ADDRESS($H156,44))=0,INDIRECT(ADDRESS($H156,38))&lt;&gt;"UL"),INDIRECT(ADDRESS($H156,COLUMN())),0),0),IF($I156&gt;0,IF(AND(INDIRECT(ADDRESS($I156,44))=0,INDIRECT(ADDRESS($I156,38))&lt;&gt;"UL"),INDIRECT(ADDRESS($I156,COLUMN())),0),0),IF($J156&gt;0,IF(AND(INDIRECT(ADDRESS($J156,44))=0,INDIRECT(ADDRESS($J156,38))&lt;&gt;"UL"),INDIRECT(ADDRESS($J156,COLUMN())),0),0),IF($K156&gt;0,IF(AND(INDIRECT(ADDRESS($K156,44))=0,INDIRECT(ADDRESS($K156,38))&lt;&gt;"UL"),INDIRECT(ADDRESS($K156,COLUMN())),0),0),IF($L156&gt;0,IF(AND(INDIRECT(ADDRESS($L156,44))=0,INDIRECT(ADDRESS($L156,38))&lt;&gt;"UL"),INDIRECT(ADDRESS($L156,COLUMN())),0),0),IF($M156&gt;0,IF(AND(INDIRECT(ADDRESS($M156,44))=0,INDIRECT(ADDRESS($M156,38))&lt;&gt;"UL"),INDIRECT(ADDRESS($M156,COLUMN())),0),0))</f>
        <v>0</v>
      </c>
      <c r="CF156" s="57">
        <f t="shared" ca="1" si="115"/>
        <v>0</v>
      </c>
      <c r="CG156" s="57">
        <f t="shared" ca="1" si="116"/>
        <v>1.0521604827676194</v>
      </c>
      <c r="CH156" s="57">
        <f t="shared" ca="1" si="117"/>
        <v>5.260802413838097E-2</v>
      </c>
      <c r="CI156" s="19">
        <f t="shared" ca="1" si="118"/>
        <v>19.679078070721065</v>
      </c>
      <c r="CJ156" s="19"/>
      <c r="CK156" s="57" cm="1">
        <f t="array" aca="1" ref="CK156" ca="1">IF(AU156="S", SUM(IF($C156&gt;0,IF(INDIRECT(ADDRESS($C156,43))&lt;&gt;1,INDIRECT(ADDRESS($C156,48)),0),0), IF($D156&gt;0,IF(INDIRECT(ADDRESS($D156,43))&lt;&gt;1,INDIRECT(ADDRESS($D156,48)),0),0), IF($E156&gt;0,IF(INDIRECT(ADDRESS($E156,43))&lt;&gt;1,INDIRECT(ADDRESS($E156,48)),0),0), IF($F156&gt;0,IF(INDIRECT(ADDRESS($F156,43))&lt;&gt;1,INDIRECT(ADDRESS($F156,48)),0),0), IF($G156&gt;0,IF(INDIRECT(ADDRESS($G156,43))&lt;&gt;1,INDIRECT(ADDRESS($G156,48)),0),0), IF($H156&gt;0,IF(INDIRECT(ADDRESS($H156,43))&lt;&gt;1,INDIRECT(ADDRESS($H156,48)),0),0), IF($I156&gt;0,IF(INDIRECT(ADDRESS($I156,43))&lt;&gt;1,INDIRECT(ADDRESS($I156,48)),0),0), IF($J156&gt;0,IF(INDIRECT(ADDRESS($J156,43))&lt;&gt;1,INDIRECT(ADDRESS($J156,48)),0),0), IF($K156&gt;0,IF(INDIRECT(ADDRESS($K156,43))&lt;&gt;1,INDIRECT(ADDRESS($K156,48)),0),0), IF($L156&gt;0,IF(INDIRECT(ADDRESS($L156,43))&lt;&gt;1,INDIRECT(ADDRESS($L156,48)),0),0), IF($M156&gt;0,IF(INDIRECT(ADDRESS($M156,43))&lt;&gt;1,INDIRECT(ADDRESS($M156,48)),0),0)), IF(AU156="L",SUM(IF($C156&gt;0,IF(INDIRECT(ADDRESS($C156,43))&lt;&gt;1,INDIRECT(ADDRESS($C156,50)),0),0), IF($D156&gt;0,IF(INDIRECT(ADDRESS($D156,43))&lt;&gt;1,INDIRECT(ADDRESS($D156,50)),0),0), IF($E156&gt;0,IF(INDIRECT(ADDRESS($E156,43))&lt;&gt;1,INDIRECT(ADDRESS($E156,50)),0),0), IF($F156&gt;0,IF(INDIRECT(ADDRESS($F156,43))&lt;&gt;1,INDIRECT(ADDRESS($F156,50)),0),0), IF($G156&gt;0,IF(INDIRECT(ADDRESS($G156,43))&lt;&gt;1,INDIRECT(ADDRESS($G156,50)),0),0), IF($G156&gt;0,IF(INDIRECT(ADDRESS($G156,43))&lt;&gt;1,INDIRECT(ADDRESS($G156,50)),0),0), IF($H156&gt;0,IF(INDIRECT(ADDRESS($H156,43))&lt;&gt;1,INDIRECT(ADDRESS($H156,50)),0),0), IF($I156&gt;0,IF(INDIRECT(ADDRESS($I156,43))&lt;&gt;1,INDIRECT(ADDRESS($I156,50)),0),0), IF($J156&gt;0,IF(INDIRECT(ADDRESS($J156,43))&lt;&gt;1,INDIRECT(ADDRESS($J156,50)),0),0), IF($K156&gt;0,IF(INDIRECT(ADDRESS($K156,43))&lt;&gt;1,INDIRECT(ADDRESS($K156,50)),0),0), IF($L156&gt;0,IF(INDIRECT(ADDRESS($L156,43))&lt;&gt;1,INDIRECT(ADDRESS($L156,50)),0),0), IF($M156&gt;0,IF(INDIRECT(ADDRESS($M156,43))&lt;&gt;1,INDIRECT(ADDRESS($M156,50)),0),0)), SUM(IF($C156&gt;0,IF(INDIRECT(ADDRESS($C156,43))&lt;&gt;1,INDIRECT(ADDRESS($C156,49)),0),0), IF($D156&gt;0,IF(INDIRECT(ADDRESS($D156,43))&lt;&gt;1,INDIRECT(ADDRESS($D156,49)),0),0), IF($E156&gt;0,IF(INDIRECT(ADDRESS($E156,43))&lt;&gt;1,INDIRECT(ADDRESS($E156,49)),0),0), IF($F156&gt;0,IF(INDIRECT(ADDRESS($F156,43))&lt;&gt;1,INDIRECT(ADDRESS($F156,49)),0),0), IF($G156&gt;0,IF(INDIRECT(ADDRESS($G156,43))&lt;&gt;1,INDIRECT(ADDRESS($G156,49)),0),0), IF($G156&gt;0,IF(INDIRECT(ADDRESS($G156,43))&lt;&gt;1,INDIRECT(ADDRESS($G156,49)),0),0), IF($H156&gt;0,IF(INDIRECT(ADDRESS($H156,43))&lt;&gt;1,INDIRECT(ADDRESS($H156,49)),0),0), IF($I156&gt;0,IF(INDIRECT(ADDRESS($I156,43))&lt;&gt;1,INDIRECT(ADDRESS($I156,49)),0),0), IF($J156&gt;0,IF(INDIRECT(ADDRESS($J156,43))&lt;&gt;1,INDIRECT(ADDRESS($J156,49)),0),0), IF($K156&gt;0,IF(INDIRECT(ADDRESS($K156,43))&lt;&gt;1,INDIRECT(ADDRESS($K156,49)),0),0), IF($L156&gt;0,IF(INDIRECT(ADDRESS($L156,43))&lt;&gt;1,INDIRECT(ADDRESS($L156,49)),0),0), IF($M156&gt;0,IF(INDIRECT(ADDRESS($M156,43))&lt;&gt;1,INDIRECT(ADDRESS($M156,49)),0),0))))</f>
        <v>0.66666666666666663</v>
      </c>
      <c r="CL156" s="57" cm="1">
        <f t="array" aca="1" ref="CL156" ca="1">SUM(IF($C156&gt;0,IF(INDIRECT(ADDRESS($C156,44))=1,INDIRECT(ADDRESS($C156,90)),0),0), IF($D156&gt;0,IF(INDIRECT(ADDRESS($D156,44))=1,INDIRECT(ADDRESS($D156,90)),0),0), IF($E156&gt;0,IF(INDIRECT(ADDRESS($E156,44))=1,INDIRECT(ADDRESS($E156,90)),0),0), IF($F156&gt;0,IF(INDIRECT(ADDRESS($F156,44))=1,INDIRECT(ADDRESS($F156,90)),0),0), IF($G156&gt;0,IF(INDIRECT(ADDRESS($G156,44))=1,INDIRECT(ADDRESS($G156,90)),0),0), IF($H156&gt;0,IF(INDIRECT(ADDRESS($H156,44))=1,INDIRECT(ADDRESS($H156,90)),0),0), IF($I156&gt;0,IF(INDIRECT(ADDRESS($I156,44))=1,INDIRECT(ADDRESS($I156,90)),0),0), IF($J156&gt;0,IF(INDIRECT(ADDRESS($J156,44))=1,INDIRECT(ADDRESS($J156,90)),0),0), IF($K156&gt;0,IF(INDIRECT(ADDRESS($K156,44))=1,INDIRECT(ADDRESS($K156,90)),0),0), IF($L156&gt;0,IF(INDIRECT(ADDRESS($L156,44))=1,INDIRECT(ADDRESS($L156,90)),0),0), IF($M156&gt;0,IF(INDIRECT(ADDRESS($M156,44))=1,INDIRECT(ADDRESS($M156,90)),0),0))</f>
        <v>0</v>
      </c>
      <c r="CM156" s="56">
        <f t="shared" ca="1" si="119"/>
        <v>0.58009654479425066</v>
      </c>
      <c r="CN156" s="59"/>
    </row>
    <row r="157" spans="1:92" x14ac:dyDescent="0.25">
      <c r="A157" s="52" t="s">
        <v>429</v>
      </c>
      <c r="B157" s="67">
        <v>103</v>
      </c>
      <c r="C157" s="67">
        <v>126</v>
      </c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145">
        <f ca="1">3+SUM(INDIRECT(ADDRESS(B157,COLUMN())),IF(C157&gt;0,INDIRECT(ADDRESS(C157,COLUMN())),0),IF(D157&gt;0,INDIRECT(ADDRESS(D157,COLUMN())),0),IF(E157&gt;0,INDIRECT(ADDRESS(E157,COLUMN())),0),IF(F157&gt;0,INDIRECT(ADDRESS(F157,COLUMN())),0),IF(G157&gt;0,INDIRECT(ADDRESS(G157,COLUMN())),0),IF(H157&gt;0,INDIRECT(ADDRESS(H157,COLUMN())),0),IF(I157&gt;0,INDIRECT(ADDRESS(I157,COLUMN())),0),IF(J157&gt;0,INDIRECT(ADDRESS(J157,COLUMN())),0),IF(K157&gt;0,INDIRECT(ADDRESS(K157,COLUMN())),0),IF(L157&gt;0,INDIRECT(ADDRESS(L157,COLUMN())),0),IF(M157&gt;0,INDIRECT(ADDRESS(M157,COLUMN())),0))</f>
        <v>23</v>
      </c>
      <c r="O157" s="67" t="str" cm="1">
        <f t="array" aca="1" ref="O157" ca="1">INDIRECT(ADDRESS($B157,COLUMN()))</f>
        <v>Fighter</v>
      </c>
      <c r="P157" s="67" cm="1">
        <f t="array" aca="1" ref="P157" ca="1">INDIRECT(ADDRESS($B157,COLUMN()))</f>
        <v>2</v>
      </c>
      <c r="Q157" s="67" t="str" cm="1">
        <f t="array" aca="1" ref="Q157" ca="1">INDIRECT(ADDRESS($B157,COLUMN()))</f>
        <v>-</v>
      </c>
      <c r="R157" s="67" t="str" cm="1">
        <f t="array" aca="1" ref="R157" ca="1">INDIRECT(ADDRESS($B157,COLUMN()))</f>
        <v>-</v>
      </c>
      <c r="S157" s="67" cm="1">
        <f t="array" aca="1" ref="S157" ca="1">INDIRECT(ADDRESS($B157,COLUMN()))</f>
        <v>3</v>
      </c>
      <c r="T157" s="67" t="str" cm="1">
        <f t="array" aca="1" ref="T157" ca="1">INDIRECT(ADDRESS($B157,COLUMN()))</f>
        <v>1-7</v>
      </c>
      <c r="U157" s="67" cm="1">
        <f t="array" aca="1" ref="U157" ca="1">INDIRECT(ADDRESS($B157,COLUMN()))</f>
        <v>7</v>
      </c>
      <c r="V157" s="67" cm="1">
        <f t="array" aca="1" ref="V157" ca="1">INDIRECT(ADDRESS($B157,COLUMN()))</f>
        <v>0</v>
      </c>
      <c r="W157" s="145">
        <v>2</v>
      </c>
      <c r="X157" s="67" cm="1">
        <f t="array" aca="1" ref="X157" ca="1">INDIRECT(ADDRESS($B157,COLUMN()))</f>
        <v>8</v>
      </c>
      <c r="Y157" s="67" cm="1">
        <f t="array" aca="1" ref="Y157" ca="1">INDIRECT(ADDRESS($B157,COLUMN()))</f>
        <v>2</v>
      </c>
      <c r="Z157" s="67" cm="1">
        <f t="array" aca="1" ref="Z157" ca="1">INDIRECT(ADDRESS($B157,COLUMN()))</f>
        <v>5</v>
      </c>
      <c r="AA157" s="67" cm="1">
        <f t="array" aca="1" ref="AA157" ca="1">INDIRECT(ADDRESS($B157,COLUMN()))</f>
        <v>0</v>
      </c>
      <c r="AB157" s="56">
        <f t="shared" ca="1" si="100"/>
        <v>0.96292687734965365</v>
      </c>
      <c r="AC157" s="56">
        <f t="shared" ca="1" si="101"/>
        <v>1.2912127908285322</v>
      </c>
      <c r="AD157" s="56">
        <f t="shared" ca="1" si="102"/>
        <v>2.2455874623104912</v>
      </c>
      <c r="AF157" s="67"/>
      <c r="AG157" s="67"/>
      <c r="AH157" s="67"/>
      <c r="AI157" s="53"/>
      <c r="AJ157" s="67"/>
      <c r="AK157" s="67"/>
      <c r="AL157" s="67"/>
      <c r="AM157" s="67"/>
      <c r="AN157" s="54"/>
      <c r="AO157" s="54"/>
      <c r="AP157" s="53"/>
      <c r="AQ157" s="53"/>
      <c r="AR157" s="53"/>
      <c r="AS157" s="53"/>
      <c r="AT157" s="52"/>
      <c r="AU157" s="54" t="s">
        <v>113</v>
      </c>
      <c r="AV157" s="57" cm="1">
        <f t="array" aca="1" ref="AV157" ca="1">SUM(IF($C157&gt;0,IF(AND(INDIRECT(ADDRESS($C157,44))=0,INDIRECT(ADDRESS($C157,38))="UL",ISERROR(SEARCH("Rear",INDIRECT(ADDRESS($C157,33)))),ISERROR(SEARCH("Side",INDIRECT(ADDRESS($C157,33))))),INDIRECT(ADDRESS($C157,COLUMN())),0),0),IF($D157&gt;0,IF(AND(INDIRECT(ADDRESS($D157,44))=0,INDIRECT(ADDRESS($D157,38))="UL",ISERROR(SEARCH("Rear",INDIRECT(ADDRESS($D157,33)))),ISERROR(SEARCH("Side",INDIRECT(ADDRESS($D157,33))))),INDIRECT(ADDRESS($D157,COLUMN())),0),0),IF($E157&gt;0,IF(AND(INDIRECT(ADDRESS($E157,44))=0,INDIRECT(ADDRESS($E157,38))="UL",ISERROR(SEARCH("Rear",INDIRECT(ADDRESS($E157,33)))),ISERROR(SEARCH("Side",INDIRECT(ADDRESS($E157,33))))),INDIRECT(ADDRESS($E157,COLUMN())),0),0),IF($F157&gt;0,IF(AND(INDIRECT(ADDRESS($F157,44))=0,INDIRECT(ADDRESS($F157,38))="UL",ISERROR(SEARCH("Rear",INDIRECT(ADDRESS($F157,33)))),ISERROR(SEARCH("Side",INDIRECT(ADDRESS($F157,33))))),INDIRECT(ADDRESS($F157,COLUMN())),0),0),IF($G157&gt;0,IF(AND(INDIRECT(ADDRESS($G157,44))=0,INDIRECT(ADDRESS($G157,38))="UL",ISERROR(SEARCH("Rear",INDIRECT(ADDRESS($G157,33)))),ISERROR(SEARCH("Side",INDIRECT(ADDRESS($G157,33))))),INDIRECT(ADDRESS($G157,COLUMN())),0),0),IF($H157&gt;0,IF(AND(INDIRECT(ADDRESS($H157,44))=0,INDIRECT(ADDRESS($H157,38))="UL",ISERROR(SEARCH("Rear",INDIRECT(ADDRESS($H157,33)))),ISERROR(SEARCH("Side",INDIRECT(ADDRESS($H157,33))))),INDIRECT(ADDRESS($H157,COLUMN())),0),0),IF($I157&gt;0,IF(AND(INDIRECT(ADDRESS($I157,44))=0,INDIRECT(ADDRESS($I157,38))="UL",ISERROR(SEARCH("Rear",INDIRECT(ADDRESS($I157,33)))),ISERROR(SEARCH("Side",INDIRECT(ADDRESS($I157,33))))),INDIRECT(ADDRESS($I157,COLUMN())),0),0),IF($J157&gt;0,IF(AND(INDIRECT(ADDRESS($J157,44))=0,INDIRECT(ADDRESS($J157,38))="UL",ISERROR(SEARCH("Rear",INDIRECT(ADDRESS($J157,33)))),ISERROR(SEARCH("Side",INDIRECT(ADDRESS($J157,33))))),INDIRECT(ADDRESS($J157,COLUMN())),0),0),IF($K157&gt;0,IF(AND(INDIRECT(ADDRESS($K157,44))=0,INDIRECT(ADDRESS($K157,38))="UL",ISERROR(SEARCH("Rear",INDIRECT(ADDRESS($K157,33)))),ISERROR(SEARCH("Side",INDIRECT(ADDRESS($K157,33))))),INDIRECT(ADDRESS($K157,COLUMN())),0),0),IF($L157&gt;0,IF(AND(INDIRECT(ADDRESS($L157,44))=0,INDIRECT(ADDRESS($L157,38))="UL",ISERROR(SEARCH("Rear",INDIRECT(ADDRESS($L157,33)))),ISERROR(SEARCH("Side",INDIRECT(ADDRESS($L157,33))))),INDIRECT(ADDRESS($L157,COLUMN())),0),0),IF($M157&gt;0,IF(AND(INDIRECT(ADDRESS($M157,44))=0,INDIRECT(ADDRESS($M157,38))="UL",ISERROR(SEARCH("Rear",INDIRECT(ADDRESS($M157,33)))),ISERROR(SEARCH("Side",INDIRECT(ADDRESS($M157,33))))),INDIRECT(ADDRESS($M157,COLUMN())),0),0))</f>
        <v>0.44444444444444442</v>
      </c>
      <c r="AW157" s="57" cm="1">
        <f t="array" aca="1" ref="AW157" ca="1">SUM(IF($C157&gt;0,IF(AND(INDIRECT(ADDRESS($C157,44))=0,INDIRECT(ADDRESS($C157,38))="UL",ISERROR(SEARCH("Rear",INDIRECT(ADDRESS($C157,33)))),ISERROR(SEARCH("Side",INDIRECT(ADDRESS($C157,33))))),INDIRECT(ADDRESS($C157,COLUMN())),0),0),IF($D157&gt;0,IF(AND(INDIRECT(ADDRESS($D157,44))=0,INDIRECT(ADDRESS($D157,38))="UL",ISERROR(SEARCH("Rear",INDIRECT(ADDRESS($D157,33)))),ISERROR(SEARCH("Side",INDIRECT(ADDRESS($D157,33))))),INDIRECT(ADDRESS($D157,COLUMN())),0),0),IF($E157&gt;0,IF(AND(INDIRECT(ADDRESS($E157,44))=0,INDIRECT(ADDRESS($E157,38))="UL",ISERROR(SEARCH("Rear",INDIRECT(ADDRESS($E157,33)))),ISERROR(SEARCH("Side",INDIRECT(ADDRESS($E157,33))))),INDIRECT(ADDRESS($E157,COLUMN())),0),0),IF($F157&gt;0,IF(AND(INDIRECT(ADDRESS($F157,44))=0,INDIRECT(ADDRESS($F157,38))="UL",ISERROR(SEARCH("Rear",INDIRECT(ADDRESS($F157,33)))),ISERROR(SEARCH("Side",INDIRECT(ADDRESS($F157,33))))),INDIRECT(ADDRESS($F157,COLUMN())),0),0),IF($G157&gt;0,IF(AND(INDIRECT(ADDRESS($G157,44))=0,INDIRECT(ADDRESS($G157,38))="UL",ISERROR(SEARCH("Rear",INDIRECT(ADDRESS($G157,33)))),ISERROR(SEARCH("Side",INDIRECT(ADDRESS($G157,33))))),INDIRECT(ADDRESS($G157,COLUMN())),0),0),IF($H157&gt;0,IF(AND(INDIRECT(ADDRESS($H157,44))=0,INDIRECT(ADDRESS($H157,38))="UL",ISERROR(SEARCH("Rear",INDIRECT(ADDRESS($H157,33)))),ISERROR(SEARCH("Side",INDIRECT(ADDRESS($H157,33))))),INDIRECT(ADDRESS($H157,COLUMN())),0),0),IF($I157&gt;0,IF(AND(INDIRECT(ADDRESS($I157,44))=0,INDIRECT(ADDRESS($I157,38))="UL",ISERROR(SEARCH("Rear",INDIRECT(ADDRESS($I157,33)))),ISERROR(SEARCH("Side",INDIRECT(ADDRESS($I157,33))))),INDIRECT(ADDRESS($I157,COLUMN())),0),0),IF($J157&gt;0,IF(AND(INDIRECT(ADDRESS($J157,44))=0,INDIRECT(ADDRESS($J157,38))="UL",ISERROR(SEARCH("Rear",INDIRECT(ADDRESS($J157,33)))),ISERROR(SEARCH("Side",INDIRECT(ADDRESS($J157,33))))),INDIRECT(ADDRESS($J157,COLUMN())),0),0),IF($K157&gt;0,IF(AND(INDIRECT(ADDRESS($K157,44))=0,INDIRECT(ADDRESS($K157,38))="UL",ISERROR(SEARCH("Rear",INDIRECT(ADDRESS($K157,33)))),ISERROR(SEARCH("Side",INDIRECT(ADDRESS($K157,33))))),INDIRECT(ADDRESS($K157,COLUMN())),0),0),IF($L157&gt;0,IF(AND(INDIRECT(ADDRESS($L157,44))=0,INDIRECT(ADDRESS($L157,38))="UL",ISERROR(SEARCH("Rear",INDIRECT(ADDRESS($L157,33)))),ISERROR(SEARCH("Side",INDIRECT(ADDRESS($L157,33))))),INDIRECT(ADDRESS($L157,COLUMN())),0),0),IF($M157&gt;0,IF(AND(INDIRECT(ADDRESS($M157,44))=0,INDIRECT(ADDRESS($M157,38))="UL",ISERROR(SEARCH("Rear",INDIRECT(ADDRESS($M157,33)))),ISERROR(SEARCH("Side",INDIRECT(ADDRESS($M157,33))))),INDIRECT(ADDRESS($M157,COLUMN())),0),0))</f>
        <v>0.66666666666666663</v>
      </c>
      <c r="AX157" s="57" cm="1">
        <f t="array" aca="1" ref="AX157" ca="1">SUM(IF($C157&gt;0,IF(AND(INDIRECT(ADDRESS($C157,44))=0,INDIRECT(ADDRESS($C157,38))="UL",ISERROR(SEARCH("Rear",INDIRECT(ADDRESS($C157,33)))),ISERROR(SEARCH("Side",INDIRECT(ADDRESS($C157,33))))),INDIRECT(ADDRESS($C157,COLUMN())),0),0),IF($D157&gt;0,IF(AND(INDIRECT(ADDRESS($D157,44))=0,INDIRECT(ADDRESS($D157,38))="UL",ISERROR(SEARCH("Rear",INDIRECT(ADDRESS($D157,33)))),ISERROR(SEARCH("Side",INDIRECT(ADDRESS($D157,33))))),INDIRECT(ADDRESS($D157,COLUMN())),0),0),IF($E157&gt;0,IF(AND(INDIRECT(ADDRESS($E157,44))=0,INDIRECT(ADDRESS($E157,38))="UL",ISERROR(SEARCH("Rear",INDIRECT(ADDRESS($E157,33)))),ISERROR(SEARCH("Side",INDIRECT(ADDRESS($E157,33))))),INDIRECT(ADDRESS($E157,COLUMN())),0),0),IF($F157&gt;0,IF(AND(INDIRECT(ADDRESS($F157,44))=0,INDIRECT(ADDRESS($F157,38))="UL",ISERROR(SEARCH("Rear",INDIRECT(ADDRESS($F157,33)))),ISERROR(SEARCH("Side",INDIRECT(ADDRESS($F157,33))))),INDIRECT(ADDRESS($F157,COLUMN())),0),0),IF($G157&gt;0,IF(AND(INDIRECT(ADDRESS($G157,44))=0,INDIRECT(ADDRESS($G157,38))="UL",ISERROR(SEARCH("Rear",INDIRECT(ADDRESS($G157,33)))),ISERROR(SEARCH("Side",INDIRECT(ADDRESS($G157,33))))),INDIRECT(ADDRESS($G157,COLUMN())),0),0),IF($H157&gt;0,IF(AND(INDIRECT(ADDRESS($H157,44))=0,INDIRECT(ADDRESS($H157,38))="UL",ISERROR(SEARCH("Rear",INDIRECT(ADDRESS($H157,33)))),ISERROR(SEARCH("Side",INDIRECT(ADDRESS($H157,33))))),INDIRECT(ADDRESS($H157,COLUMN())),0),0),IF($I157&gt;0,IF(AND(INDIRECT(ADDRESS($I157,44))=0,INDIRECT(ADDRESS($I157,38))="UL",ISERROR(SEARCH("Rear",INDIRECT(ADDRESS($I157,33)))),ISERROR(SEARCH("Side",INDIRECT(ADDRESS($I157,33))))),INDIRECT(ADDRESS($I157,COLUMN())),0),0),IF($J157&gt;0,IF(AND(INDIRECT(ADDRESS($J157,44))=0,INDIRECT(ADDRESS($J157,38))="UL",ISERROR(SEARCH("Rear",INDIRECT(ADDRESS($J157,33)))),ISERROR(SEARCH("Side",INDIRECT(ADDRESS($J157,33))))),INDIRECT(ADDRESS($J157,COLUMN())),0),0),IF($K157&gt;0,IF(AND(INDIRECT(ADDRESS($K157,44))=0,INDIRECT(ADDRESS($K157,38))="UL",ISERROR(SEARCH("Rear",INDIRECT(ADDRESS($K157,33)))),ISERROR(SEARCH("Side",INDIRECT(ADDRESS($K157,33))))),INDIRECT(ADDRESS($K157,COLUMN())),0),0),IF($L157&gt;0,IF(AND(INDIRECT(ADDRESS($L157,44))=0,INDIRECT(ADDRESS($L157,38))="UL",ISERROR(SEARCH("Rear",INDIRECT(ADDRESS($L157,33)))),ISERROR(SEARCH("Side",INDIRECT(ADDRESS($L157,33))))),INDIRECT(ADDRESS($L157,COLUMN())),0),0),IF($M157&gt;0,IF(AND(INDIRECT(ADDRESS($M157,44))=0,INDIRECT(ADDRESS($M157,38))="UL",ISERROR(SEARCH("Rear",INDIRECT(ADDRESS($M157,33)))),ISERROR(SEARCH("Side",INDIRECT(ADDRESS($M157,33))))),INDIRECT(ADDRESS($M157,COLUMN())),0),0))</f>
        <v>0.22222222222222221</v>
      </c>
      <c r="AY157" s="58">
        <f t="shared" ca="1" si="103"/>
        <v>0.66666666666666663</v>
      </c>
      <c r="AZ157" s="58">
        <f t="shared" ca="1" si="104"/>
        <v>0.44444444444444448</v>
      </c>
      <c r="BA157" s="58" cm="1">
        <f t="array" aca="1" ref="BA157" ca="1">SUM(IF($C157&gt;0,IF(AND(INDIRECT(ADDRESS($C157,44))=0,INDIRECT(ADDRESS($C157,38))="UL"),INDIRECT(ADDRESS($C157,COLUMN())),0),0),IF($D157&gt;0,IF(AND(INDIRECT(ADDRESS($D157,44))=0,INDIRECT(ADDRESS($D157,38))="UL"),INDIRECT(ADDRESS($D157,COLUMN())),0),0),IF($E157&gt;0,IF(AND(INDIRECT(ADDRESS($E157,44))=0,INDIRECT(ADDRESS($E157,38))="UL"),INDIRECT(ADDRESS($E157,COLUMN())),0),0),IF($F157&gt;0,IF(AND(INDIRECT(ADDRESS($F157,44))=0,INDIRECT(ADDRESS($F157,38))="UL"),INDIRECT(ADDRESS($F157,COLUMN())),0),0),IF($G157&gt;0,IF(AND(INDIRECT(ADDRESS($G157,44))=0,INDIRECT(ADDRESS($G157,38))="UL"),INDIRECT(ADDRESS($G157,COLUMN())),0),0),IF($H157&gt;0,IF(AND(INDIRECT(ADDRESS($H157,44))=0,INDIRECT(ADDRESS($H157,38))="UL"),INDIRECT(ADDRESS($H157,COLUMN())),0),0),IF($I157&gt;0,IF(AND(INDIRECT(ADDRESS($I157,44))=0,INDIRECT(ADDRESS($I157,38))="UL"),INDIRECT(ADDRESS($I157,COLUMN())),0),0),IF($J157&gt;0,IF(AND(INDIRECT(ADDRESS($J157,44))=0,INDIRECT(ADDRESS($J157,38))="UL"),INDIRECT(ADDRESS($J157,COLUMN())),0),0),IF($K157&gt;0,IF(AND(INDIRECT(ADDRESS($K157,44))=0,INDIRECT(ADDRESS($K157,38))="UL"),INDIRECT(ADDRESS($K157,COLUMN())),0),0),IF($L157&gt;0,IF(AND(INDIRECT(ADDRESS($L157,44))=0,INDIRECT(ADDRESS($L157,38))="UL"),INDIRECT(ADDRESS($L157,COLUMN())),0),0),IF($M157&gt;0,IF(AND(INDIRECT(ADDRESS($M157,44))=0,INDIRECT(ADDRESS($M157,38))="UL"),INDIRECT(ADDRESS($M157,COLUMN())),0),0))</f>
        <v>0.2074074074074074</v>
      </c>
      <c r="BB157" s="58" cm="1">
        <f t="array" aca="1" ref="BB157" ca="1">SUM(IF($C157&gt;0,IF(AND(INDIRECT(ADDRESS($C157,44))=0,INDIRECT(ADDRESS($C157,38))="UL"),INDIRECT(ADDRESS($C157,COLUMN())),0),0),IF($D157&gt;0,IF(AND(INDIRECT(ADDRESS($D157,44))=0,INDIRECT(ADDRESS($D157,38))="UL"),INDIRECT(ADDRESS($D157,COLUMN())),0),0),IF($E157&gt;0,IF(AND(INDIRECT(ADDRESS($E157,44))=0,INDIRECT(ADDRESS($E157,38))="UL"),INDIRECT(ADDRESS($E157,COLUMN())),0),0),IF($F157&gt;0,IF(AND(INDIRECT(ADDRESS($F157,44))=0,INDIRECT(ADDRESS($F157,38))="UL"),INDIRECT(ADDRESS($F157,COLUMN())),0),0),IF($G157&gt;0,IF(AND(INDIRECT(ADDRESS($G157,44))=0,INDIRECT(ADDRESS($G157,38))="UL"),INDIRECT(ADDRESS($G157,COLUMN())),0),0),IF($H157&gt;0,IF(AND(INDIRECT(ADDRESS($H157,44))=0,INDIRECT(ADDRESS($H157,38))="UL"),INDIRECT(ADDRESS($H157,COLUMN())),0),0),IF($I157&gt;0,IF(AND(INDIRECT(ADDRESS($I157,44))=0,INDIRECT(ADDRESS($I157,38))="UL"),INDIRECT(ADDRESS($I157,COLUMN())),0),0),IF($J157&gt;0,IF(AND(INDIRECT(ADDRESS($J157,44))=0,INDIRECT(ADDRESS($J157,38))="UL"),INDIRECT(ADDRESS($J157,COLUMN())),0),0),IF($K157&gt;0,IF(AND(INDIRECT(ADDRESS($K157,44))=0,INDIRECT(ADDRESS($K157,38))="UL"),INDIRECT(ADDRESS($K157,COLUMN())),0),0),IF($L157&gt;0,IF(AND(INDIRECT(ADDRESS($L157,44))=0,INDIRECT(ADDRESS($L157,38))="UL"),INDIRECT(ADDRESS($L157,COLUMN())),0),0),IF($M157&gt;0,IF(AND(INDIRECT(ADDRESS($M157,44))=0,INDIRECT(ADDRESS($M157,38))="UL"),INDIRECT(ADDRESS($M157,COLUMN())),0),0))</f>
        <v>0.14814814814814817</v>
      </c>
      <c r="BC157" s="58" cm="1">
        <f t="array" aca="1" ref="BC157" ca="1">SUM(IF($C157&gt;0,IF(AND(INDIRECT(ADDRESS($C157,44))=0,INDIRECT(ADDRESS($C157,38))="UL"),INDIRECT(ADDRESS($C157,COLUMN())),0),0),IF($D157&gt;0,IF(AND(INDIRECT(ADDRESS($D157,44))=0,INDIRECT(ADDRESS($D157,38))="UL"),INDIRECT(ADDRESS($D157,COLUMN())),0),0),IF($E157&gt;0,IF(AND(INDIRECT(ADDRESS($E157,44))=0,INDIRECT(ADDRESS($E157,38))="UL"),INDIRECT(ADDRESS($E157,COLUMN())),0),0),IF($F157&gt;0,IF(AND(INDIRECT(ADDRESS($F157,44))=0,INDIRECT(ADDRESS($F157,38))="UL"),INDIRECT(ADDRESS($F157,COLUMN())),0),0),IF($G157&gt;0,IF(AND(INDIRECT(ADDRESS($G157,44))=0,INDIRECT(ADDRESS($G157,38))="UL"),INDIRECT(ADDRESS($G157,COLUMN())),0),0),IF($H157&gt;0,IF(AND(INDIRECT(ADDRESS($H157,44))=0,INDIRECT(ADDRESS($H157,38))="UL"),INDIRECT(ADDRESS($H157,COLUMN())),0),0),IF($I157&gt;0,IF(AND(INDIRECT(ADDRESS($I157,44))=0,INDIRECT(ADDRESS($I157,38))="UL"),INDIRECT(ADDRESS($I157,COLUMN())),0),0),IF($J157&gt;0,IF(AND(INDIRECT(ADDRESS($J157,44))=0,INDIRECT(ADDRESS($J157,38))="UL"),INDIRECT(ADDRESS($J157,COLUMN())),0),0),IF($K157&gt;0,IF(AND(INDIRECT(ADDRESS($K157,44))=0,INDIRECT(ADDRESS($K157,38))="UL"),INDIRECT(ADDRESS($K157,COLUMN())),0),0),IF($L157&gt;0,IF(AND(INDIRECT(ADDRESS($L157,44))=0,INDIRECT(ADDRESS($L157,38))="UL"),INDIRECT(ADDRESS($L157,COLUMN())),0),0),IF($M157&gt;0,IF(AND(INDIRECT(ADDRESS($M157,44))=0,INDIRECT(ADDRESS($M157,38))="UL"),INDIRECT(ADDRESS($M157,COLUMN())),0),0))</f>
        <v>0.11851851851851851</v>
      </c>
      <c r="BD157" s="58" cm="1">
        <f t="array" aca="1" ref="BD157" ca="1">SUM(IF($C157&gt;0,IF(AND(INDIRECT(ADDRESS($C157,44))=0,INDIRECT(ADDRESS($C157,38))="UL"),INDIRECT(ADDRESS($C157,COLUMN())),0),0),IF($D157&gt;0,IF(AND(INDIRECT(ADDRESS($D157,44))=0,INDIRECT(ADDRESS($D157,38))="UL"),INDIRECT(ADDRESS($D157,COLUMN())),0),0),IF($E157&gt;0,IF(AND(INDIRECT(ADDRESS($E157,44))=0,INDIRECT(ADDRESS($E157,38))="UL"),INDIRECT(ADDRESS($E157,COLUMN())),0),0),IF($F157&gt;0,IF(AND(INDIRECT(ADDRESS($F157,44))=0,INDIRECT(ADDRESS($F157,38))="UL"),INDIRECT(ADDRESS($F157,COLUMN())),0),0),IF($G157&gt;0,IF(AND(INDIRECT(ADDRESS($G157,44))=0,INDIRECT(ADDRESS($G157,38))="UL"),INDIRECT(ADDRESS($G157,COLUMN())),0),0),IF($H157&gt;0,IF(AND(INDIRECT(ADDRESS($H157,44))=0,INDIRECT(ADDRESS($H157,38))="UL"),INDIRECT(ADDRESS($H157,COLUMN())),0),0),IF($I157&gt;0,IF(AND(INDIRECT(ADDRESS($I157,44))=0,INDIRECT(ADDRESS($I157,38))="UL"),INDIRECT(ADDRESS($I157,COLUMN())),0),0),IF($J157&gt;0,IF(AND(INDIRECT(ADDRESS($J157,44))=0,INDIRECT(ADDRESS($J157,38))="UL"),INDIRECT(ADDRESS($J157,COLUMN())),0),0),IF($K157&gt;0,IF(AND(INDIRECT(ADDRESS($K157,44))=0,INDIRECT(ADDRESS($K157,38))="UL"),INDIRECT(ADDRESS($K157,COLUMN())),0),0),IF($L157&gt;0,IF(AND(INDIRECT(ADDRESS($L157,44))=0,INDIRECT(ADDRESS($L157,38))="UL"),INDIRECT(ADDRESS($L157,COLUMN())),0),0),IF($M157&gt;0,IF(AND(INDIRECT(ADDRESS($M157,44))=0,INDIRECT(ADDRESS($M157,38))="UL"),INDIRECT(ADDRESS($M157,COLUMN())),0),0))</f>
        <v>0.23703703703703702</v>
      </c>
      <c r="BE157" s="57">
        <f t="shared" ca="1" si="105"/>
        <v>0.14814814814814817</v>
      </c>
      <c r="BF157" s="57" cm="1">
        <f t="array" aca="1" ref="BF157" ca="1">SUM(IF($C157&gt;0,IF(INDIRECT(ADDRESS($C157,45))=1,INDIRECT(ADDRESS($C157,52))*INDIRECT(ADDRESS($C157,42))/5,0),0), IF($D157&gt;0,IF(INDIRECT(ADDRESS($D157,45))=1,INDIRECT(ADDRESS($D157,52))*INDIRECT(ADDRESS($D157,42))/5,0),0), IF($E157&gt;0,IF(INDIRECT(ADDRESS($E157,45))=1,INDIRECT(ADDRESS($E157,52))*INDIRECT(ADDRESS($E157,42))/5,0),0), IF($F157&gt;0,IF(INDIRECT(ADDRESS($F157,45))=1,INDIRECT(ADDRESS($F157,52))*INDIRECT(ADDRESS($F157,42))/5,0),0), IF($G157&gt;0,IF(INDIRECT(ADDRESS($G157,45))=1,INDIRECT(ADDRESS($G157,52))*INDIRECT(ADDRESS($G157,42))/5,0),0), IF($H157&gt;0,IF(INDIRECT(ADDRESS($H157,45))=1,INDIRECT(ADDRESS($H157,52))*INDIRECT(ADDRESS($H157,42))/5,0),0)
)*$BF$296/100</f>
        <v>0</v>
      </c>
      <c r="BG157" s="19"/>
      <c r="BH157" s="57" cm="1">
        <f t="array" aca="1" ref="BH157" ca="1">SUM(IF($C157&gt;0,IF(AND(INDIRECT(ADDRESS($C157,44))=0,INDIRECT(ADDRESS($C157,38))&lt;&gt;"UL"),INDIRECT(ADDRESS($C157,COLUMN()-12)),0),0), IF($D157&gt;0,IF(AND(INDIRECT(ADDRESS($D157,44))=0,INDIRECT(ADDRESS($D157,38))&lt;&gt;"UL"),INDIRECT(ADDRESS($D157,COLUMN()-12)),0),0), IF($E157&gt;0,IF(AND(INDIRECT(ADDRESS($E157,44))=0,INDIRECT(ADDRESS($E157,38))&lt;&gt;"UL"),INDIRECT(ADDRESS($E157,COLUMN()-12)),0),0), IF($F157&gt;0,IF(AND(INDIRECT(ADDRESS($F157,44))=0,INDIRECT(ADDRESS($F157,38))&lt;&gt;"UL"),INDIRECT(ADDRESS($F157,COLUMN()-12)),0),0), IF($G157&gt;0,IF(AND(INDIRECT(ADDRESS($G157,44))=0,INDIRECT(ADDRESS($G157,38))&lt;&gt;"UL"),INDIRECT(ADDRESS($G157,COLUMN()-12)),0),0), IF($H157&gt;0,IF(AND(INDIRECT(ADDRESS($H157,44))=0,INDIRECT(ADDRESS($H157,38))&lt;&gt;"UL"),INDIRECT(ADDRESS($H157,COLUMN()-12)),0),0), IF($I157&gt;0,IF(AND(INDIRECT(ADDRESS($I157,44))=0,INDIRECT(ADDRESS($I157,38))&lt;&gt;"UL"),INDIRECT(ADDRESS($I157,COLUMN()-12)),0),0), IF($J157&gt;0,IF(AND(INDIRECT(ADDRESS($J157,44))=0,INDIRECT(ADDRESS($J157,38))&lt;&gt;"UL"),INDIRECT(ADDRESS($J157,COLUMN()-12)),0),0), IF($K157&gt;0,IF(AND(INDIRECT(ADDRESS($K157,44))=0,INDIRECT(ADDRESS($K157,38))&lt;&gt;"UL"),INDIRECT(ADDRESS($K157,COLUMN()-12)),0),0), IF($L157&gt;0,IF(AND(INDIRECT(ADDRESS($L157,44))=0,INDIRECT(ADDRESS($L157,38))&lt;&gt;"UL"),INDIRECT(ADDRESS($L157,COLUMN()-12)),0),0), IF($M157&gt;0,IF(AND(INDIRECT(ADDRESS($M157,44))=0,INDIRECT(ADDRESS($M157,38))&lt;&gt;"UL"),INDIRECT(ADDRESS($M157,COLUMN()-12)),0),0))</f>
        <v>0</v>
      </c>
      <c r="BI157" s="57" cm="1">
        <f t="array" aca="1" ref="BI157" ca="1">SUM(IF($C157&gt;0,IF(AND(INDIRECT(ADDRESS($C157,44))=0,INDIRECT(ADDRESS($C157,38))&lt;&gt;"UL"),INDIRECT(ADDRESS($C157,COLUMN()-12)),0),0), IF($D157&gt;0,IF(AND(INDIRECT(ADDRESS($D157,44))=0,INDIRECT(ADDRESS($D157,38))&lt;&gt;"UL"),INDIRECT(ADDRESS($D157,COLUMN()-12)),0),0), IF($E157&gt;0,IF(AND(INDIRECT(ADDRESS($E157,44))=0,INDIRECT(ADDRESS($E157,38))&lt;&gt;"UL"),INDIRECT(ADDRESS($E157,COLUMN()-12)),0),0), IF($F157&gt;0,IF(AND(INDIRECT(ADDRESS($F157,44))=0,INDIRECT(ADDRESS($F157,38))&lt;&gt;"UL"),INDIRECT(ADDRESS($F157,COLUMN()-12)),0),0), IF($G157&gt;0,IF(AND(INDIRECT(ADDRESS($G157,44))=0,INDIRECT(ADDRESS($G157,38))&lt;&gt;"UL"),INDIRECT(ADDRESS($G157,COLUMN()-12)),0),0), IF($H157&gt;0,IF(AND(INDIRECT(ADDRESS($H157,44))=0,INDIRECT(ADDRESS($H157,38))&lt;&gt;"UL"),INDIRECT(ADDRESS($H157,COLUMN()-12)),0),0), IF($I157&gt;0,IF(AND(INDIRECT(ADDRESS($I157,44))=0,INDIRECT(ADDRESS($I157,38))&lt;&gt;"UL"),INDIRECT(ADDRESS($I157,COLUMN()-12)),0),0), IF($J157&gt;0,IF(AND(INDIRECT(ADDRESS($J157,44))=0,INDIRECT(ADDRESS($J157,38))&lt;&gt;"UL"),INDIRECT(ADDRESS($J157,COLUMN()-12)),0),0), IF($K157&gt;0,IF(AND(INDIRECT(ADDRESS($K157,44))=0,INDIRECT(ADDRESS($K157,38))&lt;&gt;"UL"),INDIRECT(ADDRESS($K157,COLUMN()-12)),0),0), IF($L157&gt;0,IF(AND(INDIRECT(ADDRESS($L157,44))=0,INDIRECT(ADDRESS($L157,38))&lt;&gt;"UL"),INDIRECT(ADDRESS($L157,COLUMN()-12)),0),0), IF($M157&gt;0,IF(AND(INDIRECT(ADDRESS($M157,44))=0,INDIRECT(ADDRESS($M157,38))&lt;&gt;"UL"),INDIRECT(ADDRESS($M157,COLUMN()-12)),0),0))</f>
        <v>0</v>
      </c>
      <c r="BJ157" s="57" cm="1">
        <f t="array" aca="1" ref="BJ157" ca="1">SUM(IF($C157&gt;0,IF(AND(INDIRECT(ADDRESS($C157,44))=0,INDIRECT(ADDRESS($C157,38))&lt;&gt;"UL"),INDIRECT(ADDRESS($C157,COLUMN()-12)),0),0), IF($D157&gt;0,IF(AND(INDIRECT(ADDRESS($D157,44))=0,INDIRECT(ADDRESS($D157,38))&lt;&gt;"UL"),INDIRECT(ADDRESS($D157,COLUMN()-12)),0),0), IF($E157&gt;0,IF(AND(INDIRECT(ADDRESS($E157,44))=0,INDIRECT(ADDRESS($E157,38))&lt;&gt;"UL"),INDIRECT(ADDRESS($E157,COLUMN()-12)),0),0), IF($F157&gt;0,IF(AND(INDIRECT(ADDRESS($F157,44))=0,INDIRECT(ADDRESS($F157,38))&lt;&gt;"UL"),INDIRECT(ADDRESS($F157,COLUMN()-12)),0),0), IF($G157&gt;0,IF(AND(INDIRECT(ADDRESS($G157,44))=0,INDIRECT(ADDRESS($G157,38))&lt;&gt;"UL"),INDIRECT(ADDRESS($G157,COLUMN()-12)),0),0), IF($H157&gt;0,IF(AND(INDIRECT(ADDRESS($H157,44))=0,INDIRECT(ADDRESS($H157,38))&lt;&gt;"UL"),INDIRECT(ADDRESS($H157,COLUMN()-12)),0),0), IF($I157&gt;0,IF(AND(INDIRECT(ADDRESS($I157,44))=0,INDIRECT(ADDRESS($I157,38))&lt;&gt;"UL"),INDIRECT(ADDRESS($I157,COLUMN()-12)),0),0), IF($J157&gt;0,IF(AND(INDIRECT(ADDRESS($J157,44))=0,INDIRECT(ADDRESS($J157,38))&lt;&gt;"UL"),INDIRECT(ADDRESS($J157,COLUMN()-12)),0),0), IF($K157&gt;0,IF(AND(INDIRECT(ADDRESS($K157,44))=0,INDIRECT(ADDRESS($K157,38))&lt;&gt;"UL"),INDIRECT(ADDRESS($K157,COLUMN()-12)),0),0), IF($L157&gt;0,IF(AND(INDIRECT(ADDRESS($L157,44))=0,INDIRECT(ADDRESS($L157,38))&lt;&gt;"UL"),INDIRECT(ADDRESS($L157,COLUMN()-12)),0),0), IF($M157&gt;0,IF(AND(INDIRECT(ADDRESS($M157,44))=0,INDIRECT(ADDRESS($M157,38))&lt;&gt;"UL"),INDIRECT(ADDRESS($M157,COLUMN()-12)),0),0))</f>
        <v>0</v>
      </c>
      <c r="BK157" s="57">
        <f t="shared" ca="1" si="106"/>
        <v>0</v>
      </c>
      <c r="BL157" s="58">
        <f t="shared" ca="1" si="107"/>
        <v>0</v>
      </c>
      <c r="BM157" s="57" cm="1">
        <f t="array" aca="1" ref="BM157" ca="1">SUM(IF($C157&gt;0,IF(AND(INDIRECT(ADDRESS($C157,44))=0,INDIRECT(ADDRESS($C157,38))&lt;&gt;"UL"),INDIRECT(ADDRESS($C157,COLUMN()-12)),0),0), IF($D157&gt;0,IF(AND(INDIRECT(ADDRESS($D157,44))=0,INDIRECT(ADDRESS($D157,38))&lt;&gt;"UL"),INDIRECT(ADDRESS($D157,COLUMN()-12)),0),0), IF($E157&gt;0,IF(AND(INDIRECT(ADDRESS($E157,44))=0,INDIRECT(ADDRESS($E157,38))&lt;&gt;"UL"),INDIRECT(ADDRESS($E157,COLUMN()-12)),0),0), IF($F157&gt;0,IF(AND(INDIRECT(ADDRESS($F157,44))=0,INDIRECT(ADDRESS($F157,38))&lt;&gt;"UL"),INDIRECT(ADDRESS($F157,COLUMN()-12)),0),0), IF($G157&gt;0,IF(AND(INDIRECT(ADDRESS($G157,44))=0,INDIRECT(ADDRESS($G157,38))&lt;&gt;"UL"),INDIRECT(ADDRESS($G157,COLUMN()-12)),0),0), IF($H157&gt;0,IF(AND(INDIRECT(ADDRESS($H157,44))=0,INDIRECT(ADDRESS($H157,38))&lt;&gt;"UL"),INDIRECT(ADDRESS($H157,COLUMN()-12)),0),0), IF($I157&gt;0,IF(AND(INDIRECT(ADDRESS($I157,44))=0,INDIRECT(ADDRESS($I157,38))&lt;&gt;"UL"),INDIRECT(ADDRESS($I157,COLUMN()-12)),0),0), IF($J157&gt;0,IF(AND(INDIRECT(ADDRESS($J157,44))=0,INDIRECT(ADDRESS($J157,38))&lt;&gt;"UL"),INDIRECT(ADDRESS($J157,COLUMN()-12)),0),0), IF($K157&gt;0,IF(AND(INDIRECT(ADDRESS($K157,44))=0,INDIRECT(ADDRESS($K157,38))&lt;&gt;"UL"),INDIRECT(ADDRESS($K157,COLUMN()-11)),0),0), IF($L157&gt;0,IF(AND(INDIRECT(ADDRESS($L157,44))=0,INDIRECT(ADDRESS($L157,38))&lt;&gt;"UL"),INDIRECT(ADDRESS($L157,COLUMN()-11)),0),0), IF($M157&gt;0,IF(AND(INDIRECT(ADDRESS($M157,44))=0,INDIRECT(ADDRESS($M157,38))&lt;&gt;"UL"),INDIRECT(ADDRESS($M157,COLUMN()-11)),0),0))</f>
        <v>0</v>
      </c>
      <c r="BN157" s="57" cm="1">
        <f t="array" aca="1" ref="BN157" ca="1">SUM(IF($C157&gt;0,IF(AND(INDIRECT(ADDRESS($C157,44))=0,INDIRECT(ADDRESS($C157,38))&lt;&gt;"UL"),INDIRECT(ADDRESS($C157,COLUMN()-12)),0),0), IF($D157&gt;0,IF(AND(INDIRECT(ADDRESS($D157,44))=0,INDIRECT(ADDRESS($D157,38))&lt;&gt;"UL"),INDIRECT(ADDRESS($D157,COLUMN()-12)),0),0), IF($E157&gt;0,IF(AND(INDIRECT(ADDRESS($E157,44))=0,INDIRECT(ADDRESS($E157,38))&lt;&gt;"UL"),INDIRECT(ADDRESS($E157,COLUMN()-12)),0),0), IF($F157&gt;0,IF(AND(INDIRECT(ADDRESS($F157,44))=0,INDIRECT(ADDRESS($F157,38))&lt;&gt;"UL"),INDIRECT(ADDRESS($F157,COLUMN()-12)),0),0), IF($G157&gt;0,IF(AND(INDIRECT(ADDRESS($G157,44))=0,INDIRECT(ADDRESS($G157,38))&lt;&gt;"UL"),INDIRECT(ADDRESS($G157,COLUMN()-12)),0),0), IF($H157&gt;0,IF(AND(INDIRECT(ADDRESS($H157,44))=0,INDIRECT(ADDRESS($H157,38))&lt;&gt;"UL"),INDIRECT(ADDRESS($H157,COLUMN()-12)),0),0), IF($I157&gt;0,IF(AND(INDIRECT(ADDRESS($I157,44))=0,INDIRECT(ADDRESS($I157,38))&lt;&gt;"UL"),INDIRECT(ADDRESS($I157,COLUMN()-12)),0),0), IF($J157&gt;0,IF(AND(INDIRECT(ADDRESS($J157,44))=0,INDIRECT(ADDRESS($J157,38))&lt;&gt;"UL"),INDIRECT(ADDRESS($J157,COLUMN()-12)),0),0), IF($K157&gt;0,IF(AND(INDIRECT(ADDRESS($K157,44))=0,INDIRECT(ADDRESS($K157,38))&lt;&gt;"UL"),INDIRECT(ADDRESS($K157,COLUMN()-11)),0),0), IF($L157&gt;0,IF(AND(INDIRECT(ADDRESS($L157,44))=0,INDIRECT(ADDRESS($L157,38))&lt;&gt;"UL"),INDIRECT(ADDRESS($L157,COLUMN()-11)),0),0), IF($M157&gt;0,IF(AND(INDIRECT(ADDRESS($M157,44))=0,INDIRECT(ADDRESS($M157,38))&lt;&gt;"UL"),INDIRECT(ADDRESS($M157,COLUMN()-11)),0),0))</f>
        <v>0</v>
      </c>
      <c r="BO157" s="57" cm="1">
        <f t="array" aca="1" ref="BO157" ca="1">SUM(IF($C157&gt;0,IF(AND(INDIRECT(ADDRESS($C157,44))=0,INDIRECT(ADDRESS($C157,38))&lt;&gt;"UL"),INDIRECT(ADDRESS($C157,COLUMN()-12)),0),0), IF($D157&gt;0,IF(AND(INDIRECT(ADDRESS($D157,44))=0,INDIRECT(ADDRESS($D157,38))&lt;&gt;"UL"),INDIRECT(ADDRESS($D157,COLUMN()-12)),0),0), IF($E157&gt;0,IF(AND(INDIRECT(ADDRESS($E157,44))=0,INDIRECT(ADDRESS($E157,38))&lt;&gt;"UL"),INDIRECT(ADDRESS($E157,COLUMN()-12)),0),0), IF($F157&gt;0,IF(AND(INDIRECT(ADDRESS($F157,44))=0,INDIRECT(ADDRESS($F157,38))&lt;&gt;"UL"),INDIRECT(ADDRESS($F157,COLUMN()-12)),0),0), IF($G157&gt;0,IF(AND(INDIRECT(ADDRESS($G157,44))=0,INDIRECT(ADDRESS($G157,38))&lt;&gt;"UL"),INDIRECT(ADDRESS($G157,COLUMN()-12)),0),0), IF($H157&gt;0,IF(AND(INDIRECT(ADDRESS($H157,44))=0,INDIRECT(ADDRESS($H157,38))&lt;&gt;"UL"),INDIRECT(ADDRESS($H157,COLUMN()-12)),0),0), IF($I157&gt;0,IF(AND(INDIRECT(ADDRESS($I157,44))=0,INDIRECT(ADDRESS($I157,38))&lt;&gt;"UL"),INDIRECT(ADDRESS($I157,COLUMN()-12)),0),0), IF($J157&gt;0,IF(AND(INDIRECT(ADDRESS($J157,44))=0,INDIRECT(ADDRESS($J157,38))&lt;&gt;"UL"),INDIRECT(ADDRESS($J157,COLUMN()-12)),0),0), IF($K157&gt;0,IF(AND(INDIRECT(ADDRESS($K157,44))=0,INDIRECT(ADDRESS($K157,38))&lt;&gt;"UL"),INDIRECT(ADDRESS($K157,COLUMN()-11)),0),0), IF($L157&gt;0,IF(AND(INDIRECT(ADDRESS($L157,44))=0,INDIRECT(ADDRESS($L157,38))&lt;&gt;"UL"),INDIRECT(ADDRESS($L157,COLUMN()-11)),0),0), IF($M157&gt;0,IF(AND(INDIRECT(ADDRESS($M157,44))=0,INDIRECT(ADDRESS($M157,38))&lt;&gt;"UL"),INDIRECT(ADDRESS($M157,COLUMN()-11)),0),0))</f>
        <v>0</v>
      </c>
      <c r="BP157" s="57" cm="1">
        <f t="array" aca="1" ref="BP157" ca="1">SUM(IF($C157&gt;0,IF(AND(INDIRECT(ADDRESS($C157,44))=0,INDIRECT(ADDRESS($C157,38))&lt;&gt;"UL"),INDIRECT(ADDRESS($C157,COLUMN()-12)),0),0), IF($D157&gt;0,IF(AND(INDIRECT(ADDRESS($D157,44))=0,INDIRECT(ADDRESS($D157,38))&lt;&gt;"UL"),INDIRECT(ADDRESS($D157,COLUMN()-12)),0),0), IF($E157&gt;0,IF(AND(INDIRECT(ADDRESS($E157,44))=0,INDIRECT(ADDRESS($E157,38))&lt;&gt;"UL"),INDIRECT(ADDRESS($E157,COLUMN()-12)),0),0), IF($F157&gt;0,IF(AND(INDIRECT(ADDRESS($F157,44))=0,INDIRECT(ADDRESS($F157,38))&lt;&gt;"UL"),INDIRECT(ADDRESS($F157,COLUMN()-12)),0),0), IF($G157&gt;0,IF(AND(INDIRECT(ADDRESS($G157,44))=0,INDIRECT(ADDRESS($G157,38))&lt;&gt;"UL"),INDIRECT(ADDRESS($G157,COLUMN()-12)),0),0), IF($H157&gt;0,IF(AND(INDIRECT(ADDRESS($H157,44))=0,INDIRECT(ADDRESS($H157,38))&lt;&gt;"UL"),INDIRECT(ADDRESS($H157,COLUMN()-12)),0),0), IF($I157&gt;0,IF(AND(INDIRECT(ADDRESS($I157,44))=0,INDIRECT(ADDRESS($I157,38))&lt;&gt;"UL"),INDIRECT(ADDRESS($I157,COLUMN()-12)),0),0), IF($J157&gt;0,IF(AND(INDIRECT(ADDRESS($J157,44))=0,INDIRECT(ADDRESS($J157,38))&lt;&gt;"UL"),INDIRECT(ADDRESS($J157,COLUMN()-12)),0),0), IF($K157&gt;0,IF(AND(INDIRECT(ADDRESS($K157,44))=0,INDIRECT(ADDRESS($K157,38))&lt;&gt;"UL"),INDIRECT(ADDRESS($K157,COLUMN()-11)),0),0), IF($L157&gt;0,IF(AND(INDIRECT(ADDRESS($L157,44))=0,INDIRECT(ADDRESS($L157,38))&lt;&gt;"UL"),INDIRECT(ADDRESS($L157,COLUMN()-11)),0),0), IF($M157&gt;0,IF(AND(INDIRECT(ADDRESS($M157,44))=0,INDIRECT(ADDRESS($M157,38))&lt;&gt;"UL"),INDIRECT(ADDRESS($M157,COLUMN()-11)),0),0))</f>
        <v>0</v>
      </c>
      <c r="BQ157" s="57">
        <f t="shared" ca="1" si="108"/>
        <v>0</v>
      </c>
      <c r="BR157" s="161">
        <f t="shared" ca="1" si="109"/>
        <v>82.187066186508389</v>
      </c>
      <c r="BS157" s="56"/>
      <c r="BT157" s="56">
        <f t="shared" ca="1" si="110"/>
        <v>1.4538911544376445</v>
      </c>
      <c r="BU157" s="56">
        <f t="shared" ca="1" si="111"/>
        <v>6.3212658888593246E-2</v>
      </c>
      <c r="BV157" s="57" t="s">
        <v>33</v>
      </c>
      <c r="BW157" s="57" cm="1">
        <f t="array" aca="1" ref="BW157" ca="1">SUM(IF($C157&gt;0,IF(AND(INDIRECT(ADDRESS($C157,44))=0,INDIRECT(ADDRESS($C157,38))="UL",ISERROR(SEARCH("Rear",INDIRECT(ADDRESS($C157,33)))),ISERROR(SEARCH("Side",INDIRECT(ADDRESS($C157,33))))),INDIRECT(ADDRESS($C157,COLUMN())),0),0),IF($D157&gt;0,IF(AND(INDIRECT(ADDRESS($D157,44))=0,INDIRECT(ADDRESS($D157,38))="UL",ISERROR(SEARCH("Rear",INDIRECT(ADDRESS($D157,33)))),ISERROR(SEARCH("Side",INDIRECT(ADDRESS($D157,33))))),INDIRECT(ADDRESS($D157,COLUMN())),0),0),IF($E157&gt;0,IF(AND(INDIRECT(ADDRESS($E157,44))=0,INDIRECT(ADDRESS($E157,38))="UL",ISERROR(SEARCH("Rear",INDIRECT(ADDRESS($E157,33)))),ISERROR(SEARCH("Side",INDIRECT(ADDRESS($E157,33))))),INDIRECT(ADDRESS($E157,COLUMN())),0),0),IF($F157&gt;0,IF(AND(INDIRECT(ADDRESS($F157,44))=0,INDIRECT(ADDRESS($F157,38))="UL",ISERROR(SEARCH("Rear",INDIRECT(ADDRESS($F157,33)))),ISERROR(SEARCH("Side",INDIRECT(ADDRESS($F157,33))))),INDIRECT(ADDRESS($F157,COLUMN())),0),0),IF($G157&gt;0,IF(AND(INDIRECT(ADDRESS($G157,44))=0,INDIRECT(ADDRESS($G157,38))="UL",ISERROR(SEARCH("Rear",INDIRECT(ADDRESS($G157,33)))),ISERROR(SEARCH("Side",INDIRECT(ADDRESS($G157,33))))),INDIRECT(ADDRESS($G157,COLUMN())),0),0),IF($H157&gt;0,IF(AND(INDIRECT(ADDRESS($H157,44))=0,INDIRECT(ADDRESS($H157,38))="UL",ISERROR(SEARCH("Rear",INDIRECT(ADDRESS($H157,33)))),ISERROR(SEARCH("Side",INDIRECT(ADDRESS($H157,33))))),INDIRECT(ADDRESS($H157,COLUMN())),0),0),IF($I157&gt;0,IF(AND(INDIRECT(ADDRESS($I157,44))=0,INDIRECT(ADDRESS($I157,38))="UL",ISERROR(SEARCH("Rear",INDIRECT(ADDRESS($I157,33)))),ISERROR(SEARCH("Side",INDIRECT(ADDRESS($I157,33))))),INDIRECT(ADDRESS($I157,COLUMN())),0),0),IF($J157&gt;0,IF(AND(INDIRECT(ADDRESS($J157,44))=0,INDIRECT(ADDRESS($J157,38))="UL",ISERROR(SEARCH("Rear",INDIRECT(ADDRESS($J157,33)))),ISERROR(SEARCH("Side",INDIRECT(ADDRESS($J157,33))))),INDIRECT(ADDRESS($J157,COLUMN())),0),0),IF($K157&gt;0,IF(AND(INDIRECT(ADDRESS($K157,44))=0,INDIRECT(ADDRESS($K157,38))="UL",ISERROR(SEARCH("Rear",INDIRECT(ADDRESS($K157,33)))),ISERROR(SEARCH("Side",INDIRECT(ADDRESS($K157,33))))),INDIRECT(ADDRESS($K157,COLUMN())),0),0),IF($L157&gt;0,IF(AND(INDIRECT(ADDRESS($L157,44))=0,INDIRECT(ADDRESS($L157,38))="UL",ISERROR(SEARCH("Rear",INDIRECT(ADDRESS($L157,33)))),ISERROR(SEARCH("Side",INDIRECT(ADDRESS($L157,33))))),INDIRECT(ADDRESS($L157,COLUMN())),0),0),IF($M157&gt;0,IF(AND(INDIRECT(ADDRESS($M157,44))=0,INDIRECT(ADDRESS($M157,38))="UL",ISERROR(SEARCH("Rear",INDIRECT(ADDRESS($M157,33)))),ISERROR(SEARCH("Side",INDIRECT(ADDRESS($M157,33))))),INDIRECT(ADDRESS($M157,COLUMN())),0),0))</f>
        <v>0.33333333333333331</v>
      </c>
      <c r="BX157" s="57">
        <f t="shared" ca="1" si="112"/>
        <v>0.44444444444444442</v>
      </c>
      <c r="BY157" s="57" cm="1">
        <f t="array" aca="1" ref="BY157" ca="1">SUM(IF($C157&gt;0,IF(AND(INDIRECT(ADDRESS($C157,44))=0,INDIRECT(ADDRESS($C157,38))="UL"),INDIRECT(ADDRESS($C157,COLUMN())),0),0),IF($D157&gt;0,IF(AND(INDIRECT(ADDRESS($D157,44))=0,INDIRECT(ADDRESS($D157,38))="UL"),INDIRECT(ADDRESS($D157,COLUMN())),0),0),IF($E157&gt;0,IF(AND(INDIRECT(ADDRESS($E157,44))=0,INDIRECT(ADDRESS($E157,38))="UL"),INDIRECT(ADDRESS($E157,COLUMN())),0),0),IF($F157&gt;0,IF(AND(INDIRECT(ADDRESS($F157,44))=0,INDIRECT(ADDRESS($F157,38))="UL"),INDIRECT(ADDRESS($F157,COLUMN())),0),0),IF($G157&gt;0,IF(AND(INDIRECT(ADDRESS($G157,44))=0,INDIRECT(ADDRESS($G157,38))="UL"),INDIRECT(ADDRESS($G157,COLUMN())),0),0),IF($H157&gt;0,IF(AND(INDIRECT(ADDRESS($H157,44))=0,INDIRECT(ADDRESS($H157,38))="UL"),INDIRECT(ADDRESS($H157,COLUMN())),0),0),IF($I157&gt;0,IF(AND(INDIRECT(ADDRESS($I157,44))=0,INDIRECT(ADDRESS($I157,38))="UL"),INDIRECT(ADDRESS($I157,COLUMN())),0),0),IF($J157&gt;0,IF(AND(INDIRECT(ADDRESS($J157,44))=0,INDIRECT(ADDRESS($J157,38))="UL"),INDIRECT(ADDRESS($J157,COLUMN())),0),0),IF($K157&gt;0,IF(AND(INDIRECT(ADDRESS($K157,44))=0,INDIRECT(ADDRESS($K157,38))="UL"),INDIRECT(ADDRESS($K157,COLUMN())),0),0),IF($L157&gt;0,IF(AND(INDIRECT(ADDRESS($L157,44))=0,INDIRECT(ADDRESS($L157,38))="UL"),INDIRECT(ADDRESS($L157,COLUMN())),0),0),IF($M157&gt;0,IF(AND(INDIRECT(ADDRESS($M157,44))=0,INDIRECT(ADDRESS($M157,38))="UL"),INDIRECT(ADDRESS($M157,COLUMN())),0),0))</f>
        <v>0.1111111111111111</v>
      </c>
      <c r="BZ157" s="57" cm="1">
        <f t="array" aca="1" ref="BZ157" ca="1">SUM(IF($C157&gt;0,IF(AND(INDIRECT(ADDRESS($C157,44))=0,INDIRECT(ADDRESS($C157,38))="UL"),INDIRECT(ADDRESS($C157,COLUMN())),0),0),IF($D157&gt;0,IF(AND(INDIRECT(ADDRESS($D157,44))=0,INDIRECT(ADDRESS($D157,38))="UL"),INDIRECT(ADDRESS($D157,COLUMN())),0),0),IF($E157&gt;0,IF(AND(INDIRECT(ADDRESS($E157,44))=0,INDIRECT(ADDRESS($E157,38))="UL"),INDIRECT(ADDRESS($E157,COLUMN())),0),0),IF($F157&gt;0,IF(AND(INDIRECT(ADDRESS($F157,44))=0,INDIRECT(ADDRESS($F157,38))="UL"),INDIRECT(ADDRESS($F157,COLUMN())),0),0),IF($G157&gt;0,IF(AND(INDIRECT(ADDRESS($G157,44))=0,INDIRECT(ADDRESS($G157,38))="UL"),INDIRECT(ADDRESS($G157,COLUMN())),0),0),IF($H157&gt;0,IF(AND(INDIRECT(ADDRESS($H157,44))=0,INDIRECT(ADDRESS($H157,38))="UL"),INDIRECT(ADDRESS($H157,COLUMN())),0),0),IF($I157&gt;0,IF(AND(INDIRECT(ADDRESS($I157,44))=0,INDIRECT(ADDRESS($I157,38))="UL"),INDIRECT(ADDRESS($I157,COLUMN())),0),0),IF($J157&gt;0,IF(AND(INDIRECT(ADDRESS($J157,44))=0,INDIRECT(ADDRESS($J157,38))="UL"),INDIRECT(ADDRESS($J157,COLUMN())),0),0),IF($K157&gt;0,IF(AND(INDIRECT(ADDRESS($K157,44))=0,INDIRECT(ADDRESS($K157,38))="UL"),INDIRECT(ADDRESS($K157,COLUMN())),0),0),IF($L157&gt;0,IF(AND(INDIRECT(ADDRESS($L157,44))=0,INDIRECT(ADDRESS($L157,38))="UL"),INDIRECT(ADDRESS($L157,COLUMN())),0),0),IF($M157&gt;0,IF(AND(INDIRECT(ADDRESS($M157,44))=0,INDIRECT(ADDRESS($M157,38))="UL"),INDIRECT(ADDRESS($M157,COLUMN())),0),0))</f>
        <v>0.14814814814814814</v>
      </c>
      <c r="CA157" s="57">
        <f t="shared" ca="1" si="113"/>
        <v>0.1111111111111111</v>
      </c>
      <c r="CB157" s="57" cm="1">
        <f t="array" aca="1" ref="CB157" ca="1">SUM(IF($C157&gt;0,IF(AND(INDIRECT(ADDRESS($C157,44))=0,INDIRECT(ADDRESS($C157,38))&lt;&gt;"UL"),INDIRECT(ADDRESS($C157,COLUMN())),0),0),IF($D157&gt;0,IF(AND(INDIRECT(ADDRESS($D157,44))=0,INDIRECT(ADDRESS($D157,38))&lt;&gt;"UL"),INDIRECT(ADDRESS($D157,COLUMN())),0),0),IF($E157&gt;0,IF(AND(INDIRECT(ADDRESS($E157,44))=0,INDIRECT(ADDRESS($E157,38))&lt;&gt;"UL"),INDIRECT(ADDRESS($E157,COLUMN())),0),0),IF($F157&gt;0,IF(AND(INDIRECT(ADDRESS($F157,44))=0,INDIRECT(ADDRESS($F157,38))&lt;&gt;"UL"),INDIRECT(ADDRESS($F157,COLUMN())),0),0),IF($G157&gt;0,IF(AND(INDIRECT(ADDRESS($G157,44))=0,INDIRECT(ADDRESS($G157,38))&lt;&gt;"UL"),INDIRECT(ADDRESS($G157,COLUMN())),0),0),IF($H157&gt;0,IF(AND(INDIRECT(ADDRESS($H157,44))=0,INDIRECT(ADDRESS($H157,38))&lt;&gt;"UL"),INDIRECT(ADDRESS($H157,COLUMN())),0),0),IF($I157&gt;0,IF(AND(INDIRECT(ADDRESS($I157,44))=0,INDIRECT(ADDRESS($I157,38))&lt;&gt;"UL"),INDIRECT(ADDRESS($I157,COLUMN())),0),0),IF($J157&gt;0,IF(AND(INDIRECT(ADDRESS($J157,44))=0,INDIRECT(ADDRESS($J157,38))&lt;&gt;"UL"),INDIRECT(ADDRESS($J157,COLUMN())),0),0),IF($K157&gt;0,IF(AND(INDIRECT(ADDRESS($K157,44))=0,INDIRECT(ADDRESS($K157,38))&lt;&gt;"UL"),INDIRECT(ADDRESS($K157,COLUMN())),0),0),IF($L157&gt;0,IF(AND(INDIRECT(ADDRESS($L157,44))=0,INDIRECT(ADDRESS($L157,38))&lt;&gt;"UL"),INDIRECT(ADDRESS($L157,COLUMN())),0),0),IF($M157&gt;0,IF(AND(INDIRECT(ADDRESS($M157,44))=0,INDIRECT(ADDRESS($M157,38))&lt;&gt;"UL"),INDIRECT(ADDRESS($M157,COLUMN())),0),0))</f>
        <v>0</v>
      </c>
      <c r="CC157" s="57">
        <f t="shared" ca="1" si="114"/>
        <v>0</v>
      </c>
      <c r="CD157" s="57" cm="1">
        <f t="array" aca="1" ref="CD157" ca="1">SUM(IF($C157&gt;0,IF(AND(INDIRECT(ADDRESS($C157,44))=0,INDIRECT(ADDRESS($C157,38))&lt;&gt;"UL"),INDIRECT(ADDRESS($C157,COLUMN())),0),0),IF($D157&gt;0,IF(AND(INDIRECT(ADDRESS($D157,44))=0,INDIRECT(ADDRESS($D157,38))&lt;&gt;"UL"),INDIRECT(ADDRESS($D157,COLUMN())),0),0),IF($E157&gt;0,IF(AND(INDIRECT(ADDRESS($E157,44))=0,INDIRECT(ADDRESS($E157,38))&lt;&gt;"UL"),INDIRECT(ADDRESS($E157,COLUMN())),0),0),IF($F157&gt;0,IF(AND(INDIRECT(ADDRESS($F157,44))=0,INDIRECT(ADDRESS($F157,38))&lt;&gt;"UL"),INDIRECT(ADDRESS($F157,COLUMN())),0),0),IF($G157&gt;0,IF(AND(INDIRECT(ADDRESS($G157,44))=0,INDIRECT(ADDRESS($G157,38))&lt;&gt;"UL"),INDIRECT(ADDRESS($G157,COLUMN())),0),0),IF($H157&gt;0,IF(AND(INDIRECT(ADDRESS($H157,44))=0,INDIRECT(ADDRESS($H157,38))&lt;&gt;"UL"),INDIRECT(ADDRESS($H157,COLUMN())),0),0),IF($I157&gt;0,IF(AND(INDIRECT(ADDRESS($I157,44))=0,INDIRECT(ADDRESS($I157,38))&lt;&gt;"UL"),INDIRECT(ADDRESS($I157,COLUMN())),0),0),IF($J157&gt;0,IF(AND(INDIRECT(ADDRESS($J157,44))=0,INDIRECT(ADDRESS($J157,38))&lt;&gt;"UL"),INDIRECT(ADDRESS($J157,COLUMN())),0),0),IF($K157&gt;0,IF(AND(INDIRECT(ADDRESS($K157,44))=0,INDIRECT(ADDRESS($K157,38))&lt;&gt;"UL"),INDIRECT(ADDRESS($K157,COLUMN())),0),0),IF($L157&gt;0,IF(AND(INDIRECT(ADDRESS($L157,44))=0,INDIRECT(ADDRESS($L157,38))&lt;&gt;"UL"),INDIRECT(ADDRESS($L157,COLUMN())),0),0),IF($M157&gt;0,IF(AND(INDIRECT(ADDRESS($M157,44))=0,INDIRECT(ADDRESS($M157,38))&lt;&gt;"UL"),INDIRECT(ADDRESS($M157,COLUMN())),0),0))</f>
        <v>0</v>
      </c>
      <c r="CE157" s="57" cm="1">
        <f t="array" aca="1" ref="CE157" ca="1">SUM(IF($C157&gt;0,IF(AND(INDIRECT(ADDRESS($C157,44))=0,INDIRECT(ADDRESS($C157,38))&lt;&gt;"UL"),INDIRECT(ADDRESS($C157,COLUMN())),0),0),IF($D157&gt;0,IF(AND(INDIRECT(ADDRESS($D157,44))=0,INDIRECT(ADDRESS($D157,38))&lt;&gt;"UL"),INDIRECT(ADDRESS($D157,COLUMN())),0),0),IF($E157&gt;0,IF(AND(INDIRECT(ADDRESS($E157,44))=0,INDIRECT(ADDRESS($E157,38))&lt;&gt;"UL"),INDIRECT(ADDRESS($E157,COLUMN())),0),0),IF($F157&gt;0,IF(AND(INDIRECT(ADDRESS($F157,44))=0,INDIRECT(ADDRESS($F157,38))&lt;&gt;"UL"),INDIRECT(ADDRESS($F157,COLUMN())),0),0),IF($G157&gt;0,IF(AND(INDIRECT(ADDRESS($G157,44))=0,INDIRECT(ADDRESS($G157,38))&lt;&gt;"UL"),INDIRECT(ADDRESS($G157,COLUMN())),0),0),IF($H157&gt;0,IF(AND(INDIRECT(ADDRESS($H157,44))=0,INDIRECT(ADDRESS($H157,38))&lt;&gt;"UL"),INDIRECT(ADDRESS($H157,COLUMN())),0),0),IF($I157&gt;0,IF(AND(INDIRECT(ADDRESS($I157,44))=0,INDIRECT(ADDRESS($I157,38))&lt;&gt;"UL"),INDIRECT(ADDRESS($I157,COLUMN())),0),0),IF($J157&gt;0,IF(AND(INDIRECT(ADDRESS($J157,44))=0,INDIRECT(ADDRESS($J157,38))&lt;&gt;"UL"),INDIRECT(ADDRESS($J157,COLUMN())),0),0),IF($K157&gt;0,IF(AND(INDIRECT(ADDRESS($K157,44))=0,INDIRECT(ADDRESS($K157,38))&lt;&gt;"UL"),INDIRECT(ADDRESS($K157,COLUMN())),0),0),IF($L157&gt;0,IF(AND(INDIRECT(ADDRESS($L157,44))=0,INDIRECT(ADDRESS($L157,38))&lt;&gt;"UL"),INDIRECT(ADDRESS($L157,COLUMN())),0),0),IF($M157&gt;0,IF(AND(INDIRECT(ADDRESS($M157,44))=0,INDIRECT(ADDRESS($M157,38))&lt;&gt;"UL"),INDIRECT(ADDRESS($M157,COLUMN())),0),0))</f>
        <v>0</v>
      </c>
      <c r="CF157" s="57">
        <f t="shared" ca="1" si="115"/>
        <v>0</v>
      </c>
      <c r="CG157" s="57">
        <f t="shared" ca="1" si="116"/>
        <v>0.9702885590005571</v>
      </c>
      <c r="CH157" s="57">
        <f t="shared" ca="1" si="117"/>
        <v>4.2186459086980745E-2</v>
      </c>
      <c r="CI157" s="19">
        <f t="shared" ca="1" si="118"/>
        <v>17.96469969848393</v>
      </c>
      <c r="CJ157" s="19"/>
      <c r="CK157" s="57" cm="1">
        <f t="array" aca="1" ref="CK157" ca="1">IF(AU157="S", SUM(IF($C157&gt;0,IF(INDIRECT(ADDRESS($C157,43))&lt;&gt;1,INDIRECT(ADDRESS($C157,48)),0),0), IF($D157&gt;0,IF(INDIRECT(ADDRESS($D157,43))&lt;&gt;1,INDIRECT(ADDRESS($D157,48)),0),0), IF($E157&gt;0,IF(INDIRECT(ADDRESS($E157,43))&lt;&gt;1,INDIRECT(ADDRESS($E157,48)),0),0), IF($F157&gt;0,IF(INDIRECT(ADDRESS($F157,43))&lt;&gt;1,INDIRECT(ADDRESS($F157,48)),0),0), IF($G157&gt;0,IF(INDIRECT(ADDRESS($G157,43))&lt;&gt;1,INDIRECT(ADDRESS($G157,48)),0),0), IF($H157&gt;0,IF(INDIRECT(ADDRESS($H157,43))&lt;&gt;1,INDIRECT(ADDRESS($H157,48)),0),0), IF($I157&gt;0,IF(INDIRECT(ADDRESS($I157,43))&lt;&gt;1,INDIRECT(ADDRESS($I157,48)),0),0), IF($J157&gt;0,IF(INDIRECT(ADDRESS($J157,43))&lt;&gt;1,INDIRECT(ADDRESS($J157,48)),0),0), IF($K157&gt;0,IF(INDIRECT(ADDRESS($K157,43))&lt;&gt;1,INDIRECT(ADDRESS($K157,48)),0),0), IF($L157&gt;0,IF(INDIRECT(ADDRESS($L157,43))&lt;&gt;1,INDIRECT(ADDRESS($L157,48)),0),0), IF($M157&gt;0,IF(INDIRECT(ADDRESS($M157,43))&lt;&gt;1,INDIRECT(ADDRESS($M157,48)),0),0)), IF(AU157="L",SUM(IF($C157&gt;0,IF(INDIRECT(ADDRESS($C157,43))&lt;&gt;1,INDIRECT(ADDRESS($C157,50)),0),0), IF($D157&gt;0,IF(INDIRECT(ADDRESS($D157,43))&lt;&gt;1,INDIRECT(ADDRESS($D157,50)),0),0), IF($E157&gt;0,IF(INDIRECT(ADDRESS($E157,43))&lt;&gt;1,INDIRECT(ADDRESS($E157,50)),0),0), IF($F157&gt;0,IF(INDIRECT(ADDRESS($F157,43))&lt;&gt;1,INDIRECT(ADDRESS($F157,50)),0),0), IF($G157&gt;0,IF(INDIRECT(ADDRESS($G157,43))&lt;&gt;1,INDIRECT(ADDRESS($G157,50)),0),0), IF($G157&gt;0,IF(INDIRECT(ADDRESS($G157,43))&lt;&gt;1,INDIRECT(ADDRESS($G157,50)),0),0), IF($H157&gt;0,IF(INDIRECT(ADDRESS($H157,43))&lt;&gt;1,INDIRECT(ADDRESS($H157,50)),0),0), IF($I157&gt;0,IF(INDIRECT(ADDRESS($I157,43))&lt;&gt;1,INDIRECT(ADDRESS($I157,50)),0),0), IF($J157&gt;0,IF(INDIRECT(ADDRESS($J157,43))&lt;&gt;1,INDIRECT(ADDRESS($J157,50)),0),0), IF($K157&gt;0,IF(INDIRECT(ADDRESS($K157,43))&lt;&gt;1,INDIRECT(ADDRESS($K157,50)),0),0), IF($L157&gt;0,IF(INDIRECT(ADDRESS($L157,43))&lt;&gt;1,INDIRECT(ADDRESS($L157,50)),0),0), IF($M157&gt;0,IF(INDIRECT(ADDRESS($M157,43))&lt;&gt;1,INDIRECT(ADDRESS($M157,50)),0),0)), SUM(IF($C157&gt;0,IF(INDIRECT(ADDRESS($C157,43))&lt;&gt;1,INDIRECT(ADDRESS($C157,49)),0),0), IF($D157&gt;0,IF(INDIRECT(ADDRESS($D157,43))&lt;&gt;1,INDIRECT(ADDRESS($D157,49)),0),0), IF($E157&gt;0,IF(INDIRECT(ADDRESS($E157,43))&lt;&gt;1,INDIRECT(ADDRESS($E157,49)),0),0), IF($F157&gt;0,IF(INDIRECT(ADDRESS($F157,43))&lt;&gt;1,INDIRECT(ADDRESS($F157,49)),0),0), IF($G157&gt;0,IF(INDIRECT(ADDRESS($G157,43))&lt;&gt;1,INDIRECT(ADDRESS($G157,49)),0),0), IF($G157&gt;0,IF(INDIRECT(ADDRESS($G157,43))&lt;&gt;1,INDIRECT(ADDRESS($G157,49)),0),0), IF($H157&gt;0,IF(INDIRECT(ADDRESS($H157,43))&lt;&gt;1,INDIRECT(ADDRESS($H157,49)),0),0), IF($I157&gt;0,IF(INDIRECT(ADDRESS($I157,43))&lt;&gt;1,INDIRECT(ADDRESS($I157,49)),0),0), IF($J157&gt;0,IF(INDIRECT(ADDRESS($J157,43))&lt;&gt;1,INDIRECT(ADDRESS($J157,49)),0),0), IF($K157&gt;0,IF(INDIRECT(ADDRESS($K157,43))&lt;&gt;1,INDIRECT(ADDRESS($K157,49)),0),0), IF($L157&gt;0,IF(INDIRECT(ADDRESS($L157,43))&lt;&gt;1,INDIRECT(ADDRESS($L157,49)),0),0), IF($M157&gt;0,IF(INDIRECT(ADDRESS($M157,43))&lt;&gt;1,INDIRECT(ADDRESS($M157,49)),0),0))))</f>
        <v>0.66666666666666663</v>
      </c>
      <c r="CL157" s="57" cm="1">
        <f t="array" aca="1" ref="CL157" ca="1">SUM(IF($C157&gt;0,IF(INDIRECT(ADDRESS($C157,44))=1,INDIRECT(ADDRESS($C157,90)),0),0), IF($D157&gt;0,IF(INDIRECT(ADDRESS($D157,44))=1,INDIRECT(ADDRESS($D157,90)),0),0), IF($E157&gt;0,IF(INDIRECT(ADDRESS($E157,44))=1,INDIRECT(ADDRESS($E157,90)),0),0), IF($F157&gt;0,IF(INDIRECT(ADDRESS($F157,44))=1,INDIRECT(ADDRESS($F157,90)),0),0), IF($G157&gt;0,IF(INDIRECT(ADDRESS($G157,44))=1,INDIRECT(ADDRESS($G157,90)),0),0), IF($H157&gt;0,IF(INDIRECT(ADDRESS($H157,44))=1,INDIRECT(ADDRESS($H157,90)),0),0), IF($I157&gt;0,IF(INDIRECT(ADDRESS($I157,44))=1,INDIRECT(ADDRESS($I157,90)),0),0), IF($J157&gt;0,IF(INDIRECT(ADDRESS($J157,44))=1,INDIRECT(ADDRESS($J157,90)),0),0), IF($K157&gt;0,IF(INDIRECT(ADDRESS($K157,44))=1,INDIRECT(ADDRESS($K157,90)),0),0), IF($L157&gt;0,IF(INDIRECT(ADDRESS($L157,44))=1,INDIRECT(ADDRESS($L157,90)),0),0), IF($M157&gt;0,IF(INDIRECT(ADDRESS($M157,44))=1,INDIRECT(ADDRESS($M157,90)),0),0))</f>
        <v>0</v>
      </c>
      <c r="CM157" s="56">
        <f t="shared" ca="1" si="119"/>
        <v>0.46536122341335678</v>
      </c>
      <c r="CN157" s="1"/>
    </row>
    <row r="158" spans="1:92" x14ac:dyDescent="0.25">
      <c r="A158" s="52" t="s">
        <v>232</v>
      </c>
      <c r="B158" s="67">
        <v>107</v>
      </c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>
        <f ca="1">SUM(INDIRECT(ADDRESS(B158,COLUMN())),IF(C158&gt;0,INDIRECT(ADDRESS(C158,COLUMN())),0),IF(D158&gt;0,INDIRECT(ADDRESS(D158,COLUMN())),0),IF(E158&gt;0,INDIRECT(ADDRESS(E158,COLUMN())),0),IF(F158&gt;0,INDIRECT(ADDRESS(F158,COLUMN())),0),IF(G158&gt;0,INDIRECT(ADDRESS(G158,COLUMN())),0),IF(H158&gt;0,INDIRECT(ADDRESS(H158,COLUMN())),0),IF(I158&gt;0,INDIRECT(ADDRESS(I158,COLUMN())),0),IF(J158&gt;0,INDIRECT(ADDRESS(J158,COLUMN())),0),IF(K158&gt;0,INDIRECT(ADDRESS(K158,COLUMN())),0),IF(L158&gt;0,INDIRECT(ADDRESS(L158,COLUMN())),0),IF(M158&gt;0,INDIRECT(ADDRESS(M158,COLUMN())),0))</f>
        <v>10</v>
      </c>
      <c r="O158" s="67" t="str" cm="1">
        <f t="array" aca="1" ref="O158" ca="1">INDIRECT(ADDRESS($B158,COLUMN()))</f>
        <v>Scout</v>
      </c>
      <c r="P158" s="67" cm="1">
        <f t="array" aca="1" ref="P158" ca="1">INDIRECT(ADDRESS($B158,COLUMN()))</f>
        <v>2</v>
      </c>
      <c r="Q158" s="67" cm="1">
        <f t="array" aca="1" ref="Q158" ca="1">INDIRECT(ADDRESS($B158,COLUMN()))</f>
        <v>3</v>
      </c>
      <c r="R158" s="67" cm="1">
        <f t="array" aca="1" ref="R158" ca="1">INDIRECT(ADDRESS($B158,COLUMN()))</f>
        <v>6</v>
      </c>
      <c r="S158" s="67" cm="1">
        <f t="array" aca="1" ref="S158" ca="1">INDIRECT(ADDRESS($B158,COLUMN()))</f>
        <v>2</v>
      </c>
      <c r="T158" s="67" t="str" cm="1">
        <f t="array" aca="1" ref="T158" ca="1">INDIRECT(ADDRESS($B158,COLUMN()))</f>
        <v>1-6</v>
      </c>
      <c r="U158" s="67" cm="1">
        <f t="array" aca="1" ref="U158" ca="1">INDIRECT(ADDRESS($B158,COLUMN()))</f>
        <v>6</v>
      </c>
      <c r="V158" s="67" cm="1">
        <f t="array" aca="1" ref="V158" ca="1">INDIRECT(ADDRESS($B158,COLUMN()))</f>
        <v>0</v>
      </c>
      <c r="W158" s="67" cm="1">
        <f t="array" aca="1" ref="W158" ca="1">INDIRECT(ADDRESS($B158,COLUMN()))</f>
        <v>3</v>
      </c>
      <c r="X158" s="67" cm="1">
        <f t="array" aca="1" ref="X158" ca="1">INDIRECT(ADDRESS($B158,COLUMN()))</f>
        <v>6</v>
      </c>
      <c r="Y158" s="67" cm="1">
        <f t="array" aca="1" ref="Y158" ca="1">INDIRECT(ADDRESS($B158,COLUMN()))</f>
        <v>1</v>
      </c>
      <c r="Z158" s="67" cm="1">
        <f t="array" aca="1" ref="Z158" ca="1">INDIRECT(ADDRESS($B158,COLUMN()))</f>
        <v>5</v>
      </c>
      <c r="AA158" s="52" t="str" cm="1">
        <f t="array" aca="1" ref="AA158" ca="1">INDIRECT(ADDRESS($B158,COLUMN()))</f>
        <v>Jump Troops, Rocket Boosters, Valuable Cargo</v>
      </c>
      <c r="AB158" s="56">
        <f t="shared" ca="1" si="100"/>
        <v>0.81310470322619488</v>
      </c>
      <c r="AC158" s="56">
        <f t="shared" ca="1" si="101"/>
        <v>2.036323910381967</v>
      </c>
      <c r="AD158" s="56">
        <f t="shared" ca="1" si="102"/>
        <v>3.5414328876208123</v>
      </c>
      <c r="AF158" s="67"/>
      <c r="AG158" s="67"/>
      <c r="AH158" s="67"/>
      <c r="AI158" s="53"/>
      <c r="AJ158" s="67"/>
      <c r="AK158" s="67"/>
      <c r="AL158" s="67"/>
      <c r="AM158" s="67"/>
      <c r="AN158" s="54"/>
      <c r="AO158" s="54"/>
      <c r="AP158" s="53"/>
      <c r="AQ158" s="53"/>
      <c r="AR158" s="53"/>
      <c r="AS158" s="53"/>
      <c r="AT158" s="52"/>
      <c r="AU158" s="54"/>
      <c r="AV158" s="57" cm="1">
        <f t="array" aca="1" ref="AV158" ca="1">SUM(IF($C158&gt;0,IF(AND(INDIRECT(ADDRESS($C158,44))=0,INDIRECT(ADDRESS($C158,38))="UL",ISERROR(SEARCH("Rear",INDIRECT(ADDRESS($C158,33)))),ISERROR(SEARCH("Side",INDIRECT(ADDRESS($C158,33))))),INDIRECT(ADDRESS($C158,COLUMN())),0),0),IF($D158&gt;0,IF(AND(INDIRECT(ADDRESS($D158,44))=0,INDIRECT(ADDRESS($D158,38))="UL",ISERROR(SEARCH("Rear",INDIRECT(ADDRESS($D158,33)))),ISERROR(SEARCH("Side",INDIRECT(ADDRESS($D158,33))))),INDIRECT(ADDRESS($D158,COLUMN())),0),0),IF($E158&gt;0,IF(AND(INDIRECT(ADDRESS($E158,44))=0,INDIRECT(ADDRESS($E158,38))="UL",ISERROR(SEARCH("Rear",INDIRECT(ADDRESS($E158,33)))),ISERROR(SEARCH("Side",INDIRECT(ADDRESS($E158,33))))),INDIRECT(ADDRESS($E158,COLUMN())),0),0),IF($F158&gt;0,IF(AND(INDIRECT(ADDRESS($F158,44))=0,INDIRECT(ADDRESS($F158,38))="UL",ISERROR(SEARCH("Rear",INDIRECT(ADDRESS($F158,33)))),ISERROR(SEARCH("Side",INDIRECT(ADDRESS($F158,33))))),INDIRECT(ADDRESS($F158,COLUMN())),0),0),IF($G158&gt;0,IF(AND(INDIRECT(ADDRESS($G158,44))=0,INDIRECT(ADDRESS($G158,38))="UL",ISERROR(SEARCH("Rear",INDIRECT(ADDRESS($G158,33)))),ISERROR(SEARCH("Side",INDIRECT(ADDRESS($G158,33))))),INDIRECT(ADDRESS($G158,COLUMN())),0),0),IF($H158&gt;0,IF(AND(INDIRECT(ADDRESS($H158,44))=0,INDIRECT(ADDRESS($H158,38))="UL",ISERROR(SEARCH("Rear",INDIRECT(ADDRESS($H158,33)))),ISERROR(SEARCH("Side",INDIRECT(ADDRESS($H158,33))))),INDIRECT(ADDRESS($H158,COLUMN())),0),0),IF($I158&gt;0,IF(AND(INDIRECT(ADDRESS($I158,44))=0,INDIRECT(ADDRESS($I158,38))="UL",ISERROR(SEARCH("Rear",INDIRECT(ADDRESS($I158,33)))),ISERROR(SEARCH("Side",INDIRECT(ADDRESS($I158,33))))),INDIRECT(ADDRESS($I158,COLUMN())),0),0),IF($J158&gt;0,IF(AND(INDIRECT(ADDRESS($J158,44))=0,INDIRECT(ADDRESS($J158,38))="UL",ISERROR(SEARCH("Rear",INDIRECT(ADDRESS($J158,33)))),ISERROR(SEARCH("Side",INDIRECT(ADDRESS($J158,33))))),INDIRECT(ADDRESS($J158,COLUMN())),0),0),IF($K158&gt;0,IF(AND(INDIRECT(ADDRESS($K158,44))=0,INDIRECT(ADDRESS($K158,38))="UL",ISERROR(SEARCH("Rear",INDIRECT(ADDRESS($K158,33)))),ISERROR(SEARCH("Side",INDIRECT(ADDRESS($K158,33))))),INDIRECT(ADDRESS($K158,COLUMN())),0),0),IF($L158&gt;0,IF(AND(INDIRECT(ADDRESS($L158,44))=0,INDIRECT(ADDRESS($L158,38))="UL",ISERROR(SEARCH("Rear",INDIRECT(ADDRESS($L158,33)))),ISERROR(SEARCH("Side",INDIRECT(ADDRESS($L158,33))))),INDIRECT(ADDRESS($L158,COLUMN())),0),0),IF($M158&gt;0,IF(AND(INDIRECT(ADDRESS($M158,44))=0,INDIRECT(ADDRESS($M158,38))="UL",ISERROR(SEARCH("Rear",INDIRECT(ADDRESS($M158,33)))),ISERROR(SEARCH("Side",INDIRECT(ADDRESS($M158,33))))),INDIRECT(ADDRESS($M158,COLUMN())),0),0))</f>
        <v>0</v>
      </c>
      <c r="AW158" s="57" cm="1">
        <f t="array" aca="1" ref="AW158" ca="1">SUM(IF($C158&gt;0,IF(AND(INDIRECT(ADDRESS($C158,44))=0,INDIRECT(ADDRESS($C158,38))="UL",ISERROR(SEARCH("Rear",INDIRECT(ADDRESS($C158,33)))),ISERROR(SEARCH("Side",INDIRECT(ADDRESS($C158,33))))),INDIRECT(ADDRESS($C158,COLUMN())),0),0),IF($D158&gt;0,IF(AND(INDIRECT(ADDRESS($D158,44))=0,INDIRECT(ADDRESS($D158,38))="UL",ISERROR(SEARCH("Rear",INDIRECT(ADDRESS($D158,33)))),ISERROR(SEARCH("Side",INDIRECT(ADDRESS($D158,33))))),INDIRECT(ADDRESS($D158,COLUMN())),0),0),IF($E158&gt;0,IF(AND(INDIRECT(ADDRESS($E158,44))=0,INDIRECT(ADDRESS($E158,38))="UL",ISERROR(SEARCH("Rear",INDIRECT(ADDRESS($E158,33)))),ISERROR(SEARCH("Side",INDIRECT(ADDRESS($E158,33))))),INDIRECT(ADDRESS($E158,COLUMN())),0),0),IF($F158&gt;0,IF(AND(INDIRECT(ADDRESS($F158,44))=0,INDIRECT(ADDRESS($F158,38))="UL",ISERROR(SEARCH("Rear",INDIRECT(ADDRESS($F158,33)))),ISERROR(SEARCH("Side",INDIRECT(ADDRESS($F158,33))))),INDIRECT(ADDRESS($F158,COLUMN())),0),0),IF($G158&gt;0,IF(AND(INDIRECT(ADDRESS($G158,44))=0,INDIRECT(ADDRESS($G158,38))="UL",ISERROR(SEARCH("Rear",INDIRECT(ADDRESS($G158,33)))),ISERROR(SEARCH("Side",INDIRECT(ADDRESS($G158,33))))),INDIRECT(ADDRESS($G158,COLUMN())),0),0),IF($H158&gt;0,IF(AND(INDIRECT(ADDRESS($H158,44))=0,INDIRECT(ADDRESS($H158,38))="UL",ISERROR(SEARCH("Rear",INDIRECT(ADDRESS($H158,33)))),ISERROR(SEARCH("Side",INDIRECT(ADDRESS($H158,33))))),INDIRECT(ADDRESS($H158,COLUMN())),0),0),IF($I158&gt;0,IF(AND(INDIRECT(ADDRESS($I158,44))=0,INDIRECT(ADDRESS($I158,38))="UL",ISERROR(SEARCH("Rear",INDIRECT(ADDRESS($I158,33)))),ISERROR(SEARCH("Side",INDIRECT(ADDRESS($I158,33))))),INDIRECT(ADDRESS($I158,COLUMN())),0),0),IF($J158&gt;0,IF(AND(INDIRECT(ADDRESS($J158,44))=0,INDIRECT(ADDRESS($J158,38))="UL",ISERROR(SEARCH("Rear",INDIRECT(ADDRESS($J158,33)))),ISERROR(SEARCH("Side",INDIRECT(ADDRESS($J158,33))))),INDIRECT(ADDRESS($J158,COLUMN())),0),0),IF($K158&gt;0,IF(AND(INDIRECT(ADDRESS($K158,44))=0,INDIRECT(ADDRESS($K158,38))="UL",ISERROR(SEARCH("Rear",INDIRECT(ADDRESS($K158,33)))),ISERROR(SEARCH("Side",INDIRECT(ADDRESS($K158,33))))),INDIRECT(ADDRESS($K158,COLUMN())),0),0),IF($L158&gt;0,IF(AND(INDIRECT(ADDRESS($L158,44))=0,INDIRECT(ADDRESS($L158,38))="UL",ISERROR(SEARCH("Rear",INDIRECT(ADDRESS($L158,33)))),ISERROR(SEARCH("Side",INDIRECT(ADDRESS($L158,33))))),INDIRECT(ADDRESS($L158,COLUMN())),0),0),IF($M158&gt;0,IF(AND(INDIRECT(ADDRESS($M158,44))=0,INDIRECT(ADDRESS($M158,38))="UL",ISERROR(SEARCH("Rear",INDIRECT(ADDRESS($M158,33)))),ISERROR(SEARCH("Side",INDIRECT(ADDRESS($M158,33))))),INDIRECT(ADDRESS($M158,COLUMN())),0),0))</f>
        <v>0</v>
      </c>
      <c r="AX158" s="57" cm="1">
        <f t="array" aca="1" ref="AX158" ca="1">SUM(IF($C158&gt;0,IF(AND(INDIRECT(ADDRESS($C158,44))=0,INDIRECT(ADDRESS($C158,38))="UL",ISERROR(SEARCH("Rear",INDIRECT(ADDRESS($C158,33)))),ISERROR(SEARCH("Side",INDIRECT(ADDRESS($C158,33))))),INDIRECT(ADDRESS($C158,COLUMN())),0),0),IF($D158&gt;0,IF(AND(INDIRECT(ADDRESS($D158,44))=0,INDIRECT(ADDRESS($D158,38))="UL",ISERROR(SEARCH("Rear",INDIRECT(ADDRESS($D158,33)))),ISERROR(SEARCH("Side",INDIRECT(ADDRESS($D158,33))))),INDIRECT(ADDRESS($D158,COLUMN())),0),0),IF($E158&gt;0,IF(AND(INDIRECT(ADDRESS($E158,44))=0,INDIRECT(ADDRESS($E158,38))="UL",ISERROR(SEARCH("Rear",INDIRECT(ADDRESS($E158,33)))),ISERROR(SEARCH("Side",INDIRECT(ADDRESS($E158,33))))),INDIRECT(ADDRESS($E158,COLUMN())),0),0),IF($F158&gt;0,IF(AND(INDIRECT(ADDRESS($F158,44))=0,INDIRECT(ADDRESS($F158,38))="UL",ISERROR(SEARCH("Rear",INDIRECT(ADDRESS($F158,33)))),ISERROR(SEARCH("Side",INDIRECT(ADDRESS($F158,33))))),INDIRECT(ADDRESS($F158,COLUMN())),0),0),IF($G158&gt;0,IF(AND(INDIRECT(ADDRESS($G158,44))=0,INDIRECT(ADDRESS($G158,38))="UL",ISERROR(SEARCH("Rear",INDIRECT(ADDRESS($G158,33)))),ISERROR(SEARCH("Side",INDIRECT(ADDRESS($G158,33))))),INDIRECT(ADDRESS($G158,COLUMN())),0),0),IF($H158&gt;0,IF(AND(INDIRECT(ADDRESS($H158,44))=0,INDIRECT(ADDRESS($H158,38))="UL",ISERROR(SEARCH("Rear",INDIRECT(ADDRESS($H158,33)))),ISERROR(SEARCH("Side",INDIRECT(ADDRESS($H158,33))))),INDIRECT(ADDRESS($H158,COLUMN())),0),0),IF($I158&gt;0,IF(AND(INDIRECT(ADDRESS($I158,44))=0,INDIRECT(ADDRESS($I158,38))="UL",ISERROR(SEARCH("Rear",INDIRECT(ADDRESS($I158,33)))),ISERROR(SEARCH("Side",INDIRECT(ADDRESS($I158,33))))),INDIRECT(ADDRESS($I158,COLUMN())),0),0),IF($J158&gt;0,IF(AND(INDIRECT(ADDRESS($J158,44))=0,INDIRECT(ADDRESS($J158,38))="UL",ISERROR(SEARCH("Rear",INDIRECT(ADDRESS($J158,33)))),ISERROR(SEARCH("Side",INDIRECT(ADDRESS($J158,33))))),INDIRECT(ADDRESS($J158,COLUMN())),0),0),IF($K158&gt;0,IF(AND(INDIRECT(ADDRESS($K158,44))=0,INDIRECT(ADDRESS($K158,38))="UL",ISERROR(SEARCH("Rear",INDIRECT(ADDRESS($K158,33)))),ISERROR(SEARCH("Side",INDIRECT(ADDRESS($K158,33))))),INDIRECT(ADDRESS($K158,COLUMN())),0),0),IF($L158&gt;0,IF(AND(INDIRECT(ADDRESS($L158,44))=0,INDIRECT(ADDRESS($L158,38))="UL",ISERROR(SEARCH("Rear",INDIRECT(ADDRESS($L158,33)))),ISERROR(SEARCH("Side",INDIRECT(ADDRESS($L158,33))))),INDIRECT(ADDRESS($L158,COLUMN())),0),0),IF($M158&gt;0,IF(AND(INDIRECT(ADDRESS($M158,44))=0,INDIRECT(ADDRESS($M158,38))="UL",ISERROR(SEARCH("Rear",INDIRECT(ADDRESS($M158,33)))),ISERROR(SEARCH("Side",INDIRECT(ADDRESS($M158,33))))),INDIRECT(ADDRESS($M158,COLUMN())),0),0))</f>
        <v>0</v>
      </c>
      <c r="AY158" s="58">
        <f t="shared" ca="1" si="103"/>
        <v>0</v>
      </c>
      <c r="AZ158" s="58">
        <f t="shared" ca="1" si="104"/>
        <v>0</v>
      </c>
      <c r="BA158" s="58" cm="1">
        <f t="array" aca="1" ref="BA158" ca="1">SUM(IF($C158&gt;0,IF(AND(INDIRECT(ADDRESS($C158,44))=0,INDIRECT(ADDRESS($C158,38))="UL"),INDIRECT(ADDRESS($C158,COLUMN())),0),0),IF($D158&gt;0,IF(AND(INDIRECT(ADDRESS($D158,44))=0,INDIRECT(ADDRESS($D158,38))="UL"),INDIRECT(ADDRESS($D158,COLUMN())),0),0),IF($E158&gt;0,IF(AND(INDIRECT(ADDRESS($E158,44))=0,INDIRECT(ADDRESS($E158,38))="UL"),INDIRECT(ADDRESS($E158,COLUMN())),0),0),IF($F158&gt;0,IF(AND(INDIRECT(ADDRESS($F158,44))=0,INDIRECT(ADDRESS($F158,38))="UL"),INDIRECT(ADDRESS($F158,COLUMN())),0),0),IF($G158&gt;0,IF(AND(INDIRECT(ADDRESS($G158,44))=0,INDIRECT(ADDRESS($G158,38))="UL"),INDIRECT(ADDRESS($G158,COLUMN())),0),0),IF($H158&gt;0,IF(AND(INDIRECT(ADDRESS($H158,44))=0,INDIRECT(ADDRESS($H158,38))="UL"),INDIRECT(ADDRESS($H158,COLUMN())),0),0),IF($I158&gt;0,IF(AND(INDIRECT(ADDRESS($I158,44))=0,INDIRECT(ADDRESS($I158,38))="UL"),INDIRECT(ADDRESS($I158,COLUMN())),0),0),IF($J158&gt;0,IF(AND(INDIRECT(ADDRESS($J158,44))=0,INDIRECT(ADDRESS($J158,38))="UL"),INDIRECT(ADDRESS($J158,COLUMN())),0),0),IF($K158&gt;0,IF(AND(INDIRECT(ADDRESS($K158,44))=0,INDIRECT(ADDRESS($K158,38))="UL"),INDIRECT(ADDRESS($K158,COLUMN())),0),0),IF($L158&gt;0,IF(AND(INDIRECT(ADDRESS($L158,44))=0,INDIRECT(ADDRESS($L158,38))="UL"),INDIRECT(ADDRESS($L158,COLUMN())),0),0),IF($M158&gt;0,IF(AND(INDIRECT(ADDRESS($M158,44))=0,INDIRECT(ADDRESS($M158,38))="UL"),INDIRECT(ADDRESS($M158,COLUMN())),0),0))</f>
        <v>0</v>
      </c>
      <c r="BB158" s="58" cm="1">
        <f t="array" aca="1" ref="BB158" ca="1">SUM(IF($C158&gt;0,IF(AND(INDIRECT(ADDRESS($C158,44))=0,INDIRECT(ADDRESS($C158,38))="UL"),INDIRECT(ADDRESS($C158,COLUMN())),0),0),IF($D158&gt;0,IF(AND(INDIRECT(ADDRESS($D158,44))=0,INDIRECT(ADDRESS($D158,38))="UL"),INDIRECT(ADDRESS($D158,COLUMN())),0),0),IF($E158&gt;0,IF(AND(INDIRECT(ADDRESS($E158,44))=0,INDIRECT(ADDRESS($E158,38))="UL"),INDIRECT(ADDRESS($E158,COLUMN())),0),0),IF($F158&gt;0,IF(AND(INDIRECT(ADDRESS($F158,44))=0,INDIRECT(ADDRESS($F158,38))="UL"),INDIRECT(ADDRESS($F158,COLUMN())),0),0),IF($G158&gt;0,IF(AND(INDIRECT(ADDRESS($G158,44))=0,INDIRECT(ADDRESS($G158,38))="UL"),INDIRECT(ADDRESS($G158,COLUMN())),0),0),IF($H158&gt;0,IF(AND(INDIRECT(ADDRESS($H158,44))=0,INDIRECT(ADDRESS($H158,38))="UL"),INDIRECT(ADDRESS($H158,COLUMN())),0),0),IF($I158&gt;0,IF(AND(INDIRECT(ADDRESS($I158,44))=0,INDIRECT(ADDRESS($I158,38))="UL"),INDIRECT(ADDRESS($I158,COLUMN())),0),0),IF($J158&gt;0,IF(AND(INDIRECT(ADDRESS($J158,44))=0,INDIRECT(ADDRESS($J158,38))="UL"),INDIRECT(ADDRESS($J158,COLUMN())),0),0),IF($K158&gt;0,IF(AND(INDIRECT(ADDRESS($K158,44))=0,INDIRECT(ADDRESS($K158,38))="UL"),INDIRECT(ADDRESS($K158,COLUMN())),0),0),IF($L158&gt;0,IF(AND(INDIRECT(ADDRESS($L158,44))=0,INDIRECT(ADDRESS($L158,38))="UL"),INDIRECT(ADDRESS($L158,COLUMN())),0),0),IF($M158&gt;0,IF(AND(INDIRECT(ADDRESS($M158,44))=0,INDIRECT(ADDRESS($M158,38))="UL"),INDIRECT(ADDRESS($M158,COLUMN())),0),0))</f>
        <v>0</v>
      </c>
      <c r="BC158" s="58" cm="1">
        <f t="array" aca="1" ref="BC158" ca="1">SUM(IF($C158&gt;0,IF(AND(INDIRECT(ADDRESS($C158,44))=0,INDIRECT(ADDRESS($C158,38))="UL"),INDIRECT(ADDRESS($C158,COLUMN())),0),0),IF($D158&gt;0,IF(AND(INDIRECT(ADDRESS($D158,44))=0,INDIRECT(ADDRESS($D158,38))="UL"),INDIRECT(ADDRESS($D158,COLUMN())),0),0),IF($E158&gt;0,IF(AND(INDIRECT(ADDRESS($E158,44))=0,INDIRECT(ADDRESS($E158,38))="UL"),INDIRECT(ADDRESS($E158,COLUMN())),0),0),IF($F158&gt;0,IF(AND(INDIRECT(ADDRESS($F158,44))=0,INDIRECT(ADDRESS($F158,38))="UL"),INDIRECT(ADDRESS($F158,COLUMN())),0),0),IF($G158&gt;0,IF(AND(INDIRECT(ADDRESS($G158,44))=0,INDIRECT(ADDRESS($G158,38))="UL"),INDIRECT(ADDRESS($G158,COLUMN())),0),0),IF($H158&gt;0,IF(AND(INDIRECT(ADDRESS($H158,44))=0,INDIRECT(ADDRESS($H158,38))="UL"),INDIRECT(ADDRESS($H158,COLUMN())),0),0),IF($I158&gt;0,IF(AND(INDIRECT(ADDRESS($I158,44))=0,INDIRECT(ADDRESS($I158,38))="UL"),INDIRECT(ADDRESS($I158,COLUMN())),0),0),IF($J158&gt;0,IF(AND(INDIRECT(ADDRESS($J158,44))=0,INDIRECT(ADDRESS($J158,38))="UL"),INDIRECT(ADDRESS($J158,COLUMN())),0),0),IF($K158&gt;0,IF(AND(INDIRECT(ADDRESS($K158,44))=0,INDIRECT(ADDRESS($K158,38))="UL"),INDIRECT(ADDRESS($K158,COLUMN())),0),0),IF($L158&gt;0,IF(AND(INDIRECT(ADDRESS($L158,44))=0,INDIRECT(ADDRESS($L158,38))="UL"),INDIRECT(ADDRESS($L158,COLUMN())),0),0),IF($M158&gt;0,IF(AND(INDIRECT(ADDRESS($M158,44))=0,INDIRECT(ADDRESS($M158,38))="UL"),INDIRECT(ADDRESS($M158,COLUMN())),0),0))</f>
        <v>0</v>
      </c>
      <c r="BD158" s="58" cm="1">
        <f t="array" aca="1" ref="BD158" ca="1">SUM(IF($C158&gt;0,IF(AND(INDIRECT(ADDRESS($C158,44))=0,INDIRECT(ADDRESS($C158,38))="UL"),INDIRECT(ADDRESS($C158,COLUMN())),0),0),IF($D158&gt;0,IF(AND(INDIRECT(ADDRESS($D158,44))=0,INDIRECT(ADDRESS($D158,38))="UL"),INDIRECT(ADDRESS($D158,COLUMN())),0),0),IF($E158&gt;0,IF(AND(INDIRECT(ADDRESS($E158,44))=0,INDIRECT(ADDRESS($E158,38))="UL"),INDIRECT(ADDRESS($E158,COLUMN())),0),0),IF($F158&gt;0,IF(AND(INDIRECT(ADDRESS($F158,44))=0,INDIRECT(ADDRESS($F158,38))="UL"),INDIRECT(ADDRESS($F158,COLUMN())),0),0),IF($G158&gt;0,IF(AND(INDIRECT(ADDRESS($G158,44))=0,INDIRECT(ADDRESS($G158,38))="UL"),INDIRECT(ADDRESS($G158,COLUMN())),0),0),IF($H158&gt;0,IF(AND(INDIRECT(ADDRESS($H158,44))=0,INDIRECT(ADDRESS($H158,38))="UL"),INDIRECT(ADDRESS($H158,COLUMN())),0),0),IF($I158&gt;0,IF(AND(INDIRECT(ADDRESS($I158,44))=0,INDIRECT(ADDRESS($I158,38))="UL"),INDIRECT(ADDRESS($I158,COLUMN())),0),0),IF($J158&gt;0,IF(AND(INDIRECT(ADDRESS($J158,44))=0,INDIRECT(ADDRESS($J158,38))="UL"),INDIRECT(ADDRESS($J158,COLUMN())),0),0),IF($K158&gt;0,IF(AND(INDIRECT(ADDRESS($K158,44))=0,INDIRECT(ADDRESS($K158,38))="UL"),INDIRECT(ADDRESS($K158,COLUMN())),0),0),IF($L158&gt;0,IF(AND(INDIRECT(ADDRESS($L158,44))=0,INDIRECT(ADDRESS($L158,38))="UL"),INDIRECT(ADDRESS($L158,COLUMN())),0),0),IF($M158&gt;0,IF(AND(INDIRECT(ADDRESS($M158,44))=0,INDIRECT(ADDRESS($M158,38))="UL"),INDIRECT(ADDRESS($M158,COLUMN())),0),0))</f>
        <v>0</v>
      </c>
      <c r="BE158" s="57">
        <f t="shared" ca="1" si="105"/>
        <v>0</v>
      </c>
      <c r="BF158" s="57" cm="1">
        <f t="array" aca="1" ref="BF158" ca="1">SUM(IF($C158&gt;0,IF(INDIRECT(ADDRESS($C158,45))=1,INDIRECT(ADDRESS($C158,52))*INDIRECT(ADDRESS($C158,42))/5,0),0), IF($D158&gt;0,IF(INDIRECT(ADDRESS($D158,45))=1,INDIRECT(ADDRESS($D158,52))*INDIRECT(ADDRESS($D158,42))/5,0),0), IF($E158&gt;0,IF(INDIRECT(ADDRESS($E158,45))=1,INDIRECT(ADDRESS($E158,52))*INDIRECT(ADDRESS($E158,42))/5,0),0), IF($F158&gt;0,IF(INDIRECT(ADDRESS($F158,45))=1,INDIRECT(ADDRESS($F158,52))*INDIRECT(ADDRESS($F158,42))/5,0),0), IF($G158&gt;0,IF(INDIRECT(ADDRESS($G158,45))=1,INDIRECT(ADDRESS($G158,52))*INDIRECT(ADDRESS($G158,42))/5,0),0), IF($H158&gt;0,IF(INDIRECT(ADDRESS($H158,45))=1,INDIRECT(ADDRESS($H158,52))*INDIRECT(ADDRESS($H158,42))/5,0),0)
)*$BF$296/100</f>
        <v>0</v>
      </c>
      <c r="BG158" s="19"/>
      <c r="BH158" s="57" cm="1">
        <f t="array" aca="1" ref="BH158" ca="1">SUM(IF($C158&gt;0,IF(AND(INDIRECT(ADDRESS($C158,44))=0,INDIRECT(ADDRESS($C158,38))&lt;&gt;"UL"),INDIRECT(ADDRESS($C158,COLUMN()-12)),0),0), IF($D158&gt;0,IF(AND(INDIRECT(ADDRESS($D158,44))=0,INDIRECT(ADDRESS($D158,38))&lt;&gt;"UL"),INDIRECT(ADDRESS($D158,COLUMN()-12)),0),0), IF($E158&gt;0,IF(AND(INDIRECT(ADDRESS($E158,44))=0,INDIRECT(ADDRESS($E158,38))&lt;&gt;"UL"),INDIRECT(ADDRESS($E158,COLUMN()-12)),0),0), IF($F158&gt;0,IF(AND(INDIRECT(ADDRESS($F158,44))=0,INDIRECT(ADDRESS($F158,38))&lt;&gt;"UL"),INDIRECT(ADDRESS($F158,COLUMN()-12)),0),0), IF($G158&gt;0,IF(AND(INDIRECT(ADDRESS($G158,44))=0,INDIRECT(ADDRESS($G158,38))&lt;&gt;"UL"),INDIRECT(ADDRESS($G158,COLUMN()-12)),0),0), IF($H158&gt;0,IF(AND(INDIRECT(ADDRESS($H158,44))=0,INDIRECT(ADDRESS($H158,38))&lt;&gt;"UL"),INDIRECT(ADDRESS($H158,COLUMN()-12)),0),0), IF($I158&gt;0,IF(AND(INDIRECT(ADDRESS($I158,44))=0,INDIRECT(ADDRESS($I158,38))&lt;&gt;"UL"),INDIRECT(ADDRESS($I158,COLUMN()-12)),0),0), IF($J158&gt;0,IF(AND(INDIRECT(ADDRESS($J158,44))=0,INDIRECT(ADDRESS($J158,38))&lt;&gt;"UL"),INDIRECT(ADDRESS($J158,COLUMN()-12)),0),0), IF($K158&gt;0,IF(AND(INDIRECT(ADDRESS($K158,44))=0,INDIRECT(ADDRESS($K158,38))&lt;&gt;"UL"),INDIRECT(ADDRESS($K158,COLUMN()-12)),0),0), IF($L158&gt;0,IF(AND(INDIRECT(ADDRESS($L158,44))=0,INDIRECT(ADDRESS($L158,38))&lt;&gt;"UL"),INDIRECT(ADDRESS($L158,COLUMN()-12)),0),0), IF($M158&gt;0,IF(AND(INDIRECT(ADDRESS($M158,44))=0,INDIRECT(ADDRESS($M158,38))&lt;&gt;"UL"),INDIRECT(ADDRESS($M158,COLUMN()-12)),0),0))</f>
        <v>0</v>
      </c>
      <c r="BI158" s="57" cm="1">
        <f t="array" aca="1" ref="BI158" ca="1">SUM(IF($C158&gt;0,IF(AND(INDIRECT(ADDRESS($C158,44))=0,INDIRECT(ADDRESS($C158,38))&lt;&gt;"UL"),INDIRECT(ADDRESS($C158,COLUMN()-12)),0),0), IF($D158&gt;0,IF(AND(INDIRECT(ADDRESS($D158,44))=0,INDIRECT(ADDRESS($D158,38))&lt;&gt;"UL"),INDIRECT(ADDRESS($D158,COLUMN()-12)),0),0), IF($E158&gt;0,IF(AND(INDIRECT(ADDRESS($E158,44))=0,INDIRECT(ADDRESS($E158,38))&lt;&gt;"UL"),INDIRECT(ADDRESS($E158,COLUMN()-12)),0),0), IF($F158&gt;0,IF(AND(INDIRECT(ADDRESS($F158,44))=0,INDIRECT(ADDRESS($F158,38))&lt;&gt;"UL"),INDIRECT(ADDRESS($F158,COLUMN()-12)),0),0), IF($G158&gt;0,IF(AND(INDIRECT(ADDRESS($G158,44))=0,INDIRECT(ADDRESS($G158,38))&lt;&gt;"UL"),INDIRECT(ADDRESS($G158,COLUMN()-12)),0),0), IF($H158&gt;0,IF(AND(INDIRECT(ADDRESS($H158,44))=0,INDIRECT(ADDRESS($H158,38))&lt;&gt;"UL"),INDIRECT(ADDRESS($H158,COLUMN()-12)),0),0), IF($I158&gt;0,IF(AND(INDIRECT(ADDRESS($I158,44))=0,INDIRECT(ADDRESS($I158,38))&lt;&gt;"UL"),INDIRECT(ADDRESS($I158,COLUMN()-12)),0),0), IF($J158&gt;0,IF(AND(INDIRECT(ADDRESS($J158,44))=0,INDIRECT(ADDRESS($J158,38))&lt;&gt;"UL"),INDIRECT(ADDRESS($J158,COLUMN()-12)),0),0), IF($K158&gt;0,IF(AND(INDIRECT(ADDRESS($K158,44))=0,INDIRECT(ADDRESS($K158,38))&lt;&gt;"UL"),INDIRECT(ADDRESS($K158,COLUMN()-12)),0),0), IF($L158&gt;0,IF(AND(INDIRECT(ADDRESS($L158,44))=0,INDIRECT(ADDRESS($L158,38))&lt;&gt;"UL"),INDIRECT(ADDRESS($L158,COLUMN()-12)),0),0), IF($M158&gt;0,IF(AND(INDIRECT(ADDRESS($M158,44))=0,INDIRECT(ADDRESS($M158,38))&lt;&gt;"UL"),INDIRECT(ADDRESS($M158,COLUMN()-12)),0),0))</f>
        <v>0</v>
      </c>
      <c r="BJ158" s="57" cm="1">
        <f t="array" aca="1" ref="BJ158" ca="1">SUM(IF($C158&gt;0,IF(AND(INDIRECT(ADDRESS($C158,44))=0,INDIRECT(ADDRESS($C158,38))&lt;&gt;"UL"),INDIRECT(ADDRESS($C158,COLUMN()-12)),0),0), IF($D158&gt;0,IF(AND(INDIRECT(ADDRESS($D158,44))=0,INDIRECT(ADDRESS($D158,38))&lt;&gt;"UL"),INDIRECT(ADDRESS($D158,COLUMN()-12)),0),0), IF($E158&gt;0,IF(AND(INDIRECT(ADDRESS($E158,44))=0,INDIRECT(ADDRESS($E158,38))&lt;&gt;"UL"),INDIRECT(ADDRESS($E158,COLUMN()-12)),0),0), IF($F158&gt;0,IF(AND(INDIRECT(ADDRESS($F158,44))=0,INDIRECT(ADDRESS($F158,38))&lt;&gt;"UL"),INDIRECT(ADDRESS($F158,COLUMN()-12)),0),0), IF($G158&gt;0,IF(AND(INDIRECT(ADDRESS($G158,44))=0,INDIRECT(ADDRESS($G158,38))&lt;&gt;"UL"),INDIRECT(ADDRESS($G158,COLUMN()-12)),0),0), IF($H158&gt;0,IF(AND(INDIRECT(ADDRESS($H158,44))=0,INDIRECT(ADDRESS($H158,38))&lt;&gt;"UL"),INDIRECT(ADDRESS($H158,COLUMN()-12)),0),0), IF($I158&gt;0,IF(AND(INDIRECT(ADDRESS($I158,44))=0,INDIRECT(ADDRESS($I158,38))&lt;&gt;"UL"),INDIRECT(ADDRESS($I158,COLUMN()-12)),0),0), IF($J158&gt;0,IF(AND(INDIRECT(ADDRESS($J158,44))=0,INDIRECT(ADDRESS($J158,38))&lt;&gt;"UL"),INDIRECT(ADDRESS($J158,COLUMN()-12)),0),0), IF($K158&gt;0,IF(AND(INDIRECT(ADDRESS($K158,44))=0,INDIRECT(ADDRESS($K158,38))&lt;&gt;"UL"),INDIRECT(ADDRESS($K158,COLUMN()-12)),0),0), IF($L158&gt;0,IF(AND(INDIRECT(ADDRESS($L158,44))=0,INDIRECT(ADDRESS($L158,38))&lt;&gt;"UL"),INDIRECT(ADDRESS($L158,COLUMN()-12)),0),0), IF($M158&gt;0,IF(AND(INDIRECT(ADDRESS($M158,44))=0,INDIRECT(ADDRESS($M158,38))&lt;&gt;"UL"),INDIRECT(ADDRESS($M158,COLUMN()-12)),0),0))</f>
        <v>0</v>
      </c>
      <c r="BK158" s="57">
        <f t="shared" ca="1" si="106"/>
        <v>0</v>
      </c>
      <c r="BL158" s="58">
        <f t="shared" ca="1" si="107"/>
        <v>0</v>
      </c>
      <c r="BM158" s="57" cm="1">
        <f t="array" aca="1" ref="BM158" ca="1">SUM(IF($C158&gt;0,IF(AND(INDIRECT(ADDRESS($C158,44))=0,INDIRECT(ADDRESS($C158,38))&lt;&gt;"UL"),INDIRECT(ADDRESS($C158,COLUMN()-12)),0),0), IF($D158&gt;0,IF(AND(INDIRECT(ADDRESS($D158,44))=0,INDIRECT(ADDRESS($D158,38))&lt;&gt;"UL"),INDIRECT(ADDRESS($D158,COLUMN()-12)),0),0), IF($E158&gt;0,IF(AND(INDIRECT(ADDRESS($E158,44))=0,INDIRECT(ADDRESS($E158,38))&lt;&gt;"UL"),INDIRECT(ADDRESS($E158,COLUMN()-12)),0),0), IF($F158&gt;0,IF(AND(INDIRECT(ADDRESS($F158,44))=0,INDIRECT(ADDRESS($F158,38))&lt;&gt;"UL"),INDIRECT(ADDRESS($F158,COLUMN()-12)),0),0), IF($G158&gt;0,IF(AND(INDIRECT(ADDRESS($G158,44))=0,INDIRECT(ADDRESS($G158,38))&lt;&gt;"UL"),INDIRECT(ADDRESS($G158,COLUMN()-12)),0),0), IF($H158&gt;0,IF(AND(INDIRECT(ADDRESS($H158,44))=0,INDIRECT(ADDRESS($H158,38))&lt;&gt;"UL"),INDIRECT(ADDRESS($H158,COLUMN()-12)),0),0), IF($I158&gt;0,IF(AND(INDIRECT(ADDRESS($I158,44))=0,INDIRECT(ADDRESS($I158,38))&lt;&gt;"UL"),INDIRECT(ADDRESS($I158,COLUMN()-12)),0),0), IF($J158&gt;0,IF(AND(INDIRECT(ADDRESS($J158,44))=0,INDIRECT(ADDRESS($J158,38))&lt;&gt;"UL"),INDIRECT(ADDRESS($J158,COLUMN()-12)),0),0), IF($K158&gt;0,IF(AND(INDIRECT(ADDRESS($K158,44))=0,INDIRECT(ADDRESS($K158,38))&lt;&gt;"UL"),INDIRECT(ADDRESS($K158,COLUMN()-11)),0),0), IF($L158&gt;0,IF(AND(INDIRECT(ADDRESS($L158,44))=0,INDIRECT(ADDRESS($L158,38))&lt;&gt;"UL"),INDIRECT(ADDRESS($L158,COLUMN()-11)),0),0), IF($M158&gt;0,IF(AND(INDIRECT(ADDRESS($M158,44))=0,INDIRECT(ADDRESS($M158,38))&lt;&gt;"UL"),INDIRECT(ADDRESS($M158,COLUMN()-11)),0),0))</f>
        <v>0</v>
      </c>
      <c r="BN158" s="57" cm="1">
        <f t="array" aca="1" ref="BN158" ca="1">SUM(IF($C158&gt;0,IF(AND(INDIRECT(ADDRESS($C158,44))=0,INDIRECT(ADDRESS($C158,38))&lt;&gt;"UL"),INDIRECT(ADDRESS($C158,COLUMN()-12)),0),0), IF($D158&gt;0,IF(AND(INDIRECT(ADDRESS($D158,44))=0,INDIRECT(ADDRESS($D158,38))&lt;&gt;"UL"),INDIRECT(ADDRESS($D158,COLUMN()-12)),0),0), IF($E158&gt;0,IF(AND(INDIRECT(ADDRESS($E158,44))=0,INDIRECT(ADDRESS($E158,38))&lt;&gt;"UL"),INDIRECT(ADDRESS($E158,COLUMN()-12)),0),0), IF($F158&gt;0,IF(AND(INDIRECT(ADDRESS($F158,44))=0,INDIRECT(ADDRESS($F158,38))&lt;&gt;"UL"),INDIRECT(ADDRESS($F158,COLUMN()-12)),0),0), IF($G158&gt;0,IF(AND(INDIRECT(ADDRESS($G158,44))=0,INDIRECT(ADDRESS($G158,38))&lt;&gt;"UL"),INDIRECT(ADDRESS($G158,COLUMN()-12)),0),0), IF($H158&gt;0,IF(AND(INDIRECT(ADDRESS($H158,44))=0,INDIRECT(ADDRESS($H158,38))&lt;&gt;"UL"),INDIRECT(ADDRESS($H158,COLUMN()-12)),0),0), IF($I158&gt;0,IF(AND(INDIRECT(ADDRESS($I158,44))=0,INDIRECT(ADDRESS($I158,38))&lt;&gt;"UL"),INDIRECT(ADDRESS($I158,COLUMN()-12)),0),0), IF($J158&gt;0,IF(AND(INDIRECT(ADDRESS($J158,44))=0,INDIRECT(ADDRESS($J158,38))&lt;&gt;"UL"),INDIRECT(ADDRESS($J158,COLUMN()-12)),0),0), IF($K158&gt;0,IF(AND(INDIRECT(ADDRESS($K158,44))=0,INDIRECT(ADDRESS($K158,38))&lt;&gt;"UL"),INDIRECT(ADDRESS($K158,COLUMN()-11)),0),0), IF($L158&gt;0,IF(AND(INDIRECT(ADDRESS($L158,44))=0,INDIRECT(ADDRESS($L158,38))&lt;&gt;"UL"),INDIRECT(ADDRESS($L158,COLUMN()-11)),0),0), IF($M158&gt;0,IF(AND(INDIRECT(ADDRESS($M158,44))=0,INDIRECT(ADDRESS($M158,38))&lt;&gt;"UL"),INDIRECT(ADDRESS($M158,COLUMN()-11)),0),0))</f>
        <v>0</v>
      </c>
      <c r="BO158" s="57" cm="1">
        <f t="array" aca="1" ref="BO158" ca="1">SUM(IF($C158&gt;0,IF(AND(INDIRECT(ADDRESS($C158,44))=0,INDIRECT(ADDRESS($C158,38))&lt;&gt;"UL"),INDIRECT(ADDRESS($C158,COLUMN()-12)),0),0), IF($D158&gt;0,IF(AND(INDIRECT(ADDRESS($D158,44))=0,INDIRECT(ADDRESS($D158,38))&lt;&gt;"UL"),INDIRECT(ADDRESS($D158,COLUMN()-12)),0),0), IF($E158&gt;0,IF(AND(INDIRECT(ADDRESS($E158,44))=0,INDIRECT(ADDRESS($E158,38))&lt;&gt;"UL"),INDIRECT(ADDRESS($E158,COLUMN()-12)),0),0), IF($F158&gt;0,IF(AND(INDIRECT(ADDRESS($F158,44))=0,INDIRECT(ADDRESS($F158,38))&lt;&gt;"UL"),INDIRECT(ADDRESS($F158,COLUMN()-12)),0),0), IF($G158&gt;0,IF(AND(INDIRECT(ADDRESS($G158,44))=0,INDIRECT(ADDRESS($G158,38))&lt;&gt;"UL"),INDIRECT(ADDRESS($G158,COLUMN()-12)),0),0), IF($H158&gt;0,IF(AND(INDIRECT(ADDRESS($H158,44))=0,INDIRECT(ADDRESS($H158,38))&lt;&gt;"UL"),INDIRECT(ADDRESS($H158,COLUMN()-12)),0),0), IF($I158&gt;0,IF(AND(INDIRECT(ADDRESS($I158,44))=0,INDIRECT(ADDRESS($I158,38))&lt;&gt;"UL"),INDIRECT(ADDRESS($I158,COLUMN()-12)),0),0), IF($J158&gt;0,IF(AND(INDIRECT(ADDRESS($J158,44))=0,INDIRECT(ADDRESS($J158,38))&lt;&gt;"UL"),INDIRECT(ADDRESS($J158,COLUMN()-12)),0),0), IF($K158&gt;0,IF(AND(INDIRECT(ADDRESS($K158,44))=0,INDIRECT(ADDRESS($K158,38))&lt;&gt;"UL"),INDIRECT(ADDRESS($K158,COLUMN()-11)),0),0), IF($L158&gt;0,IF(AND(INDIRECT(ADDRESS($L158,44))=0,INDIRECT(ADDRESS($L158,38))&lt;&gt;"UL"),INDIRECT(ADDRESS($L158,COLUMN()-11)),0),0), IF($M158&gt;0,IF(AND(INDIRECT(ADDRESS($M158,44))=0,INDIRECT(ADDRESS($M158,38))&lt;&gt;"UL"),INDIRECT(ADDRESS($M158,COLUMN()-11)),0),0))</f>
        <v>0</v>
      </c>
      <c r="BP158" s="57" cm="1">
        <f t="array" aca="1" ref="BP158" ca="1">SUM(IF($C158&gt;0,IF(AND(INDIRECT(ADDRESS($C158,44))=0,INDIRECT(ADDRESS($C158,38))&lt;&gt;"UL"),INDIRECT(ADDRESS($C158,COLUMN()-12)),0),0), IF($D158&gt;0,IF(AND(INDIRECT(ADDRESS($D158,44))=0,INDIRECT(ADDRESS($D158,38))&lt;&gt;"UL"),INDIRECT(ADDRESS($D158,COLUMN()-12)),0),0), IF($E158&gt;0,IF(AND(INDIRECT(ADDRESS($E158,44))=0,INDIRECT(ADDRESS($E158,38))&lt;&gt;"UL"),INDIRECT(ADDRESS($E158,COLUMN()-12)),0),0), IF($F158&gt;0,IF(AND(INDIRECT(ADDRESS($F158,44))=0,INDIRECT(ADDRESS($F158,38))&lt;&gt;"UL"),INDIRECT(ADDRESS($F158,COLUMN()-12)),0),0), IF($G158&gt;0,IF(AND(INDIRECT(ADDRESS($G158,44))=0,INDIRECT(ADDRESS($G158,38))&lt;&gt;"UL"),INDIRECT(ADDRESS($G158,COLUMN()-12)),0),0), IF($H158&gt;0,IF(AND(INDIRECT(ADDRESS($H158,44))=0,INDIRECT(ADDRESS($H158,38))&lt;&gt;"UL"),INDIRECT(ADDRESS($H158,COLUMN()-12)),0),0), IF($I158&gt;0,IF(AND(INDIRECT(ADDRESS($I158,44))=0,INDIRECT(ADDRESS($I158,38))&lt;&gt;"UL"),INDIRECT(ADDRESS($I158,COLUMN()-12)),0),0), IF($J158&gt;0,IF(AND(INDIRECT(ADDRESS($J158,44))=0,INDIRECT(ADDRESS($J158,38))&lt;&gt;"UL"),INDIRECT(ADDRESS($J158,COLUMN()-12)),0),0), IF($K158&gt;0,IF(AND(INDIRECT(ADDRESS($K158,44))=0,INDIRECT(ADDRESS($K158,38))&lt;&gt;"UL"),INDIRECT(ADDRESS($K158,COLUMN()-11)),0),0), IF($L158&gt;0,IF(AND(INDIRECT(ADDRESS($L158,44))=0,INDIRECT(ADDRESS($L158,38))&lt;&gt;"UL"),INDIRECT(ADDRESS($L158,COLUMN()-11)),0),0), IF($M158&gt;0,IF(AND(INDIRECT(ADDRESS($M158,44))=0,INDIRECT(ADDRESS($M158,38))&lt;&gt;"UL"),INDIRECT(ADDRESS($M158,COLUMN()-11)),0),0))</f>
        <v>0</v>
      </c>
      <c r="BQ158" s="57">
        <f t="shared" ca="1" si="108"/>
        <v>0</v>
      </c>
      <c r="BR158" s="161" t="e">
        <f t="shared" ca="1" si="109"/>
        <v>#DIV/0!</v>
      </c>
      <c r="BS158" s="56"/>
      <c r="BT158" s="56">
        <f t="shared" ca="1" si="110"/>
        <v>0</v>
      </c>
      <c r="BU158" s="56">
        <f t="shared" ca="1" si="111"/>
        <v>0</v>
      </c>
      <c r="BV158" s="57" t="s">
        <v>35</v>
      </c>
      <c r="BW158" s="57" cm="1">
        <f t="array" aca="1" ref="BW158" ca="1">SUM(IF($C158&gt;0,IF(AND(INDIRECT(ADDRESS($C158,44))=0,INDIRECT(ADDRESS($C158,38))="UL",ISERROR(SEARCH("Rear",INDIRECT(ADDRESS($C158,33)))),ISERROR(SEARCH("Side",INDIRECT(ADDRESS($C158,33))))),INDIRECT(ADDRESS($C158,COLUMN())),0),0),IF($D158&gt;0,IF(AND(INDIRECT(ADDRESS($D158,44))=0,INDIRECT(ADDRESS($D158,38))="UL",ISERROR(SEARCH("Rear",INDIRECT(ADDRESS($D158,33)))),ISERROR(SEARCH("Side",INDIRECT(ADDRESS($D158,33))))),INDIRECT(ADDRESS($D158,COLUMN())),0),0),IF($E158&gt;0,IF(AND(INDIRECT(ADDRESS($E158,44))=0,INDIRECT(ADDRESS($E158,38))="UL",ISERROR(SEARCH("Rear",INDIRECT(ADDRESS($E158,33)))),ISERROR(SEARCH("Side",INDIRECT(ADDRESS($E158,33))))),INDIRECT(ADDRESS($E158,COLUMN())),0),0),IF($F158&gt;0,IF(AND(INDIRECT(ADDRESS($F158,44))=0,INDIRECT(ADDRESS($F158,38))="UL",ISERROR(SEARCH("Rear",INDIRECT(ADDRESS($F158,33)))),ISERROR(SEARCH("Side",INDIRECT(ADDRESS($F158,33))))),INDIRECT(ADDRESS($F158,COLUMN())),0),0),IF($G158&gt;0,IF(AND(INDIRECT(ADDRESS($G158,44))=0,INDIRECT(ADDRESS($G158,38))="UL",ISERROR(SEARCH("Rear",INDIRECT(ADDRESS($G158,33)))),ISERROR(SEARCH("Side",INDIRECT(ADDRESS($G158,33))))),INDIRECT(ADDRESS($G158,COLUMN())),0),0),IF($H158&gt;0,IF(AND(INDIRECT(ADDRESS($H158,44))=0,INDIRECT(ADDRESS($H158,38))="UL",ISERROR(SEARCH("Rear",INDIRECT(ADDRESS($H158,33)))),ISERROR(SEARCH("Side",INDIRECT(ADDRESS($H158,33))))),INDIRECT(ADDRESS($H158,COLUMN())),0),0),IF($I158&gt;0,IF(AND(INDIRECT(ADDRESS($I158,44))=0,INDIRECT(ADDRESS($I158,38))="UL",ISERROR(SEARCH("Rear",INDIRECT(ADDRESS($I158,33)))),ISERROR(SEARCH("Side",INDIRECT(ADDRESS($I158,33))))),INDIRECT(ADDRESS($I158,COLUMN())),0),0),IF($J158&gt;0,IF(AND(INDIRECT(ADDRESS($J158,44))=0,INDIRECT(ADDRESS($J158,38))="UL",ISERROR(SEARCH("Rear",INDIRECT(ADDRESS($J158,33)))),ISERROR(SEARCH("Side",INDIRECT(ADDRESS($J158,33))))),INDIRECT(ADDRESS($J158,COLUMN())),0),0),IF($K158&gt;0,IF(AND(INDIRECT(ADDRESS($K158,44))=0,INDIRECT(ADDRESS($K158,38))="UL",ISERROR(SEARCH("Rear",INDIRECT(ADDRESS($K158,33)))),ISERROR(SEARCH("Side",INDIRECT(ADDRESS($K158,33))))),INDIRECT(ADDRESS($K158,COLUMN())),0),0),IF($L158&gt;0,IF(AND(INDIRECT(ADDRESS($L158,44))=0,INDIRECT(ADDRESS($L158,38))="UL",ISERROR(SEARCH("Rear",INDIRECT(ADDRESS($L158,33)))),ISERROR(SEARCH("Side",INDIRECT(ADDRESS($L158,33))))),INDIRECT(ADDRESS($L158,COLUMN())),0),0),IF($M158&gt;0,IF(AND(INDIRECT(ADDRESS($M158,44))=0,INDIRECT(ADDRESS($M158,38))="UL",ISERROR(SEARCH("Rear",INDIRECT(ADDRESS($M158,33)))),ISERROR(SEARCH("Side",INDIRECT(ADDRESS($M158,33))))),INDIRECT(ADDRESS($M158,COLUMN())),0),0))</f>
        <v>0</v>
      </c>
      <c r="BX158" s="57">
        <f t="shared" ca="1" si="112"/>
        <v>0</v>
      </c>
      <c r="BY158" s="57" cm="1">
        <f t="array" aca="1" ref="BY158" ca="1">SUM(IF($C158&gt;0,IF(AND(INDIRECT(ADDRESS($C158,44))=0,INDIRECT(ADDRESS($C158,38))="UL"),INDIRECT(ADDRESS($C158,COLUMN())),0),0),IF($D158&gt;0,IF(AND(INDIRECT(ADDRESS($D158,44))=0,INDIRECT(ADDRESS($D158,38))="UL"),INDIRECT(ADDRESS($D158,COLUMN())),0),0),IF($E158&gt;0,IF(AND(INDIRECT(ADDRESS($E158,44))=0,INDIRECT(ADDRESS($E158,38))="UL"),INDIRECT(ADDRESS($E158,COLUMN())),0),0),IF($F158&gt;0,IF(AND(INDIRECT(ADDRESS($F158,44))=0,INDIRECT(ADDRESS($F158,38))="UL"),INDIRECT(ADDRESS($F158,COLUMN())),0),0),IF($G158&gt;0,IF(AND(INDIRECT(ADDRESS($G158,44))=0,INDIRECT(ADDRESS($G158,38))="UL"),INDIRECT(ADDRESS($G158,COLUMN())),0),0),IF($H158&gt;0,IF(AND(INDIRECT(ADDRESS($H158,44))=0,INDIRECT(ADDRESS($H158,38))="UL"),INDIRECT(ADDRESS($H158,COLUMN())),0),0),IF($I158&gt;0,IF(AND(INDIRECT(ADDRESS($I158,44))=0,INDIRECT(ADDRESS($I158,38))="UL"),INDIRECT(ADDRESS($I158,COLUMN())),0),0),IF($J158&gt;0,IF(AND(INDIRECT(ADDRESS($J158,44))=0,INDIRECT(ADDRESS($J158,38))="UL"),INDIRECT(ADDRESS($J158,COLUMN())),0),0),IF($K158&gt;0,IF(AND(INDIRECT(ADDRESS($K158,44))=0,INDIRECT(ADDRESS($K158,38))="UL"),INDIRECT(ADDRESS($K158,COLUMN())),0),0),IF($L158&gt;0,IF(AND(INDIRECT(ADDRESS($L158,44))=0,INDIRECT(ADDRESS($L158,38))="UL"),INDIRECT(ADDRESS($L158,COLUMN())),0),0),IF($M158&gt;0,IF(AND(INDIRECT(ADDRESS($M158,44))=0,INDIRECT(ADDRESS($M158,38))="UL"),INDIRECT(ADDRESS($M158,COLUMN())),0),0))</f>
        <v>0</v>
      </c>
      <c r="BZ158" s="57" cm="1">
        <f t="array" aca="1" ref="BZ158" ca="1">SUM(IF($C158&gt;0,IF(AND(INDIRECT(ADDRESS($C158,44))=0,INDIRECT(ADDRESS($C158,38))="UL"),INDIRECT(ADDRESS($C158,COLUMN())),0),0),IF($D158&gt;0,IF(AND(INDIRECT(ADDRESS($D158,44))=0,INDIRECT(ADDRESS($D158,38))="UL"),INDIRECT(ADDRESS($D158,COLUMN())),0),0),IF($E158&gt;0,IF(AND(INDIRECT(ADDRESS($E158,44))=0,INDIRECT(ADDRESS($E158,38))="UL"),INDIRECT(ADDRESS($E158,COLUMN())),0),0),IF($F158&gt;0,IF(AND(INDIRECT(ADDRESS($F158,44))=0,INDIRECT(ADDRESS($F158,38))="UL"),INDIRECT(ADDRESS($F158,COLUMN())),0),0),IF($G158&gt;0,IF(AND(INDIRECT(ADDRESS($G158,44))=0,INDIRECT(ADDRESS($G158,38))="UL"),INDIRECT(ADDRESS($G158,COLUMN())),0),0),IF($H158&gt;0,IF(AND(INDIRECT(ADDRESS($H158,44))=0,INDIRECT(ADDRESS($H158,38))="UL"),INDIRECT(ADDRESS($H158,COLUMN())),0),0),IF($I158&gt;0,IF(AND(INDIRECT(ADDRESS($I158,44))=0,INDIRECT(ADDRESS($I158,38))="UL"),INDIRECT(ADDRESS($I158,COLUMN())),0),0),IF($J158&gt;0,IF(AND(INDIRECT(ADDRESS($J158,44))=0,INDIRECT(ADDRESS($J158,38))="UL"),INDIRECT(ADDRESS($J158,COLUMN())),0),0),IF($K158&gt;0,IF(AND(INDIRECT(ADDRESS($K158,44))=0,INDIRECT(ADDRESS($K158,38))="UL"),INDIRECT(ADDRESS($K158,COLUMN())),0),0),IF($L158&gt;0,IF(AND(INDIRECT(ADDRESS($L158,44))=0,INDIRECT(ADDRESS($L158,38))="UL"),INDIRECT(ADDRESS($L158,COLUMN())),0),0),IF($M158&gt;0,IF(AND(INDIRECT(ADDRESS($M158,44))=0,INDIRECT(ADDRESS($M158,38))="UL"),INDIRECT(ADDRESS($M158,COLUMN())),0),0))</f>
        <v>0</v>
      </c>
      <c r="CA158" s="57">
        <f t="shared" ca="1" si="113"/>
        <v>0</v>
      </c>
      <c r="CB158" s="57" cm="1">
        <f t="array" aca="1" ref="CB158" ca="1">SUM(IF($C158&gt;0,IF(AND(INDIRECT(ADDRESS($C158,44))=0,INDIRECT(ADDRESS($C158,38))&lt;&gt;"UL"),INDIRECT(ADDRESS($C158,COLUMN())),0),0),IF($D158&gt;0,IF(AND(INDIRECT(ADDRESS($D158,44))=0,INDIRECT(ADDRESS($D158,38))&lt;&gt;"UL"),INDIRECT(ADDRESS($D158,COLUMN())),0),0),IF($E158&gt;0,IF(AND(INDIRECT(ADDRESS($E158,44))=0,INDIRECT(ADDRESS($E158,38))&lt;&gt;"UL"),INDIRECT(ADDRESS($E158,COLUMN())),0),0),IF($F158&gt;0,IF(AND(INDIRECT(ADDRESS($F158,44))=0,INDIRECT(ADDRESS($F158,38))&lt;&gt;"UL"),INDIRECT(ADDRESS($F158,COLUMN())),0),0),IF($G158&gt;0,IF(AND(INDIRECT(ADDRESS($G158,44))=0,INDIRECT(ADDRESS($G158,38))&lt;&gt;"UL"),INDIRECT(ADDRESS($G158,COLUMN())),0),0),IF($H158&gt;0,IF(AND(INDIRECT(ADDRESS($H158,44))=0,INDIRECT(ADDRESS($H158,38))&lt;&gt;"UL"),INDIRECT(ADDRESS($H158,COLUMN())),0),0),IF($I158&gt;0,IF(AND(INDIRECT(ADDRESS($I158,44))=0,INDIRECT(ADDRESS($I158,38))&lt;&gt;"UL"),INDIRECT(ADDRESS($I158,COLUMN())),0),0),IF($J158&gt;0,IF(AND(INDIRECT(ADDRESS($J158,44))=0,INDIRECT(ADDRESS($J158,38))&lt;&gt;"UL"),INDIRECT(ADDRESS($J158,COLUMN())),0),0),IF($K158&gt;0,IF(AND(INDIRECT(ADDRESS($K158,44))=0,INDIRECT(ADDRESS($K158,38))&lt;&gt;"UL"),INDIRECT(ADDRESS($K158,COLUMN())),0),0),IF($L158&gt;0,IF(AND(INDIRECT(ADDRESS($L158,44))=0,INDIRECT(ADDRESS($L158,38))&lt;&gt;"UL"),INDIRECT(ADDRESS($L158,COLUMN())),0),0),IF($M158&gt;0,IF(AND(INDIRECT(ADDRESS($M158,44))=0,INDIRECT(ADDRESS($M158,38))&lt;&gt;"UL"),INDIRECT(ADDRESS($M158,COLUMN())),0),0))</f>
        <v>0</v>
      </c>
      <c r="CC158" s="57">
        <f t="shared" ca="1" si="114"/>
        <v>0</v>
      </c>
      <c r="CD158" s="57" cm="1">
        <f t="array" aca="1" ref="CD158" ca="1">SUM(IF($C158&gt;0,IF(AND(INDIRECT(ADDRESS($C158,44))=0,INDIRECT(ADDRESS($C158,38))&lt;&gt;"UL"),INDIRECT(ADDRESS($C158,COLUMN())),0),0),IF($D158&gt;0,IF(AND(INDIRECT(ADDRESS($D158,44))=0,INDIRECT(ADDRESS($D158,38))&lt;&gt;"UL"),INDIRECT(ADDRESS($D158,COLUMN())),0),0),IF($E158&gt;0,IF(AND(INDIRECT(ADDRESS($E158,44))=0,INDIRECT(ADDRESS($E158,38))&lt;&gt;"UL"),INDIRECT(ADDRESS($E158,COLUMN())),0),0),IF($F158&gt;0,IF(AND(INDIRECT(ADDRESS($F158,44))=0,INDIRECT(ADDRESS($F158,38))&lt;&gt;"UL"),INDIRECT(ADDRESS($F158,COLUMN())),0),0),IF($G158&gt;0,IF(AND(INDIRECT(ADDRESS($G158,44))=0,INDIRECT(ADDRESS($G158,38))&lt;&gt;"UL"),INDIRECT(ADDRESS($G158,COLUMN())),0),0),IF($H158&gt;0,IF(AND(INDIRECT(ADDRESS($H158,44))=0,INDIRECT(ADDRESS($H158,38))&lt;&gt;"UL"),INDIRECT(ADDRESS($H158,COLUMN())),0),0),IF($I158&gt;0,IF(AND(INDIRECT(ADDRESS($I158,44))=0,INDIRECT(ADDRESS($I158,38))&lt;&gt;"UL"),INDIRECT(ADDRESS($I158,COLUMN())),0),0),IF($J158&gt;0,IF(AND(INDIRECT(ADDRESS($J158,44))=0,INDIRECT(ADDRESS($J158,38))&lt;&gt;"UL"),INDIRECT(ADDRESS($J158,COLUMN())),0),0),IF($K158&gt;0,IF(AND(INDIRECT(ADDRESS($K158,44))=0,INDIRECT(ADDRESS($K158,38))&lt;&gt;"UL"),INDIRECT(ADDRESS($K158,COLUMN())),0),0),IF($L158&gt;0,IF(AND(INDIRECT(ADDRESS($L158,44))=0,INDIRECT(ADDRESS($L158,38))&lt;&gt;"UL"),INDIRECT(ADDRESS($L158,COLUMN())),0),0),IF($M158&gt;0,IF(AND(INDIRECT(ADDRESS($M158,44))=0,INDIRECT(ADDRESS($M158,38))&lt;&gt;"UL"),INDIRECT(ADDRESS($M158,COLUMN())),0),0))</f>
        <v>0</v>
      </c>
      <c r="CE158" s="57" cm="1">
        <f t="array" aca="1" ref="CE158" ca="1">SUM(IF($C158&gt;0,IF(AND(INDIRECT(ADDRESS($C158,44))=0,INDIRECT(ADDRESS($C158,38))&lt;&gt;"UL"),INDIRECT(ADDRESS($C158,COLUMN())),0),0),IF($D158&gt;0,IF(AND(INDIRECT(ADDRESS($D158,44))=0,INDIRECT(ADDRESS($D158,38))&lt;&gt;"UL"),INDIRECT(ADDRESS($D158,COLUMN())),0),0),IF($E158&gt;0,IF(AND(INDIRECT(ADDRESS($E158,44))=0,INDIRECT(ADDRESS($E158,38))&lt;&gt;"UL"),INDIRECT(ADDRESS($E158,COLUMN())),0),0),IF($F158&gt;0,IF(AND(INDIRECT(ADDRESS($F158,44))=0,INDIRECT(ADDRESS($F158,38))&lt;&gt;"UL"),INDIRECT(ADDRESS($F158,COLUMN())),0),0),IF($G158&gt;0,IF(AND(INDIRECT(ADDRESS($G158,44))=0,INDIRECT(ADDRESS($G158,38))&lt;&gt;"UL"),INDIRECT(ADDRESS($G158,COLUMN())),0),0),IF($H158&gt;0,IF(AND(INDIRECT(ADDRESS($H158,44))=0,INDIRECT(ADDRESS($H158,38))&lt;&gt;"UL"),INDIRECT(ADDRESS($H158,COLUMN())),0),0),IF($I158&gt;0,IF(AND(INDIRECT(ADDRESS($I158,44))=0,INDIRECT(ADDRESS($I158,38))&lt;&gt;"UL"),INDIRECT(ADDRESS($I158,COLUMN())),0),0),IF($J158&gt;0,IF(AND(INDIRECT(ADDRESS($J158,44))=0,INDIRECT(ADDRESS($J158,38))&lt;&gt;"UL"),INDIRECT(ADDRESS($J158,COLUMN())),0),0),IF($K158&gt;0,IF(AND(INDIRECT(ADDRESS($K158,44))=0,INDIRECT(ADDRESS($K158,38))&lt;&gt;"UL"),INDIRECT(ADDRESS($K158,COLUMN())),0),0),IF($L158&gt;0,IF(AND(INDIRECT(ADDRESS($L158,44))=0,INDIRECT(ADDRESS($L158,38))&lt;&gt;"UL"),INDIRECT(ADDRESS($L158,COLUMN())),0),0),IF($M158&gt;0,IF(AND(INDIRECT(ADDRESS($M158,44))=0,INDIRECT(ADDRESS($M158,38))&lt;&gt;"UL"),INDIRECT(ADDRESS($M158,COLUMN())),0),0))</f>
        <v>0</v>
      </c>
      <c r="CF158" s="57">
        <f t="shared" ca="1" si="115"/>
        <v>0</v>
      </c>
      <c r="CG158" s="57">
        <f t="shared" ca="1" si="116"/>
        <v>0</v>
      </c>
      <c r="CH158" s="57">
        <f t="shared" ca="1" si="117"/>
        <v>0</v>
      </c>
      <c r="CI158" s="19">
        <f t="shared" ca="1" si="118"/>
        <v>21.248597325724873</v>
      </c>
      <c r="CJ158" s="19"/>
      <c r="CK158" s="57" cm="1">
        <f t="array" aca="1" ref="CK158" ca="1">IF(AU158="S", SUM(IF($C158&gt;0,IF(INDIRECT(ADDRESS($C158,43))&lt;&gt;1,INDIRECT(ADDRESS($C158,48)),0),0), IF($D158&gt;0,IF(INDIRECT(ADDRESS($D158,43))&lt;&gt;1,INDIRECT(ADDRESS($D158,48)),0),0), IF($E158&gt;0,IF(INDIRECT(ADDRESS($E158,43))&lt;&gt;1,INDIRECT(ADDRESS($E158,48)),0),0), IF($F158&gt;0,IF(INDIRECT(ADDRESS($F158,43))&lt;&gt;1,INDIRECT(ADDRESS($F158,48)),0),0), IF($G158&gt;0,IF(INDIRECT(ADDRESS($G158,43))&lt;&gt;1,INDIRECT(ADDRESS($G158,48)),0),0), IF($H158&gt;0,IF(INDIRECT(ADDRESS($H158,43))&lt;&gt;1,INDIRECT(ADDRESS($H158,48)),0),0), IF($I158&gt;0,IF(INDIRECT(ADDRESS($I158,43))&lt;&gt;1,INDIRECT(ADDRESS($I158,48)),0),0), IF($J158&gt;0,IF(INDIRECT(ADDRESS($J158,43))&lt;&gt;1,INDIRECT(ADDRESS($J158,48)),0),0), IF($K158&gt;0,IF(INDIRECT(ADDRESS($K158,43))&lt;&gt;1,INDIRECT(ADDRESS($K158,48)),0),0), IF($L158&gt;0,IF(INDIRECT(ADDRESS($L158,43))&lt;&gt;1,INDIRECT(ADDRESS($L158,48)),0),0), IF($M158&gt;0,IF(INDIRECT(ADDRESS($M158,43))&lt;&gt;1,INDIRECT(ADDRESS($M158,48)),0),0)), IF(AU158="L",SUM(IF($C158&gt;0,IF(INDIRECT(ADDRESS($C158,43))&lt;&gt;1,INDIRECT(ADDRESS($C158,50)),0),0), IF($D158&gt;0,IF(INDIRECT(ADDRESS($D158,43))&lt;&gt;1,INDIRECT(ADDRESS($D158,50)),0),0), IF($E158&gt;0,IF(INDIRECT(ADDRESS($E158,43))&lt;&gt;1,INDIRECT(ADDRESS($E158,50)),0),0), IF($F158&gt;0,IF(INDIRECT(ADDRESS($F158,43))&lt;&gt;1,INDIRECT(ADDRESS($F158,50)),0),0), IF($G158&gt;0,IF(INDIRECT(ADDRESS($G158,43))&lt;&gt;1,INDIRECT(ADDRESS($G158,50)),0),0), IF($G158&gt;0,IF(INDIRECT(ADDRESS($G158,43))&lt;&gt;1,INDIRECT(ADDRESS($G158,50)),0),0), IF($H158&gt;0,IF(INDIRECT(ADDRESS($H158,43))&lt;&gt;1,INDIRECT(ADDRESS($H158,50)),0),0), IF($I158&gt;0,IF(INDIRECT(ADDRESS($I158,43))&lt;&gt;1,INDIRECT(ADDRESS($I158,50)),0),0), IF($J158&gt;0,IF(INDIRECT(ADDRESS($J158,43))&lt;&gt;1,INDIRECT(ADDRESS($J158,50)),0),0), IF($K158&gt;0,IF(INDIRECT(ADDRESS($K158,43))&lt;&gt;1,INDIRECT(ADDRESS($K158,50)),0),0), IF($L158&gt;0,IF(INDIRECT(ADDRESS($L158,43))&lt;&gt;1,INDIRECT(ADDRESS($L158,50)),0),0), IF($M158&gt;0,IF(INDIRECT(ADDRESS($M158,43))&lt;&gt;1,INDIRECT(ADDRESS($M158,50)),0),0)), SUM(IF($C158&gt;0,IF(INDIRECT(ADDRESS($C158,43))&lt;&gt;1,INDIRECT(ADDRESS($C158,49)),0),0), IF($D158&gt;0,IF(INDIRECT(ADDRESS($D158,43))&lt;&gt;1,INDIRECT(ADDRESS($D158,49)),0),0), IF($E158&gt;0,IF(INDIRECT(ADDRESS($E158,43))&lt;&gt;1,INDIRECT(ADDRESS($E158,49)),0),0), IF($F158&gt;0,IF(INDIRECT(ADDRESS($F158,43))&lt;&gt;1,INDIRECT(ADDRESS($F158,49)),0),0), IF($G158&gt;0,IF(INDIRECT(ADDRESS($G158,43))&lt;&gt;1,INDIRECT(ADDRESS($G158,49)),0),0), IF($G158&gt;0,IF(INDIRECT(ADDRESS($G158,43))&lt;&gt;1,INDIRECT(ADDRESS($G158,49)),0),0), IF($H158&gt;0,IF(INDIRECT(ADDRESS($H158,43))&lt;&gt;1,INDIRECT(ADDRESS($H158,49)),0),0), IF($I158&gt;0,IF(INDIRECT(ADDRESS($I158,43))&lt;&gt;1,INDIRECT(ADDRESS($I158,49)),0),0), IF($J158&gt;0,IF(INDIRECT(ADDRESS($J158,43))&lt;&gt;1,INDIRECT(ADDRESS($J158,49)),0),0), IF($K158&gt;0,IF(INDIRECT(ADDRESS($K158,43))&lt;&gt;1,INDIRECT(ADDRESS($K158,49)),0),0), IF($L158&gt;0,IF(INDIRECT(ADDRESS($L158,43))&lt;&gt;1,INDIRECT(ADDRESS($L158,49)),0),0), IF($M158&gt;0,IF(INDIRECT(ADDRESS($M158,43))&lt;&gt;1,INDIRECT(ADDRESS($M158,49)),0),0))))</f>
        <v>0</v>
      </c>
      <c r="CL158" s="57" cm="1">
        <f t="array" aca="1" ref="CL158" ca="1">SUM(IF($C158&gt;0,IF(INDIRECT(ADDRESS($C158,44))=1,INDIRECT(ADDRESS($C158,90)),0),0), IF($D158&gt;0,IF(INDIRECT(ADDRESS($D158,44))=1,INDIRECT(ADDRESS($D158,90)),0),0), IF($E158&gt;0,IF(INDIRECT(ADDRESS($E158,44))=1,INDIRECT(ADDRESS($E158,90)),0),0), IF($F158&gt;0,IF(INDIRECT(ADDRESS($F158,44))=1,INDIRECT(ADDRESS($F158,90)),0),0), IF($G158&gt;0,IF(INDIRECT(ADDRESS($G158,44))=1,INDIRECT(ADDRESS($G158,90)),0),0), IF($H158&gt;0,IF(INDIRECT(ADDRESS($H158,44))=1,INDIRECT(ADDRESS($H158,90)),0),0), IF($I158&gt;0,IF(INDIRECT(ADDRESS($I158,44))=1,INDIRECT(ADDRESS($I158,90)),0),0), IF($J158&gt;0,IF(INDIRECT(ADDRESS($J158,44))=1,INDIRECT(ADDRESS($J158,90)),0),0), IF($K158&gt;0,IF(INDIRECT(ADDRESS($K158,44))=1,INDIRECT(ADDRESS($K158,90)),0),0), IF($L158&gt;0,IF(INDIRECT(ADDRESS($L158,44))=1,INDIRECT(ADDRESS($L158,90)),0),0), IF($M158&gt;0,IF(INDIRECT(ADDRESS($M158,44))=1,INDIRECT(ADDRESS($M158,90)),0),0))</f>
        <v>0</v>
      </c>
      <c r="CM158" s="56"/>
      <c r="CN158" s="1"/>
    </row>
    <row r="159" spans="1:92" x14ac:dyDescent="0.25">
      <c r="A159" s="52" t="s">
        <v>233</v>
      </c>
      <c r="B159" s="67">
        <v>104</v>
      </c>
      <c r="C159" s="67">
        <v>127</v>
      </c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>
        <f ca="1">SUM(INDIRECT(ADDRESS(B159,COLUMN())),IF(C159&gt;0,INDIRECT(ADDRESS(C159,COLUMN())),0),IF(D159&gt;0,INDIRECT(ADDRESS(D159,COLUMN())),0),IF(E159&gt;0,INDIRECT(ADDRESS(E159,COLUMN())),0),IF(F159&gt;0,INDIRECT(ADDRESS(F159,COLUMN())),0),IF(G159&gt;0,INDIRECT(ADDRESS(G159,COLUMN())),0),IF(H159&gt;0,INDIRECT(ADDRESS(H159,COLUMN())),0),IF(I159&gt;0,INDIRECT(ADDRESS(I159,COLUMN())),0),IF(J159&gt;0,INDIRECT(ADDRESS(J159,COLUMN())),0),IF(K159&gt;0,INDIRECT(ADDRESS(K159,COLUMN())),0),IF(L159&gt;0,INDIRECT(ADDRESS(L159,COLUMN())),0),IF(M159&gt;0,INDIRECT(ADDRESS(M159,COLUMN())),0))</f>
        <v>13</v>
      </c>
      <c r="O159" s="67" t="str" cm="1">
        <f t="array" aca="1" ref="O159" ca="1">INDIRECT(ADDRESS($B159,COLUMN()))</f>
        <v>Fighter</v>
      </c>
      <c r="P159" s="67" cm="1">
        <f t="array" aca="1" ref="P159" ca="1">INDIRECT(ADDRESS($B159,COLUMN()))</f>
        <v>3</v>
      </c>
      <c r="Q159" s="67" cm="1">
        <f t="array" aca="1" ref="Q159" ca="1">INDIRECT(ADDRESS($B159,COLUMN()))</f>
        <v>3</v>
      </c>
      <c r="R159" s="67" t="str" cm="1">
        <f t="array" aca="1" ref="R159" ca="1">INDIRECT(ADDRESS($B159,COLUMN()))</f>
        <v>-</v>
      </c>
      <c r="S159" s="67" cm="1">
        <f t="array" aca="1" ref="S159" ca="1">INDIRECT(ADDRESS($B159,COLUMN()))</f>
        <v>1</v>
      </c>
      <c r="T159" s="67" t="str" cm="1">
        <f t="array" aca="1" ref="T159" ca="1">INDIRECT(ADDRESS($B159,COLUMN()))</f>
        <v>1-4</v>
      </c>
      <c r="U159" s="67" cm="1">
        <f t="array" aca="1" ref="U159" ca="1">INDIRECT(ADDRESS($B159,COLUMN()))</f>
        <v>4</v>
      </c>
      <c r="V159" s="67" cm="1">
        <f t="array" aca="1" ref="V159" ca="1">INDIRECT(ADDRESS($B159,COLUMN()))</f>
        <v>0</v>
      </c>
      <c r="W159" s="67" cm="1">
        <f t="array" aca="1" ref="W159" ca="1">INDIRECT(ADDRESS($B159,COLUMN()))</f>
        <v>4</v>
      </c>
      <c r="X159" s="67" cm="1">
        <f t="array" aca="1" ref="X159" ca="1">INDIRECT(ADDRESS($B159,COLUMN()))</f>
        <v>5</v>
      </c>
      <c r="Y159" s="67" cm="1">
        <f t="array" aca="1" ref="Y159" ca="1">INDIRECT(ADDRESS($B159,COLUMN()))</f>
        <v>0</v>
      </c>
      <c r="Z159" s="67" cm="1">
        <f t="array" aca="1" ref="Z159" ca="1">INDIRECT(ADDRESS($B159,COLUMN()))</f>
        <v>4</v>
      </c>
      <c r="AA159" s="67" cm="1">
        <f t="array" aca="1" ref="AA159" ca="1">INDIRECT(ADDRESS($B159,COLUMN()))</f>
        <v>0</v>
      </c>
      <c r="AB159" s="56">
        <f t="shared" ca="1" si="100"/>
        <v>0.65071741503152469</v>
      </c>
      <c r="AC159" s="56">
        <f t="shared" ca="1" si="101"/>
        <v>1.338552172285332</v>
      </c>
      <c r="AD159" s="56">
        <f t="shared" ca="1" si="102"/>
        <v>3.4918752320486921</v>
      </c>
      <c r="AF159" s="67"/>
      <c r="AG159" s="67"/>
      <c r="AH159" s="67"/>
      <c r="AI159" s="53"/>
      <c r="AJ159" s="67"/>
      <c r="AK159" s="67"/>
      <c r="AL159" s="67"/>
      <c r="AM159" s="67"/>
      <c r="AN159" s="54"/>
      <c r="AO159" s="54"/>
      <c r="AP159" s="53"/>
      <c r="AQ159" s="53"/>
      <c r="AR159" s="53"/>
      <c r="AS159" s="53"/>
      <c r="AT159" s="52"/>
      <c r="AU159" s="54" t="s">
        <v>117</v>
      </c>
      <c r="AV159" s="57" cm="1">
        <f t="array" aca="1" ref="AV159" ca="1">SUM(IF($C159&gt;0,IF(AND(INDIRECT(ADDRESS($C159,44))=0,INDIRECT(ADDRESS($C159,38))="UL",ISERROR(SEARCH("Rear",INDIRECT(ADDRESS($C159,33)))),ISERROR(SEARCH("Side",INDIRECT(ADDRESS($C159,33))))),INDIRECT(ADDRESS($C159,COLUMN())),0),0),IF($D159&gt;0,IF(AND(INDIRECT(ADDRESS($D159,44))=0,INDIRECT(ADDRESS($D159,38))="UL",ISERROR(SEARCH("Rear",INDIRECT(ADDRESS($D159,33)))),ISERROR(SEARCH("Side",INDIRECT(ADDRESS($D159,33))))),INDIRECT(ADDRESS($D159,COLUMN())),0),0),IF($E159&gt;0,IF(AND(INDIRECT(ADDRESS($E159,44))=0,INDIRECT(ADDRESS($E159,38))="UL",ISERROR(SEARCH("Rear",INDIRECT(ADDRESS($E159,33)))),ISERROR(SEARCH("Side",INDIRECT(ADDRESS($E159,33))))),INDIRECT(ADDRESS($E159,COLUMN())),0),0),IF($F159&gt;0,IF(AND(INDIRECT(ADDRESS($F159,44))=0,INDIRECT(ADDRESS($F159,38))="UL",ISERROR(SEARCH("Rear",INDIRECT(ADDRESS($F159,33)))),ISERROR(SEARCH("Side",INDIRECT(ADDRESS($F159,33))))),INDIRECT(ADDRESS($F159,COLUMN())),0),0),IF($G159&gt;0,IF(AND(INDIRECT(ADDRESS($G159,44))=0,INDIRECT(ADDRESS($G159,38))="UL",ISERROR(SEARCH("Rear",INDIRECT(ADDRESS($G159,33)))),ISERROR(SEARCH("Side",INDIRECT(ADDRESS($G159,33))))),INDIRECT(ADDRESS($G159,COLUMN())),0),0),IF($H159&gt;0,IF(AND(INDIRECT(ADDRESS($H159,44))=0,INDIRECT(ADDRESS($H159,38))="UL",ISERROR(SEARCH("Rear",INDIRECT(ADDRESS($H159,33)))),ISERROR(SEARCH("Side",INDIRECT(ADDRESS($H159,33))))),INDIRECT(ADDRESS($H159,COLUMN())),0),0),IF($I159&gt;0,IF(AND(INDIRECT(ADDRESS($I159,44))=0,INDIRECT(ADDRESS($I159,38))="UL",ISERROR(SEARCH("Rear",INDIRECT(ADDRESS($I159,33)))),ISERROR(SEARCH("Side",INDIRECT(ADDRESS($I159,33))))),INDIRECT(ADDRESS($I159,COLUMN())),0),0),IF($J159&gt;0,IF(AND(INDIRECT(ADDRESS($J159,44))=0,INDIRECT(ADDRESS($J159,38))="UL",ISERROR(SEARCH("Rear",INDIRECT(ADDRESS($J159,33)))),ISERROR(SEARCH("Side",INDIRECT(ADDRESS($J159,33))))),INDIRECT(ADDRESS($J159,COLUMN())),0),0),IF($K159&gt;0,IF(AND(INDIRECT(ADDRESS($K159,44))=0,INDIRECT(ADDRESS($K159,38))="UL",ISERROR(SEARCH("Rear",INDIRECT(ADDRESS($K159,33)))),ISERROR(SEARCH("Side",INDIRECT(ADDRESS($K159,33))))),INDIRECT(ADDRESS($K159,COLUMN())),0),0),IF($L159&gt;0,IF(AND(INDIRECT(ADDRESS($L159,44))=0,INDIRECT(ADDRESS($L159,38))="UL",ISERROR(SEARCH("Rear",INDIRECT(ADDRESS($L159,33)))),ISERROR(SEARCH("Side",INDIRECT(ADDRESS($L159,33))))),INDIRECT(ADDRESS($L159,COLUMN())),0),0),IF($M159&gt;0,IF(AND(INDIRECT(ADDRESS($M159,44))=0,INDIRECT(ADDRESS($M159,38))="UL",ISERROR(SEARCH("Rear",INDIRECT(ADDRESS($M159,33)))),ISERROR(SEARCH("Side",INDIRECT(ADDRESS($M159,33))))),INDIRECT(ADDRESS($M159,COLUMN())),0),0))</f>
        <v>0</v>
      </c>
      <c r="AW159" s="57" cm="1">
        <f t="array" aca="1" ref="AW159" ca="1">SUM(IF($C159&gt;0,IF(AND(INDIRECT(ADDRESS($C159,44))=0,INDIRECT(ADDRESS($C159,38))="UL",ISERROR(SEARCH("Rear",INDIRECT(ADDRESS($C159,33)))),ISERROR(SEARCH("Side",INDIRECT(ADDRESS($C159,33))))),INDIRECT(ADDRESS($C159,COLUMN())),0),0),IF($D159&gt;0,IF(AND(INDIRECT(ADDRESS($D159,44))=0,INDIRECT(ADDRESS($D159,38))="UL",ISERROR(SEARCH("Rear",INDIRECT(ADDRESS($D159,33)))),ISERROR(SEARCH("Side",INDIRECT(ADDRESS($D159,33))))),INDIRECT(ADDRESS($D159,COLUMN())),0),0),IF($E159&gt;0,IF(AND(INDIRECT(ADDRESS($E159,44))=0,INDIRECT(ADDRESS($E159,38))="UL",ISERROR(SEARCH("Rear",INDIRECT(ADDRESS($E159,33)))),ISERROR(SEARCH("Side",INDIRECT(ADDRESS($E159,33))))),INDIRECT(ADDRESS($E159,COLUMN())),0),0),IF($F159&gt;0,IF(AND(INDIRECT(ADDRESS($F159,44))=0,INDIRECT(ADDRESS($F159,38))="UL",ISERROR(SEARCH("Rear",INDIRECT(ADDRESS($F159,33)))),ISERROR(SEARCH("Side",INDIRECT(ADDRESS($F159,33))))),INDIRECT(ADDRESS($F159,COLUMN())),0),0),IF($G159&gt;0,IF(AND(INDIRECT(ADDRESS($G159,44))=0,INDIRECT(ADDRESS($G159,38))="UL",ISERROR(SEARCH("Rear",INDIRECT(ADDRESS($G159,33)))),ISERROR(SEARCH("Side",INDIRECT(ADDRESS($G159,33))))),INDIRECT(ADDRESS($G159,COLUMN())),0),0),IF($H159&gt;0,IF(AND(INDIRECT(ADDRESS($H159,44))=0,INDIRECT(ADDRESS($H159,38))="UL",ISERROR(SEARCH("Rear",INDIRECT(ADDRESS($H159,33)))),ISERROR(SEARCH("Side",INDIRECT(ADDRESS($H159,33))))),INDIRECT(ADDRESS($H159,COLUMN())),0),0),IF($I159&gt;0,IF(AND(INDIRECT(ADDRESS($I159,44))=0,INDIRECT(ADDRESS($I159,38))="UL",ISERROR(SEARCH("Rear",INDIRECT(ADDRESS($I159,33)))),ISERROR(SEARCH("Side",INDIRECT(ADDRESS($I159,33))))),INDIRECT(ADDRESS($I159,COLUMN())),0),0),IF($J159&gt;0,IF(AND(INDIRECT(ADDRESS($J159,44))=0,INDIRECT(ADDRESS($J159,38))="UL",ISERROR(SEARCH("Rear",INDIRECT(ADDRESS($J159,33)))),ISERROR(SEARCH("Side",INDIRECT(ADDRESS($J159,33))))),INDIRECT(ADDRESS($J159,COLUMN())),0),0),IF($K159&gt;0,IF(AND(INDIRECT(ADDRESS($K159,44))=0,INDIRECT(ADDRESS($K159,38))="UL",ISERROR(SEARCH("Rear",INDIRECT(ADDRESS($K159,33)))),ISERROR(SEARCH("Side",INDIRECT(ADDRESS($K159,33))))),INDIRECT(ADDRESS($K159,COLUMN())),0),0),IF($L159&gt;0,IF(AND(INDIRECT(ADDRESS($L159,44))=0,INDIRECT(ADDRESS($L159,38))="UL",ISERROR(SEARCH("Rear",INDIRECT(ADDRESS($L159,33)))),ISERROR(SEARCH("Side",INDIRECT(ADDRESS($L159,33))))),INDIRECT(ADDRESS($L159,COLUMN())),0),0),IF($M159&gt;0,IF(AND(INDIRECT(ADDRESS($M159,44))=0,INDIRECT(ADDRESS($M159,38))="UL",ISERROR(SEARCH("Rear",INDIRECT(ADDRESS($M159,33)))),ISERROR(SEARCH("Side",INDIRECT(ADDRESS($M159,33))))),INDIRECT(ADDRESS($M159,COLUMN())),0),0))</f>
        <v>0.33333333333333331</v>
      </c>
      <c r="AX159" s="57" cm="1">
        <f t="array" aca="1" ref="AX159" ca="1">SUM(IF($C159&gt;0,IF(AND(INDIRECT(ADDRESS($C159,44))=0,INDIRECT(ADDRESS($C159,38))="UL",ISERROR(SEARCH("Rear",INDIRECT(ADDRESS($C159,33)))),ISERROR(SEARCH("Side",INDIRECT(ADDRESS($C159,33))))),INDIRECT(ADDRESS($C159,COLUMN())),0),0),IF($D159&gt;0,IF(AND(INDIRECT(ADDRESS($D159,44))=0,INDIRECT(ADDRESS($D159,38))="UL",ISERROR(SEARCH("Rear",INDIRECT(ADDRESS($D159,33)))),ISERROR(SEARCH("Side",INDIRECT(ADDRESS($D159,33))))),INDIRECT(ADDRESS($D159,COLUMN())),0),0),IF($E159&gt;0,IF(AND(INDIRECT(ADDRESS($E159,44))=0,INDIRECT(ADDRESS($E159,38))="UL",ISERROR(SEARCH("Rear",INDIRECT(ADDRESS($E159,33)))),ISERROR(SEARCH("Side",INDIRECT(ADDRESS($E159,33))))),INDIRECT(ADDRESS($E159,COLUMN())),0),0),IF($F159&gt;0,IF(AND(INDIRECT(ADDRESS($F159,44))=0,INDIRECT(ADDRESS($F159,38))="UL",ISERROR(SEARCH("Rear",INDIRECT(ADDRESS($F159,33)))),ISERROR(SEARCH("Side",INDIRECT(ADDRESS($F159,33))))),INDIRECT(ADDRESS($F159,COLUMN())),0),0),IF($G159&gt;0,IF(AND(INDIRECT(ADDRESS($G159,44))=0,INDIRECT(ADDRESS($G159,38))="UL",ISERROR(SEARCH("Rear",INDIRECT(ADDRESS($G159,33)))),ISERROR(SEARCH("Side",INDIRECT(ADDRESS($G159,33))))),INDIRECT(ADDRESS($G159,COLUMN())),0),0),IF($H159&gt;0,IF(AND(INDIRECT(ADDRESS($H159,44))=0,INDIRECT(ADDRESS($H159,38))="UL",ISERROR(SEARCH("Rear",INDIRECT(ADDRESS($H159,33)))),ISERROR(SEARCH("Side",INDIRECT(ADDRESS($H159,33))))),INDIRECT(ADDRESS($H159,COLUMN())),0),0),IF($I159&gt;0,IF(AND(INDIRECT(ADDRESS($I159,44))=0,INDIRECT(ADDRESS($I159,38))="UL",ISERROR(SEARCH("Rear",INDIRECT(ADDRESS($I159,33)))),ISERROR(SEARCH("Side",INDIRECT(ADDRESS($I159,33))))),INDIRECT(ADDRESS($I159,COLUMN())),0),0),IF($J159&gt;0,IF(AND(INDIRECT(ADDRESS($J159,44))=0,INDIRECT(ADDRESS($J159,38))="UL",ISERROR(SEARCH("Rear",INDIRECT(ADDRESS($J159,33)))),ISERROR(SEARCH("Side",INDIRECT(ADDRESS($J159,33))))),INDIRECT(ADDRESS($J159,COLUMN())),0),0),IF($K159&gt;0,IF(AND(INDIRECT(ADDRESS($K159,44))=0,INDIRECT(ADDRESS($K159,38))="UL",ISERROR(SEARCH("Rear",INDIRECT(ADDRESS($K159,33)))),ISERROR(SEARCH("Side",INDIRECT(ADDRESS($K159,33))))),INDIRECT(ADDRESS($K159,COLUMN())),0),0),IF($L159&gt;0,IF(AND(INDIRECT(ADDRESS($L159,44))=0,INDIRECT(ADDRESS($L159,38))="UL",ISERROR(SEARCH("Rear",INDIRECT(ADDRESS($L159,33)))),ISERROR(SEARCH("Side",INDIRECT(ADDRESS($L159,33))))),INDIRECT(ADDRESS($L159,COLUMN())),0),0),IF($M159&gt;0,IF(AND(INDIRECT(ADDRESS($M159,44))=0,INDIRECT(ADDRESS($M159,38))="UL",ISERROR(SEARCH("Rear",INDIRECT(ADDRESS($M159,33)))),ISERROR(SEARCH("Side",INDIRECT(ADDRESS($M159,33))))),INDIRECT(ADDRESS($M159,COLUMN())),0),0))</f>
        <v>0.33333333333333331</v>
      </c>
      <c r="AY159" s="58">
        <f t="shared" ca="1" si="103"/>
        <v>0.33333333333333331</v>
      </c>
      <c r="AZ159" s="58">
        <f t="shared" ca="1" si="104"/>
        <v>0.22222222222222221</v>
      </c>
      <c r="BA159" s="58" cm="1">
        <f t="array" aca="1" ref="BA159" ca="1">SUM(IF($C159&gt;0,IF(AND(INDIRECT(ADDRESS($C159,44))=0,INDIRECT(ADDRESS($C159,38))="UL"),INDIRECT(ADDRESS($C159,COLUMN())),0),0),IF($D159&gt;0,IF(AND(INDIRECT(ADDRESS($D159,44))=0,INDIRECT(ADDRESS($D159,38))="UL"),INDIRECT(ADDRESS($D159,COLUMN())),0),0),IF($E159&gt;0,IF(AND(INDIRECT(ADDRESS($E159,44))=0,INDIRECT(ADDRESS($E159,38))="UL"),INDIRECT(ADDRESS($E159,COLUMN())),0),0),IF($F159&gt;0,IF(AND(INDIRECT(ADDRESS($F159,44))=0,INDIRECT(ADDRESS($F159,38))="UL"),INDIRECT(ADDRESS($F159,COLUMN())),0),0),IF($G159&gt;0,IF(AND(INDIRECT(ADDRESS($G159,44))=0,INDIRECT(ADDRESS($G159,38))="UL"),INDIRECT(ADDRESS($G159,COLUMN())),0),0),IF($H159&gt;0,IF(AND(INDIRECT(ADDRESS($H159,44))=0,INDIRECT(ADDRESS($H159,38))="UL"),INDIRECT(ADDRESS($H159,COLUMN())),0),0),IF($I159&gt;0,IF(AND(INDIRECT(ADDRESS($I159,44))=0,INDIRECT(ADDRESS($I159,38))="UL"),INDIRECT(ADDRESS($I159,COLUMN())),0),0),IF($J159&gt;0,IF(AND(INDIRECT(ADDRESS($J159,44))=0,INDIRECT(ADDRESS($J159,38))="UL"),INDIRECT(ADDRESS($J159,COLUMN())),0),0),IF($K159&gt;0,IF(AND(INDIRECT(ADDRESS($K159,44))=0,INDIRECT(ADDRESS($K159,38))="UL"),INDIRECT(ADDRESS($K159,COLUMN())),0),0),IF($L159&gt;0,IF(AND(INDIRECT(ADDRESS($L159,44))=0,INDIRECT(ADDRESS($L159,38))="UL"),INDIRECT(ADDRESS($L159,COLUMN())),0),0),IF($M159&gt;0,IF(AND(INDIRECT(ADDRESS($M159,44))=0,INDIRECT(ADDRESS($M159,38))="UL"),INDIRECT(ADDRESS($M159,COLUMN())),0),0))</f>
        <v>0.13333333333333333</v>
      </c>
      <c r="BB159" s="58" cm="1">
        <f t="array" aca="1" ref="BB159" ca="1">SUM(IF($C159&gt;0,IF(AND(INDIRECT(ADDRESS($C159,44))=0,INDIRECT(ADDRESS($C159,38))="UL"),INDIRECT(ADDRESS($C159,COLUMN())),0),0),IF($D159&gt;0,IF(AND(INDIRECT(ADDRESS($D159,44))=0,INDIRECT(ADDRESS($D159,38))="UL"),INDIRECT(ADDRESS($D159,COLUMN())),0),0),IF($E159&gt;0,IF(AND(INDIRECT(ADDRESS($E159,44))=0,INDIRECT(ADDRESS($E159,38))="UL"),INDIRECT(ADDRESS($E159,COLUMN())),0),0),IF($F159&gt;0,IF(AND(INDIRECT(ADDRESS($F159,44))=0,INDIRECT(ADDRESS($F159,38))="UL"),INDIRECT(ADDRESS($F159,COLUMN())),0),0),IF($G159&gt;0,IF(AND(INDIRECT(ADDRESS($G159,44))=0,INDIRECT(ADDRESS($G159,38))="UL"),INDIRECT(ADDRESS($G159,COLUMN())),0),0),IF($H159&gt;0,IF(AND(INDIRECT(ADDRESS($H159,44))=0,INDIRECT(ADDRESS($H159,38))="UL"),INDIRECT(ADDRESS($H159,COLUMN())),0),0),IF($I159&gt;0,IF(AND(INDIRECT(ADDRESS($I159,44))=0,INDIRECT(ADDRESS($I159,38))="UL"),INDIRECT(ADDRESS($I159,COLUMN())),0),0),IF($J159&gt;0,IF(AND(INDIRECT(ADDRESS($J159,44))=0,INDIRECT(ADDRESS($J159,38))="UL"),INDIRECT(ADDRESS($J159,COLUMN())),0),0),IF($K159&gt;0,IF(AND(INDIRECT(ADDRESS($K159,44))=0,INDIRECT(ADDRESS($K159,38))="UL"),INDIRECT(ADDRESS($K159,COLUMN())),0),0),IF($L159&gt;0,IF(AND(INDIRECT(ADDRESS($L159,44))=0,INDIRECT(ADDRESS($L159,38))="UL"),INDIRECT(ADDRESS($L159,COLUMN())),0),0),IF($M159&gt;0,IF(AND(INDIRECT(ADDRESS($M159,44))=0,INDIRECT(ADDRESS($M159,38))="UL"),INDIRECT(ADDRESS($M159,COLUMN())),0),0))</f>
        <v>4.4444444444444439E-2</v>
      </c>
      <c r="BC159" s="58" cm="1">
        <f t="array" aca="1" ref="BC159" ca="1">SUM(IF($C159&gt;0,IF(AND(INDIRECT(ADDRESS($C159,44))=0,INDIRECT(ADDRESS($C159,38))="UL"),INDIRECT(ADDRESS($C159,COLUMN())),0),0),IF($D159&gt;0,IF(AND(INDIRECT(ADDRESS($D159,44))=0,INDIRECT(ADDRESS($D159,38))="UL"),INDIRECT(ADDRESS($D159,COLUMN())),0),0),IF($E159&gt;0,IF(AND(INDIRECT(ADDRESS($E159,44))=0,INDIRECT(ADDRESS($E159,38))="UL"),INDIRECT(ADDRESS($E159,COLUMN())),0),0),IF($F159&gt;0,IF(AND(INDIRECT(ADDRESS($F159,44))=0,INDIRECT(ADDRESS($F159,38))="UL"),INDIRECT(ADDRESS($F159,COLUMN())),0),0),IF($G159&gt;0,IF(AND(INDIRECT(ADDRESS($G159,44))=0,INDIRECT(ADDRESS($G159,38))="UL"),INDIRECT(ADDRESS($G159,COLUMN())),0),0),IF($H159&gt;0,IF(AND(INDIRECT(ADDRESS($H159,44))=0,INDIRECT(ADDRESS($H159,38))="UL"),INDIRECT(ADDRESS($H159,COLUMN())),0),0),IF($I159&gt;0,IF(AND(INDIRECT(ADDRESS($I159,44))=0,INDIRECT(ADDRESS($I159,38))="UL"),INDIRECT(ADDRESS($I159,COLUMN())),0),0),IF($J159&gt;0,IF(AND(INDIRECT(ADDRESS($J159,44))=0,INDIRECT(ADDRESS($J159,38))="UL"),INDIRECT(ADDRESS($J159,COLUMN())),0),0),IF($K159&gt;0,IF(AND(INDIRECT(ADDRESS($K159,44))=0,INDIRECT(ADDRESS($K159,38))="UL"),INDIRECT(ADDRESS($K159,COLUMN())),0),0),IF($L159&gt;0,IF(AND(INDIRECT(ADDRESS($L159,44))=0,INDIRECT(ADDRESS($L159,38))="UL"),INDIRECT(ADDRESS($L159,COLUMN())),0),0),IF($M159&gt;0,IF(AND(INDIRECT(ADDRESS($M159,44))=0,INDIRECT(ADDRESS($M159,38))="UL"),INDIRECT(ADDRESS($M159,COLUMN())),0),0))</f>
        <v>8.8888888888888878E-2</v>
      </c>
      <c r="BD159" s="58" cm="1">
        <f t="array" aca="1" ref="BD159" ca="1">SUM(IF($C159&gt;0,IF(AND(INDIRECT(ADDRESS($C159,44))=0,INDIRECT(ADDRESS($C159,38))="UL"),INDIRECT(ADDRESS($C159,COLUMN())),0),0),IF($D159&gt;0,IF(AND(INDIRECT(ADDRESS($D159,44))=0,INDIRECT(ADDRESS($D159,38))="UL"),INDIRECT(ADDRESS($D159,COLUMN())),0),0),IF($E159&gt;0,IF(AND(INDIRECT(ADDRESS($E159,44))=0,INDIRECT(ADDRESS($E159,38))="UL"),INDIRECT(ADDRESS($E159,COLUMN())),0),0),IF($F159&gt;0,IF(AND(INDIRECT(ADDRESS($F159,44))=0,INDIRECT(ADDRESS($F159,38))="UL"),INDIRECT(ADDRESS($F159,COLUMN())),0),0),IF($G159&gt;0,IF(AND(INDIRECT(ADDRESS($G159,44))=0,INDIRECT(ADDRESS($G159,38))="UL"),INDIRECT(ADDRESS($G159,COLUMN())),0),0),IF($H159&gt;0,IF(AND(INDIRECT(ADDRESS($H159,44))=0,INDIRECT(ADDRESS($H159,38))="UL"),INDIRECT(ADDRESS($H159,COLUMN())),0),0),IF($I159&gt;0,IF(AND(INDIRECT(ADDRESS($I159,44))=0,INDIRECT(ADDRESS($I159,38))="UL"),INDIRECT(ADDRESS($I159,COLUMN())),0),0),IF($J159&gt;0,IF(AND(INDIRECT(ADDRESS($J159,44))=0,INDIRECT(ADDRESS($J159,38))="UL"),INDIRECT(ADDRESS($J159,COLUMN())),0),0),IF($K159&gt;0,IF(AND(INDIRECT(ADDRESS($K159,44))=0,INDIRECT(ADDRESS($K159,38))="UL"),INDIRECT(ADDRESS($K159,COLUMN())),0),0),IF($L159&gt;0,IF(AND(INDIRECT(ADDRESS($L159,44))=0,INDIRECT(ADDRESS($L159,38))="UL"),INDIRECT(ADDRESS($L159,COLUMN())),0),0),IF($M159&gt;0,IF(AND(INDIRECT(ADDRESS($M159,44))=0,INDIRECT(ADDRESS($M159,38))="UL"),INDIRECT(ADDRESS($M159,COLUMN())),0),0))</f>
        <v>8.8888888888888878E-2</v>
      </c>
      <c r="BE159" s="57">
        <f t="shared" ca="1" si="105"/>
        <v>8.8888888888888878E-2</v>
      </c>
      <c r="BF159" s="57" cm="1">
        <f t="array" aca="1" ref="BF159" ca="1">SUM(IF($C159&gt;0,IF(INDIRECT(ADDRESS($C159,45))=1,INDIRECT(ADDRESS($C159,52))*INDIRECT(ADDRESS($C159,42))/5,0),0), IF($D159&gt;0,IF(INDIRECT(ADDRESS($D159,45))=1,INDIRECT(ADDRESS($D159,52))*INDIRECT(ADDRESS($D159,42))/5,0),0), IF($E159&gt;0,IF(INDIRECT(ADDRESS($E159,45))=1,INDIRECT(ADDRESS($E159,52))*INDIRECT(ADDRESS($E159,42))/5,0),0), IF($F159&gt;0,IF(INDIRECT(ADDRESS($F159,45))=1,INDIRECT(ADDRESS($F159,52))*INDIRECT(ADDRESS($F159,42))/5,0),0), IF($G159&gt;0,IF(INDIRECT(ADDRESS($G159,45))=1,INDIRECT(ADDRESS($G159,52))*INDIRECT(ADDRESS($G159,42))/5,0),0), IF($H159&gt;0,IF(INDIRECT(ADDRESS($H159,45))=1,INDIRECT(ADDRESS($H159,52))*INDIRECT(ADDRESS($H159,42))/5,0),0)
)*$BF$296/100</f>
        <v>0</v>
      </c>
      <c r="BG159" s="19"/>
      <c r="BH159" s="57" cm="1">
        <f t="array" aca="1" ref="BH159" ca="1">SUM(IF($C159&gt;0,IF(AND(INDIRECT(ADDRESS($C159,44))=0,INDIRECT(ADDRESS($C159,38))&lt;&gt;"UL"),INDIRECT(ADDRESS($C159,COLUMN()-12)),0),0), IF($D159&gt;0,IF(AND(INDIRECT(ADDRESS($D159,44))=0,INDIRECT(ADDRESS($D159,38))&lt;&gt;"UL"),INDIRECT(ADDRESS($D159,COLUMN()-12)),0),0), IF($E159&gt;0,IF(AND(INDIRECT(ADDRESS($E159,44))=0,INDIRECT(ADDRESS($E159,38))&lt;&gt;"UL"),INDIRECT(ADDRESS($E159,COLUMN()-12)),0),0), IF($F159&gt;0,IF(AND(INDIRECT(ADDRESS($F159,44))=0,INDIRECT(ADDRESS($F159,38))&lt;&gt;"UL"),INDIRECT(ADDRESS($F159,COLUMN()-12)),0),0), IF($G159&gt;0,IF(AND(INDIRECT(ADDRESS($G159,44))=0,INDIRECT(ADDRESS($G159,38))&lt;&gt;"UL"),INDIRECT(ADDRESS($G159,COLUMN()-12)),0),0), IF($H159&gt;0,IF(AND(INDIRECT(ADDRESS($H159,44))=0,INDIRECT(ADDRESS($H159,38))&lt;&gt;"UL"),INDIRECT(ADDRESS($H159,COLUMN()-12)),0),0), IF($I159&gt;0,IF(AND(INDIRECT(ADDRESS($I159,44))=0,INDIRECT(ADDRESS($I159,38))&lt;&gt;"UL"),INDIRECT(ADDRESS($I159,COLUMN()-12)),0),0), IF($J159&gt;0,IF(AND(INDIRECT(ADDRESS($J159,44))=0,INDIRECT(ADDRESS($J159,38))&lt;&gt;"UL"),INDIRECT(ADDRESS($J159,COLUMN()-12)),0),0), IF($K159&gt;0,IF(AND(INDIRECT(ADDRESS($K159,44))=0,INDIRECT(ADDRESS($K159,38))&lt;&gt;"UL"),INDIRECT(ADDRESS($K159,COLUMN()-12)),0),0), IF($L159&gt;0,IF(AND(INDIRECT(ADDRESS($L159,44))=0,INDIRECT(ADDRESS($L159,38))&lt;&gt;"UL"),INDIRECT(ADDRESS($L159,COLUMN()-12)),0),0), IF($M159&gt;0,IF(AND(INDIRECT(ADDRESS($M159,44))=0,INDIRECT(ADDRESS($M159,38))&lt;&gt;"UL"),INDIRECT(ADDRESS($M159,COLUMN()-12)),0),0))</f>
        <v>0</v>
      </c>
      <c r="BI159" s="57" cm="1">
        <f t="array" aca="1" ref="BI159" ca="1">SUM(IF($C159&gt;0,IF(AND(INDIRECT(ADDRESS($C159,44))=0,INDIRECT(ADDRESS($C159,38))&lt;&gt;"UL"),INDIRECT(ADDRESS($C159,COLUMN()-12)),0),0), IF($D159&gt;0,IF(AND(INDIRECT(ADDRESS($D159,44))=0,INDIRECT(ADDRESS($D159,38))&lt;&gt;"UL"),INDIRECT(ADDRESS($D159,COLUMN()-12)),0),0), IF($E159&gt;0,IF(AND(INDIRECT(ADDRESS($E159,44))=0,INDIRECT(ADDRESS($E159,38))&lt;&gt;"UL"),INDIRECT(ADDRESS($E159,COLUMN()-12)),0),0), IF($F159&gt;0,IF(AND(INDIRECT(ADDRESS($F159,44))=0,INDIRECT(ADDRESS($F159,38))&lt;&gt;"UL"),INDIRECT(ADDRESS($F159,COLUMN()-12)),0),0), IF($G159&gt;0,IF(AND(INDIRECT(ADDRESS($G159,44))=0,INDIRECT(ADDRESS($G159,38))&lt;&gt;"UL"),INDIRECT(ADDRESS($G159,COLUMN()-12)),0),0), IF($H159&gt;0,IF(AND(INDIRECT(ADDRESS($H159,44))=0,INDIRECT(ADDRESS($H159,38))&lt;&gt;"UL"),INDIRECT(ADDRESS($H159,COLUMN()-12)),0),0), IF($I159&gt;0,IF(AND(INDIRECT(ADDRESS($I159,44))=0,INDIRECT(ADDRESS($I159,38))&lt;&gt;"UL"),INDIRECT(ADDRESS($I159,COLUMN()-12)),0),0), IF($J159&gt;0,IF(AND(INDIRECT(ADDRESS($J159,44))=0,INDIRECT(ADDRESS($J159,38))&lt;&gt;"UL"),INDIRECT(ADDRESS($J159,COLUMN()-12)),0),0), IF($K159&gt;0,IF(AND(INDIRECT(ADDRESS($K159,44))=0,INDIRECT(ADDRESS($K159,38))&lt;&gt;"UL"),INDIRECT(ADDRESS($K159,COLUMN()-12)),0),0), IF($L159&gt;0,IF(AND(INDIRECT(ADDRESS($L159,44))=0,INDIRECT(ADDRESS($L159,38))&lt;&gt;"UL"),INDIRECT(ADDRESS($L159,COLUMN()-12)),0),0), IF($M159&gt;0,IF(AND(INDIRECT(ADDRESS($M159,44))=0,INDIRECT(ADDRESS($M159,38))&lt;&gt;"UL"),INDIRECT(ADDRESS($M159,COLUMN()-12)),0),0))</f>
        <v>0</v>
      </c>
      <c r="BJ159" s="57" cm="1">
        <f t="array" aca="1" ref="BJ159" ca="1">SUM(IF($C159&gt;0,IF(AND(INDIRECT(ADDRESS($C159,44))=0,INDIRECT(ADDRESS($C159,38))&lt;&gt;"UL"),INDIRECT(ADDRESS($C159,COLUMN()-12)),0),0), IF($D159&gt;0,IF(AND(INDIRECT(ADDRESS($D159,44))=0,INDIRECT(ADDRESS($D159,38))&lt;&gt;"UL"),INDIRECT(ADDRESS($D159,COLUMN()-12)),0),0), IF($E159&gt;0,IF(AND(INDIRECT(ADDRESS($E159,44))=0,INDIRECT(ADDRESS($E159,38))&lt;&gt;"UL"),INDIRECT(ADDRESS($E159,COLUMN()-12)),0),0), IF($F159&gt;0,IF(AND(INDIRECT(ADDRESS($F159,44))=0,INDIRECT(ADDRESS($F159,38))&lt;&gt;"UL"),INDIRECT(ADDRESS($F159,COLUMN()-12)),0),0), IF($G159&gt;0,IF(AND(INDIRECT(ADDRESS($G159,44))=0,INDIRECT(ADDRESS($G159,38))&lt;&gt;"UL"),INDIRECT(ADDRESS($G159,COLUMN()-12)),0),0), IF($H159&gt;0,IF(AND(INDIRECT(ADDRESS($H159,44))=0,INDIRECT(ADDRESS($H159,38))&lt;&gt;"UL"),INDIRECT(ADDRESS($H159,COLUMN()-12)),0),0), IF($I159&gt;0,IF(AND(INDIRECT(ADDRESS($I159,44))=0,INDIRECT(ADDRESS($I159,38))&lt;&gt;"UL"),INDIRECT(ADDRESS($I159,COLUMN()-12)),0),0), IF($J159&gt;0,IF(AND(INDIRECT(ADDRESS($J159,44))=0,INDIRECT(ADDRESS($J159,38))&lt;&gt;"UL"),INDIRECT(ADDRESS($J159,COLUMN()-12)),0),0), IF($K159&gt;0,IF(AND(INDIRECT(ADDRESS($K159,44))=0,INDIRECT(ADDRESS($K159,38))&lt;&gt;"UL"),INDIRECT(ADDRESS($K159,COLUMN()-12)),0),0), IF($L159&gt;0,IF(AND(INDIRECT(ADDRESS($L159,44))=0,INDIRECT(ADDRESS($L159,38))&lt;&gt;"UL"),INDIRECT(ADDRESS($L159,COLUMN()-12)),0),0), IF($M159&gt;0,IF(AND(INDIRECT(ADDRESS($M159,44))=0,INDIRECT(ADDRESS($M159,38))&lt;&gt;"UL"),INDIRECT(ADDRESS($M159,COLUMN()-12)),0),0))</f>
        <v>0</v>
      </c>
      <c r="BK159" s="57">
        <f t="shared" ca="1" si="106"/>
        <v>0</v>
      </c>
      <c r="BL159" s="58">
        <f t="shared" ca="1" si="107"/>
        <v>0</v>
      </c>
      <c r="BM159" s="57" cm="1">
        <f t="array" aca="1" ref="BM159" ca="1">SUM(IF($C159&gt;0,IF(AND(INDIRECT(ADDRESS($C159,44))=0,INDIRECT(ADDRESS($C159,38))&lt;&gt;"UL"),INDIRECT(ADDRESS($C159,COLUMN()-12)),0),0), IF($D159&gt;0,IF(AND(INDIRECT(ADDRESS($D159,44))=0,INDIRECT(ADDRESS($D159,38))&lt;&gt;"UL"),INDIRECT(ADDRESS($D159,COLUMN()-12)),0),0), IF($E159&gt;0,IF(AND(INDIRECT(ADDRESS($E159,44))=0,INDIRECT(ADDRESS($E159,38))&lt;&gt;"UL"),INDIRECT(ADDRESS($E159,COLUMN()-12)),0),0), IF($F159&gt;0,IF(AND(INDIRECT(ADDRESS($F159,44))=0,INDIRECT(ADDRESS($F159,38))&lt;&gt;"UL"),INDIRECT(ADDRESS($F159,COLUMN()-12)),0),0), IF($G159&gt;0,IF(AND(INDIRECT(ADDRESS($G159,44))=0,INDIRECT(ADDRESS($G159,38))&lt;&gt;"UL"),INDIRECT(ADDRESS($G159,COLUMN()-12)),0),0), IF($H159&gt;0,IF(AND(INDIRECT(ADDRESS($H159,44))=0,INDIRECT(ADDRESS($H159,38))&lt;&gt;"UL"),INDIRECT(ADDRESS($H159,COLUMN()-12)),0),0), IF($I159&gt;0,IF(AND(INDIRECT(ADDRESS($I159,44))=0,INDIRECT(ADDRESS($I159,38))&lt;&gt;"UL"),INDIRECT(ADDRESS($I159,COLUMN()-12)),0),0), IF($J159&gt;0,IF(AND(INDIRECT(ADDRESS($J159,44))=0,INDIRECT(ADDRESS($J159,38))&lt;&gt;"UL"),INDIRECT(ADDRESS($J159,COLUMN()-12)),0),0), IF($K159&gt;0,IF(AND(INDIRECT(ADDRESS($K159,44))=0,INDIRECT(ADDRESS($K159,38))&lt;&gt;"UL"),INDIRECT(ADDRESS($K159,COLUMN()-11)),0),0), IF($L159&gt;0,IF(AND(INDIRECT(ADDRESS($L159,44))=0,INDIRECT(ADDRESS($L159,38))&lt;&gt;"UL"),INDIRECT(ADDRESS($L159,COLUMN()-11)),0),0), IF($M159&gt;0,IF(AND(INDIRECT(ADDRESS($M159,44))=0,INDIRECT(ADDRESS($M159,38))&lt;&gt;"UL"),INDIRECT(ADDRESS($M159,COLUMN()-11)),0),0))</f>
        <v>0</v>
      </c>
      <c r="BN159" s="57" cm="1">
        <f t="array" aca="1" ref="BN159" ca="1">SUM(IF($C159&gt;0,IF(AND(INDIRECT(ADDRESS($C159,44))=0,INDIRECT(ADDRESS($C159,38))&lt;&gt;"UL"),INDIRECT(ADDRESS($C159,COLUMN()-12)),0),0), IF($D159&gt;0,IF(AND(INDIRECT(ADDRESS($D159,44))=0,INDIRECT(ADDRESS($D159,38))&lt;&gt;"UL"),INDIRECT(ADDRESS($D159,COLUMN()-12)),0),0), IF($E159&gt;0,IF(AND(INDIRECT(ADDRESS($E159,44))=0,INDIRECT(ADDRESS($E159,38))&lt;&gt;"UL"),INDIRECT(ADDRESS($E159,COLUMN()-12)),0),0), IF($F159&gt;0,IF(AND(INDIRECT(ADDRESS($F159,44))=0,INDIRECT(ADDRESS($F159,38))&lt;&gt;"UL"),INDIRECT(ADDRESS($F159,COLUMN()-12)),0),0), IF($G159&gt;0,IF(AND(INDIRECT(ADDRESS($G159,44))=0,INDIRECT(ADDRESS($G159,38))&lt;&gt;"UL"),INDIRECT(ADDRESS($G159,COLUMN()-12)),0),0), IF($H159&gt;0,IF(AND(INDIRECT(ADDRESS($H159,44))=0,INDIRECT(ADDRESS($H159,38))&lt;&gt;"UL"),INDIRECT(ADDRESS($H159,COLUMN()-12)),0),0), IF($I159&gt;0,IF(AND(INDIRECT(ADDRESS($I159,44))=0,INDIRECT(ADDRESS($I159,38))&lt;&gt;"UL"),INDIRECT(ADDRESS($I159,COLUMN()-12)),0),0), IF($J159&gt;0,IF(AND(INDIRECT(ADDRESS($J159,44))=0,INDIRECT(ADDRESS($J159,38))&lt;&gt;"UL"),INDIRECT(ADDRESS($J159,COLUMN()-12)),0),0), IF($K159&gt;0,IF(AND(INDIRECT(ADDRESS($K159,44))=0,INDIRECT(ADDRESS($K159,38))&lt;&gt;"UL"),INDIRECT(ADDRESS($K159,COLUMN()-11)),0),0), IF($L159&gt;0,IF(AND(INDIRECT(ADDRESS($L159,44))=0,INDIRECT(ADDRESS($L159,38))&lt;&gt;"UL"),INDIRECT(ADDRESS($L159,COLUMN()-11)),0),0), IF($M159&gt;0,IF(AND(INDIRECT(ADDRESS($M159,44))=0,INDIRECT(ADDRESS($M159,38))&lt;&gt;"UL"),INDIRECT(ADDRESS($M159,COLUMN()-11)),0),0))</f>
        <v>0</v>
      </c>
      <c r="BO159" s="57" cm="1">
        <f t="array" aca="1" ref="BO159" ca="1">SUM(IF($C159&gt;0,IF(AND(INDIRECT(ADDRESS($C159,44))=0,INDIRECT(ADDRESS($C159,38))&lt;&gt;"UL"),INDIRECT(ADDRESS($C159,COLUMN()-12)),0),0), IF($D159&gt;0,IF(AND(INDIRECT(ADDRESS($D159,44))=0,INDIRECT(ADDRESS($D159,38))&lt;&gt;"UL"),INDIRECT(ADDRESS($D159,COLUMN()-12)),0),0), IF($E159&gt;0,IF(AND(INDIRECT(ADDRESS($E159,44))=0,INDIRECT(ADDRESS($E159,38))&lt;&gt;"UL"),INDIRECT(ADDRESS($E159,COLUMN()-12)),0),0), IF($F159&gt;0,IF(AND(INDIRECT(ADDRESS($F159,44))=0,INDIRECT(ADDRESS($F159,38))&lt;&gt;"UL"),INDIRECT(ADDRESS($F159,COLUMN()-12)),0),0), IF($G159&gt;0,IF(AND(INDIRECT(ADDRESS($G159,44))=0,INDIRECT(ADDRESS($G159,38))&lt;&gt;"UL"),INDIRECT(ADDRESS($G159,COLUMN()-12)),0),0), IF($H159&gt;0,IF(AND(INDIRECT(ADDRESS($H159,44))=0,INDIRECT(ADDRESS($H159,38))&lt;&gt;"UL"),INDIRECT(ADDRESS($H159,COLUMN()-12)),0),0), IF($I159&gt;0,IF(AND(INDIRECT(ADDRESS($I159,44))=0,INDIRECT(ADDRESS($I159,38))&lt;&gt;"UL"),INDIRECT(ADDRESS($I159,COLUMN()-12)),0),0), IF($J159&gt;0,IF(AND(INDIRECT(ADDRESS($J159,44))=0,INDIRECT(ADDRESS($J159,38))&lt;&gt;"UL"),INDIRECT(ADDRESS($J159,COLUMN()-12)),0),0), IF($K159&gt;0,IF(AND(INDIRECT(ADDRESS($K159,44))=0,INDIRECT(ADDRESS($K159,38))&lt;&gt;"UL"),INDIRECT(ADDRESS($K159,COLUMN()-11)),0),0), IF($L159&gt;0,IF(AND(INDIRECT(ADDRESS($L159,44))=0,INDIRECT(ADDRESS($L159,38))&lt;&gt;"UL"),INDIRECT(ADDRESS($L159,COLUMN()-11)),0),0), IF($M159&gt;0,IF(AND(INDIRECT(ADDRESS($M159,44))=0,INDIRECT(ADDRESS($M159,38))&lt;&gt;"UL"),INDIRECT(ADDRESS($M159,COLUMN()-11)),0),0))</f>
        <v>0</v>
      </c>
      <c r="BP159" s="57" cm="1">
        <f t="array" aca="1" ref="BP159" ca="1">SUM(IF($C159&gt;0,IF(AND(INDIRECT(ADDRESS($C159,44))=0,INDIRECT(ADDRESS($C159,38))&lt;&gt;"UL"),INDIRECT(ADDRESS($C159,COLUMN()-12)),0),0), IF($D159&gt;0,IF(AND(INDIRECT(ADDRESS($D159,44))=0,INDIRECT(ADDRESS($D159,38))&lt;&gt;"UL"),INDIRECT(ADDRESS($D159,COLUMN()-12)),0),0), IF($E159&gt;0,IF(AND(INDIRECT(ADDRESS($E159,44))=0,INDIRECT(ADDRESS($E159,38))&lt;&gt;"UL"),INDIRECT(ADDRESS($E159,COLUMN()-12)),0),0), IF($F159&gt;0,IF(AND(INDIRECT(ADDRESS($F159,44))=0,INDIRECT(ADDRESS($F159,38))&lt;&gt;"UL"),INDIRECT(ADDRESS($F159,COLUMN()-12)),0),0), IF($G159&gt;0,IF(AND(INDIRECT(ADDRESS($G159,44))=0,INDIRECT(ADDRESS($G159,38))&lt;&gt;"UL"),INDIRECT(ADDRESS($G159,COLUMN()-12)),0),0), IF($H159&gt;0,IF(AND(INDIRECT(ADDRESS($H159,44))=0,INDIRECT(ADDRESS($H159,38))&lt;&gt;"UL"),INDIRECT(ADDRESS($H159,COLUMN()-12)),0),0), IF($I159&gt;0,IF(AND(INDIRECT(ADDRESS($I159,44))=0,INDIRECT(ADDRESS($I159,38))&lt;&gt;"UL"),INDIRECT(ADDRESS($I159,COLUMN()-12)),0),0), IF($J159&gt;0,IF(AND(INDIRECT(ADDRESS($J159,44))=0,INDIRECT(ADDRESS($J159,38))&lt;&gt;"UL"),INDIRECT(ADDRESS($J159,COLUMN()-12)),0),0), IF($K159&gt;0,IF(AND(INDIRECT(ADDRESS($K159,44))=0,INDIRECT(ADDRESS($K159,38))&lt;&gt;"UL"),INDIRECT(ADDRESS($K159,COLUMN()-11)),0),0), IF($L159&gt;0,IF(AND(INDIRECT(ADDRESS($L159,44))=0,INDIRECT(ADDRESS($L159,38))&lt;&gt;"UL"),INDIRECT(ADDRESS($L159,COLUMN()-11)),0),0), IF($M159&gt;0,IF(AND(INDIRECT(ADDRESS($M159,44))=0,INDIRECT(ADDRESS($M159,38))&lt;&gt;"UL"),INDIRECT(ADDRESS($M159,COLUMN()-11)),0),0))</f>
        <v>0</v>
      </c>
      <c r="BQ159" s="57">
        <f t="shared" ca="1" si="108"/>
        <v>0</v>
      </c>
      <c r="BR159" s="161">
        <f t="shared" ca="1" si="109"/>
        <v>76.568012272115297</v>
      </c>
      <c r="BS159" s="56"/>
      <c r="BT159" s="56">
        <f t="shared" ca="1" si="110"/>
        <v>0.86582144886487555</v>
      </c>
      <c r="BU159" s="56">
        <f t="shared" ca="1" si="111"/>
        <v>6.6601649912682734E-2</v>
      </c>
      <c r="BV159" s="57" t="s">
        <v>34</v>
      </c>
      <c r="BW159" s="57" cm="1">
        <f t="array" aca="1" ref="BW159" ca="1">SUM(IF($C159&gt;0,IF(AND(INDIRECT(ADDRESS($C159,44))=0,INDIRECT(ADDRESS($C159,38))="UL",ISERROR(SEARCH("Rear",INDIRECT(ADDRESS($C159,33)))),ISERROR(SEARCH("Side",INDIRECT(ADDRESS($C159,33))))),INDIRECT(ADDRESS($C159,COLUMN())),0),0),IF($D159&gt;0,IF(AND(INDIRECT(ADDRESS($D159,44))=0,INDIRECT(ADDRESS($D159,38))="UL",ISERROR(SEARCH("Rear",INDIRECT(ADDRESS($D159,33)))),ISERROR(SEARCH("Side",INDIRECT(ADDRESS($D159,33))))),INDIRECT(ADDRESS($D159,COLUMN())),0),0),IF($E159&gt;0,IF(AND(INDIRECT(ADDRESS($E159,44))=0,INDIRECT(ADDRESS($E159,38))="UL",ISERROR(SEARCH("Rear",INDIRECT(ADDRESS($E159,33)))),ISERROR(SEARCH("Side",INDIRECT(ADDRESS($E159,33))))),INDIRECT(ADDRESS($E159,COLUMN())),0),0),IF($F159&gt;0,IF(AND(INDIRECT(ADDRESS($F159,44))=0,INDIRECT(ADDRESS($F159,38))="UL",ISERROR(SEARCH("Rear",INDIRECT(ADDRESS($F159,33)))),ISERROR(SEARCH("Side",INDIRECT(ADDRESS($F159,33))))),INDIRECT(ADDRESS($F159,COLUMN())),0),0),IF($G159&gt;0,IF(AND(INDIRECT(ADDRESS($G159,44))=0,INDIRECT(ADDRESS($G159,38))="UL",ISERROR(SEARCH("Rear",INDIRECT(ADDRESS($G159,33)))),ISERROR(SEARCH("Side",INDIRECT(ADDRESS($G159,33))))),INDIRECT(ADDRESS($G159,COLUMN())),0),0),IF($H159&gt;0,IF(AND(INDIRECT(ADDRESS($H159,44))=0,INDIRECT(ADDRESS($H159,38))="UL",ISERROR(SEARCH("Rear",INDIRECT(ADDRESS($H159,33)))),ISERROR(SEARCH("Side",INDIRECT(ADDRESS($H159,33))))),INDIRECT(ADDRESS($H159,COLUMN())),0),0),IF($I159&gt;0,IF(AND(INDIRECT(ADDRESS($I159,44))=0,INDIRECT(ADDRESS($I159,38))="UL",ISERROR(SEARCH("Rear",INDIRECT(ADDRESS($I159,33)))),ISERROR(SEARCH("Side",INDIRECT(ADDRESS($I159,33))))),INDIRECT(ADDRESS($I159,COLUMN())),0),0),IF($J159&gt;0,IF(AND(INDIRECT(ADDRESS($J159,44))=0,INDIRECT(ADDRESS($J159,38))="UL",ISERROR(SEARCH("Rear",INDIRECT(ADDRESS($J159,33)))),ISERROR(SEARCH("Side",INDIRECT(ADDRESS($J159,33))))),INDIRECT(ADDRESS($J159,COLUMN())),0),0),IF($K159&gt;0,IF(AND(INDIRECT(ADDRESS($K159,44))=0,INDIRECT(ADDRESS($K159,38))="UL",ISERROR(SEARCH("Rear",INDIRECT(ADDRESS($K159,33)))),ISERROR(SEARCH("Side",INDIRECT(ADDRESS($K159,33))))),INDIRECT(ADDRESS($K159,COLUMN())),0),0),IF($L159&gt;0,IF(AND(INDIRECT(ADDRESS($L159,44))=0,INDIRECT(ADDRESS($L159,38))="UL",ISERROR(SEARCH("Rear",INDIRECT(ADDRESS($L159,33)))),ISERROR(SEARCH("Side",INDIRECT(ADDRESS($L159,33))))),INDIRECT(ADDRESS($L159,COLUMN())),0),0),IF($M159&gt;0,IF(AND(INDIRECT(ADDRESS($M159,44))=0,INDIRECT(ADDRESS($M159,38))="UL",ISERROR(SEARCH("Rear",INDIRECT(ADDRESS($M159,33)))),ISERROR(SEARCH("Side",INDIRECT(ADDRESS($M159,33))))),INDIRECT(ADDRESS($M159,COLUMN())),0),0))</f>
        <v>0.33333333333333331</v>
      </c>
      <c r="BX159" s="57">
        <f t="shared" ca="1" si="112"/>
        <v>0.33333333333333331</v>
      </c>
      <c r="BY159" s="57" cm="1">
        <f t="array" aca="1" ref="BY159" ca="1">SUM(IF($C159&gt;0,IF(AND(INDIRECT(ADDRESS($C159,44))=0,INDIRECT(ADDRESS($C159,38))="UL"),INDIRECT(ADDRESS($C159,COLUMN())),0),0),IF($D159&gt;0,IF(AND(INDIRECT(ADDRESS($D159,44))=0,INDIRECT(ADDRESS($D159,38))="UL"),INDIRECT(ADDRESS($D159,COLUMN())),0),0),IF($E159&gt;0,IF(AND(INDIRECT(ADDRESS($E159,44))=0,INDIRECT(ADDRESS($E159,38))="UL"),INDIRECT(ADDRESS($E159,COLUMN())),0),0),IF($F159&gt;0,IF(AND(INDIRECT(ADDRESS($F159,44))=0,INDIRECT(ADDRESS($F159,38))="UL"),INDIRECT(ADDRESS($F159,COLUMN())),0),0),IF($G159&gt;0,IF(AND(INDIRECT(ADDRESS($G159,44))=0,INDIRECT(ADDRESS($G159,38))="UL"),INDIRECT(ADDRESS($G159,COLUMN())),0),0),IF($H159&gt;0,IF(AND(INDIRECT(ADDRESS($H159,44))=0,INDIRECT(ADDRESS($H159,38))="UL"),INDIRECT(ADDRESS($H159,COLUMN())),0),0),IF($I159&gt;0,IF(AND(INDIRECT(ADDRESS($I159,44))=0,INDIRECT(ADDRESS($I159,38))="UL"),INDIRECT(ADDRESS($I159,COLUMN())),0),0),IF($J159&gt;0,IF(AND(INDIRECT(ADDRESS($J159,44))=0,INDIRECT(ADDRESS($J159,38))="UL"),INDIRECT(ADDRESS($J159,COLUMN())),0),0),IF($K159&gt;0,IF(AND(INDIRECT(ADDRESS($K159,44))=0,INDIRECT(ADDRESS($K159,38))="UL"),INDIRECT(ADDRESS($K159,COLUMN())),0),0),IF($L159&gt;0,IF(AND(INDIRECT(ADDRESS($L159,44))=0,INDIRECT(ADDRESS($L159,38))="UL"),INDIRECT(ADDRESS($L159,COLUMN())),0),0),IF($M159&gt;0,IF(AND(INDIRECT(ADDRESS($M159,44))=0,INDIRECT(ADDRESS($M159,38))="UL"),INDIRECT(ADDRESS($M159,COLUMN())),0),0))</f>
        <v>0.1111111111111111</v>
      </c>
      <c r="BZ159" s="57" cm="1">
        <f t="array" aca="1" ref="BZ159" ca="1">SUM(IF($C159&gt;0,IF(AND(INDIRECT(ADDRESS($C159,44))=0,INDIRECT(ADDRESS($C159,38))="UL"),INDIRECT(ADDRESS($C159,COLUMN())),0),0),IF($D159&gt;0,IF(AND(INDIRECT(ADDRESS($D159,44))=0,INDIRECT(ADDRESS($D159,38))="UL"),INDIRECT(ADDRESS($D159,COLUMN())),0),0),IF($E159&gt;0,IF(AND(INDIRECT(ADDRESS($E159,44))=0,INDIRECT(ADDRESS($E159,38))="UL"),INDIRECT(ADDRESS($E159,COLUMN())),0),0),IF($F159&gt;0,IF(AND(INDIRECT(ADDRESS($F159,44))=0,INDIRECT(ADDRESS($F159,38))="UL"),INDIRECT(ADDRESS($F159,COLUMN())),0),0),IF($G159&gt;0,IF(AND(INDIRECT(ADDRESS($G159,44))=0,INDIRECT(ADDRESS($G159,38))="UL"),INDIRECT(ADDRESS($G159,COLUMN())),0),0),IF($H159&gt;0,IF(AND(INDIRECT(ADDRESS($H159,44))=0,INDIRECT(ADDRESS($H159,38))="UL"),INDIRECT(ADDRESS($H159,COLUMN())),0),0),IF($I159&gt;0,IF(AND(INDIRECT(ADDRESS($I159,44))=0,INDIRECT(ADDRESS($I159,38))="UL"),INDIRECT(ADDRESS($I159,COLUMN())),0),0),IF($J159&gt;0,IF(AND(INDIRECT(ADDRESS($J159,44))=0,INDIRECT(ADDRESS($J159,38))="UL"),INDIRECT(ADDRESS($J159,COLUMN())),0),0),IF($K159&gt;0,IF(AND(INDIRECT(ADDRESS($K159,44))=0,INDIRECT(ADDRESS($K159,38))="UL"),INDIRECT(ADDRESS($K159,COLUMN())),0),0),IF($L159&gt;0,IF(AND(INDIRECT(ADDRESS($L159,44))=0,INDIRECT(ADDRESS($L159,38))="UL"),INDIRECT(ADDRESS($L159,COLUMN())),0),0),IF($M159&gt;0,IF(AND(INDIRECT(ADDRESS($M159,44))=0,INDIRECT(ADDRESS($M159,38))="UL"),INDIRECT(ADDRESS($M159,COLUMN())),0),0))</f>
        <v>0</v>
      </c>
      <c r="CA159" s="57">
        <f t="shared" ca="1" si="113"/>
        <v>0</v>
      </c>
      <c r="CB159" s="57" cm="1">
        <f t="array" aca="1" ref="CB159" ca="1">SUM(IF($C159&gt;0,IF(AND(INDIRECT(ADDRESS($C159,44))=0,INDIRECT(ADDRESS($C159,38))&lt;&gt;"UL"),INDIRECT(ADDRESS($C159,COLUMN())),0),0),IF($D159&gt;0,IF(AND(INDIRECT(ADDRESS($D159,44))=0,INDIRECT(ADDRESS($D159,38))&lt;&gt;"UL"),INDIRECT(ADDRESS($D159,COLUMN())),0),0),IF($E159&gt;0,IF(AND(INDIRECT(ADDRESS($E159,44))=0,INDIRECT(ADDRESS($E159,38))&lt;&gt;"UL"),INDIRECT(ADDRESS($E159,COLUMN())),0),0),IF($F159&gt;0,IF(AND(INDIRECT(ADDRESS($F159,44))=0,INDIRECT(ADDRESS($F159,38))&lt;&gt;"UL"),INDIRECT(ADDRESS($F159,COLUMN())),0),0),IF($G159&gt;0,IF(AND(INDIRECT(ADDRESS($G159,44))=0,INDIRECT(ADDRESS($G159,38))&lt;&gt;"UL"),INDIRECT(ADDRESS($G159,COLUMN())),0),0),IF($H159&gt;0,IF(AND(INDIRECT(ADDRESS($H159,44))=0,INDIRECT(ADDRESS($H159,38))&lt;&gt;"UL"),INDIRECT(ADDRESS($H159,COLUMN())),0),0),IF($I159&gt;0,IF(AND(INDIRECT(ADDRESS($I159,44))=0,INDIRECT(ADDRESS($I159,38))&lt;&gt;"UL"),INDIRECT(ADDRESS($I159,COLUMN())),0),0),IF($J159&gt;0,IF(AND(INDIRECT(ADDRESS($J159,44))=0,INDIRECT(ADDRESS($J159,38))&lt;&gt;"UL"),INDIRECT(ADDRESS($J159,COLUMN())),0),0),IF($K159&gt;0,IF(AND(INDIRECT(ADDRESS($K159,44))=0,INDIRECT(ADDRESS($K159,38))&lt;&gt;"UL"),INDIRECT(ADDRESS($K159,COLUMN())),0),0),IF($L159&gt;0,IF(AND(INDIRECT(ADDRESS($L159,44))=0,INDIRECT(ADDRESS($L159,38))&lt;&gt;"UL"),INDIRECT(ADDRESS($L159,COLUMN())),0),0),IF($M159&gt;0,IF(AND(INDIRECT(ADDRESS($M159,44))=0,INDIRECT(ADDRESS($M159,38))&lt;&gt;"UL"),INDIRECT(ADDRESS($M159,COLUMN())),0),0))</f>
        <v>0</v>
      </c>
      <c r="CC159" s="57">
        <f t="shared" ca="1" si="114"/>
        <v>0</v>
      </c>
      <c r="CD159" s="57" cm="1">
        <f t="array" aca="1" ref="CD159" ca="1">SUM(IF($C159&gt;0,IF(AND(INDIRECT(ADDRESS($C159,44))=0,INDIRECT(ADDRESS($C159,38))&lt;&gt;"UL"),INDIRECT(ADDRESS($C159,COLUMN())),0),0),IF($D159&gt;0,IF(AND(INDIRECT(ADDRESS($D159,44))=0,INDIRECT(ADDRESS($D159,38))&lt;&gt;"UL"),INDIRECT(ADDRESS($D159,COLUMN())),0),0),IF($E159&gt;0,IF(AND(INDIRECT(ADDRESS($E159,44))=0,INDIRECT(ADDRESS($E159,38))&lt;&gt;"UL"),INDIRECT(ADDRESS($E159,COLUMN())),0),0),IF($F159&gt;0,IF(AND(INDIRECT(ADDRESS($F159,44))=0,INDIRECT(ADDRESS($F159,38))&lt;&gt;"UL"),INDIRECT(ADDRESS($F159,COLUMN())),0),0),IF($G159&gt;0,IF(AND(INDIRECT(ADDRESS($G159,44))=0,INDIRECT(ADDRESS($G159,38))&lt;&gt;"UL"),INDIRECT(ADDRESS($G159,COLUMN())),0),0),IF($H159&gt;0,IF(AND(INDIRECT(ADDRESS($H159,44))=0,INDIRECT(ADDRESS($H159,38))&lt;&gt;"UL"),INDIRECT(ADDRESS($H159,COLUMN())),0),0),IF($I159&gt;0,IF(AND(INDIRECT(ADDRESS($I159,44))=0,INDIRECT(ADDRESS($I159,38))&lt;&gt;"UL"),INDIRECT(ADDRESS($I159,COLUMN())),0),0),IF($J159&gt;0,IF(AND(INDIRECT(ADDRESS($J159,44))=0,INDIRECT(ADDRESS($J159,38))&lt;&gt;"UL"),INDIRECT(ADDRESS($J159,COLUMN())),0),0),IF($K159&gt;0,IF(AND(INDIRECT(ADDRESS($K159,44))=0,INDIRECT(ADDRESS($K159,38))&lt;&gt;"UL"),INDIRECT(ADDRESS($K159,COLUMN())),0),0),IF($L159&gt;0,IF(AND(INDIRECT(ADDRESS($L159,44))=0,INDIRECT(ADDRESS($L159,38))&lt;&gt;"UL"),INDIRECT(ADDRESS($L159,COLUMN())),0),0),IF($M159&gt;0,IF(AND(INDIRECT(ADDRESS($M159,44))=0,INDIRECT(ADDRESS($M159,38))&lt;&gt;"UL"),INDIRECT(ADDRESS($M159,COLUMN())),0),0))</f>
        <v>0</v>
      </c>
      <c r="CE159" s="57" cm="1">
        <f t="array" aca="1" ref="CE159" ca="1">SUM(IF($C159&gt;0,IF(AND(INDIRECT(ADDRESS($C159,44))=0,INDIRECT(ADDRESS($C159,38))&lt;&gt;"UL"),INDIRECT(ADDRESS($C159,COLUMN())),0),0),IF($D159&gt;0,IF(AND(INDIRECT(ADDRESS($D159,44))=0,INDIRECT(ADDRESS($D159,38))&lt;&gt;"UL"),INDIRECT(ADDRESS($D159,COLUMN())),0),0),IF($E159&gt;0,IF(AND(INDIRECT(ADDRESS($E159,44))=0,INDIRECT(ADDRESS($E159,38))&lt;&gt;"UL"),INDIRECT(ADDRESS($E159,COLUMN())),0),0),IF($F159&gt;0,IF(AND(INDIRECT(ADDRESS($F159,44))=0,INDIRECT(ADDRESS($F159,38))&lt;&gt;"UL"),INDIRECT(ADDRESS($F159,COLUMN())),0),0),IF($G159&gt;0,IF(AND(INDIRECT(ADDRESS($G159,44))=0,INDIRECT(ADDRESS($G159,38))&lt;&gt;"UL"),INDIRECT(ADDRESS($G159,COLUMN())),0),0),IF($H159&gt;0,IF(AND(INDIRECT(ADDRESS($H159,44))=0,INDIRECT(ADDRESS($H159,38))&lt;&gt;"UL"),INDIRECT(ADDRESS($H159,COLUMN())),0),0),IF($I159&gt;0,IF(AND(INDIRECT(ADDRESS($I159,44))=0,INDIRECT(ADDRESS($I159,38))&lt;&gt;"UL"),INDIRECT(ADDRESS($I159,COLUMN())),0),0),IF($J159&gt;0,IF(AND(INDIRECT(ADDRESS($J159,44))=0,INDIRECT(ADDRESS($J159,38))&lt;&gt;"UL"),INDIRECT(ADDRESS($J159,COLUMN())),0),0),IF($K159&gt;0,IF(AND(INDIRECT(ADDRESS($K159,44))=0,INDIRECT(ADDRESS($K159,38))&lt;&gt;"UL"),INDIRECT(ADDRESS($K159,COLUMN())),0),0),IF($L159&gt;0,IF(AND(INDIRECT(ADDRESS($L159,44))=0,INDIRECT(ADDRESS($L159,38))&lt;&gt;"UL"),INDIRECT(ADDRESS($L159,COLUMN())),0),0),IF($M159&gt;0,IF(AND(INDIRECT(ADDRESS($M159,44))=0,INDIRECT(ADDRESS($M159,38))&lt;&gt;"UL"),INDIRECT(ADDRESS($M159,COLUMN())),0),0))</f>
        <v>0</v>
      </c>
      <c r="CF159" s="57">
        <f t="shared" ca="1" si="115"/>
        <v>0</v>
      </c>
      <c r="CG159" s="57">
        <f t="shared" ca="1" si="116"/>
        <v>0.75740800820377674</v>
      </c>
      <c r="CH159" s="57">
        <f t="shared" ca="1" si="117"/>
        <v>5.8262154477213599E-2</v>
      </c>
      <c r="CI159" s="19">
        <f t="shared" ca="1" si="118"/>
        <v>17.459376160243462</v>
      </c>
      <c r="CJ159" s="19"/>
      <c r="CK159" s="57" cm="1">
        <f t="array" aca="1" ref="CK159" ca="1">IF(AU159="S", SUM(IF($C159&gt;0,IF(INDIRECT(ADDRESS($C159,43))&lt;&gt;1,INDIRECT(ADDRESS($C159,48)),0),0), IF($D159&gt;0,IF(INDIRECT(ADDRESS($D159,43))&lt;&gt;1,INDIRECT(ADDRESS($D159,48)),0),0), IF($E159&gt;0,IF(INDIRECT(ADDRESS($E159,43))&lt;&gt;1,INDIRECT(ADDRESS($E159,48)),0),0), IF($F159&gt;0,IF(INDIRECT(ADDRESS($F159,43))&lt;&gt;1,INDIRECT(ADDRESS($F159,48)),0),0), IF($G159&gt;0,IF(INDIRECT(ADDRESS($G159,43))&lt;&gt;1,INDIRECT(ADDRESS($G159,48)),0),0), IF($H159&gt;0,IF(INDIRECT(ADDRESS($H159,43))&lt;&gt;1,INDIRECT(ADDRESS($H159,48)),0),0), IF($I159&gt;0,IF(INDIRECT(ADDRESS($I159,43))&lt;&gt;1,INDIRECT(ADDRESS($I159,48)),0),0), IF($J159&gt;0,IF(INDIRECT(ADDRESS($J159,43))&lt;&gt;1,INDIRECT(ADDRESS($J159,48)),0),0), IF($K159&gt;0,IF(INDIRECT(ADDRESS($K159,43))&lt;&gt;1,INDIRECT(ADDRESS($K159,48)),0),0), IF($L159&gt;0,IF(INDIRECT(ADDRESS($L159,43))&lt;&gt;1,INDIRECT(ADDRESS($L159,48)),0),0), IF($M159&gt;0,IF(INDIRECT(ADDRESS($M159,43))&lt;&gt;1,INDIRECT(ADDRESS($M159,48)),0),0)), IF(AU159="L",SUM(IF($C159&gt;0,IF(INDIRECT(ADDRESS($C159,43))&lt;&gt;1,INDIRECT(ADDRESS($C159,50)),0),0), IF($D159&gt;0,IF(INDIRECT(ADDRESS($D159,43))&lt;&gt;1,INDIRECT(ADDRESS($D159,50)),0),0), IF($E159&gt;0,IF(INDIRECT(ADDRESS($E159,43))&lt;&gt;1,INDIRECT(ADDRESS($E159,50)),0),0), IF($F159&gt;0,IF(INDIRECT(ADDRESS($F159,43))&lt;&gt;1,INDIRECT(ADDRESS($F159,50)),0),0), IF($G159&gt;0,IF(INDIRECT(ADDRESS($G159,43))&lt;&gt;1,INDIRECT(ADDRESS($G159,50)),0),0), IF($G159&gt;0,IF(INDIRECT(ADDRESS($G159,43))&lt;&gt;1,INDIRECT(ADDRESS($G159,50)),0),0), IF($H159&gt;0,IF(INDIRECT(ADDRESS($H159,43))&lt;&gt;1,INDIRECT(ADDRESS($H159,50)),0),0), IF($I159&gt;0,IF(INDIRECT(ADDRESS($I159,43))&lt;&gt;1,INDIRECT(ADDRESS($I159,50)),0),0), IF($J159&gt;0,IF(INDIRECT(ADDRESS($J159,43))&lt;&gt;1,INDIRECT(ADDRESS($J159,50)),0),0), IF($K159&gt;0,IF(INDIRECT(ADDRESS($K159,43))&lt;&gt;1,INDIRECT(ADDRESS($K159,50)),0),0), IF($L159&gt;0,IF(INDIRECT(ADDRESS($L159,43))&lt;&gt;1,INDIRECT(ADDRESS($L159,50)),0),0), IF($M159&gt;0,IF(INDIRECT(ADDRESS($M159,43))&lt;&gt;1,INDIRECT(ADDRESS($M159,50)),0),0)), SUM(IF($C159&gt;0,IF(INDIRECT(ADDRESS($C159,43))&lt;&gt;1,INDIRECT(ADDRESS($C159,49)),0),0), IF($D159&gt;0,IF(INDIRECT(ADDRESS($D159,43))&lt;&gt;1,INDIRECT(ADDRESS($D159,49)),0),0), IF($E159&gt;0,IF(INDIRECT(ADDRESS($E159,43))&lt;&gt;1,INDIRECT(ADDRESS($E159,49)),0),0), IF($F159&gt;0,IF(INDIRECT(ADDRESS($F159,43))&lt;&gt;1,INDIRECT(ADDRESS($F159,49)),0),0), IF($G159&gt;0,IF(INDIRECT(ADDRESS($G159,43))&lt;&gt;1,INDIRECT(ADDRESS($G159,49)),0),0), IF($G159&gt;0,IF(INDIRECT(ADDRESS($G159,43))&lt;&gt;1,INDIRECT(ADDRESS($G159,49)),0),0), IF($H159&gt;0,IF(INDIRECT(ADDRESS($H159,43))&lt;&gt;1,INDIRECT(ADDRESS($H159,49)),0),0), IF($I159&gt;0,IF(INDIRECT(ADDRESS($I159,43))&lt;&gt;1,INDIRECT(ADDRESS($I159,49)),0),0), IF($J159&gt;0,IF(INDIRECT(ADDRESS($J159,43))&lt;&gt;1,INDIRECT(ADDRESS($J159,49)),0),0), IF($K159&gt;0,IF(INDIRECT(ADDRESS($K159,43))&lt;&gt;1,INDIRECT(ADDRESS($K159,49)),0),0), IF($L159&gt;0,IF(INDIRECT(ADDRESS($L159,43))&lt;&gt;1,INDIRECT(ADDRESS($L159,49)),0),0), IF($M159&gt;0,IF(INDIRECT(ADDRESS($M159,43))&lt;&gt;1,INDIRECT(ADDRESS($M159,49)),0),0))))</f>
        <v>0.33333333333333331</v>
      </c>
      <c r="CL159" s="57" cm="1">
        <f t="array" aca="1" ref="CL159" ca="1">SUM(IF($C159&gt;0,IF(INDIRECT(ADDRESS($C159,44))=1,INDIRECT(ADDRESS($C159,90)),0),0), IF($D159&gt;0,IF(INDIRECT(ADDRESS($D159,44))=1,INDIRECT(ADDRESS($D159,90)),0),0), IF($E159&gt;0,IF(INDIRECT(ADDRESS($E159,44))=1,INDIRECT(ADDRESS($E159,90)),0),0), IF($F159&gt;0,IF(INDIRECT(ADDRESS($F159,44))=1,INDIRECT(ADDRESS($F159,90)),0),0), IF($G159&gt;0,IF(INDIRECT(ADDRESS($G159,44))=1,INDIRECT(ADDRESS($G159,90)),0),0), IF($H159&gt;0,IF(INDIRECT(ADDRESS($H159,44))=1,INDIRECT(ADDRESS($H159,90)),0),0), IF($I159&gt;0,IF(INDIRECT(ADDRESS($I159,44))=1,INDIRECT(ADDRESS($I159,90)),0),0), IF($J159&gt;0,IF(INDIRECT(ADDRESS($J159,44))=1,INDIRECT(ADDRESS($J159,90)),0),0), IF($K159&gt;0,IF(INDIRECT(ADDRESS($K159,44))=1,INDIRECT(ADDRESS($K159,90)),0),0), IF($L159&gt;0,IF(INDIRECT(ADDRESS($L159,44))=1,INDIRECT(ADDRESS($L159,90)),0),0), IF($M159&gt;0,IF(INDIRECT(ADDRESS($M159,44))=1,INDIRECT(ADDRESS($M159,90)),0),0))</f>
        <v>0</v>
      </c>
      <c r="CM159" s="56">
        <f ca="1">((BU159/$BU$34)^$BU$296)</f>
        <v>0.49031041929968516</v>
      </c>
      <c r="CN159" s="1"/>
    </row>
    <row r="160" spans="1:92" x14ac:dyDescent="0.25">
      <c r="A160" s="52" t="s">
        <v>234</v>
      </c>
      <c r="B160" s="67">
        <v>104</v>
      </c>
      <c r="C160" s="67">
        <v>128</v>
      </c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>
        <f ca="1">SUM(INDIRECT(ADDRESS(B160,COLUMN())),IF(C160&gt;0,INDIRECT(ADDRESS(C160,COLUMN())),0),IF(D160&gt;0,INDIRECT(ADDRESS(D160,COLUMN())),0),IF(E160&gt;0,INDIRECT(ADDRESS(E160,COLUMN())),0),IF(F160&gt;0,INDIRECT(ADDRESS(F160,COLUMN())),0),IF(G160&gt;0,INDIRECT(ADDRESS(G160,COLUMN())),0),IF(H160&gt;0,INDIRECT(ADDRESS(H160,COLUMN())),0),IF(I160&gt;0,INDIRECT(ADDRESS(I160,COLUMN())),0),IF(J160&gt;0,INDIRECT(ADDRESS(J160,COLUMN())),0),IF(K160&gt;0,INDIRECT(ADDRESS(K160,COLUMN())),0),IF(L160&gt;0,INDIRECT(ADDRESS(L160,COLUMN())),0),IF(M160&gt;0,INDIRECT(ADDRESS(M160,COLUMN())),0))</f>
        <v>15</v>
      </c>
      <c r="O160" s="67" t="str" cm="1">
        <f t="array" aca="1" ref="O160" ca="1">INDIRECT(ADDRESS($B160,COLUMN()))</f>
        <v>Fighter</v>
      </c>
      <c r="P160" s="67" cm="1">
        <f t="array" aca="1" ref="P160" ca="1">INDIRECT(ADDRESS($B160,COLUMN()))</f>
        <v>3</v>
      </c>
      <c r="Q160" s="67" cm="1">
        <f t="array" aca="1" ref="Q160" ca="1">INDIRECT(ADDRESS($B160,COLUMN()))</f>
        <v>3</v>
      </c>
      <c r="R160" s="67" t="str" cm="1">
        <f t="array" aca="1" ref="R160" ca="1">INDIRECT(ADDRESS($B160,COLUMN()))</f>
        <v>-</v>
      </c>
      <c r="S160" s="67" cm="1">
        <f t="array" aca="1" ref="S160" ca="1">INDIRECT(ADDRESS($B160,COLUMN()))</f>
        <v>1</v>
      </c>
      <c r="T160" s="67" t="str" cm="1">
        <f t="array" aca="1" ref="T160" ca="1">INDIRECT(ADDRESS($B160,COLUMN()))</f>
        <v>1-4</v>
      </c>
      <c r="U160" s="67" cm="1">
        <f t="array" aca="1" ref="U160" ca="1">INDIRECT(ADDRESS($B160,COLUMN()))</f>
        <v>4</v>
      </c>
      <c r="V160" s="67" cm="1">
        <f t="array" aca="1" ref="V160" ca="1">INDIRECT(ADDRESS($B160,COLUMN()))</f>
        <v>0</v>
      </c>
      <c r="W160" s="67" cm="1">
        <f t="array" aca="1" ref="W160" ca="1">INDIRECT(ADDRESS($B160,COLUMN()))</f>
        <v>4</v>
      </c>
      <c r="X160" s="67" cm="1">
        <f t="array" aca="1" ref="X160" ca="1">INDIRECT(ADDRESS($B160,COLUMN()))</f>
        <v>5</v>
      </c>
      <c r="Y160" s="67" cm="1">
        <f t="array" aca="1" ref="Y160" ca="1">INDIRECT(ADDRESS($B160,COLUMN()))</f>
        <v>0</v>
      </c>
      <c r="Z160" s="67" cm="1">
        <f t="array" aca="1" ref="Z160" ca="1">INDIRECT(ADDRESS($B160,COLUMN()))</f>
        <v>4</v>
      </c>
      <c r="AA160" s="67" cm="1">
        <f t="array" aca="1" ref="AA160" ca="1">INDIRECT(ADDRESS($B160,COLUMN()))</f>
        <v>0</v>
      </c>
      <c r="AB160" s="56">
        <f t="shared" ca="1" si="100"/>
        <v>0.65071741503152469</v>
      </c>
      <c r="AC160" s="56">
        <f t="shared" ca="1" si="101"/>
        <v>1.202331909060234</v>
      </c>
      <c r="AD160" s="56">
        <f t="shared" ca="1" si="102"/>
        <v>3.1365180236353933</v>
      </c>
      <c r="AF160" s="67"/>
      <c r="AG160" s="67"/>
      <c r="AH160" s="67"/>
      <c r="AI160" s="53"/>
      <c r="AJ160" s="67"/>
      <c r="AK160" s="67"/>
      <c r="AL160" s="67"/>
      <c r="AM160" s="67"/>
      <c r="AN160" s="54"/>
      <c r="AO160" s="54"/>
      <c r="AP160" s="53"/>
      <c r="AQ160" s="53"/>
      <c r="AR160" s="53"/>
      <c r="AS160" s="53"/>
      <c r="AT160" s="52"/>
      <c r="AU160" s="54" t="s">
        <v>113</v>
      </c>
      <c r="AV160" s="57" cm="1">
        <f t="array" aca="1" ref="AV160" ca="1">SUM(IF($C160&gt;0,IF(AND(INDIRECT(ADDRESS($C160,44))=0,INDIRECT(ADDRESS($C160,38))="UL",ISERROR(SEARCH("Rear",INDIRECT(ADDRESS($C160,33)))),ISERROR(SEARCH("Side",INDIRECT(ADDRESS($C160,33))))),INDIRECT(ADDRESS($C160,COLUMN())),0),0),IF($D160&gt;0,IF(AND(INDIRECT(ADDRESS($D160,44))=0,INDIRECT(ADDRESS($D160,38))="UL",ISERROR(SEARCH("Rear",INDIRECT(ADDRESS($D160,33)))),ISERROR(SEARCH("Side",INDIRECT(ADDRESS($D160,33))))),INDIRECT(ADDRESS($D160,COLUMN())),0),0),IF($E160&gt;0,IF(AND(INDIRECT(ADDRESS($E160,44))=0,INDIRECT(ADDRESS($E160,38))="UL",ISERROR(SEARCH("Rear",INDIRECT(ADDRESS($E160,33)))),ISERROR(SEARCH("Side",INDIRECT(ADDRESS($E160,33))))),INDIRECT(ADDRESS($E160,COLUMN())),0),0),IF($F160&gt;0,IF(AND(INDIRECT(ADDRESS($F160,44))=0,INDIRECT(ADDRESS($F160,38))="UL",ISERROR(SEARCH("Rear",INDIRECT(ADDRESS($F160,33)))),ISERROR(SEARCH("Side",INDIRECT(ADDRESS($F160,33))))),INDIRECT(ADDRESS($F160,COLUMN())),0),0),IF($G160&gt;0,IF(AND(INDIRECT(ADDRESS($G160,44))=0,INDIRECT(ADDRESS($G160,38))="UL",ISERROR(SEARCH("Rear",INDIRECT(ADDRESS($G160,33)))),ISERROR(SEARCH("Side",INDIRECT(ADDRESS($G160,33))))),INDIRECT(ADDRESS($G160,COLUMN())),0),0),IF($H160&gt;0,IF(AND(INDIRECT(ADDRESS($H160,44))=0,INDIRECT(ADDRESS($H160,38))="UL",ISERROR(SEARCH("Rear",INDIRECT(ADDRESS($H160,33)))),ISERROR(SEARCH("Side",INDIRECT(ADDRESS($H160,33))))),INDIRECT(ADDRESS($H160,COLUMN())),0),0),IF($I160&gt;0,IF(AND(INDIRECT(ADDRESS($I160,44))=0,INDIRECT(ADDRESS($I160,38))="UL",ISERROR(SEARCH("Rear",INDIRECT(ADDRESS($I160,33)))),ISERROR(SEARCH("Side",INDIRECT(ADDRESS($I160,33))))),INDIRECT(ADDRESS($I160,COLUMN())),0),0),IF($J160&gt;0,IF(AND(INDIRECT(ADDRESS($J160,44))=0,INDIRECT(ADDRESS($J160,38))="UL",ISERROR(SEARCH("Rear",INDIRECT(ADDRESS($J160,33)))),ISERROR(SEARCH("Side",INDIRECT(ADDRESS($J160,33))))),INDIRECT(ADDRESS($J160,COLUMN())),0),0),IF($K160&gt;0,IF(AND(INDIRECT(ADDRESS($K160,44))=0,INDIRECT(ADDRESS($K160,38))="UL",ISERROR(SEARCH("Rear",INDIRECT(ADDRESS($K160,33)))),ISERROR(SEARCH("Side",INDIRECT(ADDRESS($K160,33))))),INDIRECT(ADDRESS($K160,COLUMN())),0),0),IF($L160&gt;0,IF(AND(INDIRECT(ADDRESS($L160,44))=0,INDIRECT(ADDRESS($L160,38))="UL",ISERROR(SEARCH("Rear",INDIRECT(ADDRESS($L160,33)))),ISERROR(SEARCH("Side",INDIRECT(ADDRESS($L160,33))))),INDIRECT(ADDRESS($L160,COLUMN())),0),0),IF($M160&gt;0,IF(AND(INDIRECT(ADDRESS($M160,44))=0,INDIRECT(ADDRESS($M160,38))="UL",ISERROR(SEARCH("Rear",INDIRECT(ADDRESS($M160,33)))),ISERROR(SEARCH("Side",INDIRECT(ADDRESS($M160,33))))),INDIRECT(ADDRESS($M160,COLUMN())),0),0))</f>
        <v>0.22222222222222221</v>
      </c>
      <c r="AW160" s="57" cm="1">
        <f t="array" aca="1" ref="AW160" ca="1">SUM(IF($C160&gt;0,IF(AND(INDIRECT(ADDRESS($C160,44))=0,INDIRECT(ADDRESS($C160,38))="UL",ISERROR(SEARCH("Rear",INDIRECT(ADDRESS($C160,33)))),ISERROR(SEARCH("Side",INDIRECT(ADDRESS($C160,33))))),INDIRECT(ADDRESS($C160,COLUMN())),0),0),IF($D160&gt;0,IF(AND(INDIRECT(ADDRESS($D160,44))=0,INDIRECT(ADDRESS($D160,38))="UL",ISERROR(SEARCH("Rear",INDIRECT(ADDRESS($D160,33)))),ISERROR(SEARCH("Side",INDIRECT(ADDRESS($D160,33))))),INDIRECT(ADDRESS($D160,COLUMN())),0),0),IF($E160&gt;0,IF(AND(INDIRECT(ADDRESS($E160,44))=0,INDIRECT(ADDRESS($E160,38))="UL",ISERROR(SEARCH("Rear",INDIRECT(ADDRESS($E160,33)))),ISERROR(SEARCH("Side",INDIRECT(ADDRESS($E160,33))))),INDIRECT(ADDRESS($E160,COLUMN())),0),0),IF($F160&gt;0,IF(AND(INDIRECT(ADDRESS($F160,44))=0,INDIRECT(ADDRESS($F160,38))="UL",ISERROR(SEARCH("Rear",INDIRECT(ADDRESS($F160,33)))),ISERROR(SEARCH("Side",INDIRECT(ADDRESS($F160,33))))),INDIRECT(ADDRESS($F160,COLUMN())),0),0),IF($G160&gt;0,IF(AND(INDIRECT(ADDRESS($G160,44))=0,INDIRECT(ADDRESS($G160,38))="UL",ISERROR(SEARCH("Rear",INDIRECT(ADDRESS($G160,33)))),ISERROR(SEARCH("Side",INDIRECT(ADDRESS($G160,33))))),INDIRECT(ADDRESS($G160,COLUMN())),0),0),IF($H160&gt;0,IF(AND(INDIRECT(ADDRESS($H160,44))=0,INDIRECT(ADDRESS($H160,38))="UL",ISERROR(SEARCH("Rear",INDIRECT(ADDRESS($H160,33)))),ISERROR(SEARCH("Side",INDIRECT(ADDRESS($H160,33))))),INDIRECT(ADDRESS($H160,COLUMN())),0),0),IF($I160&gt;0,IF(AND(INDIRECT(ADDRESS($I160,44))=0,INDIRECT(ADDRESS($I160,38))="UL",ISERROR(SEARCH("Rear",INDIRECT(ADDRESS($I160,33)))),ISERROR(SEARCH("Side",INDIRECT(ADDRESS($I160,33))))),INDIRECT(ADDRESS($I160,COLUMN())),0),0),IF($J160&gt;0,IF(AND(INDIRECT(ADDRESS($J160,44))=0,INDIRECT(ADDRESS($J160,38))="UL",ISERROR(SEARCH("Rear",INDIRECT(ADDRESS($J160,33)))),ISERROR(SEARCH("Side",INDIRECT(ADDRESS($J160,33))))),INDIRECT(ADDRESS($J160,COLUMN())),0),0),IF($K160&gt;0,IF(AND(INDIRECT(ADDRESS($K160,44))=0,INDIRECT(ADDRESS($K160,38))="UL",ISERROR(SEARCH("Rear",INDIRECT(ADDRESS($K160,33)))),ISERROR(SEARCH("Side",INDIRECT(ADDRESS($K160,33))))),INDIRECT(ADDRESS($K160,COLUMN())),0),0),IF($L160&gt;0,IF(AND(INDIRECT(ADDRESS($L160,44))=0,INDIRECT(ADDRESS($L160,38))="UL",ISERROR(SEARCH("Rear",INDIRECT(ADDRESS($L160,33)))),ISERROR(SEARCH("Side",INDIRECT(ADDRESS($L160,33))))),INDIRECT(ADDRESS($L160,COLUMN())),0),0),IF($M160&gt;0,IF(AND(INDIRECT(ADDRESS($M160,44))=0,INDIRECT(ADDRESS($M160,38))="UL",ISERROR(SEARCH("Rear",INDIRECT(ADDRESS($M160,33)))),ISERROR(SEARCH("Side",INDIRECT(ADDRESS($M160,33))))),INDIRECT(ADDRESS($M160,COLUMN())),0),0))</f>
        <v>0.44444444444444442</v>
      </c>
      <c r="AX160" s="57" cm="1">
        <f t="array" aca="1" ref="AX160" ca="1">SUM(IF($C160&gt;0,IF(AND(INDIRECT(ADDRESS($C160,44))=0,INDIRECT(ADDRESS($C160,38))="UL",ISERROR(SEARCH("Rear",INDIRECT(ADDRESS($C160,33)))),ISERROR(SEARCH("Side",INDIRECT(ADDRESS($C160,33))))),INDIRECT(ADDRESS($C160,COLUMN())),0),0),IF($D160&gt;0,IF(AND(INDIRECT(ADDRESS($D160,44))=0,INDIRECT(ADDRESS($D160,38))="UL",ISERROR(SEARCH("Rear",INDIRECT(ADDRESS($D160,33)))),ISERROR(SEARCH("Side",INDIRECT(ADDRESS($D160,33))))),INDIRECT(ADDRESS($D160,COLUMN())),0),0),IF($E160&gt;0,IF(AND(INDIRECT(ADDRESS($E160,44))=0,INDIRECT(ADDRESS($E160,38))="UL",ISERROR(SEARCH("Rear",INDIRECT(ADDRESS($E160,33)))),ISERROR(SEARCH("Side",INDIRECT(ADDRESS($E160,33))))),INDIRECT(ADDRESS($E160,COLUMN())),0),0),IF($F160&gt;0,IF(AND(INDIRECT(ADDRESS($F160,44))=0,INDIRECT(ADDRESS($F160,38))="UL",ISERROR(SEARCH("Rear",INDIRECT(ADDRESS($F160,33)))),ISERROR(SEARCH("Side",INDIRECT(ADDRESS($F160,33))))),INDIRECT(ADDRESS($F160,COLUMN())),0),0),IF($G160&gt;0,IF(AND(INDIRECT(ADDRESS($G160,44))=0,INDIRECT(ADDRESS($G160,38))="UL",ISERROR(SEARCH("Rear",INDIRECT(ADDRESS($G160,33)))),ISERROR(SEARCH("Side",INDIRECT(ADDRESS($G160,33))))),INDIRECT(ADDRESS($G160,COLUMN())),0),0),IF($H160&gt;0,IF(AND(INDIRECT(ADDRESS($H160,44))=0,INDIRECT(ADDRESS($H160,38))="UL",ISERROR(SEARCH("Rear",INDIRECT(ADDRESS($H160,33)))),ISERROR(SEARCH("Side",INDIRECT(ADDRESS($H160,33))))),INDIRECT(ADDRESS($H160,COLUMN())),0),0),IF($I160&gt;0,IF(AND(INDIRECT(ADDRESS($I160,44))=0,INDIRECT(ADDRESS($I160,38))="UL",ISERROR(SEARCH("Rear",INDIRECT(ADDRESS($I160,33)))),ISERROR(SEARCH("Side",INDIRECT(ADDRESS($I160,33))))),INDIRECT(ADDRESS($I160,COLUMN())),0),0),IF($J160&gt;0,IF(AND(INDIRECT(ADDRESS($J160,44))=0,INDIRECT(ADDRESS($J160,38))="UL",ISERROR(SEARCH("Rear",INDIRECT(ADDRESS($J160,33)))),ISERROR(SEARCH("Side",INDIRECT(ADDRESS($J160,33))))),INDIRECT(ADDRESS($J160,COLUMN())),0),0),IF($K160&gt;0,IF(AND(INDIRECT(ADDRESS($K160,44))=0,INDIRECT(ADDRESS($K160,38))="UL",ISERROR(SEARCH("Rear",INDIRECT(ADDRESS($K160,33)))),ISERROR(SEARCH("Side",INDIRECT(ADDRESS($K160,33))))),INDIRECT(ADDRESS($K160,COLUMN())),0),0),IF($L160&gt;0,IF(AND(INDIRECT(ADDRESS($L160,44))=0,INDIRECT(ADDRESS($L160,38))="UL",ISERROR(SEARCH("Rear",INDIRECT(ADDRESS($L160,33)))),ISERROR(SEARCH("Side",INDIRECT(ADDRESS($L160,33))))),INDIRECT(ADDRESS($L160,COLUMN())),0),0),IF($M160&gt;0,IF(AND(INDIRECT(ADDRESS($M160,44))=0,INDIRECT(ADDRESS($M160,38))="UL",ISERROR(SEARCH("Rear",INDIRECT(ADDRESS($M160,33)))),ISERROR(SEARCH("Side",INDIRECT(ADDRESS($M160,33))))),INDIRECT(ADDRESS($M160,COLUMN())),0),0))</f>
        <v>0.1111111111111111</v>
      </c>
      <c r="AY160" s="58">
        <f t="shared" ca="1" si="103"/>
        <v>0.44444444444444442</v>
      </c>
      <c r="AZ160" s="58">
        <f t="shared" ca="1" si="104"/>
        <v>0.25925925925925924</v>
      </c>
      <c r="BA160" s="58" cm="1">
        <f t="array" aca="1" ref="BA160" ca="1">SUM(IF($C160&gt;0,IF(AND(INDIRECT(ADDRESS($C160,44))=0,INDIRECT(ADDRESS($C160,38))="UL"),INDIRECT(ADDRESS($C160,COLUMN())),0),0),IF($D160&gt;0,IF(AND(INDIRECT(ADDRESS($D160,44))=0,INDIRECT(ADDRESS($D160,38))="UL"),INDIRECT(ADDRESS($D160,COLUMN())),0),0),IF($E160&gt;0,IF(AND(INDIRECT(ADDRESS($E160,44))=0,INDIRECT(ADDRESS($E160,38))="UL"),INDIRECT(ADDRESS($E160,COLUMN())),0),0),IF($F160&gt;0,IF(AND(INDIRECT(ADDRESS($F160,44))=0,INDIRECT(ADDRESS($F160,38))="UL"),INDIRECT(ADDRESS($F160,COLUMN())),0),0),IF($G160&gt;0,IF(AND(INDIRECT(ADDRESS($G160,44))=0,INDIRECT(ADDRESS($G160,38))="UL"),INDIRECT(ADDRESS($G160,COLUMN())),0),0),IF($H160&gt;0,IF(AND(INDIRECT(ADDRESS($H160,44))=0,INDIRECT(ADDRESS($H160,38))="UL"),INDIRECT(ADDRESS($H160,COLUMN())),0),0),IF($I160&gt;0,IF(AND(INDIRECT(ADDRESS($I160,44))=0,INDIRECT(ADDRESS($I160,38))="UL"),INDIRECT(ADDRESS($I160,COLUMN())),0),0),IF($J160&gt;0,IF(AND(INDIRECT(ADDRESS($J160,44))=0,INDIRECT(ADDRESS($J160,38))="UL"),INDIRECT(ADDRESS($J160,COLUMN())),0),0),IF($K160&gt;0,IF(AND(INDIRECT(ADDRESS($K160,44))=0,INDIRECT(ADDRESS($K160,38))="UL"),INDIRECT(ADDRESS($K160,COLUMN())),0),0),IF($L160&gt;0,IF(AND(INDIRECT(ADDRESS($L160,44))=0,INDIRECT(ADDRESS($L160,38))="UL"),INDIRECT(ADDRESS($L160,COLUMN())),0),0),IF($M160&gt;0,IF(AND(INDIRECT(ADDRESS($M160,44))=0,INDIRECT(ADDRESS($M160,38))="UL"),INDIRECT(ADDRESS($M160,COLUMN())),0),0))</f>
        <v>0.13333333333333333</v>
      </c>
      <c r="BB160" s="58" cm="1">
        <f t="array" aca="1" ref="BB160" ca="1">SUM(IF($C160&gt;0,IF(AND(INDIRECT(ADDRESS($C160,44))=0,INDIRECT(ADDRESS($C160,38))="UL"),INDIRECT(ADDRESS($C160,COLUMN())),0),0),IF($D160&gt;0,IF(AND(INDIRECT(ADDRESS($D160,44))=0,INDIRECT(ADDRESS($D160,38))="UL"),INDIRECT(ADDRESS($D160,COLUMN())),0),0),IF($E160&gt;0,IF(AND(INDIRECT(ADDRESS($E160,44))=0,INDIRECT(ADDRESS($E160,38))="UL"),INDIRECT(ADDRESS($E160,COLUMN())),0),0),IF($F160&gt;0,IF(AND(INDIRECT(ADDRESS($F160,44))=0,INDIRECT(ADDRESS($F160,38))="UL"),INDIRECT(ADDRESS($F160,COLUMN())),0),0),IF($G160&gt;0,IF(AND(INDIRECT(ADDRESS($G160,44))=0,INDIRECT(ADDRESS($G160,38))="UL"),INDIRECT(ADDRESS($G160,COLUMN())),0),0),IF($H160&gt;0,IF(AND(INDIRECT(ADDRESS($H160,44))=0,INDIRECT(ADDRESS($H160,38))="UL"),INDIRECT(ADDRESS($H160,COLUMN())),0),0),IF($I160&gt;0,IF(AND(INDIRECT(ADDRESS($I160,44))=0,INDIRECT(ADDRESS($I160,38))="UL"),INDIRECT(ADDRESS($I160,COLUMN())),0),0),IF($J160&gt;0,IF(AND(INDIRECT(ADDRESS($J160,44))=0,INDIRECT(ADDRESS($J160,38))="UL"),INDIRECT(ADDRESS($J160,COLUMN())),0),0),IF($K160&gt;0,IF(AND(INDIRECT(ADDRESS($K160,44))=0,INDIRECT(ADDRESS($K160,38))="UL"),INDIRECT(ADDRESS($K160,COLUMN())),0),0),IF($L160&gt;0,IF(AND(INDIRECT(ADDRESS($L160,44))=0,INDIRECT(ADDRESS($L160,38))="UL"),INDIRECT(ADDRESS($L160,COLUMN())),0),0),IF($M160&gt;0,IF(AND(INDIRECT(ADDRESS($M160,44))=0,INDIRECT(ADDRESS($M160,38))="UL"),INDIRECT(ADDRESS($M160,COLUMN())),0),0))</f>
        <v>7.4074074074074084E-2</v>
      </c>
      <c r="BC160" s="58" cm="1">
        <f t="array" aca="1" ref="BC160" ca="1">SUM(IF($C160&gt;0,IF(AND(INDIRECT(ADDRESS($C160,44))=0,INDIRECT(ADDRESS($C160,38))="UL"),INDIRECT(ADDRESS($C160,COLUMN())),0),0),IF($D160&gt;0,IF(AND(INDIRECT(ADDRESS($D160,44))=0,INDIRECT(ADDRESS($D160,38))="UL"),INDIRECT(ADDRESS($D160,COLUMN())),0),0),IF($E160&gt;0,IF(AND(INDIRECT(ADDRESS($E160,44))=0,INDIRECT(ADDRESS($E160,38))="UL"),INDIRECT(ADDRESS($E160,COLUMN())),0),0),IF($F160&gt;0,IF(AND(INDIRECT(ADDRESS($F160,44))=0,INDIRECT(ADDRESS($F160,38))="UL"),INDIRECT(ADDRESS($F160,COLUMN())),0),0),IF($G160&gt;0,IF(AND(INDIRECT(ADDRESS($G160,44))=0,INDIRECT(ADDRESS($G160,38))="UL"),INDIRECT(ADDRESS($G160,COLUMN())),0),0),IF($H160&gt;0,IF(AND(INDIRECT(ADDRESS($H160,44))=0,INDIRECT(ADDRESS($H160,38))="UL"),INDIRECT(ADDRESS($H160,COLUMN())),0),0),IF($I160&gt;0,IF(AND(INDIRECT(ADDRESS($I160,44))=0,INDIRECT(ADDRESS($I160,38))="UL"),INDIRECT(ADDRESS($I160,COLUMN())),0),0),IF($J160&gt;0,IF(AND(INDIRECT(ADDRESS($J160,44))=0,INDIRECT(ADDRESS($J160,38))="UL"),INDIRECT(ADDRESS($J160,COLUMN())),0),0),IF($K160&gt;0,IF(AND(INDIRECT(ADDRESS($K160,44))=0,INDIRECT(ADDRESS($K160,38))="UL"),INDIRECT(ADDRESS($K160,COLUMN())),0),0),IF($L160&gt;0,IF(AND(INDIRECT(ADDRESS($L160,44))=0,INDIRECT(ADDRESS($L160,38))="UL"),INDIRECT(ADDRESS($L160,COLUMN())),0),0),IF($M160&gt;0,IF(AND(INDIRECT(ADDRESS($M160,44))=0,INDIRECT(ADDRESS($M160,38))="UL"),INDIRECT(ADDRESS($M160,COLUMN())),0),0))</f>
        <v>5.9259259259259255E-2</v>
      </c>
      <c r="BD160" s="58" cm="1">
        <f t="array" aca="1" ref="BD160" ca="1">SUM(IF($C160&gt;0,IF(AND(INDIRECT(ADDRESS($C160,44))=0,INDIRECT(ADDRESS($C160,38))="UL"),INDIRECT(ADDRESS($C160,COLUMN())),0),0),IF($D160&gt;0,IF(AND(INDIRECT(ADDRESS($D160,44))=0,INDIRECT(ADDRESS($D160,38))="UL"),INDIRECT(ADDRESS($D160,COLUMN())),0),0),IF($E160&gt;0,IF(AND(INDIRECT(ADDRESS($E160,44))=0,INDIRECT(ADDRESS($E160,38))="UL"),INDIRECT(ADDRESS($E160,COLUMN())),0),0),IF($F160&gt;0,IF(AND(INDIRECT(ADDRESS($F160,44))=0,INDIRECT(ADDRESS($F160,38))="UL"),INDIRECT(ADDRESS($F160,COLUMN())),0),0),IF($G160&gt;0,IF(AND(INDIRECT(ADDRESS($G160,44))=0,INDIRECT(ADDRESS($G160,38))="UL"),INDIRECT(ADDRESS($G160,COLUMN())),0),0),IF($H160&gt;0,IF(AND(INDIRECT(ADDRESS($H160,44))=0,INDIRECT(ADDRESS($H160,38))="UL"),INDIRECT(ADDRESS($H160,COLUMN())),0),0),IF($I160&gt;0,IF(AND(INDIRECT(ADDRESS($I160,44))=0,INDIRECT(ADDRESS($I160,38))="UL"),INDIRECT(ADDRESS($I160,COLUMN())),0),0),IF($J160&gt;0,IF(AND(INDIRECT(ADDRESS($J160,44))=0,INDIRECT(ADDRESS($J160,38))="UL"),INDIRECT(ADDRESS($J160,COLUMN())),0),0),IF($K160&gt;0,IF(AND(INDIRECT(ADDRESS($K160,44))=0,INDIRECT(ADDRESS($K160,38))="UL"),INDIRECT(ADDRESS($K160,COLUMN())),0),0),IF($L160&gt;0,IF(AND(INDIRECT(ADDRESS($L160,44))=0,INDIRECT(ADDRESS($L160,38))="UL"),INDIRECT(ADDRESS($L160,COLUMN())),0),0),IF($M160&gt;0,IF(AND(INDIRECT(ADDRESS($M160,44))=0,INDIRECT(ADDRESS($M160,38))="UL"),INDIRECT(ADDRESS($M160,COLUMN())),0),0))</f>
        <v>0.14814814814814817</v>
      </c>
      <c r="BE160" s="57">
        <f t="shared" ca="1" si="105"/>
        <v>7.4074074074074084E-2</v>
      </c>
      <c r="BF160" s="57" cm="1">
        <f t="array" aca="1" ref="BF160" ca="1">SUM(IF($C160&gt;0,IF(INDIRECT(ADDRESS($C160,45))=1,INDIRECT(ADDRESS($C160,52))*INDIRECT(ADDRESS($C160,42))/5,0),0), IF($D160&gt;0,IF(INDIRECT(ADDRESS($D160,45))=1,INDIRECT(ADDRESS($D160,52))*INDIRECT(ADDRESS($D160,42))/5,0),0), IF($E160&gt;0,IF(INDIRECT(ADDRESS($E160,45))=1,INDIRECT(ADDRESS($E160,52))*INDIRECT(ADDRESS($E160,42))/5,0),0), IF($F160&gt;0,IF(INDIRECT(ADDRESS($F160,45))=1,INDIRECT(ADDRESS($F160,52))*INDIRECT(ADDRESS($F160,42))/5,0),0), IF($G160&gt;0,IF(INDIRECT(ADDRESS($G160,45))=1,INDIRECT(ADDRESS($G160,52))*INDIRECT(ADDRESS($G160,42))/5,0),0), IF($H160&gt;0,IF(INDIRECT(ADDRESS($H160,45))=1,INDIRECT(ADDRESS($H160,52))*INDIRECT(ADDRESS($H160,42))/5,0),0)
)*$BF$296/100</f>
        <v>0</v>
      </c>
      <c r="BG160" s="19"/>
      <c r="BH160" s="57" cm="1">
        <f t="array" aca="1" ref="BH160" ca="1">SUM(IF($C160&gt;0,IF(AND(INDIRECT(ADDRESS($C160,44))=0,INDIRECT(ADDRESS($C160,38))&lt;&gt;"UL"),INDIRECT(ADDRESS($C160,COLUMN()-12)),0),0), IF($D160&gt;0,IF(AND(INDIRECT(ADDRESS($D160,44))=0,INDIRECT(ADDRESS($D160,38))&lt;&gt;"UL"),INDIRECT(ADDRESS($D160,COLUMN()-12)),0),0), IF($E160&gt;0,IF(AND(INDIRECT(ADDRESS($E160,44))=0,INDIRECT(ADDRESS($E160,38))&lt;&gt;"UL"),INDIRECT(ADDRESS($E160,COLUMN()-12)),0),0), IF($F160&gt;0,IF(AND(INDIRECT(ADDRESS($F160,44))=0,INDIRECT(ADDRESS($F160,38))&lt;&gt;"UL"),INDIRECT(ADDRESS($F160,COLUMN()-12)),0),0), IF($G160&gt;0,IF(AND(INDIRECT(ADDRESS($G160,44))=0,INDIRECT(ADDRESS($G160,38))&lt;&gt;"UL"),INDIRECT(ADDRESS($G160,COLUMN()-12)),0),0), IF($H160&gt;0,IF(AND(INDIRECT(ADDRESS($H160,44))=0,INDIRECT(ADDRESS($H160,38))&lt;&gt;"UL"),INDIRECT(ADDRESS($H160,COLUMN()-12)),0),0), IF($I160&gt;0,IF(AND(INDIRECT(ADDRESS($I160,44))=0,INDIRECT(ADDRESS($I160,38))&lt;&gt;"UL"),INDIRECT(ADDRESS($I160,COLUMN()-12)),0),0), IF($J160&gt;0,IF(AND(INDIRECT(ADDRESS($J160,44))=0,INDIRECT(ADDRESS($J160,38))&lt;&gt;"UL"),INDIRECT(ADDRESS($J160,COLUMN()-12)),0),0), IF($K160&gt;0,IF(AND(INDIRECT(ADDRESS($K160,44))=0,INDIRECT(ADDRESS($K160,38))&lt;&gt;"UL"),INDIRECT(ADDRESS($K160,COLUMN()-12)),0),0), IF($L160&gt;0,IF(AND(INDIRECT(ADDRESS($L160,44))=0,INDIRECT(ADDRESS($L160,38))&lt;&gt;"UL"),INDIRECT(ADDRESS($L160,COLUMN()-12)),0),0), IF($M160&gt;0,IF(AND(INDIRECT(ADDRESS($M160,44))=0,INDIRECT(ADDRESS($M160,38))&lt;&gt;"UL"),INDIRECT(ADDRESS($M160,COLUMN()-12)),0),0))</f>
        <v>0</v>
      </c>
      <c r="BI160" s="57" cm="1">
        <f t="array" aca="1" ref="BI160" ca="1">SUM(IF($C160&gt;0,IF(AND(INDIRECT(ADDRESS($C160,44))=0,INDIRECT(ADDRESS($C160,38))&lt;&gt;"UL"),INDIRECT(ADDRESS($C160,COLUMN()-12)),0),0), IF($D160&gt;0,IF(AND(INDIRECT(ADDRESS($D160,44))=0,INDIRECT(ADDRESS($D160,38))&lt;&gt;"UL"),INDIRECT(ADDRESS($D160,COLUMN()-12)),0),0), IF($E160&gt;0,IF(AND(INDIRECT(ADDRESS($E160,44))=0,INDIRECT(ADDRESS($E160,38))&lt;&gt;"UL"),INDIRECT(ADDRESS($E160,COLUMN()-12)),0),0), IF($F160&gt;0,IF(AND(INDIRECT(ADDRESS($F160,44))=0,INDIRECT(ADDRESS($F160,38))&lt;&gt;"UL"),INDIRECT(ADDRESS($F160,COLUMN()-12)),0),0), IF($G160&gt;0,IF(AND(INDIRECT(ADDRESS($G160,44))=0,INDIRECT(ADDRESS($G160,38))&lt;&gt;"UL"),INDIRECT(ADDRESS($G160,COLUMN()-12)),0),0), IF($H160&gt;0,IF(AND(INDIRECT(ADDRESS($H160,44))=0,INDIRECT(ADDRESS($H160,38))&lt;&gt;"UL"),INDIRECT(ADDRESS($H160,COLUMN()-12)),0),0), IF($I160&gt;0,IF(AND(INDIRECT(ADDRESS($I160,44))=0,INDIRECT(ADDRESS($I160,38))&lt;&gt;"UL"),INDIRECT(ADDRESS($I160,COLUMN()-12)),0),0), IF($J160&gt;0,IF(AND(INDIRECT(ADDRESS($J160,44))=0,INDIRECT(ADDRESS($J160,38))&lt;&gt;"UL"),INDIRECT(ADDRESS($J160,COLUMN()-12)),0),0), IF($K160&gt;0,IF(AND(INDIRECT(ADDRESS($K160,44))=0,INDIRECT(ADDRESS($K160,38))&lt;&gt;"UL"),INDIRECT(ADDRESS($K160,COLUMN()-12)),0),0), IF($L160&gt;0,IF(AND(INDIRECT(ADDRESS($L160,44))=0,INDIRECT(ADDRESS($L160,38))&lt;&gt;"UL"),INDIRECT(ADDRESS($L160,COLUMN()-12)),0),0), IF($M160&gt;0,IF(AND(INDIRECT(ADDRESS($M160,44))=0,INDIRECT(ADDRESS($M160,38))&lt;&gt;"UL"),INDIRECT(ADDRESS($M160,COLUMN()-12)),0),0))</f>
        <v>0</v>
      </c>
      <c r="BJ160" s="57" cm="1">
        <f t="array" aca="1" ref="BJ160" ca="1">SUM(IF($C160&gt;0,IF(AND(INDIRECT(ADDRESS($C160,44))=0,INDIRECT(ADDRESS($C160,38))&lt;&gt;"UL"),INDIRECT(ADDRESS($C160,COLUMN()-12)),0),0), IF($D160&gt;0,IF(AND(INDIRECT(ADDRESS($D160,44))=0,INDIRECT(ADDRESS($D160,38))&lt;&gt;"UL"),INDIRECT(ADDRESS($D160,COLUMN()-12)),0),0), IF($E160&gt;0,IF(AND(INDIRECT(ADDRESS($E160,44))=0,INDIRECT(ADDRESS($E160,38))&lt;&gt;"UL"),INDIRECT(ADDRESS($E160,COLUMN()-12)),0),0), IF($F160&gt;0,IF(AND(INDIRECT(ADDRESS($F160,44))=0,INDIRECT(ADDRESS($F160,38))&lt;&gt;"UL"),INDIRECT(ADDRESS($F160,COLUMN()-12)),0),0), IF($G160&gt;0,IF(AND(INDIRECT(ADDRESS($G160,44))=0,INDIRECT(ADDRESS($G160,38))&lt;&gt;"UL"),INDIRECT(ADDRESS($G160,COLUMN()-12)),0),0), IF($H160&gt;0,IF(AND(INDIRECT(ADDRESS($H160,44))=0,INDIRECT(ADDRESS($H160,38))&lt;&gt;"UL"),INDIRECT(ADDRESS($H160,COLUMN()-12)),0),0), IF($I160&gt;0,IF(AND(INDIRECT(ADDRESS($I160,44))=0,INDIRECT(ADDRESS($I160,38))&lt;&gt;"UL"),INDIRECT(ADDRESS($I160,COLUMN()-12)),0),0), IF($J160&gt;0,IF(AND(INDIRECT(ADDRESS($J160,44))=0,INDIRECT(ADDRESS($J160,38))&lt;&gt;"UL"),INDIRECT(ADDRESS($J160,COLUMN()-12)),0),0), IF($K160&gt;0,IF(AND(INDIRECT(ADDRESS($K160,44))=0,INDIRECT(ADDRESS($K160,38))&lt;&gt;"UL"),INDIRECT(ADDRESS($K160,COLUMN()-12)),0),0), IF($L160&gt;0,IF(AND(INDIRECT(ADDRESS($L160,44))=0,INDIRECT(ADDRESS($L160,38))&lt;&gt;"UL"),INDIRECT(ADDRESS($L160,COLUMN()-12)),0),0), IF($M160&gt;0,IF(AND(INDIRECT(ADDRESS($M160,44))=0,INDIRECT(ADDRESS($M160,38))&lt;&gt;"UL"),INDIRECT(ADDRESS($M160,COLUMN()-12)),0),0))</f>
        <v>0</v>
      </c>
      <c r="BK160" s="57">
        <f t="shared" ca="1" si="106"/>
        <v>0</v>
      </c>
      <c r="BL160" s="58">
        <f t="shared" ca="1" si="107"/>
        <v>0</v>
      </c>
      <c r="BM160" s="57" cm="1">
        <f t="array" aca="1" ref="BM160" ca="1">SUM(IF($C160&gt;0,IF(AND(INDIRECT(ADDRESS($C160,44))=0,INDIRECT(ADDRESS($C160,38))&lt;&gt;"UL"),INDIRECT(ADDRESS($C160,COLUMN()-12)),0),0), IF($D160&gt;0,IF(AND(INDIRECT(ADDRESS($D160,44))=0,INDIRECT(ADDRESS($D160,38))&lt;&gt;"UL"),INDIRECT(ADDRESS($D160,COLUMN()-12)),0),0), IF($E160&gt;0,IF(AND(INDIRECT(ADDRESS($E160,44))=0,INDIRECT(ADDRESS($E160,38))&lt;&gt;"UL"),INDIRECT(ADDRESS($E160,COLUMN()-12)),0),0), IF($F160&gt;0,IF(AND(INDIRECT(ADDRESS($F160,44))=0,INDIRECT(ADDRESS($F160,38))&lt;&gt;"UL"),INDIRECT(ADDRESS($F160,COLUMN()-12)),0),0), IF($G160&gt;0,IF(AND(INDIRECT(ADDRESS($G160,44))=0,INDIRECT(ADDRESS($G160,38))&lt;&gt;"UL"),INDIRECT(ADDRESS($G160,COLUMN()-12)),0),0), IF($H160&gt;0,IF(AND(INDIRECT(ADDRESS($H160,44))=0,INDIRECT(ADDRESS($H160,38))&lt;&gt;"UL"),INDIRECT(ADDRESS($H160,COLUMN()-12)),0),0), IF($I160&gt;0,IF(AND(INDIRECT(ADDRESS($I160,44))=0,INDIRECT(ADDRESS($I160,38))&lt;&gt;"UL"),INDIRECT(ADDRESS($I160,COLUMN()-12)),0),0), IF($J160&gt;0,IF(AND(INDIRECT(ADDRESS($J160,44))=0,INDIRECT(ADDRESS($J160,38))&lt;&gt;"UL"),INDIRECT(ADDRESS($J160,COLUMN()-12)),0),0), IF($K160&gt;0,IF(AND(INDIRECT(ADDRESS($K160,44))=0,INDIRECT(ADDRESS($K160,38))&lt;&gt;"UL"),INDIRECT(ADDRESS($K160,COLUMN()-11)),0),0), IF($L160&gt;0,IF(AND(INDIRECT(ADDRESS($L160,44))=0,INDIRECT(ADDRESS($L160,38))&lt;&gt;"UL"),INDIRECT(ADDRESS($L160,COLUMN()-11)),0),0), IF($M160&gt;0,IF(AND(INDIRECT(ADDRESS($M160,44))=0,INDIRECT(ADDRESS($M160,38))&lt;&gt;"UL"),INDIRECT(ADDRESS($M160,COLUMN()-11)),0),0))</f>
        <v>0</v>
      </c>
      <c r="BN160" s="57" cm="1">
        <f t="array" aca="1" ref="BN160" ca="1">SUM(IF($C160&gt;0,IF(AND(INDIRECT(ADDRESS($C160,44))=0,INDIRECT(ADDRESS($C160,38))&lt;&gt;"UL"),INDIRECT(ADDRESS($C160,COLUMN()-12)),0),0), IF($D160&gt;0,IF(AND(INDIRECT(ADDRESS($D160,44))=0,INDIRECT(ADDRESS($D160,38))&lt;&gt;"UL"),INDIRECT(ADDRESS($D160,COLUMN()-12)),0),0), IF($E160&gt;0,IF(AND(INDIRECT(ADDRESS($E160,44))=0,INDIRECT(ADDRESS($E160,38))&lt;&gt;"UL"),INDIRECT(ADDRESS($E160,COLUMN()-12)),0),0), IF($F160&gt;0,IF(AND(INDIRECT(ADDRESS($F160,44))=0,INDIRECT(ADDRESS($F160,38))&lt;&gt;"UL"),INDIRECT(ADDRESS($F160,COLUMN()-12)),0),0), IF($G160&gt;0,IF(AND(INDIRECT(ADDRESS($G160,44))=0,INDIRECT(ADDRESS($G160,38))&lt;&gt;"UL"),INDIRECT(ADDRESS($G160,COLUMN()-12)),0),0), IF($H160&gt;0,IF(AND(INDIRECT(ADDRESS($H160,44))=0,INDIRECT(ADDRESS($H160,38))&lt;&gt;"UL"),INDIRECT(ADDRESS($H160,COLUMN()-12)),0),0), IF($I160&gt;0,IF(AND(INDIRECT(ADDRESS($I160,44))=0,INDIRECT(ADDRESS($I160,38))&lt;&gt;"UL"),INDIRECT(ADDRESS($I160,COLUMN()-12)),0),0), IF($J160&gt;0,IF(AND(INDIRECT(ADDRESS($J160,44))=0,INDIRECT(ADDRESS($J160,38))&lt;&gt;"UL"),INDIRECT(ADDRESS($J160,COLUMN()-12)),0),0), IF($K160&gt;0,IF(AND(INDIRECT(ADDRESS($K160,44))=0,INDIRECT(ADDRESS($K160,38))&lt;&gt;"UL"),INDIRECT(ADDRESS($K160,COLUMN()-11)),0),0), IF($L160&gt;0,IF(AND(INDIRECT(ADDRESS($L160,44))=0,INDIRECT(ADDRESS($L160,38))&lt;&gt;"UL"),INDIRECT(ADDRESS($L160,COLUMN()-11)),0),0), IF($M160&gt;0,IF(AND(INDIRECT(ADDRESS($M160,44))=0,INDIRECT(ADDRESS($M160,38))&lt;&gt;"UL"),INDIRECT(ADDRESS($M160,COLUMN()-11)),0),0))</f>
        <v>0</v>
      </c>
      <c r="BO160" s="57" cm="1">
        <f t="array" aca="1" ref="BO160" ca="1">SUM(IF($C160&gt;0,IF(AND(INDIRECT(ADDRESS($C160,44))=0,INDIRECT(ADDRESS($C160,38))&lt;&gt;"UL"),INDIRECT(ADDRESS($C160,COLUMN()-12)),0),0), IF($D160&gt;0,IF(AND(INDIRECT(ADDRESS($D160,44))=0,INDIRECT(ADDRESS($D160,38))&lt;&gt;"UL"),INDIRECT(ADDRESS($D160,COLUMN()-12)),0),0), IF($E160&gt;0,IF(AND(INDIRECT(ADDRESS($E160,44))=0,INDIRECT(ADDRESS($E160,38))&lt;&gt;"UL"),INDIRECT(ADDRESS($E160,COLUMN()-12)),0),0), IF($F160&gt;0,IF(AND(INDIRECT(ADDRESS($F160,44))=0,INDIRECT(ADDRESS($F160,38))&lt;&gt;"UL"),INDIRECT(ADDRESS($F160,COLUMN()-12)),0),0), IF($G160&gt;0,IF(AND(INDIRECT(ADDRESS($G160,44))=0,INDIRECT(ADDRESS($G160,38))&lt;&gt;"UL"),INDIRECT(ADDRESS($G160,COLUMN()-12)),0),0), IF($H160&gt;0,IF(AND(INDIRECT(ADDRESS($H160,44))=0,INDIRECT(ADDRESS($H160,38))&lt;&gt;"UL"),INDIRECT(ADDRESS($H160,COLUMN()-12)),0),0), IF($I160&gt;0,IF(AND(INDIRECT(ADDRESS($I160,44))=0,INDIRECT(ADDRESS($I160,38))&lt;&gt;"UL"),INDIRECT(ADDRESS($I160,COLUMN()-12)),0),0), IF($J160&gt;0,IF(AND(INDIRECT(ADDRESS($J160,44))=0,INDIRECT(ADDRESS($J160,38))&lt;&gt;"UL"),INDIRECT(ADDRESS($J160,COLUMN()-12)),0),0), IF($K160&gt;0,IF(AND(INDIRECT(ADDRESS($K160,44))=0,INDIRECT(ADDRESS($K160,38))&lt;&gt;"UL"),INDIRECT(ADDRESS($K160,COLUMN()-11)),0),0), IF($L160&gt;0,IF(AND(INDIRECT(ADDRESS($L160,44))=0,INDIRECT(ADDRESS($L160,38))&lt;&gt;"UL"),INDIRECT(ADDRESS($L160,COLUMN()-11)),0),0), IF($M160&gt;0,IF(AND(INDIRECT(ADDRESS($M160,44))=0,INDIRECT(ADDRESS($M160,38))&lt;&gt;"UL"),INDIRECT(ADDRESS($M160,COLUMN()-11)),0),0))</f>
        <v>0</v>
      </c>
      <c r="BP160" s="57" cm="1">
        <f t="array" aca="1" ref="BP160" ca="1">SUM(IF($C160&gt;0,IF(AND(INDIRECT(ADDRESS($C160,44))=0,INDIRECT(ADDRESS($C160,38))&lt;&gt;"UL"),INDIRECT(ADDRESS($C160,COLUMN()-12)),0),0), IF($D160&gt;0,IF(AND(INDIRECT(ADDRESS($D160,44))=0,INDIRECT(ADDRESS($D160,38))&lt;&gt;"UL"),INDIRECT(ADDRESS($D160,COLUMN()-12)),0),0), IF($E160&gt;0,IF(AND(INDIRECT(ADDRESS($E160,44))=0,INDIRECT(ADDRESS($E160,38))&lt;&gt;"UL"),INDIRECT(ADDRESS($E160,COLUMN()-12)),0),0), IF($F160&gt;0,IF(AND(INDIRECT(ADDRESS($F160,44))=0,INDIRECT(ADDRESS($F160,38))&lt;&gt;"UL"),INDIRECT(ADDRESS($F160,COLUMN()-12)),0),0), IF($G160&gt;0,IF(AND(INDIRECT(ADDRESS($G160,44))=0,INDIRECT(ADDRESS($G160,38))&lt;&gt;"UL"),INDIRECT(ADDRESS($G160,COLUMN()-12)),0),0), IF($H160&gt;0,IF(AND(INDIRECT(ADDRESS($H160,44))=0,INDIRECT(ADDRESS($H160,38))&lt;&gt;"UL"),INDIRECT(ADDRESS($H160,COLUMN()-12)),0),0), IF($I160&gt;0,IF(AND(INDIRECT(ADDRESS($I160,44))=0,INDIRECT(ADDRESS($I160,38))&lt;&gt;"UL"),INDIRECT(ADDRESS($I160,COLUMN()-12)),0),0), IF($J160&gt;0,IF(AND(INDIRECT(ADDRESS($J160,44))=0,INDIRECT(ADDRESS($J160,38))&lt;&gt;"UL"),INDIRECT(ADDRESS($J160,COLUMN()-12)),0),0), IF($K160&gt;0,IF(AND(INDIRECT(ADDRESS($K160,44))=0,INDIRECT(ADDRESS($K160,38))&lt;&gt;"UL"),INDIRECT(ADDRESS($K160,COLUMN()-11)),0),0), IF($L160&gt;0,IF(AND(INDIRECT(ADDRESS($L160,44))=0,INDIRECT(ADDRESS($L160,38))&lt;&gt;"UL"),INDIRECT(ADDRESS($L160,COLUMN()-11)),0),0), IF($M160&gt;0,IF(AND(INDIRECT(ADDRESS($M160,44))=0,INDIRECT(ADDRESS($M160,38))&lt;&gt;"UL"),INDIRECT(ADDRESS($M160,COLUMN()-11)),0),0))</f>
        <v>0</v>
      </c>
      <c r="BQ160" s="57">
        <f t="shared" ca="1" si="108"/>
        <v>0</v>
      </c>
      <c r="BR160" s="161">
        <f t="shared" ca="1" si="109"/>
        <v>72.389680909882316</v>
      </c>
      <c r="BS160" s="56"/>
      <c r="BT160" s="56">
        <f t="shared" ca="1" si="110"/>
        <v>0.98825574269144012</v>
      </c>
      <c r="BU160" s="56">
        <f t="shared" ca="1" si="111"/>
        <v>6.5883716179429341E-2</v>
      </c>
      <c r="BV160" s="57" t="s">
        <v>33</v>
      </c>
      <c r="BW160" s="57" cm="1">
        <f t="array" aca="1" ref="BW160" ca="1">SUM(IF($C160&gt;0,IF(AND(INDIRECT(ADDRESS($C160,44))=0,INDIRECT(ADDRESS($C160,38))="UL",ISERROR(SEARCH("Rear",INDIRECT(ADDRESS($C160,33)))),ISERROR(SEARCH("Side",INDIRECT(ADDRESS($C160,33))))),INDIRECT(ADDRESS($C160,COLUMN())),0),0),IF($D160&gt;0,IF(AND(INDIRECT(ADDRESS($D160,44))=0,INDIRECT(ADDRESS($D160,38))="UL",ISERROR(SEARCH("Rear",INDIRECT(ADDRESS($D160,33)))),ISERROR(SEARCH("Side",INDIRECT(ADDRESS($D160,33))))),INDIRECT(ADDRESS($D160,COLUMN())),0),0),IF($E160&gt;0,IF(AND(INDIRECT(ADDRESS($E160,44))=0,INDIRECT(ADDRESS($E160,38))="UL",ISERROR(SEARCH("Rear",INDIRECT(ADDRESS($E160,33)))),ISERROR(SEARCH("Side",INDIRECT(ADDRESS($E160,33))))),INDIRECT(ADDRESS($E160,COLUMN())),0),0),IF($F160&gt;0,IF(AND(INDIRECT(ADDRESS($F160,44))=0,INDIRECT(ADDRESS($F160,38))="UL",ISERROR(SEARCH("Rear",INDIRECT(ADDRESS($F160,33)))),ISERROR(SEARCH("Side",INDIRECT(ADDRESS($F160,33))))),INDIRECT(ADDRESS($F160,COLUMN())),0),0),IF($G160&gt;0,IF(AND(INDIRECT(ADDRESS($G160,44))=0,INDIRECT(ADDRESS($G160,38))="UL",ISERROR(SEARCH("Rear",INDIRECT(ADDRESS($G160,33)))),ISERROR(SEARCH("Side",INDIRECT(ADDRESS($G160,33))))),INDIRECT(ADDRESS($G160,COLUMN())),0),0),IF($H160&gt;0,IF(AND(INDIRECT(ADDRESS($H160,44))=0,INDIRECT(ADDRESS($H160,38))="UL",ISERROR(SEARCH("Rear",INDIRECT(ADDRESS($H160,33)))),ISERROR(SEARCH("Side",INDIRECT(ADDRESS($H160,33))))),INDIRECT(ADDRESS($H160,COLUMN())),0),0),IF($I160&gt;0,IF(AND(INDIRECT(ADDRESS($I160,44))=0,INDIRECT(ADDRESS($I160,38))="UL",ISERROR(SEARCH("Rear",INDIRECT(ADDRESS($I160,33)))),ISERROR(SEARCH("Side",INDIRECT(ADDRESS($I160,33))))),INDIRECT(ADDRESS($I160,COLUMN())),0),0),IF($J160&gt;0,IF(AND(INDIRECT(ADDRESS($J160,44))=0,INDIRECT(ADDRESS($J160,38))="UL",ISERROR(SEARCH("Rear",INDIRECT(ADDRESS($J160,33)))),ISERROR(SEARCH("Side",INDIRECT(ADDRESS($J160,33))))),INDIRECT(ADDRESS($J160,COLUMN())),0),0),IF($K160&gt;0,IF(AND(INDIRECT(ADDRESS($K160,44))=0,INDIRECT(ADDRESS($K160,38))="UL",ISERROR(SEARCH("Rear",INDIRECT(ADDRESS($K160,33)))),ISERROR(SEARCH("Side",INDIRECT(ADDRESS($K160,33))))),INDIRECT(ADDRESS($K160,COLUMN())),0),0),IF($L160&gt;0,IF(AND(INDIRECT(ADDRESS($L160,44))=0,INDIRECT(ADDRESS($L160,38))="UL",ISERROR(SEARCH("Rear",INDIRECT(ADDRESS($L160,33)))),ISERROR(SEARCH("Side",INDIRECT(ADDRESS($L160,33))))),INDIRECT(ADDRESS($L160,COLUMN())),0),0),IF($M160&gt;0,IF(AND(INDIRECT(ADDRESS($M160,44))=0,INDIRECT(ADDRESS($M160,38))="UL",ISERROR(SEARCH("Rear",INDIRECT(ADDRESS($M160,33)))),ISERROR(SEARCH("Side",INDIRECT(ADDRESS($M160,33))))),INDIRECT(ADDRESS($M160,COLUMN())),0),0))</f>
        <v>0.22222222222222221</v>
      </c>
      <c r="BX160" s="57">
        <f t="shared" ca="1" si="112"/>
        <v>0.22222222222222221</v>
      </c>
      <c r="BY160" s="57" cm="1">
        <f t="array" aca="1" ref="BY160" ca="1">SUM(IF($C160&gt;0,IF(AND(INDIRECT(ADDRESS($C160,44))=0,INDIRECT(ADDRESS($C160,38))="UL"),INDIRECT(ADDRESS($C160,COLUMN())),0),0),IF($D160&gt;0,IF(AND(INDIRECT(ADDRESS($D160,44))=0,INDIRECT(ADDRESS($D160,38))="UL"),INDIRECT(ADDRESS($D160,COLUMN())),0),0),IF($E160&gt;0,IF(AND(INDIRECT(ADDRESS($E160,44))=0,INDIRECT(ADDRESS($E160,38))="UL"),INDIRECT(ADDRESS($E160,COLUMN())),0),0),IF($F160&gt;0,IF(AND(INDIRECT(ADDRESS($F160,44))=0,INDIRECT(ADDRESS($F160,38))="UL"),INDIRECT(ADDRESS($F160,COLUMN())),0),0),IF($G160&gt;0,IF(AND(INDIRECT(ADDRESS($G160,44))=0,INDIRECT(ADDRESS($G160,38))="UL"),INDIRECT(ADDRESS($G160,COLUMN())),0),0),IF($H160&gt;0,IF(AND(INDIRECT(ADDRESS($H160,44))=0,INDIRECT(ADDRESS($H160,38))="UL"),INDIRECT(ADDRESS($H160,COLUMN())),0),0),IF($I160&gt;0,IF(AND(INDIRECT(ADDRESS($I160,44))=0,INDIRECT(ADDRESS($I160,38))="UL"),INDIRECT(ADDRESS($I160,COLUMN())),0),0),IF($J160&gt;0,IF(AND(INDIRECT(ADDRESS($J160,44))=0,INDIRECT(ADDRESS($J160,38))="UL"),INDIRECT(ADDRESS($J160,COLUMN())),0),0),IF($K160&gt;0,IF(AND(INDIRECT(ADDRESS($K160,44))=0,INDIRECT(ADDRESS($K160,38))="UL"),INDIRECT(ADDRESS($K160,COLUMN())),0),0),IF($L160&gt;0,IF(AND(INDIRECT(ADDRESS($L160,44))=0,INDIRECT(ADDRESS($L160,38))="UL"),INDIRECT(ADDRESS($L160,COLUMN())),0),0),IF($M160&gt;0,IF(AND(INDIRECT(ADDRESS($M160,44))=0,INDIRECT(ADDRESS($M160,38))="UL"),INDIRECT(ADDRESS($M160,COLUMN())),0),0))</f>
        <v>7.407407407407407E-2</v>
      </c>
      <c r="BZ160" s="57" cm="1">
        <f t="array" aca="1" ref="BZ160" ca="1">SUM(IF($C160&gt;0,IF(AND(INDIRECT(ADDRESS($C160,44))=0,INDIRECT(ADDRESS($C160,38))="UL"),INDIRECT(ADDRESS($C160,COLUMN())),0),0),IF($D160&gt;0,IF(AND(INDIRECT(ADDRESS($D160,44))=0,INDIRECT(ADDRESS($D160,38))="UL"),INDIRECT(ADDRESS($D160,COLUMN())),0),0),IF($E160&gt;0,IF(AND(INDIRECT(ADDRESS($E160,44))=0,INDIRECT(ADDRESS($E160,38))="UL"),INDIRECT(ADDRESS($E160,COLUMN())),0),0),IF($F160&gt;0,IF(AND(INDIRECT(ADDRESS($F160,44))=0,INDIRECT(ADDRESS($F160,38))="UL"),INDIRECT(ADDRESS($F160,COLUMN())),0),0),IF($G160&gt;0,IF(AND(INDIRECT(ADDRESS($G160,44))=0,INDIRECT(ADDRESS($G160,38))="UL"),INDIRECT(ADDRESS($G160,COLUMN())),0),0),IF($H160&gt;0,IF(AND(INDIRECT(ADDRESS($H160,44))=0,INDIRECT(ADDRESS($H160,38))="UL"),INDIRECT(ADDRESS($H160,COLUMN())),0),0),IF($I160&gt;0,IF(AND(INDIRECT(ADDRESS($I160,44))=0,INDIRECT(ADDRESS($I160,38))="UL"),INDIRECT(ADDRESS($I160,COLUMN())),0),0),IF($J160&gt;0,IF(AND(INDIRECT(ADDRESS($J160,44))=0,INDIRECT(ADDRESS($J160,38))="UL"),INDIRECT(ADDRESS($J160,COLUMN())),0),0),IF($K160&gt;0,IF(AND(INDIRECT(ADDRESS($K160,44))=0,INDIRECT(ADDRESS($K160,38))="UL"),INDIRECT(ADDRESS($K160,COLUMN())),0),0),IF($L160&gt;0,IF(AND(INDIRECT(ADDRESS($L160,44))=0,INDIRECT(ADDRESS($L160,38))="UL"),INDIRECT(ADDRESS($L160,COLUMN())),0),0),IF($M160&gt;0,IF(AND(INDIRECT(ADDRESS($M160,44))=0,INDIRECT(ADDRESS($M160,38))="UL"),INDIRECT(ADDRESS($M160,COLUMN())),0),0))</f>
        <v>7.407407407407407E-2</v>
      </c>
      <c r="CA160" s="57">
        <f t="shared" ca="1" si="113"/>
        <v>7.407407407407407E-2</v>
      </c>
      <c r="CB160" s="57" cm="1">
        <f t="array" aca="1" ref="CB160" ca="1">SUM(IF($C160&gt;0,IF(AND(INDIRECT(ADDRESS($C160,44))=0,INDIRECT(ADDRESS($C160,38))&lt;&gt;"UL"),INDIRECT(ADDRESS($C160,COLUMN())),0),0),IF($D160&gt;0,IF(AND(INDIRECT(ADDRESS($D160,44))=0,INDIRECT(ADDRESS($D160,38))&lt;&gt;"UL"),INDIRECT(ADDRESS($D160,COLUMN())),0),0),IF($E160&gt;0,IF(AND(INDIRECT(ADDRESS($E160,44))=0,INDIRECT(ADDRESS($E160,38))&lt;&gt;"UL"),INDIRECT(ADDRESS($E160,COLUMN())),0),0),IF($F160&gt;0,IF(AND(INDIRECT(ADDRESS($F160,44))=0,INDIRECT(ADDRESS($F160,38))&lt;&gt;"UL"),INDIRECT(ADDRESS($F160,COLUMN())),0),0),IF($G160&gt;0,IF(AND(INDIRECT(ADDRESS($G160,44))=0,INDIRECT(ADDRESS($G160,38))&lt;&gt;"UL"),INDIRECT(ADDRESS($G160,COLUMN())),0),0),IF($H160&gt;0,IF(AND(INDIRECT(ADDRESS($H160,44))=0,INDIRECT(ADDRESS($H160,38))&lt;&gt;"UL"),INDIRECT(ADDRESS($H160,COLUMN())),0),0),IF($I160&gt;0,IF(AND(INDIRECT(ADDRESS($I160,44))=0,INDIRECT(ADDRESS($I160,38))&lt;&gt;"UL"),INDIRECT(ADDRESS($I160,COLUMN())),0),0),IF($J160&gt;0,IF(AND(INDIRECT(ADDRESS($J160,44))=0,INDIRECT(ADDRESS($J160,38))&lt;&gt;"UL"),INDIRECT(ADDRESS($J160,COLUMN())),0),0),IF($K160&gt;0,IF(AND(INDIRECT(ADDRESS($K160,44))=0,INDIRECT(ADDRESS($K160,38))&lt;&gt;"UL"),INDIRECT(ADDRESS($K160,COLUMN())),0),0),IF($L160&gt;0,IF(AND(INDIRECT(ADDRESS($L160,44))=0,INDIRECT(ADDRESS($L160,38))&lt;&gt;"UL"),INDIRECT(ADDRESS($L160,COLUMN())),0),0),IF($M160&gt;0,IF(AND(INDIRECT(ADDRESS($M160,44))=0,INDIRECT(ADDRESS($M160,38))&lt;&gt;"UL"),INDIRECT(ADDRESS($M160,COLUMN())),0),0))</f>
        <v>0</v>
      </c>
      <c r="CC160" s="57">
        <f t="shared" ca="1" si="114"/>
        <v>0</v>
      </c>
      <c r="CD160" s="57" cm="1">
        <f t="array" aca="1" ref="CD160" ca="1">SUM(IF($C160&gt;0,IF(AND(INDIRECT(ADDRESS($C160,44))=0,INDIRECT(ADDRESS($C160,38))&lt;&gt;"UL"),INDIRECT(ADDRESS($C160,COLUMN())),0),0),IF($D160&gt;0,IF(AND(INDIRECT(ADDRESS($D160,44))=0,INDIRECT(ADDRESS($D160,38))&lt;&gt;"UL"),INDIRECT(ADDRESS($D160,COLUMN())),0),0),IF($E160&gt;0,IF(AND(INDIRECT(ADDRESS($E160,44))=0,INDIRECT(ADDRESS($E160,38))&lt;&gt;"UL"),INDIRECT(ADDRESS($E160,COLUMN())),0),0),IF($F160&gt;0,IF(AND(INDIRECT(ADDRESS($F160,44))=0,INDIRECT(ADDRESS($F160,38))&lt;&gt;"UL"),INDIRECT(ADDRESS($F160,COLUMN())),0),0),IF($G160&gt;0,IF(AND(INDIRECT(ADDRESS($G160,44))=0,INDIRECT(ADDRESS($G160,38))&lt;&gt;"UL"),INDIRECT(ADDRESS($G160,COLUMN())),0),0),IF($H160&gt;0,IF(AND(INDIRECT(ADDRESS($H160,44))=0,INDIRECT(ADDRESS($H160,38))&lt;&gt;"UL"),INDIRECT(ADDRESS($H160,COLUMN())),0),0),IF($I160&gt;0,IF(AND(INDIRECT(ADDRESS($I160,44))=0,INDIRECT(ADDRESS($I160,38))&lt;&gt;"UL"),INDIRECT(ADDRESS($I160,COLUMN())),0),0),IF($J160&gt;0,IF(AND(INDIRECT(ADDRESS($J160,44))=0,INDIRECT(ADDRESS($J160,38))&lt;&gt;"UL"),INDIRECT(ADDRESS($J160,COLUMN())),0),0),IF($K160&gt;0,IF(AND(INDIRECT(ADDRESS($K160,44))=0,INDIRECT(ADDRESS($K160,38))&lt;&gt;"UL"),INDIRECT(ADDRESS($K160,COLUMN())),0),0),IF($L160&gt;0,IF(AND(INDIRECT(ADDRESS($L160,44))=0,INDIRECT(ADDRESS($L160,38))&lt;&gt;"UL"),INDIRECT(ADDRESS($L160,COLUMN())),0),0),IF($M160&gt;0,IF(AND(INDIRECT(ADDRESS($M160,44))=0,INDIRECT(ADDRESS($M160,38))&lt;&gt;"UL"),INDIRECT(ADDRESS($M160,COLUMN())),0),0))</f>
        <v>0</v>
      </c>
      <c r="CE160" s="57" cm="1">
        <f t="array" aca="1" ref="CE160" ca="1">SUM(IF($C160&gt;0,IF(AND(INDIRECT(ADDRESS($C160,44))=0,INDIRECT(ADDRESS($C160,38))&lt;&gt;"UL"),INDIRECT(ADDRESS($C160,COLUMN())),0),0),IF($D160&gt;0,IF(AND(INDIRECT(ADDRESS($D160,44))=0,INDIRECT(ADDRESS($D160,38))&lt;&gt;"UL"),INDIRECT(ADDRESS($D160,COLUMN())),0),0),IF($E160&gt;0,IF(AND(INDIRECT(ADDRESS($E160,44))=0,INDIRECT(ADDRESS($E160,38))&lt;&gt;"UL"),INDIRECT(ADDRESS($E160,COLUMN())),0),0),IF($F160&gt;0,IF(AND(INDIRECT(ADDRESS($F160,44))=0,INDIRECT(ADDRESS($F160,38))&lt;&gt;"UL"),INDIRECT(ADDRESS($F160,COLUMN())),0),0),IF($G160&gt;0,IF(AND(INDIRECT(ADDRESS($G160,44))=0,INDIRECT(ADDRESS($G160,38))&lt;&gt;"UL"),INDIRECT(ADDRESS($G160,COLUMN())),0),0),IF($H160&gt;0,IF(AND(INDIRECT(ADDRESS($H160,44))=0,INDIRECT(ADDRESS($H160,38))&lt;&gt;"UL"),INDIRECT(ADDRESS($H160,COLUMN())),0),0),IF($I160&gt;0,IF(AND(INDIRECT(ADDRESS($I160,44))=0,INDIRECT(ADDRESS($I160,38))&lt;&gt;"UL"),INDIRECT(ADDRESS($I160,COLUMN())),0),0),IF($J160&gt;0,IF(AND(INDIRECT(ADDRESS($J160,44))=0,INDIRECT(ADDRESS($J160,38))&lt;&gt;"UL"),INDIRECT(ADDRESS($J160,COLUMN())),0),0),IF($K160&gt;0,IF(AND(INDIRECT(ADDRESS($K160,44))=0,INDIRECT(ADDRESS($K160,38))&lt;&gt;"UL"),INDIRECT(ADDRESS($K160,COLUMN())),0),0),IF($L160&gt;0,IF(AND(INDIRECT(ADDRESS($L160,44))=0,INDIRECT(ADDRESS($L160,38))&lt;&gt;"UL"),INDIRECT(ADDRESS($L160,COLUMN())),0),0),IF($M160&gt;0,IF(AND(INDIRECT(ADDRESS($M160,44))=0,INDIRECT(ADDRESS($M160,38))&lt;&gt;"UL"),INDIRECT(ADDRESS($M160,COLUMN())),0),0))</f>
        <v>0</v>
      </c>
      <c r="CF160" s="57">
        <f t="shared" ca="1" si="115"/>
        <v>0</v>
      </c>
      <c r="CG160" s="57">
        <f t="shared" ca="1" si="116"/>
        <v>0.53470309812703798</v>
      </c>
      <c r="CH160" s="57">
        <f t="shared" ca="1" si="117"/>
        <v>3.5646873208469196E-2</v>
      </c>
      <c r="CI160" s="19">
        <f t="shared" ca="1" si="118"/>
        <v>15.682590118176966</v>
      </c>
      <c r="CJ160" s="19"/>
      <c r="CK160" s="57" cm="1">
        <f t="array" aca="1" ref="CK160" ca="1">IF(AU160="S", SUM(IF($C160&gt;0,IF(INDIRECT(ADDRESS($C160,43))&lt;&gt;1,INDIRECT(ADDRESS($C160,48)),0),0), IF($D160&gt;0,IF(INDIRECT(ADDRESS($D160,43))&lt;&gt;1,INDIRECT(ADDRESS($D160,48)),0),0), IF($E160&gt;0,IF(INDIRECT(ADDRESS($E160,43))&lt;&gt;1,INDIRECT(ADDRESS($E160,48)),0),0), IF($F160&gt;0,IF(INDIRECT(ADDRESS($F160,43))&lt;&gt;1,INDIRECT(ADDRESS($F160,48)),0),0), IF($G160&gt;0,IF(INDIRECT(ADDRESS($G160,43))&lt;&gt;1,INDIRECT(ADDRESS($G160,48)),0),0), IF($H160&gt;0,IF(INDIRECT(ADDRESS($H160,43))&lt;&gt;1,INDIRECT(ADDRESS($H160,48)),0),0), IF($I160&gt;0,IF(INDIRECT(ADDRESS($I160,43))&lt;&gt;1,INDIRECT(ADDRESS($I160,48)),0),0), IF($J160&gt;0,IF(INDIRECT(ADDRESS($J160,43))&lt;&gt;1,INDIRECT(ADDRESS($J160,48)),0),0), IF($K160&gt;0,IF(INDIRECT(ADDRESS($K160,43))&lt;&gt;1,INDIRECT(ADDRESS($K160,48)),0),0), IF($L160&gt;0,IF(INDIRECT(ADDRESS($L160,43))&lt;&gt;1,INDIRECT(ADDRESS($L160,48)),0),0), IF($M160&gt;0,IF(INDIRECT(ADDRESS($M160,43))&lt;&gt;1,INDIRECT(ADDRESS($M160,48)),0),0)), IF(AU160="L",SUM(IF($C160&gt;0,IF(INDIRECT(ADDRESS($C160,43))&lt;&gt;1,INDIRECT(ADDRESS($C160,50)),0),0), IF($D160&gt;0,IF(INDIRECT(ADDRESS($D160,43))&lt;&gt;1,INDIRECT(ADDRESS($D160,50)),0),0), IF($E160&gt;0,IF(INDIRECT(ADDRESS($E160,43))&lt;&gt;1,INDIRECT(ADDRESS($E160,50)),0),0), IF($F160&gt;0,IF(INDIRECT(ADDRESS($F160,43))&lt;&gt;1,INDIRECT(ADDRESS($F160,50)),0),0), IF($G160&gt;0,IF(INDIRECT(ADDRESS($G160,43))&lt;&gt;1,INDIRECT(ADDRESS($G160,50)),0),0), IF($G160&gt;0,IF(INDIRECT(ADDRESS($G160,43))&lt;&gt;1,INDIRECT(ADDRESS($G160,50)),0),0), IF($H160&gt;0,IF(INDIRECT(ADDRESS($H160,43))&lt;&gt;1,INDIRECT(ADDRESS($H160,50)),0),0), IF($I160&gt;0,IF(INDIRECT(ADDRESS($I160,43))&lt;&gt;1,INDIRECT(ADDRESS($I160,50)),0),0), IF($J160&gt;0,IF(INDIRECT(ADDRESS($J160,43))&lt;&gt;1,INDIRECT(ADDRESS($J160,50)),0),0), IF($K160&gt;0,IF(INDIRECT(ADDRESS($K160,43))&lt;&gt;1,INDIRECT(ADDRESS($K160,50)),0),0), IF($L160&gt;0,IF(INDIRECT(ADDRESS($L160,43))&lt;&gt;1,INDIRECT(ADDRESS($L160,50)),0),0), IF($M160&gt;0,IF(INDIRECT(ADDRESS($M160,43))&lt;&gt;1,INDIRECT(ADDRESS($M160,50)),0),0)), SUM(IF($C160&gt;0,IF(INDIRECT(ADDRESS($C160,43))&lt;&gt;1,INDIRECT(ADDRESS($C160,49)),0),0), IF($D160&gt;0,IF(INDIRECT(ADDRESS($D160,43))&lt;&gt;1,INDIRECT(ADDRESS($D160,49)),0),0), IF($E160&gt;0,IF(INDIRECT(ADDRESS($E160,43))&lt;&gt;1,INDIRECT(ADDRESS($E160,49)),0),0), IF($F160&gt;0,IF(INDIRECT(ADDRESS($F160,43))&lt;&gt;1,INDIRECT(ADDRESS($F160,49)),0),0), IF($G160&gt;0,IF(INDIRECT(ADDRESS($G160,43))&lt;&gt;1,INDIRECT(ADDRESS($G160,49)),0),0), IF($G160&gt;0,IF(INDIRECT(ADDRESS($G160,43))&lt;&gt;1,INDIRECT(ADDRESS($G160,49)),0),0), IF($H160&gt;0,IF(INDIRECT(ADDRESS($H160,43))&lt;&gt;1,INDIRECT(ADDRESS($H160,49)),0),0), IF($I160&gt;0,IF(INDIRECT(ADDRESS($I160,43))&lt;&gt;1,INDIRECT(ADDRESS($I160,49)),0),0), IF($J160&gt;0,IF(INDIRECT(ADDRESS($J160,43))&lt;&gt;1,INDIRECT(ADDRESS($J160,49)),0),0), IF($K160&gt;0,IF(INDIRECT(ADDRESS($K160,43))&lt;&gt;1,INDIRECT(ADDRESS($K160,49)),0),0), IF($L160&gt;0,IF(INDIRECT(ADDRESS($L160,43))&lt;&gt;1,INDIRECT(ADDRESS($L160,49)),0),0), IF($M160&gt;0,IF(INDIRECT(ADDRESS($M160,43))&lt;&gt;1,INDIRECT(ADDRESS($M160,49)),0),0))))</f>
        <v>0.44444444444444442</v>
      </c>
      <c r="CL160" s="57" cm="1">
        <f t="array" aca="1" ref="CL160" ca="1">SUM(IF($C160&gt;0,IF(INDIRECT(ADDRESS($C160,44))=1,INDIRECT(ADDRESS($C160,90)),0),0), IF($D160&gt;0,IF(INDIRECT(ADDRESS($D160,44))=1,INDIRECT(ADDRESS($D160,90)),0),0), IF($E160&gt;0,IF(INDIRECT(ADDRESS($E160,44))=1,INDIRECT(ADDRESS($E160,90)),0),0), IF($F160&gt;0,IF(INDIRECT(ADDRESS($F160,44))=1,INDIRECT(ADDRESS($F160,90)),0),0), IF($G160&gt;0,IF(INDIRECT(ADDRESS($G160,44))=1,INDIRECT(ADDRESS($G160,90)),0),0), IF($H160&gt;0,IF(INDIRECT(ADDRESS($H160,44))=1,INDIRECT(ADDRESS($H160,90)),0),0), IF($I160&gt;0,IF(INDIRECT(ADDRESS($I160,44))=1,INDIRECT(ADDRESS($I160,90)),0),0), IF($J160&gt;0,IF(INDIRECT(ADDRESS($J160,44))=1,INDIRECT(ADDRESS($J160,90)),0),0), IF($K160&gt;0,IF(INDIRECT(ADDRESS($K160,44))=1,INDIRECT(ADDRESS($K160,90)),0),0), IF($L160&gt;0,IF(INDIRECT(ADDRESS($L160,44))=1,INDIRECT(ADDRESS($L160,90)),0),0), IF($M160&gt;0,IF(INDIRECT(ADDRESS($M160,44))=1,INDIRECT(ADDRESS($M160,90)),0),0))</f>
        <v>0</v>
      </c>
      <c r="CM160" s="56">
        <f ca="1">((BU160/$BU$34)^$BU$296)</f>
        <v>0.48502510894712847</v>
      </c>
      <c r="CN160" s="59"/>
    </row>
    <row r="161" spans="1:92" x14ac:dyDescent="0.25">
      <c r="A161" s="52" t="s">
        <v>235</v>
      </c>
      <c r="B161" s="67">
        <v>104</v>
      </c>
      <c r="C161" s="67">
        <v>129</v>
      </c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>
        <f ca="1">SUM(INDIRECT(ADDRESS(B161,COLUMN())),IF(C161&gt;0,INDIRECT(ADDRESS(C161,COLUMN())),0),IF(D161&gt;0,INDIRECT(ADDRESS(D161,COLUMN())),0),IF(E161&gt;0,INDIRECT(ADDRESS(E161,COLUMN())),0),IF(F161&gt;0,INDIRECT(ADDRESS(F161,COLUMN())),0),IF(G161&gt;0,INDIRECT(ADDRESS(G161,COLUMN())),0),IF(H161&gt;0,INDIRECT(ADDRESS(H161,COLUMN())),0),IF(I161&gt;0,INDIRECT(ADDRESS(I161,COLUMN())),0),IF(J161&gt;0,INDIRECT(ADDRESS(J161,COLUMN())),0),IF(K161&gt;0,INDIRECT(ADDRESS(K161,COLUMN())),0),IF(L161&gt;0,INDIRECT(ADDRESS(L161,COLUMN())),0),IF(M161&gt;0,INDIRECT(ADDRESS(M161,COLUMN())),0))</f>
        <v>15</v>
      </c>
      <c r="O161" s="67" t="str" cm="1">
        <f t="array" aca="1" ref="O161" ca="1">INDIRECT(ADDRESS($B161,COLUMN()))</f>
        <v>Fighter</v>
      </c>
      <c r="P161" s="67" cm="1">
        <f t="array" aca="1" ref="P161" ca="1">INDIRECT(ADDRESS($B161,COLUMN()))</f>
        <v>3</v>
      </c>
      <c r="Q161" s="67">
        <v>1</v>
      </c>
      <c r="R161" s="67" t="str" cm="1">
        <f t="array" aca="1" ref="R161" ca="1">INDIRECT(ADDRESS($B161,COLUMN()))</f>
        <v>-</v>
      </c>
      <c r="S161" s="67" cm="1">
        <f t="array" aca="1" ref="S161" ca="1">INDIRECT(ADDRESS($B161,COLUMN()))</f>
        <v>1</v>
      </c>
      <c r="T161" s="67" t="str" cm="1">
        <f t="array" aca="1" ref="T161" ca="1">INDIRECT(ADDRESS($B161,COLUMN()))</f>
        <v>1-4</v>
      </c>
      <c r="U161" s="67" cm="1">
        <f t="array" aca="1" ref="U161" ca="1">INDIRECT(ADDRESS($B161,COLUMN()))</f>
        <v>4</v>
      </c>
      <c r="V161" s="67" cm="1">
        <f t="array" aca="1" ref="V161" ca="1">INDIRECT(ADDRESS($B161,COLUMN()))</f>
        <v>0</v>
      </c>
      <c r="W161" s="67" cm="1">
        <f t="array" aca="1" ref="W161" ca="1">INDIRECT(ADDRESS($B161,COLUMN()))</f>
        <v>4</v>
      </c>
      <c r="X161" s="67" cm="1">
        <f t="array" aca="1" ref="X161" ca="1">INDIRECT(ADDRESS($B161,COLUMN()))</f>
        <v>5</v>
      </c>
      <c r="Y161" s="67" cm="1">
        <f t="array" aca="1" ref="Y161" ca="1">INDIRECT(ADDRESS($B161,COLUMN()))</f>
        <v>0</v>
      </c>
      <c r="Z161" s="67" cm="1">
        <f t="array" aca="1" ref="Z161" ca="1">INDIRECT(ADDRESS($B161,COLUMN()))</f>
        <v>4</v>
      </c>
      <c r="AA161" s="67" cm="1">
        <f t="array" aca="1" ref="AA161" ca="1">INDIRECT(ADDRESS($B161,COLUMN()))</f>
        <v>0</v>
      </c>
      <c r="AB161" s="56">
        <f t="shared" ca="1" si="100"/>
        <v>0.65071741503152469</v>
      </c>
      <c r="AC161" s="56">
        <f t="shared" ca="1" si="101"/>
        <v>1.202331909060234</v>
      </c>
      <c r="AD161" s="56">
        <f t="shared" ca="1" si="102"/>
        <v>3.1365180236353933</v>
      </c>
      <c r="AF161" s="67"/>
      <c r="AG161" s="67"/>
      <c r="AH161" s="67"/>
      <c r="AI161" s="53"/>
      <c r="AJ161" s="67"/>
      <c r="AK161" s="67"/>
      <c r="AL161" s="67"/>
      <c r="AM161" s="67"/>
      <c r="AN161" s="54"/>
      <c r="AO161" s="54"/>
      <c r="AP161" s="53"/>
      <c r="AQ161" s="53"/>
      <c r="AR161" s="53"/>
      <c r="AS161" s="53"/>
      <c r="AT161" s="52"/>
      <c r="AU161" s="54" t="s">
        <v>117</v>
      </c>
      <c r="AV161" s="57" cm="1">
        <f t="array" aca="1" ref="AV161" ca="1">SUM(IF($C161&gt;0,IF(AND(INDIRECT(ADDRESS($C161,44))=0,INDIRECT(ADDRESS($C161,38))="UL",ISERROR(SEARCH("Rear",INDIRECT(ADDRESS($C161,33)))),ISERROR(SEARCH("Side",INDIRECT(ADDRESS($C161,33))))),INDIRECT(ADDRESS($C161,COLUMN())),0),0),IF($D161&gt;0,IF(AND(INDIRECT(ADDRESS($D161,44))=0,INDIRECT(ADDRESS($D161,38))="UL",ISERROR(SEARCH("Rear",INDIRECT(ADDRESS($D161,33)))),ISERROR(SEARCH("Side",INDIRECT(ADDRESS($D161,33))))),INDIRECT(ADDRESS($D161,COLUMN())),0),0),IF($E161&gt;0,IF(AND(INDIRECT(ADDRESS($E161,44))=0,INDIRECT(ADDRESS($E161,38))="UL",ISERROR(SEARCH("Rear",INDIRECT(ADDRESS($E161,33)))),ISERROR(SEARCH("Side",INDIRECT(ADDRESS($E161,33))))),INDIRECT(ADDRESS($E161,COLUMN())),0),0),IF($F161&gt;0,IF(AND(INDIRECT(ADDRESS($F161,44))=0,INDIRECT(ADDRESS($F161,38))="UL",ISERROR(SEARCH("Rear",INDIRECT(ADDRESS($F161,33)))),ISERROR(SEARCH("Side",INDIRECT(ADDRESS($F161,33))))),INDIRECT(ADDRESS($F161,COLUMN())),0),0),IF($G161&gt;0,IF(AND(INDIRECT(ADDRESS($G161,44))=0,INDIRECT(ADDRESS($G161,38))="UL",ISERROR(SEARCH("Rear",INDIRECT(ADDRESS($G161,33)))),ISERROR(SEARCH("Side",INDIRECT(ADDRESS($G161,33))))),INDIRECT(ADDRESS($G161,COLUMN())),0),0),IF($H161&gt;0,IF(AND(INDIRECT(ADDRESS($H161,44))=0,INDIRECT(ADDRESS($H161,38))="UL",ISERROR(SEARCH("Rear",INDIRECT(ADDRESS($H161,33)))),ISERROR(SEARCH("Side",INDIRECT(ADDRESS($H161,33))))),INDIRECT(ADDRESS($H161,COLUMN())),0),0),IF($I161&gt;0,IF(AND(INDIRECT(ADDRESS($I161,44))=0,INDIRECT(ADDRESS($I161,38))="UL",ISERROR(SEARCH("Rear",INDIRECT(ADDRESS($I161,33)))),ISERROR(SEARCH("Side",INDIRECT(ADDRESS($I161,33))))),INDIRECT(ADDRESS($I161,COLUMN())),0),0),IF($J161&gt;0,IF(AND(INDIRECT(ADDRESS($J161,44))=0,INDIRECT(ADDRESS($J161,38))="UL",ISERROR(SEARCH("Rear",INDIRECT(ADDRESS($J161,33)))),ISERROR(SEARCH("Side",INDIRECT(ADDRESS($J161,33))))),INDIRECT(ADDRESS($J161,COLUMN())),0),0),IF($K161&gt;0,IF(AND(INDIRECT(ADDRESS($K161,44))=0,INDIRECT(ADDRESS($K161,38))="UL",ISERROR(SEARCH("Rear",INDIRECT(ADDRESS($K161,33)))),ISERROR(SEARCH("Side",INDIRECT(ADDRESS($K161,33))))),INDIRECT(ADDRESS($K161,COLUMN())),0),0),IF($L161&gt;0,IF(AND(INDIRECT(ADDRESS($L161,44))=0,INDIRECT(ADDRESS($L161,38))="UL",ISERROR(SEARCH("Rear",INDIRECT(ADDRESS($L161,33)))),ISERROR(SEARCH("Side",INDIRECT(ADDRESS($L161,33))))),INDIRECT(ADDRESS($L161,COLUMN())),0),0),IF($M161&gt;0,IF(AND(INDIRECT(ADDRESS($M161,44))=0,INDIRECT(ADDRESS($M161,38))="UL",ISERROR(SEARCH("Rear",INDIRECT(ADDRESS($M161,33)))),ISERROR(SEARCH("Side",INDIRECT(ADDRESS($M161,33))))),INDIRECT(ADDRESS($M161,COLUMN())),0),0))</f>
        <v>0</v>
      </c>
      <c r="AW161" s="57" cm="1">
        <f t="array" aca="1" ref="AW161" ca="1">SUM(IF($C161&gt;0,IF(AND(INDIRECT(ADDRESS($C161,44))=0,INDIRECT(ADDRESS($C161,38))="UL",ISERROR(SEARCH("Rear",INDIRECT(ADDRESS($C161,33)))),ISERROR(SEARCH("Side",INDIRECT(ADDRESS($C161,33))))),INDIRECT(ADDRESS($C161,COLUMN())),0),0),IF($D161&gt;0,IF(AND(INDIRECT(ADDRESS($D161,44))=0,INDIRECT(ADDRESS($D161,38))="UL",ISERROR(SEARCH("Rear",INDIRECT(ADDRESS($D161,33)))),ISERROR(SEARCH("Side",INDIRECT(ADDRESS($D161,33))))),INDIRECT(ADDRESS($D161,COLUMN())),0),0),IF($E161&gt;0,IF(AND(INDIRECT(ADDRESS($E161,44))=0,INDIRECT(ADDRESS($E161,38))="UL",ISERROR(SEARCH("Rear",INDIRECT(ADDRESS($E161,33)))),ISERROR(SEARCH("Side",INDIRECT(ADDRESS($E161,33))))),INDIRECT(ADDRESS($E161,COLUMN())),0),0),IF($F161&gt;0,IF(AND(INDIRECT(ADDRESS($F161,44))=0,INDIRECT(ADDRESS($F161,38))="UL",ISERROR(SEARCH("Rear",INDIRECT(ADDRESS($F161,33)))),ISERROR(SEARCH("Side",INDIRECT(ADDRESS($F161,33))))),INDIRECT(ADDRESS($F161,COLUMN())),0),0),IF($G161&gt;0,IF(AND(INDIRECT(ADDRESS($G161,44))=0,INDIRECT(ADDRESS($G161,38))="UL",ISERROR(SEARCH("Rear",INDIRECT(ADDRESS($G161,33)))),ISERROR(SEARCH("Side",INDIRECT(ADDRESS($G161,33))))),INDIRECT(ADDRESS($G161,COLUMN())),0),0),IF($H161&gt;0,IF(AND(INDIRECT(ADDRESS($H161,44))=0,INDIRECT(ADDRESS($H161,38))="UL",ISERROR(SEARCH("Rear",INDIRECT(ADDRESS($H161,33)))),ISERROR(SEARCH("Side",INDIRECT(ADDRESS($H161,33))))),INDIRECT(ADDRESS($H161,COLUMN())),0),0),IF($I161&gt;0,IF(AND(INDIRECT(ADDRESS($I161,44))=0,INDIRECT(ADDRESS($I161,38))="UL",ISERROR(SEARCH("Rear",INDIRECT(ADDRESS($I161,33)))),ISERROR(SEARCH("Side",INDIRECT(ADDRESS($I161,33))))),INDIRECT(ADDRESS($I161,COLUMN())),0),0),IF($J161&gt;0,IF(AND(INDIRECT(ADDRESS($J161,44))=0,INDIRECT(ADDRESS($J161,38))="UL",ISERROR(SEARCH("Rear",INDIRECT(ADDRESS($J161,33)))),ISERROR(SEARCH("Side",INDIRECT(ADDRESS($J161,33))))),INDIRECT(ADDRESS($J161,COLUMN())),0),0),IF($K161&gt;0,IF(AND(INDIRECT(ADDRESS($K161,44))=0,INDIRECT(ADDRESS($K161,38))="UL",ISERROR(SEARCH("Rear",INDIRECT(ADDRESS($K161,33)))),ISERROR(SEARCH("Side",INDIRECT(ADDRESS($K161,33))))),INDIRECT(ADDRESS($K161,COLUMN())),0),0),IF($L161&gt;0,IF(AND(INDIRECT(ADDRESS($L161,44))=0,INDIRECT(ADDRESS($L161,38))="UL",ISERROR(SEARCH("Rear",INDIRECT(ADDRESS($L161,33)))),ISERROR(SEARCH("Side",INDIRECT(ADDRESS($L161,33))))),INDIRECT(ADDRESS($L161,COLUMN())),0),0),IF($M161&gt;0,IF(AND(INDIRECT(ADDRESS($M161,44))=0,INDIRECT(ADDRESS($M161,38))="UL",ISERROR(SEARCH("Rear",INDIRECT(ADDRESS($M161,33)))),ISERROR(SEARCH("Side",INDIRECT(ADDRESS($M161,33))))),INDIRECT(ADDRESS($M161,COLUMN())),0),0))</f>
        <v>0.66666666666666663</v>
      </c>
      <c r="AX161" s="57" cm="1">
        <f t="array" aca="1" ref="AX161" ca="1">SUM(IF($C161&gt;0,IF(AND(INDIRECT(ADDRESS($C161,44))=0,INDIRECT(ADDRESS($C161,38))="UL",ISERROR(SEARCH("Rear",INDIRECT(ADDRESS($C161,33)))),ISERROR(SEARCH("Side",INDIRECT(ADDRESS($C161,33))))),INDIRECT(ADDRESS($C161,COLUMN())),0),0),IF($D161&gt;0,IF(AND(INDIRECT(ADDRESS($D161,44))=0,INDIRECT(ADDRESS($D161,38))="UL",ISERROR(SEARCH("Rear",INDIRECT(ADDRESS($D161,33)))),ISERROR(SEARCH("Side",INDIRECT(ADDRESS($D161,33))))),INDIRECT(ADDRESS($D161,COLUMN())),0),0),IF($E161&gt;0,IF(AND(INDIRECT(ADDRESS($E161,44))=0,INDIRECT(ADDRESS($E161,38))="UL",ISERROR(SEARCH("Rear",INDIRECT(ADDRESS($E161,33)))),ISERROR(SEARCH("Side",INDIRECT(ADDRESS($E161,33))))),INDIRECT(ADDRESS($E161,COLUMN())),0),0),IF($F161&gt;0,IF(AND(INDIRECT(ADDRESS($F161,44))=0,INDIRECT(ADDRESS($F161,38))="UL",ISERROR(SEARCH("Rear",INDIRECT(ADDRESS($F161,33)))),ISERROR(SEARCH("Side",INDIRECT(ADDRESS($F161,33))))),INDIRECT(ADDRESS($F161,COLUMN())),0),0),IF($G161&gt;0,IF(AND(INDIRECT(ADDRESS($G161,44))=0,INDIRECT(ADDRESS($G161,38))="UL",ISERROR(SEARCH("Rear",INDIRECT(ADDRESS($G161,33)))),ISERROR(SEARCH("Side",INDIRECT(ADDRESS($G161,33))))),INDIRECT(ADDRESS($G161,COLUMN())),0),0),IF($H161&gt;0,IF(AND(INDIRECT(ADDRESS($H161,44))=0,INDIRECT(ADDRESS($H161,38))="UL",ISERROR(SEARCH("Rear",INDIRECT(ADDRESS($H161,33)))),ISERROR(SEARCH("Side",INDIRECT(ADDRESS($H161,33))))),INDIRECT(ADDRESS($H161,COLUMN())),0),0),IF($I161&gt;0,IF(AND(INDIRECT(ADDRESS($I161,44))=0,INDIRECT(ADDRESS($I161,38))="UL",ISERROR(SEARCH("Rear",INDIRECT(ADDRESS($I161,33)))),ISERROR(SEARCH("Side",INDIRECT(ADDRESS($I161,33))))),INDIRECT(ADDRESS($I161,COLUMN())),0),0),IF($J161&gt;0,IF(AND(INDIRECT(ADDRESS($J161,44))=0,INDIRECT(ADDRESS($J161,38))="UL",ISERROR(SEARCH("Rear",INDIRECT(ADDRESS($J161,33)))),ISERROR(SEARCH("Side",INDIRECT(ADDRESS($J161,33))))),INDIRECT(ADDRESS($J161,COLUMN())),0),0),IF($K161&gt;0,IF(AND(INDIRECT(ADDRESS($K161,44))=0,INDIRECT(ADDRESS($K161,38))="UL",ISERROR(SEARCH("Rear",INDIRECT(ADDRESS($K161,33)))),ISERROR(SEARCH("Side",INDIRECT(ADDRESS($K161,33))))),INDIRECT(ADDRESS($K161,COLUMN())),0),0),IF($L161&gt;0,IF(AND(INDIRECT(ADDRESS($L161,44))=0,INDIRECT(ADDRESS($L161,38))="UL",ISERROR(SEARCH("Rear",INDIRECT(ADDRESS($L161,33)))),ISERROR(SEARCH("Side",INDIRECT(ADDRESS($L161,33))))),INDIRECT(ADDRESS($L161,COLUMN())),0),0),IF($M161&gt;0,IF(AND(INDIRECT(ADDRESS($M161,44))=0,INDIRECT(ADDRESS($M161,38))="UL",ISERROR(SEARCH("Rear",INDIRECT(ADDRESS($M161,33)))),ISERROR(SEARCH("Side",INDIRECT(ADDRESS($M161,33))))),INDIRECT(ADDRESS($M161,COLUMN())),0),0))</f>
        <v>0.33333333333333331</v>
      </c>
      <c r="AY161" s="58">
        <f t="shared" ca="1" si="103"/>
        <v>0.66666666666666663</v>
      </c>
      <c r="AZ161" s="58">
        <f t="shared" ca="1" si="104"/>
        <v>0.33333333333333331</v>
      </c>
      <c r="BA161" s="58" cm="1">
        <f t="array" aca="1" ref="BA161" ca="1">SUM(IF($C161&gt;0,IF(AND(INDIRECT(ADDRESS($C161,44))=0,INDIRECT(ADDRESS($C161,38))="UL"),INDIRECT(ADDRESS($C161,COLUMN())),0),0),IF($D161&gt;0,IF(AND(INDIRECT(ADDRESS($D161,44))=0,INDIRECT(ADDRESS($D161,38))="UL"),INDIRECT(ADDRESS($D161,COLUMN())),0),0),IF($E161&gt;0,IF(AND(INDIRECT(ADDRESS($E161,44))=0,INDIRECT(ADDRESS($E161,38))="UL"),INDIRECT(ADDRESS($E161,COLUMN())),0),0),IF($F161&gt;0,IF(AND(INDIRECT(ADDRESS($F161,44))=0,INDIRECT(ADDRESS($F161,38))="UL"),INDIRECT(ADDRESS($F161,COLUMN())),0),0),IF($G161&gt;0,IF(AND(INDIRECT(ADDRESS($G161,44))=0,INDIRECT(ADDRESS($G161,38))="UL"),INDIRECT(ADDRESS($G161,COLUMN())),0),0),IF($H161&gt;0,IF(AND(INDIRECT(ADDRESS($H161,44))=0,INDIRECT(ADDRESS($H161,38))="UL"),INDIRECT(ADDRESS($H161,COLUMN())),0),0),IF($I161&gt;0,IF(AND(INDIRECT(ADDRESS($I161,44))=0,INDIRECT(ADDRESS($I161,38))="UL"),INDIRECT(ADDRESS($I161,COLUMN())),0),0),IF($J161&gt;0,IF(AND(INDIRECT(ADDRESS($J161,44))=0,INDIRECT(ADDRESS($J161,38))="UL"),INDIRECT(ADDRESS($J161,COLUMN())),0),0),IF($K161&gt;0,IF(AND(INDIRECT(ADDRESS($K161,44))=0,INDIRECT(ADDRESS($K161,38))="UL"),INDIRECT(ADDRESS($K161,COLUMN())),0),0),IF($L161&gt;0,IF(AND(INDIRECT(ADDRESS($L161,44))=0,INDIRECT(ADDRESS($L161,38))="UL"),INDIRECT(ADDRESS($L161,COLUMN())),0),0),IF($M161&gt;0,IF(AND(INDIRECT(ADDRESS($M161,44))=0,INDIRECT(ADDRESS($M161,38))="UL"),INDIRECT(ADDRESS($M161,COLUMN())),0),0))</f>
        <v>0.22222222222222218</v>
      </c>
      <c r="BB161" s="58" cm="1">
        <f t="array" aca="1" ref="BB161" ca="1">SUM(IF($C161&gt;0,IF(AND(INDIRECT(ADDRESS($C161,44))=0,INDIRECT(ADDRESS($C161,38))="UL"),INDIRECT(ADDRESS($C161,COLUMN())),0),0),IF($D161&gt;0,IF(AND(INDIRECT(ADDRESS($D161,44))=0,INDIRECT(ADDRESS($D161,38))="UL"),INDIRECT(ADDRESS($D161,COLUMN())),0),0),IF($E161&gt;0,IF(AND(INDIRECT(ADDRESS($E161,44))=0,INDIRECT(ADDRESS($E161,38))="UL"),INDIRECT(ADDRESS($E161,COLUMN())),0),0),IF($F161&gt;0,IF(AND(INDIRECT(ADDRESS($F161,44))=0,INDIRECT(ADDRESS($F161,38))="UL"),INDIRECT(ADDRESS($F161,COLUMN())),0),0),IF($G161&gt;0,IF(AND(INDIRECT(ADDRESS($G161,44))=0,INDIRECT(ADDRESS($G161,38))="UL"),INDIRECT(ADDRESS($G161,COLUMN())),0),0),IF($H161&gt;0,IF(AND(INDIRECT(ADDRESS($H161,44))=0,INDIRECT(ADDRESS($H161,38))="UL"),INDIRECT(ADDRESS($H161,COLUMN())),0),0),IF($I161&gt;0,IF(AND(INDIRECT(ADDRESS($I161,44))=0,INDIRECT(ADDRESS($I161,38))="UL"),INDIRECT(ADDRESS($I161,COLUMN())),0),0),IF($J161&gt;0,IF(AND(INDIRECT(ADDRESS($J161,44))=0,INDIRECT(ADDRESS($J161,38))="UL"),INDIRECT(ADDRESS($J161,COLUMN())),0),0),IF($K161&gt;0,IF(AND(INDIRECT(ADDRESS($K161,44))=0,INDIRECT(ADDRESS($K161,38))="UL"),INDIRECT(ADDRESS($K161,COLUMN())),0),0),IF($L161&gt;0,IF(AND(INDIRECT(ADDRESS($L161,44))=0,INDIRECT(ADDRESS($L161,38))="UL"),INDIRECT(ADDRESS($L161,COLUMN())),0),0),IF($M161&gt;0,IF(AND(INDIRECT(ADDRESS($M161,44))=0,INDIRECT(ADDRESS($M161,38))="UL"),INDIRECT(ADDRESS($M161,COLUMN())),0),0))</f>
        <v>4.4444444444444439E-2</v>
      </c>
      <c r="BC161" s="58" cm="1">
        <f t="array" aca="1" ref="BC161" ca="1">SUM(IF($C161&gt;0,IF(AND(INDIRECT(ADDRESS($C161,44))=0,INDIRECT(ADDRESS($C161,38))="UL"),INDIRECT(ADDRESS($C161,COLUMN())),0),0),IF($D161&gt;0,IF(AND(INDIRECT(ADDRESS($D161,44))=0,INDIRECT(ADDRESS($D161,38))="UL"),INDIRECT(ADDRESS($D161,COLUMN())),0),0),IF($E161&gt;0,IF(AND(INDIRECT(ADDRESS($E161,44))=0,INDIRECT(ADDRESS($E161,38))="UL"),INDIRECT(ADDRESS($E161,COLUMN())),0),0),IF($F161&gt;0,IF(AND(INDIRECT(ADDRESS($F161,44))=0,INDIRECT(ADDRESS($F161,38))="UL"),INDIRECT(ADDRESS($F161,COLUMN())),0),0),IF($G161&gt;0,IF(AND(INDIRECT(ADDRESS($G161,44))=0,INDIRECT(ADDRESS($G161,38))="UL"),INDIRECT(ADDRESS($G161,COLUMN())),0),0),IF($H161&gt;0,IF(AND(INDIRECT(ADDRESS($H161,44))=0,INDIRECT(ADDRESS($H161,38))="UL"),INDIRECT(ADDRESS($H161,COLUMN())),0),0),IF($I161&gt;0,IF(AND(INDIRECT(ADDRESS($I161,44))=0,INDIRECT(ADDRESS($I161,38))="UL"),INDIRECT(ADDRESS($I161,COLUMN())),0),0),IF($J161&gt;0,IF(AND(INDIRECT(ADDRESS($J161,44))=0,INDIRECT(ADDRESS($J161,38))="UL"),INDIRECT(ADDRESS($J161,COLUMN())),0),0),IF($K161&gt;0,IF(AND(INDIRECT(ADDRESS($K161,44))=0,INDIRECT(ADDRESS($K161,38))="UL"),INDIRECT(ADDRESS($K161,COLUMN())),0),0),IF($L161&gt;0,IF(AND(INDIRECT(ADDRESS($L161,44))=0,INDIRECT(ADDRESS($L161,38))="UL"),INDIRECT(ADDRESS($L161,COLUMN())),0),0),IF($M161&gt;0,IF(AND(INDIRECT(ADDRESS($M161,44))=0,INDIRECT(ADDRESS($M161,38))="UL"),INDIRECT(ADDRESS($M161,COLUMN())),0),0))</f>
        <v>8.8888888888888878E-2</v>
      </c>
      <c r="BD161" s="58" cm="1">
        <f t="array" aca="1" ref="BD161" ca="1">SUM(IF($C161&gt;0,IF(AND(INDIRECT(ADDRESS($C161,44))=0,INDIRECT(ADDRESS($C161,38))="UL"),INDIRECT(ADDRESS($C161,COLUMN())),0),0),IF($D161&gt;0,IF(AND(INDIRECT(ADDRESS($D161,44))=0,INDIRECT(ADDRESS($D161,38))="UL"),INDIRECT(ADDRESS($D161,COLUMN())),0),0),IF($E161&gt;0,IF(AND(INDIRECT(ADDRESS($E161,44))=0,INDIRECT(ADDRESS($E161,38))="UL"),INDIRECT(ADDRESS($E161,COLUMN())),0),0),IF($F161&gt;0,IF(AND(INDIRECT(ADDRESS($F161,44))=0,INDIRECT(ADDRESS($F161,38))="UL"),INDIRECT(ADDRESS($F161,COLUMN())),0),0),IF($G161&gt;0,IF(AND(INDIRECT(ADDRESS($G161,44))=0,INDIRECT(ADDRESS($G161,38))="UL"),INDIRECT(ADDRESS($G161,COLUMN())),0),0),IF($H161&gt;0,IF(AND(INDIRECT(ADDRESS($H161,44))=0,INDIRECT(ADDRESS($H161,38))="UL"),INDIRECT(ADDRESS($H161,COLUMN())),0),0),IF($I161&gt;0,IF(AND(INDIRECT(ADDRESS($I161,44))=0,INDIRECT(ADDRESS($I161,38))="UL"),INDIRECT(ADDRESS($I161,COLUMN())),0),0),IF($J161&gt;0,IF(AND(INDIRECT(ADDRESS($J161,44))=0,INDIRECT(ADDRESS($J161,38))="UL"),INDIRECT(ADDRESS($J161,COLUMN())),0),0),IF($K161&gt;0,IF(AND(INDIRECT(ADDRESS($K161,44))=0,INDIRECT(ADDRESS($K161,38))="UL"),INDIRECT(ADDRESS($K161,COLUMN())),0),0),IF($L161&gt;0,IF(AND(INDIRECT(ADDRESS($L161,44))=0,INDIRECT(ADDRESS($L161,38))="UL"),INDIRECT(ADDRESS($L161,COLUMN())),0),0),IF($M161&gt;0,IF(AND(INDIRECT(ADDRESS($M161,44))=0,INDIRECT(ADDRESS($M161,38))="UL"),INDIRECT(ADDRESS($M161,COLUMN())),0),0))</f>
        <v>0.17777777777777776</v>
      </c>
      <c r="BE161" s="57">
        <f t="shared" ca="1" si="105"/>
        <v>8.8888888888888878E-2</v>
      </c>
      <c r="BF161" s="57" cm="1">
        <f t="array" aca="1" ref="BF161" ca="1">SUM(IF($C161&gt;0,IF(INDIRECT(ADDRESS($C161,45))=1,INDIRECT(ADDRESS($C161,52))*INDIRECT(ADDRESS($C161,42))/5,0),0), IF($D161&gt;0,IF(INDIRECT(ADDRESS($D161,45))=1,INDIRECT(ADDRESS($D161,52))*INDIRECT(ADDRESS($D161,42))/5,0),0), IF($E161&gt;0,IF(INDIRECT(ADDRESS($E161,45))=1,INDIRECT(ADDRESS($E161,52))*INDIRECT(ADDRESS($E161,42))/5,0),0), IF($F161&gt;0,IF(INDIRECT(ADDRESS($F161,45))=1,INDIRECT(ADDRESS($F161,52))*INDIRECT(ADDRESS($F161,42))/5,0),0), IF($G161&gt;0,IF(INDIRECT(ADDRESS($G161,45))=1,INDIRECT(ADDRESS($G161,52))*INDIRECT(ADDRESS($G161,42))/5,0),0), IF($H161&gt;0,IF(INDIRECT(ADDRESS($H161,45))=1,INDIRECT(ADDRESS($H161,52))*INDIRECT(ADDRESS($H161,42))/5,0),0)
)*$BF$296/100</f>
        <v>0</v>
      </c>
      <c r="BG161" s="19"/>
      <c r="BH161" s="57" cm="1">
        <f t="array" aca="1" ref="BH161" ca="1">SUM(IF($C161&gt;0,IF(AND(INDIRECT(ADDRESS($C161,44))=0,INDIRECT(ADDRESS($C161,38))&lt;&gt;"UL"),INDIRECT(ADDRESS($C161,COLUMN()-12)),0),0), IF($D161&gt;0,IF(AND(INDIRECT(ADDRESS($D161,44))=0,INDIRECT(ADDRESS($D161,38))&lt;&gt;"UL"),INDIRECT(ADDRESS($D161,COLUMN()-12)),0),0), IF($E161&gt;0,IF(AND(INDIRECT(ADDRESS($E161,44))=0,INDIRECT(ADDRESS($E161,38))&lt;&gt;"UL"),INDIRECT(ADDRESS($E161,COLUMN()-12)),0),0), IF($F161&gt;0,IF(AND(INDIRECT(ADDRESS($F161,44))=0,INDIRECT(ADDRESS($F161,38))&lt;&gt;"UL"),INDIRECT(ADDRESS($F161,COLUMN()-12)),0),0), IF($G161&gt;0,IF(AND(INDIRECT(ADDRESS($G161,44))=0,INDIRECT(ADDRESS($G161,38))&lt;&gt;"UL"),INDIRECT(ADDRESS($G161,COLUMN()-12)),0),0), IF($H161&gt;0,IF(AND(INDIRECT(ADDRESS($H161,44))=0,INDIRECT(ADDRESS($H161,38))&lt;&gt;"UL"),INDIRECT(ADDRESS($H161,COLUMN()-12)),0),0), IF($I161&gt;0,IF(AND(INDIRECT(ADDRESS($I161,44))=0,INDIRECT(ADDRESS($I161,38))&lt;&gt;"UL"),INDIRECT(ADDRESS($I161,COLUMN()-12)),0),0), IF($J161&gt;0,IF(AND(INDIRECT(ADDRESS($J161,44))=0,INDIRECT(ADDRESS($J161,38))&lt;&gt;"UL"),INDIRECT(ADDRESS($J161,COLUMN()-12)),0),0), IF($K161&gt;0,IF(AND(INDIRECT(ADDRESS($K161,44))=0,INDIRECT(ADDRESS($K161,38))&lt;&gt;"UL"),INDIRECT(ADDRESS($K161,COLUMN()-12)),0),0), IF($L161&gt;0,IF(AND(INDIRECT(ADDRESS($L161,44))=0,INDIRECT(ADDRESS($L161,38))&lt;&gt;"UL"),INDIRECT(ADDRESS($L161,COLUMN()-12)),0),0), IF($M161&gt;0,IF(AND(INDIRECT(ADDRESS($M161,44))=0,INDIRECT(ADDRESS($M161,38))&lt;&gt;"UL"),INDIRECT(ADDRESS($M161,COLUMN()-12)),0),0))</f>
        <v>0</v>
      </c>
      <c r="BI161" s="57" cm="1">
        <f t="array" aca="1" ref="BI161" ca="1">SUM(IF($C161&gt;0,IF(AND(INDIRECT(ADDRESS($C161,44))=0,INDIRECT(ADDRESS($C161,38))&lt;&gt;"UL"),INDIRECT(ADDRESS($C161,COLUMN()-12)),0),0), IF($D161&gt;0,IF(AND(INDIRECT(ADDRESS($D161,44))=0,INDIRECT(ADDRESS($D161,38))&lt;&gt;"UL"),INDIRECT(ADDRESS($D161,COLUMN()-12)),0),0), IF($E161&gt;0,IF(AND(INDIRECT(ADDRESS($E161,44))=0,INDIRECT(ADDRESS($E161,38))&lt;&gt;"UL"),INDIRECT(ADDRESS($E161,COLUMN()-12)),0),0), IF($F161&gt;0,IF(AND(INDIRECT(ADDRESS($F161,44))=0,INDIRECT(ADDRESS($F161,38))&lt;&gt;"UL"),INDIRECT(ADDRESS($F161,COLUMN()-12)),0),0), IF($G161&gt;0,IF(AND(INDIRECT(ADDRESS($G161,44))=0,INDIRECT(ADDRESS($G161,38))&lt;&gt;"UL"),INDIRECT(ADDRESS($G161,COLUMN()-12)),0),0), IF($H161&gt;0,IF(AND(INDIRECT(ADDRESS($H161,44))=0,INDIRECT(ADDRESS($H161,38))&lt;&gt;"UL"),INDIRECT(ADDRESS($H161,COLUMN()-12)),0),0), IF($I161&gt;0,IF(AND(INDIRECT(ADDRESS($I161,44))=0,INDIRECT(ADDRESS($I161,38))&lt;&gt;"UL"),INDIRECT(ADDRESS($I161,COLUMN()-12)),0),0), IF($J161&gt;0,IF(AND(INDIRECT(ADDRESS($J161,44))=0,INDIRECT(ADDRESS($J161,38))&lt;&gt;"UL"),INDIRECT(ADDRESS($J161,COLUMN()-12)),0),0), IF($K161&gt;0,IF(AND(INDIRECT(ADDRESS($K161,44))=0,INDIRECT(ADDRESS($K161,38))&lt;&gt;"UL"),INDIRECT(ADDRESS($K161,COLUMN()-12)),0),0), IF($L161&gt;0,IF(AND(INDIRECT(ADDRESS($L161,44))=0,INDIRECT(ADDRESS($L161,38))&lt;&gt;"UL"),INDIRECT(ADDRESS($L161,COLUMN()-12)),0),0), IF($M161&gt;0,IF(AND(INDIRECT(ADDRESS($M161,44))=0,INDIRECT(ADDRESS($M161,38))&lt;&gt;"UL"),INDIRECT(ADDRESS($M161,COLUMN()-12)),0),0))</f>
        <v>0</v>
      </c>
      <c r="BJ161" s="57" cm="1">
        <f t="array" aca="1" ref="BJ161" ca="1">SUM(IF($C161&gt;0,IF(AND(INDIRECT(ADDRESS($C161,44))=0,INDIRECT(ADDRESS($C161,38))&lt;&gt;"UL"),INDIRECT(ADDRESS($C161,COLUMN()-12)),0),0), IF($D161&gt;0,IF(AND(INDIRECT(ADDRESS($D161,44))=0,INDIRECT(ADDRESS($D161,38))&lt;&gt;"UL"),INDIRECT(ADDRESS($D161,COLUMN()-12)),0),0), IF($E161&gt;0,IF(AND(INDIRECT(ADDRESS($E161,44))=0,INDIRECT(ADDRESS($E161,38))&lt;&gt;"UL"),INDIRECT(ADDRESS($E161,COLUMN()-12)),0),0), IF($F161&gt;0,IF(AND(INDIRECT(ADDRESS($F161,44))=0,INDIRECT(ADDRESS($F161,38))&lt;&gt;"UL"),INDIRECT(ADDRESS($F161,COLUMN()-12)),0),0), IF($G161&gt;0,IF(AND(INDIRECT(ADDRESS($G161,44))=0,INDIRECT(ADDRESS($G161,38))&lt;&gt;"UL"),INDIRECT(ADDRESS($G161,COLUMN()-12)),0),0), IF($H161&gt;0,IF(AND(INDIRECT(ADDRESS($H161,44))=0,INDIRECT(ADDRESS($H161,38))&lt;&gt;"UL"),INDIRECT(ADDRESS($H161,COLUMN()-12)),0),0), IF($I161&gt;0,IF(AND(INDIRECT(ADDRESS($I161,44))=0,INDIRECT(ADDRESS($I161,38))&lt;&gt;"UL"),INDIRECT(ADDRESS($I161,COLUMN()-12)),0),0), IF($J161&gt;0,IF(AND(INDIRECT(ADDRESS($J161,44))=0,INDIRECT(ADDRESS($J161,38))&lt;&gt;"UL"),INDIRECT(ADDRESS($J161,COLUMN()-12)),0),0), IF($K161&gt;0,IF(AND(INDIRECT(ADDRESS($K161,44))=0,INDIRECT(ADDRESS($K161,38))&lt;&gt;"UL"),INDIRECT(ADDRESS($K161,COLUMN()-12)),0),0), IF($L161&gt;0,IF(AND(INDIRECT(ADDRESS($L161,44))=0,INDIRECT(ADDRESS($L161,38))&lt;&gt;"UL"),INDIRECT(ADDRESS($L161,COLUMN()-12)),0),0), IF($M161&gt;0,IF(AND(INDIRECT(ADDRESS($M161,44))=0,INDIRECT(ADDRESS($M161,38))&lt;&gt;"UL"),INDIRECT(ADDRESS($M161,COLUMN()-12)),0),0))</f>
        <v>0</v>
      </c>
      <c r="BK161" s="57">
        <f t="shared" ca="1" si="106"/>
        <v>0</v>
      </c>
      <c r="BL161" s="58">
        <f t="shared" ca="1" si="107"/>
        <v>0</v>
      </c>
      <c r="BM161" s="57" cm="1">
        <f t="array" aca="1" ref="BM161" ca="1">SUM(IF($C161&gt;0,IF(AND(INDIRECT(ADDRESS($C161,44))=0,INDIRECT(ADDRESS($C161,38))&lt;&gt;"UL"),INDIRECT(ADDRESS($C161,COLUMN()-12)),0),0), IF($D161&gt;0,IF(AND(INDIRECT(ADDRESS($D161,44))=0,INDIRECT(ADDRESS($D161,38))&lt;&gt;"UL"),INDIRECT(ADDRESS($D161,COLUMN()-12)),0),0), IF($E161&gt;0,IF(AND(INDIRECT(ADDRESS($E161,44))=0,INDIRECT(ADDRESS($E161,38))&lt;&gt;"UL"),INDIRECT(ADDRESS($E161,COLUMN()-12)),0),0), IF($F161&gt;0,IF(AND(INDIRECT(ADDRESS($F161,44))=0,INDIRECT(ADDRESS($F161,38))&lt;&gt;"UL"),INDIRECT(ADDRESS($F161,COLUMN()-12)),0),0), IF($G161&gt;0,IF(AND(INDIRECT(ADDRESS($G161,44))=0,INDIRECT(ADDRESS($G161,38))&lt;&gt;"UL"),INDIRECT(ADDRESS($G161,COLUMN()-12)),0),0), IF($H161&gt;0,IF(AND(INDIRECT(ADDRESS($H161,44))=0,INDIRECT(ADDRESS($H161,38))&lt;&gt;"UL"),INDIRECT(ADDRESS($H161,COLUMN()-12)),0),0), IF($I161&gt;0,IF(AND(INDIRECT(ADDRESS($I161,44))=0,INDIRECT(ADDRESS($I161,38))&lt;&gt;"UL"),INDIRECT(ADDRESS($I161,COLUMN()-12)),0),0), IF($J161&gt;0,IF(AND(INDIRECT(ADDRESS($J161,44))=0,INDIRECT(ADDRESS($J161,38))&lt;&gt;"UL"),INDIRECT(ADDRESS($J161,COLUMN()-12)),0),0), IF($K161&gt;0,IF(AND(INDIRECT(ADDRESS($K161,44))=0,INDIRECT(ADDRESS($K161,38))&lt;&gt;"UL"),INDIRECT(ADDRESS($K161,COLUMN()-11)),0),0), IF($L161&gt;0,IF(AND(INDIRECT(ADDRESS($L161,44))=0,INDIRECT(ADDRESS($L161,38))&lt;&gt;"UL"),INDIRECT(ADDRESS($L161,COLUMN()-11)),0),0), IF($M161&gt;0,IF(AND(INDIRECT(ADDRESS($M161,44))=0,INDIRECT(ADDRESS($M161,38))&lt;&gt;"UL"),INDIRECT(ADDRESS($M161,COLUMN()-11)),0),0))</f>
        <v>0</v>
      </c>
      <c r="BN161" s="57" cm="1">
        <f t="array" aca="1" ref="BN161" ca="1">SUM(IF($C161&gt;0,IF(AND(INDIRECT(ADDRESS($C161,44))=0,INDIRECT(ADDRESS($C161,38))&lt;&gt;"UL"),INDIRECT(ADDRESS($C161,COLUMN()-12)),0),0), IF($D161&gt;0,IF(AND(INDIRECT(ADDRESS($D161,44))=0,INDIRECT(ADDRESS($D161,38))&lt;&gt;"UL"),INDIRECT(ADDRESS($D161,COLUMN()-12)),0),0), IF($E161&gt;0,IF(AND(INDIRECT(ADDRESS($E161,44))=0,INDIRECT(ADDRESS($E161,38))&lt;&gt;"UL"),INDIRECT(ADDRESS($E161,COLUMN()-12)),0),0), IF($F161&gt;0,IF(AND(INDIRECT(ADDRESS($F161,44))=0,INDIRECT(ADDRESS($F161,38))&lt;&gt;"UL"),INDIRECT(ADDRESS($F161,COLUMN()-12)),0),0), IF($G161&gt;0,IF(AND(INDIRECT(ADDRESS($G161,44))=0,INDIRECT(ADDRESS($G161,38))&lt;&gt;"UL"),INDIRECT(ADDRESS($G161,COLUMN()-12)),0),0), IF($H161&gt;0,IF(AND(INDIRECT(ADDRESS($H161,44))=0,INDIRECT(ADDRESS($H161,38))&lt;&gt;"UL"),INDIRECT(ADDRESS($H161,COLUMN()-12)),0),0), IF($I161&gt;0,IF(AND(INDIRECT(ADDRESS($I161,44))=0,INDIRECT(ADDRESS($I161,38))&lt;&gt;"UL"),INDIRECT(ADDRESS($I161,COLUMN()-12)),0),0), IF($J161&gt;0,IF(AND(INDIRECT(ADDRESS($J161,44))=0,INDIRECT(ADDRESS($J161,38))&lt;&gt;"UL"),INDIRECT(ADDRESS($J161,COLUMN()-12)),0),0), IF($K161&gt;0,IF(AND(INDIRECT(ADDRESS($K161,44))=0,INDIRECT(ADDRESS($K161,38))&lt;&gt;"UL"),INDIRECT(ADDRESS($K161,COLUMN()-11)),0),0), IF($L161&gt;0,IF(AND(INDIRECT(ADDRESS($L161,44))=0,INDIRECT(ADDRESS($L161,38))&lt;&gt;"UL"),INDIRECT(ADDRESS($L161,COLUMN()-11)),0),0), IF($M161&gt;0,IF(AND(INDIRECT(ADDRESS($M161,44))=0,INDIRECT(ADDRESS($M161,38))&lt;&gt;"UL"),INDIRECT(ADDRESS($M161,COLUMN()-11)),0),0))</f>
        <v>0</v>
      </c>
      <c r="BO161" s="57" cm="1">
        <f t="array" aca="1" ref="BO161" ca="1">SUM(IF($C161&gt;0,IF(AND(INDIRECT(ADDRESS($C161,44))=0,INDIRECT(ADDRESS($C161,38))&lt;&gt;"UL"),INDIRECT(ADDRESS($C161,COLUMN()-12)),0),0), IF($D161&gt;0,IF(AND(INDIRECT(ADDRESS($D161,44))=0,INDIRECT(ADDRESS($D161,38))&lt;&gt;"UL"),INDIRECT(ADDRESS($D161,COLUMN()-12)),0),0), IF($E161&gt;0,IF(AND(INDIRECT(ADDRESS($E161,44))=0,INDIRECT(ADDRESS($E161,38))&lt;&gt;"UL"),INDIRECT(ADDRESS($E161,COLUMN()-12)),0),0), IF($F161&gt;0,IF(AND(INDIRECT(ADDRESS($F161,44))=0,INDIRECT(ADDRESS($F161,38))&lt;&gt;"UL"),INDIRECT(ADDRESS($F161,COLUMN()-12)),0),0), IF($G161&gt;0,IF(AND(INDIRECT(ADDRESS($G161,44))=0,INDIRECT(ADDRESS($G161,38))&lt;&gt;"UL"),INDIRECT(ADDRESS($G161,COLUMN()-12)),0),0), IF($H161&gt;0,IF(AND(INDIRECT(ADDRESS($H161,44))=0,INDIRECT(ADDRESS($H161,38))&lt;&gt;"UL"),INDIRECT(ADDRESS($H161,COLUMN()-12)),0),0), IF($I161&gt;0,IF(AND(INDIRECT(ADDRESS($I161,44))=0,INDIRECT(ADDRESS($I161,38))&lt;&gt;"UL"),INDIRECT(ADDRESS($I161,COLUMN()-12)),0),0), IF($J161&gt;0,IF(AND(INDIRECT(ADDRESS($J161,44))=0,INDIRECT(ADDRESS($J161,38))&lt;&gt;"UL"),INDIRECT(ADDRESS($J161,COLUMN()-12)),0),0), IF($K161&gt;0,IF(AND(INDIRECT(ADDRESS($K161,44))=0,INDIRECT(ADDRESS($K161,38))&lt;&gt;"UL"),INDIRECT(ADDRESS($K161,COLUMN()-11)),0),0), IF($L161&gt;0,IF(AND(INDIRECT(ADDRESS($L161,44))=0,INDIRECT(ADDRESS($L161,38))&lt;&gt;"UL"),INDIRECT(ADDRESS($L161,COLUMN()-11)),0),0), IF($M161&gt;0,IF(AND(INDIRECT(ADDRESS($M161,44))=0,INDIRECT(ADDRESS($M161,38))&lt;&gt;"UL"),INDIRECT(ADDRESS($M161,COLUMN()-11)),0),0))</f>
        <v>0</v>
      </c>
      <c r="BP161" s="57" cm="1">
        <f t="array" aca="1" ref="BP161" ca="1">SUM(IF($C161&gt;0,IF(AND(INDIRECT(ADDRESS($C161,44))=0,INDIRECT(ADDRESS($C161,38))&lt;&gt;"UL"),INDIRECT(ADDRESS($C161,COLUMN()-12)),0),0), IF($D161&gt;0,IF(AND(INDIRECT(ADDRESS($D161,44))=0,INDIRECT(ADDRESS($D161,38))&lt;&gt;"UL"),INDIRECT(ADDRESS($D161,COLUMN()-12)),0),0), IF($E161&gt;0,IF(AND(INDIRECT(ADDRESS($E161,44))=0,INDIRECT(ADDRESS($E161,38))&lt;&gt;"UL"),INDIRECT(ADDRESS($E161,COLUMN()-12)),0),0), IF($F161&gt;0,IF(AND(INDIRECT(ADDRESS($F161,44))=0,INDIRECT(ADDRESS($F161,38))&lt;&gt;"UL"),INDIRECT(ADDRESS($F161,COLUMN()-12)),0),0), IF($G161&gt;0,IF(AND(INDIRECT(ADDRESS($G161,44))=0,INDIRECT(ADDRESS($G161,38))&lt;&gt;"UL"),INDIRECT(ADDRESS($G161,COLUMN()-12)),0),0), IF($H161&gt;0,IF(AND(INDIRECT(ADDRESS($H161,44))=0,INDIRECT(ADDRESS($H161,38))&lt;&gt;"UL"),INDIRECT(ADDRESS($H161,COLUMN()-12)),0),0), IF($I161&gt;0,IF(AND(INDIRECT(ADDRESS($I161,44))=0,INDIRECT(ADDRESS($I161,38))&lt;&gt;"UL"),INDIRECT(ADDRESS($I161,COLUMN()-12)),0),0), IF($J161&gt;0,IF(AND(INDIRECT(ADDRESS($J161,44))=0,INDIRECT(ADDRESS($J161,38))&lt;&gt;"UL"),INDIRECT(ADDRESS($J161,COLUMN()-12)),0),0), IF($K161&gt;0,IF(AND(INDIRECT(ADDRESS($K161,44))=0,INDIRECT(ADDRESS($K161,38))&lt;&gt;"UL"),INDIRECT(ADDRESS($K161,COLUMN()-11)),0),0), IF($L161&gt;0,IF(AND(INDIRECT(ADDRESS($L161,44))=0,INDIRECT(ADDRESS($L161,38))&lt;&gt;"UL"),INDIRECT(ADDRESS($L161,COLUMN()-11)),0),0), IF($M161&gt;0,IF(AND(INDIRECT(ADDRESS($M161,44))=0,INDIRECT(ADDRESS($M161,38))&lt;&gt;"UL"),INDIRECT(ADDRESS($M161,COLUMN()-11)),0),0))</f>
        <v>0</v>
      </c>
      <c r="BQ161" s="57">
        <f t="shared" ca="1" si="108"/>
        <v>0</v>
      </c>
      <c r="BR161" s="161">
        <f t="shared" ca="1" si="109"/>
        <v>64.563541376079215</v>
      </c>
      <c r="BS161" s="56"/>
      <c r="BT161" s="56">
        <f t="shared" ca="1" si="110"/>
        <v>1.4580384779683693</v>
      </c>
      <c r="BU161" s="77">
        <f t="shared" ca="1" si="111"/>
        <v>9.7202565197891291E-2</v>
      </c>
      <c r="BV161" s="57" t="s">
        <v>34</v>
      </c>
      <c r="BW161" s="57" cm="1">
        <f t="array" aca="1" ref="BW161" ca="1">SUM(IF($C161&gt;0,IF(AND(INDIRECT(ADDRESS($C161,44))=0,INDIRECT(ADDRESS($C161,38))="UL",ISERROR(SEARCH("Rear",INDIRECT(ADDRESS($C161,33)))),ISERROR(SEARCH("Side",INDIRECT(ADDRESS($C161,33))))),INDIRECT(ADDRESS($C161,COLUMN())),0),0),IF($D161&gt;0,IF(AND(INDIRECT(ADDRESS($D161,44))=0,INDIRECT(ADDRESS($D161,38))="UL",ISERROR(SEARCH("Rear",INDIRECT(ADDRESS($D161,33)))),ISERROR(SEARCH("Side",INDIRECT(ADDRESS($D161,33))))),INDIRECT(ADDRESS($D161,COLUMN())),0),0),IF($E161&gt;0,IF(AND(INDIRECT(ADDRESS($E161,44))=0,INDIRECT(ADDRESS($E161,38))="UL",ISERROR(SEARCH("Rear",INDIRECT(ADDRESS($E161,33)))),ISERROR(SEARCH("Side",INDIRECT(ADDRESS($E161,33))))),INDIRECT(ADDRESS($E161,COLUMN())),0),0),IF($F161&gt;0,IF(AND(INDIRECT(ADDRESS($F161,44))=0,INDIRECT(ADDRESS($F161,38))="UL",ISERROR(SEARCH("Rear",INDIRECT(ADDRESS($F161,33)))),ISERROR(SEARCH("Side",INDIRECT(ADDRESS($F161,33))))),INDIRECT(ADDRESS($F161,COLUMN())),0),0),IF($G161&gt;0,IF(AND(INDIRECT(ADDRESS($G161,44))=0,INDIRECT(ADDRESS($G161,38))="UL",ISERROR(SEARCH("Rear",INDIRECT(ADDRESS($G161,33)))),ISERROR(SEARCH("Side",INDIRECT(ADDRESS($G161,33))))),INDIRECT(ADDRESS($G161,COLUMN())),0),0),IF($H161&gt;0,IF(AND(INDIRECT(ADDRESS($H161,44))=0,INDIRECT(ADDRESS($H161,38))="UL",ISERROR(SEARCH("Rear",INDIRECT(ADDRESS($H161,33)))),ISERROR(SEARCH("Side",INDIRECT(ADDRESS($H161,33))))),INDIRECT(ADDRESS($H161,COLUMN())),0),0),IF($I161&gt;0,IF(AND(INDIRECT(ADDRESS($I161,44))=0,INDIRECT(ADDRESS($I161,38))="UL",ISERROR(SEARCH("Rear",INDIRECT(ADDRESS($I161,33)))),ISERROR(SEARCH("Side",INDIRECT(ADDRESS($I161,33))))),INDIRECT(ADDRESS($I161,COLUMN())),0),0),IF($J161&gt;0,IF(AND(INDIRECT(ADDRESS($J161,44))=0,INDIRECT(ADDRESS($J161,38))="UL",ISERROR(SEARCH("Rear",INDIRECT(ADDRESS($J161,33)))),ISERROR(SEARCH("Side",INDIRECT(ADDRESS($J161,33))))),INDIRECT(ADDRESS($J161,COLUMN())),0),0),IF($K161&gt;0,IF(AND(INDIRECT(ADDRESS($K161,44))=0,INDIRECT(ADDRESS($K161,38))="UL",ISERROR(SEARCH("Rear",INDIRECT(ADDRESS($K161,33)))),ISERROR(SEARCH("Side",INDIRECT(ADDRESS($K161,33))))),INDIRECT(ADDRESS($K161,COLUMN())),0),0),IF($L161&gt;0,IF(AND(INDIRECT(ADDRESS($L161,44))=0,INDIRECT(ADDRESS($L161,38))="UL",ISERROR(SEARCH("Rear",INDIRECT(ADDRESS($L161,33)))),ISERROR(SEARCH("Side",INDIRECT(ADDRESS($L161,33))))),INDIRECT(ADDRESS($L161,COLUMN())),0),0),IF($M161&gt;0,IF(AND(INDIRECT(ADDRESS($M161,44))=0,INDIRECT(ADDRESS($M161,38))="UL",ISERROR(SEARCH("Rear",INDIRECT(ADDRESS($M161,33)))),ISERROR(SEARCH("Side",INDIRECT(ADDRESS($M161,33))))),INDIRECT(ADDRESS($M161,COLUMN())),0),0))</f>
        <v>0.33333333333333331</v>
      </c>
      <c r="BX161" s="57">
        <f t="shared" ca="1" si="112"/>
        <v>0.33333333333333331</v>
      </c>
      <c r="BY161" s="57" cm="1">
        <f t="array" aca="1" ref="BY161" ca="1">SUM(IF($C161&gt;0,IF(AND(INDIRECT(ADDRESS($C161,44))=0,INDIRECT(ADDRESS($C161,38))="UL"),INDIRECT(ADDRESS($C161,COLUMN())),0),0),IF($D161&gt;0,IF(AND(INDIRECT(ADDRESS($D161,44))=0,INDIRECT(ADDRESS($D161,38))="UL"),INDIRECT(ADDRESS($D161,COLUMN())),0),0),IF($E161&gt;0,IF(AND(INDIRECT(ADDRESS($E161,44))=0,INDIRECT(ADDRESS($E161,38))="UL"),INDIRECT(ADDRESS($E161,COLUMN())),0),0),IF($F161&gt;0,IF(AND(INDIRECT(ADDRESS($F161,44))=0,INDIRECT(ADDRESS($F161,38))="UL"),INDIRECT(ADDRESS($F161,COLUMN())),0),0),IF($G161&gt;0,IF(AND(INDIRECT(ADDRESS($G161,44))=0,INDIRECT(ADDRESS($G161,38))="UL"),INDIRECT(ADDRESS($G161,COLUMN())),0),0),IF($H161&gt;0,IF(AND(INDIRECT(ADDRESS($H161,44))=0,INDIRECT(ADDRESS($H161,38))="UL"),INDIRECT(ADDRESS($H161,COLUMN())),0),0),IF($I161&gt;0,IF(AND(INDIRECT(ADDRESS($I161,44))=0,INDIRECT(ADDRESS($I161,38))="UL"),INDIRECT(ADDRESS($I161,COLUMN())),0),0),IF($J161&gt;0,IF(AND(INDIRECT(ADDRESS($J161,44))=0,INDIRECT(ADDRESS($J161,38))="UL"),INDIRECT(ADDRESS($J161,COLUMN())),0),0),IF($K161&gt;0,IF(AND(INDIRECT(ADDRESS($K161,44))=0,INDIRECT(ADDRESS($K161,38))="UL"),INDIRECT(ADDRESS($K161,COLUMN())),0),0),IF($L161&gt;0,IF(AND(INDIRECT(ADDRESS($L161,44))=0,INDIRECT(ADDRESS($L161,38))="UL"),INDIRECT(ADDRESS($L161,COLUMN())),0),0),IF($M161&gt;0,IF(AND(INDIRECT(ADDRESS($M161,44))=0,INDIRECT(ADDRESS($M161,38))="UL"),INDIRECT(ADDRESS($M161,COLUMN())),0),0))</f>
        <v>0.1111111111111111</v>
      </c>
      <c r="BZ161" s="57" cm="1">
        <f t="array" aca="1" ref="BZ161" ca="1">SUM(IF($C161&gt;0,IF(AND(INDIRECT(ADDRESS($C161,44))=0,INDIRECT(ADDRESS($C161,38))="UL"),INDIRECT(ADDRESS($C161,COLUMN())),0),0),IF($D161&gt;0,IF(AND(INDIRECT(ADDRESS($D161,44))=0,INDIRECT(ADDRESS($D161,38))="UL"),INDIRECT(ADDRESS($D161,COLUMN())),0),0),IF($E161&gt;0,IF(AND(INDIRECT(ADDRESS($E161,44))=0,INDIRECT(ADDRESS($E161,38))="UL"),INDIRECT(ADDRESS($E161,COLUMN())),0),0),IF($F161&gt;0,IF(AND(INDIRECT(ADDRESS($F161,44))=0,INDIRECT(ADDRESS($F161,38))="UL"),INDIRECT(ADDRESS($F161,COLUMN())),0),0),IF($G161&gt;0,IF(AND(INDIRECT(ADDRESS($G161,44))=0,INDIRECT(ADDRESS($G161,38))="UL"),INDIRECT(ADDRESS($G161,COLUMN())),0),0),IF($H161&gt;0,IF(AND(INDIRECT(ADDRESS($H161,44))=0,INDIRECT(ADDRESS($H161,38))="UL"),INDIRECT(ADDRESS($H161,COLUMN())),0),0),IF($I161&gt;0,IF(AND(INDIRECT(ADDRESS($I161,44))=0,INDIRECT(ADDRESS($I161,38))="UL"),INDIRECT(ADDRESS($I161,COLUMN())),0),0),IF($J161&gt;0,IF(AND(INDIRECT(ADDRESS($J161,44))=0,INDIRECT(ADDRESS($J161,38))="UL"),INDIRECT(ADDRESS($J161,COLUMN())),0),0),IF($K161&gt;0,IF(AND(INDIRECT(ADDRESS($K161,44))=0,INDIRECT(ADDRESS($K161,38))="UL"),INDIRECT(ADDRESS($K161,COLUMN())),0),0),IF($L161&gt;0,IF(AND(INDIRECT(ADDRESS($L161,44))=0,INDIRECT(ADDRESS($L161,38))="UL"),INDIRECT(ADDRESS($L161,COLUMN())),0),0),IF($M161&gt;0,IF(AND(INDIRECT(ADDRESS($M161,44))=0,INDIRECT(ADDRESS($M161,38))="UL"),INDIRECT(ADDRESS($M161,COLUMN())),0),0))</f>
        <v>0</v>
      </c>
      <c r="CA161" s="57">
        <f t="shared" ca="1" si="113"/>
        <v>0</v>
      </c>
      <c r="CB161" s="57" cm="1">
        <f t="array" aca="1" ref="CB161" ca="1">SUM(IF($C161&gt;0,IF(AND(INDIRECT(ADDRESS($C161,44))=0,INDIRECT(ADDRESS($C161,38))&lt;&gt;"UL"),INDIRECT(ADDRESS($C161,COLUMN())),0),0),IF($D161&gt;0,IF(AND(INDIRECT(ADDRESS($D161,44))=0,INDIRECT(ADDRESS($D161,38))&lt;&gt;"UL"),INDIRECT(ADDRESS($D161,COLUMN())),0),0),IF($E161&gt;0,IF(AND(INDIRECT(ADDRESS($E161,44))=0,INDIRECT(ADDRESS($E161,38))&lt;&gt;"UL"),INDIRECT(ADDRESS($E161,COLUMN())),0),0),IF($F161&gt;0,IF(AND(INDIRECT(ADDRESS($F161,44))=0,INDIRECT(ADDRESS($F161,38))&lt;&gt;"UL"),INDIRECT(ADDRESS($F161,COLUMN())),0),0),IF($G161&gt;0,IF(AND(INDIRECT(ADDRESS($G161,44))=0,INDIRECT(ADDRESS($G161,38))&lt;&gt;"UL"),INDIRECT(ADDRESS($G161,COLUMN())),0),0),IF($H161&gt;0,IF(AND(INDIRECT(ADDRESS($H161,44))=0,INDIRECT(ADDRESS($H161,38))&lt;&gt;"UL"),INDIRECT(ADDRESS($H161,COLUMN())),0),0),IF($I161&gt;0,IF(AND(INDIRECT(ADDRESS($I161,44))=0,INDIRECT(ADDRESS($I161,38))&lt;&gt;"UL"),INDIRECT(ADDRESS($I161,COLUMN())),0),0),IF($J161&gt;0,IF(AND(INDIRECT(ADDRESS($J161,44))=0,INDIRECT(ADDRESS($J161,38))&lt;&gt;"UL"),INDIRECT(ADDRESS($J161,COLUMN())),0),0),IF($K161&gt;0,IF(AND(INDIRECT(ADDRESS($K161,44))=0,INDIRECT(ADDRESS($K161,38))&lt;&gt;"UL"),INDIRECT(ADDRESS($K161,COLUMN())),0),0),IF($L161&gt;0,IF(AND(INDIRECT(ADDRESS($L161,44))=0,INDIRECT(ADDRESS($L161,38))&lt;&gt;"UL"),INDIRECT(ADDRESS($L161,COLUMN())),0),0),IF($M161&gt;0,IF(AND(INDIRECT(ADDRESS($M161,44))=0,INDIRECT(ADDRESS($M161,38))&lt;&gt;"UL"),INDIRECT(ADDRESS($M161,COLUMN())),0),0))</f>
        <v>0</v>
      </c>
      <c r="CC161" s="57">
        <f t="shared" ca="1" si="114"/>
        <v>0</v>
      </c>
      <c r="CD161" s="57" cm="1">
        <f t="array" aca="1" ref="CD161" ca="1">SUM(IF($C161&gt;0,IF(AND(INDIRECT(ADDRESS($C161,44))=0,INDIRECT(ADDRESS($C161,38))&lt;&gt;"UL"),INDIRECT(ADDRESS($C161,COLUMN())),0),0),IF($D161&gt;0,IF(AND(INDIRECT(ADDRESS($D161,44))=0,INDIRECT(ADDRESS($D161,38))&lt;&gt;"UL"),INDIRECT(ADDRESS($D161,COLUMN())),0),0),IF($E161&gt;0,IF(AND(INDIRECT(ADDRESS($E161,44))=0,INDIRECT(ADDRESS($E161,38))&lt;&gt;"UL"),INDIRECT(ADDRESS($E161,COLUMN())),0),0),IF($F161&gt;0,IF(AND(INDIRECT(ADDRESS($F161,44))=0,INDIRECT(ADDRESS($F161,38))&lt;&gt;"UL"),INDIRECT(ADDRESS($F161,COLUMN())),0),0),IF($G161&gt;0,IF(AND(INDIRECT(ADDRESS($G161,44))=0,INDIRECT(ADDRESS($G161,38))&lt;&gt;"UL"),INDIRECT(ADDRESS($G161,COLUMN())),0),0),IF($H161&gt;0,IF(AND(INDIRECT(ADDRESS($H161,44))=0,INDIRECT(ADDRESS($H161,38))&lt;&gt;"UL"),INDIRECT(ADDRESS($H161,COLUMN())),0),0),IF($I161&gt;0,IF(AND(INDIRECT(ADDRESS($I161,44))=0,INDIRECT(ADDRESS($I161,38))&lt;&gt;"UL"),INDIRECT(ADDRESS($I161,COLUMN())),0),0),IF($J161&gt;0,IF(AND(INDIRECT(ADDRESS($J161,44))=0,INDIRECT(ADDRESS($J161,38))&lt;&gt;"UL"),INDIRECT(ADDRESS($J161,COLUMN())),0),0),IF($K161&gt;0,IF(AND(INDIRECT(ADDRESS($K161,44))=0,INDIRECT(ADDRESS($K161,38))&lt;&gt;"UL"),INDIRECT(ADDRESS($K161,COLUMN())),0),0),IF($L161&gt;0,IF(AND(INDIRECT(ADDRESS($L161,44))=0,INDIRECT(ADDRESS($L161,38))&lt;&gt;"UL"),INDIRECT(ADDRESS($L161,COLUMN())),0),0),IF($M161&gt;0,IF(AND(INDIRECT(ADDRESS($M161,44))=0,INDIRECT(ADDRESS($M161,38))&lt;&gt;"UL"),INDIRECT(ADDRESS($M161,COLUMN())),0),0))</f>
        <v>0</v>
      </c>
      <c r="CE161" s="57" cm="1">
        <f t="array" aca="1" ref="CE161" ca="1">SUM(IF($C161&gt;0,IF(AND(INDIRECT(ADDRESS($C161,44))=0,INDIRECT(ADDRESS($C161,38))&lt;&gt;"UL"),INDIRECT(ADDRESS($C161,COLUMN())),0),0),IF($D161&gt;0,IF(AND(INDIRECT(ADDRESS($D161,44))=0,INDIRECT(ADDRESS($D161,38))&lt;&gt;"UL"),INDIRECT(ADDRESS($D161,COLUMN())),0),0),IF($E161&gt;0,IF(AND(INDIRECT(ADDRESS($E161,44))=0,INDIRECT(ADDRESS($E161,38))&lt;&gt;"UL"),INDIRECT(ADDRESS($E161,COLUMN())),0),0),IF($F161&gt;0,IF(AND(INDIRECT(ADDRESS($F161,44))=0,INDIRECT(ADDRESS($F161,38))&lt;&gt;"UL"),INDIRECT(ADDRESS($F161,COLUMN())),0),0),IF($G161&gt;0,IF(AND(INDIRECT(ADDRESS($G161,44))=0,INDIRECT(ADDRESS($G161,38))&lt;&gt;"UL"),INDIRECT(ADDRESS($G161,COLUMN())),0),0),IF($H161&gt;0,IF(AND(INDIRECT(ADDRESS($H161,44))=0,INDIRECT(ADDRESS($H161,38))&lt;&gt;"UL"),INDIRECT(ADDRESS($H161,COLUMN())),0),0),IF($I161&gt;0,IF(AND(INDIRECT(ADDRESS($I161,44))=0,INDIRECT(ADDRESS($I161,38))&lt;&gt;"UL"),INDIRECT(ADDRESS($I161,COLUMN())),0),0),IF($J161&gt;0,IF(AND(INDIRECT(ADDRESS($J161,44))=0,INDIRECT(ADDRESS($J161,38))&lt;&gt;"UL"),INDIRECT(ADDRESS($J161,COLUMN())),0),0),IF($K161&gt;0,IF(AND(INDIRECT(ADDRESS($K161,44))=0,INDIRECT(ADDRESS($K161,38))&lt;&gt;"UL"),INDIRECT(ADDRESS($K161,COLUMN())),0),0),IF($L161&gt;0,IF(AND(INDIRECT(ADDRESS($L161,44))=0,INDIRECT(ADDRESS($L161,38))&lt;&gt;"UL"),INDIRECT(ADDRESS($L161,COLUMN())),0),0),IF($M161&gt;0,IF(AND(INDIRECT(ADDRESS($M161,44))=0,INDIRECT(ADDRESS($M161,38))&lt;&gt;"UL"),INDIRECT(ADDRESS($M161,COLUMN())),0),0))</f>
        <v>0</v>
      </c>
      <c r="CF161" s="57">
        <f t="shared" ca="1" si="115"/>
        <v>0</v>
      </c>
      <c r="CG161" s="57">
        <f t="shared" ca="1" si="116"/>
        <v>0.68032896684660327</v>
      </c>
      <c r="CH161" s="57">
        <f t="shared" ca="1" si="117"/>
        <v>4.5355264456440218E-2</v>
      </c>
      <c r="CI161" s="19">
        <f t="shared" ca="1" si="118"/>
        <v>15.682590118176966</v>
      </c>
      <c r="CJ161" s="19"/>
      <c r="CK161" s="57" cm="1">
        <f t="array" aca="1" ref="CK161" ca="1">IF(AU161="S", SUM(IF($C161&gt;0,IF(INDIRECT(ADDRESS($C161,43))&lt;&gt;1,INDIRECT(ADDRESS($C161,48)),0),0), IF($D161&gt;0,IF(INDIRECT(ADDRESS($D161,43))&lt;&gt;1,INDIRECT(ADDRESS($D161,48)),0),0), IF($E161&gt;0,IF(INDIRECT(ADDRESS($E161,43))&lt;&gt;1,INDIRECT(ADDRESS($E161,48)),0),0), IF($F161&gt;0,IF(INDIRECT(ADDRESS($F161,43))&lt;&gt;1,INDIRECT(ADDRESS($F161,48)),0),0), IF($G161&gt;0,IF(INDIRECT(ADDRESS($G161,43))&lt;&gt;1,INDIRECT(ADDRESS($G161,48)),0),0), IF($H161&gt;0,IF(INDIRECT(ADDRESS($H161,43))&lt;&gt;1,INDIRECT(ADDRESS($H161,48)),0),0), IF($I161&gt;0,IF(INDIRECT(ADDRESS($I161,43))&lt;&gt;1,INDIRECT(ADDRESS($I161,48)),0),0), IF($J161&gt;0,IF(INDIRECT(ADDRESS($J161,43))&lt;&gt;1,INDIRECT(ADDRESS($J161,48)),0),0), IF($K161&gt;0,IF(INDIRECT(ADDRESS($K161,43))&lt;&gt;1,INDIRECT(ADDRESS($K161,48)),0),0), IF($L161&gt;0,IF(INDIRECT(ADDRESS($L161,43))&lt;&gt;1,INDIRECT(ADDRESS($L161,48)),0),0), IF($M161&gt;0,IF(INDIRECT(ADDRESS($M161,43))&lt;&gt;1,INDIRECT(ADDRESS($M161,48)),0),0)), IF(AU161="L",SUM(IF($C161&gt;0,IF(INDIRECT(ADDRESS($C161,43))&lt;&gt;1,INDIRECT(ADDRESS($C161,50)),0),0), IF($D161&gt;0,IF(INDIRECT(ADDRESS($D161,43))&lt;&gt;1,INDIRECT(ADDRESS($D161,50)),0),0), IF($E161&gt;0,IF(INDIRECT(ADDRESS($E161,43))&lt;&gt;1,INDIRECT(ADDRESS($E161,50)),0),0), IF($F161&gt;0,IF(INDIRECT(ADDRESS($F161,43))&lt;&gt;1,INDIRECT(ADDRESS($F161,50)),0),0), IF($G161&gt;0,IF(INDIRECT(ADDRESS($G161,43))&lt;&gt;1,INDIRECT(ADDRESS($G161,50)),0),0), IF($G161&gt;0,IF(INDIRECT(ADDRESS($G161,43))&lt;&gt;1,INDIRECT(ADDRESS($G161,50)),0),0), IF($H161&gt;0,IF(INDIRECT(ADDRESS($H161,43))&lt;&gt;1,INDIRECT(ADDRESS($H161,50)),0),0), IF($I161&gt;0,IF(INDIRECT(ADDRESS($I161,43))&lt;&gt;1,INDIRECT(ADDRESS($I161,50)),0),0), IF($J161&gt;0,IF(INDIRECT(ADDRESS($J161,43))&lt;&gt;1,INDIRECT(ADDRESS($J161,50)),0),0), IF($K161&gt;0,IF(INDIRECT(ADDRESS($K161,43))&lt;&gt;1,INDIRECT(ADDRESS($K161,50)),0),0), IF($L161&gt;0,IF(INDIRECT(ADDRESS($L161,43))&lt;&gt;1,INDIRECT(ADDRESS($L161,50)),0),0), IF($M161&gt;0,IF(INDIRECT(ADDRESS($M161,43))&lt;&gt;1,INDIRECT(ADDRESS($M161,50)),0),0)), SUM(IF($C161&gt;0,IF(INDIRECT(ADDRESS($C161,43))&lt;&gt;1,INDIRECT(ADDRESS($C161,49)),0),0), IF($D161&gt;0,IF(INDIRECT(ADDRESS($D161,43))&lt;&gt;1,INDIRECT(ADDRESS($D161,49)),0),0), IF($E161&gt;0,IF(INDIRECT(ADDRESS($E161,43))&lt;&gt;1,INDIRECT(ADDRESS($E161,49)),0),0), IF($F161&gt;0,IF(INDIRECT(ADDRESS($F161,43))&lt;&gt;1,INDIRECT(ADDRESS($F161,49)),0),0), IF($G161&gt;0,IF(INDIRECT(ADDRESS($G161,43))&lt;&gt;1,INDIRECT(ADDRESS($G161,49)),0),0), IF($G161&gt;0,IF(INDIRECT(ADDRESS($G161,43))&lt;&gt;1,INDIRECT(ADDRESS($G161,49)),0),0), IF($H161&gt;0,IF(INDIRECT(ADDRESS($H161,43))&lt;&gt;1,INDIRECT(ADDRESS($H161,49)),0),0), IF($I161&gt;0,IF(INDIRECT(ADDRESS($I161,43))&lt;&gt;1,INDIRECT(ADDRESS($I161,49)),0),0), IF($J161&gt;0,IF(INDIRECT(ADDRESS($J161,43))&lt;&gt;1,INDIRECT(ADDRESS($J161,49)),0),0), IF($K161&gt;0,IF(INDIRECT(ADDRESS($K161,43))&lt;&gt;1,INDIRECT(ADDRESS($K161,49)),0),0), IF($L161&gt;0,IF(INDIRECT(ADDRESS($L161,43))&lt;&gt;1,INDIRECT(ADDRESS($L161,49)),0),0), IF($M161&gt;0,IF(INDIRECT(ADDRESS($M161,43))&lt;&gt;1,INDIRECT(ADDRESS($M161,49)),0),0))))</f>
        <v>0.66666666666666663</v>
      </c>
      <c r="CL161" s="57" cm="1">
        <f t="array" aca="1" ref="CL161" ca="1">SUM(IF($C161&gt;0,IF(INDIRECT(ADDRESS($C161,44))=1,INDIRECT(ADDRESS($C161,90)),0),0), IF($D161&gt;0,IF(INDIRECT(ADDRESS($D161,44))=1,INDIRECT(ADDRESS($D161,90)),0),0), IF($E161&gt;0,IF(INDIRECT(ADDRESS($E161,44))=1,INDIRECT(ADDRESS($E161,90)),0),0), IF($F161&gt;0,IF(INDIRECT(ADDRESS($F161,44))=1,INDIRECT(ADDRESS($F161,90)),0),0), IF($G161&gt;0,IF(INDIRECT(ADDRESS($G161,44))=1,INDIRECT(ADDRESS($G161,90)),0),0), IF($H161&gt;0,IF(INDIRECT(ADDRESS($H161,44))=1,INDIRECT(ADDRESS($H161,90)),0),0), IF($I161&gt;0,IF(INDIRECT(ADDRESS($I161,44))=1,INDIRECT(ADDRESS($I161,90)),0),0), IF($J161&gt;0,IF(INDIRECT(ADDRESS($J161,44))=1,INDIRECT(ADDRESS($J161,90)),0),0), IF($K161&gt;0,IF(INDIRECT(ADDRESS($K161,44))=1,INDIRECT(ADDRESS($K161,90)),0),0), IF($L161&gt;0,IF(INDIRECT(ADDRESS($L161,44))=1,INDIRECT(ADDRESS($L161,90)),0),0), IF($M161&gt;0,IF(INDIRECT(ADDRESS($M161,44))=1,INDIRECT(ADDRESS($M161,90)),0),0))</f>
        <v>0</v>
      </c>
      <c r="CM161" s="56">
        <f ca="1">((BU161/$BU$34)^$BU$296)</f>
        <v>0.71558933692583249</v>
      </c>
      <c r="CN161" s="1"/>
    </row>
    <row r="162" spans="1:92" x14ac:dyDescent="0.25">
      <c r="A162" s="52" t="s">
        <v>430</v>
      </c>
      <c r="B162" s="67">
        <v>104</v>
      </c>
      <c r="C162" s="67">
        <v>129</v>
      </c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145">
        <f ca="1">2+SUM(INDIRECT(ADDRESS(B162,COLUMN())),IF(C162&gt;0,INDIRECT(ADDRESS(C162,COLUMN())),0),IF(D162&gt;0,INDIRECT(ADDRESS(D162,COLUMN())),0),IF(E162&gt;0,INDIRECT(ADDRESS(E162,COLUMN())),0),IF(F162&gt;0,INDIRECT(ADDRESS(F162,COLUMN())),0),IF(G162&gt;0,INDIRECT(ADDRESS(G162,COLUMN())),0),IF(H162&gt;0,INDIRECT(ADDRESS(H162,COLUMN())),0),IF(I162&gt;0,INDIRECT(ADDRESS(I162,COLUMN())),0),IF(J162&gt;0,INDIRECT(ADDRESS(J162,COLUMN())),0),IF(K162&gt;0,INDIRECT(ADDRESS(K162,COLUMN())),0),IF(L162&gt;0,INDIRECT(ADDRESS(L162,COLUMN())),0),IF(M162&gt;0,INDIRECT(ADDRESS(M162,COLUMN())),0))</f>
        <v>17</v>
      </c>
      <c r="O162" s="67" t="str" cm="1">
        <f t="array" aca="1" ref="O162" ca="1">INDIRECT(ADDRESS($B162,COLUMN()))</f>
        <v>Fighter</v>
      </c>
      <c r="P162" s="67" cm="1">
        <f t="array" aca="1" ref="P162" ca="1">INDIRECT(ADDRESS($B162,COLUMN()))</f>
        <v>3</v>
      </c>
      <c r="Q162" s="67">
        <v>1</v>
      </c>
      <c r="R162" s="67" t="str" cm="1">
        <f t="array" aca="1" ref="R162" ca="1">INDIRECT(ADDRESS($B162,COLUMN()))</f>
        <v>-</v>
      </c>
      <c r="S162" s="67" cm="1">
        <f t="array" aca="1" ref="S162" ca="1">INDIRECT(ADDRESS($B162,COLUMN()))</f>
        <v>1</v>
      </c>
      <c r="T162" s="67" t="str" cm="1">
        <f t="array" aca="1" ref="T162" ca="1">INDIRECT(ADDRESS($B162,COLUMN()))</f>
        <v>1-4</v>
      </c>
      <c r="U162" s="67" cm="1">
        <f t="array" aca="1" ref="U162" ca="1">INDIRECT(ADDRESS($B162,COLUMN()))</f>
        <v>4</v>
      </c>
      <c r="V162" s="67" cm="1">
        <f t="array" aca="1" ref="V162" ca="1">INDIRECT(ADDRESS($B162,COLUMN()))</f>
        <v>0</v>
      </c>
      <c r="W162" s="145">
        <v>3</v>
      </c>
      <c r="X162" s="67" cm="1">
        <f t="array" aca="1" ref="X162" ca="1">INDIRECT(ADDRESS($B162,COLUMN()))</f>
        <v>5</v>
      </c>
      <c r="Y162" s="67" cm="1">
        <f t="array" aca="1" ref="Y162" ca="1">INDIRECT(ADDRESS($B162,COLUMN()))</f>
        <v>0</v>
      </c>
      <c r="Z162" s="145">
        <v>5</v>
      </c>
      <c r="AA162" s="67" cm="1">
        <f t="array" aca="1" ref="AA162" ca="1">INDIRECT(ADDRESS($B162,COLUMN()))</f>
        <v>0</v>
      </c>
      <c r="AB162" s="56">
        <f t="shared" ca="1" si="100"/>
        <v>0.66169930852867709</v>
      </c>
      <c r="AC162" s="56">
        <f t="shared" ca="1" si="101"/>
        <v>1.1130748690210432</v>
      </c>
      <c r="AD162" s="56">
        <f t="shared" ca="1" si="102"/>
        <v>2.9036735713592434</v>
      </c>
      <c r="AF162" s="67"/>
      <c r="AG162" s="67"/>
      <c r="AH162" s="67"/>
      <c r="AI162" s="53"/>
      <c r="AJ162" s="67"/>
      <c r="AK162" s="67"/>
      <c r="AL162" s="67"/>
      <c r="AM162" s="67"/>
      <c r="AN162" s="54"/>
      <c r="AO162" s="54"/>
      <c r="AP162" s="53"/>
      <c r="AQ162" s="53"/>
      <c r="AR162" s="53"/>
      <c r="AS162" s="53"/>
      <c r="AT162" s="52"/>
      <c r="AU162" s="54" t="s">
        <v>117</v>
      </c>
      <c r="AV162" s="57" cm="1">
        <f t="array" aca="1" ref="AV162" ca="1">SUM(IF($C162&gt;0,IF(AND(INDIRECT(ADDRESS($C162,44))=0,INDIRECT(ADDRESS($C162,38))="UL",ISERROR(SEARCH("Rear",INDIRECT(ADDRESS($C162,33)))),ISERROR(SEARCH("Side",INDIRECT(ADDRESS($C162,33))))),INDIRECT(ADDRESS($C162,COLUMN())),0),0),IF($D162&gt;0,IF(AND(INDIRECT(ADDRESS($D162,44))=0,INDIRECT(ADDRESS($D162,38))="UL",ISERROR(SEARCH("Rear",INDIRECT(ADDRESS($D162,33)))),ISERROR(SEARCH("Side",INDIRECT(ADDRESS($D162,33))))),INDIRECT(ADDRESS($D162,COLUMN())),0),0),IF($E162&gt;0,IF(AND(INDIRECT(ADDRESS($E162,44))=0,INDIRECT(ADDRESS($E162,38))="UL",ISERROR(SEARCH("Rear",INDIRECT(ADDRESS($E162,33)))),ISERROR(SEARCH("Side",INDIRECT(ADDRESS($E162,33))))),INDIRECT(ADDRESS($E162,COLUMN())),0),0),IF($F162&gt;0,IF(AND(INDIRECT(ADDRESS($F162,44))=0,INDIRECT(ADDRESS($F162,38))="UL",ISERROR(SEARCH("Rear",INDIRECT(ADDRESS($F162,33)))),ISERROR(SEARCH("Side",INDIRECT(ADDRESS($F162,33))))),INDIRECT(ADDRESS($F162,COLUMN())),0),0),IF($G162&gt;0,IF(AND(INDIRECT(ADDRESS($G162,44))=0,INDIRECT(ADDRESS($G162,38))="UL",ISERROR(SEARCH("Rear",INDIRECT(ADDRESS($G162,33)))),ISERROR(SEARCH("Side",INDIRECT(ADDRESS($G162,33))))),INDIRECT(ADDRESS($G162,COLUMN())),0),0),IF($H162&gt;0,IF(AND(INDIRECT(ADDRESS($H162,44))=0,INDIRECT(ADDRESS($H162,38))="UL",ISERROR(SEARCH("Rear",INDIRECT(ADDRESS($H162,33)))),ISERROR(SEARCH("Side",INDIRECT(ADDRESS($H162,33))))),INDIRECT(ADDRESS($H162,COLUMN())),0),0),IF($I162&gt;0,IF(AND(INDIRECT(ADDRESS($I162,44))=0,INDIRECT(ADDRESS($I162,38))="UL",ISERROR(SEARCH("Rear",INDIRECT(ADDRESS($I162,33)))),ISERROR(SEARCH("Side",INDIRECT(ADDRESS($I162,33))))),INDIRECT(ADDRESS($I162,COLUMN())),0),0),IF($J162&gt;0,IF(AND(INDIRECT(ADDRESS($J162,44))=0,INDIRECT(ADDRESS($J162,38))="UL",ISERROR(SEARCH("Rear",INDIRECT(ADDRESS($J162,33)))),ISERROR(SEARCH("Side",INDIRECT(ADDRESS($J162,33))))),INDIRECT(ADDRESS($J162,COLUMN())),0),0),IF($K162&gt;0,IF(AND(INDIRECT(ADDRESS($K162,44))=0,INDIRECT(ADDRESS($K162,38))="UL",ISERROR(SEARCH("Rear",INDIRECT(ADDRESS($K162,33)))),ISERROR(SEARCH("Side",INDIRECT(ADDRESS($K162,33))))),INDIRECT(ADDRESS($K162,COLUMN())),0),0),IF($L162&gt;0,IF(AND(INDIRECT(ADDRESS($L162,44))=0,INDIRECT(ADDRESS($L162,38))="UL",ISERROR(SEARCH("Rear",INDIRECT(ADDRESS($L162,33)))),ISERROR(SEARCH("Side",INDIRECT(ADDRESS($L162,33))))),INDIRECT(ADDRESS($L162,COLUMN())),0),0),IF($M162&gt;0,IF(AND(INDIRECT(ADDRESS($M162,44))=0,INDIRECT(ADDRESS($M162,38))="UL",ISERROR(SEARCH("Rear",INDIRECT(ADDRESS($M162,33)))),ISERROR(SEARCH("Side",INDIRECT(ADDRESS($M162,33))))),INDIRECT(ADDRESS($M162,COLUMN())),0),0))</f>
        <v>0</v>
      </c>
      <c r="AW162" s="57" cm="1">
        <f t="array" aca="1" ref="AW162" ca="1">SUM(IF($C162&gt;0,IF(AND(INDIRECT(ADDRESS($C162,44))=0,INDIRECT(ADDRESS($C162,38))="UL",ISERROR(SEARCH("Rear",INDIRECT(ADDRESS($C162,33)))),ISERROR(SEARCH("Side",INDIRECT(ADDRESS($C162,33))))),INDIRECT(ADDRESS($C162,COLUMN())),0),0),IF($D162&gt;0,IF(AND(INDIRECT(ADDRESS($D162,44))=0,INDIRECT(ADDRESS($D162,38))="UL",ISERROR(SEARCH("Rear",INDIRECT(ADDRESS($D162,33)))),ISERROR(SEARCH("Side",INDIRECT(ADDRESS($D162,33))))),INDIRECT(ADDRESS($D162,COLUMN())),0),0),IF($E162&gt;0,IF(AND(INDIRECT(ADDRESS($E162,44))=0,INDIRECT(ADDRESS($E162,38))="UL",ISERROR(SEARCH("Rear",INDIRECT(ADDRESS($E162,33)))),ISERROR(SEARCH("Side",INDIRECT(ADDRESS($E162,33))))),INDIRECT(ADDRESS($E162,COLUMN())),0),0),IF($F162&gt;0,IF(AND(INDIRECT(ADDRESS($F162,44))=0,INDIRECT(ADDRESS($F162,38))="UL",ISERROR(SEARCH("Rear",INDIRECT(ADDRESS($F162,33)))),ISERROR(SEARCH("Side",INDIRECT(ADDRESS($F162,33))))),INDIRECT(ADDRESS($F162,COLUMN())),0),0),IF($G162&gt;0,IF(AND(INDIRECT(ADDRESS($G162,44))=0,INDIRECT(ADDRESS($G162,38))="UL",ISERROR(SEARCH("Rear",INDIRECT(ADDRESS($G162,33)))),ISERROR(SEARCH("Side",INDIRECT(ADDRESS($G162,33))))),INDIRECT(ADDRESS($G162,COLUMN())),0),0),IF($H162&gt;0,IF(AND(INDIRECT(ADDRESS($H162,44))=0,INDIRECT(ADDRESS($H162,38))="UL",ISERROR(SEARCH("Rear",INDIRECT(ADDRESS($H162,33)))),ISERROR(SEARCH("Side",INDIRECT(ADDRESS($H162,33))))),INDIRECT(ADDRESS($H162,COLUMN())),0),0),IF($I162&gt;0,IF(AND(INDIRECT(ADDRESS($I162,44))=0,INDIRECT(ADDRESS($I162,38))="UL",ISERROR(SEARCH("Rear",INDIRECT(ADDRESS($I162,33)))),ISERROR(SEARCH("Side",INDIRECT(ADDRESS($I162,33))))),INDIRECT(ADDRESS($I162,COLUMN())),0),0),IF($J162&gt;0,IF(AND(INDIRECT(ADDRESS($J162,44))=0,INDIRECT(ADDRESS($J162,38))="UL",ISERROR(SEARCH("Rear",INDIRECT(ADDRESS($J162,33)))),ISERROR(SEARCH("Side",INDIRECT(ADDRESS($J162,33))))),INDIRECT(ADDRESS($J162,COLUMN())),0),0),IF($K162&gt;0,IF(AND(INDIRECT(ADDRESS($K162,44))=0,INDIRECT(ADDRESS($K162,38))="UL",ISERROR(SEARCH("Rear",INDIRECT(ADDRESS($K162,33)))),ISERROR(SEARCH("Side",INDIRECT(ADDRESS($K162,33))))),INDIRECT(ADDRESS($K162,COLUMN())),0),0),IF($L162&gt;0,IF(AND(INDIRECT(ADDRESS($L162,44))=0,INDIRECT(ADDRESS($L162,38))="UL",ISERROR(SEARCH("Rear",INDIRECT(ADDRESS($L162,33)))),ISERROR(SEARCH("Side",INDIRECT(ADDRESS($L162,33))))),INDIRECT(ADDRESS($L162,COLUMN())),0),0),IF($M162&gt;0,IF(AND(INDIRECT(ADDRESS($M162,44))=0,INDIRECT(ADDRESS($M162,38))="UL",ISERROR(SEARCH("Rear",INDIRECT(ADDRESS($M162,33)))),ISERROR(SEARCH("Side",INDIRECT(ADDRESS($M162,33))))),INDIRECT(ADDRESS($M162,COLUMN())),0),0))</f>
        <v>0.66666666666666663</v>
      </c>
      <c r="AX162" s="57" cm="1">
        <f t="array" aca="1" ref="AX162" ca="1">SUM(IF($C162&gt;0,IF(AND(INDIRECT(ADDRESS($C162,44))=0,INDIRECT(ADDRESS($C162,38))="UL",ISERROR(SEARCH("Rear",INDIRECT(ADDRESS($C162,33)))),ISERROR(SEARCH("Side",INDIRECT(ADDRESS($C162,33))))),INDIRECT(ADDRESS($C162,COLUMN())),0),0),IF($D162&gt;0,IF(AND(INDIRECT(ADDRESS($D162,44))=0,INDIRECT(ADDRESS($D162,38))="UL",ISERROR(SEARCH("Rear",INDIRECT(ADDRESS($D162,33)))),ISERROR(SEARCH("Side",INDIRECT(ADDRESS($D162,33))))),INDIRECT(ADDRESS($D162,COLUMN())),0),0),IF($E162&gt;0,IF(AND(INDIRECT(ADDRESS($E162,44))=0,INDIRECT(ADDRESS($E162,38))="UL",ISERROR(SEARCH("Rear",INDIRECT(ADDRESS($E162,33)))),ISERROR(SEARCH("Side",INDIRECT(ADDRESS($E162,33))))),INDIRECT(ADDRESS($E162,COLUMN())),0),0),IF($F162&gt;0,IF(AND(INDIRECT(ADDRESS($F162,44))=0,INDIRECT(ADDRESS($F162,38))="UL",ISERROR(SEARCH("Rear",INDIRECT(ADDRESS($F162,33)))),ISERROR(SEARCH("Side",INDIRECT(ADDRESS($F162,33))))),INDIRECT(ADDRESS($F162,COLUMN())),0),0),IF($G162&gt;0,IF(AND(INDIRECT(ADDRESS($G162,44))=0,INDIRECT(ADDRESS($G162,38))="UL",ISERROR(SEARCH("Rear",INDIRECT(ADDRESS($G162,33)))),ISERROR(SEARCH("Side",INDIRECT(ADDRESS($G162,33))))),INDIRECT(ADDRESS($G162,COLUMN())),0),0),IF($H162&gt;0,IF(AND(INDIRECT(ADDRESS($H162,44))=0,INDIRECT(ADDRESS($H162,38))="UL",ISERROR(SEARCH("Rear",INDIRECT(ADDRESS($H162,33)))),ISERROR(SEARCH("Side",INDIRECT(ADDRESS($H162,33))))),INDIRECT(ADDRESS($H162,COLUMN())),0),0),IF($I162&gt;0,IF(AND(INDIRECT(ADDRESS($I162,44))=0,INDIRECT(ADDRESS($I162,38))="UL",ISERROR(SEARCH("Rear",INDIRECT(ADDRESS($I162,33)))),ISERROR(SEARCH("Side",INDIRECT(ADDRESS($I162,33))))),INDIRECT(ADDRESS($I162,COLUMN())),0),0),IF($J162&gt;0,IF(AND(INDIRECT(ADDRESS($J162,44))=0,INDIRECT(ADDRESS($J162,38))="UL",ISERROR(SEARCH("Rear",INDIRECT(ADDRESS($J162,33)))),ISERROR(SEARCH("Side",INDIRECT(ADDRESS($J162,33))))),INDIRECT(ADDRESS($J162,COLUMN())),0),0),IF($K162&gt;0,IF(AND(INDIRECT(ADDRESS($K162,44))=0,INDIRECT(ADDRESS($K162,38))="UL",ISERROR(SEARCH("Rear",INDIRECT(ADDRESS($K162,33)))),ISERROR(SEARCH("Side",INDIRECT(ADDRESS($K162,33))))),INDIRECT(ADDRESS($K162,COLUMN())),0),0),IF($L162&gt;0,IF(AND(INDIRECT(ADDRESS($L162,44))=0,INDIRECT(ADDRESS($L162,38))="UL",ISERROR(SEARCH("Rear",INDIRECT(ADDRESS($L162,33)))),ISERROR(SEARCH("Side",INDIRECT(ADDRESS($L162,33))))),INDIRECT(ADDRESS($L162,COLUMN())),0),0),IF($M162&gt;0,IF(AND(INDIRECT(ADDRESS($M162,44))=0,INDIRECT(ADDRESS($M162,38))="UL",ISERROR(SEARCH("Rear",INDIRECT(ADDRESS($M162,33)))),ISERROR(SEARCH("Side",INDIRECT(ADDRESS($M162,33))))),INDIRECT(ADDRESS($M162,COLUMN())),0),0))</f>
        <v>0.33333333333333331</v>
      </c>
      <c r="AY162" s="58">
        <f t="shared" ca="1" si="103"/>
        <v>0.66666666666666663</v>
      </c>
      <c r="AZ162" s="58">
        <f t="shared" ca="1" si="104"/>
        <v>0.33333333333333331</v>
      </c>
      <c r="BA162" s="58" cm="1">
        <f t="array" aca="1" ref="BA162" ca="1">SUM(IF($C162&gt;0,IF(AND(INDIRECT(ADDRESS($C162,44))=0,INDIRECT(ADDRESS($C162,38))="UL"),INDIRECT(ADDRESS($C162,COLUMN())),0),0),IF($D162&gt;0,IF(AND(INDIRECT(ADDRESS($D162,44))=0,INDIRECT(ADDRESS($D162,38))="UL"),INDIRECT(ADDRESS($D162,COLUMN())),0),0),IF($E162&gt;0,IF(AND(INDIRECT(ADDRESS($E162,44))=0,INDIRECT(ADDRESS($E162,38))="UL"),INDIRECT(ADDRESS($E162,COLUMN())),0),0),IF($F162&gt;0,IF(AND(INDIRECT(ADDRESS($F162,44))=0,INDIRECT(ADDRESS($F162,38))="UL"),INDIRECT(ADDRESS($F162,COLUMN())),0),0),IF($G162&gt;0,IF(AND(INDIRECT(ADDRESS($G162,44))=0,INDIRECT(ADDRESS($G162,38))="UL"),INDIRECT(ADDRESS($G162,COLUMN())),0),0),IF($H162&gt;0,IF(AND(INDIRECT(ADDRESS($H162,44))=0,INDIRECT(ADDRESS($H162,38))="UL"),INDIRECT(ADDRESS($H162,COLUMN())),0),0),IF($I162&gt;0,IF(AND(INDIRECT(ADDRESS($I162,44))=0,INDIRECT(ADDRESS($I162,38))="UL"),INDIRECT(ADDRESS($I162,COLUMN())),0),0),IF($J162&gt;0,IF(AND(INDIRECT(ADDRESS($J162,44))=0,INDIRECT(ADDRESS($J162,38))="UL"),INDIRECT(ADDRESS($J162,COLUMN())),0),0),IF($K162&gt;0,IF(AND(INDIRECT(ADDRESS($K162,44))=0,INDIRECT(ADDRESS($K162,38))="UL"),INDIRECT(ADDRESS($K162,COLUMN())),0),0),IF($L162&gt;0,IF(AND(INDIRECT(ADDRESS($L162,44))=0,INDIRECT(ADDRESS($L162,38))="UL"),INDIRECT(ADDRESS($L162,COLUMN())),0),0),IF($M162&gt;0,IF(AND(INDIRECT(ADDRESS($M162,44))=0,INDIRECT(ADDRESS($M162,38))="UL"),INDIRECT(ADDRESS($M162,COLUMN())),0),0))</f>
        <v>0.22222222222222218</v>
      </c>
      <c r="BB162" s="58" cm="1">
        <f t="array" aca="1" ref="BB162" ca="1">SUM(IF($C162&gt;0,IF(AND(INDIRECT(ADDRESS($C162,44))=0,INDIRECT(ADDRESS($C162,38))="UL"),INDIRECT(ADDRESS($C162,COLUMN())),0),0),IF($D162&gt;0,IF(AND(INDIRECT(ADDRESS($D162,44))=0,INDIRECT(ADDRESS($D162,38))="UL"),INDIRECT(ADDRESS($D162,COLUMN())),0),0),IF($E162&gt;0,IF(AND(INDIRECT(ADDRESS($E162,44))=0,INDIRECT(ADDRESS($E162,38))="UL"),INDIRECT(ADDRESS($E162,COLUMN())),0),0),IF($F162&gt;0,IF(AND(INDIRECT(ADDRESS($F162,44))=0,INDIRECT(ADDRESS($F162,38))="UL"),INDIRECT(ADDRESS($F162,COLUMN())),0),0),IF($G162&gt;0,IF(AND(INDIRECT(ADDRESS($G162,44))=0,INDIRECT(ADDRESS($G162,38))="UL"),INDIRECT(ADDRESS($G162,COLUMN())),0),0),IF($H162&gt;0,IF(AND(INDIRECT(ADDRESS($H162,44))=0,INDIRECT(ADDRESS($H162,38))="UL"),INDIRECT(ADDRESS($H162,COLUMN())),0),0),IF($I162&gt;0,IF(AND(INDIRECT(ADDRESS($I162,44))=0,INDIRECT(ADDRESS($I162,38))="UL"),INDIRECT(ADDRESS($I162,COLUMN())),0),0),IF($J162&gt;0,IF(AND(INDIRECT(ADDRESS($J162,44))=0,INDIRECT(ADDRESS($J162,38))="UL"),INDIRECT(ADDRESS($J162,COLUMN())),0),0),IF($K162&gt;0,IF(AND(INDIRECT(ADDRESS($K162,44))=0,INDIRECT(ADDRESS($K162,38))="UL"),INDIRECT(ADDRESS($K162,COLUMN())),0),0),IF($L162&gt;0,IF(AND(INDIRECT(ADDRESS($L162,44))=0,INDIRECT(ADDRESS($L162,38))="UL"),INDIRECT(ADDRESS($L162,COLUMN())),0),0),IF($M162&gt;0,IF(AND(INDIRECT(ADDRESS($M162,44))=0,INDIRECT(ADDRESS($M162,38))="UL"),INDIRECT(ADDRESS($M162,COLUMN())),0),0))</f>
        <v>4.4444444444444439E-2</v>
      </c>
      <c r="BC162" s="58" cm="1">
        <f t="array" aca="1" ref="BC162" ca="1">SUM(IF($C162&gt;0,IF(AND(INDIRECT(ADDRESS($C162,44))=0,INDIRECT(ADDRESS($C162,38))="UL"),INDIRECT(ADDRESS($C162,COLUMN())),0),0),IF($D162&gt;0,IF(AND(INDIRECT(ADDRESS($D162,44))=0,INDIRECT(ADDRESS($D162,38))="UL"),INDIRECT(ADDRESS($D162,COLUMN())),0),0),IF($E162&gt;0,IF(AND(INDIRECT(ADDRESS($E162,44))=0,INDIRECT(ADDRESS($E162,38))="UL"),INDIRECT(ADDRESS($E162,COLUMN())),0),0),IF($F162&gt;0,IF(AND(INDIRECT(ADDRESS($F162,44))=0,INDIRECT(ADDRESS($F162,38))="UL"),INDIRECT(ADDRESS($F162,COLUMN())),0),0),IF($G162&gt;0,IF(AND(INDIRECT(ADDRESS($G162,44))=0,INDIRECT(ADDRESS($G162,38))="UL"),INDIRECT(ADDRESS($G162,COLUMN())),0),0),IF($H162&gt;0,IF(AND(INDIRECT(ADDRESS($H162,44))=0,INDIRECT(ADDRESS($H162,38))="UL"),INDIRECT(ADDRESS($H162,COLUMN())),0),0),IF($I162&gt;0,IF(AND(INDIRECT(ADDRESS($I162,44))=0,INDIRECT(ADDRESS($I162,38))="UL"),INDIRECT(ADDRESS($I162,COLUMN())),0),0),IF($J162&gt;0,IF(AND(INDIRECT(ADDRESS($J162,44))=0,INDIRECT(ADDRESS($J162,38))="UL"),INDIRECT(ADDRESS($J162,COLUMN())),0),0),IF($K162&gt;0,IF(AND(INDIRECT(ADDRESS($K162,44))=0,INDIRECT(ADDRESS($K162,38))="UL"),INDIRECT(ADDRESS($K162,COLUMN())),0),0),IF($L162&gt;0,IF(AND(INDIRECT(ADDRESS($L162,44))=0,INDIRECT(ADDRESS($L162,38))="UL"),INDIRECT(ADDRESS($L162,COLUMN())),0),0),IF($M162&gt;0,IF(AND(INDIRECT(ADDRESS($M162,44))=0,INDIRECT(ADDRESS($M162,38))="UL"),INDIRECT(ADDRESS($M162,COLUMN())),0),0))</f>
        <v>8.8888888888888878E-2</v>
      </c>
      <c r="BD162" s="58" cm="1">
        <f t="array" aca="1" ref="BD162" ca="1">SUM(IF($C162&gt;0,IF(AND(INDIRECT(ADDRESS($C162,44))=0,INDIRECT(ADDRESS($C162,38))="UL"),INDIRECT(ADDRESS($C162,COLUMN())),0),0),IF($D162&gt;0,IF(AND(INDIRECT(ADDRESS($D162,44))=0,INDIRECT(ADDRESS($D162,38))="UL"),INDIRECT(ADDRESS($D162,COLUMN())),0),0),IF($E162&gt;0,IF(AND(INDIRECT(ADDRESS($E162,44))=0,INDIRECT(ADDRESS($E162,38))="UL"),INDIRECT(ADDRESS($E162,COLUMN())),0),0),IF($F162&gt;0,IF(AND(INDIRECT(ADDRESS($F162,44))=0,INDIRECT(ADDRESS($F162,38))="UL"),INDIRECT(ADDRESS($F162,COLUMN())),0),0),IF($G162&gt;0,IF(AND(INDIRECT(ADDRESS($G162,44))=0,INDIRECT(ADDRESS($G162,38))="UL"),INDIRECT(ADDRESS($G162,COLUMN())),0),0),IF($H162&gt;0,IF(AND(INDIRECT(ADDRESS($H162,44))=0,INDIRECT(ADDRESS($H162,38))="UL"),INDIRECT(ADDRESS($H162,COLUMN())),0),0),IF($I162&gt;0,IF(AND(INDIRECT(ADDRESS($I162,44))=0,INDIRECT(ADDRESS($I162,38))="UL"),INDIRECT(ADDRESS($I162,COLUMN())),0),0),IF($J162&gt;0,IF(AND(INDIRECT(ADDRESS($J162,44))=0,INDIRECT(ADDRESS($J162,38))="UL"),INDIRECT(ADDRESS($J162,COLUMN())),0),0),IF($K162&gt;0,IF(AND(INDIRECT(ADDRESS($K162,44))=0,INDIRECT(ADDRESS($K162,38))="UL"),INDIRECT(ADDRESS($K162,COLUMN())),0),0),IF($L162&gt;0,IF(AND(INDIRECT(ADDRESS($L162,44))=0,INDIRECT(ADDRESS($L162,38))="UL"),INDIRECT(ADDRESS($L162,COLUMN())),0),0),IF($M162&gt;0,IF(AND(INDIRECT(ADDRESS($M162,44))=0,INDIRECT(ADDRESS($M162,38))="UL"),INDIRECT(ADDRESS($M162,COLUMN())),0),0))</f>
        <v>0.17777777777777776</v>
      </c>
      <c r="BE162" s="57">
        <f t="shared" ca="1" si="105"/>
        <v>8.8888888888888878E-2</v>
      </c>
      <c r="BF162" s="57" cm="1">
        <f t="array" aca="1" ref="BF162" ca="1">SUM(IF($C162&gt;0,IF(INDIRECT(ADDRESS($C162,45))=1,INDIRECT(ADDRESS($C162,52))*INDIRECT(ADDRESS($C162,42))/5,0),0), IF($D162&gt;0,IF(INDIRECT(ADDRESS($D162,45))=1,INDIRECT(ADDRESS($D162,52))*INDIRECT(ADDRESS($D162,42))/5,0),0), IF($E162&gt;0,IF(INDIRECT(ADDRESS($E162,45))=1,INDIRECT(ADDRESS($E162,52))*INDIRECT(ADDRESS($E162,42))/5,0),0), IF($F162&gt;0,IF(INDIRECT(ADDRESS($F162,45))=1,INDIRECT(ADDRESS($F162,52))*INDIRECT(ADDRESS($F162,42))/5,0),0), IF($G162&gt;0,IF(INDIRECT(ADDRESS($G162,45))=1,INDIRECT(ADDRESS($G162,52))*INDIRECT(ADDRESS($G162,42))/5,0),0), IF($H162&gt;0,IF(INDIRECT(ADDRESS($H162,45))=1,INDIRECT(ADDRESS($H162,52))*INDIRECT(ADDRESS($H162,42))/5,0),0)
)*$BF$296/100</f>
        <v>0</v>
      </c>
      <c r="BG162" s="19"/>
      <c r="BH162" s="57" cm="1">
        <f t="array" aca="1" ref="BH162" ca="1">SUM(IF($C162&gt;0,IF(AND(INDIRECT(ADDRESS($C162,44))=0,INDIRECT(ADDRESS($C162,38))&lt;&gt;"UL"),INDIRECT(ADDRESS($C162,COLUMN()-12)),0),0), IF($D162&gt;0,IF(AND(INDIRECT(ADDRESS($D162,44))=0,INDIRECT(ADDRESS($D162,38))&lt;&gt;"UL"),INDIRECT(ADDRESS($D162,COLUMN()-12)),0),0), IF($E162&gt;0,IF(AND(INDIRECT(ADDRESS($E162,44))=0,INDIRECT(ADDRESS($E162,38))&lt;&gt;"UL"),INDIRECT(ADDRESS($E162,COLUMN()-12)),0),0), IF($F162&gt;0,IF(AND(INDIRECT(ADDRESS($F162,44))=0,INDIRECT(ADDRESS($F162,38))&lt;&gt;"UL"),INDIRECT(ADDRESS($F162,COLUMN()-12)),0),0), IF($G162&gt;0,IF(AND(INDIRECT(ADDRESS($G162,44))=0,INDIRECT(ADDRESS($G162,38))&lt;&gt;"UL"),INDIRECT(ADDRESS($G162,COLUMN()-12)),0),0), IF($H162&gt;0,IF(AND(INDIRECT(ADDRESS($H162,44))=0,INDIRECT(ADDRESS($H162,38))&lt;&gt;"UL"),INDIRECT(ADDRESS($H162,COLUMN()-12)),0),0), IF($I162&gt;0,IF(AND(INDIRECT(ADDRESS($I162,44))=0,INDIRECT(ADDRESS($I162,38))&lt;&gt;"UL"),INDIRECT(ADDRESS($I162,COLUMN()-12)),0),0), IF($J162&gt;0,IF(AND(INDIRECT(ADDRESS($J162,44))=0,INDIRECT(ADDRESS($J162,38))&lt;&gt;"UL"),INDIRECT(ADDRESS($J162,COLUMN()-12)),0),0), IF($K162&gt;0,IF(AND(INDIRECT(ADDRESS($K162,44))=0,INDIRECT(ADDRESS($K162,38))&lt;&gt;"UL"),INDIRECT(ADDRESS($K162,COLUMN()-12)),0),0), IF($L162&gt;0,IF(AND(INDIRECT(ADDRESS($L162,44))=0,INDIRECT(ADDRESS($L162,38))&lt;&gt;"UL"),INDIRECT(ADDRESS($L162,COLUMN()-12)),0),0), IF($M162&gt;0,IF(AND(INDIRECT(ADDRESS($M162,44))=0,INDIRECT(ADDRESS($M162,38))&lt;&gt;"UL"),INDIRECT(ADDRESS($M162,COLUMN()-12)),0),0))</f>
        <v>0</v>
      </c>
      <c r="BI162" s="57" cm="1">
        <f t="array" aca="1" ref="BI162" ca="1">SUM(IF($C162&gt;0,IF(AND(INDIRECT(ADDRESS($C162,44))=0,INDIRECT(ADDRESS($C162,38))&lt;&gt;"UL"),INDIRECT(ADDRESS($C162,COLUMN()-12)),0),0), IF($D162&gt;0,IF(AND(INDIRECT(ADDRESS($D162,44))=0,INDIRECT(ADDRESS($D162,38))&lt;&gt;"UL"),INDIRECT(ADDRESS($D162,COLUMN()-12)),0),0), IF($E162&gt;0,IF(AND(INDIRECT(ADDRESS($E162,44))=0,INDIRECT(ADDRESS($E162,38))&lt;&gt;"UL"),INDIRECT(ADDRESS($E162,COLUMN()-12)),0),0), IF($F162&gt;0,IF(AND(INDIRECT(ADDRESS($F162,44))=0,INDIRECT(ADDRESS($F162,38))&lt;&gt;"UL"),INDIRECT(ADDRESS($F162,COLUMN()-12)),0),0), IF($G162&gt;0,IF(AND(INDIRECT(ADDRESS($G162,44))=0,INDIRECT(ADDRESS($G162,38))&lt;&gt;"UL"),INDIRECT(ADDRESS($G162,COLUMN()-12)),0),0), IF($H162&gt;0,IF(AND(INDIRECT(ADDRESS($H162,44))=0,INDIRECT(ADDRESS($H162,38))&lt;&gt;"UL"),INDIRECT(ADDRESS($H162,COLUMN()-12)),0),0), IF($I162&gt;0,IF(AND(INDIRECT(ADDRESS($I162,44))=0,INDIRECT(ADDRESS($I162,38))&lt;&gt;"UL"),INDIRECT(ADDRESS($I162,COLUMN()-12)),0),0), IF($J162&gt;0,IF(AND(INDIRECT(ADDRESS($J162,44))=0,INDIRECT(ADDRESS($J162,38))&lt;&gt;"UL"),INDIRECT(ADDRESS($J162,COLUMN()-12)),0),0), IF($K162&gt;0,IF(AND(INDIRECT(ADDRESS($K162,44))=0,INDIRECT(ADDRESS($K162,38))&lt;&gt;"UL"),INDIRECT(ADDRESS($K162,COLUMN()-12)),0),0), IF($L162&gt;0,IF(AND(INDIRECT(ADDRESS($L162,44))=0,INDIRECT(ADDRESS($L162,38))&lt;&gt;"UL"),INDIRECT(ADDRESS($L162,COLUMN()-12)),0),0), IF($M162&gt;0,IF(AND(INDIRECT(ADDRESS($M162,44))=0,INDIRECT(ADDRESS($M162,38))&lt;&gt;"UL"),INDIRECT(ADDRESS($M162,COLUMN()-12)),0),0))</f>
        <v>0</v>
      </c>
      <c r="BJ162" s="57" cm="1">
        <f t="array" aca="1" ref="BJ162" ca="1">SUM(IF($C162&gt;0,IF(AND(INDIRECT(ADDRESS($C162,44))=0,INDIRECT(ADDRESS($C162,38))&lt;&gt;"UL"),INDIRECT(ADDRESS($C162,COLUMN()-12)),0),0), IF($D162&gt;0,IF(AND(INDIRECT(ADDRESS($D162,44))=0,INDIRECT(ADDRESS($D162,38))&lt;&gt;"UL"),INDIRECT(ADDRESS($D162,COLUMN()-12)),0),0), IF($E162&gt;0,IF(AND(INDIRECT(ADDRESS($E162,44))=0,INDIRECT(ADDRESS($E162,38))&lt;&gt;"UL"),INDIRECT(ADDRESS($E162,COLUMN()-12)),0),0), IF($F162&gt;0,IF(AND(INDIRECT(ADDRESS($F162,44))=0,INDIRECT(ADDRESS($F162,38))&lt;&gt;"UL"),INDIRECT(ADDRESS($F162,COLUMN()-12)),0),0), IF($G162&gt;0,IF(AND(INDIRECT(ADDRESS($G162,44))=0,INDIRECT(ADDRESS($G162,38))&lt;&gt;"UL"),INDIRECT(ADDRESS($G162,COLUMN()-12)),0),0), IF($H162&gt;0,IF(AND(INDIRECT(ADDRESS($H162,44))=0,INDIRECT(ADDRESS($H162,38))&lt;&gt;"UL"),INDIRECT(ADDRESS($H162,COLUMN()-12)),0),0), IF($I162&gt;0,IF(AND(INDIRECT(ADDRESS($I162,44))=0,INDIRECT(ADDRESS($I162,38))&lt;&gt;"UL"),INDIRECT(ADDRESS($I162,COLUMN()-12)),0),0), IF($J162&gt;0,IF(AND(INDIRECT(ADDRESS($J162,44))=0,INDIRECT(ADDRESS($J162,38))&lt;&gt;"UL"),INDIRECT(ADDRESS($J162,COLUMN()-12)),0),0), IF($K162&gt;0,IF(AND(INDIRECT(ADDRESS($K162,44))=0,INDIRECT(ADDRESS($K162,38))&lt;&gt;"UL"),INDIRECT(ADDRESS($K162,COLUMN()-12)),0),0), IF($L162&gt;0,IF(AND(INDIRECT(ADDRESS($L162,44))=0,INDIRECT(ADDRESS($L162,38))&lt;&gt;"UL"),INDIRECT(ADDRESS($L162,COLUMN()-12)),0),0), IF($M162&gt;0,IF(AND(INDIRECT(ADDRESS($M162,44))=0,INDIRECT(ADDRESS($M162,38))&lt;&gt;"UL"),INDIRECT(ADDRESS($M162,COLUMN()-12)),0),0))</f>
        <v>0</v>
      </c>
      <c r="BK162" s="57">
        <f t="shared" ca="1" si="106"/>
        <v>0</v>
      </c>
      <c r="BL162" s="58">
        <f t="shared" ca="1" si="107"/>
        <v>0</v>
      </c>
      <c r="BM162" s="57" cm="1">
        <f t="array" aca="1" ref="BM162" ca="1">SUM(IF($C162&gt;0,IF(AND(INDIRECT(ADDRESS($C162,44))=0,INDIRECT(ADDRESS($C162,38))&lt;&gt;"UL"),INDIRECT(ADDRESS($C162,COLUMN()-12)),0),0), IF($D162&gt;0,IF(AND(INDIRECT(ADDRESS($D162,44))=0,INDIRECT(ADDRESS($D162,38))&lt;&gt;"UL"),INDIRECT(ADDRESS($D162,COLUMN()-12)),0),0), IF($E162&gt;0,IF(AND(INDIRECT(ADDRESS($E162,44))=0,INDIRECT(ADDRESS($E162,38))&lt;&gt;"UL"),INDIRECT(ADDRESS($E162,COLUMN()-12)),0),0), IF($F162&gt;0,IF(AND(INDIRECT(ADDRESS($F162,44))=0,INDIRECT(ADDRESS($F162,38))&lt;&gt;"UL"),INDIRECT(ADDRESS($F162,COLUMN()-12)),0),0), IF($G162&gt;0,IF(AND(INDIRECT(ADDRESS($G162,44))=0,INDIRECT(ADDRESS($G162,38))&lt;&gt;"UL"),INDIRECT(ADDRESS($G162,COLUMN()-12)),0),0), IF($H162&gt;0,IF(AND(INDIRECT(ADDRESS($H162,44))=0,INDIRECT(ADDRESS($H162,38))&lt;&gt;"UL"),INDIRECT(ADDRESS($H162,COLUMN()-12)),0),0), IF($I162&gt;0,IF(AND(INDIRECT(ADDRESS($I162,44))=0,INDIRECT(ADDRESS($I162,38))&lt;&gt;"UL"),INDIRECT(ADDRESS($I162,COLUMN()-12)),0),0), IF($J162&gt;0,IF(AND(INDIRECT(ADDRESS($J162,44))=0,INDIRECT(ADDRESS($J162,38))&lt;&gt;"UL"),INDIRECT(ADDRESS($J162,COLUMN()-12)),0),0), IF($K162&gt;0,IF(AND(INDIRECT(ADDRESS($K162,44))=0,INDIRECT(ADDRESS($K162,38))&lt;&gt;"UL"),INDIRECT(ADDRESS($K162,COLUMN()-11)),0),0), IF($L162&gt;0,IF(AND(INDIRECT(ADDRESS($L162,44))=0,INDIRECT(ADDRESS($L162,38))&lt;&gt;"UL"),INDIRECT(ADDRESS($L162,COLUMN()-11)),0),0), IF($M162&gt;0,IF(AND(INDIRECT(ADDRESS($M162,44))=0,INDIRECT(ADDRESS($M162,38))&lt;&gt;"UL"),INDIRECT(ADDRESS($M162,COLUMN()-11)),0),0))</f>
        <v>0</v>
      </c>
      <c r="BN162" s="57" cm="1">
        <f t="array" aca="1" ref="BN162" ca="1">SUM(IF($C162&gt;0,IF(AND(INDIRECT(ADDRESS($C162,44))=0,INDIRECT(ADDRESS($C162,38))&lt;&gt;"UL"),INDIRECT(ADDRESS($C162,COLUMN()-12)),0),0), IF($D162&gt;0,IF(AND(INDIRECT(ADDRESS($D162,44))=0,INDIRECT(ADDRESS($D162,38))&lt;&gt;"UL"),INDIRECT(ADDRESS($D162,COLUMN()-12)),0),0), IF($E162&gt;0,IF(AND(INDIRECT(ADDRESS($E162,44))=0,INDIRECT(ADDRESS($E162,38))&lt;&gt;"UL"),INDIRECT(ADDRESS($E162,COLUMN()-12)),0),0), IF($F162&gt;0,IF(AND(INDIRECT(ADDRESS($F162,44))=0,INDIRECT(ADDRESS($F162,38))&lt;&gt;"UL"),INDIRECT(ADDRESS($F162,COLUMN()-12)),0),0), IF($G162&gt;0,IF(AND(INDIRECT(ADDRESS($G162,44))=0,INDIRECT(ADDRESS($G162,38))&lt;&gt;"UL"),INDIRECT(ADDRESS($G162,COLUMN()-12)),0),0), IF($H162&gt;0,IF(AND(INDIRECT(ADDRESS($H162,44))=0,INDIRECT(ADDRESS($H162,38))&lt;&gt;"UL"),INDIRECT(ADDRESS($H162,COLUMN()-12)),0),0), IF($I162&gt;0,IF(AND(INDIRECT(ADDRESS($I162,44))=0,INDIRECT(ADDRESS($I162,38))&lt;&gt;"UL"),INDIRECT(ADDRESS($I162,COLUMN()-12)),0),0), IF($J162&gt;0,IF(AND(INDIRECT(ADDRESS($J162,44))=0,INDIRECT(ADDRESS($J162,38))&lt;&gt;"UL"),INDIRECT(ADDRESS($J162,COLUMN()-12)),0),0), IF($K162&gt;0,IF(AND(INDIRECT(ADDRESS($K162,44))=0,INDIRECT(ADDRESS($K162,38))&lt;&gt;"UL"),INDIRECT(ADDRESS($K162,COLUMN()-11)),0),0), IF($L162&gt;0,IF(AND(INDIRECT(ADDRESS($L162,44))=0,INDIRECT(ADDRESS($L162,38))&lt;&gt;"UL"),INDIRECT(ADDRESS($L162,COLUMN()-11)),0),0), IF($M162&gt;0,IF(AND(INDIRECT(ADDRESS($M162,44))=0,INDIRECT(ADDRESS($M162,38))&lt;&gt;"UL"),INDIRECT(ADDRESS($M162,COLUMN()-11)),0),0))</f>
        <v>0</v>
      </c>
      <c r="BO162" s="57" cm="1">
        <f t="array" aca="1" ref="BO162" ca="1">SUM(IF($C162&gt;0,IF(AND(INDIRECT(ADDRESS($C162,44))=0,INDIRECT(ADDRESS($C162,38))&lt;&gt;"UL"),INDIRECT(ADDRESS($C162,COLUMN()-12)),0),0), IF($D162&gt;0,IF(AND(INDIRECT(ADDRESS($D162,44))=0,INDIRECT(ADDRESS($D162,38))&lt;&gt;"UL"),INDIRECT(ADDRESS($D162,COLUMN()-12)),0),0), IF($E162&gt;0,IF(AND(INDIRECT(ADDRESS($E162,44))=0,INDIRECT(ADDRESS($E162,38))&lt;&gt;"UL"),INDIRECT(ADDRESS($E162,COLUMN()-12)),0),0), IF($F162&gt;0,IF(AND(INDIRECT(ADDRESS($F162,44))=0,INDIRECT(ADDRESS($F162,38))&lt;&gt;"UL"),INDIRECT(ADDRESS($F162,COLUMN()-12)),0),0), IF($G162&gt;0,IF(AND(INDIRECT(ADDRESS($G162,44))=0,INDIRECT(ADDRESS($G162,38))&lt;&gt;"UL"),INDIRECT(ADDRESS($G162,COLUMN()-12)),0),0), IF($H162&gt;0,IF(AND(INDIRECT(ADDRESS($H162,44))=0,INDIRECT(ADDRESS($H162,38))&lt;&gt;"UL"),INDIRECT(ADDRESS($H162,COLUMN()-12)),0),0), IF($I162&gt;0,IF(AND(INDIRECT(ADDRESS($I162,44))=0,INDIRECT(ADDRESS($I162,38))&lt;&gt;"UL"),INDIRECT(ADDRESS($I162,COLUMN()-12)),0),0), IF($J162&gt;0,IF(AND(INDIRECT(ADDRESS($J162,44))=0,INDIRECT(ADDRESS($J162,38))&lt;&gt;"UL"),INDIRECT(ADDRESS($J162,COLUMN()-12)),0),0), IF($K162&gt;0,IF(AND(INDIRECT(ADDRESS($K162,44))=0,INDIRECT(ADDRESS($K162,38))&lt;&gt;"UL"),INDIRECT(ADDRESS($K162,COLUMN()-11)),0),0), IF($L162&gt;0,IF(AND(INDIRECT(ADDRESS($L162,44))=0,INDIRECT(ADDRESS($L162,38))&lt;&gt;"UL"),INDIRECT(ADDRESS($L162,COLUMN()-11)),0),0), IF($M162&gt;0,IF(AND(INDIRECT(ADDRESS($M162,44))=0,INDIRECT(ADDRESS($M162,38))&lt;&gt;"UL"),INDIRECT(ADDRESS($M162,COLUMN()-11)),0),0))</f>
        <v>0</v>
      </c>
      <c r="BP162" s="57" cm="1">
        <f t="array" aca="1" ref="BP162" ca="1">SUM(IF($C162&gt;0,IF(AND(INDIRECT(ADDRESS($C162,44))=0,INDIRECT(ADDRESS($C162,38))&lt;&gt;"UL"),INDIRECT(ADDRESS($C162,COLUMN()-12)),0),0), IF($D162&gt;0,IF(AND(INDIRECT(ADDRESS($D162,44))=0,INDIRECT(ADDRESS($D162,38))&lt;&gt;"UL"),INDIRECT(ADDRESS($D162,COLUMN()-12)),0),0), IF($E162&gt;0,IF(AND(INDIRECT(ADDRESS($E162,44))=0,INDIRECT(ADDRESS($E162,38))&lt;&gt;"UL"),INDIRECT(ADDRESS($E162,COLUMN()-12)),0),0), IF($F162&gt;0,IF(AND(INDIRECT(ADDRESS($F162,44))=0,INDIRECT(ADDRESS($F162,38))&lt;&gt;"UL"),INDIRECT(ADDRESS($F162,COLUMN()-12)),0),0), IF($G162&gt;0,IF(AND(INDIRECT(ADDRESS($G162,44))=0,INDIRECT(ADDRESS($G162,38))&lt;&gt;"UL"),INDIRECT(ADDRESS($G162,COLUMN()-12)),0),0), IF($H162&gt;0,IF(AND(INDIRECT(ADDRESS($H162,44))=0,INDIRECT(ADDRESS($H162,38))&lt;&gt;"UL"),INDIRECT(ADDRESS($H162,COLUMN()-12)),0),0), IF($I162&gt;0,IF(AND(INDIRECT(ADDRESS($I162,44))=0,INDIRECT(ADDRESS($I162,38))&lt;&gt;"UL"),INDIRECT(ADDRESS($I162,COLUMN()-12)),0),0), IF($J162&gt;0,IF(AND(INDIRECT(ADDRESS($J162,44))=0,INDIRECT(ADDRESS($J162,38))&lt;&gt;"UL"),INDIRECT(ADDRESS($J162,COLUMN()-12)),0),0), IF($K162&gt;0,IF(AND(INDIRECT(ADDRESS($K162,44))=0,INDIRECT(ADDRESS($K162,38))&lt;&gt;"UL"),INDIRECT(ADDRESS($K162,COLUMN()-11)),0),0), IF($L162&gt;0,IF(AND(INDIRECT(ADDRESS($L162,44))=0,INDIRECT(ADDRESS($L162,38))&lt;&gt;"UL"),INDIRECT(ADDRESS($L162,COLUMN()-11)),0),0), IF($M162&gt;0,IF(AND(INDIRECT(ADDRESS($M162,44))=0,INDIRECT(ADDRESS($M162,38))&lt;&gt;"UL"),INDIRECT(ADDRESS($M162,COLUMN()-11)),0),0))</f>
        <v>0</v>
      </c>
      <c r="BQ162" s="57">
        <f t="shared" ca="1" si="108"/>
        <v>0</v>
      </c>
      <c r="BR162" s="161">
        <f t="shared" ca="1" si="109"/>
        <v>64.709576530968619</v>
      </c>
      <c r="BS162" s="56"/>
      <c r="BT162" s="56">
        <f t="shared" ca="1" si="110"/>
        <v>1.3682227319740781</v>
      </c>
      <c r="BU162" s="56">
        <f t="shared" ca="1" si="111"/>
        <v>8.0483690116122233E-2</v>
      </c>
      <c r="BV162" s="57" t="s">
        <v>34</v>
      </c>
      <c r="BW162" s="57" cm="1">
        <f t="array" aca="1" ref="BW162" ca="1">SUM(IF($C162&gt;0,IF(AND(INDIRECT(ADDRESS($C162,44))=0,INDIRECT(ADDRESS($C162,38))="UL",ISERROR(SEARCH("Rear",INDIRECT(ADDRESS($C162,33)))),ISERROR(SEARCH("Side",INDIRECT(ADDRESS($C162,33))))),INDIRECT(ADDRESS($C162,COLUMN())),0),0),IF($D162&gt;0,IF(AND(INDIRECT(ADDRESS($D162,44))=0,INDIRECT(ADDRESS($D162,38))="UL",ISERROR(SEARCH("Rear",INDIRECT(ADDRESS($D162,33)))),ISERROR(SEARCH("Side",INDIRECT(ADDRESS($D162,33))))),INDIRECT(ADDRESS($D162,COLUMN())),0),0),IF($E162&gt;0,IF(AND(INDIRECT(ADDRESS($E162,44))=0,INDIRECT(ADDRESS($E162,38))="UL",ISERROR(SEARCH("Rear",INDIRECT(ADDRESS($E162,33)))),ISERROR(SEARCH("Side",INDIRECT(ADDRESS($E162,33))))),INDIRECT(ADDRESS($E162,COLUMN())),0),0),IF($F162&gt;0,IF(AND(INDIRECT(ADDRESS($F162,44))=0,INDIRECT(ADDRESS($F162,38))="UL",ISERROR(SEARCH("Rear",INDIRECT(ADDRESS($F162,33)))),ISERROR(SEARCH("Side",INDIRECT(ADDRESS($F162,33))))),INDIRECT(ADDRESS($F162,COLUMN())),0),0),IF($G162&gt;0,IF(AND(INDIRECT(ADDRESS($G162,44))=0,INDIRECT(ADDRESS($G162,38))="UL",ISERROR(SEARCH("Rear",INDIRECT(ADDRESS($G162,33)))),ISERROR(SEARCH("Side",INDIRECT(ADDRESS($G162,33))))),INDIRECT(ADDRESS($G162,COLUMN())),0),0),IF($H162&gt;0,IF(AND(INDIRECT(ADDRESS($H162,44))=0,INDIRECT(ADDRESS($H162,38))="UL",ISERROR(SEARCH("Rear",INDIRECT(ADDRESS($H162,33)))),ISERROR(SEARCH("Side",INDIRECT(ADDRESS($H162,33))))),INDIRECT(ADDRESS($H162,COLUMN())),0),0),IF($I162&gt;0,IF(AND(INDIRECT(ADDRESS($I162,44))=0,INDIRECT(ADDRESS($I162,38))="UL",ISERROR(SEARCH("Rear",INDIRECT(ADDRESS($I162,33)))),ISERROR(SEARCH("Side",INDIRECT(ADDRESS($I162,33))))),INDIRECT(ADDRESS($I162,COLUMN())),0),0),IF($J162&gt;0,IF(AND(INDIRECT(ADDRESS($J162,44))=0,INDIRECT(ADDRESS($J162,38))="UL",ISERROR(SEARCH("Rear",INDIRECT(ADDRESS($J162,33)))),ISERROR(SEARCH("Side",INDIRECT(ADDRESS($J162,33))))),INDIRECT(ADDRESS($J162,COLUMN())),0),0),IF($K162&gt;0,IF(AND(INDIRECT(ADDRESS($K162,44))=0,INDIRECT(ADDRESS($K162,38))="UL",ISERROR(SEARCH("Rear",INDIRECT(ADDRESS($K162,33)))),ISERROR(SEARCH("Side",INDIRECT(ADDRESS($K162,33))))),INDIRECT(ADDRESS($K162,COLUMN())),0),0),IF($L162&gt;0,IF(AND(INDIRECT(ADDRESS($L162,44))=0,INDIRECT(ADDRESS($L162,38))="UL",ISERROR(SEARCH("Rear",INDIRECT(ADDRESS($L162,33)))),ISERROR(SEARCH("Side",INDIRECT(ADDRESS($L162,33))))),INDIRECT(ADDRESS($L162,COLUMN())),0),0),IF($M162&gt;0,IF(AND(INDIRECT(ADDRESS($M162,44))=0,INDIRECT(ADDRESS($M162,38))="UL",ISERROR(SEARCH("Rear",INDIRECT(ADDRESS($M162,33)))),ISERROR(SEARCH("Side",INDIRECT(ADDRESS($M162,33))))),INDIRECT(ADDRESS($M162,COLUMN())),0),0))</f>
        <v>0.33333333333333331</v>
      </c>
      <c r="BX162" s="57">
        <f t="shared" ca="1" si="112"/>
        <v>0.33333333333333331</v>
      </c>
      <c r="BY162" s="57" cm="1">
        <f t="array" aca="1" ref="BY162" ca="1">SUM(IF($C162&gt;0,IF(AND(INDIRECT(ADDRESS($C162,44))=0,INDIRECT(ADDRESS($C162,38))="UL"),INDIRECT(ADDRESS($C162,COLUMN())),0),0),IF($D162&gt;0,IF(AND(INDIRECT(ADDRESS($D162,44))=0,INDIRECT(ADDRESS($D162,38))="UL"),INDIRECT(ADDRESS($D162,COLUMN())),0),0),IF($E162&gt;0,IF(AND(INDIRECT(ADDRESS($E162,44))=0,INDIRECT(ADDRESS($E162,38))="UL"),INDIRECT(ADDRESS($E162,COLUMN())),0),0),IF($F162&gt;0,IF(AND(INDIRECT(ADDRESS($F162,44))=0,INDIRECT(ADDRESS($F162,38))="UL"),INDIRECT(ADDRESS($F162,COLUMN())),0),0),IF($G162&gt;0,IF(AND(INDIRECT(ADDRESS($G162,44))=0,INDIRECT(ADDRESS($G162,38))="UL"),INDIRECT(ADDRESS($G162,COLUMN())),0),0),IF($H162&gt;0,IF(AND(INDIRECT(ADDRESS($H162,44))=0,INDIRECT(ADDRESS($H162,38))="UL"),INDIRECT(ADDRESS($H162,COLUMN())),0),0),IF($I162&gt;0,IF(AND(INDIRECT(ADDRESS($I162,44))=0,INDIRECT(ADDRESS($I162,38))="UL"),INDIRECT(ADDRESS($I162,COLUMN())),0),0),IF($J162&gt;0,IF(AND(INDIRECT(ADDRESS($J162,44))=0,INDIRECT(ADDRESS($J162,38))="UL"),INDIRECT(ADDRESS($J162,COLUMN())),0),0),IF($K162&gt;0,IF(AND(INDIRECT(ADDRESS($K162,44))=0,INDIRECT(ADDRESS($K162,38))="UL"),INDIRECT(ADDRESS($K162,COLUMN())),0),0),IF($L162&gt;0,IF(AND(INDIRECT(ADDRESS($L162,44))=0,INDIRECT(ADDRESS($L162,38))="UL"),INDIRECT(ADDRESS($L162,COLUMN())),0),0),IF($M162&gt;0,IF(AND(INDIRECT(ADDRESS($M162,44))=0,INDIRECT(ADDRESS($M162,38))="UL"),INDIRECT(ADDRESS($M162,COLUMN())),0),0))</f>
        <v>0.1111111111111111</v>
      </c>
      <c r="BZ162" s="57" cm="1">
        <f t="array" aca="1" ref="BZ162" ca="1">SUM(IF($C162&gt;0,IF(AND(INDIRECT(ADDRESS($C162,44))=0,INDIRECT(ADDRESS($C162,38))="UL"),INDIRECT(ADDRESS($C162,COLUMN())),0),0),IF($D162&gt;0,IF(AND(INDIRECT(ADDRESS($D162,44))=0,INDIRECT(ADDRESS($D162,38))="UL"),INDIRECT(ADDRESS($D162,COLUMN())),0),0),IF($E162&gt;0,IF(AND(INDIRECT(ADDRESS($E162,44))=0,INDIRECT(ADDRESS($E162,38))="UL"),INDIRECT(ADDRESS($E162,COLUMN())),0),0),IF($F162&gt;0,IF(AND(INDIRECT(ADDRESS($F162,44))=0,INDIRECT(ADDRESS($F162,38))="UL"),INDIRECT(ADDRESS($F162,COLUMN())),0),0),IF($G162&gt;0,IF(AND(INDIRECT(ADDRESS($G162,44))=0,INDIRECT(ADDRESS($G162,38))="UL"),INDIRECT(ADDRESS($G162,COLUMN())),0),0),IF($H162&gt;0,IF(AND(INDIRECT(ADDRESS($H162,44))=0,INDIRECT(ADDRESS($H162,38))="UL"),INDIRECT(ADDRESS($H162,COLUMN())),0),0),IF($I162&gt;0,IF(AND(INDIRECT(ADDRESS($I162,44))=0,INDIRECT(ADDRESS($I162,38))="UL"),INDIRECT(ADDRESS($I162,COLUMN())),0),0),IF($J162&gt;0,IF(AND(INDIRECT(ADDRESS($J162,44))=0,INDIRECT(ADDRESS($J162,38))="UL"),INDIRECT(ADDRESS($J162,COLUMN())),0),0),IF($K162&gt;0,IF(AND(INDIRECT(ADDRESS($K162,44))=0,INDIRECT(ADDRESS($K162,38))="UL"),INDIRECT(ADDRESS($K162,COLUMN())),0),0),IF($L162&gt;0,IF(AND(INDIRECT(ADDRESS($L162,44))=0,INDIRECT(ADDRESS($L162,38))="UL"),INDIRECT(ADDRESS($L162,COLUMN())),0),0),IF($M162&gt;0,IF(AND(INDIRECT(ADDRESS($M162,44))=0,INDIRECT(ADDRESS($M162,38))="UL"),INDIRECT(ADDRESS($M162,COLUMN())),0),0))</f>
        <v>0</v>
      </c>
      <c r="CA162" s="57">
        <f t="shared" ca="1" si="113"/>
        <v>0</v>
      </c>
      <c r="CB162" s="57" cm="1">
        <f t="array" aca="1" ref="CB162" ca="1">SUM(IF($C162&gt;0,IF(AND(INDIRECT(ADDRESS($C162,44))=0,INDIRECT(ADDRESS($C162,38))&lt;&gt;"UL"),INDIRECT(ADDRESS($C162,COLUMN())),0),0),IF($D162&gt;0,IF(AND(INDIRECT(ADDRESS($D162,44))=0,INDIRECT(ADDRESS($D162,38))&lt;&gt;"UL"),INDIRECT(ADDRESS($D162,COLUMN())),0),0),IF($E162&gt;0,IF(AND(INDIRECT(ADDRESS($E162,44))=0,INDIRECT(ADDRESS($E162,38))&lt;&gt;"UL"),INDIRECT(ADDRESS($E162,COLUMN())),0),0),IF($F162&gt;0,IF(AND(INDIRECT(ADDRESS($F162,44))=0,INDIRECT(ADDRESS($F162,38))&lt;&gt;"UL"),INDIRECT(ADDRESS($F162,COLUMN())),0),0),IF($G162&gt;0,IF(AND(INDIRECT(ADDRESS($G162,44))=0,INDIRECT(ADDRESS($G162,38))&lt;&gt;"UL"),INDIRECT(ADDRESS($G162,COLUMN())),0),0),IF($H162&gt;0,IF(AND(INDIRECT(ADDRESS($H162,44))=0,INDIRECT(ADDRESS($H162,38))&lt;&gt;"UL"),INDIRECT(ADDRESS($H162,COLUMN())),0),0),IF($I162&gt;0,IF(AND(INDIRECT(ADDRESS($I162,44))=0,INDIRECT(ADDRESS($I162,38))&lt;&gt;"UL"),INDIRECT(ADDRESS($I162,COLUMN())),0),0),IF($J162&gt;0,IF(AND(INDIRECT(ADDRESS($J162,44))=0,INDIRECT(ADDRESS($J162,38))&lt;&gt;"UL"),INDIRECT(ADDRESS($J162,COLUMN())),0),0),IF($K162&gt;0,IF(AND(INDIRECT(ADDRESS($K162,44))=0,INDIRECT(ADDRESS($K162,38))&lt;&gt;"UL"),INDIRECT(ADDRESS($K162,COLUMN())),0),0),IF($L162&gt;0,IF(AND(INDIRECT(ADDRESS($L162,44))=0,INDIRECT(ADDRESS($L162,38))&lt;&gt;"UL"),INDIRECT(ADDRESS($L162,COLUMN())),0),0),IF($M162&gt;0,IF(AND(INDIRECT(ADDRESS($M162,44))=0,INDIRECT(ADDRESS($M162,38))&lt;&gt;"UL"),INDIRECT(ADDRESS($M162,COLUMN())),0),0))</f>
        <v>0</v>
      </c>
      <c r="CC162" s="57">
        <f t="shared" ca="1" si="114"/>
        <v>0</v>
      </c>
      <c r="CD162" s="57" cm="1">
        <f t="array" aca="1" ref="CD162" ca="1">SUM(IF($C162&gt;0,IF(AND(INDIRECT(ADDRESS($C162,44))=0,INDIRECT(ADDRESS($C162,38))&lt;&gt;"UL"),INDIRECT(ADDRESS($C162,COLUMN())),0),0),IF($D162&gt;0,IF(AND(INDIRECT(ADDRESS($D162,44))=0,INDIRECT(ADDRESS($D162,38))&lt;&gt;"UL"),INDIRECT(ADDRESS($D162,COLUMN())),0),0),IF($E162&gt;0,IF(AND(INDIRECT(ADDRESS($E162,44))=0,INDIRECT(ADDRESS($E162,38))&lt;&gt;"UL"),INDIRECT(ADDRESS($E162,COLUMN())),0),0),IF($F162&gt;0,IF(AND(INDIRECT(ADDRESS($F162,44))=0,INDIRECT(ADDRESS($F162,38))&lt;&gt;"UL"),INDIRECT(ADDRESS($F162,COLUMN())),0),0),IF($G162&gt;0,IF(AND(INDIRECT(ADDRESS($G162,44))=0,INDIRECT(ADDRESS($G162,38))&lt;&gt;"UL"),INDIRECT(ADDRESS($G162,COLUMN())),0),0),IF($H162&gt;0,IF(AND(INDIRECT(ADDRESS($H162,44))=0,INDIRECT(ADDRESS($H162,38))&lt;&gt;"UL"),INDIRECT(ADDRESS($H162,COLUMN())),0),0),IF($I162&gt;0,IF(AND(INDIRECT(ADDRESS($I162,44))=0,INDIRECT(ADDRESS($I162,38))&lt;&gt;"UL"),INDIRECT(ADDRESS($I162,COLUMN())),0),0),IF($J162&gt;0,IF(AND(INDIRECT(ADDRESS($J162,44))=0,INDIRECT(ADDRESS($J162,38))&lt;&gt;"UL"),INDIRECT(ADDRESS($J162,COLUMN())),0),0),IF($K162&gt;0,IF(AND(INDIRECT(ADDRESS($K162,44))=0,INDIRECT(ADDRESS($K162,38))&lt;&gt;"UL"),INDIRECT(ADDRESS($K162,COLUMN())),0),0),IF($L162&gt;0,IF(AND(INDIRECT(ADDRESS($L162,44))=0,INDIRECT(ADDRESS($L162,38))&lt;&gt;"UL"),INDIRECT(ADDRESS($L162,COLUMN())),0),0),IF($M162&gt;0,IF(AND(INDIRECT(ADDRESS($M162,44))=0,INDIRECT(ADDRESS($M162,38))&lt;&gt;"UL"),INDIRECT(ADDRESS($M162,COLUMN())),0),0))</f>
        <v>0</v>
      </c>
      <c r="CE162" s="57" cm="1">
        <f t="array" aca="1" ref="CE162" ca="1">SUM(IF($C162&gt;0,IF(AND(INDIRECT(ADDRESS($C162,44))=0,INDIRECT(ADDRESS($C162,38))&lt;&gt;"UL"),INDIRECT(ADDRESS($C162,COLUMN())),0),0),IF($D162&gt;0,IF(AND(INDIRECT(ADDRESS($D162,44))=0,INDIRECT(ADDRESS($D162,38))&lt;&gt;"UL"),INDIRECT(ADDRESS($D162,COLUMN())),0),0),IF($E162&gt;0,IF(AND(INDIRECT(ADDRESS($E162,44))=0,INDIRECT(ADDRESS($E162,38))&lt;&gt;"UL"),INDIRECT(ADDRESS($E162,COLUMN())),0),0),IF($F162&gt;0,IF(AND(INDIRECT(ADDRESS($F162,44))=0,INDIRECT(ADDRESS($F162,38))&lt;&gt;"UL"),INDIRECT(ADDRESS($F162,COLUMN())),0),0),IF($G162&gt;0,IF(AND(INDIRECT(ADDRESS($G162,44))=0,INDIRECT(ADDRESS($G162,38))&lt;&gt;"UL"),INDIRECT(ADDRESS($G162,COLUMN())),0),0),IF($H162&gt;0,IF(AND(INDIRECT(ADDRESS($H162,44))=0,INDIRECT(ADDRESS($H162,38))&lt;&gt;"UL"),INDIRECT(ADDRESS($H162,COLUMN())),0),0),IF($I162&gt;0,IF(AND(INDIRECT(ADDRESS($I162,44))=0,INDIRECT(ADDRESS($I162,38))&lt;&gt;"UL"),INDIRECT(ADDRESS($I162,COLUMN())),0),0),IF($J162&gt;0,IF(AND(INDIRECT(ADDRESS($J162,44))=0,INDIRECT(ADDRESS($J162,38))&lt;&gt;"UL"),INDIRECT(ADDRESS($J162,COLUMN())),0),0),IF($K162&gt;0,IF(AND(INDIRECT(ADDRESS($K162,44))=0,INDIRECT(ADDRESS($K162,38))&lt;&gt;"UL"),INDIRECT(ADDRESS($K162,COLUMN())),0),0),IF($L162&gt;0,IF(AND(INDIRECT(ADDRESS($L162,44))=0,INDIRECT(ADDRESS($L162,38))&lt;&gt;"UL"),INDIRECT(ADDRESS($L162,COLUMN())),0),0),IF($M162&gt;0,IF(AND(INDIRECT(ADDRESS($M162,44))=0,INDIRECT(ADDRESS($M162,38))&lt;&gt;"UL"),INDIRECT(ADDRESS($M162,COLUMN())),0),0))</f>
        <v>0</v>
      </c>
      <c r="CF162" s="57">
        <f t="shared" ca="1" si="115"/>
        <v>0</v>
      </c>
      <c r="CG162" s="57">
        <f t="shared" ca="1" si="116"/>
        <v>0.64045293145380189</v>
      </c>
      <c r="CH162" s="57">
        <f t="shared" ca="1" si="117"/>
        <v>3.7673701850223638E-2</v>
      </c>
      <c r="CI162" s="19">
        <f t="shared" ca="1" si="118"/>
        <v>14.518367856796218</v>
      </c>
      <c r="CJ162" s="19"/>
      <c r="CK162" s="57" cm="1">
        <f t="array" aca="1" ref="CK162" ca="1">IF(AU162="S", SUM(IF($C162&gt;0,IF(INDIRECT(ADDRESS($C162,43))&lt;&gt;1,INDIRECT(ADDRESS($C162,48)),0),0), IF($D162&gt;0,IF(INDIRECT(ADDRESS($D162,43))&lt;&gt;1,INDIRECT(ADDRESS($D162,48)),0),0), IF($E162&gt;0,IF(INDIRECT(ADDRESS($E162,43))&lt;&gt;1,INDIRECT(ADDRESS($E162,48)),0),0), IF($F162&gt;0,IF(INDIRECT(ADDRESS($F162,43))&lt;&gt;1,INDIRECT(ADDRESS($F162,48)),0),0), IF($G162&gt;0,IF(INDIRECT(ADDRESS($G162,43))&lt;&gt;1,INDIRECT(ADDRESS($G162,48)),0),0), IF($H162&gt;0,IF(INDIRECT(ADDRESS($H162,43))&lt;&gt;1,INDIRECT(ADDRESS($H162,48)),0),0), IF($I162&gt;0,IF(INDIRECT(ADDRESS($I162,43))&lt;&gt;1,INDIRECT(ADDRESS($I162,48)),0),0), IF($J162&gt;0,IF(INDIRECT(ADDRESS($J162,43))&lt;&gt;1,INDIRECT(ADDRESS($J162,48)),0),0), IF($K162&gt;0,IF(INDIRECT(ADDRESS($K162,43))&lt;&gt;1,INDIRECT(ADDRESS($K162,48)),0),0), IF($L162&gt;0,IF(INDIRECT(ADDRESS($L162,43))&lt;&gt;1,INDIRECT(ADDRESS($L162,48)),0),0), IF($M162&gt;0,IF(INDIRECT(ADDRESS($M162,43))&lt;&gt;1,INDIRECT(ADDRESS($M162,48)),0),0)), IF(AU162="L",SUM(IF($C162&gt;0,IF(INDIRECT(ADDRESS($C162,43))&lt;&gt;1,INDIRECT(ADDRESS($C162,50)),0),0), IF($D162&gt;0,IF(INDIRECT(ADDRESS($D162,43))&lt;&gt;1,INDIRECT(ADDRESS($D162,50)),0),0), IF($E162&gt;0,IF(INDIRECT(ADDRESS($E162,43))&lt;&gt;1,INDIRECT(ADDRESS($E162,50)),0),0), IF($F162&gt;0,IF(INDIRECT(ADDRESS($F162,43))&lt;&gt;1,INDIRECT(ADDRESS($F162,50)),0),0), IF($G162&gt;0,IF(INDIRECT(ADDRESS($G162,43))&lt;&gt;1,INDIRECT(ADDRESS($G162,50)),0),0), IF($G162&gt;0,IF(INDIRECT(ADDRESS($G162,43))&lt;&gt;1,INDIRECT(ADDRESS($G162,50)),0),0), IF($H162&gt;0,IF(INDIRECT(ADDRESS($H162,43))&lt;&gt;1,INDIRECT(ADDRESS($H162,50)),0),0), IF($I162&gt;0,IF(INDIRECT(ADDRESS($I162,43))&lt;&gt;1,INDIRECT(ADDRESS($I162,50)),0),0), IF($J162&gt;0,IF(INDIRECT(ADDRESS($J162,43))&lt;&gt;1,INDIRECT(ADDRESS($J162,50)),0),0), IF($K162&gt;0,IF(INDIRECT(ADDRESS($K162,43))&lt;&gt;1,INDIRECT(ADDRESS($K162,50)),0),0), IF($L162&gt;0,IF(INDIRECT(ADDRESS($L162,43))&lt;&gt;1,INDIRECT(ADDRESS($L162,50)),0),0), IF($M162&gt;0,IF(INDIRECT(ADDRESS($M162,43))&lt;&gt;1,INDIRECT(ADDRESS($M162,50)),0),0)), SUM(IF($C162&gt;0,IF(INDIRECT(ADDRESS($C162,43))&lt;&gt;1,INDIRECT(ADDRESS($C162,49)),0),0), IF($D162&gt;0,IF(INDIRECT(ADDRESS($D162,43))&lt;&gt;1,INDIRECT(ADDRESS($D162,49)),0),0), IF($E162&gt;0,IF(INDIRECT(ADDRESS($E162,43))&lt;&gt;1,INDIRECT(ADDRESS($E162,49)),0),0), IF($F162&gt;0,IF(INDIRECT(ADDRESS($F162,43))&lt;&gt;1,INDIRECT(ADDRESS($F162,49)),0),0), IF($G162&gt;0,IF(INDIRECT(ADDRESS($G162,43))&lt;&gt;1,INDIRECT(ADDRESS($G162,49)),0),0), IF($G162&gt;0,IF(INDIRECT(ADDRESS($G162,43))&lt;&gt;1,INDIRECT(ADDRESS($G162,49)),0),0), IF($H162&gt;0,IF(INDIRECT(ADDRESS($H162,43))&lt;&gt;1,INDIRECT(ADDRESS($H162,49)),0),0), IF($I162&gt;0,IF(INDIRECT(ADDRESS($I162,43))&lt;&gt;1,INDIRECT(ADDRESS($I162,49)),0),0), IF($J162&gt;0,IF(INDIRECT(ADDRESS($J162,43))&lt;&gt;1,INDIRECT(ADDRESS($J162,49)),0),0), IF($K162&gt;0,IF(INDIRECT(ADDRESS($K162,43))&lt;&gt;1,INDIRECT(ADDRESS($K162,49)),0),0), IF($L162&gt;0,IF(INDIRECT(ADDRESS($L162,43))&lt;&gt;1,INDIRECT(ADDRESS($L162,49)),0),0), IF($M162&gt;0,IF(INDIRECT(ADDRESS($M162,43))&lt;&gt;1,INDIRECT(ADDRESS($M162,49)),0),0))))</f>
        <v>0.66666666666666663</v>
      </c>
      <c r="CL162" s="57" cm="1">
        <f t="array" aca="1" ref="CL162" ca="1">SUM(IF($C162&gt;0,IF(INDIRECT(ADDRESS($C162,44))=1,INDIRECT(ADDRESS($C162,90)),0),0), IF($D162&gt;0,IF(INDIRECT(ADDRESS($D162,44))=1,INDIRECT(ADDRESS($D162,90)),0),0), IF($E162&gt;0,IF(INDIRECT(ADDRESS($E162,44))=1,INDIRECT(ADDRESS($E162,90)),0),0), IF($F162&gt;0,IF(INDIRECT(ADDRESS($F162,44))=1,INDIRECT(ADDRESS($F162,90)),0),0), IF($G162&gt;0,IF(INDIRECT(ADDRESS($G162,44))=1,INDIRECT(ADDRESS($G162,90)),0),0), IF($H162&gt;0,IF(INDIRECT(ADDRESS($H162,44))=1,INDIRECT(ADDRESS($H162,90)),0),0), IF($I162&gt;0,IF(INDIRECT(ADDRESS($I162,44))=1,INDIRECT(ADDRESS($I162,90)),0),0), IF($J162&gt;0,IF(INDIRECT(ADDRESS($J162,44))=1,INDIRECT(ADDRESS($J162,90)),0),0), IF($K162&gt;0,IF(INDIRECT(ADDRESS($K162,44))=1,INDIRECT(ADDRESS($K162,90)),0),0), IF($L162&gt;0,IF(INDIRECT(ADDRESS($L162,44))=1,INDIRECT(ADDRESS($L162,90)),0),0), IF($M162&gt;0,IF(INDIRECT(ADDRESS($M162,44))=1,INDIRECT(ADDRESS($M162,90)),0),0))</f>
        <v>0</v>
      </c>
      <c r="CM162" s="56">
        <f ca="1">((BU162/$BU$34)^$BU$296)</f>
        <v>0.59250772164590482</v>
      </c>
      <c r="CN162" s="1"/>
    </row>
    <row r="163" spans="1:92" x14ac:dyDescent="0.25">
      <c r="A163" s="52" t="s">
        <v>177</v>
      </c>
      <c r="B163" s="67">
        <v>105</v>
      </c>
      <c r="C163" s="67">
        <v>131</v>
      </c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>
        <f ca="1">SUM(INDIRECT(ADDRESS(B163,COLUMN())),IF(C163&gt;0,INDIRECT(ADDRESS(C163,COLUMN())),0),IF(D163&gt;0,INDIRECT(ADDRESS(D163,COLUMN())),0),IF(E163&gt;0,INDIRECT(ADDRESS(E163,COLUMN())),0),IF(F163&gt;0,INDIRECT(ADDRESS(F163,COLUMN())),0),IF(G163&gt;0,INDIRECT(ADDRESS(G163,COLUMN())),0),IF(H163&gt;0,INDIRECT(ADDRESS(H163,COLUMN())),0),IF(I163&gt;0,INDIRECT(ADDRESS(I163,COLUMN())),0),IF(J163&gt;0,INDIRECT(ADDRESS(J163,COLUMN())),0),IF(K163&gt;0,INDIRECT(ADDRESS(K163,COLUMN())),0),IF(L163&gt;0,INDIRECT(ADDRESS(L163,COLUMN())),0),IF(M163&gt;0,INDIRECT(ADDRESS(M163,COLUMN())),0))</f>
        <v>14</v>
      </c>
      <c r="O163" s="67" t="str" cm="1">
        <f t="array" aca="1" ref="O163" ca="1">INDIRECT(ADDRESS($B163,COLUMN()))</f>
        <v>Fighter</v>
      </c>
      <c r="P163" s="67" cm="1">
        <f t="array" aca="1" ref="P163" ca="1">INDIRECT(ADDRESS($B163,COLUMN()))</f>
        <v>2</v>
      </c>
      <c r="Q163" s="67" t="str" cm="1">
        <f t="array" aca="1" ref="Q163" ca="1">INDIRECT(ADDRESS($B163,COLUMN()))</f>
        <v>-</v>
      </c>
      <c r="R163" s="67" t="str" cm="1">
        <f t="array" aca="1" ref="R163" ca="1">INDIRECT(ADDRESS($B163,COLUMN()))</f>
        <v>-</v>
      </c>
      <c r="S163" s="67" cm="1">
        <f t="array" aca="1" ref="S163" ca="1">INDIRECT(ADDRESS($B163,COLUMN()))</f>
        <v>2</v>
      </c>
      <c r="T163" s="67" t="str" cm="1">
        <f t="array" aca="1" ref="T163" ca="1">INDIRECT(ADDRESS($B163,COLUMN()))</f>
        <v>1-8</v>
      </c>
      <c r="U163" s="67" cm="1">
        <f t="array" aca="1" ref="U163" ca="1">INDIRECT(ADDRESS($B163,COLUMN()))</f>
        <v>8</v>
      </c>
      <c r="V163" s="67" cm="1">
        <f t="array" aca="1" ref="V163" ca="1">INDIRECT(ADDRESS($B163,COLUMN()))</f>
        <v>0</v>
      </c>
      <c r="W163" s="67" cm="1">
        <f t="array" aca="1" ref="W163" ca="1">INDIRECT(ADDRESS($B163,COLUMN()))</f>
        <v>3</v>
      </c>
      <c r="X163" s="67" cm="1">
        <f t="array" aca="1" ref="X163" ca="1">INDIRECT(ADDRESS($B163,COLUMN()))</f>
        <v>6</v>
      </c>
      <c r="Y163" s="67" cm="1">
        <f t="array" aca="1" ref="Y163" ca="1">INDIRECT(ADDRESS($B163,COLUMN()))</f>
        <v>-1</v>
      </c>
      <c r="Z163" s="67" cm="1">
        <f t="array" aca="1" ref="Z163" ca="1">INDIRECT(ADDRESS($B163,COLUMN()))</f>
        <v>5</v>
      </c>
      <c r="AA163" s="67" cm="1">
        <f t="array" aca="1" ref="AA163" ca="1">INDIRECT(ADDRESS($B163,COLUMN()))</f>
        <v>0</v>
      </c>
      <c r="AB163" s="56">
        <f t="shared" ca="1" si="100"/>
        <v>0.88572244615117823</v>
      </c>
      <c r="AC163" s="56">
        <f t="shared" ca="1" si="101"/>
        <v>1.7234631880831022</v>
      </c>
      <c r="AD163" s="56">
        <f t="shared" ca="1" si="102"/>
        <v>2.9973272836227869</v>
      </c>
      <c r="AF163" s="67"/>
      <c r="AG163" s="67"/>
      <c r="AH163" s="67"/>
      <c r="AI163" s="53"/>
      <c r="AJ163" s="67"/>
      <c r="AK163" s="67"/>
      <c r="AL163" s="67"/>
      <c r="AM163" s="67"/>
      <c r="AN163" s="54"/>
      <c r="AO163" s="54"/>
      <c r="AP163" s="53"/>
      <c r="AQ163" s="53"/>
      <c r="AR163" s="53"/>
      <c r="AS163" s="53"/>
      <c r="AT163" s="52"/>
      <c r="AU163" s="54" t="s">
        <v>33</v>
      </c>
      <c r="AV163" s="57" cm="1">
        <f t="array" aca="1" ref="AV163" ca="1">SUM(IF($C163&gt;0,IF(AND(INDIRECT(ADDRESS($C163,44))=0,INDIRECT(ADDRESS($C163,38))="UL",ISERROR(SEARCH("Rear",INDIRECT(ADDRESS($C163,33)))),ISERROR(SEARCH("Side",INDIRECT(ADDRESS($C163,33))))),INDIRECT(ADDRESS($C163,COLUMN())),0),0),IF($D163&gt;0,IF(AND(INDIRECT(ADDRESS($D163,44))=0,INDIRECT(ADDRESS($D163,38))="UL",ISERROR(SEARCH("Rear",INDIRECT(ADDRESS($D163,33)))),ISERROR(SEARCH("Side",INDIRECT(ADDRESS($D163,33))))),INDIRECT(ADDRESS($D163,COLUMN())),0),0),IF($E163&gt;0,IF(AND(INDIRECT(ADDRESS($E163,44))=0,INDIRECT(ADDRESS($E163,38))="UL",ISERROR(SEARCH("Rear",INDIRECT(ADDRESS($E163,33)))),ISERROR(SEARCH("Side",INDIRECT(ADDRESS($E163,33))))),INDIRECT(ADDRESS($E163,COLUMN())),0),0),IF($F163&gt;0,IF(AND(INDIRECT(ADDRESS($F163,44))=0,INDIRECT(ADDRESS($F163,38))="UL",ISERROR(SEARCH("Rear",INDIRECT(ADDRESS($F163,33)))),ISERROR(SEARCH("Side",INDIRECT(ADDRESS($F163,33))))),INDIRECT(ADDRESS($F163,COLUMN())),0),0),IF($G163&gt;0,IF(AND(INDIRECT(ADDRESS($G163,44))=0,INDIRECT(ADDRESS($G163,38))="UL",ISERROR(SEARCH("Rear",INDIRECT(ADDRESS($G163,33)))),ISERROR(SEARCH("Side",INDIRECT(ADDRESS($G163,33))))),INDIRECT(ADDRESS($G163,COLUMN())),0),0),IF($H163&gt;0,IF(AND(INDIRECT(ADDRESS($H163,44))=0,INDIRECT(ADDRESS($H163,38))="UL",ISERROR(SEARCH("Rear",INDIRECT(ADDRESS($H163,33)))),ISERROR(SEARCH("Side",INDIRECT(ADDRESS($H163,33))))),INDIRECT(ADDRESS($H163,COLUMN())),0),0),IF($I163&gt;0,IF(AND(INDIRECT(ADDRESS($I163,44))=0,INDIRECT(ADDRESS($I163,38))="UL",ISERROR(SEARCH("Rear",INDIRECT(ADDRESS($I163,33)))),ISERROR(SEARCH("Side",INDIRECT(ADDRESS($I163,33))))),INDIRECT(ADDRESS($I163,COLUMN())),0),0),IF($J163&gt;0,IF(AND(INDIRECT(ADDRESS($J163,44))=0,INDIRECT(ADDRESS($J163,38))="UL",ISERROR(SEARCH("Rear",INDIRECT(ADDRESS($J163,33)))),ISERROR(SEARCH("Side",INDIRECT(ADDRESS($J163,33))))),INDIRECT(ADDRESS($J163,COLUMN())),0),0),IF($K163&gt;0,IF(AND(INDIRECT(ADDRESS($K163,44))=0,INDIRECT(ADDRESS($K163,38))="UL",ISERROR(SEARCH("Rear",INDIRECT(ADDRESS($K163,33)))),ISERROR(SEARCH("Side",INDIRECT(ADDRESS($K163,33))))),INDIRECT(ADDRESS($K163,COLUMN())),0),0),IF($L163&gt;0,IF(AND(INDIRECT(ADDRESS($L163,44))=0,INDIRECT(ADDRESS($L163,38))="UL",ISERROR(SEARCH("Rear",INDIRECT(ADDRESS($L163,33)))),ISERROR(SEARCH("Side",INDIRECT(ADDRESS($L163,33))))),INDIRECT(ADDRESS($L163,COLUMN())),0),0),IF($M163&gt;0,IF(AND(INDIRECT(ADDRESS($M163,44))=0,INDIRECT(ADDRESS($M163,38))="UL",ISERROR(SEARCH("Rear",INDIRECT(ADDRESS($M163,33)))),ISERROR(SEARCH("Side",INDIRECT(ADDRESS($M163,33))))),INDIRECT(ADDRESS($M163,COLUMN())),0),0))</f>
        <v>0.22222222222222221</v>
      </c>
      <c r="AW163" s="57" cm="1">
        <f t="array" aca="1" ref="AW163" ca="1">SUM(IF($C163&gt;0,IF(AND(INDIRECT(ADDRESS($C163,44))=0,INDIRECT(ADDRESS($C163,38))="UL",ISERROR(SEARCH("Rear",INDIRECT(ADDRESS($C163,33)))),ISERROR(SEARCH("Side",INDIRECT(ADDRESS($C163,33))))),INDIRECT(ADDRESS($C163,COLUMN())),0),0),IF($D163&gt;0,IF(AND(INDIRECT(ADDRESS($D163,44))=0,INDIRECT(ADDRESS($D163,38))="UL",ISERROR(SEARCH("Rear",INDIRECT(ADDRESS($D163,33)))),ISERROR(SEARCH("Side",INDIRECT(ADDRESS($D163,33))))),INDIRECT(ADDRESS($D163,COLUMN())),0),0),IF($E163&gt;0,IF(AND(INDIRECT(ADDRESS($E163,44))=0,INDIRECT(ADDRESS($E163,38))="UL",ISERROR(SEARCH("Rear",INDIRECT(ADDRESS($E163,33)))),ISERROR(SEARCH("Side",INDIRECT(ADDRESS($E163,33))))),INDIRECT(ADDRESS($E163,COLUMN())),0),0),IF($F163&gt;0,IF(AND(INDIRECT(ADDRESS($F163,44))=0,INDIRECT(ADDRESS($F163,38))="UL",ISERROR(SEARCH("Rear",INDIRECT(ADDRESS($F163,33)))),ISERROR(SEARCH("Side",INDIRECT(ADDRESS($F163,33))))),INDIRECT(ADDRESS($F163,COLUMN())),0),0),IF($G163&gt;0,IF(AND(INDIRECT(ADDRESS($G163,44))=0,INDIRECT(ADDRESS($G163,38))="UL",ISERROR(SEARCH("Rear",INDIRECT(ADDRESS($G163,33)))),ISERROR(SEARCH("Side",INDIRECT(ADDRESS($G163,33))))),INDIRECT(ADDRESS($G163,COLUMN())),0),0),IF($H163&gt;0,IF(AND(INDIRECT(ADDRESS($H163,44))=0,INDIRECT(ADDRESS($H163,38))="UL",ISERROR(SEARCH("Rear",INDIRECT(ADDRESS($H163,33)))),ISERROR(SEARCH("Side",INDIRECT(ADDRESS($H163,33))))),INDIRECT(ADDRESS($H163,COLUMN())),0),0),IF($I163&gt;0,IF(AND(INDIRECT(ADDRESS($I163,44))=0,INDIRECT(ADDRESS($I163,38))="UL",ISERROR(SEARCH("Rear",INDIRECT(ADDRESS($I163,33)))),ISERROR(SEARCH("Side",INDIRECT(ADDRESS($I163,33))))),INDIRECT(ADDRESS($I163,COLUMN())),0),0),IF($J163&gt;0,IF(AND(INDIRECT(ADDRESS($J163,44))=0,INDIRECT(ADDRESS($J163,38))="UL",ISERROR(SEARCH("Rear",INDIRECT(ADDRESS($J163,33)))),ISERROR(SEARCH("Side",INDIRECT(ADDRESS($J163,33))))),INDIRECT(ADDRESS($J163,COLUMN())),0),0),IF($K163&gt;0,IF(AND(INDIRECT(ADDRESS($K163,44))=0,INDIRECT(ADDRESS($K163,38))="UL",ISERROR(SEARCH("Rear",INDIRECT(ADDRESS($K163,33)))),ISERROR(SEARCH("Side",INDIRECT(ADDRESS($K163,33))))),INDIRECT(ADDRESS($K163,COLUMN())),0),0),IF($L163&gt;0,IF(AND(INDIRECT(ADDRESS($L163,44))=0,INDIRECT(ADDRESS($L163,38))="UL",ISERROR(SEARCH("Rear",INDIRECT(ADDRESS($L163,33)))),ISERROR(SEARCH("Side",INDIRECT(ADDRESS($L163,33))))),INDIRECT(ADDRESS($L163,COLUMN())),0),0),IF($M163&gt;0,IF(AND(INDIRECT(ADDRESS($M163,44))=0,INDIRECT(ADDRESS($M163,38))="UL",ISERROR(SEARCH("Rear",INDIRECT(ADDRESS($M163,33)))),ISERROR(SEARCH("Side",INDIRECT(ADDRESS($M163,33))))),INDIRECT(ADDRESS($M163,COLUMN())),0),0))</f>
        <v>0.1111111111111111</v>
      </c>
      <c r="AX163" s="57" cm="1">
        <f t="array" aca="1" ref="AX163" ca="1">SUM(IF($C163&gt;0,IF(AND(INDIRECT(ADDRESS($C163,44))=0,INDIRECT(ADDRESS($C163,38))="UL",ISERROR(SEARCH("Rear",INDIRECT(ADDRESS($C163,33)))),ISERROR(SEARCH("Side",INDIRECT(ADDRESS($C163,33))))),INDIRECT(ADDRESS($C163,COLUMN())),0),0),IF($D163&gt;0,IF(AND(INDIRECT(ADDRESS($D163,44))=0,INDIRECT(ADDRESS($D163,38))="UL",ISERROR(SEARCH("Rear",INDIRECT(ADDRESS($D163,33)))),ISERROR(SEARCH("Side",INDIRECT(ADDRESS($D163,33))))),INDIRECT(ADDRESS($D163,COLUMN())),0),0),IF($E163&gt;0,IF(AND(INDIRECT(ADDRESS($E163,44))=0,INDIRECT(ADDRESS($E163,38))="UL",ISERROR(SEARCH("Rear",INDIRECT(ADDRESS($E163,33)))),ISERROR(SEARCH("Side",INDIRECT(ADDRESS($E163,33))))),INDIRECT(ADDRESS($E163,COLUMN())),0),0),IF($F163&gt;0,IF(AND(INDIRECT(ADDRESS($F163,44))=0,INDIRECT(ADDRESS($F163,38))="UL",ISERROR(SEARCH("Rear",INDIRECT(ADDRESS($F163,33)))),ISERROR(SEARCH("Side",INDIRECT(ADDRESS($F163,33))))),INDIRECT(ADDRESS($F163,COLUMN())),0),0),IF($G163&gt;0,IF(AND(INDIRECT(ADDRESS($G163,44))=0,INDIRECT(ADDRESS($G163,38))="UL",ISERROR(SEARCH("Rear",INDIRECT(ADDRESS($G163,33)))),ISERROR(SEARCH("Side",INDIRECT(ADDRESS($G163,33))))),INDIRECT(ADDRESS($G163,COLUMN())),0),0),IF($H163&gt;0,IF(AND(INDIRECT(ADDRESS($H163,44))=0,INDIRECT(ADDRESS($H163,38))="UL",ISERROR(SEARCH("Rear",INDIRECT(ADDRESS($H163,33)))),ISERROR(SEARCH("Side",INDIRECT(ADDRESS($H163,33))))),INDIRECT(ADDRESS($H163,COLUMN())),0),0),IF($I163&gt;0,IF(AND(INDIRECT(ADDRESS($I163,44))=0,INDIRECT(ADDRESS($I163,38))="UL",ISERROR(SEARCH("Rear",INDIRECT(ADDRESS($I163,33)))),ISERROR(SEARCH("Side",INDIRECT(ADDRESS($I163,33))))),INDIRECT(ADDRESS($I163,COLUMN())),0),0),IF($J163&gt;0,IF(AND(INDIRECT(ADDRESS($J163,44))=0,INDIRECT(ADDRESS($J163,38))="UL",ISERROR(SEARCH("Rear",INDIRECT(ADDRESS($J163,33)))),ISERROR(SEARCH("Side",INDIRECT(ADDRESS($J163,33))))),INDIRECT(ADDRESS($J163,COLUMN())),0),0),IF($K163&gt;0,IF(AND(INDIRECT(ADDRESS($K163,44))=0,INDIRECT(ADDRESS($K163,38))="UL",ISERROR(SEARCH("Rear",INDIRECT(ADDRESS($K163,33)))),ISERROR(SEARCH("Side",INDIRECT(ADDRESS($K163,33))))),INDIRECT(ADDRESS($K163,COLUMN())),0),0),IF($L163&gt;0,IF(AND(INDIRECT(ADDRESS($L163,44))=0,INDIRECT(ADDRESS($L163,38))="UL",ISERROR(SEARCH("Rear",INDIRECT(ADDRESS($L163,33)))),ISERROR(SEARCH("Side",INDIRECT(ADDRESS($L163,33))))),INDIRECT(ADDRESS($L163,COLUMN())),0),0),IF($M163&gt;0,IF(AND(INDIRECT(ADDRESS($M163,44))=0,INDIRECT(ADDRESS($M163,38))="UL",ISERROR(SEARCH("Rear",INDIRECT(ADDRESS($M163,33)))),ISERROR(SEARCH("Side",INDIRECT(ADDRESS($M163,33))))),INDIRECT(ADDRESS($M163,COLUMN())),0),0))</f>
        <v>0</v>
      </c>
      <c r="AY163" s="58">
        <f t="shared" ca="1" si="103"/>
        <v>0.22222222222222221</v>
      </c>
      <c r="AZ163" s="58">
        <f t="shared" ca="1" si="104"/>
        <v>0.1111111111111111</v>
      </c>
      <c r="BA163" s="58" cm="1">
        <f t="array" aca="1" ref="BA163" ca="1">SUM(IF($C163&gt;0,IF(AND(INDIRECT(ADDRESS($C163,44))=0,INDIRECT(ADDRESS($C163,38))="UL"),INDIRECT(ADDRESS($C163,COLUMN())),0),0),IF($D163&gt;0,IF(AND(INDIRECT(ADDRESS($D163,44))=0,INDIRECT(ADDRESS($D163,38))="UL"),INDIRECT(ADDRESS($D163,COLUMN())),0),0),IF($E163&gt;0,IF(AND(INDIRECT(ADDRESS($E163,44))=0,INDIRECT(ADDRESS($E163,38))="UL"),INDIRECT(ADDRESS($E163,COLUMN())),0),0),IF($F163&gt;0,IF(AND(INDIRECT(ADDRESS($F163,44))=0,INDIRECT(ADDRESS($F163,38))="UL"),INDIRECT(ADDRESS($F163,COLUMN())),0),0),IF($G163&gt;0,IF(AND(INDIRECT(ADDRESS($G163,44))=0,INDIRECT(ADDRESS($G163,38))="UL"),INDIRECT(ADDRESS($G163,COLUMN())),0),0),IF($H163&gt;0,IF(AND(INDIRECT(ADDRESS($H163,44))=0,INDIRECT(ADDRESS($H163,38))="UL"),INDIRECT(ADDRESS($H163,COLUMN())),0),0),IF($I163&gt;0,IF(AND(INDIRECT(ADDRESS($I163,44))=0,INDIRECT(ADDRESS($I163,38))="UL"),INDIRECT(ADDRESS($I163,COLUMN())),0),0),IF($J163&gt;0,IF(AND(INDIRECT(ADDRESS($J163,44))=0,INDIRECT(ADDRESS($J163,38))="UL"),INDIRECT(ADDRESS($J163,COLUMN())),0),0),IF($K163&gt;0,IF(AND(INDIRECT(ADDRESS($K163,44))=0,INDIRECT(ADDRESS($K163,38))="UL"),INDIRECT(ADDRESS($K163,COLUMN())),0),0),IF($L163&gt;0,IF(AND(INDIRECT(ADDRESS($L163,44))=0,INDIRECT(ADDRESS($L163,38))="UL"),INDIRECT(ADDRESS($L163,COLUMN())),0),0),IF($M163&gt;0,IF(AND(INDIRECT(ADDRESS($M163,44))=0,INDIRECT(ADDRESS($M163,38))="UL"),INDIRECT(ADDRESS($M163,COLUMN())),0),0))</f>
        <v>2.9629629629629627E-2</v>
      </c>
      <c r="BB163" s="58" cm="1">
        <f t="array" aca="1" ref="BB163" ca="1">SUM(IF($C163&gt;0,IF(AND(INDIRECT(ADDRESS($C163,44))=0,INDIRECT(ADDRESS($C163,38))="UL"),INDIRECT(ADDRESS($C163,COLUMN())),0),0),IF($D163&gt;0,IF(AND(INDIRECT(ADDRESS($D163,44))=0,INDIRECT(ADDRESS($D163,38))="UL"),INDIRECT(ADDRESS($D163,COLUMN())),0),0),IF($E163&gt;0,IF(AND(INDIRECT(ADDRESS($E163,44))=0,INDIRECT(ADDRESS($E163,38))="UL"),INDIRECT(ADDRESS($E163,COLUMN())),0),0),IF($F163&gt;0,IF(AND(INDIRECT(ADDRESS($F163,44))=0,INDIRECT(ADDRESS($F163,38))="UL"),INDIRECT(ADDRESS($F163,COLUMN())),0),0),IF($G163&gt;0,IF(AND(INDIRECT(ADDRESS($G163,44))=0,INDIRECT(ADDRESS($G163,38))="UL"),INDIRECT(ADDRESS($G163,COLUMN())),0),0),IF($H163&gt;0,IF(AND(INDIRECT(ADDRESS($H163,44))=0,INDIRECT(ADDRESS($H163,38))="UL"),INDIRECT(ADDRESS($H163,COLUMN())),0),0),IF($I163&gt;0,IF(AND(INDIRECT(ADDRESS($I163,44))=0,INDIRECT(ADDRESS($I163,38))="UL"),INDIRECT(ADDRESS($I163,COLUMN())),0),0),IF($J163&gt;0,IF(AND(INDIRECT(ADDRESS($J163,44))=0,INDIRECT(ADDRESS($J163,38))="UL"),INDIRECT(ADDRESS($J163,COLUMN())),0),0),IF($K163&gt;0,IF(AND(INDIRECT(ADDRESS($K163,44))=0,INDIRECT(ADDRESS($K163,38))="UL"),INDIRECT(ADDRESS($K163,COLUMN())),0),0),IF($L163&gt;0,IF(AND(INDIRECT(ADDRESS($L163,44))=0,INDIRECT(ADDRESS($L163,38))="UL"),INDIRECT(ADDRESS($L163,COLUMN())),0),0),IF($M163&gt;0,IF(AND(INDIRECT(ADDRESS($M163,44))=0,INDIRECT(ADDRESS($M163,38))="UL"),INDIRECT(ADDRESS($M163,COLUMN())),0),0))</f>
        <v>5.9259259259259255E-2</v>
      </c>
      <c r="BC163" s="58" cm="1">
        <f t="array" aca="1" ref="BC163" ca="1">SUM(IF($C163&gt;0,IF(AND(INDIRECT(ADDRESS($C163,44))=0,INDIRECT(ADDRESS($C163,38))="UL"),INDIRECT(ADDRESS($C163,COLUMN())),0),0),IF($D163&gt;0,IF(AND(INDIRECT(ADDRESS($D163,44))=0,INDIRECT(ADDRESS($D163,38))="UL"),INDIRECT(ADDRESS($D163,COLUMN())),0),0),IF($E163&gt;0,IF(AND(INDIRECT(ADDRESS($E163,44))=0,INDIRECT(ADDRESS($E163,38))="UL"),INDIRECT(ADDRESS($E163,COLUMN())),0),0),IF($F163&gt;0,IF(AND(INDIRECT(ADDRESS($F163,44))=0,INDIRECT(ADDRESS($F163,38))="UL"),INDIRECT(ADDRESS($F163,COLUMN())),0),0),IF($G163&gt;0,IF(AND(INDIRECT(ADDRESS($G163,44))=0,INDIRECT(ADDRESS($G163,38))="UL"),INDIRECT(ADDRESS($G163,COLUMN())),0),0),IF($H163&gt;0,IF(AND(INDIRECT(ADDRESS($H163,44))=0,INDIRECT(ADDRESS($H163,38))="UL"),INDIRECT(ADDRESS($H163,COLUMN())),0),0),IF($I163&gt;0,IF(AND(INDIRECT(ADDRESS($I163,44))=0,INDIRECT(ADDRESS($I163,38))="UL"),INDIRECT(ADDRESS($I163,COLUMN())),0),0),IF($J163&gt;0,IF(AND(INDIRECT(ADDRESS($J163,44))=0,INDIRECT(ADDRESS($J163,38))="UL"),INDIRECT(ADDRESS($J163,COLUMN())),0),0),IF($K163&gt;0,IF(AND(INDIRECT(ADDRESS($K163,44))=0,INDIRECT(ADDRESS($K163,38))="UL"),INDIRECT(ADDRESS($K163,COLUMN())),0),0),IF($L163&gt;0,IF(AND(INDIRECT(ADDRESS($L163,44))=0,INDIRECT(ADDRESS($L163,38))="UL"),INDIRECT(ADDRESS($L163,COLUMN())),0),0),IF($M163&gt;0,IF(AND(INDIRECT(ADDRESS($M163,44))=0,INDIRECT(ADDRESS($M163,38))="UL"),INDIRECT(ADDRESS($M163,COLUMN())),0),0))</f>
        <v>2.9629629629629627E-2</v>
      </c>
      <c r="BD163" s="58" cm="1">
        <f t="array" aca="1" ref="BD163" ca="1">SUM(IF($C163&gt;0,IF(AND(INDIRECT(ADDRESS($C163,44))=0,INDIRECT(ADDRESS($C163,38))="UL"),INDIRECT(ADDRESS($C163,COLUMN())),0),0),IF($D163&gt;0,IF(AND(INDIRECT(ADDRESS($D163,44))=0,INDIRECT(ADDRESS($D163,38))="UL"),INDIRECT(ADDRESS($D163,COLUMN())),0),0),IF($E163&gt;0,IF(AND(INDIRECT(ADDRESS($E163,44))=0,INDIRECT(ADDRESS($E163,38))="UL"),INDIRECT(ADDRESS($E163,COLUMN())),0),0),IF($F163&gt;0,IF(AND(INDIRECT(ADDRESS($F163,44))=0,INDIRECT(ADDRESS($F163,38))="UL"),INDIRECT(ADDRESS($F163,COLUMN())),0),0),IF($G163&gt;0,IF(AND(INDIRECT(ADDRESS($G163,44))=0,INDIRECT(ADDRESS($G163,38))="UL"),INDIRECT(ADDRESS($G163,COLUMN())),0),0),IF($H163&gt;0,IF(AND(INDIRECT(ADDRESS($H163,44))=0,INDIRECT(ADDRESS($H163,38))="UL"),INDIRECT(ADDRESS($H163,COLUMN())),0),0),IF($I163&gt;0,IF(AND(INDIRECT(ADDRESS($I163,44))=0,INDIRECT(ADDRESS($I163,38))="UL"),INDIRECT(ADDRESS($I163,COLUMN())),0),0),IF($J163&gt;0,IF(AND(INDIRECT(ADDRESS($J163,44))=0,INDIRECT(ADDRESS($J163,38))="UL"),INDIRECT(ADDRESS($J163,COLUMN())),0),0),IF($K163&gt;0,IF(AND(INDIRECT(ADDRESS($K163,44))=0,INDIRECT(ADDRESS($K163,38))="UL"),INDIRECT(ADDRESS($K163,COLUMN())),0),0),IF($L163&gt;0,IF(AND(INDIRECT(ADDRESS($L163,44))=0,INDIRECT(ADDRESS($L163,38))="UL"),INDIRECT(ADDRESS($L163,COLUMN())),0),0),IF($M163&gt;0,IF(AND(INDIRECT(ADDRESS($M163,44))=0,INDIRECT(ADDRESS($M163,38))="UL"),INDIRECT(ADDRESS($M163,COLUMN())),0),0))</f>
        <v>5.9259259259259255E-2</v>
      </c>
      <c r="BE163" s="57">
        <f t="shared" ca="1" si="105"/>
        <v>2.9629629629629627E-2</v>
      </c>
      <c r="BF163" s="57" cm="1">
        <f t="array" aca="1" ref="BF163" ca="1">SUM(IF($C163&gt;0,IF(INDIRECT(ADDRESS($C163,45))=1,INDIRECT(ADDRESS($C163,52))*INDIRECT(ADDRESS($C163,42))/5,0),0), IF($D163&gt;0,IF(INDIRECT(ADDRESS($D163,45))=1,INDIRECT(ADDRESS($D163,52))*INDIRECT(ADDRESS($D163,42))/5,0),0), IF($E163&gt;0,IF(INDIRECT(ADDRESS($E163,45))=1,INDIRECT(ADDRESS($E163,52))*INDIRECT(ADDRESS($E163,42))/5,0),0), IF($F163&gt;0,IF(INDIRECT(ADDRESS($F163,45))=1,INDIRECT(ADDRESS($F163,52))*INDIRECT(ADDRESS($F163,42))/5,0),0), IF($G163&gt;0,IF(INDIRECT(ADDRESS($G163,45))=1,INDIRECT(ADDRESS($G163,52))*INDIRECT(ADDRESS($G163,42))/5,0),0), IF($H163&gt;0,IF(INDIRECT(ADDRESS($H163,45))=1,INDIRECT(ADDRESS($H163,52))*INDIRECT(ADDRESS($H163,42))/5,0),0)
)*$BF$296/100</f>
        <v>0</v>
      </c>
      <c r="BG163" s="19"/>
      <c r="BH163" s="57" cm="1">
        <f t="array" aca="1" ref="BH163" ca="1">SUM(IF($C163&gt;0,IF(AND(INDIRECT(ADDRESS($C163,44))=0,INDIRECT(ADDRESS($C163,38))&lt;&gt;"UL"),INDIRECT(ADDRESS($C163,COLUMN()-12)),0),0), IF($D163&gt;0,IF(AND(INDIRECT(ADDRESS($D163,44))=0,INDIRECT(ADDRESS($D163,38))&lt;&gt;"UL"),INDIRECT(ADDRESS($D163,COLUMN()-12)),0),0), IF($E163&gt;0,IF(AND(INDIRECT(ADDRESS($E163,44))=0,INDIRECT(ADDRESS($E163,38))&lt;&gt;"UL"),INDIRECT(ADDRESS($E163,COLUMN()-12)),0),0), IF($F163&gt;0,IF(AND(INDIRECT(ADDRESS($F163,44))=0,INDIRECT(ADDRESS($F163,38))&lt;&gt;"UL"),INDIRECT(ADDRESS($F163,COLUMN()-12)),0),0), IF($G163&gt;0,IF(AND(INDIRECT(ADDRESS($G163,44))=0,INDIRECT(ADDRESS($G163,38))&lt;&gt;"UL"),INDIRECT(ADDRESS($G163,COLUMN()-12)),0),0), IF($H163&gt;0,IF(AND(INDIRECT(ADDRESS($H163,44))=0,INDIRECT(ADDRESS($H163,38))&lt;&gt;"UL"),INDIRECT(ADDRESS($H163,COLUMN()-12)),0),0), IF($I163&gt;0,IF(AND(INDIRECT(ADDRESS($I163,44))=0,INDIRECT(ADDRESS($I163,38))&lt;&gt;"UL"),INDIRECT(ADDRESS($I163,COLUMN()-12)),0),0), IF($J163&gt;0,IF(AND(INDIRECT(ADDRESS($J163,44))=0,INDIRECT(ADDRESS($J163,38))&lt;&gt;"UL"),INDIRECT(ADDRESS($J163,COLUMN()-12)),0),0), IF($K163&gt;0,IF(AND(INDIRECT(ADDRESS($K163,44))=0,INDIRECT(ADDRESS($K163,38))&lt;&gt;"UL"),INDIRECT(ADDRESS($K163,COLUMN()-12)),0),0), IF($L163&gt;0,IF(AND(INDIRECT(ADDRESS($L163,44))=0,INDIRECT(ADDRESS($L163,38))&lt;&gt;"UL"),INDIRECT(ADDRESS($L163,COLUMN()-12)),0),0), IF($M163&gt;0,IF(AND(INDIRECT(ADDRESS($M163,44))=0,INDIRECT(ADDRESS($M163,38))&lt;&gt;"UL"),INDIRECT(ADDRESS($M163,COLUMN()-12)),0),0))</f>
        <v>0</v>
      </c>
      <c r="BI163" s="57" cm="1">
        <f t="array" aca="1" ref="BI163" ca="1">SUM(IF($C163&gt;0,IF(AND(INDIRECT(ADDRESS($C163,44))=0,INDIRECT(ADDRESS($C163,38))&lt;&gt;"UL"),INDIRECT(ADDRESS($C163,COLUMN()-12)),0),0), IF($D163&gt;0,IF(AND(INDIRECT(ADDRESS($D163,44))=0,INDIRECT(ADDRESS($D163,38))&lt;&gt;"UL"),INDIRECT(ADDRESS($D163,COLUMN()-12)),0),0), IF($E163&gt;0,IF(AND(INDIRECT(ADDRESS($E163,44))=0,INDIRECT(ADDRESS($E163,38))&lt;&gt;"UL"),INDIRECT(ADDRESS($E163,COLUMN()-12)),0),0), IF($F163&gt;0,IF(AND(INDIRECT(ADDRESS($F163,44))=0,INDIRECT(ADDRESS($F163,38))&lt;&gt;"UL"),INDIRECT(ADDRESS($F163,COLUMN()-12)),0),0), IF($G163&gt;0,IF(AND(INDIRECT(ADDRESS($G163,44))=0,INDIRECT(ADDRESS($G163,38))&lt;&gt;"UL"),INDIRECT(ADDRESS($G163,COLUMN()-12)),0),0), IF($H163&gt;0,IF(AND(INDIRECT(ADDRESS($H163,44))=0,INDIRECT(ADDRESS($H163,38))&lt;&gt;"UL"),INDIRECT(ADDRESS($H163,COLUMN()-12)),0),0), IF($I163&gt;0,IF(AND(INDIRECT(ADDRESS($I163,44))=0,INDIRECT(ADDRESS($I163,38))&lt;&gt;"UL"),INDIRECT(ADDRESS($I163,COLUMN()-12)),0),0), IF($J163&gt;0,IF(AND(INDIRECT(ADDRESS($J163,44))=0,INDIRECT(ADDRESS($J163,38))&lt;&gt;"UL"),INDIRECT(ADDRESS($J163,COLUMN()-12)),0),0), IF($K163&gt;0,IF(AND(INDIRECT(ADDRESS($K163,44))=0,INDIRECT(ADDRESS($K163,38))&lt;&gt;"UL"),INDIRECT(ADDRESS($K163,COLUMN()-12)),0),0), IF($L163&gt;0,IF(AND(INDIRECT(ADDRESS($L163,44))=0,INDIRECT(ADDRESS($L163,38))&lt;&gt;"UL"),INDIRECT(ADDRESS($L163,COLUMN()-12)),0),0), IF($M163&gt;0,IF(AND(INDIRECT(ADDRESS($M163,44))=0,INDIRECT(ADDRESS($M163,38))&lt;&gt;"UL"),INDIRECT(ADDRESS($M163,COLUMN()-12)),0),0))</f>
        <v>0</v>
      </c>
      <c r="BJ163" s="57" cm="1">
        <f t="array" aca="1" ref="BJ163" ca="1">SUM(IF($C163&gt;0,IF(AND(INDIRECT(ADDRESS($C163,44))=0,INDIRECT(ADDRESS($C163,38))&lt;&gt;"UL"),INDIRECT(ADDRESS($C163,COLUMN()-12)),0),0), IF($D163&gt;0,IF(AND(INDIRECT(ADDRESS($D163,44))=0,INDIRECT(ADDRESS($D163,38))&lt;&gt;"UL"),INDIRECT(ADDRESS($D163,COLUMN()-12)),0),0), IF($E163&gt;0,IF(AND(INDIRECT(ADDRESS($E163,44))=0,INDIRECT(ADDRESS($E163,38))&lt;&gt;"UL"),INDIRECT(ADDRESS($E163,COLUMN()-12)),0),0), IF($F163&gt;0,IF(AND(INDIRECT(ADDRESS($F163,44))=0,INDIRECT(ADDRESS($F163,38))&lt;&gt;"UL"),INDIRECT(ADDRESS($F163,COLUMN()-12)),0),0), IF($G163&gt;0,IF(AND(INDIRECT(ADDRESS($G163,44))=0,INDIRECT(ADDRESS($G163,38))&lt;&gt;"UL"),INDIRECT(ADDRESS($G163,COLUMN()-12)),0),0), IF($H163&gt;0,IF(AND(INDIRECT(ADDRESS($H163,44))=0,INDIRECT(ADDRESS($H163,38))&lt;&gt;"UL"),INDIRECT(ADDRESS($H163,COLUMN()-12)),0),0), IF($I163&gt;0,IF(AND(INDIRECT(ADDRESS($I163,44))=0,INDIRECT(ADDRESS($I163,38))&lt;&gt;"UL"),INDIRECT(ADDRESS($I163,COLUMN()-12)),0),0), IF($J163&gt;0,IF(AND(INDIRECT(ADDRESS($J163,44))=0,INDIRECT(ADDRESS($J163,38))&lt;&gt;"UL"),INDIRECT(ADDRESS($J163,COLUMN()-12)),0),0), IF($K163&gt;0,IF(AND(INDIRECT(ADDRESS($K163,44))=0,INDIRECT(ADDRESS($K163,38))&lt;&gt;"UL"),INDIRECT(ADDRESS($K163,COLUMN()-12)),0),0), IF($L163&gt;0,IF(AND(INDIRECT(ADDRESS($L163,44))=0,INDIRECT(ADDRESS($L163,38))&lt;&gt;"UL"),INDIRECT(ADDRESS($L163,COLUMN()-12)),0),0), IF($M163&gt;0,IF(AND(INDIRECT(ADDRESS($M163,44))=0,INDIRECT(ADDRESS($M163,38))&lt;&gt;"UL"),INDIRECT(ADDRESS($M163,COLUMN()-12)),0),0))</f>
        <v>0</v>
      </c>
      <c r="BK163" s="57">
        <f t="shared" ca="1" si="106"/>
        <v>0</v>
      </c>
      <c r="BL163" s="58">
        <f t="shared" ca="1" si="107"/>
        <v>0</v>
      </c>
      <c r="BM163" s="57" cm="1">
        <f t="array" aca="1" ref="BM163" ca="1">SUM(IF($C163&gt;0,IF(AND(INDIRECT(ADDRESS($C163,44))=0,INDIRECT(ADDRESS($C163,38))&lt;&gt;"UL"),INDIRECT(ADDRESS($C163,COLUMN()-12)),0),0), IF($D163&gt;0,IF(AND(INDIRECT(ADDRESS($D163,44))=0,INDIRECT(ADDRESS($D163,38))&lt;&gt;"UL"),INDIRECT(ADDRESS($D163,COLUMN()-12)),0),0), IF($E163&gt;0,IF(AND(INDIRECT(ADDRESS($E163,44))=0,INDIRECT(ADDRESS($E163,38))&lt;&gt;"UL"),INDIRECT(ADDRESS($E163,COLUMN()-12)),0),0), IF($F163&gt;0,IF(AND(INDIRECT(ADDRESS($F163,44))=0,INDIRECT(ADDRESS($F163,38))&lt;&gt;"UL"),INDIRECT(ADDRESS($F163,COLUMN()-12)),0),0), IF($G163&gt;0,IF(AND(INDIRECT(ADDRESS($G163,44))=0,INDIRECT(ADDRESS($G163,38))&lt;&gt;"UL"),INDIRECT(ADDRESS($G163,COLUMN()-12)),0),0), IF($H163&gt;0,IF(AND(INDIRECT(ADDRESS($H163,44))=0,INDIRECT(ADDRESS($H163,38))&lt;&gt;"UL"),INDIRECT(ADDRESS($H163,COLUMN()-12)),0),0), IF($I163&gt;0,IF(AND(INDIRECT(ADDRESS($I163,44))=0,INDIRECT(ADDRESS($I163,38))&lt;&gt;"UL"),INDIRECT(ADDRESS($I163,COLUMN()-12)),0),0), IF($J163&gt;0,IF(AND(INDIRECT(ADDRESS($J163,44))=0,INDIRECT(ADDRESS($J163,38))&lt;&gt;"UL"),INDIRECT(ADDRESS($J163,COLUMN()-12)),0),0), IF($K163&gt;0,IF(AND(INDIRECT(ADDRESS($K163,44))=0,INDIRECT(ADDRESS($K163,38))&lt;&gt;"UL"),INDIRECT(ADDRESS($K163,COLUMN()-11)),0),0), IF($L163&gt;0,IF(AND(INDIRECT(ADDRESS($L163,44))=0,INDIRECT(ADDRESS($L163,38))&lt;&gt;"UL"),INDIRECT(ADDRESS($L163,COLUMN()-11)),0),0), IF($M163&gt;0,IF(AND(INDIRECT(ADDRESS($M163,44))=0,INDIRECT(ADDRESS($M163,38))&lt;&gt;"UL"),INDIRECT(ADDRESS($M163,COLUMN()-11)),0),0))</f>
        <v>0</v>
      </c>
      <c r="BN163" s="57" cm="1">
        <f t="array" aca="1" ref="BN163" ca="1">SUM(IF($C163&gt;0,IF(AND(INDIRECT(ADDRESS($C163,44))=0,INDIRECT(ADDRESS($C163,38))&lt;&gt;"UL"),INDIRECT(ADDRESS($C163,COLUMN()-12)),0),0), IF($D163&gt;0,IF(AND(INDIRECT(ADDRESS($D163,44))=0,INDIRECT(ADDRESS($D163,38))&lt;&gt;"UL"),INDIRECT(ADDRESS($D163,COLUMN()-12)),0),0), IF($E163&gt;0,IF(AND(INDIRECT(ADDRESS($E163,44))=0,INDIRECT(ADDRESS($E163,38))&lt;&gt;"UL"),INDIRECT(ADDRESS($E163,COLUMN()-12)),0),0), IF($F163&gt;0,IF(AND(INDIRECT(ADDRESS($F163,44))=0,INDIRECT(ADDRESS($F163,38))&lt;&gt;"UL"),INDIRECT(ADDRESS($F163,COLUMN()-12)),0),0), IF($G163&gt;0,IF(AND(INDIRECT(ADDRESS($G163,44))=0,INDIRECT(ADDRESS($G163,38))&lt;&gt;"UL"),INDIRECT(ADDRESS($G163,COLUMN()-12)),0),0), IF($H163&gt;0,IF(AND(INDIRECT(ADDRESS($H163,44))=0,INDIRECT(ADDRESS($H163,38))&lt;&gt;"UL"),INDIRECT(ADDRESS($H163,COLUMN()-12)),0),0), IF($I163&gt;0,IF(AND(INDIRECT(ADDRESS($I163,44))=0,INDIRECT(ADDRESS($I163,38))&lt;&gt;"UL"),INDIRECT(ADDRESS($I163,COLUMN()-12)),0),0), IF($J163&gt;0,IF(AND(INDIRECT(ADDRESS($J163,44))=0,INDIRECT(ADDRESS($J163,38))&lt;&gt;"UL"),INDIRECT(ADDRESS($J163,COLUMN()-12)),0),0), IF($K163&gt;0,IF(AND(INDIRECT(ADDRESS($K163,44))=0,INDIRECT(ADDRESS($K163,38))&lt;&gt;"UL"),INDIRECT(ADDRESS($K163,COLUMN()-11)),0),0), IF($L163&gt;0,IF(AND(INDIRECT(ADDRESS($L163,44))=0,INDIRECT(ADDRESS($L163,38))&lt;&gt;"UL"),INDIRECT(ADDRESS($L163,COLUMN()-11)),0),0), IF($M163&gt;0,IF(AND(INDIRECT(ADDRESS($M163,44))=0,INDIRECT(ADDRESS($M163,38))&lt;&gt;"UL"),INDIRECT(ADDRESS($M163,COLUMN()-11)),0),0))</f>
        <v>0</v>
      </c>
      <c r="BO163" s="57" cm="1">
        <f t="array" aca="1" ref="BO163" ca="1">SUM(IF($C163&gt;0,IF(AND(INDIRECT(ADDRESS($C163,44))=0,INDIRECT(ADDRESS($C163,38))&lt;&gt;"UL"),INDIRECT(ADDRESS($C163,COLUMN()-12)),0),0), IF($D163&gt;0,IF(AND(INDIRECT(ADDRESS($D163,44))=0,INDIRECT(ADDRESS($D163,38))&lt;&gt;"UL"),INDIRECT(ADDRESS($D163,COLUMN()-12)),0),0), IF($E163&gt;0,IF(AND(INDIRECT(ADDRESS($E163,44))=0,INDIRECT(ADDRESS($E163,38))&lt;&gt;"UL"),INDIRECT(ADDRESS($E163,COLUMN()-12)),0),0), IF($F163&gt;0,IF(AND(INDIRECT(ADDRESS($F163,44))=0,INDIRECT(ADDRESS($F163,38))&lt;&gt;"UL"),INDIRECT(ADDRESS($F163,COLUMN()-12)),0),0), IF($G163&gt;0,IF(AND(INDIRECT(ADDRESS($G163,44))=0,INDIRECT(ADDRESS($G163,38))&lt;&gt;"UL"),INDIRECT(ADDRESS($G163,COLUMN()-12)),0),0), IF($H163&gt;0,IF(AND(INDIRECT(ADDRESS($H163,44))=0,INDIRECT(ADDRESS($H163,38))&lt;&gt;"UL"),INDIRECT(ADDRESS($H163,COLUMN()-12)),0),0), IF($I163&gt;0,IF(AND(INDIRECT(ADDRESS($I163,44))=0,INDIRECT(ADDRESS($I163,38))&lt;&gt;"UL"),INDIRECT(ADDRESS($I163,COLUMN()-12)),0),0), IF($J163&gt;0,IF(AND(INDIRECT(ADDRESS($J163,44))=0,INDIRECT(ADDRESS($J163,38))&lt;&gt;"UL"),INDIRECT(ADDRESS($J163,COLUMN()-12)),0),0), IF($K163&gt;0,IF(AND(INDIRECT(ADDRESS($K163,44))=0,INDIRECT(ADDRESS($K163,38))&lt;&gt;"UL"),INDIRECT(ADDRESS($K163,COLUMN()-11)),0),0), IF($L163&gt;0,IF(AND(INDIRECT(ADDRESS($L163,44))=0,INDIRECT(ADDRESS($L163,38))&lt;&gt;"UL"),INDIRECT(ADDRESS($L163,COLUMN()-11)),0),0), IF($M163&gt;0,IF(AND(INDIRECT(ADDRESS($M163,44))=0,INDIRECT(ADDRESS($M163,38))&lt;&gt;"UL"),INDIRECT(ADDRESS($M163,COLUMN()-11)),0),0))</f>
        <v>0</v>
      </c>
      <c r="BP163" s="57" cm="1">
        <f t="array" aca="1" ref="BP163" ca="1">SUM(IF($C163&gt;0,IF(AND(INDIRECT(ADDRESS($C163,44))=0,INDIRECT(ADDRESS($C163,38))&lt;&gt;"UL"),INDIRECT(ADDRESS($C163,COLUMN()-12)),0),0), IF($D163&gt;0,IF(AND(INDIRECT(ADDRESS($D163,44))=0,INDIRECT(ADDRESS($D163,38))&lt;&gt;"UL"),INDIRECT(ADDRESS($D163,COLUMN()-12)),0),0), IF($E163&gt;0,IF(AND(INDIRECT(ADDRESS($E163,44))=0,INDIRECT(ADDRESS($E163,38))&lt;&gt;"UL"),INDIRECT(ADDRESS($E163,COLUMN()-12)),0),0), IF($F163&gt;0,IF(AND(INDIRECT(ADDRESS($F163,44))=0,INDIRECT(ADDRESS($F163,38))&lt;&gt;"UL"),INDIRECT(ADDRESS($F163,COLUMN()-12)),0),0), IF($G163&gt;0,IF(AND(INDIRECT(ADDRESS($G163,44))=0,INDIRECT(ADDRESS($G163,38))&lt;&gt;"UL"),INDIRECT(ADDRESS($G163,COLUMN()-12)),0),0), IF($H163&gt;0,IF(AND(INDIRECT(ADDRESS($H163,44))=0,INDIRECT(ADDRESS($H163,38))&lt;&gt;"UL"),INDIRECT(ADDRESS($H163,COLUMN()-12)),0),0), IF($I163&gt;0,IF(AND(INDIRECT(ADDRESS($I163,44))=0,INDIRECT(ADDRESS($I163,38))&lt;&gt;"UL"),INDIRECT(ADDRESS($I163,COLUMN()-12)),0),0), IF($J163&gt;0,IF(AND(INDIRECT(ADDRESS($J163,44))=0,INDIRECT(ADDRESS($J163,38))&lt;&gt;"UL"),INDIRECT(ADDRESS($J163,COLUMN()-12)),0),0), IF($K163&gt;0,IF(AND(INDIRECT(ADDRESS($K163,44))=0,INDIRECT(ADDRESS($K163,38))&lt;&gt;"UL"),INDIRECT(ADDRESS($K163,COLUMN()-11)),0),0), IF($L163&gt;0,IF(AND(INDIRECT(ADDRESS($L163,44))=0,INDIRECT(ADDRESS($L163,38))&lt;&gt;"UL"),INDIRECT(ADDRESS($L163,COLUMN()-11)),0),0), IF($M163&gt;0,IF(AND(INDIRECT(ADDRESS($M163,44))=0,INDIRECT(ADDRESS($M163,38))&lt;&gt;"UL"),INDIRECT(ADDRESS($M163,COLUMN()-11)),0),0))</f>
        <v>0</v>
      </c>
      <c r="BQ163" s="57">
        <f t="shared" ca="1" si="108"/>
        <v>0</v>
      </c>
      <c r="BR163" s="161">
        <f t="shared" ca="1" si="109"/>
        <v>72.786649166681357</v>
      </c>
      <c r="BS163" s="56"/>
      <c r="BT163" s="56">
        <f t="shared" ca="1" si="110"/>
        <v>0.60010452242376444</v>
      </c>
      <c r="BU163" s="56">
        <f t="shared" ca="1" si="111"/>
        <v>4.2864608744554604E-2</v>
      </c>
      <c r="BV163" s="57" t="s">
        <v>33</v>
      </c>
      <c r="BW163" s="57" cm="1">
        <f t="array" aca="1" ref="BW163" ca="1">SUM(IF($C163&gt;0,IF(AND(INDIRECT(ADDRESS($C163,44))=0,INDIRECT(ADDRESS($C163,38))="UL",ISERROR(SEARCH("Rear",INDIRECT(ADDRESS($C163,33)))),ISERROR(SEARCH("Side",INDIRECT(ADDRESS($C163,33))))),INDIRECT(ADDRESS($C163,COLUMN())),0),0),IF($D163&gt;0,IF(AND(INDIRECT(ADDRESS($D163,44))=0,INDIRECT(ADDRESS($D163,38))="UL",ISERROR(SEARCH("Rear",INDIRECT(ADDRESS($D163,33)))),ISERROR(SEARCH("Side",INDIRECT(ADDRESS($D163,33))))),INDIRECT(ADDRESS($D163,COLUMN())),0),0),IF($E163&gt;0,IF(AND(INDIRECT(ADDRESS($E163,44))=0,INDIRECT(ADDRESS($E163,38))="UL",ISERROR(SEARCH("Rear",INDIRECT(ADDRESS($E163,33)))),ISERROR(SEARCH("Side",INDIRECT(ADDRESS($E163,33))))),INDIRECT(ADDRESS($E163,COLUMN())),0),0),IF($F163&gt;0,IF(AND(INDIRECT(ADDRESS($F163,44))=0,INDIRECT(ADDRESS($F163,38))="UL",ISERROR(SEARCH("Rear",INDIRECT(ADDRESS($F163,33)))),ISERROR(SEARCH("Side",INDIRECT(ADDRESS($F163,33))))),INDIRECT(ADDRESS($F163,COLUMN())),0),0),IF($G163&gt;0,IF(AND(INDIRECT(ADDRESS($G163,44))=0,INDIRECT(ADDRESS($G163,38))="UL",ISERROR(SEARCH("Rear",INDIRECT(ADDRESS($G163,33)))),ISERROR(SEARCH("Side",INDIRECT(ADDRESS($G163,33))))),INDIRECT(ADDRESS($G163,COLUMN())),0),0),IF($H163&gt;0,IF(AND(INDIRECT(ADDRESS($H163,44))=0,INDIRECT(ADDRESS($H163,38))="UL",ISERROR(SEARCH("Rear",INDIRECT(ADDRESS($H163,33)))),ISERROR(SEARCH("Side",INDIRECT(ADDRESS($H163,33))))),INDIRECT(ADDRESS($H163,COLUMN())),0),0),IF($I163&gt;0,IF(AND(INDIRECT(ADDRESS($I163,44))=0,INDIRECT(ADDRESS($I163,38))="UL",ISERROR(SEARCH("Rear",INDIRECT(ADDRESS($I163,33)))),ISERROR(SEARCH("Side",INDIRECT(ADDRESS($I163,33))))),INDIRECT(ADDRESS($I163,COLUMN())),0),0),IF($J163&gt;0,IF(AND(INDIRECT(ADDRESS($J163,44))=0,INDIRECT(ADDRESS($J163,38))="UL",ISERROR(SEARCH("Rear",INDIRECT(ADDRESS($J163,33)))),ISERROR(SEARCH("Side",INDIRECT(ADDRESS($J163,33))))),INDIRECT(ADDRESS($J163,COLUMN())),0),0),IF($K163&gt;0,IF(AND(INDIRECT(ADDRESS($K163,44))=0,INDIRECT(ADDRESS($K163,38))="UL",ISERROR(SEARCH("Rear",INDIRECT(ADDRESS($K163,33)))),ISERROR(SEARCH("Side",INDIRECT(ADDRESS($K163,33))))),INDIRECT(ADDRESS($K163,COLUMN())),0),0),IF($L163&gt;0,IF(AND(INDIRECT(ADDRESS($L163,44))=0,INDIRECT(ADDRESS($L163,38))="UL",ISERROR(SEARCH("Rear",INDIRECT(ADDRESS($L163,33)))),ISERROR(SEARCH("Side",INDIRECT(ADDRESS($L163,33))))),INDIRECT(ADDRESS($L163,COLUMN())),0),0),IF($M163&gt;0,IF(AND(INDIRECT(ADDRESS($M163,44))=0,INDIRECT(ADDRESS($M163,38))="UL",ISERROR(SEARCH("Rear",INDIRECT(ADDRESS($M163,33)))),ISERROR(SEARCH("Side",INDIRECT(ADDRESS($M163,33))))),INDIRECT(ADDRESS($M163,COLUMN())),0),0))</f>
        <v>0.1111111111111111</v>
      </c>
      <c r="BX163" s="57">
        <f t="shared" ca="1" si="112"/>
        <v>0.22222222222222221</v>
      </c>
      <c r="BY163" s="57" cm="1">
        <f t="array" aca="1" ref="BY163" ca="1">SUM(IF($C163&gt;0,IF(AND(INDIRECT(ADDRESS($C163,44))=0,INDIRECT(ADDRESS($C163,38))="UL"),INDIRECT(ADDRESS($C163,COLUMN())),0),0),IF($D163&gt;0,IF(AND(INDIRECT(ADDRESS($D163,44))=0,INDIRECT(ADDRESS($D163,38))="UL"),INDIRECT(ADDRESS($D163,COLUMN())),0),0),IF($E163&gt;0,IF(AND(INDIRECT(ADDRESS($E163,44))=0,INDIRECT(ADDRESS($E163,38))="UL"),INDIRECT(ADDRESS($E163,COLUMN())),0),0),IF($F163&gt;0,IF(AND(INDIRECT(ADDRESS($F163,44))=0,INDIRECT(ADDRESS($F163,38))="UL"),INDIRECT(ADDRESS($F163,COLUMN())),0),0),IF($G163&gt;0,IF(AND(INDIRECT(ADDRESS($G163,44))=0,INDIRECT(ADDRESS($G163,38))="UL"),INDIRECT(ADDRESS($G163,COLUMN())),0),0),IF($H163&gt;0,IF(AND(INDIRECT(ADDRESS($H163,44))=0,INDIRECT(ADDRESS($H163,38))="UL"),INDIRECT(ADDRESS($H163,COLUMN())),0),0),IF($I163&gt;0,IF(AND(INDIRECT(ADDRESS($I163,44))=0,INDIRECT(ADDRESS($I163,38))="UL"),INDIRECT(ADDRESS($I163,COLUMN())),0),0),IF($J163&gt;0,IF(AND(INDIRECT(ADDRESS($J163,44))=0,INDIRECT(ADDRESS($J163,38))="UL"),INDIRECT(ADDRESS($J163,COLUMN())),0),0),IF($K163&gt;0,IF(AND(INDIRECT(ADDRESS($K163,44))=0,INDIRECT(ADDRESS($K163,38))="UL"),INDIRECT(ADDRESS($K163,COLUMN())),0),0),IF($L163&gt;0,IF(AND(INDIRECT(ADDRESS($L163,44))=0,INDIRECT(ADDRESS($L163,38))="UL"),INDIRECT(ADDRESS($L163,COLUMN())),0),0),IF($M163&gt;0,IF(AND(INDIRECT(ADDRESS($M163,44))=0,INDIRECT(ADDRESS($M163,38))="UL"),INDIRECT(ADDRESS($M163,COLUMN())),0),0))</f>
        <v>3.7037037037037035E-2</v>
      </c>
      <c r="BZ163" s="57" cm="1">
        <f t="array" aca="1" ref="BZ163" ca="1">SUM(IF($C163&gt;0,IF(AND(INDIRECT(ADDRESS($C163,44))=0,INDIRECT(ADDRESS($C163,38))="UL"),INDIRECT(ADDRESS($C163,COLUMN())),0),0),IF($D163&gt;0,IF(AND(INDIRECT(ADDRESS($D163,44))=0,INDIRECT(ADDRESS($D163,38))="UL"),INDIRECT(ADDRESS($D163,COLUMN())),0),0),IF($E163&gt;0,IF(AND(INDIRECT(ADDRESS($E163,44))=0,INDIRECT(ADDRESS($E163,38))="UL"),INDIRECT(ADDRESS($E163,COLUMN())),0),0),IF($F163&gt;0,IF(AND(INDIRECT(ADDRESS($F163,44))=0,INDIRECT(ADDRESS($F163,38))="UL"),INDIRECT(ADDRESS($F163,COLUMN())),0),0),IF($G163&gt;0,IF(AND(INDIRECT(ADDRESS($G163,44))=0,INDIRECT(ADDRESS($G163,38))="UL"),INDIRECT(ADDRESS($G163,COLUMN())),0),0),IF($H163&gt;0,IF(AND(INDIRECT(ADDRESS($H163,44))=0,INDIRECT(ADDRESS($H163,38))="UL"),INDIRECT(ADDRESS($H163,COLUMN())),0),0),IF($I163&gt;0,IF(AND(INDIRECT(ADDRESS($I163,44))=0,INDIRECT(ADDRESS($I163,38))="UL"),INDIRECT(ADDRESS($I163,COLUMN())),0),0),IF($J163&gt;0,IF(AND(INDIRECT(ADDRESS($J163,44))=0,INDIRECT(ADDRESS($J163,38))="UL"),INDIRECT(ADDRESS($J163,COLUMN())),0),0),IF($K163&gt;0,IF(AND(INDIRECT(ADDRESS($K163,44))=0,INDIRECT(ADDRESS($K163,38))="UL"),INDIRECT(ADDRESS($K163,COLUMN())),0),0),IF($L163&gt;0,IF(AND(INDIRECT(ADDRESS($L163,44))=0,INDIRECT(ADDRESS($L163,38))="UL"),INDIRECT(ADDRESS($L163,COLUMN())),0),0),IF($M163&gt;0,IF(AND(INDIRECT(ADDRESS($M163,44))=0,INDIRECT(ADDRESS($M163,38))="UL"),INDIRECT(ADDRESS($M163,COLUMN())),0),0))</f>
        <v>7.407407407407407E-2</v>
      </c>
      <c r="CA163" s="57">
        <f t="shared" ca="1" si="113"/>
        <v>3.7037037037037035E-2</v>
      </c>
      <c r="CB163" s="57" cm="1">
        <f t="array" aca="1" ref="CB163" ca="1">SUM(IF($C163&gt;0,IF(AND(INDIRECT(ADDRESS($C163,44))=0,INDIRECT(ADDRESS($C163,38))&lt;&gt;"UL"),INDIRECT(ADDRESS($C163,COLUMN())),0),0),IF($D163&gt;0,IF(AND(INDIRECT(ADDRESS($D163,44))=0,INDIRECT(ADDRESS($D163,38))&lt;&gt;"UL"),INDIRECT(ADDRESS($D163,COLUMN())),0),0),IF($E163&gt;0,IF(AND(INDIRECT(ADDRESS($E163,44))=0,INDIRECT(ADDRESS($E163,38))&lt;&gt;"UL"),INDIRECT(ADDRESS($E163,COLUMN())),0),0),IF($F163&gt;0,IF(AND(INDIRECT(ADDRESS($F163,44))=0,INDIRECT(ADDRESS($F163,38))&lt;&gt;"UL"),INDIRECT(ADDRESS($F163,COLUMN())),0),0),IF($G163&gt;0,IF(AND(INDIRECT(ADDRESS($G163,44))=0,INDIRECT(ADDRESS($G163,38))&lt;&gt;"UL"),INDIRECT(ADDRESS($G163,COLUMN())),0),0),IF($H163&gt;0,IF(AND(INDIRECT(ADDRESS($H163,44))=0,INDIRECT(ADDRESS($H163,38))&lt;&gt;"UL"),INDIRECT(ADDRESS($H163,COLUMN())),0),0),IF($I163&gt;0,IF(AND(INDIRECT(ADDRESS($I163,44))=0,INDIRECT(ADDRESS($I163,38))&lt;&gt;"UL"),INDIRECT(ADDRESS($I163,COLUMN())),0),0),IF($J163&gt;0,IF(AND(INDIRECT(ADDRESS($J163,44))=0,INDIRECT(ADDRESS($J163,38))&lt;&gt;"UL"),INDIRECT(ADDRESS($J163,COLUMN())),0),0),IF($K163&gt;0,IF(AND(INDIRECT(ADDRESS($K163,44))=0,INDIRECT(ADDRESS($K163,38))&lt;&gt;"UL"),INDIRECT(ADDRESS($K163,COLUMN())),0),0),IF($L163&gt;0,IF(AND(INDIRECT(ADDRESS($L163,44))=0,INDIRECT(ADDRESS($L163,38))&lt;&gt;"UL"),INDIRECT(ADDRESS($L163,COLUMN())),0),0),IF($M163&gt;0,IF(AND(INDIRECT(ADDRESS($M163,44))=0,INDIRECT(ADDRESS($M163,38))&lt;&gt;"UL"),INDIRECT(ADDRESS($M163,COLUMN())),0),0))</f>
        <v>0</v>
      </c>
      <c r="CC163" s="57">
        <f t="shared" ca="1" si="114"/>
        <v>0</v>
      </c>
      <c r="CD163" s="57" cm="1">
        <f t="array" aca="1" ref="CD163" ca="1">SUM(IF($C163&gt;0,IF(AND(INDIRECT(ADDRESS($C163,44))=0,INDIRECT(ADDRESS($C163,38))&lt;&gt;"UL"),INDIRECT(ADDRESS($C163,COLUMN())),0),0),IF($D163&gt;0,IF(AND(INDIRECT(ADDRESS($D163,44))=0,INDIRECT(ADDRESS($D163,38))&lt;&gt;"UL"),INDIRECT(ADDRESS($D163,COLUMN())),0),0),IF($E163&gt;0,IF(AND(INDIRECT(ADDRESS($E163,44))=0,INDIRECT(ADDRESS($E163,38))&lt;&gt;"UL"),INDIRECT(ADDRESS($E163,COLUMN())),0),0),IF($F163&gt;0,IF(AND(INDIRECT(ADDRESS($F163,44))=0,INDIRECT(ADDRESS($F163,38))&lt;&gt;"UL"),INDIRECT(ADDRESS($F163,COLUMN())),0),0),IF($G163&gt;0,IF(AND(INDIRECT(ADDRESS($G163,44))=0,INDIRECT(ADDRESS($G163,38))&lt;&gt;"UL"),INDIRECT(ADDRESS($G163,COLUMN())),0),0),IF($H163&gt;0,IF(AND(INDIRECT(ADDRESS($H163,44))=0,INDIRECT(ADDRESS($H163,38))&lt;&gt;"UL"),INDIRECT(ADDRESS($H163,COLUMN())),0),0),IF($I163&gt;0,IF(AND(INDIRECT(ADDRESS($I163,44))=0,INDIRECT(ADDRESS($I163,38))&lt;&gt;"UL"),INDIRECT(ADDRESS($I163,COLUMN())),0),0),IF($J163&gt;0,IF(AND(INDIRECT(ADDRESS($J163,44))=0,INDIRECT(ADDRESS($J163,38))&lt;&gt;"UL"),INDIRECT(ADDRESS($J163,COLUMN())),0),0),IF($K163&gt;0,IF(AND(INDIRECT(ADDRESS($K163,44))=0,INDIRECT(ADDRESS($K163,38))&lt;&gt;"UL"),INDIRECT(ADDRESS($K163,COLUMN())),0),0),IF($L163&gt;0,IF(AND(INDIRECT(ADDRESS($L163,44))=0,INDIRECT(ADDRESS($L163,38))&lt;&gt;"UL"),INDIRECT(ADDRESS($L163,COLUMN())),0),0),IF($M163&gt;0,IF(AND(INDIRECT(ADDRESS($M163,44))=0,INDIRECT(ADDRESS($M163,38))&lt;&gt;"UL"),INDIRECT(ADDRESS($M163,COLUMN())),0),0))</f>
        <v>0</v>
      </c>
      <c r="CE163" s="57" cm="1">
        <f t="array" aca="1" ref="CE163" ca="1">SUM(IF($C163&gt;0,IF(AND(INDIRECT(ADDRESS($C163,44))=0,INDIRECT(ADDRESS($C163,38))&lt;&gt;"UL"),INDIRECT(ADDRESS($C163,COLUMN())),0),0),IF($D163&gt;0,IF(AND(INDIRECT(ADDRESS($D163,44))=0,INDIRECT(ADDRESS($D163,38))&lt;&gt;"UL"),INDIRECT(ADDRESS($D163,COLUMN())),0),0),IF($E163&gt;0,IF(AND(INDIRECT(ADDRESS($E163,44))=0,INDIRECT(ADDRESS($E163,38))&lt;&gt;"UL"),INDIRECT(ADDRESS($E163,COLUMN())),0),0),IF($F163&gt;0,IF(AND(INDIRECT(ADDRESS($F163,44))=0,INDIRECT(ADDRESS($F163,38))&lt;&gt;"UL"),INDIRECT(ADDRESS($F163,COLUMN())),0),0),IF($G163&gt;0,IF(AND(INDIRECT(ADDRESS($G163,44))=0,INDIRECT(ADDRESS($G163,38))&lt;&gt;"UL"),INDIRECT(ADDRESS($G163,COLUMN())),0),0),IF($H163&gt;0,IF(AND(INDIRECT(ADDRESS($H163,44))=0,INDIRECT(ADDRESS($H163,38))&lt;&gt;"UL"),INDIRECT(ADDRESS($H163,COLUMN())),0),0),IF($I163&gt;0,IF(AND(INDIRECT(ADDRESS($I163,44))=0,INDIRECT(ADDRESS($I163,38))&lt;&gt;"UL"),INDIRECT(ADDRESS($I163,COLUMN())),0),0),IF($J163&gt;0,IF(AND(INDIRECT(ADDRESS($J163,44))=0,INDIRECT(ADDRESS($J163,38))&lt;&gt;"UL"),INDIRECT(ADDRESS($J163,COLUMN())),0),0),IF($K163&gt;0,IF(AND(INDIRECT(ADDRESS($K163,44))=0,INDIRECT(ADDRESS($K163,38))&lt;&gt;"UL"),INDIRECT(ADDRESS($K163,COLUMN())),0),0),IF($L163&gt;0,IF(AND(INDIRECT(ADDRESS($L163,44))=0,INDIRECT(ADDRESS($L163,38))&lt;&gt;"UL"),INDIRECT(ADDRESS($L163,COLUMN())),0),0),IF($M163&gt;0,IF(AND(INDIRECT(ADDRESS($M163,44))=0,INDIRECT(ADDRESS($M163,38))&lt;&gt;"UL"),INDIRECT(ADDRESS($M163,COLUMN())),0),0))</f>
        <v>0</v>
      </c>
      <c r="CF163" s="57">
        <f t="shared" ca="1" si="115"/>
        <v>0</v>
      </c>
      <c r="CG163" s="57">
        <f t="shared" ca="1" si="116"/>
        <v>0.60264176116492563</v>
      </c>
      <c r="CH163" s="57">
        <f t="shared" ca="1" si="117"/>
        <v>4.3045840083208976E-2</v>
      </c>
      <c r="CI163" s="19">
        <f t="shared" ca="1" si="118"/>
        <v>17.98396370173672</v>
      </c>
      <c r="CJ163" s="19"/>
      <c r="CK163" s="57" cm="1">
        <f t="array" aca="1" ref="CK163" ca="1">IF(AU163="S", SUM(IF($C163&gt;0,IF(INDIRECT(ADDRESS($C163,43))&lt;&gt;1,INDIRECT(ADDRESS($C163,48)),0),0), IF($D163&gt;0,IF(INDIRECT(ADDRESS($D163,43))&lt;&gt;1,INDIRECT(ADDRESS($D163,48)),0),0), IF($E163&gt;0,IF(INDIRECT(ADDRESS($E163,43))&lt;&gt;1,INDIRECT(ADDRESS($E163,48)),0),0), IF($F163&gt;0,IF(INDIRECT(ADDRESS($F163,43))&lt;&gt;1,INDIRECT(ADDRESS($F163,48)),0),0), IF($G163&gt;0,IF(INDIRECT(ADDRESS($G163,43))&lt;&gt;1,INDIRECT(ADDRESS($G163,48)),0),0), IF($H163&gt;0,IF(INDIRECT(ADDRESS($H163,43))&lt;&gt;1,INDIRECT(ADDRESS($H163,48)),0),0), IF($I163&gt;0,IF(INDIRECT(ADDRESS($I163,43))&lt;&gt;1,INDIRECT(ADDRESS($I163,48)),0),0), IF($J163&gt;0,IF(INDIRECT(ADDRESS($J163,43))&lt;&gt;1,INDIRECT(ADDRESS($J163,48)),0),0), IF($K163&gt;0,IF(INDIRECT(ADDRESS($K163,43))&lt;&gt;1,INDIRECT(ADDRESS($K163,48)),0),0), IF($L163&gt;0,IF(INDIRECT(ADDRESS($L163,43))&lt;&gt;1,INDIRECT(ADDRESS($L163,48)),0),0), IF($M163&gt;0,IF(INDIRECT(ADDRESS($M163,43))&lt;&gt;1,INDIRECT(ADDRESS($M163,48)),0),0)), IF(AU163="L",SUM(IF($C163&gt;0,IF(INDIRECT(ADDRESS($C163,43))&lt;&gt;1,INDIRECT(ADDRESS($C163,50)),0),0), IF($D163&gt;0,IF(INDIRECT(ADDRESS($D163,43))&lt;&gt;1,INDIRECT(ADDRESS($D163,50)),0),0), IF($E163&gt;0,IF(INDIRECT(ADDRESS($E163,43))&lt;&gt;1,INDIRECT(ADDRESS($E163,50)),0),0), IF($F163&gt;0,IF(INDIRECT(ADDRESS($F163,43))&lt;&gt;1,INDIRECT(ADDRESS($F163,50)),0),0), IF($G163&gt;0,IF(INDIRECT(ADDRESS($G163,43))&lt;&gt;1,INDIRECT(ADDRESS($G163,50)),0),0), IF($G163&gt;0,IF(INDIRECT(ADDRESS($G163,43))&lt;&gt;1,INDIRECT(ADDRESS($G163,50)),0),0), IF($H163&gt;0,IF(INDIRECT(ADDRESS($H163,43))&lt;&gt;1,INDIRECT(ADDRESS($H163,50)),0),0), IF($I163&gt;0,IF(INDIRECT(ADDRESS($I163,43))&lt;&gt;1,INDIRECT(ADDRESS($I163,50)),0),0), IF($J163&gt;0,IF(INDIRECT(ADDRESS($J163,43))&lt;&gt;1,INDIRECT(ADDRESS($J163,50)),0),0), IF($K163&gt;0,IF(INDIRECT(ADDRESS($K163,43))&lt;&gt;1,INDIRECT(ADDRESS($K163,50)),0),0), IF($L163&gt;0,IF(INDIRECT(ADDRESS($L163,43))&lt;&gt;1,INDIRECT(ADDRESS($L163,50)),0),0), IF($M163&gt;0,IF(INDIRECT(ADDRESS($M163,43))&lt;&gt;1,INDIRECT(ADDRESS($M163,50)),0),0)), SUM(IF($C163&gt;0,IF(INDIRECT(ADDRESS($C163,43))&lt;&gt;1,INDIRECT(ADDRESS($C163,49)),0),0), IF($D163&gt;0,IF(INDIRECT(ADDRESS($D163,43))&lt;&gt;1,INDIRECT(ADDRESS($D163,49)),0),0), IF($E163&gt;0,IF(INDIRECT(ADDRESS($E163,43))&lt;&gt;1,INDIRECT(ADDRESS($E163,49)),0),0), IF($F163&gt;0,IF(INDIRECT(ADDRESS($F163,43))&lt;&gt;1,INDIRECT(ADDRESS($F163,49)),0),0), IF($G163&gt;0,IF(INDIRECT(ADDRESS($G163,43))&lt;&gt;1,INDIRECT(ADDRESS($G163,49)),0),0), IF($G163&gt;0,IF(INDIRECT(ADDRESS($G163,43))&lt;&gt;1,INDIRECT(ADDRESS($G163,49)),0),0), IF($H163&gt;0,IF(INDIRECT(ADDRESS($H163,43))&lt;&gt;1,INDIRECT(ADDRESS($H163,49)),0),0), IF($I163&gt;0,IF(INDIRECT(ADDRESS($I163,43))&lt;&gt;1,INDIRECT(ADDRESS($I163,49)),0),0), IF($J163&gt;0,IF(INDIRECT(ADDRESS($J163,43))&lt;&gt;1,INDIRECT(ADDRESS($J163,49)),0),0), IF($K163&gt;0,IF(INDIRECT(ADDRESS($K163,43))&lt;&gt;1,INDIRECT(ADDRESS($K163,49)),0),0), IF($L163&gt;0,IF(INDIRECT(ADDRESS($L163,43))&lt;&gt;1,INDIRECT(ADDRESS($L163,49)),0),0), IF($M163&gt;0,IF(INDIRECT(ADDRESS($M163,43))&lt;&gt;1,INDIRECT(ADDRESS($M163,49)),0),0))))</f>
        <v>0.22222222222222221</v>
      </c>
      <c r="CL163" s="57" cm="1">
        <f t="array" aca="1" ref="CL163" ca="1">SUM(IF($C163&gt;0,IF(INDIRECT(ADDRESS($C163,44))=1,INDIRECT(ADDRESS($C163,90)),0),0), IF($D163&gt;0,IF(INDIRECT(ADDRESS($D163,44))=1,INDIRECT(ADDRESS($D163,90)),0),0), IF($E163&gt;0,IF(INDIRECT(ADDRESS($E163,44))=1,INDIRECT(ADDRESS($E163,90)),0),0), IF($F163&gt;0,IF(INDIRECT(ADDRESS($F163,44))=1,INDIRECT(ADDRESS($F163,90)),0),0), IF($G163&gt;0,IF(INDIRECT(ADDRESS($G163,44))=1,INDIRECT(ADDRESS($G163,90)),0),0), IF($H163&gt;0,IF(INDIRECT(ADDRESS($H163,44))=1,INDIRECT(ADDRESS($H163,90)),0),0), IF($I163&gt;0,IF(INDIRECT(ADDRESS($I163,44))=1,INDIRECT(ADDRESS($I163,90)),0),0), IF($J163&gt;0,IF(INDIRECT(ADDRESS($J163,44))=1,INDIRECT(ADDRESS($J163,90)),0),0), IF($K163&gt;0,IF(INDIRECT(ADDRESS($K163,44))=1,INDIRECT(ADDRESS($K163,90)),0),0), IF($L163&gt;0,IF(INDIRECT(ADDRESS($L163,44))=1,INDIRECT(ADDRESS($L163,90)),0),0), IF($M163&gt;0,IF(INDIRECT(ADDRESS($M163,44))=1,INDIRECT(ADDRESS($M163,90)),0),0))</f>
        <v>0</v>
      </c>
      <c r="CM163" s="56">
        <f ca="1">((BU163/$BU$34)^$BU$296)</f>
        <v>0.31556221676510343</v>
      </c>
      <c r="CN163" s="1"/>
    </row>
    <row r="164" spans="1:92" x14ac:dyDescent="0.25">
      <c r="A164" s="15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4"/>
      <c r="T164" s="13"/>
      <c r="U164" s="13"/>
      <c r="V164" s="13"/>
      <c r="W164" s="13"/>
      <c r="Z164" s="14"/>
      <c r="AA164" s="15"/>
      <c r="AB164" s="15"/>
      <c r="AC164" s="13"/>
      <c r="AD164" s="13"/>
      <c r="AF164" s="13"/>
      <c r="AG164" s="13"/>
      <c r="AH164" s="13"/>
      <c r="AI164" s="14"/>
      <c r="AJ164" s="13"/>
      <c r="AK164" s="13"/>
      <c r="AL164" s="13"/>
      <c r="AM164" s="13"/>
      <c r="AN164" s="1"/>
      <c r="AO164" s="1"/>
      <c r="AP164" s="14"/>
      <c r="AQ164" s="14"/>
      <c r="AR164" s="14"/>
      <c r="AS164" s="14"/>
      <c r="AT164" s="15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79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62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79"/>
      <c r="CJ164" s="79"/>
      <c r="CK164" s="79"/>
      <c r="CL164" s="13"/>
      <c r="CM164" s="4"/>
      <c r="CN164" s="1"/>
    </row>
    <row r="165" spans="1:92" ht="13" x14ac:dyDescent="0.25">
      <c r="A165" s="17" t="s">
        <v>236</v>
      </c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"/>
      <c r="O165" s="13"/>
      <c r="P165" s="13"/>
      <c r="Q165" s="13"/>
      <c r="R165" s="13"/>
      <c r="S165" s="14"/>
      <c r="T165" s="13"/>
      <c r="U165" s="13"/>
      <c r="V165" s="13"/>
      <c r="W165" s="13"/>
      <c r="Z165" s="14"/>
      <c r="AA165" s="15"/>
      <c r="AF165" s="15"/>
      <c r="AG165" s="15"/>
      <c r="AU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S165" s="3"/>
      <c r="BT165"/>
      <c r="BU165"/>
    </row>
    <row r="166" spans="1:92" x14ac:dyDescent="0.25">
      <c r="A166" s="65" t="s">
        <v>237</v>
      </c>
      <c r="B166" s="74">
        <v>100</v>
      </c>
      <c r="C166" s="74">
        <v>110</v>
      </c>
      <c r="D166" s="74">
        <v>112</v>
      </c>
      <c r="E166" s="74"/>
      <c r="F166" s="74"/>
      <c r="G166" s="74"/>
      <c r="H166" s="74"/>
      <c r="I166" s="74"/>
      <c r="J166" s="74"/>
      <c r="K166" s="74"/>
      <c r="L166" s="74"/>
      <c r="M166" s="74"/>
      <c r="N166" s="67">
        <f t="shared" ref="N166:N172" ca="1" si="120">SUM(INDIRECT(ADDRESS(B166,COLUMN())),IF(C166&gt;0,INDIRECT(ADDRESS(C166,COLUMN())),0),IF(D166&gt;0,INDIRECT(ADDRESS(D166,COLUMN())),0),IF(E166&gt;0,INDIRECT(ADDRESS(E166,COLUMN())),0),IF(F166&gt;0,INDIRECT(ADDRESS(F166,COLUMN())),0),IF(G166&gt;0,INDIRECT(ADDRESS(G166,COLUMN())),0),IF(H166&gt;0,INDIRECT(ADDRESS(H166,COLUMN())),0),IF(I166&gt;0,INDIRECT(ADDRESS(I166,COLUMN())),0),IF(J166&gt;0,INDIRECT(ADDRESS(J166,COLUMN())),0),IF(K166&gt;0,INDIRECT(ADDRESS(K166,COLUMN())),0),IF(L166&gt;0,INDIRECT(ADDRESS(L166,COLUMN())),0),IF(M166&gt;0,INDIRECT(ADDRESS(M166,COLUMN())),0))</f>
        <v>25</v>
      </c>
      <c r="O166" s="67" t="str" cm="1">
        <f t="array" aca="1" ref="O166" ca="1">INDIRECT(ADDRESS($B166,COLUMN()))</f>
        <v>Fighter</v>
      </c>
      <c r="P166" s="67" cm="1">
        <f t="array" aca="1" ref="P166" ca="1">INDIRECT(ADDRESS($B166,COLUMN()))</f>
        <v>3</v>
      </c>
      <c r="Q166" s="67" t="str" cm="1">
        <f t="array" aca="1" ref="Q166" ca="1">INDIRECT(ADDRESS($B166,COLUMN()))</f>
        <v>-</v>
      </c>
      <c r="R166" s="67" t="str" cm="1">
        <f t="array" aca="1" ref="R166" ca="1">INDIRECT(ADDRESS($B166,COLUMN()))</f>
        <v>-</v>
      </c>
      <c r="S166" s="67" cm="1">
        <f t="array" aca="1" ref="S166" ca="1">INDIRECT(ADDRESS($B166,COLUMN()))</f>
        <v>2</v>
      </c>
      <c r="T166" s="67" t="str" cm="1">
        <f t="array" aca="1" ref="T166" ca="1">INDIRECT(ADDRESS($B166,COLUMN()))</f>
        <v>1-6</v>
      </c>
      <c r="U166" s="67" cm="1">
        <f t="array" aca="1" ref="U166" ca="1">INDIRECT(ADDRESS($B166,COLUMN()))</f>
        <v>6</v>
      </c>
      <c r="V166" s="67" cm="1">
        <f t="array" aca="1" ref="V166" ca="1">INDIRECT(ADDRESS($B166,COLUMN()))</f>
        <v>0</v>
      </c>
      <c r="W166" s="67" cm="1">
        <f t="array" aca="1" ref="W166" ca="1">INDIRECT(ADDRESS($B166,COLUMN()))</f>
        <v>3</v>
      </c>
      <c r="X166" s="67" cm="1">
        <f t="array" aca="1" ref="X166" ca="1">INDIRECT(ADDRESS($B166,COLUMN()))</f>
        <v>6</v>
      </c>
      <c r="Y166" s="67" cm="1">
        <f t="array" aca="1" ref="Y166" ca="1">INDIRECT(ADDRESS($B166,COLUMN()))</f>
        <v>2</v>
      </c>
      <c r="Z166" s="67" cm="1">
        <f t="array" aca="1" ref="Z166" ca="1">INDIRECT(ADDRESS($B166,COLUMN()))</f>
        <v>5</v>
      </c>
      <c r="AA166" s="67" cm="1">
        <f t="array" aca="1" ref="AA166" ca="1">INDIRECT(ADDRESS($B166,COLUMN()))</f>
        <v>0</v>
      </c>
      <c r="AB166" s="56">
        <f t="shared" ref="AB166:AB200" ca="1" si="121">((U166/8)^$V$296)*((((X166-(Y166-1)/2)/8)^$X$296)*((S166/3)^$S$296))*(((8-W166)/6)^$W$296)</f>
        <v>0.79387955742428784</v>
      </c>
      <c r="AC166" s="56">
        <f t="shared" ref="AC166:AC200" ca="1" si="122">SUM(((25/N166)^$Z$296)*(AB166/$AB$34))</f>
        <v>1</v>
      </c>
      <c r="AD166" s="56">
        <f t="shared" ref="AD166:AD200" ca="1" si="123">(P166/($CN$34*(1/AC166)))</f>
        <v>2.6086956521739131</v>
      </c>
      <c r="AF166" s="65"/>
      <c r="AG166" s="65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52"/>
      <c r="AU166" s="54" t="s">
        <v>113</v>
      </c>
      <c r="AV166" s="57" cm="1">
        <f t="array" aca="1" ref="AV166" ca="1">SUM(IF($C166&gt;0,IF(AND(INDIRECT(ADDRESS($C166,44))=0,INDIRECT(ADDRESS($C166,38))="UL",ISERROR(SEARCH("Rear",INDIRECT(ADDRESS($C166,33)))),ISERROR(SEARCH("Side",INDIRECT(ADDRESS($C166,33))))),INDIRECT(ADDRESS($C166,COLUMN())),0),0),IF($D166&gt;0,IF(AND(INDIRECT(ADDRESS($D166,44))=0,INDIRECT(ADDRESS($D166,38))="UL",ISERROR(SEARCH("Rear",INDIRECT(ADDRESS($D166,33)))),ISERROR(SEARCH("Side",INDIRECT(ADDRESS($D166,33))))),INDIRECT(ADDRESS($D166,COLUMN())),0),0),IF($E166&gt;0,IF(AND(INDIRECT(ADDRESS($E166,44))=0,INDIRECT(ADDRESS($E166,38))="UL",ISERROR(SEARCH("Rear",INDIRECT(ADDRESS($E166,33)))),ISERROR(SEARCH("Side",INDIRECT(ADDRESS($E166,33))))),INDIRECT(ADDRESS($E166,COLUMN())),0),0),IF($F166&gt;0,IF(AND(INDIRECT(ADDRESS($F166,44))=0,INDIRECT(ADDRESS($F166,38))="UL",ISERROR(SEARCH("Rear",INDIRECT(ADDRESS($F166,33)))),ISERROR(SEARCH("Side",INDIRECT(ADDRESS($F166,33))))),INDIRECT(ADDRESS($F166,COLUMN())),0),0),IF($G166&gt;0,IF(AND(INDIRECT(ADDRESS($G166,44))=0,INDIRECT(ADDRESS($G166,38))="UL",ISERROR(SEARCH("Rear",INDIRECT(ADDRESS($G166,33)))),ISERROR(SEARCH("Side",INDIRECT(ADDRESS($G166,33))))),INDIRECT(ADDRESS($G166,COLUMN())),0),0),IF($H166&gt;0,IF(AND(INDIRECT(ADDRESS($H166,44))=0,INDIRECT(ADDRESS($H166,38))="UL",ISERROR(SEARCH("Rear",INDIRECT(ADDRESS($H166,33)))),ISERROR(SEARCH("Side",INDIRECT(ADDRESS($H166,33))))),INDIRECT(ADDRESS($H166,COLUMN())),0),0),IF($I166&gt;0,IF(AND(INDIRECT(ADDRESS($I166,44))=0,INDIRECT(ADDRESS($I166,38))="UL",ISERROR(SEARCH("Rear",INDIRECT(ADDRESS($I166,33)))),ISERROR(SEARCH("Side",INDIRECT(ADDRESS($I166,33))))),INDIRECT(ADDRESS($I166,COLUMN())),0),0),IF($J166&gt;0,IF(AND(INDIRECT(ADDRESS($J166,44))=0,INDIRECT(ADDRESS($J166,38))="UL",ISERROR(SEARCH("Rear",INDIRECT(ADDRESS($J166,33)))),ISERROR(SEARCH("Side",INDIRECT(ADDRESS($J166,33))))),INDIRECT(ADDRESS($J166,COLUMN())),0),0),IF($K166&gt;0,IF(AND(INDIRECT(ADDRESS($K166,44))=0,INDIRECT(ADDRESS($K166,38))="UL",ISERROR(SEARCH("Rear",INDIRECT(ADDRESS($K166,33)))),ISERROR(SEARCH("Side",INDIRECT(ADDRESS($K166,33))))),INDIRECT(ADDRESS($K166,COLUMN())),0),0),IF($L166&gt;0,IF(AND(INDIRECT(ADDRESS($L166,44))=0,INDIRECT(ADDRESS($L166,38))="UL",ISERROR(SEARCH("Rear",INDIRECT(ADDRESS($L166,33)))),ISERROR(SEARCH("Side",INDIRECT(ADDRESS($L166,33))))),INDIRECT(ADDRESS($L166,COLUMN())),0),0),IF($M166&gt;0,IF(AND(INDIRECT(ADDRESS($M166,44))=0,INDIRECT(ADDRESS($M166,38))="UL",ISERROR(SEARCH("Rear",INDIRECT(ADDRESS($M166,33)))),ISERROR(SEARCH("Side",INDIRECT(ADDRESS($M166,33))))),INDIRECT(ADDRESS($M166,COLUMN())),0),0))</f>
        <v>0.33333333333333331</v>
      </c>
      <c r="AW166" s="57" cm="1">
        <f t="array" aca="1" ref="AW166" ca="1">SUM(IF($C166&gt;0,IF(AND(INDIRECT(ADDRESS($C166,44))=0,INDIRECT(ADDRESS($C166,38))="UL",ISERROR(SEARCH("Rear",INDIRECT(ADDRESS($C166,33)))),ISERROR(SEARCH("Side",INDIRECT(ADDRESS($C166,33))))),INDIRECT(ADDRESS($C166,COLUMN())),0),0),IF($D166&gt;0,IF(AND(INDIRECT(ADDRESS($D166,44))=0,INDIRECT(ADDRESS($D166,38))="UL",ISERROR(SEARCH("Rear",INDIRECT(ADDRESS($D166,33)))),ISERROR(SEARCH("Side",INDIRECT(ADDRESS($D166,33))))),INDIRECT(ADDRESS($D166,COLUMN())),0),0),IF($E166&gt;0,IF(AND(INDIRECT(ADDRESS($E166,44))=0,INDIRECT(ADDRESS($E166,38))="UL",ISERROR(SEARCH("Rear",INDIRECT(ADDRESS($E166,33)))),ISERROR(SEARCH("Side",INDIRECT(ADDRESS($E166,33))))),INDIRECT(ADDRESS($E166,COLUMN())),0),0),IF($F166&gt;0,IF(AND(INDIRECT(ADDRESS($F166,44))=0,INDIRECT(ADDRESS($F166,38))="UL",ISERROR(SEARCH("Rear",INDIRECT(ADDRESS($F166,33)))),ISERROR(SEARCH("Side",INDIRECT(ADDRESS($F166,33))))),INDIRECT(ADDRESS($F166,COLUMN())),0),0),IF($G166&gt;0,IF(AND(INDIRECT(ADDRESS($G166,44))=0,INDIRECT(ADDRESS($G166,38))="UL",ISERROR(SEARCH("Rear",INDIRECT(ADDRESS($G166,33)))),ISERROR(SEARCH("Side",INDIRECT(ADDRESS($G166,33))))),INDIRECT(ADDRESS($G166,COLUMN())),0),0),IF($H166&gt;0,IF(AND(INDIRECT(ADDRESS($H166,44))=0,INDIRECT(ADDRESS($H166,38))="UL",ISERROR(SEARCH("Rear",INDIRECT(ADDRESS($H166,33)))),ISERROR(SEARCH("Side",INDIRECT(ADDRESS($H166,33))))),INDIRECT(ADDRESS($H166,COLUMN())),0),0),IF($I166&gt;0,IF(AND(INDIRECT(ADDRESS($I166,44))=0,INDIRECT(ADDRESS($I166,38))="UL",ISERROR(SEARCH("Rear",INDIRECT(ADDRESS($I166,33)))),ISERROR(SEARCH("Side",INDIRECT(ADDRESS($I166,33))))),INDIRECT(ADDRESS($I166,COLUMN())),0),0),IF($J166&gt;0,IF(AND(INDIRECT(ADDRESS($J166,44))=0,INDIRECT(ADDRESS($J166,38))="UL",ISERROR(SEARCH("Rear",INDIRECT(ADDRESS($J166,33)))),ISERROR(SEARCH("Side",INDIRECT(ADDRESS($J166,33))))),INDIRECT(ADDRESS($J166,COLUMN())),0),0),IF($K166&gt;0,IF(AND(INDIRECT(ADDRESS($K166,44))=0,INDIRECT(ADDRESS($K166,38))="UL",ISERROR(SEARCH("Rear",INDIRECT(ADDRESS($K166,33)))),ISERROR(SEARCH("Side",INDIRECT(ADDRESS($K166,33))))),INDIRECT(ADDRESS($K166,COLUMN())),0),0),IF($L166&gt;0,IF(AND(INDIRECT(ADDRESS($L166,44))=0,INDIRECT(ADDRESS($L166,38))="UL",ISERROR(SEARCH("Rear",INDIRECT(ADDRESS($L166,33)))),ISERROR(SEARCH("Side",INDIRECT(ADDRESS($L166,33))))),INDIRECT(ADDRESS($L166,COLUMN())),0),0),IF($M166&gt;0,IF(AND(INDIRECT(ADDRESS($M166,44))=0,INDIRECT(ADDRESS($M166,38))="UL",ISERROR(SEARCH("Rear",INDIRECT(ADDRESS($M166,33)))),ISERROR(SEARCH("Side",INDIRECT(ADDRESS($M166,33))))),INDIRECT(ADDRESS($M166,COLUMN())),0),0))</f>
        <v>1.6666666666666665</v>
      </c>
      <c r="AX166" s="57" cm="1">
        <f t="array" aca="1" ref="AX166" ca="1">SUM(IF($C166&gt;0,IF(AND(INDIRECT(ADDRESS($C166,44))=0,INDIRECT(ADDRESS($C166,38))="UL",ISERROR(SEARCH("Rear",INDIRECT(ADDRESS($C166,33)))),ISERROR(SEARCH("Side",INDIRECT(ADDRESS($C166,33))))),INDIRECT(ADDRESS($C166,COLUMN())),0),0),IF($D166&gt;0,IF(AND(INDIRECT(ADDRESS($D166,44))=0,INDIRECT(ADDRESS($D166,38))="UL",ISERROR(SEARCH("Rear",INDIRECT(ADDRESS($D166,33)))),ISERROR(SEARCH("Side",INDIRECT(ADDRESS($D166,33))))),INDIRECT(ADDRESS($D166,COLUMN())),0),0),IF($E166&gt;0,IF(AND(INDIRECT(ADDRESS($E166,44))=0,INDIRECT(ADDRESS($E166,38))="UL",ISERROR(SEARCH("Rear",INDIRECT(ADDRESS($E166,33)))),ISERROR(SEARCH("Side",INDIRECT(ADDRESS($E166,33))))),INDIRECT(ADDRESS($E166,COLUMN())),0),0),IF($F166&gt;0,IF(AND(INDIRECT(ADDRESS($F166,44))=0,INDIRECT(ADDRESS($F166,38))="UL",ISERROR(SEARCH("Rear",INDIRECT(ADDRESS($F166,33)))),ISERROR(SEARCH("Side",INDIRECT(ADDRESS($F166,33))))),INDIRECT(ADDRESS($F166,COLUMN())),0),0),IF($G166&gt;0,IF(AND(INDIRECT(ADDRESS($G166,44))=0,INDIRECT(ADDRESS($G166,38))="UL",ISERROR(SEARCH("Rear",INDIRECT(ADDRESS($G166,33)))),ISERROR(SEARCH("Side",INDIRECT(ADDRESS($G166,33))))),INDIRECT(ADDRESS($G166,COLUMN())),0),0),IF($H166&gt;0,IF(AND(INDIRECT(ADDRESS($H166,44))=0,INDIRECT(ADDRESS($H166,38))="UL",ISERROR(SEARCH("Rear",INDIRECT(ADDRESS($H166,33)))),ISERROR(SEARCH("Side",INDIRECT(ADDRESS($H166,33))))),INDIRECT(ADDRESS($H166,COLUMN())),0),0),IF($I166&gt;0,IF(AND(INDIRECT(ADDRESS($I166,44))=0,INDIRECT(ADDRESS($I166,38))="UL",ISERROR(SEARCH("Rear",INDIRECT(ADDRESS($I166,33)))),ISERROR(SEARCH("Side",INDIRECT(ADDRESS($I166,33))))),INDIRECT(ADDRESS($I166,COLUMN())),0),0),IF($J166&gt;0,IF(AND(INDIRECT(ADDRESS($J166,44))=0,INDIRECT(ADDRESS($J166,38))="UL",ISERROR(SEARCH("Rear",INDIRECT(ADDRESS($J166,33)))),ISERROR(SEARCH("Side",INDIRECT(ADDRESS($J166,33))))),INDIRECT(ADDRESS($J166,COLUMN())),0),0),IF($K166&gt;0,IF(AND(INDIRECT(ADDRESS($K166,44))=0,INDIRECT(ADDRESS($K166,38))="UL",ISERROR(SEARCH("Rear",INDIRECT(ADDRESS($K166,33)))),ISERROR(SEARCH("Side",INDIRECT(ADDRESS($K166,33))))),INDIRECT(ADDRESS($K166,COLUMN())),0),0),IF($L166&gt;0,IF(AND(INDIRECT(ADDRESS($L166,44))=0,INDIRECT(ADDRESS($L166,38))="UL",ISERROR(SEARCH("Rear",INDIRECT(ADDRESS($L166,33)))),ISERROR(SEARCH("Side",INDIRECT(ADDRESS($L166,33))))),INDIRECT(ADDRESS($L166,COLUMN())),0),0),IF($M166&gt;0,IF(AND(INDIRECT(ADDRESS($M166,44))=0,INDIRECT(ADDRESS($M166,38))="UL",ISERROR(SEARCH("Rear",INDIRECT(ADDRESS($M166,33)))),ISERROR(SEARCH("Side",INDIRECT(ADDRESS($M166,33))))),INDIRECT(ADDRESS($M166,COLUMN())),0),0))</f>
        <v>0.33333333333333331</v>
      </c>
      <c r="AY166" s="58">
        <f t="shared" ref="AY166:AY200" ca="1" si="124">IF(AU166="S",AV166,IF(AU166="MS",AW166,IF(AU166="ML",AW166,AX166)))</f>
        <v>1.6666666666666665</v>
      </c>
      <c r="AZ166" s="58">
        <f t="shared" ref="AZ166:AZ200" ca="1" si="125">SUM(AV166:AX166)/3</f>
        <v>0.77777777777777768</v>
      </c>
      <c r="BA166" s="58" cm="1">
        <f t="array" aca="1" ref="BA166" ca="1">SUM(IF($C166&gt;0,IF(AND(INDIRECT(ADDRESS($C166,44))=0,INDIRECT(ADDRESS($C166,38))="UL"),INDIRECT(ADDRESS($C166,COLUMN())),0),0),IF($D166&gt;0,IF(AND(INDIRECT(ADDRESS($D166,44))=0,INDIRECT(ADDRESS($D166,38))="UL"),INDIRECT(ADDRESS($D166,COLUMN())),0),0),IF($E166&gt;0,IF(AND(INDIRECT(ADDRESS($E166,44))=0,INDIRECT(ADDRESS($E166,38))="UL"),INDIRECT(ADDRESS($E166,COLUMN())),0),0),IF($F166&gt;0,IF(AND(INDIRECT(ADDRESS($F166,44))=0,INDIRECT(ADDRESS($F166,38))="UL"),INDIRECT(ADDRESS($F166,COLUMN())),0),0),IF($G166&gt;0,IF(AND(INDIRECT(ADDRESS($G166,44))=0,INDIRECT(ADDRESS($G166,38))="UL"),INDIRECT(ADDRESS($G166,COLUMN())),0),0),IF($H166&gt;0,IF(AND(INDIRECT(ADDRESS($H166,44))=0,INDIRECT(ADDRESS($H166,38))="UL"),INDIRECT(ADDRESS($H166,COLUMN())),0),0),IF($I166&gt;0,IF(AND(INDIRECT(ADDRESS($I166,44))=0,INDIRECT(ADDRESS($I166,38))="UL"),INDIRECT(ADDRESS($I166,COLUMN())),0),0),IF($J166&gt;0,IF(AND(INDIRECT(ADDRESS($J166,44))=0,INDIRECT(ADDRESS($J166,38))="UL"),INDIRECT(ADDRESS($J166,COLUMN())),0),0),IF($K166&gt;0,IF(AND(INDIRECT(ADDRESS($K166,44))=0,INDIRECT(ADDRESS($K166,38))="UL"),INDIRECT(ADDRESS($K166,COLUMN())),0),0),IF($L166&gt;0,IF(AND(INDIRECT(ADDRESS($L166,44))=0,INDIRECT(ADDRESS($L166,38))="UL"),INDIRECT(ADDRESS($L166,COLUMN())),0),0),IF($M166&gt;0,IF(AND(INDIRECT(ADDRESS($M166,44))=0,INDIRECT(ADDRESS($M166,38))="UL"),INDIRECT(ADDRESS($M166,COLUMN())),0),0))</f>
        <v>0.48888888888888882</v>
      </c>
      <c r="BB166" s="58" cm="1">
        <f t="array" aca="1" ref="BB166" ca="1">SUM(IF($C166&gt;0,IF(AND(INDIRECT(ADDRESS($C166,44))=0,INDIRECT(ADDRESS($C166,38))="UL"),INDIRECT(ADDRESS($C166,COLUMN())),0),0),IF($D166&gt;0,IF(AND(INDIRECT(ADDRESS($D166,44))=0,INDIRECT(ADDRESS($D166,38))="UL"),INDIRECT(ADDRESS($D166,COLUMN())),0),0),IF($E166&gt;0,IF(AND(INDIRECT(ADDRESS($E166,44))=0,INDIRECT(ADDRESS($E166,38))="UL"),INDIRECT(ADDRESS($E166,COLUMN())),0),0),IF($F166&gt;0,IF(AND(INDIRECT(ADDRESS($F166,44))=0,INDIRECT(ADDRESS($F166,38))="UL"),INDIRECT(ADDRESS($F166,COLUMN())),0),0),IF($G166&gt;0,IF(AND(INDIRECT(ADDRESS($G166,44))=0,INDIRECT(ADDRESS($G166,38))="UL"),INDIRECT(ADDRESS($G166,COLUMN())),0),0),IF($H166&gt;0,IF(AND(INDIRECT(ADDRESS($H166,44))=0,INDIRECT(ADDRESS($H166,38))="UL"),INDIRECT(ADDRESS($H166,COLUMN())),0),0),IF($I166&gt;0,IF(AND(INDIRECT(ADDRESS($I166,44))=0,INDIRECT(ADDRESS($I166,38))="UL"),INDIRECT(ADDRESS($I166,COLUMN())),0),0),IF($J166&gt;0,IF(AND(INDIRECT(ADDRESS($J166,44))=0,INDIRECT(ADDRESS($J166,38))="UL"),INDIRECT(ADDRESS($J166,COLUMN())),0),0),IF($K166&gt;0,IF(AND(INDIRECT(ADDRESS($K166,44))=0,INDIRECT(ADDRESS($K166,38))="UL"),INDIRECT(ADDRESS($K166,COLUMN())),0),0),IF($L166&gt;0,IF(AND(INDIRECT(ADDRESS($L166,44))=0,INDIRECT(ADDRESS($L166,38))="UL"),INDIRECT(ADDRESS($L166,COLUMN())),0),0),IF($M166&gt;0,IF(AND(INDIRECT(ADDRESS($M166,44))=0,INDIRECT(ADDRESS($M166,38))="UL"),INDIRECT(ADDRESS($M166,COLUMN())),0),0))</f>
        <v>0.1333333333333333</v>
      </c>
      <c r="BC166" s="58" cm="1">
        <f t="array" aca="1" ref="BC166" ca="1">SUM(IF($C166&gt;0,IF(AND(INDIRECT(ADDRESS($C166,44))=0,INDIRECT(ADDRESS($C166,38))="UL"),INDIRECT(ADDRESS($C166,COLUMN())),0),0),IF($D166&gt;0,IF(AND(INDIRECT(ADDRESS($D166,44))=0,INDIRECT(ADDRESS($D166,38))="UL"),INDIRECT(ADDRESS($D166,COLUMN())),0),0),IF($E166&gt;0,IF(AND(INDIRECT(ADDRESS($E166,44))=0,INDIRECT(ADDRESS($E166,38))="UL"),INDIRECT(ADDRESS($E166,COLUMN())),0),0),IF($F166&gt;0,IF(AND(INDIRECT(ADDRESS($F166,44))=0,INDIRECT(ADDRESS($F166,38))="UL"),INDIRECT(ADDRESS($F166,COLUMN())),0),0),IF($G166&gt;0,IF(AND(INDIRECT(ADDRESS($G166,44))=0,INDIRECT(ADDRESS($G166,38))="UL"),INDIRECT(ADDRESS($G166,COLUMN())),0),0),IF($H166&gt;0,IF(AND(INDIRECT(ADDRESS($H166,44))=0,INDIRECT(ADDRESS($H166,38))="UL"),INDIRECT(ADDRESS($H166,COLUMN())),0),0),IF($I166&gt;0,IF(AND(INDIRECT(ADDRESS($I166,44))=0,INDIRECT(ADDRESS($I166,38))="UL"),INDIRECT(ADDRESS($I166,COLUMN())),0),0),IF($J166&gt;0,IF(AND(INDIRECT(ADDRESS($J166,44))=0,INDIRECT(ADDRESS($J166,38))="UL"),INDIRECT(ADDRESS($J166,COLUMN())),0),0),IF($K166&gt;0,IF(AND(INDIRECT(ADDRESS($K166,44))=0,INDIRECT(ADDRESS($K166,38))="UL"),INDIRECT(ADDRESS($K166,COLUMN())),0),0),IF($L166&gt;0,IF(AND(INDIRECT(ADDRESS($L166,44))=0,INDIRECT(ADDRESS($L166,38))="UL"),INDIRECT(ADDRESS($L166,COLUMN())),0),0),IF($M166&gt;0,IF(AND(INDIRECT(ADDRESS($M166,44))=0,INDIRECT(ADDRESS($M166,38))="UL"),INDIRECT(ADDRESS($M166,COLUMN())),0),0))</f>
        <v>0.1333333333333333</v>
      </c>
      <c r="BD166" s="58" cm="1">
        <f t="array" aca="1" ref="BD166" ca="1">SUM(IF($C166&gt;0,IF(AND(INDIRECT(ADDRESS($C166,44))=0,INDIRECT(ADDRESS($C166,38))="UL"),INDIRECT(ADDRESS($C166,COLUMN())),0),0),IF($D166&gt;0,IF(AND(INDIRECT(ADDRESS($D166,44))=0,INDIRECT(ADDRESS($D166,38))="UL"),INDIRECT(ADDRESS($D166,COLUMN())),0),0),IF($E166&gt;0,IF(AND(INDIRECT(ADDRESS($E166,44))=0,INDIRECT(ADDRESS($E166,38))="UL"),INDIRECT(ADDRESS($E166,COLUMN())),0),0),IF($F166&gt;0,IF(AND(INDIRECT(ADDRESS($F166,44))=0,INDIRECT(ADDRESS($F166,38))="UL"),INDIRECT(ADDRESS($F166,COLUMN())),0),0),IF($G166&gt;0,IF(AND(INDIRECT(ADDRESS($G166,44))=0,INDIRECT(ADDRESS($G166,38))="UL"),INDIRECT(ADDRESS($G166,COLUMN())),0),0),IF($H166&gt;0,IF(AND(INDIRECT(ADDRESS($H166,44))=0,INDIRECT(ADDRESS($H166,38))="UL"),INDIRECT(ADDRESS($H166,COLUMN())),0),0),IF($I166&gt;0,IF(AND(INDIRECT(ADDRESS($I166,44))=0,INDIRECT(ADDRESS($I166,38))="UL"),INDIRECT(ADDRESS($I166,COLUMN())),0),0),IF($J166&gt;0,IF(AND(INDIRECT(ADDRESS($J166,44))=0,INDIRECT(ADDRESS($J166,38))="UL"),INDIRECT(ADDRESS($J166,COLUMN())),0),0),IF($K166&gt;0,IF(AND(INDIRECT(ADDRESS($K166,44))=0,INDIRECT(ADDRESS($K166,38))="UL"),INDIRECT(ADDRESS($K166,COLUMN())),0),0),IF($L166&gt;0,IF(AND(INDIRECT(ADDRESS($L166,44))=0,INDIRECT(ADDRESS($L166,38))="UL"),INDIRECT(ADDRESS($L166,COLUMN())),0),0),IF($M166&gt;0,IF(AND(INDIRECT(ADDRESS($M166,44))=0,INDIRECT(ADDRESS($M166,38))="UL"),INDIRECT(ADDRESS($M166,COLUMN())),0),0))</f>
        <v>0.48888888888888887</v>
      </c>
      <c r="BE166" s="57">
        <f t="shared" ref="BE166:BE200" ca="1" si="126">IF(AU166="S",BA166,IF(AU166="MS",BB166,IF(AU166="ML",BC166,BD166)))</f>
        <v>0.1333333333333333</v>
      </c>
      <c r="BF166" s="57" cm="1">
        <f t="array" aca="1" ref="BF166" ca="1">SUM(IF($C166&gt;0,IF(INDIRECT(ADDRESS($C166,45))=1,INDIRECT(ADDRESS($C166,52))*INDIRECT(ADDRESS($C166,42))/5,0),0), IF($D166&gt;0,IF(INDIRECT(ADDRESS($D166,45))=1,INDIRECT(ADDRESS($D166,52))*INDIRECT(ADDRESS($D166,42))/5,0),0), IF($E166&gt;0,IF(INDIRECT(ADDRESS($E166,45))=1,INDIRECT(ADDRESS($E166,52))*INDIRECT(ADDRESS($E166,42))/5,0),0), IF($F166&gt;0,IF(INDIRECT(ADDRESS($F166,45))=1,INDIRECT(ADDRESS($F166,52))*INDIRECT(ADDRESS($F166,42))/5,0),0), IF($G166&gt;0,IF(INDIRECT(ADDRESS($G166,45))=1,INDIRECT(ADDRESS($G166,52))*INDIRECT(ADDRESS($G166,42))/5,0),0), IF($H166&gt;0,IF(INDIRECT(ADDRESS($H166,45))=1,INDIRECT(ADDRESS($H166,52))*INDIRECT(ADDRESS($H166,42))/5,0),0)
)*$BF$296/100</f>
        <v>0</v>
      </c>
      <c r="BG166" s="19"/>
      <c r="BH166" s="57" cm="1">
        <f t="array" aca="1" ref="BH166" ca="1">SUM(IF($C166&gt;0,IF(AND(INDIRECT(ADDRESS($C166,44))=0,INDIRECT(ADDRESS($C166,38))&lt;&gt;"UL"),INDIRECT(ADDRESS($C166,COLUMN()-12)),0),0), IF($D166&gt;0,IF(AND(INDIRECT(ADDRESS($D166,44))=0,INDIRECT(ADDRESS($D166,38))&lt;&gt;"UL"),INDIRECT(ADDRESS($D166,COLUMN()-12)),0),0), IF($E166&gt;0,IF(AND(INDIRECT(ADDRESS($E166,44))=0,INDIRECT(ADDRESS($E166,38))&lt;&gt;"UL"),INDIRECT(ADDRESS($E166,COLUMN()-12)),0),0), IF($F166&gt;0,IF(AND(INDIRECT(ADDRESS($F166,44))=0,INDIRECT(ADDRESS($F166,38))&lt;&gt;"UL"),INDIRECT(ADDRESS($F166,COLUMN()-12)),0),0), IF($G166&gt;0,IF(AND(INDIRECT(ADDRESS($G166,44))=0,INDIRECT(ADDRESS($G166,38))&lt;&gt;"UL"),INDIRECT(ADDRESS($G166,COLUMN()-12)),0),0), IF($H166&gt;0,IF(AND(INDIRECT(ADDRESS($H166,44))=0,INDIRECT(ADDRESS($H166,38))&lt;&gt;"UL"),INDIRECT(ADDRESS($H166,COLUMN()-12)),0),0), IF($I166&gt;0,IF(AND(INDIRECT(ADDRESS($I166,44))=0,INDIRECT(ADDRESS($I166,38))&lt;&gt;"UL"),INDIRECT(ADDRESS($I166,COLUMN()-12)),0),0), IF($J166&gt;0,IF(AND(INDIRECT(ADDRESS($J166,44))=0,INDIRECT(ADDRESS($J166,38))&lt;&gt;"UL"),INDIRECT(ADDRESS($J166,COLUMN()-12)),0),0), IF($K166&gt;0,IF(AND(INDIRECT(ADDRESS($K166,44))=0,INDIRECT(ADDRESS($K166,38))&lt;&gt;"UL"),INDIRECT(ADDRESS($K166,COLUMN()-12)),0),0), IF($L166&gt;0,IF(AND(INDIRECT(ADDRESS($L166,44))=0,INDIRECT(ADDRESS($L166,38))&lt;&gt;"UL"),INDIRECT(ADDRESS($L166,COLUMN()-12)),0),0), IF($M166&gt;0,IF(AND(INDIRECT(ADDRESS($M166,44))=0,INDIRECT(ADDRESS($M166,38))&lt;&gt;"UL"),INDIRECT(ADDRESS($M166,COLUMN()-12)),0),0))</f>
        <v>0</v>
      </c>
      <c r="BI166" s="57" cm="1">
        <f t="array" aca="1" ref="BI166" ca="1">SUM(IF($C166&gt;0,IF(AND(INDIRECT(ADDRESS($C166,44))=0,INDIRECT(ADDRESS($C166,38))&lt;&gt;"UL"),INDIRECT(ADDRESS($C166,COLUMN()-12)),0),0), IF($D166&gt;0,IF(AND(INDIRECT(ADDRESS($D166,44))=0,INDIRECT(ADDRESS($D166,38))&lt;&gt;"UL"),INDIRECT(ADDRESS($D166,COLUMN()-12)),0),0), IF($E166&gt;0,IF(AND(INDIRECT(ADDRESS($E166,44))=0,INDIRECT(ADDRESS($E166,38))&lt;&gt;"UL"),INDIRECT(ADDRESS($E166,COLUMN()-12)),0),0), IF($F166&gt;0,IF(AND(INDIRECT(ADDRESS($F166,44))=0,INDIRECT(ADDRESS($F166,38))&lt;&gt;"UL"),INDIRECT(ADDRESS($F166,COLUMN()-12)),0),0), IF($G166&gt;0,IF(AND(INDIRECT(ADDRESS($G166,44))=0,INDIRECT(ADDRESS($G166,38))&lt;&gt;"UL"),INDIRECT(ADDRESS($G166,COLUMN()-12)),0),0), IF($H166&gt;0,IF(AND(INDIRECT(ADDRESS($H166,44))=0,INDIRECT(ADDRESS($H166,38))&lt;&gt;"UL"),INDIRECT(ADDRESS($H166,COLUMN()-12)),0),0), IF($I166&gt;0,IF(AND(INDIRECT(ADDRESS($I166,44))=0,INDIRECT(ADDRESS($I166,38))&lt;&gt;"UL"),INDIRECT(ADDRESS($I166,COLUMN()-12)),0),0), IF($J166&gt;0,IF(AND(INDIRECT(ADDRESS($J166,44))=0,INDIRECT(ADDRESS($J166,38))&lt;&gt;"UL"),INDIRECT(ADDRESS($J166,COLUMN()-12)),0),0), IF($K166&gt;0,IF(AND(INDIRECT(ADDRESS($K166,44))=0,INDIRECT(ADDRESS($K166,38))&lt;&gt;"UL"),INDIRECT(ADDRESS($K166,COLUMN()-12)),0),0), IF($L166&gt;0,IF(AND(INDIRECT(ADDRESS($L166,44))=0,INDIRECT(ADDRESS($L166,38))&lt;&gt;"UL"),INDIRECT(ADDRESS($L166,COLUMN()-12)),0),0), IF($M166&gt;0,IF(AND(INDIRECT(ADDRESS($M166,44))=0,INDIRECT(ADDRESS($M166,38))&lt;&gt;"UL"),INDIRECT(ADDRESS($M166,COLUMN()-12)),0),0))</f>
        <v>0</v>
      </c>
      <c r="BJ166" s="57" cm="1">
        <f t="array" aca="1" ref="BJ166" ca="1">SUM(IF($C166&gt;0,IF(AND(INDIRECT(ADDRESS($C166,44))=0,INDIRECT(ADDRESS($C166,38))&lt;&gt;"UL"),INDIRECT(ADDRESS($C166,COLUMN()-12)),0),0), IF($D166&gt;0,IF(AND(INDIRECT(ADDRESS($D166,44))=0,INDIRECT(ADDRESS($D166,38))&lt;&gt;"UL"),INDIRECT(ADDRESS($D166,COLUMN()-12)),0),0), IF($E166&gt;0,IF(AND(INDIRECT(ADDRESS($E166,44))=0,INDIRECT(ADDRESS($E166,38))&lt;&gt;"UL"),INDIRECT(ADDRESS($E166,COLUMN()-12)),0),0), IF($F166&gt;0,IF(AND(INDIRECT(ADDRESS($F166,44))=0,INDIRECT(ADDRESS($F166,38))&lt;&gt;"UL"),INDIRECT(ADDRESS($F166,COLUMN()-12)),0),0), IF($G166&gt;0,IF(AND(INDIRECT(ADDRESS($G166,44))=0,INDIRECT(ADDRESS($G166,38))&lt;&gt;"UL"),INDIRECT(ADDRESS($G166,COLUMN()-12)),0),0), IF($H166&gt;0,IF(AND(INDIRECT(ADDRESS($H166,44))=0,INDIRECT(ADDRESS($H166,38))&lt;&gt;"UL"),INDIRECT(ADDRESS($H166,COLUMN()-12)),0),0), IF($I166&gt;0,IF(AND(INDIRECT(ADDRESS($I166,44))=0,INDIRECT(ADDRESS($I166,38))&lt;&gt;"UL"),INDIRECT(ADDRESS($I166,COLUMN()-12)),0),0), IF($J166&gt;0,IF(AND(INDIRECT(ADDRESS($J166,44))=0,INDIRECT(ADDRESS($J166,38))&lt;&gt;"UL"),INDIRECT(ADDRESS($J166,COLUMN()-12)),0),0), IF($K166&gt;0,IF(AND(INDIRECT(ADDRESS($K166,44))=0,INDIRECT(ADDRESS($K166,38))&lt;&gt;"UL"),INDIRECT(ADDRESS($K166,COLUMN()-12)),0),0), IF($L166&gt;0,IF(AND(INDIRECT(ADDRESS($L166,44))=0,INDIRECT(ADDRESS($L166,38))&lt;&gt;"UL"),INDIRECT(ADDRESS($L166,COLUMN()-12)),0),0), IF($M166&gt;0,IF(AND(INDIRECT(ADDRESS($M166,44))=0,INDIRECT(ADDRESS($M166,38))&lt;&gt;"UL"),INDIRECT(ADDRESS($M166,COLUMN()-12)),0),0))</f>
        <v>0</v>
      </c>
      <c r="BK166" s="57">
        <f t="shared" ref="BK166:BK200" ca="1" si="127">IF(AU166="S",BH166,IF(AU166="MS",BI166,IF(AU166="ML",BI166,BJ166)))</f>
        <v>0</v>
      </c>
      <c r="BL166" s="58">
        <f t="shared" ref="BL166:BL200" ca="1" si="128">SUM(BH166:BJ166)/3</f>
        <v>0</v>
      </c>
      <c r="BM166" s="57" cm="1">
        <f t="array" aca="1" ref="BM166" ca="1">SUM(IF($C166&gt;0,IF(AND(INDIRECT(ADDRESS($C166,44))=0,INDIRECT(ADDRESS($C166,38))&lt;&gt;"UL"),INDIRECT(ADDRESS($C166,COLUMN()-12)),0),0), IF($D166&gt;0,IF(AND(INDIRECT(ADDRESS($D166,44))=0,INDIRECT(ADDRESS($D166,38))&lt;&gt;"UL"),INDIRECT(ADDRESS($D166,COLUMN()-12)),0),0), IF($E166&gt;0,IF(AND(INDIRECT(ADDRESS($E166,44))=0,INDIRECT(ADDRESS($E166,38))&lt;&gt;"UL"),INDIRECT(ADDRESS($E166,COLUMN()-12)),0),0), IF($F166&gt;0,IF(AND(INDIRECT(ADDRESS($F166,44))=0,INDIRECT(ADDRESS($F166,38))&lt;&gt;"UL"),INDIRECT(ADDRESS($F166,COLUMN()-12)),0),0), IF($G166&gt;0,IF(AND(INDIRECT(ADDRESS($G166,44))=0,INDIRECT(ADDRESS($G166,38))&lt;&gt;"UL"),INDIRECT(ADDRESS($G166,COLUMN()-12)),0),0), IF($H166&gt;0,IF(AND(INDIRECT(ADDRESS($H166,44))=0,INDIRECT(ADDRESS($H166,38))&lt;&gt;"UL"),INDIRECT(ADDRESS($H166,COLUMN()-12)),0),0), IF($I166&gt;0,IF(AND(INDIRECT(ADDRESS($I166,44))=0,INDIRECT(ADDRESS($I166,38))&lt;&gt;"UL"),INDIRECT(ADDRESS($I166,COLUMN()-12)),0),0), IF($J166&gt;0,IF(AND(INDIRECT(ADDRESS($J166,44))=0,INDIRECT(ADDRESS($J166,38))&lt;&gt;"UL"),INDIRECT(ADDRESS($J166,COLUMN()-12)),0),0), IF($K166&gt;0,IF(AND(INDIRECT(ADDRESS($K166,44))=0,INDIRECT(ADDRESS($K166,38))&lt;&gt;"UL"),INDIRECT(ADDRESS($K166,COLUMN()-11)),0),0), IF($L166&gt;0,IF(AND(INDIRECT(ADDRESS($L166,44))=0,INDIRECT(ADDRESS($L166,38))&lt;&gt;"UL"),INDIRECT(ADDRESS($L166,COLUMN()-11)),0),0), IF($M166&gt;0,IF(AND(INDIRECT(ADDRESS($M166,44))=0,INDIRECT(ADDRESS($M166,38))&lt;&gt;"UL"),INDIRECT(ADDRESS($M166,COLUMN()-11)),0),0))</f>
        <v>0</v>
      </c>
      <c r="BN166" s="57" cm="1">
        <f t="array" aca="1" ref="BN166" ca="1">SUM(IF($C166&gt;0,IF(AND(INDIRECT(ADDRESS($C166,44))=0,INDIRECT(ADDRESS($C166,38))&lt;&gt;"UL"),INDIRECT(ADDRESS($C166,COLUMN()-12)),0),0), IF($D166&gt;0,IF(AND(INDIRECT(ADDRESS($D166,44))=0,INDIRECT(ADDRESS($D166,38))&lt;&gt;"UL"),INDIRECT(ADDRESS($D166,COLUMN()-12)),0),0), IF($E166&gt;0,IF(AND(INDIRECT(ADDRESS($E166,44))=0,INDIRECT(ADDRESS($E166,38))&lt;&gt;"UL"),INDIRECT(ADDRESS($E166,COLUMN()-12)),0),0), IF($F166&gt;0,IF(AND(INDIRECT(ADDRESS($F166,44))=0,INDIRECT(ADDRESS($F166,38))&lt;&gt;"UL"),INDIRECT(ADDRESS($F166,COLUMN()-12)),0),0), IF($G166&gt;0,IF(AND(INDIRECT(ADDRESS($G166,44))=0,INDIRECT(ADDRESS($G166,38))&lt;&gt;"UL"),INDIRECT(ADDRESS($G166,COLUMN()-12)),0),0), IF($H166&gt;0,IF(AND(INDIRECT(ADDRESS($H166,44))=0,INDIRECT(ADDRESS($H166,38))&lt;&gt;"UL"),INDIRECT(ADDRESS($H166,COLUMN()-12)),0),0), IF($I166&gt;0,IF(AND(INDIRECT(ADDRESS($I166,44))=0,INDIRECT(ADDRESS($I166,38))&lt;&gt;"UL"),INDIRECT(ADDRESS($I166,COLUMN()-12)),0),0), IF($J166&gt;0,IF(AND(INDIRECT(ADDRESS($J166,44))=0,INDIRECT(ADDRESS($J166,38))&lt;&gt;"UL"),INDIRECT(ADDRESS($J166,COLUMN()-12)),0),0), IF($K166&gt;0,IF(AND(INDIRECT(ADDRESS($K166,44))=0,INDIRECT(ADDRESS($K166,38))&lt;&gt;"UL"),INDIRECT(ADDRESS($K166,COLUMN()-11)),0),0), IF($L166&gt;0,IF(AND(INDIRECT(ADDRESS($L166,44))=0,INDIRECT(ADDRESS($L166,38))&lt;&gt;"UL"),INDIRECT(ADDRESS($L166,COLUMN()-11)),0),0), IF($M166&gt;0,IF(AND(INDIRECT(ADDRESS($M166,44))=0,INDIRECT(ADDRESS($M166,38))&lt;&gt;"UL"),INDIRECT(ADDRESS($M166,COLUMN()-11)),0),0))</f>
        <v>0</v>
      </c>
      <c r="BO166" s="57" cm="1">
        <f t="array" aca="1" ref="BO166" ca="1">SUM(IF($C166&gt;0,IF(AND(INDIRECT(ADDRESS($C166,44))=0,INDIRECT(ADDRESS($C166,38))&lt;&gt;"UL"),INDIRECT(ADDRESS($C166,COLUMN()-12)),0),0), IF($D166&gt;0,IF(AND(INDIRECT(ADDRESS($D166,44))=0,INDIRECT(ADDRESS($D166,38))&lt;&gt;"UL"),INDIRECT(ADDRESS($D166,COLUMN()-12)),0),0), IF($E166&gt;0,IF(AND(INDIRECT(ADDRESS($E166,44))=0,INDIRECT(ADDRESS($E166,38))&lt;&gt;"UL"),INDIRECT(ADDRESS($E166,COLUMN()-12)),0),0), IF($F166&gt;0,IF(AND(INDIRECT(ADDRESS($F166,44))=0,INDIRECT(ADDRESS($F166,38))&lt;&gt;"UL"),INDIRECT(ADDRESS($F166,COLUMN()-12)),0),0), IF($G166&gt;0,IF(AND(INDIRECT(ADDRESS($G166,44))=0,INDIRECT(ADDRESS($G166,38))&lt;&gt;"UL"),INDIRECT(ADDRESS($G166,COLUMN()-12)),0),0), IF($H166&gt;0,IF(AND(INDIRECT(ADDRESS($H166,44))=0,INDIRECT(ADDRESS($H166,38))&lt;&gt;"UL"),INDIRECT(ADDRESS($H166,COLUMN()-12)),0),0), IF($I166&gt;0,IF(AND(INDIRECT(ADDRESS($I166,44))=0,INDIRECT(ADDRESS($I166,38))&lt;&gt;"UL"),INDIRECT(ADDRESS($I166,COLUMN()-12)),0),0), IF($J166&gt;0,IF(AND(INDIRECT(ADDRESS($J166,44))=0,INDIRECT(ADDRESS($J166,38))&lt;&gt;"UL"),INDIRECT(ADDRESS($J166,COLUMN()-12)),0),0), IF($K166&gt;0,IF(AND(INDIRECT(ADDRESS($K166,44))=0,INDIRECT(ADDRESS($K166,38))&lt;&gt;"UL"),INDIRECT(ADDRESS($K166,COLUMN()-11)),0),0), IF($L166&gt;0,IF(AND(INDIRECT(ADDRESS($L166,44))=0,INDIRECT(ADDRESS($L166,38))&lt;&gt;"UL"),INDIRECT(ADDRESS($L166,COLUMN()-11)),0),0), IF($M166&gt;0,IF(AND(INDIRECT(ADDRESS($M166,44))=0,INDIRECT(ADDRESS($M166,38))&lt;&gt;"UL"),INDIRECT(ADDRESS($M166,COLUMN()-11)),0),0))</f>
        <v>0</v>
      </c>
      <c r="BP166" s="57" cm="1">
        <f t="array" aca="1" ref="BP166" ca="1">SUM(IF($C166&gt;0,IF(AND(INDIRECT(ADDRESS($C166,44))=0,INDIRECT(ADDRESS($C166,38))&lt;&gt;"UL"),INDIRECT(ADDRESS($C166,COLUMN()-12)),0),0), IF($D166&gt;0,IF(AND(INDIRECT(ADDRESS($D166,44))=0,INDIRECT(ADDRESS($D166,38))&lt;&gt;"UL"),INDIRECT(ADDRESS($D166,COLUMN()-12)),0),0), IF($E166&gt;0,IF(AND(INDIRECT(ADDRESS($E166,44))=0,INDIRECT(ADDRESS($E166,38))&lt;&gt;"UL"),INDIRECT(ADDRESS($E166,COLUMN()-12)),0),0), IF($F166&gt;0,IF(AND(INDIRECT(ADDRESS($F166,44))=0,INDIRECT(ADDRESS($F166,38))&lt;&gt;"UL"),INDIRECT(ADDRESS($F166,COLUMN()-12)),0),0), IF($G166&gt;0,IF(AND(INDIRECT(ADDRESS($G166,44))=0,INDIRECT(ADDRESS($G166,38))&lt;&gt;"UL"),INDIRECT(ADDRESS($G166,COLUMN()-12)),0),0), IF($H166&gt;0,IF(AND(INDIRECT(ADDRESS($H166,44))=0,INDIRECT(ADDRESS($H166,38))&lt;&gt;"UL"),INDIRECT(ADDRESS($H166,COLUMN()-12)),0),0), IF($I166&gt;0,IF(AND(INDIRECT(ADDRESS($I166,44))=0,INDIRECT(ADDRESS($I166,38))&lt;&gt;"UL"),INDIRECT(ADDRESS($I166,COLUMN()-12)),0),0), IF($J166&gt;0,IF(AND(INDIRECT(ADDRESS($J166,44))=0,INDIRECT(ADDRESS($J166,38))&lt;&gt;"UL"),INDIRECT(ADDRESS($J166,COLUMN()-12)),0),0), IF($K166&gt;0,IF(AND(INDIRECT(ADDRESS($K166,44))=0,INDIRECT(ADDRESS($K166,38))&lt;&gt;"UL"),INDIRECT(ADDRESS($K166,COLUMN()-11)),0),0), IF($L166&gt;0,IF(AND(INDIRECT(ADDRESS($L166,44))=0,INDIRECT(ADDRESS($L166,38))&lt;&gt;"UL"),INDIRECT(ADDRESS($L166,COLUMN()-11)),0),0), IF($M166&gt;0,IF(AND(INDIRECT(ADDRESS($M166,44))=0,INDIRECT(ADDRESS($M166,38))&lt;&gt;"UL"),INDIRECT(ADDRESS($M166,COLUMN()-11)),0),0))</f>
        <v>0</v>
      </c>
      <c r="BQ166" s="57">
        <f t="shared" ref="BQ166:BQ200" ca="1" si="129">IF(AU166="S",BM166,IF(AU166="MS",BN166,IF(AU166="ML",BO166,BP166)))</f>
        <v>0</v>
      </c>
      <c r="BR166" s="161">
        <f t="shared" ref="BR166:BR200" ca="1" si="130">(((AZ166+BB166+BL166+BQ166)/(AY166+BB166+BK166+BQ166)*AB166^$BR$296)^$BQ$296)*100</f>
        <v>64.42377603001276</v>
      </c>
      <c r="BS166" s="59"/>
      <c r="BT166" s="56">
        <f t="shared" ref="BT166:BT200" ca="1" si="131">IF(AD166&lt;BG166,((((AY166+BK166)*AB166)+((BE166+BQ166)*(1-AB166))+BF166)*AD166),((((AY166*AB166)+(BE166*(1-AB166))+BF166)*AD166)+(((BK166*AB166)+(BQ166*(1-AB166)))*BG166)))</f>
        <v>3.5233443166536729</v>
      </c>
      <c r="BU166" s="56">
        <f t="shared" ref="BU166:BU200" ca="1" si="132">BT166/N166</f>
        <v>0.14093377266614693</v>
      </c>
      <c r="BV166" s="57" t="s">
        <v>34</v>
      </c>
      <c r="BW166" s="57" cm="1">
        <f t="array" aca="1" ref="BW166" ca="1">SUM(IF($C166&gt;0,IF(AND(INDIRECT(ADDRESS($C166,44))=0,INDIRECT(ADDRESS($C166,38))="UL",ISERROR(SEARCH("Rear",INDIRECT(ADDRESS($C166,33)))),ISERROR(SEARCH("Side",INDIRECT(ADDRESS($C166,33))))),INDIRECT(ADDRESS($C166,COLUMN())),0),0),IF($D166&gt;0,IF(AND(INDIRECT(ADDRESS($D166,44))=0,INDIRECT(ADDRESS($D166,38))="UL",ISERROR(SEARCH("Rear",INDIRECT(ADDRESS($D166,33)))),ISERROR(SEARCH("Side",INDIRECT(ADDRESS($D166,33))))),INDIRECT(ADDRESS($D166,COLUMN())),0),0),IF($E166&gt;0,IF(AND(INDIRECT(ADDRESS($E166,44))=0,INDIRECT(ADDRESS($E166,38))="UL",ISERROR(SEARCH("Rear",INDIRECT(ADDRESS($E166,33)))),ISERROR(SEARCH("Side",INDIRECT(ADDRESS($E166,33))))),INDIRECT(ADDRESS($E166,COLUMN())),0),0),IF($F166&gt;0,IF(AND(INDIRECT(ADDRESS($F166,44))=0,INDIRECT(ADDRESS($F166,38))="UL",ISERROR(SEARCH("Rear",INDIRECT(ADDRESS($F166,33)))),ISERROR(SEARCH("Side",INDIRECT(ADDRESS($F166,33))))),INDIRECT(ADDRESS($F166,COLUMN())),0),0),IF($G166&gt;0,IF(AND(INDIRECT(ADDRESS($G166,44))=0,INDIRECT(ADDRESS($G166,38))="UL",ISERROR(SEARCH("Rear",INDIRECT(ADDRESS($G166,33)))),ISERROR(SEARCH("Side",INDIRECT(ADDRESS($G166,33))))),INDIRECT(ADDRESS($G166,COLUMN())),0),0),IF($H166&gt;0,IF(AND(INDIRECT(ADDRESS($H166,44))=0,INDIRECT(ADDRESS($H166,38))="UL",ISERROR(SEARCH("Rear",INDIRECT(ADDRESS($H166,33)))),ISERROR(SEARCH("Side",INDIRECT(ADDRESS($H166,33))))),INDIRECT(ADDRESS($H166,COLUMN())),0),0),IF($I166&gt;0,IF(AND(INDIRECT(ADDRESS($I166,44))=0,INDIRECT(ADDRESS($I166,38))="UL",ISERROR(SEARCH("Rear",INDIRECT(ADDRESS($I166,33)))),ISERROR(SEARCH("Side",INDIRECT(ADDRESS($I166,33))))),INDIRECT(ADDRESS($I166,COLUMN())),0),0),IF($J166&gt;0,IF(AND(INDIRECT(ADDRESS($J166,44))=0,INDIRECT(ADDRESS($J166,38))="UL",ISERROR(SEARCH("Rear",INDIRECT(ADDRESS($J166,33)))),ISERROR(SEARCH("Side",INDIRECT(ADDRESS($J166,33))))),INDIRECT(ADDRESS($J166,COLUMN())),0),0),IF($K166&gt;0,IF(AND(INDIRECT(ADDRESS($K166,44))=0,INDIRECT(ADDRESS($K166,38))="UL",ISERROR(SEARCH("Rear",INDIRECT(ADDRESS($K166,33)))),ISERROR(SEARCH("Side",INDIRECT(ADDRESS($K166,33))))),INDIRECT(ADDRESS($K166,COLUMN())),0),0),IF($L166&gt;0,IF(AND(INDIRECT(ADDRESS($L166,44))=0,INDIRECT(ADDRESS($L166,38))="UL",ISERROR(SEARCH("Rear",INDIRECT(ADDRESS($L166,33)))),ISERROR(SEARCH("Side",INDIRECT(ADDRESS($L166,33))))),INDIRECT(ADDRESS($L166,COLUMN())),0),0),IF($M166&gt;0,IF(AND(INDIRECT(ADDRESS($M166,44))=0,INDIRECT(ADDRESS($M166,38))="UL",ISERROR(SEARCH("Rear",INDIRECT(ADDRESS($M166,33)))),ISERROR(SEARCH("Side",INDIRECT(ADDRESS($M166,33))))),INDIRECT(ADDRESS($M166,COLUMN())),0),0))</f>
        <v>0.83333333333333326</v>
      </c>
      <c r="BX166" s="57">
        <f ca="1">IF(BV166="S",AV166,BW166)</f>
        <v>0.83333333333333326</v>
      </c>
      <c r="BY166" s="57" cm="1">
        <f t="array" aca="1" ref="BY166" ca="1">SUM(IF($C166&gt;0,IF(AND(INDIRECT(ADDRESS($C166,44))=0,INDIRECT(ADDRESS($C166,38))="UL"),INDIRECT(ADDRESS($C166,COLUMN())),0),0),IF($D166&gt;0,IF(AND(INDIRECT(ADDRESS($D166,44))=0,INDIRECT(ADDRESS($D166,38))="UL"),INDIRECT(ADDRESS($D166,COLUMN())),0),0),IF($E166&gt;0,IF(AND(INDIRECT(ADDRESS($E166,44))=0,INDIRECT(ADDRESS($E166,38))="UL"),INDIRECT(ADDRESS($E166,COLUMN())),0),0),IF($F166&gt;0,IF(AND(INDIRECT(ADDRESS($F166,44))=0,INDIRECT(ADDRESS($F166,38))="UL"),INDIRECT(ADDRESS($F166,COLUMN())),0),0),IF($G166&gt;0,IF(AND(INDIRECT(ADDRESS($G166,44))=0,INDIRECT(ADDRESS($G166,38))="UL"),INDIRECT(ADDRESS($G166,COLUMN())),0),0),IF($H166&gt;0,IF(AND(INDIRECT(ADDRESS($H166,44))=0,INDIRECT(ADDRESS($H166,38))="UL"),INDIRECT(ADDRESS($H166,COLUMN())),0),0),IF($I166&gt;0,IF(AND(INDIRECT(ADDRESS($I166,44))=0,INDIRECT(ADDRESS($I166,38))="UL"),INDIRECT(ADDRESS($I166,COLUMN())),0),0),IF($J166&gt;0,IF(AND(INDIRECT(ADDRESS($J166,44))=0,INDIRECT(ADDRESS($J166,38))="UL"),INDIRECT(ADDRESS($J166,COLUMN())),0),0),IF($K166&gt;0,IF(AND(INDIRECT(ADDRESS($K166,44))=0,INDIRECT(ADDRESS($K166,38))="UL"),INDIRECT(ADDRESS($K166,COLUMN())),0),0),IF($L166&gt;0,IF(AND(INDIRECT(ADDRESS($L166,44))=0,INDIRECT(ADDRESS($L166,38))="UL"),INDIRECT(ADDRESS($L166,COLUMN())),0),0),IF($M166&gt;0,IF(AND(INDIRECT(ADDRESS($M166,44))=0,INDIRECT(ADDRESS($M166,38))="UL"),INDIRECT(ADDRESS($M166,COLUMN())),0),0))</f>
        <v>0.27777777777777779</v>
      </c>
      <c r="BZ166" s="57" cm="1">
        <f t="array" aca="1" ref="BZ166" ca="1">SUM(IF($C166&gt;0,IF(AND(INDIRECT(ADDRESS($C166,44))=0,INDIRECT(ADDRESS($C166,38))="UL"),INDIRECT(ADDRESS($C166,COLUMN())),0),0),IF($D166&gt;0,IF(AND(INDIRECT(ADDRESS($D166,44))=0,INDIRECT(ADDRESS($D166,38))="UL"),INDIRECT(ADDRESS($D166,COLUMN())),0),0),IF($E166&gt;0,IF(AND(INDIRECT(ADDRESS($E166,44))=0,INDIRECT(ADDRESS($E166,38))="UL"),INDIRECT(ADDRESS($E166,COLUMN())),0),0),IF($F166&gt;0,IF(AND(INDIRECT(ADDRESS($F166,44))=0,INDIRECT(ADDRESS($F166,38))="UL"),INDIRECT(ADDRESS($F166,COLUMN())),0),0),IF($G166&gt;0,IF(AND(INDIRECT(ADDRESS($G166,44))=0,INDIRECT(ADDRESS($G166,38))="UL"),INDIRECT(ADDRESS($G166,COLUMN())),0),0),IF($H166&gt;0,IF(AND(INDIRECT(ADDRESS($H166,44))=0,INDIRECT(ADDRESS($H166,38))="UL"),INDIRECT(ADDRESS($H166,COLUMN())),0),0),IF($I166&gt;0,IF(AND(INDIRECT(ADDRESS($I166,44))=0,INDIRECT(ADDRESS($I166,38))="UL"),INDIRECT(ADDRESS($I166,COLUMN())),0),0),IF($J166&gt;0,IF(AND(INDIRECT(ADDRESS($J166,44))=0,INDIRECT(ADDRESS($J166,38))="UL"),INDIRECT(ADDRESS($J166,COLUMN())),0),0),IF($K166&gt;0,IF(AND(INDIRECT(ADDRESS($K166,44))=0,INDIRECT(ADDRESS($K166,38))="UL"),INDIRECT(ADDRESS($K166,COLUMN())),0),0),IF($L166&gt;0,IF(AND(INDIRECT(ADDRESS($L166,44))=0,INDIRECT(ADDRESS($L166,38))="UL"),INDIRECT(ADDRESS($L166,COLUMN())),0),0),IF($M166&gt;0,IF(AND(INDIRECT(ADDRESS($M166,44))=0,INDIRECT(ADDRESS($M166,38))="UL"),INDIRECT(ADDRESS($M166,COLUMN())),0),0))</f>
        <v>0.1111111111111111</v>
      </c>
      <c r="CA166" s="57">
        <f ca="1">IF(BV166="S",BY166,BZ166)</f>
        <v>0.1111111111111111</v>
      </c>
      <c r="CB166" s="57" cm="1">
        <f t="array" aca="1" ref="CB166" ca="1">SUM(IF($C166&gt;0,IF(AND(INDIRECT(ADDRESS($C166,44))=0,INDIRECT(ADDRESS($C166,38))&lt;&gt;"UL"),INDIRECT(ADDRESS($C166,COLUMN())),0),0),IF($D166&gt;0,IF(AND(INDIRECT(ADDRESS($D166,44))=0,INDIRECT(ADDRESS($D166,38))&lt;&gt;"UL"),INDIRECT(ADDRESS($D166,COLUMN())),0),0),IF($E166&gt;0,IF(AND(INDIRECT(ADDRESS($E166,44))=0,INDIRECT(ADDRESS($E166,38))&lt;&gt;"UL"),INDIRECT(ADDRESS($E166,COLUMN())),0),0),IF($F166&gt;0,IF(AND(INDIRECT(ADDRESS($F166,44))=0,INDIRECT(ADDRESS($F166,38))&lt;&gt;"UL"),INDIRECT(ADDRESS($F166,COLUMN())),0),0),IF($G166&gt;0,IF(AND(INDIRECT(ADDRESS($G166,44))=0,INDIRECT(ADDRESS($G166,38))&lt;&gt;"UL"),INDIRECT(ADDRESS($G166,COLUMN())),0),0),IF($H166&gt;0,IF(AND(INDIRECT(ADDRESS($H166,44))=0,INDIRECT(ADDRESS($H166,38))&lt;&gt;"UL"),INDIRECT(ADDRESS($H166,COLUMN())),0),0),IF($I166&gt;0,IF(AND(INDIRECT(ADDRESS($I166,44))=0,INDIRECT(ADDRESS($I166,38))&lt;&gt;"UL"),INDIRECT(ADDRESS($I166,COLUMN())),0),0),IF($J166&gt;0,IF(AND(INDIRECT(ADDRESS($J166,44))=0,INDIRECT(ADDRESS($J166,38))&lt;&gt;"UL"),INDIRECT(ADDRESS($J166,COLUMN())),0),0),IF($K166&gt;0,IF(AND(INDIRECT(ADDRESS($K166,44))=0,INDIRECT(ADDRESS($K166,38))&lt;&gt;"UL"),INDIRECT(ADDRESS($K166,COLUMN())),0),0),IF($L166&gt;0,IF(AND(INDIRECT(ADDRESS($L166,44))=0,INDIRECT(ADDRESS($L166,38))&lt;&gt;"UL"),INDIRECT(ADDRESS($L166,COLUMN())),0),0),IF($M166&gt;0,IF(AND(INDIRECT(ADDRESS($M166,44))=0,INDIRECT(ADDRESS($M166,38))&lt;&gt;"UL"),INDIRECT(ADDRESS($M166,COLUMN())),0),0))</f>
        <v>0</v>
      </c>
      <c r="CC166" s="57">
        <f ca="1">IF(BV166="S",BH166,CB166)</f>
        <v>0</v>
      </c>
      <c r="CD166" s="57" cm="1">
        <f t="array" aca="1" ref="CD166" ca="1">SUM(IF($C166&gt;0,IF(AND(INDIRECT(ADDRESS($C166,44))=0,INDIRECT(ADDRESS($C166,38))&lt;&gt;"UL"),INDIRECT(ADDRESS($C166,COLUMN())),0),0),IF($D166&gt;0,IF(AND(INDIRECT(ADDRESS($D166,44))=0,INDIRECT(ADDRESS($D166,38))&lt;&gt;"UL"),INDIRECT(ADDRESS($D166,COLUMN())),0),0),IF($E166&gt;0,IF(AND(INDIRECT(ADDRESS($E166,44))=0,INDIRECT(ADDRESS($E166,38))&lt;&gt;"UL"),INDIRECT(ADDRESS($E166,COLUMN())),0),0),IF($F166&gt;0,IF(AND(INDIRECT(ADDRESS($F166,44))=0,INDIRECT(ADDRESS($F166,38))&lt;&gt;"UL"),INDIRECT(ADDRESS($F166,COLUMN())),0),0),IF($G166&gt;0,IF(AND(INDIRECT(ADDRESS($G166,44))=0,INDIRECT(ADDRESS($G166,38))&lt;&gt;"UL"),INDIRECT(ADDRESS($G166,COLUMN())),0),0),IF($H166&gt;0,IF(AND(INDIRECT(ADDRESS($H166,44))=0,INDIRECT(ADDRESS($H166,38))&lt;&gt;"UL"),INDIRECT(ADDRESS($H166,COLUMN())),0),0),IF($I166&gt;0,IF(AND(INDIRECT(ADDRESS($I166,44))=0,INDIRECT(ADDRESS($I166,38))&lt;&gt;"UL"),INDIRECT(ADDRESS($I166,COLUMN())),0),0),IF($J166&gt;0,IF(AND(INDIRECT(ADDRESS($J166,44))=0,INDIRECT(ADDRESS($J166,38))&lt;&gt;"UL"),INDIRECT(ADDRESS($J166,COLUMN())),0),0),IF($K166&gt;0,IF(AND(INDIRECT(ADDRESS($K166,44))=0,INDIRECT(ADDRESS($K166,38))&lt;&gt;"UL"),INDIRECT(ADDRESS($K166,COLUMN())),0),0),IF($L166&gt;0,IF(AND(INDIRECT(ADDRESS($L166,44))=0,INDIRECT(ADDRESS($L166,38))&lt;&gt;"UL"),INDIRECT(ADDRESS($L166,COLUMN())),0),0),IF($M166&gt;0,IF(AND(INDIRECT(ADDRESS($M166,44))=0,INDIRECT(ADDRESS($M166,38))&lt;&gt;"UL"),INDIRECT(ADDRESS($M166,COLUMN())),0),0))</f>
        <v>0</v>
      </c>
      <c r="CE166" s="57" cm="1">
        <f t="array" aca="1" ref="CE166" ca="1">SUM(IF($C166&gt;0,IF(AND(INDIRECT(ADDRESS($C166,44))=0,INDIRECT(ADDRESS($C166,38))&lt;&gt;"UL"),INDIRECT(ADDRESS($C166,COLUMN())),0),0),IF($D166&gt;0,IF(AND(INDIRECT(ADDRESS($D166,44))=0,INDIRECT(ADDRESS($D166,38))&lt;&gt;"UL"),INDIRECT(ADDRESS($D166,COLUMN())),0),0),IF($E166&gt;0,IF(AND(INDIRECT(ADDRESS($E166,44))=0,INDIRECT(ADDRESS($E166,38))&lt;&gt;"UL"),INDIRECT(ADDRESS($E166,COLUMN())),0),0),IF($F166&gt;0,IF(AND(INDIRECT(ADDRESS($F166,44))=0,INDIRECT(ADDRESS($F166,38))&lt;&gt;"UL"),INDIRECT(ADDRESS($F166,COLUMN())),0),0),IF($G166&gt;0,IF(AND(INDIRECT(ADDRESS($G166,44))=0,INDIRECT(ADDRESS($G166,38))&lt;&gt;"UL"),INDIRECT(ADDRESS($G166,COLUMN())),0),0),IF($H166&gt;0,IF(AND(INDIRECT(ADDRESS($H166,44))=0,INDIRECT(ADDRESS($H166,38))&lt;&gt;"UL"),INDIRECT(ADDRESS($H166,COLUMN())),0),0),IF($I166&gt;0,IF(AND(INDIRECT(ADDRESS($I166,44))=0,INDIRECT(ADDRESS($I166,38))&lt;&gt;"UL"),INDIRECT(ADDRESS($I166,COLUMN())),0),0),IF($J166&gt;0,IF(AND(INDIRECT(ADDRESS($J166,44))=0,INDIRECT(ADDRESS($J166,38))&lt;&gt;"UL"),INDIRECT(ADDRESS($J166,COLUMN())),0),0),IF($K166&gt;0,IF(AND(INDIRECT(ADDRESS($K166,44))=0,INDIRECT(ADDRESS($K166,38))&lt;&gt;"UL"),INDIRECT(ADDRESS($K166,COLUMN())),0),0),IF($L166&gt;0,IF(AND(INDIRECT(ADDRESS($L166,44))=0,INDIRECT(ADDRESS($L166,38))&lt;&gt;"UL"),INDIRECT(ADDRESS($L166,COLUMN())),0),0),IF($M166&gt;0,IF(AND(INDIRECT(ADDRESS($M166,44))=0,INDIRECT(ADDRESS($M166,38))&lt;&gt;"UL"),INDIRECT(ADDRESS($M166,COLUMN())),0),0))</f>
        <v>0</v>
      </c>
      <c r="CF166" s="57">
        <f ca="1">IF(BV166="S",CD166,CE166)</f>
        <v>0</v>
      </c>
      <c r="CG166" s="57">
        <f ca="1">IF(AD166&lt;BG166,((((BX166+CC166)*AB166)+((CA166+CF166)*(1-AB166)))*AD166),((((BX166*AB166)+((CA166)*(1-AB166)))*AD166)+(((CC166*AB166)+((CF166))*(1-AB166)))*BG166))</f>
        <v>1.7855701806544553</v>
      </c>
      <c r="CH166" s="57">
        <f t="shared" ref="CH166:CH200" ca="1" si="133">CG166/N166</f>
        <v>7.1422807226178206E-2</v>
      </c>
      <c r="CI166" s="19">
        <f t="shared" ref="CI166:CI200" ca="1" si="134">AD166*X166</f>
        <v>15.652173913043478</v>
      </c>
      <c r="CJ166" s="19"/>
      <c r="CK166" s="57" cm="1">
        <f t="array" aca="1" ref="CK166" ca="1">IF(AU166="S", SUM(IF($C166&gt;0,IF(INDIRECT(ADDRESS($C166,43))&lt;&gt;1,INDIRECT(ADDRESS($C166,48)),0),0), IF($D166&gt;0,IF(INDIRECT(ADDRESS($D166,43))&lt;&gt;1,INDIRECT(ADDRESS($D166,48)),0),0), IF($E166&gt;0,IF(INDIRECT(ADDRESS($E166,43))&lt;&gt;1,INDIRECT(ADDRESS($E166,48)),0),0), IF($F166&gt;0,IF(INDIRECT(ADDRESS($F166,43))&lt;&gt;1,INDIRECT(ADDRESS($F166,48)),0),0), IF($G166&gt;0,IF(INDIRECT(ADDRESS($G166,43))&lt;&gt;1,INDIRECT(ADDRESS($G166,48)),0),0), IF($H166&gt;0,IF(INDIRECT(ADDRESS($H166,43))&lt;&gt;1,INDIRECT(ADDRESS($H166,48)),0),0), IF($I166&gt;0,IF(INDIRECT(ADDRESS($I166,43))&lt;&gt;1,INDIRECT(ADDRESS($I166,48)),0),0), IF($J166&gt;0,IF(INDIRECT(ADDRESS($J166,43))&lt;&gt;1,INDIRECT(ADDRESS($J166,48)),0),0), IF($K166&gt;0,IF(INDIRECT(ADDRESS($K166,43))&lt;&gt;1,INDIRECT(ADDRESS($K166,48)),0),0), IF($L166&gt;0,IF(INDIRECT(ADDRESS($L166,43))&lt;&gt;1,INDIRECT(ADDRESS($L166,48)),0),0), IF($M166&gt;0,IF(INDIRECT(ADDRESS($M166,43))&lt;&gt;1,INDIRECT(ADDRESS($M166,48)),0),0)), IF(AU166="L",SUM(IF($C166&gt;0,IF(INDIRECT(ADDRESS($C166,43))&lt;&gt;1,INDIRECT(ADDRESS($C166,50)),0),0), IF($D166&gt;0,IF(INDIRECT(ADDRESS($D166,43))&lt;&gt;1,INDIRECT(ADDRESS($D166,50)),0),0), IF($E166&gt;0,IF(INDIRECT(ADDRESS($E166,43))&lt;&gt;1,INDIRECT(ADDRESS($E166,50)),0),0), IF($F166&gt;0,IF(INDIRECT(ADDRESS($F166,43))&lt;&gt;1,INDIRECT(ADDRESS($F166,50)),0),0), IF($G166&gt;0,IF(INDIRECT(ADDRESS($G166,43))&lt;&gt;1,INDIRECT(ADDRESS($G166,50)),0),0), IF($G166&gt;0,IF(INDIRECT(ADDRESS($G166,43))&lt;&gt;1,INDIRECT(ADDRESS($G166,50)),0),0), IF($H166&gt;0,IF(INDIRECT(ADDRESS($H166,43))&lt;&gt;1,INDIRECT(ADDRESS($H166,50)),0),0), IF($I166&gt;0,IF(INDIRECT(ADDRESS($I166,43))&lt;&gt;1,INDIRECT(ADDRESS($I166,50)),0),0), IF($J166&gt;0,IF(INDIRECT(ADDRESS($J166,43))&lt;&gt;1,INDIRECT(ADDRESS($J166,50)),0),0), IF($K166&gt;0,IF(INDIRECT(ADDRESS($K166,43))&lt;&gt;1,INDIRECT(ADDRESS($K166,50)),0),0), IF($L166&gt;0,IF(INDIRECT(ADDRESS($L166,43))&lt;&gt;1,INDIRECT(ADDRESS($L166,50)),0),0), IF($M166&gt;0,IF(INDIRECT(ADDRESS($M166,43))&lt;&gt;1,INDIRECT(ADDRESS($M166,50)),0),0)), SUM(IF($C166&gt;0,IF(INDIRECT(ADDRESS($C166,43))&lt;&gt;1,INDIRECT(ADDRESS($C166,49)),0),0), IF($D166&gt;0,IF(INDIRECT(ADDRESS($D166,43))&lt;&gt;1,INDIRECT(ADDRESS($D166,49)),0),0), IF($E166&gt;0,IF(INDIRECT(ADDRESS($E166,43))&lt;&gt;1,INDIRECT(ADDRESS($E166,49)),0),0), IF($F166&gt;0,IF(INDIRECT(ADDRESS($F166,43))&lt;&gt;1,INDIRECT(ADDRESS($F166,49)),0),0), IF($G166&gt;0,IF(INDIRECT(ADDRESS($G166,43))&lt;&gt;1,INDIRECT(ADDRESS($G166,49)),0),0), IF($G166&gt;0,IF(INDIRECT(ADDRESS($G166,43))&lt;&gt;1,INDIRECT(ADDRESS($G166,49)),0),0), IF($H166&gt;0,IF(INDIRECT(ADDRESS($H166,43))&lt;&gt;1,INDIRECT(ADDRESS($H166,49)),0),0), IF($I166&gt;0,IF(INDIRECT(ADDRESS($I166,43))&lt;&gt;1,INDIRECT(ADDRESS($I166,49)),0),0), IF($J166&gt;0,IF(INDIRECT(ADDRESS($J166,43))&lt;&gt;1,INDIRECT(ADDRESS($J166,49)),0),0), IF($K166&gt;0,IF(INDIRECT(ADDRESS($K166,43))&lt;&gt;1,INDIRECT(ADDRESS($K166,49)),0),0), IF($L166&gt;0,IF(INDIRECT(ADDRESS($L166,43))&lt;&gt;1,INDIRECT(ADDRESS($L166,49)),0),0), IF($M166&gt;0,IF(INDIRECT(ADDRESS($M166,43))&lt;&gt;1,INDIRECT(ADDRESS($M166,49)),0),0))))</f>
        <v>1.6666666666666665</v>
      </c>
      <c r="CL166" s="57" cm="1">
        <f t="array" aca="1" ref="CL166" ca="1">SUM(IF($C166&gt;0,IF(INDIRECT(ADDRESS($C166,44))=1,INDIRECT(ADDRESS($C166,90)),0),0), IF($D166&gt;0,IF(INDIRECT(ADDRESS($D166,44))=1,INDIRECT(ADDRESS($D166,90)),0),0), IF($E166&gt;0,IF(INDIRECT(ADDRESS($E166,44))=1,INDIRECT(ADDRESS($E166,90)),0),0), IF($F166&gt;0,IF(INDIRECT(ADDRESS($F166,44))=1,INDIRECT(ADDRESS($F166,90)),0),0), IF($G166&gt;0,IF(INDIRECT(ADDRESS($G166,44))=1,INDIRECT(ADDRESS($G166,90)),0),0), IF($H166&gt;0,IF(INDIRECT(ADDRESS($H166,44))=1,INDIRECT(ADDRESS($H166,90)),0),0), IF($I166&gt;0,IF(INDIRECT(ADDRESS($I166,44))=1,INDIRECT(ADDRESS($I166,90)),0),0), IF($J166&gt;0,IF(INDIRECT(ADDRESS($J166,44))=1,INDIRECT(ADDRESS($J166,90)),0),0), IF($K166&gt;0,IF(INDIRECT(ADDRESS($K166,44))=1,INDIRECT(ADDRESS($K166,90)),0),0), IF($L166&gt;0,IF(INDIRECT(ADDRESS($L166,44))=1,INDIRECT(ADDRESS($L166,90)),0),0), IF($M166&gt;0,IF(INDIRECT(ADDRESS($M166,44))=1,INDIRECT(ADDRESS($M166,90)),0),0))</f>
        <v>0</v>
      </c>
      <c r="CM166" s="56">
        <f t="shared" ref="CM166:CM200" ca="1" si="135">((BU166/$BU$34)^$BU$296)</f>
        <v>1.0375313113116478</v>
      </c>
      <c r="CN166" s="59"/>
    </row>
    <row r="167" spans="1:92" x14ac:dyDescent="0.25">
      <c r="A167" s="65" t="s">
        <v>238</v>
      </c>
      <c r="B167" s="74">
        <v>100</v>
      </c>
      <c r="C167" s="74">
        <v>110</v>
      </c>
      <c r="D167" s="74">
        <v>112</v>
      </c>
      <c r="E167" s="74">
        <v>136</v>
      </c>
      <c r="F167" s="74">
        <v>136</v>
      </c>
      <c r="G167" s="74"/>
      <c r="H167" s="74"/>
      <c r="I167" s="74"/>
      <c r="J167" s="74"/>
      <c r="K167" s="74"/>
      <c r="L167" s="74"/>
      <c r="M167" s="74"/>
      <c r="N167" s="67">
        <f t="shared" ca="1" si="120"/>
        <v>29</v>
      </c>
      <c r="O167" s="67" t="str" cm="1">
        <f t="array" aca="1" ref="O167" ca="1">INDIRECT(ADDRESS($B167,COLUMN()))</f>
        <v>Fighter</v>
      </c>
      <c r="P167" s="67" cm="1">
        <f t="array" aca="1" ref="P167" ca="1">INDIRECT(ADDRESS($B167,COLUMN()))</f>
        <v>3</v>
      </c>
      <c r="Q167" s="67" t="str" cm="1">
        <f t="array" aca="1" ref="Q167" ca="1">INDIRECT(ADDRESS($B167,COLUMN()))</f>
        <v>-</v>
      </c>
      <c r="R167" s="67" t="str" cm="1">
        <f t="array" aca="1" ref="R167" ca="1">INDIRECT(ADDRESS($B167,COLUMN()))</f>
        <v>-</v>
      </c>
      <c r="S167" s="67" cm="1">
        <f t="array" aca="1" ref="S167" ca="1">INDIRECT(ADDRESS($B167,COLUMN()))</f>
        <v>2</v>
      </c>
      <c r="T167" s="67" t="str" cm="1">
        <f t="array" aca="1" ref="T167" ca="1">INDIRECT(ADDRESS($B167,COLUMN()))</f>
        <v>1-6</v>
      </c>
      <c r="U167" s="67" cm="1">
        <f t="array" aca="1" ref="U167" ca="1">INDIRECT(ADDRESS($B167,COLUMN()))</f>
        <v>6</v>
      </c>
      <c r="V167" s="67" cm="1">
        <f t="array" aca="1" ref="V167" ca="1">INDIRECT(ADDRESS($B167,COLUMN()))</f>
        <v>0</v>
      </c>
      <c r="W167" s="67" cm="1">
        <f t="array" aca="1" ref="W167" ca="1">INDIRECT(ADDRESS($B167,COLUMN()))</f>
        <v>3</v>
      </c>
      <c r="X167" s="67" cm="1">
        <f t="array" aca="1" ref="X167" ca="1">INDIRECT(ADDRESS($B167,COLUMN()))</f>
        <v>6</v>
      </c>
      <c r="Y167" s="67" cm="1">
        <f t="array" aca="1" ref="Y167" ca="1">INDIRECT(ADDRESS($B167,COLUMN()))</f>
        <v>2</v>
      </c>
      <c r="Z167" s="67" cm="1">
        <f t="array" aca="1" ref="Z167" ca="1">INDIRECT(ADDRESS($B167,COLUMN()))</f>
        <v>5</v>
      </c>
      <c r="AA167" s="67" cm="1">
        <f t="array" aca="1" ref="AA167" ca="1">INDIRECT(ADDRESS($B167,COLUMN()))</f>
        <v>0</v>
      </c>
      <c r="AB167" s="56">
        <f t="shared" ca="1" si="121"/>
        <v>0.79387955742428784</v>
      </c>
      <c r="AC167" s="56">
        <f t="shared" ca="1" si="122"/>
        <v>0.89465688418428158</v>
      </c>
      <c r="AD167" s="56">
        <f t="shared" ca="1" si="123"/>
        <v>2.333887523958996</v>
      </c>
      <c r="AF167" s="65"/>
      <c r="AG167" s="65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52"/>
      <c r="AU167" s="54" t="s">
        <v>113</v>
      </c>
      <c r="AV167" s="57" cm="1">
        <f t="array" aca="1" ref="AV167" ca="1">SUM(IF($C167&gt;0,IF(AND(INDIRECT(ADDRESS($C167,44))=0,INDIRECT(ADDRESS($C167,38))="UL",ISERROR(SEARCH("Rear",INDIRECT(ADDRESS($C167,33)))),ISERROR(SEARCH("Side",INDIRECT(ADDRESS($C167,33))))),INDIRECT(ADDRESS($C167,COLUMN())),0),0),IF($D167&gt;0,IF(AND(INDIRECT(ADDRESS($D167,44))=0,INDIRECT(ADDRESS($D167,38))="UL",ISERROR(SEARCH("Rear",INDIRECT(ADDRESS($D167,33)))),ISERROR(SEARCH("Side",INDIRECT(ADDRESS($D167,33))))),INDIRECT(ADDRESS($D167,COLUMN())),0),0),IF($E167&gt;0,IF(AND(INDIRECT(ADDRESS($E167,44))=0,INDIRECT(ADDRESS($E167,38))="UL",ISERROR(SEARCH("Rear",INDIRECT(ADDRESS($E167,33)))),ISERROR(SEARCH("Side",INDIRECT(ADDRESS($E167,33))))),INDIRECT(ADDRESS($E167,COLUMN())),0),0),IF($F167&gt;0,IF(AND(INDIRECT(ADDRESS($F167,44))=0,INDIRECT(ADDRESS($F167,38))="UL",ISERROR(SEARCH("Rear",INDIRECT(ADDRESS($F167,33)))),ISERROR(SEARCH("Side",INDIRECT(ADDRESS($F167,33))))),INDIRECT(ADDRESS($F167,COLUMN())),0),0),IF($G167&gt;0,IF(AND(INDIRECT(ADDRESS($G167,44))=0,INDIRECT(ADDRESS($G167,38))="UL",ISERROR(SEARCH("Rear",INDIRECT(ADDRESS($G167,33)))),ISERROR(SEARCH("Side",INDIRECT(ADDRESS($G167,33))))),INDIRECT(ADDRESS($G167,COLUMN())),0),0),IF($H167&gt;0,IF(AND(INDIRECT(ADDRESS($H167,44))=0,INDIRECT(ADDRESS($H167,38))="UL",ISERROR(SEARCH("Rear",INDIRECT(ADDRESS($H167,33)))),ISERROR(SEARCH("Side",INDIRECT(ADDRESS($H167,33))))),INDIRECT(ADDRESS($H167,COLUMN())),0),0),IF($I167&gt;0,IF(AND(INDIRECT(ADDRESS($I167,44))=0,INDIRECT(ADDRESS($I167,38))="UL",ISERROR(SEARCH("Rear",INDIRECT(ADDRESS($I167,33)))),ISERROR(SEARCH("Side",INDIRECT(ADDRESS($I167,33))))),INDIRECT(ADDRESS($I167,COLUMN())),0),0),IF($J167&gt;0,IF(AND(INDIRECT(ADDRESS($J167,44))=0,INDIRECT(ADDRESS($J167,38))="UL",ISERROR(SEARCH("Rear",INDIRECT(ADDRESS($J167,33)))),ISERROR(SEARCH("Side",INDIRECT(ADDRESS($J167,33))))),INDIRECT(ADDRESS($J167,COLUMN())),0),0),IF($K167&gt;0,IF(AND(INDIRECT(ADDRESS($K167,44))=0,INDIRECT(ADDRESS($K167,38))="UL",ISERROR(SEARCH("Rear",INDIRECT(ADDRESS($K167,33)))),ISERROR(SEARCH("Side",INDIRECT(ADDRESS($K167,33))))),INDIRECT(ADDRESS($K167,COLUMN())),0),0),IF($L167&gt;0,IF(AND(INDIRECT(ADDRESS($L167,44))=0,INDIRECT(ADDRESS($L167,38))="UL",ISERROR(SEARCH("Rear",INDIRECT(ADDRESS($L167,33)))),ISERROR(SEARCH("Side",INDIRECT(ADDRESS($L167,33))))),INDIRECT(ADDRESS($L167,COLUMN())),0),0),IF($M167&gt;0,IF(AND(INDIRECT(ADDRESS($M167,44))=0,INDIRECT(ADDRESS($M167,38))="UL",ISERROR(SEARCH("Rear",INDIRECT(ADDRESS($M167,33)))),ISERROR(SEARCH("Side",INDIRECT(ADDRESS($M167,33))))),INDIRECT(ADDRESS($M167,COLUMN())),0),0))</f>
        <v>0.33333333333333331</v>
      </c>
      <c r="AW167" s="57" cm="1">
        <f t="array" aca="1" ref="AW167" ca="1">SUM(IF($C167&gt;0,IF(AND(INDIRECT(ADDRESS($C167,44))=0,INDIRECT(ADDRESS($C167,38))="UL",ISERROR(SEARCH("Rear",INDIRECT(ADDRESS($C167,33)))),ISERROR(SEARCH("Side",INDIRECT(ADDRESS($C167,33))))),INDIRECT(ADDRESS($C167,COLUMN())),0),0),IF($D167&gt;0,IF(AND(INDIRECT(ADDRESS($D167,44))=0,INDIRECT(ADDRESS($D167,38))="UL",ISERROR(SEARCH("Rear",INDIRECT(ADDRESS($D167,33)))),ISERROR(SEARCH("Side",INDIRECT(ADDRESS($D167,33))))),INDIRECT(ADDRESS($D167,COLUMN())),0),0),IF($E167&gt;0,IF(AND(INDIRECT(ADDRESS($E167,44))=0,INDIRECT(ADDRESS($E167,38))="UL",ISERROR(SEARCH("Rear",INDIRECT(ADDRESS($E167,33)))),ISERROR(SEARCH("Side",INDIRECT(ADDRESS($E167,33))))),INDIRECT(ADDRESS($E167,COLUMN())),0),0),IF($F167&gt;0,IF(AND(INDIRECT(ADDRESS($F167,44))=0,INDIRECT(ADDRESS($F167,38))="UL",ISERROR(SEARCH("Rear",INDIRECT(ADDRESS($F167,33)))),ISERROR(SEARCH("Side",INDIRECT(ADDRESS($F167,33))))),INDIRECT(ADDRESS($F167,COLUMN())),0),0),IF($G167&gt;0,IF(AND(INDIRECT(ADDRESS($G167,44))=0,INDIRECT(ADDRESS($G167,38))="UL",ISERROR(SEARCH("Rear",INDIRECT(ADDRESS($G167,33)))),ISERROR(SEARCH("Side",INDIRECT(ADDRESS($G167,33))))),INDIRECT(ADDRESS($G167,COLUMN())),0),0),IF($H167&gt;0,IF(AND(INDIRECT(ADDRESS($H167,44))=0,INDIRECT(ADDRESS($H167,38))="UL",ISERROR(SEARCH("Rear",INDIRECT(ADDRESS($H167,33)))),ISERROR(SEARCH("Side",INDIRECT(ADDRESS($H167,33))))),INDIRECT(ADDRESS($H167,COLUMN())),0),0),IF($I167&gt;0,IF(AND(INDIRECT(ADDRESS($I167,44))=0,INDIRECT(ADDRESS($I167,38))="UL",ISERROR(SEARCH("Rear",INDIRECT(ADDRESS($I167,33)))),ISERROR(SEARCH("Side",INDIRECT(ADDRESS($I167,33))))),INDIRECT(ADDRESS($I167,COLUMN())),0),0),IF($J167&gt;0,IF(AND(INDIRECT(ADDRESS($J167,44))=0,INDIRECT(ADDRESS($J167,38))="UL",ISERROR(SEARCH("Rear",INDIRECT(ADDRESS($J167,33)))),ISERROR(SEARCH("Side",INDIRECT(ADDRESS($J167,33))))),INDIRECT(ADDRESS($J167,COLUMN())),0),0),IF($K167&gt;0,IF(AND(INDIRECT(ADDRESS($K167,44))=0,INDIRECT(ADDRESS($K167,38))="UL",ISERROR(SEARCH("Rear",INDIRECT(ADDRESS($K167,33)))),ISERROR(SEARCH("Side",INDIRECT(ADDRESS($K167,33))))),INDIRECT(ADDRESS($K167,COLUMN())),0),0),IF($L167&gt;0,IF(AND(INDIRECT(ADDRESS($L167,44))=0,INDIRECT(ADDRESS($L167,38))="UL",ISERROR(SEARCH("Rear",INDIRECT(ADDRESS($L167,33)))),ISERROR(SEARCH("Side",INDIRECT(ADDRESS($L167,33))))),INDIRECT(ADDRESS($L167,COLUMN())),0),0),IF($M167&gt;0,IF(AND(INDIRECT(ADDRESS($M167,44))=0,INDIRECT(ADDRESS($M167,38))="UL",ISERROR(SEARCH("Rear",INDIRECT(ADDRESS($M167,33)))),ISERROR(SEARCH("Side",INDIRECT(ADDRESS($M167,33))))),INDIRECT(ADDRESS($M167,COLUMN())),0),0))</f>
        <v>1.6666666666666665</v>
      </c>
      <c r="AX167" s="57" cm="1">
        <f t="array" aca="1" ref="AX167" ca="1">SUM(IF($C167&gt;0,IF(AND(INDIRECT(ADDRESS($C167,44))=0,INDIRECT(ADDRESS($C167,38))="UL",ISERROR(SEARCH("Rear",INDIRECT(ADDRESS($C167,33)))),ISERROR(SEARCH("Side",INDIRECT(ADDRESS($C167,33))))),INDIRECT(ADDRESS($C167,COLUMN())),0),0),IF($D167&gt;0,IF(AND(INDIRECT(ADDRESS($D167,44))=0,INDIRECT(ADDRESS($D167,38))="UL",ISERROR(SEARCH("Rear",INDIRECT(ADDRESS($D167,33)))),ISERROR(SEARCH("Side",INDIRECT(ADDRESS($D167,33))))),INDIRECT(ADDRESS($D167,COLUMN())),0),0),IF($E167&gt;0,IF(AND(INDIRECT(ADDRESS($E167,44))=0,INDIRECT(ADDRESS($E167,38))="UL",ISERROR(SEARCH("Rear",INDIRECT(ADDRESS($E167,33)))),ISERROR(SEARCH("Side",INDIRECT(ADDRESS($E167,33))))),INDIRECT(ADDRESS($E167,COLUMN())),0),0),IF($F167&gt;0,IF(AND(INDIRECT(ADDRESS($F167,44))=0,INDIRECT(ADDRESS($F167,38))="UL",ISERROR(SEARCH("Rear",INDIRECT(ADDRESS($F167,33)))),ISERROR(SEARCH("Side",INDIRECT(ADDRESS($F167,33))))),INDIRECT(ADDRESS($F167,COLUMN())),0),0),IF($G167&gt;0,IF(AND(INDIRECT(ADDRESS($G167,44))=0,INDIRECT(ADDRESS($G167,38))="UL",ISERROR(SEARCH("Rear",INDIRECT(ADDRESS($G167,33)))),ISERROR(SEARCH("Side",INDIRECT(ADDRESS($G167,33))))),INDIRECT(ADDRESS($G167,COLUMN())),0),0),IF($H167&gt;0,IF(AND(INDIRECT(ADDRESS($H167,44))=0,INDIRECT(ADDRESS($H167,38))="UL",ISERROR(SEARCH("Rear",INDIRECT(ADDRESS($H167,33)))),ISERROR(SEARCH("Side",INDIRECT(ADDRESS($H167,33))))),INDIRECT(ADDRESS($H167,COLUMN())),0),0),IF($I167&gt;0,IF(AND(INDIRECT(ADDRESS($I167,44))=0,INDIRECT(ADDRESS($I167,38))="UL",ISERROR(SEARCH("Rear",INDIRECT(ADDRESS($I167,33)))),ISERROR(SEARCH("Side",INDIRECT(ADDRESS($I167,33))))),INDIRECT(ADDRESS($I167,COLUMN())),0),0),IF($J167&gt;0,IF(AND(INDIRECT(ADDRESS($J167,44))=0,INDIRECT(ADDRESS($J167,38))="UL",ISERROR(SEARCH("Rear",INDIRECT(ADDRESS($J167,33)))),ISERROR(SEARCH("Side",INDIRECT(ADDRESS($J167,33))))),INDIRECT(ADDRESS($J167,COLUMN())),0),0),IF($K167&gt;0,IF(AND(INDIRECT(ADDRESS($K167,44))=0,INDIRECT(ADDRESS($K167,38))="UL",ISERROR(SEARCH("Rear",INDIRECT(ADDRESS($K167,33)))),ISERROR(SEARCH("Side",INDIRECT(ADDRESS($K167,33))))),INDIRECT(ADDRESS($K167,COLUMN())),0),0),IF($L167&gt;0,IF(AND(INDIRECT(ADDRESS($L167,44))=0,INDIRECT(ADDRESS($L167,38))="UL",ISERROR(SEARCH("Rear",INDIRECT(ADDRESS($L167,33)))),ISERROR(SEARCH("Side",INDIRECT(ADDRESS($L167,33))))),INDIRECT(ADDRESS($L167,COLUMN())),0),0),IF($M167&gt;0,IF(AND(INDIRECT(ADDRESS($M167,44))=0,INDIRECT(ADDRESS($M167,38))="UL",ISERROR(SEARCH("Rear",INDIRECT(ADDRESS($M167,33)))),ISERROR(SEARCH("Side",INDIRECT(ADDRESS($M167,33))))),INDIRECT(ADDRESS($M167,COLUMN())),0),0))</f>
        <v>0.33333333333333331</v>
      </c>
      <c r="AY167" s="58">
        <f t="shared" ca="1" si="124"/>
        <v>1.6666666666666665</v>
      </c>
      <c r="AZ167" s="58">
        <f t="shared" ca="1" si="125"/>
        <v>0.77777777777777768</v>
      </c>
      <c r="BA167" s="58" cm="1">
        <f t="array" aca="1" ref="BA167" ca="1">SUM(IF($C167&gt;0,IF(AND(INDIRECT(ADDRESS($C167,44))=0,INDIRECT(ADDRESS($C167,38))="UL"),INDIRECT(ADDRESS($C167,COLUMN())),0),0),IF($D167&gt;0,IF(AND(INDIRECT(ADDRESS($D167,44))=0,INDIRECT(ADDRESS($D167,38))="UL"),INDIRECT(ADDRESS($D167,COLUMN())),0),0),IF($E167&gt;0,IF(AND(INDIRECT(ADDRESS($E167,44))=0,INDIRECT(ADDRESS($E167,38))="UL"),INDIRECT(ADDRESS($E167,COLUMN())),0),0),IF($F167&gt;0,IF(AND(INDIRECT(ADDRESS($F167,44))=0,INDIRECT(ADDRESS($F167,38))="UL"),INDIRECT(ADDRESS($F167,COLUMN())),0),0),IF($G167&gt;0,IF(AND(INDIRECT(ADDRESS($G167,44))=0,INDIRECT(ADDRESS($G167,38))="UL"),INDIRECT(ADDRESS($G167,COLUMN())),0),0),IF($H167&gt;0,IF(AND(INDIRECT(ADDRESS($H167,44))=0,INDIRECT(ADDRESS($H167,38))="UL"),INDIRECT(ADDRESS($H167,COLUMN())),0),0),IF($I167&gt;0,IF(AND(INDIRECT(ADDRESS($I167,44))=0,INDIRECT(ADDRESS($I167,38))="UL"),INDIRECT(ADDRESS($I167,COLUMN())),0),0),IF($J167&gt;0,IF(AND(INDIRECT(ADDRESS($J167,44))=0,INDIRECT(ADDRESS($J167,38))="UL"),INDIRECT(ADDRESS($J167,COLUMN())),0),0),IF($K167&gt;0,IF(AND(INDIRECT(ADDRESS($K167,44))=0,INDIRECT(ADDRESS($K167,38))="UL"),INDIRECT(ADDRESS($K167,COLUMN())),0),0),IF($L167&gt;0,IF(AND(INDIRECT(ADDRESS($L167,44))=0,INDIRECT(ADDRESS($L167,38))="UL"),INDIRECT(ADDRESS($L167,COLUMN())),0),0),IF($M167&gt;0,IF(AND(INDIRECT(ADDRESS($M167,44))=0,INDIRECT(ADDRESS($M167,38))="UL"),INDIRECT(ADDRESS($M167,COLUMN())),0),0))</f>
        <v>0.48888888888888882</v>
      </c>
      <c r="BB167" s="58" cm="1">
        <f t="array" aca="1" ref="BB167" ca="1">SUM(IF($C167&gt;0,IF(AND(INDIRECT(ADDRESS($C167,44))=0,INDIRECT(ADDRESS($C167,38))="UL"),INDIRECT(ADDRESS($C167,COLUMN())),0),0),IF($D167&gt;0,IF(AND(INDIRECT(ADDRESS($D167,44))=0,INDIRECT(ADDRESS($D167,38))="UL"),INDIRECT(ADDRESS($D167,COLUMN())),0),0),IF($E167&gt;0,IF(AND(INDIRECT(ADDRESS($E167,44))=0,INDIRECT(ADDRESS($E167,38))="UL"),INDIRECT(ADDRESS($E167,COLUMN())),0),0),IF($F167&gt;0,IF(AND(INDIRECT(ADDRESS($F167,44))=0,INDIRECT(ADDRESS($F167,38))="UL"),INDIRECT(ADDRESS($F167,COLUMN())),0),0),IF($G167&gt;0,IF(AND(INDIRECT(ADDRESS($G167,44))=0,INDIRECT(ADDRESS($G167,38))="UL"),INDIRECT(ADDRESS($G167,COLUMN())),0),0),IF($H167&gt;0,IF(AND(INDIRECT(ADDRESS($H167,44))=0,INDIRECT(ADDRESS($H167,38))="UL"),INDIRECT(ADDRESS($H167,COLUMN())),0),0),IF($I167&gt;0,IF(AND(INDIRECT(ADDRESS($I167,44))=0,INDIRECT(ADDRESS($I167,38))="UL"),INDIRECT(ADDRESS($I167,COLUMN())),0),0),IF($J167&gt;0,IF(AND(INDIRECT(ADDRESS($J167,44))=0,INDIRECT(ADDRESS($J167,38))="UL"),INDIRECT(ADDRESS($J167,COLUMN())),0),0),IF($K167&gt;0,IF(AND(INDIRECT(ADDRESS($K167,44))=0,INDIRECT(ADDRESS($K167,38))="UL"),INDIRECT(ADDRESS($K167,COLUMN())),0),0),IF($L167&gt;0,IF(AND(INDIRECT(ADDRESS($L167,44))=0,INDIRECT(ADDRESS($L167,38))="UL"),INDIRECT(ADDRESS($L167,COLUMN())),0),0),IF($M167&gt;0,IF(AND(INDIRECT(ADDRESS($M167,44))=0,INDIRECT(ADDRESS($M167,38))="UL"),INDIRECT(ADDRESS($M167,COLUMN())),0),0))</f>
        <v>0.1333333333333333</v>
      </c>
      <c r="BC167" s="58" cm="1">
        <f t="array" aca="1" ref="BC167" ca="1">SUM(IF($C167&gt;0,IF(AND(INDIRECT(ADDRESS($C167,44))=0,INDIRECT(ADDRESS($C167,38))="UL"),INDIRECT(ADDRESS($C167,COLUMN())),0),0),IF($D167&gt;0,IF(AND(INDIRECT(ADDRESS($D167,44))=0,INDIRECT(ADDRESS($D167,38))="UL"),INDIRECT(ADDRESS($D167,COLUMN())),0),0),IF($E167&gt;0,IF(AND(INDIRECT(ADDRESS($E167,44))=0,INDIRECT(ADDRESS($E167,38))="UL"),INDIRECT(ADDRESS($E167,COLUMN())),0),0),IF($F167&gt;0,IF(AND(INDIRECT(ADDRESS($F167,44))=0,INDIRECT(ADDRESS($F167,38))="UL"),INDIRECT(ADDRESS($F167,COLUMN())),0),0),IF($G167&gt;0,IF(AND(INDIRECT(ADDRESS($G167,44))=0,INDIRECT(ADDRESS($G167,38))="UL"),INDIRECT(ADDRESS($G167,COLUMN())),0),0),IF($H167&gt;0,IF(AND(INDIRECT(ADDRESS($H167,44))=0,INDIRECT(ADDRESS($H167,38))="UL"),INDIRECT(ADDRESS($H167,COLUMN())),0),0),IF($I167&gt;0,IF(AND(INDIRECT(ADDRESS($I167,44))=0,INDIRECT(ADDRESS($I167,38))="UL"),INDIRECT(ADDRESS($I167,COLUMN())),0),0),IF($J167&gt;0,IF(AND(INDIRECT(ADDRESS($J167,44))=0,INDIRECT(ADDRESS($J167,38))="UL"),INDIRECT(ADDRESS($J167,COLUMN())),0),0),IF($K167&gt;0,IF(AND(INDIRECT(ADDRESS($K167,44))=0,INDIRECT(ADDRESS($K167,38))="UL"),INDIRECT(ADDRESS($K167,COLUMN())),0),0),IF($L167&gt;0,IF(AND(INDIRECT(ADDRESS($L167,44))=0,INDIRECT(ADDRESS($L167,38))="UL"),INDIRECT(ADDRESS($L167,COLUMN())),0),0),IF($M167&gt;0,IF(AND(INDIRECT(ADDRESS($M167,44))=0,INDIRECT(ADDRESS($M167,38))="UL"),INDIRECT(ADDRESS($M167,COLUMN())),0),0))</f>
        <v>0.1333333333333333</v>
      </c>
      <c r="BD167" s="58" cm="1">
        <f t="array" aca="1" ref="BD167" ca="1">SUM(IF($C167&gt;0,IF(AND(INDIRECT(ADDRESS($C167,44))=0,INDIRECT(ADDRESS($C167,38))="UL"),INDIRECT(ADDRESS($C167,COLUMN())),0),0),IF($D167&gt;0,IF(AND(INDIRECT(ADDRESS($D167,44))=0,INDIRECT(ADDRESS($D167,38))="UL"),INDIRECT(ADDRESS($D167,COLUMN())),0),0),IF($E167&gt;0,IF(AND(INDIRECT(ADDRESS($E167,44))=0,INDIRECT(ADDRESS($E167,38))="UL"),INDIRECT(ADDRESS($E167,COLUMN())),0),0),IF($F167&gt;0,IF(AND(INDIRECT(ADDRESS($F167,44))=0,INDIRECT(ADDRESS($F167,38))="UL"),INDIRECT(ADDRESS($F167,COLUMN())),0),0),IF($G167&gt;0,IF(AND(INDIRECT(ADDRESS($G167,44))=0,INDIRECT(ADDRESS($G167,38))="UL"),INDIRECT(ADDRESS($G167,COLUMN())),0),0),IF($H167&gt;0,IF(AND(INDIRECT(ADDRESS($H167,44))=0,INDIRECT(ADDRESS($H167,38))="UL"),INDIRECT(ADDRESS($H167,COLUMN())),0),0),IF($I167&gt;0,IF(AND(INDIRECT(ADDRESS($I167,44))=0,INDIRECT(ADDRESS($I167,38))="UL"),INDIRECT(ADDRESS($I167,COLUMN())),0),0),IF($J167&gt;0,IF(AND(INDIRECT(ADDRESS($J167,44))=0,INDIRECT(ADDRESS($J167,38))="UL"),INDIRECT(ADDRESS($J167,COLUMN())),0),0),IF($K167&gt;0,IF(AND(INDIRECT(ADDRESS($K167,44))=0,INDIRECT(ADDRESS($K167,38))="UL"),INDIRECT(ADDRESS($K167,COLUMN())),0),0),IF($L167&gt;0,IF(AND(INDIRECT(ADDRESS($L167,44))=0,INDIRECT(ADDRESS($L167,38))="UL"),INDIRECT(ADDRESS($L167,COLUMN())),0),0),IF($M167&gt;0,IF(AND(INDIRECT(ADDRESS($M167,44))=0,INDIRECT(ADDRESS($M167,38))="UL"),INDIRECT(ADDRESS($M167,COLUMN())),0),0))</f>
        <v>0.48888888888888887</v>
      </c>
      <c r="BE167" s="57">
        <f t="shared" ca="1" si="126"/>
        <v>0.1333333333333333</v>
      </c>
      <c r="BF167" s="57" cm="1">
        <f t="array" aca="1" ref="BF167" ca="1">SUM(IF($C167&gt;0,IF(INDIRECT(ADDRESS($C167,45))=1,INDIRECT(ADDRESS($C167,52))*INDIRECT(ADDRESS($C167,42))/5,0),0), IF($D167&gt;0,IF(INDIRECT(ADDRESS($D167,45))=1,INDIRECT(ADDRESS($D167,52))*INDIRECT(ADDRESS($D167,42))/5,0),0), IF($E167&gt;0,IF(INDIRECT(ADDRESS($E167,45))=1,INDIRECT(ADDRESS($E167,52))*INDIRECT(ADDRESS($E167,42))/5,0),0), IF($F167&gt;0,IF(INDIRECT(ADDRESS($F167,45))=1,INDIRECT(ADDRESS($F167,52))*INDIRECT(ADDRESS($F167,42))/5,0),0), IF($G167&gt;0,IF(INDIRECT(ADDRESS($G167,45))=1,INDIRECT(ADDRESS($G167,52))*INDIRECT(ADDRESS($G167,42))/5,0),0), IF($H167&gt;0,IF(INDIRECT(ADDRESS($H167,45))=1,INDIRECT(ADDRESS($H167,52))*INDIRECT(ADDRESS($H167,42))/5,0),0)
)*$BF$296/100</f>
        <v>0</v>
      </c>
      <c r="BG167" s="19">
        <v>1</v>
      </c>
      <c r="BH167" s="57" cm="1">
        <f t="array" aca="1" ref="BH167" ca="1">SUM(IF($C167&gt;0,IF(AND(INDIRECT(ADDRESS($C167,44))=0,INDIRECT(ADDRESS($C167,38))&lt;&gt;"UL"),INDIRECT(ADDRESS($C167,COLUMN()-12)),0),0), IF($D167&gt;0,IF(AND(INDIRECT(ADDRESS($D167,44))=0,INDIRECT(ADDRESS($D167,38))&lt;&gt;"UL"),INDIRECT(ADDRESS($D167,COLUMN()-12)),0),0), IF($E167&gt;0,IF(AND(INDIRECT(ADDRESS($E167,44))=0,INDIRECT(ADDRESS($E167,38))&lt;&gt;"UL"),INDIRECT(ADDRESS($E167,COLUMN()-12)),0),0), IF($F167&gt;0,IF(AND(INDIRECT(ADDRESS($F167,44))=0,INDIRECT(ADDRESS($F167,38))&lt;&gt;"UL"),INDIRECT(ADDRESS($F167,COLUMN()-12)),0),0), IF($G167&gt;0,IF(AND(INDIRECT(ADDRESS($G167,44))=0,INDIRECT(ADDRESS($G167,38))&lt;&gt;"UL"),INDIRECT(ADDRESS($G167,COLUMN()-12)),0),0), IF($H167&gt;0,IF(AND(INDIRECT(ADDRESS($H167,44))=0,INDIRECT(ADDRESS($H167,38))&lt;&gt;"UL"),INDIRECT(ADDRESS($H167,COLUMN()-12)),0),0), IF($I167&gt;0,IF(AND(INDIRECT(ADDRESS($I167,44))=0,INDIRECT(ADDRESS($I167,38))&lt;&gt;"UL"),INDIRECT(ADDRESS($I167,COLUMN()-12)),0),0), IF($J167&gt;0,IF(AND(INDIRECT(ADDRESS($J167,44))=0,INDIRECT(ADDRESS($J167,38))&lt;&gt;"UL"),INDIRECT(ADDRESS($J167,COLUMN()-12)),0),0), IF($K167&gt;0,IF(AND(INDIRECT(ADDRESS($K167,44))=0,INDIRECT(ADDRESS($K167,38))&lt;&gt;"UL"),INDIRECT(ADDRESS($K167,COLUMN()-12)),0),0), IF($L167&gt;0,IF(AND(INDIRECT(ADDRESS($L167,44))=0,INDIRECT(ADDRESS($L167,38))&lt;&gt;"UL"),INDIRECT(ADDRESS($L167,COLUMN()-12)),0),0), IF($M167&gt;0,IF(AND(INDIRECT(ADDRESS($M167,44))=0,INDIRECT(ADDRESS($M167,38))&lt;&gt;"UL"),INDIRECT(ADDRESS($M167,COLUMN()-12)),0),0))</f>
        <v>0</v>
      </c>
      <c r="BI167" s="57" cm="1">
        <f t="array" aca="1" ref="BI167" ca="1">SUM(IF($C167&gt;0,IF(AND(INDIRECT(ADDRESS($C167,44))=0,INDIRECT(ADDRESS($C167,38))&lt;&gt;"UL"),INDIRECT(ADDRESS($C167,COLUMN()-12)),0),0), IF($D167&gt;0,IF(AND(INDIRECT(ADDRESS($D167,44))=0,INDIRECT(ADDRESS($D167,38))&lt;&gt;"UL"),INDIRECT(ADDRESS($D167,COLUMN()-12)),0),0), IF($E167&gt;0,IF(AND(INDIRECT(ADDRESS($E167,44))=0,INDIRECT(ADDRESS($E167,38))&lt;&gt;"UL"),INDIRECT(ADDRESS($E167,COLUMN()-12)),0),0), IF($F167&gt;0,IF(AND(INDIRECT(ADDRESS($F167,44))=0,INDIRECT(ADDRESS($F167,38))&lt;&gt;"UL"),INDIRECT(ADDRESS($F167,COLUMN()-12)),0),0), IF($G167&gt;0,IF(AND(INDIRECT(ADDRESS($G167,44))=0,INDIRECT(ADDRESS($G167,38))&lt;&gt;"UL"),INDIRECT(ADDRESS($G167,COLUMN()-12)),0),0), IF($H167&gt;0,IF(AND(INDIRECT(ADDRESS($H167,44))=0,INDIRECT(ADDRESS($H167,38))&lt;&gt;"UL"),INDIRECT(ADDRESS($H167,COLUMN()-12)),0),0), IF($I167&gt;0,IF(AND(INDIRECT(ADDRESS($I167,44))=0,INDIRECT(ADDRESS($I167,38))&lt;&gt;"UL"),INDIRECT(ADDRESS($I167,COLUMN()-12)),0),0), IF($J167&gt;0,IF(AND(INDIRECT(ADDRESS($J167,44))=0,INDIRECT(ADDRESS($J167,38))&lt;&gt;"UL"),INDIRECT(ADDRESS($J167,COLUMN()-12)),0),0), IF($K167&gt;0,IF(AND(INDIRECT(ADDRESS($K167,44))=0,INDIRECT(ADDRESS($K167,38))&lt;&gt;"UL"),INDIRECT(ADDRESS($K167,COLUMN()-12)),0),0), IF($L167&gt;0,IF(AND(INDIRECT(ADDRESS($L167,44))=0,INDIRECT(ADDRESS($L167,38))&lt;&gt;"UL"),INDIRECT(ADDRESS($L167,COLUMN()-12)),0),0), IF($M167&gt;0,IF(AND(INDIRECT(ADDRESS($M167,44))=0,INDIRECT(ADDRESS($M167,38))&lt;&gt;"UL"),INDIRECT(ADDRESS($M167,COLUMN()-12)),0),0))</f>
        <v>1.1111111111111109</v>
      </c>
      <c r="BJ167" s="57" cm="1">
        <f t="array" aca="1" ref="BJ167" ca="1">SUM(IF($C167&gt;0,IF(AND(INDIRECT(ADDRESS($C167,44))=0,INDIRECT(ADDRESS($C167,38))&lt;&gt;"UL"),INDIRECT(ADDRESS($C167,COLUMN()-12)),0),0), IF($D167&gt;0,IF(AND(INDIRECT(ADDRESS($D167,44))=0,INDIRECT(ADDRESS($D167,38))&lt;&gt;"UL"),INDIRECT(ADDRESS($D167,COLUMN()-12)),0),0), IF($E167&gt;0,IF(AND(INDIRECT(ADDRESS($E167,44))=0,INDIRECT(ADDRESS($E167,38))&lt;&gt;"UL"),INDIRECT(ADDRESS($E167,COLUMN()-12)),0),0), IF($F167&gt;0,IF(AND(INDIRECT(ADDRESS($F167,44))=0,INDIRECT(ADDRESS($F167,38))&lt;&gt;"UL"),INDIRECT(ADDRESS($F167,COLUMN()-12)),0),0), IF($G167&gt;0,IF(AND(INDIRECT(ADDRESS($G167,44))=0,INDIRECT(ADDRESS($G167,38))&lt;&gt;"UL"),INDIRECT(ADDRESS($G167,COLUMN()-12)),0),0), IF($H167&gt;0,IF(AND(INDIRECT(ADDRESS($H167,44))=0,INDIRECT(ADDRESS($H167,38))&lt;&gt;"UL"),INDIRECT(ADDRESS($H167,COLUMN()-12)),0),0), IF($I167&gt;0,IF(AND(INDIRECT(ADDRESS($I167,44))=0,INDIRECT(ADDRESS($I167,38))&lt;&gt;"UL"),INDIRECT(ADDRESS($I167,COLUMN()-12)),0),0), IF($J167&gt;0,IF(AND(INDIRECT(ADDRESS($J167,44))=0,INDIRECT(ADDRESS($J167,38))&lt;&gt;"UL"),INDIRECT(ADDRESS($J167,COLUMN()-12)),0),0), IF($K167&gt;0,IF(AND(INDIRECT(ADDRESS($K167,44))=0,INDIRECT(ADDRESS($K167,38))&lt;&gt;"UL"),INDIRECT(ADDRESS($K167,COLUMN()-12)),0),0), IF($L167&gt;0,IF(AND(INDIRECT(ADDRESS($L167,44))=0,INDIRECT(ADDRESS($L167,38))&lt;&gt;"UL"),INDIRECT(ADDRESS($L167,COLUMN()-12)),0),0), IF($M167&gt;0,IF(AND(INDIRECT(ADDRESS($M167,44))=0,INDIRECT(ADDRESS($M167,38))&lt;&gt;"UL"),INDIRECT(ADDRESS($M167,COLUMN()-12)),0),0))</f>
        <v>1.1111111111111109</v>
      </c>
      <c r="BK167" s="57">
        <f t="shared" ca="1" si="127"/>
        <v>1.1111111111111109</v>
      </c>
      <c r="BL167" s="58">
        <f t="shared" ca="1" si="128"/>
        <v>0.74074074074074059</v>
      </c>
      <c r="BM167" s="57" cm="1">
        <f t="array" aca="1" ref="BM167" ca="1">SUM(IF($C167&gt;0,IF(AND(INDIRECT(ADDRESS($C167,44))=0,INDIRECT(ADDRESS($C167,38))&lt;&gt;"UL"),INDIRECT(ADDRESS($C167,COLUMN()-12)),0),0), IF($D167&gt;0,IF(AND(INDIRECT(ADDRESS($D167,44))=0,INDIRECT(ADDRESS($D167,38))&lt;&gt;"UL"),INDIRECT(ADDRESS($D167,COLUMN()-12)),0),0), IF($E167&gt;0,IF(AND(INDIRECT(ADDRESS($E167,44))=0,INDIRECT(ADDRESS($E167,38))&lt;&gt;"UL"),INDIRECT(ADDRESS($E167,COLUMN()-12)),0),0), IF($F167&gt;0,IF(AND(INDIRECT(ADDRESS($F167,44))=0,INDIRECT(ADDRESS($F167,38))&lt;&gt;"UL"),INDIRECT(ADDRESS($F167,COLUMN()-12)),0),0), IF($G167&gt;0,IF(AND(INDIRECT(ADDRESS($G167,44))=0,INDIRECT(ADDRESS($G167,38))&lt;&gt;"UL"),INDIRECT(ADDRESS($G167,COLUMN()-12)),0),0), IF($H167&gt;0,IF(AND(INDIRECT(ADDRESS($H167,44))=0,INDIRECT(ADDRESS($H167,38))&lt;&gt;"UL"),INDIRECT(ADDRESS($H167,COLUMN()-12)),0),0), IF($I167&gt;0,IF(AND(INDIRECT(ADDRESS($I167,44))=0,INDIRECT(ADDRESS($I167,38))&lt;&gt;"UL"),INDIRECT(ADDRESS($I167,COLUMN()-12)),0),0), IF($J167&gt;0,IF(AND(INDIRECT(ADDRESS($J167,44))=0,INDIRECT(ADDRESS($J167,38))&lt;&gt;"UL"),INDIRECT(ADDRESS($J167,COLUMN()-12)),0),0), IF($K167&gt;0,IF(AND(INDIRECT(ADDRESS($K167,44))=0,INDIRECT(ADDRESS($K167,38))&lt;&gt;"UL"),INDIRECT(ADDRESS($K167,COLUMN()-11)),0),0), IF($L167&gt;0,IF(AND(INDIRECT(ADDRESS($L167,44))=0,INDIRECT(ADDRESS($L167,38))&lt;&gt;"UL"),INDIRECT(ADDRESS($L167,COLUMN()-11)),0),0), IF($M167&gt;0,IF(AND(INDIRECT(ADDRESS($M167,44))=0,INDIRECT(ADDRESS($M167,38))&lt;&gt;"UL"),INDIRECT(ADDRESS($M167,COLUMN()-11)),0),0))</f>
        <v>0.44444444444444436</v>
      </c>
      <c r="BN167" s="57" cm="1">
        <f t="array" aca="1" ref="BN167" ca="1">SUM(IF($C167&gt;0,IF(AND(INDIRECT(ADDRESS($C167,44))=0,INDIRECT(ADDRESS($C167,38))&lt;&gt;"UL"),INDIRECT(ADDRESS($C167,COLUMN()-12)),0),0), IF($D167&gt;0,IF(AND(INDIRECT(ADDRESS($D167,44))=0,INDIRECT(ADDRESS($D167,38))&lt;&gt;"UL"),INDIRECT(ADDRESS($D167,COLUMN()-12)),0),0), IF($E167&gt;0,IF(AND(INDIRECT(ADDRESS($E167,44))=0,INDIRECT(ADDRESS($E167,38))&lt;&gt;"UL"),INDIRECT(ADDRESS($E167,COLUMN()-12)),0),0), IF($F167&gt;0,IF(AND(INDIRECT(ADDRESS($F167,44))=0,INDIRECT(ADDRESS($F167,38))&lt;&gt;"UL"),INDIRECT(ADDRESS($F167,COLUMN()-12)),0),0), IF($G167&gt;0,IF(AND(INDIRECT(ADDRESS($G167,44))=0,INDIRECT(ADDRESS($G167,38))&lt;&gt;"UL"),INDIRECT(ADDRESS($G167,COLUMN()-12)),0),0), IF($H167&gt;0,IF(AND(INDIRECT(ADDRESS($H167,44))=0,INDIRECT(ADDRESS($H167,38))&lt;&gt;"UL"),INDIRECT(ADDRESS($H167,COLUMN()-12)),0),0), IF($I167&gt;0,IF(AND(INDIRECT(ADDRESS($I167,44))=0,INDIRECT(ADDRESS($I167,38))&lt;&gt;"UL"),INDIRECT(ADDRESS($I167,COLUMN()-12)),0),0), IF($J167&gt;0,IF(AND(INDIRECT(ADDRESS($J167,44))=0,INDIRECT(ADDRESS($J167,38))&lt;&gt;"UL"),INDIRECT(ADDRESS($J167,COLUMN()-12)),0),0), IF($K167&gt;0,IF(AND(INDIRECT(ADDRESS($K167,44))=0,INDIRECT(ADDRESS($K167,38))&lt;&gt;"UL"),INDIRECT(ADDRESS($K167,COLUMN()-11)),0),0), IF($L167&gt;0,IF(AND(INDIRECT(ADDRESS($L167,44))=0,INDIRECT(ADDRESS($L167,38))&lt;&gt;"UL"),INDIRECT(ADDRESS($L167,COLUMN()-11)),0),0), IF($M167&gt;0,IF(AND(INDIRECT(ADDRESS($M167,44))=0,INDIRECT(ADDRESS($M167,38))&lt;&gt;"UL"),INDIRECT(ADDRESS($M167,COLUMN()-11)),0),0))</f>
        <v>0.14814814814814811</v>
      </c>
      <c r="BO167" s="57" cm="1">
        <f t="array" aca="1" ref="BO167" ca="1">SUM(IF($C167&gt;0,IF(AND(INDIRECT(ADDRESS($C167,44))=0,INDIRECT(ADDRESS($C167,38))&lt;&gt;"UL"),INDIRECT(ADDRESS($C167,COLUMN()-12)),0),0), IF($D167&gt;0,IF(AND(INDIRECT(ADDRESS($D167,44))=0,INDIRECT(ADDRESS($D167,38))&lt;&gt;"UL"),INDIRECT(ADDRESS($D167,COLUMN()-12)),0),0), IF($E167&gt;0,IF(AND(INDIRECT(ADDRESS($E167,44))=0,INDIRECT(ADDRESS($E167,38))&lt;&gt;"UL"),INDIRECT(ADDRESS($E167,COLUMN()-12)),0),0), IF($F167&gt;0,IF(AND(INDIRECT(ADDRESS($F167,44))=0,INDIRECT(ADDRESS($F167,38))&lt;&gt;"UL"),INDIRECT(ADDRESS($F167,COLUMN()-12)),0),0), IF($G167&gt;0,IF(AND(INDIRECT(ADDRESS($G167,44))=0,INDIRECT(ADDRESS($G167,38))&lt;&gt;"UL"),INDIRECT(ADDRESS($G167,COLUMN()-12)),0),0), IF($H167&gt;0,IF(AND(INDIRECT(ADDRESS($H167,44))=0,INDIRECT(ADDRESS($H167,38))&lt;&gt;"UL"),INDIRECT(ADDRESS($H167,COLUMN()-12)),0),0), IF($I167&gt;0,IF(AND(INDIRECT(ADDRESS($I167,44))=0,INDIRECT(ADDRESS($I167,38))&lt;&gt;"UL"),INDIRECT(ADDRESS($I167,COLUMN()-12)),0),0), IF($J167&gt;0,IF(AND(INDIRECT(ADDRESS($J167,44))=0,INDIRECT(ADDRESS($J167,38))&lt;&gt;"UL"),INDIRECT(ADDRESS($J167,COLUMN()-12)),0),0), IF($K167&gt;0,IF(AND(INDIRECT(ADDRESS($K167,44))=0,INDIRECT(ADDRESS($K167,38))&lt;&gt;"UL"),INDIRECT(ADDRESS($K167,COLUMN()-11)),0),0), IF($L167&gt;0,IF(AND(INDIRECT(ADDRESS($L167,44))=0,INDIRECT(ADDRESS($L167,38))&lt;&gt;"UL"),INDIRECT(ADDRESS($L167,COLUMN()-11)),0),0), IF($M167&gt;0,IF(AND(INDIRECT(ADDRESS($M167,44))=0,INDIRECT(ADDRESS($M167,38))&lt;&gt;"UL"),INDIRECT(ADDRESS($M167,COLUMN()-11)),0),0))</f>
        <v>0.29629629629629622</v>
      </c>
      <c r="BP167" s="57" cm="1">
        <f t="array" aca="1" ref="BP167" ca="1">SUM(IF($C167&gt;0,IF(AND(INDIRECT(ADDRESS($C167,44))=0,INDIRECT(ADDRESS($C167,38))&lt;&gt;"UL"),INDIRECT(ADDRESS($C167,COLUMN()-12)),0),0), IF($D167&gt;0,IF(AND(INDIRECT(ADDRESS($D167,44))=0,INDIRECT(ADDRESS($D167,38))&lt;&gt;"UL"),INDIRECT(ADDRESS($D167,COLUMN()-12)),0),0), IF($E167&gt;0,IF(AND(INDIRECT(ADDRESS($E167,44))=0,INDIRECT(ADDRESS($E167,38))&lt;&gt;"UL"),INDIRECT(ADDRESS($E167,COLUMN()-12)),0),0), IF($F167&gt;0,IF(AND(INDIRECT(ADDRESS($F167,44))=0,INDIRECT(ADDRESS($F167,38))&lt;&gt;"UL"),INDIRECT(ADDRESS($F167,COLUMN()-12)),0),0), IF($G167&gt;0,IF(AND(INDIRECT(ADDRESS($G167,44))=0,INDIRECT(ADDRESS($G167,38))&lt;&gt;"UL"),INDIRECT(ADDRESS($G167,COLUMN()-12)),0),0), IF($H167&gt;0,IF(AND(INDIRECT(ADDRESS($H167,44))=0,INDIRECT(ADDRESS($H167,38))&lt;&gt;"UL"),INDIRECT(ADDRESS($H167,COLUMN()-12)),0),0), IF($I167&gt;0,IF(AND(INDIRECT(ADDRESS($I167,44))=0,INDIRECT(ADDRESS($I167,38))&lt;&gt;"UL"),INDIRECT(ADDRESS($I167,COLUMN()-12)),0),0), IF($J167&gt;0,IF(AND(INDIRECT(ADDRESS($J167,44))=0,INDIRECT(ADDRESS($J167,38))&lt;&gt;"UL"),INDIRECT(ADDRESS($J167,COLUMN()-12)),0),0), IF($K167&gt;0,IF(AND(INDIRECT(ADDRESS($K167,44))=0,INDIRECT(ADDRESS($K167,38))&lt;&gt;"UL"),INDIRECT(ADDRESS($K167,COLUMN()-11)),0),0), IF($L167&gt;0,IF(AND(INDIRECT(ADDRESS($L167,44))=0,INDIRECT(ADDRESS($L167,38))&lt;&gt;"UL"),INDIRECT(ADDRESS($L167,COLUMN()-11)),0),0), IF($M167&gt;0,IF(AND(INDIRECT(ADDRESS($M167,44))=0,INDIRECT(ADDRESS($M167,38))&lt;&gt;"UL"),INDIRECT(ADDRESS($M167,COLUMN()-11)),0),0))</f>
        <v>0.29629629629629622</v>
      </c>
      <c r="BQ167" s="57">
        <f t="shared" ca="1" si="129"/>
        <v>0.14814814814814811</v>
      </c>
      <c r="BR167" s="161">
        <f t="shared" ca="1" si="130"/>
        <v>70.511606043287784</v>
      </c>
      <c r="BS167" s="59"/>
      <c r="BT167" s="56">
        <f t="shared" ca="1" si="131"/>
        <v>4.0648090072469385</v>
      </c>
      <c r="BU167" s="56">
        <f t="shared" ca="1" si="132"/>
        <v>0.14016582783610132</v>
      </c>
      <c r="BV167" s="57" t="s">
        <v>34</v>
      </c>
      <c r="BW167" s="57" cm="1">
        <f t="array" aca="1" ref="BW167" ca="1">SUM(IF($C167&gt;0,IF(AND(INDIRECT(ADDRESS($C167,44))=0,INDIRECT(ADDRESS($C167,38))="UL",ISERROR(SEARCH("Rear",INDIRECT(ADDRESS($C167,33)))),ISERROR(SEARCH("Side",INDIRECT(ADDRESS($C167,33))))),INDIRECT(ADDRESS($C167,COLUMN())),0),0),IF($D167&gt;0,IF(AND(INDIRECT(ADDRESS($D167,44))=0,INDIRECT(ADDRESS($D167,38))="UL",ISERROR(SEARCH("Rear",INDIRECT(ADDRESS($D167,33)))),ISERROR(SEARCH("Side",INDIRECT(ADDRESS($D167,33))))),INDIRECT(ADDRESS($D167,COLUMN())),0),0),IF($E167&gt;0,IF(AND(INDIRECT(ADDRESS($E167,44))=0,INDIRECT(ADDRESS($E167,38))="UL",ISERROR(SEARCH("Rear",INDIRECT(ADDRESS($E167,33)))),ISERROR(SEARCH("Side",INDIRECT(ADDRESS($E167,33))))),INDIRECT(ADDRESS($E167,COLUMN())),0),0),IF($F167&gt;0,IF(AND(INDIRECT(ADDRESS($F167,44))=0,INDIRECT(ADDRESS($F167,38))="UL",ISERROR(SEARCH("Rear",INDIRECT(ADDRESS($F167,33)))),ISERROR(SEARCH("Side",INDIRECT(ADDRESS($F167,33))))),INDIRECT(ADDRESS($F167,COLUMN())),0),0),IF($G167&gt;0,IF(AND(INDIRECT(ADDRESS($G167,44))=0,INDIRECT(ADDRESS($G167,38))="UL",ISERROR(SEARCH("Rear",INDIRECT(ADDRESS($G167,33)))),ISERROR(SEARCH("Side",INDIRECT(ADDRESS($G167,33))))),INDIRECT(ADDRESS($G167,COLUMN())),0),0),IF($H167&gt;0,IF(AND(INDIRECT(ADDRESS($H167,44))=0,INDIRECT(ADDRESS($H167,38))="UL",ISERROR(SEARCH("Rear",INDIRECT(ADDRESS($H167,33)))),ISERROR(SEARCH("Side",INDIRECT(ADDRESS($H167,33))))),INDIRECT(ADDRESS($H167,COLUMN())),0),0),IF($I167&gt;0,IF(AND(INDIRECT(ADDRESS($I167,44))=0,INDIRECT(ADDRESS($I167,38))="UL",ISERROR(SEARCH("Rear",INDIRECT(ADDRESS($I167,33)))),ISERROR(SEARCH("Side",INDIRECT(ADDRESS($I167,33))))),INDIRECT(ADDRESS($I167,COLUMN())),0),0),IF($J167&gt;0,IF(AND(INDIRECT(ADDRESS($J167,44))=0,INDIRECT(ADDRESS($J167,38))="UL",ISERROR(SEARCH("Rear",INDIRECT(ADDRESS($J167,33)))),ISERROR(SEARCH("Side",INDIRECT(ADDRESS($J167,33))))),INDIRECT(ADDRESS($J167,COLUMN())),0),0),IF($K167&gt;0,IF(AND(INDIRECT(ADDRESS($K167,44))=0,INDIRECT(ADDRESS($K167,38))="UL",ISERROR(SEARCH("Rear",INDIRECT(ADDRESS($K167,33)))),ISERROR(SEARCH("Side",INDIRECT(ADDRESS($K167,33))))),INDIRECT(ADDRESS($K167,COLUMN())),0),0),IF($L167&gt;0,IF(AND(INDIRECT(ADDRESS($L167,44))=0,INDIRECT(ADDRESS($L167,38))="UL",ISERROR(SEARCH("Rear",INDIRECT(ADDRESS($L167,33)))),ISERROR(SEARCH("Side",INDIRECT(ADDRESS($L167,33))))),INDIRECT(ADDRESS($L167,COLUMN())),0),0),IF($M167&gt;0,IF(AND(INDIRECT(ADDRESS($M167,44))=0,INDIRECT(ADDRESS($M167,38))="UL",ISERROR(SEARCH("Rear",INDIRECT(ADDRESS($M167,33)))),ISERROR(SEARCH("Side",INDIRECT(ADDRESS($M167,33))))),INDIRECT(ADDRESS($M167,COLUMN())),0),0))</f>
        <v>0.83333333333333326</v>
      </c>
      <c r="BX167" s="57">
        <f ca="1">IF(BV167="S",AV167,BW167)</f>
        <v>0.83333333333333326</v>
      </c>
      <c r="BY167" s="57" cm="1">
        <f t="array" aca="1" ref="BY167" ca="1">SUM(IF($C167&gt;0,IF(AND(INDIRECT(ADDRESS($C167,44))=0,INDIRECT(ADDRESS($C167,38))="UL"),INDIRECT(ADDRESS($C167,COLUMN())),0),0),IF($D167&gt;0,IF(AND(INDIRECT(ADDRESS($D167,44))=0,INDIRECT(ADDRESS($D167,38))="UL"),INDIRECT(ADDRESS($D167,COLUMN())),0),0),IF($E167&gt;0,IF(AND(INDIRECT(ADDRESS($E167,44))=0,INDIRECT(ADDRESS($E167,38))="UL"),INDIRECT(ADDRESS($E167,COLUMN())),0),0),IF($F167&gt;0,IF(AND(INDIRECT(ADDRESS($F167,44))=0,INDIRECT(ADDRESS($F167,38))="UL"),INDIRECT(ADDRESS($F167,COLUMN())),0),0),IF($G167&gt;0,IF(AND(INDIRECT(ADDRESS($G167,44))=0,INDIRECT(ADDRESS($G167,38))="UL"),INDIRECT(ADDRESS($G167,COLUMN())),0),0),IF($H167&gt;0,IF(AND(INDIRECT(ADDRESS($H167,44))=0,INDIRECT(ADDRESS($H167,38))="UL"),INDIRECT(ADDRESS($H167,COLUMN())),0),0),IF($I167&gt;0,IF(AND(INDIRECT(ADDRESS($I167,44))=0,INDIRECT(ADDRESS($I167,38))="UL"),INDIRECT(ADDRESS($I167,COLUMN())),0),0),IF($J167&gt;0,IF(AND(INDIRECT(ADDRESS($J167,44))=0,INDIRECT(ADDRESS($J167,38))="UL"),INDIRECT(ADDRESS($J167,COLUMN())),0),0),IF($K167&gt;0,IF(AND(INDIRECT(ADDRESS($K167,44))=0,INDIRECT(ADDRESS($K167,38))="UL"),INDIRECT(ADDRESS($K167,COLUMN())),0),0),IF($L167&gt;0,IF(AND(INDIRECT(ADDRESS($L167,44))=0,INDIRECT(ADDRESS($L167,38))="UL"),INDIRECT(ADDRESS($L167,COLUMN())),0),0),IF($M167&gt;0,IF(AND(INDIRECT(ADDRESS($M167,44))=0,INDIRECT(ADDRESS($M167,38))="UL"),INDIRECT(ADDRESS($M167,COLUMN())),0),0))</f>
        <v>0.27777777777777779</v>
      </c>
      <c r="BZ167" s="57" cm="1">
        <f t="array" aca="1" ref="BZ167" ca="1">SUM(IF($C167&gt;0,IF(AND(INDIRECT(ADDRESS($C167,44))=0,INDIRECT(ADDRESS($C167,38))="UL"),INDIRECT(ADDRESS($C167,COLUMN())),0),0),IF($D167&gt;0,IF(AND(INDIRECT(ADDRESS($D167,44))=0,INDIRECT(ADDRESS($D167,38))="UL"),INDIRECT(ADDRESS($D167,COLUMN())),0),0),IF($E167&gt;0,IF(AND(INDIRECT(ADDRESS($E167,44))=0,INDIRECT(ADDRESS($E167,38))="UL"),INDIRECT(ADDRESS($E167,COLUMN())),0),0),IF($F167&gt;0,IF(AND(INDIRECT(ADDRESS($F167,44))=0,INDIRECT(ADDRESS($F167,38))="UL"),INDIRECT(ADDRESS($F167,COLUMN())),0),0),IF($G167&gt;0,IF(AND(INDIRECT(ADDRESS($G167,44))=0,INDIRECT(ADDRESS($G167,38))="UL"),INDIRECT(ADDRESS($G167,COLUMN())),0),0),IF($H167&gt;0,IF(AND(INDIRECT(ADDRESS($H167,44))=0,INDIRECT(ADDRESS($H167,38))="UL"),INDIRECT(ADDRESS($H167,COLUMN())),0),0),IF($I167&gt;0,IF(AND(INDIRECT(ADDRESS($I167,44))=0,INDIRECT(ADDRESS($I167,38))="UL"),INDIRECT(ADDRESS($I167,COLUMN())),0),0),IF($J167&gt;0,IF(AND(INDIRECT(ADDRESS($J167,44))=0,INDIRECT(ADDRESS($J167,38))="UL"),INDIRECT(ADDRESS($J167,COLUMN())),0),0),IF($K167&gt;0,IF(AND(INDIRECT(ADDRESS($K167,44))=0,INDIRECT(ADDRESS($K167,38))="UL"),INDIRECT(ADDRESS($K167,COLUMN())),0),0),IF($L167&gt;0,IF(AND(INDIRECT(ADDRESS($L167,44))=0,INDIRECT(ADDRESS($L167,38))="UL"),INDIRECT(ADDRESS($L167,COLUMN())),0),0),IF($M167&gt;0,IF(AND(INDIRECT(ADDRESS($M167,44))=0,INDIRECT(ADDRESS($M167,38))="UL"),INDIRECT(ADDRESS($M167,COLUMN())),0),0))</f>
        <v>0.1111111111111111</v>
      </c>
      <c r="CA167" s="57">
        <f ca="1">IF(BV167="S",BY167,BZ167)</f>
        <v>0.1111111111111111</v>
      </c>
      <c r="CB167" s="57" cm="1">
        <f t="array" aca="1" ref="CB167" ca="1">SUM(IF($C167&gt;0,IF(AND(INDIRECT(ADDRESS($C167,44))=0,INDIRECT(ADDRESS($C167,38))&lt;&gt;"UL"),INDIRECT(ADDRESS($C167,COLUMN())),0),0),IF($D167&gt;0,IF(AND(INDIRECT(ADDRESS($D167,44))=0,INDIRECT(ADDRESS($D167,38))&lt;&gt;"UL"),INDIRECT(ADDRESS($D167,COLUMN())),0),0),IF($E167&gt;0,IF(AND(INDIRECT(ADDRESS($E167,44))=0,INDIRECT(ADDRESS($E167,38))&lt;&gt;"UL"),INDIRECT(ADDRESS($E167,COLUMN())),0),0),IF($F167&gt;0,IF(AND(INDIRECT(ADDRESS($F167,44))=0,INDIRECT(ADDRESS($F167,38))&lt;&gt;"UL"),INDIRECT(ADDRESS($F167,COLUMN())),0),0),IF($G167&gt;0,IF(AND(INDIRECT(ADDRESS($G167,44))=0,INDIRECT(ADDRESS($G167,38))&lt;&gt;"UL"),INDIRECT(ADDRESS($G167,COLUMN())),0),0),IF($H167&gt;0,IF(AND(INDIRECT(ADDRESS($H167,44))=0,INDIRECT(ADDRESS($H167,38))&lt;&gt;"UL"),INDIRECT(ADDRESS($H167,COLUMN())),0),0),IF($I167&gt;0,IF(AND(INDIRECT(ADDRESS($I167,44))=0,INDIRECT(ADDRESS($I167,38))&lt;&gt;"UL"),INDIRECT(ADDRESS($I167,COLUMN())),0),0),IF($J167&gt;0,IF(AND(INDIRECT(ADDRESS($J167,44))=0,INDIRECT(ADDRESS($J167,38))&lt;&gt;"UL"),INDIRECT(ADDRESS($J167,COLUMN())),0),0),IF($K167&gt;0,IF(AND(INDIRECT(ADDRESS($K167,44))=0,INDIRECT(ADDRESS($K167,38))&lt;&gt;"UL"),INDIRECT(ADDRESS($K167,COLUMN())),0),0),IF($L167&gt;0,IF(AND(INDIRECT(ADDRESS($L167,44))=0,INDIRECT(ADDRESS($L167,38))&lt;&gt;"UL"),INDIRECT(ADDRESS($L167,COLUMN())),0),0),IF($M167&gt;0,IF(AND(INDIRECT(ADDRESS($M167,44))=0,INDIRECT(ADDRESS($M167,38))&lt;&gt;"UL"),INDIRECT(ADDRESS($M167,COLUMN())),0),0))</f>
        <v>0.55555555555555547</v>
      </c>
      <c r="CC167" s="57">
        <f ca="1">IF(BV167="S",BH167,CB167)</f>
        <v>0.55555555555555547</v>
      </c>
      <c r="CD167" s="57" cm="1">
        <f t="array" aca="1" ref="CD167" ca="1">SUM(IF($C167&gt;0,IF(AND(INDIRECT(ADDRESS($C167,44))=0,INDIRECT(ADDRESS($C167,38))&lt;&gt;"UL"),INDIRECT(ADDRESS($C167,COLUMN())),0),0),IF($D167&gt;0,IF(AND(INDIRECT(ADDRESS($D167,44))=0,INDIRECT(ADDRESS($D167,38))&lt;&gt;"UL"),INDIRECT(ADDRESS($D167,COLUMN())),0),0),IF($E167&gt;0,IF(AND(INDIRECT(ADDRESS($E167,44))=0,INDIRECT(ADDRESS($E167,38))&lt;&gt;"UL"),INDIRECT(ADDRESS($E167,COLUMN())),0),0),IF($F167&gt;0,IF(AND(INDIRECT(ADDRESS($F167,44))=0,INDIRECT(ADDRESS($F167,38))&lt;&gt;"UL"),INDIRECT(ADDRESS($F167,COLUMN())),0),0),IF($G167&gt;0,IF(AND(INDIRECT(ADDRESS($G167,44))=0,INDIRECT(ADDRESS($G167,38))&lt;&gt;"UL"),INDIRECT(ADDRESS($G167,COLUMN())),0),0),IF($H167&gt;0,IF(AND(INDIRECT(ADDRESS($H167,44))=0,INDIRECT(ADDRESS($H167,38))&lt;&gt;"UL"),INDIRECT(ADDRESS($H167,COLUMN())),0),0),IF($I167&gt;0,IF(AND(INDIRECT(ADDRESS($I167,44))=0,INDIRECT(ADDRESS($I167,38))&lt;&gt;"UL"),INDIRECT(ADDRESS($I167,COLUMN())),0),0),IF($J167&gt;0,IF(AND(INDIRECT(ADDRESS($J167,44))=0,INDIRECT(ADDRESS($J167,38))&lt;&gt;"UL"),INDIRECT(ADDRESS($J167,COLUMN())),0),0),IF($K167&gt;0,IF(AND(INDIRECT(ADDRESS($K167,44))=0,INDIRECT(ADDRESS($K167,38))&lt;&gt;"UL"),INDIRECT(ADDRESS($K167,COLUMN())),0),0),IF($L167&gt;0,IF(AND(INDIRECT(ADDRESS($L167,44))=0,INDIRECT(ADDRESS($L167,38))&lt;&gt;"UL"),INDIRECT(ADDRESS($L167,COLUMN())),0),0),IF($M167&gt;0,IF(AND(INDIRECT(ADDRESS($M167,44))=0,INDIRECT(ADDRESS($M167,38))&lt;&gt;"UL"),INDIRECT(ADDRESS($M167,COLUMN())),0),0))</f>
        <v>0.18518518518518515</v>
      </c>
      <c r="CE167" s="57" cm="1">
        <f t="array" aca="1" ref="CE167" ca="1">SUM(IF($C167&gt;0,IF(AND(INDIRECT(ADDRESS($C167,44))=0,INDIRECT(ADDRESS($C167,38))&lt;&gt;"UL"),INDIRECT(ADDRESS($C167,COLUMN())),0),0),IF($D167&gt;0,IF(AND(INDIRECT(ADDRESS($D167,44))=0,INDIRECT(ADDRESS($D167,38))&lt;&gt;"UL"),INDIRECT(ADDRESS($D167,COLUMN())),0),0),IF($E167&gt;0,IF(AND(INDIRECT(ADDRESS($E167,44))=0,INDIRECT(ADDRESS($E167,38))&lt;&gt;"UL"),INDIRECT(ADDRESS($E167,COLUMN())),0),0),IF($F167&gt;0,IF(AND(INDIRECT(ADDRESS($F167,44))=0,INDIRECT(ADDRESS($F167,38))&lt;&gt;"UL"),INDIRECT(ADDRESS($F167,COLUMN())),0),0),IF($G167&gt;0,IF(AND(INDIRECT(ADDRESS($G167,44))=0,INDIRECT(ADDRESS($G167,38))&lt;&gt;"UL"),INDIRECT(ADDRESS($G167,COLUMN())),0),0),IF($H167&gt;0,IF(AND(INDIRECT(ADDRESS($H167,44))=0,INDIRECT(ADDRESS($H167,38))&lt;&gt;"UL"),INDIRECT(ADDRESS($H167,COLUMN())),0),0),IF($I167&gt;0,IF(AND(INDIRECT(ADDRESS($I167,44))=0,INDIRECT(ADDRESS($I167,38))&lt;&gt;"UL"),INDIRECT(ADDRESS($I167,COLUMN())),0),0),IF($J167&gt;0,IF(AND(INDIRECT(ADDRESS($J167,44))=0,INDIRECT(ADDRESS($J167,38))&lt;&gt;"UL"),INDIRECT(ADDRESS($J167,COLUMN())),0),0),IF($K167&gt;0,IF(AND(INDIRECT(ADDRESS($K167,44))=0,INDIRECT(ADDRESS($K167,38))&lt;&gt;"UL"),INDIRECT(ADDRESS($K167,COLUMN())),0),0),IF($L167&gt;0,IF(AND(INDIRECT(ADDRESS($L167,44))=0,INDIRECT(ADDRESS($L167,38))&lt;&gt;"UL"),INDIRECT(ADDRESS($L167,COLUMN())),0),0),IF($M167&gt;0,IF(AND(INDIRECT(ADDRESS($M167,44))=0,INDIRECT(ADDRESS($M167,38))&lt;&gt;"UL"),INDIRECT(ADDRESS($M167,COLUMN())),0),0))</f>
        <v>0</v>
      </c>
      <c r="CF167" s="57">
        <f ca="1">IF(BV167="S",CD167,CE167)</f>
        <v>0</v>
      </c>
      <c r="CG167" s="57">
        <f ca="1">IF(AD167&lt;BG167,((((BX167+CC167)*AB167)+((CA167+CF167)*(1-AB167)))*AD167),((((BX167*AB167)+((CA167)*(1-AB167)))*AD167)+(((CC167*AB167)+((CF167))*(1-AB167)))*BG167))</f>
        <v>2.0385168528857287</v>
      </c>
      <c r="CH167" s="57">
        <f t="shared" ca="1" si="133"/>
        <v>7.0293684582266508E-2</v>
      </c>
      <c r="CI167" s="19">
        <f t="shared" ca="1" si="134"/>
        <v>14.003325143753976</v>
      </c>
      <c r="CJ167" s="19"/>
      <c r="CK167" s="57" cm="1">
        <f t="array" aca="1" ref="CK167" ca="1">IF(AU167="S", SUM(IF($C167&gt;0,IF(INDIRECT(ADDRESS($C167,43))&lt;&gt;1,INDIRECT(ADDRESS($C167,48)),0),0), IF($D167&gt;0,IF(INDIRECT(ADDRESS($D167,43))&lt;&gt;1,INDIRECT(ADDRESS($D167,48)),0),0), IF($E167&gt;0,IF(INDIRECT(ADDRESS($E167,43))&lt;&gt;1,INDIRECT(ADDRESS($E167,48)),0),0), IF($F167&gt;0,IF(INDIRECT(ADDRESS($F167,43))&lt;&gt;1,INDIRECT(ADDRESS($F167,48)),0),0), IF($G167&gt;0,IF(INDIRECT(ADDRESS($G167,43))&lt;&gt;1,INDIRECT(ADDRESS($G167,48)),0),0), IF($H167&gt;0,IF(INDIRECT(ADDRESS($H167,43))&lt;&gt;1,INDIRECT(ADDRESS($H167,48)),0),0), IF($I167&gt;0,IF(INDIRECT(ADDRESS($I167,43))&lt;&gt;1,INDIRECT(ADDRESS($I167,48)),0),0), IF($J167&gt;0,IF(INDIRECT(ADDRESS($J167,43))&lt;&gt;1,INDIRECT(ADDRESS($J167,48)),0),0), IF($K167&gt;0,IF(INDIRECT(ADDRESS($K167,43))&lt;&gt;1,INDIRECT(ADDRESS($K167,48)),0),0), IF($L167&gt;0,IF(INDIRECT(ADDRESS($L167,43))&lt;&gt;1,INDIRECT(ADDRESS($L167,48)),0),0), IF($M167&gt;0,IF(INDIRECT(ADDRESS($M167,43))&lt;&gt;1,INDIRECT(ADDRESS($M167,48)),0),0)), IF(AU167="L",SUM(IF($C167&gt;0,IF(INDIRECT(ADDRESS($C167,43))&lt;&gt;1,INDIRECT(ADDRESS($C167,50)),0),0), IF($D167&gt;0,IF(INDIRECT(ADDRESS($D167,43))&lt;&gt;1,INDIRECT(ADDRESS($D167,50)),0),0), IF($E167&gt;0,IF(INDIRECT(ADDRESS($E167,43))&lt;&gt;1,INDIRECT(ADDRESS($E167,50)),0),0), IF($F167&gt;0,IF(INDIRECT(ADDRESS($F167,43))&lt;&gt;1,INDIRECT(ADDRESS($F167,50)),0),0), IF($G167&gt;0,IF(INDIRECT(ADDRESS($G167,43))&lt;&gt;1,INDIRECT(ADDRESS($G167,50)),0),0), IF($G167&gt;0,IF(INDIRECT(ADDRESS($G167,43))&lt;&gt;1,INDIRECT(ADDRESS($G167,50)),0),0), IF($H167&gt;0,IF(INDIRECT(ADDRESS($H167,43))&lt;&gt;1,INDIRECT(ADDRESS($H167,50)),0),0), IF($I167&gt;0,IF(INDIRECT(ADDRESS($I167,43))&lt;&gt;1,INDIRECT(ADDRESS($I167,50)),0),0), IF($J167&gt;0,IF(INDIRECT(ADDRESS($J167,43))&lt;&gt;1,INDIRECT(ADDRESS($J167,50)),0),0), IF($K167&gt;0,IF(INDIRECT(ADDRESS($K167,43))&lt;&gt;1,INDIRECT(ADDRESS($K167,50)),0),0), IF($L167&gt;0,IF(INDIRECT(ADDRESS($L167,43))&lt;&gt;1,INDIRECT(ADDRESS($L167,50)),0),0), IF($M167&gt;0,IF(INDIRECT(ADDRESS($M167,43))&lt;&gt;1,INDIRECT(ADDRESS($M167,50)),0),0)), SUM(IF($C167&gt;0,IF(INDIRECT(ADDRESS($C167,43))&lt;&gt;1,INDIRECT(ADDRESS($C167,49)),0),0), IF($D167&gt;0,IF(INDIRECT(ADDRESS($D167,43))&lt;&gt;1,INDIRECT(ADDRESS($D167,49)),0),0), IF($E167&gt;0,IF(INDIRECT(ADDRESS($E167,43))&lt;&gt;1,INDIRECT(ADDRESS($E167,49)),0),0), IF($F167&gt;0,IF(INDIRECT(ADDRESS($F167,43))&lt;&gt;1,INDIRECT(ADDRESS($F167,49)),0),0), IF($G167&gt;0,IF(INDIRECT(ADDRESS($G167,43))&lt;&gt;1,INDIRECT(ADDRESS($G167,49)),0),0), IF($G167&gt;0,IF(INDIRECT(ADDRESS($G167,43))&lt;&gt;1,INDIRECT(ADDRESS($G167,49)),0),0), IF($H167&gt;0,IF(INDIRECT(ADDRESS($H167,43))&lt;&gt;1,INDIRECT(ADDRESS($H167,49)),0),0), IF($I167&gt;0,IF(INDIRECT(ADDRESS($I167,43))&lt;&gt;1,INDIRECT(ADDRESS($I167,49)),0),0), IF($J167&gt;0,IF(INDIRECT(ADDRESS($J167,43))&lt;&gt;1,INDIRECT(ADDRESS($J167,49)),0),0), IF($K167&gt;0,IF(INDIRECT(ADDRESS($K167,43))&lt;&gt;1,INDIRECT(ADDRESS($K167,49)),0),0), IF($L167&gt;0,IF(INDIRECT(ADDRESS($L167,43))&lt;&gt;1,INDIRECT(ADDRESS($L167,49)),0),0), IF($M167&gt;0,IF(INDIRECT(ADDRESS($M167,43))&lt;&gt;1,INDIRECT(ADDRESS($M167,49)),0),0))))</f>
        <v>1.6666666666666665</v>
      </c>
      <c r="CL167" s="57" cm="1">
        <f t="array" aca="1" ref="CL167" ca="1">SUM(IF($C167&gt;0,IF(INDIRECT(ADDRESS($C167,44))=1,INDIRECT(ADDRESS($C167,90)),0),0), IF($D167&gt;0,IF(INDIRECT(ADDRESS($D167,44))=1,INDIRECT(ADDRESS($D167,90)),0),0), IF($E167&gt;0,IF(INDIRECT(ADDRESS($E167,44))=1,INDIRECT(ADDRESS($E167,90)),0),0), IF($F167&gt;0,IF(INDIRECT(ADDRESS($F167,44))=1,INDIRECT(ADDRESS($F167,90)),0),0), IF($G167&gt;0,IF(INDIRECT(ADDRESS($G167,44))=1,INDIRECT(ADDRESS($G167,90)),0),0), IF($H167&gt;0,IF(INDIRECT(ADDRESS($H167,44))=1,INDIRECT(ADDRESS($H167,90)),0),0), IF($I167&gt;0,IF(INDIRECT(ADDRESS($I167,44))=1,INDIRECT(ADDRESS($I167,90)),0),0), IF($J167&gt;0,IF(INDIRECT(ADDRESS($J167,44))=1,INDIRECT(ADDRESS($J167,90)),0),0), IF($K167&gt;0,IF(INDIRECT(ADDRESS($K167,44))=1,INDIRECT(ADDRESS($K167,90)),0),0), IF($L167&gt;0,IF(INDIRECT(ADDRESS($L167,44))=1,INDIRECT(ADDRESS($L167,90)),0),0), IF($M167&gt;0,IF(INDIRECT(ADDRESS($M167,44))=1,INDIRECT(ADDRESS($M167,90)),0),0))</f>
        <v>0</v>
      </c>
      <c r="CM167" s="56">
        <f t="shared" ca="1" si="135"/>
        <v>1.0318778274698461</v>
      </c>
      <c r="CN167" s="59"/>
    </row>
    <row r="168" spans="1:92" x14ac:dyDescent="0.25">
      <c r="A168" s="65" t="s">
        <v>239</v>
      </c>
      <c r="B168" s="74">
        <v>100</v>
      </c>
      <c r="C168" s="74">
        <v>111</v>
      </c>
      <c r="D168" s="74">
        <v>112</v>
      </c>
      <c r="E168" s="74"/>
      <c r="F168" s="74"/>
      <c r="G168" s="74"/>
      <c r="H168" s="74"/>
      <c r="I168" s="74"/>
      <c r="J168" s="74"/>
      <c r="K168" s="74"/>
      <c r="L168" s="74"/>
      <c r="M168" s="74"/>
      <c r="N168" s="67">
        <f t="shared" ca="1" si="120"/>
        <v>29</v>
      </c>
      <c r="O168" s="67" t="str" cm="1">
        <f t="array" aca="1" ref="O168" ca="1">INDIRECT(ADDRESS($B168,COLUMN()))</f>
        <v>Fighter</v>
      </c>
      <c r="P168" s="67" cm="1">
        <f t="array" aca="1" ref="P168" ca="1">INDIRECT(ADDRESS($B168,COLUMN()))</f>
        <v>3</v>
      </c>
      <c r="Q168" s="67" t="str" cm="1">
        <f t="array" aca="1" ref="Q168" ca="1">INDIRECT(ADDRESS($B168,COLUMN()))</f>
        <v>-</v>
      </c>
      <c r="R168" s="67" t="str" cm="1">
        <f t="array" aca="1" ref="R168" ca="1">INDIRECT(ADDRESS($B168,COLUMN()))</f>
        <v>-</v>
      </c>
      <c r="S168" s="67" cm="1">
        <f t="array" aca="1" ref="S168" ca="1">INDIRECT(ADDRESS($B168,COLUMN()))</f>
        <v>2</v>
      </c>
      <c r="T168" s="67" t="str" cm="1">
        <f t="array" aca="1" ref="T168" ca="1">INDIRECT(ADDRESS($B168,COLUMN()))</f>
        <v>1-6</v>
      </c>
      <c r="U168" s="67" cm="1">
        <f t="array" aca="1" ref="U168" ca="1">INDIRECT(ADDRESS($B168,COLUMN()))</f>
        <v>6</v>
      </c>
      <c r="V168" s="67" cm="1">
        <f t="array" aca="1" ref="V168" ca="1">INDIRECT(ADDRESS($B168,COLUMN()))</f>
        <v>0</v>
      </c>
      <c r="W168" s="67" cm="1">
        <f t="array" aca="1" ref="W168" ca="1">INDIRECT(ADDRESS($B168,COLUMN()))</f>
        <v>3</v>
      </c>
      <c r="X168" s="67" cm="1">
        <f t="array" aca="1" ref="X168" ca="1">INDIRECT(ADDRESS($B168,COLUMN()))</f>
        <v>6</v>
      </c>
      <c r="Y168" s="67" cm="1">
        <f t="array" aca="1" ref="Y168" ca="1">INDIRECT(ADDRESS($B168,COLUMN()))</f>
        <v>2</v>
      </c>
      <c r="Z168" s="67" cm="1">
        <f t="array" aca="1" ref="Z168" ca="1">INDIRECT(ADDRESS($B168,COLUMN()))</f>
        <v>5</v>
      </c>
      <c r="AA168" s="67" cm="1">
        <f t="array" aca="1" ref="AA168" ca="1">INDIRECT(ADDRESS($B168,COLUMN()))</f>
        <v>0</v>
      </c>
      <c r="AB168" s="56">
        <f t="shared" ca="1" si="121"/>
        <v>0.79387955742428784</v>
      </c>
      <c r="AC168" s="56">
        <f t="shared" ca="1" si="122"/>
        <v>0.89465688418428158</v>
      </c>
      <c r="AD168" s="56">
        <f t="shared" ca="1" si="123"/>
        <v>2.333887523958996</v>
      </c>
      <c r="AF168" s="65"/>
      <c r="AG168" s="65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52"/>
      <c r="AU168" s="54" t="s">
        <v>113</v>
      </c>
      <c r="AV168" s="57" cm="1">
        <f t="array" aca="1" ref="AV168" ca="1">SUM(IF($C168&gt;0,IF(AND(INDIRECT(ADDRESS($C168,44))=0,INDIRECT(ADDRESS($C168,38))="UL",ISERROR(SEARCH("Rear",INDIRECT(ADDRESS($C168,33)))),ISERROR(SEARCH("Side",INDIRECT(ADDRESS($C168,33))))),INDIRECT(ADDRESS($C168,COLUMN())),0),0),IF($D168&gt;0,IF(AND(INDIRECT(ADDRESS($D168,44))=0,INDIRECT(ADDRESS($D168,38))="UL",ISERROR(SEARCH("Rear",INDIRECT(ADDRESS($D168,33)))),ISERROR(SEARCH("Side",INDIRECT(ADDRESS($D168,33))))),INDIRECT(ADDRESS($D168,COLUMN())),0),0),IF($E168&gt;0,IF(AND(INDIRECT(ADDRESS($E168,44))=0,INDIRECT(ADDRESS($E168,38))="UL",ISERROR(SEARCH("Rear",INDIRECT(ADDRESS($E168,33)))),ISERROR(SEARCH("Side",INDIRECT(ADDRESS($E168,33))))),INDIRECT(ADDRESS($E168,COLUMN())),0),0),IF($F168&gt;0,IF(AND(INDIRECT(ADDRESS($F168,44))=0,INDIRECT(ADDRESS($F168,38))="UL",ISERROR(SEARCH("Rear",INDIRECT(ADDRESS($F168,33)))),ISERROR(SEARCH("Side",INDIRECT(ADDRESS($F168,33))))),INDIRECT(ADDRESS($F168,COLUMN())),0),0),IF($G168&gt;0,IF(AND(INDIRECT(ADDRESS($G168,44))=0,INDIRECT(ADDRESS($G168,38))="UL",ISERROR(SEARCH("Rear",INDIRECT(ADDRESS($G168,33)))),ISERROR(SEARCH("Side",INDIRECT(ADDRESS($G168,33))))),INDIRECT(ADDRESS($G168,COLUMN())),0),0),IF($H168&gt;0,IF(AND(INDIRECT(ADDRESS($H168,44))=0,INDIRECT(ADDRESS($H168,38))="UL",ISERROR(SEARCH("Rear",INDIRECT(ADDRESS($H168,33)))),ISERROR(SEARCH("Side",INDIRECT(ADDRESS($H168,33))))),INDIRECT(ADDRESS($H168,COLUMN())),0),0),IF($I168&gt;0,IF(AND(INDIRECT(ADDRESS($I168,44))=0,INDIRECT(ADDRESS($I168,38))="UL",ISERROR(SEARCH("Rear",INDIRECT(ADDRESS($I168,33)))),ISERROR(SEARCH("Side",INDIRECT(ADDRESS($I168,33))))),INDIRECT(ADDRESS($I168,COLUMN())),0),0),IF($J168&gt;0,IF(AND(INDIRECT(ADDRESS($J168,44))=0,INDIRECT(ADDRESS($J168,38))="UL",ISERROR(SEARCH("Rear",INDIRECT(ADDRESS($J168,33)))),ISERROR(SEARCH("Side",INDIRECT(ADDRESS($J168,33))))),INDIRECT(ADDRESS($J168,COLUMN())),0),0),IF($K168&gt;0,IF(AND(INDIRECT(ADDRESS($K168,44))=0,INDIRECT(ADDRESS($K168,38))="UL",ISERROR(SEARCH("Rear",INDIRECT(ADDRESS($K168,33)))),ISERROR(SEARCH("Side",INDIRECT(ADDRESS($K168,33))))),INDIRECT(ADDRESS($K168,COLUMN())),0),0),IF($L168&gt;0,IF(AND(INDIRECT(ADDRESS($L168,44))=0,INDIRECT(ADDRESS($L168,38))="UL",ISERROR(SEARCH("Rear",INDIRECT(ADDRESS($L168,33)))),ISERROR(SEARCH("Side",INDIRECT(ADDRESS($L168,33))))),INDIRECT(ADDRESS($L168,COLUMN())),0),0),IF($M168&gt;0,IF(AND(INDIRECT(ADDRESS($M168,44))=0,INDIRECT(ADDRESS($M168,38))="UL",ISERROR(SEARCH("Rear",INDIRECT(ADDRESS($M168,33)))),ISERROR(SEARCH("Side",INDIRECT(ADDRESS($M168,33))))),INDIRECT(ADDRESS($M168,COLUMN())),0),0))</f>
        <v>0.66666666666666663</v>
      </c>
      <c r="AW168" s="57" cm="1">
        <f t="array" aca="1" ref="AW168" ca="1">SUM(IF($C168&gt;0,IF(AND(INDIRECT(ADDRESS($C168,44))=0,INDIRECT(ADDRESS($C168,38))="UL",ISERROR(SEARCH("Rear",INDIRECT(ADDRESS($C168,33)))),ISERROR(SEARCH("Side",INDIRECT(ADDRESS($C168,33))))),INDIRECT(ADDRESS($C168,COLUMN())),0),0),IF($D168&gt;0,IF(AND(INDIRECT(ADDRESS($D168,44))=0,INDIRECT(ADDRESS($D168,38))="UL",ISERROR(SEARCH("Rear",INDIRECT(ADDRESS($D168,33)))),ISERROR(SEARCH("Side",INDIRECT(ADDRESS($D168,33))))),INDIRECT(ADDRESS($D168,COLUMN())),0),0),IF($E168&gt;0,IF(AND(INDIRECT(ADDRESS($E168,44))=0,INDIRECT(ADDRESS($E168,38))="UL",ISERROR(SEARCH("Rear",INDIRECT(ADDRESS($E168,33)))),ISERROR(SEARCH("Side",INDIRECT(ADDRESS($E168,33))))),INDIRECT(ADDRESS($E168,COLUMN())),0),0),IF($F168&gt;0,IF(AND(INDIRECT(ADDRESS($F168,44))=0,INDIRECT(ADDRESS($F168,38))="UL",ISERROR(SEARCH("Rear",INDIRECT(ADDRESS($F168,33)))),ISERROR(SEARCH("Side",INDIRECT(ADDRESS($F168,33))))),INDIRECT(ADDRESS($F168,COLUMN())),0),0),IF($G168&gt;0,IF(AND(INDIRECT(ADDRESS($G168,44))=0,INDIRECT(ADDRESS($G168,38))="UL",ISERROR(SEARCH("Rear",INDIRECT(ADDRESS($G168,33)))),ISERROR(SEARCH("Side",INDIRECT(ADDRESS($G168,33))))),INDIRECT(ADDRESS($G168,COLUMN())),0),0),IF($H168&gt;0,IF(AND(INDIRECT(ADDRESS($H168,44))=0,INDIRECT(ADDRESS($H168,38))="UL",ISERROR(SEARCH("Rear",INDIRECT(ADDRESS($H168,33)))),ISERROR(SEARCH("Side",INDIRECT(ADDRESS($H168,33))))),INDIRECT(ADDRESS($H168,COLUMN())),0),0),IF($I168&gt;0,IF(AND(INDIRECT(ADDRESS($I168,44))=0,INDIRECT(ADDRESS($I168,38))="UL",ISERROR(SEARCH("Rear",INDIRECT(ADDRESS($I168,33)))),ISERROR(SEARCH("Side",INDIRECT(ADDRESS($I168,33))))),INDIRECT(ADDRESS($I168,COLUMN())),0),0),IF($J168&gt;0,IF(AND(INDIRECT(ADDRESS($J168,44))=0,INDIRECT(ADDRESS($J168,38))="UL",ISERROR(SEARCH("Rear",INDIRECT(ADDRESS($J168,33)))),ISERROR(SEARCH("Side",INDIRECT(ADDRESS($J168,33))))),INDIRECT(ADDRESS($J168,COLUMN())),0),0),IF($K168&gt;0,IF(AND(INDIRECT(ADDRESS($K168,44))=0,INDIRECT(ADDRESS($K168,38))="UL",ISERROR(SEARCH("Rear",INDIRECT(ADDRESS($K168,33)))),ISERROR(SEARCH("Side",INDIRECT(ADDRESS($K168,33))))),INDIRECT(ADDRESS($K168,COLUMN())),0),0),IF($L168&gt;0,IF(AND(INDIRECT(ADDRESS($L168,44))=0,INDIRECT(ADDRESS($L168,38))="UL",ISERROR(SEARCH("Rear",INDIRECT(ADDRESS($L168,33)))),ISERROR(SEARCH("Side",INDIRECT(ADDRESS($L168,33))))),INDIRECT(ADDRESS($L168,COLUMN())),0),0),IF($M168&gt;0,IF(AND(INDIRECT(ADDRESS($M168,44))=0,INDIRECT(ADDRESS($M168,38))="UL",ISERROR(SEARCH("Rear",INDIRECT(ADDRESS($M168,33)))),ISERROR(SEARCH("Side",INDIRECT(ADDRESS($M168,33))))),INDIRECT(ADDRESS($M168,COLUMN())),0),0))</f>
        <v>2.2222222222222219</v>
      </c>
      <c r="AX168" s="57" cm="1">
        <f t="array" aca="1" ref="AX168" ca="1">SUM(IF($C168&gt;0,IF(AND(INDIRECT(ADDRESS($C168,44))=0,INDIRECT(ADDRESS($C168,38))="UL",ISERROR(SEARCH("Rear",INDIRECT(ADDRESS($C168,33)))),ISERROR(SEARCH("Side",INDIRECT(ADDRESS($C168,33))))),INDIRECT(ADDRESS($C168,COLUMN())),0),0),IF($D168&gt;0,IF(AND(INDIRECT(ADDRESS($D168,44))=0,INDIRECT(ADDRESS($D168,38))="UL",ISERROR(SEARCH("Rear",INDIRECT(ADDRESS($D168,33)))),ISERROR(SEARCH("Side",INDIRECT(ADDRESS($D168,33))))),INDIRECT(ADDRESS($D168,COLUMN())),0),0),IF($E168&gt;0,IF(AND(INDIRECT(ADDRESS($E168,44))=0,INDIRECT(ADDRESS($E168,38))="UL",ISERROR(SEARCH("Rear",INDIRECT(ADDRESS($E168,33)))),ISERROR(SEARCH("Side",INDIRECT(ADDRESS($E168,33))))),INDIRECT(ADDRESS($E168,COLUMN())),0),0),IF($F168&gt;0,IF(AND(INDIRECT(ADDRESS($F168,44))=0,INDIRECT(ADDRESS($F168,38))="UL",ISERROR(SEARCH("Rear",INDIRECT(ADDRESS($F168,33)))),ISERROR(SEARCH("Side",INDIRECT(ADDRESS($F168,33))))),INDIRECT(ADDRESS($F168,COLUMN())),0),0),IF($G168&gt;0,IF(AND(INDIRECT(ADDRESS($G168,44))=0,INDIRECT(ADDRESS($G168,38))="UL",ISERROR(SEARCH("Rear",INDIRECT(ADDRESS($G168,33)))),ISERROR(SEARCH("Side",INDIRECT(ADDRESS($G168,33))))),INDIRECT(ADDRESS($G168,COLUMN())),0),0),IF($H168&gt;0,IF(AND(INDIRECT(ADDRESS($H168,44))=0,INDIRECT(ADDRESS($H168,38))="UL",ISERROR(SEARCH("Rear",INDIRECT(ADDRESS($H168,33)))),ISERROR(SEARCH("Side",INDIRECT(ADDRESS($H168,33))))),INDIRECT(ADDRESS($H168,COLUMN())),0),0),IF($I168&gt;0,IF(AND(INDIRECT(ADDRESS($I168,44))=0,INDIRECT(ADDRESS($I168,38))="UL",ISERROR(SEARCH("Rear",INDIRECT(ADDRESS($I168,33)))),ISERROR(SEARCH("Side",INDIRECT(ADDRESS($I168,33))))),INDIRECT(ADDRESS($I168,COLUMN())),0),0),IF($J168&gt;0,IF(AND(INDIRECT(ADDRESS($J168,44))=0,INDIRECT(ADDRESS($J168,38))="UL",ISERROR(SEARCH("Rear",INDIRECT(ADDRESS($J168,33)))),ISERROR(SEARCH("Side",INDIRECT(ADDRESS($J168,33))))),INDIRECT(ADDRESS($J168,COLUMN())),0),0),IF($K168&gt;0,IF(AND(INDIRECT(ADDRESS($K168,44))=0,INDIRECT(ADDRESS($K168,38))="UL",ISERROR(SEARCH("Rear",INDIRECT(ADDRESS($K168,33)))),ISERROR(SEARCH("Side",INDIRECT(ADDRESS($K168,33))))),INDIRECT(ADDRESS($K168,COLUMN())),0),0),IF($L168&gt;0,IF(AND(INDIRECT(ADDRESS($L168,44))=0,INDIRECT(ADDRESS($L168,38))="UL",ISERROR(SEARCH("Rear",INDIRECT(ADDRESS($L168,33)))),ISERROR(SEARCH("Side",INDIRECT(ADDRESS($L168,33))))),INDIRECT(ADDRESS($L168,COLUMN())),0),0),IF($M168&gt;0,IF(AND(INDIRECT(ADDRESS($M168,44))=0,INDIRECT(ADDRESS($M168,38))="UL",ISERROR(SEARCH("Rear",INDIRECT(ADDRESS($M168,33)))),ISERROR(SEARCH("Side",INDIRECT(ADDRESS($M168,33))))),INDIRECT(ADDRESS($M168,COLUMN())),0),0))</f>
        <v>0.33333333333333331</v>
      </c>
      <c r="AY168" s="58">
        <f t="shared" ca="1" si="124"/>
        <v>2.2222222222222219</v>
      </c>
      <c r="AZ168" s="58">
        <f t="shared" ca="1" si="125"/>
        <v>1.074074074074074</v>
      </c>
      <c r="BA168" s="58" cm="1">
        <f t="array" aca="1" ref="BA168" ca="1">SUM(IF($C168&gt;0,IF(AND(INDIRECT(ADDRESS($C168,44))=0,INDIRECT(ADDRESS($C168,38))="UL"),INDIRECT(ADDRESS($C168,COLUMN())),0),0),IF($D168&gt;0,IF(AND(INDIRECT(ADDRESS($D168,44))=0,INDIRECT(ADDRESS($D168,38))="UL"),INDIRECT(ADDRESS($D168,COLUMN())),0),0),IF($E168&gt;0,IF(AND(INDIRECT(ADDRESS($E168,44))=0,INDIRECT(ADDRESS($E168,38))="UL"),INDIRECT(ADDRESS($E168,COLUMN())),0),0),IF($F168&gt;0,IF(AND(INDIRECT(ADDRESS($F168,44))=0,INDIRECT(ADDRESS($F168,38))="UL"),INDIRECT(ADDRESS($F168,COLUMN())),0),0),IF($G168&gt;0,IF(AND(INDIRECT(ADDRESS($G168,44))=0,INDIRECT(ADDRESS($G168,38))="UL"),INDIRECT(ADDRESS($G168,COLUMN())),0),0),IF($H168&gt;0,IF(AND(INDIRECT(ADDRESS($H168,44))=0,INDIRECT(ADDRESS($H168,38))="UL"),INDIRECT(ADDRESS($H168,COLUMN())),0),0),IF($I168&gt;0,IF(AND(INDIRECT(ADDRESS($I168,44))=0,INDIRECT(ADDRESS($I168,38))="UL"),INDIRECT(ADDRESS($I168,COLUMN())),0),0),IF($J168&gt;0,IF(AND(INDIRECT(ADDRESS($J168,44))=0,INDIRECT(ADDRESS($J168,38))="UL"),INDIRECT(ADDRESS($J168,COLUMN())),0),0),IF($K168&gt;0,IF(AND(INDIRECT(ADDRESS($K168,44))=0,INDIRECT(ADDRESS($K168,38))="UL"),INDIRECT(ADDRESS($K168,COLUMN())),0),0),IF($L168&gt;0,IF(AND(INDIRECT(ADDRESS($L168,44))=0,INDIRECT(ADDRESS($L168,38))="UL"),INDIRECT(ADDRESS($L168,COLUMN())),0),0),IF($M168&gt;0,IF(AND(INDIRECT(ADDRESS($M168,44))=0,INDIRECT(ADDRESS($M168,38))="UL"),INDIRECT(ADDRESS($M168,COLUMN())),0),0))</f>
        <v>0.63703703703703696</v>
      </c>
      <c r="BB168" s="58" cm="1">
        <f t="array" aca="1" ref="BB168" ca="1">SUM(IF($C168&gt;0,IF(AND(INDIRECT(ADDRESS($C168,44))=0,INDIRECT(ADDRESS($C168,38))="UL"),INDIRECT(ADDRESS($C168,COLUMN())),0),0),IF($D168&gt;0,IF(AND(INDIRECT(ADDRESS($D168,44))=0,INDIRECT(ADDRESS($D168,38))="UL"),INDIRECT(ADDRESS($D168,COLUMN())),0),0),IF($E168&gt;0,IF(AND(INDIRECT(ADDRESS($E168,44))=0,INDIRECT(ADDRESS($E168,38))="UL"),INDIRECT(ADDRESS($E168,COLUMN())),0),0),IF($F168&gt;0,IF(AND(INDIRECT(ADDRESS($F168,44))=0,INDIRECT(ADDRESS($F168,38))="UL"),INDIRECT(ADDRESS($F168,COLUMN())),0),0),IF($G168&gt;0,IF(AND(INDIRECT(ADDRESS($G168,44))=0,INDIRECT(ADDRESS($G168,38))="UL"),INDIRECT(ADDRESS($G168,COLUMN())),0),0),IF($H168&gt;0,IF(AND(INDIRECT(ADDRESS($H168,44))=0,INDIRECT(ADDRESS($H168,38))="UL"),INDIRECT(ADDRESS($H168,COLUMN())),0),0),IF($I168&gt;0,IF(AND(INDIRECT(ADDRESS($I168,44))=0,INDIRECT(ADDRESS($I168,38))="UL"),INDIRECT(ADDRESS($I168,COLUMN())),0),0),IF($J168&gt;0,IF(AND(INDIRECT(ADDRESS($J168,44))=0,INDIRECT(ADDRESS($J168,38))="UL"),INDIRECT(ADDRESS($J168,COLUMN())),0),0),IF($K168&gt;0,IF(AND(INDIRECT(ADDRESS($K168,44))=0,INDIRECT(ADDRESS($K168,38))="UL"),INDIRECT(ADDRESS($K168,COLUMN())),0),0),IF($L168&gt;0,IF(AND(INDIRECT(ADDRESS($L168,44))=0,INDIRECT(ADDRESS($L168,38))="UL"),INDIRECT(ADDRESS($L168,COLUMN())),0),0),IF($M168&gt;0,IF(AND(INDIRECT(ADDRESS($M168,44))=0,INDIRECT(ADDRESS($M168,38))="UL"),INDIRECT(ADDRESS($M168,COLUMN())),0),0))</f>
        <v>0.22222222222222221</v>
      </c>
      <c r="BC168" s="58" cm="1">
        <f t="array" aca="1" ref="BC168" ca="1">SUM(IF($C168&gt;0,IF(AND(INDIRECT(ADDRESS($C168,44))=0,INDIRECT(ADDRESS($C168,38))="UL"),INDIRECT(ADDRESS($C168,COLUMN())),0),0),IF($D168&gt;0,IF(AND(INDIRECT(ADDRESS($D168,44))=0,INDIRECT(ADDRESS($D168,38))="UL"),INDIRECT(ADDRESS($D168,COLUMN())),0),0),IF($E168&gt;0,IF(AND(INDIRECT(ADDRESS($E168,44))=0,INDIRECT(ADDRESS($E168,38))="UL"),INDIRECT(ADDRESS($E168,COLUMN())),0),0),IF($F168&gt;0,IF(AND(INDIRECT(ADDRESS($F168,44))=0,INDIRECT(ADDRESS($F168,38))="UL"),INDIRECT(ADDRESS($F168,COLUMN())),0),0),IF($G168&gt;0,IF(AND(INDIRECT(ADDRESS($G168,44))=0,INDIRECT(ADDRESS($G168,38))="UL"),INDIRECT(ADDRESS($G168,COLUMN())),0),0),IF($H168&gt;0,IF(AND(INDIRECT(ADDRESS($H168,44))=0,INDIRECT(ADDRESS($H168,38))="UL"),INDIRECT(ADDRESS($H168,COLUMN())),0),0),IF($I168&gt;0,IF(AND(INDIRECT(ADDRESS($I168,44))=0,INDIRECT(ADDRESS($I168,38))="UL"),INDIRECT(ADDRESS($I168,COLUMN())),0),0),IF($J168&gt;0,IF(AND(INDIRECT(ADDRESS($J168,44))=0,INDIRECT(ADDRESS($J168,38))="UL"),INDIRECT(ADDRESS($J168,COLUMN())),0),0),IF($K168&gt;0,IF(AND(INDIRECT(ADDRESS($K168,44))=0,INDIRECT(ADDRESS($K168,38))="UL"),INDIRECT(ADDRESS($K168,COLUMN())),0),0),IF($L168&gt;0,IF(AND(INDIRECT(ADDRESS($L168,44))=0,INDIRECT(ADDRESS($L168,38))="UL"),INDIRECT(ADDRESS($L168,COLUMN())),0),0),IF($M168&gt;0,IF(AND(INDIRECT(ADDRESS($M168,44))=0,INDIRECT(ADDRESS($M168,38))="UL"),INDIRECT(ADDRESS($M168,COLUMN())),0),0))</f>
        <v>0.17777777777777776</v>
      </c>
      <c r="BD168" s="58" cm="1">
        <f t="array" aca="1" ref="BD168" ca="1">SUM(IF($C168&gt;0,IF(AND(INDIRECT(ADDRESS($C168,44))=0,INDIRECT(ADDRESS($C168,38))="UL"),INDIRECT(ADDRESS($C168,COLUMN())),0),0),IF($D168&gt;0,IF(AND(INDIRECT(ADDRESS($D168,44))=0,INDIRECT(ADDRESS($D168,38))="UL"),INDIRECT(ADDRESS($D168,COLUMN())),0),0),IF($E168&gt;0,IF(AND(INDIRECT(ADDRESS($E168,44))=0,INDIRECT(ADDRESS($E168,38))="UL"),INDIRECT(ADDRESS($E168,COLUMN())),0),0),IF($F168&gt;0,IF(AND(INDIRECT(ADDRESS($F168,44))=0,INDIRECT(ADDRESS($F168,38))="UL"),INDIRECT(ADDRESS($F168,COLUMN())),0),0),IF($G168&gt;0,IF(AND(INDIRECT(ADDRESS($G168,44))=0,INDIRECT(ADDRESS($G168,38))="UL"),INDIRECT(ADDRESS($G168,COLUMN())),0),0),IF($H168&gt;0,IF(AND(INDIRECT(ADDRESS($H168,44))=0,INDIRECT(ADDRESS($H168,38))="UL"),INDIRECT(ADDRESS($H168,COLUMN())),0),0),IF($I168&gt;0,IF(AND(INDIRECT(ADDRESS($I168,44))=0,INDIRECT(ADDRESS($I168,38))="UL"),INDIRECT(ADDRESS($I168,COLUMN())),0),0),IF($J168&gt;0,IF(AND(INDIRECT(ADDRESS($J168,44))=0,INDIRECT(ADDRESS($J168,38))="UL"),INDIRECT(ADDRESS($J168,COLUMN())),0),0),IF($K168&gt;0,IF(AND(INDIRECT(ADDRESS($K168,44))=0,INDIRECT(ADDRESS($K168,38))="UL"),INDIRECT(ADDRESS($K168,COLUMN())),0),0),IF($L168&gt;0,IF(AND(INDIRECT(ADDRESS($L168,44))=0,INDIRECT(ADDRESS($L168,38))="UL"),INDIRECT(ADDRESS($L168,COLUMN())),0),0),IF($M168&gt;0,IF(AND(INDIRECT(ADDRESS($M168,44))=0,INDIRECT(ADDRESS($M168,38))="UL"),INDIRECT(ADDRESS($M168,COLUMN())),0),0))</f>
        <v>0.68148148148148135</v>
      </c>
      <c r="BE168" s="57">
        <f t="shared" ca="1" si="126"/>
        <v>0.22222222222222221</v>
      </c>
      <c r="BF168" s="57" cm="1">
        <f t="array" aca="1" ref="BF168" ca="1">SUM(IF($C168&gt;0,IF(INDIRECT(ADDRESS($C168,45))=1,INDIRECT(ADDRESS($C168,52))*INDIRECT(ADDRESS($C168,42))/5,0),0), IF($D168&gt;0,IF(INDIRECT(ADDRESS($D168,45))=1,INDIRECT(ADDRESS($D168,52))*INDIRECT(ADDRESS($D168,42))/5,0),0), IF($E168&gt;0,IF(INDIRECT(ADDRESS($E168,45))=1,INDIRECT(ADDRESS($E168,52))*INDIRECT(ADDRESS($E168,42))/5,0),0), IF($F168&gt;0,IF(INDIRECT(ADDRESS($F168,45))=1,INDIRECT(ADDRESS($F168,52))*INDIRECT(ADDRESS($F168,42))/5,0),0), IF($G168&gt;0,IF(INDIRECT(ADDRESS($G168,45))=1,INDIRECT(ADDRESS($G168,52))*INDIRECT(ADDRESS($G168,42))/5,0),0), IF($H168&gt;0,IF(INDIRECT(ADDRESS($H168,45))=1,INDIRECT(ADDRESS($H168,52))*INDIRECT(ADDRESS($H168,42))/5,0),0)
)*$BF$296/100</f>
        <v>0</v>
      </c>
      <c r="BG168" s="75"/>
      <c r="BH168" s="57" cm="1">
        <f t="array" aca="1" ref="BH168" ca="1">SUM(IF($C168&gt;0,IF(AND(INDIRECT(ADDRESS($C168,44))=0,INDIRECT(ADDRESS($C168,38))&lt;&gt;"UL"),INDIRECT(ADDRESS($C168,COLUMN()-12)),0),0), IF($D168&gt;0,IF(AND(INDIRECT(ADDRESS($D168,44))=0,INDIRECT(ADDRESS($D168,38))&lt;&gt;"UL"),INDIRECT(ADDRESS($D168,COLUMN()-12)),0),0), IF($E168&gt;0,IF(AND(INDIRECT(ADDRESS($E168,44))=0,INDIRECT(ADDRESS($E168,38))&lt;&gt;"UL"),INDIRECT(ADDRESS($E168,COLUMN()-12)),0),0), IF($F168&gt;0,IF(AND(INDIRECT(ADDRESS($F168,44))=0,INDIRECT(ADDRESS($F168,38))&lt;&gt;"UL"),INDIRECT(ADDRESS($F168,COLUMN()-12)),0),0), IF($G168&gt;0,IF(AND(INDIRECT(ADDRESS($G168,44))=0,INDIRECT(ADDRESS($G168,38))&lt;&gt;"UL"),INDIRECT(ADDRESS($G168,COLUMN()-12)),0),0), IF($H168&gt;0,IF(AND(INDIRECT(ADDRESS($H168,44))=0,INDIRECT(ADDRESS($H168,38))&lt;&gt;"UL"),INDIRECT(ADDRESS($H168,COLUMN()-12)),0),0), IF($I168&gt;0,IF(AND(INDIRECT(ADDRESS($I168,44))=0,INDIRECT(ADDRESS($I168,38))&lt;&gt;"UL"),INDIRECT(ADDRESS($I168,COLUMN()-12)),0),0), IF($J168&gt;0,IF(AND(INDIRECT(ADDRESS($J168,44))=0,INDIRECT(ADDRESS($J168,38))&lt;&gt;"UL"),INDIRECT(ADDRESS($J168,COLUMN()-12)),0),0), IF($K168&gt;0,IF(AND(INDIRECT(ADDRESS($K168,44))=0,INDIRECT(ADDRESS($K168,38))&lt;&gt;"UL"),INDIRECT(ADDRESS($K168,COLUMN()-12)),0),0), IF($L168&gt;0,IF(AND(INDIRECT(ADDRESS($L168,44))=0,INDIRECT(ADDRESS($L168,38))&lt;&gt;"UL"),INDIRECT(ADDRESS($L168,COLUMN()-12)),0),0), IF($M168&gt;0,IF(AND(INDIRECT(ADDRESS($M168,44))=0,INDIRECT(ADDRESS($M168,38))&lt;&gt;"UL"),INDIRECT(ADDRESS($M168,COLUMN()-12)),0),0))</f>
        <v>0</v>
      </c>
      <c r="BI168" s="57" cm="1">
        <f t="array" aca="1" ref="BI168" ca="1">SUM(IF($C168&gt;0,IF(AND(INDIRECT(ADDRESS($C168,44))=0,INDIRECT(ADDRESS($C168,38))&lt;&gt;"UL"),INDIRECT(ADDRESS($C168,COLUMN()-12)),0),0), IF($D168&gt;0,IF(AND(INDIRECT(ADDRESS($D168,44))=0,INDIRECT(ADDRESS($D168,38))&lt;&gt;"UL"),INDIRECT(ADDRESS($D168,COLUMN()-12)),0),0), IF($E168&gt;0,IF(AND(INDIRECT(ADDRESS($E168,44))=0,INDIRECT(ADDRESS($E168,38))&lt;&gt;"UL"),INDIRECT(ADDRESS($E168,COLUMN()-12)),0),0), IF($F168&gt;0,IF(AND(INDIRECT(ADDRESS($F168,44))=0,INDIRECT(ADDRESS($F168,38))&lt;&gt;"UL"),INDIRECT(ADDRESS($F168,COLUMN()-12)),0),0), IF($G168&gt;0,IF(AND(INDIRECT(ADDRESS($G168,44))=0,INDIRECT(ADDRESS($G168,38))&lt;&gt;"UL"),INDIRECT(ADDRESS($G168,COLUMN()-12)),0),0), IF($H168&gt;0,IF(AND(INDIRECT(ADDRESS($H168,44))=0,INDIRECT(ADDRESS($H168,38))&lt;&gt;"UL"),INDIRECT(ADDRESS($H168,COLUMN()-12)),0),0), IF($I168&gt;0,IF(AND(INDIRECT(ADDRESS($I168,44))=0,INDIRECT(ADDRESS($I168,38))&lt;&gt;"UL"),INDIRECT(ADDRESS($I168,COLUMN()-12)),0),0), IF($J168&gt;0,IF(AND(INDIRECT(ADDRESS($J168,44))=0,INDIRECT(ADDRESS($J168,38))&lt;&gt;"UL"),INDIRECT(ADDRESS($J168,COLUMN()-12)),0),0), IF($K168&gt;0,IF(AND(INDIRECT(ADDRESS($K168,44))=0,INDIRECT(ADDRESS($K168,38))&lt;&gt;"UL"),INDIRECT(ADDRESS($K168,COLUMN()-12)),0),0), IF($L168&gt;0,IF(AND(INDIRECT(ADDRESS($L168,44))=0,INDIRECT(ADDRESS($L168,38))&lt;&gt;"UL"),INDIRECT(ADDRESS($L168,COLUMN()-12)),0),0), IF($M168&gt;0,IF(AND(INDIRECT(ADDRESS($M168,44))=0,INDIRECT(ADDRESS($M168,38))&lt;&gt;"UL"),INDIRECT(ADDRESS($M168,COLUMN()-12)),0),0))</f>
        <v>0</v>
      </c>
      <c r="BJ168" s="57" cm="1">
        <f t="array" aca="1" ref="BJ168" ca="1">SUM(IF($C168&gt;0,IF(AND(INDIRECT(ADDRESS($C168,44))=0,INDIRECT(ADDRESS($C168,38))&lt;&gt;"UL"),INDIRECT(ADDRESS($C168,COLUMN()-12)),0),0), IF($D168&gt;0,IF(AND(INDIRECT(ADDRESS($D168,44))=0,INDIRECT(ADDRESS($D168,38))&lt;&gt;"UL"),INDIRECT(ADDRESS($D168,COLUMN()-12)),0),0), IF($E168&gt;0,IF(AND(INDIRECT(ADDRESS($E168,44))=0,INDIRECT(ADDRESS($E168,38))&lt;&gt;"UL"),INDIRECT(ADDRESS($E168,COLUMN()-12)),0),0), IF($F168&gt;0,IF(AND(INDIRECT(ADDRESS($F168,44))=0,INDIRECT(ADDRESS($F168,38))&lt;&gt;"UL"),INDIRECT(ADDRESS($F168,COLUMN()-12)),0),0), IF($G168&gt;0,IF(AND(INDIRECT(ADDRESS($G168,44))=0,INDIRECT(ADDRESS($G168,38))&lt;&gt;"UL"),INDIRECT(ADDRESS($G168,COLUMN()-12)),0),0), IF($H168&gt;0,IF(AND(INDIRECT(ADDRESS($H168,44))=0,INDIRECT(ADDRESS($H168,38))&lt;&gt;"UL"),INDIRECT(ADDRESS($H168,COLUMN()-12)),0),0), IF($I168&gt;0,IF(AND(INDIRECT(ADDRESS($I168,44))=0,INDIRECT(ADDRESS($I168,38))&lt;&gt;"UL"),INDIRECT(ADDRESS($I168,COLUMN()-12)),0),0), IF($J168&gt;0,IF(AND(INDIRECT(ADDRESS($J168,44))=0,INDIRECT(ADDRESS($J168,38))&lt;&gt;"UL"),INDIRECT(ADDRESS($J168,COLUMN()-12)),0),0), IF($K168&gt;0,IF(AND(INDIRECT(ADDRESS($K168,44))=0,INDIRECT(ADDRESS($K168,38))&lt;&gt;"UL"),INDIRECT(ADDRESS($K168,COLUMN()-12)),0),0), IF($L168&gt;0,IF(AND(INDIRECT(ADDRESS($L168,44))=0,INDIRECT(ADDRESS($L168,38))&lt;&gt;"UL"),INDIRECT(ADDRESS($L168,COLUMN()-12)),0),0), IF($M168&gt;0,IF(AND(INDIRECT(ADDRESS($M168,44))=0,INDIRECT(ADDRESS($M168,38))&lt;&gt;"UL"),INDIRECT(ADDRESS($M168,COLUMN()-12)),0),0))</f>
        <v>0</v>
      </c>
      <c r="BK168" s="57">
        <f t="shared" ca="1" si="127"/>
        <v>0</v>
      </c>
      <c r="BL168" s="58">
        <f t="shared" ca="1" si="128"/>
        <v>0</v>
      </c>
      <c r="BM168" s="57" cm="1">
        <f t="array" aca="1" ref="BM168" ca="1">SUM(IF($C168&gt;0,IF(AND(INDIRECT(ADDRESS($C168,44))=0,INDIRECT(ADDRESS($C168,38))&lt;&gt;"UL"),INDIRECT(ADDRESS($C168,COLUMN()-12)),0),0), IF($D168&gt;0,IF(AND(INDIRECT(ADDRESS($D168,44))=0,INDIRECT(ADDRESS($D168,38))&lt;&gt;"UL"),INDIRECT(ADDRESS($D168,COLUMN()-12)),0),0), IF($E168&gt;0,IF(AND(INDIRECT(ADDRESS($E168,44))=0,INDIRECT(ADDRESS($E168,38))&lt;&gt;"UL"),INDIRECT(ADDRESS($E168,COLUMN()-12)),0),0), IF($F168&gt;0,IF(AND(INDIRECT(ADDRESS($F168,44))=0,INDIRECT(ADDRESS($F168,38))&lt;&gt;"UL"),INDIRECT(ADDRESS($F168,COLUMN()-12)),0),0), IF($G168&gt;0,IF(AND(INDIRECT(ADDRESS($G168,44))=0,INDIRECT(ADDRESS($G168,38))&lt;&gt;"UL"),INDIRECT(ADDRESS($G168,COLUMN()-12)),0),0), IF($H168&gt;0,IF(AND(INDIRECT(ADDRESS($H168,44))=0,INDIRECT(ADDRESS($H168,38))&lt;&gt;"UL"),INDIRECT(ADDRESS($H168,COLUMN()-12)),0),0), IF($I168&gt;0,IF(AND(INDIRECT(ADDRESS($I168,44))=0,INDIRECT(ADDRESS($I168,38))&lt;&gt;"UL"),INDIRECT(ADDRESS($I168,COLUMN()-12)),0),0), IF($J168&gt;0,IF(AND(INDIRECT(ADDRESS($J168,44))=0,INDIRECT(ADDRESS($J168,38))&lt;&gt;"UL"),INDIRECT(ADDRESS($J168,COLUMN()-12)),0),0), IF($K168&gt;0,IF(AND(INDIRECT(ADDRESS($K168,44))=0,INDIRECT(ADDRESS($K168,38))&lt;&gt;"UL"),INDIRECT(ADDRESS($K168,COLUMN()-11)),0),0), IF($L168&gt;0,IF(AND(INDIRECT(ADDRESS($L168,44))=0,INDIRECT(ADDRESS($L168,38))&lt;&gt;"UL"),INDIRECT(ADDRESS($L168,COLUMN()-11)),0),0), IF($M168&gt;0,IF(AND(INDIRECT(ADDRESS($M168,44))=0,INDIRECT(ADDRESS($M168,38))&lt;&gt;"UL"),INDIRECT(ADDRESS($M168,COLUMN()-11)),0),0))</f>
        <v>0</v>
      </c>
      <c r="BN168" s="57" cm="1">
        <f t="array" aca="1" ref="BN168" ca="1">SUM(IF($C168&gt;0,IF(AND(INDIRECT(ADDRESS($C168,44))=0,INDIRECT(ADDRESS($C168,38))&lt;&gt;"UL"),INDIRECT(ADDRESS($C168,COLUMN()-12)),0),0), IF($D168&gt;0,IF(AND(INDIRECT(ADDRESS($D168,44))=0,INDIRECT(ADDRESS($D168,38))&lt;&gt;"UL"),INDIRECT(ADDRESS($D168,COLUMN()-12)),0),0), IF($E168&gt;0,IF(AND(INDIRECT(ADDRESS($E168,44))=0,INDIRECT(ADDRESS($E168,38))&lt;&gt;"UL"),INDIRECT(ADDRESS($E168,COLUMN()-12)),0),0), IF($F168&gt;0,IF(AND(INDIRECT(ADDRESS($F168,44))=0,INDIRECT(ADDRESS($F168,38))&lt;&gt;"UL"),INDIRECT(ADDRESS($F168,COLUMN()-12)),0),0), IF($G168&gt;0,IF(AND(INDIRECT(ADDRESS($G168,44))=0,INDIRECT(ADDRESS($G168,38))&lt;&gt;"UL"),INDIRECT(ADDRESS($G168,COLUMN()-12)),0),0), IF($H168&gt;0,IF(AND(INDIRECT(ADDRESS($H168,44))=0,INDIRECT(ADDRESS($H168,38))&lt;&gt;"UL"),INDIRECT(ADDRESS($H168,COLUMN()-12)),0),0), IF($I168&gt;0,IF(AND(INDIRECT(ADDRESS($I168,44))=0,INDIRECT(ADDRESS($I168,38))&lt;&gt;"UL"),INDIRECT(ADDRESS($I168,COLUMN()-12)),0),0), IF($J168&gt;0,IF(AND(INDIRECT(ADDRESS($J168,44))=0,INDIRECT(ADDRESS($J168,38))&lt;&gt;"UL"),INDIRECT(ADDRESS($J168,COLUMN()-12)),0),0), IF($K168&gt;0,IF(AND(INDIRECT(ADDRESS($K168,44))=0,INDIRECT(ADDRESS($K168,38))&lt;&gt;"UL"),INDIRECT(ADDRESS($K168,COLUMN()-11)),0),0), IF($L168&gt;0,IF(AND(INDIRECT(ADDRESS($L168,44))=0,INDIRECT(ADDRESS($L168,38))&lt;&gt;"UL"),INDIRECT(ADDRESS($L168,COLUMN()-11)),0),0), IF($M168&gt;0,IF(AND(INDIRECT(ADDRESS($M168,44))=0,INDIRECT(ADDRESS($M168,38))&lt;&gt;"UL"),INDIRECT(ADDRESS($M168,COLUMN()-11)),0),0))</f>
        <v>0</v>
      </c>
      <c r="BO168" s="57" cm="1">
        <f t="array" aca="1" ref="BO168" ca="1">SUM(IF($C168&gt;0,IF(AND(INDIRECT(ADDRESS($C168,44))=0,INDIRECT(ADDRESS($C168,38))&lt;&gt;"UL"),INDIRECT(ADDRESS($C168,COLUMN()-12)),0),0), IF($D168&gt;0,IF(AND(INDIRECT(ADDRESS($D168,44))=0,INDIRECT(ADDRESS($D168,38))&lt;&gt;"UL"),INDIRECT(ADDRESS($D168,COLUMN()-12)),0),0), IF($E168&gt;0,IF(AND(INDIRECT(ADDRESS($E168,44))=0,INDIRECT(ADDRESS($E168,38))&lt;&gt;"UL"),INDIRECT(ADDRESS($E168,COLUMN()-12)),0),0), IF($F168&gt;0,IF(AND(INDIRECT(ADDRESS($F168,44))=0,INDIRECT(ADDRESS($F168,38))&lt;&gt;"UL"),INDIRECT(ADDRESS($F168,COLUMN()-12)),0),0), IF($G168&gt;0,IF(AND(INDIRECT(ADDRESS($G168,44))=0,INDIRECT(ADDRESS($G168,38))&lt;&gt;"UL"),INDIRECT(ADDRESS($G168,COLUMN()-12)),0),0), IF($H168&gt;0,IF(AND(INDIRECT(ADDRESS($H168,44))=0,INDIRECT(ADDRESS($H168,38))&lt;&gt;"UL"),INDIRECT(ADDRESS($H168,COLUMN()-12)),0),0), IF($I168&gt;0,IF(AND(INDIRECT(ADDRESS($I168,44))=0,INDIRECT(ADDRESS($I168,38))&lt;&gt;"UL"),INDIRECT(ADDRESS($I168,COLUMN()-12)),0),0), IF($J168&gt;0,IF(AND(INDIRECT(ADDRESS($J168,44))=0,INDIRECT(ADDRESS($J168,38))&lt;&gt;"UL"),INDIRECT(ADDRESS($J168,COLUMN()-12)),0),0), IF($K168&gt;0,IF(AND(INDIRECT(ADDRESS($K168,44))=0,INDIRECT(ADDRESS($K168,38))&lt;&gt;"UL"),INDIRECT(ADDRESS($K168,COLUMN()-11)),0),0), IF($L168&gt;0,IF(AND(INDIRECT(ADDRESS($L168,44))=0,INDIRECT(ADDRESS($L168,38))&lt;&gt;"UL"),INDIRECT(ADDRESS($L168,COLUMN()-11)),0),0), IF($M168&gt;0,IF(AND(INDIRECT(ADDRESS($M168,44))=0,INDIRECT(ADDRESS($M168,38))&lt;&gt;"UL"),INDIRECT(ADDRESS($M168,COLUMN()-11)),0),0))</f>
        <v>0</v>
      </c>
      <c r="BP168" s="57" cm="1">
        <f t="array" aca="1" ref="BP168" ca="1">SUM(IF($C168&gt;0,IF(AND(INDIRECT(ADDRESS($C168,44))=0,INDIRECT(ADDRESS($C168,38))&lt;&gt;"UL"),INDIRECT(ADDRESS($C168,COLUMN()-12)),0),0), IF($D168&gt;0,IF(AND(INDIRECT(ADDRESS($D168,44))=0,INDIRECT(ADDRESS($D168,38))&lt;&gt;"UL"),INDIRECT(ADDRESS($D168,COLUMN()-12)),0),0), IF($E168&gt;0,IF(AND(INDIRECT(ADDRESS($E168,44))=0,INDIRECT(ADDRESS($E168,38))&lt;&gt;"UL"),INDIRECT(ADDRESS($E168,COLUMN()-12)),0),0), IF($F168&gt;0,IF(AND(INDIRECT(ADDRESS($F168,44))=0,INDIRECT(ADDRESS($F168,38))&lt;&gt;"UL"),INDIRECT(ADDRESS($F168,COLUMN()-12)),0),0), IF($G168&gt;0,IF(AND(INDIRECT(ADDRESS($G168,44))=0,INDIRECT(ADDRESS($G168,38))&lt;&gt;"UL"),INDIRECT(ADDRESS($G168,COLUMN()-12)),0),0), IF($H168&gt;0,IF(AND(INDIRECT(ADDRESS($H168,44))=0,INDIRECT(ADDRESS($H168,38))&lt;&gt;"UL"),INDIRECT(ADDRESS($H168,COLUMN()-12)),0),0), IF($I168&gt;0,IF(AND(INDIRECT(ADDRESS($I168,44))=0,INDIRECT(ADDRESS($I168,38))&lt;&gt;"UL"),INDIRECT(ADDRESS($I168,COLUMN()-12)),0),0), IF($J168&gt;0,IF(AND(INDIRECT(ADDRESS($J168,44))=0,INDIRECT(ADDRESS($J168,38))&lt;&gt;"UL"),INDIRECT(ADDRESS($J168,COLUMN()-12)),0),0), IF($K168&gt;0,IF(AND(INDIRECT(ADDRESS($K168,44))=0,INDIRECT(ADDRESS($K168,38))&lt;&gt;"UL"),INDIRECT(ADDRESS($K168,COLUMN()-11)),0),0), IF($L168&gt;0,IF(AND(INDIRECT(ADDRESS($L168,44))=0,INDIRECT(ADDRESS($L168,38))&lt;&gt;"UL"),INDIRECT(ADDRESS($L168,COLUMN()-11)),0),0), IF($M168&gt;0,IF(AND(INDIRECT(ADDRESS($M168,44))=0,INDIRECT(ADDRESS($M168,38))&lt;&gt;"UL"),INDIRECT(ADDRESS($M168,COLUMN()-11)),0),0))</f>
        <v>0</v>
      </c>
      <c r="BQ168" s="57">
        <f t="shared" ca="1" si="129"/>
        <v>0</v>
      </c>
      <c r="BR168" s="161">
        <f t="shared" ca="1" si="130"/>
        <v>66.24930686832063</v>
      </c>
      <c r="BS168" s="76"/>
      <c r="BT168" s="56">
        <f t="shared" ca="1" si="131"/>
        <v>4.2242928611881574</v>
      </c>
      <c r="BU168" s="77">
        <f t="shared" ca="1" si="132"/>
        <v>0.14566527107545371</v>
      </c>
      <c r="BV168" s="57" t="s">
        <v>34</v>
      </c>
      <c r="BW168" s="57" cm="1">
        <f t="array" aca="1" ref="BW168" ca="1">SUM(IF($C168&gt;0,IF(AND(INDIRECT(ADDRESS($C168,44))=0,INDIRECT(ADDRESS($C168,38))="UL",ISERROR(SEARCH("Rear",INDIRECT(ADDRESS($C168,33)))),ISERROR(SEARCH("Side",INDIRECT(ADDRESS($C168,33))))),INDIRECT(ADDRESS($C168,COLUMN())),0),0),IF($D168&gt;0,IF(AND(INDIRECT(ADDRESS($D168,44))=0,INDIRECT(ADDRESS($D168,38))="UL",ISERROR(SEARCH("Rear",INDIRECT(ADDRESS($D168,33)))),ISERROR(SEARCH("Side",INDIRECT(ADDRESS($D168,33))))),INDIRECT(ADDRESS($D168,COLUMN())),0),0),IF($E168&gt;0,IF(AND(INDIRECT(ADDRESS($E168,44))=0,INDIRECT(ADDRESS($E168,38))="UL",ISERROR(SEARCH("Rear",INDIRECT(ADDRESS($E168,33)))),ISERROR(SEARCH("Side",INDIRECT(ADDRESS($E168,33))))),INDIRECT(ADDRESS($E168,COLUMN())),0),0),IF($F168&gt;0,IF(AND(INDIRECT(ADDRESS($F168,44))=0,INDIRECT(ADDRESS($F168,38))="UL",ISERROR(SEARCH("Rear",INDIRECT(ADDRESS($F168,33)))),ISERROR(SEARCH("Side",INDIRECT(ADDRESS($F168,33))))),INDIRECT(ADDRESS($F168,COLUMN())),0),0),IF($G168&gt;0,IF(AND(INDIRECT(ADDRESS($G168,44))=0,INDIRECT(ADDRESS($G168,38))="UL",ISERROR(SEARCH("Rear",INDIRECT(ADDRESS($G168,33)))),ISERROR(SEARCH("Side",INDIRECT(ADDRESS($G168,33))))),INDIRECT(ADDRESS($G168,COLUMN())),0),0),IF($H168&gt;0,IF(AND(INDIRECT(ADDRESS($H168,44))=0,INDIRECT(ADDRESS($H168,38))="UL",ISERROR(SEARCH("Rear",INDIRECT(ADDRESS($H168,33)))),ISERROR(SEARCH("Side",INDIRECT(ADDRESS($H168,33))))),INDIRECT(ADDRESS($H168,COLUMN())),0),0),IF($I168&gt;0,IF(AND(INDIRECT(ADDRESS($I168,44))=0,INDIRECT(ADDRESS($I168,38))="UL",ISERROR(SEARCH("Rear",INDIRECT(ADDRESS($I168,33)))),ISERROR(SEARCH("Side",INDIRECT(ADDRESS($I168,33))))),INDIRECT(ADDRESS($I168,COLUMN())),0),0),IF($J168&gt;0,IF(AND(INDIRECT(ADDRESS($J168,44))=0,INDIRECT(ADDRESS($J168,38))="UL",ISERROR(SEARCH("Rear",INDIRECT(ADDRESS($J168,33)))),ISERROR(SEARCH("Side",INDIRECT(ADDRESS($J168,33))))),INDIRECT(ADDRESS($J168,COLUMN())),0),0),IF($K168&gt;0,IF(AND(INDIRECT(ADDRESS($K168,44))=0,INDIRECT(ADDRESS($K168,38))="UL",ISERROR(SEARCH("Rear",INDIRECT(ADDRESS($K168,33)))),ISERROR(SEARCH("Side",INDIRECT(ADDRESS($K168,33))))),INDIRECT(ADDRESS($K168,COLUMN())),0),0),IF($L168&gt;0,IF(AND(INDIRECT(ADDRESS($L168,44))=0,INDIRECT(ADDRESS($L168,38))="UL",ISERROR(SEARCH("Rear",INDIRECT(ADDRESS($L168,33)))),ISERROR(SEARCH("Side",INDIRECT(ADDRESS($L168,33))))),INDIRECT(ADDRESS($L168,COLUMN())),0),0),IF($M168&gt;0,IF(AND(INDIRECT(ADDRESS($M168,44))=0,INDIRECT(ADDRESS($M168,38))="UL",ISERROR(SEARCH("Rear",INDIRECT(ADDRESS($M168,33)))),ISERROR(SEARCH("Side",INDIRECT(ADDRESS($M168,33))))),INDIRECT(ADDRESS($M168,COLUMN())),0),0))</f>
        <v>1.2222222222222221</v>
      </c>
      <c r="BX168" s="57">
        <f t="shared" ref="BX168:BX200" ca="1" si="136">IF(BV168="S",AV168,BW168)</f>
        <v>1.2222222222222221</v>
      </c>
      <c r="BY168" s="57" cm="1">
        <f t="array" aca="1" ref="BY168" ca="1">SUM(IF($C168&gt;0,IF(AND(INDIRECT(ADDRESS($C168,44))=0,INDIRECT(ADDRESS($C168,38))="UL"),INDIRECT(ADDRESS($C168,COLUMN())),0),0),IF($D168&gt;0,IF(AND(INDIRECT(ADDRESS($D168,44))=0,INDIRECT(ADDRESS($D168,38))="UL"),INDIRECT(ADDRESS($D168,COLUMN())),0),0),IF($E168&gt;0,IF(AND(INDIRECT(ADDRESS($E168,44))=0,INDIRECT(ADDRESS($E168,38))="UL"),INDIRECT(ADDRESS($E168,COLUMN())),0),0),IF($F168&gt;0,IF(AND(INDIRECT(ADDRESS($F168,44))=0,INDIRECT(ADDRESS($F168,38))="UL"),INDIRECT(ADDRESS($F168,COLUMN())),0),0),IF($G168&gt;0,IF(AND(INDIRECT(ADDRESS($G168,44))=0,INDIRECT(ADDRESS($G168,38))="UL"),INDIRECT(ADDRESS($G168,COLUMN())),0),0),IF($H168&gt;0,IF(AND(INDIRECT(ADDRESS($H168,44))=0,INDIRECT(ADDRESS($H168,38))="UL"),INDIRECT(ADDRESS($H168,COLUMN())),0),0),IF($I168&gt;0,IF(AND(INDIRECT(ADDRESS($I168,44))=0,INDIRECT(ADDRESS($I168,38))="UL"),INDIRECT(ADDRESS($I168,COLUMN())),0),0),IF($J168&gt;0,IF(AND(INDIRECT(ADDRESS($J168,44))=0,INDIRECT(ADDRESS($J168,38))="UL"),INDIRECT(ADDRESS($J168,COLUMN())),0),0),IF($K168&gt;0,IF(AND(INDIRECT(ADDRESS($K168,44))=0,INDIRECT(ADDRESS($K168,38))="UL"),INDIRECT(ADDRESS($K168,COLUMN())),0),0),IF($L168&gt;0,IF(AND(INDIRECT(ADDRESS($L168,44))=0,INDIRECT(ADDRESS($L168,38))="UL"),INDIRECT(ADDRESS($L168,COLUMN())),0),0),IF($M168&gt;0,IF(AND(INDIRECT(ADDRESS($M168,44))=0,INDIRECT(ADDRESS($M168,38))="UL"),INDIRECT(ADDRESS($M168,COLUMN())),0),0))</f>
        <v>0.40740740740740738</v>
      </c>
      <c r="BZ168" s="57" cm="1">
        <f t="array" aca="1" ref="BZ168" ca="1">SUM(IF($C168&gt;0,IF(AND(INDIRECT(ADDRESS($C168,44))=0,INDIRECT(ADDRESS($C168,38))="UL"),INDIRECT(ADDRESS($C168,COLUMN())),0),0),IF($D168&gt;0,IF(AND(INDIRECT(ADDRESS($D168,44))=0,INDIRECT(ADDRESS($D168,38))="UL"),INDIRECT(ADDRESS($D168,COLUMN())),0),0),IF($E168&gt;0,IF(AND(INDIRECT(ADDRESS($E168,44))=0,INDIRECT(ADDRESS($E168,38))="UL"),INDIRECT(ADDRESS($E168,COLUMN())),0),0),IF($F168&gt;0,IF(AND(INDIRECT(ADDRESS($F168,44))=0,INDIRECT(ADDRESS($F168,38))="UL"),INDIRECT(ADDRESS($F168,COLUMN())),0),0),IF($G168&gt;0,IF(AND(INDIRECT(ADDRESS($G168,44))=0,INDIRECT(ADDRESS($G168,38))="UL"),INDIRECT(ADDRESS($G168,COLUMN())),0),0),IF($H168&gt;0,IF(AND(INDIRECT(ADDRESS($H168,44))=0,INDIRECT(ADDRESS($H168,38))="UL"),INDIRECT(ADDRESS($H168,COLUMN())),0),0),IF($I168&gt;0,IF(AND(INDIRECT(ADDRESS($I168,44))=0,INDIRECT(ADDRESS($I168,38))="UL"),INDIRECT(ADDRESS($I168,COLUMN())),0),0),IF($J168&gt;0,IF(AND(INDIRECT(ADDRESS($J168,44))=0,INDIRECT(ADDRESS($J168,38))="UL"),INDIRECT(ADDRESS($J168,COLUMN())),0),0),IF($K168&gt;0,IF(AND(INDIRECT(ADDRESS($K168,44))=0,INDIRECT(ADDRESS($K168,38))="UL"),INDIRECT(ADDRESS($K168,COLUMN())),0),0),IF($L168&gt;0,IF(AND(INDIRECT(ADDRESS($L168,44))=0,INDIRECT(ADDRESS($L168,38))="UL"),INDIRECT(ADDRESS($L168,COLUMN())),0),0),IF($M168&gt;0,IF(AND(INDIRECT(ADDRESS($M168,44))=0,INDIRECT(ADDRESS($M168,38))="UL"),INDIRECT(ADDRESS($M168,COLUMN())),0),0))</f>
        <v>0.22222222222222221</v>
      </c>
      <c r="CA168" s="57">
        <f t="shared" ref="CA168:CA200" ca="1" si="137">IF(BV168="S",BY168,BZ168)</f>
        <v>0.22222222222222221</v>
      </c>
      <c r="CB168" s="57" cm="1">
        <f t="array" aca="1" ref="CB168" ca="1">SUM(IF($C168&gt;0,IF(AND(INDIRECT(ADDRESS($C168,44))=0,INDIRECT(ADDRESS($C168,38))&lt;&gt;"UL"),INDIRECT(ADDRESS($C168,COLUMN())),0),0),IF($D168&gt;0,IF(AND(INDIRECT(ADDRESS($D168,44))=0,INDIRECT(ADDRESS($D168,38))&lt;&gt;"UL"),INDIRECT(ADDRESS($D168,COLUMN())),0),0),IF($E168&gt;0,IF(AND(INDIRECT(ADDRESS($E168,44))=0,INDIRECT(ADDRESS($E168,38))&lt;&gt;"UL"),INDIRECT(ADDRESS($E168,COLUMN())),0),0),IF($F168&gt;0,IF(AND(INDIRECT(ADDRESS($F168,44))=0,INDIRECT(ADDRESS($F168,38))&lt;&gt;"UL"),INDIRECT(ADDRESS($F168,COLUMN())),0),0),IF($G168&gt;0,IF(AND(INDIRECT(ADDRESS($G168,44))=0,INDIRECT(ADDRESS($G168,38))&lt;&gt;"UL"),INDIRECT(ADDRESS($G168,COLUMN())),0),0),IF($H168&gt;0,IF(AND(INDIRECT(ADDRESS($H168,44))=0,INDIRECT(ADDRESS($H168,38))&lt;&gt;"UL"),INDIRECT(ADDRESS($H168,COLUMN())),0),0),IF($I168&gt;0,IF(AND(INDIRECT(ADDRESS($I168,44))=0,INDIRECT(ADDRESS($I168,38))&lt;&gt;"UL"),INDIRECT(ADDRESS($I168,COLUMN())),0),0),IF($J168&gt;0,IF(AND(INDIRECT(ADDRESS($J168,44))=0,INDIRECT(ADDRESS($J168,38))&lt;&gt;"UL"),INDIRECT(ADDRESS($J168,COLUMN())),0),0),IF($K168&gt;0,IF(AND(INDIRECT(ADDRESS($K168,44))=0,INDIRECT(ADDRESS($K168,38))&lt;&gt;"UL"),INDIRECT(ADDRESS($K168,COLUMN())),0),0),IF($L168&gt;0,IF(AND(INDIRECT(ADDRESS($L168,44))=0,INDIRECT(ADDRESS($L168,38))&lt;&gt;"UL"),INDIRECT(ADDRESS($L168,COLUMN())),0),0),IF($M168&gt;0,IF(AND(INDIRECT(ADDRESS($M168,44))=0,INDIRECT(ADDRESS($M168,38))&lt;&gt;"UL"),INDIRECT(ADDRESS($M168,COLUMN())),0),0))</f>
        <v>0</v>
      </c>
      <c r="CC168" s="57">
        <f t="shared" ref="CC168:CC200" ca="1" si="138">IF(BV168="S",BH168,CB168)</f>
        <v>0</v>
      </c>
      <c r="CD168" s="57" cm="1">
        <f t="array" aca="1" ref="CD168" ca="1">SUM(IF($C168&gt;0,IF(AND(INDIRECT(ADDRESS($C168,44))=0,INDIRECT(ADDRESS($C168,38))&lt;&gt;"UL"),INDIRECT(ADDRESS($C168,COLUMN())),0),0),IF($D168&gt;0,IF(AND(INDIRECT(ADDRESS($D168,44))=0,INDIRECT(ADDRESS($D168,38))&lt;&gt;"UL"),INDIRECT(ADDRESS($D168,COLUMN())),0),0),IF($E168&gt;0,IF(AND(INDIRECT(ADDRESS($E168,44))=0,INDIRECT(ADDRESS($E168,38))&lt;&gt;"UL"),INDIRECT(ADDRESS($E168,COLUMN())),0),0),IF($F168&gt;0,IF(AND(INDIRECT(ADDRESS($F168,44))=0,INDIRECT(ADDRESS($F168,38))&lt;&gt;"UL"),INDIRECT(ADDRESS($F168,COLUMN())),0),0),IF($G168&gt;0,IF(AND(INDIRECT(ADDRESS($G168,44))=0,INDIRECT(ADDRESS($G168,38))&lt;&gt;"UL"),INDIRECT(ADDRESS($G168,COLUMN())),0),0),IF($H168&gt;0,IF(AND(INDIRECT(ADDRESS($H168,44))=0,INDIRECT(ADDRESS($H168,38))&lt;&gt;"UL"),INDIRECT(ADDRESS($H168,COLUMN())),0),0),IF($I168&gt;0,IF(AND(INDIRECT(ADDRESS($I168,44))=0,INDIRECT(ADDRESS($I168,38))&lt;&gt;"UL"),INDIRECT(ADDRESS($I168,COLUMN())),0),0),IF($J168&gt;0,IF(AND(INDIRECT(ADDRESS($J168,44))=0,INDIRECT(ADDRESS($J168,38))&lt;&gt;"UL"),INDIRECT(ADDRESS($J168,COLUMN())),0),0),IF($K168&gt;0,IF(AND(INDIRECT(ADDRESS($K168,44))=0,INDIRECT(ADDRESS($K168,38))&lt;&gt;"UL"),INDIRECT(ADDRESS($K168,COLUMN())),0),0),IF($L168&gt;0,IF(AND(INDIRECT(ADDRESS($L168,44))=0,INDIRECT(ADDRESS($L168,38))&lt;&gt;"UL"),INDIRECT(ADDRESS($L168,COLUMN())),0),0),IF($M168&gt;0,IF(AND(INDIRECT(ADDRESS($M168,44))=0,INDIRECT(ADDRESS($M168,38))&lt;&gt;"UL"),INDIRECT(ADDRESS($M168,COLUMN())),0),0))</f>
        <v>0</v>
      </c>
      <c r="CE168" s="57" cm="1">
        <f t="array" aca="1" ref="CE168" ca="1">SUM(IF($C168&gt;0,IF(AND(INDIRECT(ADDRESS($C168,44))=0,INDIRECT(ADDRESS($C168,38))&lt;&gt;"UL"),INDIRECT(ADDRESS($C168,COLUMN())),0),0),IF($D168&gt;0,IF(AND(INDIRECT(ADDRESS($D168,44))=0,INDIRECT(ADDRESS($D168,38))&lt;&gt;"UL"),INDIRECT(ADDRESS($D168,COLUMN())),0),0),IF($E168&gt;0,IF(AND(INDIRECT(ADDRESS($E168,44))=0,INDIRECT(ADDRESS($E168,38))&lt;&gt;"UL"),INDIRECT(ADDRESS($E168,COLUMN())),0),0),IF($F168&gt;0,IF(AND(INDIRECT(ADDRESS($F168,44))=0,INDIRECT(ADDRESS($F168,38))&lt;&gt;"UL"),INDIRECT(ADDRESS($F168,COLUMN())),0),0),IF($G168&gt;0,IF(AND(INDIRECT(ADDRESS($G168,44))=0,INDIRECT(ADDRESS($G168,38))&lt;&gt;"UL"),INDIRECT(ADDRESS($G168,COLUMN())),0),0),IF($H168&gt;0,IF(AND(INDIRECT(ADDRESS($H168,44))=0,INDIRECT(ADDRESS($H168,38))&lt;&gt;"UL"),INDIRECT(ADDRESS($H168,COLUMN())),0),0),IF($I168&gt;0,IF(AND(INDIRECT(ADDRESS($I168,44))=0,INDIRECT(ADDRESS($I168,38))&lt;&gt;"UL"),INDIRECT(ADDRESS($I168,COLUMN())),0),0),IF($J168&gt;0,IF(AND(INDIRECT(ADDRESS($J168,44))=0,INDIRECT(ADDRESS($J168,38))&lt;&gt;"UL"),INDIRECT(ADDRESS($J168,COLUMN())),0),0),IF($K168&gt;0,IF(AND(INDIRECT(ADDRESS($K168,44))=0,INDIRECT(ADDRESS($K168,38))&lt;&gt;"UL"),INDIRECT(ADDRESS($K168,COLUMN())),0),0),IF($L168&gt;0,IF(AND(INDIRECT(ADDRESS($L168,44))=0,INDIRECT(ADDRESS($L168,38))&lt;&gt;"UL"),INDIRECT(ADDRESS($L168,COLUMN())),0),0),IF($M168&gt;0,IF(AND(INDIRECT(ADDRESS($M168,44))=0,INDIRECT(ADDRESS($M168,38))&lt;&gt;"UL"),INDIRECT(ADDRESS($M168,COLUMN())),0),0))</f>
        <v>0</v>
      </c>
      <c r="CF168" s="57">
        <f t="shared" ref="CF168:CF200" ca="1" si="139">IF(BV168="S",CD168,CE168)</f>
        <v>0</v>
      </c>
      <c r="CG168" s="57">
        <f t="shared" ref="CG168:CG200" ca="1" si="140">IF(AD168&lt;BG168,((((BX168+CC168)*AB168)+((CA168+CF168)*(1-AB168)))*AD168),((((BX168*AB168)+((CA168)*(1-AB168)))*AD168)+(((CC168*AB168)+((CF168))*(1-AB168)))*BG168))</f>
        <v>2.3714672665895224</v>
      </c>
      <c r="CH168" s="57">
        <f t="shared" ca="1" si="133"/>
        <v>8.1774733330673186E-2</v>
      </c>
      <c r="CI168" s="19">
        <f t="shared" ca="1" si="134"/>
        <v>14.003325143753976</v>
      </c>
      <c r="CJ168" s="19"/>
      <c r="CK168" s="57" cm="1">
        <f t="array" aca="1" ref="CK168" ca="1">IF(AU168="S", SUM(IF($C168&gt;0,IF(INDIRECT(ADDRESS($C168,43))&lt;&gt;1,INDIRECT(ADDRESS($C168,48)),0),0), IF($D168&gt;0,IF(INDIRECT(ADDRESS($D168,43))&lt;&gt;1,INDIRECT(ADDRESS($D168,48)),0),0), IF($E168&gt;0,IF(INDIRECT(ADDRESS($E168,43))&lt;&gt;1,INDIRECT(ADDRESS($E168,48)),0),0), IF($F168&gt;0,IF(INDIRECT(ADDRESS($F168,43))&lt;&gt;1,INDIRECT(ADDRESS($F168,48)),0),0), IF($G168&gt;0,IF(INDIRECT(ADDRESS($G168,43))&lt;&gt;1,INDIRECT(ADDRESS($G168,48)),0),0), IF($H168&gt;0,IF(INDIRECT(ADDRESS($H168,43))&lt;&gt;1,INDIRECT(ADDRESS($H168,48)),0),0), IF($I168&gt;0,IF(INDIRECT(ADDRESS($I168,43))&lt;&gt;1,INDIRECT(ADDRESS($I168,48)),0),0), IF($J168&gt;0,IF(INDIRECT(ADDRESS($J168,43))&lt;&gt;1,INDIRECT(ADDRESS($J168,48)),0),0), IF($K168&gt;0,IF(INDIRECT(ADDRESS($K168,43))&lt;&gt;1,INDIRECT(ADDRESS($K168,48)),0),0), IF($L168&gt;0,IF(INDIRECT(ADDRESS($L168,43))&lt;&gt;1,INDIRECT(ADDRESS($L168,48)),0),0), IF($M168&gt;0,IF(INDIRECT(ADDRESS($M168,43))&lt;&gt;1,INDIRECT(ADDRESS($M168,48)),0),0)), IF(AU168="L",SUM(IF($C168&gt;0,IF(INDIRECT(ADDRESS($C168,43))&lt;&gt;1,INDIRECT(ADDRESS($C168,50)),0),0), IF($D168&gt;0,IF(INDIRECT(ADDRESS($D168,43))&lt;&gt;1,INDIRECT(ADDRESS($D168,50)),0),0), IF($E168&gt;0,IF(INDIRECT(ADDRESS($E168,43))&lt;&gt;1,INDIRECT(ADDRESS($E168,50)),0),0), IF($F168&gt;0,IF(INDIRECT(ADDRESS($F168,43))&lt;&gt;1,INDIRECT(ADDRESS($F168,50)),0),0), IF($G168&gt;0,IF(INDIRECT(ADDRESS($G168,43))&lt;&gt;1,INDIRECT(ADDRESS($G168,50)),0),0), IF($G168&gt;0,IF(INDIRECT(ADDRESS($G168,43))&lt;&gt;1,INDIRECT(ADDRESS($G168,50)),0),0), IF($H168&gt;0,IF(INDIRECT(ADDRESS($H168,43))&lt;&gt;1,INDIRECT(ADDRESS($H168,50)),0),0), IF($I168&gt;0,IF(INDIRECT(ADDRESS($I168,43))&lt;&gt;1,INDIRECT(ADDRESS($I168,50)),0),0), IF($J168&gt;0,IF(INDIRECT(ADDRESS($J168,43))&lt;&gt;1,INDIRECT(ADDRESS($J168,50)),0),0), IF($K168&gt;0,IF(INDIRECT(ADDRESS($K168,43))&lt;&gt;1,INDIRECT(ADDRESS($K168,50)),0),0), IF($L168&gt;0,IF(INDIRECT(ADDRESS($L168,43))&lt;&gt;1,INDIRECT(ADDRESS($L168,50)),0),0), IF($M168&gt;0,IF(INDIRECT(ADDRESS($M168,43))&lt;&gt;1,INDIRECT(ADDRESS($M168,50)),0),0)), SUM(IF($C168&gt;0,IF(INDIRECT(ADDRESS($C168,43))&lt;&gt;1,INDIRECT(ADDRESS($C168,49)),0),0), IF($D168&gt;0,IF(INDIRECT(ADDRESS($D168,43))&lt;&gt;1,INDIRECT(ADDRESS($D168,49)),0),0), IF($E168&gt;0,IF(INDIRECT(ADDRESS($E168,43))&lt;&gt;1,INDIRECT(ADDRESS($E168,49)),0),0), IF($F168&gt;0,IF(INDIRECT(ADDRESS($F168,43))&lt;&gt;1,INDIRECT(ADDRESS($F168,49)),0),0), IF($G168&gt;0,IF(INDIRECT(ADDRESS($G168,43))&lt;&gt;1,INDIRECT(ADDRESS($G168,49)),0),0), IF($G168&gt;0,IF(INDIRECT(ADDRESS($G168,43))&lt;&gt;1,INDIRECT(ADDRESS($G168,49)),0),0), IF($H168&gt;0,IF(INDIRECT(ADDRESS($H168,43))&lt;&gt;1,INDIRECT(ADDRESS($H168,49)),0),0), IF($I168&gt;0,IF(INDIRECT(ADDRESS($I168,43))&lt;&gt;1,INDIRECT(ADDRESS($I168,49)),0),0), IF($J168&gt;0,IF(INDIRECT(ADDRESS($J168,43))&lt;&gt;1,INDIRECT(ADDRESS($J168,49)),0),0), IF($K168&gt;0,IF(INDIRECT(ADDRESS($K168,43))&lt;&gt;1,INDIRECT(ADDRESS($K168,49)),0),0), IF($L168&gt;0,IF(INDIRECT(ADDRESS($L168,43))&lt;&gt;1,INDIRECT(ADDRESS($L168,49)),0),0), IF($M168&gt;0,IF(INDIRECT(ADDRESS($M168,43))&lt;&gt;1,INDIRECT(ADDRESS($M168,49)),0),0))))</f>
        <v>2.2222222222222219</v>
      </c>
      <c r="CL168" s="57" cm="1">
        <f t="array" aca="1" ref="CL168" ca="1">SUM(IF($C168&gt;0,IF(INDIRECT(ADDRESS($C168,44))=1,INDIRECT(ADDRESS($C168,90)),0),0), IF($D168&gt;0,IF(INDIRECT(ADDRESS($D168,44))=1,INDIRECT(ADDRESS($D168,90)),0),0), IF($E168&gt;0,IF(INDIRECT(ADDRESS($E168,44))=1,INDIRECT(ADDRESS($E168,90)),0),0), IF($F168&gt;0,IF(INDIRECT(ADDRESS($F168,44))=1,INDIRECT(ADDRESS($F168,90)),0),0), IF($G168&gt;0,IF(INDIRECT(ADDRESS($G168,44))=1,INDIRECT(ADDRESS($G168,90)),0),0), IF($H168&gt;0,IF(INDIRECT(ADDRESS($H168,44))=1,INDIRECT(ADDRESS($H168,90)),0),0), IF($I168&gt;0,IF(INDIRECT(ADDRESS($I168,44))=1,INDIRECT(ADDRESS($I168,90)),0),0), IF($J168&gt;0,IF(INDIRECT(ADDRESS($J168,44))=1,INDIRECT(ADDRESS($J168,90)),0),0), IF($K168&gt;0,IF(INDIRECT(ADDRESS($K168,44))=1,INDIRECT(ADDRESS($K168,90)),0),0), IF($L168&gt;0,IF(INDIRECT(ADDRESS($L168,44))=1,INDIRECT(ADDRESS($L168,90)),0),0), IF($M168&gt;0,IF(INDIRECT(ADDRESS($M168,44))=1,INDIRECT(ADDRESS($M168,90)),0),0))</f>
        <v>0</v>
      </c>
      <c r="CM168" s="56">
        <f t="shared" ca="1" si="135"/>
        <v>1.0723638263022597</v>
      </c>
      <c r="CN168" s="76"/>
    </row>
    <row r="169" spans="1:92" x14ac:dyDescent="0.25">
      <c r="A169" s="52" t="s">
        <v>240</v>
      </c>
      <c r="B169" s="67">
        <v>100</v>
      </c>
      <c r="C169" s="67">
        <v>111</v>
      </c>
      <c r="D169" s="67">
        <v>112</v>
      </c>
      <c r="E169" s="67">
        <v>136</v>
      </c>
      <c r="F169" s="67">
        <v>136</v>
      </c>
      <c r="G169" s="67"/>
      <c r="H169" s="67"/>
      <c r="I169" s="67"/>
      <c r="J169" s="67"/>
      <c r="K169" s="67"/>
      <c r="L169" s="67"/>
      <c r="M169" s="67"/>
      <c r="N169" s="67">
        <f t="shared" ca="1" si="120"/>
        <v>33</v>
      </c>
      <c r="O169" s="67" t="str" cm="1">
        <f t="array" aca="1" ref="O169" ca="1">INDIRECT(ADDRESS($B169,COLUMN()))</f>
        <v>Fighter</v>
      </c>
      <c r="P169" s="67" cm="1">
        <f t="array" aca="1" ref="P169" ca="1">INDIRECT(ADDRESS($B169,COLUMN()))</f>
        <v>3</v>
      </c>
      <c r="Q169" s="67" t="str" cm="1">
        <f t="array" aca="1" ref="Q169" ca="1">INDIRECT(ADDRESS($B169,COLUMN()))</f>
        <v>-</v>
      </c>
      <c r="R169" s="67" t="str" cm="1">
        <f t="array" aca="1" ref="R169" ca="1">INDIRECT(ADDRESS($B169,COLUMN()))</f>
        <v>-</v>
      </c>
      <c r="S169" s="67" cm="1">
        <f t="array" aca="1" ref="S169" ca="1">INDIRECT(ADDRESS($B169,COLUMN()))</f>
        <v>2</v>
      </c>
      <c r="T169" s="67" t="str" cm="1">
        <f t="array" aca="1" ref="T169" ca="1">INDIRECT(ADDRESS($B169,COLUMN()))</f>
        <v>1-6</v>
      </c>
      <c r="U169" s="67" cm="1">
        <f t="array" aca="1" ref="U169" ca="1">INDIRECT(ADDRESS($B169,COLUMN()))</f>
        <v>6</v>
      </c>
      <c r="V169" s="67" cm="1">
        <f t="array" aca="1" ref="V169" ca="1">INDIRECT(ADDRESS($B169,COLUMN()))</f>
        <v>0</v>
      </c>
      <c r="W169" s="67" cm="1">
        <f t="array" aca="1" ref="W169" ca="1">INDIRECT(ADDRESS($B169,COLUMN()))</f>
        <v>3</v>
      </c>
      <c r="X169" s="67" cm="1">
        <f t="array" aca="1" ref="X169" ca="1">INDIRECT(ADDRESS($B169,COLUMN()))</f>
        <v>6</v>
      </c>
      <c r="Y169" s="67" cm="1">
        <f t="array" aca="1" ref="Y169" ca="1">INDIRECT(ADDRESS($B169,COLUMN()))</f>
        <v>2</v>
      </c>
      <c r="Z169" s="67" cm="1">
        <f t="array" aca="1" ref="Z169" ca="1">INDIRECT(ADDRESS($B169,COLUMN()))</f>
        <v>5</v>
      </c>
      <c r="AA169" s="67" cm="1">
        <f t="array" aca="1" ref="AA169" ca="1">INDIRECT(ADDRESS($B169,COLUMN()))</f>
        <v>0</v>
      </c>
      <c r="AB169" s="56">
        <f t="shared" ca="1" si="121"/>
        <v>0.79387955742428784</v>
      </c>
      <c r="AC169" s="56">
        <f t="shared" ca="1" si="122"/>
        <v>0.81202528312747091</v>
      </c>
      <c r="AD169" s="56">
        <f t="shared" ca="1" si="123"/>
        <v>2.1183268255499241</v>
      </c>
      <c r="AF169" s="52"/>
      <c r="AG169" s="52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2"/>
      <c r="AU169" s="54" t="s">
        <v>113</v>
      </c>
      <c r="AV169" s="57" cm="1">
        <f t="array" aca="1" ref="AV169" ca="1">SUM(IF($C169&gt;0,IF(AND(INDIRECT(ADDRESS($C169,44))=0,INDIRECT(ADDRESS($C169,38))="UL",ISERROR(SEARCH("Rear",INDIRECT(ADDRESS($C169,33)))),ISERROR(SEARCH("Side",INDIRECT(ADDRESS($C169,33))))),INDIRECT(ADDRESS($C169,COLUMN())),0),0),IF($D169&gt;0,IF(AND(INDIRECT(ADDRESS($D169,44))=0,INDIRECT(ADDRESS($D169,38))="UL",ISERROR(SEARCH("Rear",INDIRECT(ADDRESS($D169,33)))),ISERROR(SEARCH("Side",INDIRECT(ADDRESS($D169,33))))),INDIRECT(ADDRESS($D169,COLUMN())),0),0),IF($E169&gt;0,IF(AND(INDIRECT(ADDRESS($E169,44))=0,INDIRECT(ADDRESS($E169,38))="UL",ISERROR(SEARCH("Rear",INDIRECT(ADDRESS($E169,33)))),ISERROR(SEARCH("Side",INDIRECT(ADDRESS($E169,33))))),INDIRECT(ADDRESS($E169,COLUMN())),0),0),IF($F169&gt;0,IF(AND(INDIRECT(ADDRESS($F169,44))=0,INDIRECT(ADDRESS($F169,38))="UL",ISERROR(SEARCH("Rear",INDIRECT(ADDRESS($F169,33)))),ISERROR(SEARCH("Side",INDIRECT(ADDRESS($F169,33))))),INDIRECT(ADDRESS($F169,COLUMN())),0),0),IF($G169&gt;0,IF(AND(INDIRECT(ADDRESS($G169,44))=0,INDIRECT(ADDRESS($G169,38))="UL",ISERROR(SEARCH("Rear",INDIRECT(ADDRESS($G169,33)))),ISERROR(SEARCH("Side",INDIRECT(ADDRESS($G169,33))))),INDIRECT(ADDRESS($G169,COLUMN())),0),0),IF($H169&gt;0,IF(AND(INDIRECT(ADDRESS($H169,44))=0,INDIRECT(ADDRESS($H169,38))="UL",ISERROR(SEARCH("Rear",INDIRECT(ADDRESS($H169,33)))),ISERROR(SEARCH("Side",INDIRECT(ADDRESS($H169,33))))),INDIRECT(ADDRESS($H169,COLUMN())),0),0),IF($I169&gt;0,IF(AND(INDIRECT(ADDRESS($I169,44))=0,INDIRECT(ADDRESS($I169,38))="UL",ISERROR(SEARCH("Rear",INDIRECT(ADDRESS($I169,33)))),ISERROR(SEARCH("Side",INDIRECT(ADDRESS($I169,33))))),INDIRECT(ADDRESS($I169,COLUMN())),0),0),IF($J169&gt;0,IF(AND(INDIRECT(ADDRESS($J169,44))=0,INDIRECT(ADDRESS($J169,38))="UL",ISERROR(SEARCH("Rear",INDIRECT(ADDRESS($J169,33)))),ISERROR(SEARCH("Side",INDIRECT(ADDRESS($J169,33))))),INDIRECT(ADDRESS($J169,COLUMN())),0),0),IF($K169&gt;0,IF(AND(INDIRECT(ADDRESS($K169,44))=0,INDIRECT(ADDRESS($K169,38))="UL",ISERROR(SEARCH("Rear",INDIRECT(ADDRESS($K169,33)))),ISERROR(SEARCH("Side",INDIRECT(ADDRESS($K169,33))))),INDIRECT(ADDRESS($K169,COLUMN())),0),0),IF($L169&gt;0,IF(AND(INDIRECT(ADDRESS($L169,44))=0,INDIRECT(ADDRESS($L169,38))="UL",ISERROR(SEARCH("Rear",INDIRECT(ADDRESS($L169,33)))),ISERROR(SEARCH("Side",INDIRECT(ADDRESS($L169,33))))),INDIRECT(ADDRESS($L169,COLUMN())),0),0),IF($M169&gt;0,IF(AND(INDIRECT(ADDRESS($M169,44))=0,INDIRECT(ADDRESS($M169,38))="UL",ISERROR(SEARCH("Rear",INDIRECT(ADDRESS($M169,33)))),ISERROR(SEARCH("Side",INDIRECT(ADDRESS($M169,33))))),INDIRECT(ADDRESS($M169,COLUMN())),0),0))</f>
        <v>0.66666666666666663</v>
      </c>
      <c r="AW169" s="57" cm="1">
        <f t="array" aca="1" ref="AW169" ca="1">SUM(IF($C169&gt;0,IF(AND(INDIRECT(ADDRESS($C169,44))=0,INDIRECT(ADDRESS($C169,38))="UL",ISERROR(SEARCH("Rear",INDIRECT(ADDRESS($C169,33)))),ISERROR(SEARCH("Side",INDIRECT(ADDRESS($C169,33))))),INDIRECT(ADDRESS($C169,COLUMN())),0),0),IF($D169&gt;0,IF(AND(INDIRECT(ADDRESS($D169,44))=0,INDIRECT(ADDRESS($D169,38))="UL",ISERROR(SEARCH("Rear",INDIRECT(ADDRESS($D169,33)))),ISERROR(SEARCH("Side",INDIRECT(ADDRESS($D169,33))))),INDIRECT(ADDRESS($D169,COLUMN())),0),0),IF($E169&gt;0,IF(AND(INDIRECT(ADDRESS($E169,44))=0,INDIRECT(ADDRESS($E169,38))="UL",ISERROR(SEARCH("Rear",INDIRECT(ADDRESS($E169,33)))),ISERROR(SEARCH("Side",INDIRECT(ADDRESS($E169,33))))),INDIRECT(ADDRESS($E169,COLUMN())),0),0),IF($F169&gt;0,IF(AND(INDIRECT(ADDRESS($F169,44))=0,INDIRECT(ADDRESS($F169,38))="UL",ISERROR(SEARCH("Rear",INDIRECT(ADDRESS($F169,33)))),ISERROR(SEARCH("Side",INDIRECT(ADDRESS($F169,33))))),INDIRECT(ADDRESS($F169,COLUMN())),0),0),IF($G169&gt;0,IF(AND(INDIRECT(ADDRESS($G169,44))=0,INDIRECT(ADDRESS($G169,38))="UL",ISERROR(SEARCH("Rear",INDIRECT(ADDRESS($G169,33)))),ISERROR(SEARCH("Side",INDIRECT(ADDRESS($G169,33))))),INDIRECT(ADDRESS($G169,COLUMN())),0),0),IF($H169&gt;0,IF(AND(INDIRECT(ADDRESS($H169,44))=0,INDIRECT(ADDRESS($H169,38))="UL",ISERROR(SEARCH("Rear",INDIRECT(ADDRESS($H169,33)))),ISERROR(SEARCH("Side",INDIRECT(ADDRESS($H169,33))))),INDIRECT(ADDRESS($H169,COLUMN())),0),0),IF($I169&gt;0,IF(AND(INDIRECT(ADDRESS($I169,44))=0,INDIRECT(ADDRESS($I169,38))="UL",ISERROR(SEARCH("Rear",INDIRECT(ADDRESS($I169,33)))),ISERROR(SEARCH("Side",INDIRECT(ADDRESS($I169,33))))),INDIRECT(ADDRESS($I169,COLUMN())),0),0),IF($J169&gt;0,IF(AND(INDIRECT(ADDRESS($J169,44))=0,INDIRECT(ADDRESS($J169,38))="UL",ISERROR(SEARCH("Rear",INDIRECT(ADDRESS($J169,33)))),ISERROR(SEARCH("Side",INDIRECT(ADDRESS($J169,33))))),INDIRECT(ADDRESS($J169,COLUMN())),0),0),IF($K169&gt;0,IF(AND(INDIRECT(ADDRESS($K169,44))=0,INDIRECT(ADDRESS($K169,38))="UL",ISERROR(SEARCH("Rear",INDIRECT(ADDRESS($K169,33)))),ISERROR(SEARCH("Side",INDIRECT(ADDRESS($K169,33))))),INDIRECT(ADDRESS($K169,COLUMN())),0),0),IF($L169&gt;0,IF(AND(INDIRECT(ADDRESS($L169,44))=0,INDIRECT(ADDRESS($L169,38))="UL",ISERROR(SEARCH("Rear",INDIRECT(ADDRESS($L169,33)))),ISERROR(SEARCH("Side",INDIRECT(ADDRESS($L169,33))))),INDIRECT(ADDRESS($L169,COLUMN())),0),0),IF($M169&gt;0,IF(AND(INDIRECT(ADDRESS($M169,44))=0,INDIRECT(ADDRESS($M169,38))="UL",ISERROR(SEARCH("Rear",INDIRECT(ADDRESS($M169,33)))),ISERROR(SEARCH("Side",INDIRECT(ADDRESS($M169,33))))),INDIRECT(ADDRESS($M169,COLUMN())),0),0))</f>
        <v>2.2222222222222219</v>
      </c>
      <c r="AX169" s="57" cm="1">
        <f t="array" aca="1" ref="AX169" ca="1">SUM(IF($C169&gt;0,IF(AND(INDIRECT(ADDRESS($C169,44))=0,INDIRECT(ADDRESS($C169,38))="UL",ISERROR(SEARCH("Rear",INDIRECT(ADDRESS($C169,33)))),ISERROR(SEARCH("Side",INDIRECT(ADDRESS($C169,33))))),INDIRECT(ADDRESS($C169,COLUMN())),0),0),IF($D169&gt;0,IF(AND(INDIRECT(ADDRESS($D169,44))=0,INDIRECT(ADDRESS($D169,38))="UL",ISERROR(SEARCH("Rear",INDIRECT(ADDRESS($D169,33)))),ISERROR(SEARCH("Side",INDIRECT(ADDRESS($D169,33))))),INDIRECT(ADDRESS($D169,COLUMN())),0),0),IF($E169&gt;0,IF(AND(INDIRECT(ADDRESS($E169,44))=0,INDIRECT(ADDRESS($E169,38))="UL",ISERROR(SEARCH("Rear",INDIRECT(ADDRESS($E169,33)))),ISERROR(SEARCH("Side",INDIRECT(ADDRESS($E169,33))))),INDIRECT(ADDRESS($E169,COLUMN())),0),0),IF($F169&gt;0,IF(AND(INDIRECT(ADDRESS($F169,44))=0,INDIRECT(ADDRESS($F169,38))="UL",ISERROR(SEARCH("Rear",INDIRECT(ADDRESS($F169,33)))),ISERROR(SEARCH("Side",INDIRECT(ADDRESS($F169,33))))),INDIRECT(ADDRESS($F169,COLUMN())),0),0),IF($G169&gt;0,IF(AND(INDIRECT(ADDRESS($G169,44))=0,INDIRECT(ADDRESS($G169,38))="UL",ISERROR(SEARCH("Rear",INDIRECT(ADDRESS($G169,33)))),ISERROR(SEARCH("Side",INDIRECT(ADDRESS($G169,33))))),INDIRECT(ADDRESS($G169,COLUMN())),0),0),IF($H169&gt;0,IF(AND(INDIRECT(ADDRESS($H169,44))=0,INDIRECT(ADDRESS($H169,38))="UL",ISERROR(SEARCH("Rear",INDIRECT(ADDRESS($H169,33)))),ISERROR(SEARCH("Side",INDIRECT(ADDRESS($H169,33))))),INDIRECT(ADDRESS($H169,COLUMN())),0),0),IF($I169&gt;0,IF(AND(INDIRECT(ADDRESS($I169,44))=0,INDIRECT(ADDRESS($I169,38))="UL",ISERROR(SEARCH("Rear",INDIRECT(ADDRESS($I169,33)))),ISERROR(SEARCH("Side",INDIRECT(ADDRESS($I169,33))))),INDIRECT(ADDRESS($I169,COLUMN())),0),0),IF($J169&gt;0,IF(AND(INDIRECT(ADDRESS($J169,44))=0,INDIRECT(ADDRESS($J169,38))="UL",ISERROR(SEARCH("Rear",INDIRECT(ADDRESS($J169,33)))),ISERROR(SEARCH("Side",INDIRECT(ADDRESS($J169,33))))),INDIRECT(ADDRESS($J169,COLUMN())),0),0),IF($K169&gt;0,IF(AND(INDIRECT(ADDRESS($K169,44))=0,INDIRECT(ADDRESS($K169,38))="UL",ISERROR(SEARCH("Rear",INDIRECT(ADDRESS($K169,33)))),ISERROR(SEARCH("Side",INDIRECT(ADDRESS($K169,33))))),INDIRECT(ADDRESS($K169,COLUMN())),0),0),IF($L169&gt;0,IF(AND(INDIRECT(ADDRESS($L169,44))=0,INDIRECT(ADDRESS($L169,38))="UL",ISERROR(SEARCH("Rear",INDIRECT(ADDRESS($L169,33)))),ISERROR(SEARCH("Side",INDIRECT(ADDRESS($L169,33))))),INDIRECT(ADDRESS($L169,COLUMN())),0),0),IF($M169&gt;0,IF(AND(INDIRECT(ADDRESS($M169,44))=0,INDIRECT(ADDRESS($M169,38))="UL",ISERROR(SEARCH("Rear",INDIRECT(ADDRESS($M169,33)))),ISERROR(SEARCH("Side",INDIRECT(ADDRESS($M169,33))))),INDIRECT(ADDRESS($M169,COLUMN())),0),0))</f>
        <v>0.33333333333333331</v>
      </c>
      <c r="AY169" s="58">
        <f t="shared" ca="1" si="124"/>
        <v>2.2222222222222219</v>
      </c>
      <c r="AZ169" s="58">
        <f t="shared" ca="1" si="125"/>
        <v>1.074074074074074</v>
      </c>
      <c r="BA169" s="58" cm="1">
        <f t="array" aca="1" ref="BA169" ca="1">SUM(IF($C169&gt;0,IF(AND(INDIRECT(ADDRESS($C169,44))=0,INDIRECT(ADDRESS($C169,38))="UL"),INDIRECT(ADDRESS($C169,COLUMN())),0),0),IF($D169&gt;0,IF(AND(INDIRECT(ADDRESS($D169,44))=0,INDIRECT(ADDRESS($D169,38))="UL"),INDIRECT(ADDRESS($D169,COLUMN())),0),0),IF($E169&gt;0,IF(AND(INDIRECT(ADDRESS($E169,44))=0,INDIRECT(ADDRESS($E169,38))="UL"),INDIRECT(ADDRESS($E169,COLUMN())),0),0),IF($F169&gt;0,IF(AND(INDIRECT(ADDRESS($F169,44))=0,INDIRECT(ADDRESS($F169,38))="UL"),INDIRECT(ADDRESS($F169,COLUMN())),0),0),IF($G169&gt;0,IF(AND(INDIRECT(ADDRESS($G169,44))=0,INDIRECT(ADDRESS($G169,38))="UL"),INDIRECT(ADDRESS($G169,COLUMN())),0),0),IF($H169&gt;0,IF(AND(INDIRECT(ADDRESS($H169,44))=0,INDIRECT(ADDRESS($H169,38))="UL"),INDIRECT(ADDRESS($H169,COLUMN())),0),0),IF($I169&gt;0,IF(AND(INDIRECT(ADDRESS($I169,44))=0,INDIRECT(ADDRESS($I169,38))="UL"),INDIRECT(ADDRESS($I169,COLUMN())),0),0),IF($J169&gt;0,IF(AND(INDIRECT(ADDRESS($J169,44))=0,INDIRECT(ADDRESS($J169,38))="UL"),INDIRECT(ADDRESS($J169,COLUMN())),0),0),IF($K169&gt;0,IF(AND(INDIRECT(ADDRESS($K169,44))=0,INDIRECT(ADDRESS($K169,38))="UL"),INDIRECT(ADDRESS($K169,COLUMN())),0),0),IF($L169&gt;0,IF(AND(INDIRECT(ADDRESS($L169,44))=0,INDIRECT(ADDRESS($L169,38))="UL"),INDIRECT(ADDRESS($L169,COLUMN())),0),0),IF($M169&gt;0,IF(AND(INDIRECT(ADDRESS($M169,44))=0,INDIRECT(ADDRESS($M169,38))="UL"),INDIRECT(ADDRESS($M169,COLUMN())),0),0))</f>
        <v>0.63703703703703696</v>
      </c>
      <c r="BB169" s="58" cm="1">
        <f t="array" aca="1" ref="BB169" ca="1">SUM(IF($C169&gt;0,IF(AND(INDIRECT(ADDRESS($C169,44))=0,INDIRECT(ADDRESS($C169,38))="UL"),INDIRECT(ADDRESS($C169,COLUMN())),0),0),IF($D169&gt;0,IF(AND(INDIRECT(ADDRESS($D169,44))=0,INDIRECT(ADDRESS($D169,38))="UL"),INDIRECT(ADDRESS($D169,COLUMN())),0),0),IF($E169&gt;0,IF(AND(INDIRECT(ADDRESS($E169,44))=0,INDIRECT(ADDRESS($E169,38))="UL"),INDIRECT(ADDRESS($E169,COLUMN())),0),0),IF($F169&gt;0,IF(AND(INDIRECT(ADDRESS($F169,44))=0,INDIRECT(ADDRESS($F169,38))="UL"),INDIRECT(ADDRESS($F169,COLUMN())),0),0),IF($G169&gt;0,IF(AND(INDIRECT(ADDRESS($G169,44))=0,INDIRECT(ADDRESS($G169,38))="UL"),INDIRECT(ADDRESS($G169,COLUMN())),0),0),IF($H169&gt;0,IF(AND(INDIRECT(ADDRESS($H169,44))=0,INDIRECT(ADDRESS($H169,38))="UL"),INDIRECT(ADDRESS($H169,COLUMN())),0),0),IF($I169&gt;0,IF(AND(INDIRECT(ADDRESS($I169,44))=0,INDIRECT(ADDRESS($I169,38))="UL"),INDIRECT(ADDRESS($I169,COLUMN())),0),0),IF($J169&gt;0,IF(AND(INDIRECT(ADDRESS($J169,44))=0,INDIRECT(ADDRESS($J169,38))="UL"),INDIRECT(ADDRESS($J169,COLUMN())),0),0),IF($K169&gt;0,IF(AND(INDIRECT(ADDRESS($K169,44))=0,INDIRECT(ADDRESS($K169,38))="UL"),INDIRECT(ADDRESS($K169,COLUMN())),0),0),IF($L169&gt;0,IF(AND(INDIRECT(ADDRESS($L169,44))=0,INDIRECT(ADDRESS($L169,38))="UL"),INDIRECT(ADDRESS($L169,COLUMN())),0),0),IF($M169&gt;0,IF(AND(INDIRECT(ADDRESS($M169,44))=0,INDIRECT(ADDRESS($M169,38))="UL"),INDIRECT(ADDRESS($M169,COLUMN())),0),0))</f>
        <v>0.22222222222222221</v>
      </c>
      <c r="BC169" s="58" cm="1">
        <f t="array" aca="1" ref="BC169" ca="1">SUM(IF($C169&gt;0,IF(AND(INDIRECT(ADDRESS($C169,44))=0,INDIRECT(ADDRESS($C169,38))="UL"),INDIRECT(ADDRESS($C169,COLUMN())),0),0),IF($D169&gt;0,IF(AND(INDIRECT(ADDRESS($D169,44))=0,INDIRECT(ADDRESS($D169,38))="UL"),INDIRECT(ADDRESS($D169,COLUMN())),0),0),IF($E169&gt;0,IF(AND(INDIRECT(ADDRESS($E169,44))=0,INDIRECT(ADDRESS($E169,38))="UL"),INDIRECT(ADDRESS($E169,COLUMN())),0),0),IF($F169&gt;0,IF(AND(INDIRECT(ADDRESS($F169,44))=0,INDIRECT(ADDRESS($F169,38))="UL"),INDIRECT(ADDRESS($F169,COLUMN())),0),0),IF($G169&gt;0,IF(AND(INDIRECT(ADDRESS($G169,44))=0,INDIRECT(ADDRESS($G169,38))="UL"),INDIRECT(ADDRESS($G169,COLUMN())),0),0),IF($H169&gt;0,IF(AND(INDIRECT(ADDRESS($H169,44))=0,INDIRECT(ADDRESS($H169,38))="UL"),INDIRECT(ADDRESS($H169,COLUMN())),0),0),IF($I169&gt;0,IF(AND(INDIRECT(ADDRESS($I169,44))=0,INDIRECT(ADDRESS($I169,38))="UL"),INDIRECT(ADDRESS($I169,COLUMN())),0),0),IF($J169&gt;0,IF(AND(INDIRECT(ADDRESS($J169,44))=0,INDIRECT(ADDRESS($J169,38))="UL"),INDIRECT(ADDRESS($J169,COLUMN())),0),0),IF($K169&gt;0,IF(AND(INDIRECT(ADDRESS($K169,44))=0,INDIRECT(ADDRESS($K169,38))="UL"),INDIRECT(ADDRESS($K169,COLUMN())),0),0),IF($L169&gt;0,IF(AND(INDIRECT(ADDRESS($L169,44))=0,INDIRECT(ADDRESS($L169,38))="UL"),INDIRECT(ADDRESS($L169,COLUMN())),0),0),IF($M169&gt;0,IF(AND(INDIRECT(ADDRESS($M169,44))=0,INDIRECT(ADDRESS($M169,38))="UL"),INDIRECT(ADDRESS($M169,COLUMN())),0),0))</f>
        <v>0.17777777777777776</v>
      </c>
      <c r="BD169" s="58" cm="1">
        <f t="array" aca="1" ref="BD169" ca="1">SUM(IF($C169&gt;0,IF(AND(INDIRECT(ADDRESS($C169,44))=0,INDIRECT(ADDRESS($C169,38))="UL"),INDIRECT(ADDRESS($C169,COLUMN())),0),0),IF($D169&gt;0,IF(AND(INDIRECT(ADDRESS($D169,44))=0,INDIRECT(ADDRESS($D169,38))="UL"),INDIRECT(ADDRESS($D169,COLUMN())),0),0),IF($E169&gt;0,IF(AND(INDIRECT(ADDRESS($E169,44))=0,INDIRECT(ADDRESS($E169,38))="UL"),INDIRECT(ADDRESS($E169,COLUMN())),0),0),IF($F169&gt;0,IF(AND(INDIRECT(ADDRESS($F169,44))=0,INDIRECT(ADDRESS($F169,38))="UL"),INDIRECT(ADDRESS($F169,COLUMN())),0),0),IF($G169&gt;0,IF(AND(INDIRECT(ADDRESS($G169,44))=0,INDIRECT(ADDRESS($G169,38))="UL"),INDIRECT(ADDRESS($G169,COLUMN())),0),0),IF($H169&gt;0,IF(AND(INDIRECT(ADDRESS($H169,44))=0,INDIRECT(ADDRESS($H169,38))="UL"),INDIRECT(ADDRESS($H169,COLUMN())),0),0),IF($I169&gt;0,IF(AND(INDIRECT(ADDRESS($I169,44))=0,INDIRECT(ADDRESS($I169,38))="UL"),INDIRECT(ADDRESS($I169,COLUMN())),0),0),IF($J169&gt;0,IF(AND(INDIRECT(ADDRESS($J169,44))=0,INDIRECT(ADDRESS($J169,38))="UL"),INDIRECT(ADDRESS($J169,COLUMN())),0),0),IF($K169&gt;0,IF(AND(INDIRECT(ADDRESS($K169,44))=0,INDIRECT(ADDRESS($K169,38))="UL"),INDIRECT(ADDRESS($K169,COLUMN())),0),0),IF($L169&gt;0,IF(AND(INDIRECT(ADDRESS($L169,44))=0,INDIRECT(ADDRESS($L169,38))="UL"),INDIRECT(ADDRESS($L169,COLUMN())),0),0),IF($M169&gt;0,IF(AND(INDIRECT(ADDRESS($M169,44))=0,INDIRECT(ADDRESS($M169,38))="UL"),INDIRECT(ADDRESS($M169,COLUMN())),0),0))</f>
        <v>0.68148148148148135</v>
      </c>
      <c r="BE169" s="57">
        <f t="shared" ca="1" si="126"/>
        <v>0.22222222222222221</v>
      </c>
      <c r="BF169" s="57" cm="1">
        <f t="array" aca="1" ref="BF169" ca="1">SUM(IF($C169&gt;0,IF(INDIRECT(ADDRESS($C169,45))=1,INDIRECT(ADDRESS($C169,52))*INDIRECT(ADDRESS($C169,42))/5,0),0), IF($D169&gt;0,IF(INDIRECT(ADDRESS($D169,45))=1,INDIRECT(ADDRESS($D169,52))*INDIRECT(ADDRESS($D169,42))/5,0),0), IF($E169&gt;0,IF(INDIRECT(ADDRESS($E169,45))=1,INDIRECT(ADDRESS($E169,52))*INDIRECT(ADDRESS($E169,42))/5,0),0), IF($F169&gt;0,IF(INDIRECT(ADDRESS($F169,45))=1,INDIRECT(ADDRESS($F169,52))*INDIRECT(ADDRESS($F169,42))/5,0),0), IF($G169&gt;0,IF(INDIRECT(ADDRESS($G169,45))=1,INDIRECT(ADDRESS($G169,52))*INDIRECT(ADDRESS($G169,42))/5,0),0), IF($H169&gt;0,IF(INDIRECT(ADDRESS($H169,45))=1,INDIRECT(ADDRESS($H169,52))*INDIRECT(ADDRESS($H169,42))/5,0),0)
)*$BF$296/100</f>
        <v>0</v>
      </c>
      <c r="BG169" s="19">
        <v>1</v>
      </c>
      <c r="BH169" s="57" cm="1">
        <f t="array" aca="1" ref="BH169" ca="1">SUM(IF($C169&gt;0,IF(AND(INDIRECT(ADDRESS($C169,44))=0,INDIRECT(ADDRESS($C169,38))&lt;&gt;"UL"),INDIRECT(ADDRESS($C169,COLUMN()-12)),0),0), IF($D169&gt;0,IF(AND(INDIRECT(ADDRESS($D169,44))=0,INDIRECT(ADDRESS($D169,38))&lt;&gt;"UL"),INDIRECT(ADDRESS($D169,COLUMN()-12)),0),0), IF($E169&gt;0,IF(AND(INDIRECT(ADDRESS($E169,44))=0,INDIRECT(ADDRESS($E169,38))&lt;&gt;"UL"),INDIRECT(ADDRESS($E169,COLUMN()-12)),0),0), IF($F169&gt;0,IF(AND(INDIRECT(ADDRESS($F169,44))=0,INDIRECT(ADDRESS($F169,38))&lt;&gt;"UL"),INDIRECT(ADDRESS($F169,COLUMN()-12)),0),0), IF($G169&gt;0,IF(AND(INDIRECT(ADDRESS($G169,44))=0,INDIRECT(ADDRESS($G169,38))&lt;&gt;"UL"),INDIRECT(ADDRESS($G169,COLUMN()-12)),0),0), IF($H169&gt;0,IF(AND(INDIRECT(ADDRESS($H169,44))=0,INDIRECT(ADDRESS($H169,38))&lt;&gt;"UL"),INDIRECT(ADDRESS($H169,COLUMN()-12)),0),0), IF($I169&gt;0,IF(AND(INDIRECT(ADDRESS($I169,44))=0,INDIRECT(ADDRESS($I169,38))&lt;&gt;"UL"),INDIRECT(ADDRESS($I169,COLUMN()-12)),0),0), IF($J169&gt;0,IF(AND(INDIRECT(ADDRESS($J169,44))=0,INDIRECT(ADDRESS($J169,38))&lt;&gt;"UL"),INDIRECT(ADDRESS($J169,COLUMN()-12)),0),0), IF($K169&gt;0,IF(AND(INDIRECT(ADDRESS($K169,44))=0,INDIRECT(ADDRESS($K169,38))&lt;&gt;"UL"),INDIRECT(ADDRESS($K169,COLUMN()-12)),0),0), IF($L169&gt;0,IF(AND(INDIRECT(ADDRESS($L169,44))=0,INDIRECT(ADDRESS($L169,38))&lt;&gt;"UL"),INDIRECT(ADDRESS($L169,COLUMN()-12)),0),0), IF($M169&gt;0,IF(AND(INDIRECT(ADDRESS($M169,44))=0,INDIRECT(ADDRESS($M169,38))&lt;&gt;"UL"),INDIRECT(ADDRESS($M169,COLUMN()-12)),0),0))</f>
        <v>0</v>
      </c>
      <c r="BI169" s="57" cm="1">
        <f t="array" aca="1" ref="BI169" ca="1">SUM(IF($C169&gt;0,IF(AND(INDIRECT(ADDRESS($C169,44))=0,INDIRECT(ADDRESS($C169,38))&lt;&gt;"UL"),INDIRECT(ADDRESS($C169,COLUMN()-12)),0),0), IF($D169&gt;0,IF(AND(INDIRECT(ADDRESS($D169,44))=0,INDIRECT(ADDRESS($D169,38))&lt;&gt;"UL"),INDIRECT(ADDRESS($D169,COLUMN()-12)),0),0), IF($E169&gt;0,IF(AND(INDIRECT(ADDRESS($E169,44))=0,INDIRECT(ADDRESS($E169,38))&lt;&gt;"UL"),INDIRECT(ADDRESS($E169,COLUMN()-12)),0),0), IF($F169&gt;0,IF(AND(INDIRECT(ADDRESS($F169,44))=0,INDIRECT(ADDRESS($F169,38))&lt;&gt;"UL"),INDIRECT(ADDRESS($F169,COLUMN()-12)),0),0), IF($G169&gt;0,IF(AND(INDIRECT(ADDRESS($G169,44))=0,INDIRECT(ADDRESS($G169,38))&lt;&gt;"UL"),INDIRECT(ADDRESS($G169,COLUMN()-12)),0),0), IF($H169&gt;0,IF(AND(INDIRECT(ADDRESS($H169,44))=0,INDIRECT(ADDRESS($H169,38))&lt;&gt;"UL"),INDIRECT(ADDRESS($H169,COLUMN()-12)),0),0), IF($I169&gt;0,IF(AND(INDIRECT(ADDRESS($I169,44))=0,INDIRECT(ADDRESS($I169,38))&lt;&gt;"UL"),INDIRECT(ADDRESS($I169,COLUMN()-12)),0),0), IF($J169&gt;0,IF(AND(INDIRECT(ADDRESS($J169,44))=0,INDIRECT(ADDRESS($J169,38))&lt;&gt;"UL"),INDIRECT(ADDRESS($J169,COLUMN()-12)),0),0), IF($K169&gt;0,IF(AND(INDIRECT(ADDRESS($K169,44))=0,INDIRECT(ADDRESS($K169,38))&lt;&gt;"UL"),INDIRECT(ADDRESS($K169,COLUMN()-12)),0),0), IF($L169&gt;0,IF(AND(INDIRECT(ADDRESS($L169,44))=0,INDIRECT(ADDRESS($L169,38))&lt;&gt;"UL"),INDIRECT(ADDRESS($L169,COLUMN()-12)),0),0), IF($M169&gt;0,IF(AND(INDIRECT(ADDRESS($M169,44))=0,INDIRECT(ADDRESS($M169,38))&lt;&gt;"UL"),INDIRECT(ADDRESS($M169,COLUMN()-12)),0),0))</f>
        <v>1.1111111111111109</v>
      </c>
      <c r="BJ169" s="57" cm="1">
        <f t="array" aca="1" ref="BJ169" ca="1">SUM(IF($C169&gt;0,IF(AND(INDIRECT(ADDRESS($C169,44))=0,INDIRECT(ADDRESS($C169,38))&lt;&gt;"UL"),INDIRECT(ADDRESS($C169,COLUMN()-12)),0),0), IF($D169&gt;0,IF(AND(INDIRECT(ADDRESS($D169,44))=0,INDIRECT(ADDRESS($D169,38))&lt;&gt;"UL"),INDIRECT(ADDRESS($D169,COLUMN()-12)),0),0), IF($E169&gt;0,IF(AND(INDIRECT(ADDRESS($E169,44))=0,INDIRECT(ADDRESS($E169,38))&lt;&gt;"UL"),INDIRECT(ADDRESS($E169,COLUMN()-12)),0),0), IF($F169&gt;0,IF(AND(INDIRECT(ADDRESS($F169,44))=0,INDIRECT(ADDRESS($F169,38))&lt;&gt;"UL"),INDIRECT(ADDRESS($F169,COLUMN()-12)),0),0), IF($G169&gt;0,IF(AND(INDIRECT(ADDRESS($G169,44))=0,INDIRECT(ADDRESS($G169,38))&lt;&gt;"UL"),INDIRECT(ADDRESS($G169,COLUMN()-12)),0),0), IF($H169&gt;0,IF(AND(INDIRECT(ADDRESS($H169,44))=0,INDIRECT(ADDRESS($H169,38))&lt;&gt;"UL"),INDIRECT(ADDRESS($H169,COLUMN()-12)),0),0), IF($I169&gt;0,IF(AND(INDIRECT(ADDRESS($I169,44))=0,INDIRECT(ADDRESS($I169,38))&lt;&gt;"UL"),INDIRECT(ADDRESS($I169,COLUMN()-12)),0),0), IF($J169&gt;0,IF(AND(INDIRECT(ADDRESS($J169,44))=0,INDIRECT(ADDRESS($J169,38))&lt;&gt;"UL"),INDIRECT(ADDRESS($J169,COLUMN()-12)),0),0), IF($K169&gt;0,IF(AND(INDIRECT(ADDRESS($K169,44))=0,INDIRECT(ADDRESS($K169,38))&lt;&gt;"UL"),INDIRECT(ADDRESS($K169,COLUMN()-12)),0),0), IF($L169&gt;0,IF(AND(INDIRECT(ADDRESS($L169,44))=0,INDIRECT(ADDRESS($L169,38))&lt;&gt;"UL"),INDIRECT(ADDRESS($L169,COLUMN()-12)),0),0), IF($M169&gt;0,IF(AND(INDIRECT(ADDRESS($M169,44))=0,INDIRECT(ADDRESS($M169,38))&lt;&gt;"UL"),INDIRECT(ADDRESS($M169,COLUMN()-12)),0),0))</f>
        <v>1.1111111111111109</v>
      </c>
      <c r="BK169" s="57">
        <f t="shared" ca="1" si="127"/>
        <v>1.1111111111111109</v>
      </c>
      <c r="BL169" s="58">
        <f t="shared" ca="1" si="128"/>
        <v>0.74074074074074059</v>
      </c>
      <c r="BM169" s="57" cm="1">
        <f t="array" aca="1" ref="BM169" ca="1">SUM(IF($C169&gt;0,IF(AND(INDIRECT(ADDRESS($C169,44))=0,INDIRECT(ADDRESS($C169,38))&lt;&gt;"UL"),INDIRECT(ADDRESS($C169,COLUMN()-12)),0),0), IF($D169&gt;0,IF(AND(INDIRECT(ADDRESS($D169,44))=0,INDIRECT(ADDRESS($D169,38))&lt;&gt;"UL"),INDIRECT(ADDRESS($D169,COLUMN()-12)),0),0), IF($E169&gt;0,IF(AND(INDIRECT(ADDRESS($E169,44))=0,INDIRECT(ADDRESS($E169,38))&lt;&gt;"UL"),INDIRECT(ADDRESS($E169,COLUMN()-12)),0),0), IF($F169&gt;0,IF(AND(INDIRECT(ADDRESS($F169,44))=0,INDIRECT(ADDRESS($F169,38))&lt;&gt;"UL"),INDIRECT(ADDRESS($F169,COLUMN()-12)),0),0), IF($G169&gt;0,IF(AND(INDIRECT(ADDRESS($G169,44))=0,INDIRECT(ADDRESS($G169,38))&lt;&gt;"UL"),INDIRECT(ADDRESS($G169,COLUMN()-12)),0),0), IF($H169&gt;0,IF(AND(INDIRECT(ADDRESS($H169,44))=0,INDIRECT(ADDRESS($H169,38))&lt;&gt;"UL"),INDIRECT(ADDRESS($H169,COLUMN()-12)),0),0), IF($I169&gt;0,IF(AND(INDIRECT(ADDRESS($I169,44))=0,INDIRECT(ADDRESS($I169,38))&lt;&gt;"UL"),INDIRECT(ADDRESS($I169,COLUMN()-12)),0),0), IF($J169&gt;0,IF(AND(INDIRECT(ADDRESS($J169,44))=0,INDIRECT(ADDRESS($J169,38))&lt;&gt;"UL"),INDIRECT(ADDRESS($J169,COLUMN()-12)),0),0), IF($K169&gt;0,IF(AND(INDIRECT(ADDRESS($K169,44))=0,INDIRECT(ADDRESS($K169,38))&lt;&gt;"UL"),INDIRECT(ADDRESS($K169,COLUMN()-11)),0),0), IF($L169&gt;0,IF(AND(INDIRECT(ADDRESS($L169,44))=0,INDIRECT(ADDRESS($L169,38))&lt;&gt;"UL"),INDIRECT(ADDRESS($L169,COLUMN()-11)),0),0), IF($M169&gt;0,IF(AND(INDIRECT(ADDRESS($M169,44))=0,INDIRECT(ADDRESS($M169,38))&lt;&gt;"UL"),INDIRECT(ADDRESS($M169,COLUMN()-11)),0),0))</f>
        <v>0.44444444444444436</v>
      </c>
      <c r="BN169" s="57" cm="1">
        <f t="array" aca="1" ref="BN169" ca="1">SUM(IF($C169&gt;0,IF(AND(INDIRECT(ADDRESS($C169,44))=0,INDIRECT(ADDRESS($C169,38))&lt;&gt;"UL"),INDIRECT(ADDRESS($C169,COLUMN()-12)),0),0), IF($D169&gt;0,IF(AND(INDIRECT(ADDRESS($D169,44))=0,INDIRECT(ADDRESS($D169,38))&lt;&gt;"UL"),INDIRECT(ADDRESS($D169,COLUMN()-12)),0),0), IF($E169&gt;0,IF(AND(INDIRECT(ADDRESS($E169,44))=0,INDIRECT(ADDRESS($E169,38))&lt;&gt;"UL"),INDIRECT(ADDRESS($E169,COLUMN()-12)),0),0), IF($F169&gt;0,IF(AND(INDIRECT(ADDRESS($F169,44))=0,INDIRECT(ADDRESS($F169,38))&lt;&gt;"UL"),INDIRECT(ADDRESS($F169,COLUMN()-12)),0),0), IF($G169&gt;0,IF(AND(INDIRECT(ADDRESS($G169,44))=0,INDIRECT(ADDRESS($G169,38))&lt;&gt;"UL"),INDIRECT(ADDRESS($G169,COLUMN()-12)),0),0), IF($H169&gt;0,IF(AND(INDIRECT(ADDRESS($H169,44))=0,INDIRECT(ADDRESS($H169,38))&lt;&gt;"UL"),INDIRECT(ADDRESS($H169,COLUMN()-12)),0),0), IF($I169&gt;0,IF(AND(INDIRECT(ADDRESS($I169,44))=0,INDIRECT(ADDRESS($I169,38))&lt;&gt;"UL"),INDIRECT(ADDRESS($I169,COLUMN()-12)),0),0), IF($J169&gt;0,IF(AND(INDIRECT(ADDRESS($J169,44))=0,INDIRECT(ADDRESS($J169,38))&lt;&gt;"UL"),INDIRECT(ADDRESS($J169,COLUMN()-12)),0),0), IF($K169&gt;0,IF(AND(INDIRECT(ADDRESS($K169,44))=0,INDIRECT(ADDRESS($K169,38))&lt;&gt;"UL"),INDIRECT(ADDRESS($K169,COLUMN()-11)),0),0), IF($L169&gt;0,IF(AND(INDIRECT(ADDRESS($L169,44))=0,INDIRECT(ADDRESS($L169,38))&lt;&gt;"UL"),INDIRECT(ADDRESS($L169,COLUMN()-11)),0),0), IF($M169&gt;0,IF(AND(INDIRECT(ADDRESS($M169,44))=0,INDIRECT(ADDRESS($M169,38))&lt;&gt;"UL"),INDIRECT(ADDRESS($M169,COLUMN()-11)),0),0))</f>
        <v>0.14814814814814811</v>
      </c>
      <c r="BO169" s="57" cm="1">
        <f t="array" aca="1" ref="BO169" ca="1">SUM(IF($C169&gt;0,IF(AND(INDIRECT(ADDRESS($C169,44))=0,INDIRECT(ADDRESS($C169,38))&lt;&gt;"UL"),INDIRECT(ADDRESS($C169,COLUMN()-12)),0),0), IF($D169&gt;0,IF(AND(INDIRECT(ADDRESS($D169,44))=0,INDIRECT(ADDRESS($D169,38))&lt;&gt;"UL"),INDIRECT(ADDRESS($D169,COLUMN()-12)),0),0), IF($E169&gt;0,IF(AND(INDIRECT(ADDRESS($E169,44))=0,INDIRECT(ADDRESS($E169,38))&lt;&gt;"UL"),INDIRECT(ADDRESS($E169,COLUMN()-12)),0),0), IF($F169&gt;0,IF(AND(INDIRECT(ADDRESS($F169,44))=0,INDIRECT(ADDRESS($F169,38))&lt;&gt;"UL"),INDIRECT(ADDRESS($F169,COLUMN()-12)),0),0), IF($G169&gt;0,IF(AND(INDIRECT(ADDRESS($G169,44))=0,INDIRECT(ADDRESS($G169,38))&lt;&gt;"UL"),INDIRECT(ADDRESS($G169,COLUMN()-12)),0),0), IF($H169&gt;0,IF(AND(INDIRECT(ADDRESS($H169,44))=0,INDIRECT(ADDRESS($H169,38))&lt;&gt;"UL"),INDIRECT(ADDRESS($H169,COLUMN()-12)),0),0), IF($I169&gt;0,IF(AND(INDIRECT(ADDRESS($I169,44))=0,INDIRECT(ADDRESS($I169,38))&lt;&gt;"UL"),INDIRECT(ADDRESS($I169,COLUMN()-12)),0),0), IF($J169&gt;0,IF(AND(INDIRECT(ADDRESS($J169,44))=0,INDIRECT(ADDRESS($J169,38))&lt;&gt;"UL"),INDIRECT(ADDRESS($J169,COLUMN()-12)),0),0), IF($K169&gt;0,IF(AND(INDIRECT(ADDRESS($K169,44))=0,INDIRECT(ADDRESS($K169,38))&lt;&gt;"UL"),INDIRECT(ADDRESS($K169,COLUMN()-11)),0),0), IF($L169&gt;0,IF(AND(INDIRECT(ADDRESS($L169,44))=0,INDIRECT(ADDRESS($L169,38))&lt;&gt;"UL"),INDIRECT(ADDRESS($L169,COLUMN()-11)),0),0), IF($M169&gt;0,IF(AND(INDIRECT(ADDRESS($M169,44))=0,INDIRECT(ADDRESS($M169,38))&lt;&gt;"UL"),INDIRECT(ADDRESS($M169,COLUMN()-11)),0),0))</f>
        <v>0.29629629629629622</v>
      </c>
      <c r="BP169" s="57" cm="1">
        <f t="array" aca="1" ref="BP169" ca="1">SUM(IF($C169&gt;0,IF(AND(INDIRECT(ADDRESS($C169,44))=0,INDIRECT(ADDRESS($C169,38))&lt;&gt;"UL"),INDIRECT(ADDRESS($C169,COLUMN()-12)),0),0), IF($D169&gt;0,IF(AND(INDIRECT(ADDRESS($D169,44))=0,INDIRECT(ADDRESS($D169,38))&lt;&gt;"UL"),INDIRECT(ADDRESS($D169,COLUMN()-12)),0),0), IF($E169&gt;0,IF(AND(INDIRECT(ADDRESS($E169,44))=0,INDIRECT(ADDRESS($E169,38))&lt;&gt;"UL"),INDIRECT(ADDRESS($E169,COLUMN()-12)),0),0), IF($F169&gt;0,IF(AND(INDIRECT(ADDRESS($F169,44))=0,INDIRECT(ADDRESS($F169,38))&lt;&gt;"UL"),INDIRECT(ADDRESS($F169,COLUMN()-12)),0),0), IF($G169&gt;0,IF(AND(INDIRECT(ADDRESS($G169,44))=0,INDIRECT(ADDRESS($G169,38))&lt;&gt;"UL"),INDIRECT(ADDRESS($G169,COLUMN()-12)),0),0), IF($H169&gt;0,IF(AND(INDIRECT(ADDRESS($H169,44))=0,INDIRECT(ADDRESS($H169,38))&lt;&gt;"UL"),INDIRECT(ADDRESS($H169,COLUMN()-12)),0),0), IF($I169&gt;0,IF(AND(INDIRECT(ADDRESS($I169,44))=0,INDIRECT(ADDRESS($I169,38))&lt;&gt;"UL"),INDIRECT(ADDRESS($I169,COLUMN()-12)),0),0), IF($J169&gt;0,IF(AND(INDIRECT(ADDRESS($J169,44))=0,INDIRECT(ADDRESS($J169,38))&lt;&gt;"UL"),INDIRECT(ADDRESS($J169,COLUMN()-12)),0),0), IF($K169&gt;0,IF(AND(INDIRECT(ADDRESS($K169,44))=0,INDIRECT(ADDRESS($K169,38))&lt;&gt;"UL"),INDIRECT(ADDRESS($K169,COLUMN()-11)),0),0), IF($L169&gt;0,IF(AND(INDIRECT(ADDRESS($L169,44))=0,INDIRECT(ADDRESS($L169,38))&lt;&gt;"UL"),INDIRECT(ADDRESS($L169,COLUMN()-11)),0),0), IF($M169&gt;0,IF(AND(INDIRECT(ADDRESS($M169,44))=0,INDIRECT(ADDRESS($M169,38))&lt;&gt;"UL"),INDIRECT(ADDRESS($M169,COLUMN()-11)),0),0))</f>
        <v>0.29629629629629622</v>
      </c>
      <c r="BQ169" s="57">
        <f t="shared" ca="1" si="129"/>
        <v>0.14814814814814811</v>
      </c>
      <c r="BR169" s="161">
        <f t="shared" ca="1" si="130"/>
        <v>70.628190630799082</v>
      </c>
      <c r="BS169" s="56"/>
      <c r="BT169" s="56">
        <f t="shared" ca="1" si="131"/>
        <v>4.7467567790629559</v>
      </c>
      <c r="BU169" s="80">
        <f t="shared" ca="1" si="132"/>
        <v>0.14384111451705928</v>
      </c>
      <c r="BV169" s="57" t="s">
        <v>34</v>
      </c>
      <c r="BW169" s="57" cm="1">
        <f t="array" aca="1" ref="BW169" ca="1">SUM(IF($C169&gt;0,IF(AND(INDIRECT(ADDRESS($C169,44))=0,INDIRECT(ADDRESS($C169,38))="UL",ISERROR(SEARCH("Rear",INDIRECT(ADDRESS($C169,33)))),ISERROR(SEARCH("Side",INDIRECT(ADDRESS($C169,33))))),INDIRECT(ADDRESS($C169,COLUMN())),0),0),IF($D169&gt;0,IF(AND(INDIRECT(ADDRESS($D169,44))=0,INDIRECT(ADDRESS($D169,38))="UL",ISERROR(SEARCH("Rear",INDIRECT(ADDRESS($D169,33)))),ISERROR(SEARCH("Side",INDIRECT(ADDRESS($D169,33))))),INDIRECT(ADDRESS($D169,COLUMN())),0),0),IF($E169&gt;0,IF(AND(INDIRECT(ADDRESS($E169,44))=0,INDIRECT(ADDRESS($E169,38))="UL",ISERROR(SEARCH("Rear",INDIRECT(ADDRESS($E169,33)))),ISERROR(SEARCH("Side",INDIRECT(ADDRESS($E169,33))))),INDIRECT(ADDRESS($E169,COLUMN())),0),0),IF($F169&gt;0,IF(AND(INDIRECT(ADDRESS($F169,44))=0,INDIRECT(ADDRESS($F169,38))="UL",ISERROR(SEARCH("Rear",INDIRECT(ADDRESS($F169,33)))),ISERROR(SEARCH("Side",INDIRECT(ADDRESS($F169,33))))),INDIRECT(ADDRESS($F169,COLUMN())),0),0),IF($G169&gt;0,IF(AND(INDIRECT(ADDRESS($G169,44))=0,INDIRECT(ADDRESS($G169,38))="UL",ISERROR(SEARCH("Rear",INDIRECT(ADDRESS($G169,33)))),ISERROR(SEARCH("Side",INDIRECT(ADDRESS($G169,33))))),INDIRECT(ADDRESS($G169,COLUMN())),0),0),IF($H169&gt;0,IF(AND(INDIRECT(ADDRESS($H169,44))=0,INDIRECT(ADDRESS($H169,38))="UL",ISERROR(SEARCH("Rear",INDIRECT(ADDRESS($H169,33)))),ISERROR(SEARCH("Side",INDIRECT(ADDRESS($H169,33))))),INDIRECT(ADDRESS($H169,COLUMN())),0),0),IF($I169&gt;0,IF(AND(INDIRECT(ADDRESS($I169,44))=0,INDIRECT(ADDRESS($I169,38))="UL",ISERROR(SEARCH("Rear",INDIRECT(ADDRESS($I169,33)))),ISERROR(SEARCH("Side",INDIRECT(ADDRESS($I169,33))))),INDIRECT(ADDRESS($I169,COLUMN())),0),0),IF($J169&gt;0,IF(AND(INDIRECT(ADDRESS($J169,44))=0,INDIRECT(ADDRESS($J169,38))="UL",ISERROR(SEARCH("Rear",INDIRECT(ADDRESS($J169,33)))),ISERROR(SEARCH("Side",INDIRECT(ADDRESS($J169,33))))),INDIRECT(ADDRESS($J169,COLUMN())),0),0),IF($K169&gt;0,IF(AND(INDIRECT(ADDRESS($K169,44))=0,INDIRECT(ADDRESS($K169,38))="UL",ISERROR(SEARCH("Rear",INDIRECT(ADDRESS($K169,33)))),ISERROR(SEARCH("Side",INDIRECT(ADDRESS($K169,33))))),INDIRECT(ADDRESS($K169,COLUMN())),0),0),IF($L169&gt;0,IF(AND(INDIRECT(ADDRESS($L169,44))=0,INDIRECT(ADDRESS($L169,38))="UL",ISERROR(SEARCH("Rear",INDIRECT(ADDRESS($L169,33)))),ISERROR(SEARCH("Side",INDIRECT(ADDRESS($L169,33))))),INDIRECT(ADDRESS($L169,COLUMN())),0),0),IF($M169&gt;0,IF(AND(INDIRECT(ADDRESS($M169,44))=0,INDIRECT(ADDRESS($M169,38))="UL",ISERROR(SEARCH("Rear",INDIRECT(ADDRESS($M169,33)))),ISERROR(SEARCH("Side",INDIRECT(ADDRESS($M169,33))))),INDIRECT(ADDRESS($M169,COLUMN())),0),0))</f>
        <v>1.2222222222222221</v>
      </c>
      <c r="BX169" s="57">
        <f t="shared" ca="1" si="136"/>
        <v>1.2222222222222221</v>
      </c>
      <c r="BY169" s="57" cm="1">
        <f t="array" aca="1" ref="BY169" ca="1">SUM(IF($C169&gt;0,IF(AND(INDIRECT(ADDRESS($C169,44))=0,INDIRECT(ADDRESS($C169,38))="UL"),INDIRECT(ADDRESS($C169,COLUMN())),0),0),IF($D169&gt;0,IF(AND(INDIRECT(ADDRESS($D169,44))=0,INDIRECT(ADDRESS($D169,38))="UL"),INDIRECT(ADDRESS($D169,COLUMN())),0),0),IF($E169&gt;0,IF(AND(INDIRECT(ADDRESS($E169,44))=0,INDIRECT(ADDRESS($E169,38))="UL"),INDIRECT(ADDRESS($E169,COLUMN())),0),0),IF($F169&gt;0,IF(AND(INDIRECT(ADDRESS($F169,44))=0,INDIRECT(ADDRESS($F169,38))="UL"),INDIRECT(ADDRESS($F169,COLUMN())),0),0),IF($G169&gt;0,IF(AND(INDIRECT(ADDRESS($G169,44))=0,INDIRECT(ADDRESS($G169,38))="UL"),INDIRECT(ADDRESS($G169,COLUMN())),0),0),IF($H169&gt;0,IF(AND(INDIRECT(ADDRESS($H169,44))=0,INDIRECT(ADDRESS($H169,38))="UL"),INDIRECT(ADDRESS($H169,COLUMN())),0),0),IF($I169&gt;0,IF(AND(INDIRECT(ADDRESS($I169,44))=0,INDIRECT(ADDRESS($I169,38))="UL"),INDIRECT(ADDRESS($I169,COLUMN())),0),0),IF($J169&gt;0,IF(AND(INDIRECT(ADDRESS($J169,44))=0,INDIRECT(ADDRESS($J169,38))="UL"),INDIRECT(ADDRESS($J169,COLUMN())),0),0),IF($K169&gt;0,IF(AND(INDIRECT(ADDRESS($K169,44))=0,INDIRECT(ADDRESS($K169,38))="UL"),INDIRECT(ADDRESS($K169,COLUMN())),0),0),IF($L169&gt;0,IF(AND(INDIRECT(ADDRESS($L169,44))=0,INDIRECT(ADDRESS($L169,38))="UL"),INDIRECT(ADDRESS($L169,COLUMN())),0),0),IF($M169&gt;0,IF(AND(INDIRECT(ADDRESS($M169,44))=0,INDIRECT(ADDRESS($M169,38))="UL"),INDIRECT(ADDRESS($M169,COLUMN())),0),0))</f>
        <v>0.40740740740740738</v>
      </c>
      <c r="BZ169" s="57" cm="1">
        <f t="array" aca="1" ref="BZ169" ca="1">SUM(IF($C169&gt;0,IF(AND(INDIRECT(ADDRESS($C169,44))=0,INDIRECT(ADDRESS($C169,38))="UL"),INDIRECT(ADDRESS($C169,COLUMN())),0),0),IF($D169&gt;0,IF(AND(INDIRECT(ADDRESS($D169,44))=0,INDIRECT(ADDRESS($D169,38))="UL"),INDIRECT(ADDRESS($D169,COLUMN())),0),0),IF($E169&gt;0,IF(AND(INDIRECT(ADDRESS($E169,44))=0,INDIRECT(ADDRESS($E169,38))="UL"),INDIRECT(ADDRESS($E169,COLUMN())),0),0),IF($F169&gt;0,IF(AND(INDIRECT(ADDRESS($F169,44))=0,INDIRECT(ADDRESS($F169,38))="UL"),INDIRECT(ADDRESS($F169,COLUMN())),0),0),IF($G169&gt;0,IF(AND(INDIRECT(ADDRESS($G169,44))=0,INDIRECT(ADDRESS($G169,38))="UL"),INDIRECT(ADDRESS($G169,COLUMN())),0),0),IF($H169&gt;0,IF(AND(INDIRECT(ADDRESS($H169,44))=0,INDIRECT(ADDRESS($H169,38))="UL"),INDIRECT(ADDRESS($H169,COLUMN())),0),0),IF($I169&gt;0,IF(AND(INDIRECT(ADDRESS($I169,44))=0,INDIRECT(ADDRESS($I169,38))="UL"),INDIRECT(ADDRESS($I169,COLUMN())),0),0),IF($J169&gt;0,IF(AND(INDIRECT(ADDRESS($J169,44))=0,INDIRECT(ADDRESS($J169,38))="UL"),INDIRECT(ADDRESS($J169,COLUMN())),0),0),IF($K169&gt;0,IF(AND(INDIRECT(ADDRESS($K169,44))=0,INDIRECT(ADDRESS($K169,38))="UL"),INDIRECT(ADDRESS($K169,COLUMN())),0),0),IF($L169&gt;0,IF(AND(INDIRECT(ADDRESS($L169,44))=0,INDIRECT(ADDRESS($L169,38))="UL"),INDIRECT(ADDRESS($L169,COLUMN())),0),0),IF($M169&gt;0,IF(AND(INDIRECT(ADDRESS($M169,44))=0,INDIRECT(ADDRESS($M169,38))="UL"),INDIRECT(ADDRESS($M169,COLUMN())),0),0))</f>
        <v>0.22222222222222221</v>
      </c>
      <c r="CA169" s="57">
        <f t="shared" ca="1" si="137"/>
        <v>0.22222222222222221</v>
      </c>
      <c r="CB169" s="57" cm="1">
        <f t="array" aca="1" ref="CB169" ca="1">SUM(IF($C169&gt;0,IF(AND(INDIRECT(ADDRESS($C169,44))=0,INDIRECT(ADDRESS($C169,38))&lt;&gt;"UL"),INDIRECT(ADDRESS($C169,COLUMN())),0),0),IF($D169&gt;0,IF(AND(INDIRECT(ADDRESS($D169,44))=0,INDIRECT(ADDRESS($D169,38))&lt;&gt;"UL"),INDIRECT(ADDRESS($D169,COLUMN())),0),0),IF($E169&gt;0,IF(AND(INDIRECT(ADDRESS($E169,44))=0,INDIRECT(ADDRESS($E169,38))&lt;&gt;"UL"),INDIRECT(ADDRESS($E169,COLUMN())),0),0),IF($F169&gt;0,IF(AND(INDIRECT(ADDRESS($F169,44))=0,INDIRECT(ADDRESS($F169,38))&lt;&gt;"UL"),INDIRECT(ADDRESS($F169,COLUMN())),0),0),IF($G169&gt;0,IF(AND(INDIRECT(ADDRESS($G169,44))=0,INDIRECT(ADDRESS($G169,38))&lt;&gt;"UL"),INDIRECT(ADDRESS($G169,COLUMN())),0),0),IF($H169&gt;0,IF(AND(INDIRECT(ADDRESS($H169,44))=0,INDIRECT(ADDRESS($H169,38))&lt;&gt;"UL"),INDIRECT(ADDRESS($H169,COLUMN())),0),0),IF($I169&gt;0,IF(AND(INDIRECT(ADDRESS($I169,44))=0,INDIRECT(ADDRESS($I169,38))&lt;&gt;"UL"),INDIRECT(ADDRESS($I169,COLUMN())),0),0),IF($J169&gt;0,IF(AND(INDIRECT(ADDRESS($J169,44))=0,INDIRECT(ADDRESS($J169,38))&lt;&gt;"UL"),INDIRECT(ADDRESS($J169,COLUMN())),0),0),IF($K169&gt;0,IF(AND(INDIRECT(ADDRESS($K169,44))=0,INDIRECT(ADDRESS($K169,38))&lt;&gt;"UL"),INDIRECT(ADDRESS($K169,COLUMN())),0),0),IF($L169&gt;0,IF(AND(INDIRECT(ADDRESS($L169,44))=0,INDIRECT(ADDRESS($L169,38))&lt;&gt;"UL"),INDIRECT(ADDRESS($L169,COLUMN())),0),0),IF($M169&gt;0,IF(AND(INDIRECT(ADDRESS($M169,44))=0,INDIRECT(ADDRESS($M169,38))&lt;&gt;"UL"),INDIRECT(ADDRESS($M169,COLUMN())),0),0))</f>
        <v>0.55555555555555547</v>
      </c>
      <c r="CC169" s="57">
        <f t="shared" ca="1" si="138"/>
        <v>0.55555555555555547</v>
      </c>
      <c r="CD169" s="57" cm="1">
        <f t="array" aca="1" ref="CD169" ca="1">SUM(IF($C169&gt;0,IF(AND(INDIRECT(ADDRESS($C169,44))=0,INDIRECT(ADDRESS($C169,38))&lt;&gt;"UL"),INDIRECT(ADDRESS($C169,COLUMN())),0),0),IF($D169&gt;0,IF(AND(INDIRECT(ADDRESS($D169,44))=0,INDIRECT(ADDRESS($D169,38))&lt;&gt;"UL"),INDIRECT(ADDRESS($D169,COLUMN())),0),0),IF($E169&gt;0,IF(AND(INDIRECT(ADDRESS($E169,44))=0,INDIRECT(ADDRESS($E169,38))&lt;&gt;"UL"),INDIRECT(ADDRESS($E169,COLUMN())),0),0),IF($F169&gt;0,IF(AND(INDIRECT(ADDRESS($F169,44))=0,INDIRECT(ADDRESS($F169,38))&lt;&gt;"UL"),INDIRECT(ADDRESS($F169,COLUMN())),0),0),IF($G169&gt;0,IF(AND(INDIRECT(ADDRESS($G169,44))=0,INDIRECT(ADDRESS($G169,38))&lt;&gt;"UL"),INDIRECT(ADDRESS($G169,COLUMN())),0),0),IF($H169&gt;0,IF(AND(INDIRECT(ADDRESS($H169,44))=0,INDIRECT(ADDRESS($H169,38))&lt;&gt;"UL"),INDIRECT(ADDRESS($H169,COLUMN())),0),0),IF($I169&gt;0,IF(AND(INDIRECT(ADDRESS($I169,44))=0,INDIRECT(ADDRESS($I169,38))&lt;&gt;"UL"),INDIRECT(ADDRESS($I169,COLUMN())),0),0),IF($J169&gt;0,IF(AND(INDIRECT(ADDRESS($J169,44))=0,INDIRECT(ADDRESS($J169,38))&lt;&gt;"UL"),INDIRECT(ADDRESS($J169,COLUMN())),0),0),IF($K169&gt;0,IF(AND(INDIRECT(ADDRESS($K169,44))=0,INDIRECT(ADDRESS($K169,38))&lt;&gt;"UL"),INDIRECT(ADDRESS($K169,COLUMN())),0),0),IF($L169&gt;0,IF(AND(INDIRECT(ADDRESS($L169,44))=0,INDIRECT(ADDRESS($L169,38))&lt;&gt;"UL"),INDIRECT(ADDRESS($L169,COLUMN())),0),0),IF($M169&gt;0,IF(AND(INDIRECT(ADDRESS($M169,44))=0,INDIRECT(ADDRESS($M169,38))&lt;&gt;"UL"),INDIRECT(ADDRESS($M169,COLUMN())),0),0))</f>
        <v>0.18518518518518515</v>
      </c>
      <c r="CE169" s="57" cm="1">
        <f t="array" aca="1" ref="CE169" ca="1">SUM(IF($C169&gt;0,IF(AND(INDIRECT(ADDRESS($C169,44))=0,INDIRECT(ADDRESS($C169,38))&lt;&gt;"UL"),INDIRECT(ADDRESS($C169,COLUMN())),0),0),IF($D169&gt;0,IF(AND(INDIRECT(ADDRESS($D169,44))=0,INDIRECT(ADDRESS($D169,38))&lt;&gt;"UL"),INDIRECT(ADDRESS($D169,COLUMN())),0),0),IF($E169&gt;0,IF(AND(INDIRECT(ADDRESS($E169,44))=0,INDIRECT(ADDRESS($E169,38))&lt;&gt;"UL"),INDIRECT(ADDRESS($E169,COLUMN())),0),0),IF($F169&gt;0,IF(AND(INDIRECT(ADDRESS($F169,44))=0,INDIRECT(ADDRESS($F169,38))&lt;&gt;"UL"),INDIRECT(ADDRESS($F169,COLUMN())),0),0),IF($G169&gt;0,IF(AND(INDIRECT(ADDRESS($G169,44))=0,INDIRECT(ADDRESS($G169,38))&lt;&gt;"UL"),INDIRECT(ADDRESS($G169,COLUMN())),0),0),IF($H169&gt;0,IF(AND(INDIRECT(ADDRESS($H169,44))=0,INDIRECT(ADDRESS($H169,38))&lt;&gt;"UL"),INDIRECT(ADDRESS($H169,COLUMN())),0),0),IF($I169&gt;0,IF(AND(INDIRECT(ADDRESS($I169,44))=0,INDIRECT(ADDRESS($I169,38))&lt;&gt;"UL"),INDIRECT(ADDRESS($I169,COLUMN())),0),0),IF($J169&gt;0,IF(AND(INDIRECT(ADDRESS($J169,44))=0,INDIRECT(ADDRESS($J169,38))&lt;&gt;"UL"),INDIRECT(ADDRESS($J169,COLUMN())),0),0),IF($K169&gt;0,IF(AND(INDIRECT(ADDRESS($K169,44))=0,INDIRECT(ADDRESS($K169,38))&lt;&gt;"UL"),INDIRECT(ADDRESS($K169,COLUMN())),0),0),IF($L169&gt;0,IF(AND(INDIRECT(ADDRESS($L169,44))=0,INDIRECT(ADDRESS($L169,38))&lt;&gt;"UL"),INDIRECT(ADDRESS($L169,COLUMN())),0),0),IF($M169&gt;0,IF(AND(INDIRECT(ADDRESS($M169,44))=0,INDIRECT(ADDRESS($M169,38))&lt;&gt;"UL"),INDIRECT(ADDRESS($M169,COLUMN())),0),0))</f>
        <v>0</v>
      </c>
      <c r="CF169" s="57">
        <f t="shared" ca="1" si="139"/>
        <v>0</v>
      </c>
      <c r="CG169" s="57">
        <f t="shared" ca="1" si="140"/>
        <v>2.5934798558832686</v>
      </c>
      <c r="CH169" s="57">
        <f t="shared" ca="1" si="133"/>
        <v>7.8590298663129346E-2</v>
      </c>
      <c r="CI169" s="19">
        <f t="shared" ca="1" si="134"/>
        <v>12.709960953299545</v>
      </c>
      <c r="CJ169" s="19"/>
      <c r="CK169" s="57" cm="1">
        <f t="array" aca="1" ref="CK169" ca="1">IF(AU169="S", SUM(IF($C169&gt;0,IF(INDIRECT(ADDRESS($C169,43))&lt;&gt;1,INDIRECT(ADDRESS($C169,48)),0),0), IF($D169&gt;0,IF(INDIRECT(ADDRESS($D169,43))&lt;&gt;1,INDIRECT(ADDRESS($D169,48)),0),0), IF($E169&gt;0,IF(INDIRECT(ADDRESS($E169,43))&lt;&gt;1,INDIRECT(ADDRESS($E169,48)),0),0), IF($F169&gt;0,IF(INDIRECT(ADDRESS($F169,43))&lt;&gt;1,INDIRECT(ADDRESS($F169,48)),0),0), IF($G169&gt;0,IF(INDIRECT(ADDRESS($G169,43))&lt;&gt;1,INDIRECT(ADDRESS($G169,48)),0),0), IF($H169&gt;0,IF(INDIRECT(ADDRESS($H169,43))&lt;&gt;1,INDIRECT(ADDRESS($H169,48)),0),0), IF($I169&gt;0,IF(INDIRECT(ADDRESS($I169,43))&lt;&gt;1,INDIRECT(ADDRESS($I169,48)),0),0), IF($J169&gt;0,IF(INDIRECT(ADDRESS($J169,43))&lt;&gt;1,INDIRECT(ADDRESS($J169,48)),0),0), IF($K169&gt;0,IF(INDIRECT(ADDRESS($K169,43))&lt;&gt;1,INDIRECT(ADDRESS($K169,48)),0),0), IF($L169&gt;0,IF(INDIRECT(ADDRESS($L169,43))&lt;&gt;1,INDIRECT(ADDRESS($L169,48)),0),0), IF($M169&gt;0,IF(INDIRECT(ADDRESS($M169,43))&lt;&gt;1,INDIRECT(ADDRESS($M169,48)),0),0)), IF(AU169="L",SUM(IF($C169&gt;0,IF(INDIRECT(ADDRESS($C169,43))&lt;&gt;1,INDIRECT(ADDRESS($C169,50)),0),0), IF($D169&gt;0,IF(INDIRECT(ADDRESS($D169,43))&lt;&gt;1,INDIRECT(ADDRESS($D169,50)),0),0), IF($E169&gt;0,IF(INDIRECT(ADDRESS($E169,43))&lt;&gt;1,INDIRECT(ADDRESS($E169,50)),0),0), IF($F169&gt;0,IF(INDIRECT(ADDRESS($F169,43))&lt;&gt;1,INDIRECT(ADDRESS($F169,50)),0),0), IF($G169&gt;0,IF(INDIRECT(ADDRESS($G169,43))&lt;&gt;1,INDIRECT(ADDRESS($G169,50)),0),0), IF($G169&gt;0,IF(INDIRECT(ADDRESS($G169,43))&lt;&gt;1,INDIRECT(ADDRESS($G169,50)),0),0), IF($H169&gt;0,IF(INDIRECT(ADDRESS($H169,43))&lt;&gt;1,INDIRECT(ADDRESS($H169,50)),0),0), IF($I169&gt;0,IF(INDIRECT(ADDRESS($I169,43))&lt;&gt;1,INDIRECT(ADDRESS($I169,50)),0),0), IF($J169&gt;0,IF(INDIRECT(ADDRESS($J169,43))&lt;&gt;1,INDIRECT(ADDRESS($J169,50)),0),0), IF($K169&gt;0,IF(INDIRECT(ADDRESS($K169,43))&lt;&gt;1,INDIRECT(ADDRESS($K169,50)),0),0), IF($L169&gt;0,IF(INDIRECT(ADDRESS($L169,43))&lt;&gt;1,INDIRECT(ADDRESS($L169,50)),0),0), IF($M169&gt;0,IF(INDIRECT(ADDRESS($M169,43))&lt;&gt;1,INDIRECT(ADDRESS($M169,50)),0),0)), SUM(IF($C169&gt;0,IF(INDIRECT(ADDRESS($C169,43))&lt;&gt;1,INDIRECT(ADDRESS($C169,49)),0),0), IF($D169&gt;0,IF(INDIRECT(ADDRESS($D169,43))&lt;&gt;1,INDIRECT(ADDRESS($D169,49)),0),0), IF($E169&gt;0,IF(INDIRECT(ADDRESS($E169,43))&lt;&gt;1,INDIRECT(ADDRESS($E169,49)),0),0), IF($F169&gt;0,IF(INDIRECT(ADDRESS($F169,43))&lt;&gt;1,INDIRECT(ADDRESS($F169,49)),0),0), IF($G169&gt;0,IF(INDIRECT(ADDRESS($G169,43))&lt;&gt;1,INDIRECT(ADDRESS($G169,49)),0),0), IF($G169&gt;0,IF(INDIRECT(ADDRESS($G169,43))&lt;&gt;1,INDIRECT(ADDRESS($G169,49)),0),0), IF($H169&gt;0,IF(INDIRECT(ADDRESS($H169,43))&lt;&gt;1,INDIRECT(ADDRESS($H169,49)),0),0), IF($I169&gt;0,IF(INDIRECT(ADDRESS($I169,43))&lt;&gt;1,INDIRECT(ADDRESS($I169,49)),0),0), IF($J169&gt;0,IF(INDIRECT(ADDRESS($J169,43))&lt;&gt;1,INDIRECT(ADDRESS($J169,49)),0),0), IF($K169&gt;0,IF(INDIRECT(ADDRESS($K169,43))&lt;&gt;1,INDIRECT(ADDRESS($K169,49)),0),0), IF($L169&gt;0,IF(INDIRECT(ADDRESS($L169,43))&lt;&gt;1,INDIRECT(ADDRESS($L169,49)),0),0), IF($M169&gt;0,IF(INDIRECT(ADDRESS($M169,43))&lt;&gt;1,INDIRECT(ADDRESS($M169,49)),0),0))))</f>
        <v>2.2222222222222219</v>
      </c>
      <c r="CL169" s="57" cm="1">
        <f t="array" aca="1" ref="CL169" ca="1">SUM(IF($C169&gt;0,IF(INDIRECT(ADDRESS($C169,44))=1,INDIRECT(ADDRESS($C169,90)),0),0), IF($D169&gt;0,IF(INDIRECT(ADDRESS($D169,44))=1,INDIRECT(ADDRESS($D169,90)),0),0), IF($E169&gt;0,IF(INDIRECT(ADDRESS($E169,44))=1,INDIRECT(ADDRESS($E169,90)),0),0), IF($F169&gt;0,IF(INDIRECT(ADDRESS($F169,44))=1,INDIRECT(ADDRESS($F169,90)),0),0), IF($G169&gt;0,IF(INDIRECT(ADDRESS($G169,44))=1,INDIRECT(ADDRESS($G169,90)),0),0), IF($H169&gt;0,IF(INDIRECT(ADDRESS($H169,44))=1,INDIRECT(ADDRESS($H169,90)),0),0), IF($I169&gt;0,IF(INDIRECT(ADDRESS($I169,44))=1,INDIRECT(ADDRESS($I169,90)),0),0), IF($J169&gt;0,IF(INDIRECT(ADDRESS($J169,44))=1,INDIRECT(ADDRESS($J169,90)),0),0), IF($K169&gt;0,IF(INDIRECT(ADDRESS($K169,44))=1,INDIRECT(ADDRESS($K169,90)),0),0), IF($L169&gt;0,IF(INDIRECT(ADDRESS($L169,44))=1,INDIRECT(ADDRESS($L169,90)),0),0), IF($M169&gt;0,IF(INDIRECT(ADDRESS($M169,44))=1,INDIRECT(ADDRESS($M169,90)),0),0))</f>
        <v>0</v>
      </c>
      <c r="CM169" s="56">
        <f t="shared" ca="1" si="135"/>
        <v>1.0589346850094052</v>
      </c>
      <c r="CN169" s="59"/>
    </row>
    <row r="170" spans="1:92" x14ac:dyDescent="0.25">
      <c r="A170" s="52" t="s">
        <v>241</v>
      </c>
      <c r="B170" s="67">
        <v>101</v>
      </c>
      <c r="C170" s="67">
        <v>113</v>
      </c>
      <c r="D170" s="67">
        <v>115</v>
      </c>
      <c r="E170" s="67">
        <v>116</v>
      </c>
      <c r="F170" s="67">
        <v>117</v>
      </c>
      <c r="G170" s="67">
        <v>136</v>
      </c>
      <c r="H170" s="67">
        <v>136</v>
      </c>
      <c r="I170" s="67">
        <v>136</v>
      </c>
      <c r="J170" s="67">
        <v>136</v>
      </c>
      <c r="K170" s="67"/>
      <c r="L170" s="67"/>
      <c r="M170" s="67"/>
      <c r="N170" s="67">
        <f t="shared" ca="1" si="120"/>
        <v>30</v>
      </c>
      <c r="O170" s="67" t="str" cm="1">
        <f t="array" aca="1" ref="O170" ca="1">INDIRECT(ADDRESS($B170,COLUMN()))</f>
        <v>Bomber</v>
      </c>
      <c r="P170" s="67" cm="1">
        <f t="array" aca="1" ref="P170" ca="1">INDIRECT(ADDRESS($B170,COLUMN()))</f>
        <v>5</v>
      </c>
      <c r="Q170" s="67" t="str" cm="1">
        <f t="array" aca="1" ref="Q170" ca="1">INDIRECT(ADDRESS($B170,COLUMN()))</f>
        <v>-</v>
      </c>
      <c r="R170" s="67" t="str" cm="1">
        <f t="array" aca="1" ref="R170" ca="1">INDIRECT(ADDRESS($B170,COLUMN()))</f>
        <v>-</v>
      </c>
      <c r="S170" s="67" cm="1">
        <f t="array" aca="1" ref="S170" ca="1">INDIRECT(ADDRESS($B170,COLUMN()))</f>
        <v>1</v>
      </c>
      <c r="T170" s="67" t="str" cm="1">
        <f t="array" aca="1" ref="T170" ca="1">INDIRECT(ADDRESS($B170,COLUMN()))</f>
        <v>1-3</v>
      </c>
      <c r="U170" s="67" cm="1">
        <f t="array" aca="1" ref="U170" ca="1">INDIRECT(ADDRESS($B170,COLUMN()))</f>
        <v>3</v>
      </c>
      <c r="V170" s="67" cm="1">
        <f t="array" aca="1" ref="V170" ca="1">INDIRECT(ADDRESS($B170,COLUMN()))</f>
        <v>0</v>
      </c>
      <c r="W170" s="67" cm="1">
        <f t="array" aca="1" ref="W170" ca="1">INDIRECT(ADDRESS($B170,COLUMN()))</f>
        <v>4</v>
      </c>
      <c r="X170" s="67" cm="1">
        <f t="array" aca="1" ref="X170" ca="1">INDIRECT(ADDRESS($B170,COLUMN()))</f>
        <v>5</v>
      </c>
      <c r="Y170" s="67" cm="1">
        <f t="array" aca="1" ref="Y170" ca="1">INDIRECT(ADDRESS($B170,COLUMN()))</f>
        <v>2</v>
      </c>
      <c r="Z170" s="67" cm="1">
        <f t="array" aca="1" ref="Z170" ca="1">INDIRECT(ADDRESS($B170,COLUMN()))</f>
        <v>5</v>
      </c>
      <c r="AA170" s="67" cm="1">
        <f t="array" aca="1" ref="AA170" ca="1">INDIRECT(ADDRESS($B170,COLUMN()))</f>
        <v>0</v>
      </c>
      <c r="AB170" s="56">
        <f t="shared" ca="1" si="121"/>
        <v>0.58977359004073071</v>
      </c>
      <c r="AC170" s="56">
        <f t="shared" ca="1" si="122"/>
        <v>0.647954883761794</v>
      </c>
      <c r="AD170" s="56">
        <f t="shared" ca="1" si="123"/>
        <v>2.8171951467904091</v>
      </c>
      <c r="AF170" s="52"/>
      <c r="AG170" s="52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2"/>
      <c r="AU170" s="54" t="s">
        <v>117</v>
      </c>
      <c r="AV170" s="57" cm="1">
        <f t="array" aca="1" ref="AV170" ca="1">SUM(IF($C170&gt;0,IF(AND(INDIRECT(ADDRESS($C170,44))=0,INDIRECT(ADDRESS($C170,38))="UL",ISERROR(SEARCH("Rear",INDIRECT(ADDRESS($C170,33)))),ISERROR(SEARCH("Side",INDIRECT(ADDRESS($C170,33))))),INDIRECT(ADDRESS($C170,COLUMN())),0),0),IF($D170&gt;0,IF(AND(INDIRECT(ADDRESS($D170,44))=0,INDIRECT(ADDRESS($D170,38))="UL",ISERROR(SEARCH("Rear",INDIRECT(ADDRESS($D170,33)))),ISERROR(SEARCH("Side",INDIRECT(ADDRESS($D170,33))))),INDIRECT(ADDRESS($D170,COLUMN())),0),0),IF($E170&gt;0,IF(AND(INDIRECT(ADDRESS($E170,44))=0,INDIRECT(ADDRESS($E170,38))="UL",ISERROR(SEARCH("Rear",INDIRECT(ADDRESS($E170,33)))),ISERROR(SEARCH("Side",INDIRECT(ADDRESS($E170,33))))),INDIRECT(ADDRESS($E170,COLUMN())),0),0),IF($F170&gt;0,IF(AND(INDIRECT(ADDRESS($F170,44))=0,INDIRECT(ADDRESS($F170,38))="UL",ISERROR(SEARCH("Rear",INDIRECT(ADDRESS($F170,33)))),ISERROR(SEARCH("Side",INDIRECT(ADDRESS($F170,33))))),INDIRECT(ADDRESS($F170,COLUMN())),0),0),IF($G170&gt;0,IF(AND(INDIRECT(ADDRESS($G170,44))=0,INDIRECT(ADDRESS($G170,38))="UL",ISERROR(SEARCH("Rear",INDIRECT(ADDRESS($G170,33)))),ISERROR(SEARCH("Side",INDIRECT(ADDRESS($G170,33))))),INDIRECT(ADDRESS($G170,COLUMN())),0),0),IF($H170&gt;0,IF(AND(INDIRECT(ADDRESS($H170,44))=0,INDIRECT(ADDRESS($H170,38))="UL",ISERROR(SEARCH("Rear",INDIRECT(ADDRESS($H170,33)))),ISERROR(SEARCH("Side",INDIRECT(ADDRESS($H170,33))))),INDIRECT(ADDRESS($H170,COLUMN())),0),0),IF($I170&gt;0,IF(AND(INDIRECT(ADDRESS($I170,44))=0,INDIRECT(ADDRESS($I170,38))="UL",ISERROR(SEARCH("Rear",INDIRECT(ADDRESS($I170,33)))),ISERROR(SEARCH("Side",INDIRECT(ADDRESS($I170,33))))),INDIRECT(ADDRESS($I170,COLUMN())),0),0),IF($J170&gt;0,IF(AND(INDIRECT(ADDRESS($J170,44))=0,INDIRECT(ADDRESS($J170,38))="UL",ISERROR(SEARCH("Rear",INDIRECT(ADDRESS($J170,33)))),ISERROR(SEARCH("Side",INDIRECT(ADDRESS($J170,33))))),INDIRECT(ADDRESS($J170,COLUMN())),0),0),IF($K170&gt;0,IF(AND(INDIRECT(ADDRESS($K170,44))=0,INDIRECT(ADDRESS($K170,38))="UL",ISERROR(SEARCH("Rear",INDIRECT(ADDRESS($K170,33)))),ISERROR(SEARCH("Side",INDIRECT(ADDRESS($K170,33))))),INDIRECT(ADDRESS($K170,COLUMN())),0),0),IF($L170&gt;0,IF(AND(INDIRECT(ADDRESS($L170,44))=0,INDIRECT(ADDRESS($L170,38))="UL",ISERROR(SEARCH("Rear",INDIRECT(ADDRESS($L170,33)))),ISERROR(SEARCH("Side",INDIRECT(ADDRESS($L170,33))))),INDIRECT(ADDRESS($L170,COLUMN())),0),0),IF($M170&gt;0,IF(AND(INDIRECT(ADDRESS($M170,44))=0,INDIRECT(ADDRESS($M170,38))="UL",ISERROR(SEARCH("Rear",INDIRECT(ADDRESS($M170,33)))),ISERROR(SEARCH("Side",INDIRECT(ADDRESS($M170,33))))),INDIRECT(ADDRESS($M170,COLUMN())),0),0))</f>
        <v>0.33333333333333331</v>
      </c>
      <c r="AW170" s="57" cm="1">
        <f t="array" aca="1" ref="AW170" ca="1">SUM(IF($C170&gt;0,IF(AND(INDIRECT(ADDRESS($C170,44))=0,INDIRECT(ADDRESS($C170,38))="UL",ISERROR(SEARCH("Rear",INDIRECT(ADDRESS($C170,33)))),ISERROR(SEARCH("Side",INDIRECT(ADDRESS($C170,33))))),INDIRECT(ADDRESS($C170,COLUMN())),0),0),IF($D170&gt;0,IF(AND(INDIRECT(ADDRESS($D170,44))=0,INDIRECT(ADDRESS($D170,38))="UL",ISERROR(SEARCH("Rear",INDIRECT(ADDRESS($D170,33)))),ISERROR(SEARCH("Side",INDIRECT(ADDRESS($D170,33))))),INDIRECT(ADDRESS($D170,COLUMN())),0),0),IF($E170&gt;0,IF(AND(INDIRECT(ADDRESS($E170,44))=0,INDIRECT(ADDRESS($E170,38))="UL",ISERROR(SEARCH("Rear",INDIRECT(ADDRESS($E170,33)))),ISERROR(SEARCH("Side",INDIRECT(ADDRESS($E170,33))))),INDIRECT(ADDRESS($E170,COLUMN())),0),0),IF($F170&gt;0,IF(AND(INDIRECT(ADDRESS($F170,44))=0,INDIRECT(ADDRESS($F170,38))="UL",ISERROR(SEARCH("Rear",INDIRECT(ADDRESS($F170,33)))),ISERROR(SEARCH("Side",INDIRECT(ADDRESS($F170,33))))),INDIRECT(ADDRESS($F170,COLUMN())),0),0),IF($G170&gt;0,IF(AND(INDIRECT(ADDRESS($G170,44))=0,INDIRECT(ADDRESS($G170,38))="UL",ISERROR(SEARCH("Rear",INDIRECT(ADDRESS($G170,33)))),ISERROR(SEARCH("Side",INDIRECT(ADDRESS($G170,33))))),INDIRECT(ADDRESS($G170,COLUMN())),0),0),IF($H170&gt;0,IF(AND(INDIRECT(ADDRESS($H170,44))=0,INDIRECT(ADDRESS($H170,38))="UL",ISERROR(SEARCH("Rear",INDIRECT(ADDRESS($H170,33)))),ISERROR(SEARCH("Side",INDIRECT(ADDRESS($H170,33))))),INDIRECT(ADDRESS($H170,COLUMN())),0),0),IF($I170&gt;0,IF(AND(INDIRECT(ADDRESS($I170,44))=0,INDIRECT(ADDRESS($I170,38))="UL",ISERROR(SEARCH("Rear",INDIRECT(ADDRESS($I170,33)))),ISERROR(SEARCH("Side",INDIRECT(ADDRESS($I170,33))))),INDIRECT(ADDRESS($I170,COLUMN())),0),0),IF($J170&gt;0,IF(AND(INDIRECT(ADDRESS($J170,44))=0,INDIRECT(ADDRESS($J170,38))="UL",ISERROR(SEARCH("Rear",INDIRECT(ADDRESS($J170,33)))),ISERROR(SEARCH("Side",INDIRECT(ADDRESS($J170,33))))),INDIRECT(ADDRESS($J170,COLUMN())),0),0),IF($K170&gt;0,IF(AND(INDIRECT(ADDRESS($K170,44))=0,INDIRECT(ADDRESS($K170,38))="UL",ISERROR(SEARCH("Rear",INDIRECT(ADDRESS($K170,33)))),ISERROR(SEARCH("Side",INDIRECT(ADDRESS($K170,33))))),INDIRECT(ADDRESS($K170,COLUMN())),0),0),IF($L170&gt;0,IF(AND(INDIRECT(ADDRESS($L170,44))=0,INDIRECT(ADDRESS($L170,38))="UL",ISERROR(SEARCH("Rear",INDIRECT(ADDRESS($L170,33)))),ISERROR(SEARCH("Side",INDIRECT(ADDRESS($L170,33))))),INDIRECT(ADDRESS($L170,COLUMN())),0),0),IF($M170&gt;0,IF(AND(INDIRECT(ADDRESS($M170,44))=0,INDIRECT(ADDRESS($M170,38))="UL",ISERROR(SEARCH("Rear",INDIRECT(ADDRESS($M170,33)))),ISERROR(SEARCH("Side",INDIRECT(ADDRESS($M170,33))))),INDIRECT(ADDRESS($M170,COLUMN())),0),0))</f>
        <v>0.88888888888888884</v>
      </c>
      <c r="AX170" s="57" cm="1">
        <f t="array" aca="1" ref="AX170" ca="1">SUM(IF($C170&gt;0,IF(AND(INDIRECT(ADDRESS($C170,44))=0,INDIRECT(ADDRESS($C170,38))="UL",ISERROR(SEARCH("Rear",INDIRECT(ADDRESS($C170,33)))),ISERROR(SEARCH("Side",INDIRECT(ADDRESS($C170,33))))),INDIRECT(ADDRESS($C170,COLUMN())),0),0),IF($D170&gt;0,IF(AND(INDIRECT(ADDRESS($D170,44))=0,INDIRECT(ADDRESS($D170,38))="UL",ISERROR(SEARCH("Rear",INDIRECT(ADDRESS($D170,33)))),ISERROR(SEARCH("Side",INDIRECT(ADDRESS($D170,33))))),INDIRECT(ADDRESS($D170,COLUMN())),0),0),IF($E170&gt;0,IF(AND(INDIRECT(ADDRESS($E170,44))=0,INDIRECT(ADDRESS($E170,38))="UL",ISERROR(SEARCH("Rear",INDIRECT(ADDRESS($E170,33)))),ISERROR(SEARCH("Side",INDIRECT(ADDRESS($E170,33))))),INDIRECT(ADDRESS($E170,COLUMN())),0),0),IF($F170&gt;0,IF(AND(INDIRECT(ADDRESS($F170,44))=0,INDIRECT(ADDRESS($F170,38))="UL",ISERROR(SEARCH("Rear",INDIRECT(ADDRESS($F170,33)))),ISERROR(SEARCH("Side",INDIRECT(ADDRESS($F170,33))))),INDIRECT(ADDRESS($F170,COLUMN())),0),0),IF($G170&gt;0,IF(AND(INDIRECT(ADDRESS($G170,44))=0,INDIRECT(ADDRESS($G170,38))="UL",ISERROR(SEARCH("Rear",INDIRECT(ADDRESS($G170,33)))),ISERROR(SEARCH("Side",INDIRECT(ADDRESS($G170,33))))),INDIRECT(ADDRESS($G170,COLUMN())),0),0),IF($H170&gt;0,IF(AND(INDIRECT(ADDRESS($H170,44))=0,INDIRECT(ADDRESS($H170,38))="UL",ISERROR(SEARCH("Rear",INDIRECT(ADDRESS($H170,33)))),ISERROR(SEARCH("Side",INDIRECT(ADDRESS($H170,33))))),INDIRECT(ADDRESS($H170,COLUMN())),0),0),IF($I170&gt;0,IF(AND(INDIRECT(ADDRESS($I170,44))=0,INDIRECT(ADDRESS($I170,38))="UL",ISERROR(SEARCH("Rear",INDIRECT(ADDRESS($I170,33)))),ISERROR(SEARCH("Side",INDIRECT(ADDRESS($I170,33))))),INDIRECT(ADDRESS($I170,COLUMN())),0),0),IF($J170&gt;0,IF(AND(INDIRECT(ADDRESS($J170,44))=0,INDIRECT(ADDRESS($J170,38))="UL",ISERROR(SEARCH("Rear",INDIRECT(ADDRESS($J170,33)))),ISERROR(SEARCH("Side",INDIRECT(ADDRESS($J170,33))))),INDIRECT(ADDRESS($J170,COLUMN())),0),0),IF($K170&gt;0,IF(AND(INDIRECT(ADDRESS($K170,44))=0,INDIRECT(ADDRESS($K170,38))="UL",ISERROR(SEARCH("Rear",INDIRECT(ADDRESS($K170,33)))),ISERROR(SEARCH("Side",INDIRECT(ADDRESS($K170,33))))),INDIRECT(ADDRESS($K170,COLUMN())),0),0),IF($L170&gt;0,IF(AND(INDIRECT(ADDRESS($L170,44))=0,INDIRECT(ADDRESS($L170,38))="UL",ISERROR(SEARCH("Rear",INDIRECT(ADDRESS($L170,33)))),ISERROR(SEARCH("Side",INDIRECT(ADDRESS($L170,33))))),INDIRECT(ADDRESS($L170,COLUMN())),0),0),IF($M170&gt;0,IF(AND(INDIRECT(ADDRESS($M170,44))=0,INDIRECT(ADDRESS($M170,38))="UL",ISERROR(SEARCH("Rear",INDIRECT(ADDRESS($M170,33)))),ISERROR(SEARCH("Side",INDIRECT(ADDRESS($M170,33))))),INDIRECT(ADDRESS($M170,COLUMN())),0),0))</f>
        <v>0.33333333333333331</v>
      </c>
      <c r="AY170" s="58">
        <f t="shared" ca="1" si="124"/>
        <v>0.88888888888888884</v>
      </c>
      <c r="AZ170" s="58">
        <f t="shared" ca="1" si="125"/>
        <v>0.51851851851851849</v>
      </c>
      <c r="BA170" s="58" cm="1">
        <f t="array" aca="1" ref="BA170" ca="1">SUM(IF($C170&gt;0,IF(AND(INDIRECT(ADDRESS($C170,44))=0,INDIRECT(ADDRESS($C170,38))="UL"),INDIRECT(ADDRESS($C170,COLUMN())),0),0),IF($D170&gt;0,IF(AND(INDIRECT(ADDRESS($D170,44))=0,INDIRECT(ADDRESS($D170,38))="UL"),INDIRECT(ADDRESS($D170,COLUMN())),0),0),IF($E170&gt;0,IF(AND(INDIRECT(ADDRESS($E170,44))=0,INDIRECT(ADDRESS($E170,38))="UL"),INDIRECT(ADDRESS($E170,COLUMN())),0),0),IF($F170&gt;0,IF(AND(INDIRECT(ADDRESS($F170,44))=0,INDIRECT(ADDRESS($F170,38))="UL"),INDIRECT(ADDRESS($F170,COLUMN())),0),0),IF($G170&gt;0,IF(AND(INDIRECT(ADDRESS($G170,44))=0,INDIRECT(ADDRESS($G170,38))="UL"),INDIRECT(ADDRESS($G170,COLUMN())),0),0),IF($H170&gt;0,IF(AND(INDIRECT(ADDRESS($H170,44))=0,INDIRECT(ADDRESS($H170,38))="UL"),INDIRECT(ADDRESS($H170,COLUMN())),0),0),IF($I170&gt;0,IF(AND(INDIRECT(ADDRESS($I170,44))=0,INDIRECT(ADDRESS($I170,38))="UL"),INDIRECT(ADDRESS($I170,COLUMN())),0),0),IF($J170&gt;0,IF(AND(INDIRECT(ADDRESS($J170,44))=0,INDIRECT(ADDRESS($J170,38))="UL"),INDIRECT(ADDRESS($J170,COLUMN())),0),0),IF($K170&gt;0,IF(AND(INDIRECT(ADDRESS($K170,44))=0,INDIRECT(ADDRESS($K170,38))="UL"),INDIRECT(ADDRESS($K170,COLUMN())),0),0),IF($L170&gt;0,IF(AND(INDIRECT(ADDRESS($L170,44))=0,INDIRECT(ADDRESS($L170,38))="UL"),INDIRECT(ADDRESS($L170,COLUMN())),0),0),IF($M170&gt;0,IF(AND(INDIRECT(ADDRESS($M170,44))=0,INDIRECT(ADDRESS($M170,38))="UL"),INDIRECT(ADDRESS($M170,COLUMN())),0),0))</f>
        <v>0.45305114638447969</v>
      </c>
      <c r="BB170" s="58" cm="1">
        <f t="array" aca="1" ref="BB170" ca="1">SUM(IF($C170&gt;0,IF(AND(INDIRECT(ADDRESS($C170,44))=0,INDIRECT(ADDRESS($C170,38))="UL"),INDIRECT(ADDRESS($C170,COLUMN())),0),0),IF($D170&gt;0,IF(AND(INDIRECT(ADDRESS($D170,44))=0,INDIRECT(ADDRESS($D170,38))="UL"),INDIRECT(ADDRESS($D170,COLUMN())),0),0),IF($E170&gt;0,IF(AND(INDIRECT(ADDRESS($E170,44))=0,INDIRECT(ADDRESS($E170,38))="UL"),INDIRECT(ADDRESS($E170,COLUMN())),0),0),IF($F170&gt;0,IF(AND(INDIRECT(ADDRESS($F170,44))=0,INDIRECT(ADDRESS($F170,38))="UL"),INDIRECT(ADDRESS($F170,COLUMN())),0),0),IF($G170&gt;0,IF(AND(INDIRECT(ADDRESS($G170,44))=0,INDIRECT(ADDRESS($G170,38))="UL"),INDIRECT(ADDRESS($G170,COLUMN())),0),0),IF($H170&gt;0,IF(AND(INDIRECT(ADDRESS($H170,44))=0,INDIRECT(ADDRESS($H170,38))="UL"),INDIRECT(ADDRESS($H170,COLUMN())),0),0),IF($I170&gt;0,IF(AND(INDIRECT(ADDRESS($I170,44))=0,INDIRECT(ADDRESS($I170,38))="UL"),INDIRECT(ADDRESS($I170,COLUMN())),0),0),IF($J170&gt;0,IF(AND(INDIRECT(ADDRESS($J170,44))=0,INDIRECT(ADDRESS($J170,38))="UL"),INDIRECT(ADDRESS($J170,COLUMN())),0),0),IF($K170&gt;0,IF(AND(INDIRECT(ADDRESS($K170,44))=0,INDIRECT(ADDRESS($K170,38))="UL"),INDIRECT(ADDRESS($K170,COLUMN())),0),0),IF($L170&gt;0,IF(AND(INDIRECT(ADDRESS($L170,44))=0,INDIRECT(ADDRESS($L170,38))="UL"),INDIRECT(ADDRESS($L170,COLUMN())),0),0),IF($M170&gt;0,IF(AND(INDIRECT(ADDRESS($M170,44))=0,INDIRECT(ADDRESS($M170,38))="UL"),INDIRECT(ADDRESS($M170,COLUMN())),0),0))</f>
        <v>0.30814814814814806</v>
      </c>
      <c r="BC170" s="58" cm="1">
        <f t="array" aca="1" ref="BC170" ca="1">SUM(IF($C170&gt;0,IF(AND(INDIRECT(ADDRESS($C170,44))=0,INDIRECT(ADDRESS($C170,38))="UL"),INDIRECT(ADDRESS($C170,COLUMN())),0),0),IF($D170&gt;0,IF(AND(INDIRECT(ADDRESS($D170,44))=0,INDIRECT(ADDRESS($D170,38))="UL"),INDIRECT(ADDRESS($D170,COLUMN())),0),0),IF($E170&gt;0,IF(AND(INDIRECT(ADDRESS($E170,44))=0,INDIRECT(ADDRESS($E170,38))="UL"),INDIRECT(ADDRESS($E170,COLUMN())),0),0),IF($F170&gt;0,IF(AND(INDIRECT(ADDRESS($F170,44))=0,INDIRECT(ADDRESS($F170,38))="UL"),INDIRECT(ADDRESS($F170,COLUMN())),0),0),IF($G170&gt;0,IF(AND(INDIRECT(ADDRESS($G170,44))=0,INDIRECT(ADDRESS($G170,38))="UL"),INDIRECT(ADDRESS($G170,COLUMN())),0),0),IF($H170&gt;0,IF(AND(INDIRECT(ADDRESS($H170,44))=0,INDIRECT(ADDRESS($H170,38))="UL"),INDIRECT(ADDRESS($H170,COLUMN())),0),0),IF($I170&gt;0,IF(AND(INDIRECT(ADDRESS($I170,44))=0,INDIRECT(ADDRESS($I170,38))="UL"),INDIRECT(ADDRESS($I170,COLUMN())),0),0),IF($J170&gt;0,IF(AND(INDIRECT(ADDRESS($J170,44))=0,INDIRECT(ADDRESS($J170,38))="UL"),INDIRECT(ADDRESS($J170,COLUMN())),0),0),IF($K170&gt;0,IF(AND(INDIRECT(ADDRESS($K170,44))=0,INDIRECT(ADDRESS($K170,38))="UL"),INDIRECT(ADDRESS($K170,COLUMN())),0),0),IF($L170&gt;0,IF(AND(INDIRECT(ADDRESS($L170,44))=0,INDIRECT(ADDRESS($L170,38))="UL"),INDIRECT(ADDRESS($L170,COLUMN())),0),0),IF($M170&gt;0,IF(AND(INDIRECT(ADDRESS($M170,44))=0,INDIRECT(ADDRESS($M170,38))="UL"),INDIRECT(ADDRESS($M170,COLUMN())),0),0))</f>
        <v>0.25375661375661374</v>
      </c>
      <c r="BD170" s="58" cm="1">
        <f t="array" aca="1" ref="BD170" ca="1">SUM(IF($C170&gt;0,IF(AND(INDIRECT(ADDRESS($C170,44))=0,INDIRECT(ADDRESS($C170,38))="UL"),INDIRECT(ADDRESS($C170,COLUMN())),0),0),IF($D170&gt;0,IF(AND(INDIRECT(ADDRESS($D170,44))=0,INDIRECT(ADDRESS($D170,38))="UL"),INDIRECT(ADDRESS($D170,COLUMN())),0),0),IF($E170&gt;0,IF(AND(INDIRECT(ADDRESS($E170,44))=0,INDIRECT(ADDRESS($E170,38))="UL"),INDIRECT(ADDRESS($E170,COLUMN())),0),0),IF($F170&gt;0,IF(AND(INDIRECT(ADDRESS($F170,44))=0,INDIRECT(ADDRESS($F170,38))="UL"),INDIRECT(ADDRESS($F170,COLUMN())),0),0),IF($G170&gt;0,IF(AND(INDIRECT(ADDRESS($G170,44))=0,INDIRECT(ADDRESS($G170,38))="UL"),INDIRECT(ADDRESS($G170,COLUMN())),0),0),IF($H170&gt;0,IF(AND(INDIRECT(ADDRESS($H170,44))=0,INDIRECT(ADDRESS($H170,38))="UL"),INDIRECT(ADDRESS($H170,COLUMN())),0),0),IF($I170&gt;0,IF(AND(INDIRECT(ADDRESS($I170,44))=0,INDIRECT(ADDRESS($I170,38))="UL"),INDIRECT(ADDRESS($I170,COLUMN())),0),0),IF($J170&gt;0,IF(AND(INDIRECT(ADDRESS($J170,44))=0,INDIRECT(ADDRESS($J170,38))="UL"),INDIRECT(ADDRESS($J170,COLUMN())),0),0),IF($K170&gt;0,IF(AND(INDIRECT(ADDRESS($K170,44))=0,INDIRECT(ADDRESS($K170,38))="UL"),INDIRECT(ADDRESS($K170,COLUMN())),0),0),IF($L170&gt;0,IF(AND(INDIRECT(ADDRESS($L170,44))=0,INDIRECT(ADDRESS($L170,38))="UL"),INDIRECT(ADDRESS($L170,COLUMN())),0),0),IF($M170&gt;0,IF(AND(INDIRECT(ADDRESS($M170,44))=0,INDIRECT(ADDRESS($M170,38))="UL"),INDIRECT(ADDRESS($M170,COLUMN())),0),0))</f>
        <v>0.40839506172839501</v>
      </c>
      <c r="BE170" s="57">
        <f t="shared" ca="1" si="126"/>
        <v>0.25375661375661374</v>
      </c>
      <c r="BF170" s="57" cm="1">
        <f t="array" aca="1" ref="BF170" ca="1">SUM(IF($C170&gt;0,IF(INDIRECT(ADDRESS($C170,45))=1,INDIRECT(ADDRESS($C170,52))*INDIRECT(ADDRESS($C170,42))/5,0),0), IF($D170&gt;0,IF(INDIRECT(ADDRESS($D170,45))=1,INDIRECT(ADDRESS($D170,52))*INDIRECT(ADDRESS($D170,42))/5,0),0), IF($E170&gt;0,IF(INDIRECT(ADDRESS($E170,45))=1,INDIRECT(ADDRESS($E170,52))*INDIRECT(ADDRESS($E170,42))/5,0),0), IF($F170&gt;0,IF(INDIRECT(ADDRESS($F170,45))=1,INDIRECT(ADDRESS($F170,52))*INDIRECT(ADDRESS($F170,42))/5,0),0), IF($G170&gt;0,IF(INDIRECT(ADDRESS($G170,45))=1,INDIRECT(ADDRESS($G170,52))*INDIRECT(ADDRESS($G170,42))/5,0),0), IF($H170&gt;0,IF(INDIRECT(ADDRESS($H170,45))=1,INDIRECT(ADDRESS($H170,52))*INDIRECT(ADDRESS($H170,42))/5,0),0)
)*$BF$296/100</f>
        <v>9.2592592592592605E-3</v>
      </c>
      <c r="BG170" s="19">
        <v>1</v>
      </c>
      <c r="BH170" s="57" cm="1">
        <f t="array" aca="1" ref="BH170" ca="1">SUM(IF($C170&gt;0,IF(AND(INDIRECT(ADDRESS($C170,44))=0,INDIRECT(ADDRESS($C170,38))&lt;&gt;"UL"),INDIRECT(ADDRESS($C170,COLUMN()-12)),0),0), IF($D170&gt;0,IF(AND(INDIRECT(ADDRESS($D170,44))=0,INDIRECT(ADDRESS($D170,38))&lt;&gt;"UL"),INDIRECT(ADDRESS($D170,COLUMN()-12)),0),0), IF($E170&gt;0,IF(AND(INDIRECT(ADDRESS($E170,44))=0,INDIRECT(ADDRESS($E170,38))&lt;&gt;"UL"),INDIRECT(ADDRESS($E170,COLUMN()-12)),0),0), IF($F170&gt;0,IF(AND(INDIRECT(ADDRESS($F170,44))=0,INDIRECT(ADDRESS($F170,38))&lt;&gt;"UL"),INDIRECT(ADDRESS($F170,COLUMN()-12)),0),0), IF($G170&gt;0,IF(AND(INDIRECT(ADDRESS($G170,44))=0,INDIRECT(ADDRESS($G170,38))&lt;&gt;"UL"),INDIRECT(ADDRESS($G170,COLUMN()-12)),0),0), IF($H170&gt;0,IF(AND(INDIRECT(ADDRESS($H170,44))=0,INDIRECT(ADDRESS($H170,38))&lt;&gt;"UL"),INDIRECT(ADDRESS($H170,COLUMN()-12)),0),0), IF($I170&gt;0,IF(AND(INDIRECT(ADDRESS($I170,44))=0,INDIRECT(ADDRESS($I170,38))&lt;&gt;"UL"),INDIRECT(ADDRESS($I170,COLUMN()-12)),0),0), IF($J170&gt;0,IF(AND(INDIRECT(ADDRESS($J170,44))=0,INDIRECT(ADDRESS($J170,38))&lt;&gt;"UL"),INDIRECT(ADDRESS($J170,COLUMN()-12)),0),0), IF($K170&gt;0,IF(AND(INDIRECT(ADDRESS($K170,44))=0,INDIRECT(ADDRESS($K170,38))&lt;&gt;"UL"),INDIRECT(ADDRESS($K170,COLUMN()-12)),0),0), IF($L170&gt;0,IF(AND(INDIRECT(ADDRESS($L170,44))=0,INDIRECT(ADDRESS($L170,38))&lt;&gt;"UL"),INDIRECT(ADDRESS($L170,COLUMN()-12)),0),0), IF($M170&gt;0,IF(AND(INDIRECT(ADDRESS($M170,44))=0,INDIRECT(ADDRESS($M170,38))&lt;&gt;"UL"),INDIRECT(ADDRESS($M170,COLUMN()-12)),0),0))</f>
        <v>0</v>
      </c>
      <c r="BI170" s="57" cm="1">
        <f t="array" aca="1" ref="BI170" ca="1">SUM(IF($C170&gt;0,IF(AND(INDIRECT(ADDRESS($C170,44))=0,INDIRECT(ADDRESS($C170,38))&lt;&gt;"UL"),INDIRECT(ADDRESS($C170,COLUMN()-12)),0),0), IF($D170&gt;0,IF(AND(INDIRECT(ADDRESS($D170,44))=0,INDIRECT(ADDRESS($D170,38))&lt;&gt;"UL"),INDIRECT(ADDRESS($D170,COLUMN()-12)),0),0), IF($E170&gt;0,IF(AND(INDIRECT(ADDRESS($E170,44))=0,INDIRECT(ADDRESS($E170,38))&lt;&gt;"UL"),INDIRECT(ADDRESS($E170,COLUMN()-12)),0),0), IF($F170&gt;0,IF(AND(INDIRECT(ADDRESS($F170,44))=0,INDIRECT(ADDRESS($F170,38))&lt;&gt;"UL"),INDIRECT(ADDRESS($F170,COLUMN()-12)),0),0), IF($G170&gt;0,IF(AND(INDIRECT(ADDRESS($G170,44))=0,INDIRECT(ADDRESS($G170,38))&lt;&gt;"UL"),INDIRECT(ADDRESS($G170,COLUMN()-12)),0),0), IF($H170&gt;0,IF(AND(INDIRECT(ADDRESS($H170,44))=0,INDIRECT(ADDRESS($H170,38))&lt;&gt;"UL"),INDIRECT(ADDRESS($H170,COLUMN()-12)),0),0), IF($I170&gt;0,IF(AND(INDIRECT(ADDRESS($I170,44))=0,INDIRECT(ADDRESS($I170,38))&lt;&gt;"UL"),INDIRECT(ADDRESS($I170,COLUMN()-12)),0),0), IF($J170&gt;0,IF(AND(INDIRECT(ADDRESS($J170,44))=0,INDIRECT(ADDRESS($J170,38))&lt;&gt;"UL"),INDIRECT(ADDRESS($J170,COLUMN()-12)),0),0), IF($K170&gt;0,IF(AND(INDIRECT(ADDRESS($K170,44))=0,INDIRECT(ADDRESS($K170,38))&lt;&gt;"UL"),INDIRECT(ADDRESS($K170,COLUMN()-12)),0),0), IF($L170&gt;0,IF(AND(INDIRECT(ADDRESS($L170,44))=0,INDIRECT(ADDRESS($L170,38))&lt;&gt;"UL"),INDIRECT(ADDRESS($L170,COLUMN()-12)),0),0), IF($M170&gt;0,IF(AND(INDIRECT(ADDRESS($M170,44))=0,INDIRECT(ADDRESS($M170,38))&lt;&gt;"UL"),INDIRECT(ADDRESS($M170,COLUMN()-12)),0),0))</f>
        <v>2.2222222222222219</v>
      </c>
      <c r="BJ170" s="57" cm="1">
        <f t="array" aca="1" ref="BJ170" ca="1">SUM(IF($C170&gt;0,IF(AND(INDIRECT(ADDRESS($C170,44))=0,INDIRECT(ADDRESS($C170,38))&lt;&gt;"UL"),INDIRECT(ADDRESS($C170,COLUMN()-12)),0),0), IF($D170&gt;0,IF(AND(INDIRECT(ADDRESS($D170,44))=0,INDIRECT(ADDRESS($D170,38))&lt;&gt;"UL"),INDIRECT(ADDRESS($D170,COLUMN()-12)),0),0), IF($E170&gt;0,IF(AND(INDIRECT(ADDRESS($E170,44))=0,INDIRECT(ADDRESS($E170,38))&lt;&gt;"UL"),INDIRECT(ADDRESS($E170,COLUMN()-12)),0),0), IF($F170&gt;0,IF(AND(INDIRECT(ADDRESS($F170,44))=0,INDIRECT(ADDRESS($F170,38))&lt;&gt;"UL"),INDIRECT(ADDRESS($F170,COLUMN()-12)),0),0), IF($G170&gt;0,IF(AND(INDIRECT(ADDRESS($G170,44))=0,INDIRECT(ADDRESS($G170,38))&lt;&gt;"UL"),INDIRECT(ADDRESS($G170,COLUMN()-12)),0),0), IF($H170&gt;0,IF(AND(INDIRECT(ADDRESS($H170,44))=0,INDIRECT(ADDRESS($H170,38))&lt;&gt;"UL"),INDIRECT(ADDRESS($H170,COLUMN()-12)),0),0), IF($I170&gt;0,IF(AND(INDIRECT(ADDRESS($I170,44))=0,INDIRECT(ADDRESS($I170,38))&lt;&gt;"UL"),INDIRECT(ADDRESS($I170,COLUMN()-12)),0),0), IF($J170&gt;0,IF(AND(INDIRECT(ADDRESS($J170,44))=0,INDIRECT(ADDRESS($J170,38))&lt;&gt;"UL"),INDIRECT(ADDRESS($J170,COLUMN()-12)),0),0), IF($K170&gt;0,IF(AND(INDIRECT(ADDRESS($K170,44))=0,INDIRECT(ADDRESS($K170,38))&lt;&gt;"UL"),INDIRECT(ADDRESS($K170,COLUMN()-12)),0),0), IF($L170&gt;0,IF(AND(INDIRECT(ADDRESS($L170,44))=0,INDIRECT(ADDRESS($L170,38))&lt;&gt;"UL"),INDIRECT(ADDRESS($L170,COLUMN()-12)),0),0), IF($M170&gt;0,IF(AND(INDIRECT(ADDRESS($M170,44))=0,INDIRECT(ADDRESS($M170,38))&lt;&gt;"UL"),INDIRECT(ADDRESS($M170,COLUMN()-12)),0),0))</f>
        <v>2.2222222222222219</v>
      </c>
      <c r="BK170" s="57">
        <f t="shared" ca="1" si="127"/>
        <v>2.2222222222222219</v>
      </c>
      <c r="BL170" s="58">
        <f t="shared" ca="1" si="128"/>
        <v>1.4814814814814812</v>
      </c>
      <c r="BM170" s="57" cm="1">
        <f t="array" aca="1" ref="BM170" ca="1">SUM(IF($C170&gt;0,IF(AND(INDIRECT(ADDRESS($C170,44))=0,INDIRECT(ADDRESS($C170,38))&lt;&gt;"UL"),INDIRECT(ADDRESS($C170,COLUMN()-12)),0),0), IF($D170&gt;0,IF(AND(INDIRECT(ADDRESS($D170,44))=0,INDIRECT(ADDRESS($D170,38))&lt;&gt;"UL"),INDIRECT(ADDRESS($D170,COLUMN()-12)),0),0), IF($E170&gt;0,IF(AND(INDIRECT(ADDRESS($E170,44))=0,INDIRECT(ADDRESS($E170,38))&lt;&gt;"UL"),INDIRECT(ADDRESS($E170,COLUMN()-12)),0),0), IF($F170&gt;0,IF(AND(INDIRECT(ADDRESS($F170,44))=0,INDIRECT(ADDRESS($F170,38))&lt;&gt;"UL"),INDIRECT(ADDRESS($F170,COLUMN()-12)),0),0), IF($G170&gt;0,IF(AND(INDIRECT(ADDRESS($G170,44))=0,INDIRECT(ADDRESS($G170,38))&lt;&gt;"UL"),INDIRECT(ADDRESS($G170,COLUMN()-12)),0),0), IF($H170&gt;0,IF(AND(INDIRECT(ADDRESS($H170,44))=0,INDIRECT(ADDRESS($H170,38))&lt;&gt;"UL"),INDIRECT(ADDRESS($H170,COLUMN()-12)),0),0), IF($I170&gt;0,IF(AND(INDIRECT(ADDRESS($I170,44))=0,INDIRECT(ADDRESS($I170,38))&lt;&gt;"UL"),INDIRECT(ADDRESS($I170,COLUMN()-12)),0),0), IF($J170&gt;0,IF(AND(INDIRECT(ADDRESS($J170,44))=0,INDIRECT(ADDRESS($J170,38))&lt;&gt;"UL"),INDIRECT(ADDRESS($J170,COLUMN()-12)),0),0), IF($K170&gt;0,IF(AND(INDIRECT(ADDRESS($K170,44))=0,INDIRECT(ADDRESS($K170,38))&lt;&gt;"UL"),INDIRECT(ADDRESS($K170,COLUMN()-11)),0),0), IF($L170&gt;0,IF(AND(INDIRECT(ADDRESS($L170,44))=0,INDIRECT(ADDRESS($L170,38))&lt;&gt;"UL"),INDIRECT(ADDRESS($L170,COLUMN()-11)),0),0), IF($M170&gt;0,IF(AND(INDIRECT(ADDRESS($M170,44))=0,INDIRECT(ADDRESS($M170,38))&lt;&gt;"UL"),INDIRECT(ADDRESS($M170,COLUMN()-11)),0),0))</f>
        <v>0.88888888888888873</v>
      </c>
      <c r="BN170" s="57" cm="1">
        <f t="array" aca="1" ref="BN170" ca="1">SUM(IF($C170&gt;0,IF(AND(INDIRECT(ADDRESS($C170,44))=0,INDIRECT(ADDRESS($C170,38))&lt;&gt;"UL"),INDIRECT(ADDRESS($C170,COLUMN()-12)),0),0), IF($D170&gt;0,IF(AND(INDIRECT(ADDRESS($D170,44))=0,INDIRECT(ADDRESS($D170,38))&lt;&gt;"UL"),INDIRECT(ADDRESS($D170,COLUMN()-12)),0),0), IF($E170&gt;0,IF(AND(INDIRECT(ADDRESS($E170,44))=0,INDIRECT(ADDRESS($E170,38))&lt;&gt;"UL"),INDIRECT(ADDRESS($E170,COLUMN()-12)),0),0), IF($F170&gt;0,IF(AND(INDIRECT(ADDRESS($F170,44))=0,INDIRECT(ADDRESS($F170,38))&lt;&gt;"UL"),INDIRECT(ADDRESS($F170,COLUMN()-12)),0),0), IF($G170&gt;0,IF(AND(INDIRECT(ADDRESS($G170,44))=0,INDIRECT(ADDRESS($G170,38))&lt;&gt;"UL"),INDIRECT(ADDRESS($G170,COLUMN()-12)),0),0), IF($H170&gt;0,IF(AND(INDIRECT(ADDRESS($H170,44))=0,INDIRECT(ADDRESS($H170,38))&lt;&gt;"UL"),INDIRECT(ADDRESS($H170,COLUMN()-12)),0),0), IF($I170&gt;0,IF(AND(INDIRECT(ADDRESS($I170,44))=0,INDIRECT(ADDRESS($I170,38))&lt;&gt;"UL"),INDIRECT(ADDRESS($I170,COLUMN()-12)),0),0), IF($J170&gt;0,IF(AND(INDIRECT(ADDRESS($J170,44))=0,INDIRECT(ADDRESS($J170,38))&lt;&gt;"UL"),INDIRECT(ADDRESS($J170,COLUMN()-12)),0),0), IF($K170&gt;0,IF(AND(INDIRECT(ADDRESS($K170,44))=0,INDIRECT(ADDRESS($K170,38))&lt;&gt;"UL"),INDIRECT(ADDRESS($K170,COLUMN()-11)),0),0), IF($L170&gt;0,IF(AND(INDIRECT(ADDRESS($L170,44))=0,INDIRECT(ADDRESS($L170,38))&lt;&gt;"UL"),INDIRECT(ADDRESS($L170,COLUMN()-11)),0),0), IF($M170&gt;0,IF(AND(INDIRECT(ADDRESS($M170,44))=0,INDIRECT(ADDRESS($M170,38))&lt;&gt;"UL"),INDIRECT(ADDRESS($M170,COLUMN()-11)),0),0))</f>
        <v>0.29629629629629622</v>
      </c>
      <c r="BO170" s="57" cm="1">
        <f t="array" aca="1" ref="BO170" ca="1">SUM(IF($C170&gt;0,IF(AND(INDIRECT(ADDRESS($C170,44))=0,INDIRECT(ADDRESS($C170,38))&lt;&gt;"UL"),INDIRECT(ADDRESS($C170,COLUMN()-12)),0),0), IF($D170&gt;0,IF(AND(INDIRECT(ADDRESS($D170,44))=0,INDIRECT(ADDRESS($D170,38))&lt;&gt;"UL"),INDIRECT(ADDRESS($D170,COLUMN()-12)),0),0), IF($E170&gt;0,IF(AND(INDIRECT(ADDRESS($E170,44))=0,INDIRECT(ADDRESS($E170,38))&lt;&gt;"UL"),INDIRECT(ADDRESS($E170,COLUMN()-12)),0),0), IF($F170&gt;0,IF(AND(INDIRECT(ADDRESS($F170,44))=0,INDIRECT(ADDRESS($F170,38))&lt;&gt;"UL"),INDIRECT(ADDRESS($F170,COLUMN()-12)),0),0), IF($G170&gt;0,IF(AND(INDIRECT(ADDRESS($G170,44))=0,INDIRECT(ADDRESS($G170,38))&lt;&gt;"UL"),INDIRECT(ADDRESS($G170,COLUMN()-12)),0),0), IF($H170&gt;0,IF(AND(INDIRECT(ADDRESS($H170,44))=0,INDIRECT(ADDRESS($H170,38))&lt;&gt;"UL"),INDIRECT(ADDRESS($H170,COLUMN()-12)),0),0), IF($I170&gt;0,IF(AND(INDIRECT(ADDRESS($I170,44))=0,INDIRECT(ADDRESS($I170,38))&lt;&gt;"UL"),INDIRECT(ADDRESS($I170,COLUMN()-12)),0),0), IF($J170&gt;0,IF(AND(INDIRECT(ADDRESS($J170,44))=0,INDIRECT(ADDRESS($J170,38))&lt;&gt;"UL"),INDIRECT(ADDRESS($J170,COLUMN()-12)),0),0), IF($K170&gt;0,IF(AND(INDIRECT(ADDRESS($K170,44))=0,INDIRECT(ADDRESS($K170,38))&lt;&gt;"UL"),INDIRECT(ADDRESS($K170,COLUMN()-11)),0),0), IF($L170&gt;0,IF(AND(INDIRECT(ADDRESS($L170,44))=0,INDIRECT(ADDRESS($L170,38))&lt;&gt;"UL"),INDIRECT(ADDRESS($L170,COLUMN()-11)),0),0), IF($M170&gt;0,IF(AND(INDIRECT(ADDRESS($M170,44))=0,INDIRECT(ADDRESS($M170,38))&lt;&gt;"UL"),INDIRECT(ADDRESS($M170,COLUMN()-11)),0),0))</f>
        <v>0.59259259259259245</v>
      </c>
      <c r="BP170" s="57" cm="1">
        <f t="array" aca="1" ref="BP170" ca="1">SUM(IF($C170&gt;0,IF(AND(INDIRECT(ADDRESS($C170,44))=0,INDIRECT(ADDRESS($C170,38))&lt;&gt;"UL"),INDIRECT(ADDRESS($C170,COLUMN()-12)),0),0), IF($D170&gt;0,IF(AND(INDIRECT(ADDRESS($D170,44))=0,INDIRECT(ADDRESS($D170,38))&lt;&gt;"UL"),INDIRECT(ADDRESS($D170,COLUMN()-12)),0),0), IF($E170&gt;0,IF(AND(INDIRECT(ADDRESS($E170,44))=0,INDIRECT(ADDRESS($E170,38))&lt;&gt;"UL"),INDIRECT(ADDRESS($E170,COLUMN()-12)),0),0), IF($F170&gt;0,IF(AND(INDIRECT(ADDRESS($F170,44))=0,INDIRECT(ADDRESS($F170,38))&lt;&gt;"UL"),INDIRECT(ADDRESS($F170,COLUMN()-12)),0),0), IF($G170&gt;0,IF(AND(INDIRECT(ADDRESS($G170,44))=0,INDIRECT(ADDRESS($G170,38))&lt;&gt;"UL"),INDIRECT(ADDRESS($G170,COLUMN()-12)),0),0), IF($H170&gt;0,IF(AND(INDIRECT(ADDRESS($H170,44))=0,INDIRECT(ADDRESS($H170,38))&lt;&gt;"UL"),INDIRECT(ADDRESS($H170,COLUMN()-12)),0),0), IF($I170&gt;0,IF(AND(INDIRECT(ADDRESS($I170,44))=0,INDIRECT(ADDRESS($I170,38))&lt;&gt;"UL"),INDIRECT(ADDRESS($I170,COLUMN()-12)),0),0), IF($J170&gt;0,IF(AND(INDIRECT(ADDRESS($J170,44))=0,INDIRECT(ADDRESS($J170,38))&lt;&gt;"UL"),INDIRECT(ADDRESS($J170,COLUMN()-12)),0),0), IF($K170&gt;0,IF(AND(INDIRECT(ADDRESS($K170,44))=0,INDIRECT(ADDRESS($K170,38))&lt;&gt;"UL"),INDIRECT(ADDRESS($K170,COLUMN()-11)),0),0), IF($L170&gt;0,IF(AND(INDIRECT(ADDRESS($L170,44))=0,INDIRECT(ADDRESS($L170,38))&lt;&gt;"UL"),INDIRECT(ADDRESS($L170,COLUMN()-11)),0),0), IF($M170&gt;0,IF(AND(INDIRECT(ADDRESS($M170,44))=0,INDIRECT(ADDRESS($M170,38))&lt;&gt;"UL"),INDIRECT(ADDRESS($M170,COLUMN()-11)),0),0))</f>
        <v>0.59259259259259245</v>
      </c>
      <c r="BQ170" s="57">
        <f t="shared" ca="1" si="129"/>
        <v>0.59259259259259245</v>
      </c>
      <c r="BR170" s="161">
        <f t="shared" ca="1" si="130"/>
        <v>76.655078867935245</v>
      </c>
      <c r="BS170" s="56"/>
      <c r="BT170" s="56">
        <f t="shared" ca="1" si="131"/>
        <v>3.3499490594680812</v>
      </c>
      <c r="BU170" s="80">
        <f t="shared" ca="1" si="132"/>
        <v>0.11166496864893603</v>
      </c>
      <c r="BV170" s="57" t="s">
        <v>34</v>
      </c>
      <c r="BW170" s="57" cm="1">
        <f t="array" aca="1" ref="BW170" ca="1">SUM(IF($C170&gt;0,IF(AND(INDIRECT(ADDRESS($C170,44))=0,INDIRECT(ADDRESS($C170,38))="UL",ISERROR(SEARCH("Rear",INDIRECT(ADDRESS($C170,33)))),ISERROR(SEARCH("Side",INDIRECT(ADDRESS($C170,33))))),INDIRECT(ADDRESS($C170,COLUMN())),0),0),IF($D170&gt;0,IF(AND(INDIRECT(ADDRESS($D170,44))=0,INDIRECT(ADDRESS($D170,38))="UL",ISERROR(SEARCH("Rear",INDIRECT(ADDRESS($D170,33)))),ISERROR(SEARCH("Side",INDIRECT(ADDRESS($D170,33))))),INDIRECT(ADDRESS($D170,COLUMN())),0),0),IF($E170&gt;0,IF(AND(INDIRECT(ADDRESS($E170,44))=0,INDIRECT(ADDRESS($E170,38))="UL",ISERROR(SEARCH("Rear",INDIRECT(ADDRESS($E170,33)))),ISERROR(SEARCH("Side",INDIRECT(ADDRESS($E170,33))))),INDIRECT(ADDRESS($E170,COLUMN())),0),0),IF($F170&gt;0,IF(AND(INDIRECT(ADDRESS($F170,44))=0,INDIRECT(ADDRESS($F170,38))="UL",ISERROR(SEARCH("Rear",INDIRECT(ADDRESS($F170,33)))),ISERROR(SEARCH("Side",INDIRECT(ADDRESS($F170,33))))),INDIRECT(ADDRESS($F170,COLUMN())),0),0),IF($G170&gt;0,IF(AND(INDIRECT(ADDRESS($G170,44))=0,INDIRECT(ADDRESS($G170,38))="UL",ISERROR(SEARCH("Rear",INDIRECT(ADDRESS($G170,33)))),ISERROR(SEARCH("Side",INDIRECT(ADDRESS($G170,33))))),INDIRECT(ADDRESS($G170,COLUMN())),0),0),IF($H170&gt;0,IF(AND(INDIRECT(ADDRESS($H170,44))=0,INDIRECT(ADDRESS($H170,38))="UL",ISERROR(SEARCH("Rear",INDIRECT(ADDRESS($H170,33)))),ISERROR(SEARCH("Side",INDIRECT(ADDRESS($H170,33))))),INDIRECT(ADDRESS($H170,COLUMN())),0),0),IF($I170&gt;0,IF(AND(INDIRECT(ADDRESS($I170,44))=0,INDIRECT(ADDRESS($I170,38))="UL",ISERROR(SEARCH("Rear",INDIRECT(ADDRESS($I170,33)))),ISERROR(SEARCH("Side",INDIRECT(ADDRESS($I170,33))))),INDIRECT(ADDRESS($I170,COLUMN())),0),0),IF($J170&gt;0,IF(AND(INDIRECT(ADDRESS($J170,44))=0,INDIRECT(ADDRESS($J170,38))="UL",ISERROR(SEARCH("Rear",INDIRECT(ADDRESS($J170,33)))),ISERROR(SEARCH("Side",INDIRECT(ADDRESS($J170,33))))),INDIRECT(ADDRESS($J170,COLUMN())),0),0),IF($K170&gt;0,IF(AND(INDIRECT(ADDRESS($K170,44))=0,INDIRECT(ADDRESS($K170,38))="UL",ISERROR(SEARCH("Rear",INDIRECT(ADDRESS($K170,33)))),ISERROR(SEARCH("Side",INDIRECT(ADDRESS($K170,33))))),INDIRECT(ADDRESS($K170,COLUMN())),0),0),IF($L170&gt;0,IF(AND(INDIRECT(ADDRESS($L170,44))=0,INDIRECT(ADDRESS($L170,38))="UL",ISERROR(SEARCH("Rear",INDIRECT(ADDRESS($L170,33)))),ISERROR(SEARCH("Side",INDIRECT(ADDRESS($L170,33))))),INDIRECT(ADDRESS($L170,COLUMN())),0),0),IF($M170&gt;0,IF(AND(INDIRECT(ADDRESS($M170,44))=0,INDIRECT(ADDRESS($M170,38))="UL",ISERROR(SEARCH("Rear",INDIRECT(ADDRESS($M170,33)))),ISERROR(SEARCH("Side",INDIRECT(ADDRESS($M170,33))))),INDIRECT(ADDRESS($M170,COLUMN())),0),0))</f>
        <v>0.44444444444444442</v>
      </c>
      <c r="BX170" s="57">
        <f t="shared" ca="1" si="136"/>
        <v>0.44444444444444442</v>
      </c>
      <c r="BY170" s="57" cm="1">
        <f t="array" aca="1" ref="BY170" ca="1">SUM(IF($C170&gt;0,IF(AND(INDIRECT(ADDRESS($C170,44))=0,INDIRECT(ADDRESS($C170,38))="UL"),INDIRECT(ADDRESS($C170,COLUMN())),0),0),IF($D170&gt;0,IF(AND(INDIRECT(ADDRESS($D170,44))=0,INDIRECT(ADDRESS($D170,38))="UL"),INDIRECT(ADDRESS($D170,COLUMN())),0),0),IF($E170&gt;0,IF(AND(INDIRECT(ADDRESS($E170,44))=0,INDIRECT(ADDRESS($E170,38))="UL"),INDIRECT(ADDRESS($E170,COLUMN())),0),0),IF($F170&gt;0,IF(AND(INDIRECT(ADDRESS($F170,44))=0,INDIRECT(ADDRESS($F170,38))="UL"),INDIRECT(ADDRESS($F170,COLUMN())),0),0),IF($G170&gt;0,IF(AND(INDIRECT(ADDRESS($G170,44))=0,INDIRECT(ADDRESS($G170,38))="UL"),INDIRECT(ADDRESS($G170,COLUMN())),0),0),IF($H170&gt;0,IF(AND(INDIRECT(ADDRESS($H170,44))=0,INDIRECT(ADDRESS($H170,38))="UL"),INDIRECT(ADDRESS($H170,COLUMN())),0),0),IF($I170&gt;0,IF(AND(INDIRECT(ADDRESS($I170,44))=0,INDIRECT(ADDRESS($I170,38))="UL"),INDIRECT(ADDRESS($I170,COLUMN())),0),0),IF($J170&gt;0,IF(AND(INDIRECT(ADDRESS($J170,44))=0,INDIRECT(ADDRESS($J170,38))="UL"),INDIRECT(ADDRESS($J170,COLUMN())),0),0),IF($K170&gt;0,IF(AND(INDIRECT(ADDRESS($K170,44))=0,INDIRECT(ADDRESS($K170,38))="UL"),INDIRECT(ADDRESS($K170,COLUMN())),0),0),IF($L170&gt;0,IF(AND(INDIRECT(ADDRESS($L170,44))=0,INDIRECT(ADDRESS($L170,38))="UL"),INDIRECT(ADDRESS($L170,COLUMN())),0),0),IF($M170&gt;0,IF(AND(INDIRECT(ADDRESS($M170,44))=0,INDIRECT(ADDRESS($M170,38))="UL"),INDIRECT(ADDRESS($M170,COLUMN())),0),0))</f>
        <v>0.32263374485596702</v>
      </c>
      <c r="BZ170" s="57" cm="1">
        <f t="array" aca="1" ref="BZ170" ca="1">SUM(IF($C170&gt;0,IF(AND(INDIRECT(ADDRESS($C170,44))=0,INDIRECT(ADDRESS($C170,38))="UL"),INDIRECT(ADDRESS($C170,COLUMN())),0),0),IF($D170&gt;0,IF(AND(INDIRECT(ADDRESS($D170,44))=0,INDIRECT(ADDRESS($D170,38))="UL"),INDIRECT(ADDRESS($D170,COLUMN())),0),0),IF($E170&gt;0,IF(AND(INDIRECT(ADDRESS($E170,44))=0,INDIRECT(ADDRESS($E170,38))="UL"),INDIRECT(ADDRESS($E170,COLUMN())),0),0),IF($F170&gt;0,IF(AND(INDIRECT(ADDRESS($F170,44))=0,INDIRECT(ADDRESS($F170,38))="UL"),INDIRECT(ADDRESS($F170,COLUMN())),0),0),IF($G170&gt;0,IF(AND(INDIRECT(ADDRESS($G170,44))=0,INDIRECT(ADDRESS($G170,38))="UL"),INDIRECT(ADDRESS($G170,COLUMN())),0),0),IF($H170&gt;0,IF(AND(INDIRECT(ADDRESS($H170,44))=0,INDIRECT(ADDRESS($H170,38))="UL"),INDIRECT(ADDRESS($H170,COLUMN())),0),0),IF($I170&gt;0,IF(AND(INDIRECT(ADDRESS($I170,44))=0,INDIRECT(ADDRESS($I170,38))="UL"),INDIRECT(ADDRESS($I170,COLUMN())),0),0),IF($J170&gt;0,IF(AND(INDIRECT(ADDRESS($J170,44))=0,INDIRECT(ADDRESS($J170,38))="UL"),INDIRECT(ADDRESS($J170,COLUMN())),0),0),IF($K170&gt;0,IF(AND(INDIRECT(ADDRESS($K170,44))=0,INDIRECT(ADDRESS($K170,38))="UL"),INDIRECT(ADDRESS($K170,COLUMN())),0),0),IF($L170&gt;0,IF(AND(INDIRECT(ADDRESS($L170,44))=0,INDIRECT(ADDRESS($L170,38))="UL"),INDIRECT(ADDRESS($L170,COLUMN())),0),0),IF($M170&gt;0,IF(AND(INDIRECT(ADDRESS($M170,44))=0,INDIRECT(ADDRESS($M170,38))="UL"),INDIRECT(ADDRESS($M170,COLUMN())),0),0))</f>
        <v>0.29218106995884774</v>
      </c>
      <c r="CA170" s="57">
        <f t="shared" ca="1" si="137"/>
        <v>0.29218106995884774</v>
      </c>
      <c r="CB170" s="57" cm="1">
        <f t="array" aca="1" ref="CB170" ca="1">SUM(IF($C170&gt;0,IF(AND(INDIRECT(ADDRESS($C170,44))=0,INDIRECT(ADDRESS($C170,38))&lt;&gt;"UL"),INDIRECT(ADDRESS($C170,COLUMN())),0),0),IF($D170&gt;0,IF(AND(INDIRECT(ADDRESS($D170,44))=0,INDIRECT(ADDRESS($D170,38))&lt;&gt;"UL"),INDIRECT(ADDRESS($D170,COLUMN())),0),0),IF($E170&gt;0,IF(AND(INDIRECT(ADDRESS($E170,44))=0,INDIRECT(ADDRESS($E170,38))&lt;&gt;"UL"),INDIRECT(ADDRESS($E170,COLUMN())),0),0),IF($F170&gt;0,IF(AND(INDIRECT(ADDRESS($F170,44))=0,INDIRECT(ADDRESS($F170,38))&lt;&gt;"UL"),INDIRECT(ADDRESS($F170,COLUMN())),0),0),IF($G170&gt;0,IF(AND(INDIRECT(ADDRESS($G170,44))=0,INDIRECT(ADDRESS($G170,38))&lt;&gt;"UL"),INDIRECT(ADDRESS($G170,COLUMN())),0),0),IF($H170&gt;0,IF(AND(INDIRECT(ADDRESS($H170,44))=0,INDIRECT(ADDRESS($H170,38))&lt;&gt;"UL"),INDIRECT(ADDRESS($H170,COLUMN())),0),0),IF($I170&gt;0,IF(AND(INDIRECT(ADDRESS($I170,44))=0,INDIRECT(ADDRESS($I170,38))&lt;&gt;"UL"),INDIRECT(ADDRESS($I170,COLUMN())),0),0),IF($J170&gt;0,IF(AND(INDIRECT(ADDRESS($J170,44))=0,INDIRECT(ADDRESS($J170,38))&lt;&gt;"UL"),INDIRECT(ADDRESS($J170,COLUMN())),0),0),IF($K170&gt;0,IF(AND(INDIRECT(ADDRESS($K170,44))=0,INDIRECT(ADDRESS($K170,38))&lt;&gt;"UL"),INDIRECT(ADDRESS($K170,COLUMN())),0),0),IF($L170&gt;0,IF(AND(INDIRECT(ADDRESS($L170,44))=0,INDIRECT(ADDRESS($L170,38))&lt;&gt;"UL"),INDIRECT(ADDRESS($L170,COLUMN())),0),0),IF($M170&gt;0,IF(AND(INDIRECT(ADDRESS($M170,44))=0,INDIRECT(ADDRESS($M170,38))&lt;&gt;"UL"),INDIRECT(ADDRESS($M170,COLUMN())),0),0))</f>
        <v>1.1111111111111109</v>
      </c>
      <c r="CC170" s="57">
        <f t="shared" ca="1" si="138"/>
        <v>1.1111111111111109</v>
      </c>
      <c r="CD170" s="57" cm="1">
        <f t="array" aca="1" ref="CD170" ca="1">SUM(IF($C170&gt;0,IF(AND(INDIRECT(ADDRESS($C170,44))=0,INDIRECT(ADDRESS($C170,38))&lt;&gt;"UL"),INDIRECT(ADDRESS($C170,COLUMN())),0),0),IF($D170&gt;0,IF(AND(INDIRECT(ADDRESS($D170,44))=0,INDIRECT(ADDRESS($D170,38))&lt;&gt;"UL"),INDIRECT(ADDRESS($D170,COLUMN())),0),0),IF($E170&gt;0,IF(AND(INDIRECT(ADDRESS($E170,44))=0,INDIRECT(ADDRESS($E170,38))&lt;&gt;"UL"),INDIRECT(ADDRESS($E170,COLUMN())),0),0),IF($F170&gt;0,IF(AND(INDIRECT(ADDRESS($F170,44))=0,INDIRECT(ADDRESS($F170,38))&lt;&gt;"UL"),INDIRECT(ADDRESS($F170,COLUMN())),0),0),IF($G170&gt;0,IF(AND(INDIRECT(ADDRESS($G170,44))=0,INDIRECT(ADDRESS($G170,38))&lt;&gt;"UL"),INDIRECT(ADDRESS($G170,COLUMN())),0),0),IF($H170&gt;0,IF(AND(INDIRECT(ADDRESS($H170,44))=0,INDIRECT(ADDRESS($H170,38))&lt;&gt;"UL"),INDIRECT(ADDRESS($H170,COLUMN())),0),0),IF($I170&gt;0,IF(AND(INDIRECT(ADDRESS($I170,44))=0,INDIRECT(ADDRESS($I170,38))&lt;&gt;"UL"),INDIRECT(ADDRESS($I170,COLUMN())),0),0),IF($J170&gt;0,IF(AND(INDIRECT(ADDRESS($J170,44))=0,INDIRECT(ADDRESS($J170,38))&lt;&gt;"UL"),INDIRECT(ADDRESS($J170,COLUMN())),0),0),IF($K170&gt;0,IF(AND(INDIRECT(ADDRESS($K170,44))=0,INDIRECT(ADDRESS($K170,38))&lt;&gt;"UL"),INDIRECT(ADDRESS($K170,COLUMN())),0),0),IF($L170&gt;0,IF(AND(INDIRECT(ADDRESS($L170,44))=0,INDIRECT(ADDRESS($L170,38))&lt;&gt;"UL"),INDIRECT(ADDRESS($L170,COLUMN())),0),0),IF($M170&gt;0,IF(AND(INDIRECT(ADDRESS($M170,44))=0,INDIRECT(ADDRESS($M170,38))&lt;&gt;"UL"),INDIRECT(ADDRESS($M170,COLUMN())),0),0))</f>
        <v>0.37037037037037029</v>
      </c>
      <c r="CE170" s="57" cm="1">
        <f t="array" aca="1" ref="CE170" ca="1">SUM(IF($C170&gt;0,IF(AND(INDIRECT(ADDRESS($C170,44))=0,INDIRECT(ADDRESS($C170,38))&lt;&gt;"UL"),INDIRECT(ADDRESS($C170,COLUMN())),0),0),IF($D170&gt;0,IF(AND(INDIRECT(ADDRESS($D170,44))=0,INDIRECT(ADDRESS($D170,38))&lt;&gt;"UL"),INDIRECT(ADDRESS($D170,COLUMN())),0),0),IF($E170&gt;0,IF(AND(INDIRECT(ADDRESS($E170,44))=0,INDIRECT(ADDRESS($E170,38))&lt;&gt;"UL"),INDIRECT(ADDRESS($E170,COLUMN())),0),0),IF($F170&gt;0,IF(AND(INDIRECT(ADDRESS($F170,44))=0,INDIRECT(ADDRESS($F170,38))&lt;&gt;"UL"),INDIRECT(ADDRESS($F170,COLUMN())),0),0),IF($G170&gt;0,IF(AND(INDIRECT(ADDRESS($G170,44))=0,INDIRECT(ADDRESS($G170,38))&lt;&gt;"UL"),INDIRECT(ADDRESS($G170,COLUMN())),0),0),IF($H170&gt;0,IF(AND(INDIRECT(ADDRESS($H170,44))=0,INDIRECT(ADDRESS($H170,38))&lt;&gt;"UL"),INDIRECT(ADDRESS($H170,COLUMN())),0),0),IF($I170&gt;0,IF(AND(INDIRECT(ADDRESS($I170,44))=0,INDIRECT(ADDRESS($I170,38))&lt;&gt;"UL"),INDIRECT(ADDRESS($I170,COLUMN())),0),0),IF($J170&gt;0,IF(AND(INDIRECT(ADDRESS($J170,44))=0,INDIRECT(ADDRESS($J170,38))&lt;&gt;"UL"),INDIRECT(ADDRESS($J170,COLUMN())),0),0),IF($K170&gt;0,IF(AND(INDIRECT(ADDRESS($K170,44))=0,INDIRECT(ADDRESS($K170,38))&lt;&gt;"UL"),INDIRECT(ADDRESS($K170,COLUMN())),0),0),IF($L170&gt;0,IF(AND(INDIRECT(ADDRESS($L170,44))=0,INDIRECT(ADDRESS($L170,38))&lt;&gt;"UL"),INDIRECT(ADDRESS($L170,COLUMN())),0),0),IF($M170&gt;0,IF(AND(INDIRECT(ADDRESS($M170,44))=0,INDIRECT(ADDRESS($M170,38))&lt;&gt;"UL"),INDIRECT(ADDRESS($M170,COLUMN())),0),0))</f>
        <v>0</v>
      </c>
      <c r="CF170" s="57">
        <f t="shared" ca="1" si="139"/>
        <v>0</v>
      </c>
      <c r="CG170" s="57">
        <f t="shared" ca="1" si="140"/>
        <v>1.7314217887618466</v>
      </c>
      <c r="CH170" s="57">
        <f t="shared" ca="1" si="133"/>
        <v>5.7714059625394887E-2</v>
      </c>
      <c r="CI170" s="19">
        <f t="shared" ca="1" si="134"/>
        <v>14.085975733952045</v>
      </c>
      <c r="CJ170" s="19"/>
      <c r="CK170" s="57" cm="1">
        <f t="array" aca="1" ref="CK170" ca="1">IF(AU170="S", SUM(IF($C170&gt;0,IF(INDIRECT(ADDRESS($C170,43))&lt;&gt;1,INDIRECT(ADDRESS($C170,48)),0),0), IF($D170&gt;0,IF(INDIRECT(ADDRESS($D170,43))&lt;&gt;1,INDIRECT(ADDRESS($D170,48)),0),0), IF($E170&gt;0,IF(INDIRECT(ADDRESS($E170,43))&lt;&gt;1,INDIRECT(ADDRESS($E170,48)),0),0), IF($F170&gt;0,IF(INDIRECT(ADDRESS($F170,43))&lt;&gt;1,INDIRECT(ADDRESS($F170,48)),0),0), IF($G170&gt;0,IF(INDIRECT(ADDRESS($G170,43))&lt;&gt;1,INDIRECT(ADDRESS($G170,48)),0),0), IF($H170&gt;0,IF(INDIRECT(ADDRESS($H170,43))&lt;&gt;1,INDIRECT(ADDRESS($H170,48)),0),0), IF($I170&gt;0,IF(INDIRECT(ADDRESS($I170,43))&lt;&gt;1,INDIRECT(ADDRESS($I170,48)),0),0), IF($J170&gt;0,IF(INDIRECT(ADDRESS($J170,43))&lt;&gt;1,INDIRECT(ADDRESS($J170,48)),0),0), IF($K170&gt;0,IF(INDIRECT(ADDRESS($K170,43))&lt;&gt;1,INDIRECT(ADDRESS($K170,48)),0),0), IF($L170&gt;0,IF(INDIRECT(ADDRESS($L170,43))&lt;&gt;1,INDIRECT(ADDRESS($L170,48)),0),0), IF($M170&gt;0,IF(INDIRECT(ADDRESS($M170,43))&lt;&gt;1,INDIRECT(ADDRESS($M170,48)),0),0)), IF(AU170="L",SUM(IF($C170&gt;0,IF(INDIRECT(ADDRESS($C170,43))&lt;&gt;1,INDIRECT(ADDRESS($C170,50)),0),0), IF($D170&gt;0,IF(INDIRECT(ADDRESS($D170,43))&lt;&gt;1,INDIRECT(ADDRESS($D170,50)),0),0), IF($E170&gt;0,IF(INDIRECT(ADDRESS($E170,43))&lt;&gt;1,INDIRECT(ADDRESS($E170,50)),0),0), IF($F170&gt;0,IF(INDIRECT(ADDRESS($F170,43))&lt;&gt;1,INDIRECT(ADDRESS($F170,50)),0),0), IF($G170&gt;0,IF(INDIRECT(ADDRESS($G170,43))&lt;&gt;1,INDIRECT(ADDRESS($G170,50)),0),0), IF($G170&gt;0,IF(INDIRECT(ADDRESS($G170,43))&lt;&gt;1,INDIRECT(ADDRESS($G170,50)),0),0), IF($H170&gt;0,IF(INDIRECT(ADDRESS($H170,43))&lt;&gt;1,INDIRECT(ADDRESS($H170,50)),0),0), IF($I170&gt;0,IF(INDIRECT(ADDRESS($I170,43))&lt;&gt;1,INDIRECT(ADDRESS($I170,50)),0),0), IF($J170&gt;0,IF(INDIRECT(ADDRESS($J170,43))&lt;&gt;1,INDIRECT(ADDRESS($J170,50)),0),0), IF($K170&gt;0,IF(INDIRECT(ADDRESS($K170,43))&lt;&gt;1,INDIRECT(ADDRESS($K170,50)),0),0), IF($L170&gt;0,IF(INDIRECT(ADDRESS($L170,43))&lt;&gt;1,INDIRECT(ADDRESS($L170,50)),0),0), IF($M170&gt;0,IF(INDIRECT(ADDRESS($M170,43))&lt;&gt;1,INDIRECT(ADDRESS($M170,50)),0),0)), SUM(IF($C170&gt;0,IF(INDIRECT(ADDRESS($C170,43))&lt;&gt;1,INDIRECT(ADDRESS($C170,49)),0),0), IF($D170&gt;0,IF(INDIRECT(ADDRESS($D170,43))&lt;&gt;1,INDIRECT(ADDRESS($D170,49)),0),0), IF($E170&gt;0,IF(INDIRECT(ADDRESS($E170,43))&lt;&gt;1,INDIRECT(ADDRESS($E170,49)),0),0), IF($F170&gt;0,IF(INDIRECT(ADDRESS($F170,43))&lt;&gt;1,INDIRECT(ADDRESS($F170,49)),0),0), IF($G170&gt;0,IF(INDIRECT(ADDRESS($G170,43))&lt;&gt;1,INDIRECT(ADDRESS($G170,49)),0),0), IF($G170&gt;0,IF(INDIRECT(ADDRESS($G170,43))&lt;&gt;1,INDIRECT(ADDRESS($G170,49)),0),0), IF($H170&gt;0,IF(INDIRECT(ADDRESS($H170,43))&lt;&gt;1,INDIRECT(ADDRESS($H170,49)),0),0), IF($I170&gt;0,IF(INDIRECT(ADDRESS($I170,43))&lt;&gt;1,INDIRECT(ADDRESS($I170,49)),0),0), IF($J170&gt;0,IF(INDIRECT(ADDRESS($J170,43))&lt;&gt;1,INDIRECT(ADDRESS($J170,49)),0),0), IF($K170&gt;0,IF(INDIRECT(ADDRESS($K170,43))&lt;&gt;1,INDIRECT(ADDRESS($K170,49)),0),0), IF($L170&gt;0,IF(INDIRECT(ADDRESS($L170,43))&lt;&gt;1,INDIRECT(ADDRESS($L170,49)),0),0), IF($M170&gt;0,IF(INDIRECT(ADDRESS($M170,43))&lt;&gt;1,INDIRECT(ADDRESS($M170,49)),0),0))))</f>
        <v>0.66666666666666663</v>
      </c>
      <c r="CL170" s="57" cm="1">
        <f t="array" aca="1" ref="CL170" ca="1">SUM(IF($C170&gt;0,IF(INDIRECT(ADDRESS($C170,44))=1,INDIRECT(ADDRESS($C170,90)),0),0), IF($D170&gt;0,IF(INDIRECT(ADDRESS($D170,44))=1,INDIRECT(ADDRESS($D170,90)),0),0), IF($E170&gt;0,IF(INDIRECT(ADDRESS($E170,44))=1,INDIRECT(ADDRESS($E170,90)),0),0), IF($F170&gt;0,IF(INDIRECT(ADDRESS($F170,44))=1,INDIRECT(ADDRESS($F170,90)),0),0), IF($G170&gt;0,IF(INDIRECT(ADDRESS($G170,44))=1,INDIRECT(ADDRESS($G170,90)),0),0), IF($H170&gt;0,IF(INDIRECT(ADDRESS($H170,44))=1,INDIRECT(ADDRESS($H170,90)),0),0), IF($I170&gt;0,IF(INDIRECT(ADDRESS($I170,44))=1,INDIRECT(ADDRESS($I170,90)),0),0), IF($J170&gt;0,IF(INDIRECT(ADDRESS($J170,44))=1,INDIRECT(ADDRESS($J170,90)),0),0), IF($K170&gt;0,IF(INDIRECT(ADDRESS($K170,44))=1,INDIRECT(ADDRESS($K170,90)),0),0), IF($L170&gt;0,IF(INDIRECT(ADDRESS($L170,44))=1,INDIRECT(ADDRESS($L170,90)),0),0), IF($M170&gt;0,IF(INDIRECT(ADDRESS($M170,44))=1,INDIRECT(ADDRESS($M170,90)),0),0))</f>
        <v>4.666666666666667</v>
      </c>
      <c r="CM170" s="56">
        <f t="shared" ca="1" si="135"/>
        <v>0.8220591782805079</v>
      </c>
      <c r="CN170" s="59"/>
    </row>
    <row r="171" spans="1:92" x14ac:dyDescent="0.25">
      <c r="A171" s="52" t="s">
        <v>242</v>
      </c>
      <c r="B171" s="67">
        <v>101</v>
      </c>
      <c r="C171" s="67">
        <v>113</v>
      </c>
      <c r="D171" s="67">
        <v>115</v>
      </c>
      <c r="E171" s="67">
        <v>116</v>
      </c>
      <c r="F171" s="67">
        <v>117</v>
      </c>
      <c r="G171" s="67">
        <v>135</v>
      </c>
      <c r="H171" s="67">
        <v>135</v>
      </c>
      <c r="I171" s="67">
        <v>136</v>
      </c>
      <c r="J171" s="67">
        <v>135</v>
      </c>
      <c r="K171" s="67"/>
      <c r="L171" s="67"/>
      <c r="M171" s="67"/>
      <c r="N171" s="67">
        <f t="shared" ca="1" si="120"/>
        <v>30</v>
      </c>
      <c r="O171" s="67" t="str" cm="1">
        <f t="array" aca="1" ref="O171" ca="1">INDIRECT(ADDRESS($B171,COLUMN()))</f>
        <v>Bomber</v>
      </c>
      <c r="P171" s="67" cm="1">
        <f t="array" aca="1" ref="P171" ca="1">INDIRECT(ADDRESS($B171,COLUMN()))</f>
        <v>5</v>
      </c>
      <c r="Q171" s="67" t="str" cm="1">
        <f t="array" aca="1" ref="Q171" ca="1">INDIRECT(ADDRESS($B171,COLUMN()))</f>
        <v>-</v>
      </c>
      <c r="R171" s="67" t="str" cm="1">
        <f t="array" aca="1" ref="R171" ca="1">INDIRECT(ADDRESS($B171,COLUMN()))</f>
        <v>-</v>
      </c>
      <c r="S171" s="67" cm="1">
        <f t="array" aca="1" ref="S171" ca="1">INDIRECT(ADDRESS($B171,COLUMN()))</f>
        <v>1</v>
      </c>
      <c r="T171" s="67" t="str" cm="1">
        <f t="array" aca="1" ref="T171" ca="1">INDIRECT(ADDRESS($B171,COLUMN()))</f>
        <v>1-3</v>
      </c>
      <c r="U171" s="67" cm="1">
        <f t="array" aca="1" ref="U171" ca="1">INDIRECT(ADDRESS($B171,COLUMN()))</f>
        <v>3</v>
      </c>
      <c r="V171" s="67" cm="1">
        <f t="array" aca="1" ref="V171" ca="1">INDIRECT(ADDRESS($B171,COLUMN()))</f>
        <v>0</v>
      </c>
      <c r="W171" s="67" cm="1">
        <f t="array" aca="1" ref="W171" ca="1">INDIRECT(ADDRESS($B171,COLUMN()))</f>
        <v>4</v>
      </c>
      <c r="X171" s="67" cm="1">
        <f t="array" aca="1" ref="X171" ca="1">INDIRECT(ADDRESS($B171,COLUMN()))</f>
        <v>5</v>
      </c>
      <c r="Y171" s="67" cm="1">
        <f t="array" aca="1" ref="Y171" ca="1">INDIRECT(ADDRESS($B171,COLUMN()))</f>
        <v>2</v>
      </c>
      <c r="Z171" s="67" cm="1">
        <f t="array" aca="1" ref="Z171" ca="1">INDIRECT(ADDRESS($B171,COLUMN()))</f>
        <v>5</v>
      </c>
      <c r="AA171" s="67" cm="1">
        <f t="array" aca="1" ref="AA171" ca="1">INDIRECT(ADDRESS($B171,COLUMN()))</f>
        <v>0</v>
      </c>
      <c r="AB171" s="56">
        <f t="shared" ca="1" si="121"/>
        <v>0.58977359004073071</v>
      </c>
      <c r="AC171" s="56">
        <f t="shared" ca="1" si="122"/>
        <v>0.647954883761794</v>
      </c>
      <c r="AD171" s="56">
        <f t="shared" ca="1" si="123"/>
        <v>2.8171951467904091</v>
      </c>
      <c r="AF171" s="52"/>
      <c r="AG171" s="52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2"/>
      <c r="AU171" s="54" t="s">
        <v>113</v>
      </c>
      <c r="AV171" s="57" cm="1">
        <f t="array" aca="1" ref="AV171" ca="1">SUM(IF($C171&gt;0,IF(AND(INDIRECT(ADDRESS($C171,44))=0,INDIRECT(ADDRESS($C171,38))="UL",ISERROR(SEARCH("Rear",INDIRECT(ADDRESS($C171,33)))),ISERROR(SEARCH("Side",INDIRECT(ADDRESS($C171,33))))),INDIRECT(ADDRESS($C171,COLUMN())),0),0),IF($D171&gt;0,IF(AND(INDIRECT(ADDRESS($D171,44))=0,INDIRECT(ADDRESS($D171,38))="UL",ISERROR(SEARCH("Rear",INDIRECT(ADDRESS($D171,33)))),ISERROR(SEARCH("Side",INDIRECT(ADDRESS($D171,33))))),INDIRECT(ADDRESS($D171,COLUMN())),0),0),IF($E171&gt;0,IF(AND(INDIRECT(ADDRESS($E171,44))=0,INDIRECT(ADDRESS($E171,38))="UL",ISERROR(SEARCH("Rear",INDIRECT(ADDRESS($E171,33)))),ISERROR(SEARCH("Side",INDIRECT(ADDRESS($E171,33))))),INDIRECT(ADDRESS($E171,COLUMN())),0),0),IF($F171&gt;0,IF(AND(INDIRECT(ADDRESS($F171,44))=0,INDIRECT(ADDRESS($F171,38))="UL",ISERROR(SEARCH("Rear",INDIRECT(ADDRESS($F171,33)))),ISERROR(SEARCH("Side",INDIRECT(ADDRESS($F171,33))))),INDIRECT(ADDRESS($F171,COLUMN())),0),0),IF($G171&gt;0,IF(AND(INDIRECT(ADDRESS($G171,44))=0,INDIRECT(ADDRESS($G171,38))="UL",ISERROR(SEARCH("Rear",INDIRECT(ADDRESS($G171,33)))),ISERROR(SEARCH("Side",INDIRECT(ADDRESS($G171,33))))),INDIRECT(ADDRESS($G171,COLUMN())),0),0),IF($H171&gt;0,IF(AND(INDIRECT(ADDRESS($H171,44))=0,INDIRECT(ADDRESS($H171,38))="UL",ISERROR(SEARCH("Rear",INDIRECT(ADDRESS($H171,33)))),ISERROR(SEARCH("Side",INDIRECT(ADDRESS($H171,33))))),INDIRECT(ADDRESS($H171,COLUMN())),0),0),IF($I171&gt;0,IF(AND(INDIRECT(ADDRESS($I171,44))=0,INDIRECT(ADDRESS($I171,38))="UL",ISERROR(SEARCH("Rear",INDIRECT(ADDRESS($I171,33)))),ISERROR(SEARCH("Side",INDIRECT(ADDRESS($I171,33))))),INDIRECT(ADDRESS($I171,COLUMN())),0),0),IF($J171&gt;0,IF(AND(INDIRECT(ADDRESS($J171,44))=0,INDIRECT(ADDRESS($J171,38))="UL",ISERROR(SEARCH("Rear",INDIRECT(ADDRESS($J171,33)))),ISERROR(SEARCH("Side",INDIRECT(ADDRESS($J171,33))))),INDIRECT(ADDRESS($J171,COLUMN())),0),0),IF($K171&gt;0,IF(AND(INDIRECT(ADDRESS($K171,44))=0,INDIRECT(ADDRESS($K171,38))="UL",ISERROR(SEARCH("Rear",INDIRECT(ADDRESS($K171,33)))),ISERROR(SEARCH("Side",INDIRECT(ADDRESS($K171,33))))),INDIRECT(ADDRESS($K171,COLUMN())),0),0),IF($L171&gt;0,IF(AND(INDIRECT(ADDRESS($L171,44))=0,INDIRECT(ADDRESS($L171,38))="UL",ISERROR(SEARCH("Rear",INDIRECT(ADDRESS($L171,33)))),ISERROR(SEARCH("Side",INDIRECT(ADDRESS($L171,33))))),INDIRECT(ADDRESS($L171,COLUMN())),0),0),IF($M171&gt;0,IF(AND(INDIRECT(ADDRESS($M171,44))=0,INDIRECT(ADDRESS($M171,38))="UL",ISERROR(SEARCH("Rear",INDIRECT(ADDRESS($M171,33)))),ISERROR(SEARCH("Side",INDIRECT(ADDRESS($M171,33))))),INDIRECT(ADDRESS($M171,COLUMN())),0),0))</f>
        <v>0.33333333333333331</v>
      </c>
      <c r="AW171" s="57" cm="1">
        <f t="array" aca="1" ref="AW171" ca="1">SUM(IF($C171&gt;0,IF(AND(INDIRECT(ADDRESS($C171,44))=0,INDIRECT(ADDRESS($C171,38))="UL",ISERROR(SEARCH("Rear",INDIRECT(ADDRESS($C171,33)))),ISERROR(SEARCH("Side",INDIRECT(ADDRESS($C171,33))))),INDIRECT(ADDRESS($C171,COLUMN())),0),0),IF($D171&gt;0,IF(AND(INDIRECT(ADDRESS($D171,44))=0,INDIRECT(ADDRESS($D171,38))="UL",ISERROR(SEARCH("Rear",INDIRECT(ADDRESS($D171,33)))),ISERROR(SEARCH("Side",INDIRECT(ADDRESS($D171,33))))),INDIRECT(ADDRESS($D171,COLUMN())),0),0),IF($E171&gt;0,IF(AND(INDIRECT(ADDRESS($E171,44))=0,INDIRECT(ADDRESS($E171,38))="UL",ISERROR(SEARCH("Rear",INDIRECT(ADDRESS($E171,33)))),ISERROR(SEARCH("Side",INDIRECT(ADDRESS($E171,33))))),INDIRECT(ADDRESS($E171,COLUMN())),0),0),IF($F171&gt;0,IF(AND(INDIRECT(ADDRESS($F171,44))=0,INDIRECT(ADDRESS($F171,38))="UL",ISERROR(SEARCH("Rear",INDIRECT(ADDRESS($F171,33)))),ISERROR(SEARCH("Side",INDIRECT(ADDRESS($F171,33))))),INDIRECT(ADDRESS($F171,COLUMN())),0),0),IF($G171&gt;0,IF(AND(INDIRECT(ADDRESS($G171,44))=0,INDIRECT(ADDRESS($G171,38))="UL",ISERROR(SEARCH("Rear",INDIRECT(ADDRESS($G171,33)))),ISERROR(SEARCH("Side",INDIRECT(ADDRESS($G171,33))))),INDIRECT(ADDRESS($G171,COLUMN())),0),0),IF($H171&gt;0,IF(AND(INDIRECT(ADDRESS($H171,44))=0,INDIRECT(ADDRESS($H171,38))="UL",ISERROR(SEARCH("Rear",INDIRECT(ADDRESS($H171,33)))),ISERROR(SEARCH("Side",INDIRECT(ADDRESS($H171,33))))),INDIRECT(ADDRESS($H171,COLUMN())),0),0),IF($I171&gt;0,IF(AND(INDIRECT(ADDRESS($I171,44))=0,INDIRECT(ADDRESS($I171,38))="UL",ISERROR(SEARCH("Rear",INDIRECT(ADDRESS($I171,33)))),ISERROR(SEARCH("Side",INDIRECT(ADDRESS($I171,33))))),INDIRECT(ADDRESS($I171,COLUMN())),0),0),IF($J171&gt;0,IF(AND(INDIRECT(ADDRESS($J171,44))=0,INDIRECT(ADDRESS($J171,38))="UL",ISERROR(SEARCH("Rear",INDIRECT(ADDRESS($J171,33)))),ISERROR(SEARCH("Side",INDIRECT(ADDRESS($J171,33))))),INDIRECT(ADDRESS($J171,COLUMN())),0),0),IF($K171&gt;0,IF(AND(INDIRECT(ADDRESS($K171,44))=0,INDIRECT(ADDRESS($K171,38))="UL",ISERROR(SEARCH("Rear",INDIRECT(ADDRESS($K171,33)))),ISERROR(SEARCH("Side",INDIRECT(ADDRESS($K171,33))))),INDIRECT(ADDRESS($K171,COLUMN())),0),0),IF($L171&gt;0,IF(AND(INDIRECT(ADDRESS($L171,44))=0,INDIRECT(ADDRESS($L171,38))="UL",ISERROR(SEARCH("Rear",INDIRECT(ADDRESS($L171,33)))),ISERROR(SEARCH("Side",INDIRECT(ADDRESS($L171,33))))),INDIRECT(ADDRESS($L171,COLUMN())),0),0),IF($M171&gt;0,IF(AND(INDIRECT(ADDRESS($M171,44))=0,INDIRECT(ADDRESS($M171,38))="UL",ISERROR(SEARCH("Rear",INDIRECT(ADDRESS($M171,33)))),ISERROR(SEARCH("Side",INDIRECT(ADDRESS($M171,33))))),INDIRECT(ADDRESS($M171,COLUMN())),0),0))</f>
        <v>0.88888888888888884</v>
      </c>
      <c r="AX171" s="57" cm="1">
        <f t="array" aca="1" ref="AX171" ca="1">SUM(IF($C171&gt;0,IF(AND(INDIRECT(ADDRESS($C171,44))=0,INDIRECT(ADDRESS($C171,38))="UL",ISERROR(SEARCH("Rear",INDIRECT(ADDRESS($C171,33)))),ISERROR(SEARCH("Side",INDIRECT(ADDRESS($C171,33))))),INDIRECT(ADDRESS($C171,COLUMN())),0),0),IF($D171&gt;0,IF(AND(INDIRECT(ADDRESS($D171,44))=0,INDIRECT(ADDRESS($D171,38))="UL",ISERROR(SEARCH("Rear",INDIRECT(ADDRESS($D171,33)))),ISERROR(SEARCH("Side",INDIRECT(ADDRESS($D171,33))))),INDIRECT(ADDRESS($D171,COLUMN())),0),0),IF($E171&gt;0,IF(AND(INDIRECT(ADDRESS($E171,44))=0,INDIRECT(ADDRESS($E171,38))="UL",ISERROR(SEARCH("Rear",INDIRECT(ADDRESS($E171,33)))),ISERROR(SEARCH("Side",INDIRECT(ADDRESS($E171,33))))),INDIRECT(ADDRESS($E171,COLUMN())),0),0),IF($F171&gt;0,IF(AND(INDIRECT(ADDRESS($F171,44))=0,INDIRECT(ADDRESS($F171,38))="UL",ISERROR(SEARCH("Rear",INDIRECT(ADDRESS($F171,33)))),ISERROR(SEARCH("Side",INDIRECT(ADDRESS($F171,33))))),INDIRECT(ADDRESS($F171,COLUMN())),0),0),IF($G171&gt;0,IF(AND(INDIRECT(ADDRESS($G171,44))=0,INDIRECT(ADDRESS($G171,38))="UL",ISERROR(SEARCH("Rear",INDIRECT(ADDRESS($G171,33)))),ISERROR(SEARCH("Side",INDIRECT(ADDRESS($G171,33))))),INDIRECT(ADDRESS($G171,COLUMN())),0),0),IF($H171&gt;0,IF(AND(INDIRECT(ADDRESS($H171,44))=0,INDIRECT(ADDRESS($H171,38))="UL",ISERROR(SEARCH("Rear",INDIRECT(ADDRESS($H171,33)))),ISERROR(SEARCH("Side",INDIRECT(ADDRESS($H171,33))))),INDIRECT(ADDRESS($H171,COLUMN())),0),0),IF($I171&gt;0,IF(AND(INDIRECT(ADDRESS($I171,44))=0,INDIRECT(ADDRESS($I171,38))="UL",ISERROR(SEARCH("Rear",INDIRECT(ADDRESS($I171,33)))),ISERROR(SEARCH("Side",INDIRECT(ADDRESS($I171,33))))),INDIRECT(ADDRESS($I171,COLUMN())),0),0),IF($J171&gt;0,IF(AND(INDIRECT(ADDRESS($J171,44))=0,INDIRECT(ADDRESS($J171,38))="UL",ISERROR(SEARCH("Rear",INDIRECT(ADDRESS($J171,33)))),ISERROR(SEARCH("Side",INDIRECT(ADDRESS($J171,33))))),INDIRECT(ADDRESS($J171,COLUMN())),0),0),IF($K171&gt;0,IF(AND(INDIRECT(ADDRESS($K171,44))=0,INDIRECT(ADDRESS($K171,38))="UL",ISERROR(SEARCH("Rear",INDIRECT(ADDRESS($K171,33)))),ISERROR(SEARCH("Side",INDIRECT(ADDRESS($K171,33))))),INDIRECT(ADDRESS($K171,COLUMN())),0),0),IF($L171&gt;0,IF(AND(INDIRECT(ADDRESS($L171,44))=0,INDIRECT(ADDRESS($L171,38))="UL",ISERROR(SEARCH("Rear",INDIRECT(ADDRESS($L171,33)))),ISERROR(SEARCH("Side",INDIRECT(ADDRESS($L171,33))))),INDIRECT(ADDRESS($L171,COLUMN())),0),0),IF($M171&gt;0,IF(AND(INDIRECT(ADDRESS($M171,44))=0,INDIRECT(ADDRESS($M171,38))="UL",ISERROR(SEARCH("Rear",INDIRECT(ADDRESS($M171,33)))),ISERROR(SEARCH("Side",INDIRECT(ADDRESS($M171,33))))),INDIRECT(ADDRESS($M171,COLUMN())),0),0))</f>
        <v>0.33333333333333331</v>
      </c>
      <c r="AY171" s="58">
        <f t="shared" ca="1" si="124"/>
        <v>0.88888888888888884</v>
      </c>
      <c r="AZ171" s="58">
        <f t="shared" ca="1" si="125"/>
        <v>0.51851851851851849</v>
      </c>
      <c r="BA171" s="58" cm="1">
        <f t="array" aca="1" ref="BA171" ca="1">SUM(IF($C171&gt;0,IF(AND(INDIRECT(ADDRESS($C171,44))=0,INDIRECT(ADDRESS($C171,38))="UL"),INDIRECT(ADDRESS($C171,COLUMN())),0),0),IF($D171&gt;0,IF(AND(INDIRECT(ADDRESS($D171,44))=0,INDIRECT(ADDRESS($D171,38))="UL"),INDIRECT(ADDRESS($D171,COLUMN())),0),0),IF($E171&gt;0,IF(AND(INDIRECT(ADDRESS($E171,44))=0,INDIRECT(ADDRESS($E171,38))="UL"),INDIRECT(ADDRESS($E171,COLUMN())),0),0),IF($F171&gt;0,IF(AND(INDIRECT(ADDRESS($F171,44))=0,INDIRECT(ADDRESS($F171,38))="UL"),INDIRECT(ADDRESS($F171,COLUMN())),0),0),IF($G171&gt;0,IF(AND(INDIRECT(ADDRESS($G171,44))=0,INDIRECT(ADDRESS($G171,38))="UL"),INDIRECT(ADDRESS($G171,COLUMN())),0),0),IF($H171&gt;0,IF(AND(INDIRECT(ADDRESS($H171,44))=0,INDIRECT(ADDRESS($H171,38))="UL"),INDIRECT(ADDRESS($H171,COLUMN())),0),0),IF($I171&gt;0,IF(AND(INDIRECT(ADDRESS($I171,44))=0,INDIRECT(ADDRESS($I171,38))="UL"),INDIRECT(ADDRESS($I171,COLUMN())),0),0),IF($J171&gt;0,IF(AND(INDIRECT(ADDRESS($J171,44))=0,INDIRECT(ADDRESS($J171,38))="UL"),INDIRECT(ADDRESS($J171,COLUMN())),0),0),IF($K171&gt;0,IF(AND(INDIRECT(ADDRESS($K171,44))=0,INDIRECT(ADDRESS($K171,38))="UL"),INDIRECT(ADDRESS($K171,COLUMN())),0),0),IF($L171&gt;0,IF(AND(INDIRECT(ADDRESS($L171,44))=0,INDIRECT(ADDRESS($L171,38))="UL"),INDIRECT(ADDRESS($L171,COLUMN())),0),0),IF($M171&gt;0,IF(AND(INDIRECT(ADDRESS($M171,44))=0,INDIRECT(ADDRESS($M171,38))="UL"),INDIRECT(ADDRESS($M171,COLUMN())),0),0))</f>
        <v>0.45305114638447969</v>
      </c>
      <c r="BB171" s="58" cm="1">
        <f t="array" aca="1" ref="BB171" ca="1">SUM(IF($C171&gt;0,IF(AND(INDIRECT(ADDRESS($C171,44))=0,INDIRECT(ADDRESS($C171,38))="UL"),INDIRECT(ADDRESS($C171,COLUMN())),0),0),IF($D171&gt;0,IF(AND(INDIRECT(ADDRESS($D171,44))=0,INDIRECT(ADDRESS($D171,38))="UL"),INDIRECT(ADDRESS($D171,COLUMN())),0),0),IF($E171&gt;0,IF(AND(INDIRECT(ADDRESS($E171,44))=0,INDIRECT(ADDRESS($E171,38))="UL"),INDIRECT(ADDRESS($E171,COLUMN())),0),0),IF($F171&gt;0,IF(AND(INDIRECT(ADDRESS($F171,44))=0,INDIRECT(ADDRESS($F171,38))="UL"),INDIRECT(ADDRESS($F171,COLUMN())),0),0),IF($G171&gt;0,IF(AND(INDIRECT(ADDRESS($G171,44))=0,INDIRECT(ADDRESS($G171,38))="UL"),INDIRECT(ADDRESS($G171,COLUMN())),0),0),IF($H171&gt;0,IF(AND(INDIRECT(ADDRESS($H171,44))=0,INDIRECT(ADDRESS($H171,38))="UL"),INDIRECT(ADDRESS($H171,COLUMN())),0),0),IF($I171&gt;0,IF(AND(INDIRECT(ADDRESS($I171,44))=0,INDIRECT(ADDRESS($I171,38))="UL"),INDIRECT(ADDRESS($I171,COLUMN())),0),0),IF($J171&gt;0,IF(AND(INDIRECT(ADDRESS($J171,44))=0,INDIRECT(ADDRESS($J171,38))="UL"),INDIRECT(ADDRESS($J171,COLUMN())),0),0),IF($K171&gt;0,IF(AND(INDIRECT(ADDRESS($K171,44))=0,INDIRECT(ADDRESS($K171,38))="UL"),INDIRECT(ADDRESS($K171,COLUMN())),0),0),IF($L171&gt;0,IF(AND(INDIRECT(ADDRESS($L171,44))=0,INDIRECT(ADDRESS($L171,38))="UL"),INDIRECT(ADDRESS($L171,COLUMN())),0),0),IF($M171&gt;0,IF(AND(INDIRECT(ADDRESS($M171,44))=0,INDIRECT(ADDRESS($M171,38))="UL"),INDIRECT(ADDRESS($M171,COLUMN())),0),0))</f>
        <v>0.30814814814814806</v>
      </c>
      <c r="BC171" s="58" cm="1">
        <f t="array" aca="1" ref="BC171" ca="1">SUM(IF($C171&gt;0,IF(AND(INDIRECT(ADDRESS($C171,44))=0,INDIRECT(ADDRESS($C171,38))="UL"),INDIRECT(ADDRESS($C171,COLUMN())),0),0),IF($D171&gt;0,IF(AND(INDIRECT(ADDRESS($D171,44))=0,INDIRECT(ADDRESS($D171,38))="UL"),INDIRECT(ADDRESS($D171,COLUMN())),0),0),IF($E171&gt;0,IF(AND(INDIRECT(ADDRESS($E171,44))=0,INDIRECT(ADDRESS($E171,38))="UL"),INDIRECT(ADDRESS($E171,COLUMN())),0),0),IF($F171&gt;0,IF(AND(INDIRECT(ADDRESS($F171,44))=0,INDIRECT(ADDRESS($F171,38))="UL"),INDIRECT(ADDRESS($F171,COLUMN())),0),0),IF($G171&gt;0,IF(AND(INDIRECT(ADDRESS($G171,44))=0,INDIRECT(ADDRESS($G171,38))="UL"),INDIRECT(ADDRESS($G171,COLUMN())),0),0),IF($H171&gt;0,IF(AND(INDIRECT(ADDRESS($H171,44))=0,INDIRECT(ADDRESS($H171,38))="UL"),INDIRECT(ADDRESS($H171,COLUMN())),0),0),IF($I171&gt;0,IF(AND(INDIRECT(ADDRESS($I171,44))=0,INDIRECT(ADDRESS($I171,38))="UL"),INDIRECT(ADDRESS($I171,COLUMN())),0),0),IF($J171&gt;0,IF(AND(INDIRECT(ADDRESS($J171,44))=0,INDIRECT(ADDRESS($J171,38))="UL"),INDIRECT(ADDRESS($J171,COLUMN())),0),0),IF($K171&gt;0,IF(AND(INDIRECT(ADDRESS($K171,44))=0,INDIRECT(ADDRESS($K171,38))="UL"),INDIRECT(ADDRESS($K171,COLUMN())),0),0),IF($L171&gt;0,IF(AND(INDIRECT(ADDRESS($L171,44))=0,INDIRECT(ADDRESS($L171,38))="UL"),INDIRECT(ADDRESS($L171,COLUMN())),0),0),IF($M171&gt;0,IF(AND(INDIRECT(ADDRESS($M171,44))=0,INDIRECT(ADDRESS($M171,38))="UL"),INDIRECT(ADDRESS($M171,COLUMN())),0),0))</f>
        <v>0.25375661375661374</v>
      </c>
      <c r="BD171" s="58" cm="1">
        <f t="array" aca="1" ref="BD171" ca="1">SUM(IF($C171&gt;0,IF(AND(INDIRECT(ADDRESS($C171,44))=0,INDIRECT(ADDRESS($C171,38))="UL"),INDIRECT(ADDRESS($C171,COLUMN())),0),0),IF($D171&gt;0,IF(AND(INDIRECT(ADDRESS($D171,44))=0,INDIRECT(ADDRESS($D171,38))="UL"),INDIRECT(ADDRESS($D171,COLUMN())),0),0),IF($E171&gt;0,IF(AND(INDIRECT(ADDRESS($E171,44))=0,INDIRECT(ADDRESS($E171,38))="UL"),INDIRECT(ADDRESS($E171,COLUMN())),0),0),IF($F171&gt;0,IF(AND(INDIRECT(ADDRESS($F171,44))=0,INDIRECT(ADDRESS($F171,38))="UL"),INDIRECT(ADDRESS($F171,COLUMN())),0),0),IF($G171&gt;0,IF(AND(INDIRECT(ADDRESS($G171,44))=0,INDIRECT(ADDRESS($G171,38))="UL"),INDIRECT(ADDRESS($G171,COLUMN())),0),0),IF($H171&gt;0,IF(AND(INDIRECT(ADDRESS($H171,44))=0,INDIRECT(ADDRESS($H171,38))="UL"),INDIRECT(ADDRESS($H171,COLUMN())),0),0),IF($I171&gt;0,IF(AND(INDIRECT(ADDRESS($I171,44))=0,INDIRECT(ADDRESS($I171,38))="UL"),INDIRECT(ADDRESS($I171,COLUMN())),0),0),IF($J171&gt;0,IF(AND(INDIRECT(ADDRESS($J171,44))=0,INDIRECT(ADDRESS($J171,38))="UL"),INDIRECT(ADDRESS($J171,COLUMN())),0),0),IF($K171&gt;0,IF(AND(INDIRECT(ADDRESS($K171,44))=0,INDIRECT(ADDRESS($K171,38))="UL"),INDIRECT(ADDRESS($K171,COLUMN())),0),0),IF($L171&gt;0,IF(AND(INDIRECT(ADDRESS($L171,44))=0,INDIRECT(ADDRESS($L171,38))="UL"),INDIRECT(ADDRESS($L171,COLUMN())),0),0),IF($M171&gt;0,IF(AND(INDIRECT(ADDRESS($M171,44))=0,INDIRECT(ADDRESS($M171,38))="UL"),INDIRECT(ADDRESS($M171,COLUMN())),0),0))</f>
        <v>0.40839506172839501</v>
      </c>
      <c r="BE171" s="57">
        <f t="shared" ca="1" si="126"/>
        <v>0.30814814814814806</v>
      </c>
      <c r="BF171" s="57" cm="1">
        <f t="array" aca="1" ref="BF171" ca="1">SUM(IF($C171&gt;0,IF(INDIRECT(ADDRESS($C171,45))=1,INDIRECT(ADDRESS($C171,52))*INDIRECT(ADDRESS($C171,42))/5,0),0), IF($D171&gt;0,IF(INDIRECT(ADDRESS($D171,45))=1,INDIRECT(ADDRESS($D171,52))*INDIRECT(ADDRESS($D171,42))/5,0),0), IF($E171&gt;0,IF(INDIRECT(ADDRESS($E171,45))=1,INDIRECT(ADDRESS($E171,52))*INDIRECT(ADDRESS($E171,42))/5,0),0), IF($F171&gt;0,IF(INDIRECT(ADDRESS($F171,45))=1,INDIRECT(ADDRESS($F171,52))*INDIRECT(ADDRESS($F171,42))/5,0),0), IF($G171&gt;0,IF(INDIRECT(ADDRESS($G171,45))=1,INDIRECT(ADDRESS($G171,52))*INDIRECT(ADDRESS($G171,42))/5,0),0), IF($H171&gt;0,IF(INDIRECT(ADDRESS($H171,45))=1,INDIRECT(ADDRESS($H171,52))*INDIRECT(ADDRESS($H171,42))/5,0),0)
)*$BF$296/100</f>
        <v>9.2592592592592605E-3</v>
      </c>
      <c r="BG171" s="19"/>
      <c r="BH171" s="57" cm="1">
        <f t="array" aca="1" ref="BH171" ca="1">SUM(IF($C171&gt;0,IF(AND(INDIRECT(ADDRESS($C171,44))=0,INDIRECT(ADDRESS($C171,38))&lt;&gt;"UL"),INDIRECT(ADDRESS($C171,COLUMN()-12)),0),0), IF($D171&gt;0,IF(AND(INDIRECT(ADDRESS($D171,44))=0,INDIRECT(ADDRESS($D171,38))&lt;&gt;"UL"),INDIRECT(ADDRESS($D171,COLUMN()-12)),0),0), IF($E171&gt;0,IF(AND(INDIRECT(ADDRESS($E171,44))=0,INDIRECT(ADDRESS($E171,38))&lt;&gt;"UL"),INDIRECT(ADDRESS($E171,COLUMN()-12)),0),0), IF($F171&gt;0,IF(AND(INDIRECT(ADDRESS($F171,44))=0,INDIRECT(ADDRESS($F171,38))&lt;&gt;"UL"),INDIRECT(ADDRESS($F171,COLUMN()-12)),0),0), IF($G171&gt;0,IF(AND(INDIRECT(ADDRESS($G171,44))=0,INDIRECT(ADDRESS($G171,38))&lt;&gt;"UL"),INDIRECT(ADDRESS($G171,COLUMN()-12)),0),0), IF($H171&gt;0,IF(AND(INDIRECT(ADDRESS($H171,44))=0,INDIRECT(ADDRESS($H171,38))&lt;&gt;"UL"),INDIRECT(ADDRESS($H171,COLUMN()-12)),0),0), IF($I171&gt;0,IF(AND(INDIRECT(ADDRESS($I171,44))=0,INDIRECT(ADDRESS($I171,38))&lt;&gt;"UL"),INDIRECT(ADDRESS($I171,COLUMN()-12)),0),0), IF($J171&gt;0,IF(AND(INDIRECT(ADDRESS($J171,44))=0,INDIRECT(ADDRESS($J171,38))&lt;&gt;"UL"),INDIRECT(ADDRESS($J171,COLUMN()-12)),0),0), IF($K171&gt;0,IF(AND(INDIRECT(ADDRESS($K171,44))=0,INDIRECT(ADDRESS($K171,38))&lt;&gt;"UL"),INDIRECT(ADDRESS($K171,COLUMN()-12)),0),0), IF($L171&gt;0,IF(AND(INDIRECT(ADDRESS($L171,44))=0,INDIRECT(ADDRESS($L171,38))&lt;&gt;"UL"),INDIRECT(ADDRESS($L171,COLUMN()-12)),0),0), IF($M171&gt;0,IF(AND(INDIRECT(ADDRESS($M171,44))=0,INDIRECT(ADDRESS($M171,38))&lt;&gt;"UL"),INDIRECT(ADDRESS($M171,COLUMN()-12)),0),0))</f>
        <v>0</v>
      </c>
      <c r="BI171" s="57" cm="1">
        <f t="array" aca="1" ref="BI171" ca="1">SUM(IF($C171&gt;0,IF(AND(INDIRECT(ADDRESS($C171,44))=0,INDIRECT(ADDRESS($C171,38))&lt;&gt;"UL"),INDIRECT(ADDRESS($C171,COLUMN()-12)),0),0), IF($D171&gt;0,IF(AND(INDIRECT(ADDRESS($D171,44))=0,INDIRECT(ADDRESS($D171,38))&lt;&gt;"UL"),INDIRECT(ADDRESS($D171,COLUMN()-12)),0),0), IF($E171&gt;0,IF(AND(INDIRECT(ADDRESS($E171,44))=0,INDIRECT(ADDRESS($E171,38))&lt;&gt;"UL"),INDIRECT(ADDRESS($E171,COLUMN()-12)),0),0), IF($F171&gt;0,IF(AND(INDIRECT(ADDRESS($F171,44))=0,INDIRECT(ADDRESS($F171,38))&lt;&gt;"UL"),INDIRECT(ADDRESS($F171,COLUMN()-12)),0),0), IF($G171&gt;0,IF(AND(INDIRECT(ADDRESS($G171,44))=0,INDIRECT(ADDRESS($G171,38))&lt;&gt;"UL"),INDIRECT(ADDRESS($G171,COLUMN()-12)),0),0), IF($H171&gt;0,IF(AND(INDIRECT(ADDRESS($H171,44))=0,INDIRECT(ADDRESS($H171,38))&lt;&gt;"UL"),INDIRECT(ADDRESS($H171,COLUMN()-12)),0),0), IF($I171&gt;0,IF(AND(INDIRECT(ADDRESS($I171,44))=0,INDIRECT(ADDRESS($I171,38))&lt;&gt;"UL"),INDIRECT(ADDRESS($I171,COLUMN()-12)),0),0), IF($J171&gt;0,IF(AND(INDIRECT(ADDRESS($J171,44))=0,INDIRECT(ADDRESS($J171,38))&lt;&gt;"UL"),INDIRECT(ADDRESS($J171,COLUMN()-12)),0),0), IF($K171&gt;0,IF(AND(INDIRECT(ADDRESS($K171,44))=0,INDIRECT(ADDRESS($K171,38))&lt;&gt;"UL"),INDIRECT(ADDRESS($K171,COLUMN()-12)),0),0), IF($L171&gt;0,IF(AND(INDIRECT(ADDRESS($L171,44))=0,INDIRECT(ADDRESS($L171,38))&lt;&gt;"UL"),INDIRECT(ADDRESS($L171,COLUMN()-12)),0),0), IF($M171&gt;0,IF(AND(INDIRECT(ADDRESS($M171,44))=0,INDIRECT(ADDRESS($M171,38))&lt;&gt;"UL"),INDIRECT(ADDRESS($M171,COLUMN()-12)),0),0))</f>
        <v>0.55555555555555547</v>
      </c>
      <c r="BJ171" s="57" cm="1">
        <f t="array" aca="1" ref="BJ171" ca="1">SUM(IF($C171&gt;0,IF(AND(INDIRECT(ADDRESS($C171,44))=0,INDIRECT(ADDRESS($C171,38))&lt;&gt;"UL"),INDIRECT(ADDRESS($C171,COLUMN()-12)),0),0), IF($D171&gt;0,IF(AND(INDIRECT(ADDRESS($D171,44))=0,INDIRECT(ADDRESS($D171,38))&lt;&gt;"UL"),INDIRECT(ADDRESS($D171,COLUMN()-12)),0),0), IF($E171&gt;0,IF(AND(INDIRECT(ADDRESS($E171,44))=0,INDIRECT(ADDRESS($E171,38))&lt;&gt;"UL"),INDIRECT(ADDRESS($E171,COLUMN()-12)),0),0), IF($F171&gt;0,IF(AND(INDIRECT(ADDRESS($F171,44))=0,INDIRECT(ADDRESS($F171,38))&lt;&gt;"UL"),INDIRECT(ADDRESS($F171,COLUMN()-12)),0),0), IF($G171&gt;0,IF(AND(INDIRECT(ADDRESS($G171,44))=0,INDIRECT(ADDRESS($G171,38))&lt;&gt;"UL"),INDIRECT(ADDRESS($G171,COLUMN()-12)),0),0), IF($H171&gt;0,IF(AND(INDIRECT(ADDRESS($H171,44))=0,INDIRECT(ADDRESS($H171,38))&lt;&gt;"UL"),INDIRECT(ADDRESS($H171,COLUMN()-12)),0),0), IF($I171&gt;0,IF(AND(INDIRECT(ADDRESS($I171,44))=0,INDIRECT(ADDRESS($I171,38))&lt;&gt;"UL"),INDIRECT(ADDRESS($I171,COLUMN()-12)),0),0), IF($J171&gt;0,IF(AND(INDIRECT(ADDRESS($J171,44))=0,INDIRECT(ADDRESS($J171,38))&lt;&gt;"UL"),INDIRECT(ADDRESS($J171,COLUMN()-12)),0),0), IF($K171&gt;0,IF(AND(INDIRECT(ADDRESS($K171,44))=0,INDIRECT(ADDRESS($K171,38))&lt;&gt;"UL"),INDIRECT(ADDRESS($K171,COLUMN()-12)),0),0), IF($L171&gt;0,IF(AND(INDIRECT(ADDRESS($L171,44))=0,INDIRECT(ADDRESS($L171,38))&lt;&gt;"UL"),INDIRECT(ADDRESS($L171,COLUMN()-12)),0),0), IF($M171&gt;0,IF(AND(INDIRECT(ADDRESS($M171,44))=0,INDIRECT(ADDRESS($M171,38))&lt;&gt;"UL"),INDIRECT(ADDRESS($M171,COLUMN()-12)),0),0))</f>
        <v>0.55555555555555547</v>
      </c>
      <c r="BK171" s="57">
        <f t="shared" ca="1" si="127"/>
        <v>0.55555555555555547</v>
      </c>
      <c r="BL171" s="58">
        <f t="shared" ca="1" si="128"/>
        <v>0.37037037037037029</v>
      </c>
      <c r="BM171" s="57" cm="1">
        <f t="array" aca="1" ref="BM171" ca="1">SUM(IF($C171&gt;0,IF(AND(INDIRECT(ADDRESS($C171,44))=0,INDIRECT(ADDRESS($C171,38))&lt;&gt;"UL"),INDIRECT(ADDRESS($C171,COLUMN()-12)),0),0), IF($D171&gt;0,IF(AND(INDIRECT(ADDRESS($D171,44))=0,INDIRECT(ADDRESS($D171,38))&lt;&gt;"UL"),INDIRECT(ADDRESS($D171,COLUMN()-12)),0),0), IF($E171&gt;0,IF(AND(INDIRECT(ADDRESS($E171,44))=0,INDIRECT(ADDRESS($E171,38))&lt;&gt;"UL"),INDIRECT(ADDRESS($E171,COLUMN()-12)),0),0), IF($F171&gt;0,IF(AND(INDIRECT(ADDRESS($F171,44))=0,INDIRECT(ADDRESS($F171,38))&lt;&gt;"UL"),INDIRECT(ADDRESS($F171,COLUMN()-12)),0),0), IF($G171&gt;0,IF(AND(INDIRECT(ADDRESS($G171,44))=0,INDIRECT(ADDRESS($G171,38))&lt;&gt;"UL"),INDIRECT(ADDRESS($G171,COLUMN()-12)),0),0), IF($H171&gt;0,IF(AND(INDIRECT(ADDRESS($H171,44))=0,INDIRECT(ADDRESS($H171,38))&lt;&gt;"UL"),INDIRECT(ADDRESS($H171,COLUMN()-12)),0),0), IF($I171&gt;0,IF(AND(INDIRECT(ADDRESS($I171,44))=0,INDIRECT(ADDRESS($I171,38))&lt;&gt;"UL"),INDIRECT(ADDRESS($I171,COLUMN()-12)),0),0), IF($J171&gt;0,IF(AND(INDIRECT(ADDRESS($J171,44))=0,INDIRECT(ADDRESS($J171,38))&lt;&gt;"UL"),INDIRECT(ADDRESS($J171,COLUMN()-12)),0),0), IF($K171&gt;0,IF(AND(INDIRECT(ADDRESS($K171,44))=0,INDIRECT(ADDRESS($K171,38))&lt;&gt;"UL"),INDIRECT(ADDRESS($K171,COLUMN()-11)),0),0), IF($L171&gt;0,IF(AND(INDIRECT(ADDRESS($L171,44))=0,INDIRECT(ADDRESS($L171,38))&lt;&gt;"UL"),INDIRECT(ADDRESS($L171,COLUMN()-11)),0),0), IF($M171&gt;0,IF(AND(INDIRECT(ADDRESS($M171,44))=0,INDIRECT(ADDRESS($M171,38))&lt;&gt;"UL"),INDIRECT(ADDRESS($M171,COLUMN()-11)),0),0))</f>
        <v>0.22222222222222218</v>
      </c>
      <c r="BN171" s="57" cm="1">
        <f t="array" aca="1" ref="BN171" ca="1">SUM(IF($C171&gt;0,IF(AND(INDIRECT(ADDRESS($C171,44))=0,INDIRECT(ADDRESS($C171,38))&lt;&gt;"UL"),INDIRECT(ADDRESS($C171,COLUMN()-12)),0),0), IF($D171&gt;0,IF(AND(INDIRECT(ADDRESS($D171,44))=0,INDIRECT(ADDRESS($D171,38))&lt;&gt;"UL"),INDIRECT(ADDRESS($D171,COLUMN()-12)),0),0), IF($E171&gt;0,IF(AND(INDIRECT(ADDRESS($E171,44))=0,INDIRECT(ADDRESS($E171,38))&lt;&gt;"UL"),INDIRECT(ADDRESS($E171,COLUMN()-12)),0),0), IF($F171&gt;0,IF(AND(INDIRECT(ADDRESS($F171,44))=0,INDIRECT(ADDRESS($F171,38))&lt;&gt;"UL"),INDIRECT(ADDRESS($F171,COLUMN()-12)),0),0), IF($G171&gt;0,IF(AND(INDIRECT(ADDRESS($G171,44))=0,INDIRECT(ADDRESS($G171,38))&lt;&gt;"UL"),INDIRECT(ADDRESS($G171,COLUMN()-12)),0),0), IF($H171&gt;0,IF(AND(INDIRECT(ADDRESS($H171,44))=0,INDIRECT(ADDRESS($H171,38))&lt;&gt;"UL"),INDIRECT(ADDRESS($H171,COLUMN()-12)),0),0), IF($I171&gt;0,IF(AND(INDIRECT(ADDRESS($I171,44))=0,INDIRECT(ADDRESS($I171,38))&lt;&gt;"UL"),INDIRECT(ADDRESS($I171,COLUMN()-12)),0),0), IF($J171&gt;0,IF(AND(INDIRECT(ADDRESS($J171,44))=0,INDIRECT(ADDRESS($J171,38))&lt;&gt;"UL"),INDIRECT(ADDRESS($J171,COLUMN()-12)),0),0), IF($K171&gt;0,IF(AND(INDIRECT(ADDRESS($K171,44))=0,INDIRECT(ADDRESS($K171,38))&lt;&gt;"UL"),INDIRECT(ADDRESS($K171,COLUMN()-11)),0),0), IF($L171&gt;0,IF(AND(INDIRECT(ADDRESS($L171,44))=0,INDIRECT(ADDRESS($L171,38))&lt;&gt;"UL"),INDIRECT(ADDRESS($L171,COLUMN()-11)),0),0), IF($M171&gt;0,IF(AND(INDIRECT(ADDRESS($M171,44))=0,INDIRECT(ADDRESS($M171,38))&lt;&gt;"UL"),INDIRECT(ADDRESS($M171,COLUMN()-11)),0),0))</f>
        <v>7.4074074074074056E-2</v>
      </c>
      <c r="BO171" s="57" cm="1">
        <f t="array" aca="1" ref="BO171" ca="1">SUM(IF($C171&gt;0,IF(AND(INDIRECT(ADDRESS($C171,44))=0,INDIRECT(ADDRESS($C171,38))&lt;&gt;"UL"),INDIRECT(ADDRESS($C171,COLUMN()-12)),0),0), IF($D171&gt;0,IF(AND(INDIRECT(ADDRESS($D171,44))=0,INDIRECT(ADDRESS($D171,38))&lt;&gt;"UL"),INDIRECT(ADDRESS($D171,COLUMN()-12)),0),0), IF($E171&gt;0,IF(AND(INDIRECT(ADDRESS($E171,44))=0,INDIRECT(ADDRESS($E171,38))&lt;&gt;"UL"),INDIRECT(ADDRESS($E171,COLUMN()-12)),0),0), IF($F171&gt;0,IF(AND(INDIRECT(ADDRESS($F171,44))=0,INDIRECT(ADDRESS($F171,38))&lt;&gt;"UL"),INDIRECT(ADDRESS($F171,COLUMN()-12)),0),0), IF($G171&gt;0,IF(AND(INDIRECT(ADDRESS($G171,44))=0,INDIRECT(ADDRESS($G171,38))&lt;&gt;"UL"),INDIRECT(ADDRESS($G171,COLUMN()-12)),0),0), IF($H171&gt;0,IF(AND(INDIRECT(ADDRESS($H171,44))=0,INDIRECT(ADDRESS($H171,38))&lt;&gt;"UL"),INDIRECT(ADDRESS($H171,COLUMN()-12)),0),0), IF($I171&gt;0,IF(AND(INDIRECT(ADDRESS($I171,44))=0,INDIRECT(ADDRESS($I171,38))&lt;&gt;"UL"),INDIRECT(ADDRESS($I171,COLUMN()-12)),0),0), IF($J171&gt;0,IF(AND(INDIRECT(ADDRESS($J171,44))=0,INDIRECT(ADDRESS($J171,38))&lt;&gt;"UL"),INDIRECT(ADDRESS($J171,COLUMN()-12)),0),0), IF($K171&gt;0,IF(AND(INDIRECT(ADDRESS($K171,44))=0,INDIRECT(ADDRESS($K171,38))&lt;&gt;"UL"),INDIRECT(ADDRESS($K171,COLUMN()-11)),0),0), IF($L171&gt;0,IF(AND(INDIRECT(ADDRESS($L171,44))=0,INDIRECT(ADDRESS($L171,38))&lt;&gt;"UL"),INDIRECT(ADDRESS($L171,COLUMN()-11)),0),0), IF($M171&gt;0,IF(AND(INDIRECT(ADDRESS($M171,44))=0,INDIRECT(ADDRESS($M171,38))&lt;&gt;"UL"),INDIRECT(ADDRESS($M171,COLUMN()-11)),0),0))</f>
        <v>0.14814814814814811</v>
      </c>
      <c r="BP171" s="57" cm="1">
        <f t="array" aca="1" ref="BP171" ca="1">SUM(IF($C171&gt;0,IF(AND(INDIRECT(ADDRESS($C171,44))=0,INDIRECT(ADDRESS($C171,38))&lt;&gt;"UL"),INDIRECT(ADDRESS($C171,COLUMN()-12)),0),0), IF($D171&gt;0,IF(AND(INDIRECT(ADDRESS($D171,44))=0,INDIRECT(ADDRESS($D171,38))&lt;&gt;"UL"),INDIRECT(ADDRESS($D171,COLUMN()-12)),0),0), IF($E171&gt;0,IF(AND(INDIRECT(ADDRESS($E171,44))=0,INDIRECT(ADDRESS($E171,38))&lt;&gt;"UL"),INDIRECT(ADDRESS($E171,COLUMN()-12)),0),0), IF($F171&gt;0,IF(AND(INDIRECT(ADDRESS($F171,44))=0,INDIRECT(ADDRESS($F171,38))&lt;&gt;"UL"),INDIRECT(ADDRESS($F171,COLUMN()-12)),0),0), IF($G171&gt;0,IF(AND(INDIRECT(ADDRESS($G171,44))=0,INDIRECT(ADDRESS($G171,38))&lt;&gt;"UL"),INDIRECT(ADDRESS($G171,COLUMN()-12)),0),0), IF($H171&gt;0,IF(AND(INDIRECT(ADDRESS($H171,44))=0,INDIRECT(ADDRESS($H171,38))&lt;&gt;"UL"),INDIRECT(ADDRESS($H171,COLUMN()-12)),0),0), IF($I171&gt;0,IF(AND(INDIRECT(ADDRESS($I171,44))=0,INDIRECT(ADDRESS($I171,38))&lt;&gt;"UL"),INDIRECT(ADDRESS($I171,COLUMN()-12)),0),0), IF($J171&gt;0,IF(AND(INDIRECT(ADDRESS($J171,44))=0,INDIRECT(ADDRESS($J171,38))&lt;&gt;"UL"),INDIRECT(ADDRESS($J171,COLUMN()-12)),0),0), IF($K171&gt;0,IF(AND(INDIRECT(ADDRESS($K171,44))=0,INDIRECT(ADDRESS($K171,38))&lt;&gt;"UL"),INDIRECT(ADDRESS($K171,COLUMN()-11)),0),0), IF($L171&gt;0,IF(AND(INDIRECT(ADDRESS($L171,44))=0,INDIRECT(ADDRESS($L171,38))&lt;&gt;"UL"),INDIRECT(ADDRESS($L171,COLUMN()-11)),0),0), IF($M171&gt;0,IF(AND(INDIRECT(ADDRESS($M171,44))=0,INDIRECT(ADDRESS($M171,38))&lt;&gt;"UL"),INDIRECT(ADDRESS($M171,COLUMN()-11)),0),0))</f>
        <v>0.14814814814814811</v>
      </c>
      <c r="BQ171" s="57">
        <f t="shared" ca="1" si="129"/>
        <v>7.4074074074074056E-2</v>
      </c>
      <c r="BR171" s="161">
        <f t="shared" ca="1" si="130"/>
        <v>74.912975111979691</v>
      </c>
      <c r="BS171" s="56"/>
      <c r="BT171" s="56">
        <f t="shared" ca="1" si="131"/>
        <v>1.8591035852777231</v>
      </c>
      <c r="BU171" s="80">
        <f t="shared" ca="1" si="132"/>
        <v>6.1970119509257439E-2</v>
      </c>
      <c r="BV171" s="57" t="s">
        <v>34</v>
      </c>
      <c r="BW171" s="57" cm="1">
        <f t="array" aca="1" ref="BW171" ca="1">SUM(IF($C171&gt;0,IF(AND(INDIRECT(ADDRESS($C171,44))=0,INDIRECT(ADDRESS($C171,38))="UL",ISERROR(SEARCH("Rear",INDIRECT(ADDRESS($C171,33)))),ISERROR(SEARCH("Side",INDIRECT(ADDRESS($C171,33))))),INDIRECT(ADDRESS($C171,COLUMN())),0),0),IF($D171&gt;0,IF(AND(INDIRECT(ADDRESS($D171,44))=0,INDIRECT(ADDRESS($D171,38))="UL",ISERROR(SEARCH("Rear",INDIRECT(ADDRESS($D171,33)))),ISERROR(SEARCH("Side",INDIRECT(ADDRESS($D171,33))))),INDIRECT(ADDRESS($D171,COLUMN())),0),0),IF($E171&gt;0,IF(AND(INDIRECT(ADDRESS($E171,44))=0,INDIRECT(ADDRESS($E171,38))="UL",ISERROR(SEARCH("Rear",INDIRECT(ADDRESS($E171,33)))),ISERROR(SEARCH("Side",INDIRECT(ADDRESS($E171,33))))),INDIRECT(ADDRESS($E171,COLUMN())),0),0),IF($F171&gt;0,IF(AND(INDIRECT(ADDRESS($F171,44))=0,INDIRECT(ADDRESS($F171,38))="UL",ISERROR(SEARCH("Rear",INDIRECT(ADDRESS($F171,33)))),ISERROR(SEARCH("Side",INDIRECT(ADDRESS($F171,33))))),INDIRECT(ADDRESS($F171,COLUMN())),0),0),IF($G171&gt;0,IF(AND(INDIRECT(ADDRESS($G171,44))=0,INDIRECT(ADDRESS($G171,38))="UL",ISERROR(SEARCH("Rear",INDIRECT(ADDRESS($G171,33)))),ISERROR(SEARCH("Side",INDIRECT(ADDRESS($G171,33))))),INDIRECT(ADDRESS($G171,COLUMN())),0),0),IF($H171&gt;0,IF(AND(INDIRECT(ADDRESS($H171,44))=0,INDIRECT(ADDRESS($H171,38))="UL",ISERROR(SEARCH("Rear",INDIRECT(ADDRESS($H171,33)))),ISERROR(SEARCH("Side",INDIRECT(ADDRESS($H171,33))))),INDIRECT(ADDRESS($H171,COLUMN())),0),0),IF($I171&gt;0,IF(AND(INDIRECT(ADDRESS($I171,44))=0,INDIRECT(ADDRESS($I171,38))="UL",ISERROR(SEARCH("Rear",INDIRECT(ADDRESS($I171,33)))),ISERROR(SEARCH("Side",INDIRECT(ADDRESS($I171,33))))),INDIRECT(ADDRESS($I171,COLUMN())),0),0),IF($J171&gt;0,IF(AND(INDIRECT(ADDRESS($J171,44))=0,INDIRECT(ADDRESS($J171,38))="UL",ISERROR(SEARCH("Rear",INDIRECT(ADDRESS($J171,33)))),ISERROR(SEARCH("Side",INDIRECT(ADDRESS($J171,33))))),INDIRECT(ADDRESS($J171,COLUMN())),0),0),IF($K171&gt;0,IF(AND(INDIRECT(ADDRESS($K171,44))=0,INDIRECT(ADDRESS($K171,38))="UL",ISERROR(SEARCH("Rear",INDIRECT(ADDRESS($K171,33)))),ISERROR(SEARCH("Side",INDIRECT(ADDRESS($K171,33))))),INDIRECT(ADDRESS($K171,COLUMN())),0),0),IF($L171&gt;0,IF(AND(INDIRECT(ADDRESS($L171,44))=0,INDIRECT(ADDRESS($L171,38))="UL",ISERROR(SEARCH("Rear",INDIRECT(ADDRESS($L171,33)))),ISERROR(SEARCH("Side",INDIRECT(ADDRESS($L171,33))))),INDIRECT(ADDRESS($L171,COLUMN())),0),0),IF($M171&gt;0,IF(AND(INDIRECT(ADDRESS($M171,44))=0,INDIRECT(ADDRESS($M171,38))="UL",ISERROR(SEARCH("Rear",INDIRECT(ADDRESS($M171,33)))),ISERROR(SEARCH("Side",INDIRECT(ADDRESS($M171,33))))),INDIRECT(ADDRESS($M171,COLUMN())),0),0))</f>
        <v>0.44444444444444442</v>
      </c>
      <c r="BX171" s="57">
        <f t="shared" ca="1" si="136"/>
        <v>0.44444444444444442</v>
      </c>
      <c r="BY171" s="57" cm="1">
        <f t="array" aca="1" ref="BY171" ca="1">SUM(IF($C171&gt;0,IF(AND(INDIRECT(ADDRESS($C171,44))=0,INDIRECT(ADDRESS($C171,38))="UL"),INDIRECT(ADDRESS($C171,COLUMN())),0),0),IF($D171&gt;0,IF(AND(INDIRECT(ADDRESS($D171,44))=0,INDIRECT(ADDRESS($D171,38))="UL"),INDIRECT(ADDRESS($D171,COLUMN())),0),0),IF($E171&gt;0,IF(AND(INDIRECT(ADDRESS($E171,44))=0,INDIRECT(ADDRESS($E171,38))="UL"),INDIRECT(ADDRESS($E171,COLUMN())),0),0),IF($F171&gt;0,IF(AND(INDIRECT(ADDRESS($F171,44))=0,INDIRECT(ADDRESS($F171,38))="UL"),INDIRECT(ADDRESS($F171,COLUMN())),0),0),IF($G171&gt;0,IF(AND(INDIRECT(ADDRESS($G171,44))=0,INDIRECT(ADDRESS($G171,38))="UL"),INDIRECT(ADDRESS($G171,COLUMN())),0),0),IF($H171&gt;0,IF(AND(INDIRECT(ADDRESS($H171,44))=0,INDIRECT(ADDRESS($H171,38))="UL"),INDIRECT(ADDRESS($H171,COLUMN())),0),0),IF($I171&gt;0,IF(AND(INDIRECT(ADDRESS($I171,44))=0,INDIRECT(ADDRESS($I171,38))="UL"),INDIRECT(ADDRESS($I171,COLUMN())),0),0),IF($J171&gt;0,IF(AND(INDIRECT(ADDRESS($J171,44))=0,INDIRECT(ADDRESS($J171,38))="UL"),INDIRECT(ADDRESS($J171,COLUMN())),0),0),IF($K171&gt;0,IF(AND(INDIRECT(ADDRESS($K171,44))=0,INDIRECT(ADDRESS($K171,38))="UL"),INDIRECT(ADDRESS($K171,COLUMN())),0),0),IF($L171&gt;0,IF(AND(INDIRECT(ADDRESS($L171,44))=0,INDIRECT(ADDRESS($L171,38))="UL"),INDIRECT(ADDRESS($L171,COLUMN())),0),0),IF($M171&gt;0,IF(AND(INDIRECT(ADDRESS($M171,44))=0,INDIRECT(ADDRESS($M171,38))="UL"),INDIRECT(ADDRESS($M171,COLUMN())),0),0))</f>
        <v>0.32263374485596702</v>
      </c>
      <c r="BZ171" s="57" cm="1">
        <f t="array" aca="1" ref="BZ171" ca="1">SUM(IF($C171&gt;0,IF(AND(INDIRECT(ADDRESS($C171,44))=0,INDIRECT(ADDRESS($C171,38))="UL"),INDIRECT(ADDRESS($C171,COLUMN())),0),0),IF($D171&gt;0,IF(AND(INDIRECT(ADDRESS($D171,44))=0,INDIRECT(ADDRESS($D171,38))="UL"),INDIRECT(ADDRESS($D171,COLUMN())),0),0),IF($E171&gt;0,IF(AND(INDIRECT(ADDRESS($E171,44))=0,INDIRECT(ADDRESS($E171,38))="UL"),INDIRECT(ADDRESS($E171,COLUMN())),0),0),IF($F171&gt;0,IF(AND(INDIRECT(ADDRESS($F171,44))=0,INDIRECT(ADDRESS($F171,38))="UL"),INDIRECT(ADDRESS($F171,COLUMN())),0),0),IF($G171&gt;0,IF(AND(INDIRECT(ADDRESS($G171,44))=0,INDIRECT(ADDRESS($G171,38))="UL"),INDIRECT(ADDRESS($G171,COLUMN())),0),0),IF($H171&gt;0,IF(AND(INDIRECT(ADDRESS($H171,44))=0,INDIRECT(ADDRESS($H171,38))="UL"),INDIRECT(ADDRESS($H171,COLUMN())),0),0),IF($I171&gt;0,IF(AND(INDIRECT(ADDRESS($I171,44))=0,INDIRECT(ADDRESS($I171,38))="UL"),INDIRECT(ADDRESS($I171,COLUMN())),0),0),IF($J171&gt;0,IF(AND(INDIRECT(ADDRESS($J171,44))=0,INDIRECT(ADDRESS($J171,38))="UL"),INDIRECT(ADDRESS($J171,COLUMN())),0),0),IF($K171&gt;0,IF(AND(INDIRECT(ADDRESS($K171,44))=0,INDIRECT(ADDRESS($K171,38))="UL"),INDIRECT(ADDRESS($K171,COLUMN())),0),0),IF($L171&gt;0,IF(AND(INDIRECT(ADDRESS($L171,44))=0,INDIRECT(ADDRESS($L171,38))="UL"),INDIRECT(ADDRESS($L171,COLUMN())),0),0),IF($M171&gt;0,IF(AND(INDIRECT(ADDRESS($M171,44))=0,INDIRECT(ADDRESS($M171,38))="UL"),INDIRECT(ADDRESS($M171,COLUMN())),0),0))</f>
        <v>0.29218106995884774</v>
      </c>
      <c r="CA171" s="57">
        <f t="shared" ca="1" si="137"/>
        <v>0.29218106995884774</v>
      </c>
      <c r="CB171" s="57" cm="1">
        <f t="array" aca="1" ref="CB171" ca="1">SUM(IF($C171&gt;0,IF(AND(INDIRECT(ADDRESS($C171,44))=0,INDIRECT(ADDRESS($C171,38))&lt;&gt;"UL"),INDIRECT(ADDRESS($C171,COLUMN())),0),0),IF($D171&gt;0,IF(AND(INDIRECT(ADDRESS($D171,44))=0,INDIRECT(ADDRESS($D171,38))&lt;&gt;"UL"),INDIRECT(ADDRESS($D171,COLUMN())),0),0),IF($E171&gt;0,IF(AND(INDIRECT(ADDRESS($E171,44))=0,INDIRECT(ADDRESS($E171,38))&lt;&gt;"UL"),INDIRECT(ADDRESS($E171,COLUMN())),0),0),IF($F171&gt;0,IF(AND(INDIRECT(ADDRESS($F171,44))=0,INDIRECT(ADDRESS($F171,38))&lt;&gt;"UL"),INDIRECT(ADDRESS($F171,COLUMN())),0),0),IF($G171&gt;0,IF(AND(INDIRECT(ADDRESS($G171,44))=0,INDIRECT(ADDRESS($G171,38))&lt;&gt;"UL"),INDIRECT(ADDRESS($G171,COLUMN())),0),0),IF($H171&gt;0,IF(AND(INDIRECT(ADDRESS($H171,44))=0,INDIRECT(ADDRESS($H171,38))&lt;&gt;"UL"),INDIRECT(ADDRESS($H171,COLUMN())),0),0),IF($I171&gt;0,IF(AND(INDIRECT(ADDRESS($I171,44))=0,INDIRECT(ADDRESS($I171,38))&lt;&gt;"UL"),INDIRECT(ADDRESS($I171,COLUMN())),0),0),IF($J171&gt;0,IF(AND(INDIRECT(ADDRESS($J171,44))=0,INDIRECT(ADDRESS($J171,38))&lt;&gt;"UL"),INDIRECT(ADDRESS($J171,COLUMN())),0),0),IF($K171&gt;0,IF(AND(INDIRECT(ADDRESS($K171,44))=0,INDIRECT(ADDRESS($K171,38))&lt;&gt;"UL"),INDIRECT(ADDRESS($K171,COLUMN())),0),0),IF($L171&gt;0,IF(AND(INDIRECT(ADDRESS($L171,44))=0,INDIRECT(ADDRESS($L171,38))&lt;&gt;"UL"),INDIRECT(ADDRESS($L171,COLUMN())),0),0),IF($M171&gt;0,IF(AND(INDIRECT(ADDRESS($M171,44))=0,INDIRECT(ADDRESS($M171,38))&lt;&gt;"UL"),INDIRECT(ADDRESS($M171,COLUMN())),0),0))</f>
        <v>0.27777777777777773</v>
      </c>
      <c r="CC171" s="57">
        <f t="shared" ca="1" si="138"/>
        <v>0.27777777777777773</v>
      </c>
      <c r="CD171" s="57" cm="1">
        <f t="array" aca="1" ref="CD171" ca="1">SUM(IF($C171&gt;0,IF(AND(INDIRECT(ADDRESS($C171,44))=0,INDIRECT(ADDRESS($C171,38))&lt;&gt;"UL"),INDIRECT(ADDRESS($C171,COLUMN())),0),0),IF($D171&gt;0,IF(AND(INDIRECT(ADDRESS($D171,44))=0,INDIRECT(ADDRESS($D171,38))&lt;&gt;"UL"),INDIRECT(ADDRESS($D171,COLUMN())),0),0),IF($E171&gt;0,IF(AND(INDIRECT(ADDRESS($E171,44))=0,INDIRECT(ADDRESS($E171,38))&lt;&gt;"UL"),INDIRECT(ADDRESS($E171,COLUMN())),0),0),IF($F171&gt;0,IF(AND(INDIRECT(ADDRESS($F171,44))=0,INDIRECT(ADDRESS($F171,38))&lt;&gt;"UL"),INDIRECT(ADDRESS($F171,COLUMN())),0),0),IF($G171&gt;0,IF(AND(INDIRECT(ADDRESS($G171,44))=0,INDIRECT(ADDRESS($G171,38))&lt;&gt;"UL"),INDIRECT(ADDRESS($G171,COLUMN())),0),0),IF($H171&gt;0,IF(AND(INDIRECT(ADDRESS($H171,44))=0,INDIRECT(ADDRESS($H171,38))&lt;&gt;"UL"),INDIRECT(ADDRESS($H171,COLUMN())),0),0),IF($I171&gt;0,IF(AND(INDIRECT(ADDRESS($I171,44))=0,INDIRECT(ADDRESS($I171,38))&lt;&gt;"UL"),INDIRECT(ADDRESS($I171,COLUMN())),0),0),IF($J171&gt;0,IF(AND(INDIRECT(ADDRESS($J171,44))=0,INDIRECT(ADDRESS($J171,38))&lt;&gt;"UL"),INDIRECT(ADDRESS($J171,COLUMN())),0),0),IF($K171&gt;0,IF(AND(INDIRECT(ADDRESS($K171,44))=0,INDIRECT(ADDRESS($K171,38))&lt;&gt;"UL"),INDIRECT(ADDRESS($K171,COLUMN())),0),0),IF($L171&gt;0,IF(AND(INDIRECT(ADDRESS($L171,44))=0,INDIRECT(ADDRESS($L171,38))&lt;&gt;"UL"),INDIRECT(ADDRESS($L171,COLUMN())),0),0),IF($M171&gt;0,IF(AND(INDIRECT(ADDRESS($M171,44))=0,INDIRECT(ADDRESS($M171,38))&lt;&gt;"UL"),INDIRECT(ADDRESS($M171,COLUMN())),0),0))</f>
        <v>9.2592592592592574E-2</v>
      </c>
      <c r="CE171" s="57" cm="1">
        <f t="array" aca="1" ref="CE171" ca="1">SUM(IF($C171&gt;0,IF(AND(INDIRECT(ADDRESS($C171,44))=0,INDIRECT(ADDRESS($C171,38))&lt;&gt;"UL"),INDIRECT(ADDRESS($C171,COLUMN())),0),0),IF($D171&gt;0,IF(AND(INDIRECT(ADDRESS($D171,44))=0,INDIRECT(ADDRESS($D171,38))&lt;&gt;"UL"),INDIRECT(ADDRESS($D171,COLUMN())),0),0),IF($E171&gt;0,IF(AND(INDIRECT(ADDRESS($E171,44))=0,INDIRECT(ADDRESS($E171,38))&lt;&gt;"UL"),INDIRECT(ADDRESS($E171,COLUMN())),0),0),IF($F171&gt;0,IF(AND(INDIRECT(ADDRESS($F171,44))=0,INDIRECT(ADDRESS($F171,38))&lt;&gt;"UL"),INDIRECT(ADDRESS($F171,COLUMN())),0),0),IF($G171&gt;0,IF(AND(INDIRECT(ADDRESS($G171,44))=0,INDIRECT(ADDRESS($G171,38))&lt;&gt;"UL"),INDIRECT(ADDRESS($G171,COLUMN())),0),0),IF($H171&gt;0,IF(AND(INDIRECT(ADDRESS($H171,44))=0,INDIRECT(ADDRESS($H171,38))&lt;&gt;"UL"),INDIRECT(ADDRESS($H171,COLUMN())),0),0),IF($I171&gt;0,IF(AND(INDIRECT(ADDRESS($I171,44))=0,INDIRECT(ADDRESS($I171,38))&lt;&gt;"UL"),INDIRECT(ADDRESS($I171,COLUMN())),0),0),IF($J171&gt;0,IF(AND(INDIRECT(ADDRESS($J171,44))=0,INDIRECT(ADDRESS($J171,38))&lt;&gt;"UL"),INDIRECT(ADDRESS($J171,COLUMN())),0),0),IF($K171&gt;0,IF(AND(INDIRECT(ADDRESS($K171,44))=0,INDIRECT(ADDRESS($K171,38))&lt;&gt;"UL"),INDIRECT(ADDRESS($K171,COLUMN())),0),0),IF($L171&gt;0,IF(AND(INDIRECT(ADDRESS($L171,44))=0,INDIRECT(ADDRESS($L171,38))&lt;&gt;"UL"),INDIRECT(ADDRESS($L171,COLUMN())),0),0),IF($M171&gt;0,IF(AND(INDIRECT(ADDRESS($M171,44))=0,INDIRECT(ADDRESS($M171,38))&lt;&gt;"UL"),INDIRECT(ADDRESS($M171,COLUMN())),0),0))</f>
        <v>0</v>
      </c>
      <c r="CF171" s="57">
        <f t="shared" ca="1" si="139"/>
        <v>0</v>
      </c>
      <c r="CG171" s="57">
        <f t="shared" ca="1" si="140"/>
        <v>1.0761177998277014</v>
      </c>
      <c r="CH171" s="57">
        <f t="shared" ca="1" si="133"/>
        <v>3.5870593327590045E-2</v>
      </c>
      <c r="CI171" s="19">
        <f t="shared" ca="1" si="134"/>
        <v>14.085975733952045</v>
      </c>
      <c r="CJ171" s="19"/>
      <c r="CK171" s="57" cm="1">
        <f t="array" aca="1" ref="CK171" ca="1">IF(AU171="S", SUM(IF($C171&gt;0,IF(INDIRECT(ADDRESS($C171,43))&lt;&gt;1,INDIRECT(ADDRESS($C171,48)),0),0), IF($D171&gt;0,IF(INDIRECT(ADDRESS($D171,43))&lt;&gt;1,INDIRECT(ADDRESS($D171,48)),0),0), IF($E171&gt;0,IF(INDIRECT(ADDRESS($E171,43))&lt;&gt;1,INDIRECT(ADDRESS($E171,48)),0),0), IF($F171&gt;0,IF(INDIRECT(ADDRESS($F171,43))&lt;&gt;1,INDIRECT(ADDRESS($F171,48)),0),0), IF($G171&gt;0,IF(INDIRECT(ADDRESS($G171,43))&lt;&gt;1,INDIRECT(ADDRESS($G171,48)),0),0), IF($H171&gt;0,IF(INDIRECT(ADDRESS($H171,43))&lt;&gt;1,INDIRECT(ADDRESS($H171,48)),0),0), IF($I171&gt;0,IF(INDIRECT(ADDRESS($I171,43))&lt;&gt;1,INDIRECT(ADDRESS($I171,48)),0),0), IF($J171&gt;0,IF(INDIRECT(ADDRESS($J171,43))&lt;&gt;1,INDIRECT(ADDRESS($J171,48)),0),0), IF($K171&gt;0,IF(INDIRECT(ADDRESS($K171,43))&lt;&gt;1,INDIRECT(ADDRESS($K171,48)),0),0), IF($L171&gt;0,IF(INDIRECT(ADDRESS($L171,43))&lt;&gt;1,INDIRECT(ADDRESS($L171,48)),0),0), IF($M171&gt;0,IF(INDIRECT(ADDRESS($M171,43))&lt;&gt;1,INDIRECT(ADDRESS($M171,48)),0),0)), IF(AU171="L",SUM(IF($C171&gt;0,IF(INDIRECT(ADDRESS($C171,43))&lt;&gt;1,INDIRECT(ADDRESS($C171,50)),0),0), IF($D171&gt;0,IF(INDIRECT(ADDRESS($D171,43))&lt;&gt;1,INDIRECT(ADDRESS($D171,50)),0),0), IF($E171&gt;0,IF(INDIRECT(ADDRESS($E171,43))&lt;&gt;1,INDIRECT(ADDRESS($E171,50)),0),0), IF($F171&gt;0,IF(INDIRECT(ADDRESS($F171,43))&lt;&gt;1,INDIRECT(ADDRESS($F171,50)),0),0), IF($G171&gt;0,IF(INDIRECT(ADDRESS($G171,43))&lt;&gt;1,INDIRECT(ADDRESS($G171,50)),0),0), IF($G171&gt;0,IF(INDIRECT(ADDRESS($G171,43))&lt;&gt;1,INDIRECT(ADDRESS($G171,50)),0),0), IF($H171&gt;0,IF(INDIRECT(ADDRESS($H171,43))&lt;&gt;1,INDIRECT(ADDRESS($H171,50)),0),0), IF($I171&gt;0,IF(INDIRECT(ADDRESS($I171,43))&lt;&gt;1,INDIRECT(ADDRESS($I171,50)),0),0), IF($J171&gt;0,IF(INDIRECT(ADDRESS($J171,43))&lt;&gt;1,INDIRECT(ADDRESS($J171,50)),0),0), IF($K171&gt;0,IF(INDIRECT(ADDRESS($K171,43))&lt;&gt;1,INDIRECT(ADDRESS($K171,50)),0),0), IF($L171&gt;0,IF(INDIRECT(ADDRESS($L171,43))&lt;&gt;1,INDIRECT(ADDRESS($L171,50)),0),0), IF($M171&gt;0,IF(INDIRECT(ADDRESS($M171,43))&lt;&gt;1,INDIRECT(ADDRESS($M171,50)),0),0)), SUM(IF($C171&gt;0,IF(INDIRECT(ADDRESS($C171,43))&lt;&gt;1,INDIRECT(ADDRESS($C171,49)),0),0), IF($D171&gt;0,IF(INDIRECT(ADDRESS($D171,43))&lt;&gt;1,INDIRECT(ADDRESS($D171,49)),0),0), IF($E171&gt;0,IF(INDIRECT(ADDRESS($E171,43))&lt;&gt;1,INDIRECT(ADDRESS($E171,49)),0),0), IF($F171&gt;0,IF(INDIRECT(ADDRESS($F171,43))&lt;&gt;1,INDIRECT(ADDRESS($F171,49)),0),0), IF($G171&gt;0,IF(INDIRECT(ADDRESS($G171,43))&lt;&gt;1,INDIRECT(ADDRESS($G171,49)),0),0), IF($G171&gt;0,IF(INDIRECT(ADDRESS($G171,43))&lt;&gt;1,INDIRECT(ADDRESS($G171,49)),0),0), IF($H171&gt;0,IF(INDIRECT(ADDRESS($H171,43))&lt;&gt;1,INDIRECT(ADDRESS($H171,49)),0),0), IF($I171&gt;0,IF(INDIRECT(ADDRESS($I171,43))&lt;&gt;1,INDIRECT(ADDRESS($I171,49)),0),0), IF($J171&gt;0,IF(INDIRECT(ADDRESS($J171,43))&lt;&gt;1,INDIRECT(ADDRESS($J171,49)),0),0), IF($K171&gt;0,IF(INDIRECT(ADDRESS($K171,43))&lt;&gt;1,INDIRECT(ADDRESS($K171,49)),0),0), IF($L171&gt;0,IF(INDIRECT(ADDRESS($L171,43))&lt;&gt;1,INDIRECT(ADDRESS($L171,49)),0),0), IF($M171&gt;0,IF(INDIRECT(ADDRESS($M171,43))&lt;&gt;1,INDIRECT(ADDRESS($M171,49)),0),0))))</f>
        <v>2.8888888888888884</v>
      </c>
      <c r="CL171" s="57" cm="1">
        <f t="array" aca="1" ref="CL171" ca="1">SUM(IF($C171&gt;0,IF(INDIRECT(ADDRESS($C171,44))=1,INDIRECT(ADDRESS($C171,90)),0),0), IF($D171&gt;0,IF(INDIRECT(ADDRESS($D171,44))=1,INDIRECT(ADDRESS($D171,90)),0),0), IF($E171&gt;0,IF(INDIRECT(ADDRESS($E171,44))=1,INDIRECT(ADDRESS($E171,90)),0),0), IF($F171&gt;0,IF(INDIRECT(ADDRESS($F171,44))=1,INDIRECT(ADDRESS($F171,90)),0),0), IF($G171&gt;0,IF(INDIRECT(ADDRESS($G171,44))=1,INDIRECT(ADDRESS($G171,90)),0),0), IF($H171&gt;0,IF(INDIRECT(ADDRESS($H171,44))=1,INDIRECT(ADDRESS($H171,90)),0),0), IF($I171&gt;0,IF(INDIRECT(ADDRESS($I171,44))=1,INDIRECT(ADDRESS($I171,90)),0),0), IF($J171&gt;0,IF(INDIRECT(ADDRESS($J171,44))=1,INDIRECT(ADDRESS($J171,90)),0),0), IF($K171&gt;0,IF(INDIRECT(ADDRESS($K171,44))=1,INDIRECT(ADDRESS($K171,90)),0),0), IF($L171&gt;0,IF(INDIRECT(ADDRESS($L171,44))=1,INDIRECT(ADDRESS($L171,90)),0),0), IF($M171&gt;0,IF(INDIRECT(ADDRESS($M171,44))=1,INDIRECT(ADDRESS($M171,90)),0),0))</f>
        <v>7.1666666666666661</v>
      </c>
      <c r="CM171" s="56">
        <f t="shared" ca="1" si="135"/>
        <v>0.45621385236658496</v>
      </c>
      <c r="CN171" s="59"/>
    </row>
    <row r="172" spans="1:92" x14ac:dyDescent="0.25">
      <c r="A172" s="52" t="s">
        <v>243</v>
      </c>
      <c r="B172" s="67">
        <v>101</v>
      </c>
      <c r="C172" s="67">
        <v>113</v>
      </c>
      <c r="D172" s="67">
        <v>115</v>
      </c>
      <c r="E172" s="67">
        <v>116</v>
      </c>
      <c r="F172" s="67">
        <v>117</v>
      </c>
      <c r="G172" s="67">
        <v>138</v>
      </c>
      <c r="H172" s="67">
        <v>138</v>
      </c>
      <c r="I172" s="67">
        <v>138</v>
      </c>
      <c r="J172" s="67">
        <v>138</v>
      </c>
      <c r="K172" s="67"/>
      <c r="L172" s="67"/>
      <c r="M172" s="67"/>
      <c r="N172" s="67">
        <f t="shared" ca="1" si="120"/>
        <v>30</v>
      </c>
      <c r="O172" s="67" t="str" cm="1">
        <f t="array" aca="1" ref="O172" ca="1">INDIRECT(ADDRESS($B172,COLUMN()))</f>
        <v>Bomber</v>
      </c>
      <c r="P172" s="67" cm="1">
        <f t="array" aca="1" ref="P172" ca="1">INDIRECT(ADDRESS($B172,COLUMN()))</f>
        <v>5</v>
      </c>
      <c r="Q172" s="67" t="str" cm="1">
        <f t="array" aca="1" ref="Q172" ca="1">INDIRECT(ADDRESS($B172,COLUMN()))</f>
        <v>-</v>
      </c>
      <c r="R172" s="67" t="str" cm="1">
        <f t="array" aca="1" ref="R172" ca="1">INDIRECT(ADDRESS($B172,COLUMN()))</f>
        <v>-</v>
      </c>
      <c r="S172" s="67" cm="1">
        <f t="array" aca="1" ref="S172" ca="1">INDIRECT(ADDRESS($B172,COLUMN()))</f>
        <v>1</v>
      </c>
      <c r="T172" s="67" t="str" cm="1">
        <f t="array" aca="1" ref="T172" ca="1">INDIRECT(ADDRESS($B172,COLUMN()))</f>
        <v>1-3</v>
      </c>
      <c r="U172" s="67" cm="1">
        <f t="array" aca="1" ref="U172" ca="1">INDIRECT(ADDRESS($B172,COLUMN()))</f>
        <v>3</v>
      </c>
      <c r="V172" s="67" cm="1">
        <f t="array" aca="1" ref="V172" ca="1">INDIRECT(ADDRESS($B172,COLUMN()))</f>
        <v>0</v>
      </c>
      <c r="W172" s="67" cm="1">
        <f t="array" aca="1" ref="W172" ca="1">INDIRECT(ADDRESS($B172,COLUMN()))</f>
        <v>4</v>
      </c>
      <c r="X172" s="67" cm="1">
        <f t="array" aca="1" ref="X172" ca="1">INDIRECT(ADDRESS($B172,COLUMN()))</f>
        <v>5</v>
      </c>
      <c r="Y172" s="67" cm="1">
        <f t="array" aca="1" ref="Y172" ca="1">INDIRECT(ADDRESS($B172,COLUMN()))</f>
        <v>2</v>
      </c>
      <c r="Z172" s="67" cm="1">
        <f t="array" aca="1" ref="Z172" ca="1">INDIRECT(ADDRESS($B172,COLUMN()))</f>
        <v>5</v>
      </c>
      <c r="AA172" s="67" cm="1">
        <f t="array" aca="1" ref="AA172" ca="1">INDIRECT(ADDRESS($B172,COLUMN()))</f>
        <v>0</v>
      </c>
      <c r="AB172" s="56">
        <f t="shared" ca="1" si="121"/>
        <v>0.58977359004073071</v>
      </c>
      <c r="AC172" s="56">
        <f t="shared" ca="1" si="122"/>
        <v>0.647954883761794</v>
      </c>
      <c r="AD172" s="56">
        <f t="shared" ca="1" si="123"/>
        <v>2.8171951467904091</v>
      </c>
      <c r="AF172" s="52"/>
      <c r="AG172" s="52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2"/>
      <c r="AU172" s="54" t="s">
        <v>113</v>
      </c>
      <c r="AV172" s="57" cm="1">
        <f t="array" aca="1" ref="AV172" ca="1">SUM(IF($C172&gt;0,IF(AND(INDIRECT(ADDRESS($C172,44))=0,INDIRECT(ADDRESS($C172,38))="UL",ISERROR(SEARCH("Rear",INDIRECT(ADDRESS($C172,33)))),ISERROR(SEARCH("Side",INDIRECT(ADDRESS($C172,33))))),INDIRECT(ADDRESS($C172,COLUMN())),0),0),IF($D172&gt;0,IF(AND(INDIRECT(ADDRESS($D172,44))=0,INDIRECT(ADDRESS($D172,38))="UL",ISERROR(SEARCH("Rear",INDIRECT(ADDRESS($D172,33)))),ISERROR(SEARCH("Side",INDIRECT(ADDRESS($D172,33))))),INDIRECT(ADDRESS($D172,COLUMN())),0),0),IF($E172&gt;0,IF(AND(INDIRECT(ADDRESS($E172,44))=0,INDIRECT(ADDRESS($E172,38))="UL",ISERROR(SEARCH("Rear",INDIRECT(ADDRESS($E172,33)))),ISERROR(SEARCH("Side",INDIRECT(ADDRESS($E172,33))))),INDIRECT(ADDRESS($E172,COLUMN())),0),0),IF($F172&gt;0,IF(AND(INDIRECT(ADDRESS($F172,44))=0,INDIRECT(ADDRESS($F172,38))="UL",ISERROR(SEARCH("Rear",INDIRECT(ADDRESS($F172,33)))),ISERROR(SEARCH("Side",INDIRECT(ADDRESS($F172,33))))),INDIRECT(ADDRESS($F172,COLUMN())),0),0),IF($G172&gt;0,IF(AND(INDIRECT(ADDRESS($G172,44))=0,INDIRECT(ADDRESS($G172,38))="UL",ISERROR(SEARCH("Rear",INDIRECT(ADDRESS($G172,33)))),ISERROR(SEARCH("Side",INDIRECT(ADDRESS($G172,33))))),INDIRECT(ADDRESS($G172,COLUMN())),0),0),IF($H172&gt;0,IF(AND(INDIRECT(ADDRESS($H172,44))=0,INDIRECT(ADDRESS($H172,38))="UL",ISERROR(SEARCH("Rear",INDIRECT(ADDRESS($H172,33)))),ISERROR(SEARCH("Side",INDIRECT(ADDRESS($H172,33))))),INDIRECT(ADDRESS($H172,COLUMN())),0),0),IF($I172&gt;0,IF(AND(INDIRECT(ADDRESS($I172,44))=0,INDIRECT(ADDRESS($I172,38))="UL",ISERROR(SEARCH("Rear",INDIRECT(ADDRESS($I172,33)))),ISERROR(SEARCH("Side",INDIRECT(ADDRESS($I172,33))))),INDIRECT(ADDRESS($I172,COLUMN())),0),0),IF($J172&gt;0,IF(AND(INDIRECT(ADDRESS($J172,44))=0,INDIRECT(ADDRESS($J172,38))="UL",ISERROR(SEARCH("Rear",INDIRECT(ADDRESS($J172,33)))),ISERROR(SEARCH("Side",INDIRECT(ADDRESS($J172,33))))),INDIRECT(ADDRESS($J172,COLUMN())),0),0),IF($K172&gt;0,IF(AND(INDIRECT(ADDRESS($K172,44))=0,INDIRECT(ADDRESS($K172,38))="UL",ISERROR(SEARCH("Rear",INDIRECT(ADDRESS($K172,33)))),ISERROR(SEARCH("Side",INDIRECT(ADDRESS($K172,33))))),INDIRECT(ADDRESS($K172,COLUMN())),0),0),IF($L172&gt;0,IF(AND(INDIRECT(ADDRESS($L172,44))=0,INDIRECT(ADDRESS($L172,38))="UL",ISERROR(SEARCH("Rear",INDIRECT(ADDRESS($L172,33)))),ISERROR(SEARCH("Side",INDIRECT(ADDRESS($L172,33))))),INDIRECT(ADDRESS($L172,COLUMN())),0),0),IF($M172&gt;0,IF(AND(INDIRECT(ADDRESS($M172,44))=0,INDIRECT(ADDRESS($M172,38))="UL",ISERROR(SEARCH("Rear",INDIRECT(ADDRESS($M172,33)))),ISERROR(SEARCH("Side",INDIRECT(ADDRESS($M172,33))))),INDIRECT(ADDRESS($M172,COLUMN())),0),0))</f>
        <v>0.33333333333333331</v>
      </c>
      <c r="AW172" s="57" cm="1">
        <f t="array" aca="1" ref="AW172" ca="1">SUM(IF($C172&gt;0,IF(AND(INDIRECT(ADDRESS($C172,44))=0,INDIRECT(ADDRESS($C172,38))="UL",ISERROR(SEARCH("Rear",INDIRECT(ADDRESS($C172,33)))),ISERROR(SEARCH("Side",INDIRECT(ADDRESS($C172,33))))),INDIRECT(ADDRESS($C172,COLUMN())),0),0),IF($D172&gt;0,IF(AND(INDIRECT(ADDRESS($D172,44))=0,INDIRECT(ADDRESS($D172,38))="UL",ISERROR(SEARCH("Rear",INDIRECT(ADDRESS($D172,33)))),ISERROR(SEARCH("Side",INDIRECT(ADDRESS($D172,33))))),INDIRECT(ADDRESS($D172,COLUMN())),0),0),IF($E172&gt;0,IF(AND(INDIRECT(ADDRESS($E172,44))=0,INDIRECT(ADDRESS($E172,38))="UL",ISERROR(SEARCH("Rear",INDIRECT(ADDRESS($E172,33)))),ISERROR(SEARCH("Side",INDIRECT(ADDRESS($E172,33))))),INDIRECT(ADDRESS($E172,COLUMN())),0),0),IF($F172&gt;0,IF(AND(INDIRECT(ADDRESS($F172,44))=0,INDIRECT(ADDRESS($F172,38))="UL",ISERROR(SEARCH("Rear",INDIRECT(ADDRESS($F172,33)))),ISERROR(SEARCH("Side",INDIRECT(ADDRESS($F172,33))))),INDIRECT(ADDRESS($F172,COLUMN())),0),0),IF($G172&gt;0,IF(AND(INDIRECT(ADDRESS($G172,44))=0,INDIRECT(ADDRESS($G172,38))="UL",ISERROR(SEARCH("Rear",INDIRECT(ADDRESS($G172,33)))),ISERROR(SEARCH("Side",INDIRECT(ADDRESS($G172,33))))),INDIRECT(ADDRESS($G172,COLUMN())),0),0),IF($H172&gt;0,IF(AND(INDIRECT(ADDRESS($H172,44))=0,INDIRECT(ADDRESS($H172,38))="UL",ISERROR(SEARCH("Rear",INDIRECT(ADDRESS($H172,33)))),ISERROR(SEARCH("Side",INDIRECT(ADDRESS($H172,33))))),INDIRECT(ADDRESS($H172,COLUMN())),0),0),IF($I172&gt;0,IF(AND(INDIRECT(ADDRESS($I172,44))=0,INDIRECT(ADDRESS($I172,38))="UL",ISERROR(SEARCH("Rear",INDIRECT(ADDRESS($I172,33)))),ISERROR(SEARCH("Side",INDIRECT(ADDRESS($I172,33))))),INDIRECT(ADDRESS($I172,COLUMN())),0),0),IF($J172&gt;0,IF(AND(INDIRECT(ADDRESS($J172,44))=0,INDIRECT(ADDRESS($J172,38))="UL",ISERROR(SEARCH("Rear",INDIRECT(ADDRESS($J172,33)))),ISERROR(SEARCH("Side",INDIRECT(ADDRESS($J172,33))))),INDIRECT(ADDRESS($J172,COLUMN())),0),0),IF($K172&gt;0,IF(AND(INDIRECT(ADDRESS($K172,44))=0,INDIRECT(ADDRESS($K172,38))="UL",ISERROR(SEARCH("Rear",INDIRECT(ADDRESS($K172,33)))),ISERROR(SEARCH("Side",INDIRECT(ADDRESS($K172,33))))),INDIRECT(ADDRESS($K172,COLUMN())),0),0),IF($L172&gt;0,IF(AND(INDIRECT(ADDRESS($L172,44))=0,INDIRECT(ADDRESS($L172,38))="UL",ISERROR(SEARCH("Rear",INDIRECT(ADDRESS($L172,33)))),ISERROR(SEARCH("Side",INDIRECT(ADDRESS($L172,33))))),INDIRECT(ADDRESS($L172,COLUMN())),0),0),IF($M172&gt;0,IF(AND(INDIRECT(ADDRESS($M172,44))=0,INDIRECT(ADDRESS($M172,38))="UL",ISERROR(SEARCH("Rear",INDIRECT(ADDRESS($M172,33)))),ISERROR(SEARCH("Side",INDIRECT(ADDRESS($M172,33))))),INDIRECT(ADDRESS($M172,COLUMN())),0),0))</f>
        <v>0.88888888888888884</v>
      </c>
      <c r="AX172" s="57" cm="1">
        <f t="array" aca="1" ref="AX172" ca="1">SUM(IF($C172&gt;0,IF(AND(INDIRECT(ADDRESS($C172,44))=0,INDIRECT(ADDRESS($C172,38))="UL",ISERROR(SEARCH("Rear",INDIRECT(ADDRESS($C172,33)))),ISERROR(SEARCH("Side",INDIRECT(ADDRESS($C172,33))))),INDIRECT(ADDRESS($C172,COLUMN())),0),0),IF($D172&gt;0,IF(AND(INDIRECT(ADDRESS($D172,44))=0,INDIRECT(ADDRESS($D172,38))="UL",ISERROR(SEARCH("Rear",INDIRECT(ADDRESS($D172,33)))),ISERROR(SEARCH("Side",INDIRECT(ADDRESS($D172,33))))),INDIRECT(ADDRESS($D172,COLUMN())),0),0),IF($E172&gt;0,IF(AND(INDIRECT(ADDRESS($E172,44))=0,INDIRECT(ADDRESS($E172,38))="UL",ISERROR(SEARCH("Rear",INDIRECT(ADDRESS($E172,33)))),ISERROR(SEARCH("Side",INDIRECT(ADDRESS($E172,33))))),INDIRECT(ADDRESS($E172,COLUMN())),0),0),IF($F172&gt;0,IF(AND(INDIRECT(ADDRESS($F172,44))=0,INDIRECT(ADDRESS($F172,38))="UL",ISERROR(SEARCH("Rear",INDIRECT(ADDRESS($F172,33)))),ISERROR(SEARCH("Side",INDIRECT(ADDRESS($F172,33))))),INDIRECT(ADDRESS($F172,COLUMN())),0),0),IF($G172&gt;0,IF(AND(INDIRECT(ADDRESS($G172,44))=0,INDIRECT(ADDRESS($G172,38))="UL",ISERROR(SEARCH("Rear",INDIRECT(ADDRESS($G172,33)))),ISERROR(SEARCH("Side",INDIRECT(ADDRESS($G172,33))))),INDIRECT(ADDRESS($G172,COLUMN())),0),0),IF($H172&gt;0,IF(AND(INDIRECT(ADDRESS($H172,44))=0,INDIRECT(ADDRESS($H172,38))="UL",ISERROR(SEARCH("Rear",INDIRECT(ADDRESS($H172,33)))),ISERROR(SEARCH("Side",INDIRECT(ADDRESS($H172,33))))),INDIRECT(ADDRESS($H172,COLUMN())),0),0),IF($I172&gt;0,IF(AND(INDIRECT(ADDRESS($I172,44))=0,INDIRECT(ADDRESS($I172,38))="UL",ISERROR(SEARCH("Rear",INDIRECT(ADDRESS($I172,33)))),ISERROR(SEARCH("Side",INDIRECT(ADDRESS($I172,33))))),INDIRECT(ADDRESS($I172,COLUMN())),0),0),IF($J172&gt;0,IF(AND(INDIRECT(ADDRESS($J172,44))=0,INDIRECT(ADDRESS($J172,38))="UL",ISERROR(SEARCH("Rear",INDIRECT(ADDRESS($J172,33)))),ISERROR(SEARCH("Side",INDIRECT(ADDRESS($J172,33))))),INDIRECT(ADDRESS($J172,COLUMN())),0),0),IF($K172&gt;0,IF(AND(INDIRECT(ADDRESS($K172,44))=0,INDIRECT(ADDRESS($K172,38))="UL",ISERROR(SEARCH("Rear",INDIRECT(ADDRESS($K172,33)))),ISERROR(SEARCH("Side",INDIRECT(ADDRESS($K172,33))))),INDIRECT(ADDRESS($K172,COLUMN())),0),0),IF($L172&gt;0,IF(AND(INDIRECT(ADDRESS($L172,44))=0,INDIRECT(ADDRESS($L172,38))="UL",ISERROR(SEARCH("Rear",INDIRECT(ADDRESS($L172,33)))),ISERROR(SEARCH("Side",INDIRECT(ADDRESS($L172,33))))),INDIRECT(ADDRESS($L172,COLUMN())),0),0),IF($M172&gt;0,IF(AND(INDIRECT(ADDRESS($M172,44))=0,INDIRECT(ADDRESS($M172,38))="UL",ISERROR(SEARCH("Rear",INDIRECT(ADDRESS($M172,33)))),ISERROR(SEARCH("Side",INDIRECT(ADDRESS($M172,33))))),INDIRECT(ADDRESS($M172,COLUMN())),0),0))</f>
        <v>0.33333333333333331</v>
      </c>
      <c r="AY172" s="58">
        <f t="shared" ca="1" si="124"/>
        <v>0.88888888888888884</v>
      </c>
      <c r="AZ172" s="58">
        <f t="shared" ca="1" si="125"/>
        <v>0.51851851851851849</v>
      </c>
      <c r="BA172" s="58" cm="1">
        <f t="array" aca="1" ref="BA172" ca="1">SUM(IF($C172&gt;0,IF(AND(INDIRECT(ADDRESS($C172,44))=0,INDIRECT(ADDRESS($C172,38))="UL"),INDIRECT(ADDRESS($C172,COLUMN())),0),0),IF($D172&gt;0,IF(AND(INDIRECT(ADDRESS($D172,44))=0,INDIRECT(ADDRESS($D172,38))="UL"),INDIRECT(ADDRESS($D172,COLUMN())),0),0),IF($E172&gt;0,IF(AND(INDIRECT(ADDRESS($E172,44))=0,INDIRECT(ADDRESS($E172,38))="UL"),INDIRECT(ADDRESS($E172,COLUMN())),0),0),IF($F172&gt;0,IF(AND(INDIRECT(ADDRESS($F172,44))=0,INDIRECT(ADDRESS($F172,38))="UL"),INDIRECT(ADDRESS($F172,COLUMN())),0),0),IF($G172&gt;0,IF(AND(INDIRECT(ADDRESS($G172,44))=0,INDIRECT(ADDRESS($G172,38))="UL"),INDIRECT(ADDRESS($G172,COLUMN())),0),0),IF($H172&gt;0,IF(AND(INDIRECT(ADDRESS($H172,44))=0,INDIRECT(ADDRESS($H172,38))="UL"),INDIRECT(ADDRESS($H172,COLUMN())),0),0),IF($I172&gt;0,IF(AND(INDIRECT(ADDRESS($I172,44))=0,INDIRECT(ADDRESS($I172,38))="UL"),INDIRECT(ADDRESS($I172,COLUMN())),0),0),IF($J172&gt;0,IF(AND(INDIRECT(ADDRESS($J172,44))=0,INDIRECT(ADDRESS($J172,38))="UL"),INDIRECT(ADDRESS($J172,COLUMN())),0),0),IF($K172&gt;0,IF(AND(INDIRECT(ADDRESS($K172,44))=0,INDIRECT(ADDRESS($K172,38))="UL"),INDIRECT(ADDRESS($K172,COLUMN())),0),0),IF($L172&gt;0,IF(AND(INDIRECT(ADDRESS($L172,44))=0,INDIRECT(ADDRESS($L172,38))="UL"),INDIRECT(ADDRESS($L172,COLUMN())),0),0),IF($M172&gt;0,IF(AND(INDIRECT(ADDRESS($M172,44))=0,INDIRECT(ADDRESS($M172,38))="UL"),INDIRECT(ADDRESS($M172,COLUMN())),0),0))</f>
        <v>0.45305114638447969</v>
      </c>
      <c r="BB172" s="58" cm="1">
        <f t="array" aca="1" ref="BB172" ca="1">SUM(IF($C172&gt;0,IF(AND(INDIRECT(ADDRESS($C172,44))=0,INDIRECT(ADDRESS($C172,38))="UL"),INDIRECT(ADDRESS($C172,COLUMN())),0),0),IF($D172&gt;0,IF(AND(INDIRECT(ADDRESS($D172,44))=0,INDIRECT(ADDRESS($D172,38))="UL"),INDIRECT(ADDRESS($D172,COLUMN())),0),0),IF($E172&gt;0,IF(AND(INDIRECT(ADDRESS($E172,44))=0,INDIRECT(ADDRESS($E172,38))="UL"),INDIRECT(ADDRESS($E172,COLUMN())),0),0),IF($F172&gt;0,IF(AND(INDIRECT(ADDRESS($F172,44))=0,INDIRECT(ADDRESS($F172,38))="UL"),INDIRECT(ADDRESS($F172,COLUMN())),0),0),IF($G172&gt;0,IF(AND(INDIRECT(ADDRESS($G172,44))=0,INDIRECT(ADDRESS($G172,38))="UL"),INDIRECT(ADDRESS($G172,COLUMN())),0),0),IF($H172&gt;0,IF(AND(INDIRECT(ADDRESS($H172,44))=0,INDIRECT(ADDRESS($H172,38))="UL"),INDIRECT(ADDRESS($H172,COLUMN())),0),0),IF($I172&gt;0,IF(AND(INDIRECT(ADDRESS($I172,44))=0,INDIRECT(ADDRESS($I172,38))="UL"),INDIRECT(ADDRESS($I172,COLUMN())),0),0),IF($J172&gt;0,IF(AND(INDIRECT(ADDRESS($J172,44))=0,INDIRECT(ADDRESS($J172,38))="UL"),INDIRECT(ADDRESS($J172,COLUMN())),0),0),IF($K172&gt;0,IF(AND(INDIRECT(ADDRESS($K172,44))=0,INDIRECT(ADDRESS($K172,38))="UL"),INDIRECT(ADDRESS($K172,COLUMN())),0),0),IF($L172&gt;0,IF(AND(INDIRECT(ADDRESS($L172,44))=0,INDIRECT(ADDRESS($L172,38))="UL"),INDIRECT(ADDRESS($L172,COLUMN())),0),0),IF($M172&gt;0,IF(AND(INDIRECT(ADDRESS($M172,44))=0,INDIRECT(ADDRESS($M172,38))="UL"),INDIRECT(ADDRESS($M172,COLUMN())),0),0))</f>
        <v>0.30814814814814806</v>
      </c>
      <c r="BC172" s="58" cm="1">
        <f t="array" aca="1" ref="BC172" ca="1">SUM(IF($C172&gt;0,IF(AND(INDIRECT(ADDRESS($C172,44))=0,INDIRECT(ADDRESS($C172,38))="UL"),INDIRECT(ADDRESS($C172,COLUMN())),0),0),IF($D172&gt;0,IF(AND(INDIRECT(ADDRESS($D172,44))=0,INDIRECT(ADDRESS($D172,38))="UL"),INDIRECT(ADDRESS($D172,COLUMN())),0),0),IF($E172&gt;0,IF(AND(INDIRECT(ADDRESS($E172,44))=0,INDIRECT(ADDRESS($E172,38))="UL"),INDIRECT(ADDRESS($E172,COLUMN())),0),0),IF($F172&gt;0,IF(AND(INDIRECT(ADDRESS($F172,44))=0,INDIRECT(ADDRESS($F172,38))="UL"),INDIRECT(ADDRESS($F172,COLUMN())),0),0),IF($G172&gt;0,IF(AND(INDIRECT(ADDRESS($G172,44))=0,INDIRECT(ADDRESS($G172,38))="UL"),INDIRECT(ADDRESS($G172,COLUMN())),0),0),IF($H172&gt;0,IF(AND(INDIRECT(ADDRESS($H172,44))=0,INDIRECT(ADDRESS($H172,38))="UL"),INDIRECT(ADDRESS($H172,COLUMN())),0),0),IF($I172&gt;0,IF(AND(INDIRECT(ADDRESS($I172,44))=0,INDIRECT(ADDRESS($I172,38))="UL"),INDIRECT(ADDRESS($I172,COLUMN())),0),0),IF($J172&gt;0,IF(AND(INDIRECT(ADDRESS($J172,44))=0,INDIRECT(ADDRESS($J172,38))="UL"),INDIRECT(ADDRESS($J172,COLUMN())),0),0),IF($K172&gt;0,IF(AND(INDIRECT(ADDRESS($K172,44))=0,INDIRECT(ADDRESS($K172,38))="UL"),INDIRECT(ADDRESS($K172,COLUMN())),0),0),IF($L172&gt;0,IF(AND(INDIRECT(ADDRESS($L172,44))=0,INDIRECT(ADDRESS($L172,38))="UL"),INDIRECT(ADDRESS($L172,COLUMN())),0),0),IF($M172&gt;0,IF(AND(INDIRECT(ADDRESS($M172,44))=0,INDIRECT(ADDRESS($M172,38))="UL"),INDIRECT(ADDRESS($M172,COLUMN())),0),0))</f>
        <v>0.25375661375661374</v>
      </c>
      <c r="BD172" s="58" cm="1">
        <f t="array" aca="1" ref="BD172" ca="1">SUM(IF($C172&gt;0,IF(AND(INDIRECT(ADDRESS($C172,44))=0,INDIRECT(ADDRESS($C172,38))="UL"),INDIRECT(ADDRESS($C172,COLUMN())),0),0),IF($D172&gt;0,IF(AND(INDIRECT(ADDRESS($D172,44))=0,INDIRECT(ADDRESS($D172,38))="UL"),INDIRECT(ADDRESS($D172,COLUMN())),0),0),IF($E172&gt;0,IF(AND(INDIRECT(ADDRESS($E172,44))=0,INDIRECT(ADDRESS($E172,38))="UL"),INDIRECT(ADDRESS($E172,COLUMN())),0),0),IF($F172&gt;0,IF(AND(INDIRECT(ADDRESS($F172,44))=0,INDIRECT(ADDRESS($F172,38))="UL"),INDIRECT(ADDRESS($F172,COLUMN())),0),0),IF($G172&gt;0,IF(AND(INDIRECT(ADDRESS($G172,44))=0,INDIRECT(ADDRESS($G172,38))="UL"),INDIRECT(ADDRESS($G172,COLUMN())),0),0),IF($H172&gt;0,IF(AND(INDIRECT(ADDRESS($H172,44))=0,INDIRECT(ADDRESS($H172,38))="UL"),INDIRECT(ADDRESS($H172,COLUMN())),0),0),IF($I172&gt;0,IF(AND(INDIRECT(ADDRESS($I172,44))=0,INDIRECT(ADDRESS($I172,38))="UL"),INDIRECT(ADDRESS($I172,COLUMN())),0),0),IF($J172&gt;0,IF(AND(INDIRECT(ADDRESS($J172,44))=0,INDIRECT(ADDRESS($J172,38))="UL"),INDIRECT(ADDRESS($J172,COLUMN())),0),0),IF($K172&gt;0,IF(AND(INDIRECT(ADDRESS($K172,44))=0,INDIRECT(ADDRESS($K172,38))="UL"),INDIRECT(ADDRESS($K172,COLUMN())),0),0),IF($L172&gt;0,IF(AND(INDIRECT(ADDRESS($L172,44))=0,INDIRECT(ADDRESS($L172,38))="UL"),INDIRECT(ADDRESS($L172,COLUMN())),0),0),IF($M172&gt;0,IF(AND(INDIRECT(ADDRESS($M172,44))=0,INDIRECT(ADDRESS($M172,38))="UL"),INDIRECT(ADDRESS($M172,COLUMN())),0),0))</f>
        <v>0.40839506172839501</v>
      </c>
      <c r="BE172" s="57">
        <f t="shared" ca="1" si="126"/>
        <v>0.30814814814814806</v>
      </c>
      <c r="BF172" s="57" cm="1">
        <f t="array" aca="1" ref="BF172" ca="1">SUM(IF($C172&gt;0,IF(INDIRECT(ADDRESS($C172,45))=1,INDIRECT(ADDRESS($C172,52))*INDIRECT(ADDRESS($C172,42))/5,0),0), IF($D172&gt;0,IF(INDIRECT(ADDRESS($D172,45))=1,INDIRECT(ADDRESS($D172,52))*INDIRECT(ADDRESS($D172,42))/5,0),0), IF($E172&gt;0,IF(INDIRECT(ADDRESS($E172,45))=1,INDIRECT(ADDRESS($E172,52))*INDIRECT(ADDRESS($E172,42))/5,0),0), IF($F172&gt;0,IF(INDIRECT(ADDRESS($F172,45))=1,INDIRECT(ADDRESS($F172,52))*INDIRECT(ADDRESS($F172,42))/5,0),0), IF($G172&gt;0,IF(INDIRECT(ADDRESS($G172,45))=1,INDIRECT(ADDRESS($G172,52))*INDIRECT(ADDRESS($G172,42))/5,0),0), IF($H172&gt;0,IF(INDIRECT(ADDRESS($H172,45))=1,INDIRECT(ADDRESS($H172,52))*INDIRECT(ADDRESS($H172,42))/5,0),0)
)*$BF$296/100</f>
        <v>9.2592592592592605E-3</v>
      </c>
      <c r="BG172" s="19"/>
      <c r="BH172" s="57" cm="1">
        <f t="array" aca="1" ref="BH172" ca="1">SUM(IF($C172&gt;0,IF(AND(INDIRECT(ADDRESS($C172,44))=0,INDIRECT(ADDRESS($C172,38))&lt;&gt;"UL"),INDIRECT(ADDRESS($C172,COLUMN()-12)),0),0), IF($D172&gt;0,IF(AND(INDIRECT(ADDRESS($D172,44))=0,INDIRECT(ADDRESS($D172,38))&lt;&gt;"UL"),INDIRECT(ADDRESS($D172,COLUMN()-12)),0),0), IF($E172&gt;0,IF(AND(INDIRECT(ADDRESS($E172,44))=0,INDIRECT(ADDRESS($E172,38))&lt;&gt;"UL"),INDIRECT(ADDRESS($E172,COLUMN()-12)),0),0), IF($F172&gt;0,IF(AND(INDIRECT(ADDRESS($F172,44))=0,INDIRECT(ADDRESS($F172,38))&lt;&gt;"UL"),INDIRECT(ADDRESS($F172,COLUMN()-12)),0),0), IF($G172&gt;0,IF(AND(INDIRECT(ADDRESS($G172,44))=0,INDIRECT(ADDRESS($G172,38))&lt;&gt;"UL"),INDIRECT(ADDRESS($G172,COLUMN()-12)),0),0), IF($H172&gt;0,IF(AND(INDIRECT(ADDRESS($H172,44))=0,INDIRECT(ADDRESS($H172,38))&lt;&gt;"UL"),INDIRECT(ADDRESS($H172,COLUMN()-12)),0),0), IF($I172&gt;0,IF(AND(INDIRECT(ADDRESS($I172,44))=0,INDIRECT(ADDRESS($I172,38))&lt;&gt;"UL"),INDIRECT(ADDRESS($I172,COLUMN()-12)),0),0), IF($J172&gt;0,IF(AND(INDIRECT(ADDRESS($J172,44))=0,INDIRECT(ADDRESS($J172,38))&lt;&gt;"UL"),INDIRECT(ADDRESS($J172,COLUMN()-12)),0),0), IF($K172&gt;0,IF(AND(INDIRECT(ADDRESS($K172,44))=0,INDIRECT(ADDRESS($K172,38))&lt;&gt;"UL"),INDIRECT(ADDRESS($K172,COLUMN()-12)),0),0), IF($L172&gt;0,IF(AND(INDIRECT(ADDRESS($L172,44))=0,INDIRECT(ADDRESS($L172,38))&lt;&gt;"UL"),INDIRECT(ADDRESS($L172,COLUMN()-12)),0),0), IF($M172&gt;0,IF(AND(INDIRECT(ADDRESS($M172,44))=0,INDIRECT(ADDRESS($M172,38))&lt;&gt;"UL"),INDIRECT(ADDRESS($M172,COLUMN()-12)),0),0))</f>
        <v>0</v>
      </c>
      <c r="BI172" s="57" cm="1">
        <f t="array" aca="1" ref="BI172" ca="1">SUM(IF($C172&gt;0,IF(AND(INDIRECT(ADDRESS($C172,44))=0,INDIRECT(ADDRESS($C172,38))&lt;&gt;"UL"),INDIRECT(ADDRESS($C172,COLUMN()-12)),0),0), IF($D172&gt;0,IF(AND(INDIRECT(ADDRESS($D172,44))=0,INDIRECT(ADDRESS($D172,38))&lt;&gt;"UL"),INDIRECT(ADDRESS($D172,COLUMN()-12)),0),0), IF($E172&gt;0,IF(AND(INDIRECT(ADDRESS($E172,44))=0,INDIRECT(ADDRESS($E172,38))&lt;&gt;"UL"),INDIRECT(ADDRESS($E172,COLUMN()-12)),0),0), IF($F172&gt;0,IF(AND(INDIRECT(ADDRESS($F172,44))=0,INDIRECT(ADDRESS($F172,38))&lt;&gt;"UL"),INDIRECT(ADDRESS($F172,COLUMN()-12)),0),0), IF($G172&gt;0,IF(AND(INDIRECT(ADDRESS($G172,44))=0,INDIRECT(ADDRESS($G172,38))&lt;&gt;"UL"),INDIRECT(ADDRESS($G172,COLUMN()-12)),0),0), IF($H172&gt;0,IF(AND(INDIRECT(ADDRESS($H172,44))=0,INDIRECT(ADDRESS($H172,38))&lt;&gt;"UL"),INDIRECT(ADDRESS($H172,COLUMN()-12)),0),0), IF($I172&gt;0,IF(AND(INDIRECT(ADDRESS($I172,44))=0,INDIRECT(ADDRESS($I172,38))&lt;&gt;"UL"),INDIRECT(ADDRESS($I172,COLUMN()-12)),0),0), IF($J172&gt;0,IF(AND(INDIRECT(ADDRESS($J172,44))=0,INDIRECT(ADDRESS($J172,38))&lt;&gt;"UL"),INDIRECT(ADDRESS($J172,COLUMN()-12)),0),0), IF($K172&gt;0,IF(AND(INDIRECT(ADDRESS($K172,44))=0,INDIRECT(ADDRESS($K172,38))&lt;&gt;"UL"),INDIRECT(ADDRESS($K172,COLUMN()-12)),0),0), IF($L172&gt;0,IF(AND(INDIRECT(ADDRESS($L172,44))=0,INDIRECT(ADDRESS($L172,38))&lt;&gt;"UL"),INDIRECT(ADDRESS($L172,COLUMN()-12)),0),0), IF($M172&gt;0,IF(AND(INDIRECT(ADDRESS($M172,44))=0,INDIRECT(ADDRESS($M172,38))&lt;&gt;"UL"),INDIRECT(ADDRESS($M172,COLUMN()-12)),0),0))</f>
        <v>0</v>
      </c>
      <c r="BJ172" s="57" cm="1">
        <f t="array" aca="1" ref="BJ172" ca="1">SUM(IF($C172&gt;0,IF(AND(INDIRECT(ADDRESS($C172,44))=0,INDIRECT(ADDRESS($C172,38))&lt;&gt;"UL"),INDIRECT(ADDRESS($C172,COLUMN()-12)),0),0), IF($D172&gt;0,IF(AND(INDIRECT(ADDRESS($D172,44))=0,INDIRECT(ADDRESS($D172,38))&lt;&gt;"UL"),INDIRECT(ADDRESS($D172,COLUMN()-12)),0),0), IF($E172&gt;0,IF(AND(INDIRECT(ADDRESS($E172,44))=0,INDIRECT(ADDRESS($E172,38))&lt;&gt;"UL"),INDIRECT(ADDRESS($E172,COLUMN()-12)),0),0), IF($F172&gt;0,IF(AND(INDIRECT(ADDRESS($F172,44))=0,INDIRECT(ADDRESS($F172,38))&lt;&gt;"UL"),INDIRECT(ADDRESS($F172,COLUMN()-12)),0),0), IF($G172&gt;0,IF(AND(INDIRECT(ADDRESS($G172,44))=0,INDIRECT(ADDRESS($G172,38))&lt;&gt;"UL"),INDIRECT(ADDRESS($G172,COLUMN()-12)),0),0), IF($H172&gt;0,IF(AND(INDIRECT(ADDRESS($H172,44))=0,INDIRECT(ADDRESS($H172,38))&lt;&gt;"UL"),INDIRECT(ADDRESS($H172,COLUMN()-12)),0),0), IF($I172&gt;0,IF(AND(INDIRECT(ADDRESS($I172,44))=0,INDIRECT(ADDRESS($I172,38))&lt;&gt;"UL"),INDIRECT(ADDRESS($I172,COLUMN()-12)),0),0), IF($J172&gt;0,IF(AND(INDIRECT(ADDRESS($J172,44))=0,INDIRECT(ADDRESS($J172,38))&lt;&gt;"UL"),INDIRECT(ADDRESS($J172,COLUMN()-12)),0),0), IF($K172&gt;0,IF(AND(INDIRECT(ADDRESS($K172,44))=0,INDIRECT(ADDRESS($K172,38))&lt;&gt;"UL"),INDIRECT(ADDRESS($K172,COLUMN()-12)),0),0), IF($L172&gt;0,IF(AND(INDIRECT(ADDRESS($L172,44))=0,INDIRECT(ADDRESS($L172,38))&lt;&gt;"UL"),INDIRECT(ADDRESS($L172,COLUMN()-12)),0),0), IF($M172&gt;0,IF(AND(INDIRECT(ADDRESS($M172,44))=0,INDIRECT(ADDRESS($M172,38))&lt;&gt;"UL"),INDIRECT(ADDRESS($M172,COLUMN()-12)),0),0))</f>
        <v>0</v>
      </c>
      <c r="BK172" s="57">
        <f t="shared" ca="1" si="127"/>
        <v>0</v>
      </c>
      <c r="BL172" s="58">
        <f t="shared" ca="1" si="128"/>
        <v>0</v>
      </c>
      <c r="BM172" s="57" cm="1">
        <f t="array" aca="1" ref="BM172" ca="1">SUM(IF($C172&gt;0,IF(AND(INDIRECT(ADDRESS($C172,44))=0,INDIRECT(ADDRESS($C172,38))&lt;&gt;"UL"),INDIRECT(ADDRESS($C172,COLUMN()-12)),0),0), IF($D172&gt;0,IF(AND(INDIRECT(ADDRESS($D172,44))=0,INDIRECT(ADDRESS($D172,38))&lt;&gt;"UL"),INDIRECT(ADDRESS($D172,COLUMN()-12)),0),0), IF($E172&gt;0,IF(AND(INDIRECT(ADDRESS($E172,44))=0,INDIRECT(ADDRESS($E172,38))&lt;&gt;"UL"),INDIRECT(ADDRESS($E172,COLUMN()-12)),0),0), IF($F172&gt;0,IF(AND(INDIRECT(ADDRESS($F172,44))=0,INDIRECT(ADDRESS($F172,38))&lt;&gt;"UL"),INDIRECT(ADDRESS($F172,COLUMN()-12)),0),0), IF($G172&gt;0,IF(AND(INDIRECT(ADDRESS($G172,44))=0,INDIRECT(ADDRESS($G172,38))&lt;&gt;"UL"),INDIRECT(ADDRESS($G172,COLUMN()-12)),0),0), IF($H172&gt;0,IF(AND(INDIRECT(ADDRESS($H172,44))=0,INDIRECT(ADDRESS($H172,38))&lt;&gt;"UL"),INDIRECT(ADDRESS($H172,COLUMN()-12)),0),0), IF($I172&gt;0,IF(AND(INDIRECT(ADDRESS($I172,44))=0,INDIRECT(ADDRESS($I172,38))&lt;&gt;"UL"),INDIRECT(ADDRESS($I172,COLUMN()-12)),0),0), IF($J172&gt;0,IF(AND(INDIRECT(ADDRESS($J172,44))=0,INDIRECT(ADDRESS($J172,38))&lt;&gt;"UL"),INDIRECT(ADDRESS($J172,COLUMN()-12)),0),0), IF($K172&gt;0,IF(AND(INDIRECT(ADDRESS($K172,44))=0,INDIRECT(ADDRESS($K172,38))&lt;&gt;"UL"),INDIRECT(ADDRESS($K172,COLUMN()-11)),0),0), IF($L172&gt;0,IF(AND(INDIRECT(ADDRESS($L172,44))=0,INDIRECT(ADDRESS($L172,38))&lt;&gt;"UL"),INDIRECT(ADDRESS($L172,COLUMN()-11)),0),0), IF($M172&gt;0,IF(AND(INDIRECT(ADDRESS($M172,44))=0,INDIRECT(ADDRESS($M172,38))&lt;&gt;"UL"),INDIRECT(ADDRESS($M172,COLUMN()-11)),0),0))</f>
        <v>0</v>
      </c>
      <c r="BN172" s="57" cm="1">
        <f t="array" aca="1" ref="BN172" ca="1">SUM(IF($C172&gt;0,IF(AND(INDIRECT(ADDRESS($C172,44))=0,INDIRECT(ADDRESS($C172,38))&lt;&gt;"UL"),INDIRECT(ADDRESS($C172,COLUMN()-12)),0),0), IF($D172&gt;0,IF(AND(INDIRECT(ADDRESS($D172,44))=0,INDIRECT(ADDRESS($D172,38))&lt;&gt;"UL"),INDIRECT(ADDRESS($D172,COLUMN()-12)),0),0), IF($E172&gt;0,IF(AND(INDIRECT(ADDRESS($E172,44))=0,INDIRECT(ADDRESS($E172,38))&lt;&gt;"UL"),INDIRECT(ADDRESS($E172,COLUMN()-12)),0),0), IF($F172&gt;0,IF(AND(INDIRECT(ADDRESS($F172,44))=0,INDIRECT(ADDRESS($F172,38))&lt;&gt;"UL"),INDIRECT(ADDRESS($F172,COLUMN()-12)),0),0), IF($G172&gt;0,IF(AND(INDIRECT(ADDRESS($G172,44))=0,INDIRECT(ADDRESS($G172,38))&lt;&gt;"UL"),INDIRECT(ADDRESS($G172,COLUMN()-12)),0),0), IF($H172&gt;0,IF(AND(INDIRECT(ADDRESS($H172,44))=0,INDIRECT(ADDRESS($H172,38))&lt;&gt;"UL"),INDIRECT(ADDRESS($H172,COLUMN()-12)),0),0), IF($I172&gt;0,IF(AND(INDIRECT(ADDRESS($I172,44))=0,INDIRECT(ADDRESS($I172,38))&lt;&gt;"UL"),INDIRECT(ADDRESS($I172,COLUMN()-12)),0),0), IF($J172&gt;0,IF(AND(INDIRECT(ADDRESS($J172,44))=0,INDIRECT(ADDRESS($J172,38))&lt;&gt;"UL"),INDIRECT(ADDRESS($J172,COLUMN()-12)),0),0), IF($K172&gt;0,IF(AND(INDIRECT(ADDRESS($K172,44))=0,INDIRECT(ADDRESS($K172,38))&lt;&gt;"UL"),INDIRECT(ADDRESS($K172,COLUMN()-11)),0),0), IF($L172&gt;0,IF(AND(INDIRECT(ADDRESS($L172,44))=0,INDIRECT(ADDRESS($L172,38))&lt;&gt;"UL"),INDIRECT(ADDRESS($L172,COLUMN()-11)),0),0), IF($M172&gt;0,IF(AND(INDIRECT(ADDRESS($M172,44))=0,INDIRECT(ADDRESS($M172,38))&lt;&gt;"UL"),INDIRECT(ADDRESS($M172,COLUMN()-11)),0),0))</f>
        <v>0</v>
      </c>
      <c r="BO172" s="57" cm="1">
        <f t="array" aca="1" ref="BO172" ca="1">SUM(IF($C172&gt;0,IF(AND(INDIRECT(ADDRESS($C172,44))=0,INDIRECT(ADDRESS($C172,38))&lt;&gt;"UL"),INDIRECT(ADDRESS($C172,COLUMN()-12)),0),0), IF($D172&gt;0,IF(AND(INDIRECT(ADDRESS($D172,44))=0,INDIRECT(ADDRESS($D172,38))&lt;&gt;"UL"),INDIRECT(ADDRESS($D172,COLUMN()-12)),0),0), IF($E172&gt;0,IF(AND(INDIRECT(ADDRESS($E172,44))=0,INDIRECT(ADDRESS($E172,38))&lt;&gt;"UL"),INDIRECT(ADDRESS($E172,COLUMN()-12)),0),0), IF($F172&gt;0,IF(AND(INDIRECT(ADDRESS($F172,44))=0,INDIRECT(ADDRESS($F172,38))&lt;&gt;"UL"),INDIRECT(ADDRESS($F172,COLUMN()-12)),0),0), IF($G172&gt;0,IF(AND(INDIRECT(ADDRESS($G172,44))=0,INDIRECT(ADDRESS($G172,38))&lt;&gt;"UL"),INDIRECT(ADDRESS($G172,COLUMN()-12)),0),0), IF($H172&gt;0,IF(AND(INDIRECT(ADDRESS($H172,44))=0,INDIRECT(ADDRESS($H172,38))&lt;&gt;"UL"),INDIRECT(ADDRESS($H172,COLUMN()-12)),0),0), IF($I172&gt;0,IF(AND(INDIRECT(ADDRESS($I172,44))=0,INDIRECT(ADDRESS($I172,38))&lt;&gt;"UL"),INDIRECT(ADDRESS($I172,COLUMN()-12)),0),0), IF($J172&gt;0,IF(AND(INDIRECT(ADDRESS($J172,44))=0,INDIRECT(ADDRESS($J172,38))&lt;&gt;"UL"),INDIRECT(ADDRESS($J172,COLUMN()-12)),0),0), IF($K172&gt;0,IF(AND(INDIRECT(ADDRESS($K172,44))=0,INDIRECT(ADDRESS($K172,38))&lt;&gt;"UL"),INDIRECT(ADDRESS($K172,COLUMN()-11)),0),0), IF($L172&gt;0,IF(AND(INDIRECT(ADDRESS($L172,44))=0,INDIRECT(ADDRESS($L172,38))&lt;&gt;"UL"),INDIRECT(ADDRESS($L172,COLUMN()-11)),0),0), IF($M172&gt;0,IF(AND(INDIRECT(ADDRESS($M172,44))=0,INDIRECT(ADDRESS($M172,38))&lt;&gt;"UL"),INDIRECT(ADDRESS($M172,COLUMN()-11)),0),0))</f>
        <v>0</v>
      </c>
      <c r="BP172" s="57" cm="1">
        <f t="array" aca="1" ref="BP172" ca="1">SUM(IF($C172&gt;0,IF(AND(INDIRECT(ADDRESS($C172,44))=0,INDIRECT(ADDRESS($C172,38))&lt;&gt;"UL"),INDIRECT(ADDRESS($C172,COLUMN()-12)),0),0), IF($D172&gt;0,IF(AND(INDIRECT(ADDRESS($D172,44))=0,INDIRECT(ADDRESS($D172,38))&lt;&gt;"UL"),INDIRECT(ADDRESS($D172,COLUMN()-12)),0),0), IF($E172&gt;0,IF(AND(INDIRECT(ADDRESS($E172,44))=0,INDIRECT(ADDRESS($E172,38))&lt;&gt;"UL"),INDIRECT(ADDRESS($E172,COLUMN()-12)),0),0), IF($F172&gt;0,IF(AND(INDIRECT(ADDRESS($F172,44))=0,INDIRECT(ADDRESS($F172,38))&lt;&gt;"UL"),INDIRECT(ADDRESS($F172,COLUMN()-12)),0),0), IF($G172&gt;0,IF(AND(INDIRECT(ADDRESS($G172,44))=0,INDIRECT(ADDRESS($G172,38))&lt;&gt;"UL"),INDIRECT(ADDRESS($G172,COLUMN()-12)),0),0), IF($H172&gt;0,IF(AND(INDIRECT(ADDRESS($H172,44))=0,INDIRECT(ADDRESS($H172,38))&lt;&gt;"UL"),INDIRECT(ADDRESS($H172,COLUMN()-12)),0),0), IF($I172&gt;0,IF(AND(INDIRECT(ADDRESS($I172,44))=0,INDIRECT(ADDRESS($I172,38))&lt;&gt;"UL"),INDIRECT(ADDRESS($I172,COLUMN()-12)),0),0), IF($J172&gt;0,IF(AND(INDIRECT(ADDRESS($J172,44))=0,INDIRECT(ADDRESS($J172,38))&lt;&gt;"UL"),INDIRECT(ADDRESS($J172,COLUMN()-12)),0),0), IF($K172&gt;0,IF(AND(INDIRECT(ADDRESS($K172,44))=0,INDIRECT(ADDRESS($K172,38))&lt;&gt;"UL"),INDIRECT(ADDRESS($K172,COLUMN()-11)),0),0), IF($L172&gt;0,IF(AND(INDIRECT(ADDRESS($L172,44))=0,INDIRECT(ADDRESS($L172,38))&lt;&gt;"UL"),INDIRECT(ADDRESS($L172,COLUMN()-11)),0),0), IF($M172&gt;0,IF(AND(INDIRECT(ADDRESS($M172,44))=0,INDIRECT(ADDRESS($M172,38))&lt;&gt;"UL"),INDIRECT(ADDRESS($M172,COLUMN()-11)),0),0))</f>
        <v>0</v>
      </c>
      <c r="BQ172" s="57">
        <f t="shared" ca="1" si="129"/>
        <v>0</v>
      </c>
      <c r="BR172" s="161">
        <f t="shared" ca="1" si="130"/>
        <v>74.572073891835132</v>
      </c>
      <c r="BS172" s="56"/>
      <c r="BT172" s="56">
        <f t="shared" ca="1" si="131"/>
        <v>1.8591035852777231</v>
      </c>
      <c r="BU172" s="80">
        <f t="shared" ca="1" si="132"/>
        <v>6.1970119509257439E-2</v>
      </c>
      <c r="BV172" s="57" t="s">
        <v>34</v>
      </c>
      <c r="BW172" s="57" cm="1">
        <f t="array" aca="1" ref="BW172" ca="1">SUM(IF($C172&gt;0,IF(AND(INDIRECT(ADDRESS($C172,44))=0,INDIRECT(ADDRESS($C172,38))="UL",ISERROR(SEARCH("Rear",INDIRECT(ADDRESS($C172,33)))),ISERROR(SEARCH("Side",INDIRECT(ADDRESS($C172,33))))),INDIRECT(ADDRESS($C172,COLUMN())),0),0),IF($D172&gt;0,IF(AND(INDIRECT(ADDRESS($D172,44))=0,INDIRECT(ADDRESS($D172,38))="UL",ISERROR(SEARCH("Rear",INDIRECT(ADDRESS($D172,33)))),ISERROR(SEARCH("Side",INDIRECT(ADDRESS($D172,33))))),INDIRECT(ADDRESS($D172,COLUMN())),0),0),IF($E172&gt;0,IF(AND(INDIRECT(ADDRESS($E172,44))=0,INDIRECT(ADDRESS($E172,38))="UL",ISERROR(SEARCH("Rear",INDIRECT(ADDRESS($E172,33)))),ISERROR(SEARCH("Side",INDIRECT(ADDRESS($E172,33))))),INDIRECT(ADDRESS($E172,COLUMN())),0),0),IF($F172&gt;0,IF(AND(INDIRECT(ADDRESS($F172,44))=0,INDIRECT(ADDRESS($F172,38))="UL",ISERROR(SEARCH("Rear",INDIRECT(ADDRESS($F172,33)))),ISERROR(SEARCH("Side",INDIRECT(ADDRESS($F172,33))))),INDIRECT(ADDRESS($F172,COLUMN())),0),0),IF($G172&gt;0,IF(AND(INDIRECT(ADDRESS($G172,44))=0,INDIRECT(ADDRESS($G172,38))="UL",ISERROR(SEARCH("Rear",INDIRECT(ADDRESS($G172,33)))),ISERROR(SEARCH("Side",INDIRECT(ADDRESS($G172,33))))),INDIRECT(ADDRESS($G172,COLUMN())),0),0),IF($H172&gt;0,IF(AND(INDIRECT(ADDRESS($H172,44))=0,INDIRECT(ADDRESS($H172,38))="UL",ISERROR(SEARCH("Rear",INDIRECT(ADDRESS($H172,33)))),ISERROR(SEARCH("Side",INDIRECT(ADDRESS($H172,33))))),INDIRECT(ADDRESS($H172,COLUMN())),0),0),IF($I172&gt;0,IF(AND(INDIRECT(ADDRESS($I172,44))=0,INDIRECT(ADDRESS($I172,38))="UL",ISERROR(SEARCH("Rear",INDIRECT(ADDRESS($I172,33)))),ISERROR(SEARCH("Side",INDIRECT(ADDRESS($I172,33))))),INDIRECT(ADDRESS($I172,COLUMN())),0),0),IF($J172&gt;0,IF(AND(INDIRECT(ADDRESS($J172,44))=0,INDIRECT(ADDRESS($J172,38))="UL",ISERROR(SEARCH("Rear",INDIRECT(ADDRESS($J172,33)))),ISERROR(SEARCH("Side",INDIRECT(ADDRESS($J172,33))))),INDIRECT(ADDRESS($J172,COLUMN())),0),0),IF($K172&gt;0,IF(AND(INDIRECT(ADDRESS($K172,44))=0,INDIRECT(ADDRESS($K172,38))="UL",ISERROR(SEARCH("Rear",INDIRECT(ADDRESS($K172,33)))),ISERROR(SEARCH("Side",INDIRECT(ADDRESS($K172,33))))),INDIRECT(ADDRESS($K172,COLUMN())),0),0),IF($L172&gt;0,IF(AND(INDIRECT(ADDRESS($L172,44))=0,INDIRECT(ADDRESS($L172,38))="UL",ISERROR(SEARCH("Rear",INDIRECT(ADDRESS($L172,33)))),ISERROR(SEARCH("Side",INDIRECT(ADDRESS($L172,33))))),INDIRECT(ADDRESS($L172,COLUMN())),0),0),IF($M172&gt;0,IF(AND(INDIRECT(ADDRESS($M172,44))=0,INDIRECT(ADDRESS($M172,38))="UL",ISERROR(SEARCH("Rear",INDIRECT(ADDRESS($M172,33)))),ISERROR(SEARCH("Side",INDIRECT(ADDRESS($M172,33))))),INDIRECT(ADDRESS($M172,COLUMN())),0),0))</f>
        <v>0.44444444444444442</v>
      </c>
      <c r="BX172" s="57">
        <f t="shared" ca="1" si="136"/>
        <v>0.44444444444444442</v>
      </c>
      <c r="BY172" s="57" cm="1">
        <f t="array" aca="1" ref="BY172" ca="1">SUM(IF($C172&gt;0,IF(AND(INDIRECT(ADDRESS($C172,44))=0,INDIRECT(ADDRESS($C172,38))="UL"),INDIRECT(ADDRESS($C172,COLUMN())),0),0),IF($D172&gt;0,IF(AND(INDIRECT(ADDRESS($D172,44))=0,INDIRECT(ADDRESS($D172,38))="UL"),INDIRECT(ADDRESS($D172,COLUMN())),0),0),IF($E172&gt;0,IF(AND(INDIRECT(ADDRESS($E172,44))=0,INDIRECT(ADDRESS($E172,38))="UL"),INDIRECT(ADDRESS($E172,COLUMN())),0),0),IF($F172&gt;0,IF(AND(INDIRECT(ADDRESS($F172,44))=0,INDIRECT(ADDRESS($F172,38))="UL"),INDIRECT(ADDRESS($F172,COLUMN())),0),0),IF($G172&gt;0,IF(AND(INDIRECT(ADDRESS($G172,44))=0,INDIRECT(ADDRESS($G172,38))="UL"),INDIRECT(ADDRESS($G172,COLUMN())),0),0),IF($H172&gt;0,IF(AND(INDIRECT(ADDRESS($H172,44))=0,INDIRECT(ADDRESS($H172,38))="UL"),INDIRECT(ADDRESS($H172,COLUMN())),0),0),IF($I172&gt;0,IF(AND(INDIRECT(ADDRESS($I172,44))=0,INDIRECT(ADDRESS($I172,38))="UL"),INDIRECT(ADDRESS($I172,COLUMN())),0),0),IF($J172&gt;0,IF(AND(INDIRECT(ADDRESS($J172,44))=0,INDIRECT(ADDRESS($J172,38))="UL"),INDIRECT(ADDRESS($J172,COLUMN())),0),0),IF($K172&gt;0,IF(AND(INDIRECT(ADDRESS($K172,44))=0,INDIRECT(ADDRESS($K172,38))="UL"),INDIRECT(ADDRESS($K172,COLUMN())),0),0),IF($L172&gt;0,IF(AND(INDIRECT(ADDRESS($L172,44))=0,INDIRECT(ADDRESS($L172,38))="UL"),INDIRECT(ADDRESS($L172,COLUMN())),0),0),IF($M172&gt;0,IF(AND(INDIRECT(ADDRESS($M172,44))=0,INDIRECT(ADDRESS($M172,38))="UL"),INDIRECT(ADDRESS($M172,COLUMN())),0),0))</f>
        <v>0.32263374485596702</v>
      </c>
      <c r="BZ172" s="57" cm="1">
        <f t="array" aca="1" ref="BZ172" ca="1">SUM(IF($C172&gt;0,IF(AND(INDIRECT(ADDRESS($C172,44))=0,INDIRECT(ADDRESS($C172,38))="UL"),INDIRECT(ADDRESS($C172,COLUMN())),0),0),IF($D172&gt;0,IF(AND(INDIRECT(ADDRESS($D172,44))=0,INDIRECT(ADDRESS($D172,38))="UL"),INDIRECT(ADDRESS($D172,COLUMN())),0),0),IF($E172&gt;0,IF(AND(INDIRECT(ADDRESS($E172,44))=0,INDIRECT(ADDRESS($E172,38))="UL"),INDIRECT(ADDRESS($E172,COLUMN())),0),0),IF($F172&gt;0,IF(AND(INDIRECT(ADDRESS($F172,44))=0,INDIRECT(ADDRESS($F172,38))="UL"),INDIRECT(ADDRESS($F172,COLUMN())),0),0),IF($G172&gt;0,IF(AND(INDIRECT(ADDRESS($G172,44))=0,INDIRECT(ADDRESS($G172,38))="UL"),INDIRECT(ADDRESS($G172,COLUMN())),0),0),IF($H172&gt;0,IF(AND(INDIRECT(ADDRESS($H172,44))=0,INDIRECT(ADDRESS($H172,38))="UL"),INDIRECT(ADDRESS($H172,COLUMN())),0),0),IF($I172&gt;0,IF(AND(INDIRECT(ADDRESS($I172,44))=0,INDIRECT(ADDRESS($I172,38))="UL"),INDIRECT(ADDRESS($I172,COLUMN())),0),0),IF($J172&gt;0,IF(AND(INDIRECT(ADDRESS($J172,44))=0,INDIRECT(ADDRESS($J172,38))="UL"),INDIRECT(ADDRESS($J172,COLUMN())),0),0),IF($K172&gt;0,IF(AND(INDIRECT(ADDRESS($K172,44))=0,INDIRECT(ADDRESS($K172,38))="UL"),INDIRECT(ADDRESS($K172,COLUMN())),0),0),IF($L172&gt;0,IF(AND(INDIRECT(ADDRESS($L172,44))=0,INDIRECT(ADDRESS($L172,38))="UL"),INDIRECT(ADDRESS($L172,COLUMN())),0),0),IF($M172&gt;0,IF(AND(INDIRECT(ADDRESS($M172,44))=0,INDIRECT(ADDRESS($M172,38))="UL"),INDIRECT(ADDRESS($M172,COLUMN())),0),0))</f>
        <v>0.29218106995884774</v>
      </c>
      <c r="CA172" s="57">
        <f t="shared" ca="1" si="137"/>
        <v>0.29218106995884774</v>
      </c>
      <c r="CB172" s="57" cm="1">
        <f t="array" aca="1" ref="CB172" ca="1">SUM(IF($C172&gt;0,IF(AND(INDIRECT(ADDRESS($C172,44))=0,INDIRECT(ADDRESS($C172,38))&lt;&gt;"UL"),INDIRECT(ADDRESS($C172,COLUMN())),0),0),IF($D172&gt;0,IF(AND(INDIRECT(ADDRESS($D172,44))=0,INDIRECT(ADDRESS($D172,38))&lt;&gt;"UL"),INDIRECT(ADDRESS($D172,COLUMN())),0),0),IF($E172&gt;0,IF(AND(INDIRECT(ADDRESS($E172,44))=0,INDIRECT(ADDRESS($E172,38))&lt;&gt;"UL"),INDIRECT(ADDRESS($E172,COLUMN())),0),0),IF($F172&gt;0,IF(AND(INDIRECT(ADDRESS($F172,44))=0,INDIRECT(ADDRESS($F172,38))&lt;&gt;"UL"),INDIRECT(ADDRESS($F172,COLUMN())),0),0),IF($G172&gt;0,IF(AND(INDIRECT(ADDRESS($G172,44))=0,INDIRECT(ADDRESS($G172,38))&lt;&gt;"UL"),INDIRECT(ADDRESS($G172,COLUMN())),0),0),IF($H172&gt;0,IF(AND(INDIRECT(ADDRESS($H172,44))=0,INDIRECT(ADDRESS($H172,38))&lt;&gt;"UL"),INDIRECT(ADDRESS($H172,COLUMN())),0),0),IF($I172&gt;0,IF(AND(INDIRECT(ADDRESS($I172,44))=0,INDIRECT(ADDRESS($I172,38))&lt;&gt;"UL"),INDIRECT(ADDRESS($I172,COLUMN())),0),0),IF($J172&gt;0,IF(AND(INDIRECT(ADDRESS($J172,44))=0,INDIRECT(ADDRESS($J172,38))&lt;&gt;"UL"),INDIRECT(ADDRESS($J172,COLUMN())),0),0),IF($K172&gt;0,IF(AND(INDIRECT(ADDRESS($K172,44))=0,INDIRECT(ADDRESS($K172,38))&lt;&gt;"UL"),INDIRECT(ADDRESS($K172,COLUMN())),0),0),IF($L172&gt;0,IF(AND(INDIRECT(ADDRESS($L172,44))=0,INDIRECT(ADDRESS($L172,38))&lt;&gt;"UL"),INDIRECT(ADDRESS($L172,COLUMN())),0),0),IF($M172&gt;0,IF(AND(INDIRECT(ADDRESS($M172,44))=0,INDIRECT(ADDRESS($M172,38))&lt;&gt;"UL"),INDIRECT(ADDRESS($M172,COLUMN())),0),0))</f>
        <v>0</v>
      </c>
      <c r="CC172" s="57">
        <f t="shared" ca="1" si="138"/>
        <v>0</v>
      </c>
      <c r="CD172" s="57" cm="1">
        <f t="array" aca="1" ref="CD172" ca="1">SUM(IF($C172&gt;0,IF(AND(INDIRECT(ADDRESS($C172,44))=0,INDIRECT(ADDRESS($C172,38))&lt;&gt;"UL"),INDIRECT(ADDRESS($C172,COLUMN())),0),0),IF($D172&gt;0,IF(AND(INDIRECT(ADDRESS($D172,44))=0,INDIRECT(ADDRESS($D172,38))&lt;&gt;"UL"),INDIRECT(ADDRESS($D172,COLUMN())),0),0),IF($E172&gt;0,IF(AND(INDIRECT(ADDRESS($E172,44))=0,INDIRECT(ADDRESS($E172,38))&lt;&gt;"UL"),INDIRECT(ADDRESS($E172,COLUMN())),0),0),IF($F172&gt;0,IF(AND(INDIRECT(ADDRESS($F172,44))=0,INDIRECT(ADDRESS($F172,38))&lt;&gt;"UL"),INDIRECT(ADDRESS($F172,COLUMN())),0),0),IF($G172&gt;0,IF(AND(INDIRECT(ADDRESS($G172,44))=0,INDIRECT(ADDRESS($G172,38))&lt;&gt;"UL"),INDIRECT(ADDRESS($G172,COLUMN())),0),0),IF($H172&gt;0,IF(AND(INDIRECT(ADDRESS($H172,44))=0,INDIRECT(ADDRESS($H172,38))&lt;&gt;"UL"),INDIRECT(ADDRESS($H172,COLUMN())),0),0),IF($I172&gt;0,IF(AND(INDIRECT(ADDRESS($I172,44))=0,INDIRECT(ADDRESS($I172,38))&lt;&gt;"UL"),INDIRECT(ADDRESS($I172,COLUMN())),0),0),IF($J172&gt;0,IF(AND(INDIRECT(ADDRESS($J172,44))=0,INDIRECT(ADDRESS($J172,38))&lt;&gt;"UL"),INDIRECT(ADDRESS($J172,COLUMN())),0),0),IF($K172&gt;0,IF(AND(INDIRECT(ADDRESS($K172,44))=0,INDIRECT(ADDRESS($K172,38))&lt;&gt;"UL"),INDIRECT(ADDRESS($K172,COLUMN())),0),0),IF($L172&gt;0,IF(AND(INDIRECT(ADDRESS($L172,44))=0,INDIRECT(ADDRESS($L172,38))&lt;&gt;"UL"),INDIRECT(ADDRESS($L172,COLUMN())),0),0),IF($M172&gt;0,IF(AND(INDIRECT(ADDRESS($M172,44))=0,INDIRECT(ADDRESS($M172,38))&lt;&gt;"UL"),INDIRECT(ADDRESS($M172,COLUMN())),0),0))</f>
        <v>0</v>
      </c>
      <c r="CE172" s="57" cm="1">
        <f t="array" aca="1" ref="CE172" ca="1">SUM(IF($C172&gt;0,IF(AND(INDIRECT(ADDRESS($C172,44))=0,INDIRECT(ADDRESS($C172,38))&lt;&gt;"UL"),INDIRECT(ADDRESS($C172,COLUMN())),0),0),IF($D172&gt;0,IF(AND(INDIRECT(ADDRESS($D172,44))=0,INDIRECT(ADDRESS($D172,38))&lt;&gt;"UL"),INDIRECT(ADDRESS($D172,COLUMN())),0),0),IF($E172&gt;0,IF(AND(INDIRECT(ADDRESS($E172,44))=0,INDIRECT(ADDRESS($E172,38))&lt;&gt;"UL"),INDIRECT(ADDRESS($E172,COLUMN())),0),0),IF($F172&gt;0,IF(AND(INDIRECT(ADDRESS($F172,44))=0,INDIRECT(ADDRESS($F172,38))&lt;&gt;"UL"),INDIRECT(ADDRESS($F172,COLUMN())),0),0),IF($G172&gt;0,IF(AND(INDIRECT(ADDRESS($G172,44))=0,INDIRECT(ADDRESS($G172,38))&lt;&gt;"UL"),INDIRECT(ADDRESS($G172,COLUMN())),0),0),IF($H172&gt;0,IF(AND(INDIRECT(ADDRESS($H172,44))=0,INDIRECT(ADDRESS($H172,38))&lt;&gt;"UL"),INDIRECT(ADDRESS($H172,COLUMN())),0),0),IF($I172&gt;0,IF(AND(INDIRECT(ADDRESS($I172,44))=0,INDIRECT(ADDRESS($I172,38))&lt;&gt;"UL"),INDIRECT(ADDRESS($I172,COLUMN())),0),0),IF($J172&gt;0,IF(AND(INDIRECT(ADDRESS($J172,44))=0,INDIRECT(ADDRESS($J172,38))&lt;&gt;"UL"),INDIRECT(ADDRESS($J172,COLUMN())),0),0),IF($K172&gt;0,IF(AND(INDIRECT(ADDRESS($K172,44))=0,INDIRECT(ADDRESS($K172,38))&lt;&gt;"UL"),INDIRECT(ADDRESS($K172,COLUMN())),0),0),IF($L172&gt;0,IF(AND(INDIRECT(ADDRESS($L172,44))=0,INDIRECT(ADDRESS($L172,38))&lt;&gt;"UL"),INDIRECT(ADDRESS($L172,COLUMN())),0),0),IF($M172&gt;0,IF(AND(INDIRECT(ADDRESS($M172,44))=0,INDIRECT(ADDRESS($M172,38))&lt;&gt;"UL"),INDIRECT(ADDRESS($M172,COLUMN())),0),0))</f>
        <v>0</v>
      </c>
      <c r="CF172" s="57">
        <f t="shared" ca="1" si="139"/>
        <v>0</v>
      </c>
      <c r="CG172" s="57">
        <f t="shared" ca="1" si="140"/>
        <v>1.0761177998277014</v>
      </c>
      <c r="CH172" s="57">
        <f t="shared" ca="1" si="133"/>
        <v>3.5870593327590045E-2</v>
      </c>
      <c r="CI172" s="19">
        <f t="shared" ca="1" si="134"/>
        <v>14.085975733952045</v>
      </c>
      <c r="CJ172" s="19"/>
      <c r="CK172" s="57" cm="1">
        <f t="array" aca="1" ref="CK172" ca="1">IF(AU172="S", SUM(IF($C172&gt;0,IF(INDIRECT(ADDRESS($C172,43))&lt;&gt;1,INDIRECT(ADDRESS($C172,48)),0),0), IF($D172&gt;0,IF(INDIRECT(ADDRESS($D172,43))&lt;&gt;1,INDIRECT(ADDRESS($D172,48)),0),0), IF($E172&gt;0,IF(INDIRECT(ADDRESS($E172,43))&lt;&gt;1,INDIRECT(ADDRESS($E172,48)),0),0), IF($F172&gt;0,IF(INDIRECT(ADDRESS($F172,43))&lt;&gt;1,INDIRECT(ADDRESS($F172,48)),0),0), IF($G172&gt;0,IF(INDIRECT(ADDRESS($G172,43))&lt;&gt;1,INDIRECT(ADDRESS($G172,48)),0),0), IF($H172&gt;0,IF(INDIRECT(ADDRESS($H172,43))&lt;&gt;1,INDIRECT(ADDRESS($H172,48)),0),0), IF($I172&gt;0,IF(INDIRECT(ADDRESS($I172,43))&lt;&gt;1,INDIRECT(ADDRESS($I172,48)),0),0), IF($J172&gt;0,IF(INDIRECT(ADDRESS($J172,43))&lt;&gt;1,INDIRECT(ADDRESS($J172,48)),0),0), IF($K172&gt;0,IF(INDIRECT(ADDRESS($K172,43))&lt;&gt;1,INDIRECT(ADDRESS($K172,48)),0),0), IF($L172&gt;0,IF(INDIRECT(ADDRESS($L172,43))&lt;&gt;1,INDIRECT(ADDRESS($L172,48)),0),0), IF($M172&gt;0,IF(INDIRECT(ADDRESS($M172,43))&lt;&gt;1,INDIRECT(ADDRESS($M172,48)),0),0)), IF(AU172="L",SUM(IF($C172&gt;0,IF(INDIRECT(ADDRESS($C172,43))&lt;&gt;1,INDIRECT(ADDRESS($C172,50)),0),0), IF($D172&gt;0,IF(INDIRECT(ADDRESS($D172,43))&lt;&gt;1,INDIRECT(ADDRESS($D172,50)),0),0), IF($E172&gt;0,IF(INDIRECT(ADDRESS($E172,43))&lt;&gt;1,INDIRECT(ADDRESS($E172,50)),0),0), IF($F172&gt;0,IF(INDIRECT(ADDRESS($F172,43))&lt;&gt;1,INDIRECT(ADDRESS($F172,50)),0),0), IF($G172&gt;0,IF(INDIRECT(ADDRESS($G172,43))&lt;&gt;1,INDIRECT(ADDRESS($G172,50)),0),0), IF($G172&gt;0,IF(INDIRECT(ADDRESS($G172,43))&lt;&gt;1,INDIRECT(ADDRESS($G172,50)),0),0), IF($H172&gt;0,IF(INDIRECT(ADDRESS($H172,43))&lt;&gt;1,INDIRECT(ADDRESS($H172,50)),0),0), IF($I172&gt;0,IF(INDIRECT(ADDRESS($I172,43))&lt;&gt;1,INDIRECT(ADDRESS($I172,50)),0),0), IF($J172&gt;0,IF(INDIRECT(ADDRESS($J172,43))&lt;&gt;1,INDIRECT(ADDRESS($J172,50)),0),0), IF($K172&gt;0,IF(INDIRECT(ADDRESS($K172,43))&lt;&gt;1,INDIRECT(ADDRESS($K172,50)),0),0), IF($L172&gt;0,IF(INDIRECT(ADDRESS($L172,43))&lt;&gt;1,INDIRECT(ADDRESS($L172,50)),0),0), IF($M172&gt;0,IF(INDIRECT(ADDRESS($M172,43))&lt;&gt;1,INDIRECT(ADDRESS($M172,50)),0),0)), SUM(IF($C172&gt;0,IF(INDIRECT(ADDRESS($C172,43))&lt;&gt;1,INDIRECT(ADDRESS($C172,49)),0),0), IF($D172&gt;0,IF(INDIRECT(ADDRESS($D172,43))&lt;&gt;1,INDIRECT(ADDRESS($D172,49)),0),0), IF($E172&gt;0,IF(INDIRECT(ADDRESS($E172,43))&lt;&gt;1,INDIRECT(ADDRESS($E172,49)),0),0), IF($F172&gt;0,IF(INDIRECT(ADDRESS($F172,43))&lt;&gt;1,INDIRECT(ADDRESS($F172,49)),0),0), IF($G172&gt;0,IF(INDIRECT(ADDRESS($G172,43))&lt;&gt;1,INDIRECT(ADDRESS($G172,49)),0),0), IF($G172&gt;0,IF(INDIRECT(ADDRESS($G172,43))&lt;&gt;1,INDIRECT(ADDRESS($G172,49)),0),0), IF($H172&gt;0,IF(INDIRECT(ADDRESS($H172,43))&lt;&gt;1,INDIRECT(ADDRESS($H172,49)),0),0), IF($I172&gt;0,IF(INDIRECT(ADDRESS($I172,43))&lt;&gt;1,INDIRECT(ADDRESS($I172,49)),0),0), IF($J172&gt;0,IF(INDIRECT(ADDRESS($J172,43))&lt;&gt;1,INDIRECT(ADDRESS($J172,49)),0),0), IF($K172&gt;0,IF(INDIRECT(ADDRESS($K172,43))&lt;&gt;1,INDIRECT(ADDRESS($K172,49)),0),0), IF($L172&gt;0,IF(INDIRECT(ADDRESS($L172,43))&lt;&gt;1,INDIRECT(ADDRESS($L172,49)),0),0), IF($M172&gt;0,IF(INDIRECT(ADDRESS($M172,43))&lt;&gt;1,INDIRECT(ADDRESS($M172,49)),0),0))))</f>
        <v>0.66666666666666663</v>
      </c>
      <c r="CL172" s="57" cm="1">
        <f t="array" aca="1" ref="CL172" ca="1">SUM(IF($C172&gt;0,IF(INDIRECT(ADDRESS($C172,44))=1,INDIRECT(ADDRESS($C172,90)),0),0), IF($D172&gt;0,IF(INDIRECT(ADDRESS($D172,44))=1,INDIRECT(ADDRESS($D172,90)),0),0), IF($E172&gt;0,IF(INDIRECT(ADDRESS($E172,44))=1,INDIRECT(ADDRESS($E172,90)),0),0), IF($F172&gt;0,IF(INDIRECT(ADDRESS($F172,44))=1,INDIRECT(ADDRESS($F172,90)),0),0), IF($G172&gt;0,IF(INDIRECT(ADDRESS($G172,44))=1,INDIRECT(ADDRESS($G172,90)),0),0), IF($H172&gt;0,IF(INDIRECT(ADDRESS($H172,44))=1,INDIRECT(ADDRESS($H172,90)),0),0), IF($I172&gt;0,IF(INDIRECT(ADDRESS($I172,44))=1,INDIRECT(ADDRESS($I172,90)),0),0), IF($J172&gt;0,IF(INDIRECT(ADDRESS($J172,44))=1,INDIRECT(ADDRESS($J172,90)),0),0), IF($K172&gt;0,IF(INDIRECT(ADDRESS($K172,44))=1,INDIRECT(ADDRESS($K172,90)),0),0), IF($L172&gt;0,IF(INDIRECT(ADDRESS($L172,44))=1,INDIRECT(ADDRESS($L172,90)),0),0), IF($M172&gt;0,IF(INDIRECT(ADDRESS($M172,44))=1,INDIRECT(ADDRESS($M172,90)),0),0))</f>
        <v>14.000000000000002</v>
      </c>
      <c r="CM172" s="56">
        <f t="shared" ca="1" si="135"/>
        <v>0.45621385236658496</v>
      </c>
      <c r="CN172" s="59"/>
    </row>
    <row r="173" spans="1:92" x14ac:dyDescent="0.25">
      <c r="A173" s="52" t="s">
        <v>244</v>
      </c>
      <c r="B173" s="67">
        <v>101</v>
      </c>
      <c r="C173" s="67">
        <v>113</v>
      </c>
      <c r="D173" s="67">
        <v>115</v>
      </c>
      <c r="E173" s="67">
        <v>116</v>
      </c>
      <c r="F173" s="67">
        <v>117</v>
      </c>
      <c r="G173" s="67">
        <v>136</v>
      </c>
      <c r="H173" s="67">
        <v>136</v>
      </c>
      <c r="I173" s="67">
        <v>136</v>
      </c>
      <c r="J173" s="67">
        <v>136</v>
      </c>
      <c r="K173" s="67"/>
      <c r="L173" s="67"/>
      <c r="M173" s="67"/>
      <c r="N173" s="145">
        <f ca="1">3+SUM(INDIRECT(ADDRESS(B173,COLUMN())),IF(C173&gt;0,INDIRECT(ADDRESS(C173,COLUMN())),0),IF(D173&gt;0,INDIRECT(ADDRESS(D173,COLUMN())),0),IF(E173&gt;0,INDIRECT(ADDRESS(E173,COLUMN())),0),IF(F173&gt;0,INDIRECT(ADDRESS(F173,COLUMN())),0),IF(G173&gt;0,INDIRECT(ADDRESS(G173,COLUMN())),0),IF(H173&gt;0,INDIRECT(ADDRESS(H173,COLUMN())),0),IF(I173&gt;0,INDIRECT(ADDRESS(I173,COLUMN())),0),IF(J173&gt;0,INDIRECT(ADDRESS(J173,COLUMN())),0),IF(K173&gt;0,INDIRECT(ADDRESS(K173,COLUMN())),0),IF(L173&gt;0,INDIRECT(ADDRESS(L173,COLUMN())),0),IF(M173&gt;0,INDIRECT(ADDRESS(M173,COLUMN())),0))</f>
        <v>33</v>
      </c>
      <c r="O173" s="67" t="str" cm="1">
        <f t="array" aca="1" ref="O173" ca="1">INDIRECT(ADDRESS($B173,COLUMN()))</f>
        <v>Bomber</v>
      </c>
      <c r="P173" s="145">
        <v>6</v>
      </c>
      <c r="Q173" s="67" t="str" cm="1">
        <f t="array" aca="1" ref="Q173" ca="1">INDIRECT(ADDRESS($B173,COLUMN()))</f>
        <v>-</v>
      </c>
      <c r="R173" s="67" t="str" cm="1">
        <f t="array" aca="1" ref="R173" ca="1">INDIRECT(ADDRESS($B173,COLUMN()))</f>
        <v>-</v>
      </c>
      <c r="S173" s="67" cm="1">
        <f t="array" aca="1" ref="S173" ca="1">INDIRECT(ADDRESS($B173,COLUMN()))</f>
        <v>1</v>
      </c>
      <c r="T173" s="67" t="str" cm="1">
        <f t="array" aca="1" ref="T173" ca="1">INDIRECT(ADDRESS($B173,COLUMN()))</f>
        <v>1-3</v>
      </c>
      <c r="U173" s="67" cm="1">
        <f t="array" aca="1" ref="U173" ca="1">INDIRECT(ADDRESS($B173,COLUMN()))</f>
        <v>3</v>
      </c>
      <c r="V173" s="67" cm="1">
        <f t="array" aca="1" ref="V173" ca="1">INDIRECT(ADDRESS($B173,COLUMN()))</f>
        <v>0</v>
      </c>
      <c r="W173" s="67" cm="1">
        <f t="array" aca="1" ref="W173" ca="1">INDIRECT(ADDRESS($B173,COLUMN()))</f>
        <v>4</v>
      </c>
      <c r="X173" s="67" cm="1">
        <f t="array" aca="1" ref="X173" ca="1">INDIRECT(ADDRESS($B173,COLUMN()))</f>
        <v>5</v>
      </c>
      <c r="Y173" s="67" cm="1">
        <f t="array" aca="1" ref="Y173" ca="1">INDIRECT(ADDRESS($B173,COLUMN()))</f>
        <v>2</v>
      </c>
      <c r="Z173" s="67" cm="1">
        <f t="array" aca="1" ref="Z173" ca="1">INDIRECT(ADDRESS($B173,COLUMN()))</f>
        <v>5</v>
      </c>
      <c r="AA173" s="67" cm="1">
        <f t="array" aca="1" ref="AA173" ca="1">INDIRECT(ADDRESS($B173,COLUMN()))</f>
        <v>0</v>
      </c>
      <c r="AB173" s="56">
        <f t="shared" ca="1" si="121"/>
        <v>0.58977359004073071</v>
      </c>
      <c r="AC173" s="56">
        <f t="shared" ca="1" si="122"/>
        <v>0.60325406033597606</v>
      </c>
      <c r="AD173" s="56">
        <f t="shared" ca="1" si="123"/>
        <v>3.1474124887094406</v>
      </c>
      <c r="AF173" s="52"/>
      <c r="AG173" s="52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2"/>
      <c r="AU173" s="54" t="s">
        <v>117</v>
      </c>
      <c r="AV173" s="57" cm="1">
        <f t="array" aca="1" ref="AV173" ca="1">SUM(IF($C173&gt;0,IF(AND(INDIRECT(ADDRESS($C173,44))=0,INDIRECT(ADDRESS($C173,38))="UL",ISERROR(SEARCH("Rear",INDIRECT(ADDRESS($C173,33)))),ISERROR(SEARCH("Side",INDIRECT(ADDRESS($C173,33))))),INDIRECT(ADDRESS($C173,COLUMN())),0),0),IF($D173&gt;0,IF(AND(INDIRECT(ADDRESS($D173,44))=0,INDIRECT(ADDRESS($D173,38))="UL",ISERROR(SEARCH("Rear",INDIRECT(ADDRESS($D173,33)))),ISERROR(SEARCH("Side",INDIRECT(ADDRESS($D173,33))))),INDIRECT(ADDRESS($D173,COLUMN())),0),0),IF($E173&gt;0,IF(AND(INDIRECT(ADDRESS($E173,44))=0,INDIRECT(ADDRESS($E173,38))="UL",ISERROR(SEARCH("Rear",INDIRECT(ADDRESS($E173,33)))),ISERROR(SEARCH("Side",INDIRECT(ADDRESS($E173,33))))),INDIRECT(ADDRESS($E173,COLUMN())),0),0),IF($F173&gt;0,IF(AND(INDIRECT(ADDRESS($F173,44))=0,INDIRECT(ADDRESS($F173,38))="UL",ISERROR(SEARCH("Rear",INDIRECT(ADDRESS($F173,33)))),ISERROR(SEARCH("Side",INDIRECT(ADDRESS($F173,33))))),INDIRECT(ADDRESS($F173,COLUMN())),0),0),IF($G173&gt;0,IF(AND(INDIRECT(ADDRESS($G173,44))=0,INDIRECT(ADDRESS($G173,38))="UL",ISERROR(SEARCH("Rear",INDIRECT(ADDRESS($G173,33)))),ISERROR(SEARCH("Side",INDIRECT(ADDRESS($G173,33))))),INDIRECT(ADDRESS($G173,COLUMN())),0),0),IF($H173&gt;0,IF(AND(INDIRECT(ADDRESS($H173,44))=0,INDIRECT(ADDRESS($H173,38))="UL",ISERROR(SEARCH("Rear",INDIRECT(ADDRESS($H173,33)))),ISERROR(SEARCH("Side",INDIRECT(ADDRESS($H173,33))))),INDIRECT(ADDRESS($H173,COLUMN())),0),0),IF($I173&gt;0,IF(AND(INDIRECT(ADDRESS($I173,44))=0,INDIRECT(ADDRESS($I173,38))="UL",ISERROR(SEARCH("Rear",INDIRECT(ADDRESS($I173,33)))),ISERROR(SEARCH("Side",INDIRECT(ADDRESS($I173,33))))),INDIRECT(ADDRESS($I173,COLUMN())),0),0),IF($J173&gt;0,IF(AND(INDIRECT(ADDRESS($J173,44))=0,INDIRECT(ADDRESS($J173,38))="UL",ISERROR(SEARCH("Rear",INDIRECT(ADDRESS($J173,33)))),ISERROR(SEARCH("Side",INDIRECT(ADDRESS($J173,33))))),INDIRECT(ADDRESS($J173,COLUMN())),0),0),IF($K173&gt;0,IF(AND(INDIRECT(ADDRESS($K173,44))=0,INDIRECT(ADDRESS($K173,38))="UL",ISERROR(SEARCH("Rear",INDIRECT(ADDRESS($K173,33)))),ISERROR(SEARCH("Side",INDIRECT(ADDRESS($K173,33))))),INDIRECT(ADDRESS($K173,COLUMN())),0),0),IF($L173&gt;0,IF(AND(INDIRECT(ADDRESS($L173,44))=0,INDIRECT(ADDRESS($L173,38))="UL",ISERROR(SEARCH("Rear",INDIRECT(ADDRESS($L173,33)))),ISERROR(SEARCH("Side",INDIRECT(ADDRESS($L173,33))))),INDIRECT(ADDRESS($L173,COLUMN())),0),0),IF($M173&gt;0,IF(AND(INDIRECT(ADDRESS($M173,44))=0,INDIRECT(ADDRESS($M173,38))="UL",ISERROR(SEARCH("Rear",INDIRECT(ADDRESS($M173,33)))),ISERROR(SEARCH("Side",INDIRECT(ADDRESS($M173,33))))),INDIRECT(ADDRESS($M173,COLUMN())),0),0))</f>
        <v>0.33333333333333331</v>
      </c>
      <c r="AW173" s="57" cm="1">
        <f t="array" aca="1" ref="AW173" ca="1">SUM(IF($C173&gt;0,IF(AND(INDIRECT(ADDRESS($C173,44))=0,INDIRECT(ADDRESS($C173,38))="UL",ISERROR(SEARCH("Rear",INDIRECT(ADDRESS($C173,33)))),ISERROR(SEARCH("Side",INDIRECT(ADDRESS($C173,33))))),INDIRECT(ADDRESS($C173,COLUMN())),0),0),IF($D173&gt;0,IF(AND(INDIRECT(ADDRESS($D173,44))=0,INDIRECT(ADDRESS($D173,38))="UL",ISERROR(SEARCH("Rear",INDIRECT(ADDRESS($D173,33)))),ISERROR(SEARCH("Side",INDIRECT(ADDRESS($D173,33))))),INDIRECT(ADDRESS($D173,COLUMN())),0),0),IF($E173&gt;0,IF(AND(INDIRECT(ADDRESS($E173,44))=0,INDIRECT(ADDRESS($E173,38))="UL",ISERROR(SEARCH("Rear",INDIRECT(ADDRESS($E173,33)))),ISERROR(SEARCH("Side",INDIRECT(ADDRESS($E173,33))))),INDIRECT(ADDRESS($E173,COLUMN())),0),0),IF($F173&gt;0,IF(AND(INDIRECT(ADDRESS($F173,44))=0,INDIRECT(ADDRESS($F173,38))="UL",ISERROR(SEARCH("Rear",INDIRECT(ADDRESS($F173,33)))),ISERROR(SEARCH("Side",INDIRECT(ADDRESS($F173,33))))),INDIRECT(ADDRESS($F173,COLUMN())),0),0),IF($G173&gt;0,IF(AND(INDIRECT(ADDRESS($G173,44))=0,INDIRECT(ADDRESS($G173,38))="UL",ISERROR(SEARCH("Rear",INDIRECT(ADDRESS($G173,33)))),ISERROR(SEARCH("Side",INDIRECT(ADDRESS($G173,33))))),INDIRECT(ADDRESS($G173,COLUMN())),0),0),IF($H173&gt;0,IF(AND(INDIRECT(ADDRESS($H173,44))=0,INDIRECT(ADDRESS($H173,38))="UL",ISERROR(SEARCH("Rear",INDIRECT(ADDRESS($H173,33)))),ISERROR(SEARCH("Side",INDIRECT(ADDRESS($H173,33))))),INDIRECT(ADDRESS($H173,COLUMN())),0),0),IF($I173&gt;0,IF(AND(INDIRECT(ADDRESS($I173,44))=0,INDIRECT(ADDRESS($I173,38))="UL",ISERROR(SEARCH("Rear",INDIRECT(ADDRESS($I173,33)))),ISERROR(SEARCH("Side",INDIRECT(ADDRESS($I173,33))))),INDIRECT(ADDRESS($I173,COLUMN())),0),0),IF($J173&gt;0,IF(AND(INDIRECT(ADDRESS($J173,44))=0,INDIRECT(ADDRESS($J173,38))="UL",ISERROR(SEARCH("Rear",INDIRECT(ADDRESS($J173,33)))),ISERROR(SEARCH("Side",INDIRECT(ADDRESS($J173,33))))),INDIRECT(ADDRESS($J173,COLUMN())),0),0),IF($K173&gt;0,IF(AND(INDIRECT(ADDRESS($K173,44))=0,INDIRECT(ADDRESS($K173,38))="UL",ISERROR(SEARCH("Rear",INDIRECT(ADDRESS($K173,33)))),ISERROR(SEARCH("Side",INDIRECT(ADDRESS($K173,33))))),INDIRECT(ADDRESS($K173,COLUMN())),0),0),IF($L173&gt;0,IF(AND(INDIRECT(ADDRESS($L173,44))=0,INDIRECT(ADDRESS($L173,38))="UL",ISERROR(SEARCH("Rear",INDIRECT(ADDRESS($L173,33)))),ISERROR(SEARCH("Side",INDIRECT(ADDRESS($L173,33))))),INDIRECT(ADDRESS($L173,COLUMN())),0),0),IF($M173&gt;0,IF(AND(INDIRECT(ADDRESS($M173,44))=0,INDIRECT(ADDRESS($M173,38))="UL",ISERROR(SEARCH("Rear",INDIRECT(ADDRESS($M173,33)))),ISERROR(SEARCH("Side",INDIRECT(ADDRESS($M173,33))))),INDIRECT(ADDRESS($M173,COLUMN())),0),0))</f>
        <v>0.88888888888888884</v>
      </c>
      <c r="AX173" s="57" cm="1">
        <f t="array" aca="1" ref="AX173" ca="1">SUM(IF($C173&gt;0,IF(AND(INDIRECT(ADDRESS($C173,44))=0,INDIRECT(ADDRESS($C173,38))="UL",ISERROR(SEARCH("Rear",INDIRECT(ADDRESS($C173,33)))),ISERROR(SEARCH("Side",INDIRECT(ADDRESS($C173,33))))),INDIRECT(ADDRESS($C173,COLUMN())),0),0),IF($D173&gt;0,IF(AND(INDIRECT(ADDRESS($D173,44))=0,INDIRECT(ADDRESS($D173,38))="UL",ISERROR(SEARCH("Rear",INDIRECT(ADDRESS($D173,33)))),ISERROR(SEARCH("Side",INDIRECT(ADDRESS($D173,33))))),INDIRECT(ADDRESS($D173,COLUMN())),0),0),IF($E173&gt;0,IF(AND(INDIRECT(ADDRESS($E173,44))=0,INDIRECT(ADDRESS($E173,38))="UL",ISERROR(SEARCH("Rear",INDIRECT(ADDRESS($E173,33)))),ISERROR(SEARCH("Side",INDIRECT(ADDRESS($E173,33))))),INDIRECT(ADDRESS($E173,COLUMN())),0),0),IF($F173&gt;0,IF(AND(INDIRECT(ADDRESS($F173,44))=0,INDIRECT(ADDRESS($F173,38))="UL",ISERROR(SEARCH("Rear",INDIRECT(ADDRESS($F173,33)))),ISERROR(SEARCH("Side",INDIRECT(ADDRESS($F173,33))))),INDIRECT(ADDRESS($F173,COLUMN())),0),0),IF($G173&gt;0,IF(AND(INDIRECT(ADDRESS($G173,44))=0,INDIRECT(ADDRESS($G173,38))="UL",ISERROR(SEARCH("Rear",INDIRECT(ADDRESS($G173,33)))),ISERROR(SEARCH("Side",INDIRECT(ADDRESS($G173,33))))),INDIRECT(ADDRESS($G173,COLUMN())),0),0),IF($H173&gt;0,IF(AND(INDIRECT(ADDRESS($H173,44))=0,INDIRECT(ADDRESS($H173,38))="UL",ISERROR(SEARCH("Rear",INDIRECT(ADDRESS($H173,33)))),ISERROR(SEARCH("Side",INDIRECT(ADDRESS($H173,33))))),INDIRECT(ADDRESS($H173,COLUMN())),0),0),IF($I173&gt;0,IF(AND(INDIRECT(ADDRESS($I173,44))=0,INDIRECT(ADDRESS($I173,38))="UL",ISERROR(SEARCH("Rear",INDIRECT(ADDRESS($I173,33)))),ISERROR(SEARCH("Side",INDIRECT(ADDRESS($I173,33))))),INDIRECT(ADDRESS($I173,COLUMN())),0),0),IF($J173&gt;0,IF(AND(INDIRECT(ADDRESS($J173,44))=0,INDIRECT(ADDRESS($J173,38))="UL",ISERROR(SEARCH("Rear",INDIRECT(ADDRESS($J173,33)))),ISERROR(SEARCH("Side",INDIRECT(ADDRESS($J173,33))))),INDIRECT(ADDRESS($J173,COLUMN())),0),0),IF($K173&gt;0,IF(AND(INDIRECT(ADDRESS($K173,44))=0,INDIRECT(ADDRESS($K173,38))="UL",ISERROR(SEARCH("Rear",INDIRECT(ADDRESS($K173,33)))),ISERROR(SEARCH("Side",INDIRECT(ADDRESS($K173,33))))),INDIRECT(ADDRESS($K173,COLUMN())),0),0),IF($L173&gt;0,IF(AND(INDIRECT(ADDRESS($L173,44))=0,INDIRECT(ADDRESS($L173,38))="UL",ISERROR(SEARCH("Rear",INDIRECT(ADDRESS($L173,33)))),ISERROR(SEARCH("Side",INDIRECT(ADDRESS($L173,33))))),INDIRECT(ADDRESS($L173,COLUMN())),0),0),IF($M173&gt;0,IF(AND(INDIRECT(ADDRESS($M173,44))=0,INDIRECT(ADDRESS($M173,38))="UL",ISERROR(SEARCH("Rear",INDIRECT(ADDRESS($M173,33)))),ISERROR(SEARCH("Side",INDIRECT(ADDRESS($M173,33))))),INDIRECT(ADDRESS($M173,COLUMN())),0),0))</f>
        <v>0.33333333333333331</v>
      </c>
      <c r="AY173" s="58">
        <f t="shared" ca="1" si="124"/>
        <v>0.88888888888888884</v>
      </c>
      <c r="AZ173" s="58">
        <f t="shared" ca="1" si="125"/>
        <v>0.51851851851851849</v>
      </c>
      <c r="BA173" s="58" cm="1">
        <f t="array" aca="1" ref="BA173" ca="1">SUM(IF($C173&gt;0,IF(AND(INDIRECT(ADDRESS($C173,44))=0,INDIRECT(ADDRESS($C173,38))="UL"),INDIRECT(ADDRESS($C173,COLUMN())),0),0),IF($D173&gt;0,IF(AND(INDIRECT(ADDRESS($D173,44))=0,INDIRECT(ADDRESS($D173,38))="UL"),INDIRECT(ADDRESS($D173,COLUMN())),0),0),IF($E173&gt;0,IF(AND(INDIRECT(ADDRESS($E173,44))=0,INDIRECT(ADDRESS($E173,38))="UL"),INDIRECT(ADDRESS($E173,COLUMN())),0),0),IF($F173&gt;0,IF(AND(INDIRECT(ADDRESS($F173,44))=0,INDIRECT(ADDRESS($F173,38))="UL"),INDIRECT(ADDRESS($F173,COLUMN())),0),0),IF($G173&gt;0,IF(AND(INDIRECT(ADDRESS($G173,44))=0,INDIRECT(ADDRESS($G173,38))="UL"),INDIRECT(ADDRESS($G173,COLUMN())),0),0),IF($H173&gt;0,IF(AND(INDIRECT(ADDRESS($H173,44))=0,INDIRECT(ADDRESS($H173,38))="UL"),INDIRECT(ADDRESS($H173,COLUMN())),0),0),IF($I173&gt;0,IF(AND(INDIRECT(ADDRESS($I173,44))=0,INDIRECT(ADDRESS($I173,38))="UL"),INDIRECT(ADDRESS($I173,COLUMN())),0),0),IF($J173&gt;0,IF(AND(INDIRECT(ADDRESS($J173,44))=0,INDIRECT(ADDRESS($J173,38))="UL"),INDIRECT(ADDRESS($J173,COLUMN())),0),0),IF($K173&gt;0,IF(AND(INDIRECT(ADDRESS($K173,44))=0,INDIRECT(ADDRESS($K173,38))="UL"),INDIRECT(ADDRESS($K173,COLUMN())),0),0),IF($L173&gt;0,IF(AND(INDIRECT(ADDRESS($L173,44))=0,INDIRECT(ADDRESS($L173,38))="UL"),INDIRECT(ADDRESS($L173,COLUMN())),0),0),IF($M173&gt;0,IF(AND(INDIRECT(ADDRESS($M173,44))=0,INDIRECT(ADDRESS($M173,38))="UL"),INDIRECT(ADDRESS($M173,COLUMN())),0),0))</f>
        <v>0.45305114638447969</v>
      </c>
      <c r="BB173" s="58" cm="1">
        <f t="array" aca="1" ref="BB173" ca="1">SUM(IF($C173&gt;0,IF(AND(INDIRECT(ADDRESS($C173,44))=0,INDIRECT(ADDRESS($C173,38))="UL"),INDIRECT(ADDRESS($C173,COLUMN())),0),0),IF($D173&gt;0,IF(AND(INDIRECT(ADDRESS($D173,44))=0,INDIRECT(ADDRESS($D173,38))="UL"),INDIRECT(ADDRESS($D173,COLUMN())),0),0),IF($E173&gt;0,IF(AND(INDIRECT(ADDRESS($E173,44))=0,INDIRECT(ADDRESS($E173,38))="UL"),INDIRECT(ADDRESS($E173,COLUMN())),0),0),IF($F173&gt;0,IF(AND(INDIRECT(ADDRESS($F173,44))=0,INDIRECT(ADDRESS($F173,38))="UL"),INDIRECT(ADDRESS($F173,COLUMN())),0),0),IF($G173&gt;0,IF(AND(INDIRECT(ADDRESS($G173,44))=0,INDIRECT(ADDRESS($G173,38))="UL"),INDIRECT(ADDRESS($G173,COLUMN())),0),0),IF($H173&gt;0,IF(AND(INDIRECT(ADDRESS($H173,44))=0,INDIRECT(ADDRESS($H173,38))="UL"),INDIRECT(ADDRESS($H173,COLUMN())),0),0),IF($I173&gt;0,IF(AND(INDIRECT(ADDRESS($I173,44))=0,INDIRECT(ADDRESS($I173,38))="UL"),INDIRECT(ADDRESS($I173,COLUMN())),0),0),IF($J173&gt;0,IF(AND(INDIRECT(ADDRESS($J173,44))=0,INDIRECT(ADDRESS($J173,38))="UL"),INDIRECT(ADDRESS($J173,COLUMN())),0),0),IF($K173&gt;0,IF(AND(INDIRECT(ADDRESS($K173,44))=0,INDIRECT(ADDRESS($K173,38))="UL"),INDIRECT(ADDRESS($K173,COLUMN())),0),0),IF($L173&gt;0,IF(AND(INDIRECT(ADDRESS($L173,44))=0,INDIRECT(ADDRESS($L173,38))="UL"),INDIRECT(ADDRESS($L173,COLUMN())),0),0),IF($M173&gt;0,IF(AND(INDIRECT(ADDRESS($M173,44))=0,INDIRECT(ADDRESS($M173,38))="UL"),INDIRECT(ADDRESS($M173,COLUMN())),0),0))</f>
        <v>0.30814814814814806</v>
      </c>
      <c r="BC173" s="58" cm="1">
        <f t="array" aca="1" ref="BC173" ca="1">SUM(IF($C173&gt;0,IF(AND(INDIRECT(ADDRESS($C173,44))=0,INDIRECT(ADDRESS($C173,38))="UL"),INDIRECT(ADDRESS($C173,COLUMN())),0),0),IF($D173&gt;0,IF(AND(INDIRECT(ADDRESS($D173,44))=0,INDIRECT(ADDRESS($D173,38))="UL"),INDIRECT(ADDRESS($D173,COLUMN())),0),0),IF($E173&gt;0,IF(AND(INDIRECT(ADDRESS($E173,44))=0,INDIRECT(ADDRESS($E173,38))="UL"),INDIRECT(ADDRESS($E173,COLUMN())),0),0),IF($F173&gt;0,IF(AND(INDIRECT(ADDRESS($F173,44))=0,INDIRECT(ADDRESS($F173,38))="UL"),INDIRECT(ADDRESS($F173,COLUMN())),0),0),IF($G173&gt;0,IF(AND(INDIRECT(ADDRESS($G173,44))=0,INDIRECT(ADDRESS($G173,38))="UL"),INDIRECT(ADDRESS($G173,COLUMN())),0),0),IF($H173&gt;0,IF(AND(INDIRECT(ADDRESS($H173,44))=0,INDIRECT(ADDRESS($H173,38))="UL"),INDIRECT(ADDRESS($H173,COLUMN())),0),0),IF($I173&gt;0,IF(AND(INDIRECT(ADDRESS($I173,44))=0,INDIRECT(ADDRESS($I173,38))="UL"),INDIRECT(ADDRESS($I173,COLUMN())),0),0),IF($J173&gt;0,IF(AND(INDIRECT(ADDRESS($J173,44))=0,INDIRECT(ADDRESS($J173,38))="UL"),INDIRECT(ADDRESS($J173,COLUMN())),0),0),IF($K173&gt;0,IF(AND(INDIRECT(ADDRESS($K173,44))=0,INDIRECT(ADDRESS($K173,38))="UL"),INDIRECT(ADDRESS($K173,COLUMN())),0),0),IF($L173&gt;0,IF(AND(INDIRECT(ADDRESS($L173,44))=0,INDIRECT(ADDRESS($L173,38))="UL"),INDIRECT(ADDRESS($L173,COLUMN())),0),0),IF($M173&gt;0,IF(AND(INDIRECT(ADDRESS($M173,44))=0,INDIRECT(ADDRESS($M173,38))="UL"),INDIRECT(ADDRESS($M173,COLUMN())),0),0))</f>
        <v>0.25375661375661374</v>
      </c>
      <c r="BD173" s="58" cm="1">
        <f t="array" aca="1" ref="BD173" ca="1">SUM(IF($C173&gt;0,IF(AND(INDIRECT(ADDRESS($C173,44))=0,INDIRECT(ADDRESS($C173,38))="UL"),INDIRECT(ADDRESS($C173,COLUMN())),0),0),IF($D173&gt;0,IF(AND(INDIRECT(ADDRESS($D173,44))=0,INDIRECT(ADDRESS($D173,38))="UL"),INDIRECT(ADDRESS($D173,COLUMN())),0),0),IF($E173&gt;0,IF(AND(INDIRECT(ADDRESS($E173,44))=0,INDIRECT(ADDRESS($E173,38))="UL"),INDIRECT(ADDRESS($E173,COLUMN())),0),0),IF($F173&gt;0,IF(AND(INDIRECT(ADDRESS($F173,44))=0,INDIRECT(ADDRESS($F173,38))="UL"),INDIRECT(ADDRESS($F173,COLUMN())),0),0),IF($G173&gt;0,IF(AND(INDIRECT(ADDRESS($G173,44))=0,INDIRECT(ADDRESS($G173,38))="UL"),INDIRECT(ADDRESS($G173,COLUMN())),0),0),IF($H173&gt;0,IF(AND(INDIRECT(ADDRESS($H173,44))=0,INDIRECT(ADDRESS($H173,38))="UL"),INDIRECT(ADDRESS($H173,COLUMN())),0),0),IF($I173&gt;0,IF(AND(INDIRECT(ADDRESS($I173,44))=0,INDIRECT(ADDRESS($I173,38))="UL"),INDIRECT(ADDRESS($I173,COLUMN())),0),0),IF($J173&gt;0,IF(AND(INDIRECT(ADDRESS($J173,44))=0,INDIRECT(ADDRESS($J173,38))="UL"),INDIRECT(ADDRESS($J173,COLUMN())),0),0),IF($K173&gt;0,IF(AND(INDIRECT(ADDRESS($K173,44))=0,INDIRECT(ADDRESS($K173,38))="UL"),INDIRECT(ADDRESS($K173,COLUMN())),0),0),IF($L173&gt;0,IF(AND(INDIRECT(ADDRESS($L173,44))=0,INDIRECT(ADDRESS($L173,38))="UL"),INDIRECT(ADDRESS($L173,COLUMN())),0),0),IF($M173&gt;0,IF(AND(INDIRECT(ADDRESS($M173,44))=0,INDIRECT(ADDRESS($M173,38))="UL"),INDIRECT(ADDRESS($M173,COLUMN())),0),0))</f>
        <v>0.40839506172839501</v>
      </c>
      <c r="BE173" s="57">
        <f t="shared" ca="1" si="126"/>
        <v>0.25375661375661374</v>
      </c>
      <c r="BF173" s="57" cm="1">
        <f t="array" aca="1" ref="BF173" ca="1">SUM(IF($C173&gt;0,IF(INDIRECT(ADDRESS($C173,45))=1,INDIRECT(ADDRESS($C173,52))*INDIRECT(ADDRESS($C173,42))/5,0),0), IF($D173&gt;0,IF(INDIRECT(ADDRESS($D173,45))=1,INDIRECT(ADDRESS($D173,52))*INDIRECT(ADDRESS($D173,42))/5,0),0), IF($E173&gt;0,IF(INDIRECT(ADDRESS($E173,45))=1,INDIRECT(ADDRESS($E173,52))*INDIRECT(ADDRESS($E173,42))/5,0),0), IF($F173&gt;0,IF(INDIRECT(ADDRESS($F173,45))=1,INDIRECT(ADDRESS($F173,52))*INDIRECT(ADDRESS($F173,42))/5,0),0), IF($G173&gt;0,IF(INDIRECT(ADDRESS($G173,45))=1,INDIRECT(ADDRESS($G173,52))*INDIRECT(ADDRESS($G173,42))/5,0),0), IF($H173&gt;0,IF(INDIRECT(ADDRESS($H173,45))=1,INDIRECT(ADDRESS($H173,52))*INDIRECT(ADDRESS($H173,42))/5,0),0)
)*$BF$296/100</f>
        <v>9.2592592592592605E-3</v>
      </c>
      <c r="BG173" s="19">
        <v>1</v>
      </c>
      <c r="BH173" s="57" cm="1">
        <f t="array" aca="1" ref="BH173" ca="1">SUM(IF($C173&gt;0,IF(AND(INDIRECT(ADDRESS($C173,44))=0,INDIRECT(ADDRESS($C173,38))&lt;&gt;"UL"),INDIRECT(ADDRESS($C173,COLUMN()-12)),0),0), IF($D173&gt;0,IF(AND(INDIRECT(ADDRESS($D173,44))=0,INDIRECT(ADDRESS($D173,38))&lt;&gt;"UL"),INDIRECT(ADDRESS($D173,COLUMN()-12)),0),0), IF($E173&gt;0,IF(AND(INDIRECT(ADDRESS($E173,44))=0,INDIRECT(ADDRESS($E173,38))&lt;&gt;"UL"),INDIRECT(ADDRESS($E173,COLUMN()-12)),0),0), IF($F173&gt;0,IF(AND(INDIRECT(ADDRESS($F173,44))=0,INDIRECT(ADDRESS($F173,38))&lt;&gt;"UL"),INDIRECT(ADDRESS($F173,COLUMN()-12)),0),0), IF($G173&gt;0,IF(AND(INDIRECT(ADDRESS($G173,44))=0,INDIRECT(ADDRESS($G173,38))&lt;&gt;"UL"),INDIRECT(ADDRESS($G173,COLUMN()-12)),0),0), IF($H173&gt;0,IF(AND(INDIRECT(ADDRESS($H173,44))=0,INDIRECT(ADDRESS($H173,38))&lt;&gt;"UL"),INDIRECT(ADDRESS($H173,COLUMN()-12)),0),0), IF($I173&gt;0,IF(AND(INDIRECT(ADDRESS($I173,44))=0,INDIRECT(ADDRESS($I173,38))&lt;&gt;"UL"),INDIRECT(ADDRESS($I173,COLUMN()-12)),0),0), IF($J173&gt;0,IF(AND(INDIRECT(ADDRESS($J173,44))=0,INDIRECT(ADDRESS($J173,38))&lt;&gt;"UL"),INDIRECT(ADDRESS($J173,COLUMN()-12)),0),0), IF($K173&gt;0,IF(AND(INDIRECT(ADDRESS($K173,44))=0,INDIRECT(ADDRESS($K173,38))&lt;&gt;"UL"),INDIRECT(ADDRESS($K173,COLUMN()-12)),0),0), IF($L173&gt;0,IF(AND(INDIRECT(ADDRESS($L173,44))=0,INDIRECT(ADDRESS($L173,38))&lt;&gt;"UL"),INDIRECT(ADDRESS($L173,COLUMN()-12)),0),0), IF($M173&gt;0,IF(AND(INDIRECT(ADDRESS($M173,44))=0,INDIRECT(ADDRESS($M173,38))&lt;&gt;"UL"),INDIRECT(ADDRESS($M173,COLUMN()-12)),0),0))</f>
        <v>0</v>
      </c>
      <c r="BI173" s="57" cm="1">
        <f t="array" aca="1" ref="BI173" ca="1">SUM(IF($C173&gt;0,IF(AND(INDIRECT(ADDRESS($C173,44))=0,INDIRECT(ADDRESS($C173,38))&lt;&gt;"UL"),INDIRECT(ADDRESS($C173,COLUMN()-12)),0),0), IF($D173&gt;0,IF(AND(INDIRECT(ADDRESS($D173,44))=0,INDIRECT(ADDRESS($D173,38))&lt;&gt;"UL"),INDIRECT(ADDRESS($D173,COLUMN()-12)),0),0), IF($E173&gt;0,IF(AND(INDIRECT(ADDRESS($E173,44))=0,INDIRECT(ADDRESS($E173,38))&lt;&gt;"UL"),INDIRECT(ADDRESS($E173,COLUMN()-12)),0),0), IF($F173&gt;0,IF(AND(INDIRECT(ADDRESS($F173,44))=0,INDIRECT(ADDRESS($F173,38))&lt;&gt;"UL"),INDIRECT(ADDRESS($F173,COLUMN()-12)),0),0), IF($G173&gt;0,IF(AND(INDIRECT(ADDRESS($G173,44))=0,INDIRECT(ADDRESS($G173,38))&lt;&gt;"UL"),INDIRECT(ADDRESS($G173,COLUMN()-12)),0),0), IF($H173&gt;0,IF(AND(INDIRECT(ADDRESS($H173,44))=0,INDIRECT(ADDRESS($H173,38))&lt;&gt;"UL"),INDIRECT(ADDRESS($H173,COLUMN()-12)),0),0), IF($I173&gt;0,IF(AND(INDIRECT(ADDRESS($I173,44))=0,INDIRECT(ADDRESS($I173,38))&lt;&gt;"UL"),INDIRECT(ADDRESS($I173,COLUMN()-12)),0),0), IF($J173&gt;0,IF(AND(INDIRECT(ADDRESS($J173,44))=0,INDIRECT(ADDRESS($J173,38))&lt;&gt;"UL"),INDIRECT(ADDRESS($J173,COLUMN()-12)),0),0), IF($K173&gt;0,IF(AND(INDIRECT(ADDRESS($K173,44))=0,INDIRECT(ADDRESS($K173,38))&lt;&gt;"UL"),INDIRECT(ADDRESS($K173,COLUMN()-12)),0),0), IF($L173&gt;0,IF(AND(INDIRECT(ADDRESS($L173,44))=0,INDIRECT(ADDRESS($L173,38))&lt;&gt;"UL"),INDIRECT(ADDRESS($L173,COLUMN()-12)),0),0), IF($M173&gt;0,IF(AND(INDIRECT(ADDRESS($M173,44))=0,INDIRECT(ADDRESS($M173,38))&lt;&gt;"UL"),INDIRECT(ADDRESS($M173,COLUMN()-12)),0),0))</f>
        <v>2.2222222222222219</v>
      </c>
      <c r="BJ173" s="57" cm="1">
        <f t="array" aca="1" ref="BJ173" ca="1">SUM(IF($C173&gt;0,IF(AND(INDIRECT(ADDRESS($C173,44))=0,INDIRECT(ADDRESS($C173,38))&lt;&gt;"UL"),INDIRECT(ADDRESS($C173,COLUMN()-12)),0),0), IF($D173&gt;0,IF(AND(INDIRECT(ADDRESS($D173,44))=0,INDIRECT(ADDRESS($D173,38))&lt;&gt;"UL"),INDIRECT(ADDRESS($D173,COLUMN()-12)),0),0), IF($E173&gt;0,IF(AND(INDIRECT(ADDRESS($E173,44))=0,INDIRECT(ADDRESS($E173,38))&lt;&gt;"UL"),INDIRECT(ADDRESS($E173,COLUMN()-12)),0),0), IF($F173&gt;0,IF(AND(INDIRECT(ADDRESS($F173,44))=0,INDIRECT(ADDRESS($F173,38))&lt;&gt;"UL"),INDIRECT(ADDRESS($F173,COLUMN()-12)),0),0), IF($G173&gt;0,IF(AND(INDIRECT(ADDRESS($G173,44))=0,INDIRECT(ADDRESS($G173,38))&lt;&gt;"UL"),INDIRECT(ADDRESS($G173,COLUMN()-12)),0),0), IF($H173&gt;0,IF(AND(INDIRECT(ADDRESS($H173,44))=0,INDIRECT(ADDRESS($H173,38))&lt;&gt;"UL"),INDIRECT(ADDRESS($H173,COLUMN()-12)),0),0), IF($I173&gt;0,IF(AND(INDIRECT(ADDRESS($I173,44))=0,INDIRECT(ADDRESS($I173,38))&lt;&gt;"UL"),INDIRECT(ADDRESS($I173,COLUMN()-12)),0),0), IF($J173&gt;0,IF(AND(INDIRECT(ADDRESS($J173,44))=0,INDIRECT(ADDRESS($J173,38))&lt;&gt;"UL"),INDIRECT(ADDRESS($J173,COLUMN()-12)),0),0), IF($K173&gt;0,IF(AND(INDIRECT(ADDRESS($K173,44))=0,INDIRECT(ADDRESS($K173,38))&lt;&gt;"UL"),INDIRECT(ADDRESS($K173,COLUMN()-12)),0),0), IF($L173&gt;0,IF(AND(INDIRECT(ADDRESS($L173,44))=0,INDIRECT(ADDRESS($L173,38))&lt;&gt;"UL"),INDIRECT(ADDRESS($L173,COLUMN()-12)),0),0), IF($M173&gt;0,IF(AND(INDIRECT(ADDRESS($M173,44))=0,INDIRECT(ADDRESS($M173,38))&lt;&gt;"UL"),INDIRECT(ADDRESS($M173,COLUMN()-12)),0),0))</f>
        <v>2.2222222222222219</v>
      </c>
      <c r="BK173" s="57">
        <f t="shared" ca="1" si="127"/>
        <v>2.2222222222222219</v>
      </c>
      <c r="BL173" s="58">
        <f t="shared" ca="1" si="128"/>
        <v>1.4814814814814812</v>
      </c>
      <c r="BM173" s="57" cm="1">
        <f t="array" aca="1" ref="BM173" ca="1">SUM(IF($C173&gt;0,IF(AND(INDIRECT(ADDRESS($C173,44))=0,INDIRECT(ADDRESS($C173,38))&lt;&gt;"UL"),INDIRECT(ADDRESS($C173,COLUMN()-12)),0),0), IF($D173&gt;0,IF(AND(INDIRECT(ADDRESS($D173,44))=0,INDIRECT(ADDRESS($D173,38))&lt;&gt;"UL"),INDIRECT(ADDRESS($D173,COLUMN()-12)),0),0), IF($E173&gt;0,IF(AND(INDIRECT(ADDRESS($E173,44))=0,INDIRECT(ADDRESS($E173,38))&lt;&gt;"UL"),INDIRECT(ADDRESS($E173,COLUMN()-12)),0),0), IF($F173&gt;0,IF(AND(INDIRECT(ADDRESS($F173,44))=0,INDIRECT(ADDRESS($F173,38))&lt;&gt;"UL"),INDIRECT(ADDRESS($F173,COLUMN()-12)),0),0), IF($G173&gt;0,IF(AND(INDIRECT(ADDRESS($G173,44))=0,INDIRECT(ADDRESS($G173,38))&lt;&gt;"UL"),INDIRECT(ADDRESS($G173,COLUMN()-12)),0),0), IF($H173&gt;0,IF(AND(INDIRECT(ADDRESS($H173,44))=0,INDIRECT(ADDRESS($H173,38))&lt;&gt;"UL"),INDIRECT(ADDRESS($H173,COLUMN()-12)),0),0), IF($I173&gt;0,IF(AND(INDIRECT(ADDRESS($I173,44))=0,INDIRECT(ADDRESS($I173,38))&lt;&gt;"UL"),INDIRECT(ADDRESS($I173,COLUMN()-12)),0),0), IF($J173&gt;0,IF(AND(INDIRECT(ADDRESS($J173,44))=0,INDIRECT(ADDRESS($J173,38))&lt;&gt;"UL"),INDIRECT(ADDRESS($J173,COLUMN()-12)),0),0), IF($K173&gt;0,IF(AND(INDIRECT(ADDRESS($K173,44))=0,INDIRECT(ADDRESS($K173,38))&lt;&gt;"UL"),INDIRECT(ADDRESS($K173,COLUMN()-11)),0),0), IF($L173&gt;0,IF(AND(INDIRECT(ADDRESS($L173,44))=0,INDIRECT(ADDRESS($L173,38))&lt;&gt;"UL"),INDIRECT(ADDRESS($L173,COLUMN()-11)),0),0), IF($M173&gt;0,IF(AND(INDIRECT(ADDRESS($M173,44))=0,INDIRECT(ADDRESS($M173,38))&lt;&gt;"UL"),INDIRECT(ADDRESS($M173,COLUMN()-11)),0),0))</f>
        <v>0.88888888888888873</v>
      </c>
      <c r="BN173" s="57" cm="1">
        <f t="array" aca="1" ref="BN173" ca="1">SUM(IF($C173&gt;0,IF(AND(INDIRECT(ADDRESS($C173,44))=0,INDIRECT(ADDRESS($C173,38))&lt;&gt;"UL"),INDIRECT(ADDRESS($C173,COLUMN()-12)),0),0), IF($D173&gt;0,IF(AND(INDIRECT(ADDRESS($D173,44))=0,INDIRECT(ADDRESS($D173,38))&lt;&gt;"UL"),INDIRECT(ADDRESS($D173,COLUMN()-12)),0),0), IF($E173&gt;0,IF(AND(INDIRECT(ADDRESS($E173,44))=0,INDIRECT(ADDRESS($E173,38))&lt;&gt;"UL"),INDIRECT(ADDRESS($E173,COLUMN()-12)),0),0), IF($F173&gt;0,IF(AND(INDIRECT(ADDRESS($F173,44))=0,INDIRECT(ADDRESS($F173,38))&lt;&gt;"UL"),INDIRECT(ADDRESS($F173,COLUMN()-12)),0),0), IF($G173&gt;0,IF(AND(INDIRECT(ADDRESS($G173,44))=0,INDIRECT(ADDRESS($G173,38))&lt;&gt;"UL"),INDIRECT(ADDRESS($G173,COLUMN()-12)),0),0), IF($H173&gt;0,IF(AND(INDIRECT(ADDRESS($H173,44))=0,INDIRECT(ADDRESS($H173,38))&lt;&gt;"UL"),INDIRECT(ADDRESS($H173,COLUMN()-12)),0),0), IF($I173&gt;0,IF(AND(INDIRECT(ADDRESS($I173,44))=0,INDIRECT(ADDRESS($I173,38))&lt;&gt;"UL"),INDIRECT(ADDRESS($I173,COLUMN()-12)),0),0), IF($J173&gt;0,IF(AND(INDIRECT(ADDRESS($J173,44))=0,INDIRECT(ADDRESS($J173,38))&lt;&gt;"UL"),INDIRECT(ADDRESS($J173,COLUMN()-12)),0),0), IF($K173&gt;0,IF(AND(INDIRECT(ADDRESS($K173,44))=0,INDIRECT(ADDRESS($K173,38))&lt;&gt;"UL"),INDIRECT(ADDRESS($K173,COLUMN()-11)),0),0), IF($L173&gt;0,IF(AND(INDIRECT(ADDRESS($L173,44))=0,INDIRECT(ADDRESS($L173,38))&lt;&gt;"UL"),INDIRECT(ADDRESS($L173,COLUMN()-11)),0),0), IF($M173&gt;0,IF(AND(INDIRECT(ADDRESS($M173,44))=0,INDIRECT(ADDRESS($M173,38))&lt;&gt;"UL"),INDIRECT(ADDRESS($M173,COLUMN()-11)),0),0))</f>
        <v>0.29629629629629622</v>
      </c>
      <c r="BO173" s="57" cm="1">
        <f t="array" aca="1" ref="BO173" ca="1">SUM(IF($C173&gt;0,IF(AND(INDIRECT(ADDRESS($C173,44))=0,INDIRECT(ADDRESS($C173,38))&lt;&gt;"UL"),INDIRECT(ADDRESS($C173,COLUMN()-12)),0),0), IF($D173&gt;0,IF(AND(INDIRECT(ADDRESS($D173,44))=0,INDIRECT(ADDRESS($D173,38))&lt;&gt;"UL"),INDIRECT(ADDRESS($D173,COLUMN()-12)),0),0), IF($E173&gt;0,IF(AND(INDIRECT(ADDRESS($E173,44))=0,INDIRECT(ADDRESS($E173,38))&lt;&gt;"UL"),INDIRECT(ADDRESS($E173,COLUMN()-12)),0),0), IF($F173&gt;0,IF(AND(INDIRECT(ADDRESS($F173,44))=0,INDIRECT(ADDRESS($F173,38))&lt;&gt;"UL"),INDIRECT(ADDRESS($F173,COLUMN()-12)),0),0), IF($G173&gt;0,IF(AND(INDIRECT(ADDRESS($G173,44))=0,INDIRECT(ADDRESS($G173,38))&lt;&gt;"UL"),INDIRECT(ADDRESS($G173,COLUMN()-12)),0),0), IF($H173&gt;0,IF(AND(INDIRECT(ADDRESS($H173,44))=0,INDIRECT(ADDRESS($H173,38))&lt;&gt;"UL"),INDIRECT(ADDRESS($H173,COLUMN()-12)),0),0), IF($I173&gt;0,IF(AND(INDIRECT(ADDRESS($I173,44))=0,INDIRECT(ADDRESS($I173,38))&lt;&gt;"UL"),INDIRECT(ADDRESS($I173,COLUMN()-12)),0),0), IF($J173&gt;0,IF(AND(INDIRECT(ADDRESS($J173,44))=0,INDIRECT(ADDRESS($J173,38))&lt;&gt;"UL"),INDIRECT(ADDRESS($J173,COLUMN()-12)),0),0), IF($K173&gt;0,IF(AND(INDIRECT(ADDRESS($K173,44))=0,INDIRECT(ADDRESS($K173,38))&lt;&gt;"UL"),INDIRECT(ADDRESS($K173,COLUMN()-11)),0),0), IF($L173&gt;0,IF(AND(INDIRECT(ADDRESS($L173,44))=0,INDIRECT(ADDRESS($L173,38))&lt;&gt;"UL"),INDIRECT(ADDRESS($L173,COLUMN()-11)),0),0), IF($M173&gt;0,IF(AND(INDIRECT(ADDRESS($M173,44))=0,INDIRECT(ADDRESS($M173,38))&lt;&gt;"UL"),INDIRECT(ADDRESS($M173,COLUMN()-11)),0),0))</f>
        <v>0.59259259259259245</v>
      </c>
      <c r="BP173" s="57" cm="1">
        <f t="array" aca="1" ref="BP173" ca="1">SUM(IF($C173&gt;0,IF(AND(INDIRECT(ADDRESS($C173,44))=0,INDIRECT(ADDRESS($C173,38))&lt;&gt;"UL"),INDIRECT(ADDRESS($C173,COLUMN()-12)),0),0), IF($D173&gt;0,IF(AND(INDIRECT(ADDRESS($D173,44))=0,INDIRECT(ADDRESS($D173,38))&lt;&gt;"UL"),INDIRECT(ADDRESS($D173,COLUMN()-12)),0),0), IF($E173&gt;0,IF(AND(INDIRECT(ADDRESS($E173,44))=0,INDIRECT(ADDRESS($E173,38))&lt;&gt;"UL"),INDIRECT(ADDRESS($E173,COLUMN()-12)),0),0), IF($F173&gt;0,IF(AND(INDIRECT(ADDRESS($F173,44))=0,INDIRECT(ADDRESS($F173,38))&lt;&gt;"UL"),INDIRECT(ADDRESS($F173,COLUMN()-12)),0),0), IF($G173&gt;0,IF(AND(INDIRECT(ADDRESS($G173,44))=0,INDIRECT(ADDRESS($G173,38))&lt;&gt;"UL"),INDIRECT(ADDRESS($G173,COLUMN()-12)),0),0), IF($H173&gt;0,IF(AND(INDIRECT(ADDRESS($H173,44))=0,INDIRECT(ADDRESS($H173,38))&lt;&gt;"UL"),INDIRECT(ADDRESS($H173,COLUMN()-12)),0),0), IF($I173&gt;0,IF(AND(INDIRECT(ADDRESS($I173,44))=0,INDIRECT(ADDRESS($I173,38))&lt;&gt;"UL"),INDIRECT(ADDRESS($I173,COLUMN()-12)),0),0), IF($J173&gt;0,IF(AND(INDIRECT(ADDRESS($J173,44))=0,INDIRECT(ADDRESS($J173,38))&lt;&gt;"UL"),INDIRECT(ADDRESS($J173,COLUMN()-12)),0),0), IF($K173&gt;0,IF(AND(INDIRECT(ADDRESS($K173,44))=0,INDIRECT(ADDRESS($K173,38))&lt;&gt;"UL"),INDIRECT(ADDRESS($K173,COLUMN()-11)),0),0), IF($L173&gt;0,IF(AND(INDIRECT(ADDRESS($L173,44))=0,INDIRECT(ADDRESS($L173,38))&lt;&gt;"UL"),INDIRECT(ADDRESS($L173,COLUMN()-11)),0),0), IF($M173&gt;0,IF(AND(INDIRECT(ADDRESS($M173,44))=0,INDIRECT(ADDRESS($M173,38))&lt;&gt;"UL"),INDIRECT(ADDRESS($M173,COLUMN()-11)),0),0))</f>
        <v>0.59259259259259245</v>
      </c>
      <c r="BQ173" s="57">
        <f t="shared" ca="1" si="129"/>
        <v>0.59259259259259245</v>
      </c>
      <c r="BR173" s="161">
        <f t="shared" ca="1" si="130"/>
        <v>76.655078867935245</v>
      </c>
      <c r="BS173" s="56"/>
      <c r="BT173" s="56">
        <f t="shared" ca="1" si="131"/>
        <v>3.5604956746742182</v>
      </c>
      <c r="BU173" s="80">
        <f t="shared" ca="1" si="132"/>
        <v>0.10789380832346115</v>
      </c>
      <c r="BV173" s="57" t="s">
        <v>34</v>
      </c>
      <c r="BW173" s="57" cm="1">
        <f t="array" aca="1" ref="BW173" ca="1">SUM(IF($C173&gt;0,IF(AND(INDIRECT(ADDRESS($C173,44))=0,INDIRECT(ADDRESS($C173,38))="UL",ISERROR(SEARCH("Rear",INDIRECT(ADDRESS($C173,33)))),ISERROR(SEARCH("Side",INDIRECT(ADDRESS($C173,33))))),INDIRECT(ADDRESS($C173,COLUMN())),0),0),IF($D173&gt;0,IF(AND(INDIRECT(ADDRESS($D173,44))=0,INDIRECT(ADDRESS($D173,38))="UL",ISERROR(SEARCH("Rear",INDIRECT(ADDRESS($D173,33)))),ISERROR(SEARCH("Side",INDIRECT(ADDRESS($D173,33))))),INDIRECT(ADDRESS($D173,COLUMN())),0),0),IF($E173&gt;0,IF(AND(INDIRECT(ADDRESS($E173,44))=0,INDIRECT(ADDRESS($E173,38))="UL",ISERROR(SEARCH("Rear",INDIRECT(ADDRESS($E173,33)))),ISERROR(SEARCH("Side",INDIRECT(ADDRESS($E173,33))))),INDIRECT(ADDRESS($E173,COLUMN())),0),0),IF($F173&gt;0,IF(AND(INDIRECT(ADDRESS($F173,44))=0,INDIRECT(ADDRESS($F173,38))="UL",ISERROR(SEARCH("Rear",INDIRECT(ADDRESS($F173,33)))),ISERROR(SEARCH("Side",INDIRECT(ADDRESS($F173,33))))),INDIRECT(ADDRESS($F173,COLUMN())),0),0),IF($G173&gt;0,IF(AND(INDIRECT(ADDRESS($G173,44))=0,INDIRECT(ADDRESS($G173,38))="UL",ISERROR(SEARCH("Rear",INDIRECT(ADDRESS($G173,33)))),ISERROR(SEARCH("Side",INDIRECT(ADDRESS($G173,33))))),INDIRECT(ADDRESS($G173,COLUMN())),0),0),IF($H173&gt;0,IF(AND(INDIRECT(ADDRESS($H173,44))=0,INDIRECT(ADDRESS($H173,38))="UL",ISERROR(SEARCH("Rear",INDIRECT(ADDRESS($H173,33)))),ISERROR(SEARCH("Side",INDIRECT(ADDRESS($H173,33))))),INDIRECT(ADDRESS($H173,COLUMN())),0),0),IF($I173&gt;0,IF(AND(INDIRECT(ADDRESS($I173,44))=0,INDIRECT(ADDRESS($I173,38))="UL",ISERROR(SEARCH("Rear",INDIRECT(ADDRESS($I173,33)))),ISERROR(SEARCH("Side",INDIRECT(ADDRESS($I173,33))))),INDIRECT(ADDRESS($I173,COLUMN())),0),0),IF($J173&gt;0,IF(AND(INDIRECT(ADDRESS($J173,44))=0,INDIRECT(ADDRESS($J173,38))="UL",ISERROR(SEARCH("Rear",INDIRECT(ADDRESS($J173,33)))),ISERROR(SEARCH("Side",INDIRECT(ADDRESS($J173,33))))),INDIRECT(ADDRESS($J173,COLUMN())),0),0),IF($K173&gt;0,IF(AND(INDIRECT(ADDRESS($K173,44))=0,INDIRECT(ADDRESS($K173,38))="UL",ISERROR(SEARCH("Rear",INDIRECT(ADDRESS($K173,33)))),ISERROR(SEARCH("Side",INDIRECT(ADDRESS($K173,33))))),INDIRECT(ADDRESS($K173,COLUMN())),0),0),IF($L173&gt;0,IF(AND(INDIRECT(ADDRESS($L173,44))=0,INDIRECT(ADDRESS($L173,38))="UL",ISERROR(SEARCH("Rear",INDIRECT(ADDRESS($L173,33)))),ISERROR(SEARCH("Side",INDIRECT(ADDRESS($L173,33))))),INDIRECT(ADDRESS($L173,COLUMN())),0),0),IF($M173&gt;0,IF(AND(INDIRECT(ADDRESS($M173,44))=0,INDIRECT(ADDRESS($M173,38))="UL",ISERROR(SEARCH("Rear",INDIRECT(ADDRESS($M173,33)))),ISERROR(SEARCH("Side",INDIRECT(ADDRESS($M173,33))))),INDIRECT(ADDRESS($M173,COLUMN())),0),0))</f>
        <v>0.44444444444444442</v>
      </c>
      <c r="BX173" s="57">
        <f t="shared" ca="1" si="136"/>
        <v>0.44444444444444442</v>
      </c>
      <c r="BY173" s="57" cm="1">
        <f t="array" aca="1" ref="BY173" ca="1">SUM(IF($C173&gt;0,IF(AND(INDIRECT(ADDRESS($C173,44))=0,INDIRECT(ADDRESS($C173,38))="UL"),INDIRECT(ADDRESS($C173,COLUMN())),0),0),IF($D173&gt;0,IF(AND(INDIRECT(ADDRESS($D173,44))=0,INDIRECT(ADDRESS($D173,38))="UL"),INDIRECT(ADDRESS($D173,COLUMN())),0),0),IF($E173&gt;0,IF(AND(INDIRECT(ADDRESS($E173,44))=0,INDIRECT(ADDRESS($E173,38))="UL"),INDIRECT(ADDRESS($E173,COLUMN())),0),0),IF($F173&gt;0,IF(AND(INDIRECT(ADDRESS($F173,44))=0,INDIRECT(ADDRESS($F173,38))="UL"),INDIRECT(ADDRESS($F173,COLUMN())),0),0),IF($G173&gt;0,IF(AND(INDIRECT(ADDRESS($G173,44))=0,INDIRECT(ADDRESS($G173,38))="UL"),INDIRECT(ADDRESS($G173,COLUMN())),0),0),IF($H173&gt;0,IF(AND(INDIRECT(ADDRESS($H173,44))=0,INDIRECT(ADDRESS($H173,38))="UL"),INDIRECT(ADDRESS($H173,COLUMN())),0),0),IF($I173&gt;0,IF(AND(INDIRECT(ADDRESS($I173,44))=0,INDIRECT(ADDRESS($I173,38))="UL"),INDIRECT(ADDRESS($I173,COLUMN())),0),0),IF($J173&gt;0,IF(AND(INDIRECT(ADDRESS($J173,44))=0,INDIRECT(ADDRESS($J173,38))="UL"),INDIRECT(ADDRESS($J173,COLUMN())),0),0),IF($K173&gt;0,IF(AND(INDIRECT(ADDRESS($K173,44))=0,INDIRECT(ADDRESS($K173,38))="UL"),INDIRECT(ADDRESS($K173,COLUMN())),0),0),IF($L173&gt;0,IF(AND(INDIRECT(ADDRESS($L173,44))=0,INDIRECT(ADDRESS($L173,38))="UL"),INDIRECT(ADDRESS($L173,COLUMN())),0),0),IF($M173&gt;0,IF(AND(INDIRECT(ADDRESS($M173,44))=0,INDIRECT(ADDRESS($M173,38))="UL"),INDIRECT(ADDRESS($M173,COLUMN())),0),0))</f>
        <v>0.32263374485596702</v>
      </c>
      <c r="BZ173" s="57" cm="1">
        <f t="array" aca="1" ref="BZ173" ca="1">SUM(IF($C173&gt;0,IF(AND(INDIRECT(ADDRESS($C173,44))=0,INDIRECT(ADDRESS($C173,38))="UL"),INDIRECT(ADDRESS($C173,COLUMN())),0),0),IF($D173&gt;0,IF(AND(INDIRECT(ADDRESS($D173,44))=0,INDIRECT(ADDRESS($D173,38))="UL"),INDIRECT(ADDRESS($D173,COLUMN())),0),0),IF($E173&gt;0,IF(AND(INDIRECT(ADDRESS($E173,44))=0,INDIRECT(ADDRESS($E173,38))="UL"),INDIRECT(ADDRESS($E173,COLUMN())),0),0),IF($F173&gt;0,IF(AND(INDIRECT(ADDRESS($F173,44))=0,INDIRECT(ADDRESS($F173,38))="UL"),INDIRECT(ADDRESS($F173,COLUMN())),0),0),IF($G173&gt;0,IF(AND(INDIRECT(ADDRESS($G173,44))=0,INDIRECT(ADDRESS($G173,38))="UL"),INDIRECT(ADDRESS($G173,COLUMN())),0),0),IF($H173&gt;0,IF(AND(INDIRECT(ADDRESS($H173,44))=0,INDIRECT(ADDRESS($H173,38))="UL"),INDIRECT(ADDRESS($H173,COLUMN())),0),0),IF($I173&gt;0,IF(AND(INDIRECT(ADDRESS($I173,44))=0,INDIRECT(ADDRESS($I173,38))="UL"),INDIRECT(ADDRESS($I173,COLUMN())),0),0),IF($J173&gt;0,IF(AND(INDIRECT(ADDRESS($J173,44))=0,INDIRECT(ADDRESS($J173,38))="UL"),INDIRECT(ADDRESS($J173,COLUMN())),0),0),IF($K173&gt;0,IF(AND(INDIRECT(ADDRESS($K173,44))=0,INDIRECT(ADDRESS($K173,38))="UL"),INDIRECT(ADDRESS($K173,COLUMN())),0),0),IF($L173&gt;0,IF(AND(INDIRECT(ADDRESS($L173,44))=0,INDIRECT(ADDRESS($L173,38))="UL"),INDIRECT(ADDRESS($L173,COLUMN())),0),0),IF($M173&gt;0,IF(AND(INDIRECT(ADDRESS($M173,44))=0,INDIRECT(ADDRESS($M173,38))="UL"),INDIRECT(ADDRESS($M173,COLUMN())),0),0))</f>
        <v>0.29218106995884774</v>
      </c>
      <c r="CA173" s="57">
        <f t="shared" ca="1" si="137"/>
        <v>0.29218106995884774</v>
      </c>
      <c r="CB173" s="57" cm="1">
        <f t="array" aca="1" ref="CB173" ca="1">SUM(IF($C173&gt;0,IF(AND(INDIRECT(ADDRESS($C173,44))=0,INDIRECT(ADDRESS($C173,38))&lt;&gt;"UL"),INDIRECT(ADDRESS($C173,COLUMN())),0),0),IF($D173&gt;0,IF(AND(INDIRECT(ADDRESS($D173,44))=0,INDIRECT(ADDRESS($D173,38))&lt;&gt;"UL"),INDIRECT(ADDRESS($D173,COLUMN())),0),0),IF($E173&gt;0,IF(AND(INDIRECT(ADDRESS($E173,44))=0,INDIRECT(ADDRESS($E173,38))&lt;&gt;"UL"),INDIRECT(ADDRESS($E173,COLUMN())),0),0),IF($F173&gt;0,IF(AND(INDIRECT(ADDRESS($F173,44))=0,INDIRECT(ADDRESS($F173,38))&lt;&gt;"UL"),INDIRECT(ADDRESS($F173,COLUMN())),0),0),IF($G173&gt;0,IF(AND(INDIRECT(ADDRESS($G173,44))=0,INDIRECT(ADDRESS($G173,38))&lt;&gt;"UL"),INDIRECT(ADDRESS($G173,COLUMN())),0),0),IF($H173&gt;0,IF(AND(INDIRECT(ADDRESS($H173,44))=0,INDIRECT(ADDRESS($H173,38))&lt;&gt;"UL"),INDIRECT(ADDRESS($H173,COLUMN())),0),0),IF($I173&gt;0,IF(AND(INDIRECT(ADDRESS($I173,44))=0,INDIRECT(ADDRESS($I173,38))&lt;&gt;"UL"),INDIRECT(ADDRESS($I173,COLUMN())),0),0),IF($J173&gt;0,IF(AND(INDIRECT(ADDRESS($J173,44))=0,INDIRECT(ADDRESS($J173,38))&lt;&gt;"UL"),INDIRECT(ADDRESS($J173,COLUMN())),0),0),IF($K173&gt;0,IF(AND(INDIRECT(ADDRESS($K173,44))=0,INDIRECT(ADDRESS($K173,38))&lt;&gt;"UL"),INDIRECT(ADDRESS($K173,COLUMN())),0),0),IF($L173&gt;0,IF(AND(INDIRECT(ADDRESS($L173,44))=0,INDIRECT(ADDRESS($L173,38))&lt;&gt;"UL"),INDIRECT(ADDRESS($L173,COLUMN())),0),0),IF($M173&gt;0,IF(AND(INDIRECT(ADDRESS($M173,44))=0,INDIRECT(ADDRESS($M173,38))&lt;&gt;"UL"),INDIRECT(ADDRESS($M173,COLUMN())),0),0))</f>
        <v>1.1111111111111109</v>
      </c>
      <c r="CC173" s="57">
        <f t="shared" ca="1" si="138"/>
        <v>1.1111111111111109</v>
      </c>
      <c r="CD173" s="57" cm="1">
        <f t="array" aca="1" ref="CD173" ca="1">SUM(IF($C173&gt;0,IF(AND(INDIRECT(ADDRESS($C173,44))=0,INDIRECT(ADDRESS($C173,38))&lt;&gt;"UL"),INDIRECT(ADDRESS($C173,COLUMN())),0),0),IF($D173&gt;0,IF(AND(INDIRECT(ADDRESS($D173,44))=0,INDIRECT(ADDRESS($D173,38))&lt;&gt;"UL"),INDIRECT(ADDRESS($D173,COLUMN())),0),0),IF($E173&gt;0,IF(AND(INDIRECT(ADDRESS($E173,44))=0,INDIRECT(ADDRESS($E173,38))&lt;&gt;"UL"),INDIRECT(ADDRESS($E173,COLUMN())),0),0),IF($F173&gt;0,IF(AND(INDIRECT(ADDRESS($F173,44))=0,INDIRECT(ADDRESS($F173,38))&lt;&gt;"UL"),INDIRECT(ADDRESS($F173,COLUMN())),0),0),IF($G173&gt;0,IF(AND(INDIRECT(ADDRESS($G173,44))=0,INDIRECT(ADDRESS($G173,38))&lt;&gt;"UL"),INDIRECT(ADDRESS($G173,COLUMN())),0),0),IF($H173&gt;0,IF(AND(INDIRECT(ADDRESS($H173,44))=0,INDIRECT(ADDRESS($H173,38))&lt;&gt;"UL"),INDIRECT(ADDRESS($H173,COLUMN())),0),0),IF($I173&gt;0,IF(AND(INDIRECT(ADDRESS($I173,44))=0,INDIRECT(ADDRESS($I173,38))&lt;&gt;"UL"),INDIRECT(ADDRESS($I173,COLUMN())),0),0),IF($J173&gt;0,IF(AND(INDIRECT(ADDRESS($J173,44))=0,INDIRECT(ADDRESS($J173,38))&lt;&gt;"UL"),INDIRECT(ADDRESS($J173,COLUMN())),0),0),IF($K173&gt;0,IF(AND(INDIRECT(ADDRESS($K173,44))=0,INDIRECT(ADDRESS($K173,38))&lt;&gt;"UL"),INDIRECT(ADDRESS($K173,COLUMN())),0),0),IF($L173&gt;0,IF(AND(INDIRECT(ADDRESS($L173,44))=0,INDIRECT(ADDRESS($L173,38))&lt;&gt;"UL"),INDIRECT(ADDRESS($L173,COLUMN())),0),0),IF($M173&gt;0,IF(AND(INDIRECT(ADDRESS($M173,44))=0,INDIRECT(ADDRESS($M173,38))&lt;&gt;"UL"),INDIRECT(ADDRESS($M173,COLUMN())),0),0))</f>
        <v>0.37037037037037029</v>
      </c>
      <c r="CE173" s="57" cm="1">
        <f t="array" aca="1" ref="CE173" ca="1">SUM(IF($C173&gt;0,IF(AND(INDIRECT(ADDRESS($C173,44))=0,INDIRECT(ADDRESS($C173,38))&lt;&gt;"UL"),INDIRECT(ADDRESS($C173,COLUMN())),0),0),IF($D173&gt;0,IF(AND(INDIRECT(ADDRESS($D173,44))=0,INDIRECT(ADDRESS($D173,38))&lt;&gt;"UL"),INDIRECT(ADDRESS($D173,COLUMN())),0),0),IF($E173&gt;0,IF(AND(INDIRECT(ADDRESS($E173,44))=0,INDIRECT(ADDRESS($E173,38))&lt;&gt;"UL"),INDIRECT(ADDRESS($E173,COLUMN())),0),0),IF($F173&gt;0,IF(AND(INDIRECT(ADDRESS($F173,44))=0,INDIRECT(ADDRESS($F173,38))&lt;&gt;"UL"),INDIRECT(ADDRESS($F173,COLUMN())),0),0),IF($G173&gt;0,IF(AND(INDIRECT(ADDRESS($G173,44))=0,INDIRECT(ADDRESS($G173,38))&lt;&gt;"UL"),INDIRECT(ADDRESS($G173,COLUMN())),0),0),IF($H173&gt;0,IF(AND(INDIRECT(ADDRESS($H173,44))=0,INDIRECT(ADDRESS($H173,38))&lt;&gt;"UL"),INDIRECT(ADDRESS($H173,COLUMN())),0),0),IF($I173&gt;0,IF(AND(INDIRECT(ADDRESS($I173,44))=0,INDIRECT(ADDRESS($I173,38))&lt;&gt;"UL"),INDIRECT(ADDRESS($I173,COLUMN())),0),0),IF($J173&gt;0,IF(AND(INDIRECT(ADDRESS($J173,44))=0,INDIRECT(ADDRESS($J173,38))&lt;&gt;"UL"),INDIRECT(ADDRESS($J173,COLUMN())),0),0),IF($K173&gt;0,IF(AND(INDIRECT(ADDRESS($K173,44))=0,INDIRECT(ADDRESS($K173,38))&lt;&gt;"UL"),INDIRECT(ADDRESS($K173,COLUMN())),0),0),IF($L173&gt;0,IF(AND(INDIRECT(ADDRESS($L173,44))=0,INDIRECT(ADDRESS($L173,38))&lt;&gt;"UL"),INDIRECT(ADDRESS($L173,COLUMN())),0),0),IF($M173&gt;0,IF(AND(INDIRECT(ADDRESS($M173,44))=0,INDIRECT(ADDRESS($M173,38))&lt;&gt;"UL"),INDIRECT(ADDRESS($M173,COLUMN())),0),0))</f>
        <v>0</v>
      </c>
      <c r="CF173" s="57">
        <f t="shared" ca="1" si="139"/>
        <v>0</v>
      </c>
      <c r="CG173" s="57">
        <f t="shared" ca="1" si="140"/>
        <v>1.8575588651570363</v>
      </c>
      <c r="CH173" s="57">
        <f t="shared" ca="1" si="133"/>
        <v>5.628966258051625E-2</v>
      </c>
      <c r="CI173" s="19">
        <f t="shared" ca="1" si="134"/>
        <v>15.737062443547202</v>
      </c>
      <c r="CJ173" s="19"/>
      <c r="CK173" s="57" cm="1">
        <f t="array" aca="1" ref="CK173" ca="1">IF(AU173="S", SUM(IF($C173&gt;0,IF(INDIRECT(ADDRESS($C173,43))&lt;&gt;1,INDIRECT(ADDRESS($C173,48)),0),0), IF($D173&gt;0,IF(INDIRECT(ADDRESS($D173,43))&lt;&gt;1,INDIRECT(ADDRESS($D173,48)),0),0), IF($E173&gt;0,IF(INDIRECT(ADDRESS($E173,43))&lt;&gt;1,INDIRECT(ADDRESS($E173,48)),0),0), IF($F173&gt;0,IF(INDIRECT(ADDRESS($F173,43))&lt;&gt;1,INDIRECT(ADDRESS($F173,48)),0),0), IF($G173&gt;0,IF(INDIRECT(ADDRESS($G173,43))&lt;&gt;1,INDIRECT(ADDRESS($G173,48)),0),0), IF($H173&gt;0,IF(INDIRECT(ADDRESS($H173,43))&lt;&gt;1,INDIRECT(ADDRESS($H173,48)),0),0), IF($I173&gt;0,IF(INDIRECT(ADDRESS($I173,43))&lt;&gt;1,INDIRECT(ADDRESS($I173,48)),0),0), IF($J173&gt;0,IF(INDIRECT(ADDRESS($J173,43))&lt;&gt;1,INDIRECT(ADDRESS($J173,48)),0),0), IF($K173&gt;0,IF(INDIRECT(ADDRESS($K173,43))&lt;&gt;1,INDIRECT(ADDRESS($K173,48)),0),0), IF($L173&gt;0,IF(INDIRECT(ADDRESS($L173,43))&lt;&gt;1,INDIRECT(ADDRESS($L173,48)),0),0), IF($M173&gt;0,IF(INDIRECT(ADDRESS($M173,43))&lt;&gt;1,INDIRECT(ADDRESS($M173,48)),0),0)), IF(AU173="L",SUM(IF($C173&gt;0,IF(INDIRECT(ADDRESS($C173,43))&lt;&gt;1,INDIRECT(ADDRESS($C173,50)),0),0), IF($D173&gt;0,IF(INDIRECT(ADDRESS($D173,43))&lt;&gt;1,INDIRECT(ADDRESS($D173,50)),0),0), IF($E173&gt;0,IF(INDIRECT(ADDRESS($E173,43))&lt;&gt;1,INDIRECT(ADDRESS($E173,50)),0),0), IF($F173&gt;0,IF(INDIRECT(ADDRESS($F173,43))&lt;&gt;1,INDIRECT(ADDRESS($F173,50)),0),0), IF($G173&gt;0,IF(INDIRECT(ADDRESS($G173,43))&lt;&gt;1,INDIRECT(ADDRESS($G173,50)),0),0), IF($G173&gt;0,IF(INDIRECT(ADDRESS($G173,43))&lt;&gt;1,INDIRECT(ADDRESS($G173,50)),0),0), IF($H173&gt;0,IF(INDIRECT(ADDRESS($H173,43))&lt;&gt;1,INDIRECT(ADDRESS($H173,50)),0),0), IF($I173&gt;0,IF(INDIRECT(ADDRESS($I173,43))&lt;&gt;1,INDIRECT(ADDRESS($I173,50)),0),0), IF($J173&gt;0,IF(INDIRECT(ADDRESS($J173,43))&lt;&gt;1,INDIRECT(ADDRESS($J173,50)),0),0), IF($K173&gt;0,IF(INDIRECT(ADDRESS($K173,43))&lt;&gt;1,INDIRECT(ADDRESS($K173,50)),0),0), IF($L173&gt;0,IF(INDIRECT(ADDRESS($L173,43))&lt;&gt;1,INDIRECT(ADDRESS($L173,50)),0),0), IF($M173&gt;0,IF(INDIRECT(ADDRESS($M173,43))&lt;&gt;1,INDIRECT(ADDRESS($M173,50)),0),0)), SUM(IF($C173&gt;0,IF(INDIRECT(ADDRESS($C173,43))&lt;&gt;1,INDIRECT(ADDRESS($C173,49)),0),0), IF($D173&gt;0,IF(INDIRECT(ADDRESS($D173,43))&lt;&gt;1,INDIRECT(ADDRESS($D173,49)),0),0), IF($E173&gt;0,IF(INDIRECT(ADDRESS($E173,43))&lt;&gt;1,INDIRECT(ADDRESS($E173,49)),0),0), IF($F173&gt;0,IF(INDIRECT(ADDRESS($F173,43))&lt;&gt;1,INDIRECT(ADDRESS($F173,49)),0),0), IF($G173&gt;0,IF(INDIRECT(ADDRESS($G173,43))&lt;&gt;1,INDIRECT(ADDRESS($G173,49)),0),0), IF($G173&gt;0,IF(INDIRECT(ADDRESS($G173,43))&lt;&gt;1,INDIRECT(ADDRESS($G173,49)),0),0), IF($H173&gt;0,IF(INDIRECT(ADDRESS($H173,43))&lt;&gt;1,INDIRECT(ADDRESS($H173,49)),0),0), IF($I173&gt;0,IF(INDIRECT(ADDRESS($I173,43))&lt;&gt;1,INDIRECT(ADDRESS($I173,49)),0),0), IF($J173&gt;0,IF(INDIRECT(ADDRESS($J173,43))&lt;&gt;1,INDIRECT(ADDRESS($J173,49)),0),0), IF($K173&gt;0,IF(INDIRECT(ADDRESS($K173,43))&lt;&gt;1,INDIRECT(ADDRESS($K173,49)),0),0), IF($L173&gt;0,IF(INDIRECT(ADDRESS($L173,43))&lt;&gt;1,INDIRECT(ADDRESS($L173,49)),0),0), IF($M173&gt;0,IF(INDIRECT(ADDRESS($M173,43))&lt;&gt;1,INDIRECT(ADDRESS($M173,49)),0),0))))</f>
        <v>0.66666666666666663</v>
      </c>
      <c r="CL173" s="57" cm="1">
        <f t="array" aca="1" ref="CL173" ca="1">SUM(IF($C173&gt;0,IF(INDIRECT(ADDRESS($C173,44))=1,INDIRECT(ADDRESS($C173,90)),0),0), IF($D173&gt;0,IF(INDIRECT(ADDRESS($D173,44))=1,INDIRECT(ADDRESS($D173,90)),0),0), IF($E173&gt;0,IF(INDIRECT(ADDRESS($E173,44))=1,INDIRECT(ADDRESS($E173,90)),0),0), IF($F173&gt;0,IF(INDIRECT(ADDRESS($F173,44))=1,INDIRECT(ADDRESS($F173,90)),0),0), IF($G173&gt;0,IF(INDIRECT(ADDRESS($G173,44))=1,INDIRECT(ADDRESS($G173,90)),0),0), IF($H173&gt;0,IF(INDIRECT(ADDRESS($H173,44))=1,INDIRECT(ADDRESS($H173,90)),0),0), IF($I173&gt;0,IF(INDIRECT(ADDRESS($I173,44))=1,INDIRECT(ADDRESS($I173,90)),0),0), IF($J173&gt;0,IF(INDIRECT(ADDRESS($J173,44))=1,INDIRECT(ADDRESS($J173,90)),0),0), IF($K173&gt;0,IF(INDIRECT(ADDRESS($K173,44))=1,INDIRECT(ADDRESS($K173,90)),0),0), IF($L173&gt;0,IF(INDIRECT(ADDRESS($L173,44))=1,INDIRECT(ADDRESS($L173,90)),0),0), IF($M173&gt;0,IF(INDIRECT(ADDRESS($M173,44))=1,INDIRECT(ADDRESS($M173,90)),0),0))</f>
        <v>4.666666666666667</v>
      </c>
      <c r="CM173" s="56">
        <f t="shared" ca="1" si="135"/>
        <v>0.7942965147000397</v>
      </c>
      <c r="CN173" s="59"/>
    </row>
    <row r="174" spans="1:92" x14ac:dyDescent="0.25">
      <c r="A174" s="52" t="s">
        <v>433</v>
      </c>
      <c r="B174" s="67">
        <v>101</v>
      </c>
      <c r="C174" s="67">
        <v>113</v>
      </c>
      <c r="D174" s="67">
        <v>115</v>
      </c>
      <c r="E174" s="67">
        <v>116</v>
      </c>
      <c r="F174" s="67">
        <v>117</v>
      </c>
      <c r="G174" s="67">
        <v>138</v>
      </c>
      <c r="H174" s="67">
        <v>138</v>
      </c>
      <c r="I174" s="67">
        <v>138</v>
      </c>
      <c r="J174" s="67">
        <v>138</v>
      </c>
      <c r="K174" s="67"/>
      <c r="L174" s="67"/>
      <c r="M174" s="67"/>
      <c r="N174" s="145">
        <f ca="1">3+SUM(INDIRECT(ADDRESS(B174,COLUMN())),IF(C174&gt;0,INDIRECT(ADDRESS(C174,COLUMN())),0),IF(D174&gt;0,INDIRECT(ADDRESS(D174,COLUMN())),0),IF(E174&gt;0,INDIRECT(ADDRESS(E174,COLUMN())),0),IF(F174&gt;0,INDIRECT(ADDRESS(F174,COLUMN())),0),IF(G174&gt;0,INDIRECT(ADDRESS(G174,COLUMN())),0),IF(H174&gt;0,INDIRECT(ADDRESS(H174,COLUMN())),0),IF(I174&gt;0,INDIRECT(ADDRESS(I174,COLUMN())),0),IF(J174&gt;0,INDIRECT(ADDRESS(J174,COLUMN())),0),IF(K174&gt;0,INDIRECT(ADDRESS(K174,COLUMN())),0),IF(L174&gt;0,INDIRECT(ADDRESS(L174,COLUMN())),0),IF(M174&gt;0,INDIRECT(ADDRESS(M174,COLUMN())),0))</f>
        <v>33</v>
      </c>
      <c r="O174" s="67" t="str" cm="1">
        <f t="array" aca="1" ref="O174" ca="1">INDIRECT(ADDRESS($B174,COLUMN()))</f>
        <v>Bomber</v>
      </c>
      <c r="P174" s="67" cm="1">
        <f t="array" aca="1" ref="P174" ca="1">INDIRECT(ADDRESS($B174,COLUMN()))</f>
        <v>5</v>
      </c>
      <c r="Q174" s="67" t="str" cm="1">
        <f t="array" aca="1" ref="Q174" ca="1">INDIRECT(ADDRESS($B174,COLUMN()))</f>
        <v>-</v>
      </c>
      <c r="R174" s="67" t="str" cm="1">
        <f t="array" aca="1" ref="R174" ca="1">INDIRECT(ADDRESS($B174,COLUMN()))</f>
        <v>-</v>
      </c>
      <c r="S174" s="67" cm="1">
        <f t="array" aca="1" ref="S174" ca="1">INDIRECT(ADDRESS($B174,COLUMN()))</f>
        <v>1</v>
      </c>
      <c r="T174" s="67" t="str" cm="1">
        <f t="array" aca="1" ref="T174" ca="1">INDIRECT(ADDRESS($B174,COLUMN()))</f>
        <v>1-3</v>
      </c>
      <c r="U174" s="67" cm="1">
        <f t="array" aca="1" ref="U174" ca="1">INDIRECT(ADDRESS($B174,COLUMN()))</f>
        <v>3</v>
      </c>
      <c r="V174" s="67" cm="1">
        <f t="array" aca="1" ref="V174" ca="1">INDIRECT(ADDRESS($B174,COLUMN()))</f>
        <v>0</v>
      </c>
      <c r="W174" s="145">
        <v>3</v>
      </c>
      <c r="X174" s="67" cm="1">
        <f t="array" aca="1" ref="X174" ca="1">INDIRECT(ADDRESS($B174,COLUMN()))</f>
        <v>5</v>
      </c>
      <c r="Y174" s="67" cm="1">
        <f t="array" aca="1" ref="Y174" ca="1">INDIRECT(ADDRESS($B174,COLUMN()))</f>
        <v>2</v>
      </c>
      <c r="Z174" s="67" cm="1">
        <f t="array" aca="1" ref="Z174" ca="1">INDIRECT(ADDRESS($B174,COLUMN()))</f>
        <v>5</v>
      </c>
      <c r="AA174" s="67" cm="1">
        <f t="array" aca="1" ref="AA174" ca="1">INDIRECT(ADDRESS($B174,COLUMN()))</f>
        <v>0</v>
      </c>
      <c r="AB174" s="56">
        <f t="shared" ca="1" si="121"/>
        <v>0.59972695935841946</v>
      </c>
      <c r="AC174" s="56">
        <f t="shared" ca="1" si="122"/>
        <v>0.61343493407517591</v>
      </c>
      <c r="AD174" s="56">
        <f t="shared" ca="1" si="123"/>
        <v>2.6671084090225041</v>
      </c>
      <c r="AF174" s="52"/>
      <c r="AG174" s="52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2"/>
      <c r="AU174" s="54" t="s">
        <v>113</v>
      </c>
      <c r="AV174" s="57" cm="1">
        <f t="array" aca="1" ref="AV174" ca="1">SUM(IF($C174&gt;0,IF(AND(INDIRECT(ADDRESS($C174,44))=0,INDIRECT(ADDRESS($C174,38))="UL",ISERROR(SEARCH("Rear",INDIRECT(ADDRESS($C174,33)))),ISERROR(SEARCH("Side",INDIRECT(ADDRESS($C174,33))))),INDIRECT(ADDRESS($C174,COLUMN())),0),0),IF($D174&gt;0,IF(AND(INDIRECT(ADDRESS($D174,44))=0,INDIRECT(ADDRESS($D174,38))="UL",ISERROR(SEARCH("Rear",INDIRECT(ADDRESS($D174,33)))),ISERROR(SEARCH("Side",INDIRECT(ADDRESS($D174,33))))),INDIRECT(ADDRESS($D174,COLUMN())),0),0),IF($E174&gt;0,IF(AND(INDIRECT(ADDRESS($E174,44))=0,INDIRECT(ADDRESS($E174,38))="UL",ISERROR(SEARCH("Rear",INDIRECT(ADDRESS($E174,33)))),ISERROR(SEARCH("Side",INDIRECT(ADDRESS($E174,33))))),INDIRECT(ADDRESS($E174,COLUMN())),0),0),IF($F174&gt;0,IF(AND(INDIRECT(ADDRESS($F174,44))=0,INDIRECT(ADDRESS($F174,38))="UL",ISERROR(SEARCH("Rear",INDIRECT(ADDRESS($F174,33)))),ISERROR(SEARCH("Side",INDIRECT(ADDRESS($F174,33))))),INDIRECT(ADDRESS($F174,COLUMN())),0),0),IF($G174&gt;0,IF(AND(INDIRECT(ADDRESS($G174,44))=0,INDIRECT(ADDRESS($G174,38))="UL",ISERROR(SEARCH("Rear",INDIRECT(ADDRESS($G174,33)))),ISERROR(SEARCH("Side",INDIRECT(ADDRESS($G174,33))))),INDIRECT(ADDRESS($G174,COLUMN())),0),0),IF($H174&gt;0,IF(AND(INDIRECT(ADDRESS($H174,44))=0,INDIRECT(ADDRESS($H174,38))="UL",ISERROR(SEARCH("Rear",INDIRECT(ADDRESS($H174,33)))),ISERROR(SEARCH("Side",INDIRECT(ADDRESS($H174,33))))),INDIRECT(ADDRESS($H174,COLUMN())),0),0),IF($I174&gt;0,IF(AND(INDIRECT(ADDRESS($I174,44))=0,INDIRECT(ADDRESS($I174,38))="UL",ISERROR(SEARCH("Rear",INDIRECT(ADDRESS($I174,33)))),ISERROR(SEARCH("Side",INDIRECT(ADDRESS($I174,33))))),INDIRECT(ADDRESS($I174,COLUMN())),0),0),IF($J174&gt;0,IF(AND(INDIRECT(ADDRESS($J174,44))=0,INDIRECT(ADDRESS($J174,38))="UL",ISERROR(SEARCH("Rear",INDIRECT(ADDRESS($J174,33)))),ISERROR(SEARCH("Side",INDIRECT(ADDRESS($J174,33))))),INDIRECT(ADDRESS($J174,COLUMN())),0),0),IF($K174&gt;0,IF(AND(INDIRECT(ADDRESS($K174,44))=0,INDIRECT(ADDRESS($K174,38))="UL",ISERROR(SEARCH("Rear",INDIRECT(ADDRESS($K174,33)))),ISERROR(SEARCH("Side",INDIRECT(ADDRESS($K174,33))))),INDIRECT(ADDRESS($K174,COLUMN())),0),0),IF($L174&gt;0,IF(AND(INDIRECT(ADDRESS($L174,44))=0,INDIRECT(ADDRESS($L174,38))="UL",ISERROR(SEARCH("Rear",INDIRECT(ADDRESS($L174,33)))),ISERROR(SEARCH("Side",INDIRECT(ADDRESS($L174,33))))),INDIRECT(ADDRESS($L174,COLUMN())),0),0),IF($M174&gt;0,IF(AND(INDIRECT(ADDRESS($M174,44))=0,INDIRECT(ADDRESS($M174,38))="UL",ISERROR(SEARCH("Rear",INDIRECT(ADDRESS($M174,33)))),ISERROR(SEARCH("Side",INDIRECT(ADDRESS($M174,33))))),INDIRECT(ADDRESS($M174,COLUMN())),0),0))</f>
        <v>0.33333333333333331</v>
      </c>
      <c r="AW174" s="57" cm="1">
        <f t="array" aca="1" ref="AW174" ca="1">SUM(IF($C174&gt;0,IF(AND(INDIRECT(ADDRESS($C174,44))=0,INDIRECT(ADDRESS($C174,38))="UL",ISERROR(SEARCH("Rear",INDIRECT(ADDRESS($C174,33)))),ISERROR(SEARCH("Side",INDIRECT(ADDRESS($C174,33))))),INDIRECT(ADDRESS($C174,COLUMN())),0),0),IF($D174&gt;0,IF(AND(INDIRECT(ADDRESS($D174,44))=0,INDIRECT(ADDRESS($D174,38))="UL",ISERROR(SEARCH("Rear",INDIRECT(ADDRESS($D174,33)))),ISERROR(SEARCH("Side",INDIRECT(ADDRESS($D174,33))))),INDIRECT(ADDRESS($D174,COLUMN())),0),0),IF($E174&gt;0,IF(AND(INDIRECT(ADDRESS($E174,44))=0,INDIRECT(ADDRESS($E174,38))="UL",ISERROR(SEARCH("Rear",INDIRECT(ADDRESS($E174,33)))),ISERROR(SEARCH("Side",INDIRECT(ADDRESS($E174,33))))),INDIRECT(ADDRESS($E174,COLUMN())),0),0),IF($F174&gt;0,IF(AND(INDIRECT(ADDRESS($F174,44))=0,INDIRECT(ADDRESS($F174,38))="UL",ISERROR(SEARCH("Rear",INDIRECT(ADDRESS($F174,33)))),ISERROR(SEARCH("Side",INDIRECT(ADDRESS($F174,33))))),INDIRECT(ADDRESS($F174,COLUMN())),0),0),IF($G174&gt;0,IF(AND(INDIRECT(ADDRESS($G174,44))=0,INDIRECT(ADDRESS($G174,38))="UL",ISERROR(SEARCH("Rear",INDIRECT(ADDRESS($G174,33)))),ISERROR(SEARCH("Side",INDIRECT(ADDRESS($G174,33))))),INDIRECT(ADDRESS($G174,COLUMN())),0),0),IF($H174&gt;0,IF(AND(INDIRECT(ADDRESS($H174,44))=0,INDIRECT(ADDRESS($H174,38))="UL",ISERROR(SEARCH("Rear",INDIRECT(ADDRESS($H174,33)))),ISERROR(SEARCH("Side",INDIRECT(ADDRESS($H174,33))))),INDIRECT(ADDRESS($H174,COLUMN())),0),0),IF($I174&gt;0,IF(AND(INDIRECT(ADDRESS($I174,44))=0,INDIRECT(ADDRESS($I174,38))="UL",ISERROR(SEARCH("Rear",INDIRECT(ADDRESS($I174,33)))),ISERROR(SEARCH("Side",INDIRECT(ADDRESS($I174,33))))),INDIRECT(ADDRESS($I174,COLUMN())),0),0),IF($J174&gt;0,IF(AND(INDIRECT(ADDRESS($J174,44))=0,INDIRECT(ADDRESS($J174,38))="UL",ISERROR(SEARCH("Rear",INDIRECT(ADDRESS($J174,33)))),ISERROR(SEARCH("Side",INDIRECT(ADDRESS($J174,33))))),INDIRECT(ADDRESS($J174,COLUMN())),0),0),IF($K174&gt;0,IF(AND(INDIRECT(ADDRESS($K174,44))=0,INDIRECT(ADDRESS($K174,38))="UL",ISERROR(SEARCH("Rear",INDIRECT(ADDRESS($K174,33)))),ISERROR(SEARCH("Side",INDIRECT(ADDRESS($K174,33))))),INDIRECT(ADDRESS($K174,COLUMN())),0),0),IF($L174&gt;0,IF(AND(INDIRECT(ADDRESS($L174,44))=0,INDIRECT(ADDRESS($L174,38))="UL",ISERROR(SEARCH("Rear",INDIRECT(ADDRESS($L174,33)))),ISERROR(SEARCH("Side",INDIRECT(ADDRESS($L174,33))))),INDIRECT(ADDRESS($L174,COLUMN())),0),0),IF($M174&gt;0,IF(AND(INDIRECT(ADDRESS($M174,44))=0,INDIRECT(ADDRESS($M174,38))="UL",ISERROR(SEARCH("Rear",INDIRECT(ADDRESS($M174,33)))),ISERROR(SEARCH("Side",INDIRECT(ADDRESS($M174,33))))),INDIRECT(ADDRESS($M174,COLUMN())),0),0))</f>
        <v>0.88888888888888884</v>
      </c>
      <c r="AX174" s="57" cm="1">
        <f t="array" aca="1" ref="AX174" ca="1">SUM(IF($C174&gt;0,IF(AND(INDIRECT(ADDRESS($C174,44))=0,INDIRECT(ADDRESS($C174,38))="UL",ISERROR(SEARCH("Rear",INDIRECT(ADDRESS($C174,33)))),ISERROR(SEARCH("Side",INDIRECT(ADDRESS($C174,33))))),INDIRECT(ADDRESS($C174,COLUMN())),0),0),IF($D174&gt;0,IF(AND(INDIRECT(ADDRESS($D174,44))=0,INDIRECT(ADDRESS($D174,38))="UL",ISERROR(SEARCH("Rear",INDIRECT(ADDRESS($D174,33)))),ISERROR(SEARCH("Side",INDIRECT(ADDRESS($D174,33))))),INDIRECT(ADDRESS($D174,COLUMN())),0),0),IF($E174&gt;0,IF(AND(INDIRECT(ADDRESS($E174,44))=0,INDIRECT(ADDRESS($E174,38))="UL",ISERROR(SEARCH("Rear",INDIRECT(ADDRESS($E174,33)))),ISERROR(SEARCH("Side",INDIRECT(ADDRESS($E174,33))))),INDIRECT(ADDRESS($E174,COLUMN())),0),0),IF($F174&gt;0,IF(AND(INDIRECT(ADDRESS($F174,44))=0,INDIRECT(ADDRESS($F174,38))="UL",ISERROR(SEARCH("Rear",INDIRECT(ADDRESS($F174,33)))),ISERROR(SEARCH("Side",INDIRECT(ADDRESS($F174,33))))),INDIRECT(ADDRESS($F174,COLUMN())),0),0),IF($G174&gt;0,IF(AND(INDIRECT(ADDRESS($G174,44))=0,INDIRECT(ADDRESS($G174,38))="UL",ISERROR(SEARCH("Rear",INDIRECT(ADDRESS($G174,33)))),ISERROR(SEARCH("Side",INDIRECT(ADDRESS($G174,33))))),INDIRECT(ADDRESS($G174,COLUMN())),0),0),IF($H174&gt;0,IF(AND(INDIRECT(ADDRESS($H174,44))=0,INDIRECT(ADDRESS($H174,38))="UL",ISERROR(SEARCH("Rear",INDIRECT(ADDRESS($H174,33)))),ISERROR(SEARCH("Side",INDIRECT(ADDRESS($H174,33))))),INDIRECT(ADDRESS($H174,COLUMN())),0),0),IF($I174&gt;0,IF(AND(INDIRECT(ADDRESS($I174,44))=0,INDIRECT(ADDRESS($I174,38))="UL",ISERROR(SEARCH("Rear",INDIRECT(ADDRESS($I174,33)))),ISERROR(SEARCH("Side",INDIRECT(ADDRESS($I174,33))))),INDIRECT(ADDRESS($I174,COLUMN())),0),0),IF($J174&gt;0,IF(AND(INDIRECT(ADDRESS($J174,44))=0,INDIRECT(ADDRESS($J174,38))="UL",ISERROR(SEARCH("Rear",INDIRECT(ADDRESS($J174,33)))),ISERROR(SEARCH("Side",INDIRECT(ADDRESS($J174,33))))),INDIRECT(ADDRESS($J174,COLUMN())),0),0),IF($K174&gt;0,IF(AND(INDIRECT(ADDRESS($K174,44))=0,INDIRECT(ADDRESS($K174,38))="UL",ISERROR(SEARCH("Rear",INDIRECT(ADDRESS($K174,33)))),ISERROR(SEARCH("Side",INDIRECT(ADDRESS($K174,33))))),INDIRECT(ADDRESS($K174,COLUMN())),0),0),IF($L174&gt;0,IF(AND(INDIRECT(ADDRESS($L174,44))=0,INDIRECT(ADDRESS($L174,38))="UL",ISERROR(SEARCH("Rear",INDIRECT(ADDRESS($L174,33)))),ISERROR(SEARCH("Side",INDIRECT(ADDRESS($L174,33))))),INDIRECT(ADDRESS($L174,COLUMN())),0),0),IF($M174&gt;0,IF(AND(INDIRECT(ADDRESS($M174,44))=0,INDIRECT(ADDRESS($M174,38))="UL",ISERROR(SEARCH("Rear",INDIRECT(ADDRESS($M174,33)))),ISERROR(SEARCH("Side",INDIRECT(ADDRESS($M174,33))))),INDIRECT(ADDRESS($M174,COLUMN())),0),0))</f>
        <v>0.33333333333333331</v>
      </c>
      <c r="AY174" s="58">
        <f t="shared" ca="1" si="124"/>
        <v>0.88888888888888884</v>
      </c>
      <c r="AZ174" s="58">
        <f t="shared" ca="1" si="125"/>
        <v>0.51851851851851849</v>
      </c>
      <c r="BA174" s="58" cm="1">
        <f t="array" aca="1" ref="BA174" ca="1">SUM(IF($C174&gt;0,IF(AND(INDIRECT(ADDRESS($C174,44))=0,INDIRECT(ADDRESS($C174,38))="UL"),INDIRECT(ADDRESS($C174,COLUMN())),0),0),IF($D174&gt;0,IF(AND(INDIRECT(ADDRESS($D174,44))=0,INDIRECT(ADDRESS($D174,38))="UL"),INDIRECT(ADDRESS($D174,COLUMN())),0),0),IF($E174&gt;0,IF(AND(INDIRECT(ADDRESS($E174,44))=0,INDIRECT(ADDRESS($E174,38))="UL"),INDIRECT(ADDRESS($E174,COLUMN())),0),0),IF($F174&gt;0,IF(AND(INDIRECT(ADDRESS($F174,44))=0,INDIRECT(ADDRESS($F174,38))="UL"),INDIRECT(ADDRESS($F174,COLUMN())),0),0),IF($G174&gt;0,IF(AND(INDIRECT(ADDRESS($G174,44))=0,INDIRECT(ADDRESS($G174,38))="UL"),INDIRECT(ADDRESS($G174,COLUMN())),0),0),IF($H174&gt;0,IF(AND(INDIRECT(ADDRESS($H174,44))=0,INDIRECT(ADDRESS($H174,38))="UL"),INDIRECT(ADDRESS($H174,COLUMN())),0),0),IF($I174&gt;0,IF(AND(INDIRECT(ADDRESS($I174,44))=0,INDIRECT(ADDRESS($I174,38))="UL"),INDIRECT(ADDRESS($I174,COLUMN())),0),0),IF($J174&gt;0,IF(AND(INDIRECT(ADDRESS($J174,44))=0,INDIRECT(ADDRESS($J174,38))="UL"),INDIRECT(ADDRESS($J174,COLUMN())),0),0),IF($K174&gt;0,IF(AND(INDIRECT(ADDRESS($K174,44))=0,INDIRECT(ADDRESS($K174,38))="UL"),INDIRECT(ADDRESS($K174,COLUMN())),0),0),IF($L174&gt;0,IF(AND(INDIRECT(ADDRESS($L174,44))=0,INDIRECT(ADDRESS($L174,38))="UL"),INDIRECT(ADDRESS($L174,COLUMN())),0),0),IF($M174&gt;0,IF(AND(INDIRECT(ADDRESS($M174,44))=0,INDIRECT(ADDRESS($M174,38))="UL"),INDIRECT(ADDRESS($M174,COLUMN())),0),0))</f>
        <v>0.45305114638447969</v>
      </c>
      <c r="BB174" s="58" cm="1">
        <f t="array" aca="1" ref="BB174" ca="1">SUM(IF($C174&gt;0,IF(AND(INDIRECT(ADDRESS($C174,44))=0,INDIRECT(ADDRESS($C174,38))="UL"),INDIRECT(ADDRESS($C174,COLUMN())),0),0),IF($D174&gt;0,IF(AND(INDIRECT(ADDRESS($D174,44))=0,INDIRECT(ADDRESS($D174,38))="UL"),INDIRECT(ADDRESS($D174,COLUMN())),0),0),IF($E174&gt;0,IF(AND(INDIRECT(ADDRESS($E174,44))=0,INDIRECT(ADDRESS($E174,38))="UL"),INDIRECT(ADDRESS($E174,COLUMN())),0),0),IF($F174&gt;0,IF(AND(INDIRECT(ADDRESS($F174,44))=0,INDIRECT(ADDRESS($F174,38))="UL"),INDIRECT(ADDRESS($F174,COLUMN())),0),0),IF($G174&gt;0,IF(AND(INDIRECT(ADDRESS($G174,44))=0,INDIRECT(ADDRESS($G174,38))="UL"),INDIRECT(ADDRESS($G174,COLUMN())),0),0),IF($H174&gt;0,IF(AND(INDIRECT(ADDRESS($H174,44))=0,INDIRECT(ADDRESS($H174,38))="UL"),INDIRECT(ADDRESS($H174,COLUMN())),0),0),IF($I174&gt;0,IF(AND(INDIRECT(ADDRESS($I174,44))=0,INDIRECT(ADDRESS($I174,38))="UL"),INDIRECT(ADDRESS($I174,COLUMN())),0),0),IF($J174&gt;0,IF(AND(INDIRECT(ADDRESS($J174,44))=0,INDIRECT(ADDRESS($J174,38))="UL"),INDIRECT(ADDRESS($J174,COLUMN())),0),0),IF($K174&gt;0,IF(AND(INDIRECT(ADDRESS($K174,44))=0,INDIRECT(ADDRESS($K174,38))="UL"),INDIRECT(ADDRESS($K174,COLUMN())),0),0),IF($L174&gt;0,IF(AND(INDIRECT(ADDRESS($L174,44))=0,INDIRECT(ADDRESS($L174,38))="UL"),INDIRECT(ADDRESS($L174,COLUMN())),0),0),IF($M174&gt;0,IF(AND(INDIRECT(ADDRESS($M174,44))=0,INDIRECT(ADDRESS($M174,38))="UL"),INDIRECT(ADDRESS($M174,COLUMN())),0),0))</f>
        <v>0.30814814814814806</v>
      </c>
      <c r="BC174" s="58" cm="1">
        <f t="array" aca="1" ref="BC174" ca="1">SUM(IF($C174&gt;0,IF(AND(INDIRECT(ADDRESS($C174,44))=0,INDIRECT(ADDRESS($C174,38))="UL"),INDIRECT(ADDRESS($C174,COLUMN())),0),0),IF($D174&gt;0,IF(AND(INDIRECT(ADDRESS($D174,44))=0,INDIRECT(ADDRESS($D174,38))="UL"),INDIRECT(ADDRESS($D174,COLUMN())),0),0),IF($E174&gt;0,IF(AND(INDIRECT(ADDRESS($E174,44))=0,INDIRECT(ADDRESS($E174,38))="UL"),INDIRECT(ADDRESS($E174,COLUMN())),0),0),IF($F174&gt;0,IF(AND(INDIRECT(ADDRESS($F174,44))=0,INDIRECT(ADDRESS($F174,38))="UL"),INDIRECT(ADDRESS($F174,COLUMN())),0),0),IF($G174&gt;0,IF(AND(INDIRECT(ADDRESS($G174,44))=0,INDIRECT(ADDRESS($G174,38))="UL"),INDIRECT(ADDRESS($G174,COLUMN())),0),0),IF($H174&gt;0,IF(AND(INDIRECT(ADDRESS($H174,44))=0,INDIRECT(ADDRESS($H174,38))="UL"),INDIRECT(ADDRESS($H174,COLUMN())),0),0),IF($I174&gt;0,IF(AND(INDIRECT(ADDRESS($I174,44))=0,INDIRECT(ADDRESS($I174,38))="UL"),INDIRECT(ADDRESS($I174,COLUMN())),0),0),IF($J174&gt;0,IF(AND(INDIRECT(ADDRESS($J174,44))=0,INDIRECT(ADDRESS($J174,38))="UL"),INDIRECT(ADDRESS($J174,COLUMN())),0),0),IF($K174&gt;0,IF(AND(INDIRECT(ADDRESS($K174,44))=0,INDIRECT(ADDRESS($K174,38))="UL"),INDIRECT(ADDRESS($K174,COLUMN())),0),0),IF($L174&gt;0,IF(AND(INDIRECT(ADDRESS($L174,44))=0,INDIRECT(ADDRESS($L174,38))="UL"),INDIRECT(ADDRESS($L174,COLUMN())),0),0),IF($M174&gt;0,IF(AND(INDIRECT(ADDRESS($M174,44))=0,INDIRECT(ADDRESS($M174,38))="UL"),INDIRECT(ADDRESS($M174,COLUMN())),0),0))</f>
        <v>0.25375661375661374</v>
      </c>
      <c r="BD174" s="58" cm="1">
        <f t="array" aca="1" ref="BD174" ca="1">SUM(IF($C174&gt;0,IF(AND(INDIRECT(ADDRESS($C174,44))=0,INDIRECT(ADDRESS($C174,38))="UL"),INDIRECT(ADDRESS($C174,COLUMN())),0),0),IF($D174&gt;0,IF(AND(INDIRECT(ADDRESS($D174,44))=0,INDIRECT(ADDRESS($D174,38))="UL"),INDIRECT(ADDRESS($D174,COLUMN())),0),0),IF($E174&gt;0,IF(AND(INDIRECT(ADDRESS($E174,44))=0,INDIRECT(ADDRESS($E174,38))="UL"),INDIRECT(ADDRESS($E174,COLUMN())),0),0),IF($F174&gt;0,IF(AND(INDIRECT(ADDRESS($F174,44))=0,INDIRECT(ADDRESS($F174,38))="UL"),INDIRECT(ADDRESS($F174,COLUMN())),0),0),IF($G174&gt;0,IF(AND(INDIRECT(ADDRESS($G174,44))=0,INDIRECT(ADDRESS($G174,38))="UL"),INDIRECT(ADDRESS($G174,COLUMN())),0),0),IF($H174&gt;0,IF(AND(INDIRECT(ADDRESS($H174,44))=0,INDIRECT(ADDRESS($H174,38))="UL"),INDIRECT(ADDRESS($H174,COLUMN())),0),0),IF($I174&gt;0,IF(AND(INDIRECT(ADDRESS($I174,44))=0,INDIRECT(ADDRESS($I174,38))="UL"),INDIRECT(ADDRESS($I174,COLUMN())),0),0),IF($J174&gt;0,IF(AND(INDIRECT(ADDRESS($J174,44))=0,INDIRECT(ADDRESS($J174,38))="UL"),INDIRECT(ADDRESS($J174,COLUMN())),0),0),IF($K174&gt;0,IF(AND(INDIRECT(ADDRESS($K174,44))=0,INDIRECT(ADDRESS($K174,38))="UL"),INDIRECT(ADDRESS($K174,COLUMN())),0),0),IF($L174&gt;0,IF(AND(INDIRECT(ADDRESS($L174,44))=0,INDIRECT(ADDRESS($L174,38))="UL"),INDIRECT(ADDRESS($L174,COLUMN())),0),0),IF($M174&gt;0,IF(AND(INDIRECT(ADDRESS($M174,44))=0,INDIRECT(ADDRESS($M174,38))="UL"),INDIRECT(ADDRESS($M174,COLUMN())),0),0))</f>
        <v>0.40839506172839501</v>
      </c>
      <c r="BE174" s="57">
        <f t="shared" ca="1" si="126"/>
        <v>0.30814814814814806</v>
      </c>
      <c r="BF174" s="57" cm="1">
        <f t="array" aca="1" ref="BF174" ca="1">SUM(IF($C174&gt;0,IF(INDIRECT(ADDRESS($C174,45))=1,INDIRECT(ADDRESS($C174,52))*INDIRECT(ADDRESS($C174,42))/5,0),0), IF($D174&gt;0,IF(INDIRECT(ADDRESS($D174,45))=1,INDIRECT(ADDRESS($D174,52))*INDIRECT(ADDRESS($D174,42))/5,0),0), IF($E174&gt;0,IF(INDIRECT(ADDRESS($E174,45))=1,INDIRECT(ADDRESS($E174,52))*INDIRECT(ADDRESS($E174,42))/5,0),0), IF($F174&gt;0,IF(INDIRECT(ADDRESS($F174,45))=1,INDIRECT(ADDRESS($F174,52))*INDIRECT(ADDRESS($F174,42))/5,0),0), IF($G174&gt;0,IF(INDIRECT(ADDRESS($G174,45))=1,INDIRECT(ADDRESS($G174,52))*INDIRECT(ADDRESS($G174,42))/5,0),0), IF($H174&gt;0,IF(INDIRECT(ADDRESS($H174,45))=1,INDIRECT(ADDRESS($H174,52))*INDIRECT(ADDRESS($H174,42))/5,0),0)
)*$BF$296/100</f>
        <v>9.2592592592592605E-3</v>
      </c>
      <c r="BG174" s="19">
        <v>1</v>
      </c>
      <c r="BH174" s="57" cm="1">
        <f t="array" aca="1" ref="BH174" ca="1">SUM(IF($C174&gt;0,IF(AND(INDIRECT(ADDRESS($C174,44))=0,INDIRECT(ADDRESS($C174,38))&lt;&gt;"UL"),INDIRECT(ADDRESS($C174,COLUMN()-12)),0),0), IF($D174&gt;0,IF(AND(INDIRECT(ADDRESS($D174,44))=0,INDIRECT(ADDRESS($D174,38))&lt;&gt;"UL"),INDIRECT(ADDRESS($D174,COLUMN()-12)),0),0), IF($E174&gt;0,IF(AND(INDIRECT(ADDRESS($E174,44))=0,INDIRECT(ADDRESS($E174,38))&lt;&gt;"UL"),INDIRECT(ADDRESS($E174,COLUMN()-12)),0),0), IF($F174&gt;0,IF(AND(INDIRECT(ADDRESS($F174,44))=0,INDIRECT(ADDRESS($F174,38))&lt;&gt;"UL"),INDIRECT(ADDRESS($F174,COLUMN()-12)),0),0), IF($G174&gt;0,IF(AND(INDIRECT(ADDRESS($G174,44))=0,INDIRECT(ADDRESS($G174,38))&lt;&gt;"UL"),INDIRECT(ADDRESS($G174,COLUMN()-12)),0),0), IF($H174&gt;0,IF(AND(INDIRECT(ADDRESS($H174,44))=0,INDIRECT(ADDRESS($H174,38))&lt;&gt;"UL"),INDIRECT(ADDRESS($H174,COLUMN()-12)),0),0), IF($I174&gt;0,IF(AND(INDIRECT(ADDRESS($I174,44))=0,INDIRECT(ADDRESS($I174,38))&lt;&gt;"UL"),INDIRECT(ADDRESS($I174,COLUMN()-12)),0),0), IF($J174&gt;0,IF(AND(INDIRECT(ADDRESS($J174,44))=0,INDIRECT(ADDRESS($J174,38))&lt;&gt;"UL"),INDIRECT(ADDRESS($J174,COLUMN()-12)),0),0), IF($K174&gt;0,IF(AND(INDIRECT(ADDRESS($K174,44))=0,INDIRECT(ADDRESS($K174,38))&lt;&gt;"UL"),INDIRECT(ADDRESS($K174,COLUMN()-12)),0),0), IF($L174&gt;0,IF(AND(INDIRECT(ADDRESS($L174,44))=0,INDIRECT(ADDRESS($L174,38))&lt;&gt;"UL"),INDIRECT(ADDRESS($L174,COLUMN()-12)),0),0), IF($M174&gt;0,IF(AND(INDIRECT(ADDRESS($M174,44))=0,INDIRECT(ADDRESS($M174,38))&lt;&gt;"UL"),INDIRECT(ADDRESS($M174,COLUMN()-12)),0),0))</f>
        <v>0</v>
      </c>
      <c r="BI174" s="57" cm="1">
        <f t="array" aca="1" ref="BI174" ca="1">SUM(IF($C174&gt;0,IF(AND(INDIRECT(ADDRESS($C174,44))=0,INDIRECT(ADDRESS($C174,38))&lt;&gt;"UL"),INDIRECT(ADDRESS($C174,COLUMN()-12)),0),0), IF($D174&gt;0,IF(AND(INDIRECT(ADDRESS($D174,44))=0,INDIRECT(ADDRESS($D174,38))&lt;&gt;"UL"),INDIRECT(ADDRESS($D174,COLUMN()-12)),0),0), IF($E174&gt;0,IF(AND(INDIRECT(ADDRESS($E174,44))=0,INDIRECT(ADDRESS($E174,38))&lt;&gt;"UL"),INDIRECT(ADDRESS($E174,COLUMN()-12)),0),0), IF($F174&gt;0,IF(AND(INDIRECT(ADDRESS($F174,44))=0,INDIRECT(ADDRESS($F174,38))&lt;&gt;"UL"),INDIRECT(ADDRESS($F174,COLUMN()-12)),0),0), IF($G174&gt;0,IF(AND(INDIRECT(ADDRESS($G174,44))=0,INDIRECT(ADDRESS($G174,38))&lt;&gt;"UL"),INDIRECT(ADDRESS($G174,COLUMN()-12)),0),0), IF($H174&gt;0,IF(AND(INDIRECT(ADDRESS($H174,44))=0,INDIRECT(ADDRESS($H174,38))&lt;&gt;"UL"),INDIRECT(ADDRESS($H174,COLUMN()-12)),0),0), IF($I174&gt;0,IF(AND(INDIRECT(ADDRESS($I174,44))=0,INDIRECT(ADDRESS($I174,38))&lt;&gt;"UL"),INDIRECT(ADDRESS($I174,COLUMN()-12)),0),0), IF($J174&gt;0,IF(AND(INDIRECT(ADDRESS($J174,44))=0,INDIRECT(ADDRESS($J174,38))&lt;&gt;"UL"),INDIRECT(ADDRESS($J174,COLUMN()-12)),0),0), IF($K174&gt;0,IF(AND(INDIRECT(ADDRESS($K174,44))=0,INDIRECT(ADDRESS($K174,38))&lt;&gt;"UL"),INDIRECT(ADDRESS($K174,COLUMN()-12)),0),0), IF($L174&gt;0,IF(AND(INDIRECT(ADDRESS($L174,44))=0,INDIRECT(ADDRESS($L174,38))&lt;&gt;"UL"),INDIRECT(ADDRESS($L174,COLUMN()-12)),0),0), IF($M174&gt;0,IF(AND(INDIRECT(ADDRESS($M174,44))=0,INDIRECT(ADDRESS($M174,38))&lt;&gt;"UL"),INDIRECT(ADDRESS($M174,COLUMN()-12)),0),0))</f>
        <v>0</v>
      </c>
      <c r="BJ174" s="57" cm="1">
        <f t="array" aca="1" ref="BJ174" ca="1">SUM(IF($C174&gt;0,IF(AND(INDIRECT(ADDRESS($C174,44))=0,INDIRECT(ADDRESS($C174,38))&lt;&gt;"UL"),INDIRECT(ADDRESS($C174,COLUMN()-12)),0),0), IF($D174&gt;0,IF(AND(INDIRECT(ADDRESS($D174,44))=0,INDIRECT(ADDRESS($D174,38))&lt;&gt;"UL"),INDIRECT(ADDRESS($D174,COLUMN()-12)),0),0), IF($E174&gt;0,IF(AND(INDIRECT(ADDRESS($E174,44))=0,INDIRECT(ADDRESS($E174,38))&lt;&gt;"UL"),INDIRECT(ADDRESS($E174,COLUMN()-12)),0),0), IF($F174&gt;0,IF(AND(INDIRECT(ADDRESS($F174,44))=0,INDIRECT(ADDRESS($F174,38))&lt;&gt;"UL"),INDIRECT(ADDRESS($F174,COLUMN()-12)),0),0), IF($G174&gt;0,IF(AND(INDIRECT(ADDRESS($G174,44))=0,INDIRECT(ADDRESS($G174,38))&lt;&gt;"UL"),INDIRECT(ADDRESS($G174,COLUMN()-12)),0),0), IF($H174&gt;0,IF(AND(INDIRECT(ADDRESS($H174,44))=0,INDIRECT(ADDRESS($H174,38))&lt;&gt;"UL"),INDIRECT(ADDRESS($H174,COLUMN()-12)),0),0), IF($I174&gt;0,IF(AND(INDIRECT(ADDRESS($I174,44))=0,INDIRECT(ADDRESS($I174,38))&lt;&gt;"UL"),INDIRECT(ADDRESS($I174,COLUMN()-12)),0),0), IF($J174&gt;0,IF(AND(INDIRECT(ADDRESS($J174,44))=0,INDIRECT(ADDRESS($J174,38))&lt;&gt;"UL"),INDIRECT(ADDRESS($J174,COLUMN()-12)),0),0), IF($K174&gt;0,IF(AND(INDIRECT(ADDRESS($K174,44))=0,INDIRECT(ADDRESS($K174,38))&lt;&gt;"UL"),INDIRECT(ADDRESS($K174,COLUMN()-12)),0),0), IF($L174&gt;0,IF(AND(INDIRECT(ADDRESS($L174,44))=0,INDIRECT(ADDRESS($L174,38))&lt;&gt;"UL"),INDIRECT(ADDRESS($L174,COLUMN()-12)),0),0), IF($M174&gt;0,IF(AND(INDIRECT(ADDRESS($M174,44))=0,INDIRECT(ADDRESS($M174,38))&lt;&gt;"UL"),INDIRECT(ADDRESS($M174,COLUMN()-12)),0),0))</f>
        <v>0</v>
      </c>
      <c r="BK174" s="57">
        <f t="shared" ca="1" si="127"/>
        <v>0</v>
      </c>
      <c r="BL174" s="58">
        <f t="shared" ca="1" si="128"/>
        <v>0</v>
      </c>
      <c r="BM174" s="57" cm="1">
        <f t="array" aca="1" ref="BM174" ca="1">SUM(IF($C174&gt;0,IF(AND(INDIRECT(ADDRESS($C174,44))=0,INDIRECT(ADDRESS($C174,38))&lt;&gt;"UL"),INDIRECT(ADDRESS($C174,COLUMN()-12)),0),0), IF($D174&gt;0,IF(AND(INDIRECT(ADDRESS($D174,44))=0,INDIRECT(ADDRESS($D174,38))&lt;&gt;"UL"),INDIRECT(ADDRESS($D174,COLUMN()-12)),0),0), IF($E174&gt;0,IF(AND(INDIRECT(ADDRESS($E174,44))=0,INDIRECT(ADDRESS($E174,38))&lt;&gt;"UL"),INDIRECT(ADDRESS($E174,COLUMN()-12)),0),0), IF($F174&gt;0,IF(AND(INDIRECT(ADDRESS($F174,44))=0,INDIRECT(ADDRESS($F174,38))&lt;&gt;"UL"),INDIRECT(ADDRESS($F174,COLUMN()-12)),0),0), IF($G174&gt;0,IF(AND(INDIRECT(ADDRESS($G174,44))=0,INDIRECT(ADDRESS($G174,38))&lt;&gt;"UL"),INDIRECT(ADDRESS($G174,COLUMN()-12)),0),0), IF($H174&gt;0,IF(AND(INDIRECT(ADDRESS($H174,44))=0,INDIRECT(ADDRESS($H174,38))&lt;&gt;"UL"),INDIRECT(ADDRESS($H174,COLUMN()-12)),0),0), IF($I174&gt;0,IF(AND(INDIRECT(ADDRESS($I174,44))=0,INDIRECT(ADDRESS($I174,38))&lt;&gt;"UL"),INDIRECT(ADDRESS($I174,COLUMN()-12)),0),0), IF($J174&gt;0,IF(AND(INDIRECT(ADDRESS($J174,44))=0,INDIRECT(ADDRESS($J174,38))&lt;&gt;"UL"),INDIRECT(ADDRESS($J174,COLUMN()-12)),0),0), IF($K174&gt;0,IF(AND(INDIRECT(ADDRESS($K174,44))=0,INDIRECT(ADDRESS($K174,38))&lt;&gt;"UL"),INDIRECT(ADDRESS($K174,COLUMN()-11)),0),0), IF($L174&gt;0,IF(AND(INDIRECT(ADDRESS($L174,44))=0,INDIRECT(ADDRESS($L174,38))&lt;&gt;"UL"),INDIRECT(ADDRESS($L174,COLUMN()-11)),0),0), IF($M174&gt;0,IF(AND(INDIRECT(ADDRESS($M174,44))=0,INDIRECT(ADDRESS($M174,38))&lt;&gt;"UL"),INDIRECT(ADDRESS($M174,COLUMN()-11)),0),0))</f>
        <v>0</v>
      </c>
      <c r="BN174" s="57" cm="1">
        <f t="array" aca="1" ref="BN174" ca="1">SUM(IF($C174&gt;0,IF(AND(INDIRECT(ADDRESS($C174,44))=0,INDIRECT(ADDRESS($C174,38))&lt;&gt;"UL"),INDIRECT(ADDRESS($C174,COLUMN()-12)),0),0), IF($D174&gt;0,IF(AND(INDIRECT(ADDRESS($D174,44))=0,INDIRECT(ADDRESS($D174,38))&lt;&gt;"UL"),INDIRECT(ADDRESS($D174,COLUMN()-12)),0),0), IF($E174&gt;0,IF(AND(INDIRECT(ADDRESS($E174,44))=0,INDIRECT(ADDRESS($E174,38))&lt;&gt;"UL"),INDIRECT(ADDRESS($E174,COLUMN()-12)),0),0), IF($F174&gt;0,IF(AND(INDIRECT(ADDRESS($F174,44))=0,INDIRECT(ADDRESS($F174,38))&lt;&gt;"UL"),INDIRECT(ADDRESS($F174,COLUMN()-12)),0),0), IF($G174&gt;0,IF(AND(INDIRECT(ADDRESS($G174,44))=0,INDIRECT(ADDRESS($G174,38))&lt;&gt;"UL"),INDIRECT(ADDRESS($G174,COLUMN()-12)),0),0), IF($H174&gt;0,IF(AND(INDIRECT(ADDRESS($H174,44))=0,INDIRECT(ADDRESS($H174,38))&lt;&gt;"UL"),INDIRECT(ADDRESS($H174,COLUMN()-12)),0),0), IF($I174&gt;0,IF(AND(INDIRECT(ADDRESS($I174,44))=0,INDIRECT(ADDRESS($I174,38))&lt;&gt;"UL"),INDIRECT(ADDRESS($I174,COLUMN()-12)),0),0), IF($J174&gt;0,IF(AND(INDIRECT(ADDRESS($J174,44))=0,INDIRECT(ADDRESS($J174,38))&lt;&gt;"UL"),INDIRECT(ADDRESS($J174,COLUMN()-12)),0),0), IF($K174&gt;0,IF(AND(INDIRECT(ADDRESS($K174,44))=0,INDIRECT(ADDRESS($K174,38))&lt;&gt;"UL"),INDIRECT(ADDRESS($K174,COLUMN()-11)),0),0), IF($L174&gt;0,IF(AND(INDIRECT(ADDRESS($L174,44))=0,INDIRECT(ADDRESS($L174,38))&lt;&gt;"UL"),INDIRECT(ADDRESS($L174,COLUMN()-11)),0),0), IF($M174&gt;0,IF(AND(INDIRECT(ADDRESS($M174,44))=0,INDIRECT(ADDRESS($M174,38))&lt;&gt;"UL"),INDIRECT(ADDRESS($M174,COLUMN()-11)),0),0))</f>
        <v>0</v>
      </c>
      <c r="BO174" s="57" cm="1">
        <f t="array" aca="1" ref="BO174" ca="1">SUM(IF($C174&gt;0,IF(AND(INDIRECT(ADDRESS($C174,44))=0,INDIRECT(ADDRESS($C174,38))&lt;&gt;"UL"),INDIRECT(ADDRESS($C174,COLUMN()-12)),0),0), IF($D174&gt;0,IF(AND(INDIRECT(ADDRESS($D174,44))=0,INDIRECT(ADDRESS($D174,38))&lt;&gt;"UL"),INDIRECT(ADDRESS($D174,COLUMN()-12)),0),0), IF($E174&gt;0,IF(AND(INDIRECT(ADDRESS($E174,44))=0,INDIRECT(ADDRESS($E174,38))&lt;&gt;"UL"),INDIRECT(ADDRESS($E174,COLUMN()-12)),0),0), IF($F174&gt;0,IF(AND(INDIRECT(ADDRESS($F174,44))=0,INDIRECT(ADDRESS($F174,38))&lt;&gt;"UL"),INDIRECT(ADDRESS($F174,COLUMN()-12)),0),0), IF($G174&gt;0,IF(AND(INDIRECT(ADDRESS($G174,44))=0,INDIRECT(ADDRESS($G174,38))&lt;&gt;"UL"),INDIRECT(ADDRESS($G174,COLUMN()-12)),0),0), IF($H174&gt;0,IF(AND(INDIRECT(ADDRESS($H174,44))=0,INDIRECT(ADDRESS($H174,38))&lt;&gt;"UL"),INDIRECT(ADDRESS($H174,COLUMN()-12)),0),0), IF($I174&gt;0,IF(AND(INDIRECT(ADDRESS($I174,44))=0,INDIRECT(ADDRESS($I174,38))&lt;&gt;"UL"),INDIRECT(ADDRESS($I174,COLUMN()-12)),0),0), IF($J174&gt;0,IF(AND(INDIRECT(ADDRESS($J174,44))=0,INDIRECT(ADDRESS($J174,38))&lt;&gt;"UL"),INDIRECT(ADDRESS($J174,COLUMN()-12)),0),0), IF($K174&gt;0,IF(AND(INDIRECT(ADDRESS($K174,44))=0,INDIRECT(ADDRESS($K174,38))&lt;&gt;"UL"),INDIRECT(ADDRESS($K174,COLUMN()-11)),0),0), IF($L174&gt;0,IF(AND(INDIRECT(ADDRESS($L174,44))=0,INDIRECT(ADDRESS($L174,38))&lt;&gt;"UL"),INDIRECT(ADDRESS($L174,COLUMN()-11)),0),0), IF($M174&gt;0,IF(AND(INDIRECT(ADDRESS($M174,44))=0,INDIRECT(ADDRESS($M174,38))&lt;&gt;"UL"),INDIRECT(ADDRESS($M174,COLUMN()-11)),0),0))</f>
        <v>0</v>
      </c>
      <c r="BP174" s="57" cm="1">
        <f t="array" aca="1" ref="BP174" ca="1">SUM(IF($C174&gt;0,IF(AND(INDIRECT(ADDRESS($C174,44))=0,INDIRECT(ADDRESS($C174,38))&lt;&gt;"UL"),INDIRECT(ADDRESS($C174,COLUMN()-12)),0),0), IF($D174&gt;0,IF(AND(INDIRECT(ADDRESS($D174,44))=0,INDIRECT(ADDRESS($D174,38))&lt;&gt;"UL"),INDIRECT(ADDRESS($D174,COLUMN()-12)),0),0), IF($E174&gt;0,IF(AND(INDIRECT(ADDRESS($E174,44))=0,INDIRECT(ADDRESS($E174,38))&lt;&gt;"UL"),INDIRECT(ADDRESS($E174,COLUMN()-12)),0),0), IF($F174&gt;0,IF(AND(INDIRECT(ADDRESS($F174,44))=0,INDIRECT(ADDRESS($F174,38))&lt;&gt;"UL"),INDIRECT(ADDRESS($F174,COLUMN()-12)),0),0), IF($G174&gt;0,IF(AND(INDIRECT(ADDRESS($G174,44))=0,INDIRECT(ADDRESS($G174,38))&lt;&gt;"UL"),INDIRECT(ADDRESS($G174,COLUMN()-12)),0),0), IF($H174&gt;0,IF(AND(INDIRECT(ADDRESS($H174,44))=0,INDIRECT(ADDRESS($H174,38))&lt;&gt;"UL"),INDIRECT(ADDRESS($H174,COLUMN()-12)),0),0), IF($I174&gt;0,IF(AND(INDIRECT(ADDRESS($I174,44))=0,INDIRECT(ADDRESS($I174,38))&lt;&gt;"UL"),INDIRECT(ADDRESS($I174,COLUMN()-12)),0),0), IF($J174&gt;0,IF(AND(INDIRECT(ADDRESS($J174,44))=0,INDIRECT(ADDRESS($J174,38))&lt;&gt;"UL"),INDIRECT(ADDRESS($J174,COLUMN()-12)),0),0), IF($K174&gt;0,IF(AND(INDIRECT(ADDRESS($K174,44))=0,INDIRECT(ADDRESS($K174,38))&lt;&gt;"UL"),INDIRECT(ADDRESS($K174,COLUMN()-11)),0),0), IF($L174&gt;0,IF(AND(INDIRECT(ADDRESS($L174,44))=0,INDIRECT(ADDRESS($L174,38))&lt;&gt;"UL"),INDIRECT(ADDRESS($L174,COLUMN()-11)),0),0), IF($M174&gt;0,IF(AND(INDIRECT(ADDRESS($M174,44))=0,INDIRECT(ADDRESS($M174,38))&lt;&gt;"UL"),INDIRECT(ADDRESS($M174,COLUMN()-11)),0),0))</f>
        <v>0</v>
      </c>
      <c r="BQ174" s="57">
        <f t="shared" ca="1" si="129"/>
        <v>0</v>
      </c>
      <c r="BR174" s="161">
        <f t="shared" ca="1" si="130"/>
        <v>74.740747172902289</v>
      </c>
      <c r="BS174" s="56"/>
      <c r="BT174" s="56">
        <f t="shared" ca="1" si="131"/>
        <v>1.775476160993523</v>
      </c>
      <c r="BU174" s="80">
        <f t="shared" ca="1" si="132"/>
        <v>5.3802307908894634E-2</v>
      </c>
      <c r="BV174" s="57" t="s">
        <v>34</v>
      </c>
      <c r="BW174" s="57" cm="1">
        <f t="array" aca="1" ref="BW174" ca="1">SUM(IF($C174&gt;0,IF(AND(INDIRECT(ADDRESS($C174,44))=0,INDIRECT(ADDRESS($C174,38))="UL",ISERROR(SEARCH("Rear",INDIRECT(ADDRESS($C174,33)))),ISERROR(SEARCH("Side",INDIRECT(ADDRESS($C174,33))))),INDIRECT(ADDRESS($C174,COLUMN())),0),0),IF($D174&gt;0,IF(AND(INDIRECT(ADDRESS($D174,44))=0,INDIRECT(ADDRESS($D174,38))="UL",ISERROR(SEARCH("Rear",INDIRECT(ADDRESS($D174,33)))),ISERROR(SEARCH("Side",INDIRECT(ADDRESS($D174,33))))),INDIRECT(ADDRESS($D174,COLUMN())),0),0),IF($E174&gt;0,IF(AND(INDIRECT(ADDRESS($E174,44))=0,INDIRECT(ADDRESS($E174,38))="UL",ISERROR(SEARCH("Rear",INDIRECT(ADDRESS($E174,33)))),ISERROR(SEARCH("Side",INDIRECT(ADDRESS($E174,33))))),INDIRECT(ADDRESS($E174,COLUMN())),0),0),IF($F174&gt;0,IF(AND(INDIRECT(ADDRESS($F174,44))=0,INDIRECT(ADDRESS($F174,38))="UL",ISERROR(SEARCH("Rear",INDIRECT(ADDRESS($F174,33)))),ISERROR(SEARCH("Side",INDIRECT(ADDRESS($F174,33))))),INDIRECT(ADDRESS($F174,COLUMN())),0),0),IF($G174&gt;0,IF(AND(INDIRECT(ADDRESS($G174,44))=0,INDIRECT(ADDRESS($G174,38))="UL",ISERROR(SEARCH("Rear",INDIRECT(ADDRESS($G174,33)))),ISERROR(SEARCH("Side",INDIRECT(ADDRESS($G174,33))))),INDIRECT(ADDRESS($G174,COLUMN())),0),0),IF($H174&gt;0,IF(AND(INDIRECT(ADDRESS($H174,44))=0,INDIRECT(ADDRESS($H174,38))="UL",ISERROR(SEARCH("Rear",INDIRECT(ADDRESS($H174,33)))),ISERROR(SEARCH("Side",INDIRECT(ADDRESS($H174,33))))),INDIRECT(ADDRESS($H174,COLUMN())),0),0),IF($I174&gt;0,IF(AND(INDIRECT(ADDRESS($I174,44))=0,INDIRECT(ADDRESS($I174,38))="UL",ISERROR(SEARCH("Rear",INDIRECT(ADDRESS($I174,33)))),ISERROR(SEARCH("Side",INDIRECT(ADDRESS($I174,33))))),INDIRECT(ADDRESS($I174,COLUMN())),0),0),IF($J174&gt;0,IF(AND(INDIRECT(ADDRESS($J174,44))=0,INDIRECT(ADDRESS($J174,38))="UL",ISERROR(SEARCH("Rear",INDIRECT(ADDRESS($J174,33)))),ISERROR(SEARCH("Side",INDIRECT(ADDRESS($J174,33))))),INDIRECT(ADDRESS($J174,COLUMN())),0),0),IF($K174&gt;0,IF(AND(INDIRECT(ADDRESS($K174,44))=0,INDIRECT(ADDRESS($K174,38))="UL",ISERROR(SEARCH("Rear",INDIRECT(ADDRESS($K174,33)))),ISERROR(SEARCH("Side",INDIRECT(ADDRESS($K174,33))))),INDIRECT(ADDRESS($K174,COLUMN())),0),0),IF($L174&gt;0,IF(AND(INDIRECT(ADDRESS($L174,44))=0,INDIRECT(ADDRESS($L174,38))="UL",ISERROR(SEARCH("Rear",INDIRECT(ADDRESS($L174,33)))),ISERROR(SEARCH("Side",INDIRECT(ADDRESS($L174,33))))),INDIRECT(ADDRESS($L174,COLUMN())),0),0),IF($M174&gt;0,IF(AND(INDIRECT(ADDRESS($M174,44))=0,INDIRECT(ADDRESS($M174,38))="UL",ISERROR(SEARCH("Rear",INDIRECT(ADDRESS($M174,33)))),ISERROR(SEARCH("Side",INDIRECT(ADDRESS($M174,33))))),INDIRECT(ADDRESS($M174,COLUMN())),0),0))</f>
        <v>0.44444444444444442</v>
      </c>
      <c r="BX174" s="57">
        <f t="shared" ca="1" si="136"/>
        <v>0.44444444444444442</v>
      </c>
      <c r="BY174" s="57" cm="1">
        <f t="array" aca="1" ref="BY174" ca="1">SUM(IF($C174&gt;0,IF(AND(INDIRECT(ADDRESS($C174,44))=0,INDIRECT(ADDRESS($C174,38))="UL"),INDIRECT(ADDRESS($C174,COLUMN())),0),0),IF($D174&gt;0,IF(AND(INDIRECT(ADDRESS($D174,44))=0,INDIRECT(ADDRESS($D174,38))="UL"),INDIRECT(ADDRESS($D174,COLUMN())),0),0),IF($E174&gt;0,IF(AND(INDIRECT(ADDRESS($E174,44))=0,INDIRECT(ADDRESS($E174,38))="UL"),INDIRECT(ADDRESS($E174,COLUMN())),0),0),IF($F174&gt;0,IF(AND(INDIRECT(ADDRESS($F174,44))=0,INDIRECT(ADDRESS($F174,38))="UL"),INDIRECT(ADDRESS($F174,COLUMN())),0),0),IF($G174&gt;0,IF(AND(INDIRECT(ADDRESS($G174,44))=0,INDIRECT(ADDRESS($G174,38))="UL"),INDIRECT(ADDRESS($G174,COLUMN())),0),0),IF($H174&gt;0,IF(AND(INDIRECT(ADDRESS($H174,44))=0,INDIRECT(ADDRESS($H174,38))="UL"),INDIRECT(ADDRESS($H174,COLUMN())),0),0),IF($I174&gt;0,IF(AND(INDIRECT(ADDRESS($I174,44))=0,INDIRECT(ADDRESS($I174,38))="UL"),INDIRECT(ADDRESS($I174,COLUMN())),0),0),IF($J174&gt;0,IF(AND(INDIRECT(ADDRESS($J174,44))=0,INDIRECT(ADDRESS($J174,38))="UL"),INDIRECT(ADDRESS($J174,COLUMN())),0),0),IF($K174&gt;0,IF(AND(INDIRECT(ADDRESS($K174,44))=0,INDIRECT(ADDRESS($K174,38))="UL"),INDIRECT(ADDRESS($K174,COLUMN())),0),0),IF($L174&gt;0,IF(AND(INDIRECT(ADDRESS($L174,44))=0,INDIRECT(ADDRESS($L174,38))="UL"),INDIRECT(ADDRESS($L174,COLUMN())),0),0),IF($M174&gt;0,IF(AND(INDIRECT(ADDRESS($M174,44))=0,INDIRECT(ADDRESS($M174,38))="UL"),INDIRECT(ADDRESS($M174,COLUMN())),0),0))</f>
        <v>0.32263374485596702</v>
      </c>
      <c r="BZ174" s="57" cm="1">
        <f t="array" aca="1" ref="BZ174" ca="1">SUM(IF($C174&gt;0,IF(AND(INDIRECT(ADDRESS($C174,44))=0,INDIRECT(ADDRESS($C174,38))="UL"),INDIRECT(ADDRESS($C174,COLUMN())),0),0),IF($D174&gt;0,IF(AND(INDIRECT(ADDRESS($D174,44))=0,INDIRECT(ADDRESS($D174,38))="UL"),INDIRECT(ADDRESS($D174,COLUMN())),0),0),IF($E174&gt;0,IF(AND(INDIRECT(ADDRESS($E174,44))=0,INDIRECT(ADDRESS($E174,38))="UL"),INDIRECT(ADDRESS($E174,COLUMN())),0),0),IF($F174&gt;0,IF(AND(INDIRECT(ADDRESS($F174,44))=0,INDIRECT(ADDRESS($F174,38))="UL"),INDIRECT(ADDRESS($F174,COLUMN())),0),0),IF($G174&gt;0,IF(AND(INDIRECT(ADDRESS($G174,44))=0,INDIRECT(ADDRESS($G174,38))="UL"),INDIRECT(ADDRESS($G174,COLUMN())),0),0),IF($H174&gt;0,IF(AND(INDIRECT(ADDRESS($H174,44))=0,INDIRECT(ADDRESS($H174,38))="UL"),INDIRECT(ADDRESS($H174,COLUMN())),0),0),IF($I174&gt;0,IF(AND(INDIRECT(ADDRESS($I174,44))=0,INDIRECT(ADDRESS($I174,38))="UL"),INDIRECT(ADDRESS($I174,COLUMN())),0),0),IF($J174&gt;0,IF(AND(INDIRECT(ADDRESS($J174,44))=0,INDIRECT(ADDRESS($J174,38))="UL"),INDIRECT(ADDRESS($J174,COLUMN())),0),0),IF($K174&gt;0,IF(AND(INDIRECT(ADDRESS($K174,44))=0,INDIRECT(ADDRESS($K174,38))="UL"),INDIRECT(ADDRESS($K174,COLUMN())),0),0),IF($L174&gt;0,IF(AND(INDIRECT(ADDRESS($L174,44))=0,INDIRECT(ADDRESS($L174,38))="UL"),INDIRECT(ADDRESS($L174,COLUMN())),0),0),IF($M174&gt;0,IF(AND(INDIRECT(ADDRESS($M174,44))=0,INDIRECT(ADDRESS($M174,38))="UL"),INDIRECT(ADDRESS($M174,COLUMN())),0),0))</f>
        <v>0.29218106995884774</v>
      </c>
      <c r="CA174" s="57">
        <f t="shared" ca="1" si="137"/>
        <v>0.29218106995884774</v>
      </c>
      <c r="CB174" s="57" cm="1">
        <f t="array" aca="1" ref="CB174" ca="1">SUM(IF($C174&gt;0,IF(AND(INDIRECT(ADDRESS($C174,44))=0,INDIRECT(ADDRESS($C174,38))&lt;&gt;"UL"),INDIRECT(ADDRESS($C174,COLUMN())),0),0),IF($D174&gt;0,IF(AND(INDIRECT(ADDRESS($D174,44))=0,INDIRECT(ADDRESS($D174,38))&lt;&gt;"UL"),INDIRECT(ADDRESS($D174,COLUMN())),0),0),IF($E174&gt;0,IF(AND(INDIRECT(ADDRESS($E174,44))=0,INDIRECT(ADDRESS($E174,38))&lt;&gt;"UL"),INDIRECT(ADDRESS($E174,COLUMN())),0),0),IF($F174&gt;0,IF(AND(INDIRECT(ADDRESS($F174,44))=0,INDIRECT(ADDRESS($F174,38))&lt;&gt;"UL"),INDIRECT(ADDRESS($F174,COLUMN())),0),0),IF($G174&gt;0,IF(AND(INDIRECT(ADDRESS($G174,44))=0,INDIRECT(ADDRESS($G174,38))&lt;&gt;"UL"),INDIRECT(ADDRESS($G174,COLUMN())),0),0),IF($H174&gt;0,IF(AND(INDIRECT(ADDRESS($H174,44))=0,INDIRECT(ADDRESS($H174,38))&lt;&gt;"UL"),INDIRECT(ADDRESS($H174,COLUMN())),0),0),IF($I174&gt;0,IF(AND(INDIRECT(ADDRESS($I174,44))=0,INDIRECT(ADDRESS($I174,38))&lt;&gt;"UL"),INDIRECT(ADDRESS($I174,COLUMN())),0),0),IF($J174&gt;0,IF(AND(INDIRECT(ADDRESS($J174,44))=0,INDIRECT(ADDRESS($J174,38))&lt;&gt;"UL"),INDIRECT(ADDRESS($J174,COLUMN())),0),0),IF($K174&gt;0,IF(AND(INDIRECT(ADDRESS($K174,44))=0,INDIRECT(ADDRESS($K174,38))&lt;&gt;"UL"),INDIRECT(ADDRESS($K174,COLUMN())),0),0),IF($L174&gt;0,IF(AND(INDIRECT(ADDRESS($L174,44))=0,INDIRECT(ADDRESS($L174,38))&lt;&gt;"UL"),INDIRECT(ADDRESS($L174,COLUMN())),0),0),IF($M174&gt;0,IF(AND(INDIRECT(ADDRESS($M174,44))=0,INDIRECT(ADDRESS($M174,38))&lt;&gt;"UL"),INDIRECT(ADDRESS($M174,COLUMN())),0),0))</f>
        <v>0</v>
      </c>
      <c r="CC174" s="57">
        <f t="shared" ca="1" si="138"/>
        <v>0</v>
      </c>
      <c r="CD174" s="57" cm="1">
        <f t="array" aca="1" ref="CD174" ca="1">SUM(IF($C174&gt;0,IF(AND(INDIRECT(ADDRESS($C174,44))=0,INDIRECT(ADDRESS($C174,38))&lt;&gt;"UL"),INDIRECT(ADDRESS($C174,COLUMN())),0),0),IF($D174&gt;0,IF(AND(INDIRECT(ADDRESS($D174,44))=0,INDIRECT(ADDRESS($D174,38))&lt;&gt;"UL"),INDIRECT(ADDRESS($D174,COLUMN())),0),0),IF($E174&gt;0,IF(AND(INDIRECT(ADDRESS($E174,44))=0,INDIRECT(ADDRESS($E174,38))&lt;&gt;"UL"),INDIRECT(ADDRESS($E174,COLUMN())),0),0),IF($F174&gt;0,IF(AND(INDIRECT(ADDRESS($F174,44))=0,INDIRECT(ADDRESS($F174,38))&lt;&gt;"UL"),INDIRECT(ADDRESS($F174,COLUMN())),0),0),IF($G174&gt;0,IF(AND(INDIRECT(ADDRESS($G174,44))=0,INDIRECT(ADDRESS($G174,38))&lt;&gt;"UL"),INDIRECT(ADDRESS($G174,COLUMN())),0),0),IF($H174&gt;0,IF(AND(INDIRECT(ADDRESS($H174,44))=0,INDIRECT(ADDRESS($H174,38))&lt;&gt;"UL"),INDIRECT(ADDRESS($H174,COLUMN())),0),0),IF($I174&gt;0,IF(AND(INDIRECT(ADDRESS($I174,44))=0,INDIRECT(ADDRESS($I174,38))&lt;&gt;"UL"),INDIRECT(ADDRESS($I174,COLUMN())),0),0),IF($J174&gt;0,IF(AND(INDIRECT(ADDRESS($J174,44))=0,INDIRECT(ADDRESS($J174,38))&lt;&gt;"UL"),INDIRECT(ADDRESS($J174,COLUMN())),0),0),IF($K174&gt;0,IF(AND(INDIRECT(ADDRESS($K174,44))=0,INDIRECT(ADDRESS($K174,38))&lt;&gt;"UL"),INDIRECT(ADDRESS($K174,COLUMN())),0),0),IF($L174&gt;0,IF(AND(INDIRECT(ADDRESS($L174,44))=0,INDIRECT(ADDRESS($L174,38))&lt;&gt;"UL"),INDIRECT(ADDRESS($L174,COLUMN())),0),0),IF($M174&gt;0,IF(AND(INDIRECT(ADDRESS($M174,44))=0,INDIRECT(ADDRESS($M174,38))&lt;&gt;"UL"),INDIRECT(ADDRESS($M174,COLUMN())),0),0))</f>
        <v>0</v>
      </c>
      <c r="CE174" s="57" cm="1">
        <f t="array" aca="1" ref="CE174" ca="1">SUM(IF($C174&gt;0,IF(AND(INDIRECT(ADDRESS($C174,44))=0,INDIRECT(ADDRESS($C174,38))&lt;&gt;"UL"),INDIRECT(ADDRESS($C174,COLUMN())),0),0),IF($D174&gt;0,IF(AND(INDIRECT(ADDRESS($D174,44))=0,INDIRECT(ADDRESS($D174,38))&lt;&gt;"UL"),INDIRECT(ADDRESS($D174,COLUMN())),0),0),IF($E174&gt;0,IF(AND(INDIRECT(ADDRESS($E174,44))=0,INDIRECT(ADDRESS($E174,38))&lt;&gt;"UL"),INDIRECT(ADDRESS($E174,COLUMN())),0),0),IF($F174&gt;0,IF(AND(INDIRECT(ADDRESS($F174,44))=0,INDIRECT(ADDRESS($F174,38))&lt;&gt;"UL"),INDIRECT(ADDRESS($F174,COLUMN())),0),0),IF($G174&gt;0,IF(AND(INDIRECT(ADDRESS($G174,44))=0,INDIRECT(ADDRESS($G174,38))&lt;&gt;"UL"),INDIRECT(ADDRESS($G174,COLUMN())),0),0),IF($H174&gt;0,IF(AND(INDIRECT(ADDRESS($H174,44))=0,INDIRECT(ADDRESS($H174,38))&lt;&gt;"UL"),INDIRECT(ADDRESS($H174,COLUMN())),0),0),IF($I174&gt;0,IF(AND(INDIRECT(ADDRESS($I174,44))=0,INDIRECT(ADDRESS($I174,38))&lt;&gt;"UL"),INDIRECT(ADDRESS($I174,COLUMN())),0),0),IF($J174&gt;0,IF(AND(INDIRECT(ADDRESS($J174,44))=0,INDIRECT(ADDRESS($J174,38))&lt;&gt;"UL"),INDIRECT(ADDRESS($J174,COLUMN())),0),0),IF($K174&gt;0,IF(AND(INDIRECT(ADDRESS($K174,44))=0,INDIRECT(ADDRESS($K174,38))&lt;&gt;"UL"),INDIRECT(ADDRESS($K174,COLUMN())),0),0),IF($L174&gt;0,IF(AND(INDIRECT(ADDRESS($L174,44))=0,INDIRECT(ADDRESS($L174,38))&lt;&gt;"UL"),INDIRECT(ADDRESS($L174,COLUMN())),0),0),IF($M174&gt;0,IF(AND(INDIRECT(ADDRESS($M174,44))=0,INDIRECT(ADDRESS($M174,38))&lt;&gt;"UL"),INDIRECT(ADDRESS($M174,COLUMN())),0),0))</f>
        <v>0</v>
      </c>
      <c r="CF174" s="57">
        <f t="shared" ca="1" si="139"/>
        <v>0</v>
      </c>
      <c r="CG174" s="57">
        <f t="shared" ca="1" si="140"/>
        <v>1.022829461926849</v>
      </c>
      <c r="CH174" s="57">
        <f t="shared" ca="1" si="133"/>
        <v>3.0994832179601483E-2</v>
      </c>
      <c r="CI174" s="19">
        <f t="shared" ca="1" si="134"/>
        <v>13.33554204511252</v>
      </c>
      <c r="CJ174" s="19"/>
      <c r="CK174" s="57" cm="1">
        <f t="array" aca="1" ref="CK174" ca="1">IF(AU174="S", SUM(IF($C174&gt;0,IF(INDIRECT(ADDRESS($C174,43))&lt;&gt;1,INDIRECT(ADDRESS($C174,48)),0),0), IF($D174&gt;0,IF(INDIRECT(ADDRESS($D174,43))&lt;&gt;1,INDIRECT(ADDRESS($D174,48)),0),0), IF($E174&gt;0,IF(INDIRECT(ADDRESS($E174,43))&lt;&gt;1,INDIRECT(ADDRESS($E174,48)),0),0), IF($F174&gt;0,IF(INDIRECT(ADDRESS($F174,43))&lt;&gt;1,INDIRECT(ADDRESS($F174,48)),0),0), IF($G174&gt;0,IF(INDIRECT(ADDRESS($G174,43))&lt;&gt;1,INDIRECT(ADDRESS($G174,48)),0),0), IF($H174&gt;0,IF(INDIRECT(ADDRESS($H174,43))&lt;&gt;1,INDIRECT(ADDRESS($H174,48)),0),0), IF($I174&gt;0,IF(INDIRECT(ADDRESS($I174,43))&lt;&gt;1,INDIRECT(ADDRESS($I174,48)),0),0), IF($J174&gt;0,IF(INDIRECT(ADDRESS($J174,43))&lt;&gt;1,INDIRECT(ADDRESS($J174,48)),0),0), IF($K174&gt;0,IF(INDIRECT(ADDRESS($K174,43))&lt;&gt;1,INDIRECT(ADDRESS($K174,48)),0),0), IF($L174&gt;0,IF(INDIRECT(ADDRESS($L174,43))&lt;&gt;1,INDIRECT(ADDRESS($L174,48)),0),0), IF($M174&gt;0,IF(INDIRECT(ADDRESS($M174,43))&lt;&gt;1,INDIRECT(ADDRESS($M174,48)),0),0)), IF(AU174="L",SUM(IF($C174&gt;0,IF(INDIRECT(ADDRESS($C174,43))&lt;&gt;1,INDIRECT(ADDRESS($C174,50)),0),0), IF($D174&gt;0,IF(INDIRECT(ADDRESS($D174,43))&lt;&gt;1,INDIRECT(ADDRESS($D174,50)),0),0), IF($E174&gt;0,IF(INDIRECT(ADDRESS($E174,43))&lt;&gt;1,INDIRECT(ADDRESS($E174,50)),0),0), IF($F174&gt;0,IF(INDIRECT(ADDRESS($F174,43))&lt;&gt;1,INDIRECT(ADDRESS($F174,50)),0),0), IF($G174&gt;0,IF(INDIRECT(ADDRESS($G174,43))&lt;&gt;1,INDIRECT(ADDRESS($G174,50)),0),0), IF($G174&gt;0,IF(INDIRECT(ADDRESS($G174,43))&lt;&gt;1,INDIRECT(ADDRESS($G174,50)),0),0), IF($H174&gt;0,IF(INDIRECT(ADDRESS($H174,43))&lt;&gt;1,INDIRECT(ADDRESS($H174,50)),0),0), IF($I174&gt;0,IF(INDIRECT(ADDRESS($I174,43))&lt;&gt;1,INDIRECT(ADDRESS($I174,50)),0),0), IF($J174&gt;0,IF(INDIRECT(ADDRESS($J174,43))&lt;&gt;1,INDIRECT(ADDRESS($J174,50)),0),0), IF($K174&gt;0,IF(INDIRECT(ADDRESS($K174,43))&lt;&gt;1,INDIRECT(ADDRESS($K174,50)),0),0), IF($L174&gt;0,IF(INDIRECT(ADDRESS($L174,43))&lt;&gt;1,INDIRECT(ADDRESS($L174,50)),0),0), IF($M174&gt;0,IF(INDIRECT(ADDRESS($M174,43))&lt;&gt;1,INDIRECT(ADDRESS($M174,50)),0),0)), SUM(IF($C174&gt;0,IF(INDIRECT(ADDRESS($C174,43))&lt;&gt;1,INDIRECT(ADDRESS($C174,49)),0),0), IF($D174&gt;0,IF(INDIRECT(ADDRESS($D174,43))&lt;&gt;1,INDIRECT(ADDRESS($D174,49)),0),0), IF($E174&gt;0,IF(INDIRECT(ADDRESS($E174,43))&lt;&gt;1,INDIRECT(ADDRESS($E174,49)),0),0), IF($F174&gt;0,IF(INDIRECT(ADDRESS($F174,43))&lt;&gt;1,INDIRECT(ADDRESS($F174,49)),0),0), IF($G174&gt;0,IF(INDIRECT(ADDRESS($G174,43))&lt;&gt;1,INDIRECT(ADDRESS($G174,49)),0),0), IF($G174&gt;0,IF(INDIRECT(ADDRESS($G174,43))&lt;&gt;1,INDIRECT(ADDRESS($G174,49)),0),0), IF($H174&gt;0,IF(INDIRECT(ADDRESS($H174,43))&lt;&gt;1,INDIRECT(ADDRESS($H174,49)),0),0), IF($I174&gt;0,IF(INDIRECT(ADDRESS($I174,43))&lt;&gt;1,INDIRECT(ADDRESS($I174,49)),0),0), IF($J174&gt;0,IF(INDIRECT(ADDRESS($J174,43))&lt;&gt;1,INDIRECT(ADDRESS($J174,49)),0),0), IF($K174&gt;0,IF(INDIRECT(ADDRESS($K174,43))&lt;&gt;1,INDIRECT(ADDRESS($K174,49)),0),0), IF($L174&gt;0,IF(INDIRECT(ADDRESS($L174,43))&lt;&gt;1,INDIRECT(ADDRESS($L174,49)),0),0), IF($M174&gt;0,IF(INDIRECT(ADDRESS($M174,43))&lt;&gt;1,INDIRECT(ADDRESS($M174,49)),0),0))))</f>
        <v>0.66666666666666663</v>
      </c>
      <c r="CL174" s="146" cm="1">
        <f t="array" aca="1" ref="CL174" ca="1">1.25*SUM(IF($C174&gt;0,IF(INDIRECT(ADDRESS($C174,44))=1,INDIRECT(ADDRESS($C174,90)),0),0), IF($D174&gt;0,IF(INDIRECT(ADDRESS($D174,44))=1,INDIRECT(ADDRESS($D174,90)),0),0), IF($E174&gt;0,IF(INDIRECT(ADDRESS($E174,44))=1,INDIRECT(ADDRESS($E174,90)),0),0), IF($F174&gt;0,IF(INDIRECT(ADDRESS($F174,44))=1,INDIRECT(ADDRESS($F174,90)),0),0), IF($G174&gt;0,IF(INDIRECT(ADDRESS($G174,44))=1,INDIRECT(ADDRESS($G174,90)),0),0), IF($H174&gt;0,IF(INDIRECT(ADDRESS($H174,44))=1,INDIRECT(ADDRESS($H174,90)),0),0), IF($I174&gt;0,IF(INDIRECT(ADDRESS($I174,44))=1,INDIRECT(ADDRESS($I174,90)),0),0), IF($J174&gt;0,IF(INDIRECT(ADDRESS($J174,44))=1,INDIRECT(ADDRESS($J174,90)),0),0), IF($K174&gt;0,IF(INDIRECT(ADDRESS($K174,44))=1,INDIRECT(ADDRESS($K174,90)),0),0), IF($L174&gt;0,IF(INDIRECT(ADDRESS($L174,44))=1,INDIRECT(ADDRESS($L174,90)),0),0), IF($M174&gt;0,IF(INDIRECT(ADDRESS($M174,44))=1,INDIRECT(ADDRESS($M174,90)),0),0))</f>
        <v>17.500000000000004</v>
      </c>
      <c r="CM174" s="56">
        <f t="shared" ca="1" si="135"/>
        <v>0.39608376346060264</v>
      </c>
      <c r="CN174" s="59"/>
    </row>
    <row r="175" spans="1:92" x14ac:dyDescent="0.25">
      <c r="A175" s="52" t="s">
        <v>245</v>
      </c>
      <c r="B175" s="67">
        <v>102</v>
      </c>
      <c r="C175" s="67">
        <v>114</v>
      </c>
      <c r="D175" s="67">
        <v>115</v>
      </c>
      <c r="E175" s="67">
        <v>118</v>
      </c>
      <c r="F175" s="67">
        <v>119</v>
      </c>
      <c r="G175" s="67">
        <v>136</v>
      </c>
      <c r="H175" s="67">
        <v>136</v>
      </c>
      <c r="I175" s="67">
        <v>136</v>
      </c>
      <c r="J175" s="67">
        <v>136</v>
      </c>
      <c r="K175" s="67"/>
      <c r="L175" s="67"/>
      <c r="M175" s="67"/>
      <c r="N175" s="67">
        <f ca="1">SUM(INDIRECT(ADDRESS(B175,COLUMN())),IF(C175&gt;0,INDIRECT(ADDRESS(C175,COLUMN())),0),IF(D175&gt;0,INDIRECT(ADDRESS(D175,COLUMN())),0),IF(E175&gt;0,INDIRECT(ADDRESS(E175,COLUMN())),0),IF(F175&gt;0,INDIRECT(ADDRESS(F175,COLUMN())),0),IF(G175&gt;0,INDIRECT(ADDRESS(G175,COLUMN())),0),IF(H175&gt;0,INDIRECT(ADDRESS(H175,COLUMN())),0),IF(I175&gt;0,INDIRECT(ADDRESS(I175,COLUMN())),0),IF(J175&gt;0,INDIRECT(ADDRESS(J175,COLUMN())),0),IF(K175&gt;0,INDIRECT(ADDRESS(K175,COLUMN())),0),IF(L175&gt;0,INDIRECT(ADDRESS(L175,COLUMN())),0),IF(M175&gt;0,INDIRECT(ADDRESS(M175,COLUMN())),0))</f>
        <v>37</v>
      </c>
      <c r="O175" s="67" t="str" cm="1">
        <f t="array" aca="1" ref="O175" ca="1">INDIRECT(ADDRESS($B175,COLUMN()))</f>
        <v>Bomber</v>
      </c>
      <c r="P175" s="67" cm="1">
        <f t="array" aca="1" ref="P175" ca="1">INDIRECT(ADDRESS($B175,COLUMN()))</f>
        <v>5</v>
      </c>
      <c r="Q175" s="67" cm="1">
        <f t="array" aca="1" ref="Q175" ca="1">INDIRECT(ADDRESS($B175,COLUMN()))</f>
        <v>1</v>
      </c>
      <c r="R175" s="67" t="str" cm="1">
        <f t="array" aca="1" ref="R175" ca="1">INDIRECT(ADDRESS($B175,COLUMN()))</f>
        <v>-</v>
      </c>
      <c r="S175" s="67" cm="1">
        <f t="array" aca="1" ref="S175" ca="1">INDIRECT(ADDRESS($B175,COLUMN()))</f>
        <v>1</v>
      </c>
      <c r="T175" s="67" t="str" cm="1">
        <f t="array" aca="1" ref="T175" ca="1">INDIRECT(ADDRESS($B175,COLUMN()))</f>
        <v>1-3</v>
      </c>
      <c r="U175" s="67" cm="1">
        <f t="array" aca="1" ref="U175" ca="1">INDIRECT(ADDRESS($B175,COLUMN()))</f>
        <v>3</v>
      </c>
      <c r="V175" s="67" cm="1">
        <f t="array" aca="1" ref="V175" ca="1">INDIRECT(ADDRESS($B175,COLUMN()))</f>
        <v>0</v>
      </c>
      <c r="W175" s="67" cm="1">
        <f t="array" aca="1" ref="W175" ca="1">INDIRECT(ADDRESS($B175,COLUMN()))</f>
        <v>5</v>
      </c>
      <c r="X175" s="67" cm="1">
        <f t="array" aca="1" ref="X175" ca="1">INDIRECT(ADDRESS($B175,COLUMN()))</f>
        <v>5</v>
      </c>
      <c r="Y175" s="67" cm="1">
        <f t="array" aca="1" ref="Y175" ca="1">INDIRECT(ADDRESS($B175,COLUMN()))</f>
        <v>2</v>
      </c>
      <c r="Z175" s="67" cm="1">
        <f t="array" aca="1" ref="Z175" ca="1">INDIRECT(ADDRESS($B175,COLUMN()))</f>
        <v>5</v>
      </c>
      <c r="AA175" s="67" cm="1">
        <f t="array" aca="1" ref="AA175" ca="1">INDIRECT(ADDRESS($B175,COLUMN()))</f>
        <v>0</v>
      </c>
      <c r="AB175" s="56">
        <f t="shared" ca="1" si="121"/>
        <v>0.57718484016995586</v>
      </c>
      <c r="AC175" s="56">
        <f t="shared" ca="1" si="122"/>
        <v>0.54183120141719954</v>
      </c>
      <c r="AD175" s="56">
        <f t="shared" ca="1" si="123"/>
        <v>2.3557878322486938</v>
      </c>
      <c r="AF175" s="52"/>
      <c r="AG175" s="52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2"/>
      <c r="AU175" s="54" t="s">
        <v>113</v>
      </c>
      <c r="AV175" s="57" cm="1">
        <f t="array" aca="1" ref="AV175" ca="1">SUM(IF($C175&gt;0,IF(AND(INDIRECT(ADDRESS($C175,44))=0,INDIRECT(ADDRESS($C175,38))="UL",ISERROR(SEARCH("Rear",INDIRECT(ADDRESS($C175,33)))),ISERROR(SEARCH("Side",INDIRECT(ADDRESS($C175,33))))),INDIRECT(ADDRESS($C175,COLUMN())),0),0),IF($D175&gt;0,IF(AND(INDIRECT(ADDRESS($D175,44))=0,INDIRECT(ADDRESS($D175,38))="UL",ISERROR(SEARCH("Rear",INDIRECT(ADDRESS($D175,33)))),ISERROR(SEARCH("Side",INDIRECT(ADDRESS($D175,33))))),INDIRECT(ADDRESS($D175,COLUMN())),0),0),IF($E175&gt;0,IF(AND(INDIRECT(ADDRESS($E175,44))=0,INDIRECT(ADDRESS($E175,38))="UL",ISERROR(SEARCH("Rear",INDIRECT(ADDRESS($E175,33)))),ISERROR(SEARCH("Side",INDIRECT(ADDRESS($E175,33))))),INDIRECT(ADDRESS($E175,COLUMN())),0),0),IF($F175&gt;0,IF(AND(INDIRECT(ADDRESS($F175,44))=0,INDIRECT(ADDRESS($F175,38))="UL",ISERROR(SEARCH("Rear",INDIRECT(ADDRESS($F175,33)))),ISERROR(SEARCH("Side",INDIRECT(ADDRESS($F175,33))))),INDIRECT(ADDRESS($F175,COLUMN())),0),0),IF($G175&gt;0,IF(AND(INDIRECT(ADDRESS($G175,44))=0,INDIRECT(ADDRESS($G175,38))="UL",ISERROR(SEARCH("Rear",INDIRECT(ADDRESS($G175,33)))),ISERROR(SEARCH("Side",INDIRECT(ADDRESS($G175,33))))),INDIRECT(ADDRESS($G175,COLUMN())),0),0),IF($H175&gt;0,IF(AND(INDIRECT(ADDRESS($H175,44))=0,INDIRECT(ADDRESS($H175,38))="UL",ISERROR(SEARCH("Rear",INDIRECT(ADDRESS($H175,33)))),ISERROR(SEARCH("Side",INDIRECT(ADDRESS($H175,33))))),INDIRECT(ADDRESS($H175,COLUMN())),0),0),IF($I175&gt;0,IF(AND(INDIRECT(ADDRESS($I175,44))=0,INDIRECT(ADDRESS($I175,38))="UL",ISERROR(SEARCH("Rear",INDIRECT(ADDRESS($I175,33)))),ISERROR(SEARCH("Side",INDIRECT(ADDRESS($I175,33))))),INDIRECT(ADDRESS($I175,COLUMN())),0),0),IF($J175&gt;0,IF(AND(INDIRECT(ADDRESS($J175,44))=0,INDIRECT(ADDRESS($J175,38))="UL",ISERROR(SEARCH("Rear",INDIRECT(ADDRESS($J175,33)))),ISERROR(SEARCH("Side",INDIRECT(ADDRESS($J175,33))))),INDIRECT(ADDRESS($J175,COLUMN())),0),0),IF($K175&gt;0,IF(AND(INDIRECT(ADDRESS($K175,44))=0,INDIRECT(ADDRESS($K175,38))="UL",ISERROR(SEARCH("Rear",INDIRECT(ADDRESS($K175,33)))),ISERROR(SEARCH("Side",INDIRECT(ADDRESS($K175,33))))),INDIRECT(ADDRESS($K175,COLUMN())),0),0),IF($L175&gt;0,IF(AND(INDIRECT(ADDRESS($L175,44))=0,INDIRECT(ADDRESS($L175,38))="UL",ISERROR(SEARCH("Rear",INDIRECT(ADDRESS($L175,33)))),ISERROR(SEARCH("Side",INDIRECT(ADDRESS($L175,33))))),INDIRECT(ADDRESS($L175,COLUMN())),0),0),IF($M175&gt;0,IF(AND(INDIRECT(ADDRESS($M175,44))=0,INDIRECT(ADDRESS($M175,38))="UL",ISERROR(SEARCH("Rear",INDIRECT(ADDRESS($M175,33)))),ISERROR(SEARCH("Side",INDIRECT(ADDRESS($M175,33))))),INDIRECT(ADDRESS($M175,COLUMN())),0),0))</f>
        <v>1.3333333333333333</v>
      </c>
      <c r="AW175" s="57" cm="1">
        <f t="array" aca="1" ref="AW175" ca="1">SUM(IF($C175&gt;0,IF(AND(INDIRECT(ADDRESS($C175,44))=0,INDIRECT(ADDRESS($C175,38))="UL",ISERROR(SEARCH("Rear",INDIRECT(ADDRESS($C175,33)))),ISERROR(SEARCH("Side",INDIRECT(ADDRESS($C175,33))))),INDIRECT(ADDRESS($C175,COLUMN())),0),0),IF($D175&gt;0,IF(AND(INDIRECT(ADDRESS($D175,44))=0,INDIRECT(ADDRESS($D175,38))="UL",ISERROR(SEARCH("Rear",INDIRECT(ADDRESS($D175,33)))),ISERROR(SEARCH("Side",INDIRECT(ADDRESS($D175,33))))),INDIRECT(ADDRESS($D175,COLUMN())),0),0),IF($E175&gt;0,IF(AND(INDIRECT(ADDRESS($E175,44))=0,INDIRECT(ADDRESS($E175,38))="UL",ISERROR(SEARCH("Rear",INDIRECT(ADDRESS($E175,33)))),ISERROR(SEARCH("Side",INDIRECT(ADDRESS($E175,33))))),INDIRECT(ADDRESS($E175,COLUMN())),0),0),IF($F175&gt;0,IF(AND(INDIRECT(ADDRESS($F175,44))=0,INDIRECT(ADDRESS($F175,38))="UL",ISERROR(SEARCH("Rear",INDIRECT(ADDRESS($F175,33)))),ISERROR(SEARCH("Side",INDIRECT(ADDRESS($F175,33))))),INDIRECT(ADDRESS($F175,COLUMN())),0),0),IF($G175&gt;0,IF(AND(INDIRECT(ADDRESS($G175,44))=0,INDIRECT(ADDRESS($G175,38))="UL",ISERROR(SEARCH("Rear",INDIRECT(ADDRESS($G175,33)))),ISERROR(SEARCH("Side",INDIRECT(ADDRESS($G175,33))))),INDIRECT(ADDRESS($G175,COLUMN())),0),0),IF($H175&gt;0,IF(AND(INDIRECT(ADDRESS($H175,44))=0,INDIRECT(ADDRESS($H175,38))="UL",ISERROR(SEARCH("Rear",INDIRECT(ADDRESS($H175,33)))),ISERROR(SEARCH("Side",INDIRECT(ADDRESS($H175,33))))),INDIRECT(ADDRESS($H175,COLUMN())),0),0),IF($I175&gt;0,IF(AND(INDIRECT(ADDRESS($I175,44))=0,INDIRECT(ADDRESS($I175,38))="UL",ISERROR(SEARCH("Rear",INDIRECT(ADDRESS($I175,33)))),ISERROR(SEARCH("Side",INDIRECT(ADDRESS($I175,33))))),INDIRECT(ADDRESS($I175,COLUMN())),0),0),IF($J175&gt;0,IF(AND(INDIRECT(ADDRESS($J175,44))=0,INDIRECT(ADDRESS($J175,38))="UL",ISERROR(SEARCH("Rear",INDIRECT(ADDRESS($J175,33)))),ISERROR(SEARCH("Side",INDIRECT(ADDRESS($J175,33))))),INDIRECT(ADDRESS($J175,COLUMN())),0),0),IF($K175&gt;0,IF(AND(INDIRECT(ADDRESS($K175,44))=0,INDIRECT(ADDRESS($K175,38))="UL",ISERROR(SEARCH("Rear",INDIRECT(ADDRESS($K175,33)))),ISERROR(SEARCH("Side",INDIRECT(ADDRESS($K175,33))))),INDIRECT(ADDRESS($K175,COLUMN())),0),0),IF($L175&gt;0,IF(AND(INDIRECT(ADDRESS($L175,44))=0,INDIRECT(ADDRESS($L175,38))="UL",ISERROR(SEARCH("Rear",INDIRECT(ADDRESS($L175,33)))),ISERROR(SEARCH("Side",INDIRECT(ADDRESS($L175,33))))),INDIRECT(ADDRESS($L175,COLUMN())),0),0),IF($M175&gt;0,IF(AND(INDIRECT(ADDRESS($M175,44))=0,INDIRECT(ADDRESS($M175,38))="UL",ISERROR(SEARCH("Rear",INDIRECT(ADDRESS($M175,33)))),ISERROR(SEARCH("Side",INDIRECT(ADDRESS($M175,33))))),INDIRECT(ADDRESS($M175,COLUMN())),0),0))</f>
        <v>1.7222222222222223</v>
      </c>
      <c r="AX175" s="57" cm="1">
        <f t="array" aca="1" ref="AX175" ca="1">SUM(IF($C175&gt;0,IF(AND(INDIRECT(ADDRESS($C175,44))=0,INDIRECT(ADDRESS($C175,38))="UL",ISERROR(SEARCH("Rear",INDIRECT(ADDRESS($C175,33)))),ISERROR(SEARCH("Side",INDIRECT(ADDRESS($C175,33))))),INDIRECT(ADDRESS($C175,COLUMN())),0),0),IF($D175&gt;0,IF(AND(INDIRECT(ADDRESS($D175,44))=0,INDIRECT(ADDRESS($D175,38))="UL",ISERROR(SEARCH("Rear",INDIRECT(ADDRESS($D175,33)))),ISERROR(SEARCH("Side",INDIRECT(ADDRESS($D175,33))))),INDIRECT(ADDRESS($D175,COLUMN())),0),0),IF($E175&gt;0,IF(AND(INDIRECT(ADDRESS($E175,44))=0,INDIRECT(ADDRESS($E175,38))="UL",ISERROR(SEARCH("Rear",INDIRECT(ADDRESS($E175,33)))),ISERROR(SEARCH("Side",INDIRECT(ADDRESS($E175,33))))),INDIRECT(ADDRESS($E175,COLUMN())),0),0),IF($F175&gt;0,IF(AND(INDIRECT(ADDRESS($F175,44))=0,INDIRECT(ADDRESS($F175,38))="UL",ISERROR(SEARCH("Rear",INDIRECT(ADDRESS($F175,33)))),ISERROR(SEARCH("Side",INDIRECT(ADDRESS($F175,33))))),INDIRECT(ADDRESS($F175,COLUMN())),0),0),IF($G175&gt;0,IF(AND(INDIRECT(ADDRESS($G175,44))=0,INDIRECT(ADDRESS($G175,38))="UL",ISERROR(SEARCH("Rear",INDIRECT(ADDRESS($G175,33)))),ISERROR(SEARCH("Side",INDIRECT(ADDRESS($G175,33))))),INDIRECT(ADDRESS($G175,COLUMN())),0),0),IF($H175&gt;0,IF(AND(INDIRECT(ADDRESS($H175,44))=0,INDIRECT(ADDRESS($H175,38))="UL",ISERROR(SEARCH("Rear",INDIRECT(ADDRESS($H175,33)))),ISERROR(SEARCH("Side",INDIRECT(ADDRESS($H175,33))))),INDIRECT(ADDRESS($H175,COLUMN())),0),0),IF($I175&gt;0,IF(AND(INDIRECT(ADDRESS($I175,44))=0,INDIRECT(ADDRESS($I175,38))="UL",ISERROR(SEARCH("Rear",INDIRECT(ADDRESS($I175,33)))),ISERROR(SEARCH("Side",INDIRECT(ADDRESS($I175,33))))),INDIRECT(ADDRESS($I175,COLUMN())),0),0),IF($J175&gt;0,IF(AND(INDIRECT(ADDRESS($J175,44))=0,INDIRECT(ADDRESS($J175,38))="UL",ISERROR(SEARCH("Rear",INDIRECT(ADDRESS($J175,33)))),ISERROR(SEARCH("Side",INDIRECT(ADDRESS($J175,33))))),INDIRECT(ADDRESS($J175,COLUMN())),0),0),IF($K175&gt;0,IF(AND(INDIRECT(ADDRESS($K175,44))=0,INDIRECT(ADDRESS($K175,38))="UL",ISERROR(SEARCH("Rear",INDIRECT(ADDRESS($K175,33)))),ISERROR(SEARCH("Side",INDIRECT(ADDRESS($K175,33))))),INDIRECT(ADDRESS($K175,COLUMN())),0),0),IF($L175&gt;0,IF(AND(INDIRECT(ADDRESS($L175,44))=0,INDIRECT(ADDRESS($L175,38))="UL",ISERROR(SEARCH("Rear",INDIRECT(ADDRESS($L175,33)))),ISERROR(SEARCH("Side",INDIRECT(ADDRESS($L175,33))))),INDIRECT(ADDRESS($L175,COLUMN())),0),0),IF($M175&gt;0,IF(AND(INDIRECT(ADDRESS($M175,44))=0,INDIRECT(ADDRESS($M175,38))="UL",ISERROR(SEARCH("Rear",INDIRECT(ADDRESS($M175,33)))),ISERROR(SEARCH("Side",INDIRECT(ADDRESS($M175,33))))),INDIRECT(ADDRESS($M175,COLUMN())),0),0))</f>
        <v>0</v>
      </c>
      <c r="AY175" s="58">
        <f t="shared" ca="1" si="124"/>
        <v>1.7222222222222223</v>
      </c>
      <c r="AZ175" s="58">
        <f t="shared" ca="1" si="125"/>
        <v>1.0185185185185184</v>
      </c>
      <c r="BA175" s="58" cm="1">
        <f t="array" aca="1" ref="BA175" ca="1">SUM(IF($C175&gt;0,IF(AND(INDIRECT(ADDRESS($C175,44))=0,INDIRECT(ADDRESS($C175,38))="UL"),INDIRECT(ADDRESS($C175,COLUMN())),0),0),IF($D175&gt;0,IF(AND(INDIRECT(ADDRESS($D175,44))=0,INDIRECT(ADDRESS($D175,38))="UL"),INDIRECT(ADDRESS($D175,COLUMN())),0),0),IF($E175&gt;0,IF(AND(INDIRECT(ADDRESS($E175,44))=0,INDIRECT(ADDRESS($E175,38))="UL"),INDIRECT(ADDRESS($E175,COLUMN())),0),0),IF($F175&gt;0,IF(AND(INDIRECT(ADDRESS($F175,44))=0,INDIRECT(ADDRESS($F175,38))="UL"),INDIRECT(ADDRESS($F175,COLUMN())),0),0),IF($G175&gt;0,IF(AND(INDIRECT(ADDRESS($G175,44))=0,INDIRECT(ADDRESS($G175,38))="UL"),INDIRECT(ADDRESS($G175,COLUMN())),0),0),IF($H175&gt;0,IF(AND(INDIRECT(ADDRESS($H175,44))=0,INDIRECT(ADDRESS($H175,38))="UL"),INDIRECT(ADDRESS($H175,COLUMN())),0),0),IF($I175&gt;0,IF(AND(INDIRECT(ADDRESS($I175,44))=0,INDIRECT(ADDRESS($I175,38))="UL"),INDIRECT(ADDRESS($I175,COLUMN())),0),0),IF($J175&gt;0,IF(AND(INDIRECT(ADDRESS($J175,44))=0,INDIRECT(ADDRESS($J175,38))="UL"),INDIRECT(ADDRESS($J175,COLUMN())),0),0),IF($K175&gt;0,IF(AND(INDIRECT(ADDRESS($K175,44))=0,INDIRECT(ADDRESS($K175,38))="UL"),INDIRECT(ADDRESS($K175,COLUMN())),0),0),IF($L175&gt;0,IF(AND(INDIRECT(ADDRESS($L175,44))=0,INDIRECT(ADDRESS($L175,38))="UL"),INDIRECT(ADDRESS($L175,COLUMN())),0),0),IF($M175&gt;0,IF(AND(INDIRECT(ADDRESS($M175,44))=0,INDIRECT(ADDRESS($M175,38))="UL"),INDIRECT(ADDRESS($M175,COLUMN())),0),0))</f>
        <v>0.68712522045855384</v>
      </c>
      <c r="BB175" s="58" cm="1">
        <f t="array" aca="1" ref="BB175" ca="1">SUM(IF($C175&gt;0,IF(AND(INDIRECT(ADDRESS($C175,44))=0,INDIRECT(ADDRESS($C175,38))="UL"),INDIRECT(ADDRESS($C175,COLUMN())),0),0),IF($D175&gt;0,IF(AND(INDIRECT(ADDRESS($D175,44))=0,INDIRECT(ADDRESS($D175,38))="UL"),INDIRECT(ADDRESS($D175,COLUMN())),0),0),IF($E175&gt;0,IF(AND(INDIRECT(ADDRESS($E175,44))=0,INDIRECT(ADDRESS($E175,38))="UL"),INDIRECT(ADDRESS($E175,COLUMN())),0),0),IF($F175&gt;0,IF(AND(INDIRECT(ADDRESS($F175,44))=0,INDIRECT(ADDRESS($F175,38))="UL"),INDIRECT(ADDRESS($F175,COLUMN())),0),0),IF($G175&gt;0,IF(AND(INDIRECT(ADDRESS($G175,44))=0,INDIRECT(ADDRESS($G175,38))="UL"),INDIRECT(ADDRESS($G175,COLUMN())),0),0),IF($H175&gt;0,IF(AND(INDIRECT(ADDRESS($H175,44))=0,INDIRECT(ADDRESS($H175,38))="UL"),INDIRECT(ADDRESS($H175,COLUMN())),0),0),IF($I175&gt;0,IF(AND(INDIRECT(ADDRESS($I175,44))=0,INDIRECT(ADDRESS($I175,38))="UL"),INDIRECT(ADDRESS($I175,COLUMN())),0),0),IF($J175&gt;0,IF(AND(INDIRECT(ADDRESS($J175,44))=0,INDIRECT(ADDRESS($J175,38))="UL"),INDIRECT(ADDRESS($J175,COLUMN())),0),0),IF($K175&gt;0,IF(AND(INDIRECT(ADDRESS($K175,44))=0,INDIRECT(ADDRESS($K175,38))="UL"),INDIRECT(ADDRESS($K175,COLUMN())),0),0),IF($L175&gt;0,IF(AND(INDIRECT(ADDRESS($L175,44))=0,INDIRECT(ADDRESS($L175,38))="UL"),INDIRECT(ADDRESS($L175,COLUMN())),0),0),IF($M175&gt;0,IF(AND(INDIRECT(ADDRESS($M175,44))=0,INDIRECT(ADDRESS($M175,38))="UL"),INDIRECT(ADDRESS($M175,COLUMN())),0),0))</f>
        <v>0.63830687830687827</v>
      </c>
      <c r="BC175" s="58" cm="1">
        <f t="array" aca="1" ref="BC175" ca="1">SUM(IF($C175&gt;0,IF(AND(INDIRECT(ADDRESS($C175,44))=0,INDIRECT(ADDRESS($C175,38))="UL"),INDIRECT(ADDRESS($C175,COLUMN())),0),0),IF($D175&gt;0,IF(AND(INDIRECT(ADDRESS($D175,44))=0,INDIRECT(ADDRESS($D175,38))="UL"),INDIRECT(ADDRESS($D175,COLUMN())),0),0),IF($E175&gt;0,IF(AND(INDIRECT(ADDRESS($E175,44))=0,INDIRECT(ADDRESS($E175,38))="UL"),INDIRECT(ADDRESS($E175,COLUMN())),0),0),IF($F175&gt;0,IF(AND(INDIRECT(ADDRESS($F175,44))=0,INDIRECT(ADDRESS($F175,38))="UL"),INDIRECT(ADDRESS($F175,COLUMN())),0),0),IF($G175&gt;0,IF(AND(INDIRECT(ADDRESS($G175,44))=0,INDIRECT(ADDRESS($G175,38))="UL"),INDIRECT(ADDRESS($G175,COLUMN())),0),0),IF($H175&gt;0,IF(AND(INDIRECT(ADDRESS($H175,44))=0,INDIRECT(ADDRESS($H175,38))="UL"),INDIRECT(ADDRESS($H175,COLUMN())),0),0),IF($I175&gt;0,IF(AND(INDIRECT(ADDRESS($I175,44))=0,INDIRECT(ADDRESS($I175,38))="UL"),INDIRECT(ADDRESS($I175,COLUMN())),0),0),IF($J175&gt;0,IF(AND(INDIRECT(ADDRESS($J175,44))=0,INDIRECT(ADDRESS($J175,38))="UL"),INDIRECT(ADDRESS($J175,COLUMN())),0),0),IF($K175&gt;0,IF(AND(INDIRECT(ADDRESS($K175,44))=0,INDIRECT(ADDRESS($K175,38))="UL"),INDIRECT(ADDRESS($K175,COLUMN())),0),0),IF($L175&gt;0,IF(AND(INDIRECT(ADDRESS($L175,44))=0,INDIRECT(ADDRESS($L175,38))="UL"),INDIRECT(ADDRESS($L175,COLUMN())),0),0),IF($M175&gt;0,IF(AND(INDIRECT(ADDRESS($M175,44))=0,INDIRECT(ADDRESS($M175,38))="UL"),INDIRECT(ADDRESS($M175,COLUMN())),0),0))</f>
        <v>0.35597883597883595</v>
      </c>
      <c r="BD175" s="58" cm="1">
        <f t="array" aca="1" ref="BD175" ca="1">SUM(IF($C175&gt;0,IF(AND(INDIRECT(ADDRESS($C175,44))=0,INDIRECT(ADDRESS($C175,38))="UL"),INDIRECT(ADDRESS($C175,COLUMN())),0),0),IF($D175&gt;0,IF(AND(INDIRECT(ADDRESS($D175,44))=0,INDIRECT(ADDRESS($D175,38))="UL"),INDIRECT(ADDRESS($D175,COLUMN())),0),0),IF($E175&gt;0,IF(AND(INDIRECT(ADDRESS($E175,44))=0,INDIRECT(ADDRESS($E175,38))="UL"),INDIRECT(ADDRESS($E175,COLUMN())),0),0),IF($F175&gt;0,IF(AND(INDIRECT(ADDRESS($F175,44))=0,INDIRECT(ADDRESS($F175,38))="UL"),INDIRECT(ADDRESS($F175,COLUMN())),0),0),IF($G175&gt;0,IF(AND(INDIRECT(ADDRESS($G175,44))=0,INDIRECT(ADDRESS($G175,38))="UL"),INDIRECT(ADDRESS($G175,COLUMN())),0),0),IF($H175&gt;0,IF(AND(INDIRECT(ADDRESS($H175,44))=0,INDIRECT(ADDRESS($H175,38))="UL"),INDIRECT(ADDRESS($H175,COLUMN())),0),0),IF($I175&gt;0,IF(AND(INDIRECT(ADDRESS($I175,44))=0,INDIRECT(ADDRESS($I175,38))="UL"),INDIRECT(ADDRESS($I175,COLUMN())),0),0),IF($J175&gt;0,IF(AND(INDIRECT(ADDRESS($J175,44))=0,INDIRECT(ADDRESS($J175,38))="UL"),INDIRECT(ADDRESS($J175,COLUMN())),0),0),IF($K175&gt;0,IF(AND(INDIRECT(ADDRESS($K175,44))=0,INDIRECT(ADDRESS($K175,38))="UL"),INDIRECT(ADDRESS($K175,COLUMN())),0),0),IF($L175&gt;0,IF(AND(INDIRECT(ADDRESS($L175,44))=0,INDIRECT(ADDRESS($L175,38))="UL"),INDIRECT(ADDRESS($L175,COLUMN())),0),0),IF($M175&gt;0,IF(AND(INDIRECT(ADDRESS($M175,44))=0,INDIRECT(ADDRESS($M175,38))="UL"),INDIRECT(ADDRESS($M175,COLUMN())),0),0))</f>
        <v>0.8475485008818342</v>
      </c>
      <c r="BE175" s="57">
        <f t="shared" ca="1" si="126"/>
        <v>0.63830687830687827</v>
      </c>
      <c r="BF175" s="57" cm="1">
        <f t="array" aca="1" ref="BF175" ca="1">SUM(IF($C175&gt;0,IF(INDIRECT(ADDRESS($C175,45))=1,INDIRECT(ADDRESS($C175,52))*INDIRECT(ADDRESS($C175,42))/5,0),0), IF($D175&gt;0,IF(INDIRECT(ADDRESS($D175,45))=1,INDIRECT(ADDRESS($D175,52))*INDIRECT(ADDRESS($D175,42))/5,0),0), IF($E175&gt;0,IF(INDIRECT(ADDRESS($E175,45))=1,INDIRECT(ADDRESS($E175,52))*INDIRECT(ADDRESS($E175,42))/5,0),0), IF($F175&gt;0,IF(INDIRECT(ADDRESS($F175,45))=1,INDIRECT(ADDRESS($F175,52))*INDIRECT(ADDRESS($F175,42))/5,0),0), IF($G175&gt;0,IF(INDIRECT(ADDRESS($G175,45))=1,INDIRECT(ADDRESS($G175,52))*INDIRECT(ADDRESS($G175,42))/5,0),0), IF($H175&gt;0,IF(INDIRECT(ADDRESS($H175,45))=1,INDIRECT(ADDRESS($H175,52))*INDIRECT(ADDRESS($H175,42))/5,0),0)
)*$BF$296/100</f>
        <v>1.6666666666666666E-2</v>
      </c>
      <c r="BG175" s="19">
        <v>1</v>
      </c>
      <c r="BH175" s="57" cm="1">
        <f t="array" aca="1" ref="BH175" ca="1">SUM(IF($C175&gt;0,IF(AND(INDIRECT(ADDRESS($C175,44))=0,INDIRECT(ADDRESS($C175,38))&lt;&gt;"UL"),INDIRECT(ADDRESS($C175,COLUMN()-12)),0),0), IF($D175&gt;0,IF(AND(INDIRECT(ADDRESS($D175,44))=0,INDIRECT(ADDRESS($D175,38))&lt;&gt;"UL"),INDIRECT(ADDRESS($D175,COLUMN()-12)),0),0), IF($E175&gt;0,IF(AND(INDIRECT(ADDRESS($E175,44))=0,INDIRECT(ADDRESS($E175,38))&lt;&gt;"UL"),INDIRECT(ADDRESS($E175,COLUMN()-12)),0),0), IF($F175&gt;0,IF(AND(INDIRECT(ADDRESS($F175,44))=0,INDIRECT(ADDRESS($F175,38))&lt;&gt;"UL"),INDIRECT(ADDRESS($F175,COLUMN()-12)),0),0), IF($G175&gt;0,IF(AND(INDIRECT(ADDRESS($G175,44))=0,INDIRECT(ADDRESS($G175,38))&lt;&gt;"UL"),INDIRECT(ADDRESS($G175,COLUMN()-12)),0),0), IF($H175&gt;0,IF(AND(INDIRECT(ADDRESS($H175,44))=0,INDIRECT(ADDRESS($H175,38))&lt;&gt;"UL"),INDIRECT(ADDRESS($H175,COLUMN()-12)),0),0), IF($I175&gt;0,IF(AND(INDIRECT(ADDRESS($I175,44))=0,INDIRECT(ADDRESS($I175,38))&lt;&gt;"UL"),INDIRECT(ADDRESS($I175,COLUMN()-12)),0),0), IF($J175&gt;0,IF(AND(INDIRECT(ADDRESS($J175,44))=0,INDIRECT(ADDRESS($J175,38))&lt;&gt;"UL"),INDIRECT(ADDRESS($J175,COLUMN()-12)),0),0), IF($K175&gt;0,IF(AND(INDIRECT(ADDRESS($K175,44))=0,INDIRECT(ADDRESS($K175,38))&lt;&gt;"UL"),INDIRECT(ADDRESS($K175,COLUMN()-12)),0),0), IF($L175&gt;0,IF(AND(INDIRECT(ADDRESS($L175,44))=0,INDIRECT(ADDRESS($L175,38))&lt;&gt;"UL"),INDIRECT(ADDRESS($L175,COLUMN()-12)),0),0), IF($M175&gt;0,IF(AND(INDIRECT(ADDRESS($M175,44))=0,INDIRECT(ADDRESS($M175,38))&lt;&gt;"UL"),INDIRECT(ADDRESS($M175,COLUMN()-12)),0),0))</f>
        <v>0</v>
      </c>
      <c r="BI175" s="57" cm="1">
        <f t="array" aca="1" ref="BI175" ca="1">SUM(IF($C175&gt;0,IF(AND(INDIRECT(ADDRESS($C175,44))=0,INDIRECT(ADDRESS($C175,38))&lt;&gt;"UL"),INDIRECT(ADDRESS($C175,COLUMN()-12)),0),0), IF($D175&gt;0,IF(AND(INDIRECT(ADDRESS($D175,44))=0,INDIRECT(ADDRESS($D175,38))&lt;&gt;"UL"),INDIRECT(ADDRESS($D175,COLUMN()-12)),0),0), IF($E175&gt;0,IF(AND(INDIRECT(ADDRESS($E175,44))=0,INDIRECT(ADDRESS($E175,38))&lt;&gt;"UL"),INDIRECT(ADDRESS($E175,COLUMN()-12)),0),0), IF($F175&gt;0,IF(AND(INDIRECT(ADDRESS($F175,44))=0,INDIRECT(ADDRESS($F175,38))&lt;&gt;"UL"),INDIRECT(ADDRESS($F175,COLUMN()-12)),0),0), IF($G175&gt;0,IF(AND(INDIRECT(ADDRESS($G175,44))=0,INDIRECT(ADDRESS($G175,38))&lt;&gt;"UL"),INDIRECT(ADDRESS($G175,COLUMN()-12)),0),0), IF($H175&gt;0,IF(AND(INDIRECT(ADDRESS($H175,44))=0,INDIRECT(ADDRESS($H175,38))&lt;&gt;"UL"),INDIRECT(ADDRESS($H175,COLUMN()-12)),0),0), IF($I175&gt;0,IF(AND(INDIRECT(ADDRESS($I175,44))=0,INDIRECT(ADDRESS($I175,38))&lt;&gt;"UL"),INDIRECT(ADDRESS($I175,COLUMN()-12)),0),0), IF($J175&gt;0,IF(AND(INDIRECT(ADDRESS($J175,44))=0,INDIRECT(ADDRESS($J175,38))&lt;&gt;"UL"),INDIRECT(ADDRESS($J175,COLUMN()-12)),0),0), IF($K175&gt;0,IF(AND(INDIRECT(ADDRESS($K175,44))=0,INDIRECT(ADDRESS($K175,38))&lt;&gt;"UL"),INDIRECT(ADDRESS($K175,COLUMN()-12)),0),0), IF($L175&gt;0,IF(AND(INDIRECT(ADDRESS($L175,44))=0,INDIRECT(ADDRESS($L175,38))&lt;&gt;"UL"),INDIRECT(ADDRESS($L175,COLUMN()-12)),0),0), IF($M175&gt;0,IF(AND(INDIRECT(ADDRESS($M175,44))=0,INDIRECT(ADDRESS($M175,38))&lt;&gt;"UL"),INDIRECT(ADDRESS($M175,COLUMN()-12)),0),0))</f>
        <v>2.2222222222222219</v>
      </c>
      <c r="BJ175" s="57" cm="1">
        <f t="array" aca="1" ref="BJ175" ca="1">SUM(IF($C175&gt;0,IF(AND(INDIRECT(ADDRESS($C175,44))=0,INDIRECT(ADDRESS($C175,38))&lt;&gt;"UL"),INDIRECT(ADDRESS($C175,COLUMN()-12)),0),0), IF($D175&gt;0,IF(AND(INDIRECT(ADDRESS($D175,44))=0,INDIRECT(ADDRESS($D175,38))&lt;&gt;"UL"),INDIRECT(ADDRESS($D175,COLUMN()-12)),0),0), IF($E175&gt;0,IF(AND(INDIRECT(ADDRESS($E175,44))=0,INDIRECT(ADDRESS($E175,38))&lt;&gt;"UL"),INDIRECT(ADDRESS($E175,COLUMN()-12)),0),0), IF($F175&gt;0,IF(AND(INDIRECT(ADDRESS($F175,44))=0,INDIRECT(ADDRESS($F175,38))&lt;&gt;"UL"),INDIRECT(ADDRESS($F175,COLUMN()-12)),0),0), IF($G175&gt;0,IF(AND(INDIRECT(ADDRESS($G175,44))=0,INDIRECT(ADDRESS($G175,38))&lt;&gt;"UL"),INDIRECT(ADDRESS($G175,COLUMN()-12)),0),0), IF($H175&gt;0,IF(AND(INDIRECT(ADDRESS($H175,44))=0,INDIRECT(ADDRESS($H175,38))&lt;&gt;"UL"),INDIRECT(ADDRESS($H175,COLUMN()-12)),0),0), IF($I175&gt;0,IF(AND(INDIRECT(ADDRESS($I175,44))=0,INDIRECT(ADDRESS($I175,38))&lt;&gt;"UL"),INDIRECT(ADDRESS($I175,COLUMN()-12)),0),0), IF($J175&gt;0,IF(AND(INDIRECT(ADDRESS($J175,44))=0,INDIRECT(ADDRESS($J175,38))&lt;&gt;"UL"),INDIRECT(ADDRESS($J175,COLUMN()-12)),0),0), IF($K175&gt;0,IF(AND(INDIRECT(ADDRESS($K175,44))=0,INDIRECT(ADDRESS($K175,38))&lt;&gt;"UL"),INDIRECT(ADDRESS($K175,COLUMN()-12)),0),0), IF($L175&gt;0,IF(AND(INDIRECT(ADDRESS($L175,44))=0,INDIRECT(ADDRESS($L175,38))&lt;&gt;"UL"),INDIRECT(ADDRESS($L175,COLUMN()-12)),0),0), IF($M175&gt;0,IF(AND(INDIRECT(ADDRESS($M175,44))=0,INDIRECT(ADDRESS($M175,38))&lt;&gt;"UL"),INDIRECT(ADDRESS($M175,COLUMN()-12)),0),0))</f>
        <v>2.2222222222222219</v>
      </c>
      <c r="BK175" s="57">
        <f t="shared" ca="1" si="127"/>
        <v>2.2222222222222219</v>
      </c>
      <c r="BL175" s="58">
        <f t="shared" ca="1" si="128"/>
        <v>1.4814814814814812</v>
      </c>
      <c r="BM175" s="57" cm="1">
        <f t="array" aca="1" ref="BM175" ca="1">SUM(IF($C175&gt;0,IF(AND(INDIRECT(ADDRESS($C175,44))=0,INDIRECT(ADDRESS($C175,38))&lt;&gt;"UL"),INDIRECT(ADDRESS($C175,COLUMN()-12)),0),0), IF($D175&gt;0,IF(AND(INDIRECT(ADDRESS($D175,44))=0,INDIRECT(ADDRESS($D175,38))&lt;&gt;"UL"),INDIRECT(ADDRESS($D175,COLUMN()-12)),0),0), IF($E175&gt;0,IF(AND(INDIRECT(ADDRESS($E175,44))=0,INDIRECT(ADDRESS($E175,38))&lt;&gt;"UL"),INDIRECT(ADDRESS($E175,COLUMN()-12)),0),0), IF($F175&gt;0,IF(AND(INDIRECT(ADDRESS($F175,44))=0,INDIRECT(ADDRESS($F175,38))&lt;&gt;"UL"),INDIRECT(ADDRESS($F175,COLUMN()-12)),0),0), IF($G175&gt;0,IF(AND(INDIRECT(ADDRESS($G175,44))=0,INDIRECT(ADDRESS($G175,38))&lt;&gt;"UL"),INDIRECT(ADDRESS($G175,COLUMN()-12)),0),0), IF($H175&gt;0,IF(AND(INDIRECT(ADDRESS($H175,44))=0,INDIRECT(ADDRESS($H175,38))&lt;&gt;"UL"),INDIRECT(ADDRESS($H175,COLUMN()-12)),0),0), IF($I175&gt;0,IF(AND(INDIRECT(ADDRESS($I175,44))=0,INDIRECT(ADDRESS($I175,38))&lt;&gt;"UL"),INDIRECT(ADDRESS($I175,COLUMN()-12)),0),0), IF($J175&gt;0,IF(AND(INDIRECT(ADDRESS($J175,44))=0,INDIRECT(ADDRESS($J175,38))&lt;&gt;"UL"),INDIRECT(ADDRESS($J175,COLUMN()-12)),0),0), IF($K175&gt;0,IF(AND(INDIRECT(ADDRESS($K175,44))=0,INDIRECT(ADDRESS($K175,38))&lt;&gt;"UL"),INDIRECT(ADDRESS($K175,COLUMN()-11)),0),0), IF($L175&gt;0,IF(AND(INDIRECT(ADDRESS($L175,44))=0,INDIRECT(ADDRESS($L175,38))&lt;&gt;"UL"),INDIRECT(ADDRESS($L175,COLUMN()-11)),0),0), IF($M175&gt;0,IF(AND(INDIRECT(ADDRESS($M175,44))=0,INDIRECT(ADDRESS($M175,38))&lt;&gt;"UL"),INDIRECT(ADDRESS($M175,COLUMN()-11)),0),0))</f>
        <v>0.88888888888888873</v>
      </c>
      <c r="BN175" s="57" cm="1">
        <f t="array" aca="1" ref="BN175" ca="1">SUM(IF($C175&gt;0,IF(AND(INDIRECT(ADDRESS($C175,44))=0,INDIRECT(ADDRESS($C175,38))&lt;&gt;"UL"),INDIRECT(ADDRESS($C175,COLUMN()-12)),0),0), IF($D175&gt;0,IF(AND(INDIRECT(ADDRESS($D175,44))=0,INDIRECT(ADDRESS($D175,38))&lt;&gt;"UL"),INDIRECT(ADDRESS($D175,COLUMN()-12)),0),0), IF($E175&gt;0,IF(AND(INDIRECT(ADDRESS($E175,44))=0,INDIRECT(ADDRESS($E175,38))&lt;&gt;"UL"),INDIRECT(ADDRESS($E175,COLUMN()-12)),0),0), IF($F175&gt;0,IF(AND(INDIRECT(ADDRESS($F175,44))=0,INDIRECT(ADDRESS($F175,38))&lt;&gt;"UL"),INDIRECT(ADDRESS($F175,COLUMN()-12)),0),0), IF($G175&gt;0,IF(AND(INDIRECT(ADDRESS($G175,44))=0,INDIRECT(ADDRESS($G175,38))&lt;&gt;"UL"),INDIRECT(ADDRESS($G175,COLUMN()-12)),0),0), IF($H175&gt;0,IF(AND(INDIRECT(ADDRESS($H175,44))=0,INDIRECT(ADDRESS($H175,38))&lt;&gt;"UL"),INDIRECT(ADDRESS($H175,COLUMN()-12)),0),0), IF($I175&gt;0,IF(AND(INDIRECT(ADDRESS($I175,44))=0,INDIRECT(ADDRESS($I175,38))&lt;&gt;"UL"),INDIRECT(ADDRESS($I175,COLUMN()-12)),0),0), IF($J175&gt;0,IF(AND(INDIRECT(ADDRESS($J175,44))=0,INDIRECT(ADDRESS($J175,38))&lt;&gt;"UL"),INDIRECT(ADDRESS($J175,COLUMN()-12)),0),0), IF($K175&gt;0,IF(AND(INDIRECT(ADDRESS($K175,44))=0,INDIRECT(ADDRESS($K175,38))&lt;&gt;"UL"),INDIRECT(ADDRESS($K175,COLUMN()-11)),0),0), IF($L175&gt;0,IF(AND(INDIRECT(ADDRESS($L175,44))=0,INDIRECT(ADDRESS($L175,38))&lt;&gt;"UL"),INDIRECT(ADDRESS($L175,COLUMN()-11)),0),0), IF($M175&gt;0,IF(AND(INDIRECT(ADDRESS($M175,44))=0,INDIRECT(ADDRESS($M175,38))&lt;&gt;"UL"),INDIRECT(ADDRESS($M175,COLUMN()-11)),0),0))</f>
        <v>0.29629629629629622</v>
      </c>
      <c r="BO175" s="57" cm="1">
        <f t="array" aca="1" ref="BO175" ca="1">SUM(IF($C175&gt;0,IF(AND(INDIRECT(ADDRESS($C175,44))=0,INDIRECT(ADDRESS($C175,38))&lt;&gt;"UL"),INDIRECT(ADDRESS($C175,COLUMN()-12)),0),0), IF($D175&gt;0,IF(AND(INDIRECT(ADDRESS($D175,44))=0,INDIRECT(ADDRESS($D175,38))&lt;&gt;"UL"),INDIRECT(ADDRESS($D175,COLUMN()-12)),0),0), IF($E175&gt;0,IF(AND(INDIRECT(ADDRESS($E175,44))=0,INDIRECT(ADDRESS($E175,38))&lt;&gt;"UL"),INDIRECT(ADDRESS($E175,COLUMN()-12)),0),0), IF($F175&gt;0,IF(AND(INDIRECT(ADDRESS($F175,44))=0,INDIRECT(ADDRESS($F175,38))&lt;&gt;"UL"),INDIRECT(ADDRESS($F175,COLUMN()-12)),0),0), IF($G175&gt;0,IF(AND(INDIRECT(ADDRESS($G175,44))=0,INDIRECT(ADDRESS($G175,38))&lt;&gt;"UL"),INDIRECT(ADDRESS($G175,COLUMN()-12)),0),0), IF($H175&gt;0,IF(AND(INDIRECT(ADDRESS($H175,44))=0,INDIRECT(ADDRESS($H175,38))&lt;&gt;"UL"),INDIRECT(ADDRESS($H175,COLUMN()-12)),0),0), IF($I175&gt;0,IF(AND(INDIRECT(ADDRESS($I175,44))=0,INDIRECT(ADDRESS($I175,38))&lt;&gt;"UL"),INDIRECT(ADDRESS($I175,COLUMN()-12)),0),0), IF($J175&gt;0,IF(AND(INDIRECT(ADDRESS($J175,44))=0,INDIRECT(ADDRESS($J175,38))&lt;&gt;"UL"),INDIRECT(ADDRESS($J175,COLUMN()-12)),0),0), IF($K175&gt;0,IF(AND(INDIRECT(ADDRESS($K175,44))=0,INDIRECT(ADDRESS($K175,38))&lt;&gt;"UL"),INDIRECT(ADDRESS($K175,COLUMN()-11)),0),0), IF($L175&gt;0,IF(AND(INDIRECT(ADDRESS($L175,44))=0,INDIRECT(ADDRESS($L175,38))&lt;&gt;"UL"),INDIRECT(ADDRESS($L175,COLUMN()-11)),0),0), IF($M175&gt;0,IF(AND(INDIRECT(ADDRESS($M175,44))=0,INDIRECT(ADDRESS($M175,38))&lt;&gt;"UL"),INDIRECT(ADDRESS($M175,COLUMN()-11)),0),0))</f>
        <v>0.59259259259259245</v>
      </c>
      <c r="BP175" s="57" cm="1">
        <f t="array" aca="1" ref="BP175" ca="1">SUM(IF($C175&gt;0,IF(AND(INDIRECT(ADDRESS($C175,44))=0,INDIRECT(ADDRESS($C175,38))&lt;&gt;"UL"),INDIRECT(ADDRESS($C175,COLUMN()-12)),0),0), IF($D175&gt;0,IF(AND(INDIRECT(ADDRESS($D175,44))=0,INDIRECT(ADDRESS($D175,38))&lt;&gt;"UL"),INDIRECT(ADDRESS($D175,COLUMN()-12)),0),0), IF($E175&gt;0,IF(AND(INDIRECT(ADDRESS($E175,44))=0,INDIRECT(ADDRESS($E175,38))&lt;&gt;"UL"),INDIRECT(ADDRESS($E175,COLUMN()-12)),0),0), IF($F175&gt;0,IF(AND(INDIRECT(ADDRESS($F175,44))=0,INDIRECT(ADDRESS($F175,38))&lt;&gt;"UL"),INDIRECT(ADDRESS($F175,COLUMN()-12)),0),0), IF($G175&gt;0,IF(AND(INDIRECT(ADDRESS($G175,44))=0,INDIRECT(ADDRESS($G175,38))&lt;&gt;"UL"),INDIRECT(ADDRESS($G175,COLUMN()-12)),0),0), IF($H175&gt;0,IF(AND(INDIRECT(ADDRESS($H175,44))=0,INDIRECT(ADDRESS($H175,38))&lt;&gt;"UL"),INDIRECT(ADDRESS($H175,COLUMN()-12)),0),0), IF($I175&gt;0,IF(AND(INDIRECT(ADDRESS($I175,44))=0,INDIRECT(ADDRESS($I175,38))&lt;&gt;"UL"),INDIRECT(ADDRESS($I175,COLUMN()-12)),0),0), IF($J175&gt;0,IF(AND(INDIRECT(ADDRESS($J175,44))=0,INDIRECT(ADDRESS($J175,38))&lt;&gt;"UL"),INDIRECT(ADDRESS($J175,COLUMN()-12)),0),0), IF($K175&gt;0,IF(AND(INDIRECT(ADDRESS($K175,44))=0,INDIRECT(ADDRESS($K175,38))&lt;&gt;"UL"),INDIRECT(ADDRESS($K175,COLUMN()-11)),0),0), IF($L175&gt;0,IF(AND(INDIRECT(ADDRESS($L175,44))=0,INDIRECT(ADDRESS($L175,38))&lt;&gt;"UL"),INDIRECT(ADDRESS($L175,COLUMN()-11)),0),0), IF($M175&gt;0,IF(AND(INDIRECT(ADDRESS($M175,44))=0,INDIRECT(ADDRESS($M175,38))&lt;&gt;"UL"),INDIRECT(ADDRESS($M175,COLUMN()-11)),0),0))</f>
        <v>0.59259259259259245</v>
      </c>
      <c r="BQ175" s="57">
        <f t="shared" ca="1" si="129"/>
        <v>0.29629629629629622</v>
      </c>
      <c r="BR175" s="161">
        <f t="shared" ca="1" si="130"/>
        <v>75.214646679155265</v>
      </c>
      <c r="BS175" s="56"/>
      <c r="BT175" s="56">
        <f t="shared" ca="1" si="131"/>
        <v>4.4247170681267782</v>
      </c>
      <c r="BU175" s="77">
        <f t="shared" ca="1" si="132"/>
        <v>0.11958694778721023</v>
      </c>
      <c r="BV175" s="57" t="s">
        <v>34</v>
      </c>
      <c r="BW175" s="57" cm="1">
        <f t="array" aca="1" ref="BW175" ca="1">SUM(IF($C175&gt;0,IF(AND(INDIRECT(ADDRESS($C175,44))=0,INDIRECT(ADDRESS($C175,38))="UL",ISERROR(SEARCH("Rear",INDIRECT(ADDRESS($C175,33)))),ISERROR(SEARCH("Side",INDIRECT(ADDRESS($C175,33))))),INDIRECT(ADDRESS($C175,COLUMN())),0),0),IF($D175&gt;0,IF(AND(INDIRECT(ADDRESS($D175,44))=0,INDIRECT(ADDRESS($D175,38))="UL",ISERROR(SEARCH("Rear",INDIRECT(ADDRESS($D175,33)))),ISERROR(SEARCH("Side",INDIRECT(ADDRESS($D175,33))))),INDIRECT(ADDRESS($D175,COLUMN())),0),0),IF($E175&gt;0,IF(AND(INDIRECT(ADDRESS($E175,44))=0,INDIRECT(ADDRESS($E175,38))="UL",ISERROR(SEARCH("Rear",INDIRECT(ADDRESS($E175,33)))),ISERROR(SEARCH("Side",INDIRECT(ADDRESS($E175,33))))),INDIRECT(ADDRESS($E175,COLUMN())),0),0),IF($F175&gt;0,IF(AND(INDIRECT(ADDRESS($F175,44))=0,INDIRECT(ADDRESS($F175,38))="UL",ISERROR(SEARCH("Rear",INDIRECT(ADDRESS($F175,33)))),ISERROR(SEARCH("Side",INDIRECT(ADDRESS($F175,33))))),INDIRECT(ADDRESS($F175,COLUMN())),0),0),IF($G175&gt;0,IF(AND(INDIRECT(ADDRESS($G175,44))=0,INDIRECT(ADDRESS($G175,38))="UL",ISERROR(SEARCH("Rear",INDIRECT(ADDRESS($G175,33)))),ISERROR(SEARCH("Side",INDIRECT(ADDRESS($G175,33))))),INDIRECT(ADDRESS($G175,COLUMN())),0),0),IF($H175&gt;0,IF(AND(INDIRECT(ADDRESS($H175,44))=0,INDIRECT(ADDRESS($H175,38))="UL",ISERROR(SEARCH("Rear",INDIRECT(ADDRESS($H175,33)))),ISERROR(SEARCH("Side",INDIRECT(ADDRESS($H175,33))))),INDIRECT(ADDRESS($H175,COLUMN())),0),0),IF($I175&gt;0,IF(AND(INDIRECT(ADDRESS($I175,44))=0,INDIRECT(ADDRESS($I175,38))="UL",ISERROR(SEARCH("Rear",INDIRECT(ADDRESS($I175,33)))),ISERROR(SEARCH("Side",INDIRECT(ADDRESS($I175,33))))),INDIRECT(ADDRESS($I175,COLUMN())),0),0),IF($J175&gt;0,IF(AND(INDIRECT(ADDRESS($J175,44))=0,INDIRECT(ADDRESS($J175,38))="UL",ISERROR(SEARCH("Rear",INDIRECT(ADDRESS($J175,33)))),ISERROR(SEARCH("Side",INDIRECT(ADDRESS($J175,33))))),INDIRECT(ADDRESS($J175,COLUMN())),0),0),IF($K175&gt;0,IF(AND(INDIRECT(ADDRESS($K175,44))=0,INDIRECT(ADDRESS($K175,38))="UL",ISERROR(SEARCH("Rear",INDIRECT(ADDRESS($K175,33)))),ISERROR(SEARCH("Side",INDIRECT(ADDRESS($K175,33))))),INDIRECT(ADDRESS($K175,COLUMN())),0),0),IF($L175&gt;0,IF(AND(INDIRECT(ADDRESS($L175,44))=0,INDIRECT(ADDRESS($L175,38))="UL",ISERROR(SEARCH("Rear",INDIRECT(ADDRESS($L175,33)))),ISERROR(SEARCH("Side",INDIRECT(ADDRESS($L175,33))))),INDIRECT(ADDRESS($L175,COLUMN())),0),0),IF($M175&gt;0,IF(AND(INDIRECT(ADDRESS($M175,44))=0,INDIRECT(ADDRESS($M175,38))="UL",ISERROR(SEARCH("Rear",INDIRECT(ADDRESS($M175,33)))),ISERROR(SEARCH("Side",INDIRECT(ADDRESS($M175,33))))),INDIRECT(ADDRESS($M175,COLUMN())),0),0))</f>
        <v>0.94444444444444442</v>
      </c>
      <c r="BX175" s="57">
        <f t="shared" ca="1" si="136"/>
        <v>0.94444444444444442</v>
      </c>
      <c r="BY175" s="57" cm="1">
        <f t="array" aca="1" ref="BY175" ca="1">SUM(IF($C175&gt;0,IF(AND(INDIRECT(ADDRESS($C175,44))=0,INDIRECT(ADDRESS($C175,38))="UL"),INDIRECT(ADDRESS($C175,COLUMN())),0),0),IF($D175&gt;0,IF(AND(INDIRECT(ADDRESS($D175,44))=0,INDIRECT(ADDRESS($D175,38))="UL"),INDIRECT(ADDRESS($D175,COLUMN())),0),0),IF($E175&gt;0,IF(AND(INDIRECT(ADDRESS($E175,44))=0,INDIRECT(ADDRESS($E175,38))="UL"),INDIRECT(ADDRESS($E175,COLUMN())),0),0),IF($F175&gt;0,IF(AND(INDIRECT(ADDRESS($F175,44))=0,INDIRECT(ADDRESS($F175,38))="UL"),INDIRECT(ADDRESS($F175,COLUMN())),0),0),IF($G175&gt;0,IF(AND(INDIRECT(ADDRESS($G175,44))=0,INDIRECT(ADDRESS($G175,38))="UL"),INDIRECT(ADDRESS($G175,COLUMN())),0),0),IF($H175&gt;0,IF(AND(INDIRECT(ADDRESS($H175,44))=0,INDIRECT(ADDRESS($H175,38))="UL"),INDIRECT(ADDRESS($H175,COLUMN())),0),0),IF($I175&gt;0,IF(AND(INDIRECT(ADDRESS($I175,44))=0,INDIRECT(ADDRESS($I175,38))="UL"),INDIRECT(ADDRESS($I175,COLUMN())),0),0),IF($J175&gt;0,IF(AND(INDIRECT(ADDRESS($J175,44))=0,INDIRECT(ADDRESS($J175,38))="UL"),INDIRECT(ADDRESS($J175,COLUMN())),0),0),IF($K175&gt;0,IF(AND(INDIRECT(ADDRESS($K175,44))=0,INDIRECT(ADDRESS($K175,38))="UL"),INDIRECT(ADDRESS($K175,COLUMN())),0),0),IF($L175&gt;0,IF(AND(INDIRECT(ADDRESS($L175,44))=0,INDIRECT(ADDRESS($L175,38))="UL"),INDIRECT(ADDRESS($L175,COLUMN())),0),0),IF($M175&gt;0,IF(AND(INDIRECT(ADDRESS($M175,44))=0,INDIRECT(ADDRESS($M175,38))="UL"),INDIRECT(ADDRESS($M175,COLUMN())),0),0))</f>
        <v>0.56090534979423867</v>
      </c>
      <c r="BZ175" s="57" cm="1">
        <f t="array" aca="1" ref="BZ175" ca="1">SUM(IF($C175&gt;0,IF(AND(INDIRECT(ADDRESS($C175,44))=0,INDIRECT(ADDRESS($C175,38))="UL"),INDIRECT(ADDRESS($C175,COLUMN())),0),0),IF($D175&gt;0,IF(AND(INDIRECT(ADDRESS($D175,44))=0,INDIRECT(ADDRESS($D175,38))="UL"),INDIRECT(ADDRESS($D175,COLUMN())),0),0),IF($E175&gt;0,IF(AND(INDIRECT(ADDRESS($E175,44))=0,INDIRECT(ADDRESS($E175,38))="UL"),INDIRECT(ADDRESS($E175,COLUMN())),0),0),IF($F175&gt;0,IF(AND(INDIRECT(ADDRESS($F175,44))=0,INDIRECT(ADDRESS($F175,38))="UL"),INDIRECT(ADDRESS($F175,COLUMN())),0),0),IF($G175&gt;0,IF(AND(INDIRECT(ADDRESS($G175,44))=0,INDIRECT(ADDRESS($G175,38))="UL"),INDIRECT(ADDRESS($G175,COLUMN())),0),0),IF($H175&gt;0,IF(AND(INDIRECT(ADDRESS($H175,44))=0,INDIRECT(ADDRESS($H175,38))="UL"),INDIRECT(ADDRESS($H175,COLUMN())),0),0),IF($I175&gt;0,IF(AND(INDIRECT(ADDRESS($I175,44))=0,INDIRECT(ADDRESS($I175,38))="UL"),INDIRECT(ADDRESS($I175,COLUMN())),0),0),IF($J175&gt;0,IF(AND(INDIRECT(ADDRESS($J175,44))=0,INDIRECT(ADDRESS($J175,38))="UL"),INDIRECT(ADDRESS($J175,COLUMN())),0),0),IF($K175&gt;0,IF(AND(INDIRECT(ADDRESS($K175,44))=0,INDIRECT(ADDRESS($K175,38))="UL"),INDIRECT(ADDRESS($K175,COLUMN())),0),0),IF($L175&gt;0,IF(AND(INDIRECT(ADDRESS($L175,44))=0,INDIRECT(ADDRESS($L175,38))="UL"),INDIRECT(ADDRESS($L175,COLUMN())),0),0),IF($M175&gt;0,IF(AND(INDIRECT(ADDRESS($M175,44))=0,INDIRECT(ADDRESS($M175,38))="UL"),INDIRECT(ADDRESS($M175,COLUMN())),0),0))</f>
        <v>0.76131687242798352</v>
      </c>
      <c r="CA175" s="57">
        <f t="shared" ca="1" si="137"/>
        <v>0.76131687242798352</v>
      </c>
      <c r="CB175" s="57" cm="1">
        <f t="array" aca="1" ref="CB175" ca="1">SUM(IF($C175&gt;0,IF(AND(INDIRECT(ADDRESS($C175,44))=0,INDIRECT(ADDRESS($C175,38))&lt;&gt;"UL"),INDIRECT(ADDRESS($C175,COLUMN())),0),0),IF($D175&gt;0,IF(AND(INDIRECT(ADDRESS($D175,44))=0,INDIRECT(ADDRESS($D175,38))&lt;&gt;"UL"),INDIRECT(ADDRESS($D175,COLUMN())),0),0),IF($E175&gt;0,IF(AND(INDIRECT(ADDRESS($E175,44))=0,INDIRECT(ADDRESS($E175,38))&lt;&gt;"UL"),INDIRECT(ADDRESS($E175,COLUMN())),0),0),IF($F175&gt;0,IF(AND(INDIRECT(ADDRESS($F175,44))=0,INDIRECT(ADDRESS($F175,38))&lt;&gt;"UL"),INDIRECT(ADDRESS($F175,COLUMN())),0),0),IF($G175&gt;0,IF(AND(INDIRECT(ADDRESS($G175,44))=0,INDIRECT(ADDRESS($G175,38))&lt;&gt;"UL"),INDIRECT(ADDRESS($G175,COLUMN())),0),0),IF($H175&gt;0,IF(AND(INDIRECT(ADDRESS($H175,44))=0,INDIRECT(ADDRESS($H175,38))&lt;&gt;"UL"),INDIRECT(ADDRESS($H175,COLUMN())),0),0),IF($I175&gt;0,IF(AND(INDIRECT(ADDRESS($I175,44))=0,INDIRECT(ADDRESS($I175,38))&lt;&gt;"UL"),INDIRECT(ADDRESS($I175,COLUMN())),0),0),IF($J175&gt;0,IF(AND(INDIRECT(ADDRESS($J175,44))=0,INDIRECT(ADDRESS($J175,38))&lt;&gt;"UL"),INDIRECT(ADDRESS($J175,COLUMN())),0),0),IF($K175&gt;0,IF(AND(INDIRECT(ADDRESS($K175,44))=0,INDIRECT(ADDRESS($K175,38))&lt;&gt;"UL"),INDIRECT(ADDRESS($K175,COLUMN())),0),0),IF($L175&gt;0,IF(AND(INDIRECT(ADDRESS($L175,44))=0,INDIRECT(ADDRESS($L175,38))&lt;&gt;"UL"),INDIRECT(ADDRESS($L175,COLUMN())),0),0),IF($M175&gt;0,IF(AND(INDIRECT(ADDRESS($M175,44))=0,INDIRECT(ADDRESS($M175,38))&lt;&gt;"UL"),INDIRECT(ADDRESS($M175,COLUMN())),0),0))</f>
        <v>1.1111111111111109</v>
      </c>
      <c r="CC175" s="57">
        <f t="shared" ca="1" si="138"/>
        <v>1.1111111111111109</v>
      </c>
      <c r="CD175" s="57" cm="1">
        <f t="array" aca="1" ref="CD175" ca="1">SUM(IF($C175&gt;0,IF(AND(INDIRECT(ADDRESS($C175,44))=0,INDIRECT(ADDRESS($C175,38))&lt;&gt;"UL"),INDIRECT(ADDRESS($C175,COLUMN())),0),0),IF($D175&gt;0,IF(AND(INDIRECT(ADDRESS($D175,44))=0,INDIRECT(ADDRESS($D175,38))&lt;&gt;"UL"),INDIRECT(ADDRESS($D175,COLUMN())),0),0),IF($E175&gt;0,IF(AND(INDIRECT(ADDRESS($E175,44))=0,INDIRECT(ADDRESS($E175,38))&lt;&gt;"UL"),INDIRECT(ADDRESS($E175,COLUMN())),0),0),IF($F175&gt;0,IF(AND(INDIRECT(ADDRESS($F175,44))=0,INDIRECT(ADDRESS($F175,38))&lt;&gt;"UL"),INDIRECT(ADDRESS($F175,COLUMN())),0),0),IF($G175&gt;0,IF(AND(INDIRECT(ADDRESS($G175,44))=0,INDIRECT(ADDRESS($G175,38))&lt;&gt;"UL"),INDIRECT(ADDRESS($G175,COLUMN())),0),0),IF($H175&gt;0,IF(AND(INDIRECT(ADDRESS($H175,44))=0,INDIRECT(ADDRESS($H175,38))&lt;&gt;"UL"),INDIRECT(ADDRESS($H175,COLUMN())),0),0),IF($I175&gt;0,IF(AND(INDIRECT(ADDRESS($I175,44))=0,INDIRECT(ADDRESS($I175,38))&lt;&gt;"UL"),INDIRECT(ADDRESS($I175,COLUMN())),0),0),IF($J175&gt;0,IF(AND(INDIRECT(ADDRESS($J175,44))=0,INDIRECT(ADDRESS($J175,38))&lt;&gt;"UL"),INDIRECT(ADDRESS($J175,COLUMN())),0),0),IF($K175&gt;0,IF(AND(INDIRECT(ADDRESS($K175,44))=0,INDIRECT(ADDRESS($K175,38))&lt;&gt;"UL"),INDIRECT(ADDRESS($K175,COLUMN())),0),0),IF($L175&gt;0,IF(AND(INDIRECT(ADDRESS($L175,44))=0,INDIRECT(ADDRESS($L175,38))&lt;&gt;"UL"),INDIRECT(ADDRESS($L175,COLUMN())),0),0),IF($M175&gt;0,IF(AND(INDIRECT(ADDRESS($M175,44))=0,INDIRECT(ADDRESS($M175,38))&lt;&gt;"UL"),INDIRECT(ADDRESS($M175,COLUMN())),0),0))</f>
        <v>0.37037037037037029</v>
      </c>
      <c r="CE175" s="57" cm="1">
        <f t="array" aca="1" ref="CE175" ca="1">SUM(IF($C175&gt;0,IF(AND(INDIRECT(ADDRESS($C175,44))=0,INDIRECT(ADDRESS($C175,38))&lt;&gt;"UL"),INDIRECT(ADDRESS($C175,COLUMN())),0),0),IF($D175&gt;0,IF(AND(INDIRECT(ADDRESS($D175,44))=0,INDIRECT(ADDRESS($D175,38))&lt;&gt;"UL"),INDIRECT(ADDRESS($D175,COLUMN())),0),0),IF($E175&gt;0,IF(AND(INDIRECT(ADDRESS($E175,44))=0,INDIRECT(ADDRESS($E175,38))&lt;&gt;"UL"),INDIRECT(ADDRESS($E175,COLUMN())),0),0),IF($F175&gt;0,IF(AND(INDIRECT(ADDRESS($F175,44))=0,INDIRECT(ADDRESS($F175,38))&lt;&gt;"UL"),INDIRECT(ADDRESS($F175,COLUMN())),0),0),IF($G175&gt;0,IF(AND(INDIRECT(ADDRESS($G175,44))=0,INDIRECT(ADDRESS($G175,38))&lt;&gt;"UL"),INDIRECT(ADDRESS($G175,COLUMN())),0),0),IF($H175&gt;0,IF(AND(INDIRECT(ADDRESS($H175,44))=0,INDIRECT(ADDRESS($H175,38))&lt;&gt;"UL"),INDIRECT(ADDRESS($H175,COLUMN())),0),0),IF($I175&gt;0,IF(AND(INDIRECT(ADDRESS($I175,44))=0,INDIRECT(ADDRESS($I175,38))&lt;&gt;"UL"),INDIRECT(ADDRESS($I175,COLUMN())),0),0),IF($J175&gt;0,IF(AND(INDIRECT(ADDRESS($J175,44))=0,INDIRECT(ADDRESS($J175,38))&lt;&gt;"UL"),INDIRECT(ADDRESS($J175,COLUMN())),0),0),IF($K175&gt;0,IF(AND(INDIRECT(ADDRESS($K175,44))=0,INDIRECT(ADDRESS($K175,38))&lt;&gt;"UL"),INDIRECT(ADDRESS($K175,COLUMN())),0),0),IF($L175&gt;0,IF(AND(INDIRECT(ADDRESS($L175,44))=0,INDIRECT(ADDRESS($L175,38))&lt;&gt;"UL"),INDIRECT(ADDRESS($L175,COLUMN())),0),0),IF($M175&gt;0,IF(AND(INDIRECT(ADDRESS($M175,44))=0,INDIRECT(ADDRESS($M175,38))&lt;&gt;"UL"),INDIRECT(ADDRESS($M175,COLUMN())),0),0))</f>
        <v>0</v>
      </c>
      <c r="CF175" s="57">
        <f t="shared" ca="1" si="139"/>
        <v>0</v>
      </c>
      <c r="CG175" s="57">
        <f t="shared" ca="1" si="140"/>
        <v>2.6838206557801092</v>
      </c>
      <c r="CH175" s="57">
        <f t="shared" ca="1" si="133"/>
        <v>7.2535693399462406E-2</v>
      </c>
      <c r="CI175" s="19">
        <f t="shared" ca="1" si="134"/>
        <v>11.77893916124347</v>
      </c>
      <c r="CJ175" s="19"/>
      <c r="CK175" s="57" cm="1">
        <f t="array" aca="1" ref="CK175" ca="1">IF(AU175="S", SUM(IF($C175&gt;0,IF(INDIRECT(ADDRESS($C175,43))&lt;&gt;1,INDIRECT(ADDRESS($C175,48)),0),0), IF($D175&gt;0,IF(INDIRECT(ADDRESS($D175,43))&lt;&gt;1,INDIRECT(ADDRESS($D175,48)),0),0), IF($E175&gt;0,IF(INDIRECT(ADDRESS($E175,43))&lt;&gt;1,INDIRECT(ADDRESS($E175,48)),0),0), IF($F175&gt;0,IF(INDIRECT(ADDRESS($F175,43))&lt;&gt;1,INDIRECT(ADDRESS($F175,48)),0),0), IF($G175&gt;0,IF(INDIRECT(ADDRESS($G175,43))&lt;&gt;1,INDIRECT(ADDRESS($G175,48)),0),0), IF($H175&gt;0,IF(INDIRECT(ADDRESS($H175,43))&lt;&gt;1,INDIRECT(ADDRESS($H175,48)),0),0), IF($I175&gt;0,IF(INDIRECT(ADDRESS($I175,43))&lt;&gt;1,INDIRECT(ADDRESS($I175,48)),0),0), IF($J175&gt;0,IF(INDIRECT(ADDRESS($J175,43))&lt;&gt;1,INDIRECT(ADDRESS($J175,48)),0),0), IF($K175&gt;0,IF(INDIRECT(ADDRESS($K175,43))&lt;&gt;1,INDIRECT(ADDRESS($K175,48)),0),0), IF($L175&gt;0,IF(INDIRECT(ADDRESS($L175,43))&lt;&gt;1,INDIRECT(ADDRESS($L175,48)),0),0), IF($M175&gt;0,IF(INDIRECT(ADDRESS($M175,43))&lt;&gt;1,INDIRECT(ADDRESS($M175,48)),0),0)), IF(AU175="L",SUM(IF($C175&gt;0,IF(INDIRECT(ADDRESS($C175,43))&lt;&gt;1,INDIRECT(ADDRESS($C175,50)),0),0), IF($D175&gt;0,IF(INDIRECT(ADDRESS($D175,43))&lt;&gt;1,INDIRECT(ADDRESS($D175,50)),0),0), IF($E175&gt;0,IF(INDIRECT(ADDRESS($E175,43))&lt;&gt;1,INDIRECT(ADDRESS($E175,50)),0),0), IF($F175&gt;0,IF(INDIRECT(ADDRESS($F175,43))&lt;&gt;1,INDIRECT(ADDRESS($F175,50)),0),0), IF($G175&gt;0,IF(INDIRECT(ADDRESS($G175,43))&lt;&gt;1,INDIRECT(ADDRESS($G175,50)),0),0), IF($G175&gt;0,IF(INDIRECT(ADDRESS($G175,43))&lt;&gt;1,INDIRECT(ADDRESS($G175,50)),0),0), IF($H175&gt;0,IF(INDIRECT(ADDRESS($H175,43))&lt;&gt;1,INDIRECT(ADDRESS($H175,50)),0),0), IF($I175&gt;0,IF(INDIRECT(ADDRESS($I175,43))&lt;&gt;1,INDIRECT(ADDRESS($I175,50)),0),0), IF($J175&gt;0,IF(INDIRECT(ADDRESS($J175,43))&lt;&gt;1,INDIRECT(ADDRESS($J175,50)),0),0), IF($K175&gt;0,IF(INDIRECT(ADDRESS($K175,43))&lt;&gt;1,INDIRECT(ADDRESS($K175,50)),0),0), IF($L175&gt;0,IF(INDIRECT(ADDRESS($L175,43))&lt;&gt;1,INDIRECT(ADDRESS($L175,50)),0),0), IF($M175&gt;0,IF(INDIRECT(ADDRESS($M175,43))&lt;&gt;1,INDIRECT(ADDRESS($M175,50)),0),0)), SUM(IF($C175&gt;0,IF(INDIRECT(ADDRESS($C175,43))&lt;&gt;1,INDIRECT(ADDRESS($C175,49)),0),0), IF($D175&gt;0,IF(INDIRECT(ADDRESS($D175,43))&lt;&gt;1,INDIRECT(ADDRESS($D175,49)),0),0), IF($E175&gt;0,IF(INDIRECT(ADDRESS($E175,43))&lt;&gt;1,INDIRECT(ADDRESS($E175,49)),0),0), IF($F175&gt;0,IF(INDIRECT(ADDRESS($F175,43))&lt;&gt;1,INDIRECT(ADDRESS($F175,49)),0),0), IF($G175&gt;0,IF(INDIRECT(ADDRESS($G175,43))&lt;&gt;1,INDIRECT(ADDRESS($G175,49)),0),0), IF($G175&gt;0,IF(INDIRECT(ADDRESS($G175,43))&lt;&gt;1,INDIRECT(ADDRESS($G175,49)),0),0), IF($H175&gt;0,IF(INDIRECT(ADDRESS($H175,43))&lt;&gt;1,INDIRECT(ADDRESS($H175,49)),0),0), IF($I175&gt;0,IF(INDIRECT(ADDRESS($I175,43))&lt;&gt;1,INDIRECT(ADDRESS($I175,49)),0),0), IF($J175&gt;0,IF(INDIRECT(ADDRESS($J175,43))&lt;&gt;1,INDIRECT(ADDRESS($J175,49)),0),0), IF($K175&gt;0,IF(INDIRECT(ADDRESS($K175,43))&lt;&gt;1,INDIRECT(ADDRESS($K175,49)),0),0), IF($L175&gt;0,IF(INDIRECT(ADDRESS($L175,43))&lt;&gt;1,INDIRECT(ADDRESS($L175,49)),0),0), IF($M175&gt;0,IF(INDIRECT(ADDRESS($M175,43))&lt;&gt;1,INDIRECT(ADDRESS($M175,49)),0),0))))</f>
        <v>1.5</v>
      </c>
      <c r="CL175" s="57" cm="1">
        <f t="array" aca="1" ref="CL175" ca="1">SUM(IF($C175&gt;0,IF(INDIRECT(ADDRESS($C175,44))=1,INDIRECT(ADDRESS($C175,90)),0),0), IF($D175&gt;0,IF(INDIRECT(ADDRESS($D175,44))=1,INDIRECT(ADDRESS($D175,90)),0),0), IF($E175&gt;0,IF(INDIRECT(ADDRESS($E175,44))=1,INDIRECT(ADDRESS($E175,90)),0),0), IF($F175&gt;0,IF(INDIRECT(ADDRESS($F175,44))=1,INDIRECT(ADDRESS($F175,90)),0),0), IF($G175&gt;0,IF(INDIRECT(ADDRESS($G175,44))=1,INDIRECT(ADDRESS($G175,90)),0),0), IF($H175&gt;0,IF(INDIRECT(ADDRESS($H175,44))=1,INDIRECT(ADDRESS($H175,90)),0),0), IF($I175&gt;0,IF(INDIRECT(ADDRESS($I175,44))=1,INDIRECT(ADDRESS($I175,90)),0),0), IF($J175&gt;0,IF(INDIRECT(ADDRESS($J175,44))=1,INDIRECT(ADDRESS($J175,90)),0),0), IF($K175&gt;0,IF(INDIRECT(ADDRESS($K175,44))=1,INDIRECT(ADDRESS($K175,90)),0),0), IF($L175&gt;0,IF(INDIRECT(ADDRESS($L175,44))=1,INDIRECT(ADDRESS($L175,90)),0),0), IF($M175&gt;0,IF(INDIRECT(ADDRESS($M175,44))=1,INDIRECT(ADDRESS($M175,90)),0),0))</f>
        <v>2.3333333333333335</v>
      </c>
      <c r="CM175" s="56">
        <f t="shared" ca="1" si="135"/>
        <v>0.88037948893441731</v>
      </c>
      <c r="CN175" s="59"/>
    </row>
    <row r="176" spans="1:92" x14ac:dyDescent="0.25">
      <c r="A176" s="52" t="s">
        <v>246</v>
      </c>
      <c r="B176" s="67">
        <v>102</v>
      </c>
      <c r="C176" s="67">
        <v>114</v>
      </c>
      <c r="D176" s="67">
        <v>115</v>
      </c>
      <c r="E176" s="67">
        <v>118</v>
      </c>
      <c r="F176" s="67">
        <v>119</v>
      </c>
      <c r="G176" s="67">
        <v>135</v>
      </c>
      <c r="H176" s="67">
        <v>135</v>
      </c>
      <c r="I176" s="67">
        <v>136</v>
      </c>
      <c r="J176" s="67">
        <v>135</v>
      </c>
      <c r="K176" s="67"/>
      <c r="L176" s="67"/>
      <c r="M176" s="67"/>
      <c r="N176" s="67">
        <f ca="1">SUM(INDIRECT(ADDRESS(B176,COLUMN())),IF(C176&gt;0,INDIRECT(ADDRESS(C176,COLUMN())),0),IF(D176&gt;0,INDIRECT(ADDRESS(D176,COLUMN())),0),IF(E176&gt;0,INDIRECT(ADDRESS(E176,COLUMN())),0),IF(F176&gt;0,INDIRECT(ADDRESS(F176,COLUMN())),0),IF(G176&gt;0,INDIRECT(ADDRESS(G176,COLUMN())),0),IF(H176&gt;0,INDIRECT(ADDRESS(H176,COLUMN())),0),IF(I176&gt;0,INDIRECT(ADDRESS(I176,COLUMN())),0),IF(J176&gt;0,INDIRECT(ADDRESS(J176,COLUMN())),0),IF(K176&gt;0,INDIRECT(ADDRESS(K176,COLUMN())),0),IF(L176&gt;0,INDIRECT(ADDRESS(L176,COLUMN())),0),IF(M176&gt;0,INDIRECT(ADDRESS(M176,COLUMN())),0))</f>
        <v>37</v>
      </c>
      <c r="O176" s="67" t="str" cm="1">
        <f t="array" aca="1" ref="O176" ca="1">INDIRECT(ADDRESS($B176,COLUMN()))</f>
        <v>Bomber</v>
      </c>
      <c r="P176" s="67" cm="1">
        <f t="array" aca="1" ref="P176" ca="1">INDIRECT(ADDRESS($B176,COLUMN()))</f>
        <v>5</v>
      </c>
      <c r="Q176" s="67" cm="1">
        <f t="array" aca="1" ref="Q176" ca="1">INDIRECT(ADDRESS($B176,COLUMN()))</f>
        <v>1</v>
      </c>
      <c r="R176" s="67" t="str" cm="1">
        <f t="array" aca="1" ref="R176" ca="1">INDIRECT(ADDRESS($B176,COLUMN()))</f>
        <v>-</v>
      </c>
      <c r="S176" s="67" cm="1">
        <f t="array" aca="1" ref="S176" ca="1">INDIRECT(ADDRESS($B176,COLUMN()))</f>
        <v>1</v>
      </c>
      <c r="T176" s="67" t="str" cm="1">
        <f t="array" aca="1" ref="T176" ca="1">INDIRECT(ADDRESS($B176,COLUMN()))</f>
        <v>1-3</v>
      </c>
      <c r="U176" s="67" cm="1">
        <f t="array" aca="1" ref="U176" ca="1">INDIRECT(ADDRESS($B176,COLUMN()))</f>
        <v>3</v>
      </c>
      <c r="V176" s="67" cm="1">
        <f t="array" aca="1" ref="V176" ca="1">INDIRECT(ADDRESS($B176,COLUMN()))</f>
        <v>0</v>
      </c>
      <c r="W176" s="67" cm="1">
        <f t="array" aca="1" ref="W176" ca="1">INDIRECT(ADDRESS($B176,COLUMN()))</f>
        <v>5</v>
      </c>
      <c r="X176" s="67" cm="1">
        <f t="array" aca="1" ref="X176" ca="1">INDIRECT(ADDRESS($B176,COLUMN()))</f>
        <v>5</v>
      </c>
      <c r="Y176" s="67" cm="1">
        <f t="array" aca="1" ref="Y176" ca="1">INDIRECT(ADDRESS($B176,COLUMN()))</f>
        <v>2</v>
      </c>
      <c r="Z176" s="67" cm="1">
        <f t="array" aca="1" ref="Z176" ca="1">INDIRECT(ADDRESS($B176,COLUMN()))</f>
        <v>5</v>
      </c>
      <c r="AA176" s="67" cm="1">
        <f t="array" aca="1" ref="AA176" ca="1">INDIRECT(ADDRESS($B176,COLUMN()))</f>
        <v>0</v>
      </c>
      <c r="AB176" s="56">
        <f t="shared" ca="1" si="121"/>
        <v>0.57718484016995586</v>
      </c>
      <c r="AC176" s="56">
        <f t="shared" ca="1" si="122"/>
        <v>0.54183120141719954</v>
      </c>
      <c r="AD176" s="56">
        <f t="shared" ca="1" si="123"/>
        <v>2.3557878322486938</v>
      </c>
      <c r="AF176" s="52"/>
      <c r="AG176" s="52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2"/>
      <c r="AU176" s="54" t="s">
        <v>113</v>
      </c>
      <c r="AV176" s="57" cm="1">
        <f t="array" aca="1" ref="AV176" ca="1">SUM(IF($C176&gt;0,IF(AND(INDIRECT(ADDRESS($C176,44))=0,INDIRECT(ADDRESS($C176,38))="UL",ISERROR(SEARCH("Rear",INDIRECT(ADDRESS($C176,33)))),ISERROR(SEARCH("Side",INDIRECT(ADDRESS($C176,33))))),INDIRECT(ADDRESS($C176,COLUMN())),0),0),IF($D176&gt;0,IF(AND(INDIRECT(ADDRESS($D176,44))=0,INDIRECT(ADDRESS($D176,38))="UL",ISERROR(SEARCH("Rear",INDIRECT(ADDRESS($D176,33)))),ISERROR(SEARCH("Side",INDIRECT(ADDRESS($D176,33))))),INDIRECT(ADDRESS($D176,COLUMN())),0),0),IF($E176&gt;0,IF(AND(INDIRECT(ADDRESS($E176,44))=0,INDIRECT(ADDRESS($E176,38))="UL",ISERROR(SEARCH("Rear",INDIRECT(ADDRESS($E176,33)))),ISERROR(SEARCH("Side",INDIRECT(ADDRESS($E176,33))))),INDIRECT(ADDRESS($E176,COLUMN())),0),0),IF($F176&gt;0,IF(AND(INDIRECT(ADDRESS($F176,44))=0,INDIRECT(ADDRESS($F176,38))="UL",ISERROR(SEARCH("Rear",INDIRECT(ADDRESS($F176,33)))),ISERROR(SEARCH("Side",INDIRECT(ADDRESS($F176,33))))),INDIRECT(ADDRESS($F176,COLUMN())),0),0),IF($G176&gt;0,IF(AND(INDIRECT(ADDRESS($G176,44))=0,INDIRECT(ADDRESS($G176,38))="UL",ISERROR(SEARCH("Rear",INDIRECT(ADDRESS($G176,33)))),ISERROR(SEARCH("Side",INDIRECT(ADDRESS($G176,33))))),INDIRECT(ADDRESS($G176,COLUMN())),0),0),IF($H176&gt;0,IF(AND(INDIRECT(ADDRESS($H176,44))=0,INDIRECT(ADDRESS($H176,38))="UL",ISERROR(SEARCH("Rear",INDIRECT(ADDRESS($H176,33)))),ISERROR(SEARCH("Side",INDIRECT(ADDRESS($H176,33))))),INDIRECT(ADDRESS($H176,COLUMN())),0),0),IF($I176&gt;0,IF(AND(INDIRECT(ADDRESS($I176,44))=0,INDIRECT(ADDRESS($I176,38))="UL",ISERROR(SEARCH("Rear",INDIRECT(ADDRESS($I176,33)))),ISERROR(SEARCH("Side",INDIRECT(ADDRESS($I176,33))))),INDIRECT(ADDRESS($I176,COLUMN())),0),0),IF($J176&gt;0,IF(AND(INDIRECT(ADDRESS($J176,44))=0,INDIRECT(ADDRESS($J176,38))="UL",ISERROR(SEARCH("Rear",INDIRECT(ADDRESS($J176,33)))),ISERROR(SEARCH("Side",INDIRECT(ADDRESS($J176,33))))),INDIRECT(ADDRESS($J176,COLUMN())),0),0),IF($K176&gt;0,IF(AND(INDIRECT(ADDRESS($K176,44))=0,INDIRECT(ADDRESS($K176,38))="UL",ISERROR(SEARCH("Rear",INDIRECT(ADDRESS($K176,33)))),ISERROR(SEARCH("Side",INDIRECT(ADDRESS($K176,33))))),INDIRECT(ADDRESS($K176,COLUMN())),0),0),IF($L176&gt;0,IF(AND(INDIRECT(ADDRESS($L176,44))=0,INDIRECT(ADDRESS($L176,38))="UL",ISERROR(SEARCH("Rear",INDIRECT(ADDRESS($L176,33)))),ISERROR(SEARCH("Side",INDIRECT(ADDRESS($L176,33))))),INDIRECT(ADDRESS($L176,COLUMN())),0),0),IF($M176&gt;0,IF(AND(INDIRECT(ADDRESS($M176,44))=0,INDIRECT(ADDRESS($M176,38))="UL",ISERROR(SEARCH("Rear",INDIRECT(ADDRESS($M176,33)))),ISERROR(SEARCH("Side",INDIRECT(ADDRESS($M176,33))))),INDIRECT(ADDRESS($M176,COLUMN())),0),0))</f>
        <v>1.3333333333333333</v>
      </c>
      <c r="AW176" s="57" cm="1">
        <f t="array" aca="1" ref="AW176" ca="1">SUM(IF($C176&gt;0,IF(AND(INDIRECT(ADDRESS($C176,44))=0,INDIRECT(ADDRESS($C176,38))="UL",ISERROR(SEARCH("Rear",INDIRECT(ADDRESS($C176,33)))),ISERROR(SEARCH("Side",INDIRECT(ADDRESS($C176,33))))),INDIRECT(ADDRESS($C176,COLUMN())),0),0),IF($D176&gt;0,IF(AND(INDIRECT(ADDRESS($D176,44))=0,INDIRECT(ADDRESS($D176,38))="UL",ISERROR(SEARCH("Rear",INDIRECT(ADDRESS($D176,33)))),ISERROR(SEARCH("Side",INDIRECT(ADDRESS($D176,33))))),INDIRECT(ADDRESS($D176,COLUMN())),0),0),IF($E176&gt;0,IF(AND(INDIRECT(ADDRESS($E176,44))=0,INDIRECT(ADDRESS($E176,38))="UL",ISERROR(SEARCH("Rear",INDIRECT(ADDRESS($E176,33)))),ISERROR(SEARCH("Side",INDIRECT(ADDRESS($E176,33))))),INDIRECT(ADDRESS($E176,COLUMN())),0),0),IF($F176&gt;0,IF(AND(INDIRECT(ADDRESS($F176,44))=0,INDIRECT(ADDRESS($F176,38))="UL",ISERROR(SEARCH("Rear",INDIRECT(ADDRESS($F176,33)))),ISERROR(SEARCH("Side",INDIRECT(ADDRESS($F176,33))))),INDIRECT(ADDRESS($F176,COLUMN())),0),0),IF($G176&gt;0,IF(AND(INDIRECT(ADDRESS($G176,44))=0,INDIRECT(ADDRESS($G176,38))="UL",ISERROR(SEARCH("Rear",INDIRECT(ADDRESS($G176,33)))),ISERROR(SEARCH("Side",INDIRECT(ADDRESS($G176,33))))),INDIRECT(ADDRESS($G176,COLUMN())),0),0),IF($H176&gt;0,IF(AND(INDIRECT(ADDRESS($H176,44))=0,INDIRECT(ADDRESS($H176,38))="UL",ISERROR(SEARCH("Rear",INDIRECT(ADDRESS($H176,33)))),ISERROR(SEARCH("Side",INDIRECT(ADDRESS($H176,33))))),INDIRECT(ADDRESS($H176,COLUMN())),0),0),IF($I176&gt;0,IF(AND(INDIRECT(ADDRESS($I176,44))=0,INDIRECT(ADDRESS($I176,38))="UL",ISERROR(SEARCH("Rear",INDIRECT(ADDRESS($I176,33)))),ISERROR(SEARCH("Side",INDIRECT(ADDRESS($I176,33))))),INDIRECT(ADDRESS($I176,COLUMN())),0),0),IF($J176&gt;0,IF(AND(INDIRECT(ADDRESS($J176,44))=0,INDIRECT(ADDRESS($J176,38))="UL",ISERROR(SEARCH("Rear",INDIRECT(ADDRESS($J176,33)))),ISERROR(SEARCH("Side",INDIRECT(ADDRESS($J176,33))))),INDIRECT(ADDRESS($J176,COLUMN())),0),0),IF($K176&gt;0,IF(AND(INDIRECT(ADDRESS($K176,44))=0,INDIRECT(ADDRESS($K176,38))="UL",ISERROR(SEARCH("Rear",INDIRECT(ADDRESS($K176,33)))),ISERROR(SEARCH("Side",INDIRECT(ADDRESS($K176,33))))),INDIRECT(ADDRESS($K176,COLUMN())),0),0),IF($L176&gt;0,IF(AND(INDIRECT(ADDRESS($L176,44))=0,INDIRECT(ADDRESS($L176,38))="UL",ISERROR(SEARCH("Rear",INDIRECT(ADDRESS($L176,33)))),ISERROR(SEARCH("Side",INDIRECT(ADDRESS($L176,33))))),INDIRECT(ADDRESS($L176,COLUMN())),0),0),IF($M176&gt;0,IF(AND(INDIRECT(ADDRESS($M176,44))=0,INDIRECT(ADDRESS($M176,38))="UL",ISERROR(SEARCH("Rear",INDIRECT(ADDRESS($M176,33)))),ISERROR(SEARCH("Side",INDIRECT(ADDRESS($M176,33))))),INDIRECT(ADDRESS($M176,COLUMN())),0),0))</f>
        <v>1.7222222222222223</v>
      </c>
      <c r="AX176" s="57" cm="1">
        <f t="array" aca="1" ref="AX176" ca="1">SUM(IF($C176&gt;0,IF(AND(INDIRECT(ADDRESS($C176,44))=0,INDIRECT(ADDRESS($C176,38))="UL",ISERROR(SEARCH("Rear",INDIRECT(ADDRESS($C176,33)))),ISERROR(SEARCH("Side",INDIRECT(ADDRESS($C176,33))))),INDIRECT(ADDRESS($C176,COLUMN())),0),0),IF($D176&gt;0,IF(AND(INDIRECT(ADDRESS($D176,44))=0,INDIRECT(ADDRESS($D176,38))="UL",ISERROR(SEARCH("Rear",INDIRECT(ADDRESS($D176,33)))),ISERROR(SEARCH("Side",INDIRECT(ADDRESS($D176,33))))),INDIRECT(ADDRESS($D176,COLUMN())),0),0),IF($E176&gt;0,IF(AND(INDIRECT(ADDRESS($E176,44))=0,INDIRECT(ADDRESS($E176,38))="UL",ISERROR(SEARCH("Rear",INDIRECT(ADDRESS($E176,33)))),ISERROR(SEARCH("Side",INDIRECT(ADDRESS($E176,33))))),INDIRECT(ADDRESS($E176,COLUMN())),0),0),IF($F176&gt;0,IF(AND(INDIRECT(ADDRESS($F176,44))=0,INDIRECT(ADDRESS($F176,38))="UL",ISERROR(SEARCH("Rear",INDIRECT(ADDRESS($F176,33)))),ISERROR(SEARCH("Side",INDIRECT(ADDRESS($F176,33))))),INDIRECT(ADDRESS($F176,COLUMN())),0),0),IF($G176&gt;0,IF(AND(INDIRECT(ADDRESS($G176,44))=0,INDIRECT(ADDRESS($G176,38))="UL",ISERROR(SEARCH("Rear",INDIRECT(ADDRESS($G176,33)))),ISERROR(SEARCH("Side",INDIRECT(ADDRESS($G176,33))))),INDIRECT(ADDRESS($G176,COLUMN())),0),0),IF($H176&gt;0,IF(AND(INDIRECT(ADDRESS($H176,44))=0,INDIRECT(ADDRESS($H176,38))="UL",ISERROR(SEARCH("Rear",INDIRECT(ADDRESS($H176,33)))),ISERROR(SEARCH("Side",INDIRECT(ADDRESS($H176,33))))),INDIRECT(ADDRESS($H176,COLUMN())),0),0),IF($I176&gt;0,IF(AND(INDIRECT(ADDRESS($I176,44))=0,INDIRECT(ADDRESS($I176,38))="UL",ISERROR(SEARCH("Rear",INDIRECT(ADDRESS($I176,33)))),ISERROR(SEARCH("Side",INDIRECT(ADDRESS($I176,33))))),INDIRECT(ADDRESS($I176,COLUMN())),0),0),IF($J176&gt;0,IF(AND(INDIRECT(ADDRESS($J176,44))=0,INDIRECT(ADDRESS($J176,38))="UL",ISERROR(SEARCH("Rear",INDIRECT(ADDRESS($J176,33)))),ISERROR(SEARCH("Side",INDIRECT(ADDRESS($J176,33))))),INDIRECT(ADDRESS($J176,COLUMN())),0),0),IF($K176&gt;0,IF(AND(INDIRECT(ADDRESS($K176,44))=0,INDIRECT(ADDRESS($K176,38))="UL",ISERROR(SEARCH("Rear",INDIRECT(ADDRESS($K176,33)))),ISERROR(SEARCH("Side",INDIRECT(ADDRESS($K176,33))))),INDIRECT(ADDRESS($K176,COLUMN())),0),0),IF($L176&gt;0,IF(AND(INDIRECT(ADDRESS($L176,44))=0,INDIRECT(ADDRESS($L176,38))="UL",ISERROR(SEARCH("Rear",INDIRECT(ADDRESS($L176,33)))),ISERROR(SEARCH("Side",INDIRECT(ADDRESS($L176,33))))),INDIRECT(ADDRESS($L176,COLUMN())),0),0),IF($M176&gt;0,IF(AND(INDIRECT(ADDRESS($M176,44))=0,INDIRECT(ADDRESS($M176,38))="UL",ISERROR(SEARCH("Rear",INDIRECT(ADDRESS($M176,33)))),ISERROR(SEARCH("Side",INDIRECT(ADDRESS($M176,33))))),INDIRECT(ADDRESS($M176,COLUMN())),0),0))</f>
        <v>0</v>
      </c>
      <c r="AY176" s="58">
        <f t="shared" ca="1" si="124"/>
        <v>1.7222222222222223</v>
      </c>
      <c r="AZ176" s="58">
        <f t="shared" ca="1" si="125"/>
        <v>1.0185185185185184</v>
      </c>
      <c r="BA176" s="58" cm="1">
        <f t="array" aca="1" ref="BA176" ca="1">SUM(IF($C176&gt;0,IF(AND(INDIRECT(ADDRESS($C176,44))=0,INDIRECT(ADDRESS($C176,38))="UL"),INDIRECT(ADDRESS($C176,COLUMN())),0),0),IF($D176&gt;0,IF(AND(INDIRECT(ADDRESS($D176,44))=0,INDIRECT(ADDRESS($D176,38))="UL"),INDIRECT(ADDRESS($D176,COLUMN())),0),0),IF($E176&gt;0,IF(AND(INDIRECT(ADDRESS($E176,44))=0,INDIRECT(ADDRESS($E176,38))="UL"),INDIRECT(ADDRESS($E176,COLUMN())),0),0),IF($F176&gt;0,IF(AND(INDIRECT(ADDRESS($F176,44))=0,INDIRECT(ADDRESS($F176,38))="UL"),INDIRECT(ADDRESS($F176,COLUMN())),0),0),IF($G176&gt;0,IF(AND(INDIRECT(ADDRESS($G176,44))=0,INDIRECT(ADDRESS($G176,38))="UL"),INDIRECT(ADDRESS($G176,COLUMN())),0),0),IF($H176&gt;0,IF(AND(INDIRECT(ADDRESS($H176,44))=0,INDIRECT(ADDRESS($H176,38))="UL"),INDIRECT(ADDRESS($H176,COLUMN())),0),0),IF($I176&gt;0,IF(AND(INDIRECT(ADDRESS($I176,44))=0,INDIRECT(ADDRESS($I176,38))="UL"),INDIRECT(ADDRESS($I176,COLUMN())),0),0),IF($J176&gt;0,IF(AND(INDIRECT(ADDRESS($J176,44))=0,INDIRECT(ADDRESS($J176,38))="UL"),INDIRECT(ADDRESS($J176,COLUMN())),0),0),IF($K176&gt;0,IF(AND(INDIRECT(ADDRESS($K176,44))=0,INDIRECT(ADDRESS($K176,38))="UL"),INDIRECT(ADDRESS($K176,COLUMN())),0),0),IF($L176&gt;0,IF(AND(INDIRECT(ADDRESS($L176,44))=0,INDIRECT(ADDRESS($L176,38))="UL"),INDIRECT(ADDRESS($L176,COLUMN())),0),0),IF($M176&gt;0,IF(AND(INDIRECT(ADDRESS($M176,44))=0,INDIRECT(ADDRESS($M176,38))="UL"),INDIRECT(ADDRESS($M176,COLUMN())),0),0))</f>
        <v>0.68712522045855384</v>
      </c>
      <c r="BB176" s="58" cm="1">
        <f t="array" aca="1" ref="BB176" ca="1">SUM(IF($C176&gt;0,IF(AND(INDIRECT(ADDRESS($C176,44))=0,INDIRECT(ADDRESS($C176,38))="UL"),INDIRECT(ADDRESS($C176,COLUMN())),0),0),IF($D176&gt;0,IF(AND(INDIRECT(ADDRESS($D176,44))=0,INDIRECT(ADDRESS($D176,38))="UL"),INDIRECT(ADDRESS($D176,COLUMN())),0),0),IF($E176&gt;0,IF(AND(INDIRECT(ADDRESS($E176,44))=0,INDIRECT(ADDRESS($E176,38))="UL"),INDIRECT(ADDRESS($E176,COLUMN())),0),0),IF($F176&gt;0,IF(AND(INDIRECT(ADDRESS($F176,44))=0,INDIRECT(ADDRESS($F176,38))="UL"),INDIRECT(ADDRESS($F176,COLUMN())),0),0),IF($G176&gt;0,IF(AND(INDIRECT(ADDRESS($G176,44))=0,INDIRECT(ADDRESS($G176,38))="UL"),INDIRECT(ADDRESS($G176,COLUMN())),0),0),IF($H176&gt;0,IF(AND(INDIRECT(ADDRESS($H176,44))=0,INDIRECT(ADDRESS($H176,38))="UL"),INDIRECT(ADDRESS($H176,COLUMN())),0),0),IF($I176&gt;0,IF(AND(INDIRECT(ADDRESS($I176,44))=0,INDIRECT(ADDRESS($I176,38))="UL"),INDIRECT(ADDRESS($I176,COLUMN())),0),0),IF($J176&gt;0,IF(AND(INDIRECT(ADDRESS($J176,44))=0,INDIRECT(ADDRESS($J176,38))="UL"),INDIRECT(ADDRESS($J176,COLUMN())),0),0),IF($K176&gt;0,IF(AND(INDIRECT(ADDRESS($K176,44))=0,INDIRECT(ADDRESS($K176,38))="UL"),INDIRECT(ADDRESS($K176,COLUMN())),0),0),IF($L176&gt;0,IF(AND(INDIRECT(ADDRESS($L176,44))=0,INDIRECT(ADDRESS($L176,38))="UL"),INDIRECT(ADDRESS($L176,COLUMN())),0),0),IF($M176&gt;0,IF(AND(INDIRECT(ADDRESS($M176,44))=0,INDIRECT(ADDRESS($M176,38))="UL"),INDIRECT(ADDRESS($M176,COLUMN())),0),0))</f>
        <v>0.63830687830687827</v>
      </c>
      <c r="BC176" s="58" cm="1">
        <f t="array" aca="1" ref="BC176" ca="1">SUM(IF($C176&gt;0,IF(AND(INDIRECT(ADDRESS($C176,44))=0,INDIRECT(ADDRESS($C176,38))="UL"),INDIRECT(ADDRESS($C176,COLUMN())),0),0),IF($D176&gt;0,IF(AND(INDIRECT(ADDRESS($D176,44))=0,INDIRECT(ADDRESS($D176,38))="UL"),INDIRECT(ADDRESS($D176,COLUMN())),0),0),IF($E176&gt;0,IF(AND(INDIRECT(ADDRESS($E176,44))=0,INDIRECT(ADDRESS($E176,38))="UL"),INDIRECT(ADDRESS($E176,COLUMN())),0),0),IF($F176&gt;0,IF(AND(INDIRECT(ADDRESS($F176,44))=0,INDIRECT(ADDRESS($F176,38))="UL"),INDIRECT(ADDRESS($F176,COLUMN())),0),0),IF($G176&gt;0,IF(AND(INDIRECT(ADDRESS($G176,44))=0,INDIRECT(ADDRESS($G176,38))="UL"),INDIRECT(ADDRESS($G176,COLUMN())),0),0),IF($H176&gt;0,IF(AND(INDIRECT(ADDRESS($H176,44))=0,INDIRECT(ADDRESS($H176,38))="UL"),INDIRECT(ADDRESS($H176,COLUMN())),0),0),IF($I176&gt;0,IF(AND(INDIRECT(ADDRESS($I176,44))=0,INDIRECT(ADDRESS($I176,38))="UL"),INDIRECT(ADDRESS($I176,COLUMN())),0),0),IF($J176&gt;0,IF(AND(INDIRECT(ADDRESS($J176,44))=0,INDIRECT(ADDRESS($J176,38))="UL"),INDIRECT(ADDRESS($J176,COLUMN())),0),0),IF($K176&gt;0,IF(AND(INDIRECT(ADDRESS($K176,44))=0,INDIRECT(ADDRESS($K176,38))="UL"),INDIRECT(ADDRESS($K176,COLUMN())),0),0),IF($L176&gt;0,IF(AND(INDIRECT(ADDRESS($L176,44))=0,INDIRECT(ADDRESS($L176,38))="UL"),INDIRECT(ADDRESS($L176,COLUMN())),0),0),IF($M176&gt;0,IF(AND(INDIRECT(ADDRESS($M176,44))=0,INDIRECT(ADDRESS($M176,38))="UL"),INDIRECT(ADDRESS($M176,COLUMN())),0),0))</f>
        <v>0.35597883597883595</v>
      </c>
      <c r="BD176" s="58" cm="1">
        <f t="array" aca="1" ref="BD176" ca="1">SUM(IF($C176&gt;0,IF(AND(INDIRECT(ADDRESS($C176,44))=0,INDIRECT(ADDRESS($C176,38))="UL"),INDIRECT(ADDRESS($C176,COLUMN())),0),0),IF($D176&gt;0,IF(AND(INDIRECT(ADDRESS($D176,44))=0,INDIRECT(ADDRESS($D176,38))="UL"),INDIRECT(ADDRESS($D176,COLUMN())),0),0),IF($E176&gt;0,IF(AND(INDIRECT(ADDRESS($E176,44))=0,INDIRECT(ADDRESS($E176,38))="UL"),INDIRECT(ADDRESS($E176,COLUMN())),0),0),IF($F176&gt;0,IF(AND(INDIRECT(ADDRESS($F176,44))=0,INDIRECT(ADDRESS($F176,38))="UL"),INDIRECT(ADDRESS($F176,COLUMN())),0),0),IF($G176&gt;0,IF(AND(INDIRECT(ADDRESS($G176,44))=0,INDIRECT(ADDRESS($G176,38))="UL"),INDIRECT(ADDRESS($G176,COLUMN())),0),0),IF($H176&gt;0,IF(AND(INDIRECT(ADDRESS($H176,44))=0,INDIRECT(ADDRESS($H176,38))="UL"),INDIRECT(ADDRESS($H176,COLUMN())),0),0),IF($I176&gt;0,IF(AND(INDIRECT(ADDRESS($I176,44))=0,INDIRECT(ADDRESS($I176,38))="UL"),INDIRECT(ADDRESS($I176,COLUMN())),0),0),IF($J176&gt;0,IF(AND(INDIRECT(ADDRESS($J176,44))=0,INDIRECT(ADDRESS($J176,38))="UL"),INDIRECT(ADDRESS($J176,COLUMN())),0),0),IF($K176&gt;0,IF(AND(INDIRECT(ADDRESS($K176,44))=0,INDIRECT(ADDRESS($K176,38))="UL"),INDIRECT(ADDRESS($K176,COLUMN())),0),0),IF($L176&gt;0,IF(AND(INDIRECT(ADDRESS($L176,44))=0,INDIRECT(ADDRESS($L176,38))="UL"),INDIRECT(ADDRESS($L176,COLUMN())),0),0),IF($M176&gt;0,IF(AND(INDIRECT(ADDRESS($M176,44))=0,INDIRECT(ADDRESS($M176,38))="UL"),INDIRECT(ADDRESS($M176,COLUMN())),0),0))</f>
        <v>0.8475485008818342</v>
      </c>
      <c r="BE176" s="57">
        <f t="shared" ca="1" si="126"/>
        <v>0.63830687830687827</v>
      </c>
      <c r="BF176" s="57" cm="1">
        <f t="array" aca="1" ref="BF176" ca="1">SUM(IF($C176&gt;0,IF(INDIRECT(ADDRESS($C176,45))=1,INDIRECT(ADDRESS($C176,52))*INDIRECT(ADDRESS($C176,42))/5,0),0), IF($D176&gt;0,IF(INDIRECT(ADDRESS($D176,45))=1,INDIRECT(ADDRESS($D176,52))*INDIRECT(ADDRESS($D176,42))/5,0),0), IF($E176&gt;0,IF(INDIRECT(ADDRESS($E176,45))=1,INDIRECT(ADDRESS($E176,52))*INDIRECT(ADDRESS($E176,42))/5,0),0), IF($F176&gt;0,IF(INDIRECT(ADDRESS($F176,45))=1,INDIRECT(ADDRESS($F176,52))*INDIRECT(ADDRESS($F176,42))/5,0),0), IF($G176&gt;0,IF(INDIRECT(ADDRESS($G176,45))=1,INDIRECT(ADDRESS($G176,52))*INDIRECT(ADDRESS($G176,42))/5,0),0), IF($H176&gt;0,IF(INDIRECT(ADDRESS($H176,45))=1,INDIRECT(ADDRESS($H176,52))*INDIRECT(ADDRESS($H176,42))/5,0),0)
)*$BF$296/100</f>
        <v>1.6666666666666666E-2</v>
      </c>
      <c r="BG176" s="19"/>
      <c r="BH176" s="57" cm="1">
        <f t="array" aca="1" ref="BH176" ca="1">SUM(IF($C176&gt;0,IF(AND(INDIRECT(ADDRESS($C176,44))=0,INDIRECT(ADDRESS($C176,38))&lt;&gt;"UL"),INDIRECT(ADDRESS($C176,COLUMN()-12)),0),0), IF($D176&gt;0,IF(AND(INDIRECT(ADDRESS($D176,44))=0,INDIRECT(ADDRESS($D176,38))&lt;&gt;"UL"),INDIRECT(ADDRESS($D176,COLUMN()-12)),0),0), IF($E176&gt;0,IF(AND(INDIRECT(ADDRESS($E176,44))=0,INDIRECT(ADDRESS($E176,38))&lt;&gt;"UL"),INDIRECT(ADDRESS($E176,COLUMN()-12)),0),0), IF($F176&gt;0,IF(AND(INDIRECT(ADDRESS($F176,44))=0,INDIRECT(ADDRESS($F176,38))&lt;&gt;"UL"),INDIRECT(ADDRESS($F176,COLUMN()-12)),0),0), IF($G176&gt;0,IF(AND(INDIRECT(ADDRESS($G176,44))=0,INDIRECT(ADDRESS($G176,38))&lt;&gt;"UL"),INDIRECT(ADDRESS($G176,COLUMN()-12)),0),0), IF($H176&gt;0,IF(AND(INDIRECT(ADDRESS($H176,44))=0,INDIRECT(ADDRESS($H176,38))&lt;&gt;"UL"),INDIRECT(ADDRESS($H176,COLUMN()-12)),0),0), IF($I176&gt;0,IF(AND(INDIRECT(ADDRESS($I176,44))=0,INDIRECT(ADDRESS($I176,38))&lt;&gt;"UL"),INDIRECT(ADDRESS($I176,COLUMN()-12)),0),0), IF($J176&gt;0,IF(AND(INDIRECT(ADDRESS($J176,44))=0,INDIRECT(ADDRESS($J176,38))&lt;&gt;"UL"),INDIRECT(ADDRESS($J176,COLUMN()-12)),0),0), IF($K176&gt;0,IF(AND(INDIRECT(ADDRESS($K176,44))=0,INDIRECT(ADDRESS($K176,38))&lt;&gt;"UL"),INDIRECT(ADDRESS($K176,COLUMN()-12)),0),0), IF($L176&gt;0,IF(AND(INDIRECT(ADDRESS($L176,44))=0,INDIRECT(ADDRESS($L176,38))&lt;&gt;"UL"),INDIRECT(ADDRESS($L176,COLUMN()-12)),0),0), IF($M176&gt;0,IF(AND(INDIRECT(ADDRESS($M176,44))=0,INDIRECT(ADDRESS($M176,38))&lt;&gt;"UL"),INDIRECT(ADDRESS($M176,COLUMN()-12)),0),0))</f>
        <v>0</v>
      </c>
      <c r="BI176" s="57" cm="1">
        <f t="array" aca="1" ref="BI176" ca="1">SUM(IF($C176&gt;0,IF(AND(INDIRECT(ADDRESS($C176,44))=0,INDIRECT(ADDRESS($C176,38))&lt;&gt;"UL"),INDIRECT(ADDRESS($C176,COLUMN()-12)),0),0), IF($D176&gt;0,IF(AND(INDIRECT(ADDRESS($D176,44))=0,INDIRECT(ADDRESS($D176,38))&lt;&gt;"UL"),INDIRECT(ADDRESS($D176,COLUMN()-12)),0),0), IF($E176&gt;0,IF(AND(INDIRECT(ADDRESS($E176,44))=0,INDIRECT(ADDRESS($E176,38))&lt;&gt;"UL"),INDIRECT(ADDRESS($E176,COLUMN()-12)),0),0), IF($F176&gt;0,IF(AND(INDIRECT(ADDRESS($F176,44))=0,INDIRECT(ADDRESS($F176,38))&lt;&gt;"UL"),INDIRECT(ADDRESS($F176,COLUMN()-12)),0),0), IF($G176&gt;0,IF(AND(INDIRECT(ADDRESS($G176,44))=0,INDIRECT(ADDRESS($G176,38))&lt;&gt;"UL"),INDIRECT(ADDRESS($G176,COLUMN()-12)),0),0), IF($H176&gt;0,IF(AND(INDIRECT(ADDRESS($H176,44))=0,INDIRECT(ADDRESS($H176,38))&lt;&gt;"UL"),INDIRECT(ADDRESS($H176,COLUMN()-12)),0),0), IF($I176&gt;0,IF(AND(INDIRECT(ADDRESS($I176,44))=0,INDIRECT(ADDRESS($I176,38))&lt;&gt;"UL"),INDIRECT(ADDRESS($I176,COLUMN()-12)),0),0), IF($J176&gt;0,IF(AND(INDIRECT(ADDRESS($J176,44))=0,INDIRECT(ADDRESS($J176,38))&lt;&gt;"UL"),INDIRECT(ADDRESS($J176,COLUMN()-12)),0),0), IF($K176&gt;0,IF(AND(INDIRECT(ADDRESS($K176,44))=0,INDIRECT(ADDRESS($K176,38))&lt;&gt;"UL"),INDIRECT(ADDRESS($K176,COLUMN()-12)),0),0), IF($L176&gt;0,IF(AND(INDIRECT(ADDRESS($L176,44))=0,INDIRECT(ADDRESS($L176,38))&lt;&gt;"UL"),INDIRECT(ADDRESS($L176,COLUMN()-12)),0),0), IF($M176&gt;0,IF(AND(INDIRECT(ADDRESS($M176,44))=0,INDIRECT(ADDRESS($M176,38))&lt;&gt;"UL"),INDIRECT(ADDRESS($M176,COLUMN()-12)),0),0))</f>
        <v>0.55555555555555547</v>
      </c>
      <c r="BJ176" s="57" cm="1">
        <f t="array" aca="1" ref="BJ176" ca="1">SUM(IF($C176&gt;0,IF(AND(INDIRECT(ADDRESS($C176,44))=0,INDIRECT(ADDRESS($C176,38))&lt;&gt;"UL"),INDIRECT(ADDRESS($C176,COLUMN()-12)),0),0), IF($D176&gt;0,IF(AND(INDIRECT(ADDRESS($D176,44))=0,INDIRECT(ADDRESS($D176,38))&lt;&gt;"UL"),INDIRECT(ADDRESS($D176,COLUMN()-12)),0),0), IF($E176&gt;0,IF(AND(INDIRECT(ADDRESS($E176,44))=0,INDIRECT(ADDRESS($E176,38))&lt;&gt;"UL"),INDIRECT(ADDRESS($E176,COLUMN()-12)),0),0), IF($F176&gt;0,IF(AND(INDIRECT(ADDRESS($F176,44))=0,INDIRECT(ADDRESS($F176,38))&lt;&gt;"UL"),INDIRECT(ADDRESS($F176,COLUMN()-12)),0),0), IF($G176&gt;0,IF(AND(INDIRECT(ADDRESS($G176,44))=0,INDIRECT(ADDRESS($G176,38))&lt;&gt;"UL"),INDIRECT(ADDRESS($G176,COLUMN()-12)),0),0), IF($H176&gt;0,IF(AND(INDIRECT(ADDRESS($H176,44))=0,INDIRECT(ADDRESS($H176,38))&lt;&gt;"UL"),INDIRECT(ADDRESS($H176,COLUMN()-12)),0),0), IF($I176&gt;0,IF(AND(INDIRECT(ADDRESS($I176,44))=0,INDIRECT(ADDRESS($I176,38))&lt;&gt;"UL"),INDIRECT(ADDRESS($I176,COLUMN()-12)),0),0), IF($J176&gt;0,IF(AND(INDIRECT(ADDRESS($J176,44))=0,INDIRECT(ADDRESS($J176,38))&lt;&gt;"UL"),INDIRECT(ADDRESS($J176,COLUMN()-12)),0),0), IF($K176&gt;0,IF(AND(INDIRECT(ADDRESS($K176,44))=0,INDIRECT(ADDRESS($K176,38))&lt;&gt;"UL"),INDIRECT(ADDRESS($K176,COLUMN()-12)),0),0), IF($L176&gt;0,IF(AND(INDIRECT(ADDRESS($L176,44))=0,INDIRECT(ADDRESS($L176,38))&lt;&gt;"UL"),INDIRECT(ADDRESS($L176,COLUMN()-12)),0),0), IF($M176&gt;0,IF(AND(INDIRECT(ADDRESS($M176,44))=0,INDIRECT(ADDRESS($M176,38))&lt;&gt;"UL"),INDIRECT(ADDRESS($M176,COLUMN()-12)),0),0))</f>
        <v>0.55555555555555547</v>
      </c>
      <c r="BK176" s="57">
        <f t="shared" ca="1" si="127"/>
        <v>0.55555555555555547</v>
      </c>
      <c r="BL176" s="58">
        <f t="shared" ca="1" si="128"/>
        <v>0.37037037037037029</v>
      </c>
      <c r="BM176" s="57" cm="1">
        <f t="array" aca="1" ref="BM176" ca="1">SUM(IF($C176&gt;0,IF(AND(INDIRECT(ADDRESS($C176,44))=0,INDIRECT(ADDRESS($C176,38))&lt;&gt;"UL"),INDIRECT(ADDRESS($C176,COLUMN()-12)),0),0), IF($D176&gt;0,IF(AND(INDIRECT(ADDRESS($D176,44))=0,INDIRECT(ADDRESS($D176,38))&lt;&gt;"UL"),INDIRECT(ADDRESS($D176,COLUMN()-12)),0),0), IF($E176&gt;0,IF(AND(INDIRECT(ADDRESS($E176,44))=0,INDIRECT(ADDRESS($E176,38))&lt;&gt;"UL"),INDIRECT(ADDRESS($E176,COLUMN()-12)),0),0), IF($F176&gt;0,IF(AND(INDIRECT(ADDRESS($F176,44))=0,INDIRECT(ADDRESS($F176,38))&lt;&gt;"UL"),INDIRECT(ADDRESS($F176,COLUMN()-12)),0),0), IF($G176&gt;0,IF(AND(INDIRECT(ADDRESS($G176,44))=0,INDIRECT(ADDRESS($G176,38))&lt;&gt;"UL"),INDIRECT(ADDRESS($G176,COLUMN()-12)),0),0), IF($H176&gt;0,IF(AND(INDIRECT(ADDRESS($H176,44))=0,INDIRECT(ADDRESS($H176,38))&lt;&gt;"UL"),INDIRECT(ADDRESS($H176,COLUMN()-12)),0),0), IF($I176&gt;0,IF(AND(INDIRECT(ADDRESS($I176,44))=0,INDIRECT(ADDRESS($I176,38))&lt;&gt;"UL"),INDIRECT(ADDRESS($I176,COLUMN()-12)),0),0), IF($J176&gt;0,IF(AND(INDIRECT(ADDRESS($J176,44))=0,INDIRECT(ADDRESS($J176,38))&lt;&gt;"UL"),INDIRECT(ADDRESS($J176,COLUMN()-12)),0),0), IF($K176&gt;0,IF(AND(INDIRECT(ADDRESS($K176,44))=0,INDIRECT(ADDRESS($K176,38))&lt;&gt;"UL"),INDIRECT(ADDRESS($K176,COLUMN()-11)),0),0), IF($L176&gt;0,IF(AND(INDIRECT(ADDRESS($L176,44))=0,INDIRECT(ADDRESS($L176,38))&lt;&gt;"UL"),INDIRECT(ADDRESS($L176,COLUMN()-11)),0),0), IF($M176&gt;0,IF(AND(INDIRECT(ADDRESS($M176,44))=0,INDIRECT(ADDRESS($M176,38))&lt;&gt;"UL"),INDIRECT(ADDRESS($M176,COLUMN()-11)),0),0))</f>
        <v>0.22222222222222218</v>
      </c>
      <c r="BN176" s="57" cm="1">
        <f t="array" aca="1" ref="BN176" ca="1">SUM(IF($C176&gt;0,IF(AND(INDIRECT(ADDRESS($C176,44))=0,INDIRECT(ADDRESS($C176,38))&lt;&gt;"UL"),INDIRECT(ADDRESS($C176,COLUMN()-12)),0),0), IF($D176&gt;0,IF(AND(INDIRECT(ADDRESS($D176,44))=0,INDIRECT(ADDRESS($D176,38))&lt;&gt;"UL"),INDIRECT(ADDRESS($D176,COLUMN()-12)),0),0), IF($E176&gt;0,IF(AND(INDIRECT(ADDRESS($E176,44))=0,INDIRECT(ADDRESS($E176,38))&lt;&gt;"UL"),INDIRECT(ADDRESS($E176,COLUMN()-12)),0),0), IF($F176&gt;0,IF(AND(INDIRECT(ADDRESS($F176,44))=0,INDIRECT(ADDRESS($F176,38))&lt;&gt;"UL"),INDIRECT(ADDRESS($F176,COLUMN()-12)),0),0), IF($G176&gt;0,IF(AND(INDIRECT(ADDRESS($G176,44))=0,INDIRECT(ADDRESS($G176,38))&lt;&gt;"UL"),INDIRECT(ADDRESS($G176,COLUMN()-12)),0),0), IF($H176&gt;0,IF(AND(INDIRECT(ADDRESS($H176,44))=0,INDIRECT(ADDRESS($H176,38))&lt;&gt;"UL"),INDIRECT(ADDRESS($H176,COLUMN()-12)),0),0), IF($I176&gt;0,IF(AND(INDIRECT(ADDRESS($I176,44))=0,INDIRECT(ADDRESS($I176,38))&lt;&gt;"UL"),INDIRECT(ADDRESS($I176,COLUMN()-12)),0),0), IF($J176&gt;0,IF(AND(INDIRECT(ADDRESS($J176,44))=0,INDIRECT(ADDRESS($J176,38))&lt;&gt;"UL"),INDIRECT(ADDRESS($J176,COLUMN()-12)),0),0), IF($K176&gt;0,IF(AND(INDIRECT(ADDRESS($K176,44))=0,INDIRECT(ADDRESS($K176,38))&lt;&gt;"UL"),INDIRECT(ADDRESS($K176,COLUMN()-11)),0),0), IF($L176&gt;0,IF(AND(INDIRECT(ADDRESS($L176,44))=0,INDIRECT(ADDRESS($L176,38))&lt;&gt;"UL"),INDIRECT(ADDRESS($L176,COLUMN()-11)),0),0), IF($M176&gt;0,IF(AND(INDIRECT(ADDRESS($M176,44))=0,INDIRECT(ADDRESS($M176,38))&lt;&gt;"UL"),INDIRECT(ADDRESS($M176,COLUMN()-11)),0),0))</f>
        <v>7.4074074074074056E-2</v>
      </c>
      <c r="BO176" s="57" cm="1">
        <f t="array" aca="1" ref="BO176" ca="1">SUM(IF($C176&gt;0,IF(AND(INDIRECT(ADDRESS($C176,44))=0,INDIRECT(ADDRESS($C176,38))&lt;&gt;"UL"),INDIRECT(ADDRESS($C176,COLUMN()-12)),0),0), IF($D176&gt;0,IF(AND(INDIRECT(ADDRESS($D176,44))=0,INDIRECT(ADDRESS($D176,38))&lt;&gt;"UL"),INDIRECT(ADDRESS($D176,COLUMN()-12)),0),0), IF($E176&gt;0,IF(AND(INDIRECT(ADDRESS($E176,44))=0,INDIRECT(ADDRESS($E176,38))&lt;&gt;"UL"),INDIRECT(ADDRESS($E176,COLUMN()-12)),0),0), IF($F176&gt;0,IF(AND(INDIRECT(ADDRESS($F176,44))=0,INDIRECT(ADDRESS($F176,38))&lt;&gt;"UL"),INDIRECT(ADDRESS($F176,COLUMN()-12)),0),0), IF($G176&gt;0,IF(AND(INDIRECT(ADDRESS($G176,44))=0,INDIRECT(ADDRESS($G176,38))&lt;&gt;"UL"),INDIRECT(ADDRESS($G176,COLUMN()-12)),0),0), IF($H176&gt;0,IF(AND(INDIRECT(ADDRESS($H176,44))=0,INDIRECT(ADDRESS($H176,38))&lt;&gt;"UL"),INDIRECT(ADDRESS($H176,COLUMN()-12)),0),0), IF($I176&gt;0,IF(AND(INDIRECT(ADDRESS($I176,44))=0,INDIRECT(ADDRESS($I176,38))&lt;&gt;"UL"),INDIRECT(ADDRESS($I176,COLUMN()-12)),0),0), IF($J176&gt;0,IF(AND(INDIRECT(ADDRESS($J176,44))=0,INDIRECT(ADDRESS($J176,38))&lt;&gt;"UL"),INDIRECT(ADDRESS($J176,COLUMN()-12)),0),0), IF($K176&gt;0,IF(AND(INDIRECT(ADDRESS($K176,44))=0,INDIRECT(ADDRESS($K176,38))&lt;&gt;"UL"),INDIRECT(ADDRESS($K176,COLUMN()-11)),0),0), IF($L176&gt;0,IF(AND(INDIRECT(ADDRESS($L176,44))=0,INDIRECT(ADDRESS($L176,38))&lt;&gt;"UL"),INDIRECT(ADDRESS($L176,COLUMN()-11)),0),0), IF($M176&gt;0,IF(AND(INDIRECT(ADDRESS($M176,44))=0,INDIRECT(ADDRESS($M176,38))&lt;&gt;"UL"),INDIRECT(ADDRESS($M176,COLUMN()-11)),0),0))</f>
        <v>0.14814814814814811</v>
      </c>
      <c r="BP176" s="57" cm="1">
        <f t="array" aca="1" ref="BP176" ca="1">SUM(IF($C176&gt;0,IF(AND(INDIRECT(ADDRESS($C176,44))=0,INDIRECT(ADDRESS($C176,38))&lt;&gt;"UL"),INDIRECT(ADDRESS($C176,COLUMN()-12)),0),0), IF($D176&gt;0,IF(AND(INDIRECT(ADDRESS($D176,44))=0,INDIRECT(ADDRESS($D176,38))&lt;&gt;"UL"),INDIRECT(ADDRESS($D176,COLUMN()-12)),0),0), IF($E176&gt;0,IF(AND(INDIRECT(ADDRESS($E176,44))=0,INDIRECT(ADDRESS($E176,38))&lt;&gt;"UL"),INDIRECT(ADDRESS($E176,COLUMN()-12)),0),0), IF($F176&gt;0,IF(AND(INDIRECT(ADDRESS($F176,44))=0,INDIRECT(ADDRESS($F176,38))&lt;&gt;"UL"),INDIRECT(ADDRESS($F176,COLUMN()-12)),0),0), IF($G176&gt;0,IF(AND(INDIRECT(ADDRESS($G176,44))=0,INDIRECT(ADDRESS($G176,38))&lt;&gt;"UL"),INDIRECT(ADDRESS($G176,COLUMN()-12)),0),0), IF($H176&gt;0,IF(AND(INDIRECT(ADDRESS($H176,44))=0,INDIRECT(ADDRESS($H176,38))&lt;&gt;"UL"),INDIRECT(ADDRESS($H176,COLUMN()-12)),0),0), IF($I176&gt;0,IF(AND(INDIRECT(ADDRESS($I176,44))=0,INDIRECT(ADDRESS($I176,38))&lt;&gt;"UL"),INDIRECT(ADDRESS($I176,COLUMN()-12)),0),0), IF($J176&gt;0,IF(AND(INDIRECT(ADDRESS($J176,44))=0,INDIRECT(ADDRESS($J176,38))&lt;&gt;"UL"),INDIRECT(ADDRESS($J176,COLUMN()-12)),0),0), IF($K176&gt;0,IF(AND(INDIRECT(ADDRESS($K176,44))=0,INDIRECT(ADDRESS($K176,38))&lt;&gt;"UL"),INDIRECT(ADDRESS($K176,COLUMN()-11)),0),0), IF($L176&gt;0,IF(AND(INDIRECT(ADDRESS($L176,44))=0,INDIRECT(ADDRESS($L176,38))&lt;&gt;"UL"),INDIRECT(ADDRESS($L176,COLUMN()-11)),0),0), IF($M176&gt;0,IF(AND(INDIRECT(ADDRESS($M176,44))=0,INDIRECT(ADDRESS($M176,38))&lt;&gt;"UL"),INDIRECT(ADDRESS($M176,COLUMN()-11)),0),0))</f>
        <v>0.14814814814814811</v>
      </c>
      <c r="BQ176" s="57">
        <f t="shared" ca="1" si="129"/>
        <v>7.4074074074074056E-2</v>
      </c>
      <c r="BR176" s="161">
        <f t="shared" ca="1" si="130"/>
        <v>75.136344846794671</v>
      </c>
      <c r="BS176" s="56"/>
      <c r="BT176" s="56">
        <f t="shared" ca="1" si="131"/>
        <v>3.0168055240957528</v>
      </c>
      <c r="BU176" s="80">
        <f t="shared" ca="1" si="132"/>
        <v>8.1535284435020339E-2</v>
      </c>
      <c r="BV176" s="57" t="s">
        <v>34</v>
      </c>
      <c r="BW176" s="57" cm="1">
        <f t="array" aca="1" ref="BW176" ca="1">SUM(IF($C176&gt;0,IF(AND(INDIRECT(ADDRESS($C176,44))=0,INDIRECT(ADDRESS($C176,38))="UL",ISERROR(SEARCH("Rear",INDIRECT(ADDRESS($C176,33)))),ISERROR(SEARCH("Side",INDIRECT(ADDRESS($C176,33))))),INDIRECT(ADDRESS($C176,COLUMN())),0),0),IF($D176&gt;0,IF(AND(INDIRECT(ADDRESS($D176,44))=0,INDIRECT(ADDRESS($D176,38))="UL",ISERROR(SEARCH("Rear",INDIRECT(ADDRESS($D176,33)))),ISERROR(SEARCH("Side",INDIRECT(ADDRESS($D176,33))))),INDIRECT(ADDRESS($D176,COLUMN())),0),0),IF($E176&gt;0,IF(AND(INDIRECT(ADDRESS($E176,44))=0,INDIRECT(ADDRESS($E176,38))="UL",ISERROR(SEARCH("Rear",INDIRECT(ADDRESS($E176,33)))),ISERROR(SEARCH("Side",INDIRECT(ADDRESS($E176,33))))),INDIRECT(ADDRESS($E176,COLUMN())),0),0),IF($F176&gt;0,IF(AND(INDIRECT(ADDRESS($F176,44))=0,INDIRECT(ADDRESS($F176,38))="UL",ISERROR(SEARCH("Rear",INDIRECT(ADDRESS($F176,33)))),ISERROR(SEARCH("Side",INDIRECT(ADDRESS($F176,33))))),INDIRECT(ADDRESS($F176,COLUMN())),0),0),IF($G176&gt;0,IF(AND(INDIRECT(ADDRESS($G176,44))=0,INDIRECT(ADDRESS($G176,38))="UL",ISERROR(SEARCH("Rear",INDIRECT(ADDRESS($G176,33)))),ISERROR(SEARCH("Side",INDIRECT(ADDRESS($G176,33))))),INDIRECT(ADDRESS($G176,COLUMN())),0),0),IF($H176&gt;0,IF(AND(INDIRECT(ADDRESS($H176,44))=0,INDIRECT(ADDRESS($H176,38))="UL",ISERROR(SEARCH("Rear",INDIRECT(ADDRESS($H176,33)))),ISERROR(SEARCH("Side",INDIRECT(ADDRESS($H176,33))))),INDIRECT(ADDRESS($H176,COLUMN())),0),0),IF($I176&gt;0,IF(AND(INDIRECT(ADDRESS($I176,44))=0,INDIRECT(ADDRESS($I176,38))="UL",ISERROR(SEARCH("Rear",INDIRECT(ADDRESS($I176,33)))),ISERROR(SEARCH("Side",INDIRECT(ADDRESS($I176,33))))),INDIRECT(ADDRESS($I176,COLUMN())),0),0),IF($J176&gt;0,IF(AND(INDIRECT(ADDRESS($J176,44))=0,INDIRECT(ADDRESS($J176,38))="UL",ISERROR(SEARCH("Rear",INDIRECT(ADDRESS($J176,33)))),ISERROR(SEARCH("Side",INDIRECT(ADDRESS($J176,33))))),INDIRECT(ADDRESS($J176,COLUMN())),0),0),IF($K176&gt;0,IF(AND(INDIRECT(ADDRESS($K176,44))=0,INDIRECT(ADDRESS($K176,38))="UL",ISERROR(SEARCH("Rear",INDIRECT(ADDRESS($K176,33)))),ISERROR(SEARCH("Side",INDIRECT(ADDRESS($K176,33))))),INDIRECT(ADDRESS($K176,COLUMN())),0),0),IF($L176&gt;0,IF(AND(INDIRECT(ADDRESS($L176,44))=0,INDIRECT(ADDRESS($L176,38))="UL",ISERROR(SEARCH("Rear",INDIRECT(ADDRESS($L176,33)))),ISERROR(SEARCH("Side",INDIRECT(ADDRESS($L176,33))))),INDIRECT(ADDRESS($L176,COLUMN())),0),0),IF($M176&gt;0,IF(AND(INDIRECT(ADDRESS($M176,44))=0,INDIRECT(ADDRESS($M176,38))="UL",ISERROR(SEARCH("Rear",INDIRECT(ADDRESS($M176,33)))),ISERROR(SEARCH("Side",INDIRECT(ADDRESS($M176,33))))),INDIRECT(ADDRESS($M176,COLUMN())),0),0))</f>
        <v>0.94444444444444442</v>
      </c>
      <c r="BX176" s="57">
        <f t="shared" ca="1" si="136"/>
        <v>0.94444444444444442</v>
      </c>
      <c r="BY176" s="57" cm="1">
        <f t="array" aca="1" ref="BY176" ca="1">SUM(IF($C176&gt;0,IF(AND(INDIRECT(ADDRESS($C176,44))=0,INDIRECT(ADDRESS($C176,38))="UL"),INDIRECT(ADDRESS($C176,COLUMN())),0),0),IF($D176&gt;0,IF(AND(INDIRECT(ADDRESS($D176,44))=0,INDIRECT(ADDRESS($D176,38))="UL"),INDIRECT(ADDRESS($D176,COLUMN())),0),0),IF($E176&gt;0,IF(AND(INDIRECT(ADDRESS($E176,44))=0,INDIRECT(ADDRESS($E176,38))="UL"),INDIRECT(ADDRESS($E176,COLUMN())),0),0),IF($F176&gt;0,IF(AND(INDIRECT(ADDRESS($F176,44))=0,INDIRECT(ADDRESS($F176,38))="UL"),INDIRECT(ADDRESS($F176,COLUMN())),0),0),IF($G176&gt;0,IF(AND(INDIRECT(ADDRESS($G176,44))=0,INDIRECT(ADDRESS($G176,38))="UL"),INDIRECT(ADDRESS($G176,COLUMN())),0),0),IF($H176&gt;0,IF(AND(INDIRECT(ADDRESS($H176,44))=0,INDIRECT(ADDRESS($H176,38))="UL"),INDIRECT(ADDRESS($H176,COLUMN())),0),0),IF($I176&gt;0,IF(AND(INDIRECT(ADDRESS($I176,44))=0,INDIRECT(ADDRESS($I176,38))="UL"),INDIRECT(ADDRESS($I176,COLUMN())),0),0),IF($J176&gt;0,IF(AND(INDIRECT(ADDRESS($J176,44))=0,INDIRECT(ADDRESS($J176,38))="UL"),INDIRECT(ADDRESS($J176,COLUMN())),0),0),IF($K176&gt;0,IF(AND(INDIRECT(ADDRESS($K176,44))=0,INDIRECT(ADDRESS($K176,38))="UL"),INDIRECT(ADDRESS($K176,COLUMN())),0),0),IF($L176&gt;0,IF(AND(INDIRECT(ADDRESS($L176,44))=0,INDIRECT(ADDRESS($L176,38))="UL"),INDIRECT(ADDRESS($L176,COLUMN())),0),0),IF($M176&gt;0,IF(AND(INDIRECT(ADDRESS($M176,44))=0,INDIRECT(ADDRESS($M176,38))="UL"),INDIRECT(ADDRESS($M176,COLUMN())),0),0))</f>
        <v>0.56090534979423867</v>
      </c>
      <c r="BZ176" s="57" cm="1">
        <f t="array" aca="1" ref="BZ176" ca="1">SUM(IF($C176&gt;0,IF(AND(INDIRECT(ADDRESS($C176,44))=0,INDIRECT(ADDRESS($C176,38))="UL"),INDIRECT(ADDRESS($C176,COLUMN())),0),0),IF($D176&gt;0,IF(AND(INDIRECT(ADDRESS($D176,44))=0,INDIRECT(ADDRESS($D176,38))="UL"),INDIRECT(ADDRESS($D176,COLUMN())),0),0),IF($E176&gt;0,IF(AND(INDIRECT(ADDRESS($E176,44))=0,INDIRECT(ADDRESS($E176,38))="UL"),INDIRECT(ADDRESS($E176,COLUMN())),0),0),IF($F176&gt;0,IF(AND(INDIRECT(ADDRESS($F176,44))=0,INDIRECT(ADDRESS($F176,38))="UL"),INDIRECT(ADDRESS($F176,COLUMN())),0),0),IF($G176&gt;0,IF(AND(INDIRECT(ADDRESS($G176,44))=0,INDIRECT(ADDRESS($G176,38))="UL"),INDIRECT(ADDRESS($G176,COLUMN())),0),0),IF($H176&gt;0,IF(AND(INDIRECT(ADDRESS($H176,44))=0,INDIRECT(ADDRESS($H176,38))="UL"),INDIRECT(ADDRESS($H176,COLUMN())),0),0),IF($I176&gt;0,IF(AND(INDIRECT(ADDRESS($I176,44))=0,INDIRECT(ADDRESS($I176,38))="UL"),INDIRECT(ADDRESS($I176,COLUMN())),0),0),IF($J176&gt;0,IF(AND(INDIRECT(ADDRESS($J176,44))=0,INDIRECT(ADDRESS($J176,38))="UL"),INDIRECT(ADDRESS($J176,COLUMN())),0),0),IF($K176&gt;0,IF(AND(INDIRECT(ADDRESS($K176,44))=0,INDIRECT(ADDRESS($K176,38))="UL"),INDIRECT(ADDRESS($K176,COLUMN())),0),0),IF($L176&gt;0,IF(AND(INDIRECT(ADDRESS($L176,44))=0,INDIRECT(ADDRESS($L176,38))="UL"),INDIRECT(ADDRESS($L176,COLUMN())),0),0),IF($M176&gt;0,IF(AND(INDIRECT(ADDRESS($M176,44))=0,INDIRECT(ADDRESS($M176,38))="UL"),INDIRECT(ADDRESS($M176,COLUMN())),0),0))</f>
        <v>0.76131687242798352</v>
      </c>
      <c r="CA176" s="57">
        <f t="shared" ca="1" si="137"/>
        <v>0.76131687242798352</v>
      </c>
      <c r="CB176" s="57" cm="1">
        <f t="array" aca="1" ref="CB176" ca="1">SUM(IF($C176&gt;0,IF(AND(INDIRECT(ADDRESS($C176,44))=0,INDIRECT(ADDRESS($C176,38))&lt;&gt;"UL"),INDIRECT(ADDRESS($C176,COLUMN())),0),0),IF($D176&gt;0,IF(AND(INDIRECT(ADDRESS($D176,44))=0,INDIRECT(ADDRESS($D176,38))&lt;&gt;"UL"),INDIRECT(ADDRESS($D176,COLUMN())),0),0),IF($E176&gt;0,IF(AND(INDIRECT(ADDRESS($E176,44))=0,INDIRECT(ADDRESS($E176,38))&lt;&gt;"UL"),INDIRECT(ADDRESS($E176,COLUMN())),0),0),IF($F176&gt;0,IF(AND(INDIRECT(ADDRESS($F176,44))=0,INDIRECT(ADDRESS($F176,38))&lt;&gt;"UL"),INDIRECT(ADDRESS($F176,COLUMN())),0),0),IF($G176&gt;0,IF(AND(INDIRECT(ADDRESS($G176,44))=0,INDIRECT(ADDRESS($G176,38))&lt;&gt;"UL"),INDIRECT(ADDRESS($G176,COLUMN())),0),0),IF($H176&gt;0,IF(AND(INDIRECT(ADDRESS($H176,44))=0,INDIRECT(ADDRESS($H176,38))&lt;&gt;"UL"),INDIRECT(ADDRESS($H176,COLUMN())),0),0),IF($I176&gt;0,IF(AND(INDIRECT(ADDRESS($I176,44))=0,INDIRECT(ADDRESS($I176,38))&lt;&gt;"UL"),INDIRECT(ADDRESS($I176,COLUMN())),0),0),IF($J176&gt;0,IF(AND(INDIRECT(ADDRESS($J176,44))=0,INDIRECT(ADDRESS($J176,38))&lt;&gt;"UL"),INDIRECT(ADDRESS($J176,COLUMN())),0),0),IF($K176&gt;0,IF(AND(INDIRECT(ADDRESS($K176,44))=0,INDIRECT(ADDRESS($K176,38))&lt;&gt;"UL"),INDIRECT(ADDRESS($K176,COLUMN())),0),0),IF($L176&gt;0,IF(AND(INDIRECT(ADDRESS($L176,44))=0,INDIRECT(ADDRESS($L176,38))&lt;&gt;"UL"),INDIRECT(ADDRESS($L176,COLUMN())),0),0),IF($M176&gt;0,IF(AND(INDIRECT(ADDRESS($M176,44))=0,INDIRECT(ADDRESS($M176,38))&lt;&gt;"UL"),INDIRECT(ADDRESS($M176,COLUMN())),0),0))</f>
        <v>0.27777777777777773</v>
      </c>
      <c r="CC176" s="57">
        <f t="shared" ca="1" si="138"/>
        <v>0.27777777777777773</v>
      </c>
      <c r="CD176" s="57" cm="1">
        <f t="array" aca="1" ref="CD176" ca="1">SUM(IF($C176&gt;0,IF(AND(INDIRECT(ADDRESS($C176,44))=0,INDIRECT(ADDRESS($C176,38))&lt;&gt;"UL"),INDIRECT(ADDRESS($C176,COLUMN())),0),0),IF($D176&gt;0,IF(AND(INDIRECT(ADDRESS($D176,44))=0,INDIRECT(ADDRESS($D176,38))&lt;&gt;"UL"),INDIRECT(ADDRESS($D176,COLUMN())),0),0),IF($E176&gt;0,IF(AND(INDIRECT(ADDRESS($E176,44))=0,INDIRECT(ADDRESS($E176,38))&lt;&gt;"UL"),INDIRECT(ADDRESS($E176,COLUMN())),0),0),IF($F176&gt;0,IF(AND(INDIRECT(ADDRESS($F176,44))=0,INDIRECT(ADDRESS($F176,38))&lt;&gt;"UL"),INDIRECT(ADDRESS($F176,COLUMN())),0),0),IF($G176&gt;0,IF(AND(INDIRECT(ADDRESS($G176,44))=0,INDIRECT(ADDRESS($G176,38))&lt;&gt;"UL"),INDIRECT(ADDRESS($G176,COLUMN())),0),0),IF($H176&gt;0,IF(AND(INDIRECT(ADDRESS($H176,44))=0,INDIRECT(ADDRESS($H176,38))&lt;&gt;"UL"),INDIRECT(ADDRESS($H176,COLUMN())),0),0),IF($I176&gt;0,IF(AND(INDIRECT(ADDRESS($I176,44))=0,INDIRECT(ADDRESS($I176,38))&lt;&gt;"UL"),INDIRECT(ADDRESS($I176,COLUMN())),0),0),IF($J176&gt;0,IF(AND(INDIRECT(ADDRESS($J176,44))=0,INDIRECT(ADDRESS($J176,38))&lt;&gt;"UL"),INDIRECT(ADDRESS($J176,COLUMN())),0),0),IF($K176&gt;0,IF(AND(INDIRECT(ADDRESS($K176,44))=0,INDIRECT(ADDRESS($K176,38))&lt;&gt;"UL"),INDIRECT(ADDRESS($K176,COLUMN())),0),0),IF($L176&gt;0,IF(AND(INDIRECT(ADDRESS($L176,44))=0,INDIRECT(ADDRESS($L176,38))&lt;&gt;"UL"),INDIRECT(ADDRESS($L176,COLUMN())),0),0),IF($M176&gt;0,IF(AND(INDIRECT(ADDRESS($M176,44))=0,INDIRECT(ADDRESS($M176,38))&lt;&gt;"UL"),INDIRECT(ADDRESS($M176,COLUMN())),0),0))</f>
        <v>9.2592592592592574E-2</v>
      </c>
      <c r="CE176" s="57" cm="1">
        <f t="array" aca="1" ref="CE176" ca="1">SUM(IF($C176&gt;0,IF(AND(INDIRECT(ADDRESS($C176,44))=0,INDIRECT(ADDRESS($C176,38))&lt;&gt;"UL"),INDIRECT(ADDRESS($C176,COLUMN())),0),0),IF($D176&gt;0,IF(AND(INDIRECT(ADDRESS($D176,44))=0,INDIRECT(ADDRESS($D176,38))&lt;&gt;"UL"),INDIRECT(ADDRESS($D176,COLUMN())),0),0),IF($E176&gt;0,IF(AND(INDIRECT(ADDRESS($E176,44))=0,INDIRECT(ADDRESS($E176,38))&lt;&gt;"UL"),INDIRECT(ADDRESS($E176,COLUMN())),0),0),IF($F176&gt;0,IF(AND(INDIRECT(ADDRESS($F176,44))=0,INDIRECT(ADDRESS($F176,38))&lt;&gt;"UL"),INDIRECT(ADDRESS($F176,COLUMN())),0),0),IF($G176&gt;0,IF(AND(INDIRECT(ADDRESS($G176,44))=0,INDIRECT(ADDRESS($G176,38))&lt;&gt;"UL"),INDIRECT(ADDRESS($G176,COLUMN())),0),0),IF($H176&gt;0,IF(AND(INDIRECT(ADDRESS($H176,44))=0,INDIRECT(ADDRESS($H176,38))&lt;&gt;"UL"),INDIRECT(ADDRESS($H176,COLUMN())),0),0),IF($I176&gt;0,IF(AND(INDIRECT(ADDRESS($I176,44))=0,INDIRECT(ADDRESS($I176,38))&lt;&gt;"UL"),INDIRECT(ADDRESS($I176,COLUMN())),0),0),IF($J176&gt;0,IF(AND(INDIRECT(ADDRESS($J176,44))=0,INDIRECT(ADDRESS($J176,38))&lt;&gt;"UL"),INDIRECT(ADDRESS($J176,COLUMN())),0),0),IF($K176&gt;0,IF(AND(INDIRECT(ADDRESS($K176,44))=0,INDIRECT(ADDRESS($K176,38))&lt;&gt;"UL"),INDIRECT(ADDRESS($K176,COLUMN())),0),0),IF($L176&gt;0,IF(AND(INDIRECT(ADDRESS($L176,44))=0,INDIRECT(ADDRESS($L176,38))&lt;&gt;"UL"),INDIRECT(ADDRESS($L176,COLUMN())),0),0),IF($M176&gt;0,IF(AND(INDIRECT(ADDRESS($M176,44))=0,INDIRECT(ADDRESS($M176,38))&lt;&gt;"UL"),INDIRECT(ADDRESS($M176,COLUMN())),0),0))</f>
        <v>0</v>
      </c>
      <c r="CF176" s="57">
        <f t="shared" ca="1" si="139"/>
        <v>0</v>
      </c>
      <c r="CG176" s="57">
        <f t="shared" ca="1" si="140"/>
        <v>2.0425041667023804</v>
      </c>
      <c r="CH176" s="57">
        <f t="shared" ca="1" si="133"/>
        <v>5.5202815316280553E-2</v>
      </c>
      <c r="CI176" s="19">
        <f t="shared" ca="1" si="134"/>
        <v>11.77893916124347</v>
      </c>
      <c r="CJ176" s="19"/>
      <c r="CK176" s="57" cm="1">
        <f t="array" aca="1" ref="CK176" ca="1">IF(AU176="S", SUM(IF($C176&gt;0,IF(INDIRECT(ADDRESS($C176,43))&lt;&gt;1,INDIRECT(ADDRESS($C176,48)),0),0), IF($D176&gt;0,IF(INDIRECT(ADDRESS($D176,43))&lt;&gt;1,INDIRECT(ADDRESS($D176,48)),0),0), IF($E176&gt;0,IF(INDIRECT(ADDRESS($E176,43))&lt;&gt;1,INDIRECT(ADDRESS($E176,48)),0),0), IF($F176&gt;0,IF(INDIRECT(ADDRESS($F176,43))&lt;&gt;1,INDIRECT(ADDRESS($F176,48)),0),0), IF($G176&gt;0,IF(INDIRECT(ADDRESS($G176,43))&lt;&gt;1,INDIRECT(ADDRESS($G176,48)),0),0), IF($H176&gt;0,IF(INDIRECT(ADDRESS($H176,43))&lt;&gt;1,INDIRECT(ADDRESS($H176,48)),0),0), IF($I176&gt;0,IF(INDIRECT(ADDRESS($I176,43))&lt;&gt;1,INDIRECT(ADDRESS($I176,48)),0),0), IF($J176&gt;0,IF(INDIRECT(ADDRESS($J176,43))&lt;&gt;1,INDIRECT(ADDRESS($J176,48)),0),0), IF($K176&gt;0,IF(INDIRECT(ADDRESS($K176,43))&lt;&gt;1,INDIRECT(ADDRESS($K176,48)),0),0), IF($L176&gt;0,IF(INDIRECT(ADDRESS($L176,43))&lt;&gt;1,INDIRECT(ADDRESS($L176,48)),0),0), IF($M176&gt;0,IF(INDIRECT(ADDRESS($M176,43))&lt;&gt;1,INDIRECT(ADDRESS($M176,48)),0),0)), IF(AU176="L",SUM(IF($C176&gt;0,IF(INDIRECT(ADDRESS($C176,43))&lt;&gt;1,INDIRECT(ADDRESS($C176,50)),0),0), IF($D176&gt;0,IF(INDIRECT(ADDRESS($D176,43))&lt;&gt;1,INDIRECT(ADDRESS($D176,50)),0),0), IF($E176&gt;0,IF(INDIRECT(ADDRESS($E176,43))&lt;&gt;1,INDIRECT(ADDRESS($E176,50)),0),0), IF($F176&gt;0,IF(INDIRECT(ADDRESS($F176,43))&lt;&gt;1,INDIRECT(ADDRESS($F176,50)),0),0), IF($G176&gt;0,IF(INDIRECT(ADDRESS($G176,43))&lt;&gt;1,INDIRECT(ADDRESS($G176,50)),0),0), IF($G176&gt;0,IF(INDIRECT(ADDRESS($G176,43))&lt;&gt;1,INDIRECT(ADDRESS($G176,50)),0),0), IF($H176&gt;0,IF(INDIRECT(ADDRESS($H176,43))&lt;&gt;1,INDIRECT(ADDRESS($H176,50)),0),0), IF($I176&gt;0,IF(INDIRECT(ADDRESS($I176,43))&lt;&gt;1,INDIRECT(ADDRESS($I176,50)),0),0), IF($J176&gt;0,IF(INDIRECT(ADDRESS($J176,43))&lt;&gt;1,INDIRECT(ADDRESS($J176,50)),0),0), IF($K176&gt;0,IF(INDIRECT(ADDRESS($K176,43))&lt;&gt;1,INDIRECT(ADDRESS($K176,50)),0),0), IF($L176&gt;0,IF(INDIRECT(ADDRESS($L176,43))&lt;&gt;1,INDIRECT(ADDRESS($L176,50)),0),0), IF($M176&gt;0,IF(INDIRECT(ADDRESS($M176,43))&lt;&gt;1,INDIRECT(ADDRESS($M176,50)),0),0)), SUM(IF($C176&gt;0,IF(INDIRECT(ADDRESS($C176,43))&lt;&gt;1,INDIRECT(ADDRESS($C176,49)),0),0), IF($D176&gt;0,IF(INDIRECT(ADDRESS($D176,43))&lt;&gt;1,INDIRECT(ADDRESS($D176,49)),0),0), IF($E176&gt;0,IF(INDIRECT(ADDRESS($E176,43))&lt;&gt;1,INDIRECT(ADDRESS($E176,49)),0),0), IF($F176&gt;0,IF(INDIRECT(ADDRESS($F176,43))&lt;&gt;1,INDIRECT(ADDRESS($F176,49)),0),0), IF($G176&gt;0,IF(INDIRECT(ADDRESS($G176,43))&lt;&gt;1,INDIRECT(ADDRESS($G176,49)),0),0), IF($G176&gt;0,IF(INDIRECT(ADDRESS($G176,43))&lt;&gt;1,INDIRECT(ADDRESS($G176,49)),0),0), IF($H176&gt;0,IF(INDIRECT(ADDRESS($H176,43))&lt;&gt;1,INDIRECT(ADDRESS($H176,49)),0),0), IF($I176&gt;0,IF(INDIRECT(ADDRESS($I176,43))&lt;&gt;1,INDIRECT(ADDRESS($I176,49)),0),0), IF($J176&gt;0,IF(INDIRECT(ADDRESS($J176,43))&lt;&gt;1,INDIRECT(ADDRESS($J176,49)),0),0), IF($K176&gt;0,IF(INDIRECT(ADDRESS($K176,43))&lt;&gt;1,INDIRECT(ADDRESS($K176,49)),0),0), IF($L176&gt;0,IF(INDIRECT(ADDRESS($L176,43))&lt;&gt;1,INDIRECT(ADDRESS($L176,49)),0),0), IF($M176&gt;0,IF(INDIRECT(ADDRESS($M176,43))&lt;&gt;1,INDIRECT(ADDRESS($M176,49)),0),0))))</f>
        <v>3.7222222222222214</v>
      </c>
      <c r="CL176" s="57" cm="1">
        <f t="array" aca="1" ref="CL176" ca="1">SUM(IF($C176&gt;0,IF(INDIRECT(ADDRESS($C176,44))=1,INDIRECT(ADDRESS($C176,90)),0),0), IF($D176&gt;0,IF(INDIRECT(ADDRESS($D176,44))=1,INDIRECT(ADDRESS($D176,90)),0),0), IF($E176&gt;0,IF(INDIRECT(ADDRESS($E176,44))=1,INDIRECT(ADDRESS($E176,90)),0),0), IF($F176&gt;0,IF(INDIRECT(ADDRESS($F176,44))=1,INDIRECT(ADDRESS($F176,90)),0),0), IF($G176&gt;0,IF(INDIRECT(ADDRESS($G176,44))=1,INDIRECT(ADDRESS($G176,90)),0),0), IF($H176&gt;0,IF(INDIRECT(ADDRESS($H176,44))=1,INDIRECT(ADDRESS($H176,90)),0),0), IF($I176&gt;0,IF(INDIRECT(ADDRESS($I176,44))=1,INDIRECT(ADDRESS($I176,90)),0),0), IF($J176&gt;0,IF(INDIRECT(ADDRESS($J176,44))=1,INDIRECT(ADDRESS($J176,90)),0),0), IF($K176&gt;0,IF(INDIRECT(ADDRESS($K176,44))=1,INDIRECT(ADDRESS($K176,90)),0),0), IF($L176&gt;0,IF(INDIRECT(ADDRESS($L176,44))=1,INDIRECT(ADDRESS($L176,90)),0),0), IF($M176&gt;0,IF(INDIRECT(ADDRESS($M176,44))=1,INDIRECT(ADDRESS($M176,90)),0),0))</f>
        <v>4.833333333333333</v>
      </c>
      <c r="CM176" s="56">
        <f t="shared" ca="1" si="135"/>
        <v>0.60024938648616144</v>
      </c>
      <c r="CN176" s="59"/>
    </row>
    <row r="177" spans="1:92" x14ac:dyDescent="0.25">
      <c r="A177" s="52" t="s">
        <v>247</v>
      </c>
      <c r="B177" s="67">
        <v>102</v>
      </c>
      <c r="C177" s="67">
        <v>114</v>
      </c>
      <c r="D177" s="67">
        <v>115</v>
      </c>
      <c r="E177" s="67">
        <v>118</v>
      </c>
      <c r="F177" s="67">
        <v>119</v>
      </c>
      <c r="G177" s="67">
        <v>138</v>
      </c>
      <c r="H177" s="67">
        <v>138</v>
      </c>
      <c r="I177" s="67">
        <v>138</v>
      </c>
      <c r="J177" s="67">
        <v>138</v>
      </c>
      <c r="K177" s="67"/>
      <c r="L177" s="67"/>
      <c r="M177" s="67"/>
      <c r="N177" s="67">
        <f ca="1">SUM(INDIRECT(ADDRESS(B177,COLUMN())),IF(C177&gt;0,INDIRECT(ADDRESS(C177,COLUMN())),0),IF(D177&gt;0,INDIRECT(ADDRESS(D177,COLUMN())),0),IF(E177&gt;0,INDIRECT(ADDRESS(E177,COLUMN())),0),IF(F177&gt;0,INDIRECT(ADDRESS(F177,COLUMN())),0),IF(G177&gt;0,INDIRECT(ADDRESS(G177,COLUMN())),0),IF(H177&gt;0,INDIRECT(ADDRESS(H177,COLUMN())),0),IF(I177&gt;0,INDIRECT(ADDRESS(I177,COLUMN())),0),IF(J177&gt;0,INDIRECT(ADDRESS(J177,COLUMN())),0),IF(K177&gt;0,INDIRECT(ADDRESS(K177,COLUMN())),0),IF(L177&gt;0,INDIRECT(ADDRESS(L177,COLUMN())),0),IF(M177&gt;0,INDIRECT(ADDRESS(M177,COLUMN())),0))</f>
        <v>37</v>
      </c>
      <c r="O177" s="67" t="str" cm="1">
        <f t="array" aca="1" ref="O177" ca="1">INDIRECT(ADDRESS($B177,COLUMN()))</f>
        <v>Bomber</v>
      </c>
      <c r="P177" s="67" cm="1">
        <f t="array" aca="1" ref="P177" ca="1">INDIRECT(ADDRESS($B177,COLUMN()))</f>
        <v>5</v>
      </c>
      <c r="Q177" s="67" cm="1">
        <f t="array" aca="1" ref="Q177" ca="1">INDIRECT(ADDRESS($B177,COLUMN()))</f>
        <v>1</v>
      </c>
      <c r="R177" s="67" t="str" cm="1">
        <f t="array" aca="1" ref="R177" ca="1">INDIRECT(ADDRESS($B177,COLUMN()))</f>
        <v>-</v>
      </c>
      <c r="S177" s="67" cm="1">
        <f t="array" aca="1" ref="S177" ca="1">INDIRECT(ADDRESS($B177,COLUMN()))</f>
        <v>1</v>
      </c>
      <c r="T177" s="67" t="str" cm="1">
        <f t="array" aca="1" ref="T177" ca="1">INDIRECT(ADDRESS($B177,COLUMN()))</f>
        <v>1-3</v>
      </c>
      <c r="U177" s="67" cm="1">
        <f t="array" aca="1" ref="U177" ca="1">INDIRECT(ADDRESS($B177,COLUMN()))</f>
        <v>3</v>
      </c>
      <c r="V177" s="67" cm="1">
        <f t="array" aca="1" ref="V177" ca="1">INDIRECT(ADDRESS($B177,COLUMN()))</f>
        <v>0</v>
      </c>
      <c r="W177" s="67" cm="1">
        <f t="array" aca="1" ref="W177" ca="1">INDIRECT(ADDRESS($B177,COLUMN()))</f>
        <v>5</v>
      </c>
      <c r="X177" s="67" cm="1">
        <f t="array" aca="1" ref="X177" ca="1">INDIRECT(ADDRESS($B177,COLUMN()))</f>
        <v>5</v>
      </c>
      <c r="Y177" s="67" cm="1">
        <f t="array" aca="1" ref="Y177" ca="1">INDIRECT(ADDRESS($B177,COLUMN()))</f>
        <v>2</v>
      </c>
      <c r="Z177" s="67" cm="1">
        <f t="array" aca="1" ref="Z177" ca="1">INDIRECT(ADDRESS($B177,COLUMN()))</f>
        <v>5</v>
      </c>
      <c r="AA177" s="67" cm="1">
        <f t="array" aca="1" ref="AA177" ca="1">INDIRECT(ADDRESS($B177,COLUMN()))</f>
        <v>0</v>
      </c>
      <c r="AB177" s="56">
        <f t="shared" ca="1" si="121"/>
        <v>0.57718484016995586</v>
      </c>
      <c r="AC177" s="56">
        <f t="shared" ca="1" si="122"/>
        <v>0.54183120141719954</v>
      </c>
      <c r="AD177" s="56">
        <f t="shared" ca="1" si="123"/>
        <v>2.3557878322486938</v>
      </c>
      <c r="AF177" s="52"/>
      <c r="AG177" s="52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2"/>
      <c r="AU177" s="54" t="s">
        <v>113</v>
      </c>
      <c r="AV177" s="57" cm="1">
        <f t="array" aca="1" ref="AV177" ca="1">SUM(IF($C177&gt;0,IF(AND(INDIRECT(ADDRESS($C177,44))=0,INDIRECT(ADDRESS($C177,38))="UL",ISERROR(SEARCH("Rear",INDIRECT(ADDRESS($C177,33)))),ISERROR(SEARCH("Side",INDIRECT(ADDRESS($C177,33))))),INDIRECT(ADDRESS($C177,COLUMN())),0),0),IF($D177&gt;0,IF(AND(INDIRECT(ADDRESS($D177,44))=0,INDIRECT(ADDRESS($D177,38))="UL",ISERROR(SEARCH("Rear",INDIRECT(ADDRESS($D177,33)))),ISERROR(SEARCH("Side",INDIRECT(ADDRESS($D177,33))))),INDIRECT(ADDRESS($D177,COLUMN())),0),0),IF($E177&gt;0,IF(AND(INDIRECT(ADDRESS($E177,44))=0,INDIRECT(ADDRESS($E177,38))="UL",ISERROR(SEARCH("Rear",INDIRECT(ADDRESS($E177,33)))),ISERROR(SEARCH("Side",INDIRECT(ADDRESS($E177,33))))),INDIRECT(ADDRESS($E177,COLUMN())),0),0),IF($F177&gt;0,IF(AND(INDIRECT(ADDRESS($F177,44))=0,INDIRECT(ADDRESS($F177,38))="UL",ISERROR(SEARCH("Rear",INDIRECT(ADDRESS($F177,33)))),ISERROR(SEARCH("Side",INDIRECT(ADDRESS($F177,33))))),INDIRECT(ADDRESS($F177,COLUMN())),0),0),IF($G177&gt;0,IF(AND(INDIRECT(ADDRESS($G177,44))=0,INDIRECT(ADDRESS($G177,38))="UL",ISERROR(SEARCH("Rear",INDIRECT(ADDRESS($G177,33)))),ISERROR(SEARCH("Side",INDIRECT(ADDRESS($G177,33))))),INDIRECT(ADDRESS($G177,COLUMN())),0),0),IF($H177&gt;0,IF(AND(INDIRECT(ADDRESS($H177,44))=0,INDIRECT(ADDRESS($H177,38))="UL",ISERROR(SEARCH("Rear",INDIRECT(ADDRESS($H177,33)))),ISERROR(SEARCH("Side",INDIRECT(ADDRESS($H177,33))))),INDIRECT(ADDRESS($H177,COLUMN())),0),0),IF($I177&gt;0,IF(AND(INDIRECT(ADDRESS($I177,44))=0,INDIRECT(ADDRESS($I177,38))="UL",ISERROR(SEARCH("Rear",INDIRECT(ADDRESS($I177,33)))),ISERROR(SEARCH("Side",INDIRECT(ADDRESS($I177,33))))),INDIRECT(ADDRESS($I177,COLUMN())),0),0),IF($J177&gt;0,IF(AND(INDIRECT(ADDRESS($J177,44))=0,INDIRECT(ADDRESS($J177,38))="UL",ISERROR(SEARCH("Rear",INDIRECT(ADDRESS($J177,33)))),ISERROR(SEARCH("Side",INDIRECT(ADDRESS($J177,33))))),INDIRECT(ADDRESS($J177,COLUMN())),0),0),IF($K177&gt;0,IF(AND(INDIRECT(ADDRESS($K177,44))=0,INDIRECT(ADDRESS($K177,38))="UL",ISERROR(SEARCH("Rear",INDIRECT(ADDRESS($K177,33)))),ISERROR(SEARCH("Side",INDIRECT(ADDRESS($K177,33))))),INDIRECT(ADDRESS($K177,COLUMN())),0),0),IF($L177&gt;0,IF(AND(INDIRECT(ADDRESS($L177,44))=0,INDIRECT(ADDRESS($L177,38))="UL",ISERROR(SEARCH("Rear",INDIRECT(ADDRESS($L177,33)))),ISERROR(SEARCH("Side",INDIRECT(ADDRESS($L177,33))))),INDIRECT(ADDRESS($L177,COLUMN())),0),0),IF($M177&gt;0,IF(AND(INDIRECT(ADDRESS($M177,44))=0,INDIRECT(ADDRESS($M177,38))="UL",ISERROR(SEARCH("Rear",INDIRECT(ADDRESS($M177,33)))),ISERROR(SEARCH("Side",INDIRECT(ADDRESS($M177,33))))),INDIRECT(ADDRESS($M177,COLUMN())),0),0))</f>
        <v>1.3333333333333333</v>
      </c>
      <c r="AW177" s="57" cm="1">
        <f t="array" aca="1" ref="AW177" ca="1">SUM(IF($C177&gt;0,IF(AND(INDIRECT(ADDRESS($C177,44))=0,INDIRECT(ADDRESS($C177,38))="UL",ISERROR(SEARCH("Rear",INDIRECT(ADDRESS($C177,33)))),ISERROR(SEARCH("Side",INDIRECT(ADDRESS($C177,33))))),INDIRECT(ADDRESS($C177,COLUMN())),0),0),IF($D177&gt;0,IF(AND(INDIRECT(ADDRESS($D177,44))=0,INDIRECT(ADDRESS($D177,38))="UL",ISERROR(SEARCH("Rear",INDIRECT(ADDRESS($D177,33)))),ISERROR(SEARCH("Side",INDIRECT(ADDRESS($D177,33))))),INDIRECT(ADDRESS($D177,COLUMN())),0),0),IF($E177&gt;0,IF(AND(INDIRECT(ADDRESS($E177,44))=0,INDIRECT(ADDRESS($E177,38))="UL",ISERROR(SEARCH("Rear",INDIRECT(ADDRESS($E177,33)))),ISERROR(SEARCH("Side",INDIRECT(ADDRESS($E177,33))))),INDIRECT(ADDRESS($E177,COLUMN())),0),0),IF($F177&gt;0,IF(AND(INDIRECT(ADDRESS($F177,44))=0,INDIRECT(ADDRESS($F177,38))="UL",ISERROR(SEARCH("Rear",INDIRECT(ADDRESS($F177,33)))),ISERROR(SEARCH("Side",INDIRECT(ADDRESS($F177,33))))),INDIRECT(ADDRESS($F177,COLUMN())),0),0),IF($G177&gt;0,IF(AND(INDIRECT(ADDRESS($G177,44))=0,INDIRECT(ADDRESS($G177,38))="UL",ISERROR(SEARCH("Rear",INDIRECT(ADDRESS($G177,33)))),ISERROR(SEARCH("Side",INDIRECT(ADDRESS($G177,33))))),INDIRECT(ADDRESS($G177,COLUMN())),0),0),IF($H177&gt;0,IF(AND(INDIRECT(ADDRESS($H177,44))=0,INDIRECT(ADDRESS($H177,38))="UL",ISERROR(SEARCH("Rear",INDIRECT(ADDRESS($H177,33)))),ISERROR(SEARCH("Side",INDIRECT(ADDRESS($H177,33))))),INDIRECT(ADDRESS($H177,COLUMN())),0),0),IF($I177&gt;0,IF(AND(INDIRECT(ADDRESS($I177,44))=0,INDIRECT(ADDRESS($I177,38))="UL",ISERROR(SEARCH("Rear",INDIRECT(ADDRESS($I177,33)))),ISERROR(SEARCH("Side",INDIRECT(ADDRESS($I177,33))))),INDIRECT(ADDRESS($I177,COLUMN())),0),0),IF($J177&gt;0,IF(AND(INDIRECT(ADDRESS($J177,44))=0,INDIRECT(ADDRESS($J177,38))="UL",ISERROR(SEARCH("Rear",INDIRECT(ADDRESS($J177,33)))),ISERROR(SEARCH("Side",INDIRECT(ADDRESS($J177,33))))),INDIRECT(ADDRESS($J177,COLUMN())),0),0),IF($K177&gt;0,IF(AND(INDIRECT(ADDRESS($K177,44))=0,INDIRECT(ADDRESS($K177,38))="UL",ISERROR(SEARCH("Rear",INDIRECT(ADDRESS($K177,33)))),ISERROR(SEARCH("Side",INDIRECT(ADDRESS($K177,33))))),INDIRECT(ADDRESS($K177,COLUMN())),0),0),IF($L177&gt;0,IF(AND(INDIRECT(ADDRESS($L177,44))=0,INDIRECT(ADDRESS($L177,38))="UL",ISERROR(SEARCH("Rear",INDIRECT(ADDRESS($L177,33)))),ISERROR(SEARCH("Side",INDIRECT(ADDRESS($L177,33))))),INDIRECT(ADDRESS($L177,COLUMN())),0),0),IF($M177&gt;0,IF(AND(INDIRECT(ADDRESS($M177,44))=0,INDIRECT(ADDRESS($M177,38))="UL",ISERROR(SEARCH("Rear",INDIRECT(ADDRESS($M177,33)))),ISERROR(SEARCH("Side",INDIRECT(ADDRESS($M177,33))))),INDIRECT(ADDRESS($M177,COLUMN())),0),0))</f>
        <v>1.7222222222222223</v>
      </c>
      <c r="AX177" s="57" cm="1">
        <f t="array" aca="1" ref="AX177" ca="1">SUM(IF($C177&gt;0,IF(AND(INDIRECT(ADDRESS($C177,44))=0,INDIRECT(ADDRESS($C177,38))="UL",ISERROR(SEARCH("Rear",INDIRECT(ADDRESS($C177,33)))),ISERROR(SEARCH("Side",INDIRECT(ADDRESS($C177,33))))),INDIRECT(ADDRESS($C177,COLUMN())),0),0),IF($D177&gt;0,IF(AND(INDIRECT(ADDRESS($D177,44))=0,INDIRECT(ADDRESS($D177,38))="UL",ISERROR(SEARCH("Rear",INDIRECT(ADDRESS($D177,33)))),ISERROR(SEARCH("Side",INDIRECT(ADDRESS($D177,33))))),INDIRECT(ADDRESS($D177,COLUMN())),0),0),IF($E177&gt;0,IF(AND(INDIRECT(ADDRESS($E177,44))=0,INDIRECT(ADDRESS($E177,38))="UL",ISERROR(SEARCH("Rear",INDIRECT(ADDRESS($E177,33)))),ISERROR(SEARCH("Side",INDIRECT(ADDRESS($E177,33))))),INDIRECT(ADDRESS($E177,COLUMN())),0),0),IF($F177&gt;0,IF(AND(INDIRECT(ADDRESS($F177,44))=0,INDIRECT(ADDRESS($F177,38))="UL",ISERROR(SEARCH("Rear",INDIRECT(ADDRESS($F177,33)))),ISERROR(SEARCH("Side",INDIRECT(ADDRESS($F177,33))))),INDIRECT(ADDRESS($F177,COLUMN())),0),0),IF($G177&gt;0,IF(AND(INDIRECT(ADDRESS($G177,44))=0,INDIRECT(ADDRESS($G177,38))="UL",ISERROR(SEARCH("Rear",INDIRECT(ADDRESS($G177,33)))),ISERROR(SEARCH("Side",INDIRECT(ADDRESS($G177,33))))),INDIRECT(ADDRESS($G177,COLUMN())),0),0),IF($H177&gt;0,IF(AND(INDIRECT(ADDRESS($H177,44))=0,INDIRECT(ADDRESS($H177,38))="UL",ISERROR(SEARCH("Rear",INDIRECT(ADDRESS($H177,33)))),ISERROR(SEARCH("Side",INDIRECT(ADDRESS($H177,33))))),INDIRECT(ADDRESS($H177,COLUMN())),0),0),IF($I177&gt;0,IF(AND(INDIRECT(ADDRESS($I177,44))=0,INDIRECT(ADDRESS($I177,38))="UL",ISERROR(SEARCH("Rear",INDIRECT(ADDRESS($I177,33)))),ISERROR(SEARCH("Side",INDIRECT(ADDRESS($I177,33))))),INDIRECT(ADDRESS($I177,COLUMN())),0),0),IF($J177&gt;0,IF(AND(INDIRECT(ADDRESS($J177,44))=0,INDIRECT(ADDRESS($J177,38))="UL",ISERROR(SEARCH("Rear",INDIRECT(ADDRESS($J177,33)))),ISERROR(SEARCH("Side",INDIRECT(ADDRESS($J177,33))))),INDIRECT(ADDRESS($J177,COLUMN())),0),0),IF($K177&gt;0,IF(AND(INDIRECT(ADDRESS($K177,44))=0,INDIRECT(ADDRESS($K177,38))="UL",ISERROR(SEARCH("Rear",INDIRECT(ADDRESS($K177,33)))),ISERROR(SEARCH("Side",INDIRECT(ADDRESS($K177,33))))),INDIRECT(ADDRESS($K177,COLUMN())),0),0),IF($L177&gt;0,IF(AND(INDIRECT(ADDRESS($L177,44))=0,INDIRECT(ADDRESS($L177,38))="UL",ISERROR(SEARCH("Rear",INDIRECT(ADDRESS($L177,33)))),ISERROR(SEARCH("Side",INDIRECT(ADDRESS($L177,33))))),INDIRECT(ADDRESS($L177,COLUMN())),0),0),IF($M177&gt;0,IF(AND(INDIRECT(ADDRESS($M177,44))=0,INDIRECT(ADDRESS($M177,38))="UL",ISERROR(SEARCH("Rear",INDIRECT(ADDRESS($M177,33)))),ISERROR(SEARCH("Side",INDIRECT(ADDRESS($M177,33))))),INDIRECT(ADDRESS($M177,COLUMN())),0),0))</f>
        <v>0</v>
      </c>
      <c r="AY177" s="58">
        <f t="shared" ca="1" si="124"/>
        <v>1.7222222222222223</v>
      </c>
      <c r="AZ177" s="58">
        <f t="shared" ca="1" si="125"/>
        <v>1.0185185185185184</v>
      </c>
      <c r="BA177" s="58" cm="1">
        <f t="array" aca="1" ref="BA177" ca="1">SUM(IF($C177&gt;0,IF(AND(INDIRECT(ADDRESS($C177,44))=0,INDIRECT(ADDRESS($C177,38))="UL"),INDIRECT(ADDRESS($C177,COLUMN())),0),0),IF($D177&gt;0,IF(AND(INDIRECT(ADDRESS($D177,44))=0,INDIRECT(ADDRESS($D177,38))="UL"),INDIRECT(ADDRESS($D177,COLUMN())),0),0),IF($E177&gt;0,IF(AND(INDIRECT(ADDRESS($E177,44))=0,INDIRECT(ADDRESS($E177,38))="UL"),INDIRECT(ADDRESS($E177,COLUMN())),0),0),IF($F177&gt;0,IF(AND(INDIRECT(ADDRESS($F177,44))=0,INDIRECT(ADDRESS($F177,38))="UL"),INDIRECT(ADDRESS($F177,COLUMN())),0),0),IF($G177&gt;0,IF(AND(INDIRECT(ADDRESS($G177,44))=0,INDIRECT(ADDRESS($G177,38))="UL"),INDIRECT(ADDRESS($G177,COLUMN())),0),0),IF($H177&gt;0,IF(AND(INDIRECT(ADDRESS($H177,44))=0,INDIRECT(ADDRESS($H177,38))="UL"),INDIRECT(ADDRESS($H177,COLUMN())),0),0),IF($I177&gt;0,IF(AND(INDIRECT(ADDRESS($I177,44))=0,INDIRECT(ADDRESS($I177,38))="UL"),INDIRECT(ADDRESS($I177,COLUMN())),0),0),IF($J177&gt;0,IF(AND(INDIRECT(ADDRESS($J177,44))=0,INDIRECT(ADDRESS($J177,38))="UL"),INDIRECT(ADDRESS($J177,COLUMN())),0),0),IF($K177&gt;0,IF(AND(INDIRECT(ADDRESS($K177,44))=0,INDIRECT(ADDRESS($K177,38))="UL"),INDIRECT(ADDRESS($K177,COLUMN())),0),0),IF($L177&gt;0,IF(AND(INDIRECT(ADDRESS($L177,44))=0,INDIRECT(ADDRESS($L177,38))="UL"),INDIRECT(ADDRESS($L177,COLUMN())),0),0),IF($M177&gt;0,IF(AND(INDIRECT(ADDRESS($M177,44))=0,INDIRECT(ADDRESS($M177,38))="UL"),INDIRECT(ADDRESS($M177,COLUMN())),0),0))</f>
        <v>0.68712522045855384</v>
      </c>
      <c r="BB177" s="58" cm="1">
        <f t="array" aca="1" ref="BB177" ca="1">SUM(IF($C177&gt;0,IF(AND(INDIRECT(ADDRESS($C177,44))=0,INDIRECT(ADDRESS($C177,38))="UL"),INDIRECT(ADDRESS($C177,COLUMN())),0),0),IF($D177&gt;0,IF(AND(INDIRECT(ADDRESS($D177,44))=0,INDIRECT(ADDRESS($D177,38))="UL"),INDIRECT(ADDRESS($D177,COLUMN())),0),0),IF($E177&gt;0,IF(AND(INDIRECT(ADDRESS($E177,44))=0,INDIRECT(ADDRESS($E177,38))="UL"),INDIRECT(ADDRESS($E177,COLUMN())),0),0),IF($F177&gt;0,IF(AND(INDIRECT(ADDRESS($F177,44))=0,INDIRECT(ADDRESS($F177,38))="UL"),INDIRECT(ADDRESS($F177,COLUMN())),0),0),IF($G177&gt;0,IF(AND(INDIRECT(ADDRESS($G177,44))=0,INDIRECT(ADDRESS($G177,38))="UL"),INDIRECT(ADDRESS($G177,COLUMN())),0),0),IF($H177&gt;0,IF(AND(INDIRECT(ADDRESS($H177,44))=0,INDIRECT(ADDRESS($H177,38))="UL"),INDIRECT(ADDRESS($H177,COLUMN())),0),0),IF($I177&gt;0,IF(AND(INDIRECT(ADDRESS($I177,44))=0,INDIRECT(ADDRESS($I177,38))="UL"),INDIRECT(ADDRESS($I177,COLUMN())),0),0),IF($J177&gt;0,IF(AND(INDIRECT(ADDRESS($J177,44))=0,INDIRECT(ADDRESS($J177,38))="UL"),INDIRECT(ADDRESS($J177,COLUMN())),0),0),IF($K177&gt;0,IF(AND(INDIRECT(ADDRESS($K177,44))=0,INDIRECT(ADDRESS($K177,38))="UL"),INDIRECT(ADDRESS($K177,COLUMN())),0),0),IF($L177&gt;0,IF(AND(INDIRECT(ADDRESS($L177,44))=0,INDIRECT(ADDRESS($L177,38))="UL"),INDIRECT(ADDRESS($L177,COLUMN())),0),0),IF($M177&gt;0,IF(AND(INDIRECT(ADDRESS($M177,44))=0,INDIRECT(ADDRESS($M177,38))="UL"),INDIRECT(ADDRESS($M177,COLUMN())),0),0))</f>
        <v>0.63830687830687827</v>
      </c>
      <c r="BC177" s="58" cm="1">
        <f t="array" aca="1" ref="BC177" ca="1">SUM(IF($C177&gt;0,IF(AND(INDIRECT(ADDRESS($C177,44))=0,INDIRECT(ADDRESS($C177,38))="UL"),INDIRECT(ADDRESS($C177,COLUMN())),0),0),IF($D177&gt;0,IF(AND(INDIRECT(ADDRESS($D177,44))=0,INDIRECT(ADDRESS($D177,38))="UL"),INDIRECT(ADDRESS($D177,COLUMN())),0),0),IF($E177&gt;0,IF(AND(INDIRECT(ADDRESS($E177,44))=0,INDIRECT(ADDRESS($E177,38))="UL"),INDIRECT(ADDRESS($E177,COLUMN())),0),0),IF($F177&gt;0,IF(AND(INDIRECT(ADDRESS($F177,44))=0,INDIRECT(ADDRESS($F177,38))="UL"),INDIRECT(ADDRESS($F177,COLUMN())),0),0),IF($G177&gt;0,IF(AND(INDIRECT(ADDRESS($G177,44))=0,INDIRECT(ADDRESS($G177,38))="UL"),INDIRECT(ADDRESS($G177,COLUMN())),0),0),IF($H177&gt;0,IF(AND(INDIRECT(ADDRESS($H177,44))=0,INDIRECT(ADDRESS($H177,38))="UL"),INDIRECT(ADDRESS($H177,COLUMN())),0),0),IF($I177&gt;0,IF(AND(INDIRECT(ADDRESS($I177,44))=0,INDIRECT(ADDRESS($I177,38))="UL"),INDIRECT(ADDRESS($I177,COLUMN())),0),0),IF($J177&gt;0,IF(AND(INDIRECT(ADDRESS($J177,44))=0,INDIRECT(ADDRESS($J177,38))="UL"),INDIRECT(ADDRESS($J177,COLUMN())),0),0),IF($K177&gt;0,IF(AND(INDIRECT(ADDRESS($K177,44))=0,INDIRECT(ADDRESS($K177,38))="UL"),INDIRECT(ADDRESS($K177,COLUMN())),0),0),IF($L177&gt;0,IF(AND(INDIRECT(ADDRESS($L177,44))=0,INDIRECT(ADDRESS($L177,38))="UL"),INDIRECT(ADDRESS($L177,COLUMN())),0),0),IF($M177&gt;0,IF(AND(INDIRECT(ADDRESS($M177,44))=0,INDIRECT(ADDRESS($M177,38))="UL"),INDIRECT(ADDRESS($M177,COLUMN())),0),0))</f>
        <v>0.35597883597883595</v>
      </c>
      <c r="BD177" s="58" cm="1">
        <f t="array" aca="1" ref="BD177" ca="1">SUM(IF($C177&gt;0,IF(AND(INDIRECT(ADDRESS($C177,44))=0,INDIRECT(ADDRESS($C177,38))="UL"),INDIRECT(ADDRESS($C177,COLUMN())),0),0),IF($D177&gt;0,IF(AND(INDIRECT(ADDRESS($D177,44))=0,INDIRECT(ADDRESS($D177,38))="UL"),INDIRECT(ADDRESS($D177,COLUMN())),0),0),IF($E177&gt;0,IF(AND(INDIRECT(ADDRESS($E177,44))=0,INDIRECT(ADDRESS($E177,38))="UL"),INDIRECT(ADDRESS($E177,COLUMN())),0),0),IF($F177&gt;0,IF(AND(INDIRECT(ADDRESS($F177,44))=0,INDIRECT(ADDRESS($F177,38))="UL"),INDIRECT(ADDRESS($F177,COLUMN())),0),0),IF($G177&gt;0,IF(AND(INDIRECT(ADDRESS($G177,44))=0,INDIRECT(ADDRESS($G177,38))="UL"),INDIRECT(ADDRESS($G177,COLUMN())),0),0),IF($H177&gt;0,IF(AND(INDIRECT(ADDRESS($H177,44))=0,INDIRECT(ADDRESS($H177,38))="UL"),INDIRECT(ADDRESS($H177,COLUMN())),0),0),IF($I177&gt;0,IF(AND(INDIRECT(ADDRESS($I177,44))=0,INDIRECT(ADDRESS($I177,38))="UL"),INDIRECT(ADDRESS($I177,COLUMN())),0),0),IF($J177&gt;0,IF(AND(INDIRECT(ADDRESS($J177,44))=0,INDIRECT(ADDRESS($J177,38))="UL"),INDIRECT(ADDRESS($J177,COLUMN())),0),0),IF($K177&gt;0,IF(AND(INDIRECT(ADDRESS($K177,44))=0,INDIRECT(ADDRESS($K177,38))="UL"),INDIRECT(ADDRESS($K177,COLUMN())),0),0),IF($L177&gt;0,IF(AND(INDIRECT(ADDRESS($L177,44))=0,INDIRECT(ADDRESS($L177,38))="UL"),INDIRECT(ADDRESS($L177,COLUMN())),0),0),IF($M177&gt;0,IF(AND(INDIRECT(ADDRESS($M177,44))=0,INDIRECT(ADDRESS($M177,38))="UL"),INDIRECT(ADDRESS($M177,COLUMN())),0),0))</f>
        <v>0.8475485008818342</v>
      </c>
      <c r="BE177" s="57">
        <f t="shared" ca="1" si="126"/>
        <v>0.63830687830687827</v>
      </c>
      <c r="BF177" s="57" cm="1">
        <f t="array" aca="1" ref="BF177" ca="1">SUM(IF($C177&gt;0,IF(INDIRECT(ADDRESS($C177,45))=1,INDIRECT(ADDRESS($C177,52))*INDIRECT(ADDRESS($C177,42))/5,0),0), IF($D177&gt;0,IF(INDIRECT(ADDRESS($D177,45))=1,INDIRECT(ADDRESS($D177,52))*INDIRECT(ADDRESS($D177,42))/5,0),0), IF($E177&gt;0,IF(INDIRECT(ADDRESS($E177,45))=1,INDIRECT(ADDRESS($E177,52))*INDIRECT(ADDRESS($E177,42))/5,0),0), IF($F177&gt;0,IF(INDIRECT(ADDRESS($F177,45))=1,INDIRECT(ADDRESS($F177,52))*INDIRECT(ADDRESS($F177,42))/5,0),0), IF($G177&gt;0,IF(INDIRECT(ADDRESS($G177,45))=1,INDIRECT(ADDRESS($G177,52))*INDIRECT(ADDRESS($G177,42))/5,0),0), IF($H177&gt;0,IF(INDIRECT(ADDRESS($H177,45))=1,INDIRECT(ADDRESS($H177,52))*INDIRECT(ADDRESS($H177,42))/5,0),0)
)*$BF$296/100</f>
        <v>1.6666666666666666E-2</v>
      </c>
      <c r="BG177" s="19"/>
      <c r="BH177" s="57" cm="1">
        <f t="array" aca="1" ref="BH177" ca="1">SUM(IF($C177&gt;0,IF(AND(INDIRECT(ADDRESS($C177,44))=0,INDIRECT(ADDRESS($C177,38))&lt;&gt;"UL"),INDIRECT(ADDRESS($C177,COLUMN()-12)),0),0), IF($D177&gt;0,IF(AND(INDIRECT(ADDRESS($D177,44))=0,INDIRECT(ADDRESS($D177,38))&lt;&gt;"UL"),INDIRECT(ADDRESS($D177,COLUMN()-12)),0),0), IF($E177&gt;0,IF(AND(INDIRECT(ADDRESS($E177,44))=0,INDIRECT(ADDRESS($E177,38))&lt;&gt;"UL"),INDIRECT(ADDRESS($E177,COLUMN()-12)),0),0), IF($F177&gt;0,IF(AND(INDIRECT(ADDRESS($F177,44))=0,INDIRECT(ADDRESS($F177,38))&lt;&gt;"UL"),INDIRECT(ADDRESS($F177,COLUMN()-12)),0),0), IF($G177&gt;0,IF(AND(INDIRECT(ADDRESS($G177,44))=0,INDIRECT(ADDRESS($G177,38))&lt;&gt;"UL"),INDIRECT(ADDRESS($G177,COLUMN()-12)),0),0), IF($H177&gt;0,IF(AND(INDIRECT(ADDRESS($H177,44))=0,INDIRECT(ADDRESS($H177,38))&lt;&gt;"UL"),INDIRECT(ADDRESS($H177,COLUMN()-12)),0),0), IF($I177&gt;0,IF(AND(INDIRECT(ADDRESS($I177,44))=0,INDIRECT(ADDRESS($I177,38))&lt;&gt;"UL"),INDIRECT(ADDRESS($I177,COLUMN()-12)),0),0), IF($J177&gt;0,IF(AND(INDIRECT(ADDRESS($J177,44))=0,INDIRECT(ADDRESS($J177,38))&lt;&gt;"UL"),INDIRECT(ADDRESS($J177,COLUMN()-12)),0),0), IF($K177&gt;0,IF(AND(INDIRECT(ADDRESS($K177,44))=0,INDIRECT(ADDRESS($K177,38))&lt;&gt;"UL"),INDIRECT(ADDRESS($K177,COLUMN()-12)),0),0), IF($L177&gt;0,IF(AND(INDIRECT(ADDRESS($L177,44))=0,INDIRECT(ADDRESS($L177,38))&lt;&gt;"UL"),INDIRECT(ADDRESS($L177,COLUMN()-12)),0),0), IF($M177&gt;0,IF(AND(INDIRECT(ADDRESS($M177,44))=0,INDIRECT(ADDRESS($M177,38))&lt;&gt;"UL"),INDIRECT(ADDRESS($M177,COLUMN()-12)),0),0))</f>
        <v>0</v>
      </c>
      <c r="BI177" s="57" cm="1">
        <f t="array" aca="1" ref="BI177" ca="1">SUM(IF($C177&gt;0,IF(AND(INDIRECT(ADDRESS($C177,44))=0,INDIRECT(ADDRESS($C177,38))&lt;&gt;"UL"),INDIRECT(ADDRESS($C177,COLUMN()-12)),0),0), IF($D177&gt;0,IF(AND(INDIRECT(ADDRESS($D177,44))=0,INDIRECT(ADDRESS($D177,38))&lt;&gt;"UL"),INDIRECT(ADDRESS($D177,COLUMN()-12)),0),0), IF($E177&gt;0,IF(AND(INDIRECT(ADDRESS($E177,44))=0,INDIRECT(ADDRESS($E177,38))&lt;&gt;"UL"),INDIRECT(ADDRESS($E177,COLUMN()-12)),0),0), IF($F177&gt;0,IF(AND(INDIRECT(ADDRESS($F177,44))=0,INDIRECT(ADDRESS($F177,38))&lt;&gt;"UL"),INDIRECT(ADDRESS($F177,COLUMN()-12)),0),0), IF($G177&gt;0,IF(AND(INDIRECT(ADDRESS($G177,44))=0,INDIRECT(ADDRESS($G177,38))&lt;&gt;"UL"),INDIRECT(ADDRESS($G177,COLUMN()-12)),0),0), IF($H177&gt;0,IF(AND(INDIRECT(ADDRESS($H177,44))=0,INDIRECT(ADDRESS($H177,38))&lt;&gt;"UL"),INDIRECT(ADDRESS($H177,COLUMN()-12)),0),0), IF($I177&gt;0,IF(AND(INDIRECT(ADDRESS($I177,44))=0,INDIRECT(ADDRESS($I177,38))&lt;&gt;"UL"),INDIRECT(ADDRESS($I177,COLUMN()-12)),0),0), IF($J177&gt;0,IF(AND(INDIRECT(ADDRESS($J177,44))=0,INDIRECT(ADDRESS($J177,38))&lt;&gt;"UL"),INDIRECT(ADDRESS($J177,COLUMN()-12)),0),0), IF($K177&gt;0,IF(AND(INDIRECT(ADDRESS($K177,44))=0,INDIRECT(ADDRESS($K177,38))&lt;&gt;"UL"),INDIRECT(ADDRESS($K177,COLUMN()-12)),0),0), IF($L177&gt;0,IF(AND(INDIRECT(ADDRESS($L177,44))=0,INDIRECT(ADDRESS($L177,38))&lt;&gt;"UL"),INDIRECT(ADDRESS($L177,COLUMN()-12)),0),0), IF($M177&gt;0,IF(AND(INDIRECT(ADDRESS($M177,44))=0,INDIRECT(ADDRESS($M177,38))&lt;&gt;"UL"),INDIRECT(ADDRESS($M177,COLUMN()-12)),0),0))</f>
        <v>0</v>
      </c>
      <c r="BJ177" s="57" cm="1">
        <f t="array" aca="1" ref="BJ177" ca="1">SUM(IF($C177&gt;0,IF(AND(INDIRECT(ADDRESS($C177,44))=0,INDIRECT(ADDRESS($C177,38))&lt;&gt;"UL"),INDIRECT(ADDRESS($C177,COLUMN()-12)),0),0), IF($D177&gt;0,IF(AND(INDIRECT(ADDRESS($D177,44))=0,INDIRECT(ADDRESS($D177,38))&lt;&gt;"UL"),INDIRECT(ADDRESS($D177,COLUMN()-12)),0),0), IF($E177&gt;0,IF(AND(INDIRECT(ADDRESS($E177,44))=0,INDIRECT(ADDRESS($E177,38))&lt;&gt;"UL"),INDIRECT(ADDRESS($E177,COLUMN()-12)),0),0), IF($F177&gt;0,IF(AND(INDIRECT(ADDRESS($F177,44))=0,INDIRECT(ADDRESS($F177,38))&lt;&gt;"UL"),INDIRECT(ADDRESS($F177,COLUMN()-12)),0),0), IF($G177&gt;0,IF(AND(INDIRECT(ADDRESS($G177,44))=0,INDIRECT(ADDRESS($G177,38))&lt;&gt;"UL"),INDIRECT(ADDRESS($G177,COLUMN()-12)),0),0), IF($H177&gt;0,IF(AND(INDIRECT(ADDRESS($H177,44))=0,INDIRECT(ADDRESS($H177,38))&lt;&gt;"UL"),INDIRECT(ADDRESS($H177,COLUMN()-12)),0),0), IF($I177&gt;0,IF(AND(INDIRECT(ADDRESS($I177,44))=0,INDIRECT(ADDRESS($I177,38))&lt;&gt;"UL"),INDIRECT(ADDRESS($I177,COLUMN()-12)),0),0), IF($J177&gt;0,IF(AND(INDIRECT(ADDRESS($J177,44))=0,INDIRECT(ADDRESS($J177,38))&lt;&gt;"UL"),INDIRECT(ADDRESS($J177,COLUMN()-12)),0),0), IF($K177&gt;0,IF(AND(INDIRECT(ADDRESS($K177,44))=0,INDIRECT(ADDRESS($K177,38))&lt;&gt;"UL"),INDIRECT(ADDRESS($K177,COLUMN()-12)),0),0), IF($L177&gt;0,IF(AND(INDIRECT(ADDRESS($L177,44))=0,INDIRECT(ADDRESS($L177,38))&lt;&gt;"UL"),INDIRECT(ADDRESS($L177,COLUMN()-12)),0),0), IF($M177&gt;0,IF(AND(INDIRECT(ADDRESS($M177,44))=0,INDIRECT(ADDRESS($M177,38))&lt;&gt;"UL"),INDIRECT(ADDRESS($M177,COLUMN()-12)),0),0))</f>
        <v>0</v>
      </c>
      <c r="BK177" s="57">
        <f t="shared" ca="1" si="127"/>
        <v>0</v>
      </c>
      <c r="BL177" s="58">
        <f t="shared" ca="1" si="128"/>
        <v>0</v>
      </c>
      <c r="BM177" s="57" cm="1">
        <f t="array" aca="1" ref="BM177" ca="1">SUM(IF($C177&gt;0,IF(AND(INDIRECT(ADDRESS($C177,44))=0,INDIRECT(ADDRESS($C177,38))&lt;&gt;"UL"),INDIRECT(ADDRESS($C177,COLUMN()-12)),0),0), IF($D177&gt;0,IF(AND(INDIRECT(ADDRESS($D177,44))=0,INDIRECT(ADDRESS($D177,38))&lt;&gt;"UL"),INDIRECT(ADDRESS($D177,COLUMN()-12)),0),0), IF($E177&gt;0,IF(AND(INDIRECT(ADDRESS($E177,44))=0,INDIRECT(ADDRESS($E177,38))&lt;&gt;"UL"),INDIRECT(ADDRESS($E177,COLUMN()-12)),0),0), IF($F177&gt;0,IF(AND(INDIRECT(ADDRESS($F177,44))=0,INDIRECT(ADDRESS($F177,38))&lt;&gt;"UL"),INDIRECT(ADDRESS($F177,COLUMN()-12)),0),0), IF($G177&gt;0,IF(AND(INDIRECT(ADDRESS($G177,44))=0,INDIRECT(ADDRESS($G177,38))&lt;&gt;"UL"),INDIRECT(ADDRESS($G177,COLUMN()-12)),0),0), IF($H177&gt;0,IF(AND(INDIRECT(ADDRESS($H177,44))=0,INDIRECT(ADDRESS($H177,38))&lt;&gt;"UL"),INDIRECT(ADDRESS($H177,COLUMN()-12)),0),0), IF($I177&gt;0,IF(AND(INDIRECT(ADDRESS($I177,44))=0,INDIRECT(ADDRESS($I177,38))&lt;&gt;"UL"),INDIRECT(ADDRESS($I177,COLUMN()-12)),0),0), IF($J177&gt;0,IF(AND(INDIRECT(ADDRESS($J177,44))=0,INDIRECT(ADDRESS($J177,38))&lt;&gt;"UL"),INDIRECT(ADDRESS($J177,COLUMN()-12)),0),0), IF($K177&gt;0,IF(AND(INDIRECT(ADDRESS($K177,44))=0,INDIRECT(ADDRESS($K177,38))&lt;&gt;"UL"),INDIRECT(ADDRESS($K177,COLUMN()-11)),0),0), IF($L177&gt;0,IF(AND(INDIRECT(ADDRESS($L177,44))=0,INDIRECT(ADDRESS($L177,38))&lt;&gt;"UL"),INDIRECT(ADDRESS($L177,COLUMN()-11)),0),0), IF($M177&gt;0,IF(AND(INDIRECT(ADDRESS($M177,44))=0,INDIRECT(ADDRESS($M177,38))&lt;&gt;"UL"),INDIRECT(ADDRESS($M177,COLUMN()-11)),0),0))</f>
        <v>0</v>
      </c>
      <c r="BN177" s="57" cm="1">
        <f t="array" aca="1" ref="BN177" ca="1">SUM(IF($C177&gt;0,IF(AND(INDIRECT(ADDRESS($C177,44))=0,INDIRECT(ADDRESS($C177,38))&lt;&gt;"UL"),INDIRECT(ADDRESS($C177,COLUMN()-12)),0),0), IF($D177&gt;0,IF(AND(INDIRECT(ADDRESS($D177,44))=0,INDIRECT(ADDRESS($D177,38))&lt;&gt;"UL"),INDIRECT(ADDRESS($D177,COLUMN()-12)),0),0), IF($E177&gt;0,IF(AND(INDIRECT(ADDRESS($E177,44))=0,INDIRECT(ADDRESS($E177,38))&lt;&gt;"UL"),INDIRECT(ADDRESS($E177,COLUMN()-12)),0),0), IF($F177&gt;0,IF(AND(INDIRECT(ADDRESS($F177,44))=0,INDIRECT(ADDRESS($F177,38))&lt;&gt;"UL"),INDIRECT(ADDRESS($F177,COLUMN()-12)),0),0), IF($G177&gt;0,IF(AND(INDIRECT(ADDRESS($G177,44))=0,INDIRECT(ADDRESS($G177,38))&lt;&gt;"UL"),INDIRECT(ADDRESS($G177,COLUMN()-12)),0),0), IF($H177&gt;0,IF(AND(INDIRECT(ADDRESS($H177,44))=0,INDIRECT(ADDRESS($H177,38))&lt;&gt;"UL"),INDIRECT(ADDRESS($H177,COLUMN()-12)),0),0), IF($I177&gt;0,IF(AND(INDIRECT(ADDRESS($I177,44))=0,INDIRECT(ADDRESS($I177,38))&lt;&gt;"UL"),INDIRECT(ADDRESS($I177,COLUMN()-12)),0),0), IF($J177&gt;0,IF(AND(INDIRECT(ADDRESS($J177,44))=0,INDIRECT(ADDRESS($J177,38))&lt;&gt;"UL"),INDIRECT(ADDRESS($J177,COLUMN()-12)),0),0), IF($K177&gt;0,IF(AND(INDIRECT(ADDRESS($K177,44))=0,INDIRECT(ADDRESS($K177,38))&lt;&gt;"UL"),INDIRECT(ADDRESS($K177,COLUMN()-11)),0),0), IF($L177&gt;0,IF(AND(INDIRECT(ADDRESS($L177,44))=0,INDIRECT(ADDRESS($L177,38))&lt;&gt;"UL"),INDIRECT(ADDRESS($L177,COLUMN()-11)),0),0), IF($M177&gt;0,IF(AND(INDIRECT(ADDRESS($M177,44))=0,INDIRECT(ADDRESS($M177,38))&lt;&gt;"UL"),INDIRECT(ADDRESS($M177,COLUMN()-11)),0),0))</f>
        <v>0</v>
      </c>
      <c r="BO177" s="57" cm="1">
        <f t="array" aca="1" ref="BO177" ca="1">SUM(IF($C177&gt;0,IF(AND(INDIRECT(ADDRESS($C177,44))=0,INDIRECT(ADDRESS($C177,38))&lt;&gt;"UL"),INDIRECT(ADDRESS($C177,COLUMN()-12)),0),0), IF($D177&gt;0,IF(AND(INDIRECT(ADDRESS($D177,44))=0,INDIRECT(ADDRESS($D177,38))&lt;&gt;"UL"),INDIRECT(ADDRESS($D177,COLUMN()-12)),0),0), IF($E177&gt;0,IF(AND(INDIRECT(ADDRESS($E177,44))=0,INDIRECT(ADDRESS($E177,38))&lt;&gt;"UL"),INDIRECT(ADDRESS($E177,COLUMN()-12)),0),0), IF($F177&gt;0,IF(AND(INDIRECT(ADDRESS($F177,44))=0,INDIRECT(ADDRESS($F177,38))&lt;&gt;"UL"),INDIRECT(ADDRESS($F177,COLUMN()-12)),0),0), IF($G177&gt;0,IF(AND(INDIRECT(ADDRESS($G177,44))=0,INDIRECT(ADDRESS($G177,38))&lt;&gt;"UL"),INDIRECT(ADDRESS($G177,COLUMN()-12)),0),0), IF($H177&gt;0,IF(AND(INDIRECT(ADDRESS($H177,44))=0,INDIRECT(ADDRESS($H177,38))&lt;&gt;"UL"),INDIRECT(ADDRESS($H177,COLUMN()-12)),0),0), IF($I177&gt;0,IF(AND(INDIRECT(ADDRESS($I177,44))=0,INDIRECT(ADDRESS($I177,38))&lt;&gt;"UL"),INDIRECT(ADDRESS($I177,COLUMN()-12)),0),0), IF($J177&gt;0,IF(AND(INDIRECT(ADDRESS($J177,44))=0,INDIRECT(ADDRESS($J177,38))&lt;&gt;"UL"),INDIRECT(ADDRESS($J177,COLUMN()-12)),0),0), IF($K177&gt;0,IF(AND(INDIRECT(ADDRESS($K177,44))=0,INDIRECT(ADDRESS($K177,38))&lt;&gt;"UL"),INDIRECT(ADDRESS($K177,COLUMN()-11)),0),0), IF($L177&gt;0,IF(AND(INDIRECT(ADDRESS($L177,44))=0,INDIRECT(ADDRESS($L177,38))&lt;&gt;"UL"),INDIRECT(ADDRESS($L177,COLUMN()-11)),0),0), IF($M177&gt;0,IF(AND(INDIRECT(ADDRESS($M177,44))=0,INDIRECT(ADDRESS($M177,38))&lt;&gt;"UL"),INDIRECT(ADDRESS($M177,COLUMN()-11)),0),0))</f>
        <v>0</v>
      </c>
      <c r="BP177" s="57" cm="1">
        <f t="array" aca="1" ref="BP177" ca="1">SUM(IF($C177&gt;0,IF(AND(INDIRECT(ADDRESS($C177,44))=0,INDIRECT(ADDRESS($C177,38))&lt;&gt;"UL"),INDIRECT(ADDRESS($C177,COLUMN()-12)),0),0), IF($D177&gt;0,IF(AND(INDIRECT(ADDRESS($D177,44))=0,INDIRECT(ADDRESS($D177,38))&lt;&gt;"UL"),INDIRECT(ADDRESS($D177,COLUMN()-12)),0),0), IF($E177&gt;0,IF(AND(INDIRECT(ADDRESS($E177,44))=0,INDIRECT(ADDRESS($E177,38))&lt;&gt;"UL"),INDIRECT(ADDRESS($E177,COLUMN()-12)),0),0), IF($F177&gt;0,IF(AND(INDIRECT(ADDRESS($F177,44))=0,INDIRECT(ADDRESS($F177,38))&lt;&gt;"UL"),INDIRECT(ADDRESS($F177,COLUMN()-12)),0),0), IF($G177&gt;0,IF(AND(INDIRECT(ADDRESS($G177,44))=0,INDIRECT(ADDRESS($G177,38))&lt;&gt;"UL"),INDIRECT(ADDRESS($G177,COLUMN()-12)),0),0), IF($H177&gt;0,IF(AND(INDIRECT(ADDRESS($H177,44))=0,INDIRECT(ADDRESS($H177,38))&lt;&gt;"UL"),INDIRECT(ADDRESS($H177,COLUMN()-12)),0),0), IF($I177&gt;0,IF(AND(INDIRECT(ADDRESS($I177,44))=0,INDIRECT(ADDRESS($I177,38))&lt;&gt;"UL"),INDIRECT(ADDRESS($I177,COLUMN()-12)),0),0), IF($J177&gt;0,IF(AND(INDIRECT(ADDRESS($J177,44))=0,INDIRECT(ADDRESS($J177,38))&lt;&gt;"UL"),INDIRECT(ADDRESS($J177,COLUMN()-12)),0),0), IF($K177&gt;0,IF(AND(INDIRECT(ADDRESS($K177,44))=0,INDIRECT(ADDRESS($K177,38))&lt;&gt;"UL"),INDIRECT(ADDRESS($K177,COLUMN()-11)),0),0), IF($L177&gt;0,IF(AND(INDIRECT(ADDRESS($L177,44))=0,INDIRECT(ADDRESS($L177,38))&lt;&gt;"UL"),INDIRECT(ADDRESS($L177,COLUMN()-11)),0),0), IF($M177&gt;0,IF(AND(INDIRECT(ADDRESS($M177,44))=0,INDIRECT(ADDRESS($M177,38))&lt;&gt;"UL"),INDIRECT(ADDRESS($M177,COLUMN()-11)),0),0))</f>
        <v>0</v>
      </c>
      <c r="BQ177" s="57">
        <f t="shared" ca="1" si="129"/>
        <v>0</v>
      </c>
      <c r="BR177" s="161">
        <f t="shared" ca="1" si="130"/>
        <v>75.082365054144205</v>
      </c>
      <c r="BS177" s="56"/>
      <c r="BT177" s="56">
        <f t="shared" ca="1" si="131"/>
        <v>3.0168055240957528</v>
      </c>
      <c r="BU177" s="80">
        <f t="shared" ca="1" si="132"/>
        <v>8.1535284435020339E-2</v>
      </c>
      <c r="BV177" s="57" t="s">
        <v>34</v>
      </c>
      <c r="BW177" s="57" cm="1">
        <f t="array" aca="1" ref="BW177" ca="1">SUM(IF($C177&gt;0,IF(AND(INDIRECT(ADDRESS($C177,44))=0,INDIRECT(ADDRESS($C177,38))="UL",ISERROR(SEARCH("Rear",INDIRECT(ADDRESS($C177,33)))),ISERROR(SEARCH("Side",INDIRECT(ADDRESS($C177,33))))),INDIRECT(ADDRESS($C177,COLUMN())),0),0),IF($D177&gt;0,IF(AND(INDIRECT(ADDRESS($D177,44))=0,INDIRECT(ADDRESS($D177,38))="UL",ISERROR(SEARCH("Rear",INDIRECT(ADDRESS($D177,33)))),ISERROR(SEARCH("Side",INDIRECT(ADDRESS($D177,33))))),INDIRECT(ADDRESS($D177,COLUMN())),0),0),IF($E177&gt;0,IF(AND(INDIRECT(ADDRESS($E177,44))=0,INDIRECT(ADDRESS($E177,38))="UL",ISERROR(SEARCH("Rear",INDIRECT(ADDRESS($E177,33)))),ISERROR(SEARCH("Side",INDIRECT(ADDRESS($E177,33))))),INDIRECT(ADDRESS($E177,COLUMN())),0),0),IF($F177&gt;0,IF(AND(INDIRECT(ADDRESS($F177,44))=0,INDIRECT(ADDRESS($F177,38))="UL",ISERROR(SEARCH("Rear",INDIRECT(ADDRESS($F177,33)))),ISERROR(SEARCH("Side",INDIRECT(ADDRESS($F177,33))))),INDIRECT(ADDRESS($F177,COLUMN())),0),0),IF($G177&gt;0,IF(AND(INDIRECT(ADDRESS($G177,44))=0,INDIRECT(ADDRESS($G177,38))="UL",ISERROR(SEARCH("Rear",INDIRECT(ADDRESS($G177,33)))),ISERROR(SEARCH("Side",INDIRECT(ADDRESS($G177,33))))),INDIRECT(ADDRESS($G177,COLUMN())),0),0),IF($H177&gt;0,IF(AND(INDIRECT(ADDRESS($H177,44))=0,INDIRECT(ADDRESS($H177,38))="UL",ISERROR(SEARCH("Rear",INDIRECT(ADDRESS($H177,33)))),ISERROR(SEARCH("Side",INDIRECT(ADDRESS($H177,33))))),INDIRECT(ADDRESS($H177,COLUMN())),0),0),IF($I177&gt;0,IF(AND(INDIRECT(ADDRESS($I177,44))=0,INDIRECT(ADDRESS($I177,38))="UL",ISERROR(SEARCH("Rear",INDIRECT(ADDRESS($I177,33)))),ISERROR(SEARCH("Side",INDIRECT(ADDRESS($I177,33))))),INDIRECT(ADDRESS($I177,COLUMN())),0),0),IF($J177&gt;0,IF(AND(INDIRECT(ADDRESS($J177,44))=0,INDIRECT(ADDRESS($J177,38))="UL",ISERROR(SEARCH("Rear",INDIRECT(ADDRESS($J177,33)))),ISERROR(SEARCH("Side",INDIRECT(ADDRESS($J177,33))))),INDIRECT(ADDRESS($J177,COLUMN())),0),0),IF($K177&gt;0,IF(AND(INDIRECT(ADDRESS($K177,44))=0,INDIRECT(ADDRESS($K177,38))="UL",ISERROR(SEARCH("Rear",INDIRECT(ADDRESS($K177,33)))),ISERROR(SEARCH("Side",INDIRECT(ADDRESS($K177,33))))),INDIRECT(ADDRESS($K177,COLUMN())),0),0),IF($L177&gt;0,IF(AND(INDIRECT(ADDRESS($L177,44))=0,INDIRECT(ADDRESS($L177,38))="UL",ISERROR(SEARCH("Rear",INDIRECT(ADDRESS($L177,33)))),ISERROR(SEARCH("Side",INDIRECT(ADDRESS($L177,33))))),INDIRECT(ADDRESS($L177,COLUMN())),0),0),IF($M177&gt;0,IF(AND(INDIRECT(ADDRESS($M177,44))=0,INDIRECT(ADDRESS($M177,38))="UL",ISERROR(SEARCH("Rear",INDIRECT(ADDRESS($M177,33)))),ISERROR(SEARCH("Side",INDIRECT(ADDRESS($M177,33))))),INDIRECT(ADDRESS($M177,COLUMN())),0),0))</f>
        <v>0.94444444444444442</v>
      </c>
      <c r="BX177" s="57">
        <f t="shared" ca="1" si="136"/>
        <v>0.94444444444444442</v>
      </c>
      <c r="BY177" s="57" cm="1">
        <f t="array" aca="1" ref="BY177" ca="1">SUM(IF($C177&gt;0,IF(AND(INDIRECT(ADDRESS($C177,44))=0,INDIRECT(ADDRESS($C177,38))="UL"),INDIRECT(ADDRESS($C177,COLUMN())),0),0),IF($D177&gt;0,IF(AND(INDIRECT(ADDRESS($D177,44))=0,INDIRECT(ADDRESS($D177,38))="UL"),INDIRECT(ADDRESS($D177,COLUMN())),0),0),IF($E177&gt;0,IF(AND(INDIRECT(ADDRESS($E177,44))=0,INDIRECT(ADDRESS($E177,38))="UL"),INDIRECT(ADDRESS($E177,COLUMN())),0),0),IF($F177&gt;0,IF(AND(INDIRECT(ADDRESS($F177,44))=0,INDIRECT(ADDRESS($F177,38))="UL"),INDIRECT(ADDRESS($F177,COLUMN())),0),0),IF($G177&gt;0,IF(AND(INDIRECT(ADDRESS($G177,44))=0,INDIRECT(ADDRESS($G177,38))="UL"),INDIRECT(ADDRESS($G177,COLUMN())),0),0),IF($H177&gt;0,IF(AND(INDIRECT(ADDRESS($H177,44))=0,INDIRECT(ADDRESS($H177,38))="UL"),INDIRECT(ADDRESS($H177,COLUMN())),0),0),IF($I177&gt;0,IF(AND(INDIRECT(ADDRESS($I177,44))=0,INDIRECT(ADDRESS($I177,38))="UL"),INDIRECT(ADDRESS($I177,COLUMN())),0),0),IF($J177&gt;0,IF(AND(INDIRECT(ADDRESS($J177,44))=0,INDIRECT(ADDRESS($J177,38))="UL"),INDIRECT(ADDRESS($J177,COLUMN())),0),0),IF($K177&gt;0,IF(AND(INDIRECT(ADDRESS($K177,44))=0,INDIRECT(ADDRESS($K177,38))="UL"),INDIRECT(ADDRESS($K177,COLUMN())),0),0),IF($L177&gt;0,IF(AND(INDIRECT(ADDRESS($L177,44))=0,INDIRECT(ADDRESS($L177,38))="UL"),INDIRECT(ADDRESS($L177,COLUMN())),0),0),IF($M177&gt;0,IF(AND(INDIRECT(ADDRESS($M177,44))=0,INDIRECT(ADDRESS($M177,38))="UL"),INDIRECT(ADDRESS($M177,COLUMN())),0),0))</f>
        <v>0.56090534979423867</v>
      </c>
      <c r="BZ177" s="57" cm="1">
        <f t="array" aca="1" ref="BZ177" ca="1">SUM(IF($C177&gt;0,IF(AND(INDIRECT(ADDRESS($C177,44))=0,INDIRECT(ADDRESS($C177,38))="UL"),INDIRECT(ADDRESS($C177,COLUMN())),0),0),IF($D177&gt;0,IF(AND(INDIRECT(ADDRESS($D177,44))=0,INDIRECT(ADDRESS($D177,38))="UL"),INDIRECT(ADDRESS($D177,COLUMN())),0),0),IF($E177&gt;0,IF(AND(INDIRECT(ADDRESS($E177,44))=0,INDIRECT(ADDRESS($E177,38))="UL"),INDIRECT(ADDRESS($E177,COLUMN())),0),0),IF($F177&gt;0,IF(AND(INDIRECT(ADDRESS($F177,44))=0,INDIRECT(ADDRESS($F177,38))="UL"),INDIRECT(ADDRESS($F177,COLUMN())),0),0),IF($G177&gt;0,IF(AND(INDIRECT(ADDRESS($G177,44))=0,INDIRECT(ADDRESS($G177,38))="UL"),INDIRECT(ADDRESS($G177,COLUMN())),0),0),IF($H177&gt;0,IF(AND(INDIRECT(ADDRESS($H177,44))=0,INDIRECT(ADDRESS($H177,38))="UL"),INDIRECT(ADDRESS($H177,COLUMN())),0),0),IF($I177&gt;0,IF(AND(INDIRECT(ADDRESS($I177,44))=0,INDIRECT(ADDRESS($I177,38))="UL"),INDIRECT(ADDRESS($I177,COLUMN())),0),0),IF($J177&gt;0,IF(AND(INDIRECT(ADDRESS($J177,44))=0,INDIRECT(ADDRESS($J177,38))="UL"),INDIRECT(ADDRESS($J177,COLUMN())),0),0),IF($K177&gt;0,IF(AND(INDIRECT(ADDRESS($K177,44))=0,INDIRECT(ADDRESS($K177,38))="UL"),INDIRECT(ADDRESS($K177,COLUMN())),0),0),IF($L177&gt;0,IF(AND(INDIRECT(ADDRESS($L177,44))=0,INDIRECT(ADDRESS($L177,38))="UL"),INDIRECT(ADDRESS($L177,COLUMN())),0),0),IF($M177&gt;0,IF(AND(INDIRECT(ADDRESS($M177,44))=0,INDIRECT(ADDRESS($M177,38))="UL"),INDIRECT(ADDRESS($M177,COLUMN())),0),0))</f>
        <v>0.76131687242798352</v>
      </c>
      <c r="CA177" s="57">
        <f t="shared" ca="1" si="137"/>
        <v>0.76131687242798352</v>
      </c>
      <c r="CB177" s="57" cm="1">
        <f t="array" aca="1" ref="CB177" ca="1">SUM(IF($C177&gt;0,IF(AND(INDIRECT(ADDRESS($C177,44))=0,INDIRECT(ADDRESS($C177,38))&lt;&gt;"UL"),INDIRECT(ADDRESS($C177,COLUMN())),0),0),IF($D177&gt;0,IF(AND(INDIRECT(ADDRESS($D177,44))=0,INDIRECT(ADDRESS($D177,38))&lt;&gt;"UL"),INDIRECT(ADDRESS($D177,COLUMN())),0),0),IF($E177&gt;0,IF(AND(INDIRECT(ADDRESS($E177,44))=0,INDIRECT(ADDRESS($E177,38))&lt;&gt;"UL"),INDIRECT(ADDRESS($E177,COLUMN())),0),0),IF($F177&gt;0,IF(AND(INDIRECT(ADDRESS($F177,44))=0,INDIRECT(ADDRESS($F177,38))&lt;&gt;"UL"),INDIRECT(ADDRESS($F177,COLUMN())),0),0),IF($G177&gt;0,IF(AND(INDIRECT(ADDRESS($G177,44))=0,INDIRECT(ADDRESS($G177,38))&lt;&gt;"UL"),INDIRECT(ADDRESS($G177,COLUMN())),0),0),IF($H177&gt;0,IF(AND(INDIRECT(ADDRESS($H177,44))=0,INDIRECT(ADDRESS($H177,38))&lt;&gt;"UL"),INDIRECT(ADDRESS($H177,COLUMN())),0),0),IF($I177&gt;0,IF(AND(INDIRECT(ADDRESS($I177,44))=0,INDIRECT(ADDRESS($I177,38))&lt;&gt;"UL"),INDIRECT(ADDRESS($I177,COLUMN())),0),0),IF($J177&gt;0,IF(AND(INDIRECT(ADDRESS($J177,44))=0,INDIRECT(ADDRESS($J177,38))&lt;&gt;"UL"),INDIRECT(ADDRESS($J177,COLUMN())),0),0),IF($K177&gt;0,IF(AND(INDIRECT(ADDRESS($K177,44))=0,INDIRECT(ADDRESS($K177,38))&lt;&gt;"UL"),INDIRECT(ADDRESS($K177,COLUMN())),0),0),IF($L177&gt;0,IF(AND(INDIRECT(ADDRESS($L177,44))=0,INDIRECT(ADDRESS($L177,38))&lt;&gt;"UL"),INDIRECT(ADDRESS($L177,COLUMN())),0),0),IF($M177&gt;0,IF(AND(INDIRECT(ADDRESS($M177,44))=0,INDIRECT(ADDRESS($M177,38))&lt;&gt;"UL"),INDIRECT(ADDRESS($M177,COLUMN())),0),0))</f>
        <v>0</v>
      </c>
      <c r="CC177" s="57">
        <f t="shared" ca="1" si="138"/>
        <v>0</v>
      </c>
      <c r="CD177" s="57" cm="1">
        <f t="array" aca="1" ref="CD177" ca="1">SUM(IF($C177&gt;0,IF(AND(INDIRECT(ADDRESS($C177,44))=0,INDIRECT(ADDRESS($C177,38))&lt;&gt;"UL"),INDIRECT(ADDRESS($C177,COLUMN())),0),0),IF($D177&gt;0,IF(AND(INDIRECT(ADDRESS($D177,44))=0,INDIRECT(ADDRESS($D177,38))&lt;&gt;"UL"),INDIRECT(ADDRESS($D177,COLUMN())),0),0),IF($E177&gt;0,IF(AND(INDIRECT(ADDRESS($E177,44))=0,INDIRECT(ADDRESS($E177,38))&lt;&gt;"UL"),INDIRECT(ADDRESS($E177,COLUMN())),0),0),IF($F177&gt;0,IF(AND(INDIRECT(ADDRESS($F177,44))=0,INDIRECT(ADDRESS($F177,38))&lt;&gt;"UL"),INDIRECT(ADDRESS($F177,COLUMN())),0),0),IF($G177&gt;0,IF(AND(INDIRECT(ADDRESS($G177,44))=0,INDIRECT(ADDRESS($G177,38))&lt;&gt;"UL"),INDIRECT(ADDRESS($G177,COLUMN())),0),0),IF($H177&gt;0,IF(AND(INDIRECT(ADDRESS($H177,44))=0,INDIRECT(ADDRESS($H177,38))&lt;&gt;"UL"),INDIRECT(ADDRESS($H177,COLUMN())),0),0),IF($I177&gt;0,IF(AND(INDIRECT(ADDRESS($I177,44))=0,INDIRECT(ADDRESS($I177,38))&lt;&gt;"UL"),INDIRECT(ADDRESS($I177,COLUMN())),0),0),IF($J177&gt;0,IF(AND(INDIRECT(ADDRESS($J177,44))=0,INDIRECT(ADDRESS($J177,38))&lt;&gt;"UL"),INDIRECT(ADDRESS($J177,COLUMN())),0),0),IF($K177&gt;0,IF(AND(INDIRECT(ADDRESS($K177,44))=0,INDIRECT(ADDRESS($K177,38))&lt;&gt;"UL"),INDIRECT(ADDRESS($K177,COLUMN())),0),0),IF($L177&gt;0,IF(AND(INDIRECT(ADDRESS($L177,44))=0,INDIRECT(ADDRESS($L177,38))&lt;&gt;"UL"),INDIRECT(ADDRESS($L177,COLUMN())),0),0),IF($M177&gt;0,IF(AND(INDIRECT(ADDRESS($M177,44))=0,INDIRECT(ADDRESS($M177,38))&lt;&gt;"UL"),INDIRECT(ADDRESS($M177,COLUMN())),0),0))</f>
        <v>0</v>
      </c>
      <c r="CE177" s="57" cm="1">
        <f t="array" aca="1" ref="CE177" ca="1">SUM(IF($C177&gt;0,IF(AND(INDIRECT(ADDRESS($C177,44))=0,INDIRECT(ADDRESS($C177,38))&lt;&gt;"UL"),INDIRECT(ADDRESS($C177,COLUMN())),0),0),IF($D177&gt;0,IF(AND(INDIRECT(ADDRESS($D177,44))=0,INDIRECT(ADDRESS($D177,38))&lt;&gt;"UL"),INDIRECT(ADDRESS($D177,COLUMN())),0),0),IF($E177&gt;0,IF(AND(INDIRECT(ADDRESS($E177,44))=0,INDIRECT(ADDRESS($E177,38))&lt;&gt;"UL"),INDIRECT(ADDRESS($E177,COLUMN())),0),0),IF($F177&gt;0,IF(AND(INDIRECT(ADDRESS($F177,44))=0,INDIRECT(ADDRESS($F177,38))&lt;&gt;"UL"),INDIRECT(ADDRESS($F177,COLUMN())),0),0),IF($G177&gt;0,IF(AND(INDIRECT(ADDRESS($G177,44))=0,INDIRECT(ADDRESS($G177,38))&lt;&gt;"UL"),INDIRECT(ADDRESS($G177,COLUMN())),0),0),IF($H177&gt;0,IF(AND(INDIRECT(ADDRESS($H177,44))=0,INDIRECT(ADDRESS($H177,38))&lt;&gt;"UL"),INDIRECT(ADDRESS($H177,COLUMN())),0),0),IF($I177&gt;0,IF(AND(INDIRECT(ADDRESS($I177,44))=0,INDIRECT(ADDRESS($I177,38))&lt;&gt;"UL"),INDIRECT(ADDRESS($I177,COLUMN())),0),0),IF($J177&gt;0,IF(AND(INDIRECT(ADDRESS($J177,44))=0,INDIRECT(ADDRESS($J177,38))&lt;&gt;"UL"),INDIRECT(ADDRESS($J177,COLUMN())),0),0),IF($K177&gt;0,IF(AND(INDIRECT(ADDRESS($K177,44))=0,INDIRECT(ADDRESS($K177,38))&lt;&gt;"UL"),INDIRECT(ADDRESS($K177,COLUMN())),0),0),IF($L177&gt;0,IF(AND(INDIRECT(ADDRESS($L177,44))=0,INDIRECT(ADDRESS($L177,38))&lt;&gt;"UL"),INDIRECT(ADDRESS($L177,COLUMN())),0),0),IF($M177&gt;0,IF(AND(INDIRECT(ADDRESS($M177,44))=0,INDIRECT(ADDRESS($M177,38))&lt;&gt;"UL"),INDIRECT(ADDRESS($M177,COLUMN())),0),0))</f>
        <v>0</v>
      </c>
      <c r="CF177" s="57">
        <f t="shared" ca="1" si="139"/>
        <v>0</v>
      </c>
      <c r="CG177" s="57">
        <f t="shared" ca="1" si="140"/>
        <v>2.0425041667023804</v>
      </c>
      <c r="CH177" s="57">
        <f t="shared" ca="1" si="133"/>
        <v>5.5202815316280553E-2</v>
      </c>
      <c r="CI177" s="19">
        <f t="shared" ca="1" si="134"/>
        <v>11.77893916124347</v>
      </c>
      <c r="CJ177" s="19"/>
      <c r="CK177" s="57" cm="1">
        <f t="array" aca="1" ref="CK177" ca="1">IF(AU177="S", SUM(IF($C177&gt;0,IF(INDIRECT(ADDRESS($C177,43))&lt;&gt;1,INDIRECT(ADDRESS($C177,48)),0),0), IF($D177&gt;0,IF(INDIRECT(ADDRESS($D177,43))&lt;&gt;1,INDIRECT(ADDRESS($D177,48)),0),0), IF($E177&gt;0,IF(INDIRECT(ADDRESS($E177,43))&lt;&gt;1,INDIRECT(ADDRESS($E177,48)),0),0), IF($F177&gt;0,IF(INDIRECT(ADDRESS($F177,43))&lt;&gt;1,INDIRECT(ADDRESS($F177,48)),0),0), IF($G177&gt;0,IF(INDIRECT(ADDRESS($G177,43))&lt;&gt;1,INDIRECT(ADDRESS($G177,48)),0),0), IF($H177&gt;0,IF(INDIRECT(ADDRESS($H177,43))&lt;&gt;1,INDIRECT(ADDRESS($H177,48)),0),0), IF($I177&gt;0,IF(INDIRECT(ADDRESS($I177,43))&lt;&gt;1,INDIRECT(ADDRESS($I177,48)),0),0), IF($J177&gt;0,IF(INDIRECT(ADDRESS($J177,43))&lt;&gt;1,INDIRECT(ADDRESS($J177,48)),0),0), IF($K177&gt;0,IF(INDIRECT(ADDRESS($K177,43))&lt;&gt;1,INDIRECT(ADDRESS($K177,48)),0),0), IF($L177&gt;0,IF(INDIRECT(ADDRESS($L177,43))&lt;&gt;1,INDIRECT(ADDRESS($L177,48)),0),0), IF($M177&gt;0,IF(INDIRECT(ADDRESS($M177,43))&lt;&gt;1,INDIRECT(ADDRESS($M177,48)),0),0)), IF(AU177="L",SUM(IF($C177&gt;0,IF(INDIRECT(ADDRESS($C177,43))&lt;&gt;1,INDIRECT(ADDRESS($C177,50)),0),0), IF($D177&gt;0,IF(INDIRECT(ADDRESS($D177,43))&lt;&gt;1,INDIRECT(ADDRESS($D177,50)),0),0), IF($E177&gt;0,IF(INDIRECT(ADDRESS($E177,43))&lt;&gt;1,INDIRECT(ADDRESS($E177,50)),0),0), IF($F177&gt;0,IF(INDIRECT(ADDRESS($F177,43))&lt;&gt;1,INDIRECT(ADDRESS($F177,50)),0),0), IF($G177&gt;0,IF(INDIRECT(ADDRESS($G177,43))&lt;&gt;1,INDIRECT(ADDRESS($G177,50)),0),0), IF($G177&gt;0,IF(INDIRECT(ADDRESS($G177,43))&lt;&gt;1,INDIRECT(ADDRESS($G177,50)),0),0), IF($H177&gt;0,IF(INDIRECT(ADDRESS($H177,43))&lt;&gt;1,INDIRECT(ADDRESS($H177,50)),0),0), IF($I177&gt;0,IF(INDIRECT(ADDRESS($I177,43))&lt;&gt;1,INDIRECT(ADDRESS($I177,50)),0),0), IF($J177&gt;0,IF(INDIRECT(ADDRESS($J177,43))&lt;&gt;1,INDIRECT(ADDRESS($J177,50)),0),0), IF($K177&gt;0,IF(INDIRECT(ADDRESS($K177,43))&lt;&gt;1,INDIRECT(ADDRESS($K177,50)),0),0), IF($L177&gt;0,IF(INDIRECT(ADDRESS($L177,43))&lt;&gt;1,INDIRECT(ADDRESS($L177,50)),0),0), IF($M177&gt;0,IF(INDIRECT(ADDRESS($M177,43))&lt;&gt;1,INDIRECT(ADDRESS($M177,50)),0),0)), SUM(IF($C177&gt;0,IF(INDIRECT(ADDRESS($C177,43))&lt;&gt;1,INDIRECT(ADDRESS($C177,49)),0),0), IF($D177&gt;0,IF(INDIRECT(ADDRESS($D177,43))&lt;&gt;1,INDIRECT(ADDRESS($D177,49)),0),0), IF($E177&gt;0,IF(INDIRECT(ADDRESS($E177,43))&lt;&gt;1,INDIRECT(ADDRESS($E177,49)),0),0), IF($F177&gt;0,IF(INDIRECT(ADDRESS($F177,43))&lt;&gt;1,INDIRECT(ADDRESS($F177,49)),0),0), IF($G177&gt;0,IF(INDIRECT(ADDRESS($G177,43))&lt;&gt;1,INDIRECT(ADDRESS($G177,49)),0),0), IF($G177&gt;0,IF(INDIRECT(ADDRESS($G177,43))&lt;&gt;1,INDIRECT(ADDRESS($G177,49)),0),0), IF($H177&gt;0,IF(INDIRECT(ADDRESS($H177,43))&lt;&gt;1,INDIRECT(ADDRESS($H177,49)),0),0), IF($I177&gt;0,IF(INDIRECT(ADDRESS($I177,43))&lt;&gt;1,INDIRECT(ADDRESS($I177,49)),0),0), IF($J177&gt;0,IF(INDIRECT(ADDRESS($J177,43))&lt;&gt;1,INDIRECT(ADDRESS($J177,49)),0),0), IF($K177&gt;0,IF(INDIRECT(ADDRESS($K177,43))&lt;&gt;1,INDIRECT(ADDRESS($K177,49)),0),0), IF($L177&gt;0,IF(INDIRECT(ADDRESS($L177,43))&lt;&gt;1,INDIRECT(ADDRESS($L177,49)),0),0), IF($M177&gt;0,IF(INDIRECT(ADDRESS($M177,43))&lt;&gt;1,INDIRECT(ADDRESS($M177,49)),0),0))))</f>
        <v>1.5</v>
      </c>
      <c r="CL177" s="57" cm="1">
        <f t="array" aca="1" ref="CL177" ca="1">SUM(IF($C177&gt;0,IF(INDIRECT(ADDRESS($C177,44))=1,INDIRECT(ADDRESS($C177,90)),0),0), IF($D177&gt;0,IF(INDIRECT(ADDRESS($D177,44))=1,INDIRECT(ADDRESS($D177,90)),0),0), IF($E177&gt;0,IF(INDIRECT(ADDRESS($E177,44))=1,INDIRECT(ADDRESS($E177,90)),0),0), IF($F177&gt;0,IF(INDIRECT(ADDRESS($F177,44))=1,INDIRECT(ADDRESS($F177,90)),0),0), IF($G177&gt;0,IF(INDIRECT(ADDRESS($G177,44))=1,INDIRECT(ADDRESS($G177,90)),0),0), IF($H177&gt;0,IF(INDIRECT(ADDRESS($H177,44))=1,INDIRECT(ADDRESS($H177,90)),0),0), IF($I177&gt;0,IF(INDIRECT(ADDRESS($I177,44))=1,INDIRECT(ADDRESS($I177,90)),0),0), IF($J177&gt;0,IF(INDIRECT(ADDRESS($J177,44))=1,INDIRECT(ADDRESS($J177,90)),0),0), IF($K177&gt;0,IF(INDIRECT(ADDRESS($K177,44))=1,INDIRECT(ADDRESS($K177,90)),0),0), IF($L177&gt;0,IF(INDIRECT(ADDRESS($L177,44))=1,INDIRECT(ADDRESS($L177,90)),0),0), IF($M177&gt;0,IF(INDIRECT(ADDRESS($M177,44))=1,INDIRECT(ADDRESS($M177,90)),0),0))</f>
        <v>11.666666666666668</v>
      </c>
      <c r="CM177" s="56">
        <f t="shared" ca="1" si="135"/>
        <v>0.60024938648616144</v>
      </c>
      <c r="CN177" s="59"/>
    </row>
    <row r="178" spans="1:92" x14ac:dyDescent="0.25">
      <c r="A178" s="52" t="s">
        <v>248</v>
      </c>
      <c r="B178" s="67">
        <v>102</v>
      </c>
      <c r="C178" s="67">
        <v>114</v>
      </c>
      <c r="D178" s="67">
        <v>115</v>
      </c>
      <c r="E178" s="67">
        <v>118</v>
      </c>
      <c r="F178" s="67">
        <v>119</v>
      </c>
      <c r="G178" s="67">
        <v>136</v>
      </c>
      <c r="H178" s="67">
        <v>136</v>
      </c>
      <c r="I178" s="67">
        <v>136</v>
      </c>
      <c r="J178" s="67">
        <v>136</v>
      </c>
      <c r="K178" s="67"/>
      <c r="L178" s="67"/>
      <c r="M178" s="67"/>
      <c r="N178" s="145">
        <f ca="1">3+SUM(INDIRECT(ADDRESS(B178,COLUMN())),IF(C178&gt;0,INDIRECT(ADDRESS(C178,COLUMN())),0),IF(D178&gt;0,INDIRECT(ADDRESS(D178,COLUMN())),0),IF(E178&gt;0,INDIRECT(ADDRESS(E178,COLUMN())),0),IF(F178&gt;0,INDIRECT(ADDRESS(F178,COLUMN())),0),IF(G178&gt;0,INDIRECT(ADDRESS(G178,COLUMN())),0),IF(H178&gt;0,INDIRECT(ADDRESS(H178,COLUMN())),0),IF(I178&gt;0,INDIRECT(ADDRESS(I178,COLUMN())),0),IF(J178&gt;0,INDIRECT(ADDRESS(J178,COLUMN())),0),IF(K178&gt;0,INDIRECT(ADDRESS(K178,COLUMN())),0),IF(L178&gt;0,INDIRECT(ADDRESS(L178,COLUMN())),0),IF(M178&gt;0,INDIRECT(ADDRESS(M178,COLUMN())),0))</f>
        <v>40</v>
      </c>
      <c r="O178" s="67" t="str" cm="1">
        <f t="array" aca="1" ref="O178" ca="1">INDIRECT(ADDRESS($B178,COLUMN()))</f>
        <v>Bomber</v>
      </c>
      <c r="P178" s="145">
        <v>6</v>
      </c>
      <c r="Q178" s="67" cm="1">
        <f t="array" aca="1" ref="Q178" ca="1">INDIRECT(ADDRESS($B178,COLUMN()))</f>
        <v>1</v>
      </c>
      <c r="R178" s="67" t="str" cm="1">
        <f t="array" aca="1" ref="R178" ca="1">INDIRECT(ADDRESS($B178,COLUMN()))</f>
        <v>-</v>
      </c>
      <c r="S178" s="67" cm="1">
        <f t="array" aca="1" ref="S178" ca="1">INDIRECT(ADDRESS($B178,COLUMN()))</f>
        <v>1</v>
      </c>
      <c r="T178" s="67" t="str" cm="1">
        <f t="array" aca="1" ref="T178" ca="1">INDIRECT(ADDRESS($B178,COLUMN()))</f>
        <v>1-3</v>
      </c>
      <c r="U178" s="67" cm="1">
        <f t="array" aca="1" ref="U178" ca="1">INDIRECT(ADDRESS($B178,COLUMN()))</f>
        <v>3</v>
      </c>
      <c r="V178" s="67" cm="1">
        <f t="array" aca="1" ref="V178" ca="1">INDIRECT(ADDRESS($B178,COLUMN()))</f>
        <v>0</v>
      </c>
      <c r="W178" s="67" cm="1">
        <f t="array" aca="1" ref="W178" ca="1">INDIRECT(ADDRESS($B178,COLUMN()))</f>
        <v>5</v>
      </c>
      <c r="X178" s="67" cm="1">
        <f t="array" aca="1" ref="X178" ca="1">INDIRECT(ADDRESS($B178,COLUMN()))</f>
        <v>5</v>
      </c>
      <c r="Y178" s="67" cm="1">
        <f t="array" aca="1" ref="Y178" ca="1">INDIRECT(ADDRESS($B178,COLUMN()))</f>
        <v>2</v>
      </c>
      <c r="Z178" s="67" cm="1">
        <f t="array" aca="1" ref="Z178" ca="1">INDIRECT(ADDRESS($B178,COLUMN()))</f>
        <v>5</v>
      </c>
      <c r="AA178" s="67" cm="1">
        <f t="array" aca="1" ref="AA178" ca="1">INDIRECT(ADDRESS($B178,COLUMN()))</f>
        <v>0</v>
      </c>
      <c r="AB178" s="56">
        <f t="shared" ca="1" si="121"/>
        <v>0.57718484016995586</v>
      </c>
      <c r="AC178" s="56">
        <f t="shared" ca="1" si="122"/>
        <v>0.51105813984243365</v>
      </c>
      <c r="AD178" s="56">
        <f t="shared" ca="1" si="123"/>
        <v>2.6663902948300886</v>
      </c>
      <c r="AF178" s="52"/>
      <c r="AG178" s="52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2"/>
      <c r="AU178" s="54" t="s">
        <v>113</v>
      </c>
      <c r="AV178" s="57" cm="1">
        <f t="array" aca="1" ref="AV178" ca="1">SUM(IF($C178&gt;0,IF(AND(INDIRECT(ADDRESS($C178,44))=0,INDIRECT(ADDRESS($C178,38))="UL",ISERROR(SEARCH("Rear",INDIRECT(ADDRESS($C178,33)))),ISERROR(SEARCH("Side",INDIRECT(ADDRESS($C178,33))))),INDIRECT(ADDRESS($C178,COLUMN())),0),0),IF($D178&gt;0,IF(AND(INDIRECT(ADDRESS($D178,44))=0,INDIRECT(ADDRESS($D178,38))="UL",ISERROR(SEARCH("Rear",INDIRECT(ADDRESS($D178,33)))),ISERROR(SEARCH("Side",INDIRECT(ADDRESS($D178,33))))),INDIRECT(ADDRESS($D178,COLUMN())),0),0),IF($E178&gt;0,IF(AND(INDIRECT(ADDRESS($E178,44))=0,INDIRECT(ADDRESS($E178,38))="UL",ISERROR(SEARCH("Rear",INDIRECT(ADDRESS($E178,33)))),ISERROR(SEARCH("Side",INDIRECT(ADDRESS($E178,33))))),INDIRECT(ADDRESS($E178,COLUMN())),0),0),IF($F178&gt;0,IF(AND(INDIRECT(ADDRESS($F178,44))=0,INDIRECT(ADDRESS($F178,38))="UL",ISERROR(SEARCH("Rear",INDIRECT(ADDRESS($F178,33)))),ISERROR(SEARCH("Side",INDIRECT(ADDRESS($F178,33))))),INDIRECT(ADDRESS($F178,COLUMN())),0),0),IF($G178&gt;0,IF(AND(INDIRECT(ADDRESS($G178,44))=0,INDIRECT(ADDRESS($G178,38))="UL",ISERROR(SEARCH("Rear",INDIRECT(ADDRESS($G178,33)))),ISERROR(SEARCH("Side",INDIRECT(ADDRESS($G178,33))))),INDIRECT(ADDRESS($G178,COLUMN())),0),0),IF($H178&gt;0,IF(AND(INDIRECT(ADDRESS($H178,44))=0,INDIRECT(ADDRESS($H178,38))="UL",ISERROR(SEARCH("Rear",INDIRECT(ADDRESS($H178,33)))),ISERROR(SEARCH("Side",INDIRECT(ADDRESS($H178,33))))),INDIRECT(ADDRESS($H178,COLUMN())),0),0),IF($I178&gt;0,IF(AND(INDIRECT(ADDRESS($I178,44))=0,INDIRECT(ADDRESS($I178,38))="UL",ISERROR(SEARCH("Rear",INDIRECT(ADDRESS($I178,33)))),ISERROR(SEARCH("Side",INDIRECT(ADDRESS($I178,33))))),INDIRECT(ADDRESS($I178,COLUMN())),0),0),IF($J178&gt;0,IF(AND(INDIRECT(ADDRESS($J178,44))=0,INDIRECT(ADDRESS($J178,38))="UL",ISERROR(SEARCH("Rear",INDIRECT(ADDRESS($J178,33)))),ISERROR(SEARCH("Side",INDIRECT(ADDRESS($J178,33))))),INDIRECT(ADDRESS($J178,COLUMN())),0),0),IF($K178&gt;0,IF(AND(INDIRECT(ADDRESS($K178,44))=0,INDIRECT(ADDRESS($K178,38))="UL",ISERROR(SEARCH("Rear",INDIRECT(ADDRESS($K178,33)))),ISERROR(SEARCH("Side",INDIRECT(ADDRESS($K178,33))))),INDIRECT(ADDRESS($K178,COLUMN())),0),0),IF($L178&gt;0,IF(AND(INDIRECT(ADDRESS($L178,44))=0,INDIRECT(ADDRESS($L178,38))="UL",ISERROR(SEARCH("Rear",INDIRECT(ADDRESS($L178,33)))),ISERROR(SEARCH("Side",INDIRECT(ADDRESS($L178,33))))),INDIRECT(ADDRESS($L178,COLUMN())),0),0),IF($M178&gt;0,IF(AND(INDIRECT(ADDRESS($M178,44))=0,INDIRECT(ADDRESS($M178,38))="UL",ISERROR(SEARCH("Rear",INDIRECT(ADDRESS($M178,33)))),ISERROR(SEARCH("Side",INDIRECT(ADDRESS($M178,33))))),INDIRECT(ADDRESS($M178,COLUMN())),0),0))</f>
        <v>1.3333333333333333</v>
      </c>
      <c r="AW178" s="57" cm="1">
        <f t="array" aca="1" ref="AW178" ca="1">SUM(IF($C178&gt;0,IF(AND(INDIRECT(ADDRESS($C178,44))=0,INDIRECT(ADDRESS($C178,38))="UL",ISERROR(SEARCH("Rear",INDIRECT(ADDRESS($C178,33)))),ISERROR(SEARCH("Side",INDIRECT(ADDRESS($C178,33))))),INDIRECT(ADDRESS($C178,COLUMN())),0),0),IF($D178&gt;0,IF(AND(INDIRECT(ADDRESS($D178,44))=0,INDIRECT(ADDRESS($D178,38))="UL",ISERROR(SEARCH("Rear",INDIRECT(ADDRESS($D178,33)))),ISERROR(SEARCH("Side",INDIRECT(ADDRESS($D178,33))))),INDIRECT(ADDRESS($D178,COLUMN())),0),0),IF($E178&gt;0,IF(AND(INDIRECT(ADDRESS($E178,44))=0,INDIRECT(ADDRESS($E178,38))="UL",ISERROR(SEARCH("Rear",INDIRECT(ADDRESS($E178,33)))),ISERROR(SEARCH("Side",INDIRECT(ADDRESS($E178,33))))),INDIRECT(ADDRESS($E178,COLUMN())),0),0),IF($F178&gt;0,IF(AND(INDIRECT(ADDRESS($F178,44))=0,INDIRECT(ADDRESS($F178,38))="UL",ISERROR(SEARCH("Rear",INDIRECT(ADDRESS($F178,33)))),ISERROR(SEARCH("Side",INDIRECT(ADDRESS($F178,33))))),INDIRECT(ADDRESS($F178,COLUMN())),0),0),IF($G178&gt;0,IF(AND(INDIRECT(ADDRESS($G178,44))=0,INDIRECT(ADDRESS($G178,38))="UL",ISERROR(SEARCH("Rear",INDIRECT(ADDRESS($G178,33)))),ISERROR(SEARCH("Side",INDIRECT(ADDRESS($G178,33))))),INDIRECT(ADDRESS($G178,COLUMN())),0),0),IF($H178&gt;0,IF(AND(INDIRECT(ADDRESS($H178,44))=0,INDIRECT(ADDRESS($H178,38))="UL",ISERROR(SEARCH("Rear",INDIRECT(ADDRESS($H178,33)))),ISERROR(SEARCH("Side",INDIRECT(ADDRESS($H178,33))))),INDIRECT(ADDRESS($H178,COLUMN())),0),0),IF($I178&gt;0,IF(AND(INDIRECT(ADDRESS($I178,44))=0,INDIRECT(ADDRESS($I178,38))="UL",ISERROR(SEARCH("Rear",INDIRECT(ADDRESS($I178,33)))),ISERROR(SEARCH("Side",INDIRECT(ADDRESS($I178,33))))),INDIRECT(ADDRESS($I178,COLUMN())),0),0),IF($J178&gt;0,IF(AND(INDIRECT(ADDRESS($J178,44))=0,INDIRECT(ADDRESS($J178,38))="UL",ISERROR(SEARCH("Rear",INDIRECT(ADDRESS($J178,33)))),ISERROR(SEARCH("Side",INDIRECT(ADDRESS($J178,33))))),INDIRECT(ADDRESS($J178,COLUMN())),0),0),IF($K178&gt;0,IF(AND(INDIRECT(ADDRESS($K178,44))=0,INDIRECT(ADDRESS($K178,38))="UL",ISERROR(SEARCH("Rear",INDIRECT(ADDRESS($K178,33)))),ISERROR(SEARCH("Side",INDIRECT(ADDRESS($K178,33))))),INDIRECT(ADDRESS($K178,COLUMN())),0),0),IF($L178&gt;0,IF(AND(INDIRECT(ADDRESS($L178,44))=0,INDIRECT(ADDRESS($L178,38))="UL",ISERROR(SEARCH("Rear",INDIRECT(ADDRESS($L178,33)))),ISERROR(SEARCH("Side",INDIRECT(ADDRESS($L178,33))))),INDIRECT(ADDRESS($L178,COLUMN())),0),0),IF($M178&gt;0,IF(AND(INDIRECT(ADDRESS($M178,44))=0,INDIRECT(ADDRESS($M178,38))="UL",ISERROR(SEARCH("Rear",INDIRECT(ADDRESS($M178,33)))),ISERROR(SEARCH("Side",INDIRECT(ADDRESS($M178,33))))),INDIRECT(ADDRESS($M178,COLUMN())),0),0))</f>
        <v>1.7222222222222223</v>
      </c>
      <c r="AX178" s="57" cm="1">
        <f t="array" aca="1" ref="AX178" ca="1">SUM(IF($C178&gt;0,IF(AND(INDIRECT(ADDRESS($C178,44))=0,INDIRECT(ADDRESS($C178,38))="UL",ISERROR(SEARCH("Rear",INDIRECT(ADDRESS($C178,33)))),ISERROR(SEARCH("Side",INDIRECT(ADDRESS($C178,33))))),INDIRECT(ADDRESS($C178,COLUMN())),0),0),IF($D178&gt;0,IF(AND(INDIRECT(ADDRESS($D178,44))=0,INDIRECT(ADDRESS($D178,38))="UL",ISERROR(SEARCH("Rear",INDIRECT(ADDRESS($D178,33)))),ISERROR(SEARCH("Side",INDIRECT(ADDRESS($D178,33))))),INDIRECT(ADDRESS($D178,COLUMN())),0),0),IF($E178&gt;0,IF(AND(INDIRECT(ADDRESS($E178,44))=0,INDIRECT(ADDRESS($E178,38))="UL",ISERROR(SEARCH("Rear",INDIRECT(ADDRESS($E178,33)))),ISERROR(SEARCH("Side",INDIRECT(ADDRESS($E178,33))))),INDIRECT(ADDRESS($E178,COLUMN())),0),0),IF($F178&gt;0,IF(AND(INDIRECT(ADDRESS($F178,44))=0,INDIRECT(ADDRESS($F178,38))="UL",ISERROR(SEARCH("Rear",INDIRECT(ADDRESS($F178,33)))),ISERROR(SEARCH("Side",INDIRECT(ADDRESS($F178,33))))),INDIRECT(ADDRESS($F178,COLUMN())),0),0),IF($G178&gt;0,IF(AND(INDIRECT(ADDRESS($G178,44))=0,INDIRECT(ADDRESS($G178,38))="UL",ISERROR(SEARCH("Rear",INDIRECT(ADDRESS($G178,33)))),ISERROR(SEARCH("Side",INDIRECT(ADDRESS($G178,33))))),INDIRECT(ADDRESS($G178,COLUMN())),0),0),IF($H178&gt;0,IF(AND(INDIRECT(ADDRESS($H178,44))=0,INDIRECT(ADDRESS($H178,38))="UL",ISERROR(SEARCH("Rear",INDIRECT(ADDRESS($H178,33)))),ISERROR(SEARCH("Side",INDIRECT(ADDRESS($H178,33))))),INDIRECT(ADDRESS($H178,COLUMN())),0),0),IF($I178&gt;0,IF(AND(INDIRECT(ADDRESS($I178,44))=0,INDIRECT(ADDRESS($I178,38))="UL",ISERROR(SEARCH("Rear",INDIRECT(ADDRESS($I178,33)))),ISERROR(SEARCH("Side",INDIRECT(ADDRESS($I178,33))))),INDIRECT(ADDRESS($I178,COLUMN())),0),0),IF($J178&gt;0,IF(AND(INDIRECT(ADDRESS($J178,44))=0,INDIRECT(ADDRESS($J178,38))="UL",ISERROR(SEARCH("Rear",INDIRECT(ADDRESS($J178,33)))),ISERROR(SEARCH("Side",INDIRECT(ADDRESS($J178,33))))),INDIRECT(ADDRESS($J178,COLUMN())),0),0),IF($K178&gt;0,IF(AND(INDIRECT(ADDRESS($K178,44))=0,INDIRECT(ADDRESS($K178,38))="UL",ISERROR(SEARCH("Rear",INDIRECT(ADDRESS($K178,33)))),ISERROR(SEARCH("Side",INDIRECT(ADDRESS($K178,33))))),INDIRECT(ADDRESS($K178,COLUMN())),0),0),IF($L178&gt;0,IF(AND(INDIRECT(ADDRESS($L178,44))=0,INDIRECT(ADDRESS($L178,38))="UL",ISERROR(SEARCH("Rear",INDIRECT(ADDRESS($L178,33)))),ISERROR(SEARCH("Side",INDIRECT(ADDRESS($L178,33))))),INDIRECT(ADDRESS($L178,COLUMN())),0),0),IF($M178&gt;0,IF(AND(INDIRECT(ADDRESS($M178,44))=0,INDIRECT(ADDRESS($M178,38))="UL",ISERROR(SEARCH("Rear",INDIRECT(ADDRESS($M178,33)))),ISERROR(SEARCH("Side",INDIRECT(ADDRESS($M178,33))))),INDIRECT(ADDRESS($M178,COLUMN())),0),0))</f>
        <v>0</v>
      </c>
      <c r="AY178" s="58">
        <f t="shared" ca="1" si="124"/>
        <v>1.7222222222222223</v>
      </c>
      <c r="AZ178" s="58">
        <f t="shared" ca="1" si="125"/>
        <v>1.0185185185185184</v>
      </c>
      <c r="BA178" s="58" cm="1">
        <f t="array" aca="1" ref="BA178" ca="1">SUM(IF($C178&gt;0,IF(AND(INDIRECT(ADDRESS($C178,44))=0,INDIRECT(ADDRESS($C178,38))="UL"),INDIRECT(ADDRESS($C178,COLUMN())),0),0),IF($D178&gt;0,IF(AND(INDIRECT(ADDRESS($D178,44))=0,INDIRECT(ADDRESS($D178,38))="UL"),INDIRECT(ADDRESS($D178,COLUMN())),0),0),IF($E178&gt;0,IF(AND(INDIRECT(ADDRESS($E178,44))=0,INDIRECT(ADDRESS($E178,38))="UL"),INDIRECT(ADDRESS($E178,COLUMN())),0),0),IF($F178&gt;0,IF(AND(INDIRECT(ADDRESS($F178,44))=0,INDIRECT(ADDRESS($F178,38))="UL"),INDIRECT(ADDRESS($F178,COLUMN())),0),0),IF($G178&gt;0,IF(AND(INDIRECT(ADDRESS($G178,44))=0,INDIRECT(ADDRESS($G178,38))="UL"),INDIRECT(ADDRESS($G178,COLUMN())),0),0),IF($H178&gt;0,IF(AND(INDIRECT(ADDRESS($H178,44))=0,INDIRECT(ADDRESS($H178,38))="UL"),INDIRECT(ADDRESS($H178,COLUMN())),0),0),IF($I178&gt;0,IF(AND(INDIRECT(ADDRESS($I178,44))=0,INDIRECT(ADDRESS($I178,38))="UL"),INDIRECT(ADDRESS($I178,COLUMN())),0),0),IF($J178&gt;0,IF(AND(INDIRECT(ADDRESS($J178,44))=0,INDIRECT(ADDRESS($J178,38))="UL"),INDIRECT(ADDRESS($J178,COLUMN())),0),0),IF($K178&gt;0,IF(AND(INDIRECT(ADDRESS($K178,44))=0,INDIRECT(ADDRESS($K178,38))="UL"),INDIRECT(ADDRESS($K178,COLUMN())),0),0),IF($L178&gt;0,IF(AND(INDIRECT(ADDRESS($L178,44))=0,INDIRECT(ADDRESS($L178,38))="UL"),INDIRECT(ADDRESS($L178,COLUMN())),0),0),IF($M178&gt;0,IF(AND(INDIRECT(ADDRESS($M178,44))=0,INDIRECT(ADDRESS($M178,38))="UL"),INDIRECT(ADDRESS($M178,COLUMN())),0),0))</f>
        <v>0.68712522045855384</v>
      </c>
      <c r="BB178" s="58" cm="1">
        <f t="array" aca="1" ref="BB178" ca="1">SUM(IF($C178&gt;0,IF(AND(INDIRECT(ADDRESS($C178,44))=0,INDIRECT(ADDRESS($C178,38))="UL"),INDIRECT(ADDRESS($C178,COLUMN())),0),0),IF($D178&gt;0,IF(AND(INDIRECT(ADDRESS($D178,44))=0,INDIRECT(ADDRESS($D178,38))="UL"),INDIRECT(ADDRESS($D178,COLUMN())),0),0),IF($E178&gt;0,IF(AND(INDIRECT(ADDRESS($E178,44))=0,INDIRECT(ADDRESS($E178,38))="UL"),INDIRECT(ADDRESS($E178,COLUMN())),0),0),IF($F178&gt;0,IF(AND(INDIRECT(ADDRESS($F178,44))=0,INDIRECT(ADDRESS($F178,38))="UL"),INDIRECT(ADDRESS($F178,COLUMN())),0),0),IF($G178&gt;0,IF(AND(INDIRECT(ADDRESS($G178,44))=0,INDIRECT(ADDRESS($G178,38))="UL"),INDIRECT(ADDRESS($G178,COLUMN())),0),0),IF($H178&gt;0,IF(AND(INDIRECT(ADDRESS($H178,44))=0,INDIRECT(ADDRESS($H178,38))="UL"),INDIRECT(ADDRESS($H178,COLUMN())),0),0),IF($I178&gt;0,IF(AND(INDIRECT(ADDRESS($I178,44))=0,INDIRECT(ADDRESS($I178,38))="UL"),INDIRECT(ADDRESS($I178,COLUMN())),0),0),IF($J178&gt;0,IF(AND(INDIRECT(ADDRESS($J178,44))=0,INDIRECT(ADDRESS($J178,38))="UL"),INDIRECT(ADDRESS($J178,COLUMN())),0),0),IF($K178&gt;0,IF(AND(INDIRECT(ADDRESS($K178,44))=0,INDIRECT(ADDRESS($K178,38))="UL"),INDIRECT(ADDRESS($K178,COLUMN())),0),0),IF($L178&gt;0,IF(AND(INDIRECT(ADDRESS($L178,44))=0,INDIRECT(ADDRESS($L178,38))="UL"),INDIRECT(ADDRESS($L178,COLUMN())),0),0),IF($M178&gt;0,IF(AND(INDIRECT(ADDRESS($M178,44))=0,INDIRECT(ADDRESS($M178,38))="UL"),INDIRECT(ADDRESS($M178,COLUMN())),0),0))</f>
        <v>0.63830687830687827</v>
      </c>
      <c r="BC178" s="58" cm="1">
        <f t="array" aca="1" ref="BC178" ca="1">SUM(IF($C178&gt;0,IF(AND(INDIRECT(ADDRESS($C178,44))=0,INDIRECT(ADDRESS($C178,38))="UL"),INDIRECT(ADDRESS($C178,COLUMN())),0),0),IF($D178&gt;0,IF(AND(INDIRECT(ADDRESS($D178,44))=0,INDIRECT(ADDRESS($D178,38))="UL"),INDIRECT(ADDRESS($D178,COLUMN())),0),0),IF($E178&gt;0,IF(AND(INDIRECT(ADDRESS($E178,44))=0,INDIRECT(ADDRESS($E178,38))="UL"),INDIRECT(ADDRESS($E178,COLUMN())),0),0),IF($F178&gt;0,IF(AND(INDIRECT(ADDRESS($F178,44))=0,INDIRECT(ADDRESS($F178,38))="UL"),INDIRECT(ADDRESS($F178,COLUMN())),0),0),IF($G178&gt;0,IF(AND(INDIRECT(ADDRESS($G178,44))=0,INDIRECT(ADDRESS($G178,38))="UL"),INDIRECT(ADDRESS($G178,COLUMN())),0),0),IF($H178&gt;0,IF(AND(INDIRECT(ADDRESS($H178,44))=0,INDIRECT(ADDRESS($H178,38))="UL"),INDIRECT(ADDRESS($H178,COLUMN())),0),0),IF($I178&gt;0,IF(AND(INDIRECT(ADDRESS($I178,44))=0,INDIRECT(ADDRESS($I178,38))="UL"),INDIRECT(ADDRESS($I178,COLUMN())),0),0),IF($J178&gt;0,IF(AND(INDIRECT(ADDRESS($J178,44))=0,INDIRECT(ADDRESS($J178,38))="UL"),INDIRECT(ADDRESS($J178,COLUMN())),0),0),IF($K178&gt;0,IF(AND(INDIRECT(ADDRESS($K178,44))=0,INDIRECT(ADDRESS($K178,38))="UL"),INDIRECT(ADDRESS($K178,COLUMN())),0),0),IF($L178&gt;0,IF(AND(INDIRECT(ADDRESS($L178,44))=0,INDIRECT(ADDRESS($L178,38))="UL"),INDIRECT(ADDRESS($L178,COLUMN())),0),0),IF($M178&gt;0,IF(AND(INDIRECT(ADDRESS($M178,44))=0,INDIRECT(ADDRESS($M178,38))="UL"),INDIRECT(ADDRESS($M178,COLUMN())),0),0))</f>
        <v>0.35597883597883595</v>
      </c>
      <c r="BD178" s="58" cm="1">
        <f t="array" aca="1" ref="BD178" ca="1">SUM(IF($C178&gt;0,IF(AND(INDIRECT(ADDRESS($C178,44))=0,INDIRECT(ADDRESS($C178,38))="UL"),INDIRECT(ADDRESS($C178,COLUMN())),0),0),IF($D178&gt;0,IF(AND(INDIRECT(ADDRESS($D178,44))=0,INDIRECT(ADDRESS($D178,38))="UL"),INDIRECT(ADDRESS($D178,COLUMN())),0),0),IF($E178&gt;0,IF(AND(INDIRECT(ADDRESS($E178,44))=0,INDIRECT(ADDRESS($E178,38))="UL"),INDIRECT(ADDRESS($E178,COLUMN())),0),0),IF($F178&gt;0,IF(AND(INDIRECT(ADDRESS($F178,44))=0,INDIRECT(ADDRESS($F178,38))="UL"),INDIRECT(ADDRESS($F178,COLUMN())),0),0),IF($G178&gt;0,IF(AND(INDIRECT(ADDRESS($G178,44))=0,INDIRECT(ADDRESS($G178,38))="UL"),INDIRECT(ADDRESS($G178,COLUMN())),0),0),IF($H178&gt;0,IF(AND(INDIRECT(ADDRESS($H178,44))=0,INDIRECT(ADDRESS($H178,38))="UL"),INDIRECT(ADDRESS($H178,COLUMN())),0),0),IF($I178&gt;0,IF(AND(INDIRECT(ADDRESS($I178,44))=0,INDIRECT(ADDRESS($I178,38))="UL"),INDIRECT(ADDRESS($I178,COLUMN())),0),0),IF($J178&gt;0,IF(AND(INDIRECT(ADDRESS($J178,44))=0,INDIRECT(ADDRESS($J178,38))="UL"),INDIRECT(ADDRESS($J178,COLUMN())),0),0),IF($K178&gt;0,IF(AND(INDIRECT(ADDRESS($K178,44))=0,INDIRECT(ADDRESS($K178,38))="UL"),INDIRECT(ADDRESS($K178,COLUMN())),0),0),IF($L178&gt;0,IF(AND(INDIRECT(ADDRESS($L178,44))=0,INDIRECT(ADDRESS($L178,38))="UL"),INDIRECT(ADDRESS($L178,COLUMN())),0),0),IF($M178&gt;0,IF(AND(INDIRECT(ADDRESS($M178,44))=0,INDIRECT(ADDRESS($M178,38))="UL"),INDIRECT(ADDRESS($M178,COLUMN())),0),0))</f>
        <v>0.8475485008818342</v>
      </c>
      <c r="BE178" s="57">
        <f t="shared" ca="1" si="126"/>
        <v>0.63830687830687827</v>
      </c>
      <c r="BF178" s="57" cm="1">
        <f t="array" aca="1" ref="BF178" ca="1">SUM(IF($C178&gt;0,IF(INDIRECT(ADDRESS($C178,45))=1,INDIRECT(ADDRESS($C178,52))*INDIRECT(ADDRESS($C178,42))/5,0),0), IF($D178&gt;0,IF(INDIRECT(ADDRESS($D178,45))=1,INDIRECT(ADDRESS($D178,52))*INDIRECT(ADDRESS($D178,42))/5,0),0), IF($E178&gt;0,IF(INDIRECT(ADDRESS($E178,45))=1,INDIRECT(ADDRESS($E178,52))*INDIRECT(ADDRESS($E178,42))/5,0),0), IF($F178&gt;0,IF(INDIRECT(ADDRESS($F178,45))=1,INDIRECT(ADDRESS($F178,52))*INDIRECT(ADDRESS($F178,42))/5,0),0), IF($G178&gt;0,IF(INDIRECT(ADDRESS($G178,45))=1,INDIRECT(ADDRESS($G178,52))*INDIRECT(ADDRESS($G178,42))/5,0),0), IF($H178&gt;0,IF(INDIRECT(ADDRESS($H178,45))=1,INDIRECT(ADDRESS($H178,52))*INDIRECT(ADDRESS($H178,42))/5,0),0)
)*$BF$296/100</f>
        <v>1.6666666666666666E-2</v>
      </c>
      <c r="BG178" s="19">
        <v>1</v>
      </c>
      <c r="BH178" s="57" cm="1">
        <f t="array" aca="1" ref="BH178" ca="1">SUM(IF($C178&gt;0,IF(AND(INDIRECT(ADDRESS($C178,44))=0,INDIRECT(ADDRESS($C178,38))&lt;&gt;"UL"),INDIRECT(ADDRESS($C178,COLUMN()-12)),0),0), IF($D178&gt;0,IF(AND(INDIRECT(ADDRESS($D178,44))=0,INDIRECT(ADDRESS($D178,38))&lt;&gt;"UL"),INDIRECT(ADDRESS($D178,COLUMN()-12)),0),0), IF($E178&gt;0,IF(AND(INDIRECT(ADDRESS($E178,44))=0,INDIRECT(ADDRESS($E178,38))&lt;&gt;"UL"),INDIRECT(ADDRESS($E178,COLUMN()-12)),0),0), IF($F178&gt;0,IF(AND(INDIRECT(ADDRESS($F178,44))=0,INDIRECT(ADDRESS($F178,38))&lt;&gt;"UL"),INDIRECT(ADDRESS($F178,COLUMN()-12)),0),0), IF($G178&gt;0,IF(AND(INDIRECT(ADDRESS($G178,44))=0,INDIRECT(ADDRESS($G178,38))&lt;&gt;"UL"),INDIRECT(ADDRESS($G178,COLUMN()-12)),0),0), IF($H178&gt;0,IF(AND(INDIRECT(ADDRESS($H178,44))=0,INDIRECT(ADDRESS($H178,38))&lt;&gt;"UL"),INDIRECT(ADDRESS($H178,COLUMN()-12)),0),0), IF($I178&gt;0,IF(AND(INDIRECT(ADDRESS($I178,44))=0,INDIRECT(ADDRESS($I178,38))&lt;&gt;"UL"),INDIRECT(ADDRESS($I178,COLUMN()-12)),0),0), IF($J178&gt;0,IF(AND(INDIRECT(ADDRESS($J178,44))=0,INDIRECT(ADDRESS($J178,38))&lt;&gt;"UL"),INDIRECT(ADDRESS($J178,COLUMN()-12)),0),0), IF($K178&gt;0,IF(AND(INDIRECT(ADDRESS($K178,44))=0,INDIRECT(ADDRESS($K178,38))&lt;&gt;"UL"),INDIRECT(ADDRESS($K178,COLUMN()-12)),0),0), IF($L178&gt;0,IF(AND(INDIRECT(ADDRESS($L178,44))=0,INDIRECT(ADDRESS($L178,38))&lt;&gt;"UL"),INDIRECT(ADDRESS($L178,COLUMN()-12)),0),0), IF($M178&gt;0,IF(AND(INDIRECT(ADDRESS($M178,44))=0,INDIRECT(ADDRESS($M178,38))&lt;&gt;"UL"),INDIRECT(ADDRESS($M178,COLUMN()-12)),0),0))</f>
        <v>0</v>
      </c>
      <c r="BI178" s="57" cm="1">
        <f t="array" aca="1" ref="BI178" ca="1">SUM(IF($C178&gt;0,IF(AND(INDIRECT(ADDRESS($C178,44))=0,INDIRECT(ADDRESS($C178,38))&lt;&gt;"UL"),INDIRECT(ADDRESS($C178,COLUMN()-12)),0),0), IF($D178&gt;0,IF(AND(INDIRECT(ADDRESS($D178,44))=0,INDIRECT(ADDRESS($D178,38))&lt;&gt;"UL"),INDIRECT(ADDRESS($D178,COLUMN()-12)),0),0), IF($E178&gt;0,IF(AND(INDIRECT(ADDRESS($E178,44))=0,INDIRECT(ADDRESS($E178,38))&lt;&gt;"UL"),INDIRECT(ADDRESS($E178,COLUMN()-12)),0),0), IF($F178&gt;0,IF(AND(INDIRECT(ADDRESS($F178,44))=0,INDIRECT(ADDRESS($F178,38))&lt;&gt;"UL"),INDIRECT(ADDRESS($F178,COLUMN()-12)),0),0), IF($G178&gt;0,IF(AND(INDIRECT(ADDRESS($G178,44))=0,INDIRECT(ADDRESS($G178,38))&lt;&gt;"UL"),INDIRECT(ADDRESS($G178,COLUMN()-12)),0),0), IF($H178&gt;0,IF(AND(INDIRECT(ADDRESS($H178,44))=0,INDIRECT(ADDRESS($H178,38))&lt;&gt;"UL"),INDIRECT(ADDRESS($H178,COLUMN()-12)),0),0), IF($I178&gt;0,IF(AND(INDIRECT(ADDRESS($I178,44))=0,INDIRECT(ADDRESS($I178,38))&lt;&gt;"UL"),INDIRECT(ADDRESS($I178,COLUMN()-12)),0),0), IF($J178&gt;0,IF(AND(INDIRECT(ADDRESS($J178,44))=0,INDIRECT(ADDRESS($J178,38))&lt;&gt;"UL"),INDIRECT(ADDRESS($J178,COLUMN()-12)),0),0), IF($K178&gt;0,IF(AND(INDIRECT(ADDRESS($K178,44))=0,INDIRECT(ADDRESS($K178,38))&lt;&gt;"UL"),INDIRECT(ADDRESS($K178,COLUMN()-12)),0),0), IF($L178&gt;0,IF(AND(INDIRECT(ADDRESS($L178,44))=0,INDIRECT(ADDRESS($L178,38))&lt;&gt;"UL"),INDIRECT(ADDRESS($L178,COLUMN()-12)),0),0), IF($M178&gt;0,IF(AND(INDIRECT(ADDRESS($M178,44))=0,INDIRECT(ADDRESS($M178,38))&lt;&gt;"UL"),INDIRECT(ADDRESS($M178,COLUMN()-12)),0),0))</f>
        <v>2.2222222222222219</v>
      </c>
      <c r="BJ178" s="57" cm="1">
        <f t="array" aca="1" ref="BJ178" ca="1">SUM(IF($C178&gt;0,IF(AND(INDIRECT(ADDRESS($C178,44))=0,INDIRECT(ADDRESS($C178,38))&lt;&gt;"UL"),INDIRECT(ADDRESS($C178,COLUMN()-12)),0),0), IF($D178&gt;0,IF(AND(INDIRECT(ADDRESS($D178,44))=0,INDIRECT(ADDRESS($D178,38))&lt;&gt;"UL"),INDIRECT(ADDRESS($D178,COLUMN()-12)),0),0), IF($E178&gt;0,IF(AND(INDIRECT(ADDRESS($E178,44))=0,INDIRECT(ADDRESS($E178,38))&lt;&gt;"UL"),INDIRECT(ADDRESS($E178,COLUMN()-12)),0),0), IF($F178&gt;0,IF(AND(INDIRECT(ADDRESS($F178,44))=0,INDIRECT(ADDRESS($F178,38))&lt;&gt;"UL"),INDIRECT(ADDRESS($F178,COLUMN()-12)),0),0), IF($G178&gt;0,IF(AND(INDIRECT(ADDRESS($G178,44))=0,INDIRECT(ADDRESS($G178,38))&lt;&gt;"UL"),INDIRECT(ADDRESS($G178,COLUMN()-12)),0),0), IF($H178&gt;0,IF(AND(INDIRECT(ADDRESS($H178,44))=0,INDIRECT(ADDRESS($H178,38))&lt;&gt;"UL"),INDIRECT(ADDRESS($H178,COLUMN()-12)),0),0), IF($I178&gt;0,IF(AND(INDIRECT(ADDRESS($I178,44))=0,INDIRECT(ADDRESS($I178,38))&lt;&gt;"UL"),INDIRECT(ADDRESS($I178,COLUMN()-12)),0),0), IF($J178&gt;0,IF(AND(INDIRECT(ADDRESS($J178,44))=0,INDIRECT(ADDRESS($J178,38))&lt;&gt;"UL"),INDIRECT(ADDRESS($J178,COLUMN()-12)),0),0), IF($K178&gt;0,IF(AND(INDIRECT(ADDRESS($K178,44))=0,INDIRECT(ADDRESS($K178,38))&lt;&gt;"UL"),INDIRECT(ADDRESS($K178,COLUMN()-12)),0),0), IF($L178&gt;0,IF(AND(INDIRECT(ADDRESS($L178,44))=0,INDIRECT(ADDRESS($L178,38))&lt;&gt;"UL"),INDIRECT(ADDRESS($L178,COLUMN()-12)),0),0), IF($M178&gt;0,IF(AND(INDIRECT(ADDRESS($M178,44))=0,INDIRECT(ADDRESS($M178,38))&lt;&gt;"UL"),INDIRECT(ADDRESS($M178,COLUMN()-12)),0),0))</f>
        <v>2.2222222222222219</v>
      </c>
      <c r="BK178" s="57">
        <f t="shared" ca="1" si="127"/>
        <v>2.2222222222222219</v>
      </c>
      <c r="BL178" s="58">
        <f t="shared" ca="1" si="128"/>
        <v>1.4814814814814812</v>
      </c>
      <c r="BM178" s="57" cm="1">
        <f t="array" aca="1" ref="BM178" ca="1">SUM(IF($C178&gt;0,IF(AND(INDIRECT(ADDRESS($C178,44))=0,INDIRECT(ADDRESS($C178,38))&lt;&gt;"UL"),INDIRECT(ADDRESS($C178,COLUMN()-12)),0),0), IF($D178&gt;0,IF(AND(INDIRECT(ADDRESS($D178,44))=0,INDIRECT(ADDRESS($D178,38))&lt;&gt;"UL"),INDIRECT(ADDRESS($D178,COLUMN()-12)),0),0), IF($E178&gt;0,IF(AND(INDIRECT(ADDRESS($E178,44))=0,INDIRECT(ADDRESS($E178,38))&lt;&gt;"UL"),INDIRECT(ADDRESS($E178,COLUMN()-12)),0),0), IF($F178&gt;0,IF(AND(INDIRECT(ADDRESS($F178,44))=0,INDIRECT(ADDRESS($F178,38))&lt;&gt;"UL"),INDIRECT(ADDRESS($F178,COLUMN()-12)),0),0), IF($G178&gt;0,IF(AND(INDIRECT(ADDRESS($G178,44))=0,INDIRECT(ADDRESS($G178,38))&lt;&gt;"UL"),INDIRECT(ADDRESS($G178,COLUMN()-12)),0),0), IF($H178&gt;0,IF(AND(INDIRECT(ADDRESS($H178,44))=0,INDIRECT(ADDRESS($H178,38))&lt;&gt;"UL"),INDIRECT(ADDRESS($H178,COLUMN()-12)),0),0), IF($I178&gt;0,IF(AND(INDIRECT(ADDRESS($I178,44))=0,INDIRECT(ADDRESS($I178,38))&lt;&gt;"UL"),INDIRECT(ADDRESS($I178,COLUMN()-12)),0),0), IF($J178&gt;0,IF(AND(INDIRECT(ADDRESS($J178,44))=0,INDIRECT(ADDRESS($J178,38))&lt;&gt;"UL"),INDIRECT(ADDRESS($J178,COLUMN()-12)),0),0), IF($K178&gt;0,IF(AND(INDIRECT(ADDRESS($K178,44))=0,INDIRECT(ADDRESS($K178,38))&lt;&gt;"UL"),INDIRECT(ADDRESS($K178,COLUMN()-11)),0),0), IF($L178&gt;0,IF(AND(INDIRECT(ADDRESS($L178,44))=0,INDIRECT(ADDRESS($L178,38))&lt;&gt;"UL"),INDIRECT(ADDRESS($L178,COLUMN()-11)),0),0), IF($M178&gt;0,IF(AND(INDIRECT(ADDRESS($M178,44))=0,INDIRECT(ADDRESS($M178,38))&lt;&gt;"UL"),INDIRECT(ADDRESS($M178,COLUMN()-11)),0),0))</f>
        <v>0.88888888888888873</v>
      </c>
      <c r="BN178" s="57" cm="1">
        <f t="array" aca="1" ref="BN178" ca="1">SUM(IF($C178&gt;0,IF(AND(INDIRECT(ADDRESS($C178,44))=0,INDIRECT(ADDRESS($C178,38))&lt;&gt;"UL"),INDIRECT(ADDRESS($C178,COLUMN()-12)),0),0), IF($D178&gt;0,IF(AND(INDIRECT(ADDRESS($D178,44))=0,INDIRECT(ADDRESS($D178,38))&lt;&gt;"UL"),INDIRECT(ADDRESS($D178,COLUMN()-12)),0),0), IF($E178&gt;0,IF(AND(INDIRECT(ADDRESS($E178,44))=0,INDIRECT(ADDRESS($E178,38))&lt;&gt;"UL"),INDIRECT(ADDRESS($E178,COLUMN()-12)),0),0), IF($F178&gt;0,IF(AND(INDIRECT(ADDRESS($F178,44))=0,INDIRECT(ADDRESS($F178,38))&lt;&gt;"UL"),INDIRECT(ADDRESS($F178,COLUMN()-12)),0),0), IF($G178&gt;0,IF(AND(INDIRECT(ADDRESS($G178,44))=0,INDIRECT(ADDRESS($G178,38))&lt;&gt;"UL"),INDIRECT(ADDRESS($G178,COLUMN()-12)),0),0), IF($H178&gt;0,IF(AND(INDIRECT(ADDRESS($H178,44))=0,INDIRECT(ADDRESS($H178,38))&lt;&gt;"UL"),INDIRECT(ADDRESS($H178,COLUMN()-12)),0),0), IF($I178&gt;0,IF(AND(INDIRECT(ADDRESS($I178,44))=0,INDIRECT(ADDRESS($I178,38))&lt;&gt;"UL"),INDIRECT(ADDRESS($I178,COLUMN()-12)),0),0), IF($J178&gt;0,IF(AND(INDIRECT(ADDRESS($J178,44))=0,INDIRECT(ADDRESS($J178,38))&lt;&gt;"UL"),INDIRECT(ADDRESS($J178,COLUMN()-12)),0),0), IF($K178&gt;0,IF(AND(INDIRECT(ADDRESS($K178,44))=0,INDIRECT(ADDRESS($K178,38))&lt;&gt;"UL"),INDIRECT(ADDRESS($K178,COLUMN()-11)),0),0), IF($L178&gt;0,IF(AND(INDIRECT(ADDRESS($L178,44))=0,INDIRECT(ADDRESS($L178,38))&lt;&gt;"UL"),INDIRECT(ADDRESS($L178,COLUMN()-11)),0),0), IF($M178&gt;0,IF(AND(INDIRECT(ADDRESS($M178,44))=0,INDIRECT(ADDRESS($M178,38))&lt;&gt;"UL"),INDIRECT(ADDRESS($M178,COLUMN()-11)),0),0))</f>
        <v>0.29629629629629622</v>
      </c>
      <c r="BO178" s="57" cm="1">
        <f t="array" aca="1" ref="BO178" ca="1">SUM(IF($C178&gt;0,IF(AND(INDIRECT(ADDRESS($C178,44))=0,INDIRECT(ADDRESS($C178,38))&lt;&gt;"UL"),INDIRECT(ADDRESS($C178,COLUMN()-12)),0),0), IF($D178&gt;0,IF(AND(INDIRECT(ADDRESS($D178,44))=0,INDIRECT(ADDRESS($D178,38))&lt;&gt;"UL"),INDIRECT(ADDRESS($D178,COLUMN()-12)),0),0), IF($E178&gt;0,IF(AND(INDIRECT(ADDRESS($E178,44))=0,INDIRECT(ADDRESS($E178,38))&lt;&gt;"UL"),INDIRECT(ADDRESS($E178,COLUMN()-12)),0),0), IF($F178&gt;0,IF(AND(INDIRECT(ADDRESS($F178,44))=0,INDIRECT(ADDRESS($F178,38))&lt;&gt;"UL"),INDIRECT(ADDRESS($F178,COLUMN()-12)),0),0), IF($G178&gt;0,IF(AND(INDIRECT(ADDRESS($G178,44))=0,INDIRECT(ADDRESS($G178,38))&lt;&gt;"UL"),INDIRECT(ADDRESS($G178,COLUMN()-12)),0),0), IF($H178&gt;0,IF(AND(INDIRECT(ADDRESS($H178,44))=0,INDIRECT(ADDRESS($H178,38))&lt;&gt;"UL"),INDIRECT(ADDRESS($H178,COLUMN()-12)),0),0), IF($I178&gt;0,IF(AND(INDIRECT(ADDRESS($I178,44))=0,INDIRECT(ADDRESS($I178,38))&lt;&gt;"UL"),INDIRECT(ADDRESS($I178,COLUMN()-12)),0),0), IF($J178&gt;0,IF(AND(INDIRECT(ADDRESS($J178,44))=0,INDIRECT(ADDRESS($J178,38))&lt;&gt;"UL"),INDIRECT(ADDRESS($J178,COLUMN()-12)),0),0), IF($K178&gt;0,IF(AND(INDIRECT(ADDRESS($K178,44))=0,INDIRECT(ADDRESS($K178,38))&lt;&gt;"UL"),INDIRECT(ADDRESS($K178,COLUMN()-11)),0),0), IF($L178&gt;0,IF(AND(INDIRECT(ADDRESS($L178,44))=0,INDIRECT(ADDRESS($L178,38))&lt;&gt;"UL"),INDIRECT(ADDRESS($L178,COLUMN()-11)),0),0), IF($M178&gt;0,IF(AND(INDIRECT(ADDRESS($M178,44))=0,INDIRECT(ADDRESS($M178,38))&lt;&gt;"UL"),INDIRECT(ADDRESS($M178,COLUMN()-11)),0),0))</f>
        <v>0.59259259259259245</v>
      </c>
      <c r="BP178" s="57" cm="1">
        <f t="array" aca="1" ref="BP178" ca="1">SUM(IF($C178&gt;0,IF(AND(INDIRECT(ADDRESS($C178,44))=0,INDIRECT(ADDRESS($C178,38))&lt;&gt;"UL"),INDIRECT(ADDRESS($C178,COLUMN()-12)),0),0), IF($D178&gt;0,IF(AND(INDIRECT(ADDRESS($D178,44))=0,INDIRECT(ADDRESS($D178,38))&lt;&gt;"UL"),INDIRECT(ADDRESS($D178,COLUMN()-12)),0),0), IF($E178&gt;0,IF(AND(INDIRECT(ADDRESS($E178,44))=0,INDIRECT(ADDRESS($E178,38))&lt;&gt;"UL"),INDIRECT(ADDRESS($E178,COLUMN()-12)),0),0), IF($F178&gt;0,IF(AND(INDIRECT(ADDRESS($F178,44))=0,INDIRECT(ADDRESS($F178,38))&lt;&gt;"UL"),INDIRECT(ADDRESS($F178,COLUMN()-12)),0),0), IF($G178&gt;0,IF(AND(INDIRECT(ADDRESS($G178,44))=0,INDIRECT(ADDRESS($G178,38))&lt;&gt;"UL"),INDIRECT(ADDRESS($G178,COLUMN()-12)),0),0), IF($H178&gt;0,IF(AND(INDIRECT(ADDRESS($H178,44))=0,INDIRECT(ADDRESS($H178,38))&lt;&gt;"UL"),INDIRECT(ADDRESS($H178,COLUMN()-12)),0),0), IF($I178&gt;0,IF(AND(INDIRECT(ADDRESS($I178,44))=0,INDIRECT(ADDRESS($I178,38))&lt;&gt;"UL"),INDIRECT(ADDRESS($I178,COLUMN()-12)),0),0), IF($J178&gt;0,IF(AND(INDIRECT(ADDRESS($J178,44))=0,INDIRECT(ADDRESS($J178,38))&lt;&gt;"UL"),INDIRECT(ADDRESS($J178,COLUMN()-12)),0),0), IF($K178&gt;0,IF(AND(INDIRECT(ADDRESS($K178,44))=0,INDIRECT(ADDRESS($K178,38))&lt;&gt;"UL"),INDIRECT(ADDRESS($K178,COLUMN()-11)),0),0), IF($L178&gt;0,IF(AND(INDIRECT(ADDRESS($L178,44))=0,INDIRECT(ADDRESS($L178,38))&lt;&gt;"UL"),INDIRECT(ADDRESS($L178,COLUMN()-11)),0),0), IF($M178&gt;0,IF(AND(INDIRECT(ADDRESS($M178,44))=0,INDIRECT(ADDRESS($M178,38))&lt;&gt;"UL"),INDIRECT(ADDRESS($M178,COLUMN()-11)),0),0))</f>
        <v>0.59259259259259245</v>
      </c>
      <c r="BQ178" s="57">
        <f t="shared" ca="1" si="129"/>
        <v>0.29629629629629622</v>
      </c>
      <c r="BR178" s="161">
        <f t="shared" ca="1" si="130"/>
        <v>75.214646679155265</v>
      </c>
      <c r="BS178" s="56"/>
      <c r="BT178" s="56">
        <f t="shared" ca="1" si="131"/>
        <v>4.8224724228689189</v>
      </c>
      <c r="BU178" s="77">
        <f t="shared" ca="1" si="132"/>
        <v>0.12056181057172297</v>
      </c>
      <c r="BV178" s="57" t="s">
        <v>34</v>
      </c>
      <c r="BW178" s="57" cm="1">
        <f t="array" aca="1" ref="BW178" ca="1">SUM(IF($C178&gt;0,IF(AND(INDIRECT(ADDRESS($C178,44))=0,INDIRECT(ADDRESS($C178,38))="UL",ISERROR(SEARCH("Rear",INDIRECT(ADDRESS($C178,33)))),ISERROR(SEARCH("Side",INDIRECT(ADDRESS($C178,33))))),INDIRECT(ADDRESS($C178,COLUMN())),0),0),IF($D178&gt;0,IF(AND(INDIRECT(ADDRESS($D178,44))=0,INDIRECT(ADDRESS($D178,38))="UL",ISERROR(SEARCH("Rear",INDIRECT(ADDRESS($D178,33)))),ISERROR(SEARCH("Side",INDIRECT(ADDRESS($D178,33))))),INDIRECT(ADDRESS($D178,COLUMN())),0),0),IF($E178&gt;0,IF(AND(INDIRECT(ADDRESS($E178,44))=0,INDIRECT(ADDRESS($E178,38))="UL",ISERROR(SEARCH("Rear",INDIRECT(ADDRESS($E178,33)))),ISERROR(SEARCH("Side",INDIRECT(ADDRESS($E178,33))))),INDIRECT(ADDRESS($E178,COLUMN())),0),0),IF($F178&gt;0,IF(AND(INDIRECT(ADDRESS($F178,44))=0,INDIRECT(ADDRESS($F178,38))="UL",ISERROR(SEARCH("Rear",INDIRECT(ADDRESS($F178,33)))),ISERROR(SEARCH("Side",INDIRECT(ADDRESS($F178,33))))),INDIRECT(ADDRESS($F178,COLUMN())),0),0),IF($G178&gt;0,IF(AND(INDIRECT(ADDRESS($G178,44))=0,INDIRECT(ADDRESS($G178,38))="UL",ISERROR(SEARCH("Rear",INDIRECT(ADDRESS($G178,33)))),ISERROR(SEARCH("Side",INDIRECT(ADDRESS($G178,33))))),INDIRECT(ADDRESS($G178,COLUMN())),0),0),IF($H178&gt;0,IF(AND(INDIRECT(ADDRESS($H178,44))=0,INDIRECT(ADDRESS($H178,38))="UL",ISERROR(SEARCH("Rear",INDIRECT(ADDRESS($H178,33)))),ISERROR(SEARCH("Side",INDIRECT(ADDRESS($H178,33))))),INDIRECT(ADDRESS($H178,COLUMN())),0),0),IF($I178&gt;0,IF(AND(INDIRECT(ADDRESS($I178,44))=0,INDIRECT(ADDRESS($I178,38))="UL",ISERROR(SEARCH("Rear",INDIRECT(ADDRESS($I178,33)))),ISERROR(SEARCH("Side",INDIRECT(ADDRESS($I178,33))))),INDIRECT(ADDRESS($I178,COLUMN())),0),0),IF($J178&gt;0,IF(AND(INDIRECT(ADDRESS($J178,44))=0,INDIRECT(ADDRESS($J178,38))="UL",ISERROR(SEARCH("Rear",INDIRECT(ADDRESS($J178,33)))),ISERROR(SEARCH("Side",INDIRECT(ADDRESS($J178,33))))),INDIRECT(ADDRESS($J178,COLUMN())),0),0),IF($K178&gt;0,IF(AND(INDIRECT(ADDRESS($K178,44))=0,INDIRECT(ADDRESS($K178,38))="UL",ISERROR(SEARCH("Rear",INDIRECT(ADDRESS($K178,33)))),ISERROR(SEARCH("Side",INDIRECT(ADDRESS($K178,33))))),INDIRECT(ADDRESS($K178,COLUMN())),0),0),IF($L178&gt;0,IF(AND(INDIRECT(ADDRESS($L178,44))=0,INDIRECT(ADDRESS($L178,38))="UL",ISERROR(SEARCH("Rear",INDIRECT(ADDRESS($L178,33)))),ISERROR(SEARCH("Side",INDIRECT(ADDRESS($L178,33))))),INDIRECT(ADDRESS($L178,COLUMN())),0),0),IF($M178&gt;0,IF(AND(INDIRECT(ADDRESS($M178,44))=0,INDIRECT(ADDRESS($M178,38))="UL",ISERROR(SEARCH("Rear",INDIRECT(ADDRESS($M178,33)))),ISERROR(SEARCH("Side",INDIRECT(ADDRESS($M178,33))))),INDIRECT(ADDRESS($M178,COLUMN())),0),0))</f>
        <v>0.94444444444444442</v>
      </c>
      <c r="BX178" s="57">
        <f t="shared" ca="1" si="136"/>
        <v>0.94444444444444442</v>
      </c>
      <c r="BY178" s="57" cm="1">
        <f t="array" aca="1" ref="BY178" ca="1">SUM(IF($C178&gt;0,IF(AND(INDIRECT(ADDRESS($C178,44))=0,INDIRECT(ADDRESS($C178,38))="UL"),INDIRECT(ADDRESS($C178,COLUMN())),0),0),IF($D178&gt;0,IF(AND(INDIRECT(ADDRESS($D178,44))=0,INDIRECT(ADDRESS($D178,38))="UL"),INDIRECT(ADDRESS($D178,COLUMN())),0),0),IF($E178&gt;0,IF(AND(INDIRECT(ADDRESS($E178,44))=0,INDIRECT(ADDRESS($E178,38))="UL"),INDIRECT(ADDRESS($E178,COLUMN())),0),0),IF($F178&gt;0,IF(AND(INDIRECT(ADDRESS($F178,44))=0,INDIRECT(ADDRESS($F178,38))="UL"),INDIRECT(ADDRESS($F178,COLUMN())),0),0),IF($G178&gt;0,IF(AND(INDIRECT(ADDRESS($G178,44))=0,INDIRECT(ADDRESS($G178,38))="UL"),INDIRECT(ADDRESS($G178,COLUMN())),0),0),IF($H178&gt;0,IF(AND(INDIRECT(ADDRESS($H178,44))=0,INDIRECT(ADDRESS($H178,38))="UL"),INDIRECT(ADDRESS($H178,COLUMN())),0),0),IF($I178&gt;0,IF(AND(INDIRECT(ADDRESS($I178,44))=0,INDIRECT(ADDRESS($I178,38))="UL"),INDIRECT(ADDRESS($I178,COLUMN())),0),0),IF($J178&gt;0,IF(AND(INDIRECT(ADDRESS($J178,44))=0,INDIRECT(ADDRESS($J178,38))="UL"),INDIRECT(ADDRESS($J178,COLUMN())),0),0),IF($K178&gt;0,IF(AND(INDIRECT(ADDRESS($K178,44))=0,INDIRECT(ADDRESS($K178,38))="UL"),INDIRECT(ADDRESS($K178,COLUMN())),0),0),IF($L178&gt;0,IF(AND(INDIRECT(ADDRESS($L178,44))=0,INDIRECT(ADDRESS($L178,38))="UL"),INDIRECT(ADDRESS($L178,COLUMN())),0),0),IF($M178&gt;0,IF(AND(INDIRECT(ADDRESS($M178,44))=0,INDIRECT(ADDRESS($M178,38))="UL"),INDIRECT(ADDRESS($M178,COLUMN())),0),0))</f>
        <v>0.56090534979423867</v>
      </c>
      <c r="BZ178" s="57" cm="1">
        <f t="array" aca="1" ref="BZ178" ca="1">SUM(IF($C178&gt;0,IF(AND(INDIRECT(ADDRESS($C178,44))=0,INDIRECT(ADDRESS($C178,38))="UL"),INDIRECT(ADDRESS($C178,COLUMN())),0),0),IF($D178&gt;0,IF(AND(INDIRECT(ADDRESS($D178,44))=0,INDIRECT(ADDRESS($D178,38))="UL"),INDIRECT(ADDRESS($D178,COLUMN())),0),0),IF($E178&gt;0,IF(AND(INDIRECT(ADDRESS($E178,44))=0,INDIRECT(ADDRESS($E178,38))="UL"),INDIRECT(ADDRESS($E178,COLUMN())),0),0),IF($F178&gt;0,IF(AND(INDIRECT(ADDRESS($F178,44))=0,INDIRECT(ADDRESS($F178,38))="UL"),INDIRECT(ADDRESS($F178,COLUMN())),0),0),IF($G178&gt;0,IF(AND(INDIRECT(ADDRESS($G178,44))=0,INDIRECT(ADDRESS($G178,38))="UL"),INDIRECT(ADDRESS($G178,COLUMN())),0),0),IF($H178&gt;0,IF(AND(INDIRECT(ADDRESS($H178,44))=0,INDIRECT(ADDRESS($H178,38))="UL"),INDIRECT(ADDRESS($H178,COLUMN())),0),0),IF($I178&gt;0,IF(AND(INDIRECT(ADDRESS($I178,44))=0,INDIRECT(ADDRESS($I178,38))="UL"),INDIRECT(ADDRESS($I178,COLUMN())),0),0),IF($J178&gt;0,IF(AND(INDIRECT(ADDRESS($J178,44))=0,INDIRECT(ADDRESS($J178,38))="UL"),INDIRECT(ADDRESS($J178,COLUMN())),0),0),IF($K178&gt;0,IF(AND(INDIRECT(ADDRESS($K178,44))=0,INDIRECT(ADDRESS($K178,38))="UL"),INDIRECT(ADDRESS($K178,COLUMN())),0),0),IF($L178&gt;0,IF(AND(INDIRECT(ADDRESS($L178,44))=0,INDIRECT(ADDRESS($L178,38))="UL"),INDIRECT(ADDRESS($L178,COLUMN())),0),0),IF($M178&gt;0,IF(AND(INDIRECT(ADDRESS($M178,44))=0,INDIRECT(ADDRESS($M178,38))="UL"),INDIRECT(ADDRESS($M178,COLUMN())),0),0))</f>
        <v>0.76131687242798352</v>
      </c>
      <c r="CA178" s="57">
        <f t="shared" ca="1" si="137"/>
        <v>0.76131687242798352</v>
      </c>
      <c r="CB178" s="57" cm="1">
        <f t="array" aca="1" ref="CB178" ca="1">SUM(IF($C178&gt;0,IF(AND(INDIRECT(ADDRESS($C178,44))=0,INDIRECT(ADDRESS($C178,38))&lt;&gt;"UL"),INDIRECT(ADDRESS($C178,COLUMN())),0),0),IF($D178&gt;0,IF(AND(INDIRECT(ADDRESS($D178,44))=0,INDIRECT(ADDRESS($D178,38))&lt;&gt;"UL"),INDIRECT(ADDRESS($D178,COLUMN())),0),0),IF($E178&gt;0,IF(AND(INDIRECT(ADDRESS($E178,44))=0,INDIRECT(ADDRESS($E178,38))&lt;&gt;"UL"),INDIRECT(ADDRESS($E178,COLUMN())),0),0),IF($F178&gt;0,IF(AND(INDIRECT(ADDRESS($F178,44))=0,INDIRECT(ADDRESS($F178,38))&lt;&gt;"UL"),INDIRECT(ADDRESS($F178,COLUMN())),0),0),IF($G178&gt;0,IF(AND(INDIRECT(ADDRESS($G178,44))=0,INDIRECT(ADDRESS($G178,38))&lt;&gt;"UL"),INDIRECT(ADDRESS($G178,COLUMN())),0),0),IF($H178&gt;0,IF(AND(INDIRECT(ADDRESS($H178,44))=0,INDIRECT(ADDRESS($H178,38))&lt;&gt;"UL"),INDIRECT(ADDRESS($H178,COLUMN())),0),0),IF($I178&gt;0,IF(AND(INDIRECT(ADDRESS($I178,44))=0,INDIRECT(ADDRESS($I178,38))&lt;&gt;"UL"),INDIRECT(ADDRESS($I178,COLUMN())),0),0),IF($J178&gt;0,IF(AND(INDIRECT(ADDRESS($J178,44))=0,INDIRECT(ADDRESS($J178,38))&lt;&gt;"UL"),INDIRECT(ADDRESS($J178,COLUMN())),0),0),IF($K178&gt;0,IF(AND(INDIRECT(ADDRESS($K178,44))=0,INDIRECT(ADDRESS($K178,38))&lt;&gt;"UL"),INDIRECT(ADDRESS($K178,COLUMN())),0),0),IF($L178&gt;0,IF(AND(INDIRECT(ADDRESS($L178,44))=0,INDIRECT(ADDRESS($L178,38))&lt;&gt;"UL"),INDIRECT(ADDRESS($L178,COLUMN())),0),0),IF($M178&gt;0,IF(AND(INDIRECT(ADDRESS($M178,44))=0,INDIRECT(ADDRESS($M178,38))&lt;&gt;"UL"),INDIRECT(ADDRESS($M178,COLUMN())),0),0))</f>
        <v>1.1111111111111109</v>
      </c>
      <c r="CC178" s="57">
        <f t="shared" ca="1" si="138"/>
        <v>1.1111111111111109</v>
      </c>
      <c r="CD178" s="57" cm="1">
        <f t="array" aca="1" ref="CD178" ca="1">SUM(IF($C178&gt;0,IF(AND(INDIRECT(ADDRESS($C178,44))=0,INDIRECT(ADDRESS($C178,38))&lt;&gt;"UL"),INDIRECT(ADDRESS($C178,COLUMN())),0),0),IF($D178&gt;0,IF(AND(INDIRECT(ADDRESS($D178,44))=0,INDIRECT(ADDRESS($D178,38))&lt;&gt;"UL"),INDIRECT(ADDRESS($D178,COLUMN())),0),0),IF($E178&gt;0,IF(AND(INDIRECT(ADDRESS($E178,44))=0,INDIRECT(ADDRESS($E178,38))&lt;&gt;"UL"),INDIRECT(ADDRESS($E178,COLUMN())),0),0),IF($F178&gt;0,IF(AND(INDIRECT(ADDRESS($F178,44))=0,INDIRECT(ADDRESS($F178,38))&lt;&gt;"UL"),INDIRECT(ADDRESS($F178,COLUMN())),0),0),IF($G178&gt;0,IF(AND(INDIRECT(ADDRESS($G178,44))=0,INDIRECT(ADDRESS($G178,38))&lt;&gt;"UL"),INDIRECT(ADDRESS($G178,COLUMN())),0),0),IF($H178&gt;0,IF(AND(INDIRECT(ADDRESS($H178,44))=0,INDIRECT(ADDRESS($H178,38))&lt;&gt;"UL"),INDIRECT(ADDRESS($H178,COLUMN())),0),0),IF($I178&gt;0,IF(AND(INDIRECT(ADDRESS($I178,44))=0,INDIRECT(ADDRESS($I178,38))&lt;&gt;"UL"),INDIRECT(ADDRESS($I178,COLUMN())),0),0),IF($J178&gt;0,IF(AND(INDIRECT(ADDRESS($J178,44))=0,INDIRECT(ADDRESS($J178,38))&lt;&gt;"UL"),INDIRECT(ADDRESS($J178,COLUMN())),0),0),IF($K178&gt;0,IF(AND(INDIRECT(ADDRESS($K178,44))=0,INDIRECT(ADDRESS($K178,38))&lt;&gt;"UL"),INDIRECT(ADDRESS($K178,COLUMN())),0),0),IF($L178&gt;0,IF(AND(INDIRECT(ADDRESS($L178,44))=0,INDIRECT(ADDRESS($L178,38))&lt;&gt;"UL"),INDIRECT(ADDRESS($L178,COLUMN())),0),0),IF($M178&gt;0,IF(AND(INDIRECT(ADDRESS($M178,44))=0,INDIRECT(ADDRESS($M178,38))&lt;&gt;"UL"),INDIRECT(ADDRESS($M178,COLUMN())),0),0))</f>
        <v>0.37037037037037029</v>
      </c>
      <c r="CE178" s="57" cm="1">
        <f t="array" aca="1" ref="CE178" ca="1">SUM(IF($C178&gt;0,IF(AND(INDIRECT(ADDRESS($C178,44))=0,INDIRECT(ADDRESS($C178,38))&lt;&gt;"UL"),INDIRECT(ADDRESS($C178,COLUMN())),0),0),IF($D178&gt;0,IF(AND(INDIRECT(ADDRESS($D178,44))=0,INDIRECT(ADDRESS($D178,38))&lt;&gt;"UL"),INDIRECT(ADDRESS($D178,COLUMN())),0),0),IF($E178&gt;0,IF(AND(INDIRECT(ADDRESS($E178,44))=0,INDIRECT(ADDRESS($E178,38))&lt;&gt;"UL"),INDIRECT(ADDRESS($E178,COLUMN())),0),0),IF($F178&gt;0,IF(AND(INDIRECT(ADDRESS($F178,44))=0,INDIRECT(ADDRESS($F178,38))&lt;&gt;"UL"),INDIRECT(ADDRESS($F178,COLUMN())),0),0),IF($G178&gt;0,IF(AND(INDIRECT(ADDRESS($G178,44))=0,INDIRECT(ADDRESS($G178,38))&lt;&gt;"UL"),INDIRECT(ADDRESS($G178,COLUMN())),0),0),IF($H178&gt;0,IF(AND(INDIRECT(ADDRESS($H178,44))=0,INDIRECT(ADDRESS($H178,38))&lt;&gt;"UL"),INDIRECT(ADDRESS($H178,COLUMN())),0),0),IF($I178&gt;0,IF(AND(INDIRECT(ADDRESS($I178,44))=0,INDIRECT(ADDRESS($I178,38))&lt;&gt;"UL"),INDIRECT(ADDRESS($I178,COLUMN())),0),0),IF($J178&gt;0,IF(AND(INDIRECT(ADDRESS($J178,44))=0,INDIRECT(ADDRESS($J178,38))&lt;&gt;"UL"),INDIRECT(ADDRESS($J178,COLUMN())),0),0),IF($K178&gt;0,IF(AND(INDIRECT(ADDRESS($K178,44))=0,INDIRECT(ADDRESS($K178,38))&lt;&gt;"UL"),INDIRECT(ADDRESS($K178,COLUMN())),0),0),IF($L178&gt;0,IF(AND(INDIRECT(ADDRESS($L178,44))=0,INDIRECT(ADDRESS($L178,38))&lt;&gt;"UL"),INDIRECT(ADDRESS($L178,COLUMN())),0),0),IF($M178&gt;0,IF(AND(INDIRECT(ADDRESS($M178,44))=0,INDIRECT(ADDRESS($M178,38))&lt;&gt;"UL"),INDIRECT(ADDRESS($M178,COLUMN())),0),0))</f>
        <v>0</v>
      </c>
      <c r="CF178" s="57">
        <f t="shared" ca="1" si="139"/>
        <v>0</v>
      </c>
      <c r="CG178" s="57">
        <f t="shared" ca="1" si="140"/>
        <v>2.9531177526264547</v>
      </c>
      <c r="CH178" s="57">
        <f t="shared" ca="1" si="133"/>
        <v>7.3827943815661365E-2</v>
      </c>
      <c r="CI178" s="19">
        <f t="shared" ca="1" si="134"/>
        <v>13.331951474150443</v>
      </c>
      <c r="CJ178" s="19"/>
      <c r="CK178" s="57" cm="1">
        <f t="array" aca="1" ref="CK178" ca="1">IF(AU178="S", SUM(IF($C178&gt;0,IF(INDIRECT(ADDRESS($C178,43))&lt;&gt;1,INDIRECT(ADDRESS($C178,48)),0),0), IF($D178&gt;0,IF(INDIRECT(ADDRESS($D178,43))&lt;&gt;1,INDIRECT(ADDRESS($D178,48)),0),0), IF($E178&gt;0,IF(INDIRECT(ADDRESS($E178,43))&lt;&gt;1,INDIRECT(ADDRESS($E178,48)),0),0), IF($F178&gt;0,IF(INDIRECT(ADDRESS($F178,43))&lt;&gt;1,INDIRECT(ADDRESS($F178,48)),0),0), IF($G178&gt;0,IF(INDIRECT(ADDRESS($G178,43))&lt;&gt;1,INDIRECT(ADDRESS($G178,48)),0),0), IF($H178&gt;0,IF(INDIRECT(ADDRESS($H178,43))&lt;&gt;1,INDIRECT(ADDRESS($H178,48)),0),0), IF($I178&gt;0,IF(INDIRECT(ADDRESS($I178,43))&lt;&gt;1,INDIRECT(ADDRESS($I178,48)),0),0), IF($J178&gt;0,IF(INDIRECT(ADDRESS($J178,43))&lt;&gt;1,INDIRECT(ADDRESS($J178,48)),0),0), IF($K178&gt;0,IF(INDIRECT(ADDRESS($K178,43))&lt;&gt;1,INDIRECT(ADDRESS($K178,48)),0),0), IF($L178&gt;0,IF(INDIRECT(ADDRESS($L178,43))&lt;&gt;1,INDIRECT(ADDRESS($L178,48)),0),0), IF($M178&gt;0,IF(INDIRECT(ADDRESS($M178,43))&lt;&gt;1,INDIRECT(ADDRESS($M178,48)),0),0)), IF(AU178="L",SUM(IF($C178&gt;0,IF(INDIRECT(ADDRESS($C178,43))&lt;&gt;1,INDIRECT(ADDRESS($C178,50)),0),0), IF($D178&gt;0,IF(INDIRECT(ADDRESS($D178,43))&lt;&gt;1,INDIRECT(ADDRESS($D178,50)),0),0), IF($E178&gt;0,IF(INDIRECT(ADDRESS($E178,43))&lt;&gt;1,INDIRECT(ADDRESS($E178,50)),0),0), IF($F178&gt;0,IF(INDIRECT(ADDRESS($F178,43))&lt;&gt;1,INDIRECT(ADDRESS($F178,50)),0),0), IF($G178&gt;0,IF(INDIRECT(ADDRESS($G178,43))&lt;&gt;1,INDIRECT(ADDRESS($G178,50)),0),0), IF($G178&gt;0,IF(INDIRECT(ADDRESS($G178,43))&lt;&gt;1,INDIRECT(ADDRESS($G178,50)),0),0), IF($H178&gt;0,IF(INDIRECT(ADDRESS($H178,43))&lt;&gt;1,INDIRECT(ADDRESS($H178,50)),0),0), IF($I178&gt;0,IF(INDIRECT(ADDRESS($I178,43))&lt;&gt;1,INDIRECT(ADDRESS($I178,50)),0),0), IF($J178&gt;0,IF(INDIRECT(ADDRESS($J178,43))&lt;&gt;1,INDIRECT(ADDRESS($J178,50)),0),0), IF($K178&gt;0,IF(INDIRECT(ADDRESS($K178,43))&lt;&gt;1,INDIRECT(ADDRESS($K178,50)),0),0), IF($L178&gt;0,IF(INDIRECT(ADDRESS($L178,43))&lt;&gt;1,INDIRECT(ADDRESS($L178,50)),0),0), IF($M178&gt;0,IF(INDIRECT(ADDRESS($M178,43))&lt;&gt;1,INDIRECT(ADDRESS($M178,50)),0),0)), SUM(IF($C178&gt;0,IF(INDIRECT(ADDRESS($C178,43))&lt;&gt;1,INDIRECT(ADDRESS($C178,49)),0),0), IF($D178&gt;0,IF(INDIRECT(ADDRESS($D178,43))&lt;&gt;1,INDIRECT(ADDRESS($D178,49)),0),0), IF($E178&gt;0,IF(INDIRECT(ADDRESS($E178,43))&lt;&gt;1,INDIRECT(ADDRESS($E178,49)),0),0), IF($F178&gt;0,IF(INDIRECT(ADDRESS($F178,43))&lt;&gt;1,INDIRECT(ADDRESS($F178,49)),0),0), IF($G178&gt;0,IF(INDIRECT(ADDRESS($G178,43))&lt;&gt;1,INDIRECT(ADDRESS($G178,49)),0),0), IF($G178&gt;0,IF(INDIRECT(ADDRESS($G178,43))&lt;&gt;1,INDIRECT(ADDRESS($G178,49)),0),0), IF($H178&gt;0,IF(INDIRECT(ADDRESS($H178,43))&lt;&gt;1,INDIRECT(ADDRESS($H178,49)),0),0), IF($I178&gt;0,IF(INDIRECT(ADDRESS($I178,43))&lt;&gt;1,INDIRECT(ADDRESS($I178,49)),0),0), IF($J178&gt;0,IF(INDIRECT(ADDRESS($J178,43))&lt;&gt;1,INDIRECT(ADDRESS($J178,49)),0),0), IF($K178&gt;0,IF(INDIRECT(ADDRESS($K178,43))&lt;&gt;1,INDIRECT(ADDRESS($K178,49)),0),0), IF($L178&gt;0,IF(INDIRECT(ADDRESS($L178,43))&lt;&gt;1,INDIRECT(ADDRESS($L178,49)),0),0), IF($M178&gt;0,IF(INDIRECT(ADDRESS($M178,43))&lt;&gt;1,INDIRECT(ADDRESS($M178,49)),0),0))))</f>
        <v>1.5</v>
      </c>
      <c r="CL178" s="57" cm="1">
        <f t="array" aca="1" ref="CL178" ca="1">SUM(IF($C178&gt;0,IF(INDIRECT(ADDRESS($C178,44))=1,INDIRECT(ADDRESS($C178,90)),0),0), IF($D178&gt;0,IF(INDIRECT(ADDRESS($D178,44))=1,INDIRECT(ADDRESS($D178,90)),0),0), IF($E178&gt;0,IF(INDIRECT(ADDRESS($E178,44))=1,INDIRECT(ADDRESS($E178,90)),0),0), IF($F178&gt;0,IF(INDIRECT(ADDRESS($F178,44))=1,INDIRECT(ADDRESS($F178,90)),0),0), IF($G178&gt;0,IF(INDIRECT(ADDRESS($G178,44))=1,INDIRECT(ADDRESS($G178,90)),0),0), IF($H178&gt;0,IF(INDIRECT(ADDRESS($H178,44))=1,INDIRECT(ADDRESS($H178,90)),0),0), IF($I178&gt;0,IF(INDIRECT(ADDRESS($I178,44))=1,INDIRECT(ADDRESS($I178,90)),0),0), IF($J178&gt;0,IF(INDIRECT(ADDRESS($J178,44))=1,INDIRECT(ADDRESS($J178,90)),0),0), IF($K178&gt;0,IF(INDIRECT(ADDRESS($K178,44))=1,INDIRECT(ADDRESS($K178,90)),0),0), IF($L178&gt;0,IF(INDIRECT(ADDRESS($L178,44))=1,INDIRECT(ADDRESS($L178,90)),0),0), IF($M178&gt;0,IF(INDIRECT(ADDRESS($M178,44))=1,INDIRECT(ADDRESS($M178,90)),0),0))</f>
        <v>2.3333333333333335</v>
      </c>
      <c r="CM178" s="56">
        <f t="shared" ca="1" si="135"/>
        <v>0.88755626880790028</v>
      </c>
      <c r="CN178" s="59"/>
    </row>
    <row r="179" spans="1:92" x14ac:dyDescent="0.25">
      <c r="A179" s="52" t="s">
        <v>249</v>
      </c>
      <c r="B179" s="67">
        <v>101</v>
      </c>
      <c r="C179" s="67">
        <v>120</v>
      </c>
      <c r="D179" s="67"/>
      <c r="E179" s="67">
        <v>116</v>
      </c>
      <c r="F179" s="67">
        <v>121</v>
      </c>
      <c r="G179" s="67">
        <v>136</v>
      </c>
      <c r="H179" s="67">
        <v>136</v>
      </c>
      <c r="I179" s="67">
        <v>136</v>
      </c>
      <c r="J179" s="67">
        <v>136</v>
      </c>
      <c r="K179" s="67"/>
      <c r="L179" s="67"/>
      <c r="M179" s="67"/>
      <c r="N179" s="67">
        <f ca="1">SUM(INDIRECT(ADDRESS(B179,COLUMN())),IF(C179&gt;0,INDIRECT(ADDRESS(C179,COLUMN())),0),IF(D179&gt;0,INDIRECT(ADDRESS(D179,COLUMN())),0),IF(E179&gt;0,INDIRECT(ADDRESS(E179,COLUMN())),0),IF(F179&gt;0,INDIRECT(ADDRESS(F179,COLUMN())),0),IF(G179&gt;0,INDIRECT(ADDRESS(G179,COLUMN())),0),IF(H179&gt;0,INDIRECT(ADDRESS(H179,COLUMN())),0),IF(I179&gt;0,INDIRECT(ADDRESS(I179,COLUMN())),0),IF(J179&gt;0,INDIRECT(ADDRESS(J179,COLUMN())),0),IF(K179&gt;0,INDIRECT(ADDRESS(K179,COLUMN())),0),IF(L179&gt;0,INDIRECT(ADDRESS(L179,COLUMN())),0),IF(M179&gt;0,INDIRECT(ADDRESS(M179,COLUMN())),0))</f>
        <v>33</v>
      </c>
      <c r="O179" s="67" t="str" cm="1">
        <f t="array" aca="1" ref="O179" ca="1">INDIRECT(ADDRESS($B179,COLUMN()))</f>
        <v>Bomber</v>
      </c>
      <c r="P179" s="67" cm="1">
        <f t="array" aca="1" ref="P179" ca="1">INDIRECT(ADDRESS($B179,COLUMN()))</f>
        <v>5</v>
      </c>
      <c r="Q179" s="67" t="str" cm="1">
        <f t="array" aca="1" ref="Q179" ca="1">INDIRECT(ADDRESS($B179,COLUMN()))</f>
        <v>-</v>
      </c>
      <c r="R179" s="67" t="str" cm="1">
        <f t="array" aca="1" ref="R179" ca="1">INDIRECT(ADDRESS($B179,COLUMN()))</f>
        <v>-</v>
      </c>
      <c r="S179" s="67" cm="1">
        <f t="array" aca="1" ref="S179" ca="1">INDIRECT(ADDRESS($B179,COLUMN()))</f>
        <v>1</v>
      </c>
      <c r="T179" s="67" t="str" cm="1">
        <f t="array" aca="1" ref="T179" ca="1">INDIRECT(ADDRESS($B179,COLUMN()))</f>
        <v>1-3</v>
      </c>
      <c r="U179" s="67" cm="1">
        <f t="array" aca="1" ref="U179" ca="1">INDIRECT(ADDRESS($B179,COLUMN()))</f>
        <v>3</v>
      </c>
      <c r="V179" s="67" cm="1">
        <f t="array" aca="1" ref="V179" ca="1">INDIRECT(ADDRESS($B179,COLUMN()))</f>
        <v>0</v>
      </c>
      <c r="W179" s="67" cm="1">
        <f t="array" aca="1" ref="W179" ca="1">INDIRECT(ADDRESS($B179,COLUMN()))</f>
        <v>4</v>
      </c>
      <c r="X179" s="67" cm="1">
        <f t="array" aca="1" ref="X179" ca="1">INDIRECT(ADDRESS($B179,COLUMN()))</f>
        <v>5</v>
      </c>
      <c r="Y179" s="67" cm="1">
        <f t="array" aca="1" ref="Y179" ca="1">INDIRECT(ADDRESS($B179,COLUMN()))</f>
        <v>2</v>
      </c>
      <c r="Z179" s="67" cm="1">
        <f t="array" aca="1" ref="Z179" ca="1">INDIRECT(ADDRESS($B179,COLUMN()))</f>
        <v>5</v>
      </c>
      <c r="AA179" s="67" cm="1">
        <f t="array" aca="1" ref="AA179" ca="1">INDIRECT(ADDRESS($B179,COLUMN()))</f>
        <v>0</v>
      </c>
      <c r="AB179" s="56">
        <f t="shared" ca="1" si="121"/>
        <v>0.58977359004073071</v>
      </c>
      <c r="AC179" s="56">
        <f t="shared" ca="1" si="122"/>
        <v>0.60325406033597606</v>
      </c>
      <c r="AD179" s="56">
        <f t="shared" ca="1" si="123"/>
        <v>2.6228437405912004</v>
      </c>
      <c r="AF179" s="52"/>
      <c r="AG179" s="52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2"/>
      <c r="AU179" s="54" t="s">
        <v>113</v>
      </c>
      <c r="AV179" s="57" cm="1">
        <f t="array" aca="1" ref="AV179" ca="1">SUM(IF($C179&gt;0,IF(AND(INDIRECT(ADDRESS($C179,44))=0,INDIRECT(ADDRESS($C179,38))="UL",ISERROR(SEARCH("Rear",INDIRECT(ADDRESS($C179,33)))),ISERROR(SEARCH("Side",INDIRECT(ADDRESS($C179,33))))),INDIRECT(ADDRESS($C179,COLUMN())),0),0),IF($D179&gt;0,IF(AND(INDIRECT(ADDRESS($D179,44))=0,INDIRECT(ADDRESS($D179,38))="UL",ISERROR(SEARCH("Rear",INDIRECT(ADDRESS($D179,33)))),ISERROR(SEARCH("Side",INDIRECT(ADDRESS($D179,33))))),INDIRECT(ADDRESS($D179,COLUMN())),0),0),IF($E179&gt;0,IF(AND(INDIRECT(ADDRESS($E179,44))=0,INDIRECT(ADDRESS($E179,38))="UL",ISERROR(SEARCH("Rear",INDIRECT(ADDRESS($E179,33)))),ISERROR(SEARCH("Side",INDIRECT(ADDRESS($E179,33))))),INDIRECT(ADDRESS($E179,COLUMN())),0),0),IF($F179&gt;0,IF(AND(INDIRECT(ADDRESS($F179,44))=0,INDIRECT(ADDRESS($F179,38))="UL",ISERROR(SEARCH("Rear",INDIRECT(ADDRESS($F179,33)))),ISERROR(SEARCH("Side",INDIRECT(ADDRESS($F179,33))))),INDIRECT(ADDRESS($F179,COLUMN())),0),0),IF($G179&gt;0,IF(AND(INDIRECT(ADDRESS($G179,44))=0,INDIRECT(ADDRESS($G179,38))="UL",ISERROR(SEARCH("Rear",INDIRECT(ADDRESS($G179,33)))),ISERROR(SEARCH("Side",INDIRECT(ADDRESS($G179,33))))),INDIRECT(ADDRESS($G179,COLUMN())),0),0),IF($H179&gt;0,IF(AND(INDIRECT(ADDRESS($H179,44))=0,INDIRECT(ADDRESS($H179,38))="UL",ISERROR(SEARCH("Rear",INDIRECT(ADDRESS($H179,33)))),ISERROR(SEARCH("Side",INDIRECT(ADDRESS($H179,33))))),INDIRECT(ADDRESS($H179,COLUMN())),0),0),IF($I179&gt;0,IF(AND(INDIRECT(ADDRESS($I179,44))=0,INDIRECT(ADDRESS($I179,38))="UL",ISERROR(SEARCH("Rear",INDIRECT(ADDRESS($I179,33)))),ISERROR(SEARCH("Side",INDIRECT(ADDRESS($I179,33))))),INDIRECT(ADDRESS($I179,COLUMN())),0),0),IF($J179&gt;0,IF(AND(INDIRECT(ADDRESS($J179,44))=0,INDIRECT(ADDRESS($J179,38))="UL",ISERROR(SEARCH("Rear",INDIRECT(ADDRESS($J179,33)))),ISERROR(SEARCH("Side",INDIRECT(ADDRESS($J179,33))))),INDIRECT(ADDRESS($J179,COLUMN())),0),0),IF($K179&gt;0,IF(AND(INDIRECT(ADDRESS($K179,44))=0,INDIRECT(ADDRESS($K179,38))="UL",ISERROR(SEARCH("Rear",INDIRECT(ADDRESS($K179,33)))),ISERROR(SEARCH("Side",INDIRECT(ADDRESS($K179,33))))),INDIRECT(ADDRESS($K179,COLUMN())),0),0),IF($L179&gt;0,IF(AND(INDIRECT(ADDRESS($L179,44))=0,INDIRECT(ADDRESS($L179,38))="UL",ISERROR(SEARCH("Rear",INDIRECT(ADDRESS($L179,33)))),ISERROR(SEARCH("Side",INDIRECT(ADDRESS($L179,33))))),INDIRECT(ADDRESS($L179,COLUMN())),0),0),IF($M179&gt;0,IF(AND(INDIRECT(ADDRESS($M179,44))=0,INDIRECT(ADDRESS($M179,38))="UL",ISERROR(SEARCH("Rear",INDIRECT(ADDRESS($M179,33)))),ISERROR(SEARCH("Side",INDIRECT(ADDRESS($M179,33))))),INDIRECT(ADDRESS($M179,COLUMN())),0),0))</f>
        <v>0.33333333333333331</v>
      </c>
      <c r="AW179" s="57" cm="1">
        <f t="array" aca="1" ref="AW179" ca="1">SUM(IF($C179&gt;0,IF(AND(INDIRECT(ADDRESS($C179,44))=0,INDIRECT(ADDRESS($C179,38))="UL",ISERROR(SEARCH("Rear",INDIRECT(ADDRESS($C179,33)))),ISERROR(SEARCH("Side",INDIRECT(ADDRESS($C179,33))))),INDIRECT(ADDRESS($C179,COLUMN())),0),0),IF($D179&gt;0,IF(AND(INDIRECT(ADDRESS($D179,44))=0,INDIRECT(ADDRESS($D179,38))="UL",ISERROR(SEARCH("Rear",INDIRECT(ADDRESS($D179,33)))),ISERROR(SEARCH("Side",INDIRECT(ADDRESS($D179,33))))),INDIRECT(ADDRESS($D179,COLUMN())),0),0),IF($E179&gt;0,IF(AND(INDIRECT(ADDRESS($E179,44))=0,INDIRECT(ADDRESS($E179,38))="UL",ISERROR(SEARCH("Rear",INDIRECT(ADDRESS($E179,33)))),ISERROR(SEARCH("Side",INDIRECT(ADDRESS($E179,33))))),INDIRECT(ADDRESS($E179,COLUMN())),0),0),IF($F179&gt;0,IF(AND(INDIRECT(ADDRESS($F179,44))=0,INDIRECT(ADDRESS($F179,38))="UL",ISERROR(SEARCH("Rear",INDIRECT(ADDRESS($F179,33)))),ISERROR(SEARCH("Side",INDIRECT(ADDRESS($F179,33))))),INDIRECT(ADDRESS($F179,COLUMN())),0),0),IF($G179&gt;0,IF(AND(INDIRECT(ADDRESS($G179,44))=0,INDIRECT(ADDRESS($G179,38))="UL",ISERROR(SEARCH("Rear",INDIRECT(ADDRESS($G179,33)))),ISERROR(SEARCH("Side",INDIRECT(ADDRESS($G179,33))))),INDIRECT(ADDRESS($G179,COLUMN())),0),0),IF($H179&gt;0,IF(AND(INDIRECT(ADDRESS($H179,44))=0,INDIRECT(ADDRESS($H179,38))="UL",ISERROR(SEARCH("Rear",INDIRECT(ADDRESS($H179,33)))),ISERROR(SEARCH("Side",INDIRECT(ADDRESS($H179,33))))),INDIRECT(ADDRESS($H179,COLUMN())),0),0),IF($I179&gt;0,IF(AND(INDIRECT(ADDRESS($I179,44))=0,INDIRECT(ADDRESS($I179,38))="UL",ISERROR(SEARCH("Rear",INDIRECT(ADDRESS($I179,33)))),ISERROR(SEARCH("Side",INDIRECT(ADDRESS($I179,33))))),INDIRECT(ADDRESS($I179,COLUMN())),0),0),IF($J179&gt;0,IF(AND(INDIRECT(ADDRESS($J179,44))=0,INDIRECT(ADDRESS($J179,38))="UL",ISERROR(SEARCH("Rear",INDIRECT(ADDRESS($J179,33)))),ISERROR(SEARCH("Side",INDIRECT(ADDRESS($J179,33))))),INDIRECT(ADDRESS($J179,COLUMN())),0),0),IF($K179&gt;0,IF(AND(INDIRECT(ADDRESS($K179,44))=0,INDIRECT(ADDRESS($K179,38))="UL",ISERROR(SEARCH("Rear",INDIRECT(ADDRESS($K179,33)))),ISERROR(SEARCH("Side",INDIRECT(ADDRESS($K179,33))))),INDIRECT(ADDRESS($K179,COLUMN())),0),0),IF($L179&gt;0,IF(AND(INDIRECT(ADDRESS($L179,44))=0,INDIRECT(ADDRESS($L179,38))="UL",ISERROR(SEARCH("Rear",INDIRECT(ADDRESS($L179,33)))),ISERROR(SEARCH("Side",INDIRECT(ADDRESS($L179,33))))),INDIRECT(ADDRESS($L179,COLUMN())),0),0),IF($M179&gt;0,IF(AND(INDIRECT(ADDRESS($M179,44))=0,INDIRECT(ADDRESS($M179,38))="UL",ISERROR(SEARCH("Rear",INDIRECT(ADDRESS($M179,33)))),ISERROR(SEARCH("Side",INDIRECT(ADDRESS($M179,33))))),INDIRECT(ADDRESS($M179,COLUMN())),0),0))</f>
        <v>0.22222222222222221</v>
      </c>
      <c r="AX179" s="57" cm="1">
        <f t="array" aca="1" ref="AX179" ca="1">SUM(IF($C179&gt;0,IF(AND(INDIRECT(ADDRESS($C179,44))=0,INDIRECT(ADDRESS($C179,38))="UL",ISERROR(SEARCH("Rear",INDIRECT(ADDRESS($C179,33)))),ISERROR(SEARCH("Side",INDIRECT(ADDRESS($C179,33))))),INDIRECT(ADDRESS($C179,COLUMN())),0),0),IF($D179&gt;0,IF(AND(INDIRECT(ADDRESS($D179,44))=0,INDIRECT(ADDRESS($D179,38))="UL",ISERROR(SEARCH("Rear",INDIRECT(ADDRESS($D179,33)))),ISERROR(SEARCH("Side",INDIRECT(ADDRESS($D179,33))))),INDIRECT(ADDRESS($D179,COLUMN())),0),0),IF($E179&gt;0,IF(AND(INDIRECT(ADDRESS($E179,44))=0,INDIRECT(ADDRESS($E179,38))="UL",ISERROR(SEARCH("Rear",INDIRECT(ADDRESS($E179,33)))),ISERROR(SEARCH("Side",INDIRECT(ADDRESS($E179,33))))),INDIRECT(ADDRESS($E179,COLUMN())),0),0),IF($F179&gt;0,IF(AND(INDIRECT(ADDRESS($F179,44))=0,INDIRECT(ADDRESS($F179,38))="UL",ISERROR(SEARCH("Rear",INDIRECT(ADDRESS($F179,33)))),ISERROR(SEARCH("Side",INDIRECT(ADDRESS($F179,33))))),INDIRECT(ADDRESS($F179,COLUMN())),0),0),IF($G179&gt;0,IF(AND(INDIRECT(ADDRESS($G179,44))=0,INDIRECT(ADDRESS($G179,38))="UL",ISERROR(SEARCH("Rear",INDIRECT(ADDRESS($G179,33)))),ISERROR(SEARCH("Side",INDIRECT(ADDRESS($G179,33))))),INDIRECT(ADDRESS($G179,COLUMN())),0),0),IF($H179&gt;0,IF(AND(INDIRECT(ADDRESS($H179,44))=0,INDIRECT(ADDRESS($H179,38))="UL",ISERROR(SEARCH("Rear",INDIRECT(ADDRESS($H179,33)))),ISERROR(SEARCH("Side",INDIRECT(ADDRESS($H179,33))))),INDIRECT(ADDRESS($H179,COLUMN())),0),0),IF($I179&gt;0,IF(AND(INDIRECT(ADDRESS($I179,44))=0,INDIRECT(ADDRESS($I179,38))="UL",ISERROR(SEARCH("Rear",INDIRECT(ADDRESS($I179,33)))),ISERROR(SEARCH("Side",INDIRECT(ADDRESS($I179,33))))),INDIRECT(ADDRESS($I179,COLUMN())),0),0),IF($J179&gt;0,IF(AND(INDIRECT(ADDRESS($J179,44))=0,INDIRECT(ADDRESS($J179,38))="UL",ISERROR(SEARCH("Rear",INDIRECT(ADDRESS($J179,33)))),ISERROR(SEARCH("Side",INDIRECT(ADDRESS($J179,33))))),INDIRECT(ADDRESS($J179,COLUMN())),0),0),IF($K179&gt;0,IF(AND(INDIRECT(ADDRESS($K179,44))=0,INDIRECT(ADDRESS($K179,38))="UL",ISERROR(SEARCH("Rear",INDIRECT(ADDRESS($K179,33)))),ISERROR(SEARCH("Side",INDIRECT(ADDRESS($K179,33))))),INDIRECT(ADDRESS($K179,COLUMN())),0),0),IF($L179&gt;0,IF(AND(INDIRECT(ADDRESS($L179,44))=0,INDIRECT(ADDRESS($L179,38))="UL",ISERROR(SEARCH("Rear",INDIRECT(ADDRESS($L179,33)))),ISERROR(SEARCH("Side",INDIRECT(ADDRESS($L179,33))))),INDIRECT(ADDRESS($L179,COLUMN())),0),0),IF($M179&gt;0,IF(AND(INDIRECT(ADDRESS($M179,44))=0,INDIRECT(ADDRESS($M179,38))="UL",ISERROR(SEARCH("Rear",INDIRECT(ADDRESS($M179,33)))),ISERROR(SEARCH("Side",INDIRECT(ADDRESS($M179,33))))),INDIRECT(ADDRESS($M179,COLUMN())),0),0))</f>
        <v>0</v>
      </c>
      <c r="AY179" s="58">
        <f t="shared" ca="1" si="124"/>
        <v>0.22222222222222221</v>
      </c>
      <c r="AZ179" s="58">
        <f t="shared" ca="1" si="125"/>
        <v>0.1851851851851852</v>
      </c>
      <c r="BA179" s="58" cm="1">
        <f t="array" aca="1" ref="BA179" ca="1">SUM(IF($C179&gt;0,IF(AND(INDIRECT(ADDRESS($C179,44))=0,INDIRECT(ADDRESS($C179,38))="UL"),INDIRECT(ADDRESS($C179,COLUMN())),0),0),IF($D179&gt;0,IF(AND(INDIRECT(ADDRESS($D179,44))=0,INDIRECT(ADDRESS($D179,38))="UL"),INDIRECT(ADDRESS($D179,COLUMN())),0),0),IF($E179&gt;0,IF(AND(INDIRECT(ADDRESS($E179,44))=0,INDIRECT(ADDRESS($E179,38))="UL"),INDIRECT(ADDRESS($E179,COLUMN())),0),0),IF($F179&gt;0,IF(AND(INDIRECT(ADDRESS($F179,44))=0,INDIRECT(ADDRESS($F179,38))="UL"),INDIRECT(ADDRESS($F179,COLUMN())),0),0),IF($G179&gt;0,IF(AND(INDIRECT(ADDRESS($G179,44))=0,INDIRECT(ADDRESS($G179,38))="UL"),INDIRECT(ADDRESS($G179,COLUMN())),0),0),IF($H179&gt;0,IF(AND(INDIRECT(ADDRESS($H179,44))=0,INDIRECT(ADDRESS($H179,38))="UL"),INDIRECT(ADDRESS($H179,COLUMN())),0),0),IF($I179&gt;0,IF(AND(INDIRECT(ADDRESS($I179,44))=0,INDIRECT(ADDRESS($I179,38))="UL"),INDIRECT(ADDRESS($I179,COLUMN())),0),0),IF($J179&gt;0,IF(AND(INDIRECT(ADDRESS($J179,44))=0,INDIRECT(ADDRESS($J179,38))="UL"),INDIRECT(ADDRESS($J179,COLUMN())),0),0),IF($K179&gt;0,IF(AND(INDIRECT(ADDRESS($K179,44))=0,INDIRECT(ADDRESS($K179,38))="UL"),INDIRECT(ADDRESS($K179,COLUMN())),0),0),IF($L179&gt;0,IF(AND(INDIRECT(ADDRESS($L179,44))=0,INDIRECT(ADDRESS($L179,38))="UL"),INDIRECT(ADDRESS($L179,COLUMN())),0),0),IF($M179&gt;0,IF(AND(INDIRECT(ADDRESS($M179,44))=0,INDIRECT(ADDRESS($M179,38))="UL"),INDIRECT(ADDRESS($M179,COLUMN())),0),0))</f>
        <v>0.14899470899470899</v>
      </c>
      <c r="BB179" s="58" cm="1">
        <f t="array" aca="1" ref="BB179" ca="1">SUM(IF($C179&gt;0,IF(AND(INDIRECT(ADDRESS($C179,44))=0,INDIRECT(ADDRESS($C179,38))="UL"),INDIRECT(ADDRESS($C179,COLUMN())),0),0),IF($D179&gt;0,IF(AND(INDIRECT(ADDRESS($D179,44))=0,INDIRECT(ADDRESS($D179,38))="UL"),INDIRECT(ADDRESS($D179,COLUMN())),0),0),IF($E179&gt;0,IF(AND(INDIRECT(ADDRESS($E179,44))=0,INDIRECT(ADDRESS($E179,38))="UL"),INDIRECT(ADDRESS($E179,COLUMN())),0),0),IF($F179&gt;0,IF(AND(INDIRECT(ADDRESS($F179,44))=0,INDIRECT(ADDRESS($F179,38))="UL"),INDIRECT(ADDRESS($F179,COLUMN())),0),0),IF($G179&gt;0,IF(AND(INDIRECT(ADDRESS($G179,44))=0,INDIRECT(ADDRESS($G179,38))="UL"),INDIRECT(ADDRESS($G179,COLUMN())),0),0),IF($H179&gt;0,IF(AND(INDIRECT(ADDRESS($H179,44))=0,INDIRECT(ADDRESS($H179,38))="UL"),INDIRECT(ADDRESS($H179,COLUMN())),0),0),IF($I179&gt;0,IF(AND(INDIRECT(ADDRESS($I179,44))=0,INDIRECT(ADDRESS($I179,38))="UL"),INDIRECT(ADDRESS($I179,COLUMN())),0),0),IF($J179&gt;0,IF(AND(INDIRECT(ADDRESS($J179,44))=0,INDIRECT(ADDRESS($J179,38))="UL"),INDIRECT(ADDRESS($J179,COLUMN())),0),0),IF($K179&gt;0,IF(AND(INDIRECT(ADDRESS($K179,44))=0,INDIRECT(ADDRESS($K179,38))="UL"),INDIRECT(ADDRESS($K179,COLUMN())),0),0),IF($L179&gt;0,IF(AND(INDIRECT(ADDRESS($L179,44))=0,INDIRECT(ADDRESS($L179,38))="UL"),INDIRECT(ADDRESS($L179,COLUMN())),0),0),IF($M179&gt;0,IF(AND(INDIRECT(ADDRESS($M179,44))=0,INDIRECT(ADDRESS($M179,38))="UL"),INDIRECT(ADDRESS($M179,COLUMN())),0),0))</f>
        <v>0.20444444444444443</v>
      </c>
      <c r="BC179" s="58" cm="1">
        <f t="array" aca="1" ref="BC179" ca="1">SUM(IF($C179&gt;0,IF(AND(INDIRECT(ADDRESS($C179,44))=0,INDIRECT(ADDRESS($C179,38))="UL"),INDIRECT(ADDRESS($C179,COLUMN())),0),0),IF($D179&gt;0,IF(AND(INDIRECT(ADDRESS($D179,44))=0,INDIRECT(ADDRESS($D179,38))="UL"),INDIRECT(ADDRESS($D179,COLUMN())),0),0),IF($E179&gt;0,IF(AND(INDIRECT(ADDRESS($E179,44))=0,INDIRECT(ADDRESS($E179,38))="UL"),INDIRECT(ADDRESS($E179,COLUMN())),0),0),IF($F179&gt;0,IF(AND(INDIRECT(ADDRESS($F179,44))=0,INDIRECT(ADDRESS($F179,38))="UL"),INDIRECT(ADDRESS($F179,COLUMN())),0),0),IF($G179&gt;0,IF(AND(INDIRECT(ADDRESS($G179,44))=0,INDIRECT(ADDRESS($G179,38))="UL"),INDIRECT(ADDRESS($G179,COLUMN())),0),0),IF($H179&gt;0,IF(AND(INDIRECT(ADDRESS($H179,44))=0,INDIRECT(ADDRESS($H179,38))="UL"),INDIRECT(ADDRESS($H179,COLUMN())),0),0),IF($I179&gt;0,IF(AND(INDIRECT(ADDRESS($I179,44))=0,INDIRECT(ADDRESS($I179,38))="UL"),INDIRECT(ADDRESS($I179,COLUMN())),0),0),IF($J179&gt;0,IF(AND(INDIRECT(ADDRESS($J179,44))=0,INDIRECT(ADDRESS($J179,38))="UL"),INDIRECT(ADDRESS($J179,COLUMN())),0),0),IF($K179&gt;0,IF(AND(INDIRECT(ADDRESS($K179,44))=0,INDIRECT(ADDRESS($K179,38))="UL"),INDIRECT(ADDRESS($K179,COLUMN())),0),0),IF($L179&gt;0,IF(AND(INDIRECT(ADDRESS($L179,44))=0,INDIRECT(ADDRESS($L179,38))="UL"),INDIRECT(ADDRESS($L179,COLUMN())),0),0),IF($M179&gt;0,IF(AND(INDIRECT(ADDRESS($M179,44))=0,INDIRECT(ADDRESS($M179,38))="UL"),INDIRECT(ADDRESS($M179,COLUMN())),0),0))</f>
        <v>0.10984126984126982</v>
      </c>
      <c r="BD179" s="58" cm="1">
        <f t="array" aca="1" ref="BD179" ca="1">SUM(IF($C179&gt;0,IF(AND(INDIRECT(ADDRESS($C179,44))=0,INDIRECT(ADDRESS($C179,38))="UL"),INDIRECT(ADDRESS($C179,COLUMN())),0),0),IF($D179&gt;0,IF(AND(INDIRECT(ADDRESS($D179,44))=0,INDIRECT(ADDRESS($D179,38))="UL"),INDIRECT(ADDRESS($D179,COLUMN())),0),0),IF($E179&gt;0,IF(AND(INDIRECT(ADDRESS($E179,44))=0,INDIRECT(ADDRESS($E179,38))="UL"),INDIRECT(ADDRESS($E179,COLUMN())),0),0),IF($F179&gt;0,IF(AND(INDIRECT(ADDRESS($F179,44))=0,INDIRECT(ADDRESS($F179,38))="UL"),INDIRECT(ADDRESS($F179,COLUMN())),0),0),IF($G179&gt;0,IF(AND(INDIRECT(ADDRESS($G179,44))=0,INDIRECT(ADDRESS($G179,38))="UL"),INDIRECT(ADDRESS($G179,COLUMN())),0),0),IF($H179&gt;0,IF(AND(INDIRECT(ADDRESS($H179,44))=0,INDIRECT(ADDRESS($H179,38))="UL"),INDIRECT(ADDRESS($H179,COLUMN())),0),0),IF($I179&gt;0,IF(AND(INDIRECT(ADDRESS($I179,44))=0,INDIRECT(ADDRESS($I179,38))="UL"),INDIRECT(ADDRESS($I179,COLUMN())),0),0),IF($J179&gt;0,IF(AND(INDIRECT(ADDRESS($J179,44))=0,INDIRECT(ADDRESS($J179,38))="UL"),INDIRECT(ADDRESS($J179,COLUMN())),0),0),IF($K179&gt;0,IF(AND(INDIRECT(ADDRESS($K179,44))=0,INDIRECT(ADDRESS($K179,38))="UL"),INDIRECT(ADDRESS($K179,COLUMN())),0),0),IF($L179&gt;0,IF(AND(INDIRECT(ADDRESS($L179,44))=0,INDIRECT(ADDRESS($L179,38))="UL"),INDIRECT(ADDRESS($L179,COLUMN())),0),0),IF($M179&gt;0,IF(AND(INDIRECT(ADDRESS($M179,44))=0,INDIRECT(ADDRESS($M179,38))="UL"),INDIRECT(ADDRESS($M179,COLUMN())),0),0))</f>
        <v>0.22074074074074074</v>
      </c>
      <c r="BE179" s="57">
        <f t="shared" ca="1" si="126"/>
        <v>0.20444444444444443</v>
      </c>
      <c r="BF179" s="57" cm="1">
        <f t="array" aca="1" ref="BF179" ca="1">SUM(IF($C179&gt;0,IF(INDIRECT(ADDRESS($C179,45))=1,INDIRECT(ADDRESS($C179,52))*INDIRECT(ADDRESS($C179,42))/5,0),0), IF($D179&gt;0,IF(INDIRECT(ADDRESS($D179,45))=1,INDIRECT(ADDRESS($D179,52))*INDIRECT(ADDRESS($D179,42))/5,0),0), IF($E179&gt;0,IF(INDIRECT(ADDRESS($E179,45))=1,INDIRECT(ADDRESS($E179,52))*INDIRECT(ADDRESS($E179,42))/5,0),0), IF($F179&gt;0,IF(INDIRECT(ADDRESS($F179,45))=1,INDIRECT(ADDRESS($F179,52))*INDIRECT(ADDRESS($F179,42))/5,0),0), IF($G179&gt;0,IF(INDIRECT(ADDRESS($G179,45))=1,INDIRECT(ADDRESS($G179,52))*INDIRECT(ADDRESS($G179,42))/5,0),0), IF($H179&gt;0,IF(INDIRECT(ADDRESS($H179,45))=1,INDIRECT(ADDRESS($H179,52))*INDIRECT(ADDRESS($H179,42))/5,0),0)
)*$BF$296/100</f>
        <v>9.2592592592592605E-3</v>
      </c>
      <c r="BG179" s="19">
        <v>1</v>
      </c>
      <c r="BH179" s="57" cm="1">
        <f t="array" aca="1" ref="BH179" ca="1">SUM(IF($C179&gt;0,IF(AND(INDIRECT(ADDRESS($C179,44))=0,INDIRECT(ADDRESS($C179,38))&lt;&gt;"UL"),INDIRECT(ADDRESS($C179,COLUMN()-12)),0),0), IF($D179&gt;0,IF(AND(INDIRECT(ADDRESS($D179,44))=0,INDIRECT(ADDRESS($D179,38))&lt;&gt;"UL"),INDIRECT(ADDRESS($D179,COLUMN()-12)),0),0), IF($E179&gt;0,IF(AND(INDIRECT(ADDRESS($E179,44))=0,INDIRECT(ADDRESS($E179,38))&lt;&gt;"UL"),INDIRECT(ADDRESS($E179,COLUMN()-12)),0),0), IF($F179&gt;0,IF(AND(INDIRECT(ADDRESS($F179,44))=0,INDIRECT(ADDRESS($F179,38))&lt;&gt;"UL"),INDIRECT(ADDRESS($F179,COLUMN()-12)),0),0), IF($G179&gt;0,IF(AND(INDIRECT(ADDRESS($G179,44))=0,INDIRECT(ADDRESS($G179,38))&lt;&gt;"UL"),INDIRECT(ADDRESS($G179,COLUMN()-12)),0),0), IF($H179&gt;0,IF(AND(INDIRECT(ADDRESS($H179,44))=0,INDIRECT(ADDRESS($H179,38))&lt;&gt;"UL"),INDIRECT(ADDRESS($H179,COLUMN()-12)),0),0), IF($I179&gt;0,IF(AND(INDIRECT(ADDRESS($I179,44))=0,INDIRECT(ADDRESS($I179,38))&lt;&gt;"UL"),INDIRECT(ADDRESS($I179,COLUMN()-12)),0),0), IF($J179&gt;0,IF(AND(INDIRECT(ADDRESS($J179,44))=0,INDIRECT(ADDRESS($J179,38))&lt;&gt;"UL"),INDIRECT(ADDRESS($J179,COLUMN()-12)),0),0), IF($K179&gt;0,IF(AND(INDIRECT(ADDRESS($K179,44))=0,INDIRECT(ADDRESS($K179,38))&lt;&gt;"UL"),INDIRECT(ADDRESS($K179,COLUMN()-12)),0),0), IF($L179&gt;0,IF(AND(INDIRECT(ADDRESS($L179,44))=0,INDIRECT(ADDRESS($L179,38))&lt;&gt;"UL"),INDIRECT(ADDRESS($L179,COLUMN()-12)),0),0), IF($M179&gt;0,IF(AND(INDIRECT(ADDRESS($M179,44))=0,INDIRECT(ADDRESS($M179,38))&lt;&gt;"UL"),INDIRECT(ADDRESS($M179,COLUMN()-12)),0),0))</f>
        <v>0</v>
      </c>
      <c r="BI179" s="57" cm="1">
        <f t="array" aca="1" ref="BI179" ca="1">SUM(IF($C179&gt;0,IF(AND(INDIRECT(ADDRESS($C179,44))=0,INDIRECT(ADDRESS($C179,38))&lt;&gt;"UL"),INDIRECT(ADDRESS($C179,COLUMN()-12)),0),0), IF($D179&gt;0,IF(AND(INDIRECT(ADDRESS($D179,44))=0,INDIRECT(ADDRESS($D179,38))&lt;&gt;"UL"),INDIRECT(ADDRESS($D179,COLUMN()-12)),0),0), IF($E179&gt;0,IF(AND(INDIRECT(ADDRESS($E179,44))=0,INDIRECT(ADDRESS($E179,38))&lt;&gt;"UL"),INDIRECT(ADDRESS($E179,COLUMN()-12)),0),0), IF($F179&gt;0,IF(AND(INDIRECT(ADDRESS($F179,44))=0,INDIRECT(ADDRESS($F179,38))&lt;&gt;"UL"),INDIRECT(ADDRESS($F179,COLUMN()-12)),0),0), IF($G179&gt;0,IF(AND(INDIRECT(ADDRESS($G179,44))=0,INDIRECT(ADDRESS($G179,38))&lt;&gt;"UL"),INDIRECT(ADDRESS($G179,COLUMN()-12)),0),0), IF($H179&gt;0,IF(AND(INDIRECT(ADDRESS($H179,44))=0,INDIRECT(ADDRESS($H179,38))&lt;&gt;"UL"),INDIRECT(ADDRESS($H179,COLUMN()-12)),0),0), IF($I179&gt;0,IF(AND(INDIRECT(ADDRESS($I179,44))=0,INDIRECT(ADDRESS($I179,38))&lt;&gt;"UL"),INDIRECT(ADDRESS($I179,COLUMN()-12)),0),0), IF($J179&gt;0,IF(AND(INDIRECT(ADDRESS($J179,44))=0,INDIRECT(ADDRESS($J179,38))&lt;&gt;"UL"),INDIRECT(ADDRESS($J179,COLUMN()-12)),0),0), IF($K179&gt;0,IF(AND(INDIRECT(ADDRESS($K179,44))=0,INDIRECT(ADDRESS($K179,38))&lt;&gt;"UL"),INDIRECT(ADDRESS($K179,COLUMN()-12)),0),0), IF($L179&gt;0,IF(AND(INDIRECT(ADDRESS($L179,44))=0,INDIRECT(ADDRESS($L179,38))&lt;&gt;"UL"),INDIRECT(ADDRESS($L179,COLUMN()-12)),0),0), IF($M179&gt;0,IF(AND(INDIRECT(ADDRESS($M179,44))=0,INDIRECT(ADDRESS($M179,38))&lt;&gt;"UL"),INDIRECT(ADDRESS($M179,COLUMN()-12)),0),0))</f>
        <v>2.2222222222222219</v>
      </c>
      <c r="BJ179" s="57" cm="1">
        <f t="array" aca="1" ref="BJ179" ca="1">SUM(IF($C179&gt;0,IF(AND(INDIRECT(ADDRESS($C179,44))=0,INDIRECT(ADDRESS($C179,38))&lt;&gt;"UL"),INDIRECT(ADDRESS($C179,COLUMN()-12)),0),0), IF($D179&gt;0,IF(AND(INDIRECT(ADDRESS($D179,44))=0,INDIRECT(ADDRESS($D179,38))&lt;&gt;"UL"),INDIRECT(ADDRESS($D179,COLUMN()-12)),0),0), IF($E179&gt;0,IF(AND(INDIRECT(ADDRESS($E179,44))=0,INDIRECT(ADDRESS($E179,38))&lt;&gt;"UL"),INDIRECT(ADDRESS($E179,COLUMN()-12)),0),0), IF($F179&gt;0,IF(AND(INDIRECT(ADDRESS($F179,44))=0,INDIRECT(ADDRESS($F179,38))&lt;&gt;"UL"),INDIRECT(ADDRESS($F179,COLUMN()-12)),0),0), IF($G179&gt;0,IF(AND(INDIRECT(ADDRESS($G179,44))=0,INDIRECT(ADDRESS($G179,38))&lt;&gt;"UL"),INDIRECT(ADDRESS($G179,COLUMN()-12)),0),0), IF($H179&gt;0,IF(AND(INDIRECT(ADDRESS($H179,44))=0,INDIRECT(ADDRESS($H179,38))&lt;&gt;"UL"),INDIRECT(ADDRESS($H179,COLUMN()-12)),0),0), IF($I179&gt;0,IF(AND(INDIRECT(ADDRESS($I179,44))=0,INDIRECT(ADDRESS($I179,38))&lt;&gt;"UL"),INDIRECT(ADDRESS($I179,COLUMN()-12)),0),0), IF($J179&gt;0,IF(AND(INDIRECT(ADDRESS($J179,44))=0,INDIRECT(ADDRESS($J179,38))&lt;&gt;"UL"),INDIRECT(ADDRESS($J179,COLUMN()-12)),0),0), IF($K179&gt;0,IF(AND(INDIRECT(ADDRESS($K179,44))=0,INDIRECT(ADDRESS($K179,38))&lt;&gt;"UL"),INDIRECT(ADDRESS($K179,COLUMN()-12)),0),0), IF($L179&gt;0,IF(AND(INDIRECT(ADDRESS($L179,44))=0,INDIRECT(ADDRESS($L179,38))&lt;&gt;"UL"),INDIRECT(ADDRESS($L179,COLUMN()-12)),0),0), IF($M179&gt;0,IF(AND(INDIRECT(ADDRESS($M179,44))=0,INDIRECT(ADDRESS($M179,38))&lt;&gt;"UL"),INDIRECT(ADDRESS($M179,COLUMN()-12)),0),0))</f>
        <v>2.2222222222222219</v>
      </c>
      <c r="BK179" s="57">
        <f t="shared" ca="1" si="127"/>
        <v>2.2222222222222219</v>
      </c>
      <c r="BL179" s="58">
        <f t="shared" ca="1" si="128"/>
        <v>1.4814814814814812</v>
      </c>
      <c r="BM179" s="57" cm="1">
        <f t="array" aca="1" ref="BM179" ca="1">SUM(IF($C179&gt;0,IF(AND(INDIRECT(ADDRESS($C179,44))=0,INDIRECT(ADDRESS($C179,38))&lt;&gt;"UL"),INDIRECT(ADDRESS($C179,COLUMN()-12)),0),0), IF($D179&gt;0,IF(AND(INDIRECT(ADDRESS($D179,44))=0,INDIRECT(ADDRESS($D179,38))&lt;&gt;"UL"),INDIRECT(ADDRESS($D179,COLUMN()-12)),0),0), IF($E179&gt;0,IF(AND(INDIRECT(ADDRESS($E179,44))=0,INDIRECT(ADDRESS($E179,38))&lt;&gt;"UL"),INDIRECT(ADDRESS($E179,COLUMN()-12)),0),0), IF($F179&gt;0,IF(AND(INDIRECT(ADDRESS($F179,44))=0,INDIRECT(ADDRESS($F179,38))&lt;&gt;"UL"),INDIRECT(ADDRESS($F179,COLUMN()-12)),0),0), IF($G179&gt;0,IF(AND(INDIRECT(ADDRESS($G179,44))=0,INDIRECT(ADDRESS($G179,38))&lt;&gt;"UL"),INDIRECT(ADDRESS($G179,COLUMN()-12)),0),0), IF($H179&gt;0,IF(AND(INDIRECT(ADDRESS($H179,44))=0,INDIRECT(ADDRESS($H179,38))&lt;&gt;"UL"),INDIRECT(ADDRESS($H179,COLUMN()-12)),0),0), IF($I179&gt;0,IF(AND(INDIRECT(ADDRESS($I179,44))=0,INDIRECT(ADDRESS($I179,38))&lt;&gt;"UL"),INDIRECT(ADDRESS($I179,COLUMN()-12)),0),0), IF($J179&gt;0,IF(AND(INDIRECT(ADDRESS($J179,44))=0,INDIRECT(ADDRESS($J179,38))&lt;&gt;"UL"),INDIRECT(ADDRESS($J179,COLUMN()-12)),0),0), IF($K179&gt;0,IF(AND(INDIRECT(ADDRESS($K179,44))=0,INDIRECT(ADDRESS($K179,38))&lt;&gt;"UL"),INDIRECT(ADDRESS($K179,COLUMN()-11)),0),0), IF($L179&gt;0,IF(AND(INDIRECT(ADDRESS($L179,44))=0,INDIRECT(ADDRESS($L179,38))&lt;&gt;"UL"),INDIRECT(ADDRESS($L179,COLUMN()-11)),0),0), IF($M179&gt;0,IF(AND(INDIRECT(ADDRESS($M179,44))=0,INDIRECT(ADDRESS($M179,38))&lt;&gt;"UL"),INDIRECT(ADDRESS($M179,COLUMN()-11)),0),0))</f>
        <v>0.88888888888888873</v>
      </c>
      <c r="BN179" s="57" cm="1">
        <f t="array" aca="1" ref="BN179" ca="1">SUM(IF($C179&gt;0,IF(AND(INDIRECT(ADDRESS($C179,44))=0,INDIRECT(ADDRESS($C179,38))&lt;&gt;"UL"),INDIRECT(ADDRESS($C179,COLUMN()-12)),0),0), IF($D179&gt;0,IF(AND(INDIRECT(ADDRESS($D179,44))=0,INDIRECT(ADDRESS($D179,38))&lt;&gt;"UL"),INDIRECT(ADDRESS($D179,COLUMN()-12)),0),0), IF($E179&gt;0,IF(AND(INDIRECT(ADDRESS($E179,44))=0,INDIRECT(ADDRESS($E179,38))&lt;&gt;"UL"),INDIRECT(ADDRESS($E179,COLUMN()-12)),0),0), IF($F179&gt;0,IF(AND(INDIRECT(ADDRESS($F179,44))=0,INDIRECT(ADDRESS($F179,38))&lt;&gt;"UL"),INDIRECT(ADDRESS($F179,COLUMN()-12)),0),0), IF($G179&gt;0,IF(AND(INDIRECT(ADDRESS($G179,44))=0,INDIRECT(ADDRESS($G179,38))&lt;&gt;"UL"),INDIRECT(ADDRESS($G179,COLUMN()-12)),0),0), IF($H179&gt;0,IF(AND(INDIRECT(ADDRESS($H179,44))=0,INDIRECT(ADDRESS($H179,38))&lt;&gt;"UL"),INDIRECT(ADDRESS($H179,COLUMN()-12)),0),0), IF($I179&gt;0,IF(AND(INDIRECT(ADDRESS($I179,44))=0,INDIRECT(ADDRESS($I179,38))&lt;&gt;"UL"),INDIRECT(ADDRESS($I179,COLUMN()-12)),0),0), IF($J179&gt;0,IF(AND(INDIRECT(ADDRESS($J179,44))=0,INDIRECT(ADDRESS($J179,38))&lt;&gt;"UL"),INDIRECT(ADDRESS($J179,COLUMN()-12)),0),0), IF($K179&gt;0,IF(AND(INDIRECT(ADDRESS($K179,44))=0,INDIRECT(ADDRESS($K179,38))&lt;&gt;"UL"),INDIRECT(ADDRESS($K179,COLUMN()-11)),0),0), IF($L179&gt;0,IF(AND(INDIRECT(ADDRESS($L179,44))=0,INDIRECT(ADDRESS($L179,38))&lt;&gt;"UL"),INDIRECT(ADDRESS($L179,COLUMN()-11)),0),0), IF($M179&gt;0,IF(AND(INDIRECT(ADDRESS($M179,44))=0,INDIRECT(ADDRESS($M179,38))&lt;&gt;"UL"),INDIRECT(ADDRESS($M179,COLUMN()-11)),0),0))</f>
        <v>0.29629629629629622</v>
      </c>
      <c r="BO179" s="57" cm="1">
        <f t="array" aca="1" ref="BO179" ca="1">SUM(IF($C179&gt;0,IF(AND(INDIRECT(ADDRESS($C179,44))=0,INDIRECT(ADDRESS($C179,38))&lt;&gt;"UL"),INDIRECT(ADDRESS($C179,COLUMN()-12)),0),0), IF($D179&gt;0,IF(AND(INDIRECT(ADDRESS($D179,44))=0,INDIRECT(ADDRESS($D179,38))&lt;&gt;"UL"),INDIRECT(ADDRESS($D179,COLUMN()-12)),0),0), IF($E179&gt;0,IF(AND(INDIRECT(ADDRESS($E179,44))=0,INDIRECT(ADDRESS($E179,38))&lt;&gt;"UL"),INDIRECT(ADDRESS($E179,COLUMN()-12)),0),0), IF($F179&gt;0,IF(AND(INDIRECT(ADDRESS($F179,44))=0,INDIRECT(ADDRESS($F179,38))&lt;&gt;"UL"),INDIRECT(ADDRESS($F179,COLUMN()-12)),0),0), IF($G179&gt;0,IF(AND(INDIRECT(ADDRESS($G179,44))=0,INDIRECT(ADDRESS($G179,38))&lt;&gt;"UL"),INDIRECT(ADDRESS($G179,COLUMN()-12)),0),0), IF($H179&gt;0,IF(AND(INDIRECT(ADDRESS($H179,44))=0,INDIRECT(ADDRESS($H179,38))&lt;&gt;"UL"),INDIRECT(ADDRESS($H179,COLUMN()-12)),0),0), IF($I179&gt;0,IF(AND(INDIRECT(ADDRESS($I179,44))=0,INDIRECT(ADDRESS($I179,38))&lt;&gt;"UL"),INDIRECT(ADDRESS($I179,COLUMN()-12)),0),0), IF($J179&gt;0,IF(AND(INDIRECT(ADDRESS($J179,44))=0,INDIRECT(ADDRESS($J179,38))&lt;&gt;"UL"),INDIRECT(ADDRESS($J179,COLUMN()-12)),0),0), IF($K179&gt;0,IF(AND(INDIRECT(ADDRESS($K179,44))=0,INDIRECT(ADDRESS($K179,38))&lt;&gt;"UL"),INDIRECT(ADDRESS($K179,COLUMN()-11)),0),0), IF($L179&gt;0,IF(AND(INDIRECT(ADDRESS($L179,44))=0,INDIRECT(ADDRESS($L179,38))&lt;&gt;"UL"),INDIRECT(ADDRESS($L179,COLUMN()-11)),0),0), IF($M179&gt;0,IF(AND(INDIRECT(ADDRESS($M179,44))=0,INDIRECT(ADDRESS($M179,38))&lt;&gt;"UL"),INDIRECT(ADDRESS($M179,COLUMN()-11)),0),0))</f>
        <v>0.59259259259259245</v>
      </c>
      <c r="BP179" s="57" cm="1">
        <f t="array" aca="1" ref="BP179" ca="1">SUM(IF($C179&gt;0,IF(AND(INDIRECT(ADDRESS($C179,44))=0,INDIRECT(ADDRESS($C179,38))&lt;&gt;"UL"),INDIRECT(ADDRESS($C179,COLUMN()-12)),0),0), IF($D179&gt;0,IF(AND(INDIRECT(ADDRESS($D179,44))=0,INDIRECT(ADDRESS($D179,38))&lt;&gt;"UL"),INDIRECT(ADDRESS($D179,COLUMN()-12)),0),0), IF($E179&gt;0,IF(AND(INDIRECT(ADDRESS($E179,44))=0,INDIRECT(ADDRESS($E179,38))&lt;&gt;"UL"),INDIRECT(ADDRESS($E179,COLUMN()-12)),0),0), IF($F179&gt;0,IF(AND(INDIRECT(ADDRESS($F179,44))=0,INDIRECT(ADDRESS($F179,38))&lt;&gt;"UL"),INDIRECT(ADDRESS($F179,COLUMN()-12)),0),0), IF($G179&gt;0,IF(AND(INDIRECT(ADDRESS($G179,44))=0,INDIRECT(ADDRESS($G179,38))&lt;&gt;"UL"),INDIRECT(ADDRESS($G179,COLUMN()-12)),0),0), IF($H179&gt;0,IF(AND(INDIRECT(ADDRESS($H179,44))=0,INDIRECT(ADDRESS($H179,38))&lt;&gt;"UL"),INDIRECT(ADDRESS($H179,COLUMN()-12)),0),0), IF($I179&gt;0,IF(AND(INDIRECT(ADDRESS($I179,44))=0,INDIRECT(ADDRESS($I179,38))&lt;&gt;"UL"),INDIRECT(ADDRESS($I179,COLUMN()-12)),0),0), IF($J179&gt;0,IF(AND(INDIRECT(ADDRESS($J179,44))=0,INDIRECT(ADDRESS($J179,38))&lt;&gt;"UL"),INDIRECT(ADDRESS($J179,COLUMN()-12)),0),0), IF($K179&gt;0,IF(AND(INDIRECT(ADDRESS($K179,44))=0,INDIRECT(ADDRESS($K179,38))&lt;&gt;"UL"),INDIRECT(ADDRESS($K179,COLUMN()-11)),0),0), IF($L179&gt;0,IF(AND(INDIRECT(ADDRESS($L179,44))=0,INDIRECT(ADDRESS($L179,38))&lt;&gt;"UL"),INDIRECT(ADDRESS($L179,COLUMN()-11)),0),0), IF($M179&gt;0,IF(AND(INDIRECT(ADDRESS($M179,44))=0,INDIRECT(ADDRESS($M179,38))&lt;&gt;"UL"),INDIRECT(ADDRESS($M179,COLUMN()-11)),0),0))</f>
        <v>0.59259259259259245</v>
      </c>
      <c r="BQ179" s="57">
        <f t="shared" ca="1" si="129"/>
        <v>0.29629629629629622</v>
      </c>
      <c r="BR179" s="161">
        <f t="shared" ca="1" si="130"/>
        <v>77.471022133065361</v>
      </c>
      <c r="BS179" s="56"/>
      <c r="BT179" s="56">
        <f t="shared" ca="1" si="131"/>
        <v>2.0201681248315295</v>
      </c>
      <c r="BU179" s="77">
        <f t="shared" ca="1" si="132"/>
        <v>6.1217215903985746E-2</v>
      </c>
      <c r="BV179" s="57" t="s">
        <v>34</v>
      </c>
      <c r="BW179" s="57" cm="1">
        <f t="array" aca="1" ref="BW179" ca="1">SUM(IF($C179&gt;0,IF(AND(INDIRECT(ADDRESS($C179,44))=0,INDIRECT(ADDRESS($C179,38))="UL",ISERROR(SEARCH("Rear",INDIRECT(ADDRESS($C179,33)))),ISERROR(SEARCH("Side",INDIRECT(ADDRESS($C179,33))))),INDIRECT(ADDRESS($C179,COLUMN())),0),0),IF($D179&gt;0,IF(AND(INDIRECT(ADDRESS($D179,44))=0,INDIRECT(ADDRESS($D179,38))="UL",ISERROR(SEARCH("Rear",INDIRECT(ADDRESS($D179,33)))),ISERROR(SEARCH("Side",INDIRECT(ADDRESS($D179,33))))),INDIRECT(ADDRESS($D179,COLUMN())),0),0),IF($E179&gt;0,IF(AND(INDIRECT(ADDRESS($E179,44))=0,INDIRECT(ADDRESS($E179,38))="UL",ISERROR(SEARCH("Rear",INDIRECT(ADDRESS($E179,33)))),ISERROR(SEARCH("Side",INDIRECT(ADDRESS($E179,33))))),INDIRECT(ADDRESS($E179,COLUMN())),0),0),IF($F179&gt;0,IF(AND(INDIRECT(ADDRESS($F179,44))=0,INDIRECT(ADDRESS($F179,38))="UL",ISERROR(SEARCH("Rear",INDIRECT(ADDRESS($F179,33)))),ISERROR(SEARCH("Side",INDIRECT(ADDRESS($F179,33))))),INDIRECT(ADDRESS($F179,COLUMN())),0),0),IF($G179&gt;0,IF(AND(INDIRECT(ADDRESS($G179,44))=0,INDIRECT(ADDRESS($G179,38))="UL",ISERROR(SEARCH("Rear",INDIRECT(ADDRESS($G179,33)))),ISERROR(SEARCH("Side",INDIRECT(ADDRESS($G179,33))))),INDIRECT(ADDRESS($G179,COLUMN())),0),0),IF($H179&gt;0,IF(AND(INDIRECT(ADDRESS($H179,44))=0,INDIRECT(ADDRESS($H179,38))="UL",ISERROR(SEARCH("Rear",INDIRECT(ADDRESS($H179,33)))),ISERROR(SEARCH("Side",INDIRECT(ADDRESS($H179,33))))),INDIRECT(ADDRESS($H179,COLUMN())),0),0),IF($I179&gt;0,IF(AND(INDIRECT(ADDRESS($I179,44))=0,INDIRECT(ADDRESS($I179,38))="UL",ISERROR(SEARCH("Rear",INDIRECT(ADDRESS($I179,33)))),ISERROR(SEARCH("Side",INDIRECT(ADDRESS($I179,33))))),INDIRECT(ADDRESS($I179,COLUMN())),0),0),IF($J179&gt;0,IF(AND(INDIRECT(ADDRESS($J179,44))=0,INDIRECT(ADDRESS($J179,38))="UL",ISERROR(SEARCH("Rear",INDIRECT(ADDRESS($J179,33)))),ISERROR(SEARCH("Side",INDIRECT(ADDRESS($J179,33))))),INDIRECT(ADDRESS($J179,COLUMN())),0),0),IF($K179&gt;0,IF(AND(INDIRECT(ADDRESS($K179,44))=0,INDIRECT(ADDRESS($K179,38))="UL",ISERROR(SEARCH("Rear",INDIRECT(ADDRESS($K179,33)))),ISERROR(SEARCH("Side",INDIRECT(ADDRESS($K179,33))))),INDIRECT(ADDRESS($K179,COLUMN())),0),0),IF($L179&gt;0,IF(AND(INDIRECT(ADDRESS($L179,44))=0,INDIRECT(ADDRESS($L179,38))="UL",ISERROR(SEARCH("Rear",INDIRECT(ADDRESS($L179,33)))),ISERROR(SEARCH("Side",INDIRECT(ADDRESS($L179,33))))),INDIRECT(ADDRESS($L179,COLUMN())),0),0),IF($M179&gt;0,IF(AND(INDIRECT(ADDRESS($M179,44))=0,INDIRECT(ADDRESS($M179,38))="UL",ISERROR(SEARCH("Rear",INDIRECT(ADDRESS($M179,33)))),ISERROR(SEARCH("Side",INDIRECT(ADDRESS($M179,33))))),INDIRECT(ADDRESS($M179,COLUMN())),0),0))</f>
        <v>0.1111111111111111</v>
      </c>
      <c r="BX179" s="57">
        <f t="shared" ca="1" si="136"/>
        <v>0.1111111111111111</v>
      </c>
      <c r="BY179" s="57" cm="1">
        <f t="array" aca="1" ref="BY179" ca="1">SUM(IF($C179&gt;0,IF(AND(INDIRECT(ADDRESS($C179,44))=0,INDIRECT(ADDRESS($C179,38))="UL"),INDIRECT(ADDRESS($C179,COLUMN())),0),0),IF($D179&gt;0,IF(AND(INDIRECT(ADDRESS($D179,44))=0,INDIRECT(ADDRESS($D179,38))="UL"),INDIRECT(ADDRESS($D179,COLUMN())),0),0),IF($E179&gt;0,IF(AND(INDIRECT(ADDRESS($E179,44))=0,INDIRECT(ADDRESS($E179,38))="UL"),INDIRECT(ADDRESS($E179,COLUMN())),0),0),IF($F179&gt;0,IF(AND(INDIRECT(ADDRESS($F179,44))=0,INDIRECT(ADDRESS($F179,38))="UL"),INDIRECT(ADDRESS($F179,COLUMN())),0),0),IF($G179&gt;0,IF(AND(INDIRECT(ADDRESS($G179,44))=0,INDIRECT(ADDRESS($G179,38))="UL"),INDIRECT(ADDRESS($G179,COLUMN())),0),0),IF($H179&gt;0,IF(AND(INDIRECT(ADDRESS($H179,44))=0,INDIRECT(ADDRESS($H179,38))="UL"),INDIRECT(ADDRESS($H179,COLUMN())),0),0),IF($I179&gt;0,IF(AND(INDIRECT(ADDRESS($I179,44))=0,INDIRECT(ADDRESS($I179,38))="UL"),INDIRECT(ADDRESS($I179,COLUMN())),0),0),IF($J179&gt;0,IF(AND(INDIRECT(ADDRESS($J179,44))=0,INDIRECT(ADDRESS($J179,38))="UL"),INDIRECT(ADDRESS($J179,COLUMN())),0),0),IF($K179&gt;0,IF(AND(INDIRECT(ADDRESS($K179,44))=0,INDIRECT(ADDRESS($K179,38))="UL"),INDIRECT(ADDRESS($K179,COLUMN())),0),0),IF($L179&gt;0,IF(AND(INDIRECT(ADDRESS($L179,44))=0,INDIRECT(ADDRESS($L179,38))="UL"),INDIRECT(ADDRESS($L179,COLUMN())),0),0),IF($M179&gt;0,IF(AND(INDIRECT(ADDRESS($M179,44))=0,INDIRECT(ADDRESS($M179,38))="UL"),INDIRECT(ADDRESS($M179,COLUMN())),0),0))</f>
        <v>0.10864197530864196</v>
      </c>
      <c r="BZ179" s="57" cm="1">
        <f t="array" aca="1" ref="BZ179" ca="1">SUM(IF($C179&gt;0,IF(AND(INDIRECT(ADDRESS($C179,44))=0,INDIRECT(ADDRESS($C179,38))="UL"),INDIRECT(ADDRESS($C179,COLUMN())),0),0),IF($D179&gt;0,IF(AND(INDIRECT(ADDRESS($D179,44))=0,INDIRECT(ADDRESS($D179,38))="UL"),INDIRECT(ADDRESS($D179,COLUMN())),0),0),IF($E179&gt;0,IF(AND(INDIRECT(ADDRESS($E179,44))=0,INDIRECT(ADDRESS($E179,38))="UL"),INDIRECT(ADDRESS($E179,COLUMN())),0),0),IF($F179&gt;0,IF(AND(INDIRECT(ADDRESS($F179,44))=0,INDIRECT(ADDRESS($F179,38))="UL"),INDIRECT(ADDRESS($F179,COLUMN())),0),0),IF($G179&gt;0,IF(AND(INDIRECT(ADDRESS($G179,44))=0,INDIRECT(ADDRESS($G179,38))="UL"),INDIRECT(ADDRESS($G179,COLUMN())),0),0),IF($H179&gt;0,IF(AND(INDIRECT(ADDRESS($H179,44))=0,INDIRECT(ADDRESS($H179,38))="UL"),INDIRECT(ADDRESS($H179,COLUMN())),0),0),IF($I179&gt;0,IF(AND(INDIRECT(ADDRESS($I179,44))=0,INDIRECT(ADDRESS($I179,38))="UL"),INDIRECT(ADDRESS($I179,COLUMN())),0),0),IF($J179&gt;0,IF(AND(INDIRECT(ADDRESS($J179,44))=0,INDIRECT(ADDRESS($J179,38))="UL"),INDIRECT(ADDRESS($J179,COLUMN())),0),0),IF($K179&gt;0,IF(AND(INDIRECT(ADDRESS($K179,44))=0,INDIRECT(ADDRESS($K179,38))="UL"),INDIRECT(ADDRESS($K179,COLUMN())),0),0),IF($L179&gt;0,IF(AND(INDIRECT(ADDRESS($L179,44))=0,INDIRECT(ADDRESS($L179,38))="UL"),INDIRECT(ADDRESS($L179,COLUMN())),0),0),IF($M179&gt;0,IF(AND(INDIRECT(ADDRESS($M179,44))=0,INDIRECT(ADDRESS($M179,38))="UL"),INDIRECT(ADDRESS($M179,COLUMN())),0),0))</f>
        <v>0.24691358024691357</v>
      </c>
      <c r="CA179" s="57">
        <f t="shared" ca="1" si="137"/>
        <v>0.24691358024691357</v>
      </c>
      <c r="CB179" s="57" cm="1">
        <f t="array" aca="1" ref="CB179" ca="1">SUM(IF($C179&gt;0,IF(AND(INDIRECT(ADDRESS($C179,44))=0,INDIRECT(ADDRESS($C179,38))&lt;&gt;"UL"),INDIRECT(ADDRESS($C179,COLUMN())),0),0),IF($D179&gt;0,IF(AND(INDIRECT(ADDRESS($D179,44))=0,INDIRECT(ADDRESS($D179,38))&lt;&gt;"UL"),INDIRECT(ADDRESS($D179,COLUMN())),0),0),IF($E179&gt;0,IF(AND(INDIRECT(ADDRESS($E179,44))=0,INDIRECT(ADDRESS($E179,38))&lt;&gt;"UL"),INDIRECT(ADDRESS($E179,COLUMN())),0),0),IF($F179&gt;0,IF(AND(INDIRECT(ADDRESS($F179,44))=0,INDIRECT(ADDRESS($F179,38))&lt;&gt;"UL"),INDIRECT(ADDRESS($F179,COLUMN())),0),0),IF($G179&gt;0,IF(AND(INDIRECT(ADDRESS($G179,44))=0,INDIRECT(ADDRESS($G179,38))&lt;&gt;"UL"),INDIRECT(ADDRESS($G179,COLUMN())),0),0),IF($H179&gt;0,IF(AND(INDIRECT(ADDRESS($H179,44))=0,INDIRECT(ADDRESS($H179,38))&lt;&gt;"UL"),INDIRECT(ADDRESS($H179,COLUMN())),0),0),IF($I179&gt;0,IF(AND(INDIRECT(ADDRESS($I179,44))=0,INDIRECT(ADDRESS($I179,38))&lt;&gt;"UL"),INDIRECT(ADDRESS($I179,COLUMN())),0),0),IF($J179&gt;0,IF(AND(INDIRECT(ADDRESS($J179,44))=0,INDIRECT(ADDRESS($J179,38))&lt;&gt;"UL"),INDIRECT(ADDRESS($J179,COLUMN())),0),0),IF($K179&gt;0,IF(AND(INDIRECT(ADDRESS($K179,44))=0,INDIRECT(ADDRESS($K179,38))&lt;&gt;"UL"),INDIRECT(ADDRESS($K179,COLUMN())),0),0),IF($L179&gt;0,IF(AND(INDIRECT(ADDRESS($L179,44))=0,INDIRECT(ADDRESS($L179,38))&lt;&gt;"UL"),INDIRECT(ADDRESS($L179,COLUMN())),0),0),IF($M179&gt;0,IF(AND(INDIRECT(ADDRESS($M179,44))=0,INDIRECT(ADDRESS($M179,38))&lt;&gt;"UL"),INDIRECT(ADDRESS($M179,COLUMN())),0),0))</f>
        <v>1.1111111111111109</v>
      </c>
      <c r="CC179" s="57">
        <f t="shared" ca="1" si="138"/>
        <v>1.1111111111111109</v>
      </c>
      <c r="CD179" s="57" cm="1">
        <f t="array" aca="1" ref="CD179" ca="1">SUM(IF($C179&gt;0,IF(AND(INDIRECT(ADDRESS($C179,44))=0,INDIRECT(ADDRESS($C179,38))&lt;&gt;"UL"),INDIRECT(ADDRESS($C179,COLUMN())),0),0),IF($D179&gt;0,IF(AND(INDIRECT(ADDRESS($D179,44))=0,INDIRECT(ADDRESS($D179,38))&lt;&gt;"UL"),INDIRECT(ADDRESS($D179,COLUMN())),0),0),IF($E179&gt;0,IF(AND(INDIRECT(ADDRESS($E179,44))=0,INDIRECT(ADDRESS($E179,38))&lt;&gt;"UL"),INDIRECT(ADDRESS($E179,COLUMN())),0),0),IF($F179&gt;0,IF(AND(INDIRECT(ADDRESS($F179,44))=0,INDIRECT(ADDRESS($F179,38))&lt;&gt;"UL"),INDIRECT(ADDRESS($F179,COLUMN())),0),0),IF($G179&gt;0,IF(AND(INDIRECT(ADDRESS($G179,44))=0,INDIRECT(ADDRESS($G179,38))&lt;&gt;"UL"),INDIRECT(ADDRESS($G179,COLUMN())),0),0),IF($H179&gt;0,IF(AND(INDIRECT(ADDRESS($H179,44))=0,INDIRECT(ADDRESS($H179,38))&lt;&gt;"UL"),INDIRECT(ADDRESS($H179,COLUMN())),0),0),IF($I179&gt;0,IF(AND(INDIRECT(ADDRESS($I179,44))=0,INDIRECT(ADDRESS($I179,38))&lt;&gt;"UL"),INDIRECT(ADDRESS($I179,COLUMN())),0),0),IF($J179&gt;0,IF(AND(INDIRECT(ADDRESS($J179,44))=0,INDIRECT(ADDRESS($J179,38))&lt;&gt;"UL"),INDIRECT(ADDRESS($J179,COLUMN())),0),0),IF($K179&gt;0,IF(AND(INDIRECT(ADDRESS($K179,44))=0,INDIRECT(ADDRESS($K179,38))&lt;&gt;"UL"),INDIRECT(ADDRESS($K179,COLUMN())),0),0),IF($L179&gt;0,IF(AND(INDIRECT(ADDRESS($L179,44))=0,INDIRECT(ADDRESS($L179,38))&lt;&gt;"UL"),INDIRECT(ADDRESS($L179,COLUMN())),0),0),IF($M179&gt;0,IF(AND(INDIRECT(ADDRESS($M179,44))=0,INDIRECT(ADDRESS($M179,38))&lt;&gt;"UL"),INDIRECT(ADDRESS($M179,COLUMN())),0),0))</f>
        <v>0.37037037037037029</v>
      </c>
      <c r="CE179" s="57" cm="1">
        <f t="array" aca="1" ref="CE179" ca="1">SUM(IF($C179&gt;0,IF(AND(INDIRECT(ADDRESS($C179,44))=0,INDIRECT(ADDRESS($C179,38))&lt;&gt;"UL"),INDIRECT(ADDRESS($C179,COLUMN())),0),0),IF($D179&gt;0,IF(AND(INDIRECT(ADDRESS($D179,44))=0,INDIRECT(ADDRESS($D179,38))&lt;&gt;"UL"),INDIRECT(ADDRESS($D179,COLUMN())),0),0),IF($E179&gt;0,IF(AND(INDIRECT(ADDRESS($E179,44))=0,INDIRECT(ADDRESS($E179,38))&lt;&gt;"UL"),INDIRECT(ADDRESS($E179,COLUMN())),0),0),IF($F179&gt;0,IF(AND(INDIRECT(ADDRESS($F179,44))=0,INDIRECT(ADDRESS($F179,38))&lt;&gt;"UL"),INDIRECT(ADDRESS($F179,COLUMN())),0),0),IF($G179&gt;0,IF(AND(INDIRECT(ADDRESS($G179,44))=0,INDIRECT(ADDRESS($G179,38))&lt;&gt;"UL"),INDIRECT(ADDRESS($G179,COLUMN())),0),0),IF($H179&gt;0,IF(AND(INDIRECT(ADDRESS($H179,44))=0,INDIRECT(ADDRESS($H179,38))&lt;&gt;"UL"),INDIRECT(ADDRESS($H179,COLUMN())),0),0),IF($I179&gt;0,IF(AND(INDIRECT(ADDRESS($I179,44))=0,INDIRECT(ADDRESS($I179,38))&lt;&gt;"UL"),INDIRECT(ADDRESS($I179,COLUMN())),0),0),IF($J179&gt;0,IF(AND(INDIRECT(ADDRESS($J179,44))=0,INDIRECT(ADDRESS($J179,38))&lt;&gt;"UL"),INDIRECT(ADDRESS($J179,COLUMN())),0),0),IF($K179&gt;0,IF(AND(INDIRECT(ADDRESS($K179,44))=0,INDIRECT(ADDRESS($K179,38))&lt;&gt;"UL"),INDIRECT(ADDRESS($K179,COLUMN())),0),0),IF($L179&gt;0,IF(AND(INDIRECT(ADDRESS($L179,44))=0,INDIRECT(ADDRESS($L179,38))&lt;&gt;"UL"),INDIRECT(ADDRESS($L179,COLUMN())),0),0),IF($M179&gt;0,IF(AND(INDIRECT(ADDRESS($M179,44))=0,INDIRECT(ADDRESS($M179,38))&lt;&gt;"UL"),INDIRECT(ADDRESS($M179,COLUMN())),0),0))</f>
        <v>0</v>
      </c>
      <c r="CF179" s="57">
        <f t="shared" ca="1" si="139"/>
        <v>0</v>
      </c>
      <c r="CG179" s="57">
        <f t="shared" ca="1" si="140"/>
        <v>1.0928490648943472</v>
      </c>
      <c r="CH179" s="57">
        <f t="shared" ca="1" si="133"/>
        <v>3.3116638330131731E-2</v>
      </c>
      <c r="CI179" s="19">
        <f t="shared" ca="1" si="134"/>
        <v>13.114218702956002</v>
      </c>
      <c r="CJ179" s="19"/>
      <c r="CK179" s="57" cm="1">
        <f t="array" aca="1" ref="CK179" ca="1">IF(AU179="S", SUM(IF($C179&gt;0,IF(INDIRECT(ADDRESS($C179,43))&lt;&gt;1,INDIRECT(ADDRESS($C179,48)),0),0), IF($D179&gt;0,IF(INDIRECT(ADDRESS($D179,43))&lt;&gt;1,INDIRECT(ADDRESS($D179,48)),0),0), IF($E179&gt;0,IF(INDIRECT(ADDRESS($E179,43))&lt;&gt;1,INDIRECT(ADDRESS($E179,48)),0),0), IF($F179&gt;0,IF(INDIRECT(ADDRESS($F179,43))&lt;&gt;1,INDIRECT(ADDRESS($F179,48)),0),0), IF($G179&gt;0,IF(INDIRECT(ADDRESS($G179,43))&lt;&gt;1,INDIRECT(ADDRESS($G179,48)),0),0), IF($H179&gt;0,IF(INDIRECT(ADDRESS($H179,43))&lt;&gt;1,INDIRECT(ADDRESS($H179,48)),0),0), IF($I179&gt;0,IF(INDIRECT(ADDRESS($I179,43))&lt;&gt;1,INDIRECT(ADDRESS($I179,48)),0),0), IF($J179&gt;0,IF(INDIRECT(ADDRESS($J179,43))&lt;&gt;1,INDIRECT(ADDRESS($J179,48)),0),0), IF($K179&gt;0,IF(INDIRECT(ADDRESS($K179,43))&lt;&gt;1,INDIRECT(ADDRESS($K179,48)),0),0), IF($L179&gt;0,IF(INDIRECT(ADDRESS($L179,43))&lt;&gt;1,INDIRECT(ADDRESS($L179,48)),0),0), IF($M179&gt;0,IF(INDIRECT(ADDRESS($M179,43))&lt;&gt;1,INDIRECT(ADDRESS($M179,48)),0),0)), IF(AU179="L",SUM(IF($C179&gt;0,IF(INDIRECT(ADDRESS($C179,43))&lt;&gt;1,INDIRECT(ADDRESS($C179,50)),0),0), IF($D179&gt;0,IF(INDIRECT(ADDRESS($D179,43))&lt;&gt;1,INDIRECT(ADDRESS($D179,50)),0),0), IF($E179&gt;0,IF(INDIRECT(ADDRESS($E179,43))&lt;&gt;1,INDIRECT(ADDRESS($E179,50)),0),0), IF($F179&gt;0,IF(INDIRECT(ADDRESS($F179,43))&lt;&gt;1,INDIRECT(ADDRESS($F179,50)),0),0), IF($G179&gt;0,IF(INDIRECT(ADDRESS($G179,43))&lt;&gt;1,INDIRECT(ADDRESS($G179,50)),0),0), IF($G179&gt;0,IF(INDIRECT(ADDRESS($G179,43))&lt;&gt;1,INDIRECT(ADDRESS($G179,50)),0),0), IF($H179&gt;0,IF(INDIRECT(ADDRESS($H179,43))&lt;&gt;1,INDIRECT(ADDRESS($H179,50)),0),0), IF($I179&gt;0,IF(INDIRECT(ADDRESS($I179,43))&lt;&gt;1,INDIRECT(ADDRESS($I179,50)),0),0), IF($J179&gt;0,IF(INDIRECT(ADDRESS($J179,43))&lt;&gt;1,INDIRECT(ADDRESS($J179,50)),0),0), IF($K179&gt;0,IF(INDIRECT(ADDRESS($K179,43))&lt;&gt;1,INDIRECT(ADDRESS($K179,50)),0),0), IF($L179&gt;0,IF(INDIRECT(ADDRESS($L179,43))&lt;&gt;1,INDIRECT(ADDRESS($L179,50)),0),0), IF($M179&gt;0,IF(INDIRECT(ADDRESS($M179,43))&lt;&gt;1,INDIRECT(ADDRESS($M179,50)),0),0)), SUM(IF($C179&gt;0,IF(INDIRECT(ADDRESS($C179,43))&lt;&gt;1,INDIRECT(ADDRESS($C179,49)),0),0), IF($D179&gt;0,IF(INDIRECT(ADDRESS($D179,43))&lt;&gt;1,INDIRECT(ADDRESS($D179,49)),0),0), IF($E179&gt;0,IF(INDIRECT(ADDRESS($E179,43))&lt;&gt;1,INDIRECT(ADDRESS($E179,49)),0),0), IF($F179&gt;0,IF(INDIRECT(ADDRESS($F179,43))&lt;&gt;1,INDIRECT(ADDRESS($F179,49)),0),0), IF($G179&gt;0,IF(INDIRECT(ADDRESS($G179,43))&lt;&gt;1,INDIRECT(ADDRESS($G179,49)),0),0), IF($G179&gt;0,IF(INDIRECT(ADDRESS($G179,43))&lt;&gt;1,INDIRECT(ADDRESS($G179,49)),0),0), IF($H179&gt;0,IF(INDIRECT(ADDRESS($H179,43))&lt;&gt;1,INDIRECT(ADDRESS($H179,49)),0),0), IF($I179&gt;0,IF(INDIRECT(ADDRESS($I179,43))&lt;&gt;1,INDIRECT(ADDRESS($I179,49)),0),0), IF($J179&gt;0,IF(INDIRECT(ADDRESS($J179,43))&lt;&gt;1,INDIRECT(ADDRESS($J179,49)),0),0), IF($K179&gt;0,IF(INDIRECT(ADDRESS($K179,43))&lt;&gt;1,INDIRECT(ADDRESS($K179,49)),0),0), IF($L179&gt;0,IF(INDIRECT(ADDRESS($L179,43))&lt;&gt;1,INDIRECT(ADDRESS($L179,49)),0),0), IF($M179&gt;0,IF(INDIRECT(ADDRESS($M179,43))&lt;&gt;1,INDIRECT(ADDRESS($M179,49)),0),0))))</f>
        <v>0</v>
      </c>
      <c r="CL179" s="57" cm="1">
        <f t="array" aca="1" ref="CL179" ca="1">SUM(IF($C179&gt;0,IF(INDIRECT(ADDRESS($C179,44))=1,INDIRECT(ADDRESS($C179,90)),0),0), IF($D179&gt;0,IF(INDIRECT(ADDRESS($D179,44))=1,INDIRECT(ADDRESS($D179,90)),0),0), IF($E179&gt;0,IF(INDIRECT(ADDRESS($E179,44))=1,INDIRECT(ADDRESS($E179,90)),0),0), IF($F179&gt;0,IF(INDIRECT(ADDRESS($F179,44))=1,INDIRECT(ADDRESS($F179,90)),0),0), IF($G179&gt;0,IF(INDIRECT(ADDRESS($G179,44))=1,INDIRECT(ADDRESS($G179,90)),0),0), IF($H179&gt;0,IF(INDIRECT(ADDRESS($H179,44))=1,INDIRECT(ADDRESS($H179,90)),0),0), IF($I179&gt;0,IF(INDIRECT(ADDRESS($I179,44))=1,INDIRECT(ADDRESS($I179,90)),0),0), IF($J179&gt;0,IF(INDIRECT(ADDRESS($J179,44))=1,INDIRECT(ADDRESS($J179,90)),0),0), IF($K179&gt;0,IF(INDIRECT(ADDRESS($K179,44))=1,INDIRECT(ADDRESS($K179,90)),0),0), IF($L179&gt;0,IF(INDIRECT(ADDRESS($L179,44))=1,INDIRECT(ADDRESS($L179,90)),0),0), IF($M179&gt;0,IF(INDIRECT(ADDRESS($M179,44))=1,INDIRECT(ADDRESS($M179,90)),0),0))</f>
        <v>5.25</v>
      </c>
      <c r="CM179" s="56">
        <f t="shared" ca="1" si="135"/>
        <v>0.4506710995537494</v>
      </c>
      <c r="CN179" s="59"/>
    </row>
    <row r="180" spans="1:92" x14ac:dyDescent="0.25">
      <c r="A180" s="52" t="s">
        <v>250</v>
      </c>
      <c r="B180" s="67">
        <v>101</v>
      </c>
      <c r="C180" s="67">
        <v>120</v>
      </c>
      <c r="D180" s="67"/>
      <c r="E180" s="67">
        <v>116</v>
      </c>
      <c r="F180" s="67">
        <v>121</v>
      </c>
      <c r="G180" s="67">
        <v>135</v>
      </c>
      <c r="H180" s="67">
        <v>135</v>
      </c>
      <c r="I180" s="67">
        <v>136</v>
      </c>
      <c r="J180" s="67">
        <v>135</v>
      </c>
      <c r="K180" s="67"/>
      <c r="L180" s="67"/>
      <c r="M180" s="67"/>
      <c r="N180" s="67">
        <f ca="1">SUM(INDIRECT(ADDRESS(B180,COLUMN())),IF(C180&gt;0,INDIRECT(ADDRESS(C180,COLUMN())),0),IF(D180&gt;0,INDIRECT(ADDRESS(D180,COLUMN())),0),IF(E180&gt;0,INDIRECT(ADDRESS(E180,COLUMN())),0),IF(F180&gt;0,INDIRECT(ADDRESS(F180,COLUMN())),0),IF(G180&gt;0,INDIRECT(ADDRESS(G180,COLUMN())),0),IF(H180&gt;0,INDIRECT(ADDRESS(H180,COLUMN())),0),IF(I180&gt;0,INDIRECT(ADDRESS(I180,COLUMN())),0),IF(J180&gt;0,INDIRECT(ADDRESS(J180,COLUMN())),0),IF(K180&gt;0,INDIRECT(ADDRESS(K180,COLUMN())),0),IF(L180&gt;0,INDIRECT(ADDRESS(L180,COLUMN())),0),IF(M180&gt;0,INDIRECT(ADDRESS(M180,COLUMN())),0))</f>
        <v>33</v>
      </c>
      <c r="O180" s="67" t="str" cm="1">
        <f t="array" aca="1" ref="O180" ca="1">INDIRECT(ADDRESS($B180,COLUMN()))</f>
        <v>Bomber</v>
      </c>
      <c r="P180" s="67" cm="1">
        <f t="array" aca="1" ref="P180" ca="1">INDIRECT(ADDRESS($B180,COLUMN()))</f>
        <v>5</v>
      </c>
      <c r="Q180" s="67" t="str" cm="1">
        <f t="array" aca="1" ref="Q180" ca="1">INDIRECT(ADDRESS($B180,COLUMN()))</f>
        <v>-</v>
      </c>
      <c r="R180" s="67" t="str" cm="1">
        <f t="array" aca="1" ref="R180" ca="1">INDIRECT(ADDRESS($B180,COLUMN()))</f>
        <v>-</v>
      </c>
      <c r="S180" s="67" cm="1">
        <f t="array" aca="1" ref="S180" ca="1">INDIRECT(ADDRESS($B180,COLUMN()))</f>
        <v>1</v>
      </c>
      <c r="T180" s="67" t="str" cm="1">
        <f t="array" aca="1" ref="T180" ca="1">INDIRECT(ADDRESS($B180,COLUMN()))</f>
        <v>1-3</v>
      </c>
      <c r="U180" s="67" cm="1">
        <f t="array" aca="1" ref="U180" ca="1">INDIRECT(ADDRESS($B180,COLUMN()))</f>
        <v>3</v>
      </c>
      <c r="V180" s="67" cm="1">
        <f t="array" aca="1" ref="V180" ca="1">INDIRECT(ADDRESS($B180,COLUMN()))</f>
        <v>0</v>
      </c>
      <c r="W180" s="67" cm="1">
        <f t="array" aca="1" ref="W180" ca="1">INDIRECT(ADDRESS($B180,COLUMN()))</f>
        <v>4</v>
      </c>
      <c r="X180" s="67" cm="1">
        <f t="array" aca="1" ref="X180" ca="1">INDIRECT(ADDRESS($B180,COLUMN()))</f>
        <v>5</v>
      </c>
      <c r="Y180" s="67" cm="1">
        <f t="array" aca="1" ref="Y180" ca="1">INDIRECT(ADDRESS($B180,COLUMN()))</f>
        <v>2</v>
      </c>
      <c r="Z180" s="67" cm="1">
        <f t="array" aca="1" ref="Z180" ca="1">INDIRECT(ADDRESS($B180,COLUMN()))</f>
        <v>5</v>
      </c>
      <c r="AA180" s="67" cm="1">
        <f t="array" aca="1" ref="AA180" ca="1">INDIRECT(ADDRESS($B180,COLUMN()))</f>
        <v>0</v>
      </c>
      <c r="AB180" s="56">
        <f t="shared" ca="1" si="121"/>
        <v>0.58977359004073071</v>
      </c>
      <c r="AC180" s="56">
        <f t="shared" ca="1" si="122"/>
        <v>0.60325406033597606</v>
      </c>
      <c r="AD180" s="56">
        <f t="shared" ca="1" si="123"/>
        <v>2.6228437405912004</v>
      </c>
      <c r="AF180" s="52"/>
      <c r="AG180" s="52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2"/>
      <c r="AU180" s="54" t="s">
        <v>33</v>
      </c>
      <c r="AV180" s="57" cm="1">
        <f t="array" aca="1" ref="AV180" ca="1">SUM(IF($C180&gt;0,IF(AND(INDIRECT(ADDRESS($C180,44))=0,INDIRECT(ADDRESS($C180,38))="UL",ISERROR(SEARCH("Rear",INDIRECT(ADDRESS($C180,33)))),ISERROR(SEARCH("Side",INDIRECT(ADDRESS($C180,33))))),INDIRECT(ADDRESS($C180,COLUMN())),0),0),IF($D180&gt;0,IF(AND(INDIRECT(ADDRESS($D180,44))=0,INDIRECT(ADDRESS($D180,38))="UL",ISERROR(SEARCH("Rear",INDIRECT(ADDRESS($D180,33)))),ISERROR(SEARCH("Side",INDIRECT(ADDRESS($D180,33))))),INDIRECT(ADDRESS($D180,COLUMN())),0),0),IF($E180&gt;0,IF(AND(INDIRECT(ADDRESS($E180,44))=0,INDIRECT(ADDRESS($E180,38))="UL",ISERROR(SEARCH("Rear",INDIRECT(ADDRESS($E180,33)))),ISERROR(SEARCH("Side",INDIRECT(ADDRESS($E180,33))))),INDIRECT(ADDRESS($E180,COLUMN())),0),0),IF($F180&gt;0,IF(AND(INDIRECT(ADDRESS($F180,44))=0,INDIRECT(ADDRESS($F180,38))="UL",ISERROR(SEARCH("Rear",INDIRECT(ADDRESS($F180,33)))),ISERROR(SEARCH("Side",INDIRECT(ADDRESS($F180,33))))),INDIRECT(ADDRESS($F180,COLUMN())),0),0),IF($G180&gt;0,IF(AND(INDIRECT(ADDRESS($G180,44))=0,INDIRECT(ADDRESS($G180,38))="UL",ISERROR(SEARCH("Rear",INDIRECT(ADDRESS($G180,33)))),ISERROR(SEARCH("Side",INDIRECT(ADDRESS($G180,33))))),INDIRECT(ADDRESS($G180,COLUMN())),0),0),IF($H180&gt;0,IF(AND(INDIRECT(ADDRESS($H180,44))=0,INDIRECT(ADDRESS($H180,38))="UL",ISERROR(SEARCH("Rear",INDIRECT(ADDRESS($H180,33)))),ISERROR(SEARCH("Side",INDIRECT(ADDRESS($H180,33))))),INDIRECT(ADDRESS($H180,COLUMN())),0),0),IF($I180&gt;0,IF(AND(INDIRECT(ADDRESS($I180,44))=0,INDIRECT(ADDRESS($I180,38))="UL",ISERROR(SEARCH("Rear",INDIRECT(ADDRESS($I180,33)))),ISERROR(SEARCH("Side",INDIRECT(ADDRESS($I180,33))))),INDIRECT(ADDRESS($I180,COLUMN())),0),0),IF($J180&gt;0,IF(AND(INDIRECT(ADDRESS($J180,44))=0,INDIRECT(ADDRESS($J180,38))="UL",ISERROR(SEARCH("Rear",INDIRECT(ADDRESS($J180,33)))),ISERROR(SEARCH("Side",INDIRECT(ADDRESS($J180,33))))),INDIRECT(ADDRESS($J180,COLUMN())),0),0),IF($K180&gt;0,IF(AND(INDIRECT(ADDRESS($K180,44))=0,INDIRECT(ADDRESS($K180,38))="UL",ISERROR(SEARCH("Rear",INDIRECT(ADDRESS($K180,33)))),ISERROR(SEARCH("Side",INDIRECT(ADDRESS($K180,33))))),INDIRECT(ADDRESS($K180,COLUMN())),0),0),IF($L180&gt;0,IF(AND(INDIRECT(ADDRESS($L180,44))=0,INDIRECT(ADDRESS($L180,38))="UL",ISERROR(SEARCH("Rear",INDIRECT(ADDRESS($L180,33)))),ISERROR(SEARCH("Side",INDIRECT(ADDRESS($L180,33))))),INDIRECT(ADDRESS($L180,COLUMN())),0),0),IF($M180&gt;0,IF(AND(INDIRECT(ADDRESS($M180,44))=0,INDIRECT(ADDRESS($M180,38))="UL",ISERROR(SEARCH("Rear",INDIRECT(ADDRESS($M180,33)))),ISERROR(SEARCH("Side",INDIRECT(ADDRESS($M180,33))))),INDIRECT(ADDRESS($M180,COLUMN())),0),0))</f>
        <v>0.33333333333333331</v>
      </c>
      <c r="AW180" s="57" cm="1">
        <f t="array" aca="1" ref="AW180" ca="1">SUM(IF($C180&gt;0,IF(AND(INDIRECT(ADDRESS($C180,44))=0,INDIRECT(ADDRESS($C180,38))="UL",ISERROR(SEARCH("Rear",INDIRECT(ADDRESS($C180,33)))),ISERROR(SEARCH("Side",INDIRECT(ADDRESS($C180,33))))),INDIRECT(ADDRESS($C180,COLUMN())),0),0),IF($D180&gt;0,IF(AND(INDIRECT(ADDRESS($D180,44))=0,INDIRECT(ADDRESS($D180,38))="UL",ISERROR(SEARCH("Rear",INDIRECT(ADDRESS($D180,33)))),ISERROR(SEARCH("Side",INDIRECT(ADDRESS($D180,33))))),INDIRECT(ADDRESS($D180,COLUMN())),0),0),IF($E180&gt;0,IF(AND(INDIRECT(ADDRESS($E180,44))=0,INDIRECT(ADDRESS($E180,38))="UL",ISERROR(SEARCH("Rear",INDIRECT(ADDRESS($E180,33)))),ISERROR(SEARCH("Side",INDIRECT(ADDRESS($E180,33))))),INDIRECT(ADDRESS($E180,COLUMN())),0),0),IF($F180&gt;0,IF(AND(INDIRECT(ADDRESS($F180,44))=0,INDIRECT(ADDRESS($F180,38))="UL",ISERROR(SEARCH("Rear",INDIRECT(ADDRESS($F180,33)))),ISERROR(SEARCH("Side",INDIRECT(ADDRESS($F180,33))))),INDIRECT(ADDRESS($F180,COLUMN())),0),0),IF($G180&gt;0,IF(AND(INDIRECT(ADDRESS($G180,44))=0,INDIRECT(ADDRESS($G180,38))="UL",ISERROR(SEARCH("Rear",INDIRECT(ADDRESS($G180,33)))),ISERROR(SEARCH("Side",INDIRECT(ADDRESS($G180,33))))),INDIRECT(ADDRESS($G180,COLUMN())),0),0),IF($H180&gt;0,IF(AND(INDIRECT(ADDRESS($H180,44))=0,INDIRECT(ADDRESS($H180,38))="UL",ISERROR(SEARCH("Rear",INDIRECT(ADDRESS($H180,33)))),ISERROR(SEARCH("Side",INDIRECT(ADDRESS($H180,33))))),INDIRECT(ADDRESS($H180,COLUMN())),0),0),IF($I180&gt;0,IF(AND(INDIRECT(ADDRESS($I180,44))=0,INDIRECT(ADDRESS($I180,38))="UL",ISERROR(SEARCH("Rear",INDIRECT(ADDRESS($I180,33)))),ISERROR(SEARCH("Side",INDIRECT(ADDRESS($I180,33))))),INDIRECT(ADDRESS($I180,COLUMN())),0),0),IF($J180&gt;0,IF(AND(INDIRECT(ADDRESS($J180,44))=0,INDIRECT(ADDRESS($J180,38))="UL",ISERROR(SEARCH("Rear",INDIRECT(ADDRESS($J180,33)))),ISERROR(SEARCH("Side",INDIRECT(ADDRESS($J180,33))))),INDIRECT(ADDRESS($J180,COLUMN())),0),0),IF($K180&gt;0,IF(AND(INDIRECT(ADDRESS($K180,44))=0,INDIRECT(ADDRESS($K180,38))="UL",ISERROR(SEARCH("Rear",INDIRECT(ADDRESS($K180,33)))),ISERROR(SEARCH("Side",INDIRECT(ADDRESS($K180,33))))),INDIRECT(ADDRESS($K180,COLUMN())),0),0),IF($L180&gt;0,IF(AND(INDIRECT(ADDRESS($L180,44))=0,INDIRECT(ADDRESS($L180,38))="UL",ISERROR(SEARCH("Rear",INDIRECT(ADDRESS($L180,33)))),ISERROR(SEARCH("Side",INDIRECT(ADDRESS($L180,33))))),INDIRECT(ADDRESS($L180,COLUMN())),0),0),IF($M180&gt;0,IF(AND(INDIRECT(ADDRESS($M180,44))=0,INDIRECT(ADDRESS($M180,38))="UL",ISERROR(SEARCH("Rear",INDIRECT(ADDRESS($M180,33)))),ISERROR(SEARCH("Side",INDIRECT(ADDRESS($M180,33))))),INDIRECT(ADDRESS($M180,COLUMN())),0),0))</f>
        <v>0.22222222222222221</v>
      </c>
      <c r="AX180" s="57" cm="1">
        <f t="array" aca="1" ref="AX180" ca="1">SUM(IF($C180&gt;0,IF(AND(INDIRECT(ADDRESS($C180,44))=0,INDIRECT(ADDRESS($C180,38))="UL",ISERROR(SEARCH("Rear",INDIRECT(ADDRESS($C180,33)))),ISERROR(SEARCH("Side",INDIRECT(ADDRESS($C180,33))))),INDIRECT(ADDRESS($C180,COLUMN())),0),0),IF($D180&gt;0,IF(AND(INDIRECT(ADDRESS($D180,44))=0,INDIRECT(ADDRESS($D180,38))="UL",ISERROR(SEARCH("Rear",INDIRECT(ADDRESS($D180,33)))),ISERROR(SEARCH("Side",INDIRECT(ADDRESS($D180,33))))),INDIRECT(ADDRESS($D180,COLUMN())),0),0),IF($E180&gt;0,IF(AND(INDIRECT(ADDRESS($E180,44))=0,INDIRECT(ADDRESS($E180,38))="UL",ISERROR(SEARCH("Rear",INDIRECT(ADDRESS($E180,33)))),ISERROR(SEARCH("Side",INDIRECT(ADDRESS($E180,33))))),INDIRECT(ADDRESS($E180,COLUMN())),0),0),IF($F180&gt;0,IF(AND(INDIRECT(ADDRESS($F180,44))=0,INDIRECT(ADDRESS($F180,38))="UL",ISERROR(SEARCH("Rear",INDIRECT(ADDRESS($F180,33)))),ISERROR(SEARCH("Side",INDIRECT(ADDRESS($F180,33))))),INDIRECT(ADDRESS($F180,COLUMN())),0),0),IF($G180&gt;0,IF(AND(INDIRECT(ADDRESS($G180,44))=0,INDIRECT(ADDRESS($G180,38))="UL",ISERROR(SEARCH("Rear",INDIRECT(ADDRESS($G180,33)))),ISERROR(SEARCH("Side",INDIRECT(ADDRESS($G180,33))))),INDIRECT(ADDRESS($G180,COLUMN())),0),0),IF($H180&gt;0,IF(AND(INDIRECT(ADDRESS($H180,44))=0,INDIRECT(ADDRESS($H180,38))="UL",ISERROR(SEARCH("Rear",INDIRECT(ADDRESS($H180,33)))),ISERROR(SEARCH("Side",INDIRECT(ADDRESS($H180,33))))),INDIRECT(ADDRESS($H180,COLUMN())),0),0),IF($I180&gt;0,IF(AND(INDIRECT(ADDRESS($I180,44))=0,INDIRECT(ADDRESS($I180,38))="UL",ISERROR(SEARCH("Rear",INDIRECT(ADDRESS($I180,33)))),ISERROR(SEARCH("Side",INDIRECT(ADDRESS($I180,33))))),INDIRECT(ADDRESS($I180,COLUMN())),0),0),IF($J180&gt;0,IF(AND(INDIRECT(ADDRESS($J180,44))=0,INDIRECT(ADDRESS($J180,38))="UL",ISERROR(SEARCH("Rear",INDIRECT(ADDRESS($J180,33)))),ISERROR(SEARCH("Side",INDIRECT(ADDRESS($J180,33))))),INDIRECT(ADDRESS($J180,COLUMN())),0),0),IF($K180&gt;0,IF(AND(INDIRECT(ADDRESS($K180,44))=0,INDIRECT(ADDRESS($K180,38))="UL",ISERROR(SEARCH("Rear",INDIRECT(ADDRESS($K180,33)))),ISERROR(SEARCH("Side",INDIRECT(ADDRESS($K180,33))))),INDIRECT(ADDRESS($K180,COLUMN())),0),0),IF($L180&gt;0,IF(AND(INDIRECT(ADDRESS($L180,44))=0,INDIRECT(ADDRESS($L180,38))="UL",ISERROR(SEARCH("Rear",INDIRECT(ADDRESS($L180,33)))),ISERROR(SEARCH("Side",INDIRECT(ADDRESS($L180,33))))),INDIRECT(ADDRESS($L180,COLUMN())),0),0),IF($M180&gt;0,IF(AND(INDIRECT(ADDRESS($M180,44))=0,INDIRECT(ADDRESS($M180,38))="UL",ISERROR(SEARCH("Rear",INDIRECT(ADDRESS($M180,33)))),ISERROR(SEARCH("Side",INDIRECT(ADDRESS($M180,33))))),INDIRECT(ADDRESS($M180,COLUMN())),0),0))</f>
        <v>0</v>
      </c>
      <c r="AY180" s="58">
        <f t="shared" ca="1" si="124"/>
        <v>0.33333333333333331</v>
      </c>
      <c r="AZ180" s="58">
        <f t="shared" ca="1" si="125"/>
        <v>0.1851851851851852</v>
      </c>
      <c r="BA180" s="58" cm="1">
        <f t="array" aca="1" ref="BA180" ca="1">SUM(IF($C180&gt;0,IF(AND(INDIRECT(ADDRESS($C180,44))=0,INDIRECT(ADDRESS($C180,38))="UL"),INDIRECT(ADDRESS($C180,COLUMN())),0),0),IF($D180&gt;0,IF(AND(INDIRECT(ADDRESS($D180,44))=0,INDIRECT(ADDRESS($D180,38))="UL"),INDIRECT(ADDRESS($D180,COLUMN())),0),0),IF($E180&gt;0,IF(AND(INDIRECT(ADDRESS($E180,44))=0,INDIRECT(ADDRESS($E180,38))="UL"),INDIRECT(ADDRESS($E180,COLUMN())),0),0),IF($F180&gt;0,IF(AND(INDIRECT(ADDRESS($F180,44))=0,INDIRECT(ADDRESS($F180,38))="UL"),INDIRECT(ADDRESS($F180,COLUMN())),0),0),IF($G180&gt;0,IF(AND(INDIRECT(ADDRESS($G180,44))=0,INDIRECT(ADDRESS($G180,38))="UL"),INDIRECT(ADDRESS($G180,COLUMN())),0),0),IF($H180&gt;0,IF(AND(INDIRECT(ADDRESS($H180,44))=0,INDIRECT(ADDRESS($H180,38))="UL"),INDIRECT(ADDRESS($H180,COLUMN())),0),0),IF($I180&gt;0,IF(AND(INDIRECT(ADDRESS($I180,44))=0,INDIRECT(ADDRESS($I180,38))="UL"),INDIRECT(ADDRESS($I180,COLUMN())),0),0),IF($J180&gt;0,IF(AND(INDIRECT(ADDRESS($J180,44))=0,INDIRECT(ADDRESS($J180,38))="UL"),INDIRECT(ADDRESS($J180,COLUMN())),0),0),IF($K180&gt;0,IF(AND(INDIRECT(ADDRESS($K180,44))=0,INDIRECT(ADDRESS($K180,38))="UL"),INDIRECT(ADDRESS($K180,COLUMN())),0),0),IF($L180&gt;0,IF(AND(INDIRECT(ADDRESS($L180,44))=0,INDIRECT(ADDRESS($L180,38))="UL"),INDIRECT(ADDRESS($L180,COLUMN())),0),0),IF($M180&gt;0,IF(AND(INDIRECT(ADDRESS($M180,44))=0,INDIRECT(ADDRESS($M180,38))="UL"),INDIRECT(ADDRESS($M180,COLUMN())),0),0))</f>
        <v>0.14899470899470899</v>
      </c>
      <c r="BB180" s="58" cm="1">
        <f t="array" aca="1" ref="BB180" ca="1">SUM(IF($C180&gt;0,IF(AND(INDIRECT(ADDRESS($C180,44))=0,INDIRECT(ADDRESS($C180,38))="UL"),INDIRECT(ADDRESS($C180,COLUMN())),0),0),IF($D180&gt;0,IF(AND(INDIRECT(ADDRESS($D180,44))=0,INDIRECT(ADDRESS($D180,38))="UL"),INDIRECT(ADDRESS($D180,COLUMN())),0),0),IF($E180&gt;0,IF(AND(INDIRECT(ADDRESS($E180,44))=0,INDIRECT(ADDRESS($E180,38))="UL"),INDIRECT(ADDRESS($E180,COLUMN())),0),0),IF($F180&gt;0,IF(AND(INDIRECT(ADDRESS($F180,44))=0,INDIRECT(ADDRESS($F180,38))="UL"),INDIRECT(ADDRESS($F180,COLUMN())),0),0),IF($G180&gt;0,IF(AND(INDIRECT(ADDRESS($G180,44))=0,INDIRECT(ADDRESS($G180,38))="UL"),INDIRECT(ADDRESS($G180,COLUMN())),0),0),IF($H180&gt;0,IF(AND(INDIRECT(ADDRESS($H180,44))=0,INDIRECT(ADDRESS($H180,38))="UL"),INDIRECT(ADDRESS($H180,COLUMN())),0),0),IF($I180&gt;0,IF(AND(INDIRECT(ADDRESS($I180,44))=0,INDIRECT(ADDRESS($I180,38))="UL"),INDIRECT(ADDRESS($I180,COLUMN())),0),0),IF($J180&gt;0,IF(AND(INDIRECT(ADDRESS($J180,44))=0,INDIRECT(ADDRESS($J180,38))="UL"),INDIRECT(ADDRESS($J180,COLUMN())),0),0),IF($K180&gt;0,IF(AND(INDIRECT(ADDRESS($K180,44))=0,INDIRECT(ADDRESS($K180,38))="UL"),INDIRECT(ADDRESS($K180,COLUMN())),0),0),IF($L180&gt;0,IF(AND(INDIRECT(ADDRESS($L180,44))=0,INDIRECT(ADDRESS($L180,38))="UL"),INDIRECT(ADDRESS($L180,COLUMN())),0),0),IF($M180&gt;0,IF(AND(INDIRECT(ADDRESS($M180,44))=0,INDIRECT(ADDRESS($M180,38))="UL"),INDIRECT(ADDRESS($M180,COLUMN())),0),0))</f>
        <v>0.20444444444444443</v>
      </c>
      <c r="BC180" s="58" cm="1">
        <f t="array" aca="1" ref="BC180" ca="1">SUM(IF($C180&gt;0,IF(AND(INDIRECT(ADDRESS($C180,44))=0,INDIRECT(ADDRESS($C180,38))="UL"),INDIRECT(ADDRESS($C180,COLUMN())),0),0),IF($D180&gt;0,IF(AND(INDIRECT(ADDRESS($D180,44))=0,INDIRECT(ADDRESS($D180,38))="UL"),INDIRECT(ADDRESS($D180,COLUMN())),0),0),IF($E180&gt;0,IF(AND(INDIRECT(ADDRESS($E180,44))=0,INDIRECT(ADDRESS($E180,38))="UL"),INDIRECT(ADDRESS($E180,COLUMN())),0),0),IF($F180&gt;0,IF(AND(INDIRECT(ADDRESS($F180,44))=0,INDIRECT(ADDRESS($F180,38))="UL"),INDIRECT(ADDRESS($F180,COLUMN())),0),0),IF($G180&gt;0,IF(AND(INDIRECT(ADDRESS($G180,44))=0,INDIRECT(ADDRESS($G180,38))="UL"),INDIRECT(ADDRESS($G180,COLUMN())),0),0),IF($H180&gt;0,IF(AND(INDIRECT(ADDRESS($H180,44))=0,INDIRECT(ADDRESS($H180,38))="UL"),INDIRECT(ADDRESS($H180,COLUMN())),0),0),IF($I180&gt;0,IF(AND(INDIRECT(ADDRESS($I180,44))=0,INDIRECT(ADDRESS($I180,38))="UL"),INDIRECT(ADDRESS($I180,COLUMN())),0),0),IF($J180&gt;0,IF(AND(INDIRECT(ADDRESS($J180,44))=0,INDIRECT(ADDRESS($J180,38))="UL"),INDIRECT(ADDRESS($J180,COLUMN())),0),0),IF($K180&gt;0,IF(AND(INDIRECT(ADDRESS($K180,44))=0,INDIRECT(ADDRESS($K180,38))="UL"),INDIRECT(ADDRESS($K180,COLUMN())),0),0),IF($L180&gt;0,IF(AND(INDIRECT(ADDRESS($L180,44))=0,INDIRECT(ADDRESS($L180,38))="UL"),INDIRECT(ADDRESS($L180,COLUMN())),0),0),IF($M180&gt;0,IF(AND(INDIRECT(ADDRESS($M180,44))=0,INDIRECT(ADDRESS($M180,38))="UL"),INDIRECT(ADDRESS($M180,COLUMN())),0),0))</f>
        <v>0.10984126984126982</v>
      </c>
      <c r="BD180" s="58" cm="1">
        <f t="array" aca="1" ref="BD180" ca="1">SUM(IF($C180&gt;0,IF(AND(INDIRECT(ADDRESS($C180,44))=0,INDIRECT(ADDRESS($C180,38))="UL"),INDIRECT(ADDRESS($C180,COLUMN())),0),0),IF($D180&gt;0,IF(AND(INDIRECT(ADDRESS($D180,44))=0,INDIRECT(ADDRESS($D180,38))="UL"),INDIRECT(ADDRESS($D180,COLUMN())),0),0),IF($E180&gt;0,IF(AND(INDIRECT(ADDRESS($E180,44))=0,INDIRECT(ADDRESS($E180,38))="UL"),INDIRECT(ADDRESS($E180,COLUMN())),0),0),IF($F180&gt;0,IF(AND(INDIRECT(ADDRESS($F180,44))=0,INDIRECT(ADDRESS($F180,38))="UL"),INDIRECT(ADDRESS($F180,COLUMN())),0),0),IF($G180&gt;0,IF(AND(INDIRECT(ADDRESS($G180,44))=0,INDIRECT(ADDRESS($G180,38))="UL"),INDIRECT(ADDRESS($G180,COLUMN())),0),0),IF($H180&gt;0,IF(AND(INDIRECT(ADDRESS($H180,44))=0,INDIRECT(ADDRESS($H180,38))="UL"),INDIRECT(ADDRESS($H180,COLUMN())),0),0),IF($I180&gt;0,IF(AND(INDIRECT(ADDRESS($I180,44))=0,INDIRECT(ADDRESS($I180,38))="UL"),INDIRECT(ADDRESS($I180,COLUMN())),0),0),IF($J180&gt;0,IF(AND(INDIRECT(ADDRESS($J180,44))=0,INDIRECT(ADDRESS($J180,38))="UL"),INDIRECT(ADDRESS($J180,COLUMN())),0),0),IF($K180&gt;0,IF(AND(INDIRECT(ADDRESS($K180,44))=0,INDIRECT(ADDRESS($K180,38))="UL"),INDIRECT(ADDRESS($K180,COLUMN())),0),0),IF($L180&gt;0,IF(AND(INDIRECT(ADDRESS($L180,44))=0,INDIRECT(ADDRESS($L180,38))="UL"),INDIRECT(ADDRESS($L180,COLUMN())),0),0),IF($M180&gt;0,IF(AND(INDIRECT(ADDRESS($M180,44))=0,INDIRECT(ADDRESS($M180,38))="UL"),INDIRECT(ADDRESS($M180,COLUMN())),0),0))</f>
        <v>0.22074074074074074</v>
      </c>
      <c r="BE180" s="57">
        <f t="shared" ca="1" si="126"/>
        <v>0.14899470899470899</v>
      </c>
      <c r="BF180" s="57" cm="1">
        <f t="array" aca="1" ref="BF180" ca="1">SUM(IF($C180&gt;0,IF(INDIRECT(ADDRESS($C180,45))=1,INDIRECT(ADDRESS($C180,52))*INDIRECT(ADDRESS($C180,42))/5,0),0), IF($D180&gt;0,IF(INDIRECT(ADDRESS($D180,45))=1,INDIRECT(ADDRESS($D180,52))*INDIRECT(ADDRESS($D180,42))/5,0),0), IF($E180&gt;0,IF(INDIRECT(ADDRESS($E180,45))=1,INDIRECT(ADDRESS($E180,52))*INDIRECT(ADDRESS($E180,42))/5,0),0), IF($F180&gt;0,IF(INDIRECT(ADDRESS($F180,45))=1,INDIRECT(ADDRESS($F180,52))*INDIRECT(ADDRESS($F180,42))/5,0),0), IF($G180&gt;0,IF(INDIRECT(ADDRESS($G180,45))=1,INDIRECT(ADDRESS($G180,52))*INDIRECT(ADDRESS($G180,42))/5,0),0), IF($H180&gt;0,IF(INDIRECT(ADDRESS($H180,45))=1,INDIRECT(ADDRESS($H180,52))*INDIRECT(ADDRESS($H180,42))/5,0),0)
)*$BF$296/100</f>
        <v>9.2592592592592605E-3</v>
      </c>
      <c r="BG180" s="19"/>
      <c r="BH180" s="57" cm="1">
        <f t="array" aca="1" ref="BH180" ca="1">SUM(IF($C180&gt;0,IF(AND(INDIRECT(ADDRESS($C180,44))=0,INDIRECT(ADDRESS($C180,38))&lt;&gt;"UL"),INDIRECT(ADDRESS($C180,COLUMN()-12)),0),0), IF($D180&gt;0,IF(AND(INDIRECT(ADDRESS($D180,44))=0,INDIRECT(ADDRESS($D180,38))&lt;&gt;"UL"),INDIRECT(ADDRESS($D180,COLUMN()-12)),0),0), IF($E180&gt;0,IF(AND(INDIRECT(ADDRESS($E180,44))=0,INDIRECT(ADDRESS($E180,38))&lt;&gt;"UL"),INDIRECT(ADDRESS($E180,COLUMN()-12)),0),0), IF($F180&gt;0,IF(AND(INDIRECT(ADDRESS($F180,44))=0,INDIRECT(ADDRESS($F180,38))&lt;&gt;"UL"),INDIRECT(ADDRESS($F180,COLUMN()-12)),0),0), IF($G180&gt;0,IF(AND(INDIRECT(ADDRESS($G180,44))=0,INDIRECT(ADDRESS($G180,38))&lt;&gt;"UL"),INDIRECT(ADDRESS($G180,COLUMN()-12)),0),0), IF($H180&gt;0,IF(AND(INDIRECT(ADDRESS($H180,44))=0,INDIRECT(ADDRESS($H180,38))&lt;&gt;"UL"),INDIRECT(ADDRESS($H180,COLUMN()-12)),0),0), IF($I180&gt;0,IF(AND(INDIRECT(ADDRESS($I180,44))=0,INDIRECT(ADDRESS($I180,38))&lt;&gt;"UL"),INDIRECT(ADDRESS($I180,COLUMN()-12)),0),0), IF($J180&gt;0,IF(AND(INDIRECT(ADDRESS($J180,44))=0,INDIRECT(ADDRESS($J180,38))&lt;&gt;"UL"),INDIRECT(ADDRESS($J180,COLUMN()-12)),0),0), IF($K180&gt;0,IF(AND(INDIRECT(ADDRESS($K180,44))=0,INDIRECT(ADDRESS($K180,38))&lt;&gt;"UL"),INDIRECT(ADDRESS($K180,COLUMN()-12)),0),0), IF($L180&gt;0,IF(AND(INDIRECT(ADDRESS($L180,44))=0,INDIRECT(ADDRESS($L180,38))&lt;&gt;"UL"),INDIRECT(ADDRESS($L180,COLUMN()-12)),0),0), IF($M180&gt;0,IF(AND(INDIRECT(ADDRESS($M180,44))=0,INDIRECT(ADDRESS($M180,38))&lt;&gt;"UL"),INDIRECT(ADDRESS($M180,COLUMN()-12)),0),0))</f>
        <v>0</v>
      </c>
      <c r="BI180" s="57" cm="1">
        <f t="array" aca="1" ref="BI180" ca="1">SUM(IF($C180&gt;0,IF(AND(INDIRECT(ADDRESS($C180,44))=0,INDIRECT(ADDRESS($C180,38))&lt;&gt;"UL"),INDIRECT(ADDRESS($C180,COLUMN()-12)),0),0), IF($D180&gt;0,IF(AND(INDIRECT(ADDRESS($D180,44))=0,INDIRECT(ADDRESS($D180,38))&lt;&gt;"UL"),INDIRECT(ADDRESS($D180,COLUMN()-12)),0),0), IF($E180&gt;0,IF(AND(INDIRECT(ADDRESS($E180,44))=0,INDIRECT(ADDRESS($E180,38))&lt;&gt;"UL"),INDIRECT(ADDRESS($E180,COLUMN()-12)),0),0), IF($F180&gt;0,IF(AND(INDIRECT(ADDRESS($F180,44))=0,INDIRECT(ADDRESS($F180,38))&lt;&gt;"UL"),INDIRECT(ADDRESS($F180,COLUMN()-12)),0),0), IF($G180&gt;0,IF(AND(INDIRECT(ADDRESS($G180,44))=0,INDIRECT(ADDRESS($G180,38))&lt;&gt;"UL"),INDIRECT(ADDRESS($G180,COLUMN()-12)),0),0), IF($H180&gt;0,IF(AND(INDIRECT(ADDRESS($H180,44))=0,INDIRECT(ADDRESS($H180,38))&lt;&gt;"UL"),INDIRECT(ADDRESS($H180,COLUMN()-12)),0),0), IF($I180&gt;0,IF(AND(INDIRECT(ADDRESS($I180,44))=0,INDIRECT(ADDRESS($I180,38))&lt;&gt;"UL"),INDIRECT(ADDRESS($I180,COLUMN()-12)),0),0), IF($J180&gt;0,IF(AND(INDIRECT(ADDRESS($J180,44))=0,INDIRECT(ADDRESS($J180,38))&lt;&gt;"UL"),INDIRECT(ADDRESS($J180,COLUMN()-12)),0),0), IF($K180&gt;0,IF(AND(INDIRECT(ADDRESS($K180,44))=0,INDIRECT(ADDRESS($K180,38))&lt;&gt;"UL"),INDIRECT(ADDRESS($K180,COLUMN()-12)),0),0), IF($L180&gt;0,IF(AND(INDIRECT(ADDRESS($L180,44))=0,INDIRECT(ADDRESS($L180,38))&lt;&gt;"UL"),INDIRECT(ADDRESS($L180,COLUMN()-12)),0),0), IF($M180&gt;0,IF(AND(INDIRECT(ADDRESS($M180,44))=0,INDIRECT(ADDRESS($M180,38))&lt;&gt;"UL"),INDIRECT(ADDRESS($M180,COLUMN()-12)),0),0))</f>
        <v>0.55555555555555547</v>
      </c>
      <c r="BJ180" s="57" cm="1">
        <f t="array" aca="1" ref="BJ180" ca="1">SUM(IF($C180&gt;0,IF(AND(INDIRECT(ADDRESS($C180,44))=0,INDIRECT(ADDRESS($C180,38))&lt;&gt;"UL"),INDIRECT(ADDRESS($C180,COLUMN()-12)),0),0), IF($D180&gt;0,IF(AND(INDIRECT(ADDRESS($D180,44))=0,INDIRECT(ADDRESS($D180,38))&lt;&gt;"UL"),INDIRECT(ADDRESS($D180,COLUMN()-12)),0),0), IF($E180&gt;0,IF(AND(INDIRECT(ADDRESS($E180,44))=0,INDIRECT(ADDRESS($E180,38))&lt;&gt;"UL"),INDIRECT(ADDRESS($E180,COLUMN()-12)),0),0), IF($F180&gt;0,IF(AND(INDIRECT(ADDRESS($F180,44))=0,INDIRECT(ADDRESS($F180,38))&lt;&gt;"UL"),INDIRECT(ADDRESS($F180,COLUMN()-12)),0),0), IF($G180&gt;0,IF(AND(INDIRECT(ADDRESS($G180,44))=0,INDIRECT(ADDRESS($G180,38))&lt;&gt;"UL"),INDIRECT(ADDRESS($G180,COLUMN()-12)),0),0), IF($H180&gt;0,IF(AND(INDIRECT(ADDRESS($H180,44))=0,INDIRECT(ADDRESS($H180,38))&lt;&gt;"UL"),INDIRECT(ADDRESS($H180,COLUMN()-12)),0),0), IF($I180&gt;0,IF(AND(INDIRECT(ADDRESS($I180,44))=0,INDIRECT(ADDRESS($I180,38))&lt;&gt;"UL"),INDIRECT(ADDRESS($I180,COLUMN()-12)),0),0), IF($J180&gt;0,IF(AND(INDIRECT(ADDRESS($J180,44))=0,INDIRECT(ADDRESS($J180,38))&lt;&gt;"UL"),INDIRECT(ADDRESS($J180,COLUMN()-12)),0),0), IF($K180&gt;0,IF(AND(INDIRECT(ADDRESS($K180,44))=0,INDIRECT(ADDRESS($K180,38))&lt;&gt;"UL"),INDIRECT(ADDRESS($K180,COLUMN()-12)),0),0), IF($L180&gt;0,IF(AND(INDIRECT(ADDRESS($L180,44))=0,INDIRECT(ADDRESS($L180,38))&lt;&gt;"UL"),INDIRECT(ADDRESS($L180,COLUMN()-12)),0),0), IF($M180&gt;0,IF(AND(INDIRECT(ADDRESS($M180,44))=0,INDIRECT(ADDRESS($M180,38))&lt;&gt;"UL"),INDIRECT(ADDRESS($M180,COLUMN()-12)),0),0))</f>
        <v>0.55555555555555547</v>
      </c>
      <c r="BK180" s="57">
        <f t="shared" ca="1" si="127"/>
        <v>0</v>
      </c>
      <c r="BL180" s="58">
        <f t="shared" ca="1" si="128"/>
        <v>0.37037037037037029</v>
      </c>
      <c r="BM180" s="57" cm="1">
        <f t="array" aca="1" ref="BM180" ca="1">SUM(IF($C180&gt;0,IF(AND(INDIRECT(ADDRESS($C180,44))=0,INDIRECT(ADDRESS($C180,38))&lt;&gt;"UL"),INDIRECT(ADDRESS($C180,COLUMN()-12)),0),0), IF($D180&gt;0,IF(AND(INDIRECT(ADDRESS($D180,44))=0,INDIRECT(ADDRESS($D180,38))&lt;&gt;"UL"),INDIRECT(ADDRESS($D180,COLUMN()-12)),0),0), IF($E180&gt;0,IF(AND(INDIRECT(ADDRESS($E180,44))=0,INDIRECT(ADDRESS($E180,38))&lt;&gt;"UL"),INDIRECT(ADDRESS($E180,COLUMN()-12)),0),0), IF($F180&gt;0,IF(AND(INDIRECT(ADDRESS($F180,44))=0,INDIRECT(ADDRESS($F180,38))&lt;&gt;"UL"),INDIRECT(ADDRESS($F180,COLUMN()-12)),0),0), IF($G180&gt;0,IF(AND(INDIRECT(ADDRESS($G180,44))=0,INDIRECT(ADDRESS($G180,38))&lt;&gt;"UL"),INDIRECT(ADDRESS($G180,COLUMN()-12)),0),0), IF($H180&gt;0,IF(AND(INDIRECT(ADDRESS($H180,44))=0,INDIRECT(ADDRESS($H180,38))&lt;&gt;"UL"),INDIRECT(ADDRESS($H180,COLUMN()-12)),0),0), IF($I180&gt;0,IF(AND(INDIRECT(ADDRESS($I180,44))=0,INDIRECT(ADDRESS($I180,38))&lt;&gt;"UL"),INDIRECT(ADDRESS($I180,COLUMN()-12)),0),0), IF($J180&gt;0,IF(AND(INDIRECT(ADDRESS($J180,44))=0,INDIRECT(ADDRESS($J180,38))&lt;&gt;"UL"),INDIRECT(ADDRESS($J180,COLUMN()-12)),0),0), IF($K180&gt;0,IF(AND(INDIRECT(ADDRESS($K180,44))=0,INDIRECT(ADDRESS($K180,38))&lt;&gt;"UL"),INDIRECT(ADDRESS($K180,COLUMN()-11)),0),0), IF($L180&gt;0,IF(AND(INDIRECT(ADDRESS($L180,44))=0,INDIRECT(ADDRESS($L180,38))&lt;&gt;"UL"),INDIRECT(ADDRESS($L180,COLUMN()-11)),0),0), IF($M180&gt;0,IF(AND(INDIRECT(ADDRESS($M180,44))=0,INDIRECT(ADDRESS($M180,38))&lt;&gt;"UL"),INDIRECT(ADDRESS($M180,COLUMN()-11)),0),0))</f>
        <v>0.22222222222222218</v>
      </c>
      <c r="BN180" s="57" cm="1">
        <f t="array" aca="1" ref="BN180" ca="1">SUM(IF($C180&gt;0,IF(AND(INDIRECT(ADDRESS($C180,44))=0,INDIRECT(ADDRESS($C180,38))&lt;&gt;"UL"),INDIRECT(ADDRESS($C180,COLUMN()-12)),0),0), IF($D180&gt;0,IF(AND(INDIRECT(ADDRESS($D180,44))=0,INDIRECT(ADDRESS($D180,38))&lt;&gt;"UL"),INDIRECT(ADDRESS($D180,COLUMN()-12)),0),0), IF($E180&gt;0,IF(AND(INDIRECT(ADDRESS($E180,44))=0,INDIRECT(ADDRESS($E180,38))&lt;&gt;"UL"),INDIRECT(ADDRESS($E180,COLUMN()-12)),0),0), IF($F180&gt;0,IF(AND(INDIRECT(ADDRESS($F180,44))=0,INDIRECT(ADDRESS($F180,38))&lt;&gt;"UL"),INDIRECT(ADDRESS($F180,COLUMN()-12)),0),0), IF($G180&gt;0,IF(AND(INDIRECT(ADDRESS($G180,44))=0,INDIRECT(ADDRESS($G180,38))&lt;&gt;"UL"),INDIRECT(ADDRESS($G180,COLUMN()-12)),0),0), IF($H180&gt;0,IF(AND(INDIRECT(ADDRESS($H180,44))=0,INDIRECT(ADDRESS($H180,38))&lt;&gt;"UL"),INDIRECT(ADDRESS($H180,COLUMN()-12)),0),0), IF($I180&gt;0,IF(AND(INDIRECT(ADDRESS($I180,44))=0,INDIRECT(ADDRESS($I180,38))&lt;&gt;"UL"),INDIRECT(ADDRESS($I180,COLUMN()-12)),0),0), IF($J180&gt;0,IF(AND(INDIRECT(ADDRESS($J180,44))=0,INDIRECT(ADDRESS($J180,38))&lt;&gt;"UL"),INDIRECT(ADDRESS($J180,COLUMN()-12)),0),0), IF($K180&gt;0,IF(AND(INDIRECT(ADDRESS($K180,44))=0,INDIRECT(ADDRESS($K180,38))&lt;&gt;"UL"),INDIRECT(ADDRESS($K180,COLUMN()-11)),0),0), IF($L180&gt;0,IF(AND(INDIRECT(ADDRESS($L180,44))=0,INDIRECT(ADDRESS($L180,38))&lt;&gt;"UL"),INDIRECT(ADDRESS($L180,COLUMN()-11)),0),0), IF($M180&gt;0,IF(AND(INDIRECT(ADDRESS($M180,44))=0,INDIRECT(ADDRESS($M180,38))&lt;&gt;"UL"),INDIRECT(ADDRESS($M180,COLUMN()-11)),0),0))</f>
        <v>7.4074074074074056E-2</v>
      </c>
      <c r="BO180" s="57" cm="1">
        <f t="array" aca="1" ref="BO180" ca="1">SUM(IF($C180&gt;0,IF(AND(INDIRECT(ADDRESS($C180,44))=0,INDIRECT(ADDRESS($C180,38))&lt;&gt;"UL"),INDIRECT(ADDRESS($C180,COLUMN()-12)),0),0), IF($D180&gt;0,IF(AND(INDIRECT(ADDRESS($D180,44))=0,INDIRECT(ADDRESS($D180,38))&lt;&gt;"UL"),INDIRECT(ADDRESS($D180,COLUMN()-12)),0),0), IF($E180&gt;0,IF(AND(INDIRECT(ADDRESS($E180,44))=0,INDIRECT(ADDRESS($E180,38))&lt;&gt;"UL"),INDIRECT(ADDRESS($E180,COLUMN()-12)),0),0), IF($F180&gt;0,IF(AND(INDIRECT(ADDRESS($F180,44))=0,INDIRECT(ADDRESS($F180,38))&lt;&gt;"UL"),INDIRECT(ADDRESS($F180,COLUMN()-12)),0),0), IF($G180&gt;0,IF(AND(INDIRECT(ADDRESS($G180,44))=0,INDIRECT(ADDRESS($G180,38))&lt;&gt;"UL"),INDIRECT(ADDRESS($G180,COLUMN()-12)),0),0), IF($H180&gt;0,IF(AND(INDIRECT(ADDRESS($H180,44))=0,INDIRECT(ADDRESS($H180,38))&lt;&gt;"UL"),INDIRECT(ADDRESS($H180,COLUMN()-12)),0),0), IF($I180&gt;0,IF(AND(INDIRECT(ADDRESS($I180,44))=0,INDIRECT(ADDRESS($I180,38))&lt;&gt;"UL"),INDIRECT(ADDRESS($I180,COLUMN()-12)),0),0), IF($J180&gt;0,IF(AND(INDIRECT(ADDRESS($J180,44))=0,INDIRECT(ADDRESS($J180,38))&lt;&gt;"UL"),INDIRECT(ADDRESS($J180,COLUMN()-12)),0),0), IF($K180&gt;0,IF(AND(INDIRECT(ADDRESS($K180,44))=0,INDIRECT(ADDRESS($K180,38))&lt;&gt;"UL"),INDIRECT(ADDRESS($K180,COLUMN()-11)),0),0), IF($L180&gt;0,IF(AND(INDIRECT(ADDRESS($L180,44))=0,INDIRECT(ADDRESS($L180,38))&lt;&gt;"UL"),INDIRECT(ADDRESS($L180,COLUMN()-11)),0),0), IF($M180&gt;0,IF(AND(INDIRECT(ADDRESS($M180,44))=0,INDIRECT(ADDRESS($M180,38))&lt;&gt;"UL"),INDIRECT(ADDRESS($M180,COLUMN()-11)),0),0))</f>
        <v>0.14814814814814811</v>
      </c>
      <c r="BP180" s="57" cm="1">
        <f t="array" aca="1" ref="BP180" ca="1">SUM(IF($C180&gt;0,IF(AND(INDIRECT(ADDRESS($C180,44))=0,INDIRECT(ADDRESS($C180,38))&lt;&gt;"UL"),INDIRECT(ADDRESS($C180,COLUMN()-12)),0),0), IF($D180&gt;0,IF(AND(INDIRECT(ADDRESS($D180,44))=0,INDIRECT(ADDRESS($D180,38))&lt;&gt;"UL"),INDIRECT(ADDRESS($D180,COLUMN()-12)),0),0), IF($E180&gt;0,IF(AND(INDIRECT(ADDRESS($E180,44))=0,INDIRECT(ADDRESS($E180,38))&lt;&gt;"UL"),INDIRECT(ADDRESS($E180,COLUMN()-12)),0),0), IF($F180&gt;0,IF(AND(INDIRECT(ADDRESS($F180,44))=0,INDIRECT(ADDRESS($F180,38))&lt;&gt;"UL"),INDIRECT(ADDRESS($F180,COLUMN()-12)),0),0), IF($G180&gt;0,IF(AND(INDIRECT(ADDRESS($G180,44))=0,INDIRECT(ADDRESS($G180,38))&lt;&gt;"UL"),INDIRECT(ADDRESS($G180,COLUMN()-12)),0),0), IF($H180&gt;0,IF(AND(INDIRECT(ADDRESS($H180,44))=0,INDIRECT(ADDRESS($H180,38))&lt;&gt;"UL"),INDIRECT(ADDRESS($H180,COLUMN()-12)),0),0), IF($I180&gt;0,IF(AND(INDIRECT(ADDRESS($I180,44))=0,INDIRECT(ADDRESS($I180,38))&lt;&gt;"UL"),INDIRECT(ADDRESS($I180,COLUMN()-12)),0),0), IF($J180&gt;0,IF(AND(INDIRECT(ADDRESS($J180,44))=0,INDIRECT(ADDRESS($J180,38))&lt;&gt;"UL"),INDIRECT(ADDRESS($J180,COLUMN()-12)),0),0), IF($K180&gt;0,IF(AND(INDIRECT(ADDRESS($K180,44))=0,INDIRECT(ADDRESS($K180,38))&lt;&gt;"UL"),INDIRECT(ADDRESS($K180,COLUMN()-11)),0),0), IF($L180&gt;0,IF(AND(INDIRECT(ADDRESS($L180,44))=0,INDIRECT(ADDRESS($L180,38))&lt;&gt;"UL"),INDIRECT(ADDRESS($L180,COLUMN()-11)),0),0), IF($M180&gt;0,IF(AND(INDIRECT(ADDRESS($M180,44))=0,INDIRECT(ADDRESS($M180,38))&lt;&gt;"UL"),INDIRECT(ADDRESS($M180,COLUMN()-11)),0),0))</f>
        <v>0.14814814814814811</v>
      </c>
      <c r="BQ180" s="57">
        <f t="shared" ca="1" si="129"/>
        <v>0.22222222222222218</v>
      </c>
      <c r="BR180" s="161">
        <f t="shared" ca="1" si="130"/>
        <v>108.61260155701555</v>
      </c>
      <c r="BS180" s="56"/>
      <c r="BT180" s="56">
        <f t="shared" ca="1" si="131"/>
        <v>0.70022589291636872</v>
      </c>
      <c r="BU180" s="77">
        <f t="shared" ca="1" si="132"/>
        <v>2.1218966452011174E-2</v>
      </c>
      <c r="BV180" s="57" t="s">
        <v>34</v>
      </c>
      <c r="BW180" s="57" cm="1">
        <f t="array" aca="1" ref="BW180" ca="1">SUM(IF($C180&gt;0,IF(AND(INDIRECT(ADDRESS($C180,44))=0,INDIRECT(ADDRESS($C180,38))="UL",ISERROR(SEARCH("Rear",INDIRECT(ADDRESS($C180,33)))),ISERROR(SEARCH("Side",INDIRECT(ADDRESS($C180,33))))),INDIRECT(ADDRESS($C180,COLUMN())),0),0),IF($D180&gt;0,IF(AND(INDIRECT(ADDRESS($D180,44))=0,INDIRECT(ADDRESS($D180,38))="UL",ISERROR(SEARCH("Rear",INDIRECT(ADDRESS($D180,33)))),ISERROR(SEARCH("Side",INDIRECT(ADDRESS($D180,33))))),INDIRECT(ADDRESS($D180,COLUMN())),0),0),IF($E180&gt;0,IF(AND(INDIRECT(ADDRESS($E180,44))=0,INDIRECT(ADDRESS($E180,38))="UL",ISERROR(SEARCH("Rear",INDIRECT(ADDRESS($E180,33)))),ISERROR(SEARCH("Side",INDIRECT(ADDRESS($E180,33))))),INDIRECT(ADDRESS($E180,COLUMN())),0),0),IF($F180&gt;0,IF(AND(INDIRECT(ADDRESS($F180,44))=0,INDIRECT(ADDRESS($F180,38))="UL",ISERROR(SEARCH("Rear",INDIRECT(ADDRESS($F180,33)))),ISERROR(SEARCH("Side",INDIRECT(ADDRESS($F180,33))))),INDIRECT(ADDRESS($F180,COLUMN())),0),0),IF($G180&gt;0,IF(AND(INDIRECT(ADDRESS($G180,44))=0,INDIRECT(ADDRESS($G180,38))="UL",ISERROR(SEARCH("Rear",INDIRECT(ADDRESS($G180,33)))),ISERROR(SEARCH("Side",INDIRECT(ADDRESS($G180,33))))),INDIRECT(ADDRESS($G180,COLUMN())),0),0),IF($H180&gt;0,IF(AND(INDIRECT(ADDRESS($H180,44))=0,INDIRECT(ADDRESS($H180,38))="UL",ISERROR(SEARCH("Rear",INDIRECT(ADDRESS($H180,33)))),ISERROR(SEARCH("Side",INDIRECT(ADDRESS($H180,33))))),INDIRECT(ADDRESS($H180,COLUMN())),0),0),IF($I180&gt;0,IF(AND(INDIRECT(ADDRESS($I180,44))=0,INDIRECT(ADDRESS($I180,38))="UL",ISERROR(SEARCH("Rear",INDIRECT(ADDRESS($I180,33)))),ISERROR(SEARCH("Side",INDIRECT(ADDRESS($I180,33))))),INDIRECT(ADDRESS($I180,COLUMN())),0),0),IF($J180&gt;0,IF(AND(INDIRECT(ADDRESS($J180,44))=0,INDIRECT(ADDRESS($J180,38))="UL",ISERROR(SEARCH("Rear",INDIRECT(ADDRESS($J180,33)))),ISERROR(SEARCH("Side",INDIRECT(ADDRESS($J180,33))))),INDIRECT(ADDRESS($J180,COLUMN())),0),0),IF($K180&gt;0,IF(AND(INDIRECT(ADDRESS($K180,44))=0,INDIRECT(ADDRESS($K180,38))="UL",ISERROR(SEARCH("Rear",INDIRECT(ADDRESS($K180,33)))),ISERROR(SEARCH("Side",INDIRECT(ADDRESS($K180,33))))),INDIRECT(ADDRESS($K180,COLUMN())),0),0),IF($L180&gt;0,IF(AND(INDIRECT(ADDRESS($L180,44))=0,INDIRECT(ADDRESS($L180,38))="UL",ISERROR(SEARCH("Rear",INDIRECT(ADDRESS($L180,33)))),ISERROR(SEARCH("Side",INDIRECT(ADDRESS($L180,33))))),INDIRECT(ADDRESS($L180,COLUMN())),0),0),IF($M180&gt;0,IF(AND(INDIRECT(ADDRESS($M180,44))=0,INDIRECT(ADDRESS($M180,38))="UL",ISERROR(SEARCH("Rear",INDIRECT(ADDRESS($M180,33)))),ISERROR(SEARCH("Side",INDIRECT(ADDRESS($M180,33))))),INDIRECT(ADDRESS($M180,COLUMN())),0),0))</f>
        <v>0.1111111111111111</v>
      </c>
      <c r="BX180" s="57">
        <f t="shared" ca="1" si="136"/>
        <v>0.1111111111111111</v>
      </c>
      <c r="BY180" s="57" cm="1">
        <f t="array" aca="1" ref="BY180" ca="1">SUM(IF($C180&gt;0,IF(AND(INDIRECT(ADDRESS($C180,44))=0,INDIRECT(ADDRESS($C180,38))="UL"),INDIRECT(ADDRESS($C180,COLUMN())),0),0),IF($D180&gt;0,IF(AND(INDIRECT(ADDRESS($D180,44))=0,INDIRECT(ADDRESS($D180,38))="UL"),INDIRECT(ADDRESS($D180,COLUMN())),0),0),IF($E180&gt;0,IF(AND(INDIRECT(ADDRESS($E180,44))=0,INDIRECT(ADDRESS($E180,38))="UL"),INDIRECT(ADDRESS($E180,COLUMN())),0),0),IF($F180&gt;0,IF(AND(INDIRECT(ADDRESS($F180,44))=0,INDIRECT(ADDRESS($F180,38))="UL"),INDIRECT(ADDRESS($F180,COLUMN())),0),0),IF($G180&gt;0,IF(AND(INDIRECT(ADDRESS($G180,44))=0,INDIRECT(ADDRESS($G180,38))="UL"),INDIRECT(ADDRESS($G180,COLUMN())),0),0),IF($H180&gt;0,IF(AND(INDIRECT(ADDRESS($H180,44))=0,INDIRECT(ADDRESS($H180,38))="UL"),INDIRECT(ADDRESS($H180,COLUMN())),0),0),IF($I180&gt;0,IF(AND(INDIRECT(ADDRESS($I180,44))=0,INDIRECT(ADDRESS($I180,38))="UL"),INDIRECT(ADDRESS($I180,COLUMN())),0),0),IF($J180&gt;0,IF(AND(INDIRECT(ADDRESS($J180,44))=0,INDIRECT(ADDRESS($J180,38))="UL"),INDIRECT(ADDRESS($J180,COLUMN())),0),0),IF($K180&gt;0,IF(AND(INDIRECT(ADDRESS($K180,44))=0,INDIRECT(ADDRESS($K180,38))="UL"),INDIRECT(ADDRESS($K180,COLUMN())),0),0),IF($L180&gt;0,IF(AND(INDIRECT(ADDRESS($L180,44))=0,INDIRECT(ADDRESS($L180,38))="UL"),INDIRECT(ADDRESS($L180,COLUMN())),0),0),IF($M180&gt;0,IF(AND(INDIRECT(ADDRESS($M180,44))=0,INDIRECT(ADDRESS($M180,38))="UL"),INDIRECT(ADDRESS($M180,COLUMN())),0),0))</f>
        <v>0.10864197530864196</v>
      </c>
      <c r="BZ180" s="57" cm="1">
        <f t="array" aca="1" ref="BZ180" ca="1">SUM(IF($C180&gt;0,IF(AND(INDIRECT(ADDRESS($C180,44))=0,INDIRECT(ADDRESS($C180,38))="UL"),INDIRECT(ADDRESS($C180,COLUMN())),0),0),IF($D180&gt;0,IF(AND(INDIRECT(ADDRESS($D180,44))=0,INDIRECT(ADDRESS($D180,38))="UL"),INDIRECT(ADDRESS($D180,COLUMN())),0),0),IF($E180&gt;0,IF(AND(INDIRECT(ADDRESS($E180,44))=0,INDIRECT(ADDRESS($E180,38))="UL"),INDIRECT(ADDRESS($E180,COLUMN())),0),0),IF($F180&gt;0,IF(AND(INDIRECT(ADDRESS($F180,44))=0,INDIRECT(ADDRESS($F180,38))="UL"),INDIRECT(ADDRESS($F180,COLUMN())),0),0),IF($G180&gt;0,IF(AND(INDIRECT(ADDRESS($G180,44))=0,INDIRECT(ADDRESS($G180,38))="UL"),INDIRECT(ADDRESS($G180,COLUMN())),0),0),IF($H180&gt;0,IF(AND(INDIRECT(ADDRESS($H180,44))=0,INDIRECT(ADDRESS($H180,38))="UL"),INDIRECT(ADDRESS($H180,COLUMN())),0),0),IF($I180&gt;0,IF(AND(INDIRECT(ADDRESS($I180,44))=0,INDIRECT(ADDRESS($I180,38))="UL"),INDIRECT(ADDRESS($I180,COLUMN())),0),0),IF($J180&gt;0,IF(AND(INDIRECT(ADDRESS($J180,44))=0,INDIRECT(ADDRESS($J180,38))="UL"),INDIRECT(ADDRESS($J180,COLUMN())),0),0),IF($K180&gt;0,IF(AND(INDIRECT(ADDRESS($K180,44))=0,INDIRECT(ADDRESS($K180,38))="UL"),INDIRECT(ADDRESS($K180,COLUMN())),0),0),IF($L180&gt;0,IF(AND(INDIRECT(ADDRESS($L180,44))=0,INDIRECT(ADDRESS($L180,38))="UL"),INDIRECT(ADDRESS($L180,COLUMN())),0),0),IF($M180&gt;0,IF(AND(INDIRECT(ADDRESS($M180,44))=0,INDIRECT(ADDRESS($M180,38))="UL"),INDIRECT(ADDRESS($M180,COLUMN())),0),0))</f>
        <v>0.24691358024691357</v>
      </c>
      <c r="CA180" s="57">
        <f t="shared" ca="1" si="137"/>
        <v>0.24691358024691357</v>
      </c>
      <c r="CB180" s="57" cm="1">
        <f t="array" aca="1" ref="CB180" ca="1">SUM(IF($C180&gt;0,IF(AND(INDIRECT(ADDRESS($C180,44))=0,INDIRECT(ADDRESS($C180,38))&lt;&gt;"UL"),INDIRECT(ADDRESS($C180,COLUMN())),0),0),IF($D180&gt;0,IF(AND(INDIRECT(ADDRESS($D180,44))=0,INDIRECT(ADDRESS($D180,38))&lt;&gt;"UL"),INDIRECT(ADDRESS($D180,COLUMN())),0),0),IF($E180&gt;0,IF(AND(INDIRECT(ADDRESS($E180,44))=0,INDIRECT(ADDRESS($E180,38))&lt;&gt;"UL"),INDIRECT(ADDRESS($E180,COLUMN())),0),0),IF($F180&gt;0,IF(AND(INDIRECT(ADDRESS($F180,44))=0,INDIRECT(ADDRESS($F180,38))&lt;&gt;"UL"),INDIRECT(ADDRESS($F180,COLUMN())),0),0),IF($G180&gt;0,IF(AND(INDIRECT(ADDRESS($G180,44))=0,INDIRECT(ADDRESS($G180,38))&lt;&gt;"UL"),INDIRECT(ADDRESS($G180,COLUMN())),0),0),IF($H180&gt;0,IF(AND(INDIRECT(ADDRESS($H180,44))=0,INDIRECT(ADDRESS($H180,38))&lt;&gt;"UL"),INDIRECT(ADDRESS($H180,COLUMN())),0),0),IF($I180&gt;0,IF(AND(INDIRECT(ADDRESS($I180,44))=0,INDIRECT(ADDRESS($I180,38))&lt;&gt;"UL"),INDIRECT(ADDRESS($I180,COLUMN())),0),0),IF($J180&gt;0,IF(AND(INDIRECT(ADDRESS($J180,44))=0,INDIRECT(ADDRESS($J180,38))&lt;&gt;"UL"),INDIRECT(ADDRESS($J180,COLUMN())),0),0),IF($K180&gt;0,IF(AND(INDIRECT(ADDRESS($K180,44))=0,INDIRECT(ADDRESS($K180,38))&lt;&gt;"UL"),INDIRECT(ADDRESS($K180,COLUMN())),0),0),IF($L180&gt;0,IF(AND(INDIRECT(ADDRESS($L180,44))=0,INDIRECT(ADDRESS($L180,38))&lt;&gt;"UL"),INDIRECT(ADDRESS($L180,COLUMN())),0),0),IF($M180&gt;0,IF(AND(INDIRECT(ADDRESS($M180,44))=0,INDIRECT(ADDRESS($M180,38))&lt;&gt;"UL"),INDIRECT(ADDRESS($M180,COLUMN())),0),0))</f>
        <v>0.27777777777777773</v>
      </c>
      <c r="CC180" s="57">
        <f t="shared" ca="1" si="138"/>
        <v>0.27777777777777773</v>
      </c>
      <c r="CD180" s="57" cm="1">
        <f t="array" aca="1" ref="CD180" ca="1">SUM(IF($C180&gt;0,IF(AND(INDIRECT(ADDRESS($C180,44))=0,INDIRECT(ADDRESS($C180,38))&lt;&gt;"UL"),INDIRECT(ADDRESS($C180,COLUMN())),0),0),IF($D180&gt;0,IF(AND(INDIRECT(ADDRESS($D180,44))=0,INDIRECT(ADDRESS($D180,38))&lt;&gt;"UL"),INDIRECT(ADDRESS($D180,COLUMN())),0),0),IF($E180&gt;0,IF(AND(INDIRECT(ADDRESS($E180,44))=0,INDIRECT(ADDRESS($E180,38))&lt;&gt;"UL"),INDIRECT(ADDRESS($E180,COLUMN())),0),0),IF($F180&gt;0,IF(AND(INDIRECT(ADDRESS($F180,44))=0,INDIRECT(ADDRESS($F180,38))&lt;&gt;"UL"),INDIRECT(ADDRESS($F180,COLUMN())),0),0),IF($G180&gt;0,IF(AND(INDIRECT(ADDRESS($G180,44))=0,INDIRECT(ADDRESS($G180,38))&lt;&gt;"UL"),INDIRECT(ADDRESS($G180,COLUMN())),0),0),IF($H180&gt;0,IF(AND(INDIRECT(ADDRESS($H180,44))=0,INDIRECT(ADDRESS($H180,38))&lt;&gt;"UL"),INDIRECT(ADDRESS($H180,COLUMN())),0),0),IF($I180&gt;0,IF(AND(INDIRECT(ADDRESS($I180,44))=0,INDIRECT(ADDRESS($I180,38))&lt;&gt;"UL"),INDIRECT(ADDRESS($I180,COLUMN())),0),0),IF($J180&gt;0,IF(AND(INDIRECT(ADDRESS($J180,44))=0,INDIRECT(ADDRESS($J180,38))&lt;&gt;"UL"),INDIRECT(ADDRESS($J180,COLUMN())),0),0),IF($K180&gt;0,IF(AND(INDIRECT(ADDRESS($K180,44))=0,INDIRECT(ADDRESS($K180,38))&lt;&gt;"UL"),INDIRECT(ADDRESS($K180,COLUMN())),0),0),IF($L180&gt;0,IF(AND(INDIRECT(ADDRESS($L180,44))=0,INDIRECT(ADDRESS($L180,38))&lt;&gt;"UL"),INDIRECT(ADDRESS($L180,COLUMN())),0),0),IF($M180&gt;0,IF(AND(INDIRECT(ADDRESS($M180,44))=0,INDIRECT(ADDRESS($M180,38))&lt;&gt;"UL"),INDIRECT(ADDRESS($M180,COLUMN())),0),0))</f>
        <v>9.2592592592592574E-2</v>
      </c>
      <c r="CE180" s="57" cm="1">
        <f t="array" aca="1" ref="CE180" ca="1">SUM(IF($C180&gt;0,IF(AND(INDIRECT(ADDRESS($C180,44))=0,INDIRECT(ADDRESS($C180,38))&lt;&gt;"UL"),INDIRECT(ADDRESS($C180,COLUMN())),0),0),IF($D180&gt;0,IF(AND(INDIRECT(ADDRESS($D180,44))=0,INDIRECT(ADDRESS($D180,38))&lt;&gt;"UL"),INDIRECT(ADDRESS($D180,COLUMN())),0),0),IF($E180&gt;0,IF(AND(INDIRECT(ADDRESS($E180,44))=0,INDIRECT(ADDRESS($E180,38))&lt;&gt;"UL"),INDIRECT(ADDRESS($E180,COLUMN())),0),0),IF($F180&gt;0,IF(AND(INDIRECT(ADDRESS($F180,44))=0,INDIRECT(ADDRESS($F180,38))&lt;&gt;"UL"),INDIRECT(ADDRESS($F180,COLUMN())),0),0),IF($G180&gt;0,IF(AND(INDIRECT(ADDRESS($G180,44))=0,INDIRECT(ADDRESS($G180,38))&lt;&gt;"UL"),INDIRECT(ADDRESS($G180,COLUMN())),0),0),IF($H180&gt;0,IF(AND(INDIRECT(ADDRESS($H180,44))=0,INDIRECT(ADDRESS($H180,38))&lt;&gt;"UL"),INDIRECT(ADDRESS($H180,COLUMN())),0),0),IF($I180&gt;0,IF(AND(INDIRECT(ADDRESS($I180,44))=0,INDIRECT(ADDRESS($I180,38))&lt;&gt;"UL"),INDIRECT(ADDRESS($I180,COLUMN())),0),0),IF($J180&gt;0,IF(AND(INDIRECT(ADDRESS($J180,44))=0,INDIRECT(ADDRESS($J180,38))&lt;&gt;"UL"),INDIRECT(ADDRESS($J180,COLUMN())),0),0),IF($K180&gt;0,IF(AND(INDIRECT(ADDRESS($K180,44))=0,INDIRECT(ADDRESS($K180,38))&lt;&gt;"UL"),INDIRECT(ADDRESS($K180,COLUMN())),0),0),IF($L180&gt;0,IF(AND(INDIRECT(ADDRESS($L180,44))=0,INDIRECT(ADDRESS($L180,38))&lt;&gt;"UL"),INDIRECT(ADDRESS($L180,COLUMN())),0),0),IF($M180&gt;0,IF(AND(INDIRECT(ADDRESS($M180,44))=0,INDIRECT(ADDRESS($M180,38))&lt;&gt;"UL"),INDIRECT(ADDRESS($M180,COLUMN())),0),0))</f>
        <v>0</v>
      </c>
      <c r="CF180" s="57">
        <f t="shared" ca="1" si="139"/>
        <v>0</v>
      </c>
      <c r="CG180" s="57">
        <f t="shared" ca="1" si="140"/>
        <v>0.43754507596020203</v>
      </c>
      <c r="CH180" s="57">
        <f t="shared" ca="1" si="133"/>
        <v>1.3258941695763698E-2</v>
      </c>
      <c r="CI180" s="19">
        <f t="shared" ca="1" si="134"/>
        <v>13.114218702956002</v>
      </c>
      <c r="CJ180" s="19"/>
      <c r="CK180" s="57" cm="1">
        <f t="array" aca="1" ref="CK180" ca="1">IF(AU180="S", SUM(IF($C180&gt;0,IF(INDIRECT(ADDRESS($C180,43))&lt;&gt;1,INDIRECT(ADDRESS($C180,48)),0),0), IF($D180&gt;0,IF(INDIRECT(ADDRESS($D180,43))&lt;&gt;1,INDIRECT(ADDRESS($D180,48)),0),0), IF($E180&gt;0,IF(INDIRECT(ADDRESS($E180,43))&lt;&gt;1,INDIRECT(ADDRESS($E180,48)),0),0), IF($F180&gt;0,IF(INDIRECT(ADDRESS($F180,43))&lt;&gt;1,INDIRECT(ADDRESS($F180,48)),0),0), IF($G180&gt;0,IF(INDIRECT(ADDRESS($G180,43))&lt;&gt;1,INDIRECT(ADDRESS($G180,48)),0),0), IF($H180&gt;0,IF(INDIRECT(ADDRESS($H180,43))&lt;&gt;1,INDIRECT(ADDRESS($H180,48)),0),0), IF($I180&gt;0,IF(INDIRECT(ADDRESS($I180,43))&lt;&gt;1,INDIRECT(ADDRESS($I180,48)),0),0), IF($J180&gt;0,IF(INDIRECT(ADDRESS($J180,43))&lt;&gt;1,INDIRECT(ADDRESS($J180,48)),0),0), IF($K180&gt;0,IF(INDIRECT(ADDRESS($K180,43))&lt;&gt;1,INDIRECT(ADDRESS($K180,48)),0),0), IF($L180&gt;0,IF(INDIRECT(ADDRESS($L180,43))&lt;&gt;1,INDIRECT(ADDRESS($L180,48)),0),0), IF($M180&gt;0,IF(INDIRECT(ADDRESS($M180,43))&lt;&gt;1,INDIRECT(ADDRESS($M180,48)),0),0)), IF(AU180="L",SUM(IF($C180&gt;0,IF(INDIRECT(ADDRESS($C180,43))&lt;&gt;1,INDIRECT(ADDRESS($C180,50)),0),0), IF($D180&gt;0,IF(INDIRECT(ADDRESS($D180,43))&lt;&gt;1,INDIRECT(ADDRESS($D180,50)),0),0), IF($E180&gt;0,IF(INDIRECT(ADDRESS($E180,43))&lt;&gt;1,INDIRECT(ADDRESS($E180,50)),0),0), IF($F180&gt;0,IF(INDIRECT(ADDRESS($F180,43))&lt;&gt;1,INDIRECT(ADDRESS($F180,50)),0),0), IF($G180&gt;0,IF(INDIRECT(ADDRESS($G180,43))&lt;&gt;1,INDIRECT(ADDRESS($G180,50)),0),0), IF($G180&gt;0,IF(INDIRECT(ADDRESS($G180,43))&lt;&gt;1,INDIRECT(ADDRESS($G180,50)),0),0), IF($H180&gt;0,IF(INDIRECT(ADDRESS($H180,43))&lt;&gt;1,INDIRECT(ADDRESS($H180,50)),0),0), IF($I180&gt;0,IF(INDIRECT(ADDRESS($I180,43))&lt;&gt;1,INDIRECT(ADDRESS($I180,50)),0),0), IF($J180&gt;0,IF(INDIRECT(ADDRESS($J180,43))&lt;&gt;1,INDIRECT(ADDRESS($J180,50)),0),0), IF($K180&gt;0,IF(INDIRECT(ADDRESS($K180,43))&lt;&gt;1,INDIRECT(ADDRESS($K180,50)),0),0), IF($L180&gt;0,IF(INDIRECT(ADDRESS($L180,43))&lt;&gt;1,INDIRECT(ADDRESS($L180,50)),0),0), IF($M180&gt;0,IF(INDIRECT(ADDRESS($M180,43))&lt;&gt;1,INDIRECT(ADDRESS($M180,50)),0),0)), SUM(IF($C180&gt;0,IF(INDIRECT(ADDRESS($C180,43))&lt;&gt;1,INDIRECT(ADDRESS($C180,49)),0),0), IF($D180&gt;0,IF(INDIRECT(ADDRESS($D180,43))&lt;&gt;1,INDIRECT(ADDRESS($D180,49)),0),0), IF($E180&gt;0,IF(INDIRECT(ADDRESS($E180,43))&lt;&gt;1,INDIRECT(ADDRESS($E180,49)),0),0), IF($F180&gt;0,IF(INDIRECT(ADDRESS($F180,43))&lt;&gt;1,INDIRECT(ADDRESS($F180,49)),0),0), IF($G180&gt;0,IF(INDIRECT(ADDRESS($G180,43))&lt;&gt;1,INDIRECT(ADDRESS($G180,49)),0),0), IF($G180&gt;0,IF(INDIRECT(ADDRESS($G180,43))&lt;&gt;1,INDIRECT(ADDRESS($G180,49)),0),0), IF($H180&gt;0,IF(INDIRECT(ADDRESS($H180,43))&lt;&gt;1,INDIRECT(ADDRESS($H180,49)),0),0), IF($I180&gt;0,IF(INDIRECT(ADDRESS($I180,43))&lt;&gt;1,INDIRECT(ADDRESS($I180,49)),0),0), IF($J180&gt;0,IF(INDIRECT(ADDRESS($J180,43))&lt;&gt;1,INDIRECT(ADDRESS($J180,49)),0),0), IF($K180&gt;0,IF(INDIRECT(ADDRESS($K180,43))&lt;&gt;1,INDIRECT(ADDRESS($K180,49)),0),0), IF($L180&gt;0,IF(INDIRECT(ADDRESS($L180,43))&lt;&gt;1,INDIRECT(ADDRESS($L180,49)),0),0), IF($M180&gt;0,IF(INDIRECT(ADDRESS($M180,43))&lt;&gt;1,INDIRECT(ADDRESS($M180,49)),0),0))))</f>
        <v>5.1666666666666661</v>
      </c>
      <c r="CL180" s="57" cm="1">
        <f t="array" aca="1" ref="CL180" ca="1">SUM(IF($C180&gt;0,IF(INDIRECT(ADDRESS($C180,44))=1,INDIRECT(ADDRESS($C180,90)),0),0), IF($D180&gt;0,IF(INDIRECT(ADDRESS($D180,44))=1,INDIRECT(ADDRESS($D180,90)),0),0), IF($E180&gt;0,IF(INDIRECT(ADDRESS($E180,44))=1,INDIRECT(ADDRESS($E180,90)),0),0), IF($F180&gt;0,IF(INDIRECT(ADDRESS($F180,44))=1,INDIRECT(ADDRESS($F180,90)),0),0), IF($G180&gt;0,IF(INDIRECT(ADDRESS($G180,44))=1,INDIRECT(ADDRESS($G180,90)),0),0), IF($H180&gt;0,IF(INDIRECT(ADDRESS($H180,44))=1,INDIRECT(ADDRESS($H180,90)),0),0), IF($I180&gt;0,IF(INDIRECT(ADDRESS($I180,44))=1,INDIRECT(ADDRESS($I180,90)),0),0), IF($J180&gt;0,IF(INDIRECT(ADDRESS($J180,44))=1,INDIRECT(ADDRESS($J180,90)),0),0), IF($K180&gt;0,IF(INDIRECT(ADDRESS($K180,44))=1,INDIRECT(ADDRESS($K180,90)),0),0), IF($L180&gt;0,IF(INDIRECT(ADDRESS($L180,44))=1,INDIRECT(ADDRESS($L180,90)),0),0), IF($M180&gt;0,IF(INDIRECT(ADDRESS($M180,44))=1,INDIRECT(ADDRESS($M180,90)),0),0))</f>
        <v>7.7499999999999991</v>
      </c>
      <c r="CM180" s="56">
        <f t="shared" ca="1" si="135"/>
        <v>0.15621054961598443</v>
      </c>
      <c r="CN180" s="59"/>
    </row>
    <row r="181" spans="1:92" x14ac:dyDescent="0.25">
      <c r="A181" s="52" t="s">
        <v>251</v>
      </c>
      <c r="B181" s="67">
        <v>101</v>
      </c>
      <c r="C181" s="67">
        <v>120</v>
      </c>
      <c r="D181" s="67"/>
      <c r="E181" s="67">
        <v>116</v>
      </c>
      <c r="F181" s="67">
        <v>121</v>
      </c>
      <c r="G181" s="67">
        <v>138</v>
      </c>
      <c r="H181" s="67">
        <v>138</v>
      </c>
      <c r="I181" s="67">
        <v>138</v>
      </c>
      <c r="J181" s="67">
        <v>138</v>
      </c>
      <c r="K181" s="67"/>
      <c r="L181" s="67"/>
      <c r="M181" s="67"/>
      <c r="N181" s="67">
        <f ca="1">SUM(INDIRECT(ADDRESS(B181,COLUMN())),IF(C181&gt;0,INDIRECT(ADDRESS(C181,COLUMN())),0),IF(D181&gt;0,INDIRECT(ADDRESS(D181,COLUMN())),0),IF(E181&gt;0,INDIRECT(ADDRESS(E181,COLUMN())),0),IF(F181&gt;0,INDIRECT(ADDRESS(F181,COLUMN())),0),IF(G181&gt;0,INDIRECT(ADDRESS(G181,COLUMN())),0),IF(H181&gt;0,INDIRECT(ADDRESS(H181,COLUMN())),0),IF(I181&gt;0,INDIRECT(ADDRESS(I181,COLUMN())),0),IF(J181&gt;0,INDIRECT(ADDRESS(J181,COLUMN())),0),IF(K181&gt;0,INDIRECT(ADDRESS(K181,COLUMN())),0),IF(L181&gt;0,INDIRECT(ADDRESS(L181,COLUMN())),0),IF(M181&gt;0,INDIRECT(ADDRESS(M181,COLUMN())),0))</f>
        <v>33</v>
      </c>
      <c r="O181" s="67" t="str" cm="1">
        <f t="array" aca="1" ref="O181" ca="1">INDIRECT(ADDRESS($B181,COLUMN()))</f>
        <v>Bomber</v>
      </c>
      <c r="P181" s="67" cm="1">
        <f t="array" aca="1" ref="P181" ca="1">INDIRECT(ADDRESS($B181,COLUMN()))</f>
        <v>5</v>
      </c>
      <c r="Q181" s="67" t="str" cm="1">
        <f t="array" aca="1" ref="Q181" ca="1">INDIRECT(ADDRESS($B181,COLUMN()))</f>
        <v>-</v>
      </c>
      <c r="R181" s="67" t="str" cm="1">
        <f t="array" aca="1" ref="R181" ca="1">INDIRECT(ADDRESS($B181,COLUMN()))</f>
        <v>-</v>
      </c>
      <c r="S181" s="67" cm="1">
        <f t="array" aca="1" ref="S181" ca="1">INDIRECT(ADDRESS($B181,COLUMN()))</f>
        <v>1</v>
      </c>
      <c r="T181" s="67" t="str" cm="1">
        <f t="array" aca="1" ref="T181" ca="1">INDIRECT(ADDRESS($B181,COLUMN()))</f>
        <v>1-3</v>
      </c>
      <c r="U181" s="67" cm="1">
        <f t="array" aca="1" ref="U181" ca="1">INDIRECT(ADDRESS($B181,COLUMN()))</f>
        <v>3</v>
      </c>
      <c r="V181" s="67" cm="1">
        <f t="array" aca="1" ref="V181" ca="1">INDIRECT(ADDRESS($B181,COLUMN()))</f>
        <v>0</v>
      </c>
      <c r="W181" s="67" cm="1">
        <f t="array" aca="1" ref="W181" ca="1">INDIRECT(ADDRESS($B181,COLUMN()))</f>
        <v>4</v>
      </c>
      <c r="X181" s="67" cm="1">
        <f t="array" aca="1" ref="X181" ca="1">INDIRECT(ADDRESS($B181,COLUMN()))</f>
        <v>5</v>
      </c>
      <c r="Y181" s="67" cm="1">
        <f t="array" aca="1" ref="Y181" ca="1">INDIRECT(ADDRESS($B181,COLUMN()))</f>
        <v>2</v>
      </c>
      <c r="Z181" s="67" cm="1">
        <f t="array" aca="1" ref="Z181" ca="1">INDIRECT(ADDRESS($B181,COLUMN()))</f>
        <v>5</v>
      </c>
      <c r="AA181" s="67" cm="1">
        <f t="array" aca="1" ref="AA181" ca="1">INDIRECT(ADDRESS($B181,COLUMN()))</f>
        <v>0</v>
      </c>
      <c r="AB181" s="56">
        <f t="shared" ca="1" si="121"/>
        <v>0.58977359004073071</v>
      </c>
      <c r="AC181" s="56">
        <f t="shared" ca="1" si="122"/>
        <v>0.60325406033597606</v>
      </c>
      <c r="AD181" s="56">
        <f t="shared" ca="1" si="123"/>
        <v>2.6228437405912004</v>
      </c>
      <c r="AF181" s="52"/>
      <c r="AG181" s="52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2"/>
      <c r="AU181" s="54" t="s">
        <v>33</v>
      </c>
      <c r="AV181" s="57" cm="1">
        <f t="array" aca="1" ref="AV181" ca="1">SUM(IF($C181&gt;0,IF(AND(INDIRECT(ADDRESS($C181,44))=0,INDIRECT(ADDRESS($C181,38))="UL",ISERROR(SEARCH("Rear",INDIRECT(ADDRESS($C181,33)))),ISERROR(SEARCH("Side",INDIRECT(ADDRESS($C181,33))))),INDIRECT(ADDRESS($C181,COLUMN())),0),0),IF($D181&gt;0,IF(AND(INDIRECT(ADDRESS($D181,44))=0,INDIRECT(ADDRESS($D181,38))="UL",ISERROR(SEARCH("Rear",INDIRECT(ADDRESS($D181,33)))),ISERROR(SEARCH("Side",INDIRECT(ADDRESS($D181,33))))),INDIRECT(ADDRESS($D181,COLUMN())),0),0),IF($E181&gt;0,IF(AND(INDIRECT(ADDRESS($E181,44))=0,INDIRECT(ADDRESS($E181,38))="UL",ISERROR(SEARCH("Rear",INDIRECT(ADDRESS($E181,33)))),ISERROR(SEARCH("Side",INDIRECT(ADDRESS($E181,33))))),INDIRECT(ADDRESS($E181,COLUMN())),0),0),IF($F181&gt;0,IF(AND(INDIRECT(ADDRESS($F181,44))=0,INDIRECT(ADDRESS($F181,38))="UL",ISERROR(SEARCH("Rear",INDIRECT(ADDRESS($F181,33)))),ISERROR(SEARCH("Side",INDIRECT(ADDRESS($F181,33))))),INDIRECT(ADDRESS($F181,COLUMN())),0),0),IF($G181&gt;0,IF(AND(INDIRECT(ADDRESS($G181,44))=0,INDIRECT(ADDRESS($G181,38))="UL",ISERROR(SEARCH("Rear",INDIRECT(ADDRESS($G181,33)))),ISERROR(SEARCH("Side",INDIRECT(ADDRESS($G181,33))))),INDIRECT(ADDRESS($G181,COLUMN())),0),0),IF($H181&gt;0,IF(AND(INDIRECT(ADDRESS($H181,44))=0,INDIRECT(ADDRESS($H181,38))="UL",ISERROR(SEARCH("Rear",INDIRECT(ADDRESS($H181,33)))),ISERROR(SEARCH("Side",INDIRECT(ADDRESS($H181,33))))),INDIRECT(ADDRESS($H181,COLUMN())),0),0),IF($I181&gt;0,IF(AND(INDIRECT(ADDRESS($I181,44))=0,INDIRECT(ADDRESS($I181,38))="UL",ISERROR(SEARCH("Rear",INDIRECT(ADDRESS($I181,33)))),ISERROR(SEARCH("Side",INDIRECT(ADDRESS($I181,33))))),INDIRECT(ADDRESS($I181,COLUMN())),0),0),IF($J181&gt;0,IF(AND(INDIRECT(ADDRESS($J181,44))=0,INDIRECT(ADDRESS($J181,38))="UL",ISERROR(SEARCH("Rear",INDIRECT(ADDRESS($J181,33)))),ISERROR(SEARCH("Side",INDIRECT(ADDRESS($J181,33))))),INDIRECT(ADDRESS($J181,COLUMN())),0),0),IF($K181&gt;0,IF(AND(INDIRECT(ADDRESS($K181,44))=0,INDIRECT(ADDRESS($K181,38))="UL",ISERROR(SEARCH("Rear",INDIRECT(ADDRESS($K181,33)))),ISERROR(SEARCH("Side",INDIRECT(ADDRESS($K181,33))))),INDIRECT(ADDRESS($K181,COLUMN())),0),0),IF($L181&gt;0,IF(AND(INDIRECT(ADDRESS($L181,44))=0,INDIRECT(ADDRESS($L181,38))="UL",ISERROR(SEARCH("Rear",INDIRECT(ADDRESS($L181,33)))),ISERROR(SEARCH("Side",INDIRECT(ADDRESS($L181,33))))),INDIRECT(ADDRESS($L181,COLUMN())),0),0),IF($M181&gt;0,IF(AND(INDIRECT(ADDRESS($M181,44))=0,INDIRECT(ADDRESS($M181,38))="UL",ISERROR(SEARCH("Rear",INDIRECT(ADDRESS($M181,33)))),ISERROR(SEARCH("Side",INDIRECT(ADDRESS($M181,33))))),INDIRECT(ADDRESS($M181,COLUMN())),0),0))</f>
        <v>0.33333333333333331</v>
      </c>
      <c r="AW181" s="57" cm="1">
        <f t="array" aca="1" ref="AW181" ca="1">SUM(IF($C181&gt;0,IF(AND(INDIRECT(ADDRESS($C181,44))=0,INDIRECT(ADDRESS($C181,38))="UL",ISERROR(SEARCH("Rear",INDIRECT(ADDRESS($C181,33)))),ISERROR(SEARCH("Side",INDIRECT(ADDRESS($C181,33))))),INDIRECT(ADDRESS($C181,COLUMN())),0),0),IF($D181&gt;0,IF(AND(INDIRECT(ADDRESS($D181,44))=0,INDIRECT(ADDRESS($D181,38))="UL",ISERROR(SEARCH("Rear",INDIRECT(ADDRESS($D181,33)))),ISERROR(SEARCH("Side",INDIRECT(ADDRESS($D181,33))))),INDIRECT(ADDRESS($D181,COLUMN())),0),0),IF($E181&gt;0,IF(AND(INDIRECT(ADDRESS($E181,44))=0,INDIRECT(ADDRESS($E181,38))="UL",ISERROR(SEARCH("Rear",INDIRECT(ADDRESS($E181,33)))),ISERROR(SEARCH("Side",INDIRECT(ADDRESS($E181,33))))),INDIRECT(ADDRESS($E181,COLUMN())),0),0),IF($F181&gt;0,IF(AND(INDIRECT(ADDRESS($F181,44))=0,INDIRECT(ADDRESS($F181,38))="UL",ISERROR(SEARCH("Rear",INDIRECT(ADDRESS($F181,33)))),ISERROR(SEARCH("Side",INDIRECT(ADDRESS($F181,33))))),INDIRECT(ADDRESS($F181,COLUMN())),0),0),IF($G181&gt;0,IF(AND(INDIRECT(ADDRESS($G181,44))=0,INDIRECT(ADDRESS($G181,38))="UL",ISERROR(SEARCH("Rear",INDIRECT(ADDRESS($G181,33)))),ISERROR(SEARCH("Side",INDIRECT(ADDRESS($G181,33))))),INDIRECT(ADDRESS($G181,COLUMN())),0),0),IF($H181&gt;0,IF(AND(INDIRECT(ADDRESS($H181,44))=0,INDIRECT(ADDRESS($H181,38))="UL",ISERROR(SEARCH("Rear",INDIRECT(ADDRESS($H181,33)))),ISERROR(SEARCH("Side",INDIRECT(ADDRESS($H181,33))))),INDIRECT(ADDRESS($H181,COLUMN())),0),0),IF($I181&gt;0,IF(AND(INDIRECT(ADDRESS($I181,44))=0,INDIRECT(ADDRESS($I181,38))="UL",ISERROR(SEARCH("Rear",INDIRECT(ADDRESS($I181,33)))),ISERROR(SEARCH("Side",INDIRECT(ADDRESS($I181,33))))),INDIRECT(ADDRESS($I181,COLUMN())),0),0),IF($J181&gt;0,IF(AND(INDIRECT(ADDRESS($J181,44))=0,INDIRECT(ADDRESS($J181,38))="UL",ISERROR(SEARCH("Rear",INDIRECT(ADDRESS($J181,33)))),ISERROR(SEARCH("Side",INDIRECT(ADDRESS($J181,33))))),INDIRECT(ADDRESS($J181,COLUMN())),0),0),IF($K181&gt;0,IF(AND(INDIRECT(ADDRESS($K181,44))=0,INDIRECT(ADDRESS($K181,38))="UL",ISERROR(SEARCH("Rear",INDIRECT(ADDRESS($K181,33)))),ISERROR(SEARCH("Side",INDIRECT(ADDRESS($K181,33))))),INDIRECT(ADDRESS($K181,COLUMN())),0),0),IF($L181&gt;0,IF(AND(INDIRECT(ADDRESS($L181,44))=0,INDIRECT(ADDRESS($L181,38))="UL",ISERROR(SEARCH("Rear",INDIRECT(ADDRESS($L181,33)))),ISERROR(SEARCH("Side",INDIRECT(ADDRESS($L181,33))))),INDIRECT(ADDRESS($L181,COLUMN())),0),0),IF($M181&gt;0,IF(AND(INDIRECT(ADDRESS($M181,44))=0,INDIRECT(ADDRESS($M181,38))="UL",ISERROR(SEARCH("Rear",INDIRECT(ADDRESS($M181,33)))),ISERROR(SEARCH("Side",INDIRECT(ADDRESS($M181,33))))),INDIRECT(ADDRESS($M181,COLUMN())),0),0))</f>
        <v>0.22222222222222221</v>
      </c>
      <c r="AX181" s="57" cm="1">
        <f t="array" aca="1" ref="AX181" ca="1">SUM(IF($C181&gt;0,IF(AND(INDIRECT(ADDRESS($C181,44))=0,INDIRECT(ADDRESS($C181,38))="UL",ISERROR(SEARCH("Rear",INDIRECT(ADDRESS($C181,33)))),ISERROR(SEARCH("Side",INDIRECT(ADDRESS($C181,33))))),INDIRECT(ADDRESS($C181,COLUMN())),0),0),IF($D181&gt;0,IF(AND(INDIRECT(ADDRESS($D181,44))=0,INDIRECT(ADDRESS($D181,38))="UL",ISERROR(SEARCH("Rear",INDIRECT(ADDRESS($D181,33)))),ISERROR(SEARCH("Side",INDIRECT(ADDRESS($D181,33))))),INDIRECT(ADDRESS($D181,COLUMN())),0),0),IF($E181&gt;0,IF(AND(INDIRECT(ADDRESS($E181,44))=0,INDIRECT(ADDRESS($E181,38))="UL",ISERROR(SEARCH("Rear",INDIRECT(ADDRESS($E181,33)))),ISERROR(SEARCH("Side",INDIRECT(ADDRESS($E181,33))))),INDIRECT(ADDRESS($E181,COLUMN())),0),0),IF($F181&gt;0,IF(AND(INDIRECT(ADDRESS($F181,44))=0,INDIRECT(ADDRESS($F181,38))="UL",ISERROR(SEARCH("Rear",INDIRECT(ADDRESS($F181,33)))),ISERROR(SEARCH("Side",INDIRECT(ADDRESS($F181,33))))),INDIRECT(ADDRESS($F181,COLUMN())),0),0),IF($G181&gt;0,IF(AND(INDIRECT(ADDRESS($G181,44))=0,INDIRECT(ADDRESS($G181,38))="UL",ISERROR(SEARCH("Rear",INDIRECT(ADDRESS($G181,33)))),ISERROR(SEARCH("Side",INDIRECT(ADDRESS($G181,33))))),INDIRECT(ADDRESS($G181,COLUMN())),0),0),IF($H181&gt;0,IF(AND(INDIRECT(ADDRESS($H181,44))=0,INDIRECT(ADDRESS($H181,38))="UL",ISERROR(SEARCH("Rear",INDIRECT(ADDRESS($H181,33)))),ISERROR(SEARCH("Side",INDIRECT(ADDRESS($H181,33))))),INDIRECT(ADDRESS($H181,COLUMN())),0),0),IF($I181&gt;0,IF(AND(INDIRECT(ADDRESS($I181,44))=0,INDIRECT(ADDRESS($I181,38))="UL",ISERROR(SEARCH("Rear",INDIRECT(ADDRESS($I181,33)))),ISERROR(SEARCH("Side",INDIRECT(ADDRESS($I181,33))))),INDIRECT(ADDRESS($I181,COLUMN())),0),0),IF($J181&gt;0,IF(AND(INDIRECT(ADDRESS($J181,44))=0,INDIRECT(ADDRESS($J181,38))="UL",ISERROR(SEARCH("Rear",INDIRECT(ADDRESS($J181,33)))),ISERROR(SEARCH("Side",INDIRECT(ADDRESS($J181,33))))),INDIRECT(ADDRESS($J181,COLUMN())),0),0),IF($K181&gt;0,IF(AND(INDIRECT(ADDRESS($K181,44))=0,INDIRECT(ADDRESS($K181,38))="UL",ISERROR(SEARCH("Rear",INDIRECT(ADDRESS($K181,33)))),ISERROR(SEARCH("Side",INDIRECT(ADDRESS($K181,33))))),INDIRECT(ADDRESS($K181,COLUMN())),0),0),IF($L181&gt;0,IF(AND(INDIRECT(ADDRESS($L181,44))=0,INDIRECT(ADDRESS($L181,38))="UL",ISERROR(SEARCH("Rear",INDIRECT(ADDRESS($L181,33)))),ISERROR(SEARCH("Side",INDIRECT(ADDRESS($L181,33))))),INDIRECT(ADDRESS($L181,COLUMN())),0),0),IF($M181&gt;0,IF(AND(INDIRECT(ADDRESS($M181,44))=0,INDIRECT(ADDRESS($M181,38))="UL",ISERROR(SEARCH("Rear",INDIRECT(ADDRESS($M181,33)))),ISERROR(SEARCH("Side",INDIRECT(ADDRESS($M181,33))))),INDIRECT(ADDRESS($M181,COLUMN())),0),0))</f>
        <v>0</v>
      </c>
      <c r="AY181" s="58">
        <f t="shared" ca="1" si="124"/>
        <v>0.33333333333333331</v>
      </c>
      <c r="AZ181" s="58">
        <f t="shared" ca="1" si="125"/>
        <v>0.1851851851851852</v>
      </c>
      <c r="BA181" s="58" cm="1">
        <f t="array" aca="1" ref="BA181" ca="1">SUM(IF($C181&gt;0,IF(AND(INDIRECT(ADDRESS($C181,44))=0,INDIRECT(ADDRESS($C181,38))="UL"),INDIRECT(ADDRESS($C181,COLUMN())),0),0),IF($D181&gt;0,IF(AND(INDIRECT(ADDRESS($D181,44))=0,INDIRECT(ADDRESS($D181,38))="UL"),INDIRECT(ADDRESS($D181,COLUMN())),0),0),IF($E181&gt;0,IF(AND(INDIRECT(ADDRESS($E181,44))=0,INDIRECT(ADDRESS($E181,38))="UL"),INDIRECT(ADDRESS($E181,COLUMN())),0),0),IF($F181&gt;0,IF(AND(INDIRECT(ADDRESS($F181,44))=0,INDIRECT(ADDRESS($F181,38))="UL"),INDIRECT(ADDRESS($F181,COLUMN())),0),0),IF($G181&gt;0,IF(AND(INDIRECT(ADDRESS($G181,44))=0,INDIRECT(ADDRESS($G181,38))="UL"),INDIRECT(ADDRESS($G181,COLUMN())),0),0),IF($H181&gt;0,IF(AND(INDIRECT(ADDRESS($H181,44))=0,INDIRECT(ADDRESS($H181,38))="UL"),INDIRECT(ADDRESS($H181,COLUMN())),0),0),IF($I181&gt;0,IF(AND(INDIRECT(ADDRESS($I181,44))=0,INDIRECT(ADDRESS($I181,38))="UL"),INDIRECT(ADDRESS($I181,COLUMN())),0),0),IF($J181&gt;0,IF(AND(INDIRECT(ADDRESS($J181,44))=0,INDIRECT(ADDRESS($J181,38))="UL"),INDIRECT(ADDRESS($J181,COLUMN())),0),0),IF($K181&gt;0,IF(AND(INDIRECT(ADDRESS($K181,44))=0,INDIRECT(ADDRESS($K181,38))="UL"),INDIRECT(ADDRESS($K181,COLUMN())),0),0),IF($L181&gt;0,IF(AND(INDIRECT(ADDRESS($L181,44))=0,INDIRECT(ADDRESS($L181,38))="UL"),INDIRECT(ADDRESS($L181,COLUMN())),0),0),IF($M181&gt;0,IF(AND(INDIRECT(ADDRESS($M181,44))=0,INDIRECT(ADDRESS($M181,38))="UL"),INDIRECT(ADDRESS($M181,COLUMN())),0),0))</f>
        <v>0.14899470899470899</v>
      </c>
      <c r="BB181" s="58" cm="1">
        <f t="array" aca="1" ref="BB181" ca="1">SUM(IF($C181&gt;0,IF(AND(INDIRECT(ADDRESS($C181,44))=0,INDIRECT(ADDRESS($C181,38))="UL"),INDIRECT(ADDRESS($C181,COLUMN())),0),0),IF($D181&gt;0,IF(AND(INDIRECT(ADDRESS($D181,44))=0,INDIRECT(ADDRESS($D181,38))="UL"),INDIRECT(ADDRESS($D181,COLUMN())),0),0),IF($E181&gt;0,IF(AND(INDIRECT(ADDRESS($E181,44))=0,INDIRECT(ADDRESS($E181,38))="UL"),INDIRECT(ADDRESS($E181,COLUMN())),0),0),IF($F181&gt;0,IF(AND(INDIRECT(ADDRESS($F181,44))=0,INDIRECT(ADDRESS($F181,38))="UL"),INDIRECT(ADDRESS($F181,COLUMN())),0),0),IF($G181&gt;0,IF(AND(INDIRECT(ADDRESS($G181,44))=0,INDIRECT(ADDRESS($G181,38))="UL"),INDIRECT(ADDRESS($G181,COLUMN())),0),0),IF($H181&gt;0,IF(AND(INDIRECT(ADDRESS($H181,44))=0,INDIRECT(ADDRESS($H181,38))="UL"),INDIRECT(ADDRESS($H181,COLUMN())),0),0),IF($I181&gt;0,IF(AND(INDIRECT(ADDRESS($I181,44))=0,INDIRECT(ADDRESS($I181,38))="UL"),INDIRECT(ADDRESS($I181,COLUMN())),0),0),IF($J181&gt;0,IF(AND(INDIRECT(ADDRESS($J181,44))=0,INDIRECT(ADDRESS($J181,38))="UL"),INDIRECT(ADDRESS($J181,COLUMN())),0),0),IF($K181&gt;0,IF(AND(INDIRECT(ADDRESS($K181,44))=0,INDIRECT(ADDRESS($K181,38))="UL"),INDIRECT(ADDRESS($K181,COLUMN())),0),0),IF($L181&gt;0,IF(AND(INDIRECT(ADDRESS($L181,44))=0,INDIRECT(ADDRESS($L181,38))="UL"),INDIRECT(ADDRESS($L181,COLUMN())),0),0),IF($M181&gt;0,IF(AND(INDIRECT(ADDRESS($M181,44))=0,INDIRECT(ADDRESS($M181,38))="UL"),INDIRECT(ADDRESS($M181,COLUMN())),0),0))</f>
        <v>0.20444444444444443</v>
      </c>
      <c r="BC181" s="58" cm="1">
        <f t="array" aca="1" ref="BC181" ca="1">SUM(IF($C181&gt;0,IF(AND(INDIRECT(ADDRESS($C181,44))=0,INDIRECT(ADDRESS($C181,38))="UL"),INDIRECT(ADDRESS($C181,COLUMN())),0),0),IF($D181&gt;0,IF(AND(INDIRECT(ADDRESS($D181,44))=0,INDIRECT(ADDRESS($D181,38))="UL"),INDIRECT(ADDRESS($D181,COLUMN())),0),0),IF($E181&gt;0,IF(AND(INDIRECT(ADDRESS($E181,44))=0,INDIRECT(ADDRESS($E181,38))="UL"),INDIRECT(ADDRESS($E181,COLUMN())),0),0),IF($F181&gt;0,IF(AND(INDIRECT(ADDRESS($F181,44))=0,INDIRECT(ADDRESS($F181,38))="UL"),INDIRECT(ADDRESS($F181,COLUMN())),0),0),IF($G181&gt;0,IF(AND(INDIRECT(ADDRESS($G181,44))=0,INDIRECT(ADDRESS($G181,38))="UL"),INDIRECT(ADDRESS($G181,COLUMN())),0),0),IF($H181&gt;0,IF(AND(INDIRECT(ADDRESS($H181,44))=0,INDIRECT(ADDRESS($H181,38))="UL"),INDIRECT(ADDRESS($H181,COLUMN())),0),0),IF($I181&gt;0,IF(AND(INDIRECT(ADDRESS($I181,44))=0,INDIRECT(ADDRESS($I181,38))="UL"),INDIRECT(ADDRESS($I181,COLUMN())),0),0),IF($J181&gt;0,IF(AND(INDIRECT(ADDRESS($J181,44))=0,INDIRECT(ADDRESS($J181,38))="UL"),INDIRECT(ADDRESS($J181,COLUMN())),0),0),IF($K181&gt;0,IF(AND(INDIRECT(ADDRESS($K181,44))=0,INDIRECT(ADDRESS($K181,38))="UL"),INDIRECT(ADDRESS($K181,COLUMN())),0),0),IF($L181&gt;0,IF(AND(INDIRECT(ADDRESS($L181,44))=0,INDIRECT(ADDRESS($L181,38))="UL"),INDIRECT(ADDRESS($L181,COLUMN())),0),0),IF($M181&gt;0,IF(AND(INDIRECT(ADDRESS($M181,44))=0,INDIRECT(ADDRESS($M181,38))="UL"),INDIRECT(ADDRESS($M181,COLUMN())),0),0))</f>
        <v>0.10984126984126982</v>
      </c>
      <c r="BD181" s="58" cm="1">
        <f t="array" aca="1" ref="BD181" ca="1">SUM(IF($C181&gt;0,IF(AND(INDIRECT(ADDRESS($C181,44))=0,INDIRECT(ADDRESS($C181,38))="UL"),INDIRECT(ADDRESS($C181,COLUMN())),0),0),IF($D181&gt;0,IF(AND(INDIRECT(ADDRESS($D181,44))=0,INDIRECT(ADDRESS($D181,38))="UL"),INDIRECT(ADDRESS($D181,COLUMN())),0),0),IF($E181&gt;0,IF(AND(INDIRECT(ADDRESS($E181,44))=0,INDIRECT(ADDRESS($E181,38))="UL"),INDIRECT(ADDRESS($E181,COLUMN())),0),0),IF($F181&gt;0,IF(AND(INDIRECT(ADDRESS($F181,44))=0,INDIRECT(ADDRESS($F181,38))="UL"),INDIRECT(ADDRESS($F181,COLUMN())),0),0),IF($G181&gt;0,IF(AND(INDIRECT(ADDRESS($G181,44))=0,INDIRECT(ADDRESS($G181,38))="UL"),INDIRECT(ADDRESS($G181,COLUMN())),0),0),IF($H181&gt;0,IF(AND(INDIRECT(ADDRESS($H181,44))=0,INDIRECT(ADDRESS($H181,38))="UL"),INDIRECT(ADDRESS($H181,COLUMN())),0),0),IF($I181&gt;0,IF(AND(INDIRECT(ADDRESS($I181,44))=0,INDIRECT(ADDRESS($I181,38))="UL"),INDIRECT(ADDRESS($I181,COLUMN())),0),0),IF($J181&gt;0,IF(AND(INDIRECT(ADDRESS($J181,44))=0,INDIRECT(ADDRESS($J181,38))="UL"),INDIRECT(ADDRESS($J181,COLUMN())),0),0),IF($K181&gt;0,IF(AND(INDIRECT(ADDRESS($K181,44))=0,INDIRECT(ADDRESS($K181,38))="UL"),INDIRECT(ADDRESS($K181,COLUMN())),0),0),IF($L181&gt;0,IF(AND(INDIRECT(ADDRESS($L181,44))=0,INDIRECT(ADDRESS($L181,38))="UL"),INDIRECT(ADDRESS($L181,COLUMN())),0),0),IF($M181&gt;0,IF(AND(INDIRECT(ADDRESS($M181,44))=0,INDIRECT(ADDRESS($M181,38))="UL"),INDIRECT(ADDRESS($M181,COLUMN())),0),0))</f>
        <v>0.22074074074074074</v>
      </c>
      <c r="BE181" s="57">
        <f t="shared" ca="1" si="126"/>
        <v>0.14899470899470899</v>
      </c>
      <c r="BF181" s="57" cm="1">
        <f t="array" aca="1" ref="BF181" ca="1">SUM(IF($C181&gt;0,IF(INDIRECT(ADDRESS($C181,45))=1,INDIRECT(ADDRESS($C181,52))*INDIRECT(ADDRESS($C181,42))/5,0),0), IF($D181&gt;0,IF(INDIRECT(ADDRESS($D181,45))=1,INDIRECT(ADDRESS($D181,52))*INDIRECT(ADDRESS($D181,42))/5,0),0), IF($E181&gt;0,IF(INDIRECT(ADDRESS($E181,45))=1,INDIRECT(ADDRESS($E181,52))*INDIRECT(ADDRESS($E181,42))/5,0),0), IF($F181&gt;0,IF(INDIRECT(ADDRESS($F181,45))=1,INDIRECT(ADDRESS($F181,52))*INDIRECT(ADDRESS($F181,42))/5,0),0), IF($G181&gt;0,IF(INDIRECT(ADDRESS($G181,45))=1,INDIRECT(ADDRESS($G181,52))*INDIRECT(ADDRESS($G181,42))/5,0),0), IF($H181&gt;0,IF(INDIRECT(ADDRESS($H181,45))=1,INDIRECT(ADDRESS($H181,52))*INDIRECT(ADDRESS($H181,42))/5,0),0)
)*$BF$296/100</f>
        <v>9.2592592592592605E-3</v>
      </c>
      <c r="BG181" s="19"/>
      <c r="BH181" s="57" cm="1">
        <f t="array" aca="1" ref="BH181" ca="1">SUM(IF($C181&gt;0,IF(AND(INDIRECT(ADDRESS($C181,44))=0,INDIRECT(ADDRESS($C181,38))&lt;&gt;"UL"),INDIRECT(ADDRESS($C181,COLUMN()-12)),0),0), IF($D181&gt;0,IF(AND(INDIRECT(ADDRESS($D181,44))=0,INDIRECT(ADDRESS($D181,38))&lt;&gt;"UL"),INDIRECT(ADDRESS($D181,COLUMN()-12)),0),0), IF($E181&gt;0,IF(AND(INDIRECT(ADDRESS($E181,44))=0,INDIRECT(ADDRESS($E181,38))&lt;&gt;"UL"),INDIRECT(ADDRESS($E181,COLUMN()-12)),0),0), IF($F181&gt;0,IF(AND(INDIRECT(ADDRESS($F181,44))=0,INDIRECT(ADDRESS($F181,38))&lt;&gt;"UL"),INDIRECT(ADDRESS($F181,COLUMN()-12)),0),0), IF($G181&gt;0,IF(AND(INDIRECT(ADDRESS($G181,44))=0,INDIRECT(ADDRESS($G181,38))&lt;&gt;"UL"),INDIRECT(ADDRESS($G181,COLUMN()-12)),0),0), IF($H181&gt;0,IF(AND(INDIRECT(ADDRESS($H181,44))=0,INDIRECT(ADDRESS($H181,38))&lt;&gt;"UL"),INDIRECT(ADDRESS($H181,COLUMN()-12)),0),0), IF($I181&gt;0,IF(AND(INDIRECT(ADDRESS($I181,44))=0,INDIRECT(ADDRESS($I181,38))&lt;&gt;"UL"),INDIRECT(ADDRESS($I181,COLUMN()-12)),0),0), IF($J181&gt;0,IF(AND(INDIRECT(ADDRESS($J181,44))=0,INDIRECT(ADDRESS($J181,38))&lt;&gt;"UL"),INDIRECT(ADDRESS($J181,COLUMN()-12)),0),0), IF($K181&gt;0,IF(AND(INDIRECT(ADDRESS($K181,44))=0,INDIRECT(ADDRESS($K181,38))&lt;&gt;"UL"),INDIRECT(ADDRESS($K181,COLUMN()-12)),0),0), IF($L181&gt;0,IF(AND(INDIRECT(ADDRESS($L181,44))=0,INDIRECT(ADDRESS($L181,38))&lt;&gt;"UL"),INDIRECT(ADDRESS($L181,COLUMN()-12)),0),0), IF($M181&gt;0,IF(AND(INDIRECT(ADDRESS($M181,44))=0,INDIRECT(ADDRESS($M181,38))&lt;&gt;"UL"),INDIRECT(ADDRESS($M181,COLUMN()-12)),0),0))</f>
        <v>0</v>
      </c>
      <c r="BI181" s="57" cm="1">
        <f t="array" aca="1" ref="BI181" ca="1">SUM(IF($C181&gt;0,IF(AND(INDIRECT(ADDRESS($C181,44))=0,INDIRECT(ADDRESS($C181,38))&lt;&gt;"UL"),INDIRECT(ADDRESS($C181,COLUMN()-12)),0),0), IF($D181&gt;0,IF(AND(INDIRECT(ADDRESS($D181,44))=0,INDIRECT(ADDRESS($D181,38))&lt;&gt;"UL"),INDIRECT(ADDRESS($D181,COLUMN()-12)),0),0), IF($E181&gt;0,IF(AND(INDIRECT(ADDRESS($E181,44))=0,INDIRECT(ADDRESS($E181,38))&lt;&gt;"UL"),INDIRECT(ADDRESS($E181,COLUMN()-12)),0),0), IF($F181&gt;0,IF(AND(INDIRECT(ADDRESS($F181,44))=0,INDIRECT(ADDRESS($F181,38))&lt;&gt;"UL"),INDIRECT(ADDRESS($F181,COLUMN()-12)),0),0), IF($G181&gt;0,IF(AND(INDIRECT(ADDRESS($G181,44))=0,INDIRECT(ADDRESS($G181,38))&lt;&gt;"UL"),INDIRECT(ADDRESS($G181,COLUMN()-12)),0),0), IF($H181&gt;0,IF(AND(INDIRECT(ADDRESS($H181,44))=0,INDIRECT(ADDRESS($H181,38))&lt;&gt;"UL"),INDIRECT(ADDRESS($H181,COLUMN()-12)),0),0), IF($I181&gt;0,IF(AND(INDIRECT(ADDRESS($I181,44))=0,INDIRECT(ADDRESS($I181,38))&lt;&gt;"UL"),INDIRECT(ADDRESS($I181,COLUMN()-12)),0),0), IF($J181&gt;0,IF(AND(INDIRECT(ADDRESS($J181,44))=0,INDIRECT(ADDRESS($J181,38))&lt;&gt;"UL"),INDIRECT(ADDRESS($J181,COLUMN()-12)),0),0), IF($K181&gt;0,IF(AND(INDIRECT(ADDRESS($K181,44))=0,INDIRECT(ADDRESS($K181,38))&lt;&gt;"UL"),INDIRECT(ADDRESS($K181,COLUMN()-12)),0),0), IF($L181&gt;0,IF(AND(INDIRECT(ADDRESS($L181,44))=0,INDIRECT(ADDRESS($L181,38))&lt;&gt;"UL"),INDIRECT(ADDRESS($L181,COLUMN()-12)),0),0), IF($M181&gt;0,IF(AND(INDIRECT(ADDRESS($M181,44))=0,INDIRECT(ADDRESS($M181,38))&lt;&gt;"UL"),INDIRECT(ADDRESS($M181,COLUMN()-12)),0),0))</f>
        <v>0</v>
      </c>
      <c r="BJ181" s="57" cm="1">
        <f t="array" aca="1" ref="BJ181" ca="1">SUM(IF($C181&gt;0,IF(AND(INDIRECT(ADDRESS($C181,44))=0,INDIRECT(ADDRESS($C181,38))&lt;&gt;"UL"),INDIRECT(ADDRESS($C181,COLUMN()-12)),0),0), IF($D181&gt;0,IF(AND(INDIRECT(ADDRESS($D181,44))=0,INDIRECT(ADDRESS($D181,38))&lt;&gt;"UL"),INDIRECT(ADDRESS($D181,COLUMN()-12)),0),0), IF($E181&gt;0,IF(AND(INDIRECT(ADDRESS($E181,44))=0,INDIRECT(ADDRESS($E181,38))&lt;&gt;"UL"),INDIRECT(ADDRESS($E181,COLUMN()-12)),0),0), IF($F181&gt;0,IF(AND(INDIRECT(ADDRESS($F181,44))=0,INDIRECT(ADDRESS($F181,38))&lt;&gt;"UL"),INDIRECT(ADDRESS($F181,COLUMN()-12)),0),0), IF($G181&gt;0,IF(AND(INDIRECT(ADDRESS($G181,44))=0,INDIRECT(ADDRESS($G181,38))&lt;&gt;"UL"),INDIRECT(ADDRESS($G181,COLUMN()-12)),0),0), IF($H181&gt;0,IF(AND(INDIRECT(ADDRESS($H181,44))=0,INDIRECT(ADDRESS($H181,38))&lt;&gt;"UL"),INDIRECT(ADDRESS($H181,COLUMN()-12)),0),0), IF($I181&gt;0,IF(AND(INDIRECT(ADDRESS($I181,44))=0,INDIRECT(ADDRESS($I181,38))&lt;&gt;"UL"),INDIRECT(ADDRESS($I181,COLUMN()-12)),0),0), IF($J181&gt;0,IF(AND(INDIRECT(ADDRESS($J181,44))=0,INDIRECT(ADDRESS($J181,38))&lt;&gt;"UL"),INDIRECT(ADDRESS($J181,COLUMN()-12)),0),0), IF($K181&gt;0,IF(AND(INDIRECT(ADDRESS($K181,44))=0,INDIRECT(ADDRESS($K181,38))&lt;&gt;"UL"),INDIRECT(ADDRESS($K181,COLUMN()-12)),0),0), IF($L181&gt;0,IF(AND(INDIRECT(ADDRESS($L181,44))=0,INDIRECT(ADDRESS($L181,38))&lt;&gt;"UL"),INDIRECT(ADDRESS($L181,COLUMN()-12)),0),0), IF($M181&gt;0,IF(AND(INDIRECT(ADDRESS($M181,44))=0,INDIRECT(ADDRESS($M181,38))&lt;&gt;"UL"),INDIRECT(ADDRESS($M181,COLUMN()-12)),0),0))</f>
        <v>0</v>
      </c>
      <c r="BK181" s="57">
        <f t="shared" ca="1" si="127"/>
        <v>0</v>
      </c>
      <c r="BL181" s="58">
        <f t="shared" ca="1" si="128"/>
        <v>0</v>
      </c>
      <c r="BM181" s="57" cm="1">
        <f t="array" aca="1" ref="BM181" ca="1">SUM(IF($C181&gt;0,IF(AND(INDIRECT(ADDRESS($C181,44))=0,INDIRECT(ADDRESS($C181,38))&lt;&gt;"UL"),INDIRECT(ADDRESS($C181,COLUMN()-12)),0),0), IF($D181&gt;0,IF(AND(INDIRECT(ADDRESS($D181,44))=0,INDIRECT(ADDRESS($D181,38))&lt;&gt;"UL"),INDIRECT(ADDRESS($D181,COLUMN()-12)),0),0), IF($E181&gt;0,IF(AND(INDIRECT(ADDRESS($E181,44))=0,INDIRECT(ADDRESS($E181,38))&lt;&gt;"UL"),INDIRECT(ADDRESS($E181,COLUMN()-12)),0),0), IF($F181&gt;0,IF(AND(INDIRECT(ADDRESS($F181,44))=0,INDIRECT(ADDRESS($F181,38))&lt;&gt;"UL"),INDIRECT(ADDRESS($F181,COLUMN()-12)),0),0), IF($G181&gt;0,IF(AND(INDIRECT(ADDRESS($G181,44))=0,INDIRECT(ADDRESS($G181,38))&lt;&gt;"UL"),INDIRECT(ADDRESS($G181,COLUMN()-12)),0),0), IF($H181&gt;0,IF(AND(INDIRECT(ADDRESS($H181,44))=0,INDIRECT(ADDRESS($H181,38))&lt;&gt;"UL"),INDIRECT(ADDRESS($H181,COLUMN()-12)),0),0), IF($I181&gt;0,IF(AND(INDIRECT(ADDRESS($I181,44))=0,INDIRECT(ADDRESS($I181,38))&lt;&gt;"UL"),INDIRECT(ADDRESS($I181,COLUMN()-12)),0),0), IF($J181&gt;0,IF(AND(INDIRECT(ADDRESS($J181,44))=0,INDIRECT(ADDRESS($J181,38))&lt;&gt;"UL"),INDIRECT(ADDRESS($J181,COLUMN()-12)),0),0), IF($K181&gt;0,IF(AND(INDIRECT(ADDRESS($K181,44))=0,INDIRECT(ADDRESS($K181,38))&lt;&gt;"UL"),INDIRECT(ADDRESS($K181,COLUMN()-11)),0),0), IF($L181&gt;0,IF(AND(INDIRECT(ADDRESS($L181,44))=0,INDIRECT(ADDRESS($L181,38))&lt;&gt;"UL"),INDIRECT(ADDRESS($L181,COLUMN()-11)),0),0), IF($M181&gt;0,IF(AND(INDIRECT(ADDRESS($M181,44))=0,INDIRECT(ADDRESS($M181,38))&lt;&gt;"UL"),INDIRECT(ADDRESS($M181,COLUMN()-11)),0),0))</f>
        <v>0</v>
      </c>
      <c r="BN181" s="57" cm="1">
        <f t="array" aca="1" ref="BN181" ca="1">SUM(IF($C181&gt;0,IF(AND(INDIRECT(ADDRESS($C181,44))=0,INDIRECT(ADDRESS($C181,38))&lt;&gt;"UL"),INDIRECT(ADDRESS($C181,COLUMN()-12)),0),0), IF($D181&gt;0,IF(AND(INDIRECT(ADDRESS($D181,44))=0,INDIRECT(ADDRESS($D181,38))&lt;&gt;"UL"),INDIRECT(ADDRESS($D181,COLUMN()-12)),0),0), IF($E181&gt;0,IF(AND(INDIRECT(ADDRESS($E181,44))=0,INDIRECT(ADDRESS($E181,38))&lt;&gt;"UL"),INDIRECT(ADDRESS($E181,COLUMN()-12)),0),0), IF($F181&gt;0,IF(AND(INDIRECT(ADDRESS($F181,44))=0,INDIRECT(ADDRESS($F181,38))&lt;&gt;"UL"),INDIRECT(ADDRESS($F181,COLUMN()-12)),0),0), IF($G181&gt;0,IF(AND(INDIRECT(ADDRESS($G181,44))=0,INDIRECT(ADDRESS($G181,38))&lt;&gt;"UL"),INDIRECT(ADDRESS($G181,COLUMN()-12)),0),0), IF($H181&gt;0,IF(AND(INDIRECT(ADDRESS($H181,44))=0,INDIRECT(ADDRESS($H181,38))&lt;&gt;"UL"),INDIRECT(ADDRESS($H181,COLUMN()-12)),0),0), IF($I181&gt;0,IF(AND(INDIRECT(ADDRESS($I181,44))=0,INDIRECT(ADDRESS($I181,38))&lt;&gt;"UL"),INDIRECT(ADDRESS($I181,COLUMN()-12)),0),0), IF($J181&gt;0,IF(AND(INDIRECT(ADDRESS($J181,44))=0,INDIRECT(ADDRESS($J181,38))&lt;&gt;"UL"),INDIRECT(ADDRESS($J181,COLUMN()-12)),0),0), IF($K181&gt;0,IF(AND(INDIRECT(ADDRESS($K181,44))=0,INDIRECT(ADDRESS($K181,38))&lt;&gt;"UL"),INDIRECT(ADDRESS($K181,COLUMN()-11)),0),0), IF($L181&gt;0,IF(AND(INDIRECT(ADDRESS($L181,44))=0,INDIRECT(ADDRESS($L181,38))&lt;&gt;"UL"),INDIRECT(ADDRESS($L181,COLUMN()-11)),0),0), IF($M181&gt;0,IF(AND(INDIRECT(ADDRESS($M181,44))=0,INDIRECT(ADDRESS($M181,38))&lt;&gt;"UL"),INDIRECT(ADDRESS($M181,COLUMN()-11)),0),0))</f>
        <v>0</v>
      </c>
      <c r="BO181" s="57" cm="1">
        <f t="array" aca="1" ref="BO181" ca="1">SUM(IF($C181&gt;0,IF(AND(INDIRECT(ADDRESS($C181,44))=0,INDIRECT(ADDRESS($C181,38))&lt;&gt;"UL"),INDIRECT(ADDRESS($C181,COLUMN()-12)),0),0), IF($D181&gt;0,IF(AND(INDIRECT(ADDRESS($D181,44))=0,INDIRECT(ADDRESS($D181,38))&lt;&gt;"UL"),INDIRECT(ADDRESS($D181,COLUMN()-12)),0),0), IF($E181&gt;0,IF(AND(INDIRECT(ADDRESS($E181,44))=0,INDIRECT(ADDRESS($E181,38))&lt;&gt;"UL"),INDIRECT(ADDRESS($E181,COLUMN()-12)),0),0), IF($F181&gt;0,IF(AND(INDIRECT(ADDRESS($F181,44))=0,INDIRECT(ADDRESS($F181,38))&lt;&gt;"UL"),INDIRECT(ADDRESS($F181,COLUMN()-12)),0),0), IF($G181&gt;0,IF(AND(INDIRECT(ADDRESS($G181,44))=0,INDIRECT(ADDRESS($G181,38))&lt;&gt;"UL"),INDIRECT(ADDRESS($G181,COLUMN()-12)),0),0), IF($H181&gt;0,IF(AND(INDIRECT(ADDRESS($H181,44))=0,INDIRECT(ADDRESS($H181,38))&lt;&gt;"UL"),INDIRECT(ADDRESS($H181,COLUMN()-12)),0),0), IF($I181&gt;0,IF(AND(INDIRECT(ADDRESS($I181,44))=0,INDIRECT(ADDRESS($I181,38))&lt;&gt;"UL"),INDIRECT(ADDRESS($I181,COLUMN()-12)),0),0), IF($J181&gt;0,IF(AND(INDIRECT(ADDRESS($J181,44))=0,INDIRECT(ADDRESS($J181,38))&lt;&gt;"UL"),INDIRECT(ADDRESS($J181,COLUMN()-12)),0),0), IF($K181&gt;0,IF(AND(INDIRECT(ADDRESS($K181,44))=0,INDIRECT(ADDRESS($K181,38))&lt;&gt;"UL"),INDIRECT(ADDRESS($K181,COLUMN()-11)),0),0), IF($L181&gt;0,IF(AND(INDIRECT(ADDRESS($L181,44))=0,INDIRECT(ADDRESS($L181,38))&lt;&gt;"UL"),INDIRECT(ADDRESS($L181,COLUMN()-11)),0),0), IF($M181&gt;0,IF(AND(INDIRECT(ADDRESS($M181,44))=0,INDIRECT(ADDRESS($M181,38))&lt;&gt;"UL"),INDIRECT(ADDRESS($M181,COLUMN()-11)),0),0))</f>
        <v>0</v>
      </c>
      <c r="BP181" s="57" cm="1">
        <f t="array" aca="1" ref="BP181" ca="1">SUM(IF($C181&gt;0,IF(AND(INDIRECT(ADDRESS($C181,44))=0,INDIRECT(ADDRESS($C181,38))&lt;&gt;"UL"),INDIRECT(ADDRESS($C181,COLUMN()-12)),0),0), IF($D181&gt;0,IF(AND(INDIRECT(ADDRESS($D181,44))=0,INDIRECT(ADDRESS($D181,38))&lt;&gt;"UL"),INDIRECT(ADDRESS($D181,COLUMN()-12)),0),0), IF($E181&gt;0,IF(AND(INDIRECT(ADDRESS($E181,44))=0,INDIRECT(ADDRESS($E181,38))&lt;&gt;"UL"),INDIRECT(ADDRESS($E181,COLUMN()-12)),0),0), IF($F181&gt;0,IF(AND(INDIRECT(ADDRESS($F181,44))=0,INDIRECT(ADDRESS($F181,38))&lt;&gt;"UL"),INDIRECT(ADDRESS($F181,COLUMN()-12)),0),0), IF($G181&gt;0,IF(AND(INDIRECT(ADDRESS($G181,44))=0,INDIRECT(ADDRESS($G181,38))&lt;&gt;"UL"),INDIRECT(ADDRESS($G181,COLUMN()-12)),0),0), IF($H181&gt;0,IF(AND(INDIRECT(ADDRESS($H181,44))=0,INDIRECT(ADDRESS($H181,38))&lt;&gt;"UL"),INDIRECT(ADDRESS($H181,COLUMN()-12)),0),0), IF($I181&gt;0,IF(AND(INDIRECT(ADDRESS($I181,44))=0,INDIRECT(ADDRESS($I181,38))&lt;&gt;"UL"),INDIRECT(ADDRESS($I181,COLUMN()-12)),0),0), IF($J181&gt;0,IF(AND(INDIRECT(ADDRESS($J181,44))=0,INDIRECT(ADDRESS($J181,38))&lt;&gt;"UL"),INDIRECT(ADDRESS($J181,COLUMN()-12)),0),0), IF($K181&gt;0,IF(AND(INDIRECT(ADDRESS($K181,44))=0,INDIRECT(ADDRESS($K181,38))&lt;&gt;"UL"),INDIRECT(ADDRESS($K181,COLUMN()-11)),0),0), IF($L181&gt;0,IF(AND(INDIRECT(ADDRESS($L181,44))=0,INDIRECT(ADDRESS($L181,38))&lt;&gt;"UL"),INDIRECT(ADDRESS($L181,COLUMN()-11)),0),0), IF($M181&gt;0,IF(AND(INDIRECT(ADDRESS($M181,44))=0,INDIRECT(ADDRESS($M181,38))&lt;&gt;"UL"),INDIRECT(ADDRESS($M181,COLUMN()-11)),0),0))</f>
        <v>0</v>
      </c>
      <c r="BQ181" s="57">
        <f t="shared" ca="1" si="129"/>
        <v>0</v>
      </c>
      <c r="BR181" s="161">
        <f t="shared" ca="1" si="130"/>
        <v>76.748870438354558</v>
      </c>
      <c r="BS181" s="56"/>
      <c r="BT181" s="56">
        <f t="shared" ca="1" si="131"/>
        <v>0.70022589291636872</v>
      </c>
      <c r="BU181" s="77">
        <f t="shared" ca="1" si="132"/>
        <v>2.1218966452011174E-2</v>
      </c>
      <c r="BV181" s="57" t="s">
        <v>34</v>
      </c>
      <c r="BW181" s="57" cm="1">
        <f t="array" aca="1" ref="BW181" ca="1">SUM(IF($C181&gt;0,IF(AND(INDIRECT(ADDRESS($C181,44))=0,INDIRECT(ADDRESS($C181,38))="UL",ISERROR(SEARCH("Rear",INDIRECT(ADDRESS($C181,33)))),ISERROR(SEARCH("Side",INDIRECT(ADDRESS($C181,33))))),INDIRECT(ADDRESS($C181,COLUMN())),0),0),IF($D181&gt;0,IF(AND(INDIRECT(ADDRESS($D181,44))=0,INDIRECT(ADDRESS($D181,38))="UL",ISERROR(SEARCH("Rear",INDIRECT(ADDRESS($D181,33)))),ISERROR(SEARCH("Side",INDIRECT(ADDRESS($D181,33))))),INDIRECT(ADDRESS($D181,COLUMN())),0),0),IF($E181&gt;0,IF(AND(INDIRECT(ADDRESS($E181,44))=0,INDIRECT(ADDRESS($E181,38))="UL",ISERROR(SEARCH("Rear",INDIRECT(ADDRESS($E181,33)))),ISERROR(SEARCH("Side",INDIRECT(ADDRESS($E181,33))))),INDIRECT(ADDRESS($E181,COLUMN())),0),0),IF($F181&gt;0,IF(AND(INDIRECT(ADDRESS($F181,44))=0,INDIRECT(ADDRESS($F181,38))="UL",ISERROR(SEARCH("Rear",INDIRECT(ADDRESS($F181,33)))),ISERROR(SEARCH("Side",INDIRECT(ADDRESS($F181,33))))),INDIRECT(ADDRESS($F181,COLUMN())),0),0),IF($G181&gt;0,IF(AND(INDIRECT(ADDRESS($G181,44))=0,INDIRECT(ADDRESS($G181,38))="UL",ISERROR(SEARCH("Rear",INDIRECT(ADDRESS($G181,33)))),ISERROR(SEARCH("Side",INDIRECT(ADDRESS($G181,33))))),INDIRECT(ADDRESS($G181,COLUMN())),0),0),IF($H181&gt;0,IF(AND(INDIRECT(ADDRESS($H181,44))=0,INDIRECT(ADDRESS($H181,38))="UL",ISERROR(SEARCH("Rear",INDIRECT(ADDRESS($H181,33)))),ISERROR(SEARCH("Side",INDIRECT(ADDRESS($H181,33))))),INDIRECT(ADDRESS($H181,COLUMN())),0),0),IF($I181&gt;0,IF(AND(INDIRECT(ADDRESS($I181,44))=0,INDIRECT(ADDRESS($I181,38))="UL",ISERROR(SEARCH("Rear",INDIRECT(ADDRESS($I181,33)))),ISERROR(SEARCH("Side",INDIRECT(ADDRESS($I181,33))))),INDIRECT(ADDRESS($I181,COLUMN())),0),0),IF($J181&gt;0,IF(AND(INDIRECT(ADDRESS($J181,44))=0,INDIRECT(ADDRESS($J181,38))="UL",ISERROR(SEARCH("Rear",INDIRECT(ADDRESS($J181,33)))),ISERROR(SEARCH("Side",INDIRECT(ADDRESS($J181,33))))),INDIRECT(ADDRESS($J181,COLUMN())),0),0),IF($K181&gt;0,IF(AND(INDIRECT(ADDRESS($K181,44))=0,INDIRECT(ADDRESS($K181,38))="UL",ISERROR(SEARCH("Rear",INDIRECT(ADDRESS($K181,33)))),ISERROR(SEARCH("Side",INDIRECT(ADDRESS($K181,33))))),INDIRECT(ADDRESS($K181,COLUMN())),0),0),IF($L181&gt;0,IF(AND(INDIRECT(ADDRESS($L181,44))=0,INDIRECT(ADDRESS($L181,38))="UL",ISERROR(SEARCH("Rear",INDIRECT(ADDRESS($L181,33)))),ISERROR(SEARCH("Side",INDIRECT(ADDRESS($L181,33))))),INDIRECT(ADDRESS($L181,COLUMN())),0),0),IF($M181&gt;0,IF(AND(INDIRECT(ADDRESS($M181,44))=0,INDIRECT(ADDRESS($M181,38))="UL",ISERROR(SEARCH("Rear",INDIRECT(ADDRESS($M181,33)))),ISERROR(SEARCH("Side",INDIRECT(ADDRESS($M181,33))))),INDIRECT(ADDRESS($M181,COLUMN())),0),0))</f>
        <v>0.1111111111111111</v>
      </c>
      <c r="BX181" s="57">
        <f t="shared" ca="1" si="136"/>
        <v>0.1111111111111111</v>
      </c>
      <c r="BY181" s="57" cm="1">
        <f t="array" aca="1" ref="BY181" ca="1">SUM(IF($C181&gt;0,IF(AND(INDIRECT(ADDRESS($C181,44))=0,INDIRECT(ADDRESS($C181,38))="UL"),INDIRECT(ADDRESS($C181,COLUMN())),0),0),IF($D181&gt;0,IF(AND(INDIRECT(ADDRESS($D181,44))=0,INDIRECT(ADDRESS($D181,38))="UL"),INDIRECT(ADDRESS($D181,COLUMN())),0),0),IF($E181&gt;0,IF(AND(INDIRECT(ADDRESS($E181,44))=0,INDIRECT(ADDRESS($E181,38))="UL"),INDIRECT(ADDRESS($E181,COLUMN())),0),0),IF($F181&gt;0,IF(AND(INDIRECT(ADDRESS($F181,44))=0,INDIRECT(ADDRESS($F181,38))="UL"),INDIRECT(ADDRESS($F181,COLUMN())),0),0),IF($G181&gt;0,IF(AND(INDIRECT(ADDRESS($G181,44))=0,INDIRECT(ADDRESS($G181,38))="UL"),INDIRECT(ADDRESS($G181,COLUMN())),0),0),IF($H181&gt;0,IF(AND(INDIRECT(ADDRESS($H181,44))=0,INDIRECT(ADDRESS($H181,38))="UL"),INDIRECT(ADDRESS($H181,COLUMN())),0),0),IF($I181&gt;0,IF(AND(INDIRECT(ADDRESS($I181,44))=0,INDIRECT(ADDRESS($I181,38))="UL"),INDIRECT(ADDRESS($I181,COLUMN())),0),0),IF($J181&gt;0,IF(AND(INDIRECT(ADDRESS($J181,44))=0,INDIRECT(ADDRESS($J181,38))="UL"),INDIRECT(ADDRESS($J181,COLUMN())),0),0),IF($K181&gt;0,IF(AND(INDIRECT(ADDRESS($K181,44))=0,INDIRECT(ADDRESS($K181,38))="UL"),INDIRECT(ADDRESS($K181,COLUMN())),0),0),IF($L181&gt;0,IF(AND(INDIRECT(ADDRESS($L181,44))=0,INDIRECT(ADDRESS($L181,38))="UL"),INDIRECT(ADDRESS($L181,COLUMN())),0),0),IF($M181&gt;0,IF(AND(INDIRECT(ADDRESS($M181,44))=0,INDIRECT(ADDRESS($M181,38))="UL"),INDIRECT(ADDRESS($M181,COLUMN())),0),0))</f>
        <v>0.10864197530864196</v>
      </c>
      <c r="BZ181" s="57" cm="1">
        <f t="array" aca="1" ref="BZ181" ca="1">SUM(IF($C181&gt;0,IF(AND(INDIRECT(ADDRESS($C181,44))=0,INDIRECT(ADDRESS($C181,38))="UL"),INDIRECT(ADDRESS($C181,COLUMN())),0),0),IF($D181&gt;0,IF(AND(INDIRECT(ADDRESS($D181,44))=0,INDIRECT(ADDRESS($D181,38))="UL"),INDIRECT(ADDRESS($D181,COLUMN())),0),0),IF($E181&gt;0,IF(AND(INDIRECT(ADDRESS($E181,44))=0,INDIRECT(ADDRESS($E181,38))="UL"),INDIRECT(ADDRESS($E181,COLUMN())),0),0),IF($F181&gt;0,IF(AND(INDIRECT(ADDRESS($F181,44))=0,INDIRECT(ADDRESS($F181,38))="UL"),INDIRECT(ADDRESS($F181,COLUMN())),0),0),IF($G181&gt;0,IF(AND(INDIRECT(ADDRESS($G181,44))=0,INDIRECT(ADDRESS($G181,38))="UL"),INDIRECT(ADDRESS($G181,COLUMN())),0),0),IF($H181&gt;0,IF(AND(INDIRECT(ADDRESS($H181,44))=0,INDIRECT(ADDRESS($H181,38))="UL"),INDIRECT(ADDRESS($H181,COLUMN())),0),0),IF($I181&gt;0,IF(AND(INDIRECT(ADDRESS($I181,44))=0,INDIRECT(ADDRESS($I181,38))="UL"),INDIRECT(ADDRESS($I181,COLUMN())),0),0),IF($J181&gt;0,IF(AND(INDIRECT(ADDRESS($J181,44))=0,INDIRECT(ADDRESS($J181,38))="UL"),INDIRECT(ADDRESS($J181,COLUMN())),0),0),IF($K181&gt;0,IF(AND(INDIRECT(ADDRESS($K181,44))=0,INDIRECT(ADDRESS($K181,38))="UL"),INDIRECT(ADDRESS($K181,COLUMN())),0),0),IF($L181&gt;0,IF(AND(INDIRECT(ADDRESS($L181,44))=0,INDIRECT(ADDRESS($L181,38))="UL"),INDIRECT(ADDRESS($L181,COLUMN())),0),0),IF($M181&gt;0,IF(AND(INDIRECT(ADDRESS($M181,44))=0,INDIRECT(ADDRESS($M181,38))="UL"),INDIRECT(ADDRESS($M181,COLUMN())),0),0))</f>
        <v>0.24691358024691357</v>
      </c>
      <c r="CA181" s="57">
        <f t="shared" ca="1" si="137"/>
        <v>0.24691358024691357</v>
      </c>
      <c r="CB181" s="57" cm="1">
        <f t="array" aca="1" ref="CB181" ca="1">SUM(IF($C181&gt;0,IF(AND(INDIRECT(ADDRESS($C181,44))=0,INDIRECT(ADDRESS($C181,38))&lt;&gt;"UL"),INDIRECT(ADDRESS($C181,COLUMN())),0),0),IF($D181&gt;0,IF(AND(INDIRECT(ADDRESS($D181,44))=0,INDIRECT(ADDRESS($D181,38))&lt;&gt;"UL"),INDIRECT(ADDRESS($D181,COLUMN())),0),0),IF($E181&gt;0,IF(AND(INDIRECT(ADDRESS($E181,44))=0,INDIRECT(ADDRESS($E181,38))&lt;&gt;"UL"),INDIRECT(ADDRESS($E181,COLUMN())),0),0),IF($F181&gt;0,IF(AND(INDIRECT(ADDRESS($F181,44))=0,INDIRECT(ADDRESS($F181,38))&lt;&gt;"UL"),INDIRECT(ADDRESS($F181,COLUMN())),0),0),IF($G181&gt;0,IF(AND(INDIRECT(ADDRESS($G181,44))=0,INDIRECT(ADDRESS($G181,38))&lt;&gt;"UL"),INDIRECT(ADDRESS($G181,COLUMN())),0),0),IF($H181&gt;0,IF(AND(INDIRECT(ADDRESS($H181,44))=0,INDIRECT(ADDRESS($H181,38))&lt;&gt;"UL"),INDIRECT(ADDRESS($H181,COLUMN())),0),0),IF($I181&gt;0,IF(AND(INDIRECT(ADDRESS($I181,44))=0,INDIRECT(ADDRESS($I181,38))&lt;&gt;"UL"),INDIRECT(ADDRESS($I181,COLUMN())),0),0),IF($J181&gt;0,IF(AND(INDIRECT(ADDRESS($J181,44))=0,INDIRECT(ADDRESS($J181,38))&lt;&gt;"UL"),INDIRECT(ADDRESS($J181,COLUMN())),0),0),IF($K181&gt;0,IF(AND(INDIRECT(ADDRESS($K181,44))=0,INDIRECT(ADDRESS($K181,38))&lt;&gt;"UL"),INDIRECT(ADDRESS($K181,COLUMN())),0),0),IF($L181&gt;0,IF(AND(INDIRECT(ADDRESS($L181,44))=0,INDIRECT(ADDRESS($L181,38))&lt;&gt;"UL"),INDIRECT(ADDRESS($L181,COLUMN())),0),0),IF($M181&gt;0,IF(AND(INDIRECT(ADDRESS($M181,44))=0,INDIRECT(ADDRESS($M181,38))&lt;&gt;"UL"),INDIRECT(ADDRESS($M181,COLUMN())),0),0))</f>
        <v>0</v>
      </c>
      <c r="CC181" s="57">
        <f t="shared" ca="1" si="138"/>
        <v>0</v>
      </c>
      <c r="CD181" s="57" cm="1">
        <f t="array" aca="1" ref="CD181" ca="1">SUM(IF($C181&gt;0,IF(AND(INDIRECT(ADDRESS($C181,44))=0,INDIRECT(ADDRESS($C181,38))&lt;&gt;"UL"),INDIRECT(ADDRESS($C181,COLUMN())),0),0),IF($D181&gt;0,IF(AND(INDIRECT(ADDRESS($D181,44))=0,INDIRECT(ADDRESS($D181,38))&lt;&gt;"UL"),INDIRECT(ADDRESS($D181,COLUMN())),0),0),IF($E181&gt;0,IF(AND(INDIRECT(ADDRESS($E181,44))=0,INDIRECT(ADDRESS($E181,38))&lt;&gt;"UL"),INDIRECT(ADDRESS($E181,COLUMN())),0),0),IF($F181&gt;0,IF(AND(INDIRECT(ADDRESS($F181,44))=0,INDIRECT(ADDRESS($F181,38))&lt;&gt;"UL"),INDIRECT(ADDRESS($F181,COLUMN())),0),0),IF($G181&gt;0,IF(AND(INDIRECT(ADDRESS($G181,44))=0,INDIRECT(ADDRESS($G181,38))&lt;&gt;"UL"),INDIRECT(ADDRESS($G181,COLUMN())),0),0),IF($H181&gt;0,IF(AND(INDIRECT(ADDRESS($H181,44))=0,INDIRECT(ADDRESS($H181,38))&lt;&gt;"UL"),INDIRECT(ADDRESS($H181,COLUMN())),0),0),IF($I181&gt;0,IF(AND(INDIRECT(ADDRESS($I181,44))=0,INDIRECT(ADDRESS($I181,38))&lt;&gt;"UL"),INDIRECT(ADDRESS($I181,COLUMN())),0),0),IF($J181&gt;0,IF(AND(INDIRECT(ADDRESS($J181,44))=0,INDIRECT(ADDRESS($J181,38))&lt;&gt;"UL"),INDIRECT(ADDRESS($J181,COLUMN())),0),0),IF($K181&gt;0,IF(AND(INDIRECT(ADDRESS($K181,44))=0,INDIRECT(ADDRESS($K181,38))&lt;&gt;"UL"),INDIRECT(ADDRESS($K181,COLUMN())),0),0),IF($L181&gt;0,IF(AND(INDIRECT(ADDRESS($L181,44))=0,INDIRECT(ADDRESS($L181,38))&lt;&gt;"UL"),INDIRECT(ADDRESS($L181,COLUMN())),0),0),IF($M181&gt;0,IF(AND(INDIRECT(ADDRESS($M181,44))=0,INDIRECT(ADDRESS($M181,38))&lt;&gt;"UL"),INDIRECT(ADDRESS($M181,COLUMN())),0),0))</f>
        <v>0</v>
      </c>
      <c r="CE181" s="57" cm="1">
        <f t="array" aca="1" ref="CE181" ca="1">SUM(IF($C181&gt;0,IF(AND(INDIRECT(ADDRESS($C181,44))=0,INDIRECT(ADDRESS($C181,38))&lt;&gt;"UL"),INDIRECT(ADDRESS($C181,COLUMN())),0),0),IF($D181&gt;0,IF(AND(INDIRECT(ADDRESS($D181,44))=0,INDIRECT(ADDRESS($D181,38))&lt;&gt;"UL"),INDIRECT(ADDRESS($D181,COLUMN())),0),0),IF($E181&gt;0,IF(AND(INDIRECT(ADDRESS($E181,44))=0,INDIRECT(ADDRESS($E181,38))&lt;&gt;"UL"),INDIRECT(ADDRESS($E181,COLUMN())),0),0),IF($F181&gt;0,IF(AND(INDIRECT(ADDRESS($F181,44))=0,INDIRECT(ADDRESS($F181,38))&lt;&gt;"UL"),INDIRECT(ADDRESS($F181,COLUMN())),0),0),IF($G181&gt;0,IF(AND(INDIRECT(ADDRESS($G181,44))=0,INDIRECT(ADDRESS($G181,38))&lt;&gt;"UL"),INDIRECT(ADDRESS($G181,COLUMN())),0),0),IF($H181&gt;0,IF(AND(INDIRECT(ADDRESS($H181,44))=0,INDIRECT(ADDRESS($H181,38))&lt;&gt;"UL"),INDIRECT(ADDRESS($H181,COLUMN())),0),0),IF($I181&gt;0,IF(AND(INDIRECT(ADDRESS($I181,44))=0,INDIRECT(ADDRESS($I181,38))&lt;&gt;"UL"),INDIRECT(ADDRESS($I181,COLUMN())),0),0),IF($J181&gt;0,IF(AND(INDIRECT(ADDRESS($J181,44))=0,INDIRECT(ADDRESS($J181,38))&lt;&gt;"UL"),INDIRECT(ADDRESS($J181,COLUMN())),0),0),IF($K181&gt;0,IF(AND(INDIRECT(ADDRESS($K181,44))=0,INDIRECT(ADDRESS($K181,38))&lt;&gt;"UL"),INDIRECT(ADDRESS($K181,COLUMN())),0),0),IF($L181&gt;0,IF(AND(INDIRECT(ADDRESS($L181,44))=0,INDIRECT(ADDRESS($L181,38))&lt;&gt;"UL"),INDIRECT(ADDRESS($L181,COLUMN())),0),0),IF($M181&gt;0,IF(AND(INDIRECT(ADDRESS($M181,44))=0,INDIRECT(ADDRESS($M181,38))&lt;&gt;"UL"),INDIRECT(ADDRESS($M181,COLUMN())),0),0))</f>
        <v>0</v>
      </c>
      <c r="CF181" s="57">
        <f t="shared" ca="1" si="139"/>
        <v>0</v>
      </c>
      <c r="CG181" s="57">
        <f t="shared" ca="1" si="140"/>
        <v>0.43754507596020203</v>
      </c>
      <c r="CH181" s="57">
        <f t="shared" ca="1" si="133"/>
        <v>1.3258941695763698E-2</v>
      </c>
      <c r="CI181" s="19">
        <f t="shared" ca="1" si="134"/>
        <v>13.114218702956002</v>
      </c>
      <c r="CJ181" s="19"/>
      <c r="CK181" s="57" cm="1">
        <f t="array" aca="1" ref="CK181" ca="1">IF(AU181="S", SUM(IF($C181&gt;0,IF(INDIRECT(ADDRESS($C181,43))&lt;&gt;1,INDIRECT(ADDRESS($C181,48)),0),0), IF($D181&gt;0,IF(INDIRECT(ADDRESS($D181,43))&lt;&gt;1,INDIRECT(ADDRESS($D181,48)),0),0), IF($E181&gt;0,IF(INDIRECT(ADDRESS($E181,43))&lt;&gt;1,INDIRECT(ADDRESS($E181,48)),0),0), IF($F181&gt;0,IF(INDIRECT(ADDRESS($F181,43))&lt;&gt;1,INDIRECT(ADDRESS($F181,48)),0),0), IF($G181&gt;0,IF(INDIRECT(ADDRESS($G181,43))&lt;&gt;1,INDIRECT(ADDRESS($G181,48)),0),0), IF($H181&gt;0,IF(INDIRECT(ADDRESS($H181,43))&lt;&gt;1,INDIRECT(ADDRESS($H181,48)),0),0), IF($I181&gt;0,IF(INDIRECT(ADDRESS($I181,43))&lt;&gt;1,INDIRECT(ADDRESS($I181,48)),0),0), IF($J181&gt;0,IF(INDIRECT(ADDRESS($J181,43))&lt;&gt;1,INDIRECT(ADDRESS($J181,48)),0),0), IF($K181&gt;0,IF(INDIRECT(ADDRESS($K181,43))&lt;&gt;1,INDIRECT(ADDRESS($K181,48)),0),0), IF($L181&gt;0,IF(INDIRECT(ADDRESS($L181,43))&lt;&gt;1,INDIRECT(ADDRESS($L181,48)),0),0), IF($M181&gt;0,IF(INDIRECT(ADDRESS($M181,43))&lt;&gt;1,INDIRECT(ADDRESS($M181,48)),0),0)), IF(AU181="L",SUM(IF($C181&gt;0,IF(INDIRECT(ADDRESS($C181,43))&lt;&gt;1,INDIRECT(ADDRESS($C181,50)),0),0), IF($D181&gt;0,IF(INDIRECT(ADDRESS($D181,43))&lt;&gt;1,INDIRECT(ADDRESS($D181,50)),0),0), IF($E181&gt;0,IF(INDIRECT(ADDRESS($E181,43))&lt;&gt;1,INDIRECT(ADDRESS($E181,50)),0),0), IF($F181&gt;0,IF(INDIRECT(ADDRESS($F181,43))&lt;&gt;1,INDIRECT(ADDRESS($F181,50)),0),0), IF($G181&gt;0,IF(INDIRECT(ADDRESS($G181,43))&lt;&gt;1,INDIRECT(ADDRESS($G181,50)),0),0), IF($G181&gt;0,IF(INDIRECT(ADDRESS($G181,43))&lt;&gt;1,INDIRECT(ADDRESS($G181,50)),0),0), IF($H181&gt;0,IF(INDIRECT(ADDRESS($H181,43))&lt;&gt;1,INDIRECT(ADDRESS($H181,50)),0),0), IF($I181&gt;0,IF(INDIRECT(ADDRESS($I181,43))&lt;&gt;1,INDIRECT(ADDRESS($I181,50)),0),0), IF($J181&gt;0,IF(INDIRECT(ADDRESS($J181,43))&lt;&gt;1,INDIRECT(ADDRESS($J181,50)),0),0), IF($K181&gt;0,IF(INDIRECT(ADDRESS($K181,43))&lt;&gt;1,INDIRECT(ADDRESS($K181,50)),0),0), IF($L181&gt;0,IF(INDIRECT(ADDRESS($L181,43))&lt;&gt;1,INDIRECT(ADDRESS($L181,50)),0),0), IF($M181&gt;0,IF(INDIRECT(ADDRESS($M181,43))&lt;&gt;1,INDIRECT(ADDRESS($M181,50)),0),0)), SUM(IF($C181&gt;0,IF(INDIRECT(ADDRESS($C181,43))&lt;&gt;1,INDIRECT(ADDRESS($C181,49)),0),0), IF($D181&gt;0,IF(INDIRECT(ADDRESS($D181,43))&lt;&gt;1,INDIRECT(ADDRESS($D181,49)),0),0), IF($E181&gt;0,IF(INDIRECT(ADDRESS($E181,43))&lt;&gt;1,INDIRECT(ADDRESS($E181,49)),0),0), IF($F181&gt;0,IF(INDIRECT(ADDRESS($F181,43))&lt;&gt;1,INDIRECT(ADDRESS($F181,49)),0),0), IF($G181&gt;0,IF(INDIRECT(ADDRESS($G181,43))&lt;&gt;1,INDIRECT(ADDRESS($G181,49)),0),0), IF($G181&gt;0,IF(INDIRECT(ADDRESS($G181,43))&lt;&gt;1,INDIRECT(ADDRESS($G181,49)),0),0), IF($H181&gt;0,IF(INDIRECT(ADDRESS($H181,43))&lt;&gt;1,INDIRECT(ADDRESS($H181,49)),0),0), IF($I181&gt;0,IF(INDIRECT(ADDRESS($I181,43))&lt;&gt;1,INDIRECT(ADDRESS($I181,49)),0),0), IF($J181&gt;0,IF(INDIRECT(ADDRESS($J181,43))&lt;&gt;1,INDIRECT(ADDRESS($J181,49)),0),0), IF($K181&gt;0,IF(INDIRECT(ADDRESS($K181,43))&lt;&gt;1,INDIRECT(ADDRESS($K181,49)),0),0), IF($L181&gt;0,IF(INDIRECT(ADDRESS($L181,43))&lt;&gt;1,INDIRECT(ADDRESS($L181,49)),0),0), IF($M181&gt;0,IF(INDIRECT(ADDRESS($M181,43))&lt;&gt;1,INDIRECT(ADDRESS($M181,49)),0),0))))</f>
        <v>9.7222222222222214</v>
      </c>
      <c r="CL181" s="57" cm="1">
        <f t="array" aca="1" ref="CL181" ca="1">SUM(IF($C181&gt;0,IF(INDIRECT(ADDRESS($C181,44))=1,INDIRECT(ADDRESS($C181,90)),0),0), IF($D181&gt;0,IF(INDIRECT(ADDRESS($D181,44))=1,INDIRECT(ADDRESS($D181,90)),0),0), IF($E181&gt;0,IF(INDIRECT(ADDRESS($E181,44))=1,INDIRECT(ADDRESS($E181,90)),0),0), IF($F181&gt;0,IF(INDIRECT(ADDRESS($F181,44))=1,INDIRECT(ADDRESS($F181,90)),0),0), IF($G181&gt;0,IF(INDIRECT(ADDRESS($G181,44))=1,INDIRECT(ADDRESS($G181,90)),0),0), IF($H181&gt;0,IF(INDIRECT(ADDRESS($H181,44))=1,INDIRECT(ADDRESS($H181,90)),0),0), IF($I181&gt;0,IF(INDIRECT(ADDRESS($I181,44))=1,INDIRECT(ADDRESS($I181,90)),0),0), IF($J181&gt;0,IF(INDIRECT(ADDRESS($J181,44))=1,INDIRECT(ADDRESS($J181,90)),0),0), IF($K181&gt;0,IF(INDIRECT(ADDRESS($K181,44))=1,INDIRECT(ADDRESS($K181,90)),0),0), IF($L181&gt;0,IF(INDIRECT(ADDRESS($L181,44))=1,INDIRECT(ADDRESS($L181,90)),0),0), IF($M181&gt;0,IF(INDIRECT(ADDRESS($M181,44))=1,INDIRECT(ADDRESS($M181,90)),0),0))</f>
        <v>14.583333333333336</v>
      </c>
      <c r="CM181" s="56">
        <f t="shared" ca="1" si="135"/>
        <v>0.15621054961598443</v>
      </c>
      <c r="CN181" s="59"/>
    </row>
    <row r="182" spans="1:92" x14ac:dyDescent="0.25">
      <c r="A182" s="52" t="s">
        <v>252</v>
      </c>
      <c r="B182" s="67">
        <v>101</v>
      </c>
      <c r="C182" s="67">
        <v>120</v>
      </c>
      <c r="D182" s="67"/>
      <c r="E182" s="67">
        <v>116</v>
      </c>
      <c r="F182" s="67">
        <v>121</v>
      </c>
      <c r="G182" s="67">
        <v>136</v>
      </c>
      <c r="H182" s="67">
        <v>136</v>
      </c>
      <c r="I182" s="67">
        <v>136</v>
      </c>
      <c r="J182" s="67">
        <v>136</v>
      </c>
      <c r="K182" s="67"/>
      <c r="L182" s="67"/>
      <c r="M182" s="67"/>
      <c r="N182" s="145">
        <f ca="1">3+SUM(INDIRECT(ADDRESS(B182,COLUMN())),IF(C182&gt;0,INDIRECT(ADDRESS(C182,COLUMN())),0),IF(D182&gt;0,INDIRECT(ADDRESS(D182,COLUMN())),0),IF(E182&gt;0,INDIRECT(ADDRESS(E182,COLUMN())),0),IF(F182&gt;0,INDIRECT(ADDRESS(F182,COLUMN())),0),IF(G182&gt;0,INDIRECT(ADDRESS(G182,COLUMN())),0),IF(H182&gt;0,INDIRECT(ADDRESS(H182,COLUMN())),0),IF(I182&gt;0,INDIRECT(ADDRESS(I182,COLUMN())),0),IF(J182&gt;0,INDIRECT(ADDRESS(J182,COLUMN())),0),IF(K182&gt;0,INDIRECT(ADDRESS(K182,COLUMN())),0),IF(L182&gt;0,INDIRECT(ADDRESS(L182,COLUMN())),0),IF(M182&gt;0,INDIRECT(ADDRESS(M182,COLUMN())),0))</f>
        <v>36</v>
      </c>
      <c r="O182" s="67" t="str" cm="1">
        <f t="array" aca="1" ref="O182" ca="1">INDIRECT(ADDRESS($B182,COLUMN()))</f>
        <v>Bomber</v>
      </c>
      <c r="P182" s="145">
        <v>6</v>
      </c>
      <c r="Q182" s="67" t="str" cm="1">
        <f t="array" aca="1" ref="Q182" ca="1">INDIRECT(ADDRESS($B182,COLUMN()))</f>
        <v>-</v>
      </c>
      <c r="R182" s="67" t="str" cm="1">
        <f t="array" aca="1" ref="R182" ca="1">INDIRECT(ADDRESS($B182,COLUMN()))</f>
        <v>-</v>
      </c>
      <c r="S182" s="67" cm="1">
        <f t="array" aca="1" ref="S182" ca="1">INDIRECT(ADDRESS($B182,COLUMN()))</f>
        <v>1</v>
      </c>
      <c r="T182" s="67" t="str" cm="1">
        <f t="array" aca="1" ref="T182" ca="1">INDIRECT(ADDRESS($B182,COLUMN()))</f>
        <v>1-3</v>
      </c>
      <c r="U182" s="67" cm="1">
        <f t="array" aca="1" ref="U182" ca="1">INDIRECT(ADDRESS($B182,COLUMN()))</f>
        <v>3</v>
      </c>
      <c r="V182" s="67" cm="1">
        <f t="array" aca="1" ref="V182" ca="1">INDIRECT(ADDRESS($B182,COLUMN()))</f>
        <v>0</v>
      </c>
      <c r="W182" s="67" cm="1">
        <f t="array" aca="1" ref="W182" ca="1">INDIRECT(ADDRESS($B182,COLUMN()))</f>
        <v>4</v>
      </c>
      <c r="X182" s="67" cm="1">
        <f t="array" aca="1" ref="X182" ca="1">INDIRECT(ADDRESS($B182,COLUMN()))</f>
        <v>5</v>
      </c>
      <c r="Y182" s="67" cm="1">
        <f t="array" aca="1" ref="Y182" ca="1">INDIRECT(ADDRESS($B182,COLUMN()))</f>
        <v>2</v>
      </c>
      <c r="Z182" s="67" cm="1">
        <f t="array" aca="1" ref="Z182" ca="1">INDIRECT(ADDRESS($B182,COLUMN()))</f>
        <v>5</v>
      </c>
      <c r="AA182" s="67" cm="1">
        <f t="array" aca="1" ref="AA182" ca="1">INDIRECT(ADDRESS($B182,COLUMN()))</f>
        <v>0</v>
      </c>
      <c r="AB182" s="56">
        <f t="shared" ca="1" si="121"/>
        <v>0.58977359004073071</v>
      </c>
      <c r="AC182" s="56">
        <f t="shared" ca="1" si="122"/>
        <v>0.56514362507151739</v>
      </c>
      <c r="AD182" s="56">
        <f t="shared" ca="1" si="123"/>
        <v>2.9485754351557434</v>
      </c>
      <c r="AF182" s="52"/>
      <c r="AG182" s="52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2"/>
      <c r="AU182" s="54" t="s">
        <v>113</v>
      </c>
      <c r="AV182" s="57" cm="1">
        <f t="array" aca="1" ref="AV182" ca="1">SUM(IF($C182&gt;0,IF(AND(INDIRECT(ADDRESS($C182,44))=0,INDIRECT(ADDRESS($C182,38))="UL",ISERROR(SEARCH("Rear",INDIRECT(ADDRESS($C182,33)))),ISERROR(SEARCH("Side",INDIRECT(ADDRESS($C182,33))))),INDIRECT(ADDRESS($C182,COLUMN())),0),0),IF($D182&gt;0,IF(AND(INDIRECT(ADDRESS($D182,44))=0,INDIRECT(ADDRESS($D182,38))="UL",ISERROR(SEARCH("Rear",INDIRECT(ADDRESS($D182,33)))),ISERROR(SEARCH("Side",INDIRECT(ADDRESS($D182,33))))),INDIRECT(ADDRESS($D182,COLUMN())),0),0),IF($E182&gt;0,IF(AND(INDIRECT(ADDRESS($E182,44))=0,INDIRECT(ADDRESS($E182,38))="UL",ISERROR(SEARCH("Rear",INDIRECT(ADDRESS($E182,33)))),ISERROR(SEARCH("Side",INDIRECT(ADDRESS($E182,33))))),INDIRECT(ADDRESS($E182,COLUMN())),0),0),IF($F182&gt;0,IF(AND(INDIRECT(ADDRESS($F182,44))=0,INDIRECT(ADDRESS($F182,38))="UL",ISERROR(SEARCH("Rear",INDIRECT(ADDRESS($F182,33)))),ISERROR(SEARCH("Side",INDIRECT(ADDRESS($F182,33))))),INDIRECT(ADDRESS($F182,COLUMN())),0),0),IF($G182&gt;0,IF(AND(INDIRECT(ADDRESS($G182,44))=0,INDIRECT(ADDRESS($G182,38))="UL",ISERROR(SEARCH("Rear",INDIRECT(ADDRESS($G182,33)))),ISERROR(SEARCH("Side",INDIRECT(ADDRESS($G182,33))))),INDIRECT(ADDRESS($G182,COLUMN())),0),0),IF($H182&gt;0,IF(AND(INDIRECT(ADDRESS($H182,44))=0,INDIRECT(ADDRESS($H182,38))="UL",ISERROR(SEARCH("Rear",INDIRECT(ADDRESS($H182,33)))),ISERROR(SEARCH("Side",INDIRECT(ADDRESS($H182,33))))),INDIRECT(ADDRESS($H182,COLUMN())),0),0),IF($I182&gt;0,IF(AND(INDIRECT(ADDRESS($I182,44))=0,INDIRECT(ADDRESS($I182,38))="UL",ISERROR(SEARCH("Rear",INDIRECT(ADDRESS($I182,33)))),ISERROR(SEARCH("Side",INDIRECT(ADDRESS($I182,33))))),INDIRECT(ADDRESS($I182,COLUMN())),0),0),IF($J182&gt;0,IF(AND(INDIRECT(ADDRESS($J182,44))=0,INDIRECT(ADDRESS($J182,38))="UL",ISERROR(SEARCH("Rear",INDIRECT(ADDRESS($J182,33)))),ISERROR(SEARCH("Side",INDIRECT(ADDRESS($J182,33))))),INDIRECT(ADDRESS($J182,COLUMN())),0),0),IF($K182&gt;0,IF(AND(INDIRECT(ADDRESS($K182,44))=0,INDIRECT(ADDRESS($K182,38))="UL",ISERROR(SEARCH("Rear",INDIRECT(ADDRESS($K182,33)))),ISERROR(SEARCH("Side",INDIRECT(ADDRESS($K182,33))))),INDIRECT(ADDRESS($K182,COLUMN())),0),0),IF($L182&gt;0,IF(AND(INDIRECT(ADDRESS($L182,44))=0,INDIRECT(ADDRESS($L182,38))="UL",ISERROR(SEARCH("Rear",INDIRECT(ADDRESS($L182,33)))),ISERROR(SEARCH("Side",INDIRECT(ADDRESS($L182,33))))),INDIRECT(ADDRESS($L182,COLUMN())),0),0),IF($M182&gt;0,IF(AND(INDIRECT(ADDRESS($M182,44))=0,INDIRECT(ADDRESS($M182,38))="UL",ISERROR(SEARCH("Rear",INDIRECT(ADDRESS($M182,33)))),ISERROR(SEARCH("Side",INDIRECT(ADDRESS($M182,33))))),INDIRECT(ADDRESS($M182,COLUMN())),0),0))</f>
        <v>0.33333333333333331</v>
      </c>
      <c r="AW182" s="57" cm="1">
        <f t="array" aca="1" ref="AW182" ca="1">SUM(IF($C182&gt;0,IF(AND(INDIRECT(ADDRESS($C182,44))=0,INDIRECT(ADDRESS($C182,38))="UL",ISERROR(SEARCH("Rear",INDIRECT(ADDRESS($C182,33)))),ISERROR(SEARCH("Side",INDIRECT(ADDRESS($C182,33))))),INDIRECT(ADDRESS($C182,COLUMN())),0),0),IF($D182&gt;0,IF(AND(INDIRECT(ADDRESS($D182,44))=0,INDIRECT(ADDRESS($D182,38))="UL",ISERROR(SEARCH("Rear",INDIRECT(ADDRESS($D182,33)))),ISERROR(SEARCH("Side",INDIRECT(ADDRESS($D182,33))))),INDIRECT(ADDRESS($D182,COLUMN())),0),0),IF($E182&gt;0,IF(AND(INDIRECT(ADDRESS($E182,44))=0,INDIRECT(ADDRESS($E182,38))="UL",ISERROR(SEARCH("Rear",INDIRECT(ADDRESS($E182,33)))),ISERROR(SEARCH("Side",INDIRECT(ADDRESS($E182,33))))),INDIRECT(ADDRESS($E182,COLUMN())),0),0),IF($F182&gt;0,IF(AND(INDIRECT(ADDRESS($F182,44))=0,INDIRECT(ADDRESS($F182,38))="UL",ISERROR(SEARCH("Rear",INDIRECT(ADDRESS($F182,33)))),ISERROR(SEARCH("Side",INDIRECT(ADDRESS($F182,33))))),INDIRECT(ADDRESS($F182,COLUMN())),0),0),IF($G182&gt;0,IF(AND(INDIRECT(ADDRESS($G182,44))=0,INDIRECT(ADDRESS($G182,38))="UL",ISERROR(SEARCH("Rear",INDIRECT(ADDRESS($G182,33)))),ISERROR(SEARCH("Side",INDIRECT(ADDRESS($G182,33))))),INDIRECT(ADDRESS($G182,COLUMN())),0),0),IF($H182&gt;0,IF(AND(INDIRECT(ADDRESS($H182,44))=0,INDIRECT(ADDRESS($H182,38))="UL",ISERROR(SEARCH("Rear",INDIRECT(ADDRESS($H182,33)))),ISERROR(SEARCH("Side",INDIRECT(ADDRESS($H182,33))))),INDIRECT(ADDRESS($H182,COLUMN())),0),0),IF($I182&gt;0,IF(AND(INDIRECT(ADDRESS($I182,44))=0,INDIRECT(ADDRESS($I182,38))="UL",ISERROR(SEARCH("Rear",INDIRECT(ADDRESS($I182,33)))),ISERROR(SEARCH("Side",INDIRECT(ADDRESS($I182,33))))),INDIRECT(ADDRESS($I182,COLUMN())),0),0),IF($J182&gt;0,IF(AND(INDIRECT(ADDRESS($J182,44))=0,INDIRECT(ADDRESS($J182,38))="UL",ISERROR(SEARCH("Rear",INDIRECT(ADDRESS($J182,33)))),ISERROR(SEARCH("Side",INDIRECT(ADDRESS($J182,33))))),INDIRECT(ADDRESS($J182,COLUMN())),0),0),IF($K182&gt;0,IF(AND(INDIRECT(ADDRESS($K182,44))=0,INDIRECT(ADDRESS($K182,38))="UL",ISERROR(SEARCH("Rear",INDIRECT(ADDRESS($K182,33)))),ISERROR(SEARCH("Side",INDIRECT(ADDRESS($K182,33))))),INDIRECT(ADDRESS($K182,COLUMN())),0),0),IF($L182&gt;0,IF(AND(INDIRECT(ADDRESS($L182,44))=0,INDIRECT(ADDRESS($L182,38))="UL",ISERROR(SEARCH("Rear",INDIRECT(ADDRESS($L182,33)))),ISERROR(SEARCH("Side",INDIRECT(ADDRESS($L182,33))))),INDIRECT(ADDRESS($L182,COLUMN())),0),0),IF($M182&gt;0,IF(AND(INDIRECT(ADDRESS($M182,44))=0,INDIRECT(ADDRESS($M182,38))="UL",ISERROR(SEARCH("Rear",INDIRECT(ADDRESS($M182,33)))),ISERROR(SEARCH("Side",INDIRECT(ADDRESS($M182,33))))),INDIRECT(ADDRESS($M182,COLUMN())),0),0))</f>
        <v>0.22222222222222221</v>
      </c>
      <c r="AX182" s="57" cm="1">
        <f t="array" aca="1" ref="AX182" ca="1">SUM(IF($C182&gt;0,IF(AND(INDIRECT(ADDRESS($C182,44))=0,INDIRECT(ADDRESS($C182,38))="UL",ISERROR(SEARCH("Rear",INDIRECT(ADDRESS($C182,33)))),ISERROR(SEARCH("Side",INDIRECT(ADDRESS($C182,33))))),INDIRECT(ADDRESS($C182,COLUMN())),0),0),IF($D182&gt;0,IF(AND(INDIRECT(ADDRESS($D182,44))=0,INDIRECT(ADDRESS($D182,38))="UL",ISERROR(SEARCH("Rear",INDIRECT(ADDRESS($D182,33)))),ISERROR(SEARCH("Side",INDIRECT(ADDRESS($D182,33))))),INDIRECT(ADDRESS($D182,COLUMN())),0),0),IF($E182&gt;0,IF(AND(INDIRECT(ADDRESS($E182,44))=0,INDIRECT(ADDRESS($E182,38))="UL",ISERROR(SEARCH("Rear",INDIRECT(ADDRESS($E182,33)))),ISERROR(SEARCH("Side",INDIRECT(ADDRESS($E182,33))))),INDIRECT(ADDRESS($E182,COLUMN())),0),0),IF($F182&gt;0,IF(AND(INDIRECT(ADDRESS($F182,44))=0,INDIRECT(ADDRESS($F182,38))="UL",ISERROR(SEARCH("Rear",INDIRECT(ADDRESS($F182,33)))),ISERROR(SEARCH("Side",INDIRECT(ADDRESS($F182,33))))),INDIRECT(ADDRESS($F182,COLUMN())),0),0),IF($G182&gt;0,IF(AND(INDIRECT(ADDRESS($G182,44))=0,INDIRECT(ADDRESS($G182,38))="UL",ISERROR(SEARCH("Rear",INDIRECT(ADDRESS($G182,33)))),ISERROR(SEARCH("Side",INDIRECT(ADDRESS($G182,33))))),INDIRECT(ADDRESS($G182,COLUMN())),0),0),IF($H182&gt;0,IF(AND(INDIRECT(ADDRESS($H182,44))=0,INDIRECT(ADDRESS($H182,38))="UL",ISERROR(SEARCH("Rear",INDIRECT(ADDRESS($H182,33)))),ISERROR(SEARCH("Side",INDIRECT(ADDRESS($H182,33))))),INDIRECT(ADDRESS($H182,COLUMN())),0),0),IF($I182&gt;0,IF(AND(INDIRECT(ADDRESS($I182,44))=0,INDIRECT(ADDRESS($I182,38))="UL",ISERROR(SEARCH("Rear",INDIRECT(ADDRESS($I182,33)))),ISERROR(SEARCH("Side",INDIRECT(ADDRESS($I182,33))))),INDIRECT(ADDRESS($I182,COLUMN())),0),0),IF($J182&gt;0,IF(AND(INDIRECT(ADDRESS($J182,44))=0,INDIRECT(ADDRESS($J182,38))="UL",ISERROR(SEARCH("Rear",INDIRECT(ADDRESS($J182,33)))),ISERROR(SEARCH("Side",INDIRECT(ADDRESS($J182,33))))),INDIRECT(ADDRESS($J182,COLUMN())),0),0),IF($K182&gt;0,IF(AND(INDIRECT(ADDRESS($K182,44))=0,INDIRECT(ADDRESS($K182,38))="UL",ISERROR(SEARCH("Rear",INDIRECT(ADDRESS($K182,33)))),ISERROR(SEARCH("Side",INDIRECT(ADDRESS($K182,33))))),INDIRECT(ADDRESS($K182,COLUMN())),0),0),IF($L182&gt;0,IF(AND(INDIRECT(ADDRESS($L182,44))=0,INDIRECT(ADDRESS($L182,38))="UL",ISERROR(SEARCH("Rear",INDIRECT(ADDRESS($L182,33)))),ISERROR(SEARCH("Side",INDIRECT(ADDRESS($L182,33))))),INDIRECT(ADDRESS($L182,COLUMN())),0),0),IF($M182&gt;0,IF(AND(INDIRECT(ADDRESS($M182,44))=0,INDIRECT(ADDRESS($M182,38))="UL",ISERROR(SEARCH("Rear",INDIRECT(ADDRESS($M182,33)))),ISERROR(SEARCH("Side",INDIRECT(ADDRESS($M182,33))))),INDIRECT(ADDRESS($M182,COLUMN())),0),0))</f>
        <v>0</v>
      </c>
      <c r="AY182" s="58">
        <f t="shared" ca="1" si="124"/>
        <v>0.22222222222222221</v>
      </c>
      <c r="AZ182" s="58">
        <f t="shared" ca="1" si="125"/>
        <v>0.1851851851851852</v>
      </c>
      <c r="BA182" s="58" cm="1">
        <f t="array" aca="1" ref="BA182" ca="1">SUM(IF($C182&gt;0,IF(AND(INDIRECT(ADDRESS($C182,44))=0,INDIRECT(ADDRESS($C182,38))="UL"),INDIRECT(ADDRESS($C182,COLUMN())),0),0),IF($D182&gt;0,IF(AND(INDIRECT(ADDRESS($D182,44))=0,INDIRECT(ADDRESS($D182,38))="UL"),INDIRECT(ADDRESS($D182,COLUMN())),0),0),IF($E182&gt;0,IF(AND(INDIRECT(ADDRESS($E182,44))=0,INDIRECT(ADDRESS($E182,38))="UL"),INDIRECT(ADDRESS($E182,COLUMN())),0),0),IF($F182&gt;0,IF(AND(INDIRECT(ADDRESS($F182,44))=0,INDIRECT(ADDRESS($F182,38))="UL"),INDIRECT(ADDRESS($F182,COLUMN())),0),0),IF($G182&gt;0,IF(AND(INDIRECT(ADDRESS($G182,44))=0,INDIRECT(ADDRESS($G182,38))="UL"),INDIRECT(ADDRESS($G182,COLUMN())),0),0),IF($H182&gt;0,IF(AND(INDIRECT(ADDRESS($H182,44))=0,INDIRECT(ADDRESS($H182,38))="UL"),INDIRECT(ADDRESS($H182,COLUMN())),0),0),IF($I182&gt;0,IF(AND(INDIRECT(ADDRESS($I182,44))=0,INDIRECT(ADDRESS($I182,38))="UL"),INDIRECT(ADDRESS($I182,COLUMN())),0),0),IF($J182&gt;0,IF(AND(INDIRECT(ADDRESS($J182,44))=0,INDIRECT(ADDRESS($J182,38))="UL"),INDIRECT(ADDRESS($J182,COLUMN())),0),0),IF($K182&gt;0,IF(AND(INDIRECT(ADDRESS($K182,44))=0,INDIRECT(ADDRESS($K182,38))="UL"),INDIRECT(ADDRESS($K182,COLUMN())),0),0),IF($L182&gt;0,IF(AND(INDIRECT(ADDRESS($L182,44))=0,INDIRECT(ADDRESS($L182,38))="UL"),INDIRECT(ADDRESS($L182,COLUMN())),0),0),IF($M182&gt;0,IF(AND(INDIRECT(ADDRESS($M182,44))=0,INDIRECT(ADDRESS($M182,38))="UL"),INDIRECT(ADDRESS($M182,COLUMN())),0),0))</f>
        <v>0.14899470899470899</v>
      </c>
      <c r="BB182" s="58" cm="1">
        <f t="array" aca="1" ref="BB182" ca="1">SUM(IF($C182&gt;0,IF(AND(INDIRECT(ADDRESS($C182,44))=0,INDIRECT(ADDRESS($C182,38))="UL"),INDIRECT(ADDRESS($C182,COLUMN())),0),0),IF($D182&gt;0,IF(AND(INDIRECT(ADDRESS($D182,44))=0,INDIRECT(ADDRESS($D182,38))="UL"),INDIRECT(ADDRESS($D182,COLUMN())),0),0),IF($E182&gt;0,IF(AND(INDIRECT(ADDRESS($E182,44))=0,INDIRECT(ADDRESS($E182,38))="UL"),INDIRECT(ADDRESS($E182,COLUMN())),0),0),IF($F182&gt;0,IF(AND(INDIRECT(ADDRESS($F182,44))=0,INDIRECT(ADDRESS($F182,38))="UL"),INDIRECT(ADDRESS($F182,COLUMN())),0),0),IF($G182&gt;0,IF(AND(INDIRECT(ADDRESS($G182,44))=0,INDIRECT(ADDRESS($G182,38))="UL"),INDIRECT(ADDRESS($G182,COLUMN())),0),0),IF($H182&gt;0,IF(AND(INDIRECT(ADDRESS($H182,44))=0,INDIRECT(ADDRESS($H182,38))="UL"),INDIRECT(ADDRESS($H182,COLUMN())),0),0),IF($I182&gt;0,IF(AND(INDIRECT(ADDRESS($I182,44))=0,INDIRECT(ADDRESS($I182,38))="UL"),INDIRECT(ADDRESS($I182,COLUMN())),0),0),IF($J182&gt;0,IF(AND(INDIRECT(ADDRESS($J182,44))=0,INDIRECT(ADDRESS($J182,38))="UL"),INDIRECT(ADDRESS($J182,COLUMN())),0),0),IF($K182&gt;0,IF(AND(INDIRECT(ADDRESS($K182,44))=0,INDIRECT(ADDRESS($K182,38))="UL"),INDIRECT(ADDRESS($K182,COLUMN())),0),0),IF($L182&gt;0,IF(AND(INDIRECT(ADDRESS($L182,44))=0,INDIRECT(ADDRESS($L182,38))="UL"),INDIRECT(ADDRESS($L182,COLUMN())),0),0),IF($M182&gt;0,IF(AND(INDIRECT(ADDRESS($M182,44))=0,INDIRECT(ADDRESS($M182,38))="UL"),INDIRECT(ADDRESS($M182,COLUMN())),0),0))</f>
        <v>0.20444444444444443</v>
      </c>
      <c r="BC182" s="58" cm="1">
        <f t="array" aca="1" ref="BC182" ca="1">SUM(IF($C182&gt;0,IF(AND(INDIRECT(ADDRESS($C182,44))=0,INDIRECT(ADDRESS($C182,38))="UL"),INDIRECT(ADDRESS($C182,COLUMN())),0),0),IF($D182&gt;0,IF(AND(INDIRECT(ADDRESS($D182,44))=0,INDIRECT(ADDRESS($D182,38))="UL"),INDIRECT(ADDRESS($D182,COLUMN())),0),0),IF($E182&gt;0,IF(AND(INDIRECT(ADDRESS($E182,44))=0,INDIRECT(ADDRESS($E182,38))="UL"),INDIRECT(ADDRESS($E182,COLUMN())),0),0),IF($F182&gt;0,IF(AND(INDIRECT(ADDRESS($F182,44))=0,INDIRECT(ADDRESS($F182,38))="UL"),INDIRECT(ADDRESS($F182,COLUMN())),0),0),IF($G182&gt;0,IF(AND(INDIRECT(ADDRESS($G182,44))=0,INDIRECT(ADDRESS($G182,38))="UL"),INDIRECT(ADDRESS($G182,COLUMN())),0),0),IF($H182&gt;0,IF(AND(INDIRECT(ADDRESS($H182,44))=0,INDIRECT(ADDRESS($H182,38))="UL"),INDIRECT(ADDRESS($H182,COLUMN())),0),0),IF($I182&gt;0,IF(AND(INDIRECT(ADDRESS($I182,44))=0,INDIRECT(ADDRESS($I182,38))="UL"),INDIRECT(ADDRESS($I182,COLUMN())),0),0),IF($J182&gt;0,IF(AND(INDIRECT(ADDRESS($J182,44))=0,INDIRECT(ADDRESS($J182,38))="UL"),INDIRECT(ADDRESS($J182,COLUMN())),0),0),IF($K182&gt;0,IF(AND(INDIRECT(ADDRESS($K182,44))=0,INDIRECT(ADDRESS($K182,38))="UL"),INDIRECT(ADDRESS($K182,COLUMN())),0),0),IF($L182&gt;0,IF(AND(INDIRECT(ADDRESS($L182,44))=0,INDIRECT(ADDRESS($L182,38))="UL"),INDIRECT(ADDRESS($L182,COLUMN())),0),0),IF($M182&gt;0,IF(AND(INDIRECT(ADDRESS($M182,44))=0,INDIRECT(ADDRESS($M182,38))="UL"),INDIRECT(ADDRESS($M182,COLUMN())),0),0))</f>
        <v>0.10984126984126982</v>
      </c>
      <c r="BD182" s="58" cm="1">
        <f t="array" aca="1" ref="BD182" ca="1">SUM(IF($C182&gt;0,IF(AND(INDIRECT(ADDRESS($C182,44))=0,INDIRECT(ADDRESS($C182,38))="UL"),INDIRECT(ADDRESS($C182,COLUMN())),0),0),IF($D182&gt;0,IF(AND(INDIRECT(ADDRESS($D182,44))=0,INDIRECT(ADDRESS($D182,38))="UL"),INDIRECT(ADDRESS($D182,COLUMN())),0),0),IF($E182&gt;0,IF(AND(INDIRECT(ADDRESS($E182,44))=0,INDIRECT(ADDRESS($E182,38))="UL"),INDIRECT(ADDRESS($E182,COLUMN())),0),0),IF($F182&gt;0,IF(AND(INDIRECT(ADDRESS($F182,44))=0,INDIRECT(ADDRESS($F182,38))="UL"),INDIRECT(ADDRESS($F182,COLUMN())),0),0),IF($G182&gt;0,IF(AND(INDIRECT(ADDRESS($G182,44))=0,INDIRECT(ADDRESS($G182,38))="UL"),INDIRECT(ADDRESS($G182,COLUMN())),0),0),IF($H182&gt;0,IF(AND(INDIRECT(ADDRESS($H182,44))=0,INDIRECT(ADDRESS($H182,38))="UL"),INDIRECT(ADDRESS($H182,COLUMN())),0),0),IF($I182&gt;0,IF(AND(INDIRECT(ADDRESS($I182,44))=0,INDIRECT(ADDRESS($I182,38))="UL"),INDIRECT(ADDRESS($I182,COLUMN())),0),0),IF($J182&gt;0,IF(AND(INDIRECT(ADDRESS($J182,44))=0,INDIRECT(ADDRESS($J182,38))="UL"),INDIRECT(ADDRESS($J182,COLUMN())),0),0),IF($K182&gt;0,IF(AND(INDIRECT(ADDRESS($K182,44))=0,INDIRECT(ADDRESS($K182,38))="UL"),INDIRECT(ADDRESS($K182,COLUMN())),0),0),IF($L182&gt;0,IF(AND(INDIRECT(ADDRESS($L182,44))=0,INDIRECT(ADDRESS($L182,38))="UL"),INDIRECT(ADDRESS($L182,COLUMN())),0),0),IF($M182&gt;0,IF(AND(INDIRECT(ADDRESS($M182,44))=0,INDIRECT(ADDRESS($M182,38))="UL"),INDIRECT(ADDRESS($M182,COLUMN())),0),0))</f>
        <v>0.22074074074074074</v>
      </c>
      <c r="BE182" s="57">
        <f t="shared" ca="1" si="126"/>
        <v>0.20444444444444443</v>
      </c>
      <c r="BF182" s="57" cm="1">
        <f t="array" aca="1" ref="BF182" ca="1">SUM(IF($C182&gt;0,IF(INDIRECT(ADDRESS($C182,45))=1,INDIRECT(ADDRESS($C182,52))*INDIRECT(ADDRESS($C182,42))/5,0),0), IF($D182&gt;0,IF(INDIRECT(ADDRESS($D182,45))=1,INDIRECT(ADDRESS($D182,52))*INDIRECT(ADDRESS($D182,42))/5,0),0), IF($E182&gt;0,IF(INDIRECT(ADDRESS($E182,45))=1,INDIRECT(ADDRESS($E182,52))*INDIRECT(ADDRESS($E182,42))/5,0),0), IF($F182&gt;0,IF(INDIRECT(ADDRESS($F182,45))=1,INDIRECT(ADDRESS($F182,52))*INDIRECT(ADDRESS($F182,42))/5,0),0), IF($G182&gt;0,IF(INDIRECT(ADDRESS($G182,45))=1,INDIRECT(ADDRESS($G182,52))*INDIRECT(ADDRESS($G182,42))/5,0),0), IF($H182&gt;0,IF(INDIRECT(ADDRESS($H182,45))=1,INDIRECT(ADDRESS($H182,52))*INDIRECT(ADDRESS($H182,42))/5,0),0)
)*$BF$296/100</f>
        <v>9.2592592592592605E-3</v>
      </c>
      <c r="BG182" s="19">
        <v>1</v>
      </c>
      <c r="BH182" s="57" cm="1">
        <f t="array" aca="1" ref="BH182" ca="1">SUM(IF($C182&gt;0,IF(AND(INDIRECT(ADDRESS($C182,44))=0,INDIRECT(ADDRESS($C182,38))&lt;&gt;"UL"),INDIRECT(ADDRESS($C182,COLUMN()-12)),0),0), IF($D182&gt;0,IF(AND(INDIRECT(ADDRESS($D182,44))=0,INDIRECT(ADDRESS($D182,38))&lt;&gt;"UL"),INDIRECT(ADDRESS($D182,COLUMN()-12)),0),0), IF($E182&gt;0,IF(AND(INDIRECT(ADDRESS($E182,44))=0,INDIRECT(ADDRESS($E182,38))&lt;&gt;"UL"),INDIRECT(ADDRESS($E182,COLUMN()-12)),0),0), IF($F182&gt;0,IF(AND(INDIRECT(ADDRESS($F182,44))=0,INDIRECT(ADDRESS($F182,38))&lt;&gt;"UL"),INDIRECT(ADDRESS($F182,COLUMN()-12)),0),0), IF($G182&gt;0,IF(AND(INDIRECT(ADDRESS($G182,44))=0,INDIRECT(ADDRESS($G182,38))&lt;&gt;"UL"),INDIRECT(ADDRESS($G182,COLUMN()-12)),0),0), IF($H182&gt;0,IF(AND(INDIRECT(ADDRESS($H182,44))=0,INDIRECT(ADDRESS($H182,38))&lt;&gt;"UL"),INDIRECT(ADDRESS($H182,COLUMN()-12)),0),0), IF($I182&gt;0,IF(AND(INDIRECT(ADDRESS($I182,44))=0,INDIRECT(ADDRESS($I182,38))&lt;&gt;"UL"),INDIRECT(ADDRESS($I182,COLUMN()-12)),0),0), IF($J182&gt;0,IF(AND(INDIRECT(ADDRESS($J182,44))=0,INDIRECT(ADDRESS($J182,38))&lt;&gt;"UL"),INDIRECT(ADDRESS($J182,COLUMN()-12)),0),0), IF($K182&gt;0,IF(AND(INDIRECT(ADDRESS($K182,44))=0,INDIRECT(ADDRESS($K182,38))&lt;&gt;"UL"),INDIRECT(ADDRESS($K182,COLUMN()-12)),0),0), IF($L182&gt;0,IF(AND(INDIRECT(ADDRESS($L182,44))=0,INDIRECT(ADDRESS($L182,38))&lt;&gt;"UL"),INDIRECT(ADDRESS($L182,COLUMN()-12)),0),0), IF($M182&gt;0,IF(AND(INDIRECT(ADDRESS($M182,44))=0,INDIRECT(ADDRESS($M182,38))&lt;&gt;"UL"),INDIRECT(ADDRESS($M182,COLUMN()-12)),0),0))</f>
        <v>0</v>
      </c>
      <c r="BI182" s="57" cm="1">
        <f t="array" aca="1" ref="BI182" ca="1">SUM(IF($C182&gt;0,IF(AND(INDIRECT(ADDRESS($C182,44))=0,INDIRECT(ADDRESS($C182,38))&lt;&gt;"UL"),INDIRECT(ADDRESS($C182,COLUMN()-12)),0),0), IF($D182&gt;0,IF(AND(INDIRECT(ADDRESS($D182,44))=0,INDIRECT(ADDRESS($D182,38))&lt;&gt;"UL"),INDIRECT(ADDRESS($D182,COLUMN()-12)),0),0), IF($E182&gt;0,IF(AND(INDIRECT(ADDRESS($E182,44))=0,INDIRECT(ADDRESS($E182,38))&lt;&gt;"UL"),INDIRECT(ADDRESS($E182,COLUMN()-12)),0),0), IF($F182&gt;0,IF(AND(INDIRECT(ADDRESS($F182,44))=0,INDIRECT(ADDRESS($F182,38))&lt;&gt;"UL"),INDIRECT(ADDRESS($F182,COLUMN()-12)),0),0), IF($G182&gt;0,IF(AND(INDIRECT(ADDRESS($G182,44))=0,INDIRECT(ADDRESS($G182,38))&lt;&gt;"UL"),INDIRECT(ADDRESS($G182,COLUMN()-12)),0),0), IF($H182&gt;0,IF(AND(INDIRECT(ADDRESS($H182,44))=0,INDIRECT(ADDRESS($H182,38))&lt;&gt;"UL"),INDIRECT(ADDRESS($H182,COLUMN()-12)),0),0), IF($I182&gt;0,IF(AND(INDIRECT(ADDRESS($I182,44))=0,INDIRECT(ADDRESS($I182,38))&lt;&gt;"UL"),INDIRECT(ADDRESS($I182,COLUMN()-12)),0),0), IF($J182&gt;0,IF(AND(INDIRECT(ADDRESS($J182,44))=0,INDIRECT(ADDRESS($J182,38))&lt;&gt;"UL"),INDIRECT(ADDRESS($J182,COLUMN()-12)),0),0), IF($K182&gt;0,IF(AND(INDIRECT(ADDRESS($K182,44))=0,INDIRECT(ADDRESS($K182,38))&lt;&gt;"UL"),INDIRECT(ADDRESS($K182,COLUMN()-12)),0),0), IF($L182&gt;0,IF(AND(INDIRECT(ADDRESS($L182,44))=0,INDIRECT(ADDRESS($L182,38))&lt;&gt;"UL"),INDIRECT(ADDRESS($L182,COLUMN()-12)),0),0), IF($M182&gt;0,IF(AND(INDIRECT(ADDRESS($M182,44))=0,INDIRECT(ADDRESS($M182,38))&lt;&gt;"UL"),INDIRECT(ADDRESS($M182,COLUMN()-12)),0),0))</f>
        <v>2.2222222222222219</v>
      </c>
      <c r="BJ182" s="57" cm="1">
        <f t="array" aca="1" ref="BJ182" ca="1">SUM(IF($C182&gt;0,IF(AND(INDIRECT(ADDRESS($C182,44))=0,INDIRECT(ADDRESS($C182,38))&lt;&gt;"UL"),INDIRECT(ADDRESS($C182,COLUMN()-12)),0),0), IF($D182&gt;0,IF(AND(INDIRECT(ADDRESS($D182,44))=0,INDIRECT(ADDRESS($D182,38))&lt;&gt;"UL"),INDIRECT(ADDRESS($D182,COLUMN()-12)),0),0), IF($E182&gt;0,IF(AND(INDIRECT(ADDRESS($E182,44))=0,INDIRECT(ADDRESS($E182,38))&lt;&gt;"UL"),INDIRECT(ADDRESS($E182,COLUMN()-12)),0),0), IF($F182&gt;0,IF(AND(INDIRECT(ADDRESS($F182,44))=0,INDIRECT(ADDRESS($F182,38))&lt;&gt;"UL"),INDIRECT(ADDRESS($F182,COLUMN()-12)),0),0), IF($G182&gt;0,IF(AND(INDIRECT(ADDRESS($G182,44))=0,INDIRECT(ADDRESS($G182,38))&lt;&gt;"UL"),INDIRECT(ADDRESS($G182,COLUMN()-12)),0),0), IF($H182&gt;0,IF(AND(INDIRECT(ADDRESS($H182,44))=0,INDIRECT(ADDRESS($H182,38))&lt;&gt;"UL"),INDIRECT(ADDRESS($H182,COLUMN()-12)),0),0), IF($I182&gt;0,IF(AND(INDIRECT(ADDRESS($I182,44))=0,INDIRECT(ADDRESS($I182,38))&lt;&gt;"UL"),INDIRECT(ADDRESS($I182,COLUMN()-12)),0),0), IF($J182&gt;0,IF(AND(INDIRECT(ADDRESS($J182,44))=0,INDIRECT(ADDRESS($J182,38))&lt;&gt;"UL"),INDIRECT(ADDRESS($J182,COLUMN()-12)),0),0), IF($K182&gt;0,IF(AND(INDIRECT(ADDRESS($K182,44))=0,INDIRECT(ADDRESS($K182,38))&lt;&gt;"UL"),INDIRECT(ADDRESS($K182,COLUMN()-12)),0),0), IF($L182&gt;0,IF(AND(INDIRECT(ADDRESS($L182,44))=0,INDIRECT(ADDRESS($L182,38))&lt;&gt;"UL"),INDIRECT(ADDRESS($L182,COLUMN()-12)),0),0), IF($M182&gt;0,IF(AND(INDIRECT(ADDRESS($M182,44))=0,INDIRECT(ADDRESS($M182,38))&lt;&gt;"UL"),INDIRECT(ADDRESS($M182,COLUMN()-12)),0),0))</f>
        <v>2.2222222222222219</v>
      </c>
      <c r="BK182" s="57">
        <f t="shared" ca="1" si="127"/>
        <v>2.2222222222222219</v>
      </c>
      <c r="BL182" s="58">
        <f t="shared" ca="1" si="128"/>
        <v>1.4814814814814812</v>
      </c>
      <c r="BM182" s="57" cm="1">
        <f t="array" aca="1" ref="BM182" ca="1">SUM(IF($C182&gt;0,IF(AND(INDIRECT(ADDRESS($C182,44))=0,INDIRECT(ADDRESS($C182,38))&lt;&gt;"UL"),INDIRECT(ADDRESS($C182,COLUMN()-12)),0),0), IF($D182&gt;0,IF(AND(INDIRECT(ADDRESS($D182,44))=0,INDIRECT(ADDRESS($D182,38))&lt;&gt;"UL"),INDIRECT(ADDRESS($D182,COLUMN()-12)),0),0), IF($E182&gt;0,IF(AND(INDIRECT(ADDRESS($E182,44))=0,INDIRECT(ADDRESS($E182,38))&lt;&gt;"UL"),INDIRECT(ADDRESS($E182,COLUMN()-12)),0),0), IF($F182&gt;0,IF(AND(INDIRECT(ADDRESS($F182,44))=0,INDIRECT(ADDRESS($F182,38))&lt;&gt;"UL"),INDIRECT(ADDRESS($F182,COLUMN()-12)),0),0), IF($G182&gt;0,IF(AND(INDIRECT(ADDRESS($G182,44))=0,INDIRECT(ADDRESS($G182,38))&lt;&gt;"UL"),INDIRECT(ADDRESS($G182,COLUMN()-12)),0),0), IF($H182&gt;0,IF(AND(INDIRECT(ADDRESS($H182,44))=0,INDIRECT(ADDRESS($H182,38))&lt;&gt;"UL"),INDIRECT(ADDRESS($H182,COLUMN()-12)),0),0), IF($I182&gt;0,IF(AND(INDIRECT(ADDRESS($I182,44))=0,INDIRECT(ADDRESS($I182,38))&lt;&gt;"UL"),INDIRECT(ADDRESS($I182,COLUMN()-12)),0),0), IF($J182&gt;0,IF(AND(INDIRECT(ADDRESS($J182,44))=0,INDIRECT(ADDRESS($J182,38))&lt;&gt;"UL"),INDIRECT(ADDRESS($J182,COLUMN()-12)),0),0), IF($K182&gt;0,IF(AND(INDIRECT(ADDRESS($K182,44))=0,INDIRECT(ADDRESS($K182,38))&lt;&gt;"UL"),INDIRECT(ADDRESS($K182,COLUMN()-11)),0),0), IF($L182&gt;0,IF(AND(INDIRECT(ADDRESS($L182,44))=0,INDIRECT(ADDRESS($L182,38))&lt;&gt;"UL"),INDIRECT(ADDRESS($L182,COLUMN()-11)),0),0), IF($M182&gt;0,IF(AND(INDIRECT(ADDRESS($M182,44))=0,INDIRECT(ADDRESS($M182,38))&lt;&gt;"UL"),INDIRECT(ADDRESS($M182,COLUMN()-11)),0),0))</f>
        <v>0.88888888888888873</v>
      </c>
      <c r="BN182" s="57" cm="1">
        <f t="array" aca="1" ref="BN182" ca="1">SUM(IF($C182&gt;0,IF(AND(INDIRECT(ADDRESS($C182,44))=0,INDIRECT(ADDRESS($C182,38))&lt;&gt;"UL"),INDIRECT(ADDRESS($C182,COLUMN()-12)),0),0), IF($D182&gt;0,IF(AND(INDIRECT(ADDRESS($D182,44))=0,INDIRECT(ADDRESS($D182,38))&lt;&gt;"UL"),INDIRECT(ADDRESS($D182,COLUMN()-12)),0),0), IF($E182&gt;0,IF(AND(INDIRECT(ADDRESS($E182,44))=0,INDIRECT(ADDRESS($E182,38))&lt;&gt;"UL"),INDIRECT(ADDRESS($E182,COLUMN()-12)),0),0), IF($F182&gt;0,IF(AND(INDIRECT(ADDRESS($F182,44))=0,INDIRECT(ADDRESS($F182,38))&lt;&gt;"UL"),INDIRECT(ADDRESS($F182,COLUMN()-12)),0),0), IF($G182&gt;0,IF(AND(INDIRECT(ADDRESS($G182,44))=0,INDIRECT(ADDRESS($G182,38))&lt;&gt;"UL"),INDIRECT(ADDRESS($G182,COLUMN()-12)),0),0), IF($H182&gt;0,IF(AND(INDIRECT(ADDRESS($H182,44))=0,INDIRECT(ADDRESS($H182,38))&lt;&gt;"UL"),INDIRECT(ADDRESS($H182,COLUMN()-12)),0),0), IF($I182&gt;0,IF(AND(INDIRECT(ADDRESS($I182,44))=0,INDIRECT(ADDRESS($I182,38))&lt;&gt;"UL"),INDIRECT(ADDRESS($I182,COLUMN()-12)),0),0), IF($J182&gt;0,IF(AND(INDIRECT(ADDRESS($J182,44))=0,INDIRECT(ADDRESS($J182,38))&lt;&gt;"UL"),INDIRECT(ADDRESS($J182,COLUMN()-12)),0),0), IF($K182&gt;0,IF(AND(INDIRECT(ADDRESS($K182,44))=0,INDIRECT(ADDRESS($K182,38))&lt;&gt;"UL"),INDIRECT(ADDRESS($K182,COLUMN()-11)),0),0), IF($L182&gt;0,IF(AND(INDIRECT(ADDRESS($L182,44))=0,INDIRECT(ADDRESS($L182,38))&lt;&gt;"UL"),INDIRECT(ADDRESS($L182,COLUMN()-11)),0),0), IF($M182&gt;0,IF(AND(INDIRECT(ADDRESS($M182,44))=0,INDIRECT(ADDRESS($M182,38))&lt;&gt;"UL"),INDIRECT(ADDRESS($M182,COLUMN()-11)),0),0))</f>
        <v>0.29629629629629622</v>
      </c>
      <c r="BO182" s="57" cm="1">
        <f t="array" aca="1" ref="BO182" ca="1">SUM(IF($C182&gt;0,IF(AND(INDIRECT(ADDRESS($C182,44))=0,INDIRECT(ADDRESS($C182,38))&lt;&gt;"UL"),INDIRECT(ADDRESS($C182,COLUMN()-12)),0),0), IF($D182&gt;0,IF(AND(INDIRECT(ADDRESS($D182,44))=0,INDIRECT(ADDRESS($D182,38))&lt;&gt;"UL"),INDIRECT(ADDRESS($D182,COLUMN()-12)),0),0), IF($E182&gt;0,IF(AND(INDIRECT(ADDRESS($E182,44))=0,INDIRECT(ADDRESS($E182,38))&lt;&gt;"UL"),INDIRECT(ADDRESS($E182,COLUMN()-12)),0),0), IF($F182&gt;0,IF(AND(INDIRECT(ADDRESS($F182,44))=0,INDIRECT(ADDRESS($F182,38))&lt;&gt;"UL"),INDIRECT(ADDRESS($F182,COLUMN()-12)),0),0), IF($G182&gt;0,IF(AND(INDIRECT(ADDRESS($G182,44))=0,INDIRECT(ADDRESS($G182,38))&lt;&gt;"UL"),INDIRECT(ADDRESS($G182,COLUMN()-12)),0),0), IF($H182&gt;0,IF(AND(INDIRECT(ADDRESS($H182,44))=0,INDIRECT(ADDRESS($H182,38))&lt;&gt;"UL"),INDIRECT(ADDRESS($H182,COLUMN()-12)),0),0), IF($I182&gt;0,IF(AND(INDIRECT(ADDRESS($I182,44))=0,INDIRECT(ADDRESS($I182,38))&lt;&gt;"UL"),INDIRECT(ADDRESS($I182,COLUMN()-12)),0),0), IF($J182&gt;0,IF(AND(INDIRECT(ADDRESS($J182,44))=0,INDIRECT(ADDRESS($J182,38))&lt;&gt;"UL"),INDIRECT(ADDRESS($J182,COLUMN()-12)),0),0), IF($K182&gt;0,IF(AND(INDIRECT(ADDRESS($K182,44))=0,INDIRECT(ADDRESS($K182,38))&lt;&gt;"UL"),INDIRECT(ADDRESS($K182,COLUMN()-11)),0),0), IF($L182&gt;0,IF(AND(INDIRECT(ADDRESS($L182,44))=0,INDIRECT(ADDRESS($L182,38))&lt;&gt;"UL"),INDIRECT(ADDRESS($L182,COLUMN()-11)),0),0), IF($M182&gt;0,IF(AND(INDIRECT(ADDRESS($M182,44))=0,INDIRECT(ADDRESS($M182,38))&lt;&gt;"UL"),INDIRECT(ADDRESS($M182,COLUMN()-11)),0),0))</f>
        <v>0.59259259259259245</v>
      </c>
      <c r="BP182" s="57" cm="1">
        <f t="array" aca="1" ref="BP182" ca="1">SUM(IF($C182&gt;0,IF(AND(INDIRECT(ADDRESS($C182,44))=0,INDIRECT(ADDRESS($C182,38))&lt;&gt;"UL"),INDIRECT(ADDRESS($C182,COLUMN()-12)),0),0), IF($D182&gt;0,IF(AND(INDIRECT(ADDRESS($D182,44))=0,INDIRECT(ADDRESS($D182,38))&lt;&gt;"UL"),INDIRECT(ADDRESS($D182,COLUMN()-12)),0),0), IF($E182&gt;0,IF(AND(INDIRECT(ADDRESS($E182,44))=0,INDIRECT(ADDRESS($E182,38))&lt;&gt;"UL"),INDIRECT(ADDRESS($E182,COLUMN()-12)),0),0), IF($F182&gt;0,IF(AND(INDIRECT(ADDRESS($F182,44))=0,INDIRECT(ADDRESS($F182,38))&lt;&gt;"UL"),INDIRECT(ADDRESS($F182,COLUMN()-12)),0),0), IF($G182&gt;0,IF(AND(INDIRECT(ADDRESS($G182,44))=0,INDIRECT(ADDRESS($G182,38))&lt;&gt;"UL"),INDIRECT(ADDRESS($G182,COLUMN()-12)),0),0), IF($H182&gt;0,IF(AND(INDIRECT(ADDRESS($H182,44))=0,INDIRECT(ADDRESS($H182,38))&lt;&gt;"UL"),INDIRECT(ADDRESS($H182,COLUMN()-12)),0),0), IF($I182&gt;0,IF(AND(INDIRECT(ADDRESS($I182,44))=0,INDIRECT(ADDRESS($I182,38))&lt;&gt;"UL"),INDIRECT(ADDRESS($I182,COLUMN()-12)),0),0), IF($J182&gt;0,IF(AND(INDIRECT(ADDRESS($J182,44))=0,INDIRECT(ADDRESS($J182,38))&lt;&gt;"UL"),INDIRECT(ADDRESS($J182,COLUMN()-12)),0),0), IF($K182&gt;0,IF(AND(INDIRECT(ADDRESS($K182,44))=0,INDIRECT(ADDRESS($K182,38))&lt;&gt;"UL"),INDIRECT(ADDRESS($K182,COLUMN()-11)),0),0), IF($L182&gt;0,IF(AND(INDIRECT(ADDRESS($L182,44))=0,INDIRECT(ADDRESS($L182,38))&lt;&gt;"UL"),INDIRECT(ADDRESS($L182,COLUMN()-11)),0),0), IF($M182&gt;0,IF(AND(INDIRECT(ADDRESS($M182,44))=0,INDIRECT(ADDRESS($M182,38))&lt;&gt;"UL"),INDIRECT(ADDRESS($M182,COLUMN()-11)),0),0))</f>
        <v>0.59259259259259245</v>
      </c>
      <c r="BQ182" s="57">
        <f t="shared" ca="1" si="129"/>
        <v>0.29629629629629622</v>
      </c>
      <c r="BR182" s="161">
        <f t="shared" ca="1" si="130"/>
        <v>77.471022133065361</v>
      </c>
      <c r="BS182" s="56"/>
      <c r="BT182" s="56">
        <f t="shared" ca="1" si="131"/>
        <v>2.0931934468339826</v>
      </c>
      <c r="BU182" s="77">
        <f t="shared" ca="1" si="132"/>
        <v>5.8144262412055073E-2</v>
      </c>
      <c r="BV182" s="57" t="s">
        <v>34</v>
      </c>
      <c r="BW182" s="57" cm="1">
        <f t="array" aca="1" ref="BW182" ca="1">SUM(IF($C182&gt;0,IF(AND(INDIRECT(ADDRESS($C182,44))=0,INDIRECT(ADDRESS($C182,38))="UL",ISERROR(SEARCH("Rear",INDIRECT(ADDRESS($C182,33)))),ISERROR(SEARCH("Side",INDIRECT(ADDRESS($C182,33))))),INDIRECT(ADDRESS($C182,COLUMN())),0),0),IF($D182&gt;0,IF(AND(INDIRECT(ADDRESS($D182,44))=0,INDIRECT(ADDRESS($D182,38))="UL",ISERROR(SEARCH("Rear",INDIRECT(ADDRESS($D182,33)))),ISERROR(SEARCH("Side",INDIRECT(ADDRESS($D182,33))))),INDIRECT(ADDRESS($D182,COLUMN())),0),0),IF($E182&gt;0,IF(AND(INDIRECT(ADDRESS($E182,44))=0,INDIRECT(ADDRESS($E182,38))="UL",ISERROR(SEARCH("Rear",INDIRECT(ADDRESS($E182,33)))),ISERROR(SEARCH("Side",INDIRECT(ADDRESS($E182,33))))),INDIRECT(ADDRESS($E182,COLUMN())),0),0),IF($F182&gt;0,IF(AND(INDIRECT(ADDRESS($F182,44))=0,INDIRECT(ADDRESS($F182,38))="UL",ISERROR(SEARCH("Rear",INDIRECT(ADDRESS($F182,33)))),ISERROR(SEARCH("Side",INDIRECT(ADDRESS($F182,33))))),INDIRECT(ADDRESS($F182,COLUMN())),0),0),IF($G182&gt;0,IF(AND(INDIRECT(ADDRESS($G182,44))=0,INDIRECT(ADDRESS($G182,38))="UL",ISERROR(SEARCH("Rear",INDIRECT(ADDRESS($G182,33)))),ISERROR(SEARCH("Side",INDIRECT(ADDRESS($G182,33))))),INDIRECT(ADDRESS($G182,COLUMN())),0),0),IF($H182&gt;0,IF(AND(INDIRECT(ADDRESS($H182,44))=0,INDIRECT(ADDRESS($H182,38))="UL",ISERROR(SEARCH("Rear",INDIRECT(ADDRESS($H182,33)))),ISERROR(SEARCH("Side",INDIRECT(ADDRESS($H182,33))))),INDIRECT(ADDRESS($H182,COLUMN())),0),0),IF($I182&gt;0,IF(AND(INDIRECT(ADDRESS($I182,44))=0,INDIRECT(ADDRESS($I182,38))="UL",ISERROR(SEARCH("Rear",INDIRECT(ADDRESS($I182,33)))),ISERROR(SEARCH("Side",INDIRECT(ADDRESS($I182,33))))),INDIRECT(ADDRESS($I182,COLUMN())),0),0),IF($J182&gt;0,IF(AND(INDIRECT(ADDRESS($J182,44))=0,INDIRECT(ADDRESS($J182,38))="UL",ISERROR(SEARCH("Rear",INDIRECT(ADDRESS($J182,33)))),ISERROR(SEARCH("Side",INDIRECT(ADDRESS($J182,33))))),INDIRECT(ADDRESS($J182,COLUMN())),0),0),IF($K182&gt;0,IF(AND(INDIRECT(ADDRESS($K182,44))=0,INDIRECT(ADDRESS($K182,38))="UL",ISERROR(SEARCH("Rear",INDIRECT(ADDRESS($K182,33)))),ISERROR(SEARCH("Side",INDIRECT(ADDRESS($K182,33))))),INDIRECT(ADDRESS($K182,COLUMN())),0),0),IF($L182&gt;0,IF(AND(INDIRECT(ADDRESS($L182,44))=0,INDIRECT(ADDRESS($L182,38))="UL",ISERROR(SEARCH("Rear",INDIRECT(ADDRESS($L182,33)))),ISERROR(SEARCH("Side",INDIRECT(ADDRESS($L182,33))))),INDIRECT(ADDRESS($L182,COLUMN())),0),0),IF($M182&gt;0,IF(AND(INDIRECT(ADDRESS($M182,44))=0,INDIRECT(ADDRESS($M182,38))="UL",ISERROR(SEARCH("Rear",INDIRECT(ADDRESS($M182,33)))),ISERROR(SEARCH("Side",INDIRECT(ADDRESS($M182,33))))),INDIRECT(ADDRESS($M182,COLUMN())),0),0))</f>
        <v>0.1111111111111111</v>
      </c>
      <c r="BX182" s="57">
        <f t="shared" ca="1" si="136"/>
        <v>0.1111111111111111</v>
      </c>
      <c r="BY182" s="57" cm="1">
        <f t="array" aca="1" ref="BY182" ca="1">SUM(IF($C182&gt;0,IF(AND(INDIRECT(ADDRESS($C182,44))=0,INDIRECT(ADDRESS($C182,38))="UL"),INDIRECT(ADDRESS($C182,COLUMN())),0),0),IF($D182&gt;0,IF(AND(INDIRECT(ADDRESS($D182,44))=0,INDIRECT(ADDRESS($D182,38))="UL"),INDIRECT(ADDRESS($D182,COLUMN())),0),0),IF($E182&gt;0,IF(AND(INDIRECT(ADDRESS($E182,44))=0,INDIRECT(ADDRESS($E182,38))="UL"),INDIRECT(ADDRESS($E182,COLUMN())),0),0),IF($F182&gt;0,IF(AND(INDIRECT(ADDRESS($F182,44))=0,INDIRECT(ADDRESS($F182,38))="UL"),INDIRECT(ADDRESS($F182,COLUMN())),0),0),IF($G182&gt;0,IF(AND(INDIRECT(ADDRESS($G182,44))=0,INDIRECT(ADDRESS($G182,38))="UL"),INDIRECT(ADDRESS($G182,COLUMN())),0),0),IF($H182&gt;0,IF(AND(INDIRECT(ADDRESS($H182,44))=0,INDIRECT(ADDRESS($H182,38))="UL"),INDIRECT(ADDRESS($H182,COLUMN())),0),0),IF($I182&gt;0,IF(AND(INDIRECT(ADDRESS($I182,44))=0,INDIRECT(ADDRESS($I182,38))="UL"),INDIRECT(ADDRESS($I182,COLUMN())),0),0),IF($J182&gt;0,IF(AND(INDIRECT(ADDRESS($J182,44))=0,INDIRECT(ADDRESS($J182,38))="UL"),INDIRECT(ADDRESS($J182,COLUMN())),0),0),IF($K182&gt;0,IF(AND(INDIRECT(ADDRESS($K182,44))=0,INDIRECT(ADDRESS($K182,38))="UL"),INDIRECT(ADDRESS($K182,COLUMN())),0),0),IF($L182&gt;0,IF(AND(INDIRECT(ADDRESS($L182,44))=0,INDIRECT(ADDRESS($L182,38))="UL"),INDIRECT(ADDRESS($L182,COLUMN())),0),0),IF($M182&gt;0,IF(AND(INDIRECT(ADDRESS($M182,44))=0,INDIRECT(ADDRESS($M182,38))="UL"),INDIRECT(ADDRESS($M182,COLUMN())),0),0))</f>
        <v>0.10864197530864196</v>
      </c>
      <c r="BZ182" s="57" cm="1">
        <f t="array" aca="1" ref="BZ182" ca="1">SUM(IF($C182&gt;0,IF(AND(INDIRECT(ADDRESS($C182,44))=0,INDIRECT(ADDRESS($C182,38))="UL"),INDIRECT(ADDRESS($C182,COLUMN())),0),0),IF($D182&gt;0,IF(AND(INDIRECT(ADDRESS($D182,44))=0,INDIRECT(ADDRESS($D182,38))="UL"),INDIRECT(ADDRESS($D182,COLUMN())),0),0),IF($E182&gt;0,IF(AND(INDIRECT(ADDRESS($E182,44))=0,INDIRECT(ADDRESS($E182,38))="UL"),INDIRECT(ADDRESS($E182,COLUMN())),0),0),IF($F182&gt;0,IF(AND(INDIRECT(ADDRESS($F182,44))=0,INDIRECT(ADDRESS($F182,38))="UL"),INDIRECT(ADDRESS($F182,COLUMN())),0),0),IF($G182&gt;0,IF(AND(INDIRECT(ADDRESS($G182,44))=0,INDIRECT(ADDRESS($G182,38))="UL"),INDIRECT(ADDRESS($G182,COLUMN())),0),0),IF($H182&gt;0,IF(AND(INDIRECT(ADDRESS($H182,44))=0,INDIRECT(ADDRESS($H182,38))="UL"),INDIRECT(ADDRESS($H182,COLUMN())),0),0),IF($I182&gt;0,IF(AND(INDIRECT(ADDRESS($I182,44))=0,INDIRECT(ADDRESS($I182,38))="UL"),INDIRECT(ADDRESS($I182,COLUMN())),0),0),IF($J182&gt;0,IF(AND(INDIRECT(ADDRESS($J182,44))=0,INDIRECT(ADDRESS($J182,38))="UL"),INDIRECT(ADDRESS($J182,COLUMN())),0),0),IF($K182&gt;0,IF(AND(INDIRECT(ADDRESS($K182,44))=0,INDIRECT(ADDRESS($K182,38))="UL"),INDIRECT(ADDRESS($K182,COLUMN())),0),0),IF($L182&gt;0,IF(AND(INDIRECT(ADDRESS($L182,44))=0,INDIRECT(ADDRESS($L182,38))="UL"),INDIRECT(ADDRESS($L182,COLUMN())),0),0),IF($M182&gt;0,IF(AND(INDIRECT(ADDRESS($M182,44))=0,INDIRECT(ADDRESS($M182,38))="UL"),INDIRECT(ADDRESS($M182,COLUMN())),0),0))</f>
        <v>0.24691358024691357</v>
      </c>
      <c r="CA182" s="57">
        <f t="shared" ca="1" si="137"/>
        <v>0.24691358024691357</v>
      </c>
      <c r="CB182" s="57" cm="1">
        <f t="array" aca="1" ref="CB182" ca="1">SUM(IF($C182&gt;0,IF(AND(INDIRECT(ADDRESS($C182,44))=0,INDIRECT(ADDRESS($C182,38))&lt;&gt;"UL"),INDIRECT(ADDRESS($C182,COLUMN())),0),0),IF($D182&gt;0,IF(AND(INDIRECT(ADDRESS($D182,44))=0,INDIRECT(ADDRESS($D182,38))&lt;&gt;"UL"),INDIRECT(ADDRESS($D182,COLUMN())),0),0),IF($E182&gt;0,IF(AND(INDIRECT(ADDRESS($E182,44))=0,INDIRECT(ADDRESS($E182,38))&lt;&gt;"UL"),INDIRECT(ADDRESS($E182,COLUMN())),0),0),IF($F182&gt;0,IF(AND(INDIRECT(ADDRESS($F182,44))=0,INDIRECT(ADDRESS($F182,38))&lt;&gt;"UL"),INDIRECT(ADDRESS($F182,COLUMN())),0),0),IF($G182&gt;0,IF(AND(INDIRECT(ADDRESS($G182,44))=0,INDIRECT(ADDRESS($G182,38))&lt;&gt;"UL"),INDIRECT(ADDRESS($G182,COLUMN())),0),0),IF($H182&gt;0,IF(AND(INDIRECT(ADDRESS($H182,44))=0,INDIRECT(ADDRESS($H182,38))&lt;&gt;"UL"),INDIRECT(ADDRESS($H182,COLUMN())),0),0),IF($I182&gt;0,IF(AND(INDIRECT(ADDRESS($I182,44))=0,INDIRECT(ADDRESS($I182,38))&lt;&gt;"UL"),INDIRECT(ADDRESS($I182,COLUMN())),0),0),IF($J182&gt;0,IF(AND(INDIRECT(ADDRESS($J182,44))=0,INDIRECT(ADDRESS($J182,38))&lt;&gt;"UL"),INDIRECT(ADDRESS($J182,COLUMN())),0),0),IF($K182&gt;0,IF(AND(INDIRECT(ADDRESS($K182,44))=0,INDIRECT(ADDRESS($K182,38))&lt;&gt;"UL"),INDIRECT(ADDRESS($K182,COLUMN())),0),0),IF($L182&gt;0,IF(AND(INDIRECT(ADDRESS($L182,44))=0,INDIRECT(ADDRESS($L182,38))&lt;&gt;"UL"),INDIRECT(ADDRESS($L182,COLUMN())),0),0),IF($M182&gt;0,IF(AND(INDIRECT(ADDRESS($M182,44))=0,INDIRECT(ADDRESS($M182,38))&lt;&gt;"UL"),INDIRECT(ADDRESS($M182,COLUMN())),0),0))</f>
        <v>1.1111111111111109</v>
      </c>
      <c r="CC182" s="57">
        <f t="shared" ca="1" si="138"/>
        <v>1.1111111111111109</v>
      </c>
      <c r="CD182" s="57" cm="1">
        <f t="array" aca="1" ref="CD182" ca="1">SUM(IF($C182&gt;0,IF(AND(INDIRECT(ADDRESS($C182,44))=0,INDIRECT(ADDRESS($C182,38))&lt;&gt;"UL"),INDIRECT(ADDRESS($C182,COLUMN())),0),0),IF($D182&gt;0,IF(AND(INDIRECT(ADDRESS($D182,44))=0,INDIRECT(ADDRESS($D182,38))&lt;&gt;"UL"),INDIRECT(ADDRESS($D182,COLUMN())),0),0),IF($E182&gt;0,IF(AND(INDIRECT(ADDRESS($E182,44))=0,INDIRECT(ADDRESS($E182,38))&lt;&gt;"UL"),INDIRECT(ADDRESS($E182,COLUMN())),0),0),IF($F182&gt;0,IF(AND(INDIRECT(ADDRESS($F182,44))=0,INDIRECT(ADDRESS($F182,38))&lt;&gt;"UL"),INDIRECT(ADDRESS($F182,COLUMN())),0),0),IF($G182&gt;0,IF(AND(INDIRECT(ADDRESS($G182,44))=0,INDIRECT(ADDRESS($G182,38))&lt;&gt;"UL"),INDIRECT(ADDRESS($G182,COLUMN())),0),0),IF($H182&gt;0,IF(AND(INDIRECT(ADDRESS($H182,44))=0,INDIRECT(ADDRESS($H182,38))&lt;&gt;"UL"),INDIRECT(ADDRESS($H182,COLUMN())),0),0),IF($I182&gt;0,IF(AND(INDIRECT(ADDRESS($I182,44))=0,INDIRECT(ADDRESS($I182,38))&lt;&gt;"UL"),INDIRECT(ADDRESS($I182,COLUMN())),0),0),IF($J182&gt;0,IF(AND(INDIRECT(ADDRESS($J182,44))=0,INDIRECT(ADDRESS($J182,38))&lt;&gt;"UL"),INDIRECT(ADDRESS($J182,COLUMN())),0),0),IF($K182&gt;0,IF(AND(INDIRECT(ADDRESS($K182,44))=0,INDIRECT(ADDRESS($K182,38))&lt;&gt;"UL"),INDIRECT(ADDRESS($K182,COLUMN())),0),0),IF($L182&gt;0,IF(AND(INDIRECT(ADDRESS($L182,44))=0,INDIRECT(ADDRESS($L182,38))&lt;&gt;"UL"),INDIRECT(ADDRESS($L182,COLUMN())),0),0),IF($M182&gt;0,IF(AND(INDIRECT(ADDRESS($M182,44))=0,INDIRECT(ADDRESS($M182,38))&lt;&gt;"UL"),INDIRECT(ADDRESS($M182,COLUMN())),0),0))</f>
        <v>0.37037037037037029</v>
      </c>
      <c r="CE182" s="57" cm="1">
        <f t="array" aca="1" ref="CE182" ca="1">SUM(IF($C182&gt;0,IF(AND(INDIRECT(ADDRESS($C182,44))=0,INDIRECT(ADDRESS($C182,38))&lt;&gt;"UL"),INDIRECT(ADDRESS($C182,COLUMN())),0),0),IF($D182&gt;0,IF(AND(INDIRECT(ADDRESS($D182,44))=0,INDIRECT(ADDRESS($D182,38))&lt;&gt;"UL"),INDIRECT(ADDRESS($D182,COLUMN())),0),0),IF($E182&gt;0,IF(AND(INDIRECT(ADDRESS($E182,44))=0,INDIRECT(ADDRESS($E182,38))&lt;&gt;"UL"),INDIRECT(ADDRESS($E182,COLUMN())),0),0),IF($F182&gt;0,IF(AND(INDIRECT(ADDRESS($F182,44))=0,INDIRECT(ADDRESS($F182,38))&lt;&gt;"UL"),INDIRECT(ADDRESS($F182,COLUMN())),0),0),IF($G182&gt;0,IF(AND(INDIRECT(ADDRESS($G182,44))=0,INDIRECT(ADDRESS($G182,38))&lt;&gt;"UL"),INDIRECT(ADDRESS($G182,COLUMN())),0),0),IF($H182&gt;0,IF(AND(INDIRECT(ADDRESS($H182,44))=0,INDIRECT(ADDRESS($H182,38))&lt;&gt;"UL"),INDIRECT(ADDRESS($H182,COLUMN())),0),0),IF($I182&gt;0,IF(AND(INDIRECT(ADDRESS($I182,44))=0,INDIRECT(ADDRESS($I182,38))&lt;&gt;"UL"),INDIRECT(ADDRESS($I182,COLUMN())),0),0),IF($J182&gt;0,IF(AND(INDIRECT(ADDRESS($J182,44))=0,INDIRECT(ADDRESS($J182,38))&lt;&gt;"UL"),INDIRECT(ADDRESS($J182,COLUMN())),0),0),IF($K182&gt;0,IF(AND(INDIRECT(ADDRESS($K182,44))=0,INDIRECT(ADDRESS($K182,38))&lt;&gt;"UL"),INDIRECT(ADDRESS($K182,COLUMN())),0),0),IF($L182&gt;0,IF(AND(INDIRECT(ADDRESS($L182,44))=0,INDIRECT(ADDRESS($L182,38))&lt;&gt;"UL"),INDIRECT(ADDRESS($L182,COLUMN())),0),0),IF($M182&gt;0,IF(AND(INDIRECT(ADDRESS($M182,44))=0,INDIRECT(ADDRESS($M182,38))&lt;&gt;"UL"),INDIRECT(ADDRESS($M182,COLUMN())),0),0))</f>
        <v>0</v>
      </c>
      <c r="CF182" s="57">
        <f t="shared" ca="1" si="139"/>
        <v>0</v>
      </c>
      <c r="CG182" s="57">
        <f t="shared" ca="1" si="140"/>
        <v>1.1471879097272319</v>
      </c>
      <c r="CH182" s="57">
        <f t="shared" ca="1" si="133"/>
        <v>3.1866330825756441E-2</v>
      </c>
      <c r="CI182" s="19">
        <f t="shared" ca="1" si="134"/>
        <v>14.742877175778716</v>
      </c>
      <c r="CJ182" s="19"/>
      <c r="CK182" s="57" cm="1">
        <f t="array" aca="1" ref="CK182" ca="1">IF(AU182="S", SUM(IF($C182&gt;0,IF(INDIRECT(ADDRESS($C182,43))&lt;&gt;1,INDIRECT(ADDRESS($C182,48)),0),0), IF($D182&gt;0,IF(INDIRECT(ADDRESS($D182,43))&lt;&gt;1,INDIRECT(ADDRESS($D182,48)),0),0), IF($E182&gt;0,IF(INDIRECT(ADDRESS($E182,43))&lt;&gt;1,INDIRECT(ADDRESS($E182,48)),0),0), IF($F182&gt;0,IF(INDIRECT(ADDRESS($F182,43))&lt;&gt;1,INDIRECT(ADDRESS($F182,48)),0),0), IF($G182&gt;0,IF(INDIRECT(ADDRESS($G182,43))&lt;&gt;1,INDIRECT(ADDRESS($G182,48)),0),0), IF($H182&gt;0,IF(INDIRECT(ADDRESS($H182,43))&lt;&gt;1,INDIRECT(ADDRESS($H182,48)),0),0), IF($I182&gt;0,IF(INDIRECT(ADDRESS($I182,43))&lt;&gt;1,INDIRECT(ADDRESS($I182,48)),0),0), IF($J182&gt;0,IF(INDIRECT(ADDRESS($J182,43))&lt;&gt;1,INDIRECT(ADDRESS($J182,48)),0),0), IF($K182&gt;0,IF(INDIRECT(ADDRESS($K182,43))&lt;&gt;1,INDIRECT(ADDRESS($K182,48)),0),0), IF($L182&gt;0,IF(INDIRECT(ADDRESS($L182,43))&lt;&gt;1,INDIRECT(ADDRESS($L182,48)),0),0), IF($M182&gt;0,IF(INDIRECT(ADDRESS($M182,43))&lt;&gt;1,INDIRECT(ADDRESS($M182,48)),0),0)), IF(AU182="L",SUM(IF($C182&gt;0,IF(INDIRECT(ADDRESS($C182,43))&lt;&gt;1,INDIRECT(ADDRESS($C182,50)),0),0), IF($D182&gt;0,IF(INDIRECT(ADDRESS($D182,43))&lt;&gt;1,INDIRECT(ADDRESS($D182,50)),0),0), IF($E182&gt;0,IF(INDIRECT(ADDRESS($E182,43))&lt;&gt;1,INDIRECT(ADDRESS($E182,50)),0),0), IF($F182&gt;0,IF(INDIRECT(ADDRESS($F182,43))&lt;&gt;1,INDIRECT(ADDRESS($F182,50)),0),0), IF($G182&gt;0,IF(INDIRECT(ADDRESS($G182,43))&lt;&gt;1,INDIRECT(ADDRESS($G182,50)),0),0), IF($G182&gt;0,IF(INDIRECT(ADDRESS($G182,43))&lt;&gt;1,INDIRECT(ADDRESS($G182,50)),0),0), IF($H182&gt;0,IF(INDIRECT(ADDRESS($H182,43))&lt;&gt;1,INDIRECT(ADDRESS($H182,50)),0),0), IF($I182&gt;0,IF(INDIRECT(ADDRESS($I182,43))&lt;&gt;1,INDIRECT(ADDRESS($I182,50)),0),0), IF($J182&gt;0,IF(INDIRECT(ADDRESS($J182,43))&lt;&gt;1,INDIRECT(ADDRESS($J182,50)),0),0), IF($K182&gt;0,IF(INDIRECT(ADDRESS($K182,43))&lt;&gt;1,INDIRECT(ADDRESS($K182,50)),0),0), IF($L182&gt;0,IF(INDIRECT(ADDRESS($L182,43))&lt;&gt;1,INDIRECT(ADDRESS($L182,50)),0),0), IF($M182&gt;0,IF(INDIRECT(ADDRESS($M182,43))&lt;&gt;1,INDIRECT(ADDRESS($M182,50)),0),0)), SUM(IF($C182&gt;0,IF(INDIRECT(ADDRESS($C182,43))&lt;&gt;1,INDIRECT(ADDRESS($C182,49)),0),0), IF($D182&gt;0,IF(INDIRECT(ADDRESS($D182,43))&lt;&gt;1,INDIRECT(ADDRESS($D182,49)),0),0), IF($E182&gt;0,IF(INDIRECT(ADDRESS($E182,43))&lt;&gt;1,INDIRECT(ADDRESS($E182,49)),0),0), IF($F182&gt;0,IF(INDIRECT(ADDRESS($F182,43))&lt;&gt;1,INDIRECT(ADDRESS($F182,49)),0),0), IF($G182&gt;0,IF(INDIRECT(ADDRESS($G182,43))&lt;&gt;1,INDIRECT(ADDRESS($G182,49)),0),0), IF($G182&gt;0,IF(INDIRECT(ADDRESS($G182,43))&lt;&gt;1,INDIRECT(ADDRESS($G182,49)),0),0), IF($H182&gt;0,IF(INDIRECT(ADDRESS($H182,43))&lt;&gt;1,INDIRECT(ADDRESS($H182,49)),0),0), IF($I182&gt;0,IF(INDIRECT(ADDRESS($I182,43))&lt;&gt;1,INDIRECT(ADDRESS($I182,49)),0),0), IF($J182&gt;0,IF(INDIRECT(ADDRESS($J182,43))&lt;&gt;1,INDIRECT(ADDRESS($J182,49)),0),0), IF($K182&gt;0,IF(INDIRECT(ADDRESS($K182,43))&lt;&gt;1,INDIRECT(ADDRESS($K182,49)),0),0), IF($L182&gt;0,IF(INDIRECT(ADDRESS($L182,43))&lt;&gt;1,INDIRECT(ADDRESS($L182,49)),0),0), IF($M182&gt;0,IF(INDIRECT(ADDRESS($M182,43))&lt;&gt;1,INDIRECT(ADDRESS($M182,49)),0),0))))</f>
        <v>0</v>
      </c>
      <c r="CL182" s="57" cm="1">
        <f t="array" aca="1" ref="CL182" ca="1">SUM(IF($C182&gt;0,IF(INDIRECT(ADDRESS($C182,44))=1,INDIRECT(ADDRESS($C182,90)),0),0), IF($D182&gt;0,IF(INDIRECT(ADDRESS($D182,44))=1,INDIRECT(ADDRESS($D182,90)),0),0), IF($E182&gt;0,IF(INDIRECT(ADDRESS($E182,44))=1,INDIRECT(ADDRESS($E182,90)),0),0), IF($F182&gt;0,IF(INDIRECT(ADDRESS($F182,44))=1,INDIRECT(ADDRESS($F182,90)),0),0), IF($G182&gt;0,IF(INDIRECT(ADDRESS($G182,44))=1,INDIRECT(ADDRESS($G182,90)),0),0), IF($H182&gt;0,IF(INDIRECT(ADDRESS($H182,44))=1,INDIRECT(ADDRESS($H182,90)),0),0), IF($I182&gt;0,IF(INDIRECT(ADDRESS($I182,44))=1,INDIRECT(ADDRESS($I182,90)),0),0), IF($J182&gt;0,IF(INDIRECT(ADDRESS($J182,44))=1,INDIRECT(ADDRESS($J182,90)),0),0), IF($K182&gt;0,IF(INDIRECT(ADDRESS($K182,44))=1,INDIRECT(ADDRESS($K182,90)),0),0), IF($L182&gt;0,IF(INDIRECT(ADDRESS($L182,44))=1,INDIRECT(ADDRESS($L182,90)),0),0), IF($M182&gt;0,IF(INDIRECT(ADDRESS($M182,44))=1,INDIRECT(ADDRESS($M182,90)),0),0))</f>
        <v>5.25</v>
      </c>
      <c r="CM182" s="56">
        <f t="shared" ca="1" si="135"/>
        <v>0.42804852012677874</v>
      </c>
      <c r="CN182" s="59"/>
    </row>
    <row r="183" spans="1:92" x14ac:dyDescent="0.25">
      <c r="A183" s="52" t="s">
        <v>253</v>
      </c>
      <c r="B183" s="67">
        <v>106</v>
      </c>
      <c r="C183" s="67">
        <v>122</v>
      </c>
      <c r="D183" s="67">
        <v>123</v>
      </c>
      <c r="E183" s="67">
        <v>124</v>
      </c>
      <c r="F183" s="67"/>
      <c r="G183" s="67"/>
      <c r="H183" s="67"/>
      <c r="I183" s="67"/>
      <c r="J183" s="67"/>
      <c r="K183" s="67"/>
      <c r="L183" s="67"/>
      <c r="M183" s="67"/>
      <c r="N183" s="67">
        <f ca="1">SUM(INDIRECT(ADDRESS(B183,COLUMN())),IF(C183&gt;0,INDIRECT(ADDRESS(C183,COLUMN())),0),IF(D183&gt;0,INDIRECT(ADDRESS(D183,COLUMN())),0),IF(E183&gt;0,INDIRECT(ADDRESS(E183,COLUMN())),0),IF(F183&gt;0,INDIRECT(ADDRESS(F183,COLUMN())),0),IF(G183&gt;0,INDIRECT(ADDRESS(G183,COLUMN())),0),IF(H183&gt;0,INDIRECT(ADDRESS(H183,COLUMN())),0),IF(I183&gt;0,INDIRECT(ADDRESS(I183,COLUMN())),0),IF(J183&gt;0,INDIRECT(ADDRESS(J183,COLUMN())),0),IF(K183&gt;0,INDIRECT(ADDRESS(K183,COLUMN())),0),IF(L183&gt;0,INDIRECT(ADDRESS(L183,COLUMN())),0),IF(M183&gt;0,INDIRECT(ADDRESS(M183,COLUMN())),0))</f>
        <v>22</v>
      </c>
      <c r="O183" s="67" t="str" cm="1">
        <f t="array" aca="1" ref="O183" ca="1">INDIRECT(ADDRESS($B183,COLUMN()))</f>
        <v>Fighter</v>
      </c>
      <c r="P183" s="67" cm="1">
        <f t="array" aca="1" ref="P183" ca="1">INDIRECT(ADDRESS($B183,COLUMN()))</f>
        <v>2</v>
      </c>
      <c r="Q183" s="67" cm="1">
        <f t="array" aca="1" ref="Q183" ca="1">INDIRECT(ADDRESS($B183,COLUMN()))</f>
        <v>0</v>
      </c>
      <c r="R183" s="67" cm="1">
        <f t="array" aca="1" ref="R183" ca="1">INDIRECT(ADDRESS($B183,COLUMN()))</f>
        <v>0</v>
      </c>
      <c r="S183" s="67" cm="1">
        <f t="array" aca="1" ref="S183" ca="1">INDIRECT(ADDRESS($B183,COLUMN()))</f>
        <v>1</v>
      </c>
      <c r="T183" s="67" t="str" cm="1">
        <f t="array" aca="1" ref="T183" ca="1">INDIRECT(ADDRESS($B183,COLUMN()))</f>
        <v>1-6</v>
      </c>
      <c r="U183" s="67" cm="1">
        <f t="array" aca="1" ref="U183" ca="1">INDIRECT(ADDRESS($B183,COLUMN()))</f>
        <v>6</v>
      </c>
      <c r="V183" s="67" cm="1">
        <f t="array" aca="1" ref="V183" ca="1">INDIRECT(ADDRESS($B183,COLUMN()))</f>
        <v>0</v>
      </c>
      <c r="W183" s="67" cm="1">
        <f t="array" aca="1" ref="W183" ca="1">INDIRECT(ADDRESS($B183,COLUMN()))</f>
        <v>2</v>
      </c>
      <c r="X183" s="67" cm="1">
        <f t="array" aca="1" ref="X183" ca="1">INDIRECT(ADDRESS($B183,COLUMN()))</f>
        <v>6</v>
      </c>
      <c r="Y183" s="67" cm="1">
        <f t="array" aca="1" ref="Y183" ca="1">INDIRECT(ADDRESS($B183,COLUMN()))</f>
        <v>1</v>
      </c>
      <c r="Z183" s="67" cm="1">
        <f t="array" aca="1" ref="Z183" ca="1">INDIRECT(ADDRESS($B183,COLUMN()))</f>
        <v>4</v>
      </c>
      <c r="AA183" s="67" cm="1">
        <f t="array" aca="1" ref="AA183" ca="1">INDIRECT(ADDRESS($B183,COLUMN()))</f>
        <v>0</v>
      </c>
      <c r="AB183" s="56">
        <f t="shared" ca="1" si="121"/>
        <v>0.73013777387695378</v>
      </c>
      <c r="AC183" s="56">
        <f t="shared" ca="1" si="122"/>
        <v>1.0122509530702493</v>
      </c>
      <c r="AD183" s="56">
        <f t="shared" ca="1" si="123"/>
        <v>1.7604364401221728</v>
      </c>
      <c r="AF183" s="52"/>
      <c r="AG183" s="52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2"/>
      <c r="AU183" s="54" t="s">
        <v>113</v>
      </c>
      <c r="AV183" s="57" cm="1">
        <f t="array" aca="1" ref="AV183" ca="1">SUM(IF($C183&gt;0,IF(AND(INDIRECT(ADDRESS($C183,44))=0,INDIRECT(ADDRESS($C183,38))="UL",ISERROR(SEARCH("Rear",INDIRECT(ADDRESS($C183,33)))),ISERROR(SEARCH("Side",INDIRECT(ADDRESS($C183,33))))),INDIRECT(ADDRESS($C183,COLUMN())),0),0),IF($D183&gt;0,IF(AND(INDIRECT(ADDRESS($D183,44))=0,INDIRECT(ADDRESS($D183,38))="UL",ISERROR(SEARCH("Rear",INDIRECT(ADDRESS($D183,33)))),ISERROR(SEARCH("Side",INDIRECT(ADDRESS($D183,33))))),INDIRECT(ADDRESS($D183,COLUMN())),0),0),IF($E183&gt;0,IF(AND(INDIRECT(ADDRESS($E183,44))=0,INDIRECT(ADDRESS($E183,38))="UL",ISERROR(SEARCH("Rear",INDIRECT(ADDRESS($E183,33)))),ISERROR(SEARCH("Side",INDIRECT(ADDRESS($E183,33))))),INDIRECT(ADDRESS($E183,COLUMN())),0),0),IF($F183&gt;0,IF(AND(INDIRECT(ADDRESS($F183,44))=0,INDIRECT(ADDRESS($F183,38))="UL",ISERROR(SEARCH("Rear",INDIRECT(ADDRESS($F183,33)))),ISERROR(SEARCH("Side",INDIRECT(ADDRESS($F183,33))))),INDIRECT(ADDRESS($F183,COLUMN())),0),0),IF($G183&gt;0,IF(AND(INDIRECT(ADDRESS($G183,44))=0,INDIRECT(ADDRESS($G183,38))="UL",ISERROR(SEARCH("Rear",INDIRECT(ADDRESS($G183,33)))),ISERROR(SEARCH("Side",INDIRECT(ADDRESS($G183,33))))),INDIRECT(ADDRESS($G183,COLUMN())),0),0),IF($H183&gt;0,IF(AND(INDIRECT(ADDRESS($H183,44))=0,INDIRECT(ADDRESS($H183,38))="UL",ISERROR(SEARCH("Rear",INDIRECT(ADDRESS($H183,33)))),ISERROR(SEARCH("Side",INDIRECT(ADDRESS($H183,33))))),INDIRECT(ADDRESS($H183,COLUMN())),0),0),IF($I183&gt;0,IF(AND(INDIRECT(ADDRESS($I183,44))=0,INDIRECT(ADDRESS($I183,38))="UL",ISERROR(SEARCH("Rear",INDIRECT(ADDRESS($I183,33)))),ISERROR(SEARCH("Side",INDIRECT(ADDRESS($I183,33))))),INDIRECT(ADDRESS($I183,COLUMN())),0),0),IF($J183&gt;0,IF(AND(INDIRECT(ADDRESS($J183,44))=0,INDIRECT(ADDRESS($J183,38))="UL",ISERROR(SEARCH("Rear",INDIRECT(ADDRESS($J183,33)))),ISERROR(SEARCH("Side",INDIRECT(ADDRESS($J183,33))))),INDIRECT(ADDRESS($J183,COLUMN())),0),0),IF($K183&gt;0,IF(AND(INDIRECT(ADDRESS($K183,44))=0,INDIRECT(ADDRESS($K183,38))="UL",ISERROR(SEARCH("Rear",INDIRECT(ADDRESS($K183,33)))),ISERROR(SEARCH("Side",INDIRECT(ADDRESS($K183,33))))),INDIRECT(ADDRESS($K183,COLUMN())),0),0),IF($L183&gt;0,IF(AND(INDIRECT(ADDRESS($L183,44))=0,INDIRECT(ADDRESS($L183,38))="UL",ISERROR(SEARCH("Rear",INDIRECT(ADDRESS($L183,33)))),ISERROR(SEARCH("Side",INDIRECT(ADDRESS($L183,33))))),INDIRECT(ADDRESS($L183,COLUMN())),0),0),IF($M183&gt;0,IF(AND(INDIRECT(ADDRESS($M183,44))=0,INDIRECT(ADDRESS($M183,38))="UL",ISERROR(SEARCH("Rear",INDIRECT(ADDRESS($M183,33)))),ISERROR(SEARCH("Side",INDIRECT(ADDRESS($M183,33))))),INDIRECT(ADDRESS($M183,COLUMN())),0),0))</f>
        <v>0.44444444444444442</v>
      </c>
      <c r="AW183" s="57" cm="1">
        <f t="array" aca="1" ref="AW183" ca="1">SUM(IF($C183&gt;0,IF(AND(INDIRECT(ADDRESS($C183,44))=0,INDIRECT(ADDRESS($C183,38))="UL",ISERROR(SEARCH("Rear",INDIRECT(ADDRESS($C183,33)))),ISERROR(SEARCH("Side",INDIRECT(ADDRESS($C183,33))))),INDIRECT(ADDRESS($C183,COLUMN())),0),0),IF($D183&gt;0,IF(AND(INDIRECT(ADDRESS($D183,44))=0,INDIRECT(ADDRESS($D183,38))="UL",ISERROR(SEARCH("Rear",INDIRECT(ADDRESS($D183,33)))),ISERROR(SEARCH("Side",INDIRECT(ADDRESS($D183,33))))),INDIRECT(ADDRESS($D183,COLUMN())),0),0),IF($E183&gt;0,IF(AND(INDIRECT(ADDRESS($E183,44))=0,INDIRECT(ADDRESS($E183,38))="UL",ISERROR(SEARCH("Rear",INDIRECT(ADDRESS($E183,33)))),ISERROR(SEARCH("Side",INDIRECT(ADDRESS($E183,33))))),INDIRECT(ADDRESS($E183,COLUMN())),0),0),IF($F183&gt;0,IF(AND(INDIRECT(ADDRESS($F183,44))=0,INDIRECT(ADDRESS($F183,38))="UL",ISERROR(SEARCH("Rear",INDIRECT(ADDRESS($F183,33)))),ISERROR(SEARCH("Side",INDIRECT(ADDRESS($F183,33))))),INDIRECT(ADDRESS($F183,COLUMN())),0),0),IF($G183&gt;0,IF(AND(INDIRECT(ADDRESS($G183,44))=0,INDIRECT(ADDRESS($G183,38))="UL",ISERROR(SEARCH("Rear",INDIRECT(ADDRESS($G183,33)))),ISERROR(SEARCH("Side",INDIRECT(ADDRESS($G183,33))))),INDIRECT(ADDRESS($G183,COLUMN())),0),0),IF($H183&gt;0,IF(AND(INDIRECT(ADDRESS($H183,44))=0,INDIRECT(ADDRESS($H183,38))="UL",ISERROR(SEARCH("Rear",INDIRECT(ADDRESS($H183,33)))),ISERROR(SEARCH("Side",INDIRECT(ADDRESS($H183,33))))),INDIRECT(ADDRESS($H183,COLUMN())),0),0),IF($I183&gt;0,IF(AND(INDIRECT(ADDRESS($I183,44))=0,INDIRECT(ADDRESS($I183,38))="UL",ISERROR(SEARCH("Rear",INDIRECT(ADDRESS($I183,33)))),ISERROR(SEARCH("Side",INDIRECT(ADDRESS($I183,33))))),INDIRECT(ADDRESS($I183,COLUMN())),0),0),IF($J183&gt;0,IF(AND(INDIRECT(ADDRESS($J183,44))=0,INDIRECT(ADDRESS($J183,38))="UL",ISERROR(SEARCH("Rear",INDIRECT(ADDRESS($J183,33)))),ISERROR(SEARCH("Side",INDIRECT(ADDRESS($J183,33))))),INDIRECT(ADDRESS($J183,COLUMN())),0),0),IF($K183&gt;0,IF(AND(INDIRECT(ADDRESS($K183,44))=0,INDIRECT(ADDRESS($K183,38))="UL",ISERROR(SEARCH("Rear",INDIRECT(ADDRESS($K183,33)))),ISERROR(SEARCH("Side",INDIRECT(ADDRESS($K183,33))))),INDIRECT(ADDRESS($K183,COLUMN())),0),0),IF($L183&gt;0,IF(AND(INDIRECT(ADDRESS($L183,44))=0,INDIRECT(ADDRESS($L183,38))="UL",ISERROR(SEARCH("Rear",INDIRECT(ADDRESS($L183,33)))),ISERROR(SEARCH("Side",INDIRECT(ADDRESS($L183,33))))),INDIRECT(ADDRESS($L183,COLUMN())),0),0),IF($M183&gt;0,IF(AND(INDIRECT(ADDRESS($M183,44))=0,INDIRECT(ADDRESS($M183,38))="UL",ISERROR(SEARCH("Rear",INDIRECT(ADDRESS($M183,33)))),ISERROR(SEARCH("Side",INDIRECT(ADDRESS($M183,33))))),INDIRECT(ADDRESS($M183,COLUMN())),0),0))</f>
        <v>1.7777777777777777</v>
      </c>
      <c r="AX183" s="57" cm="1">
        <f t="array" aca="1" ref="AX183" ca="1">SUM(IF($C183&gt;0,IF(AND(INDIRECT(ADDRESS($C183,44))=0,INDIRECT(ADDRESS($C183,38))="UL",ISERROR(SEARCH("Rear",INDIRECT(ADDRESS($C183,33)))),ISERROR(SEARCH("Side",INDIRECT(ADDRESS($C183,33))))),INDIRECT(ADDRESS($C183,COLUMN())),0),0),IF($D183&gt;0,IF(AND(INDIRECT(ADDRESS($D183,44))=0,INDIRECT(ADDRESS($D183,38))="UL",ISERROR(SEARCH("Rear",INDIRECT(ADDRESS($D183,33)))),ISERROR(SEARCH("Side",INDIRECT(ADDRESS($D183,33))))),INDIRECT(ADDRESS($D183,COLUMN())),0),0),IF($E183&gt;0,IF(AND(INDIRECT(ADDRESS($E183,44))=0,INDIRECT(ADDRESS($E183,38))="UL",ISERROR(SEARCH("Rear",INDIRECT(ADDRESS($E183,33)))),ISERROR(SEARCH("Side",INDIRECT(ADDRESS($E183,33))))),INDIRECT(ADDRESS($E183,COLUMN())),0),0),IF($F183&gt;0,IF(AND(INDIRECT(ADDRESS($F183,44))=0,INDIRECT(ADDRESS($F183,38))="UL",ISERROR(SEARCH("Rear",INDIRECT(ADDRESS($F183,33)))),ISERROR(SEARCH("Side",INDIRECT(ADDRESS($F183,33))))),INDIRECT(ADDRESS($F183,COLUMN())),0),0),IF($G183&gt;0,IF(AND(INDIRECT(ADDRESS($G183,44))=0,INDIRECT(ADDRESS($G183,38))="UL",ISERROR(SEARCH("Rear",INDIRECT(ADDRESS($G183,33)))),ISERROR(SEARCH("Side",INDIRECT(ADDRESS($G183,33))))),INDIRECT(ADDRESS($G183,COLUMN())),0),0),IF($H183&gt;0,IF(AND(INDIRECT(ADDRESS($H183,44))=0,INDIRECT(ADDRESS($H183,38))="UL",ISERROR(SEARCH("Rear",INDIRECT(ADDRESS($H183,33)))),ISERROR(SEARCH("Side",INDIRECT(ADDRESS($H183,33))))),INDIRECT(ADDRESS($H183,COLUMN())),0),0),IF($I183&gt;0,IF(AND(INDIRECT(ADDRESS($I183,44))=0,INDIRECT(ADDRESS($I183,38))="UL",ISERROR(SEARCH("Rear",INDIRECT(ADDRESS($I183,33)))),ISERROR(SEARCH("Side",INDIRECT(ADDRESS($I183,33))))),INDIRECT(ADDRESS($I183,COLUMN())),0),0),IF($J183&gt;0,IF(AND(INDIRECT(ADDRESS($J183,44))=0,INDIRECT(ADDRESS($J183,38))="UL",ISERROR(SEARCH("Rear",INDIRECT(ADDRESS($J183,33)))),ISERROR(SEARCH("Side",INDIRECT(ADDRESS($J183,33))))),INDIRECT(ADDRESS($J183,COLUMN())),0),0),IF($K183&gt;0,IF(AND(INDIRECT(ADDRESS($K183,44))=0,INDIRECT(ADDRESS($K183,38))="UL",ISERROR(SEARCH("Rear",INDIRECT(ADDRESS($K183,33)))),ISERROR(SEARCH("Side",INDIRECT(ADDRESS($K183,33))))),INDIRECT(ADDRESS($K183,COLUMN())),0),0),IF($L183&gt;0,IF(AND(INDIRECT(ADDRESS($L183,44))=0,INDIRECT(ADDRESS($L183,38))="UL",ISERROR(SEARCH("Rear",INDIRECT(ADDRESS($L183,33)))),ISERROR(SEARCH("Side",INDIRECT(ADDRESS($L183,33))))),INDIRECT(ADDRESS($L183,COLUMN())),0),0),IF($M183&gt;0,IF(AND(INDIRECT(ADDRESS($M183,44))=0,INDIRECT(ADDRESS($M183,38))="UL",ISERROR(SEARCH("Rear",INDIRECT(ADDRESS($M183,33)))),ISERROR(SEARCH("Side",INDIRECT(ADDRESS($M183,33))))),INDIRECT(ADDRESS($M183,COLUMN())),0),0))</f>
        <v>0.33333333333333331</v>
      </c>
      <c r="AY183" s="58">
        <f t="shared" ca="1" si="124"/>
        <v>1.7777777777777777</v>
      </c>
      <c r="AZ183" s="58">
        <f t="shared" ca="1" si="125"/>
        <v>0.85185185185185197</v>
      </c>
      <c r="BA183" s="58" cm="1">
        <f t="array" aca="1" ref="BA183" ca="1">SUM(IF($C183&gt;0,IF(AND(INDIRECT(ADDRESS($C183,44))=0,INDIRECT(ADDRESS($C183,38))="UL"),INDIRECT(ADDRESS($C183,COLUMN())),0),0),IF($D183&gt;0,IF(AND(INDIRECT(ADDRESS($D183,44))=0,INDIRECT(ADDRESS($D183,38))="UL"),INDIRECT(ADDRESS($D183,COLUMN())),0),0),IF($E183&gt;0,IF(AND(INDIRECT(ADDRESS($E183,44))=0,INDIRECT(ADDRESS($E183,38))="UL"),INDIRECT(ADDRESS($E183,COLUMN())),0),0),IF($F183&gt;0,IF(AND(INDIRECT(ADDRESS($F183,44))=0,INDIRECT(ADDRESS($F183,38))="UL"),INDIRECT(ADDRESS($F183,COLUMN())),0),0),IF($G183&gt;0,IF(AND(INDIRECT(ADDRESS($G183,44))=0,INDIRECT(ADDRESS($G183,38))="UL"),INDIRECT(ADDRESS($G183,COLUMN())),0),0),IF($H183&gt;0,IF(AND(INDIRECT(ADDRESS($H183,44))=0,INDIRECT(ADDRESS($H183,38))="UL"),INDIRECT(ADDRESS($H183,COLUMN())),0),0),IF($I183&gt;0,IF(AND(INDIRECT(ADDRESS($I183,44))=0,INDIRECT(ADDRESS($I183,38))="UL"),INDIRECT(ADDRESS($I183,COLUMN())),0),0),IF($J183&gt;0,IF(AND(INDIRECT(ADDRESS($J183,44))=0,INDIRECT(ADDRESS($J183,38))="UL"),INDIRECT(ADDRESS($J183,COLUMN())),0),0),IF($K183&gt;0,IF(AND(INDIRECT(ADDRESS($K183,44))=0,INDIRECT(ADDRESS($K183,38))="UL"),INDIRECT(ADDRESS($K183,COLUMN())),0),0),IF($L183&gt;0,IF(AND(INDIRECT(ADDRESS($L183,44))=0,INDIRECT(ADDRESS($L183,38))="UL"),INDIRECT(ADDRESS($L183,COLUMN())),0),0),IF($M183&gt;0,IF(AND(INDIRECT(ADDRESS($M183,44))=0,INDIRECT(ADDRESS($M183,38))="UL"),INDIRECT(ADDRESS($M183,COLUMN())),0),0))</f>
        <v>0.54589065255731917</v>
      </c>
      <c r="BB183" s="58" cm="1">
        <f t="array" aca="1" ref="BB183" ca="1">SUM(IF($C183&gt;0,IF(AND(INDIRECT(ADDRESS($C183,44))=0,INDIRECT(ADDRESS($C183,38))="UL"),INDIRECT(ADDRESS($C183,COLUMN())),0),0),IF($D183&gt;0,IF(AND(INDIRECT(ADDRESS($D183,44))=0,INDIRECT(ADDRESS($D183,38))="UL"),INDIRECT(ADDRESS($D183,COLUMN())),0),0),IF($E183&gt;0,IF(AND(INDIRECT(ADDRESS($E183,44))=0,INDIRECT(ADDRESS($E183,38))="UL"),INDIRECT(ADDRESS($E183,COLUMN())),0),0),IF($F183&gt;0,IF(AND(INDIRECT(ADDRESS($F183,44))=0,INDIRECT(ADDRESS($F183,38))="UL"),INDIRECT(ADDRESS($F183,COLUMN())),0),0),IF($G183&gt;0,IF(AND(INDIRECT(ADDRESS($G183,44))=0,INDIRECT(ADDRESS($G183,38))="UL"),INDIRECT(ADDRESS($G183,COLUMN())),0),0),IF($H183&gt;0,IF(AND(INDIRECT(ADDRESS($H183,44))=0,INDIRECT(ADDRESS($H183,38))="UL"),INDIRECT(ADDRESS($H183,COLUMN())),0),0),IF($I183&gt;0,IF(AND(INDIRECT(ADDRESS($I183,44))=0,INDIRECT(ADDRESS($I183,38))="UL"),INDIRECT(ADDRESS($I183,COLUMN())),0),0),IF($J183&gt;0,IF(AND(INDIRECT(ADDRESS($J183,44))=0,INDIRECT(ADDRESS($J183,38))="UL"),INDIRECT(ADDRESS($J183,COLUMN())),0),0),IF($K183&gt;0,IF(AND(INDIRECT(ADDRESS($K183,44))=0,INDIRECT(ADDRESS($K183,38))="UL"),INDIRECT(ADDRESS($K183,COLUMN())),0),0),IF($L183&gt;0,IF(AND(INDIRECT(ADDRESS($L183,44))=0,INDIRECT(ADDRESS($L183,38))="UL"),INDIRECT(ADDRESS($L183,COLUMN())),0),0),IF($M183&gt;0,IF(AND(INDIRECT(ADDRESS($M183,44))=0,INDIRECT(ADDRESS($M183,38))="UL"),INDIRECT(ADDRESS($M183,COLUMN())),0),0))</f>
        <v>0.19033509700176365</v>
      </c>
      <c r="BC183" s="58" cm="1">
        <f t="array" aca="1" ref="BC183" ca="1">SUM(IF($C183&gt;0,IF(AND(INDIRECT(ADDRESS($C183,44))=0,INDIRECT(ADDRESS($C183,38))="UL"),INDIRECT(ADDRESS($C183,COLUMN())),0),0),IF($D183&gt;0,IF(AND(INDIRECT(ADDRESS($D183,44))=0,INDIRECT(ADDRESS($D183,38))="UL"),INDIRECT(ADDRESS($D183,COLUMN())),0),0),IF($E183&gt;0,IF(AND(INDIRECT(ADDRESS($E183,44))=0,INDIRECT(ADDRESS($E183,38))="UL"),INDIRECT(ADDRESS($E183,COLUMN())),0),0),IF($F183&gt;0,IF(AND(INDIRECT(ADDRESS($F183,44))=0,INDIRECT(ADDRESS($F183,38))="UL"),INDIRECT(ADDRESS($F183,COLUMN())),0),0),IF($G183&gt;0,IF(AND(INDIRECT(ADDRESS($G183,44))=0,INDIRECT(ADDRESS($G183,38))="UL"),INDIRECT(ADDRESS($G183,COLUMN())),0),0),IF($H183&gt;0,IF(AND(INDIRECT(ADDRESS($H183,44))=0,INDIRECT(ADDRESS($H183,38))="UL"),INDIRECT(ADDRESS($H183,COLUMN())),0),0),IF($I183&gt;0,IF(AND(INDIRECT(ADDRESS($I183,44))=0,INDIRECT(ADDRESS($I183,38))="UL"),INDIRECT(ADDRESS($I183,COLUMN())),0),0),IF($J183&gt;0,IF(AND(INDIRECT(ADDRESS($J183,44))=0,INDIRECT(ADDRESS($J183,38))="UL"),INDIRECT(ADDRESS($J183,COLUMN())),0),0),IF($K183&gt;0,IF(AND(INDIRECT(ADDRESS($K183,44))=0,INDIRECT(ADDRESS($K183,38))="UL"),INDIRECT(ADDRESS($K183,COLUMN())),0),0),IF($L183&gt;0,IF(AND(INDIRECT(ADDRESS($L183,44))=0,INDIRECT(ADDRESS($L183,38))="UL"),INDIRECT(ADDRESS($L183,COLUMN())),0),0),IF($M183&gt;0,IF(AND(INDIRECT(ADDRESS($M183,44))=0,INDIRECT(ADDRESS($M183,38))="UL"),INDIRECT(ADDRESS($M183,COLUMN())),0),0))</f>
        <v>0.16437389770723104</v>
      </c>
      <c r="BD183" s="58" cm="1">
        <f t="array" aca="1" ref="BD183" ca="1">SUM(IF($C183&gt;0,IF(AND(INDIRECT(ADDRESS($C183,44))=0,INDIRECT(ADDRESS($C183,38))="UL"),INDIRECT(ADDRESS($C183,COLUMN())),0),0),IF($D183&gt;0,IF(AND(INDIRECT(ADDRESS($D183,44))=0,INDIRECT(ADDRESS($D183,38))="UL"),INDIRECT(ADDRESS($D183,COLUMN())),0),0),IF($E183&gt;0,IF(AND(INDIRECT(ADDRESS($E183,44))=0,INDIRECT(ADDRESS($E183,38))="UL"),INDIRECT(ADDRESS($E183,COLUMN())),0),0),IF($F183&gt;0,IF(AND(INDIRECT(ADDRESS($F183,44))=0,INDIRECT(ADDRESS($F183,38))="UL"),INDIRECT(ADDRESS($F183,COLUMN())),0),0),IF($G183&gt;0,IF(AND(INDIRECT(ADDRESS($G183,44))=0,INDIRECT(ADDRESS($G183,38))="UL"),INDIRECT(ADDRESS($G183,COLUMN())),0),0),IF($H183&gt;0,IF(AND(INDIRECT(ADDRESS($H183,44))=0,INDIRECT(ADDRESS($H183,38))="UL"),INDIRECT(ADDRESS($H183,COLUMN())),0),0),IF($I183&gt;0,IF(AND(INDIRECT(ADDRESS($I183,44))=0,INDIRECT(ADDRESS($I183,38))="UL"),INDIRECT(ADDRESS($I183,COLUMN())),0),0),IF($J183&gt;0,IF(AND(INDIRECT(ADDRESS($J183,44))=0,INDIRECT(ADDRESS($J183,38))="UL"),INDIRECT(ADDRESS($J183,COLUMN())),0),0),IF($K183&gt;0,IF(AND(INDIRECT(ADDRESS($K183,44))=0,INDIRECT(ADDRESS($K183,38))="UL"),INDIRECT(ADDRESS($K183,COLUMN())),0),0),IF($L183&gt;0,IF(AND(INDIRECT(ADDRESS($L183,44))=0,INDIRECT(ADDRESS($L183,38))="UL"),INDIRECT(ADDRESS($L183,COLUMN())),0),0),IF($M183&gt;0,IF(AND(INDIRECT(ADDRESS($M183,44))=0,INDIRECT(ADDRESS($M183,38))="UL"),INDIRECT(ADDRESS($M183,COLUMN())),0),0))</f>
        <v>0.56677248677248671</v>
      </c>
      <c r="BE183" s="57">
        <f t="shared" ca="1" si="126"/>
        <v>0.19033509700176365</v>
      </c>
      <c r="BF183" s="57" cm="1">
        <f t="array" aca="1" ref="BF183" ca="1">SUM(IF($C183&gt;0,IF(INDIRECT(ADDRESS($C183,45))=1,INDIRECT(ADDRESS($C183,52))*INDIRECT(ADDRESS($C183,42))/5,0),0), IF($D183&gt;0,IF(INDIRECT(ADDRESS($D183,45))=1,INDIRECT(ADDRESS($D183,52))*INDIRECT(ADDRESS($D183,42))/5,0),0), IF($E183&gt;0,IF(INDIRECT(ADDRESS($E183,45))=1,INDIRECT(ADDRESS($E183,52))*INDIRECT(ADDRESS($E183,42))/5,0),0), IF($F183&gt;0,IF(INDIRECT(ADDRESS($F183,45))=1,INDIRECT(ADDRESS($F183,52))*INDIRECT(ADDRESS($F183,42))/5,0),0), IF($G183&gt;0,IF(INDIRECT(ADDRESS($G183,45))=1,INDIRECT(ADDRESS($G183,52))*INDIRECT(ADDRESS($G183,42))/5,0),0), IF($H183&gt;0,IF(INDIRECT(ADDRESS($H183,45))=1,INDIRECT(ADDRESS($H183,52))*INDIRECT(ADDRESS($H183,42))/5,0),0)
)*$BF$296/100</f>
        <v>3.7037037037037034E-3</v>
      </c>
      <c r="BG183" s="19"/>
      <c r="BH183" s="57" cm="1">
        <f t="array" aca="1" ref="BH183" ca="1">SUM(IF($C183&gt;0,IF(AND(INDIRECT(ADDRESS($C183,44))=0,INDIRECT(ADDRESS($C183,38))&lt;&gt;"UL"),INDIRECT(ADDRESS($C183,COLUMN()-12)),0),0), IF($D183&gt;0,IF(AND(INDIRECT(ADDRESS($D183,44))=0,INDIRECT(ADDRESS($D183,38))&lt;&gt;"UL"),INDIRECT(ADDRESS($D183,COLUMN()-12)),0),0), IF($E183&gt;0,IF(AND(INDIRECT(ADDRESS($E183,44))=0,INDIRECT(ADDRESS($E183,38))&lt;&gt;"UL"),INDIRECT(ADDRESS($E183,COLUMN()-12)),0),0), IF($F183&gt;0,IF(AND(INDIRECT(ADDRESS($F183,44))=0,INDIRECT(ADDRESS($F183,38))&lt;&gt;"UL"),INDIRECT(ADDRESS($F183,COLUMN()-12)),0),0), IF($G183&gt;0,IF(AND(INDIRECT(ADDRESS($G183,44))=0,INDIRECT(ADDRESS($G183,38))&lt;&gt;"UL"),INDIRECT(ADDRESS($G183,COLUMN()-12)),0),0), IF($H183&gt;0,IF(AND(INDIRECT(ADDRESS($H183,44))=0,INDIRECT(ADDRESS($H183,38))&lt;&gt;"UL"),INDIRECT(ADDRESS($H183,COLUMN()-12)),0),0), IF($I183&gt;0,IF(AND(INDIRECT(ADDRESS($I183,44))=0,INDIRECT(ADDRESS($I183,38))&lt;&gt;"UL"),INDIRECT(ADDRESS($I183,COLUMN()-12)),0),0), IF($J183&gt;0,IF(AND(INDIRECT(ADDRESS($J183,44))=0,INDIRECT(ADDRESS($J183,38))&lt;&gt;"UL"),INDIRECT(ADDRESS($J183,COLUMN()-12)),0),0), IF($K183&gt;0,IF(AND(INDIRECT(ADDRESS($K183,44))=0,INDIRECT(ADDRESS($K183,38))&lt;&gt;"UL"),INDIRECT(ADDRESS($K183,COLUMN()-12)),0),0), IF($L183&gt;0,IF(AND(INDIRECT(ADDRESS($L183,44))=0,INDIRECT(ADDRESS($L183,38))&lt;&gt;"UL"),INDIRECT(ADDRESS($L183,COLUMN()-12)),0),0), IF($M183&gt;0,IF(AND(INDIRECT(ADDRESS($M183,44))=0,INDIRECT(ADDRESS($M183,38))&lt;&gt;"UL"),INDIRECT(ADDRESS($M183,COLUMN()-12)),0),0))</f>
        <v>0</v>
      </c>
      <c r="BI183" s="57" cm="1">
        <f t="array" aca="1" ref="BI183" ca="1">SUM(IF($C183&gt;0,IF(AND(INDIRECT(ADDRESS($C183,44))=0,INDIRECT(ADDRESS($C183,38))&lt;&gt;"UL"),INDIRECT(ADDRESS($C183,COLUMN()-12)),0),0), IF($D183&gt;0,IF(AND(INDIRECT(ADDRESS($D183,44))=0,INDIRECT(ADDRESS($D183,38))&lt;&gt;"UL"),INDIRECT(ADDRESS($D183,COLUMN()-12)),0),0), IF($E183&gt;0,IF(AND(INDIRECT(ADDRESS($E183,44))=0,INDIRECT(ADDRESS($E183,38))&lt;&gt;"UL"),INDIRECT(ADDRESS($E183,COLUMN()-12)),0),0), IF($F183&gt;0,IF(AND(INDIRECT(ADDRESS($F183,44))=0,INDIRECT(ADDRESS($F183,38))&lt;&gt;"UL"),INDIRECT(ADDRESS($F183,COLUMN()-12)),0),0), IF($G183&gt;0,IF(AND(INDIRECT(ADDRESS($G183,44))=0,INDIRECT(ADDRESS($G183,38))&lt;&gt;"UL"),INDIRECT(ADDRESS($G183,COLUMN()-12)),0),0), IF($H183&gt;0,IF(AND(INDIRECT(ADDRESS($H183,44))=0,INDIRECT(ADDRESS($H183,38))&lt;&gt;"UL"),INDIRECT(ADDRESS($H183,COLUMN()-12)),0),0), IF($I183&gt;0,IF(AND(INDIRECT(ADDRESS($I183,44))=0,INDIRECT(ADDRESS($I183,38))&lt;&gt;"UL"),INDIRECT(ADDRESS($I183,COLUMN()-12)),0),0), IF($J183&gt;0,IF(AND(INDIRECT(ADDRESS($J183,44))=0,INDIRECT(ADDRESS($J183,38))&lt;&gt;"UL"),INDIRECT(ADDRESS($J183,COLUMN()-12)),0),0), IF($K183&gt;0,IF(AND(INDIRECT(ADDRESS($K183,44))=0,INDIRECT(ADDRESS($K183,38))&lt;&gt;"UL"),INDIRECT(ADDRESS($K183,COLUMN()-12)),0),0), IF($L183&gt;0,IF(AND(INDIRECT(ADDRESS($L183,44))=0,INDIRECT(ADDRESS($L183,38))&lt;&gt;"UL"),INDIRECT(ADDRESS($L183,COLUMN()-12)),0),0), IF($M183&gt;0,IF(AND(INDIRECT(ADDRESS($M183,44))=0,INDIRECT(ADDRESS($M183,38))&lt;&gt;"UL"),INDIRECT(ADDRESS($M183,COLUMN()-12)),0),0))</f>
        <v>0</v>
      </c>
      <c r="BJ183" s="57" cm="1">
        <f t="array" aca="1" ref="BJ183" ca="1">SUM(IF($C183&gt;0,IF(AND(INDIRECT(ADDRESS($C183,44))=0,INDIRECT(ADDRESS($C183,38))&lt;&gt;"UL"),INDIRECT(ADDRESS($C183,COLUMN()-12)),0),0), IF($D183&gt;0,IF(AND(INDIRECT(ADDRESS($D183,44))=0,INDIRECT(ADDRESS($D183,38))&lt;&gt;"UL"),INDIRECT(ADDRESS($D183,COLUMN()-12)),0),0), IF($E183&gt;0,IF(AND(INDIRECT(ADDRESS($E183,44))=0,INDIRECT(ADDRESS($E183,38))&lt;&gt;"UL"),INDIRECT(ADDRESS($E183,COLUMN()-12)),0),0), IF($F183&gt;0,IF(AND(INDIRECT(ADDRESS($F183,44))=0,INDIRECT(ADDRESS($F183,38))&lt;&gt;"UL"),INDIRECT(ADDRESS($F183,COLUMN()-12)),0),0), IF($G183&gt;0,IF(AND(INDIRECT(ADDRESS($G183,44))=0,INDIRECT(ADDRESS($G183,38))&lt;&gt;"UL"),INDIRECT(ADDRESS($G183,COLUMN()-12)),0),0), IF($H183&gt;0,IF(AND(INDIRECT(ADDRESS($H183,44))=0,INDIRECT(ADDRESS($H183,38))&lt;&gt;"UL"),INDIRECT(ADDRESS($H183,COLUMN()-12)),0),0), IF($I183&gt;0,IF(AND(INDIRECT(ADDRESS($I183,44))=0,INDIRECT(ADDRESS($I183,38))&lt;&gt;"UL"),INDIRECT(ADDRESS($I183,COLUMN()-12)),0),0), IF($J183&gt;0,IF(AND(INDIRECT(ADDRESS($J183,44))=0,INDIRECT(ADDRESS($J183,38))&lt;&gt;"UL"),INDIRECT(ADDRESS($J183,COLUMN()-12)),0),0), IF($K183&gt;0,IF(AND(INDIRECT(ADDRESS($K183,44))=0,INDIRECT(ADDRESS($K183,38))&lt;&gt;"UL"),INDIRECT(ADDRESS($K183,COLUMN()-12)),0),0), IF($L183&gt;0,IF(AND(INDIRECT(ADDRESS($L183,44))=0,INDIRECT(ADDRESS($L183,38))&lt;&gt;"UL"),INDIRECT(ADDRESS($L183,COLUMN()-12)),0),0), IF($M183&gt;0,IF(AND(INDIRECT(ADDRESS($M183,44))=0,INDIRECT(ADDRESS($M183,38))&lt;&gt;"UL"),INDIRECT(ADDRESS($M183,COLUMN()-12)),0),0))</f>
        <v>0</v>
      </c>
      <c r="BK183" s="57">
        <f t="shared" ca="1" si="127"/>
        <v>0</v>
      </c>
      <c r="BL183" s="58">
        <f t="shared" ca="1" si="128"/>
        <v>0</v>
      </c>
      <c r="BM183" s="57" cm="1">
        <f t="array" aca="1" ref="BM183" ca="1">SUM(IF($C183&gt;0,IF(AND(INDIRECT(ADDRESS($C183,44))=0,INDIRECT(ADDRESS($C183,38))&lt;&gt;"UL"),INDIRECT(ADDRESS($C183,COLUMN()-12)),0),0), IF($D183&gt;0,IF(AND(INDIRECT(ADDRESS($D183,44))=0,INDIRECT(ADDRESS($D183,38))&lt;&gt;"UL"),INDIRECT(ADDRESS($D183,COLUMN()-12)),0),0), IF($E183&gt;0,IF(AND(INDIRECT(ADDRESS($E183,44))=0,INDIRECT(ADDRESS($E183,38))&lt;&gt;"UL"),INDIRECT(ADDRESS($E183,COLUMN()-12)),0),0), IF($F183&gt;0,IF(AND(INDIRECT(ADDRESS($F183,44))=0,INDIRECT(ADDRESS($F183,38))&lt;&gt;"UL"),INDIRECT(ADDRESS($F183,COLUMN()-12)),0),0), IF($G183&gt;0,IF(AND(INDIRECT(ADDRESS($G183,44))=0,INDIRECT(ADDRESS($G183,38))&lt;&gt;"UL"),INDIRECT(ADDRESS($G183,COLUMN()-12)),0),0), IF($H183&gt;0,IF(AND(INDIRECT(ADDRESS($H183,44))=0,INDIRECT(ADDRESS($H183,38))&lt;&gt;"UL"),INDIRECT(ADDRESS($H183,COLUMN()-12)),0),0), IF($I183&gt;0,IF(AND(INDIRECT(ADDRESS($I183,44))=0,INDIRECT(ADDRESS($I183,38))&lt;&gt;"UL"),INDIRECT(ADDRESS($I183,COLUMN()-12)),0),0), IF($J183&gt;0,IF(AND(INDIRECT(ADDRESS($J183,44))=0,INDIRECT(ADDRESS($J183,38))&lt;&gt;"UL"),INDIRECT(ADDRESS($J183,COLUMN()-12)),0),0), IF($K183&gt;0,IF(AND(INDIRECT(ADDRESS($K183,44))=0,INDIRECT(ADDRESS($K183,38))&lt;&gt;"UL"),INDIRECT(ADDRESS($K183,COLUMN()-11)),0),0), IF($L183&gt;0,IF(AND(INDIRECT(ADDRESS($L183,44))=0,INDIRECT(ADDRESS($L183,38))&lt;&gt;"UL"),INDIRECT(ADDRESS($L183,COLUMN()-11)),0),0), IF($M183&gt;0,IF(AND(INDIRECT(ADDRESS($M183,44))=0,INDIRECT(ADDRESS($M183,38))&lt;&gt;"UL"),INDIRECT(ADDRESS($M183,COLUMN()-11)),0),0))</f>
        <v>0</v>
      </c>
      <c r="BN183" s="57" cm="1">
        <f t="array" aca="1" ref="BN183" ca="1">SUM(IF($C183&gt;0,IF(AND(INDIRECT(ADDRESS($C183,44))=0,INDIRECT(ADDRESS($C183,38))&lt;&gt;"UL"),INDIRECT(ADDRESS($C183,COLUMN()-12)),0),0), IF($D183&gt;0,IF(AND(INDIRECT(ADDRESS($D183,44))=0,INDIRECT(ADDRESS($D183,38))&lt;&gt;"UL"),INDIRECT(ADDRESS($D183,COLUMN()-12)),0),0), IF($E183&gt;0,IF(AND(INDIRECT(ADDRESS($E183,44))=0,INDIRECT(ADDRESS($E183,38))&lt;&gt;"UL"),INDIRECT(ADDRESS($E183,COLUMN()-12)),0),0), IF($F183&gt;0,IF(AND(INDIRECT(ADDRESS($F183,44))=0,INDIRECT(ADDRESS($F183,38))&lt;&gt;"UL"),INDIRECT(ADDRESS($F183,COLUMN()-12)),0),0), IF($G183&gt;0,IF(AND(INDIRECT(ADDRESS($G183,44))=0,INDIRECT(ADDRESS($G183,38))&lt;&gt;"UL"),INDIRECT(ADDRESS($G183,COLUMN()-12)),0),0), IF($H183&gt;0,IF(AND(INDIRECT(ADDRESS($H183,44))=0,INDIRECT(ADDRESS($H183,38))&lt;&gt;"UL"),INDIRECT(ADDRESS($H183,COLUMN()-12)),0),0), IF($I183&gt;0,IF(AND(INDIRECT(ADDRESS($I183,44))=0,INDIRECT(ADDRESS($I183,38))&lt;&gt;"UL"),INDIRECT(ADDRESS($I183,COLUMN()-12)),0),0), IF($J183&gt;0,IF(AND(INDIRECT(ADDRESS($J183,44))=0,INDIRECT(ADDRESS($J183,38))&lt;&gt;"UL"),INDIRECT(ADDRESS($J183,COLUMN()-12)),0),0), IF($K183&gt;0,IF(AND(INDIRECT(ADDRESS($K183,44))=0,INDIRECT(ADDRESS($K183,38))&lt;&gt;"UL"),INDIRECT(ADDRESS($K183,COLUMN()-11)),0),0), IF($L183&gt;0,IF(AND(INDIRECT(ADDRESS($L183,44))=0,INDIRECT(ADDRESS($L183,38))&lt;&gt;"UL"),INDIRECT(ADDRESS($L183,COLUMN()-11)),0),0), IF($M183&gt;0,IF(AND(INDIRECT(ADDRESS($M183,44))=0,INDIRECT(ADDRESS($M183,38))&lt;&gt;"UL"),INDIRECT(ADDRESS($M183,COLUMN()-11)),0),0))</f>
        <v>0</v>
      </c>
      <c r="BO183" s="57" cm="1">
        <f t="array" aca="1" ref="BO183" ca="1">SUM(IF($C183&gt;0,IF(AND(INDIRECT(ADDRESS($C183,44))=0,INDIRECT(ADDRESS($C183,38))&lt;&gt;"UL"),INDIRECT(ADDRESS($C183,COLUMN()-12)),0),0), IF($D183&gt;0,IF(AND(INDIRECT(ADDRESS($D183,44))=0,INDIRECT(ADDRESS($D183,38))&lt;&gt;"UL"),INDIRECT(ADDRESS($D183,COLUMN()-12)),0),0), IF($E183&gt;0,IF(AND(INDIRECT(ADDRESS($E183,44))=0,INDIRECT(ADDRESS($E183,38))&lt;&gt;"UL"),INDIRECT(ADDRESS($E183,COLUMN()-12)),0),0), IF($F183&gt;0,IF(AND(INDIRECT(ADDRESS($F183,44))=0,INDIRECT(ADDRESS($F183,38))&lt;&gt;"UL"),INDIRECT(ADDRESS($F183,COLUMN()-12)),0),0), IF($G183&gt;0,IF(AND(INDIRECT(ADDRESS($G183,44))=0,INDIRECT(ADDRESS($G183,38))&lt;&gt;"UL"),INDIRECT(ADDRESS($G183,COLUMN()-12)),0),0), IF($H183&gt;0,IF(AND(INDIRECT(ADDRESS($H183,44))=0,INDIRECT(ADDRESS($H183,38))&lt;&gt;"UL"),INDIRECT(ADDRESS($H183,COLUMN()-12)),0),0), IF($I183&gt;0,IF(AND(INDIRECT(ADDRESS($I183,44))=0,INDIRECT(ADDRESS($I183,38))&lt;&gt;"UL"),INDIRECT(ADDRESS($I183,COLUMN()-12)),0),0), IF($J183&gt;0,IF(AND(INDIRECT(ADDRESS($J183,44))=0,INDIRECT(ADDRESS($J183,38))&lt;&gt;"UL"),INDIRECT(ADDRESS($J183,COLUMN()-12)),0),0), IF($K183&gt;0,IF(AND(INDIRECT(ADDRESS($K183,44))=0,INDIRECT(ADDRESS($K183,38))&lt;&gt;"UL"),INDIRECT(ADDRESS($K183,COLUMN()-11)),0),0), IF($L183&gt;0,IF(AND(INDIRECT(ADDRESS($L183,44))=0,INDIRECT(ADDRESS($L183,38))&lt;&gt;"UL"),INDIRECT(ADDRESS($L183,COLUMN()-11)),0),0), IF($M183&gt;0,IF(AND(INDIRECT(ADDRESS($M183,44))=0,INDIRECT(ADDRESS($M183,38))&lt;&gt;"UL"),INDIRECT(ADDRESS($M183,COLUMN()-11)),0),0))</f>
        <v>0</v>
      </c>
      <c r="BP183" s="57" cm="1">
        <f t="array" aca="1" ref="BP183" ca="1">SUM(IF($C183&gt;0,IF(AND(INDIRECT(ADDRESS($C183,44))=0,INDIRECT(ADDRESS($C183,38))&lt;&gt;"UL"),INDIRECT(ADDRESS($C183,COLUMN()-12)),0),0), IF($D183&gt;0,IF(AND(INDIRECT(ADDRESS($D183,44))=0,INDIRECT(ADDRESS($D183,38))&lt;&gt;"UL"),INDIRECT(ADDRESS($D183,COLUMN()-12)),0),0), IF($E183&gt;0,IF(AND(INDIRECT(ADDRESS($E183,44))=0,INDIRECT(ADDRESS($E183,38))&lt;&gt;"UL"),INDIRECT(ADDRESS($E183,COLUMN()-12)),0),0), IF($F183&gt;0,IF(AND(INDIRECT(ADDRESS($F183,44))=0,INDIRECT(ADDRESS($F183,38))&lt;&gt;"UL"),INDIRECT(ADDRESS($F183,COLUMN()-12)),0),0), IF($G183&gt;0,IF(AND(INDIRECT(ADDRESS($G183,44))=0,INDIRECT(ADDRESS($G183,38))&lt;&gt;"UL"),INDIRECT(ADDRESS($G183,COLUMN()-12)),0),0), IF($H183&gt;0,IF(AND(INDIRECT(ADDRESS($H183,44))=0,INDIRECT(ADDRESS($H183,38))&lt;&gt;"UL"),INDIRECT(ADDRESS($H183,COLUMN()-12)),0),0), IF($I183&gt;0,IF(AND(INDIRECT(ADDRESS($I183,44))=0,INDIRECT(ADDRESS($I183,38))&lt;&gt;"UL"),INDIRECT(ADDRESS($I183,COLUMN()-12)),0),0), IF($J183&gt;0,IF(AND(INDIRECT(ADDRESS($J183,44))=0,INDIRECT(ADDRESS($J183,38))&lt;&gt;"UL"),INDIRECT(ADDRESS($J183,COLUMN()-12)),0),0), IF($K183&gt;0,IF(AND(INDIRECT(ADDRESS($K183,44))=0,INDIRECT(ADDRESS($K183,38))&lt;&gt;"UL"),INDIRECT(ADDRESS($K183,COLUMN()-11)),0),0), IF($L183&gt;0,IF(AND(INDIRECT(ADDRESS($L183,44))=0,INDIRECT(ADDRESS($L183,38))&lt;&gt;"UL"),INDIRECT(ADDRESS($L183,COLUMN()-11)),0),0), IF($M183&gt;0,IF(AND(INDIRECT(ADDRESS($M183,44))=0,INDIRECT(ADDRESS($M183,38))&lt;&gt;"UL"),INDIRECT(ADDRESS($M183,COLUMN()-11)),0),0))</f>
        <v>0</v>
      </c>
      <c r="BQ183" s="57">
        <f t="shared" ca="1" si="129"/>
        <v>0</v>
      </c>
      <c r="BR183" s="161">
        <f t="shared" ca="1" si="130"/>
        <v>65.448097566786458</v>
      </c>
      <c r="BS183" s="56"/>
      <c r="BT183" s="56">
        <f t="shared" ca="1" si="131"/>
        <v>2.3820301148714678</v>
      </c>
      <c r="BU183" s="77">
        <f t="shared" ca="1" si="132"/>
        <v>0.10827409613052126</v>
      </c>
      <c r="BV183" s="57" t="s">
        <v>34</v>
      </c>
      <c r="BW183" s="57" cm="1">
        <f t="array" aca="1" ref="BW183" ca="1">SUM(IF($C183&gt;0,IF(AND(INDIRECT(ADDRESS($C183,44))=0,INDIRECT(ADDRESS($C183,38))="UL",ISERROR(SEARCH("Rear",INDIRECT(ADDRESS($C183,33)))),ISERROR(SEARCH("Side",INDIRECT(ADDRESS($C183,33))))),INDIRECT(ADDRESS($C183,COLUMN())),0),0),IF($D183&gt;0,IF(AND(INDIRECT(ADDRESS($D183,44))=0,INDIRECT(ADDRESS($D183,38))="UL",ISERROR(SEARCH("Rear",INDIRECT(ADDRESS($D183,33)))),ISERROR(SEARCH("Side",INDIRECT(ADDRESS($D183,33))))),INDIRECT(ADDRESS($D183,COLUMN())),0),0),IF($E183&gt;0,IF(AND(INDIRECT(ADDRESS($E183,44))=0,INDIRECT(ADDRESS($E183,38))="UL",ISERROR(SEARCH("Rear",INDIRECT(ADDRESS($E183,33)))),ISERROR(SEARCH("Side",INDIRECT(ADDRESS($E183,33))))),INDIRECT(ADDRESS($E183,COLUMN())),0),0),IF($F183&gt;0,IF(AND(INDIRECT(ADDRESS($F183,44))=0,INDIRECT(ADDRESS($F183,38))="UL",ISERROR(SEARCH("Rear",INDIRECT(ADDRESS($F183,33)))),ISERROR(SEARCH("Side",INDIRECT(ADDRESS($F183,33))))),INDIRECT(ADDRESS($F183,COLUMN())),0),0),IF($G183&gt;0,IF(AND(INDIRECT(ADDRESS($G183,44))=0,INDIRECT(ADDRESS($G183,38))="UL",ISERROR(SEARCH("Rear",INDIRECT(ADDRESS($G183,33)))),ISERROR(SEARCH("Side",INDIRECT(ADDRESS($G183,33))))),INDIRECT(ADDRESS($G183,COLUMN())),0),0),IF($H183&gt;0,IF(AND(INDIRECT(ADDRESS($H183,44))=0,INDIRECT(ADDRESS($H183,38))="UL",ISERROR(SEARCH("Rear",INDIRECT(ADDRESS($H183,33)))),ISERROR(SEARCH("Side",INDIRECT(ADDRESS($H183,33))))),INDIRECT(ADDRESS($H183,COLUMN())),0),0),IF($I183&gt;0,IF(AND(INDIRECT(ADDRESS($I183,44))=0,INDIRECT(ADDRESS($I183,38))="UL",ISERROR(SEARCH("Rear",INDIRECT(ADDRESS($I183,33)))),ISERROR(SEARCH("Side",INDIRECT(ADDRESS($I183,33))))),INDIRECT(ADDRESS($I183,COLUMN())),0),0),IF($J183&gt;0,IF(AND(INDIRECT(ADDRESS($J183,44))=0,INDIRECT(ADDRESS($J183,38))="UL",ISERROR(SEARCH("Rear",INDIRECT(ADDRESS($J183,33)))),ISERROR(SEARCH("Side",INDIRECT(ADDRESS($J183,33))))),INDIRECT(ADDRESS($J183,COLUMN())),0),0),IF($K183&gt;0,IF(AND(INDIRECT(ADDRESS($K183,44))=0,INDIRECT(ADDRESS($K183,38))="UL",ISERROR(SEARCH("Rear",INDIRECT(ADDRESS($K183,33)))),ISERROR(SEARCH("Side",INDIRECT(ADDRESS($K183,33))))),INDIRECT(ADDRESS($K183,COLUMN())),0),0),IF($L183&gt;0,IF(AND(INDIRECT(ADDRESS($L183,44))=0,INDIRECT(ADDRESS($L183,38))="UL",ISERROR(SEARCH("Rear",INDIRECT(ADDRESS($L183,33)))),ISERROR(SEARCH("Side",INDIRECT(ADDRESS($L183,33))))),INDIRECT(ADDRESS($L183,COLUMN())),0),0),IF($M183&gt;0,IF(AND(INDIRECT(ADDRESS($M183,44))=0,INDIRECT(ADDRESS($M183,38))="UL",ISERROR(SEARCH("Rear",INDIRECT(ADDRESS($M183,33)))),ISERROR(SEARCH("Side",INDIRECT(ADDRESS($M183,33))))),INDIRECT(ADDRESS($M183,COLUMN())),0),0))</f>
        <v>1</v>
      </c>
      <c r="BX183" s="57">
        <f t="shared" ca="1" si="136"/>
        <v>1</v>
      </c>
      <c r="BY183" s="57" cm="1">
        <f t="array" aca="1" ref="BY183" ca="1">SUM(IF($C183&gt;0,IF(AND(INDIRECT(ADDRESS($C183,44))=0,INDIRECT(ADDRESS($C183,38))="UL"),INDIRECT(ADDRESS($C183,COLUMN())),0),0),IF($D183&gt;0,IF(AND(INDIRECT(ADDRESS($D183,44))=0,INDIRECT(ADDRESS($D183,38))="UL"),INDIRECT(ADDRESS($D183,COLUMN())),0),0),IF($E183&gt;0,IF(AND(INDIRECT(ADDRESS($E183,44))=0,INDIRECT(ADDRESS($E183,38))="UL"),INDIRECT(ADDRESS($E183,COLUMN())),0),0),IF($F183&gt;0,IF(AND(INDIRECT(ADDRESS($F183,44))=0,INDIRECT(ADDRESS($F183,38))="UL"),INDIRECT(ADDRESS($F183,COLUMN())),0),0),IF($G183&gt;0,IF(AND(INDIRECT(ADDRESS($G183,44))=0,INDIRECT(ADDRESS($G183,38))="UL"),INDIRECT(ADDRESS($G183,COLUMN())),0),0),IF($H183&gt;0,IF(AND(INDIRECT(ADDRESS($H183,44))=0,INDIRECT(ADDRESS($H183,38))="UL"),INDIRECT(ADDRESS($H183,COLUMN())),0),0),IF($I183&gt;0,IF(AND(INDIRECT(ADDRESS($I183,44))=0,INDIRECT(ADDRESS($I183,38))="UL"),INDIRECT(ADDRESS($I183,COLUMN())),0),0),IF($J183&gt;0,IF(AND(INDIRECT(ADDRESS($J183,44))=0,INDIRECT(ADDRESS($J183,38))="UL"),INDIRECT(ADDRESS($J183,COLUMN())),0),0),IF($K183&gt;0,IF(AND(INDIRECT(ADDRESS($K183,44))=0,INDIRECT(ADDRESS($K183,38))="UL"),INDIRECT(ADDRESS($K183,COLUMN())),0),0),IF($L183&gt;0,IF(AND(INDIRECT(ADDRESS($L183,44))=0,INDIRECT(ADDRESS($L183,38))="UL"),INDIRECT(ADDRESS($L183,COLUMN())),0),0),IF($M183&gt;0,IF(AND(INDIRECT(ADDRESS($M183,44))=0,INDIRECT(ADDRESS($M183,38))="UL"),INDIRECT(ADDRESS($M183,COLUMN())),0),0))</f>
        <v>0.37185185185185182</v>
      </c>
      <c r="BZ183" s="57" cm="1">
        <f t="array" aca="1" ref="BZ183" ca="1">SUM(IF($C183&gt;0,IF(AND(INDIRECT(ADDRESS($C183,44))=0,INDIRECT(ADDRESS($C183,38))="UL"),INDIRECT(ADDRESS($C183,COLUMN())),0),0),IF($D183&gt;0,IF(AND(INDIRECT(ADDRESS($D183,44))=0,INDIRECT(ADDRESS($D183,38))="UL"),INDIRECT(ADDRESS($D183,COLUMN())),0),0),IF($E183&gt;0,IF(AND(INDIRECT(ADDRESS($E183,44))=0,INDIRECT(ADDRESS($E183,38))="UL"),INDIRECT(ADDRESS($E183,COLUMN())),0),0),IF($F183&gt;0,IF(AND(INDIRECT(ADDRESS($F183,44))=0,INDIRECT(ADDRESS($F183,38))="UL"),INDIRECT(ADDRESS($F183,COLUMN())),0),0),IF($G183&gt;0,IF(AND(INDIRECT(ADDRESS($G183,44))=0,INDIRECT(ADDRESS($G183,38))="UL"),INDIRECT(ADDRESS($G183,COLUMN())),0),0),IF($H183&gt;0,IF(AND(INDIRECT(ADDRESS($H183,44))=0,INDIRECT(ADDRESS($H183,38))="UL"),INDIRECT(ADDRESS($H183,COLUMN())),0),0),IF($I183&gt;0,IF(AND(INDIRECT(ADDRESS($I183,44))=0,INDIRECT(ADDRESS($I183,38))="UL"),INDIRECT(ADDRESS($I183,COLUMN())),0),0),IF($J183&gt;0,IF(AND(INDIRECT(ADDRESS($J183,44))=0,INDIRECT(ADDRESS($J183,38))="UL"),INDIRECT(ADDRESS($J183,COLUMN())),0),0),IF($K183&gt;0,IF(AND(INDIRECT(ADDRESS($K183,44))=0,INDIRECT(ADDRESS($K183,38))="UL"),INDIRECT(ADDRESS($K183,COLUMN())),0),0),IF($L183&gt;0,IF(AND(INDIRECT(ADDRESS($L183,44))=0,INDIRECT(ADDRESS($L183,38))="UL"),INDIRECT(ADDRESS($L183,COLUMN())),0),0),IF($M183&gt;0,IF(AND(INDIRECT(ADDRESS($M183,44))=0,INDIRECT(ADDRESS($M183,38))="UL"),INDIRECT(ADDRESS($M183,COLUMN())),0),0))</f>
        <v>0.18271604938271604</v>
      </c>
      <c r="CA183" s="57">
        <f t="shared" ca="1" si="137"/>
        <v>0.18271604938271604</v>
      </c>
      <c r="CB183" s="57" cm="1">
        <f t="array" aca="1" ref="CB183" ca="1">SUM(IF($C183&gt;0,IF(AND(INDIRECT(ADDRESS($C183,44))=0,INDIRECT(ADDRESS($C183,38))&lt;&gt;"UL"),INDIRECT(ADDRESS($C183,COLUMN())),0),0),IF($D183&gt;0,IF(AND(INDIRECT(ADDRESS($D183,44))=0,INDIRECT(ADDRESS($D183,38))&lt;&gt;"UL"),INDIRECT(ADDRESS($D183,COLUMN())),0),0),IF($E183&gt;0,IF(AND(INDIRECT(ADDRESS($E183,44))=0,INDIRECT(ADDRESS($E183,38))&lt;&gt;"UL"),INDIRECT(ADDRESS($E183,COLUMN())),0),0),IF($F183&gt;0,IF(AND(INDIRECT(ADDRESS($F183,44))=0,INDIRECT(ADDRESS($F183,38))&lt;&gt;"UL"),INDIRECT(ADDRESS($F183,COLUMN())),0),0),IF($G183&gt;0,IF(AND(INDIRECT(ADDRESS($G183,44))=0,INDIRECT(ADDRESS($G183,38))&lt;&gt;"UL"),INDIRECT(ADDRESS($G183,COLUMN())),0),0),IF($H183&gt;0,IF(AND(INDIRECT(ADDRESS($H183,44))=0,INDIRECT(ADDRESS($H183,38))&lt;&gt;"UL"),INDIRECT(ADDRESS($H183,COLUMN())),0),0),IF($I183&gt;0,IF(AND(INDIRECT(ADDRESS($I183,44))=0,INDIRECT(ADDRESS($I183,38))&lt;&gt;"UL"),INDIRECT(ADDRESS($I183,COLUMN())),0),0),IF($J183&gt;0,IF(AND(INDIRECT(ADDRESS($J183,44))=0,INDIRECT(ADDRESS($J183,38))&lt;&gt;"UL"),INDIRECT(ADDRESS($J183,COLUMN())),0),0),IF($K183&gt;0,IF(AND(INDIRECT(ADDRESS($K183,44))=0,INDIRECT(ADDRESS($K183,38))&lt;&gt;"UL"),INDIRECT(ADDRESS($K183,COLUMN())),0),0),IF($L183&gt;0,IF(AND(INDIRECT(ADDRESS($L183,44))=0,INDIRECT(ADDRESS($L183,38))&lt;&gt;"UL"),INDIRECT(ADDRESS($L183,COLUMN())),0),0),IF($M183&gt;0,IF(AND(INDIRECT(ADDRESS($M183,44))=0,INDIRECT(ADDRESS($M183,38))&lt;&gt;"UL"),INDIRECT(ADDRESS($M183,COLUMN())),0),0))</f>
        <v>0</v>
      </c>
      <c r="CC183" s="57">
        <f t="shared" ca="1" si="138"/>
        <v>0</v>
      </c>
      <c r="CD183" s="57" cm="1">
        <f t="array" aca="1" ref="CD183" ca="1">SUM(IF($C183&gt;0,IF(AND(INDIRECT(ADDRESS($C183,44))=0,INDIRECT(ADDRESS($C183,38))&lt;&gt;"UL"),INDIRECT(ADDRESS($C183,COLUMN())),0),0),IF($D183&gt;0,IF(AND(INDIRECT(ADDRESS($D183,44))=0,INDIRECT(ADDRESS($D183,38))&lt;&gt;"UL"),INDIRECT(ADDRESS($D183,COLUMN())),0),0),IF($E183&gt;0,IF(AND(INDIRECT(ADDRESS($E183,44))=0,INDIRECT(ADDRESS($E183,38))&lt;&gt;"UL"),INDIRECT(ADDRESS($E183,COLUMN())),0),0),IF($F183&gt;0,IF(AND(INDIRECT(ADDRESS($F183,44))=0,INDIRECT(ADDRESS($F183,38))&lt;&gt;"UL"),INDIRECT(ADDRESS($F183,COLUMN())),0),0),IF($G183&gt;0,IF(AND(INDIRECT(ADDRESS($G183,44))=0,INDIRECT(ADDRESS($G183,38))&lt;&gt;"UL"),INDIRECT(ADDRESS($G183,COLUMN())),0),0),IF($H183&gt;0,IF(AND(INDIRECT(ADDRESS($H183,44))=0,INDIRECT(ADDRESS($H183,38))&lt;&gt;"UL"),INDIRECT(ADDRESS($H183,COLUMN())),0),0),IF($I183&gt;0,IF(AND(INDIRECT(ADDRESS($I183,44))=0,INDIRECT(ADDRESS($I183,38))&lt;&gt;"UL"),INDIRECT(ADDRESS($I183,COLUMN())),0),0),IF($J183&gt;0,IF(AND(INDIRECT(ADDRESS($J183,44))=0,INDIRECT(ADDRESS($J183,38))&lt;&gt;"UL"),INDIRECT(ADDRESS($J183,COLUMN())),0),0),IF($K183&gt;0,IF(AND(INDIRECT(ADDRESS($K183,44))=0,INDIRECT(ADDRESS($K183,38))&lt;&gt;"UL"),INDIRECT(ADDRESS($K183,COLUMN())),0),0),IF($L183&gt;0,IF(AND(INDIRECT(ADDRESS($L183,44))=0,INDIRECT(ADDRESS($L183,38))&lt;&gt;"UL"),INDIRECT(ADDRESS($L183,COLUMN())),0),0),IF($M183&gt;0,IF(AND(INDIRECT(ADDRESS($M183,44))=0,INDIRECT(ADDRESS($M183,38))&lt;&gt;"UL"),INDIRECT(ADDRESS($M183,COLUMN())),0),0))</f>
        <v>0</v>
      </c>
      <c r="CE183" s="57" cm="1">
        <f t="array" aca="1" ref="CE183" ca="1">SUM(IF($C183&gt;0,IF(AND(INDIRECT(ADDRESS($C183,44))=0,INDIRECT(ADDRESS($C183,38))&lt;&gt;"UL"),INDIRECT(ADDRESS($C183,COLUMN())),0),0),IF($D183&gt;0,IF(AND(INDIRECT(ADDRESS($D183,44))=0,INDIRECT(ADDRESS($D183,38))&lt;&gt;"UL"),INDIRECT(ADDRESS($D183,COLUMN())),0),0),IF($E183&gt;0,IF(AND(INDIRECT(ADDRESS($E183,44))=0,INDIRECT(ADDRESS($E183,38))&lt;&gt;"UL"),INDIRECT(ADDRESS($E183,COLUMN())),0),0),IF($F183&gt;0,IF(AND(INDIRECT(ADDRESS($F183,44))=0,INDIRECT(ADDRESS($F183,38))&lt;&gt;"UL"),INDIRECT(ADDRESS($F183,COLUMN())),0),0),IF($G183&gt;0,IF(AND(INDIRECT(ADDRESS($G183,44))=0,INDIRECT(ADDRESS($G183,38))&lt;&gt;"UL"),INDIRECT(ADDRESS($G183,COLUMN())),0),0),IF($H183&gt;0,IF(AND(INDIRECT(ADDRESS($H183,44))=0,INDIRECT(ADDRESS($H183,38))&lt;&gt;"UL"),INDIRECT(ADDRESS($H183,COLUMN())),0),0),IF($I183&gt;0,IF(AND(INDIRECT(ADDRESS($I183,44))=0,INDIRECT(ADDRESS($I183,38))&lt;&gt;"UL"),INDIRECT(ADDRESS($I183,COLUMN())),0),0),IF($J183&gt;0,IF(AND(INDIRECT(ADDRESS($J183,44))=0,INDIRECT(ADDRESS($J183,38))&lt;&gt;"UL"),INDIRECT(ADDRESS($J183,COLUMN())),0),0),IF($K183&gt;0,IF(AND(INDIRECT(ADDRESS($K183,44))=0,INDIRECT(ADDRESS($K183,38))&lt;&gt;"UL"),INDIRECT(ADDRESS($K183,COLUMN())),0),0),IF($L183&gt;0,IF(AND(INDIRECT(ADDRESS($L183,44))=0,INDIRECT(ADDRESS($L183,38))&lt;&gt;"UL"),INDIRECT(ADDRESS($L183,COLUMN())),0),0),IF($M183&gt;0,IF(AND(INDIRECT(ADDRESS($M183,44))=0,INDIRECT(ADDRESS($M183,38))&lt;&gt;"UL"),INDIRECT(ADDRESS($M183,COLUMN())),0),0))</f>
        <v>0</v>
      </c>
      <c r="CF183" s="57">
        <f t="shared" ca="1" si="139"/>
        <v>0</v>
      </c>
      <c r="CG183" s="57">
        <f t="shared" ca="1" si="140"/>
        <v>1.3721650248112724</v>
      </c>
      <c r="CH183" s="57">
        <f t="shared" ca="1" si="133"/>
        <v>6.2371137491421473E-2</v>
      </c>
      <c r="CI183" s="19">
        <f t="shared" ca="1" si="134"/>
        <v>10.562618640733037</v>
      </c>
      <c r="CJ183" s="19"/>
      <c r="CK183" s="57" cm="1">
        <f t="array" aca="1" ref="CK183" ca="1">IF(AU183="S", SUM(IF($C183&gt;0,IF(INDIRECT(ADDRESS($C183,43))&lt;&gt;1,INDIRECT(ADDRESS($C183,48)),0),0), IF($D183&gt;0,IF(INDIRECT(ADDRESS($D183,43))&lt;&gt;1,INDIRECT(ADDRESS($D183,48)),0),0), IF($E183&gt;0,IF(INDIRECT(ADDRESS($E183,43))&lt;&gt;1,INDIRECT(ADDRESS($E183,48)),0),0), IF($F183&gt;0,IF(INDIRECT(ADDRESS($F183,43))&lt;&gt;1,INDIRECT(ADDRESS($F183,48)),0),0), IF($G183&gt;0,IF(INDIRECT(ADDRESS($G183,43))&lt;&gt;1,INDIRECT(ADDRESS($G183,48)),0),0), IF($H183&gt;0,IF(INDIRECT(ADDRESS($H183,43))&lt;&gt;1,INDIRECT(ADDRESS($H183,48)),0),0), IF($I183&gt;0,IF(INDIRECT(ADDRESS($I183,43))&lt;&gt;1,INDIRECT(ADDRESS($I183,48)),0),0), IF($J183&gt;0,IF(INDIRECT(ADDRESS($J183,43))&lt;&gt;1,INDIRECT(ADDRESS($J183,48)),0),0), IF($K183&gt;0,IF(INDIRECT(ADDRESS($K183,43))&lt;&gt;1,INDIRECT(ADDRESS($K183,48)),0),0), IF($L183&gt;0,IF(INDIRECT(ADDRESS($L183,43))&lt;&gt;1,INDIRECT(ADDRESS($L183,48)),0),0), IF($M183&gt;0,IF(INDIRECT(ADDRESS($M183,43))&lt;&gt;1,INDIRECT(ADDRESS($M183,48)),0),0)), IF(AU183="L",SUM(IF($C183&gt;0,IF(INDIRECT(ADDRESS($C183,43))&lt;&gt;1,INDIRECT(ADDRESS($C183,50)),0),0), IF($D183&gt;0,IF(INDIRECT(ADDRESS($D183,43))&lt;&gt;1,INDIRECT(ADDRESS($D183,50)),0),0), IF($E183&gt;0,IF(INDIRECT(ADDRESS($E183,43))&lt;&gt;1,INDIRECT(ADDRESS($E183,50)),0),0), IF($F183&gt;0,IF(INDIRECT(ADDRESS($F183,43))&lt;&gt;1,INDIRECT(ADDRESS($F183,50)),0),0), IF($G183&gt;0,IF(INDIRECT(ADDRESS($G183,43))&lt;&gt;1,INDIRECT(ADDRESS($G183,50)),0),0), IF($G183&gt;0,IF(INDIRECT(ADDRESS($G183,43))&lt;&gt;1,INDIRECT(ADDRESS($G183,50)),0),0), IF($H183&gt;0,IF(INDIRECT(ADDRESS($H183,43))&lt;&gt;1,INDIRECT(ADDRESS($H183,50)),0),0), IF($I183&gt;0,IF(INDIRECT(ADDRESS($I183,43))&lt;&gt;1,INDIRECT(ADDRESS($I183,50)),0),0), IF($J183&gt;0,IF(INDIRECT(ADDRESS($J183,43))&lt;&gt;1,INDIRECT(ADDRESS($J183,50)),0),0), IF($K183&gt;0,IF(INDIRECT(ADDRESS($K183,43))&lt;&gt;1,INDIRECT(ADDRESS($K183,50)),0),0), IF($L183&gt;0,IF(INDIRECT(ADDRESS($L183,43))&lt;&gt;1,INDIRECT(ADDRESS($L183,50)),0),0), IF($M183&gt;0,IF(INDIRECT(ADDRESS($M183,43))&lt;&gt;1,INDIRECT(ADDRESS($M183,50)),0),0)), SUM(IF($C183&gt;0,IF(INDIRECT(ADDRESS($C183,43))&lt;&gt;1,INDIRECT(ADDRESS($C183,49)),0),0), IF($D183&gt;0,IF(INDIRECT(ADDRESS($D183,43))&lt;&gt;1,INDIRECT(ADDRESS($D183,49)),0),0), IF($E183&gt;0,IF(INDIRECT(ADDRESS($E183,43))&lt;&gt;1,INDIRECT(ADDRESS($E183,49)),0),0), IF($F183&gt;0,IF(INDIRECT(ADDRESS($F183,43))&lt;&gt;1,INDIRECT(ADDRESS($F183,49)),0),0), IF($G183&gt;0,IF(INDIRECT(ADDRESS($G183,43))&lt;&gt;1,INDIRECT(ADDRESS($G183,49)),0),0), IF($G183&gt;0,IF(INDIRECT(ADDRESS($G183,43))&lt;&gt;1,INDIRECT(ADDRESS($G183,49)),0),0), IF($H183&gt;0,IF(INDIRECT(ADDRESS($H183,43))&lt;&gt;1,INDIRECT(ADDRESS($H183,49)),0),0), IF($I183&gt;0,IF(INDIRECT(ADDRESS($I183,43))&lt;&gt;1,INDIRECT(ADDRESS($I183,49)),0),0), IF($J183&gt;0,IF(INDIRECT(ADDRESS($J183,43))&lt;&gt;1,INDIRECT(ADDRESS($J183,49)),0),0), IF($K183&gt;0,IF(INDIRECT(ADDRESS($K183,43))&lt;&gt;1,INDIRECT(ADDRESS($K183,49)),0),0), IF($L183&gt;0,IF(INDIRECT(ADDRESS($L183,43))&lt;&gt;1,INDIRECT(ADDRESS($L183,49)),0),0), IF($M183&gt;0,IF(INDIRECT(ADDRESS($M183,43))&lt;&gt;1,INDIRECT(ADDRESS($M183,49)),0),0))))</f>
        <v>1.7777777777777777</v>
      </c>
      <c r="CL183" s="57" cm="1">
        <f t="array" aca="1" ref="CL183" ca="1">SUM(IF($C183&gt;0,IF(INDIRECT(ADDRESS($C183,44))=1,INDIRECT(ADDRESS($C183,90)),0),0), IF($D183&gt;0,IF(INDIRECT(ADDRESS($D183,44))=1,INDIRECT(ADDRESS($D183,90)),0),0), IF($E183&gt;0,IF(INDIRECT(ADDRESS($E183,44))=1,INDIRECT(ADDRESS($E183,90)),0),0), IF($F183&gt;0,IF(INDIRECT(ADDRESS($F183,44))=1,INDIRECT(ADDRESS($F183,90)),0),0), IF($G183&gt;0,IF(INDIRECT(ADDRESS($G183,44))=1,INDIRECT(ADDRESS($G183,90)),0),0), IF($H183&gt;0,IF(INDIRECT(ADDRESS($H183,44))=1,INDIRECT(ADDRESS($H183,90)),0),0), IF($I183&gt;0,IF(INDIRECT(ADDRESS($I183,44))=1,INDIRECT(ADDRESS($I183,90)),0),0), IF($J183&gt;0,IF(INDIRECT(ADDRESS($J183,44))=1,INDIRECT(ADDRESS($J183,90)),0),0), IF($K183&gt;0,IF(INDIRECT(ADDRESS($K183,44))=1,INDIRECT(ADDRESS($K183,90)),0),0), IF($L183&gt;0,IF(INDIRECT(ADDRESS($L183,44))=1,INDIRECT(ADDRESS($L183,90)),0),0), IF($M183&gt;0,IF(INDIRECT(ADDRESS($M183,44))=1,INDIRECT(ADDRESS($M183,90)),0),0))</f>
        <v>0</v>
      </c>
      <c r="CM183" s="56">
        <f t="shared" ca="1" si="135"/>
        <v>0.79709613114165423</v>
      </c>
      <c r="CN183" s="59"/>
    </row>
    <row r="184" spans="1:92" x14ac:dyDescent="0.25">
      <c r="A184" s="52" t="s">
        <v>254</v>
      </c>
      <c r="B184" s="67">
        <v>106</v>
      </c>
      <c r="C184" s="67">
        <v>122</v>
      </c>
      <c r="D184" s="67">
        <v>123</v>
      </c>
      <c r="E184" s="67">
        <v>124</v>
      </c>
      <c r="F184" s="67"/>
      <c r="G184" s="67">
        <v>136</v>
      </c>
      <c r="H184" s="67">
        <v>136</v>
      </c>
      <c r="I184" s="67"/>
      <c r="J184" s="67"/>
      <c r="K184" s="67"/>
      <c r="L184" s="67"/>
      <c r="M184" s="67"/>
      <c r="N184" s="67">
        <f ca="1">SUM(INDIRECT(ADDRESS(B184,COLUMN())),IF(C184&gt;0,INDIRECT(ADDRESS(C184,COLUMN())),0),IF(D184&gt;0,INDIRECT(ADDRESS(D184,COLUMN())),0),IF(E184&gt;0,INDIRECT(ADDRESS(E184,COLUMN())),0),IF(F184&gt;0,INDIRECT(ADDRESS(F184,COLUMN())),0),IF(G184&gt;0,INDIRECT(ADDRESS(G184,COLUMN())),0),IF(H184&gt;0,INDIRECT(ADDRESS(H184,COLUMN())),0),IF(I184&gt;0,INDIRECT(ADDRESS(I184,COLUMN())),0),IF(J184&gt;0,INDIRECT(ADDRESS(J184,COLUMN())),0),IF(K184&gt;0,INDIRECT(ADDRESS(K184,COLUMN())),0),IF(L184&gt;0,INDIRECT(ADDRESS(L184,COLUMN())),0),IF(M184&gt;0,INDIRECT(ADDRESS(M184,COLUMN())),0))</f>
        <v>26</v>
      </c>
      <c r="O184" s="67" t="str" cm="1">
        <f t="array" aca="1" ref="O184" ca="1">INDIRECT(ADDRESS($B184,COLUMN()))</f>
        <v>Fighter</v>
      </c>
      <c r="P184" s="67" cm="1">
        <f t="array" aca="1" ref="P184" ca="1">INDIRECT(ADDRESS($B184,COLUMN()))</f>
        <v>2</v>
      </c>
      <c r="Q184" s="67" cm="1">
        <f t="array" aca="1" ref="Q184" ca="1">INDIRECT(ADDRESS($B184,COLUMN()))</f>
        <v>0</v>
      </c>
      <c r="R184" s="67" cm="1">
        <f t="array" aca="1" ref="R184" ca="1">INDIRECT(ADDRESS($B184,COLUMN()))</f>
        <v>0</v>
      </c>
      <c r="S184" s="67" cm="1">
        <f t="array" aca="1" ref="S184" ca="1">INDIRECT(ADDRESS($B184,COLUMN()))</f>
        <v>1</v>
      </c>
      <c r="T184" s="67" t="str" cm="1">
        <f t="array" aca="1" ref="T184" ca="1">INDIRECT(ADDRESS($B184,COLUMN()))</f>
        <v>1-6</v>
      </c>
      <c r="U184" s="67" cm="1">
        <f t="array" aca="1" ref="U184" ca="1">INDIRECT(ADDRESS($B184,COLUMN()))</f>
        <v>6</v>
      </c>
      <c r="V184" s="67" cm="1">
        <f t="array" aca="1" ref="V184" ca="1">INDIRECT(ADDRESS($B184,COLUMN()))</f>
        <v>0</v>
      </c>
      <c r="W184" s="67" cm="1">
        <f t="array" aca="1" ref="W184" ca="1">INDIRECT(ADDRESS($B184,COLUMN()))</f>
        <v>2</v>
      </c>
      <c r="X184" s="67" cm="1">
        <f t="array" aca="1" ref="X184" ca="1">INDIRECT(ADDRESS($B184,COLUMN()))</f>
        <v>6</v>
      </c>
      <c r="Y184" s="67" cm="1">
        <f t="array" aca="1" ref="Y184" ca="1">INDIRECT(ADDRESS($B184,COLUMN()))</f>
        <v>1</v>
      </c>
      <c r="Z184" s="67" cm="1">
        <f t="array" aca="1" ref="Z184" ca="1">INDIRECT(ADDRESS($B184,COLUMN()))</f>
        <v>4</v>
      </c>
      <c r="AA184" s="67" cm="1">
        <f t="array" aca="1" ref="AA184" ca="1">INDIRECT(ADDRESS($B184,COLUMN()))</f>
        <v>0</v>
      </c>
      <c r="AB184" s="56">
        <f t="shared" ca="1" si="121"/>
        <v>0.73013777387695378</v>
      </c>
      <c r="AC184" s="56">
        <f t="shared" ca="1" si="122"/>
        <v>0.89304880563607525</v>
      </c>
      <c r="AD184" s="56">
        <f t="shared" ca="1" si="123"/>
        <v>1.5531283576279569</v>
      </c>
      <c r="AF184" s="52"/>
      <c r="AG184" s="52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2"/>
      <c r="AU184" s="54" t="s">
        <v>117</v>
      </c>
      <c r="AV184" s="57" cm="1">
        <f t="array" aca="1" ref="AV184" ca="1">SUM(IF($C184&gt;0,IF(AND(INDIRECT(ADDRESS($C184,44))=0,INDIRECT(ADDRESS($C184,38))="UL",ISERROR(SEARCH("Rear",INDIRECT(ADDRESS($C184,33)))),ISERROR(SEARCH("Side",INDIRECT(ADDRESS($C184,33))))),INDIRECT(ADDRESS($C184,COLUMN())),0),0),IF($D184&gt;0,IF(AND(INDIRECT(ADDRESS($D184,44))=0,INDIRECT(ADDRESS($D184,38))="UL",ISERROR(SEARCH("Rear",INDIRECT(ADDRESS($D184,33)))),ISERROR(SEARCH("Side",INDIRECT(ADDRESS($D184,33))))),INDIRECT(ADDRESS($D184,COLUMN())),0),0),IF($E184&gt;0,IF(AND(INDIRECT(ADDRESS($E184,44))=0,INDIRECT(ADDRESS($E184,38))="UL",ISERROR(SEARCH("Rear",INDIRECT(ADDRESS($E184,33)))),ISERROR(SEARCH("Side",INDIRECT(ADDRESS($E184,33))))),INDIRECT(ADDRESS($E184,COLUMN())),0),0),IF($F184&gt;0,IF(AND(INDIRECT(ADDRESS($F184,44))=0,INDIRECT(ADDRESS($F184,38))="UL",ISERROR(SEARCH("Rear",INDIRECT(ADDRESS($F184,33)))),ISERROR(SEARCH("Side",INDIRECT(ADDRESS($F184,33))))),INDIRECT(ADDRESS($F184,COLUMN())),0),0),IF($G184&gt;0,IF(AND(INDIRECT(ADDRESS($G184,44))=0,INDIRECT(ADDRESS($G184,38))="UL",ISERROR(SEARCH("Rear",INDIRECT(ADDRESS($G184,33)))),ISERROR(SEARCH("Side",INDIRECT(ADDRESS($G184,33))))),INDIRECT(ADDRESS($G184,COLUMN())),0),0),IF($H184&gt;0,IF(AND(INDIRECT(ADDRESS($H184,44))=0,INDIRECT(ADDRESS($H184,38))="UL",ISERROR(SEARCH("Rear",INDIRECT(ADDRESS($H184,33)))),ISERROR(SEARCH("Side",INDIRECT(ADDRESS($H184,33))))),INDIRECT(ADDRESS($H184,COLUMN())),0),0),IF($I184&gt;0,IF(AND(INDIRECT(ADDRESS($I184,44))=0,INDIRECT(ADDRESS($I184,38))="UL",ISERROR(SEARCH("Rear",INDIRECT(ADDRESS($I184,33)))),ISERROR(SEARCH("Side",INDIRECT(ADDRESS($I184,33))))),INDIRECT(ADDRESS($I184,COLUMN())),0),0),IF($J184&gt;0,IF(AND(INDIRECT(ADDRESS($J184,44))=0,INDIRECT(ADDRESS($J184,38))="UL",ISERROR(SEARCH("Rear",INDIRECT(ADDRESS($J184,33)))),ISERROR(SEARCH("Side",INDIRECT(ADDRESS($J184,33))))),INDIRECT(ADDRESS($J184,COLUMN())),0),0),IF($K184&gt;0,IF(AND(INDIRECT(ADDRESS($K184,44))=0,INDIRECT(ADDRESS($K184,38))="UL",ISERROR(SEARCH("Rear",INDIRECT(ADDRESS($K184,33)))),ISERROR(SEARCH("Side",INDIRECT(ADDRESS($K184,33))))),INDIRECT(ADDRESS($K184,COLUMN())),0),0),IF($L184&gt;0,IF(AND(INDIRECT(ADDRESS($L184,44))=0,INDIRECT(ADDRESS($L184,38))="UL",ISERROR(SEARCH("Rear",INDIRECT(ADDRESS($L184,33)))),ISERROR(SEARCH("Side",INDIRECT(ADDRESS($L184,33))))),INDIRECT(ADDRESS($L184,COLUMN())),0),0),IF($M184&gt;0,IF(AND(INDIRECT(ADDRESS($M184,44))=0,INDIRECT(ADDRESS($M184,38))="UL",ISERROR(SEARCH("Rear",INDIRECT(ADDRESS($M184,33)))),ISERROR(SEARCH("Side",INDIRECT(ADDRESS($M184,33))))),INDIRECT(ADDRESS($M184,COLUMN())),0),0))</f>
        <v>0.44444444444444442</v>
      </c>
      <c r="AW184" s="57" cm="1">
        <f t="array" aca="1" ref="AW184" ca="1">SUM(IF($C184&gt;0,IF(AND(INDIRECT(ADDRESS($C184,44))=0,INDIRECT(ADDRESS($C184,38))="UL",ISERROR(SEARCH("Rear",INDIRECT(ADDRESS($C184,33)))),ISERROR(SEARCH("Side",INDIRECT(ADDRESS($C184,33))))),INDIRECT(ADDRESS($C184,COLUMN())),0),0),IF($D184&gt;0,IF(AND(INDIRECT(ADDRESS($D184,44))=0,INDIRECT(ADDRESS($D184,38))="UL",ISERROR(SEARCH("Rear",INDIRECT(ADDRESS($D184,33)))),ISERROR(SEARCH("Side",INDIRECT(ADDRESS($D184,33))))),INDIRECT(ADDRESS($D184,COLUMN())),0),0),IF($E184&gt;0,IF(AND(INDIRECT(ADDRESS($E184,44))=0,INDIRECT(ADDRESS($E184,38))="UL",ISERROR(SEARCH("Rear",INDIRECT(ADDRESS($E184,33)))),ISERROR(SEARCH("Side",INDIRECT(ADDRESS($E184,33))))),INDIRECT(ADDRESS($E184,COLUMN())),0),0),IF($F184&gt;0,IF(AND(INDIRECT(ADDRESS($F184,44))=0,INDIRECT(ADDRESS($F184,38))="UL",ISERROR(SEARCH("Rear",INDIRECT(ADDRESS($F184,33)))),ISERROR(SEARCH("Side",INDIRECT(ADDRESS($F184,33))))),INDIRECT(ADDRESS($F184,COLUMN())),0),0),IF($G184&gt;0,IF(AND(INDIRECT(ADDRESS($G184,44))=0,INDIRECT(ADDRESS($G184,38))="UL",ISERROR(SEARCH("Rear",INDIRECT(ADDRESS($G184,33)))),ISERROR(SEARCH("Side",INDIRECT(ADDRESS($G184,33))))),INDIRECT(ADDRESS($G184,COLUMN())),0),0),IF($H184&gt;0,IF(AND(INDIRECT(ADDRESS($H184,44))=0,INDIRECT(ADDRESS($H184,38))="UL",ISERROR(SEARCH("Rear",INDIRECT(ADDRESS($H184,33)))),ISERROR(SEARCH("Side",INDIRECT(ADDRESS($H184,33))))),INDIRECT(ADDRESS($H184,COLUMN())),0),0),IF($I184&gt;0,IF(AND(INDIRECT(ADDRESS($I184,44))=0,INDIRECT(ADDRESS($I184,38))="UL",ISERROR(SEARCH("Rear",INDIRECT(ADDRESS($I184,33)))),ISERROR(SEARCH("Side",INDIRECT(ADDRESS($I184,33))))),INDIRECT(ADDRESS($I184,COLUMN())),0),0),IF($J184&gt;0,IF(AND(INDIRECT(ADDRESS($J184,44))=0,INDIRECT(ADDRESS($J184,38))="UL",ISERROR(SEARCH("Rear",INDIRECT(ADDRESS($J184,33)))),ISERROR(SEARCH("Side",INDIRECT(ADDRESS($J184,33))))),INDIRECT(ADDRESS($J184,COLUMN())),0),0),IF($K184&gt;0,IF(AND(INDIRECT(ADDRESS($K184,44))=0,INDIRECT(ADDRESS($K184,38))="UL",ISERROR(SEARCH("Rear",INDIRECT(ADDRESS($K184,33)))),ISERROR(SEARCH("Side",INDIRECT(ADDRESS($K184,33))))),INDIRECT(ADDRESS($K184,COLUMN())),0),0),IF($L184&gt;0,IF(AND(INDIRECT(ADDRESS($L184,44))=0,INDIRECT(ADDRESS($L184,38))="UL",ISERROR(SEARCH("Rear",INDIRECT(ADDRESS($L184,33)))),ISERROR(SEARCH("Side",INDIRECT(ADDRESS($L184,33))))),INDIRECT(ADDRESS($L184,COLUMN())),0),0),IF($M184&gt;0,IF(AND(INDIRECT(ADDRESS($M184,44))=0,INDIRECT(ADDRESS($M184,38))="UL",ISERROR(SEARCH("Rear",INDIRECT(ADDRESS($M184,33)))),ISERROR(SEARCH("Side",INDIRECT(ADDRESS($M184,33))))),INDIRECT(ADDRESS($M184,COLUMN())),0),0))</f>
        <v>1.7777777777777777</v>
      </c>
      <c r="AX184" s="57" cm="1">
        <f t="array" aca="1" ref="AX184" ca="1">SUM(IF($C184&gt;0,IF(AND(INDIRECT(ADDRESS($C184,44))=0,INDIRECT(ADDRESS($C184,38))="UL",ISERROR(SEARCH("Rear",INDIRECT(ADDRESS($C184,33)))),ISERROR(SEARCH("Side",INDIRECT(ADDRESS($C184,33))))),INDIRECT(ADDRESS($C184,COLUMN())),0),0),IF($D184&gt;0,IF(AND(INDIRECT(ADDRESS($D184,44))=0,INDIRECT(ADDRESS($D184,38))="UL",ISERROR(SEARCH("Rear",INDIRECT(ADDRESS($D184,33)))),ISERROR(SEARCH("Side",INDIRECT(ADDRESS($D184,33))))),INDIRECT(ADDRESS($D184,COLUMN())),0),0),IF($E184&gt;0,IF(AND(INDIRECT(ADDRESS($E184,44))=0,INDIRECT(ADDRESS($E184,38))="UL",ISERROR(SEARCH("Rear",INDIRECT(ADDRESS($E184,33)))),ISERROR(SEARCH("Side",INDIRECT(ADDRESS($E184,33))))),INDIRECT(ADDRESS($E184,COLUMN())),0),0),IF($F184&gt;0,IF(AND(INDIRECT(ADDRESS($F184,44))=0,INDIRECT(ADDRESS($F184,38))="UL",ISERROR(SEARCH("Rear",INDIRECT(ADDRESS($F184,33)))),ISERROR(SEARCH("Side",INDIRECT(ADDRESS($F184,33))))),INDIRECT(ADDRESS($F184,COLUMN())),0),0),IF($G184&gt;0,IF(AND(INDIRECT(ADDRESS($G184,44))=0,INDIRECT(ADDRESS($G184,38))="UL",ISERROR(SEARCH("Rear",INDIRECT(ADDRESS($G184,33)))),ISERROR(SEARCH("Side",INDIRECT(ADDRESS($G184,33))))),INDIRECT(ADDRESS($G184,COLUMN())),0),0),IF($H184&gt;0,IF(AND(INDIRECT(ADDRESS($H184,44))=0,INDIRECT(ADDRESS($H184,38))="UL",ISERROR(SEARCH("Rear",INDIRECT(ADDRESS($H184,33)))),ISERROR(SEARCH("Side",INDIRECT(ADDRESS($H184,33))))),INDIRECT(ADDRESS($H184,COLUMN())),0),0),IF($I184&gt;0,IF(AND(INDIRECT(ADDRESS($I184,44))=0,INDIRECT(ADDRESS($I184,38))="UL",ISERROR(SEARCH("Rear",INDIRECT(ADDRESS($I184,33)))),ISERROR(SEARCH("Side",INDIRECT(ADDRESS($I184,33))))),INDIRECT(ADDRESS($I184,COLUMN())),0),0),IF($J184&gt;0,IF(AND(INDIRECT(ADDRESS($J184,44))=0,INDIRECT(ADDRESS($J184,38))="UL",ISERROR(SEARCH("Rear",INDIRECT(ADDRESS($J184,33)))),ISERROR(SEARCH("Side",INDIRECT(ADDRESS($J184,33))))),INDIRECT(ADDRESS($J184,COLUMN())),0),0),IF($K184&gt;0,IF(AND(INDIRECT(ADDRESS($K184,44))=0,INDIRECT(ADDRESS($K184,38))="UL",ISERROR(SEARCH("Rear",INDIRECT(ADDRESS($K184,33)))),ISERROR(SEARCH("Side",INDIRECT(ADDRESS($K184,33))))),INDIRECT(ADDRESS($K184,COLUMN())),0),0),IF($L184&gt;0,IF(AND(INDIRECT(ADDRESS($L184,44))=0,INDIRECT(ADDRESS($L184,38))="UL",ISERROR(SEARCH("Rear",INDIRECT(ADDRESS($L184,33)))),ISERROR(SEARCH("Side",INDIRECT(ADDRESS($L184,33))))),INDIRECT(ADDRESS($L184,COLUMN())),0),0),IF($M184&gt;0,IF(AND(INDIRECT(ADDRESS($M184,44))=0,INDIRECT(ADDRESS($M184,38))="UL",ISERROR(SEARCH("Rear",INDIRECT(ADDRESS($M184,33)))),ISERROR(SEARCH("Side",INDIRECT(ADDRESS($M184,33))))),INDIRECT(ADDRESS($M184,COLUMN())),0),0))</f>
        <v>0.33333333333333331</v>
      </c>
      <c r="AY184" s="58">
        <f t="shared" ca="1" si="124"/>
        <v>1.7777777777777777</v>
      </c>
      <c r="AZ184" s="58">
        <f t="shared" ca="1" si="125"/>
        <v>0.85185185185185197</v>
      </c>
      <c r="BA184" s="58" cm="1">
        <f t="array" aca="1" ref="BA184" ca="1">SUM(IF($C184&gt;0,IF(AND(INDIRECT(ADDRESS($C184,44))=0,INDIRECT(ADDRESS($C184,38))="UL"),INDIRECT(ADDRESS($C184,COLUMN())),0),0),IF($D184&gt;0,IF(AND(INDIRECT(ADDRESS($D184,44))=0,INDIRECT(ADDRESS($D184,38))="UL"),INDIRECT(ADDRESS($D184,COLUMN())),0),0),IF($E184&gt;0,IF(AND(INDIRECT(ADDRESS($E184,44))=0,INDIRECT(ADDRESS($E184,38))="UL"),INDIRECT(ADDRESS($E184,COLUMN())),0),0),IF($F184&gt;0,IF(AND(INDIRECT(ADDRESS($F184,44))=0,INDIRECT(ADDRESS($F184,38))="UL"),INDIRECT(ADDRESS($F184,COLUMN())),0),0),IF($G184&gt;0,IF(AND(INDIRECT(ADDRESS($G184,44))=0,INDIRECT(ADDRESS($G184,38))="UL"),INDIRECT(ADDRESS($G184,COLUMN())),0),0),IF($H184&gt;0,IF(AND(INDIRECT(ADDRESS($H184,44))=0,INDIRECT(ADDRESS($H184,38))="UL"),INDIRECT(ADDRESS($H184,COLUMN())),0),0),IF($I184&gt;0,IF(AND(INDIRECT(ADDRESS($I184,44))=0,INDIRECT(ADDRESS($I184,38))="UL"),INDIRECT(ADDRESS($I184,COLUMN())),0),0),IF($J184&gt;0,IF(AND(INDIRECT(ADDRESS($J184,44))=0,INDIRECT(ADDRESS($J184,38))="UL"),INDIRECT(ADDRESS($J184,COLUMN())),0),0),IF($K184&gt;0,IF(AND(INDIRECT(ADDRESS($K184,44))=0,INDIRECT(ADDRESS($K184,38))="UL"),INDIRECT(ADDRESS($K184,COLUMN())),0),0),IF($L184&gt;0,IF(AND(INDIRECT(ADDRESS($L184,44))=0,INDIRECT(ADDRESS($L184,38))="UL"),INDIRECT(ADDRESS($L184,COLUMN())),0),0),IF($M184&gt;0,IF(AND(INDIRECT(ADDRESS($M184,44))=0,INDIRECT(ADDRESS($M184,38))="UL"),INDIRECT(ADDRESS($M184,COLUMN())),0),0))</f>
        <v>0.54589065255731917</v>
      </c>
      <c r="BB184" s="58" cm="1">
        <f t="array" aca="1" ref="BB184" ca="1">SUM(IF($C184&gt;0,IF(AND(INDIRECT(ADDRESS($C184,44))=0,INDIRECT(ADDRESS($C184,38))="UL"),INDIRECT(ADDRESS($C184,COLUMN())),0),0),IF($D184&gt;0,IF(AND(INDIRECT(ADDRESS($D184,44))=0,INDIRECT(ADDRESS($D184,38))="UL"),INDIRECT(ADDRESS($D184,COLUMN())),0),0),IF($E184&gt;0,IF(AND(INDIRECT(ADDRESS($E184,44))=0,INDIRECT(ADDRESS($E184,38))="UL"),INDIRECT(ADDRESS($E184,COLUMN())),0),0),IF($F184&gt;0,IF(AND(INDIRECT(ADDRESS($F184,44))=0,INDIRECT(ADDRESS($F184,38))="UL"),INDIRECT(ADDRESS($F184,COLUMN())),0),0),IF($G184&gt;0,IF(AND(INDIRECT(ADDRESS($G184,44))=0,INDIRECT(ADDRESS($G184,38))="UL"),INDIRECT(ADDRESS($G184,COLUMN())),0),0),IF($H184&gt;0,IF(AND(INDIRECT(ADDRESS($H184,44))=0,INDIRECT(ADDRESS($H184,38))="UL"),INDIRECT(ADDRESS($H184,COLUMN())),0),0),IF($I184&gt;0,IF(AND(INDIRECT(ADDRESS($I184,44))=0,INDIRECT(ADDRESS($I184,38))="UL"),INDIRECT(ADDRESS($I184,COLUMN())),0),0),IF($J184&gt;0,IF(AND(INDIRECT(ADDRESS($J184,44))=0,INDIRECT(ADDRESS($J184,38))="UL"),INDIRECT(ADDRESS($J184,COLUMN())),0),0),IF($K184&gt;0,IF(AND(INDIRECT(ADDRESS($K184,44))=0,INDIRECT(ADDRESS($K184,38))="UL"),INDIRECT(ADDRESS($K184,COLUMN())),0),0),IF($L184&gt;0,IF(AND(INDIRECT(ADDRESS($L184,44))=0,INDIRECT(ADDRESS($L184,38))="UL"),INDIRECT(ADDRESS($L184,COLUMN())),0),0),IF($M184&gt;0,IF(AND(INDIRECT(ADDRESS($M184,44))=0,INDIRECT(ADDRESS($M184,38))="UL"),INDIRECT(ADDRESS($M184,COLUMN())),0),0))</f>
        <v>0.19033509700176365</v>
      </c>
      <c r="BC184" s="58" cm="1">
        <f t="array" aca="1" ref="BC184" ca="1">SUM(IF($C184&gt;0,IF(AND(INDIRECT(ADDRESS($C184,44))=0,INDIRECT(ADDRESS($C184,38))="UL"),INDIRECT(ADDRESS($C184,COLUMN())),0),0),IF($D184&gt;0,IF(AND(INDIRECT(ADDRESS($D184,44))=0,INDIRECT(ADDRESS($D184,38))="UL"),INDIRECT(ADDRESS($D184,COLUMN())),0),0),IF($E184&gt;0,IF(AND(INDIRECT(ADDRESS($E184,44))=0,INDIRECT(ADDRESS($E184,38))="UL"),INDIRECT(ADDRESS($E184,COLUMN())),0),0),IF($F184&gt;0,IF(AND(INDIRECT(ADDRESS($F184,44))=0,INDIRECT(ADDRESS($F184,38))="UL"),INDIRECT(ADDRESS($F184,COLUMN())),0),0),IF($G184&gt;0,IF(AND(INDIRECT(ADDRESS($G184,44))=0,INDIRECT(ADDRESS($G184,38))="UL"),INDIRECT(ADDRESS($G184,COLUMN())),0),0),IF($H184&gt;0,IF(AND(INDIRECT(ADDRESS($H184,44))=0,INDIRECT(ADDRESS($H184,38))="UL"),INDIRECT(ADDRESS($H184,COLUMN())),0),0),IF($I184&gt;0,IF(AND(INDIRECT(ADDRESS($I184,44))=0,INDIRECT(ADDRESS($I184,38))="UL"),INDIRECT(ADDRESS($I184,COLUMN())),0),0),IF($J184&gt;0,IF(AND(INDIRECT(ADDRESS($J184,44))=0,INDIRECT(ADDRESS($J184,38))="UL"),INDIRECT(ADDRESS($J184,COLUMN())),0),0),IF($K184&gt;0,IF(AND(INDIRECT(ADDRESS($K184,44))=0,INDIRECT(ADDRESS($K184,38))="UL"),INDIRECT(ADDRESS($K184,COLUMN())),0),0),IF($L184&gt;0,IF(AND(INDIRECT(ADDRESS($L184,44))=0,INDIRECT(ADDRESS($L184,38))="UL"),INDIRECT(ADDRESS($L184,COLUMN())),0),0),IF($M184&gt;0,IF(AND(INDIRECT(ADDRESS($M184,44))=0,INDIRECT(ADDRESS($M184,38))="UL"),INDIRECT(ADDRESS($M184,COLUMN())),0),0))</f>
        <v>0.16437389770723104</v>
      </c>
      <c r="BD184" s="58" cm="1">
        <f t="array" aca="1" ref="BD184" ca="1">SUM(IF($C184&gt;0,IF(AND(INDIRECT(ADDRESS($C184,44))=0,INDIRECT(ADDRESS($C184,38))="UL"),INDIRECT(ADDRESS($C184,COLUMN())),0),0),IF($D184&gt;0,IF(AND(INDIRECT(ADDRESS($D184,44))=0,INDIRECT(ADDRESS($D184,38))="UL"),INDIRECT(ADDRESS($D184,COLUMN())),0),0),IF($E184&gt;0,IF(AND(INDIRECT(ADDRESS($E184,44))=0,INDIRECT(ADDRESS($E184,38))="UL"),INDIRECT(ADDRESS($E184,COLUMN())),0),0),IF($F184&gt;0,IF(AND(INDIRECT(ADDRESS($F184,44))=0,INDIRECT(ADDRESS($F184,38))="UL"),INDIRECT(ADDRESS($F184,COLUMN())),0),0),IF($G184&gt;0,IF(AND(INDIRECT(ADDRESS($G184,44))=0,INDIRECT(ADDRESS($G184,38))="UL"),INDIRECT(ADDRESS($G184,COLUMN())),0),0),IF($H184&gt;0,IF(AND(INDIRECT(ADDRESS($H184,44))=0,INDIRECT(ADDRESS($H184,38))="UL"),INDIRECT(ADDRESS($H184,COLUMN())),0),0),IF($I184&gt;0,IF(AND(INDIRECT(ADDRESS($I184,44))=0,INDIRECT(ADDRESS($I184,38))="UL"),INDIRECT(ADDRESS($I184,COLUMN())),0),0),IF($J184&gt;0,IF(AND(INDIRECT(ADDRESS($J184,44))=0,INDIRECT(ADDRESS($J184,38))="UL"),INDIRECT(ADDRESS($J184,COLUMN())),0),0),IF($K184&gt;0,IF(AND(INDIRECT(ADDRESS($K184,44))=0,INDIRECT(ADDRESS($K184,38))="UL"),INDIRECT(ADDRESS($K184,COLUMN())),0),0),IF($L184&gt;0,IF(AND(INDIRECT(ADDRESS($L184,44))=0,INDIRECT(ADDRESS($L184,38))="UL"),INDIRECT(ADDRESS($L184,COLUMN())),0),0),IF($M184&gt;0,IF(AND(INDIRECT(ADDRESS($M184,44))=0,INDIRECT(ADDRESS($M184,38))="UL"),INDIRECT(ADDRESS($M184,COLUMN())),0),0))</f>
        <v>0.56677248677248671</v>
      </c>
      <c r="BE184" s="57">
        <f t="shared" ca="1" si="126"/>
        <v>0.16437389770723104</v>
      </c>
      <c r="BF184" s="57" cm="1">
        <f t="array" aca="1" ref="BF184" ca="1">SUM(IF($C184&gt;0,IF(INDIRECT(ADDRESS($C184,45))=1,INDIRECT(ADDRESS($C184,52))*INDIRECT(ADDRESS($C184,42))/5,0),0), IF($D184&gt;0,IF(INDIRECT(ADDRESS($D184,45))=1,INDIRECT(ADDRESS($D184,52))*INDIRECT(ADDRESS($D184,42))/5,0),0), IF($E184&gt;0,IF(INDIRECT(ADDRESS($E184,45))=1,INDIRECT(ADDRESS($E184,52))*INDIRECT(ADDRESS($E184,42))/5,0),0), IF($F184&gt;0,IF(INDIRECT(ADDRESS($F184,45))=1,INDIRECT(ADDRESS($F184,52))*INDIRECT(ADDRESS($F184,42))/5,0),0), IF($G184&gt;0,IF(INDIRECT(ADDRESS($G184,45))=1,INDIRECT(ADDRESS($G184,52))*INDIRECT(ADDRESS($G184,42))/5,0),0), IF($H184&gt;0,IF(INDIRECT(ADDRESS($H184,45))=1,INDIRECT(ADDRESS($H184,52))*INDIRECT(ADDRESS($H184,42))/5,0),0)
)*$BF$296/100</f>
        <v>3.7037037037037034E-3</v>
      </c>
      <c r="BG184" s="19">
        <v>1</v>
      </c>
      <c r="BH184" s="57" cm="1">
        <f t="array" aca="1" ref="BH184" ca="1">SUM(IF($C184&gt;0,IF(AND(INDIRECT(ADDRESS($C184,44))=0,INDIRECT(ADDRESS($C184,38))&lt;&gt;"UL"),INDIRECT(ADDRESS($C184,COLUMN()-12)),0),0), IF($D184&gt;0,IF(AND(INDIRECT(ADDRESS($D184,44))=0,INDIRECT(ADDRESS($D184,38))&lt;&gt;"UL"),INDIRECT(ADDRESS($D184,COLUMN()-12)),0),0), IF($E184&gt;0,IF(AND(INDIRECT(ADDRESS($E184,44))=0,INDIRECT(ADDRESS($E184,38))&lt;&gt;"UL"),INDIRECT(ADDRESS($E184,COLUMN()-12)),0),0), IF($F184&gt;0,IF(AND(INDIRECT(ADDRESS($F184,44))=0,INDIRECT(ADDRESS($F184,38))&lt;&gt;"UL"),INDIRECT(ADDRESS($F184,COLUMN()-12)),0),0), IF($G184&gt;0,IF(AND(INDIRECT(ADDRESS($G184,44))=0,INDIRECT(ADDRESS($G184,38))&lt;&gt;"UL"),INDIRECT(ADDRESS($G184,COLUMN()-12)),0),0), IF($H184&gt;0,IF(AND(INDIRECT(ADDRESS($H184,44))=0,INDIRECT(ADDRESS($H184,38))&lt;&gt;"UL"),INDIRECT(ADDRESS($H184,COLUMN()-12)),0),0), IF($I184&gt;0,IF(AND(INDIRECT(ADDRESS($I184,44))=0,INDIRECT(ADDRESS($I184,38))&lt;&gt;"UL"),INDIRECT(ADDRESS($I184,COLUMN()-12)),0),0), IF($J184&gt;0,IF(AND(INDIRECT(ADDRESS($J184,44))=0,INDIRECT(ADDRESS($J184,38))&lt;&gt;"UL"),INDIRECT(ADDRESS($J184,COLUMN()-12)),0),0), IF($K184&gt;0,IF(AND(INDIRECT(ADDRESS($K184,44))=0,INDIRECT(ADDRESS($K184,38))&lt;&gt;"UL"),INDIRECT(ADDRESS($K184,COLUMN()-12)),0),0), IF($L184&gt;0,IF(AND(INDIRECT(ADDRESS($L184,44))=0,INDIRECT(ADDRESS($L184,38))&lt;&gt;"UL"),INDIRECT(ADDRESS($L184,COLUMN()-12)),0),0), IF($M184&gt;0,IF(AND(INDIRECT(ADDRESS($M184,44))=0,INDIRECT(ADDRESS($M184,38))&lt;&gt;"UL"),INDIRECT(ADDRESS($M184,COLUMN()-12)),0),0))</f>
        <v>0</v>
      </c>
      <c r="BI184" s="57" cm="1">
        <f t="array" aca="1" ref="BI184" ca="1">SUM(IF($C184&gt;0,IF(AND(INDIRECT(ADDRESS($C184,44))=0,INDIRECT(ADDRESS($C184,38))&lt;&gt;"UL"),INDIRECT(ADDRESS($C184,COLUMN()-12)),0),0), IF($D184&gt;0,IF(AND(INDIRECT(ADDRESS($D184,44))=0,INDIRECT(ADDRESS($D184,38))&lt;&gt;"UL"),INDIRECT(ADDRESS($D184,COLUMN()-12)),0),0), IF($E184&gt;0,IF(AND(INDIRECT(ADDRESS($E184,44))=0,INDIRECT(ADDRESS($E184,38))&lt;&gt;"UL"),INDIRECT(ADDRESS($E184,COLUMN()-12)),0),0), IF($F184&gt;0,IF(AND(INDIRECT(ADDRESS($F184,44))=0,INDIRECT(ADDRESS($F184,38))&lt;&gt;"UL"),INDIRECT(ADDRESS($F184,COLUMN()-12)),0),0), IF($G184&gt;0,IF(AND(INDIRECT(ADDRESS($G184,44))=0,INDIRECT(ADDRESS($G184,38))&lt;&gt;"UL"),INDIRECT(ADDRESS($G184,COLUMN()-12)),0),0), IF($H184&gt;0,IF(AND(INDIRECT(ADDRESS($H184,44))=0,INDIRECT(ADDRESS($H184,38))&lt;&gt;"UL"),INDIRECT(ADDRESS($H184,COLUMN()-12)),0),0), IF($I184&gt;0,IF(AND(INDIRECT(ADDRESS($I184,44))=0,INDIRECT(ADDRESS($I184,38))&lt;&gt;"UL"),INDIRECT(ADDRESS($I184,COLUMN()-12)),0),0), IF($J184&gt;0,IF(AND(INDIRECT(ADDRESS($J184,44))=0,INDIRECT(ADDRESS($J184,38))&lt;&gt;"UL"),INDIRECT(ADDRESS($J184,COLUMN()-12)),0),0), IF($K184&gt;0,IF(AND(INDIRECT(ADDRESS($K184,44))=0,INDIRECT(ADDRESS($K184,38))&lt;&gt;"UL"),INDIRECT(ADDRESS($K184,COLUMN()-12)),0),0), IF($L184&gt;0,IF(AND(INDIRECT(ADDRESS($L184,44))=0,INDIRECT(ADDRESS($L184,38))&lt;&gt;"UL"),INDIRECT(ADDRESS($L184,COLUMN()-12)),0),0), IF($M184&gt;0,IF(AND(INDIRECT(ADDRESS($M184,44))=0,INDIRECT(ADDRESS($M184,38))&lt;&gt;"UL"),INDIRECT(ADDRESS($M184,COLUMN()-12)),0),0))</f>
        <v>1.1111111111111109</v>
      </c>
      <c r="BJ184" s="57" cm="1">
        <f t="array" aca="1" ref="BJ184" ca="1">SUM(IF($C184&gt;0,IF(AND(INDIRECT(ADDRESS($C184,44))=0,INDIRECT(ADDRESS($C184,38))&lt;&gt;"UL"),INDIRECT(ADDRESS($C184,COLUMN()-12)),0),0), IF($D184&gt;0,IF(AND(INDIRECT(ADDRESS($D184,44))=0,INDIRECT(ADDRESS($D184,38))&lt;&gt;"UL"),INDIRECT(ADDRESS($D184,COLUMN()-12)),0),0), IF($E184&gt;0,IF(AND(INDIRECT(ADDRESS($E184,44))=0,INDIRECT(ADDRESS($E184,38))&lt;&gt;"UL"),INDIRECT(ADDRESS($E184,COLUMN()-12)),0),0), IF($F184&gt;0,IF(AND(INDIRECT(ADDRESS($F184,44))=0,INDIRECT(ADDRESS($F184,38))&lt;&gt;"UL"),INDIRECT(ADDRESS($F184,COLUMN()-12)),0),0), IF($G184&gt;0,IF(AND(INDIRECT(ADDRESS($G184,44))=0,INDIRECT(ADDRESS($G184,38))&lt;&gt;"UL"),INDIRECT(ADDRESS($G184,COLUMN()-12)),0),0), IF($H184&gt;0,IF(AND(INDIRECT(ADDRESS($H184,44))=0,INDIRECT(ADDRESS($H184,38))&lt;&gt;"UL"),INDIRECT(ADDRESS($H184,COLUMN()-12)),0),0), IF($I184&gt;0,IF(AND(INDIRECT(ADDRESS($I184,44))=0,INDIRECT(ADDRESS($I184,38))&lt;&gt;"UL"),INDIRECT(ADDRESS($I184,COLUMN()-12)),0),0), IF($J184&gt;0,IF(AND(INDIRECT(ADDRESS($J184,44))=0,INDIRECT(ADDRESS($J184,38))&lt;&gt;"UL"),INDIRECT(ADDRESS($J184,COLUMN()-12)),0),0), IF($K184&gt;0,IF(AND(INDIRECT(ADDRESS($K184,44))=0,INDIRECT(ADDRESS($K184,38))&lt;&gt;"UL"),INDIRECT(ADDRESS($K184,COLUMN()-12)),0),0), IF($L184&gt;0,IF(AND(INDIRECT(ADDRESS($L184,44))=0,INDIRECT(ADDRESS($L184,38))&lt;&gt;"UL"),INDIRECT(ADDRESS($L184,COLUMN()-12)),0),0), IF($M184&gt;0,IF(AND(INDIRECT(ADDRESS($M184,44))=0,INDIRECT(ADDRESS($M184,38))&lt;&gt;"UL"),INDIRECT(ADDRESS($M184,COLUMN()-12)),0),0))</f>
        <v>1.1111111111111109</v>
      </c>
      <c r="BK184" s="57">
        <f t="shared" ca="1" si="127"/>
        <v>1.1111111111111109</v>
      </c>
      <c r="BL184" s="58">
        <f t="shared" ca="1" si="128"/>
        <v>0.74074074074074059</v>
      </c>
      <c r="BM184" s="57" cm="1">
        <f t="array" aca="1" ref="BM184" ca="1">SUM(IF($C184&gt;0,IF(AND(INDIRECT(ADDRESS($C184,44))=0,INDIRECT(ADDRESS($C184,38))&lt;&gt;"UL"),INDIRECT(ADDRESS($C184,COLUMN()-12)),0),0), IF($D184&gt;0,IF(AND(INDIRECT(ADDRESS($D184,44))=0,INDIRECT(ADDRESS($D184,38))&lt;&gt;"UL"),INDIRECT(ADDRESS($D184,COLUMN()-12)),0),0), IF($E184&gt;0,IF(AND(INDIRECT(ADDRESS($E184,44))=0,INDIRECT(ADDRESS($E184,38))&lt;&gt;"UL"),INDIRECT(ADDRESS($E184,COLUMN()-12)),0),0), IF($F184&gt;0,IF(AND(INDIRECT(ADDRESS($F184,44))=0,INDIRECT(ADDRESS($F184,38))&lt;&gt;"UL"),INDIRECT(ADDRESS($F184,COLUMN()-12)),0),0), IF($G184&gt;0,IF(AND(INDIRECT(ADDRESS($G184,44))=0,INDIRECT(ADDRESS($G184,38))&lt;&gt;"UL"),INDIRECT(ADDRESS($G184,COLUMN()-12)),0),0), IF($H184&gt;0,IF(AND(INDIRECT(ADDRESS($H184,44))=0,INDIRECT(ADDRESS($H184,38))&lt;&gt;"UL"),INDIRECT(ADDRESS($H184,COLUMN()-12)),0),0), IF($I184&gt;0,IF(AND(INDIRECT(ADDRESS($I184,44))=0,INDIRECT(ADDRESS($I184,38))&lt;&gt;"UL"),INDIRECT(ADDRESS($I184,COLUMN()-12)),0),0), IF($J184&gt;0,IF(AND(INDIRECT(ADDRESS($J184,44))=0,INDIRECT(ADDRESS($J184,38))&lt;&gt;"UL"),INDIRECT(ADDRESS($J184,COLUMN()-12)),0),0), IF($K184&gt;0,IF(AND(INDIRECT(ADDRESS($K184,44))=0,INDIRECT(ADDRESS($K184,38))&lt;&gt;"UL"),INDIRECT(ADDRESS($K184,COLUMN()-11)),0),0), IF($L184&gt;0,IF(AND(INDIRECT(ADDRESS($L184,44))=0,INDIRECT(ADDRESS($L184,38))&lt;&gt;"UL"),INDIRECT(ADDRESS($L184,COLUMN()-11)),0),0), IF($M184&gt;0,IF(AND(INDIRECT(ADDRESS($M184,44))=0,INDIRECT(ADDRESS($M184,38))&lt;&gt;"UL"),INDIRECT(ADDRESS($M184,COLUMN()-11)),0),0))</f>
        <v>0.44444444444444436</v>
      </c>
      <c r="BN184" s="57" cm="1">
        <f t="array" aca="1" ref="BN184" ca="1">SUM(IF($C184&gt;0,IF(AND(INDIRECT(ADDRESS($C184,44))=0,INDIRECT(ADDRESS($C184,38))&lt;&gt;"UL"),INDIRECT(ADDRESS($C184,COLUMN()-12)),0),0), IF($D184&gt;0,IF(AND(INDIRECT(ADDRESS($D184,44))=0,INDIRECT(ADDRESS($D184,38))&lt;&gt;"UL"),INDIRECT(ADDRESS($D184,COLUMN()-12)),0),0), IF($E184&gt;0,IF(AND(INDIRECT(ADDRESS($E184,44))=0,INDIRECT(ADDRESS($E184,38))&lt;&gt;"UL"),INDIRECT(ADDRESS($E184,COLUMN()-12)),0),0), IF($F184&gt;0,IF(AND(INDIRECT(ADDRESS($F184,44))=0,INDIRECT(ADDRESS($F184,38))&lt;&gt;"UL"),INDIRECT(ADDRESS($F184,COLUMN()-12)),0),0), IF($G184&gt;0,IF(AND(INDIRECT(ADDRESS($G184,44))=0,INDIRECT(ADDRESS($G184,38))&lt;&gt;"UL"),INDIRECT(ADDRESS($G184,COLUMN()-12)),0),0), IF($H184&gt;0,IF(AND(INDIRECT(ADDRESS($H184,44))=0,INDIRECT(ADDRESS($H184,38))&lt;&gt;"UL"),INDIRECT(ADDRESS($H184,COLUMN()-12)),0),0), IF($I184&gt;0,IF(AND(INDIRECT(ADDRESS($I184,44))=0,INDIRECT(ADDRESS($I184,38))&lt;&gt;"UL"),INDIRECT(ADDRESS($I184,COLUMN()-12)),0),0), IF($J184&gt;0,IF(AND(INDIRECT(ADDRESS($J184,44))=0,INDIRECT(ADDRESS($J184,38))&lt;&gt;"UL"),INDIRECT(ADDRESS($J184,COLUMN()-12)),0),0), IF($K184&gt;0,IF(AND(INDIRECT(ADDRESS($K184,44))=0,INDIRECT(ADDRESS($K184,38))&lt;&gt;"UL"),INDIRECT(ADDRESS($K184,COLUMN()-11)),0),0), IF($L184&gt;0,IF(AND(INDIRECT(ADDRESS($L184,44))=0,INDIRECT(ADDRESS($L184,38))&lt;&gt;"UL"),INDIRECT(ADDRESS($L184,COLUMN()-11)),0),0), IF($M184&gt;0,IF(AND(INDIRECT(ADDRESS($M184,44))=0,INDIRECT(ADDRESS($M184,38))&lt;&gt;"UL"),INDIRECT(ADDRESS($M184,COLUMN()-11)),0),0))</f>
        <v>0.14814814814814811</v>
      </c>
      <c r="BO184" s="57" cm="1">
        <f t="array" aca="1" ref="BO184" ca="1">SUM(IF($C184&gt;0,IF(AND(INDIRECT(ADDRESS($C184,44))=0,INDIRECT(ADDRESS($C184,38))&lt;&gt;"UL"),INDIRECT(ADDRESS($C184,COLUMN()-12)),0),0), IF($D184&gt;0,IF(AND(INDIRECT(ADDRESS($D184,44))=0,INDIRECT(ADDRESS($D184,38))&lt;&gt;"UL"),INDIRECT(ADDRESS($D184,COLUMN()-12)),0),0), IF($E184&gt;0,IF(AND(INDIRECT(ADDRESS($E184,44))=0,INDIRECT(ADDRESS($E184,38))&lt;&gt;"UL"),INDIRECT(ADDRESS($E184,COLUMN()-12)),0),0), IF($F184&gt;0,IF(AND(INDIRECT(ADDRESS($F184,44))=0,INDIRECT(ADDRESS($F184,38))&lt;&gt;"UL"),INDIRECT(ADDRESS($F184,COLUMN()-12)),0),0), IF($G184&gt;0,IF(AND(INDIRECT(ADDRESS($G184,44))=0,INDIRECT(ADDRESS($G184,38))&lt;&gt;"UL"),INDIRECT(ADDRESS($G184,COLUMN()-12)),0),0), IF($H184&gt;0,IF(AND(INDIRECT(ADDRESS($H184,44))=0,INDIRECT(ADDRESS($H184,38))&lt;&gt;"UL"),INDIRECT(ADDRESS($H184,COLUMN()-12)),0),0), IF($I184&gt;0,IF(AND(INDIRECT(ADDRESS($I184,44))=0,INDIRECT(ADDRESS($I184,38))&lt;&gt;"UL"),INDIRECT(ADDRESS($I184,COLUMN()-12)),0),0), IF($J184&gt;0,IF(AND(INDIRECT(ADDRESS($J184,44))=0,INDIRECT(ADDRESS($J184,38))&lt;&gt;"UL"),INDIRECT(ADDRESS($J184,COLUMN()-12)),0),0), IF($K184&gt;0,IF(AND(INDIRECT(ADDRESS($K184,44))=0,INDIRECT(ADDRESS($K184,38))&lt;&gt;"UL"),INDIRECT(ADDRESS($K184,COLUMN()-11)),0),0), IF($L184&gt;0,IF(AND(INDIRECT(ADDRESS($L184,44))=0,INDIRECT(ADDRESS($L184,38))&lt;&gt;"UL"),INDIRECT(ADDRESS($L184,COLUMN()-11)),0),0), IF($M184&gt;0,IF(AND(INDIRECT(ADDRESS($M184,44))=0,INDIRECT(ADDRESS($M184,38))&lt;&gt;"UL"),INDIRECT(ADDRESS($M184,COLUMN()-11)),0),0))</f>
        <v>0.29629629629629622</v>
      </c>
      <c r="BP184" s="57" cm="1">
        <f t="array" aca="1" ref="BP184" ca="1">SUM(IF($C184&gt;0,IF(AND(INDIRECT(ADDRESS($C184,44))=0,INDIRECT(ADDRESS($C184,38))&lt;&gt;"UL"),INDIRECT(ADDRESS($C184,COLUMN()-12)),0),0), IF($D184&gt;0,IF(AND(INDIRECT(ADDRESS($D184,44))=0,INDIRECT(ADDRESS($D184,38))&lt;&gt;"UL"),INDIRECT(ADDRESS($D184,COLUMN()-12)),0),0), IF($E184&gt;0,IF(AND(INDIRECT(ADDRESS($E184,44))=0,INDIRECT(ADDRESS($E184,38))&lt;&gt;"UL"),INDIRECT(ADDRESS($E184,COLUMN()-12)),0),0), IF($F184&gt;0,IF(AND(INDIRECT(ADDRESS($F184,44))=0,INDIRECT(ADDRESS($F184,38))&lt;&gt;"UL"),INDIRECT(ADDRESS($F184,COLUMN()-12)),0),0), IF($G184&gt;0,IF(AND(INDIRECT(ADDRESS($G184,44))=0,INDIRECT(ADDRESS($G184,38))&lt;&gt;"UL"),INDIRECT(ADDRESS($G184,COLUMN()-12)),0),0), IF($H184&gt;0,IF(AND(INDIRECT(ADDRESS($H184,44))=0,INDIRECT(ADDRESS($H184,38))&lt;&gt;"UL"),INDIRECT(ADDRESS($H184,COLUMN()-12)),0),0), IF($I184&gt;0,IF(AND(INDIRECT(ADDRESS($I184,44))=0,INDIRECT(ADDRESS($I184,38))&lt;&gt;"UL"),INDIRECT(ADDRESS($I184,COLUMN()-12)),0),0), IF($J184&gt;0,IF(AND(INDIRECT(ADDRESS($J184,44))=0,INDIRECT(ADDRESS($J184,38))&lt;&gt;"UL"),INDIRECT(ADDRESS($J184,COLUMN()-12)),0),0), IF($K184&gt;0,IF(AND(INDIRECT(ADDRESS($K184,44))=0,INDIRECT(ADDRESS($K184,38))&lt;&gt;"UL"),INDIRECT(ADDRESS($K184,COLUMN()-11)),0),0), IF($L184&gt;0,IF(AND(INDIRECT(ADDRESS($L184,44))=0,INDIRECT(ADDRESS($L184,38))&lt;&gt;"UL"),INDIRECT(ADDRESS($L184,COLUMN()-11)),0),0), IF($M184&gt;0,IF(AND(INDIRECT(ADDRESS($M184,44))=0,INDIRECT(ADDRESS($M184,38))&lt;&gt;"UL"),INDIRECT(ADDRESS($M184,COLUMN()-11)),0),0))</f>
        <v>0.29629629629629622</v>
      </c>
      <c r="BQ184" s="57">
        <f t="shared" ca="1" si="129"/>
        <v>0.29629629629629622</v>
      </c>
      <c r="BR184" s="161">
        <f t="shared" ca="1" si="130"/>
        <v>71.663164721936752</v>
      </c>
      <c r="BS184" s="56"/>
      <c r="BT184" s="56">
        <f t="shared" ca="1" si="131"/>
        <v>2.9818657197986171</v>
      </c>
      <c r="BU184" s="77">
        <f t="shared" ca="1" si="132"/>
        <v>0.11468714306917759</v>
      </c>
      <c r="BV184" s="57" t="s">
        <v>34</v>
      </c>
      <c r="BW184" s="57" cm="1">
        <f t="array" aca="1" ref="BW184" ca="1">SUM(IF($C184&gt;0,IF(AND(INDIRECT(ADDRESS($C184,44))=0,INDIRECT(ADDRESS($C184,38))="UL",ISERROR(SEARCH("Rear",INDIRECT(ADDRESS($C184,33)))),ISERROR(SEARCH("Side",INDIRECT(ADDRESS($C184,33))))),INDIRECT(ADDRESS($C184,COLUMN())),0),0),IF($D184&gt;0,IF(AND(INDIRECT(ADDRESS($D184,44))=0,INDIRECT(ADDRESS($D184,38))="UL",ISERROR(SEARCH("Rear",INDIRECT(ADDRESS($D184,33)))),ISERROR(SEARCH("Side",INDIRECT(ADDRESS($D184,33))))),INDIRECT(ADDRESS($D184,COLUMN())),0),0),IF($E184&gt;0,IF(AND(INDIRECT(ADDRESS($E184,44))=0,INDIRECT(ADDRESS($E184,38))="UL",ISERROR(SEARCH("Rear",INDIRECT(ADDRESS($E184,33)))),ISERROR(SEARCH("Side",INDIRECT(ADDRESS($E184,33))))),INDIRECT(ADDRESS($E184,COLUMN())),0),0),IF($F184&gt;0,IF(AND(INDIRECT(ADDRESS($F184,44))=0,INDIRECT(ADDRESS($F184,38))="UL",ISERROR(SEARCH("Rear",INDIRECT(ADDRESS($F184,33)))),ISERROR(SEARCH("Side",INDIRECT(ADDRESS($F184,33))))),INDIRECT(ADDRESS($F184,COLUMN())),0),0),IF($G184&gt;0,IF(AND(INDIRECT(ADDRESS($G184,44))=0,INDIRECT(ADDRESS($G184,38))="UL",ISERROR(SEARCH("Rear",INDIRECT(ADDRESS($G184,33)))),ISERROR(SEARCH("Side",INDIRECT(ADDRESS($G184,33))))),INDIRECT(ADDRESS($G184,COLUMN())),0),0),IF($H184&gt;0,IF(AND(INDIRECT(ADDRESS($H184,44))=0,INDIRECT(ADDRESS($H184,38))="UL",ISERROR(SEARCH("Rear",INDIRECT(ADDRESS($H184,33)))),ISERROR(SEARCH("Side",INDIRECT(ADDRESS($H184,33))))),INDIRECT(ADDRESS($H184,COLUMN())),0),0),IF($I184&gt;0,IF(AND(INDIRECT(ADDRESS($I184,44))=0,INDIRECT(ADDRESS($I184,38))="UL",ISERROR(SEARCH("Rear",INDIRECT(ADDRESS($I184,33)))),ISERROR(SEARCH("Side",INDIRECT(ADDRESS($I184,33))))),INDIRECT(ADDRESS($I184,COLUMN())),0),0),IF($J184&gt;0,IF(AND(INDIRECT(ADDRESS($J184,44))=0,INDIRECT(ADDRESS($J184,38))="UL",ISERROR(SEARCH("Rear",INDIRECT(ADDRESS($J184,33)))),ISERROR(SEARCH("Side",INDIRECT(ADDRESS($J184,33))))),INDIRECT(ADDRESS($J184,COLUMN())),0),0),IF($K184&gt;0,IF(AND(INDIRECT(ADDRESS($K184,44))=0,INDIRECT(ADDRESS($K184,38))="UL",ISERROR(SEARCH("Rear",INDIRECT(ADDRESS($K184,33)))),ISERROR(SEARCH("Side",INDIRECT(ADDRESS($K184,33))))),INDIRECT(ADDRESS($K184,COLUMN())),0),0),IF($L184&gt;0,IF(AND(INDIRECT(ADDRESS($L184,44))=0,INDIRECT(ADDRESS($L184,38))="UL",ISERROR(SEARCH("Rear",INDIRECT(ADDRESS($L184,33)))),ISERROR(SEARCH("Side",INDIRECT(ADDRESS($L184,33))))),INDIRECT(ADDRESS($L184,COLUMN())),0),0),IF($M184&gt;0,IF(AND(INDIRECT(ADDRESS($M184,44))=0,INDIRECT(ADDRESS($M184,38))="UL",ISERROR(SEARCH("Rear",INDIRECT(ADDRESS($M184,33)))),ISERROR(SEARCH("Side",INDIRECT(ADDRESS($M184,33))))),INDIRECT(ADDRESS($M184,COLUMN())),0),0))</f>
        <v>1</v>
      </c>
      <c r="BX184" s="57">
        <f t="shared" ca="1" si="136"/>
        <v>1</v>
      </c>
      <c r="BY184" s="57" cm="1">
        <f t="array" aca="1" ref="BY184" ca="1">SUM(IF($C184&gt;0,IF(AND(INDIRECT(ADDRESS($C184,44))=0,INDIRECT(ADDRESS($C184,38))="UL"),INDIRECT(ADDRESS($C184,COLUMN())),0),0),IF($D184&gt;0,IF(AND(INDIRECT(ADDRESS($D184,44))=0,INDIRECT(ADDRESS($D184,38))="UL"),INDIRECT(ADDRESS($D184,COLUMN())),0),0),IF($E184&gt;0,IF(AND(INDIRECT(ADDRESS($E184,44))=0,INDIRECT(ADDRESS($E184,38))="UL"),INDIRECT(ADDRESS($E184,COLUMN())),0),0),IF($F184&gt;0,IF(AND(INDIRECT(ADDRESS($F184,44))=0,INDIRECT(ADDRESS($F184,38))="UL"),INDIRECT(ADDRESS($F184,COLUMN())),0),0),IF($G184&gt;0,IF(AND(INDIRECT(ADDRESS($G184,44))=0,INDIRECT(ADDRESS($G184,38))="UL"),INDIRECT(ADDRESS($G184,COLUMN())),0),0),IF($H184&gt;0,IF(AND(INDIRECT(ADDRESS($H184,44))=0,INDIRECT(ADDRESS($H184,38))="UL"),INDIRECT(ADDRESS($H184,COLUMN())),0),0),IF($I184&gt;0,IF(AND(INDIRECT(ADDRESS($I184,44))=0,INDIRECT(ADDRESS($I184,38))="UL"),INDIRECT(ADDRESS($I184,COLUMN())),0),0),IF($J184&gt;0,IF(AND(INDIRECT(ADDRESS($J184,44))=0,INDIRECT(ADDRESS($J184,38))="UL"),INDIRECT(ADDRESS($J184,COLUMN())),0),0),IF($K184&gt;0,IF(AND(INDIRECT(ADDRESS($K184,44))=0,INDIRECT(ADDRESS($K184,38))="UL"),INDIRECT(ADDRESS($K184,COLUMN())),0),0),IF($L184&gt;0,IF(AND(INDIRECT(ADDRESS($L184,44))=0,INDIRECT(ADDRESS($L184,38))="UL"),INDIRECT(ADDRESS($L184,COLUMN())),0),0),IF($M184&gt;0,IF(AND(INDIRECT(ADDRESS($M184,44))=0,INDIRECT(ADDRESS($M184,38))="UL"),INDIRECT(ADDRESS($M184,COLUMN())),0),0))</f>
        <v>0.37185185185185182</v>
      </c>
      <c r="BZ184" s="57" cm="1">
        <f t="array" aca="1" ref="BZ184" ca="1">SUM(IF($C184&gt;0,IF(AND(INDIRECT(ADDRESS($C184,44))=0,INDIRECT(ADDRESS($C184,38))="UL"),INDIRECT(ADDRESS($C184,COLUMN())),0),0),IF($D184&gt;0,IF(AND(INDIRECT(ADDRESS($D184,44))=0,INDIRECT(ADDRESS($D184,38))="UL"),INDIRECT(ADDRESS($D184,COLUMN())),0),0),IF($E184&gt;0,IF(AND(INDIRECT(ADDRESS($E184,44))=0,INDIRECT(ADDRESS($E184,38))="UL"),INDIRECT(ADDRESS($E184,COLUMN())),0),0),IF($F184&gt;0,IF(AND(INDIRECT(ADDRESS($F184,44))=0,INDIRECT(ADDRESS($F184,38))="UL"),INDIRECT(ADDRESS($F184,COLUMN())),0),0),IF($G184&gt;0,IF(AND(INDIRECT(ADDRESS($G184,44))=0,INDIRECT(ADDRESS($G184,38))="UL"),INDIRECT(ADDRESS($G184,COLUMN())),0),0),IF($H184&gt;0,IF(AND(INDIRECT(ADDRESS($H184,44))=0,INDIRECT(ADDRESS($H184,38))="UL"),INDIRECT(ADDRESS($H184,COLUMN())),0),0),IF($I184&gt;0,IF(AND(INDIRECT(ADDRESS($I184,44))=0,INDIRECT(ADDRESS($I184,38))="UL"),INDIRECT(ADDRESS($I184,COLUMN())),0),0),IF($J184&gt;0,IF(AND(INDIRECT(ADDRESS($J184,44))=0,INDIRECT(ADDRESS($J184,38))="UL"),INDIRECT(ADDRESS($J184,COLUMN())),0),0),IF($K184&gt;0,IF(AND(INDIRECT(ADDRESS($K184,44))=0,INDIRECT(ADDRESS($K184,38))="UL"),INDIRECT(ADDRESS($K184,COLUMN())),0),0),IF($L184&gt;0,IF(AND(INDIRECT(ADDRESS($L184,44))=0,INDIRECT(ADDRESS($L184,38))="UL"),INDIRECT(ADDRESS($L184,COLUMN())),0),0),IF($M184&gt;0,IF(AND(INDIRECT(ADDRESS($M184,44))=0,INDIRECT(ADDRESS($M184,38))="UL"),INDIRECT(ADDRESS($M184,COLUMN())),0),0))</f>
        <v>0.18271604938271604</v>
      </c>
      <c r="CA184" s="57">
        <f t="shared" ca="1" si="137"/>
        <v>0.18271604938271604</v>
      </c>
      <c r="CB184" s="57" cm="1">
        <f t="array" aca="1" ref="CB184" ca="1">SUM(IF($C184&gt;0,IF(AND(INDIRECT(ADDRESS($C184,44))=0,INDIRECT(ADDRESS($C184,38))&lt;&gt;"UL"),INDIRECT(ADDRESS($C184,COLUMN())),0),0),IF($D184&gt;0,IF(AND(INDIRECT(ADDRESS($D184,44))=0,INDIRECT(ADDRESS($D184,38))&lt;&gt;"UL"),INDIRECT(ADDRESS($D184,COLUMN())),0),0),IF($E184&gt;0,IF(AND(INDIRECT(ADDRESS($E184,44))=0,INDIRECT(ADDRESS($E184,38))&lt;&gt;"UL"),INDIRECT(ADDRESS($E184,COLUMN())),0),0),IF($F184&gt;0,IF(AND(INDIRECT(ADDRESS($F184,44))=0,INDIRECT(ADDRESS($F184,38))&lt;&gt;"UL"),INDIRECT(ADDRESS($F184,COLUMN())),0),0),IF($G184&gt;0,IF(AND(INDIRECT(ADDRESS($G184,44))=0,INDIRECT(ADDRESS($G184,38))&lt;&gt;"UL"),INDIRECT(ADDRESS($G184,COLUMN())),0),0),IF($H184&gt;0,IF(AND(INDIRECT(ADDRESS($H184,44))=0,INDIRECT(ADDRESS($H184,38))&lt;&gt;"UL"),INDIRECT(ADDRESS($H184,COLUMN())),0),0),IF($I184&gt;0,IF(AND(INDIRECT(ADDRESS($I184,44))=0,INDIRECT(ADDRESS($I184,38))&lt;&gt;"UL"),INDIRECT(ADDRESS($I184,COLUMN())),0),0),IF($J184&gt;0,IF(AND(INDIRECT(ADDRESS($J184,44))=0,INDIRECT(ADDRESS($J184,38))&lt;&gt;"UL"),INDIRECT(ADDRESS($J184,COLUMN())),0),0),IF($K184&gt;0,IF(AND(INDIRECT(ADDRESS($K184,44))=0,INDIRECT(ADDRESS($K184,38))&lt;&gt;"UL"),INDIRECT(ADDRESS($K184,COLUMN())),0),0),IF($L184&gt;0,IF(AND(INDIRECT(ADDRESS($L184,44))=0,INDIRECT(ADDRESS($L184,38))&lt;&gt;"UL"),INDIRECT(ADDRESS($L184,COLUMN())),0),0),IF($M184&gt;0,IF(AND(INDIRECT(ADDRESS($M184,44))=0,INDIRECT(ADDRESS($M184,38))&lt;&gt;"UL"),INDIRECT(ADDRESS($M184,COLUMN())),0),0))</f>
        <v>0.55555555555555547</v>
      </c>
      <c r="CC184" s="57">
        <f t="shared" ca="1" si="138"/>
        <v>0.55555555555555547</v>
      </c>
      <c r="CD184" s="57" cm="1">
        <f t="array" aca="1" ref="CD184" ca="1">SUM(IF($C184&gt;0,IF(AND(INDIRECT(ADDRESS($C184,44))=0,INDIRECT(ADDRESS($C184,38))&lt;&gt;"UL"),INDIRECT(ADDRESS($C184,COLUMN())),0),0),IF($D184&gt;0,IF(AND(INDIRECT(ADDRESS($D184,44))=0,INDIRECT(ADDRESS($D184,38))&lt;&gt;"UL"),INDIRECT(ADDRESS($D184,COLUMN())),0),0),IF($E184&gt;0,IF(AND(INDIRECT(ADDRESS($E184,44))=0,INDIRECT(ADDRESS($E184,38))&lt;&gt;"UL"),INDIRECT(ADDRESS($E184,COLUMN())),0),0),IF($F184&gt;0,IF(AND(INDIRECT(ADDRESS($F184,44))=0,INDIRECT(ADDRESS($F184,38))&lt;&gt;"UL"),INDIRECT(ADDRESS($F184,COLUMN())),0),0),IF($G184&gt;0,IF(AND(INDIRECT(ADDRESS($G184,44))=0,INDIRECT(ADDRESS($G184,38))&lt;&gt;"UL"),INDIRECT(ADDRESS($G184,COLUMN())),0),0),IF($H184&gt;0,IF(AND(INDIRECT(ADDRESS($H184,44))=0,INDIRECT(ADDRESS($H184,38))&lt;&gt;"UL"),INDIRECT(ADDRESS($H184,COLUMN())),0),0),IF($I184&gt;0,IF(AND(INDIRECT(ADDRESS($I184,44))=0,INDIRECT(ADDRESS($I184,38))&lt;&gt;"UL"),INDIRECT(ADDRESS($I184,COLUMN())),0),0),IF($J184&gt;0,IF(AND(INDIRECT(ADDRESS($J184,44))=0,INDIRECT(ADDRESS($J184,38))&lt;&gt;"UL"),INDIRECT(ADDRESS($J184,COLUMN())),0),0),IF($K184&gt;0,IF(AND(INDIRECT(ADDRESS($K184,44))=0,INDIRECT(ADDRESS($K184,38))&lt;&gt;"UL"),INDIRECT(ADDRESS($K184,COLUMN())),0),0),IF($L184&gt;0,IF(AND(INDIRECT(ADDRESS($L184,44))=0,INDIRECT(ADDRESS($L184,38))&lt;&gt;"UL"),INDIRECT(ADDRESS($L184,COLUMN())),0),0),IF($M184&gt;0,IF(AND(INDIRECT(ADDRESS($M184,44))=0,INDIRECT(ADDRESS($M184,38))&lt;&gt;"UL"),INDIRECT(ADDRESS($M184,COLUMN())),0),0))</f>
        <v>0.18518518518518515</v>
      </c>
      <c r="CE184" s="57" cm="1">
        <f t="array" aca="1" ref="CE184" ca="1">SUM(IF($C184&gt;0,IF(AND(INDIRECT(ADDRESS($C184,44))=0,INDIRECT(ADDRESS($C184,38))&lt;&gt;"UL"),INDIRECT(ADDRESS($C184,COLUMN())),0),0),IF($D184&gt;0,IF(AND(INDIRECT(ADDRESS($D184,44))=0,INDIRECT(ADDRESS($D184,38))&lt;&gt;"UL"),INDIRECT(ADDRESS($D184,COLUMN())),0),0),IF($E184&gt;0,IF(AND(INDIRECT(ADDRESS($E184,44))=0,INDIRECT(ADDRESS($E184,38))&lt;&gt;"UL"),INDIRECT(ADDRESS($E184,COLUMN())),0),0),IF($F184&gt;0,IF(AND(INDIRECT(ADDRESS($F184,44))=0,INDIRECT(ADDRESS($F184,38))&lt;&gt;"UL"),INDIRECT(ADDRESS($F184,COLUMN())),0),0),IF($G184&gt;0,IF(AND(INDIRECT(ADDRESS($G184,44))=0,INDIRECT(ADDRESS($G184,38))&lt;&gt;"UL"),INDIRECT(ADDRESS($G184,COLUMN())),0),0),IF($H184&gt;0,IF(AND(INDIRECT(ADDRESS($H184,44))=0,INDIRECT(ADDRESS($H184,38))&lt;&gt;"UL"),INDIRECT(ADDRESS($H184,COLUMN())),0),0),IF($I184&gt;0,IF(AND(INDIRECT(ADDRESS($I184,44))=0,INDIRECT(ADDRESS($I184,38))&lt;&gt;"UL"),INDIRECT(ADDRESS($I184,COLUMN())),0),0),IF($J184&gt;0,IF(AND(INDIRECT(ADDRESS($J184,44))=0,INDIRECT(ADDRESS($J184,38))&lt;&gt;"UL"),INDIRECT(ADDRESS($J184,COLUMN())),0),0),IF($K184&gt;0,IF(AND(INDIRECT(ADDRESS($K184,44))=0,INDIRECT(ADDRESS($K184,38))&lt;&gt;"UL"),INDIRECT(ADDRESS($K184,COLUMN())),0),0),IF($L184&gt;0,IF(AND(INDIRECT(ADDRESS($L184,44))=0,INDIRECT(ADDRESS($L184,38))&lt;&gt;"UL"),INDIRECT(ADDRESS($L184,COLUMN())),0),0),IF($M184&gt;0,IF(AND(INDIRECT(ADDRESS($M184,44))=0,INDIRECT(ADDRESS($M184,38))&lt;&gt;"UL"),INDIRECT(ADDRESS($M184,COLUMN())),0),0))</f>
        <v>0</v>
      </c>
      <c r="CF184" s="57">
        <f t="shared" ca="1" si="139"/>
        <v>0</v>
      </c>
      <c r="CG184" s="57">
        <f t="shared" ca="1" si="140"/>
        <v>1.6162116794838768</v>
      </c>
      <c r="CH184" s="57">
        <f t="shared" ca="1" si="133"/>
        <v>6.21619876724568E-2</v>
      </c>
      <c r="CI184" s="19">
        <f t="shared" ca="1" si="134"/>
        <v>9.3187701457677417</v>
      </c>
      <c r="CJ184" s="19"/>
      <c r="CK184" s="57" cm="1">
        <f t="array" aca="1" ref="CK184" ca="1">IF(AU184="S", SUM(IF($C184&gt;0,IF(INDIRECT(ADDRESS($C184,43))&lt;&gt;1,INDIRECT(ADDRESS($C184,48)),0),0), IF($D184&gt;0,IF(INDIRECT(ADDRESS($D184,43))&lt;&gt;1,INDIRECT(ADDRESS($D184,48)),0),0), IF($E184&gt;0,IF(INDIRECT(ADDRESS($E184,43))&lt;&gt;1,INDIRECT(ADDRESS($E184,48)),0),0), IF($F184&gt;0,IF(INDIRECT(ADDRESS($F184,43))&lt;&gt;1,INDIRECT(ADDRESS($F184,48)),0),0), IF($G184&gt;0,IF(INDIRECT(ADDRESS($G184,43))&lt;&gt;1,INDIRECT(ADDRESS($G184,48)),0),0), IF($H184&gt;0,IF(INDIRECT(ADDRESS($H184,43))&lt;&gt;1,INDIRECT(ADDRESS($H184,48)),0),0), IF($I184&gt;0,IF(INDIRECT(ADDRESS($I184,43))&lt;&gt;1,INDIRECT(ADDRESS($I184,48)),0),0), IF($J184&gt;0,IF(INDIRECT(ADDRESS($J184,43))&lt;&gt;1,INDIRECT(ADDRESS($J184,48)),0),0), IF($K184&gt;0,IF(INDIRECT(ADDRESS($K184,43))&lt;&gt;1,INDIRECT(ADDRESS($K184,48)),0),0), IF($L184&gt;0,IF(INDIRECT(ADDRESS($L184,43))&lt;&gt;1,INDIRECT(ADDRESS($L184,48)),0),0), IF($M184&gt;0,IF(INDIRECT(ADDRESS($M184,43))&lt;&gt;1,INDIRECT(ADDRESS($M184,48)),0),0)), IF(AU184="L",SUM(IF($C184&gt;0,IF(INDIRECT(ADDRESS($C184,43))&lt;&gt;1,INDIRECT(ADDRESS($C184,50)),0),0), IF($D184&gt;0,IF(INDIRECT(ADDRESS($D184,43))&lt;&gt;1,INDIRECT(ADDRESS($D184,50)),0),0), IF($E184&gt;0,IF(INDIRECT(ADDRESS($E184,43))&lt;&gt;1,INDIRECT(ADDRESS($E184,50)),0),0), IF($F184&gt;0,IF(INDIRECT(ADDRESS($F184,43))&lt;&gt;1,INDIRECT(ADDRESS($F184,50)),0),0), IF($G184&gt;0,IF(INDIRECT(ADDRESS($G184,43))&lt;&gt;1,INDIRECT(ADDRESS($G184,50)),0),0), IF($G184&gt;0,IF(INDIRECT(ADDRESS($G184,43))&lt;&gt;1,INDIRECT(ADDRESS($G184,50)),0),0), IF($H184&gt;0,IF(INDIRECT(ADDRESS($H184,43))&lt;&gt;1,INDIRECT(ADDRESS($H184,50)),0),0), IF($I184&gt;0,IF(INDIRECT(ADDRESS($I184,43))&lt;&gt;1,INDIRECT(ADDRESS($I184,50)),0),0), IF($J184&gt;0,IF(INDIRECT(ADDRESS($J184,43))&lt;&gt;1,INDIRECT(ADDRESS($J184,50)),0),0), IF($K184&gt;0,IF(INDIRECT(ADDRESS($K184,43))&lt;&gt;1,INDIRECT(ADDRESS($K184,50)),0),0), IF($L184&gt;0,IF(INDIRECT(ADDRESS($L184,43))&lt;&gt;1,INDIRECT(ADDRESS($L184,50)),0),0), IF($M184&gt;0,IF(INDIRECT(ADDRESS($M184,43))&lt;&gt;1,INDIRECT(ADDRESS($M184,50)),0),0)), SUM(IF($C184&gt;0,IF(INDIRECT(ADDRESS($C184,43))&lt;&gt;1,INDIRECT(ADDRESS($C184,49)),0),0), IF($D184&gt;0,IF(INDIRECT(ADDRESS($D184,43))&lt;&gt;1,INDIRECT(ADDRESS($D184,49)),0),0), IF($E184&gt;0,IF(INDIRECT(ADDRESS($E184,43))&lt;&gt;1,INDIRECT(ADDRESS($E184,49)),0),0), IF($F184&gt;0,IF(INDIRECT(ADDRESS($F184,43))&lt;&gt;1,INDIRECT(ADDRESS($F184,49)),0),0), IF($G184&gt;0,IF(INDIRECT(ADDRESS($G184,43))&lt;&gt;1,INDIRECT(ADDRESS($G184,49)),0),0), IF($G184&gt;0,IF(INDIRECT(ADDRESS($G184,43))&lt;&gt;1,INDIRECT(ADDRESS($G184,49)),0),0), IF($H184&gt;0,IF(INDIRECT(ADDRESS($H184,43))&lt;&gt;1,INDIRECT(ADDRESS($H184,49)),0),0), IF($I184&gt;0,IF(INDIRECT(ADDRESS($I184,43))&lt;&gt;1,INDIRECT(ADDRESS($I184,49)),0),0), IF($J184&gt;0,IF(INDIRECT(ADDRESS($J184,43))&lt;&gt;1,INDIRECT(ADDRESS($J184,49)),0),0), IF($K184&gt;0,IF(INDIRECT(ADDRESS($K184,43))&lt;&gt;1,INDIRECT(ADDRESS($K184,49)),0),0), IF($L184&gt;0,IF(INDIRECT(ADDRESS($L184,43))&lt;&gt;1,INDIRECT(ADDRESS($L184,49)),0),0), IF($M184&gt;0,IF(INDIRECT(ADDRESS($M184,43))&lt;&gt;1,INDIRECT(ADDRESS($M184,49)),0),0))))</f>
        <v>1.7777777777777777</v>
      </c>
      <c r="CL184" s="57" cm="1">
        <f t="array" aca="1" ref="CL184" ca="1">SUM(IF($C184&gt;0,IF(INDIRECT(ADDRESS($C184,44))=1,INDIRECT(ADDRESS($C184,90)),0),0), IF($D184&gt;0,IF(INDIRECT(ADDRESS($D184,44))=1,INDIRECT(ADDRESS($D184,90)),0),0), IF($E184&gt;0,IF(INDIRECT(ADDRESS($E184,44))=1,INDIRECT(ADDRESS($E184,90)),0),0), IF($F184&gt;0,IF(INDIRECT(ADDRESS($F184,44))=1,INDIRECT(ADDRESS($F184,90)),0),0), IF($G184&gt;0,IF(INDIRECT(ADDRESS($G184,44))=1,INDIRECT(ADDRESS($G184,90)),0),0), IF($H184&gt;0,IF(INDIRECT(ADDRESS($H184,44))=1,INDIRECT(ADDRESS($H184,90)),0),0), IF($I184&gt;0,IF(INDIRECT(ADDRESS($I184,44))=1,INDIRECT(ADDRESS($I184,90)),0),0), IF($J184&gt;0,IF(INDIRECT(ADDRESS($J184,44))=1,INDIRECT(ADDRESS($J184,90)),0),0), IF($K184&gt;0,IF(INDIRECT(ADDRESS($K184,44))=1,INDIRECT(ADDRESS($K184,90)),0),0), IF($L184&gt;0,IF(INDIRECT(ADDRESS($L184,44))=1,INDIRECT(ADDRESS($L184,90)),0),0), IF($M184&gt;0,IF(INDIRECT(ADDRESS($M184,44))=1,INDIRECT(ADDRESS($M184,90)),0),0))</f>
        <v>0</v>
      </c>
      <c r="CM184" s="56">
        <f t="shared" ca="1" si="135"/>
        <v>0.84430793051304442</v>
      </c>
      <c r="CN184" s="59"/>
    </row>
    <row r="185" spans="1:92" x14ac:dyDescent="0.25">
      <c r="A185" s="52" t="s">
        <v>255</v>
      </c>
      <c r="B185" s="67">
        <v>106</v>
      </c>
      <c r="C185" s="67">
        <v>122</v>
      </c>
      <c r="D185" s="67">
        <v>123</v>
      </c>
      <c r="E185" s="67">
        <v>125</v>
      </c>
      <c r="F185" s="67"/>
      <c r="G185" s="67"/>
      <c r="H185" s="67"/>
      <c r="I185" s="67"/>
      <c r="J185" s="67"/>
      <c r="K185" s="67"/>
      <c r="L185" s="67"/>
      <c r="M185" s="67"/>
      <c r="N185" s="67">
        <f ca="1">SUM(INDIRECT(ADDRESS(B185,COLUMN())),IF(C185&gt;0,INDIRECT(ADDRESS(C185,COLUMN())),0),IF(D185&gt;0,INDIRECT(ADDRESS(D185,COLUMN())),0),IF(E185&gt;0,INDIRECT(ADDRESS(E185,COLUMN())),0),IF(F185&gt;0,INDIRECT(ADDRESS(F185,COLUMN())),0),IF(G185&gt;0,INDIRECT(ADDRESS(G185,COLUMN())),0),IF(H185&gt;0,INDIRECT(ADDRESS(H185,COLUMN())),0),IF(I185&gt;0,INDIRECT(ADDRESS(I185,COLUMN())),0),IF(J185&gt;0,INDIRECT(ADDRESS(J185,COLUMN())),0),IF(K185&gt;0,INDIRECT(ADDRESS(K185,COLUMN())),0),IF(L185&gt;0,INDIRECT(ADDRESS(L185,COLUMN())),0),IF(M185&gt;0,INDIRECT(ADDRESS(M185,COLUMN())),0))</f>
        <v>21</v>
      </c>
      <c r="O185" s="67" t="str" cm="1">
        <f t="array" aca="1" ref="O185" ca="1">INDIRECT(ADDRESS($B185,COLUMN()))</f>
        <v>Fighter</v>
      </c>
      <c r="P185" s="67" cm="1">
        <f t="array" aca="1" ref="P185" ca="1">INDIRECT(ADDRESS($B185,COLUMN()))</f>
        <v>2</v>
      </c>
      <c r="Q185" s="67" cm="1">
        <f t="array" aca="1" ref="Q185" ca="1">INDIRECT(ADDRESS($B185,COLUMN()))</f>
        <v>0</v>
      </c>
      <c r="R185" s="67" cm="1">
        <f t="array" aca="1" ref="R185" ca="1">INDIRECT(ADDRESS($B185,COLUMN()))</f>
        <v>0</v>
      </c>
      <c r="S185" s="67" cm="1">
        <f t="array" aca="1" ref="S185" ca="1">INDIRECT(ADDRESS($B185,COLUMN()))</f>
        <v>1</v>
      </c>
      <c r="T185" s="67" t="str" cm="1">
        <f t="array" aca="1" ref="T185" ca="1">INDIRECT(ADDRESS($B185,COLUMN()))</f>
        <v>1-6</v>
      </c>
      <c r="U185" s="67" cm="1">
        <f t="array" aca="1" ref="U185" ca="1">INDIRECT(ADDRESS($B185,COLUMN()))</f>
        <v>6</v>
      </c>
      <c r="V185" s="67" cm="1">
        <f t="array" aca="1" ref="V185" ca="1">INDIRECT(ADDRESS($B185,COLUMN()))</f>
        <v>0</v>
      </c>
      <c r="W185" s="67" cm="1">
        <f t="array" aca="1" ref="W185" ca="1">INDIRECT(ADDRESS($B185,COLUMN()))</f>
        <v>2</v>
      </c>
      <c r="X185" s="67" cm="1">
        <f t="array" aca="1" ref="X185" ca="1">INDIRECT(ADDRESS($B185,COLUMN()))</f>
        <v>6</v>
      </c>
      <c r="Y185" s="67" cm="1">
        <f t="array" aca="1" ref="Y185" ca="1">INDIRECT(ADDRESS($B185,COLUMN()))</f>
        <v>1</v>
      </c>
      <c r="Z185" s="67" cm="1">
        <f t="array" aca="1" ref="Z185" ca="1">INDIRECT(ADDRESS($B185,COLUMN()))</f>
        <v>4</v>
      </c>
      <c r="AA185" s="67" cm="1">
        <f t="array" aca="1" ref="AA185" ca="1">INDIRECT(ADDRESS($B185,COLUMN()))</f>
        <v>0</v>
      </c>
      <c r="AB185" s="56">
        <f t="shared" ca="1" si="121"/>
        <v>0.73013777387695378</v>
      </c>
      <c r="AC185" s="56">
        <f t="shared" ca="1" si="122"/>
        <v>1.048191742109954</v>
      </c>
      <c r="AD185" s="56">
        <f t="shared" ca="1" si="123"/>
        <v>1.8229421601912246</v>
      </c>
      <c r="AF185" s="52"/>
      <c r="AG185" s="52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2"/>
      <c r="AU185" s="54" t="s">
        <v>113</v>
      </c>
      <c r="AV185" s="57" cm="1">
        <f t="array" aca="1" ref="AV185" ca="1">SUM(IF($C185&gt;0,IF(AND(INDIRECT(ADDRESS($C185,44))=0,INDIRECT(ADDRESS($C185,38))="UL",ISERROR(SEARCH("Rear",INDIRECT(ADDRESS($C185,33)))),ISERROR(SEARCH("Side",INDIRECT(ADDRESS($C185,33))))),INDIRECT(ADDRESS($C185,COLUMN())),0),0),IF($D185&gt;0,IF(AND(INDIRECT(ADDRESS($D185,44))=0,INDIRECT(ADDRESS($D185,38))="UL",ISERROR(SEARCH("Rear",INDIRECT(ADDRESS($D185,33)))),ISERROR(SEARCH("Side",INDIRECT(ADDRESS($D185,33))))),INDIRECT(ADDRESS($D185,COLUMN())),0),0),IF($E185&gt;0,IF(AND(INDIRECT(ADDRESS($E185,44))=0,INDIRECT(ADDRESS($E185,38))="UL",ISERROR(SEARCH("Rear",INDIRECT(ADDRESS($E185,33)))),ISERROR(SEARCH("Side",INDIRECT(ADDRESS($E185,33))))),INDIRECT(ADDRESS($E185,COLUMN())),0),0),IF($F185&gt;0,IF(AND(INDIRECT(ADDRESS($F185,44))=0,INDIRECT(ADDRESS($F185,38))="UL",ISERROR(SEARCH("Rear",INDIRECT(ADDRESS($F185,33)))),ISERROR(SEARCH("Side",INDIRECT(ADDRESS($F185,33))))),INDIRECT(ADDRESS($F185,COLUMN())),0),0),IF($G185&gt;0,IF(AND(INDIRECT(ADDRESS($G185,44))=0,INDIRECT(ADDRESS($G185,38))="UL",ISERROR(SEARCH("Rear",INDIRECT(ADDRESS($G185,33)))),ISERROR(SEARCH("Side",INDIRECT(ADDRESS($G185,33))))),INDIRECT(ADDRESS($G185,COLUMN())),0),0),IF($H185&gt;0,IF(AND(INDIRECT(ADDRESS($H185,44))=0,INDIRECT(ADDRESS($H185,38))="UL",ISERROR(SEARCH("Rear",INDIRECT(ADDRESS($H185,33)))),ISERROR(SEARCH("Side",INDIRECT(ADDRESS($H185,33))))),INDIRECT(ADDRESS($H185,COLUMN())),0),0),IF($I185&gt;0,IF(AND(INDIRECT(ADDRESS($I185,44))=0,INDIRECT(ADDRESS($I185,38))="UL",ISERROR(SEARCH("Rear",INDIRECT(ADDRESS($I185,33)))),ISERROR(SEARCH("Side",INDIRECT(ADDRESS($I185,33))))),INDIRECT(ADDRESS($I185,COLUMN())),0),0),IF($J185&gt;0,IF(AND(INDIRECT(ADDRESS($J185,44))=0,INDIRECT(ADDRESS($J185,38))="UL",ISERROR(SEARCH("Rear",INDIRECT(ADDRESS($J185,33)))),ISERROR(SEARCH("Side",INDIRECT(ADDRESS($J185,33))))),INDIRECT(ADDRESS($J185,COLUMN())),0),0),IF($K185&gt;0,IF(AND(INDIRECT(ADDRESS($K185,44))=0,INDIRECT(ADDRESS($K185,38))="UL",ISERROR(SEARCH("Rear",INDIRECT(ADDRESS($K185,33)))),ISERROR(SEARCH("Side",INDIRECT(ADDRESS($K185,33))))),INDIRECT(ADDRESS($K185,COLUMN())),0),0),IF($L185&gt;0,IF(AND(INDIRECT(ADDRESS($L185,44))=0,INDIRECT(ADDRESS($L185,38))="UL",ISERROR(SEARCH("Rear",INDIRECT(ADDRESS($L185,33)))),ISERROR(SEARCH("Side",INDIRECT(ADDRESS($L185,33))))),INDIRECT(ADDRESS($L185,COLUMN())),0),0),IF($M185&gt;0,IF(AND(INDIRECT(ADDRESS($M185,44))=0,INDIRECT(ADDRESS($M185,38))="UL",ISERROR(SEARCH("Rear",INDIRECT(ADDRESS($M185,33)))),ISERROR(SEARCH("Side",INDIRECT(ADDRESS($M185,33))))),INDIRECT(ADDRESS($M185,COLUMN())),0),0))</f>
        <v>0.61111111111111105</v>
      </c>
      <c r="AW185" s="57" cm="1">
        <f t="array" aca="1" ref="AW185" ca="1">SUM(IF($C185&gt;0,IF(AND(INDIRECT(ADDRESS($C185,44))=0,INDIRECT(ADDRESS($C185,38))="UL",ISERROR(SEARCH("Rear",INDIRECT(ADDRESS($C185,33)))),ISERROR(SEARCH("Side",INDIRECT(ADDRESS($C185,33))))),INDIRECT(ADDRESS($C185,COLUMN())),0),0),IF($D185&gt;0,IF(AND(INDIRECT(ADDRESS($D185,44))=0,INDIRECT(ADDRESS($D185,38))="UL",ISERROR(SEARCH("Rear",INDIRECT(ADDRESS($D185,33)))),ISERROR(SEARCH("Side",INDIRECT(ADDRESS($D185,33))))),INDIRECT(ADDRESS($D185,COLUMN())),0),0),IF($E185&gt;0,IF(AND(INDIRECT(ADDRESS($E185,44))=0,INDIRECT(ADDRESS($E185,38))="UL",ISERROR(SEARCH("Rear",INDIRECT(ADDRESS($E185,33)))),ISERROR(SEARCH("Side",INDIRECT(ADDRESS($E185,33))))),INDIRECT(ADDRESS($E185,COLUMN())),0),0),IF($F185&gt;0,IF(AND(INDIRECT(ADDRESS($F185,44))=0,INDIRECT(ADDRESS($F185,38))="UL",ISERROR(SEARCH("Rear",INDIRECT(ADDRESS($F185,33)))),ISERROR(SEARCH("Side",INDIRECT(ADDRESS($F185,33))))),INDIRECT(ADDRESS($F185,COLUMN())),0),0),IF($G185&gt;0,IF(AND(INDIRECT(ADDRESS($G185,44))=0,INDIRECT(ADDRESS($G185,38))="UL",ISERROR(SEARCH("Rear",INDIRECT(ADDRESS($G185,33)))),ISERROR(SEARCH("Side",INDIRECT(ADDRESS($G185,33))))),INDIRECT(ADDRESS($G185,COLUMN())),0),0),IF($H185&gt;0,IF(AND(INDIRECT(ADDRESS($H185,44))=0,INDIRECT(ADDRESS($H185,38))="UL",ISERROR(SEARCH("Rear",INDIRECT(ADDRESS($H185,33)))),ISERROR(SEARCH("Side",INDIRECT(ADDRESS($H185,33))))),INDIRECT(ADDRESS($H185,COLUMN())),0),0),IF($I185&gt;0,IF(AND(INDIRECT(ADDRESS($I185,44))=0,INDIRECT(ADDRESS($I185,38))="UL",ISERROR(SEARCH("Rear",INDIRECT(ADDRESS($I185,33)))),ISERROR(SEARCH("Side",INDIRECT(ADDRESS($I185,33))))),INDIRECT(ADDRESS($I185,COLUMN())),0),0),IF($J185&gt;0,IF(AND(INDIRECT(ADDRESS($J185,44))=0,INDIRECT(ADDRESS($J185,38))="UL",ISERROR(SEARCH("Rear",INDIRECT(ADDRESS($J185,33)))),ISERROR(SEARCH("Side",INDIRECT(ADDRESS($J185,33))))),INDIRECT(ADDRESS($J185,COLUMN())),0),0),IF($K185&gt;0,IF(AND(INDIRECT(ADDRESS($K185,44))=0,INDIRECT(ADDRESS($K185,38))="UL",ISERROR(SEARCH("Rear",INDIRECT(ADDRESS($K185,33)))),ISERROR(SEARCH("Side",INDIRECT(ADDRESS($K185,33))))),INDIRECT(ADDRESS($K185,COLUMN())),0),0),IF($L185&gt;0,IF(AND(INDIRECT(ADDRESS($L185,44))=0,INDIRECT(ADDRESS($L185,38))="UL",ISERROR(SEARCH("Rear",INDIRECT(ADDRESS($L185,33)))),ISERROR(SEARCH("Side",INDIRECT(ADDRESS($L185,33))))),INDIRECT(ADDRESS($L185,COLUMN())),0),0),IF($M185&gt;0,IF(AND(INDIRECT(ADDRESS($M185,44))=0,INDIRECT(ADDRESS($M185,38))="UL",ISERROR(SEARCH("Rear",INDIRECT(ADDRESS($M185,33)))),ISERROR(SEARCH("Side",INDIRECT(ADDRESS($M185,33))))),INDIRECT(ADDRESS($M185,COLUMN())),0),0))</f>
        <v>1.6111111111111109</v>
      </c>
      <c r="AX185" s="57" cm="1">
        <f t="array" aca="1" ref="AX185" ca="1">SUM(IF($C185&gt;0,IF(AND(INDIRECT(ADDRESS($C185,44))=0,INDIRECT(ADDRESS($C185,38))="UL",ISERROR(SEARCH("Rear",INDIRECT(ADDRESS($C185,33)))),ISERROR(SEARCH("Side",INDIRECT(ADDRESS($C185,33))))),INDIRECT(ADDRESS($C185,COLUMN())),0),0),IF($D185&gt;0,IF(AND(INDIRECT(ADDRESS($D185,44))=0,INDIRECT(ADDRESS($D185,38))="UL",ISERROR(SEARCH("Rear",INDIRECT(ADDRESS($D185,33)))),ISERROR(SEARCH("Side",INDIRECT(ADDRESS($D185,33))))),INDIRECT(ADDRESS($D185,COLUMN())),0),0),IF($E185&gt;0,IF(AND(INDIRECT(ADDRESS($E185,44))=0,INDIRECT(ADDRESS($E185,38))="UL",ISERROR(SEARCH("Rear",INDIRECT(ADDRESS($E185,33)))),ISERROR(SEARCH("Side",INDIRECT(ADDRESS($E185,33))))),INDIRECT(ADDRESS($E185,COLUMN())),0),0),IF($F185&gt;0,IF(AND(INDIRECT(ADDRESS($F185,44))=0,INDIRECT(ADDRESS($F185,38))="UL",ISERROR(SEARCH("Rear",INDIRECT(ADDRESS($F185,33)))),ISERROR(SEARCH("Side",INDIRECT(ADDRESS($F185,33))))),INDIRECT(ADDRESS($F185,COLUMN())),0),0),IF($G185&gt;0,IF(AND(INDIRECT(ADDRESS($G185,44))=0,INDIRECT(ADDRESS($G185,38))="UL",ISERROR(SEARCH("Rear",INDIRECT(ADDRESS($G185,33)))),ISERROR(SEARCH("Side",INDIRECT(ADDRESS($G185,33))))),INDIRECT(ADDRESS($G185,COLUMN())),0),0),IF($H185&gt;0,IF(AND(INDIRECT(ADDRESS($H185,44))=0,INDIRECT(ADDRESS($H185,38))="UL",ISERROR(SEARCH("Rear",INDIRECT(ADDRESS($H185,33)))),ISERROR(SEARCH("Side",INDIRECT(ADDRESS($H185,33))))),INDIRECT(ADDRESS($H185,COLUMN())),0),0),IF($I185&gt;0,IF(AND(INDIRECT(ADDRESS($I185,44))=0,INDIRECT(ADDRESS($I185,38))="UL",ISERROR(SEARCH("Rear",INDIRECT(ADDRESS($I185,33)))),ISERROR(SEARCH("Side",INDIRECT(ADDRESS($I185,33))))),INDIRECT(ADDRESS($I185,COLUMN())),0),0),IF($J185&gt;0,IF(AND(INDIRECT(ADDRESS($J185,44))=0,INDIRECT(ADDRESS($J185,38))="UL",ISERROR(SEARCH("Rear",INDIRECT(ADDRESS($J185,33)))),ISERROR(SEARCH("Side",INDIRECT(ADDRESS($J185,33))))),INDIRECT(ADDRESS($J185,COLUMN())),0),0),IF($K185&gt;0,IF(AND(INDIRECT(ADDRESS($K185,44))=0,INDIRECT(ADDRESS($K185,38))="UL",ISERROR(SEARCH("Rear",INDIRECT(ADDRESS($K185,33)))),ISERROR(SEARCH("Side",INDIRECT(ADDRESS($K185,33))))),INDIRECT(ADDRESS($K185,COLUMN())),0),0),IF($L185&gt;0,IF(AND(INDIRECT(ADDRESS($L185,44))=0,INDIRECT(ADDRESS($L185,38))="UL",ISERROR(SEARCH("Rear",INDIRECT(ADDRESS($L185,33)))),ISERROR(SEARCH("Side",INDIRECT(ADDRESS($L185,33))))),INDIRECT(ADDRESS($L185,COLUMN())),0),0),IF($M185&gt;0,IF(AND(INDIRECT(ADDRESS($M185,44))=0,INDIRECT(ADDRESS($M185,38))="UL",ISERROR(SEARCH("Rear",INDIRECT(ADDRESS($M185,33)))),ISERROR(SEARCH("Side",INDIRECT(ADDRESS($M185,33))))),INDIRECT(ADDRESS($M185,COLUMN())),0),0))</f>
        <v>0</v>
      </c>
      <c r="AY185" s="58">
        <f t="shared" ca="1" si="124"/>
        <v>1.6111111111111109</v>
      </c>
      <c r="AZ185" s="58">
        <f t="shared" ca="1" si="125"/>
        <v>0.74074074074074059</v>
      </c>
      <c r="BA185" s="58" cm="1">
        <f t="array" aca="1" ref="BA185" ca="1">SUM(IF($C185&gt;0,IF(AND(INDIRECT(ADDRESS($C185,44))=0,INDIRECT(ADDRESS($C185,38))="UL"),INDIRECT(ADDRESS($C185,COLUMN())),0),0),IF($D185&gt;0,IF(AND(INDIRECT(ADDRESS($D185,44))=0,INDIRECT(ADDRESS($D185,38))="UL"),INDIRECT(ADDRESS($D185,COLUMN())),0),0),IF($E185&gt;0,IF(AND(INDIRECT(ADDRESS($E185,44))=0,INDIRECT(ADDRESS($E185,38))="UL"),INDIRECT(ADDRESS($E185,COLUMN())),0),0),IF($F185&gt;0,IF(AND(INDIRECT(ADDRESS($F185,44))=0,INDIRECT(ADDRESS($F185,38))="UL"),INDIRECT(ADDRESS($F185,COLUMN())),0),0),IF($G185&gt;0,IF(AND(INDIRECT(ADDRESS($G185,44))=0,INDIRECT(ADDRESS($G185,38))="UL"),INDIRECT(ADDRESS($G185,COLUMN())),0),0),IF($H185&gt;0,IF(AND(INDIRECT(ADDRESS($H185,44))=0,INDIRECT(ADDRESS($H185,38))="UL"),INDIRECT(ADDRESS($H185,COLUMN())),0),0),IF($I185&gt;0,IF(AND(INDIRECT(ADDRESS($I185,44))=0,INDIRECT(ADDRESS($I185,38))="UL"),INDIRECT(ADDRESS($I185,COLUMN())),0),0),IF($J185&gt;0,IF(AND(INDIRECT(ADDRESS($J185,44))=0,INDIRECT(ADDRESS($J185,38))="UL"),INDIRECT(ADDRESS($J185,COLUMN())),0),0),IF($K185&gt;0,IF(AND(INDIRECT(ADDRESS($K185,44))=0,INDIRECT(ADDRESS($K185,38))="UL"),INDIRECT(ADDRESS($K185,COLUMN())),0),0),IF($L185&gt;0,IF(AND(INDIRECT(ADDRESS($L185,44))=0,INDIRECT(ADDRESS($L185,38))="UL"),INDIRECT(ADDRESS($L185,COLUMN())),0),0),IF($M185&gt;0,IF(AND(INDIRECT(ADDRESS($M185,44))=0,INDIRECT(ADDRESS($M185,38))="UL"),INDIRECT(ADDRESS($M185,COLUMN())),0),0))</f>
        <v>0.45700176366843026</v>
      </c>
      <c r="BB185" s="58" cm="1">
        <f t="array" aca="1" ref="BB185" ca="1">SUM(IF($C185&gt;0,IF(AND(INDIRECT(ADDRESS($C185,44))=0,INDIRECT(ADDRESS($C185,38))="UL"),INDIRECT(ADDRESS($C185,COLUMN())),0),0),IF($D185&gt;0,IF(AND(INDIRECT(ADDRESS($D185,44))=0,INDIRECT(ADDRESS($D185,38))="UL"),INDIRECT(ADDRESS($D185,COLUMN())),0),0),IF($E185&gt;0,IF(AND(INDIRECT(ADDRESS($E185,44))=0,INDIRECT(ADDRESS($E185,38))="UL"),INDIRECT(ADDRESS($E185,COLUMN())),0),0),IF($F185&gt;0,IF(AND(INDIRECT(ADDRESS($F185,44))=0,INDIRECT(ADDRESS($F185,38))="UL"),INDIRECT(ADDRESS($F185,COLUMN())),0),0),IF($G185&gt;0,IF(AND(INDIRECT(ADDRESS($G185,44))=0,INDIRECT(ADDRESS($G185,38))="UL"),INDIRECT(ADDRESS($G185,COLUMN())),0),0),IF($H185&gt;0,IF(AND(INDIRECT(ADDRESS($H185,44))=0,INDIRECT(ADDRESS($H185,38))="UL"),INDIRECT(ADDRESS($H185,COLUMN())),0),0),IF($I185&gt;0,IF(AND(INDIRECT(ADDRESS($I185,44))=0,INDIRECT(ADDRESS($I185,38))="UL"),INDIRECT(ADDRESS($I185,COLUMN())),0),0),IF($J185&gt;0,IF(AND(INDIRECT(ADDRESS($J185,44))=0,INDIRECT(ADDRESS($J185,38))="UL"),INDIRECT(ADDRESS($J185,COLUMN())),0),0),IF($K185&gt;0,IF(AND(INDIRECT(ADDRESS($K185,44))=0,INDIRECT(ADDRESS($K185,38))="UL"),INDIRECT(ADDRESS($K185,COLUMN())),0),0),IF($L185&gt;0,IF(AND(INDIRECT(ADDRESS($L185,44))=0,INDIRECT(ADDRESS($L185,38))="UL"),INDIRECT(ADDRESS($L185,COLUMN())),0),0),IF($M185&gt;0,IF(AND(INDIRECT(ADDRESS($M185,44))=0,INDIRECT(ADDRESS($M185,38))="UL"),INDIRECT(ADDRESS($M185,COLUMN())),0),0))</f>
        <v>0.19033509700176365</v>
      </c>
      <c r="BC185" s="58" cm="1">
        <f t="array" aca="1" ref="BC185" ca="1">SUM(IF($C185&gt;0,IF(AND(INDIRECT(ADDRESS($C185,44))=0,INDIRECT(ADDRESS($C185,38))="UL"),INDIRECT(ADDRESS($C185,COLUMN())),0),0),IF($D185&gt;0,IF(AND(INDIRECT(ADDRESS($D185,44))=0,INDIRECT(ADDRESS($D185,38))="UL"),INDIRECT(ADDRESS($D185,COLUMN())),0),0),IF($E185&gt;0,IF(AND(INDIRECT(ADDRESS($E185,44))=0,INDIRECT(ADDRESS($E185,38))="UL"),INDIRECT(ADDRESS($E185,COLUMN())),0),0),IF($F185&gt;0,IF(AND(INDIRECT(ADDRESS($F185,44))=0,INDIRECT(ADDRESS($F185,38))="UL"),INDIRECT(ADDRESS($F185,COLUMN())),0),0),IF($G185&gt;0,IF(AND(INDIRECT(ADDRESS($G185,44))=0,INDIRECT(ADDRESS($G185,38))="UL"),INDIRECT(ADDRESS($G185,COLUMN())),0),0),IF($H185&gt;0,IF(AND(INDIRECT(ADDRESS($H185,44))=0,INDIRECT(ADDRESS($H185,38))="UL"),INDIRECT(ADDRESS($H185,COLUMN())),0),0),IF($I185&gt;0,IF(AND(INDIRECT(ADDRESS($I185,44))=0,INDIRECT(ADDRESS($I185,38))="UL"),INDIRECT(ADDRESS($I185,COLUMN())),0),0),IF($J185&gt;0,IF(AND(INDIRECT(ADDRESS($J185,44))=0,INDIRECT(ADDRESS($J185,38))="UL"),INDIRECT(ADDRESS($J185,COLUMN())),0),0),IF($K185&gt;0,IF(AND(INDIRECT(ADDRESS($K185,44))=0,INDIRECT(ADDRESS($K185,38))="UL"),INDIRECT(ADDRESS($K185,COLUMN())),0),0),IF($L185&gt;0,IF(AND(INDIRECT(ADDRESS($L185,44))=0,INDIRECT(ADDRESS($L185,38))="UL"),INDIRECT(ADDRESS($L185,COLUMN())),0),0),IF($M185&gt;0,IF(AND(INDIRECT(ADDRESS($M185,44))=0,INDIRECT(ADDRESS($M185,38))="UL"),INDIRECT(ADDRESS($M185,COLUMN())),0),0))</f>
        <v>9.7707231040564363E-2</v>
      </c>
      <c r="BD185" s="58" cm="1">
        <f t="array" aca="1" ref="BD185" ca="1">SUM(IF($C185&gt;0,IF(AND(INDIRECT(ADDRESS($C185,44))=0,INDIRECT(ADDRESS($C185,38))="UL"),INDIRECT(ADDRESS($C185,COLUMN())),0),0),IF($D185&gt;0,IF(AND(INDIRECT(ADDRESS($D185,44))=0,INDIRECT(ADDRESS($D185,38))="UL"),INDIRECT(ADDRESS($D185,COLUMN())),0),0),IF($E185&gt;0,IF(AND(INDIRECT(ADDRESS($E185,44))=0,INDIRECT(ADDRESS($E185,38))="UL"),INDIRECT(ADDRESS($E185,COLUMN())),0),0),IF($F185&gt;0,IF(AND(INDIRECT(ADDRESS($F185,44))=0,INDIRECT(ADDRESS($F185,38))="UL"),INDIRECT(ADDRESS($F185,COLUMN())),0),0),IF($G185&gt;0,IF(AND(INDIRECT(ADDRESS($G185,44))=0,INDIRECT(ADDRESS($G185,38))="UL"),INDIRECT(ADDRESS($G185,COLUMN())),0),0),IF($H185&gt;0,IF(AND(INDIRECT(ADDRESS($H185,44))=0,INDIRECT(ADDRESS($H185,38))="UL"),INDIRECT(ADDRESS($H185,COLUMN())),0),0),IF($I185&gt;0,IF(AND(INDIRECT(ADDRESS($I185,44))=0,INDIRECT(ADDRESS($I185,38))="UL"),INDIRECT(ADDRESS($I185,COLUMN())),0),0),IF($J185&gt;0,IF(AND(INDIRECT(ADDRESS($J185,44))=0,INDIRECT(ADDRESS($J185,38))="UL"),INDIRECT(ADDRESS($J185,COLUMN())),0),0),IF($K185&gt;0,IF(AND(INDIRECT(ADDRESS($K185,44))=0,INDIRECT(ADDRESS($K185,38))="UL"),INDIRECT(ADDRESS($K185,COLUMN())),0),0),IF($L185&gt;0,IF(AND(INDIRECT(ADDRESS($L185,44))=0,INDIRECT(ADDRESS($L185,38))="UL"),INDIRECT(ADDRESS($L185,COLUMN())),0),0),IF($M185&gt;0,IF(AND(INDIRECT(ADDRESS($M185,44))=0,INDIRECT(ADDRESS($M185,38))="UL"),INDIRECT(ADDRESS($M185,COLUMN())),0),0))</f>
        <v>0.54455026455026445</v>
      </c>
      <c r="BE185" s="57">
        <f t="shared" ca="1" si="126"/>
        <v>0.19033509700176365</v>
      </c>
      <c r="BF185" s="57" cm="1">
        <f t="array" aca="1" ref="BF185" ca="1">SUM(IF($C185&gt;0,IF(INDIRECT(ADDRESS($C185,45))=1,INDIRECT(ADDRESS($C185,52))*INDIRECT(ADDRESS($C185,42))/5,0),0), IF($D185&gt;0,IF(INDIRECT(ADDRESS($D185,45))=1,INDIRECT(ADDRESS($D185,52))*INDIRECT(ADDRESS($D185,42))/5,0),0), IF($E185&gt;0,IF(INDIRECT(ADDRESS($E185,45))=1,INDIRECT(ADDRESS($E185,52))*INDIRECT(ADDRESS($E185,42))/5,0),0), IF($F185&gt;0,IF(INDIRECT(ADDRESS($F185,45))=1,INDIRECT(ADDRESS($F185,52))*INDIRECT(ADDRESS($F185,42))/5,0),0), IF($G185&gt;0,IF(INDIRECT(ADDRESS($G185,45))=1,INDIRECT(ADDRESS($G185,52))*INDIRECT(ADDRESS($G185,42))/5,0),0), IF($H185&gt;0,IF(INDIRECT(ADDRESS($H185,45))=1,INDIRECT(ADDRESS($H185,52))*INDIRECT(ADDRESS($H185,42))/5,0),0)
)*$BF$296/100</f>
        <v>3.7037037037037034E-3</v>
      </c>
      <c r="BG185" s="19"/>
      <c r="BH185" s="57" cm="1">
        <f t="array" aca="1" ref="BH185" ca="1">SUM(IF($C185&gt;0,IF(AND(INDIRECT(ADDRESS($C185,44))=0,INDIRECT(ADDRESS($C185,38))&lt;&gt;"UL"),INDIRECT(ADDRESS($C185,COLUMN()-12)),0),0), IF($D185&gt;0,IF(AND(INDIRECT(ADDRESS($D185,44))=0,INDIRECT(ADDRESS($D185,38))&lt;&gt;"UL"),INDIRECT(ADDRESS($D185,COLUMN()-12)),0),0), IF($E185&gt;0,IF(AND(INDIRECT(ADDRESS($E185,44))=0,INDIRECT(ADDRESS($E185,38))&lt;&gt;"UL"),INDIRECT(ADDRESS($E185,COLUMN()-12)),0),0), IF($F185&gt;0,IF(AND(INDIRECT(ADDRESS($F185,44))=0,INDIRECT(ADDRESS($F185,38))&lt;&gt;"UL"),INDIRECT(ADDRESS($F185,COLUMN()-12)),0),0), IF($G185&gt;0,IF(AND(INDIRECT(ADDRESS($G185,44))=0,INDIRECT(ADDRESS($G185,38))&lt;&gt;"UL"),INDIRECT(ADDRESS($G185,COLUMN()-12)),0),0), IF($H185&gt;0,IF(AND(INDIRECT(ADDRESS($H185,44))=0,INDIRECT(ADDRESS($H185,38))&lt;&gt;"UL"),INDIRECT(ADDRESS($H185,COLUMN()-12)),0),0), IF($I185&gt;0,IF(AND(INDIRECT(ADDRESS($I185,44))=0,INDIRECT(ADDRESS($I185,38))&lt;&gt;"UL"),INDIRECT(ADDRESS($I185,COLUMN()-12)),0),0), IF($J185&gt;0,IF(AND(INDIRECT(ADDRESS($J185,44))=0,INDIRECT(ADDRESS($J185,38))&lt;&gt;"UL"),INDIRECT(ADDRESS($J185,COLUMN()-12)),0),0), IF($K185&gt;0,IF(AND(INDIRECT(ADDRESS($K185,44))=0,INDIRECT(ADDRESS($K185,38))&lt;&gt;"UL"),INDIRECT(ADDRESS($K185,COLUMN()-12)),0),0), IF($L185&gt;0,IF(AND(INDIRECT(ADDRESS($L185,44))=0,INDIRECT(ADDRESS($L185,38))&lt;&gt;"UL"),INDIRECT(ADDRESS($L185,COLUMN()-12)),0),0), IF($M185&gt;0,IF(AND(INDIRECT(ADDRESS($M185,44))=0,INDIRECT(ADDRESS($M185,38))&lt;&gt;"UL"),INDIRECT(ADDRESS($M185,COLUMN()-12)),0),0))</f>
        <v>0</v>
      </c>
      <c r="BI185" s="57" cm="1">
        <f t="array" aca="1" ref="BI185" ca="1">SUM(IF($C185&gt;0,IF(AND(INDIRECT(ADDRESS($C185,44))=0,INDIRECT(ADDRESS($C185,38))&lt;&gt;"UL"),INDIRECT(ADDRESS($C185,COLUMN()-12)),0),0), IF($D185&gt;0,IF(AND(INDIRECT(ADDRESS($D185,44))=0,INDIRECT(ADDRESS($D185,38))&lt;&gt;"UL"),INDIRECT(ADDRESS($D185,COLUMN()-12)),0),0), IF($E185&gt;0,IF(AND(INDIRECT(ADDRESS($E185,44))=0,INDIRECT(ADDRESS($E185,38))&lt;&gt;"UL"),INDIRECT(ADDRESS($E185,COLUMN()-12)),0),0), IF($F185&gt;0,IF(AND(INDIRECT(ADDRESS($F185,44))=0,INDIRECT(ADDRESS($F185,38))&lt;&gt;"UL"),INDIRECT(ADDRESS($F185,COLUMN()-12)),0),0), IF($G185&gt;0,IF(AND(INDIRECT(ADDRESS($G185,44))=0,INDIRECT(ADDRESS($G185,38))&lt;&gt;"UL"),INDIRECT(ADDRESS($G185,COLUMN()-12)),0),0), IF($H185&gt;0,IF(AND(INDIRECT(ADDRESS($H185,44))=0,INDIRECT(ADDRESS($H185,38))&lt;&gt;"UL"),INDIRECT(ADDRESS($H185,COLUMN()-12)),0),0), IF($I185&gt;0,IF(AND(INDIRECT(ADDRESS($I185,44))=0,INDIRECT(ADDRESS($I185,38))&lt;&gt;"UL"),INDIRECT(ADDRESS($I185,COLUMN()-12)),0),0), IF($J185&gt;0,IF(AND(INDIRECT(ADDRESS($J185,44))=0,INDIRECT(ADDRESS($J185,38))&lt;&gt;"UL"),INDIRECT(ADDRESS($J185,COLUMN()-12)),0),0), IF($K185&gt;0,IF(AND(INDIRECT(ADDRESS($K185,44))=0,INDIRECT(ADDRESS($K185,38))&lt;&gt;"UL"),INDIRECT(ADDRESS($K185,COLUMN()-12)),0),0), IF($L185&gt;0,IF(AND(INDIRECT(ADDRESS($L185,44))=0,INDIRECT(ADDRESS($L185,38))&lt;&gt;"UL"),INDIRECT(ADDRESS($L185,COLUMN()-12)),0),0), IF($M185&gt;0,IF(AND(INDIRECT(ADDRESS($M185,44))=0,INDIRECT(ADDRESS($M185,38))&lt;&gt;"UL"),INDIRECT(ADDRESS($M185,COLUMN()-12)),0),0))</f>
        <v>0</v>
      </c>
      <c r="BJ185" s="57" cm="1">
        <f t="array" aca="1" ref="BJ185" ca="1">SUM(IF($C185&gt;0,IF(AND(INDIRECT(ADDRESS($C185,44))=0,INDIRECT(ADDRESS($C185,38))&lt;&gt;"UL"),INDIRECT(ADDRESS($C185,COLUMN()-12)),0),0), IF($D185&gt;0,IF(AND(INDIRECT(ADDRESS($D185,44))=0,INDIRECT(ADDRESS($D185,38))&lt;&gt;"UL"),INDIRECT(ADDRESS($D185,COLUMN()-12)),0),0), IF($E185&gt;0,IF(AND(INDIRECT(ADDRESS($E185,44))=0,INDIRECT(ADDRESS($E185,38))&lt;&gt;"UL"),INDIRECT(ADDRESS($E185,COLUMN()-12)),0),0), IF($F185&gt;0,IF(AND(INDIRECT(ADDRESS($F185,44))=0,INDIRECT(ADDRESS($F185,38))&lt;&gt;"UL"),INDIRECT(ADDRESS($F185,COLUMN()-12)),0),0), IF($G185&gt;0,IF(AND(INDIRECT(ADDRESS($G185,44))=0,INDIRECT(ADDRESS($G185,38))&lt;&gt;"UL"),INDIRECT(ADDRESS($G185,COLUMN()-12)),0),0), IF($H185&gt;0,IF(AND(INDIRECT(ADDRESS($H185,44))=0,INDIRECT(ADDRESS($H185,38))&lt;&gt;"UL"),INDIRECT(ADDRESS($H185,COLUMN()-12)),0),0), IF($I185&gt;0,IF(AND(INDIRECT(ADDRESS($I185,44))=0,INDIRECT(ADDRESS($I185,38))&lt;&gt;"UL"),INDIRECT(ADDRESS($I185,COLUMN()-12)),0),0), IF($J185&gt;0,IF(AND(INDIRECT(ADDRESS($J185,44))=0,INDIRECT(ADDRESS($J185,38))&lt;&gt;"UL"),INDIRECT(ADDRESS($J185,COLUMN()-12)),0),0), IF($K185&gt;0,IF(AND(INDIRECT(ADDRESS($K185,44))=0,INDIRECT(ADDRESS($K185,38))&lt;&gt;"UL"),INDIRECT(ADDRESS($K185,COLUMN()-12)),0),0), IF($L185&gt;0,IF(AND(INDIRECT(ADDRESS($L185,44))=0,INDIRECT(ADDRESS($L185,38))&lt;&gt;"UL"),INDIRECT(ADDRESS($L185,COLUMN()-12)),0),0), IF($M185&gt;0,IF(AND(INDIRECT(ADDRESS($M185,44))=0,INDIRECT(ADDRESS($M185,38))&lt;&gt;"UL"),INDIRECT(ADDRESS($M185,COLUMN()-12)),0),0))</f>
        <v>0</v>
      </c>
      <c r="BK185" s="57">
        <f t="shared" ca="1" si="127"/>
        <v>0</v>
      </c>
      <c r="BL185" s="58">
        <f t="shared" ca="1" si="128"/>
        <v>0</v>
      </c>
      <c r="BM185" s="57" cm="1">
        <f t="array" aca="1" ref="BM185" ca="1">SUM(IF($C185&gt;0,IF(AND(INDIRECT(ADDRESS($C185,44))=0,INDIRECT(ADDRESS($C185,38))&lt;&gt;"UL"),INDIRECT(ADDRESS($C185,COLUMN()-12)),0),0), IF($D185&gt;0,IF(AND(INDIRECT(ADDRESS($D185,44))=0,INDIRECT(ADDRESS($D185,38))&lt;&gt;"UL"),INDIRECT(ADDRESS($D185,COLUMN()-12)),0),0), IF($E185&gt;0,IF(AND(INDIRECT(ADDRESS($E185,44))=0,INDIRECT(ADDRESS($E185,38))&lt;&gt;"UL"),INDIRECT(ADDRESS($E185,COLUMN()-12)),0),0), IF($F185&gt;0,IF(AND(INDIRECT(ADDRESS($F185,44))=0,INDIRECT(ADDRESS($F185,38))&lt;&gt;"UL"),INDIRECT(ADDRESS($F185,COLUMN()-12)),0),0), IF($G185&gt;0,IF(AND(INDIRECT(ADDRESS($G185,44))=0,INDIRECT(ADDRESS($G185,38))&lt;&gt;"UL"),INDIRECT(ADDRESS($G185,COLUMN()-12)),0),0), IF($H185&gt;0,IF(AND(INDIRECT(ADDRESS($H185,44))=0,INDIRECT(ADDRESS($H185,38))&lt;&gt;"UL"),INDIRECT(ADDRESS($H185,COLUMN()-12)),0),0), IF($I185&gt;0,IF(AND(INDIRECT(ADDRESS($I185,44))=0,INDIRECT(ADDRESS($I185,38))&lt;&gt;"UL"),INDIRECT(ADDRESS($I185,COLUMN()-12)),0),0), IF($J185&gt;0,IF(AND(INDIRECT(ADDRESS($J185,44))=0,INDIRECT(ADDRESS($J185,38))&lt;&gt;"UL"),INDIRECT(ADDRESS($J185,COLUMN()-12)),0),0), IF($K185&gt;0,IF(AND(INDIRECT(ADDRESS($K185,44))=0,INDIRECT(ADDRESS($K185,38))&lt;&gt;"UL"),INDIRECT(ADDRESS($K185,COLUMN()-11)),0),0), IF($L185&gt;0,IF(AND(INDIRECT(ADDRESS($L185,44))=0,INDIRECT(ADDRESS($L185,38))&lt;&gt;"UL"),INDIRECT(ADDRESS($L185,COLUMN()-11)),0),0), IF($M185&gt;0,IF(AND(INDIRECT(ADDRESS($M185,44))=0,INDIRECT(ADDRESS($M185,38))&lt;&gt;"UL"),INDIRECT(ADDRESS($M185,COLUMN()-11)),0),0))</f>
        <v>0</v>
      </c>
      <c r="BN185" s="57" cm="1">
        <f t="array" aca="1" ref="BN185" ca="1">SUM(IF($C185&gt;0,IF(AND(INDIRECT(ADDRESS($C185,44))=0,INDIRECT(ADDRESS($C185,38))&lt;&gt;"UL"),INDIRECT(ADDRESS($C185,COLUMN()-12)),0),0), IF($D185&gt;0,IF(AND(INDIRECT(ADDRESS($D185,44))=0,INDIRECT(ADDRESS($D185,38))&lt;&gt;"UL"),INDIRECT(ADDRESS($D185,COLUMN()-12)),0),0), IF($E185&gt;0,IF(AND(INDIRECT(ADDRESS($E185,44))=0,INDIRECT(ADDRESS($E185,38))&lt;&gt;"UL"),INDIRECT(ADDRESS($E185,COLUMN()-12)),0),0), IF($F185&gt;0,IF(AND(INDIRECT(ADDRESS($F185,44))=0,INDIRECT(ADDRESS($F185,38))&lt;&gt;"UL"),INDIRECT(ADDRESS($F185,COLUMN()-12)),0),0), IF($G185&gt;0,IF(AND(INDIRECT(ADDRESS($G185,44))=0,INDIRECT(ADDRESS($G185,38))&lt;&gt;"UL"),INDIRECT(ADDRESS($G185,COLUMN()-12)),0),0), IF($H185&gt;0,IF(AND(INDIRECT(ADDRESS($H185,44))=0,INDIRECT(ADDRESS($H185,38))&lt;&gt;"UL"),INDIRECT(ADDRESS($H185,COLUMN()-12)),0),0), IF($I185&gt;0,IF(AND(INDIRECT(ADDRESS($I185,44))=0,INDIRECT(ADDRESS($I185,38))&lt;&gt;"UL"),INDIRECT(ADDRESS($I185,COLUMN()-12)),0),0), IF($J185&gt;0,IF(AND(INDIRECT(ADDRESS($J185,44))=0,INDIRECT(ADDRESS($J185,38))&lt;&gt;"UL"),INDIRECT(ADDRESS($J185,COLUMN()-12)),0),0), IF($K185&gt;0,IF(AND(INDIRECT(ADDRESS($K185,44))=0,INDIRECT(ADDRESS($K185,38))&lt;&gt;"UL"),INDIRECT(ADDRESS($K185,COLUMN()-11)),0),0), IF($L185&gt;0,IF(AND(INDIRECT(ADDRESS($L185,44))=0,INDIRECT(ADDRESS($L185,38))&lt;&gt;"UL"),INDIRECT(ADDRESS($L185,COLUMN()-11)),0),0), IF($M185&gt;0,IF(AND(INDIRECT(ADDRESS($M185,44))=0,INDIRECT(ADDRESS($M185,38))&lt;&gt;"UL"),INDIRECT(ADDRESS($M185,COLUMN()-11)),0),0))</f>
        <v>0</v>
      </c>
      <c r="BO185" s="57" cm="1">
        <f t="array" aca="1" ref="BO185" ca="1">SUM(IF($C185&gt;0,IF(AND(INDIRECT(ADDRESS($C185,44))=0,INDIRECT(ADDRESS($C185,38))&lt;&gt;"UL"),INDIRECT(ADDRESS($C185,COLUMN()-12)),0),0), IF($D185&gt;0,IF(AND(INDIRECT(ADDRESS($D185,44))=0,INDIRECT(ADDRESS($D185,38))&lt;&gt;"UL"),INDIRECT(ADDRESS($D185,COLUMN()-12)),0),0), IF($E185&gt;0,IF(AND(INDIRECT(ADDRESS($E185,44))=0,INDIRECT(ADDRESS($E185,38))&lt;&gt;"UL"),INDIRECT(ADDRESS($E185,COLUMN()-12)),0),0), IF($F185&gt;0,IF(AND(INDIRECT(ADDRESS($F185,44))=0,INDIRECT(ADDRESS($F185,38))&lt;&gt;"UL"),INDIRECT(ADDRESS($F185,COLUMN()-12)),0),0), IF($G185&gt;0,IF(AND(INDIRECT(ADDRESS($G185,44))=0,INDIRECT(ADDRESS($G185,38))&lt;&gt;"UL"),INDIRECT(ADDRESS($G185,COLUMN()-12)),0),0), IF($H185&gt;0,IF(AND(INDIRECT(ADDRESS($H185,44))=0,INDIRECT(ADDRESS($H185,38))&lt;&gt;"UL"),INDIRECT(ADDRESS($H185,COLUMN()-12)),0),0), IF($I185&gt;0,IF(AND(INDIRECT(ADDRESS($I185,44))=0,INDIRECT(ADDRESS($I185,38))&lt;&gt;"UL"),INDIRECT(ADDRESS($I185,COLUMN()-12)),0),0), IF($J185&gt;0,IF(AND(INDIRECT(ADDRESS($J185,44))=0,INDIRECT(ADDRESS($J185,38))&lt;&gt;"UL"),INDIRECT(ADDRESS($J185,COLUMN()-12)),0),0), IF($K185&gt;0,IF(AND(INDIRECT(ADDRESS($K185,44))=0,INDIRECT(ADDRESS($K185,38))&lt;&gt;"UL"),INDIRECT(ADDRESS($K185,COLUMN()-11)),0),0), IF($L185&gt;0,IF(AND(INDIRECT(ADDRESS($L185,44))=0,INDIRECT(ADDRESS($L185,38))&lt;&gt;"UL"),INDIRECT(ADDRESS($L185,COLUMN()-11)),0),0), IF($M185&gt;0,IF(AND(INDIRECT(ADDRESS($M185,44))=0,INDIRECT(ADDRESS($M185,38))&lt;&gt;"UL"),INDIRECT(ADDRESS($M185,COLUMN()-11)),0),0))</f>
        <v>0</v>
      </c>
      <c r="BP185" s="57" cm="1">
        <f t="array" aca="1" ref="BP185" ca="1">SUM(IF($C185&gt;0,IF(AND(INDIRECT(ADDRESS($C185,44))=0,INDIRECT(ADDRESS($C185,38))&lt;&gt;"UL"),INDIRECT(ADDRESS($C185,COLUMN()-12)),0),0), IF($D185&gt;0,IF(AND(INDIRECT(ADDRESS($D185,44))=0,INDIRECT(ADDRESS($D185,38))&lt;&gt;"UL"),INDIRECT(ADDRESS($D185,COLUMN()-12)),0),0), IF($E185&gt;0,IF(AND(INDIRECT(ADDRESS($E185,44))=0,INDIRECT(ADDRESS($E185,38))&lt;&gt;"UL"),INDIRECT(ADDRESS($E185,COLUMN()-12)),0),0), IF($F185&gt;0,IF(AND(INDIRECT(ADDRESS($F185,44))=0,INDIRECT(ADDRESS($F185,38))&lt;&gt;"UL"),INDIRECT(ADDRESS($F185,COLUMN()-12)),0),0), IF($G185&gt;0,IF(AND(INDIRECT(ADDRESS($G185,44))=0,INDIRECT(ADDRESS($G185,38))&lt;&gt;"UL"),INDIRECT(ADDRESS($G185,COLUMN()-12)),0),0), IF($H185&gt;0,IF(AND(INDIRECT(ADDRESS($H185,44))=0,INDIRECT(ADDRESS($H185,38))&lt;&gt;"UL"),INDIRECT(ADDRESS($H185,COLUMN()-12)),0),0), IF($I185&gt;0,IF(AND(INDIRECT(ADDRESS($I185,44))=0,INDIRECT(ADDRESS($I185,38))&lt;&gt;"UL"),INDIRECT(ADDRESS($I185,COLUMN()-12)),0),0), IF($J185&gt;0,IF(AND(INDIRECT(ADDRESS($J185,44))=0,INDIRECT(ADDRESS($J185,38))&lt;&gt;"UL"),INDIRECT(ADDRESS($J185,COLUMN()-12)),0),0), IF($K185&gt;0,IF(AND(INDIRECT(ADDRESS($K185,44))=0,INDIRECT(ADDRESS($K185,38))&lt;&gt;"UL"),INDIRECT(ADDRESS($K185,COLUMN()-11)),0),0), IF($L185&gt;0,IF(AND(INDIRECT(ADDRESS($L185,44))=0,INDIRECT(ADDRESS($L185,38))&lt;&gt;"UL"),INDIRECT(ADDRESS($L185,COLUMN()-11)),0),0), IF($M185&gt;0,IF(AND(INDIRECT(ADDRESS($M185,44))=0,INDIRECT(ADDRESS($M185,38))&lt;&gt;"UL"),INDIRECT(ADDRESS($M185,COLUMN()-11)),0),0))</f>
        <v>0</v>
      </c>
      <c r="BQ185" s="57">
        <f t="shared" ca="1" si="129"/>
        <v>0</v>
      </c>
      <c r="BR185" s="161">
        <f t="shared" ca="1" si="130"/>
        <v>64.502701652706548</v>
      </c>
      <c r="BS185" s="56"/>
      <c r="BT185" s="56">
        <f t="shared" ca="1" si="131"/>
        <v>2.244772866131548</v>
      </c>
      <c r="BU185" s="77">
        <f t="shared" ca="1" si="132"/>
        <v>0.10689394600626419</v>
      </c>
      <c r="BV185" s="57" t="s">
        <v>34</v>
      </c>
      <c r="BW185" s="57" cm="1">
        <f t="array" aca="1" ref="BW185" ca="1">SUM(IF($C185&gt;0,IF(AND(INDIRECT(ADDRESS($C185,44))=0,INDIRECT(ADDRESS($C185,38))="UL",ISERROR(SEARCH("Rear",INDIRECT(ADDRESS($C185,33)))),ISERROR(SEARCH("Side",INDIRECT(ADDRESS($C185,33))))),INDIRECT(ADDRESS($C185,COLUMN())),0),0),IF($D185&gt;0,IF(AND(INDIRECT(ADDRESS($D185,44))=0,INDIRECT(ADDRESS($D185,38))="UL",ISERROR(SEARCH("Rear",INDIRECT(ADDRESS($D185,33)))),ISERROR(SEARCH("Side",INDIRECT(ADDRESS($D185,33))))),INDIRECT(ADDRESS($D185,COLUMN())),0),0),IF($E185&gt;0,IF(AND(INDIRECT(ADDRESS($E185,44))=0,INDIRECT(ADDRESS($E185,38))="UL",ISERROR(SEARCH("Rear",INDIRECT(ADDRESS($E185,33)))),ISERROR(SEARCH("Side",INDIRECT(ADDRESS($E185,33))))),INDIRECT(ADDRESS($E185,COLUMN())),0),0),IF($F185&gt;0,IF(AND(INDIRECT(ADDRESS($F185,44))=0,INDIRECT(ADDRESS($F185,38))="UL",ISERROR(SEARCH("Rear",INDIRECT(ADDRESS($F185,33)))),ISERROR(SEARCH("Side",INDIRECT(ADDRESS($F185,33))))),INDIRECT(ADDRESS($F185,COLUMN())),0),0),IF($G185&gt;0,IF(AND(INDIRECT(ADDRESS($G185,44))=0,INDIRECT(ADDRESS($G185,38))="UL",ISERROR(SEARCH("Rear",INDIRECT(ADDRESS($G185,33)))),ISERROR(SEARCH("Side",INDIRECT(ADDRESS($G185,33))))),INDIRECT(ADDRESS($G185,COLUMN())),0),0),IF($H185&gt;0,IF(AND(INDIRECT(ADDRESS($H185,44))=0,INDIRECT(ADDRESS($H185,38))="UL",ISERROR(SEARCH("Rear",INDIRECT(ADDRESS($H185,33)))),ISERROR(SEARCH("Side",INDIRECT(ADDRESS($H185,33))))),INDIRECT(ADDRESS($H185,COLUMN())),0),0),IF($I185&gt;0,IF(AND(INDIRECT(ADDRESS($I185,44))=0,INDIRECT(ADDRESS($I185,38))="UL",ISERROR(SEARCH("Rear",INDIRECT(ADDRESS($I185,33)))),ISERROR(SEARCH("Side",INDIRECT(ADDRESS($I185,33))))),INDIRECT(ADDRESS($I185,COLUMN())),0),0),IF($J185&gt;0,IF(AND(INDIRECT(ADDRESS($J185,44))=0,INDIRECT(ADDRESS($J185,38))="UL",ISERROR(SEARCH("Rear",INDIRECT(ADDRESS($J185,33)))),ISERROR(SEARCH("Side",INDIRECT(ADDRESS($J185,33))))),INDIRECT(ADDRESS($J185,COLUMN())),0),0),IF($K185&gt;0,IF(AND(INDIRECT(ADDRESS($K185,44))=0,INDIRECT(ADDRESS($K185,38))="UL",ISERROR(SEARCH("Rear",INDIRECT(ADDRESS($K185,33)))),ISERROR(SEARCH("Side",INDIRECT(ADDRESS($K185,33))))),INDIRECT(ADDRESS($K185,COLUMN())),0),0),IF($L185&gt;0,IF(AND(INDIRECT(ADDRESS($L185,44))=0,INDIRECT(ADDRESS($L185,38))="UL",ISERROR(SEARCH("Rear",INDIRECT(ADDRESS($L185,33)))),ISERROR(SEARCH("Side",INDIRECT(ADDRESS($L185,33))))),INDIRECT(ADDRESS($L185,COLUMN())),0),0),IF($M185&gt;0,IF(AND(INDIRECT(ADDRESS($M185,44))=0,INDIRECT(ADDRESS($M185,38))="UL",ISERROR(SEARCH("Rear",INDIRECT(ADDRESS($M185,33)))),ISERROR(SEARCH("Side",INDIRECT(ADDRESS($M185,33))))),INDIRECT(ADDRESS($M185,COLUMN())),0),0))</f>
        <v>1</v>
      </c>
      <c r="BX185" s="57">
        <f t="shared" ca="1" si="136"/>
        <v>1</v>
      </c>
      <c r="BY185" s="57" cm="1">
        <f t="array" aca="1" ref="BY185" ca="1">SUM(IF($C185&gt;0,IF(AND(INDIRECT(ADDRESS($C185,44))=0,INDIRECT(ADDRESS($C185,38))="UL"),INDIRECT(ADDRESS($C185,COLUMN())),0),0),IF($D185&gt;0,IF(AND(INDIRECT(ADDRESS($D185,44))=0,INDIRECT(ADDRESS($D185,38))="UL"),INDIRECT(ADDRESS($D185,COLUMN())),0),0),IF($E185&gt;0,IF(AND(INDIRECT(ADDRESS($E185,44))=0,INDIRECT(ADDRESS($E185,38))="UL"),INDIRECT(ADDRESS($E185,COLUMN())),0),0),IF($F185&gt;0,IF(AND(INDIRECT(ADDRESS($F185,44))=0,INDIRECT(ADDRESS($F185,38))="UL"),INDIRECT(ADDRESS($F185,COLUMN())),0),0),IF($G185&gt;0,IF(AND(INDIRECT(ADDRESS($G185,44))=0,INDIRECT(ADDRESS($G185,38))="UL"),INDIRECT(ADDRESS($G185,COLUMN())),0),0),IF($H185&gt;0,IF(AND(INDIRECT(ADDRESS($H185,44))=0,INDIRECT(ADDRESS($H185,38))="UL"),INDIRECT(ADDRESS($H185,COLUMN())),0),0),IF($I185&gt;0,IF(AND(INDIRECT(ADDRESS($I185,44))=0,INDIRECT(ADDRESS($I185,38))="UL"),INDIRECT(ADDRESS($I185,COLUMN())),0),0),IF($J185&gt;0,IF(AND(INDIRECT(ADDRESS($J185,44))=0,INDIRECT(ADDRESS($J185,38))="UL"),INDIRECT(ADDRESS($J185,COLUMN())),0),0),IF($K185&gt;0,IF(AND(INDIRECT(ADDRESS($K185,44))=0,INDIRECT(ADDRESS($K185,38))="UL"),INDIRECT(ADDRESS($K185,COLUMN())),0),0),IF($L185&gt;0,IF(AND(INDIRECT(ADDRESS($L185,44))=0,INDIRECT(ADDRESS($L185,38))="UL"),INDIRECT(ADDRESS($L185,COLUMN())),0),0),IF($M185&gt;0,IF(AND(INDIRECT(ADDRESS($M185,44))=0,INDIRECT(ADDRESS($M185,38))="UL"),INDIRECT(ADDRESS($M185,COLUMN())),0),0))</f>
        <v>0.26074074074074072</v>
      </c>
      <c r="BZ185" s="57" cm="1">
        <f t="array" aca="1" ref="BZ185" ca="1">SUM(IF($C185&gt;0,IF(AND(INDIRECT(ADDRESS($C185,44))=0,INDIRECT(ADDRESS($C185,38))="UL"),INDIRECT(ADDRESS($C185,COLUMN())),0),0),IF($D185&gt;0,IF(AND(INDIRECT(ADDRESS($D185,44))=0,INDIRECT(ADDRESS($D185,38))="UL"),INDIRECT(ADDRESS($D185,COLUMN())),0),0),IF($E185&gt;0,IF(AND(INDIRECT(ADDRESS($E185,44))=0,INDIRECT(ADDRESS($E185,38))="UL"),INDIRECT(ADDRESS($E185,COLUMN())),0),0),IF($F185&gt;0,IF(AND(INDIRECT(ADDRESS($F185,44))=0,INDIRECT(ADDRESS($F185,38))="UL"),INDIRECT(ADDRESS($F185,COLUMN())),0),0),IF($G185&gt;0,IF(AND(INDIRECT(ADDRESS($G185,44))=0,INDIRECT(ADDRESS($G185,38))="UL"),INDIRECT(ADDRESS($G185,COLUMN())),0),0),IF($H185&gt;0,IF(AND(INDIRECT(ADDRESS($H185,44))=0,INDIRECT(ADDRESS($H185,38))="UL"),INDIRECT(ADDRESS($H185,COLUMN())),0),0),IF($I185&gt;0,IF(AND(INDIRECT(ADDRESS($I185,44))=0,INDIRECT(ADDRESS($I185,38))="UL"),INDIRECT(ADDRESS($I185,COLUMN())),0),0),IF($J185&gt;0,IF(AND(INDIRECT(ADDRESS($J185,44))=0,INDIRECT(ADDRESS($J185,38))="UL"),INDIRECT(ADDRESS($J185,COLUMN())),0),0),IF($K185&gt;0,IF(AND(INDIRECT(ADDRESS($K185,44))=0,INDIRECT(ADDRESS($K185,38))="UL"),INDIRECT(ADDRESS($K185,COLUMN())),0),0),IF($L185&gt;0,IF(AND(INDIRECT(ADDRESS($L185,44))=0,INDIRECT(ADDRESS($L185,38))="UL"),INDIRECT(ADDRESS($L185,COLUMN())),0),0),IF($M185&gt;0,IF(AND(INDIRECT(ADDRESS($M185,44))=0,INDIRECT(ADDRESS($M185,38))="UL"),INDIRECT(ADDRESS($M185,COLUMN())),0),0))</f>
        <v>0.18271604938271604</v>
      </c>
      <c r="CA185" s="57">
        <f t="shared" ca="1" si="137"/>
        <v>0.18271604938271604</v>
      </c>
      <c r="CB185" s="57" cm="1">
        <f t="array" aca="1" ref="CB185" ca="1">SUM(IF($C185&gt;0,IF(AND(INDIRECT(ADDRESS($C185,44))=0,INDIRECT(ADDRESS($C185,38))&lt;&gt;"UL"),INDIRECT(ADDRESS($C185,COLUMN())),0),0),IF($D185&gt;0,IF(AND(INDIRECT(ADDRESS($D185,44))=0,INDIRECT(ADDRESS($D185,38))&lt;&gt;"UL"),INDIRECT(ADDRESS($D185,COLUMN())),0),0),IF($E185&gt;0,IF(AND(INDIRECT(ADDRESS($E185,44))=0,INDIRECT(ADDRESS($E185,38))&lt;&gt;"UL"),INDIRECT(ADDRESS($E185,COLUMN())),0),0),IF($F185&gt;0,IF(AND(INDIRECT(ADDRESS($F185,44))=0,INDIRECT(ADDRESS($F185,38))&lt;&gt;"UL"),INDIRECT(ADDRESS($F185,COLUMN())),0),0),IF($G185&gt;0,IF(AND(INDIRECT(ADDRESS($G185,44))=0,INDIRECT(ADDRESS($G185,38))&lt;&gt;"UL"),INDIRECT(ADDRESS($G185,COLUMN())),0),0),IF($H185&gt;0,IF(AND(INDIRECT(ADDRESS($H185,44))=0,INDIRECT(ADDRESS($H185,38))&lt;&gt;"UL"),INDIRECT(ADDRESS($H185,COLUMN())),0),0),IF($I185&gt;0,IF(AND(INDIRECT(ADDRESS($I185,44))=0,INDIRECT(ADDRESS($I185,38))&lt;&gt;"UL"),INDIRECT(ADDRESS($I185,COLUMN())),0),0),IF($J185&gt;0,IF(AND(INDIRECT(ADDRESS($J185,44))=0,INDIRECT(ADDRESS($J185,38))&lt;&gt;"UL"),INDIRECT(ADDRESS($J185,COLUMN())),0),0),IF($K185&gt;0,IF(AND(INDIRECT(ADDRESS($K185,44))=0,INDIRECT(ADDRESS($K185,38))&lt;&gt;"UL"),INDIRECT(ADDRESS($K185,COLUMN())),0),0),IF($L185&gt;0,IF(AND(INDIRECT(ADDRESS($L185,44))=0,INDIRECT(ADDRESS($L185,38))&lt;&gt;"UL"),INDIRECT(ADDRESS($L185,COLUMN())),0),0),IF($M185&gt;0,IF(AND(INDIRECT(ADDRESS($M185,44))=0,INDIRECT(ADDRESS($M185,38))&lt;&gt;"UL"),INDIRECT(ADDRESS($M185,COLUMN())),0),0))</f>
        <v>0</v>
      </c>
      <c r="CC185" s="57">
        <f t="shared" ca="1" si="138"/>
        <v>0</v>
      </c>
      <c r="CD185" s="57" cm="1">
        <f t="array" aca="1" ref="CD185" ca="1">SUM(IF($C185&gt;0,IF(AND(INDIRECT(ADDRESS($C185,44))=0,INDIRECT(ADDRESS($C185,38))&lt;&gt;"UL"),INDIRECT(ADDRESS($C185,COLUMN())),0),0),IF($D185&gt;0,IF(AND(INDIRECT(ADDRESS($D185,44))=0,INDIRECT(ADDRESS($D185,38))&lt;&gt;"UL"),INDIRECT(ADDRESS($D185,COLUMN())),0),0),IF($E185&gt;0,IF(AND(INDIRECT(ADDRESS($E185,44))=0,INDIRECT(ADDRESS($E185,38))&lt;&gt;"UL"),INDIRECT(ADDRESS($E185,COLUMN())),0),0),IF($F185&gt;0,IF(AND(INDIRECT(ADDRESS($F185,44))=0,INDIRECT(ADDRESS($F185,38))&lt;&gt;"UL"),INDIRECT(ADDRESS($F185,COLUMN())),0),0),IF($G185&gt;0,IF(AND(INDIRECT(ADDRESS($G185,44))=0,INDIRECT(ADDRESS($G185,38))&lt;&gt;"UL"),INDIRECT(ADDRESS($G185,COLUMN())),0),0),IF($H185&gt;0,IF(AND(INDIRECT(ADDRESS($H185,44))=0,INDIRECT(ADDRESS($H185,38))&lt;&gt;"UL"),INDIRECT(ADDRESS($H185,COLUMN())),0),0),IF($I185&gt;0,IF(AND(INDIRECT(ADDRESS($I185,44))=0,INDIRECT(ADDRESS($I185,38))&lt;&gt;"UL"),INDIRECT(ADDRESS($I185,COLUMN())),0),0),IF($J185&gt;0,IF(AND(INDIRECT(ADDRESS($J185,44))=0,INDIRECT(ADDRESS($J185,38))&lt;&gt;"UL"),INDIRECT(ADDRESS($J185,COLUMN())),0),0),IF($K185&gt;0,IF(AND(INDIRECT(ADDRESS($K185,44))=0,INDIRECT(ADDRESS($K185,38))&lt;&gt;"UL"),INDIRECT(ADDRESS($K185,COLUMN())),0),0),IF($L185&gt;0,IF(AND(INDIRECT(ADDRESS($L185,44))=0,INDIRECT(ADDRESS($L185,38))&lt;&gt;"UL"),INDIRECT(ADDRESS($L185,COLUMN())),0),0),IF($M185&gt;0,IF(AND(INDIRECT(ADDRESS($M185,44))=0,INDIRECT(ADDRESS($M185,38))&lt;&gt;"UL"),INDIRECT(ADDRESS($M185,COLUMN())),0),0))</f>
        <v>0</v>
      </c>
      <c r="CE185" s="57" cm="1">
        <f t="array" aca="1" ref="CE185" ca="1">SUM(IF($C185&gt;0,IF(AND(INDIRECT(ADDRESS($C185,44))=0,INDIRECT(ADDRESS($C185,38))&lt;&gt;"UL"),INDIRECT(ADDRESS($C185,COLUMN())),0),0),IF($D185&gt;0,IF(AND(INDIRECT(ADDRESS($D185,44))=0,INDIRECT(ADDRESS($D185,38))&lt;&gt;"UL"),INDIRECT(ADDRESS($D185,COLUMN())),0),0),IF($E185&gt;0,IF(AND(INDIRECT(ADDRESS($E185,44))=0,INDIRECT(ADDRESS($E185,38))&lt;&gt;"UL"),INDIRECT(ADDRESS($E185,COLUMN())),0),0),IF($F185&gt;0,IF(AND(INDIRECT(ADDRESS($F185,44))=0,INDIRECT(ADDRESS($F185,38))&lt;&gt;"UL"),INDIRECT(ADDRESS($F185,COLUMN())),0),0),IF($G185&gt;0,IF(AND(INDIRECT(ADDRESS($G185,44))=0,INDIRECT(ADDRESS($G185,38))&lt;&gt;"UL"),INDIRECT(ADDRESS($G185,COLUMN())),0),0),IF($H185&gt;0,IF(AND(INDIRECT(ADDRESS($H185,44))=0,INDIRECT(ADDRESS($H185,38))&lt;&gt;"UL"),INDIRECT(ADDRESS($H185,COLUMN())),0),0),IF($I185&gt;0,IF(AND(INDIRECT(ADDRESS($I185,44))=0,INDIRECT(ADDRESS($I185,38))&lt;&gt;"UL"),INDIRECT(ADDRESS($I185,COLUMN())),0),0),IF($J185&gt;0,IF(AND(INDIRECT(ADDRESS($J185,44))=0,INDIRECT(ADDRESS($J185,38))&lt;&gt;"UL"),INDIRECT(ADDRESS($J185,COLUMN())),0),0),IF($K185&gt;0,IF(AND(INDIRECT(ADDRESS($K185,44))=0,INDIRECT(ADDRESS($K185,38))&lt;&gt;"UL"),INDIRECT(ADDRESS($K185,COLUMN())),0),0),IF($L185&gt;0,IF(AND(INDIRECT(ADDRESS($L185,44))=0,INDIRECT(ADDRESS($L185,38))&lt;&gt;"UL"),INDIRECT(ADDRESS($L185,COLUMN())),0),0),IF($M185&gt;0,IF(AND(INDIRECT(ADDRESS($M185,44))=0,INDIRECT(ADDRESS($M185,38))&lt;&gt;"UL"),INDIRECT(ADDRESS($M185,COLUMN())),0),0))</f>
        <v>0</v>
      </c>
      <c r="CF185" s="57">
        <f t="shared" ca="1" si="139"/>
        <v>0</v>
      </c>
      <c r="CG185" s="57">
        <f t="shared" ca="1" si="140"/>
        <v>1.4208848541528218</v>
      </c>
      <c r="CH185" s="57">
        <f t="shared" ca="1" si="133"/>
        <v>6.7661183531086758E-2</v>
      </c>
      <c r="CI185" s="19">
        <f t="shared" ca="1" si="134"/>
        <v>10.937652961147347</v>
      </c>
      <c r="CJ185" s="19"/>
      <c r="CK185" s="57" cm="1">
        <f t="array" aca="1" ref="CK185" ca="1">IF(AU185="S", SUM(IF($C185&gt;0,IF(INDIRECT(ADDRESS($C185,43))&lt;&gt;1,INDIRECT(ADDRESS($C185,48)),0),0), IF($D185&gt;0,IF(INDIRECT(ADDRESS($D185,43))&lt;&gt;1,INDIRECT(ADDRESS($D185,48)),0),0), IF($E185&gt;0,IF(INDIRECT(ADDRESS($E185,43))&lt;&gt;1,INDIRECT(ADDRESS($E185,48)),0),0), IF($F185&gt;0,IF(INDIRECT(ADDRESS($F185,43))&lt;&gt;1,INDIRECT(ADDRESS($F185,48)),0),0), IF($G185&gt;0,IF(INDIRECT(ADDRESS($G185,43))&lt;&gt;1,INDIRECT(ADDRESS($G185,48)),0),0), IF($H185&gt;0,IF(INDIRECT(ADDRESS($H185,43))&lt;&gt;1,INDIRECT(ADDRESS($H185,48)),0),0), IF($I185&gt;0,IF(INDIRECT(ADDRESS($I185,43))&lt;&gt;1,INDIRECT(ADDRESS($I185,48)),0),0), IF($J185&gt;0,IF(INDIRECT(ADDRESS($J185,43))&lt;&gt;1,INDIRECT(ADDRESS($J185,48)),0),0), IF($K185&gt;0,IF(INDIRECT(ADDRESS($K185,43))&lt;&gt;1,INDIRECT(ADDRESS($K185,48)),0),0), IF($L185&gt;0,IF(INDIRECT(ADDRESS($L185,43))&lt;&gt;1,INDIRECT(ADDRESS($L185,48)),0),0), IF($M185&gt;0,IF(INDIRECT(ADDRESS($M185,43))&lt;&gt;1,INDIRECT(ADDRESS($M185,48)),0),0)), IF(AU185="L",SUM(IF($C185&gt;0,IF(INDIRECT(ADDRESS($C185,43))&lt;&gt;1,INDIRECT(ADDRESS($C185,50)),0),0), IF($D185&gt;0,IF(INDIRECT(ADDRESS($D185,43))&lt;&gt;1,INDIRECT(ADDRESS($D185,50)),0),0), IF($E185&gt;0,IF(INDIRECT(ADDRESS($E185,43))&lt;&gt;1,INDIRECT(ADDRESS($E185,50)),0),0), IF($F185&gt;0,IF(INDIRECT(ADDRESS($F185,43))&lt;&gt;1,INDIRECT(ADDRESS($F185,50)),0),0), IF($G185&gt;0,IF(INDIRECT(ADDRESS($G185,43))&lt;&gt;1,INDIRECT(ADDRESS($G185,50)),0),0), IF($G185&gt;0,IF(INDIRECT(ADDRESS($G185,43))&lt;&gt;1,INDIRECT(ADDRESS($G185,50)),0),0), IF($H185&gt;0,IF(INDIRECT(ADDRESS($H185,43))&lt;&gt;1,INDIRECT(ADDRESS($H185,50)),0),0), IF($I185&gt;0,IF(INDIRECT(ADDRESS($I185,43))&lt;&gt;1,INDIRECT(ADDRESS($I185,50)),0),0), IF($J185&gt;0,IF(INDIRECT(ADDRESS($J185,43))&lt;&gt;1,INDIRECT(ADDRESS($J185,50)),0),0), IF($K185&gt;0,IF(INDIRECT(ADDRESS($K185,43))&lt;&gt;1,INDIRECT(ADDRESS($K185,50)),0),0), IF($L185&gt;0,IF(INDIRECT(ADDRESS($L185,43))&lt;&gt;1,INDIRECT(ADDRESS($L185,50)),0),0), IF($M185&gt;0,IF(INDIRECT(ADDRESS($M185,43))&lt;&gt;1,INDIRECT(ADDRESS($M185,50)),0),0)), SUM(IF($C185&gt;0,IF(INDIRECT(ADDRESS($C185,43))&lt;&gt;1,INDIRECT(ADDRESS($C185,49)),0),0), IF($D185&gt;0,IF(INDIRECT(ADDRESS($D185,43))&lt;&gt;1,INDIRECT(ADDRESS($D185,49)),0),0), IF($E185&gt;0,IF(INDIRECT(ADDRESS($E185,43))&lt;&gt;1,INDIRECT(ADDRESS($E185,49)),0),0), IF($F185&gt;0,IF(INDIRECT(ADDRESS($F185,43))&lt;&gt;1,INDIRECT(ADDRESS($F185,49)),0),0), IF($G185&gt;0,IF(INDIRECT(ADDRESS($G185,43))&lt;&gt;1,INDIRECT(ADDRESS($G185,49)),0),0), IF($G185&gt;0,IF(INDIRECT(ADDRESS($G185,43))&lt;&gt;1,INDIRECT(ADDRESS($G185,49)),0),0), IF($H185&gt;0,IF(INDIRECT(ADDRESS($H185,43))&lt;&gt;1,INDIRECT(ADDRESS($H185,49)),0),0), IF($I185&gt;0,IF(INDIRECT(ADDRESS($I185,43))&lt;&gt;1,INDIRECT(ADDRESS($I185,49)),0),0), IF($J185&gt;0,IF(INDIRECT(ADDRESS($J185,43))&lt;&gt;1,INDIRECT(ADDRESS($J185,49)),0),0), IF($K185&gt;0,IF(INDIRECT(ADDRESS($K185,43))&lt;&gt;1,INDIRECT(ADDRESS($K185,49)),0),0), IF($L185&gt;0,IF(INDIRECT(ADDRESS($L185,43))&lt;&gt;1,INDIRECT(ADDRESS($L185,49)),0),0), IF($M185&gt;0,IF(INDIRECT(ADDRESS($M185,43))&lt;&gt;1,INDIRECT(ADDRESS($M185,49)),0),0))))</f>
        <v>1.6111111111111109</v>
      </c>
      <c r="CL185" s="57" cm="1">
        <f t="array" aca="1" ref="CL185" ca="1">SUM(IF($C185&gt;0,IF(INDIRECT(ADDRESS($C185,44))=1,INDIRECT(ADDRESS($C185,90)),0),0), IF($D185&gt;0,IF(INDIRECT(ADDRESS($D185,44))=1,INDIRECT(ADDRESS($D185,90)),0),0), IF($E185&gt;0,IF(INDIRECT(ADDRESS($E185,44))=1,INDIRECT(ADDRESS($E185,90)),0),0), IF($F185&gt;0,IF(INDIRECT(ADDRESS($F185,44))=1,INDIRECT(ADDRESS($F185,90)),0),0), IF($G185&gt;0,IF(INDIRECT(ADDRESS($G185,44))=1,INDIRECT(ADDRESS($G185,90)),0),0), IF($H185&gt;0,IF(INDIRECT(ADDRESS($H185,44))=1,INDIRECT(ADDRESS($H185,90)),0),0), IF($I185&gt;0,IF(INDIRECT(ADDRESS($I185,44))=1,INDIRECT(ADDRESS($I185,90)),0),0), IF($J185&gt;0,IF(INDIRECT(ADDRESS($J185,44))=1,INDIRECT(ADDRESS($J185,90)),0),0), IF($K185&gt;0,IF(INDIRECT(ADDRESS($K185,44))=1,INDIRECT(ADDRESS($K185,90)),0),0), IF($L185&gt;0,IF(INDIRECT(ADDRESS($L185,44))=1,INDIRECT(ADDRESS($L185,90)),0),0), IF($M185&gt;0,IF(INDIRECT(ADDRESS($M185,44))=1,INDIRECT(ADDRESS($M185,90)),0),0))</f>
        <v>0</v>
      </c>
      <c r="CM185" s="56">
        <f t="shared" ca="1" si="135"/>
        <v>0.78693569236861816</v>
      </c>
      <c r="CN185" s="59"/>
    </row>
    <row r="186" spans="1:92" x14ac:dyDescent="0.25">
      <c r="A186" s="52" t="s">
        <v>256</v>
      </c>
      <c r="B186" s="67">
        <v>106</v>
      </c>
      <c r="C186" s="67">
        <v>122</v>
      </c>
      <c r="D186" s="67">
        <v>123</v>
      </c>
      <c r="E186" s="67">
        <v>125</v>
      </c>
      <c r="F186" s="67"/>
      <c r="G186" s="67">
        <v>136</v>
      </c>
      <c r="H186" s="67">
        <v>136</v>
      </c>
      <c r="I186" s="67"/>
      <c r="J186" s="67"/>
      <c r="K186" s="67"/>
      <c r="L186" s="67"/>
      <c r="M186" s="67"/>
      <c r="N186" s="67">
        <f ca="1">SUM(INDIRECT(ADDRESS(B186,COLUMN())),IF(C186&gt;0,INDIRECT(ADDRESS(C186,COLUMN())),0),IF(D186&gt;0,INDIRECT(ADDRESS(D186,COLUMN())),0),IF(E186&gt;0,INDIRECT(ADDRESS(E186,COLUMN())),0),IF(F186&gt;0,INDIRECT(ADDRESS(F186,COLUMN())),0),IF(G186&gt;0,INDIRECT(ADDRESS(G186,COLUMN())),0),IF(H186&gt;0,INDIRECT(ADDRESS(H186,COLUMN())),0),IF(I186&gt;0,INDIRECT(ADDRESS(I186,COLUMN())),0),IF(J186&gt;0,INDIRECT(ADDRESS(J186,COLUMN())),0),IF(K186&gt;0,INDIRECT(ADDRESS(K186,COLUMN())),0),IF(L186&gt;0,INDIRECT(ADDRESS(L186,COLUMN())),0),IF(M186&gt;0,INDIRECT(ADDRESS(M186,COLUMN())),0))</f>
        <v>25</v>
      </c>
      <c r="O186" s="67" t="str" cm="1">
        <f t="array" aca="1" ref="O186" ca="1">INDIRECT(ADDRESS($B186,COLUMN()))</f>
        <v>Fighter</v>
      </c>
      <c r="P186" s="67" cm="1">
        <f t="array" aca="1" ref="P186" ca="1">INDIRECT(ADDRESS($B186,COLUMN()))</f>
        <v>2</v>
      </c>
      <c r="Q186" s="67" cm="1">
        <f t="array" aca="1" ref="Q186" ca="1">INDIRECT(ADDRESS($B186,COLUMN()))</f>
        <v>0</v>
      </c>
      <c r="R186" s="67" cm="1">
        <f t="array" aca="1" ref="R186" ca="1">INDIRECT(ADDRESS($B186,COLUMN()))</f>
        <v>0</v>
      </c>
      <c r="S186" s="67" cm="1">
        <f t="array" aca="1" ref="S186" ca="1">INDIRECT(ADDRESS($B186,COLUMN()))</f>
        <v>1</v>
      </c>
      <c r="T186" s="67" t="str" cm="1">
        <f t="array" aca="1" ref="T186" ca="1">INDIRECT(ADDRESS($B186,COLUMN()))</f>
        <v>1-6</v>
      </c>
      <c r="U186" s="67" cm="1">
        <f t="array" aca="1" ref="U186" ca="1">INDIRECT(ADDRESS($B186,COLUMN()))</f>
        <v>6</v>
      </c>
      <c r="V186" s="67" cm="1">
        <f t="array" aca="1" ref="V186" ca="1">INDIRECT(ADDRESS($B186,COLUMN()))</f>
        <v>0</v>
      </c>
      <c r="W186" s="67" cm="1">
        <f t="array" aca="1" ref="W186" ca="1">INDIRECT(ADDRESS($B186,COLUMN()))</f>
        <v>2</v>
      </c>
      <c r="X186" s="67" cm="1">
        <f t="array" aca="1" ref="X186" ca="1">INDIRECT(ADDRESS($B186,COLUMN()))</f>
        <v>6</v>
      </c>
      <c r="Y186" s="67" cm="1">
        <f t="array" aca="1" ref="Y186" ca="1">INDIRECT(ADDRESS($B186,COLUMN()))</f>
        <v>1</v>
      </c>
      <c r="Z186" s="67" cm="1">
        <f t="array" aca="1" ref="Z186" ca="1">INDIRECT(ADDRESS($B186,COLUMN()))</f>
        <v>4</v>
      </c>
      <c r="AA186" s="67" cm="1">
        <f t="array" aca="1" ref="AA186" ca="1">INDIRECT(ADDRESS($B186,COLUMN()))</f>
        <v>0</v>
      </c>
      <c r="AB186" s="56">
        <f t="shared" ca="1" si="121"/>
        <v>0.73013777387695378</v>
      </c>
      <c r="AC186" s="56">
        <f t="shared" ca="1" si="122"/>
        <v>0.91970849614248551</v>
      </c>
      <c r="AD186" s="56">
        <f t="shared" ca="1" si="123"/>
        <v>1.5994930367695401</v>
      </c>
      <c r="AF186" s="52"/>
      <c r="AG186" s="52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2"/>
      <c r="AU186" s="54" t="s">
        <v>113</v>
      </c>
      <c r="AV186" s="57" cm="1">
        <f t="array" aca="1" ref="AV186" ca="1">SUM(IF($C186&gt;0,IF(AND(INDIRECT(ADDRESS($C186,44))=0,INDIRECT(ADDRESS($C186,38))="UL",ISERROR(SEARCH("Rear",INDIRECT(ADDRESS($C186,33)))),ISERROR(SEARCH("Side",INDIRECT(ADDRESS($C186,33))))),INDIRECT(ADDRESS($C186,COLUMN())),0),0),IF($D186&gt;0,IF(AND(INDIRECT(ADDRESS($D186,44))=0,INDIRECT(ADDRESS($D186,38))="UL",ISERROR(SEARCH("Rear",INDIRECT(ADDRESS($D186,33)))),ISERROR(SEARCH("Side",INDIRECT(ADDRESS($D186,33))))),INDIRECT(ADDRESS($D186,COLUMN())),0),0),IF($E186&gt;0,IF(AND(INDIRECT(ADDRESS($E186,44))=0,INDIRECT(ADDRESS($E186,38))="UL",ISERROR(SEARCH("Rear",INDIRECT(ADDRESS($E186,33)))),ISERROR(SEARCH("Side",INDIRECT(ADDRESS($E186,33))))),INDIRECT(ADDRESS($E186,COLUMN())),0),0),IF($F186&gt;0,IF(AND(INDIRECT(ADDRESS($F186,44))=0,INDIRECT(ADDRESS($F186,38))="UL",ISERROR(SEARCH("Rear",INDIRECT(ADDRESS($F186,33)))),ISERROR(SEARCH("Side",INDIRECT(ADDRESS($F186,33))))),INDIRECT(ADDRESS($F186,COLUMN())),0),0),IF($G186&gt;0,IF(AND(INDIRECT(ADDRESS($G186,44))=0,INDIRECT(ADDRESS($G186,38))="UL",ISERROR(SEARCH("Rear",INDIRECT(ADDRESS($G186,33)))),ISERROR(SEARCH("Side",INDIRECT(ADDRESS($G186,33))))),INDIRECT(ADDRESS($G186,COLUMN())),0),0),IF($H186&gt;0,IF(AND(INDIRECT(ADDRESS($H186,44))=0,INDIRECT(ADDRESS($H186,38))="UL",ISERROR(SEARCH("Rear",INDIRECT(ADDRESS($H186,33)))),ISERROR(SEARCH("Side",INDIRECT(ADDRESS($H186,33))))),INDIRECT(ADDRESS($H186,COLUMN())),0),0),IF($I186&gt;0,IF(AND(INDIRECT(ADDRESS($I186,44))=0,INDIRECT(ADDRESS($I186,38))="UL",ISERROR(SEARCH("Rear",INDIRECT(ADDRESS($I186,33)))),ISERROR(SEARCH("Side",INDIRECT(ADDRESS($I186,33))))),INDIRECT(ADDRESS($I186,COLUMN())),0),0),IF($J186&gt;0,IF(AND(INDIRECT(ADDRESS($J186,44))=0,INDIRECT(ADDRESS($J186,38))="UL",ISERROR(SEARCH("Rear",INDIRECT(ADDRESS($J186,33)))),ISERROR(SEARCH("Side",INDIRECT(ADDRESS($J186,33))))),INDIRECT(ADDRESS($J186,COLUMN())),0),0),IF($K186&gt;0,IF(AND(INDIRECT(ADDRESS($K186,44))=0,INDIRECT(ADDRESS($K186,38))="UL",ISERROR(SEARCH("Rear",INDIRECT(ADDRESS($K186,33)))),ISERROR(SEARCH("Side",INDIRECT(ADDRESS($K186,33))))),INDIRECT(ADDRESS($K186,COLUMN())),0),0),IF($L186&gt;0,IF(AND(INDIRECT(ADDRESS($L186,44))=0,INDIRECT(ADDRESS($L186,38))="UL",ISERROR(SEARCH("Rear",INDIRECT(ADDRESS($L186,33)))),ISERROR(SEARCH("Side",INDIRECT(ADDRESS($L186,33))))),INDIRECT(ADDRESS($L186,COLUMN())),0),0),IF($M186&gt;0,IF(AND(INDIRECT(ADDRESS($M186,44))=0,INDIRECT(ADDRESS($M186,38))="UL",ISERROR(SEARCH("Rear",INDIRECT(ADDRESS($M186,33)))),ISERROR(SEARCH("Side",INDIRECT(ADDRESS($M186,33))))),INDIRECT(ADDRESS($M186,COLUMN())),0),0))</f>
        <v>0.61111111111111105</v>
      </c>
      <c r="AW186" s="57" cm="1">
        <f t="array" aca="1" ref="AW186" ca="1">SUM(IF($C186&gt;0,IF(AND(INDIRECT(ADDRESS($C186,44))=0,INDIRECT(ADDRESS($C186,38))="UL",ISERROR(SEARCH("Rear",INDIRECT(ADDRESS($C186,33)))),ISERROR(SEARCH("Side",INDIRECT(ADDRESS($C186,33))))),INDIRECT(ADDRESS($C186,COLUMN())),0),0),IF($D186&gt;0,IF(AND(INDIRECT(ADDRESS($D186,44))=0,INDIRECT(ADDRESS($D186,38))="UL",ISERROR(SEARCH("Rear",INDIRECT(ADDRESS($D186,33)))),ISERROR(SEARCH("Side",INDIRECT(ADDRESS($D186,33))))),INDIRECT(ADDRESS($D186,COLUMN())),0),0),IF($E186&gt;0,IF(AND(INDIRECT(ADDRESS($E186,44))=0,INDIRECT(ADDRESS($E186,38))="UL",ISERROR(SEARCH("Rear",INDIRECT(ADDRESS($E186,33)))),ISERROR(SEARCH("Side",INDIRECT(ADDRESS($E186,33))))),INDIRECT(ADDRESS($E186,COLUMN())),0),0),IF($F186&gt;0,IF(AND(INDIRECT(ADDRESS($F186,44))=0,INDIRECT(ADDRESS($F186,38))="UL",ISERROR(SEARCH("Rear",INDIRECT(ADDRESS($F186,33)))),ISERROR(SEARCH("Side",INDIRECT(ADDRESS($F186,33))))),INDIRECT(ADDRESS($F186,COLUMN())),0),0),IF($G186&gt;0,IF(AND(INDIRECT(ADDRESS($G186,44))=0,INDIRECT(ADDRESS($G186,38))="UL",ISERROR(SEARCH("Rear",INDIRECT(ADDRESS($G186,33)))),ISERROR(SEARCH("Side",INDIRECT(ADDRESS($G186,33))))),INDIRECT(ADDRESS($G186,COLUMN())),0),0),IF($H186&gt;0,IF(AND(INDIRECT(ADDRESS($H186,44))=0,INDIRECT(ADDRESS($H186,38))="UL",ISERROR(SEARCH("Rear",INDIRECT(ADDRESS($H186,33)))),ISERROR(SEARCH("Side",INDIRECT(ADDRESS($H186,33))))),INDIRECT(ADDRESS($H186,COLUMN())),0),0),IF($I186&gt;0,IF(AND(INDIRECT(ADDRESS($I186,44))=0,INDIRECT(ADDRESS($I186,38))="UL",ISERROR(SEARCH("Rear",INDIRECT(ADDRESS($I186,33)))),ISERROR(SEARCH("Side",INDIRECT(ADDRESS($I186,33))))),INDIRECT(ADDRESS($I186,COLUMN())),0),0),IF($J186&gt;0,IF(AND(INDIRECT(ADDRESS($J186,44))=0,INDIRECT(ADDRESS($J186,38))="UL",ISERROR(SEARCH("Rear",INDIRECT(ADDRESS($J186,33)))),ISERROR(SEARCH("Side",INDIRECT(ADDRESS($J186,33))))),INDIRECT(ADDRESS($J186,COLUMN())),0),0),IF($K186&gt;0,IF(AND(INDIRECT(ADDRESS($K186,44))=0,INDIRECT(ADDRESS($K186,38))="UL",ISERROR(SEARCH("Rear",INDIRECT(ADDRESS($K186,33)))),ISERROR(SEARCH("Side",INDIRECT(ADDRESS($K186,33))))),INDIRECT(ADDRESS($K186,COLUMN())),0),0),IF($L186&gt;0,IF(AND(INDIRECT(ADDRESS($L186,44))=0,INDIRECT(ADDRESS($L186,38))="UL",ISERROR(SEARCH("Rear",INDIRECT(ADDRESS($L186,33)))),ISERROR(SEARCH("Side",INDIRECT(ADDRESS($L186,33))))),INDIRECT(ADDRESS($L186,COLUMN())),0),0),IF($M186&gt;0,IF(AND(INDIRECT(ADDRESS($M186,44))=0,INDIRECT(ADDRESS($M186,38))="UL",ISERROR(SEARCH("Rear",INDIRECT(ADDRESS($M186,33)))),ISERROR(SEARCH("Side",INDIRECT(ADDRESS($M186,33))))),INDIRECT(ADDRESS($M186,COLUMN())),0),0))</f>
        <v>1.6111111111111109</v>
      </c>
      <c r="AX186" s="57" cm="1">
        <f t="array" aca="1" ref="AX186" ca="1">SUM(IF($C186&gt;0,IF(AND(INDIRECT(ADDRESS($C186,44))=0,INDIRECT(ADDRESS($C186,38))="UL",ISERROR(SEARCH("Rear",INDIRECT(ADDRESS($C186,33)))),ISERROR(SEARCH("Side",INDIRECT(ADDRESS($C186,33))))),INDIRECT(ADDRESS($C186,COLUMN())),0),0),IF($D186&gt;0,IF(AND(INDIRECT(ADDRESS($D186,44))=0,INDIRECT(ADDRESS($D186,38))="UL",ISERROR(SEARCH("Rear",INDIRECT(ADDRESS($D186,33)))),ISERROR(SEARCH("Side",INDIRECT(ADDRESS($D186,33))))),INDIRECT(ADDRESS($D186,COLUMN())),0),0),IF($E186&gt;0,IF(AND(INDIRECT(ADDRESS($E186,44))=0,INDIRECT(ADDRESS($E186,38))="UL",ISERROR(SEARCH("Rear",INDIRECT(ADDRESS($E186,33)))),ISERROR(SEARCH("Side",INDIRECT(ADDRESS($E186,33))))),INDIRECT(ADDRESS($E186,COLUMN())),0),0),IF($F186&gt;0,IF(AND(INDIRECT(ADDRESS($F186,44))=0,INDIRECT(ADDRESS($F186,38))="UL",ISERROR(SEARCH("Rear",INDIRECT(ADDRESS($F186,33)))),ISERROR(SEARCH("Side",INDIRECT(ADDRESS($F186,33))))),INDIRECT(ADDRESS($F186,COLUMN())),0),0),IF($G186&gt;0,IF(AND(INDIRECT(ADDRESS($G186,44))=0,INDIRECT(ADDRESS($G186,38))="UL",ISERROR(SEARCH("Rear",INDIRECT(ADDRESS($G186,33)))),ISERROR(SEARCH("Side",INDIRECT(ADDRESS($G186,33))))),INDIRECT(ADDRESS($G186,COLUMN())),0),0),IF($H186&gt;0,IF(AND(INDIRECT(ADDRESS($H186,44))=0,INDIRECT(ADDRESS($H186,38))="UL",ISERROR(SEARCH("Rear",INDIRECT(ADDRESS($H186,33)))),ISERROR(SEARCH("Side",INDIRECT(ADDRESS($H186,33))))),INDIRECT(ADDRESS($H186,COLUMN())),0),0),IF($I186&gt;0,IF(AND(INDIRECT(ADDRESS($I186,44))=0,INDIRECT(ADDRESS($I186,38))="UL",ISERROR(SEARCH("Rear",INDIRECT(ADDRESS($I186,33)))),ISERROR(SEARCH("Side",INDIRECT(ADDRESS($I186,33))))),INDIRECT(ADDRESS($I186,COLUMN())),0),0),IF($J186&gt;0,IF(AND(INDIRECT(ADDRESS($J186,44))=0,INDIRECT(ADDRESS($J186,38))="UL",ISERROR(SEARCH("Rear",INDIRECT(ADDRESS($J186,33)))),ISERROR(SEARCH("Side",INDIRECT(ADDRESS($J186,33))))),INDIRECT(ADDRESS($J186,COLUMN())),0),0),IF($K186&gt;0,IF(AND(INDIRECT(ADDRESS($K186,44))=0,INDIRECT(ADDRESS($K186,38))="UL",ISERROR(SEARCH("Rear",INDIRECT(ADDRESS($K186,33)))),ISERROR(SEARCH("Side",INDIRECT(ADDRESS($K186,33))))),INDIRECT(ADDRESS($K186,COLUMN())),0),0),IF($L186&gt;0,IF(AND(INDIRECT(ADDRESS($L186,44))=0,INDIRECT(ADDRESS($L186,38))="UL",ISERROR(SEARCH("Rear",INDIRECT(ADDRESS($L186,33)))),ISERROR(SEARCH("Side",INDIRECT(ADDRESS($L186,33))))),INDIRECT(ADDRESS($L186,COLUMN())),0),0),IF($M186&gt;0,IF(AND(INDIRECT(ADDRESS($M186,44))=0,INDIRECT(ADDRESS($M186,38))="UL",ISERROR(SEARCH("Rear",INDIRECT(ADDRESS($M186,33)))),ISERROR(SEARCH("Side",INDIRECT(ADDRESS($M186,33))))),INDIRECT(ADDRESS($M186,COLUMN())),0),0))</f>
        <v>0</v>
      </c>
      <c r="AY186" s="58">
        <f t="shared" ca="1" si="124"/>
        <v>1.6111111111111109</v>
      </c>
      <c r="AZ186" s="58">
        <f t="shared" ca="1" si="125"/>
        <v>0.74074074074074059</v>
      </c>
      <c r="BA186" s="58" cm="1">
        <f t="array" aca="1" ref="BA186" ca="1">SUM(IF($C186&gt;0,IF(AND(INDIRECT(ADDRESS($C186,44))=0,INDIRECT(ADDRESS($C186,38))="UL"),INDIRECT(ADDRESS($C186,COLUMN())),0),0),IF($D186&gt;0,IF(AND(INDIRECT(ADDRESS($D186,44))=0,INDIRECT(ADDRESS($D186,38))="UL"),INDIRECT(ADDRESS($D186,COLUMN())),0),0),IF($E186&gt;0,IF(AND(INDIRECT(ADDRESS($E186,44))=0,INDIRECT(ADDRESS($E186,38))="UL"),INDIRECT(ADDRESS($E186,COLUMN())),0),0),IF($F186&gt;0,IF(AND(INDIRECT(ADDRESS($F186,44))=0,INDIRECT(ADDRESS($F186,38))="UL"),INDIRECT(ADDRESS($F186,COLUMN())),0),0),IF($G186&gt;0,IF(AND(INDIRECT(ADDRESS($G186,44))=0,INDIRECT(ADDRESS($G186,38))="UL"),INDIRECT(ADDRESS($G186,COLUMN())),0),0),IF($H186&gt;0,IF(AND(INDIRECT(ADDRESS($H186,44))=0,INDIRECT(ADDRESS($H186,38))="UL"),INDIRECT(ADDRESS($H186,COLUMN())),0),0),IF($I186&gt;0,IF(AND(INDIRECT(ADDRESS($I186,44))=0,INDIRECT(ADDRESS($I186,38))="UL"),INDIRECT(ADDRESS($I186,COLUMN())),0),0),IF($J186&gt;0,IF(AND(INDIRECT(ADDRESS($J186,44))=0,INDIRECT(ADDRESS($J186,38))="UL"),INDIRECT(ADDRESS($J186,COLUMN())),0),0),IF($K186&gt;0,IF(AND(INDIRECT(ADDRESS($K186,44))=0,INDIRECT(ADDRESS($K186,38))="UL"),INDIRECT(ADDRESS($K186,COLUMN())),0),0),IF($L186&gt;0,IF(AND(INDIRECT(ADDRESS($L186,44))=0,INDIRECT(ADDRESS($L186,38))="UL"),INDIRECT(ADDRESS($L186,COLUMN())),0),0),IF($M186&gt;0,IF(AND(INDIRECT(ADDRESS($M186,44))=0,INDIRECT(ADDRESS($M186,38))="UL"),INDIRECT(ADDRESS($M186,COLUMN())),0),0))</f>
        <v>0.45700176366843026</v>
      </c>
      <c r="BB186" s="58" cm="1">
        <f t="array" aca="1" ref="BB186" ca="1">SUM(IF($C186&gt;0,IF(AND(INDIRECT(ADDRESS($C186,44))=0,INDIRECT(ADDRESS($C186,38))="UL"),INDIRECT(ADDRESS($C186,COLUMN())),0),0),IF($D186&gt;0,IF(AND(INDIRECT(ADDRESS($D186,44))=0,INDIRECT(ADDRESS($D186,38))="UL"),INDIRECT(ADDRESS($D186,COLUMN())),0),0),IF($E186&gt;0,IF(AND(INDIRECT(ADDRESS($E186,44))=0,INDIRECT(ADDRESS($E186,38))="UL"),INDIRECT(ADDRESS($E186,COLUMN())),0),0),IF($F186&gt;0,IF(AND(INDIRECT(ADDRESS($F186,44))=0,INDIRECT(ADDRESS($F186,38))="UL"),INDIRECT(ADDRESS($F186,COLUMN())),0),0),IF($G186&gt;0,IF(AND(INDIRECT(ADDRESS($G186,44))=0,INDIRECT(ADDRESS($G186,38))="UL"),INDIRECT(ADDRESS($G186,COLUMN())),0),0),IF($H186&gt;0,IF(AND(INDIRECT(ADDRESS($H186,44))=0,INDIRECT(ADDRESS($H186,38))="UL"),INDIRECT(ADDRESS($H186,COLUMN())),0),0),IF($I186&gt;0,IF(AND(INDIRECT(ADDRESS($I186,44))=0,INDIRECT(ADDRESS($I186,38))="UL"),INDIRECT(ADDRESS($I186,COLUMN())),0),0),IF($J186&gt;0,IF(AND(INDIRECT(ADDRESS($J186,44))=0,INDIRECT(ADDRESS($J186,38))="UL"),INDIRECT(ADDRESS($J186,COLUMN())),0),0),IF($K186&gt;0,IF(AND(INDIRECT(ADDRESS($K186,44))=0,INDIRECT(ADDRESS($K186,38))="UL"),INDIRECT(ADDRESS($K186,COLUMN())),0),0),IF($L186&gt;0,IF(AND(INDIRECT(ADDRESS($L186,44))=0,INDIRECT(ADDRESS($L186,38))="UL"),INDIRECT(ADDRESS($L186,COLUMN())),0),0),IF($M186&gt;0,IF(AND(INDIRECT(ADDRESS($M186,44))=0,INDIRECT(ADDRESS($M186,38))="UL"),INDIRECT(ADDRESS($M186,COLUMN())),0),0))</f>
        <v>0.19033509700176365</v>
      </c>
      <c r="BC186" s="58" cm="1">
        <f t="array" aca="1" ref="BC186" ca="1">SUM(IF($C186&gt;0,IF(AND(INDIRECT(ADDRESS($C186,44))=0,INDIRECT(ADDRESS($C186,38))="UL"),INDIRECT(ADDRESS($C186,COLUMN())),0),0),IF($D186&gt;0,IF(AND(INDIRECT(ADDRESS($D186,44))=0,INDIRECT(ADDRESS($D186,38))="UL"),INDIRECT(ADDRESS($D186,COLUMN())),0),0),IF($E186&gt;0,IF(AND(INDIRECT(ADDRESS($E186,44))=0,INDIRECT(ADDRESS($E186,38))="UL"),INDIRECT(ADDRESS($E186,COLUMN())),0),0),IF($F186&gt;0,IF(AND(INDIRECT(ADDRESS($F186,44))=0,INDIRECT(ADDRESS($F186,38))="UL"),INDIRECT(ADDRESS($F186,COLUMN())),0),0),IF($G186&gt;0,IF(AND(INDIRECT(ADDRESS($G186,44))=0,INDIRECT(ADDRESS($G186,38))="UL"),INDIRECT(ADDRESS($G186,COLUMN())),0),0),IF($H186&gt;0,IF(AND(INDIRECT(ADDRESS($H186,44))=0,INDIRECT(ADDRESS($H186,38))="UL"),INDIRECT(ADDRESS($H186,COLUMN())),0),0),IF($I186&gt;0,IF(AND(INDIRECT(ADDRESS($I186,44))=0,INDIRECT(ADDRESS($I186,38))="UL"),INDIRECT(ADDRESS($I186,COLUMN())),0),0),IF($J186&gt;0,IF(AND(INDIRECT(ADDRESS($J186,44))=0,INDIRECT(ADDRESS($J186,38))="UL"),INDIRECT(ADDRESS($J186,COLUMN())),0),0),IF($K186&gt;0,IF(AND(INDIRECT(ADDRESS($K186,44))=0,INDIRECT(ADDRESS($K186,38))="UL"),INDIRECT(ADDRESS($K186,COLUMN())),0),0),IF($L186&gt;0,IF(AND(INDIRECT(ADDRESS($L186,44))=0,INDIRECT(ADDRESS($L186,38))="UL"),INDIRECT(ADDRESS($L186,COLUMN())),0),0),IF($M186&gt;0,IF(AND(INDIRECT(ADDRESS($M186,44))=0,INDIRECT(ADDRESS($M186,38))="UL"),INDIRECT(ADDRESS($M186,COLUMN())),0),0))</f>
        <v>9.7707231040564363E-2</v>
      </c>
      <c r="BD186" s="58" cm="1">
        <f t="array" aca="1" ref="BD186" ca="1">SUM(IF($C186&gt;0,IF(AND(INDIRECT(ADDRESS($C186,44))=0,INDIRECT(ADDRESS($C186,38))="UL"),INDIRECT(ADDRESS($C186,COLUMN())),0),0),IF($D186&gt;0,IF(AND(INDIRECT(ADDRESS($D186,44))=0,INDIRECT(ADDRESS($D186,38))="UL"),INDIRECT(ADDRESS($D186,COLUMN())),0),0),IF($E186&gt;0,IF(AND(INDIRECT(ADDRESS($E186,44))=0,INDIRECT(ADDRESS($E186,38))="UL"),INDIRECT(ADDRESS($E186,COLUMN())),0),0),IF($F186&gt;0,IF(AND(INDIRECT(ADDRESS($F186,44))=0,INDIRECT(ADDRESS($F186,38))="UL"),INDIRECT(ADDRESS($F186,COLUMN())),0),0),IF($G186&gt;0,IF(AND(INDIRECT(ADDRESS($G186,44))=0,INDIRECT(ADDRESS($G186,38))="UL"),INDIRECT(ADDRESS($G186,COLUMN())),0),0),IF($H186&gt;0,IF(AND(INDIRECT(ADDRESS($H186,44))=0,INDIRECT(ADDRESS($H186,38))="UL"),INDIRECT(ADDRESS($H186,COLUMN())),0),0),IF($I186&gt;0,IF(AND(INDIRECT(ADDRESS($I186,44))=0,INDIRECT(ADDRESS($I186,38))="UL"),INDIRECT(ADDRESS($I186,COLUMN())),0),0),IF($J186&gt;0,IF(AND(INDIRECT(ADDRESS($J186,44))=0,INDIRECT(ADDRESS($J186,38))="UL"),INDIRECT(ADDRESS($J186,COLUMN())),0),0),IF($K186&gt;0,IF(AND(INDIRECT(ADDRESS($K186,44))=0,INDIRECT(ADDRESS($K186,38))="UL"),INDIRECT(ADDRESS($K186,COLUMN())),0),0),IF($L186&gt;0,IF(AND(INDIRECT(ADDRESS($L186,44))=0,INDIRECT(ADDRESS($L186,38))="UL"),INDIRECT(ADDRESS($L186,COLUMN())),0),0),IF($M186&gt;0,IF(AND(INDIRECT(ADDRESS($M186,44))=0,INDIRECT(ADDRESS($M186,38))="UL"),INDIRECT(ADDRESS($M186,COLUMN())),0),0))</f>
        <v>0.54455026455026445</v>
      </c>
      <c r="BE186" s="57">
        <f t="shared" ca="1" si="126"/>
        <v>0.19033509700176365</v>
      </c>
      <c r="BF186" s="57" cm="1">
        <f t="array" aca="1" ref="BF186" ca="1">SUM(IF($C186&gt;0,IF(INDIRECT(ADDRESS($C186,45))=1,INDIRECT(ADDRESS($C186,52))*INDIRECT(ADDRESS($C186,42))/5,0),0), IF($D186&gt;0,IF(INDIRECT(ADDRESS($D186,45))=1,INDIRECT(ADDRESS($D186,52))*INDIRECT(ADDRESS($D186,42))/5,0),0), IF($E186&gt;0,IF(INDIRECT(ADDRESS($E186,45))=1,INDIRECT(ADDRESS($E186,52))*INDIRECT(ADDRESS($E186,42))/5,0),0), IF($F186&gt;0,IF(INDIRECT(ADDRESS($F186,45))=1,INDIRECT(ADDRESS($F186,52))*INDIRECT(ADDRESS($F186,42))/5,0),0), IF($G186&gt;0,IF(INDIRECT(ADDRESS($G186,45))=1,INDIRECT(ADDRESS($G186,52))*INDIRECT(ADDRESS($G186,42))/5,0),0), IF($H186&gt;0,IF(INDIRECT(ADDRESS($H186,45))=1,INDIRECT(ADDRESS($H186,52))*INDIRECT(ADDRESS($H186,42))/5,0),0)
)*$BF$296/100</f>
        <v>3.7037037037037034E-3</v>
      </c>
      <c r="BG186" s="19">
        <v>1</v>
      </c>
      <c r="BH186" s="57" cm="1">
        <f t="array" aca="1" ref="BH186" ca="1">SUM(IF($C186&gt;0,IF(AND(INDIRECT(ADDRESS($C186,44))=0,INDIRECT(ADDRESS($C186,38))&lt;&gt;"UL"),INDIRECT(ADDRESS($C186,COLUMN()-12)),0),0), IF($D186&gt;0,IF(AND(INDIRECT(ADDRESS($D186,44))=0,INDIRECT(ADDRESS($D186,38))&lt;&gt;"UL"),INDIRECT(ADDRESS($D186,COLUMN()-12)),0),0), IF($E186&gt;0,IF(AND(INDIRECT(ADDRESS($E186,44))=0,INDIRECT(ADDRESS($E186,38))&lt;&gt;"UL"),INDIRECT(ADDRESS($E186,COLUMN()-12)),0),0), IF($F186&gt;0,IF(AND(INDIRECT(ADDRESS($F186,44))=0,INDIRECT(ADDRESS($F186,38))&lt;&gt;"UL"),INDIRECT(ADDRESS($F186,COLUMN()-12)),0),0), IF($G186&gt;0,IF(AND(INDIRECT(ADDRESS($G186,44))=0,INDIRECT(ADDRESS($G186,38))&lt;&gt;"UL"),INDIRECT(ADDRESS($G186,COLUMN()-12)),0),0), IF($H186&gt;0,IF(AND(INDIRECT(ADDRESS($H186,44))=0,INDIRECT(ADDRESS($H186,38))&lt;&gt;"UL"),INDIRECT(ADDRESS($H186,COLUMN()-12)),0),0), IF($I186&gt;0,IF(AND(INDIRECT(ADDRESS($I186,44))=0,INDIRECT(ADDRESS($I186,38))&lt;&gt;"UL"),INDIRECT(ADDRESS($I186,COLUMN()-12)),0),0), IF($J186&gt;0,IF(AND(INDIRECT(ADDRESS($J186,44))=0,INDIRECT(ADDRESS($J186,38))&lt;&gt;"UL"),INDIRECT(ADDRESS($J186,COLUMN()-12)),0),0), IF($K186&gt;0,IF(AND(INDIRECT(ADDRESS($K186,44))=0,INDIRECT(ADDRESS($K186,38))&lt;&gt;"UL"),INDIRECT(ADDRESS($K186,COLUMN()-12)),0),0), IF($L186&gt;0,IF(AND(INDIRECT(ADDRESS($L186,44))=0,INDIRECT(ADDRESS($L186,38))&lt;&gt;"UL"),INDIRECT(ADDRESS($L186,COLUMN()-12)),0),0), IF($M186&gt;0,IF(AND(INDIRECT(ADDRESS($M186,44))=0,INDIRECT(ADDRESS($M186,38))&lt;&gt;"UL"),INDIRECT(ADDRESS($M186,COLUMN()-12)),0),0))</f>
        <v>0</v>
      </c>
      <c r="BI186" s="57" cm="1">
        <f t="array" aca="1" ref="BI186" ca="1">SUM(IF($C186&gt;0,IF(AND(INDIRECT(ADDRESS($C186,44))=0,INDIRECT(ADDRESS($C186,38))&lt;&gt;"UL"),INDIRECT(ADDRESS($C186,COLUMN()-12)),0),0), IF($D186&gt;0,IF(AND(INDIRECT(ADDRESS($D186,44))=0,INDIRECT(ADDRESS($D186,38))&lt;&gt;"UL"),INDIRECT(ADDRESS($D186,COLUMN()-12)),0),0), IF($E186&gt;0,IF(AND(INDIRECT(ADDRESS($E186,44))=0,INDIRECT(ADDRESS($E186,38))&lt;&gt;"UL"),INDIRECT(ADDRESS($E186,COLUMN()-12)),0),0), IF($F186&gt;0,IF(AND(INDIRECT(ADDRESS($F186,44))=0,INDIRECT(ADDRESS($F186,38))&lt;&gt;"UL"),INDIRECT(ADDRESS($F186,COLUMN()-12)),0),0), IF($G186&gt;0,IF(AND(INDIRECT(ADDRESS($G186,44))=0,INDIRECT(ADDRESS($G186,38))&lt;&gt;"UL"),INDIRECT(ADDRESS($G186,COLUMN()-12)),0),0), IF($H186&gt;0,IF(AND(INDIRECT(ADDRESS($H186,44))=0,INDIRECT(ADDRESS($H186,38))&lt;&gt;"UL"),INDIRECT(ADDRESS($H186,COLUMN()-12)),0),0), IF($I186&gt;0,IF(AND(INDIRECT(ADDRESS($I186,44))=0,INDIRECT(ADDRESS($I186,38))&lt;&gt;"UL"),INDIRECT(ADDRESS($I186,COLUMN()-12)),0),0), IF($J186&gt;0,IF(AND(INDIRECT(ADDRESS($J186,44))=0,INDIRECT(ADDRESS($J186,38))&lt;&gt;"UL"),INDIRECT(ADDRESS($J186,COLUMN()-12)),0),0), IF($K186&gt;0,IF(AND(INDIRECT(ADDRESS($K186,44))=0,INDIRECT(ADDRESS($K186,38))&lt;&gt;"UL"),INDIRECT(ADDRESS($K186,COLUMN()-12)),0),0), IF($L186&gt;0,IF(AND(INDIRECT(ADDRESS($L186,44))=0,INDIRECT(ADDRESS($L186,38))&lt;&gt;"UL"),INDIRECT(ADDRESS($L186,COLUMN()-12)),0),0), IF($M186&gt;0,IF(AND(INDIRECT(ADDRESS($M186,44))=0,INDIRECT(ADDRESS($M186,38))&lt;&gt;"UL"),INDIRECT(ADDRESS($M186,COLUMN()-12)),0),0))</f>
        <v>1.1111111111111109</v>
      </c>
      <c r="BJ186" s="57" cm="1">
        <f t="array" aca="1" ref="BJ186" ca="1">SUM(IF($C186&gt;0,IF(AND(INDIRECT(ADDRESS($C186,44))=0,INDIRECT(ADDRESS($C186,38))&lt;&gt;"UL"),INDIRECT(ADDRESS($C186,COLUMN()-12)),0),0), IF($D186&gt;0,IF(AND(INDIRECT(ADDRESS($D186,44))=0,INDIRECT(ADDRESS($D186,38))&lt;&gt;"UL"),INDIRECT(ADDRESS($D186,COLUMN()-12)),0),0), IF($E186&gt;0,IF(AND(INDIRECT(ADDRESS($E186,44))=0,INDIRECT(ADDRESS($E186,38))&lt;&gt;"UL"),INDIRECT(ADDRESS($E186,COLUMN()-12)),0),0), IF($F186&gt;0,IF(AND(INDIRECT(ADDRESS($F186,44))=0,INDIRECT(ADDRESS($F186,38))&lt;&gt;"UL"),INDIRECT(ADDRESS($F186,COLUMN()-12)),0),0), IF($G186&gt;0,IF(AND(INDIRECT(ADDRESS($G186,44))=0,INDIRECT(ADDRESS($G186,38))&lt;&gt;"UL"),INDIRECT(ADDRESS($G186,COLUMN()-12)),0),0), IF($H186&gt;0,IF(AND(INDIRECT(ADDRESS($H186,44))=0,INDIRECT(ADDRESS($H186,38))&lt;&gt;"UL"),INDIRECT(ADDRESS($H186,COLUMN()-12)),0),0), IF($I186&gt;0,IF(AND(INDIRECT(ADDRESS($I186,44))=0,INDIRECT(ADDRESS($I186,38))&lt;&gt;"UL"),INDIRECT(ADDRESS($I186,COLUMN()-12)),0),0), IF($J186&gt;0,IF(AND(INDIRECT(ADDRESS($J186,44))=0,INDIRECT(ADDRESS($J186,38))&lt;&gt;"UL"),INDIRECT(ADDRESS($J186,COLUMN()-12)),0),0), IF($K186&gt;0,IF(AND(INDIRECT(ADDRESS($K186,44))=0,INDIRECT(ADDRESS($K186,38))&lt;&gt;"UL"),INDIRECT(ADDRESS($K186,COLUMN()-12)),0),0), IF($L186&gt;0,IF(AND(INDIRECT(ADDRESS($L186,44))=0,INDIRECT(ADDRESS($L186,38))&lt;&gt;"UL"),INDIRECT(ADDRESS($L186,COLUMN()-12)),0),0), IF($M186&gt;0,IF(AND(INDIRECT(ADDRESS($M186,44))=0,INDIRECT(ADDRESS($M186,38))&lt;&gt;"UL"),INDIRECT(ADDRESS($M186,COLUMN()-12)),0),0))</f>
        <v>1.1111111111111109</v>
      </c>
      <c r="BK186" s="57">
        <f t="shared" ca="1" si="127"/>
        <v>1.1111111111111109</v>
      </c>
      <c r="BL186" s="58">
        <f t="shared" ca="1" si="128"/>
        <v>0.74074074074074059</v>
      </c>
      <c r="BM186" s="57" cm="1">
        <f t="array" aca="1" ref="BM186" ca="1">SUM(IF($C186&gt;0,IF(AND(INDIRECT(ADDRESS($C186,44))=0,INDIRECT(ADDRESS($C186,38))&lt;&gt;"UL"),INDIRECT(ADDRESS($C186,COLUMN()-12)),0),0), IF($D186&gt;0,IF(AND(INDIRECT(ADDRESS($D186,44))=0,INDIRECT(ADDRESS($D186,38))&lt;&gt;"UL"),INDIRECT(ADDRESS($D186,COLUMN()-12)),0),0), IF($E186&gt;0,IF(AND(INDIRECT(ADDRESS($E186,44))=0,INDIRECT(ADDRESS($E186,38))&lt;&gt;"UL"),INDIRECT(ADDRESS($E186,COLUMN()-12)),0),0), IF($F186&gt;0,IF(AND(INDIRECT(ADDRESS($F186,44))=0,INDIRECT(ADDRESS($F186,38))&lt;&gt;"UL"),INDIRECT(ADDRESS($F186,COLUMN()-12)),0),0), IF($G186&gt;0,IF(AND(INDIRECT(ADDRESS($G186,44))=0,INDIRECT(ADDRESS($G186,38))&lt;&gt;"UL"),INDIRECT(ADDRESS($G186,COLUMN()-12)),0),0), IF($H186&gt;0,IF(AND(INDIRECT(ADDRESS($H186,44))=0,INDIRECT(ADDRESS($H186,38))&lt;&gt;"UL"),INDIRECT(ADDRESS($H186,COLUMN()-12)),0),0), IF($I186&gt;0,IF(AND(INDIRECT(ADDRESS($I186,44))=0,INDIRECT(ADDRESS($I186,38))&lt;&gt;"UL"),INDIRECT(ADDRESS($I186,COLUMN()-12)),0),0), IF($J186&gt;0,IF(AND(INDIRECT(ADDRESS($J186,44))=0,INDIRECT(ADDRESS($J186,38))&lt;&gt;"UL"),INDIRECT(ADDRESS($J186,COLUMN()-12)),0),0), IF($K186&gt;0,IF(AND(INDIRECT(ADDRESS($K186,44))=0,INDIRECT(ADDRESS($K186,38))&lt;&gt;"UL"),INDIRECT(ADDRESS($K186,COLUMN()-11)),0),0), IF($L186&gt;0,IF(AND(INDIRECT(ADDRESS($L186,44))=0,INDIRECT(ADDRESS($L186,38))&lt;&gt;"UL"),INDIRECT(ADDRESS($L186,COLUMN()-11)),0),0), IF($M186&gt;0,IF(AND(INDIRECT(ADDRESS($M186,44))=0,INDIRECT(ADDRESS($M186,38))&lt;&gt;"UL"),INDIRECT(ADDRESS($M186,COLUMN()-11)),0),0))</f>
        <v>0.44444444444444436</v>
      </c>
      <c r="BN186" s="57" cm="1">
        <f t="array" aca="1" ref="BN186" ca="1">SUM(IF($C186&gt;0,IF(AND(INDIRECT(ADDRESS($C186,44))=0,INDIRECT(ADDRESS($C186,38))&lt;&gt;"UL"),INDIRECT(ADDRESS($C186,COLUMN()-12)),0),0), IF($D186&gt;0,IF(AND(INDIRECT(ADDRESS($D186,44))=0,INDIRECT(ADDRESS($D186,38))&lt;&gt;"UL"),INDIRECT(ADDRESS($D186,COLUMN()-12)),0),0), IF($E186&gt;0,IF(AND(INDIRECT(ADDRESS($E186,44))=0,INDIRECT(ADDRESS($E186,38))&lt;&gt;"UL"),INDIRECT(ADDRESS($E186,COLUMN()-12)),0),0), IF($F186&gt;0,IF(AND(INDIRECT(ADDRESS($F186,44))=0,INDIRECT(ADDRESS($F186,38))&lt;&gt;"UL"),INDIRECT(ADDRESS($F186,COLUMN()-12)),0),0), IF($G186&gt;0,IF(AND(INDIRECT(ADDRESS($G186,44))=0,INDIRECT(ADDRESS($G186,38))&lt;&gt;"UL"),INDIRECT(ADDRESS($G186,COLUMN()-12)),0),0), IF($H186&gt;0,IF(AND(INDIRECT(ADDRESS($H186,44))=0,INDIRECT(ADDRESS($H186,38))&lt;&gt;"UL"),INDIRECT(ADDRESS($H186,COLUMN()-12)),0),0), IF($I186&gt;0,IF(AND(INDIRECT(ADDRESS($I186,44))=0,INDIRECT(ADDRESS($I186,38))&lt;&gt;"UL"),INDIRECT(ADDRESS($I186,COLUMN()-12)),0),0), IF($J186&gt;0,IF(AND(INDIRECT(ADDRESS($J186,44))=0,INDIRECT(ADDRESS($J186,38))&lt;&gt;"UL"),INDIRECT(ADDRESS($J186,COLUMN()-12)),0),0), IF($K186&gt;0,IF(AND(INDIRECT(ADDRESS($K186,44))=0,INDIRECT(ADDRESS($K186,38))&lt;&gt;"UL"),INDIRECT(ADDRESS($K186,COLUMN()-11)),0),0), IF($L186&gt;0,IF(AND(INDIRECT(ADDRESS($L186,44))=0,INDIRECT(ADDRESS($L186,38))&lt;&gt;"UL"),INDIRECT(ADDRESS($L186,COLUMN()-11)),0),0), IF($M186&gt;0,IF(AND(INDIRECT(ADDRESS($M186,44))=0,INDIRECT(ADDRESS($M186,38))&lt;&gt;"UL"),INDIRECT(ADDRESS($M186,COLUMN()-11)),0),0))</f>
        <v>0.14814814814814811</v>
      </c>
      <c r="BO186" s="57" cm="1">
        <f t="array" aca="1" ref="BO186" ca="1">SUM(IF($C186&gt;0,IF(AND(INDIRECT(ADDRESS($C186,44))=0,INDIRECT(ADDRESS($C186,38))&lt;&gt;"UL"),INDIRECT(ADDRESS($C186,COLUMN()-12)),0),0), IF($D186&gt;0,IF(AND(INDIRECT(ADDRESS($D186,44))=0,INDIRECT(ADDRESS($D186,38))&lt;&gt;"UL"),INDIRECT(ADDRESS($D186,COLUMN()-12)),0),0), IF($E186&gt;0,IF(AND(INDIRECT(ADDRESS($E186,44))=0,INDIRECT(ADDRESS($E186,38))&lt;&gt;"UL"),INDIRECT(ADDRESS($E186,COLUMN()-12)),0),0), IF($F186&gt;0,IF(AND(INDIRECT(ADDRESS($F186,44))=0,INDIRECT(ADDRESS($F186,38))&lt;&gt;"UL"),INDIRECT(ADDRESS($F186,COLUMN()-12)),0),0), IF($G186&gt;0,IF(AND(INDIRECT(ADDRESS($G186,44))=0,INDIRECT(ADDRESS($G186,38))&lt;&gt;"UL"),INDIRECT(ADDRESS($G186,COLUMN()-12)),0),0), IF($H186&gt;0,IF(AND(INDIRECT(ADDRESS($H186,44))=0,INDIRECT(ADDRESS($H186,38))&lt;&gt;"UL"),INDIRECT(ADDRESS($H186,COLUMN()-12)),0),0), IF($I186&gt;0,IF(AND(INDIRECT(ADDRESS($I186,44))=0,INDIRECT(ADDRESS($I186,38))&lt;&gt;"UL"),INDIRECT(ADDRESS($I186,COLUMN()-12)),0),0), IF($J186&gt;0,IF(AND(INDIRECT(ADDRESS($J186,44))=0,INDIRECT(ADDRESS($J186,38))&lt;&gt;"UL"),INDIRECT(ADDRESS($J186,COLUMN()-12)),0),0), IF($K186&gt;0,IF(AND(INDIRECT(ADDRESS($K186,44))=0,INDIRECT(ADDRESS($K186,38))&lt;&gt;"UL"),INDIRECT(ADDRESS($K186,COLUMN()-11)),0),0), IF($L186&gt;0,IF(AND(INDIRECT(ADDRESS($L186,44))=0,INDIRECT(ADDRESS($L186,38))&lt;&gt;"UL"),INDIRECT(ADDRESS($L186,COLUMN()-11)),0),0), IF($M186&gt;0,IF(AND(INDIRECT(ADDRESS($M186,44))=0,INDIRECT(ADDRESS($M186,38))&lt;&gt;"UL"),INDIRECT(ADDRESS($M186,COLUMN()-11)),0),0))</f>
        <v>0.29629629629629622</v>
      </c>
      <c r="BP186" s="57" cm="1">
        <f t="array" aca="1" ref="BP186" ca="1">SUM(IF($C186&gt;0,IF(AND(INDIRECT(ADDRESS($C186,44))=0,INDIRECT(ADDRESS($C186,38))&lt;&gt;"UL"),INDIRECT(ADDRESS($C186,COLUMN()-12)),0),0), IF($D186&gt;0,IF(AND(INDIRECT(ADDRESS($D186,44))=0,INDIRECT(ADDRESS($D186,38))&lt;&gt;"UL"),INDIRECT(ADDRESS($D186,COLUMN()-12)),0),0), IF($E186&gt;0,IF(AND(INDIRECT(ADDRESS($E186,44))=0,INDIRECT(ADDRESS($E186,38))&lt;&gt;"UL"),INDIRECT(ADDRESS($E186,COLUMN()-12)),0),0), IF($F186&gt;0,IF(AND(INDIRECT(ADDRESS($F186,44))=0,INDIRECT(ADDRESS($F186,38))&lt;&gt;"UL"),INDIRECT(ADDRESS($F186,COLUMN()-12)),0),0), IF($G186&gt;0,IF(AND(INDIRECT(ADDRESS($G186,44))=0,INDIRECT(ADDRESS($G186,38))&lt;&gt;"UL"),INDIRECT(ADDRESS($G186,COLUMN()-12)),0),0), IF($H186&gt;0,IF(AND(INDIRECT(ADDRESS($H186,44))=0,INDIRECT(ADDRESS($H186,38))&lt;&gt;"UL"),INDIRECT(ADDRESS($H186,COLUMN()-12)),0),0), IF($I186&gt;0,IF(AND(INDIRECT(ADDRESS($I186,44))=0,INDIRECT(ADDRESS($I186,38))&lt;&gt;"UL"),INDIRECT(ADDRESS($I186,COLUMN()-12)),0),0), IF($J186&gt;0,IF(AND(INDIRECT(ADDRESS($J186,44))=0,INDIRECT(ADDRESS($J186,38))&lt;&gt;"UL"),INDIRECT(ADDRESS($J186,COLUMN()-12)),0),0), IF($K186&gt;0,IF(AND(INDIRECT(ADDRESS($K186,44))=0,INDIRECT(ADDRESS($K186,38))&lt;&gt;"UL"),INDIRECT(ADDRESS($K186,COLUMN()-11)),0),0), IF($L186&gt;0,IF(AND(INDIRECT(ADDRESS($L186,44))=0,INDIRECT(ADDRESS($L186,38))&lt;&gt;"UL"),INDIRECT(ADDRESS($L186,COLUMN()-11)),0),0), IF($M186&gt;0,IF(AND(INDIRECT(ADDRESS($M186,44))=0,INDIRECT(ADDRESS($M186,38))&lt;&gt;"UL"),INDIRECT(ADDRESS($M186,COLUMN()-11)),0),0))</f>
        <v>0.29629629629629622</v>
      </c>
      <c r="BQ186" s="57">
        <f t="shared" ca="1" si="129"/>
        <v>0.14814814814814811</v>
      </c>
      <c r="BR186" s="161">
        <f t="shared" ca="1" si="130"/>
        <v>70.162411797309844</v>
      </c>
      <c r="BS186" s="56"/>
      <c r="BT186" s="56">
        <f t="shared" ca="1" si="131"/>
        <v>2.8208611661243213</v>
      </c>
      <c r="BU186" s="77">
        <f t="shared" ca="1" si="132"/>
        <v>0.11283444664497284</v>
      </c>
      <c r="BV186" s="57" t="s">
        <v>34</v>
      </c>
      <c r="BW186" s="57" cm="1">
        <f t="array" aca="1" ref="BW186" ca="1">SUM(IF($C186&gt;0,IF(AND(INDIRECT(ADDRESS($C186,44))=0,INDIRECT(ADDRESS($C186,38))="UL",ISERROR(SEARCH("Rear",INDIRECT(ADDRESS($C186,33)))),ISERROR(SEARCH("Side",INDIRECT(ADDRESS($C186,33))))),INDIRECT(ADDRESS($C186,COLUMN())),0),0),IF($D186&gt;0,IF(AND(INDIRECT(ADDRESS($D186,44))=0,INDIRECT(ADDRESS($D186,38))="UL",ISERROR(SEARCH("Rear",INDIRECT(ADDRESS($D186,33)))),ISERROR(SEARCH("Side",INDIRECT(ADDRESS($D186,33))))),INDIRECT(ADDRESS($D186,COLUMN())),0),0),IF($E186&gt;0,IF(AND(INDIRECT(ADDRESS($E186,44))=0,INDIRECT(ADDRESS($E186,38))="UL",ISERROR(SEARCH("Rear",INDIRECT(ADDRESS($E186,33)))),ISERROR(SEARCH("Side",INDIRECT(ADDRESS($E186,33))))),INDIRECT(ADDRESS($E186,COLUMN())),0),0),IF($F186&gt;0,IF(AND(INDIRECT(ADDRESS($F186,44))=0,INDIRECT(ADDRESS($F186,38))="UL",ISERROR(SEARCH("Rear",INDIRECT(ADDRESS($F186,33)))),ISERROR(SEARCH("Side",INDIRECT(ADDRESS($F186,33))))),INDIRECT(ADDRESS($F186,COLUMN())),0),0),IF($G186&gt;0,IF(AND(INDIRECT(ADDRESS($G186,44))=0,INDIRECT(ADDRESS($G186,38))="UL",ISERROR(SEARCH("Rear",INDIRECT(ADDRESS($G186,33)))),ISERROR(SEARCH("Side",INDIRECT(ADDRESS($G186,33))))),INDIRECT(ADDRESS($G186,COLUMN())),0),0),IF($H186&gt;0,IF(AND(INDIRECT(ADDRESS($H186,44))=0,INDIRECT(ADDRESS($H186,38))="UL",ISERROR(SEARCH("Rear",INDIRECT(ADDRESS($H186,33)))),ISERROR(SEARCH("Side",INDIRECT(ADDRESS($H186,33))))),INDIRECT(ADDRESS($H186,COLUMN())),0),0),IF($I186&gt;0,IF(AND(INDIRECT(ADDRESS($I186,44))=0,INDIRECT(ADDRESS($I186,38))="UL",ISERROR(SEARCH("Rear",INDIRECT(ADDRESS($I186,33)))),ISERROR(SEARCH("Side",INDIRECT(ADDRESS($I186,33))))),INDIRECT(ADDRESS($I186,COLUMN())),0),0),IF($J186&gt;0,IF(AND(INDIRECT(ADDRESS($J186,44))=0,INDIRECT(ADDRESS($J186,38))="UL",ISERROR(SEARCH("Rear",INDIRECT(ADDRESS($J186,33)))),ISERROR(SEARCH("Side",INDIRECT(ADDRESS($J186,33))))),INDIRECT(ADDRESS($J186,COLUMN())),0),0),IF($K186&gt;0,IF(AND(INDIRECT(ADDRESS($K186,44))=0,INDIRECT(ADDRESS($K186,38))="UL",ISERROR(SEARCH("Rear",INDIRECT(ADDRESS($K186,33)))),ISERROR(SEARCH("Side",INDIRECT(ADDRESS($K186,33))))),INDIRECT(ADDRESS($K186,COLUMN())),0),0),IF($L186&gt;0,IF(AND(INDIRECT(ADDRESS($L186,44))=0,INDIRECT(ADDRESS($L186,38))="UL",ISERROR(SEARCH("Rear",INDIRECT(ADDRESS($L186,33)))),ISERROR(SEARCH("Side",INDIRECT(ADDRESS($L186,33))))),INDIRECT(ADDRESS($L186,COLUMN())),0),0),IF($M186&gt;0,IF(AND(INDIRECT(ADDRESS($M186,44))=0,INDIRECT(ADDRESS($M186,38))="UL",ISERROR(SEARCH("Rear",INDIRECT(ADDRESS($M186,33)))),ISERROR(SEARCH("Side",INDIRECT(ADDRESS($M186,33))))),INDIRECT(ADDRESS($M186,COLUMN())),0),0))</f>
        <v>1</v>
      </c>
      <c r="BX186" s="57">
        <f t="shared" ca="1" si="136"/>
        <v>1</v>
      </c>
      <c r="BY186" s="57" cm="1">
        <f t="array" aca="1" ref="BY186" ca="1">SUM(IF($C186&gt;0,IF(AND(INDIRECT(ADDRESS($C186,44))=0,INDIRECT(ADDRESS($C186,38))="UL"),INDIRECT(ADDRESS($C186,COLUMN())),0),0),IF($D186&gt;0,IF(AND(INDIRECT(ADDRESS($D186,44))=0,INDIRECT(ADDRESS($D186,38))="UL"),INDIRECT(ADDRESS($D186,COLUMN())),0),0),IF($E186&gt;0,IF(AND(INDIRECT(ADDRESS($E186,44))=0,INDIRECT(ADDRESS($E186,38))="UL"),INDIRECT(ADDRESS($E186,COLUMN())),0),0),IF($F186&gt;0,IF(AND(INDIRECT(ADDRESS($F186,44))=0,INDIRECT(ADDRESS($F186,38))="UL"),INDIRECT(ADDRESS($F186,COLUMN())),0),0),IF($G186&gt;0,IF(AND(INDIRECT(ADDRESS($G186,44))=0,INDIRECT(ADDRESS($G186,38))="UL"),INDIRECT(ADDRESS($G186,COLUMN())),0),0),IF($H186&gt;0,IF(AND(INDIRECT(ADDRESS($H186,44))=0,INDIRECT(ADDRESS($H186,38))="UL"),INDIRECT(ADDRESS($H186,COLUMN())),0),0),IF($I186&gt;0,IF(AND(INDIRECT(ADDRESS($I186,44))=0,INDIRECT(ADDRESS($I186,38))="UL"),INDIRECT(ADDRESS($I186,COLUMN())),0),0),IF($J186&gt;0,IF(AND(INDIRECT(ADDRESS($J186,44))=0,INDIRECT(ADDRESS($J186,38))="UL"),INDIRECT(ADDRESS($J186,COLUMN())),0),0),IF($K186&gt;0,IF(AND(INDIRECT(ADDRESS($K186,44))=0,INDIRECT(ADDRESS($K186,38))="UL"),INDIRECT(ADDRESS($K186,COLUMN())),0),0),IF($L186&gt;0,IF(AND(INDIRECT(ADDRESS($L186,44))=0,INDIRECT(ADDRESS($L186,38))="UL"),INDIRECT(ADDRESS($L186,COLUMN())),0),0),IF($M186&gt;0,IF(AND(INDIRECT(ADDRESS($M186,44))=0,INDIRECT(ADDRESS($M186,38))="UL"),INDIRECT(ADDRESS($M186,COLUMN())),0),0))</f>
        <v>0.26074074074074072</v>
      </c>
      <c r="BZ186" s="57" cm="1">
        <f t="array" aca="1" ref="BZ186" ca="1">SUM(IF($C186&gt;0,IF(AND(INDIRECT(ADDRESS($C186,44))=0,INDIRECT(ADDRESS($C186,38))="UL"),INDIRECT(ADDRESS($C186,COLUMN())),0),0),IF($D186&gt;0,IF(AND(INDIRECT(ADDRESS($D186,44))=0,INDIRECT(ADDRESS($D186,38))="UL"),INDIRECT(ADDRESS($D186,COLUMN())),0),0),IF($E186&gt;0,IF(AND(INDIRECT(ADDRESS($E186,44))=0,INDIRECT(ADDRESS($E186,38))="UL"),INDIRECT(ADDRESS($E186,COLUMN())),0),0),IF($F186&gt;0,IF(AND(INDIRECT(ADDRESS($F186,44))=0,INDIRECT(ADDRESS($F186,38))="UL"),INDIRECT(ADDRESS($F186,COLUMN())),0),0),IF($G186&gt;0,IF(AND(INDIRECT(ADDRESS($G186,44))=0,INDIRECT(ADDRESS($G186,38))="UL"),INDIRECT(ADDRESS($G186,COLUMN())),0),0),IF($H186&gt;0,IF(AND(INDIRECT(ADDRESS($H186,44))=0,INDIRECT(ADDRESS($H186,38))="UL"),INDIRECT(ADDRESS($H186,COLUMN())),0),0),IF($I186&gt;0,IF(AND(INDIRECT(ADDRESS($I186,44))=0,INDIRECT(ADDRESS($I186,38))="UL"),INDIRECT(ADDRESS($I186,COLUMN())),0),0),IF($J186&gt;0,IF(AND(INDIRECT(ADDRESS($J186,44))=0,INDIRECT(ADDRESS($J186,38))="UL"),INDIRECT(ADDRESS($J186,COLUMN())),0),0),IF($K186&gt;0,IF(AND(INDIRECT(ADDRESS($K186,44))=0,INDIRECT(ADDRESS($K186,38))="UL"),INDIRECT(ADDRESS($K186,COLUMN())),0),0),IF($L186&gt;0,IF(AND(INDIRECT(ADDRESS($L186,44))=0,INDIRECT(ADDRESS($L186,38))="UL"),INDIRECT(ADDRESS($L186,COLUMN())),0),0),IF($M186&gt;0,IF(AND(INDIRECT(ADDRESS($M186,44))=0,INDIRECT(ADDRESS($M186,38))="UL"),INDIRECT(ADDRESS($M186,COLUMN())),0),0))</f>
        <v>0.18271604938271604</v>
      </c>
      <c r="CA186" s="57">
        <f t="shared" ca="1" si="137"/>
        <v>0.18271604938271604</v>
      </c>
      <c r="CB186" s="57" cm="1">
        <f t="array" aca="1" ref="CB186" ca="1">SUM(IF($C186&gt;0,IF(AND(INDIRECT(ADDRESS($C186,44))=0,INDIRECT(ADDRESS($C186,38))&lt;&gt;"UL"),INDIRECT(ADDRESS($C186,COLUMN())),0),0),IF($D186&gt;0,IF(AND(INDIRECT(ADDRESS($D186,44))=0,INDIRECT(ADDRESS($D186,38))&lt;&gt;"UL"),INDIRECT(ADDRESS($D186,COLUMN())),0),0),IF($E186&gt;0,IF(AND(INDIRECT(ADDRESS($E186,44))=0,INDIRECT(ADDRESS($E186,38))&lt;&gt;"UL"),INDIRECT(ADDRESS($E186,COLUMN())),0),0),IF($F186&gt;0,IF(AND(INDIRECT(ADDRESS($F186,44))=0,INDIRECT(ADDRESS($F186,38))&lt;&gt;"UL"),INDIRECT(ADDRESS($F186,COLUMN())),0),0),IF($G186&gt;0,IF(AND(INDIRECT(ADDRESS($G186,44))=0,INDIRECT(ADDRESS($G186,38))&lt;&gt;"UL"),INDIRECT(ADDRESS($G186,COLUMN())),0),0),IF($H186&gt;0,IF(AND(INDIRECT(ADDRESS($H186,44))=0,INDIRECT(ADDRESS($H186,38))&lt;&gt;"UL"),INDIRECT(ADDRESS($H186,COLUMN())),0),0),IF($I186&gt;0,IF(AND(INDIRECT(ADDRESS($I186,44))=0,INDIRECT(ADDRESS($I186,38))&lt;&gt;"UL"),INDIRECT(ADDRESS($I186,COLUMN())),0),0),IF($J186&gt;0,IF(AND(INDIRECT(ADDRESS($J186,44))=0,INDIRECT(ADDRESS($J186,38))&lt;&gt;"UL"),INDIRECT(ADDRESS($J186,COLUMN())),0),0),IF($K186&gt;0,IF(AND(INDIRECT(ADDRESS($K186,44))=0,INDIRECT(ADDRESS($K186,38))&lt;&gt;"UL"),INDIRECT(ADDRESS($K186,COLUMN())),0),0),IF($L186&gt;0,IF(AND(INDIRECT(ADDRESS($L186,44))=0,INDIRECT(ADDRESS($L186,38))&lt;&gt;"UL"),INDIRECT(ADDRESS($L186,COLUMN())),0),0),IF($M186&gt;0,IF(AND(INDIRECT(ADDRESS($M186,44))=0,INDIRECT(ADDRESS($M186,38))&lt;&gt;"UL"),INDIRECT(ADDRESS($M186,COLUMN())),0),0))</f>
        <v>0.55555555555555547</v>
      </c>
      <c r="CC186" s="57">
        <f t="shared" ca="1" si="138"/>
        <v>0.55555555555555547</v>
      </c>
      <c r="CD186" s="57" cm="1">
        <f t="array" aca="1" ref="CD186" ca="1">SUM(IF($C186&gt;0,IF(AND(INDIRECT(ADDRESS($C186,44))=0,INDIRECT(ADDRESS($C186,38))&lt;&gt;"UL"),INDIRECT(ADDRESS($C186,COLUMN())),0),0),IF($D186&gt;0,IF(AND(INDIRECT(ADDRESS($D186,44))=0,INDIRECT(ADDRESS($D186,38))&lt;&gt;"UL"),INDIRECT(ADDRESS($D186,COLUMN())),0),0),IF($E186&gt;0,IF(AND(INDIRECT(ADDRESS($E186,44))=0,INDIRECT(ADDRESS($E186,38))&lt;&gt;"UL"),INDIRECT(ADDRESS($E186,COLUMN())),0),0),IF($F186&gt;0,IF(AND(INDIRECT(ADDRESS($F186,44))=0,INDIRECT(ADDRESS($F186,38))&lt;&gt;"UL"),INDIRECT(ADDRESS($F186,COLUMN())),0),0),IF($G186&gt;0,IF(AND(INDIRECT(ADDRESS($G186,44))=0,INDIRECT(ADDRESS($G186,38))&lt;&gt;"UL"),INDIRECT(ADDRESS($G186,COLUMN())),0),0),IF($H186&gt;0,IF(AND(INDIRECT(ADDRESS($H186,44))=0,INDIRECT(ADDRESS($H186,38))&lt;&gt;"UL"),INDIRECT(ADDRESS($H186,COLUMN())),0),0),IF($I186&gt;0,IF(AND(INDIRECT(ADDRESS($I186,44))=0,INDIRECT(ADDRESS($I186,38))&lt;&gt;"UL"),INDIRECT(ADDRESS($I186,COLUMN())),0),0),IF($J186&gt;0,IF(AND(INDIRECT(ADDRESS($J186,44))=0,INDIRECT(ADDRESS($J186,38))&lt;&gt;"UL"),INDIRECT(ADDRESS($J186,COLUMN())),0),0),IF($K186&gt;0,IF(AND(INDIRECT(ADDRESS($K186,44))=0,INDIRECT(ADDRESS($K186,38))&lt;&gt;"UL"),INDIRECT(ADDRESS($K186,COLUMN())),0),0),IF($L186&gt;0,IF(AND(INDIRECT(ADDRESS($L186,44))=0,INDIRECT(ADDRESS($L186,38))&lt;&gt;"UL"),INDIRECT(ADDRESS($L186,COLUMN())),0),0),IF($M186&gt;0,IF(AND(INDIRECT(ADDRESS($M186,44))=0,INDIRECT(ADDRESS($M186,38))&lt;&gt;"UL"),INDIRECT(ADDRESS($M186,COLUMN())),0),0))</f>
        <v>0.18518518518518515</v>
      </c>
      <c r="CE186" s="57" cm="1">
        <f t="array" aca="1" ref="CE186" ca="1">SUM(IF($C186&gt;0,IF(AND(INDIRECT(ADDRESS($C186,44))=0,INDIRECT(ADDRESS($C186,38))&lt;&gt;"UL"),INDIRECT(ADDRESS($C186,COLUMN())),0),0),IF($D186&gt;0,IF(AND(INDIRECT(ADDRESS($D186,44))=0,INDIRECT(ADDRESS($D186,38))&lt;&gt;"UL"),INDIRECT(ADDRESS($D186,COLUMN())),0),0),IF($E186&gt;0,IF(AND(INDIRECT(ADDRESS($E186,44))=0,INDIRECT(ADDRESS($E186,38))&lt;&gt;"UL"),INDIRECT(ADDRESS($E186,COLUMN())),0),0),IF($F186&gt;0,IF(AND(INDIRECT(ADDRESS($F186,44))=0,INDIRECT(ADDRESS($F186,38))&lt;&gt;"UL"),INDIRECT(ADDRESS($F186,COLUMN())),0),0),IF($G186&gt;0,IF(AND(INDIRECT(ADDRESS($G186,44))=0,INDIRECT(ADDRESS($G186,38))&lt;&gt;"UL"),INDIRECT(ADDRESS($G186,COLUMN())),0),0),IF($H186&gt;0,IF(AND(INDIRECT(ADDRESS($H186,44))=0,INDIRECT(ADDRESS($H186,38))&lt;&gt;"UL"),INDIRECT(ADDRESS($H186,COLUMN())),0),0),IF($I186&gt;0,IF(AND(INDIRECT(ADDRESS($I186,44))=0,INDIRECT(ADDRESS($I186,38))&lt;&gt;"UL"),INDIRECT(ADDRESS($I186,COLUMN())),0),0),IF($J186&gt;0,IF(AND(INDIRECT(ADDRESS($J186,44))=0,INDIRECT(ADDRESS($J186,38))&lt;&gt;"UL"),INDIRECT(ADDRESS($J186,COLUMN())),0),0),IF($K186&gt;0,IF(AND(INDIRECT(ADDRESS($K186,44))=0,INDIRECT(ADDRESS($K186,38))&lt;&gt;"UL"),INDIRECT(ADDRESS($K186,COLUMN())),0),0),IF($L186&gt;0,IF(AND(INDIRECT(ADDRESS($L186,44))=0,INDIRECT(ADDRESS($L186,38))&lt;&gt;"UL"),INDIRECT(ADDRESS($L186,COLUMN())),0),0),IF($M186&gt;0,IF(AND(INDIRECT(ADDRESS($M186,44))=0,INDIRECT(ADDRESS($M186,38))&lt;&gt;"UL"),INDIRECT(ADDRESS($M186,COLUMN())),0),0))</f>
        <v>0</v>
      </c>
      <c r="CF186" s="57">
        <f t="shared" ca="1" si="139"/>
        <v>0</v>
      </c>
      <c r="CG186" s="57">
        <f t="shared" ca="1" si="140"/>
        <v>1.6523504401086353</v>
      </c>
      <c r="CH186" s="57">
        <f t="shared" ca="1" si="133"/>
        <v>6.6094017604345412E-2</v>
      </c>
      <c r="CI186" s="19">
        <f t="shared" ca="1" si="134"/>
        <v>9.5969582206172408</v>
      </c>
      <c r="CJ186" s="19"/>
      <c r="CK186" s="57" cm="1">
        <f t="array" aca="1" ref="CK186" ca="1">IF(AU186="S", SUM(IF($C186&gt;0,IF(INDIRECT(ADDRESS($C186,43))&lt;&gt;1,INDIRECT(ADDRESS($C186,48)),0),0), IF($D186&gt;0,IF(INDIRECT(ADDRESS($D186,43))&lt;&gt;1,INDIRECT(ADDRESS($D186,48)),0),0), IF($E186&gt;0,IF(INDIRECT(ADDRESS($E186,43))&lt;&gt;1,INDIRECT(ADDRESS($E186,48)),0),0), IF($F186&gt;0,IF(INDIRECT(ADDRESS($F186,43))&lt;&gt;1,INDIRECT(ADDRESS($F186,48)),0),0), IF($G186&gt;0,IF(INDIRECT(ADDRESS($G186,43))&lt;&gt;1,INDIRECT(ADDRESS($G186,48)),0),0), IF($H186&gt;0,IF(INDIRECT(ADDRESS($H186,43))&lt;&gt;1,INDIRECT(ADDRESS($H186,48)),0),0), IF($I186&gt;0,IF(INDIRECT(ADDRESS($I186,43))&lt;&gt;1,INDIRECT(ADDRESS($I186,48)),0),0), IF($J186&gt;0,IF(INDIRECT(ADDRESS($J186,43))&lt;&gt;1,INDIRECT(ADDRESS($J186,48)),0),0), IF($K186&gt;0,IF(INDIRECT(ADDRESS($K186,43))&lt;&gt;1,INDIRECT(ADDRESS($K186,48)),0),0), IF($L186&gt;0,IF(INDIRECT(ADDRESS($L186,43))&lt;&gt;1,INDIRECT(ADDRESS($L186,48)),0),0), IF($M186&gt;0,IF(INDIRECT(ADDRESS($M186,43))&lt;&gt;1,INDIRECT(ADDRESS($M186,48)),0),0)), IF(AU186="L",SUM(IF($C186&gt;0,IF(INDIRECT(ADDRESS($C186,43))&lt;&gt;1,INDIRECT(ADDRESS($C186,50)),0),0), IF($D186&gt;0,IF(INDIRECT(ADDRESS($D186,43))&lt;&gt;1,INDIRECT(ADDRESS($D186,50)),0),0), IF($E186&gt;0,IF(INDIRECT(ADDRESS($E186,43))&lt;&gt;1,INDIRECT(ADDRESS($E186,50)),0),0), IF($F186&gt;0,IF(INDIRECT(ADDRESS($F186,43))&lt;&gt;1,INDIRECT(ADDRESS($F186,50)),0),0), IF($G186&gt;0,IF(INDIRECT(ADDRESS($G186,43))&lt;&gt;1,INDIRECT(ADDRESS($G186,50)),0),0), IF($G186&gt;0,IF(INDIRECT(ADDRESS($G186,43))&lt;&gt;1,INDIRECT(ADDRESS($G186,50)),0),0), IF($H186&gt;0,IF(INDIRECT(ADDRESS($H186,43))&lt;&gt;1,INDIRECT(ADDRESS($H186,50)),0),0), IF($I186&gt;0,IF(INDIRECT(ADDRESS($I186,43))&lt;&gt;1,INDIRECT(ADDRESS($I186,50)),0),0), IF($J186&gt;0,IF(INDIRECT(ADDRESS($J186,43))&lt;&gt;1,INDIRECT(ADDRESS($J186,50)),0),0), IF($K186&gt;0,IF(INDIRECT(ADDRESS($K186,43))&lt;&gt;1,INDIRECT(ADDRESS($K186,50)),0),0), IF($L186&gt;0,IF(INDIRECT(ADDRESS($L186,43))&lt;&gt;1,INDIRECT(ADDRESS($L186,50)),0),0), IF($M186&gt;0,IF(INDIRECT(ADDRESS($M186,43))&lt;&gt;1,INDIRECT(ADDRESS($M186,50)),0),0)), SUM(IF($C186&gt;0,IF(INDIRECT(ADDRESS($C186,43))&lt;&gt;1,INDIRECT(ADDRESS($C186,49)),0),0), IF($D186&gt;0,IF(INDIRECT(ADDRESS($D186,43))&lt;&gt;1,INDIRECT(ADDRESS($D186,49)),0),0), IF($E186&gt;0,IF(INDIRECT(ADDRESS($E186,43))&lt;&gt;1,INDIRECT(ADDRESS($E186,49)),0),0), IF($F186&gt;0,IF(INDIRECT(ADDRESS($F186,43))&lt;&gt;1,INDIRECT(ADDRESS($F186,49)),0),0), IF($G186&gt;0,IF(INDIRECT(ADDRESS($G186,43))&lt;&gt;1,INDIRECT(ADDRESS($G186,49)),0),0), IF($G186&gt;0,IF(INDIRECT(ADDRESS($G186,43))&lt;&gt;1,INDIRECT(ADDRESS($G186,49)),0),0), IF($H186&gt;0,IF(INDIRECT(ADDRESS($H186,43))&lt;&gt;1,INDIRECT(ADDRESS($H186,49)),0),0), IF($I186&gt;0,IF(INDIRECT(ADDRESS($I186,43))&lt;&gt;1,INDIRECT(ADDRESS($I186,49)),0),0), IF($J186&gt;0,IF(INDIRECT(ADDRESS($J186,43))&lt;&gt;1,INDIRECT(ADDRESS($J186,49)),0),0), IF($K186&gt;0,IF(INDIRECT(ADDRESS($K186,43))&lt;&gt;1,INDIRECT(ADDRESS($K186,49)),0),0), IF($L186&gt;0,IF(INDIRECT(ADDRESS($L186,43))&lt;&gt;1,INDIRECT(ADDRESS($L186,49)),0),0), IF($M186&gt;0,IF(INDIRECT(ADDRESS($M186,43))&lt;&gt;1,INDIRECT(ADDRESS($M186,49)),0),0))))</f>
        <v>1.6111111111111109</v>
      </c>
      <c r="CL186" s="57" cm="1">
        <f t="array" aca="1" ref="CL186" ca="1">SUM(IF($C186&gt;0,IF(INDIRECT(ADDRESS($C186,44))=1,INDIRECT(ADDRESS($C186,90)),0),0), IF($D186&gt;0,IF(INDIRECT(ADDRESS($D186,44))=1,INDIRECT(ADDRESS($D186,90)),0),0), IF($E186&gt;0,IF(INDIRECT(ADDRESS($E186,44))=1,INDIRECT(ADDRESS($E186,90)),0),0), IF($F186&gt;0,IF(INDIRECT(ADDRESS($F186,44))=1,INDIRECT(ADDRESS($F186,90)),0),0), IF($G186&gt;0,IF(INDIRECT(ADDRESS($G186,44))=1,INDIRECT(ADDRESS($G186,90)),0),0), IF($H186&gt;0,IF(INDIRECT(ADDRESS($H186,44))=1,INDIRECT(ADDRESS($H186,90)),0),0), IF($I186&gt;0,IF(INDIRECT(ADDRESS($I186,44))=1,INDIRECT(ADDRESS($I186,90)),0),0), IF($J186&gt;0,IF(INDIRECT(ADDRESS($J186,44))=1,INDIRECT(ADDRESS($J186,90)),0),0), IF($K186&gt;0,IF(INDIRECT(ADDRESS($K186,44))=1,INDIRECT(ADDRESS($K186,90)),0),0), IF($L186&gt;0,IF(INDIRECT(ADDRESS($L186,44))=1,INDIRECT(ADDRESS($L186,90)),0),0), IF($M186&gt;0,IF(INDIRECT(ADDRESS($M186,44))=1,INDIRECT(ADDRESS($M186,90)),0),0))</f>
        <v>0</v>
      </c>
      <c r="CM186" s="56">
        <f t="shared" ca="1" si="135"/>
        <v>0.83066868341064082</v>
      </c>
      <c r="CN186" s="59"/>
    </row>
    <row r="187" spans="1:92" x14ac:dyDescent="0.25">
      <c r="A187" s="52" t="s">
        <v>431</v>
      </c>
      <c r="B187" s="67">
        <v>106</v>
      </c>
      <c r="C187" s="67">
        <v>122</v>
      </c>
      <c r="D187" s="67">
        <v>123</v>
      </c>
      <c r="E187" s="67">
        <v>124</v>
      </c>
      <c r="F187" s="67"/>
      <c r="G187" s="67">
        <v>136</v>
      </c>
      <c r="H187" s="67">
        <v>136</v>
      </c>
      <c r="I187" s="67"/>
      <c r="J187" s="67"/>
      <c r="K187" s="67"/>
      <c r="L187" s="67"/>
      <c r="M187" s="67"/>
      <c r="N187" s="145">
        <f ca="1">1+SUM(INDIRECT(ADDRESS(B187,COLUMN())),IF(C187&gt;0,INDIRECT(ADDRESS(C187,COLUMN())),0),IF(D187&gt;0,INDIRECT(ADDRESS(D187,COLUMN())),0),IF(E187&gt;0,INDIRECT(ADDRESS(E187,COLUMN())),0),IF(F187&gt;0,INDIRECT(ADDRESS(F187,COLUMN())),0),IF(G187&gt;0,INDIRECT(ADDRESS(G187,COLUMN())),0),IF(H187&gt;0,INDIRECT(ADDRESS(H187,COLUMN())),0),IF(I187&gt;0,INDIRECT(ADDRESS(I187,COLUMN())),0),IF(J187&gt;0,INDIRECT(ADDRESS(J187,COLUMN())),0),IF(K187&gt;0,INDIRECT(ADDRESS(K187,COLUMN())),0),IF(L187&gt;0,INDIRECT(ADDRESS(L187,COLUMN())),0),IF(M187&gt;0,INDIRECT(ADDRESS(M187,COLUMN())),0))</f>
        <v>27</v>
      </c>
      <c r="O187" s="67" t="str" cm="1">
        <f t="array" aca="1" ref="O187" ca="1">INDIRECT(ADDRESS($B187,COLUMN()))</f>
        <v>Fighter</v>
      </c>
      <c r="P187" s="67" cm="1">
        <f t="array" aca="1" ref="P187" ca="1">INDIRECT(ADDRESS($B187,COLUMN()))</f>
        <v>2</v>
      </c>
      <c r="Q187" s="67" cm="1">
        <f t="array" aca="1" ref="Q187" ca="1">INDIRECT(ADDRESS($B187,COLUMN()))</f>
        <v>0</v>
      </c>
      <c r="R187" s="67" cm="1">
        <f t="array" aca="1" ref="R187" ca="1">INDIRECT(ADDRESS($B187,COLUMN()))</f>
        <v>0</v>
      </c>
      <c r="S187" s="145">
        <v>2</v>
      </c>
      <c r="T187" s="67" t="str" cm="1">
        <f t="array" aca="1" ref="T187" ca="1">INDIRECT(ADDRESS($B187,COLUMN()))</f>
        <v>1-6</v>
      </c>
      <c r="U187" s="67" cm="1">
        <f t="array" aca="1" ref="U187" ca="1">INDIRECT(ADDRESS($B187,COLUMN()))</f>
        <v>6</v>
      </c>
      <c r="V187" s="67" cm="1">
        <f t="array" aca="1" ref="V187" ca="1">INDIRECT(ADDRESS($B187,COLUMN()))</f>
        <v>0</v>
      </c>
      <c r="W187" s="67" cm="1">
        <f t="array" aca="1" ref="W187" ca="1">INDIRECT(ADDRESS($B187,COLUMN()))</f>
        <v>2</v>
      </c>
      <c r="X187" s="67" cm="1">
        <f t="array" aca="1" ref="X187" ca="1">INDIRECT(ADDRESS($B187,COLUMN()))</f>
        <v>6</v>
      </c>
      <c r="Y187" s="67" cm="1">
        <f t="array" aca="1" ref="Y187" ca="1">INDIRECT(ADDRESS($B187,COLUMN()))</f>
        <v>1</v>
      </c>
      <c r="Z187" s="67" cm="1">
        <f t="array" aca="1" ref="Z187" ca="1">INDIRECT(ADDRESS($B187,COLUMN()))</f>
        <v>4</v>
      </c>
      <c r="AA187" s="144" t="s">
        <v>432</v>
      </c>
      <c r="AB187" s="56">
        <f t="shared" ca="1" si="121"/>
        <v>0.82429955731146864</v>
      </c>
      <c r="AC187" s="56">
        <f t="shared" ca="1" si="122"/>
        <v>0.98008249193087804</v>
      </c>
      <c r="AD187" s="56">
        <f t="shared" ca="1" si="123"/>
        <v>1.7044912903145704</v>
      </c>
      <c r="AF187" s="52"/>
      <c r="AG187" s="52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2"/>
      <c r="AU187" s="54" t="str">
        <f>AU184</f>
        <v>ML</v>
      </c>
      <c r="AV187" s="57" cm="1">
        <f t="array" aca="1" ref="AV187" ca="1">SUM(IF($C187&gt;0,IF(AND(INDIRECT(ADDRESS($C187,44))=0,INDIRECT(ADDRESS($C187,38))="UL",ISERROR(SEARCH("Rear",INDIRECT(ADDRESS($C187,33)))),ISERROR(SEARCH("Side",INDIRECT(ADDRESS($C187,33))))),INDIRECT(ADDRESS($C187,COLUMN())),0),0),IF($D187&gt;0,IF(AND(INDIRECT(ADDRESS($D187,44))=0,INDIRECT(ADDRESS($D187,38))="UL",ISERROR(SEARCH("Rear",INDIRECT(ADDRESS($D187,33)))),ISERROR(SEARCH("Side",INDIRECT(ADDRESS($D187,33))))),INDIRECT(ADDRESS($D187,COLUMN())),0),0),IF($E187&gt;0,IF(AND(INDIRECT(ADDRESS($E187,44))=0,INDIRECT(ADDRESS($E187,38))="UL",ISERROR(SEARCH("Rear",INDIRECT(ADDRESS($E187,33)))),ISERROR(SEARCH("Side",INDIRECT(ADDRESS($E187,33))))),INDIRECT(ADDRESS($E187,COLUMN())),0),0),IF($F187&gt;0,IF(AND(INDIRECT(ADDRESS($F187,44))=0,INDIRECT(ADDRESS($F187,38))="UL",ISERROR(SEARCH("Rear",INDIRECT(ADDRESS($F187,33)))),ISERROR(SEARCH("Side",INDIRECT(ADDRESS($F187,33))))),INDIRECT(ADDRESS($F187,COLUMN())),0),0),IF($G187&gt;0,IF(AND(INDIRECT(ADDRESS($G187,44))=0,INDIRECT(ADDRESS($G187,38))="UL",ISERROR(SEARCH("Rear",INDIRECT(ADDRESS($G187,33)))),ISERROR(SEARCH("Side",INDIRECT(ADDRESS($G187,33))))),INDIRECT(ADDRESS($G187,COLUMN())),0),0),IF($H187&gt;0,IF(AND(INDIRECT(ADDRESS($H187,44))=0,INDIRECT(ADDRESS($H187,38))="UL",ISERROR(SEARCH("Rear",INDIRECT(ADDRESS($H187,33)))),ISERROR(SEARCH("Side",INDIRECT(ADDRESS($H187,33))))),INDIRECT(ADDRESS($H187,COLUMN())),0),0),IF($I187&gt;0,IF(AND(INDIRECT(ADDRESS($I187,44))=0,INDIRECT(ADDRESS($I187,38))="UL",ISERROR(SEARCH("Rear",INDIRECT(ADDRESS($I187,33)))),ISERROR(SEARCH("Side",INDIRECT(ADDRESS($I187,33))))),INDIRECT(ADDRESS($I187,COLUMN())),0),0),IF($J187&gt;0,IF(AND(INDIRECT(ADDRESS($J187,44))=0,INDIRECT(ADDRESS($J187,38))="UL",ISERROR(SEARCH("Rear",INDIRECT(ADDRESS($J187,33)))),ISERROR(SEARCH("Side",INDIRECT(ADDRESS($J187,33))))),INDIRECT(ADDRESS($J187,COLUMN())),0),0),IF($K187&gt;0,IF(AND(INDIRECT(ADDRESS($K187,44))=0,INDIRECT(ADDRESS($K187,38))="UL",ISERROR(SEARCH("Rear",INDIRECT(ADDRESS($K187,33)))),ISERROR(SEARCH("Side",INDIRECT(ADDRESS($K187,33))))),INDIRECT(ADDRESS($K187,COLUMN())),0),0),IF($L187&gt;0,IF(AND(INDIRECT(ADDRESS($L187,44))=0,INDIRECT(ADDRESS($L187,38))="UL",ISERROR(SEARCH("Rear",INDIRECT(ADDRESS($L187,33)))),ISERROR(SEARCH("Side",INDIRECT(ADDRESS($L187,33))))),INDIRECT(ADDRESS($L187,COLUMN())),0),0),IF($M187&gt;0,IF(AND(INDIRECT(ADDRESS($M187,44))=0,INDIRECT(ADDRESS($M187,38))="UL",ISERROR(SEARCH("Rear",INDIRECT(ADDRESS($M187,33)))),ISERROR(SEARCH("Side",INDIRECT(ADDRESS($M187,33))))),INDIRECT(ADDRESS($M187,COLUMN())),0),0))</f>
        <v>0.44444444444444442</v>
      </c>
      <c r="AW187" s="57" cm="1">
        <f t="array" aca="1" ref="AW187" ca="1">SUM(IF($C187&gt;0,IF(AND(INDIRECT(ADDRESS($C187,44))=0,INDIRECT(ADDRESS($C187,38))="UL",ISERROR(SEARCH("Rear",INDIRECT(ADDRESS($C187,33)))),ISERROR(SEARCH("Side",INDIRECT(ADDRESS($C187,33))))),INDIRECT(ADDRESS($C187,COLUMN())),0),0),IF($D187&gt;0,IF(AND(INDIRECT(ADDRESS($D187,44))=0,INDIRECT(ADDRESS($D187,38))="UL",ISERROR(SEARCH("Rear",INDIRECT(ADDRESS($D187,33)))),ISERROR(SEARCH("Side",INDIRECT(ADDRESS($D187,33))))),INDIRECT(ADDRESS($D187,COLUMN())),0),0),IF($E187&gt;0,IF(AND(INDIRECT(ADDRESS($E187,44))=0,INDIRECT(ADDRESS($E187,38))="UL",ISERROR(SEARCH("Rear",INDIRECT(ADDRESS($E187,33)))),ISERROR(SEARCH("Side",INDIRECT(ADDRESS($E187,33))))),INDIRECT(ADDRESS($E187,COLUMN())),0),0),IF($F187&gt;0,IF(AND(INDIRECT(ADDRESS($F187,44))=0,INDIRECT(ADDRESS($F187,38))="UL",ISERROR(SEARCH("Rear",INDIRECT(ADDRESS($F187,33)))),ISERROR(SEARCH("Side",INDIRECT(ADDRESS($F187,33))))),INDIRECT(ADDRESS($F187,COLUMN())),0),0),IF($G187&gt;0,IF(AND(INDIRECT(ADDRESS($G187,44))=0,INDIRECT(ADDRESS($G187,38))="UL",ISERROR(SEARCH("Rear",INDIRECT(ADDRESS($G187,33)))),ISERROR(SEARCH("Side",INDIRECT(ADDRESS($G187,33))))),INDIRECT(ADDRESS($G187,COLUMN())),0),0),IF($H187&gt;0,IF(AND(INDIRECT(ADDRESS($H187,44))=0,INDIRECT(ADDRESS($H187,38))="UL",ISERROR(SEARCH("Rear",INDIRECT(ADDRESS($H187,33)))),ISERROR(SEARCH("Side",INDIRECT(ADDRESS($H187,33))))),INDIRECT(ADDRESS($H187,COLUMN())),0),0),IF($I187&gt;0,IF(AND(INDIRECT(ADDRESS($I187,44))=0,INDIRECT(ADDRESS($I187,38))="UL",ISERROR(SEARCH("Rear",INDIRECT(ADDRESS($I187,33)))),ISERROR(SEARCH("Side",INDIRECT(ADDRESS($I187,33))))),INDIRECT(ADDRESS($I187,COLUMN())),0),0),IF($J187&gt;0,IF(AND(INDIRECT(ADDRESS($J187,44))=0,INDIRECT(ADDRESS($J187,38))="UL",ISERROR(SEARCH("Rear",INDIRECT(ADDRESS($J187,33)))),ISERROR(SEARCH("Side",INDIRECT(ADDRESS($J187,33))))),INDIRECT(ADDRESS($J187,COLUMN())),0),0),IF($K187&gt;0,IF(AND(INDIRECT(ADDRESS($K187,44))=0,INDIRECT(ADDRESS($K187,38))="UL",ISERROR(SEARCH("Rear",INDIRECT(ADDRESS($K187,33)))),ISERROR(SEARCH("Side",INDIRECT(ADDRESS($K187,33))))),INDIRECT(ADDRESS($K187,COLUMN())),0),0),IF($L187&gt;0,IF(AND(INDIRECT(ADDRESS($L187,44))=0,INDIRECT(ADDRESS($L187,38))="UL",ISERROR(SEARCH("Rear",INDIRECT(ADDRESS($L187,33)))),ISERROR(SEARCH("Side",INDIRECT(ADDRESS($L187,33))))),INDIRECT(ADDRESS($L187,COLUMN())),0),0),IF($M187&gt;0,IF(AND(INDIRECT(ADDRESS($M187,44))=0,INDIRECT(ADDRESS($M187,38))="UL",ISERROR(SEARCH("Rear",INDIRECT(ADDRESS($M187,33)))),ISERROR(SEARCH("Side",INDIRECT(ADDRESS($M187,33))))),INDIRECT(ADDRESS($M187,COLUMN())),0),0))</f>
        <v>1.7777777777777777</v>
      </c>
      <c r="AX187" s="57" cm="1">
        <f t="array" aca="1" ref="AX187" ca="1">SUM(IF($C187&gt;0,IF(AND(INDIRECT(ADDRESS($C187,44))=0,INDIRECT(ADDRESS($C187,38))="UL",ISERROR(SEARCH("Rear",INDIRECT(ADDRESS($C187,33)))),ISERROR(SEARCH("Side",INDIRECT(ADDRESS($C187,33))))),INDIRECT(ADDRESS($C187,COLUMN())),0),0),IF($D187&gt;0,IF(AND(INDIRECT(ADDRESS($D187,44))=0,INDIRECT(ADDRESS($D187,38))="UL",ISERROR(SEARCH("Rear",INDIRECT(ADDRESS($D187,33)))),ISERROR(SEARCH("Side",INDIRECT(ADDRESS($D187,33))))),INDIRECT(ADDRESS($D187,COLUMN())),0),0),IF($E187&gt;0,IF(AND(INDIRECT(ADDRESS($E187,44))=0,INDIRECT(ADDRESS($E187,38))="UL",ISERROR(SEARCH("Rear",INDIRECT(ADDRESS($E187,33)))),ISERROR(SEARCH("Side",INDIRECT(ADDRESS($E187,33))))),INDIRECT(ADDRESS($E187,COLUMN())),0),0),IF($F187&gt;0,IF(AND(INDIRECT(ADDRESS($F187,44))=0,INDIRECT(ADDRESS($F187,38))="UL",ISERROR(SEARCH("Rear",INDIRECT(ADDRESS($F187,33)))),ISERROR(SEARCH("Side",INDIRECT(ADDRESS($F187,33))))),INDIRECT(ADDRESS($F187,COLUMN())),0),0),IF($G187&gt;0,IF(AND(INDIRECT(ADDRESS($G187,44))=0,INDIRECT(ADDRESS($G187,38))="UL",ISERROR(SEARCH("Rear",INDIRECT(ADDRESS($G187,33)))),ISERROR(SEARCH("Side",INDIRECT(ADDRESS($G187,33))))),INDIRECT(ADDRESS($G187,COLUMN())),0),0),IF($H187&gt;0,IF(AND(INDIRECT(ADDRESS($H187,44))=0,INDIRECT(ADDRESS($H187,38))="UL",ISERROR(SEARCH("Rear",INDIRECT(ADDRESS($H187,33)))),ISERROR(SEARCH("Side",INDIRECT(ADDRESS($H187,33))))),INDIRECT(ADDRESS($H187,COLUMN())),0),0),IF($I187&gt;0,IF(AND(INDIRECT(ADDRESS($I187,44))=0,INDIRECT(ADDRESS($I187,38))="UL",ISERROR(SEARCH("Rear",INDIRECT(ADDRESS($I187,33)))),ISERROR(SEARCH("Side",INDIRECT(ADDRESS($I187,33))))),INDIRECT(ADDRESS($I187,COLUMN())),0),0),IF($J187&gt;0,IF(AND(INDIRECT(ADDRESS($J187,44))=0,INDIRECT(ADDRESS($J187,38))="UL",ISERROR(SEARCH("Rear",INDIRECT(ADDRESS($J187,33)))),ISERROR(SEARCH("Side",INDIRECT(ADDRESS($J187,33))))),INDIRECT(ADDRESS($J187,COLUMN())),0),0),IF($K187&gt;0,IF(AND(INDIRECT(ADDRESS($K187,44))=0,INDIRECT(ADDRESS($K187,38))="UL",ISERROR(SEARCH("Rear",INDIRECT(ADDRESS($K187,33)))),ISERROR(SEARCH("Side",INDIRECT(ADDRESS($K187,33))))),INDIRECT(ADDRESS($K187,COLUMN())),0),0),IF($L187&gt;0,IF(AND(INDIRECT(ADDRESS($L187,44))=0,INDIRECT(ADDRESS($L187,38))="UL",ISERROR(SEARCH("Rear",INDIRECT(ADDRESS($L187,33)))),ISERROR(SEARCH("Side",INDIRECT(ADDRESS($L187,33))))),INDIRECT(ADDRESS($L187,COLUMN())),0),0),IF($M187&gt;0,IF(AND(INDIRECT(ADDRESS($M187,44))=0,INDIRECT(ADDRESS($M187,38))="UL",ISERROR(SEARCH("Rear",INDIRECT(ADDRESS($M187,33)))),ISERROR(SEARCH("Side",INDIRECT(ADDRESS($M187,33))))),INDIRECT(ADDRESS($M187,COLUMN())),0),0))</f>
        <v>0.33333333333333331</v>
      </c>
      <c r="AY187" s="58">
        <f t="shared" ca="1" si="124"/>
        <v>1.7777777777777777</v>
      </c>
      <c r="AZ187" s="58">
        <f t="shared" ca="1" si="125"/>
        <v>0.85185185185185197</v>
      </c>
      <c r="BA187" s="58" cm="1">
        <f t="array" aca="1" ref="BA187" ca="1">SUM(IF($C187&gt;0,IF(AND(INDIRECT(ADDRESS($C187,44))=0,INDIRECT(ADDRESS($C187,38))="UL"),INDIRECT(ADDRESS($C187,COLUMN())),0),0),IF($D187&gt;0,IF(AND(INDIRECT(ADDRESS($D187,44))=0,INDIRECT(ADDRESS($D187,38))="UL"),INDIRECT(ADDRESS($D187,COLUMN())),0),0),IF($E187&gt;0,IF(AND(INDIRECT(ADDRESS($E187,44))=0,INDIRECT(ADDRESS($E187,38))="UL"),INDIRECT(ADDRESS($E187,COLUMN())),0),0),IF($F187&gt;0,IF(AND(INDIRECT(ADDRESS($F187,44))=0,INDIRECT(ADDRESS($F187,38))="UL"),INDIRECT(ADDRESS($F187,COLUMN())),0),0),IF($G187&gt;0,IF(AND(INDIRECT(ADDRESS($G187,44))=0,INDIRECT(ADDRESS($G187,38))="UL"),INDIRECT(ADDRESS($G187,COLUMN())),0),0),IF($H187&gt;0,IF(AND(INDIRECT(ADDRESS($H187,44))=0,INDIRECT(ADDRESS($H187,38))="UL"),INDIRECT(ADDRESS($H187,COLUMN())),0),0),IF($I187&gt;0,IF(AND(INDIRECT(ADDRESS($I187,44))=0,INDIRECT(ADDRESS($I187,38))="UL"),INDIRECT(ADDRESS($I187,COLUMN())),0),0),IF($J187&gt;0,IF(AND(INDIRECT(ADDRESS($J187,44))=0,INDIRECT(ADDRESS($J187,38))="UL"),INDIRECT(ADDRESS($J187,COLUMN())),0),0),IF($K187&gt;0,IF(AND(INDIRECT(ADDRESS($K187,44))=0,INDIRECT(ADDRESS($K187,38))="UL"),INDIRECT(ADDRESS($K187,COLUMN())),0),0),IF($L187&gt;0,IF(AND(INDIRECT(ADDRESS($L187,44))=0,INDIRECT(ADDRESS($L187,38))="UL"),INDIRECT(ADDRESS($L187,COLUMN())),0),0),IF($M187&gt;0,IF(AND(INDIRECT(ADDRESS($M187,44))=0,INDIRECT(ADDRESS($M187,38))="UL"),INDIRECT(ADDRESS($M187,COLUMN())),0),0))</f>
        <v>0.54589065255731917</v>
      </c>
      <c r="BB187" s="58" cm="1">
        <f t="array" aca="1" ref="BB187" ca="1">SUM(IF($C187&gt;0,IF(AND(INDIRECT(ADDRESS($C187,44))=0,INDIRECT(ADDRESS($C187,38))="UL"),INDIRECT(ADDRESS($C187,COLUMN())),0),0),IF($D187&gt;0,IF(AND(INDIRECT(ADDRESS($D187,44))=0,INDIRECT(ADDRESS($D187,38))="UL"),INDIRECT(ADDRESS($D187,COLUMN())),0),0),IF($E187&gt;0,IF(AND(INDIRECT(ADDRESS($E187,44))=0,INDIRECT(ADDRESS($E187,38))="UL"),INDIRECT(ADDRESS($E187,COLUMN())),0),0),IF($F187&gt;0,IF(AND(INDIRECT(ADDRESS($F187,44))=0,INDIRECT(ADDRESS($F187,38))="UL"),INDIRECT(ADDRESS($F187,COLUMN())),0),0),IF($G187&gt;0,IF(AND(INDIRECT(ADDRESS($G187,44))=0,INDIRECT(ADDRESS($G187,38))="UL"),INDIRECT(ADDRESS($G187,COLUMN())),0),0),IF($H187&gt;0,IF(AND(INDIRECT(ADDRESS($H187,44))=0,INDIRECT(ADDRESS($H187,38))="UL"),INDIRECT(ADDRESS($H187,COLUMN())),0),0),IF($I187&gt;0,IF(AND(INDIRECT(ADDRESS($I187,44))=0,INDIRECT(ADDRESS($I187,38))="UL"),INDIRECT(ADDRESS($I187,COLUMN())),0),0),IF($J187&gt;0,IF(AND(INDIRECT(ADDRESS($J187,44))=0,INDIRECT(ADDRESS($J187,38))="UL"),INDIRECT(ADDRESS($J187,COLUMN())),0),0),IF($K187&gt;0,IF(AND(INDIRECT(ADDRESS($K187,44))=0,INDIRECT(ADDRESS($K187,38))="UL"),INDIRECT(ADDRESS($K187,COLUMN())),0),0),IF($L187&gt;0,IF(AND(INDIRECT(ADDRESS($L187,44))=0,INDIRECT(ADDRESS($L187,38))="UL"),INDIRECT(ADDRESS($L187,COLUMN())),0),0),IF($M187&gt;0,IF(AND(INDIRECT(ADDRESS($M187,44))=0,INDIRECT(ADDRESS($M187,38))="UL"),INDIRECT(ADDRESS($M187,COLUMN())),0),0))</f>
        <v>0.19033509700176365</v>
      </c>
      <c r="BC187" s="58" cm="1">
        <f t="array" aca="1" ref="BC187" ca="1">SUM(IF($C187&gt;0,IF(AND(INDIRECT(ADDRESS($C187,44))=0,INDIRECT(ADDRESS($C187,38))="UL"),INDIRECT(ADDRESS($C187,COLUMN())),0),0),IF($D187&gt;0,IF(AND(INDIRECT(ADDRESS($D187,44))=0,INDIRECT(ADDRESS($D187,38))="UL"),INDIRECT(ADDRESS($D187,COLUMN())),0),0),IF($E187&gt;0,IF(AND(INDIRECT(ADDRESS($E187,44))=0,INDIRECT(ADDRESS($E187,38))="UL"),INDIRECT(ADDRESS($E187,COLUMN())),0),0),IF($F187&gt;0,IF(AND(INDIRECT(ADDRESS($F187,44))=0,INDIRECT(ADDRESS($F187,38))="UL"),INDIRECT(ADDRESS($F187,COLUMN())),0),0),IF($G187&gt;0,IF(AND(INDIRECT(ADDRESS($G187,44))=0,INDIRECT(ADDRESS($G187,38))="UL"),INDIRECT(ADDRESS($G187,COLUMN())),0),0),IF($H187&gt;0,IF(AND(INDIRECT(ADDRESS($H187,44))=0,INDIRECT(ADDRESS($H187,38))="UL"),INDIRECT(ADDRESS($H187,COLUMN())),0),0),IF($I187&gt;0,IF(AND(INDIRECT(ADDRESS($I187,44))=0,INDIRECT(ADDRESS($I187,38))="UL"),INDIRECT(ADDRESS($I187,COLUMN())),0),0),IF($J187&gt;0,IF(AND(INDIRECT(ADDRESS($J187,44))=0,INDIRECT(ADDRESS($J187,38))="UL"),INDIRECT(ADDRESS($J187,COLUMN())),0),0),IF($K187&gt;0,IF(AND(INDIRECT(ADDRESS($K187,44))=0,INDIRECT(ADDRESS($K187,38))="UL"),INDIRECT(ADDRESS($K187,COLUMN())),0),0),IF($L187&gt;0,IF(AND(INDIRECT(ADDRESS($L187,44))=0,INDIRECT(ADDRESS($L187,38))="UL"),INDIRECT(ADDRESS($L187,COLUMN())),0),0),IF($M187&gt;0,IF(AND(INDIRECT(ADDRESS($M187,44))=0,INDIRECT(ADDRESS($M187,38))="UL"),INDIRECT(ADDRESS($M187,COLUMN())),0),0))</f>
        <v>0.16437389770723104</v>
      </c>
      <c r="BD187" s="58" cm="1">
        <f t="array" aca="1" ref="BD187" ca="1">SUM(IF($C187&gt;0,IF(AND(INDIRECT(ADDRESS($C187,44))=0,INDIRECT(ADDRESS($C187,38))="UL"),INDIRECT(ADDRESS($C187,COLUMN())),0),0),IF($D187&gt;0,IF(AND(INDIRECT(ADDRESS($D187,44))=0,INDIRECT(ADDRESS($D187,38))="UL"),INDIRECT(ADDRESS($D187,COLUMN())),0),0),IF($E187&gt;0,IF(AND(INDIRECT(ADDRESS($E187,44))=0,INDIRECT(ADDRESS($E187,38))="UL"),INDIRECT(ADDRESS($E187,COLUMN())),0),0),IF($F187&gt;0,IF(AND(INDIRECT(ADDRESS($F187,44))=0,INDIRECT(ADDRESS($F187,38))="UL"),INDIRECT(ADDRESS($F187,COLUMN())),0),0),IF($G187&gt;0,IF(AND(INDIRECT(ADDRESS($G187,44))=0,INDIRECT(ADDRESS($G187,38))="UL"),INDIRECT(ADDRESS($G187,COLUMN())),0),0),IF($H187&gt;0,IF(AND(INDIRECT(ADDRESS($H187,44))=0,INDIRECT(ADDRESS($H187,38))="UL"),INDIRECT(ADDRESS($H187,COLUMN())),0),0),IF($I187&gt;0,IF(AND(INDIRECT(ADDRESS($I187,44))=0,INDIRECT(ADDRESS($I187,38))="UL"),INDIRECT(ADDRESS($I187,COLUMN())),0),0),IF($J187&gt;0,IF(AND(INDIRECT(ADDRESS($J187,44))=0,INDIRECT(ADDRESS($J187,38))="UL"),INDIRECT(ADDRESS($J187,COLUMN())),0),0),IF($K187&gt;0,IF(AND(INDIRECT(ADDRESS($K187,44))=0,INDIRECT(ADDRESS($K187,38))="UL"),INDIRECT(ADDRESS($K187,COLUMN())),0),0),IF($L187&gt;0,IF(AND(INDIRECT(ADDRESS($L187,44))=0,INDIRECT(ADDRESS($L187,38))="UL"),INDIRECT(ADDRESS($L187,COLUMN())),0),0),IF($M187&gt;0,IF(AND(INDIRECT(ADDRESS($M187,44))=0,INDIRECT(ADDRESS($M187,38))="UL"),INDIRECT(ADDRESS($M187,COLUMN())),0),0))</f>
        <v>0.56677248677248671</v>
      </c>
      <c r="BE187" s="57">
        <f t="shared" ca="1" si="126"/>
        <v>0.16437389770723104</v>
      </c>
      <c r="BF187" s="57" cm="1">
        <f t="array" aca="1" ref="BF187" ca="1">SUM(IF($C187&gt;0,IF(INDIRECT(ADDRESS($C187,45))=1,INDIRECT(ADDRESS($C187,52))*INDIRECT(ADDRESS($C187,42))/5,0),0), IF($D187&gt;0,IF(INDIRECT(ADDRESS($D187,45))=1,INDIRECT(ADDRESS($D187,52))*INDIRECT(ADDRESS($D187,42))/5,0),0), IF($E187&gt;0,IF(INDIRECT(ADDRESS($E187,45))=1,INDIRECT(ADDRESS($E187,52))*INDIRECT(ADDRESS($E187,42))/5,0),0), IF($F187&gt;0,IF(INDIRECT(ADDRESS($F187,45))=1,INDIRECT(ADDRESS($F187,52))*INDIRECT(ADDRESS($F187,42))/5,0),0), IF($G187&gt;0,IF(INDIRECT(ADDRESS($G187,45))=1,INDIRECT(ADDRESS($G187,52))*INDIRECT(ADDRESS($G187,42))/5,0),0), IF($H187&gt;0,IF(INDIRECT(ADDRESS($H187,45))=1,INDIRECT(ADDRESS($H187,52))*INDIRECT(ADDRESS($H187,42))/5,0),0)
)*$BF$296/100</f>
        <v>3.7037037037037034E-3</v>
      </c>
      <c r="BG187" s="19">
        <f>BG184</f>
        <v>1</v>
      </c>
      <c r="BH187" s="57" cm="1">
        <f t="array" aca="1" ref="BH187" ca="1">SUM(IF($C187&gt;0,IF(AND(INDIRECT(ADDRESS($C187,44))=0,INDIRECT(ADDRESS($C187,38))&lt;&gt;"UL"),INDIRECT(ADDRESS($C187,COLUMN()-12)),0),0), IF($D187&gt;0,IF(AND(INDIRECT(ADDRESS($D187,44))=0,INDIRECT(ADDRESS($D187,38))&lt;&gt;"UL"),INDIRECT(ADDRESS($D187,COLUMN()-12)),0),0), IF($E187&gt;0,IF(AND(INDIRECT(ADDRESS($E187,44))=0,INDIRECT(ADDRESS($E187,38))&lt;&gt;"UL"),INDIRECT(ADDRESS($E187,COLUMN()-12)),0),0), IF($F187&gt;0,IF(AND(INDIRECT(ADDRESS($F187,44))=0,INDIRECT(ADDRESS($F187,38))&lt;&gt;"UL"),INDIRECT(ADDRESS($F187,COLUMN()-12)),0),0), IF($G187&gt;0,IF(AND(INDIRECT(ADDRESS($G187,44))=0,INDIRECT(ADDRESS($G187,38))&lt;&gt;"UL"),INDIRECT(ADDRESS($G187,COLUMN()-12)),0),0), IF($H187&gt;0,IF(AND(INDIRECT(ADDRESS($H187,44))=0,INDIRECT(ADDRESS($H187,38))&lt;&gt;"UL"),INDIRECT(ADDRESS($H187,COLUMN()-12)),0),0), IF($I187&gt;0,IF(AND(INDIRECT(ADDRESS($I187,44))=0,INDIRECT(ADDRESS($I187,38))&lt;&gt;"UL"),INDIRECT(ADDRESS($I187,COLUMN()-12)),0),0), IF($J187&gt;0,IF(AND(INDIRECT(ADDRESS($J187,44))=0,INDIRECT(ADDRESS($J187,38))&lt;&gt;"UL"),INDIRECT(ADDRESS($J187,COLUMN()-12)),0),0), IF($K187&gt;0,IF(AND(INDIRECT(ADDRESS($K187,44))=0,INDIRECT(ADDRESS($K187,38))&lt;&gt;"UL"),INDIRECT(ADDRESS($K187,COLUMN()-12)),0),0), IF($L187&gt;0,IF(AND(INDIRECT(ADDRESS($L187,44))=0,INDIRECT(ADDRESS($L187,38))&lt;&gt;"UL"),INDIRECT(ADDRESS($L187,COLUMN()-12)),0),0), IF($M187&gt;0,IF(AND(INDIRECT(ADDRESS($M187,44))=0,INDIRECT(ADDRESS($M187,38))&lt;&gt;"UL"),INDIRECT(ADDRESS($M187,COLUMN()-12)),0),0))</f>
        <v>0</v>
      </c>
      <c r="BI187" s="57" cm="1">
        <f t="array" aca="1" ref="BI187" ca="1">SUM(IF($C187&gt;0,IF(AND(INDIRECT(ADDRESS($C187,44))=0,INDIRECT(ADDRESS($C187,38))&lt;&gt;"UL"),INDIRECT(ADDRESS($C187,COLUMN()-12)),0),0), IF($D187&gt;0,IF(AND(INDIRECT(ADDRESS($D187,44))=0,INDIRECT(ADDRESS($D187,38))&lt;&gt;"UL"),INDIRECT(ADDRESS($D187,COLUMN()-12)),0),0), IF($E187&gt;0,IF(AND(INDIRECT(ADDRESS($E187,44))=0,INDIRECT(ADDRESS($E187,38))&lt;&gt;"UL"),INDIRECT(ADDRESS($E187,COLUMN()-12)),0),0), IF($F187&gt;0,IF(AND(INDIRECT(ADDRESS($F187,44))=0,INDIRECT(ADDRESS($F187,38))&lt;&gt;"UL"),INDIRECT(ADDRESS($F187,COLUMN()-12)),0),0), IF($G187&gt;0,IF(AND(INDIRECT(ADDRESS($G187,44))=0,INDIRECT(ADDRESS($G187,38))&lt;&gt;"UL"),INDIRECT(ADDRESS($G187,COLUMN()-12)),0),0), IF($H187&gt;0,IF(AND(INDIRECT(ADDRESS($H187,44))=0,INDIRECT(ADDRESS($H187,38))&lt;&gt;"UL"),INDIRECT(ADDRESS($H187,COLUMN()-12)),0),0), IF($I187&gt;0,IF(AND(INDIRECT(ADDRESS($I187,44))=0,INDIRECT(ADDRESS($I187,38))&lt;&gt;"UL"),INDIRECT(ADDRESS($I187,COLUMN()-12)),0),0), IF($J187&gt;0,IF(AND(INDIRECT(ADDRESS($J187,44))=0,INDIRECT(ADDRESS($J187,38))&lt;&gt;"UL"),INDIRECT(ADDRESS($J187,COLUMN()-12)),0),0), IF($K187&gt;0,IF(AND(INDIRECT(ADDRESS($K187,44))=0,INDIRECT(ADDRESS($K187,38))&lt;&gt;"UL"),INDIRECT(ADDRESS($K187,COLUMN()-12)),0),0), IF($L187&gt;0,IF(AND(INDIRECT(ADDRESS($L187,44))=0,INDIRECT(ADDRESS($L187,38))&lt;&gt;"UL"),INDIRECT(ADDRESS($L187,COLUMN()-12)),0),0), IF($M187&gt;0,IF(AND(INDIRECT(ADDRESS($M187,44))=0,INDIRECT(ADDRESS($M187,38))&lt;&gt;"UL"),INDIRECT(ADDRESS($M187,COLUMN()-12)),0),0))</f>
        <v>1.1111111111111109</v>
      </c>
      <c r="BJ187" s="57" cm="1">
        <f t="array" aca="1" ref="BJ187" ca="1">SUM(IF($C187&gt;0,IF(AND(INDIRECT(ADDRESS($C187,44))=0,INDIRECT(ADDRESS($C187,38))&lt;&gt;"UL"),INDIRECT(ADDRESS($C187,COLUMN()-12)),0),0), IF($D187&gt;0,IF(AND(INDIRECT(ADDRESS($D187,44))=0,INDIRECT(ADDRESS($D187,38))&lt;&gt;"UL"),INDIRECT(ADDRESS($D187,COLUMN()-12)),0),0), IF($E187&gt;0,IF(AND(INDIRECT(ADDRESS($E187,44))=0,INDIRECT(ADDRESS($E187,38))&lt;&gt;"UL"),INDIRECT(ADDRESS($E187,COLUMN()-12)),0),0), IF($F187&gt;0,IF(AND(INDIRECT(ADDRESS($F187,44))=0,INDIRECT(ADDRESS($F187,38))&lt;&gt;"UL"),INDIRECT(ADDRESS($F187,COLUMN()-12)),0),0), IF($G187&gt;0,IF(AND(INDIRECT(ADDRESS($G187,44))=0,INDIRECT(ADDRESS($G187,38))&lt;&gt;"UL"),INDIRECT(ADDRESS($G187,COLUMN()-12)),0),0), IF($H187&gt;0,IF(AND(INDIRECT(ADDRESS($H187,44))=0,INDIRECT(ADDRESS($H187,38))&lt;&gt;"UL"),INDIRECT(ADDRESS($H187,COLUMN()-12)),0),0), IF($I187&gt;0,IF(AND(INDIRECT(ADDRESS($I187,44))=0,INDIRECT(ADDRESS($I187,38))&lt;&gt;"UL"),INDIRECT(ADDRESS($I187,COLUMN()-12)),0),0), IF($J187&gt;0,IF(AND(INDIRECT(ADDRESS($J187,44))=0,INDIRECT(ADDRESS($J187,38))&lt;&gt;"UL"),INDIRECT(ADDRESS($J187,COLUMN()-12)),0),0), IF($K187&gt;0,IF(AND(INDIRECT(ADDRESS($K187,44))=0,INDIRECT(ADDRESS($K187,38))&lt;&gt;"UL"),INDIRECT(ADDRESS($K187,COLUMN()-12)),0),0), IF($L187&gt;0,IF(AND(INDIRECT(ADDRESS($L187,44))=0,INDIRECT(ADDRESS($L187,38))&lt;&gt;"UL"),INDIRECT(ADDRESS($L187,COLUMN()-12)),0),0), IF($M187&gt;0,IF(AND(INDIRECT(ADDRESS($M187,44))=0,INDIRECT(ADDRESS($M187,38))&lt;&gt;"UL"),INDIRECT(ADDRESS($M187,COLUMN()-12)),0),0))</f>
        <v>1.1111111111111109</v>
      </c>
      <c r="BK187" s="57">
        <f t="shared" ca="1" si="127"/>
        <v>1.1111111111111109</v>
      </c>
      <c r="BL187" s="58">
        <f t="shared" ca="1" si="128"/>
        <v>0.74074074074074059</v>
      </c>
      <c r="BM187" s="57" cm="1">
        <f t="array" aca="1" ref="BM187" ca="1">SUM(IF($C187&gt;0,IF(AND(INDIRECT(ADDRESS($C187,44))=0,INDIRECT(ADDRESS($C187,38))&lt;&gt;"UL"),INDIRECT(ADDRESS($C187,COLUMN()-12)),0),0), IF($D187&gt;0,IF(AND(INDIRECT(ADDRESS($D187,44))=0,INDIRECT(ADDRESS($D187,38))&lt;&gt;"UL"),INDIRECT(ADDRESS($D187,COLUMN()-12)),0),0), IF($E187&gt;0,IF(AND(INDIRECT(ADDRESS($E187,44))=0,INDIRECT(ADDRESS($E187,38))&lt;&gt;"UL"),INDIRECT(ADDRESS($E187,COLUMN()-12)),0),0), IF($F187&gt;0,IF(AND(INDIRECT(ADDRESS($F187,44))=0,INDIRECT(ADDRESS($F187,38))&lt;&gt;"UL"),INDIRECT(ADDRESS($F187,COLUMN()-12)),0),0), IF($G187&gt;0,IF(AND(INDIRECT(ADDRESS($G187,44))=0,INDIRECT(ADDRESS($G187,38))&lt;&gt;"UL"),INDIRECT(ADDRESS($G187,COLUMN()-12)),0),0), IF($H187&gt;0,IF(AND(INDIRECT(ADDRESS($H187,44))=0,INDIRECT(ADDRESS($H187,38))&lt;&gt;"UL"),INDIRECT(ADDRESS($H187,COLUMN()-12)),0),0), IF($I187&gt;0,IF(AND(INDIRECT(ADDRESS($I187,44))=0,INDIRECT(ADDRESS($I187,38))&lt;&gt;"UL"),INDIRECT(ADDRESS($I187,COLUMN()-12)),0),0), IF($J187&gt;0,IF(AND(INDIRECT(ADDRESS($J187,44))=0,INDIRECT(ADDRESS($J187,38))&lt;&gt;"UL"),INDIRECT(ADDRESS($J187,COLUMN()-12)),0),0), IF($K187&gt;0,IF(AND(INDIRECT(ADDRESS($K187,44))=0,INDIRECT(ADDRESS($K187,38))&lt;&gt;"UL"),INDIRECT(ADDRESS($K187,COLUMN()-11)),0),0), IF($L187&gt;0,IF(AND(INDIRECT(ADDRESS($L187,44))=0,INDIRECT(ADDRESS($L187,38))&lt;&gt;"UL"),INDIRECT(ADDRESS($L187,COLUMN()-11)),0),0), IF($M187&gt;0,IF(AND(INDIRECT(ADDRESS($M187,44))=0,INDIRECT(ADDRESS($M187,38))&lt;&gt;"UL"),INDIRECT(ADDRESS($M187,COLUMN()-11)),0),0))</f>
        <v>0.44444444444444436</v>
      </c>
      <c r="BN187" s="57" cm="1">
        <f t="array" aca="1" ref="BN187" ca="1">SUM(IF($C187&gt;0,IF(AND(INDIRECT(ADDRESS($C187,44))=0,INDIRECT(ADDRESS($C187,38))&lt;&gt;"UL"),INDIRECT(ADDRESS($C187,COLUMN()-12)),0),0), IF($D187&gt;0,IF(AND(INDIRECT(ADDRESS($D187,44))=0,INDIRECT(ADDRESS($D187,38))&lt;&gt;"UL"),INDIRECT(ADDRESS($D187,COLUMN()-12)),0),0), IF($E187&gt;0,IF(AND(INDIRECT(ADDRESS($E187,44))=0,INDIRECT(ADDRESS($E187,38))&lt;&gt;"UL"),INDIRECT(ADDRESS($E187,COLUMN()-12)),0),0), IF($F187&gt;0,IF(AND(INDIRECT(ADDRESS($F187,44))=0,INDIRECT(ADDRESS($F187,38))&lt;&gt;"UL"),INDIRECT(ADDRESS($F187,COLUMN()-12)),0),0), IF($G187&gt;0,IF(AND(INDIRECT(ADDRESS($G187,44))=0,INDIRECT(ADDRESS($G187,38))&lt;&gt;"UL"),INDIRECT(ADDRESS($G187,COLUMN()-12)),0),0), IF($H187&gt;0,IF(AND(INDIRECT(ADDRESS($H187,44))=0,INDIRECT(ADDRESS($H187,38))&lt;&gt;"UL"),INDIRECT(ADDRESS($H187,COLUMN()-12)),0),0), IF($I187&gt;0,IF(AND(INDIRECT(ADDRESS($I187,44))=0,INDIRECT(ADDRESS($I187,38))&lt;&gt;"UL"),INDIRECT(ADDRESS($I187,COLUMN()-12)),0),0), IF($J187&gt;0,IF(AND(INDIRECT(ADDRESS($J187,44))=0,INDIRECT(ADDRESS($J187,38))&lt;&gt;"UL"),INDIRECT(ADDRESS($J187,COLUMN()-12)),0),0), IF($K187&gt;0,IF(AND(INDIRECT(ADDRESS($K187,44))=0,INDIRECT(ADDRESS($K187,38))&lt;&gt;"UL"),INDIRECT(ADDRESS($K187,COLUMN()-11)),0),0), IF($L187&gt;0,IF(AND(INDIRECT(ADDRESS($L187,44))=0,INDIRECT(ADDRESS($L187,38))&lt;&gt;"UL"),INDIRECT(ADDRESS($L187,COLUMN()-11)),0),0), IF($M187&gt;0,IF(AND(INDIRECT(ADDRESS($M187,44))=0,INDIRECT(ADDRESS($M187,38))&lt;&gt;"UL"),INDIRECT(ADDRESS($M187,COLUMN()-11)),0),0))</f>
        <v>0.14814814814814811</v>
      </c>
      <c r="BO187" s="57" cm="1">
        <f t="array" aca="1" ref="BO187" ca="1">SUM(IF($C187&gt;0,IF(AND(INDIRECT(ADDRESS($C187,44))=0,INDIRECT(ADDRESS($C187,38))&lt;&gt;"UL"),INDIRECT(ADDRESS($C187,COLUMN()-12)),0),0), IF($D187&gt;0,IF(AND(INDIRECT(ADDRESS($D187,44))=0,INDIRECT(ADDRESS($D187,38))&lt;&gt;"UL"),INDIRECT(ADDRESS($D187,COLUMN()-12)),0),0), IF($E187&gt;0,IF(AND(INDIRECT(ADDRESS($E187,44))=0,INDIRECT(ADDRESS($E187,38))&lt;&gt;"UL"),INDIRECT(ADDRESS($E187,COLUMN()-12)),0),0), IF($F187&gt;0,IF(AND(INDIRECT(ADDRESS($F187,44))=0,INDIRECT(ADDRESS($F187,38))&lt;&gt;"UL"),INDIRECT(ADDRESS($F187,COLUMN()-12)),0),0), IF($G187&gt;0,IF(AND(INDIRECT(ADDRESS($G187,44))=0,INDIRECT(ADDRESS($G187,38))&lt;&gt;"UL"),INDIRECT(ADDRESS($G187,COLUMN()-12)),0),0), IF($H187&gt;0,IF(AND(INDIRECT(ADDRESS($H187,44))=0,INDIRECT(ADDRESS($H187,38))&lt;&gt;"UL"),INDIRECT(ADDRESS($H187,COLUMN()-12)),0),0), IF($I187&gt;0,IF(AND(INDIRECT(ADDRESS($I187,44))=0,INDIRECT(ADDRESS($I187,38))&lt;&gt;"UL"),INDIRECT(ADDRESS($I187,COLUMN()-12)),0),0), IF($J187&gt;0,IF(AND(INDIRECT(ADDRESS($J187,44))=0,INDIRECT(ADDRESS($J187,38))&lt;&gt;"UL"),INDIRECT(ADDRESS($J187,COLUMN()-12)),0),0), IF($K187&gt;0,IF(AND(INDIRECT(ADDRESS($K187,44))=0,INDIRECT(ADDRESS($K187,38))&lt;&gt;"UL"),INDIRECT(ADDRESS($K187,COLUMN()-11)),0),0), IF($L187&gt;0,IF(AND(INDIRECT(ADDRESS($L187,44))=0,INDIRECT(ADDRESS($L187,38))&lt;&gt;"UL"),INDIRECT(ADDRESS($L187,COLUMN()-11)),0),0), IF($M187&gt;0,IF(AND(INDIRECT(ADDRESS($M187,44))=0,INDIRECT(ADDRESS($M187,38))&lt;&gt;"UL"),INDIRECT(ADDRESS($M187,COLUMN()-11)),0),0))</f>
        <v>0.29629629629629622</v>
      </c>
      <c r="BP187" s="57" cm="1">
        <f t="array" aca="1" ref="BP187" ca="1">SUM(IF($C187&gt;0,IF(AND(INDIRECT(ADDRESS($C187,44))=0,INDIRECT(ADDRESS($C187,38))&lt;&gt;"UL"),INDIRECT(ADDRESS($C187,COLUMN()-12)),0),0), IF($D187&gt;0,IF(AND(INDIRECT(ADDRESS($D187,44))=0,INDIRECT(ADDRESS($D187,38))&lt;&gt;"UL"),INDIRECT(ADDRESS($D187,COLUMN()-12)),0),0), IF($E187&gt;0,IF(AND(INDIRECT(ADDRESS($E187,44))=0,INDIRECT(ADDRESS($E187,38))&lt;&gt;"UL"),INDIRECT(ADDRESS($E187,COLUMN()-12)),0),0), IF($F187&gt;0,IF(AND(INDIRECT(ADDRESS($F187,44))=0,INDIRECT(ADDRESS($F187,38))&lt;&gt;"UL"),INDIRECT(ADDRESS($F187,COLUMN()-12)),0),0), IF($G187&gt;0,IF(AND(INDIRECT(ADDRESS($G187,44))=0,INDIRECT(ADDRESS($G187,38))&lt;&gt;"UL"),INDIRECT(ADDRESS($G187,COLUMN()-12)),0),0), IF($H187&gt;0,IF(AND(INDIRECT(ADDRESS($H187,44))=0,INDIRECT(ADDRESS($H187,38))&lt;&gt;"UL"),INDIRECT(ADDRESS($H187,COLUMN()-12)),0),0), IF($I187&gt;0,IF(AND(INDIRECT(ADDRESS($I187,44))=0,INDIRECT(ADDRESS($I187,38))&lt;&gt;"UL"),INDIRECT(ADDRESS($I187,COLUMN()-12)),0),0), IF($J187&gt;0,IF(AND(INDIRECT(ADDRESS($J187,44))=0,INDIRECT(ADDRESS($J187,38))&lt;&gt;"UL"),INDIRECT(ADDRESS($J187,COLUMN()-12)),0),0), IF($K187&gt;0,IF(AND(INDIRECT(ADDRESS($K187,44))=0,INDIRECT(ADDRESS($K187,38))&lt;&gt;"UL"),INDIRECT(ADDRESS($K187,COLUMN()-11)),0),0), IF($L187&gt;0,IF(AND(INDIRECT(ADDRESS($L187,44))=0,INDIRECT(ADDRESS($L187,38))&lt;&gt;"UL"),INDIRECT(ADDRESS($L187,COLUMN()-11)),0),0), IF($M187&gt;0,IF(AND(INDIRECT(ADDRESS($M187,44))=0,INDIRECT(ADDRESS($M187,38))&lt;&gt;"UL"),INDIRECT(ADDRESS($M187,COLUMN()-11)),0),0))</f>
        <v>0.29629629629629622</v>
      </c>
      <c r="BQ187" s="57">
        <f t="shared" ca="1" si="129"/>
        <v>0.29629629629629622</v>
      </c>
      <c r="BR187" s="161">
        <f t="shared" ca="1" si="130"/>
        <v>72.846353469421345</v>
      </c>
      <c r="BS187" s="56"/>
      <c r="BT187" s="56">
        <f t="shared" ca="1" si="131"/>
        <v>3.5212854653354144</v>
      </c>
      <c r="BU187" s="77">
        <f t="shared" ca="1" si="132"/>
        <v>0.13041798019760795</v>
      </c>
      <c r="BV187" s="57" t="str">
        <f>BV184</f>
        <v>M</v>
      </c>
      <c r="BW187" s="57" cm="1">
        <f t="array" aca="1" ref="BW187" ca="1">SUM(IF($C187&gt;0,IF(AND(INDIRECT(ADDRESS($C187,44))=0,INDIRECT(ADDRESS($C187,38))="UL",ISERROR(SEARCH("Rear",INDIRECT(ADDRESS($C187,33)))),ISERROR(SEARCH("Side",INDIRECT(ADDRESS($C187,33))))),INDIRECT(ADDRESS($C187,COLUMN())),0),0),IF($D187&gt;0,IF(AND(INDIRECT(ADDRESS($D187,44))=0,INDIRECT(ADDRESS($D187,38))="UL",ISERROR(SEARCH("Rear",INDIRECT(ADDRESS($D187,33)))),ISERROR(SEARCH("Side",INDIRECT(ADDRESS($D187,33))))),INDIRECT(ADDRESS($D187,COLUMN())),0),0),IF($E187&gt;0,IF(AND(INDIRECT(ADDRESS($E187,44))=0,INDIRECT(ADDRESS($E187,38))="UL",ISERROR(SEARCH("Rear",INDIRECT(ADDRESS($E187,33)))),ISERROR(SEARCH("Side",INDIRECT(ADDRESS($E187,33))))),INDIRECT(ADDRESS($E187,COLUMN())),0),0),IF($F187&gt;0,IF(AND(INDIRECT(ADDRESS($F187,44))=0,INDIRECT(ADDRESS($F187,38))="UL",ISERROR(SEARCH("Rear",INDIRECT(ADDRESS($F187,33)))),ISERROR(SEARCH("Side",INDIRECT(ADDRESS($F187,33))))),INDIRECT(ADDRESS($F187,COLUMN())),0),0),IF($G187&gt;0,IF(AND(INDIRECT(ADDRESS($G187,44))=0,INDIRECT(ADDRESS($G187,38))="UL",ISERROR(SEARCH("Rear",INDIRECT(ADDRESS($G187,33)))),ISERROR(SEARCH("Side",INDIRECT(ADDRESS($G187,33))))),INDIRECT(ADDRESS($G187,COLUMN())),0),0),IF($H187&gt;0,IF(AND(INDIRECT(ADDRESS($H187,44))=0,INDIRECT(ADDRESS($H187,38))="UL",ISERROR(SEARCH("Rear",INDIRECT(ADDRESS($H187,33)))),ISERROR(SEARCH("Side",INDIRECT(ADDRESS($H187,33))))),INDIRECT(ADDRESS($H187,COLUMN())),0),0),IF($I187&gt;0,IF(AND(INDIRECT(ADDRESS($I187,44))=0,INDIRECT(ADDRESS($I187,38))="UL",ISERROR(SEARCH("Rear",INDIRECT(ADDRESS($I187,33)))),ISERROR(SEARCH("Side",INDIRECT(ADDRESS($I187,33))))),INDIRECT(ADDRESS($I187,COLUMN())),0),0),IF($J187&gt;0,IF(AND(INDIRECT(ADDRESS($J187,44))=0,INDIRECT(ADDRESS($J187,38))="UL",ISERROR(SEARCH("Rear",INDIRECT(ADDRESS($J187,33)))),ISERROR(SEARCH("Side",INDIRECT(ADDRESS($J187,33))))),INDIRECT(ADDRESS($J187,COLUMN())),0),0),IF($K187&gt;0,IF(AND(INDIRECT(ADDRESS($K187,44))=0,INDIRECT(ADDRESS($K187,38))="UL",ISERROR(SEARCH("Rear",INDIRECT(ADDRESS($K187,33)))),ISERROR(SEARCH("Side",INDIRECT(ADDRESS($K187,33))))),INDIRECT(ADDRESS($K187,COLUMN())),0),0),IF($L187&gt;0,IF(AND(INDIRECT(ADDRESS($L187,44))=0,INDIRECT(ADDRESS($L187,38))="UL",ISERROR(SEARCH("Rear",INDIRECT(ADDRESS($L187,33)))),ISERROR(SEARCH("Side",INDIRECT(ADDRESS($L187,33))))),INDIRECT(ADDRESS($L187,COLUMN())),0),0),IF($M187&gt;0,IF(AND(INDIRECT(ADDRESS($M187,44))=0,INDIRECT(ADDRESS($M187,38))="UL",ISERROR(SEARCH("Rear",INDIRECT(ADDRESS($M187,33)))),ISERROR(SEARCH("Side",INDIRECT(ADDRESS($M187,33))))),INDIRECT(ADDRESS($M187,COLUMN())),0),0))</f>
        <v>1</v>
      </c>
      <c r="BX187" s="57">
        <f t="shared" ca="1" si="136"/>
        <v>1</v>
      </c>
      <c r="BY187" s="57" cm="1">
        <f t="array" aca="1" ref="BY187" ca="1">SUM(IF($C187&gt;0,IF(AND(INDIRECT(ADDRESS($C187,44))=0,INDIRECT(ADDRESS($C187,38))="UL"),INDIRECT(ADDRESS($C187,COLUMN())),0),0),IF($D187&gt;0,IF(AND(INDIRECT(ADDRESS($D187,44))=0,INDIRECT(ADDRESS($D187,38))="UL"),INDIRECT(ADDRESS($D187,COLUMN())),0),0),IF($E187&gt;0,IF(AND(INDIRECT(ADDRESS($E187,44))=0,INDIRECT(ADDRESS($E187,38))="UL"),INDIRECT(ADDRESS($E187,COLUMN())),0),0),IF($F187&gt;0,IF(AND(INDIRECT(ADDRESS($F187,44))=0,INDIRECT(ADDRESS($F187,38))="UL"),INDIRECT(ADDRESS($F187,COLUMN())),0),0),IF($G187&gt;0,IF(AND(INDIRECT(ADDRESS($G187,44))=0,INDIRECT(ADDRESS($G187,38))="UL"),INDIRECT(ADDRESS($G187,COLUMN())),0),0),IF($H187&gt;0,IF(AND(INDIRECT(ADDRESS($H187,44))=0,INDIRECT(ADDRESS($H187,38))="UL"),INDIRECT(ADDRESS($H187,COLUMN())),0),0),IF($I187&gt;0,IF(AND(INDIRECT(ADDRESS($I187,44))=0,INDIRECT(ADDRESS($I187,38))="UL"),INDIRECT(ADDRESS($I187,COLUMN())),0),0),IF($J187&gt;0,IF(AND(INDIRECT(ADDRESS($J187,44))=0,INDIRECT(ADDRESS($J187,38))="UL"),INDIRECT(ADDRESS($J187,COLUMN())),0),0),IF($K187&gt;0,IF(AND(INDIRECT(ADDRESS($K187,44))=0,INDIRECT(ADDRESS($K187,38))="UL"),INDIRECT(ADDRESS($K187,COLUMN())),0),0),IF($L187&gt;0,IF(AND(INDIRECT(ADDRESS($L187,44))=0,INDIRECT(ADDRESS($L187,38))="UL"),INDIRECT(ADDRESS($L187,COLUMN())),0),0),IF($M187&gt;0,IF(AND(INDIRECT(ADDRESS($M187,44))=0,INDIRECT(ADDRESS($M187,38))="UL"),INDIRECT(ADDRESS($M187,COLUMN())),0),0))</f>
        <v>0.37185185185185182</v>
      </c>
      <c r="BZ187" s="57" cm="1">
        <f t="array" aca="1" ref="BZ187" ca="1">SUM(IF($C187&gt;0,IF(AND(INDIRECT(ADDRESS($C187,44))=0,INDIRECT(ADDRESS($C187,38))="UL"),INDIRECT(ADDRESS($C187,COLUMN())),0),0),IF($D187&gt;0,IF(AND(INDIRECT(ADDRESS($D187,44))=0,INDIRECT(ADDRESS($D187,38))="UL"),INDIRECT(ADDRESS($D187,COLUMN())),0),0),IF($E187&gt;0,IF(AND(INDIRECT(ADDRESS($E187,44))=0,INDIRECT(ADDRESS($E187,38))="UL"),INDIRECT(ADDRESS($E187,COLUMN())),0),0),IF($F187&gt;0,IF(AND(INDIRECT(ADDRESS($F187,44))=0,INDIRECT(ADDRESS($F187,38))="UL"),INDIRECT(ADDRESS($F187,COLUMN())),0),0),IF($G187&gt;0,IF(AND(INDIRECT(ADDRESS($G187,44))=0,INDIRECT(ADDRESS($G187,38))="UL"),INDIRECT(ADDRESS($G187,COLUMN())),0),0),IF($H187&gt;0,IF(AND(INDIRECT(ADDRESS($H187,44))=0,INDIRECT(ADDRESS($H187,38))="UL"),INDIRECT(ADDRESS($H187,COLUMN())),0),0),IF($I187&gt;0,IF(AND(INDIRECT(ADDRESS($I187,44))=0,INDIRECT(ADDRESS($I187,38))="UL"),INDIRECT(ADDRESS($I187,COLUMN())),0),0),IF($J187&gt;0,IF(AND(INDIRECT(ADDRESS($J187,44))=0,INDIRECT(ADDRESS($J187,38))="UL"),INDIRECT(ADDRESS($J187,COLUMN())),0),0),IF($K187&gt;0,IF(AND(INDIRECT(ADDRESS($K187,44))=0,INDIRECT(ADDRESS($K187,38))="UL"),INDIRECT(ADDRESS($K187,COLUMN())),0),0),IF($L187&gt;0,IF(AND(INDIRECT(ADDRESS($L187,44))=0,INDIRECT(ADDRESS($L187,38))="UL"),INDIRECT(ADDRESS($L187,COLUMN())),0),0),IF($M187&gt;0,IF(AND(INDIRECT(ADDRESS($M187,44))=0,INDIRECT(ADDRESS($M187,38))="UL"),INDIRECT(ADDRESS($M187,COLUMN())),0),0))</f>
        <v>0.18271604938271604</v>
      </c>
      <c r="CA187" s="57">
        <f t="shared" ca="1" si="137"/>
        <v>0.18271604938271604</v>
      </c>
      <c r="CB187" s="57" cm="1">
        <f t="array" aca="1" ref="CB187" ca="1">SUM(IF($C187&gt;0,IF(AND(INDIRECT(ADDRESS($C187,44))=0,INDIRECT(ADDRESS($C187,38))&lt;&gt;"UL"),INDIRECT(ADDRESS($C187,COLUMN())),0),0),IF($D187&gt;0,IF(AND(INDIRECT(ADDRESS($D187,44))=0,INDIRECT(ADDRESS($D187,38))&lt;&gt;"UL"),INDIRECT(ADDRESS($D187,COLUMN())),0),0),IF($E187&gt;0,IF(AND(INDIRECT(ADDRESS($E187,44))=0,INDIRECT(ADDRESS($E187,38))&lt;&gt;"UL"),INDIRECT(ADDRESS($E187,COLUMN())),0),0),IF($F187&gt;0,IF(AND(INDIRECT(ADDRESS($F187,44))=0,INDIRECT(ADDRESS($F187,38))&lt;&gt;"UL"),INDIRECT(ADDRESS($F187,COLUMN())),0),0),IF($G187&gt;0,IF(AND(INDIRECT(ADDRESS($G187,44))=0,INDIRECT(ADDRESS($G187,38))&lt;&gt;"UL"),INDIRECT(ADDRESS($G187,COLUMN())),0),0),IF($H187&gt;0,IF(AND(INDIRECT(ADDRESS($H187,44))=0,INDIRECT(ADDRESS($H187,38))&lt;&gt;"UL"),INDIRECT(ADDRESS($H187,COLUMN())),0),0),IF($I187&gt;0,IF(AND(INDIRECT(ADDRESS($I187,44))=0,INDIRECT(ADDRESS($I187,38))&lt;&gt;"UL"),INDIRECT(ADDRESS($I187,COLUMN())),0),0),IF($J187&gt;0,IF(AND(INDIRECT(ADDRESS($J187,44))=0,INDIRECT(ADDRESS($J187,38))&lt;&gt;"UL"),INDIRECT(ADDRESS($J187,COLUMN())),0),0),IF($K187&gt;0,IF(AND(INDIRECT(ADDRESS($K187,44))=0,INDIRECT(ADDRESS($K187,38))&lt;&gt;"UL"),INDIRECT(ADDRESS($K187,COLUMN())),0),0),IF($L187&gt;0,IF(AND(INDIRECT(ADDRESS($L187,44))=0,INDIRECT(ADDRESS($L187,38))&lt;&gt;"UL"),INDIRECT(ADDRESS($L187,COLUMN())),0),0),IF($M187&gt;0,IF(AND(INDIRECT(ADDRESS($M187,44))=0,INDIRECT(ADDRESS($M187,38))&lt;&gt;"UL"),INDIRECT(ADDRESS($M187,COLUMN())),0),0))</f>
        <v>0.55555555555555547</v>
      </c>
      <c r="CC187" s="57">
        <f t="shared" ca="1" si="138"/>
        <v>0.55555555555555547</v>
      </c>
      <c r="CD187" s="57" cm="1">
        <f t="array" aca="1" ref="CD187" ca="1">SUM(IF($C187&gt;0,IF(AND(INDIRECT(ADDRESS($C187,44))=0,INDIRECT(ADDRESS($C187,38))&lt;&gt;"UL"),INDIRECT(ADDRESS($C187,COLUMN())),0),0),IF($D187&gt;0,IF(AND(INDIRECT(ADDRESS($D187,44))=0,INDIRECT(ADDRESS($D187,38))&lt;&gt;"UL"),INDIRECT(ADDRESS($D187,COLUMN())),0),0),IF($E187&gt;0,IF(AND(INDIRECT(ADDRESS($E187,44))=0,INDIRECT(ADDRESS($E187,38))&lt;&gt;"UL"),INDIRECT(ADDRESS($E187,COLUMN())),0),0),IF($F187&gt;0,IF(AND(INDIRECT(ADDRESS($F187,44))=0,INDIRECT(ADDRESS($F187,38))&lt;&gt;"UL"),INDIRECT(ADDRESS($F187,COLUMN())),0),0),IF($G187&gt;0,IF(AND(INDIRECT(ADDRESS($G187,44))=0,INDIRECT(ADDRESS($G187,38))&lt;&gt;"UL"),INDIRECT(ADDRESS($G187,COLUMN())),0),0),IF($H187&gt;0,IF(AND(INDIRECT(ADDRESS($H187,44))=0,INDIRECT(ADDRESS($H187,38))&lt;&gt;"UL"),INDIRECT(ADDRESS($H187,COLUMN())),0),0),IF($I187&gt;0,IF(AND(INDIRECT(ADDRESS($I187,44))=0,INDIRECT(ADDRESS($I187,38))&lt;&gt;"UL"),INDIRECT(ADDRESS($I187,COLUMN())),0),0),IF($J187&gt;0,IF(AND(INDIRECT(ADDRESS($J187,44))=0,INDIRECT(ADDRESS($J187,38))&lt;&gt;"UL"),INDIRECT(ADDRESS($J187,COLUMN())),0),0),IF($K187&gt;0,IF(AND(INDIRECT(ADDRESS($K187,44))=0,INDIRECT(ADDRESS($K187,38))&lt;&gt;"UL"),INDIRECT(ADDRESS($K187,COLUMN())),0),0),IF($L187&gt;0,IF(AND(INDIRECT(ADDRESS($L187,44))=0,INDIRECT(ADDRESS($L187,38))&lt;&gt;"UL"),INDIRECT(ADDRESS($L187,COLUMN())),0),0),IF($M187&gt;0,IF(AND(INDIRECT(ADDRESS($M187,44))=0,INDIRECT(ADDRESS($M187,38))&lt;&gt;"UL"),INDIRECT(ADDRESS($M187,COLUMN())),0),0))</f>
        <v>0.18518518518518515</v>
      </c>
      <c r="CE187" s="57" cm="1">
        <f t="array" aca="1" ref="CE187" ca="1">SUM(IF($C187&gt;0,IF(AND(INDIRECT(ADDRESS($C187,44))=0,INDIRECT(ADDRESS($C187,38))&lt;&gt;"UL"),INDIRECT(ADDRESS($C187,COLUMN())),0),0),IF($D187&gt;0,IF(AND(INDIRECT(ADDRESS($D187,44))=0,INDIRECT(ADDRESS($D187,38))&lt;&gt;"UL"),INDIRECT(ADDRESS($D187,COLUMN())),0),0),IF($E187&gt;0,IF(AND(INDIRECT(ADDRESS($E187,44))=0,INDIRECT(ADDRESS($E187,38))&lt;&gt;"UL"),INDIRECT(ADDRESS($E187,COLUMN())),0),0),IF($F187&gt;0,IF(AND(INDIRECT(ADDRESS($F187,44))=0,INDIRECT(ADDRESS($F187,38))&lt;&gt;"UL"),INDIRECT(ADDRESS($F187,COLUMN())),0),0),IF($G187&gt;0,IF(AND(INDIRECT(ADDRESS($G187,44))=0,INDIRECT(ADDRESS($G187,38))&lt;&gt;"UL"),INDIRECT(ADDRESS($G187,COLUMN())),0),0),IF($H187&gt;0,IF(AND(INDIRECT(ADDRESS($H187,44))=0,INDIRECT(ADDRESS($H187,38))&lt;&gt;"UL"),INDIRECT(ADDRESS($H187,COLUMN())),0),0),IF($I187&gt;0,IF(AND(INDIRECT(ADDRESS($I187,44))=0,INDIRECT(ADDRESS($I187,38))&lt;&gt;"UL"),INDIRECT(ADDRESS($I187,COLUMN())),0),0),IF($J187&gt;0,IF(AND(INDIRECT(ADDRESS($J187,44))=0,INDIRECT(ADDRESS($J187,38))&lt;&gt;"UL"),INDIRECT(ADDRESS($J187,COLUMN())),0),0),IF($K187&gt;0,IF(AND(INDIRECT(ADDRESS($K187,44))=0,INDIRECT(ADDRESS($K187,38))&lt;&gt;"UL"),INDIRECT(ADDRESS($K187,COLUMN())),0),0),IF($L187&gt;0,IF(AND(INDIRECT(ADDRESS($L187,44))=0,INDIRECT(ADDRESS($L187,38))&lt;&gt;"UL"),INDIRECT(ADDRESS($L187,COLUMN())),0),0),IF($M187&gt;0,IF(AND(INDIRECT(ADDRESS($M187,44))=0,INDIRECT(ADDRESS($M187,38))&lt;&gt;"UL"),INDIRECT(ADDRESS($M187,COLUMN())),0),0))</f>
        <v>0</v>
      </c>
      <c r="CF187" s="57">
        <f t="shared" ca="1" si="139"/>
        <v>0</v>
      </c>
      <c r="CG187" s="57">
        <f t="shared" ca="1" si="140"/>
        <v>1.9176753940496276</v>
      </c>
      <c r="CH187" s="57">
        <f t="shared" ca="1" si="133"/>
        <v>7.1025014594430655E-2</v>
      </c>
      <c r="CI187" s="19">
        <f t="shared" ca="1" si="134"/>
        <v>10.226947741887422</v>
      </c>
      <c r="CJ187" s="19"/>
      <c r="CK187" s="57" cm="1">
        <f t="array" aca="1" ref="CK187" ca="1">IF(AU187="S", SUM(IF($C187&gt;0,IF(INDIRECT(ADDRESS($C187,43))&lt;&gt;1,INDIRECT(ADDRESS($C187,48)),0),0), IF($D187&gt;0,IF(INDIRECT(ADDRESS($D187,43))&lt;&gt;1,INDIRECT(ADDRESS($D187,48)),0),0), IF($E187&gt;0,IF(INDIRECT(ADDRESS($E187,43))&lt;&gt;1,INDIRECT(ADDRESS($E187,48)),0),0), IF($F187&gt;0,IF(INDIRECT(ADDRESS($F187,43))&lt;&gt;1,INDIRECT(ADDRESS($F187,48)),0),0), IF($G187&gt;0,IF(INDIRECT(ADDRESS($G187,43))&lt;&gt;1,INDIRECT(ADDRESS($G187,48)),0),0), IF($H187&gt;0,IF(INDIRECT(ADDRESS($H187,43))&lt;&gt;1,INDIRECT(ADDRESS($H187,48)),0),0), IF($I187&gt;0,IF(INDIRECT(ADDRESS($I187,43))&lt;&gt;1,INDIRECT(ADDRESS($I187,48)),0),0), IF($J187&gt;0,IF(INDIRECT(ADDRESS($J187,43))&lt;&gt;1,INDIRECT(ADDRESS($J187,48)),0),0), IF($K187&gt;0,IF(INDIRECT(ADDRESS($K187,43))&lt;&gt;1,INDIRECT(ADDRESS($K187,48)),0),0), IF($L187&gt;0,IF(INDIRECT(ADDRESS($L187,43))&lt;&gt;1,INDIRECT(ADDRESS($L187,48)),0),0), IF($M187&gt;0,IF(INDIRECT(ADDRESS($M187,43))&lt;&gt;1,INDIRECT(ADDRESS($M187,48)),0),0)), IF(AU187="L",SUM(IF($C187&gt;0,IF(INDIRECT(ADDRESS($C187,43))&lt;&gt;1,INDIRECT(ADDRESS($C187,50)),0),0), IF($D187&gt;0,IF(INDIRECT(ADDRESS($D187,43))&lt;&gt;1,INDIRECT(ADDRESS($D187,50)),0),0), IF($E187&gt;0,IF(INDIRECT(ADDRESS($E187,43))&lt;&gt;1,INDIRECT(ADDRESS($E187,50)),0),0), IF($F187&gt;0,IF(INDIRECT(ADDRESS($F187,43))&lt;&gt;1,INDIRECT(ADDRESS($F187,50)),0),0), IF($G187&gt;0,IF(INDIRECT(ADDRESS($G187,43))&lt;&gt;1,INDIRECT(ADDRESS($G187,50)),0),0), IF($G187&gt;0,IF(INDIRECT(ADDRESS($G187,43))&lt;&gt;1,INDIRECT(ADDRESS($G187,50)),0),0), IF($H187&gt;0,IF(INDIRECT(ADDRESS($H187,43))&lt;&gt;1,INDIRECT(ADDRESS($H187,50)),0),0), IF($I187&gt;0,IF(INDIRECT(ADDRESS($I187,43))&lt;&gt;1,INDIRECT(ADDRESS($I187,50)),0),0), IF($J187&gt;0,IF(INDIRECT(ADDRESS($J187,43))&lt;&gt;1,INDIRECT(ADDRESS($J187,50)),0),0), IF($K187&gt;0,IF(INDIRECT(ADDRESS($K187,43))&lt;&gt;1,INDIRECT(ADDRESS($K187,50)),0),0), IF($L187&gt;0,IF(INDIRECT(ADDRESS($L187,43))&lt;&gt;1,INDIRECT(ADDRESS($L187,50)),0),0), IF($M187&gt;0,IF(INDIRECT(ADDRESS($M187,43))&lt;&gt;1,INDIRECT(ADDRESS($M187,50)),0),0)), SUM(IF($C187&gt;0,IF(INDIRECT(ADDRESS($C187,43))&lt;&gt;1,INDIRECT(ADDRESS($C187,49)),0),0), IF($D187&gt;0,IF(INDIRECT(ADDRESS($D187,43))&lt;&gt;1,INDIRECT(ADDRESS($D187,49)),0),0), IF($E187&gt;0,IF(INDIRECT(ADDRESS($E187,43))&lt;&gt;1,INDIRECT(ADDRESS($E187,49)),0),0), IF($F187&gt;0,IF(INDIRECT(ADDRESS($F187,43))&lt;&gt;1,INDIRECT(ADDRESS($F187,49)),0),0), IF($G187&gt;0,IF(INDIRECT(ADDRESS($G187,43))&lt;&gt;1,INDIRECT(ADDRESS($G187,49)),0),0), IF($G187&gt;0,IF(INDIRECT(ADDRESS($G187,43))&lt;&gt;1,INDIRECT(ADDRESS($G187,49)),0),0), IF($H187&gt;0,IF(INDIRECT(ADDRESS($H187,43))&lt;&gt;1,INDIRECT(ADDRESS($H187,49)),0),0), IF($I187&gt;0,IF(INDIRECT(ADDRESS($I187,43))&lt;&gt;1,INDIRECT(ADDRESS($I187,49)),0),0), IF($J187&gt;0,IF(INDIRECT(ADDRESS($J187,43))&lt;&gt;1,INDIRECT(ADDRESS($J187,49)),0),0), IF($K187&gt;0,IF(INDIRECT(ADDRESS($K187,43))&lt;&gt;1,INDIRECT(ADDRESS($K187,49)),0),0), IF($L187&gt;0,IF(INDIRECT(ADDRESS($L187,43))&lt;&gt;1,INDIRECT(ADDRESS($L187,49)),0),0), IF($M187&gt;0,IF(INDIRECT(ADDRESS($M187,43))&lt;&gt;1,INDIRECT(ADDRESS($M187,49)),0),0))))</f>
        <v>1.7777777777777777</v>
      </c>
      <c r="CL187" s="57" cm="1">
        <f t="array" aca="1" ref="CL187" ca="1">SUM(IF($C187&gt;0,IF(INDIRECT(ADDRESS($C187,44))=1,INDIRECT(ADDRESS($C187,90)),0),0), IF($D187&gt;0,IF(INDIRECT(ADDRESS($D187,44))=1,INDIRECT(ADDRESS($D187,90)),0),0), IF($E187&gt;0,IF(INDIRECT(ADDRESS($E187,44))=1,INDIRECT(ADDRESS($E187,90)),0),0), IF($F187&gt;0,IF(INDIRECT(ADDRESS($F187,44))=1,INDIRECT(ADDRESS($F187,90)),0),0), IF($G187&gt;0,IF(INDIRECT(ADDRESS($G187,44))=1,INDIRECT(ADDRESS($G187,90)),0),0), IF($H187&gt;0,IF(INDIRECT(ADDRESS($H187,44))=1,INDIRECT(ADDRESS($H187,90)),0),0), IF($I187&gt;0,IF(INDIRECT(ADDRESS($I187,44))=1,INDIRECT(ADDRESS($I187,90)),0),0), IF($J187&gt;0,IF(INDIRECT(ADDRESS($J187,44))=1,INDIRECT(ADDRESS($J187,90)),0),0), IF($K187&gt;0,IF(INDIRECT(ADDRESS($K187,44))=1,INDIRECT(ADDRESS($K187,90)),0),0), IF($L187&gt;0,IF(INDIRECT(ADDRESS($L187,44))=1,INDIRECT(ADDRESS($L187,90)),0),0), IF($M187&gt;0,IF(INDIRECT(ADDRESS($M187,44))=1,INDIRECT(ADDRESS($M187,90)),0),0))</f>
        <v>0</v>
      </c>
      <c r="CM187" s="56">
        <f t="shared" ca="1" si="135"/>
        <v>0.96011577248824731</v>
      </c>
      <c r="CN187" s="59"/>
    </row>
    <row r="188" spans="1:92" x14ac:dyDescent="0.25">
      <c r="A188" s="52" t="s">
        <v>257</v>
      </c>
      <c r="B188" s="67">
        <v>103</v>
      </c>
      <c r="C188" s="67">
        <v>112</v>
      </c>
      <c r="D188" s="67"/>
      <c r="E188" s="67"/>
      <c r="F188" s="67"/>
      <c r="G188" s="67">
        <v>136</v>
      </c>
      <c r="H188" s="67">
        <v>136</v>
      </c>
      <c r="I188" s="67">
        <v>136</v>
      </c>
      <c r="J188" s="67"/>
      <c r="K188" s="67"/>
      <c r="L188" s="67"/>
      <c r="M188" s="67"/>
      <c r="N188" s="67">
        <f t="shared" ref="N188:N200" ca="1" si="141">SUM(INDIRECT(ADDRESS(B188,COLUMN())),IF(C188&gt;0,INDIRECT(ADDRESS(C188,COLUMN())),0),IF(D188&gt;0,INDIRECT(ADDRESS(D188,COLUMN())),0),IF(E188&gt;0,INDIRECT(ADDRESS(E188,COLUMN())),0),IF(F188&gt;0,INDIRECT(ADDRESS(F188,COLUMN())),0),IF(G188&gt;0,INDIRECT(ADDRESS(G188,COLUMN())),0),IF(H188&gt;0,INDIRECT(ADDRESS(H188,COLUMN())),0),IF(I188&gt;0,INDIRECT(ADDRESS(I188,COLUMN())),0),IF(J188&gt;0,INDIRECT(ADDRESS(J188,COLUMN())),0),IF(K188&gt;0,INDIRECT(ADDRESS(K188,COLUMN())),0),IF(L188&gt;0,INDIRECT(ADDRESS(L188,COLUMN())),0),IF(M188&gt;0,INDIRECT(ADDRESS(M188,COLUMN())),0))</f>
        <v>25</v>
      </c>
      <c r="O188" s="67" t="str" cm="1">
        <f t="array" aca="1" ref="O188" ca="1">INDIRECT(ADDRESS($B188,COLUMN()))</f>
        <v>Fighter</v>
      </c>
      <c r="P188" s="67" cm="1">
        <f t="array" aca="1" ref="P188" ca="1">INDIRECT(ADDRESS($B188,COLUMN()))</f>
        <v>2</v>
      </c>
      <c r="Q188" s="67" t="str" cm="1">
        <f t="array" aca="1" ref="Q188" ca="1">INDIRECT(ADDRESS($B188,COLUMN()))</f>
        <v>-</v>
      </c>
      <c r="R188" s="67" t="str" cm="1">
        <f t="array" aca="1" ref="R188" ca="1">INDIRECT(ADDRESS($B188,COLUMN()))</f>
        <v>-</v>
      </c>
      <c r="S188" s="67" cm="1">
        <f t="array" aca="1" ref="S188" ca="1">INDIRECT(ADDRESS($B188,COLUMN()))</f>
        <v>3</v>
      </c>
      <c r="T188" s="67" t="str" cm="1">
        <f t="array" aca="1" ref="T188" ca="1">INDIRECT(ADDRESS($B188,COLUMN()))</f>
        <v>1-7</v>
      </c>
      <c r="U188" s="67" cm="1">
        <f t="array" aca="1" ref="U188" ca="1">INDIRECT(ADDRESS($B188,COLUMN()))</f>
        <v>7</v>
      </c>
      <c r="V188" s="67" cm="1">
        <f t="array" aca="1" ref="V188" ca="1">INDIRECT(ADDRESS($B188,COLUMN()))</f>
        <v>0</v>
      </c>
      <c r="W188" s="67" cm="1">
        <f t="array" aca="1" ref="W188" ca="1">INDIRECT(ADDRESS($B188,COLUMN()))</f>
        <v>3</v>
      </c>
      <c r="X188" s="67" cm="1">
        <f t="array" aca="1" ref="X188" ca="1">INDIRECT(ADDRESS($B188,COLUMN()))</f>
        <v>8</v>
      </c>
      <c r="Y188" s="67" cm="1">
        <f t="array" aca="1" ref="Y188" ca="1">INDIRECT(ADDRESS($B188,COLUMN()))</f>
        <v>2</v>
      </c>
      <c r="Z188" s="67" cm="1">
        <f t="array" aca="1" ref="Z188" ca="1">INDIRECT(ADDRESS($B188,COLUMN()))</f>
        <v>5</v>
      </c>
      <c r="AA188" s="67" cm="1">
        <f t="array" aca="1" ref="AA188" ca="1">INDIRECT(ADDRESS($B188,COLUMN()))</f>
        <v>0</v>
      </c>
      <c r="AB188" s="56">
        <f t="shared" ca="1" si="121"/>
        <v>0.94984931860162136</v>
      </c>
      <c r="AC188" s="56">
        <f t="shared" ca="1" si="122"/>
        <v>1.1964652694715701</v>
      </c>
      <c r="AD188" s="56">
        <f t="shared" ca="1" si="123"/>
        <v>2.0808091642983828</v>
      </c>
      <c r="AF188" s="52"/>
      <c r="AG188" s="52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2"/>
      <c r="AU188" s="54" t="s">
        <v>117</v>
      </c>
      <c r="AV188" s="57" cm="1">
        <f t="array" aca="1" ref="AV188" ca="1">SUM(IF($C188&gt;0,IF(AND(INDIRECT(ADDRESS($C188,44))=0,INDIRECT(ADDRESS($C188,38))="UL",ISERROR(SEARCH("Rear",INDIRECT(ADDRESS($C188,33)))),ISERROR(SEARCH("Side",INDIRECT(ADDRESS($C188,33))))),INDIRECT(ADDRESS($C188,COLUMN())),0),0),IF($D188&gt;0,IF(AND(INDIRECT(ADDRESS($D188,44))=0,INDIRECT(ADDRESS($D188,38))="UL",ISERROR(SEARCH("Rear",INDIRECT(ADDRESS($D188,33)))),ISERROR(SEARCH("Side",INDIRECT(ADDRESS($D188,33))))),INDIRECT(ADDRESS($D188,COLUMN())),0),0),IF($E188&gt;0,IF(AND(INDIRECT(ADDRESS($E188,44))=0,INDIRECT(ADDRESS($E188,38))="UL",ISERROR(SEARCH("Rear",INDIRECT(ADDRESS($E188,33)))),ISERROR(SEARCH("Side",INDIRECT(ADDRESS($E188,33))))),INDIRECT(ADDRESS($E188,COLUMN())),0),0),IF($F188&gt;0,IF(AND(INDIRECT(ADDRESS($F188,44))=0,INDIRECT(ADDRESS($F188,38))="UL",ISERROR(SEARCH("Rear",INDIRECT(ADDRESS($F188,33)))),ISERROR(SEARCH("Side",INDIRECT(ADDRESS($F188,33))))),INDIRECT(ADDRESS($F188,COLUMN())),0),0),IF($G188&gt;0,IF(AND(INDIRECT(ADDRESS($G188,44))=0,INDIRECT(ADDRESS($G188,38))="UL",ISERROR(SEARCH("Rear",INDIRECT(ADDRESS($G188,33)))),ISERROR(SEARCH("Side",INDIRECT(ADDRESS($G188,33))))),INDIRECT(ADDRESS($G188,COLUMN())),0),0),IF($H188&gt;0,IF(AND(INDIRECT(ADDRESS($H188,44))=0,INDIRECT(ADDRESS($H188,38))="UL",ISERROR(SEARCH("Rear",INDIRECT(ADDRESS($H188,33)))),ISERROR(SEARCH("Side",INDIRECT(ADDRESS($H188,33))))),INDIRECT(ADDRESS($H188,COLUMN())),0),0),IF($I188&gt;0,IF(AND(INDIRECT(ADDRESS($I188,44))=0,INDIRECT(ADDRESS($I188,38))="UL",ISERROR(SEARCH("Rear",INDIRECT(ADDRESS($I188,33)))),ISERROR(SEARCH("Side",INDIRECT(ADDRESS($I188,33))))),INDIRECT(ADDRESS($I188,COLUMN())),0),0),IF($J188&gt;0,IF(AND(INDIRECT(ADDRESS($J188,44))=0,INDIRECT(ADDRESS($J188,38))="UL",ISERROR(SEARCH("Rear",INDIRECT(ADDRESS($J188,33)))),ISERROR(SEARCH("Side",INDIRECT(ADDRESS($J188,33))))),INDIRECT(ADDRESS($J188,COLUMN())),0),0),IF($K188&gt;0,IF(AND(INDIRECT(ADDRESS($K188,44))=0,INDIRECT(ADDRESS($K188,38))="UL",ISERROR(SEARCH("Rear",INDIRECT(ADDRESS($K188,33)))),ISERROR(SEARCH("Side",INDIRECT(ADDRESS($K188,33))))),INDIRECT(ADDRESS($K188,COLUMN())),0),0),IF($L188&gt;0,IF(AND(INDIRECT(ADDRESS($L188,44))=0,INDIRECT(ADDRESS($L188,38))="UL",ISERROR(SEARCH("Rear",INDIRECT(ADDRESS($L188,33)))),ISERROR(SEARCH("Side",INDIRECT(ADDRESS($L188,33))))),INDIRECT(ADDRESS($L188,COLUMN())),0),0),IF($M188&gt;0,IF(AND(INDIRECT(ADDRESS($M188,44))=0,INDIRECT(ADDRESS($M188,38))="UL",ISERROR(SEARCH("Rear",INDIRECT(ADDRESS($M188,33)))),ISERROR(SEARCH("Side",INDIRECT(ADDRESS($M188,33))))),INDIRECT(ADDRESS($M188,COLUMN())),0),0))</f>
        <v>0</v>
      </c>
      <c r="AW188" s="57" cm="1">
        <f t="array" aca="1" ref="AW188" ca="1">SUM(IF($C188&gt;0,IF(AND(INDIRECT(ADDRESS($C188,44))=0,INDIRECT(ADDRESS($C188,38))="UL",ISERROR(SEARCH("Rear",INDIRECT(ADDRESS($C188,33)))),ISERROR(SEARCH("Side",INDIRECT(ADDRESS($C188,33))))),INDIRECT(ADDRESS($C188,COLUMN())),0),0),IF($D188&gt;0,IF(AND(INDIRECT(ADDRESS($D188,44))=0,INDIRECT(ADDRESS($D188,38))="UL",ISERROR(SEARCH("Rear",INDIRECT(ADDRESS($D188,33)))),ISERROR(SEARCH("Side",INDIRECT(ADDRESS($D188,33))))),INDIRECT(ADDRESS($D188,COLUMN())),0),0),IF($E188&gt;0,IF(AND(INDIRECT(ADDRESS($E188,44))=0,INDIRECT(ADDRESS($E188,38))="UL",ISERROR(SEARCH("Rear",INDIRECT(ADDRESS($E188,33)))),ISERROR(SEARCH("Side",INDIRECT(ADDRESS($E188,33))))),INDIRECT(ADDRESS($E188,COLUMN())),0),0),IF($F188&gt;0,IF(AND(INDIRECT(ADDRESS($F188,44))=0,INDIRECT(ADDRESS($F188,38))="UL",ISERROR(SEARCH("Rear",INDIRECT(ADDRESS($F188,33)))),ISERROR(SEARCH("Side",INDIRECT(ADDRESS($F188,33))))),INDIRECT(ADDRESS($F188,COLUMN())),0),0),IF($G188&gt;0,IF(AND(INDIRECT(ADDRESS($G188,44))=0,INDIRECT(ADDRESS($G188,38))="UL",ISERROR(SEARCH("Rear",INDIRECT(ADDRESS($G188,33)))),ISERROR(SEARCH("Side",INDIRECT(ADDRESS($G188,33))))),INDIRECT(ADDRESS($G188,COLUMN())),0),0),IF($H188&gt;0,IF(AND(INDIRECT(ADDRESS($H188,44))=0,INDIRECT(ADDRESS($H188,38))="UL",ISERROR(SEARCH("Rear",INDIRECT(ADDRESS($H188,33)))),ISERROR(SEARCH("Side",INDIRECT(ADDRESS($H188,33))))),INDIRECT(ADDRESS($H188,COLUMN())),0),0),IF($I188&gt;0,IF(AND(INDIRECT(ADDRESS($I188,44))=0,INDIRECT(ADDRESS($I188,38))="UL",ISERROR(SEARCH("Rear",INDIRECT(ADDRESS($I188,33)))),ISERROR(SEARCH("Side",INDIRECT(ADDRESS($I188,33))))),INDIRECT(ADDRESS($I188,COLUMN())),0),0),IF($J188&gt;0,IF(AND(INDIRECT(ADDRESS($J188,44))=0,INDIRECT(ADDRESS($J188,38))="UL",ISERROR(SEARCH("Rear",INDIRECT(ADDRESS($J188,33)))),ISERROR(SEARCH("Side",INDIRECT(ADDRESS($J188,33))))),INDIRECT(ADDRESS($J188,COLUMN())),0),0),IF($K188&gt;0,IF(AND(INDIRECT(ADDRESS($K188,44))=0,INDIRECT(ADDRESS($K188,38))="UL",ISERROR(SEARCH("Rear",INDIRECT(ADDRESS($K188,33)))),ISERROR(SEARCH("Side",INDIRECT(ADDRESS($K188,33))))),INDIRECT(ADDRESS($K188,COLUMN())),0),0),IF($L188&gt;0,IF(AND(INDIRECT(ADDRESS($L188,44))=0,INDIRECT(ADDRESS($L188,38))="UL",ISERROR(SEARCH("Rear",INDIRECT(ADDRESS($L188,33)))),ISERROR(SEARCH("Side",INDIRECT(ADDRESS($L188,33))))),INDIRECT(ADDRESS($L188,COLUMN())),0),0),IF($M188&gt;0,IF(AND(INDIRECT(ADDRESS($M188,44))=0,INDIRECT(ADDRESS($M188,38))="UL",ISERROR(SEARCH("Rear",INDIRECT(ADDRESS($M188,33)))),ISERROR(SEARCH("Side",INDIRECT(ADDRESS($M188,33))))),INDIRECT(ADDRESS($M188,COLUMN())),0),0))</f>
        <v>0.66666666666666663</v>
      </c>
      <c r="AX188" s="57" cm="1">
        <f t="array" aca="1" ref="AX188" ca="1">SUM(IF($C188&gt;0,IF(AND(INDIRECT(ADDRESS($C188,44))=0,INDIRECT(ADDRESS($C188,38))="UL",ISERROR(SEARCH("Rear",INDIRECT(ADDRESS($C188,33)))),ISERROR(SEARCH("Side",INDIRECT(ADDRESS($C188,33))))),INDIRECT(ADDRESS($C188,COLUMN())),0),0),IF($D188&gt;0,IF(AND(INDIRECT(ADDRESS($D188,44))=0,INDIRECT(ADDRESS($D188,38))="UL",ISERROR(SEARCH("Rear",INDIRECT(ADDRESS($D188,33)))),ISERROR(SEARCH("Side",INDIRECT(ADDRESS($D188,33))))),INDIRECT(ADDRESS($D188,COLUMN())),0),0),IF($E188&gt;0,IF(AND(INDIRECT(ADDRESS($E188,44))=0,INDIRECT(ADDRESS($E188,38))="UL",ISERROR(SEARCH("Rear",INDIRECT(ADDRESS($E188,33)))),ISERROR(SEARCH("Side",INDIRECT(ADDRESS($E188,33))))),INDIRECT(ADDRESS($E188,COLUMN())),0),0),IF($F188&gt;0,IF(AND(INDIRECT(ADDRESS($F188,44))=0,INDIRECT(ADDRESS($F188,38))="UL",ISERROR(SEARCH("Rear",INDIRECT(ADDRESS($F188,33)))),ISERROR(SEARCH("Side",INDIRECT(ADDRESS($F188,33))))),INDIRECT(ADDRESS($F188,COLUMN())),0),0),IF($G188&gt;0,IF(AND(INDIRECT(ADDRESS($G188,44))=0,INDIRECT(ADDRESS($G188,38))="UL",ISERROR(SEARCH("Rear",INDIRECT(ADDRESS($G188,33)))),ISERROR(SEARCH("Side",INDIRECT(ADDRESS($G188,33))))),INDIRECT(ADDRESS($G188,COLUMN())),0),0),IF($H188&gt;0,IF(AND(INDIRECT(ADDRESS($H188,44))=0,INDIRECT(ADDRESS($H188,38))="UL",ISERROR(SEARCH("Rear",INDIRECT(ADDRESS($H188,33)))),ISERROR(SEARCH("Side",INDIRECT(ADDRESS($H188,33))))),INDIRECT(ADDRESS($H188,COLUMN())),0),0),IF($I188&gt;0,IF(AND(INDIRECT(ADDRESS($I188,44))=0,INDIRECT(ADDRESS($I188,38))="UL",ISERROR(SEARCH("Rear",INDIRECT(ADDRESS($I188,33)))),ISERROR(SEARCH("Side",INDIRECT(ADDRESS($I188,33))))),INDIRECT(ADDRESS($I188,COLUMN())),0),0),IF($J188&gt;0,IF(AND(INDIRECT(ADDRESS($J188,44))=0,INDIRECT(ADDRESS($J188,38))="UL",ISERROR(SEARCH("Rear",INDIRECT(ADDRESS($J188,33)))),ISERROR(SEARCH("Side",INDIRECT(ADDRESS($J188,33))))),INDIRECT(ADDRESS($J188,COLUMN())),0),0),IF($K188&gt;0,IF(AND(INDIRECT(ADDRESS($K188,44))=0,INDIRECT(ADDRESS($K188,38))="UL",ISERROR(SEARCH("Rear",INDIRECT(ADDRESS($K188,33)))),ISERROR(SEARCH("Side",INDIRECT(ADDRESS($K188,33))))),INDIRECT(ADDRESS($K188,COLUMN())),0),0),IF($L188&gt;0,IF(AND(INDIRECT(ADDRESS($L188,44))=0,INDIRECT(ADDRESS($L188,38))="UL",ISERROR(SEARCH("Rear",INDIRECT(ADDRESS($L188,33)))),ISERROR(SEARCH("Side",INDIRECT(ADDRESS($L188,33))))),INDIRECT(ADDRESS($L188,COLUMN())),0),0),IF($M188&gt;0,IF(AND(INDIRECT(ADDRESS($M188,44))=0,INDIRECT(ADDRESS($M188,38))="UL",ISERROR(SEARCH("Rear",INDIRECT(ADDRESS($M188,33)))),ISERROR(SEARCH("Side",INDIRECT(ADDRESS($M188,33))))),INDIRECT(ADDRESS($M188,COLUMN())),0),0))</f>
        <v>0.33333333333333331</v>
      </c>
      <c r="AY188" s="58">
        <f t="shared" ca="1" si="124"/>
        <v>0.66666666666666663</v>
      </c>
      <c r="AZ188" s="58">
        <f t="shared" ca="1" si="125"/>
        <v>0.33333333333333331</v>
      </c>
      <c r="BA188" s="58" cm="1">
        <f t="array" aca="1" ref="BA188" ca="1">SUM(IF($C188&gt;0,IF(AND(INDIRECT(ADDRESS($C188,44))=0,INDIRECT(ADDRESS($C188,38))="UL"),INDIRECT(ADDRESS($C188,COLUMN())),0),0),IF($D188&gt;0,IF(AND(INDIRECT(ADDRESS($D188,44))=0,INDIRECT(ADDRESS($D188,38))="UL"),INDIRECT(ADDRESS($D188,COLUMN())),0),0),IF($E188&gt;0,IF(AND(INDIRECT(ADDRESS($E188,44))=0,INDIRECT(ADDRESS($E188,38))="UL"),INDIRECT(ADDRESS($E188,COLUMN())),0),0),IF($F188&gt;0,IF(AND(INDIRECT(ADDRESS($F188,44))=0,INDIRECT(ADDRESS($F188,38))="UL"),INDIRECT(ADDRESS($F188,COLUMN())),0),0),IF($G188&gt;0,IF(AND(INDIRECT(ADDRESS($G188,44))=0,INDIRECT(ADDRESS($G188,38))="UL"),INDIRECT(ADDRESS($G188,COLUMN())),0),0),IF($H188&gt;0,IF(AND(INDIRECT(ADDRESS($H188,44))=0,INDIRECT(ADDRESS($H188,38))="UL"),INDIRECT(ADDRESS($H188,COLUMN())),0),0),IF($I188&gt;0,IF(AND(INDIRECT(ADDRESS($I188,44))=0,INDIRECT(ADDRESS($I188,38))="UL"),INDIRECT(ADDRESS($I188,COLUMN())),0),0),IF($J188&gt;0,IF(AND(INDIRECT(ADDRESS($J188,44))=0,INDIRECT(ADDRESS($J188,38))="UL"),INDIRECT(ADDRESS($J188,COLUMN())),0),0),IF($K188&gt;0,IF(AND(INDIRECT(ADDRESS($K188,44))=0,INDIRECT(ADDRESS($K188,38))="UL"),INDIRECT(ADDRESS($K188,COLUMN())),0),0),IF($L188&gt;0,IF(AND(INDIRECT(ADDRESS($L188,44))=0,INDIRECT(ADDRESS($L188,38))="UL"),INDIRECT(ADDRESS($L188,COLUMN())),0),0),IF($M188&gt;0,IF(AND(INDIRECT(ADDRESS($M188,44))=0,INDIRECT(ADDRESS($M188,38))="UL"),INDIRECT(ADDRESS($M188,COLUMN())),0),0))</f>
        <v>0.22222222222222218</v>
      </c>
      <c r="BB188" s="58" cm="1">
        <f t="array" aca="1" ref="BB188" ca="1">SUM(IF($C188&gt;0,IF(AND(INDIRECT(ADDRESS($C188,44))=0,INDIRECT(ADDRESS($C188,38))="UL"),INDIRECT(ADDRESS($C188,COLUMN())),0),0),IF($D188&gt;0,IF(AND(INDIRECT(ADDRESS($D188,44))=0,INDIRECT(ADDRESS($D188,38))="UL"),INDIRECT(ADDRESS($D188,COLUMN())),0),0),IF($E188&gt;0,IF(AND(INDIRECT(ADDRESS($E188,44))=0,INDIRECT(ADDRESS($E188,38))="UL"),INDIRECT(ADDRESS($E188,COLUMN())),0),0),IF($F188&gt;0,IF(AND(INDIRECT(ADDRESS($F188,44))=0,INDIRECT(ADDRESS($F188,38))="UL"),INDIRECT(ADDRESS($F188,COLUMN())),0),0),IF($G188&gt;0,IF(AND(INDIRECT(ADDRESS($G188,44))=0,INDIRECT(ADDRESS($G188,38))="UL"),INDIRECT(ADDRESS($G188,COLUMN())),0),0),IF($H188&gt;0,IF(AND(INDIRECT(ADDRESS($H188,44))=0,INDIRECT(ADDRESS($H188,38))="UL"),INDIRECT(ADDRESS($H188,COLUMN())),0),0),IF($I188&gt;0,IF(AND(INDIRECT(ADDRESS($I188,44))=0,INDIRECT(ADDRESS($I188,38))="UL"),INDIRECT(ADDRESS($I188,COLUMN())),0),0),IF($J188&gt;0,IF(AND(INDIRECT(ADDRESS($J188,44))=0,INDIRECT(ADDRESS($J188,38))="UL"),INDIRECT(ADDRESS($J188,COLUMN())),0),0),IF($K188&gt;0,IF(AND(INDIRECT(ADDRESS($K188,44))=0,INDIRECT(ADDRESS($K188,38))="UL"),INDIRECT(ADDRESS($K188,COLUMN())),0),0),IF($L188&gt;0,IF(AND(INDIRECT(ADDRESS($L188,44))=0,INDIRECT(ADDRESS($L188,38))="UL"),INDIRECT(ADDRESS($L188,COLUMN())),0),0),IF($M188&gt;0,IF(AND(INDIRECT(ADDRESS($M188,44))=0,INDIRECT(ADDRESS($M188,38))="UL"),INDIRECT(ADDRESS($M188,COLUMN())),0),0))</f>
        <v>4.4444444444444439E-2</v>
      </c>
      <c r="BC188" s="58" cm="1">
        <f t="array" aca="1" ref="BC188" ca="1">SUM(IF($C188&gt;0,IF(AND(INDIRECT(ADDRESS($C188,44))=0,INDIRECT(ADDRESS($C188,38))="UL"),INDIRECT(ADDRESS($C188,COLUMN())),0),0),IF($D188&gt;0,IF(AND(INDIRECT(ADDRESS($D188,44))=0,INDIRECT(ADDRESS($D188,38))="UL"),INDIRECT(ADDRESS($D188,COLUMN())),0),0),IF($E188&gt;0,IF(AND(INDIRECT(ADDRESS($E188,44))=0,INDIRECT(ADDRESS($E188,38))="UL"),INDIRECT(ADDRESS($E188,COLUMN())),0),0),IF($F188&gt;0,IF(AND(INDIRECT(ADDRESS($F188,44))=0,INDIRECT(ADDRESS($F188,38))="UL"),INDIRECT(ADDRESS($F188,COLUMN())),0),0),IF($G188&gt;0,IF(AND(INDIRECT(ADDRESS($G188,44))=0,INDIRECT(ADDRESS($G188,38))="UL"),INDIRECT(ADDRESS($G188,COLUMN())),0),0),IF($H188&gt;0,IF(AND(INDIRECT(ADDRESS($H188,44))=0,INDIRECT(ADDRESS($H188,38))="UL"),INDIRECT(ADDRESS($H188,COLUMN())),0),0),IF($I188&gt;0,IF(AND(INDIRECT(ADDRESS($I188,44))=0,INDIRECT(ADDRESS($I188,38))="UL"),INDIRECT(ADDRESS($I188,COLUMN())),0),0),IF($J188&gt;0,IF(AND(INDIRECT(ADDRESS($J188,44))=0,INDIRECT(ADDRESS($J188,38))="UL"),INDIRECT(ADDRESS($J188,COLUMN())),0),0),IF($K188&gt;0,IF(AND(INDIRECT(ADDRESS($K188,44))=0,INDIRECT(ADDRESS($K188,38))="UL"),INDIRECT(ADDRESS($K188,COLUMN())),0),0),IF($L188&gt;0,IF(AND(INDIRECT(ADDRESS($L188,44))=0,INDIRECT(ADDRESS($L188,38))="UL"),INDIRECT(ADDRESS($L188,COLUMN())),0),0),IF($M188&gt;0,IF(AND(INDIRECT(ADDRESS($M188,44))=0,INDIRECT(ADDRESS($M188,38))="UL"),INDIRECT(ADDRESS($M188,COLUMN())),0),0))</f>
        <v>8.8888888888888878E-2</v>
      </c>
      <c r="BD188" s="58" cm="1">
        <f t="array" aca="1" ref="BD188" ca="1">SUM(IF($C188&gt;0,IF(AND(INDIRECT(ADDRESS($C188,44))=0,INDIRECT(ADDRESS($C188,38))="UL"),INDIRECT(ADDRESS($C188,COLUMN())),0),0),IF($D188&gt;0,IF(AND(INDIRECT(ADDRESS($D188,44))=0,INDIRECT(ADDRESS($D188,38))="UL"),INDIRECT(ADDRESS($D188,COLUMN())),0),0),IF($E188&gt;0,IF(AND(INDIRECT(ADDRESS($E188,44))=0,INDIRECT(ADDRESS($E188,38))="UL"),INDIRECT(ADDRESS($E188,COLUMN())),0),0),IF($F188&gt;0,IF(AND(INDIRECT(ADDRESS($F188,44))=0,INDIRECT(ADDRESS($F188,38))="UL"),INDIRECT(ADDRESS($F188,COLUMN())),0),0),IF($G188&gt;0,IF(AND(INDIRECT(ADDRESS($G188,44))=0,INDIRECT(ADDRESS($G188,38))="UL"),INDIRECT(ADDRESS($G188,COLUMN())),0),0),IF($H188&gt;0,IF(AND(INDIRECT(ADDRESS($H188,44))=0,INDIRECT(ADDRESS($H188,38))="UL"),INDIRECT(ADDRESS($H188,COLUMN())),0),0),IF($I188&gt;0,IF(AND(INDIRECT(ADDRESS($I188,44))=0,INDIRECT(ADDRESS($I188,38))="UL"),INDIRECT(ADDRESS($I188,COLUMN())),0),0),IF($J188&gt;0,IF(AND(INDIRECT(ADDRESS($J188,44))=0,INDIRECT(ADDRESS($J188,38))="UL"),INDIRECT(ADDRESS($J188,COLUMN())),0),0),IF($K188&gt;0,IF(AND(INDIRECT(ADDRESS($K188,44))=0,INDIRECT(ADDRESS($K188,38))="UL"),INDIRECT(ADDRESS($K188,COLUMN())),0),0),IF($L188&gt;0,IF(AND(INDIRECT(ADDRESS($L188,44))=0,INDIRECT(ADDRESS($L188,38))="UL"),INDIRECT(ADDRESS($L188,COLUMN())),0),0),IF($M188&gt;0,IF(AND(INDIRECT(ADDRESS($M188,44))=0,INDIRECT(ADDRESS($M188,38))="UL"),INDIRECT(ADDRESS($M188,COLUMN())),0),0))</f>
        <v>0.17777777777777776</v>
      </c>
      <c r="BE188" s="57">
        <f t="shared" ca="1" si="126"/>
        <v>8.8888888888888878E-2</v>
      </c>
      <c r="BF188" s="57" cm="1">
        <f t="array" aca="1" ref="BF188" ca="1">SUM(IF($C188&gt;0,IF(INDIRECT(ADDRESS($C188,45))=1,INDIRECT(ADDRESS($C188,52))*INDIRECT(ADDRESS($C188,42))/5,0),0), IF($D188&gt;0,IF(INDIRECT(ADDRESS($D188,45))=1,INDIRECT(ADDRESS($D188,52))*INDIRECT(ADDRESS($D188,42))/5,0),0), IF($E188&gt;0,IF(INDIRECT(ADDRESS($E188,45))=1,INDIRECT(ADDRESS($E188,52))*INDIRECT(ADDRESS($E188,42))/5,0),0), IF($F188&gt;0,IF(INDIRECT(ADDRESS($F188,45))=1,INDIRECT(ADDRESS($F188,52))*INDIRECT(ADDRESS($F188,42))/5,0),0), IF($G188&gt;0,IF(INDIRECT(ADDRESS($G188,45))=1,INDIRECT(ADDRESS($G188,52))*INDIRECT(ADDRESS($G188,42))/5,0),0), IF($H188&gt;0,IF(INDIRECT(ADDRESS($H188,45))=1,INDIRECT(ADDRESS($H188,52))*INDIRECT(ADDRESS($H188,42))/5,0),0)
)*$BF$296/100</f>
        <v>0</v>
      </c>
      <c r="BG188" s="19">
        <v>1</v>
      </c>
      <c r="BH188" s="57" cm="1">
        <f t="array" aca="1" ref="BH188" ca="1">SUM(IF($C188&gt;0,IF(AND(INDIRECT(ADDRESS($C188,44))=0,INDIRECT(ADDRESS($C188,38))&lt;&gt;"UL"),INDIRECT(ADDRESS($C188,COLUMN()-12)),0),0), IF($D188&gt;0,IF(AND(INDIRECT(ADDRESS($D188,44))=0,INDIRECT(ADDRESS($D188,38))&lt;&gt;"UL"),INDIRECT(ADDRESS($D188,COLUMN()-12)),0),0), IF($E188&gt;0,IF(AND(INDIRECT(ADDRESS($E188,44))=0,INDIRECT(ADDRESS($E188,38))&lt;&gt;"UL"),INDIRECT(ADDRESS($E188,COLUMN()-12)),0),0), IF($F188&gt;0,IF(AND(INDIRECT(ADDRESS($F188,44))=0,INDIRECT(ADDRESS($F188,38))&lt;&gt;"UL"),INDIRECT(ADDRESS($F188,COLUMN()-12)),0),0), IF($G188&gt;0,IF(AND(INDIRECT(ADDRESS($G188,44))=0,INDIRECT(ADDRESS($G188,38))&lt;&gt;"UL"),INDIRECT(ADDRESS($G188,COLUMN()-12)),0),0), IF($H188&gt;0,IF(AND(INDIRECT(ADDRESS($H188,44))=0,INDIRECT(ADDRESS($H188,38))&lt;&gt;"UL"),INDIRECT(ADDRESS($H188,COLUMN()-12)),0),0), IF($I188&gt;0,IF(AND(INDIRECT(ADDRESS($I188,44))=0,INDIRECT(ADDRESS($I188,38))&lt;&gt;"UL"),INDIRECT(ADDRESS($I188,COLUMN()-12)),0),0), IF($J188&gt;0,IF(AND(INDIRECT(ADDRESS($J188,44))=0,INDIRECT(ADDRESS($J188,38))&lt;&gt;"UL"),INDIRECT(ADDRESS($J188,COLUMN()-12)),0),0), IF($K188&gt;0,IF(AND(INDIRECT(ADDRESS($K188,44))=0,INDIRECT(ADDRESS($K188,38))&lt;&gt;"UL"),INDIRECT(ADDRESS($K188,COLUMN()-12)),0),0), IF($L188&gt;0,IF(AND(INDIRECT(ADDRESS($L188,44))=0,INDIRECT(ADDRESS($L188,38))&lt;&gt;"UL"),INDIRECT(ADDRESS($L188,COLUMN()-12)),0),0), IF($M188&gt;0,IF(AND(INDIRECT(ADDRESS($M188,44))=0,INDIRECT(ADDRESS($M188,38))&lt;&gt;"UL"),INDIRECT(ADDRESS($M188,COLUMN()-12)),0),0))</f>
        <v>0</v>
      </c>
      <c r="BI188" s="57" cm="1">
        <f t="array" aca="1" ref="BI188" ca="1">SUM(IF($C188&gt;0,IF(AND(INDIRECT(ADDRESS($C188,44))=0,INDIRECT(ADDRESS($C188,38))&lt;&gt;"UL"),INDIRECT(ADDRESS($C188,COLUMN()-12)),0),0), IF($D188&gt;0,IF(AND(INDIRECT(ADDRESS($D188,44))=0,INDIRECT(ADDRESS($D188,38))&lt;&gt;"UL"),INDIRECT(ADDRESS($D188,COLUMN()-12)),0),0), IF($E188&gt;0,IF(AND(INDIRECT(ADDRESS($E188,44))=0,INDIRECT(ADDRESS($E188,38))&lt;&gt;"UL"),INDIRECT(ADDRESS($E188,COLUMN()-12)),0),0), IF($F188&gt;0,IF(AND(INDIRECT(ADDRESS($F188,44))=0,INDIRECT(ADDRESS($F188,38))&lt;&gt;"UL"),INDIRECT(ADDRESS($F188,COLUMN()-12)),0),0), IF($G188&gt;0,IF(AND(INDIRECT(ADDRESS($G188,44))=0,INDIRECT(ADDRESS($G188,38))&lt;&gt;"UL"),INDIRECT(ADDRESS($G188,COLUMN()-12)),0),0), IF($H188&gt;0,IF(AND(INDIRECT(ADDRESS($H188,44))=0,INDIRECT(ADDRESS($H188,38))&lt;&gt;"UL"),INDIRECT(ADDRESS($H188,COLUMN()-12)),0),0), IF($I188&gt;0,IF(AND(INDIRECT(ADDRESS($I188,44))=0,INDIRECT(ADDRESS($I188,38))&lt;&gt;"UL"),INDIRECT(ADDRESS($I188,COLUMN()-12)),0),0), IF($J188&gt;0,IF(AND(INDIRECT(ADDRESS($J188,44))=0,INDIRECT(ADDRESS($J188,38))&lt;&gt;"UL"),INDIRECT(ADDRESS($J188,COLUMN()-12)),0),0), IF($K188&gt;0,IF(AND(INDIRECT(ADDRESS($K188,44))=0,INDIRECT(ADDRESS($K188,38))&lt;&gt;"UL"),INDIRECT(ADDRESS($K188,COLUMN()-12)),0),0), IF($L188&gt;0,IF(AND(INDIRECT(ADDRESS($L188,44))=0,INDIRECT(ADDRESS($L188,38))&lt;&gt;"UL"),INDIRECT(ADDRESS($L188,COLUMN()-12)),0),0), IF($M188&gt;0,IF(AND(INDIRECT(ADDRESS($M188,44))=0,INDIRECT(ADDRESS($M188,38))&lt;&gt;"UL"),INDIRECT(ADDRESS($M188,COLUMN()-12)),0),0))</f>
        <v>1.6666666666666665</v>
      </c>
      <c r="BJ188" s="57" cm="1">
        <f t="array" aca="1" ref="BJ188" ca="1">SUM(IF($C188&gt;0,IF(AND(INDIRECT(ADDRESS($C188,44))=0,INDIRECT(ADDRESS($C188,38))&lt;&gt;"UL"),INDIRECT(ADDRESS($C188,COLUMN()-12)),0),0), IF($D188&gt;0,IF(AND(INDIRECT(ADDRESS($D188,44))=0,INDIRECT(ADDRESS($D188,38))&lt;&gt;"UL"),INDIRECT(ADDRESS($D188,COLUMN()-12)),0),0), IF($E188&gt;0,IF(AND(INDIRECT(ADDRESS($E188,44))=0,INDIRECT(ADDRESS($E188,38))&lt;&gt;"UL"),INDIRECT(ADDRESS($E188,COLUMN()-12)),0),0), IF($F188&gt;0,IF(AND(INDIRECT(ADDRESS($F188,44))=0,INDIRECT(ADDRESS($F188,38))&lt;&gt;"UL"),INDIRECT(ADDRESS($F188,COLUMN()-12)),0),0), IF($G188&gt;0,IF(AND(INDIRECT(ADDRESS($G188,44))=0,INDIRECT(ADDRESS($G188,38))&lt;&gt;"UL"),INDIRECT(ADDRESS($G188,COLUMN()-12)),0),0), IF($H188&gt;0,IF(AND(INDIRECT(ADDRESS($H188,44))=0,INDIRECT(ADDRESS($H188,38))&lt;&gt;"UL"),INDIRECT(ADDRESS($H188,COLUMN()-12)),0),0), IF($I188&gt;0,IF(AND(INDIRECT(ADDRESS($I188,44))=0,INDIRECT(ADDRESS($I188,38))&lt;&gt;"UL"),INDIRECT(ADDRESS($I188,COLUMN()-12)),0),0), IF($J188&gt;0,IF(AND(INDIRECT(ADDRESS($J188,44))=0,INDIRECT(ADDRESS($J188,38))&lt;&gt;"UL"),INDIRECT(ADDRESS($J188,COLUMN()-12)),0),0), IF($K188&gt;0,IF(AND(INDIRECT(ADDRESS($K188,44))=0,INDIRECT(ADDRESS($K188,38))&lt;&gt;"UL"),INDIRECT(ADDRESS($K188,COLUMN()-12)),0),0), IF($L188&gt;0,IF(AND(INDIRECT(ADDRESS($L188,44))=0,INDIRECT(ADDRESS($L188,38))&lt;&gt;"UL"),INDIRECT(ADDRESS($L188,COLUMN()-12)),0),0), IF($M188&gt;0,IF(AND(INDIRECT(ADDRESS($M188,44))=0,INDIRECT(ADDRESS($M188,38))&lt;&gt;"UL"),INDIRECT(ADDRESS($M188,COLUMN()-12)),0),0))</f>
        <v>1.6666666666666665</v>
      </c>
      <c r="BK188" s="57">
        <f t="shared" ca="1" si="127"/>
        <v>1.6666666666666665</v>
      </c>
      <c r="BL188" s="58">
        <f t="shared" ca="1" si="128"/>
        <v>1.1111111111111109</v>
      </c>
      <c r="BM188" s="57" cm="1">
        <f t="array" aca="1" ref="BM188" ca="1">SUM(IF($C188&gt;0,IF(AND(INDIRECT(ADDRESS($C188,44))=0,INDIRECT(ADDRESS($C188,38))&lt;&gt;"UL"),INDIRECT(ADDRESS($C188,COLUMN()-12)),0),0), IF($D188&gt;0,IF(AND(INDIRECT(ADDRESS($D188,44))=0,INDIRECT(ADDRESS($D188,38))&lt;&gt;"UL"),INDIRECT(ADDRESS($D188,COLUMN()-12)),0),0), IF($E188&gt;0,IF(AND(INDIRECT(ADDRESS($E188,44))=0,INDIRECT(ADDRESS($E188,38))&lt;&gt;"UL"),INDIRECT(ADDRESS($E188,COLUMN()-12)),0),0), IF($F188&gt;0,IF(AND(INDIRECT(ADDRESS($F188,44))=0,INDIRECT(ADDRESS($F188,38))&lt;&gt;"UL"),INDIRECT(ADDRESS($F188,COLUMN()-12)),0),0), IF($G188&gt;0,IF(AND(INDIRECT(ADDRESS($G188,44))=0,INDIRECT(ADDRESS($G188,38))&lt;&gt;"UL"),INDIRECT(ADDRESS($G188,COLUMN()-12)),0),0), IF($H188&gt;0,IF(AND(INDIRECT(ADDRESS($H188,44))=0,INDIRECT(ADDRESS($H188,38))&lt;&gt;"UL"),INDIRECT(ADDRESS($H188,COLUMN()-12)),0),0), IF($I188&gt;0,IF(AND(INDIRECT(ADDRESS($I188,44))=0,INDIRECT(ADDRESS($I188,38))&lt;&gt;"UL"),INDIRECT(ADDRESS($I188,COLUMN()-12)),0),0), IF($J188&gt;0,IF(AND(INDIRECT(ADDRESS($J188,44))=0,INDIRECT(ADDRESS($J188,38))&lt;&gt;"UL"),INDIRECT(ADDRESS($J188,COLUMN()-12)),0),0), IF($K188&gt;0,IF(AND(INDIRECT(ADDRESS($K188,44))=0,INDIRECT(ADDRESS($K188,38))&lt;&gt;"UL"),INDIRECT(ADDRESS($K188,COLUMN()-11)),0),0), IF($L188&gt;0,IF(AND(INDIRECT(ADDRESS($L188,44))=0,INDIRECT(ADDRESS($L188,38))&lt;&gt;"UL"),INDIRECT(ADDRESS($L188,COLUMN()-11)),0),0), IF($M188&gt;0,IF(AND(INDIRECT(ADDRESS($M188,44))=0,INDIRECT(ADDRESS($M188,38))&lt;&gt;"UL"),INDIRECT(ADDRESS($M188,COLUMN()-11)),0),0))</f>
        <v>0.66666666666666652</v>
      </c>
      <c r="BN188" s="57" cm="1">
        <f t="array" aca="1" ref="BN188" ca="1">SUM(IF($C188&gt;0,IF(AND(INDIRECT(ADDRESS($C188,44))=0,INDIRECT(ADDRESS($C188,38))&lt;&gt;"UL"),INDIRECT(ADDRESS($C188,COLUMN()-12)),0),0), IF($D188&gt;0,IF(AND(INDIRECT(ADDRESS($D188,44))=0,INDIRECT(ADDRESS($D188,38))&lt;&gt;"UL"),INDIRECT(ADDRESS($D188,COLUMN()-12)),0),0), IF($E188&gt;0,IF(AND(INDIRECT(ADDRESS($E188,44))=0,INDIRECT(ADDRESS($E188,38))&lt;&gt;"UL"),INDIRECT(ADDRESS($E188,COLUMN()-12)),0),0), IF($F188&gt;0,IF(AND(INDIRECT(ADDRESS($F188,44))=0,INDIRECT(ADDRESS($F188,38))&lt;&gt;"UL"),INDIRECT(ADDRESS($F188,COLUMN()-12)),0),0), IF($G188&gt;0,IF(AND(INDIRECT(ADDRESS($G188,44))=0,INDIRECT(ADDRESS($G188,38))&lt;&gt;"UL"),INDIRECT(ADDRESS($G188,COLUMN()-12)),0),0), IF($H188&gt;0,IF(AND(INDIRECT(ADDRESS($H188,44))=0,INDIRECT(ADDRESS($H188,38))&lt;&gt;"UL"),INDIRECT(ADDRESS($H188,COLUMN()-12)),0),0), IF($I188&gt;0,IF(AND(INDIRECT(ADDRESS($I188,44))=0,INDIRECT(ADDRESS($I188,38))&lt;&gt;"UL"),INDIRECT(ADDRESS($I188,COLUMN()-12)),0),0), IF($J188&gt;0,IF(AND(INDIRECT(ADDRESS($J188,44))=0,INDIRECT(ADDRESS($J188,38))&lt;&gt;"UL"),INDIRECT(ADDRESS($J188,COLUMN()-12)),0),0), IF($K188&gt;0,IF(AND(INDIRECT(ADDRESS($K188,44))=0,INDIRECT(ADDRESS($K188,38))&lt;&gt;"UL"),INDIRECT(ADDRESS($K188,COLUMN()-11)),0),0), IF($L188&gt;0,IF(AND(INDIRECT(ADDRESS($L188,44))=0,INDIRECT(ADDRESS($L188,38))&lt;&gt;"UL"),INDIRECT(ADDRESS($L188,COLUMN()-11)),0),0), IF($M188&gt;0,IF(AND(INDIRECT(ADDRESS($M188,44))=0,INDIRECT(ADDRESS($M188,38))&lt;&gt;"UL"),INDIRECT(ADDRESS($M188,COLUMN()-11)),0),0))</f>
        <v>0.22222222222222215</v>
      </c>
      <c r="BO188" s="57" cm="1">
        <f t="array" aca="1" ref="BO188" ca="1">SUM(IF($C188&gt;0,IF(AND(INDIRECT(ADDRESS($C188,44))=0,INDIRECT(ADDRESS($C188,38))&lt;&gt;"UL"),INDIRECT(ADDRESS($C188,COLUMN()-12)),0),0), IF($D188&gt;0,IF(AND(INDIRECT(ADDRESS($D188,44))=0,INDIRECT(ADDRESS($D188,38))&lt;&gt;"UL"),INDIRECT(ADDRESS($D188,COLUMN()-12)),0),0), IF($E188&gt;0,IF(AND(INDIRECT(ADDRESS($E188,44))=0,INDIRECT(ADDRESS($E188,38))&lt;&gt;"UL"),INDIRECT(ADDRESS($E188,COLUMN()-12)),0),0), IF($F188&gt;0,IF(AND(INDIRECT(ADDRESS($F188,44))=0,INDIRECT(ADDRESS($F188,38))&lt;&gt;"UL"),INDIRECT(ADDRESS($F188,COLUMN()-12)),0),0), IF($G188&gt;0,IF(AND(INDIRECT(ADDRESS($G188,44))=0,INDIRECT(ADDRESS($G188,38))&lt;&gt;"UL"),INDIRECT(ADDRESS($G188,COLUMN()-12)),0),0), IF($H188&gt;0,IF(AND(INDIRECT(ADDRESS($H188,44))=0,INDIRECT(ADDRESS($H188,38))&lt;&gt;"UL"),INDIRECT(ADDRESS($H188,COLUMN()-12)),0),0), IF($I188&gt;0,IF(AND(INDIRECT(ADDRESS($I188,44))=0,INDIRECT(ADDRESS($I188,38))&lt;&gt;"UL"),INDIRECT(ADDRESS($I188,COLUMN()-12)),0),0), IF($J188&gt;0,IF(AND(INDIRECT(ADDRESS($J188,44))=0,INDIRECT(ADDRESS($J188,38))&lt;&gt;"UL"),INDIRECT(ADDRESS($J188,COLUMN()-12)),0),0), IF($K188&gt;0,IF(AND(INDIRECT(ADDRESS($K188,44))=0,INDIRECT(ADDRESS($K188,38))&lt;&gt;"UL"),INDIRECT(ADDRESS($K188,COLUMN()-11)),0),0), IF($L188&gt;0,IF(AND(INDIRECT(ADDRESS($L188,44))=0,INDIRECT(ADDRESS($L188,38))&lt;&gt;"UL"),INDIRECT(ADDRESS($L188,COLUMN()-11)),0),0), IF($M188&gt;0,IF(AND(INDIRECT(ADDRESS($M188,44))=0,INDIRECT(ADDRESS($M188,38))&lt;&gt;"UL"),INDIRECT(ADDRESS($M188,COLUMN()-11)),0),0))</f>
        <v>0.44444444444444431</v>
      </c>
      <c r="BP188" s="57" cm="1">
        <f t="array" aca="1" ref="BP188" ca="1">SUM(IF($C188&gt;0,IF(AND(INDIRECT(ADDRESS($C188,44))=0,INDIRECT(ADDRESS($C188,38))&lt;&gt;"UL"),INDIRECT(ADDRESS($C188,COLUMN()-12)),0),0), IF($D188&gt;0,IF(AND(INDIRECT(ADDRESS($D188,44))=0,INDIRECT(ADDRESS($D188,38))&lt;&gt;"UL"),INDIRECT(ADDRESS($D188,COLUMN()-12)),0),0), IF($E188&gt;0,IF(AND(INDIRECT(ADDRESS($E188,44))=0,INDIRECT(ADDRESS($E188,38))&lt;&gt;"UL"),INDIRECT(ADDRESS($E188,COLUMN()-12)),0),0), IF($F188&gt;0,IF(AND(INDIRECT(ADDRESS($F188,44))=0,INDIRECT(ADDRESS($F188,38))&lt;&gt;"UL"),INDIRECT(ADDRESS($F188,COLUMN()-12)),0),0), IF($G188&gt;0,IF(AND(INDIRECT(ADDRESS($G188,44))=0,INDIRECT(ADDRESS($G188,38))&lt;&gt;"UL"),INDIRECT(ADDRESS($G188,COLUMN()-12)),0),0), IF($H188&gt;0,IF(AND(INDIRECT(ADDRESS($H188,44))=0,INDIRECT(ADDRESS($H188,38))&lt;&gt;"UL"),INDIRECT(ADDRESS($H188,COLUMN()-12)),0),0), IF($I188&gt;0,IF(AND(INDIRECT(ADDRESS($I188,44))=0,INDIRECT(ADDRESS($I188,38))&lt;&gt;"UL"),INDIRECT(ADDRESS($I188,COLUMN()-12)),0),0), IF($J188&gt;0,IF(AND(INDIRECT(ADDRESS($J188,44))=0,INDIRECT(ADDRESS($J188,38))&lt;&gt;"UL"),INDIRECT(ADDRESS($J188,COLUMN()-12)),0),0), IF($K188&gt;0,IF(AND(INDIRECT(ADDRESS($K188,44))=0,INDIRECT(ADDRESS($K188,38))&lt;&gt;"UL"),INDIRECT(ADDRESS($K188,COLUMN()-11)),0),0), IF($L188&gt;0,IF(AND(INDIRECT(ADDRESS($L188,44))=0,INDIRECT(ADDRESS($L188,38))&lt;&gt;"UL"),INDIRECT(ADDRESS($L188,COLUMN()-11)),0),0), IF($M188&gt;0,IF(AND(INDIRECT(ADDRESS($M188,44))=0,INDIRECT(ADDRESS($M188,38))&lt;&gt;"UL"),INDIRECT(ADDRESS($M188,COLUMN()-11)),0),0))</f>
        <v>0.44444444444444431</v>
      </c>
      <c r="BQ188" s="57">
        <f t="shared" ca="1" si="129"/>
        <v>0.44444444444444431</v>
      </c>
      <c r="BR188" s="161">
        <f t="shared" ca="1" si="130"/>
        <v>79.14303589142007</v>
      </c>
      <c r="BS188" s="56"/>
      <c r="BT188" s="56">
        <f t="shared" ca="1" si="131"/>
        <v>2.9322840781856048</v>
      </c>
      <c r="BU188" s="77">
        <f t="shared" ca="1" si="132"/>
        <v>0.11729136312742419</v>
      </c>
      <c r="BV188" s="57" t="s">
        <v>34</v>
      </c>
      <c r="BW188" s="57" cm="1">
        <f t="array" aca="1" ref="BW188" ca="1">SUM(IF($C188&gt;0,IF(AND(INDIRECT(ADDRESS($C188,44))=0,INDIRECT(ADDRESS($C188,38))="UL",ISERROR(SEARCH("Rear",INDIRECT(ADDRESS($C188,33)))),ISERROR(SEARCH("Side",INDIRECT(ADDRESS($C188,33))))),INDIRECT(ADDRESS($C188,COLUMN())),0),0),IF($D188&gt;0,IF(AND(INDIRECT(ADDRESS($D188,44))=0,INDIRECT(ADDRESS($D188,38))="UL",ISERROR(SEARCH("Rear",INDIRECT(ADDRESS($D188,33)))),ISERROR(SEARCH("Side",INDIRECT(ADDRESS($D188,33))))),INDIRECT(ADDRESS($D188,COLUMN())),0),0),IF($E188&gt;0,IF(AND(INDIRECT(ADDRESS($E188,44))=0,INDIRECT(ADDRESS($E188,38))="UL",ISERROR(SEARCH("Rear",INDIRECT(ADDRESS($E188,33)))),ISERROR(SEARCH("Side",INDIRECT(ADDRESS($E188,33))))),INDIRECT(ADDRESS($E188,COLUMN())),0),0),IF($F188&gt;0,IF(AND(INDIRECT(ADDRESS($F188,44))=0,INDIRECT(ADDRESS($F188,38))="UL",ISERROR(SEARCH("Rear",INDIRECT(ADDRESS($F188,33)))),ISERROR(SEARCH("Side",INDIRECT(ADDRESS($F188,33))))),INDIRECT(ADDRESS($F188,COLUMN())),0),0),IF($G188&gt;0,IF(AND(INDIRECT(ADDRESS($G188,44))=0,INDIRECT(ADDRESS($G188,38))="UL",ISERROR(SEARCH("Rear",INDIRECT(ADDRESS($G188,33)))),ISERROR(SEARCH("Side",INDIRECT(ADDRESS($G188,33))))),INDIRECT(ADDRESS($G188,COLUMN())),0),0),IF($H188&gt;0,IF(AND(INDIRECT(ADDRESS($H188,44))=0,INDIRECT(ADDRESS($H188,38))="UL",ISERROR(SEARCH("Rear",INDIRECT(ADDRESS($H188,33)))),ISERROR(SEARCH("Side",INDIRECT(ADDRESS($H188,33))))),INDIRECT(ADDRESS($H188,COLUMN())),0),0),IF($I188&gt;0,IF(AND(INDIRECT(ADDRESS($I188,44))=0,INDIRECT(ADDRESS($I188,38))="UL",ISERROR(SEARCH("Rear",INDIRECT(ADDRESS($I188,33)))),ISERROR(SEARCH("Side",INDIRECT(ADDRESS($I188,33))))),INDIRECT(ADDRESS($I188,COLUMN())),0),0),IF($J188&gt;0,IF(AND(INDIRECT(ADDRESS($J188,44))=0,INDIRECT(ADDRESS($J188,38))="UL",ISERROR(SEARCH("Rear",INDIRECT(ADDRESS($J188,33)))),ISERROR(SEARCH("Side",INDIRECT(ADDRESS($J188,33))))),INDIRECT(ADDRESS($J188,COLUMN())),0),0),IF($K188&gt;0,IF(AND(INDIRECT(ADDRESS($K188,44))=0,INDIRECT(ADDRESS($K188,38))="UL",ISERROR(SEARCH("Rear",INDIRECT(ADDRESS($K188,33)))),ISERROR(SEARCH("Side",INDIRECT(ADDRESS($K188,33))))),INDIRECT(ADDRESS($K188,COLUMN())),0),0),IF($L188&gt;0,IF(AND(INDIRECT(ADDRESS($L188,44))=0,INDIRECT(ADDRESS($L188,38))="UL",ISERROR(SEARCH("Rear",INDIRECT(ADDRESS($L188,33)))),ISERROR(SEARCH("Side",INDIRECT(ADDRESS($L188,33))))),INDIRECT(ADDRESS($L188,COLUMN())),0),0),IF($M188&gt;0,IF(AND(INDIRECT(ADDRESS($M188,44))=0,INDIRECT(ADDRESS($M188,38))="UL",ISERROR(SEARCH("Rear",INDIRECT(ADDRESS($M188,33)))),ISERROR(SEARCH("Side",INDIRECT(ADDRESS($M188,33))))),INDIRECT(ADDRESS($M188,COLUMN())),0),0))</f>
        <v>0.33333333333333331</v>
      </c>
      <c r="BX188" s="57">
        <f t="shared" ca="1" si="136"/>
        <v>0.33333333333333331</v>
      </c>
      <c r="BY188" s="57" cm="1">
        <f t="array" aca="1" ref="BY188" ca="1">SUM(IF($C188&gt;0,IF(AND(INDIRECT(ADDRESS($C188,44))=0,INDIRECT(ADDRESS($C188,38))="UL"),INDIRECT(ADDRESS($C188,COLUMN())),0),0),IF($D188&gt;0,IF(AND(INDIRECT(ADDRESS($D188,44))=0,INDIRECT(ADDRESS($D188,38))="UL"),INDIRECT(ADDRESS($D188,COLUMN())),0),0),IF($E188&gt;0,IF(AND(INDIRECT(ADDRESS($E188,44))=0,INDIRECT(ADDRESS($E188,38))="UL"),INDIRECT(ADDRESS($E188,COLUMN())),0),0),IF($F188&gt;0,IF(AND(INDIRECT(ADDRESS($F188,44))=0,INDIRECT(ADDRESS($F188,38))="UL"),INDIRECT(ADDRESS($F188,COLUMN())),0),0),IF($G188&gt;0,IF(AND(INDIRECT(ADDRESS($G188,44))=0,INDIRECT(ADDRESS($G188,38))="UL"),INDIRECT(ADDRESS($G188,COLUMN())),0),0),IF($H188&gt;0,IF(AND(INDIRECT(ADDRESS($H188,44))=0,INDIRECT(ADDRESS($H188,38))="UL"),INDIRECT(ADDRESS($H188,COLUMN())),0),0),IF($I188&gt;0,IF(AND(INDIRECT(ADDRESS($I188,44))=0,INDIRECT(ADDRESS($I188,38))="UL"),INDIRECT(ADDRESS($I188,COLUMN())),0),0),IF($J188&gt;0,IF(AND(INDIRECT(ADDRESS($J188,44))=0,INDIRECT(ADDRESS($J188,38))="UL"),INDIRECT(ADDRESS($J188,COLUMN())),0),0),IF($K188&gt;0,IF(AND(INDIRECT(ADDRESS($K188,44))=0,INDIRECT(ADDRESS($K188,38))="UL"),INDIRECT(ADDRESS($K188,COLUMN())),0),0),IF($L188&gt;0,IF(AND(INDIRECT(ADDRESS($L188,44))=0,INDIRECT(ADDRESS($L188,38))="UL"),INDIRECT(ADDRESS($L188,COLUMN())),0),0),IF($M188&gt;0,IF(AND(INDIRECT(ADDRESS($M188,44))=0,INDIRECT(ADDRESS($M188,38))="UL"),INDIRECT(ADDRESS($M188,COLUMN())),0),0))</f>
        <v>0.1111111111111111</v>
      </c>
      <c r="BZ188" s="57" cm="1">
        <f t="array" aca="1" ref="BZ188" ca="1">SUM(IF($C188&gt;0,IF(AND(INDIRECT(ADDRESS($C188,44))=0,INDIRECT(ADDRESS($C188,38))="UL"),INDIRECT(ADDRESS($C188,COLUMN())),0),0),IF($D188&gt;0,IF(AND(INDIRECT(ADDRESS($D188,44))=0,INDIRECT(ADDRESS($D188,38))="UL"),INDIRECT(ADDRESS($D188,COLUMN())),0),0),IF($E188&gt;0,IF(AND(INDIRECT(ADDRESS($E188,44))=0,INDIRECT(ADDRESS($E188,38))="UL"),INDIRECT(ADDRESS($E188,COLUMN())),0),0),IF($F188&gt;0,IF(AND(INDIRECT(ADDRESS($F188,44))=0,INDIRECT(ADDRESS($F188,38))="UL"),INDIRECT(ADDRESS($F188,COLUMN())),0),0),IF($G188&gt;0,IF(AND(INDIRECT(ADDRESS($G188,44))=0,INDIRECT(ADDRESS($G188,38))="UL"),INDIRECT(ADDRESS($G188,COLUMN())),0),0),IF($H188&gt;0,IF(AND(INDIRECT(ADDRESS($H188,44))=0,INDIRECT(ADDRESS($H188,38))="UL"),INDIRECT(ADDRESS($H188,COLUMN())),0),0),IF($I188&gt;0,IF(AND(INDIRECT(ADDRESS($I188,44))=0,INDIRECT(ADDRESS($I188,38))="UL"),INDIRECT(ADDRESS($I188,COLUMN())),0),0),IF($J188&gt;0,IF(AND(INDIRECT(ADDRESS($J188,44))=0,INDIRECT(ADDRESS($J188,38))="UL"),INDIRECT(ADDRESS($J188,COLUMN())),0),0),IF($K188&gt;0,IF(AND(INDIRECT(ADDRESS($K188,44))=0,INDIRECT(ADDRESS($K188,38))="UL"),INDIRECT(ADDRESS($K188,COLUMN())),0),0),IF($L188&gt;0,IF(AND(INDIRECT(ADDRESS($L188,44))=0,INDIRECT(ADDRESS($L188,38))="UL"),INDIRECT(ADDRESS($L188,COLUMN())),0),0),IF($M188&gt;0,IF(AND(INDIRECT(ADDRESS($M188,44))=0,INDIRECT(ADDRESS($M188,38))="UL"),INDIRECT(ADDRESS($M188,COLUMN())),0),0))</f>
        <v>0</v>
      </c>
      <c r="CA188" s="57">
        <f t="shared" ca="1" si="137"/>
        <v>0</v>
      </c>
      <c r="CB188" s="57" cm="1">
        <f t="array" aca="1" ref="CB188" ca="1">SUM(IF($C188&gt;0,IF(AND(INDIRECT(ADDRESS($C188,44))=0,INDIRECT(ADDRESS($C188,38))&lt;&gt;"UL"),INDIRECT(ADDRESS($C188,COLUMN())),0),0),IF($D188&gt;0,IF(AND(INDIRECT(ADDRESS($D188,44))=0,INDIRECT(ADDRESS($D188,38))&lt;&gt;"UL"),INDIRECT(ADDRESS($D188,COLUMN())),0),0),IF($E188&gt;0,IF(AND(INDIRECT(ADDRESS($E188,44))=0,INDIRECT(ADDRESS($E188,38))&lt;&gt;"UL"),INDIRECT(ADDRESS($E188,COLUMN())),0),0),IF($F188&gt;0,IF(AND(INDIRECT(ADDRESS($F188,44))=0,INDIRECT(ADDRESS($F188,38))&lt;&gt;"UL"),INDIRECT(ADDRESS($F188,COLUMN())),0),0),IF($G188&gt;0,IF(AND(INDIRECT(ADDRESS($G188,44))=0,INDIRECT(ADDRESS($G188,38))&lt;&gt;"UL"),INDIRECT(ADDRESS($G188,COLUMN())),0),0),IF($H188&gt;0,IF(AND(INDIRECT(ADDRESS($H188,44))=0,INDIRECT(ADDRESS($H188,38))&lt;&gt;"UL"),INDIRECT(ADDRESS($H188,COLUMN())),0),0),IF($I188&gt;0,IF(AND(INDIRECT(ADDRESS($I188,44))=0,INDIRECT(ADDRESS($I188,38))&lt;&gt;"UL"),INDIRECT(ADDRESS($I188,COLUMN())),0),0),IF($J188&gt;0,IF(AND(INDIRECT(ADDRESS($J188,44))=0,INDIRECT(ADDRESS($J188,38))&lt;&gt;"UL"),INDIRECT(ADDRESS($J188,COLUMN())),0),0),IF($K188&gt;0,IF(AND(INDIRECT(ADDRESS($K188,44))=0,INDIRECT(ADDRESS($K188,38))&lt;&gt;"UL"),INDIRECT(ADDRESS($K188,COLUMN())),0),0),IF($L188&gt;0,IF(AND(INDIRECT(ADDRESS($L188,44))=0,INDIRECT(ADDRESS($L188,38))&lt;&gt;"UL"),INDIRECT(ADDRESS($L188,COLUMN())),0),0),IF($M188&gt;0,IF(AND(INDIRECT(ADDRESS($M188,44))=0,INDIRECT(ADDRESS($M188,38))&lt;&gt;"UL"),INDIRECT(ADDRESS($M188,COLUMN())),0),0))</f>
        <v>0.83333333333333326</v>
      </c>
      <c r="CC188" s="57">
        <f t="shared" ca="1" si="138"/>
        <v>0.83333333333333326</v>
      </c>
      <c r="CD188" s="57" cm="1">
        <f t="array" aca="1" ref="CD188" ca="1">SUM(IF($C188&gt;0,IF(AND(INDIRECT(ADDRESS($C188,44))=0,INDIRECT(ADDRESS($C188,38))&lt;&gt;"UL"),INDIRECT(ADDRESS($C188,COLUMN())),0),0),IF($D188&gt;0,IF(AND(INDIRECT(ADDRESS($D188,44))=0,INDIRECT(ADDRESS($D188,38))&lt;&gt;"UL"),INDIRECT(ADDRESS($D188,COLUMN())),0),0),IF($E188&gt;0,IF(AND(INDIRECT(ADDRESS($E188,44))=0,INDIRECT(ADDRESS($E188,38))&lt;&gt;"UL"),INDIRECT(ADDRESS($E188,COLUMN())),0),0),IF($F188&gt;0,IF(AND(INDIRECT(ADDRESS($F188,44))=0,INDIRECT(ADDRESS($F188,38))&lt;&gt;"UL"),INDIRECT(ADDRESS($F188,COLUMN())),0),0),IF($G188&gt;0,IF(AND(INDIRECT(ADDRESS($G188,44))=0,INDIRECT(ADDRESS($G188,38))&lt;&gt;"UL"),INDIRECT(ADDRESS($G188,COLUMN())),0),0),IF($H188&gt;0,IF(AND(INDIRECT(ADDRESS($H188,44))=0,INDIRECT(ADDRESS($H188,38))&lt;&gt;"UL"),INDIRECT(ADDRESS($H188,COLUMN())),0),0),IF($I188&gt;0,IF(AND(INDIRECT(ADDRESS($I188,44))=0,INDIRECT(ADDRESS($I188,38))&lt;&gt;"UL"),INDIRECT(ADDRESS($I188,COLUMN())),0),0),IF($J188&gt;0,IF(AND(INDIRECT(ADDRESS($J188,44))=0,INDIRECT(ADDRESS($J188,38))&lt;&gt;"UL"),INDIRECT(ADDRESS($J188,COLUMN())),0),0),IF($K188&gt;0,IF(AND(INDIRECT(ADDRESS($K188,44))=0,INDIRECT(ADDRESS($K188,38))&lt;&gt;"UL"),INDIRECT(ADDRESS($K188,COLUMN())),0),0),IF($L188&gt;0,IF(AND(INDIRECT(ADDRESS($L188,44))=0,INDIRECT(ADDRESS($L188,38))&lt;&gt;"UL"),INDIRECT(ADDRESS($L188,COLUMN())),0),0),IF($M188&gt;0,IF(AND(INDIRECT(ADDRESS($M188,44))=0,INDIRECT(ADDRESS($M188,38))&lt;&gt;"UL"),INDIRECT(ADDRESS($M188,COLUMN())),0),0))</f>
        <v>0.27777777777777773</v>
      </c>
      <c r="CE188" s="57" cm="1">
        <f t="array" aca="1" ref="CE188" ca="1">SUM(IF($C188&gt;0,IF(AND(INDIRECT(ADDRESS($C188,44))=0,INDIRECT(ADDRESS($C188,38))&lt;&gt;"UL"),INDIRECT(ADDRESS($C188,COLUMN())),0),0),IF($D188&gt;0,IF(AND(INDIRECT(ADDRESS($D188,44))=0,INDIRECT(ADDRESS($D188,38))&lt;&gt;"UL"),INDIRECT(ADDRESS($D188,COLUMN())),0),0),IF($E188&gt;0,IF(AND(INDIRECT(ADDRESS($E188,44))=0,INDIRECT(ADDRESS($E188,38))&lt;&gt;"UL"),INDIRECT(ADDRESS($E188,COLUMN())),0),0),IF($F188&gt;0,IF(AND(INDIRECT(ADDRESS($F188,44))=0,INDIRECT(ADDRESS($F188,38))&lt;&gt;"UL"),INDIRECT(ADDRESS($F188,COLUMN())),0),0),IF($G188&gt;0,IF(AND(INDIRECT(ADDRESS($G188,44))=0,INDIRECT(ADDRESS($G188,38))&lt;&gt;"UL"),INDIRECT(ADDRESS($G188,COLUMN())),0),0),IF($H188&gt;0,IF(AND(INDIRECT(ADDRESS($H188,44))=0,INDIRECT(ADDRESS($H188,38))&lt;&gt;"UL"),INDIRECT(ADDRESS($H188,COLUMN())),0),0),IF($I188&gt;0,IF(AND(INDIRECT(ADDRESS($I188,44))=0,INDIRECT(ADDRESS($I188,38))&lt;&gt;"UL"),INDIRECT(ADDRESS($I188,COLUMN())),0),0),IF($J188&gt;0,IF(AND(INDIRECT(ADDRESS($J188,44))=0,INDIRECT(ADDRESS($J188,38))&lt;&gt;"UL"),INDIRECT(ADDRESS($J188,COLUMN())),0),0),IF($K188&gt;0,IF(AND(INDIRECT(ADDRESS($K188,44))=0,INDIRECT(ADDRESS($K188,38))&lt;&gt;"UL"),INDIRECT(ADDRESS($K188,COLUMN())),0),0),IF($L188&gt;0,IF(AND(INDIRECT(ADDRESS($L188,44))=0,INDIRECT(ADDRESS($L188,38))&lt;&gt;"UL"),INDIRECT(ADDRESS($L188,COLUMN())),0),0),IF($M188&gt;0,IF(AND(INDIRECT(ADDRESS($M188,44))=0,INDIRECT(ADDRESS($M188,38))&lt;&gt;"UL"),INDIRECT(ADDRESS($M188,COLUMN())),0),0))</f>
        <v>0</v>
      </c>
      <c r="CF188" s="57">
        <f t="shared" ca="1" si="139"/>
        <v>0</v>
      </c>
      <c r="CG188" s="57">
        <f t="shared" ca="1" si="140"/>
        <v>1.4503594877842936</v>
      </c>
      <c r="CH188" s="57">
        <f t="shared" ca="1" si="133"/>
        <v>5.8014379511371741E-2</v>
      </c>
      <c r="CI188" s="19">
        <f t="shared" ca="1" si="134"/>
        <v>16.646473314387062</v>
      </c>
      <c r="CJ188" s="19"/>
      <c r="CK188" s="57" cm="1">
        <f t="array" aca="1" ref="CK188" ca="1">IF(AU188="S", SUM(IF($C188&gt;0,IF(INDIRECT(ADDRESS($C188,43))&lt;&gt;1,INDIRECT(ADDRESS($C188,48)),0),0), IF($D188&gt;0,IF(INDIRECT(ADDRESS($D188,43))&lt;&gt;1,INDIRECT(ADDRESS($D188,48)),0),0), IF($E188&gt;0,IF(INDIRECT(ADDRESS($E188,43))&lt;&gt;1,INDIRECT(ADDRESS($E188,48)),0),0), IF($F188&gt;0,IF(INDIRECT(ADDRESS($F188,43))&lt;&gt;1,INDIRECT(ADDRESS($F188,48)),0),0), IF($G188&gt;0,IF(INDIRECT(ADDRESS($G188,43))&lt;&gt;1,INDIRECT(ADDRESS($G188,48)),0),0), IF($H188&gt;0,IF(INDIRECT(ADDRESS($H188,43))&lt;&gt;1,INDIRECT(ADDRESS($H188,48)),0),0), IF($I188&gt;0,IF(INDIRECT(ADDRESS($I188,43))&lt;&gt;1,INDIRECT(ADDRESS($I188,48)),0),0), IF($J188&gt;0,IF(INDIRECT(ADDRESS($J188,43))&lt;&gt;1,INDIRECT(ADDRESS($J188,48)),0),0), IF($K188&gt;0,IF(INDIRECT(ADDRESS($K188,43))&lt;&gt;1,INDIRECT(ADDRESS($K188,48)),0),0), IF($L188&gt;0,IF(INDIRECT(ADDRESS($L188,43))&lt;&gt;1,INDIRECT(ADDRESS($L188,48)),0),0), IF($M188&gt;0,IF(INDIRECT(ADDRESS($M188,43))&lt;&gt;1,INDIRECT(ADDRESS($M188,48)),0),0)), IF(AU188="L",SUM(IF($C188&gt;0,IF(INDIRECT(ADDRESS($C188,43))&lt;&gt;1,INDIRECT(ADDRESS($C188,50)),0),0), IF($D188&gt;0,IF(INDIRECT(ADDRESS($D188,43))&lt;&gt;1,INDIRECT(ADDRESS($D188,50)),0),0), IF($E188&gt;0,IF(INDIRECT(ADDRESS($E188,43))&lt;&gt;1,INDIRECT(ADDRESS($E188,50)),0),0), IF($F188&gt;0,IF(INDIRECT(ADDRESS($F188,43))&lt;&gt;1,INDIRECT(ADDRESS($F188,50)),0),0), IF($G188&gt;0,IF(INDIRECT(ADDRESS($G188,43))&lt;&gt;1,INDIRECT(ADDRESS($G188,50)),0),0), IF($G188&gt;0,IF(INDIRECT(ADDRESS($G188,43))&lt;&gt;1,INDIRECT(ADDRESS($G188,50)),0),0), IF($H188&gt;0,IF(INDIRECT(ADDRESS($H188,43))&lt;&gt;1,INDIRECT(ADDRESS($H188,50)),0),0), IF($I188&gt;0,IF(INDIRECT(ADDRESS($I188,43))&lt;&gt;1,INDIRECT(ADDRESS($I188,50)),0),0), IF($J188&gt;0,IF(INDIRECT(ADDRESS($J188,43))&lt;&gt;1,INDIRECT(ADDRESS($J188,50)),0),0), IF($K188&gt;0,IF(INDIRECT(ADDRESS($K188,43))&lt;&gt;1,INDIRECT(ADDRESS($K188,50)),0),0), IF($L188&gt;0,IF(INDIRECT(ADDRESS($L188,43))&lt;&gt;1,INDIRECT(ADDRESS($L188,50)),0),0), IF($M188&gt;0,IF(INDIRECT(ADDRESS($M188,43))&lt;&gt;1,INDIRECT(ADDRESS($M188,50)),0),0)), SUM(IF($C188&gt;0,IF(INDIRECT(ADDRESS($C188,43))&lt;&gt;1,INDIRECT(ADDRESS($C188,49)),0),0), IF($D188&gt;0,IF(INDIRECT(ADDRESS($D188,43))&lt;&gt;1,INDIRECT(ADDRESS($D188,49)),0),0), IF($E188&gt;0,IF(INDIRECT(ADDRESS($E188,43))&lt;&gt;1,INDIRECT(ADDRESS($E188,49)),0),0), IF($F188&gt;0,IF(INDIRECT(ADDRESS($F188,43))&lt;&gt;1,INDIRECT(ADDRESS($F188,49)),0),0), IF($G188&gt;0,IF(INDIRECT(ADDRESS($G188,43))&lt;&gt;1,INDIRECT(ADDRESS($G188,49)),0),0), IF($G188&gt;0,IF(INDIRECT(ADDRESS($G188,43))&lt;&gt;1,INDIRECT(ADDRESS($G188,49)),0),0), IF($H188&gt;0,IF(INDIRECT(ADDRESS($H188,43))&lt;&gt;1,INDIRECT(ADDRESS($H188,49)),0),0), IF($I188&gt;0,IF(INDIRECT(ADDRESS($I188,43))&lt;&gt;1,INDIRECT(ADDRESS($I188,49)),0),0), IF($J188&gt;0,IF(INDIRECT(ADDRESS($J188,43))&lt;&gt;1,INDIRECT(ADDRESS($J188,49)),0),0), IF($K188&gt;0,IF(INDIRECT(ADDRESS($K188,43))&lt;&gt;1,INDIRECT(ADDRESS($K188,49)),0),0), IF($L188&gt;0,IF(INDIRECT(ADDRESS($L188,43))&lt;&gt;1,INDIRECT(ADDRESS($L188,49)),0),0), IF($M188&gt;0,IF(INDIRECT(ADDRESS($M188,43))&lt;&gt;1,INDIRECT(ADDRESS($M188,49)),0),0))))</f>
        <v>0.66666666666666663</v>
      </c>
      <c r="CL188" s="57" cm="1">
        <f t="array" aca="1" ref="CL188" ca="1">SUM(IF($C188&gt;0,IF(INDIRECT(ADDRESS($C188,44))=1,INDIRECT(ADDRESS($C188,90)),0),0), IF($D188&gt;0,IF(INDIRECT(ADDRESS($D188,44))=1,INDIRECT(ADDRESS($D188,90)),0),0), IF($E188&gt;0,IF(INDIRECT(ADDRESS($E188,44))=1,INDIRECT(ADDRESS($E188,90)),0),0), IF($F188&gt;0,IF(INDIRECT(ADDRESS($F188,44))=1,INDIRECT(ADDRESS($F188,90)),0),0), IF($G188&gt;0,IF(INDIRECT(ADDRESS($G188,44))=1,INDIRECT(ADDRESS($G188,90)),0),0), IF($H188&gt;0,IF(INDIRECT(ADDRESS($H188,44))=1,INDIRECT(ADDRESS($H188,90)),0),0), IF($I188&gt;0,IF(INDIRECT(ADDRESS($I188,44))=1,INDIRECT(ADDRESS($I188,90)),0),0), IF($J188&gt;0,IF(INDIRECT(ADDRESS($J188,44))=1,INDIRECT(ADDRESS($J188,90)),0),0), IF($K188&gt;0,IF(INDIRECT(ADDRESS($K188,44))=1,INDIRECT(ADDRESS($K188,90)),0),0), IF($L188&gt;0,IF(INDIRECT(ADDRESS($L188,44))=1,INDIRECT(ADDRESS($L188,90)),0),0), IF($M188&gt;0,IF(INDIRECT(ADDRESS($M188,44))=1,INDIRECT(ADDRESS($M188,90)),0),0))</f>
        <v>0</v>
      </c>
      <c r="CM188" s="56">
        <f t="shared" ca="1" si="135"/>
        <v>0.86347977130650189</v>
      </c>
      <c r="CN188" s="59"/>
    </row>
    <row r="189" spans="1:92" x14ac:dyDescent="0.25">
      <c r="A189" s="52" t="s">
        <v>258</v>
      </c>
      <c r="B189" s="67">
        <v>103</v>
      </c>
      <c r="C189" s="67">
        <v>112</v>
      </c>
      <c r="D189" s="67"/>
      <c r="E189" s="67"/>
      <c r="F189" s="67"/>
      <c r="G189" s="67">
        <v>135</v>
      </c>
      <c r="H189" s="67">
        <v>135</v>
      </c>
      <c r="I189" s="67">
        <v>135</v>
      </c>
      <c r="J189" s="67"/>
      <c r="K189" s="67"/>
      <c r="L189" s="67"/>
      <c r="M189" s="67"/>
      <c r="N189" s="67">
        <f t="shared" ca="1" si="141"/>
        <v>25</v>
      </c>
      <c r="O189" s="67" t="str" cm="1">
        <f t="array" aca="1" ref="O189" ca="1">INDIRECT(ADDRESS($B189,COLUMN()))</f>
        <v>Fighter</v>
      </c>
      <c r="P189" s="67" cm="1">
        <f t="array" aca="1" ref="P189" ca="1">INDIRECT(ADDRESS($B189,COLUMN()))</f>
        <v>2</v>
      </c>
      <c r="Q189" s="67" t="str" cm="1">
        <f t="array" aca="1" ref="Q189" ca="1">INDIRECT(ADDRESS($B189,COLUMN()))</f>
        <v>-</v>
      </c>
      <c r="R189" s="67" t="str" cm="1">
        <f t="array" aca="1" ref="R189" ca="1">INDIRECT(ADDRESS($B189,COLUMN()))</f>
        <v>-</v>
      </c>
      <c r="S189" s="67" cm="1">
        <f t="array" aca="1" ref="S189" ca="1">INDIRECT(ADDRESS($B189,COLUMN()))</f>
        <v>3</v>
      </c>
      <c r="T189" s="67" t="str" cm="1">
        <f t="array" aca="1" ref="T189" ca="1">INDIRECT(ADDRESS($B189,COLUMN()))</f>
        <v>1-7</v>
      </c>
      <c r="U189" s="67" cm="1">
        <f t="array" aca="1" ref="U189" ca="1">INDIRECT(ADDRESS($B189,COLUMN()))</f>
        <v>7</v>
      </c>
      <c r="V189" s="67" cm="1">
        <f t="array" aca="1" ref="V189" ca="1">INDIRECT(ADDRESS($B189,COLUMN()))</f>
        <v>0</v>
      </c>
      <c r="W189" s="67" cm="1">
        <f t="array" aca="1" ref="W189" ca="1">INDIRECT(ADDRESS($B189,COLUMN()))</f>
        <v>3</v>
      </c>
      <c r="X189" s="67" cm="1">
        <f t="array" aca="1" ref="X189" ca="1">INDIRECT(ADDRESS($B189,COLUMN()))</f>
        <v>8</v>
      </c>
      <c r="Y189" s="67" cm="1">
        <f t="array" aca="1" ref="Y189" ca="1">INDIRECT(ADDRESS($B189,COLUMN()))</f>
        <v>2</v>
      </c>
      <c r="Z189" s="67" cm="1">
        <f t="array" aca="1" ref="Z189" ca="1">INDIRECT(ADDRESS($B189,COLUMN()))</f>
        <v>5</v>
      </c>
      <c r="AA189" s="67" cm="1">
        <f t="array" aca="1" ref="AA189" ca="1">INDIRECT(ADDRESS($B189,COLUMN()))</f>
        <v>0</v>
      </c>
      <c r="AB189" s="56">
        <f t="shared" ca="1" si="121"/>
        <v>0.94984931860162136</v>
      </c>
      <c r="AC189" s="56">
        <f t="shared" ca="1" si="122"/>
        <v>1.1964652694715701</v>
      </c>
      <c r="AD189" s="56">
        <f t="shared" ca="1" si="123"/>
        <v>2.0808091642983828</v>
      </c>
      <c r="AF189" s="52"/>
      <c r="AG189" s="52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2"/>
      <c r="AU189" s="54" t="s">
        <v>117</v>
      </c>
      <c r="AV189" s="57" cm="1">
        <f t="array" aca="1" ref="AV189" ca="1">SUM(IF($C189&gt;0,IF(AND(INDIRECT(ADDRESS($C189,44))=0,INDIRECT(ADDRESS($C189,38))="UL",ISERROR(SEARCH("Rear",INDIRECT(ADDRESS($C189,33)))),ISERROR(SEARCH("Side",INDIRECT(ADDRESS($C189,33))))),INDIRECT(ADDRESS($C189,COLUMN())),0),0),IF($D189&gt;0,IF(AND(INDIRECT(ADDRESS($D189,44))=0,INDIRECT(ADDRESS($D189,38))="UL",ISERROR(SEARCH("Rear",INDIRECT(ADDRESS($D189,33)))),ISERROR(SEARCH("Side",INDIRECT(ADDRESS($D189,33))))),INDIRECT(ADDRESS($D189,COLUMN())),0),0),IF($E189&gt;0,IF(AND(INDIRECT(ADDRESS($E189,44))=0,INDIRECT(ADDRESS($E189,38))="UL",ISERROR(SEARCH("Rear",INDIRECT(ADDRESS($E189,33)))),ISERROR(SEARCH("Side",INDIRECT(ADDRESS($E189,33))))),INDIRECT(ADDRESS($E189,COLUMN())),0),0),IF($F189&gt;0,IF(AND(INDIRECT(ADDRESS($F189,44))=0,INDIRECT(ADDRESS($F189,38))="UL",ISERROR(SEARCH("Rear",INDIRECT(ADDRESS($F189,33)))),ISERROR(SEARCH("Side",INDIRECT(ADDRESS($F189,33))))),INDIRECT(ADDRESS($F189,COLUMN())),0),0),IF($G189&gt;0,IF(AND(INDIRECT(ADDRESS($G189,44))=0,INDIRECT(ADDRESS($G189,38))="UL",ISERROR(SEARCH("Rear",INDIRECT(ADDRESS($G189,33)))),ISERROR(SEARCH("Side",INDIRECT(ADDRESS($G189,33))))),INDIRECT(ADDRESS($G189,COLUMN())),0),0),IF($H189&gt;0,IF(AND(INDIRECT(ADDRESS($H189,44))=0,INDIRECT(ADDRESS($H189,38))="UL",ISERROR(SEARCH("Rear",INDIRECT(ADDRESS($H189,33)))),ISERROR(SEARCH("Side",INDIRECT(ADDRESS($H189,33))))),INDIRECT(ADDRESS($H189,COLUMN())),0),0),IF($I189&gt;0,IF(AND(INDIRECT(ADDRESS($I189,44))=0,INDIRECT(ADDRESS($I189,38))="UL",ISERROR(SEARCH("Rear",INDIRECT(ADDRESS($I189,33)))),ISERROR(SEARCH("Side",INDIRECT(ADDRESS($I189,33))))),INDIRECT(ADDRESS($I189,COLUMN())),0),0),IF($J189&gt;0,IF(AND(INDIRECT(ADDRESS($J189,44))=0,INDIRECT(ADDRESS($J189,38))="UL",ISERROR(SEARCH("Rear",INDIRECT(ADDRESS($J189,33)))),ISERROR(SEARCH("Side",INDIRECT(ADDRESS($J189,33))))),INDIRECT(ADDRESS($J189,COLUMN())),0),0),IF($K189&gt;0,IF(AND(INDIRECT(ADDRESS($K189,44))=0,INDIRECT(ADDRESS($K189,38))="UL",ISERROR(SEARCH("Rear",INDIRECT(ADDRESS($K189,33)))),ISERROR(SEARCH("Side",INDIRECT(ADDRESS($K189,33))))),INDIRECT(ADDRESS($K189,COLUMN())),0),0),IF($L189&gt;0,IF(AND(INDIRECT(ADDRESS($L189,44))=0,INDIRECT(ADDRESS($L189,38))="UL",ISERROR(SEARCH("Rear",INDIRECT(ADDRESS($L189,33)))),ISERROR(SEARCH("Side",INDIRECT(ADDRESS($L189,33))))),INDIRECT(ADDRESS($L189,COLUMN())),0),0),IF($M189&gt;0,IF(AND(INDIRECT(ADDRESS($M189,44))=0,INDIRECT(ADDRESS($M189,38))="UL",ISERROR(SEARCH("Rear",INDIRECT(ADDRESS($M189,33)))),ISERROR(SEARCH("Side",INDIRECT(ADDRESS($M189,33))))),INDIRECT(ADDRESS($M189,COLUMN())),0),0))</f>
        <v>0</v>
      </c>
      <c r="AW189" s="57" cm="1">
        <f t="array" aca="1" ref="AW189" ca="1">SUM(IF($C189&gt;0,IF(AND(INDIRECT(ADDRESS($C189,44))=0,INDIRECT(ADDRESS($C189,38))="UL",ISERROR(SEARCH("Rear",INDIRECT(ADDRESS($C189,33)))),ISERROR(SEARCH("Side",INDIRECT(ADDRESS($C189,33))))),INDIRECT(ADDRESS($C189,COLUMN())),0),0),IF($D189&gt;0,IF(AND(INDIRECT(ADDRESS($D189,44))=0,INDIRECT(ADDRESS($D189,38))="UL",ISERROR(SEARCH("Rear",INDIRECT(ADDRESS($D189,33)))),ISERROR(SEARCH("Side",INDIRECT(ADDRESS($D189,33))))),INDIRECT(ADDRESS($D189,COLUMN())),0),0),IF($E189&gt;0,IF(AND(INDIRECT(ADDRESS($E189,44))=0,INDIRECT(ADDRESS($E189,38))="UL",ISERROR(SEARCH("Rear",INDIRECT(ADDRESS($E189,33)))),ISERROR(SEARCH("Side",INDIRECT(ADDRESS($E189,33))))),INDIRECT(ADDRESS($E189,COLUMN())),0),0),IF($F189&gt;0,IF(AND(INDIRECT(ADDRESS($F189,44))=0,INDIRECT(ADDRESS($F189,38))="UL",ISERROR(SEARCH("Rear",INDIRECT(ADDRESS($F189,33)))),ISERROR(SEARCH("Side",INDIRECT(ADDRESS($F189,33))))),INDIRECT(ADDRESS($F189,COLUMN())),0),0),IF($G189&gt;0,IF(AND(INDIRECT(ADDRESS($G189,44))=0,INDIRECT(ADDRESS($G189,38))="UL",ISERROR(SEARCH("Rear",INDIRECT(ADDRESS($G189,33)))),ISERROR(SEARCH("Side",INDIRECT(ADDRESS($G189,33))))),INDIRECT(ADDRESS($G189,COLUMN())),0),0),IF($H189&gt;0,IF(AND(INDIRECT(ADDRESS($H189,44))=0,INDIRECT(ADDRESS($H189,38))="UL",ISERROR(SEARCH("Rear",INDIRECT(ADDRESS($H189,33)))),ISERROR(SEARCH("Side",INDIRECT(ADDRESS($H189,33))))),INDIRECT(ADDRESS($H189,COLUMN())),0),0),IF($I189&gt;0,IF(AND(INDIRECT(ADDRESS($I189,44))=0,INDIRECT(ADDRESS($I189,38))="UL",ISERROR(SEARCH("Rear",INDIRECT(ADDRESS($I189,33)))),ISERROR(SEARCH("Side",INDIRECT(ADDRESS($I189,33))))),INDIRECT(ADDRESS($I189,COLUMN())),0),0),IF($J189&gt;0,IF(AND(INDIRECT(ADDRESS($J189,44))=0,INDIRECT(ADDRESS($J189,38))="UL",ISERROR(SEARCH("Rear",INDIRECT(ADDRESS($J189,33)))),ISERROR(SEARCH("Side",INDIRECT(ADDRESS($J189,33))))),INDIRECT(ADDRESS($J189,COLUMN())),0),0),IF($K189&gt;0,IF(AND(INDIRECT(ADDRESS($K189,44))=0,INDIRECT(ADDRESS($K189,38))="UL",ISERROR(SEARCH("Rear",INDIRECT(ADDRESS($K189,33)))),ISERROR(SEARCH("Side",INDIRECT(ADDRESS($K189,33))))),INDIRECT(ADDRESS($K189,COLUMN())),0),0),IF($L189&gt;0,IF(AND(INDIRECT(ADDRESS($L189,44))=0,INDIRECT(ADDRESS($L189,38))="UL",ISERROR(SEARCH("Rear",INDIRECT(ADDRESS($L189,33)))),ISERROR(SEARCH("Side",INDIRECT(ADDRESS($L189,33))))),INDIRECT(ADDRESS($L189,COLUMN())),0),0),IF($M189&gt;0,IF(AND(INDIRECT(ADDRESS($M189,44))=0,INDIRECT(ADDRESS($M189,38))="UL",ISERROR(SEARCH("Rear",INDIRECT(ADDRESS($M189,33)))),ISERROR(SEARCH("Side",INDIRECT(ADDRESS($M189,33))))),INDIRECT(ADDRESS($M189,COLUMN())),0),0))</f>
        <v>0.66666666666666663</v>
      </c>
      <c r="AX189" s="57" cm="1">
        <f t="array" aca="1" ref="AX189" ca="1">SUM(IF($C189&gt;0,IF(AND(INDIRECT(ADDRESS($C189,44))=0,INDIRECT(ADDRESS($C189,38))="UL",ISERROR(SEARCH("Rear",INDIRECT(ADDRESS($C189,33)))),ISERROR(SEARCH("Side",INDIRECT(ADDRESS($C189,33))))),INDIRECT(ADDRESS($C189,COLUMN())),0),0),IF($D189&gt;0,IF(AND(INDIRECT(ADDRESS($D189,44))=0,INDIRECT(ADDRESS($D189,38))="UL",ISERROR(SEARCH("Rear",INDIRECT(ADDRESS($D189,33)))),ISERROR(SEARCH("Side",INDIRECT(ADDRESS($D189,33))))),INDIRECT(ADDRESS($D189,COLUMN())),0),0),IF($E189&gt;0,IF(AND(INDIRECT(ADDRESS($E189,44))=0,INDIRECT(ADDRESS($E189,38))="UL",ISERROR(SEARCH("Rear",INDIRECT(ADDRESS($E189,33)))),ISERROR(SEARCH("Side",INDIRECT(ADDRESS($E189,33))))),INDIRECT(ADDRESS($E189,COLUMN())),0),0),IF($F189&gt;0,IF(AND(INDIRECT(ADDRESS($F189,44))=0,INDIRECT(ADDRESS($F189,38))="UL",ISERROR(SEARCH("Rear",INDIRECT(ADDRESS($F189,33)))),ISERROR(SEARCH("Side",INDIRECT(ADDRESS($F189,33))))),INDIRECT(ADDRESS($F189,COLUMN())),0),0),IF($G189&gt;0,IF(AND(INDIRECT(ADDRESS($G189,44))=0,INDIRECT(ADDRESS($G189,38))="UL",ISERROR(SEARCH("Rear",INDIRECT(ADDRESS($G189,33)))),ISERROR(SEARCH("Side",INDIRECT(ADDRESS($G189,33))))),INDIRECT(ADDRESS($G189,COLUMN())),0),0),IF($H189&gt;0,IF(AND(INDIRECT(ADDRESS($H189,44))=0,INDIRECT(ADDRESS($H189,38))="UL",ISERROR(SEARCH("Rear",INDIRECT(ADDRESS($H189,33)))),ISERROR(SEARCH("Side",INDIRECT(ADDRESS($H189,33))))),INDIRECT(ADDRESS($H189,COLUMN())),0),0),IF($I189&gt;0,IF(AND(INDIRECT(ADDRESS($I189,44))=0,INDIRECT(ADDRESS($I189,38))="UL",ISERROR(SEARCH("Rear",INDIRECT(ADDRESS($I189,33)))),ISERROR(SEARCH("Side",INDIRECT(ADDRESS($I189,33))))),INDIRECT(ADDRESS($I189,COLUMN())),0),0),IF($J189&gt;0,IF(AND(INDIRECT(ADDRESS($J189,44))=0,INDIRECT(ADDRESS($J189,38))="UL",ISERROR(SEARCH("Rear",INDIRECT(ADDRESS($J189,33)))),ISERROR(SEARCH("Side",INDIRECT(ADDRESS($J189,33))))),INDIRECT(ADDRESS($J189,COLUMN())),0),0),IF($K189&gt;0,IF(AND(INDIRECT(ADDRESS($K189,44))=0,INDIRECT(ADDRESS($K189,38))="UL",ISERROR(SEARCH("Rear",INDIRECT(ADDRESS($K189,33)))),ISERROR(SEARCH("Side",INDIRECT(ADDRESS($K189,33))))),INDIRECT(ADDRESS($K189,COLUMN())),0),0),IF($L189&gt;0,IF(AND(INDIRECT(ADDRESS($L189,44))=0,INDIRECT(ADDRESS($L189,38))="UL",ISERROR(SEARCH("Rear",INDIRECT(ADDRESS($L189,33)))),ISERROR(SEARCH("Side",INDIRECT(ADDRESS($L189,33))))),INDIRECT(ADDRESS($L189,COLUMN())),0),0),IF($M189&gt;0,IF(AND(INDIRECT(ADDRESS($M189,44))=0,INDIRECT(ADDRESS($M189,38))="UL",ISERROR(SEARCH("Rear",INDIRECT(ADDRESS($M189,33)))),ISERROR(SEARCH("Side",INDIRECT(ADDRESS($M189,33))))),INDIRECT(ADDRESS($M189,COLUMN())),0),0))</f>
        <v>0.33333333333333331</v>
      </c>
      <c r="AY189" s="58">
        <f t="shared" ca="1" si="124"/>
        <v>0.66666666666666663</v>
      </c>
      <c r="AZ189" s="58">
        <f t="shared" ca="1" si="125"/>
        <v>0.33333333333333331</v>
      </c>
      <c r="BA189" s="58" cm="1">
        <f t="array" aca="1" ref="BA189" ca="1">SUM(IF($C189&gt;0,IF(AND(INDIRECT(ADDRESS($C189,44))=0,INDIRECT(ADDRESS($C189,38))="UL"),INDIRECT(ADDRESS($C189,COLUMN())),0),0),IF($D189&gt;0,IF(AND(INDIRECT(ADDRESS($D189,44))=0,INDIRECT(ADDRESS($D189,38))="UL"),INDIRECT(ADDRESS($D189,COLUMN())),0),0),IF($E189&gt;0,IF(AND(INDIRECT(ADDRESS($E189,44))=0,INDIRECT(ADDRESS($E189,38))="UL"),INDIRECT(ADDRESS($E189,COLUMN())),0),0),IF($F189&gt;0,IF(AND(INDIRECT(ADDRESS($F189,44))=0,INDIRECT(ADDRESS($F189,38))="UL"),INDIRECT(ADDRESS($F189,COLUMN())),0),0),IF($G189&gt;0,IF(AND(INDIRECT(ADDRESS($G189,44))=0,INDIRECT(ADDRESS($G189,38))="UL"),INDIRECT(ADDRESS($G189,COLUMN())),0),0),IF($H189&gt;0,IF(AND(INDIRECT(ADDRESS($H189,44))=0,INDIRECT(ADDRESS($H189,38))="UL"),INDIRECT(ADDRESS($H189,COLUMN())),0),0),IF($I189&gt;0,IF(AND(INDIRECT(ADDRESS($I189,44))=0,INDIRECT(ADDRESS($I189,38))="UL"),INDIRECT(ADDRESS($I189,COLUMN())),0),0),IF($J189&gt;0,IF(AND(INDIRECT(ADDRESS($J189,44))=0,INDIRECT(ADDRESS($J189,38))="UL"),INDIRECT(ADDRESS($J189,COLUMN())),0),0),IF($K189&gt;0,IF(AND(INDIRECT(ADDRESS($K189,44))=0,INDIRECT(ADDRESS($K189,38))="UL"),INDIRECT(ADDRESS($K189,COLUMN())),0),0),IF($L189&gt;0,IF(AND(INDIRECT(ADDRESS($L189,44))=0,INDIRECT(ADDRESS($L189,38))="UL"),INDIRECT(ADDRESS($L189,COLUMN())),0),0),IF($M189&gt;0,IF(AND(INDIRECT(ADDRESS($M189,44))=0,INDIRECT(ADDRESS($M189,38))="UL"),INDIRECT(ADDRESS($M189,COLUMN())),0),0))</f>
        <v>0.22222222222222218</v>
      </c>
      <c r="BB189" s="58" cm="1">
        <f t="array" aca="1" ref="BB189" ca="1">SUM(IF($C189&gt;0,IF(AND(INDIRECT(ADDRESS($C189,44))=0,INDIRECT(ADDRESS($C189,38))="UL"),INDIRECT(ADDRESS($C189,COLUMN())),0),0),IF($D189&gt;0,IF(AND(INDIRECT(ADDRESS($D189,44))=0,INDIRECT(ADDRESS($D189,38))="UL"),INDIRECT(ADDRESS($D189,COLUMN())),0),0),IF($E189&gt;0,IF(AND(INDIRECT(ADDRESS($E189,44))=0,INDIRECT(ADDRESS($E189,38))="UL"),INDIRECT(ADDRESS($E189,COLUMN())),0),0),IF($F189&gt;0,IF(AND(INDIRECT(ADDRESS($F189,44))=0,INDIRECT(ADDRESS($F189,38))="UL"),INDIRECT(ADDRESS($F189,COLUMN())),0),0),IF($G189&gt;0,IF(AND(INDIRECT(ADDRESS($G189,44))=0,INDIRECT(ADDRESS($G189,38))="UL"),INDIRECT(ADDRESS($G189,COLUMN())),0),0),IF($H189&gt;0,IF(AND(INDIRECT(ADDRESS($H189,44))=0,INDIRECT(ADDRESS($H189,38))="UL"),INDIRECT(ADDRESS($H189,COLUMN())),0),0),IF($I189&gt;0,IF(AND(INDIRECT(ADDRESS($I189,44))=0,INDIRECT(ADDRESS($I189,38))="UL"),INDIRECT(ADDRESS($I189,COLUMN())),0),0),IF($J189&gt;0,IF(AND(INDIRECT(ADDRESS($J189,44))=0,INDIRECT(ADDRESS($J189,38))="UL"),INDIRECT(ADDRESS($J189,COLUMN())),0),0),IF($K189&gt;0,IF(AND(INDIRECT(ADDRESS($K189,44))=0,INDIRECT(ADDRESS($K189,38))="UL"),INDIRECT(ADDRESS($K189,COLUMN())),0),0),IF($L189&gt;0,IF(AND(INDIRECT(ADDRESS($L189,44))=0,INDIRECT(ADDRESS($L189,38))="UL"),INDIRECT(ADDRESS($L189,COLUMN())),0),0),IF($M189&gt;0,IF(AND(INDIRECT(ADDRESS($M189,44))=0,INDIRECT(ADDRESS($M189,38))="UL"),INDIRECT(ADDRESS($M189,COLUMN())),0),0))</f>
        <v>4.4444444444444439E-2</v>
      </c>
      <c r="BC189" s="58" cm="1">
        <f t="array" aca="1" ref="BC189" ca="1">SUM(IF($C189&gt;0,IF(AND(INDIRECT(ADDRESS($C189,44))=0,INDIRECT(ADDRESS($C189,38))="UL"),INDIRECT(ADDRESS($C189,COLUMN())),0),0),IF($D189&gt;0,IF(AND(INDIRECT(ADDRESS($D189,44))=0,INDIRECT(ADDRESS($D189,38))="UL"),INDIRECT(ADDRESS($D189,COLUMN())),0),0),IF($E189&gt;0,IF(AND(INDIRECT(ADDRESS($E189,44))=0,INDIRECT(ADDRESS($E189,38))="UL"),INDIRECT(ADDRESS($E189,COLUMN())),0),0),IF($F189&gt;0,IF(AND(INDIRECT(ADDRESS($F189,44))=0,INDIRECT(ADDRESS($F189,38))="UL"),INDIRECT(ADDRESS($F189,COLUMN())),0),0),IF($G189&gt;0,IF(AND(INDIRECT(ADDRESS($G189,44))=0,INDIRECT(ADDRESS($G189,38))="UL"),INDIRECT(ADDRESS($G189,COLUMN())),0),0),IF($H189&gt;0,IF(AND(INDIRECT(ADDRESS($H189,44))=0,INDIRECT(ADDRESS($H189,38))="UL"),INDIRECT(ADDRESS($H189,COLUMN())),0),0),IF($I189&gt;0,IF(AND(INDIRECT(ADDRESS($I189,44))=0,INDIRECT(ADDRESS($I189,38))="UL"),INDIRECT(ADDRESS($I189,COLUMN())),0),0),IF($J189&gt;0,IF(AND(INDIRECT(ADDRESS($J189,44))=0,INDIRECT(ADDRESS($J189,38))="UL"),INDIRECT(ADDRESS($J189,COLUMN())),0),0),IF($K189&gt;0,IF(AND(INDIRECT(ADDRESS($K189,44))=0,INDIRECT(ADDRESS($K189,38))="UL"),INDIRECT(ADDRESS($K189,COLUMN())),0),0),IF($L189&gt;0,IF(AND(INDIRECT(ADDRESS($L189,44))=0,INDIRECT(ADDRESS($L189,38))="UL"),INDIRECT(ADDRESS($L189,COLUMN())),0),0),IF($M189&gt;0,IF(AND(INDIRECT(ADDRESS($M189,44))=0,INDIRECT(ADDRESS($M189,38))="UL"),INDIRECT(ADDRESS($M189,COLUMN())),0),0))</f>
        <v>8.8888888888888878E-2</v>
      </c>
      <c r="BD189" s="58" cm="1">
        <f t="array" aca="1" ref="BD189" ca="1">SUM(IF($C189&gt;0,IF(AND(INDIRECT(ADDRESS($C189,44))=0,INDIRECT(ADDRESS($C189,38))="UL"),INDIRECT(ADDRESS($C189,COLUMN())),0),0),IF($D189&gt;0,IF(AND(INDIRECT(ADDRESS($D189,44))=0,INDIRECT(ADDRESS($D189,38))="UL"),INDIRECT(ADDRESS($D189,COLUMN())),0),0),IF($E189&gt;0,IF(AND(INDIRECT(ADDRESS($E189,44))=0,INDIRECT(ADDRESS($E189,38))="UL"),INDIRECT(ADDRESS($E189,COLUMN())),0),0),IF($F189&gt;0,IF(AND(INDIRECT(ADDRESS($F189,44))=0,INDIRECT(ADDRESS($F189,38))="UL"),INDIRECT(ADDRESS($F189,COLUMN())),0),0),IF($G189&gt;0,IF(AND(INDIRECT(ADDRESS($G189,44))=0,INDIRECT(ADDRESS($G189,38))="UL"),INDIRECT(ADDRESS($G189,COLUMN())),0),0),IF($H189&gt;0,IF(AND(INDIRECT(ADDRESS($H189,44))=0,INDIRECT(ADDRESS($H189,38))="UL"),INDIRECT(ADDRESS($H189,COLUMN())),0),0),IF($I189&gt;0,IF(AND(INDIRECT(ADDRESS($I189,44))=0,INDIRECT(ADDRESS($I189,38))="UL"),INDIRECT(ADDRESS($I189,COLUMN())),0),0),IF($J189&gt;0,IF(AND(INDIRECT(ADDRESS($J189,44))=0,INDIRECT(ADDRESS($J189,38))="UL"),INDIRECT(ADDRESS($J189,COLUMN())),0),0),IF($K189&gt;0,IF(AND(INDIRECT(ADDRESS($K189,44))=0,INDIRECT(ADDRESS($K189,38))="UL"),INDIRECT(ADDRESS($K189,COLUMN())),0),0),IF($L189&gt;0,IF(AND(INDIRECT(ADDRESS($L189,44))=0,INDIRECT(ADDRESS($L189,38))="UL"),INDIRECT(ADDRESS($L189,COLUMN())),0),0),IF($M189&gt;0,IF(AND(INDIRECT(ADDRESS($M189,44))=0,INDIRECT(ADDRESS($M189,38))="UL"),INDIRECT(ADDRESS($M189,COLUMN())),0),0))</f>
        <v>0.17777777777777776</v>
      </c>
      <c r="BE189" s="57">
        <f t="shared" ca="1" si="126"/>
        <v>8.8888888888888878E-2</v>
      </c>
      <c r="BF189" s="57" cm="1">
        <f t="array" aca="1" ref="BF189" ca="1">SUM(IF($C189&gt;0,IF(INDIRECT(ADDRESS($C189,45))=1,INDIRECT(ADDRESS($C189,52))*INDIRECT(ADDRESS($C189,42))/5,0),0), IF($D189&gt;0,IF(INDIRECT(ADDRESS($D189,45))=1,INDIRECT(ADDRESS($D189,52))*INDIRECT(ADDRESS($D189,42))/5,0),0), IF($E189&gt;0,IF(INDIRECT(ADDRESS($E189,45))=1,INDIRECT(ADDRESS($E189,52))*INDIRECT(ADDRESS($E189,42))/5,0),0), IF($F189&gt;0,IF(INDIRECT(ADDRESS($F189,45))=1,INDIRECT(ADDRESS($F189,52))*INDIRECT(ADDRESS($F189,42))/5,0),0), IF($G189&gt;0,IF(INDIRECT(ADDRESS($G189,45))=1,INDIRECT(ADDRESS($G189,52))*INDIRECT(ADDRESS($G189,42))/5,0),0), IF($H189&gt;0,IF(INDIRECT(ADDRESS($H189,45))=1,INDIRECT(ADDRESS($H189,52))*INDIRECT(ADDRESS($H189,42))/5,0),0)
)*$BF$296/100</f>
        <v>0</v>
      </c>
      <c r="BG189" s="19"/>
      <c r="BH189" s="57" cm="1">
        <f t="array" aca="1" ref="BH189" ca="1">SUM(IF($C189&gt;0,IF(AND(INDIRECT(ADDRESS($C189,44))=0,INDIRECT(ADDRESS($C189,38))&lt;&gt;"UL"),INDIRECT(ADDRESS($C189,COLUMN()-12)),0),0), IF($D189&gt;0,IF(AND(INDIRECT(ADDRESS($D189,44))=0,INDIRECT(ADDRESS($D189,38))&lt;&gt;"UL"),INDIRECT(ADDRESS($D189,COLUMN()-12)),0),0), IF($E189&gt;0,IF(AND(INDIRECT(ADDRESS($E189,44))=0,INDIRECT(ADDRESS($E189,38))&lt;&gt;"UL"),INDIRECT(ADDRESS($E189,COLUMN()-12)),0),0), IF($F189&gt;0,IF(AND(INDIRECT(ADDRESS($F189,44))=0,INDIRECT(ADDRESS($F189,38))&lt;&gt;"UL"),INDIRECT(ADDRESS($F189,COLUMN()-12)),0),0), IF($G189&gt;0,IF(AND(INDIRECT(ADDRESS($G189,44))=0,INDIRECT(ADDRESS($G189,38))&lt;&gt;"UL"),INDIRECT(ADDRESS($G189,COLUMN()-12)),0),0), IF($H189&gt;0,IF(AND(INDIRECT(ADDRESS($H189,44))=0,INDIRECT(ADDRESS($H189,38))&lt;&gt;"UL"),INDIRECT(ADDRESS($H189,COLUMN()-12)),0),0), IF($I189&gt;0,IF(AND(INDIRECT(ADDRESS($I189,44))=0,INDIRECT(ADDRESS($I189,38))&lt;&gt;"UL"),INDIRECT(ADDRESS($I189,COLUMN()-12)),0),0), IF($J189&gt;0,IF(AND(INDIRECT(ADDRESS($J189,44))=0,INDIRECT(ADDRESS($J189,38))&lt;&gt;"UL"),INDIRECT(ADDRESS($J189,COLUMN()-12)),0),0), IF($K189&gt;0,IF(AND(INDIRECT(ADDRESS($K189,44))=0,INDIRECT(ADDRESS($K189,38))&lt;&gt;"UL"),INDIRECT(ADDRESS($K189,COLUMN()-12)),0),0), IF($L189&gt;0,IF(AND(INDIRECT(ADDRESS($L189,44))=0,INDIRECT(ADDRESS($L189,38))&lt;&gt;"UL"),INDIRECT(ADDRESS($L189,COLUMN()-12)),0),0), IF($M189&gt;0,IF(AND(INDIRECT(ADDRESS($M189,44))=0,INDIRECT(ADDRESS($M189,38))&lt;&gt;"UL"),INDIRECT(ADDRESS($M189,COLUMN()-12)),0),0))</f>
        <v>0</v>
      </c>
      <c r="BI189" s="57" cm="1">
        <f t="array" aca="1" ref="BI189" ca="1">SUM(IF($C189&gt;0,IF(AND(INDIRECT(ADDRESS($C189,44))=0,INDIRECT(ADDRESS($C189,38))&lt;&gt;"UL"),INDIRECT(ADDRESS($C189,COLUMN()-12)),0),0), IF($D189&gt;0,IF(AND(INDIRECT(ADDRESS($D189,44))=0,INDIRECT(ADDRESS($D189,38))&lt;&gt;"UL"),INDIRECT(ADDRESS($D189,COLUMN()-12)),0),0), IF($E189&gt;0,IF(AND(INDIRECT(ADDRESS($E189,44))=0,INDIRECT(ADDRESS($E189,38))&lt;&gt;"UL"),INDIRECT(ADDRESS($E189,COLUMN()-12)),0),0), IF($F189&gt;0,IF(AND(INDIRECT(ADDRESS($F189,44))=0,INDIRECT(ADDRESS($F189,38))&lt;&gt;"UL"),INDIRECT(ADDRESS($F189,COLUMN()-12)),0),0), IF($G189&gt;0,IF(AND(INDIRECT(ADDRESS($G189,44))=0,INDIRECT(ADDRESS($G189,38))&lt;&gt;"UL"),INDIRECT(ADDRESS($G189,COLUMN()-12)),0),0), IF($H189&gt;0,IF(AND(INDIRECT(ADDRESS($H189,44))=0,INDIRECT(ADDRESS($H189,38))&lt;&gt;"UL"),INDIRECT(ADDRESS($H189,COLUMN()-12)),0),0), IF($I189&gt;0,IF(AND(INDIRECT(ADDRESS($I189,44))=0,INDIRECT(ADDRESS($I189,38))&lt;&gt;"UL"),INDIRECT(ADDRESS($I189,COLUMN()-12)),0),0), IF($J189&gt;0,IF(AND(INDIRECT(ADDRESS($J189,44))=0,INDIRECT(ADDRESS($J189,38))&lt;&gt;"UL"),INDIRECT(ADDRESS($J189,COLUMN()-12)),0),0), IF($K189&gt;0,IF(AND(INDIRECT(ADDRESS($K189,44))=0,INDIRECT(ADDRESS($K189,38))&lt;&gt;"UL"),INDIRECT(ADDRESS($K189,COLUMN()-12)),0),0), IF($L189&gt;0,IF(AND(INDIRECT(ADDRESS($L189,44))=0,INDIRECT(ADDRESS($L189,38))&lt;&gt;"UL"),INDIRECT(ADDRESS($L189,COLUMN()-12)),0),0), IF($M189&gt;0,IF(AND(INDIRECT(ADDRESS($M189,44))=0,INDIRECT(ADDRESS($M189,38))&lt;&gt;"UL"),INDIRECT(ADDRESS($M189,COLUMN()-12)),0),0))</f>
        <v>0</v>
      </c>
      <c r="BJ189" s="57" cm="1">
        <f t="array" aca="1" ref="BJ189" ca="1">SUM(IF($C189&gt;0,IF(AND(INDIRECT(ADDRESS($C189,44))=0,INDIRECT(ADDRESS($C189,38))&lt;&gt;"UL"),INDIRECT(ADDRESS($C189,COLUMN()-12)),0),0), IF($D189&gt;0,IF(AND(INDIRECT(ADDRESS($D189,44))=0,INDIRECT(ADDRESS($D189,38))&lt;&gt;"UL"),INDIRECT(ADDRESS($D189,COLUMN()-12)),0),0), IF($E189&gt;0,IF(AND(INDIRECT(ADDRESS($E189,44))=0,INDIRECT(ADDRESS($E189,38))&lt;&gt;"UL"),INDIRECT(ADDRESS($E189,COLUMN()-12)),0),0), IF($F189&gt;0,IF(AND(INDIRECT(ADDRESS($F189,44))=0,INDIRECT(ADDRESS($F189,38))&lt;&gt;"UL"),INDIRECT(ADDRESS($F189,COLUMN()-12)),0),0), IF($G189&gt;0,IF(AND(INDIRECT(ADDRESS($G189,44))=0,INDIRECT(ADDRESS($G189,38))&lt;&gt;"UL"),INDIRECT(ADDRESS($G189,COLUMN()-12)),0),0), IF($H189&gt;0,IF(AND(INDIRECT(ADDRESS($H189,44))=0,INDIRECT(ADDRESS($H189,38))&lt;&gt;"UL"),INDIRECT(ADDRESS($H189,COLUMN()-12)),0),0), IF($I189&gt;0,IF(AND(INDIRECT(ADDRESS($I189,44))=0,INDIRECT(ADDRESS($I189,38))&lt;&gt;"UL"),INDIRECT(ADDRESS($I189,COLUMN()-12)),0),0), IF($J189&gt;0,IF(AND(INDIRECT(ADDRESS($J189,44))=0,INDIRECT(ADDRESS($J189,38))&lt;&gt;"UL"),INDIRECT(ADDRESS($J189,COLUMN()-12)),0),0), IF($K189&gt;0,IF(AND(INDIRECT(ADDRESS($K189,44))=0,INDIRECT(ADDRESS($K189,38))&lt;&gt;"UL"),INDIRECT(ADDRESS($K189,COLUMN()-12)),0),0), IF($L189&gt;0,IF(AND(INDIRECT(ADDRESS($L189,44))=0,INDIRECT(ADDRESS($L189,38))&lt;&gt;"UL"),INDIRECT(ADDRESS($L189,COLUMN()-12)),0),0), IF($M189&gt;0,IF(AND(INDIRECT(ADDRESS($M189,44))=0,INDIRECT(ADDRESS($M189,38))&lt;&gt;"UL"),INDIRECT(ADDRESS($M189,COLUMN()-12)),0),0))</f>
        <v>0</v>
      </c>
      <c r="BK189" s="57">
        <f t="shared" ca="1" si="127"/>
        <v>0</v>
      </c>
      <c r="BL189" s="58">
        <f t="shared" ca="1" si="128"/>
        <v>0</v>
      </c>
      <c r="BM189" s="57" cm="1">
        <f t="array" aca="1" ref="BM189" ca="1">SUM(IF($C189&gt;0,IF(AND(INDIRECT(ADDRESS($C189,44))=0,INDIRECT(ADDRESS($C189,38))&lt;&gt;"UL"),INDIRECT(ADDRESS($C189,COLUMN()-12)),0),0), IF($D189&gt;0,IF(AND(INDIRECT(ADDRESS($D189,44))=0,INDIRECT(ADDRESS($D189,38))&lt;&gt;"UL"),INDIRECT(ADDRESS($D189,COLUMN()-12)),0),0), IF($E189&gt;0,IF(AND(INDIRECT(ADDRESS($E189,44))=0,INDIRECT(ADDRESS($E189,38))&lt;&gt;"UL"),INDIRECT(ADDRESS($E189,COLUMN()-12)),0),0), IF($F189&gt;0,IF(AND(INDIRECT(ADDRESS($F189,44))=0,INDIRECT(ADDRESS($F189,38))&lt;&gt;"UL"),INDIRECT(ADDRESS($F189,COLUMN()-12)),0),0), IF($G189&gt;0,IF(AND(INDIRECT(ADDRESS($G189,44))=0,INDIRECT(ADDRESS($G189,38))&lt;&gt;"UL"),INDIRECT(ADDRESS($G189,COLUMN()-12)),0),0), IF($H189&gt;0,IF(AND(INDIRECT(ADDRESS($H189,44))=0,INDIRECT(ADDRESS($H189,38))&lt;&gt;"UL"),INDIRECT(ADDRESS($H189,COLUMN()-12)),0),0), IF($I189&gt;0,IF(AND(INDIRECT(ADDRESS($I189,44))=0,INDIRECT(ADDRESS($I189,38))&lt;&gt;"UL"),INDIRECT(ADDRESS($I189,COLUMN()-12)),0),0), IF($J189&gt;0,IF(AND(INDIRECT(ADDRESS($J189,44))=0,INDIRECT(ADDRESS($J189,38))&lt;&gt;"UL"),INDIRECT(ADDRESS($J189,COLUMN()-12)),0),0), IF($K189&gt;0,IF(AND(INDIRECT(ADDRESS($K189,44))=0,INDIRECT(ADDRESS($K189,38))&lt;&gt;"UL"),INDIRECT(ADDRESS($K189,COLUMN()-11)),0),0), IF($L189&gt;0,IF(AND(INDIRECT(ADDRESS($L189,44))=0,INDIRECT(ADDRESS($L189,38))&lt;&gt;"UL"),INDIRECT(ADDRESS($L189,COLUMN()-11)),0),0), IF($M189&gt;0,IF(AND(INDIRECT(ADDRESS($M189,44))=0,INDIRECT(ADDRESS($M189,38))&lt;&gt;"UL"),INDIRECT(ADDRESS($M189,COLUMN()-11)),0),0))</f>
        <v>0</v>
      </c>
      <c r="BN189" s="57" cm="1">
        <f t="array" aca="1" ref="BN189" ca="1">SUM(IF($C189&gt;0,IF(AND(INDIRECT(ADDRESS($C189,44))=0,INDIRECT(ADDRESS($C189,38))&lt;&gt;"UL"),INDIRECT(ADDRESS($C189,COLUMN()-12)),0),0), IF($D189&gt;0,IF(AND(INDIRECT(ADDRESS($D189,44))=0,INDIRECT(ADDRESS($D189,38))&lt;&gt;"UL"),INDIRECT(ADDRESS($D189,COLUMN()-12)),0),0), IF($E189&gt;0,IF(AND(INDIRECT(ADDRESS($E189,44))=0,INDIRECT(ADDRESS($E189,38))&lt;&gt;"UL"),INDIRECT(ADDRESS($E189,COLUMN()-12)),0),0), IF($F189&gt;0,IF(AND(INDIRECT(ADDRESS($F189,44))=0,INDIRECT(ADDRESS($F189,38))&lt;&gt;"UL"),INDIRECT(ADDRESS($F189,COLUMN()-12)),0),0), IF($G189&gt;0,IF(AND(INDIRECT(ADDRESS($G189,44))=0,INDIRECT(ADDRESS($G189,38))&lt;&gt;"UL"),INDIRECT(ADDRESS($G189,COLUMN()-12)),0),0), IF($H189&gt;0,IF(AND(INDIRECT(ADDRESS($H189,44))=0,INDIRECT(ADDRESS($H189,38))&lt;&gt;"UL"),INDIRECT(ADDRESS($H189,COLUMN()-12)),0),0), IF($I189&gt;0,IF(AND(INDIRECT(ADDRESS($I189,44))=0,INDIRECT(ADDRESS($I189,38))&lt;&gt;"UL"),INDIRECT(ADDRESS($I189,COLUMN()-12)),0),0), IF($J189&gt;0,IF(AND(INDIRECT(ADDRESS($J189,44))=0,INDIRECT(ADDRESS($J189,38))&lt;&gt;"UL"),INDIRECT(ADDRESS($J189,COLUMN()-12)),0),0), IF($K189&gt;0,IF(AND(INDIRECT(ADDRESS($K189,44))=0,INDIRECT(ADDRESS($K189,38))&lt;&gt;"UL"),INDIRECT(ADDRESS($K189,COLUMN()-11)),0),0), IF($L189&gt;0,IF(AND(INDIRECT(ADDRESS($L189,44))=0,INDIRECT(ADDRESS($L189,38))&lt;&gt;"UL"),INDIRECT(ADDRESS($L189,COLUMN()-11)),0),0), IF($M189&gt;0,IF(AND(INDIRECT(ADDRESS($M189,44))=0,INDIRECT(ADDRESS($M189,38))&lt;&gt;"UL"),INDIRECT(ADDRESS($M189,COLUMN()-11)),0),0))</f>
        <v>0</v>
      </c>
      <c r="BO189" s="57" cm="1">
        <f t="array" aca="1" ref="BO189" ca="1">SUM(IF($C189&gt;0,IF(AND(INDIRECT(ADDRESS($C189,44))=0,INDIRECT(ADDRESS($C189,38))&lt;&gt;"UL"),INDIRECT(ADDRESS($C189,COLUMN()-12)),0),0), IF($D189&gt;0,IF(AND(INDIRECT(ADDRESS($D189,44))=0,INDIRECT(ADDRESS($D189,38))&lt;&gt;"UL"),INDIRECT(ADDRESS($D189,COLUMN()-12)),0),0), IF($E189&gt;0,IF(AND(INDIRECT(ADDRESS($E189,44))=0,INDIRECT(ADDRESS($E189,38))&lt;&gt;"UL"),INDIRECT(ADDRESS($E189,COLUMN()-12)),0),0), IF($F189&gt;0,IF(AND(INDIRECT(ADDRESS($F189,44))=0,INDIRECT(ADDRESS($F189,38))&lt;&gt;"UL"),INDIRECT(ADDRESS($F189,COLUMN()-12)),0),0), IF($G189&gt;0,IF(AND(INDIRECT(ADDRESS($G189,44))=0,INDIRECT(ADDRESS($G189,38))&lt;&gt;"UL"),INDIRECT(ADDRESS($G189,COLUMN()-12)),0),0), IF($H189&gt;0,IF(AND(INDIRECT(ADDRESS($H189,44))=0,INDIRECT(ADDRESS($H189,38))&lt;&gt;"UL"),INDIRECT(ADDRESS($H189,COLUMN()-12)),0),0), IF($I189&gt;0,IF(AND(INDIRECT(ADDRESS($I189,44))=0,INDIRECT(ADDRESS($I189,38))&lt;&gt;"UL"),INDIRECT(ADDRESS($I189,COLUMN()-12)),0),0), IF($J189&gt;0,IF(AND(INDIRECT(ADDRESS($J189,44))=0,INDIRECT(ADDRESS($J189,38))&lt;&gt;"UL"),INDIRECT(ADDRESS($J189,COLUMN()-12)),0),0), IF($K189&gt;0,IF(AND(INDIRECT(ADDRESS($K189,44))=0,INDIRECT(ADDRESS($K189,38))&lt;&gt;"UL"),INDIRECT(ADDRESS($K189,COLUMN()-11)),0),0), IF($L189&gt;0,IF(AND(INDIRECT(ADDRESS($L189,44))=0,INDIRECT(ADDRESS($L189,38))&lt;&gt;"UL"),INDIRECT(ADDRESS($L189,COLUMN()-11)),0),0), IF($M189&gt;0,IF(AND(INDIRECT(ADDRESS($M189,44))=0,INDIRECT(ADDRESS($M189,38))&lt;&gt;"UL"),INDIRECT(ADDRESS($M189,COLUMN()-11)),0),0))</f>
        <v>0</v>
      </c>
      <c r="BP189" s="57" cm="1">
        <f t="array" aca="1" ref="BP189" ca="1">SUM(IF($C189&gt;0,IF(AND(INDIRECT(ADDRESS($C189,44))=0,INDIRECT(ADDRESS($C189,38))&lt;&gt;"UL"),INDIRECT(ADDRESS($C189,COLUMN()-12)),0),0), IF($D189&gt;0,IF(AND(INDIRECT(ADDRESS($D189,44))=0,INDIRECT(ADDRESS($D189,38))&lt;&gt;"UL"),INDIRECT(ADDRESS($D189,COLUMN()-12)),0),0), IF($E189&gt;0,IF(AND(INDIRECT(ADDRESS($E189,44))=0,INDIRECT(ADDRESS($E189,38))&lt;&gt;"UL"),INDIRECT(ADDRESS($E189,COLUMN()-12)),0),0), IF($F189&gt;0,IF(AND(INDIRECT(ADDRESS($F189,44))=0,INDIRECT(ADDRESS($F189,38))&lt;&gt;"UL"),INDIRECT(ADDRESS($F189,COLUMN()-12)),0),0), IF($G189&gt;0,IF(AND(INDIRECT(ADDRESS($G189,44))=0,INDIRECT(ADDRESS($G189,38))&lt;&gt;"UL"),INDIRECT(ADDRESS($G189,COLUMN()-12)),0),0), IF($H189&gt;0,IF(AND(INDIRECT(ADDRESS($H189,44))=0,INDIRECT(ADDRESS($H189,38))&lt;&gt;"UL"),INDIRECT(ADDRESS($H189,COLUMN()-12)),0),0), IF($I189&gt;0,IF(AND(INDIRECT(ADDRESS($I189,44))=0,INDIRECT(ADDRESS($I189,38))&lt;&gt;"UL"),INDIRECT(ADDRESS($I189,COLUMN()-12)),0),0), IF($J189&gt;0,IF(AND(INDIRECT(ADDRESS($J189,44))=0,INDIRECT(ADDRESS($J189,38))&lt;&gt;"UL"),INDIRECT(ADDRESS($J189,COLUMN()-12)),0),0), IF($K189&gt;0,IF(AND(INDIRECT(ADDRESS($K189,44))=0,INDIRECT(ADDRESS($K189,38))&lt;&gt;"UL"),INDIRECT(ADDRESS($K189,COLUMN()-11)),0),0), IF($L189&gt;0,IF(AND(INDIRECT(ADDRESS($L189,44))=0,INDIRECT(ADDRESS($L189,38))&lt;&gt;"UL"),INDIRECT(ADDRESS($L189,COLUMN()-11)),0),0), IF($M189&gt;0,IF(AND(INDIRECT(ADDRESS($M189,44))=0,INDIRECT(ADDRESS($M189,38))&lt;&gt;"UL"),INDIRECT(ADDRESS($M189,COLUMN()-11)),0),0))</f>
        <v>0</v>
      </c>
      <c r="BQ189" s="57">
        <f t="shared" ca="1" si="129"/>
        <v>0</v>
      </c>
      <c r="BR189" s="161">
        <f t="shared" ca="1" si="130"/>
        <v>67.945821277180755</v>
      </c>
      <c r="BS189" s="56"/>
      <c r="BT189" s="56">
        <f t="shared" ca="1" si="131"/>
        <v>1.3269126887836236</v>
      </c>
      <c r="BU189" s="80">
        <f t="shared" ca="1" si="132"/>
        <v>5.3076507551344944E-2</v>
      </c>
      <c r="BV189" s="57" t="s">
        <v>34</v>
      </c>
      <c r="BW189" s="57" cm="1">
        <f t="array" aca="1" ref="BW189" ca="1">SUM(IF($C189&gt;0,IF(AND(INDIRECT(ADDRESS($C189,44))=0,INDIRECT(ADDRESS($C189,38))="UL",ISERROR(SEARCH("Rear",INDIRECT(ADDRESS($C189,33)))),ISERROR(SEARCH("Side",INDIRECT(ADDRESS($C189,33))))),INDIRECT(ADDRESS($C189,COLUMN())),0),0),IF($D189&gt;0,IF(AND(INDIRECT(ADDRESS($D189,44))=0,INDIRECT(ADDRESS($D189,38))="UL",ISERROR(SEARCH("Rear",INDIRECT(ADDRESS($D189,33)))),ISERROR(SEARCH("Side",INDIRECT(ADDRESS($D189,33))))),INDIRECT(ADDRESS($D189,COLUMN())),0),0),IF($E189&gt;0,IF(AND(INDIRECT(ADDRESS($E189,44))=0,INDIRECT(ADDRESS($E189,38))="UL",ISERROR(SEARCH("Rear",INDIRECT(ADDRESS($E189,33)))),ISERROR(SEARCH("Side",INDIRECT(ADDRESS($E189,33))))),INDIRECT(ADDRESS($E189,COLUMN())),0),0),IF($F189&gt;0,IF(AND(INDIRECT(ADDRESS($F189,44))=0,INDIRECT(ADDRESS($F189,38))="UL",ISERROR(SEARCH("Rear",INDIRECT(ADDRESS($F189,33)))),ISERROR(SEARCH("Side",INDIRECT(ADDRESS($F189,33))))),INDIRECT(ADDRESS($F189,COLUMN())),0),0),IF($G189&gt;0,IF(AND(INDIRECT(ADDRESS($G189,44))=0,INDIRECT(ADDRESS($G189,38))="UL",ISERROR(SEARCH("Rear",INDIRECT(ADDRESS($G189,33)))),ISERROR(SEARCH("Side",INDIRECT(ADDRESS($G189,33))))),INDIRECT(ADDRESS($G189,COLUMN())),0),0),IF($H189&gt;0,IF(AND(INDIRECT(ADDRESS($H189,44))=0,INDIRECT(ADDRESS($H189,38))="UL",ISERROR(SEARCH("Rear",INDIRECT(ADDRESS($H189,33)))),ISERROR(SEARCH("Side",INDIRECT(ADDRESS($H189,33))))),INDIRECT(ADDRESS($H189,COLUMN())),0),0),IF($I189&gt;0,IF(AND(INDIRECT(ADDRESS($I189,44))=0,INDIRECT(ADDRESS($I189,38))="UL",ISERROR(SEARCH("Rear",INDIRECT(ADDRESS($I189,33)))),ISERROR(SEARCH("Side",INDIRECT(ADDRESS($I189,33))))),INDIRECT(ADDRESS($I189,COLUMN())),0),0),IF($J189&gt;0,IF(AND(INDIRECT(ADDRESS($J189,44))=0,INDIRECT(ADDRESS($J189,38))="UL",ISERROR(SEARCH("Rear",INDIRECT(ADDRESS($J189,33)))),ISERROR(SEARCH("Side",INDIRECT(ADDRESS($J189,33))))),INDIRECT(ADDRESS($J189,COLUMN())),0),0),IF($K189&gt;0,IF(AND(INDIRECT(ADDRESS($K189,44))=0,INDIRECT(ADDRESS($K189,38))="UL",ISERROR(SEARCH("Rear",INDIRECT(ADDRESS($K189,33)))),ISERROR(SEARCH("Side",INDIRECT(ADDRESS($K189,33))))),INDIRECT(ADDRESS($K189,COLUMN())),0),0),IF($L189&gt;0,IF(AND(INDIRECT(ADDRESS($L189,44))=0,INDIRECT(ADDRESS($L189,38))="UL",ISERROR(SEARCH("Rear",INDIRECT(ADDRESS($L189,33)))),ISERROR(SEARCH("Side",INDIRECT(ADDRESS($L189,33))))),INDIRECT(ADDRESS($L189,COLUMN())),0),0),IF($M189&gt;0,IF(AND(INDIRECT(ADDRESS($M189,44))=0,INDIRECT(ADDRESS($M189,38))="UL",ISERROR(SEARCH("Rear",INDIRECT(ADDRESS($M189,33)))),ISERROR(SEARCH("Side",INDIRECT(ADDRESS($M189,33))))),INDIRECT(ADDRESS($M189,COLUMN())),0),0))</f>
        <v>0.33333333333333331</v>
      </c>
      <c r="BX189" s="57">
        <f t="shared" ca="1" si="136"/>
        <v>0.33333333333333331</v>
      </c>
      <c r="BY189" s="57" cm="1">
        <f t="array" aca="1" ref="BY189" ca="1">SUM(IF($C189&gt;0,IF(AND(INDIRECT(ADDRESS($C189,44))=0,INDIRECT(ADDRESS($C189,38))="UL"),INDIRECT(ADDRESS($C189,COLUMN())),0),0),IF($D189&gt;0,IF(AND(INDIRECT(ADDRESS($D189,44))=0,INDIRECT(ADDRESS($D189,38))="UL"),INDIRECT(ADDRESS($D189,COLUMN())),0),0),IF($E189&gt;0,IF(AND(INDIRECT(ADDRESS($E189,44))=0,INDIRECT(ADDRESS($E189,38))="UL"),INDIRECT(ADDRESS($E189,COLUMN())),0),0),IF($F189&gt;0,IF(AND(INDIRECT(ADDRESS($F189,44))=0,INDIRECT(ADDRESS($F189,38))="UL"),INDIRECT(ADDRESS($F189,COLUMN())),0),0),IF($G189&gt;0,IF(AND(INDIRECT(ADDRESS($G189,44))=0,INDIRECT(ADDRESS($G189,38))="UL"),INDIRECT(ADDRESS($G189,COLUMN())),0),0),IF($H189&gt;0,IF(AND(INDIRECT(ADDRESS($H189,44))=0,INDIRECT(ADDRESS($H189,38))="UL"),INDIRECT(ADDRESS($H189,COLUMN())),0),0),IF($I189&gt;0,IF(AND(INDIRECT(ADDRESS($I189,44))=0,INDIRECT(ADDRESS($I189,38))="UL"),INDIRECT(ADDRESS($I189,COLUMN())),0),0),IF($J189&gt;0,IF(AND(INDIRECT(ADDRESS($J189,44))=0,INDIRECT(ADDRESS($J189,38))="UL"),INDIRECT(ADDRESS($J189,COLUMN())),0),0),IF($K189&gt;0,IF(AND(INDIRECT(ADDRESS($K189,44))=0,INDIRECT(ADDRESS($K189,38))="UL"),INDIRECT(ADDRESS($K189,COLUMN())),0),0),IF($L189&gt;0,IF(AND(INDIRECT(ADDRESS($L189,44))=0,INDIRECT(ADDRESS($L189,38))="UL"),INDIRECT(ADDRESS($L189,COLUMN())),0),0),IF($M189&gt;0,IF(AND(INDIRECT(ADDRESS($M189,44))=0,INDIRECT(ADDRESS($M189,38))="UL"),INDIRECT(ADDRESS($M189,COLUMN())),0),0))</f>
        <v>0.1111111111111111</v>
      </c>
      <c r="BZ189" s="57" cm="1">
        <f t="array" aca="1" ref="BZ189" ca="1">SUM(IF($C189&gt;0,IF(AND(INDIRECT(ADDRESS($C189,44))=0,INDIRECT(ADDRESS($C189,38))="UL"),INDIRECT(ADDRESS($C189,COLUMN())),0),0),IF($D189&gt;0,IF(AND(INDIRECT(ADDRESS($D189,44))=0,INDIRECT(ADDRESS($D189,38))="UL"),INDIRECT(ADDRESS($D189,COLUMN())),0),0),IF($E189&gt;0,IF(AND(INDIRECT(ADDRESS($E189,44))=0,INDIRECT(ADDRESS($E189,38))="UL"),INDIRECT(ADDRESS($E189,COLUMN())),0),0),IF($F189&gt;0,IF(AND(INDIRECT(ADDRESS($F189,44))=0,INDIRECT(ADDRESS($F189,38))="UL"),INDIRECT(ADDRESS($F189,COLUMN())),0),0),IF($G189&gt;0,IF(AND(INDIRECT(ADDRESS($G189,44))=0,INDIRECT(ADDRESS($G189,38))="UL"),INDIRECT(ADDRESS($G189,COLUMN())),0),0),IF($H189&gt;0,IF(AND(INDIRECT(ADDRESS($H189,44))=0,INDIRECT(ADDRESS($H189,38))="UL"),INDIRECT(ADDRESS($H189,COLUMN())),0),0),IF($I189&gt;0,IF(AND(INDIRECT(ADDRESS($I189,44))=0,INDIRECT(ADDRESS($I189,38))="UL"),INDIRECT(ADDRESS($I189,COLUMN())),0),0),IF($J189&gt;0,IF(AND(INDIRECT(ADDRESS($J189,44))=0,INDIRECT(ADDRESS($J189,38))="UL"),INDIRECT(ADDRESS($J189,COLUMN())),0),0),IF($K189&gt;0,IF(AND(INDIRECT(ADDRESS($K189,44))=0,INDIRECT(ADDRESS($K189,38))="UL"),INDIRECT(ADDRESS($K189,COLUMN())),0),0),IF($L189&gt;0,IF(AND(INDIRECT(ADDRESS($L189,44))=0,INDIRECT(ADDRESS($L189,38))="UL"),INDIRECT(ADDRESS($L189,COLUMN())),0),0),IF($M189&gt;0,IF(AND(INDIRECT(ADDRESS($M189,44))=0,INDIRECT(ADDRESS($M189,38))="UL"),INDIRECT(ADDRESS($M189,COLUMN())),0),0))</f>
        <v>0</v>
      </c>
      <c r="CA189" s="57">
        <f t="shared" ca="1" si="137"/>
        <v>0</v>
      </c>
      <c r="CB189" s="57" cm="1">
        <f t="array" aca="1" ref="CB189" ca="1">SUM(IF($C189&gt;0,IF(AND(INDIRECT(ADDRESS($C189,44))=0,INDIRECT(ADDRESS($C189,38))&lt;&gt;"UL"),INDIRECT(ADDRESS($C189,COLUMN())),0),0),IF($D189&gt;0,IF(AND(INDIRECT(ADDRESS($D189,44))=0,INDIRECT(ADDRESS($D189,38))&lt;&gt;"UL"),INDIRECT(ADDRESS($D189,COLUMN())),0),0),IF($E189&gt;0,IF(AND(INDIRECT(ADDRESS($E189,44))=0,INDIRECT(ADDRESS($E189,38))&lt;&gt;"UL"),INDIRECT(ADDRESS($E189,COLUMN())),0),0),IF($F189&gt;0,IF(AND(INDIRECT(ADDRESS($F189,44))=0,INDIRECT(ADDRESS($F189,38))&lt;&gt;"UL"),INDIRECT(ADDRESS($F189,COLUMN())),0),0),IF($G189&gt;0,IF(AND(INDIRECT(ADDRESS($G189,44))=0,INDIRECT(ADDRESS($G189,38))&lt;&gt;"UL"),INDIRECT(ADDRESS($G189,COLUMN())),0),0),IF($H189&gt;0,IF(AND(INDIRECT(ADDRESS($H189,44))=0,INDIRECT(ADDRESS($H189,38))&lt;&gt;"UL"),INDIRECT(ADDRESS($H189,COLUMN())),0),0),IF($I189&gt;0,IF(AND(INDIRECT(ADDRESS($I189,44))=0,INDIRECT(ADDRESS($I189,38))&lt;&gt;"UL"),INDIRECT(ADDRESS($I189,COLUMN())),0),0),IF($J189&gt;0,IF(AND(INDIRECT(ADDRESS($J189,44))=0,INDIRECT(ADDRESS($J189,38))&lt;&gt;"UL"),INDIRECT(ADDRESS($J189,COLUMN())),0),0),IF($K189&gt;0,IF(AND(INDIRECT(ADDRESS($K189,44))=0,INDIRECT(ADDRESS($K189,38))&lt;&gt;"UL"),INDIRECT(ADDRESS($K189,COLUMN())),0),0),IF($L189&gt;0,IF(AND(INDIRECT(ADDRESS($L189,44))=0,INDIRECT(ADDRESS($L189,38))&lt;&gt;"UL"),INDIRECT(ADDRESS($L189,COLUMN())),0),0),IF($M189&gt;0,IF(AND(INDIRECT(ADDRESS($M189,44))=0,INDIRECT(ADDRESS($M189,38))&lt;&gt;"UL"),INDIRECT(ADDRESS($M189,COLUMN())),0),0))</f>
        <v>0</v>
      </c>
      <c r="CC189" s="57">
        <f t="shared" ca="1" si="138"/>
        <v>0</v>
      </c>
      <c r="CD189" s="57" cm="1">
        <f t="array" aca="1" ref="CD189" ca="1">SUM(IF($C189&gt;0,IF(AND(INDIRECT(ADDRESS($C189,44))=0,INDIRECT(ADDRESS($C189,38))&lt;&gt;"UL"),INDIRECT(ADDRESS($C189,COLUMN())),0),0),IF($D189&gt;0,IF(AND(INDIRECT(ADDRESS($D189,44))=0,INDIRECT(ADDRESS($D189,38))&lt;&gt;"UL"),INDIRECT(ADDRESS($D189,COLUMN())),0),0),IF($E189&gt;0,IF(AND(INDIRECT(ADDRESS($E189,44))=0,INDIRECT(ADDRESS($E189,38))&lt;&gt;"UL"),INDIRECT(ADDRESS($E189,COLUMN())),0),0),IF($F189&gt;0,IF(AND(INDIRECT(ADDRESS($F189,44))=0,INDIRECT(ADDRESS($F189,38))&lt;&gt;"UL"),INDIRECT(ADDRESS($F189,COLUMN())),0),0),IF($G189&gt;0,IF(AND(INDIRECT(ADDRESS($G189,44))=0,INDIRECT(ADDRESS($G189,38))&lt;&gt;"UL"),INDIRECT(ADDRESS($G189,COLUMN())),0),0),IF($H189&gt;0,IF(AND(INDIRECT(ADDRESS($H189,44))=0,INDIRECT(ADDRESS($H189,38))&lt;&gt;"UL"),INDIRECT(ADDRESS($H189,COLUMN())),0),0),IF($I189&gt;0,IF(AND(INDIRECT(ADDRESS($I189,44))=0,INDIRECT(ADDRESS($I189,38))&lt;&gt;"UL"),INDIRECT(ADDRESS($I189,COLUMN())),0),0),IF($J189&gt;0,IF(AND(INDIRECT(ADDRESS($J189,44))=0,INDIRECT(ADDRESS($J189,38))&lt;&gt;"UL"),INDIRECT(ADDRESS($J189,COLUMN())),0),0),IF($K189&gt;0,IF(AND(INDIRECT(ADDRESS($K189,44))=0,INDIRECT(ADDRESS($K189,38))&lt;&gt;"UL"),INDIRECT(ADDRESS($K189,COLUMN())),0),0),IF($L189&gt;0,IF(AND(INDIRECT(ADDRESS($L189,44))=0,INDIRECT(ADDRESS($L189,38))&lt;&gt;"UL"),INDIRECT(ADDRESS($L189,COLUMN())),0),0),IF($M189&gt;0,IF(AND(INDIRECT(ADDRESS($M189,44))=0,INDIRECT(ADDRESS($M189,38))&lt;&gt;"UL"),INDIRECT(ADDRESS($M189,COLUMN())),0),0))</f>
        <v>0</v>
      </c>
      <c r="CE189" s="57" cm="1">
        <f t="array" aca="1" ref="CE189" ca="1">SUM(IF($C189&gt;0,IF(AND(INDIRECT(ADDRESS($C189,44))=0,INDIRECT(ADDRESS($C189,38))&lt;&gt;"UL"),INDIRECT(ADDRESS($C189,COLUMN())),0),0),IF($D189&gt;0,IF(AND(INDIRECT(ADDRESS($D189,44))=0,INDIRECT(ADDRESS($D189,38))&lt;&gt;"UL"),INDIRECT(ADDRESS($D189,COLUMN())),0),0),IF($E189&gt;0,IF(AND(INDIRECT(ADDRESS($E189,44))=0,INDIRECT(ADDRESS($E189,38))&lt;&gt;"UL"),INDIRECT(ADDRESS($E189,COLUMN())),0),0),IF($F189&gt;0,IF(AND(INDIRECT(ADDRESS($F189,44))=0,INDIRECT(ADDRESS($F189,38))&lt;&gt;"UL"),INDIRECT(ADDRESS($F189,COLUMN())),0),0),IF($G189&gt;0,IF(AND(INDIRECT(ADDRESS($G189,44))=0,INDIRECT(ADDRESS($G189,38))&lt;&gt;"UL"),INDIRECT(ADDRESS($G189,COLUMN())),0),0),IF($H189&gt;0,IF(AND(INDIRECT(ADDRESS($H189,44))=0,INDIRECT(ADDRESS($H189,38))&lt;&gt;"UL"),INDIRECT(ADDRESS($H189,COLUMN())),0),0),IF($I189&gt;0,IF(AND(INDIRECT(ADDRESS($I189,44))=0,INDIRECT(ADDRESS($I189,38))&lt;&gt;"UL"),INDIRECT(ADDRESS($I189,COLUMN())),0),0),IF($J189&gt;0,IF(AND(INDIRECT(ADDRESS($J189,44))=0,INDIRECT(ADDRESS($J189,38))&lt;&gt;"UL"),INDIRECT(ADDRESS($J189,COLUMN())),0),0),IF($K189&gt;0,IF(AND(INDIRECT(ADDRESS($K189,44))=0,INDIRECT(ADDRESS($K189,38))&lt;&gt;"UL"),INDIRECT(ADDRESS($K189,COLUMN())),0),0),IF($L189&gt;0,IF(AND(INDIRECT(ADDRESS($L189,44))=0,INDIRECT(ADDRESS($L189,38))&lt;&gt;"UL"),INDIRECT(ADDRESS($L189,COLUMN())),0),0),IF($M189&gt;0,IF(AND(INDIRECT(ADDRESS($M189,44))=0,INDIRECT(ADDRESS($M189,38))&lt;&gt;"UL"),INDIRECT(ADDRESS($M189,COLUMN())),0),0))</f>
        <v>0</v>
      </c>
      <c r="CF189" s="57">
        <f t="shared" ca="1" si="139"/>
        <v>0</v>
      </c>
      <c r="CG189" s="57">
        <f t="shared" ca="1" si="140"/>
        <v>0.65881838894960931</v>
      </c>
      <c r="CH189" s="57">
        <f t="shared" ca="1" si="133"/>
        <v>2.6352735557984373E-2</v>
      </c>
      <c r="CI189" s="19">
        <f t="shared" ca="1" si="134"/>
        <v>16.646473314387062</v>
      </c>
      <c r="CJ189" s="19"/>
      <c r="CK189" s="57" cm="1">
        <f t="array" aca="1" ref="CK189" ca="1">IF(AU189="S", SUM(IF($C189&gt;0,IF(INDIRECT(ADDRESS($C189,43))&lt;&gt;1,INDIRECT(ADDRESS($C189,48)),0),0), IF($D189&gt;0,IF(INDIRECT(ADDRESS($D189,43))&lt;&gt;1,INDIRECT(ADDRESS($D189,48)),0),0), IF($E189&gt;0,IF(INDIRECT(ADDRESS($E189,43))&lt;&gt;1,INDIRECT(ADDRESS($E189,48)),0),0), IF($F189&gt;0,IF(INDIRECT(ADDRESS($F189,43))&lt;&gt;1,INDIRECT(ADDRESS($F189,48)),0),0), IF($G189&gt;0,IF(INDIRECT(ADDRESS($G189,43))&lt;&gt;1,INDIRECT(ADDRESS($G189,48)),0),0), IF($H189&gt;0,IF(INDIRECT(ADDRESS($H189,43))&lt;&gt;1,INDIRECT(ADDRESS($H189,48)),0),0), IF($I189&gt;0,IF(INDIRECT(ADDRESS($I189,43))&lt;&gt;1,INDIRECT(ADDRESS($I189,48)),0),0), IF($J189&gt;0,IF(INDIRECT(ADDRESS($J189,43))&lt;&gt;1,INDIRECT(ADDRESS($J189,48)),0),0), IF($K189&gt;0,IF(INDIRECT(ADDRESS($K189,43))&lt;&gt;1,INDIRECT(ADDRESS($K189,48)),0),0), IF($L189&gt;0,IF(INDIRECT(ADDRESS($L189,43))&lt;&gt;1,INDIRECT(ADDRESS($L189,48)),0),0), IF($M189&gt;0,IF(INDIRECT(ADDRESS($M189,43))&lt;&gt;1,INDIRECT(ADDRESS($M189,48)),0),0)), IF(AU189="L",SUM(IF($C189&gt;0,IF(INDIRECT(ADDRESS($C189,43))&lt;&gt;1,INDIRECT(ADDRESS($C189,50)),0),0), IF($D189&gt;0,IF(INDIRECT(ADDRESS($D189,43))&lt;&gt;1,INDIRECT(ADDRESS($D189,50)),0),0), IF($E189&gt;0,IF(INDIRECT(ADDRESS($E189,43))&lt;&gt;1,INDIRECT(ADDRESS($E189,50)),0),0), IF($F189&gt;0,IF(INDIRECT(ADDRESS($F189,43))&lt;&gt;1,INDIRECT(ADDRESS($F189,50)),0),0), IF($G189&gt;0,IF(INDIRECT(ADDRESS($G189,43))&lt;&gt;1,INDIRECT(ADDRESS($G189,50)),0),0), IF($G189&gt;0,IF(INDIRECT(ADDRESS($G189,43))&lt;&gt;1,INDIRECT(ADDRESS($G189,50)),0),0), IF($H189&gt;0,IF(INDIRECT(ADDRESS($H189,43))&lt;&gt;1,INDIRECT(ADDRESS($H189,50)),0),0), IF($I189&gt;0,IF(INDIRECT(ADDRESS($I189,43))&lt;&gt;1,INDIRECT(ADDRESS($I189,50)),0),0), IF($J189&gt;0,IF(INDIRECT(ADDRESS($J189,43))&lt;&gt;1,INDIRECT(ADDRESS($J189,50)),0),0), IF($K189&gt;0,IF(INDIRECT(ADDRESS($K189,43))&lt;&gt;1,INDIRECT(ADDRESS($K189,50)),0),0), IF($L189&gt;0,IF(INDIRECT(ADDRESS($L189,43))&lt;&gt;1,INDIRECT(ADDRESS($L189,50)),0),0), IF($M189&gt;0,IF(INDIRECT(ADDRESS($M189,43))&lt;&gt;1,INDIRECT(ADDRESS($M189,50)),0),0)), SUM(IF($C189&gt;0,IF(INDIRECT(ADDRESS($C189,43))&lt;&gt;1,INDIRECT(ADDRESS($C189,49)),0),0), IF($D189&gt;0,IF(INDIRECT(ADDRESS($D189,43))&lt;&gt;1,INDIRECT(ADDRESS($D189,49)),0),0), IF($E189&gt;0,IF(INDIRECT(ADDRESS($E189,43))&lt;&gt;1,INDIRECT(ADDRESS($E189,49)),0),0), IF($F189&gt;0,IF(INDIRECT(ADDRESS($F189,43))&lt;&gt;1,INDIRECT(ADDRESS($F189,49)),0),0), IF($G189&gt;0,IF(INDIRECT(ADDRESS($G189,43))&lt;&gt;1,INDIRECT(ADDRESS($G189,49)),0),0), IF($G189&gt;0,IF(INDIRECT(ADDRESS($G189,43))&lt;&gt;1,INDIRECT(ADDRESS($G189,49)),0),0), IF($H189&gt;0,IF(INDIRECT(ADDRESS($H189,43))&lt;&gt;1,INDIRECT(ADDRESS($H189,49)),0),0), IF($I189&gt;0,IF(INDIRECT(ADDRESS($I189,43))&lt;&gt;1,INDIRECT(ADDRESS($I189,49)),0),0), IF($J189&gt;0,IF(INDIRECT(ADDRESS($J189,43))&lt;&gt;1,INDIRECT(ADDRESS($J189,49)),0),0), IF($K189&gt;0,IF(INDIRECT(ADDRESS($K189,43))&lt;&gt;1,INDIRECT(ADDRESS($K189,49)),0),0), IF($L189&gt;0,IF(INDIRECT(ADDRESS($L189,43))&lt;&gt;1,INDIRECT(ADDRESS($L189,49)),0),0), IF($M189&gt;0,IF(INDIRECT(ADDRESS($M189,43))&lt;&gt;1,INDIRECT(ADDRESS($M189,49)),0),0))))</f>
        <v>2.8888888888888884</v>
      </c>
      <c r="CL189" s="57" cm="1">
        <f t="array" aca="1" ref="CL189" ca="1">SUM(IF($C189&gt;0,IF(INDIRECT(ADDRESS($C189,44))=1,INDIRECT(ADDRESS($C189,90)),0),0), IF($D189&gt;0,IF(INDIRECT(ADDRESS($D189,44))=1,INDIRECT(ADDRESS($D189,90)),0),0), IF($E189&gt;0,IF(INDIRECT(ADDRESS($E189,44))=1,INDIRECT(ADDRESS($E189,90)),0),0), IF($F189&gt;0,IF(INDIRECT(ADDRESS($F189,44))=1,INDIRECT(ADDRESS($F189,90)),0),0), IF($G189&gt;0,IF(INDIRECT(ADDRESS($G189,44))=1,INDIRECT(ADDRESS($G189,90)),0),0), IF($H189&gt;0,IF(INDIRECT(ADDRESS($H189,44))=1,INDIRECT(ADDRESS($H189,90)),0),0), IF($I189&gt;0,IF(INDIRECT(ADDRESS($I189,44))=1,INDIRECT(ADDRESS($I189,90)),0),0), IF($J189&gt;0,IF(INDIRECT(ADDRESS($J189,44))=1,INDIRECT(ADDRESS($J189,90)),0),0), IF($K189&gt;0,IF(INDIRECT(ADDRESS($K189,44))=1,INDIRECT(ADDRESS($K189,90)),0),0), IF($L189&gt;0,IF(INDIRECT(ADDRESS($L189,44))=1,INDIRECT(ADDRESS($L189,90)),0),0), IF($M189&gt;0,IF(INDIRECT(ADDRESS($M189,44))=1,INDIRECT(ADDRESS($M189,90)),0),0))</f>
        <v>2.5</v>
      </c>
      <c r="CM189" s="56">
        <f t="shared" ca="1" si="135"/>
        <v>0.39074054031065658</v>
      </c>
      <c r="CN189" s="59"/>
    </row>
    <row r="190" spans="1:92" x14ac:dyDescent="0.25">
      <c r="A190" s="52" t="s">
        <v>259</v>
      </c>
      <c r="B190" s="67">
        <v>103</v>
      </c>
      <c r="C190" s="67">
        <v>126</v>
      </c>
      <c r="D190" s="67"/>
      <c r="E190" s="67"/>
      <c r="F190" s="67"/>
      <c r="G190" s="67">
        <v>136</v>
      </c>
      <c r="H190" s="67">
        <v>136</v>
      </c>
      <c r="I190" s="67">
        <v>136</v>
      </c>
      <c r="J190" s="67"/>
      <c r="K190" s="67"/>
      <c r="L190" s="67"/>
      <c r="M190" s="67"/>
      <c r="N190" s="67">
        <f t="shared" ca="1" si="141"/>
        <v>26</v>
      </c>
      <c r="O190" s="67" t="str" cm="1">
        <f t="array" aca="1" ref="O190" ca="1">INDIRECT(ADDRESS($B190,COLUMN()))</f>
        <v>Fighter</v>
      </c>
      <c r="P190" s="67" cm="1">
        <f t="array" aca="1" ref="P190" ca="1">INDIRECT(ADDRESS($B190,COLUMN()))</f>
        <v>2</v>
      </c>
      <c r="Q190" s="67" t="str" cm="1">
        <f t="array" aca="1" ref="Q190" ca="1">INDIRECT(ADDRESS($B190,COLUMN()))</f>
        <v>-</v>
      </c>
      <c r="R190" s="67" t="str" cm="1">
        <f t="array" aca="1" ref="R190" ca="1">INDIRECT(ADDRESS($B190,COLUMN()))</f>
        <v>-</v>
      </c>
      <c r="S190" s="67" cm="1">
        <f t="array" aca="1" ref="S190" ca="1">INDIRECT(ADDRESS($B190,COLUMN()))</f>
        <v>3</v>
      </c>
      <c r="T190" s="67" t="str" cm="1">
        <f t="array" aca="1" ref="T190" ca="1">INDIRECT(ADDRESS($B190,COLUMN()))</f>
        <v>1-7</v>
      </c>
      <c r="U190" s="67" cm="1">
        <f t="array" aca="1" ref="U190" ca="1">INDIRECT(ADDRESS($B190,COLUMN()))</f>
        <v>7</v>
      </c>
      <c r="V190" s="67" cm="1">
        <f t="array" aca="1" ref="V190" ca="1">INDIRECT(ADDRESS($B190,COLUMN()))</f>
        <v>0</v>
      </c>
      <c r="W190" s="67" cm="1">
        <f t="array" aca="1" ref="W190" ca="1">INDIRECT(ADDRESS($B190,COLUMN()))</f>
        <v>3</v>
      </c>
      <c r="X190" s="67" cm="1">
        <f t="array" aca="1" ref="X190" ca="1">INDIRECT(ADDRESS($B190,COLUMN()))</f>
        <v>8</v>
      </c>
      <c r="Y190" s="67" cm="1">
        <f t="array" aca="1" ref="Y190" ca="1">INDIRECT(ADDRESS($B190,COLUMN()))</f>
        <v>2</v>
      </c>
      <c r="Z190" s="67" cm="1">
        <f t="array" aca="1" ref="Z190" ca="1">INDIRECT(ADDRESS($B190,COLUMN()))</f>
        <v>5</v>
      </c>
      <c r="AA190" s="67" cm="1">
        <f t="array" aca="1" ref="AA190" ca="1">INDIRECT(ADDRESS($B190,COLUMN()))</f>
        <v>0</v>
      </c>
      <c r="AB190" s="56">
        <f t="shared" ca="1" si="121"/>
        <v>0.94984931860162136</v>
      </c>
      <c r="AC190" s="56">
        <f t="shared" ca="1" si="122"/>
        <v>1.1617832001859567</v>
      </c>
      <c r="AD190" s="56">
        <f t="shared" ca="1" si="123"/>
        <v>2.0204925220625336</v>
      </c>
      <c r="AF190" s="52"/>
      <c r="AG190" s="52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2"/>
      <c r="AU190" s="54" t="s">
        <v>117</v>
      </c>
      <c r="AV190" s="57" cm="1">
        <f t="array" aca="1" ref="AV190" ca="1">SUM(IF($C190&gt;0,IF(AND(INDIRECT(ADDRESS($C190,44))=0,INDIRECT(ADDRESS($C190,38))="UL",ISERROR(SEARCH("Rear",INDIRECT(ADDRESS($C190,33)))),ISERROR(SEARCH("Side",INDIRECT(ADDRESS($C190,33))))),INDIRECT(ADDRESS($C190,COLUMN())),0),0),IF($D190&gt;0,IF(AND(INDIRECT(ADDRESS($D190,44))=0,INDIRECT(ADDRESS($D190,38))="UL",ISERROR(SEARCH("Rear",INDIRECT(ADDRESS($D190,33)))),ISERROR(SEARCH("Side",INDIRECT(ADDRESS($D190,33))))),INDIRECT(ADDRESS($D190,COLUMN())),0),0),IF($E190&gt;0,IF(AND(INDIRECT(ADDRESS($E190,44))=0,INDIRECT(ADDRESS($E190,38))="UL",ISERROR(SEARCH("Rear",INDIRECT(ADDRESS($E190,33)))),ISERROR(SEARCH("Side",INDIRECT(ADDRESS($E190,33))))),INDIRECT(ADDRESS($E190,COLUMN())),0),0),IF($F190&gt;0,IF(AND(INDIRECT(ADDRESS($F190,44))=0,INDIRECT(ADDRESS($F190,38))="UL",ISERROR(SEARCH("Rear",INDIRECT(ADDRESS($F190,33)))),ISERROR(SEARCH("Side",INDIRECT(ADDRESS($F190,33))))),INDIRECT(ADDRESS($F190,COLUMN())),0),0),IF($G190&gt;0,IF(AND(INDIRECT(ADDRESS($G190,44))=0,INDIRECT(ADDRESS($G190,38))="UL",ISERROR(SEARCH("Rear",INDIRECT(ADDRESS($G190,33)))),ISERROR(SEARCH("Side",INDIRECT(ADDRESS($G190,33))))),INDIRECT(ADDRESS($G190,COLUMN())),0),0),IF($H190&gt;0,IF(AND(INDIRECT(ADDRESS($H190,44))=0,INDIRECT(ADDRESS($H190,38))="UL",ISERROR(SEARCH("Rear",INDIRECT(ADDRESS($H190,33)))),ISERROR(SEARCH("Side",INDIRECT(ADDRESS($H190,33))))),INDIRECT(ADDRESS($H190,COLUMN())),0),0),IF($I190&gt;0,IF(AND(INDIRECT(ADDRESS($I190,44))=0,INDIRECT(ADDRESS($I190,38))="UL",ISERROR(SEARCH("Rear",INDIRECT(ADDRESS($I190,33)))),ISERROR(SEARCH("Side",INDIRECT(ADDRESS($I190,33))))),INDIRECT(ADDRESS($I190,COLUMN())),0),0),IF($J190&gt;0,IF(AND(INDIRECT(ADDRESS($J190,44))=0,INDIRECT(ADDRESS($J190,38))="UL",ISERROR(SEARCH("Rear",INDIRECT(ADDRESS($J190,33)))),ISERROR(SEARCH("Side",INDIRECT(ADDRESS($J190,33))))),INDIRECT(ADDRESS($J190,COLUMN())),0),0),IF($K190&gt;0,IF(AND(INDIRECT(ADDRESS($K190,44))=0,INDIRECT(ADDRESS($K190,38))="UL",ISERROR(SEARCH("Rear",INDIRECT(ADDRESS($K190,33)))),ISERROR(SEARCH("Side",INDIRECT(ADDRESS($K190,33))))),INDIRECT(ADDRESS($K190,COLUMN())),0),0),IF($L190&gt;0,IF(AND(INDIRECT(ADDRESS($L190,44))=0,INDIRECT(ADDRESS($L190,38))="UL",ISERROR(SEARCH("Rear",INDIRECT(ADDRESS($L190,33)))),ISERROR(SEARCH("Side",INDIRECT(ADDRESS($L190,33))))),INDIRECT(ADDRESS($L190,COLUMN())),0),0),IF($M190&gt;0,IF(AND(INDIRECT(ADDRESS($M190,44))=0,INDIRECT(ADDRESS($M190,38))="UL",ISERROR(SEARCH("Rear",INDIRECT(ADDRESS($M190,33)))),ISERROR(SEARCH("Side",INDIRECT(ADDRESS($M190,33))))),INDIRECT(ADDRESS($M190,COLUMN())),0),0))</f>
        <v>0.44444444444444442</v>
      </c>
      <c r="AW190" s="57" cm="1">
        <f t="array" aca="1" ref="AW190" ca="1">SUM(IF($C190&gt;0,IF(AND(INDIRECT(ADDRESS($C190,44))=0,INDIRECT(ADDRESS($C190,38))="UL",ISERROR(SEARCH("Rear",INDIRECT(ADDRESS($C190,33)))),ISERROR(SEARCH("Side",INDIRECT(ADDRESS($C190,33))))),INDIRECT(ADDRESS($C190,COLUMN())),0),0),IF($D190&gt;0,IF(AND(INDIRECT(ADDRESS($D190,44))=0,INDIRECT(ADDRESS($D190,38))="UL",ISERROR(SEARCH("Rear",INDIRECT(ADDRESS($D190,33)))),ISERROR(SEARCH("Side",INDIRECT(ADDRESS($D190,33))))),INDIRECT(ADDRESS($D190,COLUMN())),0),0),IF($E190&gt;0,IF(AND(INDIRECT(ADDRESS($E190,44))=0,INDIRECT(ADDRESS($E190,38))="UL",ISERROR(SEARCH("Rear",INDIRECT(ADDRESS($E190,33)))),ISERROR(SEARCH("Side",INDIRECT(ADDRESS($E190,33))))),INDIRECT(ADDRESS($E190,COLUMN())),0),0),IF($F190&gt;0,IF(AND(INDIRECT(ADDRESS($F190,44))=0,INDIRECT(ADDRESS($F190,38))="UL",ISERROR(SEARCH("Rear",INDIRECT(ADDRESS($F190,33)))),ISERROR(SEARCH("Side",INDIRECT(ADDRESS($F190,33))))),INDIRECT(ADDRESS($F190,COLUMN())),0),0),IF($G190&gt;0,IF(AND(INDIRECT(ADDRESS($G190,44))=0,INDIRECT(ADDRESS($G190,38))="UL",ISERROR(SEARCH("Rear",INDIRECT(ADDRESS($G190,33)))),ISERROR(SEARCH("Side",INDIRECT(ADDRESS($G190,33))))),INDIRECT(ADDRESS($G190,COLUMN())),0),0),IF($H190&gt;0,IF(AND(INDIRECT(ADDRESS($H190,44))=0,INDIRECT(ADDRESS($H190,38))="UL",ISERROR(SEARCH("Rear",INDIRECT(ADDRESS($H190,33)))),ISERROR(SEARCH("Side",INDIRECT(ADDRESS($H190,33))))),INDIRECT(ADDRESS($H190,COLUMN())),0),0),IF($I190&gt;0,IF(AND(INDIRECT(ADDRESS($I190,44))=0,INDIRECT(ADDRESS($I190,38))="UL",ISERROR(SEARCH("Rear",INDIRECT(ADDRESS($I190,33)))),ISERROR(SEARCH("Side",INDIRECT(ADDRESS($I190,33))))),INDIRECT(ADDRESS($I190,COLUMN())),0),0),IF($J190&gt;0,IF(AND(INDIRECT(ADDRESS($J190,44))=0,INDIRECT(ADDRESS($J190,38))="UL",ISERROR(SEARCH("Rear",INDIRECT(ADDRESS($J190,33)))),ISERROR(SEARCH("Side",INDIRECT(ADDRESS($J190,33))))),INDIRECT(ADDRESS($J190,COLUMN())),0),0),IF($K190&gt;0,IF(AND(INDIRECT(ADDRESS($K190,44))=0,INDIRECT(ADDRESS($K190,38))="UL",ISERROR(SEARCH("Rear",INDIRECT(ADDRESS($K190,33)))),ISERROR(SEARCH("Side",INDIRECT(ADDRESS($K190,33))))),INDIRECT(ADDRESS($K190,COLUMN())),0),0),IF($L190&gt;0,IF(AND(INDIRECT(ADDRESS($L190,44))=0,INDIRECT(ADDRESS($L190,38))="UL",ISERROR(SEARCH("Rear",INDIRECT(ADDRESS($L190,33)))),ISERROR(SEARCH("Side",INDIRECT(ADDRESS($L190,33))))),INDIRECT(ADDRESS($L190,COLUMN())),0),0),IF($M190&gt;0,IF(AND(INDIRECT(ADDRESS($M190,44))=0,INDIRECT(ADDRESS($M190,38))="UL",ISERROR(SEARCH("Rear",INDIRECT(ADDRESS($M190,33)))),ISERROR(SEARCH("Side",INDIRECT(ADDRESS($M190,33))))),INDIRECT(ADDRESS($M190,COLUMN())),0),0))</f>
        <v>0.66666666666666663</v>
      </c>
      <c r="AX190" s="57" cm="1">
        <f t="array" aca="1" ref="AX190" ca="1">SUM(IF($C190&gt;0,IF(AND(INDIRECT(ADDRESS($C190,44))=0,INDIRECT(ADDRESS($C190,38))="UL",ISERROR(SEARCH("Rear",INDIRECT(ADDRESS($C190,33)))),ISERROR(SEARCH("Side",INDIRECT(ADDRESS($C190,33))))),INDIRECT(ADDRESS($C190,COLUMN())),0),0),IF($D190&gt;0,IF(AND(INDIRECT(ADDRESS($D190,44))=0,INDIRECT(ADDRESS($D190,38))="UL",ISERROR(SEARCH("Rear",INDIRECT(ADDRESS($D190,33)))),ISERROR(SEARCH("Side",INDIRECT(ADDRESS($D190,33))))),INDIRECT(ADDRESS($D190,COLUMN())),0),0),IF($E190&gt;0,IF(AND(INDIRECT(ADDRESS($E190,44))=0,INDIRECT(ADDRESS($E190,38))="UL",ISERROR(SEARCH("Rear",INDIRECT(ADDRESS($E190,33)))),ISERROR(SEARCH("Side",INDIRECT(ADDRESS($E190,33))))),INDIRECT(ADDRESS($E190,COLUMN())),0),0),IF($F190&gt;0,IF(AND(INDIRECT(ADDRESS($F190,44))=0,INDIRECT(ADDRESS($F190,38))="UL",ISERROR(SEARCH("Rear",INDIRECT(ADDRESS($F190,33)))),ISERROR(SEARCH("Side",INDIRECT(ADDRESS($F190,33))))),INDIRECT(ADDRESS($F190,COLUMN())),0),0),IF($G190&gt;0,IF(AND(INDIRECT(ADDRESS($G190,44))=0,INDIRECT(ADDRESS($G190,38))="UL",ISERROR(SEARCH("Rear",INDIRECT(ADDRESS($G190,33)))),ISERROR(SEARCH("Side",INDIRECT(ADDRESS($G190,33))))),INDIRECT(ADDRESS($G190,COLUMN())),0),0),IF($H190&gt;0,IF(AND(INDIRECT(ADDRESS($H190,44))=0,INDIRECT(ADDRESS($H190,38))="UL",ISERROR(SEARCH("Rear",INDIRECT(ADDRESS($H190,33)))),ISERROR(SEARCH("Side",INDIRECT(ADDRESS($H190,33))))),INDIRECT(ADDRESS($H190,COLUMN())),0),0),IF($I190&gt;0,IF(AND(INDIRECT(ADDRESS($I190,44))=0,INDIRECT(ADDRESS($I190,38))="UL",ISERROR(SEARCH("Rear",INDIRECT(ADDRESS($I190,33)))),ISERROR(SEARCH("Side",INDIRECT(ADDRESS($I190,33))))),INDIRECT(ADDRESS($I190,COLUMN())),0),0),IF($J190&gt;0,IF(AND(INDIRECT(ADDRESS($J190,44))=0,INDIRECT(ADDRESS($J190,38))="UL",ISERROR(SEARCH("Rear",INDIRECT(ADDRESS($J190,33)))),ISERROR(SEARCH("Side",INDIRECT(ADDRESS($J190,33))))),INDIRECT(ADDRESS($J190,COLUMN())),0),0),IF($K190&gt;0,IF(AND(INDIRECT(ADDRESS($K190,44))=0,INDIRECT(ADDRESS($K190,38))="UL",ISERROR(SEARCH("Rear",INDIRECT(ADDRESS($K190,33)))),ISERROR(SEARCH("Side",INDIRECT(ADDRESS($K190,33))))),INDIRECT(ADDRESS($K190,COLUMN())),0),0),IF($L190&gt;0,IF(AND(INDIRECT(ADDRESS($L190,44))=0,INDIRECT(ADDRESS($L190,38))="UL",ISERROR(SEARCH("Rear",INDIRECT(ADDRESS($L190,33)))),ISERROR(SEARCH("Side",INDIRECT(ADDRESS($L190,33))))),INDIRECT(ADDRESS($L190,COLUMN())),0),0),IF($M190&gt;0,IF(AND(INDIRECT(ADDRESS($M190,44))=0,INDIRECT(ADDRESS($M190,38))="UL",ISERROR(SEARCH("Rear",INDIRECT(ADDRESS($M190,33)))),ISERROR(SEARCH("Side",INDIRECT(ADDRESS($M190,33))))),INDIRECT(ADDRESS($M190,COLUMN())),0),0))</f>
        <v>0.22222222222222221</v>
      </c>
      <c r="AY190" s="58">
        <f t="shared" ca="1" si="124"/>
        <v>0.66666666666666663</v>
      </c>
      <c r="AZ190" s="58">
        <f t="shared" ca="1" si="125"/>
        <v>0.44444444444444448</v>
      </c>
      <c r="BA190" s="58" cm="1">
        <f t="array" aca="1" ref="BA190" ca="1">SUM(IF($C190&gt;0,IF(AND(INDIRECT(ADDRESS($C190,44))=0,INDIRECT(ADDRESS($C190,38))="UL"),INDIRECT(ADDRESS($C190,COLUMN())),0),0),IF($D190&gt;0,IF(AND(INDIRECT(ADDRESS($D190,44))=0,INDIRECT(ADDRESS($D190,38))="UL"),INDIRECT(ADDRESS($D190,COLUMN())),0),0),IF($E190&gt;0,IF(AND(INDIRECT(ADDRESS($E190,44))=0,INDIRECT(ADDRESS($E190,38))="UL"),INDIRECT(ADDRESS($E190,COLUMN())),0),0),IF($F190&gt;0,IF(AND(INDIRECT(ADDRESS($F190,44))=0,INDIRECT(ADDRESS($F190,38))="UL"),INDIRECT(ADDRESS($F190,COLUMN())),0),0),IF($G190&gt;0,IF(AND(INDIRECT(ADDRESS($G190,44))=0,INDIRECT(ADDRESS($G190,38))="UL"),INDIRECT(ADDRESS($G190,COLUMN())),0),0),IF($H190&gt;0,IF(AND(INDIRECT(ADDRESS($H190,44))=0,INDIRECT(ADDRESS($H190,38))="UL"),INDIRECT(ADDRESS($H190,COLUMN())),0),0),IF($I190&gt;0,IF(AND(INDIRECT(ADDRESS($I190,44))=0,INDIRECT(ADDRESS($I190,38))="UL"),INDIRECT(ADDRESS($I190,COLUMN())),0),0),IF($J190&gt;0,IF(AND(INDIRECT(ADDRESS($J190,44))=0,INDIRECT(ADDRESS($J190,38))="UL"),INDIRECT(ADDRESS($J190,COLUMN())),0),0),IF($K190&gt;0,IF(AND(INDIRECT(ADDRESS($K190,44))=0,INDIRECT(ADDRESS($K190,38))="UL"),INDIRECT(ADDRESS($K190,COLUMN())),0),0),IF($L190&gt;0,IF(AND(INDIRECT(ADDRESS($L190,44))=0,INDIRECT(ADDRESS($L190,38))="UL"),INDIRECT(ADDRESS($L190,COLUMN())),0),0),IF($M190&gt;0,IF(AND(INDIRECT(ADDRESS($M190,44))=0,INDIRECT(ADDRESS($M190,38))="UL"),INDIRECT(ADDRESS($M190,COLUMN())),0),0))</f>
        <v>0.2074074074074074</v>
      </c>
      <c r="BB190" s="58" cm="1">
        <f t="array" aca="1" ref="BB190" ca="1">SUM(IF($C190&gt;0,IF(AND(INDIRECT(ADDRESS($C190,44))=0,INDIRECT(ADDRESS($C190,38))="UL"),INDIRECT(ADDRESS($C190,COLUMN())),0),0),IF($D190&gt;0,IF(AND(INDIRECT(ADDRESS($D190,44))=0,INDIRECT(ADDRESS($D190,38))="UL"),INDIRECT(ADDRESS($D190,COLUMN())),0),0),IF($E190&gt;0,IF(AND(INDIRECT(ADDRESS($E190,44))=0,INDIRECT(ADDRESS($E190,38))="UL"),INDIRECT(ADDRESS($E190,COLUMN())),0),0),IF($F190&gt;0,IF(AND(INDIRECT(ADDRESS($F190,44))=0,INDIRECT(ADDRESS($F190,38))="UL"),INDIRECT(ADDRESS($F190,COLUMN())),0),0),IF($G190&gt;0,IF(AND(INDIRECT(ADDRESS($G190,44))=0,INDIRECT(ADDRESS($G190,38))="UL"),INDIRECT(ADDRESS($G190,COLUMN())),0),0),IF($H190&gt;0,IF(AND(INDIRECT(ADDRESS($H190,44))=0,INDIRECT(ADDRESS($H190,38))="UL"),INDIRECT(ADDRESS($H190,COLUMN())),0),0),IF($I190&gt;0,IF(AND(INDIRECT(ADDRESS($I190,44))=0,INDIRECT(ADDRESS($I190,38))="UL"),INDIRECT(ADDRESS($I190,COLUMN())),0),0),IF($J190&gt;0,IF(AND(INDIRECT(ADDRESS($J190,44))=0,INDIRECT(ADDRESS($J190,38))="UL"),INDIRECT(ADDRESS($J190,COLUMN())),0),0),IF($K190&gt;0,IF(AND(INDIRECT(ADDRESS($K190,44))=0,INDIRECT(ADDRESS($K190,38))="UL"),INDIRECT(ADDRESS($K190,COLUMN())),0),0),IF($L190&gt;0,IF(AND(INDIRECT(ADDRESS($L190,44))=0,INDIRECT(ADDRESS($L190,38))="UL"),INDIRECT(ADDRESS($L190,COLUMN())),0),0),IF($M190&gt;0,IF(AND(INDIRECT(ADDRESS($M190,44))=0,INDIRECT(ADDRESS($M190,38))="UL"),INDIRECT(ADDRESS($M190,COLUMN())),0),0))</f>
        <v>0.14814814814814817</v>
      </c>
      <c r="BC190" s="58" cm="1">
        <f t="array" aca="1" ref="BC190" ca="1">SUM(IF($C190&gt;0,IF(AND(INDIRECT(ADDRESS($C190,44))=0,INDIRECT(ADDRESS($C190,38))="UL"),INDIRECT(ADDRESS($C190,COLUMN())),0),0),IF($D190&gt;0,IF(AND(INDIRECT(ADDRESS($D190,44))=0,INDIRECT(ADDRESS($D190,38))="UL"),INDIRECT(ADDRESS($D190,COLUMN())),0),0),IF($E190&gt;0,IF(AND(INDIRECT(ADDRESS($E190,44))=0,INDIRECT(ADDRESS($E190,38))="UL"),INDIRECT(ADDRESS($E190,COLUMN())),0),0),IF($F190&gt;0,IF(AND(INDIRECT(ADDRESS($F190,44))=0,INDIRECT(ADDRESS($F190,38))="UL"),INDIRECT(ADDRESS($F190,COLUMN())),0),0),IF($G190&gt;0,IF(AND(INDIRECT(ADDRESS($G190,44))=0,INDIRECT(ADDRESS($G190,38))="UL"),INDIRECT(ADDRESS($G190,COLUMN())),0),0),IF($H190&gt;0,IF(AND(INDIRECT(ADDRESS($H190,44))=0,INDIRECT(ADDRESS($H190,38))="UL"),INDIRECT(ADDRESS($H190,COLUMN())),0),0),IF($I190&gt;0,IF(AND(INDIRECT(ADDRESS($I190,44))=0,INDIRECT(ADDRESS($I190,38))="UL"),INDIRECT(ADDRESS($I190,COLUMN())),0),0),IF($J190&gt;0,IF(AND(INDIRECT(ADDRESS($J190,44))=0,INDIRECT(ADDRESS($J190,38))="UL"),INDIRECT(ADDRESS($J190,COLUMN())),0),0),IF($K190&gt;0,IF(AND(INDIRECT(ADDRESS($K190,44))=0,INDIRECT(ADDRESS($K190,38))="UL"),INDIRECT(ADDRESS($K190,COLUMN())),0),0),IF($L190&gt;0,IF(AND(INDIRECT(ADDRESS($L190,44))=0,INDIRECT(ADDRESS($L190,38))="UL"),INDIRECT(ADDRESS($L190,COLUMN())),0),0),IF($M190&gt;0,IF(AND(INDIRECT(ADDRESS($M190,44))=0,INDIRECT(ADDRESS($M190,38))="UL"),INDIRECT(ADDRESS($M190,COLUMN())),0),0))</f>
        <v>0.11851851851851851</v>
      </c>
      <c r="BD190" s="58" cm="1">
        <f t="array" aca="1" ref="BD190" ca="1">SUM(IF($C190&gt;0,IF(AND(INDIRECT(ADDRESS($C190,44))=0,INDIRECT(ADDRESS($C190,38))="UL"),INDIRECT(ADDRESS($C190,COLUMN())),0),0),IF($D190&gt;0,IF(AND(INDIRECT(ADDRESS($D190,44))=0,INDIRECT(ADDRESS($D190,38))="UL"),INDIRECT(ADDRESS($D190,COLUMN())),0),0),IF($E190&gt;0,IF(AND(INDIRECT(ADDRESS($E190,44))=0,INDIRECT(ADDRESS($E190,38))="UL"),INDIRECT(ADDRESS($E190,COLUMN())),0),0),IF($F190&gt;0,IF(AND(INDIRECT(ADDRESS($F190,44))=0,INDIRECT(ADDRESS($F190,38))="UL"),INDIRECT(ADDRESS($F190,COLUMN())),0),0),IF($G190&gt;0,IF(AND(INDIRECT(ADDRESS($G190,44))=0,INDIRECT(ADDRESS($G190,38))="UL"),INDIRECT(ADDRESS($G190,COLUMN())),0),0),IF($H190&gt;0,IF(AND(INDIRECT(ADDRESS($H190,44))=0,INDIRECT(ADDRESS($H190,38))="UL"),INDIRECT(ADDRESS($H190,COLUMN())),0),0),IF($I190&gt;0,IF(AND(INDIRECT(ADDRESS($I190,44))=0,INDIRECT(ADDRESS($I190,38))="UL"),INDIRECT(ADDRESS($I190,COLUMN())),0),0),IF($J190&gt;0,IF(AND(INDIRECT(ADDRESS($J190,44))=0,INDIRECT(ADDRESS($J190,38))="UL"),INDIRECT(ADDRESS($J190,COLUMN())),0),0),IF($K190&gt;0,IF(AND(INDIRECT(ADDRESS($K190,44))=0,INDIRECT(ADDRESS($K190,38))="UL"),INDIRECT(ADDRESS($K190,COLUMN())),0),0),IF($L190&gt;0,IF(AND(INDIRECT(ADDRESS($L190,44))=0,INDIRECT(ADDRESS($L190,38))="UL"),INDIRECT(ADDRESS($L190,COLUMN())),0),0),IF($M190&gt;0,IF(AND(INDIRECT(ADDRESS($M190,44))=0,INDIRECT(ADDRESS($M190,38))="UL"),INDIRECT(ADDRESS($M190,COLUMN())),0),0))</f>
        <v>0.23703703703703702</v>
      </c>
      <c r="BE190" s="57">
        <f t="shared" ca="1" si="126"/>
        <v>0.11851851851851851</v>
      </c>
      <c r="BF190" s="57" cm="1">
        <f t="array" aca="1" ref="BF190" ca="1">SUM(IF($C190&gt;0,IF(INDIRECT(ADDRESS($C190,45))=1,INDIRECT(ADDRESS($C190,52))*INDIRECT(ADDRESS($C190,42))/5,0),0), IF($D190&gt;0,IF(INDIRECT(ADDRESS($D190,45))=1,INDIRECT(ADDRESS($D190,52))*INDIRECT(ADDRESS($D190,42))/5,0),0), IF($E190&gt;0,IF(INDIRECT(ADDRESS($E190,45))=1,INDIRECT(ADDRESS($E190,52))*INDIRECT(ADDRESS($E190,42))/5,0),0), IF($F190&gt;0,IF(INDIRECT(ADDRESS($F190,45))=1,INDIRECT(ADDRESS($F190,52))*INDIRECT(ADDRESS($F190,42))/5,0),0), IF($G190&gt;0,IF(INDIRECT(ADDRESS($G190,45))=1,INDIRECT(ADDRESS($G190,52))*INDIRECT(ADDRESS($G190,42))/5,0),0), IF($H190&gt;0,IF(INDIRECT(ADDRESS($H190,45))=1,INDIRECT(ADDRESS($H190,52))*INDIRECT(ADDRESS($H190,42))/5,0),0)
)*$BF$296/100</f>
        <v>0</v>
      </c>
      <c r="BG190" s="19">
        <v>1</v>
      </c>
      <c r="BH190" s="57" cm="1">
        <f t="array" aca="1" ref="BH190" ca="1">SUM(IF($C190&gt;0,IF(AND(INDIRECT(ADDRESS($C190,44))=0,INDIRECT(ADDRESS($C190,38))&lt;&gt;"UL"),INDIRECT(ADDRESS($C190,COLUMN()-12)),0),0), IF($D190&gt;0,IF(AND(INDIRECT(ADDRESS($D190,44))=0,INDIRECT(ADDRESS($D190,38))&lt;&gt;"UL"),INDIRECT(ADDRESS($D190,COLUMN()-12)),0),0), IF($E190&gt;0,IF(AND(INDIRECT(ADDRESS($E190,44))=0,INDIRECT(ADDRESS($E190,38))&lt;&gt;"UL"),INDIRECT(ADDRESS($E190,COLUMN()-12)),0),0), IF($F190&gt;0,IF(AND(INDIRECT(ADDRESS($F190,44))=0,INDIRECT(ADDRESS($F190,38))&lt;&gt;"UL"),INDIRECT(ADDRESS($F190,COLUMN()-12)),0),0), IF($G190&gt;0,IF(AND(INDIRECT(ADDRESS($G190,44))=0,INDIRECT(ADDRESS($G190,38))&lt;&gt;"UL"),INDIRECT(ADDRESS($G190,COLUMN()-12)),0),0), IF($H190&gt;0,IF(AND(INDIRECT(ADDRESS($H190,44))=0,INDIRECT(ADDRESS($H190,38))&lt;&gt;"UL"),INDIRECT(ADDRESS($H190,COLUMN()-12)),0),0), IF($I190&gt;0,IF(AND(INDIRECT(ADDRESS($I190,44))=0,INDIRECT(ADDRESS($I190,38))&lt;&gt;"UL"),INDIRECT(ADDRESS($I190,COLUMN()-12)),0),0), IF($J190&gt;0,IF(AND(INDIRECT(ADDRESS($J190,44))=0,INDIRECT(ADDRESS($J190,38))&lt;&gt;"UL"),INDIRECT(ADDRESS($J190,COLUMN()-12)),0),0), IF($K190&gt;0,IF(AND(INDIRECT(ADDRESS($K190,44))=0,INDIRECT(ADDRESS($K190,38))&lt;&gt;"UL"),INDIRECT(ADDRESS($K190,COLUMN()-12)),0),0), IF($L190&gt;0,IF(AND(INDIRECT(ADDRESS($L190,44))=0,INDIRECT(ADDRESS($L190,38))&lt;&gt;"UL"),INDIRECT(ADDRESS($L190,COLUMN()-12)),0),0), IF($M190&gt;0,IF(AND(INDIRECT(ADDRESS($M190,44))=0,INDIRECT(ADDRESS($M190,38))&lt;&gt;"UL"),INDIRECT(ADDRESS($M190,COLUMN()-12)),0),0))</f>
        <v>0</v>
      </c>
      <c r="BI190" s="57" cm="1">
        <f t="array" aca="1" ref="BI190" ca="1">SUM(IF($C190&gt;0,IF(AND(INDIRECT(ADDRESS($C190,44))=0,INDIRECT(ADDRESS($C190,38))&lt;&gt;"UL"),INDIRECT(ADDRESS($C190,COLUMN()-12)),0),0), IF($D190&gt;0,IF(AND(INDIRECT(ADDRESS($D190,44))=0,INDIRECT(ADDRESS($D190,38))&lt;&gt;"UL"),INDIRECT(ADDRESS($D190,COLUMN()-12)),0),0), IF($E190&gt;0,IF(AND(INDIRECT(ADDRESS($E190,44))=0,INDIRECT(ADDRESS($E190,38))&lt;&gt;"UL"),INDIRECT(ADDRESS($E190,COLUMN()-12)),0),0), IF($F190&gt;0,IF(AND(INDIRECT(ADDRESS($F190,44))=0,INDIRECT(ADDRESS($F190,38))&lt;&gt;"UL"),INDIRECT(ADDRESS($F190,COLUMN()-12)),0),0), IF($G190&gt;0,IF(AND(INDIRECT(ADDRESS($G190,44))=0,INDIRECT(ADDRESS($G190,38))&lt;&gt;"UL"),INDIRECT(ADDRESS($G190,COLUMN()-12)),0),0), IF($H190&gt;0,IF(AND(INDIRECT(ADDRESS($H190,44))=0,INDIRECT(ADDRESS($H190,38))&lt;&gt;"UL"),INDIRECT(ADDRESS($H190,COLUMN()-12)),0),0), IF($I190&gt;0,IF(AND(INDIRECT(ADDRESS($I190,44))=0,INDIRECT(ADDRESS($I190,38))&lt;&gt;"UL"),INDIRECT(ADDRESS($I190,COLUMN()-12)),0),0), IF($J190&gt;0,IF(AND(INDIRECT(ADDRESS($J190,44))=0,INDIRECT(ADDRESS($J190,38))&lt;&gt;"UL"),INDIRECT(ADDRESS($J190,COLUMN()-12)),0),0), IF($K190&gt;0,IF(AND(INDIRECT(ADDRESS($K190,44))=0,INDIRECT(ADDRESS($K190,38))&lt;&gt;"UL"),INDIRECT(ADDRESS($K190,COLUMN()-12)),0),0), IF($L190&gt;0,IF(AND(INDIRECT(ADDRESS($L190,44))=0,INDIRECT(ADDRESS($L190,38))&lt;&gt;"UL"),INDIRECT(ADDRESS($L190,COLUMN()-12)),0),0), IF($M190&gt;0,IF(AND(INDIRECT(ADDRESS($M190,44))=0,INDIRECT(ADDRESS($M190,38))&lt;&gt;"UL"),INDIRECT(ADDRESS($M190,COLUMN()-12)),0),0))</f>
        <v>1.6666666666666665</v>
      </c>
      <c r="BJ190" s="57" cm="1">
        <f t="array" aca="1" ref="BJ190" ca="1">SUM(IF($C190&gt;0,IF(AND(INDIRECT(ADDRESS($C190,44))=0,INDIRECT(ADDRESS($C190,38))&lt;&gt;"UL"),INDIRECT(ADDRESS($C190,COLUMN()-12)),0),0), IF($D190&gt;0,IF(AND(INDIRECT(ADDRESS($D190,44))=0,INDIRECT(ADDRESS($D190,38))&lt;&gt;"UL"),INDIRECT(ADDRESS($D190,COLUMN()-12)),0),0), IF($E190&gt;0,IF(AND(INDIRECT(ADDRESS($E190,44))=0,INDIRECT(ADDRESS($E190,38))&lt;&gt;"UL"),INDIRECT(ADDRESS($E190,COLUMN()-12)),0),0), IF($F190&gt;0,IF(AND(INDIRECT(ADDRESS($F190,44))=0,INDIRECT(ADDRESS($F190,38))&lt;&gt;"UL"),INDIRECT(ADDRESS($F190,COLUMN()-12)),0),0), IF($G190&gt;0,IF(AND(INDIRECT(ADDRESS($G190,44))=0,INDIRECT(ADDRESS($G190,38))&lt;&gt;"UL"),INDIRECT(ADDRESS($G190,COLUMN()-12)),0),0), IF($H190&gt;0,IF(AND(INDIRECT(ADDRESS($H190,44))=0,INDIRECT(ADDRESS($H190,38))&lt;&gt;"UL"),INDIRECT(ADDRESS($H190,COLUMN()-12)),0),0), IF($I190&gt;0,IF(AND(INDIRECT(ADDRESS($I190,44))=0,INDIRECT(ADDRESS($I190,38))&lt;&gt;"UL"),INDIRECT(ADDRESS($I190,COLUMN()-12)),0),0), IF($J190&gt;0,IF(AND(INDIRECT(ADDRESS($J190,44))=0,INDIRECT(ADDRESS($J190,38))&lt;&gt;"UL"),INDIRECT(ADDRESS($J190,COLUMN()-12)),0),0), IF($K190&gt;0,IF(AND(INDIRECT(ADDRESS($K190,44))=0,INDIRECT(ADDRESS($K190,38))&lt;&gt;"UL"),INDIRECT(ADDRESS($K190,COLUMN()-12)),0),0), IF($L190&gt;0,IF(AND(INDIRECT(ADDRESS($L190,44))=0,INDIRECT(ADDRESS($L190,38))&lt;&gt;"UL"),INDIRECT(ADDRESS($L190,COLUMN()-12)),0),0), IF($M190&gt;0,IF(AND(INDIRECT(ADDRESS($M190,44))=0,INDIRECT(ADDRESS($M190,38))&lt;&gt;"UL"),INDIRECT(ADDRESS($M190,COLUMN()-12)),0),0))</f>
        <v>1.6666666666666665</v>
      </c>
      <c r="BK190" s="57">
        <f t="shared" ca="1" si="127"/>
        <v>1.6666666666666665</v>
      </c>
      <c r="BL190" s="58">
        <f t="shared" ca="1" si="128"/>
        <v>1.1111111111111109</v>
      </c>
      <c r="BM190" s="57" cm="1">
        <f t="array" aca="1" ref="BM190" ca="1">SUM(IF($C190&gt;0,IF(AND(INDIRECT(ADDRESS($C190,44))=0,INDIRECT(ADDRESS($C190,38))&lt;&gt;"UL"),INDIRECT(ADDRESS($C190,COLUMN()-12)),0),0), IF($D190&gt;0,IF(AND(INDIRECT(ADDRESS($D190,44))=0,INDIRECT(ADDRESS($D190,38))&lt;&gt;"UL"),INDIRECT(ADDRESS($D190,COLUMN()-12)),0),0), IF($E190&gt;0,IF(AND(INDIRECT(ADDRESS($E190,44))=0,INDIRECT(ADDRESS($E190,38))&lt;&gt;"UL"),INDIRECT(ADDRESS($E190,COLUMN()-12)),0),0), IF($F190&gt;0,IF(AND(INDIRECT(ADDRESS($F190,44))=0,INDIRECT(ADDRESS($F190,38))&lt;&gt;"UL"),INDIRECT(ADDRESS($F190,COLUMN()-12)),0),0), IF($G190&gt;0,IF(AND(INDIRECT(ADDRESS($G190,44))=0,INDIRECT(ADDRESS($G190,38))&lt;&gt;"UL"),INDIRECT(ADDRESS($G190,COLUMN()-12)),0),0), IF($H190&gt;0,IF(AND(INDIRECT(ADDRESS($H190,44))=0,INDIRECT(ADDRESS($H190,38))&lt;&gt;"UL"),INDIRECT(ADDRESS($H190,COLUMN()-12)),0),0), IF($I190&gt;0,IF(AND(INDIRECT(ADDRESS($I190,44))=0,INDIRECT(ADDRESS($I190,38))&lt;&gt;"UL"),INDIRECT(ADDRESS($I190,COLUMN()-12)),0),0), IF($J190&gt;0,IF(AND(INDIRECT(ADDRESS($J190,44))=0,INDIRECT(ADDRESS($J190,38))&lt;&gt;"UL"),INDIRECT(ADDRESS($J190,COLUMN()-12)),0),0), IF($K190&gt;0,IF(AND(INDIRECT(ADDRESS($K190,44))=0,INDIRECT(ADDRESS($K190,38))&lt;&gt;"UL"),INDIRECT(ADDRESS($K190,COLUMN()-11)),0),0), IF($L190&gt;0,IF(AND(INDIRECT(ADDRESS($L190,44))=0,INDIRECT(ADDRESS($L190,38))&lt;&gt;"UL"),INDIRECT(ADDRESS($L190,COLUMN()-11)),0),0), IF($M190&gt;0,IF(AND(INDIRECT(ADDRESS($M190,44))=0,INDIRECT(ADDRESS($M190,38))&lt;&gt;"UL"),INDIRECT(ADDRESS($M190,COLUMN()-11)),0),0))</f>
        <v>0.66666666666666652</v>
      </c>
      <c r="BN190" s="57" cm="1">
        <f t="array" aca="1" ref="BN190" ca="1">SUM(IF($C190&gt;0,IF(AND(INDIRECT(ADDRESS($C190,44))=0,INDIRECT(ADDRESS($C190,38))&lt;&gt;"UL"),INDIRECT(ADDRESS($C190,COLUMN()-12)),0),0), IF($D190&gt;0,IF(AND(INDIRECT(ADDRESS($D190,44))=0,INDIRECT(ADDRESS($D190,38))&lt;&gt;"UL"),INDIRECT(ADDRESS($D190,COLUMN()-12)),0),0), IF($E190&gt;0,IF(AND(INDIRECT(ADDRESS($E190,44))=0,INDIRECT(ADDRESS($E190,38))&lt;&gt;"UL"),INDIRECT(ADDRESS($E190,COLUMN()-12)),0),0), IF($F190&gt;0,IF(AND(INDIRECT(ADDRESS($F190,44))=0,INDIRECT(ADDRESS($F190,38))&lt;&gt;"UL"),INDIRECT(ADDRESS($F190,COLUMN()-12)),0),0), IF($G190&gt;0,IF(AND(INDIRECT(ADDRESS($G190,44))=0,INDIRECT(ADDRESS($G190,38))&lt;&gt;"UL"),INDIRECT(ADDRESS($G190,COLUMN()-12)),0),0), IF($H190&gt;0,IF(AND(INDIRECT(ADDRESS($H190,44))=0,INDIRECT(ADDRESS($H190,38))&lt;&gt;"UL"),INDIRECT(ADDRESS($H190,COLUMN()-12)),0),0), IF($I190&gt;0,IF(AND(INDIRECT(ADDRESS($I190,44))=0,INDIRECT(ADDRESS($I190,38))&lt;&gt;"UL"),INDIRECT(ADDRESS($I190,COLUMN()-12)),0),0), IF($J190&gt;0,IF(AND(INDIRECT(ADDRESS($J190,44))=0,INDIRECT(ADDRESS($J190,38))&lt;&gt;"UL"),INDIRECT(ADDRESS($J190,COLUMN()-12)),0),0), IF($K190&gt;0,IF(AND(INDIRECT(ADDRESS($K190,44))=0,INDIRECT(ADDRESS($K190,38))&lt;&gt;"UL"),INDIRECT(ADDRESS($K190,COLUMN()-11)),0),0), IF($L190&gt;0,IF(AND(INDIRECT(ADDRESS($L190,44))=0,INDIRECT(ADDRESS($L190,38))&lt;&gt;"UL"),INDIRECT(ADDRESS($L190,COLUMN()-11)),0),0), IF($M190&gt;0,IF(AND(INDIRECT(ADDRESS($M190,44))=0,INDIRECT(ADDRESS($M190,38))&lt;&gt;"UL"),INDIRECT(ADDRESS($M190,COLUMN()-11)),0),0))</f>
        <v>0.22222222222222215</v>
      </c>
      <c r="BO190" s="57" cm="1">
        <f t="array" aca="1" ref="BO190" ca="1">SUM(IF($C190&gt;0,IF(AND(INDIRECT(ADDRESS($C190,44))=0,INDIRECT(ADDRESS($C190,38))&lt;&gt;"UL"),INDIRECT(ADDRESS($C190,COLUMN()-12)),0),0), IF($D190&gt;0,IF(AND(INDIRECT(ADDRESS($D190,44))=0,INDIRECT(ADDRESS($D190,38))&lt;&gt;"UL"),INDIRECT(ADDRESS($D190,COLUMN()-12)),0),0), IF($E190&gt;0,IF(AND(INDIRECT(ADDRESS($E190,44))=0,INDIRECT(ADDRESS($E190,38))&lt;&gt;"UL"),INDIRECT(ADDRESS($E190,COLUMN()-12)),0),0), IF($F190&gt;0,IF(AND(INDIRECT(ADDRESS($F190,44))=0,INDIRECT(ADDRESS($F190,38))&lt;&gt;"UL"),INDIRECT(ADDRESS($F190,COLUMN()-12)),0),0), IF($G190&gt;0,IF(AND(INDIRECT(ADDRESS($G190,44))=0,INDIRECT(ADDRESS($G190,38))&lt;&gt;"UL"),INDIRECT(ADDRESS($G190,COLUMN()-12)),0),0), IF($H190&gt;0,IF(AND(INDIRECT(ADDRESS($H190,44))=0,INDIRECT(ADDRESS($H190,38))&lt;&gt;"UL"),INDIRECT(ADDRESS($H190,COLUMN()-12)),0),0), IF($I190&gt;0,IF(AND(INDIRECT(ADDRESS($I190,44))=0,INDIRECT(ADDRESS($I190,38))&lt;&gt;"UL"),INDIRECT(ADDRESS($I190,COLUMN()-12)),0),0), IF($J190&gt;0,IF(AND(INDIRECT(ADDRESS($J190,44))=0,INDIRECT(ADDRESS($J190,38))&lt;&gt;"UL"),INDIRECT(ADDRESS($J190,COLUMN()-12)),0),0), IF($K190&gt;0,IF(AND(INDIRECT(ADDRESS($K190,44))=0,INDIRECT(ADDRESS($K190,38))&lt;&gt;"UL"),INDIRECT(ADDRESS($K190,COLUMN()-11)),0),0), IF($L190&gt;0,IF(AND(INDIRECT(ADDRESS($L190,44))=0,INDIRECT(ADDRESS($L190,38))&lt;&gt;"UL"),INDIRECT(ADDRESS($L190,COLUMN()-11)),0),0), IF($M190&gt;0,IF(AND(INDIRECT(ADDRESS($M190,44))=0,INDIRECT(ADDRESS($M190,38))&lt;&gt;"UL"),INDIRECT(ADDRESS($M190,COLUMN()-11)),0),0))</f>
        <v>0.44444444444444431</v>
      </c>
      <c r="BP190" s="57" cm="1">
        <f t="array" aca="1" ref="BP190" ca="1">SUM(IF($C190&gt;0,IF(AND(INDIRECT(ADDRESS($C190,44))=0,INDIRECT(ADDRESS($C190,38))&lt;&gt;"UL"),INDIRECT(ADDRESS($C190,COLUMN()-12)),0),0), IF($D190&gt;0,IF(AND(INDIRECT(ADDRESS($D190,44))=0,INDIRECT(ADDRESS($D190,38))&lt;&gt;"UL"),INDIRECT(ADDRESS($D190,COLUMN()-12)),0),0), IF($E190&gt;0,IF(AND(INDIRECT(ADDRESS($E190,44))=0,INDIRECT(ADDRESS($E190,38))&lt;&gt;"UL"),INDIRECT(ADDRESS($E190,COLUMN()-12)),0),0), IF($F190&gt;0,IF(AND(INDIRECT(ADDRESS($F190,44))=0,INDIRECT(ADDRESS($F190,38))&lt;&gt;"UL"),INDIRECT(ADDRESS($F190,COLUMN()-12)),0),0), IF($G190&gt;0,IF(AND(INDIRECT(ADDRESS($G190,44))=0,INDIRECT(ADDRESS($G190,38))&lt;&gt;"UL"),INDIRECT(ADDRESS($G190,COLUMN()-12)),0),0), IF($H190&gt;0,IF(AND(INDIRECT(ADDRESS($H190,44))=0,INDIRECT(ADDRESS($H190,38))&lt;&gt;"UL"),INDIRECT(ADDRESS($H190,COLUMN()-12)),0),0), IF($I190&gt;0,IF(AND(INDIRECT(ADDRESS($I190,44))=0,INDIRECT(ADDRESS($I190,38))&lt;&gt;"UL"),INDIRECT(ADDRESS($I190,COLUMN()-12)),0),0), IF($J190&gt;0,IF(AND(INDIRECT(ADDRESS($J190,44))=0,INDIRECT(ADDRESS($J190,38))&lt;&gt;"UL"),INDIRECT(ADDRESS($J190,COLUMN()-12)),0),0), IF($K190&gt;0,IF(AND(INDIRECT(ADDRESS($K190,44))=0,INDIRECT(ADDRESS($K190,38))&lt;&gt;"UL"),INDIRECT(ADDRESS($K190,COLUMN()-11)),0),0), IF($L190&gt;0,IF(AND(INDIRECT(ADDRESS($L190,44))=0,INDIRECT(ADDRESS($L190,38))&lt;&gt;"UL"),INDIRECT(ADDRESS($L190,COLUMN()-11)),0),0), IF($M190&gt;0,IF(AND(INDIRECT(ADDRESS($M190,44))=0,INDIRECT(ADDRESS($M190,38))&lt;&gt;"UL"),INDIRECT(ADDRESS($M190,COLUMN()-11)),0),0))</f>
        <v>0.44444444444444431</v>
      </c>
      <c r="BQ190" s="57">
        <f t="shared" ca="1" si="129"/>
        <v>0.44444444444444431</v>
      </c>
      <c r="BR190" s="161">
        <f t="shared" ca="1" si="130"/>
        <v>82.501895742641381</v>
      </c>
      <c r="BS190" s="56"/>
      <c r="BT190" s="56">
        <f t="shared" ca="1" si="131"/>
        <v>2.896823058340777</v>
      </c>
      <c r="BU190" s="77">
        <f t="shared" ca="1" si="132"/>
        <v>0.11141627147464526</v>
      </c>
      <c r="BV190" s="57" t="s">
        <v>34</v>
      </c>
      <c r="BW190" s="57" cm="1">
        <f t="array" aca="1" ref="BW190" ca="1">SUM(IF($C190&gt;0,IF(AND(INDIRECT(ADDRESS($C190,44))=0,INDIRECT(ADDRESS($C190,38))="UL",ISERROR(SEARCH("Rear",INDIRECT(ADDRESS($C190,33)))),ISERROR(SEARCH("Side",INDIRECT(ADDRESS($C190,33))))),INDIRECT(ADDRESS($C190,COLUMN())),0),0),IF($D190&gt;0,IF(AND(INDIRECT(ADDRESS($D190,44))=0,INDIRECT(ADDRESS($D190,38))="UL",ISERROR(SEARCH("Rear",INDIRECT(ADDRESS($D190,33)))),ISERROR(SEARCH("Side",INDIRECT(ADDRESS($D190,33))))),INDIRECT(ADDRESS($D190,COLUMN())),0),0),IF($E190&gt;0,IF(AND(INDIRECT(ADDRESS($E190,44))=0,INDIRECT(ADDRESS($E190,38))="UL",ISERROR(SEARCH("Rear",INDIRECT(ADDRESS($E190,33)))),ISERROR(SEARCH("Side",INDIRECT(ADDRESS($E190,33))))),INDIRECT(ADDRESS($E190,COLUMN())),0),0),IF($F190&gt;0,IF(AND(INDIRECT(ADDRESS($F190,44))=0,INDIRECT(ADDRESS($F190,38))="UL",ISERROR(SEARCH("Rear",INDIRECT(ADDRESS($F190,33)))),ISERROR(SEARCH("Side",INDIRECT(ADDRESS($F190,33))))),INDIRECT(ADDRESS($F190,COLUMN())),0),0),IF($G190&gt;0,IF(AND(INDIRECT(ADDRESS($G190,44))=0,INDIRECT(ADDRESS($G190,38))="UL",ISERROR(SEARCH("Rear",INDIRECT(ADDRESS($G190,33)))),ISERROR(SEARCH("Side",INDIRECT(ADDRESS($G190,33))))),INDIRECT(ADDRESS($G190,COLUMN())),0),0),IF($H190&gt;0,IF(AND(INDIRECT(ADDRESS($H190,44))=0,INDIRECT(ADDRESS($H190,38))="UL",ISERROR(SEARCH("Rear",INDIRECT(ADDRESS($H190,33)))),ISERROR(SEARCH("Side",INDIRECT(ADDRESS($H190,33))))),INDIRECT(ADDRESS($H190,COLUMN())),0),0),IF($I190&gt;0,IF(AND(INDIRECT(ADDRESS($I190,44))=0,INDIRECT(ADDRESS($I190,38))="UL",ISERROR(SEARCH("Rear",INDIRECT(ADDRESS($I190,33)))),ISERROR(SEARCH("Side",INDIRECT(ADDRESS($I190,33))))),INDIRECT(ADDRESS($I190,COLUMN())),0),0),IF($J190&gt;0,IF(AND(INDIRECT(ADDRESS($J190,44))=0,INDIRECT(ADDRESS($J190,38))="UL",ISERROR(SEARCH("Rear",INDIRECT(ADDRESS($J190,33)))),ISERROR(SEARCH("Side",INDIRECT(ADDRESS($J190,33))))),INDIRECT(ADDRESS($J190,COLUMN())),0),0),IF($K190&gt;0,IF(AND(INDIRECT(ADDRESS($K190,44))=0,INDIRECT(ADDRESS($K190,38))="UL",ISERROR(SEARCH("Rear",INDIRECT(ADDRESS($K190,33)))),ISERROR(SEARCH("Side",INDIRECT(ADDRESS($K190,33))))),INDIRECT(ADDRESS($K190,COLUMN())),0),0),IF($L190&gt;0,IF(AND(INDIRECT(ADDRESS($L190,44))=0,INDIRECT(ADDRESS($L190,38))="UL",ISERROR(SEARCH("Rear",INDIRECT(ADDRESS($L190,33)))),ISERROR(SEARCH("Side",INDIRECT(ADDRESS($L190,33))))),INDIRECT(ADDRESS($L190,COLUMN())),0),0),IF($M190&gt;0,IF(AND(INDIRECT(ADDRESS($M190,44))=0,INDIRECT(ADDRESS($M190,38))="UL",ISERROR(SEARCH("Rear",INDIRECT(ADDRESS($M190,33)))),ISERROR(SEARCH("Side",INDIRECT(ADDRESS($M190,33))))),INDIRECT(ADDRESS($M190,COLUMN())),0),0))</f>
        <v>0.33333333333333331</v>
      </c>
      <c r="BX190" s="57">
        <f t="shared" ca="1" si="136"/>
        <v>0.33333333333333331</v>
      </c>
      <c r="BY190" s="57" cm="1">
        <f t="array" aca="1" ref="BY190" ca="1">SUM(IF($C190&gt;0,IF(AND(INDIRECT(ADDRESS($C190,44))=0,INDIRECT(ADDRESS($C190,38))="UL"),INDIRECT(ADDRESS($C190,COLUMN())),0),0),IF($D190&gt;0,IF(AND(INDIRECT(ADDRESS($D190,44))=0,INDIRECT(ADDRESS($D190,38))="UL"),INDIRECT(ADDRESS($D190,COLUMN())),0),0),IF($E190&gt;0,IF(AND(INDIRECT(ADDRESS($E190,44))=0,INDIRECT(ADDRESS($E190,38))="UL"),INDIRECT(ADDRESS($E190,COLUMN())),0),0),IF($F190&gt;0,IF(AND(INDIRECT(ADDRESS($F190,44))=0,INDIRECT(ADDRESS($F190,38))="UL"),INDIRECT(ADDRESS($F190,COLUMN())),0),0),IF($G190&gt;0,IF(AND(INDIRECT(ADDRESS($G190,44))=0,INDIRECT(ADDRESS($G190,38))="UL"),INDIRECT(ADDRESS($G190,COLUMN())),0),0),IF($H190&gt;0,IF(AND(INDIRECT(ADDRESS($H190,44))=0,INDIRECT(ADDRESS($H190,38))="UL"),INDIRECT(ADDRESS($H190,COLUMN())),0),0),IF($I190&gt;0,IF(AND(INDIRECT(ADDRESS($I190,44))=0,INDIRECT(ADDRESS($I190,38))="UL"),INDIRECT(ADDRESS($I190,COLUMN())),0),0),IF($J190&gt;0,IF(AND(INDIRECT(ADDRESS($J190,44))=0,INDIRECT(ADDRESS($J190,38))="UL"),INDIRECT(ADDRESS($J190,COLUMN())),0),0),IF($K190&gt;0,IF(AND(INDIRECT(ADDRESS($K190,44))=0,INDIRECT(ADDRESS($K190,38))="UL"),INDIRECT(ADDRESS($K190,COLUMN())),0),0),IF($L190&gt;0,IF(AND(INDIRECT(ADDRESS($L190,44))=0,INDIRECT(ADDRESS($L190,38))="UL"),INDIRECT(ADDRESS($L190,COLUMN())),0),0),IF($M190&gt;0,IF(AND(INDIRECT(ADDRESS($M190,44))=0,INDIRECT(ADDRESS($M190,38))="UL"),INDIRECT(ADDRESS($M190,COLUMN())),0),0))</f>
        <v>0.1111111111111111</v>
      </c>
      <c r="BZ190" s="57" cm="1">
        <f t="array" aca="1" ref="BZ190" ca="1">SUM(IF($C190&gt;0,IF(AND(INDIRECT(ADDRESS($C190,44))=0,INDIRECT(ADDRESS($C190,38))="UL"),INDIRECT(ADDRESS($C190,COLUMN())),0),0),IF($D190&gt;0,IF(AND(INDIRECT(ADDRESS($D190,44))=0,INDIRECT(ADDRESS($D190,38))="UL"),INDIRECT(ADDRESS($D190,COLUMN())),0),0),IF($E190&gt;0,IF(AND(INDIRECT(ADDRESS($E190,44))=0,INDIRECT(ADDRESS($E190,38))="UL"),INDIRECT(ADDRESS($E190,COLUMN())),0),0),IF($F190&gt;0,IF(AND(INDIRECT(ADDRESS($F190,44))=0,INDIRECT(ADDRESS($F190,38))="UL"),INDIRECT(ADDRESS($F190,COLUMN())),0),0),IF($G190&gt;0,IF(AND(INDIRECT(ADDRESS($G190,44))=0,INDIRECT(ADDRESS($G190,38))="UL"),INDIRECT(ADDRESS($G190,COLUMN())),0),0),IF($H190&gt;0,IF(AND(INDIRECT(ADDRESS($H190,44))=0,INDIRECT(ADDRESS($H190,38))="UL"),INDIRECT(ADDRESS($H190,COLUMN())),0),0),IF($I190&gt;0,IF(AND(INDIRECT(ADDRESS($I190,44))=0,INDIRECT(ADDRESS($I190,38))="UL"),INDIRECT(ADDRESS($I190,COLUMN())),0),0),IF($J190&gt;0,IF(AND(INDIRECT(ADDRESS($J190,44))=0,INDIRECT(ADDRESS($J190,38))="UL"),INDIRECT(ADDRESS($J190,COLUMN())),0),0),IF($K190&gt;0,IF(AND(INDIRECT(ADDRESS($K190,44))=0,INDIRECT(ADDRESS($K190,38))="UL"),INDIRECT(ADDRESS($K190,COLUMN())),0),0),IF($L190&gt;0,IF(AND(INDIRECT(ADDRESS($L190,44))=0,INDIRECT(ADDRESS($L190,38))="UL"),INDIRECT(ADDRESS($L190,COLUMN())),0),0),IF($M190&gt;0,IF(AND(INDIRECT(ADDRESS($M190,44))=0,INDIRECT(ADDRESS($M190,38))="UL"),INDIRECT(ADDRESS($M190,COLUMN())),0),0))</f>
        <v>0.14814814814814814</v>
      </c>
      <c r="CA190" s="57">
        <f t="shared" ca="1" si="137"/>
        <v>0.14814814814814814</v>
      </c>
      <c r="CB190" s="57" cm="1">
        <f t="array" aca="1" ref="CB190" ca="1">SUM(IF($C190&gt;0,IF(AND(INDIRECT(ADDRESS($C190,44))=0,INDIRECT(ADDRESS($C190,38))&lt;&gt;"UL"),INDIRECT(ADDRESS($C190,COLUMN())),0),0),IF($D190&gt;0,IF(AND(INDIRECT(ADDRESS($D190,44))=0,INDIRECT(ADDRESS($D190,38))&lt;&gt;"UL"),INDIRECT(ADDRESS($D190,COLUMN())),0),0),IF($E190&gt;0,IF(AND(INDIRECT(ADDRESS($E190,44))=0,INDIRECT(ADDRESS($E190,38))&lt;&gt;"UL"),INDIRECT(ADDRESS($E190,COLUMN())),0),0),IF($F190&gt;0,IF(AND(INDIRECT(ADDRESS($F190,44))=0,INDIRECT(ADDRESS($F190,38))&lt;&gt;"UL"),INDIRECT(ADDRESS($F190,COLUMN())),0),0),IF($G190&gt;0,IF(AND(INDIRECT(ADDRESS($G190,44))=0,INDIRECT(ADDRESS($G190,38))&lt;&gt;"UL"),INDIRECT(ADDRESS($G190,COLUMN())),0),0),IF($H190&gt;0,IF(AND(INDIRECT(ADDRESS($H190,44))=0,INDIRECT(ADDRESS($H190,38))&lt;&gt;"UL"),INDIRECT(ADDRESS($H190,COLUMN())),0),0),IF($I190&gt;0,IF(AND(INDIRECT(ADDRESS($I190,44))=0,INDIRECT(ADDRESS($I190,38))&lt;&gt;"UL"),INDIRECT(ADDRESS($I190,COLUMN())),0),0),IF($J190&gt;0,IF(AND(INDIRECT(ADDRESS($J190,44))=0,INDIRECT(ADDRESS($J190,38))&lt;&gt;"UL"),INDIRECT(ADDRESS($J190,COLUMN())),0),0),IF($K190&gt;0,IF(AND(INDIRECT(ADDRESS($K190,44))=0,INDIRECT(ADDRESS($K190,38))&lt;&gt;"UL"),INDIRECT(ADDRESS($K190,COLUMN())),0),0),IF($L190&gt;0,IF(AND(INDIRECT(ADDRESS($L190,44))=0,INDIRECT(ADDRESS($L190,38))&lt;&gt;"UL"),INDIRECT(ADDRESS($L190,COLUMN())),0),0),IF($M190&gt;0,IF(AND(INDIRECT(ADDRESS($M190,44))=0,INDIRECT(ADDRESS($M190,38))&lt;&gt;"UL"),INDIRECT(ADDRESS($M190,COLUMN())),0),0))</f>
        <v>0.83333333333333326</v>
      </c>
      <c r="CC190" s="57">
        <f t="shared" ca="1" si="138"/>
        <v>0.83333333333333326</v>
      </c>
      <c r="CD190" s="57" cm="1">
        <f t="array" aca="1" ref="CD190" ca="1">SUM(IF($C190&gt;0,IF(AND(INDIRECT(ADDRESS($C190,44))=0,INDIRECT(ADDRESS($C190,38))&lt;&gt;"UL"),INDIRECT(ADDRESS($C190,COLUMN())),0),0),IF($D190&gt;0,IF(AND(INDIRECT(ADDRESS($D190,44))=0,INDIRECT(ADDRESS($D190,38))&lt;&gt;"UL"),INDIRECT(ADDRESS($D190,COLUMN())),0),0),IF($E190&gt;0,IF(AND(INDIRECT(ADDRESS($E190,44))=0,INDIRECT(ADDRESS($E190,38))&lt;&gt;"UL"),INDIRECT(ADDRESS($E190,COLUMN())),0),0),IF($F190&gt;0,IF(AND(INDIRECT(ADDRESS($F190,44))=0,INDIRECT(ADDRESS($F190,38))&lt;&gt;"UL"),INDIRECT(ADDRESS($F190,COLUMN())),0),0),IF($G190&gt;0,IF(AND(INDIRECT(ADDRESS($G190,44))=0,INDIRECT(ADDRESS($G190,38))&lt;&gt;"UL"),INDIRECT(ADDRESS($G190,COLUMN())),0),0),IF($H190&gt;0,IF(AND(INDIRECT(ADDRESS($H190,44))=0,INDIRECT(ADDRESS($H190,38))&lt;&gt;"UL"),INDIRECT(ADDRESS($H190,COLUMN())),0),0),IF($I190&gt;0,IF(AND(INDIRECT(ADDRESS($I190,44))=0,INDIRECT(ADDRESS($I190,38))&lt;&gt;"UL"),INDIRECT(ADDRESS($I190,COLUMN())),0),0),IF($J190&gt;0,IF(AND(INDIRECT(ADDRESS($J190,44))=0,INDIRECT(ADDRESS($J190,38))&lt;&gt;"UL"),INDIRECT(ADDRESS($J190,COLUMN())),0),0),IF($K190&gt;0,IF(AND(INDIRECT(ADDRESS($K190,44))=0,INDIRECT(ADDRESS($K190,38))&lt;&gt;"UL"),INDIRECT(ADDRESS($K190,COLUMN())),0),0),IF($L190&gt;0,IF(AND(INDIRECT(ADDRESS($L190,44))=0,INDIRECT(ADDRESS($L190,38))&lt;&gt;"UL"),INDIRECT(ADDRESS($L190,COLUMN())),0),0),IF($M190&gt;0,IF(AND(INDIRECT(ADDRESS($M190,44))=0,INDIRECT(ADDRESS($M190,38))&lt;&gt;"UL"),INDIRECT(ADDRESS($M190,COLUMN())),0),0))</f>
        <v>0.27777777777777773</v>
      </c>
      <c r="CE190" s="57" cm="1">
        <f t="array" aca="1" ref="CE190" ca="1">SUM(IF($C190&gt;0,IF(AND(INDIRECT(ADDRESS($C190,44))=0,INDIRECT(ADDRESS($C190,38))&lt;&gt;"UL"),INDIRECT(ADDRESS($C190,COLUMN())),0),0),IF($D190&gt;0,IF(AND(INDIRECT(ADDRESS($D190,44))=0,INDIRECT(ADDRESS($D190,38))&lt;&gt;"UL"),INDIRECT(ADDRESS($D190,COLUMN())),0),0),IF($E190&gt;0,IF(AND(INDIRECT(ADDRESS($E190,44))=0,INDIRECT(ADDRESS($E190,38))&lt;&gt;"UL"),INDIRECT(ADDRESS($E190,COLUMN())),0),0),IF($F190&gt;0,IF(AND(INDIRECT(ADDRESS($F190,44))=0,INDIRECT(ADDRESS($F190,38))&lt;&gt;"UL"),INDIRECT(ADDRESS($F190,COLUMN())),0),0),IF($G190&gt;0,IF(AND(INDIRECT(ADDRESS($G190,44))=0,INDIRECT(ADDRESS($G190,38))&lt;&gt;"UL"),INDIRECT(ADDRESS($G190,COLUMN())),0),0),IF($H190&gt;0,IF(AND(INDIRECT(ADDRESS($H190,44))=0,INDIRECT(ADDRESS($H190,38))&lt;&gt;"UL"),INDIRECT(ADDRESS($H190,COLUMN())),0),0),IF($I190&gt;0,IF(AND(INDIRECT(ADDRESS($I190,44))=0,INDIRECT(ADDRESS($I190,38))&lt;&gt;"UL"),INDIRECT(ADDRESS($I190,COLUMN())),0),0),IF($J190&gt;0,IF(AND(INDIRECT(ADDRESS($J190,44))=0,INDIRECT(ADDRESS($J190,38))&lt;&gt;"UL"),INDIRECT(ADDRESS($J190,COLUMN())),0),0),IF($K190&gt;0,IF(AND(INDIRECT(ADDRESS($K190,44))=0,INDIRECT(ADDRESS($K190,38))&lt;&gt;"UL"),INDIRECT(ADDRESS($K190,COLUMN())),0),0),IF($L190&gt;0,IF(AND(INDIRECT(ADDRESS($L190,44))=0,INDIRECT(ADDRESS($L190,38))&lt;&gt;"UL"),INDIRECT(ADDRESS($L190,COLUMN())),0),0),IF($M190&gt;0,IF(AND(INDIRECT(ADDRESS($M190,44))=0,INDIRECT(ADDRESS($M190,38))&lt;&gt;"UL"),INDIRECT(ADDRESS($M190,COLUMN())),0),0))</f>
        <v>0</v>
      </c>
      <c r="CF190" s="57">
        <f t="shared" ca="1" si="139"/>
        <v>0</v>
      </c>
      <c r="CG190" s="57">
        <f t="shared" ca="1" si="140"/>
        <v>1.4462739623477947</v>
      </c>
      <c r="CH190" s="57">
        <f t="shared" ca="1" si="133"/>
        <v>5.5625921628761336E-2</v>
      </c>
      <c r="CI190" s="19">
        <f t="shared" ca="1" si="134"/>
        <v>16.163940176500269</v>
      </c>
      <c r="CJ190" s="19"/>
      <c r="CK190" s="57" cm="1">
        <f t="array" aca="1" ref="CK190" ca="1">IF(AU190="S", SUM(IF($C190&gt;0,IF(INDIRECT(ADDRESS($C190,43))&lt;&gt;1,INDIRECT(ADDRESS($C190,48)),0),0), IF($D190&gt;0,IF(INDIRECT(ADDRESS($D190,43))&lt;&gt;1,INDIRECT(ADDRESS($D190,48)),0),0), IF($E190&gt;0,IF(INDIRECT(ADDRESS($E190,43))&lt;&gt;1,INDIRECT(ADDRESS($E190,48)),0),0), IF($F190&gt;0,IF(INDIRECT(ADDRESS($F190,43))&lt;&gt;1,INDIRECT(ADDRESS($F190,48)),0),0), IF($G190&gt;0,IF(INDIRECT(ADDRESS($G190,43))&lt;&gt;1,INDIRECT(ADDRESS($G190,48)),0),0), IF($H190&gt;0,IF(INDIRECT(ADDRESS($H190,43))&lt;&gt;1,INDIRECT(ADDRESS($H190,48)),0),0), IF($I190&gt;0,IF(INDIRECT(ADDRESS($I190,43))&lt;&gt;1,INDIRECT(ADDRESS($I190,48)),0),0), IF($J190&gt;0,IF(INDIRECT(ADDRESS($J190,43))&lt;&gt;1,INDIRECT(ADDRESS($J190,48)),0),0), IF($K190&gt;0,IF(INDIRECT(ADDRESS($K190,43))&lt;&gt;1,INDIRECT(ADDRESS($K190,48)),0),0), IF($L190&gt;0,IF(INDIRECT(ADDRESS($L190,43))&lt;&gt;1,INDIRECT(ADDRESS($L190,48)),0),0), IF($M190&gt;0,IF(INDIRECT(ADDRESS($M190,43))&lt;&gt;1,INDIRECT(ADDRESS($M190,48)),0),0)), IF(AU190="L",SUM(IF($C190&gt;0,IF(INDIRECT(ADDRESS($C190,43))&lt;&gt;1,INDIRECT(ADDRESS($C190,50)),0),0), IF($D190&gt;0,IF(INDIRECT(ADDRESS($D190,43))&lt;&gt;1,INDIRECT(ADDRESS($D190,50)),0),0), IF($E190&gt;0,IF(INDIRECT(ADDRESS($E190,43))&lt;&gt;1,INDIRECT(ADDRESS($E190,50)),0),0), IF($F190&gt;0,IF(INDIRECT(ADDRESS($F190,43))&lt;&gt;1,INDIRECT(ADDRESS($F190,50)),0),0), IF($G190&gt;0,IF(INDIRECT(ADDRESS($G190,43))&lt;&gt;1,INDIRECT(ADDRESS($G190,50)),0),0), IF($G190&gt;0,IF(INDIRECT(ADDRESS($G190,43))&lt;&gt;1,INDIRECT(ADDRESS($G190,50)),0),0), IF($H190&gt;0,IF(INDIRECT(ADDRESS($H190,43))&lt;&gt;1,INDIRECT(ADDRESS($H190,50)),0),0), IF($I190&gt;0,IF(INDIRECT(ADDRESS($I190,43))&lt;&gt;1,INDIRECT(ADDRESS($I190,50)),0),0), IF($J190&gt;0,IF(INDIRECT(ADDRESS($J190,43))&lt;&gt;1,INDIRECT(ADDRESS($J190,50)),0),0), IF($K190&gt;0,IF(INDIRECT(ADDRESS($K190,43))&lt;&gt;1,INDIRECT(ADDRESS($K190,50)),0),0), IF($L190&gt;0,IF(INDIRECT(ADDRESS($L190,43))&lt;&gt;1,INDIRECT(ADDRESS($L190,50)),0),0), IF($M190&gt;0,IF(INDIRECT(ADDRESS($M190,43))&lt;&gt;1,INDIRECT(ADDRESS($M190,50)),0),0)), SUM(IF($C190&gt;0,IF(INDIRECT(ADDRESS($C190,43))&lt;&gt;1,INDIRECT(ADDRESS($C190,49)),0),0), IF($D190&gt;0,IF(INDIRECT(ADDRESS($D190,43))&lt;&gt;1,INDIRECT(ADDRESS($D190,49)),0),0), IF($E190&gt;0,IF(INDIRECT(ADDRESS($E190,43))&lt;&gt;1,INDIRECT(ADDRESS($E190,49)),0),0), IF($F190&gt;0,IF(INDIRECT(ADDRESS($F190,43))&lt;&gt;1,INDIRECT(ADDRESS($F190,49)),0),0), IF($G190&gt;0,IF(INDIRECT(ADDRESS($G190,43))&lt;&gt;1,INDIRECT(ADDRESS($G190,49)),0),0), IF($G190&gt;0,IF(INDIRECT(ADDRESS($G190,43))&lt;&gt;1,INDIRECT(ADDRESS($G190,49)),0),0), IF($H190&gt;0,IF(INDIRECT(ADDRESS($H190,43))&lt;&gt;1,INDIRECT(ADDRESS($H190,49)),0),0), IF($I190&gt;0,IF(INDIRECT(ADDRESS($I190,43))&lt;&gt;1,INDIRECT(ADDRESS($I190,49)),0),0), IF($J190&gt;0,IF(INDIRECT(ADDRESS($J190,43))&lt;&gt;1,INDIRECT(ADDRESS($J190,49)),0),0), IF($K190&gt;0,IF(INDIRECT(ADDRESS($K190,43))&lt;&gt;1,INDIRECT(ADDRESS($K190,49)),0),0), IF($L190&gt;0,IF(INDIRECT(ADDRESS($L190,43))&lt;&gt;1,INDIRECT(ADDRESS($L190,49)),0),0), IF($M190&gt;0,IF(INDIRECT(ADDRESS($M190,43))&lt;&gt;1,INDIRECT(ADDRESS($M190,49)),0),0))))</f>
        <v>0.66666666666666663</v>
      </c>
      <c r="CL190" s="57" cm="1">
        <f t="array" aca="1" ref="CL190" ca="1">SUM(IF($C190&gt;0,IF(INDIRECT(ADDRESS($C190,44))=1,INDIRECT(ADDRESS($C190,90)),0),0), IF($D190&gt;0,IF(INDIRECT(ADDRESS($D190,44))=1,INDIRECT(ADDRESS($D190,90)),0),0), IF($E190&gt;0,IF(INDIRECT(ADDRESS($E190,44))=1,INDIRECT(ADDRESS($E190,90)),0),0), IF($F190&gt;0,IF(INDIRECT(ADDRESS($F190,44))=1,INDIRECT(ADDRESS($F190,90)),0),0), IF($G190&gt;0,IF(INDIRECT(ADDRESS($G190,44))=1,INDIRECT(ADDRESS($G190,90)),0),0), IF($H190&gt;0,IF(INDIRECT(ADDRESS($H190,44))=1,INDIRECT(ADDRESS($H190,90)),0),0), IF($I190&gt;0,IF(INDIRECT(ADDRESS($I190,44))=1,INDIRECT(ADDRESS($I190,90)),0),0), IF($J190&gt;0,IF(INDIRECT(ADDRESS($J190,44))=1,INDIRECT(ADDRESS($J190,90)),0),0), IF($K190&gt;0,IF(INDIRECT(ADDRESS($K190,44))=1,INDIRECT(ADDRESS($K190,90)),0),0), IF($L190&gt;0,IF(INDIRECT(ADDRESS($L190,44))=1,INDIRECT(ADDRESS($L190,90)),0),0), IF($M190&gt;0,IF(INDIRECT(ADDRESS($M190,44))=1,INDIRECT(ADDRESS($M190,90)),0),0))</f>
        <v>0</v>
      </c>
      <c r="CM190" s="56">
        <f t="shared" ca="1" si="135"/>
        <v>0.82022831048721712</v>
      </c>
      <c r="CN190" s="59"/>
    </row>
    <row r="191" spans="1:92" x14ac:dyDescent="0.25">
      <c r="A191" s="52" t="s">
        <v>260</v>
      </c>
      <c r="B191" s="67">
        <v>104</v>
      </c>
      <c r="C191" s="67">
        <v>127</v>
      </c>
      <c r="D191" s="67"/>
      <c r="E191" s="67"/>
      <c r="F191" s="67"/>
      <c r="G191" s="67">
        <v>136</v>
      </c>
      <c r="H191" s="67"/>
      <c r="I191" s="67"/>
      <c r="J191" s="67"/>
      <c r="K191" s="67"/>
      <c r="L191" s="67"/>
      <c r="M191" s="67"/>
      <c r="N191" s="67">
        <f t="shared" ca="1" si="141"/>
        <v>15</v>
      </c>
      <c r="O191" s="67" t="str" cm="1">
        <f t="array" aca="1" ref="O191" ca="1">INDIRECT(ADDRESS($B191,COLUMN()))</f>
        <v>Fighter</v>
      </c>
      <c r="P191" s="67" cm="1">
        <f t="array" aca="1" ref="P191" ca="1">INDIRECT(ADDRESS($B191,COLUMN()))</f>
        <v>3</v>
      </c>
      <c r="Q191" s="67" cm="1">
        <f t="array" aca="1" ref="Q191" ca="1">INDIRECT(ADDRESS($B191,COLUMN()))</f>
        <v>3</v>
      </c>
      <c r="R191" s="67" t="str" cm="1">
        <f t="array" aca="1" ref="R191" ca="1">INDIRECT(ADDRESS($B191,COLUMN()))</f>
        <v>-</v>
      </c>
      <c r="S191" s="67" cm="1">
        <f t="array" aca="1" ref="S191" ca="1">INDIRECT(ADDRESS($B191,COLUMN()))</f>
        <v>1</v>
      </c>
      <c r="T191" s="67" t="str" cm="1">
        <f t="array" aca="1" ref="T191" ca="1">INDIRECT(ADDRESS($B191,COLUMN()))</f>
        <v>1-4</v>
      </c>
      <c r="U191" s="67" cm="1">
        <f t="array" aca="1" ref="U191" ca="1">INDIRECT(ADDRESS($B191,COLUMN()))</f>
        <v>4</v>
      </c>
      <c r="V191" s="67" cm="1">
        <f t="array" aca="1" ref="V191" ca="1">INDIRECT(ADDRESS($B191,COLUMN()))</f>
        <v>0</v>
      </c>
      <c r="W191" s="67" cm="1">
        <f t="array" aca="1" ref="W191" ca="1">INDIRECT(ADDRESS($B191,COLUMN()))</f>
        <v>4</v>
      </c>
      <c r="X191" s="67" cm="1">
        <f t="array" aca="1" ref="X191" ca="1">INDIRECT(ADDRESS($B191,COLUMN()))</f>
        <v>5</v>
      </c>
      <c r="Y191" s="67" cm="1">
        <f t="array" aca="1" ref="Y191" ca="1">INDIRECT(ADDRESS($B191,COLUMN()))</f>
        <v>0</v>
      </c>
      <c r="Z191" s="67" cm="1">
        <f t="array" aca="1" ref="Z191" ca="1">INDIRECT(ADDRESS($B191,COLUMN()))</f>
        <v>4</v>
      </c>
      <c r="AA191" s="67" cm="1">
        <f t="array" aca="1" ref="AA191" ca="1">INDIRECT(ADDRESS($B191,COLUMN()))</f>
        <v>0</v>
      </c>
      <c r="AB191" s="56">
        <f t="shared" ca="1" si="121"/>
        <v>0.65071741503152469</v>
      </c>
      <c r="AC191" s="56">
        <f t="shared" ca="1" si="122"/>
        <v>1.202331909060234</v>
      </c>
      <c r="AD191" s="56">
        <f t="shared" ca="1" si="123"/>
        <v>3.1365180236353933</v>
      </c>
      <c r="AF191" s="52"/>
      <c r="AG191" s="52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2"/>
      <c r="AU191" s="54" t="s">
        <v>117</v>
      </c>
      <c r="AV191" s="57" cm="1">
        <f t="array" aca="1" ref="AV191" ca="1">SUM(IF($C191&gt;0,IF(AND(INDIRECT(ADDRESS($C191,44))=0,INDIRECT(ADDRESS($C191,38))="UL",ISERROR(SEARCH("Rear",INDIRECT(ADDRESS($C191,33)))),ISERROR(SEARCH("Side",INDIRECT(ADDRESS($C191,33))))),INDIRECT(ADDRESS($C191,COLUMN())),0),0),IF($D191&gt;0,IF(AND(INDIRECT(ADDRESS($D191,44))=0,INDIRECT(ADDRESS($D191,38))="UL",ISERROR(SEARCH("Rear",INDIRECT(ADDRESS($D191,33)))),ISERROR(SEARCH("Side",INDIRECT(ADDRESS($D191,33))))),INDIRECT(ADDRESS($D191,COLUMN())),0),0),IF($E191&gt;0,IF(AND(INDIRECT(ADDRESS($E191,44))=0,INDIRECT(ADDRESS($E191,38))="UL",ISERROR(SEARCH("Rear",INDIRECT(ADDRESS($E191,33)))),ISERROR(SEARCH("Side",INDIRECT(ADDRESS($E191,33))))),INDIRECT(ADDRESS($E191,COLUMN())),0),0),IF($F191&gt;0,IF(AND(INDIRECT(ADDRESS($F191,44))=0,INDIRECT(ADDRESS($F191,38))="UL",ISERROR(SEARCH("Rear",INDIRECT(ADDRESS($F191,33)))),ISERROR(SEARCH("Side",INDIRECT(ADDRESS($F191,33))))),INDIRECT(ADDRESS($F191,COLUMN())),0),0),IF($G191&gt;0,IF(AND(INDIRECT(ADDRESS($G191,44))=0,INDIRECT(ADDRESS($G191,38))="UL",ISERROR(SEARCH("Rear",INDIRECT(ADDRESS($G191,33)))),ISERROR(SEARCH("Side",INDIRECT(ADDRESS($G191,33))))),INDIRECT(ADDRESS($G191,COLUMN())),0),0),IF($H191&gt;0,IF(AND(INDIRECT(ADDRESS($H191,44))=0,INDIRECT(ADDRESS($H191,38))="UL",ISERROR(SEARCH("Rear",INDIRECT(ADDRESS($H191,33)))),ISERROR(SEARCH("Side",INDIRECT(ADDRESS($H191,33))))),INDIRECT(ADDRESS($H191,COLUMN())),0),0),IF($I191&gt;0,IF(AND(INDIRECT(ADDRESS($I191,44))=0,INDIRECT(ADDRESS($I191,38))="UL",ISERROR(SEARCH("Rear",INDIRECT(ADDRESS($I191,33)))),ISERROR(SEARCH("Side",INDIRECT(ADDRESS($I191,33))))),INDIRECT(ADDRESS($I191,COLUMN())),0),0),IF($J191&gt;0,IF(AND(INDIRECT(ADDRESS($J191,44))=0,INDIRECT(ADDRESS($J191,38))="UL",ISERROR(SEARCH("Rear",INDIRECT(ADDRESS($J191,33)))),ISERROR(SEARCH("Side",INDIRECT(ADDRESS($J191,33))))),INDIRECT(ADDRESS($J191,COLUMN())),0),0),IF($K191&gt;0,IF(AND(INDIRECT(ADDRESS($K191,44))=0,INDIRECT(ADDRESS($K191,38))="UL",ISERROR(SEARCH("Rear",INDIRECT(ADDRESS($K191,33)))),ISERROR(SEARCH("Side",INDIRECT(ADDRESS($K191,33))))),INDIRECT(ADDRESS($K191,COLUMN())),0),0),IF($L191&gt;0,IF(AND(INDIRECT(ADDRESS($L191,44))=0,INDIRECT(ADDRESS($L191,38))="UL",ISERROR(SEARCH("Rear",INDIRECT(ADDRESS($L191,33)))),ISERROR(SEARCH("Side",INDIRECT(ADDRESS($L191,33))))),INDIRECT(ADDRESS($L191,COLUMN())),0),0),IF($M191&gt;0,IF(AND(INDIRECT(ADDRESS($M191,44))=0,INDIRECT(ADDRESS($M191,38))="UL",ISERROR(SEARCH("Rear",INDIRECT(ADDRESS($M191,33)))),ISERROR(SEARCH("Side",INDIRECT(ADDRESS($M191,33))))),INDIRECT(ADDRESS($M191,COLUMN())),0),0))</f>
        <v>0</v>
      </c>
      <c r="AW191" s="57" cm="1">
        <f t="array" aca="1" ref="AW191" ca="1">SUM(IF($C191&gt;0,IF(AND(INDIRECT(ADDRESS($C191,44))=0,INDIRECT(ADDRESS($C191,38))="UL",ISERROR(SEARCH("Rear",INDIRECT(ADDRESS($C191,33)))),ISERROR(SEARCH("Side",INDIRECT(ADDRESS($C191,33))))),INDIRECT(ADDRESS($C191,COLUMN())),0),0),IF($D191&gt;0,IF(AND(INDIRECT(ADDRESS($D191,44))=0,INDIRECT(ADDRESS($D191,38))="UL",ISERROR(SEARCH("Rear",INDIRECT(ADDRESS($D191,33)))),ISERROR(SEARCH("Side",INDIRECT(ADDRESS($D191,33))))),INDIRECT(ADDRESS($D191,COLUMN())),0),0),IF($E191&gt;0,IF(AND(INDIRECT(ADDRESS($E191,44))=0,INDIRECT(ADDRESS($E191,38))="UL",ISERROR(SEARCH("Rear",INDIRECT(ADDRESS($E191,33)))),ISERROR(SEARCH("Side",INDIRECT(ADDRESS($E191,33))))),INDIRECT(ADDRESS($E191,COLUMN())),0),0),IF($F191&gt;0,IF(AND(INDIRECT(ADDRESS($F191,44))=0,INDIRECT(ADDRESS($F191,38))="UL",ISERROR(SEARCH("Rear",INDIRECT(ADDRESS($F191,33)))),ISERROR(SEARCH("Side",INDIRECT(ADDRESS($F191,33))))),INDIRECT(ADDRESS($F191,COLUMN())),0),0),IF($G191&gt;0,IF(AND(INDIRECT(ADDRESS($G191,44))=0,INDIRECT(ADDRESS($G191,38))="UL",ISERROR(SEARCH("Rear",INDIRECT(ADDRESS($G191,33)))),ISERROR(SEARCH("Side",INDIRECT(ADDRESS($G191,33))))),INDIRECT(ADDRESS($G191,COLUMN())),0),0),IF($H191&gt;0,IF(AND(INDIRECT(ADDRESS($H191,44))=0,INDIRECT(ADDRESS($H191,38))="UL",ISERROR(SEARCH("Rear",INDIRECT(ADDRESS($H191,33)))),ISERROR(SEARCH("Side",INDIRECT(ADDRESS($H191,33))))),INDIRECT(ADDRESS($H191,COLUMN())),0),0),IF($I191&gt;0,IF(AND(INDIRECT(ADDRESS($I191,44))=0,INDIRECT(ADDRESS($I191,38))="UL",ISERROR(SEARCH("Rear",INDIRECT(ADDRESS($I191,33)))),ISERROR(SEARCH("Side",INDIRECT(ADDRESS($I191,33))))),INDIRECT(ADDRESS($I191,COLUMN())),0),0),IF($J191&gt;0,IF(AND(INDIRECT(ADDRESS($J191,44))=0,INDIRECT(ADDRESS($J191,38))="UL",ISERROR(SEARCH("Rear",INDIRECT(ADDRESS($J191,33)))),ISERROR(SEARCH("Side",INDIRECT(ADDRESS($J191,33))))),INDIRECT(ADDRESS($J191,COLUMN())),0),0),IF($K191&gt;0,IF(AND(INDIRECT(ADDRESS($K191,44))=0,INDIRECT(ADDRESS($K191,38))="UL",ISERROR(SEARCH("Rear",INDIRECT(ADDRESS($K191,33)))),ISERROR(SEARCH("Side",INDIRECT(ADDRESS($K191,33))))),INDIRECT(ADDRESS($K191,COLUMN())),0),0),IF($L191&gt;0,IF(AND(INDIRECT(ADDRESS($L191,44))=0,INDIRECT(ADDRESS($L191,38))="UL",ISERROR(SEARCH("Rear",INDIRECT(ADDRESS($L191,33)))),ISERROR(SEARCH("Side",INDIRECT(ADDRESS($L191,33))))),INDIRECT(ADDRESS($L191,COLUMN())),0),0),IF($M191&gt;0,IF(AND(INDIRECT(ADDRESS($M191,44))=0,INDIRECT(ADDRESS($M191,38))="UL",ISERROR(SEARCH("Rear",INDIRECT(ADDRESS($M191,33)))),ISERROR(SEARCH("Side",INDIRECT(ADDRESS($M191,33))))),INDIRECT(ADDRESS($M191,COLUMN())),0),0))</f>
        <v>0.33333333333333331</v>
      </c>
      <c r="AX191" s="57" cm="1">
        <f t="array" aca="1" ref="AX191" ca="1">SUM(IF($C191&gt;0,IF(AND(INDIRECT(ADDRESS($C191,44))=0,INDIRECT(ADDRESS($C191,38))="UL",ISERROR(SEARCH("Rear",INDIRECT(ADDRESS($C191,33)))),ISERROR(SEARCH("Side",INDIRECT(ADDRESS($C191,33))))),INDIRECT(ADDRESS($C191,COLUMN())),0),0),IF($D191&gt;0,IF(AND(INDIRECT(ADDRESS($D191,44))=0,INDIRECT(ADDRESS($D191,38))="UL",ISERROR(SEARCH("Rear",INDIRECT(ADDRESS($D191,33)))),ISERROR(SEARCH("Side",INDIRECT(ADDRESS($D191,33))))),INDIRECT(ADDRESS($D191,COLUMN())),0),0),IF($E191&gt;0,IF(AND(INDIRECT(ADDRESS($E191,44))=0,INDIRECT(ADDRESS($E191,38))="UL",ISERROR(SEARCH("Rear",INDIRECT(ADDRESS($E191,33)))),ISERROR(SEARCH("Side",INDIRECT(ADDRESS($E191,33))))),INDIRECT(ADDRESS($E191,COLUMN())),0),0),IF($F191&gt;0,IF(AND(INDIRECT(ADDRESS($F191,44))=0,INDIRECT(ADDRESS($F191,38))="UL",ISERROR(SEARCH("Rear",INDIRECT(ADDRESS($F191,33)))),ISERROR(SEARCH("Side",INDIRECT(ADDRESS($F191,33))))),INDIRECT(ADDRESS($F191,COLUMN())),0),0),IF($G191&gt;0,IF(AND(INDIRECT(ADDRESS($G191,44))=0,INDIRECT(ADDRESS($G191,38))="UL",ISERROR(SEARCH("Rear",INDIRECT(ADDRESS($G191,33)))),ISERROR(SEARCH("Side",INDIRECT(ADDRESS($G191,33))))),INDIRECT(ADDRESS($G191,COLUMN())),0),0),IF($H191&gt;0,IF(AND(INDIRECT(ADDRESS($H191,44))=0,INDIRECT(ADDRESS($H191,38))="UL",ISERROR(SEARCH("Rear",INDIRECT(ADDRESS($H191,33)))),ISERROR(SEARCH("Side",INDIRECT(ADDRESS($H191,33))))),INDIRECT(ADDRESS($H191,COLUMN())),0),0),IF($I191&gt;0,IF(AND(INDIRECT(ADDRESS($I191,44))=0,INDIRECT(ADDRESS($I191,38))="UL",ISERROR(SEARCH("Rear",INDIRECT(ADDRESS($I191,33)))),ISERROR(SEARCH("Side",INDIRECT(ADDRESS($I191,33))))),INDIRECT(ADDRESS($I191,COLUMN())),0),0),IF($J191&gt;0,IF(AND(INDIRECT(ADDRESS($J191,44))=0,INDIRECT(ADDRESS($J191,38))="UL",ISERROR(SEARCH("Rear",INDIRECT(ADDRESS($J191,33)))),ISERROR(SEARCH("Side",INDIRECT(ADDRESS($J191,33))))),INDIRECT(ADDRESS($J191,COLUMN())),0),0),IF($K191&gt;0,IF(AND(INDIRECT(ADDRESS($K191,44))=0,INDIRECT(ADDRESS($K191,38))="UL",ISERROR(SEARCH("Rear",INDIRECT(ADDRESS($K191,33)))),ISERROR(SEARCH("Side",INDIRECT(ADDRESS($K191,33))))),INDIRECT(ADDRESS($K191,COLUMN())),0),0),IF($L191&gt;0,IF(AND(INDIRECT(ADDRESS($L191,44))=0,INDIRECT(ADDRESS($L191,38))="UL",ISERROR(SEARCH("Rear",INDIRECT(ADDRESS($L191,33)))),ISERROR(SEARCH("Side",INDIRECT(ADDRESS($L191,33))))),INDIRECT(ADDRESS($L191,COLUMN())),0),0),IF($M191&gt;0,IF(AND(INDIRECT(ADDRESS($M191,44))=0,INDIRECT(ADDRESS($M191,38))="UL",ISERROR(SEARCH("Rear",INDIRECT(ADDRESS($M191,33)))),ISERROR(SEARCH("Side",INDIRECT(ADDRESS($M191,33))))),INDIRECT(ADDRESS($M191,COLUMN())),0),0))</f>
        <v>0.33333333333333331</v>
      </c>
      <c r="AY191" s="58">
        <f t="shared" ca="1" si="124"/>
        <v>0.33333333333333331</v>
      </c>
      <c r="AZ191" s="58">
        <f t="shared" ca="1" si="125"/>
        <v>0.22222222222222221</v>
      </c>
      <c r="BA191" s="58" cm="1">
        <f t="array" aca="1" ref="BA191" ca="1">SUM(IF($C191&gt;0,IF(AND(INDIRECT(ADDRESS($C191,44))=0,INDIRECT(ADDRESS($C191,38))="UL"),INDIRECT(ADDRESS($C191,COLUMN())),0),0),IF($D191&gt;0,IF(AND(INDIRECT(ADDRESS($D191,44))=0,INDIRECT(ADDRESS($D191,38))="UL"),INDIRECT(ADDRESS($D191,COLUMN())),0),0),IF($E191&gt;0,IF(AND(INDIRECT(ADDRESS($E191,44))=0,INDIRECT(ADDRESS($E191,38))="UL"),INDIRECT(ADDRESS($E191,COLUMN())),0),0),IF($F191&gt;0,IF(AND(INDIRECT(ADDRESS($F191,44))=0,INDIRECT(ADDRESS($F191,38))="UL"),INDIRECT(ADDRESS($F191,COLUMN())),0),0),IF($G191&gt;0,IF(AND(INDIRECT(ADDRESS($G191,44))=0,INDIRECT(ADDRESS($G191,38))="UL"),INDIRECT(ADDRESS($G191,COLUMN())),0),0),IF($H191&gt;0,IF(AND(INDIRECT(ADDRESS($H191,44))=0,INDIRECT(ADDRESS($H191,38))="UL"),INDIRECT(ADDRESS($H191,COLUMN())),0),0),IF($I191&gt;0,IF(AND(INDIRECT(ADDRESS($I191,44))=0,INDIRECT(ADDRESS($I191,38))="UL"),INDIRECT(ADDRESS($I191,COLUMN())),0),0),IF($J191&gt;0,IF(AND(INDIRECT(ADDRESS($J191,44))=0,INDIRECT(ADDRESS($J191,38))="UL"),INDIRECT(ADDRESS($J191,COLUMN())),0),0),IF($K191&gt;0,IF(AND(INDIRECT(ADDRESS($K191,44))=0,INDIRECT(ADDRESS($K191,38))="UL"),INDIRECT(ADDRESS($K191,COLUMN())),0),0),IF($L191&gt;0,IF(AND(INDIRECT(ADDRESS($L191,44))=0,INDIRECT(ADDRESS($L191,38))="UL"),INDIRECT(ADDRESS($L191,COLUMN())),0),0),IF($M191&gt;0,IF(AND(INDIRECT(ADDRESS($M191,44))=0,INDIRECT(ADDRESS($M191,38))="UL"),INDIRECT(ADDRESS($M191,COLUMN())),0),0))</f>
        <v>0.13333333333333333</v>
      </c>
      <c r="BB191" s="58" cm="1">
        <f t="array" aca="1" ref="BB191" ca="1">SUM(IF($C191&gt;0,IF(AND(INDIRECT(ADDRESS($C191,44))=0,INDIRECT(ADDRESS($C191,38))="UL"),INDIRECT(ADDRESS($C191,COLUMN())),0),0),IF($D191&gt;0,IF(AND(INDIRECT(ADDRESS($D191,44))=0,INDIRECT(ADDRESS($D191,38))="UL"),INDIRECT(ADDRESS($D191,COLUMN())),0),0),IF($E191&gt;0,IF(AND(INDIRECT(ADDRESS($E191,44))=0,INDIRECT(ADDRESS($E191,38))="UL"),INDIRECT(ADDRESS($E191,COLUMN())),0),0),IF($F191&gt;0,IF(AND(INDIRECT(ADDRESS($F191,44))=0,INDIRECT(ADDRESS($F191,38))="UL"),INDIRECT(ADDRESS($F191,COLUMN())),0),0),IF($G191&gt;0,IF(AND(INDIRECT(ADDRESS($G191,44))=0,INDIRECT(ADDRESS($G191,38))="UL"),INDIRECT(ADDRESS($G191,COLUMN())),0),0),IF($H191&gt;0,IF(AND(INDIRECT(ADDRESS($H191,44))=0,INDIRECT(ADDRESS($H191,38))="UL"),INDIRECT(ADDRESS($H191,COLUMN())),0),0),IF($I191&gt;0,IF(AND(INDIRECT(ADDRESS($I191,44))=0,INDIRECT(ADDRESS($I191,38))="UL"),INDIRECT(ADDRESS($I191,COLUMN())),0),0),IF($J191&gt;0,IF(AND(INDIRECT(ADDRESS($J191,44))=0,INDIRECT(ADDRESS($J191,38))="UL"),INDIRECT(ADDRESS($J191,COLUMN())),0),0),IF($K191&gt;0,IF(AND(INDIRECT(ADDRESS($K191,44))=0,INDIRECT(ADDRESS($K191,38))="UL"),INDIRECT(ADDRESS($K191,COLUMN())),0),0),IF($L191&gt;0,IF(AND(INDIRECT(ADDRESS($L191,44))=0,INDIRECT(ADDRESS($L191,38))="UL"),INDIRECT(ADDRESS($L191,COLUMN())),0),0),IF($M191&gt;0,IF(AND(INDIRECT(ADDRESS($M191,44))=0,INDIRECT(ADDRESS($M191,38))="UL"),INDIRECT(ADDRESS($M191,COLUMN())),0),0))</f>
        <v>4.4444444444444439E-2</v>
      </c>
      <c r="BC191" s="58" cm="1">
        <f t="array" aca="1" ref="BC191" ca="1">SUM(IF($C191&gt;0,IF(AND(INDIRECT(ADDRESS($C191,44))=0,INDIRECT(ADDRESS($C191,38))="UL"),INDIRECT(ADDRESS($C191,COLUMN())),0),0),IF($D191&gt;0,IF(AND(INDIRECT(ADDRESS($D191,44))=0,INDIRECT(ADDRESS($D191,38))="UL"),INDIRECT(ADDRESS($D191,COLUMN())),0),0),IF($E191&gt;0,IF(AND(INDIRECT(ADDRESS($E191,44))=0,INDIRECT(ADDRESS($E191,38))="UL"),INDIRECT(ADDRESS($E191,COLUMN())),0),0),IF($F191&gt;0,IF(AND(INDIRECT(ADDRESS($F191,44))=0,INDIRECT(ADDRESS($F191,38))="UL"),INDIRECT(ADDRESS($F191,COLUMN())),0),0),IF($G191&gt;0,IF(AND(INDIRECT(ADDRESS($G191,44))=0,INDIRECT(ADDRESS($G191,38))="UL"),INDIRECT(ADDRESS($G191,COLUMN())),0),0),IF($H191&gt;0,IF(AND(INDIRECT(ADDRESS($H191,44))=0,INDIRECT(ADDRESS($H191,38))="UL"),INDIRECT(ADDRESS($H191,COLUMN())),0),0),IF($I191&gt;0,IF(AND(INDIRECT(ADDRESS($I191,44))=0,INDIRECT(ADDRESS($I191,38))="UL"),INDIRECT(ADDRESS($I191,COLUMN())),0),0),IF($J191&gt;0,IF(AND(INDIRECT(ADDRESS($J191,44))=0,INDIRECT(ADDRESS($J191,38))="UL"),INDIRECT(ADDRESS($J191,COLUMN())),0),0),IF($K191&gt;0,IF(AND(INDIRECT(ADDRESS($K191,44))=0,INDIRECT(ADDRESS($K191,38))="UL"),INDIRECT(ADDRESS($K191,COLUMN())),0),0),IF($L191&gt;0,IF(AND(INDIRECT(ADDRESS($L191,44))=0,INDIRECT(ADDRESS($L191,38))="UL"),INDIRECT(ADDRESS($L191,COLUMN())),0),0),IF($M191&gt;0,IF(AND(INDIRECT(ADDRESS($M191,44))=0,INDIRECT(ADDRESS($M191,38))="UL"),INDIRECT(ADDRESS($M191,COLUMN())),0),0))</f>
        <v>8.8888888888888878E-2</v>
      </c>
      <c r="BD191" s="58" cm="1">
        <f t="array" aca="1" ref="BD191" ca="1">SUM(IF($C191&gt;0,IF(AND(INDIRECT(ADDRESS($C191,44))=0,INDIRECT(ADDRESS($C191,38))="UL"),INDIRECT(ADDRESS($C191,COLUMN())),0),0),IF($D191&gt;0,IF(AND(INDIRECT(ADDRESS($D191,44))=0,INDIRECT(ADDRESS($D191,38))="UL"),INDIRECT(ADDRESS($D191,COLUMN())),0),0),IF($E191&gt;0,IF(AND(INDIRECT(ADDRESS($E191,44))=0,INDIRECT(ADDRESS($E191,38))="UL"),INDIRECT(ADDRESS($E191,COLUMN())),0),0),IF($F191&gt;0,IF(AND(INDIRECT(ADDRESS($F191,44))=0,INDIRECT(ADDRESS($F191,38))="UL"),INDIRECT(ADDRESS($F191,COLUMN())),0),0),IF($G191&gt;0,IF(AND(INDIRECT(ADDRESS($G191,44))=0,INDIRECT(ADDRESS($G191,38))="UL"),INDIRECT(ADDRESS($G191,COLUMN())),0),0),IF($H191&gt;0,IF(AND(INDIRECT(ADDRESS($H191,44))=0,INDIRECT(ADDRESS($H191,38))="UL"),INDIRECT(ADDRESS($H191,COLUMN())),0),0),IF($I191&gt;0,IF(AND(INDIRECT(ADDRESS($I191,44))=0,INDIRECT(ADDRESS($I191,38))="UL"),INDIRECT(ADDRESS($I191,COLUMN())),0),0),IF($J191&gt;0,IF(AND(INDIRECT(ADDRESS($J191,44))=0,INDIRECT(ADDRESS($J191,38))="UL"),INDIRECT(ADDRESS($J191,COLUMN())),0),0),IF($K191&gt;0,IF(AND(INDIRECT(ADDRESS($K191,44))=0,INDIRECT(ADDRESS($K191,38))="UL"),INDIRECT(ADDRESS($K191,COLUMN())),0),0),IF($L191&gt;0,IF(AND(INDIRECT(ADDRESS($L191,44))=0,INDIRECT(ADDRESS($L191,38))="UL"),INDIRECT(ADDRESS($L191,COLUMN())),0),0),IF($M191&gt;0,IF(AND(INDIRECT(ADDRESS($M191,44))=0,INDIRECT(ADDRESS($M191,38))="UL"),INDIRECT(ADDRESS($M191,COLUMN())),0),0))</f>
        <v>8.8888888888888878E-2</v>
      </c>
      <c r="BE191" s="57">
        <f t="shared" ca="1" si="126"/>
        <v>8.8888888888888878E-2</v>
      </c>
      <c r="BF191" s="57" cm="1">
        <f t="array" aca="1" ref="BF191" ca="1">SUM(IF($C191&gt;0,IF(INDIRECT(ADDRESS($C191,45))=1,INDIRECT(ADDRESS($C191,52))*INDIRECT(ADDRESS($C191,42))/5,0),0), IF($D191&gt;0,IF(INDIRECT(ADDRESS($D191,45))=1,INDIRECT(ADDRESS($D191,52))*INDIRECT(ADDRESS($D191,42))/5,0),0), IF($E191&gt;0,IF(INDIRECT(ADDRESS($E191,45))=1,INDIRECT(ADDRESS($E191,52))*INDIRECT(ADDRESS($E191,42))/5,0),0), IF($F191&gt;0,IF(INDIRECT(ADDRESS($F191,45))=1,INDIRECT(ADDRESS($F191,52))*INDIRECT(ADDRESS($F191,42))/5,0),0), IF($G191&gt;0,IF(INDIRECT(ADDRESS($G191,45))=1,INDIRECT(ADDRESS($G191,52))*INDIRECT(ADDRESS($G191,42))/5,0),0), IF($H191&gt;0,IF(INDIRECT(ADDRESS($H191,45))=1,INDIRECT(ADDRESS($H191,52))*INDIRECT(ADDRESS($H191,42))/5,0),0)
)*$BF$296/100</f>
        <v>0</v>
      </c>
      <c r="BG191" s="19">
        <v>1</v>
      </c>
      <c r="BH191" s="57" cm="1">
        <f t="array" aca="1" ref="BH191" ca="1">SUM(IF($C191&gt;0,IF(AND(INDIRECT(ADDRESS($C191,44))=0,INDIRECT(ADDRESS($C191,38))&lt;&gt;"UL"),INDIRECT(ADDRESS($C191,COLUMN()-12)),0),0), IF($D191&gt;0,IF(AND(INDIRECT(ADDRESS($D191,44))=0,INDIRECT(ADDRESS($D191,38))&lt;&gt;"UL"),INDIRECT(ADDRESS($D191,COLUMN()-12)),0),0), IF($E191&gt;0,IF(AND(INDIRECT(ADDRESS($E191,44))=0,INDIRECT(ADDRESS($E191,38))&lt;&gt;"UL"),INDIRECT(ADDRESS($E191,COLUMN()-12)),0),0), IF($F191&gt;0,IF(AND(INDIRECT(ADDRESS($F191,44))=0,INDIRECT(ADDRESS($F191,38))&lt;&gt;"UL"),INDIRECT(ADDRESS($F191,COLUMN()-12)),0),0), IF($G191&gt;0,IF(AND(INDIRECT(ADDRESS($G191,44))=0,INDIRECT(ADDRESS($G191,38))&lt;&gt;"UL"),INDIRECT(ADDRESS($G191,COLUMN()-12)),0),0), IF($H191&gt;0,IF(AND(INDIRECT(ADDRESS($H191,44))=0,INDIRECT(ADDRESS($H191,38))&lt;&gt;"UL"),INDIRECT(ADDRESS($H191,COLUMN()-12)),0),0), IF($I191&gt;0,IF(AND(INDIRECT(ADDRESS($I191,44))=0,INDIRECT(ADDRESS($I191,38))&lt;&gt;"UL"),INDIRECT(ADDRESS($I191,COLUMN()-12)),0),0), IF($J191&gt;0,IF(AND(INDIRECT(ADDRESS($J191,44))=0,INDIRECT(ADDRESS($J191,38))&lt;&gt;"UL"),INDIRECT(ADDRESS($J191,COLUMN()-12)),0),0), IF($K191&gt;0,IF(AND(INDIRECT(ADDRESS($K191,44))=0,INDIRECT(ADDRESS($K191,38))&lt;&gt;"UL"),INDIRECT(ADDRESS($K191,COLUMN()-12)),0),0), IF($L191&gt;0,IF(AND(INDIRECT(ADDRESS($L191,44))=0,INDIRECT(ADDRESS($L191,38))&lt;&gt;"UL"),INDIRECT(ADDRESS($L191,COLUMN()-12)),0),0), IF($M191&gt;0,IF(AND(INDIRECT(ADDRESS($M191,44))=0,INDIRECT(ADDRESS($M191,38))&lt;&gt;"UL"),INDIRECT(ADDRESS($M191,COLUMN()-12)),0),0))</f>
        <v>0</v>
      </c>
      <c r="BI191" s="57" cm="1">
        <f t="array" aca="1" ref="BI191" ca="1">SUM(IF($C191&gt;0,IF(AND(INDIRECT(ADDRESS($C191,44))=0,INDIRECT(ADDRESS($C191,38))&lt;&gt;"UL"),INDIRECT(ADDRESS($C191,COLUMN()-12)),0),0), IF($D191&gt;0,IF(AND(INDIRECT(ADDRESS($D191,44))=0,INDIRECT(ADDRESS($D191,38))&lt;&gt;"UL"),INDIRECT(ADDRESS($D191,COLUMN()-12)),0),0), IF($E191&gt;0,IF(AND(INDIRECT(ADDRESS($E191,44))=0,INDIRECT(ADDRESS($E191,38))&lt;&gt;"UL"),INDIRECT(ADDRESS($E191,COLUMN()-12)),0),0), IF($F191&gt;0,IF(AND(INDIRECT(ADDRESS($F191,44))=0,INDIRECT(ADDRESS($F191,38))&lt;&gt;"UL"),INDIRECT(ADDRESS($F191,COLUMN()-12)),0),0), IF($G191&gt;0,IF(AND(INDIRECT(ADDRESS($G191,44))=0,INDIRECT(ADDRESS($G191,38))&lt;&gt;"UL"),INDIRECT(ADDRESS($G191,COLUMN()-12)),0),0), IF($H191&gt;0,IF(AND(INDIRECT(ADDRESS($H191,44))=0,INDIRECT(ADDRESS($H191,38))&lt;&gt;"UL"),INDIRECT(ADDRESS($H191,COLUMN()-12)),0),0), IF($I191&gt;0,IF(AND(INDIRECT(ADDRESS($I191,44))=0,INDIRECT(ADDRESS($I191,38))&lt;&gt;"UL"),INDIRECT(ADDRESS($I191,COLUMN()-12)),0),0), IF($J191&gt;0,IF(AND(INDIRECT(ADDRESS($J191,44))=0,INDIRECT(ADDRESS($J191,38))&lt;&gt;"UL"),INDIRECT(ADDRESS($J191,COLUMN()-12)),0),0), IF($K191&gt;0,IF(AND(INDIRECT(ADDRESS($K191,44))=0,INDIRECT(ADDRESS($K191,38))&lt;&gt;"UL"),INDIRECT(ADDRESS($K191,COLUMN()-12)),0),0), IF($L191&gt;0,IF(AND(INDIRECT(ADDRESS($L191,44))=0,INDIRECT(ADDRESS($L191,38))&lt;&gt;"UL"),INDIRECT(ADDRESS($L191,COLUMN()-12)),0),0), IF($M191&gt;0,IF(AND(INDIRECT(ADDRESS($M191,44))=0,INDIRECT(ADDRESS($M191,38))&lt;&gt;"UL"),INDIRECT(ADDRESS($M191,COLUMN()-12)),0),0))</f>
        <v>0.55555555555555547</v>
      </c>
      <c r="BJ191" s="57" cm="1">
        <f t="array" aca="1" ref="BJ191" ca="1">SUM(IF($C191&gt;0,IF(AND(INDIRECT(ADDRESS($C191,44))=0,INDIRECT(ADDRESS($C191,38))&lt;&gt;"UL"),INDIRECT(ADDRESS($C191,COLUMN()-12)),0),0), IF($D191&gt;0,IF(AND(INDIRECT(ADDRESS($D191,44))=0,INDIRECT(ADDRESS($D191,38))&lt;&gt;"UL"),INDIRECT(ADDRESS($D191,COLUMN()-12)),0),0), IF($E191&gt;0,IF(AND(INDIRECT(ADDRESS($E191,44))=0,INDIRECT(ADDRESS($E191,38))&lt;&gt;"UL"),INDIRECT(ADDRESS($E191,COLUMN()-12)),0),0), IF($F191&gt;0,IF(AND(INDIRECT(ADDRESS($F191,44))=0,INDIRECT(ADDRESS($F191,38))&lt;&gt;"UL"),INDIRECT(ADDRESS($F191,COLUMN()-12)),0),0), IF($G191&gt;0,IF(AND(INDIRECT(ADDRESS($G191,44))=0,INDIRECT(ADDRESS($G191,38))&lt;&gt;"UL"),INDIRECT(ADDRESS($G191,COLUMN()-12)),0),0), IF($H191&gt;0,IF(AND(INDIRECT(ADDRESS($H191,44))=0,INDIRECT(ADDRESS($H191,38))&lt;&gt;"UL"),INDIRECT(ADDRESS($H191,COLUMN()-12)),0),0), IF($I191&gt;0,IF(AND(INDIRECT(ADDRESS($I191,44))=0,INDIRECT(ADDRESS($I191,38))&lt;&gt;"UL"),INDIRECT(ADDRESS($I191,COLUMN()-12)),0),0), IF($J191&gt;0,IF(AND(INDIRECT(ADDRESS($J191,44))=0,INDIRECT(ADDRESS($J191,38))&lt;&gt;"UL"),INDIRECT(ADDRESS($J191,COLUMN()-12)),0),0), IF($K191&gt;0,IF(AND(INDIRECT(ADDRESS($K191,44))=0,INDIRECT(ADDRESS($K191,38))&lt;&gt;"UL"),INDIRECT(ADDRESS($K191,COLUMN()-12)),0),0), IF($L191&gt;0,IF(AND(INDIRECT(ADDRESS($L191,44))=0,INDIRECT(ADDRESS($L191,38))&lt;&gt;"UL"),INDIRECT(ADDRESS($L191,COLUMN()-12)),0),0), IF($M191&gt;0,IF(AND(INDIRECT(ADDRESS($M191,44))=0,INDIRECT(ADDRESS($M191,38))&lt;&gt;"UL"),INDIRECT(ADDRESS($M191,COLUMN()-12)),0),0))</f>
        <v>0.55555555555555547</v>
      </c>
      <c r="BK191" s="57">
        <f t="shared" ca="1" si="127"/>
        <v>0.55555555555555547</v>
      </c>
      <c r="BL191" s="58">
        <f t="shared" ca="1" si="128"/>
        <v>0.37037037037037029</v>
      </c>
      <c r="BM191" s="57" cm="1">
        <f t="array" aca="1" ref="BM191" ca="1">SUM(IF($C191&gt;0,IF(AND(INDIRECT(ADDRESS($C191,44))=0,INDIRECT(ADDRESS($C191,38))&lt;&gt;"UL"),INDIRECT(ADDRESS($C191,COLUMN()-12)),0),0), IF($D191&gt;0,IF(AND(INDIRECT(ADDRESS($D191,44))=0,INDIRECT(ADDRESS($D191,38))&lt;&gt;"UL"),INDIRECT(ADDRESS($D191,COLUMN()-12)),0),0), IF($E191&gt;0,IF(AND(INDIRECT(ADDRESS($E191,44))=0,INDIRECT(ADDRESS($E191,38))&lt;&gt;"UL"),INDIRECT(ADDRESS($E191,COLUMN()-12)),0),0), IF($F191&gt;0,IF(AND(INDIRECT(ADDRESS($F191,44))=0,INDIRECT(ADDRESS($F191,38))&lt;&gt;"UL"),INDIRECT(ADDRESS($F191,COLUMN()-12)),0),0), IF($G191&gt;0,IF(AND(INDIRECT(ADDRESS($G191,44))=0,INDIRECT(ADDRESS($G191,38))&lt;&gt;"UL"),INDIRECT(ADDRESS($G191,COLUMN()-12)),0),0), IF($H191&gt;0,IF(AND(INDIRECT(ADDRESS($H191,44))=0,INDIRECT(ADDRESS($H191,38))&lt;&gt;"UL"),INDIRECT(ADDRESS($H191,COLUMN()-12)),0),0), IF($I191&gt;0,IF(AND(INDIRECT(ADDRESS($I191,44))=0,INDIRECT(ADDRESS($I191,38))&lt;&gt;"UL"),INDIRECT(ADDRESS($I191,COLUMN()-12)),0),0), IF($J191&gt;0,IF(AND(INDIRECT(ADDRESS($J191,44))=0,INDIRECT(ADDRESS($J191,38))&lt;&gt;"UL"),INDIRECT(ADDRESS($J191,COLUMN()-12)),0),0), IF($K191&gt;0,IF(AND(INDIRECT(ADDRESS($K191,44))=0,INDIRECT(ADDRESS($K191,38))&lt;&gt;"UL"),INDIRECT(ADDRESS($K191,COLUMN()-11)),0),0), IF($L191&gt;0,IF(AND(INDIRECT(ADDRESS($L191,44))=0,INDIRECT(ADDRESS($L191,38))&lt;&gt;"UL"),INDIRECT(ADDRESS($L191,COLUMN()-11)),0),0), IF($M191&gt;0,IF(AND(INDIRECT(ADDRESS($M191,44))=0,INDIRECT(ADDRESS($M191,38))&lt;&gt;"UL"),INDIRECT(ADDRESS($M191,COLUMN()-11)),0),0))</f>
        <v>0.22222222222222218</v>
      </c>
      <c r="BN191" s="57" cm="1">
        <f t="array" aca="1" ref="BN191" ca="1">SUM(IF($C191&gt;0,IF(AND(INDIRECT(ADDRESS($C191,44))=0,INDIRECT(ADDRESS($C191,38))&lt;&gt;"UL"),INDIRECT(ADDRESS($C191,COLUMN()-12)),0),0), IF($D191&gt;0,IF(AND(INDIRECT(ADDRESS($D191,44))=0,INDIRECT(ADDRESS($D191,38))&lt;&gt;"UL"),INDIRECT(ADDRESS($D191,COLUMN()-12)),0),0), IF($E191&gt;0,IF(AND(INDIRECT(ADDRESS($E191,44))=0,INDIRECT(ADDRESS($E191,38))&lt;&gt;"UL"),INDIRECT(ADDRESS($E191,COLUMN()-12)),0),0), IF($F191&gt;0,IF(AND(INDIRECT(ADDRESS($F191,44))=0,INDIRECT(ADDRESS($F191,38))&lt;&gt;"UL"),INDIRECT(ADDRESS($F191,COLUMN()-12)),0),0), IF($G191&gt;0,IF(AND(INDIRECT(ADDRESS($G191,44))=0,INDIRECT(ADDRESS($G191,38))&lt;&gt;"UL"),INDIRECT(ADDRESS($G191,COLUMN()-12)),0),0), IF($H191&gt;0,IF(AND(INDIRECT(ADDRESS($H191,44))=0,INDIRECT(ADDRESS($H191,38))&lt;&gt;"UL"),INDIRECT(ADDRESS($H191,COLUMN()-12)),0),0), IF($I191&gt;0,IF(AND(INDIRECT(ADDRESS($I191,44))=0,INDIRECT(ADDRESS($I191,38))&lt;&gt;"UL"),INDIRECT(ADDRESS($I191,COLUMN()-12)),0),0), IF($J191&gt;0,IF(AND(INDIRECT(ADDRESS($J191,44))=0,INDIRECT(ADDRESS($J191,38))&lt;&gt;"UL"),INDIRECT(ADDRESS($J191,COLUMN()-12)),0),0), IF($K191&gt;0,IF(AND(INDIRECT(ADDRESS($K191,44))=0,INDIRECT(ADDRESS($K191,38))&lt;&gt;"UL"),INDIRECT(ADDRESS($K191,COLUMN()-11)),0),0), IF($L191&gt;0,IF(AND(INDIRECT(ADDRESS($L191,44))=0,INDIRECT(ADDRESS($L191,38))&lt;&gt;"UL"),INDIRECT(ADDRESS($L191,COLUMN()-11)),0),0), IF($M191&gt;0,IF(AND(INDIRECT(ADDRESS($M191,44))=0,INDIRECT(ADDRESS($M191,38))&lt;&gt;"UL"),INDIRECT(ADDRESS($M191,COLUMN()-11)),0),0))</f>
        <v>7.4074074074074056E-2</v>
      </c>
      <c r="BO191" s="57" cm="1">
        <f t="array" aca="1" ref="BO191" ca="1">SUM(IF($C191&gt;0,IF(AND(INDIRECT(ADDRESS($C191,44))=0,INDIRECT(ADDRESS($C191,38))&lt;&gt;"UL"),INDIRECT(ADDRESS($C191,COLUMN()-12)),0),0), IF($D191&gt;0,IF(AND(INDIRECT(ADDRESS($D191,44))=0,INDIRECT(ADDRESS($D191,38))&lt;&gt;"UL"),INDIRECT(ADDRESS($D191,COLUMN()-12)),0),0), IF($E191&gt;0,IF(AND(INDIRECT(ADDRESS($E191,44))=0,INDIRECT(ADDRESS($E191,38))&lt;&gt;"UL"),INDIRECT(ADDRESS($E191,COLUMN()-12)),0),0), IF($F191&gt;0,IF(AND(INDIRECT(ADDRESS($F191,44))=0,INDIRECT(ADDRESS($F191,38))&lt;&gt;"UL"),INDIRECT(ADDRESS($F191,COLUMN()-12)),0),0), IF($G191&gt;0,IF(AND(INDIRECT(ADDRESS($G191,44))=0,INDIRECT(ADDRESS($G191,38))&lt;&gt;"UL"),INDIRECT(ADDRESS($G191,COLUMN()-12)),0),0), IF($H191&gt;0,IF(AND(INDIRECT(ADDRESS($H191,44))=0,INDIRECT(ADDRESS($H191,38))&lt;&gt;"UL"),INDIRECT(ADDRESS($H191,COLUMN()-12)),0),0), IF($I191&gt;0,IF(AND(INDIRECT(ADDRESS($I191,44))=0,INDIRECT(ADDRESS($I191,38))&lt;&gt;"UL"),INDIRECT(ADDRESS($I191,COLUMN()-12)),0),0), IF($J191&gt;0,IF(AND(INDIRECT(ADDRESS($J191,44))=0,INDIRECT(ADDRESS($J191,38))&lt;&gt;"UL"),INDIRECT(ADDRESS($J191,COLUMN()-12)),0),0), IF($K191&gt;0,IF(AND(INDIRECT(ADDRESS($K191,44))=0,INDIRECT(ADDRESS($K191,38))&lt;&gt;"UL"),INDIRECT(ADDRESS($K191,COLUMN()-11)),0),0), IF($L191&gt;0,IF(AND(INDIRECT(ADDRESS($L191,44))=0,INDIRECT(ADDRESS($L191,38))&lt;&gt;"UL"),INDIRECT(ADDRESS($L191,COLUMN()-11)),0),0), IF($M191&gt;0,IF(AND(INDIRECT(ADDRESS($M191,44))=0,INDIRECT(ADDRESS($M191,38))&lt;&gt;"UL"),INDIRECT(ADDRESS($M191,COLUMN()-11)),0),0))</f>
        <v>0.14814814814814811</v>
      </c>
      <c r="BP191" s="57" cm="1">
        <f t="array" aca="1" ref="BP191" ca="1">SUM(IF($C191&gt;0,IF(AND(INDIRECT(ADDRESS($C191,44))=0,INDIRECT(ADDRESS($C191,38))&lt;&gt;"UL"),INDIRECT(ADDRESS($C191,COLUMN()-12)),0),0), IF($D191&gt;0,IF(AND(INDIRECT(ADDRESS($D191,44))=0,INDIRECT(ADDRESS($D191,38))&lt;&gt;"UL"),INDIRECT(ADDRESS($D191,COLUMN()-12)),0),0), IF($E191&gt;0,IF(AND(INDIRECT(ADDRESS($E191,44))=0,INDIRECT(ADDRESS($E191,38))&lt;&gt;"UL"),INDIRECT(ADDRESS($E191,COLUMN()-12)),0),0), IF($F191&gt;0,IF(AND(INDIRECT(ADDRESS($F191,44))=0,INDIRECT(ADDRESS($F191,38))&lt;&gt;"UL"),INDIRECT(ADDRESS($F191,COLUMN()-12)),0),0), IF($G191&gt;0,IF(AND(INDIRECT(ADDRESS($G191,44))=0,INDIRECT(ADDRESS($G191,38))&lt;&gt;"UL"),INDIRECT(ADDRESS($G191,COLUMN()-12)),0),0), IF($H191&gt;0,IF(AND(INDIRECT(ADDRESS($H191,44))=0,INDIRECT(ADDRESS($H191,38))&lt;&gt;"UL"),INDIRECT(ADDRESS($H191,COLUMN()-12)),0),0), IF($I191&gt;0,IF(AND(INDIRECT(ADDRESS($I191,44))=0,INDIRECT(ADDRESS($I191,38))&lt;&gt;"UL"),INDIRECT(ADDRESS($I191,COLUMN()-12)),0),0), IF($J191&gt;0,IF(AND(INDIRECT(ADDRESS($J191,44))=0,INDIRECT(ADDRESS($J191,38))&lt;&gt;"UL"),INDIRECT(ADDRESS($J191,COLUMN()-12)),0),0), IF($K191&gt;0,IF(AND(INDIRECT(ADDRESS($K191,44))=0,INDIRECT(ADDRESS($K191,38))&lt;&gt;"UL"),INDIRECT(ADDRESS($K191,COLUMN()-11)),0),0), IF($L191&gt;0,IF(AND(INDIRECT(ADDRESS($L191,44))=0,INDIRECT(ADDRESS($L191,38))&lt;&gt;"UL"),INDIRECT(ADDRESS($L191,COLUMN()-11)),0),0), IF($M191&gt;0,IF(AND(INDIRECT(ADDRESS($M191,44))=0,INDIRECT(ADDRESS($M191,38))&lt;&gt;"UL"),INDIRECT(ADDRESS($M191,COLUMN()-11)),0),0))</f>
        <v>0.14814814814814811</v>
      </c>
      <c r="BQ191" s="57">
        <f t="shared" ca="1" si="129"/>
        <v>0.14814814814814811</v>
      </c>
      <c r="BR191" s="161">
        <f t="shared" ca="1" si="130"/>
        <v>77.871722938380316</v>
      </c>
      <c r="BS191" s="56"/>
      <c r="BT191" s="56">
        <f t="shared" ca="1" si="131"/>
        <v>1.1909647542827577</v>
      </c>
      <c r="BU191" s="77">
        <f t="shared" ca="1" si="132"/>
        <v>7.939765028551718E-2</v>
      </c>
      <c r="BV191" s="57" t="s">
        <v>34</v>
      </c>
      <c r="BW191" s="57" cm="1">
        <f t="array" aca="1" ref="BW191" ca="1">SUM(IF($C191&gt;0,IF(AND(INDIRECT(ADDRESS($C191,44))=0,INDIRECT(ADDRESS($C191,38))="UL",ISERROR(SEARCH("Rear",INDIRECT(ADDRESS($C191,33)))),ISERROR(SEARCH("Side",INDIRECT(ADDRESS($C191,33))))),INDIRECT(ADDRESS($C191,COLUMN())),0),0),IF($D191&gt;0,IF(AND(INDIRECT(ADDRESS($D191,44))=0,INDIRECT(ADDRESS($D191,38))="UL",ISERROR(SEARCH("Rear",INDIRECT(ADDRESS($D191,33)))),ISERROR(SEARCH("Side",INDIRECT(ADDRESS($D191,33))))),INDIRECT(ADDRESS($D191,COLUMN())),0),0),IF($E191&gt;0,IF(AND(INDIRECT(ADDRESS($E191,44))=0,INDIRECT(ADDRESS($E191,38))="UL",ISERROR(SEARCH("Rear",INDIRECT(ADDRESS($E191,33)))),ISERROR(SEARCH("Side",INDIRECT(ADDRESS($E191,33))))),INDIRECT(ADDRESS($E191,COLUMN())),0),0),IF($F191&gt;0,IF(AND(INDIRECT(ADDRESS($F191,44))=0,INDIRECT(ADDRESS($F191,38))="UL",ISERROR(SEARCH("Rear",INDIRECT(ADDRESS($F191,33)))),ISERROR(SEARCH("Side",INDIRECT(ADDRESS($F191,33))))),INDIRECT(ADDRESS($F191,COLUMN())),0),0),IF($G191&gt;0,IF(AND(INDIRECT(ADDRESS($G191,44))=0,INDIRECT(ADDRESS($G191,38))="UL",ISERROR(SEARCH("Rear",INDIRECT(ADDRESS($G191,33)))),ISERROR(SEARCH("Side",INDIRECT(ADDRESS($G191,33))))),INDIRECT(ADDRESS($G191,COLUMN())),0),0),IF($H191&gt;0,IF(AND(INDIRECT(ADDRESS($H191,44))=0,INDIRECT(ADDRESS($H191,38))="UL",ISERROR(SEARCH("Rear",INDIRECT(ADDRESS($H191,33)))),ISERROR(SEARCH("Side",INDIRECT(ADDRESS($H191,33))))),INDIRECT(ADDRESS($H191,COLUMN())),0),0),IF($I191&gt;0,IF(AND(INDIRECT(ADDRESS($I191,44))=0,INDIRECT(ADDRESS($I191,38))="UL",ISERROR(SEARCH("Rear",INDIRECT(ADDRESS($I191,33)))),ISERROR(SEARCH("Side",INDIRECT(ADDRESS($I191,33))))),INDIRECT(ADDRESS($I191,COLUMN())),0),0),IF($J191&gt;0,IF(AND(INDIRECT(ADDRESS($J191,44))=0,INDIRECT(ADDRESS($J191,38))="UL",ISERROR(SEARCH("Rear",INDIRECT(ADDRESS($J191,33)))),ISERROR(SEARCH("Side",INDIRECT(ADDRESS($J191,33))))),INDIRECT(ADDRESS($J191,COLUMN())),0),0),IF($K191&gt;0,IF(AND(INDIRECT(ADDRESS($K191,44))=0,INDIRECT(ADDRESS($K191,38))="UL",ISERROR(SEARCH("Rear",INDIRECT(ADDRESS($K191,33)))),ISERROR(SEARCH("Side",INDIRECT(ADDRESS($K191,33))))),INDIRECT(ADDRESS($K191,COLUMN())),0),0),IF($L191&gt;0,IF(AND(INDIRECT(ADDRESS($L191,44))=0,INDIRECT(ADDRESS($L191,38))="UL",ISERROR(SEARCH("Rear",INDIRECT(ADDRESS($L191,33)))),ISERROR(SEARCH("Side",INDIRECT(ADDRESS($L191,33))))),INDIRECT(ADDRESS($L191,COLUMN())),0),0),IF($M191&gt;0,IF(AND(INDIRECT(ADDRESS($M191,44))=0,INDIRECT(ADDRESS($M191,38))="UL",ISERROR(SEARCH("Rear",INDIRECT(ADDRESS($M191,33)))),ISERROR(SEARCH("Side",INDIRECT(ADDRESS($M191,33))))),INDIRECT(ADDRESS($M191,COLUMN())),0),0))</f>
        <v>0.33333333333333331</v>
      </c>
      <c r="BX191" s="57">
        <f t="shared" ca="1" si="136"/>
        <v>0.33333333333333331</v>
      </c>
      <c r="BY191" s="57" cm="1">
        <f t="array" aca="1" ref="BY191" ca="1">SUM(IF($C191&gt;0,IF(AND(INDIRECT(ADDRESS($C191,44))=0,INDIRECT(ADDRESS($C191,38))="UL"),INDIRECT(ADDRESS($C191,COLUMN())),0),0),IF($D191&gt;0,IF(AND(INDIRECT(ADDRESS($D191,44))=0,INDIRECT(ADDRESS($D191,38))="UL"),INDIRECT(ADDRESS($D191,COLUMN())),0),0),IF($E191&gt;0,IF(AND(INDIRECT(ADDRESS($E191,44))=0,INDIRECT(ADDRESS($E191,38))="UL"),INDIRECT(ADDRESS($E191,COLUMN())),0),0),IF($F191&gt;0,IF(AND(INDIRECT(ADDRESS($F191,44))=0,INDIRECT(ADDRESS($F191,38))="UL"),INDIRECT(ADDRESS($F191,COLUMN())),0),0),IF($G191&gt;0,IF(AND(INDIRECT(ADDRESS($G191,44))=0,INDIRECT(ADDRESS($G191,38))="UL"),INDIRECT(ADDRESS($G191,COLUMN())),0),0),IF($H191&gt;0,IF(AND(INDIRECT(ADDRESS($H191,44))=0,INDIRECT(ADDRESS($H191,38))="UL"),INDIRECT(ADDRESS($H191,COLUMN())),0),0),IF($I191&gt;0,IF(AND(INDIRECT(ADDRESS($I191,44))=0,INDIRECT(ADDRESS($I191,38))="UL"),INDIRECT(ADDRESS($I191,COLUMN())),0),0),IF($J191&gt;0,IF(AND(INDIRECT(ADDRESS($J191,44))=0,INDIRECT(ADDRESS($J191,38))="UL"),INDIRECT(ADDRESS($J191,COLUMN())),0),0),IF($K191&gt;0,IF(AND(INDIRECT(ADDRESS($K191,44))=0,INDIRECT(ADDRESS($K191,38))="UL"),INDIRECT(ADDRESS($K191,COLUMN())),0),0),IF($L191&gt;0,IF(AND(INDIRECT(ADDRESS($L191,44))=0,INDIRECT(ADDRESS($L191,38))="UL"),INDIRECT(ADDRESS($L191,COLUMN())),0),0),IF($M191&gt;0,IF(AND(INDIRECT(ADDRESS($M191,44))=0,INDIRECT(ADDRESS($M191,38))="UL"),INDIRECT(ADDRESS($M191,COLUMN())),0),0))</f>
        <v>0.1111111111111111</v>
      </c>
      <c r="BZ191" s="57" cm="1">
        <f t="array" aca="1" ref="BZ191" ca="1">SUM(IF($C191&gt;0,IF(AND(INDIRECT(ADDRESS($C191,44))=0,INDIRECT(ADDRESS($C191,38))="UL"),INDIRECT(ADDRESS($C191,COLUMN())),0),0),IF($D191&gt;0,IF(AND(INDIRECT(ADDRESS($D191,44))=0,INDIRECT(ADDRESS($D191,38))="UL"),INDIRECT(ADDRESS($D191,COLUMN())),0),0),IF($E191&gt;0,IF(AND(INDIRECT(ADDRESS($E191,44))=0,INDIRECT(ADDRESS($E191,38))="UL"),INDIRECT(ADDRESS($E191,COLUMN())),0),0),IF($F191&gt;0,IF(AND(INDIRECT(ADDRESS($F191,44))=0,INDIRECT(ADDRESS($F191,38))="UL"),INDIRECT(ADDRESS($F191,COLUMN())),0),0),IF($G191&gt;0,IF(AND(INDIRECT(ADDRESS($G191,44))=0,INDIRECT(ADDRESS($G191,38))="UL"),INDIRECT(ADDRESS($G191,COLUMN())),0),0),IF($H191&gt;0,IF(AND(INDIRECT(ADDRESS($H191,44))=0,INDIRECT(ADDRESS($H191,38))="UL"),INDIRECT(ADDRESS($H191,COLUMN())),0),0),IF($I191&gt;0,IF(AND(INDIRECT(ADDRESS($I191,44))=0,INDIRECT(ADDRESS($I191,38))="UL"),INDIRECT(ADDRESS($I191,COLUMN())),0),0),IF($J191&gt;0,IF(AND(INDIRECT(ADDRESS($J191,44))=0,INDIRECT(ADDRESS($J191,38))="UL"),INDIRECT(ADDRESS($J191,COLUMN())),0),0),IF($K191&gt;0,IF(AND(INDIRECT(ADDRESS($K191,44))=0,INDIRECT(ADDRESS($K191,38))="UL"),INDIRECT(ADDRESS($K191,COLUMN())),0),0),IF($L191&gt;0,IF(AND(INDIRECT(ADDRESS($L191,44))=0,INDIRECT(ADDRESS($L191,38))="UL"),INDIRECT(ADDRESS($L191,COLUMN())),0),0),IF($M191&gt;0,IF(AND(INDIRECT(ADDRESS($M191,44))=0,INDIRECT(ADDRESS($M191,38))="UL"),INDIRECT(ADDRESS($M191,COLUMN())),0),0))</f>
        <v>0</v>
      </c>
      <c r="CA191" s="57">
        <f t="shared" ca="1" si="137"/>
        <v>0</v>
      </c>
      <c r="CB191" s="57" cm="1">
        <f t="array" aca="1" ref="CB191" ca="1">SUM(IF($C191&gt;0,IF(AND(INDIRECT(ADDRESS($C191,44))=0,INDIRECT(ADDRESS($C191,38))&lt;&gt;"UL"),INDIRECT(ADDRESS($C191,COLUMN())),0),0),IF($D191&gt;0,IF(AND(INDIRECT(ADDRESS($D191,44))=0,INDIRECT(ADDRESS($D191,38))&lt;&gt;"UL"),INDIRECT(ADDRESS($D191,COLUMN())),0),0),IF($E191&gt;0,IF(AND(INDIRECT(ADDRESS($E191,44))=0,INDIRECT(ADDRESS($E191,38))&lt;&gt;"UL"),INDIRECT(ADDRESS($E191,COLUMN())),0),0),IF($F191&gt;0,IF(AND(INDIRECT(ADDRESS($F191,44))=0,INDIRECT(ADDRESS($F191,38))&lt;&gt;"UL"),INDIRECT(ADDRESS($F191,COLUMN())),0),0),IF($G191&gt;0,IF(AND(INDIRECT(ADDRESS($G191,44))=0,INDIRECT(ADDRESS($G191,38))&lt;&gt;"UL"),INDIRECT(ADDRESS($G191,COLUMN())),0),0),IF($H191&gt;0,IF(AND(INDIRECT(ADDRESS($H191,44))=0,INDIRECT(ADDRESS($H191,38))&lt;&gt;"UL"),INDIRECT(ADDRESS($H191,COLUMN())),0),0),IF($I191&gt;0,IF(AND(INDIRECT(ADDRESS($I191,44))=0,INDIRECT(ADDRESS($I191,38))&lt;&gt;"UL"),INDIRECT(ADDRESS($I191,COLUMN())),0),0),IF($J191&gt;0,IF(AND(INDIRECT(ADDRESS($J191,44))=0,INDIRECT(ADDRESS($J191,38))&lt;&gt;"UL"),INDIRECT(ADDRESS($J191,COLUMN())),0),0),IF($K191&gt;0,IF(AND(INDIRECT(ADDRESS($K191,44))=0,INDIRECT(ADDRESS($K191,38))&lt;&gt;"UL"),INDIRECT(ADDRESS($K191,COLUMN())),0),0),IF($L191&gt;0,IF(AND(INDIRECT(ADDRESS($L191,44))=0,INDIRECT(ADDRESS($L191,38))&lt;&gt;"UL"),INDIRECT(ADDRESS($L191,COLUMN())),0),0),IF($M191&gt;0,IF(AND(INDIRECT(ADDRESS($M191,44))=0,INDIRECT(ADDRESS($M191,38))&lt;&gt;"UL"),INDIRECT(ADDRESS($M191,COLUMN())),0),0))</f>
        <v>0.27777777777777773</v>
      </c>
      <c r="CC191" s="57">
        <f t="shared" ca="1" si="138"/>
        <v>0.27777777777777773</v>
      </c>
      <c r="CD191" s="57" cm="1">
        <f t="array" aca="1" ref="CD191" ca="1">SUM(IF($C191&gt;0,IF(AND(INDIRECT(ADDRESS($C191,44))=0,INDIRECT(ADDRESS($C191,38))&lt;&gt;"UL"),INDIRECT(ADDRESS($C191,COLUMN())),0),0),IF($D191&gt;0,IF(AND(INDIRECT(ADDRESS($D191,44))=0,INDIRECT(ADDRESS($D191,38))&lt;&gt;"UL"),INDIRECT(ADDRESS($D191,COLUMN())),0),0),IF($E191&gt;0,IF(AND(INDIRECT(ADDRESS($E191,44))=0,INDIRECT(ADDRESS($E191,38))&lt;&gt;"UL"),INDIRECT(ADDRESS($E191,COLUMN())),0),0),IF($F191&gt;0,IF(AND(INDIRECT(ADDRESS($F191,44))=0,INDIRECT(ADDRESS($F191,38))&lt;&gt;"UL"),INDIRECT(ADDRESS($F191,COLUMN())),0),0),IF($G191&gt;0,IF(AND(INDIRECT(ADDRESS($G191,44))=0,INDIRECT(ADDRESS($G191,38))&lt;&gt;"UL"),INDIRECT(ADDRESS($G191,COLUMN())),0),0),IF($H191&gt;0,IF(AND(INDIRECT(ADDRESS($H191,44))=0,INDIRECT(ADDRESS($H191,38))&lt;&gt;"UL"),INDIRECT(ADDRESS($H191,COLUMN())),0),0),IF($I191&gt;0,IF(AND(INDIRECT(ADDRESS($I191,44))=0,INDIRECT(ADDRESS($I191,38))&lt;&gt;"UL"),INDIRECT(ADDRESS($I191,COLUMN())),0),0),IF($J191&gt;0,IF(AND(INDIRECT(ADDRESS($J191,44))=0,INDIRECT(ADDRESS($J191,38))&lt;&gt;"UL"),INDIRECT(ADDRESS($J191,COLUMN())),0),0),IF($K191&gt;0,IF(AND(INDIRECT(ADDRESS($K191,44))=0,INDIRECT(ADDRESS($K191,38))&lt;&gt;"UL"),INDIRECT(ADDRESS($K191,COLUMN())),0),0),IF($L191&gt;0,IF(AND(INDIRECT(ADDRESS($L191,44))=0,INDIRECT(ADDRESS($L191,38))&lt;&gt;"UL"),INDIRECT(ADDRESS($L191,COLUMN())),0),0),IF($M191&gt;0,IF(AND(INDIRECT(ADDRESS($M191,44))=0,INDIRECT(ADDRESS($M191,38))&lt;&gt;"UL"),INDIRECT(ADDRESS($M191,COLUMN())),0),0))</f>
        <v>9.2592592592592574E-2</v>
      </c>
      <c r="CE191" s="57" cm="1">
        <f t="array" aca="1" ref="CE191" ca="1">SUM(IF($C191&gt;0,IF(AND(INDIRECT(ADDRESS($C191,44))=0,INDIRECT(ADDRESS($C191,38))&lt;&gt;"UL"),INDIRECT(ADDRESS($C191,COLUMN())),0),0),IF($D191&gt;0,IF(AND(INDIRECT(ADDRESS($D191,44))=0,INDIRECT(ADDRESS($D191,38))&lt;&gt;"UL"),INDIRECT(ADDRESS($D191,COLUMN())),0),0),IF($E191&gt;0,IF(AND(INDIRECT(ADDRESS($E191,44))=0,INDIRECT(ADDRESS($E191,38))&lt;&gt;"UL"),INDIRECT(ADDRESS($E191,COLUMN())),0),0),IF($F191&gt;0,IF(AND(INDIRECT(ADDRESS($F191,44))=0,INDIRECT(ADDRESS($F191,38))&lt;&gt;"UL"),INDIRECT(ADDRESS($F191,COLUMN())),0),0),IF($G191&gt;0,IF(AND(INDIRECT(ADDRESS($G191,44))=0,INDIRECT(ADDRESS($G191,38))&lt;&gt;"UL"),INDIRECT(ADDRESS($G191,COLUMN())),0),0),IF($H191&gt;0,IF(AND(INDIRECT(ADDRESS($H191,44))=0,INDIRECT(ADDRESS($H191,38))&lt;&gt;"UL"),INDIRECT(ADDRESS($H191,COLUMN())),0),0),IF($I191&gt;0,IF(AND(INDIRECT(ADDRESS($I191,44))=0,INDIRECT(ADDRESS($I191,38))&lt;&gt;"UL"),INDIRECT(ADDRESS($I191,COLUMN())),0),0),IF($J191&gt;0,IF(AND(INDIRECT(ADDRESS($J191,44))=0,INDIRECT(ADDRESS($J191,38))&lt;&gt;"UL"),INDIRECT(ADDRESS($J191,COLUMN())),0),0),IF($K191&gt;0,IF(AND(INDIRECT(ADDRESS($K191,44))=0,INDIRECT(ADDRESS($K191,38))&lt;&gt;"UL"),INDIRECT(ADDRESS($K191,COLUMN())),0),0),IF($L191&gt;0,IF(AND(INDIRECT(ADDRESS($L191,44))=0,INDIRECT(ADDRESS($L191,38))&lt;&gt;"UL"),INDIRECT(ADDRESS($L191,COLUMN())),0),0),IF($M191&gt;0,IF(AND(INDIRECT(ADDRESS($M191,44))=0,INDIRECT(ADDRESS($M191,38))&lt;&gt;"UL"),INDIRECT(ADDRESS($M191,COLUMN())),0),0))</f>
        <v>0</v>
      </c>
      <c r="CF191" s="57">
        <f t="shared" ca="1" si="139"/>
        <v>0</v>
      </c>
      <c r="CG191" s="57">
        <f t="shared" ca="1" si="140"/>
        <v>0.86108380435536014</v>
      </c>
      <c r="CH191" s="57">
        <f t="shared" ca="1" si="133"/>
        <v>5.740558695702401E-2</v>
      </c>
      <c r="CI191" s="19">
        <f t="shared" ca="1" si="134"/>
        <v>15.682590118176966</v>
      </c>
      <c r="CJ191" s="19"/>
      <c r="CK191" s="57" cm="1">
        <f t="array" aca="1" ref="CK191" ca="1">IF(AU191="S", SUM(IF($C191&gt;0,IF(INDIRECT(ADDRESS($C191,43))&lt;&gt;1,INDIRECT(ADDRESS($C191,48)),0),0), IF($D191&gt;0,IF(INDIRECT(ADDRESS($D191,43))&lt;&gt;1,INDIRECT(ADDRESS($D191,48)),0),0), IF($E191&gt;0,IF(INDIRECT(ADDRESS($E191,43))&lt;&gt;1,INDIRECT(ADDRESS($E191,48)),0),0), IF($F191&gt;0,IF(INDIRECT(ADDRESS($F191,43))&lt;&gt;1,INDIRECT(ADDRESS($F191,48)),0),0), IF($G191&gt;0,IF(INDIRECT(ADDRESS($G191,43))&lt;&gt;1,INDIRECT(ADDRESS($G191,48)),0),0), IF($H191&gt;0,IF(INDIRECT(ADDRESS($H191,43))&lt;&gt;1,INDIRECT(ADDRESS($H191,48)),0),0), IF($I191&gt;0,IF(INDIRECT(ADDRESS($I191,43))&lt;&gt;1,INDIRECT(ADDRESS($I191,48)),0),0), IF($J191&gt;0,IF(INDIRECT(ADDRESS($J191,43))&lt;&gt;1,INDIRECT(ADDRESS($J191,48)),0),0), IF($K191&gt;0,IF(INDIRECT(ADDRESS($K191,43))&lt;&gt;1,INDIRECT(ADDRESS($K191,48)),0),0), IF($L191&gt;0,IF(INDIRECT(ADDRESS($L191,43))&lt;&gt;1,INDIRECT(ADDRESS($L191,48)),0),0), IF($M191&gt;0,IF(INDIRECT(ADDRESS($M191,43))&lt;&gt;1,INDIRECT(ADDRESS($M191,48)),0),0)), IF(AU191="L",SUM(IF($C191&gt;0,IF(INDIRECT(ADDRESS($C191,43))&lt;&gt;1,INDIRECT(ADDRESS($C191,50)),0),0), IF($D191&gt;0,IF(INDIRECT(ADDRESS($D191,43))&lt;&gt;1,INDIRECT(ADDRESS($D191,50)),0),0), IF($E191&gt;0,IF(INDIRECT(ADDRESS($E191,43))&lt;&gt;1,INDIRECT(ADDRESS($E191,50)),0),0), IF($F191&gt;0,IF(INDIRECT(ADDRESS($F191,43))&lt;&gt;1,INDIRECT(ADDRESS($F191,50)),0),0), IF($G191&gt;0,IF(INDIRECT(ADDRESS($G191,43))&lt;&gt;1,INDIRECT(ADDRESS($G191,50)),0),0), IF($G191&gt;0,IF(INDIRECT(ADDRESS($G191,43))&lt;&gt;1,INDIRECT(ADDRESS($G191,50)),0),0), IF($H191&gt;0,IF(INDIRECT(ADDRESS($H191,43))&lt;&gt;1,INDIRECT(ADDRESS($H191,50)),0),0), IF($I191&gt;0,IF(INDIRECT(ADDRESS($I191,43))&lt;&gt;1,INDIRECT(ADDRESS($I191,50)),0),0), IF($J191&gt;0,IF(INDIRECT(ADDRESS($J191,43))&lt;&gt;1,INDIRECT(ADDRESS($J191,50)),0),0), IF($K191&gt;0,IF(INDIRECT(ADDRESS($K191,43))&lt;&gt;1,INDIRECT(ADDRESS($K191,50)),0),0), IF($L191&gt;0,IF(INDIRECT(ADDRESS($L191,43))&lt;&gt;1,INDIRECT(ADDRESS($L191,50)),0),0), IF($M191&gt;0,IF(INDIRECT(ADDRESS($M191,43))&lt;&gt;1,INDIRECT(ADDRESS($M191,50)),0),0)), SUM(IF($C191&gt;0,IF(INDIRECT(ADDRESS($C191,43))&lt;&gt;1,INDIRECT(ADDRESS($C191,49)),0),0), IF($D191&gt;0,IF(INDIRECT(ADDRESS($D191,43))&lt;&gt;1,INDIRECT(ADDRESS($D191,49)),0),0), IF($E191&gt;0,IF(INDIRECT(ADDRESS($E191,43))&lt;&gt;1,INDIRECT(ADDRESS($E191,49)),0),0), IF($F191&gt;0,IF(INDIRECT(ADDRESS($F191,43))&lt;&gt;1,INDIRECT(ADDRESS($F191,49)),0),0), IF($G191&gt;0,IF(INDIRECT(ADDRESS($G191,43))&lt;&gt;1,INDIRECT(ADDRESS($G191,49)),0),0), IF($G191&gt;0,IF(INDIRECT(ADDRESS($G191,43))&lt;&gt;1,INDIRECT(ADDRESS($G191,49)),0),0), IF($H191&gt;0,IF(INDIRECT(ADDRESS($H191,43))&lt;&gt;1,INDIRECT(ADDRESS($H191,49)),0),0), IF($I191&gt;0,IF(INDIRECT(ADDRESS($I191,43))&lt;&gt;1,INDIRECT(ADDRESS($I191,49)),0),0), IF($J191&gt;0,IF(INDIRECT(ADDRESS($J191,43))&lt;&gt;1,INDIRECT(ADDRESS($J191,49)),0),0), IF($K191&gt;0,IF(INDIRECT(ADDRESS($K191,43))&lt;&gt;1,INDIRECT(ADDRESS($K191,49)),0),0), IF($L191&gt;0,IF(INDIRECT(ADDRESS($L191,43))&lt;&gt;1,INDIRECT(ADDRESS($L191,49)),0),0), IF($M191&gt;0,IF(INDIRECT(ADDRESS($M191,43))&lt;&gt;1,INDIRECT(ADDRESS($M191,49)),0),0))))</f>
        <v>0.33333333333333331</v>
      </c>
      <c r="CL191" s="57" cm="1">
        <f t="array" aca="1" ref="CL191" ca="1">SUM(IF($C191&gt;0,IF(INDIRECT(ADDRESS($C191,44))=1,INDIRECT(ADDRESS($C191,90)),0),0), IF($D191&gt;0,IF(INDIRECT(ADDRESS($D191,44))=1,INDIRECT(ADDRESS($D191,90)),0),0), IF($E191&gt;0,IF(INDIRECT(ADDRESS($E191,44))=1,INDIRECT(ADDRESS($E191,90)),0),0), IF($F191&gt;0,IF(INDIRECT(ADDRESS($F191,44))=1,INDIRECT(ADDRESS($F191,90)),0),0), IF($G191&gt;0,IF(INDIRECT(ADDRESS($G191,44))=1,INDIRECT(ADDRESS($G191,90)),0),0), IF($H191&gt;0,IF(INDIRECT(ADDRESS($H191,44))=1,INDIRECT(ADDRESS($H191,90)),0),0), IF($I191&gt;0,IF(INDIRECT(ADDRESS($I191,44))=1,INDIRECT(ADDRESS($I191,90)),0),0), IF($J191&gt;0,IF(INDIRECT(ADDRESS($J191,44))=1,INDIRECT(ADDRESS($J191,90)),0),0), IF($K191&gt;0,IF(INDIRECT(ADDRESS($K191,44))=1,INDIRECT(ADDRESS($K191,90)),0),0), IF($L191&gt;0,IF(INDIRECT(ADDRESS($L191,44))=1,INDIRECT(ADDRESS($L191,90)),0),0), IF($M191&gt;0,IF(INDIRECT(ADDRESS($M191,44))=1,INDIRECT(ADDRESS($M191,90)),0),0))</f>
        <v>0</v>
      </c>
      <c r="CM191" s="56">
        <f t="shared" ca="1" si="135"/>
        <v>0.58451247459994948</v>
      </c>
      <c r="CN191" s="59"/>
    </row>
    <row r="192" spans="1:92" x14ac:dyDescent="0.25">
      <c r="A192" s="52" t="s">
        <v>261</v>
      </c>
      <c r="B192" s="67">
        <v>104</v>
      </c>
      <c r="C192" s="67">
        <v>127</v>
      </c>
      <c r="D192" s="67"/>
      <c r="E192" s="67"/>
      <c r="F192" s="67"/>
      <c r="G192" s="67">
        <v>137</v>
      </c>
      <c r="H192" s="67"/>
      <c r="I192" s="67"/>
      <c r="J192" s="67"/>
      <c r="K192" s="67"/>
      <c r="L192" s="67"/>
      <c r="M192" s="67"/>
      <c r="N192" s="67">
        <f t="shared" ca="1" si="141"/>
        <v>17</v>
      </c>
      <c r="O192" s="67" t="str" cm="1">
        <f t="array" aca="1" ref="O192" ca="1">INDIRECT(ADDRESS($B192,COLUMN()))</f>
        <v>Fighter</v>
      </c>
      <c r="P192" s="67" cm="1">
        <f t="array" aca="1" ref="P192" ca="1">INDIRECT(ADDRESS($B192,COLUMN()))</f>
        <v>3</v>
      </c>
      <c r="Q192" s="67" cm="1">
        <f t="array" aca="1" ref="Q192" ca="1">INDIRECT(ADDRESS($B192,COLUMN()))</f>
        <v>3</v>
      </c>
      <c r="R192" s="67" t="str" cm="1">
        <f t="array" aca="1" ref="R192" ca="1">INDIRECT(ADDRESS($B192,COLUMN()))</f>
        <v>-</v>
      </c>
      <c r="S192" s="67" cm="1">
        <f t="array" aca="1" ref="S192" ca="1">INDIRECT(ADDRESS($B192,COLUMN()))</f>
        <v>1</v>
      </c>
      <c r="T192" s="67" t="str" cm="1">
        <f t="array" aca="1" ref="T192" ca="1">INDIRECT(ADDRESS($B192,COLUMN()))</f>
        <v>1-4</v>
      </c>
      <c r="U192" s="67" cm="1">
        <f t="array" aca="1" ref="U192" ca="1">INDIRECT(ADDRESS($B192,COLUMN()))</f>
        <v>4</v>
      </c>
      <c r="V192" s="67" cm="1">
        <f t="array" aca="1" ref="V192" ca="1">INDIRECT(ADDRESS($B192,COLUMN()))</f>
        <v>0</v>
      </c>
      <c r="W192" s="67" cm="1">
        <f t="array" aca="1" ref="W192" ca="1">INDIRECT(ADDRESS($B192,COLUMN()))</f>
        <v>4</v>
      </c>
      <c r="X192" s="67" cm="1">
        <f t="array" aca="1" ref="X192" ca="1">INDIRECT(ADDRESS($B192,COLUMN()))</f>
        <v>5</v>
      </c>
      <c r="Y192" s="67" cm="1">
        <f t="array" aca="1" ref="Y192" ca="1">INDIRECT(ADDRESS($B192,COLUMN()))</f>
        <v>0</v>
      </c>
      <c r="Z192" s="67" cm="1">
        <f t="array" aca="1" ref="Z192" ca="1">INDIRECT(ADDRESS($B192,COLUMN()))</f>
        <v>4</v>
      </c>
      <c r="AA192" s="67" cm="1">
        <f t="array" aca="1" ref="AA192" ca="1">INDIRECT(ADDRESS($B192,COLUMN()))</f>
        <v>0</v>
      </c>
      <c r="AB192" s="56">
        <f t="shared" ca="1" si="121"/>
        <v>0.65071741503152469</v>
      </c>
      <c r="AC192" s="56">
        <f t="shared" ca="1" si="122"/>
        <v>1.0946017204044518</v>
      </c>
      <c r="AD192" s="56">
        <f t="shared" ca="1" si="123"/>
        <v>2.8554827488811787</v>
      </c>
      <c r="AF192" s="52"/>
      <c r="AG192" s="52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2"/>
      <c r="AU192" s="54" t="s">
        <v>117</v>
      </c>
      <c r="AV192" s="57" cm="1">
        <f t="array" aca="1" ref="AV192" ca="1">SUM(IF($C192&gt;0,IF(AND(INDIRECT(ADDRESS($C192,44))=0,INDIRECT(ADDRESS($C192,38))="UL",ISERROR(SEARCH("Rear",INDIRECT(ADDRESS($C192,33)))),ISERROR(SEARCH("Side",INDIRECT(ADDRESS($C192,33))))),INDIRECT(ADDRESS($C192,COLUMN())),0),0),IF($D192&gt;0,IF(AND(INDIRECT(ADDRESS($D192,44))=0,INDIRECT(ADDRESS($D192,38))="UL",ISERROR(SEARCH("Rear",INDIRECT(ADDRESS($D192,33)))),ISERROR(SEARCH("Side",INDIRECT(ADDRESS($D192,33))))),INDIRECT(ADDRESS($D192,COLUMN())),0),0),IF($E192&gt;0,IF(AND(INDIRECT(ADDRESS($E192,44))=0,INDIRECT(ADDRESS($E192,38))="UL",ISERROR(SEARCH("Rear",INDIRECT(ADDRESS($E192,33)))),ISERROR(SEARCH("Side",INDIRECT(ADDRESS($E192,33))))),INDIRECT(ADDRESS($E192,COLUMN())),0),0),IF($F192&gt;0,IF(AND(INDIRECT(ADDRESS($F192,44))=0,INDIRECT(ADDRESS($F192,38))="UL",ISERROR(SEARCH("Rear",INDIRECT(ADDRESS($F192,33)))),ISERROR(SEARCH("Side",INDIRECT(ADDRESS($F192,33))))),INDIRECT(ADDRESS($F192,COLUMN())),0),0),IF($G192&gt;0,IF(AND(INDIRECT(ADDRESS($G192,44))=0,INDIRECT(ADDRESS($G192,38))="UL",ISERROR(SEARCH("Rear",INDIRECT(ADDRESS($G192,33)))),ISERROR(SEARCH("Side",INDIRECT(ADDRESS($G192,33))))),INDIRECT(ADDRESS($G192,COLUMN())),0),0),IF($H192&gt;0,IF(AND(INDIRECT(ADDRESS($H192,44))=0,INDIRECT(ADDRESS($H192,38))="UL",ISERROR(SEARCH("Rear",INDIRECT(ADDRESS($H192,33)))),ISERROR(SEARCH("Side",INDIRECT(ADDRESS($H192,33))))),INDIRECT(ADDRESS($H192,COLUMN())),0),0),IF($I192&gt;0,IF(AND(INDIRECT(ADDRESS($I192,44))=0,INDIRECT(ADDRESS($I192,38))="UL",ISERROR(SEARCH("Rear",INDIRECT(ADDRESS($I192,33)))),ISERROR(SEARCH("Side",INDIRECT(ADDRESS($I192,33))))),INDIRECT(ADDRESS($I192,COLUMN())),0),0),IF($J192&gt;0,IF(AND(INDIRECT(ADDRESS($J192,44))=0,INDIRECT(ADDRESS($J192,38))="UL",ISERROR(SEARCH("Rear",INDIRECT(ADDRESS($J192,33)))),ISERROR(SEARCH("Side",INDIRECT(ADDRESS($J192,33))))),INDIRECT(ADDRESS($J192,COLUMN())),0),0),IF($K192&gt;0,IF(AND(INDIRECT(ADDRESS($K192,44))=0,INDIRECT(ADDRESS($K192,38))="UL",ISERROR(SEARCH("Rear",INDIRECT(ADDRESS($K192,33)))),ISERROR(SEARCH("Side",INDIRECT(ADDRESS($K192,33))))),INDIRECT(ADDRESS($K192,COLUMN())),0),0),IF($L192&gt;0,IF(AND(INDIRECT(ADDRESS($L192,44))=0,INDIRECT(ADDRESS($L192,38))="UL",ISERROR(SEARCH("Rear",INDIRECT(ADDRESS($L192,33)))),ISERROR(SEARCH("Side",INDIRECT(ADDRESS($L192,33))))),INDIRECT(ADDRESS($L192,COLUMN())),0),0),IF($M192&gt;0,IF(AND(INDIRECT(ADDRESS($M192,44))=0,INDIRECT(ADDRESS($M192,38))="UL",ISERROR(SEARCH("Rear",INDIRECT(ADDRESS($M192,33)))),ISERROR(SEARCH("Side",INDIRECT(ADDRESS($M192,33))))),INDIRECT(ADDRESS($M192,COLUMN())),0),0))</f>
        <v>0</v>
      </c>
      <c r="AW192" s="57" cm="1">
        <f t="array" aca="1" ref="AW192" ca="1">SUM(IF($C192&gt;0,IF(AND(INDIRECT(ADDRESS($C192,44))=0,INDIRECT(ADDRESS($C192,38))="UL",ISERROR(SEARCH("Rear",INDIRECT(ADDRESS($C192,33)))),ISERROR(SEARCH("Side",INDIRECT(ADDRESS($C192,33))))),INDIRECT(ADDRESS($C192,COLUMN())),0),0),IF($D192&gt;0,IF(AND(INDIRECT(ADDRESS($D192,44))=0,INDIRECT(ADDRESS($D192,38))="UL",ISERROR(SEARCH("Rear",INDIRECT(ADDRESS($D192,33)))),ISERROR(SEARCH("Side",INDIRECT(ADDRESS($D192,33))))),INDIRECT(ADDRESS($D192,COLUMN())),0),0),IF($E192&gt;0,IF(AND(INDIRECT(ADDRESS($E192,44))=0,INDIRECT(ADDRESS($E192,38))="UL",ISERROR(SEARCH("Rear",INDIRECT(ADDRESS($E192,33)))),ISERROR(SEARCH("Side",INDIRECT(ADDRESS($E192,33))))),INDIRECT(ADDRESS($E192,COLUMN())),0),0),IF($F192&gt;0,IF(AND(INDIRECT(ADDRESS($F192,44))=0,INDIRECT(ADDRESS($F192,38))="UL",ISERROR(SEARCH("Rear",INDIRECT(ADDRESS($F192,33)))),ISERROR(SEARCH("Side",INDIRECT(ADDRESS($F192,33))))),INDIRECT(ADDRESS($F192,COLUMN())),0),0),IF($G192&gt;0,IF(AND(INDIRECT(ADDRESS($G192,44))=0,INDIRECT(ADDRESS($G192,38))="UL",ISERROR(SEARCH("Rear",INDIRECT(ADDRESS($G192,33)))),ISERROR(SEARCH("Side",INDIRECT(ADDRESS($G192,33))))),INDIRECT(ADDRESS($G192,COLUMN())),0),0),IF($H192&gt;0,IF(AND(INDIRECT(ADDRESS($H192,44))=0,INDIRECT(ADDRESS($H192,38))="UL",ISERROR(SEARCH("Rear",INDIRECT(ADDRESS($H192,33)))),ISERROR(SEARCH("Side",INDIRECT(ADDRESS($H192,33))))),INDIRECT(ADDRESS($H192,COLUMN())),0),0),IF($I192&gt;0,IF(AND(INDIRECT(ADDRESS($I192,44))=0,INDIRECT(ADDRESS($I192,38))="UL",ISERROR(SEARCH("Rear",INDIRECT(ADDRESS($I192,33)))),ISERROR(SEARCH("Side",INDIRECT(ADDRESS($I192,33))))),INDIRECT(ADDRESS($I192,COLUMN())),0),0),IF($J192&gt;0,IF(AND(INDIRECT(ADDRESS($J192,44))=0,INDIRECT(ADDRESS($J192,38))="UL",ISERROR(SEARCH("Rear",INDIRECT(ADDRESS($J192,33)))),ISERROR(SEARCH("Side",INDIRECT(ADDRESS($J192,33))))),INDIRECT(ADDRESS($J192,COLUMN())),0),0),IF($K192&gt;0,IF(AND(INDIRECT(ADDRESS($K192,44))=0,INDIRECT(ADDRESS($K192,38))="UL",ISERROR(SEARCH("Rear",INDIRECT(ADDRESS($K192,33)))),ISERROR(SEARCH("Side",INDIRECT(ADDRESS($K192,33))))),INDIRECT(ADDRESS($K192,COLUMN())),0),0),IF($L192&gt;0,IF(AND(INDIRECT(ADDRESS($L192,44))=0,INDIRECT(ADDRESS($L192,38))="UL",ISERROR(SEARCH("Rear",INDIRECT(ADDRESS($L192,33)))),ISERROR(SEARCH("Side",INDIRECT(ADDRESS($L192,33))))),INDIRECT(ADDRESS($L192,COLUMN())),0),0),IF($M192&gt;0,IF(AND(INDIRECT(ADDRESS($M192,44))=0,INDIRECT(ADDRESS($M192,38))="UL",ISERROR(SEARCH("Rear",INDIRECT(ADDRESS($M192,33)))),ISERROR(SEARCH("Side",INDIRECT(ADDRESS($M192,33))))),INDIRECT(ADDRESS($M192,COLUMN())),0),0))</f>
        <v>0.33333333333333331</v>
      </c>
      <c r="AX192" s="57" cm="1">
        <f t="array" aca="1" ref="AX192" ca="1">SUM(IF($C192&gt;0,IF(AND(INDIRECT(ADDRESS($C192,44))=0,INDIRECT(ADDRESS($C192,38))="UL",ISERROR(SEARCH("Rear",INDIRECT(ADDRESS($C192,33)))),ISERROR(SEARCH("Side",INDIRECT(ADDRESS($C192,33))))),INDIRECT(ADDRESS($C192,COLUMN())),0),0),IF($D192&gt;0,IF(AND(INDIRECT(ADDRESS($D192,44))=0,INDIRECT(ADDRESS($D192,38))="UL",ISERROR(SEARCH("Rear",INDIRECT(ADDRESS($D192,33)))),ISERROR(SEARCH("Side",INDIRECT(ADDRESS($D192,33))))),INDIRECT(ADDRESS($D192,COLUMN())),0),0),IF($E192&gt;0,IF(AND(INDIRECT(ADDRESS($E192,44))=0,INDIRECT(ADDRESS($E192,38))="UL",ISERROR(SEARCH("Rear",INDIRECT(ADDRESS($E192,33)))),ISERROR(SEARCH("Side",INDIRECT(ADDRESS($E192,33))))),INDIRECT(ADDRESS($E192,COLUMN())),0),0),IF($F192&gt;0,IF(AND(INDIRECT(ADDRESS($F192,44))=0,INDIRECT(ADDRESS($F192,38))="UL",ISERROR(SEARCH("Rear",INDIRECT(ADDRESS($F192,33)))),ISERROR(SEARCH("Side",INDIRECT(ADDRESS($F192,33))))),INDIRECT(ADDRESS($F192,COLUMN())),0),0),IF($G192&gt;0,IF(AND(INDIRECT(ADDRESS($G192,44))=0,INDIRECT(ADDRESS($G192,38))="UL",ISERROR(SEARCH("Rear",INDIRECT(ADDRESS($G192,33)))),ISERROR(SEARCH("Side",INDIRECT(ADDRESS($G192,33))))),INDIRECT(ADDRESS($G192,COLUMN())),0),0),IF($H192&gt;0,IF(AND(INDIRECT(ADDRESS($H192,44))=0,INDIRECT(ADDRESS($H192,38))="UL",ISERROR(SEARCH("Rear",INDIRECT(ADDRESS($H192,33)))),ISERROR(SEARCH("Side",INDIRECT(ADDRESS($H192,33))))),INDIRECT(ADDRESS($H192,COLUMN())),0),0),IF($I192&gt;0,IF(AND(INDIRECT(ADDRESS($I192,44))=0,INDIRECT(ADDRESS($I192,38))="UL",ISERROR(SEARCH("Rear",INDIRECT(ADDRESS($I192,33)))),ISERROR(SEARCH("Side",INDIRECT(ADDRESS($I192,33))))),INDIRECT(ADDRESS($I192,COLUMN())),0),0),IF($J192&gt;0,IF(AND(INDIRECT(ADDRESS($J192,44))=0,INDIRECT(ADDRESS($J192,38))="UL",ISERROR(SEARCH("Rear",INDIRECT(ADDRESS($J192,33)))),ISERROR(SEARCH("Side",INDIRECT(ADDRESS($J192,33))))),INDIRECT(ADDRESS($J192,COLUMN())),0),0),IF($K192&gt;0,IF(AND(INDIRECT(ADDRESS($K192,44))=0,INDIRECT(ADDRESS($K192,38))="UL",ISERROR(SEARCH("Rear",INDIRECT(ADDRESS($K192,33)))),ISERROR(SEARCH("Side",INDIRECT(ADDRESS($K192,33))))),INDIRECT(ADDRESS($K192,COLUMN())),0),0),IF($L192&gt;0,IF(AND(INDIRECT(ADDRESS($L192,44))=0,INDIRECT(ADDRESS($L192,38))="UL",ISERROR(SEARCH("Rear",INDIRECT(ADDRESS($L192,33)))),ISERROR(SEARCH("Side",INDIRECT(ADDRESS($L192,33))))),INDIRECT(ADDRESS($L192,COLUMN())),0),0),IF($M192&gt;0,IF(AND(INDIRECT(ADDRESS($M192,44))=0,INDIRECT(ADDRESS($M192,38))="UL",ISERROR(SEARCH("Rear",INDIRECT(ADDRESS($M192,33)))),ISERROR(SEARCH("Side",INDIRECT(ADDRESS($M192,33))))),INDIRECT(ADDRESS($M192,COLUMN())),0),0))</f>
        <v>0.33333333333333331</v>
      </c>
      <c r="AY192" s="58">
        <f t="shared" ca="1" si="124"/>
        <v>0.33333333333333331</v>
      </c>
      <c r="AZ192" s="58">
        <f t="shared" ca="1" si="125"/>
        <v>0.22222222222222221</v>
      </c>
      <c r="BA192" s="58" cm="1">
        <f t="array" aca="1" ref="BA192" ca="1">SUM(IF($C192&gt;0,IF(AND(INDIRECT(ADDRESS($C192,44))=0,INDIRECT(ADDRESS($C192,38))="UL"),INDIRECT(ADDRESS($C192,COLUMN())),0),0),IF($D192&gt;0,IF(AND(INDIRECT(ADDRESS($D192,44))=0,INDIRECT(ADDRESS($D192,38))="UL"),INDIRECT(ADDRESS($D192,COLUMN())),0),0),IF($E192&gt;0,IF(AND(INDIRECT(ADDRESS($E192,44))=0,INDIRECT(ADDRESS($E192,38))="UL"),INDIRECT(ADDRESS($E192,COLUMN())),0),0),IF($F192&gt;0,IF(AND(INDIRECT(ADDRESS($F192,44))=0,INDIRECT(ADDRESS($F192,38))="UL"),INDIRECT(ADDRESS($F192,COLUMN())),0),0),IF($G192&gt;0,IF(AND(INDIRECT(ADDRESS($G192,44))=0,INDIRECT(ADDRESS($G192,38))="UL"),INDIRECT(ADDRESS($G192,COLUMN())),0),0),IF($H192&gt;0,IF(AND(INDIRECT(ADDRESS($H192,44))=0,INDIRECT(ADDRESS($H192,38))="UL"),INDIRECT(ADDRESS($H192,COLUMN())),0),0),IF($I192&gt;0,IF(AND(INDIRECT(ADDRESS($I192,44))=0,INDIRECT(ADDRESS($I192,38))="UL"),INDIRECT(ADDRESS($I192,COLUMN())),0),0),IF($J192&gt;0,IF(AND(INDIRECT(ADDRESS($J192,44))=0,INDIRECT(ADDRESS($J192,38))="UL"),INDIRECT(ADDRESS($J192,COLUMN())),0),0),IF($K192&gt;0,IF(AND(INDIRECT(ADDRESS($K192,44))=0,INDIRECT(ADDRESS($K192,38))="UL"),INDIRECT(ADDRESS($K192,COLUMN())),0),0),IF($L192&gt;0,IF(AND(INDIRECT(ADDRESS($L192,44))=0,INDIRECT(ADDRESS($L192,38))="UL"),INDIRECT(ADDRESS($L192,COLUMN())),0),0),IF($M192&gt;0,IF(AND(INDIRECT(ADDRESS($M192,44))=0,INDIRECT(ADDRESS($M192,38))="UL"),INDIRECT(ADDRESS($M192,COLUMN())),0),0))</f>
        <v>0.13333333333333333</v>
      </c>
      <c r="BB192" s="58" cm="1">
        <f t="array" aca="1" ref="BB192" ca="1">SUM(IF($C192&gt;0,IF(AND(INDIRECT(ADDRESS($C192,44))=0,INDIRECT(ADDRESS($C192,38))="UL"),INDIRECT(ADDRESS($C192,COLUMN())),0),0),IF($D192&gt;0,IF(AND(INDIRECT(ADDRESS($D192,44))=0,INDIRECT(ADDRESS($D192,38))="UL"),INDIRECT(ADDRESS($D192,COLUMN())),0),0),IF($E192&gt;0,IF(AND(INDIRECT(ADDRESS($E192,44))=0,INDIRECT(ADDRESS($E192,38))="UL"),INDIRECT(ADDRESS($E192,COLUMN())),0),0),IF($F192&gt;0,IF(AND(INDIRECT(ADDRESS($F192,44))=0,INDIRECT(ADDRESS($F192,38))="UL"),INDIRECT(ADDRESS($F192,COLUMN())),0),0),IF($G192&gt;0,IF(AND(INDIRECT(ADDRESS($G192,44))=0,INDIRECT(ADDRESS($G192,38))="UL"),INDIRECT(ADDRESS($G192,COLUMN())),0),0),IF($H192&gt;0,IF(AND(INDIRECT(ADDRESS($H192,44))=0,INDIRECT(ADDRESS($H192,38))="UL"),INDIRECT(ADDRESS($H192,COLUMN())),0),0),IF($I192&gt;0,IF(AND(INDIRECT(ADDRESS($I192,44))=0,INDIRECT(ADDRESS($I192,38))="UL"),INDIRECT(ADDRESS($I192,COLUMN())),0),0),IF($J192&gt;0,IF(AND(INDIRECT(ADDRESS($J192,44))=0,INDIRECT(ADDRESS($J192,38))="UL"),INDIRECT(ADDRESS($J192,COLUMN())),0),0),IF($K192&gt;0,IF(AND(INDIRECT(ADDRESS($K192,44))=0,INDIRECT(ADDRESS($K192,38))="UL"),INDIRECT(ADDRESS($K192,COLUMN())),0),0),IF($L192&gt;0,IF(AND(INDIRECT(ADDRESS($L192,44))=0,INDIRECT(ADDRESS($L192,38))="UL"),INDIRECT(ADDRESS($L192,COLUMN())),0),0),IF($M192&gt;0,IF(AND(INDIRECT(ADDRESS($M192,44))=0,INDIRECT(ADDRESS($M192,38))="UL"),INDIRECT(ADDRESS($M192,COLUMN())),0),0))</f>
        <v>4.4444444444444439E-2</v>
      </c>
      <c r="BC192" s="58" cm="1">
        <f t="array" aca="1" ref="BC192" ca="1">SUM(IF($C192&gt;0,IF(AND(INDIRECT(ADDRESS($C192,44))=0,INDIRECT(ADDRESS($C192,38))="UL"),INDIRECT(ADDRESS($C192,COLUMN())),0),0),IF($D192&gt;0,IF(AND(INDIRECT(ADDRESS($D192,44))=0,INDIRECT(ADDRESS($D192,38))="UL"),INDIRECT(ADDRESS($D192,COLUMN())),0),0),IF($E192&gt;0,IF(AND(INDIRECT(ADDRESS($E192,44))=0,INDIRECT(ADDRESS($E192,38))="UL"),INDIRECT(ADDRESS($E192,COLUMN())),0),0),IF($F192&gt;0,IF(AND(INDIRECT(ADDRESS($F192,44))=0,INDIRECT(ADDRESS($F192,38))="UL"),INDIRECT(ADDRESS($F192,COLUMN())),0),0),IF($G192&gt;0,IF(AND(INDIRECT(ADDRESS($G192,44))=0,INDIRECT(ADDRESS($G192,38))="UL"),INDIRECT(ADDRESS($G192,COLUMN())),0),0),IF($H192&gt;0,IF(AND(INDIRECT(ADDRESS($H192,44))=0,INDIRECT(ADDRESS($H192,38))="UL"),INDIRECT(ADDRESS($H192,COLUMN())),0),0),IF($I192&gt;0,IF(AND(INDIRECT(ADDRESS($I192,44))=0,INDIRECT(ADDRESS($I192,38))="UL"),INDIRECT(ADDRESS($I192,COLUMN())),0),0),IF($J192&gt;0,IF(AND(INDIRECT(ADDRESS($J192,44))=0,INDIRECT(ADDRESS($J192,38))="UL"),INDIRECT(ADDRESS($J192,COLUMN())),0),0),IF($K192&gt;0,IF(AND(INDIRECT(ADDRESS($K192,44))=0,INDIRECT(ADDRESS($K192,38))="UL"),INDIRECT(ADDRESS($K192,COLUMN())),0),0),IF($L192&gt;0,IF(AND(INDIRECT(ADDRESS($L192,44))=0,INDIRECT(ADDRESS($L192,38))="UL"),INDIRECT(ADDRESS($L192,COLUMN())),0),0),IF($M192&gt;0,IF(AND(INDIRECT(ADDRESS($M192,44))=0,INDIRECT(ADDRESS($M192,38))="UL"),INDIRECT(ADDRESS($M192,COLUMN())),0),0))</f>
        <v>8.8888888888888878E-2</v>
      </c>
      <c r="BD192" s="58" cm="1">
        <f t="array" aca="1" ref="BD192" ca="1">SUM(IF($C192&gt;0,IF(AND(INDIRECT(ADDRESS($C192,44))=0,INDIRECT(ADDRESS($C192,38))="UL"),INDIRECT(ADDRESS($C192,COLUMN())),0),0),IF($D192&gt;0,IF(AND(INDIRECT(ADDRESS($D192,44))=0,INDIRECT(ADDRESS($D192,38))="UL"),INDIRECT(ADDRESS($D192,COLUMN())),0),0),IF($E192&gt;0,IF(AND(INDIRECT(ADDRESS($E192,44))=0,INDIRECT(ADDRESS($E192,38))="UL"),INDIRECT(ADDRESS($E192,COLUMN())),0),0),IF($F192&gt;0,IF(AND(INDIRECT(ADDRESS($F192,44))=0,INDIRECT(ADDRESS($F192,38))="UL"),INDIRECT(ADDRESS($F192,COLUMN())),0),0),IF($G192&gt;0,IF(AND(INDIRECT(ADDRESS($G192,44))=0,INDIRECT(ADDRESS($G192,38))="UL"),INDIRECT(ADDRESS($G192,COLUMN())),0),0),IF($H192&gt;0,IF(AND(INDIRECT(ADDRESS($H192,44))=0,INDIRECT(ADDRESS($H192,38))="UL"),INDIRECT(ADDRESS($H192,COLUMN())),0),0),IF($I192&gt;0,IF(AND(INDIRECT(ADDRESS($I192,44))=0,INDIRECT(ADDRESS($I192,38))="UL"),INDIRECT(ADDRESS($I192,COLUMN())),0),0),IF($J192&gt;0,IF(AND(INDIRECT(ADDRESS($J192,44))=0,INDIRECT(ADDRESS($J192,38))="UL"),INDIRECT(ADDRESS($J192,COLUMN())),0),0),IF($K192&gt;0,IF(AND(INDIRECT(ADDRESS($K192,44))=0,INDIRECT(ADDRESS($K192,38))="UL"),INDIRECT(ADDRESS($K192,COLUMN())),0),0),IF($L192&gt;0,IF(AND(INDIRECT(ADDRESS($L192,44))=0,INDIRECT(ADDRESS($L192,38))="UL"),INDIRECT(ADDRESS($L192,COLUMN())),0),0),IF($M192&gt;0,IF(AND(INDIRECT(ADDRESS($M192,44))=0,INDIRECT(ADDRESS($M192,38))="UL"),INDIRECT(ADDRESS($M192,COLUMN())),0),0))</f>
        <v>8.8888888888888878E-2</v>
      </c>
      <c r="BE192" s="57">
        <f t="shared" ca="1" si="126"/>
        <v>8.8888888888888878E-2</v>
      </c>
      <c r="BF192" s="57" cm="1">
        <f t="array" aca="1" ref="BF192" ca="1">SUM(IF($C192&gt;0,IF(INDIRECT(ADDRESS($C192,45))=1,INDIRECT(ADDRESS($C192,52))*INDIRECT(ADDRESS($C192,42))/5,0),0), IF($D192&gt;0,IF(INDIRECT(ADDRESS($D192,45))=1,INDIRECT(ADDRESS($D192,52))*INDIRECT(ADDRESS($D192,42))/5,0),0), IF($E192&gt;0,IF(INDIRECT(ADDRESS($E192,45))=1,INDIRECT(ADDRESS($E192,52))*INDIRECT(ADDRESS($E192,42))/5,0),0), IF($F192&gt;0,IF(INDIRECT(ADDRESS($F192,45))=1,INDIRECT(ADDRESS($F192,52))*INDIRECT(ADDRESS($F192,42))/5,0),0), IF($G192&gt;0,IF(INDIRECT(ADDRESS($G192,45))=1,INDIRECT(ADDRESS($G192,52))*INDIRECT(ADDRESS($G192,42))/5,0),0), IF($H192&gt;0,IF(INDIRECT(ADDRESS($H192,45))=1,INDIRECT(ADDRESS($H192,52))*INDIRECT(ADDRESS($H192,42))/5,0),0)
)*$BF$296/100</f>
        <v>0</v>
      </c>
      <c r="BG192" s="19">
        <v>3</v>
      </c>
      <c r="BH192" s="57" cm="1">
        <f t="array" aca="1" ref="BH192" ca="1">SUM(IF($C192&gt;0,IF(AND(INDIRECT(ADDRESS($C192,44))=0,INDIRECT(ADDRESS($C192,38))&lt;&gt;"UL"),INDIRECT(ADDRESS($C192,COLUMN()-12)),0),0), IF($D192&gt;0,IF(AND(INDIRECT(ADDRESS($D192,44))=0,INDIRECT(ADDRESS($D192,38))&lt;&gt;"UL"),INDIRECT(ADDRESS($D192,COLUMN()-12)),0),0), IF($E192&gt;0,IF(AND(INDIRECT(ADDRESS($E192,44))=0,INDIRECT(ADDRESS($E192,38))&lt;&gt;"UL"),INDIRECT(ADDRESS($E192,COLUMN()-12)),0),0), IF($F192&gt;0,IF(AND(INDIRECT(ADDRESS($F192,44))=0,INDIRECT(ADDRESS($F192,38))&lt;&gt;"UL"),INDIRECT(ADDRESS($F192,COLUMN()-12)),0),0), IF($G192&gt;0,IF(AND(INDIRECT(ADDRESS($G192,44))=0,INDIRECT(ADDRESS($G192,38))&lt;&gt;"UL"),INDIRECT(ADDRESS($G192,COLUMN()-12)),0),0), IF($H192&gt;0,IF(AND(INDIRECT(ADDRESS($H192,44))=0,INDIRECT(ADDRESS($H192,38))&lt;&gt;"UL"),INDIRECT(ADDRESS($H192,COLUMN()-12)),0),0), IF($I192&gt;0,IF(AND(INDIRECT(ADDRESS($I192,44))=0,INDIRECT(ADDRESS($I192,38))&lt;&gt;"UL"),INDIRECT(ADDRESS($I192,COLUMN()-12)),0),0), IF($J192&gt;0,IF(AND(INDIRECT(ADDRESS($J192,44))=0,INDIRECT(ADDRESS($J192,38))&lt;&gt;"UL"),INDIRECT(ADDRESS($J192,COLUMN()-12)),0),0), IF($K192&gt;0,IF(AND(INDIRECT(ADDRESS($K192,44))=0,INDIRECT(ADDRESS($K192,38))&lt;&gt;"UL"),INDIRECT(ADDRESS($K192,COLUMN()-12)),0),0), IF($L192&gt;0,IF(AND(INDIRECT(ADDRESS($L192,44))=0,INDIRECT(ADDRESS($L192,38))&lt;&gt;"UL"),INDIRECT(ADDRESS($L192,COLUMN()-12)),0),0), IF($M192&gt;0,IF(AND(INDIRECT(ADDRESS($M192,44))=0,INDIRECT(ADDRESS($M192,38))&lt;&gt;"UL"),INDIRECT(ADDRESS($M192,COLUMN()-12)),0),0))</f>
        <v>0.22222222222222221</v>
      </c>
      <c r="BI192" s="57" cm="1">
        <f t="array" aca="1" ref="BI192" ca="1">SUM(IF($C192&gt;0,IF(AND(INDIRECT(ADDRESS($C192,44))=0,INDIRECT(ADDRESS($C192,38))&lt;&gt;"UL"),INDIRECT(ADDRESS($C192,COLUMN()-12)),0),0), IF($D192&gt;0,IF(AND(INDIRECT(ADDRESS($D192,44))=0,INDIRECT(ADDRESS($D192,38))&lt;&gt;"UL"),INDIRECT(ADDRESS($D192,COLUMN()-12)),0),0), IF($E192&gt;0,IF(AND(INDIRECT(ADDRESS($E192,44))=0,INDIRECT(ADDRESS($E192,38))&lt;&gt;"UL"),INDIRECT(ADDRESS($E192,COLUMN()-12)),0),0), IF($F192&gt;0,IF(AND(INDIRECT(ADDRESS($F192,44))=0,INDIRECT(ADDRESS($F192,38))&lt;&gt;"UL"),INDIRECT(ADDRESS($F192,COLUMN()-12)),0),0), IF($G192&gt;0,IF(AND(INDIRECT(ADDRESS($G192,44))=0,INDIRECT(ADDRESS($G192,38))&lt;&gt;"UL"),INDIRECT(ADDRESS($G192,COLUMN()-12)),0),0), IF($H192&gt;0,IF(AND(INDIRECT(ADDRESS($H192,44))=0,INDIRECT(ADDRESS($H192,38))&lt;&gt;"UL"),INDIRECT(ADDRESS($H192,COLUMN()-12)),0),0), IF($I192&gt;0,IF(AND(INDIRECT(ADDRESS($I192,44))=0,INDIRECT(ADDRESS($I192,38))&lt;&gt;"UL"),INDIRECT(ADDRESS($I192,COLUMN()-12)),0),0), IF($J192&gt;0,IF(AND(INDIRECT(ADDRESS($J192,44))=0,INDIRECT(ADDRESS($J192,38))&lt;&gt;"UL"),INDIRECT(ADDRESS($J192,COLUMN()-12)),0),0), IF($K192&gt;0,IF(AND(INDIRECT(ADDRESS($K192,44))=0,INDIRECT(ADDRESS($K192,38))&lt;&gt;"UL"),INDIRECT(ADDRESS($K192,COLUMN()-12)),0),0), IF($L192&gt;0,IF(AND(INDIRECT(ADDRESS($L192,44))=0,INDIRECT(ADDRESS($L192,38))&lt;&gt;"UL"),INDIRECT(ADDRESS($L192,COLUMN()-12)),0),0), IF($M192&gt;0,IF(AND(INDIRECT(ADDRESS($M192,44))=0,INDIRECT(ADDRESS($M192,38))&lt;&gt;"UL"),INDIRECT(ADDRESS($M192,COLUMN()-12)),0),0))</f>
        <v>0.66666666666666663</v>
      </c>
      <c r="BJ192" s="57" cm="1">
        <f t="array" aca="1" ref="BJ192" ca="1">SUM(IF($C192&gt;0,IF(AND(INDIRECT(ADDRESS($C192,44))=0,INDIRECT(ADDRESS($C192,38))&lt;&gt;"UL"),INDIRECT(ADDRESS($C192,COLUMN()-12)),0),0), IF($D192&gt;0,IF(AND(INDIRECT(ADDRESS($D192,44))=0,INDIRECT(ADDRESS($D192,38))&lt;&gt;"UL"),INDIRECT(ADDRESS($D192,COLUMN()-12)),0),0), IF($E192&gt;0,IF(AND(INDIRECT(ADDRESS($E192,44))=0,INDIRECT(ADDRESS($E192,38))&lt;&gt;"UL"),INDIRECT(ADDRESS($E192,COLUMN()-12)),0),0), IF($F192&gt;0,IF(AND(INDIRECT(ADDRESS($F192,44))=0,INDIRECT(ADDRESS($F192,38))&lt;&gt;"UL"),INDIRECT(ADDRESS($F192,COLUMN()-12)),0),0), IF($G192&gt;0,IF(AND(INDIRECT(ADDRESS($G192,44))=0,INDIRECT(ADDRESS($G192,38))&lt;&gt;"UL"),INDIRECT(ADDRESS($G192,COLUMN()-12)),0),0), IF($H192&gt;0,IF(AND(INDIRECT(ADDRESS($H192,44))=0,INDIRECT(ADDRESS($H192,38))&lt;&gt;"UL"),INDIRECT(ADDRESS($H192,COLUMN()-12)),0),0), IF($I192&gt;0,IF(AND(INDIRECT(ADDRESS($I192,44))=0,INDIRECT(ADDRESS($I192,38))&lt;&gt;"UL"),INDIRECT(ADDRESS($I192,COLUMN()-12)),0),0), IF($J192&gt;0,IF(AND(INDIRECT(ADDRESS($J192,44))=0,INDIRECT(ADDRESS($J192,38))&lt;&gt;"UL"),INDIRECT(ADDRESS($J192,COLUMN()-12)),0),0), IF($K192&gt;0,IF(AND(INDIRECT(ADDRESS($K192,44))=0,INDIRECT(ADDRESS($K192,38))&lt;&gt;"UL"),INDIRECT(ADDRESS($K192,COLUMN()-12)),0),0), IF($L192&gt;0,IF(AND(INDIRECT(ADDRESS($L192,44))=0,INDIRECT(ADDRESS($L192,38))&lt;&gt;"UL"),INDIRECT(ADDRESS($L192,COLUMN()-12)),0),0), IF($M192&gt;0,IF(AND(INDIRECT(ADDRESS($M192,44))=0,INDIRECT(ADDRESS($M192,38))&lt;&gt;"UL"),INDIRECT(ADDRESS($M192,COLUMN()-12)),0),0))</f>
        <v>0.22222222222222221</v>
      </c>
      <c r="BK192" s="57">
        <f t="shared" ca="1" si="127"/>
        <v>0.66666666666666663</v>
      </c>
      <c r="BL192" s="58">
        <f t="shared" ca="1" si="128"/>
        <v>0.37037037037037041</v>
      </c>
      <c r="BM192" s="57" cm="1">
        <f t="array" aca="1" ref="BM192" ca="1">SUM(IF($C192&gt;0,IF(AND(INDIRECT(ADDRESS($C192,44))=0,INDIRECT(ADDRESS($C192,38))&lt;&gt;"UL"),INDIRECT(ADDRESS($C192,COLUMN()-12)),0),0), IF($D192&gt;0,IF(AND(INDIRECT(ADDRESS($D192,44))=0,INDIRECT(ADDRESS($D192,38))&lt;&gt;"UL"),INDIRECT(ADDRESS($D192,COLUMN()-12)),0),0), IF($E192&gt;0,IF(AND(INDIRECT(ADDRESS($E192,44))=0,INDIRECT(ADDRESS($E192,38))&lt;&gt;"UL"),INDIRECT(ADDRESS($E192,COLUMN()-12)),0),0), IF($F192&gt;0,IF(AND(INDIRECT(ADDRESS($F192,44))=0,INDIRECT(ADDRESS($F192,38))&lt;&gt;"UL"),INDIRECT(ADDRESS($F192,COLUMN()-12)),0),0), IF($G192&gt;0,IF(AND(INDIRECT(ADDRESS($G192,44))=0,INDIRECT(ADDRESS($G192,38))&lt;&gt;"UL"),INDIRECT(ADDRESS($G192,COLUMN()-12)),0),0), IF($H192&gt;0,IF(AND(INDIRECT(ADDRESS($H192,44))=0,INDIRECT(ADDRESS($H192,38))&lt;&gt;"UL"),INDIRECT(ADDRESS($H192,COLUMN()-12)),0),0), IF($I192&gt;0,IF(AND(INDIRECT(ADDRESS($I192,44))=0,INDIRECT(ADDRESS($I192,38))&lt;&gt;"UL"),INDIRECT(ADDRESS($I192,COLUMN()-12)),0),0), IF($J192&gt;0,IF(AND(INDIRECT(ADDRESS($J192,44))=0,INDIRECT(ADDRESS($J192,38))&lt;&gt;"UL"),INDIRECT(ADDRESS($J192,COLUMN()-12)),0),0), IF($K192&gt;0,IF(AND(INDIRECT(ADDRESS($K192,44))=0,INDIRECT(ADDRESS($K192,38))&lt;&gt;"UL"),INDIRECT(ADDRESS($K192,COLUMN()-11)),0),0), IF($L192&gt;0,IF(AND(INDIRECT(ADDRESS($L192,44))=0,INDIRECT(ADDRESS($L192,38))&lt;&gt;"UL"),INDIRECT(ADDRESS($L192,COLUMN()-11)),0),0), IF($M192&gt;0,IF(AND(INDIRECT(ADDRESS($M192,44))=0,INDIRECT(ADDRESS($M192,38))&lt;&gt;"UL"),INDIRECT(ADDRESS($M192,COLUMN()-11)),0),0))</f>
        <v>0.2074074074074074</v>
      </c>
      <c r="BN192" s="57" cm="1">
        <f t="array" aca="1" ref="BN192" ca="1">SUM(IF($C192&gt;0,IF(AND(INDIRECT(ADDRESS($C192,44))=0,INDIRECT(ADDRESS($C192,38))&lt;&gt;"UL"),INDIRECT(ADDRESS($C192,COLUMN()-12)),0),0), IF($D192&gt;0,IF(AND(INDIRECT(ADDRESS($D192,44))=0,INDIRECT(ADDRESS($D192,38))&lt;&gt;"UL"),INDIRECT(ADDRESS($D192,COLUMN()-12)),0),0), IF($E192&gt;0,IF(AND(INDIRECT(ADDRESS($E192,44))=0,INDIRECT(ADDRESS($E192,38))&lt;&gt;"UL"),INDIRECT(ADDRESS($E192,COLUMN()-12)),0),0), IF($F192&gt;0,IF(AND(INDIRECT(ADDRESS($F192,44))=0,INDIRECT(ADDRESS($F192,38))&lt;&gt;"UL"),INDIRECT(ADDRESS($F192,COLUMN()-12)),0),0), IF($G192&gt;0,IF(AND(INDIRECT(ADDRESS($G192,44))=0,INDIRECT(ADDRESS($G192,38))&lt;&gt;"UL"),INDIRECT(ADDRESS($G192,COLUMN()-12)),0),0), IF($H192&gt;0,IF(AND(INDIRECT(ADDRESS($H192,44))=0,INDIRECT(ADDRESS($H192,38))&lt;&gt;"UL"),INDIRECT(ADDRESS($H192,COLUMN()-12)),0),0), IF($I192&gt;0,IF(AND(INDIRECT(ADDRESS($I192,44))=0,INDIRECT(ADDRESS($I192,38))&lt;&gt;"UL"),INDIRECT(ADDRESS($I192,COLUMN()-12)),0),0), IF($J192&gt;0,IF(AND(INDIRECT(ADDRESS($J192,44))=0,INDIRECT(ADDRESS($J192,38))&lt;&gt;"UL"),INDIRECT(ADDRESS($J192,COLUMN()-12)),0),0), IF($K192&gt;0,IF(AND(INDIRECT(ADDRESS($K192,44))=0,INDIRECT(ADDRESS($K192,38))&lt;&gt;"UL"),INDIRECT(ADDRESS($K192,COLUMN()-11)),0),0), IF($L192&gt;0,IF(AND(INDIRECT(ADDRESS($L192,44))=0,INDIRECT(ADDRESS($L192,38))&lt;&gt;"UL"),INDIRECT(ADDRESS($L192,COLUMN()-11)),0),0), IF($M192&gt;0,IF(AND(INDIRECT(ADDRESS($M192,44))=0,INDIRECT(ADDRESS($M192,38))&lt;&gt;"UL"),INDIRECT(ADDRESS($M192,COLUMN()-11)),0),0))</f>
        <v>8.8888888888888878E-2</v>
      </c>
      <c r="BO192" s="57" cm="1">
        <f t="array" aca="1" ref="BO192" ca="1">SUM(IF($C192&gt;0,IF(AND(INDIRECT(ADDRESS($C192,44))=0,INDIRECT(ADDRESS($C192,38))&lt;&gt;"UL"),INDIRECT(ADDRESS($C192,COLUMN()-12)),0),0), IF($D192&gt;0,IF(AND(INDIRECT(ADDRESS($D192,44))=0,INDIRECT(ADDRESS($D192,38))&lt;&gt;"UL"),INDIRECT(ADDRESS($D192,COLUMN()-12)),0),0), IF($E192&gt;0,IF(AND(INDIRECT(ADDRESS($E192,44))=0,INDIRECT(ADDRESS($E192,38))&lt;&gt;"UL"),INDIRECT(ADDRESS($E192,COLUMN()-12)),0),0), IF($F192&gt;0,IF(AND(INDIRECT(ADDRESS($F192,44))=0,INDIRECT(ADDRESS($F192,38))&lt;&gt;"UL"),INDIRECT(ADDRESS($F192,COLUMN()-12)),0),0), IF($G192&gt;0,IF(AND(INDIRECT(ADDRESS($G192,44))=0,INDIRECT(ADDRESS($G192,38))&lt;&gt;"UL"),INDIRECT(ADDRESS($G192,COLUMN()-12)),0),0), IF($H192&gt;0,IF(AND(INDIRECT(ADDRESS($H192,44))=0,INDIRECT(ADDRESS($H192,38))&lt;&gt;"UL"),INDIRECT(ADDRESS($H192,COLUMN()-12)),0),0), IF($I192&gt;0,IF(AND(INDIRECT(ADDRESS($I192,44))=0,INDIRECT(ADDRESS($I192,38))&lt;&gt;"UL"),INDIRECT(ADDRESS($I192,COLUMN()-12)),0),0), IF($J192&gt;0,IF(AND(INDIRECT(ADDRESS($J192,44))=0,INDIRECT(ADDRESS($J192,38))&lt;&gt;"UL"),INDIRECT(ADDRESS($J192,COLUMN()-12)),0),0), IF($K192&gt;0,IF(AND(INDIRECT(ADDRESS($K192,44))=0,INDIRECT(ADDRESS($K192,38))&lt;&gt;"UL"),INDIRECT(ADDRESS($K192,COLUMN()-11)),0),0), IF($L192&gt;0,IF(AND(INDIRECT(ADDRESS($L192,44))=0,INDIRECT(ADDRESS($L192,38))&lt;&gt;"UL"),INDIRECT(ADDRESS($L192,COLUMN()-11)),0),0), IF($M192&gt;0,IF(AND(INDIRECT(ADDRESS($M192,44))=0,INDIRECT(ADDRESS($M192,38))&lt;&gt;"UL"),INDIRECT(ADDRESS($M192,COLUMN()-11)),0),0))</f>
        <v>8.8888888888888878E-2</v>
      </c>
      <c r="BP192" s="57" cm="1">
        <f t="array" aca="1" ref="BP192" ca="1">SUM(IF($C192&gt;0,IF(AND(INDIRECT(ADDRESS($C192,44))=0,INDIRECT(ADDRESS($C192,38))&lt;&gt;"UL"),INDIRECT(ADDRESS($C192,COLUMN()-12)),0),0), IF($D192&gt;0,IF(AND(INDIRECT(ADDRESS($D192,44))=0,INDIRECT(ADDRESS($D192,38))&lt;&gt;"UL"),INDIRECT(ADDRESS($D192,COLUMN()-12)),0),0), IF($E192&gt;0,IF(AND(INDIRECT(ADDRESS($E192,44))=0,INDIRECT(ADDRESS($E192,38))&lt;&gt;"UL"),INDIRECT(ADDRESS($E192,COLUMN()-12)),0),0), IF($F192&gt;0,IF(AND(INDIRECT(ADDRESS($F192,44))=0,INDIRECT(ADDRESS($F192,38))&lt;&gt;"UL"),INDIRECT(ADDRESS($F192,COLUMN()-12)),0),0), IF($G192&gt;0,IF(AND(INDIRECT(ADDRESS($G192,44))=0,INDIRECT(ADDRESS($G192,38))&lt;&gt;"UL"),INDIRECT(ADDRESS($G192,COLUMN()-12)),0),0), IF($H192&gt;0,IF(AND(INDIRECT(ADDRESS($H192,44))=0,INDIRECT(ADDRESS($H192,38))&lt;&gt;"UL"),INDIRECT(ADDRESS($H192,COLUMN()-12)),0),0), IF($I192&gt;0,IF(AND(INDIRECT(ADDRESS($I192,44))=0,INDIRECT(ADDRESS($I192,38))&lt;&gt;"UL"),INDIRECT(ADDRESS($I192,COLUMN()-12)),0),0), IF($J192&gt;0,IF(AND(INDIRECT(ADDRESS($J192,44))=0,INDIRECT(ADDRESS($J192,38))&lt;&gt;"UL"),INDIRECT(ADDRESS($J192,COLUMN()-12)),0),0), IF($K192&gt;0,IF(AND(INDIRECT(ADDRESS($K192,44))=0,INDIRECT(ADDRESS($K192,38))&lt;&gt;"UL"),INDIRECT(ADDRESS($K192,COLUMN()-11)),0),0), IF($L192&gt;0,IF(AND(INDIRECT(ADDRESS($L192,44))=0,INDIRECT(ADDRESS($L192,38))&lt;&gt;"UL"),INDIRECT(ADDRESS($L192,COLUMN()-11)),0),0), IF($M192&gt;0,IF(AND(INDIRECT(ADDRESS($M192,44))=0,INDIRECT(ADDRESS($M192,38))&lt;&gt;"UL"),INDIRECT(ADDRESS($M192,COLUMN()-11)),0),0))</f>
        <v>0.2074074074074074</v>
      </c>
      <c r="BQ192" s="57">
        <f t="shared" ca="1" si="129"/>
        <v>8.8888888888888878E-2</v>
      </c>
      <c r="BR192" s="161">
        <f t="shared" ca="1" si="130"/>
        <v>72.231854459425008</v>
      </c>
      <c r="BS192" s="56"/>
      <c r="BT192" s="56">
        <f t="shared" ca="1" si="131"/>
        <v>2.0354226456167805</v>
      </c>
      <c r="BU192" s="77">
        <f t="shared" ca="1" si="132"/>
        <v>0.11973074385981063</v>
      </c>
      <c r="BV192" s="57" t="s">
        <v>34</v>
      </c>
      <c r="BW192" s="57" cm="1">
        <f t="array" aca="1" ref="BW192" ca="1">SUM(IF($C192&gt;0,IF(AND(INDIRECT(ADDRESS($C192,44))=0,INDIRECT(ADDRESS($C192,38))="UL",ISERROR(SEARCH("Rear",INDIRECT(ADDRESS($C192,33)))),ISERROR(SEARCH("Side",INDIRECT(ADDRESS($C192,33))))),INDIRECT(ADDRESS($C192,COLUMN())),0),0),IF($D192&gt;0,IF(AND(INDIRECT(ADDRESS($D192,44))=0,INDIRECT(ADDRESS($D192,38))="UL",ISERROR(SEARCH("Rear",INDIRECT(ADDRESS($D192,33)))),ISERROR(SEARCH("Side",INDIRECT(ADDRESS($D192,33))))),INDIRECT(ADDRESS($D192,COLUMN())),0),0),IF($E192&gt;0,IF(AND(INDIRECT(ADDRESS($E192,44))=0,INDIRECT(ADDRESS($E192,38))="UL",ISERROR(SEARCH("Rear",INDIRECT(ADDRESS($E192,33)))),ISERROR(SEARCH("Side",INDIRECT(ADDRESS($E192,33))))),INDIRECT(ADDRESS($E192,COLUMN())),0),0),IF($F192&gt;0,IF(AND(INDIRECT(ADDRESS($F192,44))=0,INDIRECT(ADDRESS($F192,38))="UL",ISERROR(SEARCH("Rear",INDIRECT(ADDRESS($F192,33)))),ISERROR(SEARCH("Side",INDIRECT(ADDRESS($F192,33))))),INDIRECT(ADDRESS($F192,COLUMN())),0),0),IF($G192&gt;0,IF(AND(INDIRECT(ADDRESS($G192,44))=0,INDIRECT(ADDRESS($G192,38))="UL",ISERROR(SEARCH("Rear",INDIRECT(ADDRESS($G192,33)))),ISERROR(SEARCH("Side",INDIRECT(ADDRESS($G192,33))))),INDIRECT(ADDRESS($G192,COLUMN())),0),0),IF($H192&gt;0,IF(AND(INDIRECT(ADDRESS($H192,44))=0,INDIRECT(ADDRESS($H192,38))="UL",ISERROR(SEARCH("Rear",INDIRECT(ADDRESS($H192,33)))),ISERROR(SEARCH("Side",INDIRECT(ADDRESS($H192,33))))),INDIRECT(ADDRESS($H192,COLUMN())),0),0),IF($I192&gt;0,IF(AND(INDIRECT(ADDRESS($I192,44))=0,INDIRECT(ADDRESS($I192,38))="UL",ISERROR(SEARCH("Rear",INDIRECT(ADDRESS($I192,33)))),ISERROR(SEARCH("Side",INDIRECT(ADDRESS($I192,33))))),INDIRECT(ADDRESS($I192,COLUMN())),0),0),IF($J192&gt;0,IF(AND(INDIRECT(ADDRESS($J192,44))=0,INDIRECT(ADDRESS($J192,38))="UL",ISERROR(SEARCH("Rear",INDIRECT(ADDRESS($J192,33)))),ISERROR(SEARCH("Side",INDIRECT(ADDRESS($J192,33))))),INDIRECT(ADDRESS($J192,COLUMN())),0),0),IF($K192&gt;0,IF(AND(INDIRECT(ADDRESS($K192,44))=0,INDIRECT(ADDRESS($K192,38))="UL",ISERROR(SEARCH("Rear",INDIRECT(ADDRESS($K192,33)))),ISERROR(SEARCH("Side",INDIRECT(ADDRESS($K192,33))))),INDIRECT(ADDRESS($K192,COLUMN())),0),0),IF($L192&gt;0,IF(AND(INDIRECT(ADDRESS($L192,44))=0,INDIRECT(ADDRESS($L192,38))="UL",ISERROR(SEARCH("Rear",INDIRECT(ADDRESS($L192,33)))),ISERROR(SEARCH("Side",INDIRECT(ADDRESS($L192,33))))),INDIRECT(ADDRESS($L192,COLUMN())),0),0),IF($M192&gt;0,IF(AND(INDIRECT(ADDRESS($M192,44))=0,INDIRECT(ADDRESS($M192,38))="UL",ISERROR(SEARCH("Rear",INDIRECT(ADDRESS($M192,33)))),ISERROR(SEARCH("Side",INDIRECT(ADDRESS($M192,33))))),INDIRECT(ADDRESS($M192,COLUMN())),0),0))</f>
        <v>0.33333333333333331</v>
      </c>
      <c r="BX192" s="57">
        <f t="shared" ca="1" si="136"/>
        <v>0.33333333333333331</v>
      </c>
      <c r="BY192" s="57" cm="1">
        <f t="array" aca="1" ref="BY192" ca="1">SUM(IF($C192&gt;0,IF(AND(INDIRECT(ADDRESS($C192,44))=0,INDIRECT(ADDRESS($C192,38))="UL"),INDIRECT(ADDRESS($C192,COLUMN())),0),0),IF($D192&gt;0,IF(AND(INDIRECT(ADDRESS($D192,44))=0,INDIRECT(ADDRESS($D192,38))="UL"),INDIRECT(ADDRESS($D192,COLUMN())),0),0),IF($E192&gt;0,IF(AND(INDIRECT(ADDRESS($E192,44))=0,INDIRECT(ADDRESS($E192,38))="UL"),INDIRECT(ADDRESS($E192,COLUMN())),0),0),IF($F192&gt;0,IF(AND(INDIRECT(ADDRESS($F192,44))=0,INDIRECT(ADDRESS($F192,38))="UL"),INDIRECT(ADDRESS($F192,COLUMN())),0),0),IF($G192&gt;0,IF(AND(INDIRECT(ADDRESS($G192,44))=0,INDIRECT(ADDRESS($G192,38))="UL"),INDIRECT(ADDRESS($G192,COLUMN())),0),0),IF($H192&gt;0,IF(AND(INDIRECT(ADDRESS($H192,44))=0,INDIRECT(ADDRESS($H192,38))="UL"),INDIRECT(ADDRESS($H192,COLUMN())),0),0),IF($I192&gt;0,IF(AND(INDIRECT(ADDRESS($I192,44))=0,INDIRECT(ADDRESS($I192,38))="UL"),INDIRECT(ADDRESS($I192,COLUMN())),0),0),IF($J192&gt;0,IF(AND(INDIRECT(ADDRESS($J192,44))=0,INDIRECT(ADDRESS($J192,38))="UL"),INDIRECT(ADDRESS($J192,COLUMN())),0),0),IF($K192&gt;0,IF(AND(INDIRECT(ADDRESS($K192,44))=0,INDIRECT(ADDRESS($K192,38))="UL"),INDIRECT(ADDRESS($K192,COLUMN())),0),0),IF($L192&gt;0,IF(AND(INDIRECT(ADDRESS($L192,44))=0,INDIRECT(ADDRESS($L192,38))="UL"),INDIRECT(ADDRESS($L192,COLUMN())),0),0),IF($M192&gt;0,IF(AND(INDIRECT(ADDRESS($M192,44))=0,INDIRECT(ADDRESS($M192,38))="UL"),INDIRECT(ADDRESS($M192,COLUMN())),0),0))</f>
        <v>0.1111111111111111</v>
      </c>
      <c r="BZ192" s="57" cm="1">
        <f t="array" aca="1" ref="BZ192" ca="1">SUM(IF($C192&gt;0,IF(AND(INDIRECT(ADDRESS($C192,44))=0,INDIRECT(ADDRESS($C192,38))="UL"),INDIRECT(ADDRESS($C192,COLUMN())),0),0),IF($D192&gt;0,IF(AND(INDIRECT(ADDRESS($D192,44))=0,INDIRECT(ADDRESS($D192,38))="UL"),INDIRECT(ADDRESS($D192,COLUMN())),0),0),IF($E192&gt;0,IF(AND(INDIRECT(ADDRESS($E192,44))=0,INDIRECT(ADDRESS($E192,38))="UL"),INDIRECT(ADDRESS($E192,COLUMN())),0),0),IF($F192&gt;0,IF(AND(INDIRECT(ADDRESS($F192,44))=0,INDIRECT(ADDRESS($F192,38))="UL"),INDIRECT(ADDRESS($F192,COLUMN())),0),0),IF($G192&gt;0,IF(AND(INDIRECT(ADDRESS($G192,44))=0,INDIRECT(ADDRESS($G192,38))="UL"),INDIRECT(ADDRESS($G192,COLUMN())),0),0),IF($H192&gt;0,IF(AND(INDIRECT(ADDRESS($H192,44))=0,INDIRECT(ADDRESS($H192,38))="UL"),INDIRECT(ADDRESS($H192,COLUMN())),0),0),IF($I192&gt;0,IF(AND(INDIRECT(ADDRESS($I192,44))=0,INDIRECT(ADDRESS($I192,38))="UL"),INDIRECT(ADDRESS($I192,COLUMN())),0),0),IF($J192&gt;0,IF(AND(INDIRECT(ADDRESS($J192,44))=0,INDIRECT(ADDRESS($J192,38))="UL"),INDIRECT(ADDRESS($J192,COLUMN())),0),0),IF($K192&gt;0,IF(AND(INDIRECT(ADDRESS($K192,44))=0,INDIRECT(ADDRESS($K192,38))="UL"),INDIRECT(ADDRESS($K192,COLUMN())),0),0),IF($L192&gt;0,IF(AND(INDIRECT(ADDRESS($L192,44))=0,INDIRECT(ADDRESS($L192,38))="UL"),INDIRECT(ADDRESS($L192,COLUMN())),0),0),IF($M192&gt;0,IF(AND(INDIRECT(ADDRESS($M192,44))=0,INDIRECT(ADDRESS($M192,38))="UL"),INDIRECT(ADDRESS($M192,COLUMN())),0),0))</f>
        <v>0</v>
      </c>
      <c r="CA192" s="57">
        <f t="shared" ca="1" si="137"/>
        <v>0</v>
      </c>
      <c r="CB192" s="57" cm="1">
        <f t="array" aca="1" ref="CB192" ca="1">SUM(IF($C192&gt;0,IF(AND(INDIRECT(ADDRESS($C192,44))=0,INDIRECT(ADDRESS($C192,38))&lt;&gt;"UL"),INDIRECT(ADDRESS($C192,COLUMN())),0),0),IF($D192&gt;0,IF(AND(INDIRECT(ADDRESS($D192,44))=0,INDIRECT(ADDRESS($D192,38))&lt;&gt;"UL"),INDIRECT(ADDRESS($D192,COLUMN())),0),0),IF($E192&gt;0,IF(AND(INDIRECT(ADDRESS($E192,44))=0,INDIRECT(ADDRESS($E192,38))&lt;&gt;"UL"),INDIRECT(ADDRESS($E192,COLUMN())),0),0),IF($F192&gt;0,IF(AND(INDIRECT(ADDRESS($F192,44))=0,INDIRECT(ADDRESS($F192,38))&lt;&gt;"UL"),INDIRECT(ADDRESS($F192,COLUMN())),0),0),IF($G192&gt;0,IF(AND(INDIRECT(ADDRESS($G192,44))=0,INDIRECT(ADDRESS($G192,38))&lt;&gt;"UL"),INDIRECT(ADDRESS($G192,COLUMN())),0),0),IF($H192&gt;0,IF(AND(INDIRECT(ADDRESS($H192,44))=0,INDIRECT(ADDRESS($H192,38))&lt;&gt;"UL"),INDIRECT(ADDRESS($H192,COLUMN())),0),0),IF($I192&gt;0,IF(AND(INDIRECT(ADDRESS($I192,44))=0,INDIRECT(ADDRESS($I192,38))&lt;&gt;"UL"),INDIRECT(ADDRESS($I192,COLUMN())),0),0),IF($J192&gt;0,IF(AND(INDIRECT(ADDRESS($J192,44))=0,INDIRECT(ADDRESS($J192,38))&lt;&gt;"UL"),INDIRECT(ADDRESS($J192,COLUMN())),0),0),IF($K192&gt;0,IF(AND(INDIRECT(ADDRESS($K192,44))=0,INDIRECT(ADDRESS($K192,38))&lt;&gt;"UL"),INDIRECT(ADDRESS($K192,COLUMN())),0),0),IF($L192&gt;0,IF(AND(INDIRECT(ADDRESS($L192,44))=0,INDIRECT(ADDRESS($L192,38))&lt;&gt;"UL"),INDIRECT(ADDRESS($L192,COLUMN())),0),0),IF($M192&gt;0,IF(AND(INDIRECT(ADDRESS($M192,44))=0,INDIRECT(ADDRESS($M192,38))&lt;&gt;"UL"),INDIRECT(ADDRESS($M192,COLUMN())),0),0))</f>
        <v>0.33333333333333331</v>
      </c>
      <c r="CC192" s="57">
        <f t="shared" ca="1" si="138"/>
        <v>0.33333333333333331</v>
      </c>
      <c r="CD192" s="57" cm="1">
        <f t="array" aca="1" ref="CD192" ca="1">SUM(IF($C192&gt;0,IF(AND(INDIRECT(ADDRESS($C192,44))=0,INDIRECT(ADDRESS($C192,38))&lt;&gt;"UL"),INDIRECT(ADDRESS($C192,COLUMN())),0),0),IF($D192&gt;0,IF(AND(INDIRECT(ADDRESS($D192,44))=0,INDIRECT(ADDRESS($D192,38))&lt;&gt;"UL"),INDIRECT(ADDRESS($D192,COLUMN())),0),0),IF($E192&gt;0,IF(AND(INDIRECT(ADDRESS($E192,44))=0,INDIRECT(ADDRESS($E192,38))&lt;&gt;"UL"),INDIRECT(ADDRESS($E192,COLUMN())),0),0),IF($F192&gt;0,IF(AND(INDIRECT(ADDRESS($F192,44))=0,INDIRECT(ADDRESS($F192,38))&lt;&gt;"UL"),INDIRECT(ADDRESS($F192,COLUMN())),0),0),IF($G192&gt;0,IF(AND(INDIRECT(ADDRESS($G192,44))=0,INDIRECT(ADDRESS($G192,38))&lt;&gt;"UL"),INDIRECT(ADDRESS($G192,COLUMN())),0),0),IF($H192&gt;0,IF(AND(INDIRECT(ADDRESS($H192,44))=0,INDIRECT(ADDRESS($H192,38))&lt;&gt;"UL"),INDIRECT(ADDRESS($H192,COLUMN())),0),0),IF($I192&gt;0,IF(AND(INDIRECT(ADDRESS($I192,44))=0,INDIRECT(ADDRESS($I192,38))&lt;&gt;"UL"),INDIRECT(ADDRESS($I192,COLUMN())),0),0),IF($J192&gt;0,IF(AND(INDIRECT(ADDRESS($J192,44))=0,INDIRECT(ADDRESS($J192,38))&lt;&gt;"UL"),INDIRECT(ADDRESS($J192,COLUMN())),0),0),IF($K192&gt;0,IF(AND(INDIRECT(ADDRESS($K192,44))=0,INDIRECT(ADDRESS($K192,38))&lt;&gt;"UL"),INDIRECT(ADDRESS($K192,COLUMN())),0),0),IF($L192&gt;0,IF(AND(INDIRECT(ADDRESS($L192,44))=0,INDIRECT(ADDRESS($L192,38))&lt;&gt;"UL"),INDIRECT(ADDRESS($L192,COLUMN())),0),0),IF($M192&gt;0,IF(AND(INDIRECT(ADDRESS($M192,44))=0,INDIRECT(ADDRESS($M192,38))&lt;&gt;"UL"),INDIRECT(ADDRESS($M192,COLUMN())),0),0))</f>
        <v>0.1111111111111111</v>
      </c>
      <c r="CE192" s="57" cm="1">
        <f t="array" aca="1" ref="CE192" ca="1">SUM(IF($C192&gt;0,IF(AND(INDIRECT(ADDRESS($C192,44))=0,INDIRECT(ADDRESS($C192,38))&lt;&gt;"UL"),INDIRECT(ADDRESS($C192,COLUMN())),0),0),IF($D192&gt;0,IF(AND(INDIRECT(ADDRESS($D192,44))=0,INDIRECT(ADDRESS($D192,38))&lt;&gt;"UL"),INDIRECT(ADDRESS($D192,COLUMN())),0),0),IF($E192&gt;0,IF(AND(INDIRECT(ADDRESS($E192,44))=0,INDIRECT(ADDRESS($E192,38))&lt;&gt;"UL"),INDIRECT(ADDRESS($E192,COLUMN())),0),0),IF($F192&gt;0,IF(AND(INDIRECT(ADDRESS($F192,44))=0,INDIRECT(ADDRESS($F192,38))&lt;&gt;"UL"),INDIRECT(ADDRESS($F192,COLUMN())),0),0),IF($G192&gt;0,IF(AND(INDIRECT(ADDRESS($G192,44))=0,INDIRECT(ADDRESS($G192,38))&lt;&gt;"UL"),INDIRECT(ADDRESS($G192,COLUMN())),0),0),IF($H192&gt;0,IF(AND(INDIRECT(ADDRESS($H192,44))=0,INDIRECT(ADDRESS($H192,38))&lt;&gt;"UL"),INDIRECT(ADDRESS($H192,COLUMN())),0),0),IF($I192&gt;0,IF(AND(INDIRECT(ADDRESS($I192,44))=0,INDIRECT(ADDRESS($I192,38))&lt;&gt;"UL"),INDIRECT(ADDRESS($I192,COLUMN())),0),0),IF($J192&gt;0,IF(AND(INDIRECT(ADDRESS($J192,44))=0,INDIRECT(ADDRESS($J192,38))&lt;&gt;"UL"),INDIRECT(ADDRESS($J192,COLUMN())),0),0),IF($K192&gt;0,IF(AND(INDIRECT(ADDRESS($K192,44))=0,INDIRECT(ADDRESS($K192,38))&lt;&gt;"UL"),INDIRECT(ADDRESS($K192,COLUMN())),0),0),IF($L192&gt;0,IF(AND(INDIRECT(ADDRESS($L192,44))=0,INDIRECT(ADDRESS($L192,38))&lt;&gt;"UL"),INDIRECT(ADDRESS($L192,COLUMN())),0),0),IF($M192&gt;0,IF(AND(INDIRECT(ADDRESS($M192,44))=0,INDIRECT(ADDRESS($M192,38))&lt;&gt;"UL"),INDIRECT(ADDRESS($M192,COLUMN())),0),0))</f>
        <v>7.407407407407407E-2</v>
      </c>
      <c r="CF192" s="57">
        <f t="shared" ca="1" si="139"/>
        <v>7.407407407407407E-2</v>
      </c>
      <c r="CG192" s="57">
        <f t="shared" ca="1" si="140"/>
        <v>1.3126208572617601</v>
      </c>
      <c r="CH192" s="57">
        <f t="shared" ca="1" si="133"/>
        <v>7.7212991603632944E-2</v>
      </c>
      <c r="CI192" s="19">
        <f t="shared" ca="1" si="134"/>
        <v>14.277413744405894</v>
      </c>
      <c r="CJ192" s="19"/>
      <c r="CK192" s="57" cm="1">
        <f t="array" aca="1" ref="CK192" ca="1">IF(AU192="S", SUM(IF($C192&gt;0,IF(INDIRECT(ADDRESS($C192,43))&lt;&gt;1,INDIRECT(ADDRESS($C192,48)),0),0), IF($D192&gt;0,IF(INDIRECT(ADDRESS($D192,43))&lt;&gt;1,INDIRECT(ADDRESS($D192,48)),0),0), IF($E192&gt;0,IF(INDIRECT(ADDRESS($E192,43))&lt;&gt;1,INDIRECT(ADDRESS($E192,48)),0),0), IF($F192&gt;0,IF(INDIRECT(ADDRESS($F192,43))&lt;&gt;1,INDIRECT(ADDRESS($F192,48)),0),0), IF($G192&gt;0,IF(INDIRECT(ADDRESS($G192,43))&lt;&gt;1,INDIRECT(ADDRESS($G192,48)),0),0), IF($H192&gt;0,IF(INDIRECT(ADDRESS($H192,43))&lt;&gt;1,INDIRECT(ADDRESS($H192,48)),0),0), IF($I192&gt;0,IF(INDIRECT(ADDRESS($I192,43))&lt;&gt;1,INDIRECT(ADDRESS($I192,48)),0),0), IF($J192&gt;0,IF(INDIRECT(ADDRESS($J192,43))&lt;&gt;1,INDIRECT(ADDRESS($J192,48)),0),0), IF($K192&gt;0,IF(INDIRECT(ADDRESS($K192,43))&lt;&gt;1,INDIRECT(ADDRESS($K192,48)),0),0), IF($L192&gt;0,IF(INDIRECT(ADDRESS($L192,43))&lt;&gt;1,INDIRECT(ADDRESS($L192,48)),0),0), IF($M192&gt;0,IF(INDIRECT(ADDRESS($M192,43))&lt;&gt;1,INDIRECT(ADDRESS($M192,48)),0),0)), IF(AU192="L",SUM(IF($C192&gt;0,IF(INDIRECT(ADDRESS($C192,43))&lt;&gt;1,INDIRECT(ADDRESS($C192,50)),0),0), IF($D192&gt;0,IF(INDIRECT(ADDRESS($D192,43))&lt;&gt;1,INDIRECT(ADDRESS($D192,50)),0),0), IF($E192&gt;0,IF(INDIRECT(ADDRESS($E192,43))&lt;&gt;1,INDIRECT(ADDRESS($E192,50)),0),0), IF($F192&gt;0,IF(INDIRECT(ADDRESS($F192,43))&lt;&gt;1,INDIRECT(ADDRESS($F192,50)),0),0), IF($G192&gt;0,IF(INDIRECT(ADDRESS($G192,43))&lt;&gt;1,INDIRECT(ADDRESS($G192,50)),0),0), IF($G192&gt;0,IF(INDIRECT(ADDRESS($G192,43))&lt;&gt;1,INDIRECT(ADDRESS($G192,50)),0),0), IF($H192&gt;0,IF(INDIRECT(ADDRESS($H192,43))&lt;&gt;1,INDIRECT(ADDRESS($H192,50)),0),0), IF($I192&gt;0,IF(INDIRECT(ADDRESS($I192,43))&lt;&gt;1,INDIRECT(ADDRESS($I192,50)),0),0), IF($J192&gt;0,IF(INDIRECT(ADDRESS($J192,43))&lt;&gt;1,INDIRECT(ADDRESS($J192,50)),0),0), IF($K192&gt;0,IF(INDIRECT(ADDRESS($K192,43))&lt;&gt;1,INDIRECT(ADDRESS($K192,50)),0),0), IF($L192&gt;0,IF(INDIRECT(ADDRESS($L192,43))&lt;&gt;1,INDIRECT(ADDRESS($L192,50)),0),0), IF($M192&gt;0,IF(INDIRECT(ADDRESS($M192,43))&lt;&gt;1,INDIRECT(ADDRESS($M192,50)),0),0)), SUM(IF($C192&gt;0,IF(INDIRECT(ADDRESS($C192,43))&lt;&gt;1,INDIRECT(ADDRESS($C192,49)),0),0), IF($D192&gt;0,IF(INDIRECT(ADDRESS($D192,43))&lt;&gt;1,INDIRECT(ADDRESS($D192,49)),0),0), IF($E192&gt;0,IF(INDIRECT(ADDRESS($E192,43))&lt;&gt;1,INDIRECT(ADDRESS($E192,49)),0),0), IF($F192&gt;0,IF(INDIRECT(ADDRESS($F192,43))&lt;&gt;1,INDIRECT(ADDRESS($F192,49)),0),0), IF($G192&gt;0,IF(INDIRECT(ADDRESS($G192,43))&lt;&gt;1,INDIRECT(ADDRESS($G192,49)),0),0), IF($G192&gt;0,IF(INDIRECT(ADDRESS($G192,43))&lt;&gt;1,INDIRECT(ADDRESS($G192,49)),0),0), IF($H192&gt;0,IF(INDIRECT(ADDRESS($H192,43))&lt;&gt;1,INDIRECT(ADDRESS($H192,49)),0),0), IF($I192&gt;0,IF(INDIRECT(ADDRESS($I192,43))&lt;&gt;1,INDIRECT(ADDRESS($I192,49)),0),0), IF($J192&gt;0,IF(INDIRECT(ADDRESS($J192,43))&lt;&gt;1,INDIRECT(ADDRESS($J192,49)),0),0), IF($K192&gt;0,IF(INDIRECT(ADDRESS($K192,43))&lt;&gt;1,INDIRECT(ADDRESS($K192,49)),0),0), IF($L192&gt;0,IF(INDIRECT(ADDRESS($L192,43))&lt;&gt;1,INDIRECT(ADDRESS($L192,49)),0),0), IF($M192&gt;0,IF(INDIRECT(ADDRESS($M192,43))&lt;&gt;1,INDIRECT(ADDRESS($M192,49)),0),0))))</f>
        <v>1.6666666666666665</v>
      </c>
      <c r="CL192" s="57" cm="1">
        <f t="array" aca="1" ref="CL192" ca="1">SUM(IF($C192&gt;0,IF(INDIRECT(ADDRESS($C192,44))=1,INDIRECT(ADDRESS($C192,90)),0),0), IF($D192&gt;0,IF(INDIRECT(ADDRESS($D192,44))=1,INDIRECT(ADDRESS($D192,90)),0),0), IF($E192&gt;0,IF(INDIRECT(ADDRESS($E192,44))=1,INDIRECT(ADDRESS($E192,90)),0),0), IF($F192&gt;0,IF(INDIRECT(ADDRESS($F192,44))=1,INDIRECT(ADDRESS($F192,90)),0),0), IF($G192&gt;0,IF(INDIRECT(ADDRESS($G192,44))=1,INDIRECT(ADDRESS($G192,90)),0),0), IF($H192&gt;0,IF(INDIRECT(ADDRESS($H192,44))=1,INDIRECT(ADDRESS($H192,90)),0),0), IF($I192&gt;0,IF(INDIRECT(ADDRESS($I192,44))=1,INDIRECT(ADDRESS($I192,90)),0),0), IF($J192&gt;0,IF(INDIRECT(ADDRESS($J192,44))=1,INDIRECT(ADDRESS($J192,90)),0),0), IF($K192&gt;0,IF(INDIRECT(ADDRESS($K192,44))=1,INDIRECT(ADDRESS($K192,90)),0),0), IF($L192&gt;0,IF(INDIRECT(ADDRESS($L192,44))=1,INDIRECT(ADDRESS($L192,90)),0),0), IF($M192&gt;0,IF(INDIRECT(ADDRESS($M192,44))=1,INDIRECT(ADDRESS($M192,90)),0),0))</f>
        <v>0</v>
      </c>
      <c r="CM192" s="56">
        <f t="shared" ca="1" si="135"/>
        <v>0.88143809202822632</v>
      </c>
      <c r="CN192" s="59"/>
    </row>
    <row r="193" spans="1:92" s="174" customFormat="1" x14ac:dyDescent="0.25">
      <c r="A193" s="171" t="s">
        <v>262</v>
      </c>
      <c r="B193" s="172">
        <v>104</v>
      </c>
      <c r="C193" s="172">
        <v>127</v>
      </c>
      <c r="D193" s="172"/>
      <c r="E193" s="172"/>
      <c r="F193" s="172"/>
      <c r="G193" s="172">
        <v>130</v>
      </c>
      <c r="H193" s="172"/>
      <c r="I193" s="172"/>
      <c r="J193" s="172"/>
      <c r="K193" s="172"/>
      <c r="L193" s="172"/>
      <c r="M193" s="172"/>
      <c r="N193" s="172">
        <f t="shared" ca="1" si="141"/>
        <v>21</v>
      </c>
      <c r="O193" s="172" t="str" cm="1">
        <f t="array" aca="1" ref="O193" ca="1">INDIRECT(ADDRESS($B193,COLUMN()))</f>
        <v>Fighter</v>
      </c>
      <c r="P193" s="172" cm="1">
        <f t="array" aca="1" ref="P193" ca="1">INDIRECT(ADDRESS($B193,COLUMN()))</f>
        <v>3</v>
      </c>
      <c r="Q193" s="172" cm="1">
        <f t="array" aca="1" ref="Q193" ca="1">INDIRECT(ADDRESS($B193,COLUMN()))</f>
        <v>3</v>
      </c>
      <c r="R193" s="172" t="str" cm="1">
        <f t="array" aca="1" ref="R193" ca="1">INDIRECT(ADDRESS($B193,COLUMN()))</f>
        <v>-</v>
      </c>
      <c r="S193" s="172" cm="1">
        <f t="array" aca="1" ref="S193" ca="1">INDIRECT(ADDRESS($B193,COLUMN()))</f>
        <v>1</v>
      </c>
      <c r="T193" s="172" t="str" cm="1">
        <f t="array" aca="1" ref="T193" ca="1">INDIRECT(ADDRESS($B193,COLUMN()))</f>
        <v>1-4</v>
      </c>
      <c r="U193" s="172" cm="1">
        <f t="array" aca="1" ref="U193" ca="1">INDIRECT(ADDRESS($B193,COLUMN()))</f>
        <v>4</v>
      </c>
      <c r="V193" s="172" cm="1">
        <f t="array" aca="1" ref="V193" ca="1">INDIRECT(ADDRESS($B193,COLUMN()))</f>
        <v>0</v>
      </c>
      <c r="W193" s="172" cm="1">
        <f t="array" aca="1" ref="W193" ca="1">INDIRECT(ADDRESS($B193,COLUMN()))</f>
        <v>4</v>
      </c>
      <c r="X193" s="172" cm="1">
        <f t="array" aca="1" ref="X193" ca="1">INDIRECT(ADDRESS($B193,COLUMN()))</f>
        <v>5</v>
      </c>
      <c r="Y193" s="172" cm="1">
        <f t="array" aca="1" ref="Y193" ca="1">INDIRECT(ADDRESS($B193,COLUMN()))</f>
        <v>0</v>
      </c>
      <c r="Z193" s="172" cm="1">
        <f t="array" aca="1" ref="Z193" ca="1">INDIRECT(ADDRESS($B193,COLUMN()))</f>
        <v>4</v>
      </c>
      <c r="AA193" s="172" cm="1">
        <f t="array" aca="1" ref="AA193" ca="1">INDIRECT(ADDRESS($B193,COLUMN()))</f>
        <v>0</v>
      </c>
      <c r="AB193" s="173">
        <f t="shared" ca="1" si="121"/>
        <v>0.65071741503152469</v>
      </c>
      <c r="AC193" s="173">
        <f t="shared" ca="1" si="122"/>
        <v>0.93417522731555958</v>
      </c>
      <c r="AD193" s="173">
        <f t="shared" ca="1" si="123"/>
        <v>2.4369788538666772</v>
      </c>
      <c r="AF193" s="171"/>
      <c r="AG193" s="171"/>
      <c r="AH193" s="175"/>
      <c r="AI193" s="175"/>
      <c r="AJ193" s="175"/>
      <c r="AK193" s="175"/>
      <c r="AL193" s="175"/>
      <c r="AM193" s="175"/>
      <c r="AN193" s="175"/>
      <c r="AO193" s="175"/>
      <c r="AP193" s="175"/>
      <c r="AQ193" s="175"/>
      <c r="AR193" s="175"/>
      <c r="AS193" s="175"/>
      <c r="AT193" s="171"/>
      <c r="AU193" s="175" t="s">
        <v>117</v>
      </c>
      <c r="AV193" s="175" cm="1">
        <f t="array" aca="1" ref="AV193" ca="1">SUM(IF($C193&gt;0,IF(AND(INDIRECT(ADDRESS($C193,44))=0,INDIRECT(ADDRESS($C193,38))="UL",ISERROR(SEARCH("Rear",INDIRECT(ADDRESS($C193,33)))),ISERROR(SEARCH("Side",INDIRECT(ADDRESS($C193,33))))),INDIRECT(ADDRESS($C193,COLUMN())),0),0),IF($D193&gt;0,IF(AND(INDIRECT(ADDRESS($D193,44))=0,INDIRECT(ADDRESS($D193,38))="UL",ISERROR(SEARCH("Rear",INDIRECT(ADDRESS($D193,33)))),ISERROR(SEARCH("Side",INDIRECT(ADDRESS($D193,33))))),INDIRECT(ADDRESS($D193,COLUMN())),0),0),IF($E193&gt;0,IF(AND(INDIRECT(ADDRESS($E193,44))=0,INDIRECT(ADDRESS($E193,38))="UL",ISERROR(SEARCH("Rear",INDIRECT(ADDRESS($E193,33)))),ISERROR(SEARCH("Side",INDIRECT(ADDRESS($E193,33))))),INDIRECT(ADDRESS($E193,COLUMN())),0),0),IF($F193&gt;0,IF(AND(INDIRECT(ADDRESS($F193,44))=0,INDIRECT(ADDRESS($F193,38))="UL",ISERROR(SEARCH("Rear",INDIRECT(ADDRESS($F193,33)))),ISERROR(SEARCH("Side",INDIRECT(ADDRESS($F193,33))))),INDIRECT(ADDRESS($F193,COLUMN())),0),0),IF($G193&gt;0,IF(AND(INDIRECT(ADDRESS($G193,44))=0,INDIRECT(ADDRESS($G193,38))="UL",ISERROR(SEARCH("Rear",INDIRECT(ADDRESS($G193,33)))),ISERROR(SEARCH("Side",INDIRECT(ADDRESS($G193,33))))),INDIRECT(ADDRESS($G193,COLUMN())),0),0),IF($H193&gt;0,IF(AND(INDIRECT(ADDRESS($H193,44))=0,INDIRECT(ADDRESS($H193,38))="UL",ISERROR(SEARCH("Rear",INDIRECT(ADDRESS($H193,33)))),ISERROR(SEARCH("Side",INDIRECT(ADDRESS($H193,33))))),INDIRECT(ADDRESS($H193,COLUMN())),0),0),IF($I193&gt;0,IF(AND(INDIRECT(ADDRESS($I193,44))=0,INDIRECT(ADDRESS($I193,38))="UL",ISERROR(SEARCH("Rear",INDIRECT(ADDRESS($I193,33)))),ISERROR(SEARCH("Side",INDIRECT(ADDRESS($I193,33))))),INDIRECT(ADDRESS($I193,COLUMN())),0),0),IF($J193&gt;0,IF(AND(INDIRECT(ADDRESS($J193,44))=0,INDIRECT(ADDRESS($J193,38))="UL",ISERROR(SEARCH("Rear",INDIRECT(ADDRESS($J193,33)))),ISERROR(SEARCH("Side",INDIRECT(ADDRESS($J193,33))))),INDIRECT(ADDRESS($J193,COLUMN())),0),0),IF($K193&gt;0,IF(AND(INDIRECT(ADDRESS($K193,44))=0,INDIRECT(ADDRESS($K193,38))="UL",ISERROR(SEARCH("Rear",INDIRECT(ADDRESS($K193,33)))),ISERROR(SEARCH("Side",INDIRECT(ADDRESS($K193,33))))),INDIRECT(ADDRESS($K193,COLUMN())),0),0),IF($L193&gt;0,IF(AND(INDIRECT(ADDRESS($L193,44))=0,INDIRECT(ADDRESS($L193,38))="UL",ISERROR(SEARCH("Rear",INDIRECT(ADDRESS($L193,33)))),ISERROR(SEARCH("Side",INDIRECT(ADDRESS($L193,33))))),INDIRECT(ADDRESS($L193,COLUMN())),0),0),IF($M193&gt;0,IF(AND(INDIRECT(ADDRESS($M193,44))=0,INDIRECT(ADDRESS($M193,38))="UL",ISERROR(SEARCH("Rear",INDIRECT(ADDRESS($M193,33)))),ISERROR(SEARCH("Side",INDIRECT(ADDRESS($M193,33))))),INDIRECT(ADDRESS($M193,COLUMN())),0),0))</f>
        <v>0</v>
      </c>
      <c r="AW193" s="175" cm="1">
        <f t="array" aca="1" ref="AW193" ca="1">SUM(IF($C193&gt;0,IF(AND(INDIRECT(ADDRESS($C193,44))=0,INDIRECT(ADDRESS($C193,38))="UL",ISERROR(SEARCH("Rear",INDIRECT(ADDRESS($C193,33)))),ISERROR(SEARCH("Side",INDIRECT(ADDRESS($C193,33))))),INDIRECT(ADDRESS($C193,COLUMN())),0),0),IF($D193&gt;0,IF(AND(INDIRECT(ADDRESS($D193,44))=0,INDIRECT(ADDRESS($D193,38))="UL",ISERROR(SEARCH("Rear",INDIRECT(ADDRESS($D193,33)))),ISERROR(SEARCH("Side",INDIRECT(ADDRESS($D193,33))))),INDIRECT(ADDRESS($D193,COLUMN())),0),0),IF($E193&gt;0,IF(AND(INDIRECT(ADDRESS($E193,44))=0,INDIRECT(ADDRESS($E193,38))="UL",ISERROR(SEARCH("Rear",INDIRECT(ADDRESS($E193,33)))),ISERROR(SEARCH("Side",INDIRECT(ADDRESS($E193,33))))),INDIRECT(ADDRESS($E193,COLUMN())),0),0),IF($F193&gt;0,IF(AND(INDIRECT(ADDRESS($F193,44))=0,INDIRECT(ADDRESS($F193,38))="UL",ISERROR(SEARCH("Rear",INDIRECT(ADDRESS($F193,33)))),ISERROR(SEARCH("Side",INDIRECT(ADDRESS($F193,33))))),INDIRECT(ADDRESS($F193,COLUMN())),0),0),IF($G193&gt;0,IF(AND(INDIRECT(ADDRESS($G193,44))=0,INDIRECT(ADDRESS($G193,38))="UL",ISERROR(SEARCH("Rear",INDIRECT(ADDRESS($G193,33)))),ISERROR(SEARCH("Side",INDIRECT(ADDRESS($G193,33))))),INDIRECT(ADDRESS($G193,COLUMN())),0),0),IF($H193&gt;0,IF(AND(INDIRECT(ADDRESS($H193,44))=0,INDIRECT(ADDRESS($H193,38))="UL",ISERROR(SEARCH("Rear",INDIRECT(ADDRESS($H193,33)))),ISERROR(SEARCH("Side",INDIRECT(ADDRESS($H193,33))))),INDIRECT(ADDRESS($H193,COLUMN())),0),0),IF($I193&gt;0,IF(AND(INDIRECT(ADDRESS($I193,44))=0,INDIRECT(ADDRESS($I193,38))="UL",ISERROR(SEARCH("Rear",INDIRECT(ADDRESS($I193,33)))),ISERROR(SEARCH("Side",INDIRECT(ADDRESS($I193,33))))),INDIRECT(ADDRESS($I193,COLUMN())),0),0),IF($J193&gt;0,IF(AND(INDIRECT(ADDRESS($J193,44))=0,INDIRECT(ADDRESS($J193,38))="UL",ISERROR(SEARCH("Rear",INDIRECT(ADDRESS($J193,33)))),ISERROR(SEARCH("Side",INDIRECT(ADDRESS($J193,33))))),INDIRECT(ADDRESS($J193,COLUMN())),0),0),IF($K193&gt;0,IF(AND(INDIRECT(ADDRESS($K193,44))=0,INDIRECT(ADDRESS($K193,38))="UL",ISERROR(SEARCH("Rear",INDIRECT(ADDRESS($K193,33)))),ISERROR(SEARCH("Side",INDIRECT(ADDRESS($K193,33))))),INDIRECT(ADDRESS($K193,COLUMN())),0),0),IF($L193&gt;0,IF(AND(INDIRECT(ADDRESS($L193,44))=0,INDIRECT(ADDRESS($L193,38))="UL",ISERROR(SEARCH("Rear",INDIRECT(ADDRESS($L193,33)))),ISERROR(SEARCH("Side",INDIRECT(ADDRESS($L193,33))))),INDIRECT(ADDRESS($L193,COLUMN())),0),0),IF($M193&gt;0,IF(AND(INDIRECT(ADDRESS($M193,44))=0,INDIRECT(ADDRESS($M193,38))="UL",ISERROR(SEARCH("Rear",INDIRECT(ADDRESS($M193,33)))),ISERROR(SEARCH("Side",INDIRECT(ADDRESS($M193,33))))),INDIRECT(ADDRESS($M193,COLUMN())),0),0))</f>
        <v>1.6666666666666665</v>
      </c>
      <c r="AX193" s="175" cm="1">
        <f t="array" aca="1" ref="AX193" ca="1">SUM(IF($C193&gt;0,IF(AND(INDIRECT(ADDRESS($C193,44))=0,INDIRECT(ADDRESS($C193,38))="UL",ISERROR(SEARCH("Rear",INDIRECT(ADDRESS($C193,33)))),ISERROR(SEARCH("Side",INDIRECT(ADDRESS($C193,33))))),INDIRECT(ADDRESS($C193,COLUMN())),0),0),IF($D193&gt;0,IF(AND(INDIRECT(ADDRESS($D193,44))=0,INDIRECT(ADDRESS($D193,38))="UL",ISERROR(SEARCH("Rear",INDIRECT(ADDRESS($D193,33)))),ISERROR(SEARCH("Side",INDIRECT(ADDRESS($D193,33))))),INDIRECT(ADDRESS($D193,COLUMN())),0),0),IF($E193&gt;0,IF(AND(INDIRECT(ADDRESS($E193,44))=0,INDIRECT(ADDRESS($E193,38))="UL",ISERROR(SEARCH("Rear",INDIRECT(ADDRESS($E193,33)))),ISERROR(SEARCH("Side",INDIRECT(ADDRESS($E193,33))))),INDIRECT(ADDRESS($E193,COLUMN())),0),0),IF($F193&gt;0,IF(AND(INDIRECT(ADDRESS($F193,44))=0,INDIRECT(ADDRESS($F193,38))="UL",ISERROR(SEARCH("Rear",INDIRECT(ADDRESS($F193,33)))),ISERROR(SEARCH("Side",INDIRECT(ADDRESS($F193,33))))),INDIRECT(ADDRESS($F193,COLUMN())),0),0),IF($G193&gt;0,IF(AND(INDIRECT(ADDRESS($G193,44))=0,INDIRECT(ADDRESS($G193,38))="UL",ISERROR(SEARCH("Rear",INDIRECT(ADDRESS($G193,33)))),ISERROR(SEARCH("Side",INDIRECT(ADDRESS($G193,33))))),INDIRECT(ADDRESS($G193,COLUMN())),0),0),IF($H193&gt;0,IF(AND(INDIRECT(ADDRESS($H193,44))=0,INDIRECT(ADDRESS($H193,38))="UL",ISERROR(SEARCH("Rear",INDIRECT(ADDRESS($H193,33)))),ISERROR(SEARCH("Side",INDIRECT(ADDRESS($H193,33))))),INDIRECT(ADDRESS($H193,COLUMN())),0),0),IF($I193&gt;0,IF(AND(INDIRECT(ADDRESS($I193,44))=0,INDIRECT(ADDRESS($I193,38))="UL",ISERROR(SEARCH("Rear",INDIRECT(ADDRESS($I193,33)))),ISERROR(SEARCH("Side",INDIRECT(ADDRESS($I193,33))))),INDIRECT(ADDRESS($I193,COLUMN())),0),0),IF($J193&gt;0,IF(AND(INDIRECT(ADDRESS($J193,44))=0,INDIRECT(ADDRESS($J193,38))="UL",ISERROR(SEARCH("Rear",INDIRECT(ADDRESS($J193,33)))),ISERROR(SEARCH("Side",INDIRECT(ADDRESS($J193,33))))),INDIRECT(ADDRESS($J193,COLUMN())),0),0),IF($K193&gt;0,IF(AND(INDIRECT(ADDRESS($K193,44))=0,INDIRECT(ADDRESS($K193,38))="UL",ISERROR(SEARCH("Rear",INDIRECT(ADDRESS($K193,33)))),ISERROR(SEARCH("Side",INDIRECT(ADDRESS($K193,33))))),INDIRECT(ADDRESS($K193,COLUMN())),0),0),IF($L193&gt;0,IF(AND(INDIRECT(ADDRESS($L193,44))=0,INDIRECT(ADDRESS($L193,38))="UL",ISERROR(SEARCH("Rear",INDIRECT(ADDRESS($L193,33)))),ISERROR(SEARCH("Side",INDIRECT(ADDRESS($L193,33))))),INDIRECT(ADDRESS($L193,COLUMN())),0),0),IF($M193&gt;0,IF(AND(INDIRECT(ADDRESS($M193,44))=0,INDIRECT(ADDRESS($M193,38))="UL",ISERROR(SEARCH("Rear",INDIRECT(ADDRESS($M193,33)))),ISERROR(SEARCH("Side",INDIRECT(ADDRESS($M193,33))))),INDIRECT(ADDRESS($M193,COLUMN())),0),0))</f>
        <v>1</v>
      </c>
      <c r="AY193" s="176">
        <f t="shared" ca="1" si="124"/>
        <v>1.6666666666666665</v>
      </c>
      <c r="AZ193" s="176">
        <f t="shared" ca="1" si="125"/>
        <v>0.88888888888888884</v>
      </c>
      <c r="BA193" s="176" cm="1">
        <f t="array" aca="1" ref="BA193" ca="1">SUM(IF($C193&gt;0,IF(AND(INDIRECT(ADDRESS($C193,44))=0,INDIRECT(ADDRESS($C193,38))="UL"),INDIRECT(ADDRESS($C193,COLUMN())),0),0),IF($D193&gt;0,IF(AND(INDIRECT(ADDRESS($D193,44))=0,INDIRECT(ADDRESS($D193,38))="UL"),INDIRECT(ADDRESS($D193,COLUMN())),0),0),IF($E193&gt;0,IF(AND(INDIRECT(ADDRESS($E193,44))=0,INDIRECT(ADDRESS($E193,38))="UL"),INDIRECT(ADDRESS($E193,COLUMN())),0),0),IF($F193&gt;0,IF(AND(INDIRECT(ADDRESS($F193,44))=0,INDIRECT(ADDRESS($F193,38))="UL"),INDIRECT(ADDRESS($F193,COLUMN())),0),0),IF($G193&gt;0,IF(AND(INDIRECT(ADDRESS($G193,44))=0,INDIRECT(ADDRESS($G193,38))="UL"),INDIRECT(ADDRESS($G193,COLUMN())),0),0),IF($H193&gt;0,IF(AND(INDIRECT(ADDRESS($H193,44))=0,INDIRECT(ADDRESS($H193,38))="UL"),INDIRECT(ADDRESS($H193,COLUMN())),0),0),IF($I193&gt;0,IF(AND(INDIRECT(ADDRESS($I193,44))=0,INDIRECT(ADDRESS($I193,38))="UL"),INDIRECT(ADDRESS($I193,COLUMN())),0),0),IF($J193&gt;0,IF(AND(INDIRECT(ADDRESS($J193,44))=0,INDIRECT(ADDRESS($J193,38))="UL"),INDIRECT(ADDRESS($J193,COLUMN())),0),0),IF($K193&gt;0,IF(AND(INDIRECT(ADDRESS($K193,44))=0,INDIRECT(ADDRESS($K193,38))="UL"),INDIRECT(ADDRESS($K193,COLUMN())),0),0),IF($L193&gt;0,IF(AND(INDIRECT(ADDRESS($L193,44))=0,INDIRECT(ADDRESS($L193,38))="UL"),INDIRECT(ADDRESS($L193,COLUMN())),0),0),IF($M193&gt;0,IF(AND(INDIRECT(ADDRESS($M193,44))=0,INDIRECT(ADDRESS($M193,38))="UL"),INDIRECT(ADDRESS($M193,COLUMN())),0),0))</f>
        <v>0.57777777777777772</v>
      </c>
      <c r="BB193" s="176" cm="1">
        <f t="array" aca="1" ref="BB193" ca="1">SUM(IF($C193&gt;0,IF(AND(INDIRECT(ADDRESS($C193,44))=0,INDIRECT(ADDRESS($C193,38))="UL"),INDIRECT(ADDRESS($C193,COLUMN())),0),0),IF($D193&gt;0,IF(AND(INDIRECT(ADDRESS($D193,44))=0,INDIRECT(ADDRESS($D193,38))="UL"),INDIRECT(ADDRESS($D193,COLUMN())),0),0),IF($E193&gt;0,IF(AND(INDIRECT(ADDRESS($E193,44))=0,INDIRECT(ADDRESS($E193,38))="UL"),INDIRECT(ADDRESS($E193,COLUMN())),0),0),IF($F193&gt;0,IF(AND(INDIRECT(ADDRESS($F193,44))=0,INDIRECT(ADDRESS($F193,38))="UL"),INDIRECT(ADDRESS($F193,COLUMN())),0),0),IF($G193&gt;0,IF(AND(INDIRECT(ADDRESS($G193,44))=0,INDIRECT(ADDRESS($G193,38))="UL"),INDIRECT(ADDRESS($G193,COLUMN())),0),0),IF($H193&gt;0,IF(AND(INDIRECT(ADDRESS($H193,44))=0,INDIRECT(ADDRESS($H193,38))="UL"),INDIRECT(ADDRESS($H193,COLUMN())),0),0),IF($I193&gt;0,IF(AND(INDIRECT(ADDRESS($I193,44))=0,INDIRECT(ADDRESS($I193,38))="UL"),INDIRECT(ADDRESS($I193,COLUMN())),0),0),IF($J193&gt;0,IF(AND(INDIRECT(ADDRESS($J193,44))=0,INDIRECT(ADDRESS($J193,38))="UL"),INDIRECT(ADDRESS($J193,COLUMN())),0),0),IF($K193&gt;0,IF(AND(INDIRECT(ADDRESS($K193,44))=0,INDIRECT(ADDRESS($K193,38))="UL"),INDIRECT(ADDRESS($K193,COLUMN())),0),0),IF($L193&gt;0,IF(AND(INDIRECT(ADDRESS($L193,44))=0,INDIRECT(ADDRESS($L193,38))="UL"),INDIRECT(ADDRESS($L193,COLUMN())),0),0),IF($M193&gt;0,IF(AND(INDIRECT(ADDRESS($M193,44))=0,INDIRECT(ADDRESS($M193,38))="UL"),INDIRECT(ADDRESS($M193,COLUMN())),0),0))</f>
        <v>0.1333333333333333</v>
      </c>
      <c r="BC193" s="176" cm="1">
        <f t="array" aca="1" ref="BC193" ca="1">SUM(IF($C193&gt;0,IF(AND(INDIRECT(ADDRESS($C193,44))=0,INDIRECT(ADDRESS($C193,38))="UL"),INDIRECT(ADDRESS($C193,COLUMN())),0),0),IF($D193&gt;0,IF(AND(INDIRECT(ADDRESS($D193,44))=0,INDIRECT(ADDRESS($D193,38))="UL"),INDIRECT(ADDRESS($D193,COLUMN())),0),0),IF($E193&gt;0,IF(AND(INDIRECT(ADDRESS($E193,44))=0,INDIRECT(ADDRESS($E193,38))="UL"),INDIRECT(ADDRESS($E193,COLUMN())),0),0),IF($F193&gt;0,IF(AND(INDIRECT(ADDRESS($F193,44))=0,INDIRECT(ADDRESS($F193,38))="UL"),INDIRECT(ADDRESS($F193,COLUMN())),0),0),IF($G193&gt;0,IF(AND(INDIRECT(ADDRESS($G193,44))=0,INDIRECT(ADDRESS($G193,38))="UL"),INDIRECT(ADDRESS($G193,COLUMN())),0),0),IF($H193&gt;0,IF(AND(INDIRECT(ADDRESS($H193,44))=0,INDIRECT(ADDRESS($H193,38))="UL"),INDIRECT(ADDRESS($H193,COLUMN())),0),0),IF($I193&gt;0,IF(AND(INDIRECT(ADDRESS($I193,44))=0,INDIRECT(ADDRESS($I193,38))="UL"),INDIRECT(ADDRESS($I193,COLUMN())),0),0),IF($J193&gt;0,IF(AND(INDIRECT(ADDRESS($J193,44))=0,INDIRECT(ADDRESS($J193,38))="UL"),INDIRECT(ADDRESS($J193,COLUMN())),0),0),IF($K193&gt;0,IF(AND(INDIRECT(ADDRESS($K193,44))=0,INDIRECT(ADDRESS($K193,38))="UL"),INDIRECT(ADDRESS($K193,COLUMN())),0),0),IF($L193&gt;0,IF(AND(INDIRECT(ADDRESS($L193,44))=0,INDIRECT(ADDRESS($L193,38))="UL"),INDIRECT(ADDRESS($L193,COLUMN())),0),0),IF($M193&gt;0,IF(AND(INDIRECT(ADDRESS($M193,44))=0,INDIRECT(ADDRESS($M193,38))="UL"),INDIRECT(ADDRESS($M193,COLUMN())),0),0))</f>
        <v>0.26666666666666661</v>
      </c>
      <c r="BD193" s="176" cm="1">
        <f t="array" aca="1" ref="BD193" ca="1">SUM(IF($C193&gt;0,IF(AND(INDIRECT(ADDRESS($C193,44))=0,INDIRECT(ADDRESS($C193,38))="UL"),INDIRECT(ADDRESS($C193,COLUMN())),0),0),IF($D193&gt;0,IF(AND(INDIRECT(ADDRESS($D193,44))=0,INDIRECT(ADDRESS($D193,38))="UL"),INDIRECT(ADDRESS($D193,COLUMN())),0),0),IF($E193&gt;0,IF(AND(INDIRECT(ADDRESS($E193,44))=0,INDIRECT(ADDRESS($E193,38))="UL"),INDIRECT(ADDRESS($E193,COLUMN())),0),0),IF($F193&gt;0,IF(AND(INDIRECT(ADDRESS($F193,44))=0,INDIRECT(ADDRESS($F193,38))="UL"),INDIRECT(ADDRESS($F193,COLUMN())),0),0),IF($G193&gt;0,IF(AND(INDIRECT(ADDRESS($G193,44))=0,INDIRECT(ADDRESS($G193,38))="UL"),INDIRECT(ADDRESS($G193,COLUMN())),0),0),IF($H193&gt;0,IF(AND(INDIRECT(ADDRESS($H193,44))=0,INDIRECT(ADDRESS($H193,38))="UL"),INDIRECT(ADDRESS($H193,COLUMN())),0),0),IF($I193&gt;0,IF(AND(INDIRECT(ADDRESS($I193,44))=0,INDIRECT(ADDRESS($I193,38))="UL"),INDIRECT(ADDRESS($I193,COLUMN())),0),0),IF($J193&gt;0,IF(AND(INDIRECT(ADDRESS($J193,44))=0,INDIRECT(ADDRESS($J193,38))="UL"),INDIRECT(ADDRESS($J193,COLUMN())),0),0),IF($K193&gt;0,IF(AND(INDIRECT(ADDRESS($K193,44))=0,INDIRECT(ADDRESS($K193,38))="UL"),INDIRECT(ADDRESS($K193,COLUMN())),0),0),IF($L193&gt;0,IF(AND(INDIRECT(ADDRESS($L193,44))=0,INDIRECT(ADDRESS($L193,38))="UL"),INDIRECT(ADDRESS($L193,COLUMN())),0),0),IF($M193&gt;0,IF(AND(INDIRECT(ADDRESS($M193,44))=0,INDIRECT(ADDRESS($M193,38))="UL"),INDIRECT(ADDRESS($M193,COLUMN())),0),0))</f>
        <v>0.44444444444444442</v>
      </c>
      <c r="BE193" s="175">
        <f t="shared" ca="1" si="126"/>
        <v>0.26666666666666661</v>
      </c>
      <c r="BF193" s="175" cm="1">
        <f t="array" aca="1" ref="BF193" ca="1">SUM(IF($C193&gt;0,IF(INDIRECT(ADDRESS($C193,45))=1,INDIRECT(ADDRESS($C193,52))*INDIRECT(ADDRESS($C193,42))/5,0),0), IF($D193&gt;0,IF(INDIRECT(ADDRESS($D193,45))=1,INDIRECT(ADDRESS($D193,52))*INDIRECT(ADDRESS($D193,42))/5,0),0), IF($E193&gt;0,IF(INDIRECT(ADDRESS($E193,45))=1,INDIRECT(ADDRESS($E193,52))*INDIRECT(ADDRESS($E193,42))/5,0),0), IF($F193&gt;0,IF(INDIRECT(ADDRESS($F193,45))=1,INDIRECT(ADDRESS($F193,52))*INDIRECT(ADDRESS($F193,42))/5,0),0), IF($G193&gt;0,IF(INDIRECT(ADDRESS($G193,45))=1,INDIRECT(ADDRESS($G193,52))*INDIRECT(ADDRESS($G193,42))/5,0),0), IF($H193&gt;0,IF(INDIRECT(ADDRESS($H193,45))=1,INDIRECT(ADDRESS($H193,52))*INDIRECT(ADDRESS($H193,42))/5,0),0)
)*$BF$296/100</f>
        <v>0</v>
      </c>
      <c r="BG193" s="177"/>
      <c r="BH193" s="175" cm="1">
        <f t="array" aca="1" ref="BH193" ca="1">SUM(IF($C193&gt;0,IF(AND(INDIRECT(ADDRESS($C193,44))=0,INDIRECT(ADDRESS($C193,38))&lt;&gt;"UL"),INDIRECT(ADDRESS($C193,COLUMN()-12)),0),0), IF($D193&gt;0,IF(AND(INDIRECT(ADDRESS($D193,44))=0,INDIRECT(ADDRESS($D193,38))&lt;&gt;"UL"),INDIRECT(ADDRESS($D193,COLUMN()-12)),0),0), IF($E193&gt;0,IF(AND(INDIRECT(ADDRESS($E193,44))=0,INDIRECT(ADDRESS($E193,38))&lt;&gt;"UL"),INDIRECT(ADDRESS($E193,COLUMN()-12)),0),0), IF($F193&gt;0,IF(AND(INDIRECT(ADDRESS($F193,44))=0,INDIRECT(ADDRESS($F193,38))&lt;&gt;"UL"),INDIRECT(ADDRESS($F193,COLUMN()-12)),0),0), IF($G193&gt;0,IF(AND(INDIRECT(ADDRESS($G193,44))=0,INDIRECT(ADDRESS($G193,38))&lt;&gt;"UL"),INDIRECT(ADDRESS($G193,COLUMN()-12)),0),0), IF($H193&gt;0,IF(AND(INDIRECT(ADDRESS($H193,44))=0,INDIRECT(ADDRESS($H193,38))&lt;&gt;"UL"),INDIRECT(ADDRESS($H193,COLUMN()-12)),0),0), IF($I193&gt;0,IF(AND(INDIRECT(ADDRESS($I193,44))=0,INDIRECT(ADDRESS($I193,38))&lt;&gt;"UL"),INDIRECT(ADDRESS($I193,COLUMN()-12)),0),0), IF($J193&gt;0,IF(AND(INDIRECT(ADDRESS($J193,44))=0,INDIRECT(ADDRESS($J193,38))&lt;&gt;"UL"),INDIRECT(ADDRESS($J193,COLUMN()-12)),0),0), IF($K193&gt;0,IF(AND(INDIRECT(ADDRESS($K193,44))=0,INDIRECT(ADDRESS($K193,38))&lt;&gt;"UL"),INDIRECT(ADDRESS($K193,COLUMN()-12)),0),0), IF($L193&gt;0,IF(AND(INDIRECT(ADDRESS($L193,44))=0,INDIRECT(ADDRESS($L193,38))&lt;&gt;"UL"),INDIRECT(ADDRESS($L193,COLUMN()-12)),0),0), IF($M193&gt;0,IF(AND(INDIRECT(ADDRESS($M193,44))=0,INDIRECT(ADDRESS($M193,38))&lt;&gt;"UL"),INDIRECT(ADDRESS($M193,COLUMN()-12)),0),0))</f>
        <v>0</v>
      </c>
      <c r="BI193" s="175" cm="1">
        <f t="array" aca="1" ref="BI193" ca="1">SUM(IF($C193&gt;0,IF(AND(INDIRECT(ADDRESS($C193,44))=0,INDIRECT(ADDRESS($C193,38))&lt;&gt;"UL"),INDIRECT(ADDRESS($C193,COLUMN()-12)),0),0), IF($D193&gt;0,IF(AND(INDIRECT(ADDRESS($D193,44))=0,INDIRECT(ADDRESS($D193,38))&lt;&gt;"UL"),INDIRECT(ADDRESS($D193,COLUMN()-12)),0),0), IF($E193&gt;0,IF(AND(INDIRECT(ADDRESS($E193,44))=0,INDIRECT(ADDRESS($E193,38))&lt;&gt;"UL"),INDIRECT(ADDRESS($E193,COLUMN()-12)),0),0), IF($F193&gt;0,IF(AND(INDIRECT(ADDRESS($F193,44))=0,INDIRECT(ADDRESS($F193,38))&lt;&gt;"UL"),INDIRECT(ADDRESS($F193,COLUMN()-12)),0),0), IF($G193&gt;0,IF(AND(INDIRECT(ADDRESS($G193,44))=0,INDIRECT(ADDRESS($G193,38))&lt;&gt;"UL"),INDIRECT(ADDRESS($G193,COLUMN()-12)),0),0), IF($H193&gt;0,IF(AND(INDIRECT(ADDRESS($H193,44))=0,INDIRECT(ADDRESS($H193,38))&lt;&gt;"UL"),INDIRECT(ADDRESS($H193,COLUMN()-12)),0),0), IF($I193&gt;0,IF(AND(INDIRECT(ADDRESS($I193,44))=0,INDIRECT(ADDRESS($I193,38))&lt;&gt;"UL"),INDIRECT(ADDRESS($I193,COLUMN()-12)),0),0), IF($J193&gt;0,IF(AND(INDIRECT(ADDRESS($J193,44))=0,INDIRECT(ADDRESS($J193,38))&lt;&gt;"UL"),INDIRECT(ADDRESS($J193,COLUMN()-12)),0),0), IF($K193&gt;0,IF(AND(INDIRECT(ADDRESS($K193,44))=0,INDIRECT(ADDRESS($K193,38))&lt;&gt;"UL"),INDIRECT(ADDRESS($K193,COLUMN()-12)),0),0), IF($L193&gt;0,IF(AND(INDIRECT(ADDRESS($L193,44))=0,INDIRECT(ADDRESS($L193,38))&lt;&gt;"UL"),INDIRECT(ADDRESS($L193,COLUMN()-12)),0),0), IF($M193&gt;0,IF(AND(INDIRECT(ADDRESS($M193,44))=0,INDIRECT(ADDRESS($M193,38))&lt;&gt;"UL"),INDIRECT(ADDRESS($M193,COLUMN()-12)),0),0))</f>
        <v>0</v>
      </c>
      <c r="BJ193" s="175" cm="1">
        <f t="array" aca="1" ref="BJ193" ca="1">SUM(IF($C193&gt;0,IF(AND(INDIRECT(ADDRESS($C193,44))=0,INDIRECT(ADDRESS($C193,38))&lt;&gt;"UL"),INDIRECT(ADDRESS($C193,COLUMN()-12)),0),0), IF($D193&gt;0,IF(AND(INDIRECT(ADDRESS($D193,44))=0,INDIRECT(ADDRESS($D193,38))&lt;&gt;"UL"),INDIRECT(ADDRESS($D193,COLUMN()-12)),0),0), IF($E193&gt;0,IF(AND(INDIRECT(ADDRESS($E193,44))=0,INDIRECT(ADDRESS($E193,38))&lt;&gt;"UL"),INDIRECT(ADDRESS($E193,COLUMN()-12)),0),0), IF($F193&gt;0,IF(AND(INDIRECT(ADDRESS($F193,44))=0,INDIRECT(ADDRESS($F193,38))&lt;&gt;"UL"),INDIRECT(ADDRESS($F193,COLUMN()-12)),0),0), IF($G193&gt;0,IF(AND(INDIRECT(ADDRESS($G193,44))=0,INDIRECT(ADDRESS($G193,38))&lt;&gt;"UL"),INDIRECT(ADDRESS($G193,COLUMN()-12)),0),0), IF($H193&gt;0,IF(AND(INDIRECT(ADDRESS($H193,44))=0,INDIRECT(ADDRESS($H193,38))&lt;&gt;"UL"),INDIRECT(ADDRESS($H193,COLUMN()-12)),0),0), IF($I193&gt;0,IF(AND(INDIRECT(ADDRESS($I193,44))=0,INDIRECT(ADDRESS($I193,38))&lt;&gt;"UL"),INDIRECT(ADDRESS($I193,COLUMN()-12)),0),0), IF($J193&gt;0,IF(AND(INDIRECT(ADDRESS($J193,44))=0,INDIRECT(ADDRESS($J193,38))&lt;&gt;"UL"),INDIRECT(ADDRESS($J193,COLUMN()-12)),0),0), IF($K193&gt;0,IF(AND(INDIRECT(ADDRESS($K193,44))=0,INDIRECT(ADDRESS($K193,38))&lt;&gt;"UL"),INDIRECT(ADDRESS($K193,COLUMN()-12)),0),0), IF($L193&gt;0,IF(AND(INDIRECT(ADDRESS($L193,44))=0,INDIRECT(ADDRESS($L193,38))&lt;&gt;"UL"),INDIRECT(ADDRESS($L193,COLUMN()-12)),0),0), IF($M193&gt;0,IF(AND(INDIRECT(ADDRESS($M193,44))=0,INDIRECT(ADDRESS($M193,38))&lt;&gt;"UL"),INDIRECT(ADDRESS($M193,COLUMN()-12)),0),0))</f>
        <v>0</v>
      </c>
      <c r="BK193" s="175">
        <f t="shared" ca="1" si="127"/>
        <v>0</v>
      </c>
      <c r="BL193" s="176">
        <f t="shared" ca="1" si="128"/>
        <v>0</v>
      </c>
      <c r="BM193" s="175" cm="1">
        <f t="array" aca="1" ref="BM193" ca="1">SUM(IF($C193&gt;0,IF(AND(INDIRECT(ADDRESS($C193,44))=0,INDIRECT(ADDRESS($C193,38))&lt;&gt;"UL"),INDIRECT(ADDRESS($C193,COLUMN()-12)),0),0), IF($D193&gt;0,IF(AND(INDIRECT(ADDRESS($D193,44))=0,INDIRECT(ADDRESS($D193,38))&lt;&gt;"UL"),INDIRECT(ADDRESS($D193,COLUMN()-12)),0),0), IF($E193&gt;0,IF(AND(INDIRECT(ADDRESS($E193,44))=0,INDIRECT(ADDRESS($E193,38))&lt;&gt;"UL"),INDIRECT(ADDRESS($E193,COLUMN()-12)),0),0), IF($F193&gt;0,IF(AND(INDIRECT(ADDRESS($F193,44))=0,INDIRECT(ADDRESS($F193,38))&lt;&gt;"UL"),INDIRECT(ADDRESS($F193,COLUMN()-12)),0),0), IF($G193&gt;0,IF(AND(INDIRECT(ADDRESS($G193,44))=0,INDIRECT(ADDRESS($G193,38))&lt;&gt;"UL"),INDIRECT(ADDRESS($G193,COLUMN()-12)),0),0), IF($H193&gt;0,IF(AND(INDIRECT(ADDRESS($H193,44))=0,INDIRECT(ADDRESS($H193,38))&lt;&gt;"UL"),INDIRECT(ADDRESS($H193,COLUMN()-12)),0),0), IF($I193&gt;0,IF(AND(INDIRECT(ADDRESS($I193,44))=0,INDIRECT(ADDRESS($I193,38))&lt;&gt;"UL"),INDIRECT(ADDRESS($I193,COLUMN()-12)),0),0), IF($J193&gt;0,IF(AND(INDIRECT(ADDRESS($J193,44))=0,INDIRECT(ADDRESS($J193,38))&lt;&gt;"UL"),INDIRECT(ADDRESS($J193,COLUMN()-12)),0),0), IF($K193&gt;0,IF(AND(INDIRECT(ADDRESS($K193,44))=0,INDIRECT(ADDRESS($K193,38))&lt;&gt;"UL"),INDIRECT(ADDRESS($K193,COLUMN()-11)),0),0), IF($L193&gt;0,IF(AND(INDIRECT(ADDRESS($L193,44))=0,INDIRECT(ADDRESS($L193,38))&lt;&gt;"UL"),INDIRECT(ADDRESS($L193,COLUMN()-11)),0),0), IF($M193&gt;0,IF(AND(INDIRECT(ADDRESS($M193,44))=0,INDIRECT(ADDRESS($M193,38))&lt;&gt;"UL"),INDIRECT(ADDRESS($M193,COLUMN()-11)),0),0))</f>
        <v>0</v>
      </c>
      <c r="BN193" s="175" cm="1">
        <f t="array" aca="1" ref="BN193" ca="1">SUM(IF($C193&gt;0,IF(AND(INDIRECT(ADDRESS($C193,44))=0,INDIRECT(ADDRESS($C193,38))&lt;&gt;"UL"),INDIRECT(ADDRESS($C193,COLUMN()-12)),0),0), IF($D193&gt;0,IF(AND(INDIRECT(ADDRESS($D193,44))=0,INDIRECT(ADDRESS($D193,38))&lt;&gt;"UL"),INDIRECT(ADDRESS($D193,COLUMN()-12)),0),0), IF($E193&gt;0,IF(AND(INDIRECT(ADDRESS($E193,44))=0,INDIRECT(ADDRESS($E193,38))&lt;&gt;"UL"),INDIRECT(ADDRESS($E193,COLUMN()-12)),0),0), IF($F193&gt;0,IF(AND(INDIRECT(ADDRESS($F193,44))=0,INDIRECT(ADDRESS($F193,38))&lt;&gt;"UL"),INDIRECT(ADDRESS($F193,COLUMN()-12)),0),0), IF($G193&gt;0,IF(AND(INDIRECT(ADDRESS($G193,44))=0,INDIRECT(ADDRESS($G193,38))&lt;&gt;"UL"),INDIRECT(ADDRESS($G193,COLUMN()-12)),0),0), IF($H193&gt;0,IF(AND(INDIRECT(ADDRESS($H193,44))=0,INDIRECT(ADDRESS($H193,38))&lt;&gt;"UL"),INDIRECT(ADDRESS($H193,COLUMN()-12)),0),0), IF($I193&gt;0,IF(AND(INDIRECT(ADDRESS($I193,44))=0,INDIRECT(ADDRESS($I193,38))&lt;&gt;"UL"),INDIRECT(ADDRESS($I193,COLUMN()-12)),0),0), IF($J193&gt;0,IF(AND(INDIRECT(ADDRESS($J193,44))=0,INDIRECT(ADDRESS($J193,38))&lt;&gt;"UL"),INDIRECT(ADDRESS($J193,COLUMN()-12)),0),0), IF($K193&gt;0,IF(AND(INDIRECT(ADDRESS($K193,44))=0,INDIRECT(ADDRESS($K193,38))&lt;&gt;"UL"),INDIRECT(ADDRESS($K193,COLUMN()-11)),0),0), IF($L193&gt;0,IF(AND(INDIRECT(ADDRESS($L193,44))=0,INDIRECT(ADDRESS($L193,38))&lt;&gt;"UL"),INDIRECT(ADDRESS($L193,COLUMN()-11)),0),0), IF($M193&gt;0,IF(AND(INDIRECT(ADDRESS($M193,44))=0,INDIRECT(ADDRESS($M193,38))&lt;&gt;"UL"),INDIRECT(ADDRESS($M193,COLUMN()-11)),0),0))</f>
        <v>0</v>
      </c>
      <c r="BO193" s="175" cm="1">
        <f t="array" aca="1" ref="BO193" ca="1">SUM(IF($C193&gt;0,IF(AND(INDIRECT(ADDRESS($C193,44))=0,INDIRECT(ADDRESS($C193,38))&lt;&gt;"UL"),INDIRECT(ADDRESS($C193,COLUMN()-12)),0),0), IF($D193&gt;0,IF(AND(INDIRECT(ADDRESS($D193,44))=0,INDIRECT(ADDRESS($D193,38))&lt;&gt;"UL"),INDIRECT(ADDRESS($D193,COLUMN()-12)),0),0), IF($E193&gt;0,IF(AND(INDIRECT(ADDRESS($E193,44))=0,INDIRECT(ADDRESS($E193,38))&lt;&gt;"UL"),INDIRECT(ADDRESS($E193,COLUMN()-12)),0),0), IF($F193&gt;0,IF(AND(INDIRECT(ADDRESS($F193,44))=0,INDIRECT(ADDRESS($F193,38))&lt;&gt;"UL"),INDIRECT(ADDRESS($F193,COLUMN()-12)),0),0), IF($G193&gt;0,IF(AND(INDIRECT(ADDRESS($G193,44))=0,INDIRECT(ADDRESS($G193,38))&lt;&gt;"UL"),INDIRECT(ADDRESS($G193,COLUMN()-12)),0),0), IF($H193&gt;0,IF(AND(INDIRECT(ADDRESS($H193,44))=0,INDIRECT(ADDRESS($H193,38))&lt;&gt;"UL"),INDIRECT(ADDRESS($H193,COLUMN()-12)),0),0), IF($I193&gt;0,IF(AND(INDIRECT(ADDRESS($I193,44))=0,INDIRECT(ADDRESS($I193,38))&lt;&gt;"UL"),INDIRECT(ADDRESS($I193,COLUMN()-12)),0),0), IF($J193&gt;0,IF(AND(INDIRECT(ADDRESS($J193,44))=0,INDIRECT(ADDRESS($J193,38))&lt;&gt;"UL"),INDIRECT(ADDRESS($J193,COLUMN()-12)),0),0), IF($K193&gt;0,IF(AND(INDIRECT(ADDRESS($K193,44))=0,INDIRECT(ADDRESS($K193,38))&lt;&gt;"UL"),INDIRECT(ADDRESS($K193,COLUMN()-11)),0),0), IF($L193&gt;0,IF(AND(INDIRECT(ADDRESS($L193,44))=0,INDIRECT(ADDRESS($L193,38))&lt;&gt;"UL"),INDIRECT(ADDRESS($L193,COLUMN()-11)),0),0), IF($M193&gt;0,IF(AND(INDIRECT(ADDRESS($M193,44))=0,INDIRECT(ADDRESS($M193,38))&lt;&gt;"UL"),INDIRECT(ADDRESS($M193,COLUMN()-11)),0),0))</f>
        <v>0</v>
      </c>
      <c r="BP193" s="175" cm="1">
        <f t="array" aca="1" ref="BP193" ca="1">SUM(IF($C193&gt;0,IF(AND(INDIRECT(ADDRESS($C193,44))=0,INDIRECT(ADDRESS($C193,38))&lt;&gt;"UL"),INDIRECT(ADDRESS($C193,COLUMN()-12)),0),0), IF($D193&gt;0,IF(AND(INDIRECT(ADDRESS($D193,44))=0,INDIRECT(ADDRESS($D193,38))&lt;&gt;"UL"),INDIRECT(ADDRESS($D193,COLUMN()-12)),0),0), IF($E193&gt;0,IF(AND(INDIRECT(ADDRESS($E193,44))=0,INDIRECT(ADDRESS($E193,38))&lt;&gt;"UL"),INDIRECT(ADDRESS($E193,COLUMN()-12)),0),0), IF($F193&gt;0,IF(AND(INDIRECT(ADDRESS($F193,44))=0,INDIRECT(ADDRESS($F193,38))&lt;&gt;"UL"),INDIRECT(ADDRESS($F193,COLUMN()-12)),0),0), IF($G193&gt;0,IF(AND(INDIRECT(ADDRESS($G193,44))=0,INDIRECT(ADDRESS($G193,38))&lt;&gt;"UL"),INDIRECT(ADDRESS($G193,COLUMN()-12)),0),0), IF($H193&gt;0,IF(AND(INDIRECT(ADDRESS($H193,44))=0,INDIRECT(ADDRESS($H193,38))&lt;&gt;"UL"),INDIRECT(ADDRESS($H193,COLUMN()-12)),0),0), IF($I193&gt;0,IF(AND(INDIRECT(ADDRESS($I193,44))=0,INDIRECT(ADDRESS($I193,38))&lt;&gt;"UL"),INDIRECT(ADDRESS($I193,COLUMN()-12)),0),0), IF($J193&gt;0,IF(AND(INDIRECT(ADDRESS($J193,44))=0,INDIRECT(ADDRESS($J193,38))&lt;&gt;"UL"),INDIRECT(ADDRESS($J193,COLUMN()-12)),0),0), IF($K193&gt;0,IF(AND(INDIRECT(ADDRESS($K193,44))=0,INDIRECT(ADDRESS($K193,38))&lt;&gt;"UL"),INDIRECT(ADDRESS($K193,COLUMN()-11)),0),0), IF($L193&gt;0,IF(AND(INDIRECT(ADDRESS($L193,44))=0,INDIRECT(ADDRESS($L193,38))&lt;&gt;"UL"),INDIRECT(ADDRESS($L193,COLUMN()-11)),0),0), IF($M193&gt;0,IF(AND(INDIRECT(ADDRESS($M193,44))=0,INDIRECT(ADDRESS($M193,38))&lt;&gt;"UL"),INDIRECT(ADDRESS($M193,COLUMN()-11)),0),0))</f>
        <v>0</v>
      </c>
      <c r="BQ193" s="175">
        <f t="shared" ca="1" si="129"/>
        <v>0</v>
      </c>
      <c r="BR193" s="178">
        <f t="shared" ca="1" si="130"/>
        <v>67.200370225492691</v>
      </c>
      <c r="BS193" s="173"/>
      <c r="BT193" s="173">
        <f t="shared" ca="1" si="131"/>
        <v>2.8699594400822366</v>
      </c>
      <c r="BU193" s="179">
        <f t="shared" ca="1" si="132"/>
        <v>0.13666473524201125</v>
      </c>
      <c r="BV193" s="175" t="s">
        <v>34</v>
      </c>
      <c r="BW193" s="175" cm="1">
        <f t="array" aca="1" ref="BW193" ca="1">SUM(IF($C193&gt;0,IF(AND(INDIRECT(ADDRESS($C193,44))=0,INDIRECT(ADDRESS($C193,38))="UL",ISERROR(SEARCH("Rear",INDIRECT(ADDRESS($C193,33)))),ISERROR(SEARCH("Side",INDIRECT(ADDRESS($C193,33))))),INDIRECT(ADDRESS($C193,COLUMN())),0),0),IF($D193&gt;0,IF(AND(INDIRECT(ADDRESS($D193,44))=0,INDIRECT(ADDRESS($D193,38))="UL",ISERROR(SEARCH("Rear",INDIRECT(ADDRESS($D193,33)))),ISERROR(SEARCH("Side",INDIRECT(ADDRESS($D193,33))))),INDIRECT(ADDRESS($D193,COLUMN())),0),0),IF($E193&gt;0,IF(AND(INDIRECT(ADDRESS($E193,44))=0,INDIRECT(ADDRESS($E193,38))="UL",ISERROR(SEARCH("Rear",INDIRECT(ADDRESS($E193,33)))),ISERROR(SEARCH("Side",INDIRECT(ADDRESS($E193,33))))),INDIRECT(ADDRESS($E193,COLUMN())),0),0),IF($F193&gt;0,IF(AND(INDIRECT(ADDRESS($F193,44))=0,INDIRECT(ADDRESS($F193,38))="UL",ISERROR(SEARCH("Rear",INDIRECT(ADDRESS($F193,33)))),ISERROR(SEARCH("Side",INDIRECT(ADDRESS($F193,33))))),INDIRECT(ADDRESS($F193,COLUMN())),0),0),IF($G193&gt;0,IF(AND(INDIRECT(ADDRESS($G193,44))=0,INDIRECT(ADDRESS($G193,38))="UL",ISERROR(SEARCH("Rear",INDIRECT(ADDRESS($G193,33)))),ISERROR(SEARCH("Side",INDIRECT(ADDRESS($G193,33))))),INDIRECT(ADDRESS($G193,COLUMN())),0),0),IF($H193&gt;0,IF(AND(INDIRECT(ADDRESS($H193,44))=0,INDIRECT(ADDRESS($H193,38))="UL",ISERROR(SEARCH("Rear",INDIRECT(ADDRESS($H193,33)))),ISERROR(SEARCH("Side",INDIRECT(ADDRESS($H193,33))))),INDIRECT(ADDRESS($H193,COLUMN())),0),0),IF($I193&gt;0,IF(AND(INDIRECT(ADDRESS($I193,44))=0,INDIRECT(ADDRESS($I193,38))="UL",ISERROR(SEARCH("Rear",INDIRECT(ADDRESS($I193,33)))),ISERROR(SEARCH("Side",INDIRECT(ADDRESS($I193,33))))),INDIRECT(ADDRESS($I193,COLUMN())),0),0),IF($J193&gt;0,IF(AND(INDIRECT(ADDRESS($J193,44))=0,INDIRECT(ADDRESS($J193,38))="UL",ISERROR(SEARCH("Rear",INDIRECT(ADDRESS($J193,33)))),ISERROR(SEARCH("Side",INDIRECT(ADDRESS($J193,33))))),INDIRECT(ADDRESS($J193,COLUMN())),0),0),IF($K193&gt;0,IF(AND(INDIRECT(ADDRESS($K193,44))=0,INDIRECT(ADDRESS($K193,38))="UL",ISERROR(SEARCH("Rear",INDIRECT(ADDRESS($K193,33)))),ISERROR(SEARCH("Side",INDIRECT(ADDRESS($K193,33))))),INDIRECT(ADDRESS($K193,COLUMN())),0),0),IF($L193&gt;0,IF(AND(INDIRECT(ADDRESS($L193,44))=0,INDIRECT(ADDRESS($L193,38))="UL",ISERROR(SEARCH("Rear",INDIRECT(ADDRESS($L193,33)))),ISERROR(SEARCH("Side",INDIRECT(ADDRESS($L193,33))))),INDIRECT(ADDRESS($L193,COLUMN())),0),0),IF($M193&gt;0,IF(AND(INDIRECT(ADDRESS($M193,44))=0,INDIRECT(ADDRESS($M193,38))="UL",ISERROR(SEARCH("Rear",INDIRECT(ADDRESS($M193,33)))),ISERROR(SEARCH("Side",INDIRECT(ADDRESS($M193,33))))),INDIRECT(ADDRESS($M193,COLUMN())),0),0))</f>
        <v>1</v>
      </c>
      <c r="BX193" s="175">
        <f t="shared" ca="1" si="136"/>
        <v>1</v>
      </c>
      <c r="BY193" s="175" cm="1">
        <f t="array" aca="1" ref="BY193" ca="1">SUM(IF($C193&gt;0,IF(AND(INDIRECT(ADDRESS($C193,44))=0,INDIRECT(ADDRESS($C193,38))="UL"),INDIRECT(ADDRESS($C193,COLUMN())),0),0),IF($D193&gt;0,IF(AND(INDIRECT(ADDRESS($D193,44))=0,INDIRECT(ADDRESS($D193,38))="UL"),INDIRECT(ADDRESS($D193,COLUMN())),0),0),IF($E193&gt;0,IF(AND(INDIRECT(ADDRESS($E193,44))=0,INDIRECT(ADDRESS($E193,38))="UL"),INDIRECT(ADDRESS($E193,COLUMN())),0),0),IF($F193&gt;0,IF(AND(INDIRECT(ADDRESS($F193,44))=0,INDIRECT(ADDRESS($F193,38))="UL"),INDIRECT(ADDRESS($F193,COLUMN())),0),0),IF($G193&gt;0,IF(AND(INDIRECT(ADDRESS($G193,44))=0,INDIRECT(ADDRESS($G193,38))="UL"),INDIRECT(ADDRESS($G193,COLUMN())),0),0),IF($H193&gt;0,IF(AND(INDIRECT(ADDRESS($H193,44))=0,INDIRECT(ADDRESS($H193,38))="UL"),INDIRECT(ADDRESS($H193,COLUMN())),0),0),IF($I193&gt;0,IF(AND(INDIRECT(ADDRESS($I193,44))=0,INDIRECT(ADDRESS($I193,38))="UL"),INDIRECT(ADDRESS($I193,COLUMN())),0),0),IF($J193&gt;0,IF(AND(INDIRECT(ADDRESS($J193,44))=0,INDIRECT(ADDRESS($J193,38))="UL"),INDIRECT(ADDRESS($J193,COLUMN())),0),0),IF($K193&gt;0,IF(AND(INDIRECT(ADDRESS($K193,44))=0,INDIRECT(ADDRESS($K193,38))="UL"),INDIRECT(ADDRESS($K193,COLUMN())),0),0),IF($L193&gt;0,IF(AND(INDIRECT(ADDRESS($L193,44))=0,INDIRECT(ADDRESS($L193,38))="UL"),INDIRECT(ADDRESS($L193,COLUMN())),0),0),IF($M193&gt;0,IF(AND(INDIRECT(ADDRESS($M193,44))=0,INDIRECT(ADDRESS($M193,38))="UL"),INDIRECT(ADDRESS($M193,COLUMN())),0),0))</f>
        <v>0.33333333333333331</v>
      </c>
      <c r="BZ193" s="175" cm="1">
        <f t="array" aca="1" ref="BZ193" ca="1">SUM(IF($C193&gt;0,IF(AND(INDIRECT(ADDRESS($C193,44))=0,INDIRECT(ADDRESS($C193,38))="UL"),INDIRECT(ADDRESS($C193,COLUMN())),0),0),IF($D193&gt;0,IF(AND(INDIRECT(ADDRESS($D193,44))=0,INDIRECT(ADDRESS($D193,38))="UL"),INDIRECT(ADDRESS($D193,COLUMN())),0),0),IF($E193&gt;0,IF(AND(INDIRECT(ADDRESS($E193,44))=0,INDIRECT(ADDRESS($E193,38))="UL"),INDIRECT(ADDRESS($E193,COLUMN())),0),0),IF($F193&gt;0,IF(AND(INDIRECT(ADDRESS($F193,44))=0,INDIRECT(ADDRESS($F193,38))="UL"),INDIRECT(ADDRESS($F193,COLUMN())),0),0),IF($G193&gt;0,IF(AND(INDIRECT(ADDRESS($G193,44))=0,INDIRECT(ADDRESS($G193,38))="UL"),INDIRECT(ADDRESS($G193,COLUMN())),0),0),IF($H193&gt;0,IF(AND(INDIRECT(ADDRESS($H193,44))=0,INDIRECT(ADDRESS($H193,38))="UL"),INDIRECT(ADDRESS($H193,COLUMN())),0),0),IF($I193&gt;0,IF(AND(INDIRECT(ADDRESS($I193,44))=0,INDIRECT(ADDRESS($I193,38))="UL"),INDIRECT(ADDRESS($I193,COLUMN())),0),0),IF($J193&gt;0,IF(AND(INDIRECT(ADDRESS($J193,44))=0,INDIRECT(ADDRESS($J193,38))="UL"),INDIRECT(ADDRESS($J193,COLUMN())),0),0),IF($K193&gt;0,IF(AND(INDIRECT(ADDRESS($K193,44))=0,INDIRECT(ADDRESS($K193,38))="UL"),INDIRECT(ADDRESS($K193,COLUMN())),0),0),IF($L193&gt;0,IF(AND(INDIRECT(ADDRESS($L193,44))=0,INDIRECT(ADDRESS($L193,38))="UL"),INDIRECT(ADDRESS($L193,COLUMN())),0),0),IF($M193&gt;0,IF(AND(INDIRECT(ADDRESS($M193,44))=0,INDIRECT(ADDRESS($M193,38))="UL"),INDIRECT(ADDRESS($M193,COLUMN())),0),0))</f>
        <v>0</v>
      </c>
      <c r="CA193" s="175">
        <f t="shared" ca="1" si="137"/>
        <v>0</v>
      </c>
      <c r="CB193" s="175" cm="1">
        <f t="array" aca="1" ref="CB193" ca="1">SUM(IF($C193&gt;0,IF(AND(INDIRECT(ADDRESS($C193,44))=0,INDIRECT(ADDRESS($C193,38))&lt;&gt;"UL"),INDIRECT(ADDRESS($C193,COLUMN())),0),0),IF($D193&gt;0,IF(AND(INDIRECT(ADDRESS($D193,44))=0,INDIRECT(ADDRESS($D193,38))&lt;&gt;"UL"),INDIRECT(ADDRESS($D193,COLUMN())),0),0),IF($E193&gt;0,IF(AND(INDIRECT(ADDRESS($E193,44))=0,INDIRECT(ADDRESS($E193,38))&lt;&gt;"UL"),INDIRECT(ADDRESS($E193,COLUMN())),0),0),IF($F193&gt;0,IF(AND(INDIRECT(ADDRESS($F193,44))=0,INDIRECT(ADDRESS($F193,38))&lt;&gt;"UL"),INDIRECT(ADDRESS($F193,COLUMN())),0),0),IF($G193&gt;0,IF(AND(INDIRECT(ADDRESS($G193,44))=0,INDIRECT(ADDRESS($G193,38))&lt;&gt;"UL"),INDIRECT(ADDRESS($G193,COLUMN())),0),0),IF($H193&gt;0,IF(AND(INDIRECT(ADDRESS($H193,44))=0,INDIRECT(ADDRESS($H193,38))&lt;&gt;"UL"),INDIRECT(ADDRESS($H193,COLUMN())),0),0),IF($I193&gt;0,IF(AND(INDIRECT(ADDRESS($I193,44))=0,INDIRECT(ADDRESS($I193,38))&lt;&gt;"UL"),INDIRECT(ADDRESS($I193,COLUMN())),0),0),IF($J193&gt;0,IF(AND(INDIRECT(ADDRESS($J193,44))=0,INDIRECT(ADDRESS($J193,38))&lt;&gt;"UL"),INDIRECT(ADDRESS($J193,COLUMN())),0),0),IF($K193&gt;0,IF(AND(INDIRECT(ADDRESS($K193,44))=0,INDIRECT(ADDRESS($K193,38))&lt;&gt;"UL"),INDIRECT(ADDRESS($K193,COLUMN())),0),0),IF($L193&gt;0,IF(AND(INDIRECT(ADDRESS($L193,44))=0,INDIRECT(ADDRESS($L193,38))&lt;&gt;"UL"),INDIRECT(ADDRESS($L193,COLUMN())),0),0),IF($M193&gt;0,IF(AND(INDIRECT(ADDRESS($M193,44))=0,INDIRECT(ADDRESS($M193,38))&lt;&gt;"UL"),INDIRECT(ADDRESS($M193,COLUMN())),0),0))</f>
        <v>0</v>
      </c>
      <c r="CC193" s="175">
        <f t="shared" ca="1" si="138"/>
        <v>0</v>
      </c>
      <c r="CD193" s="175" cm="1">
        <f t="array" aca="1" ref="CD193" ca="1">SUM(IF($C193&gt;0,IF(AND(INDIRECT(ADDRESS($C193,44))=0,INDIRECT(ADDRESS($C193,38))&lt;&gt;"UL"),INDIRECT(ADDRESS($C193,COLUMN())),0),0),IF($D193&gt;0,IF(AND(INDIRECT(ADDRESS($D193,44))=0,INDIRECT(ADDRESS($D193,38))&lt;&gt;"UL"),INDIRECT(ADDRESS($D193,COLUMN())),0),0),IF($E193&gt;0,IF(AND(INDIRECT(ADDRESS($E193,44))=0,INDIRECT(ADDRESS($E193,38))&lt;&gt;"UL"),INDIRECT(ADDRESS($E193,COLUMN())),0),0),IF($F193&gt;0,IF(AND(INDIRECT(ADDRESS($F193,44))=0,INDIRECT(ADDRESS($F193,38))&lt;&gt;"UL"),INDIRECT(ADDRESS($F193,COLUMN())),0),0),IF($G193&gt;0,IF(AND(INDIRECT(ADDRESS($G193,44))=0,INDIRECT(ADDRESS($G193,38))&lt;&gt;"UL"),INDIRECT(ADDRESS($G193,COLUMN())),0),0),IF($H193&gt;0,IF(AND(INDIRECT(ADDRESS($H193,44))=0,INDIRECT(ADDRESS($H193,38))&lt;&gt;"UL"),INDIRECT(ADDRESS($H193,COLUMN())),0),0),IF($I193&gt;0,IF(AND(INDIRECT(ADDRESS($I193,44))=0,INDIRECT(ADDRESS($I193,38))&lt;&gt;"UL"),INDIRECT(ADDRESS($I193,COLUMN())),0),0),IF($J193&gt;0,IF(AND(INDIRECT(ADDRESS($J193,44))=0,INDIRECT(ADDRESS($J193,38))&lt;&gt;"UL"),INDIRECT(ADDRESS($J193,COLUMN())),0),0),IF($K193&gt;0,IF(AND(INDIRECT(ADDRESS($K193,44))=0,INDIRECT(ADDRESS($K193,38))&lt;&gt;"UL"),INDIRECT(ADDRESS($K193,COLUMN())),0),0),IF($L193&gt;0,IF(AND(INDIRECT(ADDRESS($L193,44))=0,INDIRECT(ADDRESS($L193,38))&lt;&gt;"UL"),INDIRECT(ADDRESS($L193,COLUMN())),0),0),IF($M193&gt;0,IF(AND(INDIRECT(ADDRESS($M193,44))=0,INDIRECT(ADDRESS($M193,38))&lt;&gt;"UL"),INDIRECT(ADDRESS($M193,COLUMN())),0),0))</f>
        <v>0</v>
      </c>
      <c r="CE193" s="175" cm="1">
        <f t="array" aca="1" ref="CE193" ca="1">SUM(IF($C193&gt;0,IF(AND(INDIRECT(ADDRESS($C193,44))=0,INDIRECT(ADDRESS($C193,38))&lt;&gt;"UL"),INDIRECT(ADDRESS($C193,COLUMN())),0),0),IF($D193&gt;0,IF(AND(INDIRECT(ADDRESS($D193,44))=0,INDIRECT(ADDRESS($D193,38))&lt;&gt;"UL"),INDIRECT(ADDRESS($D193,COLUMN())),0),0),IF($E193&gt;0,IF(AND(INDIRECT(ADDRESS($E193,44))=0,INDIRECT(ADDRESS($E193,38))&lt;&gt;"UL"),INDIRECT(ADDRESS($E193,COLUMN())),0),0),IF($F193&gt;0,IF(AND(INDIRECT(ADDRESS($F193,44))=0,INDIRECT(ADDRESS($F193,38))&lt;&gt;"UL"),INDIRECT(ADDRESS($F193,COLUMN())),0),0),IF($G193&gt;0,IF(AND(INDIRECT(ADDRESS($G193,44))=0,INDIRECT(ADDRESS($G193,38))&lt;&gt;"UL"),INDIRECT(ADDRESS($G193,COLUMN())),0),0),IF($H193&gt;0,IF(AND(INDIRECT(ADDRESS($H193,44))=0,INDIRECT(ADDRESS($H193,38))&lt;&gt;"UL"),INDIRECT(ADDRESS($H193,COLUMN())),0),0),IF($I193&gt;0,IF(AND(INDIRECT(ADDRESS($I193,44))=0,INDIRECT(ADDRESS($I193,38))&lt;&gt;"UL"),INDIRECT(ADDRESS($I193,COLUMN())),0),0),IF($J193&gt;0,IF(AND(INDIRECT(ADDRESS($J193,44))=0,INDIRECT(ADDRESS($J193,38))&lt;&gt;"UL"),INDIRECT(ADDRESS($J193,COLUMN())),0),0),IF($K193&gt;0,IF(AND(INDIRECT(ADDRESS($K193,44))=0,INDIRECT(ADDRESS($K193,38))&lt;&gt;"UL"),INDIRECT(ADDRESS($K193,COLUMN())),0),0),IF($L193&gt;0,IF(AND(INDIRECT(ADDRESS($L193,44))=0,INDIRECT(ADDRESS($L193,38))&lt;&gt;"UL"),INDIRECT(ADDRESS($L193,COLUMN())),0),0),IF($M193&gt;0,IF(AND(INDIRECT(ADDRESS($M193,44))=0,INDIRECT(ADDRESS($M193,38))&lt;&gt;"UL"),INDIRECT(ADDRESS($M193,COLUMN())),0),0))</f>
        <v>0</v>
      </c>
      <c r="CF193" s="175">
        <f t="shared" ca="1" si="139"/>
        <v>0</v>
      </c>
      <c r="CG193" s="175">
        <f t="shared" ca="1" si="140"/>
        <v>1.585784580274612</v>
      </c>
      <c r="CH193" s="175">
        <f t="shared" ca="1" si="133"/>
        <v>7.5513551441648188E-2</v>
      </c>
      <c r="CI193" s="177">
        <f t="shared" ca="1" si="134"/>
        <v>12.184894269333386</v>
      </c>
      <c r="CJ193" s="177"/>
      <c r="CK193" s="175" cm="1">
        <f t="array" aca="1" ref="CK193" ca="1">IF(AU193="S", SUM(IF($C193&gt;0,IF(INDIRECT(ADDRESS($C193,43))&lt;&gt;1,INDIRECT(ADDRESS($C193,48)),0),0), IF($D193&gt;0,IF(INDIRECT(ADDRESS($D193,43))&lt;&gt;1,INDIRECT(ADDRESS($D193,48)),0),0), IF($E193&gt;0,IF(INDIRECT(ADDRESS($E193,43))&lt;&gt;1,INDIRECT(ADDRESS($E193,48)),0),0), IF($F193&gt;0,IF(INDIRECT(ADDRESS($F193,43))&lt;&gt;1,INDIRECT(ADDRESS($F193,48)),0),0), IF($G193&gt;0,IF(INDIRECT(ADDRESS($G193,43))&lt;&gt;1,INDIRECT(ADDRESS($G193,48)),0),0), IF($H193&gt;0,IF(INDIRECT(ADDRESS($H193,43))&lt;&gt;1,INDIRECT(ADDRESS($H193,48)),0),0), IF($I193&gt;0,IF(INDIRECT(ADDRESS($I193,43))&lt;&gt;1,INDIRECT(ADDRESS($I193,48)),0),0), IF($J193&gt;0,IF(INDIRECT(ADDRESS($J193,43))&lt;&gt;1,INDIRECT(ADDRESS($J193,48)),0),0), IF($K193&gt;0,IF(INDIRECT(ADDRESS($K193,43))&lt;&gt;1,INDIRECT(ADDRESS($K193,48)),0),0), IF($L193&gt;0,IF(INDIRECT(ADDRESS($L193,43))&lt;&gt;1,INDIRECT(ADDRESS($L193,48)),0),0), IF($M193&gt;0,IF(INDIRECT(ADDRESS($M193,43))&lt;&gt;1,INDIRECT(ADDRESS($M193,48)),0),0)), IF(AU193="L",SUM(IF($C193&gt;0,IF(INDIRECT(ADDRESS($C193,43))&lt;&gt;1,INDIRECT(ADDRESS($C193,50)),0),0), IF($D193&gt;0,IF(INDIRECT(ADDRESS($D193,43))&lt;&gt;1,INDIRECT(ADDRESS($D193,50)),0),0), IF($E193&gt;0,IF(INDIRECT(ADDRESS($E193,43))&lt;&gt;1,INDIRECT(ADDRESS($E193,50)),0),0), IF($F193&gt;0,IF(INDIRECT(ADDRESS($F193,43))&lt;&gt;1,INDIRECT(ADDRESS($F193,50)),0),0), IF($G193&gt;0,IF(INDIRECT(ADDRESS($G193,43))&lt;&gt;1,INDIRECT(ADDRESS($G193,50)),0),0), IF($G193&gt;0,IF(INDIRECT(ADDRESS($G193,43))&lt;&gt;1,INDIRECT(ADDRESS($G193,50)),0),0), IF($H193&gt;0,IF(INDIRECT(ADDRESS($H193,43))&lt;&gt;1,INDIRECT(ADDRESS($H193,50)),0),0), IF($I193&gt;0,IF(INDIRECT(ADDRESS($I193,43))&lt;&gt;1,INDIRECT(ADDRESS($I193,50)),0),0), IF($J193&gt;0,IF(INDIRECT(ADDRESS($J193,43))&lt;&gt;1,INDIRECT(ADDRESS($J193,50)),0),0), IF($K193&gt;0,IF(INDIRECT(ADDRESS($K193,43))&lt;&gt;1,INDIRECT(ADDRESS($K193,50)),0),0), IF($L193&gt;0,IF(INDIRECT(ADDRESS($L193,43))&lt;&gt;1,INDIRECT(ADDRESS($L193,50)),0),0), IF($M193&gt;0,IF(INDIRECT(ADDRESS($M193,43))&lt;&gt;1,INDIRECT(ADDRESS($M193,50)),0),0)), SUM(IF($C193&gt;0,IF(INDIRECT(ADDRESS($C193,43))&lt;&gt;1,INDIRECT(ADDRESS($C193,49)),0),0), IF($D193&gt;0,IF(INDIRECT(ADDRESS($D193,43))&lt;&gt;1,INDIRECT(ADDRESS($D193,49)),0),0), IF($E193&gt;0,IF(INDIRECT(ADDRESS($E193,43))&lt;&gt;1,INDIRECT(ADDRESS($E193,49)),0),0), IF($F193&gt;0,IF(INDIRECT(ADDRESS($F193,43))&lt;&gt;1,INDIRECT(ADDRESS($F193,49)),0),0), IF($G193&gt;0,IF(INDIRECT(ADDRESS($G193,43))&lt;&gt;1,INDIRECT(ADDRESS($G193,49)),0),0), IF($G193&gt;0,IF(INDIRECT(ADDRESS($G193,43))&lt;&gt;1,INDIRECT(ADDRESS($G193,49)),0),0), IF($H193&gt;0,IF(INDIRECT(ADDRESS($H193,43))&lt;&gt;1,INDIRECT(ADDRESS($H193,49)),0),0), IF($I193&gt;0,IF(INDIRECT(ADDRESS($I193,43))&lt;&gt;1,INDIRECT(ADDRESS($I193,49)),0),0), IF($J193&gt;0,IF(INDIRECT(ADDRESS($J193,43))&lt;&gt;1,INDIRECT(ADDRESS($J193,49)),0),0), IF($K193&gt;0,IF(INDIRECT(ADDRESS($K193,43))&lt;&gt;1,INDIRECT(ADDRESS($K193,49)),0),0), IF($L193&gt;0,IF(INDIRECT(ADDRESS($L193,43))&lt;&gt;1,INDIRECT(ADDRESS($L193,49)),0),0), IF($M193&gt;0,IF(INDIRECT(ADDRESS($M193,43))&lt;&gt;1,INDIRECT(ADDRESS($M193,49)),0),0))))</f>
        <v>3</v>
      </c>
      <c r="CL193" s="57" cm="1">
        <f t="array" aca="1" ref="CL193" ca="1">SUM(IF($C193&gt;0,IF(INDIRECT(ADDRESS($C193,44))=1,INDIRECT(ADDRESS($C193,90)),0),0), IF($D193&gt;0,IF(INDIRECT(ADDRESS($D193,44))=1,INDIRECT(ADDRESS($D193,90)),0),0), IF($E193&gt;0,IF(INDIRECT(ADDRESS($E193,44))=1,INDIRECT(ADDRESS($E193,90)),0),0), IF($F193&gt;0,IF(INDIRECT(ADDRESS($F193,44))=1,INDIRECT(ADDRESS($F193,90)),0),0), IF($G193&gt;0,IF(INDIRECT(ADDRESS($G193,44))=1,INDIRECT(ADDRESS($G193,90)),0),0), IF($H193&gt;0,IF(INDIRECT(ADDRESS($H193,44))=1,INDIRECT(ADDRESS($H193,90)),0),0), IF($I193&gt;0,IF(INDIRECT(ADDRESS($I193,44))=1,INDIRECT(ADDRESS($I193,90)),0),0), IF($J193&gt;0,IF(INDIRECT(ADDRESS($J193,44))=1,INDIRECT(ADDRESS($J193,90)),0),0), IF($K193&gt;0,IF(INDIRECT(ADDRESS($K193,44))=1,INDIRECT(ADDRESS($K193,90)),0),0), IF($L193&gt;0,IF(INDIRECT(ADDRESS($L193,44))=1,INDIRECT(ADDRESS($L193,90)),0),0), IF($M193&gt;0,IF(INDIRECT(ADDRESS($M193,44))=1,INDIRECT(ADDRESS($M193,90)),0),0))</f>
        <v>0</v>
      </c>
      <c r="CM193" s="173">
        <f t="shared" ca="1" si="135"/>
        <v>1.0061033582177197</v>
      </c>
      <c r="CN193" s="180"/>
    </row>
    <row r="194" spans="1:92" s="174" customFormat="1" x14ac:dyDescent="0.25">
      <c r="A194" s="171" t="s">
        <v>263</v>
      </c>
      <c r="B194" s="172">
        <v>104</v>
      </c>
      <c r="C194" s="172">
        <v>128</v>
      </c>
      <c r="D194" s="172"/>
      <c r="E194" s="172"/>
      <c r="F194" s="172"/>
      <c r="G194" s="172">
        <v>130</v>
      </c>
      <c r="H194" s="172"/>
      <c r="I194" s="172"/>
      <c r="J194" s="172"/>
      <c r="K194" s="172"/>
      <c r="L194" s="172"/>
      <c r="M194" s="172"/>
      <c r="N194" s="172">
        <f t="shared" ca="1" si="141"/>
        <v>23</v>
      </c>
      <c r="O194" s="172" t="str" cm="1">
        <f t="array" aca="1" ref="O194" ca="1">INDIRECT(ADDRESS($B194,COLUMN()))</f>
        <v>Fighter</v>
      </c>
      <c r="P194" s="172" cm="1">
        <f t="array" aca="1" ref="P194" ca="1">INDIRECT(ADDRESS($B194,COLUMN()))</f>
        <v>3</v>
      </c>
      <c r="Q194" s="172" cm="1">
        <f t="array" aca="1" ref="Q194" ca="1">INDIRECT(ADDRESS($B194,COLUMN()))</f>
        <v>3</v>
      </c>
      <c r="R194" s="172" t="str" cm="1">
        <f t="array" aca="1" ref="R194" ca="1">INDIRECT(ADDRESS($B194,COLUMN()))</f>
        <v>-</v>
      </c>
      <c r="S194" s="172" cm="1">
        <f t="array" aca="1" ref="S194" ca="1">INDIRECT(ADDRESS($B194,COLUMN()))</f>
        <v>1</v>
      </c>
      <c r="T194" s="172" t="str" cm="1">
        <f t="array" aca="1" ref="T194" ca="1">INDIRECT(ADDRESS($B194,COLUMN()))</f>
        <v>1-4</v>
      </c>
      <c r="U194" s="172" cm="1">
        <f t="array" aca="1" ref="U194" ca="1">INDIRECT(ADDRESS($B194,COLUMN()))</f>
        <v>4</v>
      </c>
      <c r="V194" s="172" cm="1">
        <f t="array" aca="1" ref="V194" ca="1">INDIRECT(ADDRESS($B194,COLUMN()))</f>
        <v>0</v>
      </c>
      <c r="W194" s="172" cm="1">
        <f t="array" aca="1" ref="W194" ca="1">INDIRECT(ADDRESS($B194,COLUMN()))</f>
        <v>4</v>
      </c>
      <c r="X194" s="172" cm="1">
        <f t="array" aca="1" ref="X194" ca="1">INDIRECT(ADDRESS($B194,COLUMN()))</f>
        <v>5</v>
      </c>
      <c r="Y194" s="172" cm="1">
        <f t="array" aca="1" ref="Y194" ca="1">INDIRECT(ADDRESS($B194,COLUMN()))</f>
        <v>0</v>
      </c>
      <c r="Z194" s="172" cm="1">
        <f t="array" aca="1" ref="Z194" ca="1">INDIRECT(ADDRESS($B194,COLUMN()))</f>
        <v>4</v>
      </c>
      <c r="AA194" s="172" cm="1">
        <f t="array" aca="1" ref="AA194" ca="1">INDIRECT(ADDRESS($B194,COLUMN()))</f>
        <v>0</v>
      </c>
      <c r="AB194" s="173">
        <f t="shared" ca="1" si="121"/>
        <v>0.65071741503152469</v>
      </c>
      <c r="AC194" s="173">
        <f t="shared" ca="1" si="122"/>
        <v>0.87256329558084222</v>
      </c>
      <c r="AD194" s="173">
        <f t="shared" ca="1" si="123"/>
        <v>2.2762520754282844</v>
      </c>
      <c r="AF194" s="171"/>
      <c r="AG194" s="171"/>
      <c r="AH194" s="175"/>
      <c r="AI194" s="175"/>
      <c r="AJ194" s="175"/>
      <c r="AK194" s="175"/>
      <c r="AL194" s="175"/>
      <c r="AM194" s="175"/>
      <c r="AN194" s="175"/>
      <c r="AO194" s="175"/>
      <c r="AP194" s="175"/>
      <c r="AQ194" s="175"/>
      <c r="AR194" s="175"/>
      <c r="AS194" s="175"/>
      <c r="AT194" s="171"/>
      <c r="AU194" s="175" t="s">
        <v>117</v>
      </c>
      <c r="AV194" s="175" cm="1">
        <f t="array" aca="1" ref="AV194" ca="1">SUM(IF($C194&gt;0,IF(AND(INDIRECT(ADDRESS($C194,44))=0,INDIRECT(ADDRESS($C194,38))="UL",ISERROR(SEARCH("Rear",INDIRECT(ADDRESS($C194,33)))),ISERROR(SEARCH("Side",INDIRECT(ADDRESS($C194,33))))),INDIRECT(ADDRESS($C194,COLUMN())),0),0),IF($D194&gt;0,IF(AND(INDIRECT(ADDRESS($D194,44))=0,INDIRECT(ADDRESS($D194,38))="UL",ISERROR(SEARCH("Rear",INDIRECT(ADDRESS($D194,33)))),ISERROR(SEARCH("Side",INDIRECT(ADDRESS($D194,33))))),INDIRECT(ADDRESS($D194,COLUMN())),0),0),IF($E194&gt;0,IF(AND(INDIRECT(ADDRESS($E194,44))=0,INDIRECT(ADDRESS($E194,38))="UL",ISERROR(SEARCH("Rear",INDIRECT(ADDRESS($E194,33)))),ISERROR(SEARCH("Side",INDIRECT(ADDRESS($E194,33))))),INDIRECT(ADDRESS($E194,COLUMN())),0),0),IF($F194&gt;0,IF(AND(INDIRECT(ADDRESS($F194,44))=0,INDIRECT(ADDRESS($F194,38))="UL",ISERROR(SEARCH("Rear",INDIRECT(ADDRESS($F194,33)))),ISERROR(SEARCH("Side",INDIRECT(ADDRESS($F194,33))))),INDIRECT(ADDRESS($F194,COLUMN())),0),0),IF($G194&gt;0,IF(AND(INDIRECT(ADDRESS($G194,44))=0,INDIRECT(ADDRESS($G194,38))="UL",ISERROR(SEARCH("Rear",INDIRECT(ADDRESS($G194,33)))),ISERROR(SEARCH("Side",INDIRECT(ADDRESS($G194,33))))),INDIRECT(ADDRESS($G194,COLUMN())),0),0),IF($H194&gt;0,IF(AND(INDIRECT(ADDRESS($H194,44))=0,INDIRECT(ADDRESS($H194,38))="UL",ISERROR(SEARCH("Rear",INDIRECT(ADDRESS($H194,33)))),ISERROR(SEARCH("Side",INDIRECT(ADDRESS($H194,33))))),INDIRECT(ADDRESS($H194,COLUMN())),0),0),IF($I194&gt;0,IF(AND(INDIRECT(ADDRESS($I194,44))=0,INDIRECT(ADDRESS($I194,38))="UL",ISERROR(SEARCH("Rear",INDIRECT(ADDRESS($I194,33)))),ISERROR(SEARCH("Side",INDIRECT(ADDRESS($I194,33))))),INDIRECT(ADDRESS($I194,COLUMN())),0),0),IF($J194&gt;0,IF(AND(INDIRECT(ADDRESS($J194,44))=0,INDIRECT(ADDRESS($J194,38))="UL",ISERROR(SEARCH("Rear",INDIRECT(ADDRESS($J194,33)))),ISERROR(SEARCH("Side",INDIRECT(ADDRESS($J194,33))))),INDIRECT(ADDRESS($J194,COLUMN())),0),0),IF($K194&gt;0,IF(AND(INDIRECT(ADDRESS($K194,44))=0,INDIRECT(ADDRESS($K194,38))="UL",ISERROR(SEARCH("Rear",INDIRECT(ADDRESS($K194,33)))),ISERROR(SEARCH("Side",INDIRECT(ADDRESS($K194,33))))),INDIRECT(ADDRESS($K194,COLUMN())),0),0),IF($L194&gt;0,IF(AND(INDIRECT(ADDRESS($L194,44))=0,INDIRECT(ADDRESS($L194,38))="UL",ISERROR(SEARCH("Rear",INDIRECT(ADDRESS($L194,33)))),ISERROR(SEARCH("Side",INDIRECT(ADDRESS($L194,33))))),INDIRECT(ADDRESS($L194,COLUMN())),0),0),IF($M194&gt;0,IF(AND(INDIRECT(ADDRESS($M194,44))=0,INDIRECT(ADDRESS($M194,38))="UL",ISERROR(SEARCH("Rear",INDIRECT(ADDRESS($M194,33)))),ISERROR(SEARCH("Side",INDIRECT(ADDRESS($M194,33))))),INDIRECT(ADDRESS($M194,COLUMN())),0),0))</f>
        <v>0.22222222222222221</v>
      </c>
      <c r="AW194" s="175" cm="1">
        <f t="array" aca="1" ref="AW194" ca="1">SUM(IF($C194&gt;0,IF(AND(INDIRECT(ADDRESS($C194,44))=0,INDIRECT(ADDRESS($C194,38))="UL",ISERROR(SEARCH("Rear",INDIRECT(ADDRESS($C194,33)))),ISERROR(SEARCH("Side",INDIRECT(ADDRESS($C194,33))))),INDIRECT(ADDRESS($C194,COLUMN())),0),0),IF($D194&gt;0,IF(AND(INDIRECT(ADDRESS($D194,44))=0,INDIRECT(ADDRESS($D194,38))="UL",ISERROR(SEARCH("Rear",INDIRECT(ADDRESS($D194,33)))),ISERROR(SEARCH("Side",INDIRECT(ADDRESS($D194,33))))),INDIRECT(ADDRESS($D194,COLUMN())),0),0),IF($E194&gt;0,IF(AND(INDIRECT(ADDRESS($E194,44))=0,INDIRECT(ADDRESS($E194,38))="UL",ISERROR(SEARCH("Rear",INDIRECT(ADDRESS($E194,33)))),ISERROR(SEARCH("Side",INDIRECT(ADDRESS($E194,33))))),INDIRECT(ADDRESS($E194,COLUMN())),0),0),IF($F194&gt;0,IF(AND(INDIRECT(ADDRESS($F194,44))=0,INDIRECT(ADDRESS($F194,38))="UL",ISERROR(SEARCH("Rear",INDIRECT(ADDRESS($F194,33)))),ISERROR(SEARCH("Side",INDIRECT(ADDRESS($F194,33))))),INDIRECT(ADDRESS($F194,COLUMN())),0),0),IF($G194&gt;0,IF(AND(INDIRECT(ADDRESS($G194,44))=0,INDIRECT(ADDRESS($G194,38))="UL",ISERROR(SEARCH("Rear",INDIRECT(ADDRESS($G194,33)))),ISERROR(SEARCH("Side",INDIRECT(ADDRESS($G194,33))))),INDIRECT(ADDRESS($G194,COLUMN())),0),0),IF($H194&gt;0,IF(AND(INDIRECT(ADDRESS($H194,44))=0,INDIRECT(ADDRESS($H194,38))="UL",ISERROR(SEARCH("Rear",INDIRECT(ADDRESS($H194,33)))),ISERROR(SEARCH("Side",INDIRECT(ADDRESS($H194,33))))),INDIRECT(ADDRESS($H194,COLUMN())),0),0),IF($I194&gt;0,IF(AND(INDIRECT(ADDRESS($I194,44))=0,INDIRECT(ADDRESS($I194,38))="UL",ISERROR(SEARCH("Rear",INDIRECT(ADDRESS($I194,33)))),ISERROR(SEARCH("Side",INDIRECT(ADDRESS($I194,33))))),INDIRECT(ADDRESS($I194,COLUMN())),0),0),IF($J194&gt;0,IF(AND(INDIRECT(ADDRESS($J194,44))=0,INDIRECT(ADDRESS($J194,38))="UL",ISERROR(SEARCH("Rear",INDIRECT(ADDRESS($J194,33)))),ISERROR(SEARCH("Side",INDIRECT(ADDRESS($J194,33))))),INDIRECT(ADDRESS($J194,COLUMN())),0),0),IF($K194&gt;0,IF(AND(INDIRECT(ADDRESS($K194,44))=0,INDIRECT(ADDRESS($K194,38))="UL",ISERROR(SEARCH("Rear",INDIRECT(ADDRESS($K194,33)))),ISERROR(SEARCH("Side",INDIRECT(ADDRESS($K194,33))))),INDIRECT(ADDRESS($K194,COLUMN())),0),0),IF($L194&gt;0,IF(AND(INDIRECT(ADDRESS($L194,44))=0,INDIRECT(ADDRESS($L194,38))="UL",ISERROR(SEARCH("Rear",INDIRECT(ADDRESS($L194,33)))),ISERROR(SEARCH("Side",INDIRECT(ADDRESS($L194,33))))),INDIRECT(ADDRESS($L194,COLUMN())),0),0),IF($M194&gt;0,IF(AND(INDIRECT(ADDRESS($M194,44))=0,INDIRECT(ADDRESS($M194,38))="UL",ISERROR(SEARCH("Rear",INDIRECT(ADDRESS($M194,33)))),ISERROR(SEARCH("Side",INDIRECT(ADDRESS($M194,33))))),INDIRECT(ADDRESS($M194,COLUMN())),0),0))</f>
        <v>1.7777777777777777</v>
      </c>
      <c r="AX194" s="175" cm="1">
        <f t="array" aca="1" ref="AX194" ca="1">SUM(IF($C194&gt;0,IF(AND(INDIRECT(ADDRESS($C194,44))=0,INDIRECT(ADDRESS($C194,38))="UL",ISERROR(SEARCH("Rear",INDIRECT(ADDRESS($C194,33)))),ISERROR(SEARCH("Side",INDIRECT(ADDRESS($C194,33))))),INDIRECT(ADDRESS($C194,COLUMN())),0),0),IF($D194&gt;0,IF(AND(INDIRECT(ADDRESS($D194,44))=0,INDIRECT(ADDRESS($D194,38))="UL",ISERROR(SEARCH("Rear",INDIRECT(ADDRESS($D194,33)))),ISERROR(SEARCH("Side",INDIRECT(ADDRESS($D194,33))))),INDIRECT(ADDRESS($D194,COLUMN())),0),0),IF($E194&gt;0,IF(AND(INDIRECT(ADDRESS($E194,44))=0,INDIRECT(ADDRESS($E194,38))="UL",ISERROR(SEARCH("Rear",INDIRECT(ADDRESS($E194,33)))),ISERROR(SEARCH("Side",INDIRECT(ADDRESS($E194,33))))),INDIRECT(ADDRESS($E194,COLUMN())),0),0),IF($F194&gt;0,IF(AND(INDIRECT(ADDRESS($F194,44))=0,INDIRECT(ADDRESS($F194,38))="UL",ISERROR(SEARCH("Rear",INDIRECT(ADDRESS($F194,33)))),ISERROR(SEARCH("Side",INDIRECT(ADDRESS($F194,33))))),INDIRECT(ADDRESS($F194,COLUMN())),0),0),IF($G194&gt;0,IF(AND(INDIRECT(ADDRESS($G194,44))=0,INDIRECT(ADDRESS($G194,38))="UL",ISERROR(SEARCH("Rear",INDIRECT(ADDRESS($G194,33)))),ISERROR(SEARCH("Side",INDIRECT(ADDRESS($G194,33))))),INDIRECT(ADDRESS($G194,COLUMN())),0),0),IF($H194&gt;0,IF(AND(INDIRECT(ADDRESS($H194,44))=0,INDIRECT(ADDRESS($H194,38))="UL",ISERROR(SEARCH("Rear",INDIRECT(ADDRESS($H194,33)))),ISERROR(SEARCH("Side",INDIRECT(ADDRESS($H194,33))))),INDIRECT(ADDRESS($H194,COLUMN())),0),0),IF($I194&gt;0,IF(AND(INDIRECT(ADDRESS($I194,44))=0,INDIRECT(ADDRESS($I194,38))="UL",ISERROR(SEARCH("Rear",INDIRECT(ADDRESS($I194,33)))),ISERROR(SEARCH("Side",INDIRECT(ADDRESS($I194,33))))),INDIRECT(ADDRESS($I194,COLUMN())),0),0),IF($J194&gt;0,IF(AND(INDIRECT(ADDRESS($J194,44))=0,INDIRECT(ADDRESS($J194,38))="UL",ISERROR(SEARCH("Rear",INDIRECT(ADDRESS($J194,33)))),ISERROR(SEARCH("Side",INDIRECT(ADDRESS($J194,33))))),INDIRECT(ADDRESS($J194,COLUMN())),0),0),IF($K194&gt;0,IF(AND(INDIRECT(ADDRESS($K194,44))=0,INDIRECT(ADDRESS($K194,38))="UL",ISERROR(SEARCH("Rear",INDIRECT(ADDRESS($K194,33)))),ISERROR(SEARCH("Side",INDIRECT(ADDRESS($K194,33))))),INDIRECT(ADDRESS($K194,COLUMN())),0),0),IF($L194&gt;0,IF(AND(INDIRECT(ADDRESS($L194,44))=0,INDIRECT(ADDRESS($L194,38))="UL",ISERROR(SEARCH("Rear",INDIRECT(ADDRESS($L194,33)))),ISERROR(SEARCH("Side",INDIRECT(ADDRESS($L194,33))))),INDIRECT(ADDRESS($L194,COLUMN())),0),0),IF($M194&gt;0,IF(AND(INDIRECT(ADDRESS($M194,44))=0,INDIRECT(ADDRESS($M194,38))="UL",ISERROR(SEARCH("Rear",INDIRECT(ADDRESS($M194,33)))),ISERROR(SEARCH("Side",INDIRECT(ADDRESS($M194,33))))),INDIRECT(ADDRESS($M194,COLUMN())),0),0))</f>
        <v>0.77777777777777768</v>
      </c>
      <c r="AY194" s="176">
        <f t="shared" ca="1" si="124"/>
        <v>1.7777777777777777</v>
      </c>
      <c r="AZ194" s="176">
        <f t="shared" ca="1" si="125"/>
        <v>0.92592592592592593</v>
      </c>
      <c r="BA194" s="176" cm="1">
        <f t="array" aca="1" ref="BA194" ca="1">SUM(IF($C194&gt;0,IF(AND(INDIRECT(ADDRESS($C194,44))=0,INDIRECT(ADDRESS($C194,38))="UL"),INDIRECT(ADDRESS($C194,COLUMN())),0),0),IF($D194&gt;0,IF(AND(INDIRECT(ADDRESS($D194,44))=0,INDIRECT(ADDRESS($D194,38))="UL"),INDIRECT(ADDRESS($D194,COLUMN())),0),0),IF($E194&gt;0,IF(AND(INDIRECT(ADDRESS($E194,44))=0,INDIRECT(ADDRESS($E194,38))="UL"),INDIRECT(ADDRESS($E194,COLUMN())),0),0),IF($F194&gt;0,IF(AND(INDIRECT(ADDRESS($F194,44))=0,INDIRECT(ADDRESS($F194,38))="UL"),INDIRECT(ADDRESS($F194,COLUMN())),0),0),IF($G194&gt;0,IF(AND(INDIRECT(ADDRESS($G194,44))=0,INDIRECT(ADDRESS($G194,38))="UL"),INDIRECT(ADDRESS($G194,COLUMN())),0),0),IF($H194&gt;0,IF(AND(INDIRECT(ADDRESS($H194,44))=0,INDIRECT(ADDRESS($H194,38))="UL"),INDIRECT(ADDRESS($H194,COLUMN())),0),0),IF($I194&gt;0,IF(AND(INDIRECT(ADDRESS($I194,44))=0,INDIRECT(ADDRESS($I194,38))="UL"),INDIRECT(ADDRESS($I194,COLUMN())),0),0),IF($J194&gt;0,IF(AND(INDIRECT(ADDRESS($J194,44))=0,INDIRECT(ADDRESS($J194,38))="UL"),INDIRECT(ADDRESS($J194,COLUMN())),0),0),IF($K194&gt;0,IF(AND(INDIRECT(ADDRESS($K194,44))=0,INDIRECT(ADDRESS($K194,38))="UL"),INDIRECT(ADDRESS($K194,COLUMN())),0),0),IF($L194&gt;0,IF(AND(INDIRECT(ADDRESS($L194,44))=0,INDIRECT(ADDRESS($L194,38))="UL"),INDIRECT(ADDRESS($L194,COLUMN())),0),0),IF($M194&gt;0,IF(AND(INDIRECT(ADDRESS($M194,44))=0,INDIRECT(ADDRESS($M194,38))="UL"),INDIRECT(ADDRESS($M194,COLUMN())),0),0))</f>
        <v>0.57777777777777772</v>
      </c>
      <c r="BB194" s="176" cm="1">
        <f t="array" aca="1" ref="BB194" ca="1">SUM(IF($C194&gt;0,IF(AND(INDIRECT(ADDRESS($C194,44))=0,INDIRECT(ADDRESS($C194,38))="UL"),INDIRECT(ADDRESS($C194,COLUMN())),0),0),IF($D194&gt;0,IF(AND(INDIRECT(ADDRESS($D194,44))=0,INDIRECT(ADDRESS($D194,38))="UL"),INDIRECT(ADDRESS($D194,COLUMN())),0),0),IF($E194&gt;0,IF(AND(INDIRECT(ADDRESS($E194,44))=0,INDIRECT(ADDRESS($E194,38))="UL"),INDIRECT(ADDRESS($E194,COLUMN())),0),0),IF($F194&gt;0,IF(AND(INDIRECT(ADDRESS($F194,44))=0,INDIRECT(ADDRESS($F194,38))="UL"),INDIRECT(ADDRESS($F194,COLUMN())),0),0),IF($G194&gt;0,IF(AND(INDIRECT(ADDRESS($G194,44))=0,INDIRECT(ADDRESS($G194,38))="UL"),INDIRECT(ADDRESS($G194,COLUMN())),0),0),IF($H194&gt;0,IF(AND(INDIRECT(ADDRESS($H194,44))=0,INDIRECT(ADDRESS($H194,38))="UL"),INDIRECT(ADDRESS($H194,COLUMN())),0),0),IF($I194&gt;0,IF(AND(INDIRECT(ADDRESS($I194,44))=0,INDIRECT(ADDRESS($I194,38))="UL"),INDIRECT(ADDRESS($I194,COLUMN())),0),0),IF($J194&gt;0,IF(AND(INDIRECT(ADDRESS($J194,44))=0,INDIRECT(ADDRESS($J194,38))="UL"),INDIRECT(ADDRESS($J194,COLUMN())),0),0),IF($K194&gt;0,IF(AND(INDIRECT(ADDRESS($K194,44))=0,INDIRECT(ADDRESS($K194,38))="UL"),INDIRECT(ADDRESS($K194,COLUMN())),0),0),IF($L194&gt;0,IF(AND(INDIRECT(ADDRESS($L194,44))=0,INDIRECT(ADDRESS($L194,38))="UL"),INDIRECT(ADDRESS($L194,COLUMN())),0),0),IF($M194&gt;0,IF(AND(INDIRECT(ADDRESS($M194,44))=0,INDIRECT(ADDRESS($M194,38))="UL"),INDIRECT(ADDRESS($M194,COLUMN())),0),0))</f>
        <v>0.16296296296296298</v>
      </c>
      <c r="BC194" s="176" cm="1">
        <f t="array" aca="1" ref="BC194" ca="1">SUM(IF($C194&gt;0,IF(AND(INDIRECT(ADDRESS($C194,44))=0,INDIRECT(ADDRESS($C194,38))="UL"),INDIRECT(ADDRESS($C194,COLUMN())),0),0),IF($D194&gt;0,IF(AND(INDIRECT(ADDRESS($D194,44))=0,INDIRECT(ADDRESS($D194,38))="UL"),INDIRECT(ADDRESS($D194,COLUMN())),0),0),IF($E194&gt;0,IF(AND(INDIRECT(ADDRESS($E194,44))=0,INDIRECT(ADDRESS($E194,38))="UL"),INDIRECT(ADDRESS($E194,COLUMN())),0),0),IF($F194&gt;0,IF(AND(INDIRECT(ADDRESS($F194,44))=0,INDIRECT(ADDRESS($F194,38))="UL"),INDIRECT(ADDRESS($F194,COLUMN())),0),0),IF($G194&gt;0,IF(AND(INDIRECT(ADDRESS($G194,44))=0,INDIRECT(ADDRESS($G194,38))="UL"),INDIRECT(ADDRESS($G194,COLUMN())),0),0),IF($H194&gt;0,IF(AND(INDIRECT(ADDRESS($H194,44))=0,INDIRECT(ADDRESS($H194,38))="UL"),INDIRECT(ADDRESS($H194,COLUMN())),0),0),IF($I194&gt;0,IF(AND(INDIRECT(ADDRESS($I194,44))=0,INDIRECT(ADDRESS($I194,38))="UL"),INDIRECT(ADDRESS($I194,COLUMN())),0),0),IF($J194&gt;0,IF(AND(INDIRECT(ADDRESS($J194,44))=0,INDIRECT(ADDRESS($J194,38))="UL"),INDIRECT(ADDRESS($J194,COLUMN())),0),0),IF($K194&gt;0,IF(AND(INDIRECT(ADDRESS($K194,44))=0,INDIRECT(ADDRESS($K194,38))="UL"),INDIRECT(ADDRESS($K194,COLUMN())),0),0),IF($L194&gt;0,IF(AND(INDIRECT(ADDRESS($L194,44))=0,INDIRECT(ADDRESS($L194,38))="UL"),INDIRECT(ADDRESS($L194,COLUMN())),0),0),IF($M194&gt;0,IF(AND(INDIRECT(ADDRESS($M194,44))=0,INDIRECT(ADDRESS($M194,38))="UL"),INDIRECT(ADDRESS($M194,COLUMN())),0),0))</f>
        <v>0.23703703703703702</v>
      </c>
      <c r="BD194" s="176" cm="1">
        <f t="array" aca="1" ref="BD194" ca="1">SUM(IF($C194&gt;0,IF(AND(INDIRECT(ADDRESS($C194,44))=0,INDIRECT(ADDRESS($C194,38))="UL"),INDIRECT(ADDRESS($C194,COLUMN())),0),0),IF($D194&gt;0,IF(AND(INDIRECT(ADDRESS($D194,44))=0,INDIRECT(ADDRESS($D194,38))="UL"),INDIRECT(ADDRESS($D194,COLUMN())),0),0),IF($E194&gt;0,IF(AND(INDIRECT(ADDRESS($E194,44))=0,INDIRECT(ADDRESS($E194,38))="UL"),INDIRECT(ADDRESS($E194,COLUMN())),0),0),IF($F194&gt;0,IF(AND(INDIRECT(ADDRESS($F194,44))=0,INDIRECT(ADDRESS($F194,38))="UL"),INDIRECT(ADDRESS($F194,COLUMN())),0),0),IF($G194&gt;0,IF(AND(INDIRECT(ADDRESS($G194,44))=0,INDIRECT(ADDRESS($G194,38))="UL"),INDIRECT(ADDRESS($G194,COLUMN())),0),0),IF($H194&gt;0,IF(AND(INDIRECT(ADDRESS($H194,44))=0,INDIRECT(ADDRESS($H194,38))="UL"),INDIRECT(ADDRESS($H194,COLUMN())),0),0),IF($I194&gt;0,IF(AND(INDIRECT(ADDRESS($I194,44))=0,INDIRECT(ADDRESS($I194,38))="UL"),INDIRECT(ADDRESS($I194,COLUMN())),0),0),IF($J194&gt;0,IF(AND(INDIRECT(ADDRESS($J194,44))=0,INDIRECT(ADDRESS($J194,38))="UL"),INDIRECT(ADDRESS($J194,COLUMN())),0),0),IF($K194&gt;0,IF(AND(INDIRECT(ADDRESS($K194,44))=0,INDIRECT(ADDRESS($K194,38))="UL"),INDIRECT(ADDRESS($K194,COLUMN())),0),0),IF($L194&gt;0,IF(AND(INDIRECT(ADDRESS($L194,44))=0,INDIRECT(ADDRESS($L194,38))="UL"),INDIRECT(ADDRESS($L194,COLUMN())),0),0),IF($M194&gt;0,IF(AND(INDIRECT(ADDRESS($M194,44))=0,INDIRECT(ADDRESS($M194,38))="UL"),INDIRECT(ADDRESS($M194,COLUMN())),0),0))</f>
        <v>0.50370370370370365</v>
      </c>
      <c r="BE194" s="175">
        <f t="shared" ca="1" si="126"/>
        <v>0.23703703703703702</v>
      </c>
      <c r="BF194" s="175" cm="1">
        <f t="array" aca="1" ref="BF194" ca="1">SUM(IF($C194&gt;0,IF(INDIRECT(ADDRESS($C194,45))=1,INDIRECT(ADDRESS($C194,52))*INDIRECT(ADDRESS($C194,42))/5,0),0), IF($D194&gt;0,IF(INDIRECT(ADDRESS($D194,45))=1,INDIRECT(ADDRESS($D194,52))*INDIRECT(ADDRESS($D194,42))/5,0),0), IF($E194&gt;0,IF(INDIRECT(ADDRESS($E194,45))=1,INDIRECT(ADDRESS($E194,52))*INDIRECT(ADDRESS($E194,42))/5,0),0), IF($F194&gt;0,IF(INDIRECT(ADDRESS($F194,45))=1,INDIRECT(ADDRESS($F194,52))*INDIRECT(ADDRESS($F194,42))/5,0),0), IF($G194&gt;0,IF(INDIRECT(ADDRESS($G194,45))=1,INDIRECT(ADDRESS($G194,52))*INDIRECT(ADDRESS($G194,42))/5,0),0), IF($H194&gt;0,IF(INDIRECT(ADDRESS($H194,45))=1,INDIRECT(ADDRESS($H194,52))*INDIRECT(ADDRESS($H194,42))/5,0),0)
)*$BF$296/100</f>
        <v>0</v>
      </c>
      <c r="BG194" s="177"/>
      <c r="BH194" s="175" cm="1">
        <f t="array" aca="1" ref="BH194" ca="1">SUM(IF($C194&gt;0,IF(AND(INDIRECT(ADDRESS($C194,44))=0,INDIRECT(ADDRESS($C194,38))&lt;&gt;"UL"),INDIRECT(ADDRESS($C194,COLUMN()-12)),0),0), IF($D194&gt;0,IF(AND(INDIRECT(ADDRESS($D194,44))=0,INDIRECT(ADDRESS($D194,38))&lt;&gt;"UL"),INDIRECT(ADDRESS($D194,COLUMN()-12)),0),0), IF($E194&gt;0,IF(AND(INDIRECT(ADDRESS($E194,44))=0,INDIRECT(ADDRESS($E194,38))&lt;&gt;"UL"),INDIRECT(ADDRESS($E194,COLUMN()-12)),0),0), IF($F194&gt;0,IF(AND(INDIRECT(ADDRESS($F194,44))=0,INDIRECT(ADDRESS($F194,38))&lt;&gt;"UL"),INDIRECT(ADDRESS($F194,COLUMN()-12)),0),0), IF($G194&gt;0,IF(AND(INDIRECT(ADDRESS($G194,44))=0,INDIRECT(ADDRESS($G194,38))&lt;&gt;"UL"),INDIRECT(ADDRESS($G194,COLUMN()-12)),0),0), IF($H194&gt;0,IF(AND(INDIRECT(ADDRESS($H194,44))=0,INDIRECT(ADDRESS($H194,38))&lt;&gt;"UL"),INDIRECT(ADDRESS($H194,COLUMN()-12)),0),0), IF($I194&gt;0,IF(AND(INDIRECT(ADDRESS($I194,44))=0,INDIRECT(ADDRESS($I194,38))&lt;&gt;"UL"),INDIRECT(ADDRESS($I194,COLUMN()-12)),0),0), IF($J194&gt;0,IF(AND(INDIRECT(ADDRESS($J194,44))=0,INDIRECT(ADDRESS($J194,38))&lt;&gt;"UL"),INDIRECT(ADDRESS($J194,COLUMN()-12)),0),0), IF($K194&gt;0,IF(AND(INDIRECT(ADDRESS($K194,44))=0,INDIRECT(ADDRESS($K194,38))&lt;&gt;"UL"),INDIRECT(ADDRESS($K194,COLUMN()-12)),0),0), IF($L194&gt;0,IF(AND(INDIRECT(ADDRESS($L194,44))=0,INDIRECT(ADDRESS($L194,38))&lt;&gt;"UL"),INDIRECT(ADDRESS($L194,COLUMN()-12)),0),0), IF($M194&gt;0,IF(AND(INDIRECT(ADDRESS($M194,44))=0,INDIRECT(ADDRESS($M194,38))&lt;&gt;"UL"),INDIRECT(ADDRESS($M194,COLUMN()-12)),0),0))</f>
        <v>0</v>
      </c>
      <c r="BI194" s="175" cm="1">
        <f t="array" aca="1" ref="BI194" ca="1">SUM(IF($C194&gt;0,IF(AND(INDIRECT(ADDRESS($C194,44))=0,INDIRECT(ADDRESS($C194,38))&lt;&gt;"UL"),INDIRECT(ADDRESS($C194,COLUMN()-12)),0),0), IF($D194&gt;0,IF(AND(INDIRECT(ADDRESS($D194,44))=0,INDIRECT(ADDRESS($D194,38))&lt;&gt;"UL"),INDIRECT(ADDRESS($D194,COLUMN()-12)),0),0), IF($E194&gt;0,IF(AND(INDIRECT(ADDRESS($E194,44))=0,INDIRECT(ADDRESS($E194,38))&lt;&gt;"UL"),INDIRECT(ADDRESS($E194,COLUMN()-12)),0),0), IF($F194&gt;0,IF(AND(INDIRECT(ADDRESS($F194,44))=0,INDIRECT(ADDRESS($F194,38))&lt;&gt;"UL"),INDIRECT(ADDRESS($F194,COLUMN()-12)),0),0), IF($G194&gt;0,IF(AND(INDIRECT(ADDRESS($G194,44))=0,INDIRECT(ADDRESS($G194,38))&lt;&gt;"UL"),INDIRECT(ADDRESS($G194,COLUMN()-12)),0),0), IF($H194&gt;0,IF(AND(INDIRECT(ADDRESS($H194,44))=0,INDIRECT(ADDRESS($H194,38))&lt;&gt;"UL"),INDIRECT(ADDRESS($H194,COLUMN()-12)),0),0), IF($I194&gt;0,IF(AND(INDIRECT(ADDRESS($I194,44))=0,INDIRECT(ADDRESS($I194,38))&lt;&gt;"UL"),INDIRECT(ADDRESS($I194,COLUMN()-12)),0),0), IF($J194&gt;0,IF(AND(INDIRECT(ADDRESS($J194,44))=0,INDIRECT(ADDRESS($J194,38))&lt;&gt;"UL"),INDIRECT(ADDRESS($J194,COLUMN()-12)),0),0), IF($K194&gt;0,IF(AND(INDIRECT(ADDRESS($K194,44))=0,INDIRECT(ADDRESS($K194,38))&lt;&gt;"UL"),INDIRECT(ADDRESS($K194,COLUMN()-12)),0),0), IF($L194&gt;0,IF(AND(INDIRECT(ADDRESS($L194,44))=0,INDIRECT(ADDRESS($L194,38))&lt;&gt;"UL"),INDIRECT(ADDRESS($L194,COLUMN()-12)),0),0), IF($M194&gt;0,IF(AND(INDIRECT(ADDRESS($M194,44))=0,INDIRECT(ADDRESS($M194,38))&lt;&gt;"UL"),INDIRECT(ADDRESS($M194,COLUMN()-12)),0),0))</f>
        <v>0</v>
      </c>
      <c r="BJ194" s="175" cm="1">
        <f t="array" aca="1" ref="BJ194" ca="1">SUM(IF($C194&gt;0,IF(AND(INDIRECT(ADDRESS($C194,44))=0,INDIRECT(ADDRESS($C194,38))&lt;&gt;"UL"),INDIRECT(ADDRESS($C194,COLUMN()-12)),0),0), IF($D194&gt;0,IF(AND(INDIRECT(ADDRESS($D194,44))=0,INDIRECT(ADDRESS($D194,38))&lt;&gt;"UL"),INDIRECT(ADDRESS($D194,COLUMN()-12)),0),0), IF($E194&gt;0,IF(AND(INDIRECT(ADDRESS($E194,44))=0,INDIRECT(ADDRESS($E194,38))&lt;&gt;"UL"),INDIRECT(ADDRESS($E194,COLUMN()-12)),0),0), IF($F194&gt;0,IF(AND(INDIRECT(ADDRESS($F194,44))=0,INDIRECT(ADDRESS($F194,38))&lt;&gt;"UL"),INDIRECT(ADDRESS($F194,COLUMN()-12)),0),0), IF($G194&gt;0,IF(AND(INDIRECT(ADDRESS($G194,44))=0,INDIRECT(ADDRESS($G194,38))&lt;&gt;"UL"),INDIRECT(ADDRESS($G194,COLUMN()-12)),0),0), IF($H194&gt;0,IF(AND(INDIRECT(ADDRESS($H194,44))=0,INDIRECT(ADDRESS($H194,38))&lt;&gt;"UL"),INDIRECT(ADDRESS($H194,COLUMN()-12)),0),0), IF($I194&gt;0,IF(AND(INDIRECT(ADDRESS($I194,44))=0,INDIRECT(ADDRESS($I194,38))&lt;&gt;"UL"),INDIRECT(ADDRESS($I194,COLUMN()-12)),0),0), IF($J194&gt;0,IF(AND(INDIRECT(ADDRESS($J194,44))=0,INDIRECT(ADDRESS($J194,38))&lt;&gt;"UL"),INDIRECT(ADDRESS($J194,COLUMN()-12)),0),0), IF($K194&gt;0,IF(AND(INDIRECT(ADDRESS($K194,44))=0,INDIRECT(ADDRESS($K194,38))&lt;&gt;"UL"),INDIRECT(ADDRESS($K194,COLUMN()-12)),0),0), IF($L194&gt;0,IF(AND(INDIRECT(ADDRESS($L194,44))=0,INDIRECT(ADDRESS($L194,38))&lt;&gt;"UL"),INDIRECT(ADDRESS($L194,COLUMN()-12)),0),0), IF($M194&gt;0,IF(AND(INDIRECT(ADDRESS($M194,44))=0,INDIRECT(ADDRESS($M194,38))&lt;&gt;"UL"),INDIRECT(ADDRESS($M194,COLUMN()-12)),0),0))</f>
        <v>0</v>
      </c>
      <c r="BK194" s="175">
        <f t="shared" ca="1" si="127"/>
        <v>0</v>
      </c>
      <c r="BL194" s="176">
        <f t="shared" ca="1" si="128"/>
        <v>0</v>
      </c>
      <c r="BM194" s="175" cm="1">
        <f t="array" aca="1" ref="BM194" ca="1">SUM(IF($C194&gt;0,IF(AND(INDIRECT(ADDRESS($C194,44))=0,INDIRECT(ADDRESS($C194,38))&lt;&gt;"UL"),INDIRECT(ADDRESS($C194,COLUMN()-12)),0),0), IF($D194&gt;0,IF(AND(INDIRECT(ADDRESS($D194,44))=0,INDIRECT(ADDRESS($D194,38))&lt;&gt;"UL"),INDIRECT(ADDRESS($D194,COLUMN()-12)),0),0), IF($E194&gt;0,IF(AND(INDIRECT(ADDRESS($E194,44))=0,INDIRECT(ADDRESS($E194,38))&lt;&gt;"UL"),INDIRECT(ADDRESS($E194,COLUMN()-12)),0),0), IF($F194&gt;0,IF(AND(INDIRECT(ADDRESS($F194,44))=0,INDIRECT(ADDRESS($F194,38))&lt;&gt;"UL"),INDIRECT(ADDRESS($F194,COLUMN()-12)),0),0), IF($G194&gt;0,IF(AND(INDIRECT(ADDRESS($G194,44))=0,INDIRECT(ADDRESS($G194,38))&lt;&gt;"UL"),INDIRECT(ADDRESS($G194,COLUMN()-12)),0),0), IF($H194&gt;0,IF(AND(INDIRECT(ADDRESS($H194,44))=0,INDIRECT(ADDRESS($H194,38))&lt;&gt;"UL"),INDIRECT(ADDRESS($H194,COLUMN()-12)),0),0), IF($I194&gt;0,IF(AND(INDIRECT(ADDRESS($I194,44))=0,INDIRECT(ADDRESS($I194,38))&lt;&gt;"UL"),INDIRECT(ADDRESS($I194,COLUMN()-12)),0),0), IF($J194&gt;0,IF(AND(INDIRECT(ADDRESS($J194,44))=0,INDIRECT(ADDRESS($J194,38))&lt;&gt;"UL"),INDIRECT(ADDRESS($J194,COLUMN()-12)),0),0), IF($K194&gt;0,IF(AND(INDIRECT(ADDRESS($K194,44))=0,INDIRECT(ADDRESS($K194,38))&lt;&gt;"UL"),INDIRECT(ADDRESS($K194,COLUMN()-11)),0),0), IF($L194&gt;0,IF(AND(INDIRECT(ADDRESS($L194,44))=0,INDIRECT(ADDRESS($L194,38))&lt;&gt;"UL"),INDIRECT(ADDRESS($L194,COLUMN()-11)),0),0), IF($M194&gt;0,IF(AND(INDIRECT(ADDRESS($M194,44))=0,INDIRECT(ADDRESS($M194,38))&lt;&gt;"UL"),INDIRECT(ADDRESS($M194,COLUMN()-11)),0),0))</f>
        <v>0</v>
      </c>
      <c r="BN194" s="175" cm="1">
        <f t="array" aca="1" ref="BN194" ca="1">SUM(IF($C194&gt;0,IF(AND(INDIRECT(ADDRESS($C194,44))=0,INDIRECT(ADDRESS($C194,38))&lt;&gt;"UL"),INDIRECT(ADDRESS($C194,COLUMN()-12)),0),0), IF($D194&gt;0,IF(AND(INDIRECT(ADDRESS($D194,44))=0,INDIRECT(ADDRESS($D194,38))&lt;&gt;"UL"),INDIRECT(ADDRESS($D194,COLUMN()-12)),0),0), IF($E194&gt;0,IF(AND(INDIRECT(ADDRESS($E194,44))=0,INDIRECT(ADDRESS($E194,38))&lt;&gt;"UL"),INDIRECT(ADDRESS($E194,COLUMN()-12)),0),0), IF($F194&gt;0,IF(AND(INDIRECT(ADDRESS($F194,44))=0,INDIRECT(ADDRESS($F194,38))&lt;&gt;"UL"),INDIRECT(ADDRESS($F194,COLUMN()-12)),0),0), IF($G194&gt;0,IF(AND(INDIRECT(ADDRESS($G194,44))=0,INDIRECT(ADDRESS($G194,38))&lt;&gt;"UL"),INDIRECT(ADDRESS($G194,COLUMN()-12)),0),0), IF($H194&gt;0,IF(AND(INDIRECT(ADDRESS($H194,44))=0,INDIRECT(ADDRESS($H194,38))&lt;&gt;"UL"),INDIRECT(ADDRESS($H194,COLUMN()-12)),0),0), IF($I194&gt;0,IF(AND(INDIRECT(ADDRESS($I194,44))=0,INDIRECT(ADDRESS($I194,38))&lt;&gt;"UL"),INDIRECT(ADDRESS($I194,COLUMN()-12)),0),0), IF($J194&gt;0,IF(AND(INDIRECT(ADDRESS($J194,44))=0,INDIRECT(ADDRESS($J194,38))&lt;&gt;"UL"),INDIRECT(ADDRESS($J194,COLUMN()-12)),0),0), IF($K194&gt;0,IF(AND(INDIRECT(ADDRESS($K194,44))=0,INDIRECT(ADDRESS($K194,38))&lt;&gt;"UL"),INDIRECT(ADDRESS($K194,COLUMN()-11)),0),0), IF($L194&gt;0,IF(AND(INDIRECT(ADDRESS($L194,44))=0,INDIRECT(ADDRESS($L194,38))&lt;&gt;"UL"),INDIRECT(ADDRESS($L194,COLUMN()-11)),0),0), IF($M194&gt;0,IF(AND(INDIRECT(ADDRESS($M194,44))=0,INDIRECT(ADDRESS($M194,38))&lt;&gt;"UL"),INDIRECT(ADDRESS($M194,COLUMN()-11)),0),0))</f>
        <v>0</v>
      </c>
      <c r="BO194" s="175" cm="1">
        <f t="array" aca="1" ref="BO194" ca="1">SUM(IF($C194&gt;0,IF(AND(INDIRECT(ADDRESS($C194,44))=0,INDIRECT(ADDRESS($C194,38))&lt;&gt;"UL"),INDIRECT(ADDRESS($C194,COLUMN()-12)),0),0), IF($D194&gt;0,IF(AND(INDIRECT(ADDRESS($D194,44))=0,INDIRECT(ADDRESS($D194,38))&lt;&gt;"UL"),INDIRECT(ADDRESS($D194,COLUMN()-12)),0),0), IF($E194&gt;0,IF(AND(INDIRECT(ADDRESS($E194,44))=0,INDIRECT(ADDRESS($E194,38))&lt;&gt;"UL"),INDIRECT(ADDRESS($E194,COLUMN()-12)),0),0), IF($F194&gt;0,IF(AND(INDIRECT(ADDRESS($F194,44))=0,INDIRECT(ADDRESS($F194,38))&lt;&gt;"UL"),INDIRECT(ADDRESS($F194,COLUMN()-12)),0),0), IF($G194&gt;0,IF(AND(INDIRECT(ADDRESS($G194,44))=0,INDIRECT(ADDRESS($G194,38))&lt;&gt;"UL"),INDIRECT(ADDRESS($G194,COLUMN()-12)),0),0), IF($H194&gt;0,IF(AND(INDIRECT(ADDRESS($H194,44))=0,INDIRECT(ADDRESS($H194,38))&lt;&gt;"UL"),INDIRECT(ADDRESS($H194,COLUMN()-12)),0),0), IF($I194&gt;0,IF(AND(INDIRECT(ADDRESS($I194,44))=0,INDIRECT(ADDRESS($I194,38))&lt;&gt;"UL"),INDIRECT(ADDRESS($I194,COLUMN()-12)),0),0), IF($J194&gt;0,IF(AND(INDIRECT(ADDRESS($J194,44))=0,INDIRECT(ADDRESS($J194,38))&lt;&gt;"UL"),INDIRECT(ADDRESS($J194,COLUMN()-12)),0),0), IF($K194&gt;0,IF(AND(INDIRECT(ADDRESS($K194,44))=0,INDIRECT(ADDRESS($K194,38))&lt;&gt;"UL"),INDIRECT(ADDRESS($K194,COLUMN()-11)),0),0), IF($L194&gt;0,IF(AND(INDIRECT(ADDRESS($L194,44))=0,INDIRECT(ADDRESS($L194,38))&lt;&gt;"UL"),INDIRECT(ADDRESS($L194,COLUMN()-11)),0),0), IF($M194&gt;0,IF(AND(INDIRECT(ADDRESS($M194,44))=0,INDIRECT(ADDRESS($M194,38))&lt;&gt;"UL"),INDIRECT(ADDRESS($M194,COLUMN()-11)),0),0))</f>
        <v>0</v>
      </c>
      <c r="BP194" s="175" cm="1">
        <f t="array" aca="1" ref="BP194" ca="1">SUM(IF($C194&gt;0,IF(AND(INDIRECT(ADDRESS($C194,44))=0,INDIRECT(ADDRESS($C194,38))&lt;&gt;"UL"),INDIRECT(ADDRESS($C194,COLUMN()-12)),0),0), IF($D194&gt;0,IF(AND(INDIRECT(ADDRESS($D194,44))=0,INDIRECT(ADDRESS($D194,38))&lt;&gt;"UL"),INDIRECT(ADDRESS($D194,COLUMN()-12)),0),0), IF($E194&gt;0,IF(AND(INDIRECT(ADDRESS($E194,44))=0,INDIRECT(ADDRESS($E194,38))&lt;&gt;"UL"),INDIRECT(ADDRESS($E194,COLUMN()-12)),0),0), IF($F194&gt;0,IF(AND(INDIRECT(ADDRESS($F194,44))=0,INDIRECT(ADDRESS($F194,38))&lt;&gt;"UL"),INDIRECT(ADDRESS($F194,COLUMN()-12)),0),0), IF($G194&gt;0,IF(AND(INDIRECT(ADDRESS($G194,44))=0,INDIRECT(ADDRESS($G194,38))&lt;&gt;"UL"),INDIRECT(ADDRESS($G194,COLUMN()-12)),0),0), IF($H194&gt;0,IF(AND(INDIRECT(ADDRESS($H194,44))=0,INDIRECT(ADDRESS($H194,38))&lt;&gt;"UL"),INDIRECT(ADDRESS($H194,COLUMN()-12)),0),0), IF($I194&gt;0,IF(AND(INDIRECT(ADDRESS($I194,44))=0,INDIRECT(ADDRESS($I194,38))&lt;&gt;"UL"),INDIRECT(ADDRESS($I194,COLUMN()-12)),0),0), IF($J194&gt;0,IF(AND(INDIRECT(ADDRESS($J194,44))=0,INDIRECT(ADDRESS($J194,38))&lt;&gt;"UL"),INDIRECT(ADDRESS($J194,COLUMN()-12)),0),0), IF($K194&gt;0,IF(AND(INDIRECT(ADDRESS($K194,44))=0,INDIRECT(ADDRESS($K194,38))&lt;&gt;"UL"),INDIRECT(ADDRESS($K194,COLUMN()-11)),0),0), IF($L194&gt;0,IF(AND(INDIRECT(ADDRESS($L194,44))=0,INDIRECT(ADDRESS($L194,38))&lt;&gt;"UL"),INDIRECT(ADDRESS($L194,COLUMN()-11)),0),0), IF($M194&gt;0,IF(AND(INDIRECT(ADDRESS($M194,44))=0,INDIRECT(ADDRESS($M194,38))&lt;&gt;"UL"),INDIRECT(ADDRESS($M194,COLUMN()-11)),0),0))</f>
        <v>0</v>
      </c>
      <c r="BQ194" s="175">
        <f t="shared" ca="1" si="129"/>
        <v>0</v>
      </c>
      <c r="BR194" s="178">
        <f t="shared" ca="1" si="130"/>
        <v>66.714095774238672</v>
      </c>
      <c r="BS194" s="173"/>
      <c r="BT194" s="173">
        <f t="shared" ca="1" si="131"/>
        <v>2.821696404756556</v>
      </c>
      <c r="BU194" s="179">
        <f t="shared" ca="1" si="132"/>
        <v>0.12268245238071983</v>
      </c>
      <c r="BV194" s="175" t="s">
        <v>34</v>
      </c>
      <c r="BW194" s="175" cm="1">
        <f t="array" aca="1" ref="BW194" ca="1">SUM(IF($C194&gt;0,IF(AND(INDIRECT(ADDRESS($C194,44))=0,INDIRECT(ADDRESS($C194,38))="UL",ISERROR(SEARCH("Rear",INDIRECT(ADDRESS($C194,33)))),ISERROR(SEARCH("Side",INDIRECT(ADDRESS($C194,33))))),INDIRECT(ADDRESS($C194,COLUMN())),0),0),IF($D194&gt;0,IF(AND(INDIRECT(ADDRESS($D194,44))=0,INDIRECT(ADDRESS($D194,38))="UL",ISERROR(SEARCH("Rear",INDIRECT(ADDRESS($D194,33)))),ISERROR(SEARCH("Side",INDIRECT(ADDRESS($D194,33))))),INDIRECT(ADDRESS($D194,COLUMN())),0),0),IF($E194&gt;0,IF(AND(INDIRECT(ADDRESS($E194,44))=0,INDIRECT(ADDRESS($E194,38))="UL",ISERROR(SEARCH("Rear",INDIRECT(ADDRESS($E194,33)))),ISERROR(SEARCH("Side",INDIRECT(ADDRESS($E194,33))))),INDIRECT(ADDRESS($E194,COLUMN())),0),0),IF($F194&gt;0,IF(AND(INDIRECT(ADDRESS($F194,44))=0,INDIRECT(ADDRESS($F194,38))="UL",ISERROR(SEARCH("Rear",INDIRECT(ADDRESS($F194,33)))),ISERROR(SEARCH("Side",INDIRECT(ADDRESS($F194,33))))),INDIRECT(ADDRESS($F194,COLUMN())),0),0),IF($G194&gt;0,IF(AND(INDIRECT(ADDRESS($G194,44))=0,INDIRECT(ADDRESS($G194,38))="UL",ISERROR(SEARCH("Rear",INDIRECT(ADDRESS($G194,33)))),ISERROR(SEARCH("Side",INDIRECT(ADDRESS($G194,33))))),INDIRECT(ADDRESS($G194,COLUMN())),0),0),IF($H194&gt;0,IF(AND(INDIRECT(ADDRESS($H194,44))=0,INDIRECT(ADDRESS($H194,38))="UL",ISERROR(SEARCH("Rear",INDIRECT(ADDRESS($H194,33)))),ISERROR(SEARCH("Side",INDIRECT(ADDRESS($H194,33))))),INDIRECT(ADDRESS($H194,COLUMN())),0),0),IF($I194&gt;0,IF(AND(INDIRECT(ADDRESS($I194,44))=0,INDIRECT(ADDRESS($I194,38))="UL",ISERROR(SEARCH("Rear",INDIRECT(ADDRESS($I194,33)))),ISERROR(SEARCH("Side",INDIRECT(ADDRESS($I194,33))))),INDIRECT(ADDRESS($I194,COLUMN())),0),0),IF($J194&gt;0,IF(AND(INDIRECT(ADDRESS($J194,44))=0,INDIRECT(ADDRESS($J194,38))="UL",ISERROR(SEARCH("Rear",INDIRECT(ADDRESS($J194,33)))),ISERROR(SEARCH("Side",INDIRECT(ADDRESS($J194,33))))),INDIRECT(ADDRESS($J194,COLUMN())),0),0),IF($K194&gt;0,IF(AND(INDIRECT(ADDRESS($K194,44))=0,INDIRECT(ADDRESS($K194,38))="UL",ISERROR(SEARCH("Rear",INDIRECT(ADDRESS($K194,33)))),ISERROR(SEARCH("Side",INDIRECT(ADDRESS($K194,33))))),INDIRECT(ADDRESS($K194,COLUMN())),0),0),IF($L194&gt;0,IF(AND(INDIRECT(ADDRESS($L194,44))=0,INDIRECT(ADDRESS($L194,38))="UL",ISERROR(SEARCH("Rear",INDIRECT(ADDRESS($L194,33)))),ISERROR(SEARCH("Side",INDIRECT(ADDRESS($L194,33))))),INDIRECT(ADDRESS($L194,COLUMN())),0),0),IF($M194&gt;0,IF(AND(INDIRECT(ADDRESS($M194,44))=0,INDIRECT(ADDRESS($M194,38))="UL",ISERROR(SEARCH("Rear",INDIRECT(ADDRESS($M194,33)))),ISERROR(SEARCH("Side",INDIRECT(ADDRESS($M194,33))))),INDIRECT(ADDRESS($M194,COLUMN())),0),0))</f>
        <v>0.88888888888888884</v>
      </c>
      <c r="BX194" s="175">
        <f t="shared" ca="1" si="136"/>
        <v>0.88888888888888884</v>
      </c>
      <c r="BY194" s="175" cm="1">
        <f t="array" aca="1" ref="BY194" ca="1">SUM(IF($C194&gt;0,IF(AND(INDIRECT(ADDRESS($C194,44))=0,INDIRECT(ADDRESS($C194,38))="UL"),INDIRECT(ADDRESS($C194,COLUMN())),0),0),IF($D194&gt;0,IF(AND(INDIRECT(ADDRESS($D194,44))=0,INDIRECT(ADDRESS($D194,38))="UL"),INDIRECT(ADDRESS($D194,COLUMN())),0),0),IF($E194&gt;0,IF(AND(INDIRECT(ADDRESS($E194,44))=0,INDIRECT(ADDRESS($E194,38))="UL"),INDIRECT(ADDRESS($E194,COLUMN())),0),0),IF($F194&gt;0,IF(AND(INDIRECT(ADDRESS($F194,44))=0,INDIRECT(ADDRESS($F194,38))="UL"),INDIRECT(ADDRESS($F194,COLUMN())),0),0),IF($G194&gt;0,IF(AND(INDIRECT(ADDRESS($G194,44))=0,INDIRECT(ADDRESS($G194,38))="UL"),INDIRECT(ADDRESS($G194,COLUMN())),0),0),IF($H194&gt;0,IF(AND(INDIRECT(ADDRESS($H194,44))=0,INDIRECT(ADDRESS($H194,38))="UL"),INDIRECT(ADDRESS($H194,COLUMN())),0),0),IF($I194&gt;0,IF(AND(INDIRECT(ADDRESS($I194,44))=0,INDIRECT(ADDRESS($I194,38))="UL"),INDIRECT(ADDRESS($I194,COLUMN())),0),0),IF($J194&gt;0,IF(AND(INDIRECT(ADDRESS($J194,44))=0,INDIRECT(ADDRESS($J194,38))="UL"),INDIRECT(ADDRESS($J194,COLUMN())),0),0),IF($K194&gt;0,IF(AND(INDIRECT(ADDRESS($K194,44))=0,INDIRECT(ADDRESS($K194,38))="UL"),INDIRECT(ADDRESS($K194,COLUMN())),0),0),IF($L194&gt;0,IF(AND(INDIRECT(ADDRESS($L194,44))=0,INDIRECT(ADDRESS($L194,38))="UL"),INDIRECT(ADDRESS($L194,COLUMN())),0),0),IF($M194&gt;0,IF(AND(INDIRECT(ADDRESS($M194,44))=0,INDIRECT(ADDRESS($M194,38))="UL"),INDIRECT(ADDRESS($M194,COLUMN())),0),0))</f>
        <v>0.29629629629629628</v>
      </c>
      <c r="BZ194" s="175" cm="1">
        <f t="array" aca="1" ref="BZ194" ca="1">SUM(IF($C194&gt;0,IF(AND(INDIRECT(ADDRESS($C194,44))=0,INDIRECT(ADDRESS($C194,38))="UL"),INDIRECT(ADDRESS($C194,COLUMN())),0),0),IF($D194&gt;0,IF(AND(INDIRECT(ADDRESS($D194,44))=0,INDIRECT(ADDRESS($D194,38))="UL"),INDIRECT(ADDRESS($D194,COLUMN())),0),0),IF($E194&gt;0,IF(AND(INDIRECT(ADDRESS($E194,44))=0,INDIRECT(ADDRESS($E194,38))="UL"),INDIRECT(ADDRESS($E194,COLUMN())),0),0),IF($F194&gt;0,IF(AND(INDIRECT(ADDRESS($F194,44))=0,INDIRECT(ADDRESS($F194,38))="UL"),INDIRECT(ADDRESS($F194,COLUMN())),0),0),IF($G194&gt;0,IF(AND(INDIRECT(ADDRESS($G194,44))=0,INDIRECT(ADDRESS($G194,38))="UL"),INDIRECT(ADDRESS($G194,COLUMN())),0),0),IF($H194&gt;0,IF(AND(INDIRECT(ADDRESS($H194,44))=0,INDIRECT(ADDRESS($H194,38))="UL"),INDIRECT(ADDRESS($H194,COLUMN())),0),0),IF($I194&gt;0,IF(AND(INDIRECT(ADDRESS($I194,44))=0,INDIRECT(ADDRESS($I194,38))="UL"),INDIRECT(ADDRESS($I194,COLUMN())),0),0),IF($J194&gt;0,IF(AND(INDIRECT(ADDRESS($J194,44))=0,INDIRECT(ADDRESS($J194,38))="UL"),INDIRECT(ADDRESS($J194,COLUMN())),0),0),IF($K194&gt;0,IF(AND(INDIRECT(ADDRESS($K194,44))=0,INDIRECT(ADDRESS($K194,38))="UL"),INDIRECT(ADDRESS($K194,COLUMN())),0),0),IF($L194&gt;0,IF(AND(INDIRECT(ADDRESS($L194,44))=0,INDIRECT(ADDRESS($L194,38))="UL"),INDIRECT(ADDRESS($L194,COLUMN())),0),0),IF($M194&gt;0,IF(AND(INDIRECT(ADDRESS($M194,44))=0,INDIRECT(ADDRESS($M194,38))="UL"),INDIRECT(ADDRESS($M194,COLUMN())),0),0))</f>
        <v>7.407407407407407E-2</v>
      </c>
      <c r="CA194" s="175">
        <f t="shared" ca="1" si="137"/>
        <v>7.407407407407407E-2</v>
      </c>
      <c r="CB194" s="175" cm="1">
        <f t="array" aca="1" ref="CB194" ca="1">SUM(IF($C194&gt;0,IF(AND(INDIRECT(ADDRESS($C194,44))=0,INDIRECT(ADDRESS($C194,38))&lt;&gt;"UL"),INDIRECT(ADDRESS($C194,COLUMN())),0),0),IF($D194&gt;0,IF(AND(INDIRECT(ADDRESS($D194,44))=0,INDIRECT(ADDRESS($D194,38))&lt;&gt;"UL"),INDIRECT(ADDRESS($D194,COLUMN())),0),0),IF($E194&gt;0,IF(AND(INDIRECT(ADDRESS($E194,44))=0,INDIRECT(ADDRESS($E194,38))&lt;&gt;"UL"),INDIRECT(ADDRESS($E194,COLUMN())),0),0),IF($F194&gt;0,IF(AND(INDIRECT(ADDRESS($F194,44))=0,INDIRECT(ADDRESS($F194,38))&lt;&gt;"UL"),INDIRECT(ADDRESS($F194,COLUMN())),0),0),IF($G194&gt;0,IF(AND(INDIRECT(ADDRESS($G194,44))=0,INDIRECT(ADDRESS($G194,38))&lt;&gt;"UL"),INDIRECT(ADDRESS($G194,COLUMN())),0),0),IF($H194&gt;0,IF(AND(INDIRECT(ADDRESS($H194,44))=0,INDIRECT(ADDRESS($H194,38))&lt;&gt;"UL"),INDIRECT(ADDRESS($H194,COLUMN())),0),0),IF($I194&gt;0,IF(AND(INDIRECT(ADDRESS($I194,44))=0,INDIRECT(ADDRESS($I194,38))&lt;&gt;"UL"),INDIRECT(ADDRESS($I194,COLUMN())),0),0),IF($J194&gt;0,IF(AND(INDIRECT(ADDRESS($J194,44))=0,INDIRECT(ADDRESS($J194,38))&lt;&gt;"UL"),INDIRECT(ADDRESS($J194,COLUMN())),0),0),IF($K194&gt;0,IF(AND(INDIRECT(ADDRESS($K194,44))=0,INDIRECT(ADDRESS($K194,38))&lt;&gt;"UL"),INDIRECT(ADDRESS($K194,COLUMN())),0),0),IF($L194&gt;0,IF(AND(INDIRECT(ADDRESS($L194,44))=0,INDIRECT(ADDRESS($L194,38))&lt;&gt;"UL"),INDIRECT(ADDRESS($L194,COLUMN())),0),0),IF($M194&gt;0,IF(AND(INDIRECT(ADDRESS($M194,44))=0,INDIRECT(ADDRESS($M194,38))&lt;&gt;"UL"),INDIRECT(ADDRESS($M194,COLUMN())),0),0))</f>
        <v>0</v>
      </c>
      <c r="CC194" s="175">
        <f t="shared" ca="1" si="138"/>
        <v>0</v>
      </c>
      <c r="CD194" s="175" cm="1">
        <f t="array" aca="1" ref="CD194" ca="1">SUM(IF($C194&gt;0,IF(AND(INDIRECT(ADDRESS($C194,44))=0,INDIRECT(ADDRESS($C194,38))&lt;&gt;"UL"),INDIRECT(ADDRESS($C194,COLUMN())),0),0),IF($D194&gt;0,IF(AND(INDIRECT(ADDRESS($D194,44))=0,INDIRECT(ADDRESS($D194,38))&lt;&gt;"UL"),INDIRECT(ADDRESS($D194,COLUMN())),0),0),IF($E194&gt;0,IF(AND(INDIRECT(ADDRESS($E194,44))=0,INDIRECT(ADDRESS($E194,38))&lt;&gt;"UL"),INDIRECT(ADDRESS($E194,COLUMN())),0),0),IF($F194&gt;0,IF(AND(INDIRECT(ADDRESS($F194,44))=0,INDIRECT(ADDRESS($F194,38))&lt;&gt;"UL"),INDIRECT(ADDRESS($F194,COLUMN())),0),0),IF($G194&gt;0,IF(AND(INDIRECT(ADDRESS($G194,44))=0,INDIRECT(ADDRESS($G194,38))&lt;&gt;"UL"),INDIRECT(ADDRESS($G194,COLUMN())),0),0),IF($H194&gt;0,IF(AND(INDIRECT(ADDRESS($H194,44))=0,INDIRECT(ADDRESS($H194,38))&lt;&gt;"UL"),INDIRECT(ADDRESS($H194,COLUMN())),0),0),IF($I194&gt;0,IF(AND(INDIRECT(ADDRESS($I194,44))=0,INDIRECT(ADDRESS($I194,38))&lt;&gt;"UL"),INDIRECT(ADDRESS($I194,COLUMN())),0),0),IF($J194&gt;0,IF(AND(INDIRECT(ADDRESS($J194,44))=0,INDIRECT(ADDRESS($J194,38))&lt;&gt;"UL"),INDIRECT(ADDRESS($J194,COLUMN())),0),0),IF($K194&gt;0,IF(AND(INDIRECT(ADDRESS($K194,44))=0,INDIRECT(ADDRESS($K194,38))&lt;&gt;"UL"),INDIRECT(ADDRESS($K194,COLUMN())),0),0),IF($L194&gt;0,IF(AND(INDIRECT(ADDRESS($L194,44))=0,INDIRECT(ADDRESS($L194,38))&lt;&gt;"UL"),INDIRECT(ADDRESS($L194,COLUMN())),0),0),IF($M194&gt;0,IF(AND(INDIRECT(ADDRESS($M194,44))=0,INDIRECT(ADDRESS($M194,38))&lt;&gt;"UL"),INDIRECT(ADDRESS($M194,COLUMN())),0),0))</f>
        <v>0</v>
      </c>
      <c r="CE194" s="175" cm="1">
        <f t="array" aca="1" ref="CE194" ca="1">SUM(IF($C194&gt;0,IF(AND(INDIRECT(ADDRESS($C194,44))=0,INDIRECT(ADDRESS($C194,38))&lt;&gt;"UL"),INDIRECT(ADDRESS($C194,COLUMN())),0),0),IF($D194&gt;0,IF(AND(INDIRECT(ADDRESS($D194,44))=0,INDIRECT(ADDRESS($D194,38))&lt;&gt;"UL"),INDIRECT(ADDRESS($D194,COLUMN())),0),0),IF($E194&gt;0,IF(AND(INDIRECT(ADDRESS($E194,44))=0,INDIRECT(ADDRESS($E194,38))&lt;&gt;"UL"),INDIRECT(ADDRESS($E194,COLUMN())),0),0),IF($F194&gt;0,IF(AND(INDIRECT(ADDRESS($F194,44))=0,INDIRECT(ADDRESS($F194,38))&lt;&gt;"UL"),INDIRECT(ADDRESS($F194,COLUMN())),0),0),IF($G194&gt;0,IF(AND(INDIRECT(ADDRESS($G194,44))=0,INDIRECT(ADDRESS($G194,38))&lt;&gt;"UL"),INDIRECT(ADDRESS($G194,COLUMN())),0),0),IF($H194&gt;0,IF(AND(INDIRECT(ADDRESS($H194,44))=0,INDIRECT(ADDRESS($H194,38))&lt;&gt;"UL"),INDIRECT(ADDRESS($H194,COLUMN())),0),0),IF($I194&gt;0,IF(AND(INDIRECT(ADDRESS($I194,44))=0,INDIRECT(ADDRESS($I194,38))&lt;&gt;"UL"),INDIRECT(ADDRESS($I194,COLUMN())),0),0),IF($J194&gt;0,IF(AND(INDIRECT(ADDRESS($J194,44))=0,INDIRECT(ADDRESS($J194,38))&lt;&gt;"UL"),INDIRECT(ADDRESS($J194,COLUMN())),0),0),IF($K194&gt;0,IF(AND(INDIRECT(ADDRESS($K194,44))=0,INDIRECT(ADDRESS($K194,38))&lt;&gt;"UL"),INDIRECT(ADDRESS($K194,COLUMN())),0),0),IF($L194&gt;0,IF(AND(INDIRECT(ADDRESS($L194,44))=0,INDIRECT(ADDRESS($L194,38))&lt;&gt;"UL"),INDIRECT(ADDRESS($L194,COLUMN())),0),0),IF($M194&gt;0,IF(AND(INDIRECT(ADDRESS($M194,44))=0,INDIRECT(ADDRESS($M194,38))&lt;&gt;"UL"),INDIRECT(ADDRESS($M194,COLUMN())),0),0))</f>
        <v>0</v>
      </c>
      <c r="CF194" s="175">
        <f t="shared" ca="1" si="139"/>
        <v>0</v>
      </c>
      <c r="CG194" s="175">
        <f t="shared" ca="1" si="140"/>
        <v>1.3755124153140357</v>
      </c>
      <c r="CH194" s="175">
        <f t="shared" ca="1" si="133"/>
        <v>5.9804887622349374E-2</v>
      </c>
      <c r="CI194" s="177">
        <f t="shared" ca="1" si="134"/>
        <v>11.381260377141423</v>
      </c>
      <c r="CJ194" s="177"/>
      <c r="CK194" s="175" cm="1">
        <f t="array" aca="1" ref="CK194" ca="1">IF(AU194="S", SUM(IF($C194&gt;0,IF(INDIRECT(ADDRESS($C194,43))&lt;&gt;1,INDIRECT(ADDRESS($C194,48)),0),0), IF($D194&gt;0,IF(INDIRECT(ADDRESS($D194,43))&lt;&gt;1,INDIRECT(ADDRESS($D194,48)),0),0), IF($E194&gt;0,IF(INDIRECT(ADDRESS($E194,43))&lt;&gt;1,INDIRECT(ADDRESS($E194,48)),0),0), IF($F194&gt;0,IF(INDIRECT(ADDRESS($F194,43))&lt;&gt;1,INDIRECT(ADDRESS($F194,48)),0),0), IF($G194&gt;0,IF(INDIRECT(ADDRESS($G194,43))&lt;&gt;1,INDIRECT(ADDRESS($G194,48)),0),0), IF($H194&gt;0,IF(INDIRECT(ADDRESS($H194,43))&lt;&gt;1,INDIRECT(ADDRESS($H194,48)),0),0), IF($I194&gt;0,IF(INDIRECT(ADDRESS($I194,43))&lt;&gt;1,INDIRECT(ADDRESS($I194,48)),0),0), IF($J194&gt;0,IF(INDIRECT(ADDRESS($J194,43))&lt;&gt;1,INDIRECT(ADDRESS($J194,48)),0),0), IF($K194&gt;0,IF(INDIRECT(ADDRESS($K194,43))&lt;&gt;1,INDIRECT(ADDRESS($K194,48)),0),0), IF($L194&gt;0,IF(INDIRECT(ADDRESS($L194,43))&lt;&gt;1,INDIRECT(ADDRESS($L194,48)),0),0), IF($M194&gt;0,IF(INDIRECT(ADDRESS($M194,43))&lt;&gt;1,INDIRECT(ADDRESS($M194,48)),0),0)), IF(AU194="L",SUM(IF($C194&gt;0,IF(INDIRECT(ADDRESS($C194,43))&lt;&gt;1,INDIRECT(ADDRESS($C194,50)),0),0), IF($D194&gt;0,IF(INDIRECT(ADDRESS($D194,43))&lt;&gt;1,INDIRECT(ADDRESS($D194,50)),0),0), IF($E194&gt;0,IF(INDIRECT(ADDRESS($E194,43))&lt;&gt;1,INDIRECT(ADDRESS($E194,50)),0),0), IF($F194&gt;0,IF(INDIRECT(ADDRESS($F194,43))&lt;&gt;1,INDIRECT(ADDRESS($F194,50)),0),0), IF($G194&gt;0,IF(INDIRECT(ADDRESS($G194,43))&lt;&gt;1,INDIRECT(ADDRESS($G194,50)),0),0), IF($G194&gt;0,IF(INDIRECT(ADDRESS($G194,43))&lt;&gt;1,INDIRECT(ADDRESS($G194,50)),0),0), IF($H194&gt;0,IF(INDIRECT(ADDRESS($H194,43))&lt;&gt;1,INDIRECT(ADDRESS($H194,50)),0),0), IF($I194&gt;0,IF(INDIRECT(ADDRESS($I194,43))&lt;&gt;1,INDIRECT(ADDRESS($I194,50)),0),0), IF($J194&gt;0,IF(INDIRECT(ADDRESS($J194,43))&lt;&gt;1,INDIRECT(ADDRESS($J194,50)),0),0), IF($K194&gt;0,IF(INDIRECT(ADDRESS($K194,43))&lt;&gt;1,INDIRECT(ADDRESS($K194,50)),0),0), IF($L194&gt;0,IF(INDIRECT(ADDRESS($L194,43))&lt;&gt;1,INDIRECT(ADDRESS($L194,50)),0),0), IF($M194&gt;0,IF(INDIRECT(ADDRESS($M194,43))&lt;&gt;1,INDIRECT(ADDRESS($M194,50)),0),0)), SUM(IF($C194&gt;0,IF(INDIRECT(ADDRESS($C194,43))&lt;&gt;1,INDIRECT(ADDRESS($C194,49)),0),0), IF($D194&gt;0,IF(INDIRECT(ADDRESS($D194,43))&lt;&gt;1,INDIRECT(ADDRESS($D194,49)),0),0), IF($E194&gt;0,IF(INDIRECT(ADDRESS($E194,43))&lt;&gt;1,INDIRECT(ADDRESS($E194,49)),0),0), IF($F194&gt;0,IF(INDIRECT(ADDRESS($F194,43))&lt;&gt;1,INDIRECT(ADDRESS($F194,49)),0),0), IF($G194&gt;0,IF(INDIRECT(ADDRESS($G194,43))&lt;&gt;1,INDIRECT(ADDRESS($G194,49)),0),0), IF($G194&gt;0,IF(INDIRECT(ADDRESS($G194,43))&lt;&gt;1,INDIRECT(ADDRESS($G194,49)),0),0), IF($H194&gt;0,IF(INDIRECT(ADDRESS($H194,43))&lt;&gt;1,INDIRECT(ADDRESS($H194,49)),0),0), IF($I194&gt;0,IF(INDIRECT(ADDRESS($I194,43))&lt;&gt;1,INDIRECT(ADDRESS($I194,49)),0),0), IF($J194&gt;0,IF(INDIRECT(ADDRESS($J194,43))&lt;&gt;1,INDIRECT(ADDRESS($J194,49)),0),0), IF($K194&gt;0,IF(INDIRECT(ADDRESS($K194,43))&lt;&gt;1,INDIRECT(ADDRESS($K194,49)),0),0), IF($L194&gt;0,IF(INDIRECT(ADDRESS($L194,43))&lt;&gt;1,INDIRECT(ADDRESS($L194,49)),0),0), IF($M194&gt;0,IF(INDIRECT(ADDRESS($M194,43))&lt;&gt;1,INDIRECT(ADDRESS($M194,49)),0),0))))</f>
        <v>3.1111111111111107</v>
      </c>
      <c r="CL194" s="57" cm="1">
        <f t="array" aca="1" ref="CL194" ca="1">SUM(IF($C194&gt;0,IF(INDIRECT(ADDRESS($C194,44))=1,INDIRECT(ADDRESS($C194,90)),0),0), IF($D194&gt;0,IF(INDIRECT(ADDRESS($D194,44))=1,INDIRECT(ADDRESS($D194,90)),0),0), IF($E194&gt;0,IF(INDIRECT(ADDRESS($E194,44))=1,INDIRECT(ADDRESS($E194,90)),0),0), IF($F194&gt;0,IF(INDIRECT(ADDRESS($F194,44))=1,INDIRECT(ADDRESS($F194,90)),0),0), IF($G194&gt;0,IF(INDIRECT(ADDRESS($G194,44))=1,INDIRECT(ADDRESS($G194,90)),0),0), IF($H194&gt;0,IF(INDIRECT(ADDRESS($H194,44))=1,INDIRECT(ADDRESS($H194,90)),0),0), IF($I194&gt;0,IF(INDIRECT(ADDRESS($I194,44))=1,INDIRECT(ADDRESS($I194,90)),0),0), IF($J194&gt;0,IF(INDIRECT(ADDRESS($J194,44))=1,INDIRECT(ADDRESS($J194,90)),0),0), IF($K194&gt;0,IF(INDIRECT(ADDRESS($K194,44))=1,INDIRECT(ADDRESS($K194,90)),0),0), IF($L194&gt;0,IF(INDIRECT(ADDRESS($L194,44))=1,INDIRECT(ADDRESS($L194,90)),0),0), IF($M194&gt;0,IF(INDIRECT(ADDRESS($M194,44))=1,INDIRECT(ADDRESS($M194,90)),0),0))</f>
        <v>0</v>
      </c>
      <c r="CM194" s="173">
        <f t="shared" ca="1" si="135"/>
        <v>0.90316808587124442</v>
      </c>
      <c r="CN194" s="180"/>
    </row>
    <row r="195" spans="1:92" x14ac:dyDescent="0.25">
      <c r="A195" s="52" t="s">
        <v>264</v>
      </c>
      <c r="B195" s="67">
        <v>104</v>
      </c>
      <c r="C195" s="67">
        <v>129</v>
      </c>
      <c r="D195" s="67"/>
      <c r="E195" s="67"/>
      <c r="F195" s="67"/>
      <c r="G195" s="67">
        <v>137</v>
      </c>
      <c r="H195" s="67"/>
      <c r="I195" s="67"/>
      <c r="J195" s="67"/>
      <c r="K195" s="67"/>
      <c r="L195" s="67"/>
      <c r="M195" s="67"/>
      <c r="N195" s="67">
        <f t="shared" ca="1" si="141"/>
        <v>19</v>
      </c>
      <c r="O195" s="67" t="str" cm="1">
        <f t="array" aca="1" ref="O195" ca="1">INDIRECT(ADDRESS($B195,COLUMN()))</f>
        <v>Fighter</v>
      </c>
      <c r="P195" s="67" cm="1">
        <f t="array" aca="1" ref="P195" ca="1">INDIRECT(ADDRESS($B195,COLUMN()))</f>
        <v>3</v>
      </c>
      <c r="Q195" s="67" cm="1">
        <f t="array" aca="1" ref="Q195" ca="1">INDIRECT(ADDRESS($B195,COLUMN()))</f>
        <v>3</v>
      </c>
      <c r="R195" s="67" t="str" cm="1">
        <f t="array" aca="1" ref="R195" ca="1">INDIRECT(ADDRESS($B195,COLUMN()))</f>
        <v>-</v>
      </c>
      <c r="S195" s="67" cm="1">
        <f t="array" aca="1" ref="S195" ca="1">INDIRECT(ADDRESS($B195,COLUMN()))</f>
        <v>1</v>
      </c>
      <c r="T195" s="67" t="str" cm="1">
        <f t="array" aca="1" ref="T195" ca="1">INDIRECT(ADDRESS($B195,COLUMN()))</f>
        <v>1-4</v>
      </c>
      <c r="U195" s="67" cm="1">
        <f t="array" aca="1" ref="U195" ca="1">INDIRECT(ADDRESS($B195,COLUMN()))</f>
        <v>4</v>
      </c>
      <c r="V195" s="67" cm="1">
        <f t="array" aca="1" ref="V195" ca="1">INDIRECT(ADDRESS($B195,COLUMN()))</f>
        <v>0</v>
      </c>
      <c r="W195" s="67" cm="1">
        <f t="array" aca="1" ref="W195" ca="1">INDIRECT(ADDRESS($B195,COLUMN()))</f>
        <v>4</v>
      </c>
      <c r="X195" s="67" cm="1">
        <f t="array" aca="1" ref="X195" ca="1">INDIRECT(ADDRESS($B195,COLUMN()))</f>
        <v>5</v>
      </c>
      <c r="Y195" s="67" cm="1">
        <f t="array" aca="1" ref="Y195" ca="1">INDIRECT(ADDRESS($B195,COLUMN()))</f>
        <v>0</v>
      </c>
      <c r="Z195" s="67" cm="1">
        <f t="array" aca="1" ref="Z195" ca="1">INDIRECT(ADDRESS($B195,COLUMN()))</f>
        <v>4</v>
      </c>
      <c r="AA195" s="67" cm="1">
        <f t="array" aca="1" ref="AA195" ca="1">INDIRECT(ADDRESS($B195,COLUMN()))</f>
        <v>0</v>
      </c>
      <c r="AB195" s="56">
        <f t="shared" ca="1" si="121"/>
        <v>0.65071741503152469</v>
      </c>
      <c r="AC195" s="56">
        <f t="shared" ca="1" si="122"/>
        <v>1.0069957015059285</v>
      </c>
      <c r="AD195" s="56">
        <f t="shared" ca="1" si="123"/>
        <v>2.6269453082763357</v>
      </c>
      <c r="AF195" s="52"/>
      <c r="AG195" s="52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2"/>
      <c r="AU195" s="54" t="s">
        <v>117</v>
      </c>
      <c r="AV195" s="57" cm="1">
        <f t="array" aca="1" ref="AV195" ca="1">SUM(IF($C195&gt;0,IF(AND(INDIRECT(ADDRESS($C195,44))=0,INDIRECT(ADDRESS($C195,38))="UL",ISERROR(SEARCH("Rear",INDIRECT(ADDRESS($C195,33)))),ISERROR(SEARCH("Side",INDIRECT(ADDRESS($C195,33))))),INDIRECT(ADDRESS($C195,COLUMN())),0),0),IF($D195&gt;0,IF(AND(INDIRECT(ADDRESS($D195,44))=0,INDIRECT(ADDRESS($D195,38))="UL",ISERROR(SEARCH("Rear",INDIRECT(ADDRESS($D195,33)))),ISERROR(SEARCH("Side",INDIRECT(ADDRESS($D195,33))))),INDIRECT(ADDRESS($D195,COLUMN())),0),0),IF($E195&gt;0,IF(AND(INDIRECT(ADDRESS($E195,44))=0,INDIRECT(ADDRESS($E195,38))="UL",ISERROR(SEARCH("Rear",INDIRECT(ADDRESS($E195,33)))),ISERROR(SEARCH("Side",INDIRECT(ADDRESS($E195,33))))),INDIRECT(ADDRESS($E195,COLUMN())),0),0),IF($F195&gt;0,IF(AND(INDIRECT(ADDRESS($F195,44))=0,INDIRECT(ADDRESS($F195,38))="UL",ISERROR(SEARCH("Rear",INDIRECT(ADDRESS($F195,33)))),ISERROR(SEARCH("Side",INDIRECT(ADDRESS($F195,33))))),INDIRECT(ADDRESS($F195,COLUMN())),0),0),IF($G195&gt;0,IF(AND(INDIRECT(ADDRESS($G195,44))=0,INDIRECT(ADDRESS($G195,38))="UL",ISERROR(SEARCH("Rear",INDIRECT(ADDRESS($G195,33)))),ISERROR(SEARCH("Side",INDIRECT(ADDRESS($G195,33))))),INDIRECT(ADDRESS($G195,COLUMN())),0),0),IF($H195&gt;0,IF(AND(INDIRECT(ADDRESS($H195,44))=0,INDIRECT(ADDRESS($H195,38))="UL",ISERROR(SEARCH("Rear",INDIRECT(ADDRESS($H195,33)))),ISERROR(SEARCH("Side",INDIRECT(ADDRESS($H195,33))))),INDIRECT(ADDRESS($H195,COLUMN())),0),0),IF($I195&gt;0,IF(AND(INDIRECT(ADDRESS($I195,44))=0,INDIRECT(ADDRESS($I195,38))="UL",ISERROR(SEARCH("Rear",INDIRECT(ADDRESS($I195,33)))),ISERROR(SEARCH("Side",INDIRECT(ADDRESS($I195,33))))),INDIRECT(ADDRESS($I195,COLUMN())),0),0),IF($J195&gt;0,IF(AND(INDIRECT(ADDRESS($J195,44))=0,INDIRECT(ADDRESS($J195,38))="UL",ISERROR(SEARCH("Rear",INDIRECT(ADDRESS($J195,33)))),ISERROR(SEARCH("Side",INDIRECT(ADDRESS($J195,33))))),INDIRECT(ADDRESS($J195,COLUMN())),0),0),IF($K195&gt;0,IF(AND(INDIRECT(ADDRESS($K195,44))=0,INDIRECT(ADDRESS($K195,38))="UL",ISERROR(SEARCH("Rear",INDIRECT(ADDRESS($K195,33)))),ISERROR(SEARCH("Side",INDIRECT(ADDRESS($K195,33))))),INDIRECT(ADDRESS($K195,COLUMN())),0),0),IF($L195&gt;0,IF(AND(INDIRECT(ADDRESS($L195,44))=0,INDIRECT(ADDRESS($L195,38))="UL",ISERROR(SEARCH("Rear",INDIRECT(ADDRESS($L195,33)))),ISERROR(SEARCH("Side",INDIRECT(ADDRESS($L195,33))))),INDIRECT(ADDRESS($L195,COLUMN())),0),0),IF($M195&gt;0,IF(AND(INDIRECT(ADDRESS($M195,44))=0,INDIRECT(ADDRESS($M195,38))="UL",ISERROR(SEARCH("Rear",INDIRECT(ADDRESS($M195,33)))),ISERROR(SEARCH("Side",INDIRECT(ADDRESS($M195,33))))),INDIRECT(ADDRESS($M195,COLUMN())),0),0))</f>
        <v>0</v>
      </c>
      <c r="AW195" s="57" cm="1">
        <f t="array" aca="1" ref="AW195" ca="1">SUM(IF($C195&gt;0,IF(AND(INDIRECT(ADDRESS($C195,44))=0,INDIRECT(ADDRESS($C195,38))="UL",ISERROR(SEARCH("Rear",INDIRECT(ADDRESS($C195,33)))),ISERROR(SEARCH("Side",INDIRECT(ADDRESS($C195,33))))),INDIRECT(ADDRESS($C195,COLUMN())),0),0),IF($D195&gt;0,IF(AND(INDIRECT(ADDRESS($D195,44))=0,INDIRECT(ADDRESS($D195,38))="UL",ISERROR(SEARCH("Rear",INDIRECT(ADDRESS($D195,33)))),ISERROR(SEARCH("Side",INDIRECT(ADDRESS($D195,33))))),INDIRECT(ADDRESS($D195,COLUMN())),0),0),IF($E195&gt;0,IF(AND(INDIRECT(ADDRESS($E195,44))=0,INDIRECT(ADDRESS($E195,38))="UL",ISERROR(SEARCH("Rear",INDIRECT(ADDRESS($E195,33)))),ISERROR(SEARCH("Side",INDIRECT(ADDRESS($E195,33))))),INDIRECT(ADDRESS($E195,COLUMN())),0),0),IF($F195&gt;0,IF(AND(INDIRECT(ADDRESS($F195,44))=0,INDIRECT(ADDRESS($F195,38))="UL",ISERROR(SEARCH("Rear",INDIRECT(ADDRESS($F195,33)))),ISERROR(SEARCH("Side",INDIRECT(ADDRESS($F195,33))))),INDIRECT(ADDRESS($F195,COLUMN())),0),0),IF($G195&gt;0,IF(AND(INDIRECT(ADDRESS($G195,44))=0,INDIRECT(ADDRESS($G195,38))="UL",ISERROR(SEARCH("Rear",INDIRECT(ADDRESS($G195,33)))),ISERROR(SEARCH("Side",INDIRECT(ADDRESS($G195,33))))),INDIRECT(ADDRESS($G195,COLUMN())),0),0),IF($H195&gt;0,IF(AND(INDIRECT(ADDRESS($H195,44))=0,INDIRECT(ADDRESS($H195,38))="UL",ISERROR(SEARCH("Rear",INDIRECT(ADDRESS($H195,33)))),ISERROR(SEARCH("Side",INDIRECT(ADDRESS($H195,33))))),INDIRECT(ADDRESS($H195,COLUMN())),0),0),IF($I195&gt;0,IF(AND(INDIRECT(ADDRESS($I195,44))=0,INDIRECT(ADDRESS($I195,38))="UL",ISERROR(SEARCH("Rear",INDIRECT(ADDRESS($I195,33)))),ISERROR(SEARCH("Side",INDIRECT(ADDRESS($I195,33))))),INDIRECT(ADDRESS($I195,COLUMN())),0),0),IF($J195&gt;0,IF(AND(INDIRECT(ADDRESS($J195,44))=0,INDIRECT(ADDRESS($J195,38))="UL",ISERROR(SEARCH("Rear",INDIRECT(ADDRESS($J195,33)))),ISERROR(SEARCH("Side",INDIRECT(ADDRESS($J195,33))))),INDIRECT(ADDRESS($J195,COLUMN())),0),0),IF($K195&gt;0,IF(AND(INDIRECT(ADDRESS($K195,44))=0,INDIRECT(ADDRESS($K195,38))="UL",ISERROR(SEARCH("Rear",INDIRECT(ADDRESS($K195,33)))),ISERROR(SEARCH("Side",INDIRECT(ADDRESS($K195,33))))),INDIRECT(ADDRESS($K195,COLUMN())),0),0),IF($L195&gt;0,IF(AND(INDIRECT(ADDRESS($L195,44))=0,INDIRECT(ADDRESS($L195,38))="UL",ISERROR(SEARCH("Rear",INDIRECT(ADDRESS($L195,33)))),ISERROR(SEARCH("Side",INDIRECT(ADDRESS($L195,33))))),INDIRECT(ADDRESS($L195,COLUMN())),0),0),IF($M195&gt;0,IF(AND(INDIRECT(ADDRESS($M195,44))=0,INDIRECT(ADDRESS($M195,38))="UL",ISERROR(SEARCH("Rear",INDIRECT(ADDRESS($M195,33)))),ISERROR(SEARCH("Side",INDIRECT(ADDRESS($M195,33))))),INDIRECT(ADDRESS($M195,COLUMN())),0),0))</f>
        <v>0.66666666666666663</v>
      </c>
      <c r="AX195" s="57" cm="1">
        <f t="array" aca="1" ref="AX195" ca="1">SUM(IF($C195&gt;0,IF(AND(INDIRECT(ADDRESS($C195,44))=0,INDIRECT(ADDRESS($C195,38))="UL",ISERROR(SEARCH("Rear",INDIRECT(ADDRESS($C195,33)))),ISERROR(SEARCH("Side",INDIRECT(ADDRESS($C195,33))))),INDIRECT(ADDRESS($C195,COLUMN())),0),0),IF($D195&gt;0,IF(AND(INDIRECT(ADDRESS($D195,44))=0,INDIRECT(ADDRESS($D195,38))="UL",ISERROR(SEARCH("Rear",INDIRECT(ADDRESS($D195,33)))),ISERROR(SEARCH("Side",INDIRECT(ADDRESS($D195,33))))),INDIRECT(ADDRESS($D195,COLUMN())),0),0),IF($E195&gt;0,IF(AND(INDIRECT(ADDRESS($E195,44))=0,INDIRECT(ADDRESS($E195,38))="UL",ISERROR(SEARCH("Rear",INDIRECT(ADDRESS($E195,33)))),ISERROR(SEARCH("Side",INDIRECT(ADDRESS($E195,33))))),INDIRECT(ADDRESS($E195,COLUMN())),0),0),IF($F195&gt;0,IF(AND(INDIRECT(ADDRESS($F195,44))=0,INDIRECT(ADDRESS($F195,38))="UL",ISERROR(SEARCH("Rear",INDIRECT(ADDRESS($F195,33)))),ISERROR(SEARCH("Side",INDIRECT(ADDRESS($F195,33))))),INDIRECT(ADDRESS($F195,COLUMN())),0),0),IF($G195&gt;0,IF(AND(INDIRECT(ADDRESS($G195,44))=0,INDIRECT(ADDRESS($G195,38))="UL",ISERROR(SEARCH("Rear",INDIRECT(ADDRESS($G195,33)))),ISERROR(SEARCH("Side",INDIRECT(ADDRESS($G195,33))))),INDIRECT(ADDRESS($G195,COLUMN())),0),0),IF($H195&gt;0,IF(AND(INDIRECT(ADDRESS($H195,44))=0,INDIRECT(ADDRESS($H195,38))="UL",ISERROR(SEARCH("Rear",INDIRECT(ADDRESS($H195,33)))),ISERROR(SEARCH("Side",INDIRECT(ADDRESS($H195,33))))),INDIRECT(ADDRESS($H195,COLUMN())),0),0),IF($I195&gt;0,IF(AND(INDIRECT(ADDRESS($I195,44))=0,INDIRECT(ADDRESS($I195,38))="UL",ISERROR(SEARCH("Rear",INDIRECT(ADDRESS($I195,33)))),ISERROR(SEARCH("Side",INDIRECT(ADDRESS($I195,33))))),INDIRECT(ADDRESS($I195,COLUMN())),0),0),IF($J195&gt;0,IF(AND(INDIRECT(ADDRESS($J195,44))=0,INDIRECT(ADDRESS($J195,38))="UL",ISERROR(SEARCH("Rear",INDIRECT(ADDRESS($J195,33)))),ISERROR(SEARCH("Side",INDIRECT(ADDRESS($J195,33))))),INDIRECT(ADDRESS($J195,COLUMN())),0),0),IF($K195&gt;0,IF(AND(INDIRECT(ADDRESS($K195,44))=0,INDIRECT(ADDRESS($K195,38))="UL",ISERROR(SEARCH("Rear",INDIRECT(ADDRESS($K195,33)))),ISERROR(SEARCH("Side",INDIRECT(ADDRESS($K195,33))))),INDIRECT(ADDRESS($K195,COLUMN())),0),0),IF($L195&gt;0,IF(AND(INDIRECT(ADDRESS($L195,44))=0,INDIRECT(ADDRESS($L195,38))="UL",ISERROR(SEARCH("Rear",INDIRECT(ADDRESS($L195,33)))),ISERROR(SEARCH("Side",INDIRECT(ADDRESS($L195,33))))),INDIRECT(ADDRESS($L195,COLUMN())),0),0),IF($M195&gt;0,IF(AND(INDIRECT(ADDRESS($M195,44))=0,INDIRECT(ADDRESS($M195,38))="UL",ISERROR(SEARCH("Rear",INDIRECT(ADDRESS($M195,33)))),ISERROR(SEARCH("Side",INDIRECT(ADDRESS($M195,33))))),INDIRECT(ADDRESS($M195,COLUMN())),0),0))</f>
        <v>0.33333333333333331</v>
      </c>
      <c r="AY195" s="58">
        <f t="shared" ca="1" si="124"/>
        <v>0.66666666666666663</v>
      </c>
      <c r="AZ195" s="58">
        <f t="shared" ca="1" si="125"/>
        <v>0.33333333333333331</v>
      </c>
      <c r="BA195" s="58" cm="1">
        <f t="array" aca="1" ref="BA195" ca="1">SUM(IF($C195&gt;0,IF(AND(INDIRECT(ADDRESS($C195,44))=0,INDIRECT(ADDRESS($C195,38))="UL"),INDIRECT(ADDRESS($C195,COLUMN())),0),0),IF($D195&gt;0,IF(AND(INDIRECT(ADDRESS($D195,44))=0,INDIRECT(ADDRESS($D195,38))="UL"),INDIRECT(ADDRESS($D195,COLUMN())),0),0),IF($E195&gt;0,IF(AND(INDIRECT(ADDRESS($E195,44))=0,INDIRECT(ADDRESS($E195,38))="UL"),INDIRECT(ADDRESS($E195,COLUMN())),0),0),IF($F195&gt;0,IF(AND(INDIRECT(ADDRESS($F195,44))=0,INDIRECT(ADDRESS($F195,38))="UL"),INDIRECT(ADDRESS($F195,COLUMN())),0),0),IF($G195&gt;0,IF(AND(INDIRECT(ADDRESS($G195,44))=0,INDIRECT(ADDRESS($G195,38))="UL"),INDIRECT(ADDRESS($G195,COLUMN())),0),0),IF($H195&gt;0,IF(AND(INDIRECT(ADDRESS($H195,44))=0,INDIRECT(ADDRESS($H195,38))="UL"),INDIRECT(ADDRESS($H195,COLUMN())),0),0),IF($I195&gt;0,IF(AND(INDIRECT(ADDRESS($I195,44))=0,INDIRECT(ADDRESS($I195,38))="UL"),INDIRECT(ADDRESS($I195,COLUMN())),0),0),IF($J195&gt;0,IF(AND(INDIRECT(ADDRESS($J195,44))=0,INDIRECT(ADDRESS($J195,38))="UL"),INDIRECT(ADDRESS($J195,COLUMN())),0),0),IF($K195&gt;0,IF(AND(INDIRECT(ADDRESS($K195,44))=0,INDIRECT(ADDRESS($K195,38))="UL"),INDIRECT(ADDRESS($K195,COLUMN())),0),0),IF($L195&gt;0,IF(AND(INDIRECT(ADDRESS($L195,44))=0,INDIRECT(ADDRESS($L195,38))="UL"),INDIRECT(ADDRESS($L195,COLUMN())),0),0),IF($M195&gt;0,IF(AND(INDIRECT(ADDRESS($M195,44))=0,INDIRECT(ADDRESS($M195,38))="UL"),INDIRECT(ADDRESS($M195,COLUMN())),0),0))</f>
        <v>0.22222222222222218</v>
      </c>
      <c r="BB195" s="58" cm="1">
        <f t="array" aca="1" ref="BB195" ca="1">SUM(IF($C195&gt;0,IF(AND(INDIRECT(ADDRESS($C195,44))=0,INDIRECT(ADDRESS($C195,38))="UL"),INDIRECT(ADDRESS($C195,COLUMN())),0),0),IF($D195&gt;0,IF(AND(INDIRECT(ADDRESS($D195,44))=0,INDIRECT(ADDRESS($D195,38))="UL"),INDIRECT(ADDRESS($D195,COLUMN())),0),0),IF($E195&gt;0,IF(AND(INDIRECT(ADDRESS($E195,44))=0,INDIRECT(ADDRESS($E195,38))="UL"),INDIRECT(ADDRESS($E195,COLUMN())),0),0),IF($F195&gt;0,IF(AND(INDIRECT(ADDRESS($F195,44))=0,INDIRECT(ADDRESS($F195,38))="UL"),INDIRECT(ADDRESS($F195,COLUMN())),0),0),IF($G195&gt;0,IF(AND(INDIRECT(ADDRESS($G195,44))=0,INDIRECT(ADDRESS($G195,38))="UL"),INDIRECT(ADDRESS($G195,COLUMN())),0),0),IF($H195&gt;0,IF(AND(INDIRECT(ADDRESS($H195,44))=0,INDIRECT(ADDRESS($H195,38))="UL"),INDIRECT(ADDRESS($H195,COLUMN())),0),0),IF($I195&gt;0,IF(AND(INDIRECT(ADDRESS($I195,44))=0,INDIRECT(ADDRESS($I195,38))="UL"),INDIRECT(ADDRESS($I195,COLUMN())),0),0),IF($J195&gt;0,IF(AND(INDIRECT(ADDRESS($J195,44))=0,INDIRECT(ADDRESS($J195,38))="UL"),INDIRECT(ADDRESS($J195,COLUMN())),0),0),IF($K195&gt;0,IF(AND(INDIRECT(ADDRESS($K195,44))=0,INDIRECT(ADDRESS($K195,38))="UL"),INDIRECT(ADDRESS($K195,COLUMN())),0),0),IF($L195&gt;0,IF(AND(INDIRECT(ADDRESS($L195,44))=0,INDIRECT(ADDRESS($L195,38))="UL"),INDIRECT(ADDRESS($L195,COLUMN())),0),0),IF($M195&gt;0,IF(AND(INDIRECT(ADDRESS($M195,44))=0,INDIRECT(ADDRESS($M195,38))="UL"),INDIRECT(ADDRESS($M195,COLUMN())),0),0))</f>
        <v>4.4444444444444439E-2</v>
      </c>
      <c r="BC195" s="58" cm="1">
        <f t="array" aca="1" ref="BC195" ca="1">SUM(IF($C195&gt;0,IF(AND(INDIRECT(ADDRESS($C195,44))=0,INDIRECT(ADDRESS($C195,38))="UL"),INDIRECT(ADDRESS($C195,COLUMN())),0),0),IF($D195&gt;0,IF(AND(INDIRECT(ADDRESS($D195,44))=0,INDIRECT(ADDRESS($D195,38))="UL"),INDIRECT(ADDRESS($D195,COLUMN())),0),0),IF($E195&gt;0,IF(AND(INDIRECT(ADDRESS($E195,44))=0,INDIRECT(ADDRESS($E195,38))="UL"),INDIRECT(ADDRESS($E195,COLUMN())),0),0),IF($F195&gt;0,IF(AND(INDIRECT(ADDRESS($F195,44))=0,INDIRECT(ADDRESS($F195,38))="UL"),INDIRECT(ADDRESS($F195,COLUMN())),0),0),IF($G195&gt;0,IF(AND(INDIRECT(ADDRESS($G195,44))=0,INDIRECT(ADDRESS($G195,38))="UL"),INDIRECT(ADDRESS($G195,COLUMN())),0),0),IF($H195&gt;0,IF(AND(INDIRECT(ADDRESS($H195,44))=0,INDIRECT(ADDRESS($H195,38))="UL"),INDIRECT(ADDRESS($H195,COLUMN())),0),0),IF($I195&gt;0,IF(AND(INDIRECT(ADDRESS($I195,44))=0,INDIRECT(ADDRESS($I195,38))="UL"),INDIRECT(ADDRESS($I195,COLUMN())),0),0),IF($J195&gt;0,IF(AND(INDIRECT(ADDRESS($J195,44))=0,INDIRECT(ADDRESS($J195,38))="UL"),INDIRECT(ADDRESS($J195,COLUMN())),0),0),IF($K195&gt;0,IF(AND(INDIRECT(ADDRESS($K195,44))=0,INDIRECT(ADDRESS($K195,38))="UL"),INDIRECT(ADDRESS($K195,COLUMN())),0),0),IF($L195&gt;0,IF(AND(INDIRECT(ADDRESS($L195,44))=0,INDIRECT(ADDRESS($L195,38))="UL"),INDIRECT(ADDRESS($L195,COLUMN())),0),0),IF($M195&gt;0,IF(AND(INDIRECT(ADDRESS($M195,44))=0,INDIRECT(ADDRESS($M195,38))="UL"),INDIRECT(ADDRESS($M195,COLUMN())),0),0))</f>
        <v>8.8888888888888878E-2</v>
      </c>
      <c r="BD195" s="58" cm="1">
        <f t="array" aca="1" ref="BD195" ca="1">SUM(IF($C195&gt;0,IF(AND(INDIRECT(ADDRESS($C195,44))=0,INDIRECT(ADDRESS($C195,38))="UL"),INDIRECT(ADDRESS($C195,COLUMN())),0),0),IF($D195&gt;0,IF(AND(INDIRECT(ADDRESS($D195,44))=0,INDIRECT(ADDRESS($D195,38))="UL"),INDIRECT(ADDRESS($D195,COLUMN())),0),0),IF($E195&gt;0,IF(AND(INDIRECT(ADDRESS($E195,44))=0,INDIRECT(ADDRESS($E195,38))="UL"),INDIRECT(ADDRESS($E195,COLUMN())),0),0),IF($F195&gt;0,IF(AND(INDIRECT(ADDRESS($F195,44))=0,INDIRECT(ADDRESS($F195,38))="UL"),INDIRECT(ADDRESS($F195,COLUMN())),0),0),IF($G195&gt;0,IF(AND(INDIRECT(ADDRESS($G195,44))=0,INDIRECT(ADDRESS($G195,38))="UL"),INDIRECT(ADDRESS($G195,COLUMN())),0),0),IF($H195&gt;0,IF(AND(INDIRECT(ADDRESS($H195,44))=0,INDIRECT(ADDRESS($H195,38))="UL"),INDIRECT(ADDRESS($H195,COLUMN())),0),0),IF($I195&gt;0,IF(AND(INDIRECT(ADDRESS($I195,44))=0,INDIRECT(ADDRESS($I195,38))="UL"),INDIRECT(ADDRESS($I195,COLUMN())),0),0),IF($J195&gt;0,IF(AND(INDIRECT(ADDRESS($J195,44))=0,INDIRECT(ADDRESS($J195,38))="UL"),INDIRECT(ADDRESS($J195,COLUMN())),0),0),IF($K195&gt;0,IF(AND(INDIRECT(ADDRESS($K195,44))=0,INDIRECT(ADDRESS($K195,38))="UL"),INDIRECT(ADDRESS($K195,COLUMN())),0),0),IF($L195&gt;0,IF(AND(INDIRECT(ADDRESS($L195,44))=0,INDIRECT(ADDRESS($L195,38))="UL"),INDIRECT(ADDRESS($L195,COLUMN())),0),0),IF($M195&gt;0,IF(AND(INDIRECT(ADDRESS($M195,44))=0,INDIRECT(ADDRESS($M195,38))="UL"),INDIRECT(ADDRESS($M195,COLUMN())),0),0))</f>
        <v>0.17777777777777776</v>
      </c>
      <c r="BE195" s="57">
        <f t="shared" ca="1" si="126"/>
        <v>8.8888888888888878E-2</v>
      </c>
      <c r="BF195" s="57" cm="1">
        <f t="array" aca="1" ref="BF195" ca="1">SUM(IF($C195&gt;0,IF(INDIRECT(ADDRESS($C195,45))=1,INDIRECT(ADDRESS($C195,52))*INDIRECT(ADDRESS($C195,42))/5,0),0), IF($D195&gt;0,IF(INDIRECT(ADDRESS($D195,45))=1,INDIRECT(ADDRESS($D195,52))*INDIRECT(ADDRESS($D195,42))/5,0),0), IF($E195&gt;0,IF(INDIRECT(ADDRESS($E195,45))=1,INDIRECT(ADDRESS($E195,52))*INDIRECT(ADDRESS($E195,42))/5,0),0), IF($F195&gt;0,IF(INDIRECT(ADDRESS($F195,45))=1,INDIRECT(ADDRESS($F195,52))*INDIRECT(ADDRESS($F195,42))/5,0),0), IF($G195&gt;0,IF(INDIRECT(ADDRESS($G195,45))=1,INDIRECT(ADDRESS($G195,52))*INDIRECT(ADDRESS($G195,42))/5,0),0), IF($H195&gt;0,IF(INDIRECT(ADDRESS($H195,45))=1,INDIRECT(ADDRESS($H195,52))*INDIRECT(ADDRESS($H195,42))/5,0),0)
)*$BF$296/100</f>
        <v>0</v>
      </c>
      <c r="BG195" s="19">
        <v>3</v>
      </c>
      <c r="BH195" s="57" cm="1">
        <f t="array" aca="1" ref="BH195" ca="1">SUM(IF($C195&gt;0,IF(AND(INDIRECT(ADDRESS($C195,44))=0,INDIRECT(ADDRESS($C195,38))&lt;&gt;"UL"),INDIRECT(ADDRESS($C195,COLUMN()-12)),0),0), IF($D195&gt;0,IF(AND(INDIRECT(ADDRESS($D195,44))=0,INDIRECT(ADDRESS($D195,38))&lt;&gt;"UL"),INDIRECT(ADDRESS($D195,COLUMN()-12)),0),0), IF($E195&gt;0,IF(AND(INDIRECT(ADDRESS($E195,44))=0,INDIRECT(ADDRESS($E195,38))&lt;&gt;"UL"),INDIRECT(ADDRESS($E195,COLUMN()-12)),0),0), IF($F195&gt;0,IF(AND(INDIRECT(ADDRESS($F195,44))=0,INDIRECT(ADDRESS($F195,38))&lt;&gt;"UL"),INDIRECT(ADDRESS($F195,COLUMN()-12)),0),0), IF($G195&gt;0,IF(AND(INDIRECT(ADDRESS($G195,44))=0,INDIRECT(ADDRESS($G195,38))&lt;&gt;"UL"),INDIRECT(ADDRESS($G195,COLUMN()-12)),0),0), IF($H195&gt;0,IF(AND(INDIRECT(ADDRESS($H195,44))=0,INDIRECT(ADDRESS($H195,38))&lt;&gt;"UL"),INDIRECT(ADDRESS($H195,COLUMN()-12)),0),0), IF($I195&gt;0,IF(AND(INDIRECT(ADDRESS($I195,44))=0,INDIRECT(ADDRESS($I195,38))&lt;&gt;"UL"),INDIRECT(ADDRESS($I195,COLUMN()-12)),0),0), IF($J195&gt;0,IF(AND(INDIRECT(ADDRESS($J195,44))=0,INDIRECT(ADDRESS($J195,38))&lt;&gt;"UL"),INDIRECT(ADDRESS($J195,COLUMN()-12)),0),0), IF($K195&gt;0,IF(AND(INDIRECT(ADDRESS($K195,44))=0,INDIRECT(ADDRESS($K195,38))&lt;&gt;"UL"),INDIRECT(ADDRESS($K195,COLUMN()-12)),0),0), IF($L195&gt;0,IF(AND(INDIRECT(ADDRESS($L195,44))=0,INDIRECT(ADDRESS($L195,38))&lt;&gt;"UL"),INDIRECT(ADDRESS($L195,COLUMN()-12)),0),0), IF($M195&gt;0,IF(AND(INDIRECT(ADDRESS($M195,44))=0,INDIRECT(ADDRESS($M195,38))&lt;&gt;"UL"),INDIRECT(ADDRESS($M195,COLUMN()-12)),0),0))</f>
        <v>0.22222222222222221</v>
      </c>
      <c r="BI195" s="57" cm="1">
        <f t="array" aca="1" ref="BI195" ca="1">SUM(IF($C195&gt;0,IF(AND(INDIRECT(ADDRESS($C195,44))=0,INDIRECT(ADDRESS($C195,38))&lt;&gt;"UL"),INDIRECT(ADDRESS($C195,COLUMN()-12)),0),0), IF($D195&gt;0,IF(AND(INDIRECT(ADDRESS($D195,44))=0,INDIRECT(ADDRESS($D195,38))&lt;&gt;"UL"),INDIRECT(ADDRESS($D195,COLUMN()-12)),0),0), IF($E195&gt;0,IF(AND(INDIRECT(ADDRESS($E195,44))=0,INDIRECT(ADDRESS($E195,38))&lt;&gt;"UL"),INDIRECT(ADDRESS($E195,COLUMN()-12)),0),0), IF($F195&gt;0,IF(AND(INDIRECT(ADDRESS($F195,44))=0,INDIRECT(ADDRESS($F195,38))&lt;&gt;"UL"),INDIRECT(ADDRESS($F195,COLUMN()-12)),0),0), IF($G195&gt;0,IF(AND(INDIRECT(ADDRESS($G195,44))=0,INDIRECT(ADDRESS($G195,38))&lt;&gt;"UL"),INDIRECT(ADDRESS($G195,COLUMN()-12)),0),0), IF($H195&gt;0,IF(AND(INDIRECT(ADDRESS($H195,44))=0,INDIRECT(ADDRESS($H195,38))&lt;&gt;"UL"),INDIRECT(ADDRESS($H195,COLUMN()-12)),0),0), IF($I195&gt;0,IF(AND(INDIRECT(ADDRESS($I195,44))=0,INDIRECT(ADDRESS($I195,38))&lt;&gt;"UL"),INDIRECT(ADDRESS($I195,COLUMN()-12)),0),0), IF($J195&gt;0,IF(AND(INDIRECT(ADDRESS($J195,44))=0,INDIRECT(ADDRESS($J195,38))&lt;&gt;"UL"),INDIRECT(ADDRESS($J195,COLUMN()-12)),0),0), IF($K195&gt;0,IF(AND(INDIRECT(ADDRESS($K195,44))=0,INDIRECT(ADDRESS($K195,38))&lt;&gt;"UL"),INDIRECT(ADDRESS($K195,COLUMN()-12)),0),0), IF($L195&gt;0,IF(AND(INDIRECT(ADDRESS($L195,44))=0,INDIRECT(ADDRESS($L195,38))&lt;&gt;"UL"),INDIRECT(ADDRESS($L195,COLUMN()-12)),0),0), IF($M195&gt;0,IF(AND(INDIRECT(ADDRESS($M195,44))=0,INDIRECT(ADDRESS($M195,38))&lt;&gt;"UL"),INDIRECT(ADDRESS($M195,COLUMN()-12)),0),0))</f>
        <v>0.66666666666666663</v>
      </c>
      <c r="BJ195" s="57" cm="1">
        <f t="array" aca="1" ref="BJ195" ca="1">SUM(IF($C195&gt;0,IF(AND(INDIRECT(ADDRESS($C195,44))=0,INDIRECT(ADDRESS($C195,38))&lt;&gt;"UL"),INDIRECT(ADDRESS($C195,COLUMN()-12)),0),0), IF($D195&gt;0,IF(AND(INDIRECT(ADDRESS($D195,44))=0,INDIRECT(ADDRESS($D195,38))&lt;&gt;"UL"),INDIRECT(ADDRESS($D195,COLUMN()-12)),0),0), IF($E195&gt;0,IF(AND(INDIRECT(ADDRESS($E195,44))=0,INDIRECT(ADDRESS($E195,38))&lt;&gt;"UL"),INDIRECT(ADDRESS($E195,COLUMN()-12)),0),0), IF($F195&gt;0,IF(AND(INDIRECT(ADDRESS($F195,44))=0,INDIRECT(ADDRESS($F195,38))&lt;&gt;"UL"),INDIRECT(ADDRESS($F195,COLUMN()-12)),0),0), IF($G195&gt;0,IF(AND(INDIRECT(ADDRESS($G195,44))=0,INDIRECT(ADDRESS($G195,38))&lt;&gt;"UL"),INDIRECT(ADDRESS($G195,COLUMN()-12)),0),0), IF($H195&gt;0,IF(AND(INDIRECT(ADDRESS($H195,44))=0,INDIRECT(ADDRESS($H195,38))&lt;&gt;"UL"),INDIRECT(ADDRESS($H195,COLUMN()-12)),0),0), IF($I195&gt;0,IF(AND(INDIRECT(ADDRESS($I195,44))=0,INDIRECT(ADDRESS($I195,38))&lt;&gt;"UL"),INDIRECT(ADDRESS($I195,COLUMN()-12)),0),0), IF($J195&gt;0,IF(AND(INDIRECT(ADDRESS($J195,44))=0,INDIRECT(ADDRESS($J195,38))&lt;&gt;"UL"),INDIRECT(ADDRESS($J195,COLUMN()-12)),0),0), IF($K195&gt;0,IF(AND(INDIRECT(ADDRESS($K195,44))=0,INDIRECT(ADDRESS($K195,38))&lt;&gt;"UL"),INDIRECT(ADDRESS($K195,COLUMN()-12)),0),0), IF($L195&gt;0,IF(AND(INDIRECT(ADDRESS($L195,44))=0,INDIRECT(ADDRESS($L195,38))&lt;&gt;"UL"),INDIRECT(ADDRESS($L195,COLUMN()-12)),0),0), IF($M195&gt;0,IF(AND(INDIRECT(ADDRESS($M195,44))=0,INDIRECT(ADDRESS($M195,38))&lt;&gt;"UL"),INDIRECT(ADDRESS($M195,COLUMN()-12)),0),0))</f>
        <v>0.22222222222222221</v>
      </c>
      <c r="BK195" s="57">
        <f t="shared" ca="1" si="127"/>
        <v>0.66666666666666663</v>
      </c>
      <c r="BL195" s="58">
        <f t="shared" ca="1" si="128"/>
        <v>0.37037037037037041</v>
      </c>
      <c r="BM195" s="57" cm="1">
        <f t="array" aca="1" ref="BM195" ca="1">SUM(IF($C195&gt;0,IF(AND(INDIRECT(ADDRESS($C195,44))=0,INDIRECT(ADDRESS($C195,38))&lt;&gt;"UL"),INDIRECT(ADDRESS($C195,COLUMN()-12)),0),0), IF($D195&gt;0,IF(AND(INDIRECT(ADDRESS($D195,44))=0,INDIRECT(ADDRESS($D195,38))&lt;&gt;"UL"),INDIRECT(ADDRESS($D195,COLUMN()-12)),0),0), IF($E195&gt;0,IF(AND(INDIRECT(ADDRESS($E195,44))=0,INDIRECT(ADDRESS($E195,38))&lt;&gt;"UL"),INDIRECT(ADDRESS($E195,COLUMN()-12)),0),0), IF($F195&gt;0,IF(AND(INDIRECT(ADDRESS($F195,44))=0,INDIRECT(ADDRESS($F195,38))&lt;&gt;"UL"),INDIRECT(ADDRESS($F195,COLUMN()-12)),0),0), IF($G195&gt;0,IF(AND(INDIRECT(ADDRESS($G195,44))=0,INDIRECT(ADDRESS($G195,38))&lt;&gt;"UL"),INDIRECT(ADDRESS($G195,COLUMN()-12)),0),0), IF($H195&gt;0,IF(AND(INDIRECT(ADDRESS($H195,44))=0,INDIRECT(ADDRESS($H195,38))&lt;&gt;"UL"),INDIRECT(ADDRESS($H195,COLUMN()-12)),0),0), IF($I195&gt;0,IF(AND(INDIRECT(ADDRESS($I195,44))=0,INDIRECT(ADDRESS($I195,38))&lt;&gt;"UL"),INDIRECT(ADDRESS($I195,COLUMN()-12)),0),0), IF($J195&gt;0,IF(AND(INDIRECT(ADDRESS($J195,44))=0,INDIRECT(ADDRESS($J195,38))&lt;&gt;"UL"),INDIRECT(ADDRESS($J195,COLUMN()-12)),0),0), IF($K195&gt;0,IF(AND(INDIRECT(ADDRESS($K195,44))=0,INDIRECT(ADDRESS($K195,38))&lt;&gt;"UL"),INDIRECT(ADDRESS($K195,COLUMN()-11)),0),0), IF($L195&gt;0,IF(AND(INDIRECT(ADDRESS($L195,44))=0,INDIRECT(ADDRESS($L195,38))&lt;&gt;"UL"),INDIRECT(ADDRESS($L195,COLUMN()-11)),0),0), IF($M195&gt;0,IF(AND(INDIRECT(ADDRESS($M195,44))=0,INDIRECT(ADDRESS($M195,38))&lt;&gt;"UL"),INDIRECT(ADDRESS($M195,COLUMN()-11)),0),0))</f>
        <v>0.2074074074074074</v>
      </c>
      <c r="BN195" s="57" cm="1">
        <f t="array" aca="1" ref="BN195" ca="1">SUM(IF($C195&gt;0,IF(AND(INDIRECT(ADDRESS($C195,44))=0,INDIRECT(ADDRESS($C195,38))&lt;&gt;"UL"),INDIRECT(ADDRESS($C195,COLUMN()-12)),0),0), IF($D195&gt;0,IF(AND(INDIRECT(ADDRESS($D195,44))=0,INDIRECT(ADDRESS($D195,38))&lt;&gt;"UL"),INDIRECT(ADDRESS($D195,COLUMN()-12)),0),0), IF($E195&gt;0,IF(AND(INDIRECT(ADDRESS($E195,44))=0,INDIRECT(ADDRESS($E195,38))&lt;&gt;"UL"),INDIRECT(ADDRESS($E195,COLUMN()-12)),0),0), IF($F195&gt;0,IF(AND(INDIRECT(ADDRESS($F195,44))=0,INDIRECT(ADDRESS($F195,38))&lt;&gt;"UL"),INDIRECT(ADDRESS($F195,COLUMN()-12)),0),0), IF($G195&gt;0,IF(AND(INDIRECT(ADDRESS($G195,44))=0,INDIRECT(ADDRESS($G195,38))&lt;&gt;"UL"),INDIRECT(ADDRESS($G195,COLUMN()-12)),0),0), IF($H195&gt;0,IF(AND(INDIRECT(ADDRESS($H195,44))=0,INDIRECT(ADDRESS($H195,38))&lt;&gt;"UL"),INDIRECT(ADDRESS($H195,COLUMN()-12)),0),0), IF($I195&gt;0,IF(AND(INDIRECT(ADDRESS($I195,44))=0,INDIRECT(ADDRESS($I195,38))&lt;&gt;"UL"),INDIRECT(ADDRESS($I195,COLUMN()-12)),0),0), IF($J195&gt;0,IF(AND(INDIRECT(ADDRESS($J195,44))=0,INDIRECT(ADDRESS($J195,38))&lt;&gt;"UL"),INDIRECT(ADDRESS($J195,COLUMN()-12)),0),0), IF($K195&gt;0,IF(AND(INDIRECT(ADDRESS($K195,44))=0,INDIRECT(ADDRESS($K195,38))&lt;&gt;"UL"),INDIRECT(ADDRESS($K195,COLUMN()-11)),0),0), IF($L195&gt;0,IF(AND(INDIRECT(ADDRESS($L195,44))=0,INDIRECT(ADDRESS($L195,38))&lt;&gt;"UL"),INDIRECT(ADDRESS($L195,COLUMN()-11)),0),0), IF($M195&gt;0,IF(AND(INDIRECT(ADDRESS($M195,44))=0,INDIRECT(ADDRESS($M195,38))&lt;&gt;"UL"),INDIRECT(ADDRESS($M195,COLUMN()-11)),0),0))</f>
        <v>8.8888888888888878E-2</v>
      </c>
      <c r="BO195" s="57" cm="1">
        <f t="array" aca="1" ref="BO195" ca="1">SUM(IF($C195&gt;0,IF(AND(INDIRECT(ADDRESS($C195,44))=0,INDIRECT(ADDRESS($C195,38))&lt;&gt;"UL"),INDIRECT(ADDRESS($C195,COLUMN()-12)),0),0), IF($D195&gt;0,IF(AND(INDIRECT(ADDRESS($D195,44))=0,INDIRECT(ADDRESS($D195,38))&lt;&gt;"UL"),INDIRECT(ADDRESS($D195,COLUMN()-12)),0),0), IF($E195&gt;0,IF(AND(INDIRECT(ADDRESS($E195,44))=0,INDIRECT(ADDRESS($E195,38))&lt;&gt;"UL"),INDIRECT(ADDRESS($E195,COLUMN()-12)),0),0), IF($F195&gt;0,IF(AND(INDIRECT(ADDRESS($F195,44))=0,INDIRECT(ADDRESS($F195,38))&lt;&gt;"UL"),INDIRECT(ADDRESS($F195,COLUMN()-12)),0),0), IF($G195&gt;0,IF(AND(INDIRECT(ADDRESS($G195,44))=0,INDIRECT(ADDRESS($G195,38))&lt;&gt;"UL"),INDIRECT(ADDRESS($G195,COLUMN()-12)),0),0), IF($H195&gt;0,IF(AND(INDIRECT(ADDRESS($H195,44))=0,INDIRECT(ADDRESS($H195,38))&lt;&gt;"UL"),INDIRECT(ADDRESS($H195,COLUMN()-12)),0),0), IF($I195&gt;0,IF(AND(INDIRECT(ADDRESS($I195,44))=0,INDIRECT(ADDRESS($I195,38))&lt;&gt;"UL"),INDIRECT(ADDRESS($I195,COLUMN()-12)),0),0), IF($J195&gt;0,IF(AND(INDIRECT(ADDRESS($J195,44))=0,INDIRECT(ADDRESS($J195,38))&lt;&gt;"UL"),INDIRECT(ADDRESS($J195,COLUMN()-12)),0),0), IF($K195&gt;0,IF(AND(INDIRECT(ADDRESS($K195,44))=0,INDIRECT(ADDRESS($K195,38))&lt;&gt;"UL"),INDIRECT(ADDRESS($K195,COLUMN()-11)),0),0), IF($L195&gt;0,IF(AND(INDIRECT(ADDRESS($L195,44))=0,INDIRECT(ADDRESS($L195,38))&lt;&gt;"UL"),INDIRECT(ADDRESS($L195,COLUMN()-11)),0),0), IF($M195&gt;0,IF(AND(INDIRECT(ADDRESS($M195,44))=0,INDIRECT(ADDRESS($M195,38))&lt;&gt;"UL"),INDIRECT(ADDRESS($M195,COLUMN()-11)),0),0))</f>
        <v>8.8888888888888878E-2</v>
      </c>
      <c r="BP195" s="57" cm="1">
        <f t="array" aca="1" ref="BP195" ca="1">SUM(IF($C195&gt;0,IF(AND(INDIRECT(ADDRESS($C195,44))=0,INDIRECT(ADDRESS($C195,38))&lt;&gt;"UL"),INDIRECT(ADDRESS($C195,COLUMN()-12)),0),0), IF($D195&gt;0,IF(AND(INDIRECT(ADDRESS($D195,44))=0,INDIRECT(ADDRESS($D195,38))&lt;&gt;"UL"),INDIRECT(ADDRESS($D195,COLUMN()-12)),0),0), IF($E195&gt;0,IF(AND(INDIRECT(ADDRESS($E195,44))=0,INDIRECT(ADDRESS($E195,38))&lt;&gt;"UL"),INDIRECT(ADDRESS($E195,COLUMN()-12)),0),0), IF($F195&gt;0,IF(AND(INDIRECT(ADDRESS($F195,44))=0,INDIRECT(ADDRESS($F195,38))&lt;&gt;"UL"),INDIRECT(ADDRESS($F195,COLUMN()-12)),0),0), IF($G195&gt;0,IF(AND(INDIRECT(ADDRESS($G195,44))=0,INDIRECT(ADDRESS($G195,38))&lt;&gt;"UL"),INDIRECT(ADDRESS($G195,COLUMN()-12)),0),0), IF($H195&gt;0,IF(AND(INDIRECT(ADDRESS($H195,44))=0,INDIRECT(ADDRESS($H195,38))&lt;&gt;"UL"),INDIRECT(ADDRESS($H195,COLUMN()-12)),0),0), IF($I195&gt;0,IF(AND(INDIRECT(ADDRESS($I195,44))=0,INDIRECT(ADDRESS($I195,38))&lt;&gt;"UL"),INDIRECT(ADDRESS($I195,COLUMN()-12)),0),0), IF($J195&gt;0,IF(AND(INDIRECT(ADDRESS($J195,44))=0,INDIRECT(ADDRESS($J195,38))&lt;&gt;"UL"),INDIRECT(ADDRESS($J195,COLUMN()-12)),0),0), IF($K195&gt;0,IF(AND(INDIRECT(ADDRESS($K195,44))=0,INDIRECT(ADDRESS($K195,38))&lt;&gt;"UL"),INDIRECT(ADDRESS($K195,COLUMN()-11)),0),0), IF($L195&gt;0,IF(AND(INDIRECT(ADDRESS($L195,44))=0,INDIRECT(ADDRESS($L195,38))&lt;&gt;"UL"),INDIRECT(ADDRESS($L195,COLUMN()-11)),0),0), IF($M195&gt;0,IF(AND(INDIRECT(ADDRESS($M195,44))=0,INDIRECT(ADDRESS($M195,38))&lt;&gt;"UL"),INDIRECT(ADDRESS($M195,COLUMN()-11)),0),0))</f>
        <v>0.2074074074074074</v>
      </c>
      <c r="BQ195" s="57">
        <f t="shared" ca="1" si="129"/>
        <v>8.8888888888888878E-2</v>
      </c>
      <c r="BR195" s="161">
        <f t="shared" ca="1" si="130"/>
        <v>67.399384413287862</v>
      </c>
      <c r="BS195" s="56"/>
      <c r="BT195" s="56">
        <f t="shared" ca="1" si="131"/>
        <v>2.442318080191348</v>
      </c>
      <c r="BU195" s="77">
        <f t="shared" ca="1" si="132"/>
        <v>0.12854305685217621</v>
      </c>
      <c r="BV195" s="57" t="s">
        <v>34</v>
      </c>
      <c r="BW195" s="57" cm="1">
        <f t="array" aca="1" ref="BW195" ca="1">SUM(IF($C195&gt;0,IF(AND(INDIRECT(ADDRESS($C195,44))=0,INDIRECT(ADDRESS($C195,38))="UL",ISERROR(SEARCH("Rear",INDIRECT(ADDRESS($C195,33)))),ISERROR(SEARCH("Side",INDIRECT(ADDRESS($C195,33))))),INDIRECT(ADDRESS($C195,COLUMN())),0),0),IF($D195&gt;0,IF(AND(INDIRECT(ADDRESS($D195,44))=0,INDIRECT(ADDRESS($D195,38))="UL",ISERROR(SEARCH("Rear",INDIRECT(ADDRESS($D195,33)))),ISERROR(SEARCH("Side",INDIRECT(ADDRESS($D195,33))))),INDIRECT(ADDRESS($D195,COLUMN())),0),0),IF($E195&gt;0,IF(AND(INDIRECT(ADDRESS($E195,44))=0,INDIRECT(ADDRESS($E195,38))="UL",ISERROR(SEARCH("Rear",INDIRECT(ADDRESS($E195,33)))),ISERROR(SEARCH("Side",INDIRECT(ADDRESS($E195,33))))),INDIRECT(ADDRESS($E195,COLUMN())),0),0),IF($F195&gt;0,IF(AND(INDIRECT(ADDRESS($F195,44))=0,INDIRECT(ADDRESS($F195,38))="UL",ISERROR(SEARCH("Rear",INDIRECT(ADDRESS($F195,33)))),ISERROR(SEARCH("Side",INDIRECT(ADDRESS($F195,33))))),INDIRECT(ADDRESS($F195,COLUMN())),0),0),IF($G195&gt;0,IF(AND(INDIRECT(ADDRESS($G195,44))=0,INDIRECT(ADDRESS($G195,38))="UL",ISERROR(SEARCH("Rear",INDIRECT(ADDRESS($G195,33)))),ISERROR(SEARCH("Side",INDIRECT(ADDRESS($G195,33))))),INDIRECT(ADDRESS($G195,COLUMN())),0),0),IF($H195&gt;0,IF(AND(INDIRECT(ADDRESS($H195,44))=0,INDIRECT(ADDRESS($H195,38))="UL",ISERROR(SEARCH("Rear",INDIRECT(ADDRESS($H195,33)))),ISERROR(SEARCH("Side",INDIRECT(ADDRESS($H195,33))))),INDIRECT(ADDRESS($H195,COLUMN())),0),0),IF($I195&gt;0,IF(AND(INDIRECT(ADDRESS($I195,44))=0,INDIRECT(ADDRESS($I195,38))="UL",ISERROR(SEARCH("Rear",INDIRECT(ADDRESS($I195,33)))),ISERROR(SEARCH("Side",INDIRECT(ADDRESS($I195,33))))),INDIRECT(ADDRESS($I195,COLUMN())),0),0),IF($J195&gt;0,IF(AND(INDIRECT(ADDRESS($J195,44))=0,INDIRECT(ADDRESS($J195,38))="UL",ISERROR(SEARCH("Rear",INDIRECT(ADDRESS($J195,33)))),ISERROR(SEARCH("Side",INDIRECT(ADDRESS($J195,33))))),INDIRECT(ADDRESS($J195,COLUMN())),0),0),IF($K195&gt;0,IF(AND(INDIRECT(ADDRESS($K195,44))=0,INDIRECT(ADDRESS($K195,38))="UL",ISERROR(SEARCH("Rear",INDIRECT(ADDRESS($K195,33)))),ISERROR(SEARCH("Side",INDIRECT(ADDRESS($K195,33))))),INDIRECT(ADDRESS($K195,COLUMN())),0),0),IF($L195&gt;0,IF(AND(INDIRECT(ADDRESS($L195,44))=0,INDIRECT(ADDRESS($L195,38))="UL",ISERROR(SEARCH("Rear",INDIRECT(ADDRESS($L195,33)))),ISERROR(SEARCH("Side",INDIRECT(ADDRESS($L195,33))))),INDIRECT(ADDRESS($L195,COLUMN())),0),0),IF($M195&gt;0,IF(AND(INDIRECT(ADDRESS($M195,44))=0,INDIRECT(ADDRESS($M195,38))="UL",ISERROR(SEARCH("Rear",INDIRECT(ADDRESS($M195,33)))),ISERROR(SEARCH("Side",INDIRECT(ADDRESS($M195,33))))),INDIRECT(ADDRESS($M195,COLUMN())),0),0))</f>
        <v>0.33333333333333331</v>
      </c>
      <c r="BX195" s="57">
        <f t="shared" ca="1" si="136"/>
        <v>0.33333333333333331</v>
      </c>
      <c r="BY195" s="57" cm="1">
        <f t="array" aca="1" ref="BY195" ca="1">SUM(IF($C195&gt;0,IF(AND(INDIRECT(ADDRESS($C195,44))=0,INDIRECT(ADDRESS($C195,38))="UL"),INDIRECT(ADDRESS($C195,COLUMN())),0),0),IF($D195&gt;0,IF(AND(INDIRECT(ADDRESS($D195,44))=0,INDIRECT(ADDRESS($D195,38))="UL"),INDIRECT(ADDRESS($D195,COLUMN())),0),0),IF($E195&gt;0,IF(AND(INDIRECT(ADDRESS($E195,44))=0,INDIRECT(ADDRESS($E195,38))="UL"),INDIRECT(ADDRESS($E195,COLUMN())),0),0),IF($F195&gt;0,IF(AND(INDIRECT(ADDRESS($F195,44))=0,INDIRECT(ADDRESS($F195,38))="UL"),INDIRECT(ADDRESS($F195,COLUMN())),0),0),IF($G195&gt;0,IF(AND(INDIRECT(ADDRESS($G195,44))=0,INDIRECT(ADDRESS($G195,38))="UL"),INDIRECT(ADDRESS($G195,COLUMN())),0),0),IF($H195&gt;0,IF(AND(INDIRECT(ADDRESS($H195,44))=0,INDIRECT(ADDRESS($H195,38))="UL"),INDIRECT(ADDRESS($H195,COLUMN())),0),0),IF($I195&gt;0,IF(AND(INDIRECT(ADDRESS($I195,44))=0,INDIRECT(ADDRESS($I195,38))="UL"),INDIRECT(ADDRESS($I195,COLUMN())),0),0),IF($J195&gt;0,IF(AND(INDIRECT(ADDRESS($J195,44))=0,INDIRECT(ADDRESS($J195,38))="UL"),INDIRECT(ADDRESS($J195,COLUMN())),0),0),IF($K195&gt;0,IF(AND(INDIRECT(ADDRESS($K195,44))=0,INDIRECT(ADDRESS($K195,38))="UL"),INDIRECT(ADDRESS($K195,COLUMN())),0),0),IF($L195&gt;0,IF(AND(INDIRECT(ADDRESS($L195,44))=0,INDIRECT(ADDRESS($L195,38))="UL"),INDIRECT(ADDRESS($L195,COLUMN())),0),0),IF($M195&gt;0,IF(AND(INDIRECT(ADDRESS($M195,44))=0,INDIRECT(ADDRESS($M195,38))="UL"),INDIRECT(ADDRESS($M195,COLUMN())),0),0))</f>
        <v>0.1111111111111111</v>
      </c>
      <c r="BZ195" s="57" cm="1">
        <f t="array" aca="1" ref="BZ195" ca="1">SUM(IF($C195&gt;0,IF(AND(INDIRECT(ADDRESS($C195,44))=0,INDIRECT(ADDRESS($C195,38))="UL"),INDIRECT(ADDRESS($C195,COLUMN())),0),0),IF($D195&gt;0,IF(AND(INDIRECT(ADDRESS($D195,44))=0,INDIRECT(ADDRESS($D195,38))="UL"),INDIRECT(ADDRESS($D195,COLUMN())),0),0),IF($E195&gt;0,IF(AND(INDIRECT(ADDRESS($E195,44))=0,INDIRECT(ADDRESS($E195,38))="UL"),INDIRECT(ADDRESS($E195,COLUMN())),0),0),IF($F195&gt;0,IF(AND(INDIRECT(ADDRESS($F195,44))=0,INDIRECT(ADDRESS($F195,38))="UL"),INDIRECT(ADDRESS($F195,COLUMN())),0),0),IF($G195&gt;0,IF(AND(INDIRECT(ADDRESS($G195,44))=0,INDIRECT(ADDRESS($G195,38))="UL"),INDIRECT(ADDRESS($G195,COLUMN())),0),0),IF($H195&gt;0,IF(AND(INDIRECT(ADDRESS($H195,44))=0,INDIRECT(ADDRESS($H195,38))="UL"),INDIRECT(ADDRESS($H195,COLUMN())),0),0),IF($I195&gt;0,IF(AND(INDIRECT(ADDRESS($I195,44))=0,INDIRECT(ADDRESS($I195,38))="UL"),INDIRECT(ADDRESS($I195,COLUMN())),0),0),IF($J195&gt;0,IF(AND(INDIRECT(ADDRESS($J195,44))=0,INDIRECT(ADDRESS($J195,38))="UL"),INDIRECT(ADDRESS($J195,COLUMN())),0),0),IF($K195&gt;0,IF(AND(INDIRECT(ADDRESS($K195,44))=0,INDIRECT(ADDRESS($K195,38))="UL"),INDIRECT(ADDRESS($K195,COLUMN())),0),0),IF($L195&gt;0,IF(AND(INDIRECT(ADDRESS($L195,44))=0,INDIRECT(ADDRESS($L195,38))="UL"),INDIRECT(ADDRESS($L195,COLUMN())),0),0),IF($M195&gt;0,IF(AND(INDIRECT(ADDRESS($M195,44))=0,INDIRECT(ADDRESS($M195,38))="UL"),INDIRECT(ADDRESS($M195,COLUMN())),0),0))</f>
        <v>0</v>
      </c>
      <c r="CA195" s="57">
        <f t="shared" ca="1" si="137"/>
        <v>0</v>
      </c>
      <c r="CB195" s="57" cm="1">
        <f t="array" aca="1" ref="CB195" ca="1">SUM(IF($C195&gt;0,IF(AND(INDIRECT(ADDRESS($C195,44))=0,INDIRECT(ADDRESS($C195,38))&lt;&gt;"UL"),INDIRECT(ADDRESS($C195,COLUMN())),0),0),IF($D195&gt;0,IF(AND(INDIRECT(ADDRESS($D195,44))=0,INDIRECT(ADDRESS($D195,38))&lt;&gt;"UL"),INDIRECT(ADDRESS($D195,COLUMN())),0),0),IF($E195&gt;0,IF(AND(INDIRECT(ADDRESS($E195,44))=0,INDIRECT(ADDRESS($E195,38))&lt;&gt;"UL"),INDIRECT(ADDRESS($E195,COLUMN())),0),0),IF($F195&gt;0,IF(AND(INDIRECT(ADDRESS($F195,44))=0,INDIRECT(ADDRESS($F195,38))&lt;&gt;"UL"),INDIRECT(ADDRESS($F195,COLUMN())),0),0),IF($G195&gt;0,IF(AND(INDIRECT(ADDRESS($G195,44))=0,INDIRECT(ADDRESS($G195,38))&lt;&gt;"UL"),INDIRECT(ADDRESS($G195,COLUMN())),0),0),IF($H195&gt;0,IF(AND(INDIRECT(ADDRESS($H195,44))=0,INDIRECT(ADDRESS($H195,38))&lt;&gt;"UL"),INDIRECT(ADDRESS($H195,COLUMN())),0),0),IF($I195&gt;0,IF(AND(INDIRECT(ADDRESS($I195,44))=0,INDIRECT(ADDRESS($I195,38))&lt;&gt;"UL"),INDIRECT(ADDRESS($I195,COLUMN())),0),0),IF($J195&gt;0,IF(AND(INDIRECT(ADDRESS($J195,44))=0,INDIRECT(ADDRESS($J195,38))&lt;&gt;"UL"),INDIRECT(ADDRESS($J195,COLUMN())),0),0),IF($K195&gt;0,IF(AND(INDIRECT(ADDRESS($K195,44))=0,INDIRECT(ADDRESS($K195,38))&lt;&gt;"UL"),INDIRECT(ADDRESS($K195,COLUMN())),0),0),IF($L195&gt;0,IF(AND(INDIRECT(ADDRESS($L195,44))=0,INDIRECT(ADDRESS($L195,38))&lt;&gt;"UL"),INDIRECT(ADDRESS($L195,COLUMN())),0),0),IF($M195&gt;0,IF(AND(INDIRECT(ADDRESS($M195,44))=0,INDIRECT(ADDRESS($M195,38))&lt;&gt;"UL"),INDIRECT(ADDRESS($M195,COLUMN())),0),0))</f>
        <v>0.33333333333333331</v>
      </c>
      <c r="CC195" s="57">
        <f t="shared" ca="1" si="138"/>
        <v>0.33333333333333331</v>
      </c>
      <c r="CD195" s="57" cm="1">
        <f t="array" aca="1" ref="CD195" ca="1">SUM(IF($C195&gt;0,IF(AND(INDIRECT(ADDRESS($C195,44))=0,INDIRECT(ADDRESS($C195,38))&lt;&gt;"UL"),INDIRECT(ADDRESS($C195,COLUMN())),0),0),IF($D195&gt;0,IF(AND(INDIRECT(ADDRESS($D195,44))=0,INDIRECT(ADDRESS($D195,38))&lt;&gt;"UL"),INDIRECT(ADDRESS($D195,COLUMN())),0),0),IF($E195&gt;0,IF(AND(INDIRECT(ADDRESS($E195,44))=0,INDIRECT(ADDRESS($E195,38))&lt;&gt;"UL"),INDIRECT(ADDRESS($E195,COLUMN())),0),0),IF($F195&gt;0,IF(AND(INDIRECT(ADDRESS($F195,44))=0,INDIRECT(ADDRESS($F195,38))&lt;&gt;"UL"),INDIRECT(ADDRESS($F195,COLUMN())),0),0),IF($G195&gt;0,IF(AND(INDIRECT(ADDRESS($G195,44))=0,INDIRECT(ADDRESS($G195,38))&lt;&gt;"UL"),INDIRECT(ADDRESS($G195,COLUMN())),0),0),IF($H195&gt;0,IF(AND(INDIRECT(ADDRESS($H195,44))=0,INDIRECT(ADDRESS($H195,38))&lt;&gt;"UL"),INDIRECT(ADDRESS($H195,COLUMN())),0),0),IF($I195&gt;0,IF(AND(INDIRECT(ADDRESS($I195,44))=0,INDIRECT(ADDRESS($I195,38))&lt;&gt;"UL"),INDIRECT(ADDRESS($I195,COLUMN())),0),0),IF($J195&gt;0,IF(AND(INDIRECT(ADDRESS($J195,44))=0,INDIRECT(ADDRESS($J195,38))&lt;&gt;"UL"),INDIRECT(ADDRESS($J195,COLUMN())),0),0),IF($K195&gt;0,IF(AND(INDIRECT(ADDRESS($K195,44))=0,INDIRECT(ADDRESS($K195,38))&lt;&gt;"UL"),INDIRECT(ADDRESS($K195,COLUMN())),0),0),IF($L195&gt;0,IF(AND(INDIRECT(ADDRESS($L195,44))=0,INDIRECT(ADDRESS($L195,38))&lt;&gt;"UL"),INDIRECT(ADDRESS($L195,COLUMN())),0),0),IF($M195&gt;0,IF(AND(INDIRECT(ADDRESS($M195,44))=0,INDIRECT(ADDRESS($M195,38))&lt;&gt;"UL"),INDIRECT(ADDRESS($M195,COLUMN())),0),0))</f>
        <v>0.1111111111111111</v>
      </c>
      <c r="CE195" s="57" cm="1">
        <f t="array" aca="1" ref="CE195" ca="1">SUM(IF($C195&gt;0,IF(AND(INDIRECT(ADDRESS($C195,44))=0,INDIRECT(ADDRESS($C195,38))&lt;&gt;"UL"),INDIRECT(ADDRESS($C195,COLUMN())),0),0),IF($D195&gt;0,IF(AND(INDIRECT(ADDRESS($D195,44))=0,INDIRECT(ADDRESS($D195,38))&lt;&gt;"UL"),INDIRECT(ADDRESS($D195,COLUMN())),0),0),IF($E195&gt;0,IF(AND(INDIRECT(ADDRESS($E195,44))=0,INDIRECT(ADDRESS($E195,38))&lt;&gt;"UL"),INDIRECT(ADDRESS($E195,COLUMN())),0),0),IF($F195&gt;0,IF(AND(INDIRECT(ADDRESS($F195,44))=0,INDIRECT(ADDRESS($F195,38))&lt;&gt;"UL"),INDIRECT(ADDRESS($F195,COLUMN())),0),0),IF($G195&gt;0,IF(AND(INDIRECT(ADDRESS($G195,44))=0,INDIRECT(ADDRESS($G195,38))&lt;&gt;"UL"),INDIRECT(ADDRESS($G195,COLUMN())),0),0),IF($H195&gt;0,IF(AND(INDIRECT(ADDRESS($H195,44))=0,INDIRECT(ADDRESS($H195,38))&lt;&gt;"UL"),INDIRECT(ADDRESS($H195,COLUMN())),0),0),IF($I195&gt;0,IF(AND(INDIRECT(ADDRESS($I195,44))=0,INDIRECT(ADDRESS($I195,38))&lt;&gt;"UL"),INDIRECT(ADDRESS($I195,COLUMN())),0),0),IF($J195&gt;0,IF(AND(INDIRECT(ADDRESS($J195,44))=0,INDIRECT(ADDRESS($J195,38))&lt;&gt;"UL"),INDIRECT(ADDRESS($J195,COLUMN())),0),0),IF($K195&gt;0,IF(AND(INDIRECT(ADDRESS($K195,44))=0,INDIRECT(ADDRESS($K195,38))&lt;&gt;"UL"),INDIRECT(ADDRESS($K195,COLUMN())),0),0),IF($L195&gt;0,IF(AND(INDIRECT(ADDRESS($L195,44))=0,INDIRECT(ADDRESS($L195,38))&lt;&gt;"UL"),INDIRECT(ADDRESS($L195,COLUMN())),0),0),IF($M195&gt;0,IF(AND(INDIRECT(ADDRESS($M195,44))=0,INDIRECT(ADDRESS($M195,38))&lt;&gt;"UL"),INDIRECT(ADDRESS($M195,COLUMN())),0),0))</f>
        <v>7.407407407407407E-2</v>
      </c>
      <c r="CF195" s="57">
        <f t="shared" ca="1" si="139"/>
        <v>7.407407407407407E-2</v>
      </c>
      <c r="CG195" s="57">
        <f t="shared" ca="1" si="140"/>
        <v>1.2075657623498137</v>
      </c>
      <c r="CH195" s="57">
        <f t="shared" ca="1" si="133"/>
        <v>6.3556092755253354E-2</v>
      </c>
      <c r="CI195" s="19">
        <f t="shared" ca="1" si="134"/>
        <v>13.134726541381678</v>
      </c>
      <c r="CJ195" s="19"/>
      <c r="CK195" s="57" cm="1">
        <f t="array" aca="1" ref="CK195" ca="1">IF(AU195="S", SUM(IF($C195&gt;0,IF(INDIRECT(ADDRESS($C195,43))&lt;&gt;1,INDIRECT(ADDRESS($C195,48)),0),0), IF($D195&gt;0,IF(INDIRECT(ADDRESS($D195,43))&lt;&gt;1,INDIRECT(ADDRESS($D195,48)),0),0), IF($E195&gt;0,IF(INDIRECT(ADDRESS($E195,43))&lt;&gt;1,INDIRECT(ADDRESS($E195,48)),0),0), IF($F195&gt;0,IF(INDIRECT(ADDRESS($F195,43))&lt;&gt;1,INDIRECT(ADDRESS($F195,48)),0),0), IF($G195&gt;0,IF(INDIRECT(ADDRESS($G195,43))&lt;&gt;1,INDIRECT(ADDRESS($G195,48)),0),0), IF($H195&gt;0,IF(INDIRECT(ADDRESS($H195,43))&lt;&gt;1,INDIRECT(ADDRESS($H195,48)),0),0), IF($I195&gt;0,IF(INDIRECT(ADDRESS($I195,43))&lt;&gt;1,INDIRECT(ADDRESS($I195,48)),0),0), IF($J195&gt;0,IF(INDIRECT(ADDRESS($J195,43))&lt;&gt;1,INDIRECT(ADDRESS($J195,48)),0),0), IF($K195&gt;0,IF(INDIRECT(ADDRESS($K195,43))&lt;&gt;1,INDIRECT(ADDRESS($K195,48)),0),0), IF($L195&gt;0,IF(INDIRECT(ADDRESS($L195,43))&lt;&gt;1,INDIRECT(ADDRESS($L195,48)),0),0), IF($M195&gt;0,IF(INDIRECT(ADDRESS($M195,43))&lt;&gt;1,INDIRECT(ADDRESS($M195,48)),0),0)), IF(AU195="L",SUM(IF($C195&gt;0,IF(INDIRECT(ADDRESS($C195,43))&lt;&gt;1,INDIRECT(ADDRESS($C195,50)),0),0), IF($D195&gt;0,IF(INDIRECT(ADDRESS($D195,43))&lt;&gt;1,INDIRECT(ADDRESS($D195,50)),0),0), IF($E195&gt;0,IF(INDIRECT(ADDRESS($E195,43))&lt;&gt;1,INDIRECT(ADDRESS($E195,50)),0),0), IF($F195&gt;0,IF(INDIRECT(ADDRESS($F195,43))&lt;&gt;1,INDIRECT(ADDRESS($F195,50)),0),0), IF($G195&gt;0,IF(INDIRECT(ADDRESS($G195,43))&lt;&gt;1,INDIRECT(ADDRESS($G195,50)),0),0), IF($G195&gt;0,IF(INDIRECT(ADDRESS($G195,43))&lt;&gt;1,INDIRECT(ADDRESS($G195,50)),0),0), IF($H195&gt;0,IF(INDIRECT(ADDRESS($H195,43))&lt;&gt;1,INDIRECT(ADDRESS($H195,50)),0),0), IF($I195&gt;0,IF(INDIRECT(ADDRESS($I195,43))&lt;&gt;1,INDIRECT(ADDRESS($I195,50)),0),0), IF($J195&gt;0,IF(INDIRECT(ADDRESS($J195,43))&lt;&gt;1,INDIRECT(ADDRESS($J195,50)),0),0), IF($K195&gt;0,IF(INDIRECT(ADDRESS($K195,43))&lt;&gt;1,INDIRECT(ADDRESS($K195,50)),0),0), IF($L195&gt;0,IF(INDIRECT(ADDRESS($L195,43))&lt;&gt;1,INDIRECT(ADDRESS($L195,50)),0),0), IF($M195&gt;0,IF(INDIRECT(ADDRESS($M195,43))&lt;&gt;1,INDIRECT(ADDRESS($M195,50)),0),0)), SUM(IF($C195&gt;0,IF(INDIRECT(ADDRESS($C195,43))&lt;&gt;1,INDIRECT(ADDRESS($C195,49)),0),0), IF($D195&gt;0,IF(INDIRECT(ADDRESS($D195,43))&lt;&gt;1,INDIRECT(ADDRESS($D195,49)),0),0), IF($E195&gt;0,IF(INDIRECT(ADDRESS($E195,43))&lt;&gt;1,INDIRECT(ADDRESS($E195,49)),0),0), IF($F195&gt;0,IF(INDIRECT(ADDRESS($F195,43))&lt;&gt;1,INDIRECT(ADDRESS($F195,49)),0),0), IF($G195&gt;0,IF(INDIRECT(ADDRESS($G195,43))&lt;&gt;1,INDIRECT(ADDRESS($G195,49)),0),0), IF($G195&gt;0,IF(INDIRECT(ADDRESS($G195,43))&lt;&gt;1,INDIRECT(ADDRESS($G195,49)),0),0), IF($H195&gt;0,IF(INDIRECT(ADDRESS($H195,43))&lt;&gt;1,INDIRECT(ADDRESS($H195,49)),0),0), IF($I195&gt;0,IF(INDIRECT(ADDRESS($I195,43))&lt;&gt;1,INDIRECT(ADDRESS($I195,49)),0),0), IF($J195&gt;0,IF(INDIRECT(ADDRESS($J195,43))&lt;&gt;1,INDIRECT(ADDRESS($J195,49)),0),0), IF($K195&gt;0,IF(INDIRECT(ADDRESS($K195,43))&lt;&gt;1,INDIRECT(ADDRESS($K195,49)),0),0), IF($L195&gt;0,IF(INDIRECT(ADDRESS($L195,43))&lt;&gt;1,INDIRECT(ADDRESS($L195,49)),0),0), IF($M195&gt;0,IF(INDIRECT(ADDRESS($M195,43))&lt;&gt;1,INDIRECT(ADDRESS($M195,49)),0),0))))</f>
        <v>2</v>
      </c>
      <c r="CL195" s="57" cm="1">
        <f t="array" aca="1" ref="CL195" ca="1">SUM(IF($C195&gt;0,IF(INDIRECT(ADDRESS($C195,44))=1,INDIRECT(ADDRESS($C195,90)),0),0), IF($D195&gt;0,IF(INDIRECT(ADDRESS($D195,44))=1,INDIRECT(ADDRESS($D195,90)),0),0), IF($E195&gt;0,IF(INDIRECT(ADDRESS($E195,44))=1,INDIRECT(ADDRESS($E195,90)),0),0), IF($F195&gt;0,IF(INDIRECT(ADDRESS($F195,44))=1,INDIRECT(ADDRESS($F195,90)),0),0), IF($G195&gt;0,IF(INDIRECT(ADDRESS($G195,44))=1,INDIRECT(ADDRESS($G195,90)),0),0), IF($H195&gt;0,IF(INDIRECT(ADDRESS($H195,44))=1,INDIRECT(ADDRESS($H195,90)),0),0), IF($I195&gt;0,IF(INDIRECT(ADDRESS($I195,44))=1,INDIRECT(ADDRESS($I195,90)),0),0), IF($J195&gt;0,IF(INDIRECT(ADDRESS($J195,44))=1,INDIRECT(ADDRESS($J195,90)),0),0), IF($K195&gt;0,IF(INDIRECT(ADDRESS($K195,44))=1,INDIRECT(ADDRESS($K195,90)),0),0), IF($L195&gt;0,IF(INDIRECT(ADDRESS($L195,44))=1,INDIRECT(ADDRESS($L195,90)),0),0), IF($M195&gt;0,IF(INDIRECT(ADDRESS($M195,44))=1,INDIRECT(ADDRESS($M195,90)),0),0))</f>
        <v>0</v>
      </c>
      <c r="CM195" s="56">
        <f t="shared" ca="1" si="135"/>
        <v>0.94631289443854982</v>
      </c>
      <c r="CN195" s="59"/>
    </row>
    <row r="196" spans="1:92" x14ac:dyDescent="0.25">
      <c r="A196" s="52" t="s">
        <v>265</v>
      </c>
      <c r="B196" s="67">
        <v>104</v>
      </c>
      <c r="C196" s="67">
        <v>129</v>
      </c>
      <c r="D196" s="67"/>
      <c r="E196" s="67"/>
      <c r="F196" s="67"/>
      <c r="G196" s="67">
        <v>130</v>
      </c>
      <c r="H196" s="67"/>
      <c r="I196" s="67"/>
      <c r="J196" s="67"/>
      <c r="K196" s="67"/>
      <c r="L196" s="67"/>
      <c r="M196" s="67"/>
      <c r="N196" s="67">
        <f t="shared" ca="1" si="141"/>
        <v>23</v>
      </c>
      <c r="O196" s="67" t="str" cm="1">
        <f t="array" aca="1" ref="O196" ca="1">INDIRECT(ADDRESS($B196,COLUMN()))</f>
        <v>Fighter</v>
      </c>
      <c r="P196" s="67" cm="1">
        <f t="array" aca="1" ref="P196" ca="1">INDIRECT(ADDRESS($B196,COLUMN()))</f>
        <v>3</v>
      </c>
      <c r="Q196" s="67" cm="1">
        <f t="array" aca="1" ref="Q196" ca="1">INDIRECT(ADDRESS($B196,COLUMN()))</f>
        <v>3</v>
      </c>
      <c r="R196" s="67" t="str" cm="1">
        <f t="array" aca="1" ref="R196" ca="1">INDIRECT(ADDRESS($B196,COLUMN()))</f>
        <v>-</v>
      </c>
      <c r="S196" s="67" cm="1">
        <f t="array" aca="1" ref="S196" ca="1">INDIRECT(ADDRESS($B196,COLUMN()))</f>
        <v>1</v>
      </c>
      <c r="T196" s="67" t="str" cm="1">
        <f t="array" aca="1" ref="T196" ca="1">INDIRECT(ADDRESS($B196,COLUMN()))</f>
        <v>1-4</v>
      </c>
      <c r="U196" s="67" cm="1">
        <f t="array" aca="1" ref="U196" ca="1">INDIRECT(ADDRESS($B196,COLUMN()))</f>
        <v>4</v>
      </c>
      <c r="V196" s="67" cm="1">
        <f t="array" aca="1" ref="V196" ca="1">INDIRECT(ADDRESS($B196,COLUMN()))</f>
        <v>0</v>
      </c>
      <c r="W196" s="67" cm="1">
        <f t="array" aca="1" ref="W196" ca="1">INDIRECT(ADDRESS($B196,COLUMN()))</f>
        <v>4</v>
      </c>
      <c r="X196" s="67" cm="1">
        <f t="array" aca="1" ref="X196" ca="1">INDIRECT(ADDRESS($B196,COLUMN()))</f>
        <v>5</v>
      </c>
      <c r="Y196" s="67" cm="1">
        <f t="array" aca="1" ref="Y196" ca="1">INDIRECT(ADDRESS($B196,COLUMN()))</f>
        <v>0</v>
      </c>
      <c r="Z196" s="67" cm="1">
        <f t="array" aca="1" ref="Z196" ca="1">INDIRECT(ADDRESS($B196,COLUMN()))</f>
        <v>4</v>
      </c>
      <c r="AA196" s="67" cm="1">
        <f t="array" aca="1" ref="AA196" ca="1">INDIRECT(ADDRESS($B196,COLUMN()))</f>
        <v>0</v>
      </c>
      <c r="AB196" s="56">
        <f t="shared" ca="1" si="121"/>
        <v>0.65071741503152469</v>
      </c>
      <c r="AC196" s="56">
        <f t="shared" ca="1" si="122"/>
        <v>0.87256329558084222</v>
      </c>
      <c r="AD196" s="56">
        <f t="shared" ca="1" si="123"/>
        <v>2.2762520754282844</v>
      </c>
      <c r="AF196" s="52"/>
      <c r="AG196" s="52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2"/>
      <c r="AU196" s="54" t="s">
        <v>117</v>
      </c>
      <c r="AV196" s="57" cm="1">
        <f t="array" aca="1" ref="AV196" ca="1">SUM(IF($C196&gt;0,IF(AND(INDIRECT(ADDRESS($C196,44))=0,INDIRECT(ADDRESS($C196,38))="UL",ISERROR(SEARCH("Rear",INDIRECT(ADDRESS($C196,33)))),ISERROR(SEARCH("Side",INDIRECT(ADDRESS($C196,33))))),INDIRECT(ADDRESS($C196,COLUMN())),0),0),IF($D196&gt;0,IF(AND(INDIRECT(ADDRESS($D196,44))=0,INDIRECT(ADDRESS($D196,38))="UL",ISERROR(SEARCH("Rear",INDIRECT(ADDRESS($D196,33)))),ISERROR(SEARCH("Side",INDIRECT(ADDRESS($D196,33))))),INDIRECT(ADDRESS($D196,COLUMN())),0),0),IF($E196&gt;0,IF(AND(INDIRECT(ADDRESS($E196,44))=0,INDIRECT(ADDRESS($E196,38))="UL",ISERROR(SEARCH("Rear",INDIRECT(ADDRESS($E196,33)))),ISERROR(SEARCH("Side",INDIRECT(ADDRESS($E196,33))))),INDIRECT(ADDRESS($E196,COLUMN())),0),0),IF($F196&gt;0,IF(AND(INDIRECT(ADDRESS($F196,44))=0,INDIRECT(ADDRESS($F196,38))="UL",ISERROR(SEARCH("Rear",INDIRECT(ADDRESS($F196,33)))),ISERROR(SEARCH("Side",INDIRECT(ADDRESS($F196,33))))),INDIRECT(ADDRESS($F196,COLUMN())),0),0),IF($G196&gt;0,IF(AND(INDIRECT(ADDRESS($G196,44))=0,INDIRECT(ADDRESS($G196,38))="UL",ISERROR(SEARCH("Rear",INDIRECT(ADDRESS($G196,33)))),ISERROR(SEARCH("Side",INDIRECT(ADDRESS($G196,33))))),INDIRECT(ADDRESS($G196,COLUMN())),0),0),IF($H196&gt;0,IF(AND(INDIRECT(ADDRESS($H196,44))=0,INDIRECT(ADDRESS($H196,38))="UL",ISERROR(SEARCH("Rear",INDIRECT(ADDRESS($H196,33)))),ISERROR(SEARCH("Side",INDIRECT(ADDRESS($H196,33))))),INDIRECT(ADDRESS($H196,COLUMN())),0),0),IF($I196&gt;0,IF(AND(INDIRECT(ADDRESS($I196,44))=0,INDIRECT(ADDRESS($I196,38))="UL",ISERROR(SEARCH("Rear",INDIRECT(ADDRESS($I196,33)))),ISERROR(SEARCH("Side",INDIRECT(ADDRESS($I196,33))))),INDIRECT(ADDRESS($I196,COLUMN())),0),0),IF($J196&gt;0,IF(AND(INDIRECT(ADDRESS($J196,44))=0,INDIRECT(ADDRESS($J196,38))="UL",ISERROR(SEARCH("Rear",INDIRECT(ADDRESS($J196,33)))),ISERROR(SEARCH("Side",INDIRECT(ADDRESS($J196,33))))),INDIRECT(ADDRESS($J196,COLUMN())),0),0),IF($K196&gt;0,IF(AND(INDIRECT(ADDRESS($K196,44))=0,INDIRECT(ADDRESS($K196,38))="UL",ISERROR(SEARCH("Rear",INDIRECT(ADDRESS($K196,33)))),ISERROR(SEARCH("Side",INDIRECT(ADDRESS($K196,33))))),INDIRECT(ADDRESS($K196,COLUMN())),0),0),IF($L196&gt;0,IF(AND(INDIRECT(ADDRESS($L196,44))=0,INDIRECT(ADDRESS($L196,38))="UL",ISERROR(SEARCH("Rear",INDIRECT(ADDRESS($L196,33)))),ISERROR(SEARCH("Side",INDIRECT(ADDRESS($L196,33))))),INDIRECT(ADDRESS($L196,COLUMN())),0),0),IF($M196&gt;0,IF(AND(INDIRECT(ADDRESS($M196,44))=0,INDIRECT(ADDRESS($M196,38))="UL",ISERROR(SEARCH("Rear",INDIRECT(ADDRESS($M196,33)))),ISERROR(SEARCH("Side",INDIRECT(ADDRESS($M196,33))))),INDIRECT(ADDRESS($M196,COLUMN())),0),0))</f>
        <v>0</v>
      </c>
      <c r="AW196" s="57" cm="1">
        <f t="array" aca="1" ref="AW196" ca="1">SUM(IF($C196&gt;0,IF(AND(INDIRECT(ADDRESS($C196,44))=0,INDIRECT(ADDRESS($C196,38))="UL",ISERROR(SEARCH("Rear",INDIRECT(ADDRESS($C196,33)))),ISERROR(SEARCH("Side",INDIRECT(ADDRESS($C196,33))))),INDIRECT(ADDRESS($C196,COLUMN())),0),0),IF($D196&gt;0,IF(AND(INDIRECT(ADDRESS($D196,44))=0,INDIRECT(ADDRESS($D196,38))="UL",ISERROR(SEARCH("Rear",INDIRECT(ADDRESS($D196,33)))),ISERROR(SEARCH("Side",INDIRECT(ADDRESS($D196,33))))),INDIRECT(ADDRESS($D196,COLUMN())),0),0),IF($E196&gt;0,IF(AND(INDIRECT(ADDRESS($E196,44))=0,INDIRECT(ADDRESS($E196,38))="UL",ISERROR(SEARCH("Rear",INDIRECT(ADDRESS($E196,33)))),ISERROR(SEARCH("Side",INDIRECT(ADDRESS($E196,33))))),INDIRECT(ADDRESS($E196,COLUMN())),0),0),IF($F196&gt;0,IF(AND(INDIRECT(ADDRESS($F196,44))=0,INDIRECT(ADDRESS($F196,38))="UL",ISERROR(SEARCH("Rear",INDIRECT(ADDRESS($F196,33)))),ISERROR(SEARCH("Side",INDIRECT(ADDRESS($F196,33))))),INDIRECT(ADDRESS($F196,COLUMN())),0),0),IF($G196&gt;0,IF(AND(INDIRECT(ADDRESS($G196,44))=0,INDIRECT(ADDRESS($G196,38))="UL",ISERROR(SEARCH("Rear",INDIRECT(ADDRESS($G196,33)))),ISERROR(SEARCH("Side",INDIRECT(ADDRESS($G196,33))))),INDIRECT(ADDRESS($G196,COLUMN())),0),0),IF($H196&gt;0,IF(AND(INDIRECT(ADDRESS($H196,44))=0,INDIRECT(ADDRESS($H196,38))="UL",ISERROR(SEARCH("Rear",INDIRECT(ADDRESS($H196,33)))),ISERROR(SEARCH("Side",INDIRECT(ADDRESS($H196,33))))),INDIRECT(ADDRESS($H196,COLUMN())),0),0),IF($I196&gt;0,IF(AND(INDIRECT(ADDRESS($I196,44))=0,INDIRECT(ADDRESS($I196,38))="UL",ISERROR(SEARCH("Rear",INDIRECT(ADDRESS($I196,33)))),ISERROR(SEARCH("Side",INDIRECT(ADDRESS($I196,33))))),INDIRECT(ADDRESS($I196,COLUMN())),0),0),IF($J196&gt;0,IF(AND(INDIRECT(ADDRESS($J196,44))=0,INDIRECT(ADDRESS($J196,38))="UL",ISERROR(SEARCH("Rear",INDIRECT(ADDRESS($J196,33)))),ISERROR(SEARCH("Side",INDIRECT(ADDRESS($J196,33))))),INDIRECT(ADDRESS($J196,COLUMN())),0),0),IF($K196&gt;0,IF(AND(INDIRECT(ADDRESS($K196,44))=0,INDIRECT(ADDRESS($K196,38))="UL",ISERROR(SEARCH("Rear",INDIRECT(ADDRESS($K196,33)))),ISERROR(SEARCH("Side",INDIRECT(ADDRESS($K196,33))))),INDIRECT(ADDRESS($K196,COLUMN())),0),0),IF($L196&gt;0,IF(AND(INDIRECT(ADDRESS($L196,44))=0,INDIRECT(ADDRESS($L196,38))="UL",ISERROR(SEARCH("Rear",INDIRECT(ADDRESS($L196,33)))),ISERROR(SEARCH("Side",INDIRECT(ADDRESS($L196,33))))),INDIRECT(ADDRESS($L196,COLUMN())),0),0),IF($M196&gt;0,IF(AND(INDIRECT(ADDRESS($M196,44))=0,INDIRECT(ADDRESS($M196,38))="UL",ISERROR(SEARCH("Rear",INDIRECT(ADDRESS($M196,33)))),ISERROR(SEARCH("Side",INDIRECT(ADDRESS($M196,33))))),INDIRECT(ADDRESS($M196,COLUMN())),0),0))</f>
        <v>2</v>
      </c>
      <c r="AX196" s="57" cm="1">
        <f t="array" aca="1" ref="AX196" ca="1">SUM(IF($C196&gt;0,IF(AND(INDIRECT(ADDRESS($C196,44))=0,INDIRECT(ADDRESS($C196,38))="UL",ISERROR(SEARCH("Rear",INDIRECT(ADDRESS($C196,33)))),ISERROR(SEARCH("Side",INDIRECT(ADDRESS($C196,33))))),INDIRECT(ADDRESS($C196,COLUMN())),0),0),IF($D196&gt;0,IF(AND(INDIRECT(ADDRESS($D196,44))=0,INDIRECT(ADDRESS($D196,38))="UL",ISERROR(SEARCH("Rear",INDIRECT(ADDRESS($D196,33)))),ISERROR(SEARCH("Side",INDIRECT(ADDRESS($D196,33))))),INDIRECT(ADDRESS($D196,COLUMN())),0),0),IF($E196&gt;0,IF(AND(INDIRECT(ADDRESS($E196,44))=0,INDIRECT(ADDRESS($E196,38))="UL",ISERROR(SEARCH("Rear",INDIRECT(ADDRESS($E196,33)))),ISERROR(SEARCH("Side",INDIRECT(ADDRESS($E196,33))))),INDIRECT(ADDRESS($E196,COLUMN())),0),0),IF($F196&gt;0,IF(AND(INDIRECT(ADDRESS($F196,44))=0,INDIRECT(ADDRESS($F196,38))="UL",ISERROR(SEARCH("Rear",INDIRECT(ADDRESS($F196,33)))),ISERROR(SEARCH("Side",INDIRECT(ADDRESS($F196,33))))),INDIRECT(ADDRESS($F196,COLUMN())),0),0),IF($G196&gt;0,IF(AND(INDIRECT(ADDRESS($G196,44))=0,INDIRECT(ADDRESS($G196,38))="UL",ISERROR(SEARCH("Rear",INDIRECT(ADDRESS($G196,33)))),ISERROR(SEARCH("Side",INDIRECT(ADDRESS($G196,33))))),INDIRECT(ADDRESS($G196,COLUMN())),0),0),IF($H196&gt;0,IF(AND(INDIRECT(ADDRESS($H196,44))=0,INDIRECT(ADDRESS($H196,38))="UL",ISERROR(SEARCH("Rear",INDIRECT(ADDRESS($H196,33)))),ISERROR(SEARCH("Side",INDIRECT(ADDRESS($H196,33))))),INDIRECT(ADDRESS($H196,COLUMN())),0),0),IF($I196&gt;0,IF(AND(INDIRECT(ADDRESS($I196,44))=0,INDIRECT(ADDRESS($I196,38))="UL",ISERROR(SEARCH("Rear",INDIRECT(ADDRESS($I196,33)))),ISERROR(SEARCH("Side",INDIRECT(ADDRESS($I196,33))))),INDIRECT(ADDRESS($I196,COLUMN())),0),0),IF($J196&gt;0,IF(AND(INDIRECT(ADDRESS($J196,44))=0,INDIRECT(ADDRESS($J196,38))="UL",ISERROR(SEARCH("Rear",INDIRECT(ADDRESS($J196,33)))),ISERROR(SEARCH("Side",INDIRECT(ADDRESS($J196,33))))),INDIRECT(ADDRESS($J196,COLUMN())),0),0),IF($K196&gt;0,IF(AND(INDIRECT(ADDRESS($K196,44))=0,INDIRECT(ADDRESS($K196,38))="UL",ISERROR(SEARCH("Rear",INDIRECT(ADDRESS($K196,33)))),ISERROR(SEARCH("Side",INDIRECT(ADDRESS($K196,33))))),INDIRECT(ADDRESS($K196,COLUMN())),0),0),IF($L196&gt;0,IF(AND(INDIRECT(ADDRESS($L196,44))=0,INDIRECT(ADDRESS($L196,38))="UL",ISERROR(SEARCH("Rear",INDIRECT(ADDRESS($L196,33)))),ISERROR(SEARCH("Side",INDIRECT(ADDRESS($L196,33))))),INDIRECT(ADDRESS($L196,COLUMN())),0),0),IF($M196&gt;0,IF(AND(INDIRECT(ADDRESS($M196,44))=0,INDIRECT(ADDRESS($M196,38))="UL",ISERROR(SEARCH("Rear",INDIRECT(ADDRESS($M196,33)))),ISERROR(SEARCH("Side",INDIRECT(ADDRESS($M196,33))))),INDIRECT(ADDRESS($M196,COLUMN())),0),0))</f>
        <v>1</v>
      </c>
      <c r="AY196" s="58">
        <f t="shared" ca="1" si="124"/>
        <v>2</v>
      </c>
      <c r="AZ196" s="58">
        <f t="shared" ca="1" si="125"/>
        <v>1</v>
      </c>
      <c r="BA196" s="58" cm="1">
        <f t="array" aca="1" ref="BA196" ca="1">SUM(IF($C196&gt;0,IF(AND(INDIRECT(ADDRESS($C196,44))=0,INDIRECT(ADDRESS($C196,38))="UL"),INDIRECT(ADDRESS($C196,COLUMN())),0),0),IF($D196&gt;0,IF(AND(INDIRECT(ADDRESS($D196,44))=0,INDIRECT(ADDRESS($D196,38))="UL"),INDIRECT(ADDRESS($D196,COLUMN())),0),0),IF($E196&gt;0,IF(AND(INDIRECT(ADDRESS($E196,44))=0,INDIRECT(ADDRESS($E196,38))="UL"),INDIRECT(ADDRESS($E196,COLUMN())),0),0),IF($F196&gt;0,IF(AND(INDIRECT(ADDRESS($F196,44))=0,INDIRECT(ADDRESS($F196,38))="UL"),INDIRECT(ADDRESS($F196,COLUMN())),0),0),IF($G196&gt;0,IF(AND(INDIRECT(ADDRESS($G196,44))=0,INDIRECT(ADDRESS($G196,38))="UL"),INDIRECT(ADDRESS($G196,COLUMN())),0),0),IF($H196&gt;0,IF(AND(INDIRECT(ADDRESS($H196,44))=0,INDIRECT(ADDRESS($H196,38))="UL"),INDIRECT(ADDRESS($H196,COLUMN())),0),0),IF($I196&gt;0,IF(AND(INDIRECT(ADDRESS($I196,44))=0,INDIRECT(ADDRESS($I196,38))="UL"),INDIRECT(ADDRESS($I196,COLUMN())),0),0),IF($J196&gt;0,IF(AND(INDIRECT(ADDRESS($J196,44))=0,INDIRECT(ADDRESS($J196,38))="UL"),INDIRECT(ADDRESS($J196,COLUMN())),0),0),IF($K196&gt;0,IF(AND(INDIRECT(ADDRESS($K196,44))=0,INDIRECT(ADDRESS($K196,38))="UL"),INDIRECT(ADDRESS($K196,COLUMN())),0),0),IF($L196&gt;0,IF(AND(INDIRECT(ADDRESS($L196,44))=0,INDIRECT(ADDRESS($L196,38))="UL"),INDIRECT(ADDRESS($L196,COLUMN())),0),0),IF($M196&gt;0,IF(AND(INDIRECT(ADDRESS($M196,44))=0,INDIRECT(ADDRESS($M196,38))="UL"),INDIRECT(ADDRESS($M196,COLUMN())),0),0))</f>
        <v>0.66666666666666652</v>
      </c>
      <c r="BB196" s="58" cm="1">
        <f t="array" aca="1" ref="BB196" ca="1">SUM(IF($C196&gt;0,IF(AND(INDIRECT(ADDRESS($C196,44))=0,INDIRECT(ADDRESS($C196,38))="UL"),INDIRECT(ADDRESS($C196,COLUMN())),0),0),IF($D196&gt;0,IF(AND(INDIRECT(ADDRESS($D196,44))=0,INDIRECT(ADDRESS($D196,38))="UL"),INDIRECT(ADDRESS($D196,COLUMN())),0),0),IF($E196&gt;0,IF(AND(INDIRECT(ADDRESS($E196,44))=0,INDIRECT(ADDRESS($E196,38))="UL"),INDIRECT(ADDRESS($E196,COLUMN())),0),0),IF($F196&gt;0,IF(AND(INDIRECT(ADDRESS($F196,44))=0,INDIRECT(ADDRESS($F196,38))="UL"),INDIRECT(ADDRESS($F196,COLUMN())),0),0),IF($G196&gt;0,IF(AND(INDIRECT(ADDRESS($G196,44))=0,INDIRECT(ADDRESS($G196,38))="UL"),INDIRECT(ADDRESS($G196,COLUMN())),0),0),IF($H196&gt;0,IF(AND(INDIRECT(ADDRESS($H196,44))=0,INDIRECT(ADDRESS($H196,38))="UL"),INDIRECT(ADDRESS($H196,COLUMN())),0),0),IF($I196&gt;0,IF(AND(INDIRECT(ADDRESS($I196,44))=0,INDIRECT(ADDRESS($I196,38))="UL"),INDIRECT(ADDRESS($I196,COLUMN())),0),0),IF($J196&gt;0,IF(AND(INDIRECT(ADDRESS($J196,44))=0,INDIRECT(ADDRESS($J196,38))="UL"),INDIRECT(ADDRESS($J196,COLUMN())),0),0),IF($K196&gt;0,IF(AND(INDIRECT(ADDRESS($K196,44))=0,INDIRECT(ADDRESS($K196,38))="UL"),INDIRECT(ADDRESS($K196,COLUMN())),0),0),IF($L196&gt;0,IF(AND(INDIRECT(ADDRESS($L196,44))=0,INDIRECT(ADDRESS($L196,38))="UL"),INDIRECT(ADDRESS($L196,COLUMN())),0),0),IF($M196&gt;0,IF(AND(INDIRECT(ADDRESS($M196,44))=0,INDIRECT(ADDRESS($M196,38))="UL"),INDIRECT(ADDRESS($M196,COLUMN())),0),0))</f>
        <v>0.1333333333333333</v>
      </c>
      <c r="BC196" s="58" cm="1">
        <f t="array" aca="1" ref="BC196" ca="1">SUM(IF($C196&gt;0,IF(AND(INDIRECT(ADDRESS($C196,44))=0,INDIRECT(ADDRESS($C196,38))="UL"),INDIRECT(ADDRESS($C196,COLUMN())),0),0),IF($D196&gt;0,IF(AND(INDIRECT(ADDRESS($D196,44))=0,INDIRECT(ADDRESS($D196,38))="UL"),INDIRECT(ADDRESS($D196,COLUMN())),0),0),IF($E196&gt;0,IF(AND(INDIRECT(ADDRESS($E196,44))=0,INDIRECT(ADDRESS($E196,38))="UL"),INDIRECT(ADDRESS($E196,COLUMN())),0),0),IF($F196&gt;0,IF(AND(INDIRECT(ADDRESS($F196,44))=0,INDIRECT(ADDRESS($F196,38))="UL"),INDIRECT(ADDRESS($F196,COLUMN())),0),0),IF($G196&gt;0,IF(AND(INDIRECT(ADDRESS($G196,44))=0,INDIRECT(ADDRESS($G196,38))="UL"),INDIRECT(ADDRESS($G196,COLUMN())),0),0),IF($H196&gt;0,IF(AND(INDIRECT(ADDRESS($H196,44))=0,INDIRECT(ADDRESS($H196,38))="UL"),INDIRECT(ADDRESS($H196,COLUMN())),0),0),IF($I196&gt;0,IF(AND(INDIRECT(ADDRESS($I196,44))=0,INDIRECT(ADDRESS($I196,38))="UL"),INDIRECT(ADDRESS($I196,COLUMN())),0),0),IF($J196&gt;0,IF(AND(INDIRECT(ADDRESS($J196,44))=0,INDIRECT(ADDRESS($J196,38))="UL"),INDIRECT(ADDRESS($J196,COLUMN())),0),0),IF($K196&gt;0,IF(AND(INDIRECT(ADDRESS($K196,44))=0,INDIRECT(ADDRESS($K196,38))="UL"),INDIRECT(ADDRESS($K196,COLUMN())),0),0),IF($L196&gt;0,IF(AND(INDIRECT(ADDRESS($L196,44))=0,INDIRECT(ADDRESS($L196,38))="UL"),INDIRECT(ADDRESS($L196,COLUMN())),0),0),IF($M196&gt;0,IF(AND(INDIRECT(ADDRESS($M196,44))=0,INDIRECT(ADDRESS($M196,38))="UL"),INDIRECT(ADDRESS($M196,COLUMN())),0),0))</f>
        <v>0.26666666666666661</v>
      </c>
      <c r="BD196" s="58" cm="1">
        <f t="array" aca="1" ref="BD196" ca="1">SUM(IF($C196&gt;0,IF(AND(INDIRECT(ADDRESS($C196,44))=0,INDIRECT(ADDRESS($C196,38))="UL"),INDIRECT(ADDRESS($C196,COLUMN())),0),0),IF($D196&gt;0,IF(AND(INDIRECT(ADDRESS($D196,44))=0,INDIRECT(ADDRESS($D196,38))="UL"),INDIRECT(ADDRESS($D196,COLUMN())),0),0),IF($E196&gt;0,IF(AND(INDIRECT(ADDRESS($E196,44))=0,INDIRECT(ADDRESS($E196,38))="UL"),INDIRECT(ADDRESS($E196,COLUMN())),0),0),IF($F196&gt;0,IF(AND(INDIRECT(ADDRESS($F196,44))=0,INDIRECT(ADDRESS($F196,38))="UL"),INDIRECT(ADDRESS($F196,COLUMN())),0),0),IF($G196&gt;0,IF(AND(INDIRECT(ADDRESS($G196,44))=0,INDIRECT(ADDRESS($G196,38))="UL"),INDIRECT(ADDRESS($G196,COLUMN())),0),0),IF($H196&gt;0,IF(AND(INDIRECT(ADDRESS($H196,44))=0,INDIRECT(ADDRESS($H196,38))="UL"),INDIRECT(ADDRESS($H196,COLUMN())),0),0),IF($I196&gt;0,IF(AND(INDIRECT(ADDRESS($I196,44))=0,INDIRECT(ADDRESS($I196,38))="UL"),INDIRECT(ADDRESS($I196,COLUMN())),0),0),IF($J196&gt;0,IF(AND(INDIRECT(ADDRESS($J196,44))=0,INDIRECT(ADDRESS($J196,38))="UL"),INDIRECT(ADDRESS($J196,COLUMN())),0),0),IF($K196&gt;0,IF(AND(INDIRECT(ADDRESS($K196,44))=0,INDIRECT(ADDRESS($K196,38))="UL"),INDIRECT(ADDRESS($K196,COLUMN())),0),0),IF($L196&gt;0,IF(AND(INDIRECT(ADDRESS($L196,44))=0,INDIRECT(ADDRESS($L196,38))="UL"),INDIRECT(ADDRESS($L196,COLUMN())),0),0),IF($M196&gt;0,IF(AND(INDIRECT(ADDRESS($M196,44))=0,INDIRECT(ADDRESS($M196,38))="UL"),INDIRECT(ADDRESS($M196,COLUMN())),0),0))</f>
        <v>0.53333333333333321</v>
      </c>
      <c r="BE196" s="57">
        <f t="shared" ca="1" si="126"/>
        <v>0.26666666666666661</v>
      </c>
      <c r="BF196" s="57" cm="1">
        <f t="array" aca="1" ref="BF196" ca="1">SUM(IF($C196&gt;0,IF(INDIRECT(ADDRESS($C196,45))=1,INDIRECT(ADDRESS($C196,52))*INDIRECT(ADDRESS($C196,42))/5,0),0), IF($D196&gt;0,IF(INDIRECT(ADDRESS($D196,45))=1,INDIRECT(ADDRESS($D196,52))*INDIRECT(ADDRESS($D196,42))/5,0),0), IF($E196&gt;0,IF(INDIRECT(ADDRESS($E196,45))=1,INDIRECT(ADDRESS($E196,52))*INDIRECT(ADDRESS($E196,42))/5,0),0), IF($F196&gt;0,IF(INDIRECT(ADDRESS($F196,45))=1,INDIRECT(ADDRESS($F196,52))*INDIRECT(ADDRESS($F196,42))/5,0),0), IF($G196&gt;0,IF(INDIRECT(ADDRESS($G196,45))=1,INDIRECT(ADDRESS($G196,52))*INDIRECT(ADDRESS($G196,42))/5,0),0), IF($H196&gt;0,IF(INDIRECT(ADDRESS($H196,45))=1,INDIRECT(ADDRESS($H196,52))*INDIRECT(ADDRESS($H196,42))/5,0),0)
)*$BF$296/100</f>
        <v>0</v>
      </c>
      <c r="BG196" s="19"/>
      <c r="BH196" s="57" cm="1">
        <f t="array" aca="1" ref="BH196" ca="1">SUM(IF($C196&gt;0,IF(AND(INDIRECT(ADDRESS($C196,44))=0,INDIRECT(ADDRESS($C196,38))&lt;&gt;"UL"),INDIRECT(ADDRESS($C196,COLUMN()-12)),0),0), IF($D196&gt;0,IF(AND(INDIRECT(ADDRESS($D196,44))=0,INDIRECT(ADDRESS($D196,38))&lt;&gt;"UL"),INDIRECT(ADDRESS($D196,COLUMN()-12)),0),0), IF($E196&gt;0,IF(AND(INDIRECT(ADDRESS($E196,44))=0,INDIRECT(ADDRESS($E196,38))&lt;&gt;"UL"),INDIRECT(ADDRESS($E196,COLUMN()-12)),0),0), IF($F196&gt;0,IF(AND(INDIRECT(ADDRESS($F196,44))=0,INDIRECT(ADDRESS($F196,38))&lt;&gt;"UL"),INDIRECT(ADDRESS($F196,COLUMN()-12)),0),0), IF($G196&gt;0,IF(AND(INDIRECT(ADDRESS($G196,44))=0,INDIRECT(ADDRESS($G196,38))&lt;&gt;"UL"),INDIRECT(ADDRESS($G196,COLUMN()-12)),0),0), IF($H196&gt;0,IF(AND(INDIRECT(ADDRESS($H196,44))=0,INDIRECT(ADDRESS($H196,38))&lt;&gt;"UL"),INDIRECT(ADDRESS($H196,COLUMN()-12)),0),0), IF($I196&gt;0,IF(AND(INDIRECT(ADDRESS($I196,44))=0,INDIRECT(ADDRESS($I196,38))&lt;&gt;"UL"),INDIRECT(ADDRESS($I196,COLUMN()-12)),0),0), IF($J196&gt;0,IF(AND(INDIRECT(ADDRESS($J196,44))=0,INDIRECT(ADDRESS($J196,38))&lt;&gt;"UL"),INDIRECT(ADDRESS($J196,COLUMN()-12)),0),0), IF($K196&gt;0,IF(AND(INDIRECT(ADDRESS($K196,44))=0,INDIRECT(ADDRESS($K196,38))&lt;&gt;"UL"),INDIRECT(ADDRESS($K196,COLUMN()-12)),0),0), IF($L196&gt;0,IF(AND(INDIRECT(ADDRESS($L196,44))=0,INDIRECT(ADDRESS($L196,38))&lt;&gt;"UL"),INDIRECT(ADDRESS($L196,COLUMN()-12)),0),0), IF($M196&gt;0,IF(AND(INDIRECT(ADDRESS($M196,44))=0,INDIRECT(ADDRESS($M196,38))&lt;&gt;"UL"),INDIRECT(ADDRESS($M196,COLUMN()-12)),0),0))</f>
        <v>0</v>
      </c>
      <c r="BI196" s="57" cm="1">
        <f t="array" aca="1" ref="BI196" ca="1">SUM(IF($C196&gt;0,IF(AND(INDIRECT(ADDRESS($C196,44))=0,INDIRECT(ADDRESS($C196,38))&lt;&gt;"UL"),INDIRECT(ADDRESS($C196,COLUMN()-12)),0),0), IF($D196&gt;0,IF(AND(INDIRECT(ADDRESS($D196,44))=0,INDIRECT(ADDRESS($D196,38))&lt;&gt;"UL"),INDIRECT(ADDRESS($D196,COLUMN()-12)),0),0), IF($E196&gt;0,IF(AND(INDIRECT(ADDRESS($E196,44))=0,INDIRECT(ADDRESS($E196,38))&lt;&gt;"UL"),INDIRECT(ADDRESS($E196,COLUMN()-12)),0),0), IF($F196&gt;0,IF(AND(INDIRECT(ADDRESS($F196,44))=0,INDIRECT(ADDRESS($F196,38))&lt;&gt;"UL"),INDIRECT(ADDRESS($F196,COLUMN()-12)),0),0), IF($G196&gt;0,IF(AND(INDIRECT(ADDRESS($G196,44))=0,INDIRECT(ADDRESS($G196,38))&lt;&gt;"UL"),INDIRECT(ADDRESS($G196,COLUMN()-12)),0),0), IF($H196&gt;0,IF(AND(INDIRECT(ADDRESS($H196,44))=0,INDIRECT(ADDRESS($H196,38))&lt;&gt;"UL"),INDIRECT(ADDRESS($H196,COLUMN()-12)),0),0), IF($I196&gt;0,IF(AND(INDIRECT(ADDRESS($I196,44))=0,INDIRECT(ADDRESS($I196,38))&lt;&gt;"UL"),INDIRECT(ADDRESS($I196,COLUMN()-12)),0),0), IF($J196&gt;0,IF(AND(INDIRECT(ADDRESS($J196,44))=0,INDIRECT(ADDRESS($J196,38))&lt;&gt;"UL"),INDIRECT(ADDRESS($J196,COLUMN()-12)),0),0), IF($K196&gt;0,IF(AND(INDIRECT(ADDRESS($K196,44))=0,INDIRECT(ADDRESS($K196,38))&lt;&gt;"UL"),INDIRECT(ADDRESS($K196,COLUMN()-12)),0),0), IF($L196&gt;0,IF(AND(INDIRECT(ADDRESS($L196,44))=0,INDIRECT(ADDRESS($L196,38))&lt;&gt;"UL"),INDIRECT(ADDRESS($L196,COLUMN()-12)),0),0), IF($M196&gt;0,IF(AND(INDIRECT(ADDRESS($M196,44))=0,INDIRECT(ADDRESS($M196,38))&lt;&gt;"UL"),INDIRECT(ADDRESS($M196,COLUMN()-12)),0),0))</f>
        <v>0</v>
      </c>
      <c r="BJ196" s="57" cm="1">
        <f t="array" aca="1" ref="BJ196" ca="1">SUM(IF($C196&gt;0,IF(AND(INDIRECT(ADDRESS($C196,44))=0,INDIRECT(ADDRESS($C196,38))&lt;&gt;"UL"),INDIRECT(ADDRESS($C196,COLUMN()-12)),0),0), IF($D196&gt;0,IF(AND(INDIRECT(ADDRESS($D196,44))=0,INDIRECT(ADDRESS($D196,38))&lt;&gt;"UL"),INDIRECT(ADDRESS($D196,COLUMN()-12)),0),0), IF($E196&gt;0,IF(AND(INDIRECT(ADDRESS($E196,44))=0,INDIRECT(ADDRESS($E196,38))&lt;&gt;"UL"),INDIRECT(ADDRESS($E196,COLUMN()-12)),0),0), IF($F196&gt;0,IF(AND(INDIRECT(ADDRESS($F196,44))=0,INDIRECT(ADDRESS($F196,38))&lt;&gt;"UL"),INDIRECT(ADDRESS($F196,COLUMN()-12)),0),0), IF($G196&gt;0,IF(AND(INDIRECT(ADDRESS($G196,44))=0,INDIRECT(ADDRESS($G196,38))&lt;&gt;"UL"),INDIRECT(ADDRESS($G196,COLUMN()-12)),0),0), IF($H196&gt;0,IF(AND(INDIRECT(ADDRESS($H196,44))=0,INDIRECT(ADDRESS($H196,38))&lt;&gt;"UL"),INDIRECT(ADDRESS($H196,COLUMN()-12)),0),0), IF($I196&gt;0,IF(AND(INDIRECT(ADDRESS($I196,44))=0,INDIRECT(ADDRESS($I196,38))&lt;&gt;"UL"),INDIRECT(ADDRESS($I196,COLUMN()-12)),0),0), IF($J196&gt;0,IF(AND(INDIRECT(ADDRESS($J196,44))=0,INDIRECT(ADDRESS($J196,38))&lt;&gt;"UL"),INDIRECT(ADDRESS($J196,COLUMN()-12)),0),0), IF($K196&gt;0,IF(AND(INDIRECT(ADDRESS($K196,44))=0,INDIRECT(ADDRESS($K196,38))&lt;&gt;"UL"),INDIRECT(ADDRESS($K196,COLUMN()-12)),0),0), IF($L196&gt;0,IF(AND(INDIRECT(ADDRESS($L196,44))=0,INDIRECT(ADDRESS($L196,38))&lt;&gt;"UL"),INDIRECT(ADDRESS($L196,COLUMN()-12)),0),0), IF($M196&gt;0,IF(AND(INDIRECT(ADDRESS($M196,44))=0,INDIRECT(ADDRESS($M196,38))&lt;&gt;"UL"),INDIRECT(ADDRESS($M196,COLUMN()-12)),0),0))</f>
        <v>0</v>
      </c>
      <c r="BK196" s="57">
        <f t="shared" ca="1" si="127"/>
        <v>0</v>
      </c>
      <c r="BL196" s="58">
        <f t="shared" ca="1" si="128"/>
        <v>0</v>
      </c>
      <c r="BM196" s="57" cm="1">
        <f t="array" aca="1" ref="BM196" ca="1">SUM(IF($C196&gt;0,IF(AND(INDIRECT(ADDRESS($C196,44))=0,INDIRECT(ADDRESS($C196,38))&lt;&gt;"UL"),INDIRECT(ADDRESS($C196,COLUMN()-12)),0),0), IF($D196&gt;0,IF(AND(INDIRECT(ADDRESS($D196,44))=0,INDIRECT(ADDRESS($D196,38))&lt;&gt;"UL"),INDIRECT(ADDRESS($D196,COLUMN()-12)),0),0), IF($E196&gt;0,IF(AND(INDIRECT(ADDRESS($E196,44))=0,INDIRECT(ADDRESS($E196,38))&lt;&gt;"UL"),INDIRECT(ADDRESS($E196,COLUMN()-12)),0),0), IF($F196&gt;0,IF(AND(INDIRECT(ADDRESS($F196,44))=0,INDIRECT(ADDRESS($F196,38))&lt;&gt;"UL"),INDIRECT(ADDRESS($F196,COLUMN()-12)),0),0), IF($G196&gt;0,IF(AND(INDIRECT(ADDRESS($G196,44))=0,INDIRECT(ADDRESS($G196,38))&lt;&gt;"UL"),INDIRECT(ADDRESS($G196,COLUMN()-12)),0),0), IF($H196&gt;0,IF(AND(INDIRECT(ADDRESS($H196,44))=0,INDIRECT(ADDRESS($H196,38))&lt;&gt;"UL"),INDIRECT(ADDRESS($H196,COLUMN()-12)),0),0), IF($I196&gt;0,IF(AND(INDIRECT(ADDRESS($I196,44))=0,INDIRECT(ADDRESS($I196,38))&lt;&gt;"UL"),INDIRECT(ADDRESS($I196,COLUMN()-12)),0),0), IF($J196&gt;0,IF(AND(INDIRECT(ADDRESS($J196,44))=0,INDIRECT(ADDRESS($J196,38))&lt;&gt;"UL"),INDIRECT(ADDRESS($J196,COLUMN()-12)),0),0), IF($K196&gt;0,IF(AND(INDIRECT(ADDRESS($K196,44))=0,INDIRECT(ADDRESS($K196,38))&lt;&gt;"UL"),INDIRECT(ADDRESS($K196,COLUMN()-11)),0),0), IF($L196&gt;0,IF(AND(INDIRECT(ADDRESS($L196,44))=0,INDIRECT(ADDRESS($L196,38))&lt;&gt;"UL"),INDIRECT(ADDRESS($L196,COLUMN()-11)),0),0), IF($M196&gt;0,IF(AND(INDIRECT(ADDRESS($M196,44))=0,INDIRECT(ADDRESS($M196,38))&lt;&gt;"UL"),INDIRECT(ADDRESS($M196,COLUMN()-11)),0),0))</f>
        <v>0</v>
      </c>
      <c r="BN196" s="57" cm="1">
        <f t="array" aca="1" ref="BN196" ca="1">SUM(IF($C196&gt;0,IF(AND(INDIRECT(ADDRESS($C196,44))=0,INDIRECT(ADDRESS($C196,38))&lt;&gt;"UL"),INDIRECT(ADDRESS($C196,COLUMN()-12)),0),0), IF($D196&gt;0,IF(AND(INDIRECT(ADDRESS($D196,44))=0,INDIRECT(ADDRESS($D196,38))&lt;&gt;"UL"),INDIRECT(ADDRESS($D196,COLUMN()-12)),0),0), IF($E196&gt;0,IF(AND(INDIRECT(ADDRESS($E196,44))=0,INDIRECT(ADDRESS($E196,38))&lt;&gt;"UL"),INDIRECT(ADDRESS($E196,COLUMN()-12)),0),0), IF($F196&gt;0,IF(AND(INDIRECT(ADDRESS($F196,44))=0,INDIRECT(ADDRESS($F196,38))&lt;&gt;"UL"),INDIRECT(ADDRESS($F196,COLUMN()-12)),0),0), IF($G196&gt;0,IF(AND(INDIRECT(ADDRESS($G196,44))=0,INDIRECT(ADDRESS($G196,38))&lt;&gt;"UL"),INDIRECT(ADDRESS($G196,COLUMN()-12)),0),0), IF($H196&gt;0,IF(AND(INDIRECT(ADDRESS($H196,44))=0,INDIRECT(ADDRESS($H196,38))&lt;&gt;"UL"),INDIRECT(ADDRESS($H196,COLUMN()-12)),0),0), IF($I196&gt;0,IF(AND(INDIRECT(ADDRESS($I196,44))=0,INDIRECT(ADDRESS($I196,38))&lt;&gt;"UL"),INDIRECT(ADDRESS($I196,COLUMN()-12)),0),0), IF($J196&gt;0,IF(AND(INDIRECT(ADDRESS($J196,44))=0,INDIRECT(ADDRESS($J196,38))&lt;&gt;"UL"),INDIRECT(ADDRESS($J196,COLUMN()-12)),0),0), IF($K196&gt;0,IF(AND(INDIRECT(ADDRESS($K196,44))=0,INDIRECT(ADDRESS($K196,38))&lt;&gt;"UL"),INDIRECT(ADDRESS($K196,COLUMN()-11)),0),0), IF($L196&gt;0,IF(AND(INDIRECT(ADDRESS($L196,44))=0,INDIRECT(ADDRESS($L196,38))&lt;&gt;"UL"),INDIRECT(ADDRESS($L196,COLUMN()-11)),0),0), IF($M196&gt;0,IF(AND(INDIRECT(ADDRESS($M196,44))=0,INDIRECT(ADDRESS($M196,38))&lt;&gt;"UL"),INDIRECT(ADDRESS($M196,COLUMN()-11)),0),0))</f>
        <v>0</v>
      </c>
      <c r="BO196" s="57" cm="1">
        <f t="array" aca="1" ref="BO196" ca="1">SUM(IF($C196&gt;0,IF(AND(INDIRECT(ADDRESS($C196,44))=0,INDIRECT(ADDRESS($C196,38))&lt;&gt;"UL"),INDIRECT(ADDRESS($C196,COLUMN()-12)),0),0), IF($D196&gt;0,IF(AND(INDIRECT(ADDRESS($D196,44))=0,INDIRECT(ADDRESS($D196,38))&lt;&gt;"UL"),INDIRECT(ADDRESS($D196,COLUMN()-12)),0),0), IF($E196&gt;0,IF(AND(INDIRECT(ADDRESS($E196,44))=0,INDIRECT(ADDRESS($E196,38))&lt;&gt;"UL"),INDIRECT(ADDRESS($E196,COLUMN()-12)),0),0), IF($F196&gt;0,IF(AND(INDIRECT(ADDRESS($F196,44))=0,INDIRECT(ADDRESS($F196,38))&lt;&gt;"UL"),INDIRECT(ADDRESS($F196,COLUMN()-12)),0),0), IF($G196&gt;0,IF(AND(INDIRECT(ADDRESS($G196,44))=0,INDIRECT(ADDRESS($G196,38))&lt;&gt;"UL"),INDIRECT(ADDRESS($G196,COLUMN()-12)),0),0), IF($H196&gt;0,IF(AND(INDIRECT(ADDRESS($H196,44))=0,INDIRECT(ADDRESS($H196,38))&lt;&gt;"UL"),INDIRECT(ADDRESS($H196,COLUMN()-12)),0),0), IF($I196&gt;0,IF(AND(INDIRECT(ADDRESS($I196,44))=0,INDIRECT(ADDRESS($I196,38))&lt;&gt;"UL"),INDIRECT(ADDRESS($I196,COLUMN()-12)),0),0), IF($J196&gt;0,IF(AND(INDIRECT(ADDRESS($J196,44))=0,INDIRECT(ADDRESS($J196,38))&lt;&gt;"UL"),INDIRECT(ADDRESS($J196,COLUMN()-12)),0),0), IF($K196&gt;0,IF(AND(INDIRECT(ADDRESS($K196,44))=0,INDIRECT(ADDRESS($K196,38))&lt;&gt;"UL"),INDIRECT(ADDRESS($K196,COLUMN()-11)),0),0), IF($L196&gt;0,IF(AND(INDIRECT(ADDRESS($L196,44))=0,INDIRECT(ADDRESS($L196,38))&lt;&gt;"UL"),INDIRECT(ADDRESS($L196,COLUMN()-11)),0),0), IF($M196&gt;0,IF(AND(INDIRECT(ADDRESS($M196,44))=0,INDIRECT(ADDRESS($M196,38))&lt;&gt;"UL"),INDIRECT(ADDRESS($M196,COLUMN()-11)),0),0))</f>
        <v>0</v>
      </c>
      <c r="BP196" s="57" cm="1">
        <f t="array" aca="1" ref="BP196" ca="1">SUM(IF($C196&gt;0,IF(AND(INDIRECT(ADDRESS($C196,44))=0,INDIRECT(ADDRESS($C196,38))&lt;&gt;"UL"),INDIRECT(ADDRESS($C196,COLUMN()-12)),0),0), IF($D196&gt;0,IF(AND(INDIRECT(ADDRESS($D196,44))=0,INDIRECT(ADDRESS($D196,38))&lt;&gt;"UL"),INDIRECT(ADDRESS($D196,COLUMN()-12)),0),0), IF($E196&gt;0,IF(AND(INDIRECT(ADDRESS($E196,44))=0,INDIRECT(ADDRESS($E196,38))&lt;&gt;"UL"),INDIRECT(ADDRESS($E196,COLUMN()-12)),0),0), IF($F196&gt;0,IF(AND(INDIRECT(ADDRESS($F196,44))=0,INDIRECT(ADDRESS($F196,38))&lt;&gt;"UL"),INDIRECT(ADDRESS($F196,COLUMN()-12)),0),0), IF($G196&gt;0,IF(AND(INDIRECT(ADDRESS($G196,44))=0,INDIRECT(ADDRESS($G196,38))&lt;&gt;"UL"),INDIRECT(ADDRESS($G196,COLUMN()-12)),0),0), IF($H196&gt;0,IF(AND(INDIRECT(ADDRESS($H196,44))=0,INDIRECT(ADDRESS($H196,38))&lt;&gt;"UL"),INDIRECT(ADDRESS($H196,COLUMN()-12)),0),0), IF($I196&gt;0,IF(AND(INDIRECT(ADDRESS($I196,44))=0,INDIRECT(ADDRESS($I196,38))&lt;&gt;"UL"),INDIRECT(ADDRESS($I196,COLUMN()-12)),0),0), IF($J196&gt;0,IF(AND(INDIRECT(ADDRESS($J196,44))=0,INDIRECT(ADDRESS($J196,38))&lt;&gt;"UL"),INDIRECT(ADDRESS($J196,COLUMN()-12)),0),0), IF($K196&gt;0,IF(AND(INDIRECT(ADDRESS($K196,44))=0,INDIRECT(ADDRESS($K196,38))&lt;&gt;"UL"),INDIRECT(ADDRESS($K196,COLUMN()-11)),0),0), IF($L196&gt;0,IF(AND(INDIRECT(ADDRESS($L196,44))=0,INDIRECT(ADDRESS($L196,38))&lt;&gt;"UL"),INDIRECT(ADDRESS($L196,COLUMN()-11)),0),0), IF($M196&gt;0,IF(AND(INDIRECT(ADDRESS($M196,44))=0,INDIRECT(ADDRESS($M196,38))&lt;&gt;"UL"),INDIRECT(ADDRESS($M196,COLUMN()-11)),0),0))</f>
        <v>0</v>
      </c>
      <c r="BQ196" s="57">
        <f t="shared" ca="1" si="129"/>
        <v>0</v>
      </c>
      <c r="BR196" s="161">
        <f t="shared" ca="1" si="130"/>
        <v>64.563541376079215</v>
      </c>
      <c r="BS196" s="56"/>
      <c r="BT196" s="56">
        <f t="shared" ca="1" si="131"/>
        <v>3.1744084553511254</v>
      </c>
      <c r="BU196" s="77">
        <f t="shared" ca="1" si="132"/>
        <v>0.13801775892830981</v>
      </c>
      <c r="BV196" s="57" t="s">
        <v>34</v>
      </c>
      <c r="BW196" s="57" cm="1">
        <f t="array" aca="1" ref="BW196" ca="1">SUM(IF($C196&gt;0,IF(AND(INDIRECT(ADDRESS($C196,44))=0,INDIRECT(ADDRESS($C196,38))="UL",ISERROR(SEARCH("Rear",INDIRECT(ADDRESS($C196,33)))),ISERROR(SEARCH("Side",INDIRECT(ADDRESS($C196,33))))),INDIRECT(ADDRESS($C196,COLUMN())),0),0),IF($D196&gt;0,IF(AND(INDIRECT(ADDRESS($D196,44))=0,INDIRECT(ADDRESS($D196,38))="UL",ISERROR(SEARCH("Rear",INDIRECT(ADDRESS($D196,33)))),ISERROR(SEARCH("Side",INDIRECT(ADDRESS($D196,33))))),INDIRECT(ADDRESS($D196,COLUMN())),0),0),IF($E196&gt;0,IF(AND(INDIRECT(ADDRESS($E196,44))=0,INDIRECT(ADDRESS($E196,38))="UL",ISERROR(SEARCH("Rear",INDIRECT(ADDRESS($E196,33)))),ISERROR(SEARCH("Side",INDIRECT(ADDRESS($E196,33))))),INDIRECT(ADDRESS($E196,COLUMN())),0),0),IF($F196&gt;0,IF(AND(INDIRECT(ADDRESS($F196,44))=0,INDIRECT(ADDRESS($F196,38))="UL",ISERROR(SEARCH("Rear",INDIRECT(ADDRESS($F196,33)))),ISERROR(SEARCH("Side",INDIRECT(ADDRESS($F196,33))))),INDIRECT(ADDRESS($F196,COLUMN())),0),0),IF($G196&gt;0,IF(AND(INDIRECT(ADDRESS($G196,44))=0,INDIRECT(ADDRESS($G196,38))="UL",ISERROR(SEARCH("Rear",INDIRECT(ADDRESS($G196,33)))),ISERROR(SEARCH("Side",INDIRECT(ADDRESS($G196,33))))),INDIRECT(ADDRESS($G196,COLUMN())),0),0),IF($H196&gt;0,IF(AND(INDIRECT(ADDRESS($H196,44))=0,INDIRECT(ADDRESS($H196,38))="UL",ISERROR(SEARCH("Rear",INDIRECT(ADDRESS($H196,33)))),ISERROR(SEARCH("Side",INDIRECT(ADDRESS($H196,33))))),INDIRECT(ADDRESS($H196,COLUMN())),0),0),IF($I196&gt;0,IF(AND(INDIRECT(ADDRESS($I196,44))=0,INDIRECT(ADDRESS($I196,38))="UL",ISERROR(SEARCH("Rear",INDIRECT(ADDRESS($I196,33)))),ISERROR(SEARCH("Side",INDIRECT(ADDRESS($I196,33))))),INDIRECT(ADDRESS($I196,COLUMN())),0),0),IF($J196&gt;0,IF(AND(INDIRECT(ADDRESS($J196,44))=0,INDIRECT(ADDRESS($J196,38))="UL",ISERROR(SEARCH("Rear",INDIRECT(ADDRESS($J196,33)))),ISERROR(SEARCH("Side",INDIRECT(ADDRESS($J196,33))))),INDIRECT(ADDRESS($J196,COLUMN())),0),0),IF($K196&gt;0,IF(AND(INDIRECT(ADDRESS($K196,44))=0,INDIRECT(ADDRESS($K196,38))="UL",ISERROR(SEARCH("Rear",INDIRECT(ADDRESS($K196,33)))),ISERROR(SEARCH("Side",INDIRECT(ADDRESS($K196,33))))),INDIRECT(ADDRESS($K196,COLUMN())),0),0),IF($L196&gt;0,IF(AND(INDIRECT(ADDRESS($L196,44))=0,INDIRECT(ADDRESS($L196,38))="UL",ISERROR(SEARCH("Rear",INDIRECT(ADDRESS($L196,33)))),ISERROR(SEARCH("Side",INDIRECT(ADDRESS($L196,33))))),INDIRECT(ADDRESS($L196,COLUMN())),0),0),IF($M196&gt;0,IF(AND(INDIRECT(ADDRESS($M196,44))=0,INDIRECT(ADDRESS($M196,38))="UL",ISERROR(SEARCH("Rear",INDIRECT(ADDRESS($M196,33)))),ISERROR(SEARCH("Side",INDIRECT(ADDRESS($M196,33))))),INDIRECT(ADDRESS($M196,COLUMN())),0),0))</f>
        <v>1</v>
      </c>
      <c r="BX196" s="57">
        <f t="shared" ca="1" si="136"/>
        <v>1</v>
      </c>
      <c r="BY196" s="57" cm="1">
        <f t="array" aca="1" ref="BY196" ca="1">SUM(IF($C196&gt;0,IF(AND(INDIRECT(ADDRESS($C196,44))=0,INDIRECT(ADDRESS($C196,38))="UL"),INDIRECT(ADDRESS($C196,COLUMN())),0),0),IF($D196&gt;0,IF(AND(INDIRECT(ADDRESS($D196,44))=0,INDIRECT(ADDRESS($D196,38))="UL"),INDIRECT(ADDRESS($D196,COLUMN())),0),0),IF($E196&gt;0,IF(AND(INDIRECT(ADDRESS($E196,44))=0,INDIRECT(ADDRESS($E196,38))="UL"),INDIRECT(ADDRESS($E196,COLUMN())),0),0),IF($F196&gt;0,IF(AND(INDIRECT(ADDRESS($F196,44))=0,INDIRECT(ADDRESS($F196,38))="UL"),INDIRECT(ADDRESS($F196,COLUMN())),0),0),IF($G196&gt;0,IF(AND(INDIRECT(ADDRESS($G196,44))=0,INDIRECT(ADDRESS($G196,38))="UL"),INDIRECT(ADDRESS($G196,COLUMN())),0),0),IF($H196&gt;0,IF(AND(INDIRECT(ADDRESS($H196,44))=0,INDIRECT(ADDRESS($H196,38))="UL"),INDIRECT(ADDRESS($H196,COLUMN())),0),0),IF($I196&gt;0,IF(AND(INDIRECT(ADDRESS($I196,44))=0,INDIRECT(ADDRESS($I196,38))="UL"),INDIRECT(ADDRESS($I196,COLUMN())),0),0),IF($J196&gt;0,IF(AND(INDIRECT(ADDRESS($J196,44))=0,INDIRECT(ADDRESS($J196,38))="UL"),INDIRECT(ADDRESS($J196,COLUMN())),0),0),IF($K196&gt;0,IF(AND(INDIRECT(ADDRESS($K196,44))=0,INDIRECT(ADDRESS($K196,38))="UL"),INDIRECT(ADDRESS($K196,COLUMN())),0),0),IF($L196&gt;0,IF(AND(INDIRECT(ADDRESS($L196,44))=0,INDIRECT(ADDRESS($L196,38))="UL"),INDIRECT(ADDRESS($L196,COLUMN())),0),0),IF($M196&gt;0,IF(AND(INDIRECT(ADDRESS($M196,44))=0,INDIRECT(ADDRESS($M196,38))="UL"),INDIRECT(ADDRESS($M196,COLUMN())),0),0))</f>
        <v>0.33333333333333331</v>
      </c>
      <c r="BZ196" s="57" cm="1">
        <f t="array" aca="1" ref="BZ196" ca="1">SUM(IF($C196&gt;0,IF(AND(INDIRECT(ADDRESS($C196,44))=0,INDIRECT(ADDRESS($C196,38))="UL"),INDIRECT(ADDRESS($C196,COLUMN())),0),0),IF($D196&gt;0,IF(AND(INDIRECT(ADDRESS($D196,44))=0,INDIRECT(ADDRESS($D196,38))="UL"),INDIRECT(ADDRESS($D196,COLUMN())),0),0),IF($E196&gt;0,IF(AND(INDIRECT(ADDRESS($E196,44))=0,INDIRECT(ADDRESS($E196,38))="UL"),INDIRECT(ADDRESS($E196,COLUMN())),0),0),IF($F196&gt;0,IF(AND(INDIRECT(ADDRESS($F196,44))=0,INDIRECT(ADDRESS($F196,38))="UL"),INDIRECT(ADDRESS($F196,COLUMN())),0),0),IF($G196&gt;0,IF(AND(INDIRECT(ADDRESS($G196,44))=0,INDIRECT(ADDRESS($G196,38))="UL"),INDIRECT(ADDRESS($G196,COLUMN())),0),0),IF($H196&gt;0,IF(AND(INDIRECT(ADDRESS($H196,44))=0,INDIRECT(ADDRESS($H196,38))="UL"),INDIRECT(ADDRESS($H196,COLUMN())),0),0),IF($I196&gt;0,IF(AND(INDIRECT(ADDRESS($I196,44))=0,INDIRECT(ADDRESS($I196,38))="UL"),INDIRECT(ADDRESS($I196,COLUMN())),0),0),IF($J196&gt;0,IF(AND(INDIRECT(ADDRESS($J196,44))=0,INDIRECT(ADDRESS($J196,38))="UL"),INDIRECT(ADDRESS($J196,COLUMN())),0),0),IF($K196&gt;0,IF(AND(INDIRECT(ADDRESS($K196,44))=0,INDIRECT(ADDRESS($K196,38))="UL"),INDIRECT(ADDRESS($K196,COLUMN())),0),0),IF($L196&gt;0,IF(AND(INDIRECT(ADDRESS($L196,44))=0,INDIRECT(ADDRESS($L196,38))="UL"),INDIRECT(ADDRESS($L196,COLUMN())),0),0),IF($M196&gt;0,IF(AND(INDIRECT(ADDRESS($M196,44))=0,INDIRECT(ADDRESS($M196,38))="UL"),INDIRECT(ADDRESS($M196,COLUMN())),0),0))</f>
        <v>0</v>
      </c>
      <c r="CA196" s="57">
        <f t="shared" ca="1" si="137"/>
        <v>0</v>
      </c>
      <c r="CB196" s="57" cm="1">
        <f t="array" aca="1" ref="CB196" ca="1">SUM(IF($C196&gt;0,IF(AND(INDIRECT(ADDRESS($C196,44))=0,INDIRECT(ADDRESS($C196,38))&lt;&gt;"UL"),INDIRECT(ADDRESS($C196,COLUMN())),0),0),IF($D196&gt;0,IF(AND(INDIRECT(ADDRESS($D196,44))=0,INDIRECT(ADDRESS($D196,38))&lt;&gt;"UL"),INDIRECT(ADDRESS($D196,COLUMN())),0),0),IF($E196&gt;0,IF(AND(INDIRECT(ADDRESS($E196,44))=0,INDIRECT(ADDRESS($E196,38))&lt;&gt;"UL"),INDIRECT(ADDRESS($E196,COLUMN())),0),0),IF($F196&gt;0,IF(AND(INDIRECT(ADDRESS($F196,44))=0,INDIRECT(ADDRESS($F196,38))&lt;&gt;"UL"),INDIRECT(ADDRESS($F196,COLUMN())),0),0),IF($G196&gt;0,IF(AND(INDIRECT(ADDRESS($G196,44))=0,INDIRECT(ADDRESS($G196,38))&lt;&gt;"UL"),INDIRECT(ADDRESS($G196,COLUMN())),0),0),IF($H196&gt;0,IF(AND(INDIRECT(ADDRESS($H196,44))=0,INDIRECT(ADDRESS($H196,38))&lt;&gt;"UL"),INDIRECT(ADDRESS($H196,COLUMN())),0),0),IF($I196&gt;0,IF(AND(INDIRECT(ADDRESS($I196,44))=0,INDIRECT(ADDRESS($I196,38))&lt;&gt;"UL"),INDIRECT(ADDRESS($I196,COLUMN())),0),0),IF($J196&gt;0,IF(AND(INDIRECT(ADDRESS($J196,44))=0,INDIRECT(ADDRESS($J196,38))&lt;&gt;"UL"),INDIRECT(ADDRESS($J196,COLUMN())),0),0),IF($K196&gt;0,IF(AND(INDIRECT(ADDRESS($K196,44))=0,INDIRECT(ADDRESS($K196,38))&lt;&gt;"UL"),INDIRECT(ADDRESS($K196,COLUMN())),0),0),IF($L196&gt;0,IF(AND(INDIRECT(ADDRESS($L196,44))=0,INDIRECT(ADDRESS($L196,38))&lt;&gt;"UL"),INDIRECT(ADDRESS($L196,COLUMN())),0),0),IF($M196&gt;0,IF(AND(INDIRECT(ADDRESS($M196,44))=0,INDIRECT(ADDRESS($M196,38))&lt;&gt;"UL"),INDIRECT(ADDRESS($M196,COLUMN())),0),0))</f>
        <v>0</v>
      </c>
      <c r="CC196" s="57">
        <f t="shared" ca="1" si="138"/>
        <v>0</v>
      </c>
      <c r="CD196" s="57" cm="1">
        <f t="array" aca="1" ref="CD196" ca="1">SUM(IF($C196&gt;0,IF(AND(INDIRECT(ADDRESS($C196,44))=0,INDIRECT(ADDRESS($C196,38))&lt;&gt;"UL"),INDIRECT(ADDRESS($C196,COLUMN())),0),0),IF($D196&gt;0,IF(AND(INDIRECT(ADDRESS($D196,44))=0,INDIRECT(ADDRESS($D196,38))&lt;&gt;"UL"),INDIRECT(ADDRESS($D196,COLUMN())),0),0),IF($E196&gt;0,IF(AND(INDIRECT(ADDRESS($E196,44))=0,INDIRECT(ADDRESS($E196,38))&lt;&gt;"UL"),INDIRECT(ADDRESS($E196,COLUMN())),0),0),IF($F196&gt;0,IF(AND(INDIRECT(ADDRESS($F196,44))=0,INDIRECT(ADDRESS($F196,38))&lt;&gt;"UL"),INDIRECT(ADDRESS($F196,COLUMN())),0),0),IF($G196&gt;0,IF(AND(INDIRECT(ADDRESS($G196,44))=0,INDIRECT(ADDRESS($G196,38))&lt;&gt;"UL"),INDIRECT(ADDRESS($G196,COLUMN())),0),0),IF($H196&gt;0,IF(AND(INDIRECT(ADDRESS($H196,44))=0,INDIRECT(ADDRESS($H196,38))&lt;&gt;"UL"),INDIRECT(ADDRESS($H196,COLUMN())),0),0),IF($I196&gt;0,IF(AND(INDIRECT(ADDRESS($I196,44))=0,INDIRECT(ADDRESS($I196,38))&lt;&gt;"UL"),INDIRECT(ADDRESS($I196,COLUMN())),0),0),IF($J196&gt;0,IF(AND(INDIRECT(ADDRESS($J196,44))=0,INDIRECT(ADDRESS($J196,38))&lt;&gt;"UL"),INDIRECT(ADDRESS($J196,COLUMN())),0),0),IF($K196&gt;0,IF(AND(INDIRECT(ADDRESS($K196,44))=0,INDIRECT(ADDRESS($K196,38))&lt;&gt;"UL"),INDIRECT(ADDRESS($K196,COLUMN())),0),0),IF($L196&gt;0,IF(AND(INDIRECT(ADDRESS($L196,44))=0,INDIRECT(ADDRESS($L196,38))&lt;&gt;"UL"),INDIRECT(ADDRESS($L196,COLUMN())),0),0),IF($M196&gt;0,IF(AND(INDIRECT(ADDRESS($M196,44))=0,INDIRECT(ADDRESS($M196,38))&lt;&gt;"UL"),INDIRECT(ADDRESS($M196,COLUMN())),0),0))</f>
        <v>0</v>
      </c>
      <c r="CE196" s="57" cm="1">
        <f t="array" aca="1" ref="CE196" ca="1">SUM(IF($C196&gt;0,IF(AND(INDIRECT(ADDRESS($C196,44))=0,INDIRECT(ADDRESS($C196,38))&lt;&gt;"UL"),INDIRECT(ADDRESS($C196,COLUMN())),0),0),IF($D196&gt;0,IF(AND(INDIRECT(ADDRESS($D196,44))=0,INDIRECT(ADDRESS($D196,38))&lt;&gt;"UL"),INDIRECT(ADDRESS($D196,COLUMN())),0),0),IF($E196&gt;0,IF(AND(INDIRECT(ADDRESS($E196,44))=0,INDIRECT(ADDRESS($E196,38))&lt;&gt;"UL"),INDIRECT(ADDRESS($E196,COLUMN())),0),0),IF($F196&gt;0,IF(AND(INDIRECT(ADDRESS($F196,44))=0,INDIRECT(ADDRESS($F196,38))&lt;&gt;"UL"),INDIRECT(ADDRESS($F196,COLUMN())),0),0),IF($G196&gt;0,IF(AND(INDIRECT(ADDRESS($G196,44))=0,INDIRECT(ADDRESS($G196,38))&lt;&gt;"UL"),INDIRECT(ADDRESS($G196,COLUMN())),0),0),IF($H196&gt;0,IF(AND(INDIRECT(ADDRESS($H196,44))=0,INDIRECT(ADDRESS($H196,38))&lt;&gt;"UL"),INDIRECT(ADDRESS($H196,COLUMN())),0),0),IF($I196&gt;0,IF(AND(INDIRECT(ADDRESS($I196,44))=0,INDIRECT(ADDRESS($I196,38))&lt;&gt;"UL"),INDIRECT(ADDRESS($I196,COLUMN())),0),0),IF($J196&gt;0,IF(AND(INDIRECT(ADDRESS($J196,44))=0,INDIRECT(ADDRESS($J196,38))&lt;&gt;"UL"),INDIRECT(ADDRESS($J196,COLUMN())),0),0),IF($K196&gt;0,IF(AND(INDIRECT(ADDRESS($K196,44))=0,INDIRECT(ADDRESS($K196,38))&lt;&gt;"UL"),INDIRECT(ADDRESS($K196,COLUMN())),0),0),IF($L196&gt;0,IF(AND(INDIRECT(ADDRESS($L196,44))=0,INDIRECT(ADDRESS($L196,38))&lt;&gt;"UL"),INDIRECT(ADDRESS($L196,COLUMN())),0),0),IF($M196&gt;0,IF(AND(INDIRECT(ADDRESS($M196,44))=0,INDIRECT(ADDRESS($M196,38))&lt;&gt;"UL"),INDIRECT(ADDRESS($M196,COLUMN())),0),0))</f>
        <v>0</v>
      </c>
      <c r="CF196" s="57">
        <f t="shared" ca="1" si="139"/>
        <v>0</v>
      </c>
      <c r="CG196" s="57">
        <f t="shared" ca="1" si="140"/>
        <v>1.4811968664828363</v>
      </c>
      <c r="CH196" s="57">
        <f t="shared" ca="1" si="133"/>
        <v>6.4399863760123313E-2</v>
      </c>
      <c r="CI196" s="19">
        <f t="shared" ca="1" si="134"/>
        <v>11.381260377141423</v>
      </c>
      <c r="CJ196" s="19"/>
      <c r="CK196" s="57" cm="1">
        <f t="array" aca="1" ref="CK196" ca="1">IF(AU196="S", SUM(IF($C196&gt;0,IF(INDIRECT(ADDRESS($C196,43))&lt;&gt;1,INDIRECT(ADDRESS($C196,48)),0),0), IF($D196&gt;0,IF(INDIRECT(ADDRESS($D196,43))&lt;&gt;1,INDIRECT(ADDRESS($D196,48)),0),0), IF($E196&gt;0,IF(INDIRECT(ADDRESS($E196,43))&lt;&gt;1,INDIRECT(ADDRESS($E196,48)),0),0), IF($F196&gt;0,IF(INDIRECT(ADDRESS($F196,43))&lt;&gt;1,INDIRECT(ADDRESS($F196,48)),0),0), IF($G196&gt;0,IF(INDIRECT(ADDRESS($G196,43))&lt;&gt;1,INDIRECT(ADDRESS($G196,48)),0),0), IF($H196&gt;0,IF(INDIRECT(ADDRESS($H196,43))&lt;&gt;1,INDIRECT(ADDRESS($H196,48)),0),0), IF($I196&gt;0,IF(INDIRECT(ADDRESS($I196,43))&lt;&gt;1,INDIRECT(ADDRESS($I196,48)),0),0), IF($J196&gt;0,IF(INDIRECT(ADDRESS($J196,43))&lt;&gt;1,INDIRECT(ADDRESS($J196,48)),0),0), IF($K196&gt;0,IF(INDIRECT(ADDRESS($K196,43))&lt;&gt;1,INDIRECT(ADDRESS($K196,48)),0),0), IF($L196&gt;0,IF(INDIRECT(ADDRESS($L196,43))&lt;&gt;1,INDIRECT(ADDRESS($L196,48)),0),0), IF($M196&gt;0,IF(INDIRECT(ADDRESS($M196,43))&lt;&gt;1,INDIRECT(ADDRESS($M196,48)),0),0)), IF(AU196="L",SUM(IF($C196&gt;0,IF(INDIRECT(ADDRESS($C196,43))&lt;&gt;1,INDIRECT(ADDRESS($C196,50)),0),0), IF($D196&gt;0,IF(INDIRECT(ADDRESS($D196,43))&lt;&gt;1,INDIRECT(ADDRESS($D196,50)),0),0), IF($E196&gt;0,IF(INDIRECT(ADDRESS($E196,43))&lt;&gt;1,INDIRECT(ADDRESS($E196,50)),0),0), IF($F196&gt;0,IF(INDIRECT(ADDRESS($F196,43))&lt;&gt;1,INDIRECT(ADDRESS($F196,50)),0),0), IF($G196&gt;0,IF(INDIRECT(ADDRESS($G196,43))&lt;&gt;1,INDIRECT(ADDRESS($G196,50)),0),0), IF($G196&gt;0,IF(INDIRECT(ADDRESS($G196,43))&lt;&gt;1,INDIRECT(ADDRESS($G196,50)),0),0), IF($H196&gt;0,IF(INDIRECT(ADDRESS($H196,43))&lt;&gt;1,INDIRECT(ADDRESS($H196,50)),0),0), IF($I196&gt;0,IF(INDIRECT(ADDRESS($I196,43))&lt;&gt;1,INDIRECT(ADDRESS($I196,50)),0),0), IF($J196&gt;0,IF(INDIRECT(ADDRESS($J196,43))&lt;&gt;1,INDIRECT(ADDRESS($J196,50)),0),0), IF($K196&gt;0,IF(INDIRECT(ADDRESS($K196,43))&lt;&gt;1,INDIRECT(ADDRESS($K196,50)),0),0), IF($L196&gt;0,IF(INDIRECT(ADDRESS($L196,43))&lt;&gt;1,INDIRECT(ADDRESS($L196,50)),0),0), IF($M196&gt;0,IF(INDIRECT(ADDRESS($M196,43))&lt;&gt;1,INDIRECT(ADDRESS($M196,50)),0),0)), SUM(IF($C196&gt;0,IF(INDIRECT(ADDRESS($C196,43))&lt;&gt;1,INDIRECT(ADDRESS($C196,49)),0),0), IF($D196&gt;0,IF(INDIRECT(ADDRESS($D196,43))&lt;&gt;1,INDIRECT(ADDRESS($D196,49)),0),0), IF($E196&gt;0,IF(INDIRECT(ADDRESS($E196,43))&lt;&gt;1,INDIRECT(ADDRESS($E196,49)),0),0), IF($F196&gt;0,IF(INDIRECT(ADDRESS($F196,43))&lt;&gt;1,INDIRECT(ADDRESS($F196,49)),0),0), IF($G196&gt;0,IF(INDIRECT(ADDRESS($G196,43))&lt;&gt;1,INDIRECT(ADDRESS($G196,49)),0),0), IF($G196&gt;0,IF(INDIRECT(ADDRESS($G196,43))&lt;&gt;1,INDIRECT(ADDRESS($G196,49)),0),0), IF($H196&gt;0,IF(INDIRECT(ADDRESS($H196,43))&lt;&gt;1,INDIRECT(ADDRESS($H196,49)),0),0), IF($I196&gt;0,IF(INDIRECT(ADDRESS($I196,43))&lt;&gt;1,INDIRECT(ADDRESS($I196,49)),0),0), IF($J196&gt;0,IF(INDIRECT(ADDRESS($J196,43))&lt;&gt;1,INDIRECT(ADDRESS($J196,49)),0),0), IF($K196&gt;0,IF(INDIRECT(ADDRESS($K196,43))&lt;&gt;1,INDIRECT(ADDRESS($K196,49)),0),0), IF($L196&gt;0,IF(INDIRECT(ADDRESS($L196,43))&lt;&gt;1,INDIRECT(ADDRESS($L196,49)),0),0), IF($M196&gt;0,IF(INDIRECT(ADDRESS($M196,43))&lt;&gt;1,INDIRECT(ADDRESS($M196,49)),0),0))))</f>
        <v>3.333333333333333</v>
      </c>
      <c r="CL196" s="57" cm="1">
        <f t="array" aca="1" ref="CL196" ca="1">SUM(IF($C196&gt;0,IF(INDIRECT(ADDRESS($C196,44))=1,INDIRECT(ADDRESS($C196,90)),0),0), IF($D196&gt;0,IF(INDIRECT(ADDRESS($D196,44))=1,INDIRECT(ADDRESS($D196,90)),0),0), IF($E196&gt;0,IF(INDIRECT(ADDRESS($E196,44))=1,INDIRECT(ADDRESS($E196,90)),0),0), IF($F196&gt;0,IF(INDIRECT(ADDRESS($F196,44))=1,INDIRECT(ADDRESS($F196,90)),0),0), IF($G196&gt;0,IF(INDIRECT(ADDRESS($G196,44))=1,INDIRECT(ADDRESS($G196,90)),0),0), IF($H196&gt;0,IF(INDIRECT(ADDRESS($H196,44))=1,INDIRECT(ADDRESS($H196,90)),0),0), IF($I196&gt;0,IF(INDIRECT(ADDRESS($I196,44))=1,INDIRECT(ADDRESS($I196,90)),0),0), IF($J196&gt;0,IF(INDIRECT(ADDRESS($J196,44))=1,INDIRECT(ADDRESS($J196,90)),0),0), IF($K196&gt;0,IF(INDIRECT(ADDRESS($K196,44))=1,INDIRECT(ADDRESS($K196,90)),0),0), IF($L196&gt;0,IF(INDIRECT(ADDRESS($L196,44))=1,INDIRECT(ADDRESS($L196,90)),0),0), IF($M196&gt;0,IF(INDIRECT(ADDRESS($M196,44))=1,INDIRECT(ADDRESS($M196,90)),0),0))</f>
        <v>0</v>
      </c>
      <c r="CM196" s="56">
        <f t="shared" ca="1" si="135"/>
        <v>1.01606409660515</v>
      </c>
      <c r="CN196" s="59"/>
    </row>
    <row r="197" spans="1:92" x14ac:dyDescent="0.25">
      <c r="A197" s="52" t="s">
        <v>266</v>
      </c>
      <c r="B197" s="67">
        <v>105</v>
      </c>
      <c r="C197" s="67">
        <v>131</v>
      </c>
      <c r="D197" s="67"/>
      <c r="E197" s="67"/>
      <c r="F197" s="67"/>
      <c r="G197" s="67">
        <v>139</v>
      </c>
      <c r="H197" s="67">
        <v>139</v>
      </c>
      <c r="I197" s="67"/>
      <c r="J197" s="67"/>
      <c r="K197" s="67"/>
      <c r="L197" s="67"/>
      <c r="M197" s="67"/>
      <c r="N197" s="67">
        <f t="shared" ca="1" si="141"/>
        <v>22</v>
      </c>
      <c r="O197" s="67" t="str" cm="1">
        <f t="array" aca="1" ref="O197" ca="1">INDIRECT(ADDRESS($B197,COLUMN()))</f>
        <v>Fighter</v>
      </c>
      <c r="P197" s="67" cm="1">
        <f t="array" aca="1" ref="P197" ca="1">INDIRECT(ADDRESS($B197,COLUMN()))</f>
        <v>2</v>
      </c>
      <c r="Q197" s="67" t="str" cm="1">
        <f t="array" aca="1" ref="Q197" ca="1">INDIRECT(ADDRESS($B197,COLUMN()))</f>
        <v>-</v>
      </c>
      <c r="R197" s="67" t="str" cm="1">
        <f t="array" aca="1" ref="R197" ca="1">INDIRECT(ADDRESS($B197,COLUMN()))</f>
        <v>-</v>
      </c>
      <c r="S197" s="67" cm="1">
        <f t="array" aca="1" ref="S197" ca="1">INDIRECT(ADDRESS($B197,COLUMN()))</f>
        <v>2</v>
      </c>
      <c r="T197" s="67" t="str" cm="1">
        <f t="array" aca="1" ref="T197" ca="1">INDIRECT(ADDRESS($B197,COLUMN()))</f>
        <v>1-8</v>
      </c>
      <c r="U197" s="67" cm="1">
        <f t="array" aca="1" ref="U197" ca="1">INDIRECT(ADDRESS($B197,COLUMN()))</f>
        <v>8</v>
      </c>
      <c r="V197" s="67" cm="1">
        <f t="array" aca="1" ref="V197" ca="1">INDIRECT(ADDRESS($B197,COLUMN()))</f>
        <v>0</v>
      </c>
      <c r="W197" s="67" cm="1">
        <f t="array" aca="1" ref="W197" ca="1">INDIRECT(ADDRESS($B197,COLUMN()))</f>
        <v>3</v>
      </c>
      <c r="X197" s="67" cm="1">
        <f t="array" aca="1" ref="X197" ca="1">INDIRECT(ADDRESS($B197,COLUMN()))</f>
        <v>6</v>
      </c>
      <c r="Y197" s="67" cm="1">
        <f t="array" aca="1" ref="Y197" ca="1">INDIRECT(ADDRESS($B197,COLUMN()))</f>
        <v>-1</v>
      </c>
      <c r="Z197" s="67" cm="1">
        <f t="array" aca="1" ref="Z197" ca="1">INDIRECT(ADDRESS($B197,COLUMN()))</f>
        <v>5</v>
      </c>
      <c r="AA197" s="67" cm="1">
        <f t="array" aca="1" ref="AA197" ca="1">INDIRECT(ADDRESS($B197,COLUMN()))</f>
        <v>0</v>
      </c>
      <c r="AB197" s="56">
        <f t="shared" ca="1" si="121"/>
        <v>0.88572244615117823</v>
      </c>
      <c r="AC197" s="56">
        <f t="shared" ca="1" si="122"/>
        <v>1.2279509735697327</v>
      </c>
      <c r="AD197" s="56">
        <f t="shared" ca="1" si="123"/>
        <v>2.1355669105560571</v>
      </c>
      <c r="AF197" s="52"/>
      <c r="AG197" s="52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2"/>
      <c r="AU197" s="54" t="s">
        <v>117</v>
      </c>
      <c r="AV197" s="57" cm="1">
        <f t="array" aca="1" ref="AV197" ca="1">SUM(IF($C197&gt;0,IF(AND(INDIRECT(ADDRESS($C197,44))=0,INDIRECT(ADDRESS($C197,38))="UL",ISERROR(SEARCH("Rear",INDIRECT(ADDRESS($C197,33)))),ISERROR(SEARCH("Side",INDIRECT(ADDRESS($C197,33))))),INDIRECT(ADDRESS($C197,COLUMN())),0),0),IF($D197&gt;0,IF(AND(INDIRECT(ADDRESS($D197,44))=0,INDIRECT(ADDRESS($D197,38))="UL",ISERROR(SEARCH("Rear",INDIRECT(ADDRESS($D197,33)))),ISERROR(SEARCH("Side",INDIRECT(ADDRESS($D197,33))))),INDIRECT(ADDRESS($D197,COLUMN())),0),0),IF($E197&gt;0,IF(AND(INDIRECT(ADDRESS($E197,44))=0,INDIRECT(ADDRESS($E197,38))="UL",ISERROR(SEARCH("Rear",INDIRECT(ADDRESS($E197,33)))),ISERROR(SEARCH("Side",INDIRECT(ADDRESS($E197,33))))),INDIRECT(ADDRESS($E197,COLUMN())),0),0),IF($F197&gt;0,IF(AND(INDIRECT(ADDRESS($F197,44))=0,INDIRECT(ADDRESS($F197,38))="UL",ISERROR(SEARCH("Rear",INDIRECT(ADDRESS($F197,33)))),ISERROR(SEARCH("Side",INDIRECT(ADDRESS($F197,33))))),INDIRECT(ADDRESS($F197,COLUMN())),0),0),IF($G197&gt;0,IF(AND(INDIRECT(ADDRESS($G197,44))=0,INDIRECT(ADDRESS($G197,38))="UL",ISERROR(SEARCH("Rear",INDIRECT(ADDRESS($G197,33)))),ISERROR(SEARCH("Side",INDIRECT(ADDRESS($G197,33))))),INDIRECT(ADDRESS($G197,COLUMN())),0),0),IF($H197&gt;0,IF(AND(INDIRECT(ADDRESS($H197,44))=0,INDIRECT(ADDRESS($H197,38))="UL",ISERROR(SEARCH("Rear",INDIRECT(ADDRESS($H197,33)))),ISERROR(SEARCH("Side",INDIRECT(ADDRESS($H197,33))))),INDIRECT(ADDRESS($H197,COLUMN())),0),0),IF($I197&gt;0,IF(AND(INDIRECT(ADDRESS($I197,44))=0,INDIRECT(ADDRESS($I197,38))="UL",ISERROR(SEARCH("Rear",INDIRECT(ADDRESS($I197,33)))),ISERROR(SEARCH("Side",INDIRECT(ADDRESS($I197,33))))),INDIRECT(ADDRESS($I197,COLUMN())),0),0),IF($J197&gt;0,IF(AND(INDIRECT(ADDRESS($J197,44))=0,INDIRECT(ADDRESS($J197,38))="UL",ISERROR(SEARCH("Rear",INDIRECT(ADDRESS($J197,33)))),ISERROR(SEARCH("Side",INDIRECT(ADDRESS($J197,33))))),INDIRECT(ADDRESS($J197,COLUMN())),0),0),IF($K197&gt;0,IF(AND(INDIRECT(ADDRESS($K197,44))=0,INDIRECT(ADDRESS($K197,38))="UL",ISERROR(SEARCH("Rear",INDIRECT(ADDRESS($K197,33)))),ISERROR(SEARCH("Side",INDIRECT(ADDRESS($K197,33))))),INDIRECT(ADDRESS($K197,COLUMN())),0),0),IF($L197&gt;0,IF(AND(INDIRECT(ADDRESS($L197,44))=0,INDIRECT(ADDRESS($L197,38))="UL",ISERROR(SEARCH("Rear",INDIRECT(ADDRESS($L197,33)))),ISERROR(SEARCH("Side",INDIRECT(ADDRESS($L197,33))))),INDIRECT(ADDRESS($L197,COLUMN())),0),0),IF($M197&gt;0,IF(AND(INDIRECT(ADDRESS($M197,44))=0,INDIRECT(ADDRESS($M197,38))="UL",ISERROR(SEARCH("Rear",INDIRECT(ADDRESS($M197,33)))),ISERROR(SEARCH("Side",INDIRECT(ADDRESS($M197,33))))),INDIRECT(ADDRESS($M197,COLUMN())),0),0))</f>
        <v>0.22222222222222221</v>
      </c>
      <c r="AW197" s="57" cm="1">
        <f t="array" aca="1" ref="AW197" ca="1">SUM(IF($C197&gt;0,IF(AND(INDIRECT(ADDRESS($C197,44))=0,INDIRECT(ADDRESS($C197,38))="UL",ISERROR(SEARCH("Rear",INDIRECT(ADDRESS($C197,33)))),ISERROR(SEARCH("Side",INDIRECT(ADDRESS($C197,33))))),INDIRECT(ADDRESS($C197,COLUMN())),0),0),IF($D197&gt;0,IF(AND(INDIRECT(ADDRESS($D197,44))=0,INDIRECT(ADDRESS($D197,38))="UL",ISERROR(SEARCH("Rear",INDIRECT(ADDRESS($D197,33)))),ISERROR(SEARCH("Side",INDIRECT(ADDRESS($D197,33))))),INDIRECT(ADDRESS($D197,COLUMN())),0),0),IF($E197&gt;0,IF(AND(INDIRECT(ADDRESS($E197,44))=0,INDIRECT(ADDRESS($E197,38))="UL",ISERROR(SEARCH("Rear",INDIRECT(ADDRESS($E197,33)))),ISERROR(SEARCH("Side",INDIRECT(ADDRESS($E197,33))))),INDIRECT(ADDRESS($E197,COLUMN())),0),0),IF($F197&gt;0,IF(AND(INDIRECT(ADDRESS($F197,44))=0,INDIRECT(ADDRESS($F197,38))="UL",ISERROR(SEARCH("Rear",INDIRECT(ADDRESS($F197,33)))),ISERROR(SEARCH("Side",INDIRECT(ADDRESS($F197,33))))),INDIRECT(ADDRESS($F197,COLUMN())),0),0),IF($G197&gt;0,IF(AND(INDIRECT(ADDRESS($G197,44))=0,INDIRECT(ADDRESS($G197,38))="UL",ISERROR(SEARCH("Rear",INDIRECT(ADDRESS($G197,33)))),ISERROR(SEARCH("Side",INDIRECT(ADDRESS($G197,33))))),INDIRECT(ADDRESS($G197,COLUMN())),0),0),IF($H197&gt;0,IF(AND(INDIRECT(ADDRESS($H197,44))=0,INDIRECT(ADDRESS($H197,38))="UL",ISERROR(SEARCH("Rear",INDIRECT(ADDRESS($H197,33)))),ISERROR(SEARCH("Side",INDIRECT(ADDRESS($H197,33))))),INDIRECT(ADDRESS($H197,COLUMN())),0),0),IF($I197&gt;0,IF(AND(INDIRECT(ADDRESS($I197,44))=0,INDIRECT(ADDRESS($I197,38))="UL",ISERROR(SEARCH("Rear",INDIRECT(ADDRESS($I197,33)))),ISERROR(SEARCH("Side",INDIRECT(ADDRESS($I197,33))))),INDIRECT(ADDRESS($I197,COLUMN())),0),0),IF($J197&gt;0,IF(AND(INDIRECT(ADDRESS($J197,44))=0,INDIRECT(ADDRESS($J197,38))="UL",ISERROR(SEARCH("Rear",INDIRECT(ADDRESS($J197,33)))),ISERROR(SEARCH("Side",INDIRECT(ADDRESS($J197,33))))),INDIRECT(ADDRESS($J197,COLUMN())),0),0),IF($K197&gt;0,IF(AND(INDIRECT(ADDRESS($K197,44))=0,INDIRECT(ADDRESS($K197,38))="UL",ISERROR(SEARCH("Rear",INDIRECT(ADDRESS($K197,33)))),ISERROR(SEARCH("Side",INDIRECT(ADDRESS($K197,33))))),INDIRECT(ADDRESS($K197,COLUMN())),0),0),IF($L197&gt;0,IF(AND(INDIRECT(ADDRESS($L197,44))=0,INDIRECT(ADDRESS($L197,38))="UL",ISERROR(SEARCH("Rear",INDIRECT(ADDRESS($L197,33)))),ISERROR(SEARCH("Side",INDIRECT(ADDRESS($L197,33))))),INDIRECT(ADDRESS($L197,COLUMN())),0),0),IF($M197&gt;0,IF(AND(INDIRECT(ADDRESS($M197,44))=0,INDIRECT(ADDRESS($M197,38))="UL",ISERROR(SEARCH("Rear",INDIRECT(ADDRESS($M197,33)))),ISERROR(SEARCH("Side",INDIRECT(ADDRESS($M197,33))))),INDIRECT(ADDRESS($M197,COLUMN())),0),0))</f>
        <v>0.1111111111111111</v>
      </c>
      <c r="AX197" s="57" cm="1">
        <f t="array" aca="1" ref="AX197" ca="1">SUM(IF($C197&gt;0,IF(AND(INDIRECT(ADDRESS($C197,44))=0,INDIRECT(ADDRESS($C197,38))="UL",ISERROR(SEARCH("Rear",INDIRECT(ADDRESS($C197,33)))),ISERROR(SEARCH("Side",INDIRECT(ADDRESS($C197,33))))),INDIRECT(ADDRESS($C197,COLUMN())),0),0),IF($D197&gt;0,IF(AND(INDIRECT(ADDRESS($D197,44))=0,INDIRECT(ADDRESS($D197,38))="UL",ISERROR(SEARCH("Rear",INDIRECT(ADDRESS($D197,33)))),ISERROR(SEARCH("Side",INDIRECT(ADDRESS($D197,33))))),INDIRECT(ADDRESS($D197,COLUMN())),0),0),IF($E197&gt;0,IF(AND(INDIRECT(ADDRESS($E197,44))=0,INDIRECT(ADDRESS($E197,38))="UL",ISERROR(SEARCH("Rear",INDIRECT(ADDRESS($E197,33)))),ISERROR(SEARCH("Side",INDIRECT(ADDRESS($E197,33))))),INDIRECT(ADDRESS($E197,COLUMN())),0),0),IF($F197&gt;0,IF(AND(INDIRECT(ADDRESS($F197,44))=0,INDIRECT(ADDRESS($F197,38))="UL",ISERROR(SEARCH("Rear",INDIRECT(ADDRESS($F197,33)))),ISERROR(SEARCH("Side",INDIRECT(ADDRESS($F197,33))))),INDIRECT(ADDRESS($F197,COLUMN())),0),0),IF($G197&gt;0,IF(AND(INDIRECT(ADDRESS($G197,44))=0,INDIRECT(ADDRESS($G197,38))="UL",ISERROR(SEARCH("Rear",INDIRECT(ADDRESS($G197,33)))),ISERROR(SEARCH("Side",INDIRECT(ADDRESS($G197,33))))),INDIRECT(ADDRESS($G197,COLUMN())),0),0),IF($H197&gt;0,IF(AND(INDIRECT(ADDRESS($H197,44))=0,INDIRECT(ADDRESS($H197,38))="UL",ISERROR(SEARCH("Rear",INDIRECT(ADDRESS($H197,33)))),ISERROR(SEARCH("Side",INDIRECT(ADDRESS($H197,33))))),INDIRECT(ADDRESS($H197,COLUMN())),0),0),IF($I197&gt;0,IF(AND(INDIRECT(ADDRESS($I197,44))=0,INDIRECT(ADDRESS($I197,38))="UL",ISERROR(SEARCH("Rear",INDIRECT(ADDRESS($I197,33)))),ISERROR(SEARCH("Side",INDIRECT(ADDRESS($I197,33))))),INDIRECT(ADDRESS($I197,COLUMN())),0),0),IF($J197&gt;0,IF(AND(INDIRECT(ADDRESS($J197,44))=0,INDIRECT(ADDRESS($J197,38))="UL",ISERROR(SEARCH("Rear",INDIRECT(ADDRESS($J197,33)))),ISERROR(SEARCH("Side",INDIRECT(ADDRESS($J197,33))))),INDIRECT(ADDRESS($J197,COLUMN())),0),0),IF($K197&gt;0,IF(AND(INDIRECT(ADDRESS($K197,44))=0,INDIRECT(ADDRESS($K197,38))="UL",ISERROR(SEARCH("Rear",INDIRECT(ADDRESS($K197,33)))),ISERROR(SEARCH("Side",INDIRECT(ADDRESS($K197,33))))),INDIRECT(ADDRESS($K197,COLUMN())),0),0),IF($L197&gt;0,IF(AND(INDIRECT(ADDRESS($L197,44))=0,INDIRECT(ADDRESS($L197,38))="UL",ISERROR(SEARCH("Rear",INDIRECT(ADDRESS($L197,33)))),ISERROR(SEARCH("Side",INDIRECT(ADDRESS($L197,33))))),INDIRECT(ADDRESS($L197,COLUMN())),0),0),IF($M197&gt;0,IF(AND(INDIRECT(ADDRESS($M197,44))=0,INDIRECT(ADDRESS($M197,38))="UL",ISERROR(SEARCH("Rear",INDIRECT(ADDRESS($M197,33)))),ISERROR(SEARCH("Side",INDIRECT(ADDRESS($M197,33))))),INDIRECT(ADDRESS($M197,COLUMN())),0),0))</f>
        <v>0</v>
      </c>
      <c r="AY197" s="58">
        <f t="shared" ca="1" si="124"/>
        <v>0.1111111111111111</v>
      </c>
      <c r="AZ197" s="58">
        <f t="shared" ca="1" si="125"/>
        <v>0.1111111111111111</v>
      </c>
      <c r="BA197" s="58" cm="1">
        <f t="array" aca="1" ref="BA197" ca="1">SUM(IF($C197&gt;0,IF(AND(INDIRECT(ADDRESS($C197,44))=0,INDIRECT(ADDRESS($C197,38))="UL"),INDIRECT(ADDRESS($C197,COLUMN())),0),0),IF($D197&gt;0,IF(AND(INDIRECT(ADDRESS($D197,44))=0,INDIRECT(ADDRESS($D197,38))="UL"),INDIRECT(ADDRESS($D197,COLUMN())),0),0),IF($E197&gt;0,IF(AND(INDIRECT(ADDRESS($E197,44))=0,INDIRECT(ADDRESS($E197,38))="UL"),INDIRECT(ADDRESS($E197,COLUMN())),0),0),IF($F197&gt;0,IF(AND(INDIRECT(ADDRESS($F197,44))=0,INDIRECT(ADDRESS($F197,38))="UL"),INDIRECT(ADDRESS($F197,COLUMN())),0),0),IF($G197&gt;0,IF(AND(INDIRECT(ADDRESS($G197,44))=0,INDIRECT(ADDRESS($G197,38))="UL"),INDIRECT(ADDRESS($G197,COLUMN())),0),0),IF($H197&gt;0,IF(AND(INDIRECT(ADDRESS($H197,44))=0,INDIRECT(ADDRESS($H197,38))="UL"),INDIRECT(ADDRESS($H197,COLUMN())),0),0),IF($I197&gt;0,IF(AND(INDIRECT(ADDRESS($I197,44))=0,INDIRECT(ADDRESS($I197,38))="UL"),INDIRECT(ADDRESS($I197,COLUMN())),0),0),IF($J197&gt;0,IF(AND(INDIRECT(ADDRESS($J197,44))=0,INDIRECT(ADDRESS($J197,38))="UL"),INDIRECT(ADDRESS($J197,COLUMN())),0),0),IF($K197&gt;0,IF(AND(INDIRECT(ADDRESS($K197,44))=0,INDIRECT(ADDRESS($K197,38))="UL"),INDIRECT(ADDRESS($K197,COLUMN())),0),0),IF($L197&gt;0,IF(AND(INDIRECT(ADDRESS($L197,44))=0,INDIRECT(ADDRESS($L197,38))="UL"),INDIRECT(ADDRESS($L197,COLUMN())),0),0),IF($M197&gt;0,IF(AND(INDIRECT(ADDRESS($M197,44))=0,INDIRECT(ADDRESS($M197,38))="UL"),INDIRECT(ADDRESS($M197,COLUMN())),0),0))</f>
        <v>2.9629629629629627E-2</v>
      </c>
      <c r="BB197" s="58" cm="1">
        <f t="array" aca="1" ref="BB197" ca="1">SUM(IF($C197&gt;0,IF(AND(INDIRECT(ADDRESS($C197,44))=0,INDIRECT(ADDRESS($C197,38))="UL"),INDIRECT(ADDRESS($C197,COLUMN())),0),0),IF($D197&gt;0,IF(AND(INDIRECT(ADDRESS($D197,44))=0,INDIRECT(ADDRESS($D197,38))="UL"),INDIRECT(ADDRESS($D197,COLUMN())),0),0),IF($E197&gt;0,IF(AND(INDIRECT(ADDRESS($E197,44))=0,INDIRECT(ADDRESS($E197,38))="UL"),INDIRECT(ADDRESS($E197,COLUMN())),0),0),IF($F197&gt;0,IF(AND(INDIRECT(ADDRESS($F197,44))=0,INDIRECT(ADDRESS($F197,38))="UL"),INDIRECT(ADDRESS($F197,COLUMN())),0),0),IF($G197&gt;0,IF(AND(INDIRECT(ADDRESS($G197,44))=0,INDIRECT(ADDRESS($G197,38))="UL"),INDIRECT(ADDRESS($G197,COLUMN())),0),0),IF($H197&gt;0,IF(AND(INDIRECT(ADDRESS($H197,44))=0,INDIRECT(ADDRESS($H197,38))="UL"),INDIRECT(ADDRESS($H197,COLUMN())),0),0),IF($I197&gt;0,IF(AND(INDIRECT(ADDRESS($I197,44))=0,INDIRECT(ADDRESS($I197,38))="UL"),INDIRECT(ADDRESS($I197,COLUMN())),0),0),IF($J197&gt;0,IF(AND(INDIRECT(ADDRESS($J197,44))=0,INDIRECT(ADDRESS($J197,38))="UL"),INDIRECT(ADDRESS($J197,COLUMN())),0),0),IF($K197&gt;0,IF(AND(INDIRECT(ADDRESS($K197,44))=0,INDIRECT(ADDRESS($K197,38))="UL"),INDIRECT(ADDRESS($K197,COLUMN())),0),0),IF($L197&gt;0,IF(AND(INDIRECT(ADDRESS($L197,44))=0,INDIRECT(ADDRESS($L197,38))="UL"),INDIRECT(ADDRESS($L197,COLUMN())),0),0),IF($M197&gt;0,IF(AND(INDIRECT(ADDRESS($M197,44))=0,INDIRECT(ADDRESS($M197,38))="UL"),INDIRECT(ADDRESS($M197,COLUMN())),0),0))</f>
        <v>5.9259259259259255E-2</v>
      </c>
      <c r="BC197" s="58" cm="1">
        <f t="array" aca="1" ref="BC197" ca="1">SUM(IF($C197&gt;0,IF(AND(INDIRECT(ADDRESS($C197,44))=0,INDIRECT(ADDRESS($C197,38))="UL"),INDIRECT(ADDRESS($C197,COLUMN())),0),0),IF($D197&gt;0,IF(AND(INDIRECT(ADDRESS($D197,44))=0,INDIRECT(ADDRESS($D197,38))="UL"),INDIRECT(ADDRESS($D197,COLUMN())),0),0),IF($E197&gt;0,IF(AND(INDIRECT(ADDRESS($E197,44))=0,INDIRECT(ADDRESS($E197,38))="UL"),INDIRECT(ADDRESS($E197,COLUMN())),0),0),IF($F197&gt;0,IF(AND(INDIRECT(ADDRESS($F197,44))=0,INDIRECT(ADDRESS($F197,38))="UL"),INDIRECT(ADDRESS($F197,COLUMN())),0),0),IF($G197&gt;0,IF(AND(INDIRECT(ADDRESS($G197,44))=0,INDIRECT(ADDRESS($G197,38))="UL"),INDIRECT(ADDRESS($G197,COLUMN())),0),0),IF($H197&gt;0,IF(AND(INDIRECT(ADDRESS($H197,44))=0,INDIRECT(ADDRESS($H197,38))="UL"),INDIRECT(ADDRESS($H197,COLUMN())),0),0),IF($I197&gt;0,IF(AND(INDIRECT(ADDRESS($I197,44))=0,INDIRECT(ADDRESS($I197,38))="UL"),INDIRECT(ADDRESS($I197,COLUMN())),0),0),IF($J197&gt;0,IF(AND(INDIRECT(ADDRESS($J197,44))=0,INDIRECT(ADDRESS($J197,38))="UL"),INDIRECT(ADDRESS($J197,COLUMN())),0),0),IF($K197&gt;0,IF(AND(INDIRECT(ADDRESS($K197,44))=0,INDIRECT(ADDRESS($K197,38))="UL"),INDIRECT(ADDRESS($K197,COLUMN())),0),0),IF($L197&gt;0,IF(AND(INDIRECT(ADDRESS($L197,44))=0,INDIRECT(ADDRESS($L197,38))="UL"),INDIRECT(ADDRESS($L197,COLUMN())),0),0),IF($M197&gt;0,IF(AND(INDIRECT(ADDRESS($M197,44))=0,INDIRECT(ADDRESS($M197,38))="UL"),INDIRECT(ADDRESS($M197,COLUMN())),0),0))</f>
        <v>2.9629629629629627E-2</v>
      </c>
      <c r="BD197" s="58" cm="1">
        <f t="array" aca="1" ref="BD197" ca="1">SUM(IF($C197&gt;0,IF(AND(INDIRECT(ADDRESS($C197,44))=0,INDIRECT(ADDRESS($C197,38))="UL"),INDIRECT(ADDRESS($C197,COLUMN())),0),0),IF($D197&gt;0,IF(AND(INDIRECT(ADDRESS($D197,44))=0,INDIRECT(ADDRESS($D197,38))="UL"),INDIRECT(ADDRESS($D197,COLUMN())),0),0),IF($E197&gt;0,IF(AND(INDIRECT(ADDRESS($E197,44))=0,INDIRECT(ADDRESS($E197,38))="UL"),INDIRECT(ADDRESS($E197,COLUMN())),0),0),IF($F197&gt;0,IF(AND(INDIRECT(ADDRESS($F197,44))=0,INDIRECT(ADDRESS($F197,38))="UL"),INDIRECT(ADDRESS($F197,COLUMN())),0),0),IF($G197&gt;0,IF(AND(INDIRECT(ADDRESS($G197,44))=0,INDIRECT(ADDRESS($G197,38))="UL"),INDIRECT(ADDRESS($G197,COLUMN())),0),0),IF($H197&gt;0,IF(AND(INDIRECT(ADDRESS($H197,44))=0,INDIRECT(ADDRESS($H197,38))="UL"),INDIRECT(ADDRESS($H197,COLUMN())),0),0),IF($I197&gt;0,IF(AND(INDIRECT(ADDRESS($I197,44))=0,INDIRECT(ADDRESS($I197,38))="UL"),INDIRECT(ADDRESS($I197,COLUMN())),0),0),IF($J197&gt;0,IF(AND(INDIRECT(ADDRESS($J197,44))=0,INDIRECT(ADDRESS($J197,38))="UL"),INDIRECT(ADDRESS($J197,COLUMN())),0),0),IF($K197&gt;0,IF(AND(INDIRECT(ADDRESS($K197,44))=0,INDIRECT(ADDRESS($K197,38))="UL"),INDIRECT(ADDRESS($K197,COLUMN())),0),0),IF($L197&gt;0,IF(AND(INDIRECT(ADDRESS($L197,44))=0,INDIRECT(ADDRESS($L197,38))="UL"),INDIRECT(ADDRESS($L197,COLUMN())),0),0),IF($M197&gt;0,IF(AND(INDIRECT(ADDRESS($M197,44))=0,INDIRECT(ADDRESS($M197,38))="UL"),INDIRECT(ADDRESS($M197,COLUMN())),0),0))</f>
        <v>5.9259259259259255E-2</v>
      </c>
      <c r="BE197" s="57">
        <f t="shared" ca="1" si="126"/>
        <v>2.9629629629629627E-2</v>
      </c>
      <c r="BF197" s="57" cm="1">
        <f t="array" aca="1" ref="BF197" ca="1">SUM(IF($C197&gt;0,IF(INDIRECT(ADDRESS($C197,45))=1,INDIRECT(ADDRESS($C197,52))*INDIRECT(ADDRESS($C197,42))/5,0),0), IF($D197&gt;0,IF(INDIRECT(ADDRESS($D197,45))=1,INDIRECT(ADDRESS($D197,52))*INDIRECT(ADDRESS($D197,42))/5,0),0), IF($E197&gt;0,IF(INDIRECT(ADDRESS($E197,45))=1,INDIRECT(ADDRESS($E197,52))*INDIRECT(ADDRESS($E197,42))/5,0),0), IF($F197&gt;0,IF(INDIRECT(ADDRESS($F197,45))=1,INDIRECT(ADDRESS($F197,52))*INDIRECT(ADDRESS($F197,42))/5,0),0), IF($G197&gt;0,IF(INDIRECT(ADDRESS($G197,45))=1,INDIRECT(ADDRESS($G197,52))*INDIRECT(ADDRESS($G197,42))/5,0),0), IF($H197&gt;0,IF(INDIRECT(ADDRESS($H197,45))=1,INDIRECT(ADDRESS($H197,52))*INDIRECT(ADDRESS($H197,42))/5,0),0)
)*$BF$296/100</f>
        <v>0</v>
      </c>
      <c r="BG197" s="19">
        <v>3</v>
      </c>
      <c r="BH197" s="57" cm="1">
        <f t="array" aca="1" ref="BH197" ca="1">SUM(IF($C197&gt;0,IF(AND(INDIRECT(ADDRESS($C197,44))=0,INDIRECT(ADDRESS($C197,38))&lt;&gt;"UL"),INDIRECT(ADDRESS($C197,COLUMN()-12)),0),0), IF($D197&gt;0,IF(AND(INDIRECT(ADDRESS($D197,44))=0,INDIRECT(ADDRESS($D197,38))&lt;&gt;"UL"),INDIRECT(ADDRESS($D197,COLUMN()-12)),0),0), IF($E197&gt;0,IF(AND(INDIRECT(ADDRESS($E197,44))=0,INDIRECT(ADDRESS($E197,38))&lt;&gt;"UL"),INDIRECT(ADDRESS($E197,COLUMN()-12)),0),0), IF($F197&gt;0,IF(AND(INDIRECT(ADDRESS($F197,44))=0,INDIRECT(ADDRESS($F197,38))&lt;&gt;"UL"),INDIRECT(ADDRESS($F197,COLUMN()-12)),0),0), IF($G197&gt;0,IF(AND(INDIRECT(ADDRESS($G197,44))=0,INDIRECT(ADDRESS($G197,38))&lt;&gt;"UL"),INDIRECT(ADDRESS($G197,COLUMN()-12)),0),0), IF($H197&gt;0,IF(AND(INDIRECT(ADDRESS($H197,44))=0,INDIRECT(ADDRESS($H197,38))&lt;&gt;"UL"),INDIRECT(ADDRESS($H197,COLUMN()-12)),0),0), IF($I197&gt;0,IF(AND(INDIRECT(ADDRESS($I197,44))=0,INDIRECT(ADDRESS($I197,38))&lt;&gt;"UL"),INDIRECT(ADDRESS($I197,COLUMN()-12)),0),0), IF($J197&gt;0,IF(AND(INDIRECT(ADDRESS($J197,44))=0,INDIRECT(ADDRESS($J197,38))&lt;&gt;"UL"),INDIRECT(ADDRESS($J197,COLUMN()-12)),0),0), IF($K197&gt;0,IF(AND(INDIRECT(ADDRESS($K197,44))=0,INDIRECT(ADDRESS($K197,38))&lt;&gt;"UL"),INDIRECT(ADDRESS($K197,COLUMN()-12)),0),0), IF($L197&gt;0,IF(AND(INDIRECT(ADDRESS($L197,44))=0,INDIRECT(ADDRESS($L197,38))&lt;&gt;"UL"),INDIRECT(ADDRESS($L197,COLUMN()-12)),0),0), IF($M197&gt;0,IF(AND(INDIRECT(ADDRESS($M197,44))=0,INDIRECT(ADDRESS($M197,38))&lt;&gt;"UL"),INDIRECT(ADDRESS($M197,COLUMN()-12)),0),0))</f>
        <v>0</v>
      </c>
      <c r="BI197" s="57" cm="1">
        <f t="array" aca="1" ref="BI197" ca="1">SUM(IF($C197&gt;0,IF(AND(INDIRECT(ADDRESS($C197,44))=0,INDIRECT(ADDRESS($C197,38))&lt;&gt;"UL"),INDIRECT(ADDRESS($C197,COLUMN()-12)),0),0), IF($D197&gt;0,IF(AND(INDIRECT(ADDRESS($D197,44))=0,INDIRECT(ADDRESS($D197,38))&lt;&gt;"UL"),INDIRECT(ADDRESS($D197,COLUMN()-12)),0),0), IF($E197&gt;0,IF(AND(INDIRECT(ADDRESS($E197,44))=0,INDIRECT(ADDRESS($E197,38))&lt;&gt;"UL"),INDIRECT(ADDRESS($E197,COLUMN()-12)),0),0), IF($F197&gt;0,IF(AND(INDIRECT(ADDRESS($F197,44))=0,INDIRECT(ADDRESS($F197,38))&lt;&gt;"UL"),INDIRECT(ADDRESS($F197,COLUMN()-12)),0),0), IF($G197&gt;0,IF(AND(INDIRECT(ADDRESS($G197,44))=0,INDIRECT(ADDRESS($G197,38))&lt;&gt;"UL"),INDIRECT(ADDRESS($G197,COLUMN()-12)),0),0), IF($H197&gt;0,IF(AND(INDIRECT(ADDRESS($H197,44))=0,INDIRECT(ADDRESS($H197,38))&lt;&gt;"UL"),INDIRECT(ADDRESS($H197,COLUMN()-12)),0),0), IF($I197&gt;0,IF(AND(INDIRECT(ADDRESS($I197,44))=0,INDIRECT(ADDRESS($I197,38))&lt;&gt;"UL"),INDIRECT(ADDRESS($I197,COLUMN()-12)),0),0), IF($J197&gt;0,IF(AND(INDIRECT(ADDRESS($J197,44))=0,INDIRECT(ADDRESS($J197,38))&lt;&gt;"UL"),INDIRECT(ADDRESS($J197,COLUMN()-12)),0),0), IF($K197&gt;0,IF(AND(INDIRECT(ADDRESS($K197,44))=0,INDIRECT(ADDRESS($K197,38))&lt;&gt;"UL"),INDIRECT(ADDRESS($K197,COLUMN()-12)),0),0), IF($L197&gt;0,IF(AND(INDIRECT(ADDRESS($L197,44))=0,INDIRECT(ADDRESS($L197,38))&lt;&gt;"UL"),INDIRECT(ADDRESS($L197,COLUMN()-12)),0),0), IF($M197&gt;0,IF(AND(INDIRECT(ADDRESS($M197,44))=0,INDIRECT(ADDRESS($M197,38))&lt;&gt;"UL"),INDIRECT(ADDRESS($M197,COLUMN()-12)),0),0))</f>
        <v>1.1111111111111109</v>
      </c>
      <c r="BJ197" s="57" cm="1">
        <f t="array" aca="1" ref="BJ197" ca="1">SUM(IF($C197&gt;0,IF(AND(INDIRECT(ADDRESS($C197,44))=0,INDIRECT(ADDRESS($C197,38))&lt;&gt;"UL"),INDIRECT(ADDRESS($C197,COLUMN()-12)),0),0), IF($D197&gt;0,IF(AND(INDIRECT(ADDRESS($D197,44))=0,INDIRECT(ADDRESS($D197,38))&lt;&gt;"UL"),INDIRECT(ADDRESS($D197,COLUMN()-12)),0),0), IF($E197&gt;0,IF(AND(INDIRECT(ADDRESS($E197,44))=0,INDIRECT(ADDRESS($E197,38))&lt;&gt;"UL"),INDIRECT(ADDRESS($E197,COLUMN()-12)),0),0), IF($F197&gt;0,IF(AND(INDIRECT(ADDRESS($F197,44))=0,INDIRECT(ADDRESS($F197,38))&lt;&gt;"UL"),INDIRECT(ADDRESS($F197,COLUMN()-12)),0),0), IF($G197&gt;0,IF(AND(INDIRECT(ADDRESS($G197,44))=0,INDIRECT(ADDRESS($G197,38))&lt;&gt;"UL"),INDIRECT(ADDRESS($G197,COLUMN()-12)),0),0), IF($H197&gt;0,IF(AND(INDIRECT(ADDRESS($H197,44))=0,INDIRECT(ADDRESS($H197,38))&lt;&gt;"UL"),INDIRECT(ADDRESS($H197,COLUMN()-12)),0),0), IF($I197&gt;0,IF(AND(INDIRECT(ADDRESS($I197,44))=0,INDIRECT(ADDRESS($I197,38))&lt;&gt;"UL"),INDIRECT(ADDRESS($I197,COLUMN()-12)),0),0), IF($J197&gt;0,IF(AND(INDIRECT(ADDRESS($J197,44))=0,INDIRECT(ADDRESS($J197,38))&lt;&gt;"UL"),INDIRECT(ADDRESS($J197,COLUMN()-12)),0),0), IF($K197&gt;0,IF(AND(INDIRECT(ADDRESS($K197,44))=0,INDIRECT(ADDRESS($K197,38))&lt;&gt;"UL"),INDIRECT(ADDRESS($K197,COLUMN()-12)),0),0), IF($L197&gt;0,IF(AND(INDIRECT(ADDRESS($L197,44))=0,INDIRECT(ADDRESS($L197,38))&lt;&gt;"UL"),INDIRECT(ADDRESS($L197,COLUMN()-12)),0),0), IF($M197&gt;0,IF(AND(INDIRECT(ADDRESS($M197,44))=0,INDIRECT(ADDRESS($M197,38))&lt;&gt;"UL"),INDIRECT(ADDRESS($M197,COLUMN()-12)),0),0))</f>
        <v>1.1111111111111109</v>
      </c>
      <c r="BK197" s="57">
        <f t="shared" ca="1" si="127"/>
        <v>1.1111111111111109</v>
      </c>
      <c r="BL197" s="58">
        <f t="shared" ca="1" si="128"/>
        <v>0.74074074074074059</v>
      </c>
      <c r="BM197" s="57" cm="1">
        <f t="array" aca="1" ref="BM197" ca="1">SUM(IF($C197&gt;0,IF(AND(INDIRECT(ADDRESS($C197,44))=0,INDIRECT(ADDRESS($C197,38))&lt;&gt;"UL"),INDIRECT(ADDRESS($C197,COLUMN()-12)),0),0), IF($D197&gt;0,IF(AND(INDIRECT(ADDRESS($D197,44))=0,INDIRECT(ADDRESS($D197,38))&lt;&gt;"UL"),INDIRECT(ADDRESS($D197,COLUMN()-12)),0),0), IF($E197&gt;0,IF(AND(INDIRECT(ADDRESS($E197,44))=0,INDIRECT(ADDRESS($E197,38))&lt;&gt;"UL"),INDIRECT(ADDRESS($E197,COLUMN()-12)),0),0), IF($F197&gt;0,IF(AND(INDIRECT(ADDRESS($F197,44))=0,INDIRECT(ADDRESS($F197,38))&lt;&gt;"UL"),INDIRECT(ADDRESS($F197,COLUMN()-12)),0),0), IF($G197&gt;0,IF(AND(INDIRECT(ADDRESS($G197,44))=0,INDIRECT(ADDRESS($G197,38))&lt;&gt;"UL"),INDIRECT(ADDRESS($G197,COLUMN()-12)),0),0), IF($H197&gt;0,IF(AND(INDIRECT(ADDRESS($H197,44))=0,INDIRECT(ADDRESS($H197,38))&lt;&gt;"UL"),INDIRECT(ADDRESS($H197,COLUMN()-12)),0),0), IF($I197&gt;0,IF(AND(INDIRECT(ADDRESS($I197,44))=0,INDIRECT(ADDRESS($I197,38))&lt;&gt;"UL"),INDIRECT(ADDRESS($I197,COLUMN()-12)),0),0), IF($J197&gt;0,IF(AND(INDIRECT(ADDRESS($J197,44))=0,INDIRECT(ADDRESS($J197,38))&lt;&gt;"UL"),INDIRECT(ADDRESS($J197,COLUMN()-12)),0),0), IF($K197&gt;0,IF(AND(INDIRECT(ADDRESS($K197,44))=0,INDIRECT(ADDRESS($K197,38))&lt;&gt;"UL"),INDIRECT(ADDRESS($K197,COLUMN()-11)),0),0), IF($L197&gt;0,IF(AND(INDIRECT(ADDRESS($L197,44))=0,INDIRECT(ADDRESS($L197,38))&lt;&gt;"UL"),INDIRECT(ADDRESS($L197,COLUMN()-11)),0),0), IF($M197&gt;0,IF(AND(INDIRECT(ADDRESS($M197,44))=0,INDIRECT(ADDRESS($M197,38))&lt;&gt;"UL"),INDIRECT(ADDRESS($M197,COLUMN()-11)),0),0))</f>
        <v>0.44444444444444436</v>
      </c>
      <c r="BN197" s="57" cm="1">
        <f t="array" aca="1" ref="BN197" ca="1">SUM(IF($C197&gt;0,IF(AND(INDIRECT(ADDRESS($C197,44))=0,INDIRECT(ADDRESS($C197,38))&lt;&gt;"UL"),INDIRECT(ADDRESS($C197,COLUMN()-12)),0),0), IF($D197&gt;0,IF(AND(INDIRECT(ADDRESS($D197,44))=0,INDIRECT(ADDRESS($D197,38))&lt;&gt;"UL"),INDIRECT(ADDRESS($D197,COLUMN()-12)),0),0), IF($E197&gt;0,IF(AND(INDIRECT(ADDRESS($E197,44))=0,INDIRECT(ADDRESS($E197,38))&lt;&gt;"UL"),INDIRECT(ADDRESS($E197,COLUMN()-12)),0),0), IF($F197&gt;0,IF(AND(INDIRECT(ADDRESS($F197,44))=0,INDIRECT(ADDRESS($F197,38))&lt;&gt;"UL"),INDIRECT(ADDRESS($F197,COLUMN()-12)),0),0), IF($G197&gt;0,IF(AND(INDIRECT(ADDRESS($G197,44))=0,INDIRECT(ADDRESS($G197,38))&lt;&gt;"UL"),INDIRECT(ADDRESS($G197,COLUMN()-12)),0),0), IF($H197&gt;0,IF(AND(INDIRECT(ADDRESS($H197,44))=0,INDIRECT(ADDRESS($H197,38))&lt;&gt;"UL"),INDIRECT(ADDRESS($H197,COLUMN()-12)),0),0), IF($I197&gt;0,IF(AND(INDIRECT(ADDRESS($I197,44))=0,INDIRECT(ADDRESS($I197,38))&lt;&gt;"UL"),INDIRECT(ADDRESS($I197,COLUMN()-12)),0),0), IF($J197&gt;0,IF(AND(INDIRECT(ADDRESS($J197,44))=0,INDIRECT(ADDRESS($J197,38))&lt;&gt;"UL"),INDIRECT(ADDRESS($J197,COLUMN()-12)),0),0), IF($K197&gt;0,IF(AND(INDIRECT(ADDRESS($K197,44))=0,INDIRECT(ADDRESS($K197,38))&lt;&gt;"UL"),INDIRECT(ADDRESS($K197,COLUMN()-11)),0),0), IF($L197&gt;0,IF(AND(INDIRECT(ADDRESS($L197,44))=0,INDIRECT(ADDRESS($L197,38))&lt;&gt;"UL"),INDIRECT(ADDRESS($L197,COLUMN()-11)),0),0), IF($M197&gt;0,IF(AND(INDIRECT(ADDRESS($M197,44))=0,INDIRECT(ADDRESS($M197,38))&lt;&gt;"UL"),INDIRECT(ADDRESS($M197,COLUMN()-11)),0),0))</f>
        <v>0.14814814814814811</v>
      </c>
      <c r="BO197" s="57" cm="1">
        <f t="array" aca="1" ref="BO197" ca="1">SUM(IF($C197&gt;0,IF(AND(INDIRECT(ADDRESS($C197,44))=0,INDIRECT(ADDRESS($C197,38))&lt;&gt;"UL"),INDIRECT(ADDRESS($C197,COLUMN()-12)),0),0), IF($D197&gt;0,IF(AND(INDIRECT(ADDRESS($D197,44))=0,INDIRECT(ADDRESS($D197,38))&lt;&gt;"UL"),INDIRECT(ADDRESS($D197,COLUMN()-12)),0),0), IF($E197&gt;0,IF(AND(INDIRECT(ADDRESS($E197,44))=0,INDIRECT(ADDRESS($E197,38))&lt;&gt;"UL"),INDIRECT(ADDRESS($E197,COLUMN()-12)),0),0), IF($F197&gt;0,IF(AND(INDIRECT(ADDRESS($F197,44))=0,INDIRECT(ADDRESS($F197,38))&lt;&gt;"UL"),INDIRECT(ADDRESS($F197,COLUMN()-12)),0),0), IF($G197&gt;0,IF(AND(INDIRECT(ADDRESS($G197,44))=0,INDIRECT(ADDRESS($G197,38))&lt;&gt;"UL"),INDIRECT(ADDRESS($G197,COLUMN()-12)),0),0), IF($H197&gt;0,IF(AND(INDIRECT(ADDRESS($H197,44))=0,INDIRECT(ADDRESS($H197,38))&lt;&gt;"UL"),INDIRECT(ADDRESS($H197,COLUMN()-12)),0),0), IF($I197&gt;0,IF(AND(INDIRECT(ADDRESS($I197,44))=0,INDIRECT(ADDRESS($I197,38))&lt;&gt;"UL"),INDIRECT(ADDRESS($I197,COLUMN()-12)),0),0), IF($J197&gt;0,IF(AND(INDIRECT(ADDRESS($J197,44))=0,INDIRECT(ADDRESS($J197,38))&lt;&gt;"UL"),INDIRECT(ADDRESS($J197,COLUMN()-12)),0),0), IF($K197&gt;0,IF(AND(INDIRECT(ADDRESS($K197,44))=0,INDIRECT(ADDRESS($K197,38))&lt;&gt;"UL"),INDIRECT(ADDRESS($K197,COLUMN()-11)),0),0), IF($L197&gt;0,IF(AND(INDIRECT(ADDRESS($L197,44))=0,INDIRECT(ADDRESS($L197,38))&lt;&gt;"UL"),INDIRECT(ADDRESS($L197,COLUMN()-11)),0),0), IF($M197&gt;0,IF(AND(INDIRECT(ADDRESS($M197,44))=0,INDIRECT(ADDRESS($M197,38))&lt;&gt;"UL"),INDIRECT(ADDRESS($M197,COLUMN()-11)),0),0))</f>
        <v>0.29629629629629622</v>
      </c>
      <c r="BP197" s="57" cm="1">
        <f t="array" aca="1" ref="BP197" ca="1">SUM(IF($C197&gt;0,IF(AND(INDIRECT(ADDRESS($C197,44))=0,INDIRECT(ADDRESS($C197,38))&lt;&gt;"UL"),INDIRECT(ADDRESS($C197,COLUMN()-12)),0),0), IF($D197&gt;0,IF(AND(INDIRECT(ADDRESS($D197,44))=0,INDIRECT(ADDRESS($D197,38))&lt;&gt;"UL"),INDIRECT(ADDRESS($D197,COLUMN()-12)),0),0), IF($E197&gt;0,IF(AND(INDIRECT(ADDRESS($E197,44))=0,INDIRECT(ADDRESS($E197,38))&lt;&gt;"UL"),INDIRECT(ADDRESS($E197,COLUMN()-12)),0),0), IF($F197&gt;0,IF(AND(INDIRECT(ADDRESS($F197,44))=0,INDIRECT(ADDRESS($F197,38))&lt;&gt;"UL"),INDIRECT(ADDRESS($F197,COLUMN()-12)),0),0), IF($G197&gt;0,IF(AND(INDIRECT(ADDRESS($G197,44))=0,INDIRECT(ADDRESS($G197,38))&lt;&gt;"UL"),INDIRECT(ADDRESS($G197,COLUMN()-12)),0),0), IF($H197&gt;0,IF(AND(INDIRECT(ADDRESS($H197,44))=0,INDIRECT(ADDRESS($H197,38))&lt;&gt;"UL"),INDIRECT(ADDRESS($H197,COLUMN()-12)),0),0), IF($I197&gt;0,IF(AND(INDIRECT(ADDRESS($I197,44))=0,INDIRECT(ADDRESS($I197,38))&lt;&gt;"UL"),INDIRECT(ADDRESS($I197,COLUMN()-12)),0),0), IF($J197&gt;0,IF(AND(INDIRECT(ADDRESS($J197,44))=0,INDIRECT(ADDRESS($J197,38))&lt;&gt;"UL"),INDIRECT(ADDRESS($J197,COLUMN()-12)),0),0), IF($K197&gt;0,IF(AND(INDIRECT(ADDRESS($K197,44))=0,INDIRECT(ADDRESS($K197,38))&lt;&gt;"UL"),INDIRECT(ADDRESS($K197,COLUMN()-11)),0),0), IF($L197&gt;0,IF(AND(INDIRECT(ADDRESS($L197,44))=0,INDIRECT(ADDRESS($L197,38))&lt;&gt;"UL"),INDIRECT(ADDRESS($L197,COLUMN()-11)),0),0), IF($M197&gt;0,IF(AND(INDIRECT(ADDRESS($M197,44))=0,INDIRECT(ADDRESS($M197,38))&lt;&gt;"UL"),INDIRECT(ADDRESS($M197,COLUMN()-11)),0),0))</f>
        <v>0.29629629629629622</v>
      </c>
      <c r="BQ197" s="57">
        <f t="shared" ca="1" si="129"/>
        <v>0.29629629629629622</v>
      </c>
      <c r="BR197" s="161">
        <f t="shared" ca="1" si="130"/>
        <v>83.78571563596276</v>
      </c>
      <c r="BS197" s="56"/>
      <c r="BT197" s="56">
        <f t="shared" ca="1" si="131"/>
        <v>2.3913985878879309</v>
      </c>
      <c r="BU197" s="80">
        <f t="shared" ca="1" si="132"/>
        <v>0.10869993581308778</v>
      </c>
      <c r="BV197" s="57" t="s">
        <v>34</v>
      </c>
      <c r="BW197" s="57" cm="1">
        <f t="array" aca="1" ref="BW197" ca="1">SUM(IF($C197&gt;0,IF(AND(INDIRECT(ADDRESS($C197,44))=0,INDIRECT(ADDRESS($C197,38))="UL",ISERROR(SEARCH("Rear",INDIRECT(ADDRESS($C197,33)))),ISERROR(SEARCH("Side",INDIRECT(ADDRESS($C197,33))))),INDIRECT(ADDRESS($C197,COLUMN())),0),0),IF($D197&gt;0,IF(AND(INDIRECT(ADDRESS($D197,44))=0,INDIRECT(ADDRESS($D197,38))="UL",ISERROR(SEARCH("Rear",INDIRECT(ADDRESS($D197,33)))),ISERROR(SEARCH("Side",INDIRECT(ADDRESS($D197,33))))),INDIRECT(ADDRESS($D197,COLUMN())),0),0),IF($E197&gt;0,IF(AND(INDIRECT(ADDRESS($E197,44))=0,INDIRECT(ADDRESS($E197,38))="UL",ISERROR(SEARCH("Rear",INDIRECT(ADDRESS($E197,33)))),ISERROR(SEARCH("Side",INDIRECT(ADDRESS($E197,33))))),INDIRECT(ADDRESS($E197,COLUMN())),0),0),IF($F197&gt;0,IF(AND(INDIRECT(ADDRESS($F197,44))=0,INDIRECT(ADDRESS($F197,38))="UL",ISERROR(SEARCH("Rear",INDIRECT(ADDRESS($F197,33)))),ISERROR(SEARCH("Side",INDIRECT(ADDRESS($F197,33))))),INDIRECT(ADDRESS($F197,COLUMN())),0),0),IF($G197&gt;0,IF(AND(INDIRECT(ADDRESS($G197,44))=0,INDIRECT(ADDRESS($G197,38))="UL",ISERROR(SEARCH("Rear",INDIRECT(ADDRESS($G197,33)))),ISERROR(SEARCH("Side",INDIRECT(ADDRESS($G197,33))))),INDIRECT(ADDRESS($G197,COLUMN())),0),0),IF($H197&gt;0,IF(AND(INDIRECT(ADDRESS($H197,44))=0,INDIRECT(ADDRESS($H197,38))="UL",ISERROR(SEARCH("Rear",INDIRECT(ADDRESS($H197,33)))),ISERROR(SEARCH("Side",INDIRECT(ADDRESS($H197,33))))),INDIRECT(ADDRESS($H197,COLUMN())),0),0),IF($I197&gt;0,IF(AND(INDIRECT(ADDRESS($I197,44))=0,INDIRECT(ADDRESS($I197,38))="UL",ISERROR(SEARCH("Rear",INDIRECT(ADDRESS($I197,33)))),ISERROR(SEARCH("Side",INDIRECT(ADDRESS($I197,33))))),INDIRECT(ADDRESS($I197,COLUMN())),0),0),IF($J197&gt;0,IF(AND(INDIRECT(ADDRESS($J197,44))=0,INDIRECT(ADDRESS($J197,38))="UL",ISERROR(SEARCH("Rear",INDIRECT(ADDRESS($J197,33)))),ISERROR(SEARCH("Side",INDIRECT(ADDRESS($J197,33))))),INDIRECT(ADDRESS($J197,COLUMN())),0),0),IF($K197&gt;0,IF(AND(INDIRECT(ADDRESS($K197,44))=0,INDIRECT(ADDRESS($K197,38))="UL",ISERROR(SEARCH("Rear",INDIRECT(ADDRESS($K197,33)))),ISERROR(SEARCH("Side",INDIRECT(ADDRESS($K197,33))))),INDIRECT(ADDRESS($K197,COLUMN())),0),0),IF($L197&gt;0,IF(AND(INDIRECT(ADDRESS($L197,44))=0,INDIRECT(ADDRESS($L197,38))="UL",ISERROR(SEARCH("Rear",INDIRECT(ADDRESS($L197,33)))),ISERROR(SEARCH("Side",INDIRECT(ADDRESS($L197,33))))),INDIRECT(ADDRESS($L197,COLUMN())),0),0),IF($M197&gt;0,IF(AND(INDIRECT(ADDRESS($M197,44))=0,INDIRECT(ADDRESS($M197,38))="UL",ISERROR(SEARCH("Rear",INDIRECT(ADDRESS($M197,33)))),ISERROR(SEARCH("Side",INDIRECT(ADDRESS($M197,33))))),INDIRECT(ADDRESS($M197,COLUMN())),0),0))</f>
        <v>0.1111111111111111</v>
      </c>
      <c r="BX197" s="57">
        <f t="shared" ca="1" si="136"/>
        <v>0.1111111111111111</v>
      </c>
      <c r="BY197" s="57" cm="1">
        <f t="array" aca="1" ref="BY197" ca="1">SUM(IF($C197&gt;0,IF(AND(INDIRECT(ADDRESS($C197,44))=0,INDIRECT(ADDRESS($C197,38))="UL"),INDIRECT(ADDRESS($C197,COLUMN())),0),0),IF($D197&gt;0,IF(AND(INDIRECT(ADDRESS($D197,44))=0,INDIRECT(ADDRESS($D197,38))="UL"),INDIRECT(ADDRESS($D197,COLUMN())),0),0),IF($E197&gt;0,IF(AND(INDIRECT(ADDRESS($E197,44))=0,INDIRECT(ADDRESS($E197,38))="UL"),INDIRECT(ADDRESS($E197,COLUMN())),0),0),IF($F197&gt;0,IF(AND(INDIRECT(ADDRESS($F197,44))=0,INDIRECT(ADDRESS($F197,38))="UL"),INDIRECT(ADDRESS($F197,COLUMN())),0),0),IF($G197&gt;0,IF(AND(INDIRECT(ADDRESS($G197,44))=0,INDIRECT(ADDRESS($G197,38))="UL"),INDIRECT(ADDRESS($G197,COLUMN())),0),0),IF($H197&gt;0,IF(AND(INDIRECT(ADDRESS($H197,44))=0,INDIRECT(ADDRESS($H197,38))="UL"),INDIRECT(ADDRESS($H197,COLUMN())),0),0),IF($I197&gt;0,IF(AND(INDIRECT(ADDRESS($I197,44))=0,INDIRECT(ADDRESS($I197,38))="UL"),INDIRECT(ADDRESS($I197,COLUMN())),0),0),IF($J197&gt;0,IF(AND(INDIRECT(ADDRESS($J197,44))=0,INDIRECT(ADDRESS($J197,38))="UL"),INDIRECT(ADDRESS($J197,COLUMN())),0),0),IF($K197&gt;0,IF(AND(INDIRECT(ADDRESS($K197,44))=0,INDIRECT(ADDRESS($K197,38))="UL"),INDIRECT(ADDRESS($K197,COLUMN())),0),0),IF($L197&gt;0,IF(AND(INDIRECT(ADDRESS($L197,44))=0,INDIRECT(ADDRESS($L197,38))="UL"),INDIRECT(ADDRESS($L197,COLUMN())),0),0),IF($M197&gt;0,IF(AND(INDIRECT(ADDRESS($M197,44))=0,INDIRECT(ADDRESS($M197,38))="UL"),INDIRECT(ADDRESS($M197,COLUMN())),0),0))</f>
        <v>3.7037037037037035E-2</v>
      </c>
      <c r="BZ197" s="57" cm="1">
        <f t="array" aca="1" ref="BZ197" ca="1">SUM(IF($C197&gt;0,IF(AND(INDIRECT(ADDRESS($C197,44))=0,INDIRECT(ADDRESS($C197,38))="UL"),INDIRECT(ADDRESS($C197,COLUMN())),0),0),IF($D197&gt;0,IF(AND(INDIRECT(ADDRESS($D197,44))=0,INDIRECT(ADDRESS($D197,38))="UL"),INDIRECT(ADDRESS($D197,COLUMN())),0),0),IF($E197&gt;0,IF(AND(INDIRECT(ADDRESS($E197,44))=0,INDIRECT(ADDRESS($E197,38))="UL"),INDIRECT(ADDRESS($E197,COLUMN())),0),0),IF($F197&gt;0,IF(AND(INDIRECT(ADDRESS($F197,44))=0,INDIRECT(ADDRESS($F197,38))="UL"),INDIRECT(ADDRESS($F197,COLUMN())),0),0),IF($G197&gt;0,IF(AND(INDIRECT(ADDRESS($G197,44))=0,INDIRECT(ADDRESS($G197,38))="UL"),INDIRECT(ADDRESS($G197,COLUMN())),0),0),IF($H197&gt;0,IF(AND(INDIRECT(ADDRESS($H197,44))=0,INDIRECT(ADDRESS($H197,38))="UL"),INDIRECT(ADDRESS($H197,COLUMN())),0),0),IF($I197&gt;0,IF(AND(INDIRECT(ADDRESS($I197,44))=0,INDIRECT(ADDRESS($I197,38))="UL"),INDIRECT(ADDRESS($I197,COLUMN())),0),0),IF($J197&gt;0,IF(AND(INDIRECT(ADDRESS($J197,44))=0,INDIRECT(ADDRESS($J197,38))="UL"),INDIRECT(ADDRESS($J197,COLUMN())),0),0),IF($K197&gt;0,IF(AND(INDIRECT(ADDRESS($K197,44))=0,INDIRECT(ADDRESS($K197,38))="UL"),INDIRECT(ADDRESS($K197,COLUMN())),0),0),IF($L197&gt;0,IF(AND(INDIRECT(ADDRESS($L197,44))=0,INDIRECT(ADDRESS($L197,38))="UL"),INDIRECT(ADDRESS($L197,COLUMN())),0),0),IF($M197&gt;0,IF(AND(INDIRECT(ADDRESS($M197,44))=0,INDIRECT(ADDRESS($M197,38))="UL"),INDIRECT(ADDRESS($M197,COLUMN())),0),0))</f>
        <v>7.407407407407407E-2</v>
      </c>
      <c r="CA197" s="57">
        <f t="shared" ca="1" si="137"/>
        <v>7.407407407407407E-2</v>
      </c>
      <c r="CB197" s="57" cm="1">
        <f t="array" aca="1" ref="CB197" ca="1">SUM(IF($C197&gt;0,IF(AND(INDIRECT(ADDRESS($C197,44))=0,INDIRECT(ADDRESS($C197,38))&lt;&gt;"UL"),INDIRECT(ADDRESS($C197,COLUMN())),0),0),IF($D197&gt;0,IF(AND(INDIRECT(ADDRESS($D197,44))=0,INDIRECT(ADDRESS($D197,38))&lt;&gt;"UL"),INDIRECT(ADDRESS($D197,COLUMN())),0),0),IF($E197&gt;0,IF(AND(INDIRECT(ADDRESS($E197,44))=0,INDIRECT(ADDRESS($E197,38))&lt;&gt;"UL"),INDIRECT(ADDRESS($E197,COLUMN())),0),0),IF($F197&gt;0,IF(AND(INDIRECT(ADDRESS($F197,44))=0,INDIRECT(ADDRESS($F197,38))&lt;&gt;"UL"),INDIRECT(ADDRESS($F197,COLUMN())),0),0),IF($G197&gt;0,IF(AND(INDIRECT(ADDRESS($G197,44))=0,INDIRECT(ADDRESS($G197,38))&lt;&gt;"UL"),INDIRECT(ADDRESS($G197,COLUMN())),0),0),IF($H197&gt;0,IF(AND(INDIRECT(ADDRESS($H197,44))=0,INDIRECT(ADDRESS($H197,38))&lt;&gt;"UL"),INDIRECT(ADDRESS($H197,COLUMN())),0),0),IF($I197&gt;0,IF(AND(INDIRECT(ADDRESS($I197,44))=0,INDIRECT(ADDRESS($I197,38))&lt;&gt;"UL"),INDIRECT(ADDRESS($I197,COLUMN())),0),0),IF($J197&gt;0,IF(AND(INDIRECT(ADDRESS($J197,44))=0,INDIRECT(ADDRESS($J197,38))&lt;&gt;"UL"),INDIRECT(ADDRESS($J197,COLUMN())),0),0),IF($K197&gt;0,IF(AND(INDIRECT(ADDRESS($K197,44))=0,INDIRECT(ADDRESS($K197,38))&lt;&gt;"UL"),INDIRECT(ADDRESS($K197,COLUMN())),0),0),IF($L197&gt;0,IF(AND(INDIRECT(ADDRESS($L197,44))=0,INDIRECT(ADDRESS($L197,38))&lt;&gt;"UL"),INDIRECT(ADDRESS($L197,COLUMN())),0),0),IF($M197&gt;0,IF(AND(INDIRECT(ADDRESS($M197,44))=0,INDIRECT(ADDRESS($M197,38))&lt;&gt;"UL"),INDIRECT(ADDRESS($M197,COLUMN())),0),0))</f>
        <v>0.55555555555555547</v>
      </c>
      <c r="CC197" s="57">
        <f t="shared" ca="1" si="138"/>
        <v>0.55555555555555547</v>
      </c>
      <c r="CD197" s="57" cm="1">
        <f t="array" aca="1" ref="CD197" ca="1">SUM(IF($C197&gt;0,IF(AND(INDIRECT(ADDRESS($C197,44))=0,INDIRECT(ADDRESS($C197,38))&lt;&gt;"UL"),INDIRECT(ADDRESS($C197,COLUMN())),0),0),IF($D197&gt;0,IF(AND(INDIRECT(ADDRESS($D197,44))=0,INDIRECT(ADDRESS($D197,38))&lt;&gt;"UL"),INDIRECT(ADDRESS($D197,COLUMN())),0),0),IF($E197&gt;0,IF(AND(INDIRECT(ADDRESS($E197,44))=0,INDIRECT(ADDRESS($E197,38))&lt;&gt;"UL"),INDIRECT(ADDRESS($E197,COLUMN())),0),0),IF($F197&gt;0,IF(AND(INDIRECT(ADDRESS($F197,44))=0,INDIRECT(ADDRESS($F197,38))&lt;&gt;"UL"),INDIRECT(ADDRESS($F197,COLUMN())),0),0),IF($G197&gt;0,IF(AND(INDIRECT(ADDRESS($G197,44))=0,INDIRECT(ADDRESS($G197,38))&lt;&gt;"UL"),INDIRECT(ADDRESS($G197,COLUMN())),0),0),IF($H197&gt;0,IF(AND(INDIRECT(ADDRESS($H197,44))=0,INDIRECT(ADDRESS($H197,38))&lt;&gt;"UL"),INDIRECT(ADDRESS($H197,COLUMN())),0),0),IF($I197&gt;0,IF(AND(INDIRECT(ADDRESS($I197,44))=0,INDIRECT(ADDRESS($I197,38))&lt;&gt;"UL"),INDIRECT(ADDRESS($I197,COLUMN())),0),0),IF($J197&gt;0,IF(AND(INDIRECT(ADDRESS($J197,44))=0,INDIRECT(ADDRESS($J197,38))&lt;&gt;"UL"),INDIRECT(ADDRESS($J197,COLUMN())),0),0),IF($K197&gt;0,IF(AND(INDIRECT(ADDRESS($K197,44))=0,INDIRECT(ADDRESS($K197,38))&lt;&gt;"UL"),INDIRECT(ADDRESS($K197,COLUMN())),0),0),IF($L197&gt;0,IF(AND(INDIRECT(ADDRESS($L197,44))=0,INDIRECT(ADDRESS($L197,38))&lt;&gt;"UL"),INDIRECT(ADDRESS($L197,COLUMN())),0),0),IF($M197&gt;0,IF(AND(INDIRECT(ADDRESS($M197,44))=0,INDIRECT(ADDRESS($M197,38))&lt;&gt;"UL"),INDIRECT(ADDRESS($M197,COLUMN())),0),0))</f>
        <v>0.18518518518518515</v>
      </c>
      <c r="CE197" s="57" cm="1">
        <f t="array" aca="1" ref="CE197" ca="1">SUM(IF($C197&gt;0,IF(AND(INDIRECT(ADDRESS($C197,44))=0,INDIRECT(ADDRESS($C197,38))&lt;&gt;"UL"),INDIRECT(ADDRESS($C197,COLUMN())),0),0),IF($D197&gt;0,IF(AND(INDIRECT(ADDRESS($D197,44))=0,INDIRECT(ADDRESS($D197,38))&lt;&gt;"UL"),INDIRECT(ADDRESS($D197,COLUMN())),0),0),IF($E197&gt;0,IF(AND(INDIRECT(ADDRESS($E197,44))=0,INDIRECT(ADDRESS($E197,38))&lt;&gt;"UL"),INDIRECT(ADDRESS($E197,COLUMN())),0),0),IF($F197&gt;0,IF(AND(INDIRECT(ADDRESS($F197,44))=0,INDIRECT(ADDRESS($F197,38))&lt;&gt;"UL"),INDIRECT(ADDRESS($F197,COLUMN())),0),0),IF($G197&gt;0,IF(AND(INDIRECT(ADDRESS($G197,44))=0,INDIRECT(ADDRESS($G197,38))&lt;&gt;"UL"),INDIRECT(ADDRESS($G197,COLUMN())),0),0),IF($H197&gt;0,IF(AND(INDIRECT(ADDRESS($H197,44))=0,INDIRECT(ADDRESS($H197,38))&lt;&gt;"UL"),INDIRECT(ADDRESS($H197,COLUMN())),0),0),IF($I197&gt;0,IF(AND(INDIRECT(ADDRESS($I197,44))=0,INDIRECT(ADDRESS($I197,38))&lt;&gt;"UL"),INDIRECT(ADDRESS($I197,COLUMN())),0),0),IF($J197&gt;0,IF(AND(INDIRECT(ADDRESS($J197,44))=0,INDIRECT(ADDRESS($J197,38))&lt;&gt;"UL"),INDIRECT(ADDRESS($J197,COLUMN())),0),0),IF($K197&gt;0,IF(AND(INDIRECT(ADDRESS($K197,44))=0,INDIRECT(ADDRESS($K197,38))&lt;&gt;"UL"),INDIRECT(ADDRESS($K197,COLUMN())),0),0),IF($L197&gt;0,IF(AND(INDIRECT(ADDRESS($L197,44))=0,INDIRECT(ADDRESS($L197,38))&lt;&gt;"UL"),INDIRECT(ADDRESS($L197,COLUMN())),0),0),IF($M197&gt;0,IF(AND(INDIRECT(ADDRESS($M197,44))=0,INDIRECT(ADDRESS($M197,38))&lt;&gt;"UL"),INDIRECT(ADDRESS($M197,COLUMN())),0),0))</f>
        <v>0</v>
      </c>
      <c r="CF197" s="57">
        <f t="shared" ca="1" si="139"/>
        <v>0</v>
      </c>
      <c r="CG197" s="57">
        <f t="shared" ca="1" si="140"/>
        <v>1.2790906143743594</v>
      </c>
      <c r="CH197" s="57">
        <f t="shared" ca="1" si="133"/>
        <v>5.814048247156179E-2</v>
      </c>
      <c r="CI197" s="19">
        <f t="shared" ca="1" si="134"/>
        <v>12.813401463336342</v>
      </c>
      <c r="CJ197" s="19"/>
      <c r="CK197" s="57" cm="1">
        <f t="array" aca="1" ref="CK197" ca="1">IF(AU197="S", SUM(IF($C197&gt;0,IF(INDIRECT(ADDRESS($C197,43))&lt;&gt;1,INDIRECT(ADDRESS($C197,48)),0),0), IF($D197&gt;0,IF(INDIRECT(ADDRESS($D197,43))&lt;&gt;1,INDIRECT(ADDRESS($D197,48)),0),0), IF($E197&gt;0,IF(INDIRECT(ADDRESS($E197,43))&lt;&gt;1,INDIRECT(ADDRESS($E197,48)),0),0), IF($F197&gt;0,IF(INDIRECT(ADDRESS($F197,43))&lt;&gt;1,INDIRECT(ADDRESS($F197,48)),0),0), IF($G197&gt;0,IF(INDIRECT(ADDRESS($G197,43))&lt;&gt;1,INDIRECT(ADDRESS($G197,48)),0),0), IF($H197&gt;0,IF(INDIRECT(ADDRESS($H197,43))&lt;&gt;1,INDIRECT(ADDRESS($H197,48)),0),0), IF($I197&gt;0,IF(INDIRECT(ADDRESS($I197,43))&lt;&gt;1,INDIRECT(ADDRESS($I197,48)),0),0), IF($J197&gt;0,IF(INDIRECT(ADDRESS($J197,43))&lt;&gt;1,INDIRECT(ADDRESS($J197,48)),0),0), IF($K197&gt;0,IF(INDIRECT(ADDRESS($K197,43))&lt;&gt;1,INDIRECT(ADDRESS($K197,48)),0),0), IF($L197&gt;0,IF(INDIRECT(ADDRESS($L197,43))&lt;&gt;1,INDIRECT(ADDRESS($L197,48)),0),0), IF($M197&gt;0,IF(INDIRECT(ADDRESS($M197,43))&lt;&gt;1,INDIRECT(ADDRESS($M197,48)),0),0)), IF(AU197="L",SUM(IF($C197&gt;0,IF(INDIRECT(ADDRESS($C197,43))&lt;&gt;1,INDIRECT(ADDRESS($C197,50)),0),0), IF($D197&gt;0,IF(INDIRECT(ADDRESS($D197,43))&lt;&gt;1,INDIRECT(ADDRESS($D197,50)),0),0), IF($E197&gt;0,IF(INDIRECT(ADDRESS($E197,43))&lt;&gt;1,INDIRECT(ADDRESS($E197,50)),0),0), IF($F197&gt;0,IF(INDIRECT(ADDRESS($F197,43))&lt;&gt;1,INDIRECT(ADDRESS($F197,50)),0),0), IF($G197&gt;0,IF(INDIRECT(ADDRESS($G197,43))&lt;&gt;1,INDIRECT(ADDRESS($G197,50)),0),0), IF($G197&gt;0,IF(INDIRECT(ADDRESS($G197,43))&lt;&gt;1,INDIRECT(ADDRESS($G197,50)),0),0), IF($H197&gt;0,IF(INDIRECT(ADDRESS($H197,43))&lt;&gt;1,INDIRECT(ADDRESS($H197,50)),0),0), IF($I197&gt;0,IF(INDIRECT(ADDRESS($I197,43))&lt;&gt;1,INDIRECT(ADDRESS($I197,50)),0),0), IF($J197&gt;0,IF(INDIRECT(ADDRESS($J197,43))&lt;&gt;1,INDIRECT(ADDRESS($J197,50)),0),0), IF($K197&gt;0,IF(INDIRECT(ADDRESS($K197,43))&lt;&gt;1,INDIRECT(ADDRESS($K197,50)),0),0), IF($L197&gt;0,IF(INDIRECT(ADDRESS($L197,43))&lt;&gt;1,INDIRECT(ADDRESS($L197,50)),0),0), IF($M197&gt;0,IF(INDIRECT(ADDRESS($M197,43))&lt;&gt;1,INDIRECT(ADDRESS($M197,50)),0),0)), SUM(IF($C197&gt;0,IF(INDIRECT(ADDRESS($C197,43))&lt;&gt;1,INDIRECT(ADDRESS($C197,49)),0),0), IF($D197&gt;0,IF(INDIRECT(ADDRESS($D197,43))&lt;&gt;1,INDIRECT(ADDRESS($D197,49)),0),0), IF($E197&gt;0,IF(INDIRECT(ADDRESS($E197,43))&lt;&gt;1,INDIRECT(ADDRESS($E197,49)),0),0), IF($F197&gt;0,IF(INDIRECT(ADDRESS($F197,43))&lt;&gt;1,INDIRECT(ADDRESS($F197,49)),0),0), IF($G197&gt;0,IF(INDIRECT(ADDRESS($G197,43))&lt;&gt;1,INDIRECT(ADDRESS($G197,49)),0),0), IF($G197&gt;0,IF(INDIRECT(ADDRESS($G197,43))&lt;&gt;1,INDIRECT(ADDRESS($G197,49)),0),0), IF($H197&gt;0,IF(INDIRECT(ADDRESS($H197,43))&lt;&gt;1,INDIRECT(ADDRESS($H197,49)),0),0), IF($I197&gt;0,IF(INDIRECT(ADDRESS($I197,43))&lt;&gt;1,INDIRECT(ADDRESS($I197,49)),0),0), IF($J197&gt;0,IF(INDIRECT(ADDRESS($J197,43))&lt;&gt;1,INDIRECT(ADDRESS($J197,49)),0),0), IF($K197&gt;0,IF(INDIRECT(ADDRESS($K197,43))&lt;&gt;1,INDIRECT(ADDRESS($K197,49)),0),0), IF($L197&gt;0,IF(INDIRECT(ADDRESS($L197,43))&lt;&gt;1,INDIRECT(ADDRESS($L197,49)),0),0), IF($M197&gt;0,IF(INDIRECT(ADDRESS($M197,43))&lt;&gt;1,INDIRECT(ADDRESS($M197,49)),0),0))))</f>
        <v>0.1111111111111111</v>
      </c>
      <c r="CL197" s="57" cm="1">
        <f t="array" aca="1" ref="CL197" ca="1">SUM(IF($C197&gt;0,IF(INDIRECT(ADDRESS($C197,44))=1,INDIRECT(ADDRESS($C197,90)),0),0), IF($D197&gt;0,IF(INDIRECT(ADDRESS($D197,44))=1,INDIRECT(ADDRESS($D197,90)),0),0), IF($E197&gt;0,IF(INDIRECT(ADDRESS($E197,44))=1,INDIRECT(ADDRESS($E197,90)),0),0), IF($F197&gt;0,IF(INDIRECT(ADDRESS($F197,44))=1,INDIRECT(ADDRESS($F197,90)),0),0), IF($G197&gt;0,IF(INDIRECT(ADDRESS($G197,44))=1,INDIRECT(ADDRESS($G197,90)),0),0), IF($H197&gt;0,IF(INDIRECT(ADDRESS($H197,44))=1,INDIRECT(ADDRESS($H197,90)),0),0), IF($I197&gt;0,IF(INDIRECT(ADDRESS($I197,44))=1,INDIRECT(ADDRESS($I197,90)),0),0), IF($J197&gt;0,IF(INDIRECT(ADDRESS($J197,44))=1,INDIRECT(ADDRESS($J197,90)),0),0), IF($K197&gt;0,IF(INDIRECT(ADDRESS($K197,44))=1,INDIRECT(ADDRESS($K197,90)),0),0), IF($L197&gt;0,IF(INDIRECT(ADDRESS($L197,44))=1,INDIRECT(ADDRESS($L197,90)),0),0), IF($M197&gt;0,IF(INDIRECT(ADDRESS($M197,44))=1,INDIRECT(ADDRESS($M197,90)),0),0))</f>
        <v>0</v>
      </c>
      <c r="CM197" s="56">
        <f t="shared" ca="1" si="135"/>
        <v>0.80023109301703377</v>
      </c>
      <c r="CN197" s="59"/>
    </row>
    <row r="198" spans="1:92" x14ac:dyDescent="0.25">
      <c r="A198" s="52" t="s">
        <v>267</v>
      </c>
      <c r="B198" s="67">
        <v>105</v>
      </c>
      <c r="C198" s="67">
        <v>131</v>
      </c>
      <c r="D198" s="67"/>
      <c r="E198" s="67"/>
      <c r="F198" s="67"/>
      <c r="G198" s="67">
        <v>140</v>
      </c>
      <c r="H198" s="67">
        <v>140</v>
      </c>
      <c r="I198" s="67"/>
      <c r="J198" s="67"/>
      <c r="K198" s="67"/>
      <c r="L198" s="67"/>
      <c r="M198" s="67"/>
      <c r="N198" s="67">
        <f t="shared" ca="1" si="141"/>
        <v>22</v>
      </c>
      <c r="O198" s="67" t="str" cm="1">
        <f t="array" aca="1" ref="O198" ca="1">INDIRECT(ADDRESS($B198,COLUMN()))</f>
        <v>Fighter</v>
      </c>
      <c r="P198" s="67" cm="1">
        <f t="array" aca="1" ref="P198" ca="1">INDIRECT(ADDRESS($B198,COLUMN()))</f>
        <v>2</v>
      </c>
      <c r="Q198" s="67" t="str" cm="1">
        <f t="array" aca="1" ref="Q198" ca="1">INDIRECT(ADDRESS($B198,COLUMN()))</f>
        <v>-</v>
      </c>
      <c r="R198" s="67" t="str" cm="1">
        <f t="array" aca="1" ref="R198" ca="1">INDIRECT(ADDRESS($B198,COLUMN()))</f>
        <v>-</v>
      </c>
      <c r="S198" s="67" cm="1">
        <f t="array" aca="1" ref="S198" ca="1">INDIRECT(ADDRESS($B198,COLUMN()))</f>
        <v>2</v>
      </c>
      <c r="T198" s="67" t="str" cm="1">
        <f t="array" aca="1" ref="T198" ca="1">INDIRECT(ADDRESS($B198,COLUMN()))</f>
        <v>1-8</v>
      </c>
      <c r="U198" s="67" cm="1">
        <f t="array" aca="1" ref="U198" ca="1">INDIRECT(ADDRESS($B198,COLUMN()))</f>
        <v>8</v>
      </c>
      <c r="V198" s="67" cm="1">
        <f t="array" aca="1" ref="V198" ca="1">INDIRECT(ADDRESS($B198,COLUMN()))</f>
        <v>0</v>
      </c>
      <c r="W198" s="67" cm="1">
        <f t="array" aca="1" ref="W198" ca="1">INDIRECT(ADDRESS($B198,COLUMN()))</f>
        <v>3</v>
      </c>
      <c r="X198" s="67" cm="1">
        <f t="array" aca="1" ref="X198" ca="1">INDIRECT(ADDRESS($B198,COLUMN()))</f>
        <v>6</v>
      </c>
      <c r="Y198" s="67" cm="1">
        <f t="array" aca="1" ref="Y198" ca="1">INDIRECT(ADDRESS($B198,COLUMN()))</f>
        <v>-1</v>
      </c>
      <c r="Z198" s="67" cm="1">
        <f t="array" aca="1" ref="Z198" ca="1">INDIRECT(ADDRESS($B198,COLUMN()))</f>
        <v>5</v>
      </c>
      <c r="AA198" s="67" cm="1">
        <f t="array" aca="1" ref="AA198" ca="1">INDIRECT(ADDRESS($B198,COLUMN()))</f>
        <v>0</v>
      </c>
      <c r="AB198" s="56">
        <f t="shared" ca="1" si="121"/>
        <v>0.88572244615117823</v>
      </c>
      <c r="AC198" s="56">
        <f t="shared" ca="1" si="122"/>
        <v>1.2279509735697327</v>
      </c>
      <c r="AD198" s="56">
        <f t="shared" ca="1" si="123"/>
        <v>2.1355669105560571</v>
      </c>
      <c r="AF198" s="52"/>
      <c r="AG198" s="52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2"/>
      <c r="AU198" s="54" t="s">
        <v>33</v>
      </c>
      <c r="AV198" s="57" cm="1">
        <f t="array" aca="1" ref="AV198" ca="1">SUM(IF($C198&gt;0,IF(AND(INDIRECT(ADDRESS($C198,44))=0,INDIRECT(ADDRESS($C198,38))="UL",ISERROR(SEARCH("Rear",INDIRECT(ADDRESS($C198,33)))),ISERROR(SEARCH("Side",INDIRECT(ADDRESS($C198,33))))),INDIRECT(ADDRESS($C198,COLUMN())),0),0),IF($D198&gt;0,IF(AND(INDIRECT(ADDRESS($D198,44))=0,INDIRECT(ADDRESS($D198,38))="UL",ISERROR(SEARCH("Rear",INDIRECT(ADDRESS($D198,33)))),ISERROR(SEARCH("Side",INDIRECT(ADDRESS($D198,33))))),INDIRECT(ADDRESS($D198,COLUMN())),0),0),IF($E198&gt;0,IF(AND(INDIRECT(ADDRESS($E198,44))=0,INDIRECT(ADDRESS($E198,38))="UL",ISERROR(SEARCH("Rear",INDIRECT(ADDRESS($E198,33)))),ISERROR(SEARCH("Side",INDIRECT(ADDRESS($E198,33))))),INDIRECT(ADDRESS($E198,COLUMN())),0),0),IF($F198&gt;0,IF(AND(INDIRECT(ADDRESS($F198,44))=0,INDIRECT(ADDRESS($F198,38))="UL",ISERROR(SEARCH("Rear",INDIRECT(ADDRESS($F198,33)))),ISERROR(SEARCH("Side",INDIRECT(ADDRESS($F198,33))))),INDIRECT(ADDRESS($F198,COLUMN())),0),0),IF($G198&gt;0,IF(AND(INDIRECT(ADDRESS($G198,44))=0,INDIRECT(ADDRESS($G198,38))="UL",ISERROR(SEARCH("Rear",INDIRECT(ADDRESS($G198,33)))),ISERROR(SEARCH("Side",INDIRECT(ADDRESS($G198,33))))),INDIRECT(ADDRESS($G198,COLUMN())),0),0),IF($H198&gt;0,IF(AND(INDIRECT(ADDRESS($H198,44))=0,INDIRECT(ADDRESS($H198,38))="UL",ISERROR(SEARCH("Rear",INDIRECT(ADDRESS($H198,33)))),ISERROR(SEARCH("Side",INDIRECT(ADDRESS($H198,33))))),INDIRECT(ADDRESS($H198,COLUMN())),0),0),IF($I198&gt;0,IF(AND(INDIRECT(ADDRESS($I198,44))=0,INDIRECT(ADDRESS($I198,38))="UL",ISERROR(SEARCH("Rear",INDIRECT(ADDRESS($I198,33)))),ISERROR(SEARCH("Side",INDIRECT(ADDRESS($I198,33))))),INDIRECT(ADDRESS($I198,COLUMN())),0),0),IF($J198&gt;0,IF(AND(INDIRECT(ADDRESS($J198,44))=0,INDIRECT(ADDRESS($J198,38))="UL",ISERROR(SEARCH("Rear",INDIRECT(ADDRESS($J198,33)))),ISERROR(SEARCH("Side",INDIRECT(ADDRESS($J198,33))))),INDIRECT(ADDRESS($J198,COLUMN())),0),0),IF($K198&gt;0,IF(AND(INDIRECT(ADDRESS($K198,44))=0,INDIRECT(ADDRESS($K198,38))="UL",ISERROR(SEARCH("Rear",INDIRECT(ADDRESS($K198,33)))),ISERROR(SEARCH("Side",INDIRECT(ADDRESS($K198,33))))),INDIRECT(ADDRESS($K198,COLUMN())),0),0),IF($L198&gt;0,IF(AND(INDIRECT(ADDRESS($L198,44))=0,INDIRECT(ADDRESS($L198,38))="UL",ISERROR(SEARCH("Rear",INDIRECT(ADDRESS($L198,33)))),ISERROR(SEARCH("Side",INDIRECT(ADDRESS($L198,33))))),INDIRECT(ADDRESS($L198,COLUMN())),0),0),IF($M198&gt;0,IF(AND(INDIRECT(ADDRESS($M198,44))=0,INDIRECT(ADDRESS($M198,38))="UL",ISERROR(SEARCH("Rear",INDIRECT(ADDRESS($M198,33)))),ISERROR(SEARCH("Side",INDIRECT(ADDRESS($M198,33))))),INDIRECT(ADDRESS($M198,COLUMN())),0),0))</f>
        <v>0.22222222222222221</v>
      </c>
      <c r="AW198" s="57" cm="1">
        <f t="array" aca="1" ref="AW198" ca="1">SUM(IF($C198&gt;0,IF(AND(INDIRECT(ADDRESS($C198,44))=0,INDIRECT(ADDRESS($C198,38))="UL",ISERROR(SEARCH("Rear",INDIRECT(ADDRESS($C198,33)))),ISERROR(SEARCH("Side",INDIRECT(ADDRESS($C198,33))))),INDIRECT(ADDRESS($C198,COLUMN())),0),0),IF($D198&gt;0,IF(AND(INDIRECT(ADDRESS($D198,44))=0,INDIRECT(ADDRESS($D198,38))="UL",ISERROR(SEARCH("Rear",INDIRECT(ADDRESS($D198,33)))),ISERROR(SEARCH("Side",INDIRECT(ADDRESS($D198,33))))),INDIRECT(ADDRESS($D198,COLUMN())),0),0),IF($E198&gt;0,IF(AND(INDIRECT(ADDRESS($E198,44))=0,INDIRECT(ADDRESS($E198,38))="UL",ISERROR(SEARCH("Rear",INDIRECT(ADDRESS($E198,33)))),ISERROR(SEARCH("Side",INDIRECT(ADDRESS($E198,33))))),INDIRECT(ADDRESS($E198,COLUMN())),0),0),IF($F198&gt;0,IF(AND(INDIRECT(ADDRESS($F198,44))=0,INDIRECT(ADDRESS($F198,38))="UL",ISERROR(SEARCH("Rear",INDIRECT(ADDRESS($F198,33)))),ISERROR(SEARCH("Side",INDIRECT(ADDRESS($F198,33))))),INDIRECT(ADDRESS($F198,COLUMN())),0),0),IF($G198&gt;0,IF(AND(INDIRECT(ADDRESS($G198,44))=0,INDIRECT(ADDRESS($G198,38))="UL",ISERROR(SEARCH("Rear",INDIRECT(ADDRESS($G198,33)))),ISERROR(SEARCH("Side",INDIRECT(ADDRESS($G198,33))))),INDIRECT(ADDRESS($G198,COLUMN())),0),0),IF($H198&gt;0,IF(AND(INDIRECT(ADDRESS($H198,44))=0,INDIRECT(ADDRESS($H198,38))="UL",ISERROR(SEARCH("Rear",INDIRECT(ADDRESS($H198,33)))),ISERROR(SEARCH("Side",INDIRECT(ADDRESS($H198,33))))),INDIRECT(ADDRESS($H198,COLUMN())),0),0),IF($I198&gt;0,IF(AND(INDIRECT(ADDRESS($I198,44))=0,INDIRECT(ADDRESS($I198,38))="UL",ISERROR(SEARCH("Rear",INDIRECT(ADDRESS($I198,33)))),ISERROR(SEARCH("Side",INDIRECT(ADDRESS($I198,33))))),INDIRECT(ADDRESS($I198,COLUMN())),0),0),IF($J198&gt;0,IF(AND(INDIRECT(ADDRESS($J198,44))=0,INDIRECT(ADDRESS($J198,38))="UL",ISERROR(SEARCH("Rear",INDIRECT(ADDRESS($J198,33)))),ISERROR(SEARCH("Side",INDIRECT(ADDRESS($J198,33))))),INDIRECT(ADDRESS($J198,COLUMN())),0),0),IF($K198&gt;0,IF(AND(INDIRECT(ADDRESS($K198,44))=0,INDIRECT(ADDRESS($K198,38))="UL",ISERROR(SEARCH("Rear",INDIRECT(ADDRESS($K198,33)))),ISERROR(SEARCH("Side",INDIRECT(ADDRESS($K198,33))))),INDIRECT(ADDRESS($K198,COLUMN())),0),0),IF($L198&gt;0,IF(AND(INDIRECT(ADDRESS($L198,44))=0,INDIRECT(ADDRESS($L198,38))="UL",ISERROR(SEARCH("Rear",INDIRECT(ADDRESS($L198,33)))),ISERROR(SEARCH("Side",INDIRECT(ADDRESS($L198,33))))),INDIRECT(ADDRESS($L198,COLUMN())),0),0),IF($M198&gt;0,IF(AND(INDIRECT(ADDRESS($M198,44))=0,INDIRECT(ADDRESS($M198,38))="UL",ISERROR(SEARCH("Rear",INDIRECT(ADDRESS($M198,33)))),ISERROR(SEARCH("Side",INDIRECT(ADDRESS($M198,33))))),INDIRECT(ADDRESS($M198,COLUMN())),0),0))</f>
        <v>0.1111111111111111</v>
      </c>
      <c r="AX198" s="57" cm="1">
        <f t="array" aca="1" ref="AX198" ca="1">SUM(IF($C198&gt;0,IF(AND(INDIRECT(ADDRESS($C198,44))=0,INDIRECT(ADDRESS($C198,38))="UL",ISERROR(SEARCH("Rear",INDIRECT(ADDRESS($C198,33)))),ISERROR(SEARCH("Side",INDIRECT(ADDRESS($C198,33))))),INDIRECT(ADDRESS($C198,COLUMN())),0),0),IF($D198&gt;0,IF(AND(INDIRECT(ADDRESS($D198,44))=0,INDIRECT(ADDRESS($D198,38))="UL",ISERROR(SEARCH("Rear",INDIRECT(ADDRESS($D198,33)))),ISERROR(SEARCH("Side",INDIRECT(ADDRESS($D198,33))))),INDIRECT(ADDRESS($D198,COLUMN())),0),0),IF($E198&gt;0,IF(AND(INDIRECT(ADDRESS($E198,44))=0,INDIRECT(ADDRESS($E198,38))="UL",ISERROR(SEARCH("Rear",INDIRECT(ADDRESS($E198,33)))),ISERROR(SEARCH("Side",INDIRECT(ADDRESS($E198,33))))),INDIRECT(ADDRESS($E198,COLUMN())),0),0),IF($F198&gt;0,IF(AND(INDIRECT(ADDRESS($F198,44))=0,INDIRECT(ADDRESS($F198,38))="UL",ISERROR(SEARCH("Rear",INDIRECT(ADDRESS($F198,33)))),ISERROR(SEARCH("Side",INDIRECT(ADDRESS($F198,33))))),INDIRECT(ADDRESS($F198,COLUMN())),0),0),IF($G198&gt;0,IF(AND(INDIRECT(ADDRESS($G198,44))=0,INDIRECT(ADDRESS($G198,38))="UL",ISERROR(SEARCH("Rear",INDIRECT(ADDRESS($G198,33)))),ISERROR(SEARCH("Side",INDIRECT(ADDRESS($G198,33))))),INDIRECT(ADDRESS($G198,COLUMN())),0),0),IF($H198&gt;0,IF(AND(INDIRECT(ADDRESS($H198,44))=0,INDIRECT(ADDRESS($H198,38))="UL",ISERROR(SEARCH("Rear",INDIRECT(ADDRESS($H198,33)))),ISERROR(SEARCH("Side",INDIRECT(ADDRESS($H198,33))))),INDIRECT(ADDRESS($H198,COLUMN())),0),0),IF($I198&gt;0,IF(AND(INDIRECT(ADDRESS($I198,44))=0,INDIRECT(ADDRESS($I198,38))="UL",ISERROR(SEARCH("Rear",INDIRECT(ADDRESS($I198,33)))),ISERROR(SEARCH("Side",INDIRECT(ADDRESS($I198,33))))),INDIRECT(ADDRESS($I198,COLUMN())),0),0),IF($J198&gt;0,IF(AND(INDIRECT(ADDRESS($J198,44))=0,INDIRECT(ADDRESS($J198,38))="UL",ISERROR(SEARCH("Rear",INDIRECT(ADDRESS($J198,33)))),ISERROR(SEARCH("Side",INDIRECT(ADDRESS($J198,33))))),INDIRECT(ADDRESS($J198,COLUMN())),0),0),IF($K198&gt;0,IF(AND(INDIRECT(ADDRESS($K198,44))=0,INDIRECT(ADDRESS($K198,38))="UL",ISERROR(SEARCH("Rear",INDIRECT(ADDRESS($K198,33)))),ISERROR(SEARCH("Side",INDIRECT(ADDRESS($K198,33))))),INDIRECT(ADDRESS($K198,COLUMN())),0),0),IF($L198&gt;0,IF(AND(INDIRECT(ADDRESS($L198,44))=0,INDIRECT(ADDRESS($L198,38))="UL",ISERROR(SEARCH("Rear",INDIRECT(ADDRESS($L198,33)))),ISERROR(SEARCH("Side",INDIRECT(ADDRESS($L198,33))))),INDIRECT(ADDRESS($L198,COLUMN())),0),0),IF($M198&gt;0,IF(AND(INDIRECT(ADDRESS($M198,44))=0,INDIRECT(ADDRESS($M198,38))="UL",ISERROR(SEARCH("Rear",INDIRECT(ADDRESS($M198,33)))),ISERROR(SEARCH("Side",INDIRECT(ADDRESS($M198,33))))),INDIRECT(ADDRESS($M198,COLUMN())),0),0))</f>
        <v>0</v>
      </c>
      <c r="AY198" s="58">
        <f t="shared" ca="1" si="124"/>
        <v>0.22222222222222221</v>
      </c>
      <c r="AZ198" s="58">
        <f t="shared" ca="1" si="125"/>
        <v>0.1111111111111111</v>
      </c>
      <c r="BA198" s="58" cm="1">
        <f t="array" aca="1" ref="BA198" ca="1">SUM(IF($C198&gt;0,IF(AND(INDIRECT(ADDRESS($C198,44))=0,INDIRECT(ADDRESS($C198,38))="UL"),INDIRECT(ADDRESS($C198,COLUMN())),0),0),IF($D198&gt;0,IF(AND(INDIRECT(ADDRESS($D198,44))=0,INDIRECT(ADDRESS($D198,38))="UL"),INDIRECT(ADDRESS($D198,COLUMN())),0),0),IF($E198&gt;0,IF(AND(INDIRECT(ADDRESS($E198,44))=0,INDIRECT(ADDRESS($E198,38))="UL"),INDIRECT(ADDRESS($E198,COLUMN())),0),0),IF($F198&gt;0,IF(AND(INDIRECT(ADDRESS($F198,44))=0,INDIRECT(ADDRESS($F198,38))="UL"),INDIRECT(ADDRESS($F198,COLUMN())),0),0),IF($G198&gt;0,IF(AND(INDIRECT(ADDRESS($G198,44))=0,INDIRECT(ADDRESS($G198,38))="UL"),INDIRECT(ADDRESS($G198,COLUMN())),0),0),IF($H198&gt;0,IF(AND(INDIRECT(ADDRESS($H198,44))=0,INDIRECT(ADDRESS($H198,38))="UL"),INDIRECT(ADDRESS($H198,COLUMN())),0),0),IF($I198&gt;0,IF(AND(INDIRECT(ADDRESS($I198,44))=0,INDIRECT(ADDRESS($I198,38))="UL"),INDIRECT(ADDRESS($I198,COLUMN())),0),0),IF($J198&gt;0,IF(AND(INDIRECT(ADDRESS($J198,44))=0,INDIRECT(ADDRESS($J198,38))="UL"),INDIRECT(ADDRESS($J198,COLUMN())),0),0),IF($K198&gt;0,IF(AND(INDIRECT(ADDRESS($K198,44))=0,INDIRECT(ADDRESS($K198,38))="UL"),INDIRECT(ADDRESS($K198,COLUMN())),0),0),IF($L198&gt;0,IF(AND(INDIRECT(ADDRESS($L198,44))=0,INDIRECT(ADDRESS($L198,38))="UL"),INDIRECT(ADDRESS($L198,COLUMN())),0),0),IF($M198&gt;0,IF(AND(INDIRECT(ADDRESS($M198,44))=0,INDIRECT(ADDRESS($M198,38))="UL"),INDIRECT(ADDRESS($M198,COLUMN())),0),0))</f>
        <v>2.9629629629629627E-2</v>
      </c>
      <c r="BB198" s="58" cm="1">
        <f t="array" aca="1" ref="BB198" ca="1">SUM(IF($C198&gt;0,IF(AND(INDIRECT(ADDRESS($C198,44))=0,INDIRECT(ADDRESS($C198,38))="UL"),INDIRECT(ADDRESS($C198,COLUMN())),0),0),IF($D198&gt;0,IF(AND(INDIRECT(ADDRESS($D198,44))=0,INDIRECT(ADDRESS($D198,38))="UL"),INDIRECT(ADDRESS($D198,COLUMN())),0),0),IF($E198&gt;0,IF(AND(INDIRECT(ADDRESS($E198,44))=0,INDIRECT(ADDRESS($E198,38))="UL"),INDIRECT(ADDRESS($E198,COLUMN())),0),0),IF($F198&gt;0,IF(AND(INDIRECT(ADDRESS($F198,44))=0,INDIRECT(ADDRESS($F198,38))="UL"),INDIRECT(ADDRESS($F198,COLUMN())),0),0),IF($G198&gt;0,IF(AND(INDIRECT(ADDRESS($G198,44))=0,INDIRECT(ADDRESS($G198,38))="UL"),INDIRECT(ADDRESS($G198,COLUMN())),0),0),IF($H198&gt;0,IF(AND(INDIRECT(ADDRESS($H198,44))=0,INDIRECT(ADDRESS($H198,38))="UL"),INDIRECT(ADDRESS($H198,COLUMN())),0),0),IF($I198&gt;0,IF(AND(INDIRECT(ADDRESS($I198,44))=0,INDIRECT(ADDRESS($I198,38))="UL"),INDIRECT(ADDRESS($I198,COLUMN())),0),0),IF($J198&gt;0,IF(AND(INDIRECT(ADDRESS($J198,44))=0,INDIRECT(ADDRESS($J198,38))="UL"),INDIRECT(ADDRESS($J198,COLUMN())),0),0),IF($K198&gt;0,IF(AND(INDIRECT(ADDRESS($K198,44))=0,INDIRECT(ADDRESS($K198,38))="UL"),INDIRECT(ADDRESS($K198,COLUMN())),0),0),IF($L198&gt;0,IF(AND(INDIRECT(ADDRESS($L198,44))=0,INDIRECT(ADDRESS($L198,38))="UL"),INDIRECT(ADDRESS($L198,COLUMN())),0),0),IF($M198&gt;0,IF(AND(INDIRECT(ADDRESS($M198,44))=0,INDIRECT(ADDRESS($M198,38))="UL"),INDIRECT(ADDRESS($M198,COLUMN())),0),0))</f>
        <v>5.9259259259259255E-2</v>
      </c>
      <c r="BC198" s="58" cm="1">
        <f t="array" aca="1" ref="BC198" ca="1">SUM(IF($C198&gt;0,IF(AND(INDIRECT(ADDRESS($C198,44))=0,INDIRECT(ADDRESS($C198,38))="UL"),INDIRECT(ADDRESS($C198,COLUMN())),0),0),IF($D198&gt;0,IF(AND(INDIRECT(ADDRESS($D198,44))=0,INDIRECT(ADDRESS($D198,38))="UL"),INDIRECT(ADDRESS($D198,COLUMN())),0),0),IF($E198&gt;0,IF(AND(INDIRECT(ADDRESS($E198,44))=0,INDIRECT(ADDRESS($E198,38))="UL"),INDIRECT(ADDRESS($E198,COLUMN())),0),0),IF($F198&gt;0,IF(AND(INDIRECT(ADDRESS($F198,44))=0,INDIRECT(ADDRESS($F198,38))="UL"),INDIRECT(ADDRESS($F198,COLUMN())),0),0),IF($G198&gt;0,IF(AND(INDIRECT(ADDRESS($G198,44))=0,INDIRECT(ADDRESS($G198,38))="UL"),INDIRECT(ADDRESS($G198,COLUMN())),0),0),IF($H198&gt;0,IF(AND(INDIRECT(ADDRESS($H198,44))=0,INDIRECT(ADDRESS($H198,38))="UL"),INDIRECT(ADDRESS($H198,COLUMN())),0),0),IF($I198&gt;0,IF(AND(INDIRECT(ADDRESS($I198,44))=0,INDIRECT(ADDRESS($I198,38))="UL"),INDIRECT(ADDRESS($I198,COLUMN())),0),0),IF($J198&gt;0,IF(AND(INDIRECT(ADDRESS($J198,44))=0,INDIRECT(ADDRESS($J198,38))="UL"),INDIRECT(ADDRESS($J198,COLUMN())),0),0),IF($K198&gt;0,IF(AND(INDIRECT(ADDRESS($K198,44))=0,INDIRECT(ADDRESS($K198,38))="UL"),INDIRECT(ADDRESS($K198,COLUMN())),0),0),IF($L198&gt;0,IF(AND(INDIRECT(ADDRESS($L198,44))=0,INDIRECT(ADDRESS($L198,38))="UL"),INDIRECT(ADDRESS($L198,COLUMN())),0),0),IF($M198&gt;0,IF(AND(INDIRECT(ADDRESS($M198,44))=0,INDIRECT(ADDRESS($M198,38))="UL"),INDIRECT(ADDRESS($M198,COLUMN())),0),0))</f>
        <v>2.9629629629629627E-2</v>
      </c>
      <c r="BD198" s="58" cm="1">
        <f t="array" aca="1" ref="BD198" ca="1">SUM(IF($C198&gt;0,IF(AND(INDIRECT(ADDRESS($C198,44))=0,INDIRECT(ADDRESS($C198,38))="UL"),INDIRECT(ADDRESS($C198,COLUMN())),0),0),IF($D198&gt;0,IF(AND(INDIRECT(ADDRESS($D198,44))=0,INDIRECT(ADDRESS($D198,38))="UL"),INDIRECT(ADDRESS($D198,COLUMN())),0),0),IF($E198&gt;0,IF(AND(INDIRECT(ADDRESS($E198,44))=0,INDIRECT(ADDRESS($E198,38))="UL"),INDIRECT(ADDRESS($E198,COLUMN())),0),0),IF($F198&gt;0,IF(AND(INDIRECT(ADDRESS($F198,44))=0,INDIRECT(ADDRESS($F198,38))="UL"),INDIRECT(ADDRESS($F198,COLUMN())),0),0),IF($G198&gt;0,IF(AND(INDIRECT(ADDRESS($G198,44))=0,INDIRECT(ADDRESS($G198,38))="UL"),INDIRECT(ADDRESS($G198,COLUMN())),0),0),IF($H198&gt;0,IF(AND(INDIRECT(ADDRESS($H198,44))=0,INDIRECT(ADDRESS($H198,38))="UL"),INDIRECT(ADDRESS($H198,COLUMN())),0),0),IF($I198&gt;0,IF(AND(INDIRECT(ADDRESS($I198,44))=0,INDIRECT(ADDRESS($I198,38))="UL"),INDIRECT(ADDRESS($I198,COLUMN())),0),0),IF($J198&gt;0,IF(AND(INDIRECT(ADDRESS($J198,44))=0,INDIRECT(ADDRESS($J198,38))="UL"),INDIRECT(ADDRESS($J198,COLUMN())),0),0),IF($K198&gt;0,IF(AND(INDIRECT(ADDRESS($K198,44))=0,INDIRECT(ADDRESS($K198,38))="UL"),INDIRECT(ADDRESS($K198,COLUMN())),0),0),IF($L198&gt;0,IF(AND(INDIRECT(ADDRESS($L198,44))=0,INDIRECT(ADDRESS($L198,38))="UL"),INDIRECT(ADDRESS($L198,COLUMN())),0),0),IF($M198&gt;0,IF(AND(INDIRECT(ADDRESS($M198,44))=0,INDIRECT(ADDRESS($M198,38))="UL"),INDIRECT(ADDRESS($M198,COLUMN())),0),0))</f>
        <v>5.9259259259259255E-2</v>
      </c>
      <c r="BE198" s="57">
        <f t="shared" ca="1" si="126"/>
        <v>2.9629629629629627E-2</v>
      </c>
      <c r="BF198" s="57" cm="1">
        <f t="array" aca="1" ref="BF198" ca="1">SUM(IF($C198&gt;0,IF(INDIRECT(ADDRESS($C198,45))=1,INDIRECT(ADDRESS($C198,52))*INDIRECT(ADDRESS($C198,42))/5,0),0), IF($D198&gt;0,IF(INDIRECT(ADDRESS($D198,45))=1,INDIRECT(ADDRESS($D198,52))*INDIRECT(ADDRESS($D198,42))/5,0),0), IF($E198&gt;0,IF(INDIRECT(ADDRESS($E198,45))=1,INDIRECT(ADDRESS($E198,52))*INDIRECT(ADDRESS($E198,42))/5,0),0), IF($F198&gt;0,IF(INDIRECT(ADDRESS($F198,45))=1,INDIRECT(ADDRESS($F198,52))*INDIRECT(ADDRESS($F198,42))/5,0),0), IF($G198&gt;0,IF(INDIRECT(ADDRESS($G198,45))=1,INDIRECT(ADDRESS($G198,52))*INDIRECT(ADDRESS($G198,42))/5,0),0), IF($H198&gt;0,IF(INDIRECT(ADDRESS($H198,45))=1,INDIRECT(ADDRESS($H198,52))*INDIRECT(ADDRESS($H198,42))/5,0),0)
)*$BF$296/100</f>
        <v>0</v>
      </c>
      <c r="BG198" s="19">
        <v>3</v>
      </c>
      <c r="BH198" s="57" cm="1">
        <f t="array" aca="1" ref="BH198" ca="1">SUM(IF($C198&gt;0,IF(AND(INDIRECT(ADDRESS($C198,44))=0,INDIRECT(ADDRESS($C198,38))&lt;&gt;"UL"),INDIRECT(ADDRESS($C198,COLUMN()-12)),0),0), IF($D198&gt;0,IF(AND(INDIRECT(ADDRESS($D198,44))=0,INDIRECT(ADDRESS($D198,38))&lt;&gt;"UL"),INDIRECT(ADDRESS($D198,COLUMN()-12)),0),0), IF($E198&gt;0,IF(AND(INDIRECT(ADDRESS($E198,44))=0,INDIRECT(ADDRESS($E198,38))&lt;&gt;"UL"),INDIRECT(ADDRESS($E198,COLUMN()-12)),0),0), IF($F198&gt;0,IF(AND(INDIRECT(ADDRESS($F198,44))=0,INDIRECT(ADDRESS($F198,38))&lt;&gt;"UL"),INDIRECT(ADDRESS($F198,COLUMN()-12)),0),0), IF($G198&gt;0,IF(AND(INDIRECT(ADDRESS($G198,44))=0,INDIRECT(ADDRESS($G198,38))&lt;&gt;"UL"),INDIRECT(ADDRESS($G198,COLUMN()-12)),0),0), IF($H198&gt;0,IF(AND(INDIRECT(ADDRESS($H198,44))=0,INDIRECT(ADDRESS($H198,38))&lt;&gt;"UL"),INDIRECT(ADDRESS($H198,COLUMN()-12)),0),0), IF($I198&gt;0,IF(AND(INDIRECT(ADDRESS($I198,44))=0,INDIRECT(ADDRESS($I198,38))&lt;&gt;"UL"),INDIRECT(ADDRESS($I198,COLUMN()-12)),0),0), IF($J198&gt;0,IF(AND(INDIRECT(ADDRESS($J198,44))=0,INDIRECT(ADDRESS($J198,38))&lt;&gt;"UL"),INDIRECT(ADDRESS($J198,COLUMN()-12)),0),0), IF($K198&gt;0,IF(AND(INDIRECT(ADDRESS($K198,44))=0,INDIRECT(ADDRESS($K198,38))&lt;&gt;"UL"),INDIRECT(ADDRESS($K198,COLUMN()-12)),0),0), IF($L198&gt;0,IF(AND(INDIRECT(ADDRESS($L198,44))=0,INDIRECT(ADDRESS($L198,38))&lt;&gt;"UL"),INDIRECT(ADDRESS($L198,COLUMN()-12)),0),0), IF($M198&gt;0,IF(AND(INDIRECT(ADDRESS($M198,44))=0,INDIRECT(ADDRESS($M198,38))&lt;&gt;"UL"),INDIRECT(ADDRESS($M198,COLUMN()-12)),0),0))</f>
        <v>0</v>
      </c>
      <c r="BI198" s="57" cm="1">
        <f t="array" aca="1" ref="BI198" ca="1">SUM(IF($C198&gt;0,IF(AND(INDIRECT(ADDRESS($C198,44))=0,INDIRECT(ADDRESS($C198,38))&lt;&gt;"UL"),INDIRECT(ADDRESS($C198,COLUMN()-12)),0),0), IF($D198&gt;0,IF(AND(INDIRECT(ADDRESS($D198,44))=0,INDIRECT(ADDRESS($D198,38))&lt;&gt;"UL"),INDIRECT(ADDRESS($D198,COLUMN()-12)),0),0), IF($E198&gt;0,IF(AND(INDIRECT(ADDRESS($E198,44))=0,INDIRECT(ADDRESS($E198,38))&lt;&gt;"UL"),INDIRECT(ADDRESS($E198,COLUMN()-12)),0),0), IF($F198&gt;0,IF(AND(INDIRECT(ADDRESS($F198,44))=0,INDIRECT(ADDRESS($F198,38))&lt;&gt;"UL"),INDIRECT(ADDRESS($F198,COLUMN()-12)),0),0), IF($G198&gt;0,IF(AND(INDIRECT(ADDRESS($G198,44))=0,INDIRECT(ADDRESS($G198,38))&lt;&gt;"UL"),INDIRECT(ADDRESS($G198,COLUMN()-12)),0),0), IF($H198&gt;0,IF(AND(INDIRECT(ADDRESS($H198,44))=0,INDIRECT(ADDRESS($H198,38))&lt;&gt;"UL"),INDIRECT(ADDRESS($H198,COLUMN()-12)),0),0), IF($I198&gt;0,IF(AND(INDIRECT(ADDRESS($I198,44))=0,INDIRECT(ADDRESS($I198,38))&lt;&gt;"UL"),INDIRECT(ADDRESS($I198,COLUMN()-12)),0),0), IF($J198&gt;0,IF(AND(INDIRECT(ADDRESS($J198,44))=0,INDIRECT(ADDRESS($J198,38))&lt;&gt;"UL"),INDIRECT(ADDRESS($J198,COLUMN()-12)),0),0), IF($K198&gt;0,IF(AND(INDIRECT(ADDRESS($K198,44))=0,INDIRECT(ADDRESS($K198,38))&lt;&gt;"UL"),INDIRECT(ADDRESS($K198,COLUMN()-12)),0),0), IF($L198&gt;0,IF(AND(INDIRECT(ADDRESS($L198,44))=0,INDIRECT(ADDRESS($L198,38))&lt;&gt;"UL"),INDIRECT(ADDRESS($L198,COLUMN()-12)),0),0), IF($M198&gt;0,IF(AND(INDIRECT(ADDRESS($M198,44))=0,INDIRECT(ADDRESS($M198,38))&lt;&gt;"UL"),INDIRECT(ADDRESS($M198,COLUMN()-12)),0),0))</f>
        <v>0</v>
      </c>
      <c r="BJ198" s="57" cm="1">
        <f t="array" aca="1" ref="BJ198" ca="1">SUM(IF($C198&gt;0,IF(AND(INDIRECT(ADDRESS($C198,44))=0,INDIRECT(ADDRESS($C198,38))&lt;&gt;"UL"),INDIRECT(ADDRESS($C198,COLUMN()-12)),0),0), IF($D198&gt;0,IF(AND(INDIRECT(ADDRESS($D198,44))=0,INDIRECT(ADDRESS($D198,38))&lt;&gt;"UL"),INDIRECT(ADDRESS($D198,COLUMN()-12)),0),0), IF($E198&gt;0,IF(AND(INDIRECT(ADDRESS($E198,44))=0,INDIRECT(ADDRESS($E198,38))&lt;&gt;"UL"),INDIRECT(ADDRESS($E198,COLUMN()-12)),0),0), IF($F198&gt;0,IF(AND(INDIRECT(ADDRESS($F198,44))=0,INDIRECT(ADDRESS($F198,38))&lt;&gt;"UL"),INDIRECT(ADDRESS($F198,COLUMN()-12)),0),0), IF($G198&gt;0,IF(AND(INDIRECT(ADDRESS($G198,44))=0,INDIRECT(ADDRESS($G198,38))&lt;&gt;"UL"),INDIRECT(ADDRESS($G198,COLUMN()-12)),0),0), IF($H198&gt;0,IF(AND(INDIRECT(ADDRESS($H198,44))=0,INDIRECT(ADDRESS($H198,38))&lt;&gt;"UL"),INDIRECT(ADDRESS($H198,COLUMN()-12)),0),0), IF($I198&gt;0,IF(AND(INDIRECT(ADDRESS($I198,44))=0,INDIRECT(ADDRESS($I198,38))&lt;&gt;"UL"),INDIRECT(ADDRESS($I198,COLUMN()-12)),0),0), IF($J198&gt;0,IF(AND(INDIRECT(ADDRESS($J198,44))=0,INDIRECT(ADDRESS($J198,38))&lt;&gt;"UL"),INDIRECT(ADDRESS($J198,COLUMN()-12)),0),0), IF($K198&gt;0,IF(AND(INDIRECT(ADDRESS($K198,44))=0,INDIRECT(ADDRESS($K198,38))&lt;&gt;"UL"),INDIRECT(ADDRESS($K198,COLUMN()-12)),0),0), IF($L198&gt;0,IF(AND(INDIRECT(ADDRESS($L198,44))=0,INDIRECT(ADDRESS($L198,38))&lt;&gt;"UL"),INDIRECT(ADDRESS($L198,COLUMN()-12)),0),0), IF($M198&gt;0,IF(AND(INDIRECT(ADDRESS($M198,44))=0,INDIRECT(ADDRESS($M198,38))&lt;&gt;"UL"),INDIRECT(ADDRESS($M198,COLUMN()-12)),0),0))</f>
        <v>0</v>
      </c>
      <c r="BK198" s="57">
        <f t="shared" ca="1" si="127"/>
        <v>0</v>
      </c>
      <c r="BL198" s="58">
        <f t="shared" ca="1" si="128"/>
        <v>0</v>
      </c>
      <c r="BM198" s="57" cm="1">
        <f t="array" aca="1" ref="BM198" ca="1">SUM(IF($C198&gt;0,IF(AND(INDIRECT(ADDRESS($C198,44))=0,INDIRECT(ADDRESS($C198,38))&lt;&gt;"UL"),INDIRECT(ADDRESS($C198,COLUMN()-12)),0),0), IF($D198&gt;0,IF(AND(INDIRECT(ADDRESS($D198,44))=0,INDIRECT(ADDRESS($D198,38))&lt;&gt;"UL"),INDIRECT(ADDRESS($D198,COLUMN()-12)),0),0), IF($E198&gt;0,IF(AND(INDIRECT(ADDRESS($E198,44))=0,INDIRECT(ADDRESS($E198,38))&lt;&gt;"UL"),INDIRECT(ADDRESS($E198,COLUMN()-12)),0),0), IF($F198&gt;0,IF(AND(INDIRECT(ADDRESS($F198,44))=0,INDIRECT(ADDRESS($F198,38))&lt;&gt;"UL"),INDIRECT(ADDRESS($F198,COLUMN()-12)),0),0), IF($G198&gt;0,IF(AND(INDIRECT(ADDRESS($G198,44))=0,INDIRECT(ADDRESS($G198,38))&lt;&gt;"UL"),INDIRECT(ADDRESS($G198,COLUMN()-12)),0),0), IF($H198&gt;0,IF(AND(INDIRECT(ADDRESS($H198,44))=0,INDIRECT(ADDRESS($H198,38))&lt;&gt;"UL"),INDIRECT(ADDRESS($H198,COLUMN()-12)),0),0), IF($I198&gt;0,IF(AND(INDIRECT(ADDRESS($I198,44))=0,INDIRECT(ADDRESS($I198,38))&lt;&gt;"UL"),INDIRECT(ADDRESS($I198,COLUMN()-12)),0),0), IF($J198&gt;0,IF(AND(INDIRECT(ADDRESS($J198,44))=0,INDIRECT(ADDRESS($J198,38))&lt;&gt;"UL"),INDIRECT(ADDRESS($J198,COLUMN()-12)),0),0), IF($K198&gt;0,IF(AND(INDIRECT(ADDRESS($K198,44))=0,INDIRECT(ADDRESS($K198,38))&lt;&gt;"UL"),INDIRECT(ADDRESS($K198,COLUMN()-11)),0),0), IF($L198&gt;0,IF(AND(INDIRECT(ADDRESS($L198,44))=0,INDIRECT(ADDRESS($L198,38))&lt;&gt;"UL"),INDIRECT(ADDRESS($L198,COLUMN()-11)),0),0), IF($M198&gt;0,IF(AND(INDIRECT(ADDRESS($M198,44))=0,INDIRECT(ADDRESS($M198,38))&lt;&gt;"UL"),INDIRECT(ADDRESS($M198,COLUMN()-11)),0),0))</f>
        <v>0</v>
      </c>
      <c r="BN198" s="57" cm="1">
        <f t="array" aca="1" ref="BN198" ca="1">SUM(IF($C198&gt;0,IF(AND(INDIRECT(ADDRESS($C198,44))=0,INDIRECT(ADDRESS($C198,38))&lt;&gt;"UL"),INDIRECT(ADDRESS($C198,COLUMN()-12)),0),0), IF($D198&gt;0,IF(AND(INDIRECT(ADDRESS($D198,44))=0,INDIRECT(ADDRESS($D198,38))&lt;&gt;"UL"),INDIRECT(ADDRESS($D198,COLUMN()-12)),0),0), IF($E198&gt;0,IF(AND(INDIRECT(ADDRESS($E198,44))=0,INDIRECT(ADDRESS($E198,38))&lt;&gt;"UL"),INDIRECT(ADDRESS($E198,COLUMN()-12)),0),0), IF($F198&gt;0,IF(AND(INDIRECT(ADDRESS($F198,44))=0,INDIRECT(ADDRESS($F198,38))&lt;&gt;"UL"),INDIRECT(ADDRESS($F198,COLUMN()-12)),0),0), IF($G198&gt;0,IF(AND(INDIRECT(ADDRESS($G198,44))=0,INDIRECT(ADDRESS($G198,38))&lt;&gt;"UL"),INDIRECT(ADDRESS($G198,COLUMN()-12)),0),0), IF($H198&gt;0,IF(AND(INDIRECT(ADDRESS($H198,44))=0,INDIRECT(ADDRESS($H198,38))&lt;&gt;"UL"),INDIRECT(ADDRESS($H198,COLUMN()-12)),0),0), IF($I198&gt;0,IF(AND(INDIRECT(ADDRESS($I198,44))=0,INDIRECT(ADDRESS($I198,38))&lt;&gt;"UL"),INDIRECT(ADDRESS($I198,COLUMN()-12)),0),0), IF($J198&gt;0,IF(AND(INDIRECT(ADDRESS($J198,44))=0,INDIRECT(ADDRESS($J198,38))&lt;&gt;"UL"),INDIRECT(ADDRESS($J198,COLUMN()-12)),0),0), IF($K198&gt;0,IF(AND(INDIRECT(ADDRESS($K198,44))=0,INDIRECT(ADDRESS($K198,38))&lt;&gt;"UL"),INDIRECT(ADDRESS($K198,COLUMN()-11)),0),0), IF($L198&gt;0,IF(AND(INDIRECT(ADDRESS($L198,44))=0,INDIRECT(ADDRESS($L198,38))&lt;&gt;"UL"),INDIRECT(ADDRESS($L198,COLUMN()-11)),0),0), IF($M198&gt;0,IF(AND(INDIRECT(ADDRESS($M198,44))=0,INDIRECT(ADDRESS($M198,38))&lt;&gt;"UL"),INDIRECT(ADDRESS($M198,COLUMN()-11)),0),0))</f>
        <v>0</v>
      </c>
      <c r="BO198" s="57" cm="1">
        <f t="array" aca="1" ref="BO198" ca="1">SUM(IF($C198&gt;0,IF(AND(INDIRECT(ADDRESS($C198,44))=0,INDIRECT(ADDRESS($C198,38))&lt;&gt;"UL"),INDIRECT(ADDRESS($C198,COLUMN()-12)),0),0), IF($D198&gt;0,IF(AND(INDIRECT(ADDRESS($D198,44))=0,INDIRECT(ADDRESS($D198,38))&lt;&gt;"UL"),INDIRECT(ADDRESS($D198,COLUMN()-12)),0),0), IF($E198&gt;0,IF(AND(INDIRECT(ADDRESS($E198,44))=0,INDIRECT(ADDRESS($E198,38))&lt;&gt;"UL"),INDIRECT(ADDRESS($E198,COLUMN()-12)),0),0), IF($F198&gt;0,IF(AND(INDIRECT(ADDRESS($F198,44))=0,INDIRECT(ADDRESS($F198,38))&lt;&gt;"UL"),INDIRECT(ADDRESS($F198,COLUMN()-12)),0),0), IF($G198&gt;0,IF(AND(INDIRECT(ADDRESS($G198,44))=0,INDIRECT(ADDRESS($G198,38))&lt;&gt;"UL"),INDIRECT(ADDRESS($G198,COLUMN()-12)),0),0), IF($H198&gt;0,IF(AND(INDIRECT(ADDRESS($H198,44))=0,INDIRECT(ADDRESS($H198,38))&lt;&gt;"UL"),INDIRECT(ADDRESS($H198,COLUMN()-12)),0),0), IF($I198&gt;0,IF(AND(INDIRECT(ADDRESS($I198,44))=0,INDIRECT(ADDRESS($I198,38))&lt;&gt;"UL"),INDIRECT(ADDRESS($I198,COLUMN()-12)),0),0), IF($J198&gt;0,IF(AND(INDIRECT(ADDRESS($J198,44))=0,INDIRECT(ADDRESS($J198,38))&lt;&gt;"UL"),INDIRECT(ADDRESS($J198,COLUMN()-12)),0),0), IF($K198&gt;0,IF(AND(INDIRECT(ADDRESS($K198,44))=0,INDIRECT(ADDRESS($K198,38))&lt;&gt;"UL"),INDIRECT(ADDRESS($K198,COLUMN()-11)),0),0), IF($L198&gt;0,IF(AND(INDIRECT(ADDRESS($L198,44))=0,INDIRECT(ADDRESS($L198,38))&lt;&gt;"UL"),INDIRECT(ADDRESS($L198,COLUMN()-11)),0),0), IF($M198&gt;0,IF(AND(INDIRECT(ADDRESS($M198,44))=0,INDIRECT(ADDRESS($M198,38))&lt;&gt;"UL"),INDIRECT(ADDRESS($M198,COLUMN()-11)),0),0))</f>
        <v>0</v>
      </c>
      <c r="BP198" s="57" cm="1">
        <f t="array" aca="1" ref="BP198" ca="1">SUM(IF($C198&gt;0,IF(AND(INDIRECT(ADDRESS($C198,44))=0,INDIRECT(ADDRESS($C198,38))&lt;&gt;"UL"),INDIRECT(ADDRESS($C198,COLUMN()-12)),0),0), IF($D198&gt;0,IF(AND(INDIRECT(ADDRESS($D198,44))=0,INDIRECT(ADDRESS($D198,38))&lt;&gt;"UL"),INDIRECT(ADDRESS($D198,COLUMN()-12)),0),0), IF($E198&gt;0,IF(AND(INDIRECT(ADDRESS($E198,44))=0,INDIRECT(ADDRESS($E198,38))&lt;&gt;"UL"),INDIRECT(ADDRESS($E198,COLUMN()-12)),0),0), IF($F198&gt;0,IF(AND(INDIRECT(ADDRESS($F198,44))=0,INDIRECT(ADDRESS($F198,38))&lt;&gt;"UL"),INDIRECT(ADDRESS($F198,COLUMN()-12)),0),0), IF($G198&gt;0,IF(AND(INDIRECT(ADDRESS($G198,44))=0,INDIRECT(ADDRESS($G198,38))&lt;&gt;"UL"),INDIRECT(ADDRESS($G198,COLUMN()-12)),0),0), IF($H198&gt;0,IF(AND(INDIRECT(ADDRESS($H198,44))=0,INDIRECT(ADDRESS($H198,38))&lt;&gt;"UL"),INDIRECT(ADDRESS($H198,COLUMN()-12)),0),0), IF($I198&gt;0,IF(AND(INDIRECT(ADDRESS($I198,44))=0,INDIRECT(ADDRESS($I198,38))&lt;&gt;"UL"),INDIRECT(ADDRESS($I198,COLUMN()-12)),0),0), IF($J198&gt;0,IF(AND(INDIRECT(ADDRESS($J198,44))=0,INDIRECT(ADDRESS($J198,38))&lt;&gt;"UL"),INDIRECT(ADDRESS($J198,COLUMN()-12)),0),0), IF($K198&gt;0,IF(AND(INDIRECT(ADDRESS($K198,44))=0,INDIRECT(ADDRESS($K198,38))&lt;&gt;"UL"),INDIRECT(ADDRESS($K198,COLUMN()-11)),0),0), IF($L198&gt;0,IF(AND(INDIRECT(ADDRESS($L198,44))=0,INDIRECT(ADDRESS($L198,38))&lt;&gt;"UL"),INDIRECT(ADDRESS($L198,COLUMN()-11)),0),0), IF($M198&gt;0,IF(AND(INDIRECT(ADDRESS($M198,44))=0,INDIRECT(ADDRESS($M198,38))&lt;&gt;"UL"),INDIRECT(ADDRESS($M198,COLUMN()-11)),0),0))</f>
        <v>0</v>
      </c>
      <c r="BQ198" s="57">
        <f t="shared" ca="1" si="129"/>
        <v>0</v>
      </c>
      <c r="BR198" s="161">
        <f t="shared" ca="1" si="130"/>
        <v>72.786649166681357</v>
      </c>
      <c r="BS198" s="56"/>
      <c r="BT198" s="56">
        <f t="shared" ca="1" si="131"/>
        <v>0.42756871028586724</v>
      </c>
      <c r="BU198" s="80">
        <f t="shared" ca="1" si="132"/>
        <v>1.9434941376630328E-2</v>
      </c>
      <c r="BV198" s="57" t="s">
        <v>33</v>
      </c>
      <c r="BW198" s="57" cm="1">
        <f t="array" aca="1" ref="BW198" ca="1">SUM(IF($C198&gt;0,IF(AND(INDIRECT(ADDRESS($C198,44))=0,INDIRECT(ADDRESS($C198,38))="UL",ISERROR(SEARCH("Rear",INDIRECT(ADDRESS($C198,33)))),ISERROR(SEARCH("Side",INDIRECT(ADDRESS($C198,33))))),INDIRECT(ADDRESS($C198,COLUMN())),0),0),IF($D198&gt;0,IF(AND(INDIRECT(ADDRESS($D198,44))=0,INDIRECT(ADDRESS($D198,38))="UL",ISERROR(SEARCH("Rear",INDIRECT(ADDRESS($D198,33)))),ISERROR(SEARCH("Side",INDIRECT(ADDRESS($D198,33))))),INDIRECT(ADDRESS($D198,COLUMN())),0),0),IF($E198&gt;0,IF(AND(INDIRECT(ADDRESS($E198,44))=0,INDIRECT(ADDRESS($E198,38))="UL",ISERROR(SEARCH("Rear",INDIRECT(ADDRESS($E198,33)))),ISERROR(SEARCH("Side",INDIRECT(ADDRESS($E198,33))))),INDIRECT(ADDRESS($E198,COLUMN())),0),0),IF($F198&gt;0,IF(AND(INDIRECT(ADDRESS($F198,44))=0,INDIRECT(ADDRESS($F198,38))="UL",ISERROR(SEARCH("Rear",INDIRECT(ADDRESS($F198,33)))),ISERROR(SEARCH("Side",INDIRECT(ADDRESS($F198,33))))),INDIRECT(ADDRESS($F198,COLUMN())),0),0),IF($G198&gt;0,IF(AND(INDIRECT(ADDRESS($G198,44))=0,INDIRECT(ADDRESS($G198,38))="UL",ISERROR(SEARCH("Rear",INDIRECT(ADDRESS($G198,33)))),ISERROR(SEARCH("Side",INDIRECT(ADDRESS($G198,33))))),INDIRECT(ADDRESS($G198,COLUMN())),0),0),IF($H198&gt;0,IF(AND(INDIRECT(ADDRESS($H198,44))=0,INDIRECT(ADDRESS($H198,38))="UL",ISERROR(SEARCH("Rear",INDIRECT(ADDRESS($H198,33)))),ISERROR(SEARCH("Side",INDIRECT(ADDRESS($H198,33))))),INDIRECT(ADDRESS($H198,COLUMN())),0),0),IF($I198&gt;0,IF(AND(INDIRECT(ADDRESS($I198,44))=0,INDIRECT(ADDRESS($I198,38))="UL",ISERROR(SEARCH("Rear",INDIRECT(ADDRESS($I198,33)))),ISERROR(SEARCH("Side",INDIRECT(ADDRESS($I198,33))))),INDIRECT(ADDRESS($I198,COLUMN())),0),0),IF($J198&gt;0,IF(AND(INDIRECT(ADDRESS($J198,44))=0,INDIRECT(ADDRESS($J198,38))="UL",ISERROR(SEARCH("Rear",INDIRECT(ADDRESS($J198,33)))),ISERROR(SEARCH("Side",INDIRECT(ADDRESS($J198,33))))),INDIRECT(ADDRESS($J198,COLUMN())),0),0),IF($K198&gt;0,IF(AND(INDIRECT(ADDRESS($K198,44))=0,INDIRECT(ADDRESS($K198,38))="UL",ISERROR(SEARCH("Rear",INDIRECT(ADDRESS($K198,33)))),ISERROR(SEARCH("Side",INDIRECT(ADDRESS($K198,33))))),INDIRECT(ADDRESS($K198,COLUMN())),0),0),IF($L198&gt;0,IF(AND(INDIRECT(ADDRESS($L198,44))=0,INDIRECT(ADDRESS($L198,38))="UL",ISERROR(SEARCH("Rear",INDIRECT(ADDRESS($L198,33)))),ISERROR(SEARCH("Side",INDIRECT(ADDRESS($L198,33))))),INDIRECT(ADDRESS($L198,COLUMN())),0),0),IF($M198&gt;0,IF(AND(INDIRECT(ADDRESS($M198,44))=0,INDIRECT(ADDRESS($M198,38))="UL",ISERROR(SEARCH("Rear",INDIRECT(ADDRESS($M198,33)))),ISERROR(SEARCH("Side",INDIRECT(ADDRESS($M198,33))))),INDIRECT(ADDRESS($M198,COLUMN())),0),0))</f>
        <v>0.1111111111111111</v>
      </c>
      <c r="BX198" s="57">
        <f t="shared" ca="1" si="136"/>
        <v>0.22222222222222221</v>
      </c>
      <c r="BY198" s="57" cm="1">
        <f t="array" aca="1" ref="BY198" ca="1">SUM(IF($C198&gt;0,IF(AND(INDIRECT(ADDRESS($C198,44))=0,INDIRECT(ADDRESS($C198,38))="UL"),INDIRECT(ADDRESS($C198,COLUMN())),0),0),IF($D198&gt;0,IF(AND(INDIRECT(ADDRESS($D198,44))=0,INDIRECT(ADDRESS($D198,38))="UL"),INDIRECT(ADDRESS($D198,COLUMN())),0),0),IF($E198&gt;0,IF(AND(INDIRECT(ADDRESS($E198,44))=0,INDIRECT(ADDRESS($E198,38))="UL"),INDIRECT(ADDRESS($E198,COLUMN())),0),0),IF($F198&gt;0,IF(AND(INDIRECT(ADDRESS($F198,44))=0,INDIRECT(ADDRESS($F198,38))="UL"),INDIRECT(ADDRESS($F198,COLUMN())),0),0),IF($G198&gt;0,IF(AND(INDIRECT(ADDRESS($G198,44))=0,INDIRECT(ADDRESS($G198,38))="UL"),INDIRECT(ADDRESS($G198,COLUMN())),0),0),IF($H198&gt;0,IF(AND(INDIRECT(ADDRESS($H198,44))=0,INDIRECT(ADDRESS($H198,38))="UL"),INDIRECT(ADDRESS($H198,COLUMN())),0),0),IF($I198&gt;0,IF(AND(INDIRECT(ADDRESS($I198,44))=0,INDIRECT(ADDRESS($I198,38))="UL"),INDIRECT(ADDRESS($I198,COLUMN())),0),0),IF($J198&gt;0,IF(AND(INDIRECT(ADDRESS($J198,44))=0,INDIRECT(ADDRESS($J198,38))="UL"),INDIRECT(ADDRESS($J198,COLUMN())),0),0),IF($K198&gt;0,IF(AND(INDIRECT(ADDRESS($K198,44))=0,INDIRECT(ADDRESS($K198,38))="UL"),INDIRECT(ADDRESS($K198,COLUMN())),0),0),IF($L198&gt;0,IF(AND(INDIRECT(ADDRESS($L198,44))=0,INDIRECT(ADDRESS($L198,38))="UL"),INDIRECT(ADDRESS($L198,COLUMN())),0),0),IF($M198&gt;0,IF(AND(INDIRECT(ADDRESS($M198,44))=0,INDIRECT(ADDRESS($M198,38))="UL"),INDIRECT(ADDRESS($M198,COLUMN())),0),0))</f>
        <v>3.7037037037037035E-2</v>
      </c>
      <c r="BZ198" s="57" cm="1">
        <f t="array" aca="1" ref="BZ198" ca="1">SUM(IF($C198&gt;0,IF(AND(INDIRECT(ADDRESS($C198,44))=0,INDIRECT(ADDRESS($C198,38))="UL"),INDIRECT(ADDRESS($C198,COLUMN())),0),0),IF($D198&gt;0,IF(AND(INDIRECT(ADDRESS($D198,44))=0,INDIRECT(ADDRESS($D198,38))="UL"),INDIRECT(ADDRESS($D198,COLUMN())),0),0),IF($E198&gt;0,IF(AND(INDIRECT(ADDRESS($E198,44))=0,INDIRECT(ADDRESS($E198,38))="UL"),INDIRECT(ADDRESS($E198,COLUMN())),0),0),IF($F198&gt;0,IF(AND(INDIRECT(ADDRESS($F198,44))=0,INDIRECT(ADDRESS($F198,38))="UL"),INDIRECT(ADDRESS($F198,COLUMN())),0),0),IF($G198&gt;0,IF(AND(INDIRECT(ADDRESS($G198,44))=0,INDIRECT(ADDRESS($G198,38))="UL"),INDIRECT(ADDRESS($G198,COLUMN())),0),0),IF($H198&gt;0,IF(AND(INDIRECT(ADDRESS($H198,44))=0,INDIRECT(ADDRESS($H198,38))="UL"),INDIRECT(ADDRESS($H198,COLUMN())),0),0),IF($I198&gt;0,IF(AND(INDIRECT(ADDRESS($I198,44))=0,INDIRECT(ADDRESS($I198,38))="UL"),INDIRECT(ADDRESS($I198,COLUMN())),0),0),IF($J198&gt;0,IF(AND(INDIRECT(ADDRESS($J198,44))=0,INDIRECT(ADDRESS($J198,38))="UL"),INDIRECT(ADDRESS($J198,COLUMN())),0),0),IF($K198&gt;0,IF(AND(INDIRECT(ADDRESS($K198,44))=0,INDIRECT(ADDRESS($K198,38))="UL"),INDIRECT(ADDRESS($K198,COLUMN())),0),0),IF($L198&gt;0,IF(AND(INDIRECT(ADDRESS($L198,44))=0,INDIRECT(ADDRESS($L198,38))="UL"),INDIRECT(ADDRESS($L198,COLUMN())),0),0),IF($M198&gt;0,IF(AND(INDIRECT(ADDRESS($M198,44))=0,INDIRECT(ADDRESS($M198,38))="UL"),INDIRECT(ADDRESS($M198,COLUMN())),0),0))</f>
        <v>7.407407407407407E-2</v>
      </c>
      <c r="CA198" s="57">
        <f t="shared" ca="1" si="137"/>
        <v>3.7037037037037035E-2</v>
      </c>
      <c r="CB198" s="57" cm="1">
        <f t="array" aca="1" ref="CB198" ca="1">SUM(IF($C198&gt;0,IF(AND(INDIRECT(ADDRESS($C198,44))=0,INDIRECT(ADDRESS($C198,38))&lt;&gt;"UL"),INDIRECT(ADDRESS($C198,COLUMN())),0),0),IF($D198&gt;0,IF(AND(INDIRECT(ADDRESS($D198,44))=0,INDIRECT(ADDRESS($D198,38))&lt;&gt;"UL"),INDIRECT(ADDRESS($D198,COLUMN())),0),0),IF($E198&gt;0,IF(AND(INDIRECT(ADDRESS($E198,44))=0,INDIRECT(ADDRESS($E198,38))&lt;&gt;"UL"),INDIRECT(ADDRESS($E198,COLUMN())),0),0),IF($F198&gt;0,IF(AND(INDIRECT(ADDRESS($F198,44))=0,INDIRECT(ADDRESS($F198,38))&lt;&gt;"UL"),INDIRECT(ADDRESS($F198,COLUMN())),0),0),IF($G198&gt;0,IF(AND(INDIRECT(ADDRESS($G198,44))=0,INDIRECT(ADDRESS($G198,38))&lt;&gt;"UL"),INDIRECT(ADDRESS($G198,COLUMN())),0),0),IF($H198&gt;0,IF(AND(INDIRECT(ADDRESS($H198,44))=0,INDIRECT(ADDRESS($H198,38))&lt;&gt;"UL"),INDIRECT(ADDRESS($H198,COLUMN())),0),0),IF($I198&gt;0,IF(AND(INDIRECT(ADDRESS($I198,44))=0,INDIRECT(ADDRESS($I198,38))&lt;&gt;"UL"),INDIRECT(ADDRESS($I198,COLUMN())),0),0),IF($J198&gt;0,IF(AND(INDIRECT(ADDRESS($J198,44))=0,INDIRECT(ADDRESS($J198,38))&lt;&gt;"UL"),INDIRECT(ADDRESS($J198,COLUMN())),0),0),IF($K198&gt;0,IF(AND(INDIRECT(ADDRESS($K198,44))=0,INDIRECT(ADDRESS($K198,38))&lt;&gt;"UL"),INDIRECT(ADDRESS($K198,COLUMN())),0),0),IF($L198&gt;0,IF(AND(INDIRECT(ADDRESS($L198,44))=0,INDIRECT(ADDRESS($L198,38))&lt;&gt;"UL"),INDIRECT(ADDRESS($L198,COLUMN())),0),0),IF($M198&gt;0,IF(AND(INDIRECT(ADDRESS($M198,44))=0,INDIRECT(ADDRESS($M198,38))&lt;&gt;"UL"),INDIRECT(ADDRESS($M198,COLUMN())),0),0))</f>
        <v>0</v>
      </c>
      <c r="CC198" s="57">
        <f t="shared" ca="1" si="138"/>
        <v>0</v>
      </c>
      <c r="CD198" s="57" cm="1">
        <f t="array" aca="1" ref="CD198" ca="1">SUM(IF($C198&gt;0,IF(AND(INDIRECT(ADDRESS($C198,44))=0,INDIRECT(ADDRESS($C198,38))&lt;&gt;"UL"),INDIRECT(ADDRESS($C198,COLUMN())),0),0),IF($D198&gt;0,IF(AND(INDIRECT(ADDRESS($D198,44))=0,INDIRECT(ADDRESS($D198,38))&lt;&gt;"UL"),INDIRECT(ADDRESS($D198,COLUMN())),0),0),IF($E198&gt;0,IF(AND(INDIRECT(ADDRESS($E198,44))=0,INDIRECT(ADDRESS($E198,38))&lt;&gt;"UL"),INDIRECT(ADDRESS($E198,COLUMN())),0),0),IF($F198&gt;0,IF(AND(INDIRECT(ADDRESS($F198,44))=0,INDIRECT(ADDRESS($F198,38))&lt;&gt;"UL"),INDIRECT(ADDRESS($F198,COLUMN())),0),0),IF($G198&gt;0,IF(AND(INDIRECT(ADDRESS($G198,44))=0,INDIRECT(ADDRESS($G198,38))&lt;&gt;"UL"),INDIRECT(ADDRESS($G198,COLUMN())),0),0),IF($H198&gt;0,IF(AND(INDIRECT(ADDRESS($H198,44))=0,INDIRECT(ADDRESS($H198,38))&lt;&gt;"UL"),INDIRECT(ADDRESS($H198,COLUMN())),0),0),IF($I198&gt;0,IF(AND(INDIRECT(ADDRESS($I198,44))=0,INDIRECT(ADDRESS($I198,38))&lt;&gt;"UL"),INDIRECT(ADDRESS($I198,COLUMN())),0),0),IF($J198&gt;0,IF(AND(INDIRECT(ADDRESS($J198,44))=0,INDIRECT(ADDRESS($J198,38))&lt;&gt;"UL"),INDIRECT(ADDRESS($J198,COLUMN())),0),0),IF($K198&gt;0,IF(AND(INDIRECT(ADDRESS($K198,44))=0,INDIRECT(ADDRESS($K198,38))&lt;&gt;"UL"),INDIRECT(ADDRESS($K198,COLUMN())),0),0),IF($L198&gt;0,IF(AND(INDIRECT(ADDRESS($L198,44))=0,INDIRECT(ADDRESS($L198,38))&lt;&gt;"UL"),INDIRECT(ADDRESS($L198,COLUMN())),0),0),IF($M198&gt;0,IF(AND(INDIRECT(ADDRESS($M198,44))=0,INDIRECT(ADDRESS($M198,38))&lt;&gt;"UL"),INDIRECT(ADDRESS($M198,COLUMN())),0),0))</f>
        <v>0</v>
      </c>
      <c r="CE198" s="57" cm="1">
        <f t="array" aca="1" ref="CE198" ca="1">SUM(IF($C198&gt;0,IF(AND(INDIRECT(ADDRESS($C198,44))=0,INDIRECT(ADDRESS($C198,38))&lt;&gt;"UL"),INDIRECT(ADDRESS($C198,COLUMN())),0),0),IF($D198&gt;0,IF(AND(INDIRECT(ADDRESS($D198,44))=0,INDIRECT(ADDRESS($D198,38))&lt;&gt;"UL"),INDIRECT(ADDRESS($D198,COLUMN())),0),0),IF($E198&gt;0,IF(AND(INDIRECT(ADDRESS($E198,44))=0,INDIRECT(ADDRESS($E198,38))&lt;&gt;"UL"),INDIRECT(ADDRESS($E198,COLUMN())),0),0),IF($F198&gt;0,IF(AND(INDIRECT(ADDRESS($F198,44))=0,INDIRECT(ADDRESS($F198,38))&lt;&gt;"UL"),INDIRECT(ADDRESS($F198,COLUMN())),0),0),IF($G198&gt;0,IF(AND(INDIRECT(ADDRESS($G198,44))=0,INDIRECT(ADDRESS($G198,38))&lt;&gt;"UL"),INDIRECT(ADDRESS($G198,COLUMN())),0),0),IF($H198&gt;0,IF(AND(INDIRECT(ADDRESS($H198,44))=0,INDIRECT(ADDRESS($H198,38))&lt;&gt;"UL"),INDIRECT(ADDRESS($H198,COLUMN())),0),0),IF($I198&gt;0,IF(AND(INDIRECT(ADDRESS($I198,44))=0,INDIRECT(ADDRESS($I198,38))&lt;&gt;"UL"),INDIRECT(ADDRESS($I198,COLUMN())),0),0),IF($J198&gt;0,IF(AND(INDIRECT(ADDRESS($J198,44))=0,INDIRECT(ADDRESS($J198,38))&lt;&gt;"UL"),INDIRECT(ADDRESS($J198,COLUMN())),0),0),IF($K198&gt;0,IF(AND(INDIRECT(ADDRESS($K198,44))=0,INDIRECT(ADDRESS($K198,38))&lt;&gt;"UL"),INDIRECT(ADDRESS($K198,COLUMN())),0),0),IF($L198&gt;0,IF(AND(INDIRECT(ADDRESS($L198,44))=0,INDIRECT(ADDRESS($L198,38))&lt;&gt;"UL"),INDIRECT(ADDRESS($L198,COLUMN())),0),0),IF($M198&gt;0,IF(AND(INDIRECT(ADDRESS($M198,44))=0,INDIRECT(ADDRESS($M198,38))&lt;&gt;"UL"),INDIRECT(ADDRESS($M198,COLUMN())),0),0))</f>
        <v>0</v>
      </c>
      <c r="CF198" s="57">
        <f t="shared" ca="1" si="139"/>
        <v>0</v>
      </c>
      <c r="CG198" s="57">
        <f t="shared" ca="1" si="140"/>
        <v>0.42937646852748829</v>
      </c>
      <c r="CH198" s="57">
        <f t="shared" ca="1" si="133"/>
        <v>1.9517112205794922E-2</v>
      </c>
      <c r="CI198" s="19">
        <f t="shared" ca="1" si="134"/>
        <v>12.813401463336342</v>
      </c>
      <c r="CJ198" s="19"/>
      <c r="CK198" s="57" cm="1">
        <f t="array" aca="1" ref="CK198" ca="1">IF(AU198="S", SUM(IF($C198&gt;0,IF(INDIRECT(ADDRESS($C198,43))&lt;&gt;1,INDIRECT(ADDRESS($C198,48)),0),0), IF($D198&gt;0,IF(INDIRECT(ADDRESS($D198,43))&lt;&gt;1,INDIRECT(ADDRESS($D198,48)),0),0), IF($E198&gt;0,IF(INDIRECT(ADDRESS($E198,43))&lt;&gt;1,INDIRECT(ADDRESS($E198,48)),0),0), IF($F198&gt;0,IF(INDIRECT(ADDRESS($F198,43))&lt;&gt;1,INDIRECT(ADDRESS($F198,48)),0),0), IF($G198&gt;0,IF(INDIRECT(ADDRESS($G198,43))&lt;&gt;1,INDIRECT(ADDRESS($G198,48)),0),0), IF($H198&gt;0,IF(INDIRECT(ADDRESS($H198,43))&lt;&gt;1,INDIRECT(ADDRESS($H198,48)),0),0), IF($I198&gt;0,IF(INDIRECT(ADDRESS($I198,43))&lt;&gt;1,INDIRECT(ADDRESS($I198,48)),0),0), IF($J198&gt;0,IF(INDIRECT(ADDRESS($J198,43))&lt;&gt;1,INDIRECT(ADDRESS($J198,48)),0),0), IF($K198&gt;0,IF(INDIRECT(ADDRESS($K198,43))&lt;&gt;1,INDIRECT(ADDRESS($K198,48)),0),0), IF($L198&gt;0,IF(INDIRECT(ADDRESS($L198,43))&lt;&gt;1,INDIRECT(ADDRESS($L198,48)),0),0), IF($M198&gt;0,IF(INDIRECT(ADDRESS($M198,43))&lt;&gt;1,INDIRECT(ADDRESS($M198,48)),0),0)), IF(AU198="L",SUM(IF($C198&gt;0,IF(INDIRECT(ADDRESS($C198,43))&lt;&gt;1,INDIRECT(ADDRESS($C198,50)),0),0), IF($D198&gt;0,IF(INDIRECT(ADDRESS($D198,43))&lt;&gt;1,INDIRECT(ADDRESS($D198,50)),0),0), IF($E198&gt;0,IF(INDIRECT(ADDRESS($E198,43))&lt;&gt;1,INDIRECT(ADDRESS($E198,50)),0),0), IF($F198&gt;0,IF(INDIRECT(ADDRESS($F198,43))&lt;&gt;1,INDIRECT(ADDRESS($F198,50)),0),0), IF($G198&gt;0,IF(INDIRECT(ADDRESS($G198,43))&lt;&gt;1,INDIRECT(ADDRESS($G198,50)),0),0), IF($G198&gt;0,IF(INDIRECT(ADDRESS($G198,43))&lt;&gt;1,INDIRECT(ADDRESS($G198,50)),0),0), IF($H198&gt;0,IF(INDIRECT(ADDRESS($H198,43))&lt;&gt;1,INDIRECT(ADDRESS($H198,50)),0),0), IF($I198&gt;0,IF(INDIRECT(ADDRESS($I198,43))&lt;&gt;1,INDIRECT(ADDRESS($I198,50)),0),0), IF($J198&gt;0,IF(INDIRECT(ADDRESS($J198,43))&lt;&gt;1,INDIRECT(ADDRESS($J198,50)),0),0), IF($K198&gt;0,IF(INDIRECT(ADDRESS($K198,43))&lt;&gt;1,INDIRECT(ADDRESS($K198,50)),0),0), IF($L198&gt;0,IF(INDIRECT(ADDRESS($L198,43))&lt;&gt;1,INDIRECT(ADDRESS($L198,50)),0),0), IF($M198&gt;0,IF(INDIRECT(ADDRESS($M198,43))&lt;&gt;1,INDIRECT(ADDRESS($M198,50)),0),0)), SUM(IF($C198&gt;0,IF(INDIRECT(ADDRESS($C198,43))&lt;&gt;1,INDIRECT(ADDRESS($C198,49)),0),0), IF($D198&gt;0,IF(INDIRECT(ADDRESS($D198,43))&lt;&gt;1,INDIRECT(ADDRESS($D198,49)),0),0), IF($E198&gt;0,IF(INDIRECT(ADDRESS($E198,43))&lt;&gt;1,INDIRECT(ADDRESS($E198,49)),0),0), IF($F198&gt;0,IF(INDIRECT(ADDRESS($F198,43))&lt;&gt;1,INDIRECT(ADDRESS($F198,49)),0),0), IF($G198&gt;0,IF(INDIRECT(ADDRESS($G198,43))&lt;&gt;1,INDIRECT(ADDRESS($G198,49)),0),0), IF($G198&gt;0,IF(INDIRECT(ADDRESS($G198,43))&lt;&gt;1,INDIRECT(ADDRESS($G198,49)),0),0), IF($H198&gt;0,IF(INDIRECT(ADDRESS($H198,43))&lt;&gt;1,INDIRECT(ADDRESS($H198,49)),0),0), IF($I198&gt;0,IF(INDIRECT(ADDRESS($I198,43))&lt;&gt;1,INDIRECT(ADDRESS($I198,49)),0),0), IF($J198&gt;0,IF(INDIRECT(ADDRESS($J198,43))&lt;&gt;1,INDIRECT(ADDRESS($J198,49)),0),0), IF($K198&gt;0,IF(INDIRECT(ADDRESS($K198,43))&lt;&gt;1,INDIRECT(ADDRESS($K198,49)),0),0), IF($L198&gt;0,IF(INDIRECT(ADDRESS($L198,43))&lt;&gt;1,INDIRECT(ADDRESS($L198,49)),0),0), IF($M198&gt;0,IF(INDIRECT(ADDRESS($M198,43))&lt;&gt;1,INDIRECT(ADDRESS($M198,49)),0),0))))</f>
        <v>1.333333333333333</v>
      </c>
      <c r="CL198" s="57" cm="1">
        <f t="array" aca="1" ref="CL198" ca="1">SUM(IF($C198&gt;0,IF(INDIRECT(ADDRESS($C198,44))=1,INDIRECT(ADDRESS($C198,90)),0),0), IF($D198&gt;0,IF(INDIRECT(ADDRESS($D198,44))=1,INDIRECT(ADDRESS($D198,90)),0),0), IF($E198&gt;0,IF(INDIRECT(ADDRESS($E198,44))=1,INDIRECT(ADDRESS($E198,90)),0),0), IF($F198&gt;0,IF(INDIRECT(ADDRESS($F198,44))=1,INDIRECT(ADDRESS($F198,90)),0),0), IF($G198&gt;0,IF(INDIRECT(ADDRESS($G198,44))=1,INDIRECT(ADDRESS($G198,90)),0),0), IF($H198&gt;0,IF(INDIRECT(ADDRESS($H198,44))=1,INDIRECT(ADDRESS($H198,90)),0),0), IF($I198&gt;0,IF(INDIRECT(ADDRESS($I198,44))=1,INDIRECT(ADDRESS($I198,90)),0),0), IF($J198&gt;0,IF(INDIRECT(ADDRESS($J198,44))=1,INDIRECT(ADDRESS($J198,90)),0),0), IF($K198&gt;0,IF(INDIRECT(ADDRESS($K198,44))=1,INDIRECT(ADDRESS($K198,90)),0),0), IF($L198&gt;0,IF(INDIRECT(ADDRESS($L198,44))=1,INDIRECT(ADDRESS($L198,90)),0),0), IF($M198&gt;0,IF(INDIRECT(ADDRESS($M198,44))=1,INDIRECT(ADDRESS($M198,90)),0),0))</f>
        <v>0</v>
      </c>
      <c r="CM198" s="56">
        <f t="shared" ca="1" si="135"/>
        <v>0.14307684971668866</v>
      </c>
      <c r="CN198" s="59"/>
    </row>
    <row r="199" spans="1:92" x14ac:dyDescent="0.25">
      <c r="A199" s="52" t="s">
        <v>268</v>
      </c>
      <c r="B199" s="67">
        <v>105</v>
      </c>
      <c r="C199" s="67">
        <v>131</v>
      </c>
      <c r="D199" s="67"/>
      <c r="E199" s="67"/>
      <c r="F199" s="67"/>
      <c r="G199" s="67">
        <v>132</v>
      </c>
      <c r="H199" s="67"/>
      <c r="I199" s="67"/>
      <c r="J199" s="67"/>
      <c r="K199" s="67"/>
      <c r="L199" s="67"/>
      <c r="M199" s="67"/>
      <c r="N199" s="67">
        <f t="shared" ca="1" si="141"/>
        <v>20</v>
      </c>
      <c r="O199" s="67" t="str" cm="1">
        <f t="array" aca="1" ref="O199" ca="1">INDIRECT(ADDRESS($B199,COLUMN()))</f>
        <v>Fighter</v>
      </c>
      <c r="P199" s="67" cm="1">
        <f t="array" aca="1" ref="P199" ca="1">INDIRECT(ADDRESS($B199,COLUMN()))</f>
        <v>2</v>
      </c>
      <c r="Q199" s="67" t="str" cm="1">
        <f t="array" aca="1" ref="Q199" ca="1">INDIRECT(ADDRESS($B199,COLUMN()))</f>
        <v>-</v>
      </c>
      <c r="R199" s="67" t="str" cm="1">
        <f t="array" aca="1" ref="R199" ca="1">INDIRECT(ADDRESS($B199,COLUMN()))</f>
        <v>-</v>
      </c>
      <c r="S199" s="67" cm="1">
        <f t="array" aca="1" ref="S199" ca="1">INDIRECT(ADDRESS($B199,COLUMN()))</f>
        <v>2</v>
      </c>
      <c r="T199" s="67" t="str" cm="1">
        <f t="array" aca="1" ref="T199" ca="1">INDIRECT(ADDRESS($B199,COLUMN()))</f>
        <v>1-8</v>
      </c>
      <c r="U199" s="67" cm="1">
        <f t="array" aca="1" ref="U199" ca="1">INDIRECT(ADDRESS($B199,COLUMN()))</f>
        <v>8</v>
      </c>
      <c r="V199" s="67" cm="1">
        <f t="array" aca="1" ref="V199" ca="1">INDIRECT(ADDRESS($B199,COLUMN()))</f>
        <v>0</v>
      </c>
      <c r="W199" s="67" cm="1">
        <f t="array" aca="1" ref="W199" ca="1">INDIRECT(ADDRESS($B199,COLUMN()))</f>
        <v>3</v>
      </c>
      <c r="X199" s="67" cm="1">
        <f t="array" aca="1" ref="X199" ca="1">INDIRECT(ADDRESS($B199,COLUMN()))</f>
        <v>6</v>
      </c>
      <c r="Y199" s="67" cm="1">
        <f t="array" aca="1" ref="Y199" ca="1">INDIRECT(ADDRESS($B199,COLUMN()))</f>
        <v>-1</v>
      </c>
      <c r="Z199" s="67" cm="1">
        <f t="array" aca="1" ref="Z199" ca="1">INDIRECT(ADDRESS($B199,COLUMN()))</f>
        <v>5</v>
      </c>
      <c r="AA199" s="67" cm="1">
        <f t="array" aca="1" ref="AA199" ca="1">INDIRECT(ADDRESS($B199,COLUMN()))</f>
        <v>0</v>
      </c>
      <c r="AB199" s="56">
        <f t="shared" ca="1" si="121"/>
        <v>0.88572244615117823</v>
      </c>
      <c r="AC199" s="56">
        <f t="shared" ca="1" si="122"/>
        <v>1.3189415250705898</v>
      </c>
      <c r="AD199" s="56">
        <f t="shared" ca="1" si="123"/>
        <v>2.2938113479488518</v>
      </c>
      <c r="AF199" s="52"/>
      <c r="AG199" s="52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2"/>
      <c r="AU199" s="54" t="s">
        <v>113</v>
      </c>
      <c r="AV199" s="57" cm="1">
        <f t="array" aca="1" ref="AV199" ca="1">SUM(IF($C199&gt;0,IF(AND(INDIRECT(ADDRESS($C199,44))=0,INDIRECT(ADDRESS($C199,38))="UL",ISERROR(SEARCH("Rear",INDIRECT(ADDRESS($C199,33)))),ISERROR(SEARCH("Side",INDIRECT(ADDRESS($C199,33))))),INDIRECT(ADDRESS($C199,COLUMN())),0),0),IF($D199&gt;0,IF(AND(INDIRECT(ADDRESS($D199,44))=0,INDIRECT(ADDRESS($D199,38))="UL",ISERROR(SEARCH("Rear",INDIRECT(ADDRESS($D199,33)))),ISERROR(SEARCH("Side",INDIRECT(ADDRESS($D199,33))))),INDIRECT(ADDRESS($D199,COLUMN())),0),0),IF($E199&gt;0,IF(AND(INDIRECT(ADDRESS($E199,44))=0,INDIRECT(ADDRESS($E199,38))="UL",ISERROR(SEARCH("Rear",INDIRECT(ADDRESS($E199,33)))),ISERROR(SEARCH("Side",INDIRECT(ADDRESS($E199,33))))),INDIRECT(ADDRESS($E199,COLUMN())),0),0),IF($F199&gt;0,IF(AND(INDIRECT(ADDRESS($F199,44))=0,INDIRECT(ADDRESS($F199,38))="UL",ISERROR(SEARCH("Rear",INDIRECT(ADDRESS($F199,33)))),ISERROR(SEARCH("Side",INDIRECT(ADDRESS($F199,33))))),INDIRECT(ADDRESS($F199,COLUMN())),0),0),IF($G199&gt;0,IF(AND(INDIRECT(ADDRESS($G199,44))=0,INDIRECT(ADDRESS($G199,38))="UL",ISERROR(SEARCH("Rear",INDIRECT(ADDRESS($G199,33)))),ISERROR(SEARCH("Side",INDIRECT(ADDRESS($G199,33))))),INDIRECT(ADDRESS($G199,COLUMN())),0),0),IF($H199&gt;0,IF(AND(INDIRECT(ADDRESS($H199,44))=0,INDIRECT(ADDRESS($H199,38))="UL",ISERROR(SEARCH("Rear",INDIRECT(ADDRESS($H199,33)))),ISERROR(SEARCH("Side",INDIRECT(ADDRESS($H199,33))))),INDIRECT(ADDRESS($H199,COLUMN())),0),0),IF($I199&gt;0,IF(AND(INDIRECT(ADDRESS($I199,44))=0,INDIRECT(ADDRESS($I199,38))="UL",ISERROR(SEARCH("Rear",INDIRECT(ADDRESS($I199,33)))),ISERROR(SEARCH("Side",INDIRECT(ADDRESS($I199,33))))),INDIRECT(ADDRESS($I199,COLUMN())),0),0),IF($J199&gt;0,IF(AND(INDIRECT(ADDRESS($J199,44))=0,INDIRECT(ADDRESS($J199,38))="UL",ISERROR(SEARCH("Rear",INDIRECT(ADDRESS($J199,33)))),ISERROR(SEARCH("Side",INDIRECT(ADDRESS($J199,33))))),INDIRECT(ADDRESS($J199,COLUMN())),0),0),IF($K199&gt;0,IF(AND(INDIRECT(ADDRESS($K199,44))=0,INDIRECT(ADDRESS($K199,38))="UL",ISERROR(SEARCH("Rear",INDIRECT(ADDRESS($K199,33)))),ISERROR(SEARCH("Side",INDIRECT(ADDRESS($K199,33))))),INDIRECT(ADDRESS($K199,COLUMN())),0),0),IF($L199&gt;0,IF(AND(INDIRECT(ADDRESS($L199,44))=0,INDIRECT(ADDRESS($L199,38))="UL",ISERROR(SEARCH("Rear",INDIRECT(ADDRESS($L199,33)))),ISERROR(SEARCH("Side",INDIRECT(ADDRESS($L199,33))))),INDIRECT(ADDRESS($L199,COLUMN())),0),0),IF($M199&gt;0,IF(AND(INDIRECT(ADDRESS($M199,44))=0,INDIRECT(ADDRESS($M199,38))="UL",ISERROR(SEARCH("Rear",INDIRECT(ADDRESS($M199,33)))),ISERROR(SEARCH("Side",INDIRECT(ADDRESS($M199,33))))),INDIRECT(ADDRESS($M199,COLUMN())),0),0))</f>
        <v>0.88888888888888884</v>
      </c>
      <c r="AW199" s="57" cm="1">
        <f t="array" aca="1" ref="AW199" ca="1">SUM(IF($C199&gt;0,IF(AND(INDIRECT(ADDRESS($C199,44))=0,INDIRECT(ADDRESS($C199,38))="UL",ISERROR(SEARCH("Rear",INDIRECT(ADDRESS($C199,33)))),ISERROR(SEARCH("Side",INDIRECT(ADDRESS($C199,33))))),INDIRECT(ADDRESS($C199,COLUMN())),0),0),IF($D199&gt;0,IF(AND(INDIRECT(ADDRESS($D199,44))=0,INDIRECT(ADDRESS($D199,38))="UL",ISERROR(SEARCH("Rear",INDIRECT(ADDRESS($D199,33)))),ISERROR(SEARCH("Side",INDIRECT(ADDRESS($D199,33))))),INDIRECT(ADDRESS($D199,COLUMN())),0),0),IF($E199&gt;0,IF(AND(INDIRECT(ADDRESS($E199,44))=0,INDIRECT(ADDRESS($E199,38))="UL",ISERROR(SEARCH("Rear",INDIRECT(ADDRESS($E199,33)))),ISERROR(SEARCH("Side",INDIRECT(ADDRESS($E199,33))))),INDIRECT(ADDRESS($E199,COLUMN())),0),0),IF($F199&gt;0,IF(AND(INDIRECT(ADDRESS($F199,44))=0,INDIRECT(ADDRESS($F199,38))="UL",ISERROR(SEARCH("Rear",INDIRECT(ADDRESS($F199,33)))),ISERROR(SEARCH("Side",INDIRECT(ADDRESS($F199,33))))),INDIRECT(ADDRESS($F199,COLUMN())),0),0),IF($G199&gt;0,IF(AND(INDIRECT(ADDRESS($G199,44))=0,INDIRECT(ADDRESS($G199,38))="UL",ISERROR(SEARCH("Rear",INDIRECT(ADDRESS($G199,33)))),ISERROR(SEARCH("Side",INDIRECT(ADDRESS($G199,33))))),INDIRECT(ADDRESS($G199,COLUMN())),0),0),IF($H199&gt;0,IF(AND(INDIRECT(ADDRESS($H199,44))=0,INDIRECT(ADDRESS($H199,38))="UL",ISERROR(SEARCH("Rear",INDIRECT(ADDRESS($H199,33)))),ISERROR(SEARCH("Side",INDIRECT(ADDRESS($H199,33))))),INDIRECT(ADDRESS($H199,COLUMN())),0),0),IF($I199&gt;0,IF(AND(INDIRECT(ADDRESS($I199,44))=0,INDIRECT(ADDRESS($I199,38))="UL",ISERROR(SEARCH("Rear",INDIRECT(ADDRESS($I199,33)))),ISERROR(SEARCH("Side",INDIRECT(ADDRESS($I199,33))))),INDIRECT(ADDRESS($I199,COLUMN())),0),0),IF($J199&gt;0,IF(AND(INDIRECT(ADDRESS($J199,44))=0,INDIRECT(ADDRESS($J199,38))="UL",ISERROR(SEARCH("Rear",INDIRECT(ADDRESS($J199,33)))),ISERROR(SEARCH("Side",INDIRECT(ADDRESS($J199,33))))),INDIRECT(ADDRESS($J199,COLUMN())),0),0),IF($K199&gt;0,IF(AND(INDIRECT(ADDRESS($K199,44))=0,INDIRECT(ADDRESS($K199,38))="UL",ISERROR(SEARCH("Rear",INDIRECT(ADDRESS($K199,33)))),ISERROR(SEARCH("Side",INDIRECT(ADDRESS($K199,33))))),INDIRECT(ADDRESS($K199,COLUMN())),0),0),IF($L199&gt;0,IF(AND(INDIRECT(ADDRESS($L199,44))=0,INDIRECT(ADDRESS($L199,38))="UL",ISERROR(SEARCH("Rear",INDIRECT(ADDRESS($L199,33)))),ISERROR(SEARCH("Side",INDIRECT(ADDRESS($L199,33))))),INDIRECT(ADDRESS($L199,COLUMN())),0),0),IF($M199&gt;0,IF(AND(INDIRECT(ADDRESS($M199,44))=0,INDIRECT(ADDRESS($M199,38))="UL",ISERROR(SEARCH("Rear",INDIRECT(ADDRESS($M199,33)))),ISERROR(SEARCH("Side",INDIRECT(ADDRESS($M199,33))))),INDIRECT(ADDRESS($M199,COLUMN())),0),0))</f>
        <v>1.2222222222222221</v>
      </c>
      <c r="AX199" s="57" cm="1">
        <f t="array" aca="1" ref="AX199" ca="1">SUM(IF($C199&gt;0,IF(AND(INDIRECT(ADDRESS($C199,44))=0,INDIRECT(ADDRESS($C199,38))="UL",ISERROR(SEARCH("Rear",INDIRECT(ADDRESS($C199,33)))),ISERROR(SEARCH("Side",INDIRECT(ADDRESS($C199,33))))),INDIRECT(ADDRESS($C199,COLUMN())),0),0),IF($D199&gt;0,IF(AND(INDIRECT(ADDRESS($D199,44))=0,INDIRECT(ADDRESS($D199,38))="UL",ISERROR(SEARCH("Rear",INDIRECT(ADDRESS($D199,33)))),ISERROR(SEARCH("Side",INDIRECT(ADDRESS($D199,33))))),INDIRECT(ADDRESS($D199,COLUMN())),0),0),IF($E199&gt;0,IF(AND(INDIRECT(ADDRESS($E199,44))=0,INDIRECT(ADDRESS($E199,38))="UL",ISERROR(SEARCH("Rear",INDIRECT(ADDRESS($E199,33)))),ISERROR(SEARCH("Side",INDIRECT(ADDRESS($E199,33))))),INDIRECT(ADDRESS($E199,COLUMN())),0),0),IF($F199&gt;0,IF(AND(INDIRECT(ADDRESS($F199,44))=0,INDIRECT(ADDRESS($F199,38))="UL",ISERROR(SEARCH("Rear",INDIRECT(ADDRESS($F199,33)))),ISERROR(SEARCH("Side",INDIRECT(ADDRESS($F199,33))))),INDIRECT(ADDRESS($F199,COLUMN())),0),0),IF($G199&gt;0,IF(AND(INDIRECT(ADDRESS($G199,44))=0,INDIRECT(ADDRESS($G199,38))="UL",ISERROR(SEARCH("Rear",INDIRECT(ADDRESS($G199,33)))),ISERROR(SEARCH("Side",INDIRECT(ADDRESS($G199,33))))),INDIRECT(ADDRESS($G199,COLUMN())),0),0),IF($H199&gt;0,IF(AND(INDIRECT(ADDRESS($H199,44))=0,INDIRECT(ADDRESS($H199,38))="UL",ISERROR(SEARCH("Rear",INDIRECT(ADDRESS($H199,33)))),ISERROR(SEARCH("Side",INDIRECT(ADDRESS($H199,33))))),INDIRECT(ADDRESS($H199,COLUMN())),0),0),IF($I199&gt;0,IF(AND(INDIRECT(ADDRESS($I199,44))=0,INDIRECT(ADDRESS($I199,38))="UL",ISERROR(SEARCH("Rear",INDIRECT(ADDRESS($I199,33)))),ISERROR(SEARCH("Side",INDIRECT(ADDRESS($I199,33))))),INDIRECT(ADDRESS($I199,COLUMN())),0),0),IF($J199&gt;0,IF(AND(INDIRECT(ADDRESS($J199,44))=0,INDIRECT(ADDRESS($J199,38))="UL",ISERROR(SEARCH("Rear",INDIRECT(ADDRESS($J199,33)))),ISERROR(SEARCH("Side",INDIRECT(ADDRESS($J199,33))))),INDIRECT(ADDRESS($J199,COLUMN())),0),0),IF($K199&gt;0,IF(AND(INDIRECT(ADDRESS($K199,44))=0,INDIRECT(ADDRESS($K199,38))="UL",ISERROR(SEARCH("Rear",INDIRECT(ADDRESS($K199,33)))),ISERROR(SEARCH("Side",INDIRECT(ADDRESS($K199,33))))),INDIRECT(ADDRESS($K199,COLUMN())),0),0),IF($L199&gt;0,IF(AND(INDIRECT(ADDRESS($L199,44))=0,INDIRECT(ADDRESS($L199,38))="UL",ISERROR(SEARCH("Rear",INDIRECT(ADDRESS($L199,33)))),ISERROR(SEARCH("Side",INDIRECT(ADDRESS($L199,33))))),INDIRECT(ADDRESS($L199,COLUMN())),0),0),IF($M199&gt;0,IF(AND(INDIRECT(ADDRESS($M199,44))=0,INDIRECT(ADDRESS($M199,38))="UL",ISERROR(SEARCH("Rear",INDIRECT(ADDRESS($M199,33)))),ISERROR(SEARCH("Side",INDIRECT(ADDRESS($M199,33))))),INDIRECT(ADDRESS($M199,COLUMN())),0),0))</f>
        <v>0</v>
      </c>
      <c r="AY199" s="58">
        <f t="shared" ca="1" si="124"/>
        <v>1.2222222222222221</v>
      </c>
      <c r="AZ199" s="58">
        <f t="shared" ca="1" si="125"/>
        <v>0.70370370370370361</v>
      </c>
      <c r="BA199" s="58" cm="1">
        <f t="array" aca="1" ref="BA199" ca="1">SUM(IF($C199&gt;0,IF(AND(INDIRECT(ADDRESS($C199,44))=0,INDIRECT(ADDRESS($C199,38))="UL"),INDIRECT(ADDRESS($C199,COLUMN())),0),0),IF($D199&gt;0,IF(AND(INDIRECT(ADDRESS($D199,44))=0,INDIRECT(ADDRESS($D199,38))="UL"),INDIRECT(ADDRESS($D199,COLUMN())),0),0),IF($E199&gt;0,IF(AND(INDIRECT(ADDRESS($E199,44))=0,INDIRECT(ADDRESS($E199,38))="UL"),INDIRECT(ADDRESS($E199,COLUMN())),0),0),IF($F199&gt;0,IF(AND(INDIRECT(ADDRESS($F199,44))=0,INDIRECT(ADDRESS($F199,38))="UL"),INDIRECT(ADDRESS($F199,COLUMN())),0),0),IF($G199&gt;0,IF(AND(INDIRECT(ADDRESS($G199,44))=0,INDIRECT(ADDRESS($G199,38))="UL"),INDIRECT(ADDRESS($G199,COLUMN())),0),0),IF($H199&gt;0,IF(AND(INDIRECT(ADDRESS($H199,44))=0,INDIRECT(ADDRESS($H199,38))="UL"),INDIRECT(ADDRESS($H199,COLUMN())),0),0),IF($I199&gt;0,IF(AND(INDIRECT(ADDRESS($I199,44))=0,INDIRECT(ADDRESS($I199,38))="UL"),INDIRECT(ADDRESS($I199,COLUMN())),0),0),IF($J199&gt;0,IF(AND(INDIRECT(ADDRESS($J199,44))=0,INDIRECT(ADDRESS($J199,38))="UL"),INDIRECT(ADDRESS($J199,COLUMN())),0),0),IF($K199&gt;0,IF(AND(INDIRECT(ADDRESS($K199,44))=0,INDIRECT(ADDRESS($K199,38))="UL"),INDIRECT(ADDRESS($K199,COLUMN())),0),0),IF($L199&gt;0,IF(AND(INDIRECT(ADDRESS($L199,44))=0,INDIRECT(ADDRESS($L199,38))="UL"),INDIRECT(ADDRESS($L199,COLUMN())),0),0),IF($M199&gt;0,IF(AND(INDIRECT(ADDRESS($M199,44))=0,INDIRECT(ADDRESS($M199,38))="UL"),INDIRECT(ADDRESS($M199,COLUMN())),0),0))</f>
        <v>0.32592592592592584</v>
      </c>
      <c r="BB199" s="58" cm="1">
        <f t="array" aca="1" ref="BB199" ca="1">SUM(IF($C199&gt;0,IF(AND(INDIRECT(ADDRESS($C199,44))=0,INDIRECT(ADDRESS($C199,38))="UL"),INDIRECT(ADDRESS($C199,COLUMN())),0),0),IF($D199&gt;0,IF(AND(INDIRECT(ADDRESS($D199,44))=0,INDIRECT(ADDRESS($D199,38))="UL"),INDIRECT(ADDRESS($D199,COLUMN())),0),0),IF($E199&gt;0,IF(AND(INDIRECT(ADDRESS($E199,44))=0,INDIRECT(ADDRESS($E199,38))="UL"),INDIRECT(ADDRESS($E199,COLUMN())),0),0),IF($F199&gt;0,IF(AND(INDIRECT(ADDRESS($F199,44))=0,INDIRECT(ADDRESS($F199,38))="UL"),INDIRECT(ADDRESS($F199,COLUMN())),0),0),IF($G199&gt;0,IF(AND(INDIRECT(ADDRESS($G199,44))=0,INDIRECT(ADDRESS($G199,38))="UL"),INDIRECT(ADDRESS($G199,COLUMN())),0),0),IF($H199&gt;0,IF(AND(INDIRECT(ADDRESS($H199,44))=0,INDIRECT(ADDRESS($H199,38))="UL"),INDIRECT(ADDRESS($H199,COLUMN())),0),0),IF($I199&gt;0,IF(AND(INDIRECT(ADDRESS($I199,44))=0,INDIRECT(ADDRESS($I199,38))="UL"),INDIRECT(ADDRESS($I199,COLUMN())),0),0),IF($J199&gt;0,IF(AND(INDIRECT(ADDRESS($J199,44))=0,INDIRECT(ADDRESS($J199,38))="UL"),INDIRECT(ADDRESS($J199,COLUMN())),0),0),IF($K199&gt;0,IF(AND(INDIRECT(ADDRESS($K199,44))=0,INDIRECT(ADDRESS($K199,38))="UL"),INDIRECT(ADDRESS($K199,COLUMN())),0),0),IF($L199&gt;0,IF(AND(INDIRECT(ADDRESS($L199,44))=0,INDIRECT(ADDRESS($L199,38))="UL"),INDIRECT(ADDRESS($L199,COLUMN())),0),0),IF($M199&gt;0,IF(AND(INDIRECT(ADDRESS($M199,44))=0,INDIRECT(ADDRESS($M199,38))="UL"),INDIRECT(ADDRESS($M199,COLUMN())),0),0))</f>
        <v>0.23703703703703702</v>
      </c>
      <c r="BC199" s="58" cm="1">
        <f t="array" aca="1" ref="BC199" ca="1">SUM(IF($C199&gt;0,IF(AND(INDIRECT(ADDRESS($C199,44))=0,INDIRECT(ADDRESS($C199,38))="UL"),INDIRECT(ADDRESS($C199,COLUMN())),0),0),IF($D199&gt;0,IF(AND(INDIRECT(ADDRESS($D199,44))=0,INDIRECT(ADDRESS($D199,38))="UL"),INDIRECT(ADDRESS($D199,COLUMN())),0),0),IF($E199&gt;0,IF(AND(INDIRECT(ADDRESS($E199,44))=0,INDIRECT(ADDRESS($E199,38))="UL"),INDIRECT(ADDRESS($E199,COLUMN())),0),0),IF($F199&gt;0,IF(AND(INDIRECT(ADDRESS($F199,44))=0,INDIRECT(ADDRESS($F199,38))="UL"),INDIRECT(ADDRESS($F199,COLUMN())),0),0),IF($G199&gt;0,IF(AND(INDIRECT(ADDRESS($G199,44))=0,INDIRECT(ADDRESS($G199,38))="UL"),INDIRECT(ADDRESS($G199,COLUMN())),0),0),IF($H199&gt;0,IF(AND(INDIRECT(ADDRESS($H199,44))=0,INDIRECT(ADDRESS($H199,38))="UL"),INDIRECT(ADDRESS($H199,COLUMN())),0),0),IF($I199&gt;0,IF(AND(INDIRECT(ADDRESS($I199,44))=0,INDIRECT(ADDRESS($I199,38))="UL"),INDIRECT(ADDRESS($I199,COLUMN())),0),0),IF($J199&gt;0,IF(AND(INDIRECT(ADDRESS($J199,44))=0,INDIRECT(ADDRESS($J199,38))="UL"),INDIRECT(ADDRESS($J199,COLUMN())),0),0),IF($K199&gt;0,IF(AND(INDIRECT(ADDRESS($K199,44))=0,INDIRECT(ADDRESS($K199,38))="UL"),INDIRECT(ADDRESS($K199,COLUMN())),0),0),IF($L199&gt;0,IF(AND(INDIRECT(ADDRESS($L199,44))=0,INDIRECT(ADDRESS($L199,38))="UL"),INDIRECT(ADDRESS($L199,COLUMN())),0),0),IF($M199&gt;0,IF(AND(INDIRECT(ADDRESS($M199,44))=0,INDIRECT(ADDRESS($M199,38))="UL"),INDIRECT(ADDRESS($M199,COLUMN())),0),0))</f>
        <v>0.11851851851851851</v>
      </c>
      <c r="BD199" s="58" cm="1">
        <f t="array" aca="1" ref="BD199" ca="1">SUM(IF($C199&gt;0,IF(AND(INDIRECT(ADDRESS($C199,44))=0,INDIRECT(ADDRESS($C199,38))="UL"),INDIRECT(ADDRESS($C199,COLUMN())),0),0),IF($D199&gt;0,IF(AND(INDIRECT(ADDRESS($D199,44))=0,INDIRECT(ADDRESS($D199,38))="UL"),INDIRECT(ADDRESS($D199,COLUMN())),0),0),IF($E199&gt;0,IF(AND(INDIRECT(ADDRESS($E199,44))=0,INDIRECT(ADDRESS($E199,38))="UL"),INDIRECT(ADDRESS($E199,COLUMN())),0),0),IF($F199&gt;0,IF(AND(INDIRECT(ADDRESS($F199,44))=0,INDIRECT(ADDRESS($F199,38))="UL"),INDIRECT(ADDRESS($F199,COLUMN())),0),0),IF($G199&gt;0,IF(AND(INDIRECT(ADDRESS($G199,44))=0,INDIRECT(ADDRESS($G199,38))="UL"),INDIRECT(ADDRESS($G199,COLUMN())),0),0),IF($H199&gt;0,IF(AND(INDIRECT(ADDRESS($H199,44))=0,INDIRECT(ADDRESS($H199,38))="UL"),INDIRECT(ADDRESS($H199,COLUMN())),0),0),IF($I199&gt;0,IF(AND(INDIRECT(ADDRESS($I199,44))=0,INDIRECT(ADDRESS($I199,38))="UL"),INDIRECT(ADDRESS($I199,COLUMN())),0),0),IF($J199&gt;0,IF(AND(INDIRECT(ADDRESS($J199,44))=0,INDIRECT(ADDRESS($J199,38))="UL"),INDIRECT(ADDRESS($J199,COLUMN())),0),0),IF($K199&gt;0,IF(AND(INDIRECT(ADDRESS($K199,44))=0,INDIRECT(ADDRESS($K199,38))="UL"),INDIRECT(ADDRESS($K199,COLUMN())),0),0),IF($L199&gt;0,IF(AND(INDIRECT(ADDRESS($L199,44))=0,INDIRECT(ADDRESS($L199,38))="UL"),INDIRECT(ADDRESS($L199,COLUMN())),0),0),IF($M199&gt;0,IF(AND(INDIRECT(ADDRESS($M199,44))=0,INDIRECT(ADDRESS($M199,38))="UL"),INDIRECT(ADDRESS($M199,COLUMN())),0),0))</f>
        <v>0.44444444444444436</v>
      </c>
      <c r="BE199" s="57">
        <f t="shared" ca="1" si="126"/>
        <v>0.23703703703703702</v>
      </c>
      <c r="BF199" s="57" cm="1">
        <f t="array" aca="1" ref="BF199" ca="1">SUM(IF($C199&gt;0,IF(INDIRECT(ADDRESS($C199,45))=1,INDIRECT(ADDRESS($C199,52))*INDIRECT(ADDRESS($C199,42))/5,0),0), IF($D199&gt;0,IF(INDIRECT(ADDRESS($D199,45))=1,INDIRECT(ADDRESS($D199,52))*INDIRECT(ADDRESS($D199,42))/5,0),0), IF($E199&gt;0,IF(INDIRECT(ADDRESS($E199,45))=1,INDIRECT(ADDRESS($E199,52))*INDIRECT(ADDRESS($E199,42))/5,0),0), IF($F199&gt;0,IF(INDIRECT(ADDRESS($F199,45))=1,INDIRECT(ADDRESS($F199,52))*INDIRECT(ADDRESS($F199,42))/5,0),0), IF($G199&gt;0,IF(INDIRECT(ADDRESS($G199,45))=1,INDIRECT(ADDRESS($G199,52))*INDIRECT(ADDRESS($G199,42))/5,0),0), IF($H199&gt;0,IF(INDIRECT(ADDRESS($H199,45))=1,INDIRECT(ADDRESS($H199,52))*INDIRECT(ADDRESS($H199,42))/5,0),0)
)*$BF$296/100</f>
        <v>0</v>
      </c>
      <c r="BG199" s="19"/>
      <c r="BH199" s="57" cm="1">
        <f t="array" aca="1" ref="BH199" ca="1">SUM(IF($C199&gt;0,IF(AND(INDIRECT(ADDRESS($C199,44))=0,INDIRECT(ADDRESS($C199,38))&lt;&gt;"UL"),INDIRECT(ADDRESS($C199,COLUMN()-12)),0),0), IF($D199&gt;0,IF(AND(INDIRECT(ADDRESS($D199,44))=0,INDIRECT(ADDRESS($D199,38))&lt;&gt;"UL"),INDIRECT(ADDRESS($D199,COLUMN()-12)),0),0), IF($E199&gt;0,IF(AND(INDIRECT(ADDRESS($E199,44))=0,INDIRECT(ADDRESS($E199,38))&lt;&gt;"UL"),INDIRECT(ADDRESS($E199,COLUMN()-12)),0),0), IF($F199&gt;0,IF(AND(INDIRECT(ADDRESS($F199,44))=0,INDIRECT(ADDRESS($F199,38))&lt;&gt;"UL"),INDIRECT(ADDRESS($F199,COLUMN()-12)),0),0), IF($G199&gt;0,IF(AND(INDIRECT(ADDRESS($G199,44))=0,INDIRECT(ADDRESS($G199,38))&lt;&gt;"UL"),INDIRECT(ADDRESS($G199,COLUMN()-12)),0),0), IF($H199&gt;0,IF(AND(INDIRECT(ADDRESS($H199,44))=0,INDIRECT(ADDRESS($H199,38))&lt;&gt;"UL"),INDIRECT(ADDRESS($H199,COLUMN()-12)),0),0), IF($I199&gt;0,IF(AND(INDIRECT(ADDRESS($I199,44))=0,INDIRECT(ADDRESS($I199,38))&lt;&gt;"UL"),INDIRECT(ADDRESS($I199,COLUMN()-12)),0),0), IF($J199&gt;0,IF(AND(INDIRECT(ADDRESS($J199,44))=0,INDIRECT(ADDRESS($J199,38))&lt;&gt;"UL"),INDIRECT(ADDRESS($J199,COLUMN()-12)),0),0), IF($K199&gt;0,IF(AND(INDIRECT(ADDRESS($K199,44))=0,INDIRECT(ADDRESS($K199,38))&lt;&gt;"UL"),INDIRECT(ADDRESS($K199,COLUMN()-12)),0),0), IF($L199&gt;0,IF(AND(INDIRECT(ADDRESS($L199,44))=0,INDIRECT(ADDRESS($L199,38))&lt;&gt;"UL"),INDIRECT(ADDRESS($L199,COLUMN()-12)),0),0), IF($M199&gt;0,IF(AND(INDIRECT(ADDRESS($M199,44))=0,INDIRECT(ADDRESS($M199,38))&lt;&gt;"UL"),INDIRECT(ADDRESS($M199,COLUMN()-12)),0),0))</f>
        <v>0</v>
      </c>
      <c r="BI199" s="57" cm="1">
        <f t="array" aca="1" ref="BI199" ca="1">SUM(IF($C199&gt;0,IF(AND(INDIRECT(ADDRESS($C199,44))=0,INDIRECT(ADDRESS($C199,38))&lt;&gt;"UL"),INDIRECT(ADDRESS($C199,COLUMN()-12)),0),0), IF($D199&gt;0,IF(AND(INDIRECT(ADDRESS($D199,44))=0,INDIRECT(ADDRESS($D199,38))&lt;&gt;"UL"),INDIRECT(ADDRESS($D199,COLUMN()-12)),0),0), IF($E199&gt;0,IF(AND(INDIRECT(ADDRESS($E199,44))=0,INDIRECT(ADDRESS($E199,38))&lt;&gt;"UL"),INDIRECT(ADDRESS($E199,COLUMN()-12)),0),0), IF($F199&gt;0,IF(AND(INDIRECT(ADDRESS($F199,44))=0,INDIRECT(ADDRESS($F199,38))&lt;&gt;"UL"),INDIRECT(ADDRESS($F199,COLUMN()-12)),0),0), IF($G199&gt;0,IF(AND(INDIRECT(ADDRESS($G199,44))=0,INDIRECT(ADDRESS($G199,38))&lt;&gt;"UL"),INDIRECT(ADDRESS($G199,COLUMN()-12)),0),0), IF($H199&gt;0,IF(AND(INDIRECT(ADDRESS($H199,44))=0,INDIRECT(ADDRESS($H199,38))&lt;&gt;"UL"),INDIRECT(ADDRESS($H199,COLUMN()-12)),0),0), IF($I199&gt;0,IF(AND(INDIRECT(ADDRESS($I199,44))=0,INDIRECT(ADDRESS($I199,38))&lt;&gt;"UL"),INDIRECT(ADDRESS($I199,COLUMN()-12)),0),0), IF($J199&gt;0,IF(AND(INDIRECT(ADDRESS($J199,44))=0,INDIRECT(ADDRESS($J199,38))&lt;&gt;"UL"),INDIRECT(ADDRESS($J199,COLUMN()-12)),0),0), IF($K199&gt;0,IF(AND(INDIRECT(ADDRESS($K199,44))=0,INDIRECT(ADDRESS($K199,38))&lt;&gt;"UL"),INDIRECT(ADDRESS($K199,COLUMN()-12)),0),0), IF($L199&gt;0,IF(AND(INDIRECT(ADDRESS($L199,44))=0,INDIRECT(ADDRESS($L199,38))&lt;&gt;"UL"),INDIRECT(ADDRESS($L199,COLUMN()-12)),0),0), IF($M199&gt;0,IF(AND(INDIRECT(ADDRESS($M199,44))=0,INDIRECT(ADDRESS($M199,38))&lt;&gt;"UL"),INDIRECT(ADDRESS($M199,COLUMN()-12)),0),0))</f>
        <v>0</v>
      </c>
      <c r="BJ199" s="57" cm="1">
        <f t="array" aca="1" ref="BJ199" ca="1">SUM(IF($C199&gt;0,IF(AND(INDIRECT(ADDRESS($C199,44))=0,INDIRECT(ADDRESS($C199,38))&lt;&gt;"UL"),INDIRECT(ADDRESS($C199,COLUMN()-12)),0),0), IF($D199&gt;0,IF(AND(INDIRECT(ADDRESS($D199,44))=0,INDIRECT(ADDRESS($D199,38))&lt;&gt;"UL"),INDIRECT(ADDRESS($D199,COLUMN()-12)),0),0), IF($E199&gt;0,IF(AND(INDIRECT(ADDRESS($E199,44))=0,INDIRECT(ADDRESS($E199,38))&lt;&gt;"UL"),INDIRECT(ADDRESS($E199,COLUMN()-12)),0),0), IF($F199&gt;0,IF(AND(INDIRECT(ADDRESS($F199,44))=0,INDIRECT(ADDRESS($F199,38))&lt;&gt;"UL"),INDIRECT(ADDRESS($F199,COLUMN()-12)),0),0), IF($G199&gt;0,IF(AND(INDIRECT(ADDRESS($G199,44))=0,INDIRECT(ADDRESS($G199,38))&lt;&gt;"UL"),INDIRECT(ADDRESS($G199,COLUMN()-12)),0),0), IF($H199&gt;0,IF(AND(INDIRECT(ADDRESS($H199,44))=0,INDIRECT(ADDRESS($H199,38))&lt;&gt;"UL"),INDIRECT(ADDRESS($H199,COLUMN()-12)),0),0), IF($I199&gt;0,IF(AND(INDIRECT(ADDRESS($I199,44))=0,INDIRECT(ADDRESS($I199,38))&lt;&gt;"UL"),INDIRECT(ADDRESS($I199,COLUMN()-12)),0),0), IF($J199&gt;0,IF(AND(INDIRECT(ADDRESS($J199,44))=0,INDIRECT(ADDRESS($J199,38))&lt;&gt;"UL"),INDIRECT(ADDRESS($J199,COLUMN()-12)),0),0), IF($K199&gt;0,IF(AND(INDIRECT(ADDRESS($K199,44))=0,INDIRECT(ADDRESS($K199,38))&lt;&gt;"UL"),INDIRECT(ADDRESS($K199,COLUMN()-12)),0),0), IF($L199&gt;0,IF(AND(INDIRECT(ADDRESS($L199,44))=0,INDIRECT(ADDRESS($L199,38))&lt;&gt;"UL"),INDIRECT(ADDRESS($L199,COLUMN()-12)),0),0), IF($M199&gt;0,IF(AND(INDIRECT(ADDRESS($M199,44))=0,INDIRECT(ADDRESS($M199,38))&lt;&gt;"UL"),INDIRECT(ADDRESS($M199,COLUMN()-12)),0),0))</f>
        <v>0</v>
      </c>
      <c r="BK199" s="57">
        <f t="shared" ca="1" si="127"/>
        <v>0</v>
      </c>
      <c r="BL199" s="58">
        <f t="shared" ca="1" si="128"/>
        <v>0</v>
      </c>
      <c r="BM199" s="57" cm="1">
        <f t="array" aca="1" ref="BM199" ca="1">SUM(IF($C199&gt;0,IF(AND(INDIRECT(ADDRESS($C199,44))=0,INDIRECT(ADDRESS($C199,38))&lt;&gt;"UL"),INDIRECT(ADDRESS($C199,COLUMN()-12)),0),0), IF($D199&gt;0,IF(AND(INDIRECT(ADDRESS($D199,44))=0,INDIRECT(ADDRESS($D199,38))&lt;&gt;"UL"),INDIRECT(ADDRESS($D199,COLUMN()-12)),0),0), IF($E199&gt;0,IF(AND(INDIRECT(ADDRESS($E199,44))=0,INDIRECT(ADDRESS($E199,38))&lt;&gt;"UL"),INDIRECT(ADDRESS($E199,COLUMN()-12)),0),0), IF($F199&gt;0,IF(AND(INDIRECT(ADDRESS($F199,44))=0,INDIRECT(ADDRESS($F199,38))&lt;&gt;"UL"),INDIRECT(ADDRESS($F199,COLUMN()-12)),0),0), IF($G199&gt;0,IF(AND(INDIRECT(ADDRESS($G199,44))=0,INDIRECT(ADDRESS($G199,38))&lt;&gt;"UL"),INDIRECT(ADDRESS($G199,COLUMN()-12)),0),0), IF($H199&gt;0,IF(AND(INDIRECT(ADDRESS($H199,44))=0,INDIRECT(ADDRESS($H199,38))&lt;&gt;"UL"),INDIRECT(ADDRESS($H199,COLUMN()-12)),0),0), IF($I199&gt;0,IF(AND(INDIRECT(ADDRESS($I199,44))=0,INDIRECT(ADDRESS($I199,38))&lt;&gt;"UL"),INDIRECT(ADDRESS($I199,COLUMN()-12)),0),0), IF($J199&gt;0,IF(AND(INDIRECT(ADDRESS($J199,44))=0,INDIRECT(ADDRESS($J199,38))&lt;&gt;"UL"),INDIRECT(ADDRESS($J199,COLUMN()-12)),0),0), IF($K199&gt;0,IF(AND(INDIRECT(ADDRESS($K199,44))=0,INDIRECT(ADDRESS($K199,38))&lt;&gt;"UL"),INDIRECT(ADDRESS($K199,COLUMN()-11)),0),0), IF($L199&gt;0,IF(AND(INDIRECT(ADDRESS($L199,44))=0,INDIRECT(ADDRESS($L199,38))&lt;&gt;"UL"),INDIRECT(ADDRESS($L199,COLUMN()-11)),0),0), IF($M199&gt;0,IF(AND(INDIRECT(ADDRESS($M199,44))=0,INDIRECT(ADDRESS($M199,38))&lt;&gt;"UL"),INDIRECT(ADDRESS($M199,COLUMN()-11)),0),0))</f>
        <v>0</v>
      </c>
      <c r="BN199" s="57" cm="1">
        <f t="array" aca="1" ref="BN199" ca="1">SUM(IF($C199&gt;0,IF(AND(INDIRECT(ADDRESS($C199,44))=0,INDIRECT(ADDRESS($C199,38))&lt;&gt;"UL"),INDIRECT(ADDRESS($C199,COLUMN()-12)),0),0), IF($D199&gt;0,IF(AND(INDIRECT(ADDRESS($D199,44))=0,INDIRECT(ADDRESS($D199,38))&lt;&gt;"UL"),INDIRECT(ADDRESS($D199,COLUMN()-12)),0),0), IF($E199&gt;0,IF(AND(INDIRECT(ADDRESS($E199,44))=0,INDIRECT(ADDRESS($E199,38))&lt;&gt;"UL"),INDIRECT(ADDRESS($E199,COLUMN()-12)),0),0), IF($F199&gt;0,IF(AND(INDIRECT(ADDRESS($F199,44))=0,INDIRECT(ADDRESS($F199,38))&lt;&gt;"UL"),INDIRECT(ADDRESS($F199,COLUMN()-12)),0),0), IF($G199&gt;0,IF(AND(INDIRECT(ADDRESS($G199,44))=0,INDIRECT(ADDRESS($G199,38))&lt;&gt;"UL"),INDIRECT(ADDRESS($G199,COLUMN()-12)),0),0), IF($H199&gt;0,IF(AND(INDIRECT(ADDRESS($H199,44))=0,INDIRECT(ADDRESS($H199,38))&lt;&gt;"UL"),INDIRECT(ADDRESS($H199,COLUMN()-12)),0),0), IF($I199&gt;0,IF(AND(INDIRECT(ADDRESS($I199,44))=0,INDIRECT(ADDRESS($I199,38))&lt;&gt;"UL"),INDIRECT(ADDRESS($I199,COLUMN()-12)),0),0), IF($J199&gt;0,IF(AND(INDIRECT(ADDRESS($J199,44))=0,INDIRECT(ADDRESS($J199,38))&lt;&gt;"UL"),INDIRECT(ADDRESS($J199,COLUMN()-12)),0),0), IF($K199&gt;0,IF(AND(INDIRECT(ADDRESS($K199,44))=0,INDIRECT(ADDRESS($K199,38))&lt;&gt;"UL"),INDIRECT(ADDRESS($K199,COLUMN()-11)),0),0), IF($L199&gt;0,IF(AND(INDIRECT(ADDRESS($L199,44))=0,INDIRECT(ADDRESS($L199,38))&lt;&gt;"UL"),INDIRECT(ADDRESS($L199,COLUMN()-11)),0),0), IF($M199&gt;0,IF(AND(INDIRECT(ADDRESS($M199,44))=0,INDIRECT(ADDRESS($M199,38))&lt;&gt;"UL"),INDIRECT(ADDRESS($M199,COLUMN()-11)),0),0))</f>
        <v>0</v>
      </c>
      <c r="BO199" s="57" cm="1">
        <f t="array" aca="1" ref="BO199" ca="1">SUM(IF($C199&gt;0,IF(AND(INDIRECT(ADDRESS($C199,44))=0,INDIRECT(ADDRESS($C199,38))&lt;&gt;"UL"),INDIRECT(ADDRESS($C199,COLUMN()-12)),0),0), IF($D199&gt;0,IF(AND(INDIRECT(ADDRESS($D199,44))=0,INDIRECT(ADDRESS($D199,38))&lt;&gt;"UL"),INDIRECT(ADDRESS($D199,COLUMN()-12)),0),0), IF($E199&gt;0,IF(AND(INDIRECT(ADDRESS($E199,44))=0,INDIRECT(ADDRESS($E199,38))&lt;&gt;"UL"),INDIRECT(ADDRESS($E199,COLUMN()-12)),0),0), IF($F199&gt;0,IF(AND(INDIRECT(ADDRESS($F199,44))=0,INDIRECT(ADDRESS($F199,38))&lt;&gt;"UL"),INDIRECT(ADDRESS($F199,COLUMN()-12)),0),0), IF($G199&gt;0,IF(AND(INDIRECT(ADDRESS($G199,44))=0,INDIRECT(ADDRESS($G199,38))&lt;&gt;"UL"),INDIRECT(ADDRESS($G199,COLUMN()-12)),0),0), IF($H199&gt;0,IF(AND(INDIRECT(ADDRESS($H199,44))=0,INDIRECT(ADDRESS($H199,38))&lt;&gt;"UL"),INDIRECT(ADDRESS($H199,COLUMN()-12)),0),0), IF($I199&gt;0,IF(AND(INDIRECT(ADDRESS($I199,44))=0,INDIRECT(ADDRESS($I199,38))&lt;&gt;"UL"),INDIRECT(ADDRESS($I199,COLUMN()-12)),0),0), IF($J199&gt;0,IF(AND(INDIRECT(ADDRESS($J199,44))=0,INDIRECT(ADDRESS($J199,38))&lt;&gt;"UL"),INDIRECT(ADDRESS($J199,COLUMN()-12)),0),0), IF($K199&gt;0,IF(AND(INDIRECT(ADDRESS($K199,44))=0,INDIRECT(ADDRESS($K199,38))&lt;&gt;"UL"),INDIRECT(ADDRESS($K199,COLUMN()-11)),0),0), IF($L199&gt;0,IF(AND(INDIRECT(ADDRESS($L199,44))=0,INDIRECT(ADDRESS($L199,38))&lt;&gt;"UL"),INDIRECT(ADDRESS($L199,COLUMN()-11)),0),0), IF($M199&gt;0,IF(AND(INDIRECT(ADDRESS($M199,44))=0,INDIRECT(ADDRESS($M199,38))&lt;&gt;"UL"),INDIRECT(ADDRESS($M199,COLUMN()-11)),0),0))</f>
        <v>0</v>
      </c>
      <c r="BP199" s="57" cm="1">
        <f t="array" aca="1" ref="BP199" ca="1">SUM(IF($C199&gt;0,IF(AND(INDIRECT(ADDRESS($C199,44))=0,INDIRECT(ADDRESS($C199,38))&lt;&gt;"UL"),INDIRECT(ADDRESS($C199,COLUMN()-12)),0),0), IF($D199&gt;0,IF(AND(INDIRECT(ADDRESS($D199,44))=0,INDIRECT(ADDRESS($D199,38))&lt;&gt;"UL"),INDIRECT(ADDRESS($D199,COLUMN()-12)),0),0), IF($E199&gt;0,IF(AND(INDIRECT(ADDRESS($E199,44))=0,INDIRECT(ADDRESS($E199,38))&lt;&gt;"UL"),INDIRECT(ADDRESS($E199,COLUMN()-12)),0),0), IF($F199&gt;0,IF(AND(INDIRECT(ADDRESS($F199,44))=0,INDIRECT(ADDRESS($F199,38))&lt;&gt;"UL"),INDIRECT(ADDRESS($F199,COLUMN()-12)),0),0), IF($G199&gt;0,IF(AND(INDIRECT(ADDRESS($G199,44))=0,INDIRECT(ADDRESS($G199,38))&lt;&gt;"UL"),INDIRECT(ADDRESS($G199,COLUMN()-12)),0),0), IF($H199&gt;0,IF(AND(INDIRECT(ADDRESS($H199,44))=0,INDIRECT(ADDRESS($H199,38))&lt;&gt;"UL"),INDIRECT(ADDRESS($H199,COLUMN()-12)),0),0), IF($I199&gt;0,IF(AND(INDIRECT(ADDRESS($I199,44))=0,INDIRECT(ADDRESS($I199,38))&lt;&gt;"UL"),INDIRECT(ADDRESS($I199,COLUMN()-12)),0),0), IF($J199&gt;0,IF(AND(INDIRECT(ADDRESS($J199,44))=0,INDIRECT(ADDRESS($J199,38))&lt;&gt;"UL"),INDIRECT(ADDRESS($J199,COLUMN()-12)),0),0), IF($K199&gt;0,IF(AND(INDIRECT(ADDRESS($K199,44))=0,INDIRECT(ADDRESS($K199,38))&lt;&gt;"UL"),INDIRECT(ADDRESS($K199,COLUMN()-11)),0),0), IF($L199&gt;0,IF(AND(INDIRECT(ADDRESS($L199,44))=0,INDIRECT(ADDRESS($L199,38))&lt;&gt;"UL"),INDIRECT(ADDRESS($L199,COLUMN()-11)),0),0), IF($M199&gt;0,IF(AND(INDIRECT(ADDRESS($M199,44))=0,INDIRECT(ADDRESS($M199,38))&lt;&gt;"UL"),INDIRECT(ADDRESS($M199,COLUMN()-11)),0),0))</f>
        <v>0</v>
      </c>
      <c r="BQ199" s="57">
        <f t="shared" ca="1" si="129"/>
        <v>0</v>
      </c>
      <c r="BR199" s="161">
        <f t="shared" ca="1" si="130"/>
        <v>75.59406151623952</v>
      </c>
      <c r="BS199" s="56"/>
      <c r="BT199" s="56">
        <f t="shared" ca="1" si="131"/>
        <v>2.5452994776563216</v>
      </c>
      <c r="BU199" s="56">
        <f t="shared" ca="1" si="132"/>
        <v>0.12726497388281607</v>
      </c>
      <c r="BV199" s="57" t="s">
        <v>33</v>
      </c>
      <c r="BW199" s="57" cm="1">
        <f t="array" aca="1" ref="BW199" ca="1">SUM(IF($C199&gt;0,IF(AND(INDIRECT(ADDRESS($C199,44))=0,INDIRECT(ADDRESS($C199,38))="UL",ISERROR(SEARCH("Rear",INDIRECT(ADDRESS($C199,33)))),ISERROR(SEARCH("Side",INDIRECT(ADDRESS($C199,33))))),INDIRECT(ADDRESS($C199,COLUMN())),0),0),IF($D199&gt;0,IF(AND(INDIRECT(ADDRESS($D199,44))=0,INDIRECT(ADDRESS($D199,38))="UL",ISERROR(SEARCH("Rear",INDIRECT(ADDRESS($D199,33)))),ISERROR(SEARCH("Side",INDIRECT(ADDRESS($D199,33))))),INDIRECT(ADDRESS($D199,COLUMN())),0),0),IF($E199&gt;0,IF(AND(INDIRECT(ADDRESS($E199,44))=0,INDIRECT(ADDRESS($E199,38))="UL",ISERROR(SEARCH("Rear",INDIRECT(ADDRESS($E199,33)))),ISERROR(SEARCH("Side",INDIRECT(ADDRESS($E199,33))))),INDIRECT(ADDRESS($E199,COLUMN())),0),0),IF($F199&gt;0,IF(AND(INDIRECT(ADDRESS($F199,44))=0,INDIRECT(ADDRESS($F199,38))="UL",ISERROR(SEARCH("Rear",INDIRECT(ADDRESS($F199,33)))),ISERROR(SEARCH("Side",INDIRECT(ADDRESS($F199,33))))),INDIRECT(ADDRESS($F199,COLUMN())),0),0),IF($G199&gt;0,IF(AND(INDIRECT(ADDRESS($G199,44))=0,INDIRECT(ADDRESS($G199,38))="UL",ISERROR(SEARCH("Rear",INDIRECT(ADDRESS($G199,33)))),ISERROR(SEARCH("Side",INDIRECT(ADDRESS($G199,33))))),INDIRECT(ADDRESS($G199,COLUMN())),0),0),IF($H199&gt;0,IF(AND(INDIRECT(ADDRESS($H199,44))=0,INDIRECT(ADDRESS($H199,38))="UL",ISERROR(SEARCH("Rear",INDIRECT(ADDRESS($H199,33)))),ISERROR(SEARCH("Side",INDIRECT(ADDRESS($H199,33))))),INDIRECT(ADDRESS($H199,COLUMN())),0),0),IF($I199&gt;0,IF(AND(INDIRECT(ADDRESS($I199,44))=0,INDIRECT(ADDRESS($I199,38))="UL",ISERROR(SEARCH("Rear",INDIRECT(ADDRESS($I199,33)))),ISERROR(SEARCH("Side",INDIRECT(ADDRESS($I199,33))))),INDIRECT(ADDRESS($I199,COLUMN())),0),0),IF($J199&gt;0,IF(AND(INDIRECT(ADDRESS($J199,44))=0,INDIRECT(ADDRESS($J199,38))="UL",ISERROR(SEARCH("Rear",INDIRECT(ADDRESS($J199,33)))),ISERROR(SEARCH("Side",INDIRECT(ADDRESS($J199,33))))),INDIRECT(ADDRESS($J199,COLUMN())),0),0),IF($K199&gt;0,IF(AND(INDIRECT(ADDRESS($K199,44))=0,INDIRECT(ADDRESS($K199,38))="UL",ISERROR(SEARCH("Rear",INDIRECT(ADDRESS($K199,33)))),ISERROR(SEARCH("Side",INDIRECT(ADDRESS($K199,33))))),INDIRECT(ADDRESS($K199,COLUMN())),0),0),IF($L199&gt;0,IF(AND(INDIRECT(ADDRESS($L199,44))=0,INDIRECT(ADDRESS($L199,38))="UL",ISERROR(SEARCH("Rear",INDIRECT(ADDRESS($L199,33)))),ISERROR(SEARCH("Side",INDIRECT(ADDRESS($L199,33))))),INDIRECT(ADDRESS($L199,COLUMN())),0),0),IF($M199&gt;0,IF(AND(INDIRECT(ADDRESS($M199,44))=0,INDIRECT(ADDRESS($M199,38))="UL",ISERROR(SEARCH("Rear",INDIRECT(ADDRESS($M199,33)))),ISERROR(SEARCH("Side",INDIRECT(ADDRESS($M199,33))))),INDIRECT(ADDRESS($M199,COLUMN())),0),0))</f>
        <v>0.66666666666666652</v>
      </c>
      <c r="BX199" s="57">
        <f t="shared" ca="1" si="136"/>
        <v>0.88888888888888884</v>
      </c>
      <c r="BY199" s="57" cm="1">
        <f t="array" aca="1" ref="BY199" ca="1">SUM(IF($C199&gt;0,IF(AND(INDIRECT(ADDRESS($C199,44))=0,INDIRECT(ADDRESS($C199,38))="UL"),INDIRECT(ADDRESS($C199,COLUMN())),0),0),IF($D199&gt;0,IF(AND(INDIRECT(ADDRESS($D199,44))=0,INDIRECT(ADDRESS($D199,38))="UL"),INDIRECT(ADDRESS($D199,COLUMN())),0),0),IF($E199&gt;0,IF(AND(INDIRECT(ADDRESS($E199,44))=0,INDIRECT(ADDRESS($E199,38))="UL"),INDIRECT(ADDRESS($E199,COLUMN())),0),0),IF($F199&gt;0,IF(AND(INDIRECT(ADDRESS($F199,44))=0,INDIRECT(ADDRESS($F199,38))="UL"),INDIRECT(ADDRESS($F199,COLUMN())),0),0),IF($G199&gt;0,IF(AND(INDIRECT(ADDRESS($G199,44))=0,INDIRECT(ADDRESS($G199,38))="UL"),INDIRECT(ADDRESS($G199,COLUMN())),0),0),IF($H199&gt;0,IF(AND(INDIRECT(ADDRESS($H199,44))=0,INDIRECT(ADDRESS($H199,38))="UL"),INDIRECT(ADDRESS($H199,COLUMN())),0),0),IF($I199&gt;0,IF(AND(INDIRECT(ADDRESS($I199,44))=0,INDIRECT(ADDRESS($I199,38))="UL"),INDIRECT(ADDRESS($I199,COLUMN())),0),0),IF($J199&gt;0,IF(AND(INDIRECT(ADDRESS($J199,44))=0,INDIRECT(ADDRESS($J199,38))="UL"),INDIRECT(ADDRESS($J199,COLUMN())),0),0),IF($K199&gt;0,IF(AND(INDIRECT(ADDRESS($K199,44))=0,INDIRECT(ADDRESS($K199,38))="UL"),INDIRECT(ADDRESS($K199,COLUMN())),0),0),IF($L199&gt;0,IF(AND(INDIRECT(ADDRESS($L199,44))=0,INDIRECT(ADDRESS($L199,38))="UL"),INDIRECT(ADDRESS($L199,COLUMN())),0),0),IF($M199&gt;0,IF(AND(INDIRECT(ADDRESS($M199,44))=0,INDIRECT(ADDRESS($M199,38))="UL"),INDIRECT(ADDRESS($M199,COLUMN())),0),0))</f>
        <v>0.22222222222222218</v>
      </c>
      <c r="BZ199" s="57" cm="1">
        <f t="array" aca="1" ref="BZ199" ca="1">SUM(IF($C199&gt;0,IF(AND(INDIRECT(ADDRESS($C199,44))=0,INDIRECT(ADDRESS($C199,38))="UL"),INDIRECT(ADDRESS($C199,COLUMN())),0),0),IF($D199&gt;0,IF(AND(INDIRECT(ADDRESS($D199,44))=0,INDIRECT(ADDRESS($D199,38))="UL"),INDIRECT(ADDRESS($D199,COLUMN())),0),0),IF($E199&gt;0,IF(AND(INDIRECT(ADDRESS($E199,44))=0,INDIRECT(ADDRESS($E199,38))="UL"),INDIRECT(ADDRESS($E199,COLUMN())),0),0),IF($F199&gt;0,IF(AND(INDIRECT(ADDRESS($F199,44))=0,INDIRECT(ADDRESS($F199,38))="UL"),INDIRECT(ADDRESS($F199,COLUMN())),0),0),IF($G199&gt;0,IF(AND(INDIRECT(ADDRESS($G199,44))=0,INDIRECT(ADDRESS($G199,38))="UL"),INDIRECT(ADDRESS($G199,COLUMN())),0),0),IF($H199&gt;0,IF(AND(INDIRECT(ADDRESS($H199,44))=0,INDIRECT(ADDRESS($H199,38))="UL"),INDIRECT(ADDRESS($H199,COLUMN())),0),0),IF($I199&gt;0,IF(AND(INDIRECT(ADDRESS($I199,44))=0,INDIRECT(ADDRESS($I199,38))="UL"),INDIRECT(ADDRESS($I199,COLUMN())),0),0),IF($J199&gt;0,IF(AND(INDIRECT(ADDRESS($J199,44))=0,INDIRECT(ADDRESS($J199,38))="UL"),INDIRECT(ADDRESS($J199,COLUMN())),0),0),IF($K199&gt;0,IF(AND(INDIRECT(ADDRESS($K199,44))=0,INDIRECT(ADDRESS($K199,38))="UL"),INDIRECT(ADDRESS($K199,COLUMN())),0),0),IF($L199&gt;0,IF(AND(INDIRECT(ADDRESS($L199,44))=0,INDIRECT(ADDRESS($L199,38))="UL"),INDIRECT(ADDRESS($L199,COLUMN())),0),0),IF($M199&gt;0,IF(AND(INDIRECT(ADDRESS($M199,44))=0,INDIRECT(ADDRESS($M199,38))="UL"),INDIRECT(ADDRESS($M199,COLUMN())),0),0))</f>
        <v>0.29629629629629628</v>
      </c>
      <c r="CA199" s="57">
        <f t="shared" ca="1" si="137"/>
        <v>0.22222222222222218</v>
      </c>
      <c r="CB199" s="57" cm="1">
        <f t="array" aca="1" ref="CB199" ca="1">SUM(IF($C199&gt;0,IF(AND(INDIRECT(ADDRESS($C199,44))=0,INDIRECT(ADDRESS($C199,38))&lt;&gt;"UL"),INDIRECT(ADDRESS($C199,COLUMN())),0),0),IF($D199&gt;0,IF(AND(INDIRECT(ADDRESS($D199,44))=0,INDIRECT(ADDRESS($D199,38))&lt;&gt;"UL"),INDIRECT(ADDRESS($D199,COLUMN())),0),0),IF($E199&gt;0,IF(AND(INDIRECT(ADDRESS($E199,44))=0,INDIRECT(ADDRESS($E199,38))&lt;&gt;"UL"),INDIRECT(ADDRESS($E199,COLUMN())),0),0),IF($F199&gt;0,IF(AND(INDIRECT(ADDRESS($F199,44))=0,INDIRECT(ADDRESS($F199,38))&lt;&gt;"UL"),INDIRECT(ADDRESS($F199,COLUMN())),0),0),IF($G199&gt;0,IF(AND(INDIRECT(ADDRESS($G199,44))=0,INDIRECT(ADDRESS($G199,38))&lt;&gt;"UL"),INDIRECT(ADDRESS($G199,COLUMN())),0),0),IF($H199&gt;0,IF(AND(INDIRECT(ADDRESS($H199,44))=0,INDIRECT(ADDRESS($H199,38))&lt;&gt;"UL"),INDIRECT(ADDRESS($H199,COLUMN())),0),0),IF($I199&gt;0,IF(AND(INDIRECT(ADDRESS($I199,44))=0,INDIRECT(ADDRESS($I199,38))&lt;&gt;"UL"),INDIRECT(ADDRESS($I199,COLUMN())),0),0),IF($J199&gt;0,IF(AND(INDIRECT(ADDRESS($J199,44))=0,INDIRECT(ADDRESS($J199,38))&lt;&gt;"UL"),INDIRECT(ADDRESS($J199,COLUMN())),0),0),IF($K199&gt;0,IF(AND(INDIRECT(ADDRESS($K199,44))=0,INDIRECT(ADDRESS($K199,38))&lt;&gt;"UL"),INDIRECT(ADDRESS($K199,COLUMN())),0),0),IF($L199&gt;0,IF(AND(INDIRECT(ADDRESS($L199,44))=0,INDIRECT(ADDRESS($L199,38))&lt;&gt;"UL"),INDIRECT(ADDRESS($L199,COLUMN())),0),0),IF($M199&gt;0,IF(AND(INDIRECT(ADDRESS($M199,44))=0,INDIRECT(ADDRESS($M199,38))&lt;&gt;"UL"),INDIRECT(ADDRESS($M199,COLUMN())),0),0))</f>
        <v>0</v>
      </c>
      <c r="CC199" s="57">
        <f t="shared" ca="1" si="138"/>
        <v>0</v>
      </c>
      <c r="CD199" s="57" cm="1">
        <f t="array" aca="1" ref="CD199" ca="1">SUM(IF($C199&gt;0,IF(AND(INDIRECT(ADDRESS($C199,44))=0,INDIRECT(ADDRESS($C199,38))&lt;&gt;"UL"),INDIRECT(ADDRESS($C199,COLUMN())),0),0),IF($D199&gt;0,IF(AND(INDIRECT(ADDRESS($D199,44))=0,INDIRECT(ADDRESS($D199,38))&lt;&gt;"UL"),INDIRECT(ADDRESS($D199,COLUMN())),0),0),IF($E199&gt;0,IF(AND(INDIRECT(ADDRESS($E199,44))=0,INDIRECT(ADDRESS($E199,38))&lt;&gt;"UL"),INDIRECT(ADDRESS($E199,COLUMN())),0),0),IF($F199&gt;0,IF(AND(INDIRECT(ADDRESS($F199,44))=0,INDIRECT(ADDRESS($F199,38))&lt;&gt;"UL"),INDIRECT(ADDRESS($F199,COLUMN())),0),0),IF($G199&gt;0,IF(AND(INDIRECT(ADDRESS($G199,44))=0,INDIRECT(ADDRESS($G199,38))&lt;&gt;"UL"),INDIRECT(ADDRESS($G199,COLUMN())),0),0),IF($H199&gt;0,IF(AND(INDIRECT(ADDRESS($H199,44))=0,INDIRECT(ADDRESS($H199,38))&lt;&gt;"UL"),INDIRECT(ADDRESS($H199,COLUMN())),0),0),IF($I199&gt;0,IF(AND(INDIRECT(ADDRESS($I199,44))=0,INDIRECT(ADDRESS($I199,38))&lt;&gt;"UL"),INDIRECT(ADDRESS($I199,COLUMN())),0),0),IF($J199&gt;0,IF(AND(INDIRECT(ADDRESS($J199,44))=0,INDIRECT(ADDRESS($J199,38))&lt;&gt;"UL"),INDIRECT(ADDRESS($J199,COLUMN())),0),0),IF($K199&gt;0,IF(AND(INDIRECT(ADDRESS($K199,44))=0,INDIRECT(ADDRESS($K199,38))&lt;&gt;"UL"),INDIRECT(ADDRESS($K199,COLUMN())),0),0),IF($L199&gt;0,IF(AND(INDIRECT(ADDRESS($L199,44))=0,INDIRECT(ADDRESS($L199,38))&lt;&gt;"UL"),INDIRECT(ADDRESS($L199,COLUMN())),0),0),IF($M199&gt;0,IF(AND(INDIRECT(ADDRESS($M199,44))=0,INDIRECT(ADDRESS($M199,38))&lt;&gt;"UL"),INDIRECT(ADDRESS($M199,COLUMN())),0),0))</f>
        <v>0</v>
      </c>
      <c r="CE199" s="57" cm="1">
        <f t="array" aca="1" ref="CE199" ca="1">SUM(IF($C199&gt;0,IF(AND(INDIRECT(ADDRESS($C199,44))=0,INDIRECT(ADDRESS($C199,38))&lt;&gt;"UL"),INDIRECT(ADDRESS($C199,COLUMN())),0),0),IF($D199&gt;0,IF(AND(INDIRECT(ADDRESS($D199,44))=0,INDIRECT(ADDRESS($D199,38))&lt;&gt;"UL"),INDIRECT(ADDRESS($D199,COLUMN())),0),0),IF($E199&gt;0,IF(AND(INDIRECT(ADDRESS($E199,44))=0,INDIRECT(ADDRESS($E199,38))&lt;&gt;"UL"),INDIRECT(ADDRESS($E199,COLUMN())),0),0),IF($F199&gt;0,IF(AND(INDIRECT(ADDRESS($F199,44))=0,INDIRECT(ADDRESS($F199,38))&lt;&gt;"UL"),INDIRECT(ADDRESS($F199,COLUMN())),0),0),IF($G199&gt;0,IF(AND(INDIRECT(ADDRESS($G199,44))=0,INDIRECT(ADDRESS($G199,38))&lt;&gt;"UL"),INDIRECT(ADDRESS($G199,COLUMN())),0),0),IF($H199&gt;0,IF(AND(INDIRECT(ADDRESS($H199,44))=0,INDIRECT(ADDRESS($H199,38))&lt;&gt;"UL"),INDIRECT(ADDRESS($H199,COLUMN())),0),0),IF($I199&gt;0,IF(AND(INDIRECT(ADDRESS($I199,44))=0,INDIRECT(ADDRESS($I199,38))&lt;&gt;"UL"),INDIRECT(ADDRESS($I199,COLUMN())),0),0),IF($J199&gt;0,IF(AND(INDIRECT(ADDRESS($J199,44))=0,INDIRECT(ADDRESS($J199,38))&lt;&gt;"UL"),INDIRECT(ADDRESS($J199,COLUMN())),0),0),IF($K199&gt;0,IF(AND(INDIRECT(ADDRESS($K199,44))=0,INDIRECT(ADDRESS($K199,38))&lt;&gt;"UL"),INDIRECT(ADDRESS($K199,COLUMN())),0),0),IF($L199&gt;0,IF(AND(INDIRECT(ADDRESS($L199,44))=0,INDIRECT(ADDRESS($L199,38))&lt;&gt;"UL"),INDIRECT(ADDRESS($L199,COLUMN())),0),0),IF($M199&gt;0,IF(AND(INDIRECT(ADDRESS($M199,44))=0,INDIRECT(ADDRESS($M199,38))&lt;&gt;"UL"),INDIRECT(ADDRESS($M199,COLUMN())),0),0))</f>
        <v>0</v>
      </c>
      <c r="CF199" s="57">
        <f t="shared" ca="1" si="139"/>
        <v>0</v>
      </c>
      <c r="CG199" s="57">
        <f t="shared" ca="1" si="140"/>
        <v>1.8641893205094702</v>
      </c>
      <c r="CH199" s="57">
        <f t="shared" ca="1" si="133"/>
        <v>9.3209466025473503E-2</v>
      </c>
      <c r="CI199" s="19">
        <f t="shared" ca="1" si="134"/>
        <v>13.762868087693111</v>
      </c>
      <c r="CJ199" s="19"/>
      <c r="CK199" s="57" cm="1">
        <f t="array" aca="1" ref="CK199" ca="1">IF(AU199="S", SUM(IF($C199&gt;0,IF(INDIRECT(ADDRESS($C199,43))&lt;&gt;1,INDIRECT(ADDRESS($C199,48)),0),0), IF($D199&gt;0,IF(INDIRECT(ADDRESS($D199,43))&lt;&gt;1,INDIRECT(ADDRESS($D199,48)),0),0), IF($E199&gt;0,IF(INDIRECT(ADDRESS($E199,43))&lt;&gt;1,INDIRECT(ADDRESS($E199,48)),0),0), IF($F199&gt;0,IF(INDIRECT(ADDRESS($F199,43))&lt;&gt;1,INDIRECT(ADDRESS($F199,48)),0),0), IF($G199&gt;0,IF(INDIRECT(ADDRESS($G199,43))&lt;&gt;1,INDIRECT(ADDRESS($G199,48)),0),0), IF($H199&gt;0,IF(INDIRECT(ADDRESS($H199,43))&lt;&gt;1,INDIRECT(ADDRESS($H199,48)),0),0), IF($I199&gt;0,IF(INDIRECT(ADDRESS($I199,43))&lt;&gt;1,INDIRECT(ADDRESS($I199,48)),0),0), IF($J199&gt;0,IF(INDIRECT(ADDRESS($J199,43))&lt;&gt;1,INDIRECT(ADDRESS($J199,48)),0),0), IF($K199&gt;0,IF(INDIRECT(ADDRESS($K199,43))&lt;&gt;1,INDIRECT(ADDRESS($K199,48)),0),0), IF($L199&gt;0,IF(INDIRECT(ADDRESS($L199,43))&lt;&gt;1,INDIRECT(ADDRESS($L199,48)),0),0), IF($M199&gt;0,IF(INDIRECT(ADDRESS($M199,43))&lt;&gt;1,INDIRECT(ADDRESS($M199,48)),0),0)), IF(AU199="L",SUM(IF($C199&gt;0,IF(INDIRECT(ADDRESS($C199,43))&lt;&gt;1,INDIRECT(ADDRESS($C199,50)),0),0), IF($D199&gt;0,IF(INDIRECT(ADDRESS($D199,43))&lt;&gt;1,INDIRECT(ADDRESS($D199,50)),0),0), IF($E199&gt;0,IF(INDIRECT(ADDRESS($E199,43))&lt;&gt;1,INDIRECT(ADDRESS($E199,50)),0),0), IF($F199&gt;0,IF(INDIRECT(ADDRESS($F199,43))&lt;&gt;1,INDIRECT(ADDRESS($F199,50)),0),0), IF($G199&gt;0,IF(INDIRECT(ADDRESS($G199,43))&lt;&gt;1,INDIRECT(ADDRESS($G199,50)),0),0), IF($G199&gt;0,IF(INDIRECT(ADDRESS($G199,43))&lt;&gt;1,INDIRECT(ADDRESS($G199,50)),0),0), IF($H199&gt;0,IF(INDIRECT(ADDRESS($H199,43))&lt;&gt;1,INDIRECT(ADDRESS($H199,50)),0),0), IF($I199&gt;0,IF(INDIRECT(ADDRESS($I199,43))&lt;&gt;1,INDIRECT(ADDRESS($I199,50)),0),0), IF($J199&gt;0,IF(INDIRECT(ADDRESS($J199,43))&lt;&gt;1,INDIRECT(ADDRESS($J199,50)),0),0), IF($K199&gt;0,IF(INDIRECT(ADDRESS($K199,43))&lt;&gt;1,INDIRECT(ADDRESS($K199,50)),0),0), IF($L199&gt;0,IF(INDIRECT(ADDRESS($L199,43))&lt;&gt;1,INDIRECT(ADDRESS($L199,50)),0),0), IF($M199&gt;0,IF(INDIRECT(ADDRESS($M199,43))&lt;&gt;1,INDIRECT(ADDRESS($M199,50)),0),0)), SUM(IF($C199&gt;0,IF(INDIRECT(ADDRESS($C199,43))&lt;&gt;1,INDIRECT(ADDRESS($C199,49)),0),0), IF($D199&gt;0,IF(INDIRECT(ADDRESS($D199,43))&lt;&gt;1,INDIRECT(ADDRESS($D199,49)),0),0), IF($E199&gt;0,IF(INDIRECT(ADDRESS($E199,43))&lt;&gt;1,INDIRECT(ADDRESS($E199,49)),0),0), IF($F199&gt;0,IF(INDIRECT(ADDRESS($F199,43))&lt;&gt;1,INDIRECT(ADDRESS($F199,49)),0),0), IF($G199&gt;0,IF(INDIRECT(ADDRESS($G199,43))&lt;&gt;1,INDIRECT(ADDRESS($G199,49)),0),0), IF($G199&gt;0,IF(INDIRECT(ADDRESS($G199,43))&lt;&gt;1,INDIRECT(ADDRESS($G199,49)),0),0), IF($H199&gt;0,IF(INDIRECT(ADDRESS($H199,43))&lt;&gt;1,INDIRECT(ADDRESS($H199,49)),0),0), IF($I199&gt;0,IF(INDIRECT(ADDRESS($I199,43))&lt;&gt;1,INDIRECT(ADDRESS($I199,49)),0),0), IF($J199&gt;0,IF(INDIRECT(ADDRESS($J199,43))&lt;&gt;1,INDIRECT(ADDRESS($J199,49)),0),0), IF($K199&gt;0,IF(INDIRECT(ADDRESS($K199,43))&lt;&gt;1,INDIRECT(ADDRESS($K199,49)),0),0), IF($L199&gt;0,IF(INDIRECT(ADDRESS($L199,43))&lt;&gt;1,INDIRECT(ADDRESS($L199,49)),0),0), IF($M199&gt;0,IF(INDIRECT(ADDRESS($M199,43))&lt;&gt;1,INDIRECT(ADDRESS($M199,49)),0),0))))</f>
        <v>2.333333333333333</v>
      </c>
      <c r="CL199" s="57" cm="1">
        <f t="array" aca="1" ref="CL199" ca="1">SUM(IF($C199&gt;0,IF(INDIRECT(ADDRESS($C199,44))=1,INDIRECT(ADDRESS($C199,90)),0),0), IF($D199&gt;0,IF(INDIRECT(ADDRESS($D199,44))=1,INDIRECT(ADDRESS($D199,90)),0),0), IF($E199&gt;0,IF(INDIRECT(ADDRESS($E199,44))=1,INDIRECT(ADDRESS($E199,90)),0),0), IF($F199&gt;0,IF(INDIRECT(ADDRESS($F199,44))=1,INDIRECT(ADDRESS($F199,90)),0),0), IF($G199&gt;0,IF(INDIRECT(ADDRESS($G199,44))=1,INDIRECT(ADDRESS($G199,90)),0),0), IF($H199&gt;0,IF(INDIRECT(ADDRESS($H199,44))=1,INDIRECT(ADDRESS($H199,90)),0),0), IF($I199&gt;0,IF(INDIRECT(ADDRESS($I199,44))=1,INDIRECT(ADDRESS($I199,90)),0),0), IF($J199&gt;0,IF(INDIRECT(ADDRESS($J199,44))=1,INDIRECT(ADDRESS($J199,90)),0),0), IF($K199&gt;0,IF(INDIRECT(ADDRESS($K199,44))=1,INDIRECT(ADDRESS($K199,90)),0),0), IF($L199&gt;0,IF(INDIRECT(ADDRESS($L199,44))=1,INDIRECT(ADDRESS($L199,90)),0),0), IF($M199&gt;0,IF(INDIRECT(ADDRESS($M199,44))=1,INDIRECT(ADDRESS($M199,90)),0),0))</f>
        <v>0</v>
      </c>
      <c r="CM199" s="56">
        <f t="shared" ca="1" si="135"/>
        <v>0.93690385731366888</v>
      </c>
      <c r="CN199" s="59"/>
    </row>
    <row r="200" spans="1:92" x14ac:dyDescent="0.25">
      <c r="A200" s="52" t="s">
        <v>269</v>
      </c>
      <c r="B200" s="67">
        <v>105</v>
      </c>
      <c r="C200" s="67">
        <v>131</v>
      </c>
      <c r="D200" s="67"/>
      <c r="E200" s="67"/>
      <c r="F200" s="67"/>
      <c r="G200" s="67">
        <v>137</v>
      </c>
      <c r="H200" s="67">
        <v>137</v>
      </c>
      <c r="I200" s="67"/>
      <c r="J200" s="67"/>
      <c r="K200" s="67"/>
      <c r="L200" s="67"/>
      <c r="M200" s="67"/>
      <c r="N200" s="67">
        <f t="shared" ca="1" si="141"/>
        <v>22</v>
      </c>
      <c r="O200" s="67" t="str" cm="1">
        <f t="array" aca="1" ref="O200" ca="1">INDIRECT(ADDRESS($B200,COLUMN()))</f>
        <v>Fighter</v>
      </c>
      <c r="P200" s="67" cm="1">
        <f t="array" aca="1" ref="P200" ca="1">INDIRECT(ADDRESS($B200,COLUMN()))</f>
        <v>2</v>
      </c>
      <c r="Q200" s="67" t="str" cm="1">
        <f t="array" aca="1" ref="Q200" ca="1">INDIRECT(ADDRESS($B200,COLUMN()))</f>
        <v>-</v>
      </c>
      <c r="R200" s="67" t="str" cm="1">
        <f t="array" aca="1" ref="R200" ca="1">INDIRECT(ADDRESS($B200,COLUMN()))</f>
        <v>-</v>
      </c>
      <c r="S200" s="67" cm="1">
        <f t="array" aca="1" ref="S200" ca="1">INDIRECT(ADDRESS($B200,COLUMN()))</f>
        <v>2</v>
      </c>
      <c r="T200" s="67" t="str" cm="1">
        <f t="array" aca="1" ref="T200" ca="1">INDIRECT(ADDRESS($B200,COLUMN()))</f>
        <v>1-8</v>
      </c>
      <c r="U200" s="67" cm="1">
        <f t="array" aca="1" ref="U200" ca="1">INDIRECT(ADDRESS($B200,COLUMN()))</f>
        <v>8</v>
      </c>
      <c r="V200" s="67" cm="1">
        <f t="array" aca="1" ref="V200" ca="1">INDIRECT(ADDRESS($B200,COLUMN()))</f>
        <v>0</v>
      </c>
      <c r="W200" s="67" cm="1">
        <f t="array" aca="1" ref="W200" ca="1">INDIRECT(ADDRESS($B200,COLUMN()))</f>
        <v>3</v>
      </c>
      <c r="X200" s="67" cm="1">
        <f t="array" aca="1" ref="X200" ca="1">INDIRECT(ADDRESS($B200,COLUMN()))</f>
        <v>6</v>
      </c>
      <c r="Y200" s="67" cm="1">
        <f t="array" aca="1" ref="Y200" ca="1">INDIRECT(ADDRESS($B200,COLUMN()))</f>
        <v>-1</v>
      </c>
      <c r="Z200" s="67" cm="1">
        <f t="array" aca="1" ref="Z200" ca="1">INDIRECT(ADDRESS($B200,COLUMN()))</f>
        <v>5</v>
      </c>
      <c r="AA200" s="67" cm="1">
        <f t="array" aca="1" ref="AA200" ca="1">INDIRECT(ADDRESS($B200,COLUMN()))</f>
        <v>0</v>
      </c>
      <c r="AB200" s="56">
        <f t="shared" ca="1" si="121"/>
        <v>0.88572244615117823</v>
      </c>
      <c r="AC200" s="56">
        <f t="shared" ca="1" si="122"/>
        <v>1.2279509735697327</v>
      </c>
      <c r="AD200" s="56">
        <f t="shared" ca="1" si="123"/>
        <v>2.1355669105560571</v>
      </c>
      <c r="AF200" s="52"/>
      <c r="AG200" s="52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2"/>
      <c r="AU200" s="54" t="s">
        <v>113</v>
      </c>
      <c r="AV200" s="57" cm="1">
        <f t="array" aca="1" ref="AV200" ca="1">SUM(IF($C200&gt;0,IF(AND(INDIRECT(ADDRESS($C200,44))=0,INDIRECT(ADDRESS($C200,38))="UL",ISERROR(SEARCH("Rear",INDIRECT(ADDRESS($C200,33)))),ISERROR(SEARCH("Side",INDIRECT(ADDRESS($C200,33))))),INDIRECT(ADDRESS($C200,COLUMN())),0),0),IF($D200&gt;0,IF(AND(INDIRECT(ADDRESS($D200,44))=0,INDIRECT(ADDRESS($D200,38))="UL",ISERROR(SEARCH("Rear",INDIRECT(ADDRESS($D200,33)))),ISERROR(SEARCH("Side",INDIRECT(ADDRESS($D200,33))))),INDIRECT(ADDRESS($D200,COLUMN())),0),0),IF($E200&gt;0,IF(AND(INDIRECT(ADDRESS($E200,44))=0,INDIRECT(ADDRESS($E200,38))="UL",ISERROR(SEARCH("Rear",INDIRECT(ADDRESS($E200,33)))),ISERROR(SEARCH("Side",INDIRECT(ADDRESS($E200,33))))),INDIRECT(ADDRESS($E200,COLUMN())),0),0),IF($F200&gt;0,IF(AND(INDIRECT(ADDRESS($F200,44))=0,INDIRECT(ADDRESS($F200,38))="UL",ISERROR(SEARCH("Rear",INDIRECT(ADDRESS($F200,33)))),ISERROR(SEARCH("Side",INDIRECT(ADDRESS($F200,33))))),INDIRECT(ADDRESS($F200,COLUMN())),0),0),IF($G200&gt;0,IF(AND(INDIRECT(ADDRESS($G200,44))=0,INDIRECT(ADDRESS($G200,38))="UL",ISERROR(SEARCH("Rear",INDIRECT(ADDRESS($G200,33)))),ISERROR(SEARCH("Side",INDIRECT(ADDRESS($G200,33))))),INDIRECT(ADDRESS($G200,COLUMN())),0),0),IF($H200&gt;0,IF(AND(INDIRECT(ADDRESS($H200,44))=0,INDIRECT(ADDRESS($H200,38))="UL",ISERROR(SEARCH("Rear",INDIRECT(ADDRESS($H200,33)))),ISERROR(SEARCH("Side",INDIRECT(ADDRESS($H200,33))))),INDIRECT(ADDRESS($H200,COLUMN())),0),0),IF($I200&gt;0,IF(AND(INDIRECT(ADDRESS($I200,44))=0,INDIRECT(ADDRESS($I200,38))="UL",ISERROR(SEARCH("Rear",INDIRECT(ADDRESS($I200,33)))),ISERROR(SEARCH("Side",INDIRECT(ADDRESS($I200,33))))),INDIRECT(ADDRESS($I200,COLUMN())),0),0),IF($J200&gt;0,IF(AND(INDIRECT(ADDRESS($J200,44))=0,INDIRECT(ADDRESS($J200,38))="UL",ISERROR(SEARCH("Rear",INDIRECT(ADDRESS($J200,33)))),ISERROR(SEARCH("Side",INDIRECT(ADDRESS($J200,33))))),INDIRECT(ADDRESS($J200,COLUMN())),0),0),IF($K200&gt;0,IF(AND(INDIRECT(ADDRESS($K200,44))=0,INDIRECT(ADDRESS($K200,38))="UL",ISERROR(SEARCH("Rear",INDIRECT(ADDRESS($K200,33)))),ISERROR(SEARCH("Side",INDIRECT(ADDRESS($K200,33))))),INDIRECT(ADDRESS($K200,COLUMN())),0),0),IF($L200&gt;0,IF(AND(INDIRECT(ADDRESS($L200,44))=0,INDIRECT(ADDRESS($L200,38))="UL",ISERROR(SEARCH("Rear",INDIRECT(ADDRESS($L200,33)))),ISERROR(SEARCH("Side",INDIRECT(ADDRESS($L200,33))))),INDIRECT(ADDRESS($L200,COLUMN())),0),0),IF($M200&gt;0,IF(AND(INDIRECT(ADDRESS($M200,44))=0,INDIRECT(ADDRESS($M200,38))="UL",ISERROR(SEARCH("Rear",INDIRECT(ADDRESS($M200,33)))),ISERROR(SEARCH("Side",INDIRECT(ADDRESS($M200,33))))),INDIRECT(ADDRESS($M200,COLUMN())),0),0))</f>
        <v>0.22222222222222221</v>
      </c>
      <c r="AW200" s="57" cm="1">
        <f t="array" aca="1" ref="AW200" ca="1">SUM(IF($C200&gt;0,IF(AND(INDIRECT(ADDRESS($C200,44))=0,INDIRECT(ADDRESS($C200,38))="UL",ISERROR(SEARCH("Rear",INDIRECT(ADDRESS($C200,33)))),ISERROR(SEARCH("Side",INDIRECT(ADDRESS($C200,33))))),INDIRECT(ADDRESS($C200,COLUMN())),0),0),IF($D200&gt;0,IF(AND(INDIRECT(ADDRESS($D200,44))=0,INDIRECT(ADDRESS($D200,38))="UL",ISERROR(SEARCH("Rear",INDIRECT(ADDRESS($D200,33)))),ISERROR(SEARCH("Side",INDIRECT(ADDRESS($D200,33))))),INDIRECT(ADDRESS($D200,COLUMN())),0),0),IF($E200&gt;0,IF(AND(INDIRECT(ADDRESS($E200,44))=0,INDIRECT(ADDRESS($E200,38))="UL",ISERROR(SEARCH("Rear",INDIRECT(ADDRESS($E200,33)))),ISERROR(SEARCH("Side",INDIRECT(ADDRESS($E200,33))))),INDIRECT(ADDRESS($E200,COLUMN())),0),0),IF($F200&gt;0,IF(AND(INDIRECT(ADDRESS($F200,44))=0,INDIRECT(ADDRESS($F200,38))="UL",ISERROR(SEARCH("Rear",INDIRECT(ADDRESS($F200,33)))),ISERROR(SEARCH("Side",INDIRECT(ADDRESS($F200,33))))),INDIRECT(ADDRESS($F200,COLUMN())),0),0),IF($G200&gt;0,IF(AND(INDIRECT(ADDRESS($G200,44))=0,INDIRECT(ADDRESS($G200,38))="UL",ISERROR(SEARCH("Rear",INDIRECT(ADDRESS($G200,33)))),ISERROR(SEARCH("Side",INDIRECT(ADDRESS($G200,33))))),INDIRECT(ADDRESS($G200,COLUMN())),0),0),IF($H200&gt;0,IF(AND(INDIRECT(ADDRESS($H200,44))=0,INDIRECT(ADDRESS($H200,38))="UL",ISERROR(SEARCH("Rear",INDIRECT(ADDRESS($H200,33)))),ISERROR(SEARCH("Side",INDIRECT(ADDRESS($H200,33))))),INDIRECT(ADDRESS($H200,COLUMN())),0),0),IF($I200&gt;0,IF(AND(INDIRECT(ADDRESS($I200,44))=0,INDIRECT(ADDRESS($I200,38))="UL",ISERROR(SEARCH("Rear",INDIRECT(ADDRESS($I200,33)))),ISERROR(SEARCH("Side",INDIRECT(ADDRESS($I200,33))))),INDIRECT(ADDRESS($I200,COLUMN())),0),0),IF($J200&gt;0,IF(AND(INDIRECT(ADDRESS($J200,44))=0,INDIRECT(ADDRESS($J200,38))="UL",ISERROR(SEARCH("Rear",INDIRECT(ADDRESS($J200,33)))),ISERROR(SEARCH("Side",INDIRECT(ADDRESS($J200,33))))),INDIRECT(ADDRESS($J200,COLUMN())),0),0),IF($K200&gt;0,IF(AND(INDIRECT(ADDRESS($K200,44))=0,INDIRECT(ADDRESS($K200,38))="UL",ISERROR(SEARCH("Rear",INDIRECT(ADDRESS($K200,33)))),ISERROR(SEARCH("Side",INDIRECT(ADDRESS($K200,33))))),INDIRECT(ADDRESS($K200,COLUMN())),0),0),IF($L200&gt;0,IF(AND(INDIRECT(ADDRESS($L200,44))=0,INDIRECT(ADDRESS($L200,38))="UL",ISERROR(SEARCH("Rear",INDIRECT(ADDRESS($L200,33)))),ISERROR(SEARCH("Side",INDIRECT(ADDRESS($L200,33))))),INDIRECT(ADDRESS($L200,COLUMN())),0),0),IF($M200&gt;0,IF(AND(INDIRECT(ADDRESS($M200,44))=0,INDIRECT(ADDRESS($M200,38))="UL",ISERROR(SEARCH("Rear",INDIRECT(ADDRESS($M200,33)))),ISERROR(SEARCH("Side",INDIRECT(ADDRESS($M200,33))))),INDIRECT(ADDRESS($M200,COLUMN())),0),0))</f>
        <v>0.1111111111111111</v>
      </c>
      <c r="AX200" s="57" cm="1">
        <f t="array" aca="1" ref="AX200" ca="1">SUM(IF($C200&gt;0,IF(AND(INDIRECT(ADDRESS($C200,44))=0,INDIRECT(ADDRESS($C200,38))="UL",ISERROR(SEARCH("Rear",INDIRECT(ADDRESS($C200,33)))),ISERROR(SEARCH("Side",INDIRECT(ADDRESS($C200,33))))),INDIRECT(ADDRESS($C200,COLUMN())),0),0),IF($D200&gt;0,IF(AND(INDIRECT(ADDRESS($D200,44))=0,INDIRECT(ADDRESS($D200,38))="UL",ISERROR(SEARCH("Rear",INDIRECT(ADDRESS($D200,33)))),ISERROR(SEARCH("Side",INDIRECT(ADDRESS($D200,33))))),INDIRECT(ADDRESS($D200,COLUMN())),0),0),IF($E200&gt;0,IF(AND(INDIRECT(ADDRESS($E200,44))=0,INDIRECT(ADDRESS($E200,38))="UL",ISERROR(SEARCH("Rear",INDIRECT(ADDRESS($E200,33)))),ISERROR(SEARCH("Side",INDIRECT(ADDRESS($E200,33))))),INDIRECT(ADDRESS($E200,COLUMN())),0),0),IF($F200&gt;0,IF(AND(INDIRECT(ADDRESS($F200,44))=0,INDIRECT(ADDRESS($F200,38))="UL",ISERROR(SEARCH("Rear",INDIRECT(ADDRESS($F200,33)))),ISERROR(SEARCH("Side",INDIRECT(ADDRESS($F200,33))))),INDIRECT(ADDRESS($F200,COLUMN())),0),0),IF($G200&gt;0,IF(AND(INDIRECT(ADDRESS($G200,44))=0,INDIRECT(ADDRESS($G200,38))="UL",ISERROR(SEARCH("Rear",INDIRECT(ADDRESS($G200,33)))),ISERROR(SEARCH("Side",INDIRECT(ADDRESS($G200,33))))),INDIRECT(ADDRESS($G200,COLUMN())),0),0),IF($H200&gt;0,IF(AND(INDIRECT(ADDRESS($H200,44))=0,INDIRECT(ADDRESS($H200,38))="UL",ISERROR(SEARCH("Rear",INDIRECT(ADDRESS($H200,33)))),ISERROR(SEARCH("Side",INDIRECT(ADDRESS($H200,33))))),INDIRECT(ADDRESS($H200,COLUMN())),0),0),IF($I200&gt;0,IF(AND(INDIRECT(ADDRESS($I200,44))=0,INDIRECT(ADDRESS($I200,38))="UL",ISERROR(SEARCH("Rear",INDIRECT(ADDRESS($I200,33)))),ISERROR(SEARCH("Side",INDIRECT(ADDRESS($I200,33))))),INDIRECT(ADDRESS($I200,COLUMN())),0),0),IF($J200&gt;0,IF(AND(INDIRECT(ADDRESS($J200,44))=0,INDIRECT(ADDRESS($J200,38))="UL",ISERROR(SEARCH("Rear",INDIRECT(ADDRESS($J200,33)))),ISERROR(SEARCH("Side",INDIRECT(ADDRESS($J200,33))))),INDIRECT(ADDRESS($J200,COLUMN())),0),0),IF($K200&gt;0,IF(AND(INDIRECT(ADDRESS($K200,44))=0,INDIRECT(ADDRESS($K200,38))="UL",ISERROR(SEARCH("Rear",INDIRECT(ADDRESS($K200,33)))),ISERROR(SEARCH("Side",INDIRECT(ADDRESS($K200,33))))),INDIRECT(ADDRESS($K200,COLUMN())),0),0),IF($L200&gt;0,IF(AND(INDIRECT(ADDRESS($L200,44))=0,INDIRECT(ADDRESS($L200,38))="UL",ISERROR(SEARCH("Rear",INDIRECT(ADDRESS($L200,33)))),ISERROR(SEARCH("Side",INDIRECT(ADDRESS($L200,33))))),INDIRECT(ADDRESS($L200,COLUMN())),0),0),IF($M200&gt;0,IF(AND(INDIRECT(ADDRESS($M200,44))=0,INDIRECT(ADDRESS($M200,38))="UL",ISERROR(SEARCH("Rear",INDIRECT(ADDRESS($M200,33)))),ISERROR(SEARCH("Side",INDIRECT(ADDRESS($M200,33))))),INDIRECT(ADDRESS($M200,COLUMN())),0),0))</f>
        <v>0</v>
      </c>
      <c r="AY200" s="58">
        <f t="shared" ca="1" si="124"/>
        <v>0.1111111111111111</v>
      </c>
      <c r="AZ200" s="58">
        <f t="shared" ca="1" si="125"/>
        <v>0.1111111111111111</v>
      </c>
      <c r="BA200" s="58" cm="1">
        <f t="array" aca="1" ref="BA200" ca="1">SUM(IF($C200&gt;0,IF(AND(INDIRECT(ADDRESS($C200,44))=0,INDIRECT(ADDRESS($C200,38))="UL"),INDIRECT(ADDRESS($C200,COLUMN())),0),0),IF($D200&gt;0,IF(AND(INDIRECT(ADDRESS($D200,44))=0,INDIRECT(ADDRESS($D200,38))="UL"),INDIRECT(ADDRESS($D200,COLUMN())),0),0),IF($E200&gt;0,IF(AND(INDIRECT(ADDRESS($E200,44))=0,INDIRECT(ADDRESS($E200,38))="UL"),INDIRECT(ADDRESS($E200,COLUMN())),0),0),IF($F200&gt;0,IF(AND(INDIRECT(ADDRESS($F200,44))=0,INDIRECT(ADDRESS($F200,38))="UL"),INDIRECT(ADDRESS($F200,COLUMN())),0),0),IF($G200&gt;0,IF(AND(INDIRECT(ADDRESS($G200,44))=0,INDIRECT(ADDRESS($G200,38))="UL"),INDIRECT(ADDRESS($G200,COLUMN())),0),0),IF($H200&gt;0,IF(AND(INDIRECT(ADDRESS($H200,44))=0,INDIRECT(ADDRESS($H200,38))="UL"),INDIRECT(ADDRESS($H200,COLUMN())),0),0),IF($I200&gt;0,IF(AND(INDIRECT(ADDRESS($I200,44))=0,INDIRECT(ADDRESS($I200,38))="UL"),INDIRECT(ADDRESS($I200,COLUMN())),0),0),IF($J200&gt;0,IF(AND(INDIRECT(ADDRESS($J200,44))=0,INDIRECT(ADDRESS($J200,38))="UL"),INDIRECT(ADDRESS($J200,COLUMN())),0),0),IF($K200&gt;0,IF(AND(INDIRECT(ADDRESS($K200,44))=0,INDIRECT(ADDRESS($K200,38))="UL"),INDIRECT(ADDRESS($K200,COLUMN())),0),0),IF($L200&gt;0,IF(AND(INDIRECT(ADDRESS($L200,44))=0,INDIRECT(ADDRESS($L200,38))="UL"),INDIRECT(ADDRESS($L200,COLUMN())),0),0),IF($M200&gt;0,IF(AND(INDIRECT(ADDRESS($M200,44))=0,INDIRECT(ADDRESS($M200,38))="UL"),INDIRECT(ADDRESS($M200,COLUMN())),0),0))</f>
        <v>2.9629629629629627E-2</v>
      </c>
      <c r="BB200" s="58" cm="1">
        <f t="array" aca="1" ref="BB200" ca="1">SUM(IF($C200&gt;0,IF(AND(INDIRECT(ADDRESS($C200,44))=0,INDIRECT(ADDRESS($C200,38))="UL"),INDIRECT(ADDRESS($C200,COLUMN())),0),0),IF($D200&gt;0,IF(AND(INDIRECT(ADDRESS($D200,44))=0,INDIRECT(ADDRESS($D200,38))="UL"),INDIRECT(ADDRESS($D200,COLUMN())),0),0),IF($E200&gt;0,IF(AND(INDIRECT(ADDRESS($E200,44))=0,INDIRECT(ADDRESS($E200,38))="UL"),INDIRECT(ADDRESS($E200,COLUMN())),0),0),IF($F200&gt;0,IF(AND(INDIRECT(ADDRESS($F200,44))=0,INDIRECT(ADDRESS($F200,38))="UL"),INDIRECT(ADDRESS($F200,COLUMN())),0),0),IF($G200&gt;0,IF(AND(INDIRECT(ADDRESS($G200,44))=0,INDIRECT(ADDRESS($G200,38))="UL"),INDIRECT(ADDRESS($G200,COLUMN())),0),0),IF($H200&gt;0,IF(AND(INDIRECT(ADDRESS($H200,44))=0,INDIRECT(ADDRESS($H200,38))="UL"),INDIRECT(ADDRESS($H200,COLUMN())),0),0),IF($I200&gt;0,IF(AND(INDIRECT(ADDRESS($I200,44))=0,INDIRECT(ADDRESS($I200,38))="UL"),INDIRECT(ADDRESS($I200,COLUMN())),0),0),IF($J200&gt;0,IF(AND(INDIRECT(ADDRESS($J200,44))=0,INDIRECT(ADDRESS($J200,38))="UL"),INDIRECT(ADDRESS($J200,COLUMN())),0),0),IF($K200&gt;0,IF(AND(INDIRECT(ADDRESS($K200,44))=0,INDIRECT(ADDRESS($K200,38))="UL"),INDIRECT(ADDRESS($K200,COLUMN())),0),0),IF($L200&gt;0,IF(AND(INDIRECT(ADDRESS($L200,44))=0,INDIRECT(ADDRESS($L200,38))="UL"),INDIRECT(ADDRESS($L200,COLUMN())),0),0),IF($M200&gt;0,IF(AND(INDIRECT(ADDRESS($M200,44))=0,INDIRECT(ADDRESS($M200,38))="UL"),INDIRECT(ADDRESS($M200,COLUMN())),0),0))</f>
        <v>5.9259259259259255E-2</v>
      </c>
      <c r="BC200" s="58" cm="1">
        <f t="array" aca="1" ref="BC200" ca="1">SUM(IF($C200&gt;0,IF(AND(INDIRECT(ADDRESS($C200,44))=0,INDIRECT(ADDRESS($C200,38))="UL"),INDIRECT(ADDRESS($C200,COLUMN())),0),0),IF($D200&gt;0,IF(AND(INDIRECT(ADDRESS($D200,44))=0,INDIRECT(ADDRESS($D200,38))="UL"),INDIRECT(ADDRESS($D200,COLUMN())),0),0),IF($E200&gt;0,IF(AND(INDIRECT(ADDRESS($E200,44))=0,INDIRECT(ADDRESS($E200,38))="UL"),INDIRECT(ADDRESS($E200,COLUMN())),0),0),IF($F200&gt;0,IF(AND(INDIRECT(ADDRESS($F200,44))=0,INDIRECT(ADDRESS($F200,38))="UL"),INDIRECT(ADDRESS($F200,COLUMN())),0),0),IF($G200&gt;0,IF(AND(INDIRECT(ADDRESS($G200,44))=0,INDIRECT(ADDRESS($G200,38))="UL"),INDIRECT(ADDRESS($G200,COLUMN())),0),0),IF($H200&gt;0,IF(AND(INDIRECT(ADDRESS($H200,44))=0,INDIRECT(ADDRESS($H200,38))="UL"),INDIRECT(ADDRESS($H200,COLUMN())),0),0),IF($I200&gt;0,IF(AND(INDIRECT(ADDRESS($I200,44))=0,INDIRECT(ADDRESS($I200,38))="UL"),INDIRECT(ADDRESS($I200,COLUMN())),0),0),IF($J200&gt;0,IF(AND(INDIRECT(ADDRESS($J200,44))=0,INDIRECT(ADDRESS($J200,38))="UL"),INDIRECT(ADDRESS($J200,COLUMN())),0),0),IF($K200&gt;0,IF(AND(INDIRECT(ADDRESS($K200,44))=0,INDIRECT(ADDRESS($K200,38))="UL"),INDIRECT(ADDRESS($K200,COLUMN())),0),0),IF($L200&gt;0,IF(AND(INDIRECT(ADDRESS($L200,44))=0,INDIRECT(ADDRESS($L200,38))="UL"),INDIRECT(ADDRESS($L200,COLUMN())),0),0),IF($M200&gt;0,IF(AND(INDIRECT(ADDRESS($M200,44))=0,INDIRECT(ADDRESS($M200,38))="UL"),INDIRECT(ADDRESS($M200,COLUMN())),0),0))</f>
        <v>2.9629629629629627E-2</v>
      </c>
      <c r="BD200" s="58" cm="1">
        <f t="array" aca="1" ref="BD200" ca="1">SUM(IF($C200&gt;0,IF(AND(INDIRECT(ADDRESS($C200,44))=0,INDIRECT(ADDRESS($C200,38))="UL"),INDIRECT(ADDRESS($C200,COLUMN())),0),0),IF($D200&gt;0,IF(AND(INDIRECT(ADDRESS($D200,44))=0,INDIRECT(ADDRESS($D200,38))="UL"),INDIRECT(ADDRESS($D200,COLUMN())),0),0),IF($E200&gt;0,IF(AND(INDIRECT(ADDRESS($E200,44))=0,INDIRECT(ADDRESS($E200,38))="UL"),INDIRECT(ADDRESS($E200,COLUMN())),0),0),IF($F200&gt;0,IF(AND(INDIRECT(ADDRESS($F200,44))=0,INDIRECT(ADDRESS($F200,38))="UL"),INDIRECT(ADDRESS($F200,COLUMN())),0),0),IF($G200&gt;0,IF(AND(INDIRECT(ADDRESS($G200,44))=0,INDIRECT(ADDRESS($G200,38))="UL"),INDIRECT(ADDRESS($G200,COLUMN())),0),0),IF($H200&gt;0,IF(AND(INDIRECT(ADDRESS($H200,44))=0,INDIRECT(ADDRESS($H200,38))="UL"),INDIRECT(ADDRESS($H200,COLUMN())),0),0),IF($I200&gt;0,IF(AND(INDIRECT(ADDRESS($I200,44))=0,INDIRECT(ADDRESS($I200,38))="UL"),INDIRECT(ADDRESS($I200,COLUMN())),0),0),IF($J200&gt;0,IF(AND(INDIRECT(ADDRESS($J200,44))=0,INDIRECT(ADDRESS($J200,38))="UL"),INDIRECT(ADDRESS($J200,COLUMN())),0),0),IF($K200&gt;0,IF(AND(INDIRECT(ADDRESS($K200,44))=0,INDIRECT(ADDRESS($K200,38))="UL"),INDIRECT(ADDRESS($K200,COLUMN())),0),0),IF($L200&gt;0,IF(AND(INDIRECT(ADDRESS($L200,44))=0,INDIRECT(ADDRESS($L200,38))="UL"),INDIRECT(ADDRESS($L200,COLUMN())),0),0),IF($M200&gt;0,IF(AND(INDIRECT(ADDRESS($M200,44))=0,INDIRECT(ADDRESS($M200,38))="UL"),INDIRECT(ADDRESS($M200,COLUMN())),0),0))</f>
        <v>5.9259259259259255E-2</v>
      </c>
      <c r="BE200" s="57">
        <f t="shared" ca="1" si="126"/>
        <v>5.9259259259259255E-2</v>
      </c>
      <c r="BF200" s="57" cm="1">
        <f t="array" aca="1" ref="BF200" ca="1">SUM(IF($C200&gt;0,IF(INDIRECT(ADDRESS($C200,45))=1,INDIRECT(ADDRESS($C200,52))*INDIRECT(ADDRESS($C200,42))/5,0),0), IF($D200&gt;0,IF(INDIRECT(ADDRESS($D200,45))=1,INDIRECT(ADDRESS($D200,52))*INDIRECT(ADDRESS($D200,42))/5,0),0), IF($E200&gt;0,IF(INDIRECT(ADDRESS($E200,45))=1,INDIRECT(ADDRESS($E200,52))*INDIRECT(ADDRESS($E200,42))/5,0),0), IF($F200&gt;0,IF(INDIRECT(ADDRESS($F200,45))=1,INDIRECT(ADDRESS($F200,52))*INDIRECT(ADDRESS($F200,42))/5,0),0), IF($G200&gt;0,IF(INDIRECT(ADDRESS($G200,45))=1,INDIRECT(ADDRESS($G200,52))*INDIRECT(ADDRESS($G200,42))/5,0),0), IF($H200&gt;0,IF(INDIRECT(ADDRESS($H200,45))=1,INDIRECT(ADDRESS($H200,52))*INDIRECT(ADDRESS($H200,42))/5,0),0)
)*$BF$296/100</f>
        <v>0</v>
      </c>
      <c r="BG200" s="19">
        <v>3</v>
      </c>
      <c r="BH200" s="57" cm="1">
        <f t="array" aca="1" ref="BH200" ca="1">SUM(IF($C200&gt;0,IF(AND(INDIRECT(ADDRESS($C200,44))=0,INDIRECT(ADDRESS($C200,38))&lt;&gt;"UL"),INDIRECT(ADDRESS($C200,COLUMN()-12)),0),0), IF($D200&gt;0,IF(AND(INDIRECT(ADDRESS($D200,44))=0,INDIRECT(ADDRESS($D200,38))&lt;&gt;"UL"),INDIRECT(ADDRESS($D200,COLUMN()-12)),0),0), IF($E200&gt;0,IF(AND(INDIRECT(ADDRESS($E200,44))=0,INDIRECT(ADDRESS($E200,38))&lt;&gt;"UL"),INDIRECT(ADDRESS($E200,COLUMN()-12)),0),0), IF($F200&gt;0,IF(AND(INDIRECT(ADDRESS($F200,44))=0,INDIRECT(ADDRESS($F200,38))&lt;&gt;"UL"),INDIRECT(ADDRESS($F200,COLUMN()-12)),0),0), IF($G200&gt;0,IF(AND(INDIRECT(ADDRESS($G200,44))=0,INDIRECT(ADDRESS($G200,38))&lt;&gt;"UL"),INDIRECT(ADDRESS($G200,COLUMN()-12)),0),0), IF($H200&gt;0,IF(AND(INDIRECT(ADDRESS($H200,44))=0,INDIRECT(ADDRESS($H200,38))&lt;&gt;"UL"),INDIRECT(ADDRESS($H200,COLUMN()-12)),0),0), IF($I200&gt;0,IF(AND(INDIRECT(ADDRESS($I200,44))=0,INDIRECT(ADDRESS($I200,38))&lt;&gt;"UL"),INDIRECT(ADDRESS($I200,COLUMN()-12)),0),0), IF($J200&gt;0,IF(AND(INDIRECT(ADDRESS($J200,44))=0,INDIRECT(ADDRESS($J200,38))&lt;&gt;"UL"),INDIRECT(ADDRESS($J200,COLUMN()-12)),0),0), IF($K200&gt;0,IF(AND(INDIRECT(ADDRESS($K200,44))=0,INDIRECT(ADDRESS($K200,38))&lt;&gt;"UL"),INDIRECT(ADDRESS($K200,COLUMN()-12)),0),0), IF($L200&gt;0,IF(AND(INDIRECT(ADDRESS($L200,44))=0,INDIRECT(ADDRESS($L200,38))&lt;&gt;"UL"),INDIRECT(ADDRESS($L200,COLUMN()-12)),0),0), IF($M200&gt;0,IF(AND(INDIRECT(ADDRESS($M200,44))=0,INDIRECT(ADDRESS($M200,38))&lt;&gt;"UL"),INDIRECT(ADDRESS($M200,COLUMN()-12)),0),0))</f>
        <v>0.44444444444444442</v>
      </c>
      <c r="BI200" s="57" cm="1">
        <f t="array" aca="1" ref="BI200" ca="1">SUM(IF($C200&gt;0,IF(AND(INDIRECT(ADDRESS($C200,44))=0,INDIRECT(ADDRESS($C200,38))&lt;&gt;"UL"),INDIRECT(ADDRESS($C200,COLUMN()-12)),0),0), IF($D200&gt;0,IF(AND(INDIRECT(ADDRESS($D200,44))=0,INDIRECT(ADDRESS($D200,38))&lt;&gt;"UL"),INDIRECT(ADDRESS($D200,COLUMN()-12)),0),0), IF($E200&gt;0,IF(AND(INDIRECT(ADDRESS($E200,44))=0,INDIRECT(ADDRESS($E200,38))&lt;&gt;"UL"),INDIRECT(ADDRESS($E200,COLUMN()-12)),0),0), IF($F200&gt;0,IF(AND(INDIRECT(ADDRESS($F200,44))=0,INDIRECT(ADDRESS($F200,38))&lt;&gt;"UL"),INDIRECT(ADDRESS($F200,COLUMN()-12)),0),0), IF($G200&gt;0,IF(AND(INDIRECT(ADDRESS($G200,44))=0,INDIRECT(ADDRESS($G200,38))&lt;&gt;"UL"),INDIRECT(ADDRESS($G200,COLUMN()-12)),0),0), IF($H200&gt;0,IF(AND(INDIRECT(ADDRESS($H200,44))=0,INDIRECT(ADDRESS($H200,38))&lt;&gt;"UL"),INDIRECT(ADDRESS($H200,COLUMN()-12)),0),0), IF($I200&gt;0,IF(AND(INDIRECT(ADDRESS($I200,44))=0,INDIRECT(ADDRESS($I200,38))&lt;&gt;"UL"),INDIRECT(ADDRESS($I200,COLUMN()-12)),0),0), IF($J200&gt;0,IF(AND(INDIRECT(ADDRESS($J200,44))=0,INDIRECT(ADDRESS($J200,38))&lt;&gt;"UL"),INDIRECT(ADDRESS($J200,COLUMN()-12)),0),0), IF($K200&gt;0,IF(AND(INDIRECT(ADDRESS($K200,44))=0,INDIRECT(ADDRESS($K200,38))&lt;&gt;"UL"),INDIRECT(ADDRESS($K200,COLUMN()-12)),0),0), IF($L200&gt;0,IF(AND(INDIRECT(ADDRESS($L200,44))=0,INDIRECT(ADDRESS($L200,38))&lt;&gt;"UL"),INDIRECT(ADDRESS($L200,COLUMN()-12)),0),0), IF($M200&gt;0,IF(AND(INDIRECT(ADDRESS($M200,44))=0,INDIRECT(ADDRESS($M200,38))&lt;&gt;"UL"),INDIRECT(ADDRESS($M200,COLUMN()-12)),0),0))</f>
        <v>1.3333333333333333</v>
      </c>
      <c r="BJ200" s="57" cm="1">
        <f t="array" aca="1" ref="BJ200" ca="1">SUM(IF($C200&gt;0,IF(AND(INDIRECT(ADDRESS($C200,44))=0,INDIRECT(ADDRESS($C200,38))&lt;&gt;"UL"),INDIRECT(ADDRESS($C200,COLUMN()-12)),0),0), IF($D200&gt;0,IF(AND(INDIRECT(ADDRESS($D200,44))=0,INDIRECT(ADDRESS($D200,38))&lt;&gt;"UL"),INDIRECT(ADDRESS($D200,COLUMN()-12)),0),0), IF($E200&gt;0,IF(AND(INDIRECT(ADDRESS($E200,44))=0,INDIRECT(ADDRESS($E200,38))&lt;&gt;"UL"),INDIRECT(ADDRESS($E200,COLUMN()-12)),0),0), IF($F200&gt;0,IF(AND(INDIRECT(ADDRESS($F200,44))=0,INDIRECT(ADDRESS($F200,38))&lt;&gt;"UL"),INDIRECT(ADDRESS($F200,COLUMN()-12)),0),0), IF($G200&gt;0,IF(AND(INDIRECT(ADDRESS($G200,44))=0,INDIRECT(ADDRESS($G200,38))&lt;&gt;"UL"),INDIRECT(ADDRESS($G200,COLUMN()-12)),0),0), IF($H200&gt;0,IF(AND(INDIRECT(ADDRESS($H200,44))=0,INDIRECT(ADDRESS($H200,38))&lt;&gt;"UL"),INDIRECT(ADDRESS($H200,COLUMN()-12)),0),0), IF($I200&gt;0,IF(AND(INDIRECT(ADDRESS($I200,44))=0,INDIRECT(ADDRESS($I200,38))&lt;&gt;"UL"),INDIRECT(ADDRESS($I200,COLUMN()-12)),0),0), IF($J200&gt;0,IF(AND(INDIRECT(ADDRESS($J200,44))=0,INDIRECT(ADDRESS($J200,38))&lt;&gt;"UL"),INDIRECT(ADDRESS($J200,COLUMN()-12)),0),0), IF($K200&gt;0,IF(AND(INDIRECT(ADDRESS($K200,44))=0,INDIRECT(ADDRESS($K200,38))&lt;&gt;"UL"),INDIRECT(ADDRESS($K200,COLUMN()-12)),0),0), IF($L200&gt;0,IF(AND(INDIRECT(ADDRESS($L200,44))=0,INDIRECT(ADDRESS($L200,38))&lt;&gt;"UL"),INDIRECT(ADDRESS($L200,COLUMN()-12)),0),0), IF($M200&gt;0,IF(AND(INDIRECT(ADDRESS($M200,44))=0,INDIRECT(ADDRESS($M200,38))&lt;&gt;"UL"),INDIRECT(ADDRESS($M200,COLUMN()-12)),0),0))</f>
        <v>0.44444444444444442</v>
      </c>
      <c r="BK200" s="57">
        <f t="shared" ca="1" si="127"/>
        <v>1.3333333333333333</v>
      </c>
      <c r="BL200" s="58">
        <f t="shared" ca="1" si="128"/>
        <v>0.74074074074074081</v>
      </c>
      <c r="BM200" s="57" cm="1">
        <f t="array" aca="1" ref="BM200" ca="1">SUM(IF($C200&gt;0,IF(AND(INDIRECT(ADDRESS($C200,44))=0,INDIRECT(ADDRESS($C200,38))&lt;&gt;"UL"),INDIRECT(ADDRESS($C200,COLUMN()-12)),0),0), IF($D200&gt;0,IF(AND(INDIRECT(ADDRESS($D200,44))=0,INDIRECT(ADDRESS($D200,38))&lt;&gt;"UL"),INDIRECT(ADDRESS($D200,COLUMN()-12)),0),0), IF($E200&gt;0,IF(AND(INDIRECT(ADDRESS($E200,44))=0,INDIRECT(ADDRESS($E200,38))&lt;&gt;"UL"),INDIRECT(ADDRESS($E200,COLUMN()-12)),0),0), IF($F200&gt;0,IF(AND(INDIRECT(ADDRESS($F200,44))=0,INDIRECT(ADDRESS($F200,38))&lt;&gt;"UL"),INDIRECT(ADDRESS($F200,COLUMN()-12)),0),0), IF($G200&gt;0,IF(AND(INDIRECT(ADDRESS($G200,44))=0,INDIRECT(ADDRESS($G200,38))&lt;&gt;"UL"),INDIRECT(ADDRESS($G200,COLUMN()-12)),0),0), IF($H200&gt;0,IF(AND(INDIRECT(ADDRESS($H200,44))=0,INDIRECT(ADDRESS($H200,38))&lt;&gt;"UL"),INDIRECT(ADDRESS($H200,COLUMN()-12)),0),0), IF($I200&gt;0,IF(AND(INDIRECT(ADDRESS($I200,44))=0,INDIRECT(ADDRESS($I200,38))&lt;&gt;"UL"),INDIRECT(ADDRESS($I200,COLUMN()-12)),0),0), IF($J200&gt;0,IF(AND(INDIRECT(ADDRESS($J200,44))=0,INDIRECT(ADDRESS($J200,38))&lt;&gt;"UL"),INDIRECT(ADDRESS($J200,COLUMN()-12)),0),0), IF($K200&gt;0,IF(AND(INDIRECT(ADDRESS($K200,44))=0,INDIRECT(ADDRESS($K200,38))&lt;&gt;"UL"),INDIRECT(ADDRESS($K200,COLUMN()-11)),0),0), IF($L200&gt;0,IF(AND(INDIRECT(ADDRESS($L200,44))=0,INDIRECT(ADDRESS($L200,38))&lt;&gt;"UL"),INDIRECT(ADDRESS($L200,COLUMN()-11)),0),0), IF($M200&gt;0,IF(AND(INDIRECT(ADDRESS($M200,44))=0,INDIRECT(ADDRESS($M200,38))&lt;&gt;"UL"),INDIRECT(ADDRESS($M200,COLUMN()-11)),0),0))</f>
        <v>0.4148148148148148</v>
      </c>
      <c r="BN200" s="57" cm="1">
        <f t="array" aca="1" ref="BN200" ca="1">SUM(IF($C200&gt;0,IF(AND(INDIRECT(ADDRESS($C200,44))=0,INDIRECT(ADDRESS($C200,38))&lt;&gt;"UL"),INDIRECT(ADDRESS($C200,COLUMN()-12)),0),0), IF($D200&gt;0,IF(AND(INDIRECT(ADDRESS($D200,44))=0,INDIRECT(ADDRESS($D200,38))&lt;&gt;"UL"),INDIRECT(ADDRESS($D200,COLUMN()-12)),0),0), IF($E200&gt;0,IF(AND(INDIRECT(ADDRESS($E200,44))=0,INDIRECT(ADDRESS($E200,38))&lt;&gt;"UL"),INDIRECT(ADDRESS($E200,COLUMN()-12)),0),0), IF($F200&gt;0,IF(AND(INDIRECT(ADDRESS($F200,44))=0,INDIRECT(ADDRESS($F200,38))&lt;&gt;"UL"),INDIRECT(ADDRESS($F200,COLUMN()-12)),0),0), IF($G200&gt;0,IF(AND(INDIRECT(ADDRESS($G200,44))=0,INDIRECT(ADDRESS($G200,38))&lt;&gt;"UL"),INDIRECT(ADDRESS($G200,COLUMN()-12)),0),0), IF($H200&gt;0,IF(AND(INDIRECT(ADDRESS($H200,44))=0,INDIRECT(ADDRESS($H200,38))&lt;&gt;"UL"),INDIRECT(ADDRESS($H200,COLUMN()-12)),0),0), IF($I200&gt;0,IF(AND(INDIRECT(ADDRESS($I200,44))=0,INDIRECT(ADDRESS($I200,38))&lt;&gt;"UL"),INDIRECT(ADDRESS($I200,COLUMN()-12)),0),0), IF($J200&gt;0,IF(AND(INDIRECT(ADDRESS($J200,44))=0,INDIRECT(ADDRESS($J200,38))&lt;&gt;"UL"),INDIRECT(ADDRESS($J200,COLUMN()-12)),0),0), IF($K200&gt;0,IF(AND(INDIRECT(ADDRESS($K200,44))=0,INDIRECT(ADDRESS($K200,38))&lt;&gt;"UL"),INDIRECT(ADDRESS($K200,COLUMN()-11)),0),0), IF($L200&gt;0,IF(AND(INDIRECT(ADDRESS($L200,44))=0,INDIRECT(ADDRESS($L200,38))&lt;&gt;"UL"),INDIRECT(ADDRESS($L200,COLUMN()-11)),0),0), IF($M200&gt;0,IF(AND(INDIRECT(ADDRESS($M200,44))=0,INDIRECT(ADDRESS($M200,38))&lt;&gt;"UL"),INDIRECT(ADDRESS($M200,COLUMN()-11)),0),0))</f>
        <v>0.17777777777777776</v>
      </c>
      <c r="BO200" s="57" cm="1">
        <f t="array" aca="1" ref="BO200" ca="1">SUM(IF($C200&gt;0,IF(AND(INDIRECT(ADDRESS($C200,44))=0,INDIRECT(ADDRESS($C200,38))&lt;&gt;"UL"),INDIRECT(ADDRESS($C200,COLUMN()-12)),0),0), IF($D200&gt;0,IF(AND(INDIRECT(ADDRESS($D200,44))=0,INDIRECT(ADDRESS($D200,38))&lt;&gt;"UL"),INDIRECT(ADDRESS($D200,COLUMN()-12)),0),0), IF($E200&gt;0,IF(AND(INDIRECT(ADDRESS($E200,44))=0,INDIRECT(ADDRESS($E200,38))&lt;&gt;"UL"),INDIRECT(ADDRESS($E200,COLUMN()-12)),0),0), IF($F200&gt;0,IF(AND(INDIRECT(ADDRESS($F200,44))=0,INDIRECT(ADDRESS($F200,38))&lt;&gt;"UL"),INDIRECT(ADDRESS($F200,COLUMN()-12)),0),0), IF($G200&gt;0,IF(AND(INDIRECT(ADDRESS($G200,44))=0,INDIRECT(ADDRESS($G200,38))&lt;&gt;"UL"),INDIRECT(ADDRESS($G200,COLUMN()-12)),0),0), IF($H200&gt;0,IF(AND(INDIRECT(ADDRESS($H200,44))=0,INDIRECT(ADDRESS($H200,38))&lt;&gt;"UL"),INDIRECT(ADDRESS($H200,COLUMN()-12)),0),0), IF($I200&gt;0,IF(AND(INDIRECT(ADDRESS($I200,44))=0,INDIRECT(ADDRESS($I200,38))&lt;&gt;"UL"),INDIRECT(ADDRESS($I200,COLUMN()-12)),0),0), IF($J200&gt;0,IF(AND(INDIRECT(ADDRESS($J200,44))=0,INDIRECT(ADDRESS($J200,38))&lt;&gt;"UL"),INDIRECT(ADDRESS($J200,COLUMN()-12)),0),0), IF($K200&gt;0,IF(AND(INDIRECT(ADDRESS($K200,44))=0,INDIRECT(ADDRESS($K200,38))&lt;&gt;"UL"),INDIRECT(ADDRESS($K200,COLUMN()-11)),0),0), IF($L200&gt;0,IF(AND(INDIRECT(ADDRESS($L200,44))=0,INDIRECT(ADDRESS($L200,38))&lt;&gt;"UL"),INDIRECT(ADDRESS($L200,COLUMN()-11)),0),0), IF($M200&gt;0,IF(AND(INDIRECT(ADDRESS($M200,44))=0,INDIRECT(ADDRESS($M200,38))&lt;&gt;"UL"),INDIRECT(ADDRESS($M200,COLUMN()-11)),0),0))</f>
        <v>0.17777777777777776</v>
      </c>
      <c r="BP200" s="57" cm="1">
        <f t="array" aca="1" ref="BP200" ca="1">SUM(IF($C200&gt;0,IF(AND(INDIRECT(ADDRESS($C200,44))=0,INDIRECT(ADDRESS($C200,38))&lt;&gt;"UL"),INDIRECT(ADDRESS($C200,COLUMN()-12)),0),0), IF($D200&gt;0,IF(AND(INDIRECT(ADDRESS($D200,44))=0,INDIRECT(ADDRESS($D200,38))&lt;&gt;"UL"),INDIRECT(ADDRESS($D200,COLUMN()-12)),0),0), IF($E200&gt;0,IF(AND(INDIRECT(ADDRESS($E200,44))=0,INDIRECT(ADDRESS($E200,38))&lt;&gt;"UL"),INDIRECT(ADDRESS($E200,COLUMN()-12)),0),0), IF($F200&gt;0,IF(AND(INDIRECT(ADDRESS($F200,44))=0,INDIRECT(ADDRESS($F200,38))&lt;&gt;"UL"),INDIRECT(ADDRESS($F200,COLUMN()-12)),0),0), IF($G200&gt;0,IF(AND(INDIRECT(ADDRESS($G200,44))=0,INDIRECT(ADDRESS($G200,38))&lt;&gt;"UL"),INDIRECT(ADDRESS($G200,COLUMN()-12)),0),0), IF($H200&gt;0,IF(AND(INDIRECT(ADDRESS($H200,44))=0,INDIRECT(ADDRESS($H200,38))&lt;&gt;"UL"),INDIRECT(ADDRESS($H200,COLUMN()-12)),0),0), IF($I200&gt;0,IF(AND(INDIRECT(ADDRESS($I200,44))=0,INDIRECT(ADDRESS($I200,38))&lt;&gt;"UL"),INDIRECT(ADDRESS($I200,COLUMN()-12)),0),0), IF($J200&gt;0,IF(AND(INDIRECT(ADDRESS($J200,44))=0,INDIRECT(ADDRESS($J200,38))&lt;&gt;"UL"),INDIRECT(ADDRESS($J200,COLUMN()-12)),0),0), IF($K200&gt;0,IF(AND(INDIRECT(ADDRESS($K200,44))=0,INDIRECT(ADDRESS($K200,38))&lt;&gt;"UL"),INDIRECT(ADDRESS($K200,COLUMN()-11)),0),0), IF($L200&gt;0,IF(AND(INDIRECT(ADDRESS($L200,44))=0,INDIRECT(ADDRESS($L200,38))&lt;&gt;"UL"),INDIRECT(ADDRESS($L200,COLUMN()-11)),0),0), IF($M200&gt;0,IF(AND(INDIRECT(ADDRESS($M200,44))=0,INDIRECT(ADDRESS($M200,38))&lt;&gt;"UL"),INDIRECT(ADDRESS($M200,COLUMN()-11)),0),0))</f>
        <v>0.4148148148148148</v>
      </c>
      <c r="BQ200" s="57">
        <f t="shared" ca="1" si="129"/>
        <v>0.17777777777777776</v>
      </c>
      <c r="BR200" s="161">
        <f t="shared" ca="1" si="130"/>
        <v>75.798405414096962</v>
      </c>
      <c r="BS200" s="56"/>
      <c r="BT200" s="56">
        <f t="shared" ca="1" si="131"/>
        <v>2.7900431663078629</v>
      </c>
      <c r="BU200" s="77">
        <f t="shared" ca="1" si="132"/>
        <v>0.12682014392308469</v>
      </c>
      <c r="BV200" s="57" t="s">
        <v>33</v>
      </c>
      <c r="BW200" s="57" cm="1">
        <f t="array" aca="1" ref="BW200" ca="1">SUM(IF($C200&gt;0,IF(AND(INDIRECT(ADDRESS($C200,44))=0,INDIRECT(ADDRESS($C200,38))="UL",ISERROR(SEARCH("Rear",INDIRECT(ADDRESS($C200,33)))),ISERROR(SEARCH("Side",INDIRECT(ADDRESS($C200,33))))),INDIRECT(ADDRESS($C200,COLUMN())),0),0),IF($D200&gt;0,IF(AND(INDIRECT(ADDRESS($D200,44))=0,INDIRECT(ADDRESS($D200,38))="UL",ISERROR(SEARCH("Rear",INDIRECT(ADDRESS($D200,33)))),ISERROR(SEARCH("Side",INDIRECT(ADDRESS($D200,33))))),INDIRECT(ADDRESS($D200,COLUMN())),0),0),IF($E200&gt;0,IF(AND(INDIRECT(ADDRESS($E200,44))=0,INDIRECT(ADDRESS($E200,38))="UL",ISERROR(SEARCH("Rear",INDIRECT(ADDRESS($E200,33)))),ISERROR(SEARCH("Side",INDIRECT(ADDRESS($E200,33))))),INDIRECT(ADDRESS($E200,COLUMN())),0),0),IF($F200&gt;0,IF(AND(INDIRECT(ADDRESS($F200,44))=0,INDIRECT(ADDRESS($F200,38))="UL",ISERROR(SEARCH("Rear",INDIRECT(ADDRESS($F200,33)))),ISERROR(SEARCH("Side",INDIRECT(ADDRESS($F200,33))))),INDIRECT(ADDRESS($F200,COLUMN())),0),0),IF($G200&gt;0,IF(AND(INDIRECT(ADDRESS($G200,44))=0,INDIRECT(ADDRESS($G200,38))="UL",ISERROR(SEARCH("Rear",INDIRECT(ADDRESS($G200,33)))),ISERROR(SEARCH("Side",INDIRECT(ADDRESS($G200,33))))),INDIRECT(ADDRESS($G200,COLUMN())),0),0),IF($H200&gt;0,IF(AND(INDIRECT(ADDRESS($H200,44))=0,INDIRECT(ADDRESS($H200,38))="UL",ISERROR(SEARCH("Rear",INDIRECT(ADDRESS($H200,33)))),ISERROR(SEARCH("Side",INDIRECT(ADDRESS($H200,33))))),INDIRECT(ADDRESS($H200,COLUMN())),0),0),IF($I200&gt;0,IF(AND(INDIRECT(ADDRESS($I200,44))=0,INDIRECT(ADDRESS($I200,38))="UL",ISERROR(SEARCH("Rear",INDIRECT(ADDRESS($I200,33)))),ISERROR(SEARCH("Side",INDIRECT(ADDRESS($I200,33))))),INDIRECT(ADDRESS($I200,COLUMN())),0),0),IF($J200&gt;0,IF(AND(INDIRECT(ADDRESS($J200,44))=0,INDIRECT(ADDRESS($J200,38))="UL",ISERROR(SEARCH("Rear",INDIRECT(ADDRESS($J200,33)))),ISERROR(SEARCH("Side",INDIRECT(ADDRESS($J200,33))))),INDIRECT(ADDRESS($J200,COLUMN())),0),0),IF($K200&gt;0,IF(AND(INDIRECT(ADDRESS($K200,44))=0,INDIRECT(ADDRESS($K200,38))="UL",ISERROR(SEARCH("Rear",INDIRECT(ADDRESS($K200,33)))),ISERROR(SEARCH("Side",INDIRECT(ADDRESS($K200,33))))),INDIRECT(ADDRESS($K200,COLUMN())),0),0),IF($L200&gt;0,IF(AND(INDIRECT(ADDRESS($L200,44))=0,INDIRECT(ADDRESS($L200,38))="UL",ISERROR(SEARCH("Rear",INDIRECT(ADDRESS($L200,33)))),ISERROR(SEARCH("Side",INDIRECT(ADDRESS($L200,33))))),INDIRECT(ADDRESS($L200,COLUMN())),0),0),IF($M200&gt;0,IF(AND(INDIRECT(ADDRESS($M200,44))=0,INDIRECT(ADDRESS($M200,38))="UL",ISERROR(SEARCH("Rear",INDIRECT(ADDRESS($M200,33)))),ISERROR(SEARCH("Side",INDIRECT(ADDRESS($M200,33))))),INDIRECT(ADDRESS($M200,COLUMN())),0),0))</f>
        <v>0.1111111111111111</v>
      </c>
      <c r="BX200" s="57">
        <f t="shared" ca="1" si="136"/>
        <v>0.22222222222222221</v>
      </c>
      <c r="BY200" s="57" cm="1">
        <f t="array" aca="1" ref="BY200" ca="1">SUM(IF($C200&gt;0,IF(AND(INDIRECT(ADDRESS($C200,44))=0,INDIRECT(ADDRESS($C200,38))="UL"),INDIRECT(ADDRESS($C200,COLUMN())),0),0),IF($D200&gt;0,IF(AND(INDIRECT(ADDRESS($D200,44))=0,INDIRECT(ADDRESS($D200,38))="UL"),INDIRECT(ADDRESS($D200,COLUMN())),0),0),IF($E200&gt;0,IF(AND(INDIRECT(ADDRESS($E200,44))=0,INDIRECT(ADDRESS($E200,38))="UL"),INDIRECT(ADDRESS($E200,COLUMN())),0),0),IF($F200&gt;0,IF(AND(INDIRECT(ADDRESS($F200,44))=0,INDIRECT(ADDRESS($F200,38))="UL"),INDIRECT(ADDRESS($F200,COLUMN())),0),0),IF($G200&gt;0,IF(AND(INDIRECT(ADDRESS($G200,44))=0,INDIRECT(ADDRESS($G200,38))="UL"),INDIRECT(ADDRESS($G200,COLUMN())),0),0),IF($H200&gt;0,IF(AND(INDIRECT(ADDRESS($H200,44))=0,INDIRECT(ADDRESS($H200,38))="UL"),INDIRECT(ADDRESS($H200,COLUMN())),0),0),IF($I200&gt;0,IF(AND(INDIRECT(ADDRESS($I200,44))=0,INDIRECT(ADDRESS($I200,38))="UL"),INDIRECT(ADDRESS($I200,COLUMN())),0),0),IF($J200&gt;0,IF(AND(INDIRECT(ADDRESS($J200,44))=0,INDIRECT(ADDRESS($J200,38))="UL"),INDIRECT(ADDRESS($J200,COLUMN())),0),0),IF($K200&gt;0,IF(AND(INDIRECT(ADDRESS($K200,44))=0,INDIRECT(ADDRESS($K200,38))="UL"),INDIRECT(ADDRESS($K200,COLUMN())),0),0),IF($L200&gt;0,IF(AND(INDIRECT(ADDRESS($L200,44))=0,INDIRECT(ADDRESS($L200,38))="UL"),INDIRECT(ADDRESS($L200,COLUMN())),0),0),IF($M200&gt;0,IF(AND(INDIRECT(ADDRESS($M200,44))=0,INDIRECT(ADDRESS($M200,38))="UL"),INDIRECT(ADDRESS($M200,COLUMN())),0),0))</f>
        <v>3.7037037037037035E-2</v>
      </c>
      <c r="BZ200" s="57" cm="1">
        <f t="array" aca="1" ref="BZ200" ca="1">SUM(IF($C200&gt;0,IF(AND(INDIRECT(ADDRESS($C200,44))=0,INDIRECT(ADDRESS($C200,38))="UL"),INDIRECT(ADDRESS($C200,COLUMN())),0),0),IF($D200&gt;0,IF(AND(INDIRECT(ADDRESS($D200,44))=0,INDIRECT(ADDRESS($D200,38))="UL"),INDIRECT(ADDRESS($D200,COLUMN())),0),0),IF($E200&gt;0,IF(AND(INDIRECT(ADDRESS($E200,44))=0,INDIRECT(ADDRESS($E200,38))="UL"),INDIRECT(ADDRESS($E200,COLUMN())),0),0),IF($F200&gt;0,IF(AND(INDIRECT(ADDRESS($F200,44))=0,INDIRECT(ADDRESS($F200,38))="UL"),INDIRECT(ADDRESS($F200,COLUMN())),0),0),IF($G200&gt;0,IF(AND(INDIRECT(ADDRESS($G200,44))=0,INDIRECT(ADDRESS($G200,38))="UL"),INDIRECT(ADDRESS($G200,COLUMN())),0),0),IF($H200&gt;0,IF(AND(INDIRECT(ADDRESS($H200,44))=0,INDIRECT(ADDRESS($H200,38))="UL"),INDIRECT(ADDRESS($H200,COLUMN())),0),0),IF($I200&gt;0,IF(AND(INDIRECT(ADDRESS($I200,44))=0,INDIRECT(ADDRESS($I200,38))="UL"),INDIRECT(ADDRESS($I200,COLUMN())),0),0),IF($J200&gt;0,IF(AND(INDIRECT(ADDRESS($J200,44))=0,INDIRECT(ADDRESS($J200,38))="UL"),INDIRECT(ADDRESS($J200,COLUMN())),0),0),IF($K200&gt;0,IF(AND(INDIRECT(ADDRESS($K200,44))=0,INDIRECT(ADDRESS($K200,38))="UL"),INDIRECT(ADDRESS($K200,COLUMN())),0),0),IF($L200&gt;0,IF(AND(INDIRECT(ADDRESS($L200,44))=0,INDIRECT(ADDRESS($L200,38))="UL"),INDIRECT(ADDRESS($L200,COLUMN())),0),0),IF($M200&gt;0,IF(AND(INDIRECT(ADDRESS($M200,44))=0,INDIRECT(ADDRESS($M200,38))="UL"),INDIRECT(ADDRESS($M200,COLUMN())),0),0))</f>
        <v>7.407407407407407E-2</v>
      </c>
      <c r="CA200" s="57">
        <f t="shared" ca="1" si="137"/>
        <v>3.7037037037037035E-2</v>
      </c>
      <c r="CB200" s="57" cm="1">
        <f t="array" aca="1" ref="CB200" ca="1">SUM(IF($C200&gt;0,IF(AND(INDIRECT(ADDRESS($C200,44))=0,INDIRECT(ADDRESS($C200,38))&lt;&gt;"UL"),INDIRECT(ADDRESS($C200,COLUMN())),0),0),IF($D200&gt;0,IF(AND(INDIRECT(ADDRESS($D200,44))=0,INDIRECT(ADDRESS($D200,38))&lt;&gt;"UL"),INDIRECT(ADDRESS($D200,COLUMN())),0),0),IF($E200&gt;0,IF(AND(INDIRECT(ADDRESS($E200,44))=0,INDIRECT(ADDRESS($E200,38))&lt;&gt;"UL"),INDIRECT(ADDRESS($E200,COLUMN())),0),0),IF($F200&gt;0,IF(AND(INDIRECT(ADDRESS($F200,44))=0,INDIRECT(ADDRESS($F200,38))&lt;&gt;"UL"),INDIRECT(ADDRESS($F200,COLUMN())),0),0),IF($G200&gt;0,IF(AND(INDIRECT(ADDRESS($G200,44))=0,INDIRECT(ADDRESS($G200,38))&lt;&gt;"UL"),INDIRECT(ADDRESS($G200,COLUMN())),0),0),IF($H200&gt;0,IF(AND(INDIRECT(ADDRESS($H200,44))=0,INDIRECT(ADDRESS($H200,38))&lt;&gt;"UL"),INDIRECT(ADDRESS($H200,COLUMN())),0),0),IF($I200&gt;0,IF(AND(INDIRECT(ADDRESS($I200,44))=0,INDIRECT(ADDRESS($I200,38))&lt;&gt;"UL"),INDIRECT(ADDRESS($I200,COLUMN())),0),0),IF($J200&gt;0,IF(AND(INDIRECT(ADDRESS($J200,44))=0,INDIRECT(ADDRESS($J200,38))&lt;&gt;"UL"),INDIRECT(ADDRESS($J200,COLUMN())),0),0),IF($K200&gt;0,IF(AND(INDIRECT(ADDRESS($K200,44))=0,INDIRECT(ADDRESS($K200,38))&lt;&gt;"UL"),INDIRECT(ADDRESS($K200,COLUMN())),0),0),IF($L200&gt;0,IF(AND(INDIRECT(ADDRESS($L200,44))=0,INDIRECT(ADDRESS($L200,38))&lt;&gt;"UL"),INDIRECT(ADDRESS($L200,COLUMN())),0),0),IF($M200&gt;0,IF(AND(INDIRECT(ADDRESS($M200,44))=0,INDIRECT(ADDRESS($M200,38))&lt;&gt;"UL"),INDIRECT(ADDRESS($M200,COLUMN())),0),0))</f>
        <v>0.66666666666666663</v>
      </c>
      <c r="CC200" s="57">
        <f t="shared" ca="1" si="138"/>
        <v>0.44444444444444442</v>
      </c>
      <c r="CD200" s="57" cm="1">
        <f t="array" aca="1" ref="CD200" ca="1">SUM(IF($C200&gt;0,IF(AND(INDIRECT(ADDRESS($C200,44))=0,INDIRECT(ADDRESS($C200,38))&lt;&gt;"UL"),INDIRECT(ADDRESS($C200,COLUMN())),0),0),IF($D200&gt;0,IF(AND(INDIRECT(ADDRESS($D200,44))=0,INDIRECT(ADDRESS($D200,38))&lt;&gt;"UL"),INDIRECT(ADDRESS($D200,COLUMN())),0),0),IF($E200&gt;0,IF(AND(INDIRECT(ADDRESS($E200,44))=0,INDIRECT(ADDRESS($E200,38))&lt;&gt;"UL"),INDIRECT(ADDRESS($E200,COLUMN())),0),0),IF($F200&gt;0,IF(AND(INDIRECT(ADDRESS($F200,44))=0,INDIRECT(ADDRESS($F200,38))&lt;&gt;"UL"),INDIRECT(ADDRESS($F200,COLUMN())),0),0),IF($G200&gt;0,IF(AND(INDIRECT(ADDRESS($G200,44))=0,INDIRECT(ADDRESS($G200,38))&lt;&gt;"UL"),INDIRECT(ADDRESS($G200,COLUMN())),0),0),IF($H200&gt;0,IF(AND(INDIRECT(ADDRESS($H200,44))=0,INDIRECT(ADDRESS($H200,38))&lt;&gt;"UL"),INDIRECT(ADDRESS($H200,COLUMN())),0),0),IF($I200&gt;0,IF(AND(INDIRECT(ADDRESS($I200,44))=0,INDIRECT(ADDRESS($I200,38))&lt;&gt;"UL"),INDIRECT(ADDRESS($I200,COLUMN())),0),0),IF($J200&gt;0,IF(AND(INDIRECT(ADDRESS($J200,44))=0,INDIRECT(ADDRESS($J200,38))&lt;&gt;"UL"),INDIRECT(ADDRESS($J200,COLUMN())),0),0),IF($K200&gt;0,IF(AND(INDIRECT(ADDRESS($K200,44))=0,INDIRECT(ADDRESS($K200,38))&lt;&gt;"UL"),INDIRECT(ADDRESS($K200,COLUMN())),0),0),IF($L200&gt;0,IF(AND(INDIRECT(ADDRESS($L200,44))=0,INDIRECT(ADDRESS($L200,38))&lt;&gt;"UL"),INDIRECT(ADDRESS($L200,COLUMN())),0),0),IF($M200&gt;0,IF(AND(INDIRECT(ADDRESS($M200,44))=0,INDIRECT(ADDRESS($M200,38))&lt;&gt;"UL"),INDIRECT(ADDRESS($M200,COLUMN())),0),0))</f>
        <v>0.22222222222222221</v>
      </c>
      <c r="CE200" s="57" cm="1">
        <f t="array" aca="1" ref="CE200" ca="1">SUM(IF($C200&gt;0,IF(AND(INDIRECT(ADDRESS($C200,44))=0,INDIRECT(ADDRESS($C200,38))&lt;&gt;"UL"),INDIRECT(ADDRESS($C200,COLUMN())),0),0),IF($D200&gt;0,IF(AND(INDIRECT(ADDRESS($D200,44))=0,INDIRECT(ADDRESS($D200,38))&lt;&gt;"UL"),INDIRECT(ADDRESS($D200,COLUMN())),0),0),IF($E200&gt;0,IF(AND(INDIRECT(ADDRESS($E200,44))=0,INDIRECT(ADDRESS($E200,38))&lt;&gt;"UL"),INDIRECT(ADDRESS($E200,COLUMN())),0),0),IF($F200&gt;0,IF(AND(INDIRECT(ADDRESS($F200,44))=0,INDIRECT(ADDRESS($F200,38))&lt;&gt;"UL"),INDIRECT(ADDRESS($F200,COLUMN())),0),0),IF($G200&gt;0,IF(AND(INDIRECT(ADDRESS($G200,44))=0,INDIRECT(ADDRESS($G200,38))&lt;&gt;"UL"),INDIRECT(ADDRESS($G200,COLUMN())),0),0),IF($H200&gt;0,IF(AND(INDIRECT(ADDRESS($H200,44))=0,INDIRECT(ADDRESS($H200,38))&lt;&gt;"UL"),INDIRECT(ADDRESS($H200,COLUMN())),0),0),IF($I200&gt;0,IF(AND(INDIRECT(ADDRESS($I200,44))=0,INDIRECT(ADDRESS($I200,38))&lt;&gt;"UL"),INDIRECT(ADDRESS($I200,COLUMN())),0),0),IF($J200&gt;0,IF(AND(INDIRECT(ADDRESS($J200,44))=0,INDIRECT(ADDRESS($J200,38))&lt;&gt;"UL"),INDIRECT(ADDRESS($J200,COLUMN())),0),0),IF($K200&gt;0,IF(AND(INDIRECT(ADDRESS($K200,44))=0,INDIRECT(ADDRESS($K200,38))&lt;&gt;"UL"),INDIRECT(ADDRESS($K200,COLUMN())),0),0),IF($L200&gt;0,IF(AND(INDIRECT(ADDRESS($L200,44))=0,INDIRECT(ADDRESS($L200,38))&lt;&gt;"UL"),INDIRECT(ADDRESS($L200,COLUMN())),0),0),IF($M200&gt;0,IF(AND(INDIRECT(ADDRESS($M200,44))=0,INDIRECT(ADDRESS($M200,38))&lt;&gt;"UL"),INDIRECT(ADDRESS($M200,COLUMN())),0),0))</f>
        <v>0.14814814814814814</v>
      </c>
      <c r="CF200" s="57">
        <f t="shared" ca="1" si="139"/>
        <v>0.22222222222222221</v>
      </c>
      <c r="CG200" s="57">
        <f t="shared" ca="1" si="140"/>
        <v>1.3242845704148842</v>
      </c>
      <c r="CH200" s="57">
        <f t="shared" ca="1" si="133"/>
        <v>6.0194753200676555E-2</v>
      </c>
      <c r="CI200" s="19">
        <f t="shared" ca="1" si="134"/>
        <v>12.813401463336342</v>
      </c>
      <c r="CJ200" s="19"/>
      <c r="CK200" s="57" cm="1">
        <f t="array" aca="1" ref="CK200" ca="1">IF(AU200="S", SUM(IF($C200&gt;0,IF(INDIRECT(ADDRESS($C200,43))&lt;&gt;1,INDIRECT(ADDRESS($C200,48)),0),0), IF($D200&gt;0,IF(INDIRECT(ADDRESS($D200,43))&lt;&gt;1,INDIRECT(ADDRESS($D200,48)),0),0), IF($E200&gt;0,IF(INDIRECT(ADDRESS($E200,43))&lt;&gt;1,INDIRECT(ADDRESS($E200,48)),0),0), IF($F200&gt;0,IF(INDIRECT(ADDRESS($F200,43))&lt;&gt;1,INDIRECT(ADDRESS($F200,48)),0),0), IF($G200&gt;0,IF(INDIRECT(ADDRESS($G200,43))&lt;&gt;1,INDIRECT(ADDRESS($G200,48)),0),0), IF($H200&gt;0,IF(INDIRECT(ADDRESS($H200,43))&lt;&gt;1,INDIRECT(ADDRESS($H200,48)),0),0), IF($I200&gt;0,IF(INDIRECT(ADDRESS($I200,43))&lt;&gt;1,INDIRECT(ADDRESS($I200,48)),0),0), IF($J200&gt;0,IF(INDIRECT(ADDRESS($J200,43))&lt;&gt;1,INDIRECT(ADDRESS($J200,48)),0),0), IF($K200&gt;0,IF(INDIRECT(ADDRESS($K200,43))&lt;&gt;1,INDIRECT(ADDRESS($K200,48)),0),0), IF($L200&gt;0,IF(INDIRECT(ADDRESS($L200,43))&lt;&gt;1,INDIRECT(ADDRESS($L200,48)),0),0), IF($M200&gt;0,IF(INDIRECT(ADDRESS($M200,43))&lt;&gt;1,INDIRECT(ADDRESS($M200,48)),0),0)), IF(AU200="L",SUM(IF($C200&gt;0,IF(INDIRECT(ADDRESS($C200,43))&lt;&gt;1,INDIRECT(ADDRESS($C200,50)),0),0), IF($D200&gt;0,IF(INDIRECT(ADDRESS($D200,43))&lt;&gt;1,INDIRECT(ADDRESS($D200,50)),0),0), IF($E200&gt;0,IF(INDIRECT(ADDRESS($E200,43))&lt;&gt;1,INDIRECT(ADDRESS($E200,50)),0),0), IF($F200&gt;0,IF(INDIRECT(ADDRESS($F200,43))&lt;&gt;1,INDIRECT(ADDRESS($F200,50)),0),0), IF($G200&gt;0,IF(INDIRECT(ADDRESS($G200,43))&lt;&gt;1,INDIRECT(ADDRESS($G200,50)),0),0), IF($G200&gt;0,IF(INDIRECT(ADDRESS($G200,43))&lt;&gt;1,INDIRECT(ADDRESS($G200,50)),0),0), IF($H200&gt;0,IF(INDIRECT(ADDRESS($H200,43))&lt;&gt;1,INDIRECT(ADDRESS($H200,50)),0),0), IF($I200&gt;0,IF(INDIRECT(ADDRESS($I200,43))&lt;&gt;1,INDIRECT(ADDRESS($I200,50)),0),0), IF($J200&gt;0,IF(INDIRECT(ADDRESS($J200,43))&lt;&gt;1,INDIRECT(ADDRESS($J200,50)),0),0), IF($K200&gt;0,IF(INDIRECT(ADDRESS($K200,43))&lt;&gt;1,INDIRECT(ADDRESS($K200,50)),0),0), IF($L200&gt;0,IF(INDIRECT(ADDRESS($L200,43))&lt;&gt;1,INDIRECT(ADDRESS($L200,50)),0),0), IF($M200&gt;0,IF(INDIRECT(ADDRESS($M200,43))&lt;&gt;1,INDIRECT(ADDRESS($M200,50)),0),0)), SUM(IF($C200&gt;0,IF(INDIRECT(ADDRESS($C200,43))&lt;&gt;1,INDIRECT(ADDRESS($C200,49)),0),0), IF($D200&gt;0,IF(INDIRECT(ADDRESS($D200,43))&lt;&gt;1,INDIRECT(ADDRESS($D200,49)),0),0), IF($E200&gt;0,IF(INDIRECT(ADDRESS($E200,43))&lt;&gt;1,INDIRECT(ADDRESS($E200,49)),0),0), IF($F200&gt;0,IF(INDIRECT(ADDRESS($F200,43))&lt;&gt;1,INDIRECT(ADDRESS($F200,49)),0),0), IF($G200&gt;0,IF(INDIRECT(ADDRESS($G200,43))&lt;&gt;1,INDIRECT(ADDRESS($G200,49)),0),0), IF($G200&gt;0,IF(INDIRECT(ADDRESS($G200,43))&lt;&gt;1,INDIRECT(ADDRESS($G200,49)),0),0), IF($H200&gt;0,IF(INDIRECT(ADDRESS($H200,43))&lt;&gt;1,INDIRECT(ADDRESS($H200,49)),0),0), IF($I200&gt;0,IF(INDIRECT(ADDRESS($I200,43))&lt;&gt;1,INDIRECT(ADDRESS($I200,49)),0),0), IF($J200&gt;0,IF(INDIRECT(ADDRESS($J200,43))&lt;&gt;1,INDIRECT(ADDRESS($J200,49)),0),0), IF($K200&gt;0,IF(INDIRECT(ADDRESS($K200,43))&lt;&gt;1,INDIRECT(ADDRESS($K200,49)),0),0), IF($L200&gt;0,IF(INDIRECT(ADDRESS($L200,43))&lt;&gt;1,INDIRECT(ADDRESS($L200,49)),0),0), IF($M200&gt;0,IF(INDIRECT(ADDRESS($M200,43))&lt;&gt;1,INDIRECT(ADDRESS($M200,49)),0),0))))</f>
        <v>2.1111111111111107</v>
      </c>
      <c r="CL200" s="57" cm="1">
        <f t="array" aca="1" ref="CL200" ca="1">SUM(IF($C200&gt;0,IF(INDIRECT(ADDRESS($C200,44))=1,INDIRECT(ADDRESS($C200,90)),0),0), IF($D200&gt;0,IF(INDIRECT(ADDRESS($D200,44))=1,INDIRECT(ADDRESS($D200,90)),0),0), IF($E200&gt;0,IF(INDIRECT(ADDRESS($E200,44))=1,INDIRECT(ADDRESS($E200,90)),0),0), IF($F200&gt;0,IF(INDIRECT(ADDRESS($F200,44))=1,INDIRECT(ADDRESS($F200,90)),0),0), IF($G200&gt;0,IF(INDIRECT(ADDRESS($G200,44))=1,INDIRECT(ADDRESS($G200,90)),0),0), IF($H200&gt;0,IF(INDIRECT(ADDRESS($H200,44))=1,INDIRECT(ADDRESS($H200,90)),0),0), IF($I200&gt;0,IF(INDIRECT(ADDRESS($I200,44))=1,INDIRECT(ADDRESS($I200,90)),0),0), IF($J200&gt;0,IF(INDIRECT(ADDRESS($J200,44))=1,INDIRECT(ADDRESS($J200,90)),0),0), IF($K200&gt;0,IF(INDIRECT(ADDRESS($K200,44))=1,INDIRECT(ADDRESS($K200,90)),0),0), IF($L200&gt;0,IF(INDIRECT(ADDRESS($L200,44))=1,INDIRECT(ADDRESS($L200,90)),0),0), IF($M200&gt;0,IF(INDIRECT(ADDRESS($M200,44))=1,INDIRECT(ADDRESS($M200,90)),0),0))</f>
        <v>0</v>
      </c>
      <c r="CM200" s="56">
        <f t="shared" ca="1" si="135"/>
        <v>0.9336290921335435</v>
      </c>
      <c r="CN200" s="59"/>
    </row>
    <row r="201" spans="1:92" x14ac:dyDescent="0.25">
      <c r="A201" s="15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4"/>
      <c r="T201" s="13"/>
      <c r="U201" s="13"/>
      <c r="V201" s="13"/>
      <c r="W201" s="13"/>
      <c r="Z201" s="14"/>
      <c r="AA201" s="15"/>
      <c r="AF201" s="15"/>
      <c r="AG201" s="15"/>
      <c r="AT201" s="15"/>
      <c r="AU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S201" s="3"/>
      <c r="BT201"/>
      <c r="BU201"/>
    </row>
    <row r="202" spans="1:92" x14ac:dyDescent="0.25">
      <c r="A202" s="15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4"/>
      <c r="T202" s="13"/>
      <c r="U202" s="13"/>
      <c r="V202" s="13"/>
      <c r="W202" s="13"/>
      <c r="Z202" s="14"/>
      <c r="AA202" s="15"/>
      <c r="AF202" s="15"/>
      <c r="AG202" s="15"/>
      <c r="AU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16"/>
      <c r="BS202" s="4"/>
      <c r="BT202" s="1"/>
      <c r="BU202" s="1"/>
    </row>
    <row r="203" spans="1:92" ht="15.5" x14ac:dyDescent="0.25">
      <c r="A203" s="12" t="s">
        <v>464</v>
      </c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"/>
      <c r="O203" s="13"/>
      <c r="P203" s="13"/>
      <c r="Q203" s="13"/>
      <c r="R203" s="13"/>
      <c r="S203" s="14"/>
      <c r="T203" s="13"/>
      <c r="U203" s="13"/>
      <c r="V203" s="13"/>
      <c r="W203" s="13"/>
      <c r="Z203" s="14"/>
      <c r="AA203" s="15"/>
      <c r="AF203" s="15"/>
      <c r="AG203" s="15"/>
      <c r="BR203" s="16"/>
      <c r="BS203" s="1"/>
      <c r="BT203" s="4"/>
      <c r="BU203" s="4"/>
      <c r="CM203" s="81"/>
      <c r="CN203" s="13"/>
    </row>
    <row r="204" spans="1:92" ht="15.5" x14ac:dyDescent="0.25">
      <c r="A204" s="12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"/>
      <c r="O204" s="13"/>
      <c r="P204" s="13"/>
      <c r="Q204" s="13"/>
      <c r="R204" s="13"/>
      <c r="S204" s="14"/>
      <c r="T204" s="13"/>
      <c r="U204" s="13"/>
      <c r="V204" s="13"/>
      <c r="W204" s="13"/>
      <c r="Z204" s="14"/>
      <c r="AA204" s="15"/>
      <c r="AF204" s="15"/>
      <c r="AG204" s="15"/>
      <c r="BR204" s="16"/>
      <c r="BS204" s="1"/>
      <c r="BT204" s="4"/>
      <c r="BU204" s="4"/>
      <c r="CM204" s="81"/>
      <c r="CN204" s="13"/>
    </row>
    <row r="205" spans="1:92" ht="13" x14ac:dyDescent="0.25">
      <c r="A205" s="17" t="s">
        <v>61</v>
      </c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"/>
      <c r="O205" s="13"/>
      <c r="P205" s="13"/>
      <c r="Q205" s="13"/>
      <c r="R205" s="13"/>
      <c r="S205" s="14"/>
      <c r="T205" s="13"/>
      <c r="U205" s="13"/>
      <c r="V205" s="13"/>
      <c r="W205" s="13"/>
      <c r="Z205" s="14"/>
      <c r="AA205" s="15"/>
      <c r="AF205" s="15"/>
      <c r="AG205" s="15"/>
      <c r="BR205" s="16"/>
      <c r="BS205" s="1"/>
      <c r="BT205" s="4"/>
      <c r="BU205" s="4"/>
      <c r="CM205" s="82"/>
      <c r="CN205" s="13"/>
    </row>
    <row r="206" spans="1:92" x14ac:dyDescent="0.25">
      <c r="A206" s="15" t="s">
        <v>271</v>
      </c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>
        <f>16-1</f>
        <v>15</v>
      </c>
      <c r="O206" s="13" t="s">
        <v>63</v>
      </c>
      <c r="P206" s="13">
        <v>2</v>
      </c>
      <c r="Q206" s="13"/>
      <c r="R206" s="13"/>
      <c r="S206" s="14">
        <v>2</v>
      </c>
      <c r="T206" s="13" t="s">
        <v>272</v>
      </c>
      <c r="U206" s="13">
        <v>5</v>
      </c>
      <c r="V206" s="13"/>
      <c r="W206" s="13">
        <v>4</v>
      </c>
      <c r="X206" s="1">
        <v>8</v>
      </c>
      <c r="Y206" s="1">
        <v>4</v>
      </c>
      <c r="Z206" s="14">
        <v>4</v>
      </c>
      <c r="AA206" s="15"/>
      <c r="AB206" s="56">
        <f t="shared" ref="AB206:AB212" si="142">((U206/8)^$V$296)*((((X206-(Y206-1)/2)/8)^$X$296)*((S206/3)^$S$296))*(((8-W206)/6)^$W$296)</f>
        <v>0.79535426540178589</v>
      </c>
      <c r="AC206" s="56">
        <f t="shared" ref="AC206:AC212" si="143">SUM(((25/N206)^$Z$296)*(AB206/$AB$34))</f>
        <v>1.4695777156254552</v>
      </c>
      <c r="AD206" s="56">
        <f t="shared" ref="AD206:AD213" si="144">(P206/($CN$34*(1/AC206)))</f>
        <v>2.5557873315225312</v>
      </c>
      <c r="AF206" s="15"/>
      <c r="AG206" s="15"/>
      <c r="BR206" s="16"/>
      <c r="BS206" s="1"/>
      <c r="BT206" s="4"/>
      <c r="BU206" s="4"/>
      <c r="CI206" s="19">
        <f t="shared" ref="CI206:CI212" si="145">AD206*X206</f>
        <v>20.44629865218025</v>
      </c>
      <c r="CJ206" s="19"/>
      <c r="CK206" s="19"/>
      <c r="CM206" s="83"/>
      <c r="CN206" s="13"/>
    </row>
    <row r="207" spans="1:92" x14ac:dyDescent="0.25">
      <c r="A207" s="15" t="s">
        <v>273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>
        <f>N206+2</f>
        <v>17</v>
      </c>
      <c r="O207" s="13" t="s">
        <v>63</v>
      </c>
      <c r="P207" s="13">
        <v>2</v>
      </c>
      <c r="Q207" s="13"/>
      <c r="R207" s="13"/>
      <c r="S207" s="14">
        <v>2</v>
      </c>
      <c r="T207" s="13" t="s">
        <v>272</v>
      </c>
      <c r="U207" s="13">
        <v>5</v>
      </c>
      <c r="V207" s="13"/>
      <c r="W207" s="13">
        <v>4</v>
      </c>
      <c r="X207" s="1">
        <v>8</v>
      </c>
      <c r="Y207" s="1">
        <v>4</v>
      </c>
      <c r="Z207" s="14">
        <v>4</v>
      </c>
      <c r="AA207"/>
      <c r="AB207" s="56">
        <f t="shared" si="142"/>
        <v>0.79535426540178589</v>
      </c>
      <c r="AC207" s="56">
        <f t="shared" si="143"/>
        <v>1.3379020249483211</v>
      </c>
      <c r="AD207" s="56">
        <f t="shared" si="144"/>
        <v>2.3267861303449062</v>
      </c>
      <c r="AH207"/>
      <c r="AI207"/>
      <c r="AJ207"/>
      <c r="AK207"/>
      <c r="AL207"/>
      <c r="AM207" s="1"/>
      <c r="AN207" s="1"/>
      <c r="AO207" s="1"/>
      <c r="AP207" s="1"/>
      <c r="AQ207" s="1"/>
      <c r="AR207" s="1"/>
      <c r="AS207" s="1"/>
      <c r="AT20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R207" s="16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9">
        <f t="shared" si="145"/>
        <v>18.61428904275925</v>
      </c>
      <c r="CJ207" s="19"/>
      <c r="CK207" s="19"/>
      <c r="CL207" s="1"/>
      <c r="CN207" s="1"/>
    </row>
    <row r="208" spans="1:92" x14ac:dyDescent="0.25">
      <c r="A208" s="15" t="s">
        <v>274</v>
      </c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>
        <f>N206+4</f>
        <v>19</v>
      </c>
      <c r="O208" s="13" t="s">
        <v>63</v>
      </c>
      <c r="P208" s="13">
        <v>2</v>
      </c>
      <c r="Q208" s="13"/>
      <c r="R208" s="13"/>
      <c r="S208" s="14">
        <v>2</v>
      </c>
      <c r="T208" s="155" t="s">
        <v>272</v>
      </c>
      <c r="U208" s="13">
        <v>5</v>
      </c>
      <c r="V208" s="13"/>
      <c r="W208" s="13">
        <v>3</v>
      </c>
      <c r="X208" s="1">
        <v>8</v>
      </c>
      <c r="Y208" s="1">
        <v>3</v>
      </c>
      <c r="Z208" s="14">
        <v>4</v>
      </c>
      <c r="AA208"/>
      <c r="AB208" s="56">
        <f t="shared" si="142"/>
        <v>0.82542886773617785</v>
      </c>
      <c r="AC208" s="56">
        <f t="shared" si="143"/>
        <v>1.277364494185188</v>
      </c>
      <c r="AD208" s="56">
        <f t="shared" si="144"/>
        <v>2.2215034681481534</v>
      </c>
      <c r="AH208"/>
      <c r="AI208"/>
      <c r="AJ208"/>
      <c r="AK208"/>
      <c r="AL208"/>
      <c r="AM208" s="1"/>
      <c r="AN208" s="1"/>
      <c r="AO208" s="1"/>
      <c r="AP208" s="1"/>
      <c r="AQ208" s="1"/>
      <c r="AR208" s="1"/>
      <c r="AS208" s="1"/>
      <c r="AT208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R208" s="16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9">
        <f t="shared" si="145"/>
        <v>17.772027745185227</v>
      </c>
      <c r="CJ208" s="19"/>
      <c r="CK208" s="19"/>
      <c r="CL208" s="1"/>
      <c r="CN208" s="1"/>
    </row>
    <row r="209" spans="1:92" x14ac:dyDescent="0.25">
      <c r="A209" t="s">
        <v>275</v>
      </c>
      <c r="N209" s="1">
        <f>20-2</f>
        <v>18</v>
      </c>
      <c r="O209" s="1" t="s">
        <v>63</v>
      </c>
      <c r="P209" s="1">
        <v>3</v>
      </c>
      <c r="S209" s="1">
        <v>1</v>
      </c>
      <c r="T209" s="1" t="s">
        <v>71</v>
      </c>
      <c r="U209" s="1">
        <v>4</v>
      </c>
      <c r="W209" s="1">
        <v>4</v>
      </c>
      <c r="X209" s="1">
        <v>7</v>
      </c>
      <c r="Y209" s="1">
        <v>3</v>
      </c>
      <c r="Z209" s="1">
        <v>4</v>
      </c>
      <c r="AA209"/>
      <c r="AB209" s="56">
        <f t="shared" si="142"/>
        <v>0.66647564568859019</v>
      </c>
      <c r="AC209" s="56">
        <f t="shared" si="143"/>
        <v>1.0740643277083404</v>
      </c>
      <c r="AD209" s="56">
        <f t="shared" si="144"/>
        <v>2.8019069418478444</v>
      </c>
      <c r="AH209"/>
      <c r="AI209"/>
      <c r="AJ209"/>
      <c r="AK209"/>
      <c r="AL209"/>
      <c r="AM209" s="1"/>
      <c r="AN209" s="1"/>
      <c r="AO209" s="1"/>
      <c r="AP209" s="1"/>
      <c r="AQ209" s="1"/>
      <c r="AR209" s="1"/>
      <c r="AS209" s="1"/>
      <c r="AT209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R209" s="16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9">
        <f t="shared" si="145"/>
        <v>19.613348592934912</v>
      </c>
      <c r="CJ209" s="19"/>
      <c r="CK209" s="19"/>
      <c r="CL209" s="1"/>
      <c r="CN209" s="1"/>
    </row>
    <row r="210" spans="1:92" x14ac:dyDescent="0.25">
      <c r="A210" s="15" t="s">
        <v>319</v>
      </c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>
        <f>N209+3</f>
        <v>21</v>
      </c>
      <c r="O210" s="1" t="s">
        <v>63</v>
      </c>
      <c r="P210" s="1">
        <v>3</v>
      </c>
      <c r="S210" s="1">
        <v>2</v>
      </c>
      <c r="T210" s="1" t="s">
        <v>71</v>
      </c>
      <c r="U210" s="1">
        <v>4</v>
      </c>
      <c r="W210" s="1">
        <v>4</v>
      </c>
      <c r="X210" s="1">
        <v>7</v>
      </c>
      <c r="Y210" s="1">
        <v>3</v>
      </c>
      <c r="Z210" s="1">
        <v>4</v>
      </c>
      <c r="AA210"/>
      <c r="AB210" s="56">
        <f t="shared" si="142"/>
        <v>0.75242728065260123</v>
      </c>
      <c r="AC210" s="56">
        <f t="shared" si="143"/>
        <v>1.080190739797581</v>
      </c>
      <c r="AD210" s="56">
        <f t="shared" si="144"/>
        <v>2.8178888864284719</v>
      </c>
      <c r="AH210"/>
      <c r="AI210"/>
      <c r="AJ210"/>
      <c r="AK210"/>
      <c r="AL210"/>
      <c r="AM210" s="1"/>
      <c r="AN210" s="1"/>
      <c r="AO210" s="1"/>
      <c r="AP210" s="1"/>
      <c r="AQ210" s="1"/>
      <c r="AR210" s="1"/>
      <c r="AS210" s="1"/>
      <c r="AT210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R210" s="16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9">
        <f t="shared" si="145"/>
        <v>19.725222204999305</v>
      </c>
      <c r="CJ210" s="19"/>
      <c r="CK210" s="19"/>
      <c r="CL210" s="1"/>
      <c r="CN210" s="1"/>
    </row>
    <row r="211" spans="1:92" x14ac:dyDescent="0.25">
      <c r="A211" s="15" t="s">
        <v>276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>
        <f>28-6</f>
        <v>22</v>
      </c>
      <c r="O211" s="13" t="s">
        <v>70</v>
      </c>
      <c r="P211" s="13">
        <v>6</v>
      </c>
      <c r="Q211" s="13">
        <v>2</v>
      </c>
      <c r="R211" s="13"/>
      <c r="S211" s="14">
        <v>1</v>
      </c>
      <c r="T211" s="13" t="s">
        <v>173</v>
      </c>
      <c r="U211" s="13">
        <v>3</v>
      </c>
      <c r="V211" s="13"/>
      <c r="W211" s="13">
        <v>5</v>
      </c>
      <c r="X211" s="1">
        <v>4</v>
      </c>
      <c r="Y211" s="1">
        <v>2</v>
      </c>
      <c r="Z211" s="14">
        <v>4</v>
      </c>
      <c r="AA211"/>
      <c r="AB211" s="56">
        <f t="shared" si="142"/>
        <v>0.5386419660981433</v>
      </c>
      <c r="AC211" s="56">
        <f t="shared" si="143"/>
        <v>0.74676432730128128</v>
      </c>
      <c r="AD211" s="56">
        <f t="shared" si="144"/>
        <v>3.8961617076588593</v>
      </c>
      <c r="AH211"/>
      <c r="AI211"/>
      <c r="AJ211"/>
      <c r="AK211"/>
      <c r="AL211"/>
      <c r="AM211" s="1"/>
      <c r="AN211" s="1"/>
      <c r="AO211" s="1"/>
      <c r="AP211" s="1"/>
      <c r="AQ211" s="1"/>
      <c r="AR211" s="1"/>
      <c r="AS211" s="1"/>
      <c r="AT21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R211" s="16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9">
        <f t="shared" si="145"/>
        <v>15.584646830635437</v>
      </c>
      <c r="CJ211" s="19"/>
      <c r="CK211" s="19"/>
      <c r="CL211" s="1"/>
      <c r="CN211" s="1"/>
    </row>
    <row r="212" spans="1:92" x14ac:dyDescent="0.25">
      <c r="A212" s="15" t="s">
        <v>277</v>
      </c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>
        <f>28+0</f>
        <v>28</v>
      </c>
      <c r="O212" s="13" t="s">
        <v>70</v>
      </c>
      <c r="P212" s="13">
        <v>6</v>
      </c>
      <c r="Q212" s="13">
        <v>3</v>
      </c>
      <c r="R212" s="13"/>
      <c r="S212" s="14">
        <v>1</v>
      </c>
      <c r="T212" s="13" t="s">
        <v>173</v>
      </c>
      <c r="U212" s="13">
        <v>3</v>
      </c>
      <c r="V212" s="13"/>
      <c r="W212" s="13">
        <v>5</v>
      </c>
      <c r="X212" s="1">
        <v>4</v>
      </c>
      <c r="Y212" s="1">
        <v>2</v>
      </c>
      <c r="Z212" s="14">
        <v>4</v>
      </c>
      <c r="AA212"/>
      <c r="AB212" s="56">
        <f t="shared" si="142"/>
        <v>0.5386419660981433</v>
      </c>
      <c r="AC212" s="56">
        <f t="shared" si="143"/>
        <v>0.62320660966407182</v>
      </c>
      <c r="AD212" s="56">
        <f t="shared" si="144"/>
        <v>3.2515127460734186</v>
      </c>
      <c r="AH212"/>
      <c r="AI212"/>
      <c r="AJ212"/>
      <c r="AK212"/>
      <c r="AL212"/>
      <c r="AM212" s="1"/>
      <c r="AN212" s="1"/>
      <c r="AO212" s="1"/>
      <c r="AP212" s="1"/>
      <c r="AQ212" s="1"/>
      <c r="AR212" s="1"/>
      <c r="AS212" s="1"/>
      <c r="AT212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R212" s="16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9">
        <f t="shared" si="145"/>
        <v>13.006050984293674</v>
      </c>
      <c r="CJ212" s="19"/>
      <c r="CK212" s="19"/>
      <c r="CL212" s="1"/>
      <c r="CN212" s="1"/>
    </row>
    <row r="213" spans="1:92" x14ac:dyDescent="0.25">
      <c r="A213" s="15" t="s">
        <v>278</v>
      </c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>
        <f>51-6</f>
        <v>45</v>
      </c>
      <c r="O213" s="13" t="s">
        <v>70</v>
      </c>
      <c r="P213" s="13">
        <v>10</v>
      </c>
      <c r="Q213" s="13">
        <v>3</v>
      </c>
      <c r="R213" s="13"/>
      <c r="S213" s="14">
        <v>1</v>
      </c>
      <c r="T213" s="13" t="s">
        <v>279</v>
      </c>
      <c r="U213" s="13">
        <v>2</v>
      </c>
      <c r="V213" s="13"/>
      <c r="W213" s="13">
        <v>5</v>
      </c>
      <c r="X213" s="1">
        <v>5</v>
      </c>
      <c r="Y213" s="1">
        <v>2</v>
      </c>
      <c r="Z213" s="14">
        <v>5</v>
      </c>
      <c r="AA213"/>
      <c r="AB213" s="56">
        <f>((U213/8)^$V$545)*((((X213-(Y213-1)/2)/8)^$X$545)*((S213/3)^$S$545))*(((8-W213)/6)^$W$545)</f>
        <v>1</v>
      </c>
      <c r="AC213" s="56">
        <f ca="1">SUM(((25/N213)^$Z$545)*(AB213/$AB$39))</f>
        <v>1.2463722114738296</v>
      </c>
      <c r="AD213" s="56">
        <f t="shared" ca="1" si="144"/>
        <v>10.838019230207216</v>
      </c>
      <c r="AH213"/>
      <c r="AI213"/>
      <c r="AJ213"/>
      <c r="AK213"/>
      <c r="AL213"/>
      <c r="AM213" s="1"/>
      <c r="AN213" s="1"/>
      <c r="AO213" s="1"/>
      <c r="AP213" s="1"/>
      <c r="AQ213" s="1"/>
      <c r="AR213" s="1"/>
      <c r="AS213" s="1"/>
      <c r="AT213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R213" s="16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9"/>
      <c r="CJ213" s="19"/>
      <c r="CK213" s="19"/>
      <c r="CL213" s="1"/>
      <c r="CN213" s="1"/>
    </row>
    <row r="214" spans="1:92" x14ac:dyDescent="0.25">
      <c r="AA214"/>
      <c r="AB214"/>
      <c r="AC214"/>
      <c r="AD214"/>
      <c r="AH214"/>
      <c r="AI214"/>
      <c r="AJ214"/>
      <c r="AK214"/>
      <c r="AL214"/>
      <c r="AM214" s="1"/>
      <c r="AN214" s="1"/>
      <c r="AO214" s="1"/>
      <c r="AP214" s="1"/>
      <c r="AQ214" s="1"/>
      <c r="AR214" s="1"/>
      <c r="AS214" s="1"/>
      <c r="AT214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R214" s="16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L214" s="1"/>
      <c r="CN214" s="1"/>
    </row>
    <row r="215" spans="1:92" ht="13" x14ac:dyDescent="0.25">
      <c r="A215" s="17" t="s">
        <v>2</v>
      </c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"/>
      <c r="O215" s="13"/>
      <c r="P215" s="13"/>
      <c r="Q215" s="13"/>
      <c r="R215" s="13"/>
      <c r="S215" s="14"/>
      <c r="T215" s="13"/>
      <c r="U215" s="13"/>
      <c r="V215" s="13"/>
      <c r="W215" s="13"/>
      <c r="Z215" s="14"/>
      <c r="AA215" s="15"/>
      <c r="AF215" s="15"/>
      <c r="AG215" s="15"/>
      <c r="BR215" s="16"/>
      <c r="BS215" s="1"/>
      <c r="BT215" s="4"/>
      <c r="BU215" s="4"/>
      <c r="CM215" s="82"/>
      <c r="CN215" s="13"/>
    </row>
    <row r="216" spans="1:92" x14ac:dyDescent="0.25">
      <c r="A216" t="s">
        <v>280</v>
      </c>
      <c r="N216" s="13"/>
      <c r="O216" s="13"/>
      <c r="P216" s="13"/>
      <c r="Q216" s="13"/>
      <c r="R216" s="13"/>
      <c r="S216" s="14"/>
      <c r="T216" s="13"/>
      <c r="U216" s="13"/>
      <c r="V216" s="13"/>
      <c r="W216" s="13"/>
      <c r="Z216" s="14"/>
      <c r="AA216" s="15"/>
      <c r="AF216" t="s">
        <v>280</v>
      </c>
      <c r="AG216" s="1" t="s">
        <v>81</v>
      </c>
      <c r="AH216" s="1">
        <v>8</v>
      </c>
      <c r="AI216" s="1">
        <v>4</v>
      </c>
      <c r="AJ216" s="1">
        <v>0</v>
      </c>
      <c r="AK216" s="1">
        <v>5</v>
      </c>
      <c r="AL216" s="1" t="s">
        <v>82</v>
      </c>
      <c r="AM216" s="1">
        <v>7</v>
      </c>
      <c r="AN216" s="13">
        <v>0</v>
      </c>
      <c r="AO216" s="13">
        <v>3</v>
      </c>
      <c r="AP216" s="13">
        <v>1</v>
      </c>
      <c r="AQ216" s="13"/>
      <c r="AR216" s="13"/>
      <c r="AS216" s="13"/>
      <c r="AT216" s="15"/>
      <c r="AU216" s="4"/>
      <c r="AV216" s="4">
        <f t="shared" ref="AV216:AV225" si="146">SUM(1/3*AH216*(7-$AK216+7-$AM216)/6)</f>
        <v>0.88888888888888884</v>
      </c>
      <c r="AW216" s="4">
        <f t="shared" ref="AW216:AX225" si="147">SUM(1/3*AI216*(7-$AK216+7-$AM216)/6)</f>
        <v>0.44444444444444442</v>
      </c>
      <c r="AX216" s="4">
        <f t="shared" si="147"/>
        <v>0</v>
      </c>
      <c r="AY216" s="27">
        <f t="shared" ref="AY216:AY235" si="148">AV216</f>
        <v>0.88888888888888884</v>
      </c>
      <c r="AZ216" s="27">
        <f t="shared" ref="AZ216:AZ235" si="149">SUM(AV216:AX216)/3</f>
        <v>0.44444444444444442</v>
      </c>
      <c r="BA216" s="27">
        <f t="shared" ref="BA216:BA235" si="150">(((AX216+AW216*$BE$296)/(1+$BE$296)*AO216/3*2+(((AX216+AW216*$BE$296+AV216*$BE$296^2)/(1+$BE$296+$BE$296^2)*AO216/3*(AP216-1+AN216)/5)*3))/5)</f>
        <v>0.11851851851851851</v>
      </c>
      <c r="BB216" s="27">
        <f t="shared" ref="BB216:BB235" si="151">(((AX216+AV216*$BE$296)/(1+$BE$296)*AO216/3*2+(((AX216+AV216*$BE$296+AW216*$BE$296^2)/(1+$BE$296+$BE$296^2)*AO216/3*(AP216-1+AN216)/5)*3))/5)</f>
        <v>0.23703703703703702</v>
      </c>
      <c r="BC216" s="27">
        <f t="shared" ref="BC216:BC235" si="152">(((AV216+AX216*$BE$296)/(1+$BE$296)*AO216/3*2+(((AV216+AX216*$BE$296+AW216*$BE$296^2)/(1+$BE$296+$BE$296^2)*AO216/3*(AP216-1+AN216)/5)*3))/5)</f>
        <v>0.11851851851851851</v>
      </c>
      <c r="BD216" s="27">
        <f t="shared" ref="BD216:BD235" si="153">(((AV216+AW216*$BE$296)/(1+$BE$296)*AO216/3*2+(((AV216+AW216*$BE$296+AX216*$BE$296^2)/(1+$BE$296+$BE$296^2)*AO216/3*(AP216-1+AN216)/5)*3))/5)</f>
        <v>0.23703703703703702</v>
      </c>
      <c r="BE216" s="27"/>
      <c r="BF216" s="27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16"/>
      <c r="BS216" s="1"/>
      <c r="BT216" s="84"/>
      <c r="BU216" s="84"/>
      <c r="BV216" s="27"/>
      <c r="BW216" s="27">
        <f t="shared" ref="BW216:BW222" si="154">(1/3*ROUNDUP((AI216/2),0)*(7-$AK216+7-$AM216)/6)</f>
        <v>0.22222222222222221</v>
      </c>
      <c r="BX216" s="27"/>
      <c r="BY216" s="27">
        <f t="shared" ref="BY216:BY234" si="155">((BW216*AO216/3)+(((BW216+AV216*$BE$296) / (1+$BE$296)*AO216/3*(AP216-1+AN216)/5)*2))/3</f>
        <v>7.407407407407407E-2</v>
      </c>
      <c r="BZ216" s="27">
        <f t="shared" ref="BZ216:BZ234" si="156">((AV216*AO216/3)+(((AV216+BW216*$BE$296) / (1+$BE$296)*AO216/3*(AP216-1+AN216)/5)*2))/3</f>
        <v>0.29629629629629628</v>
      </c>
      <c r="CA216" s="27"/>
      <c r="CB216" s="27"/>
      <c r="CC216" s="27"/>
      <c r="CD216" s="27"/>
      <c r="CE216" s="27"/>
      <c r="CF216" s="27"/>
      <c r="CG216" s="27"/>
      <c r="CH216" s="27"/>
      <c r="CL216" s="27"/>
      <c r="CM216" s="83"/>
      <c r="CN216" s="13"/>
    </row>
    <row r="217" spans="1:92" x14ac:dyDescent="0.25">
      <c r="A217" t="s">
        <v>281</v>
      </c>
      <c r="N217" s="13"/>
      <c r="O217" s="13"/>
      <c r="P217" s="13"/>
      <c r="Q217" s="13"/>
      <c r="R217" s="13"/>
      <c r="S217" s="14"/>
      <c r="T217" s="13"/>
      <c r="U217" s="13"/>
      <c r="V217" s="13"/>
      <c r="W217" s="13"/>
      <c r="Z217" s="14"/>
      <c r="AA217" s="15"/>
      <c r="AF217" t="s">
        <v>281</v>
      </c>
      <c r="AG217" s="1" t="s">
        <v>106</v>
      </c>
      <c r="AH217" s="1">
        <v>1</v>
      </c>
      <c r="AI217" s="1">
        <v>0</v>
      </c>
      <c r="AJ217" s="1">
        <v>0</v>
      </c>
      <c r="AK217" s="1">
        <v>6</v>
      </c>
      <c r="AL217" s="1" t="s">
        <v>82</v>
      </c>
      <c r="AM217" s="1">
        <v>7</v>
      </c>
      <c r="AN217" s="13">
        <v>1</v>
      </c>
      <c r="AO217" s="13">
        <v>3</v>
      </c>
      <c r="AP217" s="13">
        <v>1</v>
      </c>
      <c r="AQ217" s="13"/>
      <c r="AR217" s="13"/>
      <c r="AS217" s="13">
        <v>1</v>
      </c>
      <c r="AT217" s="2" t="s">
        <v>107</v>
      </c>
      <c r="AU217" s="4"/>
      <c r="AV217" s="4">
        <f t="shared" si="146"/>
        <v>5.5555555555555552E-2</v>
      </c>
      <c r="AW217" s="4">
        <f t="shared" si="147"/>
        <v>0</v>
      </c>
      <c r="AX217" s="4">
        <f t="shared" si="147"/>
        <v>0</v>
      </c>
      <c r="AY217" s="27">
        <f t="shared" si="148"/>
        <v>5.5555555555555552E-2</v>
      </c>
      <c r="AZ217" s="27">
        <f t="shared" si="149"/>
        <v>1.8518518518518517E-2</v>
      </c>
      <c r="BA217" s="27">
        <f t="shared" si="150"/>
        <v>3.80952380952381E-3</v>
      </c>
      <c r="BB217" s="27">
        <f t="shared" si="151"/>
        <v>1.6719576719576718E-2</v>
      </c>
      <c r="BC217" s="27">
        <f t="shared" si="152"/>
        <v>8.3597883597883588E-3</v>
      </c>
      <c r="BD217" s="27">
        <f t="shared" si="153"/>
        <v>8.3597883597883588E-3</v>
      </c>
      <c r="BE217" s="27"/>
      <c r="BF217" s="27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16"/>
      <c r="BS217" s="1"/>
      <c r="BT217" s="84"/>
      <c r="BU217" s="84"/>
      <c r="BV217" s="27"/>
      <c r="BW217" s="27">
        <f t="shared" si="154"/>
        <v>0</v>
      </c>
      <c r="BX217" s="27"/>
      <c r="BY217" s="27">
        <f t="shared" si="155"/>
        <v>4.9382716049382715E-3</v>
      </c>
      <c r="BZ217" s="27">
        <f t="shared" si="156"/>
        <v>2.0987654320987651E-2</v>
      </c>
      <c r="CA217" s="27"/>
      <c r="CB217" s="27"/>
      <c r="CC217" s="27"/>
      <c r="CD217" s="27"/>
      <c r="CE217" s="27"/>
      <c r="CF217" s="27"/>
      <c r="CG217" s="27"/>
      <c r="CH217" s="27"/>
      <c r="CL217" s="27"/>
      <c r="CM217" s="83"/>
      <c r="CN217" s="13"/>
    </row>
    <row r="218" spans="1:92" x14ac:dyDescent="0.25">
      <c r="A218" t="s">
        <v>282</v>
      </c>
      <c r="N218" s="13"/>
      <c r="O218" s="13"/>
      <c r="P218" s="13"/>
      <c r="Q218" s="13"/>
      <c r="R218" s="13"/>
      <c r="S218" s="14"/>
      <c r="T218" s="13"/>
      <c r="U218" s="13"/>
      <c r="V218" s="13"/>
      <c r="W218" s="13"/>
      <c r="Z218" s="14"/>
      <c r="AA218" s="15"/>
      <c r="AF218" t="s">
        <v>282</v>
      </c>
      <c r="AG218" s="1" t="s">
        <v>283</v>
      </c>
      <c r="AH218" s="1">
        <v>3</v>
      </c>
      <c r="AI218" s="1">
        <v>1</v>
      </c>
      <c r="AJ218" s="1">
        <v>0</v>
      </c>
      <c r="AK218" s="1">
        <v>5</v>
      </c>
      <c r="AL218" s="1" t="s">
        <v>82</v>
      </c>
      <c r="AM218" s="1">
        <v>7</v>
      </c>
      <c r="AN218" s="13">
        <v>1</v>
      </c>
      <c r="AO218" s="13">
        <v>2</v>
      </c>
      <c r="AP218" s="13">
        <v>5</v>
      </c>
      <c r="AQ218" s="13"/>
      <c r="AR218" s="13"/>
      <c r="AS218" s="13">
        <v>1</v>
      </c>
      <c r="AT218" s="2" t="s">
        <v>107</v>
      </c>
      <c r="AU218" s="4"/>
      <c r="AV218" s="4">
        <f t="shared" si="146"/>
        <v>0.33333333333333331</v>
      </c>
      <c r="AW218" s="4">
        <f t="shared" si="147"/>
        <v>0.1111111111111111</v>
      </c>
      <c r="AX218" s="4">
        <f t="shared" si="147"/>
        <v>0</v>
      </c>
      <c r="AY218" s="27">
        <f t="shared" si="148"/>
        <v>0.33333333333333331</v>
      </c>
      <c r="AZ218" s="27">
        <f t="shared" si="149"/>
        <v>0.14814814814814814</v>
      </c>
      <c r="BA218" s="27">
        <f t="shared" si="150"/>
        <v>0.10864197530864195</v>
      </c>
      <c r="BB218" s="27">
        <f t="shared" si="151"/>
        <v>0.12275132275132276</v>
      </c>
      <c r="BC218" s="27">
        <f t="shared" si="152"/>
        <v>7.4074074074074056E-2</v>
      </c>
      <c r="BD218" s="27">
        <f t="shared" si="153"/>
        <v>8.1128747795414485E-2</v>
      </c>
      <c r="BE218" s="27"/>
      <c r="BF218" s="27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16"/>
      <c r="BS218" s="1"/>
      <c r="BT218" s="84"/>
      <c r="BU218" s="84"/>
      <c r="BV218" s="27"/>
      <c r="BW218" s="27">
        <f t="shared" si="154"/>
        <v>0.1111111111111111</v>
      </c>
      <c r="BX218" s="27"/>
      <c r="BY218" s="27">
        <f t="shared" si="155"/>
        <v>0.13991769547325103</v>
      </c>
      <c r="BZ218" s="27">
        <f t="shared" si="156"/>
        <v>0.15637860082304528</v>
      </c>
      <c r="CA218" s="27"/>
      <c r="CB218" s="27"/>
      <c r="CC218" s="27"/>
      <c r="CD218" s="27"/>
      <c r="CE218" s="27"/>
      <c r="CF218" s="27"/>
      <c r="CG218" s="27"/>
      <c r="CH218" s="27"/>
      <c r="CL218" s="27"/>
      <c r="CM218" s="83"/>
      <c r="CN218" s="13"/>
    </row>
    <row r="219" spans="1:92" x14ac:dyDescent="0.25">
      <c r="A219" t="s">
        <v>284</v>
      </c>
      <c r="N219" s="13"/>
      <c r="O219" s="13"/>
      <c r="P219" s="13"/>
      <c r="Q219" s="13"/>
      <c r="R219" s="13"/>
      <c r="S219" s="14"/>
      <c r="T219" s="13"/>
      <c r="U219" s="13"/>
      <c r="V219" s="13"/>
      <c r="W219" s="13"/>
      <c r="Z219" s="14"/>
      <c r="AA219" s="15"/>
      <c r="AF219" t="s">
        <v>284</v>
      </c>
      <c r="AG219" s="1" t="s">
        <v>81</v>
      </c>
      <c r="AH219" s="1">
        <v>4</v>
      </c>
      <c r="AI219" s="1">
        <v>2</v>
      </c>
      <c r="AJ219" s="1">
        <v>0</v>
      </c>
      <c r="AK219" s="1">
        <v>5</v>
      </c>
      <c r="AL219" s="1" t="s">
        <v>82</v>
      </c>
      <c r="AM219" s="1">
        <v>7</v>
      </c>
      <c r="AN219" s="13">
        <v>0</v>
      </c>
      <c r="AO219" s="13">
        <v>3</v>
      </c>
      <c r="AP219" s="13">
        <v>1</v>
      </c>
      <c r="AQ219" s="13"/>
      <c r="AR219" s="13"/>
      <c r="AS219" s="13"/>
      <c r="AT219" s="15"/>
      <c r="AU219" s="4"/>
      <c r="AV219" s="4">
        <f t="shared" si="146"/>
        <v>0.44444444444444442</v>
      </c>
      <c r="AW219" s="4">
        <f t="shared" si="147"/>
        <v>0.22222222222222221</v>
      </c>
      <c r="AX219" s="4">
        <f t="shared" si="147"/>
        <v>0</v>
      </c>
      <c r="AY219" s="27">
        <f t="shared" si="148"/>
        <v>0.44444444444444442</v>
      </c>
      <c r="AZ219" s="27">
        <f t="shared" si="149"/>
        <v>0.22222222222222221</v>
      </c>
      <c r="BA219" s="27">
        <f t="shared" si="150"/>
        <v>5.9259259259259255E-2</v>
      </c>
      <c r="BB219" s="27">
        <f t="shared" si="151"/>
        <v>0.11851851851851851</v>
      </c>
      <c r="BC219" s="27">
        <f t="shared" si="152"/>
        <v>5.9259259259259255E-2</v>
      </c>
      <c r="BD219" s="27">
        <f t="shared" si="153"/>
        <v>0.11851851851851851</v>
      </c>
      <c r="BE219" s="27"/>
      <c r="BF219" s="27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16"/>
      <c r="BS219" s="1"/>
      <c r="BT219" s="84"/>
      <c r="BU219" s="84"/>
      <c r="BV219" s="27"/>
      <c r="BW219" s="27">
        <f t="shared" si="154"/>
        <v>0.1111111111111111</v>
      </c>
      <c r="BX219" s="27"/>
      <c r="BY219" s="27">
        <f t="shared" si="155"/>
        <v>3.7037037037037035E-2</v>
      </c>
      <c r="BZ219" s="27">
        <f t="shared" si="156"/>
        <v>0.14814814814814814</v>
      </c>
      <c r="CA219" s="27"/>
      <c r="CB219" s="27"/>
      <c r="CC219" s="27"/>
      <c r="CD219" s="27"/>
      <c r="CE219" s="27"/>
      <c r="CF219" s="27"/>
      <c r="CG219" s="27"/>
      <c r="CH219" s="27"/>
      <c r="CL219" s="27"/>
      <c r="CM219" s="83"/>
      <c r="CN219" s="13"/>
    </row>
    <row r="220" spans="1:92" x14ac:dyDescent="0.25">
      <c r="A220" t="s">
        <v>190</v>
      </c>
      <c r="N220" s="13"/>
      <c r="O220" s="13"/>
      <c r="P220" s="13"/>
      <c r="Q220" s="13"/>
      <c r="R220" s="13"/>
      <c r="S220" s="14"/>
      <c r="T220" s="13"/>
      <c r="U220" s="13"/>
      <c r="V220" s="13"/>
      <c r="W220" s="13"/>
      <c r="Z220" s="14"/>
      <c r="AA220" s="15"/>
      <c r="AF220" t="s">
        <v>190</v>
      </c>
      <c r="AG220" s="1" t="s">
        <v>285</v>
      </c>
      <c r="AH220" s="1">
        <v>3</v>
      </c>
      <c r="AI220" s="1">
        <v>2</v>
      </c>
      <c r="AJ220" s="1">
        <v>0</v>
      </c>
      <c r="AK220" s="1">
        <v>5</v>
      </c>
      <c r="AL220" s="1" t="s">
        <v>82</v>
      </c>
      <c r="AM220" s="1">
        <v>7</v>
      </c>
      <c r="AN220" s="13">
        <v>0</v>
      </c>
      <c r="AO220" s="13">
        <v>2</v>
      </c>
      <c r="AP220" s="13">
        <v>6</v>
      </c>
      <c r="AQ220" s="13"/>
      <c r="AR220" s="13"/>
      <c r="AS220" s="13"/>
      <c r="AT220" s="15"/>
      <c r="AU220" s="4"/>
      <c r="AV220" s="4">
        <f t="shared" si="146"/>
        <v>0.33333333333333331</v>
      </c>
      <c r="AW220" s="4">
        <f t="shared" si="147"/>
        <v>0.22222222222222221</v>
      </c>
      <c r="AX220" s="4">
        <f t="shared" si="147"/>
        <v>0</v>
      </c>
      <c r="AY220" s="27">
        <f t="shared" si="148"/>
        <v>0.33333333333333331</v>
      </c>
      <c r="AZ220" s="27">
        <f t="shared" si="149"/>
        <v>0.1851851851851852</v>
      </c>
      <c r="BA220" s="27">
        <f t="shared" si="150"/>
        <v>0.14109347442680775</v>
      </c>
      <c r="BB220" s="27">
        <f t="shared" si="151"/>
        <v>0.14814814814814811</v>
      </c>
      <c r="BC220" s="27">
        <f t="shared" si="152"/>
        <v>9.947089947089946E-2</v>
      </c>
      <c r="BD220" s="27">
        <f t="shared" si="153"/>
        <v>0.11358024691358022</v>
      </c>
      <c r="BE220" s="27"/>
      <c r="BF220" s="27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16"/>
      <c r="BS220" s="1"/>
      <c r="BT220" s="84"/>
      <c r="BU220" s="84"/>
      <c r="BV220" s="27"/>
      <c r="BW220" s="27">
        <f t="shared" si="154"/>
        <v>0.1111111111111111</v>
      </c>
      <c r="BX220" s="27"/>
      <c r="BY220" s="27">
        <f t="shared" si="155"/>
        <v>0.13991769547325103</v>
      </c>
      <c r="BZ220" s="27">
        <f t="shared" si="156"/>
        <v>0.15637860082304528</v>
      </c>
      <c r="CA220" s="27"/>
      <c r="CB220" s="27"/>
      <c r="CC220" s="27"/>
      <c r="CD220" s="27"/>
      <c r="CE220" s="27"/>
      <c r="CF220" s="27"/>
      <c r="CG220" s="27"/>
      <c r="CH220" s="27"/>
      <c r="CL220" s="27"/>
      <c r="CM220" s="83"/>
      <c r="CN220" s="13"/>
    </row>
    <row r="221" spans="1:92" x14ac:dyDescent="0.25">
      <c r="A221" t="s">
        <v>286</v>
      </c>
      <c r="N221" s="13"/>
      <c r="O221" s="13"/>
      <c r="P221" s="13"/>
      <c r="Q221" s="13"/>
      <c r="R221" s="13"/>
      <c r="S221" s="14"/>
      <c r="T221" s="13"/>
      <c r="U221" s="13"/>
      <c r="V221" s="13"/>
      <c r="W221" s="13"/>
      <c r="Z221" s="14"/>
      <c r="AA221" s="15"/>
      <c r="AF221" t="s">
        <v>286</v>
      </c>
      <c r="AG221" s="1" t="s">
        <v>287</v>
      </c>
      <c r="AH221" s="1">
        <v>6</v>
      </c>
      <c r="AI221" s="1">
        <v>3</v>
      </c>
      <c r="AJ221" s="1">
        <v>0</v>
      </c>
      <c r="AK221" s="1">
        <v>5</v>
      </c>
      <c r="AL221" s="1" t="s">
        <v>82</v>
      </c>
      <c r="AM221" s="1">
        <v>7</v>
      </c>
      <c r="AN221" s="13">
        <v>0</v>
      </c>
      <c r="AO221" s="13">
        <v>2</v>
      </c>
      <c r="AP221" s="13">
        <v>2</v>
      </c>
      <c r="AQ221" s="13"/>
      <c r="AR221" s="13"/>
      <c r="AS221" s="13">
        <v>1</v>
      </c>
      <c r="AT221" s="15"/>
      <c r="AU221" s="4"/>
      <c r="AV221" s="4">
        <f t="shared" si="146"/>
        <v>0.66666666666666663</v>
      </c>
      <c r="AW221" s="4">
        <f t="shared" si="147"/>
        <v>0.33333333333333331</v>
      </c>
      <c r="AX221" s="4">
        <f t="shared" si="147"/>
        <v>0</v>
      </c>
      <c r="AY221" s="27">
        <f t="shared" si="148"/>
        <v>0.66666666666666663</v>
      </c>
      <c r="AZ221" s="27">
        <f t="shared" si="149"/>
        <v>0.33333333333333331</v>
      </c>
      <c r="BA221" s="27">
        <f t="shared" si="150"/>
        <v>9.7354497354497346E-2</v>
      </c>
      <c r="BB221" s="27">
        <f t="shared" si="151"/>
        <v>0.14899470899470899</v>
      </c>
      <c r="BC221" s="27">
        <f t="shared" si="152"/>
        <v>8.2116402116402115E-2</v>
      </c>
      <c r="BD221" s="27">
        <f t="shared" si="153"/>
        <v>0.13375661375661374</v>
      </c>
      <c r="BE221" s="27"/>
      <c r="BF221" s="27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16"/>
      <c r="BS221" s="1"/>
      <c r="BT221" s="84"/>
      <c r="BU221" s="84"/>
      <c r="BV221" s="27"/>
      <c r="BW221" s="27">
        <f t="shared" si="154"/>
        <v>0.22222222222222221</v>
      </c>
      <c r="BX221" s="27"/>
      <c r="BY221" s="27">
        <f t="shared" si="155"/>
        <v>9.5473251028806591E-2</v>
      </c>
      <c r="BZ221" s="27">
        <f t="shared" si="156"/>
        <v>0.18106995884773661</v>
      </c>
      <c r="CA221" s="27"/>
      <c r="CB221" s="27"/>
      <c r="CC221" s="27"/>
      <c r="CD221" s="27"/>
      <c r="CE221" s="27"/>
      <c r="CF221" s="27"/>
      <c r="CG221" s="27"/>
      <c r="CH221" s="27"/>
      <c r="CL221" s="27"/>
      <c r="CM221" s="83"/>
      <c r="CN221" s="13"/>
    </row>
    <row r="222" spans="1:92" x14ac:dyDescent="0.25">
      <c r="A222" t="s">
        <v>288</v>
      </c>
      <c r="N222" s="13"/>
      <c r="O222" s="13"/>
      <c r="P222" s="13"/>
      <c r="Q222" s="13"/>
      <c r="R222" s="13"/>
      <c r="S222" s="14"/>
      <c r="T222" s="13"/>
      <c r="U222" s="13"/>
      <c r="V222" s="13"/>
      <c r="W222" s="13"/>
      <c r="Z222" s="14"/>
      <c r="AA222" s="15"/>
      <c r="AF222" t="s">
        <v>288</v>
      </c>
      <c r="AG222" s="1" t="s">
        <v>289</v>
      </c>
      <c r="AH222" s="1">
        <v>6</v>
      </c>
      <c r="AI222" s="1">
        <v>3</v>
      </c>
      <c r="AJ222" s="1">
        <v>0</v>
      </c>
      <c r="AK222" s="1">
        <v>5</v>
      </c>
      <c r="AL222" s="1" t="s">
        <v>82</v>
      </c>
      <c r="AM222" s="1">
        <v>7</v>
      </c>
      <c r="AN222" s="13">
        <v>0</v>
      </c>
      <c r="AO222" s="13">
        <v>2</v>
      </c>
      <c r="AP222" s="13">
        <v>2</v>
      </c>
      <c r="AQ222" s="13"/>
      <c r="AR222" s="13"/>
      <c r="AS222" s="13">
        <v>1</v>
      </c>
      <c r="AT222" s="15"/>
      <c r="AU222" s="4"/>
      <c r="AV222" s="4">
        <f t="shared" si="146"/>
        <v>0.66666666666666663</v>
      </c>
      <c r="AW222" s="4">
        <f t="shared" si="147"/>
        <v>0.33333333333333331</v>
      </c>
      <c r="AX222" s="4">
        <f t="shared" si="147"/>
        <v>0</v>
      </c>
      <c r="AY222" s="27">
        <f t="shared" si="148"/>
        <v>0.66666666666666663</v>
      </c>
      <c r="AZ222" s="27">
        <f t="shared" si="149"/>
        <v>0.33333333333333331</v>
      </c>
      <c r="BA222" s="27">
        <f t="shared" si="150"/>
        <v>9.7354497354497346E-2</v>
      </c>
      <c r="BB222" s="27">
        <f t="shared" si="151"/>
        <v>0.14899470899470899</v>
      </c>
      <c r="BC222" s="27">
        <f t="shared" si="152"/>
        <v>8.2116402116402115E-2</v>
      </c>
      <c r="BD222" s="27">
        <f t="shared" si="153"/>
        <v>0.13375661375661374</v>
      </c>
      <c r="BE222" s="27"/>
      <c r="BF222" s="27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16"/>
      <c r="BS222" s="1"/>
      <c r="BT222" s="84"/>
      <c r="BU222" s="84"/>
      <c r="BV222" s="27"/>
      <c r="BW222" s="27">
        <f t="shared" si="154"/>
        <v>0.22222222222222221</v>
      </c>
      <c r="BX222" s="27"/>
      <c r="BY222" s="27">
        <f t="shared" si="155"/>
        <v>9.5473251028806591E-2</v>
      </c>
      <c r="BZ222" s="27">
        <f t="shared" si="156"/>
        <v>0.18106995884773661</v>
      </c>
      <c r="CA222" s="27"/>
      <c r="CB222" s="27"/>
      <c r="CC222" s="27"/>
      <c r="CD222" s="27"/>
      <c r="CE222" s="27"/>
      <c r="CF222" s="27"/>
      <c r="CG222" s="27"/>
      <c r="CH222" s="27"/>
      <c r="CL222" s="27"/>
      <c r="CM222" s="83"/>
      <c r="CN222" s="13"/>
    </row>
    <row r="223" spans="1:92" x14ac:dyDescent="0.25">
      <c r="A223" t="s">
        <v>290</v>
      </c>
      <c r="N223" s="13"/>
      <c r="O223" s="13"/>
      <c r="P223" s="13"/>
      <c r="Q223" s="13"/>
      <c r="R223" s="13"/>
      <c r="S223" s="14"/>
      <c r="T223" s="13"/>
      <c r="U223" s="13"/>
      <c r="V223" s="13"/>
      <c r="W223" s="13"/>
      <c r="Z223" s="14"/>
      <c r="AA223" s="15"/>
      <c r="AF223" t="s">
        <v>290</v>
      </c>
      <c r="AG223" s="1" t="s">
        <v>106</v>
      </c>
      <c r="AH223" s="1">
        <v>4</v>
      </c>
      <c r="AI223" s="1">
        <v>0</v>
      </c>
      <c r="AJ223" s="1">
        <v>0</v>
      </c>
      <c r="AK223" s="1">
        <v>2</v>
      </c>
      <c r="AL223" s="1">
        <v>1</v>
      </c>
      <c r="AM223" s="1">
        <v>5</v>
      </c>
      <c r="AN223" s="13">
        <v>0</v>
      </c>
      <c r="AO223" s="13">
        <v>0</v>
      </c>
      <c r="AP223" s="13">
        <v>1</v>
      </c>
      <c r="AQ223" s="13"/>
      <c r="AR223" s="13">
        <v>1</v>
      </c>
      <c r="AS223" s="13"/>
      <c r="AT223" t="s">
        <v>193</v>
      </c>
      <c r="AU223" s="4"/>
      <c r="AV223" s="4">
        <f t="shared" si="146"/>
        <v>1.5555555555555554</v>
      </c>
      <c r="AW223" s="4">
        <f t="shared" si="147"/>
        <v>0</v>
      </c>
      <c r="AX223" s="4">
        <f t="shared" si="147"/>
        <v>0</v>
      </c>
      <c r="AY223" s="27">
        <f t="shared" si="148"/>
        <v>1.5555555555555554</v>
      </c>
      <c r="AZ223" s="27">
        <f t="shared" si="149"/>
        <v>0.51851851851851849</v>
      </c>
      <c r="BA223" s="27">
        <f t="shared" si="150"/>
        <v>0</v>
      </c>
      <c r="BB223" s="27">
        <f t="shared" si="151"/>
        <v>0</v>
      </c>
      <c r="BC223" s="27">
        <f t="shared" si="152"/>
        <v>0</v>
      </c>
      <c r="BD223" s="27">
        <f t="shared" si="153"/>
        <v>0</v>
      </c>
      <c r="BE223" s="27"/>
      <c r="BF223" s="27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16"/>
      <c r="BS223" s="1"/>
      <c r="BT223" s="84"/>
      <c r="BU223" s="84"/>
      <c r="BV223" s="27"/>
      <c r="BW223" s="27"/>
      <c r="BX223" s="27"/>
      <c r="BY223" s="27">
        <f t="shared" si="155"/>
        <v>0</v>
      </c>
      <c r="BZ223" s="27">
        <f t="shared" si="156"/>
        <v>0</v>
      </c>
      <c r="CA223" s="27"/>
      <c r="CB223" s="27"/>
      <c r="CC223" s="27"/>
      <c r="CD223" s="27">
        <f>((CB223*AO223/3)+(((CB223+AV223*$BE$296) / (1+$BE$296)*AO223/3*(AP223-1+AN223)/5)*2))/3</f>
        <v>0</v>
      </c>
      <c r="CE223" s="27">
        <f>((AV223*AO223/3)+(((AV223+CB223*$BE$296) / (1+$BE$296)*AO223/3*(AP223-1+AN223)/5)*2))/3</f>
        <v>0</v>
      </c>
      <c r="CF223" s="27"/>
      <c r="CG223" s="27"/>
      <c r="CH223" s="27"/>
      <c r="CK223" s="16">
        <v>1</v>
      </c>
      <c r="CL223" s="27">
        <f>SUM(1/2*AH223*(7-$AK223+7-$AM223)/6)</f>
        <v>2.3333333333333335</v>
      </c>
      <c r="CM223" s="83"/>
      <c r="CN223" s="13"/>
    </row>
    <row r="224" spans="1:92" x14ac:dyDescent="0.25">
      <c r="A224" t="s">
        <v>291</v>
      </c>
      <c r="N224" s="13"/>
      <c r="O224" s="13"/>
      <c r="P224" s="13"/>
      <c r="Q224" s="13"/>
      <c r="R224" s="13"/>
      <c r="S224" s="14"/>
      <c r="T224" s="13"/>
      <c r="U224" s="13"/>
      <c r="V224" s="13"/>
      <c r="W224" s="13"/>
      <c r="Z224" s="14"/>
      <c r="AA224" s="15"/>
      <c r="AF224" t="s">
        <v>291</v>
      </c>
      <c r="AG224" s="1" t="s">
        <v>292</v>
      </c>
      <c r="AH224" s="1">
        <v>2</v>
      </c>
      <c r="AI224" s="1">
        <v>1</v>
      </c>
      <c r="AJ224" s="1">
        <v>0</v>
      </c>
      <c r="AK224" s="1">
        <v>5</v>
      </c>
      <c r="AL224" s="1" t="s">
        <v>82</v>
      </c>
      <c r="AM224" s="1">
        <v>7</v>
      </c>
      <c r="AN224" s="13">
        <v>0</v>
      </c>
      <c r="AO224" s="13">
        <v>2</v>
      </c>
      <c r="AP224" s="13">
        <v>2</v>
      </c>
      <c r="AQ224" s="13"/>
      <c r="AR224" s="13"/>
      <c r="AS224" s="13">
        <v>1</v>
      </c>
      <c r="AT224" s="15"/>
      <c r="AU224" s="4"/>
      <c r="AV224" s="4">
        <f t="shared" si="146"/>
        <v>0.22222222222222221</v>
      </c>
      <c r="AW224" s="4">
        <f t="shared" si="147"/>
        <v>0.1111111111111111</v>
      </c>
      <c r="AX224" s="4">
        <f t="shared" si="147"/>
        <v>0</v>
      </c>
      <c r="AY224" s="27">
        <f t="shared" si="148"/>
        <v>0.22222222222222221</v>
      </c>
      <c r="AZ224" s="27">
        <f t="shared" si="149"/>
        <v>0.1111111111111111</v>
      </c>
      <c r="BA224" s="27">
        <f t="shared" si="150"/>
        <v>3.2451499118165784E-2</v>
      </c>
      <c r="BB224" s="27">
        <f t="shared" si="151"/>
        <v>4.9664902998236324E-2</v>
      </c>
      <c r="BC224" s="27">
        <f t="shared" si="152"/>
        <v>2.7372134038800705E-2</v>
      </c>
      <c r="BD224" s="27">
        <f t="shared" si="153"/>
        <v>4.4585537918871251E-2</v>
      </c>
      <c r="BE224" s="27"/>
      <c r="BF224" s="27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16"/>
      <c r="BS224" s="1"/>
      <c r="BT224" s="84"/>
      <c r="BU224" s="84"/>
      <c r="BV224" s="27"/>
      <c r="BW224" s="27">
        <f t="shared" ref="BW224:BW229" si="157">(1/3*ROUNDUP((AI224/2),0)*(7-$AK224+7-$AM224)/6)</f>
        <v>0.1111111111111111</v>
      </c>
      <c r="BX224" s="27"/>
      <c r="BY224" s="27">
        <f>(((0+(ROUNDUP((AW224/2),0))*$BE$296/(1+$BE$296))*AO224/3)*2+((((0+(ROUNDUP((AW224/2),0))*$BE$296+AV224*$BE$296^2)/(1+$BE$296+$BE$296^2))*AO224/3*(AP224-1+AN224)/5)*3))/5</f>
        <v>0.21079365079365076</v>
      </c>
      <c r="BZ224" s="27">
        <f t="shared" si="156"/>
        <v>6.2551440329218097E-2</v>
      </c>
      <c r="CA224" s="27"/>
      <c r="CB224" s="27"/>
      <c r="CC224" s="27"/>
      <c r="CD224" s="27"/>
      <c r="CE224" s="27"/>
      <c r="CF224" s="27"/>
      <c r="CG224" s="27"/>
      <c r="CH224" s="27"/>
      <c r="CL224" s="27"/>
      <c r="CM224" s="83"/>
      <c r="CN224" s="13"/>
    </row>
    <row r="225" spans="1:92" x14ac:dyDescent="0.25">
      <c r="A225" t="s">
        <v>293</v>
      </c>
      <c r="N225" s="13"/>
      <c r="O225" s="13"/>
      <c r="P225" s="13"/>
      <c r="Q225" s="13"/>
      <c r="R225" s="13"/>
      <c r="S225" s="14"/>
      <c r="T225" s="13"/>
      <c r="U225" s="13"/>
      <c r="V225" s="13"/>
      <c r="W225" s="13"/>
      <c r="Z225" s="14"/>
      <c r="AA225" s="15"/>
      <c r="AF225" t="s">
        <v>293</v>
      </c>
      <c r="AG225" s="1" t="s">
        <v>294</v>
      </c>
      <c r="AH225" s="1">
        <v>2</v>
      </c>
      <c r="AI225" s="1">
        <v>1</v>
      </c>
      <c r="AJ225" s="1">
        <v>0</v>
      </c>
      <c r="AK225" s="1">
        <v>5</v>
      </c>
      <c r="AL225" s="1" t="s">
        <v>82</v>
      </c>
      <c r="AM225" s="1">
        <v>7</v>
      </c>
      <c r="AN225" s="13">
        <v>0</v>
      </c>
      <c r="AO225" s="13">
        <v>2</v>
      </c>
      <c r="AP225" s="13">
        <v>2</v>
      </c>
      <c r="AQ225" s="13"/>
      <c r="AR225" s="13"/>
      <c r="AS225" s="13">
        <v>1</v>
      </c>
      <c r="AT225" s="15"/>
      <c r="AU225" s="4"/>
      <c r="AV225" s="4">
        <f t="shared" si="146"/>
        <v>0.22222222222222221</v>
      </c>
      <c r="AW225" s="4">
        <f t="shared" si="147"/>
        <v>0.1111111111111111</v>
      </c>
      <c r="AX225" s="4">
        <f t="shared" si="147"/>
        <v>0</v>
      </c>
      <c r="AY225" s="27">
        <f t="shared" si="148"/>
        <v>0.22222222222222221</v>
      </c>
      <c r="AZ225" s="27">
        <f t="shared" si="149"/>
        <v>0.1111111111111111</v>
      </c>
      <c r="BA225" s="27">
        <f t="shared" si="150"/>
        <v>3.2451499118165784E-2</v>
      </c>
      <c r="BB225" s="27">
        <f t="shared" si="151"/>
        <v>4.9664902998236324E-2</v>
      </c>
      <c r="BC225" s="27">
        <f t="shared" si="152"/>
        <v>2.7372134038800705E-2</v>
      </c>
      <c r="BD225" s="27">
        <f t="shared" si="153"/>
        <v>4.4585537918871251E-2</v>
      </c>
      <c r="BE225" s="27"/>
      <c r="BF225" s="27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16"/>
      <c r="BS225" s="1"/>
      <c r="BT225" s="84"/>
      <c r="BU225"/>
      <c r="BV225" s="27"/>
      <c r="BW225" s="27">
        <f t="shared" si="157"/>
        <v>0.1111111111111111</v>
      </c>
      <c r="BX225" s="27"/>
      <c r="BY225" s="27">
        <f t="shared" si="155"/>
        <v>4.1152263374485597E-2</v>
      </c>
      <c r="BZ225" s="27">
        <f t="shared" si="156"/>
        <v>6.2551440329218097E-2</v>
      </c>
      <c r="CA225" s="27"/>
      <c r="CB225" s="27"/>
      <c r="CC225" s="27"/>
      <c r="CD225" s="27"/>
      <c r="CE225" s="27"/>
      <c r="CF225" s="27"/>
      <c r="CG225" s="27"/>
      <c r="CH225" s="27"/>
      <c r="CL225" s="27"/>
      <c r="CM225" s="83"/>
      <c r="CN225" s="13"/>
    </row>
    <row r="226" spans="1:92" x14ac:dyDescent="0.25">
      <c r="A226" t="s">
        <v>295</v>
      </c>
      <c r="N226" s="13"/>
      <c r="O226" s="13"/>
      <c r="P226" s="13"/>
      <c r="Q226" s="13"/>
      <c r="R226" s="13"/>
      <c r="S226" s="14"/>
      <c r="T226" s="13"/>
      <c r="U226" s="13"/>
      <c r="V226" s="13"/>
      <c r="W226" s="13"/>
      <c r="Z226" s="14"/>
      <c r="AA226" s="15"/>
      <c r="AF226" t="s">
        <v>295</v>
      </c>
      <c r="AG226" s="1" t="s">
        <v>296</v>
      </c>
      <c r="AH226" s="1">
        <v>2</v>
      </c>
      <c r="AI226" s="1">
        <v>2</v>
      </c>
      <c r="AJ226" s="1">
        <v>2</v>
      </c>
      <c r="AK226" s="1">
        <v>2</v>
      </c>
      <c r="AL226" s="1">
        <v>1</v>
      </c>
      <c r="AM226" s="1">
        <v>4</v>
      </c>
      <c r="AN226" s="13">
        <v>0</v>
      </c>
      <c r="AO226" s="13">
        <v>3</v>
      </c>
      <c r="AP226" s="13">
        <v>3</v>
      </c>
      <c r="AQ226" s="13"/>
      <c r="AR226" s="13"/>
      <c r="AS226" s="13"/>
      <c r="AT226" s="2" t="s">
        <v>297</v>
      </c>
      <c r="AU226" s="4"/>
      <c r="AV226" s="85">
        <f>SUM(5/6*AH226*(7-$AK226+7-$AM226)/6)</f>
        <v>2.2222222222222223</v>
      </c>
      <c r="AW226" s="85">
        <f>SUM(5/6*AI226*(7-$AK226+7-$AM226)/6)</f>
        <v>2.2222222222222223</v>
      </c>
      <c r="AX226" s="85">
        <f>SUM(5/6*AJ226*(7-$AK226+7-$AM226)/6)</f>
        <v>2.2222222222222223</v>
      </c>
      <c r="AY226" s="27">
        <f t="shared" si="148"/>
        <v>2.2222222222222223</v>
      </c>
      <c r="AZ226" s="27">
        <f t="shared" si="149"/>
        <v>2.2222222222222223</v>
      </c>
      <c r="BA226" s="27">
        <f t="shared" si="150"/>
        <v>1.4222222222222223</v>
      </c>
      <c r="BB226" s="27">
        <f t="shared" si="151"/>
        <v>1.4222222222222223</v>
      </c>
      <c r="BC226" s="27">
        <f t="shared" si="152"/>
        <v>1.4222222222222223</v>
      </c>
      <c r="BD226" s="27">
        <f t="shared" si="153"/>
        <v>1.4222222222222223</v>
      </c>
      <c r="BE226" s="27"/>
      <c r="BF226" s="27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16"/>
      <c r="BS226" s="1"/>
      <c r="BT226" s="84"/>
      <c r="BU226"/>
      <c r="BV226" s="27"/>
      <c r="BW226" s="27">
        <f t="shared" si="157"/>
        <v>0.44444444444444442</v>
      </c>
      <c r="BX226" s="27"/>
      <c r="BY226" s="27">
        <f t="shared" si="155"/>
        <v>0.58271604938271604</v>
      </c>
      <c r="BZ226" s="27">
        <f t="shared" si="156"/>
        <v>1.0172839506172839</v>
      </c>
      <c r="CA226" s="27"/>
      <c r="CB226" s="27">
        <f>SUM(1/3*ROUNDUP(AI226/2,0)*(7-$AK226+7-$AM226)/6)</f>
        <v>0.44444444444444442</v>
      </c>
      <c r="CC226" s="27"/>
      <c r="CD226" s="27">
        <f>((CB226*AO226/3)+(((CB226+AV226*$BE$296) / (1+$BE$296)*AO226/3*(AP226-1+AN226)/5)*2))/3</f>
        <v>0.58271604938271604</v>
      </c>
      <c r="CE226" s="27">
        <f>((AV226*AO226/3)+(((AV226+CB226*$BE$296) / (1+$BE$296)*AO226/3*(AP226-1+AN226)/5)*2))/3</f>
        <v>1.0172839506172839</v>
      </c>
      <c r="CF226" s="27"/>
      <c r="CG226" s="27"/>
      <c r="CH226" s="27"/>
      <c r="CL226" s="27"/>
      <c r="CM226" s="83"/>
      <c r="CN226" s="13"/>
    </row>
    <row r="227" spans="1:92" x14ac:dyDescent="0.25">
      <c r="A227" t="s">
        <v>298</v>
      </c>
      <c r="N227" s="13"/>
      <c r="O227" s="13"/>
      <c r="P227" s="13"/>
      <c r="Q227" s="13"/>
      <c r="R227" s="13"/>
      <c r="S227" s="14"/>
      <c r="T227" s="13"/>
      <c r="U227" s="13"/>
      <c r="V227" s="13"/>
      <c r="W227" s="13"/>
      <c r="Z227" s="14"/>
      <c r="AA227" s="15"/>
      <c r="AF227" t="s">
        <v>298</v>
      </c>
      <c r="AG227" s="1" t="s">
        <v>81</v>
      </c>
      <c r="AH227" s="1">
        <v>4</v>
      </c>
      <c r="AI227" s="1">
        <v>2</v>
      </c>
      <c r="AJ227" s="1">
        <v>0</v>
      </c>
      <c r="AK227" s="1">
        <v>5</v>
      </c>
      <c r="AL227" s="1" t="s">
        <v>82</v>
      </c>
      <c r="AM227" s="1">
        <v>7</v>
      </c>
      <c r="AN227" s="13"/>
      <c r="AO227" s="13">
        <v>3</v>
      </c>
      <c r="AP227" s="13">
        <v>1</v>
      </c>
      <c r="AQ227" s="13"/>
      <c r="AR227" s="13"/>
      <c r="AS227" s="13"/>
      <c r="AT227" s="2"/>
      <c r="AU227" s="4"/>
      <c r="AV227" s="4">
        <f t="shared" ref="AV227:AV235" si="158">SUM(1/3*AH227*(7-$AK227+7-$AM227)/6)</f>
        <v>0.44444444444444442</v>
      </c>
      <c r="AW227" s="4">
        <f t="shared" ref="AW227:AX235" si="159">SUM(1/3*AI227*(7-$AK227+7-$AM227)/6)</f>
        <v>0.22222222222222221</v>
      </c>
      <c r="AX227" s="4">
        <f t="shared" si="159"/>
        <v>0</v>
      </c>
      <c r="AY227" s="27">
        <f t="shared" si="148"/>
        <v>0.44444444444444442</v>
      </c>
      <c r="AZ227" s="27">
        <f t="shared" si="149"/>
        <v>0.22222222222222221</v>
      </c>
      <c r="BA227" s="27">
        <f t="shared" si="150"/>
        <v>5.9259259259259255E-2</v>
      </c>
      <c r="BB227" s="27">
        <f t="shared" si="151"/>
        <v>0.11851851851851851</v>
      </c>
      <c r="BC227" s="27">
        <f t="shared" si="152"/>
        <v>5.9259259259259255E-2</v>
      </c>
      <c r="BD227" s="27">
        <f t="shared" si="153"/>
        <v>0.11851851851851851</v>
      </c>
      <c r="BE227" s="27"/>
      <c r="BF227" s="27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16"/>
      <c r="BS227" s="1"/>
      <c r="BT227" s="84"/>
      <c r="BU227"/>
      <c r="BV227" s="27"/>
      <c r="BW227" s="27">
        <f t="shared" si="157"/>
        <v>0.1111111111111111</v>
      </c>
      <c r="BX227" s="27"/>
      <c r="BY227" s="27">
        <f t="shared" si="155"/>
        <v>3.7037037037037035E-2</v>
      </c>
      <c r="BZ227" s="27">
        <f t="shared" si="156"/>
        <v>0.14814814814814814</v>
      </c>
      <c r="CA227" s="27"/>
      <c r="CB227" s="27"/>
      <c r="CC227" s="27"/>
      <c r="CD227" s="27"/>
      <c r="CE227" s="27"/>
      <c r="CF227" s="27"/>
      <c r="CG227" s="27"/>
      <c r="CH227" s="27"/>
      <c r="CL227" s="27"/>
      <c r="CM227" s="83"/>
      <c r="CN227" s="13"/>
    </row>
    <row r="228" spans="1:92" x14ac:dyDescent="0.25">
      <c r="A228" t="s">
        <v>299</v>
      </c>
      <c r="N228" s="13"/>
      <c r="O228" s="13"/>
      <c r="P228" s="13"/>
      <c r="Q228" s="13"/>
      <c r="R228" s="13"/>
      <c r="S228" s="14"/>
      <c r="T228" s="13"/>
      <c r="U228" s="13"/>
      <c r="V228" s="13"/>
      <c r="W228" s="13"/>
      <c r="Z228" s="14"/>
      <c r="AA228" s="15"/>
      <c r="AF228" t="s">
        <v>299</v>
      </c>
      <c r="AG228" s="1" t="s">
        <v>300</v>
      </c>
      <c r="AH228" s="1">
        <v>8</v>
      </c>
      <c r="AI228" s="1">
        <v>4</v>
      </c>
      <c r="AJ228" s="1">
        <v>2</v>
      </c>
      <c r="AK228" s="1">
        <v>5</v>
      </c>
      <c r="AL228" s="1" t="s">
        <v>82</v>
      </c>
      <c r="AM228" s="1">
        <v>7</v>
      </c>
      <c r="AN228" s="13"/>
      <c r="AO228" s="13">
        <v>2</v>
      </c>
      <c r="AP228" s="13">
        <v>6</v>
      </c>
      <c r="AQ228" s="13"/>
      <c r="AR228" s="13"/>
      <c r="AS228" s="13"/>
      <c r="AT228" s="2"/>
      <c r="AU228" s="4"/>
      <c r="AV228" s="4">
        <f t="shared" si="158"/>
        <v>0.88888888888888884</v>
      </c>
      <c r="AW228" s="4">
        <f t="shared" si="159"/>
        <v>0.44444444444444442</v>
      </c>
      <c r="AX228" s="4">
        <f t="shared" si="159"/>
        <v>0.22222222222222221</v>
      </c>
      <c r="AY228" s="27">
        <f t="shared" si="148"/>
        <v>0.88888888888888884</v>
      </c>
      <c r="AZ228" s="27">
        <f t="shared" si="149"/>
        <v>0.51851851851851849</v>
      </c>
      <c r="BA228" s="27">
        <f t="shared" si="150"/>
        <v>0.36543209876543215</v>
      </c>
      <c r="BB228" s="27">
        <f t="shared" si="151"/>
        <v>0.39365079365079364</v>
      </c>
      <c r="BC228" s="27">
        <f t="shared" si="152"/>
        <v>0.29629629629629622</v>
      </c>
      <c r="BD228" s="27">
        <f t="shared" si="153"/>
        <v>0.31040564373897706</v>
      </c>
      <c r="BE228" s="27"/>
      <c r="BF228" s="27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16"/>
      <c r="BS228" s="1"/>
      <c r="BT228" s="84"/>
      <c r="BU228"/>
      <c r="BV228" s="27"/>
      <c r="BW228" s="27">
        <f t="shared" si="157"/>
        <v>0.22222222222222221</v>
      </c>
      <c r="BX228" s="27"/>
      <c r="BY228" s="27">
        <f t="shared" si="155"/>
        <v>0.34567901234567905</v>
      </c>
      <c r="BZ228" s="27">
        <f t="shared" si="156"/>
        <v>0.39506172839506171</v>
      </c>
      <c r="CA228" s="27"/>
      <c r="CB228" s="27"/>
      <c r="CC228" s="27"/>
      <c r="CD228" s="27"/>
      <c r="CE228" s="27"/>
      <c r="CF228" s="27"/>
      <c r="CG228" s="27"/>
      <c r="CH228" s="27"/>
      <c r="CL228" s="27"/>
      <c r="CM228" s="83"/>
      <c r="CN228" s="13"/>
    </row>
    <row r="229" spans="1:92" x14ac:dyDescent="0.25">
      <c r="A229" t="s">
        <v>301</v>
      </c>
      <c r="N229" s="13"/>
      <c r="O229" s="13"/>
      <c r="P229" s="13"/>
      <c r="Q229" s="13"/>
      <c r="R229" s="13"/>
      <c r="S229" s="14"/>
      <c r="T229" s="13"/>
      <c r="U229" s="13"/>
      <c r="V229" s="13"/>
      <c r="W229" s="13"/>
      <c r="Z229" s="14"/>
      <c r="AA229" s="15"/>
      <c r="AF229" t="s">
        <v>301</v>
      </c>
      <c r="AG229" s="1" t="s">
        <v>81</v>
      </c>
      <c r="AH229" s="1">
        <v>2</v>
      </c>
      <c r="AI229" s="1">
        <v>1</v>
      </c>
      <c r="AJ229" s="1">
        <v>0</v>
      </c>
      <c r="AK229" s="1">
        <v>4</v>
      </c>
      <c r="AL229" s="1" t="s">
        <v>82</v>
      </c>
      <c r="AM229" s="1">
        <v>7</v>
      </c>
      <c r="AN229" s="13"/>
      <c r="AO229" s="13">
        <v>3</v>
      </c>
      <c r="AP229" s="13">
        <v>1</v>
      </c>
      <c r="AQ229" s="13">
        <v>1</v>
      </c>
      <c r="AR229" s="13"/>
      <c r="AS229" s="13"/>
      <c r="AT229" s="2" t="s">
        <v>86</v>
      </c>
      <c r="AU229" s="4"/>
      <c r="AV229" s="4">
        <f t="shared" si="158"/>
        <v>0.33333333333333331</v>
      </c>
      <c r="AW229" s="4">
        <f t="shared" si="159"/>
        <v>0.16666666666666666</v>
      </c>
      <c r="AX229" s="4">
        <f t="shared" si="159"/>
        <v>0</v>
      </c>
      <c r="AY229" s="27">
        <f t="shared" si="148"/>
        <v>0.33333333333333331</v>
      </c>
      <c r="AZ229" s="27">
        <f t="shared" si="149"/>
        <v>0.16666666666666666</v>
      </c>
      <c r="BA229" s="27">
        <f t="shared" si="150"/>
        <v>4.4444444444444439E-2</v>
      </c>
      <c r="BB229" s="27">
        <f t="shared" si="151"/>
        <v>8.8888888888888878E-2</v>
      </c>
      <c r="BC229" s="27">
        <f t="shared" si="152"/>
        <v>4.4444444444444439E-2</v>
      </c>
      <c r="BD229" s="27">
        <f t="shared" si="153"/>
        <v>8.8888888888888878E-2</v>
      </c>
      <c r="BE229" s="27"/>
      <c r="BF229" s="27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16"/>
      <c r="BS229" s="1"/>
      <c r="BT229" s="84"/>
      <c r="BU229"/>
      <c r="BV229" s="27"/>
      <c r="BW229" s="27">
        <f t="shared" si="157"/>
        <v>0.16666666666666666</v>
      </c>
      <c r="BX229" s="27"/>
      <c r="BY229" s="27">
        <f t="shared" si="155"/>
        <v>5.5555555555555552E-2</v>
      </c>
      <c r="BZ229" s="27">
        <f t="shared" si="156"/>
        <v>0.1111111111111111</v>
      </c>
      <c r="CA229" s="27"/>
      <c r="CB229" s="27"/>
      <c r="CC229" s="27"/>
      <c r="CD229" s="27"/>
      <c r="CE229" s="27"/>
      <c r="CF229" s="27"/>
      <c r="CG229" s="27"/>
      <c r="CH229" s="27"/>
      <c r="CL229" s="27"/>
      <c r="CM229" s="83"/>
      <c r="CN229" s="13"/>
    </row>
    <row r="230" spans="1:92" x14ac:dyDescent="0.25">
      <c r="A230" t="s">
        <v>302</v>
      </c>
      <c r="N230" s="13"/>
      <c r="O230" s="13"/>
      <c r="P230" s="13"/>
      <c r="Q230" s="13"/>
      <c r="R230" s="13"/>
      <c r="S230" s="14"/>
      <c r="T230" s="13"/>
      <c r="U230" s="13"/>
      <c r="V230" s="13"/>
      <c r="W230" s="13"/>
      <c r="Z230" s="14"/>
      <c r="AA230" s="15"/>
      <c r="AF230" t="s">
        <v>302</v>
      </c>
      <c r="AG230" s="1" t="s">
        <v>292</v>
      </c>
      <c r="AH230" s="1">
        <v>2</v>
      </c>
      <c r="AI230" s="1">
        <v>1</v>
      </c>
      <c r="AJ230" s="1">
        <v>0</v>
      </c>
      <c r="AK230" s="1">
        <v>4</v>
      </c>
      <c r="AL230" s="1" t="s">
        <v>82</v>
      </c>
      <c r="AM230" s="1">
        <v>7</v>
      </c>
      <c r="AN230" s="13"/>
      <c r="AO230" s="13">
        <v>2</v>
      </c>
      <c r="AP230" s="13">
        <v>2</v>
      </c>
      <c r="AQ230" s="13"/>
      <c r="AR230" s="13"/>
      <c r="AS230" s="13">
        <v>1</v>
      </c>
      <c r="AT230" s="2"/>
      <c r="AU230" s="4"/>
      <c r="AV230" s="4">
        <f t="shared" si="158"/>
        <v>0.33333333333333331</v>
      </c>
      <c r="AW230" s="4">
        <f t="shared" si="159"/>
        <v>0.16666666666666666</v>
      </c>
      <c r="AX230" s="4">
        <f t="shared" si="159"/>
        <v>0</v>
      </c>
      <c r="AY230" s="27">
        <f t="shared" si="148"/>
        <v>0.33333333333333331</v>
      </c>
      <c r="AZ230" s="27">
        <f t="shared" si="149"/>
        <v>0.16666666666666666</v>
      </c>
      <c r="BA230" s="27">
        <f t="shared" si="150"/>
        <v>4.8677248677248673E-2</v>
      </c>
      <c r="BB230" s="27">
        <f t="shared" si="151"/>
        <v>7.4497354497354493E-2</v>
      </c>
      <c r="BC230" s="27">
        <f t="shared" si="152"/>
        <v>4.1058201058201058E-2</v>
      </c>
      <c r="BD230" s="27">
        <f t="shared" si="153"/>
        <v>6.687830687830687E-2</v>
      </c>
      <c r="BE230" s="27"/>
      <c r="BF230" s="27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16"/>
      <c r="BS230" s="1"/>
      <c r="BT230" s="84"/>
      <c r="BU230"/>
      <c r="BV230" s="27"/>
      <c r="BW230" s="27"/>
      <c r="BX230" s="27"/>
      <c r="BY230" s="27">
        <f t="shared" si="155"/>
        <v>1.9753086419753086E-2</v>
      </c>
      <c r="BZ230" s="27">
        <f t="shared" si="156"/>
        <v>8.3950617283950604E-2</v>
      </c>
      <c r="CA230" s="27"/>
      <c r="CB230" s="27"/>
      <c r="CC230" s="27"/>
      <c r="CD230" s="27"/>
      <c r="CE230" s="27"/>
      <c r="CF230" s="27"/>
      <c r="CG230" s="27"/>
      <c r="CH230" s="27"/>
      <c r="CL230" s="27"/>
      <c r="CM230" s="83"/>
      <c r="CN230" s="13"/>
    </row>
    <row r="231" spans="1:92" x14ac:dyDescent="0.25">
      <c r="A231" t="s">
        <v>303</v>
      </c>
      <c r="N231" s="13"/>
      <c r="O231" s="13"/>
      <c r="P231" s="13"/>
      <c r="Q231" s="13"/>
      <c r="R231" s="13"/>
      <c r="S231" s="14"/>
      <c r="T231" s="13"/>
      <c r="U231" s="13"/>
      <c r="V231" s="13"/>
      <c r="W231" s="13"/>
      <c r="Z231" s="14"/>
      <c r="AA231" s="15"/>
      <c r="AF231" t="s">
        <v>303</v>
      </c>
      <c r="AG231" s="1" t="s">
        <v>304</v>
      </c>
      <c r="AH231" s="1">
        <v>2</v>
      </c>
      <c r="AI231" s="1">
        <v>1</v>
      </c>
      <c r="AJ231" s="1">
        <v>0</v>
      </c>
      <c r="AK231" s="1">
        <v>4</v>
      </c>
      <c r="AL231" s="1" t="s">
        <v>82</v>
      </c>
      <c r="AM231" s="1">
        <v>7</v>
      </c>
      <c r="AN231" s="13"/>
      <c r="AO231" s="13">
        <v>2</v>
      </c>
      <c r="AP231" s="13">
        <v>2</v>
      </c>
      <c r="AQ231" s="13"/>
      <c r="AR231" s="13"/>
      <c r="AS231" s="13">
        <v>1</v>
      </c>
      <c r="AT231" s="2"/>
      <c r="AU231" s="4"/>
      <c r="AV231" s="4">
        <f t="shared" si="158"/>
        <v>0.33333333333333331</v>
      </c>
      <c r="AW231" s="4">
        <f t="shared" si="159"/>
        <v>0.16666666666666666</v>
      </c>
      <c r="AX231" s="4">
        <f t="shared" si="159"/>
        <v>0</v>
      </c>
      <c r="AY231" s="27">
        <f t="shared" si="148"/>
        <v>0.33333333333333331</v>
      </c>
      <c r="AZ231" s="27">
        <f t="shared" si="149"/>
        <v>0.16666666666666666</v>
      </c>
      <c r="BA231" s="27">
        <f t="shared" si="150"/>
        <v>4.8677248677248673E-2</v>
      </c>
      <c r="BB231" s="27">
        <f t="shared" si="151"/>
        <v>7.4497354497354493E-2</v>
      </c>
      <c r="BC231" s="27">
        <f t="shared" si="152"/>
        <v>4.1058201058201058E-2</v>
      </c>
      <c r="BD231" s="27">
        <f t="shared" si="153"/>
        <v>6.687830687830687E-2</v>
      </c>
      <c r="BE231" s="27"/>
      <c r="BF231" s="27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16"/>
      <c r="BS231" s="1"/>
      <c r="BT231" s="84"/>
      <c r="BU231"/>
      <c r="BV231" s="27"/>
      <c r="BW231" s="27"/>
      <c r="BX231" s="27"/>
      <c r="BY231" s="27">
        <f t="shared" si="155"/>
        <v>1.9753086419753086E-2</v>
      </c>
      <c r="BZ231" s="27">
        <f t="shared" si="156"/>
        <v>8.3950617283950604E-2</v>
      </c>
      <c r="CA231" s="27"/>
      <c r="CB231" s="27"/>
      <c r="CC231" s="27"/>
      <c r="CD231" s="27"/>
      <c r="CE231" s="27"/>
      <c r="CF231" s="27"/>
      <c r="CG231" s="27"/>
      <c r="CH231" s="27"/>
      <c r="CL231" s="27"/>
      <c r="CM231" s="83"/>
      <c r="CN231" s="13"/>
    </row>
    <row r="232" spans="1:92" x14ac:dyDescent="0.25">
      <c r="A232" t="s">
        <v>305</v>
      </c>
      <c r="N232" s="13"/>
      <c r="O232" s="13"/>
      <c r="P232" s="13"/>
      <c r="Q232" s="13"/>
      <c r="R232" s="13"/>
      <c r="S232" s="14"/>
      <c r="T232" s="13"/>
      <c r="U232" s="13"/>
      <c r="V232" s="13"/>
      <c r="W232" s="13"/>
      <c r="Z232" s="14"/>
      <c r="AA232" s="15"/>
      <c r="AF232" t="s">
        <v>305</v>
      </c>
      <c r="AG232" s="1" t="s">
        <v>287</v>
      </c>
      <c r="AH232" s="1">
        <v>1</v>
      </c>
      <c r="AI232" s="1">
        <v>1</v>
      </c>
      <c r="AJ232" s="1">
        <v>0</v>
      </c>
      <c r="AK232" s="1">
        <v>5</v>
      </c>
      <c r="AL232" s="1" t="s">
        <v>82</v>
      </c>
      <c r="AM232" s="1">
        <v>7</v>
      </c>
      <c r="AN232" s="13"/>
      <c r="AO232" s="13">
        <v>2</v>
      </c>
      <c r="AP232" s="13">
        <v>2</v>
      </c>
      <c r="AQ232" s="13"/>
      <c r="AR232" s="13"/>
      <c r="AS232" s="13">
        <v>1</v>
      </c>
      <c r="AT232" s="2"/>
      <c r="AU232" s="4"/>
      <c r="AV232" s="4">
        <f t="shared" si="158"/>
        <v>0.1111111111111111</v>
      </c>
      <c r="AW232" s="4">
        <f t="shared" si="159"/>
        <v>0.1111111111111111</v>
      </c>
      <c r="AX232" s="4">
        <f t="shared" si="159"/>
        <v>0</v>
      </c>
      <c r="AY232" s="27">
        <f t="shared" si="148"/>
        <v>0.1111111111111111</v>
      </c>
      <c r="AZ232" s="27">
        <f t="shared" si="149"/>
        <v>7.407407407407407E-2</v>
      </c>
      <c r="BA232" s="27">
        <f t="shared" si="150"/>
        <v>2.7372134038800705E-2</v>
      </c>
      <c r="BB232" s="27">
        <f t="shared" si="151"/>
        <v>2.7372134038800705E-2</v>
      </c>
      <c r="BC232" s="27">
        <f t="shared" si="152"/>
        <v>1.6225749559082892E-2</v>
      </c>
      <c r="BD232" s="27">
        <f t="shared" si="153"/>
        <v>3.3439153439153435E-2</v>
      </c>
      <c r="BE232" s="27"/>
      <c r="BF232" s="27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16"/>
      <c r="BS232" s="1"/>
      <c r="BT232" s="84"/>
      <c r="BU232"/>
      <c r="BV232" s="27"/>
      <c r="BW232" s="27"/>
      <c r="BX232" s="27"/>
      <c r="BY232" s="27">
        <f t="shared" si="155"/>
        <v>6.5843621399176953E-3</v>
      </c>
      <c r="BZ232" s="27">
        <f t="shared" si="156"/>
        <v>2.7983539094650206E-2</v>
      </c>
      <c r="CA232" s="27"/>
      <c r="CB232" s="27"/>
      <c r="CC232" s="27"/>
      <c r="CD232" s="27"/>
      <c r="CE232" s="27"/>
      <c r="CF232" s="27"/>
      <c r="CG232" s="27"/>
      <c r="CH232" s="27"/>
      <c r="CL232" s="27"/>
      <c r="CM232" s="83"/>
      <c r="CN232" s="13"/>
    </row>
    <row r="233" spans="1:92" x14ac:dyDescent="0.25">
      <c r="A233" t="s">
        <v>306</v>
      </c>
      <c r="N233" s="13"/>
      <c r="O233" s="13"/>
      <c r="P233" s="13"/>
      <c r="Q233" s="13"/>
      <c r="R233" s="13"/>
      <c r="S233" s="14"/>
      <c r="T233" s="13"/>
      <c r="U233" s="13"/>
      <c r="V233" s="13"/>
      <c r="W233" s="13"/>
      <c r="Z233" s="14"/>
      <c r="AA233" s="15"/>
      <c r="AF233" t="s">
        <v>306</v>
      </c>
      <c r="AG233" s="1" t="s">
        <v>289</v>
      </c>
      <c r="AH233" s="1">
        <v>1</v>
      </c>
      <c r="AI233" s="1">
        <v>1</v>
      </c>
      <c r="AJ233" s="1">
        <v>0</v>
      </c>
      <c r="AK233" s="1">
        <v>5</v>
      </c>
      <c r="AL233" s="1" t="s">
        <v>82</v>
      </c>
      <c r="AM233" s="1">
        <v>7</v>
      </c>
      <c r="AN233" s="13"/>
      <c r="AO233" s="13">
        <v>2</v>
      </c>
      <c r="AP233" s="13">
        <v>2</v>
      </c>
      <c r="AQ233" s="13"/>
      <c r="AR233" s="13"/>
      <c r="AS233" s="13">
        <v>1</v>
      </c>
      <c r="AT233" s="2"/>
      <c r="AU233" s="4"/>
      <c r="AV233" s="4">
        <f t="shared" si="158"/>
        <v>0.1111111111111111</v>
      </c>
      <c r="AW233" s="4">
        <f t="shared" si="159"/>
        <v>0.1111111111111111</v>
      </c>
      <c r="AX233" s="4">
        <f t="shared" si="159"/>
        <v>0</v>
      </c>
      <c r="AY233" s="27">
        <f t="shared" si="148"/>
        <v>0.1111111111111111</v>
      </c>
      <c r="AZ233" s="27">
        <f t="shared" si="149"/>
        <v>7.407407407407407E-2</v>
      </c>
      <c r="BA233" s="27">
        <f t="shared" si="150"/>
        <v>2.7372134038800705E-2</v>
      </c>
      <c r="BB233" s="27">
        <f t="shared" si="151"/>
        <v>2.7372134038800705E-2</v>
      </c>
      <c r="BC233" s="27">
        <f t="shared" si="152"/>
        <v>1.6225749559082892E-2</v>
      </c>
      <c r="BD233" s="27">
        <f t="shared" si="153"/>
        <v>3.3439153439153435E-2</v>
      </c>
      <c r="BE233" s="27"/>
      <c r="BF233" s="27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16"/>
      <c r="BS233" s="1"/>
      <c r="BT233" s="84"/>
      <c r="BU233"/>
      <c r="BV233" s="27"/>
      <c r="BW233" s="27"/>
      <c r="BX233" s="27"/>
      <c r="BY233" s="27">
        <f t="shared" si="155"/>
        <v>6.5843621399176953E-3</v>
      </c>
      <c r="BZ233" s="27">
        <f t="shared" si="156"/>
        <v>2.7983539094650206E-2</v>
      </c>
      <c r="CA233" s="27"/>
      <c r="CB233" s="27"/>
      <c r="CC233" s="27"/>
      <c r="CD233" s="27"/>
      <c r="CE233" s="27"/>
      <c r="CF233" s="27"/>
      <c r="CG233" s="27"/>
      <c r="CH233" s="27"/>
      <c r="CL233" s="27"/>
      <c r="CM233" s="83"/>
      <c r="CN233" s="13"/>
    </row>
    <row r="234" spans="1:92" x14ac:dyDescent="0.25">
      <c r="A234" t="s">
        <v>307</v>
      </c>
      <c r="N234" s="13"/>
      <c r="O234" s="13"/>
      <c r="P234" s="13"/>
      <c r="Q234" s="13"/>
      <c r="R234" s="13"/>
      <c r="S234" s="14"/>
      <c r="T234" s="13"/>
      <c r="U234" s="13"/>
      <c r="V234" s="13"/>
      <c r="W234" s="13"/>
      <c r="Z234" s="14"/>
      <c r="AA234" s="15"/>
      <c r="AF234" t="s">
        <v>307</v>
      </c>
      <c r="AG234" s="1" t="s">
        <v>106</v>
      </c>
      <c r="AH234" s="1">
        <v>1</v>
      </c>
      <c r="AI234" s="1">
        <v>1</v>
      </c>
      <c r="AJ234" s="1">
        <v>0</v>
      </c>
      <c r="AK234" s="1">
        <v>5</v>
      </c>
      <c r="AL234" s="1" t="s">
        <v>82</v>
      </c>
      <c r="AM234" s="1">
        <v>7</v>
      </c>
      <c r="AN234" s="13">
        <v>1</v>
      </c>
      <c r="AO234" s="13">
        <v>3</v>
      </c>
      <c r="AP234" s="13">
        <v>1</v>
      </c>
      <c r="AQ234" s="13">
        <v>1</v>
      </c>
      <c r="AR234" s="13"/>
      <c r="AS234" s="13">
        <v>1</v>
      </c>
      <c r="AT234" s="2" t="s">
        <v>107</v>
      </c>
      <c r="AU234" s="4"/>
      <c r="AV234" s="4">
        <f t="shared" si="158"/>
        <v>0.1111111111111111</v>
      </c>
      <c r="AW234" s="4">
        <f t="shared" si="159"/>
        <v>0.1111111111111111</v>
      </c>
      <c r="AX234" s="4">
        <f t="shared" si="159"/>
        <v>0</v>
      </c>
      <c r="AY234" s="27">
        <f t="shared" si="148"/>
        <v>0.1111111111111111</v>
      </c>
      <c r="AZ234" s="27">
        <f t="shared" si="149"/>
        <v>7.407407407407407E-2</v>
      </c>
      <c r="BA234" s="27">
        <f t="shared" si="150"/>
        <v>4.1058201058201058E-2</v>
      </c>
      <c r="BB234" s="27">
        <f t="shared" si="151"/>
        <v>4.1058201058201058E-2</v>
      </c>
      <c r="BC234" s="27">
        <f t="shared" si="152"/>
        <v>2.433862433862434E-2</v>
      </c>
      <c r="BD234" s="27">
        <f t="shared" si="153"/>
        <v>5.015873015873016E-2</v>
      </c>
      <c r="BE234" s="27"/>
      <c r="BF234" s="27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16"/>
      <c r="BS234" s="1"/>
      <c r="BT234" s="84"/>
      <c r="BU234"/>
      <c r="BV234" s="27"/>
      <c r="BW234" s="27"/>
      <c r="BX234" s="27"/>
      <c r="BY234" s="27">
        <f t="shared" si="155"/>
        <v>9.876543209876543E-3</v>
      </c>
      <c r="BZ234" s="27">
        <f t="shared" si="156"/>
        <v>4.1975308641975302E-2</v>
      </c>
      <c r="CA234" s="27"/>
      <c r="CB234" s="27"/>
      <c r="CC234" s="27"/>
      <c r="CD234" s="27"/>
      <c r="CE234" s="27"/>
      <c r="CF234" s="27"/>
      <c r="CG234" s="27"/>
      <c r="CH234" s="27"/>
      <c r="CL234" s="27"/>
      <c r="CM234" s="83"/>
      <c r="CN234" s="13"/>
    </row>
    <row r="235" spans="1:92" x14ac:dyDescent="0.25">
      <c r="A235" t="s">
        <v>308</v>
      </c>
      <c r="N235" s="13"/>
      <c r="O235" s="13"/>
      <c r="P235" s="13"/>
      <c r="Q235" s="13"/>
      <c r="R235" s="13"/>
      <c r="S235" s="14"/>
      <c r="T235" s="13"/>
      <c r="U235" s="13"/>
      <c r="V235" s="13"/>
      <c r="W235" s="13"/>
      <c r="Z235" s="14"/>
      <c r="AA235" s="15"/>
      <c r="AF235" t="s">
        <v>308</v>
      </c>
      <c r="AG235" s="1" t="s">
        <v>106</v>
      </c>
      <c r="AH235" s="1">
        <v>10</v>
      </c>
      <c r="AI235" s="1">
        <v>0</v>
      </c>
      <c r="AJ235" s="1">
        <v>0</v>
      </c>
      <c r="AK235" s="1">
        <v>2</v>
      </c>
      <c r="AL235" s="1">
        <v>1</v>
      </c>
      <c r="AM235" s="1">
        <v>4</v>
      </c>
      <c r="AN235" s="13"/>
      <c r="AO235" s="13">
        <v>0</v>
      </c>
      <c r="AP235" s="13">
        <v>1</v>
      </c>
      <c r="AQ235" s="13"/>
      <c r="AR235" s="13">
        <v>1</v>
      </c>
      <c r="AS235" s="13"/>
      <c r="AT235" s="2" t="s">
        <v>193</v>
      </c>
      <c r="AU235" s="4"/>
      <c r="AV235" s="4">
        <f t="shared" si="158"/>
        <v>4.4444444444444438</v>
      </c>
      <c r="AW235" s="4">
        <f t="shared" si="159"/>
        <v>0</v>
      </c>
      <c r="AX235" s="4">
        <f t="shared" si="159"/>
        <v>0</v>
      </c>
      <c r="AY235" s="27">
        <f t="shared" si="148"/>
        <v>4.4444444444444438</v>
      </c>
      <c r="AZ235" s="27">
        <f t="shared" si="149"/>
        <v>1.4814814814814812</v>
      </c>
      <c r="BA235" s="27">
        <f t="shared" si="150"/>
        <v>0</v>
      </c>
      <c r="BB235" s="27">
        <f t="shared" si="151"/>
        <v>0</v>
      </c>
      <c r="BC235" s="27">
        <f t="shared" si="152"/>
        <v>0</v>
      </c>
      <c r="BD235" s="27">
        <f t="shared" si="153"/>
        <v>0</v>
      </c>
      <c r="BE235" s="27"/>
      <c r="BF235" s="27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16"/>
      <c r="BS235" s="1"/>
      <c r="BT235" s="84"/>
      <c r="BU235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K235" s="16">
        <v>1</v>
      </c>
      <c r="CL235" s="27">
        <f>SUM(1/2*AH235*(7-$AK235+7-$AM235)/6)</f>
        <v>6.666666666666667</v>
      </c>
      <c r="CM235" s="83"/>
      <c r="CN235" s="13"/>
    </row>
    <row r="236" spans="1:92" x14ac:dyDescent="0.25">
      <c r="N236" s="13"/>
      <c r="O236" s="13"/>
      <c r="P236" s="13"/>
      <c r="Q236" s="13"/>
      <c r="R236" s="13"/>
      <c r="S236" s="14"/>
      <c r="T236" s="13"/>
      <c r="U236" s="13"/>
      <c r="V236" s="13"/>
      <c r="W236" s="13"/>
      <c r="Z236" s="14"/>
      <c r="AA236" s="15"/>
      <c r="AG236" s="1"/>
      <c r="AH236" s="1"/>
      <c r="AI236" s="1"/>
      <c r="AJ236" s="1"/>
      <c r="AK236" s="1"/>
      <c r="AL236" s="1"/>
      <c r="AM236" s="1"/>
      <c r="AN236" s="13"/>
      <c r="AO236" s="13"/>
      <c r="AP236" s="13"/>
      <c r="AQ236" s="13"/>
      <c r="AR236" s="13"/>
      <c r="AS236" s="13"/>
      <c r="AT236" s="2"/>
      <c r="AU236" s="4"/>
      <c r="AY236" s="27"/>
      <c r="AZ236" s="27"/>
      <c r="BA236" s="27"/>
      <c r="BB236" s="27"/>
      <c r="BC236" s="27"/>
      <c r="BD236" s="27"/>
      <c r="BE236" s="27"/>
      <c r="BF236" s="27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16"/>
      <c r="BS236" s="1"/>
      <c r="BT236" s="84"/>
      <c r="BU236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L236" s="27"/>
      <c r="CM236" s="83"/>
      <c r="CN236" s="13"/>
    </row>
    <row r="237" spans="1:92" x14ac:dyDescent="0.25">
      <c r="A237" s="18" t="s">
        <v>309</v>
      </c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>
        <v>2</v>
      </c>
      <c r="O237" s="21"/>
      <c r="P237" s="21"/>
      <c r="Q237" s="21"/>
      <c r="R237" s="21"/>
      <c r="S237" s="22"/>
      <c r="T237" s="21"/>
      <c r="U237" s="21"/>
      <c r="V237" s="21"/>
      <c r="W237" s="21"/>
      <c r="X237" s="86"/>
      <c r="Y237" s="86"/>
      <c r="Z237" s="22"/>
      <c r="AA237" s="18"/>
      <c r="AB237" s="23"/>
      <c r="AC237" s="23"/>
      <c r="AD237" s="23"/>
      <c r="AE237" s="26"/>
      <c r="AF237" s="26" t="s">
        <v>310</v>
      </c>
      <c r="AG237" s="86" t="s">
        <v>81</v>
      </c>
      <c r="AH237" s="86">
        <v>3</v>
      </c>
      <c r="AI237" s="86">
        <v>2</v>
      </c>
      <c r="AJ237" s="86">
        <v>1</v>
      </c>
      <c r="AK237" s="86">
        <v>3</v>
      </c>
      <c r="AL237" s="86">
        <v>1</v>
      </c>
      <c r="AM237" s="86">
        <v>7</v>
      </c>
      <c r="AN237" s="21">
        <v>0</v>
      </c>
      <c r="AO237" s="21">
        <v>3</v>
      </c>
      <c r="AP237" s="21">
        <v>1</v>
      </c>
      <c r="AQ237" s="21"/>
      <c r="AR237" s="21"/>
      <c r="AS237" s="21"/>
      <c r="AT237" s="26"/>
      <c r="AU237" s="24"/>
      <c r="AV237" s="24">
        <f t="shared" ref="AV237:AX240" si="160">SUM(1/3*AH237*(7-$AK237+7-$AM237)/6)</f>
        <v>0.66666666666666663</v>
      </c>
      <c r="AW237" s="24">
        <f t="shared" si="160"/>
        <v>0.44444444444444442</v>
      </c>
      <c r="AX237" s="24">
        <f t="shared" si="160"/>
        <v>0.22222222222222221</v>
      </c>
      <c r="AY237" s="133">
        <f t="shared" ref="AY237:AY242" si="161">AV237</f>
        <v>0.66666666666666663</v>
      </c>
      <c r="AZ237" s="133">
        <f t="shared" ref="AZ237:AZ242" si="162">SUM(AV237:AX237)/3</f>
        <v>0.44444444444444448</v>
      </c>
      <c r="BA237" s="133">
        <f t="shared" ref="BA237:BA242" si="163">(((AX237+AW237*$BE$296)/(1+$BE$296)*AO237/3*2+(((AX237+AW237*$BE$296+AV237*$BE$296^2)/(1+$BE$296+$BE$296^2)*AO237/3*(AP237-1+AN237)/5)*3))/5)</f>
        <v>0.14814814814814817</v>
      </c>
      <c r="BB237" s="133">
        <f t="shared" ref="BB237:BB242" si="164">(((AX237+AV237*$BE$296)/(1+$BE$296)*AO237/3*2+(((AX237+AV237*$BE$296+AW237*$BE$296^2)/(1+$BE$296+$BE$296^2)*AO237/3*(AP237-1+AN237)/5)*3))/5)</f>
        <v>0.2074074074074074</v>
      </c>
      <c r="BC237" s="133">
        <f t="shared" ref="BC237:BC242" si="165">(((AV237+AX237*$BE$296)/(1+$BE$296)*AO237/3*2+(((AV237+AX237*$BE$296+AW237*$BE$296^2)/(1+$BE$296+$BE$296^2)*AO237/3*(AP237-1+AN237)/5)*3))/5)</f>
        <v>0.14814814814814817</v>
      </c>
      <c r="BD237" s="133">
        <f t="shared" ref="BD237:BD242" si="166">(((AV237+AW237*$BE$296)/(1+$BE$296)*AO237/3*2+(((AV237+AW237*$BE$296+AX237*$BE$296^2)/(1+$BE$296+$BE$296^2)*AO237/3*(AP237-1+AN237)/5)*3))/5)</f>
        <v>0.2074074074074074</v>
      </c>
      <c r="BE237" s="27"/>
      <c r="BF237" s="27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16"/>
      <c r="BS237" s="1"/>
      <c r="BT237" s="3">
        <f t="shared" ref="BT237:BT242" si="167">AY237*3</f>
        <v>2</v>
      </c>
      <c r="BU237" s="3">
        <f t="shared" ref="BU237:BU242" si="168">BT237/N237</f>
        <v>1</v>
      </c>
      <c r="BV237" s="27"/>
      <c r="BW237" s="27"/>
      <c r="BX237" s="27"/>
      <c r="BY237" s="27">
        <f>((BW237*AO237/3)+(((BW237+AV237*$BE$296) / (1+$BE$296)*AO237/3*(AP237-1+AN237)/5)*2))/3</f>
        <v>0</v>
      </c>
      <c r="BZ237" s="27">
        <f>((AV237*AO237/3)+(((AV237+BW237*$BE$296) / (1+$BE$296)*AO237/3*(AP237-1+AN237)/5)*2))/3</f>
        <v>0.22222222222222221</v>
      </c>
      <c r="CA237" s="27"/>
      <c r="CB237" s="27">
        <f>SUM(1/3*ROUNDUP(AI237/2,0)*(7-$AK237+7-$AM237)/6)</f>
        <v>0.22222222222222221</v>
      </c>
      <c r="CC237" s="27"/>
      <c r="CD237" s="27">
        <f>((CB237*AO237/3)+(((CB237+AV237*$BE$296) / (1+$BE$296)*AO237/3*(AP237-1+AN237)/5)*2))/3</f>
        <v>7.407407407407407E-2</v>
      </c>
      <c r="CE237" s="27">
        <f>((AV237*AO237/3)+(((AV237+CB237*$BE$296) / (1+$BE$296)*AO237/3*(AP237-1+AN237)/5)*2))/3</f>
        <v>0.22222222222222221</v>
      </c>
      <c r="CF237" s="27"/>
      <c r="CG237" s="27"/>
      <c r="CH237" s="27"/>
      <c r="CL237" s="27"/>
      <c r="CM237" s="83"/>
      <c r="CN237" s="13"/>
    </row>
    <row r="238" spans="1:92" x14ac:dyDescent="0.25">
      <c r="A238" s="15" t="s">
        <v>311</v>
      </c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>
        <v>2</v>
      </c>
      <c r="O238" s="13"/>
      <c r="P238" s="13"/>
      <c r="Q238" s="13"/>
      <c r="R238" s="13"/>
      <c r="S238" s="14"/>
      <c r="T238" s="13"/>
      <c r="U238" s="13"/>
      <c r="V238" s="13"/>
      <c r="W238" s="13"/>
      <c r="Z238" s="14"/>
      <c r="AA238" s="15"/>
      <c r="AF238" t="s">
        <v>216</v>
      </c>
      <c r="AG238" s="1" t="s">
        <v>106</v>
      </c>
      <c r="AH238" s="1">
        <v>4</v>
      </c>
      <c r="AI238" s="1">
        <v>0</v>
      </c>
      <c r="AJ238" s="1">
        <v>0</v>
      </c>
      <c r="AK238" s="1">
        <v>2</v>
      </c>
      <c r="AL238" s="1">
        <v>1</v>
      </c>
      <c r="AM238" s="1">
        <v>5</v>
      </c>
      <c r="AN238" s="13">
        <v>0</v>
      </c>
      <c r="AO238" s="13">
        <v>0</v>
      </c>
      <c r="AP238" s="13">
        <v>1</v>
      </c>
      <c r="AQ238" s="13"/>
      <c r="AR238" s="13">
        <v>1</v>
      </c>
      <c r="AS238" s="13"/>
      <c r="AT238" t="s">
        <v>193</v>
      </c>
      <c r="AU238" s="4"/>
      <c r="AV238" s="4">
        <f t="shared" si="160"/>
        <v>1.5555555555555554</v>
      </c>
      <c r="AW238" s="4">
        <f t="shared" si="160"/>
        <v>0</v>
      </c>
      <c r="AX238" s="4">
        <f t="shared" si="160"/>
        <v>0</v>
      </c>
      <c r="AY238" s="27">
        <f t="shared" si="161"/>
        <v>1.5555555555555554</v>
      </c>
      <c r="AZ238" s="27">
        <f t="shared" si="162"/>
        <v>0.51851851851851849</v>
      </c>
      <c r="BA238" s="27">
        <f t="shared" si="163"/>
        <v>0</v>
      </c>
      <c r="BB238" s="27">
        <f t="shared" si="164"/>
        <v>0</v>
      </c>
      <c r="BC238" s="27">
        <f t="shared" si="165"/>
        <v>0</v>
      </c>
      <c r="BD238" s="27">
        <f t="shared" si="166"/>
        <v>0</v>
      </c>
      <c r="BE238" s="27"/>
      <c r="BF238" s="27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16"/>
      <c r="BS238" s="1"/>
      <c r="BT238" s="3">
        <f t="shared" si="167"/>
        <v>4.6666666666666661</v>
      </c>
      <c r="BU238" s="3">
        <f t="shared" si="168"/>
        <v>2.333333333333333</v>
      </c>
      <c r="BV238" s="27"/>
      <c r="BW238" s="27"/>
      <c r="BX238" s="27"/>
      <c r="BY238" s="27">
        <f>((BW238*AO238/3)+(((BW238+AV238*$BE$296) / (1+$BE$296)*AO238/3*(AP238-1+AN238)/5)*2))/3</f>
        <v>0</v>
      </c>
      <c r="BZ238" s="27">
        <f>((AV238*AO238/3)+(((AV238+BW238*$BE$296) / (1+$BE$296)*AO238/3*(AP238-1+AN238)/5)*2))/3</f>
        <v>0</v>
      </c>
      <c r="CA238" s="27"/>
      <c r="CB238" s="27"/>
      <c r="CC238" s="27"/>
      <c r="CD238" s="27">
        <f>((CB238*AO238/3)+(((CB238+AV238*$BE$296) / (1+$BE$296)*AO238/3*(AP238-1+AN238)/5)*2))/3</f>
        <v>0</v>
      </c>
      <c r="CE238" s="27">
        <f>((AV238*AO238/3)+(((AV238+CB238*$BE$296) / (1+$BE$296)*AO238/3*(AP238-1+AN238)/5)*2))/3</f>
        <v>0</v>
      </c>
      <c r="CF238" s="27"/>
      <c r="CG238" s="27"/>
      <c r="CH238" s="27"/>
      <c r="CK238" s="16">
        <v>1</v>
      </c>
      <c r="CL238" s="27">
        <f>SUM(1/2*AH238*(7-$AK238+7-$AM238)/6)</f>
        <v>2.3333333333333335</v>
      </c>
      <c r="CM238" s="83"/>
      <c r="CN238" s="13"/>
    </row>
    <row r="239" spans="1:92" x14ac:dyDescent="0.25">
      <c r="A239" s="15" t="s">
        <v>312</v>
      </c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>
        <v>4</v>
      </c>
      <c r="O239" s="13"/>
      <c r="P239" s="13"/>
      <c r="Q239" s="13"/>
      <c r="R239" s="13"/>
      <c r="S239" s="14"/>
      <c r="T239" s="13"/>
      <c r="U239" s="13"/>
      <c r="V239" s="13"/>
      <c r="W239" s="13"/>
      <c r="Z239" s="14"/>
      <c r="AA239" s="15"/>
      <c r="AF239" t="s">
        <v>441</v>
      </c>
      <c r="AG239" s="1" t="s">
        <v>106</v>
      </c>
      <c r="AH239" s="1">
        <v>6</v>
      </c>
      <c r="AI239" s="1">
        <v>0</v>
      </c>
      <c r="AJ239" s="1">
        <v>0</v>
      </c>
      <c r="AK239" s="1">
        <v>2</v>
      </c>
      <c r="AL239" s="1">
        <v>1</v>
      </c>
      <c r="AM239" s="1">
        <v>4</v>
      </c>
      <c r="AN239" s="13">
        <v>0</v>
      </c>
      <c r="AO239" s="13">
        <v>0</v>
      </c>
      <c r="AP239" s="13">
        <v>1</v>
      </c>
      <c r="AQ239" s="13"/>
      <c r="AR239" s="13">
        <v>1</v>
      </c>
      <c r="AS239" s="13"/>
      <c r="AT239" t="s">
        <v>193</v>
      </c>
      <c r="AU239" s="4"/>
      <c r="AV239" s="4">
        <f t="shared" si="160"/>
        <v>2.6666666666666665</v>
      </c>
      <c r="AW239" s="4">
        <f t="shared" si="160"/>
        <v>0</v>
      </c>
      <c r="AX239" s="4">
        <f t="shared" si="160"/>
        <v>0</v>
      </c>
      <c r="AY239" s="27">
        <f t="shared" si="161"/>
        <v>2.6666666666666665</v>
      </c>
      <c r="AZ239" s="27">
        <f t="shared" si="162"/>
        <v>0.88888888888888884</v>
      </c>
      <c r="BA239" s="27">
        <f t="shared" si="163"/>
        <v>0</v>
      </c>
      <c r="BB239" s="27">
        <f t="shared" si="164"/>
        <v>0</v>
      </c>
      <c r="BC239" s="27">
        <f t="shared" si="165"/>
        <v>0</v>
      </c>
      <c r="BD239" s="27">
        <f t="shared" si="166"/>
        <v>0</v>
      </c>
      <c r="BE239" s="27"/>
      <c r="BF239" s="27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16"/>
      <c r="BS239" s="1"/>
      <c r="BT239" s="3">
        <f t="shared" si="167"/>
        <v>8</v>
      </c>
      <c r="BU239" s="3">
        <f t="shared" si="168"/>
        <v>2</v>
      </c>
      <c r="BV239" s="27"/>
      <c r="BW239" s="27"/>
      <c r="BX239" s="27"/>
      <c r="BY239" s="27">
        <f>((BW239*AO239/3)+(((BW239+AV239*$BE$296) / (1+$BE$296)*AO239/3*(AP239-1+AN239)/5)*2))/3</f>
        <v>0</v>
      </c>
      <c r="BZ239" s="27">
        <f>((AV239*AO239/3)+(((AV239+BW239*$BE$296) / (1+$BE$296)*AO239/3*(AP239-1+AN239)/5)*2))/3</f>
        <v>0</v>
      </c>
      <c r="CA239" s="27"/>
      <c r="CB239" s="27"/>
      <c r="CC239" s="27"/>
      <c r="CD239" s="27">
        <f>((CB239*AO239/3)+(((CB239+AV239*$BE$296) / (1+$BE$296)*AO239/3*(AP239-1+AN239)/5)*2))/3</f>
        <v>0</v>
      </c>
      <c r="CE239" s="27">
        <f>((AV239*AO239/3)+(((AV239+CB239*$BE$296) / (1+$BE$296)*AO239/3*(AP239-1+AN239)/5)*2))/3</f>
        <v>0</v>
      </c>
      <c r="CF239" s="27"/>
      <c r="CG239" s="27"/>
      <c r="CH239" s="27"/>
      <c r="CK239" s="16">
        <v>1</v>
      </c>
      <c r="CL239" s="27">
        <f>SUM(1/2*AH239*(7-$AK239+7-$AM239)/6)</f>
        <v>4</v>
      </c>
      <c r="CM239" s="83"/>
      <c r="CN239" s="13"/>
    </row>
    <row r="240" spans="1:92" x14ac:dyDescent="0.25">
      <c r="A240" s="15" t="s">
        <v>313</v>
      </c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>
        <v>2</v>
      </c>
      <c r="O240" s="13"/>
      <c r="P240" s="13"/>
      <c r="Q240" s="13"/>
      <c r="R240" s="13"/>
      <c r="S240" s="14"/>
      <c r="T240" s="13"/>
      <c r="U240" s="13"/>
      <c r="V240" s="13"/>
      <c r="W240" s="13"/>
      <c r="Z240" s="14"/>
      <c r="AA240" s="15"/>
      <c r="AF240" t="s">
        <v>314</v>
      </c>
      <c r="AG240" s="1" t="s">
        <v>81</v>
      </c>
      <c r="AH240" s="1">
        <v>2</v>
      </c>
      <c r="AI240" s="1">
        <v>2</v>
      </c>
      <c r="AJ240" s="1">
        <v>0</v>
      </c>
      <c r="AK240" s="1">
        <v>5</v>
      </c>
      <c r="AL240" s="1" t="s">
        <v>82</v>
      </c>
      <c r="AM240" s="1">
        <v>7</v>
      </c>
      <c r="AN240" s="13">
        <v>0</v>
      </c>
      <c r="AO240" s="13">
        <v>3</v>
      </c>
      <c r="AP240" s="13">
        <v>1</v>
      </c>
      <c r="AQ240" s="13"/>
      <c r="AR240" s="13"/>
      <c r="AS240" s="13"/>
      <c r="AT240" s="15"/>
      <c r="AU240" s="4"/>
      <c r="AV240" s="4">
        <f t="shared" si="160"/>
        <v>0.22222222222222221</v>
      </c>
      <c r="AW240" s="4">
        <f t="shared" si="160"/>
        <v>0.22222222222222221</v>
      </c>
      <c r="AX240" s="4">
        <f t="shared" si="160"/>
        <v>0</v>
      </c>
      <c r="AY240" s="27">
        <f t="shared" si="161"/>
        <v>0.22222222222222221</v>
      </c>
      <c r="AZ240" s="27">
        <f t="shared" si="162"/>
        <v>0.14814814814814814</v>
      </c>
      <c r="BA240" s="27">
        <f t="shared" si="163"/>
        <v>5.9259259259259255E-2</v>
      </c>
      <c r="BB240" s="27">
        <f t="shared" si="164"/>
        <v>5.9259259259259255E-2</v>
      </c>
      <c r="BC240" s="27">
        <f t="shared" si="165"/>
        <v>2.9629629629629627E-2</v>
      </c>
      <c r="BD240" s="27">
        <f t="shared" si="166"/>
        <v>8.8888888888888878E-2</v>
      </c>
      <c r="BE240" s="27"/>
      <c r="BF240" s="27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16"/>
      <c r="BS240" s="1"/>
      <c r="BT240" s="3">
        <f t="shared" si="167"/>
        <v>0.66666666666666663</v>
      </c>
      <c r="BU240" s="3">
        <f t="shared" si="168"/>
        <v>0.33333333333333331</v>
      </c>
      <c r="BV240" s="27"/>
      <c r="BW240" s="27">
        <f>(1/3*ROUNDUP((AI240/2),0)*(7-$AK240+7-$AM240)/6)</f>
        <v>0.1111111111111111</v>
      </c>
      <c r="BX240" s="27"/>
      <c r="BY240" s="27">
        <f>((BW240*AO240/3)+(((BW240+AV240*$BE$296) / (1+$BE$296)*AO240/3*(AP240-1+AN240)/5)*2))/3</f>
        <v>3.7037037037037035E-2</v>
      </c>
      <c r="BZ240" s="27">
        <f>((AV240*AO240/3)+(((AV240+BW240*$BE$296) / (1+$BE$296)*AO240/3*(AP240-1+AN240)/5)*2))/3</f>
        <v>7.407407407407407E-2</v>
      </c>
      <c r="CA240" s="27"/>
      <c r="CB240" s="27"/>
      <c r="CC240" s="27"/>
      <c r="CD240" s="27"/>
      <c r="CE240" s="27"/>
      <c r="CF240" s="27"/>
      <c r="CG240" s="27"/>
      <c r="CH240" s="27"/>
      <c r="CL240" s="27"/>
      <c r="CM240" s="83"/>
      <c r="CN240" s="13"/>
    </row>
    <row r="241" spans="1:92" x14ac:dyDescent="0.25">
      <c r="A241" s="15" t="s">
        <v>315</v>
      </c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>
        <v>10</v>
      </c>
      <c r="O241" s="13"/>
      <c r="P241" s="13"/>
      <c r="Q241" s="13"/>
      <c r="R241" s="13"/>
      <c r="S241" s="14"/>
      <c r="T241" s="13"/>
      <c r="U241" s="13"/>
      <c r="V241" s="13"/>
      <c r="W241" s="13"/>
      <c r="Z241" s="14"/>
      <c r="AA241" s="15"/>
      <c r="AF241" t="s">
        <v>295</v>
      </c>
      <c r="AG241" s="1" t="s">
        <v>296</v>
      </c>
      <c r="AH241" s="1">
        <v>2</v>
      </c>
      <c r="AI241" s="1">
        <v>2</v>
      </c>
      <c r="AJ241" s="1">
        <v>2</v>
      </c>
      <c r="AK241" s="1">
        <v>2</v>
      </c>
      <c r="AL241" s="1">
        <v>1</v>
      </c>
      <c r="AM241" s="1">
        <v>4</v>
      </c>
      <c r="AN241" s="13">
        <v>0</v>
      </c>
      <c r="AO241" s="13">
        <v>0</v>
      </c>
      <c r="AP241" s="13">
        <v>3</v>
      </c>
      <c r="AQ241" s="13"/>
      <c r="AR241" s="13"/>
      <c r="AS241" s="13"/>
      <c r="AT241" s="2" t="s">
        <v>297</v>
      </c>
      <c r="AU241" s="4"/>
      <c r="AV241" s="85">
        <f>SUM(5/6*AH241*(7-$AK241+7-$AM241)/6)</f>
        <v>2.2222222222222223</v>
      </c>
      <c r="AW241" s="85">
        <f>SUM(5/6*AI241*(7-$AK241+7-$AM241)/6)</f>
        <v>2.2222222222222223</v>
      </c>
      <c r="AX241" s="85">
        <f>SUM(5/6*AJ241*(7-$AK241+7-$AM241)/6)</f>
        <v>2.2222222222222223</v>
      </c>
      <c r="AY241" s="27">
        <f t="shared" si="161"/>
        <v>2.2222222222222223</v>
      </c>
      <c r="AZ241" s="27">
        <f t="shared" si="162"/>
        <v>2.2222222222222223</v>
      </c>
      <c r="BA241" s="27">
        <f t="shared" si="163"/>
        <v>0</v>
      </c>
      <c r="BB241" s="27">
        <f t="shared" si="164"/>
        <v>0</v>
      </c>
      <c r="BC241" s="27">
        <f t="shared" si="165"/>
        <v>0</v>
      </c>
      <c r="BD241" s="27">
        <f t="shared" si="166"/>
        <v>0</v>
      </c>
      <c r="BE241" s="27"/>
      <c r="BF241" s="27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16"/>
      <c r="BS241" s="1"/>
      <c r="BT241" s="3">
        <f t="shared" si="167"/>
        <v>6.666666666666667</v>
      </c>
      <c r="BU241" s="3">
        <f t="shared" si="168"/>
        <v>0.66666666666666674</v>
      </c>
      <c r="BV241" s="27"/>
      <c r="BW241" s="27"/>
      <c r="BX241" s="27"/>
      <c r="BY241" s="27">
        <f>((BW241*AO241/3)+(((BW241+AV241*$BE$296) / (1+$BE$296)*AO241/3*(AP241-1+AN241)/5)*2))/3</f>
        <v>0</v>
      </c>
      <c r="BZ241" s="27">
        <f>((AV241*AO241/3)+(((AV241+BW241*$BE$296) / (1+$BE$296)*AO241/3*(AP241-1+AN241)/5)*2))/3</f>
        <v>0</v>
      </c>
      <c r="CA241" s="27"/>
      <c r="CB241" s="27">
        <f>SUM(1/3*ROUNDUP(AI241/2,0)*(7-$AK241+7-$AM241)/6)</f>
        <v>0.44444444444444442</v>
      </c>
      <c r="CC241" s="27"/>
      <c r="CD241" s="27">
        <f>((CB241*AO241/3)+(((CB241+AV241*$BE$296) / (1+$BE$296)*AO241/3*(AP241-1+AN241)/5)*2))/3</f>
        <v>0</v>
      </c>
      <c r="CE241" s="27">
        <f>((AV241*AO241/3)+(((AV241+CB241*$BE$296) / (1+$BE$296)*AO241/3*(AP241-1+AN241)/5)*2))/3</f>
        <v>0</v>
      </c>
      <c r="CF241" s="27"/>
      <c r="CG241" s="27"/>
      <c r="CH241" s="27"/>
      <c r="CL241" s="27"/>
      <c r="CM241" s="83"/>
      <c r="CN241" s="13"/>
    </row>
    <row r="242" spans="1:92" x14ac:dyDescent="0.25">
      <c r="A242" s="15" t="s">
        <v>437</v>
      </c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>
        <f>2*N237</f>
        <v>4</v>
      </c>
      <c r="O242" s="13"/>
      <c r="P242" s="13"/>
      <c r="Q242" s="13"/>
      <c r="R242" s="13"/>
      <c r="S242" s="14"/>
      <c r="T242" s="13"/>
      <c r="U242" s="13"/>
      <c r="V242" s="13"/>
      <c r="W242" s="13"/>
      <c r="Z242" s="14"/>
      <c r="AA242" s="15"/>
      <c r="AF242" t="s">
        <v>438</v>
      </c>
      <c r="AG242" s="1" t="s">
        <v>81</v>
      </c>
      <c r="AH242" s="1">
        <f>2*AH237</f>
        <v>6</v>
      </c>
      <c r="AI242" s="1">
        <f>2*AI237</f>
        <v>4</v>
      </c>
      <c r="AJ242" s="1">
        <f>2*AJ237</f>
        <v>2</v>
      </c>
      <c r="AK242" s="1">
        <f>AK237</f>
        <v>3</v>
      </c>
      <c r="AL242" s="1">
        <f t="shared" ref="AL242:AR242" si="169">AL237</f>
        <v>1</v>
      </c>
      <c r="AM242" s="1">
        <f t="shared" si="169"/>
        <v>7</v>
      </c>
      <c r="AN242" s="1">
        <f t="shared" si="169"/>
        <v>0</v>
      </c>
      <c r="AO242" s="1">
        <f t="shared" si="169"/>
        <v>3</v>
      </c>
      <c r="AP242" s="1">
        <f t="shared" si="169"/>
        <v>1</v>
      </c>
      <c r="AQ242">
        <f t="shared" si="169"/>
        <v>0</v>
      </c>
      <c r="AR242">
        <f t="shared" si="169"/>
        <v>0</v>
      </c>
      <c r="AS242"/>
      <c r="AT242"/>
      <c r="AU242" s="4"/>
      <c r="AV242" s="24">
        <f>SUM(1/3*AH242*(7-$AK242+7-$AM242)/6)</f>
        <v>1.3333333333333333</v>
      </c>
      <c r="AW242" s="24">
        <f>SUM(1/3*AI242*(7-$AK242+7-$AM242)/6)</f>
        <v>0.88888888888888884</v>
      </c>
      <c r="AX242" s="24">
        <f>SUM(1/3*AJ242*(7-$AK242+7-$AM242)/6)</f>
        <v>0.44444444444444442</v>
      </c>
      <c r="AY242" s="133">
        <f t="shared" si="161"/>
        <v>1.3333333333333333</v>
      </c>
      <c r="AZ242" s="133">
        <f t="shared" si="162"/>
        <v>0.88888888888888895</v>
      </c>
      <c r="BA242" s="133">
        <f t="shared" si="163"/>
        <v>0.29629629629629634</v>
      </c>
      <c r="BB242" s="133">
        <f t="shared" si="164"/>
        <v>0.4148148148148148</v>
      </c>
      <c r="BC242" s="133">
        <f t="shared" si="165"/>
        <v>0.29629629629629634</v>
      </c>
      <c r="BD242" s="133">
        <f t="shared" si="166"/>
        <v>0.4148148148148148</v>
      </c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16"/>
      <c r="BS242" s="1"/>
      <c r="BT242" s="3">
        <f t="shared" si="167"/>
        <v>4</v>
      </c>
      <c r="BU242" s="3">
        <f t="shared" si="168"/>
        <v>1</v>
      </c>
      <c r="CB242" s="27">
        <f>SUM(1/3*ROUNDUP(AI242/2,0)*(7-$AK242+7-$AM242)/6)</f>
        <v>0.44444444444444442</v>
      </c>
      <c r="CD242" s="27">
        <f>((CB242*AO242/3)+(((CB242+AV242*$BE$296) / (1+$BE$296)*AO242/3*(AP242-1+AN242)/5)*2))/3</f>
        <v>0.14814814814814814</v>
      </c>
      <c r="CE242" s="27">
        <f>((AV242*AO242/3)+(((AV242+CB242*$BE$296) / (1+$BE$296)*AO242/3*(AP242-1+AN242)/5)*2))/3</f>
        <v>0.44444444444444442</v>
      </c>
      <c r="CM242" s="83"/>
      <c r="CN242" s="13"/>
    </row>
    <row r="243" spans="1:92" x14ac:dyDescent="0.25">
      <c r="A243" s="15" t="s">
        <v>440</v>
      </c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>
        <f>4*N239</f>
        <v>16</v>
      </c>
      <c r="O243" s="13"/>
      <c r="P243" s="13"/>
      <c r="Q243" s="13"/>
      <c r="R243" s="13"/>
      <c r="S243" s="14"/>
      <c r="T243" s="13"/>
      <c r="U243" s="13"/>
      <c r="V243" s="13"/>
      <c r="W243" s="13"/>
      <c r="Z243" s="14"/>
      <c r="AA243" s="15"/>
      <c r="AF243" s="15" t="s">
        <v>440</v>
      </c>
      <c r="AG243" s="13" t="s">
        <v>106</v>
      </c>
      <c r="AH243" s="13">
        <f>4*AH239</f>
        <v>24</v>
      </c>
      <c r="AI243" s="13">
        <f>4*AI239</f>
        <v>0</v>
      </c>
      <c r="AJ243" s="13">
        <f>4*AJ239</f>
        <v>0</v>
      </c>
      <c r="AK243" s="13">
        <f>AK239</f>
        <v>2</v>
      </c>
      <c r="AL243" s="13">
        <f t="shared" ref="AL243:BD243" si="170">AL239</f>
        <v>1</v>
      </c>
      <c r="AM243" s="13">
        <f t="shared" si="170"/>
        <v>4</v>
      </c>
      <c r="AN243" s="13">
        <f t="shared" si="170"/>
        <v>0</v>
      </c>
      <c r="AO243" s="13">
        <f t="shared" si="170"/>
        <v>0</v>
      </c>
      <c r="AP243" s="13">
        <f t="shared" si="170"/>
        <v>1</v>
      </c>
      <c r="AQ243" s="13">
        <f t="shared" si="170"/>
        <v>0</v>
      </c>
      <c r="AR243" s="13">
        <f t="shared" si="170"/>
        <v>1</v>
      </c>
      <c r="AS243" s="13"/>
      <c r="AT243" s="15" t="str">
        <f t="shared" si="170"/>
        <v>Ground Attack</v>
      </c>
      <c r="AU243" s="13">
        <f t="shared" si="170"/>
        <v>0</v>
      </c>
      <c r="AV243" s="13">
        <f t="shared" si="170"/>
        <v>2.6666666666666665</v>
      </c>
      <c r="AW243" s="13">
        <f t="shared" si="170"/>
        <v>0</v>
      </c>
      <c r="AX243" s="13">
        <f t="shared" si="170"/>
        <v>0</v>
      </c>
      <c r="AY243" s="13">
        <f t="shared" si="170"/>
        <v>2.6666666666666665</v>
      </c>
      <c r="AZ243" s="13">
        <f t="shared" si="170"/>
        <v>0.88888888888888884</v>
      </c>
      <c r="BA243" s="13">
        <f t="shared" si="170"/>
        <v>0</v>
      </c>
      <c r="BB243" s="13">
        <f t="shared" si="170"/>
        <v>0</v>
      </c>
      <c r="BC243" s="13">
        <f t="shared" si="170"/>
        <v>0</v>
      </c>
      <c r="BD243" s="13">
        <f t="shared" si="170"/>
        <v>0</v>
      </c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16"/>
      <c r="BS243" s="1"/>
      <c r="BT243" s="84"/>
      <c r="BU243"/>
      <c r="CL243" s="27">
        <f>SUM(1/2*AH243*(7-$AK243+7-$AM243)/6)</f>
        <v>16</v>
      </c>
      <c r="CM243" s="83"/>
      <c r="CN243" s="13"/>
    </row>
    <row r="244" spans="1:92" x14ac:dyDescent="0.25">
      <c r="A244" s="15" t="s">
        <v>316</v>
      </c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4"/>
      <c r="T244" s="13"/>
      <c r="U244" s="13"/>
      <c r="V244" s="13"/>
      <c r="W244" s="13"/>
      <c r="Z244" s="14"/>
      <c r="AA244" s="15"/>
      <c r="AF244" s="15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5"/>
      <c r="AU244" s="4"/>
      <c r="AY244" s="27"/>
      <c r="AZ244" s="27"/>
      <c r="BA244" s="27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16"/>
      <c r="BS244" s="1"/>
      <c r="BT244" s="84"/>
      <c r="BU244"/>
      <c r="CM244" s="83"/>
      <c r="CN244" s="13"/>
    </row>
    <row r="245" spans="1:92" ht="13" x14ac:dyDescent="0.25">
      <c r="A245" s="17" t="s">
        <v>317</v>
      </c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"/>
      <c r="O245" s="13"/>
      <c r="P245" s="13"/>
      <c r="Q245" s="13"/>
      <c r="R245" s="13"/>
      <c r="S245" s="14"/>
      <c r="T245" s="13"/>
      <c r="U245" s="13"/>
      <c r="V245" s="13"/>
      <c r="W245" s="13"/>
      <c r="Z245" s="14"/>
      <c r="AA245" s="15"/>
      <c r="AF245" s="15"/>
      <c r="AG245" s="15"/>
      <c r="AU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16"/>
      <c r="BS245" s="4"/>
      <c r="BT245" s="84"/>
      <c r="BU245" s="84"/>
    </row>
    <row r="246" spans="1:92" x14ac:dyDescent="0.25">
      <c r="A246" s="65" t="s">
        <v>271</v>
      </c>
      <c r="B246" s="74">
        <v>206</v>
      </c>
      <c r="C246" s="74">
        <v>216</v>
      </c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67">
        <f ca="1">SUM(INDIRECT(ADDRESS(B246,COLUMN())),IF(C246&gt;0,INDIRECT(ADDRESS(C246,COLUMN())),0),IF(D246&gt;0,INDIRECT(ADDRESS(D246,COLUMN())),0),IF(E246&gt;0,INDIRECT(ADDRESS(E246,COLUMN())),0),IF(F246&gt;0,INDIRECT(ADDRESS(F246,COLUMN())),0),IF(G246&gt;0,INDIRECT(ADDRESS(G246,COLUMN())),0),IF(H246&gt;0,INDIRECT(ADDRESS(H246,COLUMN())),0),IF(I246&gt;0,INDIRECT(ADDRESS(I246,COLUMN())),0),IF(J246&gt;0,INDIRECT(ADDRESS(J246,COLUMN())),0),IF(K246&gt;0,INDIRECT(ADDRESS(K246,COLUMN())),0),IF(L246&gt;0,INDIRECT(ADDRESS(L246,COLUMN())),0),IF(M246&gt;0,INDIRECT(ADDRESS(M246,COLUMN())),0))</f>
        <v>15</v>
      </c>
      <c r="O246" s="67" t="str" cm="1">
        <f t="array" aca="1" ref="O246" ca="1">INDIRECT(ADDRESS($B246,COLUMN()))</f>
        <v>Fighter</v>
      </c>
      <c r="P246" s="67" cm="1">
        <f t="array" aca="1" ref="P246" ca="1">INDIRECT(ADDRESS($B246,COLUMN()))</f>
        <v>2</v>
      </c>
      <c r="Q246" s="67" cm="1">
        <f t="array" aca="1" ref="Q246" ca="1">INDIRECT(ADDRESS($B246,COLUMN()))</f>
        <v>0</v>
      </c>
      <c r="R246" s="67" cm="1">
        <f t="array" aca="1" ref="R246" ca="1">INDIRECT(ADDRESS($B246,COLUMN()))</f>
        <v>0</v>
      </c>
      <c r="S246" s="67" cm="1">
        <f t="array" aca="1" ref="S246" ca="1">INDIRECT(ADDRESS($B246,COLUMN()))</f>
        <v>2</v>
      </c>
      <c r="T246" s="67" t="str" cm="1">
        <f t="array" aca="1" ref="T246" ca="1">INDIRECT(ADDRESS($B246,COLUMN()))</f>
        <v>1-5</v>
      </c>
      <c r="U246" s="67" cm="1">
        <f t="array" aca="1" ref="U246" ca="1">INDIRECT(ADDRESS($B246,COLUMN()))</f>
        <v>5</v>
      </c>
      <c r="V246" s="67" cm="1">
        <f t="array" aca="1" ref="V246" ca="1">INDIRECT(ADDRESS($B246,COLUMN()))</f>
        <v>0</v>
      </c>
      <c r="W246" s="67" cm="1">
        <f t="array" aca="1" ref="W246" ca="1">INDIRECT(ADDRESS($B246,COLUMN()))</f>
        <v>4</v>
      </c>
      <c r="X246" s="67" cm="1">
        <f t="array" aca="1" ref="X246" ca="1">INDIRECT(ADDRESS($B246,COLUMN()))</f>
        <v>8</v>
      </c>
      <c r="Y246" s="67" cm="1">
        <f t="array" aca="1" ref="Y246" ca="1">INDIRECT(ADDRESS($B246,COLUMN()))</f>
        <v>4</v>
      </c>
      <c r="Z246" s="67" cm="1">
        <f t="array" aca="1" ref="Z246" ca="1">INDIRECT(ADDRESS($B246,COLUMN()))</f>
        <v>4</v>
      </c>
      <c r="AA246" s="67" cm="1">
        <f t="array" aca="1" ref="AA246" ca="1">INDIRECT(ADDRESS($B246,COLUMN()))</f>
        <v>0</v>
      </c>
      <c r="AB246" s="56">
        <f t="shared" ref="AB246:AB254" ca="1" si="171">((U246/8)^$V$296)*((((X246-(Y246-1)/2)/8)^$X$296)*((S246/3)^$S$296))*(((8-W246)/6)^$W$296)</f>
        <v>0.79535426540178589</v>
      </c>
      <c r="AC246" s="56">
        <f t="shared" ref="AC246:AC254" ca="1" si="172">SUM(((25/N246)^$Z$296)*(AB246/$AB$34))</f>
        <v>1.4695777156254552</v>
      </c>
      <c r="AD246" s="56">
        <f t="shared" ref="AD246:AD254" ca="1" si="173">(P246/($CN$34*(1/AC246)))</f>
        <v>2.5557873315225312</v>
      </c>
      <c r="AF246" s="65"/>
      <c r="AG246" s="65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52"/>
      <c r="AU246" s="54" t="s">
        <v>33</v>
      </c>
      <c r="AV246" s="57" cm="1">
        <f t="array" aca="1" ref="AV246" ca="1">SUM(IF($C246&gt;0,IF(AND(INDIRECT(ADDRESS($C246,44))=0,INDIRECT(ADDRESS($C246,38))="UL",ISERROR(SEARCH("Rear",INDIRECT(ADDRESS($C246,33)))),ISERROR(SEARCH("Side",INDIRECT(ADDRESS($C246,33))))),INDIRECT(ADDRESS($C246,COLUMN())),0),0),IF($D246&gt;0,IF(AND(INDIRECT(ADDRESS($D246,44))=0,INDIRECT(ADDRESS($D246,38))="UL",ISERROR(SEARCH("Rear",INDIRECT(ADDRESS($D246,33)))),ISERROR(SEARCH("Side",INDIRECT(ADDRESS($D246,33))))),INDIRECT(ADDRESS($D246,COLUMN())),0),0),IF($E246&gt;0,IF(AND(INDIRECT(ADDRESS($E246,44))=0,INDIRECT(ADDRESS($E246,38))="UL",ISERROR(SEARCH("Rear",INDIRECT(ADDRESS($E246,33)))),ISERROR(SEARCH("Side",INDIRECT(ADDRESS($E246,33))))),INDIRECT(ADDRESS($E246,COLUMN())),0),0),IF($F246&gt;0,IF(AND(INDIRECT(ADDRESS($F246,44))=0,INDIRECT(ADDRESS($F246,38))="UL",ISERROR(SEARCH("Rear",INDIRECT(ADDRESS($F246,33)))),ISERROR(SEARCH("Side",INDIRECT(ADDRESS($F246,33))))),INDIRECT(ADDRESS($F246,COLUMN())),0),0),IF($G246&gt;0,IF(AND(INDIRECT(ADDRESS($G246,44))=0,INDIRECT(ADDRESS($G246,38))="UL",ISERROR(SEARCH("Rear",INDIRECT(ADDRESS($G246,33)))),ISERROR(SEARCH("Side",INDIRECT(ADDRESS($G246,33))))),INDIRECT(ADDRESS($G246,COLUMN())),0),0),IF($H246&gt;0,IF(AND(INDIRECT(ADDRESS($H246,44))=0,INDIRECT(ADDRESS($H246,38))="UL",ISERROR(SEARCH("Rear",INDIRECT(ADDRESS($H246,33)))),ISERROR(SEARCH("Side",INDIRECT(ADDRESS($H246,33))))),INDIRECT(ADDRESS($H246,COLUMN())),0),0),IF($I246&gt;0,IF(AND(INDIRECT(ADDRESS($I246,44))=0,INDIRECT(ADDRESS($I246,38))="UL",ISERROR(SEARCH("Rear",INDIRECT(ADDRESS($I246,33)))),ISERROR(SEARCH("Side",INDIRECT(ADDRESS($I246,33))))),INDIRECT(ADDRESS($I246,COLUMN())),0),0),IF($J246&gt;0,IF(AND(INDIRECT(ADDRESS($J246,44))=0,INDIRECT(ADDRESS($J246,38))="UL",ISERROR(SEARCH("Rear",INDIRECT(ADDRESS($J246,33)))),ISERROR(SEARCH("Side",INDIRECT(ADDRESS($J246,33))))),INDIRECT(ADDRESS($J246,COLUMN())),0),0),IF($K246&gt;0,IF(AND(INDIRECT(ADDRESS($K246,44))=0,INDIRECT(ADDRESS($K246,38))="UL",ISERROR(SEARCH("Rear",INDIRECT(ADDRESS($K246,33)))),ISERROR(SEARCH("Side",INDIRECT(ADDRESS($K246,33))))),INDIRECT(ADDRESS($K246,COLUMN())),0),0),IF($L246&gt;0,IF(AND(INDIRECT(ADDRESS($L246,44))=0,INDIRECT(ADDRESS($L246,38))="UL",ISERROR(SEARCH("Rear",INDIRECT(ADDRESS($L246,33)))),ISERROR(SEARCH("Side",INDIRECT(ADDRESS($L246,33))))),INDIRECT(ADDRESS($L246,COLUMN())),0),0),IF($M246&gt;0,IF(AND(INDIRECT(ADDRESS($M246,44))=0,INDIRECT(ADDRESS($M246,38))="UL",ISERROR(SEARCH("Rear",INDIRECT(ADDRESS($M246,33)))),ISERROR(SEARCH("Side",INDIRECT(ADDRESS($M246,33))))),INDIRECT(ADDRESS($M246,COLUMN())),0),0))</f>
        <v>0.88888888888888884</v>
      </c>
      <c r="AW246" s="57" cm="1">
        <f t="array" aca="1" ref="AW246" ca="1">SUM(IF($C246&gt;0,IF(AND(INDIRECT(ADDRESS($C246,44))=0,INDIRECT(ADDRESS($C246,38))="UL",ISERROR(SEARCH("Rear",INDIRECT(ADDRESS($C246,33)))),ISERROR(SEARCH("Side",INDIRECT(ADDRESS($C246,33))))),INDIRECT(ADDRESS($C246,COLUMN())),0),0),IF($D246&gt;0,IF(AND(INDIRECT(ADDRESS($D246,44))=0,INDIRECT(ADDRESS($D246,38))="UL",ISERROR(SEARCH("Rear",INDIRECT(ADDRESS($D246,33)))),ISERROR(SEARCH("Side",INDIRECT(ADDRESS($D246,33))))),INDIRECT(ADDRESS($D246,COLUMN())),0),0),IF($E246&gt;0,IF(AND(INDIRECT(ADDRESS($E246,44))=0,INDIRECT(ADDRESS($E246,38))="UL",ISERROR(SEARCH("Rear",INDIRECT(ADDRESS($E246,33)))),ISERROR(SEARCH("Side",INDIRECT(ADDRESS($E246,33))))),INDIRECT(ADDRESS($E246,COLUMN())),0),0),IF($F246&gt;0,IF(AND(INDIRECT(ADDRESS($F246,44))=0,INDIRECT(ADDRESS($F246,38))="UL",ISERROR(SEARCH("Rear",INDIRECT(ADDRESS($F246,33)))),ISERROR(SEARCH("Side",INDIRECT(ADDRESS($F246,33))))),INDIRECT(ADDRESS($F246,COLUMN())),0),0),IF($G246&gt;0,IF(AND(INDIRECT(ADDRESS($G246,44))=0,INDIRECT(ADDRESS($G246,38))="UL",ISERROR(SEARCH("Rear",INDIRECT(ADDRESS($G246,33)))),ISERROR(SEARCH("Side",INDIRECT(ADDRESS($G246,33))))),INDIRECT(ADDRESS($G246,COLUMN())),0),0),IF($H246&gt;0,IF(AND(INDIRECT(ADDRESS($H246,44))=0,INDIRECT(ADDRESS($H246,38))="UL",ISERROR(SEARCH("Rear",INDIRECT(ADDRESS($H246,33)))),ISERROR(SEARCH("Side",INDIRECT(ADDRESS($H246,33))))),INDIRECT(ADDRESS($H246,COLUMN())),0),0),IF($I246&gt;0,IF(AND(INDIRECT(ADDRESS($I246,44))=0,INDIRECT(ADDRESS($I246,38))="UL",ISERROR(SEARCH("Rear",INDIRECT(ADDRESS($I246,33)))),ISERROR(SEARCH("Side",INDIRECT(ADDRESS($I246,33))))),INDIRECT(ADDRESS($I246,COLUMN())),0),0),IF($J246&gt;0,IF(AND(INDIRECT(ADDRESS($J246,44))=0,INDIRECT(ADDRESS($J246,38))="UL",ISERROR(SEARCH("Rear",INDIRECT(ADDRESS($J246,33)))),ISERROR(SEARCH("Side",INDIRECT(ADDRESS($J246,33))))),INDIRECT(ADDRESS($J246,COLUMN())),0),0),IF($K246&gt;0,IF(AND(INDIRECT(ADDRESS($K246,44))=0,INDIRECT(ADDRESS($K246,38))="UL",ISERROR(SEARCH("Rear",INDIRECT(ADDRESS($K246,33)))),ISERROR(SEARCH("Side",INDIRECT(ADDRESS($K246,33))))),INDIRECT(ADDRESS($K246,COLUMN())),0),0),IF($L246&gt;0,IF(AND(INDIRECT(ADDRESS($L246,44))=0,INDIRECT(ADDRESS($L246,38))="UL",ISERROR(SEARCH("Rear",INDIRECT(ADDRESS($L246,33)))),ISERROR(SEARCH("Side",INDIRECT(ADDRESS($L246,33))))),INDIRECT(ADDRESS($L246,COLUMN())),0),0),IF($M246&gt;0,IF(AND(INDIRECT(ADDRESS($M246,44))=0,INDIRECT(ADDRESS($M246,38))="UL",ISERROR(SEARCH("Rear",INDIRECT(ADDRESS($M246,33)))),ISERROR(SEARCH("Side",INDIRECT(ADDRESS($M246,33))))),INDIRECT(ADDRESS($M246,COLUMN())),0),0))</f>
        <v>0.44444444444444442</v>
      </c>
      <c r="AX246" s="57" cm="1">
        <f t="array" aca="1" ref="AX246" ca="1">SUM(IF($C246&gt;0,IF(AND(INDIRECT(ADDRESS($C246,44))=0,INDIRECT(ADDRESS($C246,38))="UL",ISERROR(SEARCH("Rear",INDIRECT(ADDRESS($C246,33)))),ISERROR(SEARCH("Side",INDIRECT(ADDRESS($C246,33))))),INDIRECT(ADDRESS($C246,COLUMN())),0),0),IF($D246&gt;0,IF(AND(INDIRECT(ADDRESS($D246,44))=0,INDIRECT(ADDRESS($D246,38))="UL",ISERROR(SEARCH("Rear",INDIRECT(ADDRESS($D246,33)))),ISERROR(SEARCH("Side",INDIRECT(ADDRESS($D246,33))))),INDIRECT(ADDRESS($D246,COLUMN())),0),0),IF($E246&gt;0,IF(AND(INDIRECT(ADDRESS($E246,44))=0,INDIRECT(ADDRESS($E246,38))="UL",ISERROR(SEARCH("Rear",INDIRECT(ADDRESS($E246,33)))),ISERROR(SEARCH("Side",INDIRECT(ADDRESS($E246,33))))),INDIRECT(ADDRESS($E246,COLUMN())),0),0),IF($F246&gt;0,IF(AND(INDIRECT(ADDRESS($F246,44))=0,INDIRECT(ADDRESS($F246,38))="UL",ISERROR(SEARCH("Rear",INDIRECT(ADDRESS($F246,33)))),ISERROR(SEARCH("Side",INDIRECT(ADDRESS($F246,33))))),INDIRECT(ADDRESS($F246,COLUMN())),0),0),IF($G246&gt;0,IF(AND(INDIRECT(ADDRESS($G246,44))=0,INDIRECT(ADDRESS($G246,38))="UL",ISERROR(SEARCH("Rear",INDIRECT(ADDRESS($G246,33)))),ISERROR(SEARCH("Side",INDIRECT(ADDRESS($G246,33))))),INDIRECT(ADDRESS($G246,COLUMN())),0),0),IF($H246&gt;0,IF(AND(INDIRECT(ADDRESS($H246,44))=0,INDIRECT(ADDRESS($H246,38))="UL",ISERROR(SEARCH("Rear",INDIRECT(ADDRESS($H246,33)))),ISERROR(SEARCH("Side",INDIRECT(ADDRESS($H246,33))))),INDIRECT(ADDRESS($H246,COLUMN())),0),0),IF($I246&gt;0,IF(AND(INDIRECT(ADDRESS($I246,44))=0,INDIRECT(ADDRESS($I246,38))="UL",ISERROR(SEARCH("Rear",INDIRECT(ADDRESS($I246,33)))),ISERROR(SEARCH("Side",INDIRECT(ADDRESS($I246,33))))),INDIRECT(ADDRESS($I246,COLUMN())),0),0),IF($J246&gt;0,IF(AND(INDIRECT(ADDRESS($J246,44))=0,INDIRECT(ADDRESS($J246,38))="UL",ISERROR(SEARCH("Rear",INDIRECT(ADDRESS($J246,33)))),ISERROR(SEARCH("Side",INDIRECT(ADDRESS($J246,33))))),INDIRECT(ADDRESS($J246,COLUMN())),0),0),IF($K246&gt;0,IF(AND(INDIRECT(ADDRESS($K246,44))=0,INDIRECT(ADDRESS($K246,38))="UL",ISERROR(SEARCH("Rear",INDIRECT(ADDRESS($K246,33)))),ISERROR(SEARCH("Side",INDIRECT(ADDRESS($K246,33))))),INDIRECT(ADDRESS($K246,COLUMN())),0),0),IF($L246&gt;0,IF(AND(INDIRECT(ADDRESS($L246,44))=0,INDIRECT(ADDRESS($L246,38))="UL",ISERROR(SEARCH("Rear",INDIRECT(ADDRESS($L246,33)))),ISERROR(SEARCH("Side",INDIRECT(ADDRESS($L246,33))))),INDIRECT(ADDRESS($L246,COLUMN())),0),0),IF($M246&gt;0,IF(AND(INDIRECT(ADDRESS($M246,44))=0,INDIRECT(ADDRESS($M246,38))="UL",ISERROR(SEARCH("Rear",INDIRECT(ADDRESS($M246,33)))),ISERROR(SEARCH("Side",INDIRECT(ADDRESS($M246,33))))),INDIRECT(ADDRESS($M246,COLUMN())),0),0))</f>
        <v>0</v>
      </c>
      <c r="AY246" s="58">
        <f t="shared" ref="AY246:AY254" ca="1" si="174">IF(AU246="S",AV246,IF(AU246="MS",AW246,IF(AU246="ML",AW246,AX246)))</f>
        <v>0.88888888888888884</v>
      </c>
      <c r="AZ246" s="58">
        <f t="shared" ref="AZ246:AZ254" ca="1" si="175">SUM(AV246:AX246)/3</f>
        <v>0.44444444444444442</v>
      </c>
      <c r="BA246" s="58" cm="1">
        <f t="array" aca="1" ref="BA246" ca="1">SUM(IF($C246&gt;0,IF(AND(INDIRECT(ADDRESS($C246,44))=0,INDIRECT(ADDRESS($C246,38))="UL"),INDIRECT(ADDRESS($C246,COLUMN())),0),0),IF($D246&gt;0,IF(AND(INDIRECT(ADDRESS($D246,44))=0,INDIRECT(ADDRESS($D246,38))="UL"),INDIRECT(ADDRESS($D246,COLUMN())),0),0),IF($E246&gt;0,IF(AND(INDIRECT(ADDRESS($E246,44))=0,INDIRECT(ADDRESS($E246,38))="UL"),INDIRECT(ADDRESS($E246,COLUMN())),0),0),IF($F246&gt;0,IF(AND(INDIRECT(ADDRESS($F246,44))=0,INDIRECT(ADDRESS($F246,38))="UL"),INDIRECT(ADDRESS($F246,COLUMN())),0),0),IF($G246&gt;0,IF(AND(INDIRECT(ADDRESS($G246,44))=0,INDIRECT(ADDRESS($G246,38))="UL"),INDIRECT(ADDRESS($G246,COLUMN())),0),0),IF($H246&gt;0,IF(AND(INDIRECT(ADDRESS($H246,44))=0,INDIRECT(ADDRESS($H246,38))="UL"),INDIRECT(ADDRESS($H246,COLUMN())),0),0),IF($I246&gt;0,IF(AND(INDIRECT(ADDRESS($I246,44))=0,INDIRECT(ADDRESS($I246,38))="UL"),INDIRECT(ADDRESS($I246,COLUMN())),0),0),IF($J246&gt;0,IF(AND(INDIRECT(ADDRESS($J246,44))=0,INDIRECT(ADDRESS($J246,38))="UL"),INDIRECT(ADDRESS($J246,COLUMN())),0),0),IF($K246&gt;0,IF(AND(INDIRECT(ADDRESS($K246,44))=0,INDIRECT(ADDRESS($K246,38))="UL"),INDIRECT(ADDRESS($K246,COLUMN())),0),0),IF($L246&gt;0,IF(AND(INDIRECT(ADDRESS($L246,44))=0,INDIRECT(ADDRESS($L246,38))="UL"),INDIRECT(ADDRESS($L246,COLUMN())),0),0),IF($M246&gt;0,IF(AND(INDIRECT(ADDRESS($M246,44))=0,INDIRECT(ADDRESS($M246,38))="UL"),INDIRECT(ADDRESS($M246,COLUMN())),0),0))</f>
        <v>0.11851851851851851</v>
      </c>
      <c r="BB246" s="58" cm="1">
        <f t="array" aca="1" ref="BB246" ca="1">SUM(IF($C246&gt;0,IF(AND(INDIRECT(ADDRESS($C246,44))=0,INDIRECT(ADDRESS($C246,38))="UL"),INDIRECT(ADDRESS($C246,COLUMN())),0),0),IF($D246&gt;0,IF(AND(INDIRECT(ADDRESS($D246,44))=0,INDIRECT(ADDRESS($D246,38))="UL"),INDIRECT(ADDRESS($D246,COLUMN())),0),0),IF($E246&gt;0,IF(AND(INDIRECT(ADDRESS($E246,44))=0,INDIRECT(ADDRESS($E246,38))="UL"),INDIRECT(ADDRESS($E246,COLUMN())),0),0),IF($F246&gt;0,IF(AND(INDIRECT(ADDRESS($F246,44))=0,INDIRECT(ADDRESS($F246,38))="UL"),INDIRECT(ADDRESS($F246,COLUMN())),0),0),IF($G246&gt;0,IF(AND(INDIRECT(ADDRESS($G246,44))=0,INDIRECT(ADDRESS($G246,38))="UL"),INDIRECT(ADDRESS($G246,COLUMN())),0),0),IF($H246&gt;0,IF(AND(INDIRECT(ADDRESS($H246,44))=0,INDIRECT(ADDRESS($H246,38))="UL"),INDIRECT(ADDRESS($H246,COLUMN())),0),0),IF($I246&gt;0,IF(AND(INDIRECT(ADDRESS($I246,44))=0,INDIRECT(ADDRESS($I246,38))="UL"),INDIRECT(ADDRESS($I246,COLUMN())),0),0),IF($J246&gt;0,IF(AND(INDIRECT(ADDRESS($J246,44))=0,INDIRECT(ADDRESS($J246,38))="UL"),INDIRECT(ADDRESS($J246,COLUMN())),0),0),IF($K246&gt;0,IF(AND(INDIRECT(ADDRESS($K246,44))=0,INDIRECT(ADDRESS($K246,38))="UL"),INDIRECT(ADDRESS($K246,COLUMN())),0),0),IF($L246&gt;0,IF(AND(INDIRECT(ADDRESS($L246,44))=0,INDIRECT(ADDRESS($L246,38))="UL"),INDIRECT(ADDRESS($L246,COLUMN())),0),0),IF($M246&gt;0,IF(AND(INDIRECT(ADDRESS($M246,44))=0,INDIRECT(ADDRESS($M246,38))="UL"),INDIRECT(ADDRESS($M246,COLUMN())),0),0))</f>
        <v>0.23703703703703702</v>
      </c>
      <c r="BC246" s="58" cm="1">
        <f t="array" aca="1" ref="BC246" ca="1">SUM(IF($C246&gt;0,IF(AND(INDIRECT(ADDRESS($C246,44))=0,INDIRECT(ADDRESS($C246,38))="UL"),INDIRECT(ADDRESS($C246,COLUMN())),0),0),IF($D246&gt;0,IF(AND(INDIRECT(ADDRESS($D246,44))=0,INDIRECT(ADDRESS($D246,38))="UL"),INDIRECT(ADDRESS($D246,COLUMN())),0),0),IF($E246&gt;0,IF(AND(INDIRECT(ADDRESS($E246,44))=0,INDIRECT(ADDRESS($E246,38))="UL"),INDIRECT(ADDRESS($E246,COLUMN())),0),0),IF($F246&gt;0,IF(AND(INDIRECT(ADDRESS($F246,44))=0,INDIRECT(ADDRESS($F246,38))="UL"),INDIRECT(ADDRESS($F246,COLUMN())),0),0),IF($G246&gt;0,IF(AND(INDIRECT(ADDRESS($G246,44))=0,INDIRECT(ADDRESS($G246,38))="UL"),INDIRECT(ADDRESS($G246,COLUMN())),0),0),IF($H246&gt;0,IF(AND(INDIRECT(ADDRESS($H246,44))=0,INDIRECT(ADDRESS($H246,38))="UL"),INDIRECT(ADDRESS($H246,COLUMN())),0),0),IF($I246&gt;0,IF(AND(INDIRECT(ADDRESS($I246,44))=0,INDIRECT(ADDRESS($I246,38))="UL"),INDIRECT(ADDRESS($I246,COLUMN())),0),0),IF($J246&gt;0,IF(AND(INDIRECT(ADDRESS($J246,44))=0,INDIRECT(ADDRESS($J246,38))="UL"),INDIRECT(ADDRESS($J246,COLUMN())),0),0),IF($K246&gt;0,IF(AND(INDIRECT(ADDRESS($K246,44))=0,INDIRECT(ADDRESS($K246,38))="UL"),INDIRECT(ADDRESS($K246,COLUMN())),0),0),IF($L246&gt;0,IF(AND(INDIRECT(ADDRESS($L246,44))=0,INDIRECT(ADDRESS($L246,38))="UL"),INDIRECT(ADDRESS($L246,COLUMN())),0),0),IF($M246&gt;0,IF(AND(INDIRECT(ADDRESS($M246,44))=0,INDIRECT(ADDRESS($M246,38))="UL"),INDIRECT(ADDRESS($M246,COLUMN())),0),0))</f>
        <v>0.11851851851851851</v>
      </c>
      <c r="BD246" s="58" cm="1">
        <f t="array" aca="1" ref="BD246" ca="1">SUM(IF($C246&gt;0,IF(AND(INDIRECT(ADDRESS($C246,44))=0,INDIRECT(ADDRESS($C246,38))="UL"),INDIRECT(ADDRESS($C246,COLUMN())),0),0),IF($D246&gt;0,IF(AND(INDIRECT(ADDRESS($D246,44))=0,INDIRECT(ADDRESS($D246,38))="UL"),INDIRECT(ADDRESS($D246,COLUMN())),0),0),IF($E246&gt;0,IF(AND(INDIRECT(ADDRESS($E246,44))=0,INDIRECT(ADDRESS($E246,38))="UL"),INDIRECT(ADDRESS($E246,COLUMN())),0),0),IF($F246&gt;0,IF(AND(INDIRECT(ADDRESS($F246,44))=0,INDIRECT(ADDRESS($F246,38))="UL"),INDIRECT(ADDRESS($F246,COLUMN())),0),0),IF($G246&gt;0,IF(AND(INDIRECT(ADDRESS($G246,44))=0,INDIRECT(ADDRESS($G246,38))="UL"),INDIRECT(ADDRESS($G246,COLUMN())),0),0),IF($H246&gt;0,IF(AND(INDIRECT(ADDRESS($H246,44))=0,INDIRECT(ADDRESS($H246,38))="UL"),INDIRECT(ADDRESS($H246,COLUMN())),0),0),IF($I246&gt;0,IF(AND(INDIRECT(ADDRESS($I246,44))=0,INDIRECT(ADDRESS($I246,38))="UL"),INDIRECT(ADDRESS($I246,COLUMN())),0),0),IF($J246&gt;0,IF(AND(INDIRECT(ADDRESS($J246,44))=0,INDIRECT(ADDRESS($J246,38))="UL"),INDIRECT(ADDRESS($J246,COLUMN())),0),0),IF($K246&gt;0,IF(AND(INDIRECT(ADDRESS($K246,44))=0,INDIRECT(ADDRESS($K246,38))="UL"),INDIRECT(ADDRESS($K246,COLUMN())),0),0),IF($L246&gt;0,IF(AND(INDIRECT(ADDRESS($L246,44))=0,INDIRECT(ADDRESS($L246,38))="UL"),INDIRECT(ADDRESS($L246,COLUMN())),0),0),IF($M246&gt;0,IF(AND(INDIRECT(ADDRESS($M246,44))=0,INDIRECT(ADDRESS($M246,38))="UL"),INDIRECT(ADDRESS($M246,COLUMN())),0),0))</f>
        <v>0.23703703703703702</v>
      </c>
      <c r="BE246" s="57">
        <f t="shared" ref="BE246:BE254" ca="1" si="176">IF(AU246="S",BA246,IF(AU246="MS",BB246,IF(AU246="ML",BC246,BD246)))</f>
        <v>0.11851851851851851</v>
      </c>
      <c r="BF246" s="57" cm="1">
        <f t="array" aca="1" ref="BF246" ca="1">SUM(IF($C246&gt;0,IF(INDIRECT(ADDRESS($C246,45))=1,INDIRECT(ADDRESS($C246,52))*INDIRECT(ADDRESS($C246,42))/5,0),0), IF($D246&gt;0,IF(INDIRECT(ADDRESS($D246,45))=1,INDIRECT(ADDRESS($D246,52))*INDIRECT(ADDRESS($D246,42))/5,0),0), IF($E246&gt;0,IF(INDIRECT(ADDRESS($E246,45))=1,INDIRECT(ADDRESS($E246,52))*INDIRECT(ADDRESS($E246,42))/5,0),0), IF($F246&gt;0,IF(INDIRECT(ADDRESS($F246,45))=1,INDIRECT(ADDRESS($F246,52))*INDIRECT(ADDRESS($F246,42))/5,0),0), IF($G246&gt;0,IF(INDIRECT(ADDRESS($G246,45))=1,INDIRECT(ADDRESS($G246,52))*INDIRECT(ADDRESS($G246,42))/5,0),0), IF($H246&gt;0,IF(INDIRECT(ADDRESS($H246,45))=1,INDIRECT(ADDRESS($H246,52))*INDIRECT(ADDRESS($H246,42))/5,0),0)
)*$BF$296/100</f>
        <v>0</v>
      </c>
      <c r="BG246" s="19"/>
      <c r="BH246" s="57" cm="1">
        <f t="array" aca="1" ref="BH246" ca="1">SUM(IF($C246&gt;0,IF(AND(INDIRECT(ADDRESS($C246,44))=0,INDIRECT(ADDRESS($C246,38))&lt;&gt;"UL"),INDIRECT(ADDRESS($C246,COLUMN()-11)),0),0),IF($D246&gt;0,IF(AND(INDIRECT(ADDRESS($D246,44))=0,INDIRECT(ADDRESS($D246,38))&lt;&gt;"UL"),INDIRECT(ADDRESS($D246,COLUMN()-11)),0),0),IF($E246&gt;0,IF(AND(INDIRECT(ADDRESS($E246,44))=0,INDIRECT(ADDRESS($E246,38))&lt;&gt;"UL"),INDIRECT(ADDRESS($E246,COLUMN()-11)),0),0),IF($F246&gt;0,IF(AND(INDIRECT(ADDRESS($F246,44))=0,INDIRECT(ADDRESS($F246,38))&lt;&gt;"UL"),INDIRECT(ADDRESS($F246,COLUMN()-11)),0),0),IF($G246&gt;0,IF(AND(INDIRECT(ADDRESS($G246,44))=0,INDIRECT(ADDRESS($G246,38))&lt;&gt;"UL"),INDIRECT(ADDRESS($G246,COLUMN()-11)),0),0),IF($H246&gt;0,IF(AND(INDIRECT(ADDRESS($H246,44))=0,INDIRECT(ADDRESS($H246,38))&lt;&gt;"UL"),INDIRECT(ADDRESS($H246,COLUMN()-11)),0),0),IF($I246&gt;0,IF(AND(INDIRECT(ADDRESS($I246,44))=0,INDIRECT(ADDRESS($I246,38))&lt;&gt;"UL"),INDIRECT(ADDRESS($I246,COLUMN()-11)),0),0),IF($J246&gt;0,IF(AND(INDIRECT(ADDRESS($J246,44))=0,INDIRECT(ADDRESS($J246,38))&lt;&gt;"UL"),INDIRECT(ADDRESS($J246,COLUMN()-11)),0),0),IF($K246&gt;0,IF(AND(INDIRECT(ADDRESS($K246,44))=0,INDIRECT(ADDRESS($K246,38))&lt;&gt;"UL"),INDIRECT(ADDRESS($K246,COLUMN()-11)),0),0),IF($L246&gt;0,IF(AND(INDIRECT(ADDRESS($L246,44))=0,INDIRECT(ADDRESS($L246,38))&lt;&gt;"UL"),INDIRECT(ADDRESS($L246,COLUMN()-11)),0),0),IF($M246&gt;0,IF(AND(INDIRECT(ADDRESS($M246,44))=0,INDIRECT(ADDRESS($M246,38))&lt;&gt;"UL"),INDIRECT(ADDRESS($M246,COLUMN()-11)),0),0))</f>
        <v>0</v>
      </c>
      <c r="BI246" s="57" cm="1">
        <f t="array" aca="1" ref="BI246" ca="1">SUM(IF($C246&gt;0,IF(AND(INDIRECT(ADDRESS($C246,44))=0,INDIRECT(ADDRESS($C246,38))&lt;&gt;"UL"),INDIRECT(ADDRESS($C246,COLUMN()-11)),0),0),IF($D246&gt;0,IF(AND(INDIRECT(ADDRESS($D246,44))=0,INDIRECT(ADDRESS($D246,38))&lt;&gt;"UL"),INDIRECT(ADDRESS($D246,COLUMN()-11)),0),0),IF($E246&gt;0,IF(AND(INDIRECT(ADDRESS($E246,44))=0,INDIRECT(ADDRESS($E246,38))&lt;&gt;"UL"),INDIRECT(ADDRESS($E246,COLUMN()-11)),0),0),IF($F246&gt;0,IF(AND(INDIRECT(ADDRESS($F246,44))=0,INDIRECT(ADDRESS($F246,38))&lt;&gt;"UL"),INDIRECT(ADDRESS($F246,COLUMN()-11)),0),0),IF($G246&gt;0,IF(AND(INDIRECT(ADDRESS($G246,44))=0,INDIRECT(ADDRESS($G246,38))&lt;&gt;"UL"),INDIRECT(ADDRESS($G246,COLUMN()-11)),0),0),IF($H246&gt;0,IF(AND(INDIRECT(ADDRESS($H246,44))=0,INDIRECT(ADDRESS($H246,38))&lt;&gt;"UL"),INDIRECT(ADDRESS($H246,COLUMN()-11)),0),0),IF($I246&gt;0,IF(AND(INDIRECT(ADDRESS($I246,44))=0,INDIRECT(ADDRESS($I246,38))&lt;&gt;"UL"),INDIRECT(ADDRESS($I246,COLUMN()-11)),0),0),IF($J246&gt;0,IF(AND(INDIRECT(ADDRESS($J246,44))=0,INDIRECT(ADDRESS($J246,38))&lt;&gt;"UL"),INDIRECT(ADDRESS($J246,COLUMN()-11)),0),0),IF($K246&gt;0,IF(AND(INDIRECT(ADDRESS($K246,44))=0,INDIRECT(ADDRESS($K246,38))&lt;&gt;"UL"),INDIRECT(ADDRESS($K246,COLUMN()-11)),0),0),IF($L246&gt;0,IF(AND(INDIRECT(ADDRESS($L246,44))=0,INDIRECT(ADDRESS($L246,38))&lt;&gt;"UL"),INDIRECT(ADDRESS($L246,COLUMN()-11)),0),0),IF($M246&gt;0,IF(AND(INDIRECT(ADDRESS($M246,44))=0,INDIRECT(ADDRESS($M246,38))&lt;&gt;"UL"),INDIRECT(ADDRESS($M246,COLUMN()-11)),0),0))</f>
        <v>0</v>
      </c>
      <c r="BJ246" s="57" cm="1">
        <f t="array" aca="1" ref="BJ246" ca="1">SUM(IF($C246&gt;0,IF(AND(INDIRECT(ADDRESS($C246,44))=0,INDIRECT(ADDRESS($C246,38))&lt;&gt;"UL"),INDIRECT(ADDRESS($C246,COLUMN()-11)),0),0),IF($D246&gt;0,IF(AND(INDIRECT(ADDRESS($D246,44))=0,INDIRECT(ADDRESS($D246,38))&lt;&gt;"UL"),INDIRECT(ADDRESS($D246,COLUMN()-11)),0),0),IF($E246&gt;0,IF(AND(INDIRECT(ADDRESS($E246,44))=0,INDIRECT(ADDRESS($E246,38))&lt;&gt;"UL"),INDIRECT(ADDRESS($E246,COLUMN()-11)),0),0),IF($F246&gt;0,IF(AND(INDIRECT(ADDRESS($F246,44))=0,INDIRECT(ADDRESS($F246,38))&lt;&gt;"UL"),INDIRECT(ADDRESS($F246,COLUMN()-11)),0),0),IF($G246&gt;0,IF(AND(INDIRECT(ADDRESS($G246,44))=0,INDIRECT(ADDRESS($G246,38))&lt;&gt;"UL"),INDIRECT(ADDRESS($G246,COLUMN()-11)),0),0),IF($H246&gt;0,IF(AND(INDIRECT(ADDRESS($H246,44))=0,INDIRECT(ADDRESS($H246,38))&lt;&gt;"UL"),INDIRECT(ADDRESS($H246,COLUMN()-11)),0),0),IF($I246&gt;0,IF(AND(INDIRECT(ADDRESS($I246,44))=0,INDIRECT(ADDRESS($I246,38))&lt;&gt;"UL"),INDIRECT(ADDRESS($I246,COLUMN()-11)),0),0),IF($J246&gt;0,IF(AND(INDIRECT(ADDRESS($J246,44))=0,INDIRECT(ADDRESS($J246,38))&lt;&gt;"UL"),INDIRECT(ADDRESS($J246,COLUMN()-11)),0),0),IF($K246&gt;0,IF(AND(INDIRECT(ADDRESS($K246,44))=0,INDIRECT(ADDRESS($K246,38))&lt;&gt;"UL"),INDIRECT(ADDRESS($K246,COLUMN()-11)),0),0),IF($L246&gt;0,IF(AND(INDIRECT(ADDRESS($L246,44))=0,INDIRECT(ADDRESS($L246,38))&lt;&gt;"UL"),INDIRECT(ADDRESS($L246,COLUMN()-11)),0),0),IF($M246&gt;0,IF(AND(INDIRECT(ADDRESS($M246,44))=0,INDIRECT(ADDRESS($M246,38))&lt;&gt;"UL"),INDIRECT(ADDRESS($M246,COLUMN()-11)),0),0))</f>
        <v>0</v>
      </c>
      <c r="BK246" s="57">
        <f t="shared" ref="BK246:BK254" ca="1" si="177">IF(AU246="S",BH246,IF(AU246="MS",BI246,IF(AU246="ML",BI246,BJ246)))</f>
        <v>0</v>
      </c>
      <c r="BL246" s="58">
        <f t="shared" ref="BL246:BL254" ca="1" si="178">SUM(BH246:BJ246)/3</f>
        <v>0</v>
      </c>
      <c r="BM246" s="57" cm="1">
        <f t="array" aca="1" ref="BM246" ca="1">SUM(IF($C246&gt;0,IF(AND(INDIRECT(ADDRESS($C246,44))=0,INDIRECT(ADDRESS($C246,38))&lt;&gt;"UL"),INDIRECT(ADDRESS($C246,COLUMN()-12)),0),0), IF($D246&gt;0,IF(AND(INDIRECT(ADDRESS($D246,44))=0,INDIRECT(ADDRESS($D246,38))&lt;&gt;"UL"),INDIRECT(ADDRESS($D246,COLUMN()-12)),0),0), IF($E246&gt;0,IF(AND(INDIRECT(ADDRESS($E246,44))=0,INDIRECT(ADDRESS($E246,38))&lt;&gt;"UL"),INDIRECT(ADDRESS($E246,COLUMN()-12)),0),0), IF($F246&gt;0,IF(AND(INDIRECT(ADDRESS($F246,44))=0,INDIRECT(ADDRESS($F246,38))&lt;&gt;"UL"),INDIRECT(ADDRESS($F246,COLUMN()-12)),0),0), IF($G246&gt;0,IF(AND(INDIRECT(ADDRESS($G246,44))=0,INDIRECT(ADDRESS($G246,38))&lt;&gt;"UL"),INDIRECT(ADDRESS($G246,COLUMN()-12)),0),0), IF($H246&gt;0,IF(AND(INDIRECT(ADDRESS($H246,44))=0,INDIRECT(ADDRESS($H246,38))&lt;&gt;"UL"),INDIRECT(ADDRESS($H246,COLUMN()-12)),0),0), IF($I246&gt;0,IF(AND(INDIRECT(ADDRESS($I246,44))=0,INDIRECT(ADDRESS($I246,38))&lt;&gt;"UL"),INDIRECT(ADDRESS($I246,COLUMN()-12)),0),0), IF($J246&gt;0,IF(AND(INDIRECT(ADDRESS($J246,44))=0,INDIRECT(ADDRESS($J246,38))&lt;&gt;"UL"),INDIRECT(ADDRESS($J246,COLUMN()-12)),0),0), IF($K246&gt;0,IF(AND(INDIRECT(ADDRESS($K246,44))=0,INDIRECT(ADDRESS($K246,38))&lt;&gt;"UL"),INDIRECT(ADDRESS($K246,COLUMN()-11)),0),0), IF($L246&gt;0,IF(AND(INDIRECT(ADDRESS($L246,44))=0,INDIRECT(ADDRESS($L246,38))&lt;&gt;"UL"),INDIRECT(ADDRESS($L246,COLUMN()-11)),0),0), IF($M246&gt;0,IF(AND(INDIRECT(ADDRESS($M246,44))=0,INDIRECT(ADDRESS($M246,38))&lt;&gt;"UL"),INDIRECT(ADDRESS($M246,COLUMN()-11)),0),0))</f>
        <v>0</v>
      </c>
      <c r="BN246" s="57" cm="1">
        <f t="array" aca="1" ref="BN246" ca="1">SUM(IF($C246&gt;0,IF(AND(INDIRECT(ADDRESS($C246,44))=0,INDIRECT(ADDRESS($C246,38))&lt;&gt;"UL"),INDIRECT(ADDRESS($C246,COLUMN()-12)),0),0), IF($D246&gt;0,IF(AND(INDIRECT(ADDRESS($D246,44))=0,INDIRECT(ADDRESS($D246,38))&lt;&gt;"UL"),INDIRECT(ADDRESS($D246,COLUMN()-12)),0),0), IF($E246&gt;0,IF(AND(INDIRECT(ADDRESS($E246,44))=0,INDIRECT(ADDRESS($E246,38))&lt;&gt;"UL"),INDIRECT(ADDRESS($E246,COLUMN()-12)),0),0), IF($F246&gt;0,IF(AND(INDIRECT(ADDRESS($F246,44))=0,INDIRECT(ADDRESS($F246,38))&lt;&gt;"UL"),INDIRECT(ADDRESS($F246,COLUMN()-12)),0),0), IF($G246&gt;0,IF(AND(INDIRECT(ADDRESS($G246,44))=0,INDIRECT(ADDRESS($G246,38))&lt;&gt;"UL"),INDIRECT(ADDRESS($G246,COLUMN()-12)),0),0), IF($H246&gt;0,IF(AND(INDIRECT(ADDRESS($H246,44))=0,INDIRECT(ADDRESS($H246,38))&lt;&gt;"UL"),INDIRECT(ADDRESS($H246,COLUMN()-12)),0),0), IF($I246&gt;0,IF(AND(INDIRECT(ADDRESS($I246,44))=0,INDIRECT(ADDRESS($I246,38))&lt;&gt;"UL"),INDIRECT(ADDRESS($I246,COLUMN()-12)),0),0), IF($J246&gt;0,IF(AND(INDIRECT(ADDRESS($J246,44))=0,INDIRECT(ADDRESS($J246,38))&lt;&gt;"UL"),INDIRECT(ADDRESS($J246,COLUMN()-12)),0),0), IF($K246&gt;0,IF(AND(INDIRECT(ADDRESS($K246,44))=0,INDIRECT(ADDRESS($K246,38))&lt;&gt;"UL"),INDIRECT(ADDRESS($K246,COLUMN()-11)),0),0), IF($L246&gt;0,IF(AND(INDIRECT(ADDRESS($L246,44))=0,INDIRECT(ADDRESS($L246,38))&lt;&gt;"UL"),INDIRECT(ADDRESS($L246,COLUMN()-11)),0),0), IF($M246&gt;0,IF(AND(INDIRECT(ADDRESS($M246,44))=0,INDIRECT(ADDRESS($M246,38))&lt;&gt;"UL"),INDIRECT(ADDRESS($M246,COLUMN()-11)),0),0))</f>
        <v>0</v>
      </c>
      <c r="BO246" s="57" cm="1">
        <f t="array" aca="1" ref="BO246" ca="1">SUM(IF($C246&gt;0,IF(AND(INDIRECT(ADDRESS($C246,44))=0,INDIRECT(ADDRESS($C246,38))&lt;&gt;"UL"),INDIRECT(ADDRESS($C246,COLUMN()-12)),0),0), IF($D246&gt;0,IF(AND(INDIRECT(ADDRESS($D246,44))=0,INDIRECT(ADDRESS($D246,38))&lt;&gt;"UL"),INDIRECT(ADDRESS($D246,COLUMN()-12)),0),0), IF($E246&gt;0,IF(AND(INDIRECT(ADDRESS($E246,44))=0,INDIRECT(ADDRESS($E246,38))&lt;&gt;"UL"),INDIRECT(ADDRESS($E246,COLUMN()-12)),0),0), IF($F246&gt;0,IF(AND(INDIRECT(ADDRESS($F246,44))=0,INDIRECT(ADDRESS($F246,38))&lt;&gt;"UL"),INDIRECT(ADDRESS($F246,COLUMN()-12)),0),0), IF($G246&gt;0,IF(AND(INDIRECT(ADDRESS($G246,44))=0,INDIRECT(ADDRESS($G246,38))&lt;&gt;"UL"),INDIRECT(ADDRESS($G246,COLUMN()-12)),0),0), IF($H246&gt;0,IF(AND(INDIRECT(ADDRESS($H246,44))=0,INDIRECT(ADDRESS($H246,38))&lt;&gt;"UL"),INDIRECT(ADDRESS($H246,COLUMN()-12)),0),0), IF($I246&gt;0,IF(AND(INDIRECT(ADDRESS($I246,44))=0,INDIRECT(ADDRESS($I246,38))&lt;&gt;"UL"),INDIRECT(ADDRESS($I246,COLUMN()-12)),0),0), IF($J246&gt;0,IF(AND(INDIRECT(ADDRESS($J246,44))=0,INDIRECT(ADDRESS($J246,38))&lt;&gt;"UL"),INDIRECT(ADDRESS($J246,COLUMN()-12)),0),0), IF($K246&gt;0,IF(AND(INDIRECT(ADDRESS($K246,44))=0,INDIRECT(ADDRESS($K246,38))&lt;&gt;"UL"),INDIRECT(ADDRESS($K246,COLUMN()-11)),0),0), IF($L246&gt;0,IF(AND(INDIRECT(ADDRESS($L246,44))=0,INDIRECT(ADDRESS($L246,38))&lt;&gt;"UL"),INDIRECT(ADDRESS($L246,COLUMN()-11)),0),0), IF($M246&gt;0,IF(AND(INDIRECT(ADDRESS($M246,44))=0,INDIRECT(ADDRESS($M246,38))&lt;&gt;"UL"),INDIRECT(ADDRESS($M246,COLUMN()-11)),0),0))</f>
        <v>0</v>
      </c>
      <c r="BP246" s="57" cm="1">
        <f t="array" aca="1" ref="BP246" ca="1">SUM(IF($C246&gt;0,IF(AND(INDIRECT(ADDRESS($C246,44))=0,INDIRECT(ADDRESS($C246,38))&lt;&gt;"UL"),INDIRECT(ADDRESS($C246,COLUMN()-12)),0),0), IF($D246&gt;0,IF(AND(INDIRECT(ADDRESS($D246,44))=0,INDIRECT(ADDRESS($D246,38))&lt;&gt;"UL"),INDIRECT(ADDRESS($D246,COLUMN()-12)),0),0), IF($E246&gt;0,IF(AND(INDIRECT(ADDRESS($E246,44))=0,INDIRECT(ADDRESS($E246,38))&lt;&gt;"UL"),INDIRECT(ADDRESS($E246,COLUMN()-12)),0),0), IF($F246&gt;0,IF(AND(INDIRECT(ADDRESS($F246,44))=0,INDIRECT(ADDRESS($F246,38))&lt;&gt;"UL"),INDIRECT(ADDRESS($F246,COLUMN()-12)),0),0), IF($G246&gt;0,IF(AND(INDIRECT(ADDRESS($G246,44))=0,INDIRECT(ADDRESS($G246,38))&lt;&gt;"UL"),INDIRECT(ADDRESS($G246,COLUMN()-12)),0),0), IF($H246&gt;0,IF(AND(INDIRECT(ADDRESS($H246,44))=0,INDIRECT(ADDRESS($H246,38))&lt;&gt;"UL"),INDIRECT(ADDRESS($H246,COLUMN()-12)),0),0), IF($I246&gt;0,IF(AND(INDIRECT(ADDRESS($I246,44))=0,INDIRECT(ADDRESS($I246,38))&lt;&gt;"UL"),INDIRECT(ADDRESS($I246,COLUMN()-12)),0),0), IF($J246&gt;0,IF(AND(INDIRECT(ADDRESS($J246,44))=0,INDIRECT(ADDRESS($J246,38))&lt;&gt;"UL"),INDIRECT(ADDRESS($J246,COLUMN()-12)),0),0), IF($K246&gt;0,IF(AND(INDIRECT(ADDRESS($K246,44))=0,INDIRECT(ADDRESS($K246,38))&lt;&gt;"UL"),INDIRECT(ADDRESS($K246,COLUMN()-11)),0),0), IF($L246&gt;0,IF(AND(INDIRECT(ADDRESS($L246,44))=0,INDIRECT(ADDRESS($L246,38))&lt;&gt;"UL"),INDIRECT(ADDRESS($L246,COLUMN()-11)),0),0), IF($M246&gt;0,IF(AND(INDIRECT(ADDRESS($M246,44))=0,INDIRECT(ADDRESS($M246,38))&lt;&gt;"UL"),INDIRECT(ADDRESS($M246,COLUMN()-11)),0),0))</f>
        <v>0</v>
      </c>
      <c r="BQ246" s="57">
        <f t="shared" ref="BQ246:BQ254" ca="1" si="179">IF(AU246="S",BM246,IF(AU246="MS",BN246,IF(AU246="ML",BO246,BP246)))</f>
        <v>0</v>
      </c>
      <c r="BR246" s="161">
        <f t="shared" ref="BR246:BR254" ca="1" si="180">(((AZ246+BB246+BL246+BQ246)/(AY246+BB246+BK246+BQ246)*AB246^$BR$296)^$BQ$296)*100</f>
        <v>71.736837433142412</v>
      </c>
      <c r="BS246" s="56"/>
      <c r="BT246" s="56">
        <f t="shared" ref="BT246:BT254" ca="1" si="181">IF(AD246&lt;BG246,((((AY246+BK246)*AB246)+((BE246+BQ246)*(1-AB246))+BF246)*AD246),((((AY246*AB246)+(BE246*(1-AB246))+BF246)*AD246)+(((BK246*AB246)+(BQ246*(1-AB246)))*BG246)))</f>
        <v>1.8688833947061851</v>
      </c>
      <c r="BU246" s="87">
        <f t="shared" ref="BU246:BU254" ca="1" si="182">BT246/N246</f>
        <v>0.12459222631374568</v>
      </c>
      <c r="BV246" s="57" t="s">
        <v>33</v>
      </c>
      <c r="BW246" s="57" cm="1">
        <f t="array" aca="1" ref="BW246" ca="1">SUM(IF($C246&gt;0,IF(AND(INDIRECT(ADDRESS($C246,44))=0,INDIRECT(ADDRESS($C246,38))="UL",ISERROR(SEARCH("Rear",INDIRECT(ADDRESS($C246,33)))),ISERROR(SEARCH("Side",INDIRECT(ADDRESS($C246,33))))),INDIRECT(ADDRESS($C246,COLUMN())),0),0),IF($D246&gt;0,IF(AND(INDIRECT(ADDRESS($D246,44))=0,INDIRECT(ADDRESS($D246,38))="UL",ISERROR(SEARCH("Rear",INDIRECT(ADDRESS($D246,33)))),ISERROR(SEARCH("Side",INDIRECT(ADDRESS($D246,33))))),INDIRECT(ADDRESS($D246,COLUMN())),0),0),IF($E246&gt;0,IF(AND(INDIRECT(ADDRESS($E246,44))=0,INDIRECT(ADDRESS($E246,38))="UL",ISERROR(SEARCH("Rear",INDIRECT(ADDRESS($E246,33)))),ISERROR(SEARCH("Side",INDIRECT(ADDRESS($E246,33))))),INDIRECT(ADDRESS($E246,COLUMN())),0),0),IF($F246&gt;0,IF(AND(INDIRECT(ADDRESS($F246,44))=0,INDIRECT(ADDRESS($F246,38))="UL",ISERROR(SEARCH("Rear",INDIRECT(ADDRESS($F246,33)))),ISERROR(SEARCH("Side",INDIRECT(ADDRESS($F246,33))))),INDIRECT(ADDRESS($F246,COLUMN())),0),0),IF($G246&gt;0,IF(AND(INDIRECT(ADDRESS($G246,44))=0,INDIRECT(ADDRESS($G246,38))="UL",ISERROR(SEARCH("Rear",INDIRECT(ADDRESS($G246,33)))),ISERROR(SEARCH("Side",INDIRECT(ADDRESS($G246,33))))),INDIRECT(ADDRESS($G246,COLUMN())),0),0),IF($H246&gt;0,IF(AND(INDIRECT(ADDRESS($H246,44))=0,INDIRECT(ADDRESS($H246,38))="UL",ISERROR(SEARCH("Rear",INDIRECT(ADDRESS($H246,33)))),ISERROR(SEARCH("Side",INDIRECT(ADDRESS($H246,33))))),INDIRECT(ADDRESS($H246,COLUMN())),0),0),IF($I246&gt;0,IF(AND(INDIRECT(ADDRESS($I246,44))=0,INDIRECT(ADDRESS($I246,38))="UL",ISERROR(SEARCH("Rear",INDIRECT(ADDRESS($I246,33)))),ISERROR(SEARCH("Side",INDIRECT(ADDRESS($I246,33))))),INDIRECT(ADDRESS($I246,COLUMN())),0),0),IF($J246&gt;0,IF(AND(INDIRECT(ADDRESS($J246,44))=0,INDIRECT(ADDRESS($J246,38))="UL",ISERROR(SEARCH("Rear",INDIRECT(ADDRESS($J246,33)))),ISERROR(SEARCH("Side",INDIRECT(ADDRESS($J246,33))))),INDIRECT(ADDRESS($J246,COLUMN())),0),0),IF($K246&gt;0,IF(AND(INDIRECT(ADDRESS($K246,44))=0,INDIRECT(ADDRESS($K246,38))="UL",ISERROR(SEARCH("Rear",INDIRECT(ADDRESS($K246,33)))),ISERROR(SEARCH("Side",INDIRECT(ADDRESS($K246,33))))),INDIRECT(ADDRESS($K246,COLUMN())),0),0),IF($L246&gt;0,IF(AND(INDIRECT(ADDRESS($L246,44))=0,INDIRECT(ADDRESS($L246,38))="UL",ISERROR(SEARCH("Rear",INDIRECT(ADDRESS($L246,33)))),ISERROR(SEARCH("Side",INDIRECT(ADDRESS($L246,33))))),INDIRECT(ADDRESS($L246,COLUMN())),0),0),IF($M246&gt;0,IF(AND(INDIRECT(ADDRESS($M246,44))=0,INDIRECT(ADDRESS($M246,38))="UL",ISERROR(SEARCH("Rear",INDIRECT(ADDRESS($M246,33)))),ISERROR(SEARCH("Side",INDIRECT(ADDRESS($M246,33))))),INDIRECT(ADDRESS($M246,COLUMN())),0),0))</f>
        <v>0.22222222222222221</v>
      </c>
      <c r="BX246" s="57">
        <f t="shared" ref="BX246:BX254" ca="1" si="183">IF(BV246="S",AV246,BW246)</f>
        <v>0.88888888888888884</v>
      </c>
      <c r="BY246" s="57" cm="1">
        <f t="array" aca="1" ref="BY246" ca="1">SUM(IF($C246&gt;0,IF(AND(INDIRECT(ADDRESS($C246,44))=0,INDIRECT(ADDRESS($C246,38))="UL"),INDIRECT(ADDRESS($C246,COLUMN())),0),0),IF($D246&gt;0,IF(AND(INDIRECT(ADDRESS($D246,44))=0,INDIRECT(ADDRESS($D246,38))="UL"),INDIRECT(ADDRESS($D246,COLUMN())),0),0),IF($E246&gt;0,IF(AND(INDIRECT(ADDRESS($E246,44))=0,INDIRECT(ADDRESS($E246,38))="UL"),INDIRECT(ADDRESS($E246,COLUMN())),0),0),IF($F246&gt;0,IF(AND(INDIRECT(ADDRESS($F246,44))=0,INDIRECT(ADDRESS($F246,38))="UL"),INDIRECT(ADDRESS($F246,COLUMN())),0),0),IF($G246&gt;0,IF(AND(INDIRECT(ADDRESS($G246,44))=0,INDIRECT(ADDRESS($G246,38))="UL"),INDIRECT(ADDRESS($G246,COLUMN())),0),0),IF($H246&gt;0,IF(AND(INDIRECT(ADDRESS($H246,44))=0,INDIRECT(ADDRESS($H246,38))="UL"),INDIRECT(ADDRESS($H246,COLUMN())),0),0),IF($I246&gt;0,IF(AND(INDIRECT(ADDRESS($I246,44))=0,INDIRECT(ADDRESS($I246,38))="UL"),INDIRECT(ADDRESS($I246,COLUMN())),0),0),IF($J246&gt;0,IF(AND(INDIRECT(ADDRESS($J246,44))=0,INDIRECT(ADDRESS($J246,38))="UL"),INDIRECT(ADDRESS($J246,COLUMN())),0),0),IF($K246&gt;0,IF(AND(INDIRECT(ADDRESS($K246,44))=0,INDIRECT(ADDRESS($K246,38))="UL"),INDIRECT(ADDRESS($K246,COLUMN())),0),0),IF($L246&gt;0,IF(AND(INDIRECT(ADDRESS($L246,44))=0,INDIRECT(ADDRESS($L246,38))="UL"),INDIRECT(ADDRESS($L246,COLUMN())),0),0),IF($M246&gt;0,IF(AND(INDIRECT(ADDRESS($M246,44))=0,INDIRECT(ADDRESS($M246,38))="UL"),INDIRECT(ADDRESS($M246,COLUMN())),0),0))</f>
        <v>7.407407407407407E-2</v>
      </c>
      <c r="BZ246" s="57" cm="1">
        <f t="array" aca="1" ref="BZ246" ca="1">SUM(IF($C246&gt;0,IF(AND(INDIRECT(ADDRESS($C246,44))=0,INDIRECT(ADDRESS($C246,38))="UL"),INDIRECT(ADDRESS($C246,COLUMN())),0),0),IF($D246&gt;0,IF(AND(INDIRECT(ADDRESS($D246,44))=0,INDIRECT(ADDRESS($D246,38))="UL"),INDIRECT(ADDRESS($D246,COLUMN())),0),0),IF($E246&gt;0,IF(AND(INDIRECT(ADDRESS($E246,44))=0,INDIRECT(ADDRESS($E246,38))="UL"),INDIRECT(ADDRESS($E246,COLUMN())),0),0),IF($F246&gt;0,IF(AND(INDIRECT(ADDRESS($F246,44))=0,INDIRECT(ADDRESS($F246,38))="UL"),INDIRECT(ADDRESS($F246,COLUMN())),0),0),IF($G246&gt;0,IF(AND(INDIRECT(ADDRESS($G246,44))=0,INDIRECT(ADDRESS($G246,38))="UL"),INDIRECT(ADDRESS($G246,COLUMN())),0),0),IF($H246&gt;0,IF(AND(INDIRECT(ADDRESS($H246,44))=0,INDIRECT(ADDRESS($H246,38))="UL"),INDIRECT(ADDRESS($H246,COLUMN())),0),0),IF($I246&gt;0,IF(AND(INDIRECT(ADDRESS($I246,44))=0,INDIRECT(ADDRESS($I246,38))="UL"),INDIRECT(ADDRESS($I246,COLUMN())),0),0),IF($J246&gt;0,IF(AND(INDIRECT(ADDRESS($J246,44))=0,INDIRECT(ADDRESS($J246,38))="UL"),INDIRECT(ADDRESS($J246,COLUMN())),0),0),IF($K246&gt;0,IF(AND(INDIRECT(ADDRESS($K246,44))=0,INDIRECT(ADDRESS($K246,38))="UL"),INDIRECT(ADDRESS($K246,COLUMN())),0),0),IF($L246&gt;0,IF(AND(INDIRECT(ADDRESS($L246,44))=0,INDIRECT(ADDRESS($L246,38))="UL"),INDIRECT(ADDRESS($L246,COLUMN())),0),0),IF($M246&gt;0,IF(AND(INDIRECT(ADDRESS($M246,44))=0,INDIRECT(ADDRESS($M246,38))="UL"),INDIRECT(ADDRESS($M246,COLUMN())),0),0))</f>
        <v>0.29629629629629628</v>
      </c>
      <c r="CA246" s="57">
        <f t="shared" ref="CA246:CA254" ca="1" si="184">IF(BV246="S",BY246,BZ246)</f>
        <v>7.407407407407407E-2</v>
      </c>
      <c r="CB246" s="57" cm="1">
        <f t="array" aca="1" ref="CB246" ca="1">SUM(IF($C246&gt;0,IF(AND(INDIRECT(ADDRESS($C246,44))=0,INDIRECT(ADDRESS($C246,38))&lt;&gt;"UL"),INDIRECT(ADDRESS($C246,COLUMN())),0),0),IF($D246&gt;0,IF(AND(INDIRECT(ADDRESS($D246,44))=0,INDIRECT(ADDRESS($D246,38))&lt;&gt;"UL"),INDIRECT(ADDRESS($D246,COLUMN())),0),0),IF($E246&gt;0,IF(AND(INDIRECT(ADDRESS($E246,44))=0,INDIRECT(ADDRESS($E246,38))&lt;&gt;"UL"),INDIRECT(ADDRESS($E246,COLUMN())),0),0),IF($F246&gt;0,IF(AND(INDIRECT(ADDRESS($F246,44))=0,INDIRECT(ADDRESS($F246,38))&lt;&gt;"UL"),INDIRECT(ADDRESS($F246,COLUMN())),0),0),IF($G246&gt;0,IF(AND(INDIRECT(ADDRESS($G246,44))=0,INDIRECT(ADDRESS($G246,38))&lt;&gt;"UL"),INDIRECT(ADDRESS($G246,COLUMN())),0),0),IF($H246&gt;0,IF(AND(INDIRECT(ADDRESS($H246,44))=0,INDIRECT(ADDRESS($H246,38))&lt;&gt;"UL"),INDIRECT(ADDRESS($H246,COLUMN())),0),0),IF($I246&gt;0,IF(AND(INDIRECT(ADDRESS($I246,44))=0,INDIRECT(ADDRESS($I246,38))&lt;&gt;"UL"),INDIRECT(ADDRESS($I246,COLUMN())),0),0),IF($J246&gt;0,IF(AND(INDIRECT(ADDRESS($J246,44))=0,INDIRECT(ADDRESS($J246,38))&lt;&gt;"UL"),INDIRECT(ADDRESS($J246,COLUMN())),0),0),IF($K246&gt;0,IF(AND(INDIRECT(ADDRESS($K246,44))=0,INDIRECT(ADDRESS($K246,38))&lt;&gt;"UL"),INDIRECT(ADDRESS($K246,COLUMN())),0),0),IF($L246&gt;0,IF(AND(INDIRECT(ADDRESS($L246,44))=0,INDIRECT(ADDRESS($L246,38))&lt;&gt;"UL"),INDIRECT(ADDRESS($L246,COLUMN())),0),0),IF($M246&gt;0,IF(AND(INDIRECT(ADDRESS($M246,44))=0,INDIRECT(ADDRESS($M246,38))&lt;&gt;"UL"),INDIRECT(ADDRESS($M246,COLUMN())),0),0))</f>
        <v>0</v>
      </c>
      <c r="CC246" s="57">
        <f t="shared" ref="CC246:CC254" ca="1" si="185">IF(BV246="S",BH246,CB246)</f>
        <v>0</v>
      </c>
      <c r="CD246" s="57" cm="1">
        <f t="array" aca="1" ref="CD246" ca="1">SUM(IF($C246&gt;0,IF(AND(INDIRECT(ADDRESS($C246,44))=0,INDIRECT(ADDRESS($C246,38))&lt;&gt;"UL"),INDIRECT(ADDRESS($C246,COLUMN())),0),0),IF($D246&gt;0,IF(AND(INDIRECT(ADDRESS($D246,44))=0,INDIRECT(ADDRESS($D246,38))&lt;&gt;"UL"),INDIRECT(ADDRESS($D246,COLUMN())),0),0),IF($E246&gt;0,IF(AND(INDIRECT(ADDRESS($E246,44))=0,INDIRECT(ADDRESS($E246,38))&lt;&gt;"UL"),INDIRECT(ADDRESS($E246,COLUMN())),0),0),IF($F246&gt;0,IF(AND(INDIRECT(ADDRESS($F246,44))=0,INDIRECT(ADDRESS($F246,38))&lt;&gt;"UL"),INDIRECT(ADDRESS($F246,COLUMN())),0),0),IF($G246&gt;0,IF(AND(INDIRECT(ADDRESS($G246,44))=0,INDIRECT(ADDRESS($G246,38))&lt;&gt;"UL"),INDIRECT(ADDRESS($G246,COLUMN())),0),0),IF($H246&gt;0,IF(AND(INDIRECT(ADDRESS($H246,44))=0,INDIRECT(ADDRESS($H246,38))&lt;&gt;"UL"),INDIRECT(ADDRESS($H246,COLUMN())),0),0),IF($I246&gt;0,IF(AND(INDIRECT(ADDRESS($I246,44))=0,INDIRECT(ADDRESS($I246,38))&lt;&gt;"UL"),INDIRECT(ADDRESS($I246,COLUMN())),0),0),IF($J246&gt;0,IF(AND(INDIRECT(ADDRESS($J246,44))=0,INDIRECT(ADDRESS($J246,38))&lt;&gt;"UL"),INDIRECT(ADDRESS($J246,COLUMN())),0),0),IF($K246&gt;0,IF(AND(INDIRECT(ADDRESS($K246,44))=0,INDIRECT(ADDRESS($K246,38))&lt;&gt;"UL"),INDIRECT(ADDRESS($K246,COLUMN())),0),0),IF($L246&gt;0,IF(AND(INDIRECT(ADDRESS($L246,44))=0,INDIRECT(ADDRESS($L246,38))&lt;&gt;"UL"),INDIRECT(ADDRESS($L246,COLUMN())),0),0),IF($M246&gt;0,IF(AND(INDIRECT(ADDRESS($M246,44))=0,INDIRECT(ADDRESS($M246,38))&lt;&gt;"UL"),INDIRECT(ADDRESS($M246,COLUMN())),0),0))</f>
        <v>0</v>
      </c>
      <c r="CE246" s="57" cm="1">
        <f t="array" aca="1" ref="CE246" ca="1">SUM(IF($C246&gt;0,IF(AND(INDIRECT(ADDRESS($C246,44))=0,INDIRECT(ADDRESS($C246,38))&lt;&gt;"UL"),INDIRECT(ADDRESS($C246,COLUMN())),0),0),IF($D246&gt;0,IF(AND(INDIRECT(ADDRESS($D246,44))=0,INDIRECT(ADDRESS($D246,38))&lt;&gt;"UL"),INDIRECT(ADDRESS($D246,COLUMN())),0),0),IF($E246&gt;0,IF(AND(INDIRECT(ADDRESS($E246,44))=0,INDIRECT(ADDRESS($E246,38))&lt;&gt;"UL"),INDIRECT(ADDRESS($E246,COLUMN())),0),0),IF($F246&gt;0,IF(AND(INDIRECT(ADDRESS($F246,44))=0,INDIRECT(ADDRESS($F246,38))&lt;&gt;"UL"),INDIRECT(ADDRESS($F246,COLUMN())),0),0),IF($G246&gt;0,IF(AND(INDIRECT(ADDRESS($G246,44))=0,INDIRECT(ADDRESS($G246,38))&lt;&gt;"UL"),INDIRECT(ADDRESS($G246,COLUMN())),0),0),IF($H246&gt;0,IF(AND(INDIRECT(ADDRESS($H246,44))=0,INDIRECT(ADDRESS($H246,38))&lt;&gt;"UL"),INDIRECT(ADDRESS($H246,COLUMN())),0),0),IF($I246&gt;0,IF(AND(INDIRECT(ADDRESS($I246,44))=0,INDIRECT(ADDRESS($I246,38))&lt;&gt;"UL"),INDIRECT(ADDRESS($I246,COLUMN())),0),0),IF($J246&gt;0,IF(AND(INDIRECT(ADDRESS($J246,44))=0,INDIRECT(ADDRESS($J246,38))&lt;&gt;"UL"),INDIRECT(ADDRESS($J246,COLUMN())),0),0),IF($K246&gt;0,IF(AND(INDIRECT(ADDRESS($K246,44))=0,INDIRECT(ADDRESS($K246,38))&lt;&gt;"UL"),INDIRECT(ADDRESS($K246,COLUMN())),0),0),IF($L246&gt;0,IF(AND(INDIRECT(ADDRESS($L246,44))=0,INDIRECT(ADDRESS($L246,38))&lt;&gt;"UL"),INDIRECT(ADDRESS($L246,COLUMN())),0),0),IF($M246&gt;0,IF(AND(INDIRECT(ADDRESS($M246,44))=0,INDIRECT(ADDRESS($M246,38))&lt;&gt;"UL"),INDIRECT(ADDRESS($M246,COLUMN())),0),0))</f>
        <v>0</v>
      </c>
      <c r="CF246" s="57">
        <f t="shared" ref="CF246:CF254" ca="1" si="186">IF(BV246="S",CD246,CE246)</f>
        <v>0</v>
      </c>
      <c r="CG246" s="57">
        <f t="shared" ref="CG246:CG254" ca="1" si="187">IF(AD246&lt;BG246,((((BX246+CC246)*AB246)+((CA246+CF246)*(1-AB246)))*AD246),((((BX246*AB246)+((CA246)*(1-AB246)))*AD246)+(((CC246*AB246)+((CF246))*(1-AB246)))*BG246))</f>
        <v>1.8456375735534634</v>
      </c>
      <c r="CH246" s="57">
        <f t="shared" ref="CH246:CH254" ca="1" si="188">CG246/N246</f>
        <v>0.12304250490356422</v>
      </c>
      <c r="CI246" s="19">
        <f t="shared" ref="CI246:CI254" ca="1" si="189">AD246*X246</f>
        <v>20.44629865218025</v>
      </c>
      <c r="CJ246" s="19"/>
      <c r="CK246" s="57" cm="1">
        <f t="array" aca="1" ref="CK246" ca="1">IF(AU246="S", SUM(IF($C246&gt;0,IF(INDIRECT(ADDRESS($C246,43))&lt;&gt;1,INDIRECT(ADDRESS($C246,48)),0),0), IF($D246&gt;0,IF(INDIRECT(ADDRESS($D246,43))&lt;&gt;1,INDIRECT(ADDRESS($D246,48)),0),0), IF($E246&gt;0,IF(INDIRECT(ADDRESS($E246,43))&lt;&gt;1,INDIRECT(ADDRESS($E246,48)),0),0), IF($F246&gt;0,IF(INDIRECT(ADDRESS($F246,43))&lt;&gt;1,INDIRECT(ADDRESS($F246,48)),0),0), IF($G246&gt;0,IF(INDIRECT(ADDRESS($G246,43))&lt;&gt;1,INDIRECT(ADDRESS($G246,48)),0),0), IF($H246&gt;0,IF(INDIRECT(ADDRESS($H246,43))&lt;&gt;1,INDIRECT(ADDRESS($H246,48)),0),0), IF($I246&gt;0,IF(INDIRECT(ADDRESS($I246,43))&lt;&gt;1,INDIRECT(ADDRESS($I246,48)),0),0), IF($J246&gt;0,IF(INDIRECT(ADDRESS($J246,43))&lt;&gt;1,INDIRECT(ADDRESS($J246,48)),0),0), IF($K246&gt;0,IF(INDIRECT(ADDRESS($K246,43))&lt;&gt;1,INDIRECT(ADDRESS($K246,48)),0),0), IF($L246&gt;0,IF(INDIRECT(ADDRESS($L246,43))&lt;&gt;1,INDIRECT(ADDRESS($L246,48)),0),0), IF($M246&gt;0,IF(INDIRECT(ADDRESS($M246,43))&lt;&gt;1,INDIRECT(ADDRESS($M246,48)),0),0)), IF(AU246="L",SUM(IF($C246&gt;0,IF(INDIRECT(ADDRESS($C246,43))&lt;&gt;1,INDIRECT(ADDRESS($C246,50)),0),0), IF($D246&gt;0,IF(INDIRECT(ADDRESS($D246,43))&lt;&gt;1,INDIRECT(ADDRESS($D246,50)),0),0), IF($E246&gt;0,IF(INDIRECT(ADDRESS($E246,43))&lt;&gt;1,INDIRECT(ADDRESS($E246,50)),0),0), IF($F246&gt;0,IF(INDIRECT(ADDRESS($F246,43))&lt;&gt;1,INDIRECT(ADDRESS($F246,50)),0),0), IF($G246&gt;0,IF(INDIRECT(ADDRESS($G246,43))&lt;&gt;1,INDIRECT(ADDRESS($G246,50)),0),0), IF($G246&gt;0,IF(INDIRECT(ADDRESS($G246,43))&lt;&gt;1,INDIRECT(ADDRESS($G246,50)),0),0), IF($H246&gt;0,IF(INDIRECT(ADDRESS($H246,43))&lt;&gt;1,INDIRECT(ADDRESS($H246,50)),0),0), IF($I246&gt;0,IF(INDIRECT(ADDRESS($I246,43))&lt;&gt;1,INDIRECT(ADDRESS($I246,50)),0),0), IF($J246&gt;0,IF(INDIRECT(ADDRESS($J246,43))&lt;&gt;1,INDIRECT(ADDRESS($J246,50)),0),0), IF($K246&gt;0,IF(INDIRECT(ADDRESS($K246,43))&lt;&gt;1,INDIRECT(ADDRESS($K246,50)),0),0), IF($L246&gt;0,IF(INDIRECT(ADDRESS($L246,43))&lt;&gt;1,INDIRECT(ADDRESS($L246,50)),0),0), IF($M246&gt;0,IF(INDIRECT(ADDRESS($M246,43))&lt;&gt;1,INDIRECT(ADDRESS($M246,50)),0),0)), SUM(IF($C246&gt;0,IF(INDIRECT(ADDRESS($C246,43))&lt;&gt;1,INDIRECT(ADDRESS($C246,49)),0),0), IF($D246&gt;0,IF(INDIRECT(ADDRESS($D246,43))&lt;&gt;1,INDIRECT(ADDRESS($D246,49)),0),0), IF($E246&gt;0,IF(INDIRECT(ADDRESS($E246,43))&lt;&gt;1,INDIRECT(ADDRESS($E246,49)),0),0), IF($F246&gt;0,IF(INDIRECT(ADDRESS($F246,43))&lt;&gt;1,INDIRECT(ADDRESS($F246,49)),0),0), IF($G246&gt;0,IF(INDIRECT(ADDRESS($G246,43))&lt;&gt;1,INDIRECT(ADDRESS($G246,49)),0),0), IF($G246&gt;0,IF(INDIRECT(ADDRESS($G246,43))&lt;&gt;1,INDIRECT(ADDRESS($G246,49)),0),0), IF($H246&gt;0,IF(INDIRECT(ADDRESS($H246,43))&lt;&gt;1,INDIRECT(ADDRESS($H246,49)),0),0), IF($I246&gt;0,IF(INDIRECT(ADDRESS($I246,43))&lt;&gt;1,INDIRECT(ADDRESS($I246,49)),0),0), IF($J246&gt;0,IF(INDIRECT(ADDRESS($J246,43))&lt;&gt;1,INDIRECT(ADDRESS($J246,49)),0),0), IF($K246&gt;0,IF(INDIRECT(ADDRESS($K246,43))&lt;&gt;1,INDIRECT(ADDRESS($K246,49)),0),0), IF($L246&gt;0,IF(INDIRECT(ADDRESS($L246,43))&lt;&gt;1,INDIRECT(ADDRESS($L246,49)),0),0), IF($M246&gt;0,IF(INDIRECT(ADDRESS($M246,43))&lt;&gt;1,INDIRECT(ADDRESS($M246,49)),0),0))))</f>
        <v>0.88888888888888884</v>
      </c>
      <c r="CL246" s="57" cm="1">
        <f t="array" aca="1" ref="CL246" ca="1">SUM(IF($C246&gt;0,IF(INDIRECT(ADDRESS($C246,44))=1,INDIRECT(ADDRESS($C246,90)),0),0), IF($D246&gt;0,IF(INDIRECT(ADDRESS($D246,44))=1,INDIRECT(ADDRESS($D246,90)),0),0), IF($E246&gt;0,IF(INDIRECT(ADDRESS($E246,44))=1,INDIRECT(ADDRESS($E246,90)),0),0), IF($F246&gt;0,IF(INDIRECT(ADDRESS($F246,44))=1,INDIRECT(ADDRESS($F246,90)),0),0), IF($G246&gt;0,IF(INDIRECT(ADDRESS($G246,44))=1,INDIRECT(ADDRESS($G246,90)),0),0), IF($H246&gt;0,IF(INDIRECT(ADDRESS($H246,44))=1,INDIRECT(ADDRESS($H246,90)),0),0), IF($I246&gt;0,IF(INDIRECT(ADDRESS($I246,44))=1,INDIRECT(ADDRESS($I246,90)),0),0), IF($J246&gt;0,IF(INDIRECT(ADDRESS($J246,44))=1,INDIRECT(ADDRESS($J246,90)),0),0), IF($K246&gt;0,IF(INDIRECT(ADDRESS($K246,44))=1,INDIRECT(ADDRESS($K246,90)),0),0), IF($L246&gt;0,IF(INDIRECT(ADDRESS($L246,44))=1,INDIRECT(ADDRESS($L246,90)),0),0), IF($M246&gt;0,IF(INDIRECT(ADDRESS($M246,44))=1,INDIRECT(ADDRESS($M246,90)),0),0))</f>
        <v>0</v>
      </c>
      <c r="CM246" s="56">
        <f t="shared" ref="CM246:CM254" ca="1" si="190">((BU246/$BU$34)^$BU$296)</f>
        <v>0.91722752822886089</v>
      </c>
      <c r="CN246" s="59"/>
    </row>
    <row r="247" spans="1:92" x14ac:dyDescent="0.25">
      <c r="A247" s="65" t="s">
        <v>273</v>
      </c>
      <c r="B247" s="74">
        <v>207</v>
      </c>
      <c r="C247" s="74">
        <v>216</v>
      </c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67">
        <f ca="1">SUM(INDIRECT(ADDRESS(B247,COLUMN())),IF(C247&gt;0,INDIRECT(ADDRESS(C247,COLUMN())),0),IF(D247&gt;0,INDIRECT(ADDRESS(D247,COLUMN())),0),IF(E247&gt;0,INDIRECT(ADDRESS(E247,COLUMN())),0),IF(F247&gt;0,INDIRECT(ADDRESS(F247,COLUMN())),0),IF(G247&gt;0,INDIRECT(ADDRESS(G247,COLUMN())),0),IF(H247&gt;0,INDIRECT(ADDRESS(H247,COLUMN())),0),IF(I247&gt;0,INDIRECT(ADDRESS(I247,COLUMN())),0),IF(J247&gt;0,INDIRECT(ADDRESS(J247,COLUMN())),0),IF(K247&gt;0,INDIRECT(ADDRESS(K247,COLUMN())),0),IF(L247&gt;0,INDIRECT(ADDRESS(L247,COLUMN())),0),IF(M247&gt;0,INDIRECT(ADDRESS(M247,COLUMN())),0))</f>
        <v>17</v>
      </c>
      <c r="O247" s="67" t="str" cm="1">
        <f t="array" aca="1" ref="O247" ca="1">INDIRECT(ADDRESS($B247,COLUMN()))</f>
        <v>Fighter</v>
      </c>
      <c r="P247" s="67" cm="1">
        <f t="array" aca="1" ref="P247" ca="1">INDIRECT(ADDRESS($B247,COLUMN()))</f>
        <v>2</v>
      </c>
      <c r="Q247" s="67" cm="1">
        <f t="array" aca="1" ref="Q247" ca="1">INDIRECT(ADDRESS($B247,COLUMN()))</f>
        <v>0</v>
      </c>
      <c r="R247" s="67" cm="1">
        <f t="array" aca="1" ref="R247" ca="1">INDIRECT(ADDRESS($B247,COLUMN()))</f>
        <v>0</v>
      </c>
      <c r="S247" s="67" cm="1">
        <f t="array" aca="1" ref="S247" ca="1">INDIRECT(ADDRESS($B247,COLUMN()))</f>
        <v>2</v>
      </c>
      <c r="T247" s="67" t="str" cm="1">
        <f t="array" aca="1" ref="T247" ca="1">INDIRECT(ADDRESS($B247,COLUMN()))</f>
        <v>1-5</v>
      </c>
      <c r="U247" s="67" cm="1">
        <f t="array" aca="1" ref="U247" ca="1">INDIRECT(ADDRESS($B247,COLUMN()))</f>
        <v>5</v>
      </c>
      <c r="V247" s="67" cm="1">
        <f t="array" aca="1" ref="V247" ca="1">INDIRECT(ADDRESS($B247,COLUMN()))</f>
        <v>0</v>
      </c>
      <c r="W247" s="67" cm="1">
        <f t="array" aca="1" ref="W247" ca="1">INDIRECT(ADDRESS($B247,COLUMN()))</f>
        <v>4</v>
      </c>
      <c r="X247" s="67" cm="1">
        <f t="array" aca="1" ref="X247" ca="1">INDIRECT(ADDRESS($B247,COLUMN()))</f>
        <v>8</v>
      </c>
      <c r="Y247" s="67" cm="1">
        <f t="array" aca="1" ref="Y247" ca="1">INDIRECT(ADDRESS($B247,COLUMN()))</f>
        <v>4</v>
      </c>
      <c r="Z247" s="67" cm="1">
        <f t="array" aca="1" ref="Z247" ca="1">INDIRECT(ADDRESS($B247,COLUMN()))</f>
        <v>4</v>
      </c>
      <c r="AA247" s="67" cm="1">
        <f t="array" aca="1" ref="AA247" ca="1">INDIRECT(ADDRESS($B247,COLUMN()))</f>
        <v>0</v>
      </c>
      <c r="AB247" s="56">
        <f t="shared" ca="1" si="171"/>
        <v>0.79535426540178589</v>
      </c>
      <c r="AC247" s="56">
        <f t="shared" ca="1" si="172"/>
        <v>1.3379020249483211</v>
      </c>
      <c r="AD247" s="56">
        <f t="shared" ca="1" si="173"/>
        <v>2.3267861303449062</v>
      </c>
      <c r="AF247" s="65"/>
      <c r="AG247" s="65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52"/>
      <c r="AU247" s="54" t="s">
        <v>33</v>
      </c>
      <c r="AV247" s="57" cm="1">
        <f t="array" aca="1" ref="AV247" ca="1">SUM(IF($C247&gt;0,IF(AND(INDIRECT(ADDRESS($C247,44))=0,INDIRECT(ADDRESS($C247,38))="UL",ISERROR(SEARCH("Rear",INDIRECT(ADDRESS($C247,33)))),ISERROR(SEARCH("Side",INDIRECT(ADDRESS($C247,33))))),INDIRECT(ADDRESS($C247,COLUMN())),0),0),IF($D247&gt;0,IF(AND(INDIRECT(ADDRESS($D247,44))=0,INDIRECT(ADDRESS($D247,38))="UL",ISERROR(SEARCH("Rear",INDIRECT(ADDRESS($D247,33)))),ISERROR(SEARCH("Side",INDIRECT(ADDRESS($D247,33))))),INDIRECT(ADDRESS($D247,COLUMN())),0),0),IF($E247&gt;0,IF(AND(INDIRECT(ADDRESS($E247,44))=0,INDIRECT(ADDRESS($E247,38))="UL",ISERROR(SEARCH("Rear",INDIRECT(ADDRESS($E247,33)))),ISERROR(SEARCH("Side",INDIRECT(ADDRESS($E247,33))))),INDIRECT(ADDRESS($E247,COLUMN())),0),0),IF($F247&gt;0,IF(AND(INDIRECT(ADDRESS($F247,44))=0,INDIRECT(ADDRESS($F247,38))="UL",ISERROR(SEARCH("Rear",INDIRECT(ADDRESS($F247,33)))),ISERROR(SEARCH("Side",INDIRECT(ADDRESS($F247,33))))),INDIRECT(ADDRESS($F247,COLUMN())),0),0),IF($G247&gt;0,IF(AND(INDIRECT(ADDRESS($G247,44))=0,INDIRECT(ADDRESS($G247,38))="UL",ISERROR(SEARCH("Rear",INDIRECT(ADDRESS($G247,33)))),ISERROR(SEARCH("Side",INDIRECT(ADDRESS($G247,33))))),INDIRECT(ADDRESS($G247,COLUMN())),0),0),IF($H247&gt;0,IF(AND(INDIRECT(ADDRESS($H247,44))=0,INDIRECT(ADDRESS($H247,38))="UL",ISERROR(SEARCH("Rear",INDIRECT(ADDRESS($H247,33)))),ISERROR(SEARCH("Side",INDIRECT(ADDRESS($H247,33))))),INDIRECT(ADDRESS($H247,COLUMN())),0),0),IF($I247&gt;0,IF(AND(INDIRECT(ADDRESS($I247,44))=0,INDIRECT(ADDRESS($I247,38))="UL",ISERROR(SEARCH("Rear",INDIRECT(ADDRESS($I247,33)))),ISERROR(SEARCH("Side",INDIRECT(ADDRESS($I247,33))))),INDIRECT(ADDRESS($I247,COLUMN())),0),0),IF($J247&gt;0,IF(AND(INDIRECT(ADDRESS($J247,44))=0,INDIRECT(ADDRESS($J247,38))="UL",ISERROR(SEARCH("Rear",INDIRECT(ADDRESS($J247,33)))),ISERROR(SEARCH("Side",INDIRECT(ADDRESS($J247,33))))),INDIRECT(ADDRESS($J247,COLUMN())),0),0),IF($K247&gt;0,IF(AND(INDIRECT(ADDRESS($K247,44))=0,INDIRECT(ADDRESS($K247,38))="UL",ISERROR(SEARCH("Rear",INDIRECT(ADDRESS($K247,33)))),ISERROR(SEARCH("Side",INDIRECT(ADDRESS($K247,33))))),INDIRECT(ADDRESS($K247,COLUMN())),0),0),IF($L247&gt;0,IF(AND(INDIRECT(ADDRESS($L247,44))=0,INDIRECT(ADDRESS($L247,38))="UL",ISERROR(SEARCH("Rear",INDIRECT(ADDRESS($L247,33)))),ISERROR(SEARCH("Side",INDIRECT(ADDRESS($L247,33))))),INDIRECT(ADDRESS($L247,COLUMN())),0),0),IF($M247&gt;0,IF(AND(INDIRECT(ADDRESS($M247,44))=0,INDIRECT(ADDRESS($M247,38))="UL",ISERROR(SEARCH("Rear",INDIRECT(ADDRESS($M247,33)))),ISERROR(SEARCH("Side",INDIRECT(ADDRESS($M247,33))))),INDIRECT(ADDRESS($M247,COLUMN())),0),0))</f>
        <v>0.88888888888888884</v>
      </c>
      <c r="AW247" s="57" cm="1">
        <f t="array" aca="1" ref="AW247" ca="1">SUM(IF($C247&gt;0,IF(AND(INDIRECT(ADDRESS($C247,44))=0,INDIRECT(ADDRESS($C247,38))="UL",ISERROR(SEARCH("Rear",INDIRECT(ADDRESS($C247,33)))),ISERROR(SEARCH("Side",INDIRECT(ADDRESS($C247,33))))),INDIRECT(ADDRESS($C247,COLUMN())),0),0),IF($D247&gt;0,IF(AND(INDIRECT(ADDRESS($D247,44))=0,INDIRECT(ADDRESS($D247,38))="UL",ISERROR(SEARCH("Rear",INDIRECT(ADDRESS($D247,33)))),ISERROR(SEARCH("Side",INDIRECT(ADDRESS($D247,33))))),INDIRECT(ADDRESS($D247,COLUMN())),0),0),IF($E247&gt;0,IF(AND(INDIRECT(ADDRESS($E247,44))=0,INDIRECT(ADDRESS($E247,38))="UL",ISERROR(SEARCH("Rear",INDIRECT(ADDRESS($E247,33)))),ISERROR(SEARCH("Side",INDIRECT(ADDRESS($E247,33))))),INDIRECT(ADDRESS($E247,COLUMN())),0),0),IF($F247&gt;0,IF(AND(INDIRECT(ADDRESS($F247,44))=0,INDIRECT(ADDRESS($F247,38))="UL",ISERROR(SEARCH("Rear",INDIRECT(ADDRESS($F247,33)))),ISERROR(SEARCH("Side",INDIRECT(ADDRESS($F247,33))))),INDIRECT(ADDRESS($F247,COLUMN())),0),0),IF($G247&gt;0,IF(AND(INDIRECT(ADDRESS($G247,44))=0,INDIRECT(ADDRESS($G247,38))="UL",ISERROR(SEARCH("Rear",INDIRECT(ADDRESS($G247,33)))),ISERROR(SEARCH("Side",INDIRECT(ADDRESS($G247,33))))),INDIRECT(ADDRESS($G247,COLUMN())),0),0),IF($H247&gt;0,IF(AND(INDIRECT(ADDRESS($H247,44))=0,INDIRECT(ADDRESS($H247,38))="UL",ISERROR(SEARCH("Rear",INDIRECT(ADDRESS($H247,33)))),ISERROR(SEARCH("Side",INDIRECT(ADDRESS($H247,33))))),INDIRECT(ADDRESS($H247,COLUMN())),0),0),IF($I247&gt;0,IF(AND(INDIRECT(ADDRESS($I247,44))=0,INDIRECT(ADDRESS($I247,38))="UL",ISERROR(SEARCH("Rear",INDIRECT(ADDRESS($I247,33)))),ISERROR(SEARCH("Side",INDIRECT(ADDRESS($I247,33))))),INDIRECT(ADDRESS($I247,COLUMN())),0),0),IF($J247&gt;0,IF(AND(INDIRECT(ADDRESS($J247,44))=0,INDIRECT(ADDRESS($J247,38))="UL",ISERROR(SEARCH("Rear",INDIRECT(ADDRESS($J247,33)))),ISERROR(SEARCH("Side",INDIRECT(ADDRESS($J247,33))))),INDIRECT(ADDRESS($J247,COLUMN())),0),0),IF($K247&gt;0,IF(AND(INDIRECT(ADDRESS($K247,44))=0,INDIRECT(ADDRESS($K247,38))="UL",ISERROR(SEARCH("Rear",INDIRECT(ADDRESS($K247,33)))),ISERROR(SEARCH("Side",INDIRECT(ADDRESS($K247,33))))),INDIRECT(ADDRESS($K247,COLUMN())),0),0),IF($L247&gt;0,IF(AND(INDIRECT(ADDRESS($L247,44))=0,INDIRECT(ADDRESS($L247,38))="UL",ISERROR(SEARCH("Rear",INDIRECT(ADDRESS($L247,33)))),ISERROR(SEARCH("Side",INDIRECT(ADDRESS($L247,33))))),INDIRECT(ADDRESS($L247,COLUMN())),0),0),IF($M247&gt;0,IF(AND(INDIRECT(ADDRESS($M247,44))=0,INDIRECT(ADDRESS($M247,38))="UL",ISERROR(SEARCH("Rear",INDIRECT(ADDRESS($M247,33)))),ISERROR(SEARCH("Side",INDIRECT(ADDRESS($M247,33))))),INDIRECT(ADDRESS($M247,COLUMN())),0),0))</f>
        <v>0.44444444444444442</v>
      </c>
      <c r="AX247" s="57" cm="1">
        <f t="array" aca="1" ref="AX247" ca="1">SUM(IF($C247&gt;0,IF(AND(INDIRECT(ADDRESS($C247,44))=0,INDIRECT(ADDRESS($C247,38))="UL",ISERROR(SEARCH("Rear",INDIRECT(ADDRESS($C247,33)))),ISERROR(SEARCH("Side",INDIRECT(ADDRESS($C247,33))))),INDIRECT(ADDRESS($C247,COLUMN())),0),0),IF($D247&gt;0,IF(AND(INDIRECT(ADDRESS($D247,44))=0,INDIRECT(ADDRESS($D247,38))="UL",ISERROR(SEARCH("Rear",INDIRECT(ADDRESS($D247,33)))),ISERROR(SEARCH("Side",INDIRECT(ADDRESS($D247,33))))),INDIRECT(ADDRESS($D247,COLUMN())),0),0),IF($E247&gt;0,IF(AND(INDIRECT(ADDRESS($E247,44))=0,INDIRECT(ADDRESS($E247,38))="UL",ISERROR(SEARCH("Rear",INDIRECT(ADDRESS($E247,33)))),ISERROR(SEARCH("Side",INDIRECT(ADDRESS($E247,33))))),INDIRECT(ADDRESS($E247,COLUMN())),0),0),IF($F247&gt;0,IF(AND(INDIRECT(ADDRESS($F247,44))=0,INDIRECT(ADDRESS($F247,38))="UL",ISERROR(SEARCH("Rear",INDIRECT(ADDRESS($F247,33)))),ISERROR(SEARCH("Side",INDIRECT(ADDRESS($F247,33))))),INDIRECT(ADDRESS($F247,COLUMN())),0),0),IF($G247&gt;0,IF(AND(INDIRECT(ADDRESS($G247,44))=0,INDIRECT(ADDRESS($G247,38))="UL",ISERROR(SEARCH("Rear",INDIRECT(ADDRESS($G247,33)))),ISERROR(SEARCH("Side",INDIRECT(ADDRESS($G247,33))))),INDIRECT(ADDRESS($G247,COLUMN())),0),0),IF($H247&gt;0,IF(AND(INDIRECT(ADDRESS($H247,44))=0,INDIRECT(ADDRESS($H247,38))="UL",ISERROR(SEARCH("Rear",INDIRECT(ADDRESS($H247,33)))),ISERROR(SEARCH("Side",INDIRECT(ADDRESS($H247,33))))),INDIRECT(ADDRESS($H247,COLUMN())),0),0),IF($I247&gt;0,IF(AND(INDIRECT(ADDRESS($I247,44))=0,INDIRECT(ADDRESS($I247,38))="UL",ISERROR(SEARCH("Rear",INDIRECT(ADDRESS($I247,33)))),ISERROR(SEARCH("Side",INDIRECT(ADDRESS($I247,33))))),INDIRECT(ADDRESS($I247,COLUMN())),0),0),IF($J247&gt;0,IF(AND(INDIRECT(ADDRESS($J247,44))=0,INDIRECT(ADDRESS($J247,38))="UL",ISERROR(SEARCH("Rear",INDIRECT(ADDRESS($J247,33)))),ISERROR(SEARCH("Side",INDIRECT(ADDRESS($J247,33))))),INDIRECT(ADDRESS($J247,COLUMN())),0),0),IF($K247&gt;0,IF(AND(INDIRECT(ADDRESS($K247,44))=0,INDIRECT(ADDRESS($K247,38))="UL",ISERROR(SEARCH("Rear",INDIRECT(ADDRESS($K247,33)))),ISERROR(SEARCH("Side",INDIRECT(ADDRESS($K247,33))))),INDIRECT(ADDRESS($K247,COLUMN())),0),0),IF($L247&gt;0,IF(AND(INDIRECT(ADDRESS($L247,44))=0,INDIRECT(ADDRESS($L247,38))="UL",ISERROR(SEARCH("Rear",INDIRECT(ADDRESS($L247,33)))),ISERROR(SEARCH("Side",INDIRECT(ADDRESS($L247,33))))),INDIRECT(ADDRESS($L247,COLUMN())),0),0),IF($M247&gt;0,IF(AND(INDIRECT(ADDRESS($M247,44))=0,INDIRECT(ADDRESS($M247,38))="UL",ISERROR(SEARCH("Rear",INDIRECT(ADDRESS($M247,33)))),ISERROR(SEARCH("Side",INDIRECT(ADDRESS($M247,33))))),INDIRECT(ADDRESS($M247,COLUMN())),0),0))</f>
        <v>0</v>
      </c>
      <c r="AY247" s="58">
        <f t="shared" ca="1" si="174"/>
        <v>0.88888888888888884</v>
      </c>
      <c r="AZ247" s="58">
        <f t="shared" ca="1" si="175"/>
        <v>0.44444444444444442</v>
      </c>
      <c r="BA247" s="58" cm="1">
        <f t="array" aca="1" ref="BA247" ca="1">SUM(IF($C247&gt;0,IF(AND(INDIRECT(ADDRESS($C247,44))=0,INDIRECT(ADDRESS($C247,38))="UL"),INDIRECT(ADDRESS($C247,COLUMN())),0),0),IF($D247&gt;0,IF(AND(INDIRECT(ADDRESS($D247,44))=0,INDIRECT(ADDRESS($D247,38))="UL"),INDIRECT(ADDRESS($D247,COLUMN())),0),0),IF($E247&gt;0,IF(AND(INDIRECT(ADDRESS($E247,44))=0,INDIRECT(ADDRESS($E247,38))="UL"),INDIRECT(ADDRESS($E247,COLUMN())),0),0),IF($F247&gt;0,IF(AND(INDIRECT(ADDRESS($F247,44))=0,INDIRECT(ADDRESS($F247,38))="UL"),INDIRECT(ADDRESS($F247,COLUMN())),0),0),IF($G247&gt;0,IF(AND(INDIRECT(ADDRESS($G247,44))=0,INDIRECT(ADDRESS($G247,38))="UL"),INDIRECT(ADDRESS($G247,COLUMN())),0),0),IF($H247&gt;0,IF(AND(INDIRECT(ADDRESS($H247,44))=0,INDIRECT(ADDRESS($H247,38))="UL"),INDIRECT(ADDRESS($H247,COLUMN())),0),0),IF($I247&gt;0,IF(AND(INDIRECT(ADDRESS($I247,44))=0,INDIRECT(ADDRESS($I247,38))="UL"),INDIRECT(ADDRESS($I247,COLUMN())),0),0),IF($J247&gt;0,IF(AND(INDIRECT(ADDRESS($J247,44))=0,INDIRECT(ADDRESS($J247,38))="UL"),INDIRECT(ADDRESS($J247,COLUMN())),0),0),IF($K247&gt;0,IF(AND(INDIRECT(ADDRESS($K247,44))=0,INDIRECT(ADDRESS($K247,38))="UL"),INDIRECT(ADDRESS($K247,COLUMN())),0),0),IF($L247&gt;0,IF(AND(INDIRECT(ADDRESS($L247,44))=0,INDIRECT(ADDRESS($L247,38))="UL"),INDIRECT(ADDRESS($L247,COLUMN())),0),0),IF($M247&gt;0,IF(AND(INDIRECT(ADDRESS($M247,44))=0,INDIRECT(ADDRESS($M247,38))="UL"),INDIRECT(ADDRESS($M247,COLUMN())),0),0))</f>
        <v>0.11851851851851851</v>
      </c>
      <c r="BB247" s="58" cm="1">
        <f t="array" aca="1" ref="BB247" ca="1">SUM(IF($C247&gt;0,IF(AND(INDIRECT(ADDRESS($C247,44))=0,INDIRECT(ADDRESS($C247,38))="UL"),INDIRECT(ADDRESS($C247,COLUMN())),0),0),IF($D247&gt;0,IF(AND(INDIRECT(ADDRESS($D247,44))=0,INDIRECT(ADDRESS($D247,38))="UL"),INDIRECT(ADDRESS($D247,COLUMN())),0),0),IF($E247&gt;0,IF(AND(INDIRECT(ADDRESS($E247,44))=0,INDIRECT(ADDRESS($E247,38))="UL"),INDIRECT(ADDRESS($E247,COLUMN())),0),0),IF($F247&gt;0,IF(AND(INDIRECT(ADDRESS($F247,44))=0,INDIRECT(ADDRESS($F247,38))="UL"),INDIRECT(ADDRESS($F247,COLUMN())),0),0),IF($G247&gt;0,IF(AND(INDIRECT(ADDRESS($G247,44))=0,INDIRECT(ADDRESS($G247,38))="UL"),INDIRECT(ADDRESS($G247,COLUMN())),0),0),IF($H247&gt;0,IF(AND(INDIRECT(ADDRESS($H247,44))=0,INDIRECT(ADDRESS($H247,38))="UL"),INDIRECT(ADDRESS($H247,COLUMN())),0),0),IF($I247&gt;0,IF(AND(INDIRECT(ADDRESS($I247,44))=0,INDIRECT(ADDRESS($I247,38))="UL"),INDIRECT(ADDRESS($I247,COLUMN())),0),0),IF($J247&gt;0,IF(AND(INDIRECT(ADDRESS($J247,44))=0,INDIRECT(ADDRESS($J247,38))="UL"),INDIRECT(ADDRESS($J247,COLUMN())),0),0),IF($K247&gt;0,IF(AND(INDIRECT(ADDRESS($K247,44))=0,INDIRECT(ADDRESS($K247,38))="UL"),INDIRECT(ADDRESS($K247,COLUMN())),0),0),IF($L247&gt;0,IF(AND(INDIRECT(ADDRESS($L247,44))=0,INDIRECT(ADDRESS($L247,38))="UL"),INDIRECT(ADDRESS($L247,COLUMN())),0),0),IF($M247&gt;0,IF(AND(INDIRECT(ADDRESS($M247,44))=0,INDIRECT(ADDRESS($M247,38))="UL"),INDIRECT(ADDRESS($M247,COLUMN())),0),0))</f>
        <v>0.23703703703703702</v>
      </c>
      <c r="BC247" s="58" cm="1">
        <f t="array" aca="1" ref="BC247" ca="1">SUM(IF($C247&gt;0,IF(AND(INDIRECT(ADDRESS($C247,44))=0,INDIRECT(ADDRESS($C247,38))="UL"),INDIRECT(ADDRESS($C247,COLUMN())),0),0),IF($D247&gt;0,IF(AND(INDIRECT(ADDRESS($D247,44))=0,INDIRECT(ADDRESS($D247,38))="UL"),INDIRECT(ADDRESS($D247,COLUMN())),0),0),IF($E247&gt;0,IF(AND(INDIRECT(ADDRESS($E247,44))=0,INDIRECT(ADDRESS($E247,38))="UL"),INDIRECT(ADDRESS($E247,COLUMN())),0),0),IF($F247&gt;0,IF(AND(INDIRECT(ADDRESS($F247,44))=0,INDIRECT(ADDRESS($F247,38))="UL"),INDIRECT(ADDRESS($F247,COLUMN())),0),0),IF($G247&gt;0,IF(AND(INDIRECT(ADDRESS($G247,44))=0,INDIRECT(ADDRESS($G247,38))="UL"),INDIRECT(ADDRESS($G247,COLUMN())),0),0),IF($H247&gt;0,IF(AND(INDIRECT(ADDRESS($H247,44))=0,INDIRECT(ADDRESS($H247,38))="UL"),INDIRECT(ADDRESS($H247,COLUMN())),0),0),IF($I247&gt;0,IF(AND(INDIRECT(ADDRESS($I247,44))=0,INDIRECT(ADDRESS($I247,38))="UL"),INDIRECT(ADDRESS($I247,COLUMN())),0),0),IF($J247&gt;0,IF(AND(INDIRECT(ADDRESS($J247,44))=0,INDIRECT(ADDRESS($J247,38))="UL"),INDIRECT(ADDRESS($J247,COLUMN())),0),0),IF($K247&gt;0,IF(AND(INDIRECT(ADDRESS($K247,44))=0,INDIRECT(ADDRESS($K247,38))="UL"),INDIRECT(ADDRESS($K247,COLUMN())),0),0),IF($L247&gt;0,IF(AND(INDIRECT(ADDRESS($L247,44))=0,INDIRECT(ADDRESS($L247,38))="UL"),INDIRECT(ADDRESS($L247,COLUMN())),0),0),IF($M247&gt;0,IF(AND(INDIRECT(ADDRESS($M247,44))=0,INDIRECT(ADDRESS($M247,38))="UL"),INDIRECT(ADDRESS($M247,COLUMN())),0),0))</f>
        <v>0.11851851851851851</v>
      </c>
      <c r="BD247" s="58" cm="1">
        <f t="array" aca="1" ref="BD247" ca="1">SUM(IF($C247&gt;0,IF(AND(INDIRECT(ADDRESS($C247,44))=0,INDIRECT(ADDRESS($C247,38))="UL"),INDIRECT(ADDRESS($C247,COLUMN())),0),0),IF($D247&gt;0,IF(AND(INDIRECT(ADDRESS($D247,44))=0,INDIRECT(ADDRESS($D247,38))="UL"),INDIRECT(ADDRESS($D247,COLUMN())),0),0),IF($E247&gt;0,IF(AND(INDIRECT(ADDRESS($E247,44))=0,INDIRECT(ADDRESS($E247,38))="UL"),INDIRECT(ADDRESS($E247,COLUMN())),0),0),IF($F247&gt;0,IF(AND(INDIRECT(ADDRESS($F247,44))=0,INDIRECT(ADDRESS($F247,38))="UL"),INDIRECT(ADDRESS($F247,COLUMN())),0),0),IF($G247&gt;0,IF(AND(INDIRECT(ADDRESS($G247,44))=0,INDIRECT(ADDRESS($G247,38))="UL"),INDIRECT(ADDRESS($G247,COLUMN())),0),0),IF($H247&gt;0,IF(AND(INDIRECT(ADDRESS($H247,44))=0,INDIRECT(ADDRESS($H247,38))="UL"),INDIRECT(ADDRESS($H247,COLUMN())),0),0),IF($I247&gt;0,IF(AND(INDIRECT(ADDRESS($I247,44))=0,INDIRECT(ADDRESS($I247,38))="UL"),INDIRECT(ADDRESS($I247,COLUMN())),0),0),IF($J247&gt;0,IF(AND(INDIRECT(ADDRESS($J247,44))=0,INDIRECT(ADDRESS($J247,38))="UL"),INDIRECT(ADDRESS($J247,COLUMN())),0),0),IF($K247&gt;0,IF(AND(INDIRECT(ADDRESS($K247,44))=0,INDIRECT(ADDRESS($K247,38))="UL"),INDIRECT(ADDRESS($K247,COLUMN())),0),0),IF($L247&gt;0,IF(AND(INDIRECT(ADDRESS($L247,44))=0,INDIRECT(ADDRESS($L247,38))="UL"),INDIRECT(ADDRESS($L247,COLUMN())),0),0),IF($M247&gt;0,IF(AND(INDIRECT(ADDRESS($M247,44))=0,INDIRECT(ADDRESS($M247,38))="UL"),INDIRECT(ADDRESS($M247,COLUMN())),0),0))</f>
        <v>0.23703703703703702</v>
      </c>
      <c r="BE247" s="57">
        <f t="shared" ca="1" si="176"/>
        <v>0.11851851851851851</v>
      </c>
      <c r="BF247" s="57" cm="1">
        <f t="array" aca="1" ref="BF247" ca="1">SUM(IF($C247&gt;0,IF(INDIRECT(ADDRESS($C247,45))=1,INDIRECT(ADDRESS($C247,52))*INDIRECT(ADDRESS($C247,42))/5,0),0), IF($D247&gt;0,IF(INDIRECT(ADDRESS($D247,45))=1,INDIRECT(ADDRESS($D247,52))*INDIRECT(ADDRESS($D247,42))/5,0),0), IF($E247&gt;0,IF(INDIRECT(ADDRESS($E247,45))=1,INDIRECT(ADDRESS($E247,52))*INDIRECT(ADDRESS($E247,42))/5,0),0), IF($F247&gt;0,IF(INDIRECT(ADDRESS($F247,45))=1,INDIRECT(ADDRESS($F247,52))*INDIRECT(ADDRESS($F247,42))/5,0),0), IF($G247&gt;0,IF(INDIRECT(ADDRESS($G247,45))=1,INDIRECT(ADDRESS($G247,52))*INDIRECT(ADDRESS($G247,42))/5,0),0), IF($H247&gt;0,IF(INDIRECT(ADDRESS($H247,45))=1,INDIRECT(ADDRESS($H247,52))*INDIRECT(ADDRESS($H247,42))/5,0),0)
)*$BF$296/100</f>
        <v>0</v>
      </c>
      <c r="BG247" s="19"/>
      <c r="BH247" s="57" cm="1">
        <f t="array" aca="1" ref="BH247" ca="1">SUM(IF($C247&gt;0,IF(AND(INDIRECT(ADDRESS($C247,44))=0,INDIRECT(ADDRESS($C247,38))&lt;&gt;"UL"),INDIRECT(ADDRESS($C247,COLUMN()-11)),0),0),IF($D247&gt;0,IF(AND(INDIRECT(ADDRESS($D247,44))=0,INDIRECT(ADDRESS($D247,38))&lt;&gt;"UL"),INDIRECT(ADDRESS($D247,COLUMN()-11)),0),0),IF($E247&gt;0,IF(AND(INDIRECT(ADDRESS($E247,44))=0,INDIRECT(ADDRESS($E247,38))&lt;&gt;"UL"),INDIRECT(ADDRESS($E247,COLUMN()-11)),0),0),IF($F247&gt;0,IF(AND(INDIRECT(ADDRESS($F247,44))=0,INDIRECT(ADDRESS($F247,38))&lt;&gt;"UL"),INDIRECT(ADDRESS($F247,COLUMN()-11)),0),0),IF($G247&gt;0,IF(AND(INDIRECT(ADDRESS($G247,44))=0,INDIRECT(ADDRESS($G247,38))&lt;&gt;"UL"),INDIRECT(ADDRESS($G247,COLUMN()-11)),0),0),IF($H247&gt;0,IF(AND(INDIRECT(ADDRESS($H247,44))=0,INDIRECT(ADDRESS($H247,38))&lt;&gt;"UL"),INDIRECT(ADDRESS($H247,COLUMN()-11)),0),0),IF($I247&gt;0,IF(AND(INDIRECT(ADDRESS($I247,44))=0,INDIRECT(ADDRESS($I247,38))&lt;&gt;"UL"),INDIRECT(ADDRESS($I247,COLUMN()-11)),0),0),IF($J247&gt;0,IF(AND(INDIRECT(ADDRESS($J247,44))=0,INDIRECT(ADDRESS($J247,38))&lt;&gt;"UL"),INDIRECT(ADDRESS($J247,COLUMN()-11)),0),0),IF($K247&gt;0,IF(AND(INDIRECT(ADDRESS($K247,44))=0,INDIRECT(ADDRESS($K247,38))&lt;&gt;"UL"),INDIRECT(ADDRESS($K247,COLUMN()-11)),0),0),IF($L247&gt;0,IF(AND(INDIRECT(ADDRESS($L247,44))=0,INDIRECT(ADDRESS($L247,38))&lt;&gt;"UL"),INDIRECT(ADDRESS($L247,COLUMN()-11)),0),0),IF($M247&gt;0,IF(AND(INDIRECT(ADDRESS($M247,44))=0,INDIRECT(ADDRESS($M247,38))&lt;&gt;"UL"),INDIRECT(ADDRESS($M247,COLUMN()-11)),0),0))</f>
        <v>0</v>
      </c>
      <c r="BI247" s="57" cm="1">
        <f t="array" aca="1" ref="BI247" ca="1">SUM(IF($C247&gt;0,IF(AND(INDIRECT(ADDRESS($C247,44))=0,INDIRECT(ADDRESS($C247,38))&lt;&gt;"UL"),INDIRECT(ADDRESS($C247,COLUMN()-11)),0),0),IF($D247&gt;0,IF(AND(INDIRECT(ADDRESS($D247,44))=0,INDIRECT(ADDRESS($D247,38))&lt;&gt;"UL"),INDIRECT(ADDRESS($D247,COLUMN()-11)),0),0),IF($E247&gt;0,IF(AND(INDIRECT(ADDRESS($E247,44))=0,INDIRECT(ADDRESS($E247,38))&lt;&gt;"UL"),INDIRECT(ADDRESS($E247,COLUMN()-11)),0),0),IF($F247&gt;0,IF(AND(INDIRECT(ADDRESS($F247,44))=0,INDIRECT(ADDRESS($F247,38))&lt;&gt;"UL"),INDIRECT(ADDRESS($F247,COLUMN()-11)),0),0),IF($G247&gt;0,IF(AND(INDIRECT(ADDRESS($G247,44))=0,INDIRECT(ADDRESS($G247,38))&lt;&gt;"UL"),INDIRECT(ADDRESS($G247,COLUMN()-11)),0),0),IF($H247&gt;0,IF(AND(INDIRECT(ADDRESS($H247,44))=0,INDIRECT(ADDRESS($H247,38))&lt;&gt;"UL"),INDIRECT(ADDRESS($H247,COLUMN()-11)),0),0),IF($I247&gt;0,IF(AND(INDIRECT(ADDRESS($I247,44))=0,INDIRECT(ADDRESS($I247,38))&lt;&gt;"UL"),INDIRECT(ADDRESS($I247,COLUMN()-11)),0),0),IF($J247&gt;0,IF(AND(INDIRECT(ADDRESS($J247,44))=0,INDIRECT(ADDRESS($J247,38))&lt;&gt;"UL"),INDIRECT(ADDRESS($J247,COLUMN()-11)),0),0),IF($K247&gt;0,IF(AND(INDIRECT(ADDRESS($K247,44))=0,INDIRECT(ADDRESS($K247,38))&lt;&gt;"UL"),INDIRECT(ADDRESS($K247,COLUMN()-11)),0),0),IF($L247&gt;0,IF(AND(INDIRECT(ADDRESS($L247,44))=0,INDIRECT(ADDRESS($L247,38))&lt;&gt;"UL"),INDIRECT(ADDRESS($L247,COLUMN()-11)),0),0),IF($M247&gt;0,IF(AND(INDIRECT(ADDRESS($M247,44))=0,INDIRECT(ADDRESS($M247,38))&lt;&gt;"UL"),INDIRECT(ADDRESS($M247,COLUMN()-11)),0),0))</f>
        <v>0</v>
      </c>
      <c r="BJ247" s="57" cm="1">
        <f t="array" aca="1" ref="BJ247" ca="1">SUM(IF($C247&gt;0,IF(AND(INDIRECT(ADDRESS($C247,44))=0,INDIRECT(ADDRESS($C247,38))&lt;&gt;"UL"),INDIRECT(ADDRESS($C247,COLUMN()-11)),0),0),IF($D247&gt;0,IF(AND(INDIRECT(ADDRESS($D247,44))=0,INDIRECT(ADDRESS($D247,38))&lt;&gt;"UL"),INDIRECT(ADDRESS($D247,COLUMN()-11)),0),0),IF($E247&gt;0,IF(AND(INDIRECT(ADDRESS($E247,44))=0,INDIRECT(ADDRESS($E247,38))&lt;&gt;"UL"),INDIRECT(ADDRESS($E247,COLUMN()-11)),0),0),IF($F247&gt;0,IF(AND(INDIRECT(ADDRESS($F247,44))=0,INDIRECT(ADDRESS($F247,38))&lt;&gt;"UL"),INDIRECT(ADDRESS($F247,COLUMN()-11)),0),0),IF($G247&gt;0,IF(AND(INDIRECT(ADDRESS($G247,44))=0,INDIRECT(ADDRESS($G247,38))&lt;&gt;"UL"),INDIRECT(ADDRESS($G247,COLUMN()-11)),0),0),IF($H247&gt;0,IF(AND(INDIRECT(ADDRESS($H247,44))=0,INDIRECT(ADDRESS($H247,38))&lt;&gt;"UL"),INDIRECT(ADDRESS($H247,COLUMN()-11)),0),0),IF($I247&gt;0,IF(AND(INDIRECT(ADDRESS($I247,44))=0,INDIRECT(ADDRESS($I247,38))&lt;&gt;"UL"),INDIRECT(ADDRESS($I247,COLUMN()-11)),0),0),IF($J247&gt;0,IF(AND(INDIRECT(ADDRESS($J247,44))=0,INDIRECT(ADDRESS($J247,38))&lt;&gt;"UL"),INDIRECT(ADDRESS($J247,COLUMN()-11)),0),0),IF($K247&gt;0,IF(AND(INDIRECT(ADDRESS($K247,44))=0,INDIRECT(ADDRESS($K247,38))&lt;&gt;"UL"),INDIRECT(ADDRESS($K247,COLUMN()-11)),0),0),IF($L247&gt;0,IF(AND(INDIRECT(ADDRESS($L247,44))=0,INDIRECT(ADDRESS($L247,38))&lt;&gt;"UL"),INDIRECT(ADDRESS($L247,COLUMN()-11)),0),0),IF($M247&gt;0,IF(AND(INDIRECT(ADDRESS($M247,44))=0,INDIRECT(ADDRESS($M247,38))&lt;&gt;"UL"),INDIRECT(ADDRESS($M247,COLUMN()-11)),0),0))</f>
        <v>0</v>
      </c>
      <c r="BK247" s="57">
        <f t="shared" ca="1" si="177"/>
        <v>0</v>
      </c>
      <c r="BL247" s="58">
        <f t="shared" ca="1" si="178"/>
        <v>0</v>
      </c>
      <c r="BM247" s="57" cm="1">
        <f t="array" aca="1" ref="BM247" ca="1">SUM(IF($C247&gt;0,IF(AND(INDIRECT(ADDRESS($C247,44))=0,INDIRECT(ADDRESS($C247,38))&lt;&gt;"UL"),INDIRECT(ADDRESS($C247,COLUMN()-12)),0),0), IF($D247&gt;0,IF(AND(INDIRECT(ADDRESS($D247,44))=0,INDIRECT(ADDRESS($D247,38))&lt;&gt;"UL"),INDIRECT(ADDRESS($D247,COLUMN()-12)),0),0), IF($E247&gt;0,IF(AND(INDIRECT(ADDRESS($E247,44))=0,INDIRECT(ADDRESS($E247,38))&lt;&gt;"UL"),INDIRECT(ADDRESS($E247,COLUMN()-12)),0),0), IF($F247&gt;0,IF(AND(INDIRECT(ADDRESS($F247,44))=0,INDIRECT(ADDRESS($F247,38))&lt;&gt;"UL"),INDIRECT(ADDRESS($F247,COLUMN()-12)),0),0), IF($G247&gt;0,IF(AND(INDIRECT(ADDRESS($G247,44))=0,INDIRECT(ADDRESS($G247,38))&lt;&gt;"UL"),INDIRECT(ADDRESS($G247,COLUMN()-12)),0),0), IF($H247&gt;0,IF(AND(INDIRECT(ADDRESS($H247,44))=0,INDIRECT(ADDRESS($H247,38))&lt;&gt;"UL"),INDIRECT(ADDRESS($H247,COLUMN()-12)),0),0), IF($I247&gt;0,IF(AND(INDIRECT(ADDRESS($I247,44))=0,INDIRECT(ADDRESS($I247,38))&lt;&gt;"UL"),INDIRECT(ADDRESS($I247,COLUMN()-12)),0),0), IF($J247&gt;0,IF(AND(INDIRECT(ADDRESS($J247,44))=0,INDIRECT(ADDRESS($J247,38))&lt;&gt;"UL"),INDIRECT(ADDRESS($J247,COLUMN()-12)),0),0), IF($K247&gt;0,IF(AND(INDIRECT(ADDRESS($K247,44))=0,INDIRECT(ADDRESS($K247,38))&lt;&gt;"UL"),INDIRECT(ADDRESS($K247,COLUMN()-11)),0),0), IF($L247&gt;0,IF(AND(INDIRECT(ADDRESS($L247,44))=0,INDIRECT(ADDRESS($L247,38))&lt;&gt;"UL"),INDIRECT(ADDRESS($L247,COLUMN()-11)),0),0), IF($M247&gt;0,IF(AND(INDIRECT(ADDRESS($M247,44))=0,INDIRECT(ADDRESS($M247,38))&lt;&gt;"UL"),INDIRECT(ADDRESS($M247,COLUMN()-11)),0),0))</f>
        <v>0</v>
      </c>
      <c r="BN247" s="57" cm="1">
        <f t="array" aca="1" ref="BN247" ca="1">SUM(IF($C247&gt;0,IF(AND(INDIRECT(ADDRESS($C247,44))=0,INDIRECT(ADDRESS($C247,38))&lt;&gt;"UL"),INDIRECT(ADDRESS($C247,COLUMN()-12)),0),0), IF($D247&gt;0,IF(AND(INDIRECT(ADDRESS($D247,44))=0,INDIRECT(ADDRESS($D247,38))&lt;&gt;"UL"),INDIRECT(ADDRESS($D247,COLUMN()-12)),0),0), IF($E247&gt;0,IF(AND(INDIRECT(ADDRESS($E247,44))=0,INDIRECT(ADDRESS($E247,38))&lt;&gt;"UL"),INDIRECT(ADDRESS($E247,COLUMN()-12)),0),0), IF($F247&gt;0,IF(AND(INDIRECT(ADDRESS($F247,44))=0,INDIRECT(ADDRESS($F247,38))&lt;&gt;"UL"),INDIRECT(ADDRESS($F247,COLUMN()-12)),0),0), IF($G247&gt;0,IF(AND(INDIRECT(ADDRESS($G247,44))=0,INDIRECT(ADDRESS($G247,38))&lt;&gt;"UL"),INDIRECT(ADDRESS($G247,COLUMN()-12)),0),0), IF($H247&gt;0,IF(AND(INDIRECT(ADDRESS($H247,44))=0,INDIRECT(ADDRESS($H247,38))&lt;&gt;"UL"),INDIRECT(ADDRESS($H247,COLUMN()-12)),0),0), IF($I247&gt;0,IF(AND(INDIRECT(ADDRESS($I247,44))=0,INDIRECT(ADDRESS($I247,38))&lt;&gt;"UL"),INDIRECT(ADDRESS($I247,COLUMN()-12)),0),0), IF($J247&gt;0,IF(AND(INDIRECT(ADDRESS($J247,44))=0,INDIRECT(ADDRESS($J247,38))&lt;&gt;"UL"),INDIRECT(ADDRESS($J247,COLUMN()-12)),0),0), IF($K247&gt;0,IF(AND(INDIRECT(ADDRESS($K247,44))=0,INDIRECT(ADDRESS($K247,38))&lt;&gt;"UL"),INDIRECT(ADDRESS($K247,COLUMN()-11)),0),0), IF($L247&gt;0,IF(AND(INDIRECT(ADDRESS($L247,44))=0,INDIRECT(ADDRESS($L247,38))&lt;&gt;"UL"),INDIRECT(ADDRESS($L247,COLUMN()-11)),0),0), IF($M247&gt;0,IF(AND(INDIRECT(ADDRESS($M247,44))=0,INDIRECT(ADDRESS($M247,38))&lt;&gt;"UL"),INDIRECT(ADDRESS($M247,COLUMN()-11)),0),0))</f>
        <v>0</v>
      </c>
      <c r="BO247" s="57" cm="1">
        <f t="array" aca="1" ref="BO247" ca="1">SUM(IF($C247&gt;0,IF(AND(INDIRECT(ADDRESS($C247,44))=0,INDIRECT(ADDRESS($C247,38))&lt;&gt;"UL"),INDIRECT(ADDRESS($C247,COLUMN()-12)),0),0), IF($D247&gt;0,IF(AND(INDIRECT(ADDRESS($D247,44))=0,INDIRECT(ADDRESS($D247,38))&lt;&gt;"UL"),INDIRECT(ADDRESS($D247,COLUMN()-12)),0),0), IF($E247&gt;0,IF(AND(INDIRECT(ADDRESS($E247,44))=0,INDIRECT(ADDRESS($E247,38))&lt;&gt;"UL"),INDIRECT(ADDRESS($E247,COLUMN()-12)),0),0), IF($F247&gt;0,IF(AND(INDIRECT(ADDRESS($F247,44))=0,INDIRECT(ADDRESS($F247,38))&lt;&gt;"UL"),INDIRECT(ADDRESS($F247,COLUMN()-12)),0),0), IF($G247&gt;0,IF(AND(INDIRECT(ADDRESS($G247,44))=0,INDIRECT(ADDRESS($G247,38))&lt;&gt;"UL"),INDIRECT(ADDRESS($G247,COLUMN()-12)),0),0), IF($H247&gt;0,IF(AND(INDIRECT(ADDRESS($H247,44))=0,INDIRECT(ADDRESS($H247,38))&lt;&gt;"UL"),INDIRECT(ADDRESS($H247,COLUMN()-12)),0),0), IF($I247&gt;0,IF(AND(INDIRECT(ADDRESS($I247,44))=0,INDIRECT(ADDRESS($I247,38))&lt;&gt;"UL"),INDIRECT(ADDRESS($I247,COLUMN()-12)),0),0), IF($J247&gt;0,IF(AND(INDIRECT(ADDRESS($J247,44))=0,INDIRECT(ADDRESS($J247,38))&lt;&gt;"UL"),INDIRECT(ADDRESS($J247,COLUMN()-12)),0),0), IF($K247&gt;0,IF(AND(INDIRECT(ADDRESS($K247,44))=0,INDIRECT(ADDRESS($K247,38))&lt;&gt;"UL"),INDIRECT(ADDRESS($K247,COLUMN()-11)),0),0), IF($L247&gt;0,IF(AND(INDIRECT(ADDRESS($L247,44))=0,INDIRECT(ADDRESS($L247,38))&lt;&gt;"UL"),INDIRECT(ADDRESS($L247,COLUMN()-11)),0),0), IF($M247&gt;0,IF(AND(INDIRECT(ADDRESS($M247,44))=0,INDIRECT(ADDRESS($M247,38))&lt;&gt;"UL"),INDIRECT(ADDRESS($M247,COLUMN()-11)),0),0))</f>
        <v>0</v>
      </c>
      <c r="BP247" s="57" cm="1">
        <f t="array" aca="1" ref="BP247" ca="1">SUM(IF($C247&gt;0,IF(AND(INDIRECT(ADDRESS($C247,44))=0,INDIRECT(ADDRESS($C247,38))&lt;&gt;"UL"),INDIRECT(ADDRESS($C247,COLUMN()-12)),0),0), IF($D247&gt;0,IF(AND(INDIRECT(ADDRESS($D247,44))=0,INDIRECT(ADDRESS($D247,38))&lt;&gt;"UL"),INDIRECT(ADDRESS($D247,COLUMN()-12)),0),0), IF($E247&gt;0,IF(AND(INDIRECT(ADDRESS($E247,44))=0,INDIRECT(ADDRESS($E247,38))&lt;&gt;"UL"),INDIRECT(ADDRESS($E247,COLUMN()-12)),0),0), IF($F247&gt;0,IF(AND(INDIRECT(ADDRESS($F247,44))=0,INDIRECT(ADDRESS($F247,38))&lt;&gt;"UL"),INDIRECT(ADDRESS($F247,COLUMN()-12)),0),0), IF($G247&gt;0,IF(AND(INDIRECT(ADDRESS($G247,44))=0,INDIRECT(ADDRESS($G247,38))&lt;&gt;"UL"),INDIRECT(ADDRESS($G247,COLUMN()-12)),0),0), IF($H247&gt;0,IF(AND(INDIRECT(ADDRESS($H247,44))=0,INDIRECT(ADDRESS($H247,38))&lt;&gt;"UL"),INDIRECT(ADDRESS($H247,COLUMN()-12)),0),0), IF($I247&gt;0,IF(AND(INDIRECT(ADDRESS($I247,44))=0,INDIRECT(ADDRESS($I247,38))&lt;&gt;"UL"),INDIRECT(ADDRESS($I247,COLUMN()-12)),0),0), IF($J247&gt;0,IF(AND(INDIRECT(ADDRESS($J247,44))=0,INDIRECT(ADDRESS($J247,38))&lt;&gt;"UL"),INDIRECT(ADDRESS($J247,COLUMN()-12)),0),0), IF($K247&gt;0,IF(AND(INDIRECT(ADDRESS($K247,44))=0,INDIRECT(ADDRESS($K247,38))&lt;&gt;"UL"),INDIRECT(ADDRESS($K247,COLUMN()-11)),0),0), IF($L247&gt;0,IF(AND(INDIRECT(ADDRESS($L247,44))=0,INDIRECT(ADDRESS($L247,38))&lt;&gt;"UL"),INDIRECT(ADDRESS($L247,COLUMN()-11)),0),0), IF($M247&gt;0,IF(AND(INDIRECT(ADDRESS($M247,44))=0,INDIRECT(ADDRESS($M247,38))&lt;&gt;"UL"),INDIRECT(ADDRESS($M247,COLUMN()-11)),0),0))</f>
        <v>0</v>
      </c>
      <c r="BQ247" s="57">
        <f t="shared" ca="1" si="179"/>
        <v>0</v>
      </c>
      <c r="BR247" s="161">
        <f t="shared" ca="1" si="180"/>
        <v>71.736837433142412</v>
      </c>
      <c r="BS247" s="56"/>
      <c r="BT247" s="56">
        <f t="shared" ca="1" si="181"/>
        <v>1.7014295001782394</v>
      </c>
      <c r="BU247" s="87">
        <f t="shared" ca="1" si="182"/>
        <v>0.10008408824577879</v>
      </c>
      <c r="BV247" s="57" t="s">
        <v>33</v>
      </c>
      <c r="BW247" s="57" cm="1">
        <f t="array" aca="1" ref="BW247" ca="1">SUM(IF($C247&gt;0,IF(AND(INDIRECT(ADDRESS($C247,44))=0,INDIRECT(ADDRESS($C247,38))="UL",ISERROR(SEARCH("Rear",INDIRECT(ADDRESS($C247,33)))),ISERROR(SEARCH("Side",INDIRECT(ADDRESS($C247,33))))),INDIRECT(ADDRESS($C247,COLUMN())),0),0),IF($D247&gt;0,IF(AND(INDIRECT(ADDRESS($D247,44))=0,INDIRECT(ADDRESS($D247,38))="UL",ISERROR(SEARCH("Rear",INDIRECT(ADDRESS($D247,33)))),ISERROR(SEARCH("Side",INDIRECT(ADDRESS($D247,33))))),INDIRECT(ADDRESS($D247,COLUMN())),0),0),IF($E247&gt;0,IF(AND(INDIRECT(ADDRESS($E247,44))=0,INDIRECT(ADDRESS($E247,38))="UL",ISERROR(SEARCH("Rear",INDIRECT(ADDRESS($E247,33)))),ISERROR(SEARCH("Side",INDIRECT(ADDRESS($E247,33))))),INDIRECT(ADDRESS($E247,COLUMN())),0),0),IF($F247&gt;0,IF(AND(INDIRECT(ADDRESS($F247,44))=0,INDIRECT(ADDRESS($F247,38))="UL",ISERROR(SEARCH("Rear",INDIRECT(ADDRESS($F247,33)))),ISERROR(SEARCH("Side",INDIRECT(ADDRESS($F247,33))))),INDIRECT(ADDRESS($F247,COLUMN())),0),0),IF($G247&gt;0,IF(AND(INDIRECT(ADDRESS($G247,44))=0,INDIRECT(ADDRESS($G247,38))="UL",ISERROR(SEARCH("Rear",INDIRECT(ADDRESS($G247,33)))),ISERROR(SEARCH("Side",INDIRECT(ADDRESS($G247,33))))),INDIRECT(ADDRESS($G247,COLUMN())),0),0),IF($H247&gt;0,IF(AND(INDIRECT(ADDRESS($H247,44))=0,INDIRECT(ADDRESS($H247,38))="UL",ISERROR(SEARCH("Rear",INDIRECT(ADDRESS($H247,33)))),ISERROR(SEARCH("Side",INDIRECT(ADDRESS($H247,33))))),INDIRECT(ADDRESS($H247,COLUMN())),0),0),IF($I247&gt;0,IF(AND(INDIRECT(ADDRESS($I247,44))=0,INDIRECT(ADDRESS($I247,38))="UL",ISERROR(SEARCH("Rear",INDIRECT(ADDRESS($I247,33)))),ISERROR(SEARCH("Side",INDIRECT(ADDRESS($I247,33))))),INDIRECT(ADDRESS($I247,COLUMN())),0),0),IF($J247&gt;0,IF(AND(INDIRECT(ADDRESS($J247,44))=0,INDIRECT(ADDRESS($J247,38))="UL",ISERROR(SEARCH("Rear",INDIRECT(ADDRESS($J247,33)))),ISERROR(SEARCH("Side",INDIRECT(ADDRESS($J247,33))))),INDIRECT(ADDRESS($J247,COLUMN())),0),0),IF($K247&gt;0,IF(AND(INDIRECT(ADDRESS($K247,44))=0,INDIRECT(ADDRESS($K247,38))="UL",ISERROR(SEARCH("Rear",INDIRECT(ADDRESS($K247,33)))),ISERROR(SEARCH("Side",INDIRECT(ADDRESS($K247,33))))),INDIRECT(ADDRESS($K247,COLUMN())),0),0),IF($L247&gt;0,IF(AND(INDIRECT(ADDRESS($L247,44))=0,INDIRECT(ADDRESS($L247,38))="UL",ISERROR(SEARCH("Rear",INDIRECT(ADDRESS($L247,33)))),ISERROR(SEARCH("Side",INDIRECT(ADDRESS($L247,33))))),INDIRECT(ADDRESS($L247,COLUMN())),0),0),IF($M247&gt;0,IF(AND(INDIRECT(ADDRESS($M247,44))=0,INDIRECT(ADDRESS($M247,38))="UL",ISERROR(SEARCH("Rear",INDIRECT(ADDRESS($M247,33)))),ISERROR(SEARCH("Side",INDIRECT(ADDRESS($M247,33))))),INDIRECT(ADDRESS($M247,COLUMN())),0),0))</f>
        <v>0.22222222222222221</v>
      </c>
      <c r="BX247" s="57">
        <f t="shared" ca="1" si="183"/>
        <v>0.88888888888888884</v>
      </c>
      <c r="BY247" s="57" cm="1">
        <f t="array" aca="1" ref="BY247" ca="1">SUM(IF($C247&gt;0,IF(AND(INDIRECT(ADDRESS($C247,44))=0,INDIRECT(ADDRESS($C247,38))="UL"),INDIRECT(ADDRESS($C247,COLUMN())),0),0),IF($D247&gt;0,IF(AND(INDIRECT(ADDRESS($D247,44))=0,INDIRECT(ADDRESS($D247,38))="UL"),INDIRECT(ADDRESS($D247,COLUMN())),0),0),IF($E247&gt;0,IF(AND(INDIRECT(ADDRESS($E247,44))=0,INDIRECT(ADDRESS($E247,38))="UL"),INDIRECT(ADDRESS($E247,COLUMN())),0),0),IF($F247&gt;0,IF(AND(INDIRECT(ADDRESS($F247,44))=0,INDIRECT(ADDRESS($F247,38))="UL"),INDIRECT(ADDRESS($F247,COLUMN())),0),0),IF($G247&gt;0,IF(AND(INDIRECT(ADDRESS($G247,44))=0,INDIRECT(ADDRESS($G247,38))="UL"),INDIRECT(ADDRESS($G247,COLUMN())),0),0),IF($H247&gt;0,IF(AND(INDIRECT(ADDRESS($H247,44))=0,INDIRECT(ADDRESS($H247,38))="UL"),INDIRECT(ADDRESS($H247,COLUMN())),0),0),IF($I247&gt;0,IF(AND(INDIRECT(ADDRESS($I247,44))=0,INDIRECT(ADDRESS($I247,38))="UL"),INDIRECT(ADDRESS($I247,COLUMN())),0),0),IF($J247&gt;0,IF(AND(INDIRECT(ADDRESS($J247,44))=0,INDIRECT(ADDRESS($J247,38))="UL"),INDIRECT(ADDRESS($J247,COLUMN())),0),0),IF($K247&gt;0,IF(AND(INDIRECT(ADDRESS($K247,44))=0,INDIRECT(ADDRESS($K247,38))="UL"),INDIRECT(ADDRESS($K247,COLUMN())),0),0),IF($L247&gt;0,IF(AND(INDIRECT(ADDRESS($L247,44))=0,INDIRECT(ADDRESS($L247,38))="UL"),INDIRECT(ADDRESS($L247,COLUMN())),0),0),IF($M247&gt;0,IF(AND(INDIRECT(ADDRESS($M247,44))=0,INDIRECT(ADDRESS($M247,38))="UL"),INDIRECT(ADDRESS($M247,COLUMN())),0),0))</f>
        <v>7.407407407407407E-2</v>
      </c>
      <c r="BZ247" s="57" cm="1">
        <f t="array" aca="1" ref="BZ247" ca="1">SUM(IF($C247&gt;0,IF(AND(INDIRECT(ADDRESS($C247,44))=0,INDIRECT(ADDRESS($C247,38))="UL"),INDIRECT(ADDRESS($C247,COLUMN())),0),0),IF($D247&gt;0,IF(AND(INDIRECT(ADDRESS($D247,44))=0,INDIRECT(ADDRESS($D247,38))="UL"),INDIRECT(ADDRESS($D247,COLUMN())),0),0),IF($E247&gt;0,IF(AND(INDIRECT(ADDRESS($E247,44))=0,INDIRECT(ADDRESS($E247,38))="UL"),INDIRECT(ADDRESS($E247,COLUMN())),0),0),IF($F247&gt;0,IF(AND(INDIRECT(ADDRESS($F247,44))=0,INDIRECT(ADDRESS($F247,38))="UL"),INDIRECT(ADDRESS($F247,COLUMN())),0),0),IF($G247&gt;0,IF(AND(INDIRECT(ADDRESS($G247,44))=0,INDIRECT(ADDRESS($G247,38))="UL"),INDIRECT(ADDRESS($G247,COLUMN())),0),0),IF($H247&gt;0,IF(AND(INDIRECT(ADDRESS($H247,44))=0,INDIRECT(ADDRESS($H247,38))="UL"),INDIRECT(ADDRESS($H247,COLUMN())),0),0),IF($I247&gt;0,IF(AND(INDIRECT(ADDRESS($I247,44))=0,INDIRECT(ADDRESS($I247,38))="UL"),INDIRECT(ADDRESS($I247,COLUMN())),0),0),IF($J247&gt;0,IF(AND(INDIRECT(ADDRESS($J247,44))=0,INDIRECT(ADDRESS($J247,38))="UL"),INDIRECT(ADDRESS($J247,COLUMN())),0),0),IF($K247&gt;0,IF(AND(INDIRECT(ADDRESS($K247,44))=0,INDIRECT(ADDRESS($K247,38))="UL"),INDIRECT(ADDRESS($K247,COLUMN())),0),0),IF($L247&gt;0,IF(AND(INDIRECT(ADDRESS($L247,44))=0,INDIRECT(ADDRESS($L247,38))="UL"),INDIRECT(ADDRESS($L247,COLUMN())),0),0),IF($M247&gt;0,IF(AND(INDIRECT(ADDRESS($M247,44))=0,INDIRECT(ADDRESS($M247,38))="UL"),INDIRECT(ADDRESS($M247,COLUMN())),0),0))</f>
        <v>0.29629629629629628</v>
      </c>
      <c r="CA247" s="57">
        <f t="shared" ca="1" si="184"/>
        <v>7.407407407407407E-2</v>
      </c>
      <c r="CB247" s="57" cm="1">
        <f t="array" aca="1" ref="CB247" ca="1">SUM(IF($C247&gt;0,IF(AND(INDIRECT(ADDRESS($C247,44))=0,INDIRECT(ADDRESS($C247,38))&lt;&gt;"UL"),INDIRECT(ADDRESS($C247,COLUMN())),0),0),IF($D247&gt;0,IF(AND(INDIRECT(ADDRESS($D247,44))=0,INDIRECT(ADDRESS($D247,38))&lt;&gt;"UL"),INDIRECT(ADDRESS($D247,COLUMN())),0),0),IF($E247&gt;0,IF(AND(INDIRECT(ADDRESS($E247,44))=0,INDIRECT(ADDRESS($E247,38))&lt;&gt;"UL"),INDIRECT(ADDRESS($E247,COLUMN())),0),0),IF($F247&gt;0,IF(AND(INDIRECT(ADDRESS($F247,44))=0,INDIRECT(ADDRESS($F247,38))&lt;&gt;"UL"),INDIRECT(ADDRESS($F247,COLUMN())),0),0),IF($G247&gt;0,IF(AND(INDIRECT(ADDRESS($G247,44))=0,INDIRECT(ADDRESS($G247,38))&lt;&gt;"UL"),INDIRECT(ADDRESS($G247,COLUMN())),0),0),IF($H247&gt;0,IF(AND(INDIRECT(ADDRESS($H247,44))=0,INDIRECT(ADDRESS($H247,38))&lt;&gt;"UL"),INDIRECT(ADDRESS($H247,COLUMN())),0),0),IF($I247&gt;0,IF(AND(INDIRECT(ADDRESS($I247,44))=0,INDIRECT(ADDRESS($I247,38))&lt;&gt;"UL"),INDIRECT(ADDRESS($I247,COLUMN())),0),0),IF($J247&gt;0,IF(AND(INDIRECT(ADDRESS($J247,44))=0,INDIRECT(ADDRESS($J247,38))&lt;&gt;"UL"),INDIRECT(ADDRESS($J247,COLUMN())),0),0),IF($K247&gt;0,IF(AND(INDIRECT(ADDRESS($K247,44))=0,INDIRECT(ADDRESS($K247,38))&lt;&gt;"UL"),INDIRECT(ADDRESS($K247,COLUMN())),0),0),IF($L247&gt;0,IF(AND(INDIRECT(ADDRESS($L247,44))=0,INDIRECT(ADDRESS($L247,38))&lt;&gt;"UL"),INDIRECT(ADDRESS($L247,COLUMN())),0),0),IF($M247&gt;0,IF(AND(INDIRECT(ADDRESS($M247,44))=0,INDIRECT(ADDRESS($M247,38))&lt;&gt;"UL"),INDIRECT(ADDRESS($M247,COLUMN())),0),0))</f>
        <v>0</v>
      </c>
      <c r="CC247" s="57">
        <f t="shared" ca="1" si="185"/>
        <v>0</v>
      </c>
      <c r="CD247" s="57" cm="1">
        <f t="array" aca="1" ref="CD247" ca="1">SUM(IF($C247&gt;0,IF(AND(INDIRECT(ADDRESS($C247,44))=0,INDIRECT(ADDRESS($C247,38))&lt;&gt;"UL"),INDIRECT(ADDRESS($C247,COLUMN())),0),0),IF($D247&gt;0,IF(AND(INDIRECT(ADDRESS($D247,44))=0,INDIRECT(ADDRESS($D247,38))&lt;&gt;"UL"),INDIRECT(ADDRESS($D247,COLUMN())),0),0),IF($E247&gt;0,IF(AND(INDIRECT(ADDRESS($E247,44))=0,INDIRECT(ADDRESS($E247,38))&lt;&gt;"UL"),INDIRECT(ADDRESS($E247,COLUMN())),0),0),IF($F247&gt;0,IF(AND(INDIRECT(ADDRESS($F247,44))=0,INDIRECT(ADDRESS($F247,38))&lt;&gt;"UL"),INDIRECT(ADDRESS($F247,COLUMN())),0),0),IF($G247&gt;0,IF(AND(INDIRECT(ADDRESS($G247,44))=0,INDIRECT(ADDRESS($G247,38))&lt;&gt;"UL"),INDIRECT(ADDRESS($G247,COLUMN())),0),0),IF($H247&gt;0,IF(AND(INDIRECT(ADDRESS($H247,44))=0,INDIRECT(ADDRESS($H247,38))&lt;&gt;"UL"),INDIRECT(ADDRESS($H247,COLUMN())),0),0),IF($I247&gt;0,IF(AND(INDIRECT(ADDRESS($I247,44))=0,INDIRECT(ADDRESS($I247,38))&lt;&gt;"UL"),INDIRECT(ADDRESS($I247,COLUMN())),0),0),IF($J247&gt;0,IF(AND(INDIRECT(ADDRESS($J247,44))=0,INDIRECT(ADDRESS($J247,38))&lt;&gt;"UL"),INDIRECT(ADDRESS($J247,COLUMN())),0),0),IF($K247&gt;0,IF(AND(INDIRECT(ADDRESS($K247,44))=0,INDIRECT(ADDRESS($K247,38))&lt;&gt;"UL"),INDIRECT(ADDRESS($K247,COLUMN())),0),0),IF($L247&gt;0,IF(AND(INDIRECT(ADDRESS($L247,44))=0,INDIRECT(ADDRESS($L247,38))&lt;&gt;"UL"),INDIRECT(ADDRESS($L247,COLUMN())),0),0),IF($M247&gt;0,IF(AND(INDIRECT(ADDRESS($M247,44))=0,INDIRECT(ADDRESS($M247,38))&lt;&gt;"UL"),INDIRECT(ADDRESS($M247,COLUMN())),0),0))</f>
        <v>0</v>
      </c>
      <c r="CE247" s="57" cm="1">
        <f t="array" aca="1" ref="CE247" ca="1">SUM(IF($C247&gt;0,IF(AND(INDIRECT(ADDRESS($C247,44))=0,INDIRECT(ADDRESS($C247,38))&lt;&gt;"UL"),INDIRECT(ADDRESS($C247,COLUMN())),0),0),IF($D247&gt;0,IF(AND(INDIRECT(ADDRESS($D247,44))=0,INDIRECT(ADDRESS($D247,38))&lt;&gt;"UL"),INDIRECT(ADDRESS($D247,COLUMN())),0),0),IF($E247&gt;0,IF(AND(INDIRECT(ADDRESS($E247,44))=0,INDIRECT(ADDRESS($E247,38))&lt;&gt;"UL"),INDIRECT(ADDRESS($E247,COLUMN())),0),0),IF($F247&gt;0,IF(AND(INDIRECT(ADDRESS($F247,44))=0,INDIRECT(ADDRESS($F247,38))&lt;&gt;"UL"),INDIRECT(ADDRESS($F247,COLUMN())),0),0),IF($G247&gt;0,IF(AND(INDIRECT(ADDRESS($G247,44))=0,INDIRECT(ADDRESS($G247,38))&lt;&gt;"UL"),INDIRECT(ADDRESS($G247,COLUMN())),0),0),IF($H247&gt;0,IF(AND(INDIRECT(ADDRESS($H247,44))=0,INDIRECT(ADDRESS($H247,38))&lt;&gt;"UL"),INDIRECT(ADDRESS($H247,COLUMN())),0),0),IF($I247&gt;0,IF(AND(INDIRECT(ADDRESS($I247,44))=0,INDIRECT(ADDRESS($I247,38))&lt;&gt;"UL"),INDIRECT(ADDRESS($I247,COLUMN())),0),0),IF($J247&gt;0,IF(AND(INDIRECT(ADDRESS($J247,44))=0,INDIRECT(ADDRESS($J247,38))&lt;&gt;"UL"),INDIRECT(ADDRESS($J247,COLUMN())),0),0),IF($K247&gt;0,IF(AND(INDIRECT(ADDRESS($K247,44))=0,INDIRECT(ADDRESS($K247,38))&lt;&gt;"UL"),INDIRECT(ADDRESS($K247,COLUMN())),0),0),IF($L247&gt;0,IF(AND(INDIRECT(ADDRESS($L247,44))=0,INDIRECT(ADDRESS($L247,38))&lt;&gt;"UL"),INDIRECT(ADDRESS($L247,COLUMN())),0),0),IF($M247&gt;0,IF(AND(INDIRECT(ADDRESS($M247,44))=0,INDIRECT(ADDRESS($M247,38))&lt;&gt;"UL"),INDIRECT(ADDRESS($M247,COLUMN())),0),0))</f>
        <v>0</v>
      </c>
      <c r="CF247" s="57">
        <f t="shared" ca="1" si="186"/>
        <v>0</v>
      </c>
      <c r="CG247" s="57">
        <f t="shared" ca="1" si="187"/>
        <v>1.6802665287605785</v>
      </c>
      <c r="CH247" s="57">
        <f t="shared" ca="1" si="188"/>
        <v>9.8839207574151669E-2</v>
      </c>
      <c r="CI247" s="19">
        <f t="shared" ca="1" si="189"/>
        <v>18.61428904275925</v>
      </c>
      <c r="CJ247" s="19"/>
      <c r="CK247" s="57" cm="1">
        <f t="array" aca="1" ref="CK247" ca="1">IF(AU247="S", SUM(IF($C247&gt;0,IF(INDIRECT(ADDRESS($C247,43))&lt;&gt;1,INDIRECT(ADDRESS($C247,48)),0),0), IF($D247&gt;0,IF(INDIRECT(ADDRESS($D247,43))&lt;&gt;1,INDIRECT(ADDRESS($D247,48)),0),0), IF($E247&gt;0,IF(INDIRECT(ADDRESS($E247,43))&lt;&gt;1,INDIRECT(ADDRESS($E247,48)),0),0), IF($F247&gt;0,IF(INDIRECT(ADDRESS($F247,43))&lt;&gt;1,INDIRECT(ADDRESS($F247,48)),0),0), IF($G247&gt;0,IF(INDIRECT(ADDRESS($G247,43))&lt;&gt;1,INDIRECT(ADDRESS($G247,48)),0),0), IF($H247&gt;0,IF(INDIRECT(ADDRESS($H247,43))&lt;&gt;1,INDIRECT(ADDRESS($H247,48)),0),0), IF($I247&gt;0,IF(INDIRECT(ADDRESS($I247,43))&lt;&gt;1,INDIRECT(ADDRESS($I247,48)),0),0), IF($J247&gt;0,IF(INDIRECT(ADDRESS($J247,43))&lt;&gt;1,INDIRECT(ADDRESS($J247,48)),0),0), IF($K247&gt;0,IF(INDIRECT(ADDRESS($K247,43))&lt;&gt;1,INDIRECT(ADDRESS($K247,48)),0),0), IF($L247&gt;0,IF(INDIRECT(ADDRESS($L247,43))&lt;&gt;1,INDIRECT(ADDRESS($L247,48)),0),0), IF($M247&gt;0,IF(INDIRECT(ADDRESS($M247,43))&lt;&gt;1,INDIRECT(ADDRESS($M247,48)),0),0)), IF(AU247="L",SUM(IF($C247&gt;0,IF(INDIRECT(ADDRESS($C247,43))&lt;&gt;1,INDIRECT(ADDRESS($C247,50)),0),0), IF($D247&gt;0,IF(INDIRECT(ADDRESS($D247,43))&lt;&gt;1,INDIRECT(ADDRESS($D247,50)),0),0), IF($E247&gt;0,IF(INDIRECT(ADDRESS($E247,43))&lt;&gt;1,INDIRECT(ADDRESS($E247,50)),0),0), IF($F247&gt;0,IF(INDIRECT(ADDRESS($F247,43))&lt;&gt;1,INDIRECT(ADDRESS($F247,50)),0),0), IF($G247&gt;0,IF(INDIRECT(ADDRESS($G247,43))&lt;&gt;1,INDIRECT(ADDRESS($G247,50)),0),0), IF($G247&gt;0,IF(INDIRECT(ADDRESS($G247,43))&lt;&gt;1,INDIRECT(ADDRESS($G247,50)),0),0), IF($H247&gt;0,IF(INDIRECT(ADDRESS($H247,43))&lt;&gt;1,INDIRECT(ADDRESS($H247,50)),0),0), IF($I247&gt;0,IF(INDIRECT(ADDRESS($I247,43))&lt;&gt;1,INDIRECT(ADDRESS($I247,50)),0),0), IF($J247&gt;0,IF(INDIRECT(ADDRESS($J247,43))&lt;&gt;1,INDIRECT(ADDRESS($J247,50)),0),0), IF($K247&gt;0,IF(INDIRECT(ADDRESS($K247,43))&lt;&gt;1,INDIRECT(ADDRESS($K247,50)),0),0), IF($L247&gt;0,IF(INDIRECT(ADDRESS($L247,43))&lt;&gt;1,INDIRECT(ADDRESS($L247,50)),0),0), IF($M247&gt;0,IF(INDIRECT(ADDRESS($M247,43))&lt;&gt;1,INDIRECT(ADDRESS($M247,50)),0),0)), SUM(IF($C247&gt;0,IF(INDIRECT(ADDRESS($C247,43))&lt;&gt;1,INDIRECT(ADDRESS($C247,49)),0),0), IF($D247&gt;0,IF(INDIRECT(ADDRESS($D247,43))&lt;&gt;1,INDIRECT(ADDRESS($D247,49)),0),0), IF($E247&gt;0,IF(INDIRECT(ADDRESS($E247,43))&lt;&gt;1,INDIRECT(ADDRESS($E247,49)),0),0), IF($F247&gt;0,IF(INDIRECT(ADDRESS($F247,43))&lt;&gt;1,INDIRECT(ADDRESS($F247,49)),0),0), IF($G247&gt;0,IF(INDIRECT(ADDRESS($G247,43))&lt;&gt;1,INDIRECT(ADDRESS($G247,49)),0),0), IF($G247&gt;0,IF(INDIRECT(ADDRESS($G247,43))&lt;&gt;1,INDIRECT(ADDRESS($G247,49)),0),0), IF($H247&gt;0,IF(INDIRECT(ADDRESS($H247,43))&lt;&gt;1,INDIRECT(ADDRESS($H247,49)),0),0), IF($I247&gt;0,IF(INDIRECT(ADDRESS($I247,43))&lt;&gt;1,INDIRECT(ADDRESS($I247,49)),0),0), IF($J247&gt;0,IF(INDIRECT(ADDRESS($J247,43))&lt;&gt;1,INDIRECT(ADDRESS($J247,49)),0),0), IF($K247&gt;0,IF(INDIRECT(ADDRESS($K247,43))&lt;&gt;1,INDIRECT(ADDRESS($K247,49)),0),0), IF($L247&gt;0,IF(INDIRECT(ADDRESS($L247,43))&lt;&gt;1,INDIRECT(ADDRESS($L247,49)),0),0), IF($M247&gt;0,IF(INDIRECT(ADDRESS($M247,43))&lt;&gt;1,INDIRECT(ADDRESS($M247,49)),0),0))))</f>
        <v>0.88888888888888884</v>
      </c>
      <c r="CL247" s="57" cm="1">
        <f t="array" aca="1" ref="CL247" ca="1">SUM(IF($C247&gt;0,IF(INDIRECT(ADDRESS($C247,44))=1,INDIRECT(ADDRESS($C247,90)),0),0), IF($D247&gt;0,IF(INDIRECT(ADDRESS($D247,44))=1,INDIRECT(ADDRESS($D247,90)),0),0), IF($E247&gt;0,IF(INDIRECT(ADDRESS($E247,44))=1,INDIRECT(ADDRESS($E247,90)),0),0), IF($F247&gt;0,IF(INDIRECT(ADDRESS($F247,44))=1,INDIRECT(ADDRESS($F247,90)),0),0), IF($G247&gt;0,IF(INDIRECT(ADDRESS($G247,44))=1,INDIRECT(ADDRESS($G247,90)),0),0), IF($H247&gt;0,IF(INDIRECT(ADDRESS($H247,44))=1,INDIRECT(ADDRESS($H247,90)),0),0), IF($I247&gt;0,IF(INDIRECT(ADDRESS($I247,44))=1,INDIRECT(ADDRESS($I247,90)),0),0), IF($J247&gt;0,IF(INDIRECT(ADDRESS($J247,44))=1,INDIRECT(ADDRESS($J247,90)),0),0), IF($K247&gt;0,IF(INDIRECT(ADDRESS($K247,44))=1,INDIRECT(ADDRESS($K247,90)),0),0), IF($L247&gt;0,IF(INDIRECT(ADDRESS($L247,44))=1,INDIRECT(ADDRESS($L247,90)),0),0), IF($M247&gt;0,IF(INDIRECT(ADDRESS($M247,44))=1,INDIRECT(ADDRESS($M247,90)),0),0))</f>
        <v>0</v>
      </c>
      <c r="CM247" s="56">
        <f t="shared" ca="1" si="190"/>
        <v>0.73680263683182146</v>
      </c>
      <c r="CN247" s="59"/>
    </row>
    <row r="248" spans="1:92" x14ac:dyDescent="0.25">
      <c r="A248" s="52" t="s">
        <v>274</v>
      </c>
      <c r="B248" s="67">
        <v>208</v>
      </c>
      <c r="C248" s="67">
        <v>216</v>
      </c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>
        <f ca="1">SUM(INDIRECT(ADDRESS(B248,COLUMN())),IF(C248&gt;0,INDIRECT(ADDRESS(C248,COLUMN())),0),IF(D248&gt;0,INDIRECT(ADDRESS(D248,COLUMN())),0),IF(E248&gt;0,INDIRECT(ADDRESS(E248,COLUMN())),0),IF(F248&gt;0,INDIRECT(ADDRESS(F248,COLUMN())),0),IF(G248&gt;0,INDIRECT(ADDRESS(G248,COLUMN())),0),IF(H248&gt;0,INDIRECT(ADDRESS(H248,COLUMN())),0),IF(I248&gt;0,INDIRECT(ADDRESS(I248,COLUMN())),0),IF(J248&gt;0,INDIRECT(ADDRESS(J248,COLUMN())),0),IF(K248&gt;0,INDIRECT(ADDRESS(K248,COLUMN())),0),IF(L248&gt;0,INDIRECT(ADDRESS(L248,COLUMN())),0),IF(M248&gt;0,INDIRECT(ADDRESS(M248,COLUMN())),0))</f>
        <v>19</v>
      </c>
      <c r="O248" s="67" t="str" cm="1">
        <f t="array" aca="1" ref="O248" ca="1">INDIRECT(ADDRESS($B248,COLUMN()))</f>
        <v>Fighter</v>
      </c>
      <c r="P248" s="67" cm="1">
        <f t="array" aca="1" ref="P248" ca="1">INDIRECT(ADDRESS($B248,COLUMN()))</f>
        <v>2</v>
      </c>
      <c r="Q248" s="67" cm="1">
        <f t="array" aca="1" ref="Q248" ca="1">INDIRECT(ADDRESS($B248,COLUMN()))</f>
        <v>0</v>
      </c>
      <c r="R248" s="67" cm="1">
        <f t="array" aca="1" ref="R248" ca="1">INDIRECT(ADDRESS($B248,COLUMN()))</f>
        <v>0</v>
      </c>
      <c r="S248" s="67" cm="1">
        <f t="array" aca="1" ref="S248" ca="1">INDIRECT(ADDRESS($B248,COLUMN()))</f>
        <v>2</v>
      </c>
      <c r="T248" s="67" t="str" cm="1">
        <f t="array" aca="1" ref="T248" ca="1">INDIRECT(ADDRESS($B248,COLUMN()))</f>
        <v>1-5</v>
      </c>
      <c r="U248" s="67" cm="1">
        <f t="array" aca="1" ref="U248" ca="1">INDIRECT(ADDRESS($B248,COLUMN()))</f>
        <v>5</v>
      </c>
      <c r="V248" s="67" cm="1">
        <f t="array" aca="1" ref="V248" ca="1">INDIRECT(ADDRESS($B248,COLUMN()))</f>
        <v>0</v>
      </c>
      <c r="W248" s="67" cm="1">
        <f t="array" aca="1" ref="W248" ca="1">INDIRECT(ADDRESS($B248,COLUMN()))</f>
        <v>3</v>
      </c>
      <c r="X248" s="67" cm="1">
        <f t="array" aca="1" ref="X248" ca="1">INDIRECT(ADDRESS($B248,COLUMN()))</f>
        <v>8</v>
      </c>
      <c r="Y248" s="67" cm="1">
        <f t="array" aca="1" ref="Y248" ca="1">INDIRECT(ADDRESS($B248,COLUMN()))</f>
        <v>3</v>
      </c>
      <c r="Z248" s="67" cm="1">
        <f t="array" aca="1" ref="Z248" ca="1">INDIRECT(ADDRESS($B248,COLUMN()))</f>
        <v>4</v>
      </c>
      <c r="AA248" s="67" cm="1">
        <f t="array" aca="1" ref="AA248" ca="1">INDIRECT(ADDRESS($B248,COLUMN()))</f>
        <v>0</v>
      </c>
      <c r="AB248" s="56">
        <f t="shared" ca="1" si="171"/>
        <v>0.82542886773617785</v>
      </c>
      <c r="AC248" s="56">
        <f t="shared" ca="1" si="172"/>
        <v>1.277364494185188</v>
      </c>
      <c r="AD248" s="56">
        <f t="shared" ca="1" si="173"/>
        <v>2.2215034681481534</v>
      </c>
      <c r="AF248" s="52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52"/>
      <c r="AU248" s="54" t="s">
        <v>33</v>
      </c>
      <c r="AV248" s="146" cm="1">
        <f t="array" aca="1" ref="AV248" ca="1">SUM(IF($C248&gt;0,IF(AND(INDIRECT(ADDRESS($C248,44))=0,INDIRECT(ADDRESS($C248,38))="UL",ISERROR(SEARCH("Rear",INDIRECT(ADDRESS($C248,33)))),ISERROR(SEARCH("Side",INDIRECT(ADDRESS($C248,33))))),INDIRECT(ADDRESS($C248,COLUMN())),0),0),IF($D248&gt;0,IF(AND(INDIRECT(ADDRESS($D248,44))=0,INDIRECT(ADDRESS($D248,38))="UL",ISERROR(SEARCH("Rear",INDIRECT(ADDRESS($D248,33)))),ISERROR(SEARCH("Side",INDIRECT(ADDRESS($D248,33))))),INDIRECT(ADDRESS($D248,COLUMN())),0),0),IF($E248&gt;0,IF(AND(INDIRECT(ADDRESS($E248,44))=0,INDIRECT(ADDRESS($E248,38))="UL",ISERROR(SEARCH("Rear",INDIRECT(ADDRESS($E248,33)))),ISERROR(SEARCH("Side",INDIRECT(ADDRESS($E248,33))))),INDIRECT(ADDRESS($E248,COLUMN())),0),0),IF($F248&gt;0,IF(AND(INDIRECT(ADDRESS($F248,44))=0,INDIRECT(ADDRESS($F248,38))="UL",ISERROR(SEARCH("Rear",INDIRECT(ADDRESS($F248,33)))),ISERROR(SEARCH("Side",INDIRECT(ADDRESS($F248,33))))),INDIRECT(ADDRESS($F248,COLUMN())),0),0),IF($G248&gt;0,IF(AND(INDIRECT(ADDRESS($G248,44))=0,INDIRECT(ADDRESS($G248,38))="UL",ISERROR(SEARCH("Rear",INDIRECT(ADDRESS($G248,33)))),ISERROR(SEARCH("Side",INDIRECT(ADDRESS($G248,33))))),INDIRECT(ADDRESS($G248,COLUMN())),0),0),IF($H248&gt;0,IF(AND(INDIRECT(ADDRESS($H248,44))=0,INDIRECT(ADDRESS($H248,38))="UL",ISERROR(SEARCH("Rear",INDIRECT(ADDRESS($H248,33)))),ISERROR(SEARCH("Side",INDIRECT(ADDRESS($H248,33))))),INDIRECT(ADDRESS($H248,COLUMN())),0),0),IF($I248&gt;0,IF(AND(INDIRECT(ADDRESS($I248,44))=0,INDIRECT(ADDRESS($I248,38))="UL",ISERROR(SEARCH("Rear",INDIRECT(ADDRESS($I248,33)))),ISERROR(SEARCH("Side",INDIRECT(ADDRESS($I248,33))))),INDIRECT(ADDRESS($I248,COLUMN())),0),0),IF($J248&gt;0,IF(AND(INDIRECT(ADDRESS($J248,44))=0,INDIRECT(ADDRESS($J248,38))="UL",ISERROR(SEARCH("Rear",INDIRECT(ADDRESS($J248,33)))),ISERROR(SEARCH("Side",INDIRECT(ADDRESS($J248,33))))),INDIRECT(ADDRESS($J248,COLUMN())),0),0),IF($K248&gt;0,IF(AND(INDIRECT(ADDRESS($K248,44))=0,INDIRECT(ADDRESS($K248,38))="UL",ISERROR(SEARCH("Rear",INDIRECT(ADDRESS($K248,33)))),ISERROR(SEARCH("Side",INDIRECT(ADDRESS($K248,33))))),INDIRECT(ADDRESS($K248,COLUMN())),0),0),IF($L248&gt;0,IF(AND(INDIRECT(ADDRESS($L248,44))=0,INDIRECT(ADDRESS($L248,38))="UL",ISERROR(SEARCH("Rear",INDIRECT(ADDRESS($L248,33)))),ISERROR(SEARCH("Side",INDIRECT(ADDRESS($L248,33))))),INDIRECT(ADDRESS($L248,COLUMN())),0),0),IF($M248&gt;0,IF(AND(INDIRECT(ADDRESS($M248,44))=0,INDIRECT(ADDRESS($M248,38))="UL",ISERROR(SEARCH("Rear",INDIRECT(ADDRESS($M248,33)))),ISERROR(SEARCH("Side",INDIRECT(ADDRESS($M248,33))))),INDIRECT(ADDRESS($M248,COLUMN())),0),0))*21/18</f>
        <v>1.037037037037037</v>
      </c>
      <c r="AW248" s="146" cm="1">
        <f t="array" aca="1" ref="AW248" ca="1">SUM(IF($C248&gt;0,IF(AND(INDIRECT(ADDRESS($C248,44))=0,INDIRECT(ADDRESS($C248,38))="UL",ISERROR(SEARCH("Rear",INDIRECT(ADDRESS($C248,33)))),ISERROR(SEARCH("Side",INDIRECT(ADDRESS($C248,33))))),INDIRECT(ADDRESS($C248,COLUMN())),0),0),IF($D248&gt;0,IF(AND(INDIRECT(ADDRESS($D248,44))=0,INDIRECT(ADDRESS($D248,38))="UL",ISERROR(SEARCH("Rear",INDIRECT(ADDRESS($D248,33)))),ISERROR(SEARCH("Side",INDIRECT(ADDRESS($D248,33))))),INDIRECT(ADDRESS($D248,COLUMN())),0),0),IF($E248&gt;0,IF(AND(INDIRECT(ADDRESS($E248,44))=0,INDIRECT(ADDRESS($E248,38))="UL",ISERROR(SEARCH("Rear",INDIRECT(ADDRESS($E248,33)))),ISERROR(SEARCH("Side",INDIRECT(ADDRESS($E248,33))))),INDIRECT(ADDRESS($E248,COLUMN())),0),0),IF($F248&gt;0,IF(AND(INDIRECT(ADDRESS($F248,44))=0,INDIRECT(ADDRESS($F248,38))="UL",ISERROR(SEARCH("Rear",INDIRECT(ADDRESS($F248,33)))),ISERROR(SEARCH("Side",INDIRECT(ADDRESS($F248,33))))),INDIRECT(ADDRESS($F248,COLUMN())),0),0),IF($G248&gt;0,IF(AND(INDIRECT(ADDRESS($G248,44))=0,INDIRECT(ADDRESS($G248,38))="UL",ISERROR(SEARCH("Rear",INDIRECT(ADDRESS($G248,33)))),ISERROR(SEARCH("Side",INDIRECT(ADDRESS($G248,33))))),INDIRECT(ADDRESS($G248,COLUMN())),0),0),IF($H248&gt;0,IF(AND(INDIRECT(ADDRESS($H248,44))=0,INDIRECT(ADDRESS($H248,38))="UL",ISERROR(SEARCH("Rear",INDIRECT(ADDRESS($H248,33)))),ISERROR(SEARCH("Side",INDIRECT(ADDRESS($H248,33))))),INDIRECT(ADDRESS($H248,COLUMN())),0),0),IF($I248&gt;0,IF(AND(INDIRECT(ADDRESS($I248,44))=0,INDIRECT(ADDRESS($I248,38))="UL",ISERROR(SEARCH("Rear",INDIRECT(ADDRESS($I248,33)))),ISERROR(SEARCH("Side",INDIRECT(ADDRESS($I248,33))))),INDIRECT(ADDRESS($I248,COLUMN())),0),0),IF($J248&gt;0,IF(AND(INDIRECT(ADDRESS($J248,44))=0,INDIRECT(ADDRESS($J248,38))="UL",ISERROR(SEARCH("Rear",INDIRECT(ADDRESS($J248,33)))),ISERROR(SEARCH("Side",INDIRECT(ADDRESS($J248,33))))),INDIRECT(ADDRESS($J248,COLUMN())),0),0),IF($K248&gt;0,IF(AND(INDIRECT(ADDRESS($K248,44))=0,INDIRECT(ADDRESS($K248,38))="UL",ISERROR(SEARCH("Rear",INDIRECT(ADDRESS($K248,33)))),ISERROR(SEARCH("Side",INDIRECT(ADDRESS($K248,33))))),INDIRECT(ADDRESS($K248,COLUMN())),0),0),IF($L248&gt;0,IF(AND(INDIRECT(ADDRESS($L248,44))=0,INDIRECT(ADDRESS($L248,38))="UL",ISERROR(SEARCH("Rear",INDIRECT(ADDRESS($L248,33)))),ISERROR(SEARCH("Side",INDIRECT(ADDRESS($L248,33))))),INDIRECT(ADDRESS($L248,COLUMN())),0),0),IF($M248&gt;0,IF(AND(INDIRECT(ADDRESS($M248,44))=0,INDIRECT(ADDRESS($M248,38))="UL",ISERROR(SEARCH("Rear",INDIRECT(ADDRESS($M248,33)))),ISERROR(SEARCH("Side",INDIRECT(ADDRESS($M248,33))))),INDIRECT(ADDRESS($M248,COLUMN())),0),0))*21/18</f>
        <v>0.51851851851851849</v>
      </c>
      <c r="AX248" s="146" cm="1">
        <f t="array" aca="1" ref="AX248" ca="1">SUM(IF($C248&gt;0,IF(AND(INDIRECT(ADDRESS($C248,44))=0,INDIRECT(ADDRESS($C248,38))="UL",ISERROR(SEARCH("Rear",INDIRECT(ADDRESS($C248,33)))),ISERROR(SEARCH("Side",INDIRECT(ADDRESS($C248,33))))),INDIRECT(ADDRESS($C248,COLUMN())),0),0),IF($D248&gt;0,IF(AND(INDIRECT(ADDRESS($D248,44))=0,INDIRECT(ADDRESS($D248,38))="UL",ISERROR(SEARCH("Rear",INDIRECT(ADDRESS($D248,33)))),ISERROR(SEARCH("Side",INDIRECT(ADDRESS($D248,33))))),INDIRECT(ADDRESS($D248,COLUMN())),0),0),IF($E248&gt;0,IF(AND(INDIRECT(ADDRESS($E248,44))=0,INDIRECT(ADDRESS($E248,38))="UL",ISERROR(SEARCH("Rear",INDIRECT(ADDRESS($E248,33)))),ISERROR(SEARCH("Side",INDIRECT(ADDRESS($E248,33))))),INDIRECT(ADDRESS($E248,COLUMN())),0),0),IF($F248&gt;0,IF(AND(INDIRECT(ADDRESS($F248,44))=0,INDIRECT(ADDRESS($F248,38))="UL",ISERROR(SEARCH("Rear",INDIRECT(ADDRESS($F248,33)))),ISERROR(SEARCH("Side",INDIRECT(ADDRESS($F248,33))))),INDIRECT(ADDRESS($F248,COLUMN())),0),0),IF($G248&gt;0,IF(AND(INDIRECT(ADDRESS($G248,44))=0,INDIRECT(ADDRESS($G248,38))="UL",ISERROR(SEARCH("Rear",INDIRECT(ADDRESS($G248,33)))),ISERROR(SEARCH("Side",INDIRECT(ADDRESS($G248,33))))),INDIRECT(ADDRESS($G248,COLUMN())),0),0),IF($H248&gt;0,IF(AND(INDIRECT(ADDRESS($H248,44))=0,INDIRECT(ADDRESS($H248,38))="UL",ISERROR(SEARCH("Rear",INDIRECT(ADDRESS($H248,33)))),ISERROR(SEARCH("Side",INDIRECT(ADDRESS($H248,33))))),INDIRECT(ADDRESS($H248,COLUMN())),0),0),IF($I248&gt;0,IF(AND(INDIRECT(ADDRESS($I248,44))=0,INDIRECT(ADDRESS($I248,38))="UL",ISERROR(SEARCH("Rear",INDIRECT(ADDRESS($I248,33)))),ISERROR(SEARCH("Side",INDIRECT(ADDRESS($I248,33))))),INDIRECT(ADDRESS($I248,COLUMN())),0),0),IF($J248&gt;0,IF(AND(INDIRECT(ADDRESS($J248,44))=0,INDIRECT(ADDRESS($J248,38))="UL",ISERROR(SEARCH("Rear",INDIRECT(ADDRESS($J248,33)))),ISERROR(SEARCH("Side",INDIRECT(ADDRESS($J248,33))))),INDIRECT(ADDRESS($J248,COLUMN())),0),0),IF($K248&gt;0,IF(AND(INDIRECT(ADDRESS($K248,44))=0,INDIRECT(ADDRESS($K248,38))="UL",ISERROR(SEARCH("Rear",INDIRECT(ADDRESS($K248,33)))),ISERROR(SEARCH("Side",INDIRECT(ADDRESS($K248,33))))),INDIRECT(ADDRESS($K248,COLUMN())),0),0),IF($L248&gt;0,IF(AND(INDIRECT(ADDRESS($L248,44))=0,INDIRECT(ADDRESS($L248,38))="UL",ISERROR(SEARCH("Rear",INDIRECT(ADDRESS($L248,33)))),ISERROR(SEARCH("Side",INDIRECT(ADDRESS($L248,33))))),INDIRECT(ADDRESS($L248,COLUMN())),0),0),IF($M248&gt;0,IF(AND(INDIRECT(ADDRESS($M248,44))=0,INDIRECT(ADDRESS($M248,38))="UL",ISERROR(SEARCH("Rear",INDIRECT(ADDRESS($M248,33)))),ISERROR(SEARCH("Side",INDIRECT(ADDRESS($M248,33))))),INDIRECT(ADDRESS($M248,COLUMN())),0),0))*21/18</f>
        <v>0</v>
      </c>
      <c r="AY248" s="58">
        <f t="shared" ca="1" si="174"/>
        <v>1.037037037037037</v>
      </c>
      <c r="AZ248" s="58">
        <f t="shared" ca="1" si="175"/>
        <v>0.51851851851851849</v>
      </c>
      <c r="BA248" s="147" cm="1">
        <f t="array" aca="1" ref="BA248" ca="1">SUM(IF($C248&gt;0,IF(AND(INDIRECT(ADDRESS($C248,44))=0,INDIRECT(ADDRESS($C248,38))="UL"),INDIRECT(ADDRESS($C248,COLUMN())),0),0),IF($D248&gt;0,IF(AND(INDIRECT(ADDRESS($D248,44))=0,INDIRECT(ADDRESS($D248,38))="UL"),INDIRECT(ADDRESS($D248,COLUMN())),0),0),IF($E248&gt;0,IF(AND(INDIRECT(ADDRESS($E248,44))=0,INDIRECT(ADDRESS($E248,38))="UL"),INDIRECT(ADDRESS($E248,COLUMN())),0),0),IF($F248&gt;0,IF(AND(INDIRECT(ADDRESS($F248,44))=0,INDIRECT(ADDRESS($F248,38))="UL"),INDIRECT(ADDRESS($F248,COLUMN())),0),0),IF($G248&gt;0,IF(AND(INDIRECT(ADDRESS($G248,44))=0,INDIRECT(ADDRESS($G248,38))="UL"),INDIRECT(ADDRESS($G248,COLUMN())),0),0),IF($H248&gt;0,IF(AND(INDIRECT(ADDRESS($H248,44))=0,INDIRECT(ADDRESS($H248,38))="UL"),INDIRECT(ADDRESS($H248,COLUMN())),0),0),IF($I248&gt;0,IF(AND(INDIRECT(ADDRESS($I248,44))=0,INDIRECT(ADDRESS($I248,38))="UL"),INDIRECT(ADDRESS($I248,COLUMN())),0),0),IF($J248&gt;0,IF(AND(INDIRECT(ADDRESS($J248,44))=0,INDIRECT(ADDRESS($J248,38))="UL"),INDIRECT(ADDRESS($J248,COLUMN())),0),0),IF($K248&gt;0,IF(AND(INDIRECT(ADDRESS($K248,44))=0,INDIRECT(ADDRESS($K248,38))="UL"),INDIRECT(ADDRESS($K248,COLUMN())),0),0),IF($L248&gt;0,IF(AND(INDIRECT(ADDRESS($L248,44))=0,INDIRECT(ADDRESS($L248,38))="UL"),INDIRECT(ADDRESS($L248,COLUMN())),0),0),IF($M248&gt;0,IF(AND(INDIRECT(ADDRESS($M248,44))=0,INDIRECT(ADDRESS($M248,38))="UL"),INDIRECT(ADDRESS($M248,COLUMN())),0),0))*21/18</f>
        <v>0.13827160493827159</v>
      </c>
      <c r="BB248" s="147" cm="1">
        <f t="array" aca="1" ref="BB248" ca="1">SUM(IF($C248&gt;0,IF(AND(INDIRECT(ADDRESS($C248,44))=0,INDIRECT(ADDRESS($C248,38))="UL"),INDIRECT(ADDRESS($C248,COLUMN())),0),0),IF($D248&gt;0,IF(AND(INDIRECT(ADDRESS($D248,44))=0,INDIRECT(ADDRESS($D248,38))="UL"),INDIRECT(ADDRESS($D248,COLUMN())),0),0),IF($E248&gt;0,IF(AND(INDIRECT(ADDRESS($E248,44))=0,INDIRECT(ADDRESS($E248,38))="UL"),INDIRECT(ADDRESS($E248,COLUMN())),0),0),IF($F248&gt;0,IF(AND(INDIRECT(ADDRESS($F248,44))=0,INDIRECT(ADDRESS($F248,38))="UL"),INDIRECT(ADDRESS($F248,COLUMN())),0),0),IF($G248&gt;0,IF(AND(INDIRECT(ADDRESS($G248,44))=0,INDIRECT(ADDRESS($G248,38))="UL"),INDIRECT(ADDRESS($G248,COLUMN())),0),0),IF($H248&gt;0,IF(AND(INDIRECT(ADDRESS($H248,44))=0,INDIRECT(ADDRESS($H248,38))="UL"),INDIRECT(ADDRESS($H248,COLUMN())),0),0),IF($I248&gt;0,IF(AND(INDIRECT(ADDRESS($I248,44))=0,INDIRECT(ADDRESS($I248,38))="UL"),INDIRECT(ADDRESS($I248,COLUMN())),0),0),IF($J248&gt;0,IF(AND(INDIRECT(ADDRESS($J248,44))=0,INDIRECT(ADDRESS($J248,38))="UL"),INDIRECT(ADDRESS($J248,COLUMN())),0),0),IF($K248&gt;0,IF(AND(INDIRECT(ADDRESS($K248,44))=0,INDIRECT(ADDRESS($K248,38))="UL"),INDIRECT(ADDRESS($K248,COLUMN())),0),0),IF($L248&gt;0,IF(AND(INDIRECT(ADDRESS($L248,44))=0,INDIRECT(ADDRESS($L248,38))="UL"),INDIRECT(ADDRESS($L248,COLUMN())),0),0),IF($M248&gt;0,IF(AND(INDIRECT(ADDRESS($M248,44))=0,INDIRECT(ADDRESS($M248,38))="UL"),INDIRECT(ADDRESS($M248,COLUMN())),0),0))*21/18</f>
        <v>0.27654320987654318</v>
      </c>
      <c r="BC248" s="147" cm="1">
        <f t="array" aca="1" ref="BC248" ca="1">SUM(IF($C248&gt;0,IF(AND(INDIRECT(ADDRESS($C248,44))=0,INDIRECT(ADDRESS($C248,38))="UL"),INDIRECT(ADDRESS($C248,COLUMN())),0),0),IF($D248&gt;0,IF(AND(INDIRECT(ADDRESS($D248,44))=0,INDIRECT(ADDRESS($D248,38))="UL"),INDIRECT(ADDRESS($D248,COLUMN())),0),0),IF($E248&gt;0,IF(AND(INDIRECT(ADDRESS($E248,44))=0,INDIRECT(ADDRESS($E248,38))="UL"),INDIRECT(ADDRESS($E248,COLUMN())),0),0),IF($F248&gt;0,IF(AND(INDIRECT(ADDRESS($F248,44))=0,INDIRECT(ADDRESS($F248,38))="UL"),INDIRECT(ADDRESS($F248,COLUMN())),0),0),IF($G248&gt;0,IF(AND(INDIRECT(ADDRESS($G248,44))=0,INDIRECT(ADDRESS($G248,38))="UL"),INDIRECT(ADDRESS($G248,COLUMN())),0),0),IF($H248&gt;0,IF(AND(INDIRECT(ADDRESS($H248,44))=0,INDIRECT(ADDRESS($H248,38))="UL"),INDIRECT(ADDRESS($H248,COLUMN())),0),0),IF($I248&gt;0,IF(AND(INDIRECT(ADDRESS($I248,44))=0,INDIRECT(ADDRESS($I248,38))="UL"),INDIRECT(ADDRESS($I248,COLUMN())),0),0),IF($J248&gt;0,IF(AND(INDIRECT(ADDRESS($J248,44))=0,INDIRECT(ADDRESS($J248,38))="UL"),INDIRECT(ADDRESS($J248,COLUMN())),0),0),IF($K248&gt;0,IF(AND(INDIRECT(ADDRESS($K248,44))=0,INDIRECT(ADDRESS($K248,38))="UL"),INDIRECT(ADDRESS($K248,COLUMN())),0),0),IF($L248&gt;0,IF(AND(INDIRECT(ADDRESS($L248,44))=0,INDIRECT(ADDRESS($L248,38))="UL"),INDIRECT(ADDRESS($L248,COLUMN())),0),0),IF($M248&gt;0,IF(AND(INDIRECT(ADDRESS($M248,44))=0,INDIRECT(ADDRESS($M248,38))="UL"),INDIRECT(ADDRESS($M248,COLUMN())),0),0))*21/18</f>
        <v>0.13827160493827159</v>
      </c>
      <c r="BD248" s="147" cm="1">
        <f t="array" aca="1" ref="BD248" ca="1">SUM(IF($C248&gt;0,IF(AND(INDIRECT(ADDRESS($C248,44))=0,INDIRECT(ADDRESS($C248,38))="UL"),INDIRECT(ADDRESS($C248,COLUMN())),0),0),IF($D248&gt;0,IF(AND(INDIRECT(ADDRESS($D248,44))=0,INDIRECT(ADDRESS($D248,38))="UL"),INDIRECT(ADDRESS($D248,COLUMN())),0),0),IF($E248&gt;0,IF(AND(INDIRECT(ADDRESS($E248,44))=0,INDIRECT(ADDRESS($E248,38))="UL"),INDIRECT(ADDRESS($E248,COLUMN())),0),0),IF($F248&gt;0,IF(AND(INDIRECT(ADDRESS($F248,44))=0,INDIRECT(ADDRESS($F248,38))="UL"),INDIRECT(ADDRESS($F248,COLUMN())),0),0),IF($G248&gt;0,IF(AND(INDIRECT(ADDRESS($G248,44))=0,INDIRECT(ADDRESS($G248,38))="UL"),INDIRECT(ADDRESS($G248,COLUMN())),0),0),IF($H248&gt;0,IF(AND(INDIRECT(ADDRESS($H248,44))=0,INDIRECT(ADDRESS($H248,38))="UL"),INDIRECT(ADDRESS($H248,COLUMN())),0),0),IF($I248&gt;0,IF(AND(INDIRECT(ADDRESS($I248,44))=0,INDIRECT(ADDRESS($I248,38))="UL"),INDIRECT(ADDRESS($I248,COLUMN())),0),0),IF($J248&gt;0,IF(AND(INDIRECT(ADDRESS($J248,44))=0,INDIRECT(ADDRESS($J248,38))="UL"),INDIRECT(ADDRESS($J248,COLUMN())),0),0),IF($K248&gt;0,IF(AND(INDIRECT(ADDRESS($K248,44))=0,INDIRECT(ADDRESS($K248,38))="UL"),INDIRECT(ADDRESS($K248,COLUMN())),0),0),IF($L248&gt;0,IF(AND(INDIRECT(ADDRESS($L248,44))=0,INDIRECT(ADDRESS($L248,38))="UL"),INDIRECT(ADDRESS($L248,COLUMN())),0),0),IF($M248&gt;0,IF(AND(INDIRECT(ADDRESS($M248,44))=0,INDIRECT(ADDRESS($M248,38))="UL"),INDIRECT(ADDRESS($M248,COLUMN())),0),0))*21/18</f>
        <v>0.27654320987654318</v>
      </c>
      <c r="BE248" s="57">
        <f t="shared" ca="1" si="176"/>
        <v>0.13827160493827159</v>
      </c>
      <c r="BF248" s="57" cm="1">
        <f t="array" aca="1" ref="BF248" ca="1">SUM(IF($C248&gt;0,IF(INDIRECT(ADDRESS($C248,45))=1,INDIRECT(ADDRESS($C248,52))*INDIRECT(ADDRESS($C248,42))/5,0),0), IF($D248&gt;0,IF(INDIRECT(ADDRESS($D248,45))=1,INDIRECT(ADDRESS($D248,52))*INDIRECT(ADDRESS($D248,42))/5,0),0), IF($E248&gt;0,IF(INDIRECT(ADDRESS($E248,45))=1,INDIRECT(ADDRESS($E248,52))*INDIRECT(ADDRESS($E248,42))/5,0),0), IF($F248&gt;0,IF(INDIRECT(ADDRESS($F248,45))=1,INDIRECT(ADDRESS($F248,52))*INDIRECT(ADDRESS($F248,42))/5,0),0), IF($G248&gt;0,IF(INDIRECT(ADDRESS($G248,45))=1,INDIRECT(ADDRESS($G248,52))*INDIRECT(ADDRESS($G248,42))/5,0),0), IF($H248&gt;0,IF(INDIRECT(ADDRESS($H248,45))=1,INDIRECT(ADDRESS($H248,52))*INDIRECT(ADDRESS($H248,42))/5,0),0)
)*$BF$296/100</f>
        <v>0</v>
      </c>
      <c r="BG248" s="19"/>
      <c r="BH248" s="57" cm="1">
        <f t="array" aca="1" ref="BH248" ca="1">SUM(IF($C248&gt;0,IF(AND(INDIRECT(ADDRESS($C248,44))=0,INDIRECT(ADDRESS($C248,38))&lt;&gt;"UL"),INDIRECT(ADDRESS($C248,COLUMN()-12)),0),0), IF($D248&gt;0,IF(AND(INDIRECT(ADDRESS($D248,44))=0,INDIRECT(ADDRESS($D248,38))&lt;&gt;"UL"),INDIRECT(ADDRESS($D248,COLUMN()-12)),0),0), IF($E248&gt;0,IF(AND(INDIRECT(ADDRESS($E248,44))=0,INDIRECT(ADDRESS($E248,38))&lt;&gt;"UL"),INDIRECT(ADDRESS($E248,COLUMN()-12)),0),0), IF($F248&gt;0,IF(AND(INDIRECT(ADDRESS($F248,44))=0,INDIRECT(ADDRESS($F248,38))&lt;&gt;"UL"),INDIRECT(ADDRESS($F248,COLUMN()-12)),0),0), IF($G248&gt;0,IF(AND(INDIRECT(ADDRESS($G248,44))=0,INDIRECT(ADDRESS($G248,38))&lt;&gt;"UL"),INDIRECT(ADDRESS($G248,COLUMN()-12)),0),0), IF($H248&gt;0,IF(AND(INDIRECT(ADDRESS($H248,44))=0,INDIRECT(ADDRESS($H248,38))&lt;&gt;"UL"),INDIRECT(ADDRESS($H248,COLUMN()-12)),0),0), IF($I248&gt;0,IF(AND(INDIRECT(ADDRESS($I248,44))=0,INDIRECT(ADDRESS($I248,38))&lt;&gt;"UL"),INDIRECT(ADDRESS($I248,COLUMN()-12)),0),0), IF($J248&gt;0,IF(AND(INDIRECT(ADDRESS($J248,44))=0,INDIRECT(ADDRESS($J248,38))&lt;&gt;"UL"),INDIRECT(ADDRESS($J248,COLUMN()-12)),0),0), IF($K248&gt;0,IF(AND(INDIRECT(ADDRESS($K248,44))=0,INDIRECT(ADDRESS($K248,38))&lt;&gt;"UL"),INDIRECT(ADDRESS($K248,COLUMN()-12)),0),0), IF($L248&gt;0,IF(AND(INDIRECT(ADDRESS($L248,44))=0,INDIRECT(ADDRESS($L248,38))&lt;&gt;"UL"),INDIRECT(ADDRESS($L248,COLUMN()-12)),0),0), IF($M248&gt;0,IF(AND(INDIRECT(ADDRESS($M248,44))=0,INDIRECT(ADDRESS($M248,38))&lt;&gt;"UL"),INDIRECT(ADDRESS($M248,COLUMN()-12)),0),0))</f>
        <v>0</v>
      </c>
      <c r="BI248" s="57" cm="1">
        <f t="array" aca="1" ref="BI248" ca="1">SUM(IF($C248&gt;0,IF(AND(INDIRECT(ADDRESS($C248,44))=0,INDIRECT(ADDRESS($C248,38))&lt;&gt;"UL"),INDIRECT(ADDRESS($C248,COLUMN()-12)),0),0), IF($D248&gt;0,IF(AND(INDIRECT(ADDRESS($D248,44))=0,INDIRECT(ADDRESS($D248,38))&lt;&gt;"UL"),INDIRECT(ADDRESS($D248,COLUMN()-12)),0),0), IF($E248&gt;0,IF(AND(INDIRECT(ADDRESS($E248,44))=0,INDIRECT(ADDRESS($E248,38))&lt;&gt;"UL"),INDIRECT(ADDRESS($E248,COLUMN()-12)),0),0), IF($F248&gt;0,IF(AND(INDIRECT(ADDRESS($F248,44))=0,INDIRECT(ADDRESS($F248,38))&lt;&gt;"UL"),INDIRECT(ADDRESS($F248,COLUMN()-12)),0),0), IF($G248&gt;0,IF(AND(INDIRECT(ADDRESS($G248,44))=0,INDIRECT(ADDRESS($G248,38))&lt;&gt;"UL"),INDIRECT(ADDRESS($G248,COLUMN()-12)),0),0), IF($H248&gt;0,IF(AND(INDIRECT(ADDRESS($H248,44))=0,INDIRECT(ADDRESS($H248,38))&lt;&gt;"UL"),INDIRECT(ADDRESS($H248,COLUMN()-12)),0),0), IF($I248&gt;0,IF(AND(INDIRECT(ADDRESS($I248,44))=0,INDIRECT(ADDRESS($I248,38))&lt;&gt;"UL"),INDIRECT(ADDRESS($I248,COLUMN()-12)),0),0), IF($J248&gt;0,IF(AND(INDIRECT(ADDRESS($J248,44))=0,INDIRECT(ADDRESS($J248,38))&lt;&gt;"UL"),INDIRECT(ADDRESS($J248,COLUMN()-12)),0),0), IF($K248&gt;0,IF(AND(INDIRECT(ADDRESS($K248,44))=0,INDIRECT(ADDRESS($K248,38))&lt;&gt;"UL"),INDIRECT(ADDRESS($K248,COLUMN()-12)),0),0), IF($L248&gt;0,IF(AND(INDIRECT(ADDRESS($L248,44))=0,INDIRECT(ADDRESS($L248,38))&lt;&gt;"UL"),INDIRECT(ADDRESS($L248,COLUMN()-12)),0),0), IF($M248&gt;0,IF(AND(INDIRECT(ADDRESS($M248,44))=0,INDIRECT(ADDRESS($M248,38))&lt;&gt;"UL"),INDIRECT(ADDRESS($M248,COLUMN()-12)),0),0))</f>
        <v>0</v>
      </c>
      <c r="BJ248" s="57" cm="1">
        <f t="array" aca="1" ref="BJ248" ca="1">SUM(IF($C248&gt;0,IF(AND(INDIRECT(ADDRESS($C248,44))=0,INDIRECT(ADDRESS($C248,38))&lt;&gt;"UL"),INDIRECT(ADDRESS($C248,COLUMN()-12)),0),0), IF($D248&gt;0,IF(AND(INDIRECT(ADDRESS($D248,44))=0,INDIRECT(ADDRESS($D248,38))&lt;&gt;"UL"),INDIRECT(ADDRESS($D248,COLUMN()-12)),0),0), IF($E248&gt;0,IF(AND(INDIRECT(ADDRESS($E248,44))=0,INDIRECT(ADDRESS($E248,38))&lt;&gt;"UL"),INDIRECT(ADDRESS($E248,COLUMN()-12)),0),0), IF($F248&gt;0,IF(AND(INDIRECT(ADDRESS($F248,44))=0,INDIRECT(ADDRESS($F248,38))&lt;&gt;"UL"),INDIRECT(ADDRESS($F248,COLUMN()-12)),0),0), IF($G248&gt;0,IF(AND(INDIRECT(ADDRESS($G248,44))=0,INDIRECT(ADDRESS($G248,38))&lt;&gt;"UL"),INDIRECT(ADDRESS($G248,COLUMN()-12)),0),0), IF($H248&gt;0,IF(AND(INDIRECT(ADDRESS($H248,44))=0,INDIRECT(ADDRESS($H248,38))&lt;&gt;"UL"),INDIRECT(ADDRESS($H248,COLUMN()-12)),0),0), IF($I248&gt;0,IF(AND(INDIRECT(ADDRESS($I248,44))=0,INDIRECT(ADDRESS($I248,38))&lt;&gt;"UL"),INDIRECT(ADDRESS($I248,COLUMN()-12)),0),0), IF($J248&gt;0,IF(AND(INDIRECT(ADDRESS($J248,44))=0,INDIRECT(ADDRESS($J248,38))&lt;&gt;"UL"),INDIRECT(ADDRESS($J248,COLUMN()-12)),0),0), IF($K248&gt;0,IF(AND(INDIRECT(ADDRESS($K248,44))=0,INDIRECT(ADDRESS($K248,38))&lt;&gt;"UL"),INDIRECT(ADDRESS($K248,COLUMN()-12)),0),0), IF($L248&gt;0,IF(AND(INDIRECT(ADDRESS($L248,44))=0,INDIRECT(ADDRESS($L248,38))&lt;&gt;"UL"),INDIRECT(ADDRESS($L248,COLUMN()-12)),0),0), IF($M248&gt;0,IF(AND(INDIRECT(ADDRESS($M248,44))=0,INDIRECT(ADDRESS($M248,38))&lt;&gt;"UL"),INDIRECT(ADDRESS($M248,COLUMN()-12)),0),0))</f>
        <v>0</v>
      </c>
      <c r="BK248" s="57">
        <f t="shared" ca="1" si="177"/>
        <v>0</v>
      </c>
      <c r="BL248" s="58">
        <f t="shared" ca="1" si="178"/>
        <v>0</v>
      </c>
      <c r="BM248" s="57" cm="1">
        <f t="array" aca="1" ref="BM248" ca="1">SUM(IF($C248&gt;0,IF(AND(INDIRECT(ADDRESS($C248,44))=0,INDIRECT(ADDRESS($C248,38))&lt;&gt;"UL"),INDIRECT(ADDRESS($C248,COLUMN()-12)),0),0), IF($D248&gt;0,IF(AND(INDIRECT(ADDRESS($D248,44))=0,INDIRECT(ADDRESS($D248,38))&lt;&gt;"UL"),INDIRECT(ADDRESS($D248,COLUMN()-12)),0),0), IF($E248&gt;0,IF(AND(INDIRECT(ADDRESS($E248,44))=0,INDIRECT(ADDRESS($E248,38))&lt;&gt;"UL"),INDIRECT(ADDRESS($E248,COLUMN()-12)),0),0), IF($F248&gt;0,IF(AND(INDIRECT(ADDRESS($F248,44))=0,INDIRECT(ADDRESS($F248,38))&lt;&gt;"UL"),INDIRECT(ADDRESS($F248,COLUMN()-12)),0),0), IF($G248&gt;0,IF(AND(INDIRECT(ADDRESS($G248,44))=0,INDIRECT(ADDRESS($G248,38))&lt;&gt;"UL"),INDIRECT(ADDRESS($G248,COLUMN()-12)),0),0), IF($H248&gt;0,IF(AND(INDIRECT(ADDRESS($H248,44))=0,INDIRECT(ADDRESS($H248,38))&lt;&gt;"UL"),INDIRECT(ADDRESS($H248,COLUMN()-12)),0),0), IF($I248&gt;0,IF(AND(INDIRECT(ADDRESS($I248,44))=0,INDIRECT(ADDRESS($I248,38))&lt;&gt;"UL"),INDIRECT(ADDRESS($I248,COLUMN()-12)),0),0), IF($J248&gt;0,IF(AND(INDIRECT(ADDRESS($J248,44))=0,INDIRECT(ADDRESS($J248,38))&lt;&gt;"UL"),INDIRECT(ADDRESS($J248,COLUMN()-12)),0),0), IF($K248&gt;0,IF(AND(INDIRECT(ADDRESS($K248,44))=0,INDIRECT(ADDRESS($K248,38))&lt;&gt;"UL"),INDIRECT(ADDRESS($K248,COLUMN()-11)),0),0), IF($L248&gt;0,IF(AND(INDIRECT(ADDRESS($L248,44))=0,INDIRECT(ADDRESS($L248,38))&lt;&gt;"UL"),INDIRECT(ADDRESS($L248,COLUMN()-11)),0),0), IF($M248&gt;0,IF(AND(INDIRECT(ADDRESS($M248,44))=0,INDIRECT(ADDRESS($M248,38))&lt;&gt;"UL"),INDIRECT(ADDRESS($M248,COLUMN()-11)),0),0))</f>
        <v>0</v>
      </c>
      <c r="BN248" s="57" cm="1">
        <f t="array" aca="1" ref="BN248" ca="1">SUM(IF($C248&gt;0,IF(AND(INDIRECT(ADDRESS($C248,44))=0,INDIRECT(ADDRESS($C248,38))&lt;&gt;"UL"),INDIRECT(ADDRESS($C248,COLUMN()-12)),0),0), IF($D248&gt;0,IF(AND(INDIRECT(ADDRESS($D248,44))=0,INDIRECT(ADDRESS($D248,38))&lt;&gt;"UL"),INDIRECT(ADDRESS($D248,COLUMN()-12)),0),0), IF($E248&gt;0,IF(AND(INDIRECT(ADDRESS($E248,44))=0,INDIRECT(ADDRESS($E248,38))&lt;&gt;"UL"),INDIRECT(ADDRESS($E248,COLUMN()-12)),0),0), IF($F248&gt;0,IF(AND(INDIRECT(ADDRESS($F248,44))=0,INDIRECT(ADDRESS($F248,38))&lt;&gt;"UL"),INDIRECT(ADDRESS($F248,COLUMN()-12)),0),0), IF($G248&gt;0,IF(AND(INDIRECT(ADDRESS($G248,44))=0,INDIRECT(ADDRESS($G248,38))&lt;&gt;"UL"),INDIRECT(ADDRESS($G248,COLUMN()-12)),0),0), IF($H248&gt;0,IF(AND(INDIRECT(ADDRESS($H248,44))=0,INDIRECT(ADDRESS($H248,38))&lt;&gt;"UL"),INDIRECT(ADDRESS($H248,COLUMN()-12)),0),0), IF($I248&gt;0,IF(AND(INDIRECT(ADDRESS($I248,44))=0,INDIRECT(ADDRESS($I248,38))&lt;&gt;"UL"),INDIRECT(ADDRESS($I248,COLUMN()-12)),0),0), IF($J248&gt;0,IF(AND(INDIRECT(ADDRESS($J248,44))=0,INDIRECT(ADDRESS($J248,38))&lt;&gt;"UL"),INDIRECT(ADDRESS($J248,COLUMN()-12)),0),0), IF($K248&gt;0,IF(AND(INDIRECT(ADDRESS($K248,44))=0,INDIRECT(ADDRESS($K248,38))&lt;&gt;"UL"),INDIRECT(ADDRESS($K248,COLUMN()-11)),0),0), IF($L248&gt;0,IF(AND(INDIRECT(ADDRESS($L248,44))=0,INDIRECT(ADDRESS($L248,38))&lt;&gt;"UL"),INDIRECT(ADDRESS($L248,COLUMN()-11)),0),0), IF($M248&gt;0,IF(AND(INDIRECT(ADDRESS($M248,44))=0,INDIRECT(ADDRESS($M248,38))&lt;&gt;"UL"),INDIRECT(ADDRESS($M248,COLUMN()-11)),0),0))</f>
        <v>0</v>
      </c>
      <c r="BO248" s="57" cm="1">
        <f t="array" aca="1" ref="BO248" ca="1">SUM(IF($C248&gt;0,IF(AND(INDIRECT(ADDRESS($C248,44))=0,INDIRECT(ADDRESS($C248,38))&lt;&gt;"UL"),INDIRECT(ADDRESS($C248,COLUMN()-12)),0),0), IF($D248&gt;0,IF(AND(INDIRECT(ADDRESS($D248,44))=0,INDIRECT(ADDRESS($D248,38))&lt;&gt;"UL"),INDIRECT(ADDRESS($D248,COLUMN()-12)),0),0), IF($E248&gt;0,IF(AND(INDIRECT(ADDRESS($E248,44))=0,INDIRECT(ADDRESS($E248,38))&lt;&gt;"UL"),INDIRECT(ADDRESS($E248,COLUMN()-12)),0),0), IF($F248&gt;0,IF(AND(INDIRECT(ADDRESS($F248,44))=0,INDIRECT(ADDRESS($F248,38))&lt;&gt;"UL"),INDIRECT(ADDRESS($F248,COLUMN()-12)),0),0), IF($G248&gt;0,IF(AND(INDIRECT(ADDRESS($G248,44))=0,INDIRECT(ADDRESS($G248,38))&lt;&gt;"UL"),INDIRECT(ADDRESS($G248,COLUMN()-12)),0),0), IF($H248&gt;0,IF(AND(INDIRECT(ADDRESS($H248,44))=0,INDIRECT(ADDRESS($H248,38))&lt;&gt;"UL"),INDIRECT(ADDRESS($H248,COLUMN()-12)),0),0), IF($I248&gt;0,IF(AND(INDIRECT(ADDRESS($I248,44))=0,INDIRECT(ADDRESS($I248,38))&lt;&gt;"UL"),INDIRECT(ADDRESS($I248,COLUMN()-12)),0),0), IF($J248&gt;0,IF(AND(INDIRECT(ADDRESS($J248,44))=0,INDIRECT(ADDRESS($J248,38))&lt;&gt;"UL"),INDIRECT(ADDRESS($J248,COLUMN()-12)),0),0), IF($K248&gt;0,IF(AND(INDIRECT(ADDRESS($K248,44))=0,INDIRECT(ADDRESS($K248,38))&lt;&gt;"UL"),INDIRECT(ADDRESS($K248,COLUMN()-11)),0),0), IF($L248&gt;0,IF(AND(INDIRECT(ADDRESS($L248,44))=0,INDIRECT(ADDRESS($L248,38))&lt;&gt;"UL"),INDIRECT(ADDRESS($L248,COLUMN()-11)),0),0), IF($M248&gt;0,IF(AND(INDIRECT(ADDRESS($M248,44))=0,INDIRECT(ADDRESS($M248,38))&lt;&gt;"UL"),INDIRECT(ADDRESS($M248,COLUMN()-11)),0),0))</f>
        <v>0</v>
      </c>
      <c r="BP248" s="57" cm="1">
        <f t="array" aca="1" ref="BP248" ca="1">SUM(IF($C248&gt;0,IF(AND(INDIRECT(ADDRESS($C248,44))=0,INDIRECT(ADDRESS($C248,38))&lt;&gt;"UL"),INDIRECT(ADDRESS($C248,COLUMN()-12)),0),0), IF($D248&gt;0,IF(AND(INDIRECT(ADDRESS($D248,44))=0,INDIRECT(ADDRESS($D248,38))&lt;&gt;"UL"),INDIRECT(ADDRESS($D248,COLUMN()-12)),0),0), IF($E248&gt;0,IF(AND(INDIRECT(ADDRESS($E248,44))=0,INDIRECT(ADDRESS($E248,38))&lt;&gt;"UL"),INDIRECT(ADDRESS($E248,COLUMN()-12)),0),0), IF($F248&gt;0,IF(AND(INDIRECT(ADDRESS($F248,44))=0,INDIRECT(ADDRESS($F248,38))&lt;&gt;"UL"),INDIRECT(ADDRESS($F248,COLUMN()-12)),0),0), IF($G248&gt;0,IF(AND(INDIRECT(ADDRESS($G248,44))=0,INDIRECT(ADDRESS($G248,38))&lt;&gt;"UL"),INDIRECT(ADDRESS($G248,COLUMN()-12)),0),0), IF($H248&gt;0,IF(AND(INDIRECT(ADDRESS($H248,44))=0,INDIRECT(ADDRESS($H248,38))&lt;&gt;"UL"),INDIRECT(ADDRESS($H248,COLUMN()-12)),0),0), IF($I248&gt;0,IF(AND(INDIRECT(ADDRESS($I248,44))=0,INDIRECT(ADDRESS($I248,38))&lt;&gt;"UL"),INDIRECT(ADDRESS($I248,COLUMN()-12)),0),0), IF($J248&gt;0,IF(AND(INDIRECT(ADDRESS($J248,44))=0,INDIRECT(ADDRESS($J248,38))&lt;&gt;"UL"),INDIRECT(ADDRESS($J248,COLUMN()-12)),0),0), IF($K248&gt;0,IF(AND(INDIRECT(ADDRESS($K248,44))=0,INDIRECT(ADDRESS($K248,38))&lt;&gt;"UL"),INDIRECT(ADDRESS($K248,COLUMN()-11)),0),0), IF($L248&gt;0,IF(AND(INDIRECT(ADDRESS($L248,44))=0,INDIRECT(ADDRESS($L248,38))&lt;&gt;"UL"),INDIRECT(ADDRESS($L248,COLUMN()-11)),0),0), IF($M248&gt;0,IF(AND(INDIRECT(ADDRESS($M248,44))=0,INDIRECT(ADDRESS($M248,38))&lt;&gt;"UL"),INDIRECT(ADDRESS($M248,COLUMN()-11)),0),0))</f>
        <v>0</v>
      </c>
      <c r="BQ248" s="57">
        <f t="shared" ca="1" si="179"/>
        <v>0</v>
      </c>
      <c r="BR248" s="161">
        <f t="shared" ca="1" si="180"/>
        <v>72.097183110468137</v>
      </c>
      <c r="BS248" s="56"/>
      <c r="BT248" s="56">
        <f t="shared" ca="1" si="181"/>
        <v>1.9552308144311772</v>
      </c>
      <c r="BU248" s="88">
        <f t="shared" ca="1" si="182"/>
        <v>0.10290688497006195</v>
      </c>
      <c r="BV248" s="57" t="s">
        <v>33</v>
      </c>
      <c r="BW248" s="146" cm="1">
        <f t="array" aca="1" ref="BW248" ca="1">SUM(IF($C248&gt;0,IF(AND(INDIRECT(ADDRESS($C248,44))=0,INDIRECT(ADDRESS($C248,38))="UL",ISERROR(SEARCH("Rear",INDIRECT(ADDRESS($C248,33)))),ISERROR(SEARCH("Side",INDIRECT(ADDRESS($C248,33))))),INDIRECT(ADDRESS($C248,COLUMN())),0),0),IF($D248&gt;0,IF(AND(INDIRECT(ADDRESS($D248,44))=0,INDIRECT(ADDRESS($D248,38))="UL",ISERROR(SEARCH("Rear",INDIRECT(ADDRESS($D248,33)))),ISERROR(SEARCH("Side",INDIRECT(ADDRESS($D248,33))))),INDIRECT(ADDRESS($D248,COLUMN())),0),0),IF($E248&gt;0,IF(AND(INDIRECT(ADDRESS($E248,44))=0,INDIRECT(ADDRESS($E248,38))="UL",ISERROR(SEARCH("Rear",INDIRECT(ADDRESS($E248,33)))),ISERROR(SEARCH("Side",INDIRECT(ADDRESS($E248,33))))),INDIRECT(ADDRESS($E248,COLUMN())),0),0),IF($F248&gt;0,IF(AND(INDIRECT(ADDRESS($F248,44))=0,INDIRECT(ADDRESS($F248,38))="UL",ISERROR(SEARCH("Rear",INDIRECT(ADDRESS($F248,33)))),ISERROR(SEARCH("Side",INDIRECT(ADDRESS($F248,33))))),INDIRECT(ADDRESS($F248,COLUMN())),0),0),IF($G248&gt;0,IF(AND(INDIRECT(ADDRESS($G248,44))=0,INDIRECT(ADDRESS($G248,38))="UL",ISERROR(SEARCH("Rear",INDIRECT(ADDRESS($G248,33)))),ISERROR(SEARCH("Side",INDIRECT(ADDRESS($G248,33))))),INDIRECT(ADDRESS($G248,COLUMN())),0),0),IF($H248&gt;0,IF(AND(INDIRECT(ADDRESS($H248,44))=0,INDIRECT(ADDRESS($H248,38))="UL",ISERROR(SEARCH("Rear",INDIRECT(ADDRESS($H248,33)))),ISERROR(SEARCH("Side",INDIRECT(ADDRESS($H248,33))))),INDIRECT(ADDRESS($H248,COLUMN())),0),0),IF($I248&gt;0,IF(AND(INDIRECT(ADDRESS($I248,44))=0,INDIRECT(ADDRESS($I248,38))="UL",ISERROR(SEARCH("Rear",INDIRECT(ADDRESS($I248,33)))),ISERROR(SEARCH("Side",INDIRECT(ADDRESS($I248,33))))),INDIRECT(ADDRESS($I248,COLUMN())),0),0),IF($J248&gt;0,IF(AND(INDIRECT(ADDRESS($J248,44))=0,INDIRECT(ADDRESS($J248,38))="UL",ISERROR(SEARCH("Rear",INDIRECT(ADDRESS($J248,33)))),ISERROR(SEARCH("Side",INDIRECT(ADDRESS($J248,33))))),INDIRECT(ADDRESS($J248,COLUMN())),0),0),IF($K248&gt;0,IF(AND(INDIRECT(ADDRESS($K248,44))=0,INDIRECT(ADDRESS($K248,38))="UL",ISERROR(SEARCH("Rear",INDIRECT(ADDRESS($K248,33)))),ISERROR(SEARCH("Side",INDIRECT(ADDRESS($K248,33))))),INDIRECT(ADDRESS($K248,COLUMN())),0),0),IF($L248&gt;0,IF(AND(INDIRECT(ADDRESS($L248,44))=0,INDIRECT(ADDRESS($L248,38))="UL",ISERROR(SEARCH("Rear",INDIRECT(ADDRESS($L248,33)))),ISERROR(SEARCH("Side",INDIRECT(ADDRESS($L248,33))))),INDIRECT(ADDRESS($L248,COLUMN())),0),0),IF($M248&gt;0,IF(AND(INDIRECT(ADDRESS($M248,44))=0,INDIRECT(ADDRESS($M248,38))="UL",ISERROR(SEARCH("Rear",INDIRECT(ADDRESS($M248,33)))),ISERROR(SEARCH("Side",INDIRECT(ADDRESS($M248,33))))),INDIRECT(ADDRESS($M248,COLUMN())),0),0))*21/18</f>
        <v>0.25925925925925924</v>
      </c>
      <c r="BX248" s="57">
        <f t="shared" ca="1" si="183"/>
        <v>1.037037037037037</v>
      </c>
      <c r="BY248" s="146" cm="1">
        <f t="array" aca="1" ref="BY248" ca="1">SUM(IF($C248&gt;0,IF(AND(INDIRECT(ADDRESS($C248,44))=0,INDIRECT(ADDRESS($C248,38))="UL"),INDIRECT(ADDRESS($C248,COLUMN())),0),0),IF($D248&gt;0,IF(AND(INDIRECT(ADDRESS($D248,44))=0,INDIRECT(ADDRESS($D248,38))="UL"),INDIRECT(ADDRESS($D248,COLUMN())),0),0),IF($E248&gt;0,IF(AND(INDIRECT(ADDRESS($E248,44))=0,INDIRECT(ADDRESS($E248,38))="UL"),INDIRECT(ADDRESS($E248,COLUMN())),0),0),IF($F248&gt;0,IF(AND(INDIRECT(ADDRESS($F248,44))=0,INDIRECT(ADDRESS($F248,38))="UL"),INDIRECT(ADDRESS($F248,COLUMN())),0),0),IF($G248&gt;0,IF(AND(INDIRECT(ADDRESS($G248,44))=0,INDIRECT(ADDRESS($G248,38))="UL"),INDIRECT(ADDRESS($G248,COLUMN())),0),0),IF($H248&gt;0,IF(AND(INDIRECT(ADDRESS($H248,44))=0,INDIRECT(ADDRESS($H248,38))="UL"),INDIRECT(ADDRESS($H248,COLUMN())),0),0),IF($I248&gt;0,IF(AND(INDIRECT(ADDRESS($I248,44))=0,INDIRECT(ADDRESS($I248,38))="UL"),INDIRECT(ADDRESS($I248,COLUMN())),0),0),IF($J248&gt;0,IF(AND(INDIRECT(ADDRESS($J248,44))=0,INDIRECT(ADDRESS($J248,38))="UL"),INDIRECT(ADDRESS($J248,COLUMN())),0),0),IF($K248&gt;0,IF(AND(INDIRECT(ADDRESS($K248,44))=0,INDIRECT(ADDRESS($K248,38))="UL"),INDIRECT(ADDRESS($K248,COLUMN())),0),0),IF($L248&gt;0,IF(AND(INDIRECT(ADDRESS($L248,44))=0,INDIRECT(ADDRESS($L248,38))="UL"),INDIRECT(ADDRESS($L248,COLUMN())),0),0),IF($M248&gt;0,IF(AND(INDIRECT(ADDRESS($M248,44))=0,INDIRECT(ADDRESS($M248,38))="UL"),INDIRECT(ADDRESS($M248,COLUMN())),0),0))*21/18</f>
        <v>8.6419753086419748E-2</v>
      </c>
      <c r="BZ248" s="146" cm="1">
        <f t="array" aca="1" ref="BZ248" ca="1">SUM(IF($C248&gt;0,IF(AND(INDIRECT(ADDRESS($C248,44))=0,INDIRECT(ADDRESS($C248,38))="UL"),INDIRECT(ADDRESS($C248,COLUMN())),0),0),IF($D248&gt;0,IF(AND(INDIRECT(ADDRESS($D248,44))=0,INDIRECT(ADDRESS($D248,38))="UL"),INDIRECT(ADDRESS($D248,COLUMN())),0),0),IF($E248&gt;0,IF(AND(INDIRECT(ADDRESS($E248,44))=0,INDIRECT(ADDRESS($E248,38))="UL"),INDIRECT(ADDRESS($E248,COLUMN())),0),0),IF($F248&gt;0,IF(AND(INDIRECT(ADDRESS($F248,44))=0,INDIRECT(ADDRESS($F248,38))="UL"),INDIRECT(ADDRESS($F248,COLUMN())),0),0),IF($G248&gt;0,IF(AND(INDIRECT(ADDRESS($G248,44))=0,INDIRECT(ADDRESS($G248,38))="UL"),INDIRECT(ADDRESS($G248,COLUMN())),0),0),IF($H248&gt;0,IF(AND(INDIRECT(ADDRESS($H248,44))=0,INDIRECT(ADDRESS($H248,38))="UL"),INDIRECT(ADDRESS($H248,COLUMN())),0),0),IF($I248&gt;0,IF(AND(INDIRECT(ADDRESS($I248,44))=0,INDIRECT(ADDRESS($I248,38))="UL"),INDIRECT(ADDRESS($I248,COLUMN())),0),0),IF($J248&gt;0,IF(AND(INDIRECT(ADDRESS($J248,44))=0,INDIRECT(ADDRESS($J248,38))="UL"),INDIRECT(ADDRESS($J248,COLUMN())),0),0),IF($K248&gt;0,IF(AND(INDIRECT(ADDRESS($K248,44))=0,INDIRECT(ADDRESS($K248,38))="UL"),INDIRECT(ADDRESS($K248,COLUMN())),0),0),IF($L248&gt;0,IF(AND(INDIRECT(ADDRESS($L248,44))=0,INDIRECT(ADDRESS($L248,38))="UL"),INDIRECT(ADDRESS($L248,COLUMN())),0),0),IF($M248&gt;0,IF(AND(INDIRECT(ADDRESS($M248,44))=0,INDIRECT(ADDRESS($M248,38))="UL"),INDIRECT(ADDRESS($M248,COLUMN())),0),0))*21/18</f>
        <v>0.34567901234567899</v>
      </c>
      <c r="CA248" s="57">
        <f t="shared" ca="1" si="184"/>
        <v>8.6419753086419748E-2</v>
      </c>
      <c r="CB248" s="146" cm="1">
        <f t="array" aca="1" ref="CB248" ca="1">SUM(IF($C248&gt;0,IF(AND(INDIRECT(ADDRESS($C248,44))=0,INDIRECT(ADDRESS($C248,38))&lt;&gt;"UL"),INDIRECT(ADDRESS($C248,COLUMN())),0),0),IF($D248&gt;0,IF(AND(INDIRECT(ADDRESS($D248,44))=0,INDIRECT(ADDRESS($D248,38))&lt;&gt;"UL"),INDIRECT(ADDRESS($D248,COLUMN())),0),0),IF($E248&gt;0,IF(AND(INDIRECT(ADDRESS($E248,44))=0,INDIRECT(ADDRESS($E248,38))&lt;&gt;"UL"),INDIRECT(ADDRESS($E248,COLUMN())),0),0),IF($F248&gt;0,IF(AND(INDIRECT(ADDRESS($F248,44))=0,INDIRECT(ADDRESS($F248,38))&lt;&gt;"UL"),INDIRECT(ADDRESS($F248,COLUMN())),0),0),IF($G248&gt;0,IF(AND(INDIRECT(ADDRESS($G248,44))=0,INDIRECT(ADDRESS($G248,38))&lt;&gt;"UL"),INDIRECT(ADDRESS($G248,COLUMN())),0),0),IF($H248&gt;0,IF(AND(INDIRECT(ADDRESS($H248,44))=0,INDIRECT(ADDRESS($H248,38))&lt;&gt;"UL"),INDIRECT(ADDRESS($H248,COLUMN())),0),0),IF($I248&gt;0,IF(AND(INDIRECT(ADDRESS($I248,44))=0,INDIRECT(ADDRESS($I248,38))&lt;&gt;"UL"),INDIRECT(ADDRESS($I248,COLUMN())),0),0),IF($J248&gt;0,IF(AND(INDIRECT(ADDRESS($J248,44))=0,INDIRECT(ADDRESS($J248,38))&lt;&gt;"UL"),INDIRECT(ADDRESS($J248,COLUMN())),0),0),IF($K248&gt;0,IF(AND(INDIRECT(ADDRESS($K248,44))=0,INDIRECT(ADDRESS($K248,38))&lt;&gt;"UL"),INDIRECT(ADDRESS($K248,COLUMN())),0),0),IF($L248&gt;0,IF(AND(INDIRECT(ADDRESS($L248,44))=0,INDIRECT(ADDRESS($L248,38))&lt;&gt;"UL"),INDIRECT(ADDRESS($L248,COLUMN())),0),0),IF($M248&gt;0,IF(AND(INDIRECT(ADDRESS($M248,44))=0,INDIRECT(ADDRESS($M248,38))&lt;&gt;"UL"),INDIRECT(ADDRESS($M248,COLUMN())),0),0))*21/18</f>
        <v>0</v>
      </c>
      <c r="CC248" s="57">
        <f t="shared" ca="1" si="185"/>
        <v>0</v>
      </c>
      <c r="CD248" s="146" cm="1">
        <f t="array" aca="1" ref="CD248" ca="1">SUM(IF($C248&gt;0,IF(AND(INDIRECT(ADDRESS($C248,44))=0,INDIRECT(ADDRESS($C248,38))&lt;&gt;"UL"),INDIRECT(ADDRESS($C248,COLUMN())),0),0),IF($D248&gt;0,IF(AND(INDIRECT(ADDRESS($D248,44))=0,INDIRECT(ADDRESS($D248,38))&lt;&gt;"UL"),INDIRECT(ADDRESS($D248,COLUMN())),0),0),IF($E248&gt;0,IF(AND(INDIRECT(ADDRESS($E248,44))=0,INDIRECT(ADDRESS($E248,38))&lt;&gt;"UL"),INDIRECT(ADDRESS($E248,COLUMN())),0),0),IF($F248&gt;0,IF(AND(INDIRECT(ADDRESS($F248,44))=0,INDIRECT(ADDRESS($F248,38))&lt;&gt;"UL"),INDIRECT(ADDRESS($F248,COLUMN())),0),0),IF($G248&gt;0,IF(AND(INDIRECT(ADDRESS($G248,44))=0,INDIRECT(ADDRESS($G248,38))&lt;&gt;"UL"),INDIRECT(ADDRESS($G248,COLUMN())),0),0),IF($H248&gt;0,IF(AND(INDIRECT(ADDRESS($H248,44))=0,INDIRECT(ADDRESS($H248,38))&lt;&gt;"UL"),INDIRECT(ADDRESS($H248,COLUMN())),0),0),IF($I248&gt;0,IF(AND(INDIRECT(ADDRESS($I248,44))=0,INDIRECT(ADDRESS($I248,38))&lt;&gt;"UL"),INDIRECT(ADDRESS($I248,COLUMN())),0),0),IF($J248&gt;0,IF(AND(INDIRECT(ADDRESS($J248,44))=0,INDIRECT(ADDRESS($J248,38))&lt;&gt;"UL"),INDIRECT(ADDRESS($J248,COLUMN())),0),0),IF($K248&gt;0,IF(AND(INDIRECT(ADDRESS($K248,44))=0,INDIRECT(ADDRESS($K248,38))&lt;&gt;"UL"),INDIRECT(ADDRESS($K248,COLUMN())),0),0),IF($L248&gt;0,IF(AND(INDIRECT(ADDRESS($L248,44))=0,INDIRECT(ADDRESS($L248,38))&lt;&gt;"UL"),INDIRECT(ADDRESS($L248,COLUMN())),0),0),IF($M248&gt;0,IF(AND(INDIRECT(ADDRESS($M248,44))=0,INDIRECT(ADDRESS($M248,38))&lt;&gt;"UL"),INDIRECT(ADDRESS($M248,COLUMN())),0),0))*21/18</f>
        <v>0</v>
      </c>
      <c r="CE248" s="146" cm="1">
        <f t="array" aca="1" ref="CE248" ca="1">SUM(IF($C248&gt;0,IF(AND(INDIRECT(ADDRESS($C248,44))=0,INDIRECT(ADDRESS($C248,38))&lt;&gt;"UL"),INDIRECT(ADDRESS($C248,COLUMN())),0),0),IF($D248&gt;0,IF(AND(INDIRECT(ADDRESS($D248,44))=0,INDIRECT(ADDRESS($D248,38))&lt;&gt;"UL"),INDIRECT(ADDRESS($D248,COLUMN())),0),0),IF($E248&gt;0,IF(AND(INDIRECT(ADDRESS($E248,44))=0,INDIRECT(ADDRESS($E248,38))&lt;&gt;"UL"),INDIRECT(ADDRESS($E248,COLUMN())),0),0),IF($F248&gt;0,IF(AND(INDIRECT(ADDRESS($F248,44))=0,INDIRECT(ADDRESS($F248,38))&lt;&gt;"UL"),INDIRECT(ADDRESS($F248,COLUMN())),0),0),IF($G248&gt;0,IF(AND(INDIRECT(ADDRESS($G248,44))=0,INDIRECT(ADDRESS($G248,38))&lt;&gt;"UL"),INDIRECT(ADDRESS($G248,COLUMN())),0),0),IF($H248&gt;0,IF(AND(INDIRECT(ADDRESS($H248,44))=0,INDIRECT(ADDRESS($H248,38))&lt;&gt;"UL"),INDIRECT(ADDRESS($H248,COLUMN())),0),0),IF($I248&gt;0,IF(AND(INDIRECT(ADDRESS($I248,44))=0,INDIRECT(ADDRESS($I248,38))&lt;&gt;"UL"),INDIRECT(ADDRESS($I248,COLUMN())),0),0),IF($J248&gt;0,IF(AND(INDIRECT(ADDRESS($J248,44))=0,INDIRECT(ADDRESS($J248,38))&lt;&gt;"UL"),INDIRECT(ADDRESS($J248,COLUMN())),0),0),IF($K248&gt;0,IF(AND(INDIRECT(ADDRESS($K248,44))=0,INDIRECT(ADDRESS($K248,38))&lt;&gt;"UL"),INDIRECT(ADDRESS($K248,COLUMN())),0),0),IF($L248&gt;0,IF(AND(INDIRECT(ADDRESS($L248,44))=0,INDIRECT(ADDRESS($L248,38))&lt;&gt;"UL"),INDIRECT(ADDRESS($L248,COLUMN())),0),0),IF($M248&gt;0,IF(AND(INDIRECT(ADDRESS($M248,44))=0,INDIRECT(ADDRESS($M248,38))&lt;&gt;"UL"),INDIRECT(ADDRESS($M248,COLUMN())),0),0))*21/18</f>
        <v>0</v>
      </c>
      <c r="CF248" s="57">
        <f t="shared" ca="1" si="186"/>
        <v>0</v>
      </c>
      <c r="CG248" s="57">
        <f t="shared" ca="1" si="187"/>
        <v>1.9351221282805222</v>
      </c>
      <c r="CH248" s="57">
        <f t="shared" ca="1" si="188"/>
        <v>0.1018485330673959</v>
      </c>
      <c r="CI248" s="19">
        <f t="shared" ca="1" si="189"/>
        <v>17.772027745185227</v>
      </c>
      <c r="CJ248" s="19"/>
      <c r="CK248" s="57" cm="1">
        <f t="array" aca="1" ref="CK248" ca="1">IF(AU248="S", SUM(IF($C248&gt;0,IF(INDIRECT(ADDRESS($C248,43))&lt;&gt;1,INDIRECT(ADDRESS($C248,48)),0),0), IF($D248&gt;0,IF(INDIRECT(ADDRESS($D248,43))&lt;&gt;1,INDIRECT(ADDRESS($D248,48)),0),0), IF($E248&gt;0,IF(INDIRECT(ADDRESS($E248,43))&lt;&gt;1,INDIRECT(ADDRESS($E248,48)),0),0), IF($F248&gt;0,IF(INDIRECT(ADDRESS($F248,43))&lt;&gt;1,INDIRECT(ADDRESS($F248,48)),0),0), IF($G248&gt;0,IF(INDIRECT(ADDRESS($G248,43))&lt;&gt;1,INDIRECT(ADDRESS($G248,48)),0),0), IF($H248&gt;0,IF(INDIRECT(ADDRESS($H248,43))&lt;&gt;1,INDIRECT(ADDRESS($H248,48)),0),0), IF($I248&gt;0,IF(INDIRECT(ADDRESS($I248,43))&lt;&gt;1,INDIRECT(ADDRESS($I248,48)),0),0), IF($J248&gt;0,IF(INDIRECT(ADDRESS($J248,43))&lt;&gt;1,INDIRECT(ADDRESS($J248,48)),0),0), IF($K248&gt;0,IF(INDIRECT(ADDRESS($K248,43))&lt;&gt;1,INDIRECT(ADDRESS($K248,48)),0),0), IF($L248&gt;0,IF(INDIRECT(ADDRESS($L248,43))&lt;&gt;1,INDIRECT(ADDRESS($L248,48)),0),0), IF($M248&gt;0,IF(INDIRECT(ADDRESS($M248,43))&lt;&gt;1,INDIRECT(ADDRESS($M248,48)),0),0)), IF(AU248="L",SUM(IF($C248&gt;0,IF(INDIRECT(ADDRESS($C248,43))&lt;&gt;1,INDIRECT(ADDRESS($C248,50)),0),0), IF($D248&gt;0,IF(INDIRECT(ADDRESS($D248,43))&lt;&gt;1,INDIRECT(ADDRESS($D248,50)),0),0), IF($E248&gt;0,IF(INDIRECT(ADDRESS($E248,43))&lt;&gt;1,INDIRECT(ADDRESS($E248,50)),0),0), IF($F248&gt;0,IF(INDIRECT(ADDRESS($F248,43))&lt;&gt;1,INDIRECT(ADDRESS($F248,50)),0),0), IF($G248&gt;0,IF(INDIRECT(ADDRESS($G248,43))&lt;&gt;1,INDIRECT(ADDRESS($G248,50)),0),0), IF($G248&gt;0,IF(INDIRECT(ADDRESS($G248,43))&lt;&gt;1,INDIRECT(ADDRESS($G248,50)),0),0), IF($H248&gt;0,IF(INDIRECT(ADDRESS($H248,43))&lt;&gt;1,INDIRECT(ADDRESS($H248,50)),0),0), IF($I248&gt;0,IF(INDIRECT(ADDRESS($I248,43))&lt;&gt;1,INDIRECT(ADDRESS($I248,50)),0),0), IF($J248&gt;0,IF(INDIRECT(ADDRESS($J248,43))&lt;&gt;1,INDIRECT(ADDRESS($J248,50)),0),0), IF($K248&gt;0,IF(INDIRECT(ADDRESS($K248,43))&lt;&gt;1,INDIRECT(ADDRESS($K248,50)),0),0), IF($L248&gt;0,IF(INDIRECT(ADDRESS($L248,43))&lt;&gt;1,INDIRECT(ADDRESS($L248,50)),0),0), IF($M248&gt;0,IF(INDIRECT(ADDRESS($M248,43))&lt;&gt;1,INDIRECT(ADDRESS($M248,50)),0),0)), SUM(IF($C248&gt;0,IF(INDIRECT(ADDRESS($C248,43))&lt;&gt;1,INDIRECT(ADDRESS($C248,49)),0),0), IF($D248&gt;0,IF(INDIRECT(ADDRESS($D248,43))&lt;&gt;1,INDIRECT(ADDRESS($D248,49)),0),0), IF($E248&gt;0,IF(INDIRECT(ADDRESS($E248,43))&lt;&gt;1,INDIRECT(ADDRESS($E248,49)),0),0), IF($F248&gt;0,IF(INDIRECT(ADDRESS($F248,43))&lt;&gt;1,INDIRECT(ADDRESS($F248,49)),0),0), IF($G248&gt;0,IF(INDIRECT(ADDRESS($G248,43))&lt;&gt;1,INDIRECT(ADDRESS($G248,49)),0),0), IF($G248&gt;0,IF(INDIRECT(ADDRESS($G248,43))&lt;&gt;1,INDIRECT(ADDRESS($G248,49)),0),0), IF($H248&gt;0,IF(INDIRECT(ADDRESS($H248,43))&lt;&gt;1,INDIRECT(ADDRESS($H248,49)),0),0), IF($I248&gt;0,IF(INDIRECT(ADDRESS($I248,43))&lt;&gt;1,INDIRECT(ADDRESS($I248,49)),0),0), IF($J248&gt;0,IF(INDIRECT(ADDRESS($J248,43))&lt;&gt;1,INDIRECT(ADDRESS($J248,49)),0),0), IF($K248&gt;0,IF(INDIRECT(ADDRESS($K248,43))&lt;&gt;1,INDIRECT(ADDRESS($K248,49)),0),0), IF($L248&gt;0,IF(INDIRECT(ADDRESS($L248,43))&lt;&gt;1,INDIRECT(ADDRESS($L248,49)),0),0), IF($M248&gt;0,IF(INDIRECT(ADDRESS($M248,43))&lt;&gt;1,INDIRECT(ADDRESS($M248,49)),0),0))))</f>
        <v>0.88888888888888884</v>
      </c>
      <c r="CL248" s="57" cm="1">
        <f t="array" aca="1" ref="CL248" ca="1">SUM(IF($C248&gt;0,IF(INDIRECT(ADDRESS($C248,44))=1,INDIRECT(ADDRESS($C248,90)),0),0), IF($D248&gt;0,IF(INDIRECT(ADDRESS($D248,44))=1,INDIRECT(ADDRESS($D248,90)),0),0), IF($E248&gt;0,IF(INDIRECT(ADDRESS($E248,44))=1,INDIRECT(ADDRESS($E248,90)),0),0), IF($F248&gt;0,IF(INDIRECT(ADDRESS($F248,44))=1,INDIRECT(ADDRESS($F248,90)),0),0), IF($G248&gt;0,IF(INDIRECT(ADDRESS($G248,44))=1,INDIRECT(ADDRESS($G248,90)),0),0), IF($H248&gt;0,IF(INDIRECT(ADDRESS($H248,44))=1,INDIRECT(ADDRESS($H248,90)),0),0), IF($I248&gt;0,IF(INDIRECT(ADDRESS($I248,44))=1,INDIRECT(ADDRESS($I248,90)),0),0), IF($J248&gt;0,IF(INDIRECT(ADDRESS($J248,44))=1,INDIRECT(ADDRESS($J248,90)),0),0), IF($K248&gt;0,IF(INDIRECT(ADDRESS($K248,44))=1,INDIRECT(ADDRESS($K248,90)),0),0), IF($L248&gt;0,IF(INDIRECT(ADDRESS($L248,44))=1,INDIRECT(ADDRESS($L248,90)),0),0), IF($M248&gt;0,IF(INDIRECT(ADDRESS($M248,44))=1,INDIRECT(ADDRESS($M248,90)),0),0))</f>
        <v>0</v>
      </c>
      <c r="CM248" s="56">
        <f t="shared" ca="1" si="190"/>
        <v>0.75758360317868512</v>
      </c>
      <c r="CN248" s="13"/>
    </row>
    <row r="249" spans="1:92" x14ac:dyDescent="0.25">
      <c r="A249" s="52" t="s">
        <v>275</v>
      </c>
      <c r="B249" s="67">
        <v>209</v>
      </c>
      <c r="C249" s="67">
        <v>216</v>
      </c>
      <c r="D249" s="67">
        <v>217</v>
      </c>
      <c r="E249" s="67">
        <v>218</v>
      </c>
      <c r="F249" s="67"/>
      <c r="G249" s="67"/>
      <c r="H249" s="67"/>
      <c r="I249" s="67"/>
      <c r="J249" s="67"/>
      <c r="K249" s="67"/>
      <c r="L249" s="67"/>
      <c r="M249" s="67"/>
      <c r="N249" s="67">
        <f ca="1">SUM(INDIRECT(ADDRESS(B249,COLUMN())),IF(C249&gt;0,INDIRECT(ADDRESS(C249,COLUMN())),0),IF(D249&gt;0,INDIRECT(ADDRESS(D249,COLUMN())),0),IF(E249&gt;0,INDIRECT(ADDRESS(E249,COLUMN())),0),IF(F249&gt;0,INDIRECT(ADDRESS(F249,COLUMN())),0),IF(G249&gt;0,INDIRECT(ADDRESS(G249,COLUMN())),0),IF(H249&gt;0,INDIRECT(ADDRESS(H249,COLUMN())),0),IF(I249&gt;0,INDIRECT(ADDRESS(I249,COLUMN())),0),IF(J249&gt;0,INDIRECT(ADDRESS(J249,COLUMN())),0),IF(K249&gt;0,INDIRECT(ADDRESS(K249,COLUMN())),0),IF(L249&gt;0,INDIRECT(ADDRESS(L249,COLUMN())),0),IF(M249&gt;0,INDIRECT(ADDRESS(M249,COLUMN())),0))</f>
        <v>18</v>
      </c>
      <c r="O249" s="67" t="str" cm="1">
        <f t="array" aca="1" ref="O249" ca="1">INDIRECT(ADDRESS($B249,COLUMN()))</f>
        <v>Fighter</v>
      </c>
      <c r="P249" s="67" cm="1">
        <f t="array" aca="1" ref="P249" ca="1">INDIRECT(ADDRESS($B249,COLUMN()))</f>
        <v>3</v>
      </c>
      <c r="Q249" s="67" cm="1">
        <f t="array" aca="1" ref="Q249" ca="1">INDIRECT(ADDRESS($B249,COLUMN()))</f>
        <v>0</v>
      </c>
      <c r="R249" s="67" cm="1">
        <f t="array" aca="1" ref="R249" ca="1">INDIRECT(ADDRESS($B249,COLUMN()))</f>
        <v>0</v>
      </c>
      <c r="S249" s="67" cm="1">
        <f t="array" aca="1" ref="S249" ca="1">INDIRECT(ADDRESS($B249,COLUMN()))</f>
        <v>1</v>
      </c>
      <c r="T249" s="67" t="str" cm="1">
        <f t="array" aca="1" ref="T249" ca="1">INDIRECT(ADDRESS($B249,COLUMN()))</f>
        <v>1-4</v>
      </c>
      <c r="U249" s="67" cm="1">
        <f t="array" aca="1" ref="U249" ca="1">INDIRECT(ADDRESS($B249,COLUMN()))</f>
        <v>4</v>
      </c>
      <c r="V249" s="67" cm="1">
        <f t="array" aca="1" ref="V249" ca="1">INDIRECT(ADDRESS($B249,COLUMN()))</f>
        <v>0</v>
      </c>
      <c r="W249" s="67" cm="1">
        <f t="array" aca="1" ref="W249" ca="1">INDIRECT(ADDRESS($B249,COLUMN()))</f>
        <v>4</v>
      </c>
      <c r="X249" s="67" cm="1">
        <f t="array" aca="1" ref="X249" ca="1">INDIRECT(ADDRESS($B249,COLUMN()))</f>
        <v>7</v>
      </c>
      <c r="Y249" s="67" cm="1">
        <f t="array" aca="1" ref="Y249" ca="1">INDIRECT(ADDRESS($B249,COLUMN()))</f>
        <v>3</v>
      </c>
      <c r="Z249" s="67" cm="1">
        <f t="array" aca="1" ref="Z249" ca="1">INDIRECT(ADDRESS($B249,COLUMN()))</f>
        <v>4</v>
      </c>
      <c r="AA249" s="67" cm="1">
        <f t="array" aca="1" ref="AA249" ca="1">INDIRECT(ADDRESS($B249,COLUMN()))</f>
        <v>0</v>
      </c>
      <c r="AB249" s="56">
        <f t="shared" ca="1" si="171"/>
        <v>0.66647564568859019</v>
      </c>
      <c r="AC249" s="56">
        <f t="shared" ca="1" si="172"/>
        <v>1.0740643277083404</v>
      </c>
      <c r="AD249" s="56">
        <f t="shared" ca="1" si="173"/>
        <v>2.8019069418478444</v>
      </c>
      <c r="AF249" s="52"/>
      <c r="AG249" s="52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2"/>
      <c r="AU249" s="54" t="s">
        <v>33</v>
      </c>
      <c r="AV249" s="57" cm="1">
        <f t="array" aca="1" ref="AV249" ca="1">SUM(IF($C249&gt;0,IF(AND(INDIRECT(ADDRESS($C249,44))=0,INDIRECT(ADDRESS($C249,38))="UL",ISERROR(SEARCH("Rear",INDIRECT(ADDRESS($C249,33)))),ISERROR(SEARCH("Side",INDIRECT(ADDRESS($C249,33))))),INDIRECT(ADDRESS($C249,COLUMN())),0),0),IF($D249&gt;0,IF(AND(INDIRECT(ADDRESS($D249,44))=0,INDIRECT(ADDRESS($D249,38))="UL",ISERROR(SEARCH("Rear",INDIRECT(ADDRESS($D249,33)))),ISERROR(SEARCH("Side",INDIRECT(ADDRESS($D249,33))))),INDIRECT(ADDRESS($D249,COLUMN())),0),0),IF($E249&gt;0,IF(AND(INDIRECT(ADDRESS($E249,44))=0,INDIRECT(ADDRESS($E249,38))="UL",ISERROR(SEARCH("Rear",INDIRECT(ADDRESS($E249,33)))),ISERROR(SEARCH("Side",INDIRECT(ADDRESS($E249,33))))),INDIRECT(ADDRESS($E249,COLUMN())),0),0),IF($F249&gt;0,IF(AND(INDIRECT(ADDRESS($F249,44))=0,INDIRECT(ADDRESS($F249,38))="UL",ISERROR(SEARCH("Rear",INDIRECT(ADDRESS($F249,33)))),ISERROR(SEARCH("Side",INDIRECT(ADDRESS($F249,33))))),INDIRECT(ADDRESS($F249,COLUMN())),0),0),IF($G249&gt;0,IF(AND(INDIRECT(ADDRESS($G249,44))=0,INDIRECT(ADDRESS($G249,38))="UL",ISERROR(SEARCH("Rear",INDIRECT(ADDRESS($G249,33)))),ISERROR(SEARCH("Side",INDIRECT(ADDRESS($G249,33))))),INDIRECT(ADDRESS($G249,COLUMN())),0),0),IF($H249&gt;0,IF(AND(INDIRECT(ADDRESS($H249,44))=0,INDIRECT(ADDRESS($H249,38))="UL",ISERROR(SEARCH("Rear",INDIRECT(ADDRESS($H249,33)))),ISERROR(SEARCH("Side",INDIRECT(ADDRESS($H249,33))))),INDIRECT(ADDRESS($H249,COLUMN())),0),0),IF($I249&gt;0,IF(AND(INDIRECT(ADDRESS($I249,44))=0,INDIRECT(ADDRESS($I249,38))="UL",ISERROR(SEARCH("Rear",INDIRECT(ADDRESS($I249,33)))),ISERROR(SEARCH("Side",INDIRECT(ADDRESS($I249,33))))),INDIRECT(ADDRESS($I249,COLUMN())),0),0),IF($J249&gt;0,IF(AND(INDIRECT(ADDRESS($J249,44))=0,INDIRECT(ADDRESS($J249,38))="UL",ISERROR(SEARCH("Rear",INDIRECT(ADDRESS($J249,33)))),ISERROR(SEARCH("Side",INDIRECT(ADDRESS($J249,33))))),INDIRECT(ADDRESS($J249,COLUMN())),0),0),IF($K249&gt;0,IF(AND(INDIRECT(ADDRESS($K249,44))=0,INDIRECT(ADDRESS($K249,38))="UL",ISERROR(SEARCH("Rear",INDIRECT(ADDRESS($K249,33)))),ISERROR(SEARCH("Side",INDIRECT(ADDRESS($K249,33))))),INDIRECT(ADDRESS($K249,COLUMN())),0),0),IF($L249&gt;0,IF(AND(INDIRECT(ADDRESS($L249,44))=0,INDIRECT(ADDRESS($L249,38))="UL",ISERROR(SEARCH("Rear",INDIRECT(ADDRESS($L249,33)))),ISERROR(SEARCH("Side",INDIRECT(ADDRESS($L249,33))))),INDIRECT(ADDRESS($L249,COLUMN())),0),0),IF($M249&gt;0,IF(AND(INDIRECT(ADDRESS($M249,44))=0,INDIRECT(ADDRESS($M249,38))="UL",ISERROR(SEARCH("Rear",INDIRECT(ADDRESS($M249,33)))),ISERROR(SEARCH("Side",INDIRECT(ADDRESS($M249,33))))),INDIRECT(ADDRESS($M249,COLUMN())),0),0))</f>
        <v>0.88888888888888884</v>
      </c>
      <c r="AW249" s="57" cm="1">
        <f t="array" aca="1" ref="AW249" ca="1">SUM(IF($C249&gt;0,IF(AND(INDIRECT(ADDRESS($C249,44))=0,INDIRECT(ADDRESS($C249,38))="UL",ISERROR(SEARCH("Rear",INDIRECT(ADDRESS($C249,33)))),ISERROR(SEARCH("Side",INDIRECT(ADDRESS($C249,33))))),INDIRECT(ADDRESS($C249,COLUMN())),0),0),IF($D249&gt;0,IF(AND(INDIRECT(ADDRESS($D249,44))=0,INDIRECT(ADDRESS($D249,38))="UL",ISERROR(SEARCH("Rear",INDIRECT(ADDRESS($D249,33)))),ISERROR(SEARCH("Side",INDIRECT(ADDRESS($D249,33))))),INDIRECT(ADDRESS($D249,COLUMN())),0),0),IF($E249&gt;0,IF(AND(INDIRECT(ADDRESS($E249,44))=0,INDIRECT(ADDRESS($E249,38))="UL",ISERROR(SEARCH("Rear",INDIRECT(ADDRESS($E249,33)))),ISERROR(SEARCH("Side",INDIRECT(ADDRESS($E249,33))))),INDIRECT(ADDRESS($E249,COLUMN())),0),0),IF($F249&gt;0,IF(AND(INDIRECT(ADDRESS($F249,44))=0,INDIRECT(ADDRESS($F249,38))="UL",ISERROR(SEARCH("Rear",INDIRECT(ADDRESS($F249,33)))),ISERROR(SEARCH("Side",INDIRECT(ADDRESS($F249,33))))),INDIRECT(ADDRESS($F249,COLUMN())),0),0),IF($G249&gt;0,IF(AND(INDIRECT(ADDRESS($G249,44))=0,INDIRECT(ADDRESS($G249,38))="UL",ISERROR(SEARCH("Rear",INDIRECT(ADDRESS($G249,33)))),ISERROR(SEARCH("Side",INDIRECT(ADDRESS($G249,33))))),INDIRECT(ADDRESS($G249,COLUMN())),0),0),IF($H249&gt;0,IF(AND(INDIRECT(ADDRESS($H249,44))=0,INDIRECT(ADDRESS($H249,38))="UL",ISERROR(SEARCH("Rear",INDIRECT(ADDRESS($H249,33)))),ISERROR(SEARCH("Side",INDIRECT(ADDRESS($H249,33))))),INDIRECT(ADDRESS($H249,COLUMN())),0),0),IF($I249&gt;0,IF(AND(INDIRECT(ADDRESS($I249,44))=0,INDIRECT(ADDRESS($I249,38))="UL",ISERROR(SEARCH("Rear",INDIRECT(ADDRESS($I249,33)))),ISERROR(SEARCH("Side",INDIRECT(ADDRESS($I249,33))))),INDIRECT(ADDRESS($I249,COLUMN())),0),0),IF($J249&gt;0,IF(AND(INDIRECT(ADDRESS($J249,44))=0,INDIRECT(ADDRESS($J249,38))="UL",ISERROR(SEARCH("Rear",INDIRECT(ADDRESS($J249,33)))),ISERROR(SEARCH("Side",INDIRECT(ADDRESS($J249,33))))),INDIRECT(ADDRESS($J249,COLUMN())),0),0),IF($K249&gt;0,IF(AND(INDIRECT(ADDRESS($K249,44))=0,INDIRECT(ADDRESS($K249,38))="UL",ISERROR(SEARCH("Rear",INDIRECT(ADDRESS($K249,33)))),ISERROR(SEARCH("Side",INDIRECT(ADDRESS($K249,33))))),INDIRECT(ADDRESS($K249,COLUMN())),0),0),IF($L249&gt;0,IF(AND(INDIRECT(ADDRESS($L249,44))=0,INDIRECT(ADDRESS($L249,38))="UL",ISERROR(SEARCH("Rear",INDIRECT(ADDRESS($L249,33)))),ISERROR(SEARCH("Side",INDIRECT(ADDRESS($L249,33))))),INDIRECT(ADDRESS($L249,COLUMN())),0),0),IF($M249&gt;0,IF(AND(INDIRECT(ADDRESS($M249,44))=0,INDIRECT(ADDRESS($M249,38))="UL",ISERROR(SEARCH("Rear",INDIRECT(ADDRESS($M249,33)))),ISERROR(SEARCH("Side",INDIRECT(ADDRESS($M249,33))))),INDIRECT(ADDRESS($M249,COLUMN())),0),0))</f>
        <v>0.44444444444444442</v>
      </c>
      <c r="AX249" s="57" cm="1">
        <f t="array" aca="1" ref="AX249" ca="1">SUM(IF($C249&gt;0,IF(AND(INDIRECT(ADDRESS($C249,44))=0,INDIRECT(ADDRESS($C249,38))="UL",ISERROR(SEARCH("Rear",INDIRECT(ADDRESS($C249,33)))),ISERROR(SEARCH("Side",INDIRECT(ADDRESS($C249,33))))),INDIRECT(ADDRESS($C249,COLUMN())),0),0),IF($D249&gt;0,IF(AND(INDIRECT(ADDRESS($D249,44))=0,INDIRECT(ADDRESS($D249,38))="UL",ISERROR(SEARCH("Rear",INDIRECT(ADDRESS($D249,33)))),ISERROR(SEARCH("Side",INDIRECT(ADDRESS($D249,33))))),INDIRECT(ADDRESS($D249,COLUMN())),0),0),IF($E249&gt;0,IF(AND(INDIRECT(ADDRESS($E249,44))=0,INDIRECT(ADDRESS($E249,38))="UL",ISERROR(SEARCH("Rear",INDIRECT(ADDRESS($E249,33)))),ISERROR(SEARCH("Side",INDIRECT(ADDRESS($E249,33))))),INDIRECT(ADDRESS($E249,COLUMN())),0),0),IF($F249&gt;0,IF(AND(INDIRECT(ADDRESS($F249,44))=0,INDIRECT(ADDRESS($F249,38))="UL",ISERROR(SEARCH("Rear",INDIRECT(ADDRESS($F249,33)))),ISERROR(SEARCH("Side",INDIRECT(ADDRESS($F249,33))))),INDIRECT(ADDRESS($F249,COLUMN())),0),0),IF($G249&gt;0,IF(AND(INDIRECT(ADDRESS($G249,44))=0,INDIRECT(ADDRESS($G249,38))="UL",ISERROR(SEARCH("Rear",INDIRECT(ADDRESS($G249,33)))),ISERROR(SEARCH("Side",INDIRECT(ADDRESS($G249,33))))),INDIRECT(ADDRESS($G249,COLUMN())),0),0),IF($H249&gt;0,IF(AND(INDIRECT(ADDRESS($H249,44))=0,INDIRECT(ADDRESS($H249,38))="UL",ISERROR(SEARCH("Rear",INDIRECT(ADDRESS($H249,33)))),ISERROR(SEARCH("Side",INDIRECT(ADDRESS($H249,33))))),INDIRECT(ADDRESS($H249,COLUMN())),0),0),IF($I249&gt;0,IF(AND(INDIRECT(ADDRESS($I249,44))=0,INDIRECT(ADDRESS($I249,38))="UL",ISERROR(SEARCH("Rear",INDIRECT(ADDRESS($I249,33)))),ISERROR(SEARCH("Side",INDIRECT(ADDRESS($I249,33))))),INDIRECT(ADDRESS($I249,COLUMN())),0),0),IF($J249&gt;0,IF(AND(INDIRECT(ADDRESS($J249,44))=0,INDIRECT(ADDRESS($J249,38))="UL",ISERROR(SEARCH("Rear",INDIRECT(ADDRESS($J249,33)))),ISERROR(SEARCH("Side",INDIRECT(ADDRESS($J249,33))))),INDIRECT(ADDRESS($J249,COLUMN())),0),0),IF($K249&gt;0,IF(AND(INDIRECT(ADDRESS($K249,44))=0,INDIRECT(ADDRESS($K249,38))="UL",ISERROR(SEARCH("Rear",INDIRECT(ADDRESS($K249,33)))),ISERROR(SEARCH("Side",INDIRECT(ADDRESS($K249,33))))),INDIRECT(ADDRESS($K249,COLUMN())),0),0),IF($L249&gt;0,IF(AND(INDIRECT(ADDRESS($L249,44))=0,INDIRECT(ADDRESS($L249,38))="UL",ISERROR(SEARCH("Rear",INDIRECT(ADDRESS($L249,33)))),ISERROR(SEARCH("Side",INDIRECT(ADDRESS($L249,33))))),INDIRECT(ADDRESS($L249,COLUMN())),0),0),IF($M249&gt;0,IF(AND(INDIRECT(ADDRESS($M249,44))=0,INDIRECT(ADDRESS($M249,38))="UL",ISERROR(SEARCH("Rear",INDIRECT(ADDRESS($M249,33)))),ISERROR(SEARCH("Side",INDIRECT(ADDRESS($M249,33))))),INDIRECT(ADDRESS($M249,COLUMN())),0),0))</f>
        <v>0</v>
      </c>
      <c r="AY249" s="58">
        <f t="shared" ca="1" si="174"/>
        <v>0.88888888888888884</v>
      </c>
      <c r="AZ249" s="58">
        <f t="shared" ca="1" si="175"/>
        <v>0.44444444444444442</v>
      </c>
      <c r="BA249" s="58" cm="1">
        <f t="array" aca="1" ref="BA249" ca="1">SUM(IF($C249&gt;0,IF(AND(INDIRECT(ADDRESS($C249,44))=0,INDIRECT(ADDRESS($C249,38))="UL"),INDIRECT(ADDRESS($C249,COLUMN())),0),0),IF($D249&gt;0,IF(AND(INDIRECT(ADDRESS($D249,44))=0,INDIRECT(ADDRESS($D249,38))="UL"),INDIRECT(ADDRESS($D249,COLUMN())),0),0),IF($E249&gt;0,IF(AND(INDIRECT(ADDRESS($E249,44))=0,INDIRECT(ADDRESS($E249,38))="UL"),INDIRECT(ADDRESS($E249,COLUMN())),0),0),IF($F249&gt;0,IF(AND(INDIRECT(ADDRESS($F249,44))=0,INDIRECT(ADDRESS($F249,38))="UL"),INDIRECT(ADDRESS($F249,COLUMN())),0),0),IF($G249&gt;0,IF(AND(INDIRECT(ADDRESS($G249,44))=0,INDIRECT(ADDRESS($G249,38))="UL"),INDIRECT(ADDRESS($G249,COLUMN())),0),0),IF($H249&gt;0,IF(AND(INDIRECT(ADDRESS($H249,44))=0,INDIRECT(ADDRESS($H249,38))="UL"),INDIRECT(ADDRESS($H249,COLUMN())),0),0),IF($I249&gt;0,IF(AND(INDIRECT(ADDRESS($I249,44))=0,INDIRECT(ADDRESS($I249,38))="UL"),INDIRECT(ADDRESS($I249,COLUMN())),0),0),IF($J249&gt;0,IF(AND(INDIRECT(ADDRESS($J249,44))=0,INDIRECT(ADDRESS($J249,38))="UL"),INDIRECT(ADDRESS($J249,COLUMN())),0),0),IF($K249&gt;0,IF(AND(INDIRECT(ADDRESS($K249,44))=0,INDIRECT(ADDRESS($K249,38))="UL"),INDIRECT(ADDRESS($K249,COLUMN())),0),0),IF($L249&gt;0,IF(AND(INDIRECT(ADDRESS($L249,44))=0,INDIRECT(ADDRESS($L249,38))="UL"),INDIRECT(ADDRESS($L249,COLUMN())),0),0),IF($M249&gt;0,IF(AND(INDIRECT(ADDRESS($M249,44))=0,INDIRECT(ADDRESS($M249,38))="UL"),INDIRECT(ADDRESS($M249,COLUMN())),0),0))</f>
        <v>0.23097001763668426</v>
      </c>
      <c r="BB249" s="58" cm="1">
        <f t="array" aca="1" ref="BB249" ca="1">SUM(IF($C249&gt;0,IF(AND(INDIRECT(ADDRESS($C249,44))=0,INDIRECT(ADDRESS($C249,38))="UL"),INDIRECT(ADDRESS($C249,COLUMN())),0),0),IF($D249&gt;0,IF(AND(INDIRECT(ADDRESS($D249,44))=0,INDIRECT(ADDRESS($D249,38))="UL"),INDIRECT(ADDRESS($D249,COLUMN())),0),0),IF($E249&gt;0,IF(AND(INDIRECT(ADDRESS($E249,44))=0,INDIRECT(ADDRESS($E249,38))="UL"),INDIRECT(ADDRESS($E249,COLUMN())),0),0),IF($F249&gt;0,IF(AND(INDIRECT(ADDRESS($F249,44))=0,INDIRECT(ADDRESS($F249,38))="UL"),INDIRECT(ADDRESS($F249,COLUMN())),0),0),IF($G249&gt;0,IF(AND(INDIRECT(ADDRESS($G249,44))=0,INDIRECT(ADDRESS($G249,38))="UL"),INDIRECT(ADDRESS($G249,COLUMN())),0),0),IF($H249&gt;0,IF(AND(INDIRECT(ADDRESS($H249,44))=0,INDIRECT(ADDRESS($H249,38))="UL"),INDIRECT(ADDRESS($H249,COLUMN())),0),0),IF($I249&gt;0,IF(AND(INDIRECT(ADDRESS($I249,44))=0,INDIRECT(ADDRESS($I249,38))="UL"),INDIRECT(ADDRESS($I249,COLUMN())),0),0),IF($J249&gt;0,IF(AND(INDIRECT(ADDRESS($J249,44))=0,INDIRECT(ADDRESS($J249,38))="UL"),INDIRECT(ADDRESS($J249,COLUMN())),0),0),IF($K249&gt;0,IF(AND(INDIRECT(ADDRESS($K249,44))=0,INDIRECT(ADDRESS($K249,38))="UL"),INDIRECT(ADDRESS($K249,COLUMN())),0),0),IF($L249&gt;0,IF(AND(INDIRECT(ADDRESS($L249,44))=0,INDIRECT(ADDRESS($L249,38))="UL"),INDIRECT(ADDRESS($L249,COLUMN())),0),0),IF($M249&gt;0,IF(AND(INDIRECT(ADDRESS($M249,44))=0,INDIRECT(ADDRESS($M249,38))="UL"),INDIRECT(ADDRESS($M249,COLUMN())),0),0))</f>
        <v>0.37650793650793651</v>
      </c>
      <c r="BC249" s="58" cm="1">
        <f t="array" aca="1" ref="BC249" ca="1">SUM(IF($C249&gt;0,IF(AND(INDIRECT(ADDRESS($C249,44))=0,INDIRECT(ADDRESS($C249,38))="UL"),INDIRECT(ADDRESS($C249,COLUMN())),0),0),IF($D249&gt;0,IF(AND(INDIRECT(ADDRESS($D249,44))=0,INDIRECT(ADDRESS($D249,38))="UL"),INDIRECT(ADDRESS($D249,COLUMN())),0),0),IF($E249&gt;0,IF(AND(INDIRECT(ADDRESS($E249,44))=0,INDIRECT(ADDRESS($E249,38))="UL"),INDIRECT(ADDRESS($E249,COLUMN())),0),0),IF($F249&gt;0,IF(AND(INDIRECT(ADDRESS($F249,44))=0,INDIRECT(ADDRESS($F249,38))="UL"),INDIRECT(ADDRESS($F249,COLUMN())),0),0),IF($G249&gt;0,IF(AND(INDIRECT(ADDRESS($G249,44))=0,INDIRECT(ADDRESS($G249,38))="UL"),INDIRECT(ADDRESS($G249,COLUMN())),0),0),IF($H249&gt;0,IF(AND(INDIRECT(ADDRESS($H249,44))=0,INDIRECT(ADDRESS($H249,38))="UL"),INDIRECT(ADDRESS($H249,COLUMN())),0),0),IF($I249&gt;0,IF(AND(INDIRECT(ADDRESS($I249,44))=0,INDIRECT(ADDRESS($I249,38))="UL"),INDIRECT(ADDRESS($I249,COLUMN())),0),0),IF($J249&gt;0,IF(AND(INDIRECT(ADDRESS($J249,44))=0,INDIRECT(ADDRESS($J249,38))="UL"),INDIRECT(ADDRESS($J249,COLUMN())),0),0),IF($K249&gt;0,IF(AND(INDIRECT(ADDRESS($K249,44))=0,INDIRECT(ADDRESS($K249,38))="UL"),INDIRECT(ADDRESS($K249,COLUMN())),0),0),IF($L249&gt;0,IF(AND(INDIRECT(ADDRESS($L249,44))=0,INDIRECT(ADDRESS($L249,38))="UL"),INDIRECT(ADDRESS($L249,COLUMN())),0),0),IF($M249&gt;0,IF(AND(INDIRECT(ADDRESS($M249,44))=0,INDIRECT(ADDRESS($M249,38))="UL"),INDIRECT(ADDRESS($M249,COLUMN())),0),0))</f>
        <v>0.20095238095238094</v>
      </c>
      <c r="BD249" s="58" cm="1">
        <f t="array" aca="1" ref="BD249" ca="1">SUM(IF($C249&gt;0,IF(AND(INDIRECT(ADDRESS($C249,44))=0,INDIRECT(ADDRESS($C249,38))="UL"),INDIRECT(ADDRESS($C249,COLUMN())),0),0),IF($D249&gt;0,IF(AND(INDIRECT(ADDRESS($D249,44))=0,INDIRECT(ADDRESS($D249,38))="UL"),INDIRECT(ADDRESS($D249,COLUMN())),0),0),IF($E249&gt;0,IF(AND(INDIRECT(ADDRESS($E249,44))=0,INDIRECT(ADDRESS($E249,38))="UL"),INDIRECT(ADDRESS($E249,COLUMN())),0),0),IF($F249&gt;0,IF(AND(INDIRECT(ADDRESS($F249,44))=0,INDIRECT(ADDRESS($F249,38))="UL"),INDIRECT(ADDRESS($F249,COLUMN())),0),0),IF($G249&gt;0,IF(AND(INDIRECT(ADDRESS($G249,44))=0,INDIRECT(ADDRESS($G249,38))="UL"),INDIRECT(ADDRESS($G249,COLUMN())),0),0),IF($H249&gt;0,IF(AND(INDIRECT(ADDRESS($H249,44))=0,INDIRECT(ADDRESS($H249,38))="UL"),INDIRECT(ADDRESS($H249,COLUMN())),0),0),IF($I249&gt;0,IF(AND(INDIRECT(ADDRESS($I249,44))=0,INDIRECT(ADDRESS($I249,38))="UL"),INDIRECT(ADDRESS($I249,COLUMN())),0),0),IF($J249&gt;0,IF(AND(INDIRECT(ADDRESS($J249,44))=0,INDIRECT(ADDRESS($J249,38))="UL"),INDIRECT(ADDRESS($J249,COLUMN())),0),0),IF($K249&gt;0,IF(AND(INDIRECT(ADDRESS($K249,44))=0,INDIRECT(ADDRESS($K249,38))="UL"),INDIRECT(ADDRESS($K249,COLUMN())),0),0),IF($L249&gt;0,IF(AND(INDIRECT(ADDRESS($L249,44))=0,INDIRECT(ADDRESS($L249,38))="UL"),INDIRECT(ADDRESS($L249,COLUMN())),0),0),IF($M249&gt;0,IF(AND(INDIRECT(ADDRESS($M249,44))=0,INDIRECT(ADDRESS($M249,38))="UL"),INDIRECT(ADDRESS($M249,COLUMN())),0),0))</f>
        <v>0.32652557319223985</v>
      </c>
      <c r="BE249" s="57">
        <f t="shared" ca="1" si="176"/>
        <v>0.23097001763668426</v>
      </c>
      <c r="BF249" s="57" cm="1">
        <f t="array" aca="1" ref="BF249" ca="1">SUM(IF($C249&gt;0,IF(INDIRECT(ADDRESS($C249,45))=1,INDIRECT(ADDRESS($C249,52))*INDIRECT(ADDRESS($C249,42))/5,0),0), IF($D249&gt;0,IF(INDIRECT(ADDRESS($D249,45))=1,INDIRECT(ADDRESS($D249,52))*INDIRECT(ADDRESS($D249,42))/5,0),0), IF($E249&gt;0,IF(INDIRECT(ADDRESS($E249,45))=1,INDIRECT(ADDRESS($E249,52))*INDIRECT(ADDRESS($E249,42))/5,0),0), IF($F249&gt;0,IF(INDIRECT(ADDRESS($F249,45))=1,INDIRECT(ADDRESS($F249,52))*INDIRECT(ADDRESS($F249,42))/5,0),0), IF($G249&gt;0,IF(INDIRECT(ADDRESS($G249,45))=1,INDIRECT(ADDRESS($G249,52))*INDIRECT(ADDRESS($G249,42))/5,0),0), IF($H249&gt;0,IF(INDIRECT(ADDRESS($H249,45))=1,INDIRECT(ADDRESS($H249,52))*INDIRECT(ADDRESS($H249,42))/5,0),0)
)*$BF$296/100</f>
        <v>3.7962962962962962E-2</v>
      </c>
      <c r="BG249" s="19"/>
      <c r="BH249" s="57" cm="1">
        <f t="array" aca="1" ref="BH249" ca="1">SUM(IF($C249&gt;0,IF(AND(INDIRECT(ADDRESS($C249,44))=0,INDIRECT(ADDRESS($C249,38))&lt;&gt;"UL"),INDIRECT(ADDRESS($C249,COLUMN()-12)),0),0), IF($D249&gt;0,IF(AND(INDIRECT(ADDRESS($D249,44))=0,INDIRECT(ADDRESS($D249,38))&lt;&gt;"UL"),INDIRECT(ADDRESS($D249,COLUMN()-12)),0),0), IF($E249&gt;0,IF(AND(INDIRECT(ADDRESS($E249,44))=0,INDIRECT(ADDRESS($E249,38))&lt;&gt;"UL"),INDIRECT(ADDRESS($E249,COLUMN()-12)),0),0), IF($F249&gt;0,IF(AND(INDIRECT(ADDRESS($F249,44))=0,INDIRECT(ADDRESS($F249,38))&lt;&gt;"UL"),INDIRECT(ADDRESS($F249,COLUMN()-12)),0),0), IF($G249&gt;0,IF(AND(INDIRECT(ADDRESS($G249,44))=0,INDIRECT(ADDRESS($G249,38))&lt;&gt;"UL"),INDIRECT(ADDRESS($G249,COLUMN()-12)),0),0), IF($H249&gt;0,IF(AND(INDIRECT(ADDRESS($H249,44))=0,INDIRECT(ADDRESS($H249,38))&lt;&gt;"UL"),INDIRECT(ADDRESS($H249,COLUMN()-12)),0),0), IF($I249&gt;0,IF(AND(INDIRECT(ADDRESS($I249,44))=0,INDIRECT(ADDRESS($I249,38))&lt;&gt;"UL"),INDIRECT(ADDRESS($I249,COLUMN()-12)),0),0), IF($J249&gt;0,IF(AND(INDIRECT(ADDRESS($J249,44))=0,INDIRECT(ADDRESS($J249,38))&lt;&gt;"UL"),INDIRECT(ADDRESS($J249,COLUMN()-12)),0),0), IF($K249&gt;0,IF(AND(INDIRECT(ADDRESS($K249,44))=0,INDIRECT(ADDRESS($K249,38))&lt;&gt;"UL"),INDIRECT(ADDRESS($K249,COLUMN()-12)),0),0), IF($L249&gt;0,IF(AND(INDIRECT(ADDRESS($L249,44))=0,INDIRECT(ADDRESS($L249,38))&lt;&gt;"UL"),INDIRECT(ADDRESS($L249,COLUMN()-12)),0),0), IF($M249&gt;0,IF(AND(INDIRECT(ADDRESS($M249,44))=0,INDIRECT(ADDRESS($M249,38))&lt;&gt;"UL"),INDIRECT(ADDRESS($M249,COLUMN()-12)),0),0))</f>
        <v>0</v>
      </c>
      <c r="BI249" s="57" cm="1">
        <f t="array" aca="1" ref="BI249" ca="1">SUM(IF($C249&gt;0,IF(AND(INDIRECT(ADDRESS($C249,44))=0,INDIRECT(ADDRESS($C249,38))&lt;&gt;"UL"),INDIRECT(ADDRESS($C249,COLUMN()-12)),0),0), IF($D249&gt;0,IF(AND(INDIRECT(ADDRESS($D249,44))=0,INDIRECT(ADDRESS($D249,38))&lt;&gt;"UL"),INDIRECT(ADDRESS($D249,COLUMN()-12)),0),0), IF($E249&gt;0,IF(AND(INDIRECT(ADDRESS($E249,44))=0,INDIRECT(ADDRESS($E249,38))&lt;&gt;"UL"),INDIRECT(ADDRESS($E249,COLUMN()-12)),0),0), IF($F249&gt;0,IF(AND(INDIRECT(ADDRESS($F249,44))=0,INDIRECT(ADDRESS($F249,38))&lt;&gt;"UL"),INDIRECT(ADDRESS($F249,COLUMN()-12)),0),0), IF($G249&gt;0,IF(AND(INDIRECT(ADDRESS($G249,44))=0,INDIRECT(ADDRESS($G249,38))&lt;&gt;"UL"),INDIRECT(ADDRESS($G249,COLUMN()-12)),0),0), IF($H249&gt;0,IF(AND(INDIRECT(ADDRESS($H249,44))=0,INDIRECT(ADDRESS($H249,38))&lt;&gt;"UL"),INDIRECT(ADDRESS($H249,COLUMN()-12)),0),0), IF($I249&gt;0,IF(AND(INDIRECT(ADDRESS($I249,44))=0,INDIRECT(ADDRESS($I249,38))&lt;&gt;"UL"),INDIRECT(ADDRESS($I249,COLUMN()-12)),0),0), IF($J249&gt;0,IF(AND(INDIRECT(ADDRESS($J249,44))=0,INDIRECT(ADDRESS($J249,38))&lt;&gt;"UL"),INDIRECT(ADDRESS($J249,COLUMN()-12)),0),0), IF($K249&gt;0,IF(AND(INDIRECT(ADDRESS($K249,44))=0,INDIRECT(ADDRESS($K249,38))&lt;&gt;"UL"),INDIRECT(ADDRESS($K249,COLUMN()-12)),0),0), IF($L249&gt;0,IF(AND(INDIRECT(ADDRESS($L249,44))=0,INDIRECT(ADDRESS($L249,38))&lt;&gt;"UL"),INDIRECT(ADDRESS($L249,COLUMN()-12)),0),0), IF($M249&gt;0,IF(AND(INDIRECT(ADDRESS($M249,44))=0,INDIRECT(ADDRESS($M249,38))&lt;&gt;"UL"),INDIRECT(ADDRESS($M249,COLUMN()-12)),0),0))</f>
        <v>0</v>
      </c>
      <c r="BJ249" s="57" cm="1">
        <f t="array" aca="1" ref="BJ249" ca="1">SUM(IF($C249&gt;0,IF(AND(INDIRECT(ADDRESS($C249,44))=0,INDIRECT(ADDRESS($C249,38))&lt;&gt;"UL"),INDIRECT(ADDRESS($C249,COLUMN()-12)),0),0), IF($D249&gt;0,IF(AND(INDIRECT(ADDRESS($D249,44))=0,INDIRECT(ADDRESS($D249,38))&lt;&gt;"UL"),INDIRECT(ADDRESS($D249,COLUMN()-12)),0),0), IF($E249&gt;0,IF(AND(INDIRECT(ADDRESS($E249,44))=0,INDIRECT(ADDRESS($E249,38))&lt;&gt;"UL"),INDIRECT(ADDRESS($E249,COLUMN()-12)),0),0), IF($F249&gt;0,IF(AND(INDIRECT(ADDRESS($F249,44))=0,INDIRECT(ADDRESS($F249,38))&lt;&gt;"UL"),INDIRECT(ADDRESS($F249,COLUMN()-12)),0),0), IF($G249&gt;0,IF(AND(INDIRECT(ADDRESS($G249,44))=0,INDIRECT(ADDRESS($G249,38))&lt;&gt;"UL"),INDIRECT(ADDRESS($G249,COLUMN()-12)),0),0), IF($H249&gt;0,IF(AND(INDIRECT(ADDRESS($H249,44))=0,INDIRECT(ADDRESS($H249,38))&lt;&gt;"UL"),INDIRECT(ADDRESS($H249,COLUMN()-12)),0),0), IF($I249&gt;0,IF(AND(INDIRECT(ADDRESS($I249,44))=0,INDIRECT(ADDRESS($I249,38))&lt;&gt;"UL"),INDIRECT(ADDRESS($I249,COLUMN()-12)),0),0), IF($J249&gt;0,IF(AND(INDIRECT(ADDRESS($J249,44))=0,INDIRECT(ADDRESS($J249,38))&lt;&gt;"UL"),INDIRECT(ADDRESS($J249,COLUMN()-12)),0),0), IF($K249&gt;0,IF(AND(INDIRECT(ADDRESS($K249,44))=0,INDIRECT(ADDRESS($K249,38))&lt;&gt;"UL"),INDIRECT(ADDRESS($K249,COLUMN()-12)),0),0), IF($L249&gt;0,IF(AND(INDIRECT(ADDRESS($L249,44))=0,INDIRECT(ADDRESS($L249,38))&lt;&gt;"UL"),INDIRECT(ADDRESS($L249,COLUMN()-12)),0),0), IF($M249&gt;0,IF(AND(INDIRECT(ADDRESS($M249,44))=0,INDIRECT(ADDRESS($M249,38))&lt;&gt;"UL"),INDIRECT(ADDRESS($M249,COLUMN()-12)),0),0))</f>
        <v>0</v>
      </c>
      <c r="BK249" s="57">
        <f t="shared" ca="1" si="177"/>
        <v>0</v>
      </c>
      <c r="BL249" s="58">
        <f t="shared" ca="1" si="178"/>
        <v>0</v>
      </c>
      <c r="BM249" s="57" cm="1">
        <f t="array" aca="1" ref="BM249" ca="1">SUM(IF($C249&gt;0,IF(AND(INDIRECT(ADDRESS($C249,44))=0,INDIRECT(ADDRESS($C249,38))&lt;&gt;"UL"),INDIRECT(ADDRESS($C249,COLUMN()-12)),0),0), IF($D249&gt;0,IF(AND(INDIRECT(ADDRESS($D249,44))=0,INDIRECT(ADDRESS($D249,38))&lt;&gt;"UL"),INDIRECT(ADDRESS($D249,COLUMN()-12)),0),0), IF($E249&gt;0,IF(AND(INDIRECT(ADDRESS($E249,44))=0,INDIRECT(ADDRESS($E249,38))&lt;&gt;"UL"),INDIRECT(ADDRESS($E249,COLUMN()-12)),0),0), IF($F249&gt;0,IF(AND(INDIRECT(ADDRESS($F249,44))=0,INDIRECT(ADDRESS($F249,38))&lt;&gt;"UL"),INDIRECT(ADDRESS($F249,COLUMN()-12)),0),0), IF($G249&gt;0,IF(AND(INDIRECT(ADDRESS($G249,44))=0,INDIRECT(ADDRESS($G249,38))&lt;&gt;"UL"),INDIRECT(ADDRESS($G249,COLUMN()-12)),0),0), IF($H249&gt;0,IF(AND(INDIRECT(ADDRESS($H249,44))=0,INDIRECT(ADDRESS($H249,38))&lt;&gt;"UL"),INDIRECT(ADDRESS($H249,COLUMN()-12)),0),0), IF($I249&gt;0,IF(AND(INDIRECT(ADDRESS($I249,44))=0,INDIRECT(ADDRESS($I249,38))&lt;&gt;"UL"),INDIRECT(ADDRESS($I249,COLUMN()-12)),0),0), IF($J249&gt;0,IF(AND(INDIRECT(ADDRESS($J249,44))=0,INDIRECT(ADDRESS($J249,38))&lt;&gt;"UL"),INDIRECT(ADDRESS($J249,COLUMN()-12)),0),0), IF($K249&gt;0,IF(AND(INDIRECT(ADDRESS($K249,44))=0,INDIRECT(ADDRESS($K249,38))&lt;&gt;"UL"),INDIRECT(ADDRESS($K249,COLUMN()-11)),0),0), IF($L249&gt;0,IF(AND(INDIRECT(ADDRESS($L249,44))=0,INDIRECT(ADDRESS($L249,38))&lt;&gt;"UL"),INDIRECT(ADDRESS($L249,COLUMN()-11)),0),0), IF($M249&gt;0,IF(AND(INDIRECT(ADDRESS($M249,44))=0,INDIRECT(ADDRESS($M249,38))&lt;&gt;"UL"),INDIRECT(ADDRESS($M249,COLUMN()-11)),0),0))</f>
        <v>0</v>
      </c>
      <c r="BN249" s="57" cm="1">
        <f t="array" aca="1" ref="BN249" ca="1">SUM(IF($C249&gt;0,IF(AND(INDIRECT(ADDRESS($C249,44))=0,INDIRECT(ADDRESS($C249,38))&lt;&gt;"UL"),INDIRECT(ADDRESS($C249,COLUMN()-12)),0),0), IF($D249&gt;0,IF(AND(INDIRECT(ADDRESS($D249,44))=0,INDIRECT(ADDRESS($D249,38))&lt;&gt;"UL"),INDIRECT(ADDRESS($D249,COLUMN()-12)),0),0), IF($E249&gt;0,IF(AND(INDIRECT(ADDRESS($E249,44))=0,INDIRECT(ADDRESS($E249,38))&lt;&gt;"UL"),INDIRECT(ADDRESS($E249,COLUMN()-12)),0),0), IF($F249&gt;0,IF(AND(INDIRECT(ADDRESS($F249,44))=0,INDIRECT(ADDRESS($F249,38))&lt;&gt;"UL"),INDIRECT(ADDRESS($F249,COLUMN()-12)),0),0), IF($G249&gt;0,IF(AND(INDIRECT(ADDRESS($G249,44))=0,INDIRECT(ADDRESS($G249,38))&lt;&gt;"UL"),INDIRECT(ADDRESS($G249,COLUMN()-12)),0),0), IF($H249&gt;0,IF(AND(INDIRECT(ADDRESS($H249,44))=0,INDIRECT(ADDRESS($H249,38))&lt;&gt;"UL"),INDIRECT(ADDRESS($H249,COLUMN()-12)),0),0), IF($I249&gt;0,IF(AND(INDIRECT(ADDRESS($I249,44))=0,INDIRECT(ADDRESS($I249,38))&lt;&gt;"UL"),INDIRECT(ADDRESS($I249,COLUMN()-12)),0),0), IF($J249&gt;0,IF(AND(INDIRECT(ADDRESS($J249,44))=0,INDIRECT(ADDRESS($J249,38))&lt;&gt;"UL"),INDIRECT(ADDRESS($J249,COLUMN()-12)),0),0), IF($K249&gt;0,IF(AND(INDIRECT(ADDRESS($K249,44))=0,INDIRECT(ADDRESS($K249,38))&lt;&gt;"UL"),INDIRECT(ADDRESS($K249,COLUMN()-11)),0),0), IF($L249&gt;0,IF(AND(INDIRECT(ADDRESS($L249,44))=0,INDIRECT(ADDRESS($L249,38))&lt;&gt;"UL"),INDIRECT(ADDRESS($L249,COLUMN()-11)),0),0), IF($M249&gt;0,IF(AND(INDIRECT(ADDRESS($M249,44))=0,INDIRECT(ADDRESS($M249,38))&lt;&gt;"UL"),INDIRECT(ADDRESS($M249,COLUMN()-11)),0),0))</f>
        <v>0</v>
      </c>
      <c r="BO249" s="57" cm="1">
        <f t="array" aca="1" ref="BO249" ca="1">SUM(IF($C249&gt;0,IF(AND(INDIRECT(ADDRESS($C249,44))=0,INDIRECT(ADDRESS($C249,38))&lt;&gt;"UL"),INDIRECT(ADDRESS($C249,COLUMN()-12)),0),0), IF($D249&gt;0,IF(AND(INDIRECT(ADDRESS($D249,44))=0,INDIRECT(ADDRESS($D249,38))&lt;&gt;"UL"),INDIRECT(ADDRESS($D249,COLUMN()-12)),0),0), IF($E249&gt;0,IF(AND(INDIRECT(ADDRESS($E249,44))=0,INDIRECT(ADDRESS($E249,38))&lt;&gt;"UL"),INDIRECT(ADDRESS($E249,COLUMN()-12)),0),0), IF($F249&gt;0,IF(AND(INDIRECT(ADDRESS($F249,44))=0,INDIRECT(ADDRESS($F249,38))&lt;&gt;"UL"),INDIRECT(ADDRESS($F249,COLUMN()-12)),0),0), IF($G249&gt;0,IF(AND(INDIRECT(ADDRESS($G249,44))=0,INDIRECT(ADDRESS($G249,38))&lt;&gt;"UL"),INDIRECT(ADDRESS($G249,COLUMN()-12)),0),0), IF($H249&gt;0,IF(AND(INDIRECT(ADDRESS($H249,44))=0,INDIRECT(ADDRESS($H249,38))&lt;&gt;"UL"),INDIRECT(ADDRESS($H249,COLUMN()-12)),0),0), IF($I249&gt;0,IF(AND(INDIRECT(ADDRESS($I249,44))=0,INDIRECT(ADDRESS($I249,38))&lt;&gt;"UL"),INDIRECT(ADDRESS($I249,COLUMN()-12)),0),0), IF($J249&gt;0,IF(AND(INDIRECT(ADDRESS($J249,44))=0,INDIRECT(ADDRESS($J249,38))&lt;&gt;"UL"),INDIRECT(ADDRESS($J249,COLUMN()-12)),0),0), IF($K249&gt;0,IF(AND(INDIRECT(ADDRESS($K249,44))=0,INDIRECT(ADDRESS($K249,38))&lt;&gt;"UL"),INDIRECT(ADDRESS($K249,COLUMN()-11)),0),0), IF($L249&gt;0,IF(AND(INDIRECT(ADDRESS($L249,44))=0,INDIRECT(ADDRESS($L249,38))&lt;&gt;"UL"),INDIRECT(ADDRESS($L249,COLUMN()-11)),0),0), IF($M249&gt;0,IF(AND(INDIRECT(ADDRESS($M249,44))=0,INDIRECT(ADDRESS($M249,38))&lt;&gt;"UL"),INDIRECT(ADDRESS($M249,COLUMN()-11)),0),0))</f>
        <v>0</v>
      </c>
      <c r="BP249" s="57" cm="1">
        <f t="array" aca="1" ref="BP249" ca="1">SUM(IF($C249&gt;0,IF(AND(INDIRECT(ADDRESS($C249,44))=0,INDIRECT(ADDRESS($C249,38))&lt;&gt;"UL"),INDIRECT(ADDRESS($C249,COLUMN()-12)),0),0), IF($D249&gt;0,IF(AND(INDIRECT(ADDRESS($D249,44))=0,INDIRECT(ADDRESS($D249,38))&lt;&gt;"UL"),INDIRECT(ADDRESS($D249,COLUMN()-12)),0),0), IF($E249&gt;0,IF(AND(INDIRECT(ADDRESS($E249,44))=0,INDIRECT(ADDRESS($E249,38))&lt;&gt;"UL"),INDIRECT(ADDRESS($E249,COLUMN()-12)),0),0), IF($F249&gt;0,IF(AND(INDIRECT(ADDRESS($F249,44))=0,INDIRECT(ADDRESS($F249,38))&lt;&gt;"UL"),INDIRECT(ADDRESS($F249,COLUMN()-12)),0),0), IF($G249&gt;0,IF(AND(INDIRECT(ADDRESS($G249,44))=0,INDIRECT(ADDRESS($G249,38))&lt;&gt;"UL"),INDIRECT(ADDRESS($G249,COLUMN()-12)),0),0), IF($H249&gt;0,IF(AND(INDIRECT(ADDRESS($H249,44))=0,INDIRECT(ADDRESS($H249,38))&lt;&gt;"UL"),INDIRECT(ADDRESS($H249,COLUMN()-12)),0),0), IF($I249&gt;0,IF(AND(INDIRECT(ADDRESS($I249,44))=0,INDIRECT(ADDRESS($I249,38))&lt;&gt;"UL"),INDIRECT(ADDRESS($I249,COLUMN()-12)),0),0), IF($J249&gt;0,IF(AND(INDIRECT(ADDRESS($J249,44))=0,INDIRECT(ADDRESS($J249,38))&lt;&gt;"UL"),INDIRECT(ADDRESS($J249,COLUMN()-12)),0),0), IF($K249&gt;0,IF(AND(INDIRECT(ADDRESS($K249,44))=0,INDIRECT(ADDRESS($K249,38))&lt;&gt;"UL"),INDIRECT(ADDRESS($K249,COLUMN()-11)),0),0), IF($L249&gt;0,IF(AND(INDIRECT(ADDRESS($L249,44))=0,INDIRECT(ADDRESS($L249,38))&lt;&gt;"UL"),INDIRECT(ADDRESS($L249,COLUMN()-11)),0),0), IF($M249&gt;0,IF(AND(INDIRECT(ADDRESS($M249,44))=0,INDIRECT(ADDRESS($M249,38))&lt;&gt;"UL"),INDIRECT(ADDRESS($M249,COLUMN()-11)),0),0))</f>
        <v>0</v>
      </c>
      <c r="BQ249" s="57">
        <f t="shared" ca="1" si="179"/>
        <v>0</v>
      </c>
      <c r="BR249" s="161">
        <f t="shared" ca="1" si="180"/>
        <v>73.023999269645216</v>
      </c>
      <c r="BS249" s="56"/>
      <c r="BT249" s="56">
        <f t="shared" ca="1" si="181"/>
        <v>1.9821246869418208</v>
      </c>
      <c r="BU249" s="89">
        <f t="shared" ca="1" si="182"/>
        <v>0.11011803816343449</v>
      </c>
      <c r="BV249" s="57" t="s">
        <v>33</v>
      </c>
      <c r="BW249" s="57" cm="1">
        <f t="array" aca="1" ref="BW249" ca="1">SUM(IF($C249&gt;0,IF(AND(INDIRECT(ADDRESS($C249,44))=0,INDIRECT(ADDRESS($C249,38))="UL",ISERROR(SEARCH("Rear",INDIRECT(ADDRESS($C249,33)))),ISERROR(SEARCH("Side",INDIRECT(ADDRESS($C249,33))))),INDIRECT(ADDRESS($C249,COLUMN())),0),0),IF($D249&gt;0,IF(AND(INDIRECT(ADDRESS($D249,44))=0,INDIRECT(ADDRESS($D249,38))="UL",ISERROR(SEARCH("Rear",INDIRECT(ADDRESS($D249,33)))),ISERROR(SEARCH("Side",INDIRECT(ADDRESS($D249,33))))),INDIRECT(ADDRESS($D249,COLUMN())),0),0),IF($E249&gt;0,IF(AND(INDIRECT(ADDRESS($E249,44))=0,INDIRECT(ADDRESS($E249,38))="UL",ISERROR(SEARCH("Rear",INDIRECT(ADDRESS($E249,33)))),ISERROR(SEARCH("Side",INDIRECT(ADDRESS($E249,33))))),INDIRECT(ADDRESS($E249,COLUMN())),0),0),IF($F249&gt;0,IF(AND(INDIRECT(ADDRESS($F249,44))=0,INDIRECT(ADDRESS($F249,38))="UL",ISERROR(SEARCH("Rear",INDIRECT(ADDRESS($F249,33)))),ISERROR(SEARCH("Side",INDIRECT(ADDRESS($F249,33))))),INDIRECT(ADDRESS($F249,COLUMN())),0),0),IF($G249&gt;0,IF(AND(INDIRECT(ADDRESS($G249,44))=0,INDIRECT(ADDRESS($G249,38))="UL",ISERROR(SEARCH("Rear",INDIRECT(ADDRESS($G249,33)))),ISERROR(SEARCH("Side",INDIRECT(ADDRESS($G249,33))))),INDIRECT(ADDRESS($G249,COLUMN())),0),0),IF($H249&gt;0,IF(AND(INDIRECT(ADDRESS($H249,44))=0,INDIRECT(ADDRESS($H249,38))="UL",ISERROR(SEARCH("Rear",INDIRECT(ADDRESS($H249,33)))),ISERROR(SEARCH("Side",INDIRECT(ADDRESS($H249,33))))),INDIRECT(ADDRESS($H249,COLUMN())),0),0),IF($I249&gt;0,IF(AND(INDIRECT(ADDRESS($I249,44))=0,INDIRECT(ADDRESS($I249,38))="UL",ISERROR(SEARCH("Rear",INDIRECT(ADDRESS($I249,33)))),ISERROR(SEARCH("Side",INDIRECT(ADDRESS($I249,33))))),INDIRECT(ADDRESS($I249,COLUMN())),0),0),IF($J249&gt;0,IF(AND(INDIRECT(ADDRESS($J249,44))=0,INDIRECT(ADDRESS($J249,38))="UL",ISERROR(SEARCH("Rear",INDIRECT(ADDRESS($J249,33)))),ISERROR(SEARCH("Side",INDIRECT(ADDRESS($J249,33))))),INDIRECT(ADDRESS($J249,COLUMN())),0),0),IF($K249&gt;0,IF(AND(INDIRECT(ADDRESS($K249,44))=0,INDIRECT(ADDRESS($K249,38))="UL",ISERROR(SEARCH("Rear",INDIRECT(ADDRESS($K249,33)))),ISERROR(SEARCH("Side",INDIRECT(ADDRESS($K249,33))))),INDIRECT(ADDRESS($K249,COLUMN())),0),0),IF($L249&gt;0,IF(AND(INDIRECT(ADDRESS($L249,44))=0,INDIRECT(ADDRESS($L249,38))="UL",ISERROR(SEARCH("Rear",INDIRECT(ADDRESS($L249,33)))),ISERROR(SEARCH("Side",INDIRECT(ADDRESS($L249,33))))),INDIRECT(ADDRESS($L249,COLUMN())),0),0),IF($M249&gt;0,IF(AND(INDIRECT(ADDRESS($M249,44))=0,INDIRECT(ADDRESS($M249,38))="UL",ISERROR(SEARCH("Rear",INDIRECT(ADDRESS($M249,33)))),ISERROR(SEARCH("Side",INDIRECT(ADDRESS($M249,33))))),INDIRECT(ADDRESS($M249,COLUMN())),0),0))</f>
        <v>0.22222222222222221</v>
      </c>
      <c r="BX249" s="57">
        <f t="shared" ca="1" si="183"/>
        <v>0.88888888888888884</v>
      </c>
      <c r="BY249" s="57" cm="1">
        <f t="array" aca="1" ref="BY249" ca="1">SUM(IF($C249&gt;0,IF(AND(INDIRECT(ADDRESS($C249,44))=0,INDIRECT(ADDRESS($C249,38))="UL"),INDIRECT(ADDRESS($C249,COLUMN())),0),0),IF($D249&gt;0,IF(AND(INDIRECT(ADDRESS($D249,44))=0,INDIRECT(ADDRESS($D249,38))="UL"),INDIRECT(ADDRESS($D249,COLUMN())),0),0),IF($E249&gt;0,IF(AND(INDIRECT(ADDRESS($E249,44))=0,INDIRECT(ADDRESS($E249,38))="UL"),INDIRECT(ADDRESS($E249,COLUMN())),0),0),IF($F249&gt;0,IF(AND(INDIRECT(ADDRESS($F249,44))=0,INDIRECT(ADDRESS($F249,38))="UL"),INDIRECT(ADDRESS($F249,COLUMN())),0),0),IF($G249&gt;0,IF(AND(INDIRECT(ADDRESS($G249,44))=0,INDIRECT(ADDRESS($G249,38))="UL"),INDIRECT(ADDRESS($G249,COLUMN())),0),0),IF($H249&gt;0,IF(AND(INDIRECT(ADDRESS($H249,44))=0,INDIRECT(ADDRESS($H249,38))="UL"),INDIRECT(ADDRESS($H249,COLUMN())),0),0),IF($I249&gt;0,IF(AND(INDIRECT(ADDRESS($I249,44))=0,INDIRECT(ADDRESS($I249,38))="UL"),INDIRECT(ADDRESS($I249,COLUMN())),0),0),IF($J249&gt;0,IF(AND(INDIRECT(ADDRESS($J249,44))=0,INDIRECT(ADDRESS($J249,38))="UL"),INDIRECT(ADDRESS($J249,COLUMN())),0),0),IF($K249&gt;0,IF(AND(INDIRECT(ADDRESS($K249,44))=0,INDIRECT(ADDRESS($K249,38))="UL"),INDIRECT(ADDRESS($K249,COLUMN())),0),0),IF($L249&gt;0,IF(AND(INDIRECT(ADDRESS($L249,44))=0,INDIRECT(ADDRESS($L249,38))="UL"),INDIRECT(ADDRESS($L249,COLUMN())),0),0),IF($M249&gt;0,IF(AND(INDIRECT(ADDRESS($M249,44))=0,INDIRECT(ADDRESS($M249,38))="UL"),INDIRECT(ADDRESS($M249,COLUMN())),0),0))</f>
        <v>0.21893004115226339</v>
      </c>
      <c r="BZ249" s="57" cm="1">
        <f t="array" aca="1" ref="BZ249" ca="1">SUM(IF($C249&gt;0,IF(AND(INDIRECT(ADDRESS($C249,44))=0,INDIRECT(ADDRESS($C249,38))="UL"),INDIRECT(ADDRESS($C249,COLUMN())),0),0),IF($D249&gt;0,IF(AND(INDIRECT(ADDRESS($D249,44))=0,INDIRECT(ADDRESS($D249,38))="UL"),INDIRECT(ADDRESS($D249,COLUMN())),0),0),IF($E249&gt;0,IF(AND(INDIRECT(ADDRESS($E249,44))=0,INDIRECT(ADDRESS($E249,38))="UL"),INDIRECT(ADDRESS($E249,COLUMN())),0),0),IF($F249&gt;0,IF(AND(INDIRECT(ADDRESS($F249,44))=0,INDIRECT(ADDRESS($F249,38))="UL"),INDIRECT(ADDRESS($F249,COLUMN())),0),0),IF($G249&gt;0,IF(AND(INDIRECT(ADDRESS($G249,44))=0,INDIRECT(ADDRESS($G249,38))="UL"),INDIRECT(ADDRESS($G249,COLUMN())),0),0),IF($H249&gt;0,IF(AND(INDIRECT(ADDRESS($H249,44))=0,INDIRECT(ADDRESS($H249,38))="UL"),INDIRECT(ADDRESS($H249,COLUMN())),0),0),IF($I249&gt;0,IF(AND(INDIRECT(ADDRESS($I249,44))=0,INDIRECT(ADDRESS($I249,38))="UL"),INDIRECT(ADDRESS($I249,COLUMN())),0),0),IF($J249&gt;0,IF(AND(INDIRECT(ADDRESS($J249,44))=0,INDIRECT(ADDRESS($J249,38))="UL"),INDIRECT(ADDRESS($J249,COLUMN())),0),0),IF($K249&gt;0,IF(AND(INDIRECT(ADDRESS($K249,44))=0,INDIRECT(ADDRESS($K249,38))="UL"),INDIRECT(ADDRESS($K249,COLUMN())),0),0),IF($L249&gt;0,IF(AND(INDIRECT(ADDRESS($L249,44))=0,INDIRECT(ADDRESS($L249,38))="UL"),INDIRECT(ADDRESS($L249,COLUMN())),0),0),IF($M249&gt;0,IF(AND(INDIRECT(ADDRESS($M249,44))=0,INDIRECT(ADDRESS($M249,38))="UL"),INDIRECT(ADDRESS($M249,COLUMN())),0),0))</f>
        <v>0.4736625514403292</v>
      </c>
      <c r="CA249" s="57">
        <f t="shared" ca="1" si="184"/>
        <v>0.21893004115226339</v>
      </c>
      <c r="CB249" s="57" cm="1">
        <f t="array" aca="1" ref="CB249" ca="1">SUM(IF($C249&gt;0,IF(AND(INDIRECT(ADDRESS($C249,44))=0,INDIRECT(ADDRESS($C249,38))&lt;&gt;"UL"),INDIRECT(ADDRESS($C249,COLUMN())),0),0),IF($D249&gt;0,IF(AND(INDIRECT(ADDRESS($D249,44))=0,INDIRECT(ADDRESS($D249,38))&lt;&gt;"UL"),INDIRECT(ADDRESS($D249,COLUMN())),0),0),IF($E249&gt;0,IF(AND(INDIRECT(ADDRESS($E249,44))=0,INDIRECT(ADDRESS($E249,38))&lt;&gt;"UL"),INDIRECT(ADDRESS($E249,COLUMN())),0),0),IF($F249&gt;0,IF(AND(INDIRECT(ADDRESS($F249,44))=0,INDIRECT(ADDRESS($F249,38))&lt;&gt;"UL"),INDIRECT(ADDRESS($F249,COLUMN())),0),0),IF($G249&gt;0,IF(AND(INDIRECT(ADDRESS($G249,44))=0,INDIRECT(ADDRESS($G249,38))&lt;&gt;"UL"),INDIRECT(ADDRESS($G249,COLUMN())),0),0),IF($H249&gt;0,IF(AND(INDIRECT(ADDRESS($H249,44))=0,INDIRECT(ADDRESS($H249,38))&lt;&gt;"UL"),INDIRECT(ADDRESS($H249,COLUMN())),0),0),IF($I249&gt;0,IF(AND(INDIRECT(ADDRESS($I249,44))=0,INDIRECT(ADDRESS($I249,38))&lt;&gt;"UL"),INDIRECT(ADDRESS($I249,COLUMN())),0),0),IF($J249&gt;0,IF(AND(INDIRECT(ADDRESS($J249,44))=0,INDIRECT(ADDRESS($J249,38))&lt;&gt;"UL"),INDIRECT(ADDRESS($J249,COLUMN())),0),0),IF($K249&gt;0,IF(AND(INDIRECT(ADDRESS($K249,44))=0,INDIRECT(ADDRESS($K249,38))&lt;&gt;"UL"),INDIRECT(ADDRESS($K249,COLUMN())),0),0),IF($L249&gt;0,IF(AND(INDIRECT(ADDRESS($L249,44))=0,INDIRECT(ADDRESS($L249,38))&lt;&gt;"UL"),INDIRECT(ADDRESS($L249,COLUMN())),0),0),IF($M249&gt;0,IF(AND(INDIRECT(ADDRESS($M249,44))=0,INDIRECT(ADDRESS($M249,38))&lt;&gt;"UL"),INDIRECT(ADDRESS($M249,COLUMN())),0),0))</f>
        <v>0</v>
      </c>
      <c r="CC249" s="57">
        <f t="shared" ca="1" si="185"/>
        <v>0</v>
      </c>
      <c r="CD249" s="57" cm="1">
        <f t="array" aca="1" ref="CD249" ca="1">SUM(IF($C249&gt;0,IF(AND(INDIRECT(ADDRESS($C249,44))=0,INDIRECT(ADDRESS($C249,38))&lt;&gt;"UL"),INDIRECT(ADDRESS($C249,COLUMN())),0),0),IF($D249&gt;0,IF(AND(INDIRECT(ADDRESS($D249,44))=0,INDIRECT(ADDRESS($D249,38))&lt;&gt;"UL"),INDIRECT(ADDRESS($D249,COLUMN())),0),0),IF($E249&gt;0,IF(AND(INDIRECT(ADDRESS($E249,44))=0,INDIRECT(ADDRESS($E249,38))&lt;&gt;"UL"),INDIRECT(ADDRESS($E249,COLUMN())),0),0),IF($F249&gt;0,IF(AND(INDIRECT(ADDRESS($F249,44))=0,INDIRECT(ADDRESS($F249,38))&lt;&gt;"UL"),INDIRECT(ADDRESS($F249,COLUMN())),0),0),IF($G249&gt;0,IF(AND(INDIRECT(ADDRESS($G249,44))=0,INDIRECT(ADDRESS($G249,38))&lt;&gt;"UL"),INDIRECT(ADDRESS($G249,COLUMN())),0),0),IF($H249&gt;0,IF(AND(INDIRECT(ADDRESS($H249,44))=0,INDIRECT(ADDRESS($H249,38))&lt;&gt;"UL"),INDIRECT(ADDRESS($H249,COLUMN())),0),0),IF($I249&gt;0,IF(AND(INDIRECT(ADDRESS($I249,44))=0,INDIRECT(ADDRESS($I249,38))&lt;&gt;"UL"),INDIRECT(ADDRESS($I249,COLUMN())),0),0),IF($J249&gt;0,IF(AND(INDIRECT(ADDRESS($J249,44))=0,INDIRECT(ADDRESS($J249,38))&lt;&gt;"UL"),INDIRECT(ADDRESS($J249,COLUMN())),0),0),IF($K249&gt;0,IF(AND(INDIRECT(ADDRESS($K249,44))=0,INDIRECT(ADDRESS($K249,38))&lt;&gt;"UL"),INDIRECT(ADDRESS($K249,COLUMN())),0),0),IF($L249&gt;0,IF(AND(INDIRECT(ADDRESS($L249,44))=0,INDIRECT(ADDRESS($L249,38))&lt;&gt;"UL"),INDIRECT(ADDRESS($L249,COLUMN())),0),0),IF($M249&gt;0,IF(AND(INDIRECT(ADDRESS($M249,44))=0,INDIRECT(ADDRESS($M249,38))&lt;&gt;"UL"),INDIRECT(ADDRESS($M249,COLUMN())),0),0))</f>
        <v>0</v>
      </c>
      <c r="CE249" s="57" cm="1">
        <f t="array" aca="1" ref="CE249" ca="1">SUM(IF($C249&gt;0,IF(AND(INDIRECT(ADDRESS($C249,44))=0,INDIRECT(ADDRESS($C249,38))&lt;&gt;"UL"),INDIRECT(ADDRESS($C249,COLUMN())),0),0),IF($D249&gt;0,IF(AND(INDIRECT(ADDRESS($D249,44))=0,INDIRECT(ADDRESS($D249,38))&lt;&gt;"UL"),INDIRECT(ADDRESS($D249,COLUMN())),0),0),IF($E249&gt;0,IF(AND(INDIRECT(ADDRESS($E249,44))=0,INDIRECT(ADDRESS($E249,38))&lt;&gt;"UL"),INDIRECT(ADDRESS($E249,COLUMN())),0),0),IF($F249&gt;0,IF(AND(INDIRECT(ADDRESS($F249,44))=0,INDIRECT(ADDRESS($F249,38))&lt;&gt;"UL"),INDIRECT(ADDRESS($F249,COLUMN())),0),0),IF($G249&gt;0,IF(AND(INDIRECT(ADDRESS($G249,44))=0,INDIRECT(ADDRESS($G249,38))&lt;&gt;"UL"),INDIRECT(ADDRESS($G249,COLUMN())),0),0),IF($H249&gt;0,IF(AND(INDIRECT(ADDRESS($H249,44))=0,INDIRECT(ADDRESS($H249,38))&lt;&gt;"UL"),INDIRECT(ADDRESS($H249,COLUMN())),0),0),IF($I249&gt;0,IF(AND(INDIRECT(ADDRESS($I249,44))=0,INDIRECT(ADDRESS($I249,38))&lt;&gt;"UL"),INDIRECT(ADDRESS($I249,COLUMN())),0),0),IF($J249&gt;0,IF(AND(INDIRECT(ADDRESS($J249,44))=0,INDIRECT(ADDRESS($J249,38))&lt;&gt;"UL"),INDIRECT(ADDRESS($J249,COLUMN())),0),0),IF($K249&gt;0,IF(AND(INDIRECT(ADDRESS($K249,44))=0,INDIRECT(ADDRESS($K249,38))&lt;&gt;"UL"),INDIRECT(ADDRESS($K249,COLUMN())),0),0),IF($L249&gt;0,IF(AND(INDIRECT(ADDRESS($L249,44))=0,INDIRECT(ADDRESS($L249,38))&lt;&gt;"UL"),INDIRECT(ADDRESS($L249,COLUMN())),0),0),IF($M249&gt;0,IF(AND(INDIRECT(ADDRESS($M249,44))=0,INDIRECT(ADDRESS($M249,38))&lt;&gt;"UL"),INDIRECT(ADDRESS($M249,COLUMN())),0),0))</f>
        <v>0</v>
      </c>
      <c r="CF249" s="57">
        <f t="shared" ca="1" si="186"/>
        <v>0</v>
      </c>
      <c r="CG249" s="57">
        <f t="shared" ca="1" si="187"/>
        <v>1.8645045888465994</v>
      </c>
      <c r="CH249" s="57">
        <f t="shared" ca="1" si="188"/>
        <v>0.10358358826925552</v>
      </c>
      <c r="CI249" s="19">
        <f t="shared" ca="1" si="189"/>
        <v>19.613348592934912</v>
      </c>
      <c r="CJ249" s="19"/>
      <c r="CK249" s="57" cm="1">
        <f t="array" aca="1" ref="CK249" ca="1">IF(AU249="S", SUM(IF($C249&gt;0,IF(INDIRECT(ADDRESS($C249,43))&lt;&gt;1,INDIRECT(ADDRESS($C249,48)),0),0), IF($D249&gt;0,IF(INDIRECT(ADDRESS($D249,43))&lt;&gt;1,INDIRECT(ADDRESS($D249,48)),0),0), IF($E249&gt;0,IF(INDIRECT(ADDRESS($E249,43))&lt;&gt;1,INDIRECT(ADDRESS($E249,48)),0),0), IF($F249&gt;0,IF(INDIRECT(ADDRESS($F249,43))&lt;&gt;1,INDIRECT(ADDRESS($F249,48)),0),0), IF($G249&gt;0,IF(INDIRECT(ADDRESS($G249,43))&lt;&gt;1,INDIRECT(ADDRESS($G249,48)),0),0), IF($H249&gt;0,IF(INDIRECT(ADDRESS($H249,43))&lt;&gt;1,INDIRECT(ADDRESS($H249,48)),0),0), IF($I249&gt;0,IF(INDIRECT(ADDRESS($I249,43))&lt;&gt;1,INDIRECT(ADDRESS($I249,48)),0),0), IF($J249&gt;0,IF(INDIRECT(ADDRESS($J249,43))&lt;&gt;1,INDIRECT(ADDRESS($J249,48)),0),0), IF($K249&gt;0,IF(INDIRECT(ADDRESS($K249,43))&lt;&gt;1,INDIRECT(ADDRESS($K249,48)),0),0), IF($L249&gt;0,IF(INDIRECT(ADDRESS($L249,43))&lt;&gt;1,INDIRECT(ADDRESS($L249,48)),0),0), IF($M249&gt;0,IF(INDIRECT(ADDRESS($M249,43))&lt;&gt;1,INDIRECT(ADDRESS($M249,48)),0),0)), IF(AU249="L",SUM(IF($C249&gt;0,IF(INDIRECT(ADDRESS($C249,43))&lt;&gt;1,INDIRECT(ADDRESS($C249,50)),0),0), IF($D249&gt;0,IF(INDIRECT(ADDRESS($D249,43))&lt;&gt;1,INDIRECT(ADDRESS($D249,50)),0),0), IF($E249&gt;0,IF(INDIRECT(ADDRESS($E249,43))&lt;&gt;1,INDIRECT(ADDRESS($E249,50)),0),0), IF($F249&gt;0,IF(INDIRECT(ADDRESS($F249,43))&lt;&gt;1,INDIRECT(ADDRESS($F249,50)),0),0), IF($G249&gt;0,IF(INDIRECT(ADDRESS($G249,43))&lt;&gt;1,INDIRECT(ADDRESS($G249,50)),0),0), IF($G249&gt;0,IF(INDIRECT(ADDRESS($G249,43))&lt;&gt;1,INDIRECT(ADDRESS($G249,50)),0),0), IF($H249&gt;0,IF(INDIRECT(ADDRESS($H249,43))&lt;&gt;1,INDIRECT(ADDRESS($H249,50)),0),0), IF($I249&gt;0,IF(INDIRECT(ADDRESS($I249,43))&lt;&gt;1,INDIRECT(ADDRESS($I249,50)),0),0), IF($J249&gt;0,IF(INDIRECT(ADDRESS($J249,43))&lt;&gt;1,INDIRECT(ADDRESS($J249,50)),0),0), IF($K249&gt;0,IF(INDIRECT(ADDRESS($K249,43))&lt;&gt;1,INDIRECT(ADDRESS($K249,50)),0),0), IF($L249&gt;0,IF(INDIRECT(ADDRESS($L249,43))&lt;&gt;1,INDIRECT(ADDRESS($L249,50)),0),0), IF($M249&gt;0,IF(INDIRECT(ADDRESS($M249,43))&lt;&gt;1,INDIRECT(ADDRESS($M249,50)),0),0)), SUM(IF($C249&gt;0,IF(INDIRECT(ADDRESS($C249,43))&lt;&gt;1,INDIRECT(ADDRESS($C249,49)),0),0), IF($D249&gt;0,IF(INDIRECT(ADDRESS($D249,43))&lt;&gt;1,INDIRECT(ADDRESS($D249,49)),0),0), IF($E249&gt;0,IF(INDIRECT(ADDRESS($E249,43))&lt;&gt;1,INDIRECT(ADDRESS($E249,49)),0),0), IF($F249&gt;0,IF(INDIRECT(ADDRESS($F249,43))&lt;&gt;1,INDIRECT(ADDRESS($F249,49)),0),0), IF($G249&gt;0,IF(INDIRECT(ADDRESS($G249,43))&lt;&gt;1,INDIRECT(ADDRESS($G249,49)),0),0), IF($G249&gt;0,IF(INDIRECT(ADDRESS($G249,43))&lt;&gt;1,INDIRECT(ADDRESS($G249,49)),0),0), IF($H249&gt;0,IF(INDIRECT(ADDRESS($H249,43))&lt;&gt;1,INDIRECT(ADDRESS($H249,49)),0),0), IF($I249&gt;0,IF(INDIRECT(ADDRESS($I249,43))&lt;&gt;1,INDIRECT(ADDRESS($I249,49)),0),0), IF($J249&gt;0,IF(INDIRECT(ADDRESS($J249,43))&lt;&gt;1,INDIRECT(ADDRESS($J249,49)),0),0), IF($K249&gt;0,IF(INDIRECT(ADDRESS($K249,43))&lt;&gt;1,INDIRECT(ADDRESS($K249,49)),0),0), IF($L249&gt;0,IF(INDIRECT(ADDRESS($L249,43))&lt;&gt;1,INDIRECT(ADDRESS($L249,49)),0),0), IF($M249&gt;0,IF(INDIRECT(ADDRESS($M249,43))&lt;&gt;1,INDIRECT(ADDRESS($M249,49)),0),0))))</f>
        <v>1.2777777777777777</v>
      </c>
      <c r="CL249" s="57" cm="1">
        <f t="array" aca="1" ref="CL249" ca="1">SUM(IF($C249&gt;0,IF(INDIRECT(ADDRESS($C249,44))=1,INDIRECT(ADDRESS($C249,90)),0),0), IF($D249&gt;0,IF(INDIRECT(ADDRESS($D249,44))=1,INDIRECT(ADDRESS($D249,90)),0),0), IF($E249&gt;0,IF(INDIRECT(ADDRESS($E249,44))=1,INDIRECT(ADDRESS($E249,90)),0),0), IF($F249&gt;0,IF(INDIRECT(ADDRESS($F249,44))=1,INDIRECT(ADDRESS($F249,90)),0),0), IF($G249&gt;0,IF(INDIRECT(ADDRESS($G249,44))=1,INDIRECT(ADDRESS($G249,90)),0),0), IF($H249&gt;0,IF(INDIRECT(ADDRESS($H249,44))=1,INDIRECT(ADDRESS($H249,90)),0),0), IF($I249&gt;0,IF(INDIRECT(ADDRESS($I249,44))=1,INDIRECT(ADDRESS($I249,90)),0),0), IF($J249&gt;0,IF(INDIRECT(ADDRESS($J249,44))=1,INDIRECT(ADDRESS($J249,90)),0),0), IF($K249&gt;0,IF(INDIRECT(ADDRESS($K249,44))=1,INDIRECT(ADDRESS($K249,90)),0),0), IF($L249&gt;0,IF(INDIRECT(ADDRESS($L249,44))=1,INDIRECT(ADDRESS($L249,90)),0),0), IF($M249&gt;0,IF(INDIRECT(ADDRESS($M249,44))=1,INDIRECT(ADDRESS($M249,90)),0),0))</f>
        <v>0</v>
      </c>
      <c r="CM249" s="56">
        <f t="shared" ca="1" si="190"/>
        <v>0.81067092985170586</v>
      </c>
      <c r="CN249" s="59"/>
    </row>
    <row r="250" spans="1:92" x14ac:dyDescent="0.25">
      <c r="A250" s="52" t="s">
        <v>318</v>
      </c>
      <c r="B250" s="67">
        <v>209</v>
      </c>
      <c r="C250" s="67">
        <v>216</v>
      </c>
      <c r="D250" s="67">
        <v>217</v>
      </c>
      <c r="E250" s="67">
        <v>218</v>
      </c>
      <c r="F250" s="67"/>
      <c r="G250" s="67"/>
      <c r="H250" s="67"/>
      <c r="I250" s="67"/>
      <c r="J250" s="67"/>
      <c r="K250" s="67"/>
      <c r="L250" s="67"/>
      <c r="M250" s="67"/>
      <c r="N250" s="145">
        <f ca="1">2+SUM(INDIRECT(ADDRESS(B250,COLUMN())),IF(C250&gt;0,INDIRECT(ADDRESS(C250,COLUMN())),0),IF(D250&gt;0,INDIRECT(ADDRESS(D250,COLUMN())),0),IF(E250&gt;0,INDIRECT(ADDRESS(E250,COLUMN())),0),IF(F250&gt;0,INDIRECT(ADDRESS(F250,COLUMN())),0),IF(G250&gt;0,INDIRECT(ADDRESS(G250,COLUMN())),0),IF(H250&gt;0,INDIRECT(ADDRESS(H250,COLUMN())),0),IF(I250&gt;0,INDIRECT(ADDRESS(I250,COLUMN())),0),IF(J250&gt;0,INDIRECT(ADDRESS(J250,COLUMN())),0),IF(K250&gt;0,INDIRECT(ADDRESS(K250,COLUMN())),0),IF(L250&gt;0,INDIRECT(ADDRESS(L250,COLUMN())),0),IF(M250&gt;0,INDIRECT(ADDRESS(M250,COLUMN())),0))</f>
        <v>20</v>
      </c>
      <c r="O250" s="67" t="str" cm="1">
        <f t="array" aca="1" ref="O250" ca="1">INDIRECT(ADDRESS($B250,COLUMN()))</f>
        <v>Fighter</v>
      </c>
      <c r="P250" s="67" cm="1">
        <f t="array" aca="1" ref="P250" ca="1">INDIRECT(ADDRESS($B250,COLUMN()))</f>
        <v>3</v>
      </c>
      <c r="Q250" s="67" cm="1">
        <f t="array" aca="1" ref="Q250" ca="1">INDIRECT(ADDRESS($B250,COLUMN()))</f>
        <v>0</v>
      </c>
      <c r="R250" s="67" cm="1">
        <f t="array" aca="1" ref="R250" ca="1">INDIRECT(ADDRESS($B250,COLUMN()))</f>
        <v>0</v>
      </c>
      <c r="S250" s="67" cm="1">
        <f t="array" aca="1" ref="S250" ca="1">INDIRECT(ADDRESS($B250,COLUMN()))</f>
        <v>1</v>
      </c>
      <c r="T250" s="67" t="str" cm="1">
        <f t="array" aca="1" ref="T250" ca="1">INDIRECT(ADDRESS($B250,COLUMN()))</f>
        <v>1-4</v>
      </c>
      <c r="U250" s="67" cm="1">
        <f t="array" aca="1" ref="U250" ca="1">INDIRECT(ADDRESS($B250,COLUMN()))</f>
        <v>4</v>
      </c>
      <c r="V250" s="67" cm="1">
        <f t="array" aca="1" ref="V250" ca="1">INDIRECT(ADDRESS($B250,COLUMN()))</f>
        <v>0</v>
      </c>
      <c r="W250" s="67" cm="1">
        <f t="array" aca="1" ref="W250" ca="1">INDIRECT(ADDRESS($B250,COLUMN()))</f>
        <v>4</v>
      </c>
      <c r="X250" s="145">
        <v>8</v>
      </c>
      <c r="Y250" s="67" cm="1">
        <f t="array" aca="1" ref="Y250" ca="1">INDIRECT(ADDRESS($B250,COLUMN()))</f>
        <v>3</v>
      </c>
      <c r="Z250" s="67" cm="1">
        <f t="array" aca="1" ref="Z250" ca="1">INDIRECT(ADDRESS($B250,COLUMN()))</f>
        <v>4</v>
      </c>
      <c r="AA250" s="67" cm="1">
        <f t="array" aca="1" ref="AA250" ca="1">INDIRECT(ADDRESS($B250,COLUMN()))</f>
        <v>0</v>
      </c>
      <c r="AB250" s="56">
        <f t="shared" ca="1" si="171"/>
        <v>0.69533589801162232</v>
      </c>
      <c r="AC250" s="56">
        <f t="shared" ca="1" si="172"/>
        <v>1.0354342872815059</v>
      </c>
      <c r="AD250" s="56">
        <f t="shared" ca="1" si="173"/>
        <v>2.7011329233430592</v>
      </c>
      <c r="AF250" s="52"/>
      <c r="AG250" s="52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2"/>
      <c r="AU250" s="54" t="s">
        <v>33</v>
      </c>
      <c r="AV250" s="57" cm="1">
        <f t="array" aca="1" ref="AV250" ca="1">SUM(IF($C250&gt;0,IF(AND(INDIRECT(ADDRESS($C250,44))=0,INDIRECT(ADDRESS($C250,38))="UL",ISERROR(SEARCH("Rear",INDIRECT(ADDRESS($C250,33)))),ISERROR(SEARCH("Side",INDIRECT(ADDRESS($C250,33))))),INDIRECT(ADDRESS($C250,COLUMN())),0),0),IF($D250&gt;0,IF(AND(INDIRECT(ADDRESS($D250,44))=0,INDIRECT(ADDRESS($D250,38))="UL",ISERROR(SEARCH("Rear",INDIRECT(ADDRESS($D250,33)))),ISERROR(SEARCH("Side",INDIRECT(ADDRESS($D250,33))))),INDIRECT(ADDRESS($D250,COLUMN())),0),0),IF($E250&gt;0,IF(AND(INDIRECT(ADDRESS($E250,44))=0,INDIRECT(ADDRESS($E250,38))="UL",ISERROR(SEARCH("Rear",INDIRECT(ADDRESS($E250,33)))),ISERROR(SEARCH("Side",INDIRECT(ADDRESS($E250,33))))),INDIRECT(ADDRESS($E250,COLUMN())),0),0),IF($F250&gt;0,IF(AND(INDIRECT(ADDRESS($F250,44))=0,INDIRECT(ADDRESS($F250,38))="UL",ISERROR(SEARCH("Rear",INDIRECT(ADDRESS($F250,33)))),ISERROR(SEARCH("Side",INDIRECT(ADDRESS($F250,33))))),INDIRECT(ADDRESS($F250,COLUMN())),0),0),IF($G250&gt;0,IF(AND(INDIRECT(ADDRESS($G250,44))=0,INDIRECT(ADDRESS($G250,38))="UL",ISERROR(SEARCH("Rear",INDIRECT(ADDRESS($G250,33)))),ISERROR(SEARCH("Side",INDIRECT(ADDRESS($G250,33))))),INDIRECT(ADDRESS($G250,COLUMN())),0),0),IF($H250&gt;0,IF(AND(INDIRECT(ADDRESS($H250,44))=0,INDIRECT(ADDRESS($H250,38))="UL",ISERROR(SEARCH("Rear",INDIRECT(ADDRESS($H250,33)))),ISERROR(SEARCH("Side",INDIRECT(ADDRESS($H250,33))))),INDIRECT(ADDRESS($H250,COLUMN())),0),0),IF($I250&gt;0,IF(AND(INDIRECT(ADDRESS($I250,44))=0,INDIRECT(ADDRESS($I250,38))="UL",ISERROR(SEARCH("Rear",INDIRECT(ADDRESS($I250,33)))),ISERROR(SEARCH("Side",INDIRECT(ADDRESS($I250,33))))),INDIRECT(ADDRESS($I250,COLUMN())),0),0),IF($J250&gt;0,IF(AND(INDIRECT(ADDRESS($J250,44))=0,INDIRECT(ADDRESS($J250,38))="UL",ISERROR(SEARCH("Rear",INDIRECT(ADDRESS($J250,33)))),ISERROR(SEARCH("Side",INDIRECT(ADDRESS($J250,33))))),INDIRECT(ADDRESS($J250,COLUMN())),0),0),IF($K250&gt;0,IF(AND(INDIRECT(ADDRESS($K250,44))=0,INDIRECT(ADDRESS($K250,38))="UL",ISERROR(SEARCH("Rear",INDIRECT(ADDRESS($K250,33)))),ISERROR(SEARCH("Side",INDIRECT(ADDRESS($K250,33))))),INDIRECT(ADDRESS($K250,COLUMN())),0),0),IF($L250&gt;0,IF(AND(INDIRECT(ADDRESS($L250,44))=0,INDIRECT(ADDRESS($L250,38))="UL",ISERROR(SEARCH("Rear",INDIRECT(ADDRESS($L250,33)))),ISERROR(SEARCH("Side",INDIRECT(ADDRESS($L250,33))))),INDIRECT(ADDRESS($L250,COLUMN())),0),0),IF($M250&gt;0,IF(AND(INDIRECT(ADDRESS($M250,44))=0,INDIRECT(ADDRESS($M250,38))="UL",ISERROR(SEARCH("Rear",INDIRECT(ADDRESS($M250,33)))),ISERROR(SEARCH("Side",INDIRECT(ADDRESS($M250,33))))),INDIRECT(ADDRESS($M250,COLUMN())),0),0))</f>
        <v>0.88888888888888884</v>
      </c>
      <c r="AW250" s="57" cm="1">
        <f t="array" aca="1" ref="AW250" ca="1">SUM(IF($C250&gt;0,IF(AND(INDIRECT(ADDRESS($C250,44))=0,INDIRECT(ADDRESS($C250,38))="UL",ISERROR(SEARCH("Rear",INDIRECT(ADDRESS($C250,33)))),ISERROR(SEARCH("Side",INDIRECT(ADDRESS($C250,33))))),INDIRECT(ADDRESS($C250,COLUMN())),0),0),IF($D250&gt;0,IF(AND(INDIRECT(ADDRESS($D250,44))=0,INDIRECT(ADDRESS($D250,38))="UL",ISERROR(SEARCH("Rear",INDIRECT(ADDRESS($D250,33)))),ISERROR(SEARCH("Side",INDIRECT(ADDRESS($D250,33))))),INDIRECT(ADDRESS($D250,COLUMN())),0),0),IF($E250&gt;0,IF(AND(INDIRECT(ADDRESS($E250,44))=0,INDIRECT(ADDRESS($E250,38))="UL",ISERROR(SEARCH("Rear",INDIRECT(ADDRESS($E250,33)))),ISERROR(SEARCH("Side",INDIRECT(ADDRESS($E250,33))))),INDIRECT(ADDRESS($E250,COLUMN())),0),0),IF($F250&gt;0,IF(AND(INDIRECT(ADDRESS($F250,44))=0,INDIRECT(ADDRESS($F250,38))="UL",ISERROR(SEARCH("Rear",INDIRECT(ADDRESS($F250,33)))),ISERROR(SEARCH("Side",INDIRECT(ADDRESS($F250,33))))),INDIRECT(ADDRESS($F250,COLUMN())),0),0),IF($G250&gt;0,IF(AND(INDIRECT(ADDRESS($G250,44))=0,INDIRECT(ADDRESS($G250,38))="UL",ISERROR(SEARCH("Rear",INDIRECT(ADDRESS($G250,33)))),ISERROR(SEARCH("Side",INDIRECT(ADDRESS($G250,33))))),INDIRECT(ADDRESS($G250,COLUMN())),0),0),IF($H250&gt;0,IF(AND(INDIRECT(ADDRESS($H250,44))=0,INDIRECT(ADDRESS($H250,38))="UL",ISERROR(SEARCH("Rear",INDIRECT(ADDRESS($H250,33)))),ISERROR(SEARCH("Side",INDIRECT(ADDRESS($H250,33))))),INDIRECT(ADDRESS($H250,COLUMN())),0),0),IF($I250&gt;0,IF(AND(INDIRECT(ADDRESS($I250,44))=0,INDIRECT(ADDRESS($I250,38))="UL",ISERROR(SEARCH("Rear",INDIRECT(ADDRESS($I250,33)))),ISERROR(SEARCH("Side",INDIRECT(ADDRESS($I250,33))))),INDIRECT(ADDRESS($I250,COLUMN())),0),0),IF($J250&gt;0,IF(AND(INDIRECT(ADDRESS($J250,44))=0,INDIRECT(ADDRESS($J250,38))="UL",ISERROR(SEARCH("Rear",INDIRECT(ADDRESS($J250,33)))),ISERROR(SEARCH("Side",INDIRECT(ADDRESS($J250,33))))),INDIRECT(ADDRESS($J250,COLUMN())),0),0),IF($K250&gt;0,IF(AND(INDIRECT(ADDRESS($K250,44))=0,INDIRECT(ADDRESS($K250,38))="UL",ISERROR(SEARCH("Rear",INDIRECT(ADDRESS($K250,33)))),ISERROR(SEARCH("Side",INDIRECT(ADDRESS($K250,33))))),INDIRECT(ADDRESS($K250,COLUMN())),0),0),IF($L250&gt;0,IF(AND(INDIRECT(ADDRESS($L250,44))=0,INDIRECT(ADDRESS($L250,38))="UL",ISERROR(SEARCH("Rear",INDIRECT(ADDRESS($L250,33)))),ISERROR(SEARCH("Side",INDIRECT(ADDRESS($L250,33))))),INDIRECT(ADDRESS($L250,COLUMN())),0),0),IF($M250&gt;0,IF(AND(INDIRECT(ADDRESS($M250,44))=0,INDIRECT(ADDRESS($M250,38))="UL",ISERROR(SEARCH("Rear",INDIRECT(ADDRESS($M250,33)))),ISERROR(SEARCH("Side",INDIRECT(ADDRESS($M250,33))))),INDIRECT(ADDRESS($M250,COLUMN())),0),0))</f>
        <v>0.44444444444444442</v>
      </c>
      <c r="AX250" s="57" cm="1">
        <f t="array" aca="1" ref="AX250" ca="1">SUM(IF($C250&gt;0,IF(AND(INDIRECT(ADDRESS($C250,44))=0,INDIRECT(ADDRESS($C250,38))="UL",ISERROR(SEARCH("Rear",INDIRECT(ADDRESS($C250,33)))),ISERROR(SEARCH("Side",INDIRECT(ADDRESS($C250,33))))),INDIRECT(ADDRESS($C250,COLUMN())),0),0),IF($D250&gt;0,IF(AND(INDIRECT(ADDRESS($D250,44))=0,INDIRECT(ADDRESS($D250,38))="UL",ISERROR(SEARCH("Rear",INDIRECT(ADDRESS($D250,33)))),ISERROR(SEARCH("Side",INDIRECT(ADDRESS($D250,33))))),INDIRECT(ADDRESS($D250,COLUMN())),0),0),IF($E250&gt;0,IF(AND(INDIRECT(ADDRESS($E250,44))=0,INDIRECT(ADDRESS($E250,38))="UL",ISERROR(SEARCH("Rear",INDIRECT(ADDRESS($E250,33)))),ISERROR(SEARCH("Side",INDIRECT(ADDRESS($E250,33))))),INDIRECT(ADDRESS($E250,COLUMN())),0),0),IF($F250&gt;0,IF(AND(INDIRECT(ADDRESS($F250,44))=0,INDIRECT(ADDRESS($F250,38))="UL",ISERROR(SEARCH("Rear",INDIRECT(ADDRESS($F250,33)))),ISERROR(SEARCH("Side",INDIRECT(ADDRESS($F250,33))))),INDIRECT(ADDRESS($F250,COLUMN())),0),0),IF($G250&gt;0,IF(AND(INDIRECT(ADDRESS($G250,44))=0,INDIRECT(ADDRESS($G250,38))="UL",ISERROR(SEARCH("Rear",INDIRECT(ADDRESS($G250,33)))),ISERROR(SEARCH("Side",INDIRECT(ADDRESS($G250,33))))),INDIRECT(ADDRESS($G250,COLUMN())),0),0),IF($H250&gt;0,IF(AND(INDIRECT(ADDRESS($H250,44))=0,INDIRECT(ADDRESS($H250,38))="UL",ISERROR(SEARCH("Rear",INDIRECT(ADDRESS($H250,33)))),ISERROR(SEARCH("Side",INDIRECT(ADDRESS($H250,33))))),INDIRECT(ADDRESS($H250,COLUMN())),0),0),IF($I250&gt;0,IF(AND(INDIRECT(ADDRESS($I250,44))=0,INDIRECT(ADDRESS($I250,38))="UL",ISERROR(SEARCH("Rear",INDIRECT(ADDRESS($I250,33)))),ISERROR(SEARCH("Side",INDIRECT(ADDRESS($I250,33))))),INDIRECT(ADDRESS($I250,COLUMN())),0),0),IF($J250&gt;0,IF(AND(INDIRECT(ADDRESS($J250,44))=0,INDIRECT(ADDRESS($J250,38))="UL",ISERROR(SEARCH("Rear",INDIRECT(ADDRESS($J250,33)))),ISERROR(SEARCH("Side",INDIRECT(ADDRESS($J250,33))))),INDIRECT(ADDRESS($J250,COLUMN())),0),0),IF($K250&gt;0,IF(AND(INDIRECT(ADDRESS($K250,44))=0,INDIRECT(ADDRESS($K250,38))="UL",ISERROR(SEARCH("Rear",INDIRECT(ADDRESS($K250,33)))),ISERROR(SEARCH("Side",INDIRECT(ADDRESS($K250,33))))),INDIRECT(ADDRESS($K250,COLUMN())),0),0),IF($L250&gt;0,IF(AND(INDIRECT(ADDRESS($L250,44))=0,INDIRECT(ADDRESS($L250,38))="UL",ISERROR(SEARCH("Rear",INDIRECT(ADDRESS($L250,33)))),ISERROR(SEARCH("Side",INDIRECT(ADDRESS($L250,33))))),INDIRECT(ADDRESS($L250,COLUMN())),0),0),IF($M250&gt;0,IF(AND(INDIRECT(ADDRESS($M250,44))=0,INDIRECT(ADDRESS($M250,38))="UL",ISERROR(SEARCH("Rear",INDIRECT(ADDRESS($M250,33)))),ISERROR(SEARCH("Side",INDIRECT(ADDRESS($M250,33))))),INDIRECT(ADDRESS($M250,COLUMN())),0),0))</f>
        <v>0</v>
      </c>
      <c r="AY250" s="58">
        <f t="shared" ca="1" si="174"/>
        <v>0.88888888888888884</v>
      </c>
      <c r="AZ250" s="58">
        <f t="shared" ca="1" si="175"/>
        <v>0.44444444444444442</v>
      </c>
      <c r="BA250" s="58" cm="1">
        <f t="array" aca="1" ref="BA250" ca="1">SUM(IF($C250&gt;0,IF(AND(INDIRECT(ADDRESS($C250,44))=0,INDIRECT(ADDRESS($C250,38))="UL"),INDIRECT(ADDRESS($C250,COLUMN())),0),0),IF($D250&gt;0,IF(AND(INDIRECT(ADDRESS($D250,44))=0,INDIRECT(ADDRESS($D250,38))="UL"),INDIRECT(ADDRESS($D250,COLUMN())),0),0),IF($E250&gt;0,IF(AND(INDIRECT(ADDRESS($E250,44))=0,INDIRECT(ADDRESS($E250,38))="UL"),INDIRECT(ADDRESS($E250,COLUMN())),0),0),IF($F250&gt;0,IF(AND(INDIRECT(ADDRESS($F250,44))=0,INDIRECT(ADDRESS($F250,38))="UL"),INDIRECT(ADDRESS($F250,COLUMN())),0),0),IF($G250&gt;0,IF(AND(INDIRECT(ADDRESS($G250,44))=0,INDIRECT(ADDRESS($G250,38))="UL"),INDIRECT(ADDRESS($G250,COLUMN())),0),0),IF($H250&gt;0,IF(AND(INDIRECT(ADDRESS($H250,44))=0,INDIRECT(ADDRESS($H250,38))="UL"),INDIRECT(ADDRESS($H250,COLUMN())),0),0),IF($I250&gt;0,IF(AND(INDIRECT(ADDRESS($I250,44))=0,INDIRECT(ADDRESS($I250,38))="UL"),INDIRECT(ADDRESS($I250,COLUMN())),0),0),IF($J250&gt;0,IF(AND(INDIRECT(ADDRESS($J250,44))=0,INDIRECT(ADDRESS($J250,38))="UL"),INDIRECT(ADDRESS($J250,COLUMN())),0),0),IF($K250&gt;0,IF(AND(INDIRECT(ADDRESS($K250,44))=0,INDIRECT(ADDRESS($K250,38))="UL"),INDIRECT(ADDRESS($K250,COLUMN())),0),0),IF($L250&gt;0,IF(AND(INDIRECT(ADDRESS($L250,44))=0,INDIRECT(ADDRESS($L250,38))="UL"),INDIRECT(ADDRESS($L250,COLUMN())),0),0),IF($M250&gt;0,IF(AND(INDIRECT(ADDRESS($M250,44))=0,INDIRECT(ADDRESS($M250,38))="UL"),INDIRECT(ADDRESS($M250,COLUMN())),0),0))</f>
        <v>0.23097001763668426</v>
      </c>
      <c r="BB250" s="58" cm="1">
        <f t="array" aca="1" ref="BB250" ca="1">SUM(IF($C250&gt;0,IF(AND(INDIRECT(ADDRESS($C250,44))=0,INDIRECT(ADDRESS($C250,38))="UL"),INDIRECT(ADDRESS($C250,COLUMN())),0),0),IF($D250&gt;0,IF(AND(INDIRECT(ADDRESS($D250,44))=0,INDIRECT(ADDRESS($D250,38))="UL"),INDIRECT(ADDRESS($D250,COLUMN())),0),0),IF($E250&gt;0,IF(AND(INDIRECT(ADDRESS($E250,44))=0,INDIRECT(ADDRESS($E250,38))="UL"),INDIRECT(ADDRESS($E250,COLUMN())),0),0),IF($F250&gt;0,IF(AND(INDIRECT(ADDRESS($F250,44))=0,INDIRECT(ADDRESS($F250,38))="UL"),INDIRECT(ADDRESS($F250,COLUMN())),0),0),IF($G250&gt;0,IF(AND(INDIRECT(ADDRESS($G250,44))=0,INDIRECT(ADDRESS($G250,38))="UL"),INDIRECT(ADDRESS($G250,COLUMN())),0),0),IF($H250&gt;0,IF(AND(INDIRECT(ADDRESS($H250,44))=0,INDIRECT(ADDRESS($H250,38))="UL"),INDIRECT(ADDRESS($H250,COLUMN())),0),0),IF($I250&gt;0,IF(AND(INDIRECT(ADDRESS($I250,44))=0,INDIRECT(ADDRESS($I250,38))="UL"),INDIRECT(ADDRESS($I250,COLUMN())),0),0),IF($J250&gt;0,IF(AND(INDIRECT(ADDRESS($J250,44))=0,INDIRECT(ADDRESS($J250,38))="UL"),INDIRECT(ADDRESS($J250,COLUMN())),0),0),IF($K250&gt;0,IF(AND(INDIRECT(ADDRESS($K250,44))=0,INDIRECT(ADDRESS($K250,38))="UL"),INDIRECT(ADDRESS($K250,COLUMN())),0),0),IF($L250&gt;0,IF(AND(INDIRECT(ADDRESS($L250,44))=0,INDIRECT(ADDRESS($L250,38))="UL"),INDIRECT(ADDRESS($L250,COLUMN())),0),0),IF($M250&gt;0,IF(AND(INDIRECT(ADDRESS($M250,44))=0,INDIRECT(ADDRESS($M250,38))="UL"),INDIRECT(ADDRESS($M250,COLUMN())),0),0))</f>
        <v>0.37650793650793651</v>
      </c>
      <c r="BC250" s="58" cm="1">
        <f t="array" aca="1" ref="BC250" ca="1">SUM(IF($C250&gt;0,IF(AND(INDIRECT(ADDRESS($C250,44))=0,INDIRECT(ADDRESS($C250,38))="UL"),INDIRECT(ADDRESS($C250,COLUMN())),0),0),IF($D250&gt;0,IF(AND(INDIRECT(ADDRESS($D250,44))=0,INDIRECT(ADDRESS($D250,38))="UL"),INDIRECT(ADDRESS($D250,COLUMN())),0),0),IF($E250&gt;0,IF(AND(INDIRECT(ADDRESS($E250,44))=0,INDIRECT(ADDRESS($E250,38))="UL"),INDIRECT(ADDRESS($E250,COLUMN())),0),0),IF($F250&gt;0,IF(AND(INDIRECT(ADDRESS($F250,44))=0,INDIRECT(ADDRESS($F250,38))="UL"),INDIRECT(ADDRESS($F250,COLUMN())),0),0),IF($G250&gt;0,IF(AND(INDIRECT(ADDRESS($G250,44))=0,INDIRECT(ADDRESS($G250,38))="UL"),INDIRECT(ADDRESS($G250,COLUMN())),0),0),IF($H250&gt;0,IF(AND(INDIRECT(ADDRESS($H250,44))=0,INDIRECT(ADDRESS($H250,38))="UL"),INDIRECT(ADDRESS($H250,COLUMN())),0),0),IF($I250&gt;0,IF(AND(INDIRECT(ADDRESS($I250,44))=0,INDIRECT(ADDRESS($I250,38))="UL"),INDIRECT(ADDRESS($I250,COLUMN())),0),0),IF($J250&gt;0,IF(AND(INDIRECT(ADDRESS($J250,44))=0,INDIRECT(ADDRESS($J250,38))="UL"),INDIRECT(ADDRESS($J250,COLUMN())),0),0),IF($K250&gt;0,IF(AND(INDIRECT(ADDRESS($K250,44))=0,INDIRECT(ADDRESS($K250,38))="UL"),INDIRECT(ADDRESS($K250,COLUMN())),0),0),IF($L250&gt;0,IF(AND(INDIRECT(ADDRESS($L250,44))=0,INDIRECT(ADDRESS($L250,38))="UL"),INDIRECT(ADDRESS($L250,COLUMN())),0),0),IF($M250&gt;0,IF(AND(INDIRECT(ADDRESS($M250,44))=0,INDIRECT(ADDRESS($M250,38))="UL"),INDIRECT(ADDRESS($M250,COLUMN())),0),0))</f>
        <v>0.20095238095238094</v>
      </c>
      <c r="BD250" s="58" cm="1">
        <f t="array" aca="1" ref="BD250" ca="1">SUM(IF($C250&gt;0,IF(AND(INDIRECT(ADDRESS($C250,44))=0,INDIRECT(ADDRESS($C250,38))="UL"),INDIRECT(ADDRESS($C250,COLUMN())),0),0),IF($D250&gt;0,IF(AND(INDIRECT(ADDRESS($D250,44))=0,INDIRECT(ADDRESS($D250,38))="UL"),INDIRECT(ADDRESS($D250,COLUMN())),0),0),IF($E250&gt;0,IF(AND(INDIRECT(ADDRESS($E250,44))=0,INDIRECT(ADDRESS($E250,38))="UL"),INDIRECT(ADDRESS($E250,COLUMN())),0),0),IF($F250&gt;0,IF(AND(INDIRECT(ADDRESS($F250,44))=0,INDIRECT(ADDRESS($F250,38))="UL"),INDIRECT(ADDRESS($F250,COLUMN())),0),0),IF($G250&gt;0,IF(AND(INDIRECT(ADDRESS($G250,44))=0,INDIRECT(ADDRESS($G250,38))="UL"),INDIRECT(ADDRESS($G250,COLUMN())),0),0),IF($H250&gt;0,IF(AND(INDIRECT(ADDRESS($H250,44))=0,INDIRECT(ADDRESS($H250,38))="UL"),INDIRECT(ADDRESS($H250,COLUMN())),0),0),IF($I250&gt;0,IF(AND(INDIRECT(ADDRESS($I250,44))=0,INDIRECT(ADDRESS($I250,38))="UL"),INDIRECT(ADDRESS($I250,COLUMN())),0),0),IF($J250&gt;0,IF(AND(INDIRECT(ADDRESS($J250,44))=0,INDIRECT(ADDRESS($J250,38))="UL"),INDIRECT(ADDRESS($J250,COLUMN())),0),0),IF($K250&gt;0,IF(AND(INDIRECT(ADDRESS($K250,44))=0,INDIRECT(ADDRESS($K250,38))="UL"),INDIRECT(ADDRESS($K250,COLUMN())),0),0),IF($L250&gt;0,IF(AND(INDIRECT(ADDRESS($L250,44))=0,INDIRECT(ADDRESS($L250,38))="UL"),INDIRECT(ADDRESS($L250,COLUMN())),0),0),IF($M250&gt;0,IF(AND(INDIRECT(ADDRESS($M250,44))=0,INDIRECT(ADDRESS($M250,38))="UL"),INDIRECT(ADDRESS($M250,COLUMN())),0),0))</f>
        <v>0.32652557319223985</v>
      </c>
      <c r="BE250" s="57">
        <f t="shared" ca="1" si="176"/>
        <v>0.23097001763668426</v>
      </c>
      <c r="BF250" s="57" cm="1">
        <f t="array" aca="1" ref="BF250" ca="1">SUM(IF($C250&gt;0,IF(INDIRECT(ADDRESS($C250,45))=1,INDIRECT(ADDRESS($C250,52))*INDIRECT(ADDRESS($C250,42))/5,0),0), IF($D250&gt;0,IF(INDIRECT(ADDRESS($D250,45))=1,INDIRECT(ADDRESS($D250,52))*INDIRECT(ADDRESS($D250,42))/5,0),0), IF($E250&gt;0,IF(INDIRECT(ADDRESS($E250,45))=1,INDIRECT(ADDRESS($E250,52))*INDIRECT(ADDRESS($E250,42))/5,0),0), IF($F250&gt;0,IF(INDIRECT(ADDRESS($F250,45))=1,INDIRECT(ADDRESS($F250,52))*INDIRECT(ADDRESS($F250,42))/5,0),0), IF($G250&gt;0,IF(INDIRECT(ADDRESS($G250,45))=1,INDIRECT(ADDRESS($G250,52))*INDIRECT(ADDRESS($G250,42))/5,0),0), IF($H250&gt;0,IF(INDIRECT(ADDRESS($H250,45))=1,INDIRECT(ADDRESS($H250,52))*INDIRECT(ADDRESS($H250,42))/5,0),0)
)*$BF$296/100</f>
        <v>3.7962962962962962E-2</v>
      </c>
      <c r="BG250" s="19"/>
      <c r="BH250" s="57" cm="1">
        <f t="array" aca="1" ref="BH250" ca="1">SUM(IF($C250&gt;0,IF(AND(INDIRECT(ADDRESS($C250,44))=0,INDIRECT(ADDRESS($C250,38))&lt;&gt;"UL"),INDIRECT(ADDRESS($C250,COLUMN()-12)),0),0), IF($D250&gt;0,IF(AND(INDIRECT(ADDRESS($D250,44))=0,INDIRECT(ADDRESS($D250,38))&lt;&gt;"UL"),INDIRECT(ADDRESS($D250,COLUMN()-12)),0),0), IF($E250&gt;0,IF(AND(INDIRECT(ADDRESS($E250,44))=0,INDIRECT(ADDRESS($E250,38))&lt;&gt;"UL"),INDIRECT(ADDRESS($E250,COLUMN()-12)),0),0), IF($F250&gt;0,IF(AND(INDIRECT(ADDRESS($F250,44))=0,INDIRECT(ADDRESS($F250,38))&lt;&gt;"UL"),INDIRECT(ADDRESS($F250,COLUMN()-12)),0),0), IF($G250&gt;0,IF(AND(INDIRECT(ADDRESS($G250,44))=0,INDIRECT(ADDRESS($G250,38))&lt;&gt;"UL"),INDIRECT(ADDRESS($G250,COLUMN()-12)),0),0), IF($H250&gt;0,IF(AND(INDIRECT(ADDRESS($H250,44))=0,INDIRECT(ADDRESS($H250,38))&lt;&gt;"UL"),INDIRECT(ADDRESS($H250,COLUMN()-12)),0),0), IF($I250&gt;0,IF(AND(INDIRECT(ADDRESS($I250,44))=0,INDIRECT(ADDRESS($I250,38))&lt;&gt;"UL"),INDIRECT(ADDRESS($I250,COLUMN()-12)),0),0), IF($J250&gt;0,IF(AND(INDIRECT(ADDRESS($J250,44))=0,INDIRECT(ADDRESS($J250,38))&lt;&gt;"UL"),INDIRECT(ADDRESS($J250,COLUMN()-12)),0),0), IF($K250&gt;0,IF(AND(INDIRECT(ADDRESS($K250,44))=0,INDIRECT(ADDRESS($K250,38))&lt;&gt;"UL"),INDIRECT(ADDRESS($K250,COLUMN()-12)),0),0), IF($L250&gt;0,IF(AND(INDIRECT(ADDRESS($L250,44))=0,INDIRECT(ADDRESS($L250,38))&lt;&gt;"UL"),INDIRECT(ADDRESS($L250,COLUMN()-12)),0),0), IF($M250&gt;0,IF(AND(INDIRECT(ADDRESS($M250,44))=0,INDIRECT(ADDRESS($M250,38))&lt;&gt;"UL"),INDIRECT(ADDRESS($M250,COLUMN()-12)),0),0))</f>
        <v>0</v>
      </c>
      <c r="BI250" s="57" cm="1">
        <f t="array" aca="1" ref="BI250" ca="1">SUM(IF($C250&gt;0,IF(AND(INDIRECT(ADDRESS($C250,44))=0,INDIRECT(ADDRESS($C250,38))&lt;&gt;"UL"),INDIRECT(ADDRESS($C250,COLUMN()-12)),0),0), IF($D250&gt;0,IF(AND(INDIRECT(ADDRESS($D250,44))=0,INDIRECT(ADDRESS($D250,38))&lt;&gt;"UL"),INDIRECT(ADDRESS($D250,COLUMN()-12)),0),0), IF($E250&gt;0,IF(AND(INDIRECT(ADDRESS($E250,44))=0,INDIRECT(ADDRESS($E250,38))&lt;&gt;"UL"),INDIRECT(ADDRESS($E250,COLUMN()-12)),0),0), IF($F250&gt;0,IF(AND(INDIRECT(ADDRESS($F250,44))=0,INDIRECT(ADDRESS($F250,38))&lt;&gt;"UL"),INDIRECT(ADDRESS($F250,COLUMN()-12)),0),0), IF($G250&gt;0,IF(AND(INDIRECT(ADDRESS($G250,44))=0,INDIRECT(ADDRESS($G250,38))&lt;&gt;"UL"),INDIRECT(ADDRESS($G250,COLUMN()-12)),0),0), IF($H250&gt;0,IF(AND(INDIRECT(ADDRESS($H250,44))=0,INDIRECT(ADDRESS($H250,38))&lt;&gt;"UL"),INDIRECT(ADDRESS($H250,COLUMN()-12)),0),0), IF($I250&gt;0,IF(AND(INDIRECT(ADDRESS($I250,44))=0,INDIRECT(ADDRESS($I250,38))&lt;&gt;"UL"),INDIRECT(ADDRESS($I250,COLUMN()-12)),0),0), IF($J250&gt;0,IF(AND(INDIRECT(ADDRESS($J250,44))=0,INDIRECT(ADDRESS($J250,38))&lt;&gt;"UL"),INDIRECT(ADDRESS($J250,COLUMN()-12)),0),0), IF($K250&gt;0,IF(AND(INDIRECT(ADDRESS($K250,44))=0,INDIRECT(ADDRESS($K250,38))&lt;&gt;"UL"),INDIRECT(ADDRESS($K250,COLUMN()-12)),0),0), IF($L250&gt;0,IF(AND(INDIRECT(ADDRESS($L250,44))=0,INDIRECT(ADDRESS($L250,38))&lt;&gt;"UL"),INDIRECT(ADDRESS($L250,COLUMN()-12)),0),0), IF($M250&gt;0,IF(AND(INDIRECT(ADDRESS($M250,44))=0,INDIRECT(ADDRESS($M250,38))&lt;&gt;"UL"),INDIRECT(ADDRESS($M250,COLUMN()-12)),0),0))</f>
        <v>0</v>
      </c>
      <c r="BJ250" s="57" cm="1">
        <f t="array" aca="1" ref="BJ250" ca="1">SUM(IF($C250&gt;0,IF(AND(INDIRECT(ADDRESS($C250,44))=0,INDIRECT(ADDRESS($C250,38))&lt;&gt;"UL"),INDIRECT(ADDRESS($C250,COLUMN()-12)),0),0), IF($D250&gt;0,IF(AND(INDIRECT(ADDRESS($D250,44))=0,INDIRECT(ADDRESS($D250,38))&lt;&gt;"UL"),INDIRECT(ADDRESS($D250,COLUMN()-12)),0),0), IF($E250&gt;0,IF(AND(INDIRECT(ADDRESS($E250,44))=0,INDIRECT(ADDRESS($E250,38))&lt;&gt;"UL"),INDIRECT(ADDRESS($E250,COLUMN()-12)),0),0), IF($F250&gt;0,IF(AND(INDIRECT(ADDRESS($F250,44))=0,INDIRECT(ADDRESS($F250,38))&lt;&gt;"UL"),INDIRECT(ADDRESS($F250,COLUMN()-12)),0),0), IF($G250&gt;0,IF(AND(INDIRECT(ADDRESS($G250,44))=0,INDIRECT(ADDRESS($G250,38))&lt;&gt;"UL"),INDIRECT(ADDRESS($G250,COLUMN()-12)),0),0), IF($H250&gt;0,IF(AND(INDIRECT(ADDRESS($H250,44))=0,INDIRECT(ADDRESS($H250,38))&lt;&gt;"UL"),INDIRECT(ADDRESS($H250,COLUMN()-12)),0),0), IF($I250&gt;0,IF(AND(INDIRECT(ADDRESS($I250,44))=0,INDIRECT(ADDRESS($I250,38))&lt;&gt;"UL"),INDIRECT(ADDRESS($I250,COLUMN()-12)),0),0), IF($J250&gt;0,IF(AND(INDIRECT(ADDRESS($J250,44))=0,INDIRECT(ADDRESS($J250,38))&lt;&gt;"UL"),INDIRECT(ADDRESS($J250,COLUMN()-12)),0),0), IF($K250&gt;0,IF(AND(INDIRECT(ADDRESS($K250,44))=0,INDIRECT(ADDRESS($K250,38))&lt;&gt;"UL"),INDIRECT(ADDRESS($K250,COLUMN()-12)),0),0), IF($L250&gt;0,IF(AND(INDIRECT(ADDRESS($L250,44))=0,INDIRECT(ADDRESS($L250,38))&lt;&gt;"UL"),INDIRECT(ADDRESS($L250,COLUMN()-12)),0),0), IF($M250&gt;0,IF(AND(INDIRECT(ADDRESS($M250,44))=0,INDIRECT(ADDRESS($M250,38))&lt;&gt;"UL"),INDIRECT(ADDRESS($M250,COLUMN()-12)),0),0))</f>
        <v>0</v>
      </c>
      <c r="BK250" s="57">
        <f t="shared" ca="1" si="177"/>
        <v>0</v>
      </c>
      <c r="BL250" s="58">
        <f t="shared" ca="1" si="178"/>
        <v>0</v>
      </c>
      <c r="BM250" s="57" cm="1">
        <f t="array" aca="1" ref="BM250" ca="1">SUM(IF($C250&gt;0,IF(AND(INDIRECT(ADDRESS($C250,44))=0,INDIRECT(ADDRESS($C250,38))&lt;&gt;"UL"),INDIRECT(ADDRESS($C250,COLUMN()-12)),0),0), IF($D250&gt;0,IF(AND(INDIRECT(ADDRESS($D250,44))=0,INDIRECT(ADDRESS($D250,38))&lt;&gt;"UL"),INDIRECT(ADDRESS($D250,COLUMN()-12)),0),0), IF($E250&gt;0,IF(AND(INDIRECT(ADDRESS($E250,44))=0,INDIRECT(ADDRESS($E250,38))&lt;&gt;"UL"),INDIRECT(ADDRESS($E250,COLUMN()-12)),0),0), IF($F250&gt;0,IF(AND(INDIRECT(ADDRESS($F250,44))=0,INDIRECT(ADDRESS($F250,38))&lt;&gt;"UL"),INDIRECT(ADDRESS($F250,COLUMN()-12)),0),0), IF($G250&gt;0,IF(AND(INDIRECT(ADDRESS($G250,44))=0,INDIRECT(ADDRESS($G250,38))&lt;&gt;"UL"),INDIRECT(ADDRESS($G250,COLUMN()-12)),0),0), IF($H250&gt;0,IF(AND(INDIRECT(ADDRESS($H250,44))=0,INDIRECT(ADDRESS($H250,38))&lt;&gt;"UL"),INDIRECT(ADDRESS($H250,COLUMN()-12)),0),0), IF($I250&gt;0,IF(AND(INDIRECT(ADDRESS($I250,44))=0,INDIRECT(ADDRESS($I250,38))&lt;&gt;"UL"),INDIRECT(ADDRESS($I250,COLUMN()-12)),0),0), IF($J250&gt;0,IF(AND(INDIRECT(ADDRESS($J250,44))=0,INDIRECT(ADDRESS($J250,38))&lt;&gt;"UL"),INDIRECT(ADDRESS($J250,COLUMN()-12)),0),0), IF($K250&gt;0,IF(AND(INDIRECT(ADDRESS($K250,44))=0,INDIRECT(ADDRESS($K250,38))&lt;&gt;"UL"),INDIRECT(ADDRESS($K250,COLUMN()-11)),0),0), IF($L250&gt;0,IF(AND(INDIRECT(ADDRESS($L250,44))=0,INDIRECT(ADDRESS($L250,38))&lt;&gt;"UL"),INDIRECT(ADDRESS($L250,COLUMN()-11)),0),0), IF($M250&gt;0,IF(AND(INDIRECT(ADDRESS($M250,44))=0,INDIRECT(ADDRESS($M250,38))&lt;&gt;"UL"),INDIRECT(ADDRESS($M250,COLUMN()-11)),0),0))</f>
        <v>0</v>
      </c>
      <c r="BN250" s="57" cm="1">
        <f t="array" aca="1" ref="BN250" ca="1">SUM(IF($C250&gt;0,IF(AND(INDIRECT(ADDRESS($C250,44))=0,INDIRECT(ADDRESS($C250,38))&lt;&gt;"UL"),INDIRECT(ADDRESS($C250,COLUMN()-12)),0),0), IF($D250&gt;0,IF(AND(INDIRECT(ADDRESS($D250,44))=0,INDIRECT(ADDRESS($D250,38))&lt;&gt;"UL"),INDIRECT(ADDRESS($D250,COLUMN()-12)),0),0), IF($E250&gt;0,IF(AND(INDIRECT(ADDRESS($E250,44))=0,INDIRECT(ADDRESS($E250,38))&lt;&gt;"UL"),INDIRECT(ADDRESS($E250,COLUMN()-12)),0),0), IF($F250&gt;0,IF(AND(INDIRECT(ADDRESS($F250,44))=0,INDIRECT(ADDRESS($F250,38))&lt;&gt;"UL"),INDIRECT(ADDRESS($F250,COLUMN()-12)),0),0), IF($G250&gt;0,IF(AND(INDIRECT(ADDRESS($G250,44))=0,INDIRECT(ADDRESS($G250,38))&lt;&gt;"UL"),INDIRECT(ADDRESS($G250,COLUMN()-12)),0),0), IF($H250&gt;0,IF(AND(INDIRECT(ADDRESS($H250,44))=0,INDIRECT(ADDRESS($H250,38))&lt;&gt;"UL"),INDIRECT(ADDRESS($H250,COLUMN()-12)),0),0), IF($I250&gt;0,IF(AND(INDIRECT(ADDRESS($I250,44))=0,INDIRECT(ADDRESS($I250,38))&lt;&gt;"UL"),INDIRECT(ADDRESS($I250,COLUMN()-12)),0),0), IF($J250&gt;0,IF(AND(INDIRECT(ADDRESS($J250,44))=0,INDIRECT(ADDRESS($J250,38))&lt;&gt;"UL"),INDIRECT(ADDRESS($J250,COLUMN()-12)),0),0), IF($K250&gt;0,IF(AND(INDIRECT(ADDRESS($K250,44))=0,INDIRECT(ADDRESS($K250,38))&lt;&gt;"UL"),INDIRECT(ADDRESS($K250,COLUMN()-11)),0),0), IF($L250&gt;0,IF(AND(INDIRECT(ADDRESS($L250,44))=0,INDIRECT(ADDRESS($L250,38))&lt;&gt;"UL"),INDIRECT(ADDRESS($L250,COLUMN()-11)),0),0), IF($M250&gt;0,IF(AND(INDIRECT(ADDRESS($M250,44))=0,INDIRECT(ADDRESS($M250,38))&lt;&gt;"UL"),INDIRECT(ADDRESS($M250,COLUMN()-11)),0),0))</f>
        <v>0</v>
      </c>
      <c r="BO250" s="57" cm="1">
        <f t="array" aca="1" ref="BO250" ca="1">SUM(IF($C250&gt;0,IF(AND(INDIRECT(ADDRESS($C250,44))=0,INDIRECT(ADDRESS($C250,38))&lt;&gt;"UL"),INDIRECT(ADDRESS($C250,COLUMN()-12)),0),0), IF($D250&gt;0,IF(AND(INDIRECT(ADDRESS($D250,44))=0,INDIRECT(ADDRESS($D250,38))&lt;&gt;"UL"),INDIRECT(ADDRESS($D250,COLUMN()-12)),0),0), IF($E250&gt;0,IF(AND(INDIRECT(ADDRESS($E250,44))=0,INDIRECT(ADDRESS($E250,38))&lt;&gt;"UL"),INDIRECT(ADDRESS($E250,COLUMN()-12)),0),0), IF($F250&gt;0,IF(AND(INDIRECT(ADDRESS($F250,44))=0,INDIRECT(ADDRESS($F250,38))&lt;&gt;"UL"),INDIRECT(ADDRESS($F250,COLUMN()-12)),0),0), IF($G250&gt;0,IF(AND(INDIRECT(ADDRESS($G250,44))=0,INDIRECT(ADDRESS($G250,38))&lt;&gt;"UL"),INDIRECT(ADDRESS($G250,COLUMN()-12)),0),0), IF($H250&gt;0,IF(AND(INDIRECT(ADDRESS($H250,44))=0,INDIRECT(ADDRESS($H250,38))&lt;&gt;"UL"),INDIRECT(ADDRESS($H250,COLUMN()-12)),0),0), IF($I250&gt;0,IF(AND(INDIRECT(ADDRESS($I250,44))=0,INDIRECT(ADDRESS($I250,38))&lt;&gt;"UL"),INDIRECT(ADDRESS($I250,COLUMN()-12)),0),0), IF($J250&gt;0,IF(AND(INDIRECT(ADDRESS($J250,44))=0,INDIRECT(ADDRESS($J250,38))&lt;&gt;"UL"),INDIRECT(ADDRESS($J250,COLUMN()-12)),0),0), IF($K250&gt;0,IF(AND(INDIRECT(ADDRESS($K250,44))=0,INDIRECT(ADDRESS($K250,38))&lt;&gt;"UL"),INDIRECT(ADDRESS($K250,COLUMN()-11)),0),0), IF($L250&gt;0,IF(AND(INDIRECT(ADDRESS($L250,44))=0,INDIRECT(ADDRESS($L250,38))&lt;&gt;"UL"),INDIRECT(ADDRESS($L250,COLUMN()-11)),0),0), IF($M250&gt;0,IF(AND(INDIRECT(ADDRESS($M250,44))=0,INDIRECT(ADDRESS($M250,38))&lt;&gt;"UL"),INDIRECT(ADDRESS($M250,COLUMN()-11)),0),0))</f>
        <v>0</v>
      </c>
      <c r="BP250" s="57" cm="1">
        <f t="array" aca="1" ref="BP250" ca="1">SUM(IF($C250&gt;0,IF(AND(INDIRECT(ADDRESS($C250,44))=0,INDIRECT(ADDRESS($C250,38))&lt;&gt;"UL"),INDIRECT(ADDRESS($C250,COLUMN()-12)),0),0), IF($D250&gt;0,IF(AND(INDIRECT(ADDRESS($D250,44))=0,INDIRECT(ADDRESS($D250,38))&lt;&gt;"UL"),INDIRECT(ADDRESS($D250,COLUMN()-12)),0),0), IF($E250&gt;0,IF(AND(INDIRECT(ADDRESS($E250,44))=0,INDIRECT(ADDRESS($E250,38))&lt;&gt;"UL"),INDIRECT(ADDRESS($E250,COLUMN()-12)),0),0), IF($F250&gt;0,IF(AND(INDIRECT(ADDRESS($F250,44))=0,INDIRECT(ADDRESS($F250,38))&lt;&gt;"UL"),INDIRECT(ADDRESS($F250,COLUMN()-12)),0),0), IF($G250&gt;0,IF(AND(INDIRECT(ADDRESS($G250,44))=0,INDIRECT(ADDRESS($G250,38))&lt;&gt;"UL"),INDIRECT(ADDRESS($G250,COLUMN()-12)),0),0), IF($H250&gt;0,IF(AND(INDIRECT(ADDRESS($H250,44))=0,INDIRECT(ADDRESS($H250,38))&lt;&gt;"UL"),INDIRECT(ADDRESS($H250,COLUMN()-12)),0),0), IF($I250&gt;0,IF(AND(INDIRECT(ADDRESS($I250,44))=0,INDIRECT(ADDRESS($I250,38))&lt;&gt;"UL"),INDIRECT(ADDRESS($I250,COLUMN()-12)),0),0), IF($J250&gt;0,IF(AND(INDIRECT(ADDRESS($J250,44))=0,INDIRECT(ADDRESS($J250,38))&lt;&gt;"UL"),INDIRECT(ADDRESS($J250,COLUMN()-12)),0),0), IF($K250&gt;0,IF(AND(INDIRECT(ADDRESS($K250,44))=0,INDIRECT(ADDRESS($K250,38))&lt;&gt;"UL"),INDIRECT(ADDRESS($K250,COLUMN()-11)),0),0), IF($L250&gt;0,IF(AND(INDIRECT(ADDRESS($L250,44))=0,INDIRECT(ADDRESS($L250,38))&lt;&gt;"UL"),INDIRECT(ADDRESS($L250,COLUMN()-11)),0),0), IF($M250&gt;0,IF(AND(INDIRECT(ADDRESS($M250,44))=0,INDIRECT(ADDRESS($M250,38))&lt;&gt;"UL"),INDIRECT(ADDRESS($M250,COLUMN()-11)),0),0))</f>
        <v>0</v>
      </c>
      <c r="BQ250" s="57">
        <f t="shared" ca="1" si="179"/>
        <v>0</v>
      </c>
      <c r="BR250" s="161">
        <f t="shared" ca="1" si="180"/>
        <v>73.443102311716174</v>
      </c>
      <c r="BS250" s="56"/>
      <c r="BT250" s="56">
        <f t="shared" ca="1" si="181"/>
        <v>1.9621234564686132</v>
      </c>
      <c r="BU250" s="89">
        <f t="shared" ca="1" si="182"/>
        <v>9.8106172823430662E-2</v>
      </c>
      <c r="BV250" s="57" t="s">
        <v>33</v>
      </c>
      <c r="BW250" s="57" cm="1">
        <f t="array" aca="1" ref="BW250" ca="1">SUM(IF($C250&gt;0,IF(AND(INDIRECT(ADDRESS($C250,44))=0,INDIRECT(ADDRESS($C250,38))="UL",ISERROR(SEARCH("Rear",INDIRECT(ADDRESS($C250,33)))),ISERROR(SEARCH("Side",INDIRECT(ADDRESS($C250,33))))),INDIRECT(ADDRESS($C250,COLUMN())),0),0),IF($D250&gt;0,IF(AND(INDIRECT(ADDRESS($D250,44))=0,INDIRECT(ADDRESS($D250,38))="UL",ISERROR(SEARCH("Rear",INDIRECT(ADDRESS($D250,33)))),ISERROR(SEARCH("Side",INDIRECT(ADDRESS($D250,33))))),INDIRECT(ADDRESS($D250,COLUMN())),0),0),IF($E250&gt;0,IF(AND(INDIRECT(ADDRESS($E250,44))=0,INDIRECT(ADDRESS($E250,38))="UL",ISERROR(SEARCH("Rear",INDIRECT(ADDRESS($E250,33)))),ISERROR(SEARCH("Side",INDIRECT(ADDRESS($E250,33))))),INDIRECT(ADDRESS($E250,COLUMN())),0),0),IF($F250&gt;0,IF(AND(INDIRECT(ADDRESS($F250,44))=0,INDIRECT(ADDRESS($F250,38))="UL",ISERROR(SEARCH("Rear",INDIRECT(ADDRESS($F250,33)))),ISERROR(SEARCH("Side",INDIRECT(ADDRESS($F250,33))))),INDIRECT(ADDRESS($F250,COLUMN())),0),0),IF($G250&gt;0,IF(AND(INDIRECT(ADDRESS($G250,44))=0,INDIRECT(ADDRESS($G250,38))="UL",ISERROR(SEARCH("Rear",INDIRECT(ADDRESS($G250,33)))),ISERROR(SEARCH("Side",INDIRECT(ADDRESS($G250,33))))),INDIRECT(ADDRESS($G250,COLUMN())),0),0),IF($H250&gt;0,IF(AND(INDIRECT(ADDRESS($H250,44))=0,INDIRECT(ADDRESS($H250,38))="UL",ISERROR(SEARCH("Rear",INDIRECT(ADDRESS($H250,33)))),ISERROR(SEARCH("Side",INDIRECT(ADDRESS($H250,33))))),INDIRECT(ADDRESS($H250,COLUMN())),0),0),IF($I250&gt;0,IF(AND(INDIRECT(ADDRESS($I250,44))=0,INDIRECT(ADDRESS($I250,38))="UL",ISERROR(SEARCH("Rear",INDIRECT(ADDRESS($I250,33)))),ISERROR(SEARCH("Side",INDIRECT(ADDRESS($I250,33))))),INDIRECT(ADDRESS($I250,COLUMN())),0),0),IF($J250&gt;0,IF(AND(INDIRECT(ADDRESS($J250,44))=0,INDIRECT(ADDRESS($J250,38))="UL",ISERROR(SEARCH("Rear",INDIRECT(ADDRESS($J250,33)))),ISERROR(SEARCH("Side",INDIRECT(ADDRESS($J250,33))))),INDIRECT(ADDRESS($J250,COLUMN())),0),0),IF($K250&gt;0,IF(AND(INDIRECT(ADDRESS($K250,44))=0,INDIRECT(ADDRESS($K250,38))="UL",ISERROR(SEARCH("Rear",INDIRECT(ADDRESS($K250,33)))),ISERROR(SEARCH("Side",INDIRECT(ADDRESS($K250,33))))),INDIRECT(ADDRESS($K250,COLUMN())),0),0),IF($L250&gt;0,IF(AND(INDIRECT(ADDRESS($L250,44))=0,INDIRECT(ADDRESS($L250,38))="UL",ISERROR(SEARCH("Rear",INDIRECT(ADDRESS($L250,33)))),ISERROR(SEARCH("Side",INDIRECT(ADDRESS($L250,33))))),INDIRECT(ADDRESS($L250,COLUMN())),0),0),IF($M250&gt;0,IF(AND(INDIRECT(ADDRESS($M250,44))=0,INDIRECT(ADDRESS($M250,38))="UL",ISERROR(SEARCH("Rear",INDIRECT(ADDRESS($M250,33)))),ISERROR(SEARCH("Side",INDIRECT(ADDRESS($M250,33))))),INDIRECT(ADDRESS($M250,COLUMN())),0),0))</f>
        <v>0.22222222222222221</v>
      </c>
      <c r="BX250" s="57">
        <f t="shared" ca="1" si="183"/>
        <v>0.88888888888888884</v>
      </c>
      <c r="BY250" s="57" cm="1">
        <f t="array" aca="1" ref="BY250" ca="1">SUM(IF($C250&gt;0,IF(AND(INDIRECT(ADDRESS($C250,44))=0,INDIRECT(ADDRESS($C250,38))="UL"),INDIRECT(ADDRESS($C250,COLUMN())),0),0),IF($D250&gt;0,IF(AND(INDIRECT(ADDRESS($D250,44))=0,INDIRECT(ADDRESS($D250,38))="UL"),INDIRECT(ADDRESS($D250,COLUMN())),0),0),IF($E250&gt;0,IF(AND(INDIRECT(ADDRESS($E250,44))=0,INDIRECT(ADDRESS($E250,38))="UL"),INDIRECT(ADDRESS($E250,COLUMN())),0),0),IF($F250&gt;0,IF(AND(INDIRECT(ADDRESS($F250,44))=0,INDIRECT(ADDRESS($F250,38))="UL"),INDIRECT(ADDRESS($F250,COLUMN())),0),0),IF($G250&gt;0,IF(AND(INDIRECT(ADDRESS($G250,44))=0,INDIRECT(ADDRESS($G250,38))="UL"),INDIRECT(ADDRESS($G250,COLUMN())),0),0),IF($H250&gt;0,IF(AND(INDIRECT(ADDRESS($H250,44))=0,INDIRECT(ADDRESS($H250,38))="UL"),INDIRECT(ADDRESS($H250,COLUMN())),0),0),IF($I250&gt;0,IF(AND(INDIRECT(ADDRESS($I250,44))=0,INDIRECT(ADDRESS($I250,38))="UL"),INDIRECT(ADDRESS($I250,COLUMN())),0),0),IF($J250&gt;0,IF(AND(INDIRECT(ADDRESS($J250,44))=0,INDIRECT(ADDRESS($J250,38))="UL"),INDIRECT(ADDRESS($J250,COLUMN())),0),0),IF($K250&gt;0,IF(AND(INDIRECT(ADDRESS($K250,44))=0,INDIRECT(ADDRESS($K250,38))="UL"),INDIRECT(ADDRESS($K250,COLUMN())),0),0),IF($L250&gt;0,IF(AND(INDIRECT(ADDRESS($L250,44))=0,INDIRECT(ADDRESS($L250,38))="UL"),INDIRECT(ADDRESS($L250,COLUMN())),0),0),IF($M250&gt;0,IF(AND(INDIRECT(ADDRESS($M250,44))=0,INDIRECT(ADDRESS($M250,38))="UL"),INDIRECT(ADDRESS($M250,COLUMN())),0),0))</f>
        <v>0.21893004115226339</v>
      </c>
      <c r="BZ250" s="57" cm="1">
        <f t="array" aca="1" ref="BZ250" ca="1">SUM(IF($C250&gt;0,IF(AND(INDIRECT(ADDRESS($C250,44))=0,INDIRECT(ADDRESS($C250,38))="UL"),INDIRECT(ADDRESS($C250,COLUMN())),0),0),IF($D250&gt;0,IF(AND(INDIRECT(ADDRESS($D250,44))=0,INDIRECT(ADDRESS($D250,38))="UL"),INDIRECT(ADDRESS($D250,COLUMN())),0),0),IF($E250&gt;0,IF(AND(INDIRECT(ADDRESS($E250,44))=0,INDIRECT(ADDRESS($E250,38))="UL"),INDIRECT(ADDRESS($E250,COLUMN())),0),0),IF($F250&gt;0,IF(AND(INDIRECT(ADDRESS($F250,44))=0,INDIRECT(ADDRESS($F250,38))="UL"),INDIRECT(ADDRESS($F250,COLUMN())),0),0),IF($G250&gt;0,IF(AND(INDIRECT(ADDRESS($G250,44))=0,INDIRECT(ADDRESS($G250,38))="UL"),INDIRECT(ADDRESS($G250,COLUMN())),0),0),IF($H250&gt;0,IF(AND(INDIRECT(ADDRESS($H250,44))=0,INDIRECT(ADDRESS($H250,38))="UL"),INDIRECT(ADDRESS($H250,COLUMN())),0),0),IF($I250&gt;0,IF(AND(INDIRECT(ADDRESS($I250,44))=0,INDIRECT(ADDRESS($I250,38))="UL"),INDIRECT(ADDRESS($I250,COLUMN())),0),0),IF($J250&gt;0,IF(AND(INDIRECT(ADDRESS($J250,44))=0,INDIRECT(ADDRESS($J250,38))="UL"),INDIRECT(ADDRESS($J250,COLUMN())),0),0),IF($K250&gt;0,IF(AND(INDIRECT(ADDRESS($K250,44))=0,INDIRECT(ADDRESS($K250,38))="UL"),INDIRECT(ADDRESS($K250,COLUMN())),0),0),IF($L250&gt;0,IF(AND(INDIRECT(ADDRESS($L250,44))=0,INDIRECT(ADDRESS($L250,38))="UL"),INDIRECT(ADDRESS($L250,COLUMN())),0),0),IF($M250&gt;0,IF(AND(INDIRECT(ADDRESS($M250,44))=0,INDIRECT(ADDRESS($M250,38))="UL"),INDIRECT(ADDRESS($M250,COLUMN())),0),0))</f>
        <v>0.4736625514403292</v>
      </c>
      <c r="CA250" s="57">
        <f t="shared" ca="1" si="184"/>
        <v>0.21893004115226339</v>
      </c>
      <c r="CB250" s="57" cm="1">
        <f t="array" aca="1" ref="CB250" ca="1">SUM(IF($C250&gt;0,IF(AND(INDIRECT(ADDRESS($C250,44))=0,INDIRECT(ADDRESS($C250,38))&lt;&gt;"UL"),INDIRECT(ADDRESS($C250,COLUMN())),0),0),IF($D250&gt;0,IF(AND(INDIRECT(ADDRESS($D250,44))=0,INDIRECT(ADDRESS($D250,38))&lt;&gt;"UL"),INDIRECT(ADDRESS($D250,COLUMN())),0),0),IF($E250&gt;0,IF(AND(INDIRECT(ADDRESS($E250,44))=0,INDIRECT(ADDRESS($E250,38))&lt;&gt;"UL"),INDIRECT(ADDRESS($E250,COLUMN())),0),0),IF($F250&gt;0,IF(AND(INDIRECT(ADDRESS($F250,44))=0,INDIRECT(ADDRESS($F250,38))&lt;&gt;"UL"),INDIRECT(ADDRESS($F250,COLUMN())),0),0),IF($G250&gt;0,IF(AND(INDIRECT(ADDRESS($G250,44))=0,INDIRECT(ADDRESS($G250,38))&lt;&gt;"UL"),INDIRECT(ADDRESS($G250,COLUMN())),0),0),IF($H250&gt;0,IF(AND(INDIRECT(ADDRESS($H250,44))=0,INDIRECT(ADDRESS($H250,38))&lt;&gt;"UL"),INDIRECT(ADDRESS($H250,COLUMN())),0),0),IF($I250&gt;0,IF(AND(INDIRECT(ADDRESS($I250,44))=0,INDIRECT(ADDRESS($I250,38))&lt;&gt;"UL"),INDIRECT(ADDRESS($I250,COLUMN())),0),0),IF($J250&gt;0,IF(AND(INDIRECT(ADDRESS($J250,44))=0,INDIRECT(ADDRESS($J250,38))&lt;&gt;"UL"),INDIRECT(ADDRESS($J250,COLUMN())),0),0),IF($K250&gt;0,IF(AND(INDIRECT(ADDRESS($K250,44))=0,INDIRECT(ADDRESS($K250,38))&lt;&gt;"UL"),INDIRECT(ADDRESS($K250,COLUMN())),0),0),IF($L250&gt;0,IF(AND(INDIRECT(ADDRESS($L250,44))=0,INDIRECT(ADDRESS($L250,38))&lt;&gt;"UL"),INDIRECT(ADDRESS($L250,COLUMN())),0),0),IF($M250&gt;0,IF(AND(INDIRECT(ADDRESS($M250,44))=0,INDIRECT(ADDRESS($M250,38))&lt;&gt;"UL"),INDIRECT(ADDRESS($M250,COLUMN())),0),0))</f>
        <v>0</v>
      </c>
      <c r="CC250" s="57">
        <f t="shared" ca="1" si="185"/>
        <v>0</v>
      </c>
      <c r="CD250" s="57" cm="1">
        <f t="array" aca="1" ref="CD250" ca="1">SUM(IF($C250&gt;0,IF(AND(INDIRECT(ADDRESS($C250,44))=0,INDIRECT(ADDRESS($C250,38))&lt;&gt;"UL"),INDIRECT(ADDRESS($C250,COLUMN())),0),0),IF($D250&gt;0,IF(AND(INDIRECT(ADDRESS($D250,44))=0,INDIRECT(ADDRESS($D250,38))&lt;&gt;"UL"),INDIRECT(ADDRESS($D250,COLUMN())),0),0),IF($E250&gt;0,IF(AND(INDIRECT(ADDRESS($E250,44))=0,INDIRECT(ADDRESS($E250,38))&lt;&gt;"UL"),INDIRECT(ADDRESS($E250,COLUMN())),0),0),IF($F250&gt;0,IF(AND(INDIRECT(ADDRESS($F250,44))=0,INDIRECT(ADDRESS($F250,38))&lt;&gt;"UL"),INDIRECT(ADDRESS($F250,COLUMN())),0),0),IF($G250&gt;0,IF(AND(INDIRECT(ADDRESS($G250,44))=0,INDIRECT(ADDRESS($G250,38))&lt;&gt;"UL"),INDIRECT(ADDRESS($G250,COLUMN())),0),0),IF($H250&gt;0,IF(AND(INDIRECT(ADDRESS($H250,44))=0,INDIRECT(ADDRESS($H250,38))&lt;&gt;"UL"),INDIRECT(ADDRESS($H250,COLUMN())),0),0),IF($I250&gt;0,IF(AND(INDIRECT(ADDRESS($I250,44))=0,INDIRECT(ADDRESS($I250,38))&lt;&gt;"UL"),INDIRECT(ADDRESS($I250,COLUMN())),0),0),IF($J250&gt;0,IF(AND(INDIRECT(ADDRESS($J250,44))=0,INDIRECT(ADDRESS($J250,38))&lt;&gt;"UL"),INDIRECT(ADDRESS($J250,COLUMN())),0),0),IF($K250&gt;0,IF(AND(INDIRECT(ADDRESS($K250,44))=0,INDIRECT(ADDRESS($K250,38))&lt;&gt;"UL"),INDIRECT(ADDRESS($K250,COLUMN())),0),0),IF($L250&gt;0,IF(AND(INDIRECT(ADDRESS($L250,44))=0,INDIRECT(ADDRESS($L250,38))&lt;&gt;"UL"),INDIRECT(ADDRESS($L250,COLUMN())),0),0),IF($M250&gt;0,IF(AND(INDIRECT(ADDRESS($M250,44))=0,INDIRECT(ADDRESS($M250,38))&lt;&gt;"UL"),INDIRECT(ADDRESS($M250,COLUMN())),0),0))</f>
        <v>0</v>
      </c>
      <c r="CE250" s="57" cm="1">
        <f t="array" aca="1" ref="CE250" ca="1">SUM(IF($C250&gt;0,IF(AND(INDIRECT(ADDRESS($C250,44))=0,INDIRECT(ADDRESS($C250,38))&lt;&gt;"UL"),INDIRECT(ADDRESS($C250,COLUMN())),0),0),IF($D250&gt;0,IF(AND(INDIRECT(ADDRESS($D250,44))=0,INDIRECT(ADDRESS($D250,38))&lt;&gt;"UL"),INDIRECT(ADDRESS($D250,COLUMN())),0),0),IF($E250&gt;0,IF(AND(INDIRECT(ADDRESS($E250,44))=0,INDIRECT(ADDRESS($E250,38))&lt;&gt;"UL"),INDIRECT(ADDRESS($E250,COLUMN())),0),0),IF($F250&gt;0,IF(AND(INDIRECT(ADDRESS($F250,44))=0,INDIRECT(ADDRESS($F250,38))&lt;&gt;"UL"),INDIRECT(ADDRESS($F250,COLUMN())),0),0),IF($G250&gt;0,IF(AND(INDIRECT(ADDRESS($G250,44))=0,INDIRECT(ADDRESS($G250,38))&lt;&gt;"UL"),INDIRECT(ADDRESS($G250,COLUMN())),0),0),IF($H250&gt;0,IF(AND(INDIRECT(ADDRESS($H250,44))=0,INDIRECT(ADDRESS($H250,38))&lt;&gt;"UL"),INDIRECT(ADDRESS($H250,COLUMN())),0),0),IF($I250&gt;0,IF(AND(INDIRECT(ADDRESS($I250,44))=0,INDIRECT(ADDRESS($I250,38))&lt;&gt;"UL"),INDIRECT(ADDRESS($I250,COLUMN())),0),0),IF($J250&gt;0,IF(AND(INDIRECT(ADDRESS($J250,44))=0,INDIRECT(ADDRESS($J250,38))&lt;&gt;"UL"),INDIRECT(ADDRESS($J250,COLUMN())),0),0),IF($K250&gt;0,IF(AND(INDIRECT(ADDRESS($K250,44))=0,INDIRECT(ADDRESS($K250,38))&lt;&gt;"UL"),INDIRECT(ADDRESS($K250,COLUMN())),0),0),IF($L250&gt;0,IF(AND(INDIRECT(ADDRESS($L250,44))=0,INDIRECT(ADDRESS($L250,38))&lt;&gt;"UL"),INDIRECT(ADDRESS($L250,COLUMN())),0),0),IF($M250&gt;0,IF(AND(INDIRECT(ADDRESS($M250,44))=0,INDIRECT(ADDRESS($M250,38))&lt;&gt;"UL"),INDIRECT(ADDRESS($M250,COLUMN())),0),0))</f>
        <v>0</v>
      </c>
      <c r="CF250" s="57">
        <f t="shared" ca="1" si="186"/>
        <v>0</v>
      </c>
      <c r="CG250" s="57">
        <f t="shared" ca="1" si="187"/>
        <v>1.8496722903268135</v>
      </c>
      <c r="CH250" s="57">
        <f t="shared" ca="1" si="188"/>
        <v>9.248361451634067E-2</v>
      </c>
      <c r="CI250" s="19">
        <f t="shared" ca="1" si="189"/>
        <v>21.609063386744474</v>
      </c>
      <c r="CJ250" s="19"/>
      <c r="CK250" s="57" cm="1">
        <f t="array" aca="1" ref="CK250" ca="1">IF(AU250="S", SUM(IF($C250&gt;0,IF(INDIRECT(ADDRESS($C250,43))&lt;&gt;1,INDIRECT(ADDRESS($C250,48)),0),0), IF($D250&gt;0,IF(INDIRECT(ADDRESS($D250,43))&lt;&gt;1,INDIRECT(ADDRESS($D250,48)),0),0), IF($E250&gt;0,IF(INDIRECT(ADDRESS($E250,43))&lt;&gt;1,INDIRECT(ADDRESS($E250,48)),0),0), IF($F250&gt;0,IF(INDIRECT(ADDRESS($F250,43))&lt;&gt;1,INDIRECT(ADDRESS($F250,48)),0),0), IF($G250&gt;0,IF(INDIRECT(ADDRESS($G250,43))&lt;&gt;1,INDIRECT(ADDRESS($G250,48)),0),0), IF($H250&gt;0,IF(INDIRECT(ADDRESS($H250,43))&lt;&gt;1,INDIRECT(ADDRESS($H250,48)),0),0), IF($I250&gt;0,IF(INDIRECT(ADDRESS($I250,43))&lt;&gt;1,INDIRECT(ADDRESS($I250,48)),0),0), IF($J250&gt;0,IF(INDIRECT(ADDRESS($J250,43))&lt;&gt;1,INDIRECT(ADDRESS($J250,48)),0),0), IF($K250&gt;0,IF(INDIRECT(ADDRESS($K250,43))&lt;&gt;1,INDIRECT(ADDRESS($K250,48)),0),0), IF($L250&gt;0,IF(INDIRECT(ADDRESS($L250,43))&lt;&gt;1,INDIRECT(ADDRESS($L250,48)),0),0), IF($M250&gt;0,IF(INDIRECT(ADDRESS($M250,43))&lt;&gt;1,INDIRECT(ADDRESS($M250,48)),0),0)), IF(AU250="L",SUM(IF($C250&gt;0,IF(INDIRECT(ADDRESS($C250,43))&lt;&gt;1,INDIRECT(ADDRESS($C250,50)),0),0), IF($D250&gt;0,IF(INDIRECT(ADDRESS($D250,43))&lt;&gt;1,INDIRECT(ADDRESS($D250,50)),0),0), IF($E250&gt;0,IF(INDIRECT(ADDRESS($E250,43))&lt;&gt;1,INDIRECT(ADDRESS($E250,50)),0),0), IF($F250&gt;0,IF(INDIRECT(ADDRESS($F250,43))&lt;&gt;1,INDIRECT(ADDRESS($F250,50)),0),0), IF($G250&gt;0,IF(INDIRECT(ADDRESS($G250,43))&lt;&gt;1,INDIRECT(ADDRESS($G250,50)),0),0), IF($G250&gt;0,IF(INDIRECT(ADDRESS($G250,43))&lt;&gt;1,INDIRECT(ADDRESS($G250,50)),0),0), IF($H250&gt;0,IF(INDIRECT(ADDRESS($H250,43))&lt;&gt;1,INDIRECT(ADDRESS($H250,50)),0),0), IF($I250&gt;0,IF(INDIRECT(ADDRESS($I250,43))&lt;&gt;1,INDIRECT(ADDRESS($I250,50)),0),0), IF($J250&gt;0,IF(INDIRECT(ADDRESS($J250,43))&lt;&gt;1,INDIRECT(ADDRESS($J250,50)),0),0), IF($K250&gt;0,IF(INDIRECT(ADDRESS($K250,43))&lt;&gt;1,INDIRECT(ADDRESS($K250,50)),0),0), IF($L250&gt;0,IF(INDIRECT(ADDRESS($L250,43))&lt;&gt;1,INDIRECT(ADDRESS($L250,50)),0),0), IF($M250&gt;0,IF(INDIRECT(ADDRESS($M250,43))&lt;&gt;1,INDIRECT(ADDRESS($M250,50)),0),0)), SUM(IF($C250&gt;0,IF(INDIRECT(ADDRESS($C250,43))&lt;&gt;1,INDIRECT(ADDRESS($C250,49)),0),0), IF($D250&gt;0,IF(INDIRECT(ADDRESS($D250,43))&lt;&gt;1,INDIRECT(ADDRESS($D250,49)),0),0), IF($E250&gt;0,IF(INDIRECT(ADDRESS($E250,43))&lt;&gt;1,INDIRECT(ADDRESS($E250,49)),0),0), IF($F250&gt;0,IF(INDIRECT(ADDRESS($F250,43))&lt;&gt;1,INDIRECT(ADDRESS($F250,49)),0),0), IF($G250&gt;0,IF(INDIRECT(ADDRESS($G250,43))&lt;&gt;1,INDIRECT(ADDRESS($G250,49)),0),0), IF($G250&gt;0,IF(INDIRECT(ADDRESS($G250,43))&lt;&gt;1,INDIRECT(ADDRESS($G250,49)),0),0), IF($H250&gt;0,IF(INDIRECT(ADDRESS($H250,43))&lt;&gt;1,INDIRECT(ADDRESS($H250,49)),0),0), IF($I250&gt;0,IF(INDIRECT(ADDRESS($I250,43))&lt;&gt;1,INDIRECT(ADDRESS($I250,49)),0),0), IF($J250&gt;0,IF(INDIRECT(ADDRESS($J250,43))&lt;&gt;1,INDIRECT(ADDRESS($J250,49)),0),0), IF($K250&gt;0,IF(INDIRECT(ADDRESS($K250,43))&lt;&gt;1,INDIRECT(ADDRESS($K250,49)),0),0), IF($L250&gt;0,IF(INDIRECT(ADDRESS($L250,43))&lt;&gt;1,INDIRECT(ADDRESS($L250,49)),0),0), IF($M250&gt;0,IF(INDIRECT(ADDRESS($M250,43))&lt;&gt;1,INDIRECT(ADDRESS($M250,49)),0),0))))</f>
        <v>1.2777777777777777</v>
      </c>
      <c r="CL250" s="57" cm="1">
        <f t="array" aca="1" ref="CL250" ca="1">SUM(IF($C250&gt;0,IF(INDIRECT(ADDRESS($C250,44))=1,INDIRECT(ADDRESS($C250,90)),0),0), IF($D250&gt;0,IF(INDIRECT(ADDRESS($D250,44))=1,INDIRECT(ADDRESS($D250,90)),0),0), IF($E250&gt;0,IF(INDIRECT(ADDRESS($E250,44))=1,INDIRECT(ADDRESS($E250,90)),0),0), IF($F250&gt;0,IF(INDIRECT(ADDRESS($F250,44))=1,INDIRECT(ADDRESS($F250,90)),0),0), IF($G250&gt;0,IF(INDIRECT(ADDRESS($G250,44))=1,INDIRECT(ADDRESS($G250,90)),0),0), IF($H250&gt;0,IF(INDIRECT(ADDRESS($H250,44))=1,INDIRECT(ADDRESS($H250,90)),0),0), IF($I250&gt;0,IF(INDIRECT(ADDRESS($I250,44))=1,INDIRECT(ADDRESS($I250,90)),0),0), IF($J250&gt;0,IF(INDIRECT(ADDRESS($J250,44))=1,INDIRECT(ADDRESS($J250,90)),0),0), IF($K250&gt;0,IF(INDIRECT(ADDRESS($K250,44))=1,INDIRECT(ADDRESS($K250,90)),0),0), IF($L250&gt;0,IF(INDIRECT(ADDRESS($L250,44))=1,INDIRECT(ADDRESS($L250,90)),0),0), IF($M250&gt;0,IF(INDIRECT(ADDRESS($M250,44))=1,INDIRECT(ADDRESS($M250,90)),0),0))</f>
        <v>0</v>
      </c>
      <c r="CM250" s="56">
        <f t="shared" ca="1" si="190"/>
        <v>0.72224154800981388</v>
      </c>
      <c r="CN250" s="59"/>
    </row>
    <row r="251" spans="1:92" x14ac:dyDescent="0.25">
      <c r="A251" s="52" t="s">
        <v>319</v>
      </c>
      <c r="B251" s="67">
        <v>210</v>
      </c>
      <c r="C251" s="67">
        <v>216</v>
      </c>
      <c r="D251" s="67">
        <v>217</v>
      </c>
      <c r="E251" s="67">
        <v>218</v>
      </c>
      <c r="F251" s="67"/>
      <c r="G251" s="67"/>
      <c r="H251" s="67"/>
      <c r="I251" s="67"/>
      <c r="J251" s="67"/>
      <c r="K251" s="67"/>
      <c r="L251" s="67"/>
      <c r="M251" s="67"/>
      <c r="N251" s="67">
        <f ca="1">SUM(INDIRECT(ADDRESS(B251,COLUMN())),IF(C251&gt;0,INDIRECT(ADDRESS(C251,COLUMN())),0),IF(D251&gt;0,INDIRECT(ADDRESS(D251,COLUMN())),0),IF(E251&gt;0,INDIRECT(ADDRESS(E251,COLUMN())),0),IF(F251&gt;0,INDIRECT(ADDRESS(F251,COLUMN())),0),IF(G251&gt;0,INDIRECT(ADDRESS(G251,COLUMN())),0),IF(H251&gt;0,INDIRECT(ADDRESS(H251,COLUMN())),0),IF(I251&gt;0,INDIRECT(ADDRESS(I251,COLUMN())),0),IF(J251&gt;0,INDIRECT(ADDRESS(J251,COLUMN())),0),IF(K251&gt;0,INDIRECT(ADDRESS(K251,COLUMN())),0),IF(L251&gt;0,INDIRECT(ADDRESS(L251,COLUMN())),0),IF(M251&gt;0,INDIRECT(ADDRESS(M251,COLUMN())),0))</f>
        <v>21</v>
      </c>
      <c r="O251" s="67" t="str" cm="1">
        <f t="array" aca="1" ref="O251" ca="1">INDIRECT(ADDRESS($B251,COLUMN()))</f>
        <v>Fighter</v>
      </c>
      <c r="P251" s="67" cm="1">
        <f t="array" aca="1" ref="P251" ca="1">INDIRECT(ADDRESS($B251,COLUMN()))</f>
        <v>3</v>
      </c>
      <c r="Q251" s="67" cm="1">
        <f t="array" aca="1" ref="Q251" ca="1">INDIRECT(ADDRESS($B251,COLUMN()))</f>
        <v>0</v>
      </c>
      <c r="R251" s="67" cm="1">
        <f t="array" aca="1" ref="R251" ca="1">INDIRECT(ADDRESS($B251,COLUMN()))</f>
        <v>0</v>
      </c>
      <c r="S251" s="67" cm="1">
        <f t="array" aca="1" ref="S251" ca="1">INDIRECT(ADDRESS($B251,COLUMN()))</f>
        <v>2</v>
      </c>
      <c r="T251" s="67" t="str" cm="1">
        <f t="array" aca="1" ref="T251" ca="1">INDIRECT(ADDRESS($B251,COLUMN()))</f>
        <v>1-4</v>
      </c>
      <c r="U251" s="67" cm="1">
        <f t="array" aca="1" ref="U251" ca="1">INDIRECT(ADDRESS($B251,COLUMN()))</f>
        <v>4</v>
      </c>
      <c r="V251" s="67" cm="1">
        <f t="array" aca="1" ref="V251" ca="1">INDIRECT(ADDRESS($B251,COLUMN()))</f>
        <v>0</v>
      </c>
      <c r="W251" s="67" cm="1">
        <f t="array" aca="1" ref="W251" ca="1">INDIRECT(ADDRESS($B251,COLUMN()))</f>
        <v>4</v>
      </c>
      <c r="X251" s="67" cm="1">
        <f t="array" aca="1" ref="X251" ca="1">INDIRECT(ADDRESS($B251,COLUMN()))</f>
        <v>7</v>
      </c>
      <c r="Y251" s="67" cm="1">
        <f t="array" aca="1" ref="Y251" ca="1">INDIRECT(ADDRESS($B251,COLUMN()))</f>
        <v>3</v>
      </c>
      <c r="Z251" s="67" cm="1">
        <f t="array" aca="1" ref="Z251" ca="1">INDIRECT(ADDRESS($B251,COLUMN()))</f>
        <v>4</v>
      </c>
      <c r="AA251" s="67" cm="1">
        <f t="array" aca="1" ref="AA251" ca="1">INDIRECT(ADDRESS($B251,COLUMN()))</f>
        <v>0</v>
      </c>
      <c r="AB251" s="56">
        <f t="shared" ca="1" si="171"/>
        <v>0.75242728065260123</v>
      </c>
      <c r="AC251" s="56">
        <f t="shared" ca="1" si="172"/>
        <v>1.080190739797581</v>
      </c>
      <c r="AD251" s="56">
        <f t="shared" ca="1" si="173"/>
        <v>2.8178888864284719</v>
      </c>
      <c r="AF251" s="52"/>
      <c r="AG251" s="52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2"/>
      <c r="AU251" s="54" t="s">
        <v>33</v>
      </c>
      <c r="AV251" s="57" cm="1">
        <f t="array" aca="1" ref="AV251" ca="1">SUM(IF($C251&gt;0,IF(AND(INDIRECT(ADDRESS($C251,44))=0,INDIRECT(ADDRESS($C251,38))="UL",ISERROR(SEARCH("Rear",INDIRECT(ADDRESS($C251,33)))),ISERROR(SEARCH("Side",INDIRECT(ADDRESS($C251,33))))),INDIRECT(ADDRESS($C251,COLUMN())),0),0),IF($D251&gt;0,IF(AND(INDIRECT(ADDRESS($D251,44))=0,INDIRECT(ADDRESS($D251,38))="UL",ISERROR(SEARCH("Rear",INDIRECT(ADDRESS($D251,33)))),ISERROR(SEARCH("Side",INDIRECT(ADDRESS($D251,33))))),INDIRECT(ADDRESS($D251,COLUMN())),0),0),IF($E251&gt;0,IF(AND(INDIRECT(ADDRESS($E251,44))=0,INDIRECT(ADDRESS($E251,38))="UL",ISERROR(SEARCH("Rear",INDIRECT(ADDRESS($E251,33)))),ISERROR(SEARCH("Side",INDIRECT(ADDRESS($E251,33))))),INDIRECT(ADDRESS($E251,COLUMN())),0),0),IF($F251&gt;0,IF(AND(INDIRECT(ADDRESS($F251,44))=0,INDIRECT(ADDRESS($F251,38))="UL",ISERROR(SEARCH("Rear",INDIRECT(ADDRESS($F251,33)))),ISERROR(SEARCH("Side",INDIRECT(ADDRESS($F251,33))))),INDIRECT(ADDRESS($F251,COLUMN())),0),0),IF($G251&gt;0,IF(AND(INDIRECT(ADDRESS($G251,44))=0,INDIRECT(ADDRESS($G251,38))="UL",ISERROR(SEARCH("Rear",INDIRECT(ADDRESS($G251,33)))),ISERROR(SEARCH("Side",INDIRECT(ADDRESS($G251,33))))),INDIRECT(ADDRESS($G251,COLUMN())),0),0),IF($H251&gt;0,IF(AND(INDIRECT(ADDRESS($H251,44))=0,INDIRECT(ADDRESS($H251,38))="UL",ISERROR(SEARCH("Rear",INDIRECT(ADDRESS($H251,33)))),ISERROR(SEARCH("Side",INDIRECT(ADDRESS($H251,33))))),INDIRECT(ADDRESS($H251,COLUMN())),0),0),IF($I251&gt;0,IF(AND(INDIRECT(ADDRESS($I251,44))=0,INDIRECT(ADDRESS($I251,38))="UL",ISERROR(SEARCH("Rear",INDIRECT(ADDRESS($I251,33)))),ISERROR(SEARCH("Side",INDIRECT(ADDRESS($I251,33))))),INDIRECT(ADDRESS($I251,COLUMN())),0),0),IF($J251&gt;0,IF(AND(INDIRECT(ADDRESS($J251,44))=0,INDIRECT(ADDRESS($J251,38))="UL",ISERROR(SEARCH("Rear",INDIRECT(ADDRESS($J251,33)))),ISERROR(SEARCH("Side",INDIRECT(ADDRESS($J251,33))))),INDIRECT(ADDRESS($J251,COLUMN())),0),0),IF($K251&gt;0,IF(AND(INDIRECT(ADDRESS($K251,44))=0,INDIRECT(ADDRESS($K251,38))="UL",ISERROR(SEARCH("Rear",INDIRECT(ADDRESS($K251,33)))),ISERROR(SEARCH("Side",INDIRECT(ADDRESS($K251,33))))),INDIRECT(ADDRESS($K251,COLUMN())),0),0),IF($L251&gt;0,IF(AND(INDIRECT(ADDRESS($L251,44))=0,INDIRECT(ADDRESS($L251,38))="UL",ISERROR(SEARCH("Rear",INDIRECT(ADDRESS($L251,33)))),ISERROR(SEARCH("Side",INDIRECT(ADDRESS($L251,33))))),INDIRECT(ADDRESS($L251,COLUMN())),0),0),IF($M251&gt;0,IF(AND(INDIRECT(ADDRESS($M251,44))=0,INDIRECT(ADDRESS($M251,38))="UL",ISERROR(SEARCH("Rear",INDIRECT(ADDRESS($M251,33)))),ISERROR(SEARCH("Side",INDIRECT(ADDRESS($M251,33))))),INDIRECT(ADDRESS($M251,COLUMN())),0),0))</f>
        <v>0.88888888888888884</v>
      </c>
      <c r="AW251" s="57" cm="1">
        <f t="array" aca="1" ref="AW251" ca="1">SUM(IF($C251&gt;0,IF(AND(INDIRECT(ADDRESS($C251,44))=0,INDIRECT(ADDRESS($C251,38))="UL",ISERROR(SEARCH("Rear",INDIRECT(ADDRESS($C251,33)))),ISERROR(SEARCH("Side",INDIRECT(ADDRESS($C251,33))))),INDIRECT(ADDRESS($C251,COLUMN())),0),0),IF($D251&gt;0,IF(AND(INDIRECT(ADDRESS($D251,44))=0,INDIRECT(ADDRESS($D251,38))="UL",ISERROR(SEARCH("Rear",INDIRECT(ADDRESS($D251,33)))),ISERROR(SEARCH("Side",INDIRECT(ADDRESS($D251,33))))),INDIRECT(ADDRESS($D251,COLUMN())),0),0),IF($E251&gt;0,IF(AND(INDIRECT(ADDRESS($E251,44))=0,INDIRECT(ADDRESS($E251,38))="UL",ISERROR(SEARCH("Rear",INDIRECT(ADDRESS($E251,33)))),ISERROR(SEARCH("Side",INDIRECT(ADDRESS($E251,33))))),INDIRECT(ADDRESS($E251,COLUMN())),0),0),IF($F251&gt;0,IF(AND(INDIRECT(ADDRESS($F251,44))=0,INDIRECT(ADDRESS($F251,38))="UL",ISERROR(SEARCH("Rear",INDIRECT(ADDRESS($F251,33)))),ISERROR(SEARCH("Side",INDIRECT(ADDRESS($F251,33))))),INDIRECT(ADDRESS($F251,COLUMN())),0),0),IF($G251&gt;0,IF(AND(INDIRECT(ADDRESS($G251,44))=0,INDIRECT(ADDRESS($G251,38))="UL",ISERROR(SEARCH("Rear",INDIRECT(ADDRESS($G251,33)))),ISERROR(SEARCH("Side",INDIRECT(ADDRESS($G251,33))))),INDIRECT(ADDRESS($G251,COLUMN())),0),0),IF($H251&gt;0,IF(AND(INDIRECT(ADDRESS($H251,44))=0,INDIRECT(ADDRESS($H251,38))="UL",ISERROR(SEARCH("Rear",INDIRECT(ADDRESS($H251,33)))),ISERROR(SEARCH("Side",INDIRECT(ADDRESS($H251,33))))),INDIRECT(ADDRESS($H251,COLUMN())),0),0),IF($I251&gt;0,IF(AND(INDIRECT(ADDRESS($I251,44))=0,INDIRECT(ADDRESS($I251,38))="UL",ISERROR(SEARCH("Rear",INDIRECT(ADDRESS($I251,33)))),ISERROR(SEARCH("Side",INDIRECT(ADDRESS($I251,33))))),INDIRECT(ADDRESS($I251,COLUMN())),0),0),IF($J251&gt;0,IF(AND(INDIRECT(ADDRESS($J251,44))=0,INDIRECT(ADDRESS($J251,38))="UL",ISERROR(SEARCH("Rear",INDIRECT(ADDRESS($J251,33)))),ISERROR(SEARCH("Side",INDIRECT(ADDRESS($J251,33))))),INDIRECT(ADDRESS($J251,COLUMN())),0),0),IF($K251&gt;0,IF(AND(INDIRECT(ADDRESS($K251,44))=0,INDIRECT(ADDRESS($K251,38))="UL",ISERROR(SEARCH("Rear",INDIRECT(ADDRESS($K251,33)))),ISERROR(SEARCH("Side",INDIRECT(ADDRESS($K251,33))))),INDIRECT(ADDRESS($K251,COLUMN())),0),0),IF($L251&gt;0,IF(AND(INDIRECT(ADDRESS($L251,44))=0,INDIRECT(ADDRESS($L251,38))="UL",ISERROR(SEARCH("Rear",INDIRECT(ADDRESS($L251,33)))),ISERROR(SEARCH("Side",INDIRECT(ADDRESS($L251,33))))),INDIRECT(ADDRESS($L251,COLUMN())),0),0),IF($M251&gt;0,IF(AND(INDIRECT(ADDRESS($M251,44))=0,INDIRECT(ADDRESS($M251,38))="UL",ISERROR(SEARCH("Rear",INDIRECT(ADDRESS($M251,33)))),ISERROR(SEARCH("Side",INDIRECT(ADDRESS($M251,33))))),INDIRECT(ADDRESS($M251,COLUMN())),0),0))</f>
        <v>0.44444444444444442</v>
      </c>
      <c r="AX251" s="57" cm="1">
        <f t="array" aca="1" ref="AX251" ca="1">SUM(IF($C251&gt;0,IF(AND(INDIRECT(ADDRESS($C251,44))=0,INDIRECT(ADDRESS($C251,38))="UL",ISERROR(SEARCH("Rear",INDIRECT(ADDRESS($C251,33)))),ISERROR(SEARCH("Side",INDIRECT(ADDRESS($C251,33))))),INDIRECT(ADDRESS($C251,COLUMN())),0),0),IF($D251&gt;0,IF(AND(INDIRECT(ADDRESS($D251,44))=0,INDIRECT(ADDRESS($D251,38))="UL",ISERROR(SEARCH("Rear",INDIRECT(ADDRESS($D251,33)))),ISERROR(SEARCH("Side",INDIRECT(ADDRESS($D251,33))))),INDIRECT(ADDRESS($D251,COLUMN())),0),0),IF($E251&gt;0,IF(AND(INDIRECT(ADDRESS($E251,44))=0,INDIRECT(ADDRESS($E251,38))="UL",ISERROR(SEARCH("Rear",INDIRECT(ADDRESS($E251,33)))),ISERROR(SEARCH("Side",INDIRECT(ADDRESS($E251,33))))),INDIRECT(ADDRESS($E251,COLUMN())),0),0),IF($F251&gt;0,IF(AND(INDIRECT(ADDRESS($F251,44))=0,INDIRECT(ADDRESS($F251,38))="UL",ISERROR(SEARCH("Rear",INDIRECT(ADDRESS($F251,33)))),ISERROR(SEARCH("Side",INDIRECT(ADDRESS($F251,33))))),INDIRECT(ADDRESS($F251,COLUMN())),0),0),IF($G251&gt;0,IF(AND(INDIRECT(ADDRESS($G251,44))=0,INDIRECT(ADDRESS($G251,38))="UL",ISERROR(SEARCH("Rear",INDIRECT(ADDRESS($G251,33)))),ISERROR(SEARCH("Side",INDIRECT(ADDRESS($G251,33))))),INDIRECT(ADDRESS($G251,COLUMN())),0),0),IF($H251&gt;0,IF(AND(INDIRECT(ADDRESS($H251,44))=0,INDIRECT(ADDRESS($H251,38))="UL",ISERROR(SEARCH("Rear",INDIRECT(ADDRESS($H251,33)))),ISERROR(SEARCH("Side",INDIRECT(ADDRESS($H251,33))))),INDIRECT(ADDRESS($H251,COLUMN())),0),0),IF($I251&gt;0,IF(AND(INDIRECT(ADDRESS($I251,44))=0,INDIRECT(ADDRESS($I251,38))="UL",ISERROR(SEARCH("Rear",INDIRECT(ADDRESS($I251,33)))),ISERROR(SEARCH("Side",INDIRECT(ADDRESS($I251,33))))),INDIRECT(ADDRESS($I251,COLUMN())),0),0),IF($J251&gt;0,IF(AND(INDIRECT(ADDRESS($J251,44))=0,INDIRECT(ADDRESS($J251,38))="UL",ISERROR(SEARCH("Rear",INDIRECT(ADDRESS($J251,33)))),ISERROR(SEARCH("Side",INDIRECT(ADDRESS($J251,33))))),INDIRECT(ADDRESS($J251,COLUMN())),0),0),IF($K251&gt;0,IF(AND(INDIRECT(ADDRESS($K251,44))=0,INDIRECT(ADDRESS($K251,38))="UL",ISERROR(SEARCH("Rear",INDIRECT(ADDRESS($K251,33)))),ISERROR(SEARCH("Side",INDIRECT(ADDRESS($K251,33))))),INDIRECT(ADDRESS($K251,COLUMN())),0),0),IF($L251&gt;0,IF(AND(INDIRECT(ADDRESS($L251,44))=0,INDIRECT(ADDRESS($L251,38))="UL",ISERROR(SEARCH("Rear",INDIRECT(ADDRESS($L251,33)))),ISERROR(SEARCH("Side",INDIRECT(ADDRESS($L251,33))))),INDIRECT(ADDRESS($L251,COLUMN())),0),0),IF($M251&gt;0,IF(AND(INDIRECT(ADDRESS($M251,44))=0,INDIRECT(ADDRESS($M251,38))="UL",ISERROR(SEARCH("Rear",INDIRECT(ADDRESS($M251,33)))),ISERROR(SEARCH("Side",INDIRECT(ADDRESS($M251,33))))),INDIRECT(ADDRESS($M251,COLUMN())),0),0))</f>
        <v>0</v>
      </c>
      <c r="AY251" s="58">
        <f t="shared" ca="1" si="174"/>
        <v>0.88888888888888884</v>
      </c>
      <c r="AZ251" s="58">
        <f t="shared" ca="1" si="175"/>
        <v>0.44444444444444442</v>
      </c>
      <c r="BA251" s="58" cm="1">
        <f t="array" aca="1" ref="BA251" ca="1">SUM(IF($C251&gt;0,IF(AND(INDIRECT(ADDRESS($C251,44))=0,INDIRECT(ADDRESS($C251,38))="UL"),INDIRECT(ADDRESS($C251,COLUMN())),0),0),IF($D251&gt;0,IF(AND(INDIRECT(ADDRESS($D251,44))=0,INDIRECT(ADDRESS($D251,38))="UL"),INDIRECT(ADDRESS($D251,COLUMN())),0),0),IF($E251&gt;0,IF(AND(INDIRECT(ADDRESS($E251,44))=0,INDIRECT(ADDRESS($E251,38))="UL"),INDIRECT(ADDRESS($E251,COLUMN())),0),0),IF($F251&gt;0,IF(AND(INDIRECT(ADDRESS($F251,44))=0,INDIRECT(ADDRESS($F251,38))="UL"),INDIRECT(ADDRESS($F251,COLUMN())),0),0),IF($G251&gt;0,IF(AND(INDIRECT(ADDRESS($G251,44))=0,INDIRECT(ADDRESS($G251,38))="UL"),INDIRECT(ADDRESS($G251,COLUMN())),0),0),IF($H251&gt;0,IF(AND(INDIRECT(ADDRESS($H251,44))=0,INDIRECT(ADDRESS($H251,38))="UL"),INDIRECT(ADDRESS($H251,COLUMN())),0),0),IF($I251&gt;0,IF(AND(INDIRECT(ADDRESS($I251,44))=0,INDIRECT(ADDRESS($I251,38))="UL"),INDIRECT(ADDRESS($I251,COLUMN())),0),0),IF($J251&gt;0,IF(AND(INDIRECT(ADDRESS($J251,44))=0,INDIRECT(ADDRESS($J251,38))="UL"),INDIRECT(ADDRESS($J251,COLUMN())),0),0),IF($K251&gt;0,IF(AND(INDIRECT(ADDRESS($K251,44))=0,INDIRECT(ADDRESS($K251,38))="UL"),INDIRECT(ADDRESS($K251,COLUMN())),0),0),IF($L251&gt;0,IF(AND(INDIRECT(ADDRESS($L251,44))=0,INDIRECT(ADDRESS($L251,38))="UL"),INDIRECT(ADDRESS($L251,COLUMN())),0),0),IF($M251&gt;0,IF(AND(INDIRECT(ADDRESS($M251,44))=0,INDIRECT(ADDRESS($M251,38))="UL"),INDIRECT(ADDRESS($M251,COLUMN())),0),0))</f>
        <v>0.23097001763668426</v>
      </c>
      <c r="BB251" s="58" cm="1">
        <f t="array" aca="1" ref="BB251" ca="1">SUM(IF($C251&gt;0,IF(AND(INDIRECT(ADDRESS($C251,44))=0,INDIRECT(ADDRESS($C251,38))="UL"),INDIRECT(ADDRESS($C251,COLUMN())),0),0),IF($D251&gt;0,IF(AND(INDIRECT(ADDRESS($D251,44))=0,INDIRECT(ADDRESS($D251,38))="UL"),INDIRECT(ADDRESS($D251,COLUMN())),0),0),IF($E251&gt;0,IF(AND(INDIRECT(ADDRESS($E251,44))=0,INDIRECT(ADDRESS($E251,38))="UL"),INDIRECT(ADDRESS($E251,COLUMN())),0),0),IF($F251&gt;0,IF(AND(INDIRECT(ADDRESS($F251,44))=0,INDIRECT(ADDRESS($F251,38))="UL"),INDIRECT(ADDRESS($F251,COLUMN())),0),0),IF($G251&gt;0,IF(AND(INDIRECT(ADDRESS($G251,44))=0,INDIRECT(ADDRESS($G251,38))="UL"),INDIRECT(ADDRESS($G251,COLUMN())),0),0),IF($H251&gt;0,IF(AND(INDIRECT(ADDRESS($H251,44))=0,INDIRECT(ADDRESS($H251,38))="UL"),INDIRECT(ADDRESS($H251,COLUMN())),0),0),IF($I251&gt;0,IF(AND(INDIRECT(ADDRESS($I251,44))=0,INDIRECT(ADDRESS($I251,38))="UL"),INDIRECT(ADDRESS($I251,COLUMN())),0),0),IF($J251&gt;0,IF(AND(INDIRECT(ADDRESS($J251,44))=0,INDIRECT(ADDRESS($J251,38))="UL"),INDIRECT(ADDRESS($J251,COLUMN())),0),0),IF($K251&gt;0,IF(AND(INDIRECT(ADDRESS($K251,44))=0,INDIRECT(ADDRESS($K251,38))="UL"),INDIRECT(ADDRESS($K251,COLUMN())),0),0),IF($L251&gt;0,IF(AND(INDIRECT(ADDRESS($L251,44))=0,INDIRECT(ADDRESS($L251,38))="UL"),INDIRECT(ADDRESS($L251,COLUMN())),0),0),IF($M251&gt;0,IF(AND(INDIRECT(ADDRESS($M251,44))=0,INDIRECT(ADDRESS($M251,38))="UL"),INDIRECT(ADDRESS($M251,COLUMN())),0),0))</f>
        <v>0.37650793650793651</v>
      </c>
      <c r="BC251" s="58" cm="1">
        <f t="array" aca="1" ref="BC251" ca="1">SUM(IF($C251&gt;0,IF(AND(INDIRECT(ADDRESS($C251,44))=0,INDIRECT(ADDRESS($C251,38))="UL"),INDIRECT(ADDRESS($C251,COLUMN())),0),0),IF($D251&gt;0,IF(AND(INDIRECT(ADDRESS($D251,44))=0,INDIRECT(ADDRESS($D251,38))="UL"),INDIRECT(ADDRESS($D251,COLUMN())),0),0),IF($E251&gt;0,IF(AND(INDIRECT(ADDRESS($E251,44))=0,INDIRECT(ADDRESS($E251,38))="UL"),INDIRECT(ADDRESS($E251,COLUMN())),0),0),IF($F251&gt;0,IF(AND(INDIRECT(ADDRESS($F251,44))=0,INDIRECT(ADDRESS($F251,38))="UL"),INDIRECT(ADDRESS($F251,COLUMN())),0),0),IF($G251&gt;0,IF(AND(INDIRECT(ADDRESS($G251,44))=0,INDIRECT(ADDRESS($G251,38))="UL"),INDIRECT(ADDRESS($G251,COLUMN())),0),0),IF($H251&gt;0,IF(AND(INDIRECT(ADDRESS($H251,44))=0,INDIRECT(ADDRESS($H251,38))="UL"),INDIRECT(ADDRESS($H251,COLUMN())),0),0),IF($I251&gt;0,IF(AND(INDIRECT(ADDRESS($I251,44))=0,INDIRECT(ADDRESS($I251,38))="UL"),INDIRECT(ADDRESS($I251,COLUMN())),0),0),IF($J251&gt;0,IF(AND(INDIRECT(ADDRESS($J251,44))=0,INDIRECT(ADDRESS($J251,38))="UL"),INDIRECT(ADDRESS($J251,COLUMN())),0),0),IF($K251&gt;0,IF(AND(INDIRECT(ADDRESS($K251,44))=0,INDIRECT(ADDRESS($K251,38))="UL"),INDIRECT(ADDRESS($K251,COLUMN())),0),0),IF($L251&gt;0,IF(AND(INDIRECT(ADDRESS($L251,44))=0,INDIRECT(ADDRESS($L251,38))="UL"),INDIRECT(ADDRESS($L251,COLUMN())),0),0),IF($M251&gt;0,IF(AND(INDIRECT(ADDRESS($M251,44))=0,INDIRECT(ADDRESS($M251,38))="UL"),INDIRECT(ADDRESS($M251,COLUMN())),0),0))</f>
        <v>0.20095238095238094</v>
      </c>
      <c r="BD251" s="58" cm="1">
        <f t="array" aca="1" ref="BD251" ca="1">SUM(IF($C251&gt;0,IF(AND(INDIRECT(ADDRESS($C251,44))=0,INDIRECT(ADDRESS($C251,38))="UL"),INDIRECT(ADDRESS($C251,COLUMN())),0),0),IF($D251&gt;0,IF(AND(INDIRECT(ADDRESS($D251,44))=0,INDIRECT(ADDRESS($D251,38))="UL"),INDIRECT(ADDRESS($D251,COLUMN())),0),0),IF($E251&gt;0,IF(AND(INDIRECT(ADDRESS($E251,44))=0,INDIRECT(ADDRESS($E251,38))="UL"),INDIRECT(ADDRESS($E251,COLUMN())),0),0),IF($F251&gt;0,IF(AND(INDIRECT(ADDRESS($F251,44))=0,INDIRECT(ADDRESS($F251,38))="UL"),INDIRECT(ADDRESS($F251,COLUMN())),0),0),IF($G251&gt;0,IF(AND(INDIRECT(ADDRESS($G251,44))=0,INDIRECT(ADDRESS($G251,38))="UL"),INDIRECT(ADDRESS($G251,COLUMN())),0),0),IF($H251&gt;0,IF(AND(INDIRECT(ADDRESS($H251,44))=0,INDIRECT(ADDRESS($H251,38))="UL"),INDIRECT(ADDRESS($H251,COLUMN())),0),0),IF($I251&gt;0,IF(AND(INDIRECT(ADDRESS($I251,44))=0,INDIRECT(ADDRESS($I251,38))="UL"),INDIRECT(ADDRESS($I251,COLUMN())),0),0),IF($J251&gt;0,IF(AND(INDIRECT(ADDRESS($J251,44))=0,INDIRECT(ADDRESS($J251,38))="UL"),INDIRECT(ADDRESS($J251,COLUMN())),0),0),IF($K251&gt;0,IF(AND(INDIRECT(ADDRESS($K251,44))=0,INDIRECT(ADDRESS($K251,38))="UL"),INDIRECT(ADDRESS($K251,COLUMN())),0),0),IF($L251&gt;0,IF(AND(INDIRECT(ADDRESS($L251,44))=0,INDIRECT(ADDRESS($L251,38))="UL"),INDIRECT(ADDRESS($L251,COLUMN())),0),0),IF($M251&gt;0,IF(AND(INDIRECT(ADDRESS($M251,44))=0,INDIRECT(ADDRESS($M251,38))="UL"),INDIRECT(ADDRESS($M251,COLUMN())),0),0))</f>
        <v>0.32652557319223985</v>
      </c>
      <c r="BE251" s="57">
        <f t="shared" ca="1" si="176"/>
        <v>0.23097001763668426</v>
      </c>
      <c r="BF251" s="57" cm="1">
        <f t="array" aca="1" ref="BF251" ca="1">SUM(IF($C251&gt;0,IF(INDIRECT(ADDRESS($C251,45))=1,INDIRECT(ADDRESS($C251,52))*INDIRECT(ADDRESS($C251,42))/5,0),0), IF($D251&gt;0,IF(INDIRECT(ADDRESS($D251,45))=1,INDIRECT(ADDRESS($D251,52))*INDIRECT(ADDRESS($D251,42))/5,0),0), IF($E251&gt;0,IF(INDIRECT(ADDRESS($E251,45))=1,INDIRECT(ADDRESS($E251,52))*INDIRECT(ADDRESS($E251,42))/5,0),0), IF($F251&gt;0,IF(INDIRECT(ADDRESS($F251,45))=1,INDIRECT(ADDRESS($F251,52))*INDIRECT(ADDRESS($F251,42))/5,0),0), IF($G251&gt;0,IF(INDIRECT(ADDRESS($G251,45))=1,INDIRECT(ADDRESS($G251,52))*INDIRECT(ADDRESS($G251,42))/5,0),0), IF($H251&gt;0,IF(INDIRECT(ADDRESS($H251,45))=1,INDIRECT(ADDRESS($H251,52))*INDIRECT(ADDRESS($H251,42))/5,0),0)
)*$BF$296/100</f>
        <v>3.7962962962962962E-2</v>
      </c>
      <c r="BG251" s="19"/>
      <c r="BH251" s="57" cm="1">
        <f t="array" aca="1" ref="BH251" ca="1">SUM(IF($C251&gt;0,IF(AND(INDIRECT(ADDRESS($C251,44))=0,INDIRECT(ADDRESS($C251,38))&lt;&gt;"UL"),INDIRECT(ADDRESS($C251,COLUMN()-12)),0),0), IF($D251&gt;0,IF(AND(INDIRECT(ADDRESS($D251,44))=0,INDIRECT(ADDRESS($D251,38))&lt;&gt;"UL"),INDIRECT(ADDRESS($D251,COLUMN()-12)),0),0), IF($E251&gt;0,IF(AND(INDIRECT(ADDRESS($E251,44))=0,INDIRECT(ADDRESS($E251,38))&lt;&gt;"UL"),INDIRECT(ADDRESS($E251,COLUMN()-12)),0),0), IF($F251&gt;0,IF(AND(INDIRECT(ADDRESS($F251,44))=0,INDIRECT(ADDRESS($F251,38))&lt;&gt;"UL"),INDIRECT(ADDRESS($F251,COLUMN()-12)),0),0), IF($G251&gt;0,IF(AND(INDIRECT(ADDRESS($G251,44))=0,INDIRECT(ADDRESS($G251,38))&lt;&gt;"UL"),INDIRECT(ADDRESS($G251,COLUMN()-12)),0),0), IF($H251&gt;0,IF(AND(INDIRECT(ADDRESS($H251,44))=0,INDIRECT(ADDRESS($H251,38))&lt;&gt;"UL"),INDIRECT(ADDRESS($H251,COLUMN()-12)),0),0), IF($I251&gt;0,IF(AND(INDIRECT(ADDRESS($I251,44))=0,INDIRECT(ADDRESS($I251,38))&lt;&gt;"UL"),INDIRECT(ADDRESS($I251,COLUMN()-12)),0),0), IF($J251&gt;0,IF(AND(INDIRECT(ADDRESS($J251,44))=0,INDIRECT(ADDRESS($J251,38))&lt;&gt;"UL"),INDIRECT(ADDRESS($J251,COLUMN()-12)),0),0), IF($K251&gt;0,IF(AND(INDIRECT(ADDRESS($K251,44))=0,INDIRECT(ADDRESS($K251,38))&lt;&gt;"UL"),INDIRECT(ADDRESS($K251,COLUMN()-12)),0),0), IF($L251&gt;0,IF(AND(INDIRECT(ADDRESS($L251,44))=0,INDIRECT(ADDRESS($L251,38))&lt;&gt;"UL"),INDIRECT(ADDRESS($L251,COLUMN()-12)),0),0), IF($M251&gt;0,IF(AND(INDIRECT(ADDRESS($M251,44))=0,INDIRECT(ADDRESS($M251,38))&lt;&gt;"UL"),INDIRECT(ADDRESS($M251,COLUMN()-12)),0),0))</f>
        <v>0</v>
      </c>
      <c r="BI251" s="57" cm="1">
        <f t="array" aca="1" ref="BI251" ca="1">SUM(IF($C251&gt;0,IF(AND(INDIRECT(ADDRESS($C251,44))=0,INDIRECT(ADDRESS($C251,38))&lt;&gt;"UL"),INDIRECT(ADDRESS($C251,COLUMN()-12)),0),0), IF($D251&gt;0,IF(AND(INDIRECT(ADDRESS($D251,44))=0,INDIRECT(ADDRESS($D251,38))&lt;&gt;"UL"),INDIRECT(ADDRESS($D251,COLUMN()-12)),0),0), IF($E251&gt;0,IF(AND(INDIRECT(ADDRESS($E251,44))=0,INDIRECT(ADDRESS($E251,38))&lt;&gt;"UL"),INDIRECT(ADDRESS($E251,COLUMN()-12)),0),0), IF($F251&gt;0,IF(AND(INDIRECT(ADDRESS($F251,44))=0,INDIRECT(ADDRESS($F251,38))&lt;&gt;"UL"),INDIRECT(ADDRESS($F251,COLUMN()-12)),0),0), IF($G251&gt;0,IF(AND(INDIRECT(ADDRESS($G251,44))=0,INDIRECT(ADDRESS($G251,38))&lt;&gt;"UL"),INDIRECT(ADDRESS($G251,COLUMN()-12)),0),0), IF($H251&gt;0,IF(AND(INDIRECT(ADDRESS($H251,44))=0,INDIRECT(ADDRESS($H251,38))&lt;&gt;"UL"),INDIRECT(ADDRESS($H251,COLUMN()-12)),0),0), IF($I251&gt;0,IF(AND(INDIRECT(ADDRESS($I251,44))=0,INDIRECT(ADDRESS($I251,38))&lt;&gt;"UL"),INDIRECT(ADDRESS($I251,COLUMN()-12)),0),0), IF($J251&gt;0,IF(AND(INDIRECT(ADDRESS($J251,44))=0,INDIRECT(ADDRESS($J251,38))&lt;&gt;"UL"),INDIRECT(ADDRESS($J251,COLUMN()-12)),0),0), IF($K251&gt;0,IF(AND(INDIRECT(ADDRESS($K251,44))=0,INDIRECT(ADDRESS($K251,38))&lt;&gt;"UL"),INDIRECT(ADDRESS($K251,COLUMN()-12)),0),0), IF($L251&gt;0,IF(AND(INDIRECT(ADDRESS($L251,44))=0,INDIRECT(ADDRESS($L251,38))&lt;&gt;"UL"),INDIRECT(ADDRESS($L251,COLUMN()-12)),0),0), IF($M251&gt;0,IF(AND(INDIRECT(ADDRESS($M251,44))=0,INDIRECT(ADDRESS($M251,38))&lt;&gt;"UL"),INDIRECT(ADDRESS($M251,COLUMN()-12)),0),0))</f>
        <v>0</v>
      </c>
      <c r="BJ251" s="57" cm="1">
        <f t="array" aca="1" ref="BJ251" ca="1">SUM(IF($C251&gt;0,IF(AND(INDIRECT(ADDRESS($C251,44))=0,INDIRECT(ADDRESS($C251,38))&lt;&gt;"UL"),INDIRECT(ADDRESS($C251,COLUMN()-12)),0),0), IF($D251&gt;0,IF(AND(INDIRECT(ADDRESS($D251,44))=0,INDIRECT(ADDRESS($D251,38))&lt;&gt;"UL"),INDIRECT(ADDRESS($D251,COLUMN()-12)),0),0), IF($E251&gt;0,IF(AND(INDIRECT(ADDRESS($E251,44))=0,INDIRECT(ADDRESS($E251,38))&lt;&gt;"UL"),INDIRECT(ADDRESS($E251,COLUMN()-12)),0),0), IF($F251&gt;0,IF(AND(INDIRECT(ADDRESS($F251,44))=0,INDIRECT(ADDRESS($F251,38))&lt;&gt;"UL"),INDIRECT(ADDRESS($F251,COLUMN()-12)),0),0), IF($G251&gt;0,IF(AND(INDIRECT(ADDRESS($G251,44))=0,INDIRECT(ADDRESS($G251,38))&lt;&gt;"UL"),INDIRECT(ADDRESS($G251,COLUMN()-12)),0),0), IF($H251&gt;0,IF(AND(INDIRECT(ADDRESS($H251,44))=0,INDIRECT(ADDRESS($H251,38))&lt;&gt;"UL"),INDIRECT(ADDRESS($H251,COLUMN()-12)),0),0), IF($I251&gt;0,IF(AND(INDIRECT(ADDRESS($I251,44))=0,INDIRECT(ADDRESS($I251,38))&lt;&gt;"UL"),INDIRECT(ADDRESS($I251,COLUMN()-12)),0),0), IF($J251&gt;0,IF(AND(INDIRECT(ADDRESS($J251,44))=0,INDIRECT(ADDRESS($J251,38))&lt;&gt;"UL"),INDIRECT(ADDRESS($J251,COLUMN()-12)),0),0), IF($K251&gt;0,IF(AND(INDIRECT(ADDRESS($K251,44))=0,INDIRECT(ADDRESS($K251,38))&lt;&gt;"UL"),INDIRECT(ADDRESS($K251,COLUMN()-12)),0),0), IF($L251&gt;0,IF(AND(INDIRECT(ADDRESS($L251,44))=0,INDIRECT(ADDRESS($L251,38))&lt;&gt;"UL"),INDIRECT(ADDRESS($L251,COLUMN()-12)),0),0), IF($M251&gt;0,IF(AND(INDIRECT(ADDRESS($M251,44))=0,INDIRECT(ADDRESS($M251,38))&lt;&gt;"UL"),INDIRECT(ADDRESS($M251,COLUMN()-12)),0),0))</f>
        <v>0</v>
      </c>
      <c r="BK251" s="57">
        <f t="shared" ca="1" si="177"/>
        <v>0</v>
      </c>
      <c r="BL251" s="58">
        <f t="shared" ca="1" si="178"/>
        <v>0</v>
      </c>
      <c r="BM251" s="57" cm="1">
        <f t="array" aca="1" ref="BM251" ca="1">SUM(IF($C251&gt;0,IF(AND(INDIRECT(ADDRESS($C251,44))=0,INDIRECT(ADDRESS($C251,38))&lt;&gt;"UL"),INDIRECT(ADDRESS($C251,COLUMN()-12)),0),0), IF($D251&gt;0,IF(AND(INDIRECT(ADDRESS($D251,44))=0,INDIRECT(ADDRESS($D251,38))&lt;&gt;"UL"),INDIRECT(ADDRESS($D251,COLUMN()-12)),0),0), IF($E251&gt;0,IF(AND(INDIRECT(ADDRESS($E251,44))=0,INDIRECT(ADDRESS($E251,38))&lt;&gt;"UL"),INDIRECT(ADDRESS($E251,COLUMN()-12)),0),0), IF($F251&gt;0,IF(AND(INDIRECT(ADDRESS($F251,44))=0,INDIRECT(ADDRESS($F251,38))&lt;&gt;"UL"),INDIRECT(ADDRESS($F251,COLUMN()-12)),0),0), IF($G251&gt;0,IF(AND(INDIRECT(ADDRESS($G251,44))=0,INDIRECT(ADDRESS($G251,38))&lt;&gt;"UL"),INDIRECT(ADDRESS($G251,COLUMN()-12)),0),0), IF($H251&gt;0,IF(AND(INDIRECT(ADDRESS($H251,44))=0,INDIRECT(ADDRESS($H251,38))&lt;&gt;"UL"),INDIRECT(ADDRESS($H251,COLUMN()-12)),0),0), IF($I251&gt;0,IF(AND(INDIRECT(ADDRESS($I251,44))=0,INDIRECT(ADDRESS($I251,38))&lt;&gt;"UL"),INDIRECT(ADDRESS($I251,COLUMN()-12)),0),0), IF($J251&gt;0,IF(AND(INDIRECT(ADDRESS($J251,44))=0,INDIRECT(ADDRESS($J251,38))&lt;&gt;"UL"),INDIRECT(ADDRESS($J251,COLUMN()-12)),0),0), IF($K251&gt;0,IF(AND(INDIRECT(ADDRESS($K251,44))=0,INDIRECT(ADDRESS($K251,38))&lt;&gt;"UL"),INDIRECT(ADDRESS($K251,COLUMN()-11)),0),0), IF($L251&gt;0,IF(AND(INDIRECT(ADDRESS($L251,44))=0,INDIRECT(ADDRESS($L251,38))&lt;&gt;"UL"),INDIRECT(ADDRESS($L251,COLUMN()-11)),0),0), IF($M251&gt;0,IF(AND(INDIRECT(ADDRESS($M251,44))=0,INDIRECT(ADDRESS($M251,38))&lt;&gt;"UL"),INDIRECT(ADDRESS($M251,COLUMN()-11)),0),0))</f>
        <v>0</v>
      </c>
      <c r="BN251" s="57" cm="1">
        <f t="array" aca="1" ref="BN251" ca="1">SUM(IF($C251&gt;0,IF(AND(INDIRECT(ADDRESS($C251,44))=0,INDIRECT(ADDRESS($C251,38))&lt;&gt;"UL"),INDIRECT(ADDRESS($C251,COLUMN()-12)),0),0), IF($D251&gt;0,IF(AND(INDIRECT(ADDRESS($D251,44))=0,INDIRECT(ADDRESS($D251,38))&lt;&gt;"UL"),INDIRECT(ADDRESS($D251,COLUMN()-12)),0),0), IF($E251&gt;0,IF(AND(INDIRECT(ADDRESS($E251,44))=0,INDIRECT(ADDRESS($E251,38))&lt;&gt;"UL"),INDIRECT(ADDRESS($E251,COLUMN()-12)),0),0), IF($F251&gt;0,IF(AND(INDIRECT(ADDRESS($F251,44))=0,INDIRECT(ADDRESS($F251,38))&lt;&gt;"UL"),INDIRECT(ADDRESS($F251,COLUMN()-12)),0),0), IF($G251&gt;0,IF(AND(INDIRECT(ADDRESS($G251,44))=0,INDIRECT(ADDRESS($G251,38))&lt;&gt;"UL"),INDIRECT(ADDRESS($G251,COLUMN()-12)),0),0), IF($H251&gt;0,IF(AND(INDIRECT(ADDRESS($H251,44))=0,INDIRECT(ADDRESS($H251,38))&lt;&gt;"UL"),INDIRECT(ADDRESS($H251,COLUMN()-12)),0),0), IF($I251&gt;0,IF(AND(INDIRECT(ADDRESS($I251,44))=0,INDIRECT(ADDRESS($I251,38))&lt;&gt;"UL"),INDIRECT(ADDRESS($I251,COLUMN()-12)),0),0), IF($J251&gt;0,IF(AND(INDIRECT(ADDRESS($J251,44))=0,INDIRECT(ADDRESS($J251,38))&lt;&gt;"UL"),INDIRECT(ADDRESS($J251,COLUMN()-12)),0),0), IF($K251&gt;0,IF(AND(INDIRECT(ADDRESS($K251,44))=0,INDIRECT(ADDRESS($K251,38))&lt;&gt;"UL"),INDIRECT(ADDRESS($K251,COLUMN()-11)),0),0), IF($L251&gt;0,IF(AND(INDIRECT(ADDRESS($L251,44))=0,INDIRECT(ADDRESS($L251,38))&lt;&gt;"UL"),INDIRECT(ADDRESS($L251,COLUMN()-11)),0),0), IF($M251&gt;0,IF(AND(INDIRECT(ADDRESS($M251,44))=0,INDIRECT(ADDRESS($M251,38))&lt;&gt;"UL"),INDIRECT(ADDRESS($M251,COLUMN()-11)),0),0))</f>
        <v>0</v>
      </c>
      <c r="BO251" s="57" cm="1">
        <f t="array" aca="1" ref="BO251" ca="1">SUM(IF($C251&gt;0,IF(AND(INDIRECT(ADDRESS($C251,44))=0,INDIRECT(ADDRESS($C251,38))&lt;&gt;"UL"),INDIRECT(ADDRESS($C251,COLUMN()-12)),0),0), IF($D251&gt;0,IF(AND(INDIRECT(ADDRESS($D251,44))=0,INDIRECT(ADDRESS($D251,38))&lt;&gt;"UL"),INDIRECT(ADDRESS($D251,COLUMN()-12)),0),0), IF($E251&gt;0,IF(AND(INDIRECT(ADDRESS($E251,44))=0,INDIRECT(ADDRESS($E251,38))&lt;&gt;"UL"),INDIRECT(ADDRESS($E251,COLUMN()-12)),0),0), IF($F251&gt;0,IF(AND(INDIRECT(ADDRESS($F251,44))=0,INDIRECT(ADDRESS($F251,38))&lt;&gt;"UL"),INDIRECT(ADDRESS($F251,COLUMN()-12)),0),0), IF($G251&gt;0,IF(AND(INDIRECT(ADDRESS($G251,44))=0,INDIRECT(ADDRESS($G251,38))&lt;&gt;"UL"),INDIRECT(ADDRESS($G251,COLUMN()-12)),0),0), IF($H251&gt;0,IF(AND(INDIRECT(ADDRESS($H251,44))=0,INDIRECT(ADDRESS($H251,38))&lt;&gt;"UL"),INDIRECT(ADDRESS($H251,COLUMN()-12)),0),0), IF($I251&gt;0,IF(AND(INDIRECT(ADDRESS($I251,44))=0,INDIRECT(ADDRESS($I251,38))&lt;&gt;"UL"),INDIRECT(ADDRESS($I251,COLUMN()-12)),0),0), IF($J251&gt;0,IF(AND(INDIRECT(ADDRESS($J251,44))=0,INDIRECT(ADDRESS($J251,38))&lt;&gt;"UL"),INDIRECT(ADDRESS($J251,COLUMN()-12)),0),0), IF($K251&gt;0,IF(AND(INDIRECT(ADDRESS($K251,44))=0,INDIRECT(ADDRESS($K251,38))&lt;&gt;"UL"),INDIRECT(ADDRESS($K251,COLUMN()-11)),0),0), IF($L251&gt;0,IF(AND(INDIRECT(ADDRESS($L251,44))=0,INDIRECT(ADDRESS($L251,38))&lt;&gt;"UL"),INDIRECT(ADDRESS($L251,COLUMN()-11)),0),0), IF($M251&gt;0,IF(AND(INDIRECT(ADDRESS($M251,44))=0,INDIRECT(ADDRESS($M251,38))&lt;&gt;"UL"),INDIRECT(ADDRESS($M251,COLUMN()-11)),0),0))</f>
        <v>0</v>
      </c>
      <c r="BP251" s="57" cm="1">
        <f t="array" aca="1" ref="BP251" ca="1">SUM(IF($C251&gt;0,IF(AND(INDIRECT(ADDRESS($C251,44))=0,INDIRECT(ADDRESS($C251,38))&lt;&gt;"UL"),INDIRECT(ADDRESS($C251,COLUMN()-12)),0),0), IF($D251&gt;0,IF(AND(INDIRECT(ADDRESS($D251,44))=0,INDIRECT(ADDRESS($D251,38))&lt;&gt;"UL"),INDIRECT(ADDRESS($D251,COLUMN()-12)),0),0), IF($E251&gt;0,IF(AND(INDIRECT(ADDRESS($E251,44))=0,INDIRECT(ADDRESS($E251,38))&lt;&gt;"UL"),INDIRECT(ADDRESS($E251,COLUMN()-12)),0),0), IF($F251&gt;0,IF(AND(INDIRECT(ADDRESS($F251,44))=0,INDIRECT(ADDRESS($F251,38))&lt;&gt;"UL"),INDIRECT(ADDRESS($F251,COLUMN()-12)),0),0), IF($G251&gt;0,IF(AND(INDIRECT(ADDRESS($G251,44))=0,INDIRECT(ADDRESS($G251,38))&lt;&gt;"UL"),INDIRECT(ADDRESS($G251,COLUMN()-12)),0),0), IF($H251&gt;0,IF(AND(INDIRECT(ADDRESS($H251,44))=0,INDIRECT(ADDRESS($H251,38))&lt;&gt;"UL"),INDIRECT(ADDRESS($H251,COLUMN()-12)),0),0), IF($I251&gt;0,IF(AND(INDIRECT(ADDRESS($I251,44))=0,INDIRECT(ADDRESS($I251,38))&lt;&gt;"UL"),INDIRECT(ADDRESS($I251,COLUMN()-12)),0),0), IF($J251&gt;0,IF(AND(INDIRECT(ADDRESS($J251,44))=0,INDIRECT(ADDRESS($J251,38))&lt;&gt;"UL"),INDIRECT(ADDRESS($J251,COLUMN()-12)),0),0), IF($K251&gt;0,IF(AND(INDIRECT(ADDRESS($K251,44))=0,INDIRECT(ADDRESS($K251,38))&lt;&gt;"UL"),INDIRECT(ADDRESS($K251,COLUMN()-11)),0),0), IF($L251&gt;0,IF(AND(INDIRECT(ADDRESS($L251,44))=0,INDIRECT(ADDRESS($L251,38))&lt;&gt;"UL"),INDIRECT(ADDRESS($L251,COLUMN()-11)),0),0), IF($M251&gt;0,IF(AND(INDIRECT(ADDRESS($M251,44))=0,INDIRECT(ADDRESS($M251,38))&lt;&gt;"UL"),INDIRECT(ADDRESS($M251,COLUMN()-11)),0),0))</f>
        <v>0</v>
      </c>
      <c r="BQ251" s="57">
        <f t="shared" ca="1" si="179"/>
        <v>0</v>
      </c>
      <c r="BR251" s="161">
        <f t="shared" ca="1" si="180"/>
        <v>74.229655963253677</v>
      </c>
      <c r="BS251" s="56"/>
      <c r="BT251" s="56">
        <f t="shared" ca="1" si="181"/>
        <v>2.1527800020469892</v>
      </c>
      <c r="BU251" s="89">
        <f t="shared" ca="1" si="182"/>
        <v>0.10251333343080901</v>
      </c>
      <c r="BV251" s="57" t="s">
        <v>33</v>
      </c>
      <c r="BW251" s="57" cm="1">
        <f t="array" aca="1" ref="BW251" ca="1">SUM(IF($C251&gt;0,IF(AND(INDIRECT(ADDRESS($C251,44))=0,INDIRECT(ADDRESS($C251,38))="UL",ISERROR(SEARCH("Rear",INDIRECT(ADDRESS($C251,33)))),ISERROR(SEARCH("Side",INDIRECT(ADDRESS($C251,33))))),INDIRECT(ADDRESS($C251,COLUMN())),0),0),IF($D251&gt;0,IF(AND(INDIRECT(ADDRESS($D251,44))=0,INDIRECT(ADDRESS($D251,38))="UL",ISERROR(SEARCH("Rear",INDIRECT(ADDRESS($D251,33)))),ISERROR(SEARCH("Side",INDIRECT(ADDRESS($D251,33))))),INDIRECT(ADDRESS($D251,COLUMN())),0),0),IF($E251&gt;0,IF(AND(INDIRECT(ADDRESS($E251,44))=0,INDIRECT(ADDRESS($E251,38))="UL",ISERROR(SEARCH("Rear",INDIRECT(ADDRESS($E251,33)))),ISERROR(SEARCH("Side",INDIRECT(ADDRESS($E251,33))))),INDIRECT(ADDRESS($E251,COLUMN())),0),0),IF($F251&gt;0,IF(AND(INDIRECT(ADDRESS($F251,44))=0,INDIRECT(ADDRESS($F251,38))="UL",ISERROR(SEARCH("Rear",INDIRECT(ADDRESS($F251,33)))),ISERROR(SEARCH("Side",INDIRECT(ADDRESS($F251,33))))),INDIRECT(ADDRESS($F251,COLUMN())),0),0),IF($G251&gt;0,IF(AND(INDIRECT(ADDRESS($G251,44))=0,INDIRECT(ADDRESS($G251,38))="UL",ISERROR(SEARCH("Rear",INDIRECT(ADDRESS($G251,33)))),ISERROR(SEARCH("Side",INDIRECT(ADDRESS($G251,33))))),INDIRECT(ADDRESS($G251,COLUMN())),0),0),IF($H251&gt;0,IF(AND(INDIRECT(ADDRESS($H251,44))=0,INDIRECT(ADDRESS($H251,38))="UL",ISERROR(SEARCH("Rear",INDIRECT(ADDRESS($H251,33)))),ISERROR(SEARCH("Side",INDIRECT(ADDRESS($H251,33))))),INDIRECT(ADDRESS($H251,COLUMN())),0),0),IF($I251&gt;0,IF(AND(INDIRECT(ADDRESS($I251,44))=0,INDIRECT(ADDRESS($I251,38))="UL",ISERROR(SEARCH("Rear",INDIRECT(ADDRESS($I251,33)))),ISERROR(SEARCH("Side",INDIRECT(ADDRESS($I251,33))))),INDIRECT(ADDRESS($I251,COLUMN())),0),0),IF($J251&gt;0,IF(AND(INDIRECT(ADDRESS($J251,44))=0,INDIRECT(ADDRESS($J251,38))="UL",ISERROR(SEARCH("Rear",INDIRECT(ADDRESS($J251,33)))),ISERROR(SEARCH("Side",INDIRECT(ADDRESS($J251,33))))),INDIRECT(ADDRESS($J251,COLUMN())),0),0),IF($K251&gt;0,IF(AND(INDIRECT(ADDRESS($K251,44))=0,INDIRECT(ADDRESS($K251,38))="UL",ISERROR(SEARCH("Rear",INDIRECT(ADDRESS($K251,33)))),ISERROR(SEARCH("Side",INDIRECT(ADDRESS($K251,33))))),INDIRECT(ADDRESS($K251,COLUMN())),0),0),IF($L251&gt;0,IF(AND(INDIRECT(ADDRESS($L251,44))=0,INDIRECT(ADDRESS($L251,38))="UL",ISERROR(SEARCH("Rear",INDIRECT(ADDRESS($L251,33)))),ISERROR(SEARCH("Side",INDIRECT(ADDRESS($L251,33))))),INDIRECT(ADDRESS($L251,COLUMN())),0),0),IF($M251&gt;0,IF(AND(INDIRECT(ADDRESS($M251,44))=0,INDIRECT(ADDRESS($M251,38))="UL",ISERROR(SEARCH("Rear",INDIRECT(ADDRESS($M251,33)))),ISERROR(SEARCH("Side",INDIRECT(ADDRESS($M251,33))))),INDIRECT(ADDRESS($M251,COLUMN())),0),0))</f>
        <v>0.22222222222222221</v>
      </c>
      <c r="BX251" s="57">
        <f t="shared" ca="1" si="183"/>
        <v>0.88888888888888884</v>
      </c>
      <c r="BY251" s="57" cm="1">
        <f t="array" aca="1" ref="BY251" ca="1">SUM(IF($C251&gt;0,IF(AND(INDIRECT(ADDRESS($C251,44))=0,INDIRECT(ADDRESS($C251,38))="UL"),INDIRECT(ADDRESS($C251,COLUMN())),0),0),IF($D251&gt;0,IF(AND(INDIRECT(ADDRESS($D251,44))=0,INDIRECT(ADDRESS($D251,38))="UL"),INDIRECT(ADDRESS($D251,COLUMN())),0),0),IF($E251&gt;0,IF(AND(INDIRECT(ADDRESS($E251,44))=0,INDIRECT(ADDRESS($E251,38))="UL"),INDIRECT(ADDRESS($E251,COLUMN())),0),0),IF($F251&gt;0,IF(AND(INDIRECT(ADDRESS($F251,44))=0,INDIRECT(ADDRESS($F251,38))="UL"),INDIRECT(ADDRESS($F251,COLUMN())),0),0),IF($G251&gt;0,IF(AND(INDIRECT(ADDRESS($G251,44))=0,INDIRECT(ADDRESS($G251,38))="UL"),INDIRECT(ADDRESS($G251,COLUMN())),0),0),IF($H251&gt;0,IF(AND(INDIRECT(ADDRESS($H251,44))=0,INDIRECT(ADDRESS($H251,38))="UL"),INDIRECT(ADDRESS($H251,COLUMN())),0),0),IF($I251&gt;0,IF(AND(INDIRECT(ADDRESS($I251,44))=0,INDIRECT(ADDRESS($I251,38))="UL"),INDIRECT(ADDRESS($I251,COLUMN())),0),0),IF($J251&gt;0,IF(AND(INDIRECT(ADDRESS($J251,44))=0,INDIRECT(ADDRESS($J251,38))="UL"),INDIRECT(ADDRESS($J251,COLUMN())),0),0),IF($K251&gt;0,IF(AND(INDIRECT(ADDRESS($K251,44))=0,INDIRECT(ADDRESS($K251,38))="UL"),INDIRECT(ADDRESS($K251,COLUMN())),0),0),IF($L251&gt;0,IF(AND(INDIRECT(ADDRESS($L251,44))=0,INDIRECT(ADDRESS($L251,38))="UL"),INDIRECT(ADDRESS($L251,COLUMN())),0),0),IF($M251&gt;0,IF(AND(INDIRECT(ADDRESS($M251,44))=0,INDIRECT(ADDRESS($M251,38))="UL"),INDIRECT(ADDRESS($M251,COLUMN())),0),0))</f>
        <v>0.21893004115226339</v>
      </c>
      <c r="BZ251" s="57" cm="1">
        <f t="array" aca="1" ref="BZ251" ca="1">SUM(IF($C251&gt;0,IF(AND(INDIRECT(ADDRESS($C251,44))=0,INDIRECT(ADDRESS($C251,38))="UL"),INDIRECT(ADDRESS($C251,COLUMN())),0),0),IF($D251&gt;0,IF(AND(INDIRECT(ADDRESS($D251,44))=0,INDIRECT(ADDRESS($D251,38))="UL"),INDIRECT(ADDRESS($D251,COLUMN())),0),0),IF($E251&gt;0,IF(AND(INDIRECT(ADDRESS($E251,44))=0,INDIRECT(ADDRESS($E251,38))="UL"),INDIRECT(ADDRESS($E251,COLUMN())),0),0),IF($F251&gt;0,IF(AND(INDIRECT(ADDRESS($F251,44))=0,INDIRECT(ADDRESS($F251,38))="UL"),INDIRECT(ADDRESS($F251,COLUMN())),0),0),IF($G251&gt;0,IF(AND(INDIRECT(ADDRESS($G251,44))=0,INDIRECT(ADDRESS($G251,38))="UL"),INDIRECT(ADDRESS($G251,COLUMN())),0),0),IF($H251&gt;0,IF(AND(INDIRECT(ADDRESS($H251,44))=0,INDIRECT(ADDRESS($H251,38))="UL"),INDIRECT(ADDRESS($H251,COLUMN())),0),0),IF($I251&gt;0,IF(AND(INDIRECT(ADDRESS($I251,44))=0,INDIRECT(ADDRESS($I251,38))="UL"),INDIRECT(ADDRESS($I251,COLUMN())),0),0),IF($J251&gt;0,IF(AND(INDIRECT(ADDRESS($J251,44))=0,INDIRECT(ADDRESS($J251,38))="UL"),INDIRECT(ADDRESS($J251,COLUMN())),0),0),IF($K251&gt;0,IF(AND(INDIRECT(ADDRESS($K251,44))=0,INDIRECT(ADDRESS($K251,38))="UL"),INDIRECT(ADDRESS($K251,COLUMN())),0),0),IF($L251&gt;0,IF(AND(INDIRECT(ADDRESS($L251,44))=0,INDIRECT(ADDRESS($L251,38))="UL"),INDIRECT(ADDRESS($L251,COLUMN())),0),0),IF($M251&gt;0,IF(AND(INDIRECT(ADDRESS($M251,44))=0,INDIRECT(ADDRESS($M251,38))="UL"),INDIRECT(ADDRESS($M251,COLUMN())),0),0))</f>
        <v>0.4736625514403292</v>
      </c>
      <c r="CA251" s="57">
        <f t="shared" ca="1" si="184"/>
        <v>0.21893004115226339</v>
      </c>
      <c r="CB251" s="57" cm="1">
        <f t="array" aca="1" ref="CB251" ca="1">SUM(IF($C251&gt;0,IF(AND(INDIRECT(ADDRESS($C251,44))=0,INDIRECT(ADDRESS($C251,38))&lt;&gt;"UL"),INDIRECT(ADDRESS($C251,COLUMN())),0),0),IF($D251&gt;0,IF(AND(INDIRECT(ADDRESS($D251,44))=0,INDIRECT(ADDRESS($D251,38))&lt;&gt;"UL"),INDIRECT(ADDRESS($D251,COLUMN())),0),0),IF($E251&gt;0,IF(AND(INDIRECT(ADDRESS($E251,44))=0,INDIRECT(ADDRESS($E251,38))&lt;&gt;"UL"),INDIRECT(ADDRESS($E251,COLUMN())),0),0),IF($F251&gt;0,IF(AND(INDIRECT(ADDRESS($F251,44))=0,INDIRECT(ADDRESS($F251,38))&lt;&gt;"UL"),INDIRECT(ADDRESS($F251,COLUMN())),0),0),IF($G251&gt;0,IF(AND(INDIRECT(ADDRESS($G251,44))=0,INDIRECT(ADDRESS($G251,38))&lt;&gt;"UL"),INDIRECT(ADDRESS($G251,COLUMN())),0),0),IF($H251&gt;0,IF(AND(INDIRECT(ADDRESS($H251,44))=0,INDIRECT(ADDRESS($H251,38))&lt;&gt;"UL"),INDIRECT(ADDRESS($H251,COLUMN())),0),0),IF($I251&gt;0,IF(AND(INDIRECT(ADDRESS($I251,44))=0,INDIRECT(ADDRESS($I251,38))&lt;&gt;"UL"),INDIRECT(ADDRESS($I251,COLUMN())),0),0),IF($J251&gt;0,IF(AND(INDIRECT(ADDRESS($J251,44))=0,INDIRECT(ADDRESS($J251,38))&lt;&gt;"UL"),INDIRECT(ADDRESS($J251,COLUMN())),0),0),IF($K251&gt;0,IF(AND(INDIRECT(ADDRESS($K251,44))=0,INDIRECT(ADDRESS($K251,38))&lt;&gt;"UL"),INDIRECT(ADDRESS($K251,COLUMN())),0),0),IF($L251&gt;0,IF(AND(INDIRECT(ADDRESS($L251,44))=0,INDIRECT(ADDRESS($L251,38))&lt;&gt;"UL"),INDIRECT(ADDRESS($L251,COLUMN())),0),0),IF($M251&gt;0,IF(AND(INDIRECT(ADDRESS($M251,44))=0,INDIRECT(ADDRESS($M251,38))&lt;&gt;"UL"),INDIRECT(ADDRESS($M251,COLUMN())),0),0))</f>
        <v>0</v>
      </c>
      <c r="CC251" s="57">
        <f t="shared" ca="1" si="185"/>
        <v>0</v>
      </c>
      <c r="CD251" s="57" cm="1">
        <f t="array" aca="1" ref="CD251" ca="1">SUM(IF($C251&gt;0,IF(AND(INDIRECT(ADDRESS($C251,44))=0,INDIRECT(ADDRESS($C251,38))&lt;&gt;"UL"),INDIRECT(ADDRESS($C251,COLUMN())),0),0),IF($D251&gt;0,IF(AND(INDIRECT(ADDRESS($D251,44))=0,INDIRECT(ADDRESS($D251,38))&lt;&gt;"UL"),INDIRECT(ADDRESS($D251,COLUMN())),0),0),IF($E251&gt;0,IF(AND(INDIRECT(ADDRESS($E251,44))=0,INDIRECT(ADDRESS($E251,38))&lt;&gt;"UL"),INDIRECT(ADDRESS($E251,COLUMN())),0),0),IF($F251&gt;0,IF(AND(INDIRECT(ADDRESS($F251,44))=0,INDIRECT(ADDRESS($F251,38))&lt;&gt;"UL"),INDIRECT(ADDRESS($F251,COLUMN())),0),0),IF($G251&gt;0,IF(AND(INDIRECT(ADDRESS($G251,44))=0,INDIRECT(ADDRESS($G251,38))&lt;&gt;"UL"),INDIRECT(ADDRESS($G251,COLUMN())),0),0),IF($H251&gt;0,IF(AND(INDIRECT(ADDRESS($H251,44))=0,INDIRECT(ADDRESS($H251,38))&lt;&gt;"UL"),INDIRECT(ADDRESS($H251,COLUMN())),0),0),IF($I251&gt;0,IF(AND(INDIRECT(ADDRESS($I251,44))=0,INDIRECT(ADDRESS($I251,38))&lt;&gt;"UL"),INDIRECT(ADDRESS($I251,COLUMN())),0),0),IF($J251&gt;0,IF(AND(INDIRECT(ADDRESS($J251,44))=0,INDIRECT(ADDRESS($J251,38))&lt;&gt;"UL"),INDIRECT(ADDRESS($J251,COLUMN())),0),0),IF($K251&gt;0,IF(AND(INDIRECT(ADDRESS($K251,44))=0,INDIRECT(ADDRESS($K251,38))&lt;&gt;"UL"),INDIRECT(ADDRESS($K251,COLUMN())),0),0),IF($L251&gt;0,IF(AND(INDIRECT(ADDRESS($L251,44))=0,INDIRECT(ADDRESS($L251,38))&lt;&gt;"UL"),INDIRECT(ADDRESS($L251,COLUMN())),0),0),IF($M251&gt;0,IF(AND(INDIRECT(ADDRESS($M251,44))=0,INDIRECT(ADDRESS($M251,38))&lt;&gt;"UL"),INDIRECT(ADDRESS($M251,COLUMN())),0),0))</f>
        <v>0</v>
      </c>
      <c r="CE251" s="57" cm="1">
        <f t="array" aca="1" ref="CE251" ca="1">SUM(IF($C251&gt;0,IF(AND(INDIRECT(ADDRESS($C251,44))=0,INDIRECT(ADDRESS($C251,38))&lt;&gt;"UL"),INDIRECT(ADDRESS($C251,COLUMN())),0),0),IF($D251&gt;0,IF(AND(INDIRECT(ADDRESS($D251,44))=0,INDIRECT(ADDRESS($D251,38))&lt;&gt;"UL"),INDIRECT(ADDRESS($D251,COLUMN())),0),0),IF($E251&gt;0,IF(AND(INDIRECT(ADDRESS($E251,44))=0,INDIRECT(ADDRESS($E251,38))&lt;&gt;"UL"),INDIRECT(ADDRESS($E251,COLUMN())),0),0),IF($F251&gt;0,IF(AND(INDIRECT(ADDRESS($F251,44))=0,INDIRECT(ADDRESS($F251,38))&lt;&gt;"UL"),INDIRECT(ADDRESS($F251,COLUMN())),0),0),IF($G251&gt;0,IF(AND(INDIRECT(ADDRESS($G251,44))=0,INDIRECT(ADDRESS($G251,38))&lt;&gt;"UL"),INDIRECT(ADDRESS($G251,COLUMN())),0),0),IF($H251&gt;0,IF(AND(INDIRECT(ADDRESS($H251,44))=0,INDIRECT(ADDRESS($H251,38))&lt;&gt;"UL"),INDIRECT(ADDRESS($H251,COLUMN())),0),0),IF($I251&gt;0,IF(AND(INDIRECT(ADDRESS($I251,44))=0,INDIRECT(ADDRESS($I251,38))&lt;&gt;"UL"),INDIRECT(ADDRESS($I251,COLUMN())),0),0),IF($J251&gt;0,IF(AND(INDIRECT(ADDRESS($J251,44))=0,INDIRECT(ADDRESS($J251,38))&lt;&gt;"UL"),INDIRECT(ADDRESS($J251,COLUMN())),0),0),IF($K251&gt;0,IF(AND(INDIRECT(ADDRESS($K251,44))=0,INDIRECT(ADDRESS($K251,38))&lt;&gt;"UL"),INDIRECT(ADDRESS($K251,COLUMN())),0),0),IF($L251&gt;0,IF(AND(INDIRECT(ADDRESS($L251,44))=0,INDIRECT(ADDRESS($L251,38))&lt;&gt;"UL"),INDIRECT(ADDRESS($L251,COLUMN())),0),0),IF($M251&gt;0,IF(AND(INDIRECT(ADDRESS($M251,44))=0,INDIRECT(ADDRESS($M251,38))&lt;&gt;"UL"),INDIRECT(ADDRESS($M251,COLUMN())),0),0))</f>
        <v>0</v>
      </c>
      <c r="CF251" s="57">
        <f t="shared" ca="1" si="186"/>
        <v>0</v>
      </c>
      <c r="CG251" s="57">
        <f t="shared" ca="1" si="187"/>
        <v>2.03740511275323</v>
      </c>
      <c r="CH251" s="57">
        <f t="shared" ca="1" si="188"/>
        <v>9.7019291083487141E-2</v>
      </c>
      <c r="CI251" s="19">
        <f t="shared" ca="1" si="189"/>
        <v>19.725222204999305</v>
      </c>
      <c r="CJ251" s="19"/>
      <c r="CK251" s="57" cm="1">
        <f t="array" aca="1" ref="CK251" ca="1">IF(AU251="S", SUM(IF($C251&gt;0,IF(INDIRECT(ADDRESS($C251,43))&lt;&gt;1,INDIRECT(ADDRESS($C251,48)),0),0), IF($D251&gt;0,IF(INDIRECT(ADDRESS($D251,43))&lt;&gt;1,INDIRECT(ADDRESS($D251,48)),0),0), IF($E251&gt;0,IF(INDIRECT(ADDRESS($E251,43))&lt;&gt;1,INDIRECT(ADDRESS($E251,48)),0),0), IF($F251&gt;0,IF(INDIRECT(ADDRESS($F251,43))&lt;&gt;1,INDIRECT(ADDRESS($F251,48)),0),0), IF($G251&gt;0,IF(INDIRECT(ADDRESS($G251,43))&lt;&gt;1,INDIRECT(ADDRESS($G251,48)),0),0), IF($H251&gt;0,IF(INDIRECT(ADDRESS($H251,43))&lt;&gt;1,INDIRECT(ADDRESS($H251,48)),0),0), IF($I251&gt;0,IF(INDIRECT(ADDRESS($I251,43))&lt;&gt;1,INDIRECT(ADDRESS($I251,48)),0),0), IF($J251&gt;0,IF(INDIRECT(ADDRESS($J251,43))&lt;&gt;1,INDIRECT(ADDRESS($J251,48)),0),0), IF($K251&gt;0,IF(INDIRECT(ADDRESS($K251,43))&lt;&gt;1,INDIRECT(ADDRESS($K251,48)),0),0), IF($L251&gt;0,IF(INDIRECT(ADDRESS($L251,43))&lt;&gt;1,INDIRECT(ADDRESS($L251,48)),0),0), IF($M251&gt;0,IF(INDIRECT(ADDRESS($M251,43))&lt;&gt;1,INDIRECT(ADDRESS($M251,48)),0),0)), IF(AU251="L",SUM(IF($C251&gt;0,IF(INDIRECT(ADDRESS($C251,43))&lt;&gt;1,INDIRECT(ADDRESS($C251,50)),0),0), IF($D251&gt;0,IF(INDIRECT(ADDRESS($D251,43))&lt;&gt;1,INDIRECT(ADDRESS($D251,50)),0),0), IF($E251&gt;0,IF(INDIRECT(ADDRESS($E251,43))&lt;&gt;1,INDIRECT(ADDRESS($E251,50)),0),0), IF($F251&gt;0,IF(INDIRECT(ADDRESS($F251,43))&lt;&gt;1,INDIRECT(ADDRESS($F251,50)),0),0), IF($G251&gt;0,IF(INDIRECT(ADDRESS($G251,43))&lt;&gt;1,INDIRECT(ADDRESS($G251,50)),0),0), IF($G251&gt;0,IF(INDIRECT(ADDRESS($G251,43))&lt;&gt;1,INDIRECT(ADDRESS($G251,50)),0),0), IF($H251&gt;0,IF(INDIRECT(ADDRESS($H251,43))&lt;&gt;1,INDIRECT(ADDRESS($H251,50)),0),0), IF($I251&gt;0,IF(INDIRECT(ADDRESS($I251,43))&lt;&gt;1,INDIRECT(ADDRESS($I251,50)),0),0), IF($J251&gt;0,IF(INDIRECT(ADDRESS($J251,43))&lt;&gt;1,INDIRECT(ADDRESS($J251,50)),0),0), IF($K251&gt;0,IF(INDIRECT(ADDRESS($K251,43))&lt;&gt;1,INDIRECT(ADDRESS($K251,50)),0),0), IF($L251&gt;0,IF(INDIRECT(ADDRESS($L251,43))&lt;&gt;1,INDIRECT(ADDRESS($L251,50)),0),0), IF($M251&gt;0,IF(INDIRECT(ADDRESS($M251,43))&lt;&gt;1,INDIRECT(ADDRESS($M251,50)),0),0)), SUM(IF($C251&gt;0,IF(INDIRECT(ADDRESS($C251,43))&lt;&gt;1,INDIRECT(ADDRESS($C251,49)),0),0), IF($D251&gt;0,IF(INDIRECT(ADDRESS($D251,43))&lt;&gt;1,INDIRECT(ADDRESS($D251,49)),0),0), IF($E251&gt;0,IF(INDIRECT(ADDRESS($E251,43))&lt;&gt;1,INDIRECT(ADDRESS($E251,49)),0),0), IF($F251&gt;0,IF(INDIRECT(ADDRESS($F251,43))&lt;&gt;1,INDIRECT(ADDRESS($F251,49)),0),0), IF($G251&gt;0,IF(INDIRECT(ADDRESS($G251,43))&lt;&gt;1,INDIRECT(ADDRESS($G251,49)),0),0), IF($G251&gt;0,IF(INDIRECT(ADDRESS($G251,43))&lt;&gt;1,INDIRECT(ADDRESS($G251,49)),0),0), IF($H251&gt;0,IF(INDIRECT(ADDRESS($H251,43))&lt;&gt;1,INDIRECT(ADDRESS($H251,49)),0),0), IF($I251&gt;0,IF(INDIRECT(ADDRESS($I251,43))&lt;&gt;1,INDIRECT(ADDRESS($I251,49)),0),0), IF($J251&gt;0,IF(INDIRECT(ADDRESS($J251,43))&lt;&gt;1,INDIRECT(ADDRESS($J251,49)),0),0), IF($K251&gt;0,IF(INDIRECT(ADDRESS($K251,43))&lt;&gt;1,INDIRECT(ADDRESS($K251,49)),0),0), IF($L251&gt;0,IF(INDIRECT(ADDRESS($L251,43))&lt;&gt;1,INDIRECT(ADDRESS($L251,49)),0),0), IF($M251&gt;0,IF(INDIRECT(ADDRESS($M251,43))&lt;&gt;1,INDIRECT(ADDRESS($M251,49)),0),0))))</f>
        <v>1.2777777777777777</v>
      </c>
      <c r="CL251" s="57" cm="1">
        <f t="array" aca="1" ref="CL251" ca="1">SUM(IF($C251&gt;0,IF(INDIRECT(ADDRESS($C251,44))=1,INDIRECT(ADDRESS($C251,90)),0),0), IF($D251&gt;0,IF(INDIRECT(ADDRESS($D251,44))=1,INDIRECT(ADDRESS($D251,90)),0),0), IF($E251&gt;0,IF(INDIRECT(ADDRESS($E251,44))=1,INDIRECT(ADDRESS($E251,90)),0),0), IF($F251&gt;0,IF(INDIRECT(ADDRESS($F251,44))=1,INDIRECT(ADDRESS($F251,90)),0),0), IF($G251&gt;0,IF(INDIRECT(ADDRESS($G251,44))=1,INDIRECT(ADDRESS($G251,90)),0),0), IF($H251&gt;0,IF(INDIRECT(ADDRESS($H251,44))=1,INDIRECT(ADDRESS($H251,90)),0),0), IF($I251&gt;0,IF(INDIRECT(ADDRESS($I251,44))=1,INDIRECT(ADDRESS($I251,90)),0),0), IF($J251&gt;0,IF(INDIRECT(ADDRESS($J251,44))=1,INDIRECT(ADDRESS($J251,90)),0),0), IF($K251&gt;0,IF(INDIRECT(ADDRESS($K251,44))=1,INDIRECT(ADDRESS($K251,90)),0),0), IF($L251&gt;0,IF(INDIRECT(ADDRESS($L251,44))=1,INDIRECT(ADDRESS($L251,90)),0),0), IF($M251&gt;0,IF(INDIRECT(ADDRESS($M251,44))=1,INDIRECT(ADDRESS($M251,90)),0),0))</f>
        <v>0</v>
      </c>
      <c r="CM251" s="56">
        <f t="shared" ca="1" si="190"/>
        <v>0.75468634131685253</v>
      </c>
      <c r="CN251" s="59"/>
    </row>
    <row r="252" spans="1:92" x14ac:dyDescent="0.25">
      <c r="A252" s="52" t="s">
        <v>276</v>
      </c>
      <c r="B252" s="67">
        <v>211</v>
      </c>
      <c r="C252" s="67">
        <v>219</v>
      </c>
      <c r="D252" s="67">
        <v>220</v>
      </c>
      <c r="E252" s="67">
        <v>221</v>
      </c>
      <c r="F252" s="67">
        <v>222</v>
      </c>
      <c r="G252" s="67">
        <v>223</v>
      </c>
      <c r="H252" s="67"/>
      <c r="I252" s="67"/>
      <c r="J252" s="67"/>
      <c r="K252" s="67"/>
      <c r="L252" s="67"/>
      <c r="M252" s="67"/>
      <c r="N252" s="67">
        <f ca="1">SUM(INDIRECT(ADDRESS(B252,COLUMN())),IF(C252&gt;0,INDIRECT(ADDRESS(C252,COLUMN())),0),IF(D252&gt;0,INDIRECT(ADDRESS(D252,COLUMN())),0),IF(E252&gt;0,INDIRECT(ADDRESS(E252,COLUMN())),0),IF(F252&gt;0,INDIRECT(ADDRESS(F252,COLUMN())),0),IF(G252&gt;0,INDIRECT(ADDRESS(G252,COLUMN())),0),IF(H252&gt;0,INDIRECT(ADDRESS(H252,COLUMN())),0),IF(I252&gt;0,INDIRECT(ADDRESS(I252,COLUMN())),0),IF(J252&gt;0,INDIRECT(ADDRESS(J252,COLUMN())),0),IF(K252&gt;0,INDIRECT(ADDRESS(K252,COLUMN())),0),IF(L252&gt;0,INDIRECT(ADDRESS(L252,COLUMN())),0),IF(M252&gt;0,INDIRECT(ADDRESS(M252,COLUMN())),0))</f>
        <v>22</v>
      </c>
      <c r="O252" s="67" t="str" cm="1">
        <f t="array" aca="1" ref="O252" ca="1">INDIRECT(ADDRESS($B252,COLUMN()))</f>
        <v>Bomber</v>
      </c>
      <c r="P252" s="67" cm="1">
        <f t="array" aca="1" ref="P252" ca="1">INDIRECT(ADDRESS($B252,COLUMN()))</f>
        <v>6</v>
      </c>
      <c r="Q252" s="67" cm="1">
        <f t="array" aca="1" ref="Q252" ca="1">INDIRECT(ADDRESS($B252,COLUMN()))</f>
        <v>2</v>
      </c>
      <c r="R252" s="67" cm="1">
        <f t="array" aca="1" ref="R252" ca="1">INDIRECT(ADDRESS($B252,COLUMN()))</f>
        <v>0</v>
      </c>
      <c r="S252" s="67" cm="1">
        <f t="array" aca="1" ref="S252" ca="1">INDIRECT(ADDRESS($B252,COLUMN()))</f>
        <v>1</v>
      </c>
      <c r="T252" s="67" t="str" cm="1">
        <f t="array" aca="1" ref="T252" ca="1">INDIRECT(ADDRESS($B252,COLUMN()))</f>
        <v>1-3</v>
      </c>
      <c r="U252" s="67" cm="1">
        <f t="array" aca="1" ref="U252" ca="1">INDIRECT(ADDRESS($B252,COLUMN()))</f>
        <v>3</v>
      </c>
      <c r="V252" s="67" cm="1">
        <f t="array" aca="1" ref="V252" ca="1">INDIRECT(ADDRESS($B252,COLUMN()))</f>
        <v>0</v>
      </c>
      <c r="W252" s="67" cm="1">
        <f t="array" aca="1" ref="W252" ca="1">INDIRECT(ADDRESS($B252,COLUMN()))</f>
        <v>5</v>
      </c>
      <c r="X252" s="67" cm="1">
        <f t="array" aca="1" ref="X252" ca="1">INDIRECT(ADDRESS($B252,COLUMN()))</f>
        <v>4</v>
      </c>
      <c r="Y252" s="67" cm="1">
        <f t="array" aca="1" ref="Y252" ca="1">INDIRECT(ADDRESS($B252,COLUMN()))</f>
        <v>2</v>
      </c>
      <c r="Z252" s="67" cm="1">
        <f t="array" aca="1" ref="Z252" ca="1">INDIRECT(ADDRESS($B252,COLUMN()))</f>
        <v>4</v>
      </c>
      <c r="AA252" s="67" cm="1">
        <f t="array" aca="1" ref="AA252" ca="1">INDIRECT(ADDRESS($B252,COLUMN()))</f>
        <v>0</v>
      </c>
      <c r="AB252" s="56">
        <f t="shared" ca="1" si="171"/>
        <v>0.5386419660981433</v>
      </c>
      <c r="AC252" s="56">
        <f t="shared" ca="1" si="172"/>
        <v>0.74676432730128128</v>
      </c>
      <c r="AD252" s="56">
        <f t="shared" ca="1" si="173"/>
        <v>3.8961617076588593</v>
      </c>
      <c r="AF252" s="52"/>
      <c r="AG252" s="52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2"/>
      <c r="AU252" s="54" t="s">
        <v>33</v>
      </c>
      <c r="AV252" s="57" cm="1">
        <f t="array" aca="1" ref="AV252" ca="1">SUM(IF($C252&gt;0,IF(AND(INDIRECT(ADDRESS($C252,44))=0,INDIRECT(ADDRESS($C252,38))="UL",ISERROR(SEARCH("Rear",INDIRECT(ADDRESS($C252,33)))),ISERROR(SEARCH("Side",INDIRECT(ADDRESS($C252,33))))),INDIRECT(ADDRESS($C252,COLUMN())),0),0),IF($D252&gt;0,IF(AND(INDIRECT(ADDRESS($D252,44))=0,INDIRECT(ADDRESS($D252,38))="UL",ISERROR(SEARCH("Rear",INDIRECT(ADDRESS($D252,33)))),ISERROR(SEARCH("Side",INDIRECT(ADDRESS($D252,33))))),INDIRECT(ADDRESS($D252,COLUMN())),0),0),IF($E252&gt;0,IF(AND(INDIRECT(ADDRESS($E252,44))=0,INDIRECT(ADDRESS($E252,38))="UL",ISERROR(SEARCH("Rear",INDIRECT(ADDRESS($E252,33)))),ISERROR(SEARCH("Side",INDIRECT(ADDRESS($E252,33))))),INDIRECT(ADDRESS($E252,COLUMN())),0),0),IF($F252&gt;0,IF(AND(INDIRECT(ADDRESS($F252,44))=0,INDIRECT(ADDRESS($F252,38))="UL",ISERROR(SEARCH("Rear",INDIRECT(ADDRESS($F252,33)))),ISERROR(SEARCH("Side",INDIRECT(ADDRESS($F252,33))))),INDIRECT(ADDRESS($F252,COLUMN())),0),0),IF($G252&gt;0,IF(AND(INDIRECT(ADDRESS($G252,44))=0,INDIRECT(ADDRESS($G252,38))="UL",ISERROR(SEARCH("Rear",INDIRECT(ADDRESS($G252,33)))),ISERROR(SEARCH("Side",INDIRECT(ADDRESS($G252,33))))),INDIRECT(ADDRESS($G252,COLUMN())),0),0),IF($H252&gt;0,IF(AND(INDIRECT(ADDRESS($H252,44))=0,INDIRECT(ADDRESS($H252,38))="UL",ISERROR(SEARCH("Rear",INDIRECT(ADDRESS($H252,33)))),ISERROR(SEARCH("Side",INDIRECT(ADDRESS($H252,33))))),INDIRECT(ADDRESS($H252,COLUMN())),0),0),IF($I252&gt;0,IF(AND(INDIRECT(ADDRESS($I252,44))=0,INDIRECT(ADDRESS($I252,38))="UL",ISERROR(SEARCH("Rear",INDIRECT(ADDRESS($I252,33)))),ISERROR(SEARCH("Side",INDIRECT(ADDRESS($I252,33))))),INDIRECT(ADDRESS($I252,COLUMN())),0),0),IF($J252&gt;0,IF(AND(INDIRECT(ADDRESS($J252,44))=0,INDIRECT(ADDRESS($J252,38))="UL",ISERROR(SEARCH("Rear",INDIRECT(ADDRESS($J252,33)))),ISERROR(SEARCH("Side",INDIRECT(ADDRESS($J252,33))))),INDIRECT(ADDRESS($J252,COLUMN())),0),0),IF($K252&gt;0,IF(AND(INDIRECT(ADDRESS($K252,44))=0,INDIRECT(ADDRESS($K252,38))="UL",ISERROR(SEARCH("Rear",INDIRECT(ADDRESS($K252,33)))),ISERROR(SEARCH("Side",INDIRECT(ADDRESS($K252,33))))),INDIRECT(ADDRESS($K252,COLUMN())),0),0),IF($L252&gt;0,IF(AND(INDIRECT(ADDRESS($L252,44))=0,INDIRECT(ADDRESS($L252,38))="UL",ISERROR(SEARCH("Rear",INDIRECT(ADDRESS($L252,33)))),ISERROR(SEARCH("Side",INDIRECT(ADDRESS($L252,33))))),INDIRECT(ADDRESS($L252,COLUMN())),0),0),IF($M252&gt;0,IF(AND(INDIRECT(ADDRESS($M252,44))=0,INDIRECT(ADDRESS($M252,38))="UL",ISERROR(SEARCH("Rear",INDIRECT(ADDRESS($M252,33)))),ISERROR(SEARCH("Side",INDIRECT(ADDRESS($M252,33))))),INDIRECT(ADDRESS($M252,COLUMN())),0),0))</f>
        <v>0.77777777777777768</v>
      </c>
      <c r="AW252" s="57" cm="1">
        <f t="array" aca="1" ref="AW252" ca="1">SUM(IF($C252&gt;0,IF(AND(INDIRECT(ADDRESS($C252,44))=0,INDIRECT(ADDRESS($C252,38))="UL",ISERROR(SEARCH("Rear",INDIRECT(ADDRESS($C252,33)))),ISERROR(SEARCH("Side",INDIRECT(ADDRESS($C252,33))))),INDIRECT(ADDRESS($C252,COLUMN())),0),0),IF($D252&gt;0,IF(AND(INDIRECT(ADDRESS($D252,44))=0,INDIRECT(ADDRESS($D252,38))="UL",ISERROR(SEARCH("Rear",INDIRECT(ADDRESS($D252,33)))),ISERROR(SEARCH("Side",INDIRECT(ADDRESS($D252,33))))),INDIRECT(ADDRESS($D252,COLUMN())),0),0),IF($E252&gt;0,IF(AND(INDIRECT(ADDRESS($E252,44))=0,INDIRECT(ADDRESS($E252,38))="UL",ISERROR(SEARCH("Rear",INDIRECT(ADDRESS($E252,33)))),ISERROR(SEARCH("Side",INDIRECT(ADDRESS($E252,33))))),INDIRECT(ADDRESS($E252,COLUMN())),0),0),IF($F252&gt;0,IF(AND(INDIRECT(ADDRESS($F252,44))=0,INDIRECT(ADDRESS($F252,38))="UL",ISERROR(SEARCH("Rear",INDIRECT(ADDRESS($F252,33)))),ISERROR(SEARCH("Side",INDIRECT(ADDRESS($F252,33))))),INDIRECT(ADDRESS($F252,COLUMN())),0),0),IF($G252&gt;0,IF(AND(INDIRECT(ADDRESS($G252,44))=0,INDIRECT(ADDRESS($G252,38))="UL",ISERROR(SEARCH("Rear",INDIRECT(ADDRESS($G252,33)))),ISERROR(SEARCH("Side",INDIRECT(ADDRESS($G252,33))))),INDIRECT(ADDRESS($G252,COLUMN())),0),0),IF($H252&gt;0,IF(AND(INDIRECT(ADDRESS($H252,44))=0,INDIRECT(ADDRESS($H252,38))="UL",ISERROR(SEARCH("Rear",INDIRECT(ADDRESS($H252,33)))),ISERROR(SEARCH("Side",INDIRECT(ADDRESS($H252,33))))),INDIRECT(ADDRESS($H252,COLUMN())),0),0),IF($I252&gt;0,IF(AND(INDIRECT(ADDRESS($I252,44))=0,INDIRECT(ADDRESS($I252,38))="UL",ISERROR(SEARCH("Rear",INDIRECT(ADDRESS($I252,33)))),ISERROR(SEARCH("Side",INDIRECT(ADDRESS($I252,33))))),INDIRECT(ADDRESS($I252,COLUMN())),0),0),IF($J252&gt;0,IF(AND(INDIRECT(ADDRESS($J252,44))=0,INDIRECT(ADDRESS($J252,38))="UL",ISERROR(SEARCH("Rear",INDIRECT(ADDRESS($J252,33)))),ISERROR(SEARCH("Side",INDIRECT(ADDRESS($J252,33))))),INDIRECT(ADDRESS($J252,COLUMN())),0),0),IF($K252&gt;0,IF(AND(INDIRECT(ADDRESS($K252,44))=0,INDIRECT(ADDRESS($K252,38))="UL",ISERROR(SEARCH("Rear",INDIRECT(ADDRESS($K252,33)))),ISERROR(SEARCH("Side",INDIRECT(ADDRESS($K252,33))))),INDIRECT(ADDRESS($K252,COLUMN())),0),0),IF($L252&gt;0,IF(AND(INDIRECT(ADDRESS($L252,44))=0,INDIRECT(ADDRESS($L252,38))="UL",ISERROR(SEARCH("Rear",INDIRECT(ADDRESS($L252,33)))),ISERROR(SEARCH("Side",INDIRECT(ADDRESS($L252,33))))),INDIRECT(ADDRESS($L252,COLUMN())),0),0),IF($M252&gt;0,IF(AND(INDIRECT(ADDRESS($M252,44))=0,INDIRECT(ADDRESS($M252,38))="UL",ISERROR(SEARCH("Rear",INDIRECT(ADDRESS($M252,33)))),ISERROR(SEARCH("Side",INDIRECT(ADDRESS($M252,33))))),INDIRECT(ADDRESS($M252,COLUMN())),0),0))</f>
        <v>0.44444444444444442</v>
      </c>
      <c r="AX252" s="57" cm="1">
        <f t="array" aca="1" ref="AX252" ca="1">SUM(IF($C252&gt;0,IF(AND(INDIRECT(ADDRESS($C252,44))=0,INDIRECT(ADDRESS($C252,38))="UL",ISERROR(SEARCH("Rear",INDIRECT(ADDRESS($C252,33)))),ISERROR(SEARCH("Side",INDIRECT(ADDRESS($C252,33))))),INDIRECT(ADDRESS($C252,COLUMN())),0),0),IF($D252&gt;0,IF(AND(INDIRECT(ADDRESS($D252,44))=0,INDIRECT(ADDRESS($D252,38))="UL",ISERROR(SEARCH("Rear",INDIRECT(ADDRESS($D252,33)))),ISERROR(SEARCH("Side",INDIRECT(ADDRESS($D252,33))))),INDIRECT(ADDRESS($D252,COLUMN())),0),0),IF($E252&gt;0,IF(AND(INDIRECT(ADDRESS($E252,44))=0,INDIRECT(ADDRESS($E252,38))="UL",ISERROR(SEARCH("Rear",INDIRECT(ADDRESS($E252,33)))),ISERROR(SEARCH("Side",INDIRECT(ADDRESS($E252,33))))),INDIRECT(ADDRESS($E252,COLUMN())),0),0),IF($F252&gt;0,IF(AND(INDIRECT(ADDRESS($F252,44))=0,INDIRECT(ADDRESS($F252,38))="UL",ISERROR(SEARCH("Rear",INDIRECT(ADDRESS($F252,33)))),ISERROR(SEARCH("Side",INDIRECT(ADDRESS($F252,33))))),INDIRECT(ADDRESS($F252,COLUMN())),0),0),IF($G252&gt;0,IF(AND(INDIRECT(ADDRESS($G252,44))=0,INDIRECT(ADDRESS($G252,38))="UL",ISERROR(SEARCH("Rear",INDIRECT(ADDRESS($G252,33)))),ISERROR(SEARCH("Side",INDIRECT(ADDRESS($G252,33))))),INDIRECT(ADDRESS($G252,COLUMN())),0),0),IF($H252&gt;0,IF(AND(INDIRECT(ADDRESS($H252,44))=0,INDIRECT(ADDRESS($H252,38))="UL",ISERROR(SEARCH("Rear",INDIRECT(ADDRESS($H252,33)))),ISERROR(SEARCH("Side",INDIRECT(ADDRESS($H252,33))))),INDIRECT(ADDRESS($H252,COLUMN())),0),0),IF($I252&gt;0,IF(AND(INDIRECT(ADDRESS($I252,44))=0,INDIRECT(ADDRESS($I252,38))="UL",ISERROR(SEARCH("Rear",INDIRECT(ADDRESS($I252,33)))),ISERROR(SEARCH("Side",INDIRECT(ADDRESS($I252,33))))),INDIRECT(ADDRESS($I252,COLUMN())),0),0),IF($J252&gt;0,IF(AND(INDIRECT(ADDRESS($J252,44))=0,INDIRECT(ADDRESS($J252,38))="UL",ISERROR(SEARCH("Rear",INDIRECT(ADDRESS($J252,33)))),ISERROR(SEARCH("Side",INDIRECT(ADDRESS($J252,33))))),INDIRECT(ADDRESS($J252,COLUMN())),0),0),IF($K252&gt;0,IF(AND(INDIRECT(ADDRESS($K252,44))=0,INDIRECT(ADDRESS($K252,38))="UL",ISERROR(SEARCH("Rear",INDIRECT(ADDRESS($K252,33)))),ISERROR(SEARCH("Side",INDIRECT(ADDRESS($K252,33))))),INDIRECT(ADDRESS($K252,COLUMN())),0),0),IF($L252&gt;0,IF(AND(INDIRECT(ADDRESS($L252,44))=0,INDIRECT(ADDRESS($L252,38))="UL",ISERROR(SEARCH("Rear",INDIRECT(ADDRESS($L252,33)))),ISERROR(SEARCH("Side",INDIRECT(ADDRESS($L252,33))))),INDIRECT(ADDRESS($L252,COLUMN())),0),0),IF($M252&gt;0,IF(AND(INDIRECT(ADDRESS($M252,44))=0,INDIRECT(ADDRESS($M252,38))="UL",ISERROR(SEARCH("Rear",INDIRECT(ADDRESS($M252,33)))),ISERROR(SEARCH("Side",INDIRECT(ADDRESS($M252,33))))),INDIRECT(ADDRESS($M252,COLUMN())),0),0))</f>
        <v>0</v>
      </c>
      <c r="AY252" s="58">
        <f t="shared" ca="1" si="174"/>
        <v>0.77777777777777768</v>
      </c>
      <c r="AZ252" s="58">
        <f t="shared" ca="1" si="175"/>
        <v>0.40740740740740738</v>
      </c>
      <c r="BA252" s="58" cm="1">
        <f t="array" aca="1" ref="BA252" ca="1">SUM(IF($C252&gt;0,IF(AND(INDIRECT(ADDRESS($C252,44))=0,INDIRECT(ADDRESS($C252,38))="UL"),INDIRECT(ADDRESS($C252,COLUMN())),0),0),IF($D252&gt;0,IF(AND(INDIRECT(ADDRESS($D252,44))=0,INDIRECT(ADDRESS($D252,38))="UL"),INDIRECT(ADDRESS($D252,COLUMN())),0),0),IF($E252&gt;0,IF(AND(INDIRECT(ADDRESS($E252,44))=0,INDIRECT(ADDRESS($E252,38))="UL"),INDIRECT(ADDRESS($E252,COLUMN())),0),0),IF($F252&gt;0,IF(AND(INDIRECT(ADDRESS($F252,44))=0,INDIRECT(ADDRESS($F252,38))="UL"),INDIRECT(ADDRESS($F252,COLUMN())),0),0),IF($G252&gt;0,IF(AND(INDIRECT(ADDRESS($G252,44))=0,INDIRECT(ADDRESS($G252,38))="UL"),INDIRECT(ADDRESS($G252,COLUMN())),0),0),IF($H252&gt;0,IF(AND(INDIRECT(ADDRESS($H252,44))=0,INDIRECT(ADDRESS($H252,38))="UL"),INDIRECT(ADDRESS($H252,COLUMN())),0),0),IF($I252&gt;0,IF(AND(INDIRECT(ADDRESS($I252,44))=0,INDIRECT(ADDRESS($I252,38))="UL"),INDIRECT(ADDRESS($I252,COLUMN())),0),0),IF($J252&gt;0,IF(AND(INDIRECT(ADDRESS($J252,44))=0,INDIRECT(ADDRESS($J252,38))="UL"),INDIRECT(ADDRESS($J252,COLUMN())),0),0),IF($K252&gt;0,IF(AND(INDIRECT(ADDRESS($K252,44))=0,INDIRECT(ADDRESS($K252,38))="UL"),INDIRECT(ADDRESS($K252,COLUMN())),0),0),IF($L252&gt;0,IF(AND(INDIRECT(ADDRESS($L252,44))=0,INDIRECT(ADDRESS($L252,38))="UL"),INDIRECT(ADDRESS($L252,COLUMN())),0),0),IF($M252&gt;0,IF(AND(INDIRECT(ADDRESS($M252,44))=0,INDIRECT(ADDRESS($M252,38))="UL"),INDIRECT(ADDRESS($M252,COLUMN())),0),0))</f>
        <v>0.39506172839506171</v>
      </c>
      <c r="BB252" s="58" cm="1">
        <f t="array" aca="1" ref="BB252" ca="1">SUM(IF($C252&gt;0,IF(AND(INDIRECT(ADDRESS($C252,44))=0,INDIRECT(ADDRESS($C252,38))="UL"),INDIRECT(ADDRESS($C252,COLUMN())),0),0),IF($D252&gt;0,IF(AND(INDIRECT(ADDRESS($D252,44))=0,INDIRECT(ADDRESS($D252,38))="UL"),INDIRECT(ADDRESS($D252,COLUMN())),0),0),IF($E252&gt;0,IF(AND(INDIRECT(ADDRESS($E252,44))=0,INDIRECT(ADDRESS($E252,38))="UL"),INDIRECT(ADDRESS($E252,COLUMN())),0),0),IF($F252&gt;0,IF(AND(INDIRECT(ADDRESS($F252,44))=0,INDIRECT(ADDRESS($F252,38))="UL"),INDIRECT(ADDRESS($F252,COLUMN())),0),0),IF($G252&gt;0,IF(AND(INDIRECT(ADDRESS($G252,44))=0,INDIRECT(ADDRESS($G252,38))="UL"),INDIRECT(ADDRESS($G252,COLUMN())),0),0),IF($H252&gt;0,IF(AND(INDIRECT(ADDRESS($H252,44))=0,INDIRECT(ADDRESS($H252,38))="UL"),INDIRECT(ADDRESS($H252,COLUMN())),0),0),IF($I252&gt;0,IF(AND(INDIRECT(ADDRESS($I252,44))=0,INDIRECT(ADDRESS($I252,38))="UL"),INDIRECT(ADDRESS($I252,COLUMN())),0),0),IF($J252&gt;0,IF(AND(INDIRECT(ADDRESS($J252,44))=0,INDIRECT(ADDRESS($J252,38))="UL"),INDIRECT(ADDRESS($J252,COLUMN())),0),0),IF($K252&gt;0,IF(AND(INDIRECT(ADDRESS($K252,44))=0,INDIRECT(ADDRESS($K252,38))="UL"),INDIRECT(ADDRESS($K252,COLUMN())),0),0),IF($L252&gt;0,IF(AND(INDIRECT(ADDRESS($L252,44))=0,INDIRECT(ADDRESS($L252,38))="UL"),INDIRECT(ADDRESS($L252,COLUMN())),0),0),IF($M252&gt;0,IF(AND(INDIRECT(ADDRESS($M252,44))=0,INDIRECT(ADDRESS($M252,38))="UL"),INDIRECT(ADDRESS($M252,COLUMN())),0),0))</f>
        <v>0.56465608465608463</v>
      </c>
      <c r="BC252" s="58" cm="1">
        <f t="array" aca="1" ref="BC252" ca="1">SUM(IF($C252&gt;0,IF(AND(INDIRECT(ADDRESS($C252,44))=0,INDIRECT(ADDRESS($C252,38))="UL"),INDIRECT(ADDRESS($C252,COLUMN())),0),0),IF($D252&gt;0,IF(AND(INDIRECT(ADDRESS($D252,44))=0,INDIRECT(ADDRESS($D252,38))="UL"),INDIRECT(ADDRESS($D252,COLUMN())),0),0),IF($E252&gt;0,IF(AND(INDIRECT(ADDRESS($E252,44))=0,INDIRECT(ADDRESS($E252,38))="UL"),INDIRECT(ADDRESS($E252,COLUMN())),0),0),IF($F252&gt;0,IF(AND(INDIRECT(ADDRESS($F252,44))=0,INDIRECT(ADDRESS($F252,38))="UL"),INDIRECT(ADDRESS($F252,COLUMN())),0),0),IF($G252&gt;0,IF(AND(INDIRECT(ADDRESS($G252,44))=0,INDIRECT(ADDRESS($G252,38))="UL"),INDIRECT(ADDRESS($G252,COLUMN())),0),0),IF($H252&gt;0,IF(AND(INDIRECT(ADDRESS($H252,44))=0,INDIRECT(ADDRESS($H252,38))="UL"),INDIRECT(ADDRESS($H252,COLUMN())),0),0),IF($I252&gt;0,IF(AND(INDIRECT(ADDRESS($I252,44))=0,INDIRECT(ADDRESS($I252,38))="UL"),INDIRECT(ADDRESS($I252,COLUMN())),0),0),IF($J252&gt;0,IF(AND(INDIRECT(ADDRESS($J252,44))=0,INDIRECT(ADDRESS($J252,38))="UL"),INDIRECT(ADDRESS($J252,COLUMN())),0),0),IF($K252&gt;0,IF(AND(INDIRECT(ADDRESS($K252,44))=0,INDIRECT(ADDRESS($K252,38))="UL"),INDIRECT(ADDRESS($K252,COLUMN())),0),0),IF($L252&gt;0,IF(AND(INDIRECT(ADDRESS($L252,44))=0,INDIRECT(ADDRESS($L252,38))="UL"),INDIRECT(ADDRESS($L252,COLUMN())),0),0),IF($M252&gt;0,IF(AND(INDIRECT(ADDRESS($M252,44))=0,INDIRECT(ADDRESS($M252,38))="UL"),INDIRECT(ADDRESS($M252,COLUMN())),0),0))</f>
        <v>0.32296296296296295</v>
      </c>
      <c r="BD252" s="58" cm="1">
        <f t="array" aca="1" ref="BD252" ca="1">SUM(IF($C252&gt;0,IF(AND(INDIRECT(ADDRESS($C252,44))=0,INDIRECT(ADDRESS($C252,38))="UL"),INDIRECT(ADDRESS($C252,COLUMN())),0),0),IF($D252&gt;0,IF(AND(INDIRECT(ADDRESS($D252,44))=0,INDIRECT(ADDRESS($D252,38))="UL"),INDIRECT(ADDRESS($D252,COLUMN())),0),0),IF($E252&gt;0,IF(AND(INDIRECT(ADDRESS($E252,44))=0,INDIRECT(ADDRESS($E252,38))="UL"),INDIRECT(ADDRESS($E252,COLUMN())),0),0),IF($F252&gt;0,IF(AND(INDIRECT(ADDRESS($F252,44))=0,INDIRECT(ADDRESS($F252,38))="UL"),INDIRECT(ADDRESS($F252,COLUMN())),0),0),IF($G252&gt;0,IF(AND(INDIRECT(ADDRESS($G252,44))=0,INDIRECT(ADDRESS($G252,38))="UL"),INDIRECT(ADDRESS($G252,COLUMN())),0),0),IF($H252&gt;0,IF(AND(INDIRECT(ADDRESS($H252,44))=0,INDIRECT(ADDRESS($H252,38))="UL"),INDIRECT(ADDRESS($H252,COLUMN())),0),0),IF($I252&gt;0,IF(AND(INDIRECT(ADDRESS($I252,44))=0,INDIRECT(ADDRESS($I252,38))="UL"),INDIRECT(ADDRESS($I252,COLUMN())),0),0),IF($J252&gt;0,IF(AND(INDIRECT(ADDRESS($J252,44))=0,INDIRECT(ADDRESS($J252,38))="UL"),INDIRECT(ADDRESS($J252,COLUMN())),0),0),IF($K252&gt;0,IF(AND(INDIRECT(ADDRESS($K252,44))=0,INDIRECT(ADDRESS($K252,38))="UL"),INDIRECT(ADDRESS($K252,COLUMN())),0),0),IF($L252&gt;0,IF(AND(INDIRECT(ADDRESS($L252,44))=0,INDIRECT(ADDRESS($L252,38))="UL"),INDIRECT(ADDRESS($L252,COLUMN())),0),0),IF($M252&gt;0,IF(AND(INDIRECT(ADDRESS($M252,44))=0,INDIRECT(ADDRESS($M252,38))="UL"),INDIRECT(ADDRESS($M252,COLUMN())),0),0))</f>
        <v>0.49961199294532621</v>
      </c>
      <c r="BE252" s="57">
        <f t="shared" ca="1" si="176"/>
        <v>0.39506172839506171</v>
      </c>
      <c r="BF252" s="57" cm="1">
        <f t="array" aca="1" ref="BF252" ca="1">SUM(IF($C252&gt;0,IF(INDIRECT(ADDRESS($C252,45))=1,INDIRECT(ADDRESS($C252,52))*INDIRECT(ADDRESS($C252,42))/5,0),0), IF($D252&gt;0,IF(INDIRECT(ADDRESS($D252,45))=1,INDIRECT(ADDRESS($D252,52))*INDIRECT(ADDRESS($D252,42))/5,0),0), IF($E252&gt;0,IF(INDIRECT(ADDRESS($E252,45))=1,INDIRECT(ADDRESS($E252,52))*INDIRECT(ADDRESS($E252,42))/5,0),0), IF($F252&gt;0,IF(INDIRECT(ADDRESS($F252,45))=1,INDIRECT(ADDRESS($F252,52))*INDIRECT(ADDRESS($F252,42))/5,0),0), IF($G252&gt;0,IF(INDIRECT(ADDRESS($G252,45))=1,INDIRECT(ADDRESS($G252,52))*INDIRECT(ADDRESS($G252,42))/5,0),0), IF($H252&gt;0,IF(INDIRECT(ADDRESS($H252,45))=1,INDIRECT(ADDRESS($H252,52))*INDIRECT(ADDRESS($H252,42))/5,0),0)
)*$BF$296/100</f>
        <v>6.6666666666666666E-2</v>
      </c>
      <c r="BG252" s="19">
        <v>1</v>
      </c>
      <c r="BH252" s="57" cm="1">
        <f t="array" aca="1" ref="BH252" ca="1">SUM(IF($C252&gt;0,IF(AND(INDIRECT(ADDRESS($C252,44))=0,INDIRECT(ADDRESS($C252,38))&lt;&gt;"UL"),INDIRECT(ADDRESS($C252,COLUMN()-12)),0),0), IF($D252&gt;0,IF(AND(INDIRECT(ADDRESS($D252,44))=0,INDIRECT(ADDRESS($D252,38))&lt;&gt;"UL"),INDIRECT(ADDRESS($D252,COLUMN()-12)),0),0), IF($E252&gt;0,IF(AND(INDIRECT(ADDRESS($E252,44))=0,INDIRECT(ADDRESS($E252,38))&lt;&gt;"UL"),INDIRECT(ADDRESS($E252,COLUMN()-12)),0),0), IF($F252&gt;0,IF(AND(INDIRECT(ADDRESS($F252,44))=0,INDIRECT(ADDRESS($F252,38))&lt;&gt;"UL"),INDIRECT(ADDRESS($F252,COLUMN()-12)),0),0), IF($G252&gt;0,IF(AND(INDIRECT(ADDRESS($G252,44))=0,INDIRECT(ADDRESS($G252,38))&lt;&gt;"UL"),INDIRECT(ADDRESS($G252,COLUMN()-12)),0),0), IF($H252&gt;0,IF(AND(INDIRECT(ADDRESS($H252,44))=0,INDIRECT(ADDRESS($H252,38))&lt;&gt;"UL"),INDIRECT(ADDRESS($H252,COLUMN()-12)),0),0), IF($I252&gt;0,IF(AND(INDIRECT(ADDRESS($I252,44))=0,INDIRECT(ADDRESS($I252,38))&lt;&gt;"UL"),INDIRECT(ADDRESS($I252,COLUMN()-12)),0),0), IF($J252&gt;0,IF(AND(INDIRECT(ADDRESS($J252,44))=0,INDIRECT(ADDRESS($J252,38))&lt;&gt;"UL"),INDIRECT(ADDRESS($J252,COLUMN()-12)),0),0), IF($K252&gt;0,IF(AND(INDIRECT(ADDRESS($K252,44))=0,INDIRECT(ADDRESS($K252,38))&lt;&gt;"UL"),INDIRECT(ADDRESS($K252,COLUMN()-12)),0),0), IF($L252&gt;0,IF(AND(INDIRECT(ADDRESS($L252,44))=0,INDIRECT(ADDRESS($L252,38))&lt;&gt;"UL"),INDIRECT(ADDRESS($L252,COLUMN()-12)),0),0), IF($M252&gt;0,IF(AND(INDIRECT(ADDRESS($M252,44))=0,INDIRECT(ADDRESS($M252,38))&lt;&gt;"UL"),INDIRECT(ADDRESS($M252,COLUMN()-12)),0),0))</f>
        <v>0</v>
      </c>
      <c r="BI252" s="57" cm="1">
        <f t="array" aca="1" ref="BI252" ca="1">SUM(IF($C252&gt;0,IF(AND(INDIRECT(ADDRESS($C252,44))=0,INDIRECT(ADDRESS($C252,38))&lt;&gt;"UL"),INDIRECT(ADDRESS($C252,COLUMN()-12)),0),0), IF($D252&gt;0,IF(AND(INDIRECT(ADDRESS($D252,44))=0,INDIRECT(ADDRESS($D252,38))&lt;&gt;"UL"),INDIRECT(ADDRESS($D252,COLUMN()-12)),0),0), IF($E252&gt;0,IF(AND(INDIRECT(ADDRESS($E252,44))=0,INDIRECT(ADDRESS($E252,38))&lt;&gt;"UL"),INDIRECT(ADDRESS($E252,COLUMN()-12)),0),0), IF($F252&gt;0,IF(AND(INDIRECT(ADDRESS($F252,44))=0,INDIRECT(ADDRESS($F252,38))&lt;&gt;"UL"),INDIRECT(ADDRESS($F252,COLUMN()-12)),0),0), IF($G252&gt;0,IF(AND(INDIRECT(ADDRESS($G252,44))=0,INDIRECT(ADDRESS($G252,38))&lt;&gt;"UL"),INDIRECT(ADDRESS($G252,COLUMN()-12)),0),0), IF($H252&gt;0,IF(AND(INDIRECT(ADDRESS($H252,44))=0,INDIRECT(ADDRESS($H252,38))&lt;&gt;"UL"),INDIRECT(ADDRESS($H252,COLUMN()-12)),0),0), IF($I252&gt;0,IF(AND(INDIRECT(ADDRESS($I252,44))=0,INDIRECT(ADDRESS($I252,38))&lt;&gt;"UL"),INDIRECT(ADDRESS($I252,COLUMN()-12)),0),0), IF($J252&gt;0,IF(AND(INDIRECT(ADDRESS($J252,44))=0,INDIRECT(ADDRESS($J252,38))&lt;&gt;"UL"),INDIRECT(ADDRESS($J252,COLUMN()-12)),0),0), IF($K252&gt;0,IF(AND(INDIRECT(ADDRESS($K252,44))=0,INDIRECT(ADDRESS($K252,38))&lt;&gt;"UL"),INDIRECT(ADDRESS($K252,COLUMN()-12)),0),0), IF($L252&gt;0,IF(AND(INDIRECT(ADDRESS($L252,44))=0,INDIRECT(ADDRESS($L252,38))&lt;&gt;"UL"),INDIRECT(ADDRESS($L252,COLUMN()-12)),0),0), IF($M252&gt;0,IF(AND(INDIRECT(ADDRESS($M252,44))=0,INDIRECT(ADDRESS($M252,38))&lt;&gt;"UL"),INDIRECT(ADDRESS($M252,COLUMN()-12)),0),0))</f>
        <v>0</v>
      </c>
      <c r="BJ252" s="57" cm="1">
        <f t="array" aca="1" ref="BJ252" ca="1">SUM(IF($C252&gt;0,IF(AND(INDIRECT(ADDRESS($C252,44))=0,INDIRECT(ADDRESS($C252,38))&lt;&gt;"UL"),INDIRECT(ADDRESS($C252,COLUMN()-12)),0),0), IF($D252&gt;0,IF(AND(INDIRECT(ADDRESS($D252,44))=0,INDIRECT(ADDRESS($D252,38))&lt;&gt;"UL"),INDIRECT(ADDRESS($D252,COLUMN()-12)),0),0), IF($E252&gt;0,IF(AND(INDIRECT(ADDRESS($E252,44))=0,INDIRECT(ADDRESS($E252,38))&lt;&gt;"UL"),INDIRECT(ADDRESS($E252,COLUMN()-12)),0),0), IF($F252&gt;0,IF(AND(INDIRECT(ADDRESS($F252,44))=0,INDIRECT(ADDRESS($F252,38))&lt;&gt;"UL"),INDIRECT(ADDRESS($F252,COLUMN()-12)),0),0), IF($G252&gt;0,IF(AND(INDIRECT(ADDRESS($G252,44))=0,INDIRECT(ADDRESS($G252,38))&lt;&gt;"UL"),INDIRECT(ADDRESS($G252,COLUMN()-12)),0),0), IF($H252&gt;0,IF(AND(INDIRECT(ADDRESS($H252,44))=0,INDIRECT(ADDRESS($H252,38))&lt;&gt;"UL"),INDIRECT(ADDRESS($H252,COLUMN()-12)),0),0), IF($I252&gt;0,IF(AND(INDIRECT(ADDRESS($I252,44))=0,INDIRECT(ADDRESS($I252,38))&lt;&gt;"UL"),INDIRECT(ADDRESS($I252,COLUMN()-12)),0),0), IF($J252&gt;0,IF(AND(INDIRECT(ADDRESS($J252,44))=0,INDIRECT(ADDRESS($J252,38))&lt;&gt;"UL"),INDIRECT(ADDRESS($J252,COLUMN()-12)),0),0), IF($K252&gt;0,IF(AND(INDIRECT(ADDRESS($K252,44))=0,INDIRECT(ADDRESS($K252,38))&lt;&gt;"UL"),INDIRECT(ADDRESS($K252,COLUMN()-12)),0),0), IF($L252&gt;0,IF(AND(INDIRECT(ADDRESS($L252,44))=0,INDIRECT(ADDRESS($L252,38))&lt;&gt;"UL"),INDIRECT(ADDRESS($L252,COLUMN()-12)),0),0), IF($M252&gt;0,IF(AND(INDIRECT(ADDRESS($M252,44))=0,INDIRECT(ADDRESS($M252,38))&lt;&gt;"UL"),INDIRECT(ADDRESS($M252,COLUMN()-12)),0),0))</f>
        <v>0</v>
      </c>
      <c r="BK252" s="57">
        <f t="shared" ca="1" si="177"/>
        <v>0</v>
      </c>
      <c r="BL252" s="58">
        <f t="shared" ca="1" si="178"/>
        <v>0</v>
      </c>
      <c r="BM252" s="57" cm="1">
        <f t="array" aca="1" ref="BM252" ca="1">SUM(IF($C252&gt;0,IF(AND(INDIRECT(ADDRESS($C252,44))=0,INDIRECT(ADDRESS($C252,38))&lt;&gt;"UL"),INDIRECT(ADDRESS($C252,COLUMN()-12)),0),0), IF($D252&gt;0,IF(AND(INDIRECT(ADDRESS($D252,44))=0,INDIRECT(ADDRESS($D252,38))&lt;&gt;"UL"),INDIRECT(ADDRESS($D252,COLUMN()-12)),0),0), IF($E252&gt;0,IF(AND(INDIRECT(ADDRESS($E252,44))=0,INDIRECT(ADDRESS($E252,38))&lt;&gt;"UL"),INDIRECT(ADDRESS($E252,COLUMN()-12)),0),0), IF($F252&gt;0,IF(AND(INDIRECT(ADDRESS($F252,44))=0,INDIRECT(ADDRESS($F252,38))&lt;&gt;"UL"),INDIRECT(ADDRESS($F252,COLUMN()-12)),0),0), IF($G252&gt;0,IF(AND(INDIRECT(ADDRESS($G252,44))=0,INDIRECT(ADDRESS($G252,38))&lt;&gt;"UL"),INDIRECT(ADDRESS($G252,COLUMN()-12)),0),0), IF($H252&gt;0,IF(AND(INDIRECT(ADDRESS($H252,44))=0,INDIRECT(ADDRESS($H252,38))&lt;&gt;"UL"),INDIRECT(ADDRESS($H252,COLUMN()-12)),0),0), IF($I252&gt;0,IF(AND(INDIRECT(ADDRESS($I252,44))=0,INDIRECT(ADDRESS($I252,38))&lt;&gt;"UL"),INDIRECT(ADDRESS($I252,COLUMN()-12)),0),0), IF($J252&gt;0,IF(AND(INDIRECT(ADDRESS($J252,44))=0,INDIRECT(ADDRESS($J252,38))&lt;&gt;"UL"),INDIRECT(ADDRESS($J252,COLUMN()-12)),0),0), IF($K252&gt;0,IF(AND(INDIRECT(ADDRESS($K252,44))=0,INDIRECT(ADDRESS($K252,38))&lt;&gt;"UL"),INDIRECT(ADDRESS($K252,COLUMN()-11)),0),0), IF($L252&gt;0,IF(AND(INDIRECT(ADDRESS($L252,44))=0,INDIRECT(ADDRESS($L252,38))&lt;&gt;"UL"),INDIRECT(ADDRESS($L252,COLUMN()-11)),0),0), IF($M252&gt;0,IF(AND(INDIRECT(ADDRESS($M252,44))=0,INDIRECT(ADDRESS($M252,38))&lt;&gt;"UL"),INDIRECT(ADDRESS($M252,COLUMN()-11)),0),0))</f>
        <v>0</v>
      </c>
      <c r="BN252" s="57" cm="1">
        <f t="array" aca="1" ref="BN252" ca="1">SUM(IF($C252&gt;0,IF(AND(INDIRECT(ADDRESS($C252,44))=0,INDIRECT(ADDRESS($C252,38))&lt;&gt;"UL"),INDIRECT(ADDRESS($C252,COLUMN()-12)),0),0), IF($D252&gt;0,IF(AND(INDIRECT(ADDRESS($D252,44))=0,INDIRECT(ADDRESS($D252,38))&lt;&gt;"UL"),INDIRECT(ADDRESS($D252,COLUMN()-12)),0),0), IF($E252&gt;0,IF(AND(INDIRECT(ADDRESS($E252,44))=0,INDIRECT(ADDRESS($E252,38))&lt;&gt;"UL"),INDIRECT(ADDRESS($E252,COLUMN()-12)),0),0), IF($F252&gt;0,IF(AND(INDIRECT(ADDRESS($F252,44))=0,INDIRECT(ADDRESS($F252,38))&lt;&gt;"UL"),INDIRECT(ADDRESS($F252,COLUMN()-12)),0),0), IF($G252&gt;0,IF(AND(INDIRECT(ADDRESS($G252,44))=0,INDIRECT(ADDRESS($G252,38))&lt;&gt;"UL"),INDIRECT(ADDRESS($G252,COLUMN()-12)),0),0), IF($H252&gt;0,IF(AND(INDIRECT(ADDRESS($H252,44))=0,INDIRECT(ADDRESS($H252,38))&lt;&gt;"UL"),INDIRECT(ADDRESS($H252,COLUMN()-12)),0),0), IF($I252&gt;0,IF(AND(INDIRECT(ADDRESS($I252,44))=0,INDIRECT(ADDRESS($I252,38))&lt;&gt;"UL"),INDIRECT(ADDRESS($I252,COLUMN()-12)),0),0), IF($J252&gt;0,IF(AND(INDIRECT(ADDRESS($J252,44))=0,INDIRECT(ADDRESS($J252,38))&lt;&gt;"UL"),INDIRECT(ADDRESS($J252,COLUMN()-12)),0),0), IF($K252&gt;0,IF(AND(INDIRECT(ADDRESS($K252,44))=0,INDIRECT(ADDRESS($K252,38))&lt;&gt;"UL"),INDIRECT(ADDRESS($K252,COLUMN()-11)),0),0), IF($L252&gt;0,IF(AND(INDIRECT(ADDRESS($L252,44))=0,INDIRECT(ADDRESS($L252,38))&lt;&gt;"UL"),INDIRECT(ADDRESS($L252,COLUMN()-11)),0),0), IF($M252&gt;0,IF(AND(INDIRECT(ADDRESS($M252,44))=0,INDIRECT(ADDRESS($M252,38))&lt;&gt;"UL"),INDIRECT(ADDRESS($M252,COLUMN()-11)),0),0))</f>
        <v>0</v>
      </c>
      <c r="BO252" s="57" cm="1">
        <f t="array" aca="1" ref="BO252" ca="1">SUM(IF($C252&gt;0,IF(AND(INDIRECT(ADDRESS($C252,44))=0,INDIRECT(ADDRESS($C252,38))&lt;&gt;"UL"),INDIRECT(ADDRESS($C252,COLUMN()-12)),0),0), IF($D252&gt;0,IF(AND(INDIRECT(ADDRESS($D252,44))=0,INDIRECT(ADDRESS($D252,38))&lt;&gt;"UL"),INDIRECT(ADDRESS($D252,COLUMN()-12)),0),0), IF($E252&gt;0,IF(AND(INDIRECT(ADDRESS($E252,44))=0,INDIRECT(ADDRESS($E252,38))&lt;&gt;"UL"),INDIRECT(ADDRESS($E252,COLUMN()-12)),0),0), IF($F252&gt;0,IF(AND(INDIRECT(ADDRESS($F252,44))=0,INDIRECT(ADDRESS($F252,38))&lt;&gt;"UL"),INDIRECT(ADDRESS($F252,COLUMN()-12)),0),0), IF($G252&gt;0,IF(AND(INDIRECT(ADDRESS($G252,44))=0,INDIRECT(ADDRESS($G252,38))&lt;&gt;"UL"),INDIRECT(ADDRESS($G252,COLUMN()-12)),0),0), IF($H252&gt;0,IF(AND(INDIRECT(ADDRESS($H252,44))=0,INDIRECT(ADDRESS($H252,38))&lt;&gt;"UL"),INDIRECT(ADDRESS($H252,COLUMN()-12)),0),0), IF($I252&gt;0,IF(AND(INDIRECT(ADDRESS($I252,44))=0,INDIRECT(ADDRESS($I252,38))&lt;&gt;"UL"),INDIRECT(ADDRESS($I252,COLUMN()-12)),0),0), IF($J252&gt;0,IF(AND(INDIRECT(ADDRESS($J252,44))=0,INDIRECT(ADDRESS($J252,38))&lt;&gt;"UL"),INDIRECT(ADDRESS($J252,COLUMN()-12)),0),0), IF($K252&gt;0,IF(AND(INDIRECT(ADDRESS($K252,44))=0,INDIRECT(ADDRESS($K252,38))&lt;&gt;"UL"),INDIRECT(ADDRESS($K252,COLUMN()-11)),0),0), IF($L252&gt;0,IF(AND(INDIRECT(ADDRESS($L252,44))=0,INDIRECT(ADDRESS($L252,38))&lt;&gt;"UL"),INDIRECT(ADDRESS($L252,COLUMN()-11)),0),0), IF($M252&gt;0,IF(AND(INDIRECT(ADDRESS($M252,44))=0,INDIRECT(ADDRESS($M252,38))&lt;&gt;"UL"),INDIRECT(ADDRESS($M252,COLUMN()-11)),0),0))</f>
        <v>0</v>
      </c>
      <c r="BP252" s="57" cm="1">
        <f t="array" aca="1" ref="BP252" ca="1">SUM(IF($C252&gt;0,IF(AND(INDIRECT(ADDRESS($C252,44))=0,INDIRECT(ADDRESS($C252,38))&lt;&gt;"UL"),INDIRECT(ADDRESS($C252,COLUMN()-12)),0),0), IF($D252&gt;0,IF(AND(INDIRECT(ADDRESS($D252,44))=0,INDIRECT(ADDRESS($D252,38))&lt;&gt;"UL"),INDIRECT(ADDRESS($D252,COLUMN()-12)),0),0), IF($E252&gt;0,IF(AND(INDIRECT(ADDRESS($E252,44))=0,INDIRECT(ADDRESS($E252,38))&lt;&gt;"UL"),INDIRECT(ADDRESS($E252,COLUMN()-12)),0),0), IF($F252&gt;0,IF(AND(INDIRECT(ADDRESS($F252,44))=0,INDIRECT(ADDRESS($F252,38))&lt;&gt;"UL"),INDIRECT(ADDRESS($F252,COLUMN()-12)),0),0), IF($G252&gt;0,IF(AND(INDIRECT(ADDRESS($G252,44))=0,INDIRECT(ADDRESS($G252,38))&lt;&gt;"UL"),INDIRECT(ADDRESS($G252,COLUMN()-12)),0),0), IF($H252&gt;0,IF(AND(INDIRECT(ADDRESS($H252,44))=0,INDIRECT(ADDRESS($H252,38))&lt;&gt;"UL"),INDIRECT(ADDRESS($H252,COLUMN()-12)),0),0), IF($I252&gt;0,IF(AND(INDIRECT(ADDRESS($I252,44))=0,INDIRECT(ADDRESS($I252,38))&lt;&gt;"UL"),INDIRECT(ADDRESS($I252,COLUMN()-12)),0),0), IF($J252&gt;0,IF(AND(INDIRECT(ADDRESS($J252,44))=0,INDIRECT(ADDRESS($J252,38))&lt;&gt;"UL"),INDIRECT(ADDRESS($J252,COLUMN()-12)),0),0), IF($K252&gt;0,IF(AND(INDIRECT(ADDRESS($K252,44))=0,INDIRECT(ADDRESS($K252,38))&lt;&gt;"UL"),INDIRECT(ADDRESS($K252,COLUMN()-11)),0),0), IF($L252&gt;0,IF(AND(INDIRECT(ADDRESS($L252,44))=0,INDIRECT(ADDRESS($L252,38))&lt;&gt;"UL"),INDIRECT(ADDRESS($L252,COLUMN()-11)),0),0), IF($M252&gt;0,IF(AND(INDIRECT(ADDRESS($M252,44))=0,INDIRECT(ADDRESS($M252,38))&lt;&gt;"UL"),INDIRECT(ADDRESS($M252,COLUMN()-11)),0),0))</f>
        <v>0</v>
      </c>
      <c r="BQ252" s="57">
        <f t="shared" ca="1" si="179"/>
        <v>0</v>
      </c>
      <c r="BR252" s="161">
        <f t="shared" ca="1" si="180"/>
        <v>75.789067853409776</v>
      </c>
      <c r="BS252" s="56"/>
      <c r="BT252" s="56">
        <f t="shared" ca="1" si="181"/>
        <v>2.6021502486713701</v>
      </c>
      <c r="BU252" s="89">
        <f t="shared" ca="1" si="182"/>
        <v>0.11827955675778955</v>
      </c>
      <c r="BV252" s="57" t="s">
        <v>33</v>
      </c>
      <c r="BW252" s="57" cm="1">
        <f t="array" aca="1" ref="BW252" ca="1">SUM(IF($C252&gt;0,IF(AND(INDIRECT(ADDRESS($C252,44))=0,INDIRECT(ADDRESS($C252,38))="UL",ISERROR(SEARCH("Rear",INDIRECT(ADDRESS($C252,33)))),ISERROR(SEARCH("Side",INDIRECT(ADDRESS($C252,33))))),INDIRECT(ADDRESS($C252,COLUMN())),0),0),IF($D252&gt;0,IF(AND(INDIRECT(ADDRESS($D252,44))=0,INDIRECT(ADDRESS($D252,38))="UL",ISERROR(SEARCH("Rear",INDIRECT(ADDRESS($D252,33)))),ISERROR(SEARCH("Side",INDIRECT(ADDRESS($D252,33))))),INDIRECT(ADDRESS($D252,COLUMN())),0),0),IF($E252&gt;0,IF(AND(INDIRECT(ADDRESS($E252,44))=0,INDIRECT(ADDRESS($E252,38))="UL",ISERROR(SEARCH("Rear",INDIRECT(ADDRESS($E252,33)))),ISERROR(SEARCH("Side",INDIRECT(ADDRESS($E252,33))))),INDIRECT(ADDRESS($E252,COLUMN())),0),0),IF($F252&gt;0,IF(AND(INDIRECT(ADDRESS($F252,44))=0,INDIRECT(ADDRESS($F252,38))="UL",ISERROR(SEARCH("Rear",INDIRECT(ADDRESS($F252,33)))),ISERROR(SEARCH("Side",INDIRECT(ADDRESS($F252,33))))),INDIRECT(ADDRESS($F252,COLUMN())),0),0),IF($G252&gt;0,IF(AND(INDIRECT(ADDRESS($G252,44))=0,INDIRECT(ADDRESS($G252,38))="UL",ISERROR(SEARCH("Rear",INDIRECT(ADDRESS($G252,33)))),ISERROR(SEARCH("Side",INDIRECT(ADDRESS($G252,33))))),INDIRECT(ADDRESS($G252,COLUMN())),0),0),IF($H252&gt;0,IF(AND(INDIRECT(ADDRESS($H252,44))=0,INDIRECT(ADDRESS($H252,38))="UL",ISERROR(SEARCH("Rear",INDIRECT(ADDRESS($H252,33)))),ISERROR(SEARCH("Side",INDIRECT(ADDRESS($H252,33))))),INDIRECT(ADDRESS($H252,COLUMN())),0),0),IF($I252&gt;0,IF(AND(INDIRECT(ADDRESS($I252,44))=0,INDIRECT(ADDRESS($I252,38))="UL",ISERROR(SEARCH("Rear",INDIRECT(ADDRESS($I252,33)))),ISERROR(SEARCH("Side",INDIRECT(ADDRESS($I252,33))))),INDIRECT(ADDRESS($I252,COLUMN())),0),0),IF($J252&gt;0,IF(AND(INDIRECT(ADDRESS($J252,44))=0,INDIRECT(ADDRESS($J252,38))="UL",ISERROR(SEARCH("Rear",INDIRECT(ADDRESS($J252,33)))),ISERROR(SEARCH("Side",INDIRECT(ADDRESS($J252,33))))),INDIRECT(ADDRESS($J252,COLUMN())),0),0),IF($K252&gt;0,IF(AND(INDIRECT(ADDRESS($K252,44))=0,INDIRECT(ADDRESS($K252,38))="UL",ISERROR(SEARCH("Rear",INDIRECT(ADDRESS($K252,33)))),ISERROR(SEARCH("Side",INDIRECT(ADDRESS($K252,33))))),INDIRECT(ADDRESS($K252,COLUMN())),0),0),IF($L252&gt;0,IF(AND(INDIRECT(ADDRESS($L252,44))=0,INDIRECT(ADDRESS($L252,38))="UL",ISERROR(SEARCH("Rear",INDIRECT(ADDRESS($L252,33)))),ISERROR(SEARCH("Side",INDIRECT(ADDRESS($L252,33))))),INDIRECT(ADDRESS($L252,COLUMN())),0),0),IF($M252&gt;0,IF(AND(INDIRECT(ADDRESS($M252,44))=0,INDIRECT(ADDRESS($M252,38))="UL",ISERROR(SEARCH("Rear",INDIRECT(ADDRESS($M252,33)))),ISERROR(SEARCH("Side",INDIRECT(ADDRESS($M252,33))))),INDIRECT(ADDRESS($M252,COLUMN())),0),0))</f>
        <v>0.22222222222222221</v>
      </c>
      <c r="BX252" s="57">
        <f t="shared" ca="1" si="183"/>
        <v>0.77777777777777768</v>
      </c>
      <c r="BY252" s="57" cm="1">
        <f t="array" aca="1" ref="BY252" ca="1">SUM(IF($C252&gt;0,IF(AND(INDIRECT(ADDRESS($C252,44))=0,INDIRECT(ADDRESS($C252,38))="UL"),INDIRECT(ADDRESS($C252,COLUMN())),0),0),IF($D252&gt;0,IF(AND(INDIRECT(ADDRESS($D252,44))=0,INDIRECT(ADDRESS($D252,38))="UL"),INDIRECT(ADDRESS($D252,COLUMN())),0),0),IF($E252&gt;0,IF(AND(INDIRECT(ADDRESS($E252,44))=0,INDIRECT(ADDRESS($E252,38))="UL"),INDIRECT(ADDRESS($E252,COLUMN())),0),0),IF($F252&gt;0,IF(AND(INDIRECT(ADDRESS($F252,44))=0,INDIRECT(ADDRESS($F252,38))="UL"),INDIRECT(ADDRESS($F252,COLUMN())),0),0),IF($G252&gt;0,IF(AND(INDIRECT(ADDRESS($G252,44))=0,INDIRECT(ADDRESS($G252,38))="UL"),INDIRECT(ADDRESS($G252,COLUMN())),0),0),IF($H252&gt;0,IF(AND(INDIRECT(ADDRESS($H252,44))=0,INDIRECT(ADDRESS($H252,38))="UL"),INDIRECT(ADDRESS($H252,COLUMN())),0),0),IF($I252&gt;0,IF(AND(INDIRECT(ADDRESS($I252,44))=0,INDIRECT(ADDRESS($I252,38))="UL"),INDIRECT(ADDRESS($I252,COLUMN())),0),0),IF($J252&gt;0,IF(AND(INDIRECT(ADDRESS($J252,44))=0,INDIRECT(ADDRESS($J252,38))="UL"),INDIRECT(ADDRESS($J252,COLUMN())),0),0),IF($K252&gt;0,IF(AND(INDIRECT(ADDRESS($K252,44))=0,INDIRECT(ADDRESS($K252,38))="UL"),INDIRECT(ADDRESS($K252,COLUMN())),0),0),IF($L252&gt;0,IF(AND(INDIRECT(ADDRESS($L252,44))=0,INDIRECT(ADDRESS($L252,38))="UL"),INDIRECT(ADDRESS($L252,COLUMN())),0),0),IF($M252&gt;0,IF(AND(INDIRECT(ADDRESS($M252,44))=0,INDIRECT(ADDRESS($M252,38))="UL"),INDIRECT(ADDRESS($M252,COLUMN())),0),0))</f>
        <v>0.36790123456790125</v>
      </c>
      <c r="BZ252" s="57" cm="1">
        <f t="array" aca="1" ref="BZ252" ca="1">SUM(IF($C252&gt;0,IF(AND(INDIRECT(ADDRESS($C252,44))=0,INDIRECT(ADDRESS($C252,38))="UL"),INDIRECT(ADDRESS($C252,COLUMN())),0),0),IF($D252&gt;0,IF(AND(INDIRECT(ADDRESS($D252,44))=0,INDIRECT(ADDRESS($D252,38))="UL"),INDIRECT(ADDRESS($D252,COLUMN())),0),0),IF($E252&gt;0,IF(AND(INDIRECT(ADDRESS($E252,44))=0,INDIRECT(ADDRESS($E252,38))="UL"),INDIRECT(ADDRESS($E252,COLUMN())),0),0),IF($F252&gt;0,IF(AND(INDIRECT(ADDRESS($F252,44))=0,INDIRECT(ADDRESS($F252,38))="UL"),INDIRECT(ADDRESS($F252,COLUMN())),0),0),IF($G252&gt;0,IF(AND(INDIRECT(ADDRESS($G252,44))=0,INDIRECT(ADDRESS($G252,38))="UL"),INDIRECT(ADDRESS($G252,COLUMN())),0),0),IF($H252&gt;0,IF(AND(INDIRECT(ADDRESS($H252,44))=0,INDIRECT(ADDRESS($H252,38))="UL"),INDIRECT(ADDRESS($H252,COLUMN())),0),0),IF($I252&gt;0,IF(AND(INDIRECT(ADDRESS($I252,44))=0,INDIRECT(ADDRESS($I252,38))="UL"),INDIRECT(ADDRESS($I252,COLUMN())),0),0),IF($J252&gt;0,IF(AND(INDIRECT(ADDRESS($J252,44))=0,INDIRECT(ADDRESS($J252,38))="UL"),INDIRECT(ADDRESS($J252,COLUMN())),0),0),IF($K252&gt;0,IF(AND(INDIRECT(ADDRESS($K252,44))=0,INDIRECT(ADDRESS($K252,38))="UL"),INDIRECT(ADDRESS($K252,COLUMN())),0),0),IF($L252&gt;0,IF(AND(INDIRECT(ADDRESS($L252,44))=0,INDIRECT(ADDRESS($L252,38))="UL"),INDIRECT(ADDRESS($L252,COLUMN())),0),0),IF($M252&gt;0,IF(AND(INDIRECT(ADDRESS($M252,44))=0,INDIRECT(ADDRESS($M252,38))="UL"),INDIRECT(ADDRESS($M252,COLUMN())),0),0))</f>
        <v>0.66666666666666663</v>
      </c>
      <c r="CA252" s="57">
        <f t="shared" ca="1" si="184"/>
        <v>0.36790123456790125</v>
      </c>
      <c r="CB252" s="57" cm="1">
        <f t="array" aca="1" ref="CB252" ca="1">SUM(IF($C252&gt;0,IF(AND(INDIRECT(ADDRESS($C252,44))=0,INDIRECT(ADDRESS($C252,38))&lt;&gt;"UL"),INDIRECT(ADDRESS($C252,COLUMN())),0),0),IF($D252&gt;0,IF(AND(INDIRECT(ADDRESS($D252,44))=0,INDIRECT(ADDRESS($D252,38))&lt;&gt;"UL"),INDIRECT(ADDRESS($D252,COLUMN())),0),0),IF($E252&gt;0,IF(AND(INDIRECT(ADDRESS($E252,44))=0,INDIRECT(ADDRESS($E252,38))&lt;&gt;"UL"),INDIRECT(ADDRESS($E252,COLUMN())),0),0),IF($F252&gt;0,IF(AND(INDIRECT(ADDRESS($F252,44))=0,INDIRECT(ADDRESS($F252,38))&lt;&gt;"UL"),INDIRECT(ADDRESS($F252,COLUMN())),0),0),IF($G252&gt;0,IF(AND(INDIRECT(ADDRESS($G252,44))=0,INDIRECT(ADDRESS($G252,38))&lt;&gt;"UL"),INDIRECT(ADDRESS($G252,COLUMN())),0),0),IF($H252&gt;0,IF(AND(INDIRECT(ADDRESS($H252,44))=0,INDIRECT(ADDRESS($H252,38))&lt;&gt;"UL"),INDIRECT(ADDRESS($H252,COLUMN())),0),0),IF($I252&gt;0,IF(AND(INDIRECT(ADDRESS($I252,44))=0,INDIRECT(ADDRESS($I252,38))&lt;&gt;"UL"),INDIRECT(ADDRESS($I252,COLUMN())),0),0),IF($J252&gt;0,IF(AND(INDIRECT(ADDRESS($J252,44))=0,INDIRECT(ADDRESS($J252,38))&lt;&gt;"UL"),INDIRECT(ADDRESS($J252,COLUMN())),0),0),IF($K252&gt;0,IF(AND(INDIRECT(ADDRESS($K252,44))=0,INDIRECT(ADDRESS($K252,38))&lt;&gt;"UL"),INDIRECT(ADDRESS($K252,COLUMN())),0),0),IF($L252&gt;0,IF(AND(INDIRECT(ADDRESS($L252,44))=0,INDIRECT(ADDRESS($L252,38))&lt;&gt;"UL"),INDIRECT(ADDRESS($L252,COLUMN())),0),0),IF($M252&gt;0,IF(AND(INDIRECT(ADDRESS($M252,44))=0,INDIRECT(ADDRESS($M252,38))&lt;&gt;"UL"),INDIRECT(ADDRESS($M252,COLUMN())),0),0))</f>
        <v>0</v>
      </c>
      <c r="CC252" s="57">
        <f t="shared" ca="1" si="185"/>
        <v>0</v>
      </c>
      <c r="CD252" s="57" cm="1">
        <f t="array" aca="1" ref="CD252" ca="1">SUM(IF($C252&gt;0,IF(AND(INDIRECT(ADDRESS($C252,44))=0,INDIRECT(ADDRESS($C252,38))&lt;&gt;"UL"),INDIRECT(ADDRESS($C252,COLUMN())),0),0),IF($D252&gt;0,IF(AND(INDIRECT(ADDRESS($D252,44))=0,INDIRECT(ADDRESS($D252,38))&lt;&gt;"UL"),INDIRECT(ADDRESS($D252,COLUMN())),0),0),IF($E252&gt;0,IF(AND(INDIRECT(ADDRESS($E252,44))=0,INDIRECT(ADDRESS($E252,38))&lt;&gt;"UL"),INDIRECT(ADDRESS($E252,COLUMN())),0),0),IF($F252&gt;0,IF(AND(INDIRECT(ADDRESS($F252,44))=0,INDIRECT(ADDRESS($F252,38))&lt;&gt;"UL"),INDIRECT(ADDRESS($F252,COLUMN())),0),0),IF($G252&gt;0,IF(AND(INDIRECT(ADDRESS($G252,44))=0,INDIRECT(ADDRESS($G252,38))&lt;&gt;"UL"),INDIRECT(ADDRESS($G252,COLUMN())),0),0),IF($H252&gt;0,IF(AND(INDIRECT(ADDRESS($H252,44))=0,INDIRECT(ADDRESS($H252,38))&lt;&gt;"UL"),INDIRECT(ADDRESS($H252,COLUMN())),0),0),IF($I252&gt;0,IF(AND(INDIRECT(ADDRESS($I252,44))=0,INDIRECT(ADDRESS($I252,38))&lt;&gt;"UL"),INDIRECT(ADDRESS($I252,COLUMN())),0),0),IF($J252&gt;0,IF(AND(INDIRECT(ADDRESS($J252,44))=0,INDIRECT(ADDRESS($J252,38))&lt;&gt;"UL"),INDIRECT(ADDRESS($J252,COLUMN())),0),0),IF($K252&gt;0,IF(AND(INDIRECT(ADDRESS($K252,44))=0,INDIRECT(ADDRESS($K252,38))&lt;&gt;"UL"),INDIRECT(ADDRESS($K252,COLUMN())),0),0),IF($L252&gt;0,IF(AND(INDIRECT(ADDRESS($L252,44))=0,INDIRECT(ADDRESS($L252,38))&lt;&gt;"UL"),INDIRECT(ADDRESS($L252,COLUMN())),0),0),IF($M252&gt;0,IF(AND(INDIRECT(ADDRESS($M252,44))=0,INDIRECT(ADDRESS($M252,38))&lt;&gt;"UL"),INDIRECT(ADDRESS($M252,COLUMN())),0),0))</f>
        <v>0</v>
      </c>
      <c r="CE252" s="57" cm="1">
        <f t="array" aca="1" ref="CE252" ca="1">SUM(IF($C252&gt;0,IF(AND(INDIRECT(ADDRESS($C252,44))=0,INDIRECT(ADDRESS($C252,38))&lt;&gt;"UL"),INDIRECT(ADDRESS($C252,COLUMN())),0),0),IF($D252&gt;0,IF(AND(INDIRECT(ADDRESS($D252,44))=0,INDIRECT(ADDRESS($D252,38))&lt;&gt;"UL"),INDIRECT(ADDRESS($D252,COLUMN())),0),0),IF($E252&gt;0,IF(AND(INDIRECT(ADDRESS($E252,44))=0,INDIRECT(ADDRESS($E252,38))&lt;&gt;"UL"),INDIRECT(ADDRESS($E252,COLUMN())),0),0),IF($F252&gt;0,IF(AND(INDIRECT(ADDRESS($F252,44))=0,INDIRECT(ADDRESS($F252,38))&lt;&gt;"UL"),INDIRECT(ADDRESS($F252,COLUMN())),0),0),IF($G252&gt;0,IF(AND(INDIRECT(ADDRESS($G252,44))=0,INDIRECT(ADDRESS($G252,38))&lt;&gt;"UL"),INDIRECT(ADDRESS($G252,COLUMN())),0),0),IF($H252&gt;0,IF(AND(INDIRECT(ADDRESS($H252,44))=0,INDIRECT(ADDRESS($H252,38))&lt;&gt;"UL"),INDIRECT(ADDRESS($H252,COLUMN())),0),0),IF($I252&gt;0,IF(AND(INDIRECT(ADDRESS($I252,44))=0,INDIRECT(ADDRESS($I252,38))&lt;&gt;"UL"),INDIRECT(ADDRESS($I252,COLUMN())),0),0),IF($J252&gt;0,IF(AND(INDIRECT(ADDRESS($J252,44))=0,INDIRECT(ADDRESS($J252,38))&lt;&gt;"UL"),INDIRECT(ADDRESS($J252,COLUMN())),0),0),IF($K252&gt;0,IF(AND(INDIRECT(ADDRESS($K252,44))=0,INDIRECT(ADDRESS($K252,38))&lt;&gt;"UL"),INDIRECT(ADDRESS($K252,COLUMN())),0),0),IF($L252&gt;0,IF(AND(INDIRECT(ADDRESS($L252,44))=0,INDIRECT(ADDRESS($L252,38))&lt;&gt;"UL"),INDIRECT(ADDRESS($L252,COLUMN())),0),0),IF($M252&gt;0,IF(AND(INDIRECT(ADDRESS($M252,44))=0,INDIRECT(ADDRESS($M252,38))&lt;&gt;"UL"),INDIRECT(ADDRESS($M252,COLUMN())),0),0))</f>
        <v>0</v>
      </c>
      <c r="CF252" s="57">
        <f t="shared" ca="1" si="186"/>
        <v>0</v>
      </c>
      <c r="CG252" s="57">
        <f t="shared" ca="1" si="187"/>
        <v>2.2935844544390487</v>
      </c>
      <c r="CH252" s="57">
        <f t="shared" ca="1" si="188"/>
        <v>0.10425383883813857</v>
      </c>
      <c r="CI252" s="19">
        <f t="shared" ca="1" si="189"/>
        <v>15.584646830635437</v>
      </c>
      <c r="CJ252" s="19"/>
      <c r="CK252" s="57" cm="1">
        <f t="array" aca="1" ref="CK252" ca="1">IF(AU252="S", SUM(IF($C252&gt;0,IF(INDIRECT(ADDRESS($C252,43))&lt;&gt;1,INDIRECT(ADDRESS($C252,48)),0),0), IF($D252&gt;0,IF(INDIRECT(ADDRESS($D252,43))&lt;&gt;1,INDIRECT(ADDRESS($D252,48)),0),0), IF($E252&gt;0,IF(INDIRECT(ADDRESS($E252,43))&lt;&gt;1,INDIRECT(ADDRESS($E252,48)),0),0), IF($F252&gt;0,IF(INDIRECT(ADDRESS($F252,43))&lt;&gt;1,INDIRECT(ADDRESS($F252,48)),0),0), IF($G252&gt;0,IF(INDIRECT(ADDRESS($G252,43))&lt;&gt;1,INDIRECT(ADDRESS($G252,48)),0),0), IF($H252&gt;0,IF(INDIRECT(ADDRESS($H252,43))&lt;&gt;1,INDIRECT(ADDRESS($H252,48)),0),0), IF($I252&gt;0,IF(INDIRECT(ADDRESS($I252,43))&lt;&gt;1,INDIRECT(ADDRESS($I252,48)),0),0), IF($J252&gt;0,IF(INDIRECT(ADDRESS($J252,43))&lt;&gt;1,INDIRECT(ADDRESS($J252,48)),0),0), IF($K252&gt;0,IF(INDIRECT(ADDRESS($K252,43))&lt;&gt;1,INDIRECT(ADDRESS($K252,48)),0),0), IF($L252&gt;0,IF(INDIRECT(ADDRESS($L252,43))&lt;&gt;1,INDIRECT(ADDRESS($L252,48)),0),0), IF($M252&gt;0,IF(INDIRECT(ADDRESS($M252,43))&lt;&gt;1,INDIRECT(ADDRESS($M252,48)),0),0)), IF(AU252="L",SUM(IF($C252&gt;0,IF(INDIRECT(ADDRESS($C252,43))&lt;&gt;1,INDIRECT(ADDRESS($C252,50)),0),0), IF($D252&gt;0,IF(INDIRECT(ADDRESS($D252,43))&lt;&gt;1,INDIRECT(ADDRESS($D252,50)),0),0), IF($E252&gt;0,IF(INDIRECT(ADDRESS($E252,43))&lt;&gt;1,INDIRECT(ADDRESS($E252,50)),0),0), IF($F252&gt;0,IF(INDIRECT(ADDRESS($F252,43))&lt;&gt;1,INDIRECT(ADDRESS($F252,50)),0),0), IF($G252&gt;0,IF(INDIRECT(ADDRESS($G252,43))&lt;&gt;1,INDIRECT(ADDRESS($G252,50)),0),0), IF($G252&gt;0,IF(INDIRECT(ADDRESS($G252,43))&lt;&gt;1,INDIRECT(ADDRESS($G252,50)),0),0), IF($H252&gt;0,IF(INDIRECT(ADDRESS($H252,43))&lt;&gt;1,INDIRECT(ADDRESS($H252,50)),0),0), IF($I252&gt;0,IF(INDIRECT(ADDRESS($I252,43))&lt;&gt;1,INDIRECT(ADDRESS($I252,50)),0),0), IF($J252&gt;0,IF(INDIRECT(ADDRESS($J252,43))&lt;&gt;1,INDIRECT(ADDRESS($J252,50)),0),0), IF($K252&gt;0,IF(INDIRECT(ADDRESS($K252,43))&lt;&gt;1,INDIRECT(ADDRESS($K252,50)),0),0), IF($L252&gt;0,IF(INDIRECT(ADDRESS($L252,43))&lt;&gt;1,INDIRECT(ADDRESS($L252,50)),0),0), IF($M252&gt;0,IF(INDIRECT(ADDRESS($M252,43))&lt;&gt;1,INDIRECT(ADDRESS($M252,50)),0),0)), SUM(IF($C252&gt;0,IF(INDIRECT(ADDRESS($C252,43))&lt;&gt;1,INDIRECT(ADDRESS($C252,49)),0),0), IF($D252&gt;0,IF(INDIRECT(ADDRESS($D252,43))&lt;&gt;1,INDIRECT(ADDRESS($D252,49)),0),0), IF($E252&gt;0,IF(INDIRECT(ADDRESS($E252,43))&lt;&gt;1,INDIRECT(ADDRESS($E252,49)),0),0), IF($F252&gt;0,IF(INDIRECT(ADDRESS($F252,43))&lt;&gt;1,INDIRECT(ADDRESS($F252,49)),0),0), IF($G252&gt;0,IF(INDIRECT(ADDRESS($G252,43))&lt;&gt;1,INDIRECT(ADDRESS($G252,49)),0),0), IF($G252&gt;0,IF(INDIRECT(ADDRESS($G252,43))&lt;&gt;1,INDIRECT(ADDRESS($G252,49)),0),0), IF($H252&gt;0,IF(INDIRECT(ADDRESS($H252,43))&lt;&gt;1,INDIRECT(ADDRESS($H252,49)),0),0), IF($I252&gt;0,IF(INDIRECT(ADDRESS($I252,43))&lt;&gt;1,INDIRECT(ADDRESS($I252,49)),0),0), IF($J252&gt;0,IF(INDIRECT(ADDRESS($J252,43))&lt;&gt;1,INDIRECT(ADDRESS($J252,49)),0),0), IF($K252&gt;0,IF(INDIRECT(ADDRESS($K252,43))&lt;&gt;1,INDIRECT(ADDRESS($K252,49)),0),0), IF($L252&gt;0,IF(INDIRECT(ADDRESS($L252,43))&lt;&gt;1,INDIRECT(ADDRESS($L252,49)),0),0), IF($M252&gt;0,IF(INDIRECT(ADDRESS($M252,43))&lt;&gt;1,INDIRECT(ADDRESS($M252,49)),0),0))))</f>
        <v>3.6666666666666661</v>
      </c>
      <c r="CL252" s="57" cm="1">
        <f t="array" aca="1" ref="CL252" ca="1">SUM(IF($C252&gt;0,IF(INDIRECT(ADDRESS($C252,44))=1,INDIRECT(ADDRESS($C252,90)),0),0), IF($D252&gt;0,IF(INDIRECT(ADDRESS($D252,44))=1,INDIRECT(ADDRESS($D252,90)),0),0), IF($E252&gt;0,IF(INDIRECT(ADDRESS($E252,44))=1,INDIRECT(ADDRESS($E252,90)),0),0), IF($F252&gt;0,IF(INDIRECT(ADDRESS($F252,44))=1,INDIRECT(ADDRESS($F252,90)),0),0), IF($G252&gt;0,IF(INDIRECT(ADDRESS($G252,44))=1,INDIRECT(ADDRESS($G252,90)),0),0), IF($H252&gt;0,IF(INDIRECT(ADDRESS($H252,44))=1,INDIRECT(ADDRESS($H252,90)),0),0), IF($I252&gt;0,IF(INDIRECT(ADDRESS($I252,44))=1,INDIRECT(ADDRESS($I252,90)),0),0), IF($J252&gt;0,IF(INDIRECT(ADDRESS($J252,44))=1,INDIRECT(ADDRESS($J252,90)),0),0), IF($K252&gt;0,IF(INDIRECT(ADDRESS($K252,44))=1,INDIRECT(ADDRESS($K252,90)),0),0), IF($L252&gt;0,IF(INDIRECT(ADDRESS($L252,44))=1,INDIRECT(ADDRESS($L252,90)),0),0), IF($M252&gt;0,IF(INDIRECT(ADDRESS($M252,44))=1,INDIRECT(ADDRESS($M252,90)),0),0))</f>
        <v>2.3333333333333335</v>
      </c>
      <c r="CM252" s="56">
        <f t="shared" ca="1" si="190"/>
        <v>0.87075469067995503</v>
      </c>
      <c r="CN252" s="59"/>
    </row>
    <row r="253" spans="1:92" x14ac:dyDescent="0.25">
      <c r="A253" s="52" t="s">
        <v>277</v>
      </c>
      <c r="B253" s="67">
        <v>212</v>
      </c>
      <c r="C253" s="67">
        <v>216</v>
      </c>
      <c r="D253" s="67">
        <v>224</v>
      </c>
      <c r="E253" s="67">
        <v>225</v>
      </c>
      <c r="F253" s="67">
        <v>226</v>
      </c>
      <c r="G253" s="67"/>
      <c r="H253" s="67"/>
      <c r="I253" s="67"/>
      <c r="J253" s="67"/>
      <c r="K253" s="67"/>
      <c r="L253" s="67"/>
      <c r="M253" s="67"/>
      <c r="N253" s="67">
        <f ca="1">SUM(INDIRECT(ADDRESS(B253,COLUMN())),IF(C253&gt;0,INDIRECT(ADDRESS(C253,COLUMN())),0),IF(D253&gt;0,INDIRECT(ADDRESS(D253,COLUMN())),0),IF(E253&gt;0,INDIRECT(ADDRESS(E253,COLUMN())),0),IF(F253&gt;0,INDIRECT(ADDRESS(F253,COLUMN())),0),IF(G253&gt;0,INDIRECT(ADDRESS(G253,COLUMN())),0),IF(H253&gt;0,INDIRECT(ADDRESS(H253,COLUMN())),0),IF(I253&gt;0,INDIRECT(ADDRESS(I253,COLUMN())),0),IF(J253&gt;0,INDIRECT(ADDRESS(J253,COLUMN())),0),IF(K253&gt;0,INDIRECT(ADDRESS(K253,COLUMN())),0),IF(L253&gt;0,INDIRECT(ADDRESS(L253,COLUMN())),0),IF(M253&gt;0,INDIRECT(ADDRESS(M253,COLUMN())),0))</f>
        <v>28</v>
      </c>
      <c r="O253" s="67" t="str" cm="1">
        <f t="array" aca="1" ref="O253" ca="1">INDIRECT(ADDRESS($B253,COLUMN()))</f>
        <v>Bomber</v>
      </c>
      <c r="P253" s="67" cm="1">
        <f t="array" aca="1" ref="P253" ca="1">INDIRECT(ADDRESS($B253,COLUMN()))</f>
        <v>6</v>
      </c>
      <c r="Q253" s="67" cm="1">
        <f t="array" aca="1" ref="Q253" ca="1">INDIRECT(ADDRESS($B253,COLUMN()))</f>
        <v>3</v>
      </c>
      <c r="R253" s="67" cm="1">
        <f t="array" aca="1" ref="R253" ca="1">INDIRECT(ADDRESS($B253,COLUMN()))</f>
        <v>0</v>
      </c>
      <c r="S253" s="67" cm="1">
        <f t="array" aca="1" ref="S253" ca="1">INDIRECT(ADDRESS($B253,COLUMN()))</f>
        <v>1</v>
      </c>
      <c r="T253" s="67" t="str" cm="1">
        <f t="array" aca="1" ref="T253" ca="1">INDIRECT(ADDRESS($B253,COLUMN()))</f>
        <v>1-3</v>
      </c>
      <c r="U253" s="67" cm="1">
        <f t="array" aca="1" ref="U253" ca="1">INDIRECT(ADDRESS($B253,COLUMN()))</f>
        <v>3</v>
      </c>
      <c r="V253" s="67" cm="1">
        <f t="array" aca="1" ref="V253" ca="1">INDIRECT(ADDRESS($B253,COLUMN()))</f>
        <v>0</v>
      </c>
      <c r="W253" s="67" cm="1">
        <f t="array" aca="1" ref="W253" ca="1">INDIRECT(ADDRESS($B253,COLUMN()))</f>
        <v>5</v>
      </c>
      <c r="X253" s="67" cm="1">
        <f t="array" aca="1" ref="X253" ca="1">INDIRECT(ADDRESS($B253,COLUMN()))</f>
        <v>4</v>
      </c>
      <c r="Y253" s="67" cm="1">
        <f t="array" aca="1" ref="Y253" ca="1">INDIRECT(ADDRESS($B253,COLUMN()))</f>
        <v>2</v>
      </c>
      <c r="Z253" s="67" cm="1">
        <f t="array" aca="1" ref="Z253" ca="1">INDIRECT(ADDRESS($B253,COLUMN()))</f>
        <v>4</v>
      </c>
      <c r="AA253" s="67" cm="1">
        <f t="array" aca="1" ref="AA253" ca="1">INDIRECT(ADDRESS($B253,COLUMN()))</f>
        <v>0</v>
      </c>
      <c r="AB253" s="56">
        <f t="shared" ca="1" si="171"/>
        <v>0.5386419660981433</v>
      </c>
      <c r="AC253" s="56">
        <f t="shared" ca="1" si="172"/>
        <v>0.62320660966407182</v>
      </c>
      <c r="AD253" s="56">
        <f t="shared" ca="1" si="173"/>
        <v>3.2515127460734186</v>
      </c>
      <c r="AF253" s="52"/>
      <c r="AG253" s="52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2"/>
      <c r="AU253" s="54" t="s">
        <v>33</v>
      </c>
      <c r="AV253" s="57" cm="1">
        <f t="array" aca="1" ref="AV253" ca="1">SUM(IF($C253&gt;0,IF(AND(INDIRECT(ADDRESS($C253,44))=0,INDIRECT(ADDRESS($C253,38))="UL",ISERROR(SEARCH("Rear",INDIRECT(ADDRESS($C253,33)))),ISERROR(SEARCH("Side",INDIRECT(ADDRESS($C253,33))))),INDIRECT(ADDRESS($C253,COLUMN())),0),0),IF($D253&gt;0,IF(AND(INDIRECT(ADDRESS($D253,44))=0,INDIRECT(ADDRESS($D253,38))="UL",ISERROR(SEARCH("Rear",INDIRECT(ADDRESS($D253,33)))),ISERROR(SEARCH("Side",INDIRECT(ADDRESS($D253,33))))),INDIRECT(ADDRESS($D253,COLUMN())),0),0),IF($E253&gt;0,IF(AND(INDIRECT(ADDRESS($E253,44))=0,INDIRECT(ADDRESS($E253,38))="UL",ISERROR(SEARCH("Rear",INDIRECT(ADDRESS($E253,33)))),ISERROR(SEARCH("Side",INDIRECT(ADDRESS($E253,33))))),INDIRECT(ADDRESS($E253,COLUMN())),0),0),IF($F253&gt;0,IF(AND(INDIRECT(ADDRESS($F253,44))=0,INDIRECT(ADDRESS($F253,38))="UL",ISERROR(SEARCH("Rear",INDIRECT(ADDRESS($F253,33)))),ISERROR(SEARCH("Side",INDIRECT(ADDRESS($F253,33))))),INDIRECT(ADDRESS($F253,COLUMN())),0),0),IF($G253&gt;0,IF(AND(INDIRECT(ADDRESS($G253,44))=0,INDIRECT(ADDRESS($G253,38))="UL",ISERROR(SEARCH("Rear",INDIRECT(ADDRESS($G253,33)))),ISERROR(SEARCH("Side",INDIRECT(ADDRESS($G253,33))))),INDIRECT(ADDRESS($G253,COLUMN())),0),0),IF($H253&gt;0,IF(AND(INDIRECT(ADDRESS($H253,44))=0,INDIRECT(ADDRESS($H253,38))="UL",ISERROR(SEARCH("Rear",INDIRECT(ADDRESS($H253,33)))),ISERROR(SEARCH("Side",INDIRECT(ADDRESS($H253,33))))),INDIRECT(ADDRESS($H253,COLUMN())),0),0),IF($I253&gt;0,IF(AND(INDIRECT(ADDRESS($I253,44))=0,INDIRECT(ADDRESS($I253,38))="UL",ISERROR(SEARCH("Rear",INDIRECT(ADDRESS($I253,33)))),ISERROR(SEARCH("Side",INDIRECT(ADDRESS($I253,33))))),INDIRECT(ADDRESS($I253,COLUMN())),0),0),IF($J253&gt;0,IF(AND(INDIRECT(ADDRESS($J253,44))=0,INDIRECT(ADDRESS($J253,38))="UL",ISERROR(SEARCH("Rear",INDIRECT(ADDRESS($J253,33)))),ISERROR(SEARCH("Side",INDIRECT(ADDRESS($J253,33))))),INDIRECT(ADDRESS($J253,COLUMN())),0),0),IF($K253&gt;0,IF(AND(INDIRECT(ADDRESS($K253,44))=0,INDIRECT(ADDRESS($K253,38))="UL",ISERROR(SEARCH("Rear",INDIRECT(ADDRESS($K253,33)))),ISERROR(SEARCH("Side",INDIRECT(ADDRESS($K253,33))))),INDIRECT(ADDRESS($K253,COLUMN())),0),0),IF($L253&gt;0,IF(AND(INDIRECT(ADDRESS($L253,44))=0,INDIRECT(ADDRESS($L253,38))="UL",ISERROR(SEARCH("Rear",INDIRECT(ADDRESS($L253,33)))),ISERROR(SEARCH("Side",INDIRECT(ADDRESS($L253,33))))),INDIRECT(ADDRESS($L253,COLUMN())),0),0),IF($M253&gt;0,IF(AND(INDIRECT(ADDRESS($M253,44))=0,INDIRECT(ADDRESS($M253,38))="UL",ISERROR(SEARCH("Rear",INDIRECT(ADDRESS($M253,33)))),ISERROR(SEARCH("Side",INDIRECT(ADDRESS($M253,33))))),INDIRECT(ADDRESS($M253,COLUMN())),0),0))</f>
        <v>0.88888888888888884</v>
      </c>
      <c r="AW253" s="57" cm="1">
        <f t="array" aca="1" ref="AW253" ca="1">SUM(IF($C253&gt;0,IF(AND(INDIRECT(ADDRESS($C253,44))=0,INDIRECT(ADDRESS($C253,38))="UL",ISERROR(SEARCH("Rear",INDIRECT(ADDRESS($C253,33)))),ISERROR(SEARCH("Side",INDIRECT(ADDRESS($C253,33))))),INDIRECT(ADDRESS($C253,COLUMN())),0),0),IF($D253&gt;0,IF(AND(INDIRECT(ADDRESS($D253,44))=0,INDIRECT(ADDRESS($D253,38))="UL",ISERROR(SEARCH("Rear",INDIRECT(ADDRESS($D253,33)))),ISERROR(SEARCH("Side",INDIRECT(ADDRESS($D253,33))))),INDIRECT(ADDRESS($D253,COLUMN())),0),0),IF($E253&gt;0,IF(AND(INDIRECT(ADDRESS($E253,44))=0,INDIRECT(ADDRESS($E253,38))="UL",ISERROR(SEARCH("Rear",INDIRECT(ADDRESS($E253,33)))),ISERROR(SEARCH("Side",INDIRECT(ADDRESS($E253,33))))),INDIRECT(ADDRESS($E253,COLUMN())),0),0),IF($F253&gt;0,IF(AND(INDIRECT(ADDRESS($F253,44))=0,INDIRECT(ADDRESS($F253,38))="UL",ISERROR(SEARCH("Rear",INDIRECT(ADDRESS($F253,33)))),ISERROR(SEARCH("Side",INDIRECT(ADDRESS($F253,33))))),INDIRECT(ADDRESS($F253,COLUMN())),0),0),IF($G253&gt;0,IF(AND(INDIRECT(ADDRESS($G253,44))=0,INDIRECT(ADDRESS($G253,38))="UL",ISERROR(SEARCH("Rear",INDIRECT(ADDRESS($G253,33)))),ISERROR(SEARCH("Side",INDIRECT(ADDRESS($G253,33))))),INDIRECT(ADDRESS($G253,COLUMN())),0),0),IF($H253&gt;0,IF(AND(INDIRECT(ADDRESS($H253,44))=0,INDIRECT(ADDRESS($H253,38))="UL",ISERROR(SEARCH("Rear",INDIRECT(ADDRESS($H253,33)))),ISERROR(SEARCH("Side",INDIRECT(ADDRESS($H253,33))))),INDIRECT(ADDRESS($H253,COLUMN())),0),0),IF($I253&gt;0,IF(AND(INDIRECT(ADDRESS($I253,44))=0,INDIRECT(ADDRESS($I253,38))="UL",ISERROR(SEARCH("Rear",INDIRECT(ADDRESS($I253,33)))),ISERROR(SEARCH("Side",INDIRECT(ADDRESS($I253,33))))),INDIRECT(ADDRESS($I253,COLUMN())),0),0),IF($J253&gt;0,IF(AND(INDIRECT(ADDRESS($J253,44))=0,INDIRECT(ADDRESS($J253,38))="UL",ISERROR(SEARCH("Rear",INDIRECT(ADDRESS($J253,33)))),ISERROR(SEARCH("Side",INDIRECT(ADDRESS($J253,33))))),INDIRECT(ADDRESS($J253,COLUMN())),0),0),IF($K253&gt;0,IF(AND(INDIRECT(ADDRESS($K253,44))=0,INDIRECT(ADDRESS($K253,38))="UL",ISERROR(SEARCH("Rear",INDIRECT(ADDRESS($K253,33)))),ISERROR(SEARCH("Side",INDIRECT(ADDRESS($K253,33))))),INDIRECT(ADDRESS($K253,COLUMN())),0),0),IF($L253&gt;0,IF(AND(INDIRECT(ADDRESS($L253,44))=0,INDIRECT(ADDRESS($L253,38))="UL",ISERROR(SEARCH("Rear",INDIRECT(ADDRESS($L253,33)))),ISERROR(SEARCH("Side",INDIRECT(ADDRESS($L253,33))))),INDIRECT(ADDRESS($L253,COLUMN())),0),0),IF($M253&gt;0,IF(AND(INDIRECT(ADDRESS($M253,44))=0,INDIRECT(ADDRESS($M253,38))="UL",ISERROR(SEARCH("Rear",INDIRECT(ADDRESS($M253,33)))),ISERROR(SEARCH("Side",INDIRECT(ADDRESS($M253,33))))),INDIRECT(ADDRESS($M253,COLUMN())),0),0))</f>
        <v>0.44444444444444442</v>
      </c>
      <c r="AX253" s="57" cm="1">
        <f t="array" aca="1" ref="AX253" ca="1">SUM(IF($C253&gt;0,IF(AND(INDIRECT(ADDRESS($C253,44))=0,INDIRECT(ADDRESS($C253,38))="UL",ISERROR(SEARCH("Rear",INDIRECT(ADDRESS($C253,33)))),ISERROR(SEARCH("Side",INDIRECT(ADDRESS($C253,33))))),INDIRECT(ADDRESS($C253,COLUMN())),0),0),IF($D253&gt;0,IF(AND(INDIRECT(ADDRESS($D253,44))=0,INDIRECT(ADDRESS($D253,38))="UL",ISERROR(SEARCH("Rear",INDIRECT(ADDRESS($D253,33)))),ISERROR(SEARCH("Side",INDIRECT(ADDRESS($D253,33))))),INDIRECT(ADDRESS($D253,COLUMN())),0),0),IF($E253&gt;0,IF(AND(INDIRECT(ADDRESS($E253,44))=0,INDIRECT(ADDRESS($E253,38))="UL",ISERROR(SEARCH("Rear",INDIRECT(ADDRESS($E253,33)))),ISERROR(SEARCH("Side",INDIRECT(ADDRESS($E253,33))))),INDIRECT(ADDRESS($E253,COLUMN())),0),0),IF($F253&gt;0,IF(AND(INDIRECT(ADDRESS($F253,44))=0,INDIRECT(ADDRESS($F253,38))="UL",ISERROR(SEARCH("Rear",INDIRECT(ADDRESS($F253,33)))),ISERROR(SEARCH("Side",INDIRECT(ADDRESS($F253,33))))),INDIRECT(ADDRESS($F253,COLUMN())),0),0),IF($G253&gt;0,IF(AND(INDIRECT(ADDRESS($G253,44))=0,INDIRECT(ADDRESS($G253,38))="UL",ISERROR(SEARCH("Rear",INDIRECT(ADDRESS($G253,33)))),ISERROR(SEARCH("Side",INDIRECT(ADDRESS($G253,33))))),INDIRECT(ADDRESS($G253,COLUMN())),0),0),IF($H253&gt;0,IF(AND(INDIRECT(ADDRESS($H253,44))=0,INDIRECT(ADDRESS($H253,38))="UL",ISERROR(SEARCH("Rear",INDIRECT(ADDRESS($H253,33)))),ISERROR(SEARCH("Side",INDIRECT(ADDRESS($H253,33))))),INDIRECT(ADDRESS($H253,COLUMN())),0),0),IF($I253&gt;0,IF(AND(INDIRECT(ADDRESS($I253,44))=0,INDIRECT(ADDRESS($I253,38))="UL",ISERROR(SEARCH("Rear",INDIRECT(ADDRESS($I253,33)))),ISERROR(SEARCH("Side",INDIRECT(ADDRESS($I253,33))))),INDIRECT(ADDRESS($I253,COLUMN())),0),0),IF($J253&gt;0,IF(AND(INDIRECT(ADDRESS($J253,44))=0,INDIRECT(ADDRESS($J253,38))="UL",ISERROR(SEARCH("Rear",INDIRECT(ADDRESS($J253,33)))),ISERROR(SEARCH("Side",INDIRECT(ADDRESS($J253,33))))),INDIRECT(ADDRESS($J253,COLUMN())),0),0),IF($K253&gt;0,IF(AND(INDIRECT(ADDRESS($K253,44))=0,INDIRECT(ADDRESS($K253,38))="UL",ISERROR(SEARCH("Rear",INDIRECT(ADDRESS($K253,33)))),ISERROR(SEARCH("Side",INDIRECT(ADDRESS($K253,33))))),INDIRECT(ADDRESS($K253,COLUMN())),0),0),IF($L253&gt;0,IF(AND(INDIRECT(ADDRESS($L253,44))=0,INDIRECT(ADDRESS($L253,38))="UL",ISERROR(SEARCH("Rear",INDIRECT(ADDRESS($L253,33)))),ISERROR(SEARCH("Side",INDIRECT(ADDRESS($L253,33))))),INDIRECT(ADDRESS($L253,COLUMN())),0),0),IF($M253&gt;0,IF(AND(INDIRECT(ADDRESS($M253,44))=0,INDIRECT(ADDRESS($M253,38))="UL",ISERROR(SEARCH("Rear",INDIRECT(ADDRESS($M253,33)))),ISERROR(SEARCH("Side",INDIRECT(ADDRESS($M253,33))))),INDIRECT(ADDRESS($M253,COLUMN())),0),0))</f>
        <v>0</v>
      </c>
      <c r="AY253" s="58">
        <f t="shared" ca="1" si="174"/>
        <v>0.88888888888888884</v>
      </c>
      <c r="AZ253" s="58">
        <f t="shared" ca="1" si="175"/>
        <v>0.44444444444444442</v>
      </c>
      <c r="BA253" s="58" cm="1">
        <f t="array" aca="1" ref="BA253" ca="1">SUM(IF($C253&gt;0,IF(AND(INDIRECT(ADDRESS($C253,44))=0,INDIRECT(ADDRESS($C253,38))="UL"),INDIRECT(ADDRESS($C253,COLUMN())),0),0),IF($D253&gt;0,IF(AND(INDIRECT(ADDRESS($D253,44))=0,INDIRECT(ADDRESS($D253,38))="UL"),INDIRECT(ADDRESS($D253,COLUMN())),0),0),IF($E253&gt;0,IF(AND(INDIRECT(ADDRESS($E253,44))=0,INDIRECT(ADDRESS($E253,38))="UL"),INDIRECT(ADDRESS($E253,COLUMN())),0),0),IF($F253&gt;0,IF(AND(INDIRECT(ADDRESS($F253,44))=0,INDIRECT(ADDRESS($F253,38))="UL"),INDIRECT(ADDRESS($F253,COLUMN())),0),0),IF($G253&gt;0,IF(AND(INDIRECT(ADDRESS($G253,44))=0,INDIRECT(ADDRESS($G253,38))="UL"),INDIRECT(ADDRESS($G253,COLUMN())),0),0),IF($H253&gt;0,IF(AND(INDIRECT(ADDRESS($H253,44))=0,INDIRECT(ADDRESS($H253,38))="UL"),INDIRECT(ADDRESS($H253,COLUMN())),0),0),IF($I253&gt;0,IF(AND(INDIRECT(ADDRESS($I253,44))=0,INDIRECT(ADDRESS($I253,38))="UL"),INDIRECT(ADDRESS($I253,COLUMN())),0),0),IF($J253&gt;0,IF(AND(INDIRECT(ADDRESS($J253,44))=0,INDIRECT(ADDRESS($J253,38))="UL"),INDIRECT(ADDRESS($J253,COLUMN())),0),0),IF($K253&gt;0,IF(AND(INDIRECT(ADDRESS($K253,44))=0,INDIRECT(ADDRESS($K253,38))="UL"),INDIRECT(ADDRESS($K253,COLUMN())),0),0),IF($L253&gt;0,IF(AND(INDIRECT(ADDRESS($L253,44))=0,INDIRECT(ADDRESS($L253,38))="UL"),INDIRECT(ADDRESS($L253,COLUMN())),0),0),IF($M253&gt;0,IF(AND(INDIRECT(ADDRESS($M253,44))=0,INDIRECT(ADDRESS($M253,38))="UL"),INDIRECT(ADDRESS($M253,COLUMN())),0),0))</f>
        <v>0.18342151675485008</v>
      </c>
      <c r="BB253" s="58" cm="1">
        <f t="array" aca="1" ref="BB253" ca="1">SUM(IF($C253&gt;0,IF(AND(INDIRECT(ADDRESS($C253,44))=0,INDIRECT(ADDRESS($C253,38))="UL"),INDIRECT(ADDRESS($C253,COLUMN())),0),0),IF($D253&gt;0,IF(AND(INDIRECT(ADDRESS($D253,44))=0,INDIRECT(ADDRESS($D253,38))="UL"),INDIRECT(ADDRESS($D253,COLUMN())),0),0),IF($E253&gt;0,IF(AND(INDIRECT(ADDRESS($E253,44))=0,INDIRECT(ADDRESS($E253,38))="UL"),INDIRECT(ADDRESS($E253,COLUMN())),0),0),IF($F253&gt;0,IF(AND(INDIRECT(ADDRESS($F253,44))=0,INDIRECT(ADDRESS($F253,38))="UL"),INDIRECT(ADDRESS($F253,COLUMN())),0),0),IF($G253&gt;0,IF(AND(INDIRECT(ADDRESS($G253,44))=0,INDIRECT(ADDRESS($G253,38))="UL"),INDIRECT(ADDRESS($G253,COLUMN())),0),0),IF($H253&gt;0,IF(AND(INDIRECT(ADDRESS($H253,44))=0,INDIRECT(ADDRESS($H253,38))="UL"),INDIRECT(ADDRESS($H253,COLUMN())),0),0),IF($I253&gt;0,IF(AND(INDIRECT(ADDRESS($I253,44))=0,INDIRECT(ADDRESS($I253,38))="UL"),INDIRECT(ADDRESS($I253,COLUMN())),0),0),IF($J253&gt;0,IF(AND(INDIRECT(ADDRESS($J253,44))=0,INDIRECT(ADDRESS($J253,38))="UL"),INDIRECT(ADDRESS($J253,COLUMN())),0),0),IF($K253&gt;0,IF(AND(INDIRECT(ADDRESS($K253,44))=0,INDIRECT(ADDRESS($K253,38))="UL"),INDIRECT(ADDRESS($K253,COLUMN())),0),0),IF($L253&gt;0,IF(AND(INDIRECT(ADDRESS($L253,44))=0,INDIRECT(ADDRESS($L253,38))="UL"),INDIRECT(ADDRESS($L253,COLUMN())),0),0),IF($M253&gt;0,IF(AND(INDIRECT(ADDRESS($M253,44))=0,INDIRECT(ADDRESS($M253,38))="UL"),INDIRECT(ADDRESS($M253,COLUMN())),0),0))</f>
        <v>0.33636684303350967</v>
      </c>
      <c r="BC253" s="58" cm="1">
        <f t="array" aca="1" ref="BC253" ca="1">SUM(IF($C253&gt;0,IF(AND(INDIRECT(ADDRESS($C253,44))=0,INDIRECT(ADDRESS($C253,38))="UL"),INDIRECT(ADDRESS($C253,COLUMN())),0),0),IF($D253&gt;0,IF(AND(INDIRECT(ADDRESS($D253,44))=0,INDIRECT(ADDRESS($D253,38))="UL"),INDIRECT(ADDRESS($D253,COLUMN())),0),0),IF($E253&gt;0,IF(AND(INDIRECT(ADDRESS($E253,44))=0,INDIRECT(ADDRESS($E253,38))="UL"),INDIRECT(ADDRESS($E253,COLUMN())),0),0),IF($F253&gt;0,IF(AND(INDIRECT(ADDRESS($F253,44))=0,INDIRECT(ADDRESS($F253,38))="UL"),INDIRECT(ADDRESS($F253,COLUMN())),0),0),IF($G253&gt;0,IF(AND(INDIRECT(ADDRESS($G253,44))=0,INDIRECT(ADDRESS($G253,38))="UL"),INDIRECT(ADDRESS($G253,COLUMN())),0),0),IF($H253&gt;0,IF(AND(INDIRECT(ADDRESS($H253,44))=0,INDIRECT(ADDRESS($H253,38))="UL"),INDIRECT(ADDRESS($H253,COLUMN())),0),0),IF($I253&gt;0,IF(AND(INDIRECT(ADDRESS($I253,44))=0,INDIRECT(ADDRESS($I253,38))="UL"),INDIRECT(ADDRESS($I253,COLUMN())),0),0),IF($J253&gt;0,IF(AND(INDIRECT(ADDRESS($J253,44))=0,INDIRECT(ADDRESS($J253,38))="UL"),INDIRECT(ADDRESS($J253,COLUMN())),0),0),IF($K253&gt;0,IF(AND(INDIRECT(ADDRESS($K253,44))=0,INDIRECT(ADDRESS($K253,38))="UL"),INDIRECT(ADDRESS($K253,COLUMN())),0),0),IF($L253&gt;0,IF(AND(INDIRECT(ADDRESS($L253,44))=0,INDIRECT(ADDRESS($L253,38))="UL"),INDIRECT(ADDRESS($L253,COLUMN())),0),0),IF($M253&gt;0,IF(AND(INDIRECT(ADDRESS($M253,44))=0,INDIRECT(ADDRESS($M253,38))="UL"),INDIRECT(ADDRESS($M253,COLUMN())),0),0))</f>
        <v>0.17326278659611991</v>
      </c>
      <c r="BD253" s="58" cm="1">
        <f t="array" aca="1" ref="BD253" ca="1">SUM(IF($C253&gt;0,IF(AND(INDIRECT(ADDRESS($C253,44))=0,INDIRECT(ADDRESS($C253,38))="UL"),INDIRECT(ADDRESS($C253,COLUMN())),0),0),IF($D253&gt;0,IF(AND(INDIRECT(ADDRESS($D253,44))=0,INDIRECT(ADDRESS($D253,38))="UL"),INDIRECT(ADDRESS($D253,COLUMN())),0),0),IF($E253&gt;0,IF(AND(INDIRECT(ADDRESS($E253,44))=0,INDIRECT(ADDRESS($E253,38))="UL"),INDIRECT(ADDRESS($E253,COLUMN())),0),0),IF($F253&gt;0,IF(AND(INDIRECT(ADDRESS($F253,44))=0,INDIRECT(ADDRESS($F253,38))="UL"),INDIRECT(ADDRESS($F253,COLUMN())),0),0),IF($G253&gt;0,IF(AND(INDIRECT(ADDRESS($G253,44))=0,INDIRECT(ADDRESS($G253,38))="UL"),INDIRECT(ADDRESS($G253,COLUMN())),0),0),IF($H253&gt;0,IF(AND(INDIRECT(ADDRESS($H253,44))=0,INDIRECT(ADDRESS($H253,38))="UL"),INDIRECT(ADDRESS($H253,COLUMN())),0),0),IF($I253&gt;0,IF(AND(INDIRECT(ADDRESS($I253,44))=0,INDIRECT(ADDRESS($I253,38))="UL"),INDIRECT(ADDRESS($I253,COLUMN())),0),0),IF($J253&gt;0,IF(AND(INDIRECT(ADDRESS($J253,44))=0,INDIRECT(ADDRESS($J253,38))="UL"),INDIRECT(ADDRESS($J253,COLUMN())),0),0),IF($K253&gt;0,IF(AND(INDIRECT(ADDRESS($K253,44))=0,INDIRECT(ADDRESS($K253,38))="UL"),INDIRECT(ADDRESS($K253,COLUMN())),0),0),IF($L253&gt;0,IF(AND(INDIRECT(ADDRESS($L253,44))=0,INDIRECT(ADDRESS($L253,38))="UL"),INDIRECT(ADDRESS($L253,COLUMN())),0),0),IF($M253&gt;0,IF(AND(INDIRECT(ADDRESS($M253,44))=0,INDIRECT(ADDRESS($M253,38))="UL"),INDIRECT(ADDRESS($M253,COLUMN())),0),0))</f>
        <v>0.32620811287477952</v>
      </c>
      <c r="BE253" s="57">
        <f t="shared" ca="1" si="176"/>
        <v>0.18342151675485008</v>
      </c>
      <c r="BF253" s="57" cm="1">
        <f t="array" aca="1" ref="BF253" ca="1">SUM(IF($C253&gt;0,IF(INDIRECT(ADDRESS($C253,45))=1,INDIRECT(ADDRESS($C253,52))*INDIRECT(ADDRESS($C253,42))/5,0),0), IF($D253&gt;0,IF(INDIRECT(ADDRESS($D253,45))=1,INDIRECT(ADDRESS($D253,52))*INDIRECT(ADDRESS($D253,42))/5,0),0), IF($E253&gt;0,IF(INDIRECT(ADDRESS($E253,45))=1,INDIRECT(ADDRESS($E253,52))*INDIRECT(ADDRESS($E253,42))/5,0),0), IF($F253&gt;0,IF(INDIRECT(ADDRESS($F253,45))=1,INDIRECT(ADDRESS($F253,52))*INDIRECT(ADDRESS($F253,42))/5,0),0), IF($G253&gt;0,IF(INDIRECT(ADDRESS($G253,45))=1,INDIRECT(ADDRESS($G253,52))*INDIRECT(ADDRESS($G253,42))/5,0),0), IF($H253&gt;0,IF(INDIRECT(ADDRESS($H253,45))=1,INDIRECT(ADDRESS($H253,52))*INDIRECT(ADDRESS($H253,42))/5,0),0)
)*$BF$296/100</f>
        <v>2.222222222222222E-2</v>
      </c>
      <c r="BG253" s="19">
        <v>1</v>
      </c>
      <c r="BH253" s="57" cm="1">
        <f t="array" aca="1" ref="BH253" ca="1">SUM(IF($C253&gt;0,IF(AND(INDIRECT(ADDRESS($C253,44))=0,INDIRECT(ADDRESS($C253,38))&lt;&gt;"UL"),INDIRECT(ADDRESS($C253,COLUMN()-12)),0),0), IF($D253&gt;0,IF(AND(INDIRECT(ADDRESS($D253,44))=0,INDIRECT(ADDRESS($D253,38))&lt;&gt;"UL"),INDIRECT(ADDRESS($D253,COLUMN()-12)),0),0), IF($E253&gt;0,IF(AND(INDIRECT(ADDRESS($E253,44))=0,INDIRECT(ADDRESS($E253,38))&lt;&gt;"UL"),INDIRECT(ADDRESS($E253,COLUMN()-12)),0),0), IF($F253&gt;0,IF(AND(INDIRECT(ADDRESS($F253,44))=0,INDIRECT(ADDRESS($F253,38))&lt;&gt;"UL"),INDIRECT(ADDRESS($F253,COLUMN()-12)),0),0), IF($G253&gt;0,IF(AND(INDIRECT(ADDRESS($G253,44))=0,INDIRECT(ADDRESS($G253,38))&lt;&gt;"UL"),INDIRECT(ADDRESS($G253,COLUMN()-12)),0),0), IF($H253&gt;0,IF(AND(INDIRECT(ADDRESS($H253,44))=0,INDIRECT(ADDRESS($H253,38))&lt;&gt;"UL"),INDIRECT(ADDRESS($H253,COLUMN()-12)),0),0), IF($I253&gt;0,IF(AND(INDIRECT(ADDRESS($I253,44))=0,INDIRECT(ADDRESS($I253,38))&lt;&gt;"UL"),INDIRECT(ADDRESS($I253,COLUMN()-12)),0),0), IF($J253&gt;0,IF(AND(INDIRECT(ADDRESS($J253,44))=0,INDIRECT(ADDRESS($J253,38))&lt;&gt;"UL"),INDIRECT(ADDRESS($J253,COLUMN()-12)),0),0), IF($K253&gt;0,IF(AND(INDIRECT(ADDRESS($K253,44))=0,INDIRECT(ADDRESS($K253,38))&lt;&gt;"UL"),INDIRECT(ADDRESS($K253,COLUMN()-12)),0),0), IF($L253&gt;0,IF(AND(INDIRECT(ADDRESS($L253,44))=0,INDIRECT(ADDRESS($L253,38))&lt;&gt;"UL"),INDIRECT(ADDRESS($L253,COLUMN()-12)),0),0), IF($M253&gt;0,IF(AND(INDIRECT(ADDRESS($M253,44))=0,INDIRECT(ADDRESS($M253,38))&lt;&gt;"UL"),INDIRECT(ADDRESS($M253,COLUMN()-12)),0),0))</f>
        <v>2.2222222222222223</v>
      </c>
      <c r="BI253" s="57" cm="1">
        <f t="array" aca="1" ref="BI253" ca="1">SUM(IF($C253&gt;0,IF(AND(INDIRECT(ADDRESS($C253,44))=0,INDIRECT(ADDRESS($C253,38))&lt;&gt;"UL"),INDIRECT(ADDRESS($C253,COLUMN()-12)),0),0), IF($D253&gt;0,IF(AND(INDIRECT(ADDRESS($D253,44))=0,INDIRECT(ADDRESS($D253,38))&lt;&gt;"UL"),INDIRECT(ADDRESS($D253,COLUMN()-12)),0),0), IF($E253&gt;0,IF(AND(INDIRECT(ADDRESS($E253,44))=0,INDIRECT(ADDRESS($E253,38))&lt;&gt;"UL"),INDIRECT(ADDRESS($E253,COLUMN()-12)),0),0), IF($F253&gt;0,IF(AND(INDIRECT(ADDRESS($F253,44))=0,INDIRECT(ADDRESS($F253,38))&lt;&gt;"UL"),INDIRECT(ADDRESS($F253,COLUMN()-12)),0),0), IF($G253&gt;0,IF(AND(INDIRECT(ADDRESS($G253,44))=0,INDIRECT(ADDRESS($G253,38))&lt;&gt;"UL"),INDIRECT(ADDRESS($G253,COLUMN()-12)),0),0), IF($H253&gt;0,IF(AND(INDIRECT(ADDRESS($H253,44))=0,INDIRECT(ADDRESS($H253,38))&lt;&gt;"UL"),INDIRECT(ADDRESS($H253,COLUMN()-12)),0),0), IF($I253&gt;0,IF(AND(INDIRECT(ADDRESS($I253,44))=0,INDIRECT(ADDRESS($I253,38))&lt;&gt;"UL"),INDIRECT(ADDRESS($I253,COLUMN()-12)),0),0), IF($J253&gt;0,IF(AND(INDIRECT(ADDRESS($J253,44))=0,INDIRECT(ADDRESS($J253,38))&lt;&gt;"UL"),INDIRECT(ADDRESS($J253,COLUMN()-12)),0),0), IF($K253&gt;0,IF(AND(INDIRECT(ADDRESS($K253,44))=0,INDIRECT(ADDRESS($K253,38))&lt;&gt;"UL"),INDIRECT(ADDRESS($K253,COLUMN()-12)),0),0), IF($L253&gt;0,IF(AND(INDIRECT(ADDRESS($L253,44))=0,INDIRECT(ADDRESS($L253,38))&lt;&gt;"UL"),INDIRECT(ADDRESS($L253,COLUMN()-12)),0),0), IF($M253&gt;0,IF(AND(INDIRECT(ADDRESS($M253,44))=0,INDIRECT(ADDRESS($M253,38))&lt;&gt;"UL"),INDIRECT(ADDRESS($M253,COLUMN()-12)),0),0))</f>
        <v>2.2222222222222223</v>
      </c>
      <c r="BJ253" s="57" cm="1">
        <f t="array" aca="1" ref="BJ253" ca="1">SUM(IF($C253&gt;0,IF(AND(INDIRECT(ADDRESS($C253,44))=0,INDIRECT(ADDRESS($C253,38))&lt;&gt;"UL"),INDIRECT(ADDRESS($C253,COLUMN()-12)),0),0), IF($D253&gt;0,IF(AND(INDIRECT(ADDRESS($D253,44))=0,INDIRECT(ADDRESS($D253,38))&lt;&gt;"UL"),INDIRECT(ADDRESS($D253,COLUMN()-12)),0),0), IF($E253&gt;0,IF(AND(INDIRECT(ADDRESS($E253,44))=0,INDIRECT(ADDRESS($E253,38))&lt;&gt;"UL"),INDIRECT(ADDRESS($E253,COLUMN()-12)),0),0), IF($F253&gt;0,IF(AND(INDIRECT(ADDRESS($F253,44))=0,INDIRECT(ADDRESS($F253,38))&lt;&gt;"UL"),INDIRECT(ADDRESS($F253,COLUMN()-12)),0),0), IF($G253&gt;0,IF(AND(INDIRECT(ADDRESS($G253,44))=0,INDIRECT(ADDRESS($G253,38))&lt;&gt;"UL"),INDIRECT(ADDRESS($G253,COLUMN()-12)),0),0), IF($H253&gt;0,IF(AND(INDIRECT(ADDRESS($H253,44))=0,INDIRECT(ADDRESS($H253,38))&lt;&gt;"UL"),INDIRECT(ADDRESS($H253,COLUMN()-12)),0),0), IF($I253&gt;0,IF(AND(INDIRECT(ADDRESS($I253,44))=0,INDIRECT(ADDRESS($I253,38))&lt;&gt;"UL"),INDIRECT(ADDRESS($I253,COLUMN()-12)),0),0), IF($J253&gt;0,IF(AND(INDIRECT(ADDRESS($J253,44))=0,INDIRECT(ADDRESS($J253,38))&lt;&gt;"UL"),INDIRECT(ADDRESS($J253,COLUMN()-12)),0),0), IF($K253&gt;0,IF(AND(INDIRECT(ADDRESS($K253,44))=0,INDIRECT(ADDRESS($K253,38))&lt;&gt;"UL"),INDIRECT(ADDRESS($K253,COLUMN()-12)),0),0), IF($L253&gt;0,IF(AND(INDIRECT(ADDRESS($L253,44))=0,INDIRECT(ADDRESS($L253,38))&lt;&gt;"UL"),INDIRECT(ADDRESS($L253,COLUMN()-12)),0),0), IF($M253&gt;0,IF(AND(INDIRECT(ADDRESS($M253,44))=0,INDIRECT(ADDRESS($M253,38))&lt;&gt;"UL"),INDIRECT(ADDRESS($M253,COLUMN()-12)),0),0))</f>
        <v>2.2222222222222223</v>
      </c>
      <c r="BK253" s="57">
        <f t="shared" ca="1" si="177"/>
        <v>2.2222222222222223</v>
      </c>
      <c r="BL253" s="58">
        <f t="shared" ca="1" si="178"/>
        <v>2.2222222222222223</v>
      </c>
      <c r="BM253" s="57" cm="1">
        <f t="array" aca="1" ref="BM253" ca="1">SUM(IF($C253&gt;0,IF(AND(INDIRECT(ADDRESS($C253,44))=0,INDIRECT(ADDRESS($C253,38))&lt;&gt;"UL"),INDIRECT(ADDRESS($C253,COLUMN()-12)),0),0), IF($D253&gt;0,IF(AND(INDIRECT(ADDRESS($D253,44))=0,INDIRECT(ADDRESS($D253,38))&lt;&gt;"UL"),INDIRECT(ADDRESS($D253,COLUMN()-12)),0),0), IF($E253&gt;0,IF(AND(INDIRECT(ADDRESS($E253,44))=0,INDIRECT(ADDRESS($E253,38))&lt;&gt;"UL"),INDIRECT(ADDRESS($E253,COLUMN()-12)),0),0), IF($F253&gt;0,IF(AND(INDIRECT(ADDRESS($F253,44))=0,INDIRECT(ADDRESS($F253,38))&lt;&gt;"UL"),INDIRECT(ADDRESS($F253,COLUMN()-12)),0),0), IF($G253&gt;0,IF(AND(INDIRECT(ADDRESS($G253,44))=0,INDIRECT(ADDRESS($G253,38))&lt;&gt;"UL"),INDIRECT(ADDRESS($G253,COLUMN()-12)),0),0), IF($H253&gt;0,IF(AND(INDIRECT(ADDRESS($H253,44))=0,INDIRECT(ADDRESS($H253,38))&lt;&gt;"UL"),INDIRECT(ADDRESS($H253,COLUMN()-12)),0),0), IF($I253&gt;0,IF(AND(INDIRECT(ADDRESS($I253,44))=0,INDIRECT(ADDRESS($I253,38))&lt;&gt;"UL"),INDIRECT(ADDRESS($I253,COLUMN()-12)),0),0), IF($J253&gt;0,IF(AND(INDIRECT(ADDRESS($J253,44))=0,INDIRECT(ADDRESS($J253,38))&lt;&gt;"UL"),INDIRECT(ADDRESS($J253,COLUMN()-12)),0),0), IF($K253&gt;0,IF(AND(INDIRECT(ADDRESS($K253,44))=0,INDIRECT(ADDRESS($K253,38))&lt;&gt;"UL"),INDIRECT(ADDRESS($K253,COLUMN()-11)),0),0), IF($L253&gt;0,IF(AND(INDIRECT(ADDRESS($L253,44))=0,INDIRECT(ADDRESS($L253,38))&lt;&gt;"UL"),INDIRECT(ADDRESS($L253,COLUMN()-11)),0),0), IF($M253&gt;0,IF(AND(INDIRECT(ADDRESS($M253,44))=0,INDIRECT(ADDRESS($M253,38))&lt;&gt;"UL"),INDIRECT(ADDRESS($M253,COLUMN()-11)),0),0))</f>
        <v>1.4222222222222223</v>
      </c>
      <c r="BN253" s="57" cm="1">
        <f t="array" aca="1" ref="BN253" ca="1">SUM(IF($C253&gt;0,IF(AND(INDIRECT(ADDRESS($C253,44))=0,INDIRECT(ADDRESS($C253,38))&lt;&gt;"UL"),INDIRECT(ADDRESS($C253,COLUMN()-12)),0),0), IF($D253&gt;0,IF(AND(INDIRECT(ADDRESS($D253,44))=0,INDIRECT(ADDRESS($D253,38))&lt;&gt;"UL"),INDIRECT(ADDRESS($D253,COLUMN()-12)),0),0), IF($E253&gt;0,IF(AND(INDIRECT(ADDRESS($E253,44))=0,INDIRECT(ADDRESS($E253,38))&lt;&gt;"UL"),INDIRECT(ADDRESS($E253,COLUMN()-12)),0),0), IF($F253&gt;0,IF(AND(INDIRECT(ADDRESS($F253,44))=0,INDIRECT(ADDRESS($F253,38))&lt;&gt;"UL"),INDIRECT(ADDRESS($F253,COLUMN()-12)),0),0), IF($G253&gt;0,IF(AND(INDIRECT(ADDRESS($G253,44))=0,INDIRECT(ADDRESS($G253,38))&lt;&gt;"UL"),INDIRECT(ADDRESS($G253,COLUMN()-12)),0),0), IF($H253&gt;0,IF(AND(INDIRECT(ADDRESS($H253,44))=0,INDIRECT(ADDRESS($H253,38))&lt;&gt;"UL"),INDIRECT(ADDRESS($H253,COLUMN()-12)),0),0), IF($I253&gt;0,IF(AND(INDIRECT(ADDRESS($I253,44))=0,INDIRECT(ADDRESS($I253,38))&lt;&gt;"UL"),INDIRECT(ADDRESS($I253,COLUMN()-12)),0),0), IF($J253&gt;0,IF(AND(INDIRECT(ADDRESS($J253,44))=0,INDIRECT(ADDRESS($J253,38))&lt;&gt;"UL"),INDIRECT(ADDRESS($J253,COLUMN()-12)),0),0), IF($K253&gt;0,IF(AND(INDIRECT(ADDRESS($K253,44))=0,INDIRECT(ADDRESS($K253,38))&lt;&gt;"UL"),INDIRECT(ADDRESS($K253,COLUMN()-11)),0),0), IF($L253&gt;0,IF(AND(INDIRECT(ADDRESS($L253,44))=0,INDIRECT(ADDRESS($L253,38))&lt;&gt;"UL"),INDIRECT(ADDRESS($L253,COLUMN()-11)),0),0), IF($M253&gt;0,IF(AND(INDIRECT(ADDRESS($M253,44))=0,INDIRECT(ADDRESS($M253,38))&lt;&gt;"UL"),INDIRECT(ADDRESS($M253,COLUMN()-11)),0),0))</f>
        <v>1.4222222222222223</v>
      </c>
      <c r="BO253" s="57" cm="1">
        <f t="array" aca="1" ref="BO253" ca="1">SUM(IF($C253&gt;0,IF(AND(INDIRECT(ADDRESS($C253,44))=0,INDIRECT(ADDRESS($C253,38))&lt;&gt;"UL"),INDIRECT(ADDRESS($C253,COLUMN()-12)),0),0), IF($D253&gt;0,IF(AND(INDIRECT(ADDRESS($D253,44))=0,INDIRECT(ADDRESS($D253,38))&lt;&gt;"UL"),INDIRECT(ADDRESS($D253,COLUMN()-12)),0),0), IF($E253&gt;0,IF(AND(INDIRECT(ADDRESS($E253,44))=0,INDIRECT(ADDRESS($E253,38))&lt;&gt;"UL"),INDIRECT(ADDRESS($E253,COLUMN()-12)),0),0), IF($F253&gt;0,IF(AND(INDIRECT(ADDRESS($F253,44))=0,INDIRECT(ADDRESS($F253,38))&lt;&gt;"UL"),INDIRECT(ADDRESS($F253,COLUMN()-12)),0),0), IF($G253&gt;0,IF(AND(INDIRECT(ADDRESS($G253,44))=0,INDIRECT(ADDRESS($G253,38))&lt;&gt;"UL"),INDIRECT(ADDRESS($G253,COLUMN()-12)),0),0), IF($H253&gt;0,IF(AND(INDIRECT(ADDRESS($H253,44))=0,INDIRECT(ADDRESS($H253,38))&lt;&gt;"UL"),INDIRECT(ADDRESS($H253,COLUMN()-12)),0),0), IF($I253&gt;0,IF(AND(INDIRECT(ADDRESS($I253,44))=0,INDIRECT(ADDRESS($I253,38))&lt;&gt;"UL"),INDIRECT(ADDRESS($I253,COLUMN()-12)),0),0), IF($J253&gt;0,IF(AND(INDIRECT(ADDRESS($J253,44))=0,INDIRECT(ADDRESS($J253,38))&lt;&gt;"UL"),INDIRECT(ADDRESS($J253,COLUMN()-12)),0),0), IF($K253&gt;0,IF(AND(INDIRECT(ADDRESS($K253,44))=0,INDIRECT(ADDRESS($K253,38))&lt;&gt;"UL"),INDIRECT(ADDRESS($K253,COLUMN()-11)),0),0), IF($L253&gt;0,IF(AND(INDIRECT(ADDRESS($L253,44))=0,INDIRECT(ADDRESS($L253,38))&lt;&gt;"UL"),INDIRECT(ADDRESS($L253,COLUMN()-11)),0),0), IF($M253&gt;0,IF(AND(INDIRECT(ADDRESS($M253,44))=0,INDIRECT(ADDRESS($M253,38))&lt;&gt;"UL"),INDIRECT(ADDRESS($M253,COLUMN()-11)),0),0))</f>
        <v>1.4222222222222223</v>
      </c>
      <c r="BP253" s="57" cm="1">
        <f t="array" aca="1" ref="BP253" ca="1">SUM(IF($C253&gt;0,IF(AND(INDIRECT(ADDRESS($C253,44))=0,INDIRECT(ADDRESS($C253,38))&lt;&gt;"UL"),INDIRECT(ADDRESS($C253,COLUMN()-12)),0),0), IF($D253&gt;0,IF(AND(INDIRECT(ADDRESS($D253,44))=0,INDIRECT(ADDRESS($D253,38))&lt;&gt;"UL"),INDIRECT(ADDRESS($D253,COLUMN()-12)),0),0), IF($E253&gt;0,IF(AND(INDIRECT(ADDRESS($E253,44))=0,INDIRECT(ADDRESS($E253,38))&lt;&gt;"UL"),INDIRECT(ADDRESS($E253,COLUMN()-12)),0),0), IF($F253&gt;0,IF(AND(INDIRECT(ADDRESS($F253,44))=0,INDIRECT(ADDRESS($F253,38))&lt;&gt;"UL"),INDIRECT(ADDRESS($F253,COLUMN()-12)),0),0), IF($G253&gt;0,IF(AND(INDIRECT(ADDRESS($G253,44))=0,INDIRECT(ADDRESS($G253,38))&lt;&gt;"UL"),INDIRECT(ADDRESS($G253,COLUMN()-12)),0),0), IF($H253&gt;0,IF(AND(INDIRECT(ADDRESS($H253,44))=0,INDIRECT(ADDRESS($H253,38))&lt;&gt;"UL"),INDIRECT(ADDRESS($H253,COLUMN()-12)),0),0), IF($I253&gt;0,IF(AND(INDIRECT(ADDRESS($I253,44))=0,INDIRECT(ADDRESS($I253,38))&lt;&gt;"UL"),INDIRECT(ADDRESS($I253,COLUMN()-12)),0),0), IF($J253&gt;0,IF(AND(INDIRECT(ADDRESS($J253,44))=0,INDIRECT(ADDRESS($J253,38))&lt;&gt;"UL"),INDIRECT(ADDRESS($J253,COLUMN()-12)),0),0), IF($K253&gt;0,IF(AND(INDIRECT(ADDRESS($K253,44))=0,INDIRECT(ADDRESS($K253,38))&lt;&gt;"UL"),INDIRECT(ADDRESS($K253,COLUMN()-11)),0),0), IF($L253&gt;0,IF(AND(INDIRECT(ADDRESS($L253,44))=0,INDIRECT(ADDRESS($L253,38))&lt;&gt;"UL"),INDIRECT(ADDRESS($L253,COLUMN()-11)),0),0), IF($M253&gt;0,IF(AND(INDIRECT(ADDRESS($M253,44))=0,INDIRECT(ADDRESS($M253,38))&lt;&gt;"UL"),INDIRECT(ADDRESS($M253,COLUMN()-11)),0),0))</f>
        <v>1.4222222222222223</v>
      </c>
      <c r="BQ253" s="57">
        <f t="shared" ca="1" si="179"/>
        <v>1.4222222222222223</v>
      </c>
      <c r="BR253" s="161">
        <f t="shared" ca="1" si="180"/>
        <v>86.853478247223123</v>
      </c>
      <c r="BS253" s="56"/>
      <c r="BT253" s="56">
        <f t="shared" ca="1" si="181"/>
        <v>3.757345448588258</v>
      </c>
      <c r="BU253" s="87">
        <f t="shared" ca="1" si="182"/>
        <v>0.13419090887815208</v>
      </c>
      <c r="BV253" s="57" t="s">
        <v>33</v>
      </c>
      <c r="BW253" s="57" cm="1">
        <f t="array" aca="1" ref="BW253" ca="1">SUM(IF($C253&gt;0,IF(AND(INDIRECT(ADDRESS($C253,44))=0,INDIRECT(ADDRESS($C253,38))="UL",ISERROR(SEARCH("Rear",INDIRECT(ADDRESS($C253,33)))),ISERROR(SEARCH("Side",INDIRECT(ADDRESS($C253,33))))),INDIRECT(ADDRESS($C253,COLUMN())),0),0),IF($D253&gt;0,IF(AND(INDIRECT(ADDRESS($D253,44))=0,INDIRECT(ADDRESS($D253,38))="UL",ISERROR(SEARCH("Rear",INDIRECT(ADDRESS($D253,33)))),ISERROR(SEARCH("Side",INDIRECT(ADDRESS($D253,33))))),INDIRECT(ADDRESS($D253,COLUMN())),0),0),IF($E253&gt;0,IF(AND(INDIRECT(ADDRESS($E253,44))=0,INDIRECT(ADDRESS($E253,38))="UL",ISERROR(SEARCH("Rear",INDIRECT(ADDRESS($E253,33)))),ISERROR(SEARCH("Side",INDIRECT(ADDRESS($E253,33))))),INDIRECT(ADDRESS($E253,COLUMN())),0),0),IF($F253&gt;0,IF(AND(INDIRECT(ADDRESS($F253,44))=0,INDIRECT(ADDRESS($F253,38))="UL",ISERROR(SEARCH("Rear",INDIRECT(ADDRESS($F253,33)))),ISERROR(SEARCH("Side",INDIRECT(ADDRESS($F253,33))))),INDIRECT(ADDRESS($F253,COLUMN())),0),0),IF($G253&gt;0,IF(AND(INDIRECT(ADDRESS($G253,44))=0,INDIRECT(ADDRESS($G253,38))="UL",ISERROR(SEARCH("Rear",INDIRECT(ADDRESS($G253,33)))),ISERROR(SEARCH("Side",INDIRECT(ADDRESS($G253,33))))),INDIRECT(ADDRESS($G253,COLUMN())),0),0),IF($H253&gt;0,IF(AND(INDIRECT(ADDRESS($H253,44))=0,INDIRECT(ADDRESS($H253,38))="UL",ISERROR(SEARCH("Rear",INDIRECT(ADDRESS($H253,33)))),ISERROR(SEARCH("Side",INDIRECT(ADDRESS($H253,33))))),INDIRECT(ADDRESS($H253,COLUMN())),0),0),IF($I253&gt;0,IF(AND(INDIRECT(ADDRESS($I253,44))=0,INDIRECT(ADDRESS($I253,38))="UL",ISERROR(SEARCH("Rear",INDIRECT(ADDRESS($I253,33)))),ISERROR(SEARCH("Side",INDIRECT(ADDRESS($I253,33))))),INDIRECT(ADDRESS($I253,COLUMN())),0),0),IF($J253&gt;0,IF(AND(INDIRECT(ADDRESS($J253,44))=0,INDIRECT(ADDRESS($J253,38))="UL",ISERROR(SEARCH("Rear",INDIRECT(ADDRESS($J253,33)))),ISERROR(SEARCH("Side",INDIRECT(ADDRESS($J253,33))))),INDIRECT(ADDRESS($J253,COLUMN())),0),0),IF($K253&gt;0,IF(AND(INDIRECT(ADDRESS($K253,44))=0,INDIRECT(ADDRESS($K253,38))="UL",ISERROR(SEARCH("Rear",INDIRECT(ADDRESS($K253,33)))),ISERROR(SEARCH("Side",INDIRECT(ADDRESS($K253,33))))),INDIRECT(ADDRESS($K253,COLUMN())),0),0),IF($L253&gt;0,IF(AND(INDIRECT(ADDRESS($L253,44))=0,INDIRECT(ADDRESS($L253,38))="UL",ISERROR(SEARCH("Rear",INDIRECT(ADDRESS($L253,33)))),ISERROR(SEARCH("Side",INDIRECT(ADDRESS($L253,33))))),INDIRECT(ADDRESS($L253,COLUMN())),0),0),IF($M253&gt;0,IF(AND(INDIRECT(ADDRESS($M253,44))=0,INDIRECT(ADDRESS($M253,38))="UL",ISERROR(SEARCH("Rear",INDIRECT(ADDRESS($M253,33)))),ISERROR(SEARCH("Side",INDIRECT(ADDRESS($M253,33))))),INDIRECT(ADDRESS($M253,COLUMN())),0),0))</f>
        <v>0.22222222222222221</v>
      </c>
      <c r="BX253" s="57">
        <f t="shared" ca="1" si="183"/>
        <v>0.88888888888888884</v>
      </c>
      <c r="BY253" s="57" cm="1">
        <f t="array" aca="1" ref="BY253" ca="1">SUM(IF($C253&gt;0,IF(AND(INDIRECT(ADDRESS($C253,44))=0,INDIRECT(ADDRESS($C253,38))="UL"),INDIRECT(ADDRESS($C253,COLUMN())),0),0),IF($D253&gt;0,IF(AND(INDIRECT(ADDRESS($D253,44))=0,INDIRECT(ADDRESS($D253,38))="UL"),INDIRECT(ADDRESS($D253,COLUMN())),0),0),IF($E253&gt;0,IF(AND(INDIRECT(ADDRESS($E253,44))=0,INDIRECT(ADDRESS($E253,38))="UL"),INDIRECT(ADDRESS($E253,COLUMN())),0),0),IF($F253&gt;0,IF(AND(INDIRECT(ADDRESS($F253,44))=0,INDIRECT(ADDRESS($F253,38))="UL"),INDIRECT(ADDRESS($F253,COLUMN())),0),0),IF($G253&gt;0,IF(AND(INDIRECT(ADDRESS($G253,44))=0,INDIRECT(ADDRESS($G253,38))="UL"),INDIRECT(ADDRESS($G253,COLUMN())),0),0),IF($H253&gt;0,IF(AND(INDIRECT(ADDRESS($H253,44))=0,INDIRECT(ADDRESS($H253,38))="UL"),INDIRECT(ADDRESS($H253,COLUMN())),0),0),IF($I253&gt;0,IF(AND(INDIRECT(ADDRESS($I253,44))=0,INDIRECT(ADDRESS($I253,38))="UL"),INDIRECT(ADDRESS($I253,COLUMN())),0),0),IF($J253&gt;0,IF(AND(INDIRECT(ADDRESS($J253,44))=0,INDIRECT(ADDRESS($J253,38))="UL"),INDIRECT(ADDRESS($J253,COLUMN())),0),0),IF($K253&gt;0,IF(AND(INDIRECT(ADDRESS($K253,44))=0,INDIRECT(ADDRESS($K253,38))="UL"),INDIRECT(ADDRESS($K253,COLUMN())),0),0),IF($L253&gt;0,IF(AND(INDIRECT(ADDRESS($L253,44))=0,INDIRECT(ADDRESS($L253,38))="UL"),INDIRECT(ADDRESS($L253,COLUMN())),0),0),IF($M253&gt;0,IF(AND(INDIRECT(ADDRESS($M253,44))=0,INDIRECT(ADDRESS($M253,38))="UL"),INDIRECT(ADDRESS($M253,COLUMN())),0),0))</f>
        <v>0.3260199882422104</v>
      </c>
      <c r="BZ253" s="57" cm="1">
        <f t="array" aca="1" ref="BZ253" ca="1">SUM(IF($C253&gt;0,IF(AND(INDIRECT(ADDRESS($C253,44))=0,INDIRECT(ADDRESS($C253,38))="UL"),INDIRECT(ADDRESS($C253,COLUMN())),0),0),IF($D253&gt;0,IF(AND(INDIRECT(ADDRESS($D253,44))=0,INDIRECT(ADDRESS($D253,38))="UL"),INDIRECT(ADDRESS($D253,COLUMN())),0),0),IF($E253&gt;0,IF(AND(INDIRECT(ADDRESS($E253,44))=0,INDIRECT(ADDRESS($E253,38))="UL"),INDIRECT(ADDRESS($E253,COLUMN())),0),0),IF($F253&gt;0,IF(AND(INDIRECT(ADDRESS($F253,44))=0,INDIRECT(ADDRESS($F253,38))="UL"),INDIRECT(ADDRESS($F253,COLUMN())),0),0),IF($G253&gt;0,IF(AND(INDIRECT(ADDRESS($G253,44))=0,INDIRECT(ADDRESS($G253,38))="UL"),INDIRECT(ADDRESS($G253,COLUMN())),0),0),IF($H253&gt;0,IF(AND(INDIRECT(ADDRESS($H253,44))=0,INDIRECT(ADDRESS($H253,38))="UL"),INDIRECT(ADDRESS($H253,COLUMN())),0),0),IF($I253&gt;0,IF(AND(INDIRECT(ADDRESS($I253,44))=0,INDIRECT(ADDRESS($I253,38))="UL"),INDIRECT(ADDRESS($I253,COLUMN())),0),0),IF($J253&gt;0,IF(AND(INDIRECT(ADDRESS($J253,44))=0,INDIRECT(ADDRESS($J253,38))="UL"),INDIRECT(ADDRESS($J253,COLUMN())),0),0),IF($K253&gt;0,IF(AND(INDIRECT(ADDRESS($K253,44))=0,INDIRECT(ADDRESS($K253,38))="UL"),INDIRECT(ADDRESS($K253,COLUMN())),0),0),IF($L253&gt;0,IF(AND(INDIRECT(ADDRESS($L253,44))=0,INDIRECT(ADDRESS($L253,38))="UL"),INDIRECT(ADDRESS($L253,COLUMN())),0),0),IF($M253&gt;0,IF(AND(INDIRECT(ADDRESS($M253,44))=0,INDIRECT(ADDRESS($M253,38))="UL"),INDIRECT(ADDRESS($M253,COLUMN())),0),0))</f>
        <v>0.4213991769547325</v>
      </c>
      <c r="CA253" s="57">
        <f t="shared" ca="1" si="184"/>
        <v>0.3260199882422104</v>
      </c>
      <c r="CB253" s="57" cm="1">
        <f t="array" aca="1" ref="CB253" ca="1">SUM(IF($C253&gt;0,IF(AND(INDIRECT(ADDRESS($C253,44))=0,INDIRECT(ADDRESS($C253,38))&lt;&gt;"UL"),INDIRECT(ADDRESS($C253,COLUMN())),0),0),IF($D253&gt;0,IF(AND(INDIRECT(ADDRESS($D253,44))=0,INDIRECT(ADDRESS($D253,38))&lt;&gt;"UL"),INDIRECT(ADDRESS($D253,COLUMN())),0),0),IF($E253&gt;0,IF(AND(INDIRECT(ADDRESS($E253,44))=0,INDIRECT(ADDRESS($E253,38))&lt;&gt;"UL"),INDIRECT(ADDRESS($E253,COLUMN())),0),0),IF($F253&gt;0,IF(AND(INDIRECT(ADDRESS($F253,44))=0,INDIRECT(ADDRESS($F253,38))&lt;&gt;"UL"),INDIRECT(ADDRESS($F253,COLUMN())),0),0),IF($G253&gt;0,IF(AND(INDIRECT(ADDRESS($G253,44))=0,INDIRECT(ADDRESS($G253,38))&lt;&gt;"UL"),INDIRECT(ADDRESS($G253,COLUMN())),0),0),IF($H253&gt;0,IF(AND(INDIRECT(ADDRESS($H253,44))=0,INDIRECT(ADDRESS($H253,38))&lt;&gt;"UL"),INDIRECT(ADDRESS($H253,COLUMN())),0),0),IF($I253&gt;0,IF(AND(INDIRECT(ADDRESS($I253,44))=0,INDIRECT(ADDRESS($I253,38))&lt;&gt;"UL"),INDIRECT(ADDRESS($I253,COLUMN())),0),0),IF($J253&gt;0,IF(AND(INDIRECT(ADDRESS($J253,44))=0,INDIRECT(ADDRESS($J253,38))&lt;&gt;"UL"),INDIRECT(ADDRESS($J253,COLUMN())),0),0),IF($K253&gt;0,IF(AND(INDIRECT(ADDRESS($K253,44))=0,INDIRECT(ADDRESS($K253,38))&lt;&gt;"UL"),INDIRECT(ADDRESS($K253,COLUMN())),0),0),IF($L253&gt;0,IF(AND(INDIRECT(ADDRESS($L253,44))=0,INDIRECT(ADDRESS($L253,38))&lt;&gt;"UL"),INDIRECT(ADDRESS($L253,COLUMN())),0),0),IF($M253&gt;0,IF(AND(INDIRECT(ADDRESS($M253,44))=0,INDIRECT(ADDRESS($M253,38))&lt;&gt;"UL"),INDIRECT(ADDRESS($M253,COLUMN())),0),0))</f>
        <v>0.44444444444444442</v>
      </c>
      <c r="CC253" s="57">
        <f t="shared" ca="1" si="185"/>
        <v>2.2222222222222223</v>
      </c>
      <c r="CD253" s="57" cm="1">
        <f t="array" aca="1" ref="CD253" ca="1">SUM(IF($C253&gt;0,IF(AND(INDIRECT(ADDRESS($C253,44))=0,INDIRECT(ADDRESS($C253,38))&lt;&gt;"UL"),INDIRECT(ADDRESS($C253,COLUMN())),0),0),IF($D253&gt;0,IF(AND(INDIRECT(ADDRESS($D253,44))=0,INDIRECT(ADDRESS($D253,38))&lt;&gt;"UL"),INDIRECT(ADDRESS($D253,COLUMN())),0),0),IF($E253&gt;0,IF(AND(INDIRECT(ADDRESS($E253,44))=0,INDIRECT(ADDRESS($E253,38))&lt;&gt;"UL"),INDIRECT(ADDRESS($E253,COLUMN())),0),0),IF($F253&gt;0,IF(AND(INDIRECT(ADDRESS($F253,44))=0,INDIRECT(ADDRESS($F253,38))&lt;&gt;"UL"),INDIRECT(ADDRESS($F253,COLUMN())),0),0),IF($G253&gt;0,IF(AND(INDIRECT(ADDRESS($G253,44))=0,INDIRECT(ADDRESS($G253,38))&lt;&gt;"UL"),INDIRECT(ADDRESS($G253,COLUMN())),0),0),IF($H253&gt;0,IF(AND(INDIRECT(ADDRESS($H253,44))=0,INDIRECT(ADDRESS($H253,38))&lt;&gt;"UL"),INDIRECT(ADDRESS($H253,COLUMN())),0),0),IF($I253&gt;0,IF(AND(INDIRECT(ADDRESS($I253,44))=0,INDIRECT(ADDRESS($I253,38))&lt;&gt;"UL"),INDIRECT(ADDRESS($I253,COLUMN())),0),0),IF($J253&gt;0,IF(AND(INDIRECT(ADDRESS($J253,44))=0,INDIRECT(ADDRESS($J253,38))&lt;&gt;"UL"),INDIRECT(ADDRESS($J253,COLUMN())),0),0),IF($K253&gt;0,IF(AND(INDIRECT(ADDRESS($K253,44))=0,INDIRECT(ADDRESS($K253,38))&lt;&gt;"UL"),INDIRECT(ADDRESS($K253,COLUMN())),0),0),IF($L253&gt;0,IF(AND(INDIRECT(ADDRESS($L253,44))=0,INDIRECT(ADDRESS($L253,38))&lt;&gt;"UL"),INDIRECT(ADDRESS($L253,COLUMN())),0),0),IF($M253&gt;0,IF(AND(INDIRECT(ADDRESS($M253,44))=0,INDIRECT(ADDRESS($M253,38))&lt;&gt;"UL"),INDIRECT(ADDRESS($M253,COLUMN())),0),0))</f>
        <v>0.58271604938271604</v>
      </c>
      <c r="CE253" s="57" cm="1">
        <f t="array" aca="1" ref="CE253" ca="1">SUM(IF($C253&gt;0,IF(AND(INDIRECT(ADDRESS($C253,44))=0,INDIRECT(ADDRESS($C253,38))&lt;&gt;"UL"),INDIRECT(ADDRESS($C253,COLUMN())),0),0),IF($D253&gt;0,IF(AND(INDIRECT(ADDRESS($D253,44))=0,INDIRECT(ADDRESS($D253,38))&lt;&gt;"UL"),INDIRECT(ADDRESS($D253,COLUMN())),0),0),IF($E253&gt;0,IF(AND(INDIRECT(ADDRESS($E253,44))=0,INDIRECT(ADDRESS($E253,38))&lt;&gt;"UL"),INDIRECT(ADDRESS($E253,COLUMN())),0),0),IF($F253&gt;0,IF(AND(INDIRECT(ADDRESS($F253,44))=0,INDIRECT(ADDRESS($F253,38))&lt;&gt;"UL"),INDIRECT(ADDRESS($F253,COLUMN())),0),0),IF($G253&gt;0,IF(AND(INDIRECT(ADDRESS($G253,44))=0,INDIRECT(ADDRESS($G253,38))&lt;&gt;"UL"),INDIRECT(ADDRESS($G253,COLUMN())),0),0),IF($H253&gt;0,IF(AND(INDIRECT(ADDRESS($H253,44))=0,INDIRECT(ADDRESS($H253,38))&lt;&gt;"UL"),INDIRECT(ADDRESS($H253,COLUMN())),0),0),IF($I253&gt;0,IF(AND(INDIRECT(ADDRESS($I253,44))=0,INDIRECT(ADDRESS($I253,38))&lt;&gt;"UL"),INDIRECT(ADDRESS($I253,COLUMN())),0),0),IF($J253&gt;0,IF(AND(INDIRECT(ADDRESS($J253,44))=0,INDIRECT(ADDRESS($J253,38))&lt;&gt;"UL"),INDIRECT(ADDRESS($J253,COLUMN())),0),0),IF($K253&gt;0,IF(AND(INDIRECT(ADDRESS($K253,44))=0,INDIRECT(ADDRESS($K253,38))&lt;&gt;"UL"),INDIRECT(ADDRESS($K253,COLUMN())),0),0),IF($L253&gt;0,IF(AND(INDIRECT(ADDRESS($L253,44))=0,INDIRECT(ADDRESS($L253,38))&lt;&gt;"UL"),INDIRECT(ADDRESS($L253,COLUMN())),0),0),IF($M253&gt;0,IF(AND(INDIRECT(ADDRESS($M253,44))=0,INDIRECT(ADDRESS($M253,38))&lt;&gt;"UL"),INDIRECT(ADDRESS($M253,COLUMN())),0),0))</f>
        <v>1.0172839506172839</v>
      </c>
      <c r="CF253" s="57">
        <f t="shared" ca="1" si="186"/>
        <v>0.58271604938271604</v>
      </c>
      <c r="CG253" s="57">
        <f t="shared" ca="1" si="187"/>
        <v>3.5116903033525357</v>
      </c>
      <c r="CH253" s="57">
        <f t="shared" ca="1" si="188"/>
        <v>0.12541751083401914</v>
      </c>
      <c r="CI253" s="19">
        <f t="shared" ca="1" si="189"/>
        <v>13.006050984293674</v>
      </c>
      <c r="CJ253" s="19"/>
      <c r="CK253" s="57" cm="1">
        <f t="array" aca="1" ref="CK253" ca="1">IF(AU253="S", SUM(IF($C253&gt;0,IF(INDIRECT(ADDRESS($C253,43))&lt;&gt;1,INDIRECT(ADDRESS($C253,48)),0),0), IF($D253&gt;0,IF(INDIRECT(ADDRESS($D253,43))&lt;&gt;1,INDIRECT(ADDRESS($D253,48)),0),0), IF($E253&gt;0,IF(INDIRECT(ADDRESS($E253,43))&lt;&gt;1,INDIRECT(ADDRESS($E253,48)),0),0), IF($F253&gt;0,IF(INDIRECT(ADDRESS($F253,43))&lt;&gt;1,INDIRECT(ADDRESS($F253,48)),0),0), IF($G253&gt;0,IF(INDIRECT(ADDRESS($G253,43))&lt;&gt;1,INDIRECT(ADDRESS($G253,48)),0),0), IF($H253&gt;0,IF(INDIRECT(ADDRESS($H253,43))&lt;&gt;1,INDIRECT(ADDRESS($H253,48)),0),0), IF($I253&gt;0,IF(INDIRECT(ADDRESS($I253,43))&lt;&gt;1,INDIRECT(ADDRESS($I253,48)),0),0), IF($J253&gt;0,IF(INDIRECT(ADDRESS($J253,43))&lt;&gt;1,INDIRECT(ADDRESS($J253,48)),0),0), IF($K253&gt;0,IF(INDIRECT(ADDRESS($K253,43))&lt;&gt;1,INDIRECT(ADDRESS($K253,48)),0),0), IF($L253&gt;0,IF(INDIRECT(ADDRESS($L253,43))&lt;&gt;1,INDIRECT(ADDRESS($L253,48)),0),0), IF($M253&gt;0,IF(INDIRECT(ADDRESS($M253,43))&lt;&gt;1,INDIRECT(ADDRESS($M253,48)),0),0)), IF(AU253="L",SUM(IF($C253&gt;0,IF(INDIRECT(ADDRESS($C253,43))&lt;&gt;1,INDIRECT(ADDRESS($C253,50)),0),0), IF($D253&gt;0,IF(INDIRECT(ADDRESS($D253,43))&lt;&gt;1,INDIRECT(ADDRESS($D253,50)),0),0), IF($E253&gt;0,IF(INDIRECT(ADDRESS($E253,43))&lt;&gt;1,INDIRECT(ADDRESS($E253,50)),0),0), IF($F253&gt;0,IF(INDIRECT(ADDRESS($F253,43))&lt;&gt;1,INDIRECT(ADDRESS($F253,50)),0),0), IF($G253&gt;0,IF(INDIRECT(ADDRESS($G253,43))&lt;&gt;1,INDIRECT(ADDRESS($G253,50)),0),0), IF($G253&gt;0,IF(INDIRECT(ADDRESS($G253,43))&lt;&gt;1,INDIRECT(ADDRESS($G253,50)),0),0), IF($H253&gt;0,IF(INDIRECT(ADDRESS($H253,43))&lt;&gt;1,INDIRECT(ADDRESS($H253,50)),0),0), IF($I253&gt;0,IF(INDIRECT(ADDRESS($I253,43))&lt;&gt;1,INDIRECT(ADDRESS($I253,50)),0),0), IF($J253&gt;0,IF(INDIRECT(ADDRESS($J253,43))&lt;&gt;1,INDIRECT(ADDRESS($J253,50)),0),0), IF($K253&gt;0,IF(INDIRECT(ADDRESS($K253,43))&lt;&gt;1,INDIRECT(ADDRESS($K253,50)),0),0), IF($L253&gt;0,IF(INDIRECT(ADDRESS($L253,43))&lt;&gt;1,INDIRECT(ADDRESS($L253,50)),0),0), IF($M253&gt;0,IF(INDIRECT(ADDRESS($M253,43))&lt;&gt;1,INDIRECT(ADDRESS($M253,50)),0),0)), SUM(IF($C253&gt;0,IF(INDIRECT(ADDRESS($C253,43))&lt;&gt;1,INDIRECT(ADDRESS($C253,49)),0),0), IF($D253&gt;0,IF(INDIRECT(ADDRESS($D253,43))&lt;&gt;1,INDIRECT(ADDRESS($D253,49)),0),0), IF($E253&gt;0,IF(INDIRECT(ADDRESS($E253,43))&lt;&gt;1,INDIRECT(ADDRESS($E253,49)),0),0), IF($F253&gt;0,IF(INDIRECT(ADDRESS($F253,43))&lt;&gt;1,INDIRECT(ADDRESS($F253,49)),0),0), IF($G253&gt;0,IF(INDIRECT(ADDRESS($G253,43))&lt;&gt;1,INDIRECT(ADDRESS($G253,49)),0),0), IF($G253&gt;0,IF(INDIRECT(ADDRESS($G253,43))&lt;&gt;1,INDIRECT(ADDRESS($G253,49)),0),0), IF($H253&gt;0,IF(INDIRECT(ADDRESS($H253,43))&lt;&gt;1,INDIRECT(ADDRESS($H253,49)),0),0), IF($I253&gt;0,IF(INDIRECT(ADDRESS($I253,43))&lt;&gt;1,INDIRECT(ADDRESS($I253,49)),0),0), IF($J253&gt;0,IF(INDIRECT(ADDRESS($J253,43))&lt;&gt;1,INDIRECT(ADDRESS($J253,49)),0),0), IF($K253&gt;0,IF(INDIRECT(ADDRESS($K253,43))&lt;&gt;1,INDIRECT(ADDRESS($K253,49)),0),0), IF($L253&gt;0,IF(INDIRECT(ADDRESS($L253,43))&lt;&gt;1,INDIRECT(ADDRESS($L253,49)),0),0), IF($M253&gt;0,IF(INDIRECT(ADDRESS($M253,43))&lt;&gt;1,INDIRECT(ADDRESS($M253,49)),0),0))))</f>
        <v>3.5555555555555558</v>
      </c>
      <c r="CL253" s="57" cm="1">
        <f t="array" aca="1" ref="CL253" ca="1">SUM(IF($C253&gt;0,IF(INDIRECT(ADDRESS($C253,44))=1,INDIRECT(ADDRESS($C253,90)),0),0), IF($D253&gt;0,IF(INDIRECT(ADDRESS($D253,44))=1,INDIRECT(ADDRESS($D253,90)),0),0), IF($E253&gt;0,IF(INDIRECT(ADDRESS($E253,44))=1,INDIRECT(ADDRESS($E253,90)),0),0), IF($F253&gt;0,IF(INDIRECT(ADDRESS($F253,44))=1,INDIRECT(ADDRESS($F253,90)),0),0), IF($G253&gt;0,IF(INDIRECT(ADDRESS($G253,44))=1,INDIRECT(ADDRESS($G253,90)),0),0), IF($H253&gt;0,IF(INDIRECT(ADDRESS($H253,44))=1,INDIRECT(ADDRESS($H253,90)),0),0), IF($I253&gt;0,IF(INDIRECT(ADDRESS($I253,44))=1,INDIRECT(ADDRESS($I253,90)),0),0), IF($J253&gt;0,IF(INDIRECT(ADDRESS($J253,44))=1,INDIRECT(ADDRESS($J253,90)),0),0), IF($K253&gt;0,IF(INDIRECT(ADDRESS($K253,44))=1,INDIRECT(ADDRESS($K253,90)),0),0), IF($L253&gt;0,IF(INDIRECT(ADDRESS($L253,44))=1,INDIRECT(ADDRESS($L253,90)),0),0), IF($M253&gt;0,IF(INDIRECT(ADDRESS($M253,44))=1,INDIRECT(ADDRESS($M253,90)),0),0))</f>
        <v>0</v>
      </c>
      <c r="CM253" s="56">
        <f t="shared" ca="1" si="190"/>
        <v>0.9878914544086006</v>
      </c>
      <c r="CN253" s="59"/>
    </row>
    <row r="254" spans="1:92" x14ac:dyDescent="0.25">
      <c r="A254" s="52" t="s">
        <v>278</v>
      </c>
      <c r="B254" s="67">
        <v>213</v>
      </c>
      <c r="C254" s="67">
        <v>227</v>
      </c>
      <c r="D254" s="67">
        <v>228</v>
      </c>
      <c r="E254" s="67">
        <v>229</v>
      </c>
      <c r="F254" s="67">
        <v>230</v>
      </c>
      <c r="G254" s="67">
        <v>231</v>
      </c>
      <c r="H254" s="67">
        <v>232</v>
      </c>
      <c r="I254" s="67">
        <v>233</v>
      </c>
      <c r="J254" s="67">
        <v>234</v>
      </c>
      <c r="K254" s="67">
        <v>235</v>
      </c>
      <c r="L254" s="67"/>
      <c r="M254" s="67"/>
      <c r="N254" s="67">
        <f ca="1">SUM(INDIRECT(ADDRESS(B254,COLUMN())),IF(C254&gt;0,INDIRECT(ADDRESS(C254,COLUMN())),0),IF(D254&gt;0,INDIRECT(ADDRESS(D254,COLUMN())),0),IF(E254&gt;0,INDIRECT(ADDRESS(E254,COLUMN())),0),IF(F254&gt;0,INDIRECT(ADDRESS(F254,COLUMN())),0),IF(G254&gt;0,INDIRECT(ADDRESS(G254,COLUMN())),0),IF(H254&gt;0,INDIRECT(ADDRESS(H254,COLUMN())),0),IF(I254&gt;0,INDIRECT(ADDRESS(I254,COLUMN())),0),IF(J254&gt;0,INDIRECT(ADDRESS(J254,COLUMN())),0),IF(K254&gt;0,INDIRECT(ADDRESS(K254,COLUMN())),0),IF(L254&gt;0,INDIRECT(ADDRESS(L254,COLUMN())),0),IF(M254&gt;0,INDIRECT(ADDRESS(M254,COLUMN())),0))</f>
        <v>45</v>
      </c>
      <c r="O254" s="67" t="str" cm="1">
        <f t="array" aca="1" ref="O254" ca="1">INDIRECT(ADDRESS($B254,COLUMN()))</f>
        <v>Bomber</v>
      </c>
      <c r="P254" s="67" cm="1">
        <f t="array" aca="1" ref="P254" ca="1">INDIRECT(ADDRESS($B254,COLUMN()))</f>
        <v>10</v>
      </c>
      <c r="Q254" s="67" cm="1">
        <f t="array" aca="1" ref="Q254" ca="1">INDIRECT(ADDRESS($B254,COLUMN()))</f>
        <v>3</v>
      </c>
      <c r="R254" s="67" cm="1">
        <f t="array" aca="1" ref="R254" ca="1">INDIRECT(ADDRESS($B254,COLUMN()))</f>
        <v>0</v>
      </c>
      <c r="S254" s="67" cm="1">
        <f t="array" aca="1" ref="S254" ca="1">INDIRECT(ADDRESS($B254,COLUMN()))</f>
        <v>1</v>
      </c>
      <c r="T254" s="67" t="str" cm="1">
        <f t="array" aca="1" ref="T254" ca="1">INDIRECT(ADDRESS($B254,COLUMN()))</f>
        <v>1-2</v>
      </c>
      <c r="U254" s="67" cm="1">
        <f t="array" aca="1" ref="U254" ca="1">INDIRECT(ADDRESS($B254,COLUMN()))</f>
        <v>2</v>
      </c>
      <c r="V254" s="67" cm="1">
        <f t="array" aca="1" ref="V254" ca="1">INDIRECT(ADDRESS($B254,COLUMN()))</f>
        <v>0</v>
      </c>
      <c r="W254" s="67" cm="1">
        <f t="array" aca="1" ref="W254" ca="1">INDIRECT(ADDRESS($B254,COLUMN()))</f>
        <v>5</v>
      </c>
      <c r="X254" s="67" cm="1">
        <f t="array" aca="1" ref="X254" ca="1">INDIRECT(ADDRESS($B254,COLUMN()))</f>
        <v>5</v>
      </c>
      <c r="Y254" s="67" cm="1">
        <f t="array" aca="1" ref="Y254" ca="1">INDIRECT(ADDRESS($B254,COLUMN()))</f>
        <v>2</v>
      </c>
      <c r="Z254" s="67" cm="1">
        <f t="array" aca="1" ref="Z254" ca="1">INDIRECT(ADDRESS($B254,COLUMN()))</f>
        <v>5</v>
      </c>
      <c r="AA254" s="67" cm="1">
        <f t="array" aca="1" ref="AA254" ca="1">INDIRECT(ADDRESS($B254,COLUMN()))</f>
        <v>0</v>
      </c>
      <c r="AB254" s="56">
        <f t="shared" ca="1" si="171"/>
        <v>0.54312679225413962</v>
      </c>
      <c r="AC254" s="56">
        <f t="shared" ca="1" si="172"/>
        <v>0.44024276675037372</v>
      </c>
      <c r="AD254" s="56">
        <f t="shared" ca="1" si="173"/>
        <v>3.8281979717423802</v>
      </c>
      <c r="AF254" s="52"/>
      <c r="AG254" s="52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2"/>
      <c r="AU254" s="54" t="s">
        <v>33</v>
      </c>
      <c r="AV254" s="57" cm="1">
        <f t="array" aca="1" ref="AV254" ca="1">SUM(IF($C254&gt;0,IF(AND(INDIRECT(ADDRESS($C254,44))=0,INDIRECT(ADDRESS($C254,38))="UL",ISERROR(SEARCH("Rear",INDIRECT(ADDRESS($C254,33)))),ISERROR(SEARCH("Side",INDIRECT(ADDRESS($C254,33))))),INDIRECT(ADDRESS($C254,COLUMN())),0),0),IF($D254&gt;0,IF(AND(INDIRECT(ADDRESS($D254,44))=0,INDIRECT(ADDRESS($D254,38))="UL",ISERROR(SEARCH("Rear",INDIRECT(ADDRESS($D254,33)))),ISERROR(SEARCH("Side",INDIRECT(ADDRESS($D254,33))))),INDIRECT(ADDRESS($D254,COLUMN())),0),0),IF($E254&gt;0,IF(AND(INDIRECT(ADDRESS($E254,44))=0,INDIRECT(ADDRESS($E254,38))="UL",ISERROR(SEARCH("Rear",INDIRECT(ADDRESS($E254,33)))),ISERROR(SEARCH("Side",INDIRECT(ADDRESS($E254,33))))),INDIRECT(ADDRESS($E254,COLUMN())),0),0),IF($F254&gt;0,IF(AND(INDIRECT(ADDRESS($F254,44))=0,INDIRECT(ADDRESS($F254,38))="UL",ISERROR(SEARCH("Rear",INDIRECT(ADDRESS($F254,33)))),ISERROR(SEARCH("Side",INDIRECT(ADDRESS($F254,33))))),INDIRECT(ADDRESS($F254,COLUMN())),0),0),IF($G254&gt;0,IF(AND(INDIRECT(ADDRESS($G254,44))=0,INDIRECT(ADDRESS($G254,38))="UL",ISERROR(SEARCH("Rear",INDIRECT(ADDRESS($G254,33)))),ISERROR(SEARCH("Side",INDIRECT(ADDRESS($G254,33))))),INDIRECT(ADDRESS($G254,COLUMN())),0),0),IF($H254&gt;0,IF(AND(INDIRECT(ADDRESS($H254,44))=0,INDIRECT(ADDRESS($H254,38))="UL",ISERROR(SEARCH("Rear",INDIRECT(ADDRESS($H254,33)))),ISERROR(SEARCH("Side",INDIRECT(ADDRESS($H254,33))))),INDIRECT(ADDRESS($H254,COLUMN())),0),0),IF($I254&gt;0,IF(AND(INDIRECT(ADDRESS($I254,44))=0,INDIRECT(ADDRESS($I254,38))="UL",ISERROR(SEARCH("Rear",INDIRECT(ADDRESS($I254,33)))),ISERROR(SEARCH("Side",INDIRECT(ADDRESS($I254,33))))),INDIRECT(ADDRESS($I254,COLUMN())),0),0),IF($J254&gt;0,IF(AND(INDIRECT(ADDRESS($J254,44))=0,INDIRECT(ADDRESS($J254,38))="UL",ISERROR(SEARCH("Rear",INDIRECT(ADDRESS($J254,33)))),ISERROR(SEARCH("Side",INDIRECT(ADDRESS($J254,33))))),INDIRECT(ADDRESS($J254,COLUMN())),0),0),IF($K254&gt;0,IF(AND(INDIRECT(ADDRESS($K254,44))=0,INDIRECT(ADDRESS($K254,38))="UL",ISERROR(SEARCH("Rear",INDIRECT(ADDRESS($K254,33)))),ISERROR(SEARCH("Side",INDIRECT(ADDRESS($K254,33))))),INDIRECT(ADDRESS($K254,COLUMN())),0),0),IF($L254&gt;0,IF(AND(INDIRECT(ADDRESS($L254,44))=0,INDIRECT(ADDRESS($L254,38))="UL",ISERROR(SEARCH("Rear",INDIRECT(ADDRESS($L254,33)))),ISERROR(SEARCH("Side",INDIRECT(ADDRESS($L254,33))))),INDIRECT(ADDRESS($L254,COLUMN())),0),0),IF($M254&gt;0,IF(AND(INDIRECT(ADDRESS($M254,44))=0,INDIRECT(ADDRESS($M254,38))="UL",ISERROR(SEARCH("Rear",INDIRECT(ADDRESS($M254,33)))),ISERROR(SEARCH("Side",INDIRECT(ADDRESS($M254,33))))),INDIRECT(ADDRESS($M254,COLUMN())),0),0))</f>
        <v>1.6666666666666665</v>
      </c>
      <c r="AW254" s="57" cm="1">
        <f t="array" aca="1" ref="AW254" ca="1">SUM(IF($C254&gt;0,IF(AND(INDIRECT(ADDRESS($C254,44))=0,INDIRECT(ADDRESS($C254,38))="UL",ISERROR(SEARCH("Rear",INDIRECT(ADDRESS($C254,33)))),ISERROR(SEARCH("Side",INDIRECT(ADDRESS($C254,33))))),INDIRECT(ADDRESS($C254,COLUMN())),0),0),IF($D254&gt;0,IF(AND(INDIRECT(ADDRESS($D254,44))=0,INDIRECT(ADDRESS($D254,38))="UL",ISERROR(SEARCH("Rear",INDIRECT(ADDRESS($D254,33)))),ISERROR(SEARCH("Side",INDIRECT(ADDRESS($D254,33))))),INDIRECT(ADDRESS($D254,COLUMN())),0),0),IF($E254&gt;0,IF(AND(INDIRECT(ADDRESS($E254,44))=0,INDIRECT(ADDRESS($E254,38))="UL",ISERROR(SEARCH("Rear",INDIRECT(ADDRESS($E254,33)))),ISERROR(SEARCH("Side",INDIRECT(ADDRESS($E254,33))))),INDIRECT(ADDRESS($E254,COLUMN())),0),0),IF($F254&gt;0,IF(AND(INDIRECT(ADDRESS($F254,44))=0,INDIRECT(ADDRESS($F254,38))="UL",ISERROR(SEARCH("Rear",INDIRECT(ADDRESS($F254,33)))),ISERROR(SEARCH("Side",INDIRECT(ADDRESS($F254,33))))),INDIRECT(ADDRESS($F254,COLUMN())),0),0),IF($G254&gt;0,IF(AND(INDIRECT(ADDRESS($G254,44))=0,INDIRECT(ADDRESS($G254,38))="UL",ISERROR(SEARCH("Rear",INDIRECT(ADDRESS($G254,33)))),ISERROR(SEARCH("Side",INDIRECT(ADDRESS($G254,33))))),INDIRECT(ADDRESS($G254,COLUMN())),0),0),IF($H254&gt;0,IF(AND(INDIRECT(ADDRESS($H254,44))=0,INDIRECT(ADDRESS($H254,38))="UL",ISERROR(SEARCH("Rear",INDIRECT(ADDRESS($H254,33)))),ISERROR(SEARCH("Side",INDIRECT(ADDRESS($H254,33))))),INDIRECT(ADDRESS($H254,COLUMN())),0),0),IF($I254&gt;0,IF(AND(INDIRECT(ADDRESS($I254,44))=0,INDIRECT(ADDRESS($I254,38))="UL",ISERROR(SEARCH("Rear",INDIRECT(ADDRESS($I254,33)))),ISERROR(SEARCH("Side",INDIRECT(ADDRESS($I254,33))))),INDIRECT(ADDRESS($I254,COLUMN())),0),0),IF($J254&gt;0,IF(AND(INDIRECT(ADDRESS($J254,44))=0,INDIRECT(ADDRESS($J254,38))="UL",ISERROR(SEARCH("Rear",INDIRECT(ADDRESS($J254,33)))),ISERROR(SEARCH("Side",INDIRECT(ADDRESS($J254,33))))),INDIRECT(ADDRESS($J254,COLUMN())),0),0),IF($K254&gt;0,IF(AND(INDIRECT(ADDRESS($K254,44))=0,INDIRECT(ADDRESS($K254,38))="UL",ISERROR(SEARCH("Rear",INDIRECT(ADDRESS($K254,33)))),ISERROR(SEARCH("Side",INDIRECT(ADDRESS($K254,33))))),INDIRECT(ADDRESS($K254,COLUMN())),0),0),IF($L254&gt;0,IF(AND(INDIRECT(ADDRESS($L254,44))=0,INDIRECT(ADDRESS($L254,38))="UL",ISERROR(SEARCH("Rear",INDIRECT(ADDRESS($L254,33)))),ISERROR(SEARCH("Side",INDIRECT(ADDRESS($L254,33))))),INDIRECT(ADDRESS($L254,COLUMN())),0),0),IF($M254&gt;0,IF(AND(INDIRECT(ADDRESS($M254,44))=0,INDIRECT(ADDRESS($M254,38))="UL",ISERROR(SEARCH("Rear",INDIRECT(ADDRESS($M254,33)))),ISERROR(SEARCH("Side",INDIRECT(ADDRESS($M254,33))))),INDIRECT(ADDRESS($M254,COLUMN())),0),0))</f>
        <v>0.83333333333333326</v>
      </c>
      <c r="AX254" s="57" cm="1">
        <f t="array" aca="1" ref="AX254" ca="1">SUM(IF($C254&gt;0,IF(AND(INDIRECT(ADDRESS($C254,44))=0,INDIRECT(ADDRESS($C254,38))="UL",ISERROR(SEARCH("Rear",INDIRECT(ADDRESS($C254,33)))),ISERROR(SEARCH("Side",INDIRECT(ADDRESS($C254,33))))),INDIRECT(ADDRESS($C254,COLUMN())),0),0),IF($D254&gt;0,IF(AND(INDIRECT(ADDRESS($D254,44))=0,INDIRECT(ADDRESS($D254,38))="UL",ISERROR(SEARCH("Rear",INDIRECT(ADDRESS($D254,33)))),ISERROR(SEARCH("Side",INDIRECT(ADDRESS($D254,33))))),INDIRECT(ADDRESS($D254,COLUMN())),0),0),IF($E254&gt;0,IF(AND(INDIRECT(ADDRESS($E254,44))=0,INDIRECT(ADDRESS($E254,38))="UL",ISERROR(SEARCH("Rear",INDIRECT(ADDRESS($E254,33)))),ISERROR(SEARCH("Side",INDIRECT(ADDRESS($E254,33))))),INDIRECT(ADDRESS($E254,COLUMN())),0),0),IF($F254&gt;0,IF(AND(INDIRECT(ADDRESS($F254,44))=0,INDIRECT(ADDRESS($F254,38))="UL",ISERROR(SEARCH("Rear",INDIRECT(ADDRESS($F254,33)))),ISERROR(SEARCH("Side",INDIRECT(ADDRESS($F254,33))))),INDIRECT(ADDRESS($F254,COLUMN())),0),0),IF($G254&gt;0,IF(AND(INDIRECT(ADDRESS($G254,44))=0,INDIRECT(ADDRESS($G254,38))="UL",ISERROR(SEARCH("Rear",INDIRECT(ADDRESS($G254,33)))),ISERROR(SEARCH("Side",INDIRECT(ADDRESS($G254,33))))),INDIRECT(ADDRESS($G254,COLUMN())),0),0),IF($H254&gt;0,IF(AND(INDIRECT(ADDRESS($H254,44))=0,INDIRECT(ADDRESS($H254,38))="UL",ISERROR(SEARCH("Rear",INDIRECT(ADDRESS($H254,33)))),ISERROR(SEARCH("Side",INDIRECT(ADDRESS($H254,33))))),INDIRECT(ADDRESS($H254,COLUMN())),0),0),IF($I254&gt;0,IF(AND(INDIRECT(ADDRESS($I254,44))=0,INDIRECT(ADDRESS($I254,38))="UL",ISERROR(SEARCH("Rear",INDIRECT(ADDRESS($I254,33)))),ISERROR(SEARCH("Side",INDIRECT(ADDRESS($I254,33))))),INDIRECT(ADDRESS($I254,COLUMN())),0),0),IF($J254&gt;0,IF(AND(INDIRECT(ADDRESS($J254,44))=0,INDIRECT(ADDRESS($J254,38))="UL",ISERROR(SEARCH("Rear",INDIRECT(ADDRESS($J254,33)))),ISERROR(SEARCH("Side",INDIRECT(ADDRESS($J254,33))))),INDIRECT(ADDRESS($J254,COLUMN())),0),0),IF($K254&gt;0,IF(AND(INDIRECT(ADDRESS($K254,44))=0,INDIRECT(ADDRESS($K254,38))="UL",ISERROR(SEARCH("Rear",INDIRECT(ADDRESS($K254,33)))),ISERROR(SEARCH("Side",INDIRECT(ADDRESS($K254,33))))),INDIRECT(ADDRESS($K254,COLUMN())),0),0),IF($L254&gt;0,IF(AND(INDIRECT(ADDRESS($L254,44))=0,INDIRECT(ADDRESS($L254,38))="UL",ISERROR(SEARCH("Rear",INDIRECT(ADDRESS($L254,33)))),ISERROR(SEARCH("Side",INDIRECT(ADDRESS($L254,33))))),INDIRECT(ADDRESS($L254,COLUMN())),0),0),IF($M254&gt;0,IF(AND(INDIRECT(ADDRESS($M254,44))=0,INDIRECT(ADDRESS($M254,38))="UL",ISERROR(SEARCH("Rear",INDIRECT(ADDRESS($M254,33)))),ISERROR(SEARCH("Side",INDIRECT(ADDRESS($M254,33))))),INDIRECT(ADDRESS($M254,COLUMN())),0),0))</f>
        <v>0.22222222222222221</v>
      </c>
      <c r="AY254" s="58">
        <f t="shared" ca="1" si="174"/>
        <v>1.6666666666666665</v>
      </c>
      <c r="AZ254" s="58">
        <f t="shared" ca="1" si="175"/>
        <v>0.90740740740740744</v>
      </c>
      <c r="BA254" s="58" cm="1">
        <f t="array" aca="1" ref="BA254" ca="1">SUM(IF($C254&gt;0,IF(AND(INDIRECT(ADDRESS($C254,44))=0,INDIRECT(ADDRESS($C254,38))="UL"),INDIRECT(ADDRESS($C254,COLUMN())),0),0),IF($D254&gt;0,IF(AND(INDIRECT(ADDRESS($D254,44))=0,INDIRECT(ADDRESS($D254,38))="UL"),INDIRECT(ADDRESS($D254,COLUMN())),0),0),IF($E254&gt;0,IF(AND(INDIRECT(ADDRESS($E254,44))=0,INDIRECT(ADDRESS($E254,38))="UL"),INDIRECT(ADDRESS($E254,COLUMN())),0),0),IF($F254&gt;0,IF(AND(INDIRECT(ADDRESS($F254,44))=0,INDIRECT(ADDRESS($F254,38))="UL"),INDIRECT(ADDRESS($F254,COLUMN())),0),0),IF($G254&gt;0,IF(AND(INDIRECT(ADDRESS($G254,44))=0,INDIRECT(ADDRESS($G254,38))="UL"),INDIRECT(ADDRESS($G254,COLUMN())),0),0),IF($H254&gt;0,IF(AND(INDIRECT(ADDRESS($H254,44))=0,INDIRECT(ADDRESS($H254,38))="UL"),INDIRECT(ADDRESS($H254,COLUMN())),0),0),IF($I254&gt;0,IF(AND(INDIRECT(ADDRESS($I254,44))=0,INDIRECT(ADDRESS($I254,38))="UL"),INDIRECT(ADDRESS($I254,COLUMN())),0),0),IF($J254&gt;0,IF(AND(INDIRECT(ADDRESS($J254,44))=0,INDIRECT(ADDRESS($J254,38))="UL"),INDIRECT(ADDRESS($J254,COLUMN())),0),0),IF($K254&gt;0,IF(AND(INDIRECT(ADDRESS($K254,44))=0,INDIRECT(ADDRESS($K254,38))="UL"),INDIRECT(ADDRESS($K254,COLUMN())),0),0),IF($L254&gt;0,IF(AND(INDIRECT(ADDRESS($L254,44))=0,INDIRECT(ADDRESS($L254,38))="UL"),INDIRECT(ADDRESS($L254,COLUMN())),0),0),IF($M254&gt;0,IF(AND(INDIRECT(ADDRESS($M254,44))=0,INDIRECT(ADDRESS($M254,38))="UL"),INDIRECT(ADDRESS($M254,COLUMN())),0),0))</f>
        <v>0.66229276895943556</v>
      </c>
      <c r="BB254" s="58" cm="1">
        <f t="array" aca="1" ref="BB254" ca="1">SUM(IF($C254&gt;0,IF(AND(INDIRECT(ADDRESS($C254,44))=0,INDIRECT(ADDRESS($C254,38))="UL"),INDIRECT(ADDRESS($C254,COLUMN())),0),0),IF($D254&gt;0,IF(AND(INDIRECT(ADDRESS($D254,44))=0,INDIRECT(ADDRESS($D254,38))="UL"),INDIRECT(ADDRESS($D254,COLUMN())),0),0),IF($E254&gt;0,IF(AND(INDIRECT(ADDRESS($E254,44))=0,INDIRECT(ADDRESS($E254,38))="UL"),INDIRECT(ADDRESS($E254,COLUMN())),0),0),IF($F254&gt;0,IF(AND(INDIRECT(ADDRESS($F254,44))=0,INDIRECT(ADDRESS($F254,38))="UL"),INDIRECT(ADDRESS($F254,COLUMN())),0),0),IF($G254&gt;0,IF(AND(INDIRECT(ADDRESS($G254,44))=0,INDIRECT(ADDRESS($G254,38))="UL"),INDIRECT(ADDRESS($G254,COLUMN())),0),0),IF($H254&gt;0,IF(AND(INDIRECT(ADDRESS($H254,44))=0,INDIRECT(ADDRESS($H254,38))="UL"),INDIRECT(ADDRESS($H254,COLUMN())),0),0),IF($I254&gt;0,IF(AND(INDIRECT(ADDRESS($I254,44))=0,INDIRECT(ADDRESS($I254,38))="UL"),INDIRECT(ADDRESS($I254,COLUMN())),0),0),IF($J254&gt;0,IF(AND(INDIRECT(ADDRESS($J254,44))=0,INDIRECT(ADDRESS($J254,38))="UL"),INDIRECT(ADDRESS($J254,COLUMN())),0),0),IF($K254&gt;0,IF(AND(INDIRECT(ADDRESS($K254,44))=0,INDIRECT(ADDRESS($K254,38))="UL"),INDIRECT(ADDRESS($K254,COLUMN())),0),0),IF($L254&gt;0,IF(AND(INDIRECT(ADDRESS($L254,44))=0,INDIRECT(ADDRESS($L254,38))="UL"),INDIRECT(ADDRESS($L254,COLUMN())),0),0),IF($M254&gt;0,IF(AND(INDIRECT(ADDRESS($M254,44))=0,INDIRECT(ADDRESS($M254,38))="UL"),INDIRECT(ADDRESS($M254,COLUMN())),0),0))</f>
        <v>0.84585537918871245</v>
      </c>
      <c r="BC254" s="58" cm="1">
        <f t="array" aca="1" ref="BC254" ca="1">SUM(IF($C254&gt;0,IF(AND(INDIRECT(ADDRESS($C254,44))=0,INDIRECT(ADDRESS($C254,38))="UL"),INDIRECT(ADDRESS($C254,COLUMN())),0),0),IF($D254&gt;0,IF(AND(INDIRECT(ADDRESS($D254,44))=0,INDIRECT(ADDRESS($D254,38))="UL"),INDIRECT(ADDRESS($D254,COLUMN())),0),0),IF($E254&gt;0,IF(AND(INDIRECT(ADDRESS($E254,44))=0,INDIRECT(ADDRESS($E254,38))="UL"),INDIRECT(ADDRESS($E254,COLUMN())),0),0),IF($F254&gt;0,IF(AND(INDIRECT(ADDRESS($F254,44))=0,INDIRECT(ADDRESS($F254,38))="UL"),INDIRECT(ADDRESS($F254,COLUMN())),0),0),IF($G254&gt;0,IF(AND(INDIRECT(ADDRESS($G254,44))=0,INDIRECT(ADDRESS($G254,38))="UL"),INDIRECT(ADDRESS($G254,COLUMN())),0),0),IF($H254&gt;0,IF(AND(INDIRECT(ADDRESS($H254,44))=0,INDIRECT(ADDRESS($H254,38))="UL"),INDIRECT(ADDRESS($H254,COLUMN())),0),0),IF($I254&gt;0,IF(AND(INDIRECT(ADDRESS($I254,44))=0,INDIRECT(ADDRESS($I254,38))="UL"),INDIRECT(ADDRESS($I254,COLUMN())),0),0),IF($J254&gt;0,IF(AND(INDIRECT(ADDRESS($J254,44))=0,INDIRECT(ADDRESS($J254,38))="UL"),INDIRECT(ADDRESS($J254,COLUMN())),0),0),IF($K254&gt;0,IF(AND(INDIRECT(ADDRESS($K254,44))=0,INDIRECT(ADDRESS($K254,38))="UL"),INDIRECT(ADDRESS($K254,COLUMN())),0),0),IF($L254&gt;0,IF(AND(INDIRECT(ADDRESS($L254,44))=0,INDIRECT(ADDRESS($L254,38))="UL"),INDIRECT(ADDRESS($L254,COLUMN())),0),0),IF($M254&gt;0,IF(AND(INDIRECT(ADDRESS($M254,44))=0,INDIRECT(ADDRESS($M254,38))="UL"),INDIRECT(ADDRESS($M254,COLUMN())),0),0))</f>
        <v>0.53890652557319219</v>
      </c>
      <c r="BD254" s="58" cm="1">
        <f t="array" aca="1" ref="BD254" ca="1">SUM(IF($C254&gt;0,IF(AND(INDIRECT(ADDRESS($C254,44))=0,INDIRECT(ADDRESS($C254,38))="UL"),INDIRECT(ADDRESS($C254,COLUMN())),0),0),IF($D254&gt;0,IF(AND(INDIRECT(ADDRESS($D254,44))=0,INDIRECT(ADDRESS($D254,38))="UL"),INDIRECT(ADDRESS($D254,COLUMN())),0),0),IF($E254&gt;0,IF(AND(INDIRECT(ADDRESS($E254,44))=0,INDIRECT(ADDRESS($E254,38))="UL"),INDIRECT(ADDRESS($E254,COLUMN())),0),0),IF($F254&gt;0,IF(AND(INDIRECT(ADDRESS($F254,44))=0,INDIRECT(ADDRESS($F254,38))="UL"),INDIRECT(ADDRESS($F254,COLUMN())),0),0),IF($G254&gt;0,IF(AND(INDIRECT(ADDRESS($G254,44))=0,INDIRECT(ADDRESS($G254,38))="UL"),INDIRECT(ADDRESS($G254,COLUMN())),0),0),IF($H254&gt;0,IF(AND(INDIRECT(ADDRESS($H254,44))=0,INDIRECT(ADDRESS($H254,38))="UL"),INDIRECT(ADDRESS($H254,COLUMN())),0),0),IF($I254&gt;0,IF(AND(INDIRECT(ADDRESS($I254,44))=0,INDIRECT(ADDRESS($I254,38))="UL"),INDIRECT(ADDRESS($I254,COLUMN())),0),0),IF($J254&gt;0,IF(AND(INDIRECT(ADDRESS($J254,44))=0,INDIRECT(ADDRESS($J254,38))="UL"),INDIRECT(ADDRESS($J254,COLUMN())),0),0),IF($K254&gt;0,IF(AND(INDIRECT(ADDRESS($K254,44))=0,INDIRECT(ADDRESS($K254,38))="UL"),INDIRECT(ADDRESS($K254,COLUMN())),0),0),IF($L254&gt;0,IF(AND(INDIRECT(ADDRESS($L254,44))=0,INDIRECT(ADDRESS($L254,38))="UL"),INDIRECT(ADDRESS($L254,COLUMN())),0),0),IF($M254&gt;0,IF(AND(INDIRECT(ADDRESS($M254,44))=0,INDIRECT(ADDRESS($M254,38))="UL"),INDIRECT(ADDRESS($M254,COLUMN())),0),0))</f>
        <v>0.76860670194003522</v>
      </c>
      <c r="BE254" s="57">
        <f t="shared" ca="1" si="176"/>
        <v>0.66229276895943556</v>
      </c>
      <c r="BF254" s="57" cm="1">
        <f t="array" aca="1" ref="BF254" ca="1">SUM(IF($C254&gt;0,IF(INDIRECT(ADDRESS($C254,45))=1,INDIRECT(ADDRESS($C254,52))*INDIRECT(ADDRESS($C254,42))/5,0),0), IF($D254&gt;0,IF(INDIRECT(ADDRESS($D254,45))=1,INDIRECT(ADDRESS($D254,52))*INDIRECT(ADDRESS($D254,42))/5,0),0), IF($E254&gt;0,IF(INDIRECT(ADDRESS($E254,45))=1,INDIRECT(ADDRESS($E254,52))*INDIRECT(ADDRESS($E254,42))/5,0),0), IF($F254&gt;0,IF(INDIRECT(ADDRESS($F254,45))=1,INDIRECT(ADDRESS($F254,52))*INDIRECT(ADDRESS($F254,42))/5,0),0), IF($G254&gt;0,IF(INDIRECT(ADDRESS($G254,45))=1,INDIRECT(ADDRESS($G254,52))*INDIRECT(ADDRESS($G254,42))/5,0),0), IF($H254&gt;0,IF(INDIRECT(ADDRESS($H254,45))=1,INDIRECT(ADDRESS($H254,52))*INDIRECT(ADDRESS($H254,42))/5,0),0)
)*$BF$296/100</f>
        <v>4.0740740740740737E-2</v>
      </c>
      <c r="BG254" s="19"/>
      <c r="BH254" s="57" cm="1">
        <f t="array" aca="1" ref="BH254" ca="1">SUM(IF($C254&gt;0,IF(AND(INDIRECT(ADDRESS($C254,44))=0,INDIRECT(ADDRESS($C254,38))&lt;&gt;"UL"),INDIRECT(ADDRESS($C254,COLUMN()-12)),0),0), IF($D254&gt;0,IF(AND(INDIRECT(ADDRESS($D254,44))=0,INDIRECT(ADDRESS($D254,38))&lt;&gt;"UL"),INDIRECT(ADDRESS($D254,COLUMN()-12)),0),0), IF($E254&gt;0,IF(AND(INDIRECT(ADDRESS($E254,44))=0,INDIRECT(ADDRESS($E254,38))&lt;&gt;"UL"),INDIRECT(ADDRESS($E254,COLUMN()-12)),0),0), IF($F254&gt;0,IF(AND(INDIRECT(ADDRESS($F254,44))=0,INDIRECT(ADDRESS($F254,38))&lt;&gt;"UL"),INDIRECT(ADDRESS($F254,COLUMN()-12)),0),0), IF($G254&gt;0,IF(AND(INDIRECT(ADDRESS($G254,44))=0,INDIRECT(ADDRESS($G254,38))&lt;&gt;"UL"),INDIRECT(ADDRESS($G254,COLUMN()-12)),0),0), IF($H254&gt;0,IF(AND(INDIRECT(ADDRESS($H254,44))=0,INDIRECT(ADDRESS($H254,38))&lt;&gt;"UL"),INDIRECT(ADDRESS($H254,COLUMN()-12)),0),0), IF($I254&gt;0,IF(AND(INDIRECT(ADDRESS($I254,44))=0,INDIRECT(ADDRESS($I254,38))&lt;&gt;"UL"),INDIRECT(ADDRESS($I254,COLUMN()-12)),0),0), IF($J254&gt;0,IF(AND(INDIRECT(ADDRESS($J254,44))=0,INDIRECT(ADDRESS($J254,38))&lt;&gt;"UL"),INDIRECT(ADDRESS($J254,COLUMN()-12)),0),0), IF($K254&gt;0,IF(AND(INDIRECT(ADDRESS($K254,44))=0,INDIRECT(ADDRESS($K254,38))&lt;&gt;"UL"),INDIRECT(ADDRESS($K254,COLUMN()-12)),0),0), IF($L254&gt;0,IF(AND(INDIRECT(ADDRESS($L254,44))=0,INDIRECT(ADDRESS($L254,38))&lt;&gt;"UL"),INDIRECT(ADDRESS($L254,COLUMN()-12)),0),0), IF($M254&gt;0,IF(AND(INDIRECT(ADDRESS($M254,44))=0,INDIRECT(ADDRESS($M254,38))&lt;&gt;"UL"),INDIRECT(ADDRESS($M254,COLUMN()-12)),0),0))</f>
        <v>0</v>
      </c>
      <c r="BI254" s="57" cm="1">
        <f t="array" aca="1" ref="BI254" ca="1">SUM(IF($C254&gt;0,IF(AND(INDIRECT(ADDRESS($C254,44))=0,INDIRECT(ADDRESS($C254,38))&lt;&gt;"UL"),INDIRECT(ADDRESS($C254,COLUMN()-12)),0),0), IF($D254&gt;0,IF(AND(INDIRECT(ADDRESS($D254,44))=0,INDIRECT(ADDRESS($D254,38))&lt;&gt;"UL"),INDIRECT(ADDRESS($D254,COLUMN()-12)),0),0), IF($E254&gt;0,IF(AND(INDIRECT(ADDRESS($E254,44))=0,INDIRECT(ADDRESS($E254,38))&lt;&gt;"UL"),INDIRECT(ADDRESS($E254,COLUMN()-12)),0),0), IF($F254&gt;0,IF(AND(INDIRECT(ADDRESS($F254,44))=0,INDIRECT(ADDRESS($F254,38))&lt;&gt;"UL"),INDIRECT(ADDRESS($F254,COLUMN()-12)),0),0), IF($G254&gt;0,IF(AND(INDIRECT(ADDRESS($G254,44))=0,INDIRECT(ADDRESS($G254,38))&lt;&gt;"UL"),INDIRECT(ADDRESS($G254,COLUMN()-12)),0),0), IF($H254&gt;0,IF(AND(INDIRECT(ADDRESS($H254,44))=0,INDIRECT(ADDRESS($H254,38))&lt;&gt;"UL"),INDIRECT(ADDRESS($H254,COLUMN()-12)),0),0), IF($I254&gt;0,IF(AND(INDIRECT(ADDRESS($I254,44))=0,INDIRECT(ADDRESS($I254,38))&lt;&gt;"UL"),INDIRECT(ADDRESS($I254,COLUMN()-12)),0),0), IF($J254&gt;0,IF(AND(INDIRECT(ADDRESS($J254,44))=0,INDIRECT(ADDRESS($J254,38))&lt;&gt;"UL"),INDIRECT(ADDRESS($J254,COLUMN()-12)),0),0), IF($K254&gt;0,IF(AND(INDIRECT(ADDRESS($K254,44))=0,INDIRECT(ADDRESS($K254,38))&lt;&gt;"UL"),INDIRECT(ADDRESS($K254,COLUMN()-12)),0),0), IF($L254&gt;0,IF(AND(INDIRECT(ADDRESS($L254,44))=0,INDIRECT(ADDRESS($L254,38))&lt;&gt;"UL"),INDIRECT(ADDRESS($L254,COLUMN()-12)),0),0), IF($M254&gt;0,IF(AND(INDIRECT(ADDRESS($M254,44))=0,INDIRECT(ADDRESS($M254,38))&lt;&gt;"UL"),INDIRECT(ADDRESS($M254,COLUMN()-12)),0),0))</f>
        <v>0</v>
      </c>
      <c r="BJ254" s="57" cm="1">
        <f t="array" aca="1" ref="BJ254" ca="1">SUM(IF($C254&gt;0,IF(AND(INDIRECT(ADDRESS($C254,44))=0,INDIRECT(ADDRESS($C254,38))&lt;&gt;"UL"),INDIRECT(ADDRESS($C254,COLUMN()-12)),0),0), IF($D254&gt;0,IF(AND(INDIRECT(ADDRESS($D254,44))=0,INDIRECT(ADDRESS($D254,38))&lt;&gt;"UL"),INDIRECT(ADDRESS($D254,COLUMN()-12)),0),0), IF($E254&gt;0,IF(AND(INDIRECT(ADDRESS($E254,44))=0,INDIRECT(ADDRESS($E254,38))&lt;&gt;"UL"),INDIRECT(ADDRESS($E254,COLUMN()-12)),0),0), IF($F254&gt;0,IF(AND(INDIRECT(ADDRESS($F254,44))=0,INDIRECT(ADDRESS($F254,38))&lt;&gt;"UL"),INDIRECT(ADDRESS($F254,COLUMN()-12)),0),0), IF($G254&gt;0,IF(AND(INDIRECT(ADDRESS($G254,44))=0,INDIRECT(ADDRESS($G254,38))&lt;&gt;"UL"),INDIRECT(ADDRESS($G254,COLUMN()-12)),0),0), IF($H254&gt;0,IF(AND(INDIRECT(ADDRESS($H254,44))=0,INDIRECT(ADDRESS($H254,38))&lt;&gt;"UL"),INDIRECT(ADDRESS($H254,COLUMN()-12)),0),0), IF($I254&gt;0,IF(AND(INDIRECT(ADDRESS($I254,44))=0,INDIRECT(ADDRESS($I254,38))&lt;&gt;"UL"),INDIRECT(ADDRESS($I254,COLUMN()-12)),0),0), IF($J254&gt;0,IF(AND(INDIRECT(ADDRESS($J254,44))=0,INDIRECT(ADDRESS($J254,38))&lt;&gt;"UL"),INDIRECT(ADDRESS($J254,COLUMN()-12)),0),0), IF($K254&gt;0,IF(AND(INDIRECT(ADDRESS($K254,44))=0,INDIRECT(ADDRESS($K254,38))&lt;&gt;"UL"),INDIRECT(ADDRESS($K254,COLUMN()-12)),0),0), IF($L254&gt;0,IF(AND(INDIRECT(ADDRESS($L254,44))=0,INDIRECT(ADDRESS($L254,38))&lt;&gt;"UL"),INDIRECT(ADDRESS($L254,COLUMN()-12)),0),0), IF($M254&gt;0,IF(AND(INDIRECT(ADDRESS($M254,44))=0,INDIRECT(ADDRESS($M254,38))&lt;&gt;"UL"),INDIRECT(ADDRESS($M254,COLUMN()-12)),0),0))</f>
        <v>0</v>
      </c>
      <c r="BK254" s="57">
        <f t="shared" ca="1" si="177"/>
        <v>0</v>
      </c>
      <c r="BL254" s="58">
        <f t="shared" ca="1" si="178"/>
        <v>0</v>
      </c>
      <c r="BM254" s="57" cm="1">
        <f t="array" aca="1" ref="BM254" ca="1">SUM(IF($C254&gt;0,IF(AND(INDIRECT(ADDRESS($C254,44))=0,INDIRECT(ADDRESS($C254,38))&lt;&gt;"UL"),INDIRECT(ADDRESS($C254,COLUMN()-12)),0),0), IF($D254&gt;0,IF(AND(INDIRECT(ADDRESS($D254,44))=0,INDIRECT(ADDRESS($D254,38))&lt;&gt;"UL"),INDIRECT(ADDRESS($D254,COLUMN()-12)),0),0), IF($E254&gt;0,IF(AND(INDIRECT(ADDRESS($E254,44))=0,INDIRECT(ADDRESS($E254,38))&lt;&gt;"UL"),INDIRECT(ADDRESS($E254,COLUMN()-12)),0),0), IF($F254&gt;0,IF(AND(INDIRECT(ADDRESS($F254,44))=0,INDIRECT(ADDRESS($F254,38))&lt;&gt;"UL"),INDIRECT(ADDRESS($F254,COLUMN()-12)),0),0), IF($G254&gt;0,IF(AND(INDIRECT(ADDRESS($G254,44))=0,INDIRECT(ADDRESS($G254,38))&lt;&gt;"UL"),INDIRECT(ADDRESS($G254,COLUMN()-12)),0),0), IF($H254&gt;0,IF(AND(INDIRECT(ADDRESS($H254,44))=0,INDIRECT(ADDRESS($H254,38))&lt;&gt;"UL"),INDIRECT(ADDRESS($H254,COLUMN()-12)),0),0), IF($I254&gt;0,IF(AND(INDIRECT(ADDRESS($I254,44))=0,INDIRECT(ADDRESS($I254,38))&lt;&gt;"UL"),INDIRECT(ADDRESS($I254,COLUMN()-12)),0),0), IF($J254&gt;0,IF(AND(INDIRECT(ADDRESS($J254,44))=0,INDIRECT(ADDRESS($J254,38))&lt;&gt;"UL"),INDIRECT(ADDRESS($J254,COLUMN()-12)),0),0), IF($K254&gt;0,IF(AND(INDIRECT(ADDRESS($K254,44))=0,INDIRECT(ADDRESS($K254,38))&lt;&gt;"UL"),INDIRECT(ADDRESS($K254,COLUMN()-11)),0),0), IF($L254&gt;0,IF(AND(INDIRECT(ADDRESS($L254,44))=0,INDIRECT(ADDRESS($L254,38))&lt;&gt;"UL"),INDIRECT(ADDRESS($L254,COLUMN()-11)),0),0), IF($M254&gt;0,IF(AND(INDIRECT(ADDRESS($M254,44))=0,INDIRECT(ADDRESS($M254,38))&lt;&gt;"UL"),INDIRECT(ADDRESS($M254,COLUMN()-11)),0),0))</f>
        <v>0</v>
      </c>
      <c r="BN254" s="57" cm="1">
        <f t="array" aca="1" ref="BN254" ca="1">SUM(IF($C254&gt;0,IF(AND(INDIRECT(ADDRESS($C254,44))=0,INDIRECT(ADDRESS($C254,38))&lt;&gt;"UL"),INDIRECT(ADDRESS($C254,COLUMN()-12)),0),0), IF($D254&gt;0,IF(AND(INDIRECT(ADDRESS($D254,44))=0,INDIRECT(ADDRESS($D254,38))&lt;&gt;"UL"),INDIRECT(ADDRESS($D254,COLUMN()-12)),0),0), IF($E254&gt;0,IF(AND(INDIRECT(ADDRESS($E254,44))=0,INDIRECT(ADDRESS($E254,38))&lt;&gt;"UL"),INDIRECT(ADDRESS($E254,COLUMN()-12)),0),0), IF($F254&gt;0,IF(AND(INDIRECT(ADDRESS($F254,44))=0,INDIRECT(ADDRESS($F254,38))&lt;&gt;"UL"),INDIRECT(ADDRESS($F254,COLUMN()-12)),0),0), IF($G254&gt;0,IF(AND(INDIRECT(ADDRESS($G254,44))=0,INDIRECT(ADDRESS($G254,38))&lt;&gt;"UL"),INDIRECT(ADDRESS($G254,COLUMN()-12)),0),0), IF($H254&gt;0,IF(AND(INDIRECT(ADDRESS($H254,44))=0,INDIRECT(ADDRESS($H254,38))&lt;&gt;"UL"),INDIRECT(ADDRESS($H254,COLUMN()-12)),0),0), IF($I254&gt;0,IF(AND(INDIRECT(ADDRESS($I254,44))=0,INDIRECT(ADDRESS($I254,38))&lt;&gt;"UL"),INDIRECT(ADDRESS($I254,COLUMN()-12)),0),0), IF($J254&gt;0,IF(AND(INDIRECT(ADDRESS($J254,44))=0,INDIRECT(ADDRESS($J254,38))&lt;&gt;"UL"),INDIRECT(ADDRESS($J254,COLUMN()-12)),0),0), IF($K254&gt;0,IF(AND(INDIRECT(ADDRESS($K254,44))=0,INDIRECT(ADDRESS($K254,38))&lt;&gt;"UL"),INDIRECT(ADDRESS($K254,COLUMN()-11)),0),0), IF($L254&gt;0,IF(AND(INDIRECT(ADDRESS($L254,44))=0,INDIRECT(ADDRESS($L254,38))&lt;&gt;"UL"),INDIRECT(ADDRESS($L254,COLUMN()-11)),0),0), IF($M254&gt;0,IF(AND(INDIRECT(ADDRESS($M254,44))=0,INDIRECT(ADDRESS($M254,38))&lt;&gt;"UL"),INDIRECT(ADDRESS($M254,COLUMN()-11)),0),0))</f>
        <v>0</v>
      </c>
      <c r="BO254" s="57" cm="1">
        <f t="array" aca="1" ref="BO254" ca="1">SUM(IF($C254&gt;0,IF(AND(INDIRECT(ADDRESS($C254,44))=0,INDIRECT(ADDRESS($C254,38))&lt;&gt;"UL"),INDIRECT(ADDRESS($C254,COLUMN()-12)),0),0), IF($D254&gt;0,IF(AND(INDIRECT(ADDRESS($D254,44))=0,INDIRECT(ADDRESS($D254,38))&lt;&gt;"UL"),INDIRECT(ADDRESS($D254,COLUMN()-12)),0),0), IF($E254&gt;0,IF(AND(INDIRECT(ADDRESS($E254,44))=0,INDIRECT(ADDRESS($E254,38))&lt;&gt;"UL"),INDIRECT(ADDRESS($E254,COLUMN()-12)),0),0), IF($F254&gt;0,IF(AND(INDIRECT(ADDRESS($F254,44))=0,INDIRECT(ADDRESS($F254,38))&lt;&gt;"UL"),INDIRECT(ADDRESS($F254,COLUMN()-12)),0),0), IF($G254&gt;0,IF(AND(INDIRECT(ADDRESS($G254,44))=0,INDIRECT(ADDRESS($G254,38))&lt;&gt;"UL"),INDIRECT(ADDRESS($G254,COLUMN()-12)),0),0), IF($H254&gt;0,IF(AND(INDIRECT(ADDRESS($H254,44))=0,INDIRECT(ADDRESS($H254,38))&lt;&gt;"UL"),INDIRECT(ADDRESS($H254,COLUMN()-12)),0),0), IF($I254&gt;0,IF(AND(INDIRECT(ADDRESS($I254,44))=0,INDIRECT(ADDRESS($I254,38))&lt;&gt;"UL"),INDIRECT(ADDRESS($I254,COLUMN()-12)),0),0), IF($J254&gt;0,IF(AND(INDIRECT(ADDRESS($J254,44))=0,INDIRECT(ADDRESS($J254,38))&lt;&gt;"UL"),INDIRECT(ADDRESS($J254,COLUMN()-12)),0),0), IF($K254&gt;0,IF(AND(INDIRECT(ADDRESS($K254,44))=0,INDIRECT(ADDRESS($K254,38))&lt;&gt;"UL"),INDIRECT(ADDRESS($K254,COLUMN()-11)),0),0), IF($L254&gt;0,IF(AND(INDIRECT(ADDRESS($L254,44))=0,INDIRECT(ADDRESS($L254,38))&lt;&gt;"UL"),INDIRECT(ADDRESS($L254,COLUMN()-11)),0),0), IF($M254&gt;0,IF(AND(INDIRECT(ADDRESS($M254,44))=0,INDIRECT(ADDRESS($M254,38))&lt;&gt;"UL"),INDIRECT(ADDRESS($M254,COLUMN()-11)),0),0))</f>
        <v>0</v>
      </c>
      <c r="BP254" s="57" cm="1">
        <f t="array" aca="1" ref="BP254" ca="1">SUM(IF($C254&gt;0,IF(AND(INDIRECT(ADDRESS($C254,44))=0,INDIRECT(ADDRESS($C254,38))&lt;&gt;"UL"),INDIRECT(ADDRESS($C254,COLUMN()-12)),0),0), IF($D254&gt;0,IF(AND(INDIRECT(ADDRESS($D254,44))=0,INDIRECT(ADDRESS($D254,38))&lt;&gt;"UL"),INDIRECT(ADDRESS($D254,COLUMN()-12)),0),0), IF($E254&gt;0,IF(AND(INDIRECT(ADDRESS($E254,44))=0,INDIRECT(ADDRESS($E254,38))&lt;&gt;"UL"),INDIRECT(ADDRESS($E254,COLUMN()-12)),0),0), IF($F254&gt;0,IF(AND(INDIRECT(ADDRESS($F254,44))=0,INDIRECT(ADDRESS($F254,38))&lt;&gt;"UL"),INDIRECT(ADDRESS($F254,COLUMN()-12)),0),0), IF($G254&gt;0,IF(AND(INDIRECT(ADDRESS($G254,44))=0,INDIRECT(ADDRESS($G254,38))&lt;&gt;"UL"),INDIRECT(ADDRESS($G254,COLUMN()-12)),0),0), IF($H254&gt;0,IF(AND(INDIRECT(ADDRESS($H254,44))=0,INDIRECT(ADDRESS($H254,38))&lt;&gt;"UL"),INDIRECT(ADDRESS($H254,COLUMN()-12)),0),0), IF($I254&gt;0,IF(AND(INDIRECT(ADDRESS($I254,44))=0,INDIRECT(ADDRESS($I254,38))&lt;&gt;"UL"),INDIRECT(ADDRESS($I254,COLUMN()-12)),0),0), IF($J254&gt;0,IF(AND(INDIRECT(ADDRESS($J254,44))=0,INDIRECT(ADDRESS($J254,38))&lt;&gt;"UL"),INDIRECT(ADDRESS($J254,COLUMN()-12)),0),0), IF($K254&gt;0,IF(AND(INDIRECT(ADDRESS($K254,44))=0,INDIRECT(ADDRESS($K254,38))&lt;&gt;"UL"),INDIRECT(ADDRESS($K254,COLUMN()-11)),0),0), IF($L254&gt;0,IF(AND(INDIRECT(ADDRESS($L254,44))=0,INDIRECT(ADDRESS($L254,38))&lt;&gt;"UL"),INDIRECT(ADDRESS($L254,COLUMN()-11)),0),0), IF($M254&gt;0,IF(AND(INDIRECT(ADDRESS($M254,44))=0,INDIRECT(ADDRESS($M254,38))&lt;&gt;"UL"),INDIRECT(ADDRESS($M254,COLUMN()-11)),0),0))</f>
        <v>0</v>
      </c>
      <c r="BQ254" s="57">
        <f t="shared" ca="1" si="179"/>
        <v>0</v>
      </c>
      <c r="BR254" s="161">
        <f t="shared" ca="1" si="180"/>
        <v>74.208550024617963</v>
      </c>
      <c r="BS254" s="56"/>
      <c r="BT254" s="56">
        <f t="shared" ca="1" si="181"/>
        <v>4.7796425348934077</v>
      </c>
      <c r="BU254" s="87">
        <f t="shared" ca="1" si="182"/>
        <v>0.10621427855318684</v>
      </c>
      <c r="BV254" s="57" t="s">
        <v>33</v>
      </c>
      <c r="BW254" s="57" cm="1">
        <f t="array" aca="1" ref="BW254" ca="1">SUM(IF($C254&gt;0,IF(AND(INDIRECT(ADDRESS($C254,44))=0,INDIRECT(ADDRESS($C254,38))="UL",ISERROR(SEARCH("Rear",INDIRECT(ADDRESS($C254,33)))),ISERROR(SEARCH("Side",INDIRECT(ADDRESS($C254,33))))),INDIRECT(ADDRESS($C254,COLUMN())),0),0),IF($D254&gt;0,IF(AND(INDIRECT(ADDRESS($D254,44))=0,INDIRECT(ADDRESS($D254,38))="UL",ISERROR(SEARCH("Rear",INDIRECT(ADDRESS($D254,33)))),ISERROR(SEARCH("Side",INDIRECT(ADDRESS($D254,33))))),INDIRECT(ADDRESS($D254,COLUMN())),0),0),IF($E254&gt;0,IF(AND(INDIRECT(ADDRESS($E254,44))=0,INDIRECT(ADDRESS($E254,38))="UL",ISERROR(SEARCH("Rear",INDIRECT(ADDRESS($E254,33)))),ISERROR(SEARCH("Side",INDIRECT(ADDRESS($E254,33))))),INDIRECT(ADDRESS($E254,COLUMN())),0),0),IF($F254&gt;0,IF(AND(INDIRECT(ADDRESS($F254,44))=0,INDIRECT(ADDRESS($F254,38))="UL",ISERROR(SEARCH("Rear",INDIRECT(ADDRESS($F254,33)))),ISERROR(SEARCH("Side",INDIRECT(ADDRESS($F254,33))))),INDIRECT(ADDRESS($F254,COLUMN())),0),0),IF($G254&gt;0,IF(AND(INDIRECT(ADDRESS($G254,44))=0,INDIRECT(ADDRESS($G254,38))="UL",ISERROR(SEARCH("Rear",INDIRECT(ADDRESS($G254,33)))),ISERROR(SEARCH("Side",INDIRECT(ADDRESS($G254,33))))),INDIRECT(ADDRESS($G254,COLUMN())),0),0),IF($H254&gt;0,IF(AND(INDIRECT(ADDRESS($H254,44))=0,INDIRECT(ADDRESS($H254,38))="UL",ISERROR(SEARCH("Rear",INDIRECT(ADDRESS($H254,33)))),ISERROR(SEARCH("Side",INDIRECT(ADDRESS($H254,33))))),INDIRECT(ADDRESS($H254,COLUMN())),0),0),IF($I254&gt;0,IF(AND(INDIRECT(ADDRESS($I254,44))=0,INDIRECT(ADDRESS($I254,38))="UL",ISERROR(SEARCH("Rear",INDIRECT(ADDRESS($I254,33)))),ISERROR(SEARCH("Side",INDIRECT(ADDRESS($I254,33))))),INDIRECT(ADDRESS($I254,COLUMN())),0),0),IF($J254&gt;0,IF(AND(INDIRECT(ADDRESS($J254,44))=0,INDIRECT(ADDRESS($J254,38))="UL",ISERROR(SEARCH("Rear",INDIRECT(ADDRESS($J254,33)))),ISERROR(SEARCH("Side",INDIRECT(ADDRESS($J254,33))))),INDIRECT(ADDRESS($J254,COLUMN())),0),0),IF($K254&gt;0,IF(AND(INDIRECT(ADDRESS($K254,44))=0,INDIRECT(ADDRESS($K254,38))="UL",ISERROR(SEARCH("Rear",INDIRECT(ADDRESS($K254,33)))),ISERROR(SEARCH("Side",INDIRECT(ADDRESS($K254,33))))),INDIRECT(ADDRESS($K254,COLUMN())),0),0),IF($L254&gt;0,IF(AND(INDIRECT(ADDRESS($L254,44))=0,INDIRECT(ADDRESS($L254,38))="UL",ISERROR(SEARCH("Rear",INDIRECT(ADDRESS($L254,33)))),ISERROR(SEARCH("Side",INDIRECT(ADDRESS($L254,33))))),INDIRECT(ADDRESS($L254,COLUMN())),0),0),IF($M254&gt;0,IF(AND(INDIRECT(ADDRESS($M254,44))=0,INDIRECT(ADDRESS($M254,38))="UL",ISERROR(SEARCH("Rear",INDIRECT(ADDRESS($M254,33)))),ISERROR(SEARCH("Side",INDIRECT(ADDRESS($M254,33))))),INDIRECT(ADDRESS($M254,COLUMN())),0),0))</f>
        <v>0.5</v>
      </c>
      <c r="BX254" s="57">
        <f t="shared" ca="1" si="183"/>
        <v>1.6666666666666665</v>
      </c>
      <c r="BY254" s="57" cm="1">
        <f t="array" aca="1" ref="BY254" ca="1">SUM(IF($C254&gt;0,IF(AND(INDIRECT(ADDRESS($C254,44))=0,INDIRECT(ADDRESS($C254,38))="UL"),INDIRECT(ADDRESS($C254,COLUMN())),0),0),IF($D254&gt;0,IF(AND(INDIRECT(ADDRESS($D254,44))=0,INDIRECT(ADDRESS($D254,38))="UL"),INDIRECT(ADDRESS($D254,COLUMN())),0),0),IF($E254&gt;0,IF(AND(INDIRECT(ADDRESS($E254,44))=0,INDIRECT(ADDRESS($E254,38))="UL"),INDIRECT(ADDRESS($E254,COLUMN())),0),0),IF($F254&gt;0,IF(AND(INDIRECT(ADDRESS($F254,44))=0,INDIRECT(ADDRESS($F254,38))="UL"),INDIRECT(ADDRESS($F254,COLUMN())),0),0),IF($G254&gt;0,IF(AND(INDIRECT(ADDRESS($G254,44))=0,INDIRECT(ADDRESS($G254,38))="UL"),INDIRECT(ADDRESS($G254,COLUMN())),0),0),IF($H254&gt;0,IF(AND(INDIRECT(ADDRESS($H254,44))=0,INDIRECT(ADDRESS($H254,38))="UL"),INDIRECT(ADDRESS($H254,COLUMN())),0),0),IF($I254&gt;0,IF(AND(INDIRECT(ADDRESS($I254,44))=0,INDIRECT(ADDRESS($I254,38))="UL"),INDIRECT(ADDRESS($I254,COLUMN())),0),0),IF($J254&gt;0,IF(AND(INDIRECT(ADDRESS($J254,44))=0,INDIRECT(ADDRESS($J254,38))="UL"),INDIRECT(ADDRESS($J254,COLUMN())),0),0),IF($K254&gt;0,IF(AND(INDIRECT(ADDRESS($K254,44))=0,INDIRECT(ADDRESS($K254,38))="UL"),INDIRECT(ADDRESS($K254,COLUMN())),0),0),IF($L254&gt;0,IF(AND(INDIRECT(ADDRESS($L254,44))=0,INDIRECT(ADDRESS($L254,38))="UL"),INDIRECT(ADDRESS($L254,COLUMN())),0),0),IF($M254&gt;0,IF(AND(INDIRECT(ADDRESS($M254,44))=0,INDIRECT(ADDRESS($M254,38))="UL"),INDIRECT(ADDRESS($M254,COLUMN())),0),0))</f>
        <v>0.50082304526748977</v>
      </c>
      <c r="BZ254" s="57" cm="1">
        <f t="array" aca="1" ref="BZ254" ca="1">SUM(IF($C254&gt;0,IF(AND(INDIRECT(ADDRESS($C254,44))=0,INDIRECT(ADDRESS($C254,38))="UL"),INDIRECT(ADDRESS($C254,COLUMN())),0),0),IF($D254&gt;0,IF(AND(INDIRECT(ADDRESS($D254,44))=0,INDIRECT(ADDRESS($D254,38))="UL"),INDIRECT(ADDRESS($D254,COLUMN())),0),0),IF($E254&gt;0,IF(AND(INDIRECT(ADDRESS($E254,44))=0,INDIRECT(ADDRESS($E254,38))="UL"),INDIRECT(ADDRESS($E254,COLUMN())),0),0),IF($F254&gt;0,IF(AND(INDIRECT(ADDRESS($F254,44))=0,INDIRECT(ADDRESS($F254,38))="UL"),INDIRECT(ADDRESS($F254,COLUMN())),0),0),IF($G254&gt;0,IF(AND(INDIRECT(ADDRESS($G254,44))=0,INDIRECT(ADDRESS($G254,38))="UL"),INDIRECT(ADDRESS($G254,COLUMN())),0),0),IF($H254&gt;0,IF(AND(INDIRECT(ADDRESS($H254,44))=0,INDIRECT(ADDRESS($H254,38))="UL"),INDIRECT(ADDRESS($H254,COLUMN())),0),0),IF($I254&gt;0,IF(AND(INDIRECT(ADDRESS($I254,44))=0,INDIRECT(ADDRESS($I254,38))="UL"),INDIRECT(ADDRESS($I254,COLUMN())),0),0),IF($J254&gt;0,IF(AND(INDIRECT(ADDRESS($J254,44))=0,INDIRECT(ADDRESS($J254,38))="UL"),INDIRECT(ADDRESS($J254,COLUMN())),0),0),IF($K254&gt;0,IF(AND(INDIRECT(ADDRESS($K254,44))=0,INDIRECT(ADDRESS($K254,38))="UL"),INDIRECT(ADDRESS($K254,COLUMN())),0),0),IF($L254&gt;0,IF(AND(INDIRECT(ADDRESS($L254,44))=0,INDIRECT(ADDRESS($L254,38))="UL"),INDIRECT(ADDRESS($L254,COLUMN())),0),0),IF($M254&gt;0,IF(AND(INDIRECT(ADDRESS($M254,44))=0,INDIRECT(ADDRESS($M254,38))="UL"),INDIRECT(ADDRESS($M254,COLUMN())),0),0))</f>
        <v>0.92016460905349795</v>
      </c>
      <c r="CA254" s="57">
        <f t="shared" ca="1" si="184"/>
        <v>0.50082304526748977</v>
      </c>
      <c r="CB254" s="57" cm="1">
        <f t="array" aca="1" ref="CB254" ca="1">SUM(IF($C254&gt;0,IF(AND(INDIRECT(ADDRESS($C254,44))=0,INDIRECT(ADDRESS($C254,38))&lt;&gt;"UL"),INDIRECT(ADDRESS($C254,COLUMN())),0),0),IF($D254&gt;0,IF(AND(INDIRECT(ADDRESS($D254,44))=0,INDIRECT(ADDRESS($D254,38))&lt;&gt;"UL"),INDIRECT(ADDRESS($D254,COLUMN())),0),0),IF($E254&gt;0,IF(AND(INDIRECT(ADDRESS($E254,44))=0,INDIRECT(ADDRESS($E254,38))&lt;&gt;"UL"),INDIRECT(ADDRESS($E254,COLUMN())),0),0),IF($F254&gt;0,IF(AND(INDIRECT(ADDRESS($F254,44))=0,INDIRECT(ADDRESS($F254,38))&lt;&gt;"UL"),INDIRECT(ADDRESS($F254,COLUMN())),0),0),IF($G254&gt;0,IF(AND(INDIRECT(ADDRESS($G254,44))=0,INDIRECT(ADDRESS($G254,38))&lt;&gt;"UL"),INDIRECT(ADDRESS($G254,COLUMN())),0),0),IF($H254&gt;0,IF(AND(INDIRECT(ADDRESS($H254,44))=0,INDIRECT(ADDRESS($H254,38))&lt;&gt;"UL"),INDIRECT(ADDRESS($H254,COLUMN())),0),0),IF($I254&gt;0,IF(AND(INDIRECT(ADDRESS($I254,44))=0,INDIRECT(ADDRESS($I254,38))&lt;&gt;"UL"),INDIRECT(ADDRESS($I254,COLUMN())),0),0),IF($J254&gt;0,IF(AND(INDIRECT(ADDRESS($J254,44))=0,INDIRECT(ADDRESS($J254,38))&lt;&gt;"UL"),INDIRECT(ADDRESS($J254,COLUMN())),0),0),IF($K254&gt;0,IF(AND(INDIRECT(ADDRESS($K254,44))=0,INDIRECT(ADDRESS($K254,38))&lt;&gt;"UL"),INDIRECT(ADDRESS($K254,COLUMN())),0),0),IF($L254&gt;0,IF(AND(INDIRECT(ADDRESS($L254,44))=0,INDIRECT(ADDRESS($L254,38))&lt;&gt;"UL"),INDIRECT(ADDRESS($L254,COLUMN())),0),0),IF($M254&gt;0,IF(AND(INDIRECT(ADDRESS($M254,44))=0,INDIRECT(ADDRESS($M254,38))&lt;&gt;"UL"),INDIRECT(ADDRESS($M254,COLUMN())),0),0))</f>
        <v>0</v>
      </c>
      <c r="CC254" s="57">
        <f t="shared" ca="1" si="185"/>
        <v>0</v>
      </c>
      <c r="CD254" s="57" cm="1">
        <f t="array" aca="1" ref="CD254" ca="1">SUM(IF($C254&gt;0,IF(AND(INDIRECT(ADDRESS($C254,44))=0,INDIRECT(ADDRESS($C254,38))&lt;&gt;"UL"),INDIRECT(ADDRESS($C254,COLUMN())),0),0),IF($D254&gt;0,IF(AND(INDIRECT(ADDRESS($D254,44))=0,INDIRECT(ADDRESS($D254,38))&lt;&gt;"UL"),INDIRECT(ADDRESS($D254,COLUMN())),0),0),IF($E254&gt;0,IF(AND(INDIRECT(ADDRESS($E254,44))=0,INDIRECT(ADDRESS($E254,38))&lt;&gt;"UL"),INDIRECT(ADDRESS($E254,COLUMN())),0),0),IF($F254&gt;0,IF(AND(INDIRECT(ADDRESS($F254,44))=0,INDIRECT(ADDRESS($F254,38))&lt;&gt;"UL"),INDIRECT(ADDRESS($F254,COLUMN())),0),0),IF($G254&gt;0,IF(AND(INDIRECT(ADDRESS($G254,44))=0,INDIRECT(ADDRESS($G254,38))&lt;&gt;"UL"),INDIRECT(ADDRESS($G254,COLUMN())),0),0),IF($H254&gt;0,IF(AND(INDIRECT(ADDRESS($H254,44))=0,INDIRECT(ADDRESS($H254,38))&lt;&gt;"UL"),INDIRECT(ADDRESS($H254,COLUMN())),0),0),IF($I254&gt;0,IF(AND(INDIRECT(ADDRESS($I254,44))=0,INDIRECT(ADDRESS($I254,38))&lt;&gt;"UL"),INDIRECT(ADDRESS($I254,COLUMN())),0),0),IF($J254&gt;0,IF(AND(INDIRECT(ADDRESS($J254,44))=0,INDIRECT(ADDRESS($J254,38))&lt;&gt;"UL"),INDIRECT(ADDRESS($J254,COLUMN())),0),0),IF($K254&gt;0,IF(AND(INDIRECT(ADDRESS($K254,44))=0,INDIRECT(ADDRESS($K254,38))&lt;&gt;"UL"),INDIRECT(ADDRESS($K254,COLUMN())),0),0),IF($L254&gt;0,IF(AND(INDIRECT(ADDRESS($L254,44))=0,INDIRECT(ADDRESS($L254,38))&lt;&gt;"UL"),INDIRECT(ADDRESS($L254,COLUMN())),0),0),IF($M254&gt;0,IF(AND(INDIRECT(ADDRESS($M254,44))=0,INDIRECT(ADDRESS($M254,38))&lt;&gt;"UL"),INDIRECT(ADDRESS($M254,COLUMN())),0),0))</f>
        <v>0</v>
      </c>
      <c r="CE254" s="57" cm="1">
        <f t="array" aca="1" ref="CE254" ca="1">SUM(IF($C254&gt;0,IF(AND(INDIRECT(ADDRESS($C254,44))=0,INDIRECT(ADDRESS($C254,38))&lt;&gt;"UL"),INDIRECT(ADDRESS($C254,COLUMN())),0),0),IF($D254&gt;0,IF(AND(INDIRECT(ADDRESS($D254,44))=0,INDIRECT(ADDRESS($D254,38))&lt;&gt;"UL"),INDIRECT(ADDRESS($D254,COLUMN())),0),0),IF($E254&gt;0,IF(AND(INDIRECT(ADDRESS($E254,44))=0,INDIRECT(ADDRESS($E254,38))&lt;&gt;"UL"),INDIRECT(ADDRESS($E254,COLUMN())),0),0),IF($F254&gt;0,IF(AND(INDIRECT(ADDRESS($F254,44))=0,INDIRECT(ADDRESS($F254,38))&lt;&gt;"UL"),INDIRECT(ADDRESS($F254,COLUMN())),0),0),IF($G254&gt;0,IF(AND(INDIRECT(ADDRESS($G254,44))=0,INDIRECT(ADDRESS($G254,38))&lt;&gt;"UL"),INDIRECT(ADDRESS($G254,COLUMN())),0),0),IF($H254&gt;0,IF(AND(INDIRECT(ADDRESS($H254,44))=0,INDIRECT(ADDRESS($H254,38))&lt;&gt;"UL"),INDIRECT(ADDRESS($H254,COLUMN())),0),0),IF($I254&gt;0,IF(AND(INDIRECT(ADDRESS($I254,44))=0,INDIRECT(ADDRESS($I254,38))&lt;&gt;"UL"),INDIRECT(ADDRESS($I254,COLUMN())),0),0),IF($J254&gt;0,IF(AND(INDIRECT(ADDRESS($J254,44))=0,INDIRECT(ADDRESS($J254,38))&lt;&gt;"UL"),INDIRECT(ADDRESS($J254,COLUMN())),0),0),IF($K254&gt;0,IF(AND(INDIRECT(ADDRESS($K254,44))=0,INDIRECT(ADDRESS($K254,38))&lt;&gt;"UL"),INDIRECT(ADDRESS($K254,COLUMN())),0),0),IF($L254&gt;0,IF(AND(INDIRECT(ADDRESS($L254,44))=0,INDIRECT(ADDRESS($L254,38))&lt;&gt;"UL"),INDIRECT(ADDRESS($L254,COLUMN())),0),0),IF($M254&gt;0,IF(AND(INDIRECT(ADDRESS($M254,44))=0,INDIRECT(ADDRESS($M254,38))&lt;&gt;"UL"),INDIRECT(ADDRESS($M254,COLUMN())),0),0))</f>
        <v>0</v>
      </c>
      <c r="CF254" s="57">
        <f t="shared" ca="1" si="186"/>
        <v>0</v>
      </c>
      <c r="CG254" s="57">
        <f t="shared" ca="1" si="187"/>
        <v>4.3412681915294895</v>
      </c>
      <c r="CH254" s="57">
        <f t="shared" ca="1" si="188"/>
        <v>9.6472626478433104E-2</v>
      </c>
      <c r="CI254" s="19">
        <f t="shared" ca="1" si="189"/>
        <v>19.140989858711901</v>
      </c>
      <c r="CJ254" s="19"/>
      <c r="CK254" s="57" cm="1">
        <f t="array" aca="1" ref="CK254" ca="1">IF(AU254="S", SUM(IF($C254&gt;0,IF(INDIRECT(ADDRESS($C254,43))&lt;&gt;1,INDIRECT(ADDRESS($C254,48)),0),0), IF($D254&gt;0,IF(INDIRECT(ADDRESS($D254,43))&lt;&gt;1,INDIRECT(ADDRESS($D254,48)),0),0), IF($E254&gt;0,IF(INDIRECT(ADDRESS($E254,43))&lt;&gt;1,INDIRECT(ADDRESS($E254,48)),0),0), IF($F254&gt;0,IF(INDIRECT(ADDRESS($F254,43))&lt;&gt;1,INDIRECT(ADDRESS($F254,48)),0),0), IF($G254&gt;0,IF(INDIRECT(ADDRESS($G254,43))&lt;&gt;1,INDIRECT(ADDRESS($G254,48)),0),0), IF($H254&gt;0,IF(INDIRECT(ADDRESS($H254,43))&lt;&gt;1,INDIRECT(ADDRESS($H254,48)),0),0), IF($I254&gt;0,IF(INDIRECT(ADDRESS($I254,43))&lt;&gt;1,INDIRECT(ADDRESS($I254,48)),0),0), IF($J254&gt;0,IF(INDIRECT(ADDRESS($J254,43))&lt;&gt;1,INDIRECT(ADDRESS($J254,48)),0),0), IF($K254&gt;0,IF(INDIRECT(ADDRESS($K254,43))&lt;&gt;1,INDIRECT(ADDRESS($K254,48)),0),0), IF($L254&gt;0,IF(INDIRECT(ADDRESS($L254,43))&lt;&gt;1,INDIRECT(ADDRESS($L254,48)),0),0), IF($M254&gt;0,IF(INDIRECT(ADDRESS($M254,43))&lt;&gt;1,INDIRECT(ADDRESS($M254,48)),0),0)), IF(AU254="L",SUM(IF($C254&gt;0,IF(INDIRECT(ADDRESS($C254,43))&lt;&gt;1,INDIRECT(ADDRESS($C254,50)),0),0), IF($D254&gt;0,IF(INDIRECT(ADDRESS($D254,43))&lt;&gt;1,INDIRECT(ADDRESS($D254,50)),0),0), IF($E254&gt;0,IF(INDIRECT(ADDRESS($E254,43))&lt;&gt;1,INDIRECT(ADDRESS($E254,50)),0),0), IF($F254&gt;0,IF(INDIRECT(ADDRESS($F254,43))&lt;&gt;1,INDIRECT(ADDRESS($F254,50)),0),0), IF($G254&gt;0,IF(INDIRECT(ADDRESS($G254,43))&lt;&gt;1,INDIRECT(ADDRESS($G254,50)),0),0), IF($G254&gt;0,IF(INDIRECT(ADDRESS($G254,43))&lt;&gt;1,INDIRECT(ADDRESS($G254,50)),0),0), IF($H254&gt;0,IF(INDIRECT(ADDRESS($H254,43))&lt;&gt;1,INDIRECT(ADDRESS($H254,50)),0),0), IF($I254&gt;0,IF(INDIRECT(ADDRESS($I254,43))&lt;&gt;1,INDIRECT(ADDRESS($I254,50)),0),0), IF($J254&gt;0,IF(INDIRECT(ADDRESS($J254,43))&lt;&gt;1,INDIRECT(ADDRESS($J254,50)),0),0), IF($K254&gt;0,IF(INDIRECT(ADDRESS($K254,43))&lt;&gt;1,INDIRECT(ADDRESS($K254,50)),0),0), IF($L254&gt;0,IF(INDIRECT(ADDRESS($L254,43))&lt;&gt;1,INDIRECT(ADDRESS($L254,50)),0),0), IF($M254&gt;0,IF(INDIRECT(ADDRESS($M254,43))&lt;&gt;1,INDIRECT(ADDRESS($M254,50)),0),0)), SUM(IF($C254&gt;0,IF(INDIRECT(ADDRESS($C254,43))&lt;&gt;1,INDIRECT(ADDRESS($C254,49)),0),0), IF($D254&gt;0,IF(INDIRECT(ADDRESS($D254,43))&lt;&gt;1,INDIRECT(ADDRESS($D254,49)),0),0), IF($E254&gt;0,IF(INDIRECT(ADDRESS($E254,43))&lt;&gt;1,INDIRECT(ADDRESS($E254,49)),0),0), IF($F254&gt;0,IF(INDIRECT(ADDRESS($F254,43))&lt;&gt;1,INDIRECT(ADDRESS($F254,49)),0),0), IF($G254&gt;0,IF(INDIRECT(ADDRESS($G254,43))&lt;&gt;1,INDIRECT(ADDRESS($G254,49)),0),0), IF($G254&gt;0,IF(INDIRECT(ADDRESS($G254,43))&lt;&gt;1,INDIRECT(ADDRESS($G254,49)),0),0), IF($H254&gt;0,IF(INDIRECT(ADDRESS($H254,43))&lt;&gt;1,INDIRECT(ADDRESS($H254,49)),0),0), IF($I254&gt;0,IF(INDIRECT(ADDRESS($I254,43))&lt;&gt;1,INDIRECT(ADDRESS($I254,49)),0),0), IF($J254&gt;0,IF(INDIRECT(ADDRESS($J254,43))&lt;&gt;1,INDIRECT(ADDRESS($J254,49)),0),0), IF($K254&gt;0,IF(INDIRECT(ADDRESS($K254,43))&lt;&gt;1,INDIRECT(ADDRESS($K254,49)),0),0), IF($L254&gt;0,IF(INDIRECT(ADDRESS($L254,43))&lt;&gt;1,INDIRECT(ADDRESS($L254,49)),0),0), IF($M254&gt;0,IF(INDIRECT(ADDRESS($M254,43))&lt;&gt;1,INDIRECT(ADDRESS($M254,49)),0),0))))</f>
        <v>6.6666666666666661</v>
      </c>
      <c r="CL254" s="57" cm="1">
        <f t="array" aca="1" ref="CL254" ca="1">SUM(IF($C254&gt;0,IF(INDIRECT(ADDRESS($C254,44))=1,INDIRECT(ADDRESS($C254,90)),0),0), IF($D254&gt;0,IF(INDIRECT(ADDRESS($D254,44))=1,INDIRECT(ADDRESS($D254,90)),0),0), IF($E254&gt;0,IF(INDIRECT(ADDRESS($E254,44))=1,INDIRECT(ADDRESS($E254,90)),0),0), IF($F254&gt;0,IF(INDIRECT(ADDRESS($F254,44))=1,INDIRECT(ADDRESS($F254,90)),0),0), IF($G254&gt;0,IF(INDIRECT(ADDRESS($G254,44))=1,INDIRECT(ADDRESS($G254,90)),0),0), IF($H254&gt;0,IF(INDIRECT(ADDRESS($H254,44))=1,INDIRECT(ADDRESS($H254,90)),0),0), IF($I254&gt;0,IF(INDIRECT(ADDRESS($I254,44))=1,INDIRECT(ADDRESS($I254,90)),0),0), IF($J254&gt;0,IF(INDIRECT(ADDRESS($J254,44))=1,INDIRECT(ADDRESS($J254,90)),0),0), IF($K254&gt;0,IF(INDIRECT(ADDRESS($K254,44))=1,INDIRECT(ADDRESS($K254,90)),0),0), IF($L254&gt;0,IF(INDIRECT(ADDRESS($L254,44))=1,INDIRECT(ADDRESS($L254,90)),0),0), IF($M254&gt;0,IF(INDIRECT(ADDRESS($M254,44))=1,INDIRECT(ADDRESS($M254,90)),0),0))</f>
        <v>6.666666666666667</v>
      </c>
      <c r="CM254" s="56">
        <f t="shared" ca="1" si="190"/>
        <v>0.78193209209235459</v>
      </c>
      <c r="CN254" s="59"/>
    </row>
    <row r="255" spans="1:92" x14ac:dyDescent="0.25">
      <c r="A255" s="15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4"/>
      <c r="T255" s="13"/>
      <c r="U255" s="13"/>
      <c r="V255" s="13"/>
      <c r="W255" s="13"/>
      <c r="Z255" s="14"/>
      <c r="AA255" s="15"/>
      <c r="AF255" s="15"/>
      <c r="AG255" s="15"/>
      <c r="AU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16"/>
      <c r="BS255" s="4"/>
      <c r="BT255" s="84"/>
      <c r="BU255" s="84"/>
    </row>
    <row r="256" spans="1:92" ht="13" x14ac:dyDescent="0.25">
      <c r="A256" s="17" t="s">
        <v>320</v>
      </c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"/>
      <c r="O256" s="13"/>
      <c r="P256" s="13"/>
      <c r="Q256" s="13"/>
      <c r="R256" s="13"/>
      <c r="S256" s="14"/>
      <c r="T256" s="13"/>
      <c r="U256" s="13"/>
      <c r="V256" s="13"/>
      <c r="W256" s="13"/>
      <c r="Z256" s="14"/>
      <c r="AA256" s="15"/>
      <c r="AF256" s="15"/>
      <c r="AG256" s="15"/>
      <c r="AU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16"/>
      <c r="BS256" s="4"/>
      <c r="BT256" s="84"/>
      <c r="BU256" s="84"/>
    </row>
    <row r="257" spans="1:92" x14ac:dyDescent="0.25">
      <c r="A257" s="52" t="s">
        <v>321</v>
      </c>
      <c r="B257" s="67">
        <v>206</v>
      </c>
      <c r="C257" s="67">
        <v>216</v>
      </c>
      <c r="D257" s="67">
        <v>237</v>
      </c>
      <c r="E257" s="67">
        <v>237</v>
      </c>
      <c r="F257" s="67"/>
      <c r="G257" s="67"/>
      <c r="H257" s="67"/>
      <c r="I257" s="67"/>
      <c r="J257" s="67"/>
      <c r="K257" s="67"/>
      <c r="L257" s="67"/>
      <c r="M257" s="67"/>
      <c r="N257" s="67">
        <f ca="1">SUM(INDIRECT(ADDRESS(B257,COLUMN())),IF(C257&gt;0,INDIRECT(ADDRESS(C257,COLUMN())),0),IF(D257&gt;0,INDIRECT(ADDRESS(D257,COLUMN())),0),IF(E257&gt;0,INDIRECT(ADDRESS(E257,COLUMN())),0),IF(F257&gt;0,INDIRECT(ADDRESS(F257,COLUMN())),0),IF(G257&gt;0,INDIRECT(ADDRESS(G257,COLUMN())),0),IF(H257&gt;0,INDIRECT(ADDRESS(H257,COLUMN())),0),IF(I257&gt;0,INDIRECT(ADDRESS(I257,COLUMN())),0),IF(J257&gt;0,INDIRECT(ADDRESS(J257,COLUMN())),0),IF(K257&gt;0,INDIRECT(ADDRESS(K257,COLUMN())),0),IF(L257&gt;0,INDIRECT(ADDRESS(L257,COLUMN())),0),IF(M257&gt;0,INDIRECT(ADDRESS(M257,COLUMN())),0))</f>
        <v>19</v>
      </c>
      <c r="O257" s="67" t="str" cm="1">
        <f t="array" aca="1" ref="O257" ca="1">INDIRECT(ADDRESS($B257,COLUMN()))</f>
        <v>Fighter</v>
      </c>
      <c r="P257" s="67" cm="1">
        <f t="array" aca="1" ref="P257" ca="1">INDIRECT(ADDRESS($B257,COLUMN()))</f>
        <v>2</v>
      </c>
      <c r="Q257" s="67" cm="1">
        <f t="array" aca="1" ref="Q257" ca="1">INDIRECT(ADDRESS($B257,COLUMN()))</f>
        <v>0</v>
      </c>
      <c r="R257" s="67" cm="1">
        <f t="array" aca="1" ref="R257" ca="1">INDIRECT(ADDRESS($B257,COLUMN()))</f>
        <v>0</v>
      </c>
      <c r="S257" s="67" cm="1">
        <f t="array" aca="1" ref="S257" ca="1">INDIRECT(ADDRESS($B257,COLUMN()))</f>
        <v>2</v>
      </c>
      <c r="T257" s="67" t="str" cm="1">
        <f t="array" aca="1" ref="T257" ca="1">INDIRECT(ADDRESS($B257,COLUMN()))</f>
        <v>1-5</v>
      </c>
      <c r="U257" s="67" cm="1">
        <f t="array" aca="1" ref="U257" ca="1">INDIRECT(ADDRESS($B257,COLUMN()))</f>
        <v>5</v>
      </c>
      <c r="V257" s="67" cm="1">
        <f t="array" aca="1" ref="V257" ca="1">INDIRECT(ADDRESS($B257,COLUMN()))</f>
        <v>0</v>
      </c>
      <c r="W257" s="67" cm="1">
        <f t="array" aca="1" ref="W257" ca="1">INDIRECT(ADDRESS($B257,COLUMN()))</f>
        <v>4</v>
      </c>
      <c r="X257" s="67" cm="1">
        <f t="array" aca="1" ref="X257" ca="1">INDIRECT(ADDRESS($B257,COLUMN()))</f>
        <v>8</v>
      </c>
      <c r="Y257" s="67" cm="1">
        <f t="array" aca="1" ref="Y257" ca="1">INDIRECT(ADDRESS($B257,COLUMN()))</f>
        <v>4</v>
      </c>
      <c r="Z257" s="67" cm="1">
        <f t="array" aca="1" ref="Z257" ca="1">INDIRECT(ADDRESS($B257,COLUMN()))</f>
        <v>4</v>
      </c>
      <c r="AA257" s="67" cm="1">
        <f t="array" aca="1" ref="AA257" ca="1">INDIRECT(ADDRESS($B257,COLUMN()))</f>
        <v>0</v>
      </c>
      <c r="AB257" s="56">
        <f ca="1">((U257/8)^$V$296)*((((X257-(Y257-1)/2)/8)^$X$296)*((S257/3)^$S$296))*(((8-W257)/6)^$W$296)</f>
        <v>0.79535426540178589</v>
      </c>
      <c r="AC257" s="56">
        <f t="shared" ref="AC257:AC282" ca="1" si="191">SUM(((25/N257)^$Z$296)*(AB257/$AB$34))</f>
        <v>1.2308235617072005</v>
      </c>
      <c r="AD257" s="56">
        <f t="shared" ref="AD257:AD282" ca="1" si="192">(P257/($CN$34*(1/AC257)))</f>
        <v>2.1405627160125227</v>
      </c>
      <c r="AF257" s="52"/>
      <c r="AG257" s="52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2"/>
      <c r="AU257" s="54" t="s">
        <v>33</v>
      </c>
      <c r="AV257" s="57" cm="1">
        <f t="array" aca="1" ref="AV257" ca="1">SUM(IF($C257&gt;0,IF(AND(INDIRECT(ADDRESS($C257,44))=0,INDIRECT(ADDRESS($C257,38))="UL",ISERROR(SEARCH("Rear",INDIRECT(ADDRESS($C257,33)))),ISERROR(SEARCH("Side",INDIRECT(ADDRESS($C257,33))))),INDIRECT(ADDRESS($C257,COLUMN())),0),0),IF($D257&gt;0,IF(AND(INDIRECT(ADDRESS($D257,44))=0,INDIRECT(ADDRESS($D257,38))="UL",ISERROR(SEARCH("Rear",INDIRECT(ADDRESS($D257,33)))),ISERROR(SEARCH("Side",INDIRECT(ADDRESS($D257,33))))),INDIRECT(ADDRESS($D257,COLUMN())),0),0),IF($E257&gt;0,IF(AND(INDIRECT(ADDRESS($E257,44))=0,INDIRECT(ADDRESS($E257,38))="UL",ISERROR(SEARCH("Rear",INDIRECT(ADDRESS($E257,33)))),ISERROR(SEARCH("Side",INDIRECT(ADDRESS($E257,33))))),INDIRECT(ADDRESS($E257,COLUMN())),0),0),IF($F257&gt;0,IF(AND(INDIRECT(ADDRESS($F257,44))=0,INDIRECT(ADDRESS($F257,38))="UL",ISERROR(SEARCH("Rear",INDIRECT(ADDRESS($F257,33)))),ISERROR(SEARCH("Side",INDIRECT(ADDRESS($F257,33))))),INDIRECT(ADDRESS($F257,COLUMN())),0),0),IF($G257&gt;0,IF(AND(INDIRECT(ADDRESS($G257,44))=0,INDIRECT(ADDRESS($G257,38))="UL",ISERROR(SEARCH("Rear",INDIRECT(ADDRESS($G257,33)))),ISERROR(SEARCH("Side",INDIRECT(ADDRESS($G257,33))))),INDIRECT(ADDRESS($G257,COLUMN())),0),0),IF($H257&gt;0,IF(AND(INDIRECT(ADDRESS($H257,44))=0,INDIRECT(ADDRESS($H257,38))="UL",ISERROR(SEARCH("Rear",INDIRECT(ADDRESS($H257,33)))),ISERROR(SEARCH("Side",INDIRECT(ADDRESS($H257,33))))),INDIRECT(ADDRESS($H257,COLUMN())),0),0),IF($I257&gt;0,IF(AND(INDIRECT(ADDRESS($I257,44))=0,INDIRECT(ADDRESS($I257,38))="UL",ISERROR(SEARCH("Rear",INDIRECT(ADDRESS($I257,33)))),ISERROR(SEARCH("Side",INDIRECT(ADDRESS($I257,33))))),INDIRECT(ADDRESS($I257,COLUMN())),0),0),IF($J257&gt;0,IF(AND(INDIRECT(ADDRESS($J257,44))=0,INDIRECT(ADDRESS($J257,38))="UL",ISERROR(SEARCH("Rear",INDIRECT(ADDRESS($J257,33)))),ISERROR(SEARCH("Side",INDIRECT(ADDRESS($J257,33))))),INDIRECT(ADDRESS($J257,COLUMN())),0),0),IF($K257&gt;0,IF(AND(INDIRECT(ADDRESS($K257,44))=0,INDIRECT(ADDRESS($K257,38))="UL",ISERROR(SEARCH("Rear",INDIRECT(ADDRESS($K257,33)))),ISERROR(SEARCH("Side",INDIRECT(ADDRESS($K257,33))))),INDIRECT(ADDRESS($K257,COLUMN())),0),0),IF($L257&gt;0,IF(AND(INDIRECT(ADDRESS($L257,44))=0,INDIRECT(ADDRESS($L257,38))="UL",ISERROR(SEARCH("Rear",INDIRECT(ADDRESS($L257,33)))),ISERROR(SEARCH("Side",INDIRECT(ADDRESS($L257,33))))),INDIRECT(ADDRESS($L257,COLUMN())),0),0),IF($M257&gt;0,IF(AND(INDIRECT(ADDRESS($M257,44))=0,INDIRECT(ADDRESS($M257,38))="UL",ISERROR(SEARCH("Rear",INDIRECT(ADDRESS($M257,33)))),ISERROR(SEARCH("Side",INDIRECT(ADDRESS($M257,33))))),INDIRECT(ADDRESS($M257,COLUMN())),0),0))</f>
        <v>0.88888888888888884</v>
      </c>
      <c r="AW257" s="57" cm="1">
        <f t="array" aca="1" ref="AW257" ca="1">SUM(IF($C257&gt;0,IF(AND(INDIRECT(ADDRESS($C257,44))=0,INDIRECT(ADDRESS($C257,38))="UL",ISERROR(SEARCH("Rear",INDIRECT(ADDRESS($C257,33)))),ISERROR(SEARCH("Side",INDIRECT(ADDRESS($C257,33))))),INDIRECT(ADDRESS($C257,COLUMN())),0),0),IF($D257&gt;0,IF(AND(INDIRECT(ADDRESS($D257,44))=0,INDIRECT(ADDRESS($D257,38))="UL",ISERROR(SEARCH("Rear",INDIRECT(ADDRESS($D257,33)))),ISERROR(SEARCH("Side",INDIRECT(ADDRESS($D257,33))))),INDIRECT(ADDRESS($D257,COLUMN())),0),0),IF($E257&gt;0,IF(AND(INDIRECT(ADDRESS($E257,44))=0,INDIRECT(ADDRESS($E257,38))="UL",ISERROR(SEARCH("Rear",INDIRECT(ADDRESS($E257,33)))),ISERROR(SEARCH("Side",INDIRECT(ADDRESS($E257,33))))),INDIRECT(ADDRESS($E257,COLUMN())),0),0),IF($F257&gt;0,IF(AND(INDIRECT(ADDRESS($F257,44))=0,INDIRECT(ADDRESS($F257,38))="UL",ISERROR(SEARCH("Rear",INDIRECT(ADDRESS($F257,33)))),ISERROR(SEARCH("Side",INDIRECT(ADDRESS($F257,33))))),INDIRECT(ADDRESS($F257,COLUMN())),0),0),IF($G257&gt;0,IF(AND(INDIRECT(ADDRESS($G257,44))=0,INDIRECT(ADDRESS($G257,38))="UL",ISERROR(SEARCH("Rear",INDIRECT(ADDRESS($G257,33)))),ISERROR(SEARCH("Side",INDIRECT(ADDRESS($G257,33))))),INDIRECT(ADDRESS($G257,COLUMN())),0),0),IF($H257&gt;0,IF(AND(INDIRECT(ADDRESS($H257,44))=0,INDIRECT(ADDRESS($H257,38))="UL",ISERROR(SEARCH("Rear",INDIRECT(ADDRESS($H257,33)))),ISERROR(SEARCH("Side",INDIRECT(ADDRESS($H257,33))))),INDIRECT(ADDRESS($H257,COLUMN())),0),0),IF($I257&gt;0,IF(AND(INDIRECT(ADDRESS($I257,44))=0,INDIRECT(ADDRESS($I257,38))="UL",ISERROR(SEARCH("Rear",INDIRECT(ADDRESS($I257,33)))),ISERROR(SEARCH("Side",INDIRECT(ADDRESS($I257,33))))),INDIRECT(ADDRESS($I257,COLUMN())),0),0),IF($J257&gt;0,IF(AND(INDIRECT(ADDRESS($J257,44))=0,INDIRECT(ADDRESS($J257,38))="UL",ISERROR(SEARCH("Rear",INDIRECT(ADDRESS($J257,33)))),ISERROR(SEARCH("Side",INDIRECT(ADDRESS($J257,33))))),INDIRECT(ADDRESS($J257,COLUMN())),0),0),IF($K257&gt;0,IF(AND(INDIRECT(ADDRESS($K257,44))=0,INDIRECT(ADDRESS($K257,38))="UL",ISERROR(SEARCH("Rear",INDIRECT(ADDRESS($K257,33)))),ISERROR(SEARCH("Side",INDIRECT(ADDRESS($K257,33))))),INDIRECT(ADDRESS($K257,COLUMN())),0),0),IF($L257&gt;0,IF(AND(INDIRECT(ADDRESS($L257,44))=0,INDIRECT(ADDRESS($L257,38))="UL",ISERROR(SEARCH("Rear",INDIRECT(ADDRESS($L257,33)))),ISERROR(SEARCH("Side",INDIRECT(ADDRESS($L257,33))))),INDIRECT(ADDRESS($L257,COLUMN())),0),0),IF($M257&gt;0,IF(AND(INDIRECT(ADDRESS($M257,44))=0,INDIRECT(ADDRESS($M257,38))="UL",ISERROR(SEARCH("Rear",INDIRECT(ADDRESS($M257,33)))),ISERROR(SEARCH("Side",INDIRECT(ADDRESS($M257,33))))),INDIRECT(ADDRESS($M257,COLUMN())),0),0))</f>
        <v>0.44444444444444442</v>
      </c>
      <c r="AX257" s="57" cm="1">
        <f t="array" aca="1" ref="AX257" ca="1">SUM(IF($C257&gt;0,IF(AND(INDIRECT(ADDRESS($C257,44))=0,INDIRECT(ADDRESS($C257,38))="UL",ISERROR(SEARCH("Rear",INDIRECT(ADDRESS($C257,33)))),ISERROR(SEARCH("Side",INDIRECT(ADDRESS($C257,33))))),INDIRECT(ADDRESS($C257,COLUMN())),0),0),IF($D257&gt;0,IF(AND(INDIRECT(ADDRESS($D257,44))=0,INDIRECT(ADDRESS($D257,38))="UL",ISERROR(SEARCH("Rear",INDIRECT(ADDRESS($D257,33)))),ISERROR(SEARCH("Side",INDIRECT(ADDRESS($D257,33))))),INDIRECT(ADDRESS($D257,COLUMN())),0),0),IF($E257&gt;0,IF(AND(INDIRECT(ADDRESS($E257,44))=0,INDIRECT(ADDRESS($E257,38))="UL",ISERROR(SEARCH("Rear",INDIRECT(ADDRESS($E257,33)))),ISERROR(SEARCH("Side",INDIRECT(ADDRESS($E257,33))))),INDIRECT(ADDRESS($E257,COLUMN())),0),0),IF($F257&gt;0,IF(AND(INDIRECT(ADDRESS($F257,44))=0,INDIRECT(ADDRESS($F257,38))="UL",ISERROR(SEARCH("Rear",INDIRECT(ADDRESS($F257,33)))),ISERROR(SEARCH("Side",INDIRECT(ADDRESS($F257,33))))),INDIRECT(ADDRESS($F257,COLUMN())),0),0),IF($G257&gt;0,IF(AND(INDIRECT(ADDRESS($G257,44))=0,INDIRECT(ADDRESS($G257,38))="UL",ISERROR(SEARCH("Rear",INDIRECT(ADDRESS($G257,33)))),ISERROR(SEARCH("Side",INDIRECT(ADDRESS($G257,33))))),INDIRECT(ADDRESS($G257,COLUMN())),0),0),IF($H257&gt;0,IF(AND(INDIRECT(ADDRESS($H257,44))=0,INDIRECT(ADDRESS($H257,38))="UL",ISERROR(SEARCH("Rear",INDIRECT(ADDRESS($H257,33)))),ISERROR(SEARCH("Side",INDIRECT(ADDRESS($H257,33))))),INDIRECT(ADDRESS($H257,COLUMN())),0),0),IF($I257&gt;0,IF(AND(INDIRECT(ADDRESS($I257,44))=0,INDIRECT(ADDRESS($I257,38))="UL",ISERROR(SEARCH("Rear",INDIRECT(ADDRESS($I257,33)))),ISERROR(SEARCH("Side",INDIRECT(ADDRESS($I257,33))))),INDIRECT(ADDRESS($I257,COLUMN())),0),0),IF($J257&gt;0,IF(AND(INDIRECT(ADDRESS($J257,44))=0,INDIRECT(ADDRESS($J257,38))="UL",ISERROR(SEARCH("Rear",INDIRECT(ADDRESS($J257,33)))),ISERROR(SEARCH("Side",INDIRECT(ADDRESS($J257,33))))),INDIRECT(ADDRESS($J257,COLUMN())),0),0),IF($K257&gt;0,IF(AND(INDIRECT(ADDRESS($K257,44))=0,INDIRECT(ADDRESS($K257,38))="UL",ISERROR(SEARCH("Rear",INDIRECT(ADDRESS($K257,33)))),ISERROR(SEARCH("Side",INDIRECT(ADDRESS($K257,33))))),INDIRECT(ADDRESS($K257,COLUMN())),0),0),IF($L257&gt;0,IF(AND(INDIRECT(ADDRESS($L257,44))=0,INDIRECT(ADDRESS($L257,38))="UL",ISERROR(SEARCH("Rear",INDIRECT(ADDRESS($L257,33)))),ISERROR(SEARCH("Side",INDIRECT(ADDRESS($L257,33))))),INDIRECT(ADDRESS($L257,COLUMN())),0),0),IF($M257&gt;0,IF(AND(INDIRECT(ADDRESS($M257,44))=0,INDIRECT(ADDRESS($M257,38))="UL",ISERROR(SEARCH("Rear",INDIRECT(ADDRESS($M257,33)))),ISERROR(SEARCH("Side",INDIRECT(ADDRESS($M257,33))))),INDIRECT(ADDRESS($M257,COLUMN())),0),0))</f>
        <v>0</v>
      </c>
      <c r="AY257" s="58">
        <f t="shared" ref="AY257:AY282" ca="1" si="193">IF(AU257="S",AV257,IF(AU257="MS",AW257,IF(AU257="ML",AW257,AX257)))</f>
        <v>0.88888888888888884</v>
      </c>
      <c r="AZ257" s="58">
        <f t="shared" ref="AZ257:AZ282" ca="1" si="194">SUM(AV257:AX257)/3</f>
        <v>0.44444444444444442</v>
      </c>
      <c r="BA257" s="58" cm="1">
        <f t="array" aca="1" ref="BA257" ca="1">SUM(IF($C257&gt;0,IF(AND(INDIRECT(ADDRESS($C257,44))=0,INDIRECT(ADDRESS($C257,38))="UL"),INDIRECT(ADDRESS($C257,COLUMN())),0),0),IF($D257&gt;0,IF(AND(INDIRECT(ADDRESS($D257,44))=0,INDIRECT(ADDRESS($D257,38))="UL"),INDIRECT(ADDRESS($D257,COLUMN())),0),0),IF($E257&gt;0,IF(AND(INDIRECT(ADDRESS($E257,44))=0,INDIRECT(ADDRESS($E257,38))="UL"),INDIRECT(ADDRESS($E257,COLUMN())),0),0),IF($F257&gt;0,IF(AND(INDIRECT(ADDRESS($F257,44))=0,INDIRECT(ADDRESS($F257,38))="UL"),INDIRECT(ADDRESS($F257,COLUMN())),0),0),IF($G257&gt;0,IF(AND(INDIRECT(ADDRESS($G257,44))=0,INDIRECT(ADDRESS($G257,38))="UL"),INDIRECT(ADDRESS($G257,COLUMN())),0),0),IF($H257&gt;0,IF(AND(INDIRECT(ADDRESS($H257,44))=0,INDIRECT(ADDRESS($H257,38))="UL"),INDIRECT(ADDRESS($H257,COLUMN())),0),0),IF($I257&gt;0,IF(AND(INDIRECT(ADDRESS($I257,44))=0,INDIRECT(ADDRESS($I257,38))="UL"),INDIRECT(ADDRESS($I257,COLUMN())),0),0),IF($J257&gt;0,IF(AND(INDIRECT(ADDRESS($J257,44))=0,INDIRECT(ADDRESS($J257,38))="UL"),INDIRECT(ADDRESS($J257,COLUMN())),0),0),IF($K257&gt;0,IF(AND(INDIRECT(ADDRESS($K257,44))=0,INDIRECT(ADDRESS($K257,38))="UL"),INDIRECT(ADDRESS($K257,COLUMN())),0),0),IF($L257&gt;0,IF(AND(INDIRECT(ADDRESS($L257,44))=0,INDIRECT(ADDRESS($L257,38))="UL"),INDIRECT(ADDRESS($L257,COLUMN())),0),0),IF($M257&gt;0,IF(AND(INDIRECT(ADDRESS($M257,44))=0,INDIRECT(ADDRESS($M257,38))="UL"),INDIRECT(ADDRESS($M257,COLUMN())),0),0))</f>
        <v>0.11851851851851851</v>
      </c>
      <c r="BB257" s="58" cm="1">
        <f t="array" aca="1" ref="BB257" ca="1">SUM(IF($C257&gt;0,IF(AND(INDIRECT(ADDRESS($C257,44))=0,INDIRECT(ADDRESS($C257,38))="UL"),INDIRECT(ADDRESS($C257,COLUMN())),0),0),IF($D257&gt;0,IF(AND(INDIRECT(ADDRESS($D257,44))=0,INDIRECT(ADDRESS($D257,38))="UL"),INDIRECT(ADDRESS($D257,COLUMN())),0),0),IF($E257&gt;0,IF(AND(INDIRECT(ADDRESS($E257,44))=0,INDIRECT(ADDRESS($E257,38))="UL"),INDIRECT(ADDRESS($E257,COLUMN())),0),0),IF($F257&gt;0,IF(AND(INDIRECT(ADDRESS($F257,44))=0,INDIRECT(ADDRESS($F257,38))="UL"),INDIRECT(ADDRESS($F257,COLUMN())),0),0),IF($G257&gt;0,IF(AND(INDIRECT(ADDRESS($G257,44))=0,INDIRECT(ADDRESS($G257,38))="UL"),INDIRECT(ADDRESS($G257,COLUMN())),0),0),IF($H257&gt;0,IF(AND(INDIRECT(ADDRESS($H257,44))=0,INDIRECT(ADDRESS($H257,38))="UL"),INDIRECT(ADDRESS($H257,COLUMN())),0),0),IF($I257&gt;0,IF(AND(INDIRECT(ADDRESS($I257,44))=0,INDIRECT(ADDRESS($I257,38))="UL"),INDIRECT(ADDRESS($I257,COLUMN())),0),0),IF($J257&gt;0,IF(AND(INDIRECT(ADDRESS($J257,44))=0,INDIRECT(ADDRESS($J257,38))="UL"),INDIRECT(ADDRESS($J257,COLUMN())),0),0),IF($K257&gt;0,IF(AND(INDIRECT(ADDRESS($K257,44))=0,INDIRECT(ADDRESS($K257,38))="UL"),INDIRECT(ADDRESS($K257,COLUMN())),0),0),IF($L257&gt;0,IF(AND(INDIRECT(ADDRESS($L257,44))=0,INDIRECT(ADDRESS($L257,38))="UL"),INDIRECT(ADDRESS($L257,COLUMN())),0),0),IF($M257&gt;0,IF(AND(INDIRECT(ADDRESS($M257,44))=0,INDIRECT(ADDRESS($M257,38))="UL"),INDIRECT(ADDRESS($M257,COLUMN())),0),0))</f>
        <v>0.23703703703703702</v>
      </c>
      <c r="BC257" s="58" cm="1">
        <f t="array" aca="1" ref="BC257" ca="1">SUM(IF($C257&gt;0,IF(AND(INDIRECT(ADDRESS($C257,44))=0,INDIRECT(ADDRESS($C257,38))="UL"),INDIRECT(ADDRESS($C257,COLUMN())),0),0),IF($D257&gt;0,IF(AND(INDIRECT(ADDRESS($D257,44))=0,INDIRECT(ADDRESS($D257,38))="UL"),INDIRECT(ADDRESS($D257,COLUMN())),0),0),IF($E257&gt;0,IF(AND(INDIRECT(ADDRESS($E257,44))=0,INDIRECT(ADDRESS($E257,38))="UL"),INDIRECT(ADDRESS($E257,COLUMN())),0),0),IF($F257&gt;0,IF(AND(INDIRECT(ADDRESS($F257,44))=0,INDIRECT(ADDRESS($F257,38))="UL"),INDIRECT(ADDRESS($F257,COLUMN())),0),0),IF($G257&gt;0,IF(AND(INDIRECT(ADDRESS($G257,44))=0,INDIRECT(ADDRESS($G257,38))="UL"),INDIRECT(ADDRESS($G257,COLUMN())),0),0),IF($H257&gt;0,IF(AND(INDIRECT(ADDRESS($H257,44))=0,INDIRECT(ADDRESS($H257,38))="UL"),INDIRECT(ADDRESS($H257,COLUMN())),0),0),IF($I257&gt;0,IF(AND(INDIRECT(ADDRESS($I257,44))=0,INDIRECT(ADDRESS($I257,38))="UL"),INDIRECT(ADDRESS($I257,COLUMN())),0),0),IF($J257&gt;0,IF(AND(INDIRECT(ADDRESS($J257,44))=0,INDIRECT(ADDRESS($J257,38))="UL"),INDIRECT(ADDRESS($J257,COLUMN())),0),0),IF($K257&gt;0,IF(AND(INDIRECT(ADDRESS($K257,44))=0,INDIRECT(ADDRESS($K257,38))="UL"),INDIRECT(ADDRESS($K257,COLUMN())),0),0),IF($L257&gt;0,IF(AND(INDIRECT(ADDRESS($L257,44))=0,INDIRECT(ADDRESS($L257,38))="UL"),INDIRECT(ADDRESS($L257,COLUMN())),0),0),IF($M257&gt;0,IF(AND(INDIRECT(ADDRESS($M257,44))=0,INDIRECT(ADDRESS($M257,38))="UL"),INDIRECT(ADDRESS($M257,COLUMN())),0),0))</f>
        <v>0.11851851851851851</v>
      </c>
      <c r="BD257" s="58" cm="1">
        <f t="array" aca="1" ref="BD257" ca="1">SUM(IF($C257&gt;0,IF(AND(INDIRECT(ADDRESS($C257,44))=0,INDIRECT(ADDRESS($C257,38))="UL"),INDIRECT(ADDRESS($C257,COLUMN())),0),0),IF($D257&gt;0,IF(AND(INDIRECT(ADDRESS($D257,44))=0,INDIRECT(ADDRESS($D257,38))="UL"),INDIRECT(ADDRESS($D257,COLUMN())),0),0),IF($E257&gt;0,IF(AND(INDIRECT(ADDRESS($E257,44))=0,INDIRECT(ADDRESS($E257,38))="UL"),INDIRECT(ADDRESS($E257,COLUMN())),0),0),IF($F257&gt;0,IF(AND(INDIRECT(ADDRESS($F257,44))=0,INDIRECT(ADDRESS($F257,38))="UL"),INDIRECT(ADDRESS($F257,COLUMN())),0),0),IF($G257&gt;0,IF(AND(INDIRECT(ADDRESS($G257,44))=0,INDIRECT(ADDRESS($G257,38))="UL"),INDIRECT(ADDRESS($G257,COLUMN())),0),0),IF($H257&gt;0,IF(AND(INDIRECT(ADDRESS($H257,44))=0,INDIRECT(ADDRESS($H257,38))="UL"),INDIRECT(ADDRESS($H257,COLUMN())),0),0),IF($I257&gt;0,IF(AND(INDIRECT(ADDRESS($I257,44))=0,INDIRECT(ADDRESS($I257,38))="UL"),INDIRECT(ADDRESS($I257,COLUMN())),0),0),IF($J257&gt;0,IF(AND(INDIRECT(ADDRESS($J257,44))=0,INDIRECT(ADDRESS($J257,38))="UL"),INDIRECT(ADDRESS($J257,COLUMN())),0),0),IF($K257&gt;0,IF(AND(INDIRECT(ADDRESS($K257,44))=0,INDIRECT(ADDRESS($K257,38))="UL"),INDIRECT(ADDRESS($K257,COLUMN())),0),0),IF($L257&gt;0,IF(AND(INDIRECT(ADDRESS($L257,44))=0,INDIRECT(ADDRESS($L257,38))="UL"),INDIRECT(ADDRESS($L257,COLUMN())),0),0),IF($M257&gt;0,IF(AND(INDIRECT(ADDRESS($M257,44))=0,INDIRECT(ADDRESS($M257,38))="UL"),INDIRECT(ADDRESS($M257,COLUMN())),0),0))</f>
        <v>0.23703703703703702</v>
      </c>
      <c r="BE257" s="57">
        <f t="shared" ref="BE257:BE282" ca="1" si="195">IF(AU257="S",BA257,IF(AU257="MS",BB257,IF(AU257="ML",BC257,BD257)))</f>
        <v>0.11851851851851851</v>
      </c>
      <c r="BF257" s="57" cm="1">
        <f t="array" aca="1" ref="BF257" ca="1">SUM(IF($C257&gt;0,IF(INDIRECT(ADDRESS($C257,45))=1,INDIRECT(ADDRESS($C257,52))*INDIRECT(ADDRESS($C257,42))/5,0),0), IF($D257&gt;0,IF(INDIRECT(ADDRESS($D257,45))=1,INDIRECT(ADDRESS($D257,52))*INDIRECT(ADDRESS($D257,42))/5,0),0), IF($E257&gt;0,IF(INDIRECT(ADDRESS($E257,45))=1,INDIRECT(ADDRESS($E257,52))*INDIRECT(ADDRESS($E257,42))/5,0),0), IF($F257&gt;0,IF(INDIRECT(ADDRESS($F257,45))=1,INDIRECT(ADDRESS($F257,52))*INDIRECT(ADDRESS($F257,42))/5,0),0), IF($G257&gt;0,IF(INDIRECT(ADDRESS($G257,45))=1,INDIRECT(ADDRESS($G257,52))*INDIRECT(ADDRESS($G257,42))/5,0),0), IF($H257&gt;0,IF(INDIRECT(ADDRESS($H257,45))=1,INDIRECT(ADDRESS($H257,52))*INDIRECT(ADDRESS($H257,42))/5,0),0)
)*$BF$296/100</f>
        <v>0</v>
      </c>
      <c r="BG257" s="19">
        <v>1</v>
      </c>
      <c r="BH257" s="57" cm="1">
        <f t="array" aca="1" ref="BH257" ca="1">SUM(IF($C257&gt;0,IF(AND(INDIRECT(ADDRESS($C257,44))=0,INDIRECT(ADDRESS($C257,38))&lt;&gt;"UL"),INDIRECT(ADDRESS($C257,COLUMN()-12)),0),0), IF($D257&gt;0,IF(AND(INDIRECT(ADDRESS($D257,44))=0,INDIRECT(ADDRESS($D257,38))&lt;&gt;"UL"),INDIRECT(ADDRESS($D257,COLUMN()-12)),0),0), IF($E257&gt;0,IF(AND(INDIRECT(ADDRESS($E257,44))=0,INDIRECT(ADDRESS($E257,38))&lt;&gt;"UL"),INDIRECT(ADDRESS($E257,COLUMN()-12)),0),0), IF($F257&gt;0,IF(AND(INDIRECT(ADDRESS($F257,44))=0,INDIRECT(ADDRESS($F257,38))&lt;&gt;"UL"),INDIRECT(ADDRESS($F257,COLUMN()-12)),0),0), IF($G257&gt;0,IF(AND(INDIRECT(ADDRESS($G257,44))=0,INDIRECT(ADDRESS($G257,38))&lt;&gt;"UL"),INDIRECT(ADDRESS($G257,COLUMN()-12)),0),0), IF($H257&gt;0,IF(AND(INDIRECT(ADDRESS($H257,44))=0,INDIRECT(ADDRESS($H257,38))&lt;&gt;"UL"),INDIRECT(ADDRESS($H257,COLUMN()-12)),0),0), IF($I257&gt;0,IF(AND(INDIRECT(ADDRESS($I257,44))=0,INDIRECT(ADDRESS($I257,38))&lt;&gt;"UL"),INDIRECT(ADDRESS($I257,COLUMN()-12)),0),0), IF($J257&gt;0,IF(AND(INDIRECT(ADDRESS($J257,44))=0,INDIRECT(ADDRESS($J257,38))&lt;&gt;"UL"),INDIRECT(ADDRESS($J257,COLUMN()-12)),0),0), IF($K257&gt;0,IF(AND(INDIRECT(ADDRESS($K257,44))=0,INDIRECT(ADDRESS($K257,38))&lt;&gt;"UL"),INDIRECT(ADDRESS($K257,COLUMN()-12)),0),0), IF($L257&gt;0,IF(AND(INDIRECT(ADDRESS($L257,44))=0,INDIRECT(ADDRESS($L257,38))&lt;&gt;"UL"),INDIRECT(ADDRESS($L257,COLUMN()-12)),0),0), IF($M257&gt;0,IF(AND(INDIRECT(ADDRESS($M257,44))=0,INDIRECT(ADDRESS($M257,38))&lt;&gt;"UL"),INDIRECT(ADDRESS($M257,COLUMN()-12)),0),0))</f>
        <v>1.3333333333333333</v>
      </c>
      <c r="BI257" s="57" cm="1">
        <f t="array" aca="1" ref="BI257" ca="1">SUM(IF($C257&gt;0,IF(AND(INDIRECT(ADDRESS($C257,44))=0,INDIRECT(ADDRESS($C257,38))&lt;&gt;"UL"),INDIRECT(ADDRESS($C257,COLUMN()-12)),0),0), IF($D257&gt;0,IF(AND(INDIRECT(ADDRESS($D257,44))=0,INDIRECT(ADDRESS($D257,38))&lt;&gt;"UL"),INDIRECT(ADDRESS($D257,COLUMN()-12)),0),0), IF($E257&gt;0,IF(AND(INDIRECT(ADDRESS($E257,44))=0,INDIRECT(ADDRESS($E257,38))&lt;&gt;"UL"),INDIRECT(ADDRESS($E257,COLUMN()-12)),0),0), IF($F257&gt;0,IF(AND(INDIRECT(ADDRESS($F257,44))=0,INDIRECT(ADDRESS($F257,38))&lt;&gt;"UL"),INDIRECT(ADDRESS($F257,COLUMN()-12)),0),0), IF($G257&gt;0,IF(AND(INDIRECT(ADDRESS($G257,44))=0,INDIRECT(ADDRESS($G257,38))&lt;&gt;"UL"),INDIRECT(ADDRESS($G257,COLUMN()-12)),0),0), IF($H257&gt;0,IF(AND(INDIRECT(ADDRESS($H257,44))=0,INDIRECT(ADDRESS($H257,38))&lt;&gt;"UL"),INDIRECT(ADDRESS($H257,COLUMN()-12)),0),0), IF($I257&gt;0,IF(AND(INDIRECT(ADDRESS($I257,44))=0,INDIRECT(ADDRESS($I257,38))&lt;&gt;"UL"),INDIRECT(ADDRESS($I257,COLUMN()-12)),0),0), IF($J257&gt;0,IF(AND(INDIRECT(ADDRESS($J257,44))=0,INDIRECT(ADDRESS($J257,38))&lt;&gt;"UL"),INDIRECT(ADDRESS($J257,COLUMN()-12)),0),0), IF($K257&gt;0,IF(AND(INDIRECT(ADDRESS($K257,44))=0,INDIRECT(ADDRESS($K257,38))&lt;&gt;"UL"),INDIRECT(ADDRESS($K257,COLUMN()-12)),0),0), IF($L257&gt;0,IF(AND(INDIRECT(ADDRESS($L257,44))=0,INDIRECT(ADDRESS($L257,38))&lt;&gt;"UL"),INDIRECT(ADDRESS($L257,COLUMN()-12)),0),0), IF($M257&gt;0,IF(AND(INDIRECT(ADDRESS($M257,44))=0,INDIRECT(ADDRESS($M257,38))&lt;&gt;"UL"),INDIRECT(ADDRESS($M257,COLUMN()-12)),0),0))</f>
        <v>0.88888888888888884</v>
      </c>
      <c r="BJ257" s="57" cm="1">
        <f t="array" aca="1" ref="BJ257" ca="1">SUM(IF($C257&gt;0,IF(AND(INDIRECT(ADDRESS($C257,44))=0,INDIRECT(ADDRESS($C257,38))&lt;&gt;"UL"),INDIRECT(ADDRESS($C257,COLUMN()-12)),0),0), IF($D257&gt;0,IF(AND(INDIRECT(ADDRESS($D257,44))=0,INDIRECT(ADDRESS($D257,38))&lt;&gt;"UL"),INDIRECT(ADDRESS($D257,COLUMN()-12)),0),0), IF($E257&gt;0,IF(AND(INDIRECT(ADDRESS($E257,44))=0,INDIRECT(ADDRESS($E257,38))&lt;&gt;"UL"),INDIRECT(ADDRESS($E257,COLUMN()-12)),0),0), IF($F257&gt;0,IF(AND(INDIRECT(ADDRESS($F257,44))=0,INDIRECT(ADDRESS($F257,38))&lt;&gt;"UL"),INDIRECT(ADDRESS($F257,COLUMN()-12)),0),0), IF($G257&gt;0,IF(AND(INDIRECT(ADDRESS($G257,44))=0,INDIRECT(ADDRESS($G257,38))&lt;&gt;"UL"),INDIRECT(ADDRESS($G257,COLUMN()-12)),0),0), IF($H257&gt;0,IF(AND(INDIRECT(ADDRESS($H257,44))=0,INDIRECT(ADDRESS($H257,38))&lt;&gt;"UL"),INDIRECT(ADDRESS($H257,COLUMN()-12)),0),0), IF($I257&gt;0,IF(AND(INDIRECT(ADDRESS($I257,44))=0,INDIRECT(ADDRESS($I257,38))&lt;&gt;"UL"),INDIRECT(ADDRESS($I257,COLUMN()-12)),0),0), IF($J257&gt;0,IF(AND(INDIRECT(ADDRESS($J257,44))=0,INDIRECT(ADDRESS($J257,38))&lt;&gt;"UL"),INDIRECT(ADDRESS($J257,COLUMN()-12)),0),0), IF($K257&gt;0,IF(AND(INDIRECT(ADDRESS($K257,44))=0,INDIRECT(ADDRESS($K257,38))&lt;&gt;"UL"),INDIRECT(ADDRESS($K257,COLUMN()-12)),0),0), IF($L257&gt;0,IF(AND(INDIRECT(ADDRESS($L257,44))=0,INDIRECT(ADDRESS($L257,38))&lt;&gt;"UL"),INDIRECT(ADDRESS($L257,COLUMN()-12)),0),0), IF($M257&gt;0,IF(AND(INDIRECT(ADDRESS($M257,44))=0,INDIRECT(ADDRESS($M257,38))&lt;&gt;"UL"),INDIRECT(ADDRESS($M257,COLUMN()-12)),0),0))</f>
        <v>0.44444444444444442</v>
      </c>
      <c r="BK257" s="57">
        <f t="shared" ref="BK257:BK273" ca="1" si="196">IF(AU257="S",BH257,IF(AU257="MS",BI257,IF(AU257="ML",BI257,BJ257)))</f>
        <v>1.3333333333333333</v>
      </c>
      <c r="BL257" s="58">
        <f ca="1">SUM(BH257:BJ257)/3</f>
        <v>0.88888888888888895</v>
      </c>
      <c r="BM257" s="57" cm="1">
        <f t="array" aca="1" ref="BM257" ca="1">SUM(IF($C257&gt;0,IF(AND(INDIRECT(ADDRESS($C257,44))=0,INDIRECT(ADDRESS($C257,38))&lt;&gt;"UL"),INDIRECT(ADDRESS($C257,COLUMN()-12)),0),0), IF($D257&gt;0,IF(AND(INDIRECT(ADDRESS($D257,44))=0,INDIRECT(ADDRESS($D257,38))&lt;&gt;"UL"),INDIRECT(ADDRESS($D257,COLUMN()-12)),0),0), IF($E257&gt;0,IF(AND(INDIRECT(ADDRESS($E257,44))=0,INDIRECT(ADDRESS($E257,38))&lt;&gt;"UL"),INDIRECT(ADDRESS($E257,COLUMN()-12)),0),0), IF($F257&gt;0,IF(AND(INDIRECT(ADDRESS($F257,44))=0,INDIRECT(ADDRESS($F257,38))&lt;&gt;"UL"),INDIRECT(ADDRESS($F257,COLUMN()-12)),0),0), IF($G257&gt;0,IF(AND(INDIRECT(ADDRESS($G257,44))=0,INDIRECT(ADDRESS($G257,38))&lt;&gt;"UL"),INDIRECT(ADDRESS($G257,COLUMN()-12)),0),0), IF($H257&gt;0,IF(AND(INDIRECT(ADDRESS($H257,44))=0,INDIRECT(ADDRESS($H257,38))&lt;&gt;"UL"),INDIRECT(ADDRESS($H257,COLUMN()-12)),0),0), IF($I257&gt;0,IF(AND(INDIRECT(ADDRESS($I257,44))=0,INDIRECT(ADDRESS($I257,38))&lt;&gt;"UL"),INDIRECT(ADDRESS($I257,COLUMN()-12)),0),0), IF($J257&gt;0,IF(AND(INDIRECT(ADDRESS($J257,44))=0,INDIRECT(ADDRESS($J257,38))&lt;&gt;"UL"),INDIRECT(ADDRESS($J257,COLUMN()-12)),0),0), IF($K257&gt;0,IF(AND(INDIRECT(ADDRESS($K257,44))=0,INDIRECT(ADDRESS($K257,38))&lt;&gt;"UL"),INDIRECT(ADDRESS($K257,COLUMN()-11)),0),0), IF($L257&gt;0,IF(AND(INDIRECT(ADDRESS($L257,44))=0,INDIRECT(ADDRESS($L257,38))&lt;&gt;"UL"),INDIRECT(ADDRESS($L257,COLUMN()-11)),0),0), IF($M257&gt;0,IF(AND(INDIRECT(ADDRESS($M257,44))=0,INDIRECT(ADDRESS($M257,38))&lt;&gt;"UL"),INDIRECT(ADDRESS($M257,COLUMN()-11)),0),0))</f>
        <v>0.29629629629629634</v>
      </c>
      <c r="BN257" s="57" cm="1">
        <f t="array" aca="1" ref="BN257" ca="1">SUM(IF($C257&gt;0,IF(AND(INDIRECT(ADDRESS($C257,44))=0,INDIRECT(ADDRESS($C257,38))&lt;&gt;"UL"),INDIRECT(ADDRESS($C257,COLUMN()-12)),0),0), IF($D257&gt;0,IF(AND(INDIRECT(ADDRESS($D257,44))=0,INDIRECT(ADDRESS($D257,38))&lt;&gt;"UL"),INDIRECT(ADDRESS($D257,COLUMN()-12)),0),0), IF($E257&gt;0,IF(AND(INDIRECT(ADDRESS($E257,44))=0,INDIRECT(ADDRESS($E257,38))&lt;&gt;"UL"),INDIRECT(ADDRESS($E257,COLUMN()-12)),0),0), IF($F257&gt;0,IF(AND(INDIRECT(ADDRESS($F257,44))=0,INDIRECT(ADDRESS($F257,38))&lt;&gt;"UL"),INDIRECT(ADDRESS($F257,COLUMN()-12)),0),0), IF($G257&gt;0,IF(AND(INDIRECT(ADDRESS($G257,44))=0,INDIRECT(ADDRESS($G257,38))&lt;&gt;"UL"),INDIRECT(ADDRESS($G257,COLUMN()-12)),0),0), IF($H257&gt;0,IF(AND(INDIRECT(ADDRESS($H257,44))=0,INDIRECT(ADDRESS($H257,38))&lt;&gt;"UL"),INDIRECT(ADDRESS($H257,COLUMN()-12)),0),0), IF($I257&gt;0,IF(AND(INDIRECT(ADDRESS($I257,44))=0,INDIRECT(ADDRESS($I257,38))&lt;&gt;"UL"),INDIRECT(ADDRESS($I257,COLUMN()-12)),0),0), IF($J257&gt;0,IF(AND(INDIRECT(ADDRESS($J257,44))=0,INDIRECT(ADDRESS($J257,38))&lt;&gt;"UL"),INDIRECT(ADDRESS($J257,COLUMN()-12)),0),0), IF($K257&gt;0,IF(AND(INDIRECT(ADDRESS($K257,44))=0,INDIRECT(ADDRESS($K257,38))&lt;&gt;"UL"),INDIRECT(ADDRESS($K257,COLUMN()-11)),0),0), IF($L257&gt;0,IF(AND(INDIRECT(ADDRESS($L257,44))=0,INDIRECT(ADDRESS($L257,38))&lt;&gt;"UL"),INDIRECT(ADDRESS($L257,COLUMN()-11)),0),0), IF($M257&gt;0,IF(AND(INDIRECT(ADDRESS($M257,44))=0,INDIRECT(ADDRESS($M257,38))&lt;&gt;"UL"),INDIRECT(ADDRESS($M257,COLUMN()-11)),0),0))</f>
        <v>0.4148148148148148</v>
      </c>
      <c r="BO257" s="57" cm="1">
        <f t="array" aca="1" ref="BO257" ca="1">SUM(IF($C257&gt;0,IF(AND(INDIRECT(ADDRESS($C257,44))=0,INDIRECT(ADDRESS($C257,38))&lt;&gt;"UL"),INDIRECT(ADDRESS($C257,COLUMN()-12)),0),0), IF($D257&gt;0,IF(AND(INDIRECT(ADDRESS($D257,44))=0,INDIRECT(ADDRESS($D257,38))&lt;&gt;"UL"),INDIRECT(ADDRESS($D257,COLUMN()-12)),0),0), IF($E257&gt;0,IF(AND(INDIRECT(ADDRESS($E257,44))=0,INDIRECT(ADDRESS($E257,38))&lt;&gt;"UL"),INDIRECT(ADDRESS($E257,COLUMN()-12)),0),0), IF($F257&gt;0,IF(AND(INDIRECT(ADDRESS($F257,44))=0,INDIRECT(ADDRESS($F257,38))&lt;&gt;"UL"),INDIRECT(ADDRESS($F257,COLUMN()-12)),0),0), IF($G257&gt;0,IF(AND(INDIRECT(ADDRESS($G257,44))=0,INDIRECT(ADDRESS($G257,38))&lt;&gt;"UL"),INDIRECT(ADDRESS($G257,COLUMN()-12)),0),0), IF($H257&gt;0,IF(AND(INDIRECT(ADDRESS($H257,44))=0,INDIRECT(ADDRESS($H257,38))&lt;&gt;"UL"),INDIRECT(ADDRESS($H257,COLUMN()-12)),0),0), IF($I257&gt;0,IF(AND(INDIRECT(ADDRESS($I257,44))=0,INDIRECT(ADDRESS($I257,38))&lt;&gt;"UL"),INDIRECT(ADDRESS($I257,COLUMN()-12)),0),0), IF($J257&gt;0,IF(AND(INDIRECT(ADDRESS($J257,44))=0,INDIRECT(ADDRESS($J257,38))&lt;&gt;"UL"),INDIRECT(ADDRESS($J257,COLUMN()-12)),0),0), IF($K257&gt;0,IF(AND(INDIRECT(ADDRESS($K257,44))=0,INDIRECT(ADDRESS($K257,38))&lt;&gt;"UL"),INDIRECT(ADDRESS($K257,COLUMN()-11)),0),0), IF($L257&gt;0,IF(AND(INDIRECT(ADDRESS($L257,44))=0,INDIRECT(ADDRESS($L257,38))&lt;&gt;"UL"),INDIRECT(ADDRESS($L257,COLUMN()-11)),0),0), IF($M257&gt;0,IF(AND(INDIRECT(ADDRESS($M257,44))=0,INDIRECT(ADDRESS($M257,38))&lt;&gt;"UL"),INDIRECT(ADDRESS($M257,COLUMN()-11)),0),0))</f>
        <v>0.29629629629629634</v>
      </c>
      <c r="BP257" s="57" cm="1">
        <f t="array" aca="1" ref="BP257" ca="1">SUM(IF($C257&gt;0,IF(AND(INDIRECT(ADDRESS($C257,44))=0,INDIRECT(ADDRESS($C257,38))&lt;&gt;"UL"),INDIRECT(ADDRESS($C257,COLUMN()-12)),0),0), IF($D257&gt;0,IF(AND(INDIRECT(ADDRESS($D257,44))=0,INDIRECT(ADDRESS($D257,38))&lt;&gt;"UL"),INDIRECT(ADDRESS($D257,COLUMN()-12)),0),0), IF($E257&gt;0,IF(AND(INDIRECT(ADDRESS($E257,44))=0,INDIRECT(ADDRESS($E257,38))&lt;&gt;"UL"),INDIRECT(ADDRESS($E257,COLUMN()-12)),0),0), IF($F257&gt;0,IF(AND(INDIRECT(ADDRESS($F257,44))=0,INDIRECT(ADDRESS($F257,38))&lt;&gt;"UL"),INDIRECT(ADDRESS($F257,COLUMN()-12)),0),0), IF($G257&gt;0,IF(AND(INDIRECT(ADDRESS($G257,44))=0,INDIRECT(ADDRESS($G257,38))&lt;&gt;"UL"),INDIRECT(ADDRESS($G257,COLUMN()-12)),0),0), IF($H257&gt;0,IF(AND(INDIRECT(ADDRESS($H257,44))=0,INDIRECT(ADDRESS($H257,38))&lt;&gt;"UL"),INDIRECT(ADDRESS($H257,COLUMN()-12)),0),0), IF($I257&gt;0,IF(AND(INDIRECT(ADDRESS($I257,44))=0,INDIRECT(ADDRESS($I257,38))&lt;&gt;"UL"),INDIRECT(ADDRESS($I257,COLUMN()-12)),0),0), IF($J257&gt;0,IF(AND(INDIRECT(ADDRESS($J257,44))=0,INDIRECT(ADDRESS($J257,38))&lt;&gt;"UL"),INDIRECT(ADDRESS($J257,COLUMN()-12)),0),0), IF($K257&gt;0,IF(AND(INDIRECT(ADDRESS($K257,44))=0,INDIRECT(ADDRESS($K257,38))&lt;&gt;"UL"),INDIRECT(ADDRESS($K257,COLUMN()-11)),0),0), IF($L257&gt;0,IF(AND(INDIRECT(ADDRESS($L257,44))=0,INDIRECT(ADDRESS($L257,38))&lt;&gt;"UL"),INDIRECT(ADDRESS($L257,COLUMN()-11)),0),0), IF($M257&gt;0,IF(AND(INDIRECT(ADDRESS($M257,44))=0,INDIRECT(ADDRESS($M257,38))&lt;&gt;"UL"),INDIRECT(ADDRESS($M257,COLUMN()-11)),0),0))</f>
        <v>0.4148148148148148</v>
      </c>
      <c r="BQ257" s="57">
        <f t="shared" ref="BQ257:BQ273" ca="1" si="197">IF(AU257="S",BM257,IF(AU257="MS",BN257,IF(AU257="ML",BO257,BP257)))</f>
        <v>0.29629629629629634</v>
      </c>
      <c r="BR257" s="161">
        <f t="shared" ref="BR257:BR282" ca="1" si="198">(((AZ257+BB257+BL257+BQ257)/(AY257+BB257+BK257+BQ257)*AB257^$BR$296)^$BQ$296)*100</f>
        <v>76.752095852799002</v>
      </c>
      <c r="BS257" s="56"/>
      <c r="BT257" s="56">
        <f t="shared" ref="BT257:BT278" ca="1" si="199">IF(AD257&lt;BG257,((((AY257+BK257)*AB257)+((BE257+BQ257)*(1-AB257))+BF257)*AD257),((((AY257*AB257)+(BE257*(1-AB257))+BF257)*AD257)+(((BK257*AB257)+(BQ257*(1-AB257)))*BG257)))</f>
        <v>2.6863643852790506</v>
      </c>
      <c r="BU257" s="87">
        <f t="shared" ref="BU257:BU282" ca="1" si="200">BT257/N257</f>
        <v>0.14138759922521318</v>
      </c>
      <c r="BV257" s="57" t="s">
        <v>33</v>
      </c>
      <c r="BW257" s="57" cm="1">
        <f t="array" aca="1" ref="BW257" ca="1">SUM(IF($C257&gt;0,IF(AND(INDIRECT(ADDRESS($C257,44))=0,INDIRECT(ADDRESS($C257,38))="UL",ISERROR(SEARCH("Rear",INDIRECT(ADDRESS($C257,33)))),ISERROR(SEARCH("Side",INDIRECT(ADDRESS($C257,33))))),INDIRECT(ADDRESS($C257,COLUMN())),0),0),IF($D257&gt;0,IF(AND(INDIRECT(ADDRESS($D257,44))=0,INDIRECT(ADDRESS($D257,38))="UL",ISERROR(SEARCH("Rear",INDIRECT(ADDRESS($D257,33)))),ISERROR(SEARCH("Side",INDIRECT(ADDRESS($D257,33))))),INDIRECT(ADDRESS($D257,COLUMN())),0),0),IF($E257&gt;0,IF(AND(INDIRECT(ADDRESS($E257,44))=0,INDIRECT(ADDRESS($E257,38))="UL",ISERROR(SEARCH("Rear",INDIRECT(ADDRESS($E257,33)))),ISERROR(SEARCH("Side",INDIRECT(ADDRESS($E257,33))))),INDIRECT(ADDRESS($E257,COLUMN())),0),0),IF($F257&gt;0,IF(AND(INDIRECT(ADDRESS($F257,44))=0,INDIRECT(ADDRESS($F257,38))="UL",ISERROR(SEARCH("Rear",INDIRECT(ADDRESS($F257,33)))),ISERROR(SEARCH("Side",INDIRECT(ADDRESS($F257,33))))),INDIRECT(ADDRESS($F257,COLUMN())),0),0),IF($G257&gt;0,IF(AND(INDIRECT(ADDRESS($G257,44))=0,INDIRECT(ADDRESS($G257,38))="UL",ISERROR(SEARCH("Rear",INDIRECT(ADDRESS($G257,33)))),ISERROR(SEARCH("Side",INDIRECT(ADDRESS($G257,33))))),INDIRECT(ADDRESS($G257,COLUMN())),0),0),IF($H257&gt;0,IF(AND(INDIRECT(ADDRESS($H257,44))=0,INDIRECT(ADDRESS($H257,38))="UL",ISERROR(SEARCH("Rear",INDIRECT(ADDRESS($H257,33)))),ISERROR(SEARCH("Side",INDIRECT(ADDRESS($H257,33))))),INDIRECT(ADDRESS($H257,COLUMN())),0),0),IF($I257&gt;0,IF(AND(INDIRECT(ADDRESS($I257,44))=0,INDIRECT(ADDRESS($I257,38))="UL",ISERROR(SEARCH("Rear",INDIRECT(ADDRESS($I257,33)))),ISERROR(SEARCH("Side",INDIRECT(ADDRESS($I257,33))))),INDIRECT(ADDRESS($I257,COLUMN())),0),0),IF($J257&gt;0,IF(AND(INDIRECT(ADDRESS($J257,44))=0,INDIRECT(ADDRESS($J257,38))="UL",ISERROR(SEARCH("Rear",INDIRECT(ADDRESS($J257,33)))),ISERROR(SEARCH("Side",INDIRECT(ADDRESS($J257,33))))),INDIRECT(ADDRESS($J257,COLUMN())),0),0),IF($K257&gt;0,IF(AND(INDIRECT(ADDRESS($K257,44))=0,INDIRECT(ADDRESS($K257,38))="UL",ISERROR(SEARCH("Rear",INDIRECT(ADDRESS($K257,33)))),ISERROR(SEARCH("Side",INDIRECT(ADDRESS($K257,33))))),INDIRECT(ADDRESS($K257,COLUMN())),0),0),IF($L257&gt;0,IF(AND(INDIRECT(ADDRESS($L257,44))=0,INDIRECT(ADDRESS($L257,38))="UL",ISERROR(SEARCH("Rear",INDIRECT(ADDRESS($L257,33)))),ISERROR(SEARCH("Side",INDIRECT(ADDRESS($L257,33))))),INDIRECT(ADDRESS($L257,COLUMN())),0),0),IF($M257&gt;0,IF(AND(INDIRECT(ADDRESS($M257,44))=0,INDIRECT(ADDRESS($M257,38))="UL",ISERROR(SEARCH("Rear",INDIRECT(ADDRESS($M257,33)))),ISERROR(SEARCH("Side",INDIRECT(ADDRESS($M257,33))))),INDIRECT(ADDRESS($M257,COLUMN())),0),0))</f>
        <v>0.22222222222222221</v>
      </c>
      <c r="BX257" s="57">
        <f t="shared" ref="BX257:BX282" ca="1" si="201">IF(BV257="S",AV257,BW257)</f>
        <v>0.88888888888888884</v>
      </c>
      <c r="BY257" s="57" cm="1">
        <f t="array" aca="1" ref="BY257" ca="1">SUM(IF($C257&gt;0,IF(AND(INDIRECT(ADDRESS($C257,44))=0,INDIRECT(ADDRESS($C257,38))="UL"),INDIRECT(ADDRESS($C257,COLUMN())),0),0),IF($D257&gt;0,IF(AND(INDIRECT(ADDRESS($D257,44))=0,INDIRECT(ADDRESS($D257,38))="UL"),INDIRECT(ADDRESS($D257,COLUMN())),0),0),IF($E257&gt;0,IF(AND(INDIRECT(ADDRESS($E257,44))=0,INDIRECT(ADDRESS($E257,38))="UL"),INDIRECT(ADDRESS($E257,COLUMN())),0),0),IF($F257&gt;0,IF(AND(INDIRECT(ADDRESS($F257,44))=0,INDIRECT(ADDRESS($F257,38))="UL"),INDIRECT(ADDRESS($F257,COLUMN())),0),0),IF($G257&gt;0,IF(AND(INDIRECT(ADDRESS($G257,44))=0,INDIRECT(ADDRESS($G257,38))="UL"),INDIRECT(ADDRESS($G257,COLUMN())),0),0),IF($H257&gt;0,IF(AND(INDIRECT(ADDRESS($H257,44))=0,INDIRECT(ADDRESS($H257,38))="UL"),INDIRECT(ADDRESS($H257,COLUMN())),0),0),IF($I257&gt;0,IF(AND(INDIRECT(ADDRESS($I257,44))=0,INDIRECT(ADDRESS($I257,38))="UL"),INDIRECT(ADDRESS($I257,COLUMN())),0),0),IF($J257&gt;0,IF(AND(INDIRECT(ADDRESS($J257,44))=0,INDIRECT(ADDRESS($J257,38))="UL"),INDIRECT(ADDRESS($J257,COLUMN())),0),0),IF($K257&gt;0,IF(AND(INDIRECT(ADDRESS($K257,44))=0,INDIRECT(ADDRESS($K257,38))="UL"),INDIRECT(ADDRESS($K257,COLUMN())),0),0),IF($L257&gt;0,IF(AND(INDIRECT(ADDRESS($L257,44))=0,INDIRECT(ADDRESS($L257,38))="UL"),INDIRECT(ADDRESS($L257,COLUMN())),0),0),IF($M257&gt;0,IF(AND(INDIRECT(ADDRESS($M257,44))=0,INDIRECT(ADDRESS($M257,38))="UL"),INDIRECT(ADDRESS($M257,COLUMN())),0),0))</f>
        <v>7.407407407407407E-2</v>
      </c>
      <c r="BZ257" s="57" cm="1">
        <f t="array" aca="1" ref="BZ257" ca="1">SUM(IF($C257&gt;0,IF(AND(INDIRECT(ADDRESS($C257,44))=0,INDIRECT(ADDRESS($C257,38))="UL"),INDIRECT(ADDRESS($C257,COLUMN())),0),0),IF($D257&gt;0,IF(AND(INDIRECT(ADDRESS($D257,44))=0,INDIRECT(ADDRESS($D257,38))="UL"),INDIRECT(ADDRESS($D257,COLUMN())),0),0),IF($E257&gt;0,IF(AND(INDIRECT(ADDRESS($E257,44))=0,INDIRECT(ADDRESS($E257,38))="UL"),INDIRECT(ADDRESS($E257,COLUMN())),0),0),IF($F257&gt;0,IF(AND(INDIRECT(ADDRESS($F257,44))=0,INDIRECT(ADDRESS($F257,38))="UL"),INDIRECT(ADDRESS($F257,COLUMN())),0),0),IF($G257&gt;0,IF(AND(INDIRECT(ADDRESS($G257,44))=0,INDIRECT(ADDRESS($G257,38))="UL"),INDIRECT(ADDRESS($G257,COLUMN())),0),0),IF($H257&gt;0,IF(AND(INDIRECT(ADDRESS($H257,44))=0,INDIRECT(ADDRESS($H257,38))="UL"),INDIRECT(ADDRESS($H257,COLUMN())),0),0),IF($I257&gt;0,IF(AND(INDIRECT(ADDRESS($I257,44))=0,INDIRECT(ADDRESS($I257,38))="UL"),INDIRECT(ADDRESS($I257,COLUMN())),0),0),IF($J257&gt;0,IF(AND(INDIRECT(ADDRESS($J257,44))=0,INDIRECT(ADDRESS($J257,38))="UL"),INDIRECT(ADDRESS($J257,COLUMN())),0),0),IF($K257&gt;0,IF(AND(INDIRECT(ADDRESS($K257,44))=0,INDIRECT(ADDRESS($K257,38))="UL"),INDIRECT(ADDRESS($K257,COLUMN())),0),0),IF($L257&gt;0,IF(AND(INDIRECT(ADDRESS($L257,44))=0,INDIRECT(ADDRESS($L257,38))="UL"),INDIRECT(ADDRESS($L257,COLUMN())),0),0),IF($M257&gt;0,IF(AND(INDIRECT(ADDRESS($M257,44))=0,INDIRECT(ADDRESS($M257,38))="UL"),INDIRECT(ADDRESS($M257,COLUMN())),0),0))</f>
        <v>0.29629629629629628</v>
      </c>
      <c r="CA257" s="57">
        <f t="shared" ref="CA257:CA274" ca="1" si="202">IF(BV257="S",BY257,BZ257)</f>
        <v>7.407407407407407E-2</v>
      </c>
      <c r="CB257" s="57" cm="1">
        <f t="array" aca="1" ref="CB257" ca="1">SUM(IF($C257&gt;0,IF(AND(INDIRECT(ADDRESS($C257,44))=0,INDIRECT(ADDRESS($C257,38))&lt;&gt;"UL"),INDIRECT(ADDRESS($C257,COLUMN())),0),0),IF($D257&gt;0,IF(AND(INDIRECT(ADDRESS($D257,44))=0,INDIRECT(ADDRESS($D257,38))&lt;&gt;"UL"),INDIRECT(ADDRESS($D257,COLUMN())),0),0),IF($E257&gt;0,IF(AND(INDIRECT(ADDRESS($E257,44))=0,INDIRECT(ADDRESS($E257,38))&lt;&gt;"UL"),INDIRECT(ADDRESS($E257,COLUMN())),0),0),IF($F257&gt;0,IF(AND(INDIRECT(ADDRESS($F257,44))=0,INDIRECT(ADDRESS($F257,38))&lt;&gt;"UL"),INDIRECT(ADDRESS($F257,COLUMN())),0),0),IF($G257&gt;0,IF(AND(INDIRECT(ADDRESS($G257,44))=0,INDIRECT(ADDRESS($G257,38))&lt;&gt;"UL"),INDIRECT(ADDRESS($G257,COLUMN())),0),0),IF($H257&gt;0,IF(AND(INDIRECT(ADDRESS($H257,44))=0,INDIRECT(ADDRESS($H257,38))&lt;&gt;"UL"),INDIRECT(ADDRESS($H257,COLUMN())),0),0),IF($I257&gt;0,IF(AND(INDIRECT(ADDRESS($I257,44))=0,INDIRECT(ADDRESS($I257,38))&lt;&gt;"UL"),INDIRECT(ADDRESS($I257,COLUMN())),0),0),IF($J257&gt;0,IF(AND(INDIRECT(ADDRESS($J257,44))=0,INDIRECT(ADDRESS($J257,38))&lt;&gt;"UL"),INDIRECT(ADDRESS($J257,COLUMN())),0),0),IF($K257&gt;0,IF(AND(INDIRECT(ADDRESS($K257,44))=0,INDIRECT(ADDRESS($K257,38))&lt;&gt;"UL"),INDIRECT(ADDRESS($K257,COLUMN())),0),0),IF($L257&gt;0,IF(AND(INDIRECT(ADDRESS($L257,44))=0,INDIRECT(ADDRESS($L257,38))&lt;&gt;"UL"),INDIRECT(ADDRESS($L257,COLUMN())),0),0),IF($M257&gt;0,IF(AND(INDIRECT(ADDRESS($M257,44))=0,INDIRECT(ADDRESS($M257,38))&lt;&gt;"UL"),INDIRECT(ADDRESS($M257,COLUMN())),0),0))</f>
        <v>0.44444444444444442</v>
      </c>
      <c r="CC257" s="57">
        <f t="shared" ref="CC257:CC282" ca="1" si="203">IF(BV257="S",BH257,CB257)</f>
        <v>1.3333333333333333</v>
      </c>
      <c r="CD257" s="57" cm="1">
        <f t="array" aca="1" ref="CD257" ca="1">SUM(IF($C257&gt;0,IF(AND(INDIRECT(ADDRESS($C257,44))=0,INDIRECT(ADDRESS($C257,38))&lt;&gt;"UL"),INDIRECT(ADDRESS($C257,COLUMN())),0),0),IF($D257&gt;0,IF(AND(INDIRECT(ADDRESS($D257,44))=0,INDIRECT(ADDRESS($D257,38))&lt;&gt;"UL"),INDIRECT(ADDRESS($D257,COLUMN())),0),0),IF($E257&gt;0,IF(AND(INDIRECT(ADDRESS($E257,44))=0,INDIRECT(ADDRESS($E257,38))&lt;&gt;"UL"),INDIRECT(ADDRESS($E257,COLUMN())),0),0),IF($F257&gt;0,IF(AND(INDIRECT(ADDRESS($F257,44))=0,INDIRECT(ADDRESS($F257,38))&lt;&gt;"UL"),INDIRECT(ADDRESS($F257,COLUMN())),0),0),IF($G257&gt;0,IF(AND(INDIRECT(ADDRESS($G257,44))=0,INDIRECT(ADDRESS($G257,38))&lt;&gt;"UL"),INDIRECT(ADDRESS($G257,COLUMN())),0),0),IF($H257&gt;0,IF(AND(INDIRECT(ADDRESS($H257,44))=0,INDIRECT(ADDRESS($H257,38))&lt;&gt;"UL"),INDIRECT(ADDRESS($H257,COLUMN())),0),0),IF($I257&gt;0,IF(AND(INDIRECT(ADDRESS($I257,44))=0,INDIRECT(ADDRESS($I257,38))&lt;&gt;"UL"),INDIRECT(ADDRESS($I257,COLUMN())),0),0),IF($J257&gt;0,IF(AND(INDIRECT(ADDRESS($J257,44))=0,INDIRECT(ADDRESS($J257,38))&lt;&gt;"UL"),INDIRECT(ADDRESS($J257,COLUMN())),0),0),IF($K257&gt;0,IF(AND(INDIRECT(ADDRESS($K257,44))=0,INDIRECT(ADDRESS($K257,38))&lt;&gt;"UL"),INDIRECT(ADDRESS($K257,COLUMN())),0),0),IF($L257&gt;0,IF(AND(INDIRECT(ADDRESS($L257,44))=0,INDIRECT(ADDRESS($L257,38))&lt;&gt;"UL"),INDIRECT(ADDRESS($L257,COLUMN())),0),0),IF($M257&gt;0,IF(AND(INDIRECT(ADDRESS($M257,44))=0,INDIRECT(ADDRESS($M257,38))&lt;&gt;"UL"),INDIRECT(ADDRESS($M257,COLUMN())),0),0))</f>
        <v>0.14814814814814814</v>
      </c>
      <c r="CE257" s="57" cm="1">
        <f t="array" aca="1" ref="CE257" ca="1">SUM(IF($C257&gt;0,IF(AND(INDIRECT(ADDRESS($C257,44))=0,INDIRECT(ADDRESS($C257,38))&lt;&gt;"UL"),INDIRECT(ADDRESS($C257,COLUMN())),0),0),IF($D257&gt;0,IF(AND(INDIRECT(ADDRESS($D257,44))=0,INDIRECT(ADDRESS($D257,38))&lt;&gt;"UL"),INDIRECT(ADDRESS($D257,COLUMN())),0),0),IF($E257&gt;0,IF(AND(INDIRECT(ADDRESS($E257,44))=0,INDIRECT(ADDRESS($E257,38))&lt;&gt;"UL"),INDIRECT(ADDRESS($E257,COLUMN())),0),0),IF($F257&gt;0,IF(AND(INDIRECT(ADDRESS($F257,44))=0,INDIRECT(ADDRESS($F257,38))&lt;&gt;"UL"),INDIRECT(ADDRESS($F257,COLUMN())),0),0),IF($G257&gt;0,IF(AND(INDIRECT(ADDRESS($G257,44))=0,INDIRECT(ADDRESS($G257,38))&lt;&gt;"UL"),INDIRECT(ADDRESS($G257,COLUMN())),0),0),IF($H257&gt;0,IF(AND(INDIRECT(ADDRESS($H257,44))=0,INDIRECT(ADDRESS($H257,38))&lt;&gt;"UL"),INDIRECT(ADDRESS($H257,COLUMN())),0),0),IF($I257&gt;0,IF(AND(INDIRECT(ADDRESS($I257,44))=0,INDIRECT(ADDRESS($I257,38))&lt;&gt;"UL"),INDIRECT(ADDRESS($I257,COLUMN())),0),0),IF($J257&gt;0,IF(AND(INDIRECT(ADDRESS($J257,44))=0,INDIRECT(ADDRESS($J257,38))&lt;&gt;"UL"),INDIRECT(ADDRESS($J257,COLUMN())),0),0),IF($K257&gt;0,IF(AND(INDIRECT(ADDRESS($K257,44))=0,INDIRECT(ADDRESS($K257,38))&lt;&gt;"UL"),INDIRECT(ADDRESS($K257,COLUMN())),0),0),IF($L257&gt;0,IF(AND(INDIRECT(ADDRESS($L257,44))=0,INDIRECT(ADDRESS($L257,38))&lt;&gt;"UL"),INDIRECT(ADDRESS($L257,COLUMN())),0),0),IF($M257&gt;0,IF(AND(INDIRECT(ADDRESS($M257,44))=0,INDIRECT(ADDRESS($M257,38))&lt;&gt;"UL"),INDIRECT(ADDRESS($M257,COLUMN())),0),0))</f>
        <v>0.44444444444444442</v>
      </c>
      <c r="CF257" s="57">
        <f t="shared" ref="CF257:CF274" ca="1" si="204">IF(BV257="S",CD257,CE257)</f>
        <v>0.14814814814814814</v>
      </c>
      <c r="CG257" s="57">
        <f t="shared" ref="CG257:CG282" ca="1" si="205">IF(AD257&lt;BG257,((((BX257+CC257)*AB257)+((CA257+CF257)*(1-AB257))+BF257)*AD257),((((BX257*AB257)+((CA257)*(1-AB257)))*AD257)+(((CC257*AB257)+((CF257))*(1-AB257))+BF257)*BG257))</f>
        <v>2.6365772973620443</v>
      </c>
      <c r="CH257" s="57">
        <f t="shared" ref="CH257:CH282" ca="1" si="206">CG257/N257</f>
        <v>0.1387672261769497</v>
      </c>
      <c r="CI257" s="19">
        <f t="shared" ref="CI257:CI282" ca="1" si="207">AD257*X257</f>
        <v>17.124501728100181</v>
      </c>
      <c r="CJ257" s="19"/>
      <c r="CK257" s="57" cm="1">
        <f t="array" aca="1" ref="CK257" ca="1">IF(AU257="S", SUM(IF($C257&gt;0,IF(INDIRECT(ADDRESS($C257,43))&lt;&gt;1,INDIRECT(ADDRESS($C257,48)),0),0), IF($D257&gt;0,IF(INDIRECT(ADDRESS($D257,43))&lt;&gt;1,INDIRECT(ADDRESS($D257,48)),0),0), IF($E257&gt;0,IF(INDIRECT(ADDRESS($E257,43))&lt;&gt;1,INDIRECT(ADDRESS($E257,48)),0),0), IF($F257&gt;0,IF(INDIRECT(ADDRESS($F257,43))&lt;&gt;1,INDIRECT(ADDRESS($F257,48)),0),0), IF($G257&gt;0,IF(INDIRECT(ADDRESS($G257,43))&lt;&gt;1,INDIRECT(ADDRESS($G257,48)),0),0), IF($H257&gt;0,IF(INDIRECT(ADDRESS($H257,43))&lt;&gt;1,INDIRECT(ADDRESS($H257,48)),0),0), IF($I257&gt;0,IF(INDIRECT(ADDRESS($I257,43))&lt;&gt;1,INDIRECT(ADDRESS($I257,48)),0),0), IF($J257&gt;0,IF(INDIRECT(ADDRESS($J257,43))&lt;&gt;1,INDIRECT(ADDRESS($J257,48)),0),0), IF($K257&gt;0,IF(INDIRECT(ADDRESS($K257,43))&lt;&gt;1,INDIRECT(ADDRESS($K257,48)),0),0), IF($L257&gt;0,IF(INDIRECT(ADDRESS($L257,43))&lt;&gt;1,INDIRECT(ADDRESS($L257,48)),0),0), IF($M257&gt;0,IF(INDIRECT(ADDRESS($M257,43))&lt;&gt;1,INDIRECT(ADDRESS($M257,48)),0),0)), IF(AU257="L",SUM(IF($C257&gt;0,IF(INDIRECT(ADDRESS($C257,43))&lt;&gt;1,INDIRECT(ADDRESS($C257,50)),0),0), IF($D257&gt;0,IF(INDIRECT(ADDRESS($D257,43))&lt;&gt;1,INDIRECT(ADDRESS($D257,50)),0),0), IF($E257&gt;0,IF(INDIRECT(ADDRESS($E257,43))&lt;&gt;1,INDIRECT(ADDRESS($E257,50)),0),0), IF($F257&gt;0,IF(INDIRECT(ADDRESS($F257,43))&lt;&gt;1,INDIRECT(ADDRESS($F257,50)),0),0), IF($G257&gt;0,IF(INDIRECT(ADDRESS($G257,43))&lt;&gt;1,INDIRECT(ADDRESS($G257,50)),0),0), IF($G257&gt;0,IF(INDIRECT(ADDRESS($G257,43))&lt;&gt;1,INDIRECT(ADDRESS($G257,50)),0),0), IF($H257&gt;0,IF(INDIRECT(ADDRESS($H257,43))&lt;&gt;1,INDIRECT(ADDRESS($H257,50)),0),0), IF($I257&gt;0,IF(INDIRECT(ADDRESS($I257,43))&lt;&gt;1,INDIRECT(ADDRESS($I257,50)),0),0), IF($J257&gt;0,IF(INDIRECT(ADDRESS($J257,43))&lt;&gt;1,INDIRECT(ADDRESS($J257,50)),0),0), IF($K257&gt;0,IF(INDIRECT(ADDRESS($K257,43))&lt;&gt;1,INDIRECT(ADDRESS($K257,50)),0),0), IF($L257&gt;0,IF(INDIRECT(ADDRESS($L257,43))&lt;&gt;1,INDIRECT(ADDRESS($L257,50)),0),0), IF($M257&gt;0,IF(INDIRECT(ADDRESS($M257,43))&lt;&gt;1,INDIRECT(ADDRESS($M257,50)),0),0)), SUM(IF($C257&gt;0,IF(INDIRECT(ADDRESS($C257,43))&lt;&gt;1,INDIRECT(ADDRESS($C257,49)),0),0), IF($D257&gt;0,IF(INDIRECT(ADDRESS($D257,43))&lt;&gt;1,INDIRECT(ADDRESS($D257,49)),0),0), IF($E257&gt;0,IF(INDIRECT(ADDRESS($E257,43))&lt;&gt;1,INDIRECT(ADDRESS($E257,49)),0),0), IF($F257&gt;0,IF(INDIRECT(ADDRESS($F257,43))&lt;&gt;1,INDIRECT(ADDRESS($F257,49)),0),0), IF($G257&gt;0,IF(INDIRECT(ADDRESS($G257,43))&lt;&gt;1,INDIRECT(ADDRESS($G257,49)),0),0), IF($G257&gt;0,IF(INDIRECT(ADDRESS($G257,43))&lt;&gt;1,INDIRECT(ADDRESS($G257,49)),0),0), IF($H257&gt;0,IF(INDIRECT(ADDRESS($H257,43))&lt;&gt;1,INDIRECT(ADDRESS($H257,49)),0),0), IF($I257&gt;0,IF(INDIRECT(ADDRESS($I257,43))&lt;&gt;1,INDIRECT(ADDRESS($I257,49)),0),0), IF($J257&gt;0,IF(INDIRECT(ADDRESS($J257,43))&lt;&gt;1,INDIRECT(ADDRESS($J257,49)),0),0), IF($K257&gt;0,IF(INDIRECT(ADDRESS($K257,43))&lt;&gt;1,INDIRECT(ADDRESS($K257,49)),0),0), IF($L257&gt;0,IF(INDIRECT(ADDRESS($L257,43))&lt;&gt;1,INDIRECT(ADDRESS($L257,49)),0),0), IF($M257&gt;0,IF(INDIRECT(ADDRESS($M257,43))&lt;&gt;1,INDIRECT(ADDRESS($M257,49)),0),0))))</f>
        <v>2.2222222222222219</v>
      </c>
      <c r="CL257" s="57" cm="1">
        <f t="array" aca="1" ref="CL257" ca="1">SUM(IF($C257&gt;0,IF(INDIRECT(ADDRESS($C257,44))=1,INDIRECT(ADDRESS($C257,90)),0),0), IF($D257&gt;0,IF(INDIRECT(ADDRESS($D257,44))=1,INDIRECT(ADDRESS($D257,90)),0),0), IF($E257&gt;0,IF(INDIRECT(ADDRESS($E257,44))=1,INDIRECT(ADDRESS($E257,90)),0),0), IF($F257&gt;0,IF(INDIRECT(ADDRESS($F257,44))=1,INDIRECT(ADDRESS($F257,90)),0),0), IF($G257&gt;0,IF(INDIRECT(ADDRESS($G257,44))=1,INDIRECT(ADDRESS($G257,90)),0),0), IF($H257&gt;0,IF(INDIRECT(ADDRESS($H257,44))=1,INDIRECT(ADDRESS($H257,90)),0),0), IF($I257&gt;0,IF(INDIRECT(ADDRESS($I257,44))=1,INDIRECT(ADDRESS($I257,90)),0),0), IF($J257&gt;0,IF(INDIRECT(ADDRESS($J257,44))=1,INDIRECT(ADDRESS($J257,90)),0),0), IF($K257&gt;0,IF(INDIRECT(ADDRESS($K257,44))=1,INDIRECT(ADDRESS($K257,90)),0),0), IF($L257&gt;0,IF(INDIRECT(ADDRESS($L257,44))=1,INDIRECT(ADDRESS($L257,90)),0),0), IF($M257&gt;0,IF(INDIRECT(ADDRESS($M257,44))=1,INDIRECT(ADDRESS($M257,90)),0),0))</f>
        <v>0</v>
      </c>
      <c r="CM257" s="56">
        <f t="shared" ref="CM257:CM282" ca="1" si="208">((BU257/$BU$34)^$BU$296)</f>
        <v>1.0408723079800011</v>
      </c>
      <c r="CN257" s="59"/>
    </row>
    <row r="258" spans="1:92" x14ac:dyDescent="0.25">
      <c r="A258" s="52" t="s">
        <v>322</v>
      </c>
      <c r="B258" s="67">
        <v>206</v>
      </c>
      <c r="C258" s="67">
        <v>216</v>
      </c>
      <c r="D258" s="67">
        <v>237</v>
      </c>
      <c r="E258" s="67">
        <v>237</v>
      </c>
      <c r="F258" s="67"/>
      <c r="G258" s="67"/>
      <c r="H258" s="67"/>
      <c r="I258" s="67"/>
      <c r="J258" s="67"/>
      <c r="K258" s="67"/>
      <c r="L258" s="67"/>
      <c r="M258" s="67"/>
      <c r="N258" s="145">
        <f ca="1">2+SUM(INDIRECT(ADDRESS(B258,COLUMN())),IF(C258&gt;0,INDIRECT(ADDRESS(C258,COLUMN())),0),IF(D258&gt;0,INDIRECT(ADDRESS(D258,COLUMN())),0),IF(E258&gt;0,INDIRECT(ADDRESS(E258,COLUMN())),0),IF(F258&gt;0,INDIRECT(ADDRESS(F258,COLUMN())),0),IF(G258&gt;0,INDIRECT(ADDRESS(G258,COLUMN())),0),IF(H258&gt;0,INDIRECT(ADDRESS(H258,COLUMN())),0),IF(I258&gt;0,INDIRECT(ADDRESS(I258,COLUMN())),0),IF(J258&gt;0,INDIRECT(ADDRESS(J258,COLUMN())),0),IF(K258&gt;0,INDIRECT(ADDRESS(K258,COLUMN())),0),IF(L258&gt;0,INDIRECT(ADDRESS(L258,COLUMN())),0),IF(M258&gt;0,INDIRECT(ADDRESS(M258,COLUMN())),0))</f>
        <v>21</v>
      </c>
      <c r="O258" s="67" t="str" cm="1">
        <f t="array" aca="1" ref="O258" ca="1">INDIRECT(ADDRESS($B258,COLUMN()))</f>
        <v>Fighter</v>
      </c>
      <c r="P258" s="67" cm="1">
        <f t="array" aca="1" ref="P258" ca="1">INDIRECT(ADDRESS($B258,COLUMN()))</f>
        <v>2</v>
      </c>
      <c r="Q258" s="67" cm="1">
        <f t="array" aca="1" ref="Q258" ca="1">INDIRECT(ADDRESS($B258,COLUMN()))</f>
        <v>0</v>
      </c>
      <c r="R258" s="67" cm="1">
        <f t="array" aca="1" ref="R258" ca="1">INDIRECT(ADDRESS($B258,COLUMN()))</f>
        <v>0</v>
      </c>
      <c r="S258" s="67" cm="1">
        <f t="array" aca="1" ref="S258" ca="1">INDIRECT(ADDRESS($B258,COLUMN()))</f>
        <v>2</v>
      </c>
      <c r="T258" s="67" t="str" cm="1">
        <f t="array" aca="1" ref="T258" ca="1">INDIRECT(ADDRESS($B258,COLUMN()))</f>
        <v>1-5</v>
      </c>
      <c r="U258" s="67" cm="1">
        <f t="array" aca="1" ref="U258" ca="1">INDIRECT(ADDRESS($B258,COLUMN()))</f>
        <v>5</v>
      </c>
      <c r="V258" s="67" cm="1">
        <f t="array" aca="1" ref="V258" ca="1">INDIRECT(ADDRESS($B258,COLUMN()))</f>
        <v>0</v>
      </c>
      <c r="W258" s="67" cm="1">
        <f t="array" aca="1" ref="W258" ca="1">INDIRECT(ADDRESS($B258,COLUMN()))</f>
        <v>4</v>
      </c>
      <c r="X258" s="145">
        <v>9</v>
      </c>
      <c r="Y258" s="67" cm="1">
        <f t="array" aca="1" ref="Y258" ca="1">INDIRECT(ADDRESS($B258,COLUMN()))</f>
        <v>4</v>
      </c>
      <c r="Z258" s="67" cm="1">
        <f t="array" aca="1" ref="Z258" ca="1">INDIRECT(ADDRESS($B258,COLUMN()))</f>
        <v>4</v>
      </c>
      <c r="AA258" s="67" cm="1">
        <f t="array" aca="1" ref="AA258" ca="1">INDIRECT(ADDRESS($B258,COLUMN()))</f>
        <v>0</v>
      </c>
      <c r="AB258" s="56">
        <f t="shared" ref="AB258:AB282" ca="1" si="209">((U258/8)^$V$296)*((((X258-(Y258-1)/2)/8)^$X$296)*((S258/3)^$S$296))*(((8-W258)/6)^$W$296)</f>
        <v>0.82727764505046941</v>
      </c>
      <c r="AC258" s="56">
        <f t="shared" ca="1" si="191"/>
        <v>1.1876465332968889</v>
      </c>
      <c r="AD258" s="56">
        <f t="shared" ca="1" si="192"/>
        <v>2.0654722318206766</v>
      </c>
      <c r="AF258" s="52"/>
      <c r="AG258" s="52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2"/>
      <c r="AU258" s="54" t="s">
        <v>33</v>
      </c>
      <c r="AV258" s="57" cm="1">
        <f t="array" aca="1" ref="AV258" ca="1">SUM(IF($C258&gt;0,IF(AND(INDIRECT(ADDRESS($C258,44))=0,INDIRECT(ADDRESS($C258,38))="UL",ISERROR(SEARCH("Rear",INDIRECT(ADDRESS($C258,33)))),ISERROR(SEARCH("Side",INDIRECT(ADDRESS($C258,33))))),INDIRECT(ADDRESS($C258,COLUMN())),0),0),IF($D258&gt;0,IF(AND(INDIRECT(ADDRESS($D258,44))=0,INDIRECT(ADDRESS($D258,38))="UL",ISERROR(SEARCH("Rear",INDIRECT(ADDRESS($D258,33)))),ISERROR(SEARCH("Side",INDIRECT(ADDRESS($D258,33))))),INDIRECT(ADDRESS($D258,COLUMN())),0),0),IF($E258&gt;0,IF(AND(INDIRECT(ADDRESS($E258,44))=0,INDIRECT(ADDRESS($E258,38))="UL",ISERROR(SEARCH("Rear",INDIRECT(ADDRESS($E258,33)))),ISERROR(SEARCH("Side",INDIRECT(ADDRESS($E258,33))))),INDIRECT(ADDRESS($E258,COLUMN())),0),0),IF($F258&gt;0,IF(AND(INDIRECT(ADDRESS($F258,44))=0,INDIRECT(ADDRESS($F258,38))="UL",ISERROR(SEARCH("Rear",INDIRECT(ADDRESS($F258,33)))),ISERROR(SEARCH("Side",INDIRECT(ADDRESS($F258,33))))),INDIRECT(ADDRESS($F258,COLUMN())),0),0),IF($G258&gt;0,IF(AND(INDIRECT(ADDRESS($G258,44))=0,INDIRECT(ADDRESS($G258,38))="UL",ISERROR(SEARCH("Rear",INDIRECT(ADDRESS($G258,33)))),ISERROR(SEARCH("Side",INDIRECT(ADDRESS($G258,33))))),INDIRECT(ADDRESS($G258,COLUMN())),0),0),IF($H258&gt;0,IF(AND(INDIRECT(ADDRESS($H258,44))=0,INDIRECT(ADDRESS($H258,38))="UL",ISERROR(SEARCH("Rear",INDIRECT(ADDRESS($H258,33)))),ISERROR(SEARCH("Side",INDIRECT(ADDRESS($H258,33))))),INDIRECT(ADDRESS($H258,COLUMN())),0),0),IF($I258&gt;0,IF(AND(INDIRECT(ADDRESS($I258,44))=0,INDIRECT(ADDRESS($I258,38))="UL",ISERROR(SEARCH("Rear",INDIRECT(ADDRESS($I258,33)))),ISERROR(SEARCH("Side",INDIRECT(ADDRESS($I258,33))))),INDIRECT(ADDRESS($I258,COLUMN())),0),0),IF($J258&gt;0,IF(AND(INDIRECT(ADDRESS($J258,44))=0,INDIRECT(ADDRESS($J258,38))="UL",ISERROR(SEARCH("Rear",INDIRECT(ADDRESS($J258,33)))),ISERROR(SEARCH("Side",INDIRECT(ADDRESS($J258,33))))),INDIRECT(ADDRESS($J258,COLUMN())),0),0),IF($K258&gt;0,IF(AND(INDIRECT(ADDRESS($K258,44))=0,INDIRECT(ADDRESS($K258,38))="UL",ISERROR(SEARCH("Rear",INDIRECT(ADDRESS($K258,33)))),ISERROR(SEARCH("Side",INDIRECT(ADDRESS($K258,33))))),INDIRECT(ADDRESS($K258,COLUMN())),0),0),IF($L258&gt;0,IF(AND(INDIRECT(ADDRESS($L258,44))=0,INDIRECT(ADDRESS($L258,38))="UL",ISERROR(SEARCH("Rear",INDIRECT(ADDRESS($L258,33)))),ISERROR(SEARCH("Side",INDIRECT(ADDRESS($L258,33))))),INDIRECT(ADDRESS($L258,COLUMN())),0),0),IF($M258&gt;0,IF(AND(INDIRECT(ADDRESS($M258,44))=0,INDIRECT(ADDRESS($M258,38))="UL",ISERROR(SEARCH("Rear",INDIRECT(ADDRESS($M258,33)))),ISERROR(SEARCH("Side",INDIRECT(ADDRESS($M258,33))))),INDIRECT(ADDRESS($M258,COLUMN())),0),0))</f>
        <v>0.88888888888888884</v>
      </c>
      <c r="AW258" s="57" cm="1">
        <f t="array" aca="1" ref="AW258" ca="1">SUM(IF($C258&gt;0,IF(AND(INDIRECT(ADDRESS($C258,44))=0,INDIRECT(ADDRESS($C258,38))="UL",ISERROR(SEARCH("Rear",INDIRECT(ADDRESS($C258,33)))),ISERROR(SEARCH("Side",INDIRECT(ADDRESS($C258,33))))),INDIRECT(ADDRESS($C258,COLUMN())),0),0),IF($D258&gt;0,IF(AND(INDIRECT(ADDRESS($D258,44))=0,INDIRECT(ADDRESS($D258,38))="UL",ISERROR(SEARCH("Rear",INDIRECT(ADDRESS($D258,33)))),ISERROR(SEARCH("Side",INDIRECT(ADDRESS($D258,33))))),INDIRECT(ADDRESS($D258,COLUMN())),0),0),IF($E258&gt;0,IF(AND(INDIRECT(ADDRESS($E258,44))=0,INDIRECT(ADDRESS($E258,38))="UL",ISERROR(SEARCH("Rear",INDIRECT(ADDRESS($E258,33)))),ISERROR(SEARCH("Side",INDIRECT(ADDRESS($E258,33))))),INDIRECT(ADDRESS($E258,COLUMN())),0),0),IF($F258&gt;0,IF(AND(INDIRECT(ADDRESS($F258,44))=0,INDIRECT(ADDRESS($F258,38))="UL",ISERROR(SEARCH("Rear",INDIRECT(ADDRESS($F258,33)))),ISERROR(SEARCH("Side",INDIRECT(ADDRESS($F258,33))))),INDIRECT(ADDRESS($F258,COLUMN())),0),0),IF($G258&gt;0,IF(AND(INDIRECT(ADDRESS($G258,44))=0,INDIRECT(ADDRESS($G258,38))="UL",ISERROR(SEARCH("Rear",INDIRECT(ADDRESS($G258,33)))),ISERROR(SEARCH("Side",INDIRECT(ADDRESS($G258,33))))),INDIRECT(ADDRESS($G258,COLUMN())),0),0),IF($H258&gt;0,IF(AND(INDIRECT(ADDRESS($H258,44))=0,INDIRECT(ADDRESS($H258,38))="UL",ISERROR(SEARCH("Rear",INDIRECT(ADDRESS($H258,33)))),ISERROR(SEARCH("Side",INDIRECT(ADDRESS($H258,33))))),INDIRECT(ADDRESS($H258,COLUMN())),0),0),IF($I258&gt;0,IF(AND(INDIRECT(ADDRESS($I258,44))=0,INDIRECT(ADDRESS($I258,38))="UL",ISERROR(SEARCH("Rear",INDIRECT(ADDRESS($I258,33)))),ISERROR(SEARCH("Side",INDIRECT(ADDRESS($I258,33))))),INDIRECT(ADDRESS($I258,COLUMN())),0),0),IF($J258&gt;0,IF(AND(INDIRECT(ADDRESS($J258,44))=0,INDIRECT(ADDRESS($J258,38))="UL",ISERROR(SEARCH("Rear",INDIRECT(ADDRESS($J258,33)))),ISERROR(SEARCH("Side",INDIRECT(ADDRESS($J258,33))))),INDIRECT(ADDRESS($J258,COLUMN())),0),0),IF($K258&gt;0,IF(AND(INDIRECT(ADDRESS($K258,44))=0,INDIRECT(ADDRESS($K258,38))="UL",ISERROR(SEARCH("Rear",INDIRECT(ADDRESS($K258,33)))),ISERROR(SEARCH("Side",INDIRECT(ADDRESS($K258,33))))),INDIRECT(ADDRESS($K258,COLUMN())),0),0),IF($L258&gt;0,IF(AND(INDIRECT(ADDRESS($L258,44))=0,INDIRECT(ADDRESS($L258,38))="UL",ISERROR(SEARCH("Rear",INDIRECT(ADDRESS($L258,33)))),ISERROR(SEARCH("Side",INDIRECT(ADDRESS($L258,33))))),INDIRECT(ADDRESS($L258,COLUMN())),0),0),IF($M258&gt;0,IF(AND(INDIRECT(ADDRESS($M258,44))=0,INDIRECT(ADDRESS($M258,38))="UL",ISERROR(SEARCH("Rear",INDIRECT(ADDRESS($M258,33)))),ISERROR(SEARCH("Side",INDIRECT(ADDRESS($M258,33))))),INDIRECT(ADDRESS($M258,COLUMN())),0),0))</f>
        <v>0.44444444444444442</v>
      </c>
      <c r="AX258" s="57" cm="1">
        <f t="array" aca="1" ref="AX258" ca="1">SUM(IF($C258&gt;0,IF(AND(INDIRECT(ADDRESS($C258,44))=0,INDIRECT(ADDRESS($C258,38))="UL",ISERROR(SEARCH("Rear",INDIRECT(ADDRESS($C258,33)))),ISERROR(SEARCH("Side",INDIRECT(ADDRESS($C258,33))))),INDIRECT(ADDRESS($C258,COLUMN())),0),0),IF($D258&gt;0,IF(AND(INDIRECT(ADDRESS($D258,44))=0,INDIRECT(ADDRESS($D258,38))="UL",ISERROR(SEARCH("Rear",INDIRECT(ADDRESS($D258,33)))),ISERROR(SEARCH("Side",INDIRECT(ADDRESS($D258,33))))),INDIRECT(ADDRESS($D258,COLUMN())),0),0),IF($E258&gt;0,IF(AND(INDIRECT(ADDRESS($E258,44))=0,INDIRECT(ADDRESS($E258,38))="UL",ISERROR(SEARCH("Rear",INDIRECT(ADDRESS($E258,33)))),ISERROR(SEARCH("Side",INDIRECT(ADDRESS($E258,33))))),INDIRECT(ADDRESS($E258,COLUMN())),0),0),IF($F258&gt;0,IF(AND(INDIRECT(ADDRESS($F258,44))=0,INDIRECT(ADDRESS($F258,38))="UL",ISERROR(SEARCH("Rear",INDIRECT(ADDRESS($F258,33)))),ISERROR(SEARCH("Side",INDIRECT(ADDRESS($F258,33))))),INDIRECT(ADDRESS($F258,COLUMN())),0),0),IF($G258&gt;0,IF(AND(INDIRECT(ADDRESS($G258,44))=0,INDIRECT(ADDRESS($G258,38))="UL",ISERROR(SEARCH("Rear",INDIRECT(ADDRESS($G258,33)))),ISERROR(SEARCH("Side",INDIRECT(ADDRESS($G258,33))))),INDIRECT(ADDRESS($G258,COLUMN())),0),0),IF($H258&gt;0,IF(AND(INDIRECT(ADDRESS($H258,44))=0,INDIRECT(ADDRESS($H258,38))="UL",ISERROR(SEARCH("Rear",INDIRECT(ADDRESS($H258,33)))),ISERROR(SEARCH("Side",INDIRECT(ADDRESS($H258,33))))),INDIRECT(ADDRESS($H258,COLUMN())),0),0),IF($I258&gt;0,IF(AND(INDIRECT(ADDRESS($I258,44))=0,INDIRECT(ADDRESS($I258,38))="UL",ISERROR(SEARCH("Rear",INDIRECT(ADDRESS($I258,33)))),ISERROR(SEARCH("Side",INDIRECT(ADDRESS($I258,33))))),INDIRECT(ADDRESS($I258,COLUMN())),0),0),IF($J258&gt;0,IF(AND(INDIRECT(ADDRESS($J258,44))=0,INDIRECT(ADDRESS($J258,38))="UL",ISERROR(SEARCH("Rear",INDIRECT(ADDRESS($J258,33)))),ISERROR(SEARCH("Side",INDIRECT(ADDRESS($J258,33))))),INDIRECT(ADDRESS($J258,COLUMN())),0),0),IF($K258&gt;0,IF(AND(INDIRECT(ADDRESS($K258,44))=0,INDIRECT(ADDRESS($K258,38))="UL",ISERROR(SEARCH("Rear",INDIRECT(ADDRESS($K258,33)))),ISERROR(SEARCH("Side",INDIRECT(ADDRESS($K258,33))))),INDIRECT(ADDRESS($K258,COLUMN())),0),0),IF($L258&gt;0,IF(AND(INDIRECT(ADDRESS($L258,44))=0,INDIRECT(ADDRESS($L258,38))="UL",ISERROR(SEARCH("Rear",INDIRECT(ADDRESS($L258,33)))),ISERROR(SEARCH("Side",INDIRECT(ADDRESS($L258,33))))),INDIRECT(ADDRESS($L258,COLUMN())),0),0),IF($M258&gt;0,IF(AND(INDIRECT(ADDRESS($M258,44))=0,INDIRECT(ADDRESS($M258,38))="UL",ISERROR(SEARCH("Rear",INDIRECT(ADDRESS($M258,33)))),ISERROR(SEARCH("Side",INDIRECT(ADDRESS($M258,33))))),INDIRECT(ADDRESS($M258,COLUMN())),0),0))</f>
        <v>0</v>
      </c>
      <c r="AY258" s="58">
        <f t="shared" ca="1" si="193"/>
        <v>0.88888888888888884</v>
      </c>
      <c r="AZ258" s="58">
        <f t="shared" ca="1" si="194"/>
        <v>0.44444444444444442</v>
      </c>
      <c r="BA258" s="58" cm="1">
        <f t="array" aca="1" ref="BA258" ca="1">SUM(IF($C258&gt;0,IF(AND(INDIRECT(ADDRESS($C258,44))=0,INDIRECT(ADDRESS($C258,38))="UL"),INDIRECT(ADDRESS($C258,COLUMN())),0),0),IF($D258&gt;0,IF(AND(INDIRECT(ADDRESS($D258,44))=0,INDIRECT(ADDRESS($D258,38))="UL"),INDIRECT(ADDRESS($D258,COLUMN())),0),0),IF($E258&gt;0,IF(AND(INDIRECT(ADDRESS($E258,44))=0,INDIRECT(ADDRESS($E258,38))="UL"),INDIRECT(ADDRESS($E258,COLUMN())),0),0),IF($F258&gt;0,IF(AND(INDIRECT(ADDRESS($F258,44))=0,INDIRECT(ADDRESS($F258,38))="UL"),INDIRECT(ADDRESS($F258,COLUMN())),0),0),IF($G258&gt;0,IF(AND(INDIRECT(ADDRESS($G258,44))=0,INDIRECT(ADDRESS($G258,38))="UL"),INDIRECT(ADDRESS($G258,COLUMN())),0),0),IF($H258&gt;0,IF(AND(INDIRECT(ADDRESS($H258,44))=0,INDIRECT(ADDRESS($H258,38))="UL"),INDIRECT(ADDRESS($H258,COLUMN())),0),0),IF($I258&gt;0,IF(AND(INDIRECT(ADDRESS($I258,44))=0,INDIRECT(ADDRESS($I258,38))="UL"),INDIRECT(ADDRESS($I258,COLUMN())),0),0),IF($J258&gt;0,IF(AND(INDIRECT(ADDRESS($J258,44))=0,INDIRECT(ADDRESS($J258,38))="UL"),INDIRECT(ADDRESS($J258,COLUMN())),0),0),IF($K258&gt;0,IF(AND(INDIRECT(ADDRESS($K258,44))=0,INDIRECT(ADDRESS($K258,38))="UL"),INDIRECT(ADDRESS($K258,COLUMN())),0),0),IF($L258&gt;0,IF(AND(INDIRECT(ADDRESS($L258,44))=0,INDIRECT(ADDRESS($L258,38))="UL"),INDIRECT(ADDRESS($L258,COLUMN())),0),0),IF($M258&gt;0,IF(AND(INDIRECT(ADDRESS($M258,44))=0,INDIRECT(ADDRESS($M258,38))="UL"),INDIRECT(ADDRESS($M258,COLUMN())),0),0))</f>
        <v>0.11851851851851851</v>
      </c>
      <c r="BB258" s="58" cm="1">
        <f t="array" aca="1" ref="BB258" ca="1">SUM(IF($C258&gt;0,IF(AND(INDIRECT(ADDRESS($C258,44))=0,INDIRECT(ADDRESS($C258,38))="UL"),INDIRECT(ADDRESS($C258,COLUMN())),0),0),IF($D258&gt;0,IF(AND(INDIRECT(ADDRESS($D258,44))=0,INDIRECT(ADDRESS($D258,38))="UL"),INDIRECT(ADDRESS($D258,COLUMN())),0),0),IF($E258&gt;0,IF(AND(INDIRECT(ADDRESS($E258,44))=0,INDIRECT(ADDRESS($E258,38))="UL"),INDIRECT(ADDRESS($E258,COLUMN())),0),0),IF($F258&gt;0,IF(AND(INDIRECT(ADDRESS($F258,44))=0,INDIRECT(ADDRESS($F258,38))="UL"),INDIRECT(ADDRESS($F258,COLUMN())),0),0),IF($G258&gt;0,IF(AND(INDIRECT(ADDRESS($G258,44))=0,INDIRECT(ADDRESS($G258,38))="UL"),INDIRECT(ADDRESS($G258,COLUMN())),0),0),IF($H258&gt;0,IF(AND(INDIRECT(ADDRESS($H258,44))=0,INDIRECT(ADDRESS($H258,38))="UL"),INDIRECT(ADDRESS($H258,COLUMN())),0),0),IF($I258&gt;0,IF(AND(INDIRECT(ADDRESS($I258,44))=0,INDIRECT(ADDRESS($I258,38))="UL"),INDIRECT(ADDRESS($I258,COLUMN())),0),0),IF($J258&gt;0,IF(AND(INDIRECT(ADDRESS($J258,44))=0,INDIRECT(ADDRESS($J258,38))="UL"),INDIRECT(ADDRESS($J258,COLUMN())),0),0),IF($K258&gt;0,IF(AND(INDIRECT(ADDRESS($K258,44))=0,INDIRECT(ADDRESS($K258,38))="UL"),INDIRECT(ADDRESS($K258,COLUMN())),0),0),IF($L258&gt;0,IF(AND(INDIRECT(ADDRESS($L258,44))=0,INDIRECT(ADDRESS($L258,38))="UL"),INDIRECT(ADDRESS($L258,COLUMN())),0),0),IF($M258&gt;0,IF(AND(INDIRECT(ADDRESS($M258,44))=0,INDIRECT(ADDRESS($M258,38))="UL"),INDIRECT(ADDRESS($M258,COLUMN())),0),0))</f>
        <v>0.23703703703703702</v>
      </c>
      <c r="BC258" s="58" cm="1">
        <f t="array" aca="1" ref="BC258" ca="1">SUM(IF($C258&gt;0,IF(AND(INDIRECT(ADDRESS($C258,44))=0,INDIRECT(ADDRESS($C258,38))="UL"),INDIRECT(ADDRESS($C258,COLUMN())),0),0),IF($D258&gt;0,IF(AND(INDIRECT(ADDRESS($D258,44))=0,INDIRECT(ADDRESS($D258,38))="UL"),INDIRECT(ADDRESS($D258,COLUMN())),0),0),IF($E258&gt;0,IF(AND(INDIRECT(ADDRESS($E258,44))=0,INDIRECT(ADDRESS($E258,38))="UL"),INDIRECT(ADDRESS($E258,COLUMN())),0),0),IF($F258&gt;0,IF(AND(INDIRECT(ADDRESS($F258,44))=0,INDIRECT(ADDRESS($F258,38))="UL"),INDIRECT(ADDRESS($F258,COLUMN())),0),0),IF($G258&gt;0,IF(AND(INDIRECT(ADDRESS($G258,44))=0,INDIRECT(ADDRESS($G258,38))="UL"),INDIRECT(ADDRESS($G258,COLUMN())),0),0),IF($H258&gt;0,IF(AND(INDIRECT(ADDRESS($H258,44))=0,INDIRECT(ADDRESS($H258,38))="UL"),INDIRECT(ADDRESS($H258,COLUMN())),0),0),IF($I258&gt;0,IF(AND(INDIRECT(ADDRESS($I258,44))=0,INDIRECT(ADDRESS($I258,38))="UL"),INDIRECT(ADDRESS($I258,COLUMN())),0),0),IF($J258&gt;0,IF(AND(INDIRECT(ADDRESS($J258,44))=0,INDIRECT(ADDRESS($J258,38))="UL"),INDIRECT(ADDRESS($J258,COLUMN())),0),0),IF($K258&gt;0,IF(AND(INDIRECT(ADDRESS($K258,44))=0,INDIRECT(ADDRESS($K258,38))="UL"),INDIRECT(ADDRESS($K258,COLUMN())),0),0),IF($L258&gt;0,IF(AND(INDIRECT(ADDRESS($L258,44))=0,INDIRECT(ADDRESS($L258,38))="UL"),INDIRECT(ADDRESS($L258,COLUMN())),0),0),IF($M258&gt;0,IF(AND(INDIRECT(ADDRESS($M258,44))=0,INDIRECT(ADDRESS($M258,38))="UL"),INDIRECT(ADDRESS($M258,COLUMN())),0),0))</f>
        <v>0.11851851851851851</v>
      </c>
      <c r="BD258" s="58" cm="1">
        <f t="array" aca="1" ref="BD258" ca="1">SUM(IF($C258&gt;0,IF(AND(INDIRECT(ADDRESS($C258,44))=0,INDIRECT(ADDRESS($C258,38))="UL"),INDIRECT(ADDRESS($C258,COLUMN())),0),0),IF($D258&gt;0,IF(AND(INDIRECT(ADDRESS($D258,44))=0,INDIRECT(ADDRESS($D258,38))="UL"),INDIRECT(ADDRESS($D258,COLUMN())),0),0),IF($E258&gt;0,IF(AND(INDIRECT(ADDRESS($E258,44))=0,INDIRECT(ADDRESS($E258,38))="UL"),INDIRECT(ADDRESS($E258,COLUMN())),0),0),IF($F258&gt;0,IF(AND(INDIRECT(ADDRESS($F258,44))=0,INDIRECT(ADDRESS($F258,38))="UL"),INDIRECT(ADDRESS($F258,COLUMN())),0),0),IF($G258&gt;0,IF(AND(INDIRECT(ADDRESS($G258,44))=0,INDIRECT(ADDRESS($G258,38))="UL"),INDIRECT(ADDRESS($G258,COLUMN())),0),0),IF($H258&gt;0,IF(AND(INDIRECT(ADDRESS($H258,44))=0,INDIRECT(ADDRESS($H258,38))="UL"),INDIRECT(ADDRESS($H258,COLUMN())),0),0),IF($I258&gt;0,IF(AND(INDIRECT(ADDRESS($I258,44))=0,INDIRECT(ADDRESS($I258,38))="UL"),INDIRECT(ADDRESS($I258,COLUMN())),0),0),IF($J258&gt;0,IF(AND(INDIRECT(ADDRESS($J258,44))=0,INDIRECT(ADDRESS($J258,38))="UL"),INDIRECT(ADDRESS($J258,COLUMN())),0),0),IF($K258&gt;0,IF(AND(INDIRECT(ADDRESS($K258,44))=0,INDIRECT(ADDRESS($K258,38))="UL"),INDIRECT(ADDRESS($K258,COLUMN())),0),0),IF($L258&gt;0,IF(AND(INDIRECT(ADDRESS($L258,44))=0,INDIRECT(ADDRESS($L258,38))="UL"),INDIRECT(ADDRESS($L258,COLUMN())),0),0),IF($M258&gt;0,IF(AND(INDIRECT(ADDRESS($M258,44))=0,INDIRECT(ADDRESS($M258,38))="UL"),INDIRECT(ADDRESS($M258,COLUMN())),0),0))</f>
        <v>0.23703703703703702</v>
      </c>
      <c r="BE258" s="57">
        <f t="shared" ca="1" si="195"/>
        <v>0.11851851851851851</v>
      </c>
      <c r="BF258" s="57" cm="1">
        <f t="array" aca="1" ref="BF258" ca="1">SUM(IF($C258&gt;0,IF(INDIRECT(ADDRESS($C258,45))=1,INDIRECT(ADDRESS($C258,52))*INDIRECT(ADDRESS($C258,42))/5,0),0), IF($D258&gt;0,IF(INDIRECT(ADDRESS($D258,45))=1,INDIRECT(ADDRESS($D258,52))*INDIRECT(ADDRESS($D258,42))/5,0),0), IF($E258&gt;0,IF(INDIRECT(ADDRESS($E258,45))=1,INDIRECT(ADDRESS($E258,52))*INDIRECT(ADDRESS($E258,42))/5,0),0), IF($F258&gt;0,IF(INDIRECT(ADDRESS($F258,45))=1,INDIRECT(ADDRESS($F258,52))*INDIRECT(ADDRESS($F258,42))/5,0),0), IF($G258&gt;0,IF(INDIRECT(ADDRESS($G258,45))=1,INDIRECT(ADDRESS($G258,52))*INDIRECT(ADDRESS($G258,42))/5,0),0), IF($H258&gt;0,IF(INDIRECT(ADDRESS($H258,45))=1,INDIRECT(ADDRESS($H258,52))*INDIRECT(ADDRESS($H258,42))/5,0),0)
)*$BF$296/100</f>
        <v>0</v>
      </c>
      <c r="BG258" s="19">
        <v>1</v>
      </c>
      <c r="BH258" s="57" cm="1">
        <f t="array" aca="1" ref="BH258" ca="1">SUM(IF($C258&gt;0,IF(AND(INDIRECT(ADDRESS($C258,44))=0,INDIRECT(ADDRESS($C258,38))&lt;&gt;"UL"),INDIRECT(ADDRESS($C258,COLUMN()-12)),0),0), IF($D258&gt;0,IF(AND(INDIRECT(ADDRESS($D258,44))=0,INDIRECT(ADDRESS($D258,38))&lt;&gt;"UL"),INDIRECT(ADDRESS($D258,COLUMN()-12)),0),0), IF($E258&gt;0,IF(AND(INDIRECT(ADDRESS($E258,44))=0,INDIRECT(ADDRESS($E258,38))&lt;&gt;"UL"),INDIRECT(ADDRESS($E258,COLUMN()-12)),0),0), IF($F258&gt;0,IF(AND(INDIRECT(ADDRESS($F258,44))=0,INDIRECT(ADDRESS($F258,38))&lt;&gt;"UL"),INDIRECT(ADDRESS($F258,COLUMN()-12)),0),0), IF($G258&gt;0,IF(AND(INDIRECT(ADDRESS($G258,44))=0,INDIRECT(ADDRESS($G258,38))&lt;&gt;"UL"),INDIRECT(ADDRESS($G258,COLUMN()-12)),0),0), IF($H258&gt;0,IF(AND(INDIRECT(ADDRESS($H258,44))=0,INDIRECT(ADDRESS($H258,38))&lt;&gt;"UL"),INDIRECT(ADDRESS($H258,COLUMN()-12)),0),0), IF($I258&gt;0,IF(AND(INDIRECT(ADDRESS($I258,44))=0,INDIRECT(ADDRESS($I258,38))&lt;&gt;"UL"),INDIRECT(ADDRESS($I258,COLUMN()-12)),0),0), IF($J258&gt;0,IF(AND(INDIRECT(ADDRESS($J258,44))=0,INDIRECT(ADDRESS($J258,38))&lt;&gt;"UL"),INDIRECT(ADDRESS($J258,COLUMN()-12)),0),0), IF($K258&gt;0,IF(AND(INDIRECT(ADDRESS($K258,44))=0,INDIRECT(ADDRESS($K258,38))&lt;&gt;"UL"),INDIRECT(ADDRESS($K258,COLUMN()-12)),0),0), IF($L258&gt;0,IF(AND(INDIRECT(ADDRESS($L258,44))=0,INDIRECT(ADDRESS($L258,38))&lt;&gt;"UL"),INDIRECT(ADDRESS($L258,COLUMN()-12)),0),0), IF($M258&gt;0,IF(AND(INDIRECT(ADDRESS($M258,44))=0,INDIRECT(ADDRESS($M258,38))&lt;&gt;"UL"),INDIRECT(ADDRESS($M258,COLUMN()-12)),0),0))</f>
        <v>1.3333333333333333</v>
      </c>
      <c r="BI258" s="57" cm="1">
        <f t="array" aca="1" ref="BI258" ca="1">SUM(IF($C258&gt;0,IF(AND(INDIRECT(ADDRESS($C258,44))=0,INDIRECT(ADDRESS($C258,38))&lt;&gt;"UL"),INDIRECT(ADDRESS($C258,COLUMN()-12)),0),0), IF($D258&gt;0,IF(AND(INDIRECT(ADDRESS($D258,44))=0,INDIRECT(ADDRESS($D258,38))&lt;&gt;"UL"),INDIRECT(ADDRESS($D258,COLUMN()-12)),0),0), IF($E258&gt;0,IF(AND(INDIRECT(ADDRESS($E258,44))=0,INDIRECT(ADDRESS($E258,38))&lt;&gt;"UL"),INDIRECT(ADDRESS($E258,COLUMN()-12)),0),0), IF($F258&gt;0,IF(AND(INDIRECT(ADDRESS($F258,44))=0,INDIRECT(ADDRESS($F258,38))&lt;&gt;"UL"),INDIRECT(ADDRESS($F258,COLUMN()-12)),0),0), IF($G258&gt;0,IF(AND(INDIRECT(ADDRESS($G258,44))=0,INDIRECT(ADDRESS($G258,38))&lt;&gt;"UL"),INDIRECT(ADDRESS($G258,COLUMN()-12)),0),0), IF($H258&gt;0,IF(AND(INDIRECT(ADDRESS($H258,44))=0,INDIRECT(ADDRESS($H258,38))&lt;&gt;"UL"),INDIRECT(ADDRESS($H258,COLUMN()-12)),0),0), IF($I258&gt;0,IF(AND(INDIRECT(ADDRESS($I258,44))=0,INDIRECT(ADDRESS($I258,38))&lt;&gt;"UL"),INDIRECT(ADDRESS($I258,COLUMN()-12)),0),0), IF($J258&gt;0,IF(AND(INDIRECT(ADDRESS($J258,44))=0,INDIRECT(ADDRESS($J258,38))&lt;&gt;"UL"),INDIRECT(ADDRESS($J258,COLUMN()-12)),0),0), IF($K258&gt;0,IF(AND(INDIRECT(ADDRESS($K258,44))=0,INDIRECT(ADDRESS($K258,38))&lt;&gt;"UL"),INDIRECT(ADDRESS($K258,COLUMN()-12)),0),0), IF($L258&gt;0,IF(AND(INDIRECT(ADDRESS($L258,44))=0,INDIRECT(ADDRESS($L258,38))&lt;&gt;"UL"),INDIRECT(ADDRESS($L258,COLUMN()-12)),0),0), IF($M258&gt;0,IF(AND(INDIRECT(ADDRESS($M258,44))=0,INDIRECT(ADDRESS($M258,38))&lt;&gt;"UL"),INDIRECT(ADDRESS($M258,COLUMN()-12)),0),0))</f>
        <v>0.88888888888888884</v>
      </c>
      <c r="BJ258" s="57" cm="1">
        <f t="array" aca="1" ref="BJ258" ca="1">SUM(IF($C258&gt;0,IF(AND(INDIRECT(ADDRESS($C258,44))=0,INDIRECT(ADDRESS($C258,38))&lt;&gt;"UL"),INDIRECT(ADDRESS($C258,COLUMN()-12)),0),0), IF($D258&gt;0,IF(AND(INDIRECT(ADDRESS($D258,44))=0,INDIRECT(ADDRESS($D258,38))&lt;&gt;"UL"),INDIRECT(ADDRESS($D258,COLUMN()-12)),0),0), IF($E258&gt;0,IF(AND(INDIRECT(ADDRESS($E258,44))=0,INDIRECT(ADDRESS($E258,38))&lt;&gt;"UL"),INDIRECT(ADDRESS($E258,COLUMN()-12)),0),0), IF($F258&gt;0,IF(AND(INDIRECT(ADDRESS($F258,44))=0,INDIRECT(ADDRESS($F258,38))&lt;&gt;"UL"),INDIRECT(ADDRESS($F258,COLUMN()-12)),0),0), IF($G258&gt;0,IF(AND(INDIRECT(ADDRESS($G258,44))=0,INDIRECT(ADDRESS($G258,38))&lt;&gt;"UL"),INDIRECT(ADDRESS($G258,COLUMN()-12)),0),0), IF($H258&gt;0,IF(AND(INDIRECT(ADDRESS($H258,44))=0,INDIRECT(ADDRESS($H258,38))&lt;&gt;"UL"),INDIRECT(ADDRESS($H258,COLUMN()-12)),0),0), IF($I258&gt;0,IF(AND(INDIRECT(ADDRESS($I258,44))=0,INDIRECT(ADDRESS($I258,38))&lt;&gt;"UL"),INDIRECT(ADDRESS($I258,COLUMN()-12)),0),0), IF($J258&gt;0,IF(AND(INDIRECT(ADDRESS($J258,44))=0,INDIRECT(ADDRESS($J258,38))&lt;&gt;"UL"),INDIRECT(ADDRESS($J258,COLUMN()-12)),0),0), IF($K258&gt;0,IF(AND(INDIRECT(ADDRESS($K258,44))=0,INDIRECT(ADDRESS($K258,38))&lt;&gt;"UL"),INDIRECT(ADDRESS($K258,COLUMN()-12)),0),0), IF($L258&gt;0,IF(AND(INDIRECT(ADDRESS($L258,44))=0,INDIRECT(ADDRESS($L258,38))&lt;&gt;"UL"),INDIRECT(ADDRESS($L258,COLUMN()-12)),0),0), IF($M258&gt;0,IF(AND(INDIRECT(ADDRESS($M258,44))=0,INDIRECT(ADDRESS($M258,38))&lt;&gt;"UL"),INDIRECT(ADDRESS($M258,COLUMN()-12)),0),0))</f>
        <v>0.44444444444444442</v>
      </c>
      <c r="BK258" s="57">
        <f t="shared" ca="1" si="196"/>
        <v>1.3333333333333333</v>
      </c>
      <c r="BL258" s="58">
        <f ca="1">SUM(BH258:BJ258)/3</f>
        <v>0.88888888888888895</v>
      </c>
      <c r="BM258" s="57" cm="1">
        <f t="array" aca="1" ref="BM258" ca="1">SUM(IF($C258&gt;0,IF(AND(INDIRECT(ADDRESS($C258,44))=0,INDIRECT(ADDRESS($C258,38))&lt;&gt;"UL"),INDIRECT(ADDRESS($C258,COLUMN()-12)),0),0), IF($D258&gt;0,IF(AND(INDIRECT(ADDRESS($D258,44))=0,INDIRECT(ADDRESS($D258,38))&lt;&gt;"UL"),INDIRECT(ADDRESS($D258,COLUMN()-12)),0),0), IF($E258&gt;0,IF(AND(INDIRECT(ADDRESS($E258,44))=0,INDIRECT(ADDRESS($E258,38))&lt;&gt;"UL"),INDIRECT(ADDRESS($E258,COLUMN()-12)),0),0), IF($F258&gt;0,IF(AND(INDIRECT(ADDRESS($F258,44))=0,INDIRECT(ADDRESS($F258,38))&lt;&gt;"UL"),INDIRECT(ADDRESS($F258,COLUMN()-12)),0),0), IF($G258&gt;0,IF(AND(INDIRECT(ADDRESS($G258,44))=0,INDIRECT(ADDRESS($G258,38))&lt;&gt;"UL"),INDIRECT(ADDRESS($G258,COLUMN()-12)),0),0), IF($H258&gt;0,IF(AND(INDIRECT(ADDRESS($H258,44))=0,INDIRECT(ADDRESS($H258,38))&lt;&gt;"UL"),INDIRECT(ADDRESS($H258,COLUMN()-12)),0),0), IF($I258&gt;0,IF(AND(INDIRECT(ADDRESS($I258,44))=0,INDIRECT(ADDRESS($I258,38))&lt;&gt;"UL"),INDIRECT(ADDRESS($I258,COLUMN()-12)),0),0), IF($J258&gt;0,IF(AND(INDIRECT(ADDRESS($J258,44))=0,INDIRECT(ADDRESS($J258,38))&lt;&gt;"UL"),INDIRECT(ADDRESS($J258,COLUMN()-12)),0),0), IF($K258&gt;0,IF(AND(INDIRECT(ADDRESS($K258,44))=0,INDIRECT(ADDRESS($K258,38))&lt;&gt;"UL"),INDIRECT(ADDRESS($K258,COLUMN()-11)),0),0), IF($L258&gt;0,IF(AND(INDIRECT(ADDRESS($L258,44))=0,INDIRECT(ADDRESS($L258,38))&lt;&gt;"UL"),INDIRECT(ADDRESS($L258,COLUMN()-11)),0),0), IF($M258&gt;0,IF(AND(INDIRECT(ADDRESS($M258,44))=0,INDIRECT(ADDRESS($M258,38))&lt;&gt;"UL"),INDIRECT(ADDRESS($M258,COLUMN()-11)),0),0))</f>
        <v>0.29629629629629634</v>
      </c>
      <c r="BN258" s="57" cm="1">
        <f t="array" aca="1" ref="BN258" ca="1">SUM(IF($C258&gt;0,IF(AND(INDIRECT(ADDRESS($C258,44))=0,INDIRECT(ADDRESS($C258,38))&lt;&gt;"UL"),INDIRECT(ADDRESS($C258,COLUMN()-12)),0),0), IF($D258&gt;0,IF(AND(INDIRECT(ADDRESS($D258,44))=0,INDIRECT(ADDRESS($D258,38))&lt;&gt;"UL"),INDIRECT(ADDRESS($D258,COLUMN()-12)),0),0), IF($E258&gt;0,IF(AND(INDIRECT(ADDRESS($E258,44))=0,INDIRECT(ADDRESS($E258,38))&lt;&gt;"UL"),INDIRECT(ADDRESS($E258,COLUMN()-12)),0),0), IF($F258&gt;0,IF(AND(INDIRECT(ADDRESS($F258,44))=0,INDIRECT(ADDRESS($F258,38))&lt;&gt;"UL"),INDIRECT(ADDRESS($F258,COLUMN()-12)),0),0), IF($G258&gt;0,IF(AND(INDIRECT(ADDRESS($G258,44))=0,INDIRECT(ADDRESS($G258,38))&lt;&gt;"UL"),INDIRECT(ADDRESS($G258,COLUMN()-12)),0),0), IF($H258&gt;0,IF(AND(INDIRECT(ADDRESS($H258,44))=0,INDIRECT(ADDRESS($H258,38))&lt;&gt;"UL"),INDIRECT(ADDRESS($H258,COLUMN()-12)),0),0), IF($I258&gt;0,IF(AND(INDIRECT(ADDRESS($I258,44))=0,INDIRECT(ADDRESS($I258,38))&lt;&gt;"UL"),INDIRECT(ADDRESS($I258,COLUMN()-12)),0),0), IF($J258&gt;0,IF(AND(INDIRECT(ADDRESS($J258,44))=0,INDIRECT(ADDRESS($J258,38))&lt;&gt;"UL"),INDIRECT(ADDRESS($J258,COLUMN()-12)),0),0), IF($K258&gt;0,IF(AND(INDIRECT(ADDRESS($K258,44))=0,INDIRECT(ADDRESS($K258,38))&lt;&gt;"UL"),INDIRECT(ADDRESS($K258,COLUMN()-11)),0),0), IF($L258&gt;0,IF(AND(INDIRECT(ADDRESS($L258,44))=0,INDIRECT(ADDRESS($L258,38))&lt;&gt;"UL"),INDIRECT(ADDRESS($L258,COLUMN()-11)),0),0), IF($M258&gt;0,IF(AND(INDIRECT(ADDRESS($M258,44))=0,INDIRECT(ADDRESS($M258,38))&lt;&gt;"UL"),INDIRECT(ADDRESS($M258,COLUMN()-11)),0),0))</f>
        <v>0.4148148148148148</v>
      </c>
      <c r="BO258" s="57" cm="1">
        <f t="array" aca="1" ref="BO258" ca="1">SUM(IF($C258&gt;0,IF(AND(INDIRECT(ADDRESS($C258,44))=0,INDIRECT(ADDRESS($C258,38))&lt;&gt;"UL"),INDIRECT(ADDRESS($C258,COLUMN()-12)),0),0), IF($D258&gt;0,IF(AND(INDIRECT(ADDRESS($D258,44))=0,INDIRECT(ADDRESS($D258,38))&lt;&gt;"UL"),INDIRECT(ADDRESS($D258,COLUMN()-12)),0),0), IF($E258&gt;0,IF(AND(INDIRECT(ADDRESS($E258,44))=0,INDIRECT(ADDRESS($E258,38))&lt;&gt;"UL"),INDIRECT(ADDRESS($E258,COLUMN()-12)),0),0), IF($F258&gt;0,IF(AND(INDIRECT(ADDRESS($F258,44))=0,INDIRECT(ADDRESS($F258,38))&lt;&gt;"UL"),INDIRECT(ADDRESS($F258,COLUMN()-12)),0),0), IF($G258&gt;0,IF(AND(INDIRECT(ADDRESS($G258,44))=0,INDIRECT(ADDRESS($G258,38))&lt;&gt;"UL"),INDIRECT(ADDRESS($G258,COLUMN()-12)),0),0), IF($H258&gt;0,IF(AND(INDIRECT(ADDRESS($H258,44))=0,INDIRECT(ADDRESS($H258,38))&lt;&gt;"UL"),INDIRECT(ADDRESS($H258,COLUMN()-12)),0),0), IF($I258&gt;0,IF(AND(INDIRECT(ADDRESS($I258,44))=0,INDIRECT(ADDRESS($I258,38))&lt;&gt;"UL"),INDIRECT(ADDRESS($I258,COLUMN()-12)),0),0), IF($J258&gt;0,IF(AND(INDIRECT(ADDRESS($J258,44))=0,INDIRECT(ADDRESS($J258,38))&lt;&gt;"UL"),INDIRECT(ADDRESS($J258,COLUMN()-12)),0),0), IF($K258&gt;0,IF(AND(INDIRECT(ADDRESS($K258,44))=0,INDIRECT(ADDRESS($K258,38))&lt;&gt;"UL"),INDIRECT(ADDRESS($K258,COLUMN()-11)),0),0), IF($L258&gt;0,IF(AND(INDIRECT(ADDRESS($L258,44))=0,INDIRECT(ADDRESS($L258,38))&lt;&gt;"UL"),INDIRECT(ADDRESS($L258,COLUMN()-11)),0),0), IF($M258&gt;0,IF(AND(INDIRECT(ADDRESS($M258,44))=0,INDIRECT(ADDRESS($M258,38))&lt;&gt;"UL"),INDIRECT(ADDRESS($M258,COLUMN()-11)),0),0))</f>
        <v>0.29629629629629634</v>
      </c>
      <c r="BP258" s="57" cm="1">
        <f t="array" aca="1" ref="BP258" ca="1">SUM(IF($C258&gt;0,IF(AND(INDIRECT(ADDRESS($C258,44))=0,INDIRECT(ADDRESS($C258,38))&lt;&gt;"UL"),INDIRECT(ADDRESS($C258,COLUMN()-12)),0),0), IF($D258&gt;0,IF(AND(INDIRECT(ADDRESS($D258,44))=0,INDIRECT(ADDRESS($D258,38))&lt;&gt;"UL"),INDIRECT(ADDRESS($D258,COLUMN()-12)),0),0), IF($E258&gt;0,IF(AND(INDIRECT(ADDRESS($E258,44))=0,INDIRECT(ADDRESS($E258,38))&lt;&gt;"UL"),INDIRECT(ADDRESS($E258,COLUMN()-12)),0),0), IF($F258&gt;0,IF(AND(INDIRECT(ADDRESS($F258,44))=0,INDIRECT(ADDRESS($F258,38))&lt;&gt;"UL"),INDIRECT(ADDRESS($F258,COLUMN()-12)),0),0), IF($G258&gt;0,IF(AND(INDIRECT(ADDRESS($G258,44))=0,INDIRECT(ADDRESS($G258,38))&lt;&gt;"UL"),INDIRECT(ADDRESS($G258,COLUMN()-12)),0),0), IF($H258&gt;0,IF(AND(INDIRECT(ADDRESS($H258,44))=0,INDIRECT(ADDRESS($H258,38))&lt;&gt;"UL"),INDIRECT(ADDRESS($H258,COLUMN()-12)),0),0), IF($I258&gt;0,IF(AND(INDIRECT(ADDRESS($I258,44))=0,INDIRECT(ADDRESS($I258,38))&lt;&gt;"UL"),INDIRECT(ADDRESS($I258,COLUMN()-12)),0),0), IF($J258&gt;0,IF(AND(INDIRECT(ADDRESS($J258,44))=0,INDIRECT(ADDRESS($J258,38))&lt;&gt;"UL"),INDIRECT(ADDRESS($J258,COLUMN()-12)),0),0), IF($K258&gt;0,IF(AND(INDIRECT(ADDRESS($K258,44))=0,INDIRECT(ADDRESS($K258,38))&lt;&gt;"UL"),INDIRECT(ADDRESS($K258,COLUMN()-11)),0),0), IF($L258&gt;0,IF(AND(INDIRECT(ADDRESS($L258,44))=0,INDIRECT(ADDRESS($L258,38))&lt;&gt;"UL"),INDIRECT(ADDRESS($L258,COLUMN()-11)),0),0), IF($M258&gt;0,IF(AND(INDIRECT(ADDRESS($M258,44))=0,INDIRECT(ADDRESS($M258,38))&lt;&gt;"UL"),INDIRECT(ADDRESS($M258,COLUMN()-11)),0),0))</f>
        <v>0.4148148148148148</v>
      </c>
      <c r="BQ258" s="57">
        <f t="shared" ca="1" si="197"/>
        <v>0.29629629629629634</v>
      </c>
      <c r="BR258" s="161">
        <f t="shared" ca="1" si="198"/>
        <v>77.160935524793558</v>
      </c>
      <c r="BS258" s="56"/>
      <c r="BT258" s="56">
        <f t="shared" ca="1" si="199"/>
        <v>2.7153570549437198</v>
      </c>
      <c r="BU258" s="87">
        <f t="shared" ca="1" si="200"/>
        <v>0.12930271690208189</v>
      </c>
      <c r="BV258" s="57" t="s">
        <v>33</v>
      </c>
      <c r="BW258" s="57" cm="1">
        <f t="array" aca="1" ref="BW258" ca="1">SUM(IF($C258&gt;0,IF(AND(INDIRECT(ADDRESS($C258,44))=0,INDIRECT(ADDRESS($C258,38))="UL",ISERROR(SEARCH("Rear",INDIRECT(ADDRESS($C258,33)))),ISERROR(SEARCH("Side",INDIRECT(ADDRESS($C258,33))))),INDIRECT(ADDRESS($C258,COLUMN())),0),0),IF($D258&gt;0,IF(AND(INDIRECT(ADDRESS($D258,44))=0,INDIRECT(ADDRESS($D258,38))="UL",ISERROR(SEARCH("Rear",INDIRECT(ADDRESS($D258,33)))),ISERROR(SEARCH("Side",INDIRECT(ADDRESS($D258,33))))),INDIRECT(ADDRESS($D258,COLUMN())),0),0),IF($E258&gt;0,IF(AND(INDIRECT(ADDRESS($E258,44))=0,INDIRECT(ADDRESS($E258,38))="UL",ISERROR(SEARCH("Rear",INDIRECT(ADDRESS($E258,33)))),ISERROR(SEARCH("Side",INDIRECT(ADDRESS($E258,33))))),INDIRECT(ADDRESS($E258,COLUMN())),0),0),IF($F258&gt;0,IF(AND(INDIRECT(ADDRESS($F258,44))=0,INDIRECT(ADDRESS($F258,38))="UL",ISERROR(SEARCH("Rear",INDIRECT(ADDRESS($F258,33)))),ISERROR(SEARCH("Side",INDIRECT(ADDRESS($F258,33))))),INDIRECT(ADDRESS($F258,COLUMN())),0),0),IF($G258&gt;0,IF(AND(INDIRECT(ADDRESS($G258,44))=0,INDIRECT(ADDRESS($G258,38))="UL",ISERROR(SEARCH("Rear",INDIRECT(ADDRESS($G258,33)))),ISERROR(SEARCH("Side",INDIRECT(ADDRESS($G258,33))))),INDIRECT(ADDRESS($G258,COLUMN())),0),0),IF($H258&gt;0,IF(AND(INDIRECT(ADDRESS($H258,44))=0,INDIRECT(ADDRESS($H258,38))="UL",ISERROR(SEARCH("Rear",INDIRECT(ADDRESS($H258,33)))),ISERROR(SEARCH("Side",INDIRECT(ADDRESS($H258,33))))),INDIRECT(ADDRESS($H258,COLUMN())),0),0),IF($I258&gt;0,IF(AND(INDIRECT(ADDRESS($I258,44))=0,INDIRECT(ADDRESS($I258,38))="UL",ISERROR(SEARCH("Rear",INDIRECT(ADDRESS($I258,33)))),ISERROR(SEARCH("Side",INDIRECT(ADDRESS($I258,33))))),INDIRECT(ADDRESS($I258,COLUMN())),0),0),IF($J258&gt;0,IF(AND(INDIRECT(ADDRESS($J258,44))=0,INDIRECT(ADDRESS($J258,38))="UL",ISERROR(SEARCH("Rear",INDIRECT(ADDRESS($J258,33)))),ISERROR(SEARCH("Side",INDIRECT(ADDRESS($J258,33))))),INDIRECT(ADDRESS($J258,COLUMN())),0),0),IF($K258&gt;0,IF(AND(INDIRECT(ADDRESS($K258,44))=0,INDIRECT(ADDRESS($K258,38))="UL",ISERROR(SEARCH("Rear",INDIRECT(ADDRESS($K258,33)))),ISERROR(SEARCH("Side",INDIRECT(ADDRESS($K258,33))))),INDIRECT(ADDRESS($K258,COLUMN())),0),0),IF($L258&gt;0,IF(AND(INDIRECT(ADDRESS($L258,44))=0,INDIRECT(ADDRESS($L258,38))="UL",ISERROR(SEARCH("Rear",INDIRECT(ADDRESS($L258,33)))),ISERROR(SEARCH("Side",INDIRECT(ADDRESS($L258,33))))),INDIRECT(ADDRESS($L258,COLUMN())),0),0),IF($M258&gt;0,IF(AND(INDIRECT(ADDRESS($M258,44))=0,INDIRECT(ADDRESS($M258,38))="UL",ISERROR(SEARCH("Rear",INDIRECT(ADDRESS($M258,33)))),ISERROR(SEARCH("Side",INDIRECT(ADDRESS($M258,33))))),INDIRECT(ADDRESS($M258,COLUMN())),0),0))</f>
        <v>0.22222222222222221</v>
      </c>
      <c r="BX258" s="57">
        <f t="shared" ca="1" si="201"/>
        <v>0.88888888888888884</v>
      </c>
      <c r="BY258" s="57" cm="1">
        <f t="array" aca="1" ref="BY258" ca="1">SUM(IF($C258&gt;0,IF(AND(INDIRECT(ADDRESS($C258,44))=0,INDIRECT(ADDRESS($C258,38))="UL"),INDIRECT(ADDRESS($C258,COLUMN())),0),0),IF($D258&gt;0,IF(AND(INDIRECT(ADDRESS($D258,44))=0,INDIRECT(ADDRESS($D258,38))="UL"),INDIRECT(ADDRESS($D258,COLUMN())),0),0),IF($E258&gt;0,IF(AND(INDIRECT(ADDRESS($E258,44))=0,INDIRECT(ADDRESS($E258,38))="UL"),INDIRECT(ADDRESS($E258,COLUMN())),0),0),IF($F258&gt;0,IF(AND(INDIRECT(ADDRESS($F258,44))=0,INDIRECT(ADDRESS($F258,38))="UL"),INDIRECT(ADDRESS($F258,COLUMN())),0),0),IF($G258&gt;0,IF(AND(INDIRECT(ADDRESS($G258,44))=0,INDIRECT(ADDRESS($G258,38))="UL"),INDIRECT(ADDRESS($G258,COLUMN())),0),0),IF($H258&gt;0,IF(AND(INDIRECT(ADDRESS($H258,44))=0,INDIRECT(ADDRESS($H258,38))="UL"),INDIRECT(ADDRESS($H258,COLUMN())),0),0),IF($I258&gt;0,IF(AND(INDIRECT(ADDRESS($I258,44))=0,INDIRECT(ADDRESS($I258,38))="UL"),INDIRECT(ADDRESS($I258,COLUMN())),0),0),IF($J258&gt;0,IF(AND(INDIRECT(ADDRESS($J258,44))=0,INDIRECT(ADDRESS($J258,38))="UL"),INDIRECT(ADDRESS($J258,COLUMN())),0),0),IF($K258&gt;0,IF(AND(INDIRECT(ADDRESS($K258,44))=0,INDIRECT(ADDRESS($K258,38))="UL"),INDIRECT(ADDRESS($K258,COLUMN())),0),0),IF($L258&gt;0,IF(AND(INDIRECT(ADDRESS($L258,44))=0,INDIRECT(ADDRESS($L258,38))="UL"),INDIRECT(ADDRESS($L258,COLUMN())),0),0),IF($M258&gt;0,IF(AND(INDIRECT(ADDRESS($M258,44))=0,INDIRECT(ADDRESS($M258,38))="UL"),INDIRECT(ADDRESS($M258,COLUMN())),0),0))</f>
        <v>7.407407407407407E-2</v>
      </c>
      <c r="BZ258" s="57" cm="1">
        <f t="array" aca="1" ref="BZ258" ca="1">SUM(IF($C258&gt;0,IF(AND(INDIRECT(ADDRESS($C258,44))=0,INDIRECT(ADDRESS($C258,38))="UL"),INDIRECT(ADDRESS($C258,COLUMN())),0),0),IF($D258&gt;0,IF(AND(INDIRECT(ADDRESS($D258,44))=0,INDIRECT(ADDRESS($D258,38))="UL"),INDIRECT(ADDRESS($D258,COLUMN())),0),0),IF($E258&gt;0,IF(AND(INDIRECT(ADDRESS($E258,44))=0,INDIRECT(ADDRESS($E258,38))="UL"),INDIRECT(ADDRESS($E258,COLUMN())),0),0),IF($F258&gt;0,IF(AND(INDIRECT(ADDRESS($F258,44))=0,INDIRECT(ADDRESS($F258,38))="UL"),INDIRECT(ADDRESS($F258,COLUMN())),0),0),IF($G258&gt;0,IF(AND(INDIRECT(ADDRESS($G258,44))=0,INDIRECT(ADDRESS($G258,38))="UL"),INDIRECT(ADDRESS($G258,COLUMN())),0),0),IF($H258&gt;0,IF(AND(INDIRECT(ADDRESS($H258,44))=0,INDIRECT(ADDRESS($H258,38))="UL"),INDIRECT(ADDRESS($H258,COLUMN())),0),0),IF($I258&gt;0,IF(AND(INDIRECT(ADDRESS($I258,44))=0,INDIRECT(ADDRESS($I258,38))="UL"),INDIRECT(ADDRESS($I258,COLUMN())),0),0),IF($J258&gt;0,IF(AND(INDIRECT(ADDRESS($J258,44))=0,INDIRECT(ADDRESS($J258,38))="UL"),INDIRECT(ADDRESS($J258,COLUMN())),0),0),IF($K258&gt;0,IF(AND(INDIRECT(ADDRESS($K258,44))=0,INDIRECT(ADDRESS($K258,38))="UL"),INDIRECT(ADDRESS($K258,COLUMN())),0),0),IF($L258&gt;0,IF(AND(INDIRECT(ADDRESS($L258,44))=0,INDIRECT(ADDRESS($L258,38))="UL"),INDIRECT(ADDRESS($L258,COLUMN())),0),0),IF($M258&gt;0,IF(AND(INDIRECT(ADDRESS($M258,44))=0,INDIRECT(ADDRESS($M258,38))="UL"),INDIRECT(ADDRESS($M258,COLUMN())),0),0))</f>
        <v>0.29629629629629628</v>
      </c>
      <c r="CA258" s="57">
        <f t="shared" ca="1" si="202"/>
        <v>7.407407407407407E-2</v>
      </c>
      <c r="CB258" s="57" cm="1">
        <f t="array" aca="1" ref="CB258" ca="1">SUM(IF($C258&gt;0,IF(AND(INDIRECT(ADDRESS($C258,44))=0,INDIRECT(ADDRESS($C258,38))&lt;&gt;"UL"),INDIRECT(ADDRESS($C258,COLUMN())),0),0),IF($D258&gt;0,IF(AND(INDIRECT(ADDRESS($D258,44))=0,INDIRECT(ADDRESS($D258,38))&lt;&gt;"UL"),INDIRECT(ADDRESS($D258,COLUMN())),0),0),IF($E258&gt;0,IF(AND(INDIRECT(ADDRESS($E258,44))=0,INDIRECT(ADDRESS($E258,38))&lt;&gt;"UL"),INDIRECT(ADDRESS($E258,COLUMN())),0),0),IF($F258&gt;0,IF(AND(INDIRECT(ADDRESS($F258,44))=0,INDIRECT(ADDRESS($F258,38))&lt;&gt;"UL"),INDIRECT(ADDRESS($F258,COLUMN())),0),0),IF($G258&gt;0,IF(AND(INDIRECT(ADDRESS($G258,44))=0,INDIRECT(ADDRESS($G258,38))&lt;&gt;"UL"),INDIRECT(ADDRESS($G258,COLUMN())),0),0),IF($H258&gt;0,IF(AND(INDIRECT(ADDRESS($H258,44))=0,INDIRECT(ADDRESS($H258,38))&lt;&gt;"UL"),INDIRECT(ADDRESS($H258,COLUMN())),0),0),IF($I258&gt;0,IF(AND(INDIRECT(ADDRESS($I258,44))=0,INDIRECT(ADDRESS($I258,38))&lt;&gt;"UL"),INDIRECT(ADDRESS($I258,COLUMN())),0),0),IF($J258&gt;0,IF(AND(INDIRECT(ADDRESS($J258,44))=0,INDIRECT(ADDRESS($J258,38))&lt;&gt;"UL"),INDIRECT(ADDRESS($J258,COLUMN())),0),0),IF($K258&gt;0,IF(AND(INDIRECT(ADDRESS($K258,44))=0,INDIRECT(ADDRESS($K258,38))&lt;&gt;"UL"),INDIRECT(ADDRESS($K258,COLUMN())),0),0),IF($L258&gt;0,IF(AND(INDIRECT(ADDRESS($L258,44))=0,INDIRECT(ADDRESS($L258,38))&lt;&gt;"UL"),INDIRECT(ADDRESS($L258,COLUMN())),0),0),IF($M258&gt;0,IF(AND(INDIRECT(ADDRESS($M258,44))=0,INDIRECT(ADDRESS($M258,38))&lt;&gt;"UL"),INDIRECT(ADDRESS($M258,COLUMN())),0),0))</f>
        <v>0.44444444444444442</v>
      </c>
      <c r="CC258" s="57">
        <f t="shared" ca="1" si="203"/>
        <v>1.3333333333333333</v>
      </c>
      <c r="CD258" s="57" cm="1">
        <f t="array" aca="1" ref="CD258" ca="1">SUM(IF($C258&gt;0,IF(AND(INDIRECT(ADDRESS($C258,44))=0,INDIRECT(ADDRESS($C258,38))&lt;&gt;"UL"),INDIRECT(ADDRESS($C258,COLUMN())),0),0),IF($D258&gt;0,IF(AND(INDIRECT(ADDRESS($D258,44))=0,INDIRECT(ADDRESS($D258,38))&lt;&gt;"UL"),INDIRECT(ADDRESS($D258,COLUMN())),0),0),IF($E258&gt;0,IF(AND(INDIRECT(ADDRESS($E258,44))=0,INDIRECT(ADDRESS($E258,38))&lt;&gt;"UL"),INDIRECT(ADDRESS($E258,COLUMN())),0),0),IF($F258&gt;0,IF(AND(INDIRECT(ADDRESS($F258,44))=0,INDIRECT(ADDRESS($F258,38))&lt;&gt;"UL"),INDIRECT(ADDRESS($F258,COLUMN())),0),0),IF($G258&gt;0,IF(AND(INDIRECT(ADDRESS($G258,44))=0,INDIRECT(ADDRESS($G258,38))&lt;&gt;"UL"),INDIRECT(ADDRESS($G258,COLUMN())),0),0),IF($H258&gt;0,IF(AND(INDIRECT(ADDRESS($H258,44))=0,INDIRECT(ADDRESS($H258,38))&lt;&gt;"UL"),INDIRECT(ADDRESS($H258,COLUMN())),0),0),IF($I258&gt;0,IF(AND(INDIRECT(ADDRESS($I258,44))=0,INDIRECT(ADDRESS($I258,38))&lt;&gt;"UL"),INDIRECT(ADDRESS($I258,COLUMN())),0),0),IF($J258&gt;0,IF(AND(INDIRECT(ADDRESS($J258,44))=0,INDIRECT(ADDRESS($J258,38))&lt;&gt;"UL"),INDIRECT(ADDRESS($J258,COLUMN())),0),0),IF($K258&gt;0,IF(AND(INDIRECT(ADDRESS($K258,44))=0,INDIRECT(ADDRESS($K258,38))&lt;&gt;"UL"),INDIRECT(ADDRESS($K258,COLUMN())),0),0),IF($L258&gt;0,IF(AND(INDIRECT(ADDRESS($L258,44))=0,INDIRECT(ADDRESS($L258,38))&lt;&gt;"UL"),INDIRECT(ADDRESS($L258,COLUMN())),0),0),IF($M258&gt;0,IF(AND(INDIRECT(ADDRESS($M258,44))=0,INDIRECT(ADDRESS($M258,38))&lt;&gt;"UL"),INDIRECT(ADDRESS($M258,COLUMN())),0),0))</f>
        <v>0.14814814814814814</v>
      </c>
      <c r="CE258" s="57" cm="1">
        <f t="array" aca="1" ref="CE258" ca="1">SUM(IF($C258&gt;0,IF(AND(INDIRECT(ADDRESS($C258,44))=0,INDIRECT(ADDRESS($C258,38))&lt;&gt;"UL"),INDIRECT(ADDRESS($C258,COLUMN())),0),0),IF($D258&gt;0,IF(AND(INDIRECT(ADDRESS($D258,44))=0,INDIRECT(ADDRESS($D258,38))&lt;&gt;"UL"),INDIRECT(ADDRESS($D258,COLUMN())),0),0),IF($E258&gt;0,IF(AND(INDIRECT(ADDRESS($E258,44))=0,INDIRECT(ADDRESS($E258,38))&lt;&gt;"UL"),INDIRECT(ADDRESS($E258,COLUMN())),0),0),IF($F258&gt;0,IF(AND(INDIRECT(ADDRESS($F258,44))=0,INDIRECT(ADDRESS($F258,38))&lt;&gt;"UL"),INDIRECT(ADDRESS($F258,COLUMN())),0),0),IF($G258&gt;0,IF(AND(INDIRECT(ADDRESS($G258,44))=0,INDIRECT(ADDRESS($G258,38))&lt;&gt;"UL"),INDIRECT(ADDRESS($G258,COLUMN())),0),0),IF($H258&gt;0,IF(AND(INDIRECT(ADDRESS($H258,44))=0,INDIRECT(ADDRESS($H258,38))&lt;&gt;"UL"),INDIRECT(ADDRESS($H258,COLUMN())),0),0),IF($I258&gt;0,IF(AND(INDIRECT(ADDRESS($I258,44))=0,INDIRECT(ADDRESS($I258,38))&lt;&gt;"UL"),INDIRECT(ADDRESS($I258,COLUMN())),0),0),IF($J258&gt;0,IF(AND(INDIRECT(ADDRESS($J258,44))=0,INDIRECT(ADDRESS($J258,38))&lt;&gt;"UL"),INDIRECT(ADDRESS($J258,COLUMN())),0),0),IF($K258&gt;0,IF(AND(INDIRECT(ADDRESS($K258,44))=0,INDIRECT(ADDRESS($K258,38))&lt;&gt;"UL"),INDIRECT(ADDRESS($K258,COLUMN())),0),0),IF($L258&gt;0,IF(AND(INDIRECT(ADDRESS($L258,44))=0,INDIRECT(ADDRESS($L258,38))&lt;&gt;"UL"),INDIRECT(ADDRESS($L258,COLUMN())),0),0),IF($M258&gt;0,IF(AND(INDIRECT(ADDRESS($M258,44))=0,INDIRECT(ADDRESS($M258,38))&lt;&gt;"UL"),INDIRECT(ADDRESS($M258,COLUMN())),0),0))</f>
        <v>0.44444444444444442</v>
      </c>
      <c r="CF258" s="57">
        <f t="shared" ca="1" si="204"/>
        <v>0.14814814814814814</v>
      </c>
      <c r="CG258" s="57">
        <f t="shared" ca="1" si="205"/>
        <v>2.6739128588935852</v>
      </c>
      <c r="CH258" s="57">
        <f t="shared" ca="1" si="206"/>
        <v>0.12732918375683738</v>
      </c>
      <c r="CI258" s="19">
        <f t="shared" ca="1" si="207"/>
        <v>18.589250086386091</v>
      </c>
      <c r="CJ258" s="19"/>
      <c r="CK258" s="57" cm="1">
        <f t="array" aca="1" ref="CK258" ca="1">IF(AU258="S", SUM(IF($C258&gt;0,IF(INDIRECT(ADDRESS($C258,43))&lt;&gt;1,INDIRECT(ADDRESS($C258,48)),0),0), IF($D258&gt;0,IF(INDIRECT(ADDRESS($D258,43))&lt;&gt;1,INDIRECT(ADDRESS($D258,48)),0),0), IF($E258&gt;0,IF(INDIRECT(ADDRESS($E258,43))&lt;&gt;1,INDIRECT(ADDRESS($E258,48)),0),0), IF($F258&gt;0,IF(INDIRECT(ADDRESS($F258,43))&lt;&gt;1,INDIRECT(ADDRESS($F258,48)),0),0), IF($G258&gt;0,IF(INDIRECT(ADDRESS($G258,43))&lt;&gt;1,INDIRECT(ADDRESS($G258,48)),0),0), IF($H258&gt;0,IF(INDIRECT(ADDRESS($H258,43))&lt;&gt;1,INDIRECT(ADDRESS($H258,48)),0),0), IF($I258&gt;0,IF(INDIRECT(ADDRESS($I258,43))&lt;&gt;1,INDIRECT(ADDRESS($I258,48)),0),0), IF($J258&gt;0,IF(INDIRECT(ADDRESS($J258,43))&lt;&gt;1,INDIRECT(ADDRESS($J258,48)),0),0), IF($K258&gt;0,IF(INDIRECT(ADDRESS($K258,43))&lt;&gt;1,INDIRECT(ADDRESS($K258,48)),0),0), IF($L258&gt;0,IF(INDIRECT(ADDRESS($L258,43))&lt;&gt;1,INDIRECT(ADDRESS($L258,48)),0),0), IF($M258&gt;0,IF(INDIRECT(ADDRESS($M258,43))&lt;&gt;1,INDIRECT(ADDRESS($M258,48)),0),0)), IF(AU258="L",SUM(IF($C258&gt;0,IF(INDIRECT(ADDRESS($C258,43))&lt;&gt;1,INDIRECT(ADDRESS($C258,50)),0),0), IF($D258&gt;0,IF(INDIRECT(ADDRESS($D258,43))&lt;&gt;1,INDIRECT(ADDRESS($D258,50)),0),0), IF($E258&gt;0,IF(INDIRECT(ADDRESS($E258,43))&lt;&gt;1,INDIRECT(ADDRESS($E258,50)),0),0), IF($F258&gt;0,IF(INDIRECT(ADDRESS($F258,43))&lt;&gt;1,INDIRECT(ADDRESS($F258,50)),0),0), IF($G258&gt;0,IF(INDIRECT(ADDRESS($G258,43))&lt;&gt;1,INDIRECT(ADDRESS($G258,50)),0),0), IF($G258&gt;0,IF(INDIRECT(ADDRESS($G258,43))&lt;&gt;1,INDIRECT(ADDRESS($G258,50)),0),0), IF($H258&gt;0,IF(INDIRECT(ADDRESS($H258,43))&lt;&gt;1,INDIRECT(ADDRESS($H258,50)),0),0), IF($I258&gt;0,IF(INDIRECT(ADDRESS($I258,43))&lt;&gt;1,INDIRECT(ADDRESS($I258,50)),0),0), IF($J258&gt;0,IF(INDIRECT(ADDRESS($J258,43))&lt;&gt;1,INDIRECT(ADDRESS($J258,50)),0),0), IF($K258&gt;0,IF(INDIRECT(ADDRESS($K258,43))&lt;&gt;1,INDIRECT(ADDRESS($K258,50)),0),0), IF($L258&gt;0,IF(INDIRECT(ADDRESS($L258,43))&lt;&gt;1,INDIRECT(ADDRESS($L258,50)),0),0), IF($M258&gt;0,IF(INDIRECT(ADDRESS($M258,43))&lt;&gt;1,INDIRECT(ADDRESS($M258,50)),0),0)), SUM(IF($C258&gt;0,IF(INDIRECT(ADDRESS($C258,43))&lt;&gt;1,INDIRECT(ADDRESS($C258,49)),0),0), IF($D258&gt;0,IF(INDIRECT(ADDRESS($D258,43))&lt;&gt;1,INDIRECT(ADDRESS($D258,49)),0),0), IF($E258&gt;0,IF(INDIRECT(ADDRESS($E258,43))&lt;&gt;1,INDIRECT(ADDRESS($E258,49)),0),0), IF($F258&gt;0,IF(INDIRECT(ADDRESS($F258,43))&lt;&gt;1,INDIRECT(ADDRESS($F258,49)),0),0), IF($G258&gt;0,IF(INDIRECT(ADDRESS($G258,43))&lt;&gt;1,INDIRECT(ADDRESS($G258,49)),0),0), IF($G258&gt;0,IF(INDIRECT(ADDRESS($G258,43))&lt;&gt;1,INDIRECT(ADDRESS($G258,49)),0),0), IF($H258&gt;0,IF(INDIRECT(ADDRESS($H258,43))&lt;&gt;1,INDIRECT(ADDRESS($H258,49)),0),0), IF($I258&gt;0,IF(INDIRECT(ADDRESS($I258,43))&lt;&gt;1,INDIRECT(ADDRESS($I258,49)),0),0), IF($J258&gt;0,IF(INDIRECT(ADDRESS($J258,43))&lt;&gt;1,INDIRECT(ADDRESS($J258,49)),0),0), IF($K258&gt;0,IF(INDIRECT(ADDRESS($K258,43))&lt;&gt;1,INDIRECT(ADDRESS($K258,49)),0),0), IF($L258&gt;0,IF(INDIRECT(ADDRESS($L258,43))&lt;&gt;1,INDIRECT(ADDRESS($L258,49)),0),0), IF($M258&gt;0,IF(INDIRECT(ADDRESS($M258,43))&lt;&gt;1,INDIRECT(ADDRESS($M258,49)),0),0))))</f>
        <v>2.2222222222222219</v>
      </c>
      <c r="CL258" s="57" cm="1">
        <f t="array" aca="1" ref="CL258" ca="1">SUM(IF($C258&gt;0,IF(INDIRECT(ADDRESS($C258,44))=1,INDIRECT(ADDRESS($C258,90)),0),0), IF($D258&gt;0,IF(INDIRECT(ADDRESS($D258,44))=1,INDIRECT(ADDRESS($D258,90)),0),0), IF($E258&gt;0,IF(INDIRECT(ADDRESS($E258,44))=1,INDIRECT(ADDRESS($E258,90)),0),0), IF($F258&gt;0,IF(INDIRECT(ADDRESS($F258,44))=1,INDIRECT(ADDRESS($F258,90)),0),0), IF($G258&gt;0,IF(INDIRECT(ADDRESS($G258,44))=1,INDIRECT(ADDRESS($G258,90)),0),0), IF($H258&gt;0,IF(INDIRECT(ADDRESS($H258,44))=1,INDIRECT(ADDRESS($H258,90)),0),0), IF($I258&gt;0,IF(INDIRECT(ADDRESS($I258,44))=1,INDIRECT(ADDRESS($I258,90)),0),0), IF($J258&gt;0,IF(INDIRECT(ADDRESS($J258,44))=1,INDIRECT(ADDRESS($J258,90)),0),0), IF($K258&gt;0,IF(INDIRECT(ADDRESS($K258,44))=1,INDIRECT(ADDRESS($K258,90)),0),0), IF($L258&gt;0,IF(INDIRECT(ADDRESS($L258,44))=1,INDIRECT(ADDRESS($L258,90)),0),0), IF($M258&gt;0,IF(INDIRECT(ADDRESS($M258,44))=1,INDIRECT(ADDRESS($M258,90)),0),0))</f>
        <v>0</v>
      </c>
      <c r="CM258" s="56">
        <f t="shared" ca="1" si="208"/>
        <v>0.95190538708824834</v>
      </c>
      <c r="CN258" s="59"/>
    </row>
    <row r="259" spans="1:92" x14ac:dyDescent="0.25">
      <c r="A259" s="52" t="s">
        <v>323</v>
      </c>
      <c r="B259" s="67">
        <v>206</v>
      </c>
      <c r="C259" s="67">
        <v>216</v>
      </c>
      <c r="D259" s="67">
        <v>237</v>
      </c>
      <c r="E259" s="67">
        <v>240</v>
      </c>
      <c r="F259" s="67"/>
      <c r="G259" s="67"/>
      <c r="H259" s="67"/>
      <c r="I259" s="67"/>
      <c r="J259" s="67"/>
      <c r="K259" s="67"/>
      <c r="L259" s="67"/>
      <c r="M259" s="67"/>
      <c r="N259" s="67">
        <f ca="1">SUM(INDIRECT(ADDRESS(B259,COLUMN())),IF(C259&gt;0,INDIRECT(ADDRESS(C259,COLUMN())),0),IF(D259&gt;0,INDIRECT(ADDRESS(D259,COLUMN())),0),IF(E259&gt;0,INDIRECT(ADDRESS(E259,COLUMN())),0),IF(F259&gt;0,INDIRECT(ADDRESS(F259,COLUMN())),0),IF(G259&gt;0,INDIRECT(ADDRESS(G259,COLUMN())),0),IF(H259&gt;0,INDIRECT(ADDRESS(H259,COLUMN())),0),IF(I259&gt;0,INDIRECT(ADDRESS(I259,COLUMN())),0),IF(J259&gt;0,INDIRECT(ADDRESS(J259,COLUMN())),0),IF(K259&gt;0,INDIRECT(ADDRESS(K259,COLUMN())),0),IF(L259&gt;0,INDIRECT(ADDRESS(L259,COLUMN())),0),IF(M259&gt;0,INDIRECT(ADDRESS(M259,COLUMN())),0))</f>
        <v>19</v>
      </c>
      <c r="O259" s="67" t="str" cm="1">
        <f t="array" aca="1" ref="O259" ca="1">INDIRECT(ADDRESS($B259,COLUMN()))</f>
        <v>Fighter</v>
      </c>
      <c r="P259" s="67" cm="1">
        <f t="array" aca="1" ref="P259" ca="1">INDIRECT(ADDRESS($B259,COLUMN()))</f>
        <v>2</v>
      </c>
      <c r="Q259" s="67" cm="1">
        <f t="array" aca="1" ref="Q259" ca="1">INDIRECT(ADDRESS($B259,COLUMN()))</f>
        <v>0</v>
      </c>
      <c r="R259" s="67" cm="1">
        <f t="array" aca="1" ref="R259" ca="1">INDIRECT(ADDRESS($B259,COLUMN()))</f>
        <v>0</v>
      </c>
      <c r="S259" s="67" cm="1">
        <f t="array" aca="1" ref="S259" ca="1">INDIRECT(ADDRESS($B259,COLUMN()))</f>
        <v>2</v>
      </c>
      <c r="T259" s="67" t="str" cm="1">
        <f t="array" aca="1" ref="T259" ca="1">INDIRECT(ADDRESS($B259,COLUMN()))</f>
        <v>1-5</v>
      </c>
      <c r="U259" s="67" cm="1">
        <f t="array" aca="1" ref="U259" ca="1">INDIRECT(ADDRESS($B259,COLUMN()))</f>
        <v>5</v>
      </c>
      <c r="V259" s="67" cm="1">
        <f t="array" aca="1" ref="V259" ca="1">INDIRECT(ADDRESS($B259,COLUMN()))</f>
        <v>0</v>
      </c>
      <c r="W259" s="67" cm="1">
        <f t="array" aca="1" ref="W259" ca="1">INDIRECT(ADDRESS($B259,COLUMN()))</f>
        <v>4</v>
      </c>
      <c r="X259" s="67" cm="1">
        <f t="array" aca="1" ref="X259" ca="1">INDIRECT(ADDRESS($B259,COLUMN()))</f>
        <v>8</v>
      </c>
      <c r="Y259" s="67" cm="1">
        <f t="array" aca="1" ref="Y259" ca="1">INDIRECT(ADDRESS($B259,COLUMN()))</f>
        <v>4</v>
      </c>
      <c r="Z259" s="67" cm="1">
        <f t="array" aca="1" ref="Z259" ca="1">INDIRECT(ADDRESS($B259,COLUMN()))</f>
        <v>4</v>
      </c>
      <c r="AA259" s="67" cm="1">
        <f t="array" aca="1" ref="AA259" ca="1">INDIRECT(ADDRESS($B259,COLUMN()))</f>
        <v>0</v>
      </c>
      <c r="AB259" s="56">
        <f t="shared" ca="1" si="209"/>
        <v>0.79535426540178589</v>
      </c>
      <c r="AC259" s="56">
        <f t="shared" ca="1" si="191"/>
        <v>1.2308235617072005</v>
      </c>
      <c r="AD259" s="56">
        <f t="shared" ca="1" si="192"/>
        <v>2.1405627160125227</v>
      </c>
      <c r="AF259" s="52"/>
      <c r="AG259" s="52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2"/>
      <c r="AU259" s="54" t="s">
        <v>33</v>
      </c>
      <c r="AV259" s="57" cm="1">
        <f t="array" aca="1" ref="AV259" ca="1">SUM(IF($C259&gt;0,IF(AND(INDIRECT(ADDRESS($C259,44))=0,INDIRECT(ADDRESS($C259,38))="UL",ISERROR(SEARCH("Rear",INDIRECT(ADDRESS($C259,33)))),ISERROR(SEARCH("Side",INDIRECT(ADDRESS($C259,33))))),INDIRECT(ADDRESS($C259,COLUMN())),0),0),IF($D259&gt;0,IF(AND(INDIRECT(ADDRESS($D259,44))=0,INDIRECT(ADDRESS($D259,38))="UL",ISERROR(SEARCH("Rear",INDIRECT(ADDRESS($D259,33)))),ISERROR(SEARCH("Side",INDIRECT(ADDRESS($D259,33))))),INDIRECT(ADDRESS($D259,COLUMN())),0),0),IF($E259&gt;0,IF(AND(INDIRECT(ADDRESS($E259,44))=0,INDIRECT(ADDRESS($E259,38))="UL",ISERROR(SEARCH("Rear",INDIRECT(ADDRESS($E259,33)))),ISERROR(SEARCH("Side",INDIRECT(ADDRESS($E259,33))))),INDIRECT(ADDRESS($E259,COLUMN())),0),0),IF($F259&gt;0,IF(AND(INDIRECT(ADDRESS($F259,44))=0,INDIRECT(ADDRESS($F259,38))="UL",ISERROR(SEARCH("Rear",INDIRECT(ADDRESS($F259,33)))),ISERROR(SEARCH("Side",INDIRECT(ADDRESS($F259,33))))),INDIRECT(ADDRESS($F259,COLUMN())),0),0),IF($G259&gt;0,IF(AND(INDIRECT(ADDRESS($G259,44))=0,INDIRECT(ADDRESS($G259,38))="UL",ISERROR(SEARCH("Rear",INDIRECT(ADDRESS($G259,33)))),ISERROR(SEARCH("Side",INDIRECT(ADDRESS($G259,33))))),INDIRECT(ADDRESS($G259,COLUMN())),0),0),IF($H259&gt;0,IF(AND(INDIRECT(ADDRESS($H259,44))=0,INDIRECT(ADDRESS($H259,38))="UL",ISERROR(SEARCH("Rear",INDIRECT(ADDRESS($H259,33)))),ISERROR(SEARCH("Side",INDIRECT(ADDRESS($H259,33))))),INDIRECT(ADDRESS($H259,COLUMN())),0),0),IF($I259&gt;0,IF(AND(INDIRECT(ADDRESS($I259,44))=0,INDIRECT(ADDRESS($I259,38))="UL",ISERROR(SEARCH("Rear",INDIRECT(ADDRESS($I259,33)))),ISERROR(SEARCH("Side",INDIRECT(ADDRESS($I259,33))))),INDIRECT(ADDRESS($I259,COLUMN())),0),0),IF($J259&gt;0,IF(AND(INDIRECT(ADDRESS($J259,44))=0,INDIRECT(ADDRESS($J259,38))="UL",ISERROR(SEARCH("Rear",INDIRECT(ADDRESS($J259,33)))),ISERROR(SEARCH("Side",INDIRECT(ADDRESS($J259,33))))),INDIRECT(ADDRESS($J259,COLUMN())),0),0),IF($K259&gt;0,IF(AND(INDIRECT(ADDRESS($K259,44))=0,INDIRECT(ADDRESS($K259,38))="UL",ISERROR(SEARCH("Rear",INDIRECT(ADDRESS($K259,33)))),ISERROR(SEARCH("Side",INDIRECT(ADDRESS($K259,33))))),INDIRECT(ADDRESS($K259,COLUMN())),0),0),IF($L259&gt;0,IF(AND(INDIRECT(ADDRESS($L259,44))=0,INDIRECT(ADDRESS($L259,38))="UL",ISERROR(SEARCH("Rear",INDIRECT(ADDRESS($L259,33)))),ISERROR(SEARCH("Side",INDIRECT(ADDRESS($L259,33))))),INDIRECT(ADDRESS($L259,COLUMN())),0),0),IF($M259&gt;0,IF(AND(INDIRECT(ADDRESS($M259,44))=0,INDIRECT(ADDRESS($M259,38))="UL",ISERROR(SEARCH("Rear",INDIRECT(ADDRESS($M259,33)))),ISERROR(SEARCH("Side",INDIRECT(ADDRESS($M259,33))))),INDIRECT(ADDRESS($M259,COLUMN())),0),0))</f>
        <v>1.1111111111111112</v>
      </c>
      <c r="AW259" s="57" cm="1">
        <f t="array" aca="1" ref="AW259" ca="1">SUM(IF($C259&gt;0,IF(AND(INDIRECT(ADDRESS($C259,44))=0,INDIRECT(ADDRESS($C259,38))="UL",ISERROR(SEARCH("Rear",INDIRECT(ADDRESS($C259,33)))),ISERROR(SEARCH("Side",INDIRECT(ADDRESS($C259,33))))),INDIRECT(ADDRESS($C259,COLUMN())),0),0),IF($D259&gt;0,IF(AND(INDIRECT(ADDRESS($D259,44))=0,INDIRECT(ADDRESS($D259,38))="UL",ISERROR(SEARCH("Rear",INDIRECT(ADDRESS($D259,33)))),ISERROR(SEARCH("Side",INDIRECT(ADDRESS($D259,33))))),INDIRECT(ADDRESS($D259,COLUMN())),0),0),IF($E259&gt;0,IF(AND(INDIRECT(ADDRESS($E259,44))=0,INDIRECT(ADDRESS($E259,38))="UL",ISERROR(SEARCH("Rear",INDIRECT(ADDRESS($E259,33)))),ISERROR(SEARCH("Side",INDIRECT(ADDRESS($E259,33))))),INDIRECT(ADDRESS($E259,COLUMN())),0),0),IF($F259&gt;0,IF(AND(INDIRECT(ADDRESS($F259,44))=0,INDIRECT(ADDRESS($F259,38))="UL",ISERROR(SEARCH("Rear",INDIRECT(ADDRESS($F259,33)))),ISERROR(SEARCH("Side",INDIRECT(ADDRESS($F259,33))))),INDIRECT(ADDRESS($F259,COLUMN())),0),0),IF($G259&gt;0,IF(AND(INDIRECT(ADDRESS($G259,44))=0,INDIRECT(ADDRESS($G259,38))="UL",ISERROR(SEARCH("Rear",INDIRECT(ADDRESS($G259,33)))),ISERROR(SEARCH("Side",INDIRECT(ADDRESS($G259,33))))),INDIRECT(ADDRESS($G259,COLUMN())),0),0),IF($H259&gt;0,IF(AND(INDIRECT(ADDRESS($H259,44))=0,INDIRECT(ADDRESS($H259,38))="UL",ISERROR(SEARCH("Rear",INDIRECT(ADDRESS($H259,33)))),ISERROR(SEARCH("Side",INDIRECT(ADDRESS($H259,33))))),INDIRECT(ADDRESS($H259,COLUMN())),0),0),IF($I259&gt;0,IF(AND(INDIRECT(ADDRESS($I259,44))=0,INDIRECT(ADDRESS($I259,38))="UL",ISERROR(SEARCH("Rear",INDIRECT(ADDRESS($I259,33)))),ISERROR(SEARCH("Side",INDIRECT(ADDRESS($I259,33))))),INDIRECT(ADDRESS($I259,COLUMN())),0),0),IF($J259&gt;0,IF(AND(INDIRECT(ADDRESS($J259,44))=0,INDIRECT(ADDRESS($J259,38))="UL",ISERROR(SEARCH("Rear",INDIRECT(ADDRESS($J259,33)))),ISERROR(SEARCH("Side",INDIRECT(ADDRESS($J259,33))))),INDIRECT(ADDRESS($J259,COLUMN())),0),0),IF($K259&gt;0,IF(AND(INDIRECT(ADDRESS($K259,44))=0,INDIRECT(ADDRESS($K259,38))="UL",ISERROR(SEARCH("Rear",INDIRECT(ADDRESS($K259,33)))),ISERROR(SEARCH("Side",INDIRECT(ADDRESS($K259,33))))),INDIRECT(ADDRESS($K259,COLUMN())),0),0),IF($L259&gt;0,IF(AND(INDIRECT(ADDRESS($L259,44))=0,INDIRECT(ADDRESS($L259,38))="UL",ISERROR(SEARCH("Rear",INDIRECT(ADDRESS($L259,33)))),ISERROR(SEARCH("Side",INDIRECT(ADDRESS($L259,33))))),INDIRECT(ADDRESS($L259,COLUMN())),0),0),IF($M259&gt;0,IF(AND(INDIRECT(ADDRESS($M259,44))=0,INDIRECT(ADDRESS($M259,38))="UL",ISERROR(SEARCH("Rear",INDIRECT(ADDRESS($M259,33)))),ISERROR(SEARCH("Side",INDIRECT(ADDRESS($M259,33))))),INDIRECT(ADDRESS($M259,COLUMN())),0),0))</f>
        <v>0.66666666666666663</v>
      </c>
      <c r="AX259" s="57" cm="1">
        <f t="array" aca="1" ref="AX259" ca="1">SUM(IF($C259&gt;0,IF(AND(INDIRECT(ADDRESS($C259,44))=0,INDIRECT(ADDRESS($C259,38))="UL",ISERROR(SEARCH("Rear",INDIRECT(ADDRESS($C259,33)))),ISERROR(SEARCH("Side",INDIRECT(ADDRESS($C259,33))))),INDIRECT(ADDRESS($C259,COLUMN())),0),0),IF($D259&gt;0,IF(AND(INDIRECT(ADDRESS($D259,44))=0,INDIRECT(ADDRESS($D259,38))="UL",ISERROR(SEARCH("Rear",INDIRECT(ADDRESS($D259,33)))),ISERROR(SEARCH("Side",INDIRECT(ADDRESS($D259,33))))),INDIRECT(ADDRESS($D259,COLUMN())),0),0),IF($E259&gt;0,IF(AND(INDIRECT(ADDRESS($E259,44))=0,INDIRECT(ADDRESS($E259,38))="UL",ISERROR(SEARCH("Rear",INDIRECT(ADDRESS($E259,33)))),ISERROR(SEARCH("Side",INDIRECT(ADDRESS($E259,33))))),INDIRECT(ADDRESS($E259,COLUMN())),0),0),IF($F259&gt;0,IF(AND(INDIRECT(ADDRESS($F259,44))=0,INDIRECT(ADDRESS($F259,38))="UL",ISERROR(SEARCH("Rear",INDIRECT(ADDRESS($F259,33)))),ISERROR(SEARCH("Side",INDIRECT(ADDRESS($F259,33))))),INDIRECT(ADDRESS($F259,COLUMN())),0),0),IF($G259&gt;0,IF(AND(INDIRECT(ADDRESS($G259,44))=0,INDIRECT(ADDRESS($G259,38))="UL",ISERROR(SEARCH("Rear",INDIRECT(ADDRESS($G259,33)))),ISERROR(SEARCH("Side",INDIRECT(ADDRESS($G259,33))))),INDIRECT(ADDRESS($G259,COLUMN())),0),0),IF($H259&gt;0,IF(AND(INDIRECT(ADDRESS($H259,44))=0,INDIRECT(ADDRESS($H259,38))="UL",ISERROR(SEARCH("Rear",INDIRECT(ADDRESS($H259,33)))),ISERROR(SEARCH("Side",INDIRECT(ADDRESS($H259,33))))),INDIRECT(ADDRESS($H259,COLUMN())),0),0),IF($I259&gt;0,IF(AND(INDIRECT(ADDRESS($I259,44))=0,INDIRECT(ADDRESS($I259,38))="UL",ISERROR(SEARCH("Rear",INDIRECT(ADDRESS($I259,33)))),ISERROR(SEARCH("Side",INDIRECT(ADDRESS($I259,33))))),INDIRECT(ADDRESS($I259,COLUMN())),0),0),IF($J259&gt;0,IF(AND(INDIRECT(ADDRESS($J259,44))=0,INDIRECT(ADDRESS($J259,38))="UL",ISERROR(SEARCH("Rear",INDIRECT(ADDRESS($J259,33)))),ISERROR(SEARCH("Side",INDIRECT(ADDRESS($J259,33))))),INDIRECT(ADDRESS($J259,COLUMN())),0),0),IF($K259&gt;0,IF(AND(INDIRECT(ADDRESS($K259,44))=0,INDIRECT(ADDRESS($K259,38))="UL",ISERROR(SEARCH("Rear",INDIRECT(ADDRESS($K259,33)))),ISERROR(SEARCH("Side",INDIRECT(ADDRESS($K259,33))))),INDIRECT(ADDRESS($K259,COLUMN())),0),0),IF($L259&gt;0,IF(AND(INDIRECT(ADDRESS($L259,44))=0,INDIRECT(ADDRESS($L259,38))="UL",ISERROR(SEARCH("Rear",INDIRECT(ADDRESS($L259,33)))),ISERROR(SEARCH("Side",INDIRECT(ADDRESS($L259,33))))),INDIRECT(ADDRESS($L259,COLUMN())),0),0),IF($M259&gt;0,IF(AND(INDIRECT(ADDRESS($M259,44))=0,INDIRECT(ADDRESS($M259,38))="UL",ISERROR(SEARCH("Rear",INDIRECT(ADDRESS($M259,33)))),ISERROR(SEARCH("Side",INDIRECT(ADDRESS($M259,33))))),INDIRECT(ADDRESS($M259,COLUMN())),0),0))</f>
        <v>0</v>
      </c>
      <c r="AY259" s="58">
        <f t="shared" ca="1" si="193"/>
        <v>1.1111111111111112</v>
      </c>
      <c r="AZ259" s="58">
        <f t="shared" ca="1" si="194"/>
        <v>0.59259259259259256</v>
      </c>
      <c r="BA259" s="58" cm="1">
        <f t="array" aca="1" ref="BA259" ca="1">SUM(IF($C259&gt;0,IF(AND(INDIRECT(ADDRESS($C259,44))=0,INDIRECT(ADDRESS($C259,38))="UL"),INDIRECT(ADDRESS($C259,COLUMN())),0),0),IF($D259&gt;0,IF(AND(INDIRECT(ADDRESS($D259,44))=0,INDIRECT(ADDRESS($D259,38))="UL"),INDIRECT(ADDRESS($D259,COLUMN())),0),0),IF($E259&gt;0,IF(AND(INDIRECT(ADDRESS($E259,44))=0,INDIRECT(ADDRESS($E259,38))="UL"),INDIRECT(ADDRESS($E259,COLUMN())),0),0),IF($F259&gt;0,IF(AND(INDIRECT(ADDRESS($F259,44))=0,INDIRECT(ADDRESS($F259,38))="UL"),INDIRECT(ADDRESS($F259,COLUMN())),0),0),IF($G259&gt;0,IF(AND(INDIRECT(ADDRESS($G259,44))=0,INDIRECT(ADDRESS($G259,38))="UL"),INDIRECT(ADDRESS($G259,COLUMN())),0),0),IF($H259&gt;0,IF(AND(INDIRECT(ADDRESS($H259,44))=0,INDIRECT(ADDRESS($H259,38))="UL"),INDIRECT(ADDRESS($H259,COLUMN())),0),0),IF($I259&gt;0,IF(AND(INDIRECT(ADDRESS($I259,44))=0,INDIRECT(ADDRESS($I259,38))="UL"),INDIRECT(ADDRESS($I259,COLUMN())),0),0),IF($J259&gt;0,IF(AND(INDIRECT(ADDRESS($J259,44))=0,INDIRECT(ADDRESS($J259,38))="UL"),INDIRECT(ADDRESS($J259,COLUMN())),0),0),IF($K259&gt;0,IF(AND(INDIRECT(ADDRESS($K259,44))=0,INDIRECT(ADDRESS($K259,38))="UL"),INDIRECT(ADDRESS($K259,COLUMN())),0),0),IF($L259&gt;0,IF(AND(INDIRECT(ADDRESS($L259,44))=0,INDIRECT(ADDRESS($L259,38))="UL"),INDIRECT(ADDRESS($L259,COLUMN())),0),0),IF($M259&gt;0,IF(AND(INDIRECT(ADDRESS($M259,44))=0,INDIRECT(ADDRESS($M259,38))="UL"),INDIRECT(ADDRESS($M259,COLUMN())),0),0))</f>
        <v>0.17777777777777776</v>
      </c>
      <c r="BB259" s="58" cm="1">
        <f t="array" aca="1" ref="BB259" ca="1">SUM(IF($C259&gt;0,IF(AND(INDIRECT(ADDRESS($C259,44))=0,INDIRECT(ADDRESS($C259,38))="UL"),INDIRECT(ADDRESS($C259,COLUMN())),0),0),IF($D259&gt;0,IF(AND(INDIRECT(ADDRESS($D259,44))=0,INDIRECT(ADDRESS($D259,38))="UL"),INDIRECT(ADDRESS($D259,COLUMN())),0),0),IF($E259&gt;0,IF(AND(INDIRECT(ADDRESS($E259,44))=0,INDIRECT(ADDRESS($E259,38))="UL"),INDIRECT(ADDRESS($E259,COLUMN())),0),0),IF($F259&gt;0,IF(AND(INDIRECT(ADDRESS($F259,44))=0,INDIRECT(ADDRESS($F259,38))="UL"),INDIRECT(ADDRESS($F259,COLUMN())),0),0),IF($G259&gt;0,IF(AND(INDIRECT(ADDRESS($G259,44))=0,INDIRECT(ADDRESS($G259,38))="UL"),INDIRECT(ADDRESS($G259,COLUMN())),0),0),IF($H259&gt;0,IF(AND(INDIRECT(ADDRESS($H259,44))=0,INDIRECT(ADDRESS($H259,38))="UL"),INDIRECT(ADDRESS($H259,COLUMN())),0),0),IF($I259&gt;0,IF(AND(INDIRECT(ADDRESS($I259,44))=0,INDIRECT(ADDRESS($I259,38))="UL"),INDIRECT(ADDRESS($I259,COLUMN())),0),0),IF($J259&gt;0,IF(AND(INDIRECT(ADDRESS($J259,44))=0,INDIRECT(ADDRESS($J259,38))="UL"),INDIRECT(ADDRESS($J259,COLUMN())),0),0),IF($K259&gt;0,IF(AND(INDIRECT(ADDRESS($K259,44))=0,INDIRECT(ADDRESS($K259,38))="UL"),INDIRECT(ADDRESS($K259,COLUMN())),0),0),IF($L259&gt;0,IF(AND(INDIRECT(ADDRESS($L259,44))=0,INDIRECT(ADDRESS($L259,38))="UL"),INDIRECT(ADDRESS($L259,COLUMN())),0),0),IF($M259&gt;0,IF(AND(INDIRECT(ADDRESS($M259,44))=0,INDIRECT(ADDRESS($M259,38))="UL"),INDIRECT(ADDRESS($M259,COLUMN())),0),0))</f>
        <v>0.29629629629629628</v>
      </c>
      <c r="BC259" s="58" cm="1">
        <f t="array" aca="1" ref="BC259" ca="1">SUM(IF($C259&gt;0,IF(AND(INDIRECT(ADDRESS($C259,44))=0,INDIRECT(ADDRESS($C259,38))="UL"),INDIRECT(ADDRESS($C259,COLUMN())),0),0),IF($D259&gt;0,IF(AND(INDIRECT(ADDRESS($D259,44))=0,INDIRECT(ADDRESS($D259,38))="UL"),INDIRECT(ADDRESS($D259,COLUMN())),0),0),IF($E259&gt;0,IF(AND(INDIRECT(ADDRESS($E259,44))=0,INDIRECT(ADDRESS($E259,38))="UL"),INDIRECT(ADDRESS($E259,COLUMN())),0),0),IF($F259&gt;0,IF(AND(INDIRECT(ADDRESS($F259,44))=0,INDIRECT(ADDRESS($F259,38))="UL"),INDIRECT(ADDRESS($F259,COLUMN())),0),0),IF($G259&gt;0,IF(AND(INDIRECT(ADDRESS($G259,44))=0,INDIRECT(ADDRESS($G259,38))="UL"),INDIRECT(ADDRESS($G259,COLUMN())),0),0),IF($H259&gt;0,IF(AND(INDIRECT(ADDRESS($H259,44))=0,INDIRECT(ADDRESS($H259,38))="UL"),INDIRECT(ADDRESS($H259,COLUMN())),0),0),IF($I259&gt;0,IF(AND(INDIRECT(ADDRESS($I259,44))=0,INDIRECT(ADDRESS($I259,38))="UL"),INDIRECT(ADDRESS($I259,COLUMN())),0),0),IF($J259&gt;0,IF(AND(INDIRECT(ADDRESS($J259,44))=0,INDIRECT(ADDRESS($J259,38))="UL"),INDIRECT(ADDRESS($J259,COLUMN())),0),0),IF($K259&gt;0,IF(AND(INDIRECT(ADDRESS($K259,44))=0,INDIRECT(ADDRESS($K259,38))="UL"),INDIRECT(ADDRESS($K259,COLUMN())),0),0),IF($L259&gt;0,IF(AND(INDIRECT(ADDRESS($L259,44))=0,INDIRECT(ADDRESS($L259,38))="UL"),INDIRECT(ADDRESS($L259,COLUMN())),0),0),IF($M259&gt;0,IF(AND(INDIRECT(ADDRESS($M259,44))=0,INDIRECT(ADDRESS($M259,38))="UL"),INDIRECT(ADDRESS($M259,COLUMN())),0),0))</f>
        <v>0.14814814814814814</v>
      </c>
      <c r="BD259" s="58" cm="1">
        <f t="array" aca="1" ref="BD259" ca="1">SUM(IF($C259&gt;0,IF(AND(INDIRECT(ADDRESS($C259,44))=0,INDIRECT(ADDRESS($C259,38))="UL"),INDIRECT(ADDRESS($C259,COLUMN())),0),0),IF($D259&gt;0,IF(AND(INDIRECT(ADDRESS($D259,44))=0,INDIRECT(ADDRESS($D259,38))="UL"),INDIRECT(ADDRESS($D259,COLUMN())),0),0),IF($E259&gt;0,IF(AND(INDIRECT(ADDRESS($E259,44))=0,INDIRECT(ADDRESS($E259,38))="UL"),INDIRECT(ADDRESS($E259,COLUMN())),0),0),IF($F259&gt;0,IF(AND(INDIRECT(ADDRESS($F259,44))=0,INDIRECT(ADDRESS($F259,38))="UL"),INDIRECT(ADDRESS($F259,COLUMN())),0),0),IF($G259&gt;0,IF(AND(INDIRECT(ADDRESS($G259,44))=0,INDIRECT(ADDRESS($G259,38))="UL"),INDIRECT(ADDRESS($G259,COLUMN())),0),0),IF($H259&gt;0,IF(AND(INDIRECT(ADDRESS($H259,44))=0,INDIRECT(ADDRESS($H259,38))="UL"),INDIRECT(ADDRESS($H259,COLUMN())),0),0),IF($I259&gt;0,IF(AND(INDIRECT(ADDRESS($I259,44))=0,INDIRECT(ADDRESS($I259,38))="UL"),INDIRECT(ADDRESS($I259,COLUMN())),0),0),IF($J259&gt;0,IF(AND(INDIRECT(ADDRESS($J259,44))=0,INDIRECT(ADDRESS($J259,38))="UL"),INDIRECT(ADDRESS($J259,COLUMN())),0),0),IF($K259&gt;0,IF(AND(INDIRECT(ADDRESS($K259,44))=0,INDIRECT(ADDRESS($K259,38))="UL"),INDIRECT(ADDRESS($K259,COLUMN())),0),0),IF($L259&gt;0,IF(AND(INDIRECT(ADDRESS($L259,44))=0,INDIRECT(ADDRESS($L259,38))="UL"),INDIRECT(ADDRESS($L259,COLUMN())),0),0),IF($M259&gt;0,IF(AND(INDIRECT(ADDRESS($M259,44))=0,INDIRECT(ADDRESS($M259,38))="UL"),INDIRECT(ADDRESS($M259,COLUMN())),0),0))</f>
        <v>0.3259259259259259</v>
      </c>
      <c r="BE259" s="57">
        <f t="shared" ca="1" si="195"/>
        <v>0.17777777777777776</v>
      </c>
      <c r="BF259" s="57" cm="1">
        <f t="array" aca="1" ref="BF259" ca="1">SUM(IF($C259&gt;0,IF(INDIRECT(ADDRESS($C259,45))=1,INDIRECT(ADDRESS($C259,52))*INDIRECT(ADDRESS($C259,42))/5,0),0), IF($D259&gt;0,IF(INDIRECT(ADDRESS($D259,45))=1,INDIRECT(ADDRESS($D259,52))*INDIRECT(ADDRESS($D259,42))/5,0),0), IF($E259&gt;0,IF(INDIRECT(ADDRESS($E259,45))=1,INDIRECT(ADDRESS($E259,52))*INDIRECT(ADDRESS($E259,42))/5,0),0), IF($F259&gt;0,IF(INDIRECT(ADDRESS($F259,45))=1,INDIRECT(ADDRESS($F259,52))*INDIRECT(ADDRESS($F259,42))/5,0),0), IF($G259&gt;0,IF(INDIRECT(ADDRESS($G259,45))=1,INDIRECT(ADDRESS($G259,52))*INDIRECT(ADDRESS($G259,42))/5,0),0), IF($H259&gt;0,IF(INDIRECT(ADDRESS($H259,45))=1,INDIRECT(ADDRESS($H259,52))*INDIRECT(ADDRESS($H259,42))/5,0),0)
)*$BF$296/100</f>
        <v>0</v>
      </c>
      <c r="BG259" s="19">
        <v>1</v>
      </c>
      <c r="BH259" s="57" cm="1">
        <f t="array" aca="1" ref="BH259" ca="1">SUM(IF($C259&gt;0,IF(AND(INDIRECT(ADDRESS($C259,44))=0,INDIRECT(ADDRESS($C259,38))&lt;&gt;"UL"),INDIRECT(ADDRESS($C259,COLUMN()-12)),0),0), IF($D259&gt;0,IF(AND(INDIRECT(ADDRESS($D259,44))=0,INDIRECT(ADDRESS($D259,38))&lt;&gt;"UL"),INDIRECT(ADDRESS($D259,COLUMN()-12)),0),0), IF($E259&gt;0,IF(AND(INDIRECT(ADDRESS($E259,44))=0,INDIRECT(ADDRESS($E259,38))&lt;&gt;"UL"),INDIRECT(ADDRESS($E259,COLUMN()-12)),0),0), IF($F259&gt;0,IF(AND(INDIRECT(ADDRESS($F259,44))=0,INDIRECT(ADDRESS($F259,38))&lt;&gt;"UL"),INDIRECT(ADDRESS($F259,COLUMN()-12)),0),0), IF($G259&gt;0,IF(AND(INDIRECT(ADDRESS($G259,44))=0,INDIRECT(ADDRESS($G259,38))&lt;&gt;"UL"),INDIRECT(ADDRESS($G259,COLUMN()-12)),0),0), IF($H259&gt;0,IF(AND(INDIRECT(ADDRESS($H259,44))=0,INDIRECT(ADDRESS($H259,38))&lt;&gt;"UL"),INDIRECT(ADDRESS($H259,COLUMN()-12)),0),0), IF($I259&gt;0,IF(AND(INDIRECT(ADDRESS($I259,44))=0,INDIRECT(ADDRESS($I259,38))&lt;&gt;"UL"),INDIRECT(ADDRESS($I259,COLUMN()-12)),0),0), IF($J259&gt;0,IF(AND(INDIRECT(ADDRESS($J259,44))=0,INDIRECT(ADDRESS($J259,38))&lt;&gt;"UL"),INDIRECT(ADDRESS($J259,COLUMN()-12)),0),0), IF($K259&gt;0,IF(AND(INDIRECT(ADDRESS($K259,44))=0,INDIRECT(ADDRESS($K259,38))&lt;&gt;"UL"),INDIRECT(ADDRESS($K259,COLUMN()-12)),0),0), IF($L259&gt;0,IF(AND(INDIRECT(ADDRESS($L259,44))=0,INDIRECT(ADDRESS($L259,38))&lt;&gt;"UL"),INDIRECT(ADDRESS($L259,COLUMN()-12)),0),0), IF($M259&gt;0,IF(AND(INDIRECT(ADDRESS($M259,44))=0,INDIRECT(ADDRESS($M259,38))&lt;&gt;"UL"),INDIRECT(ADDRESS($M259,COLUMN()-12)),0),0))</f>
        <v>0.66666666666666663</v>
      </c>
      <c r="BI259" s="57" cm="1">
        <f t="array" aca="1" ref="BI259" ca="1">SUM(IF($C259&gt;0,IF(AND(INDIRECT(ADDRESS($C259,44))=0,INDIRECT(ADDRESS($C259,38))&lt;&gt;"UL"),INDIRECT(ADDRESS($C259,COLUMN()-12)),0),0), IF($D259&gt;0,IF(AND(INDIRECT(ADDRESS($D259,44))=0,INDIRECT(ADDRESS($D259,38))&lt;&gt;"UL"),INDIRECT(ADDRESS($D259,COLUMN()-12)),0),0), IF($E259&gt;0,IF(AND(INDIRECT(ADDRESS($E259,44))=0,INDIRECT(ADDRESS($E259,38))&lt;&gt;"UL"),INDIRECT(ADDRESS($E259,COLUMN()-12)),0),0), IF($F259&gt;0,IF(AND(INDIRECT(ADDRESS($F259,44))=0,INDIRECT(ADDRESS($F259,38))&lt;&gt;"UL"),INDIRECT(ADDRESS($F259,COLUMN()-12)),0),0), IF($G259&gt;0,IF(AND(INDIRECT(ADDRESS($G259,44))=0,INDIRECT(ADDRESS($G259,38))&lt;&gt;"UL"),INDIRECT(ADDRESS($G259,COLUMN()-12)),0),0), IF($H259&gt;0,IF(AND(INDIRECT(ADDRESS($H259,44))=0,INDIRECT(ADDRESS($H259,38))&lt;&gt;"UL"),INDIRECT(ADDRESS($H259,COLUMN()-12)),0),0), IF($I259&gt;0,IF(AND(INDIRECT(ADDRESS($I259,44))=0,INDIRECT(ADDRESS($I259,38))&lt;&gt;"UL"),INDIRECT(ADDRESS($I259,COLUMN()-12)),0),0), IF($J259&gt;0,IF(AND(INDIRECT(ADDRESS($J259,44))=0,INDIRECT(ADDRESS($J259,38))&lt;&gt;"UL"),INDIRECT(ADDRESS($J259,COLUMN()-12)),0),0), IF($K259&gt;0,IF(AND(INDIRECT(ADDRESS($K259,44))=0,INDIRECT(ADDRESS($K259,38))&lt;&gt;"UL"),INDIRECT(ADDRESS($K259,COLUMN()-12)),0),0), IF($L259&gt;0,IF(AND(INDIRECT(ADDRESS($L259,44))=0,INDIRECT(ADDRESS($L259,38))&lt;&gt;"UL"),INDIRECT(ADDRESS($L259,COLUMN()-12)),0),0), IF($M259&gt;0,IF(AND(INDIRECT(ADDRESS($M259,44))=0,INDIRECT(ADDRESS($M259,38))&lt;&gt;"UL"),INDIRECT(ADDRESS($M259,COLUMN()-12)),0),0))</f>
        <v>0.44444444444444442</v>
      </c>
      <c r="BJ259" s="57" cm="1">
        <f t="array" aca="1" ref="BJ259" ca="1">SUM(IF($C259&gt;0,IF(AND(INDIRECT(ADDRESS($C259,44))=0,INDIRECT(ADDRESS($C259,38))&lt;&gt;"UL"),INDIRECT(ADDRESS($C259,COLUMN()-12)),0),0), IF($D259&gt;0,IF(AND(INDIRECT(ADDRESS($D259,44))=0,INDIRECT(ADDRESS($D259,38))&lt;&gt;"UL"),INDIRECT(ADDRESS($D259,COLUMN()-12)),0),0), IF($E259&gt;0,IF(AND(INDIRECT(ADDRESS($E259,44))=0,INDIRECT(ADDRESS($E259,38))&lt;&gt;"UL"),INDIRECT(ADDRESS($E259,COLUMN()-12)),0),0), IF($F259&gt;0,IF(AND(INDIRECT(ADDRESS($F259,44))=0,INDIRECT(ADDRESS($F259,38))&lt;&gt;"UL"),INDIRECT(ADDRESS($F259,COLUMN()-12)),0),0), IF($G259&gt;0,IF(AND(INDIRECT(ADDRESS($G259,44))=0,INDIRECT(ADDRESS($G259,38))&lt;&gt;"UL"),INDIRECT(ADDRESS($G259,COLUMN()-12)),0),0), IF($H259&gt;0,IF(AND(INDIRECT(ADDRESS($H259,44))=0,INDIRECT(ADDRESS($H259,38))&lt;&gt;"UL"),INDIRECT(ADDRESS($H259,COLUMN()-12)),0),0), IF($I259&gt;0,IF(AND(INDIRECT(ADDRESS($I259,44))=0,INDIRECT(ADDRESS($I259,38))&lt;&gt;"UL"),INDIRECT(ADDRESS($I259,COLUMN()-12)),0),0), IF($J259&gt;0,IF(AND(INDIRECT(ADDRESS($J259,44))=0,INDIRECT(ADDRESS($J259,38))&lt;&gt;"UL"),INDIRECT(ADDRESS($J259,COLUMN()-12)),0),0), IF($K259&gt;0,IF(AND(INDIRECT(ADDRESS($K259,44))=0,INDIRECT(ADDRESS($K259,38))&lt;&gt;"UL"),INDIRECT(ADDRESS($K259,COLUMN()-12)),0),0), IF($L259&gt;0,IF(AND(INDIRECT(ADDRESS($L259,44))=0,INDIRECT(ADDRESS($L259,38))&lt;&gt;"UL"),INDIRECT(ADDRESS($L259,COLUMN()-12)),0),0), IF($M259&gt;0,IF(AND(INDIRECT(ADDRESS($M259,44))=0,INDIRECT(ADDRESS($M259,38))&lt;&gt;"UL"),INDIRECT(ADDRESS($M259,COLUMN()-12)),0),0))</f>
        <v>0.22222222222222221</v>
      </c>
      <c r="BK259" s="57">
        <f t="shared" ca="1" si="196"/>
        <v>0.66666666666666663</v>
      </c>
      <c r="BL259" s="58">
        <f ca="1">SUM(BH259:BJ259)/3</f>
        <v>0.44444444444444448</v>
      </c>
      <c r="BM259" s="57" cm="1">
        <f t="array" aca="1" ref="BM259" ca="1">SUM(IF($C259&gt;0,IF(AND(INDIRECT(ADDRESS($C259,44))=0,INDIRECT(ADDRESS($C259,38))&lt;&gt;"UL"),INDIRECT(ADDRESS($C259,COLUMN()-12)),0),0), IF($D259&gt;0,IF(AND(INDIRECT(ADDRESS($D259,44))=0,INDIRECT(ADDRESS($D259,38))&lt;&gt;"UL"),INDIRECT(ADDRESS($D259,COLUMN()-12)),0),0), IF($E259&gt;0,IF(AND(INDIRECT(ADDRESS($E259,44))=0,INDIRECT(ADDRESS($E259,38))&lt;&gt;"UL"),INDIRECT(ADDRESS($E259,COLUMN()-12)),0),0), IF($F259&gt;0,IF(AND(INDIRECT(ADDRESS($F259,44))=0,INDIRECT(ADDRESS($F259,38))&lt;&gt;"UL"),INDIRECT(ADDRESS($F259,COLUMN()-12)),0),0), IF($G259&gt;0,IF(AND(INDIRECT(ADDRESS($G259,44))=0,INDIRECT(ADDRESS($G259,38))&lt;&gt;"UL"),INDIRECT(ADDRESS($G259,COLUMN()-12)),0),0), IF($H259&gt;0,IF(AND(INDIRECT(ADDRESS($H259,44))=0,INDIRECT(ADDRESS($H259,38))&lt;&gt;"UL"),INDIRECT(ADDRESS($H259,COLUMN()-12)),0),0), IF($I259&gt;0,IF(AND(INDIRECT(ADDRESS($I259,44))=0,INDIRECT(ADDRESS($I259,38))&lt;&gt;"UL"),INDIRECT(ADDRESS($I259,COLUMN()-12)),0),0), IF($J259&gt;0,IF(AND(INDIRECT(ADDRESS($J259,44))=0,INDIRECT(ADDRESS($J259,38))&lt;&gt;"UL"),INDIRECT(ADDRESS($J259,COLUMN()-12)),0),0), IF($K259&gt;0,IF(AND(INDIRECT(ADDRESS($K259,44))=0,INDIRECT(ADDRESS($K259,38))&lt;&gt;"UL"),INDIRECT(ADDRESS($K259,COLUMN()-11)),0),0), IF($L259&gt;0,IF(AND(INDIRECT(ADDRESS($L259,44))=0,INDIRECT(ADDRESS($L259,38))&lt;&gt;"UL"),INDIRECT(ADDRESS($L259,COLUMN()-11)),0),0), IF($M259&gt;0,IF(AND(INDIRECT(ADDRESS($M259,44))=0,INDIRECT(ADDRESS($M259,38))&lt;&gt;"UL"),INDIRECT(ADDRESS($M259,COLUMN()-11)),0),0))</f>
        <v>0.14814814814814817</v>
      </c>
      <c r="BN259" s="57" cm="1">
        <f t="array" aca="1" ref="BN259" ca="1">SUM(IF($C259&gt;0,IF(AND(INDIRECT(ADDRESS($C259,44))=0,INDIRECT(ADDRESS($C259,38))&lt;&gt;"UL"),INDIRECT(ADDRESS($C259,COLUMN()-12)),0),0), IF($D259&gt;0,IF(AND(INDIRECT(ADDRESS($D259,44))=0,INDIRECT(ADDRESS($D259,38))&lt;&gt;"UL"),INDIRECT(ADDRESS($D259,COLUMN()-12)),0),0), IF($E259&gt;0,IF(AND(INDIRECT(ADDRESS($E259,44))=0,INDIRECT(ADDRESS($E259,38))&lt;&gt;"UL"),INDIRECT(ADDRESS($E259,COLUMN()-12)),0),0), IF($F259&gt;0,IF(AND(INDIRECT(ADDRESS($F259,44))=0,INDIRECT(ADDRESS($F259,38))&lt;&gt;"UL"),INDIRECT(ADDRESS($F259,COLUMN()-12)),0),0), IF($G259&gt;0,IF(AND(INDIRECT(ADDRESS($G259,44))=0,INDIRECT(ADDRESS($G259,38))&lt;&gt;"UL"),INDIRECT(ADDRESS($G259,COLUMN()-12)),0),0), IF($H259&gt;0,IF(AND(INDIRECT(ADDRESS($H259,44))=0,INDIRECT(ADDRESS($H259,38))&lt;&gt;"UL"),INDIRECT(ADDRESS($H259,COLUMN()-12)),0),0), IF($I259&gt;0,IF(AND(INDIRECT(ADDRESS($I259,44))=0,INDIRECT(ADDRESS($I259,38))&lt;&gt;"UL"),INDIRECT(ADDRESS($I259,COLUMN()-12)),0),0), IF($J259&gt;0,IF(AND(INDIRECT(ADDRESS($J259,44))=0,INDIRECT(ADDRESS($J259,38))&lt;&gt;"UL"),INDIRECT(ADDRESS($J259,COLUMN()-12)),0),0), IF($K259&gt;0,IF(AND(INDIRECT(ADDRESS($K259,44))=0,INDIRECT(ADDRESS($K259,38))&lt;&gt;"UL"),INDIRECT(ADDRESS($K259,COLUMN()-11)),0),0), IF($L259&gt;0,IF(AND(INDIRECT(ADDRESS($L259,44))=0,INDIRECT(ADDRESS($L259,38))&lt;&gt;"UL"),INDIRECT(ADDRESS($L259,COLUMN()-11)),0),0), IF($M259&gt;0,IF(AND(INDIRECT(ADDRESS($M259,44))=0,INDIRECT(ADDRESS($M259,38))&lt;&gt;"UL"),INDIRECT(ADDRESS($M259,COLUMN()-11)),0),0))</f>
        <v>0.2074074074074074</v>
      </c>
      <c r="BO259" s="57" cm="1">
        <f t="array" aca="1" ref="BO259" ca="1">SUM(IF($C259&gt;0,IF(AND(INDIRECT(ADDRESS($C259,44))=0,INDIRECT(ADDRESS($C259,38))&lt;&gt;"UL"),INDIRECT(ADDRESS($C259,COLUMN()-12)),0),0), IF($D259&gt;0,IF(AND(INDIRECT(ADDRESS($D259,44))=0,INDIRECT(ADDRESS($D259,38))&lt;&gt;"UL"),INDIRECT(ADDRESS($D259,COLUMN()-12)),0),0), IF($E259&gt;0,IF(AND(INDIRECT(ADDRESS($E259,44))=0,INDIRECT(ADDRESS($E259,38))&lt;&gt;"UL"),INDIRECT(ADDRESS($E259,COLUMN()-12)),0),0), IF($F259&gt;0,IF(AND(INDIRECT(ADDRESS($F259,44))=0,INDIRECT(ADDRESS($F259,38))&lt;&gt;"UL"),INDIRECT(ADDRESS($F259,COLUMN()-12)),0),0), IF($G259&gt;0,IF(AND(INDIRECT(ADDRESS($G259,44))=0,INDIRECT(ADDRESS($G259,38))&lt;&gt;"UL"),INDIRECT(ADDRESS($G259,COLUMN()-12)),0),0), IF($H259&gt;0,IF(AND(INDIRECT(ADDRESS($H259,44))=0,INDIRECT(ADDRESS($H259,38))&lt;&gt;"UL"),INDIRECT(ADDRESS($H259,COLUMN()-12)),0),0), IF($I259&gt;0,IF(AND(INDIRECT(ADDRESS($I259,44))=0,INDIRECT(ADDRESS($I259,38))&lt;&gt;"UL"),INDIRECT(ADDRESS($I259,COLUMN()-12)),0),0), IF($J259&gt;0,IF(AND(INDIRECT(ADDRESS($J259,44))=0,INDIRECT(ADDRESS($J259,38))&lt;&gt;"UL"),INDIRECT(ADDRESS($J259,COLUMN()-12)),0),0), IF($K259&gt;0,IF(AND(INDIRECT(ADDRESS($K259,44))=0,INDIRECT(ADDRESS($K259,38))&lt;&gt;"UL"),INDIRECT(ADDRESS($K259,COLUMN()-11)),0),0), IF($L259&gt;0,IF(AND(INDIRECT(ADDRESS($L259,44))=0,INDIRECT(ADDRESS($L259,38))&lt;&gt;"UL"),INDIRECT(ADDRESS($L259,COLUMN()-11)),0),0), IF($M259&gt;0,IF(AND(INDIRECT(ADDRESS($M259,44))=0,INDIRECT(ADDRESS($M259,38))&lt;&gt;"UL"),INDIRECT(ADDRESS($M259,COLUMN()-11)),0),0))</f>
        <v>0.14814814814814817</v>
      </c>
      <c r="BP259" s="57" cm="1">
        <f t="array" aca="1" ref="BP259" ca="1">SUM(IF($C259&gt;0,IF(AND(INDIRECT(ADDRESS($C259,44))=0,INDIRECT(ADDRESS($C259,38))&lt;&gt;"UL"),INDIRECT(ADDRESS($C259,COLUMN()-12)),0),0), IF($D259&gt;0,IF(AND(INDIRECT(ADDRESS($D259,44))=0,INDIRECT(ADDRESS($D259,38))&lt;&gt;"UL"),INDIRECT(ADDRESS($D259,COLUMN()-12)),0),0), IF($E259&gt;0,IF(AND(INDIRECT(ADDRESS($E259,44))=0,INDIRECT(ADDRESS($E259,38))&lt;&gt;"UL"),INDIRECT(ADDRESS($E259,COLUMN()-12)),0),0), IF($F259&gt;0,IF(AND(INDIRECT(ADDRESS($F259,44))=0,INDIRECT(ADDRESS($F259,38))&lt;&gt;"UL"),INDIRECT(ADDRESS($F259,COLUMN()-12)),0),0), IF($G259&gt;0,IF(AND(INDIRECT(ADDRESS($G259,44))=0,INDIRECT(ADDRESS($G259,38))&lt;&gt;"UL"),INDIRECT(ADDRESS($G259,COLUMN()-12)),0),0), IF($H259&gt;0,IF(AND(INDIRECT(ADDRESS($H259,44))=0,INDIRECT(ADDRESS($H259,38))&lt;&gt;"UL"),INDIRECT(ADDRESS($H259,COLUMN()-12)),0),0), IF($I259&gt;0,IF(AND(INDIRECT(ADDRESS($I259,44))=0,INDIRECT(ADDRESS($I259,38))&lt;&gt;"UL"),INDIRECT(ADDRESS($I259,COLUMN()-12)),0),0), IF($J259&gt;0,IF(AND(INDIRECT(ADDRESS($J259,44))=0,INDIRECT(ADDRESS($J259,38))&lt;&gt;"UL"),INDIRECT(ADDRESS($J259,COLUMN()-12)),0),0), IF($K259&gt;0,IF(AND(INDIRECT(ADDRESS($K259,44))=0,INDIRECT(ADDRESS($K259,38))&lt;&gt;"UL"),INDIRECT(ADDRESS($K259,COLUMN()-11)),0),0), IF($L259&gt;0,IF(AND(INDIRECT(ADDRESS($L259,44))=0,INDIRECT(ADDRESS($L259,38))&lt;&gt;"UL"),INDIRECT(ADDRESS($L259,COLUMN()-11)),0),0), IF($M259&gt;0,IF(AND(INDIRECT(ADDRESS($M259,44))=0,INDIRECT(ADDRESS($M259,38))&lt;&gt;"UL"),INDIRECT(ADDRESS($M259,COLUMN()-11)),0),0))</f>
        <v>0.2074074074074074</v>
      </c>
      <c r="BQ259" s="57">
        <f t="shared" ca="1" si="197"/>
        <v>0.14814814814814817</v>
      </c>
      <c r="BR259" s="161">
        <f t="shared" ca="1" si="198"/>
        <v>76.018785609495296</v>
      </c>
      <c r="BS259" s="56"/>
      <c r="BT259" s="56">
        <f t="shared" ca="1" si="199"/>
        <v>2.530103853826223</v>
      </c>
      <c r="BU259" s="89">
        <f t="shared" ca="1" si="200"/>
        <v>0.13316336072769594</v>
      </c>
      <c r="BV259" s="57" t="s">
        <v>33</v>
      </c>
      <c r="BW259" s="57" cm="1">
        <f t="array" aca="1" ref="BW259" ca="1">SUM(IF($C259&gt;0,IF(AND(INDIRECT(ADDRESS($C259,44))=0,INDIRECT(ADDRESS($C259,38))="UL",ISERROR(SEARCH("Rear",INDIRECT(ADDRESS($C259,33)))),ISERROR(SEARCH("Side",INDIRECT(ADDRESS($C259,33))))),INDIRECT(ADDRESS($C259,COLUMN())),0),0),IF($D259&gt;0,IF(AND(INDIRECT(ADDRESS($D259,44))=0,INDIRECT(ADDRESS($D259,38))="UL",ISERROR(SEARCH("Rear",INDIRECT(ADDRESS($D259,33)))),ISERROR(SEARCH("Side",INDIRECT(ADDRESS($D259,33))))),INDIRECT(ADDRESS($D259,COLUMN())),0),0),IF($E259&gt;0,IF(AND(INDIRECT(ADDRESS($E259,44))=0,INDIRECT(ADDRESS($E259,38))="UL",ISERROR(SEARCH("Rear",INDIRECT(ADDRESS($E259,33)))),ISERROR(SEARCH("Side",INDIRECT(ADDRESS($E259,33))))),INDIRECT(ADDRESS($E259,COLUMN())),0),0),IF($F259&gt;0,IF(AND(INDIRECT(ADDRESS($F259,44))=0,INDIRECT(ADDRESS($F259,38))="UL",ISERROR(SEARCH("Rear",INDIRECT(ADDRESS($F259,33)))),ISERROR(SEARCH("Side",INDIRECT(ADDRESS($F259,33))))),INDIRECT(ADDRESS($F259,COLUMN())),0),0),IF($G259&gt;0,IF(AND(INDIRECT(ADDRESS($G259,44))=0,INDIRECT(ADDRESS($G259,38))="UL",ISERROR(SEARCH("Rear",INDIRECT(ADDRESS($G259,33)))),ISERROR(SEARCH("Side",INDIRECT(ADDRESS($G259,33))))),INDIRECT(ADDRESS($G259,COLUMN())),0),0),IF($H259&gt;0,IF(AND(INDIRECT(ADDRESS($H259,44))=0,INDIRECT(ADDRESS($H259,38))="UL",ISERROR(SEARCH("Rear",INDIRECT(ADDRESS($H259,33)))),ISERROR(SEARCH("Side",INDIRECT(ADDRESS($H259,33))))),INDIRECT(ADDRESS($H259,COLUMN())),0),0),IF($I259&gt;0,IF(AND(INDIRECT(ADDRESS($I259,44))=0,INDIRECT(ADDRESS($I259,38))="UL",ISERROR(SEARCH("Rear",INDIRECT(ADDRESS($I259,33)))),ISERROR(SEARCH("Side",INDIRECT(ADDRESS($I259,33))))),INDIRECT(ADDRESS($I259,COLUMN())),0),0),IF($J259&gt;0,IF(AND(INDIRECT(ADDRESS($J259,44))=0,INDIRECT(ADDRESS($J259,38))="UL",ISERROR(SEARCH("Rear",INDIRECT(ADDRESS($J259,33)))),ISERROR(SEARCH("Side",INDIRECT(ADDRESS($J259,33))))),INDIRECT(ADDRESS($J259,COLUMN())),0),0),IF($K259&gt;0,IF(AND(INDIRECT(ADDRESS($K259,44))=0,INDIRECT(ADDRESS($K259,38))="UL",ISERROR(SEARCH("Rear",INDIRECT(ADDRESS($K259,33)))),ISERROR(SEARCH("Side",INDIRECT(ADDRESS($K259,33))))),INDIRECT(ADDRESS($K259,COLUMN())),0),0),IF($L259&gt;0,IF(AND(INDIRECT(ADDRESS($L259,44))=0,INDIRECT(ADDRESS($L259,38))="UL",ISERROR(SEARCH("Rear",INDIRECT(ADDRESS($L259,33)))),ISERROR(SEARCH("Side",INDIRECT(ADDRESS($L259,33))))),INDIRECT(ADDRESS($L259,COLUMN())),0),0),IF($M259&gt;0,IF(AND(INDIRECT(ADDRESS($M259,44))=0,INDIRECT(ADDRESS($M259,38))="UL",ISERROR(SEARCH("Rear",INDIRECT(ADDRESS($M259,33)))),ISERROR(SEARCH("Side",INDIRECT(ADDRESS($M259,33))))),INDIRECT(ADDRESS($M259,COLUMN())),0),0))</f>
        <v>0.33333333333333331</v>
      </c>
      <c r="BX259" s="57">
        <f t="shared" ca="1" si="201"/>
        <v>1.1111111111111112</v>
      </c>
      <c r="BY259" s="57" cm="1">
        <f t="array" aca="1" ref="BY259" ca="1">SUM(IF($C259&gt;0,IF(AND(INDIRECT(ADDRESS($C259,44))=0,INDIRECT(ADDRESS($C259,38))="UL"),INDIRECT(ADDRESS($C259,COLUMN())),0),0),IF($D259&gt;0,IF(AND(INDIRECT(ADDRESS($D259,44))=0,INDIRECT(ADDRESS($D259,38))="UL"),INDIRECT(ADDRESS($D259,COLUMN())),0),0),IF($E259&gt;0,IF(AND(INDIRECT(ADDRESS($E259,44))=0,INDIRECT(ADDRESS($E259,38))="UL"),INDIRECT(ADDRESS($E259,COLUMN())),0),0),IF($F259&gt;0,IF(AND(INDIRECT(ADDRESS($F259,44))=0,INDIRECT(ADDRESS($F259,38))="UL"),INDIRECT(ADDRESS($F259,COLUMN())),0),0),IF($G259&gt;0,IF(AND(INDIRECT(ADDRESS($G259,44))=0,INDIRECT(ADDRESS($G259,38))="UL"),INDIRECT(ADDRESS($G259,COLUMN())),0),0),IF($H259&gt;0,IF(AND(INDIRECT(ADDRESS($H259,44))=0,INDIRECT(ADDRESS($H259,38))="UL"),INDIRECT(ADDRESS($H259,COLUMN())),0),0),IF($I259&gt;0,IF(AND(INDIRECT(ADDRESS($I259,44))=0,INDIRECT(ADDRESS($I259,38))="UL"),INDIRECT(ADDRESS($I259,COLUMN())),0),0),IF($J259&gt;0,IF(AND(INDIRECT(ADDRESS($J259,44))=0,INDIRECT(ADDRESS($J259,38))="UL"),INDIRECT(ADDRESS($J259,COLUMN())),0),0),IF($K259&gt;0,IF(AND(INDIRECT(ADDRESS($K259,44))=0,INDIRECT(ADDRESS($K259,38))="UL"),INDIRECT(ADDRESS($K259,COLUMN())),0),0),IF($L259&gt;0,IF(AND(INDIRECT(ADDRESS($L259,44))=0,INDIRECT(ADDRESS($L259,38))="UL"),INDIRECT(ADDRESS($L259,COLUMN())),0),0),IF($M259&gt;0,IF(AND(INDIRECT(ADDRESS($M259,44))=0,INDIRECT(ADDRESS($M259,38))="UL"),INDIRECT(ADDRESS($M259,COLUMN())),0),0))</f>
        <v>0.1111111111111111</v>
      </c>
      <c r="BZ259" s="57" cm="1">
        <f t="array" aca="1" ref="BZ259" ca="1">SUM(IF($C259&gt;0,IF(AND(INDIRECT(ADDRESS($C259,44))=0,INDIRECT(ADDRESS($C259,38))="UL"),INDIRECT(ADDRESS($C259,COLUMN())),0),0),IF($D259&gt;0,IF(AND(INDIRECT(ADDRESS($D259,44))=0,INDIRECT(ADDRESS($D259,38))="UL"),INDIRECT(ADDRESS($D259,COLUMN())),0),0),IF($E259&gt;0,IF(AND(INDIRECT(ADDRESS($E259,44))=0,INDIRECT(ADDRESS($E259,38))="UL"),INDIRECT(ADDRESS($E259,COLUMN())),0),0),IF($F259&gt;0,IF(AND(INDIRECT(ADDRESS($F259,44))=0,INDIRECT(ADDRESS($F259,38))="UL"),INDIRECT(ADDRESS($F259,COLUMN())),0),0),IF($G259&gt;0,IF(AND(INDIRECT(ADDRESS($G259,44))=0,INDIRECT(ADDRESS($G259,38))="UL"),INDIRECT(ADDRESS($G259,COLUMN())),0),0),IF($H259&gt;0,IF(AND(INDIRECT(ADDRESS($H259,44))=0,INDIRECT(ADDRESS($H259,38))="UL"),INDIRECT(ADDRESS($H259,COLUMN())),0),0),IF($I259&gt;0,IF(AND(INDIRECT(ADDRESS($I259,44))=0,INDIRECT(ADDRESS($I259,38))="UL"),INDIRECT(ADDRESS($I259,COLUMN())),0),0),IF($J259&gt;0,IF(AND(INDIRECT(ADDRESS($J259,44))=0,INDIRECT(ADDRESS($J259,38))="UL"),INDIRECT(ADDRESS($J259,COLUMN())),0),0),IF($K259&gt;0,IF(AND(INDIRECT(ADDRESS($K259,44))=0,INDIRECT(ADDRESS($K259,38))="UL"),INDIRECT(ADDRESS($K259,COLUMN())),0),0),IF($L259&gt;0,IF(AND(INDIRECT(ADDRESS($L259,44))=0,INDIRECT(ADDRESS($L259,38))="UL"),INDIRECT(ADDRESS($L259,COLUMN())),0),0),IF($M259&gt;0,IF(AND(INDIRECT(ADDRESS($M259,44))=0,INDIRECT(ADDRESS($M259,38))="UL"),INDIRECT(ADDRESS($M259,COLUMN())),0),0))</f>
        <v>0.37037037037037035</v>
      </c>
      <c r="CA259" s="57">
        <f t="shared" ca="1" si="202"/>
        <v>0.1111111111111111</v>
      </c>
      <c r="CB259" s="57" cm="1">
        <f t="array" aca="1" ref="CB259" ca="1">SUM(IF($C259&gt;0,IF(AND(INDIRECT(ADDRESS($C259,44))=0,INDIRECT(ADDRESS($C259,38))&lt;&gt;"UL"),INDIRECT(ADDRESS($C259,COLUMN())),0),0),IF($D259&gt;0,IF(AND(INDIRECT(ADDRESS($D259,44))=0,INDIRECT(ADDRESS($D259,38))&lt;&gt;"UL"),INDIRECT(ADDRESS($D259,COLUMN())),0),0),IF($E259&gt;0,IF(AND(INDIRECT(ADDRESS($E259,44))=0,INDIRECT(ADDRESS($E259,38))&lt;&gt;"UL"),INDIRECT(ADDRESS($E259,COLUMN())),0),0),IF($F259&gt;0,IF(AND(INDIRECT(ADDRESS($F259,44))=0,INDIRECT(ADDRESS($F259,38))&lt;&gt;"UL"),INDIRECT(ADDRESS($F259,COLUMN())),0),0),IF($G259&gt;0,IF(AND(INDIRECT(ADDRESS($G259,44))=0,INDIRECT(ADDRESS($G259,38))&lt;&gt;"UL"),INDIRECT(ADDRESS($G259,COLUMN())),0),0),IF($H259&gt;0,IF(AND(INDIRECT(ADDRESS($H259,44))=0,INDIRECT(ADDRESS($H259,38))&lt;&gt;"UL"),INDIRECT(ADDRESS($H259,COLUMN())),0),0),IF($I259&gt;0,IF(AND(INDIRECT(ADDRESS($I259,44))=0,INDIRECT(ADDRESS($I259,38))&lt;&gt;"UL"),INDIRECT(ADDRESS($I259,COLUMN())),0),0),IF($J259&gt;0,IF(AND(INDIRECT(ADDRESS($J259,44))=0,INDIRECT(ADDRESS($J259,38))&lt;&gt;"UL"),INDIRECT(ADDRESS($J259,COLUMN())),0),0),IF($K259&gt;0,IF(AND(INDIRECT(ADDRESS($K259,44))=0,INDIRECT(ADDRESS($K259,38))&lt;&gt;"UL"),INDIRECT(ADDRESS($K259,COLUMN())),0),0),IF($L259&gt;0,IF(AND(INDIRECT(ADDRESS($L259,44))=0,INDIRECT(ADDRESS($L259,38))&lt;&gt;"UL"),INDIRECT(ADDRESS($L259,COLUMN())),0),0),IF($M259&gt;0,IF(AND(INDIRECT(ADDRESS($M259,44))=0,INDIRECT(ADDRESS($M259,38))&lt;&gt;"UL"),INDIRECT(ADDRESS($M259,COLUMN())),0),0))</f>
        <v>0.22222222222222221</v>
      </c>
      <c r="CC259" s="57">
        <f t="shared" ca="1" si="203"/>
        <v>0.66666666666666663</v>
      </c>
      <c r="CD259" s="57" cm="1">
        <f t="array" aca="1" ref="CD259" ca="1">SUM(IF($C259&gt;0,IF(AND(INDIRECT(ADDRESS($C259,44))=0,INDIRECT(ADDRESS($C259,38))&lt;&gt;"UL"),INDIRECT(ADDRESS($C259,COLUMN())),0),0),IF($D259&gt;0,IF(AND(INDIRECT(ADDRESS($D259,44))=0,INDIRECT(ADDRESS($D259,38))&lt;&gt;"UL"),INDIRECT(ADDRESS($D259,COLUMN())),0),0),IF($E259&gt;0,IF(AND(INDIRECT(ADDRESS($E259,44))=0,INDIRECT(ADDRESS($E259,38))&lt;&gt;"UL"),INDIRECT(ADDRESS($E259,COLUMN())),0),0),IF($F259&gt;0,IF(AND(INDIRECT(ADDRESS($F259,44))=0,INDIRECT(ADDRESS($F259,38))&lt;&gt;"UL"),INDIRECT(ADDRESS($F259,COLUMN())),0),0),IF($G259&gt;0,IF(AND(INDIRECT(ADDRESS($G259,44))=0,INDIRECT(ADDRESS($G259,38))&lt;&gt;"UL"),INDIRECT(ADDRESS($G259,COLUMN())),0),0),IF($H259&gt;0,IF(AND(INDIRECT(ADDRESS($H259,44))=0,INDIRECT(ADDRESS($H259,38))&lt;&gt;"UL"),INDIRECT(ADDRESS($H259,COLUMN())),0),0),IF($I259&gt;0,IF(AND(INDIRECT(ADDRESS($I259,44))=0,INDIRECT(ADDRESS($I259,38))&lt;&gt;"UL"),INDIRECT(ADDRESS($I259,COLUMN())),0),0),IF($J259&gt;0,IF(AND(INDIRECT(ADDRESS($J259,44))=0,INDIRECT(ADDRESS($J259,38))&lt;&gt;"UL"),INDIRECT(ADDRESS($J259,COLUMN())),0),0),IF($K259&gt;0,IF(AND(INDIRECT(ADDRESS($K259,44))=0,INDIRECT(ADDRESS($K259,38))&lt;&gt;"UL"),INDIRECT(ADDRESS($K259,COLUMN())),0),0),IF($L259&gt;0,IF(AND(INDIRECT(ADDRESS($L259,44))=0,INDIRECT(ADDRESS($L259,38))&lt;&gt;"UL"),INDIRECT(ADDRESS($L259,COLUMN())),0),0),IF($M259&gt;0,IF(AND(INDIRECT(ADDRESS($M259,44))=0,INDIRECT(ADDRESS($M259,38))&lt;&gt;"UL"),INDIRECT(ADDRESS($M259,COLUMN())),0),0))</f>
        <v>7.407407407407407E-2</v>
      </c>
      <c r="CE259" s="57" cm="1">
        <f t="array" aca="1" ref="CE259" ca="1">SUM(IF($C259&gt;0,IF(AND(INDIRECT(ADDRESS($C259,44))=0,INDIRECT(ADDRESS($C259,38))&lt;&gt;"UL"),INDIRECT(ADDRESS($C259,COLUMN())),0),0),IF($D259&gt;0,IF(AND(INDIRECT(ADDRESS($D259,44))=0,INDIRECT(ADDRESS($D259,38))&lt;&gt;"UL"),INDIRECT(ADDRESS($D259,COLUMN())),0),0),IF($E259&gt;0,IF(AND(INDIRECT(ADDRESS($E259,44))=0,INDIRECT(ADDRESS($E259,38))&lt;&gt;"UL"),INDIRECT(ADDRESS($E259,COLUMN())),0),0),IF($F259&gt;0,IF(AND(INDIRECT(ADDRESS($F259,44))=0,INDIRECT(ADDRESS($F259,38))&lt;&gt;"UL"),INDIRECT(ADDRESS($F259,COLUMN())),0),0),IF($G259&gt;0,IF(AND(INDIRECT(ADDRESS($G259,44))=0,INDIRECT(ADDRESS($G259,38))&lt;&gt;"UL"),INDIRECT(ADDRESS($G259,COLUMN())),0),0),IF($H259&gt;0,IF(AND(INDIRECT(ADDRESS($H259,44))=0,INDIRECT(ADDRESS($H259,38))&lt;&gt;"UL"),INDIRECT(ADDRESS($H259,COLUMN())),0),0),IF($I259&gt;0,IF(AND(INDIRECT(ADDRESS($I259,44))=0,INDIRECT(ADDRESS($I259,38))&lt;&gt;"UL"),INDIRECT(ADDRESS($I259,COLUMN())),0),0),IF($J259&gt;0,IF(AND(INDIRECT(ADDRESS($J259,44))=0,INDIRECT(ADDRESS($J259,38))&lt;&gt;"UL"),INDIRECT(ADDRESS($J259,COLUMN())),0),0),IF($K259&gt;0,IF(AND(INDIRECT(ADDRESS($K259,44))=0,INDIRECT(ADDRESS($K259,38))&lt;&gt;"UL"),INDIRECT(ADDRESS($K259,COLUMN())),0),0),IF($L259&gt;0,IF(AND(INDIRECT(ADDRESS($L259,44))=0,INDIRECT(ADDRESS($L259,38))&lt;&gt;"UL"),INDIRECT(ADDRESS($L259,COLUMN())),0),0),IF($M259&gt;0,IF(AND(INDIRECT(ADDRESS($M259,44))=0,INDIRECT(ADDRESS($M259,38))&lt;&gt;"UL"),INDIRECT(ADDRESS($M259,COLUMN())),0),0))</f>
        <v>0.22222222222222221</v>
      </c>
      <c r="CF259" s="57">
        <f t="shared" ca="1" si="204"/>
        <v>7.407407407407407E-2</v>
      </c>
      <c r="CG259" s="57">
        <f t="shared" ca="1" si="205"/>
        <v>2.485741108557856</v>
      </c>
      <c r="CH259" s="57">
        <f t="shared" ca="1" si="206"/>
        <v>0.13082847939778189</v>
      </c>
      <c r="CI259" s="19">
        <f t="shared" ca="1" si="207"/>
        <v>17.124501728100181</v>
      </c>
      <c r="CJ259" s="19"/>
      <c r="CK259" s="57" cm="1">
        <f t="array" aca="1" ref="CK259" ca="1">IF(AU259="S", SUM(IF($C259&gt;0,IF(INDIRECT(ADDRESS($C259,43))&lt;&gt;1,INDIRECT(ADDRESS($C259,48)),0),0), IF($D259&gt;0,IF(INDIRECT(ADDRESS($D259,43))&lt;&gt;1,INDIRECT(ADDRESS($D259,48)),0),0), IF($E259&gt;0,IF(INDIRECT(ADDRESS($E259,43))&lt;&gt;1,INDIRECT(ADDRESS($E259,48)),0),0), IF($F259&gt;0,IF(INDIRECT(ADDRESS($F259,43))&lt;&gt;1,INDIRECT(ADDRESS($F259,48)),0),0), IF($G259&gt;0,IF(INDIRECT(ADDRESS($G259,43))&lt;&gt;1,INDIRECT(ADDRESS($G259,48)),0),0), IF($H259&gt;0,IF(INDIRECT(ADDRESS($H259,43))&lt;&gt;1,INDIRECT(ADDRESS($H259,48)),0),0), IF($I259&gt;0,IF(INDIRECT(ADDRESS($I259,43))&lt;&gt;1,INDIRECT(ADDRESS($I259,48)),0),0), IF($J259&gt;0,IF(INDIRECT(ADDRESS($J259,43))&lt;&gt;1,INDIRECT(ADDRESS($J259,48)),0),0), IF($K259&gt;0,IF(INDIRECT(ADDRESS($K259,43))&lt;&gt;1,INDIRECT(ADDRESS($K259,48)),0),0), IF($L259&gt;0,IF(INDIRECT(ADDRESS($L259,43))&lt;&gt;1,INDIRECT(ADDRESS($L259,48)),0),0), IF($M259&gt;0,IF(INDIRECT(ADDRESS($M259,43))&lt;&gt;1,INDIRECT(ADDRESS($M259,48)),0),0)), IF(AU259="L",SUM(IF($C259&gt;0,IF(INDIRECT(ADDRESS($C259,43))&lt;&gt;1,INDIRECT(ADDRESS($C259,50)),0),0), IF($D259&gt;0,IF(INDIRECT(ADDRESS($D259,43))&lt;&gt;1,INDIRECT(ADDRESS($D259,50)),0),0), IF($E259&gt;0,IF(INDIRECT(ADDRESS($E259,43))&lt;&gt;1,INDIRECT(ADDRESS($E259,50)),0),0), IF($F259&gt;0,IF(INDIRECT(ADDRESS($F259,43))&lt;&gt;1,INDIRECT(ADDRESS($F259,50)),0),0), IF($G259&gt;0,IF(INDIRECT(ADDRESS($G259,43))&lt;&gt;1,INDIRECT(ADDRESS($G259,50)),0),0), IF($G259&gt;0,IF(INDIRECT(ADDRESS($G259,43))&lt;&gt;1,INDIRECT(ADDRESS($G259,50)),0),0), IF($H259&gt;0,IF(INDIRECT(ADDRESS($H259,43))&lt;&gt;1,INDIRECT(ADDRESS($H259,50)),0),0), IF($I259&gt;0,IF(INDIRECT(ADDRESS($I259,43))&lt;&gt;1,INDIRECT(ADDRESS($I259,50)),0),0), IF($J259&gt;0,IF(INDIRECT(ADDRESS($J259,43))&lt;&gt;1,INDIRECT(ADDRESS($J259,50)),0),0), IF($K259&gt;0,IF(INDIRECT(ADDRESS($K259,43))&lt;&gt;1,INDIRECT(ADDRESS($K259,50)),0),0), IF($L259&gt;0,IF(INDIRECT(ADDRESS($L259,43))&lt;&gt;1,INDIRECT(ADDRESS($L259,50)),0),0), IF($M259&gt;0,IF(INDIRECT(ADDRESS($M259,43))&lt;&gt;1,INDIRECT(ADDRESS($M259,50)),0),0)), SUM(IF($C259&gt;0,IF(INDIRECT(ADDRESS($C259,43))&lt;&gt;1,INDIRECT(ADDRESS($C259,49)),0),0), IF($D259&gt;0,IF(INDIRECT(ADDRESS($D259,43))&lt;&gt;1,INDIRECT(ADDRESS($D259,49)),0),0), IF($E259&gt;0,IF(INDIRECT(ADDRESS($E259,43))&lt;&gt;1,INDIRECT(ADDRESS($E259,49)),0),0), IF($F259&gt;0,IF(INDIRECT(ADDRESS($F259,43))&lt;&gt;1,INDIRECT(ADDRESS($F259,49)),0),0), IF($G259&gt;0,IF(INDIRECT(ADDRESS($G259,43))&lt;&gt;1,INDIRECT(ADDRESS($G259,49)),0),0), IF($G259&gt;0,IF(INDIRECT(ADDRESS($G259,43))&lt;&gt;1,INDIRECT(ADDRESS($G259,49)),0),0), IF($H259&gt;0,IF(INDIRECT(ADDRESS($H259,43))&lt;&gt;1,INDIRECT(ADDRESS($H259,49)),0),0), IF($I259&gt;0,IF(INDIRECT(ADDRESS($I259,43))&lt;&gt;1,INDIRECT(ADDRESS($I259,49)),0),0), IF($J259&gt;0,IF(INDIRECT(ADDRESS($J259,43))&lt;&gt;1,INDIRECT(ADDRESS($J259,49)),0),0), IF($K259&gt;0,IF(INDIRECT(ADDRESS($K259,43))&lt;&gt;1,INDIRECT(ADDRESS($K259,49)),0),0), IF($L259&gt;0,IF(INDIRECT(ADDRESS($L259,43))&lt;&gt;1,INDIRECT(ADDRESS($L259,49)),0),0), IF($M259&gt;0,IF(INDIRECT(ADDRESS($M259,43))&lt;&gt;1,INDIRECT(ADDRESS($M259,49)),0),0))))</f>
        <v>1.7777777777777777</v>
      </c>
      <c r="CL259" s="57" cm="1">
        <f t="array" aca="1" ref="CL259" ca="1">SUM(IF($C259&gt;0,IF(INDIRECT(ADDRESS($C259,44))=1,INDIRECT(ADDRESS($C259,90)),0),0), IF($D259&gt;0,IF(INDIRECT(ADDRESS($D259,44))=1,INDIRECT(ADDRESS($D259,90)),0),0), IF($E259&gt;0,IF(INDIRECT(ADDRESS($E259,44))=1,INDIRECT(ADDRESS($E259,90)),0),0), IF($F259&gt;0,IF(INDIRECT(ADDRESS($F259,44))=1,INDIRECT(ADDRESS($F259,90)),0),0), IF($G259&gt;0,IF(INDIRECT(ADDRESS($G259,44))=1,INDIRECT(ADDRESS($G259,90)),0),0), IF($H259&gt;0,IF(INDIRECT(ADDRESS($H259,44))=1,INDIRECT(ADDRESS($H259,90)),0),0), IF($I259&gt;0,IF(INDIRECT(ADDRESS($I259,44))=1,INDIRECT(ADDRESS($I259,90)),0),0), IF($J259&gt;0,IF(INDIRECT(ADDRESS($J259,44))=1,INDIRECT(ADDRESS($J259,90)),0),0), IF($K259&gt;0,IF(INDIRECT(ADDRESS($K259,44))=1,INDIRECT(ADDRESS($K259,90)),0),0), IF($L259&gt;0,IF(INDIRECT(ADDRESS($L259,44))=1,INDIRECT(ADDRESS($L259,90)),0),0), IF($M259&gt;0,IF(INDIRECT(ADDRESS($M259,44))=1,INDIRECT(ADDRESS($M259,90)),0),0))</f>
        <v>0</v>
      </c>
      <c r="CM259" s="56">
        <f t="shared" ca="1" si="208"/>
        <v>0.98032681351514994</v>
      </c>
      <c r="CN259" s="59"/>
    </row>
    <row r="260" spans="1:92" x14ac:dyDescent="0.25">
      <c r="A260" s="65" t="s">
        <v>324</v>
      </c>
      <c r="B260" s="74">
        <v>207</v>
      </c>
      <c r="C260" s="67">
        <v>216</v>
      </c>
      <c r="D260" s="67">
        <v>237</v>
      </c>
      <c r="E260" s="67">
        <v>237</v>
      </c>
      <c r="F260" s="74"/>
      <c r="G260" s="74"/>
      <c r="H260" s="74"/>
      <c r="I260" s="74"/>
      <c r="J260" s="74"/>
      <c r="K260" s="74"/>
      <c r="L260" s="74"/>
      <c r="M260" s="74"/>
      <c r="N260" s="67">
        <f ca="1">SUM(INDIRECT(ADDRESS(B260,COLUMN())),IF(C260&gt;0,INDIRECT(ADDRESS(C260,COLUMN())),0),IF(D260&gt;0,INDIRECT(ADDRESS(D260,COLUMN())),0),IF(E260&gt;0,INDIRECT(ADDRESS(E260,COLUMN())),0),IF(F260&gt;0,INDIRECT(ADDRESS(F260,COLUMN())),0),IF(G260&gt;0,INDIRECT(ADDRESS(G260,COLUMN())),0),IF(H260&gt;0,INDIRECT(ADDRESS(H260,COLUMN())),0),IF(I260&gt;0,INDIRECT(ADDRESS(I260,COLUMN())),0),IF(J260&gt;0,INDIRECT(ADDRESS(J260,COLUMN())),0),IF(K260&gt;0,INDIRECT(ADDRESS(K260,COLUMN())),0),IF(L260&gt;0,INDIRECT(ADDRESS(L260,COLUMN())),0),IF(M260&gt;0,INDIRECT(ADDRESS(M260,COLUMN())),0))</f>
        <v>21</v>
      </c>
      <c r="O260" s="67" t="str" cm="1">
        <f t="array" aca="1" ref="O260" ca="1">INDIRECT(ADDRESS($B260,COLUMN()))</f>
        <v>Fighter</v>
      </c>
      <c r="P260" s="67" cm="1">
        <f t="array" aca="1" ref="P260" ca="1">INDIRECT(ADDRESS($B260,COLUMN()))</f>
        <v>2</v>
      </c>
      <c r="Q260" s="67" cm="1">
        <f t="array" aca="1" ref="Q260" ca="1">INDIRECT(ADDRESS($B260,COLUMN()))</f>
        <v>0</v>
      </c>
      <c r="R260" s="67" cm="1">
        <f t="array" aca="1" ref="R260" ca="1">INDIRECT(ADDRESS($B260,COLUMN()))</f>
        <v>0</v>
      </c>
      <c r="S260" s="67" cm="1">
        <f t="array" aca="1" ref="S260" ca="1">INDIRECT(ADDRESS($B260,COLUMN()))</f>
        <v>2</v>
      </c>
      <c r="T260" s="67" t="str" cm="1">
        <f t="array" aca="1" ref="T260" ca="1">INDIRECT(ADDRESS($B260,COLUMN()))</f>
        <v>1-5</v>
      </c>
      <c r="U260" s="67" cm="1">
        <f t="array" aca="1" ref="U260" ca="1">INDIRECT(ADDRESS($B260,COLUMN()))</f>
        <v>5</v>
      </c>
      <c r="V260" s="67" cm="1">
        <f t="array" aca="1" ref="V260" ca="1">INDIRECT(ADDRESS($B260,COLUMN()))</f>
        <v>0</v>
      </c>
      <c r="W260" s="67" cm="1">
        <f t="array" aca="1" ref="W260" ca="1">INDIRECT(ADDRESS($B260,COLUMN()))</f>
        <v>4</v>
      </c>
      <c r="X260" s="67" cm="1">
        <f t="array" aca="1" ref="X260" ca="1">INDIRECT(ADDRESS($B260,COLUMN()))</f>
        <v>8</v>
      </c>
      <c r="Y260" s="67" cm="1">
        <f t="array" aca="1" ref="Y260" ca="1">INDIRECT(ADDRESS($B260,COLUMN()))</f>
        <v>4</v>
      </c>
      <c r="Z260" s="67" cm="1">
        <f t="array" aca="1" ref="Z260" ca="1">INDIRECT(ADDRESS($B260,COLUMN()))</f>
        <v>4</v>
      </c>
      <c r="AA260" s="67" cm="1">
        <f t="array" aca="1" ref="AA260" ca="1">INDIRECT(ADDRESS($B260,COLUMN()))</f>
        <v>0</v>
      </c>
      <c r="AB260" s="56">
        <f t="shared" ca="1" si="209"/>
        <v>0.79535426540178589</v>
      </c>
      <c r="AC260" s="56">
        <f t="shared" ca="1" si="191"/>
        <v>1.1418170691530023</v>
      </c>
      <c r="AD260" s="56">
        <f t="shared" ca="1" si="192"/>
        <v>1.9857688159182649</v>
      </c>
      <c r="AF260" s="52"/>
      <c r="AG260" s="52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2"/>
      <c r="AU260" s="54" t="s">
        <v>33</v>
      </c>
      <c r="AV260" s="57" cm="1">
        <f t="array" aca="1" ref="AV260" ca="1">SUM(IF($C260&gt;0,IF(AND(INDIRECT(ADDRESS($C260,44))=0,INDIRECT(ADDRESS($C260,38))="UL",ISERROR(SEARCH("Rear",INDIRECT(ADDRESS($C260,33)))),ISERROR(SEARCH("Side",INDIRECT(ADDRESS($C260,33))))),INDIRECT(ADDRESS($C260,COLUMN())),0),0),IF($D260&gt;0,IF(AND(INDIRECT(ADDRESS($D260,44))=0,INDIRECT(ADDRESS($D260,38))="UL",ISERROR(SEARCH("Rear",INDIRECT(ADDRESS($D260,33)))),ISERROR(SEARCH("Side",INDIRECT(ADDRESS($D260,33))))),INDIRECT(ADDRESS($D260,COLUMN())),0),0),IF($E260&gt;0,IF(AND(INDIRECT(ADDRESS($E260,44))=0,INDIRECT(ADDRESS($E260,38))="UL",ISERROR(SEARCH("Rear",INDIRECT(ADDRESS($E260,33)))),ISERROR(SEARCH("Side",INDIRECT(ADDRESS($E260,33))))),INDIRECT(ADDRESS($E260,COLUMN())),0),0),IF($F260&gt;0,IF(AND(INDIRECT(ADDRESS($F260,44))=0,INDIRECT(ADDRESS($F260,38))="UL",ISERROR(SEARCH("Rear",INDIRECT(ADDRESS($F260,33)))),ISERROR(SEARCH("Side",INDIRECT(ADDRESS($F260,33))))),INDIRECT(ADDRESS($F260,COLUMN())),0),0),IF($G260&gt;0,IF(AND(INDIRECT(ADDRESS($G260,44))=0,INDIRECT(ADDRESS($G260,38))="UL",ISERROR(SEARCH("Rear",INDIRECT(ADDRESS($G260,33)))),ISERROR(SEARCH("Side",INDIRECT(ADDRESS($G260,33))))),INDIRECT(ADDRESS($G260,COLUMN())),0),0),IF($H260&gt;0,IF(AND(INDIRECT(ADDRESS($H260,44))=0,INDIRECT(ADDRESS($H260,38))="UL",ISERROR(SEARCH("Rear",INDIRECT(ADDRESS($H260,33)))),ISERROR(SEARCH("Side",INDIRECT(ADDRESS($H260,33))))),INDIRECT(ADDRESS($H260,COLUMN())),0),0),IF($I260&gt;0,IF(AND(INDIRECT(ADDRESS($I260,44))=0,INDIRECT(ADDRESS($I260,38))="UL",ISERROR(SEARCH("Rear",INDIRECT(ADDRESS($I260,33)))),ISERROR(SEARCH("Side",INDIRECT(ADDRESS($I260,33))))),INDIRECT(ADDRESS($I260,COLUMN())),0),0),IF($J260&gt;0,IF(AND(INDIRECT(ADDRESS($J260,44))=0,INDIRECT(ADDRESS($J260,38))="UL",ISERROR(SEARCH("Rear",INDIRECT(ADDRESS($J260,33)))),ISERROR(SEARCH("Side",INDIRECT(ADDRESS($J260,33))))),INDIRECT(ADDRESS($J260,COLUMN())),0),0),IF($K260&gt;0,IF(AND(INDIRECT(ADDRESS($K260,44))=0,INDIRECT(ADDRESS($K260,38))="UL",ISERROR(SEARCH("Rear",INDIRECT(ADDRESS($K260,33)))),ISERROR(SEARCH("Side",INDIRECT(ADDRESS($K260,33))))),INDIRECT(ADDRESS($K260,COLUMN())),0),0),IF($L260&gt;0,IF(AND(INDIRECT(ADDRESS($L260,44))=0,INDIRECT(ADDRESS($L260,38))="UL",ISERROR(SEARCH("Rear",INDIRECT(ADDRESS($L260,33)))),ISERROR(SEARCH("Side",INDIRECT(ADDRESS($L260,33))))),INDIRECT(ADDRESS($L260,COLUMN())),0),0),IF($M260&gt;0,IF(AND(INDIRECT(ADDRESS($M260,44))=0,INDIRECT(ADDRESS($M260,38))="UL",ISERROR(SEARCH("Rear",INDIRECT(ADDRESS($M260,33)))),ISERROR(SEARCH("Side",INDIRECT(ADDRESS($M260,33))))),INDIRECT(ADDRESS($M260,COLUMN())),0),0))</f>
        <v>0.88888888888888884</v>
      </c>
      <c r="AW260" s="57" cm="1">
        <f t="array" aca="1" ref="AW260" ca="1">SUM(IF($C260&gt;0,IF(AND(INDIRECT(ADDRESS($C260,44))=0,INDIRECT(ADDRESS($C260,38))="UL",ISERROR(SEARCH("Rear",INDIRECT(ADDRESS($C260,33)))),ISERROR(SEARCH("Side",INDIRECT(ADDRESS($C260,33))))),INDIRECT(ADDRESS($C260,COLUMN())),0),0),IF($D260&gt;0,IF(AND(INDIRECT(ADDRESS($D260,44))=0,INDIRECT(ADDRESS($D260,38))="UL",ISERROR(SEARCH("Rear",INDIRECT(ADDRESS($D260,33)))),ISERROR(SEARCH("Side",INDIRECT(ADDRESS($D260,33))))),INDIRECT(ADDRESS($D260,COLUMN())),0),0),IF($E260&gt;0,IF(AND(INDIRECT(ADDRESS($E260,44))=0,INDIRECT(ADDRESS($E260,38))="UL",ISERROR(SEARCH("Rear",INDIRECT(ADDRESS($E260,33)))),ISERROR(SEARCH("Side",INDIRECT(ADDRESS($E260,33))))),INDIRECT(ADDRESS($E260,COLUMN())),0),0),IF($F260&gt;0,IF(AND(INDIRECT(ADDRESS($F260,44))=0,INDIRECT(ADDRESS($F260,38))="UL",ISERROR(SEARCH("Rear",INDIRECT(ADDRESS($F260,33)))),ISERROR(SEARCH("Side",INDIRECT(ADDRESS($F260,33))))),INDIRECT(ADDRESS($F260,COLUMN())),0),0),IF($G260&gt;0,IF(AND(INDIRECT(ADDRESS($G260,44))=0,INDIRECT(ADDRESS($G260,38))="UL",ISERROR(SEARCH("Rear",INDIRECT(ADDRESS($G260,33)))),ISERROR(SEARCH("Side",INDIRECT(ADDRESS($G260,33))))),INDIRECT(ADDRESS($G260,COLUMN())),0),0),IF($H260&gt;0,IF(AND(INDIRECT(ADDRESS($H260,44))=0,INDIRECT(ADDRESS($H260,38))="UL",ISERROR(SEARCH("Rear",INDIRECT(ADDRESS($H260,33)))),ISERROR(SEARCH("Side",INDIRECT(ADDRESS($H260,33))))),INDIRECT(ADDRESS($H260,COLUMN())),0),0),IF($I260&gt;0,IF(AND(INDIRECT(ADDRESS($I260,44))=0,INDIRECT(ADDRESS($I260,38))="UL",ISERROR(SEARCH("Rear",INDIRECT(ADDRESS($I260,33)))),ISERROR(SEARCH("Side",INDIRECT(ADDRESS($I260,33))))),INDIRECT(ADDRESS($I260,COLUMN())),0),0),IF($J260&gt;0,IF(AND(INDIRECT(ADDRESS($J260,44))=0,INDIRECT(ADDRESS($J260,38))="UL",ISERROR(SEARCH("Rear",INDIRECT(ADDRESS($J260,33)))),ISERROR(SEARCH("Side",INDIRECT(ADDRESS($J260,33))))),INDIRECT(ADDRESS($J260,COLUMN())),0),0),IF($K260&gt;0,IF(AND(INDIRECT(ADDRESS($K260,44))=0,INDIRECT(ADDRESS($K260,38))="UL",ISERROR(SEARCH("Rear",INDIRECT(ADDRESS($K260,33)))),ISERROR(SEARCH("Side",INDIRECT(ADDRESS($K260,33))))),INDIRECT(ADDRESS($K260,COLUMN())),0),0),IF($L260&gt;0,IF(AND(INDIRECT(ADDRESS($L260,44))=0,INDIRECT(ADDRESS($L260,38))="UL",ISERROR(SEARCH("Rear",INDIRECT(ADDRESS($L260,33)))),ISERROR(SEARCH("Side",INDIRECT(ADDRESS($L260,33))))),INDIRECT(ADDRESS($L260,COLUMN())),0),0),IF($M260&gt;0,IF(AND(INDIRECT(ADDRESS($M260,44))=0,INDIRECT(ADDRESS($M260,38))="UL",ISERROR(SEARCH("Rear",INDIRECT(ADDRESS($M260,33)))),ISERROR(SEARCH("Side",INDIRECT(ADDRESS($M260,33))))),INDIRECT(ADDRESS($M260,COLUMN())),0),0))</f>
        <v>0.44444444444444442</v>
      </c>
      <c r="AX260" s="57" cm="1">
        <f t="array" aca="1" ref="AX260" ca="1">SUM(IF($C260&gt;0,IF(AND(INDIRECT(ADDRESS($C260,44))=0,INDIRECT(ADDRESS($C260,38))="UL",ISERROR(SEARCH("Rear",INDIRECT(ADDRESS($C260,33)))),ISERROR(SEARCH("Side",INDIRECT(ADDRESS($C260,33))))),INDIRECT(ADDRESS($C260,COLUMN())),0),0),IF($D260&gt;0,IF(AND(INDIRECT(ADDRESS($D260,44))=0,INDIRECT(ADDRESS($D260,38))="UL",ISERROR(SEARCH("Rear",INDIRECT(ADDRESS($D260,33)))),ISERROR(SEARCH("Side",INDIRECT(ADDRESS($D260,33))))),INDIRECT(ADDRESS($D260,COLUMN())),0),0),IF($E260&gt;0,IF(AND(INDIRECT(ADDRESS($E260,44))=0,INDIRECT(ADDRESS($E260,38))="UL",ISERROR(SEARCH("Rear",INDIRECT(ADDRESS($E260,33)))),ISERROR(SEARCH("Side",INDIRECT(ADDRESS($E260,33))))),INDIRECT(ADDRESS($E260,COLUMN())),0),0),IF($F260&gt;0,IF(AND(INDIRECT(ADDRESS($F260,44))=0,INDIRECT(ADDRESS($F260,38))="UL",ISERROR(SEARCH("Rear",INDIRECT(ADDRESS($F260,33)))),ISERROR(SEARCH("Side",INDIRECT(ADDRESS($F260,33))))),INDIRECT(ADDRESS($F260,COLUMN())),0),0),IF($G260&gt;0,IF(AND(INDIRECT(ADDRESS($G260,44))=0,INDIRECT(ADDRESS($G260,38))="UL",ISERROR(SEARCH("Rear",INDIRECT(ADDRESS($G260,33)))),ISERROR(SEARCH("Side",INDIRECT(ADDRESS($G260,33))))),INDIRECT(ADDRESS($G260,COLUMN())),0),0),IF($H260&gt;0,IF(AND(INDIRECT(ADDRESS($H260,44))=0,INDIRECT(ADDRESS($H260,38))="UL",ISERROR(SEARCH("Rear",INDIRECT(ADDRESS($H260,33)))),ISERROR(SEARCH("Side",INDIRECT(ADDRESS($H260,33))))),INDIRECT(ADDRESS($H260,COLUMN())),0),0),IF($I260&gt;0,IF(AND(INDIRECT(ADDRESS($I260,44))=0,INDIRECT(ADDRESS($I260,38))="UL",ISERROR(SEARCH("Rear",INDIRECT(ADDRESS($I260,33)))),ISERROR(SEARCH("Side",INDIRECT(ADDRESS($I260,33))))),INDIRECT(ADDRESS($I260,COLUMN())),0),0),IF($J260&gt;0,IF(AND(INDIRECT(ADDRESS($J260,44))=0,INDIRECT(ADDRESS($J260,38))="UL",ISERROR(SEARCH("Rear",INDIRECT(ADDRESS($J260,33)))),ISERROR(SEARCH("Side",INDIRECT(ADDRESS($J260,33))))),INDIRECT(ADDRESS($J260,COLUMN())),0),0),IF($K260&gt;0,IF(AND(INDIRECT(ADDRESS($K260,44))=0,INDIRECT(ADDRESS($K260,38))="UL",ISERROR(SEARCH("Rear",INDIRECT(ADDRESS($K260,33)))),ISERROR(SEARCH("Side",INDIRECT(ADDRESS($K260,33))))),INDIRECT(ADDRESS($K260,COLUMN())),0),0),IF($L260&gt;0,IF(AND(INDIRECT(ADDRESS($L260,44))=0,INDIRECT(ADDRESS($L260,38))="UL",ISERROR(SEARCH("Rear",INDIRECT(ADDRESS($L260,33)))),ISERROR(SEARCH("Side",INDIRECT(ADDRESS($L260,33))))),INDIRECT(ADDRESS($L260,COLUMN())),0),0),IF($M260&gt;0,IF(AND(INDIRECT(ADDRESS($M260,44))=0,INDIRECT(ADDRESS($M260,38))="UL",ISERROR(SEARCH("Rear",INDIRECT(ADDRESS($M260,33)))),ISERROR(SEARCH("Side",INDIRECT(ADDRESS($M260,33))))),INDIRECT(ADDRESS($M260,COLUMN())),0),0))</f>
        <v>0</v>
      </c>
      <c r="AY260" s="58">
        <f t="shared" ca="1" si="193"/>
        <v>0.88888888888888884</v>
      </c>
      <c r="AZ260" s="58">
        <f t="shared" ca="1" si="194"/>
        <v>0.44444444444444442</v>
      </c>
      <c r="BA260" s="58" cm="1">
        <f t="array" aca="1" ref="BA260" ca="1">SUM(IF($C260&gt;0,IF(AND(INDIRECT(ADDRESS($C260,44))=0,INDIRECT(ADDRESS($C260,38))="UL"),INDIRECT(ADDRESS($C260,COLUMN())),0),0),IF($D260&gt;0,IF(AND(INDIRECT(ADDRESS($D260,44))=0,INDIRECT(ADDRESS($D260,38))="UL"),INDIRECT(ADDRESS($D260,COLUMN())),0),0),IF($E260&gt;0,IF(AND(INDIRECT(ADDRESS($E260,44))=0,INDIRECT(ADDRESS($E260,38))="UL"),INDIRECT(ADDRESS($E260,COLUMN())),0),0),IF($F260&gt;0,IF(AND(INDIRECT(ADDRESS($F260,44))=0,INDIRECT(ADDRESS($F260,38))="UL"),INDIRECT(ADDRESS($F260,COLUMN())),0),0),IF($G260&gt;0,IF(AND(INDIRECT(ADDRESS($G260,44))=0,INDIRECT(ADDRESS($G260,38))="UL"),INDIRECT(ADDRESS($G260,COLUMN())),0),0),IF($H260&gt;0,IF(AND(INDIRECT(ADDRESS($H260,44))=0,INDIRECT(ADDRESS($H260,38))="UL"),INDIRECT(ADDRESS($H260,COLUMN())),0),0),IF($I260&gt;0,IF(AND(INDIRECT(ADDRESS($I260,44))=0,INDIRECT(ADDRESS($I260,38))="UL"),INDIRECT(ADDRESS($I260,COLUMN())),0),0),IF($J260&gt;0,IF(AND(INDIRECT(ADDRESS($J260,44))=0,INDIRECT(ADDRESS($J260,38))="UL"),INDIRECT(ADDRESS($J260,COLUMN())),0),0),IF($K260&gt;0,IF(AND(INDIRECT(ADDRESS($K260,44))=0,INDIRECT(ADDRESS($K260,38))="UL"),INDIRECT(ADDRESS($K260,COLUMN())),0),0),IF($L260&gt;0,IF(AND(INDIRECT(ADDRESS($L260,44))=0,INDIRECT(ADDRESS($L260,38))="UL"),INDIRECT(ADDRESS($L260,COLUMN())),0),0),IF($M260&gt;0,IF(AND(INDIRECT(ADDRESS($M260,44))=0,INDIRECT(ADDRESS($M260,38))="UL"),INDIRECT(ADDRESS($M260,COLUMN())),0),0))</f>
        <v>0.11851851851851851</v>
      </c>
      <c r="BB260" s="58" cm="1">
        <f t="array" aca="1" ref="BB260" ca="1">SUM(IF($C260&gt;0,IF(AND(INDIRECT(ADDRESS($C260,44))=0,INDIRECT(ADDRESS($C260,38))="UL"),INDIRECT(ADDRESS($C260,COLUMN())),0),0),IF($D260&gt;0,IF(AND(INDIRECT(ADDRESS($D260,44))=0,INDIRECT(ADDRESS($D260,38))="UL"),INDIRECT(ADDRESS($D260,COLUMN())),0),0),IF($E260&gt;0,IF(AND(INDIRECT(ADDRESS($E260,44))=0,INDIRECT(ADDRESS($E260,38))="UL"),INDIRECT(ADDRESS($E260,COLUMN())),0),0),IF($F260&gt;0,IF(AND(INDIRECT(ADDRESS($F260,44))=0,INDIRECT(ADDRESS($F260,38))="UL"),INDIRECT(ADDRESS($F260,COLUMN())),0),0),IF($G260&gt;0,IF(AND(INDIRECT(ADDRESS($G260,44))=0,INDIRECT(ADDRESS($G260,38))="UL"),INDIRECT(ADDRESS($G260,COLUMN())),0),0),IF($H260&gt;0,IF(AND(INDIRECT(ADDRESS($H260,44))=0,INDIRECT(ADDRESS($H260,38))="UL"),INDIRECT(ADDRESS($H260,COLUMN())),0),0),IF($I260&gt;0,IF(AND(INDIRECT(ADDRESS($I260,44))=0,INDIRECT(ADDRESS($I260,38))="UL"),INDIRECT(ADDRESS($I260,COLUMN())),0),0),IF($J260&gt;0,IF(AND(INDIRECT(ADDRESS($J260,44))=0,INDIRECT(ADDRESS($J260,38))="UL"),INDIRECT(ADDRESS($J260,COLUMN())),0),0),IF($K260&gt;0,IF(AND(INDIRECT(ADDRESS($K260,44))=0,INDIRECT(ADDRESS($K260,38))="UL"),INDIRECT(ADDRESS($K260,COLUMN())),0),0),IF($L260&gt;0,IF(AND(INDIRECT(ADDRESS($L260,44))=0,INDIRECT(ADDRESS($L260,38))="UL"),INDIRECT(ADDRESS($L260,COLUMN())),0),0),IF($M260&gt;0,IF(AND(INDIRECT(ADDRESS($M260,44))=0,INDIRECT(ADDRESS($M260,38))="UL"),INDIRECT(ADDRESS($M260,COLUMN())),0),0))</f>
        <v>0.23703703703703702</v>
      </c>
      <c r="BC260" s="58" cm="1">
        <f t="array" aca="1" ref="BC260" ca="1">SUM(IF($C260&gt;0,IF(AND(INDIRECT(ADDRESS($C260,44))=0,INDIRECT(ADDRESS($C260,38))="UL"),INDIRECT(ADDRESS($C260,COLUMN())),0),0),IF($D260&gt;0,IF(AND(INDIRECT(ADDRESS($D260,44))=0,INDIRECT(ADDRESS($D260,38))="UL"),INDIRECT(ADDRESS($D260,COLUMN())),0),0),IF($E260&gt;0,IF(AND(INDIRECT(ADDRESS($E260,44))=0,INDIRECT(ADDRESS($E260,38))="UL"),INDIRECT(ADDRESS($E260,COLUMN())),0),0),IF($F260&gt;0,IF(AND(INDIRECT(ADDRESS($F260,44))=0,INDIRECT(ADDRESS($F260,38))="UL"),INDIRECT(ADDRESS($F260,COLUMN())),0),0),IF($G260&gt;0,IF(AND(INDIRECT(ADDRESS($G260,44))=0,INDIRECT(ADDRESS($G260,38))="UL"),INDIRECT(ADDRESS($G260,COLUMN())),0),0),IF($H260&gt;0,IF(AND(INDIRECT(ADDRESS($H260,44))=0,INDIRECT(ADDRESS($H260,38))="UL"),INDIRECT(ADDRESS($H260,COLUMN())),0),0),IF($I260&gt;0,IF(AND(INDIRECT(ADDRESS($I260,44))=0,INDIRECT(ADDRESS($I260,38))="UL"),INDIRECT(ADDRESS($I260,COLUMN())),0),0),IF($J260&gt;0,IF(AND(INDIRECT(ADDRESS($J260,44))=0,INDIRECT(ADDRESS($J260,38))="UL"),INDIRECT(ADDRESS($J260,COLUMN())),0),0),IF($K260&gt;0,IF(AND(INDIRECT(ADDRESS($K260,44))=0,INDIRECT(ADDRESS($K260,38))="UL"),INDIRECT(ADDRESS($K260,COLUMN())),0),0),IF($L260&gt;0,IF(AND(INDIRECT(ADDRESS($L260,44))=0,INDIRECT(ADDRESS($L260,38))="UL"),INDIRECT(ADDRESS($L260,COLUMN())),0),0),IF($M260&gt;0,IF(AND(INDIRECT(ADDRESS($M260,44))=0,INDIRECT(ADDRESS($M260,38))="UL"),INDIRECT(ADDRESS($M260,COLUMN())),0),0))</f>
        <v>0.11851851851851851</v>
      </c>
      <c r="BD260" s="58" cm="1">
        <f t="array" aca="1" ref="BD260" ca="1">SUM(IF($C260&gt;0,IF(AND(INDIRECT(ADDRESS($C260,44))=0,INDIRECT(ADDRESS($C260,38))="UL"),INDIRECT(ADDRESS($C260,COLUMN())),0),0),IF($D260&gt;0,IF(AND(INDIRECT(ADDRESS($D260,44))=0,INDIRECT(ADDRESS($D260,38))="UL"),INDIRECT(ADDRESS($D260,COLUMN())),0),0),IF($E260&gt;0,IF(AND(INDIRECT(ADDRESS($E260,44))=0,INDIRECT(ADDRESS($E260,38))="UL"),INDIRECT(ADDRESS($E260,COLUMN())),0),0),IF($F260&gt;0,IF(AND(INDIRECT(ADDRESS($F260,44))=0,INDIRECT(ADDRESS($F260,38))="UL"),INDIRECT(ADDRESS($F260,COLUMN())),0),0),IF($G260&gt;0,IF(AND(INDIRECT(ADDRESS($G260,44))=0,INDIRECT(ADDRESS($G260,38))="UL"),INDIRECT(ADDRESS($G260,COLUMN())),0),0),IF($H260&gt;0,IF(AND(INDIRECT(ADDRESS($H260,44))=0,INDIRECT(ADDRESS($H260,38))="UL"),INDIRECT(ADDRESS($H260,COLUMN())),0),0),IF($I260&gt;0,IF(AND(INDIRECT(ADDRESS($I260,44))=0,INDIRECT(ADDRESS($I260,38))="UL"),INDIRECT(ADDRESS($I260,COLUMN())),0),0),IF($J260&gt;0,IF(AND(INDIRECT(ADDRESS($J260,44))=0,INDIRECT(ADDRESS($J260,38))="UL"),INDIRECT(ADDRESS($J260,COLUMN())),0),0),IF($K260&gt;0,IF(AND(INDIRECT(ADDRESS($K260,44))=0,INDIRECT(ADDRESS($K260,38))="UL"),INDIRECT(ADDRESS($K260,COLUMN())),0),0),IF($L260&gt;0,IF(AND(INDIRECT(ADDRESS($L260,44))=0,INDIRECT(ADDRESS($L260,38))="UL"),INDIRECT(ADDRESS($L260,COLUMN())),0),0),IF($M260&gt;0,IF(AND(INDIRECT(ADDRESS($M260,44))=0,INDIRECT(ADDRESS($M260,38))="UL"),INDIRECT(ADDRESS($M260,COLUMN())),0),0))</f>
        <v>0.23703703703703702</v>
      </c>
      <c r="BE260" s="57">
        <f t="shared" ca="1" si="195"/>
        <v>0.11851851851851851</v>
      </c>
      <c r="BF260" s="57" cm="1">
        <f t="array" aca="1" ref="BF260" ca="1">SUM(IF($C260&gt;0,IF(INDIRECT(ADDRESS($C260,45))=1,INDIRECT(ADDRESS($C260,52))*INDIRECT(ADDRESS($C260,42))/5,0),0), IF($D260&gt;0,IF(INDIRECT(ADDRESS($D260,45))=1,INDIRECT(ADDRESS($D260,52))*INDIRECT(ADDRESS($D260,42))/5,0),0), IF($E260&gt;0,IF(INDIRECT(ADDRESS($E260,45))=1,INDIRECT(ADDRESS($E260,52))*INDIRECT(ADDRESS($E260,42))/5,0),0), IF($F260&gt;0,IF(INDIRECT(ADDRESS($F260,45))=1,INDIRECT(ADDRESS($F260,52))*INDIRECT(ADDRESS($F260,42))/5,0),0), IF($G260&gt;0,IF(INDIRECT(ADDRESS($G260,45))=1,INDIRECT(ADDRESS($G260,52))*INDIRECT(ADDRESS($G260,42))/5,0),0), IF($H260&gt;0,IF(INDIRECT(ADDRESS($H260,45))=1,INDIRECT(ADDRESS($H260,52))*INDIRECT(ADDRESS($H260,42))/5,0),0)
)*$BF$296/100</f>
        <v>0</v>
      </c>
      <c r="BG260" s="19">
        <v>1</v>
      </c>
      <c r="BH260" s="57" cm="1">
        <f t="array" aca="1" ref="BH260" ca="1">SUM(IF($C260&gt;0,IF(AND(INDIRECT(ADDRESS($C260,44))=0,INDIRECT(ADDRESS($C260,38))&lt;&gt;"UL"),INDIRECT(ADDRESS($C260,COLUMN()-12)),0),0), IF($D260&gt;0,IF(AND(INDIRECT(ADDRESS($D260,44))=0,INDIRECT(ADDRESS($D260,38))&lt;&gt;"UL"),INDIRECT(ADDRESS($D260,COLUMN()-12)),0),0), IF($E260&gt;0,IF(AND(INDIRECT(ADDRESS($E260,44))=0,INDIRECT(ADDRESS($E260,38))&lt;&gt;"UL"),INDIRECT(ADDRESS($E260,COLUMN()-12)),0),0), IF($F260&gt;0,IF(AND(INDIRECT(ADDRESS($F260,44))=0,INDIRECT(ADDRESS($F260,38))&lt;&gt;"UL"),INDIRECT(ADDRESS($F260,COLUMN()-12)),0),0), IF($G260&gt;0,IF(AND(INDIRECT(ADDRESS($G260,44))=0,INDIRECT(ADDRESS($G260,38))&lt;&gt;"UL"),INDIRECT(ADDRESS($G260,COLUMN()-12)),0),0), IF($H260&gt;0,IF(AND(INDIRECT(ADDRESS($H260,44))=0,INDIRECT(ADDRESS($H260,38))&lt;&gt;"UL"),INDIRECT(ADDRESS($H260,COLUMN()-12)),0),0), IF($I260&gt;0,IF(AND(INDIRECT(ADDRESS($I260,44))=0,INDIRECT(ADDRESS($I260,38))&lt;&gt;"UL"),INDIRECT(ADDRESS($I260,COLUMN()-12)),0),0), IF($J260&gt;0,IF(AND(INDIRECT(ADDRESS($J260,44))=0,INDIRECT(ADDRESS($J260,38))&lt;&gt;"UL"),INDIRECT(ADDRESS($J260,COLUMN()-12)),0),0), IF($K260&gt;0,IF(AND(INDIRECT(ADDRESS($K260,44))=0,INDIRECT(ADDRESS($K260,38))&lt;&gt;"UL"),INDIRECT(ADDRESS($K260,COLUMN()-12)),0),0), IF($L260&gt;0,IF(AND(INDIRECT(ADDRESS($L260,44))=0,INDIRECT(ADDRESS($L260,38))&lt;&gt;"UL"),INDIRECT(ADDRESS($L260,COLUMN()-12)),0),0), IF($M260&gt;0,IF(AND(INDIRECT(ADDRESS($M260,44))=0,INDIRECT(ADDRESS($M260,38))&lt;&gt;"UL"),INDIRECT(ADDRESS($M260,COLUMN()-12)),0),0))</f>
        <v>1.3333333333333333</v>
      </c>
      <c r="BI260" s="57" cm="1">
        <f t="array" aca="1" ref="BI260" ca="1">SUM(IF($C260&gt;0,IF(AND(INDIRECT(ADDRESS($C260,44))=0,INDIRECT(ADDRESS($C260,38))&lt;&gt;"UL"),INDIRECT(ADDRESS($C260,COLUMN()-12)),0),0), IF($D260&gt;0,IF(AND(INDIRECT(ADDRESS($D260,44))=0,INDIRECT(ADDRESS($D260,38))&lt;&gt;"UL"),INDIRECT(ADDRESS($D260,COLUMN()-12)),0),0), IF($E260&gt;0,IF(AND(INDIRECT(ADDRESS($E260,44))=0,INDIRECT(ADDRESS($E260,38))&lt;&gt;"UL"),INDIRECT(ADDRESS($E260,COLUMN()-12)),0),0), IF($F260&gt;0,IF(AND(INDIRECT(ADDRESS($F260,44))=0,INDIRECT(ADDRESS($F260,38))&lt;&gt;"UL"),INDIRECT(ADDRESS($F260,COLUMN()-12)),0),0), IF($G260&gt;0,IF(AND(INDIRECT(ADDRESS($G260,44))=0,INDIRECT(ADDRESS($G260,38))&lt;&gt;"UL"),INDIRECT(ADDRESS($G260,COLUMN()-12)),0),0), IF($H260&gt;0,IF(AND(INDIRECT(ADDRESS($H260,44))=0,INDIRECT(ADDRESS($H260,38))&lt;&gt;"UL"),INDIRECT(ADDRESS($H260,COLUMN()-12)),0),0), IF($I260&gt;0,IF(AND(INDIRECT(ADDRESS($I260,44))=0,INDIRECT(ADDRESS($I260,38))&lt;&gt;"UL"),INDIRECT(ADDRESS($I260,COLUMN()-12)),0),0), IF($J260&gt;0,IF(AND(INDIRECT(ADDRESS($J260,44))=0,INDIRECT(ADDRESS($J260,38))&lt;&gt;"UL"),INDIRECT(ADDRESS($J260,COLUMN()-12)),0),0), IF($K260&gt;0,IF(AND(INDIRECT(ADDRESS($K260,44))=0,INDIRECT(ADDRESS($K260,38))&lt;&gt;"UL"),INDIRECT(ADDRESS($K260,COLUMN()-12)),0),0), IF($L260&gt;0,IF(AND(INDIRECT(ADDRESS($L260,44))=0,INDIRECT(ADDRESS($L260,38))&lt;&gt;"UL"),INDIRECT(ADDRESS($L260,COLUMN()-12)),0),0), IF($M260&gt;0,IF(AND(INDIRECT(ADDRESS($M260,44))=0,INDIRECT(ADDRESS($M260,38))&lt;&gt;"UL"),INDIRECT(ADDRESS($M260,COLUMN()-12)),0),0))</f>
        <v>0.88888888888888884</v>
      </c>
      <c r="BJ260" s="57" cm="1">
        <f t="array" aca="1" ref="BJ260" ca="1">SUM(IF($C260&gt;0,IF(AND(INDIRECT(ADDRESS($C260,44))=0,INDIRECT(ADDRESS($C260,38))&lt;&gt;"UL"),INDIRECT(ADDRESS($C260,COLUMN()-12)),0),0), IF($D260&gt;0,IF(AND(INDIRECT(ADDRESS($D260,44))=0,INDIRECT(ADDRESS($D260,38))&lt;&gt;"UL"),INDIRECT(ADDRESS($D260,COLUMN()-12)),0),0), IF($E260&gt;0,IF(AND(INDIRECT(ADDRESS($E260,44))=0,INDIRECT(ADDRESS($E260,38))&lt;&gt;"UL"),INDIRECT(ADDRESS($E260,COLUMN()-12)),0),0), IF($F260&gt;0,IF(AND(INDIRECT(ADDRESS($F260,44))=0,INDIRECT(ADDRESS($F260,38))&lt;&gt;"UL"),INDIRECT(ADDRESS($F260,COLUMN()-12)),0),0), IF($G260&gt;0,IF(AND(INDIRECT(ADDRESS($G260,44))=0,INDIRECT(ADDRESS($G260,38))&lt;&gt;"UL"),INDIRECT(ADDRESS($G260,COLUMN()-12)),0),0), IF($H260&gt;0,IF(AND(INDIRECT(ADDRESS($H260,44))=0,INDIRECT(ADDRESS($H260,38))&lt;&gt;"UL"),INDIRECT(ADDRESS($H260,COLUMN()-12)),0),0), IF($I260&gt;0,IF(AND(INDIRECT(ADDRESS($I260,44))=0,INDIRECT(ADDRESS($I260,38))&lt;&gt;"UL"),INDIRECT(ADDRESS($I260,COLUMN()-12)),0),0), IF($J260&gt;0,IF(AND(INDIRECT(ADDRESS($J260,44))=0,INDIRECT(ADDRESS($J260,38))&lt;&gt;"UL"),INDIRECT(ADDRESS($J260,COLUMN()-12)),0),0), IF($K260&gt;0,IF(AND(INDIRECT(ADDRESS($K260,44))=0,INDIRECT(ADDRESS($K260,38))&lt;&gt;"UL"),INDIRECT(ADDRESS($K260,COLUMN()-12)),0),0), IF($L260&gt;0,IF(AND(INDIRECT(ADDRESS($L260,44))=0,INDIRECT(ADDRESS($L260,38))&lt;&gt;"UL"),INDIRECT(ADDRESS($L260,COLUMN()-12)),0),0), IF($M260&gt;0,IF(AND(INDIRECT(ADDRESS($M260,44))=0,INDIRECT(ADDRESS($M260,38))&lt;&gt;"UL"),INDIRECT(ADDRESS($M260,COLUMN()-12)),0),0))</f>
        <v>0.44444444444444442</v>
      </c>
      <c r="BK260" s="57">
        <f t="shared" ca="1" si="196"/>
        <v>1.3333333333333333</v>
      </c>
      <c r="BL260" s="58">
        <f ca="1">SUM(BH260:BJ260)/3</f>
        <v>0.88888888888888895</v>
      </c>
      <c r="BM260" s="57" cm="1">
        <f t="array" aca="1" ref="BM260" ca="1">SUM(IF($C260&gt;0,IF(AND(INDIRECT(ADDRESS($C260,44))=0,INDIRECT(ADDRESS($C260,38))&lt;&gt;"UL"),INDIRECT(ADDRESS($C260,COLUMN()-12)),0),0), IF($D260&gt;0,IF(AND(INDIRECT(ADDRESS($D260,44))=0,INDIRECT(ADDRESS($D260,38))&lt;&gt;"UL"),INDIRECT(ADDRESS($D260,COLUMN()-12)),0),0), IF($E260&gt;0,IF(AND(INDIRECT(ADDRESS($E260,44))=0,INDIRECT(ADDRESS($E260,38))&lt;&gt;"UL"),INDIRECT(ADDRESS($E260,COLUMN()-12)),0),0), IF($F260&gt;0,IF(AND(INDIRECT(ADDRESS($F260,44))=0,INDIRECT(ADDRESS($F260,38))&lt;&gt;"UL"),INDIRECT(ADDRESS($F260,COLUMN()-12)),0),0), IF($G260&gt;0,IF(AND(INDIRECT(ADDRESS($G260,44))=0,INDIRECT(ADDRESS($G260,38))&lt;&gt;"UL"),INDIRECT(ADDRESS($G260,COLUMN()-12)),0),0), IF($H260&gt;0,IF(AND(INDIRECT(ADDRESS($H260,44))=0,INDIRECT(ADDRESS($H260,38))&lt;&gt;"UL"),INDIRECT(ADDRESS($H260,COLUMN()-12)),0),0), IF($I260&gt;0,IF(AND(INDIRECT(ADDRESS($I260,44))=0,INDIRECT(ADDRESS($I260,38))&lt;&gt;"UL"),INDIRECT(ADDRESS($I260,COLUMN()-12)),0),0), IF($J260&gt;0,IF(AND(INDIRECT(ADDRESS($J260,44))=0,INDIRECT(ADDRESS($J260,38))&lt;&gt;"UL"),INDIRECT(ADDRESS($J260,COLUMN()-12)),0),0), IF($K260&gt;0,IF(AND(INDIRECT(ADDRESS($K260,44))=0,INDIRECT(ADDRESS($K260,38))&lt;&gt;"UL"),INDIRECT(ADDRESS($K260,COLUMN()-11)),0),0), IF($L260&gt;0,IF(AND(INDIRECT(ADDRESS($L260,44))=0,INDIRECT(ADDRESS($L260,38))&lt;&gt;"UL"),INDIRECT(ADDRESS($L260,COLUMN()-11)),0),0), IF($M260&gt;0,IF(AND(INDIRECT(ADDRESS($M260,44))=0,INDIRECT(ADDRESS($M260,38))&lt;&gt;"UL"),INDIRECT(ADDRESS($M260,COLUMN()-11)),0),0))</f>
        <v>0.29629629629629634</v>
      </c>
      <c r="BN260" s="57" cm="1">
        <f t="array" aca="1" ref="BN260" ca="1">SUM(IF($C260&gt;0,IF(AND(INDIRECT(ADDRESS($C260,44))=0,INDIRECT(ADDRESS($C260,38))&lt;&gt;"UL"),INDIRECT(ADDRESS($C260,COLUMN()-12)),0),0), IF($D260&gt;0,IF(AND(INDIRECT(ADDRESS($D260,44))=0,INDIRECT(ADDRESS($D260,38))&lt;&gt;"UL"),INDIRECT(ADDRESS($D260,COLUMN()-12)),0),0), IF($E260&gt;0,IF(AND(INDIRECT(ADDRESS($E260,44))=0,INDIRECT(ADDRESS($E260,38))&lt;&gt;"UL"),INDIRECT(ADDRESS($E260,COLUMN()-12)),0),0), IF($F260&gt;0,IF(AND(INDIRECT(ADDRESS($F260,44))=0,INDIRECT(ADDRESS($F260,38))&lt;&gt;"UL"),INDIRECT(ADDRESS($F260,COLUMN()-12)),0),0), IF($G260&gt;0,IF(AND(INDIRECT(ADDRESS($G260,44))=0,INDIRECT(ADDRESS($G260,38))&lt;&gt;"UL"),INDIRECT(ADDRESS($G260,COLUMN()-12)),0),0), IF($H260&gt;0,IF(AND(INDIRECT(ADDRESS($H260,44))=0,INDIRECT(ADDRESS($H260,38))&lt;&gt;"UL"),INDIRECT(ADDRESS($H260,COLUMN()-12)),0),0), IF($I260&gt;0,IF(AND(INDIRECT(ADDRESS($I260,44))=0,INDIRECT(ADDRESS($I260,38))&lt;&gt;"UL"),INDIRECT(ADDRESS($I260,COLUMN()-12)),0),0), IF($J260&gt;0,IF(AND(INDIRECT(ADDRESS($J260,44))=0,INDIRECT(ADDRESS($J260,38))&lt;&gt;"UL"),INDIRECT(ADDRESS($J260,COLUMN()-12)),0),0), IF($K260&gt;0,IF(AND(INDIRECT(ADDRESS($K260,44))=0,INDIRECT(ADDRESS($K260,38))&lt;&gt;"UL"),INDIRECT(ADDRESS($K260,COLUMN()-11)),0),0), IF($L260&gt;0,IF(AND(INDIRECT(ADDRESS($L260,44))=0,INDIRECT(ADDRESS($L260,38))&lt;&gt;"UL"),INDIRECT(ADDRESS($L260,COLUMN()-11)),0),0), IF($M260&gt;0,IF(AND(INDIRECT(ADDRESS($M260,44))=0,INDIRECT(ADDRESS($M260,38))&lt;&gt;"UL"),INDIRECT(ADDRESS($M260,COLUMN()-11)),0),0))</f>
        <v>0.4148148148148148</v>
      </c>
      <c r="BO260" s="57" cm="1">
        <f t="array" aca="1" ref="BO260" ca="1">SUM(IF($C260&gt;0,IF(AND(INDIRECT(ADDRESS($C260,44))=0,INDIRECT(ADDRESS($C260,38))&lt;&gt;"UL"),INDIRECT(ADDRESS($C260,COLUMN()-12)),0),0), IF($D260&gt;0,IF(AND(INDIRECT(ADDRESS($D260,44))=0,INDIRECT(ADDRESS($D260,38))&lt;&gt;"UL"),INDIRECT(ADDRESS($D260,COLUMN()-12)),0),0), IF($E260&gt;0,IF(AND(INDIRECT(ADDRESS($E260,44))=0,INDIRECT(ADDRESS($E260,38))&lt;&gt;"UL"),INDIRECT(ADDRESS($E260,COLUMN()-12)),0),0), IF($F260&gt;0,IF(AND(INDIRECT(ADDRESS($F260,44))=0,INDIRECT(ADDRESS($F260,38))&lt;&gt;"UL"),INDIRECT(ADDRESS($F260,COLUMN()-12)),0),0), IF($G260&gt;0,IF(AND(INDIRECT(ADDRESS($G260,44))=0,INDIRECT(ADDRESS($G260,38))&lt;&gt;"UL"),INDIRECT(ADDRESS($G260,COLUMN()-12)),0),0), IF($H260&gt;0,IF(AND(INDIRECT(ADDRESS($H260,44))=0,INDIRECT(ADDRESS($H260,38))&lt;&gt;"UL"),INDIRECT(ADDRESS($H260,COLUMN()-12)),0),0), IF($I260&gt;0,IF(AND(INDIRECT(ADDRESS($I260,44))=0,INDIRECT(ADDRESS($I260,38))&lt;&gt;"UL"),INDIRECT(ADDRESS($I260,COLUMN()-12)),0),0), IF($J260&gt;0,IF(AND(INDIRECT(ADDRESS($J260,44))=0,INDIRECT(ADDRESS($J260,38))&lt;&gt;"UL"),INDIRECT(ADDRESS($J260,COLUMN()-12)),0),0), IF($K260&gt;0,IF(AND(INDIRECT(ADDRESS($K260,44))=0,INDIRECT(ADDRESS($K260,38))&lt;&gt;"UL"),INDIRECT(ADDRESS($K260,COLUMN()-11)),0),0), IF($L260&gt;0,IF(AND(INDIRECT(ADDRESS($L260,44))=0,INDIRECT(ADDRESS($L260,38))&lt;&gt;"UL"),INDIRECT(ADDRESS($L260,COLUMN()-11)),0),0), IF($M260&gt;0,IF(AND(INDIRECT(ADDRESS($M260,44))=0,INDIRECT(ADDRESS($M260,38))&lt;&gt;"UL"),INDIRECT(ADDRESS($M260,COLUMN()-11)),0),0))</f>
        <v>0.29629629629629634</v>
      </c>
      <c r="BP260" s="57" cm="1">
        <f t="array" aca="1" ref="BP260" ca="1">SUM(IF($C260&gt;0,IF(AND(INDIRECT(ADDRESS($C260,44))=0,INDIRECT(ADDRESS($C260,38))&lt;&gt;"UL"),INDIRECT(ADDRESS($C260,COLUMN()-12)),0),0), IF($D260&gt;0,IF(AND(INDIRECT(ADDRESS($D260,44))=0,INDIRECT(ADDRESS($D260,38))&lt;&gt;"UL"),INDIRECT(ADDRESS($D260,COLUMN()-12)),0),0), IF($E260&gt;0,IF(AND(INDIRECT(ADDRESS($E260,44))=0,INDIRECT(ADDRESS($E260,38))&lt;&gt;"UL"),INDIRECT(ADDRESS($E260,COLUMN()-12)),0),0), IF($F260&gt;0,IF(AND(INDIRECT(ADDRESS($F260,44))=0,INDIRECT(ADDRESS($F260,38))&lt;&gt;"UL"),INDIRECT(ADDRESS($F260,COLUMN()-12)),0),0), IF($G260&gt;0,IF(AND(INDIRECT(ADDRESS($G260,44))=0,INDIRECT(ADDRESS($G260,38))&lt;&gt;"UL"),INDIRECT(ADDRESS($G260,COLUMN()-12)),0),0), IF($H260&gt;0,IF(AND(INDIRECT(ADDRESS($H260,44))=0,INDIRECT(ADDRESS($H260,38))&lt;&gt;"UL"),INDIRECT(ADDRESS($H260,COLUMN()-12)),0),0), IF($I260&gt;0,IF(AND(INDIRECT(ADDRESS($I260,44))=0,INDIRECT(ADDRESS($I260,38))&lt;&gt;"UL"),INDIRECT(ADDRESS($I260,COLUMN()-12)),0),0), IF($J260&gt;0,IF(AND(INDIRECT(ADDRESS($J260,44))=0,INDIRECT(ADDRESS($J260,38))&lt;&gt;"UL"),INDIRECT(ADDRESS($J260,COLUMN()-12)),0),0), IF($K260&gt;0,IF(AND(INDIRECT(ADDRESS($K260,44))=0,INDIRECT(ADDRESS($K260,38))&lt;&gt;"UL"),INDIRECT(ADDRESS($K260,COLUMN()-11)),0),0), IF($L260&gt;0,IF(AND(INDIRECT(ADDRESS($L260,44))=0,INDIRECT(ADDRESS($L260,38))&lt;&gt;"UL"),INDIRECT(ADDRESS($L260,COLUMN()-11)),0),0), IF($M260&gt;0,IF(AND(INDIRECT(ADDRESS($M260,44))=0,INDIRECT(ADDRESS($M260,38))&lt;&gt;"UL"),INDIRECT(ADDRESS($M260,COLUMN()-11)),0),0))</f>
        <v>0.4148148148148148</v>
      </c>
      <c r="BQ260" s="57">
        <f t="shared" ca="1" si="197"/>
        <v>0.29629629629629634</v>
      </c>
      <c r="BR260" s="161">
        <f t="shared" ca="1" si="198"/>
        <v>76.752095852799002</v>
      </c>
      <c r="BS260" s="56"/>
      <c r="BT260" s="56">
        <f t="shared" ca="1" si="199"/>
        <v>2.5731735317522713</v>
      </c>
      <c r="BU260" s="89">
        <f t="shared" ca="1" si="200"/>
        <v>0.12253207294058435</v>
      </c>
      <c r="BV260" s="57" t="s">
        <v>33</v>
      </c>
      <c r="BW260" s="57" cm="1">
        <f t="array" aca="1" ref="BW260" ca="1">SUM(IF($C260&gt;0,IF(AND(INDIRECT(ADDRESS($C260,44))=0,INDIRECT(ADDRESS($C260,38))="UL",ISERROR(SEARCH("Rear",INDIRECT(ADDRESS($C260,33)))),ISERROR(SEARCH("Side",INDIRECT(ADDRESS($C260,33))))),INDIRECT(ADDRESS($C260,COLUMN())),0),0),IF($D260&gt;0,IF(AND(INDIRECT(ADDRESS($D260,44))=0,INDIRECT(ADDRESS($D260,38))="UL",ISERROR(SEARCH("Rear",INDIRECT(ADDRESS($D260,33)))),ISERROR(SEARCH("Side",INDIRECT(ADDRESS($D260,33))))),INDIRECT(ADDRESS($D260,COLUMN())),0),0),IF($E260&gt;0,IF(AND(INDIRECT(ADDRESS($E260,44))=0,INDIRECT(ADDRESS($E260,38))="UL",ISERROR(SEARCH("Rear",INDIRECT(ADDRESS($E260,33)))),ISERROR(SEARCH("Side",INDIRECT(ADDRESS($E260,33))))),INDIRECT(ADDRESS($E260,COLUMN())),0),0),IF($F260&gt;0,IF(AND(INDIRECT(ADDRESS($F260,44))=0,INDIRECT(ADDRESS($F260,38))="UL",ISERROR(SEARCH("Rear",INDIRECT(ADDRESS($F260,33)))),ISERROR(SEARCH("Side",INDIRECT(ADDRESS($F260,33))))),INDIRECT(ADDRESS($F260,COLUMN())),0),0),IF($G260&gt;0,IF(AND(INDIRECT(ADDRESS($G260,44))=0,INDIRECT(ADDRESS($G260,38))="UL",ISERROR(SEARCH("Rear",INDIRECT(ADDRESS($G260,33)))),ISERROR(SEARCH("Side",INDIRECT(ADDRESS($G260,33))))),INDIRECT(ADDRESS($G260,COLUMN())),0),0),IF($H260&gt;0,IF(AND(INDIRECT(ADDRESS($H260,44))=0,INDIRECT(ADDRESS($H260,38))="UL",ISERROR(SEARCH("Rear",INDIRECT(ADDRESS($H260,33)))),ISERROR(SEARCH("Side",INDIRECT(ADDRESS($H260,33))))),INDIRECT(ADDRESS($H260,COLUMN())),0),0),IF($I260&gt;0,IF(AND(INDIRECT(ADDRESS($I260,44))=0,INDIRECT(ADDRESS($I260,38))="UL",ISERROR(SEARCH("Rear",INDIRECT(ADDRESS($I260,33)))),ISERROR(SEARCH("Side",INDIRECT(ADDRESS($I260,33))))),INDIRECT(ADDRESS($I260,COLUMN())),0),0),IF($J260&gt;0,IF(AND(INDIRECT(ADDRESS($J260,44))=0,INDIRECT(ADDRESS($J260,38))="UL",ISERROR(SEARCH("Rear",INDIRECT(ADDRESS($J260,33)))),ISERROR(SEARCH("Side",INDIRECT(ADDRESS($J260,33))))),INDIRECT(ADDRESS($J260,COLUMN())),0),0),IF($K260&gt;0,IF(AND(INDIRECT(ADDRESS($K260,44))=0,INDIRECT(ADDRESS($K260,38))="UL",ISERROR(SEARCH("Rear",INDIRECT(ADDRESS($K260,33)))),ISERROR(SEARCH("Side",INDIRECT(ADDRESS($K260,33))))),INDIRECT(ADDRESS($K260,COLUMN())),0),0),IF($L260&gt;0,IF(AND(INDIRECT(ADDRESS($L260,44))=0,INDIRECT(ADDRESS($L260,38))="UL",ISERROR(SEARCH("Rear",INDIRECT(ADDRESS($L260,33)))),ISERROR(SEARCH("Side",INDIRECT(ADDRESS($L260,33))))),INDIRECT(ADDRESS($L260,COLUMN())),0),0),IF($M260&gt;0,IF(AND(INDIRECT(ADDRESS($M260,44))=0,INDIRECT(ADDRESS($M260,38))="UL",ISERROR(SEARCH("Rear",INDIRECT(ADDRESS($M260,33)))),ISERROR(SEARCH("Side",INDIRECT(ADDRESS($M260,33))))),INDIRECT(ADDRESS($M260,COLUMN())),0),0))</f>
        <v>0.22222222222222221</v>
      </c>
      <c r="BX260" s="57">
        <f t="shared" ca="1" si="201"/>
        <v>0.88888888888888884</v>
      </c>
      <c r="BY260" s="57" cm="1">
        <f t="array" aca="1" ref="BY260" ca="1">SUM(IF($C260&gt;0,IF(AND(INDIRECT(ADDRESS($C260,44))=0,INDIRECT(ADDRESS($C260,38))="UL"),INDIRECT(ADDRESS($C260,COLUMN())),0),0),IF($D260&gt;0,IF(AND(INDIRECT(ADDRESS($D260,44))=0,INDIRECT(ADDRESS($D260,38))="UL"),INDIRECT(ADDRESS($D260,COLUMN())),0),0),IF($E260&gt;0,IF(AND(INDIRECT(ADDRESS($E260,44))=0,INDIRECT(ADDRESS($E260,38))="UL"),INDIRECT(ADDRESS($E260,COLUMN())),0),0),IF($F260&gt;0,IF(AND(INDIRECT(ADDRESS($F260,44))=0,INDIRECT(ADDRESS($F260,38))="UL"),INDIRECT(ADDRESS($F260,COLUMN())),0),0),IF($G260&gt;0,IF(AND(INDIRECT(ADDRESS($G260,44))=0,INDIRECT(ADDRESS($G260,38))="UL"),INDIRECT(ADDRESS($G260,COLUMN())),0),0),IF($H260&gt;0,IF(AND(INDIRECT(ADDRESS($H260,44))=0,INDIRECT(ADDRESS($H260,38))="UL"),INDIRECT(ADDRESS($H260,COLUMN())),0),0),IF($I260&gt;0,IF(AND(INDIRECT(ADDRESS($I260,44))=0,INDIRECT(ADDRESS($I260,38))="UL"),INDIRECT(ADDRESS($I260,COLUMN())),0),0),IF($J260&gt;0,IF(AND(INDIRECT(ADDRESS($J260,44))=0,INDIRECT(ADDRESS($J260,38))="UL"),INDIRECT(ADDRESS($J260,COLUMN())),0),0),IF($K260&gt;0,IF(AND(INDIRECT(ADDRESS($K260,44))=0,INDIRECT(ADDRESS($K260,38))="UL"),INDIRECT(ADDRESS($K260,COLUMN())),0),0),IF($L260&gt;0,IF(AND(INDIRECT(ADDRESS($L260,44))=0,INDIRECT(ADDRESS($L260,38))="UL"),INDIRECT(ADDRESS($L260,COLUMN())),0),0),IF($M260&gt;0,IF(AND(INDIRECT(ADDRESS($M260,44))=0,INDIRECT(ADDRESS($M260,38))="UL"),INDIRECT(ADDRESS($M260,COLUMN())),0),0))</f>
        <v>7.407407407407407E-2</v>
      </c>
      <c r="BZ260" s="57" cm="1">
        <f t="array" aca="1" ref="BZ260" ca="1">SUM(IF($C260&gt;0,IF(AND(INDIRECT(ADDRESS($C260,44))=0,INDIRECT(ADDRESS($C260,38))="UL"),INDIRECT(ADDRESS($C260,COLUMN())),0),0),IF($D260&gt;0,IF(AND(INDIRECT(ADDRESS($D260,44))=0,INDIRECT(ADDRESS($D260,38))="UL"),INDIRECT(ADDRESS($D260,COLUMN())),0),0),IF($E260&gt;0,IF(AND(INDIRECT(ADDRESS($E260,44))=0,INDIRECT(ADDRESS($E260,38))="UL"),INDIRECT(ADDRESS($E260,COLUMN())),0),0),IF($F260&gt;0,IF(AND(INDIRECT(ADDRESS($F260,44))=0,INDIRECT(ADDRESS($F260,38))="UL"),INDIRECT(ADDRESS($F260,COLUMN())),0),0),IF($G260&gt;0,IF(AND(INDIRECT(ADDRESS($G260,44))=0,INDIRECT(ADDRESS($G260,38))="UL"),INDIRECT(ADDRESS($G260,COLUMN())),0),0),IF($H260&gt;0,IF(AND(INDIRECT(ADDRESS($H260,44))=0,INDIRECT(ADDRESS($H260,38))="UL"),INDIRECT(ADDRESS($H260,COLUMN())),0),0),IF($I260&gt;0,IF(AND(INDIRECT(ADDRESS($I260,44))=0,INDIRECT(ADDRESS($I260,38))="UL"),INDIRECT(ADDRESS($I260,COLUMN())),0),0),IF($J260&gt;0,IF(AND(INDIRECT(ADDRESS($J260,44))=0,INDIRECT(ADDRESS($J260,38))="UL"),INDIRECT(ADDRESS($J260,COLUMN())),0),0),IF($K260&gt;0,IF(AND(INDIRECT(ADDRESS($K260,44))=0,INDIRECT(ADDRESS($K260,38))="UL"),INDIRECT(ADDRESS($K260,COLUMN())),0),0),IF($L260&gt;0,IF(AND(INDIRECT(ADDRESS($L260,44))=0,INDIRECT(ADDRESS($L260,38))="UL"),INDIRECT(ADDRESS($L260,COLUMN())),0),0),IF($M260&gt;0,IF(AND(INDIRECT(ADDRESS($M260,44))=0,INDIRECT(ADDRESS($M260,38))="UL"),INDIRECT(ADDRESS($M260,COLUMN())),0),0))</f>
        <v>0.29629629629629628</v>
      </c>
      <c r="CA260" s="57">
        <f t="shared" ca="1" si="202"/>
        <v>7.407407407407407E-2</v>
      </c>
      <c r="CB260" s="57" cm="1">
        <f t="array" aca="1" ref="CB260" ca="1">SUM(IF($C260&gt;0,IF(AND(INDIRECT(ADDRESS($C260,44))=0,INDIRECT(ADDRESS($C260,38))&lt;&gt;"UL"),INDIRECT(ADDRESS($C260,COLUMN())),0),0),IF($D260&gt;0,IF(AND(INDIRECT(ADDRESS($D260,44))=0,INDIRECT(ADDRESS($D260,38))&lt;&gt;"UL"),INDIRECT(ADDRESS($D260,COLUMN())),0),0),IF($E260&gt;0,IF(AND(INDIRECT(ADDRESS($E260,44))=0,INDIRECT(ADDRESS($E260,38))&lt;&gt;"UL"),INDIRECT(ADDRESS($E260,COLUMN())),0),0),IF($F260&gt;0,IF(AND(INDIRECT(ADDRESS($F260,44))=0,INDIRECT(ADDRESS($F260,38))&lt;&gt;"UL"),INDIRECT(ADDRESS($F260,COLUMN())),0),0),IF($G260&gt;0,IF(AND(INDIRECT(ADDRESS($G260,44))=0,INDIRECT(ADDRESS($G260,38))&lt;&gt;"UL"),INDIRECT(ADDRESS($G260,COLUMN())),0),0),IF($H260&gt;0,IF(AND(INDIRECT(ADDRESS($H260,44))=0,INDIRECT(ADDRESS($H260,38))&lt;&gt;"UL"),INDIRECT(ADDRESS($H260,COLUMN())),0),0),IF($I260&gt;0,IF(AND(INDIRECT(ADDRESS($I260,44))=0,INDIRECT(ADDRESS($I260,38))&lt;&gt;"UL"),INDIRECT(ADDRESS($I260,COLUMN())),0),0),IF($J260&gt;0,IF(AND(INDIRECT(ADDRESS($J260,44))=0,INDIRECT(ADDRESS($J260,38))&lt;&gt;"UL"),INDIRECT(ADDRESS($J260,COLUMN())),0),0),IF($K260&gt;0,IF(AND(INDIRECT(ADDRESS($K260,44))=0,INDIRECT(ADDRESS($K260,38))&lt;&gt;"UL"),INDIRECT(ADDRESS($K260,COLUMN())),0),0),IF($L260&gt;0,IF(AND(INDIRECT(ADDRESS($L260,44))=0,INDIRECT(ADDRESS($L260,38))&lt;&gt;"UL"),INDIRECT(ADDRESS($L260,COLUMN())),0),0),IF($M260&gt;0,IF(AND(INDIRECT(ADDRESS($M260,44))=0,INDIRECT(ADDRESS($M260,38))&lt;&gt;"UL"),INDIRECT(ADDRESS($M260,COLUMN())),0),0))</f>
        <v>0.44444444444444442</v>
      </c>
      <c r="CC260" s="57">
        <f t="shared" ca="1" si="203"/>
        <v>1.3333333333333333</v>
      </c>
      <c r="CD260" s="57" cm="1">
        <f t="array" aca="1" ref="CD260" ca="1">SUM(IF($C260&gt;0,IF(AND(INDIRECT(ADDRESS($C260,44))=0,INDIRECT(ADDRESS($C260,38))&lt;&gt;"UL"),INDIRECT(ADDRESS($C260,COLUMN())),0),0),IF($D260&gt;0,IF(AND(INDIRECT(ADDRESS($D260,44))=0,INDIRECT(ADDRESS($D260,38))&lt;&gt;"UL"),INDIRECT(ADDRESS($D260,COLUMN())),0),0),IF($E260&gt;0,IF(AND(INDIRECT(ADDRESS($E260,44))=0,INDIRECT(ADDRESS($E260,38))&lt;&gt;"UL"),INDIRECT(ADDRESS($E260,COLUMN())),0),0),IF($F260&gt;0,IF(AND(INDIRECT(ADDRESS($F260,44))=0,INDIRECT(ADDRESS($F260,38))&lt;&gt;"UL"),INDIRECT(ADDRESS($F260,COLUMN())),0),0),IF($G260&gt;0,IF(AND(INDIRECT(ADDRESS($G260,44))=0,INDIRECT(ADDRESS($G260,38))&lt;&gt;"UL"),INDIRECT(ADDRESS($G260,COLUMN())),0),0),IF($H260&gt;0,IF(AND(INDIRECT(ADDRESS($H260,44))=0,INDIRECT(ADDRESS($H260,38))&lt;&gt;"UL"),INDIRECT(ADDRESS($H260,COLUMN())),0),0),IF($I260&gt;0,IF(AND(INDIRECT(ADDRESS($I260,44))=0,INDIRECT(ADDRESS($I260,38))&lt;&gt;"UL"),INDIRECT(ADDRESS($I260,COLUMN())),0),0),IF($J260&gt;0,IF(AND(INDIRECT(ADDRESS($J260,44))=0,INDIRECT(ADDRESS($J260,38))&lt;&gt;"UL"),INDIRECT(ADDRESS($J260,COLUMN())),0),0),IF($K260&gt;0,IF(AND(INDIRECT(ADDRESS($K260,44))=0,INDIRECT(ADDRESS($K260,38))&lt;&gt;"UL"),INDIRECT(ADDRESS($K260,COLUMN())),0),0),IF($L260&gt;0,IF(AND(INDIRECT(ADDRESS($L260,44))=0,INDIRECT(ADDRESS($L260,38))&lt;&gt;"UL"),INDIRECT(ADDRESS($L260,COLUMN())),0),0),IF($M260&gt;0,IF(AND(INDIRECT(ADDRESS($M260,44))=0,INDIRECT(ADDRESS($M260,38))&lt;&gt;"UL"),INDIRECT(ADDRESS($M260,COLUMN())),0),0))</f>
        <v>0.14814814814814814</v>
      </c>
      <c r="CE260" s="57" cm="1">
        <f t="array" aca="1" ref="CE260" ca="1">SUM(IF($C260&gt;0,IF(AND(INDIRECT(ADDRESS($C260,44))=0,INDIRECT(ADDRESS($C260,38))&lt;&gt;"UL"),INDIRECT(ADDRESS($C260,COLUMN())),0),0),IF($D260&gt;0,IF(AND(INDIRECT(ADDRESS($D260,44))=0,INDIRECT(ADDRESS($D260,38))&lt;&gt;"UL"),INDIRECT(ADDRESS($D260,COLUMN())),0),0),IF($E260&gt;0,IF(AND(INDIRECT(ADDRESS($E260,44))=0,INDIRECT(ADDRESS($E260,38))&lt;&gt;"UL"),INDIRECT(ADDRESS($E260,COLUMN())),0),0),IF($F260&gt;0,IF(AND(INDIRECT(ADDRESS($F260,44))=0,INDIRECT(ADDRESS($F260,38))&lt;&gt;"UL"),INDIRECT(ADDRESS($F260,COLUMN())),0),0),IF($G260&gt;0,IF(AND(INDIRECT(ADDRESS($G260,44))=0,INDIRECT(ADDRESS($G260,38))&lt;&gt;"UL"),INDIRECT(ADDRESS($G260,COLUMN())),0),0),IF($H260&gt;0,IF(AND(INDIRECT(ADDRESS($H260,44))=0,INDIRECT(ADDRESS($H260,38))&lt;&gt;"UL"),INDIRECT(ADDRESS($H260,COLUMN())),0),0),IF($I260&gt;0,IF(AND(INDIRECT(ADDRESS($I260,44))=0,INDIRECT(ADDRESS($I260,38))&lt;&gt;"UL"),INDIRECT(ADDRESS($I260,COLUMN())),0),0),IF($J260&gt;0,IF(AND(INDIRECT(ADDRESS($J260,44))=0,INDIRECT(ADDRESS($J260,38))&lt;&gt;"UL"),INDIRECT(ADDRESS($J260,COLUMN())),0),0),IF($K260&gt;0,IF(AND(INDIRECT(ADDRESS($K260,44))=0,INDIRECT(ADDRESS($K260,38))&lt;&gt;"UL"),INDIRECT(ADDRESS($K260,COLUMN())),0),0),IF($L260&gt;0,IF(AND(INDIRECT(ADDRESS($L260,44))=0,INDIRECT(ADDRESS($L260,38))&lt;&gt;"UL"),INDIRECT(ADDRESS($L260,COLUMN())),0),0),IF($M260&gt;0,IF(AND(INDIRECT(ADDRESS($M260,44))=0,INDIRECT(ADDRESS($M260,38))&lt;&gt;"UL"),INDIRECT(ADDRESS($M260,COLUMN())),0),0))</f>
        <v>0.44444444444444442</v>
      </c>
      <c r="CF260" s="57">
        <f t="shared" ca="1" si="204"/>
        <v>0.14814814814814814</v>
      </c>
      <c r="CG260" s="57">
        <f t="shared" ca="1" si="205"/>
        <v>2.524794351008425</v>
      </c>
      <c r="CH260" s="57">
        <f t="shared" ca="1" si="206"/>
        <v>0.12022830242897262</v>
      </c>
      <c r="CI260" s="19">
        <f t="shared" ca="1" si="207"/>
        <v>15.886150527346119</v>
      </c>
      <c r="CJ260" s="19"/>
      <c r="CK260" s="57" cm="1">
        <f t="array" aca="1" ref="CK260" ca="1">IF(AU260="S", SUM(IF($C260&gt;0,IF(INDIRECT(ADDRESS($C260,43))&lt;&gt;1,INDIRECT(ADDRESS($C260,48)),0),0), IF($D260&gt;0,IF(INDIRECT(ADDRESS($D260,43))&lt;&gt;1,INDIRECT(ADDRESS($D260,48)),0),0), IF($E260&gt;0,IF(INDIRECT(ADDRESS($E260,43))&lt;&gt;1,INDIRECT(ADDRESS($E260,48)),0),0), IF($F260&gt;0,IF(INDIRECT(ADDRESS($F260,43))&lt;&gt;1,INDIRECT(ADDRESS($F260,48)),0),0), IF($G260&gt;0,IF(INDIRECT(ADDRESS($G260,43))&lt;&gt;1,INDIRECT(ADDRESS($G260,48)),0),0), IF($H260&gt;0,IF(INDIRECT(ADDRESS($H260,43))&lt;&gt;1,INDIRECT(ADDRESS($H260,48)),0),0), IF($I260&gt;0,IF(INDIRECT(ADDRESS($I260,43))&lt;&gt;1,INDIRECT(ADDRESS($I260,48)),0),0), IF($J260&gt;0,IF(INDIRECT(ADDRESS($J260,43))&lt;&gt;1,INDIRECT(ADDRESS($J260,48)),0),0), IF($K260&gt;0,IF(INDIRECT(ADDRESS($K260,43))&lt;&gt;1,INDIRECT(ADDRESS($K260,48)),0),0), IF($L260&gt;0,IF(INDIRECT(ADDRESS($L260,43))&lt;&gt;1,INDIRECT(ADDRESS($L260,48)),0),0), IF($M260&gt;0,IF(INDIRECT(ADDRESS($M260,43))&lt;&gt;1,INDIRECT(ADDRESS($M260,48)),0),0)), IF(AU260="L",SUM(IF($C260&gt;0,IF(INDIRECT(ADDRESS($C260,43))&lt;&gt;1,INDIRECT(ADDRESS($C260,50)),0),0), IF($D260&gt;0,IF(INDIRECT(ADDRESS($D260,43))&lt;&gt;1,INDIRECT(ADDRESS($D260,50)),0),0), IF($E260&gt;0,IF(INDIRECT(ADDRESS($E260,43))&lt;&gt;1,INDIRECT(ADDRESS($E260,50)),0),0), IF($F260&gt;0,IF(INDIRECT(ADDRESS($F260,43))&lt;&gt;1,INDIRECT(ADDRESS($F260,50)),0),0), IF($G260&gt;0,IF(INDIRECT(ADDRESS($G260,43))&lt;&gt;1,INDIRECT(ADDRESS($G260,50)),0),0), IF($G260&gt;0,IF(INDIRECT(ADDRESS($G260,43))&lt;&gt;1,INDIRECT(ADDRESS($G260,50)),0),0), IF($H260&gt;0,IF(INDIRECT(ADDRESS($H260,43))&lt;&gt;1,INDIRECT(ADDRESS($H260,50)),0),0), IF($I260&gt;0,IF(INDIRECT(ADDRESS($I260,43))&lt;&gt;1,INDIRECT(ADDRESS($I260,50)),0),0), IF($J260&gt;0,IF(INDIRECT(ADDRESS($J260,43))&lt;&gt;1,INDIRECT(ADDRESS($J260,50)),0),0), IF($K260&gt;0,IF(INDIRECT(ADDRESS($K260,43))&lt;&gt;1,INDIRECT(ADDRESS($K260,50)),0),0), IF($L260&gt;0,IF(INDIRECT(ADDRESS($L260,43))&lt;&gt;1,INDIRECT(ADDRESS($L260,50)),0),0), IF($M260&gt;0,IF(INDIRECT(ADDRESS($M260,43))&lt;&gt;1,INDIRECT(ADDRESS($M260,50)),0),0)), SUM(IF($C260&gt;0,IF(INDIRECT(ADDRESS($C260,43))&lt;&gt;1,INDIRECT(ADDRESS($C260,49)),0),0), IF($D260&gt;0,IF(INDIRECT(ADDRESS($D260,43))&lt;&gt;1,INDIRECT(ADDRESS($D260,49)),0),0), IF($E260&gt;0,IF(INDIRECT(ADDRESS($E260,43))&lt;&gt;1,INDIRECT(ADDRESS($E260,49)),0),0), IF($F260&gt;0,IF(INDIRECT(ADDRESS($F260,43))&lt;&gt;1,INDIRECT(ADDRESS($F260,49)),0),0), IF($G260&gt;0,IF(INDIRECT(ADDRESS($G260,43))&lt;&gt;1,INDIRECT(ADDRESS($G260,49)),0),0), IF($G260&gt;0,IF(INDIRECT(ADDRESS($G260,43))&lt;&gt;1,INDIRECT(ADDRESS($G260,49)),0),0), IF($H260&gt;0,IF(INDIRECT(ADDRESS($H260,43))&lt;&gt;1,INDIRECT(ADDRESS($H260,49)),0),0), IF($I260&gt;0,IF(INDIRECT(ADDRESS($I260,43))&lt;&gt;1,INDIRECT(ADDRESS($I260,49)),0),0), IF($J260&gt;0,IF(INDIRECT(ADDRESS($J260,43))&lt;&gt;1,INDIRECT(ADDRESS($J260,49)),0),0), IF($K260&gt;0,IF(INDIRECT(ADDRESS($K260,43))&lt;&gt;1,INDIRECT(ADDRESS($K260,49)),0),0), IF($L260&gt;0,IF(INDIRECT(ADDRESS($L260,43))&lt;&gt;1,INDIRECT(ADDRESS($L260,49)),0),0), IF($M260&gt;0,IF(INDIRECT(ADDRESS($M260,43))&lt;&gt;1,INDIRECT(ADDRESS($M260,49)),0),0))))</f>
        <v>2.2222222222222219</v>
      </c>
      <c r="CL260" s="57" cm="1">
        <f t="array" aca="1" ref="CL260" ca="1">SUM(IF($C260&gt;0,IF(INDIRECT(ADDRESS($C260,44))=1,INDIRECT(ADDRESS($C260,90)),0),0), IF($D260&gt;0,IF(INDIRECT(ADDRESS($D260,44))=1,INDIRECT(ADDRESS($D260,90)),0),0), IF($E260&gt;0,IF(INDIRECT(ADDRESS($E260,44))=1,INDIRECT(ADDRESS($E260,90)),0),0), IF($F260&gt;0,IF(INDIRECT(ADDRESS($F260,44))=1,INDIRECT(ADDRESS($F260,90)),0),0), IF($G260&gt;0,IF(INDIRECT(ADDRESS($G260,44))=1,INDIRECT(ADDRESS($G260,90)),0),0), IF($H260&gt;0,IF(INDIRECT(ADDRESS($H260,44))=1,INDIRECT(ADDRESS($H260,90)),0),0), IF($I260&gt;0,IF(INDIRECT(ADDRESS($I260,44))=1,INDIRECT(ADDRESS($I260,90)),0),0), IF($J260&gt;0,IF(INDIRECT(ADDRESS($J260,44))=1,INDIRECT(ADDRESS($J260,90)),0),0), IF($K260&gt;0,IF(INDIRECT(ADDRESS($K260,44))=1,INDIRECT(ADDRESS($K260,90)),0),0), IF($L260&gt;0,IF(INDIRECT(ADDRESS($L260,44))=1,INDIRECT(ADDRESS($L260,90)),0),0), IF($M260&gt;0,IF(INDIRECT(ADDRESS($M260,44))=1,INDIRECT(ADDRESS($M260,90)),0),0))</f>
        <v>0</v>
      </c>
      <c r="CM260" s="56">
        <f t="shared" ca="1" si="208"/>
        <v>0.9020610171057778</v>
      </c>
      <c r="CN260" s="59"/>
    </row>
    <row r="261" spans="1:92" x14ac:dyDescent="0.25">
      <c r="A261" s="52" t="s">
        <v>325</v>
      </c>
      <c r="B261" s="67">
        <v>208</v>
      </c>
      <c r="C261" s="67">
        <v>216</v>
      </c>
      <c r="D261" s="67">
        <v>237</v>
      </c>
      <c r="E261" s="67">
        <v>237</v>
      </c>
      <c r="F261" s="67"/>
      <c r="G261" s="67"/>
      <c r="H261" s="67"/>
      <c r="I261" s="67"/>
      <c r="J261" s="67"/>
      <c r="K261" s="67"/>
      <c r="L261" s="67"/>
      <c r="M261" s="67"/>
      <c r="N261" s="67">
        <f ca="1">SUM(INDIRECT(ADDRESS(B261,COLUMN())),IF(C261&gt;0,INDIRECT(ADDRESS(C261,COLUMN())),0),IF(D261&gt;0,INDIRECT(ADDRESS(D261,COLUMN())),0),IF(E261&gt;0,INDIRECT(ADDRESS(E261,COLUMN())),0),IF(F261&gt;0,INDIRECT(ADDRESS(F261,COLUMN())),0),IF(G261&gt;0,INDIRECT(ADDRESS(G261,COLUMN())),0),IF(H261&gt;0,INDIRECT(ADDRESS(H261,COLUMN())),0),IF(I261&gt;0,INDIRECT(ADDRESS(I261,COLUMN())),0),IF(J261&gt;0,INDIRECT(ADDRESS(J261,COLUMN())),0),IF(K261&gt;0,INDIRECT(ADDRESS(K261,COLUMN())),0),IF(L261&gt;0,INDIRECT(ADDRESS(L261,COLUMN())),0),IF(M261&gt;0,INDIRECT(ADDRESS(M261,COLUMN())),0))</f>
        <v>23</v>
      </c>
      <c r="O261" s="67" t="str" cm="1">
        <f t="array" aca="1" ref="O261" ca="1">INDIRECT(ADDRESS($B261,COLUMN()))</f>
        <v>Fighter</v>
      </c>
      <c r="P261" s="67" cm="1">
        <f t="array" aca="1" ref="P261" ca="1">INDIRECT(ADDRESS($B261,COLUMN()))</f>
        <v>2</v>
      </c>
      <c r="Q261" s="67" cm="1">
        <f t="array" aca="1" ref="Q261" ca="1">INDIRECT(ADDRESS($B261,COLUMN()))</f>
        <v>0</v>
      </c>
      <c r="R261" s="67" cm="1">
        <f t="array" aca="1" ref="R261" ca="1">INDIRECT(ADDRESS($B261,COLUMN()))</f>
        <v>0</v>
      </c>
      <c r="S261" s="67" cm="1">
        <f t="array" aca="1" ref="S261" ca="1">INDIRECT(ADDRESS($B261,COLUMN()))</f>
        <v>2</v>
      </c>
      <c r="T261" s="67" t="str" cm="1">
        <f t="array" aca="1" ref="T261" ca="1">INDIRECT(ADDRESS($B261,COLUMN()))</f>
        <v>1-5</v>
      </c>
      <c r="U261" s="67" cm="1">
        <f t="array" aca="1" ref="U261" ca="1">INDIRECT(ADDRESS($B261,COLUMN()))</f>
        <v>5</v>
      </c>
      <c r="V261" s="67" cm="1">
        <f t="array" aca="1" ref="V261" ca="1">INDIRECT(ADDRESS($B261,COLUMN()))</f>
        <v>0</v>
      </c>
      <c r="W261" s="67" cm="1">
        <f t="array" aca="1" ref="W261" ca="1">INDIRECT(ADDRESS($B261,COLUMN()))</f>
        <v>3</v>
      </c>
      <c r="X261" s="67" cm="1">
        <f t="array" aca="1" ref="X261" ca="1">INDIRECT(ADDRESS($B261,COLUMN()))</f>
        <v>8</v>
      </c>
      <c r="Y261" s="67" cm="1">
        <f t="array" aca="1" ref="Y261" ca="1">INDIRECT(ADDRESS($B261,COLUMN()))</f>
        <v>3</v>
      </c>
      <c r="Z261" s="67" cm="1">
        <f t="array" aca="1" ref="Z261" ca="1">INDIRECT(ADDRESS($B261,COLUMN()))</f>
        <v>4</v>
      </c>
      <c r="AA261" s="67" cm="1">
        <f t="array" aca="1" ref="AA261" ca="1">INDIRECT(ADDRESS($B261,COLUMN()))</f>
        <v>0</v>
      </c>
      <c r="AB261" s="56">
        <f t="shared" ca="1" si="209"/>
        <v>0.82542886773617785</v>
      </c>
      <c r="AC261" s="56">
        <f t="shared" ca="1" si="191"/>
        <v>1.1068382626036677</v>
      </c>
      <c r="AD261" s="56">
        <f t="shared" ca="1" si="192"/>
        <v>1.9249361088759438</v>
      </c>
      <c r="AF261" s="52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52"/>
      <c r="AU261" s="54" t="s">
        <v>33</v>
      </c>
      <c r="AV261" s="146" cm="1">
        <f t="array" aca="1" ref="AV261" ca="1">SUM(IF($C261&gt;0,IF(AND(INDIRECT(ADDRESS($C261,44))=0,INDIRECT(ADDRESS($C261,38))="UL",ISERROR(SEARCH("Rear",INDIRECT(ADDRESS($C261,33)))),ISERROR(SEARCH("Side",INDIRECT(ADDRESS($C261,33))))),INDIRECT(ADDRESS($C261,COLUMN())),0),0),IF($D261&gt;0,IF(AND(INDIRECT(ADDRESS($D261,44))=0,INDIRECT(ADDRESS($D261,38))="UL",ISERROR(SEARCH("Rear",INDIRECT(ADDRESS($D261,33)))),ISERROR(SEARCH("Side",INDIRECT(ADDRESS($D261,33))))),INDIRECT(ADDRESS($D261,COLUMN())),0),0),IF($E261&gt;0,IF(AND(INDIRECT(ADDRESS($E261,44))=0,INDIRECT(ADDRESS($E261,38))="UL",ISERROR(SEARCH("Rear",INDIRECT(ADDRESS($E261,33)))),ISERROR(SEARCH("Side",INDIRECT(ADDRESS($E261,33))))),INDIRECT(ADDRESS($E261,COLUMN())),0),0),IF($F261&gt;0,IF(AND(INDIRECT(ADDRESS($F261,44))=0,INDIRECT(ADDRESS($F261,38))="UL",ISERROR(SEARCH("Rear",INDIRECT(ADDRESS($F261,33)))),ISERROR(SEARCH("Side",INDIRECT(ADDRESS($F261,33))))),INDIRECT(ADDRESS($F261,COLUMN())),0),0),IF($G261&gt;0,IF(AND(INDIRECT(ADDRESS($G261,44))=0,INDIRECT(ADDRESS($G261,38))="UL",ISERROR(SEARCH("Rear",INDIRECT(ADDRESS($G261,33)))),ISERROR(SEARCH("Side",INDIRECT(ADDRESS($G261,33))))),INDIRECT(ADDRESS($G261,COLUMN())),0),0),IF($H261&gt;0,IF(AND(INDIRECT(ADDRESS($H261,44))=0,INDIRECT(ADDRESS($H261,38))="UL",ISERROR(SEARCH("Rear",INDIRECT(ADDRESS($H261,33)))),ISERROR(SEARCH("Side",INDIRECT(ADDRESS($H261,33))))),INDIRECT(ADDRESS($H261,COLUMN())),0),0),IF($I261&gt;0,IF(AND(INDIRECT(ADDRESS($I261,44))=0,INDIRECT(ADDRESS($I261,38))="UL",ISERROR(SEARCH("Rear",INDIRECT(ADDRESS($I261,33)))),ISERROR(SEARCH("Side",INDIRECT(ADDRESS($I261,33))))),INDIRECT(ADDRESS($I261,COLUMN())),0),0),IF($J261&gt;0,IF(AND(INDIRECT(ADDRESS($J261,44))=0,INDIRECT(ADDRESS($J261,38))="UL",ISERROR(SEARCH("Rear",INDIRECT(ADDRESS($J261,33)))),ISERROR(SEARCH("Side",INDIRECT(ADDRESS($J261,33))))),INDIRECT(ADDRESS($J261,COLUMN())),0),0),IF($K261&gt;0,IF(AND(INDIRECT(ADDRESS($K261,44))=0,INDIRECT(ADDRESS($K261,38))="UL",ISERROR(SEARCH("Rear",INDIRECT(ADDRESS($K261,33)))),ISERROR(SEARCH("Side",INDIRECT(ADDRESS($K261,33))))),INDIRECT(ADDRESS($K261,COLUMN())),0),0),IF($L261&gt;0,IF(AND(INDIRECT(ADDRESS($L261,44))=0,INDIRECT(ADDRESS($L261,38))="UL",ISERROR(SEARCH("Rear",INDIRECT(ADDRESS($L261,33)))),ISERROR(SEARCH("Side",INDIRECT(ADDRESS($L261,33))))),INDIRECT(ADDRESS($L261,COLUMN())),0),0),IF($M261&gt;0,IF(AND(INDIRECT(ADDRESS($M261,44))=0,INDIRECT(ADDRESS($M261,38))="UL",ISERROR(SEARCH("Rear",INDIRECT(ADDRESS($M261,33)))),ISERROR(SEARCH("Side",INDIRECT(ADDRESS($M261,33))))),INDIRECT(ADDRESS($M261,COLUMN())),0),0))*22/18</f>
        <v>1.0864197530864197</v>
      </c>
      <c r="AW261" s="146" cm="1">
        <f t="array" aca="1" ref="AW261" ca="1">SUM(IF($C261&gt;0,IF(AND(INDIRECT(ADDRESS($C261,44))=0,INDIRECT(ADDRESS($C261,38))="UL",ISERROR(SEARCH("Rear",INDIRECT(ADDRESS($C261,33)))),ISERROR(SEARCH("Side",INDIRECT(ADDRESS($C261,33))))),INDIRECT(ADDRESS($C261,COLUMN())),0),0),IF($D261&gt;0,IF(AND(INDIRECT(ADDRESS($D261,44))=0,INDIRECT(ADDRESS($D261,38))="UL",ISERROR(SEARCH("Rear",INDIRECT(ADDRESS($D261,33)))),ISERROR(SEARCH("Side",INDIRECT(ADDRESS($D261,33))))),INDIRECT(ADDRESS($D261,COLUMN())),0),0),IF($E261&gt;0,IF(AND(INDIRECT(ADDRESS($E261,44))=0,INDIRECT(ADDRESS($E261,38))="UL",ISERROR(SEARCH("Rear",INDIRECT(ADDRESS($E261,33)))),ISERROR(SEARCH("Side",INDIRECT(ADDRESS($E261,33))))),INDIRECT(ADDRESS($E261,COLUMN())),0),0),IF($F261&gt;0,IF(AND(INDIRECT(ADDRESS($F261,44))=0,INDIRECT(ADDRESS($F261,38))="UL",ISERROR(SEARCH("Rear",INDIRECT(ADDRESS($F261,33)))),ISERROR(SEARCH("Side",INDIRECT(ADDRESS($F261,33))))),INDIRECT(ADDRESS($F261,COLUMN())),0),0),IF($G261&gt;0,IF(AND(INDIRECT(ADDRESS($G261,44))=0,INDIRECT(ADDRESS($G261,38))="UL",ISERROR(SEARCH("Rear",INDIRECT(ADDRESS($G261,33)))),ISERROR(SEARCH("Side",INDIRECT(ADDRESS($G261,33))))),INDIRECT(ADDRESS($G261,COLUMN())),0),0),IF($H261&gt;0,IF(AND(INDIRECT(ADDRESS($H261,44))=0,INDIRECT(ADDRESS($H261,38))="UL",ISERROR(SEARCH("Rear",INDIRECT(ADDRESS($H261,33)))),ISERROR(SEARCH("Side",INDIRECT(ADDRESS($H261,33))))),INDIRECT(ADDRESS($H261,COLUMN())),0),0),IF($I261&gt;0,IF(AND(INDIRECT(ADDRESS($I261,44))=0,INDIRECT(ADDRESS($I261,38))="UL",ISERROR(SEARCH("Rear",INDIRECT(ADDRESS($I261,33)))),ISERROR(SEARCH("Side",INDIRECT(ADDRESS($I261,33))))),INDIRECT(ADDRESS($I261,COLUMN())),0),0),IF($J261&gt;0,IF(AND(INDIRECT(ADDRESS($J261,44))=0,INDIRECT(ADDRESS($J261,38))="UL",ISERROR(SEARCH("Rear",INDIRECT(ADDRESS($J261,33)))),ISERROR(SEARCH("Side",INDIRECT(ADDRESS($J261,33))))),INDIRECT(ADDRESS($J261,COLUMN())),0),0),IF($K261&gt;0,IF(AND(INDIRECT(ADDRESS($K261,44))=0,INDIRECT(ADDRESS($K261,38))="UL",ISERROR(SEARCH("Rear",INDIRECT(ADDRESS($K261,33)))),ISERROR(SEARCH("Side",INDIRECT(ADDRESS($K261,33))))),INDIRECT(ADDRESS($K261,COLUMN())),0),0),IF($L261&gt;0,IF(AND(INDIRECT(ADDRESS($L261,44))=0,INDIRECT(ADDRESS($L261,38))="UL",ISERROR(SEARCH("Rear",INDIRECT(ADDRESS($L261,33)))),ISERROR(SEARCH("Side",INDIRECT(ADDRESS($L261,33))))),INDIRECT(ADDRESS($L261,COLUMN())),0),0),IF($M261&gt;0,IF(AND(INDIRECT(ADDRESS($M261,44))=0,INDIRECT(ADDRESS($M261,38))="UL",ISERROR(SEARCH("Rear",INDIRECT(ADDRESS($M261,33)))),ISERROR(SEARCH("Side",INDIRECT(ADDRESS($M261,33))))),INDIRECT(ADDRESS($M261,COLUMN())),0),0))*22/18</f>
        <v>0.54320987654320985</v>
      </c>
      <c r="AX261" s="146" cm="1">
        <f t="array" aca="1" ref="AX261" ca="1">SUM(IF($C261&gt;0,IF(AND(INDIRECT(ADDRESS($C261,44))=0,INDIRECT(ADDRESS($C261,38))="UL",ISERROR(SEARCH("Rear",INDIRECT(ADDRESS($C261,33)))),ISERROR(SEARCH("Side",INDIRECT(ADDRESS($C261,33))))),INDIRECT(ADDRESS($C261,COLUMN())),0),0),IF($D261&gt;0,IF(AND(INDIRECT(ADDRESS($D261,44))=0,INDIRECT(ADDRESS($D261,38))="UL",ISERROR(SEARCH("Rear",INDIRECT(ADDRESS($D261,33)))),ISERROR(SEARCH("Side",INDIRECT(ADDRESS($D261,33))))),INDIRECT(ADDRESS($D261,COLUMN())),0),0),IF($E261&gt;0,IF(AND(INDIRECT(ADDRESS($E261,44))=0,INDIRECT(ADDRESS($E261,38))="UL",ISERROR(SEARCH("Rear",INDIRECT(ADDRESS($E261,33)))),ISERROR(SEARCH("Side",INDIRECT(ADDRESS($E261,33))))),INDIRECT(ADDRESS($E261,COLUMN())),0),0),IF($F261&gt;0,IF(AND(INDIRECT(ADDRESS($F261,44))=0,INDIRECT(ADDRESS($F261,38))="UL",ISERROR(SEARCH("Rear",INDIRECT(ADDRESS($F261,33)))),ISERROR(SEARCH("Side",INDIRECT(ADDRESS($F261,33))))),INDIRECT(ADDRESS($F261,COLUMN())),0),0),IF($G261&gt;0,IF(AND(INDIRECT(ADDRESS($G261,44))=0,INDIRECT(ADDRESS($G261,38))="UL",ISERROR(SEARCH("Rear",INDIRECT(ADDRESS($G261,33)))),ISERROR(SEARCH("Side",INDIRECT(ADDRESS($G261,33))))),INDIRECT(ADDRESS($G261,COLUMN())),0),0),IF($H261&gt;0,IF(AND(INDIRECT(ADDRESS($H261,44))=0,INDIRECT(ADDRESS($H261,38))="UL",ISERROR(SEARCH("Rear",INDIRECT(ADDRESS($H261,33)))),ISERROR(SEARCH("Side",INDIRECT(ADDRESS($H261,33))))),INDIRECT(ADDRESS($H261,COLUMN())),0),0),IF($I261&gt;0,IF(AND(INDIRECT(ADDRESS($I261,44))=0,INDIRECT(ADDRESS($I261,38))="UL",ISERROR(SEARCH("Rear",INDIRECT(ADDRESS($I261,33)))),ISERROR(SEARCH("Side",INDIRECT(ADDRESS($I261,33))))),INDIRECT(ADDRESS($I261,COLUMN())),0),0),IF($J261&gt;0,IF(AND(INDIRECT(ADDRESS($J261,44))=0,INDIRECT(ADDRESS($J261,38))="UL",ISERROR(SEARCH("Rear",INDIRECT(ADDRESS($J261,33)))),ISERROR(SEARCH("Side",INDIRECT(ADDRESS($J261,33))))),INDIRECT(ADDRESS($J261,COLUMN())),0),0),IF($K261&gt;0,IF(AND(INDIRECT(ADDRESS($K261,44))=0,INDIRECT(ADDRESS($K261,38))="UL",ISERROR(SEARCH("Rear",INDIRECT(ADDRESS($K261,33)))),ISERROR(SEARCH("Side",INDIRECT(ADDRESS($K261,33))))),INDIRECT(ADDRESS($K261,COLUMN())),0),0),IF($L261&gt;0,IF(AND(INDIRECT(ADDRESS($L261,44))=0,INDIRECT(ADDRESS($L261,38))="UL",ISERROR(SEARCH("Rear",INDIRECT(ADDRESS($L261,33)))),ISERROR(SEARCH("Side",INDIRECT(ADDRESS($L261,33))))),INDIRECT(ADDRESS($L261,COLUMN())),0),0),IF($M261&gt;0,IF(AND(INDIRECT(ADDRESS($M261,44))=0,INDIRECT(ADDRESS($M261,38))="UL",ISERROR(SEARCH("Rear",INDIRECT(ADDRESS($M261,33)))),ISERROR(SEARCH("Side",INDIRECT(ADDRESS($M261,33))))),INDIRECT(ADDRESS($M261,COLUMN())),0),0))*22/18</f>
        <v>0</v>
      </c>
      <c r="AY261" s="58">
        <f t="shared" ca="1" si="193"/>
        <v>1.0864197530864197</v>
      </c>
      <c r="AZ261" s="58">
        <f t="shared" ca="1" si="194"/>
        <v>0.54320987654320985</v>
      </c>
      <c r="BA261" s="147" cm="1">
        <f t="array" aca="1" ref="BA261" ca="1">SUM(IF($C261&gt;0,IF(AND(INDIRECT(ADDRESS($C261,44))=0,INDIRECT(ADDRESS($C261,38))="UL"),INDIRECT(ADDRESS($C261,COLUMN())),0),0),IF($D261&gt;0,IF(AND(INDIRECT(ADDRESS($D261,44))=0,INDIRECT(ADDRESS($D261,38))="UL"),INDIRECT(ADDRESS($D261,COLUMN())),0),0),IF($E261&gt;0,IF(AND(INDIRECT(ADDRESS($E261,44))=0,INDIRECT(ADDRESS($E261,38))="UL"),INDIRECT(ADDRESS($E261,COLUMN())),0),0),IF($F261&gt;0,IF(AND(INDIRECT(ADDRESS($F261,44))=0,INDIRECT(ADDRESS($F261,38))="UL"),INDIRECT(ADDRESS($F261,COLUMN())),0),0),IF($G261&gt;0,IF(AND(INDIRECT(ADDRESS($G261,44))=0,INDIRECT(ADDRESS($G261,38))="UL"),INDIRECT(ADDRESS($G261,COLUMN())),0),0),IF($H261&gt;0,IF(AND(INDIRECT(ADDRESS($H261,44))=0,INDIRECT(ADDRESS($H261,38))="UL"),INDIRECT(ADDRESS($H261,COLUMN())),0),0),IF($I261&gt;0,IF(AND(INDIRECT(ADDRESS($I261,44))=0,INDIRECT(ADDRESS($I261,38))="UL"),INDIRECT(ADDRESS($I261,COLUMN())),0),0),IF($J261&gt;0,IF(AND(INDIRECT(ADDRESS($J261,44))=0,INDIRECT(ADDRESS($J261,38))="UL"),INDIRECT(ADDRESS($J261,COLUMN())),0),0),IF($K261&gt;0,IF(AND(INDIRECT(ADDRESS($K261,44))=0,INDIRECT(ADDRESS($K261,38))="UL"),INDIRECT(ADDRESS($K261,COLUMN())),0),0),IF($L261&gt;0,IF(AND(INDIRECT(ADDRESS($L261,44))=0,INDIRECT(ADDRESS($L261,38))="UL"),INDIRECT(ADDRESS($L261,COLUMN())),0),0),IF($M261&gt;0,IF(AND(INDIRECT(ADDRESS($M261,44))=0,INDIRECT(ADDRESS($M261,38))="UL"),INDIRECT(ADDRESS($M261,COLUMN())),0),0))*22/18</f>
        <v>0.14485596707818929</v>
      </c>
      <c r="BB261" s="147" cm="1">
        <f t="array" aca="1" ref="BB261" ca="1">SUM(IF($C261&gt;0,IF(AND(INDIRECT(ADDRESS($C261,44))=0,INDIRECT(ADDRESS($C261,38))="UL"),INDIRECT(ADDRESS($C261,COLUMN())),0),0),IF($D261&gt;0,IF(AND(INDIRECT(ADDRESS($D261,44))=0,INDIRECT(ADDRESS($D261,38))="UL"),INDIRECT(ADDRESS($D261,COLUMN())),0),0),IF($E261&gt;0,IF(AND(INDIRECT(ADDRESS($E261,44))=0,INDIRECT(ADDRESS($E261,38))="UL"),INDIRECT(ADDRESS($E261,COLUMN())),0),0),IF($F261&gt;0,IF(AND(INDIRECT(ADDRESS($F261,44))=0,INDIRECT(ADDRESS($F261,38))="UL"),INDIRECT(ADDRESS($F261,COLUMN())),0),0),IF($G261&gt;0,IF(AND(INDIRECT(ADDRESS($G261,44))=0,INDIRECT(ADDRESS($G261,38))="UL"),INDIRECT(ADDRESS($G261,COLUMN())),0),0),IF($H261&gt;0,IF(AND(INDIRECT(ADDRESS($H261,44))=0,INDIRECT(ADDRESS($H261,38))="UL"),INDIRECT(ADDRESS($H261,COLUMN())),0),0),IF($I261&gt;0,IF(AND(INDIRECT(ADDRESS($I261,44))=0,INDIRECT(ADDRESS($I261,38))="UL"),INDIRECT(ADDRESS($I261,COLUMN())),0),0),IF($J261&gt;0,IF(AND(INDIRECT(ADDRESS($J261,44))=0,INDIRECT(ADDRESS($J261,38))="UL"),INDIRECT(ADDRESS($J261,COLUMN())),0),0),IF($K261&gt;0,IF(AND(INDIRECT(ADDRESS($K261,44))=0,INDIRECT(ADDRESS($K261,38))="UL"),INDIRECT(ADDRESS($K261,COLUMN())),0),0),IF($L261&gt;0,IF(AND(INDIRECT(ADDRESS($L261,44))=0,INDIRECT(ADDRESS($L261,38))="UL"),INDIRECT(ADDRESS($L261,COLUMN())),0),0),IF($M261&gt;0,IF(AND(INDIRECT(ADDRESS($M261,44))=0,INDIRECT(ADDRESS($M261,38))="UL"),INDIRECT(ADDRESS($M261,COLUMN())),0),0))*22/18</f>
        <v>0.28971193415637858</v>
      </c>
      <c r="BC261" s="147" cm="1">
        <f t="array" aca="1" ref="BC261" ca="1">SUM(IF($C261&gt;0,IF(AND(INDIRECT(ADDRESS($C261,44))=0,INDIRECT(ADDRESS($C261,38))="UL"),INDIRECT(ADDRESS($C261,COLUMN())),0),0),IF($D261&gt;0,IF(AND(INDIRECT(ADDRESS($D261,44))=0,INDIRECT(ADDRESS($D261,38))="UL"),INDIRECT(ADDRESS($D261,COLUMN())),0),0),IF($E261&gt;0,IF(AND(INDIRECT(ADDRESS($E261,44))=0,INDIRECT(ADDRESS($E261,38))="UL"),INDIRECT(ADDRESS($E261,COLUMN())),0),0),IF($F261&gt;0,IF(AND(INDIRECT(ADDRESS($F261,44))=0,INDIRECT(ADDRESS($F261,38))="UL"),INDIRECT(ADDRESS($F261,COLUMN())),0),0),IF($G261&gt;0,IF(AND(INDIRECT(ADDRESS($G261,44))=0,INDIRECT(ADDRESS($G261,38))="UL"),INDIRECT(ADDRESS($G261,COLUMN())),0),0),IF($H261&gt;0,IF(AND(INDIRECT(ADDRESS($H261,44))=0,INDIRECT(ADDRESS($H261,38))="UL"),INDIRECT(ADDRESS($H261,COLUMN())),0),0),IF($I261&gt;0,IF(AND(INDIRECT(ADDRESS($I261,44))=0,INDIRECT(ADDRESS($I261,38))="UL"),INDIRECT(ADDRESS($I261,COLUMN())),0),0),IF($J261&gt;0,IF(AND(INDIRECT(ADDRESS($J261,44))=0,INDIRECT(ADDRESS($J261,38))="UL"),INDIRECT(ADDRESS($J261,COLUMN())),0),0),IF($K261&gt;0,IF(AND(INDIRECT(ADDRESS($K261,44))=0,INDIRECT(ADDRESS($K261,38))="UL"),INDIRECT(ADDRESS($K261,COLUMN())),0),0),IF($L261&gt;0,IF(AND(INDIRECT(ADDRESS($L261,44))=0,INDIRECT(ADDRESS($L261,38))="UL"),INDIRECT(ADDRESS($L261,COLUMN())),0),0),IF($M261&gt;0,IF(AND(INDIRECT(ADDRESS($M261,44))=0,INDIRECT(ADDRESS($M261,38))="UL"),INDIRECT(ADDRESS($M261,COLUMN())),0),0))*22/18</f>
        <v>0.14485596707818929</v>
      </c>
      <c r="BD261" s="147" cm="1">
        <f t="array" aca="1" ref="BD261" ca="1">SUM(IF($C261&gt;0,IF(AND(INDIRECT(ADDRESS($C261,44))=0,INDIRECT(ADDRESS($C261,38))="UL"),INDIRECT(ADDRESS($C261,COLUMN())),0),0),IF($D261&gt;0,IF(AND(INDIRECT(ADDRESS($D261,44))=0,INDIRECT(ADDRESS($D261,38))="UL"),INDIRECT(ADDRESS($D261,COLUMN())),0),0),IF($E261&gt;0,IF(AND(INDIRECT(ADDRESS($E261,44))=0,INDIRECT(ADDRESS($E261,38))="UL"),INDIRECT(ADDRESS($E261,COLUMN())),0),0),IF($F261&gt;0,IF(AND(INDIRECT(ADDRESS($F261,44))=0,INDIRECT(ADDRESS($F261,38))="UL"),INDIRECT(ADDRESS($F261,COLUMN())),0),0),IF($G261&gt;0,IF(AND(INDIRECT(ADDRESS($G261,44))=0,INDIRECT(ADDRESS($G261,38))="UL"),INDIRECT(ADDRESS($G261,COLUMN())),0),0),IF($H261&gt;0,IF(AND(INDIRECT(ADDRESS($H261,44))=0,INDIRECT(ADDRESS($H261,38))="UL"),INDIRECT(ADDRESS($H261,COLUMN())),0),0),IF($I261&gt;0,IF(AND(INDIRECT(ADDRESS($I261,44))=0,INDIRECT(ADDRESS($I261,38))="UL"),INDIRECT(ADDRESS($I261,COLUMN())),0),0),IF($J261&gt;0,IF(AND(INDIRECT(ADDRESS($J261,44))=0,INDIRECT(ADDRESS($J261,38))="UL"),INDIRECT(ADDRESS($J261,COLUMN())),0),0),IF($K261&gt;0,IF(AND(INDIRECT(ADDRESS($K261,44))=0,INDIRECT(ADDRESS($K261,38))="UL"),INDIRECT(ADDRESS($K261,COLUMN())),0),0),IF($L261&gt;0,IF(AND(INDIRECT(ADDRESS($L261,44))=0,INDIRECT(ADDRESS($L261,38))="UL"),INDIRECT(ADDRESS($L261,COLUMN())),0),0),IF($M261&gt;0,IF(AND(INDIRECT(ADDRESS($M261,44))=0,INDIRECT(ADDRESS($M261,38))="UL"),INDIRECT(ADDRESS($M261,COLUMN())),0),0))*22/18</f>
        <v>0.28971193415637858</v>
      </c>
      <c r="BE261" s="57">
        <f t="shared" ca="1" si="195"/>
        <v>0.14485596707818929</v>
      </c>
      <c r="BF261" s="57" cm="1">
        <f t="array" aca="1" ref="BF261" ca="1">SUM(IF($C261&gt;0,IF(INDIRECT(ADDRESS($C261,45))=1,INDIRECT(ADDRESS($C261,52))*INDIRECT(ADDRESS($C261,42))/5,0),0), IF($D261&gt;0,IF(INDIRECT(ADDRESS($D261,45))=1,INDIRECT(ADDRESS($D261,52))*INDIRECT(ADDRESS($D261,42))/5,0),0), IF($E261&gt;0,IF(INDIRECT(ADDRESS($E261,45))=1,INDIRECT(ADDRESS($E261,52))*INDIRECT(ADDRESS($E261,42))/5,0),0), IF($F261&gt;0,IF(INDIRECT(ADDRESS($F261,45))=1,INDIRECT(ADDRESS($F261,52))*INDIRECT(ADDRESS($F261,42))/5,0),0), IF($G261&gt;0,IF(INDIRECT(ADDRESS($G261,45))=1,INDIRECT(ADDRESS($G261,52))*INDIRECT(ADDRESS($G261,42))/5,0),0), IF($H261&gt;0,IF(INDIRECT(ADDRESS($H261,45))=1,INDIRECT(ADDRESS($H261,52))*INDIRECT(ADDRESS($H261,42))/5,0),0)
)*$BF$296/100</f>
        <v>0</v>
      </c>
      <c r="BG261" s="19">
        <v>1</v>
      </c>
      <c r="BH261" s="146" cm="1">
        <f t="array" aca="1" ref="BH261" ca="1">SUM(IF($C261&gt;0,IF(AND(INDIRECT(ADDRESS($C261,44))=0,INDIRECT(ADDRESS($C261,38))&lt;&gt;"UL"),INDIRECT(ADDRESS($C261,COLUMN()-12)),0),0), IF($D261&gt;0,IF(AND(INDIRECT(ADDRESS($D261,44))=0,INDIRECT(ADDRESS($D261,38))&lt;&gt;"UL"),INDIRECT(ADDRESS($D261,COLUMN()-12)),0),0), IF($E261&gt;0,IF(AND(INDIRECT(ADDRESS($E261,44))=0,INDIRECT(ADDRESS($E261,38))&lt;&gt;"UL"),INDIRECT(ADDRESS($E261,COLUMN()-12)),0),0), IF($F261&gt;0,IF(AND(INDIRECT(ADDRESS($F261,44))=0,INDIRECT(ADDRESS($F261,38))&lt;&gt;"UL"),INDIRECT(ADDRESS($F261,COLUMN()-12)),0),0), IF($G261&gt;0,IF(AND(INDIRECT(ADDRESS($G261,44))=0,INDIRECT(ADDRESS($G261,38))&lt;&gt;"UL"),INDIRECT(ADDRESS($G261,COLUMN()-12)),0),0), IF($H261&gt;0,IF(AND(INDIRECT(ADDRESS($H261,44))=0,INDIRECT(ADDRESS($H261,38))&lt;&gt;"UL"),INDIRECT(ADDRESS($H261,COLUMN()-12)),0),0), IF($I261&gt;0,IF(AND(INDIRECT(ADDRESS($I261,44))=0,INDIRECT(ADDRESS($I261,38))&lt;&gt;"UL"),INDIRECT(ADDRESS($I261,COLUMN()-12)),0),0), IF($J261&gt;0,IF(AND(INDIRECT(ADDRESS($J261,44))=0,INDIRECT(ADDRESS($J261,38))&lt;&gt;"UL"),INDIRECT(ADDRESS($J261,COLUMN()-12)),0),0), IF($K261&gt;0,IF(AND(INDIRECT(ADDRESS($K261,44))=0,INDIRECT(ADDRESS($K261,38))&lt;&gt;"UL"),INDIRECT(ADDRESS($K261,COLUMN()-12)),0),0), IF($L261&gt;0,IF(AND(INDIRECT(ADDRESS($L261,44))=0,INDIRECT(ADDRESS($L261,38))&lt;&gt;"UL"),INDIRECT(ADDRESS($L261,COLUMN()-12)),0),0), IF($M261&gt;0,IF(AND(INDIRECT(ADDRESS($M261,44))=0,INDIRECT(ADDRESS($M261,38))&lt;&gt;"UL"),INDIRECT(ADDRESS($M261,COLUMN()-12)),0),0))*22/18</f>
        <v>1.6296296296296295</v>
      </c>
      <c r="BI261" s="146" cm="1">
        <f t="array" aca="1" ref="BI261" ca="1">SUM(IF($C261&gt;0,IF(AND(INDIRECT(ADDRESS($C261,44))=0,INDIRECT(ADDRESS($C261,38))&lt;&gt;"UL"),INDIRECT(ADDRESS($C261,COLUMN()-12)),0),0), IF($D261&gt;0,IF(AND(INDIRECT(ADDRESS($D261,44))=0,INDIRECT(ADDRESS($D261,38))&lt;&gt;"UL"),INDIRECT(ADDRESS($D261,COLUMN()-12)),0),0), IF($E261&gt;0,IF(AND(INDIRECT(ADDRESS($E261,44))=0,INDIRECT(ADDRESS($E261,38))&lt;&gt;"UL"),INDIRECT(ADDRESS($E261,COLUMN()-12)),0),0), IF($F261&gt;0,IF(AND(INDIRECT(ADDRESS($F261,44))=0,INDIRECT(ADDRESS($F261,38))&lt;&gt;"UL"),INDIRECT(ADDRESS($F261,COLUMN()-12)),0),0), IF($G261&gt;0,IF(AND(INDIRECT(ADDRESS($G261,44))=0,INDIRECT(ADDRESS($G261,38))&lt;&gt;"UL"),INDIRECT(ADDRESS($G261,COLUMN()-12)),0),0), IF($H261&gt;0,IF(AND(INDIRECT(ADDRESS($H261,44))=0,INDIRECT(ADDRESS($H261,38))&lt;&gt;"UL"),INDIRECT(ADDRESS($H261,COLUMN()-12)),0),0), IF($I261&gt;0,IF(AND(INDIRECT(ADDRESS($I261,44))=0,INDIRECT(ADDRESS($I261,38))&lt;&gt;"UL"),INDIRECT(ADDRESS($I261,COLUMN()-12)),0),0), IF($J261&gt;0,IF(AND(INDIRECT(ADDRESS($J261,44))=0,INDIRECT(ADDRESS($J261,38))&lt;&gt;"UL"),INDIRECT(ADDRESS($J261,COLUMN()-12)),0),0), IF($K261&gt;0,IF(AND(INDIRECT(ADDRESS($K261,44))=0,INDIRECT(ADDRESS($K261,38))&lt;&gt;"UL"),INDIRECT(ADDRESS($K261,COLUMN()-12)),0),0), IF($L261&gt;0,IF(AND(INDIRECT(ADDRESS($L261,44))=0,INDIRECT(ADDRESS($L261,38))&lt;&gt;"UL"),INDIRECT(ADDRESS($L261,COLUMN()-12)),0),0), IF($M261&gt;0,IF(AND(INDIRECT(ADDRESS($M261,44))=0,INDIRECT(ADDRESS($M261,38))&lt;&gt;"UL"),INDIRECT(ADDRESS($M261,COLUMN()-12)),0),0))*22/18</f>
        <v>1.0864197530864197</v>
      </c>
      <c r="BJ261" s="146" cm="1">
        <f t="array" aca="1" ref="BJ261" ca="1">SUM(IF($C261&gt;0,IF(AND(INDIRECT(ADDRESS($C261,44))=0,INDIRECT(ADDRESS($C261,38))&lt;&gt;"UL"),INDIRECT(ADDRESS($C261,COLUMN()-12)),0),0), IF($D261&gt;0,IF(AND(INDIRECT(ADDRESS($D261,44))=0,INDIRECT(ADDRESS($D261,38))&lt;&gt;"UL"),INDIRECT(ADDRESS($D261,COLUMN()-12)),0),0), IF($E261&gt;0,IF(AND(INDIRECT(ADDRESS($E261,44))=0,INDIRECT(ADDRESS($E261,38))&lt;&gt;"UL"),INDIRECT(ADDRESS($E261,COLUMN()-12)),0),0), IF($F261&gt;0,IF(AND(INDIRECT(ADDRESS($F261,44))=0,INDIRECT(ADDRESS($F261,38))&lt;&gt;"UL"),INDIRECT(ADDRESS($F261,COLUMN()-12)),0),0), IF($G261&gt;0,IF(AND(INDIRECT(ADDRESS($G261,44))=0,INDIRECT(ADDRESS($G261,38))&lt;&gt;"UL"),INDIRECT(ADDRESS($G261,COLUMN()-12)),0),0), IF($H261&gt;0,IF(AND(INDIRECT(ADDRESS($H261,44))=0,INDIRECT(ADDRESS($H261,38))&lt;&gt;"UL"),INDIRECT(ADDRESS($H261,COLUMN()-12)),0),0), IF($I261&gt;0,IF(AND(INDIRECT(ADDRESS($I261,44))=0,INDIRECT(ADDRESS($I261,38))&lt;&gt;"UL"),INDIRECT(ADDRESS($I261,COLUMN()-12)),0),0), IF($J261&gt;0,IF(AND(INDIRECT(ADDRESS($J261,44))=0,INDIRECT(ADDRESS($J261,38))&lt;&gt;"UL"),INDIRECT(ADDRESS($J261,COLUMN()-12)),0),0), IF($K261&gt;0,IF(AND(INDIRECT(ADDRESS($K261,44))=0,INDIRECT(ADDRESS($K261,38))&lt;&gt;"UL"),INDIRECT(ADDRESS($K261,COLUMN()-12)),0),0), IF($L261&gt;0,IF(AND(INDIRECT(ADDRESS($L261,44))=0,INDIRECT(ADDRESS($L261,38))&lt;&gt;"UL"),INDIRECT(ADDRESS($L261,COLUMN()-12)),0),0), IF($M261&gt;0,IF(AND(INDIRECT(ADDRESS($M261,44))=0,INDIRECT(ADDRESS($M261,38))&lt;&gt;"UL"),INDIRECT(ADDRESS($M261,COLUMN()-12)),0),0))*22/18</f>
        <v>0.54320987654320985</v>
      </c>
      <c r="BK261" s="57">
        <f t="shared" ca="1" si="196"/>
        <v>1.6296296296296295</v>
      </c>
      <c r="BL261" s="58">
        <f ca="1">SUM(BH261:BJ261)/3</f>
        <v>1.0864197530864195</v>
      </c>
      <c r="BM261" s="146" cm="1">
        <f t="array" aca="1" ref="BM261" ca="1">SUM(IF($C261&gt;0,IF(AND(INDIRECT(ADDRESS($C261,44))=0,INDIRECT(ADDRESS($C261,38))&lt;&gt;"UL"),INDIRECT(ADDRESS($C261,COLUMN()-12)),0),0), IF($D261&gt;0,IF(AND(INDIRECT(ADDRESS($D261,44))=0,INDIRECT(ADDRESS($D261,38))&lt;&gt;"UL"),INDIRECT(ADDRESS($D261,COLUMN()-12)),0),0), IF($E261&gt;0,IF(AND(INDIRECT(ADDRESS($E261,44))=0,INDIRECT(ADDRESS($E261,38))&lt;&gt;"UL"),INDIRECT(ADDRESS($E261,COLUMN()-12)),0),0), IF($F261&gt;0,IF(AND(INDIRECT(ADDRESS($F261,44))=0,INDIRECT(ADDRESS($F261,38))&lt;&gt;"UL"),INDIRECT(ADDRESS($F261,COLUMN()-12)),0),0), IF($G261&gt;0,IF(AND(INDIRECT(ADDRESS($G261,44))=0,INDIRECT(ADDRESS($G261,38))&lt;&gt;"UL"),INDIRECT(ADDRESS($G261,COLUMN()-12)),0),0), IF($H261&gt;0,IF(AND(INDIRECT(ADDRESS($H261,44))=0,INDIRECT(ADDRESS($H261,38))&lt;&gt;"UL"),INDIRECT(ADDRESS($H261,COLUMN()-12)),0),0), IF($I261&gt;0,IF(AND(INDIRECT(ADDRESS($I261,44))=0,INDIRECT(ADDRESS($I261,38))&lt;&gt;"UL"),INDIRECT(ADDRESS($I261,COLUMN()-12)),0),0), IF($J261&gt;0,IF(AND(INDIRECT(ADDRESS($J261,44))=0,INDIRECT(ADDRESS($J261,38))&lt;&gt;"UL"),INDIRECT(ADDRESS($J261,COLUMN()-12)),0),0), IF($K261&gt;0,IF(AND(INDIRECT(ADDRESS($K261,44))=0,INDIRECT(ADDRESS($K261,38))&lt;&gt;"UL"),INDIRECT(ADDRESS($K261,COLUMN()-11)),0),0), IF($L261&gt;0,IF(AND(INDIRECT(ADDRESS($L261,44))=0,INDIRECT(ADDRESS($L261,38))&lt;&gt;"UL"),INDIRECT(ADDRESS($L261,COLUMN()-11)),0),0), IF($M261&gt;0,IF(AND(INDIRECT(ADDRESS($M261,44))=0,INDIRECT(ADDRESS($M261,38))&lt;&gt;"UL"),INDIRECT(ADDRESS($M261,COLUMN()-11)),0),0))*22/18</f>
        <v>0.36213991769547327</v>
      </c>
      <c r="BN261" s="146" cm="1">
        <f t="array" aca="1" ref="BN261" ca="1">SUM(IF($C261&gt;0,IF(AND(INDIRECT(ADDRESS($C261,44))=0,INDIRECT(ADDRESS($C261,38))&lt;&gt;"UL"),INDIRECT(ADDRESS($C261,COLUMN()-12)),0),0), IF($D261&gt;0,IF(AND(INDIRECT(ADDRESS($D261,44))=0,INDIRECT(ADDRESS($D261,38))&lt;&gt;"UL"),INDIRECT(ADDRESS($D261,COLUMN()-12)),0),0), IF($E261&gt;0,IF(AND(INDIRECT(ADDRESS($E261,44))=0,INDIRECT(ADDRESS($E261,38))&lt;&gt;"UL"),INDIRECT(ADDRESS($E261,COLUMN()-12)),0),0), IF($F261&gt;0,IF(AND(INDIRECT(ADDRESS($F261,44))=0,INDIRECT(ADDRESS($F261,38))&lt;&gt;"UL"),INDIRECT(ADDRESS($F261,COLUMN()-12)),0),0), IF($G261&gt;0,IF(AND(INDIRECT(ADDRESS($G261,44))=0,INDIRECT(ADDRESS($G261,38))&lt;&gt;"UL"),INDIRECT(ADDRESS($G261,COLUMN()-12)),0),0), IF($H261&gt;0,IF(AND(INDIRECT(ADDRESS($H261,44))=0,INDIRECT(ADDRESS($H261,38))&lt;&gt;"UL"),INDIRECT(ADDRESS($H261,COLUMN()-12)),0),0), IF($I261&gt;0,IF(AND(INDIRECT(ADDRESS($I261,44))=0,INDIRECT(ADDRESS($I261,38))&lt;&gt;"UL"),INDIRECT(ADDRESS($I261,COLUMN()-12)),0),0), IF($J261&gt;0,IF(AND(INDIRECT(ADDRESS($J261,44))=0,INDIRECT(ADDRESS($J261,38))&lt;&gt;"UL"),INDIRECT(ADDRESS($J261,COLUMN()-12)),0),0), IF($K261&gt;0,IF(AND(INDIRECT(ADDRESS($K261,44))=0,INDIRECT(ADDRESS($K261,38))&lt;&gt;"UL"),INDIRECT(ADDRESS($K261,COLUMN()-11)),0),0), IF($L261&gt;0,IF(AND(INDIRECT(ADDRESS($L261,44))=0,INDIRECT(ADDRESS($L261,38))&lt;&gt;"UL"),INDIRECT(ADDRESS($L261,COLUMN()-11)),0),0), IF($M261&gt;0,IF(AND(INDIRECT(ADDRESS($M261,44))=0,INDIRECT(ADDRESS($M261,38))&lt;&gt;"UL"),INDIRECT(ADDRESS($M261,COLUMN()-11)),0),0))*22/18</f>
        <v>0.50699588477366253</v>
      </c>
      <c r="BO261" s="146" cm="1">
        <f t="array" aca="1" ref="BO261" ca="1">SUM(IF($C261&gt;0,IF(AND(INDIRECT(ADDRESS($C261,44))=0,INDIRECT(ADDRESS($C261,38))&lt;&gt;"UL"),INDIRECT(ADDRESS($C261,COLUMN()-12)),0),0), IF($D261&gt;0,IF(AND(INDIRECT(ADDRESS($D261,44))=0,INDIRECT(ADDRESS($D261,38))&lt;&gt;"UL"),INDIRECT(ADDRESS($D261,COLUMN()-12)),0),0), IF($E261&gt;0,IF(AND(INDIRECT(ADDRESS($E261,44))=0,INDIRECT(ADDRESS($E261,38))&lt;&gt;"UL"),INDIRECT(ADDRESS($E261,COLUMN()-12)),0),0), IF($F261&gt;0,IF(AND(INDIRECT(ADDRESS($F261,44))=0,INDIRECT(ADDRESS($F261,38))&lt;&gt;"UL"),INDIRECT(ADDRESS($F261,COLUMN()-12)),0),0), IF($G261&gt;0,IF(AND(INDIRECT(ADDRESS($G261,44))=0,INDIRECT(ADDRESS($G261,38))&lt;&gt;"UL"),INDIRECT(ADDRESS($G261,COLUMN()-12)),0),0), IF($H261&gt;0,IF(AND(INDIRECT(ADDRESS($H261,44))=0,INDIRECT(ADDRESS($H261,38))&lt;&gt;"UL"),INDIRECT(ADDRESS($H261,COLUMN()-12)),0),0), IF($I261&gt;0,IF(AND(INDIRECT(ADDRESS($I261,44))=0,INDIRECT(ADDRESS($I261,38))&lt;&gt;"UL"),INDIRECT(ADDRESS($I261,COLUMN()-12)),0),0), IF($J261&gt;0,IF(AND(INDIRECT(ADDRESS($J261,44))=0,INDIRECT(ADDRESS($J261,38))&lt;&gt;"UL"),INDIRECT(ADDRESS($J261,COLUMN()-12)),0),0), IF($K261&gt;0,IF(AND(INDIRECT(ADDRESS($K261,44))=0,INDIRECT(ADDRESS($K261,38))&lt;&gt;"UL"),INDIRECT(ADDRESS($K261,COLUMN()-11)),0),0), IF($L261&gt;0,IF(AND(INDIRECT(ADDRESS($L261,44))=0,INDIRECT(ADDRESS($L261,38))&lt;&gt;"UL"),INDIRECT(ADDRESS($L261,COLUMN()-11)),0),0), IF($M261&gt;0,IF(AND(INDIRECT(ADDRESS($M261,44))=0,INDIRECT(ADDRESS($M261,38))&lt;&gt;"UL"),INDIRECT(ADDRESS($M261,COLUMN()-11)),0),0))*22/18</f>
        <v>0.36213991769547327</v>
      </c>
      <c r="BP261" s="146" cm="1">
        <f t="array" aca="1" ref="BP261" ca="1">SUM(IF($C261&gt;0,IF(AND(INDIRECT(ADDRESS($C261,44))=0,INDIRECT(ADDRESS($C261,38))&lt;&gt;"UL"),INDIRECT(ADDRESS($C261,COLUMN()-11)),0),0),IF($D261&gt;0,IF(AND(INDIRECT(ADDRESS($D261,44))=0,INDIRECT(ADDRESS($D261,38))&lt;&gt;"UL"),INDIRECT(ADDRESS($D261,COLUMN()-11)),0),0),IF($E261&gt;0,IF(AND(INDIRECT(ADDRESS($E261,44))=0,INDIRECT(ADDRESS($E261,38))&lt;&gt;"UL"),INDIRECT(ADDRESS($E261,COLUMN()-11)),0),0),IF($F261&gt;0,IF(AND(INDIRECT(ADDRESS($F261,44))=0,INDIRECT(ADDRESS($F261,38))&lt;&gt;"UL"),INDIRECT(ADDRESS($F261,COLUMN()-11)),0),0),IF($G261&gt;0,IF(AND(INDIRECT(ADDRESS($G261,44))=0,INDIRECT(ADDRESS($G261,38))&lt;&gt;"UL"),INDIRECT(ADDRESS($G261,COLUMN()-11)),0),0),IF($H261&gt;0,IF(AND(INDIRECT(ADDRESS($H261,44))=0,INDIRECT(ADDRESS($H261,38))&lt;&gt;"UL"),INDIRECT(ADDRESS($H261,COLUMN()-11)),0),0),IF($I261&gt;0,IF(AND(INDIRECT(ADDRESS($I261,44))=0,INDIRECT(ADDRESS($I261,38))&lt;&gt;"UL"),INDIRECT(ADDRESS($I261,COLUMN()-11)),0),0),IF($J261&gt;0,IF(AND(INDIRECT(ADDRESS($J261,44))=0,INDIRECT(ADDRESS($J261,38))&lt;&gt;"UL"),INDIRECT(ADDRESS($J261,COLUMN()-11)),0),0),IF($K261&gt;0,IF(AND(INDIRECT(ADDRESS($K261,44))=0,INDIRECT(ADDRESS($K261,38))&lt;&gt;"UL"),INDIRECT(ADDRESS($K261,COLUMN()-11)),0),0),IF($L261&gt;0,IF(AND(INDIRECT(ADDRESS($L261,44))=0,INDIRECT(ADDRESS($L261,38))&lt;&gt;"UL"),INDIRECT(ADDRESS($L261,COLUMN()-11)),0),0),IF($M261&gt;0,IF(AND(INDIRECT(ADDRESS($M261,44))=0,INDIRECT(ADDRESS($M261,38))&lt;&gt;"UL"),INDIRECT(ADDRESS($M261,COLUMN()-11)),0),0))*22/18</f>
        <v>0</v>
      </c>
      <c r="BQ261" s="57">
        <f t="shared" ca="1" si="197"/>
        <v>0.36213991769547327</v>
      </c>
      <c r="BR261" s="161">
        <f t="shared" ca="1" si="198"/>
        <v>77.137633980152671</v>
      </c>
      <c r="BS261" s="54"/>
      <c r="BT261" s="56">
        <f t="shared" ca="1" si="199"/>
        <v>3.1832496561440689</v>
      </c>
      <c r="BU261" s="88">
        <f t="shared" ca="1" si="200"/>
        <v>0.1384021589627856</v>
      </c>
      <c r="BV261" s="57" t="s">
        <v>33</v>
      </c>
      <c r="BW261" s="146" cm="1">
        <f t="array" aca="1" ref="BW261" ca="1">SUM(IF($C261&gt;0,IF(AND(INDIRECT(ADDRESS($C261,44))=0,INDIRECT(ADDRESS($C261,38))="UL",ISERROR(SEARCH("Rear",INDIRECT(ADDRESS($C261,33)))),ISERROR(SEARCH("Side",INDIRECT(ADDRESS($C261,33))))),INDIRECT(ADDRESS($C261,COLUMN())),0),0),IF($D261&gt;0,IF(AND(INDIRECT(ADDRESS($D261,44))=0,INDIRECT(ADDRESS($D261,38))="UL",ISERROR(SEARCH("Rear",INDIRECT(ADDRESS($D261,33)))),ISERROR(SEARCH("Side",INDIRECT(ADDRESS($D261,33))))),INDIRECT(ADDRESS($D261,COLUMN())),0),0),IF($E261&gt;0,IF(AND(INDIRECT(ADDRESS($E261,44))=0,INDIRECT(ADDRESS($E261,38))="UL",ISERROR(SEARCH("Rear",INDIRECT(ADDRESS($E261,33)))),ISERROR(SEARCH("Side",INDIRECT(ADDRESS($E261,33))))),INDIRECT(ADDRESS($E261,COLUMN())),0),0),IF($F261&gt;0,IF(AND(INDIRECT(ADDRESS($F261,44))=0,INDIRECT(ADDRESS($F261,38))="UL",ISERROR(SEARCH("Rear",INDIRECT(ADDRESS($F261,33)))),ISERROR(SEARCH("Side",INDIRECT(ADDRESS($F261,33))))),INDIRECT(ADDRESS($F261,COLUMN())),0),0),IF($G261&gt;0,IF(AND(INDIRECT(ADDRESS($G261,44))=0,INDIRECT(ADDRESS($G261,38))="UL",ISERROR(SEARCH("Rear",INDIRECT(ADDRESS($G261,33)))),ISERROR(SEARCH("Side",INDIRECT(ADDRESS($G261,33))))),INDIRECT(ADDRESS($G261,COLUMN())),0),0),IF($H261&gt;0,IF(AND(INDIRECT(ADDRESS($H261,44))=0,INDIRECT(ADDRESS($H261,38))="UL",ISERROR(SEARCH("Rear",INDIRECT(ADDRESS($H261,33)))),ISERROR(SEARCH("Side",INDIRECT(ADDRESS($H261,33))))),INDIRECT(ADDRESS($H261,COLUMN())),0),0),IF($I261&gt;0,IF(AND(INDIRECT(ADDRESS($I261,44))=0,INDIRECT(ADDRESS($I261,38))="UL",ISERROR(SEARCH("Rear",INDIRECT(ADDRESS($I261,33)))),ISERROR(SEARCH("Side",INDIRECT(ADDRESS($I261,33))))),INDIRECT(ADDRESS($I261,COLUMN())),0),0),IF($J261&gt;0,IF(AND(INDIRECT(ADDRESS($J261,44))=0,INDIRECT(ADDRESS($J261,38))="UL",ISERROR(SEARCH("Rear",INDIRECT(ADDRESS($J261,33)))),ISERROR(SEARCH("Side",INDIRECT(ADDRESS($J261,33))))),INDIRECT(ADDRESS($J261,COLUMN())),0),0),IF($K261&gt;0,IF(AND(INDIRECT(ADDRESS($K261,44))=0,INDIRECT(ADDRESS($K261,38))="UL",ISERROR(SEARCH("Rear",INDIRECT(ADDRESS($K261,33)))),ISERROR(SEARCH("Side",INDIRECT(ADDRESS($K261,33))))),INDIRECT(ADDRESS($K261,COLUMN())),0),0),IF($L261&gt;0,IF(AND(INDIRECT(ADDRESS($L261,44))=0,INDIRECT(ADDRESS($L261,38))="UL",ISERROR(SEARCH("Rear",INDIRECT(ADDRESS($L261,33)))),ISERROR(SEARCH("Side",INDIRECT(ADDRESS($L261,33))))),INDIRECT(ADDRESS($L261,COLUMN())),0),0),IF($M261&gt;0,IF(AND(INDIRECT(ADDRESS($M261,44))=0,INDIRECT(ADDRESS($M261,38))="UL",ISERROR(SEARCH("Rear",INDIRECT(ADDRESS($M261,33)))),ISERROR(SEARCH("Side",INDIRECT(ADDRESS($M261,33))))),INDIRECT(ADDRESS($M261,COLUMN())),0),0))*22/18</f>
        <v>0.27160493827160492</v>
      </c>
      <c r="BX261" s="57">
        <f t="shared" ca="1" si="201"/>
        <v>1.0864197530864197</v>
      </c>
      <c r="BY261" s="146" cm="1">
        <f t="array" aca="1" ref="BY261" ca="1">SUM(IF($C261&gt;0,IF(AND(INDIRECT(ADDRESS($C261,44))=0,INDIRECT(ADDRESS($C261,38))="UL"),INDIRECT(ADDRESS($C261,COLUMN())),0),0),IF($D261&gt;0,IF(AND(INDIRECT(ADDRESS($D261,44))=0,INDIRECT(ADDRESS($D261,38))="UL"),INDIRECT(ADDRESS($D261,COLUMN())),0),0),IF($E261&gt;0,IF(AND(INDIRECT(ADDRESS($E261,44))=0,INDIRECT(ADDRESS($E261,38))="UL"),INDIRECT(ADDRESS($E261,COLUMN())),0),0),IF($F261&gt;0,IF(AND(INDIRECT(ADDRESS($F261,44))=0,INDIRECT(ADDRESS($F261,38))="UL"),INDIRECT(ADDRESS($F261,COLUMN())),0),0),IF($G261&gt;0,IF(AND(INDIRECT(ADDRESS($G261,44))=0,INDIRECT(ADDRESS($G261,38))="UL"),INDIRECT(ADDRESS($G261,COLUMN())),0),0),IF($H261&gt;0,IF(AND(INDIRECT(ADDRESS($H261,44))=0,INDIRECT(ADDRESS($H261,38))="UL"),INDIRECT(ADDRESS($H261,COLUMN())),0),0),IF($I261&gt;0,IF(AND(INDIRECT(ADDRESS($I261,44))=0,INDIRECT(ADDRESS($I261,38))="UL"),INDIRECT(ADDRESS($I261,COLUMN())),0),0),IF($J261&gt;0,IF(AND(INDIRECT(ADDRESS($J261,44))=0,INDIRECT(ADDRESS($J261,38))="UL"),INDIRECT(ADDRESS($J261,COLUMN())),0),0),IF($K261&gt;0,IF(AND(INDIRECT(ADDRESS($K261,44))=0,INDIRECT(ADDRESS($K261,38))="UL"),INDIRECT(ADDRESS($K261,COLUMN())),0),0),IF($L261&gt;0,IF(AND(INDIRECT(ADDRESS($L261,44))=0,INDIRECT(ADDRESS($L261,38))="UL"),INDIRECT(ADDRESS($L261,COLUMN())),0),0),IF($M261&gt;0,IF(AND(INDIRECT(ADDRESS($M261,44))=0,INDIRECT(ADDRESS($M261,38))="UL"),INDIRECT(ADDRESS($M261,COLUMN())),0),0))*22/18</f>
        <v>9.0534979423868303E-2</v>
      </c>
      <c r="BZ261" s="146" cm="1">
        <f t="array" aca="1" ref="BZ261" ca="1">SUM(IF($C261&gt;0,IF(AND(INDIRECT(ADDRESS($C261,44))=0,INDIRECT(ADDRESS($C261,38))="UL"),INDIRECT(ADDRESS($C261,COLUMN())),0),0),IF($D261&gt;0,IF(AND(INDIRECT(ADDRESS($D261,44))=0,INDIRECT(ADDRESS($D261,38))="UL"),INDIRECT(ADDRESS($D261,COLUMN())),0),0),IF($E261&gt;0,IF(AND(INDIRECT(ADDRESS($E261,44))=0,INDIRECT(ADDRESS($E261,38))="UL"),INDIRECT(ADDRESS($E261,COLUMN())),0),0),IF($F261&gt;0,IF(AND(INDIRECT(ADDRESS($F261,44))=0,INDIRECT(ADDRESS($F261,38))="UL"),INDIRECT(ADDRESS($F261,COLUMN())),0),0),IF($G261&gt;0,IF(AND(INDIRECT(ADDRESS($G261,44))=0,INDIRECT(ADDRESS($G261,38))="UL"),INDIRECT(ADDRESS($G261,COLUMN())),0),0),IF($H261&gt;0,IF(AND(INDIRECT(ADDRESS($H261,44))=0,INDIRECT(ADDRESS($H261,38))="UL"),INDIRECT(ADDRESS($H261,COLUMN())),0),0),IF($I261&gt;0,IF(AND(INDIRECT(ADDRESS($I261,44))=0,INDIRECT(ADDRESS($I261,38))="UL"),INDIRECT(ADDRESS($I261,COLUMN())),0),0),IF($J261&gt;0,IF(AND(INDIRECT(ADDRESS($J261,44))=0,INDIRECT(ADDRESS($J261,38))="UL"),INDIRECT(ADDRESS($J261,COLUMN())),0),0),IF($K261&gt;0,IF(AND(INDIRECT(ADDRESS($K261,44))=0,INDIRECT(ADDRESS($K261,38))="UL"),INDIRECT(ADDRESS($K261,COLUMN())),0),0),IF($L261&gt;0,IF(AND(INDIRECT(ADDRESS($L261,44))=0,INDIRECT(ADDRESS($L261,38))="UL"),INDIRECT(ADDRESS($L261,COLUMN())),0),0),IF($M261&gt;0,IF(AND(INDIRECT(ADDRESS($M261,44))=0,INDIRECT(ADDRESS($M261,38))="UL"),INDIRECT(ADDRESS($M261,COLUMN())),0),0))*22/18</f>
        <v>0.36213991769547321</v>
      </c>
      <c r="CA261" s="57">
        <f t="shared" ca="1" si="202"/>
        <v>9.0534979423868303E-2</v>
      </c>
      <c r="CB261" s="146" cm="1">
        <f t="array" aca="1" ref="CB261" ca="1">SUM(IF($C261&gt;0,IF(AND(INDIRECT(ADDRESS($C261,44))=0,INDIRECT(ADDRESS($C261,38))&lt;&gt;"UL"),INDIRECT(ADDRESS($C261,COLUMN())),0),0),IF($D261&gt;0,IF(AND(INDIRECT(ADDRESS($D261,44))=0,INDIRECT(ADDRESS($D261,38))&lt;&gt;"UL"),INDIRECT(ADDRESS($D261,COLUMN())),0),0),IF($E261&gt;0,IF(AND(INDIRECT(ADDRESS($E261,44))=0,INDIRECT(ADDRESS($E261,38))&lt;&gt;"UL"),INDIRECT(ADDRESS($E261,COLUMN())),0),0),IF($F261&gt;0,IF(AND(INDIRECT(ADDRESS($F261,44))=0,INDIRECT(ADDRESS($F261,38))&lt;&gt;"UL"),INDIRECT(ADDRESS($F261,COLUMN())),0),0),IF($G261&gt;0,IF(AND(INDIRECT(ADDRESS($G261,44))=0,INDIRECT(ADDRESS($G261,38))&lt;&gt;"UL"),INDIRECT(ADDRESS($G261,COLUMN())),0),0),IF($H261&gt;0,IF(AND(INDIRECT(ADDRESS($H261,44))=0,INDIRECT(ADDRESS($H261,38))&lt;&gt;"UL"),INDIRECT(ADDRESS($H261,COLUMN())),0),0),IF($I261&gt;0,IF(AND(INDIRECT(ADDRESS($I261,44))=0,INDIRECT(ADDRESS($I261,38))&lt;&gt;"UL"),INDIRECT(ADDRESS($I261,COLUMN())),0),0),IF($J261&gt;0,IF(AND(INDIRECT(ADDRESS($J261,44))=0,INDIRECT(ADDRESS($J261,38))&lt;&gt;"UL"),INDIRECT(ADDRESS($J261,COLUMN())),0),0),IF($K261&gt;0,IF(AND(INDIRECT(ADDRESS($K261,44))=0,INDIRECT(ADDRESS($K261,38))&lt;&gt;"UL"),INDIRECT(ADDRESS($K261,COLUMN())),0),0),IF($L261&gt;0,IF(AND(INDIRECT(ADDRESS($L261,44))=0,INDIRECT(ADDRESS($L261,38))&lt;&gt;"UL"),INDIRECT(ADDRESS($L261,COLUMN())),0),0),IF($M261&gt;0,IF(AND(INDIRECT(ADDRESS($M261,44))=0,INDIRECT(ADDRESS($M261,38))&lt;&gt;"UL"),INDIRECT(ADDRESS($M261,COLUMN())),0),0))*22/18</f>
        <v>0.54320987654320985</v>
      </c>
      <c r="CC261" s="57">
        <f t="shared" ca="1" si="203"/>
        <v>1.6296296296296295</v>
      </c>
      <c r="CD261" s="146" cm="1">
        <f t="array" aca="1" ref="CD261" ca="1">SUM(IF($C261&gt;0,IF(AND(INDIRECT(ADDRESS($C261,44))=0,INDIRECT(ADDRESS($C261,38))&lt;&gt;"UL"),INDIRECT(ADDRESS($C261,COLUMN())),0),0),IF($D261&gt;0,IF(AND(INDIRECT(ADDRESS($D261,44))=0,INDIRECT(ADDRESS($D261,38))&lt;&gt;"UL"),INDIRECT(ADDRESS($D261,COLUMN())),0),0),IF($E261&gt;0,IF(AND(INDIRECT(ADDRESS($E261,44))=0,INDIRECT(ADDRESS($E261,38))&lt;&gt;"UL"),INDIRECT(ADDRESS($E261,COLUMN())),0),0),IF($F261&gt;0,IF(AND(INDIRECT(ADDRESS($F261,44))=0,INDIRECT(ADDRESS($F261,38))&lt;&gt;"UL"),INDIRECT(ADDRESS($F261,COLUMN())),0),0),IF($G261&gt;0,IF(AND(INDIRECT(ADDRESS($G261,44))=0,INDIRECT(ADDRESS($G261,38))&lt;&gt;"UL"),INDIRECT(ADDRESS($G261,COLUMN())),0),0),IF($H261&gt;0,IF(AND(INDIRECT(ADDRESS($H261,44))=0,INDIRECT(ADDRESS($H261,38))&lt;&gt;"UL"),INDIRECT(ADDRESS($H261,COLUMN())),0),0),IF($I261&gt;0,IF(AND(INDIRECT(ADDRESS($I261,44))=0,INDIRECT(ADDRESS($I261,38))&lt;&gt;"UL"),INDIRECT(ADDRESS($I261,COLUMN())),0),0),IF($J261&gt;0,IF(AND(INDIRECT(ADDRESS($J261,44))=0,INDIRECT(ADDRESS($J261,38))&lt;&gt;"UL"),INDIRECT(ADDRESS($J261,COLUMN())),0),0),IF($K261&gt;0,IF(AND(INDIRECT(ADDRESS($K261,44))=0,INDIRECT(ADDRESS($K261,38))&lt;&gt;"UL"),INDIRECT(ADDRESS($K261,COLUMN())),0),0),IF($L261&gt;0,IF(AND(INDIRECT(ADDRESS($L261,44))=0,INDIRECT(ADDRESS($L261,38))&lt;&gt;"UL"),INDIRECT(ADDRESS($L261,COLUMN())),0),0),IF($M261&gt;0,IF(AND(INDIRECT(ADDRESS($M261,44))=0,INDIRECT(ADDRESS($M261,38))&lt;&gt;"UL"),INDIRECT(ADDRESS($M261,COLUMN())),0),0))*22/18</f>
        <v>0.18106995884773661</v>
      </c>
      <c r="CE261" s="146" cm="1">
        <f t="array" aca="1" ref="CE261" ca="1">SUM(IF($C261&gt;0,IF(AND(INDIRECT(ADDRESS($C261,44))=0,INDIRECT(ADDRESS($C261,38))&lt;&gt;"UL"),INDIRECT(ADDRESS($C261,COLUMN())),0),0),IF($D261&gt;0,IF(AND(INDIRECT(ADDRESS($D261,44))=0,INDIRECT(ADDRESS($D261,38))&lt;&gt;"UL"),INDIRECT(ADDRESS($D261,COLUMN())),0),0),IF($E261&gt;0,IF(AND(INDIRECT(ADDRESS($E261,44))=0,INDIRECT(ADDRESS($E261,38))&lt;&gt;"UL"),INDIRECT(ADDRESS($E261,COLUMN())),0),0),IF($F261&gt;0,IF(AND(INDIRECT(ADDRESS($F261,44))=0,INDIRECT(ADDRESS($F261,38))&lt;&gt;"UL"),INDIRECT(ADDRESS($F261,COLUMN())),0),0),IF($G261&gt;0,IF(AND(INDIRECT(ADDRESS($G261,44))=0,INDIRECT(ADDRESS($G261,38))&lt;&gt;"UL"),INDIRECT(ADDRESS($G261,COLUMN())),0),0),IF($H261&gt;0,IF(AND(INDIRECT(ADDRESS($H261,44))=0,INDIRECT(ADDRESS($H261,38))&lt;&gt;"UL"),INDIRECT(ADDRESS($H261,COLUMN())),0),0),IF($I261&gt;0,IF(AND(INDIRECT(ADDRESS($I261,44))=0,INDIRECT(ADDRESS($I261,38))&lt;&gt;"UL"),INDIRECT(ADDRESS($I261,COLUMN())),0),0),IF($J261&gt;0,IF(AND(INDIRECT(ADDRESS($J261,44))=0,INDIRECT(ADDRESS($J261,38))&lt;&gt;"UL"),INDIRECT(ADDRESS($J261,COLUMN())),0),0),IF($K261&gt;0,IF(AND(INDIRECT(ADDRESS($K261,44))=0,INDIRECT(ADDRESS($K261,38))&lt;&gt;"UL"),INDIRECT(ADDRESS($K261,COLUMN())),0),0),IF($L261&gt;0,IF(AND(INDIRECT(ADDRESS($L261,44))=0,INDIRECT(ADDRESS($L261,38))&lt;&gt;"UL"),INDIRECT(ADDRESS($L261,COLUMN())),0),0),IF($M261&gt;0,IF(AND(INDIRECT(ADDRESS($M261,44))=0,INDIRECT(ADDRESS($M261,38))&lt;&gt;"UL"),INDIRECT(ADDRESS($M261,COLUMN())),0),0))*22/18</f>
        <v>0.54320987654320985</v>
      </c>
      <c r="CF261" s="57">
        <f t="shared" ca="1" si="204"/>
        <v>0.18106995884773661</v>
      </c>
      <c r="CG261" s="57">
        <f t="shared" ca="1" si="205"/>
        <v>3.1333861373637131</v>
      </c>
      <c r="CH261" s="57">
        <f t="shared" ca="1" si="206"/>
        <v>0.13623417988537884</v>
      </c>
      <c r="CI261" s="19">
        <f t="shared" ca="1" si="207"/>
        <v>15.39948887100755</v>
      </c>
      <c r="CJ261" s="19"/>
      <c r="CK261" s="57" cm="1">
        <f t="array" aca="1" ref="CK261" ca="1">IF(AU261="S", SUM(IF($C261&gt;0,IF(INDIRECT(ADDRESS($C261,43))&lt;&gt;1,INDIRECT(ADDRESS($C261,48)),0),0), IF($D261&gt;0,IF(INDIRECT(ADDRESS($D261,43))&lt;&gt;1,INDIRECT(ADDRESS($D261,48)),0),0), IF($E261&gt;0,IF(INDIRECT(ADDRESS($E261,43))&lt;&gt;1,INDIRECT(ADDRESS($E261,48)),0),0), IF($F261&gt;0,IF(INDIRECT(ADDRESS($F261,43))&lt;&gt;1,INDIRECT(ADDRESS($F261,48)),0),0), IF($G261&gt;0,IF(INDIRECT(ADDRESS($G261,43))&lt;&gt;1,INDIRECT(ADDRESS($G261,48)),0),0), IF($H261&gt;0,IF(INDIRECT(ADDRESS($H261,43))&lt;&gt;1,INDIRECT(ADDRESS($H261,48)),0),0), IF($I261&gt;0,IF(INDIRECT(ADDRESS($I261,43))&lt;&gt;1,INDIRECT(ADDRESS($I261,48)),0),0), IF($J261&gt;0,IF(INDIRECT(ADDRESS($J261,43))&lt;&gt;1,INDIRECT(ADDRESS($J261,48)),0),0), IF($K261&gt;0,IF(INDIRECT(ADDRESS($K261,43))&lt;&gt;1,INDIRECT(ADDRESS($K261,48)),0),0), IF($L261&gt;0,IF(INDIRECT(ADDRESS($L261,43))&lt;&gt;1,INDIRECT(ADDRESS($L261,48)),0),0), IF($M261&gt;0,IF(INDIRECT(ADDRESS($M261,43))&lt;&gt;1,INDIRECT(ADDRESS($M261,48)),0),0)), IF(AU261="L",SUM(IF($C261&gt;0,IF(INDIRECT(ADDRESS($C261,43))&lt;&gt;1,INDIRECT(ADDRESS($C261,50)),0),0), IF($D261&gt;0,IF(INDIRECT(ADDRESS($D261,43))&lt;&gt;1,INDIRECT(ADDRESS($D261,50)),0),0), IF($E261&gt;0,IF(INDIRECT(ADDRESS($E261,43))&lt;&gt;1,INDIRECT(ADDRESS($E261,50)),0),0), IF($F261&gt;0,IF(INDIRECT(ADDRESS($F261,43))&lt;&gt;1,INDIRECT(ADDRESS($F261,50)),0),0), IF($G261&gt;0,IF(INDIRECT(ADDRESS($G261,43))&lt;&gt;1,INDIRECT(ADDRESS($G261,50)),0),0), IF($G261&gt;0,IF(INDIRECT(ADDRESS($G261,43))&lt;&gt;1,INDIRECT(ADDRESS($G261,50)),0),0), IF($H261&gt;0,IF(INDIRECT(ADDRESS($H261,43))&lt;&gt;1,INDIRECT(ADDRESS($H261,50)),0),0), IF($I261&gt;0,IF(INDIRECT(ADDRESS($I261,43))&lt;&gt;1,INDIRECT(ADDRESS($I261,50)),0),0), IF($J261&gt;0,IF(INDIRECT(ADDRESS($J261,43))&lt;&gt;1,INDIRECT(ADDRESS($J261,50)),0),0), IF($K261&gt;0,IF(INDIRECT(ADDRESS($K261,43))&lt;&gt;1,INDIRECT(ADDRESS($K261,50)),0),0), IF($L261&gt;0,IF(INDIRECT(ADDRESS($L261,43))&lt;&gt;1,INDIRECT(ADDRESS($L261,50)),0),0), IF($M261&gt;0,IF(INDIRECT(ADDRESS($M261,43))&lt;&gt;1,INDIRECT(ADDRESS($M261,50)),0),0)), SUM(IF($C261&gt;0,IF(INDIRECT(ADDRESS($C261,43))&lt;&gt;1,INDIRECT(ADDRESS($C261,49)),0),0), IF($D261&gt;0,IF(INDIRECT(ADDRESS($D261,43))&lt;&gt;1,INDIRECT(ADDRESS($D261,49)),0),0), IF($E261&gt;0,IF(INDIRECT(ADDRESS($E261,43))&lt;&gt;1,INDIRECT(ADDRESS($E261,49)),0),0), IF($F261&gt;0,IF(INDIRECT(ADDRESS($F261,43))&lt;&gt;1,INDIRECT(ADDRESS($F261,49)),0),0), IF($G261&gt;0,IF(INDIRECT(ADDRESS($G261,43))&lt;&gt;1,INDIRECT(ADDRESS($G261,49)),0),0), IF($G261&gt;0,IF(INDIRECT(ADDRESS($G261,43))&lt;&gt;1,INDIRECT(ADDRESS($G261,49)),0),0), IF($H261&gt;0,IF(INDIRECT(ADDRESS($H261,43))&lt;&gt;1,INDIRECT(ADDRESS($H261,49)),0),0), IF($I261&gt;0,IF(INDIRECT(ADDRESS($I261,43))&lt;&gt;1,INDIRECT(ADDRESS($I261,49)),0),0), IF($J261&gt;0,IF(INDIRECT(ADDRESS($J261,43))&lt;&gt;1,INDIRECT(ADDRESS($J261,49)),0),0), IF($K261&gt;0,IF(INDIRECT(ADDRESS($K261,43))&lt;&gt;1,INDIRECT(ADDRESS($K261,49)),0),0), IF($L261&gt;0,IF(INDIRECT(ADDRESS($L261,43))&lt;&gt;1,INDIRECT(ADDRESS($L261,49)),0),0), IF($M261&gt;0,IF(INDIRECT(ADDRESS($M261,43))&lt;&gt;1,INDIRECT(ADDRESS($M261,49)),0),0))))</f>
        <v>2.2222222222222219</v>
      </c>
      <c r="CL261" s="57" cm="1">
        <f t="array" aca="1" ref="CL261" ca="1">SUM(IF($C261&gt;0,IF(INDIRECT(ADDRESS($C261,44))=1,INDIRECT(ADDRESS($C261,90)),0),0), IF($D261&gt;0,IF(INDIRECT(ADDRESS($D261,44))=1,INDIRECT(ADDRESS($D261,90)),0),0), IF($E261&gt;0,IF(INDIRECT(ADDRESS($E261,44))=1,INDIRECT(ADDRESS($E261,90)),0),0), IF($F261&gt;0,IF(INDIRECT(ADDRESS($F261,44))=1,INDIRECT(ADDRESS($F261,90)),0),0), IF($G261&gt;0,IF(INDIRECT(ADDRESS($G261,44))=1,INDIRECT(ADDRESS($G261,90)),0),0), IF($H261&gt;0,IF(INDIRECT(ADDRESS($H261,44))=1,INDIRECT(ADDRESS($H261,90)),0),0), IF($I261&gt;0,IF(INDIRECT(ADDRESS($I261,44))=1,INDIRECT(ADDRESS($I261,90)),0),0), IF($J261&gt;0,IF(INDIRECT(ADDRESS($J261,44))=1,INDIRECT(ADDRESS($J261,90)),0),0), IF($K261&gt;0,IF(INDIRECT(ADDRESS($K261,44))=1,INDIRECT(ADDRESS($K261,90)),0),0), IF($L261&gt;0,IF(INDIRECT(ADDRESS($L261,44))=1,INDIRECT(ADDRESS($L261,90)),0),0), IF($M261&gt;0,IF(INDIRECT(ADDRESS($M261,44))=1,INDIRECT(ADDRESS($M261,90)),0),0))</f>
        <v>0</v>
      </c>
      <c r="CM261" s="56">
        <f t="shared" ca="1" si="208"/>
        <v>1.0188939865903042</v>
      </c>
      <c r="CN261" s="59"/>
    </row>
    <row r="262" spans="1:92" x14ac:dyDescent="0.25">
      <c r="A262" s="52" t="s">
        <v>326</v>
      </c>
      <c r="B262" s="67">
        <v>209</v>
      </c>
      <c r="C262" s="67">
        <v>216</v>
      </c>
      <c r="D262" s="67">
        <v>217</v>
      </c>
      <c r="E262" s="67">
        <v>218</v>
      </c>
      <c r="F262" s="67">
        <v>237</v>
      </c>
      <c r="G262" s="67">
        <v>237</v>
      </c>
      <c r="H262" s="67">
        <v>237</v>
      </c>
      <c r="I262" s="67"/>
      <c r="J262" s="67"/>
      <c r="K262" s="67"/>
      <c r="L262" s="67"/>
      <c r="M262" s="67"/>
      <c r="N262" s="67">
        <f ca="1">SUM(INDIRECT(ADDRESS(B262,COLUMN())),IF(C262&gt;0,INDIRECT(ADDRESS(C262,COLUMN())),0),IF(D262&gt;0,INDIRECT(ADDRESS(D262,COLUMN())),0),IF(E262&gt;0,INDIRECT(ADDRESS(E262,COLUMN())),0),IF(F262&gt;0,INDIRECT(ADDRESS(F262,COLUMN())),0),IF(G262&gt;0,INDIRECT(ADDRESS(G262,COLUMN())),0),IF(H262&gt;0,INDIRECT(ADDRESS(H262,COLUMN())),0),IF(I262&gt;0,INDIRECT(ADDRESS(I262,COLUMN())),0),IF(J262&gt;0,INDIRECT(ADDRESS(J262,COLUMN())),0),IF(K262&gt;0,INDIRECT(ADDRESS(K262,COLUMN())),0),IF(L262&gt;0,INDIRECT(ADDRESS(L262,COLUMN())),0),IF(M262&gt;0,INDIRECT(ADDRESS(M262,COLUMN())),0))</f>
        <v>24</v>
      </c>
      <c r="O262" s="67" t="str" cm="1">
        <f t="array" aca="1" ref="O262" ca="1">INDIRECT(ADDRESS($B262,COLUMN()))</f>
        <v>Fighter</v>
      </c>
      <c r="P262" s="67" cm="1">
        <f t="array" aca="1" ref="P262" ca="1">INDIRECT(ADDRESS($B262,COLUMN()))</f>
        <v>3</v>
      </c>
      <c r="Q262" s="67" cm="1">
        <f t="array" aca="1" ref="Q262" ca="1">INDIRECT(ADDRESS($B262,COLUMN()))</f>
        <v>0</v>
      </c>
      <c r="R262" s="67" cm="1">
        <f t="array" aca="1" ref="R262" ca="1">INDIRECT(ADDRESS($B262,COLUMN()))</f>
        <v>0</v>
      </c>
      <c r="S262" s="67" cm="1">
        <f t="array" aca="1" ref="S262" ca="1">INDIRECT(ADDRESS($B262,COLUMN()))</f>
        <v>1</v>
      </c>
      <c r="T262" s="67" t="str" cm="1">
        <f t="array" aca="1" ref="T262" ca="1">INDIRECT(ADDRESS($B262,COLUMN()))</f>
        <v>1-4</v>
      </c>
      <c r="U262" s="67" cm="1">
        <f t="array" aca="1" ref="U262" ca="1">INDIRECT(ADDRESS($B262,COLUMN()))</f>
        <v>4</v>
      </c>
      <c r="V262" s="67" cm="1">
        <f t="array" aca="1" ref="V262" ca="1">INDIRECT(ADDRESS($B262,COLUMN()))</f>
        <v>0</v>
      </c>
      <c r="W262" s="67" cm="1">
        <f t="array" aca="1" ref="W262" ca="1">INDIRECT(ADDRESS($B262,COLUMN()))</f>
        <v>4</v>
      </c>
      <c r="X262" s="67" cm="1">
        <f t="array" aca="1" ref="X262" ca="1">INDIRECT(ADDRESS($B262,COLUMN()))</f>
        <v>7</v>
      </c>
      <c r="Y262" s="67" cm="1">
        <f t="array" aca="1" ref="Y262" ca="1">INDIRECT(ADDRESS($B262,COLUMN()))</f>
        <v>3</v>
      </c>
      <c r="Z262" s="67" cm="1">
        <f t="array" aca="1" ref="Z262" ca="1">INDIRECT(ADDRESS($B262,COLUMN()))</f>
        <v>4</v>
      </c>
      <c r="AA262" s="67" cm="1">
        <f t="array" aca="1" ref="AA262" ca="1">INDIRECT(ADDRESS($B262,COLUMN()))</f>
        <v>0</v>
      </c>
      <c r="AB262" s="56">
        <f t="shared" ca="1" si="209"/>
        <v>0.66647564568859019</v>
      </c>
      <c r="AC262" s="56">
        <f t="shared" ca="1" si="191"/>
        <v>0.86561792354973732</v>
      </c>
      <c r="AD262" s="56">
        <f t="shared" ca="1" si="192"/>
        <v>2.2581337136080104</v>
      </c>
      <c r="AF262" s="52"/>
      <c r="AG262" s="52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2"/>
      <c r="AU262" s="54" t="s">
        <v>33</v>
      </c>
      <c r="AV262" s="57" cm="1">
        <f t="array" aca="1" ref="AV262" ca="1">SUM(IF($C262&gt;0,IF(AND(INDIRECT(ADDRESS($C262,44))=0,INDIRECT(ADDRESS($C262,38))="UL",ISERROR(SEARCH("Rear",INDIRECT(ADDRESS($C262,33)))),ISERROR(SEARCH("Side",INDIRECT(ADDRESS($C262,33))))),INDIRECT(ADDRESS($C262,COLUMN())),0),0),IF($D262&gt;0,IF(AND(INDIRECT(ADDRESS($D262,44))=0,INDIRECT(ADDRESS($D262,38))="UL",ISERROR(SEARCH("Rear",INDIRECT(ADDRESS($D262,33)))),ISERROR(SEARCH("Side",INDIRECT(ADDRESS($D262,33))))),INDIRECT(ADDRESS($D262,COLUMN())),0),0),IF($E262&gt;0,IF(AND(INDIRECT(ADDRESS($E262,44))=0,INDIRECT(ADDRESS($E262,38))="UL",ISERROR(SEARCH("Rear",INDIRECT(ADDRESS($E262,33)))),ISERROR(SEARCH("Side",INDIRECT(ADDRESS($E262,33))))),INDIRECT(ADDRESS($E262,COLUMN())),0),0),IF($F262&gt;0,IF(AND(INDIRECT(ADDRESS($F262,44))=0,INDIRECT(ADDRESS($F262,38))="UL",ISERROR(SEARCH("Rear",INDIRECT(ADDRESS($F262,33)))),ISERROR(SEARCH("Side",INDIRECT(ADDRESS($F262,33))))),INDIRECT(ADDRESS($F262,COLUMN())),0),0),IF($G262&gt;0,IF(AND(INDIRECT(ADDRESS($G262,44))=0,INDIRECT(ADDRESS($G262,38))="UL",ISERROR(SEARCH("Rear",INDIRECT(ADDRESS($G262,33)))),ISERROR(SEARCH("Side",INDIRECT(ADDRESS($G262,33))))),INDIRECT(ADDRESS($G262,COLUMN())),0),0),IF($H262&gt;0,IF(AND(INDIRECT(ADDRESS($H262,44))=0,INDIRECT(ADDRESS($H262,38))="UL",ISERROR(SEARCH("Rear",INDIRECT(ADDRESS($H262,33)))),ISERROR(SEARCH("Side",INDIRECT(ADDRESS($H262,33))))),INDIRECT(ADDRESS($H262,COLUMN())),0),0),IF($I262&gt;0,IF(AND(INDIRECT(ADDRESS($I262,44))=0,INDIRECT(ADDRESS($I262,38))="UL",ISERROR(SEARCH("Rear",INDIRECT(ADDRESS($I262,33)))),ISERROR(SEARCH("Side",INDIRECT(ADDRESS($I262,33))))),INDIRECT(ADDRESS($I262,COLUMN())),0),0),IF($J262&gt;0,IF(AND(INDIRECT(ADDRESS($J262,44))=0,INDIRECT(ADDRESS($J262,38))="UL",ISERROR(SEARCH("Rear",INDIRECT(ADDRESS($J262,33)))),ISERROR(SEARCH("Side",INDIRECT(ADDRESS($J262,33))))),INDIRECT(ADDRESS($J262,COLUMN())),0),0),IF($K262&gt;0,IF(AND(INDIRECT(ADDRESS($K262,44))=0,INDIRECT(ADDRESS($K262,38))="UL",ISERROR(SEARCH("Rear",INDIRECT(ADDRESS($K262,33)))),ISERROR(SEARCH("Side",INDIRECT(ADDRESS($K262,33))))),INDIRECT(ADDRESS($K262,COLUMN())),0),0),IF($L262&gt;0,IF(AND(INDIRECT(ADDRESS($L262,44))=0,INDIRECT(ADDRESS($L262,38))="UL",ISERROR(SEARCH("Rear",INDIRECT(ADDRESS($L262,33)))),ISERROR(SEARCH("Side",INDIRECT(ADDRESS($L262,33))))),INDIRECT(ADDRESS($L262,COLUMN())),0),0),IF($M262&gt;0,IF(AND(INDIRECT(ADDRESS($M262,44))=0,INDIRECT(ADDRESS($M262,38))="UL",ISERROR(SEARCH("Rear",INDIRECT(ADDRESS($M262,33)))),ISERROR(SEARCH("Side",INDIRECT(ADDRESS($M262,33))))),INDIRECT(ADDRESS($M262,COLUMN())),0),0))</f>
        <v>0.88888888888888884</v>
      </c>
      <c r="AW262" s="57" cm="1">
        <f t="array" aca="1" ref="AW262" ca="1">SUM(IF($C262&gt;0,IF(AND(INDIRECT(ADDRESS($C262,44))=0,INDIRECT(ADDRESS($C262,38))="UL",ISERROR(SEARCH("Rear",INDIRECT(ADDRESS($C262,33)))),ISERROR(SEARCH("Side",INDIRECT(ADDRESS($C262,33))))),INDIRECT(ADDRESS($C262,COLUMN())),0),0),IF($D262&gt;0,IF(AND(INDIRECT(ADDRESS($D262,44))=0,INDIRECT(ADDRESS($D262,38))="UL",ISERROR(SEARCH("Rear",INDIRECT(ADDRESS($D262,33)))),ISERROR(SEARCH("Side",INDIRECT(ADDRESS($D262,33))))),INDIRECT(ADDRESS($D262,COLUMN())),0),0),IF($E262&gt;0,IF(AND(INDIRECT(ADDRESS($E262,44))=0,INDIRECT(ADDRESS($E262,38))="UL",ISERROR(SEARCH("Rear",INDIRECT(ADDRESS($E262,33)))),ISERROR(SEARCH("Side",INDIRECT(ADDRESS($E262,33))))),INDIRECT(ADDRESS($E262,COLUMN())),0),0),IF($F262&gt;0,IF(AND(INDIRECT(ADDRESS($F262,44))=0,INDIRECT(ADDRESS($F262,38))="UL",ISERROR(SEARCH("Rear",INDIRECT(ADDRESS($F262,33)))),ISERROR(SEARCH("Side",INDIRECT(ADDRESS($F262,33))))),INDIRECT(ADDRESS($F262,COLUMN())),0),0),IF($G262&gt;0,IF(AND(INDIRECT(ADDRESS($G262,44))=0,INDIRECT(ADDRESS($G262,38))="UL",ISERROR(SEARCH("Rear",INDIRECT(ADDRESS($G262,33)))),ISERROR(SEARCH("Side",INDIRECT(ADDRESS($G262,33))))),INDIRECT(ADDRESS($G262,COLUMN())),0),0),IF($H262&gt;0,IF(AND(INDIRECT(ADDRESS($H262,44))=0,INDIRECT(ADDRESS($H262,38))="UL",ISERROR(SEARCH("Rear",INDIRECT(ADDRESS($H262,33)))),ISERROR(SEARCH("Side",INDIRECT(ADDRESS($H262,33))))),INDIRECT(ADDRESS($H262,COLUMN())),0),0),IF($I262&gt;0,IF(AND(INDIRECT(ADDRESS($I262,44))=0,INDIRECT(ADDRESS($I262,38))="UL",ISERROR(SEARCH("Rear",INDIRECT(ADDRESS($I262,33)))),ISERROR(SEARCH("Side",INDIRECT(ADDRESS($I262,33))))),INDIRECT(ADDRESS($I262,COLUMN())),0),0),IF($J262&gt;0,IF(AND(INDIRECT(ADDRESS($J262,44))=0,INDIRECT(ADDRESS($J262,38))="UL",ISERROR(SEARCH("Rear",INDIRECT(ADDRESS($J262,33)))),ISERROR(SEARCH("Side",INDIRECT(ADDRESS($J262,33))))),INDIRECT(ADDRESS($J262,COLUMN())),0),0),IF($K262&gt;0,IF(AND(INDIRECT(ADDRESS($K262,44))=0,INDIRECT(ADDRESS($K262,38))="UL",ISERROR(SEARCH("Rear",INDIRECT(ADDRESS($K262,33)))),ISERROR(SEARCH("Side",INDIRECT(ADDRESS($K262,33))))),INDIRECT(ADDRESS($K262,COLUMN())),0),0),IF($L262&gt;0,IF(AND(INDIRECT(ADDRESS($L262,44))=0,INDIRECT(ADDRESS($L262,38))="UL",ISERROR(SEARCH("Rear",INDIRECT(ADDRESS($L262,33)))),ISERROR(SEARCH("Side",INDIRECT(ADDRESS($L262,33))))),INDIRECT(ADDRESS($L262,COLUMN())),0),0),IF($M262&gt;0,IF(AND(INDIRECT(ADDRESS($M262,44))=0,INDIRECT(ADDRESS($M262,38))="UL",ISERROR(SEARCH("Rear",INDIRECT(ADDRESS($M262,33)))),ISERROR(SEARCH("Side",INDIRECT(ADDRESS($M262,33))))),INDIRECT(ADDRESS($M262,COLUMN())),0),0))</f>
        <v>0.44444444444444442</v>
      </c>
      <c r="AX262" s="57" cm="1">
        <f t="array" aca="1" ref="AX262" ca="1">SUM(IF($C262&gt;0,IF(AND(INDIRECT(ADDRESS($C262,44))=0,INDIRECT(ADDRESS($C262,38))="UL",ISERROR(SEARCH("Rear",INDIRECT(ADDRESS($C262,33)))),ISERROR(SEARCH("Side",INDIRECT(ADDRESS($C262,33))))),INDIRECT(ADDRESS($C262,COLUMN())),0),0),IF($D262&gt;0,IF(AND(INDIRECT(ADDRESS($D262,44))=0,INDIRECT(ADDRESS($D262,38))="UL",ISERROR(SEARCH("Rear",INDIRECT(ADDRESS($D262,33)))),ISERROR(SEARCH("Side",INDIRECT(ADDRESS($D262,33))))),INDIRECT(ADDRESS($D262,COLUMN())),0),0),IF($E262&gt;0,IF(AND(INDIRECT(ADDRESS($E262,44))=0,INDIRECT(ADDRESS($E262,38))="UL",ISERROR(SEARCH("Rear",INDIRECT(ADDRESS($E262,33)))),ISERROR(SEARCH("Side",INDIRECT(ADDRESS($E262,33))))),INDIRECT(ADDRESS($E262,COLUMN())),0),0),IF($F262&gt;0,IF(AND(INDIRECT(ADDRESS($F262,44))=0,INDIRECT(ADDRESS($F262,38))="UL",ISERROR(SEARCH("Rear",INDIRECT(ADDRESS($F262,33)))),ISERROR(SEARCH("Side",INDIRECT(ADDRESS($F262,33))))),INDIRECT(ADDRESS($F262,COLUMN())),0),0),IF($G262&gt;0,IF(AND(INDIRECT(ADDRESS($G262,44))=0,INDIRECT(ADDRESS($G262,38))="UL",ISERROR(SEARCH("Rear",INDIRECT(ADDRESS($G262,33)))),ISERROR(SEARCH("Side",INDIRECT(ADDRESS($G262,33))))),INDIRECT(ADDRESS($G262,COLUMN())),0),0),IF($H262&gt;0,IF(AND(INDIRECT(ADDRESS($H262,44))=0,INDIRECT(ADDRESS($H262,38))="UL",ISERROR(SEARCH("Rear",INDIRECT(ADDRESS($H262,33)))),ISERROR(SEARCH("Side",INDIRECT(ADDRESS($H262,33))))),INDIRECT(ADDRESS($H262,COLUMN())),0),0),IF($I262&gt;0,IF(AND(INDIRECT(ADDRESS($I262,44))=0,INDIRECT(ADDRESS($I262,38))="UL",ISERROR(SEARCH("Rear",INDIRECT(ADDRESS($I262,33)))),ISERROR(SEARCH("Side",INDIRECT(ADDRESS($I262,33))))),INDIRECT(ADDRESS($I262,COLUMN())),0),0),IF($J262&gt;0,IF(AND(INDIRECT(ADDRESS($J262,44))=0,INDIRECT(ADDRESS($J262,38))="UL",ISERROR(SEARCH("Rear",INDIRECT(ADDRESS($J262,33)))),ISERROR(SEARCH("Side",INDIRECT(ADDRESS($J262,33))))),INDIRECT(ADDRESS($J262,COLUMN())),0),0),IF($K262&gt;0,IF(AND(INDIRECT(ADDRESS($K262,44))=0,INDIRECT(ADDRESS($K262,38))="UL",ISERROR(SEARCH("Rear",INDIRECT(ADDRESS($K262,33)))),ISERROR(SEARCH("Side",INDIRECT(ADDRESS($K262,33))))),INDIRECT(ADDRESS($K262,COLUMN())),0),0),IF($L262&gt;0,IF(AND(INDIRECT(ADDRESS($L262,44))=0,INDIRECT(ADDRESS($L262,38))="UL",ISERROR(SEARCH("Rear",INDIRECT(ADDRESS($L262,33)))),ISERROR(SEARCH("Side",INDIRECT(ADDRESS($L262,33))))),INDIRECT(ADDRESS($L262,COLUMN())),0),0),IF($M262&gt;0,IF(AND(INDIRECT(ADDRESS($M262,44))=0,INDIRECT(ADDRESS($M262,38))="UL",ISERROR(SEARCH("Rear",INDIRECT(ADDRESS($M262,33)))),ISERROR(SEARCH("Side",INDIRECT(ADDRESS($M262,33))))),INDIRECT(ADDRESS($M262,COLUMN())),0),0))</f>
        <v>0</v>
      </c>
      <c r="AY262" s="58">
        <f t="shared" ca="1" si="193"/>
        <v>0.88888888888888884</v>
      </c>
      <c r="AZ262" s="58">
        <f t="shared" ca="1" si="194"/>
        <v>0.44444444444444442</v>
      </c>
      <c r="BA262" s="58" cm="1">
        <f t="array" aca="1" ref="BA262" ca="1">SUM(IF($C262&gt;0,IF(AND(INDIRECT(ADDRESS($C262,44))=0,INDIRECT(ADDRESS($C262,38))="UL"),INDIRECT(ADDRESS($C262,COLUMN())),0),0),IF($D262&gt;0,IF(AND(INDIRECT(ADDRESS($D262,44))=0,INDIRECT(ADDRESS($D262,38))="UL"),INDIRECT(ADDRESS($D262,COLUMN())),0),0),IF($E262&gt;0,IF(AND(INDIRECT(ADDRESS($E262,44))=0,INDIRECT(ADDRESS($E262,38))="UL"),INDIRECT(ADDRESS($E262,COLUMN())),0),0),IF($F262&gt;0,IF(AND(INDIRECT(ADDRESS($F262,44))=0,INDIRECT(ADDRESS($F262,38))="UL"),INDIRECT(ADDRESS($F262,COLUMN())),0),0),IF($G262&gt;0,IF(AND(INDIRECT(ADDRESS($G262,44))=0,INDIRECT(ADDRESS($G262,38))="UL"),INDIRECT(ADDRESS($G262,COLUMN())),0),0),IF($H262&gt;0,IF(AND(INDIRECT(ADDRESS($H262,44))=0,INDIRECT(ADDRESS($H262,38))="UL"),INDIRECT(ADDRESS($H262,COLUMN())),0),0),IF($I262&gt;0,IF(AND(INDIRECT(ADDRESS($I262,44))=0,INDIRECT(ADDRESS($I262,38))="UL"),INDIRECT(ADDRESS($I262,COLUMN())),0),0),IF($J262&gt;0,IF(AND(INDIRECT(ADDRESS($J262,44))=0,INDIRECT(ADDRESS($J262,38))="UL"),INDIRECT(ADDRESS($J262,COLUMN())),0),0),IF($K262&gt;0,IF(AND(INDIRECT(ADDRESS($K262,44))=0,INDIRECT(ADDRESS($K262,38))="UL"),INDIRECT(ADDRESS($K262,COLUMN())),0),0),IF($L262&gt;0,IF(AND(INDIRECT(ADDRESS($L262,44))=0,INDIRECT(ADDRESS($L262,38))="UL"),INDIRECT(ADDRESS($L262,COLUMN())),0),0),IF($M262&gt;0,IF(AND(INDIRECT(ADDRESS($M262,44))=0,INDIRECT(ADDRESS($M262,38))="UL"),INDIRECT(ADDRESS($M262,COLUMN())),0),0))</f>
        <v>0.23097001763668426</v>
      </c>
      <c r="BB262" s="58" cm="1">
        <f t="array" aca="1" ref="BB262" ca="1">SUM(IF($C262&gt;0,IF(AND(INDIRECT(ADDRESS($C262,44))=0,INDIRECT(ADDRESS($C262,38))="UL"),INDIRECT(ADDRESS($C262,COLUMN())),0),0),IF($D262&gt;0,IF(AND(INDIRECT(ADDRESS($D262,44))=0,INDIRECT(ADDRESS($D262,38))="UL"),INDIRECT(ADDRESS($D262,COLUMN())),0),0),IF($E262&gt;0,IF(AND(INDIRECT(ADDRESS($E262,44))=0,INDIRECT(ADDRESS($E262,38))="UL"),INDIRECT(ADDRESS($E262,COLUMN())),0),0),IF($F262&gt;0,IF(AND(INDIRECT(ADDRESS($F262,44))=0,INDIRECT(ADDRESS($F262,38))="UL"),INDIRECT(ADDRESS($F262,COLUMN())),0),0),IF($G262&gt;0,IF(AND(INDIRECT(ADDRESS($G262,44))=0,INDIRECT(ADDRESS($G262,38))="UL"),INDIRECT(ADDRESS($G262,COLUMN())),0),0),IF($H262&gt;0,IF(AND(INDIRECT(ADDRESS($H262,44))=0,INDIRECT(ADDRESS($H262,38))="UL"),INDIRECT(ADDRESS($H262,COLUMN())),0),0),IF($I262&gt;0,IF(AND(INDIRECT(ADDRESS($I262,44))=0,INDIRECT(ADDRESS($I262,38))="UL"),INDIRECT(ADDRESS($I262,COLUMN())),0),0),IF($J262&gt;0,IF(AND(INDIRECT(ADDRESS($J262,44))=0,INDIRECT(ADDRESS($J262,38))="UL"),INDIRECT(ADDRESS($J262,COLUMN())),0),0),IF($K262&gt;0,IF(AND(INDIRECT(ADDRESS($K262,44))=0,INDIRECT(ADDRESS($K262,38))="UL"),INDIRECT(ADDRESS($K262,COLUMN())),0),0),IF($L262&gt;0,IF(AND(INDIRECT(ADDRESS($L262,44))=0,INDIRECT(ADDRESS($L262,38))="UL"),INDIRECT(ADDRESS($L262,COLUMN())),0),0),IF($M262&gt;0,IF(AND(INDIRECT(ADDRESS($M262,44))=0,INDIRECT(ADDRESS($M262,38))="UL"),INDIRECT(ADDRESS($M262,COLUMN())),0),0))</f>
        <v>0.37650793650793651</v>
      </c>
      <c r="BC262" s="58" cm="1">
        <f t="array" aca="1" ref="BC262" ca="1">SUM(IF($C262&gt;0,IF(AND(INDIRECT(ADDRESS($C262,44))=0,INDIRECT(ADDRESS($C262,38))="UL"),INDIRECT(ADDRESS($C262,COLUMN())),0),0),IF($D262&gt;0,IF(AND(INDIRECT(ADDRESS($D262,44))=0,INDIRECT(ADDRESS($D262,38))="UL"),INDIRECT(ADDRESS($D262,COLUMN())),0),0),IF($E262&gt;0,IF(AND(INDIRECT(ADDRESS($E262,44))=0,INDIRECT(ADDRESS($E262,38))="UL"),INDIRECT(ADDRESS($E262,COLUMN())),0),0),IF($F262&gt;0,IF(AND(INDIRECT(ADDRESS($F262,44))=0,INDIRECT(ADDRESS($F262,38))="UL"),INDIRECT(ADDRESS($F262,COLUMN())),0),0),IF($G262&gt;0,IF(AND(INDIRECT(ADDRESS($G262,44))=0,INDIRECT(ADDRESS($G262,38))="UL"),INDIRECT(ADDRESS($G262,COLUMN())),0),0),IF($H262&gt;0,IF(AND(INDIRECT(ADDRESS($H262,44))=0,INDIRECT(ADDRESS($H262,38))="UL"),INDIRECT(ADDRESS($H262,COLUMN())),0),0),IF($I262&gt;0,IF(AND(INDIRECT(ADDRESS($I262,44))=0,INDIRECT(ADDRESS($I262,38))="UL"),INDIRECT(ADDRESS($I262,COLUMN())),0),0),IF($J262&gt;0,IF(AND(INDIRECT(ADDRESS($J262,44))=0,INDIRECT(ADDRESS($J262,38))="UL"),INDIRECT(ADDRESS($J262,COLUMN())),0),0),IF($K262&gt;0,IF(AND(INDIRECT(ADDRESS($K262,44))=0,INDIRECT(ADDRESS($K262,38))="UL"),INDIRECT(ADDRESS($K262,COLUMN())),0),0),IF($L262&gt;0,IF(AND(INDIRECT(ADDRESS($L262,44))=0,INDIRECT(ADDRESS($L262,38))="UL"),INDIRECT(ADDRESS($L262,COLUMN())),0),0),IF($M262&gt;0,IF(AND(INDIRECT(ADDRESS($M262,44))=0,INDIRECT(ADDRESS($M262,38))="UL"),INDIRECT(ADDRESS($M262,COLUMN())),0),0))</f>
        <v>0.20095238095238094</v>
      </c>
      <c r="BD262" s="58" cm="1">
        <f t="array" aca="1" ref="BD262" ca="1">SUM(IF($C262&gt;0,IF(AND(INDIRECT(ADDRESS($C262,44))=0,INDIRECT(ADDRESS($C262,38))="UL"),INDIRECT(ADDRESS($C262,COLUMN())),0),0),IF($D262&gt;0,IF(AND(INDIRECT(ADDRESS($D262,44))=0,INDIRECT(ADDRESS($D262,38))="UL"),INDIRECT(ADDRESS($D262,COLUMN())),0),0),IF($E262&gt;0,IF(AND(INDIRECT(ADDRESS($E262,44))=0,INDIRECT(ADDRESS($E262,38))="UL"),INDIRECT(ADDRESS($E262,COLUMN())),0),0),IF($F262&gt;0,IF(AND(INDIRECT(ADDRESS($F262,44))=0,INDIRECT(ADDRESS($F262,38))="UL"),INDIRECT(ADDRESS($F262,COLUMN())),0),0),IF($G262&gt;0,IF(AND(INDIRECT(ADDRESS($G262,44))=0,INDIRECT(ADDRESS($G262,38))="UL"),INDIRECT(ADDRESS($G262,COLUMN())),0),0),IF($H262&gt;0,IF(AND(INDIRECT(ADDRESS($H262,44))=0,INDIRECT(ADDRESS($H262,38))="UL"),INDIRECT(ADDRESS($H262,COLUMN())),0),0),IF($I262&gt;0,IF(AND(INDIRECT(ADDRESS($I262,44))=0,INDIRECT(ADDRESS($I262,38))="UL"),INDIRECT(ADDRESS($I262,COLUMN())),0),0),IF($J262&gt;0,IF(AND(INDIRECT(ADDRESS($J262,44))=0,INDIRECT(ADDRESS($J262,38))="UL"),INDIRECT(ADDRESS($J262,COLUMN())),0),0),IF($K262&gt;0,IF(AND(INDIRECT(ADDRESS($K262,44))=0,INDIRECT(ADDRESS($K262,38))="UL"),INDIRECT(ADDRESS($K262,COLUMN())),0),0),IF($L262&gt;0,IF(AND(INDIRECT(ADDRESS($L262,44))=0,INDIRECT(ADDRESS($L262,38))="UL"),INDIRECT(ADDRESS($L262,COLUMN())),0),0),IF($M262&gt;0,IF(AND(INDIRECT(ADDRESS($M262,44))=0,INDIRECT(ADDRESS($M262,38))="UL"),INDIRECT(ADDRESS($M262,COLUMN())),0),0))</f>
        <v>0.32652557319223985</v>
      </c>
      <c r="BE262" s="57">
        <f t="shared" ca="1" si="195"/>
        <v>0.23097001763668426</v>
      </c>
      <c r="BF262" s="57" cm="1">
        <f t="array" aca="1" ref="BF262" ca="1">SUM(IF($C262&gt;0,IF(INDIRECT(ADDRESS($C262,45))=1,INDIRECT(ADDRESS($C262,52))*INDIRECT(ADDRESS($C262,42))/5,0),0), IF($D262&gt;0,IF(INDIRECT(ADDRESS($D262,45))=1,INDIRECT(ADDRESS($D262,52))*INDIRECT(ADDRESS($D262,42))/5,0),0), IF($E262&gt;0,IF(INDIRECT(ADDRESS($E262,45))=1,INDIRECT(ADDRESS($E262,52))*INDIRECT(ADDRESS($E262,42))/5,0),0), IF($F262&gt;0,IF(INDIRECT(ADDRESS($F262,45))=1,INDIRECT(ADDRESS($F262,52))*INDIRECT(ADDRESS($F262,42))/5,0),0), IF($G262&gt;0,IF(INDIRECT(ADDRESS($G262,45))=1,INDIRECT(ADDRESS($G262,52))*INDIRECT(ADDRESS($G262,42))/5,0),0), IF($H262&gt;0,IF(INDIRECT(ADDRESS($H262,45))=1,INDIRECT(ADDRESS($H262,52))*INDIRECT(ADDRESS($H262,42))/5,0),0)
)*$BF$296/100</f>
        <v>3.7962962962962962E-2</v>
      </c>
      <c r="BG262" s="19">
        <v>1</v>
      </c>
      <c r="BH262" s="57" cm="1">
        <f t="array" aca="1" ref="BH262" ca="1">SUM(IF($C262&gt;0,IF(AND(INDIRECT(ADDRESS($C262,44))=0,INDIRECT(ADDRESS($C262,38))&lt;&gt;"UL"),INDIRECT(ADDRESS($C262,COLUMN()-12)),0),0), IF($D262&gt;0,IF(AND(INDIRECT(ADDRESS($D262,44))=0,INDIRECT(ADDRESS($D262,38))&lt;&gt;"UL"),INDIRECT(ADDRESS($D262,COLUMN()-12)),0),0), IF($E262&gt;0,IF(AND(INDIRECT(ADDRESS($E262,44))=0,INDIRECT(ADDRESS($E262,38))&lt;&gt;"UL"),INDIRECT(ADDRESS($E262,COLUMN()-12)),0),0), IF($F262&gt;0,IF(AND(INDIRECT(ADDRESS($F262,44))=0,INDIRECT(ADDRESS($F262,38))&lt;&gt;"UL"),INDIRECT(ADDRESS($F262,COLUMN()-12)),0),0), IF($G262&gt;0,IF(AND(INDIRECT(ADDRESS($G262,44))=0,INDIRECT(ADDRESS($G262,38))&lt;&gt;"UL"),INDIRECT(ADDRESS($G262,COLUMN()-12)),0),0), IF($H262&gt;0,IF(AND(INDIRECT(ADDRESS($H262,44))=0,INDIRECT(ADDRESS($H262,38))&lt;&gt;"UL"),INDIRECT(ADDRESS($H262,COLUMN()-12)),0),0), IF($I262&gt;0,IF(AND(INDIRECT(ADDRESS($I262,44))=0,INDIRECT(ADDRESS($I262,38))&lt;&gt;"UL"),INDIRECT(ADDRESS($I262,COLUMN()-12)),0),0), IF($J262&gt;0,IF(AND(INDIRECT(ADDRESS($J262,44))=0,INDIRECT(ADDRESS($J262,38))&lt;&gt;"UL"),INDIRECT(ADDRESS($J262,COLUMN()-12)),0),0), IF($K262&gt;0,IF(AND(INDIRECT(ADDRESS($K262,44))=0,INDIRECT(ADDRESS($K262,38))&lt;&gt;"UL"),INDIRECT(ADDRESS($K262,COLUMN()-12)),0),0), IF($L262&gt;0,IF(AND(INDIRECT(ADDRESS($L262,44))=0,INDIRECT(ADDRESS($L262,38))&lt;&gt;"UL"),INDIRECT(ADDRESS($L262,COLUMN()-12)),0),0), IF($M262&gt;0,IF(AND(INDIRECT(ADDRESS($M262,44))=0,INDIRECT(ADDRESS($M262,38))&lt;&gt;"UL"),INDIRECT(ADDRESS($M262,COLUMN()-12)),0),0))</f>
        <v>2</v>
      </c>
      <c r="BI262" s="57" cm="1">
        <f t="array" aca="1" ref="BI262" ca="1">SUM(IF($C262&gt;0,IF(AND(INDIRECT(ADDRESS($C262,44))=0,INDIRECT(ADDRESS($C262,38))&lt;&gt;"UL"),INDIRECT(ADDRESS($C262,COLUMN()-12)),0),0), IF($D262&gt;0,IF(AND(INDIRECT(ADDRESS($D262,44))=0,INDIRECT(ADDRESS($D262,38))&lt;&gt;"UL"),INDIRECT(ADDRESS($D262,COLUMN()-12)),0),0), IF($E262&gt;0,IF(AND(INDIRECT(ADDRESS($E262,44))=0,INDIRECT(ADDRESS($E262,38))&lt;&gt;"UL"),INDIRECT(ADDRESS($E262,COLUMN()-12)),0),0), IF($F262&gt;0,IF(AND(INDIRECT(ADDRESS($F262,44))=0,INDIRECT(ADDRESS($F262,38))&lt;&gt;"UL"),INDIRECT(ADDRESS($F262,COLUMN()-12)),0),0), IF($G262&gt;0,IF(AND(INDIRECT(ADDRESS($G262,44))=0,INDIRECT(ADDRESS($G262,38))&lt;&gt;"UL"),INDIRECT(ADDRESS($G262,COLUMN()-12)),0),0), IF($H262&gt;0,IF(AND(INDIRECT(ADDRESS($H262,44))=0,INDIRECT(ADDRESS($H262,38))&lt;&gt;"UL"),INDIRECT(ADDRESS($H262,COLUMN()-12)),0),0), IF($I262&gt;0,IF(AND(INDIRECT(ADDRESS($I262,44))=0,INDIRECT(ADDRESS($I262,38))&lt;&gt;"UL"),INDIRECT(ADDRESS($I262,COLUMN()-12)),0),0), IF($J262&gt;0,IF(AND(INDIRECT(ADDRESS($J262,44))=0,INDIRECT(ADDRESS($J262,38))&lt;&gt;"UL"),INDIRECT(ADDRESS($J262,COLUMN()-12)),0),0), IF($K262&gt;0,IF(AND(INDIRECT(ADDRESS($K262,44))=0,INDIRECT(ADDRESS($K262,38))&lt;&gt;"UL"),INDIRECT(ADDRESS($K262,COLUMN()-12)),0),0), IF($L262&gt;0,IF(AND(INDIRECT(ADDRESS($L262,44))=0,INDIRECT(ADDRESS($L262,38))&lt;&gt;"UL"),INDIRECT(ADDRESS($L262,COLUMN()-12)),0),0), IF($M262&gt;0,IF(AND(INDIRECT(ADDRESS($M262,44))=0,INDIRECT(ADDRESS($M262,38))&lt;&gt;"UL"),INDIRECT(ADDRESS($M262,COLUMN()-12)),0),0))</f>
        <v>1.3333333333333333</v>
      </c>
      <c r="BJ262" s="57" cm="1">
        <f t="array" aca="1" ref="BJ262" ca="1">SUM(IF($C262&gt;0,IF(AND(INDIRECT(ADDRESS($C262,44))=0,INDIRECT(ADDRESS($C262,38))&lt;&gt;"UL"),INDIRECT(ADDRESS($C262,COLUMN()-12)),0),0), IF($D262&gt;0,IF(AND(INDIRECT(ADDRESS($D262,44))=0,INDIRECT(ADDRESS($D262,38))&lt;&gt;"UL"),INDIRECT(ADDRESS($D262,COLUMN()-12)),0),0), IF($E262&gt;0,IF(AND(INDIRECT(ADDRESS($E262,44))=0,INDIRECT(ADDRESS($E262,38))&lt;&gt;"UL"),INDIRECT(ADDRESS($E262,COLUMN()-12)),0),0), IF($F262&gt;0,IF(AND(INDIRECT(ADDRESS($F262,44))=0,INDIRECT(ADDRESS($F262,38))&lt;&gt;"UL"),INDIRECT(ADDRESS($F262,COLUMN()-12)),0),0), IF($G262&gt;0,IF(AND(INDIRECT(ADDRESS($G262,44))=0,INDIRECT(ADDRESS($G262,38))&lt;&gt;"UL"),INDIRECT(ADDRESS($G262,COLUMN()-12)),0),0), IF($H262&gt;0,IF(AND(INDIRECT(ADDRESS($H262,44))=0,INDIRECT(ADDRESS($H262,38))&lt;&gt;"UL"),INDIRECT(ADDRESS($H262,COLUMN()-12)),0),0), IF($I262&gt;0,IF(AND(INDIRECT(ADDRESS($I262,44))=0,INDIRECT(ADDRESS($I262,38))&lt;&gt;"UL"),INDIRECT(ADDRESS($I262,COLUMN()-12)),0),0), IF($J262&gt;0,IF(AND(INDIRECT(ADDRESS($J262,44))=0,INDIRECT(ADDRESS($J262,38))&lt;&gt;"UL"),INDIRECT(ADDRESS($J262,COLUMN()-12)),0),0), IF($K262&gt;0,IF(AND(INDIRECT(ADDRESS($K262,44))=0,INDIRECT(ADDRESS($K262,38))&lt;&gt;"UL"),INDIRECT(ADDRESS($K262,COLUMN()-12)),0),0), IF($L262&gt;0,IF(AND(INDIRECT(ADDRESS($L262,44))=0,INDIRECT(ADDRESS($L262,38))&lt;&gt;"UL"),INDIRECT(ADDRESS($L262,COLUMN()-12)),0),0), IF($M262&gt;0,IF(AND(INDIRECT(ADDRESS($M262,44))=0,INDIRECT(ADDRESS($M262,38))&lt;&gt;"UL"),INDIRECT(ADDRESS($M262,COLUMN()-12)),0),0))</f>
        <v>0.66666666666666663</v>
      </c>
      <c r="BK262" s="57">
        <f t="shared" ca="1" si="196"/>
        <v>2</v>
      </c>
      <c r="BL262" s="58">
        <f t="shared" ref="BL262:BL273" ca="1" si="210">SUM(BH262:BJ262)/3</f>
        <v>1.3333333333333333</v>
      </c>
      <c r="BM262" s="57" cm="1">
        <f t="array" aca="1" ref="BM262" ca="1">SUM(IF($C262&gt;0,IF(AND(INDIRECT(ADDRESS($C262,44))=0,INDIRECT(ADDRESS($C262,38))&lt;&gt;"UL"),INDIRECT(ADDRESS($C262,COLUMN()-12)),0),0), IF($D262&gt;0,IF(AND(INDIRECT(ADDRESS($D262,44))=0,INDIRECT(ADDRESS($D262,38))&lt;&gt;"UL"),INDIRECT(ADDRESS($D262,COLUMN()-12)),0),0), IF($E262&gt;0,IF(AND(INDIRECT(ADDRESS($E262,44))=0,INDIRECT(ADDRESS($E262,38))&lt;&gt;"UL"),INDIRECT(ADDRESS($E262,COLUMN()-12)),0),0), IF($F262&gt;0,IF(AND(INDIRECT(ADDRESS($F262,44))=0,INDIRECT(ADDRESS($F262,38))&lt;&gt;"UL"),INDIRECT(ADDRESS($F262,COLUMN()-12)),0),0), IF($G262&gt;0,IF(AND(INDIRECT(ADDRESS($G262,44))=0,INDIRECT(ADDRESS($G262,38))&lt;&gt;"UL"),INDIRECT(ADDRESS($G262,COLUMN()-12)),0),0), IF($H262&gt;0,IF(AND(INDIRECT(ADDRESS($H262,44))=0,INDIRECT(ADDRESS($H262,38))&lt;&gt;"UL"),INDIRECT(ADDRESS($H262,COLUMN()-12)),0),0), IF($I262&gt;0,IF(AND(INDIRECT(ADDRESS($I262,44))=0,INDIRECT(ADDRESS($I262,38))&lt;&gt;"UL"),INDIRECT(ADDRESS($I262,COLUMN()-12)),0),0), IF($J262&gt;0,IF(AND(INDIRECT(ADDRESS($J262,44))=0,INDIRECT(ADDRESS($J262,38))&lt;&gt;"UL"),INDIRECT(ADDRESS($J262,COLUMN()-12)),0),0), IF($K262&gt;0,IF(AND(INDIRECT(ADDRESS($K262,44))=0,INDIRECT(ADDRESS($K262,38))&lt;&gt;"UL"),INDIRECT(ADDRESS($K262,COLUMN()-11)),0),0), IF($L262&gt;0,IF(AND(INDIRECT(ADDRESS($L262,44))=0,INDIRECT(ADDRESS($L262,38))&lt;&gt;"UL"),INDIRECT(ADDRESS($L262,COLUMN()-11)),0),0), IF($M262&gt;0,IF(AND(INDIRECT(ADDRESS($M262,44))=0,INDIRECT(ADDRESS($M262,38))&lt;&gt;"UL"),INDIRECT(ADDRESS($M262,COLUMN()-11)),0),0))</f>
        <v>0.44444444444444453</v>
      </c>
      <c r="BN262" s="57" cm="1">
        <f t="array" aca="1" ref="BN262" ca="1">SUM(IF($C262&gt;0,IF(AND(INDIRECT(ADDRESS($C262,44))=0,INDIRECT(ADDRESS($C262,38))&lt;&gt;"UL"),INDIRECT(ADDRESS($C262,COLUMN()-12)),0),0), IF($D262&gt;0,IF(AND(INDIRECT(ADDRESS($D262,44))=0,INDIRECT(ADDRESS($D262,38))&lt;&gt;"UL"),INDIRECT(ADDRESS($D262,COLUMN()-12)),0),0), IF($E262&gt;0,IF(AND(INDIRECT(ADDRESS($E262,44))=0,INDIRECT(ADDRESS($E262,38))&lt;&gt;"UL"),INDIRECT(ADDRESS($E262,COLUMN()-12)),0),0), IF($F262&gt;0,IF(AND(INDIRECT(ADDRESS($F262,44))=0,INDIRECT(ADDRESS($F262,38))&lt;&gt;"UL"),INDIRECT(ADDRESS($F262,COLUMN()-12)),0),0), IF($G262&gt;0,IF(AND(INDIRECT(ADDRESS($G262,44))=0,INDIRECT(ADDRESS($G262,38))&lt;&gt;"UL"),INDIRECT(ADDRESS($G262,COLUMN()-12)),0),0), IF($H262&gt;0,IF(AND(INDIRECT(ADDRESS($H262,44))=0,INDIRECT(ADDRESS($H262,38))&lt;&gt;"UL"),INDIRECT(ADDRESS($H262,COLUMN()-12)),0),0), IF($I262&gt;0,IF(AND(INDIRECT(ADDRESS($I262,44))=0,INDIRECT(ADDRESS($I262,38))&lt;&gt;"UL"),INDIRECT(ADDRESS($I262,COLUMN()-12)),0),0), IF($J262&gt;0,IF(AND(INDIRECT(ADDRESS($J262,44))=0,INDIRECT(ADDRESS($J262,38))&lt;&gt;"UL"),INDIRECT(ADDRESS($J262,COLUMN()-12)),0),0), IF($K262&gt;0,IF(AND(INDIRECT(ADDRESS($K262,44))=0,INDIRECT(ADDRESS($K262,38))&lt;&gt;"UL"),INDIRECT(ADDRESS($K262,COLUMN()-11)),0),0), IF($L262&gt;0,IF(AND(INDIRECT(ADDRESS($L262,44))=0,INDIRECT(ADDRESS($L262,38))&lt;&gt;"UL"),INDIRECT(ADDRESS($L262,COLUMN()-11)),0),0), IF($M262&gt;0,IF(AND(INDIRECT(ADDRESS($M262,44))=0,INDIRECT(ADDRESS($M262,38))&lt;&gt;"UL"),INDIRECT(ADDRESS($M262,COLUMN()-11)),0),0))</f>
        <v>0.62222222222222223</v>
      </c>
      <c r="BO262" s="57" cm="1">
        <f t="array" aca="1" ref="BO262" ca="1">SUM(IF($C262&gt;0,IF(AND(INDIRECT(ADDRESS($C262,44))=0,INDIRECT(ADDRESS($C262,38))&lt;&gt;"UL"),INDIRECT(ADDRESS($C262,COLUMN()-12)),0),0), IF($D262&gt;0,IF(AND(INDIRECT(ADDRESS($D262,44))=0,INDIRECT(ADDRESS($D262,38))&lt;&gt;"UL"),INDIRECT(ADDRESS($D262,COLUMN()-12)),0),0), IF($E262&gt;0,IF(AND(INDIRECT(ADDRESS($E262,44))=0,INDIRECT(ADDRESS($E262,38))&lt;&gt;"UL"),INDIRECT(ADDRESS($E262,COLUMN()-12)),0),0), IF($F262&gt;0,IF(AND(INDIRECT(ADDRESS($F262,44))=0,INDIRECT(ADDRESS($F262,38))&lt;&gt;"UL"),INDIRECT(ADDRESS($F262,COLUMN()-12)),0),0), IF($G262&gt;0,IF(AND(INDIRECT(ADDRESS($G262,44))=0,INDIRECT(ADDRESS($G262,38))&lt;&gt;"UL"),INDIRECT(ADDRESS($G262,COLUMN()-12)),0),0), IF($H262&gt;0,IF(AND(INDIRECT(ADDRESS($H262,44))=0,INDIRECT(ADDRESS($H262,38))&lt;&gt;"UL"),INDIRECT(ADDRESS($H262,COLUMN()-12)),0),0), IF($I262&gt;0,IF(AND(INDIRECT(ADDRESS($I262,44))=0,INDIRECT(ADDRESS($I262,38))&lt;&gt;"UL"),INDIRECT(ADDRESS($I262,COLUMN()-12)),0),0), IF($J262&gt;0,IF(AND(INDIRECT(ADDRESS($J262,44))=0,INDIRECT(ADDRESS($J262,38))&lt;&gt;"UL"),INDIRECT(ADDRESS($J262,COLUMN()-12)),0),0), IF($K262&gt;0,IF(AND(INDIRECT(ADDRESS($K262,44))=0,INDIRECT(ADDRESS($K262,38))&lt;&gt;"UL"),INDIRECT(ADDRESS($K262,COLUMN()-11)),0),0), IF($L262&gt;0,IF(AND(INDIRECT(ADDRESS($L262,44))=0,INDIRECT(ADDRESS($L262,38))&lt;&gt;"UL"),INDIRECT(ADDRESS($L262,COLUMN()-11)),0),0), IF($M262&gt;0,IF(AND(INDIRECT(ADDRESS($M262,44))=0,INDIRECT(ADDRESS($M262,38))&lt;&gt;"UL"),INDIRECT(ADDRESS($M262,COLUMN()-11)),0),0))</f>
        <v>0.44444444444444453</v>
      </c>
      <c r="BP262" s="57" cm="1">
        <f t="array" aca="1" ref="BP262" ca="1">SUM(IF($C262&gt;0,IF(AND(INDIRECT(ADDRESS($C262,44))=0,INDIRECT(ADDRESS($C262,38))&lt;&gt;"UL"),INDIRECT(ADDRESS($C262,COLUMN()-12)),0),0), IF($D262&gt;0,IF(AND(INDIRECT(ADDRESS($D262,44))=0,INDIRECT(ADDRESS($D262,38))&lt;&gt;"UL"),INDIRECT(ADDRESS($D262,COLUMN()-12)),0),0), IF($E262&gt;0,IF(AND(INDIRECT(ADDRESS($E262,44))=0,INDIRECT(ADDRESS($E262,38))&lt;&gt;"UL"),INDIRECT(ADDRESS($E262,COLUMN()-12)),0),0), IF($F262&gt;0,IF(AND(INDIRECT(ADDRESS($F262,44))=0,INDIRECT(ADDRESS($F262,38))&lt;&gt;"UL"),INDIRECT(ADDRESS($F262,COLUMN()-12)),0),0), IF($G262&gt;0,IF(AND(INDIRECT(ADDRESS($G262,44))=0,INDIRECT(ADDRESS($G262,38))&lt;&gt;"UL"),INDIRECT(ADDRESS($G262,COLUMN()-12)),0),0), IF($H262&gt;0,IF(AND(INDIRECT(ADDRESS($H262,44))=0,INDIRECT(ADDRESS($H262,38))&lt;&gt;"UL"),INDIRECT(ADDRESS($H262,COLUMN()-12)),0),0), IF($I262&gt;0,IF(AND(INDIRECT(ADDRESS($I262,44))=0,INDIRECT(ADDRESS($I262,38))&lt;&gt;"UL"),INDIRECT(ADDRESS($I262,COLUMN()-12)),0),0), IF($J262&gt;0,IF(AND(INDIRECT(ADDRESS($J262,44))=0,INDIRECT(ADDRESS($J262,38))&lt;&gt;"UL"),INDIRECT(ADDRESS($J262,COLUMN()-12)),0),0), IF($K262&gt;0,IF(AND(INDIRECT(ADDRESS($K262,44))=0,INDIRECT(ADDRESS($K262,38))&lt;&gt;"UL"),INDIRECT(ADDRESS($K262,COLUMN()-11)),0),0), IF($L262&gt;0,IF(AND(INDIRECT(ADDRESS($L262,44))=0,INDIRECT(ADDRESS($L262,38))&lt;&gt;"UL"),INDIRECT(ADDRESS($L262,COLUMN()-11)),0),0), IF($M262&gt;0,IF(AND(INDIRECT(ADDRESS($M262,44))=0,INDIRECT(ADDRESS($M262,38))&lt;&gt;"UL"),INDIRECT(ADDRESS($M262,COLUMN()-11)),0),0))</f>
        <v>0.62222222222222223</v>
      </c>
      <c r="BQ262" s="57">
        <f t="shared" ca="1" si="197"/>
        <v>0.44444444444444453</v>
      </c>
      <c r="BR262" s="161">
        <f t="shared" ca="1" si="198"/>
        <v>76.463538742219285</v>
      </c>
      <c r="BS262" s="56"/>
      <c r="BT262" s="56">
        <f t="shared" ca="1" si="199"/>
        <v>3.0786330300224307</v>
      </c>
      <c r="BU262" s="87">
        <f t="shared" ca="1" si="200"/>
        <v>0.1282763762509346</v>
      </c>
      <c r="BV262" s="57" t="s">
        <v>33</v>
      </c>
      <c r="BW262" s="57" cm="1">
        <f t="array" aca="1" ref="BW262" ca="1">SUM(IF($C262&gt;0,IF(AND(INDIRECT(ADDRESS($C262,44))=0,INDIRECT(ADDRESS($C262,38))="UL",ISERROR(SEARCH("Rear",INDIRECT(ADDRESS($C262,33)))),ISERROR(SEARCH("Side",INDIRECT(ADDRESS($C262,33))))),INDIRECT(ADDRESS($C262,COLUMN())),0),0),IF($D262&gt;0,IF(AND(INDIRECT(ADDRESS($D262,44))=0,INDIRECT(ADDRESS($D262,38))="UL",ISERROR(SEARCH("Rear",INDIRECT(ADDRESS($D262,33)))),ISERROR(SEARCH("Side",INDIRECT(ADDRESS($D262,33))))),INDIRECT(ADDRESS($D262,COLUMN())),0),0),IF($E262&gt;0,IF(AND(INDIRECT(ADDRESS($E262,44))=0,INDIRECT(ADDRESS($E262,38))="UL",ISERROR(SEARCH("Rear",INDIRECT(ADDRESS($E262,33)))),ISERROR(SEARCH("Side",INDIRECT(ADDRESS($E262,33))))),INDIRECT(ADDRESS($E262,COLUMN())),0),0),IF($F262&gt;0,IF(AND(INDIRECT(ADDRESS($F262,44))=0,INDIRECT(ADDRESS($F262,38))="UL",ISERROR(SEARCH("Rear",INDIRECT(ADDRESS($F262,33)))),ISERROR(SEARCH("Side",INDIRECT(ADDRESS($F262,33))))),INDIRECT(ADDRESS($F262,COLUMN())),0),0),IF($G262&gt;0,IF(AND(INDIRECT(ADDRESS($G262,44))=0,INDIRECT(ADDRESS($G262,38))="UL",ISERROR(SEARCH("Rear",INDIRECT(ADDRESS($G262,33)))),ISERROR(SEARCH("Side",INDIRECT(ADDRESS($G262,33))))),INDIRECT(ADDRESS($G262,COLUMN())),0),0),IF($H262&gt;0,IF(AND(INDIRECT(ADDRESS($H262,44))=0,INDIRECT(ADDRESS($H262,38))="UL",ISERROR(SEARCH("Rear",INDIRECT(ADDRESS($H262,33)))),ISERROR(SEARCH("Side",INDIRECT(ADDRESS($H262,33))))),INDIRECT(ADDRESS($H262,COLUMN())),0),0),IF($I262&gt;0,IF(AND(INDIRECT(ADDRESS($I262,44))=0,INDIRECT(ADDRESS($I262,38))="UL",ISERROR(SEARCH("Rear",INDIRECT(ADDRESS($I262,33)))),ISERROR(SEARCH("Side",INDIRECT(ADDRESS($I262,33))))),INDIRECT(ADDRESS($I262,COLUMN())),0),0),IF($J262&gt;0,IF(AND(INDIRECT(ADDRESS($J262,44))=0,INDIRECT(ADDRESS($J262,38))="UL",ISERROR(SEARCH("Rear",INDIRECT(ADDRESS($J262,33)))),ISERROR(SEARCH("Side",INDIRECT(ADDRESS($J262,33))))),INDIRECT(ADDRESS($J262,COLUMN())),0),0),IF($K262&gt;0,IF(AND(INDIRECT(ADDRESS($K262,44))=0,INDIRECT(ADDRESS($K262,38))="UL",ISERROR(SEARCH("Rear",INDIRECT(ADDRESS($K262,33)))),ISERROR(SEARCH("Side",INDIRECT(ADDRESS($K262,33))))),INDIRECT(ADDRESS($K262,COLUMN())),0),0),IF($L262&gt;0,IF(AND(INDIRECT(ADDRESS($L262,44))=0,INDIRECT(ADDRESS($L262,38))="UL",ISERROR(SEARCH("Rear",INDIRECT(ADDRESS($L262,33)))),ISERROR(SEARCH("Side",INDIRECT(ADDRESS($L262,33))))),INDIRECT(ADDRESS($L262,COLUMN())),0),0),IF($M262&gt;0,IF(AND(INDIRECT(ADDRESS($M262,44))=0,INDIRECT(ADDRESS($M262,38))="UL",ISERROR(SEARCH("Rear",INDIRECT(ADDRESS($M262,33)))),ISERROR(SEARCH("Side",INDIRECT(ADDRESS($M262,33))))),INDIRECT(ADDRESS($M262,COLUMN())),0),0))</f>
        <v>0.22222222222222221</v>
      </c>
      <c r="BX262" s="57">
        <f t="shared" ca="1" si="201"/>
        <v>0.88888888888888884</v>
      </c>
      <c r="BY262" s="57" cm="1">
        <f t="array" aca="1" ref="BY262" ca="1">SUM(IF($C262&gt;0,IF(AND(INDIRECT(ADDRESS($C262,44))=0,INDIRECT(ADDRESS($C262,38))="UL"),INDIRECT(ADDRESS($C262,COLUMN())),0),0),IF($D262&gt;0,IF(AND(INDIRECT(ADDRESS($D262,44))=0,INDIRECT(ADDRESS($D262,38))="UL"),INDIRECT(ADDRESS($D262,COLUMN())),0),0),IF($E262&gt;0,IF(AND(INDIRECT(ADDRESS($E262,44))=0,INDIRECT(ADDRESS($E262,38))="UL"),INDIRECT(ADDRESS($E262,COLUMN())),0),0),IF($F262&gt;0,IF(AND(INDIRECT(ADDRESS($F262,44))=0,INDIRECT(ADDRESS($F262,38))="UL"),INDIRECT(ADDRESS($F262,COLUMN())),0),0),IF($G262&gt;0,IF(AND(INDIRECT(ADDRESS($G262,44))=0,INDIRECT(ADDRESS($G262,38))="UL"),INDIRECT(ADDRESS($G262,COLUMN())),0),0),IF($H262&gt;0,IF(AND(INDIRECT(ADDRESS($H262,44))=0,INDIRECT(ADDRESS($H262,38))="UL"),INDIRECT(ADDRESS($H262,COLUMN())),0),0),IF($I262&gt;0,IF(AND(INDIRECT(ADDRESS($I262,44))=0,INDIRECT(ADDRESS($I262,38))="UL"),INDIRECT(ADDRESS($I262,COLUMN())),0),0),IF($J262&gt;0,IF(AND(INDIRECT(ADDRESS($J262,44))=0,INDIRECT(ADDRESS($J262,38))="UL"),INDIRECT(ADDRESS($J262,COLUMN())),0),0),IF($K262&gt;0,IF(AND(INDIRECT(ADDRESS($K262,44))=0,INDIRECT(ADDRESS($K262,38))="UL"),INDIRECT(ADDRESS($K262,COLUMN())),0),0),IF($L262&gt;0,IF(AND(INDIRECT(ADDRESS($L262,44))=0,INDIRECT(ADDRESS($L262,38))="UL"),INDIRECT(ADDRESS($L262,COLUMN())),0),0),IF($M262&gt;0,IF(AND(INDIRECT(ADDRESS($M262,44))=0,INDIRECT(ADDRESS($M262,38))="UL"),INDIRECT(ADDRESS($M262,COLUMN())),0),0))</f>
        <v>0.21893004115226339</v>
      </c>
      <c r="BZ262" s="57" cm="1">
        <f t="array" aca="1" ref="BZ262" ca="1">SUM(IF($C262&gt;0,IF(AND(INDIRECT(ADDRESS($C262,44))=0,INDIRECT(ADDRESS($C262,38))="UL"),INDIRECT(ADDRESS($C262,COLUMN())),0),0),IF($D262&gt;0,IF(AND(INDIRECT(ADDRESS($D262,44))=0,INDIRECT(ADDRESS($D262,38))="UL"),INDIRECT(ADDRESS($D262,COLUMN())),0),0),IF($E262&gt;0,IF(AND(INDIRECT(ADDRESS($E262,44))=0,INDIRECT(ADDRESS($E262,38))="UL"),INDIRECT(ADDRESS($E262,COLUMN())),0),0),IF($F262&gt;0,IF(AND(INDIRECT(ADDRESS($F262,44))=0,INDIRECT(ADDRESS($F262,38))="UL"),INDIRECT(ADDRESS($F262,COLUMN())),0),0),IF($G262&gt;0,IF(AND(INDIRECT(ADDRESS($G262,44))=0,INDIRECT(ADDRESS($G262,38))="UL"),INDIRECT(ADDRESS($G262,COLUMN())),0),0),IF($H262&gt;0,IF(AND(INDIRECT(ADDRESS($H262,44))=0,INDIRECT(ADDRESS($H262,38))="UL"),INDIRECT(ADDRESS($H262,COLUMN())),0),0),IF($I262&gt;0,IF(AND(INDIRECT(ADDRESS($I262,44))=0,INDIRECT(ADDRESS($I262,38))="UL"),INDIRECT(ADDRESS($I262,COLUMN())),0),0),IF($J262&gt;0,IF(AND(INDIRECT(ADDRESS($J262,44))=0,INDIRECT(ADDRESS($J262,38))="UL"),INDIRECT(ADDRESS($J262,COLUMN())),0),0),IF($K262&gt;0,IF(AND(INDIRECT(ADDRESS($K262,44))=0,INDIRECT(ADDRESS($K262,38))="UL"),INDIRECT(ADDRESS($K262,COLUMN())),0),0),IF($L262&gt;0,IF(AND(INDIRECT(ADDRESS($L262,44))=0,INDIRECT(ADDRESS($L262,38))="UL"),INDIRECT(ADDRESS($L262,COLUMN())),0),0),IF($M262&gt;0,IF(AND(INDIRECT(ADDRESS($M262,44))=0,INDIRECT(ADDRESS($M262,38))="UL"),INDIRECT(ADDRESS($M262,COLUMN())),0),0))</f>
        <v>0.4736625514403292</v>
      </c>
      <c r="CA262" s="57">
        <f t="shared" ca="1" si="202"/>
        <v>0.21893004115226339</v>
      </c>
      <c r="CB262" s="57" cm="1">
        <f t="array" aca="1" ref="CB262" ca="1">SUM(IF($C262&gt;0,IF(AND(INDIRECT(ADDRESS($C262,44))=0,INDIRECT(ADDRESS($C262,38))&lt;&gt;"UL"),INDIRECT(ADDRESS($C262,COLUMN())),0),0),IF($D262&gt;0,IF(AND(INDIRECT(ADDRESS($D262,44))=0,INDIRECT(ADDRESS($D262,38))&lt;&gt;"UL"),INDIRECT(ADDRESS($D262,COLUMN())),0),0),IF($E262&gt;0,IF(AND(INDIRECT(ADDRESS($E262,44))=0,INDIRECT(ADDRESS($E262,38))&lt;&gt;"UL"),INDIRECT(ADDRESS($E262,COLUMN())),0),0),IF($F262&gt;0,IF(AND(INDIRECT(ADDRESS($F262,44))=0,INDIRECT(ADDRESS($F262,38))&lt;&gt;"UL"),INDIRECT(ADDRESS($F262,COLUMN())),0),0),IF($G262&gt;0,IF(AND(INDIRECT(ADDRESS($G262,44))=0,INDIRECT(ADDRESS($G262,38))&lt;&gt;"UL"),INDIRECT(ADDRESS($G262,COLUMN())),0),0),IF($H262&gt;0,IF(AND(INDIRECT(ADDRESS($H262,44))=0,INDIRECT(ADDRESS($H262,38))&lt;&gt;"UL"),INDIRECT(ADDRESS($H262,COLUMN())),0),0),IF($I262&gt;0,IF(AND(INDIRECT(ADDRESS($I262,44))=0,INDIRECT(ADDRESS($I262,38))&lt;&gt;"UL"),INDIRECT(ADDRESS($I262,COLUMN())),0),0),IF($J262&gt;0,IF(AND(INDIRECT(ADDRESS($J262,44))=0,INDIRECT(ADDRESS($J262,38))&lt;&gt;"UL"),INDIRECT(ADDRESS($J262,COLUMN())),0),0),IF($K262&gt;0,IF(AND(INDIRECT(ADDRESS($K262,44))=0,INDIRECT(ADDRESS($K262,38))&lt;&gt;"UL"),INDIRECT(ADDRESS($K262,COLUMN())),0),0),IF($L262&gt;0,IF(AND(INDIRECT(ADDRESS($L262,44))=0,INDIRECT(ADDRESS($L262,38))&lt;&gt;"UL"),INDIRECT(ADDRESS($L262,COLUMN())),0),0),IF($M262&gt;0,IF(AND(INDIRECT(ADDRESS($M262,44))=0,INDIRECT(ADDRESS($M262,38))&lt;&gt;"UL"),INDIRECT(ADDRESS($M262,COLUMN())),0),0))</f>
        <v>0.66666666666666663</v>
      </c>
      <c r="CC262" s="57">
        <f t="shared" ca="1" si="203"/>
        <v>2</v>
      </c>
      <c r="CD262" s="57" cm="1">
        <f t="array" aca="1" ref="CD262" ca="1">SUM(IF($C262&gt;0,IF(AND(INDIRECT(ADDRESS($C262,44))=0,INDIRECT(ADDRESS($C262,38))&lt;&gt;"UL"),INDIRECT(ADDRESS($C262,COLUMN())),0),0),IF($D262&gt;0,IF(AND(INDIRECT(ADDRESS($D262,44))=0,INDIRECT(ADDRESS($D262,38))&lt;&gt;"UL"),INDIRECT(ADDRESS($D262,COLUMN())),0),0),IF($E262&gt;0,IF(AND(INDIRECT(ADDRESS($E262,44))=0,INDIRECT(ADDRESS($E262,38))&lt;&gt;"UL"),INDIRECT(ADDRESS($E262,COLUMN())),0),0),IF($F262&gt;0,IF(AND(INDIRECT(ADDRESS($F262,44))=0,INDIRECT(ADDRESS($F262,38))&lt;&gt;"UL"),INDIRECT(ADDRESS($F262,COLUMN())),0),0),IF($G262&gt;0,IF(AND(INDIRECT(ADDRESS($G262,44))=0,INDIRECT(ADDRESS($G262,38))&lt;&gt;"UL"),INDIRECT(ADDRESS($G262,COLUMN())),0),0),IF($H262&gt;0,IF(AND(INDIRECT(ADDRESS($H262,44))=0,INDIRECT(ADDRESS($H262,38))&lt;&gt;"UL"),INDIRECT(ADDRESS($H262,COLUMN())),0),0),IF($I262&gt;0,IF(AND(INDIRECT(ADDRESS($I262,44))=0,INDIRECT(ADDRESS($I262,38))&lt;&gt;"UL"),INDIRECT(ADDRESS($I262,COLUMN())),0),0),IF($J262&gt;0,IF(AND(INDIRECT(ADDRESS($J262,44))=0,INDIRECT(ADDRESS($J262,38))&lt;&gt;"UL"),INDIRECT(ADDRESS($J262,COLUMN())),0),0),IF($K262&gt;0,IF(AND(INDIRECT(ADDRESS($K262,44))=0,INDIRECT(ADDRESS($K262,38))&lt;&gt;"UL"),INDIRECT(ADDRESS($K262,COLUMN())),0),0),IF($L262&gt;0,IF(AND(INDIRECT(ADDRESS($L262,44))=0,INDIRECT(ADDRESS($L262,38))&lt;&gt;"UL"),INDIRECT(ADDRESS($L262,COLUMN())),0),0),IF($M262&gt;0,IF(AND(INDIRECT(ADDRESS($M262,44))=0,INDIRECT(ADDRESS($M262,38))&lt;&gt;"UL"),INDIRECT(ADDRESS($M262,COLUMN())),0),0))</f>
        <v>0.22222222222222221</v>
      </c>
      <c r="CE262" s="57" cm="1">
        <f t="array" aca="1" ref="CE262" ca="1">SUM(IF($C262&gt;0,IF(AND(INDIRECT(ADDRESS($C262,44))=0,INDIRECT(ADDRESS($C262,38))&lt;&gt;"UL"),INDIRECT(ADDRESS($C262,COLUMN())),0),0),IF($D262&gt;0,IF(AND(INDIRECT(ADDRESS($D262,44))=0,INDIRECT(ADDRESS($D262,38))&lt;&gt;"UL"),INDIRECT(ADDRESS($D262,COLUMN())),0),0),IF($E262&gt;0,IF(AND(INDIRECT(ADDRESS($E262,44))=0,INDIRECT(ADDRESS($E262,38))&lt;&gt;"UL"),INDIRECT(ADDRESS($E262,COLUMN())),0),0),IF($F262&gt;0,IF(AND(INDIRECT(ADDRESS($F262,44))=0,INDIRECT(ADDRESS($F262,38))&lt;&gt;"UL"),INDIRECT(ADDRESS($F262,COLUMN())),0),0),IF($G262&gt;0,IF(AND(INDIRECT(ADDRESS($G262,44))=0,INDIRECT(ADDRESS($G262,38))&lt;&gt;"UL"),INDIRECT(ADDRESS($G262,COLUMN())),0),0),IF($H262&gt;0,IF(AND(INDIRECT(ADDRESS($H262,44))=0,INDIRECT(ADDRESS($H262,38))&lt;&gt;"UL"),INDIRECT(ADDRESS($H262,COLUMN())),0),0),IF($I262&gt;0,IF(AND(INDIRECT(ADDRESS($I262,44))=0,INDIRECT(ADDRESS($I262,38))&lt;&gt;"UL"),INDIRECT(ADDRESS($I262,COLUMN())),0),0),IF($J262&gt;0,IF(AND(INDIRECT(ADDRESS($J262,44))=0,INDIRECT(ADDRESS($J262,38))&lt;&gt;"UL"),INDIRECT(ADDRESS($J262,COLUMN())),0),0),IF($K262&gt;0,IF(AND(INDIRECT(ADDRESS($K262,44))=0,INDIRECT(ADDRESS($K262,38))&lt;&gt;"UL"),INDIRECT(ADDRESS($K262,COLUMN())),0),0),IF($L262&gt;0,IF(AND(INDIRECT(ADDRESS($L262,44))=0,INDIRECT(ADDRESS($L262,38))&lt;&gt;"UL"),INDIRECT(ADDRESS($L262,COLUMN())),0),0),IF($M262&gt;0,IF(AND(INDIRECT(ADDRESS($M262,44))=0,INDIRECT(ADDRESS($M262,38))&lt;&gt;"UL"),INDIRECT(ADDRESS($M262,COLUMN())),0),0))</f>
        <v>0.66666666666666663</v>
      </c>
      <c r="CF262" s="57">
        <f t="shared" ca="1" si="204"/>
        <v>0.22222222222222221</v>
      </c>
      <c r="CG262" s="57">
        <f t="shared" ca="1" si="205"/>
        <v>2.9476862042116352</v>
      </c>
      <c r="CH262" s="57">
        <f t="shared" ca="1" si="206"/>
        <v>0.12282025850881813</v>
      </c>
      <c r="CI262" s="19">
        <f t="shared" ca="1" si="207"/>
        <v>15.806935995256072</v>
      </c>
      <c r="CJ262" s="19"/>
      <c r="CK262" s="57" cm="1">
        <f t="array" aca="1" ref="CK262" ca="1">IF(AU262="S", SUM(IF($C262&gt;0,IF(INDIRECT(ADDRESS($C262,43))&lt;&gt;1,INDIRECT(ADDRESS($C262,48)),0),0), IF($D262&gt;0,IF(INDIRECT(ADDRESS($D262,43))&lt;&gt;1,INDIRECT(ADDRESS($D262,48)),0),0), IF($E262&gt;0,IF(INDIRECT(ADDRESS($E262,43))&lt;&gt;1,INDIRECT(ADDRESS($E262,48)),0),0), IF($F262&gt;0,IF(INDIRECT(ADDRESS($F262,43))&lt;&gt;1,INDIRECT(ADDRESS($F262,48)),0),0), IF($G262&gt;0,IF(INDIRECT(ADDRESS($G262,43))&lt;&gt;1,INDIRECT(ADDRESS($G262,48)),0),0), IF($H262&gt;0,IF(INDIRECT(ADDRESS($H262,43))&lt;&gt;1,INDIRECT(ADDRESS($H262,48)),0),0), IF($I262&gt;0,IF(INDIRECT(ADDRESS($I262,43))&lt;&gt;1,INDIRECT(ADDRESS($I262,48)),0),0), IF($J262&gt;0,IF(INDIRECT(ADDRESS($J262,43))&lt;&gt;1,INDIRECT(ADDRESS($J262,48)),0),0), IF($K262&gt;0,IF(INDIRECT(ADDRESS($K262,43))&lt;&gt;1,INDIRECT(ADDRESS($K262,48)),0),0), IF($L262&gt;0,IF(INDIRECT(ADDRESS($L262,43))&lt;&gt;1,INDIRECT(ADDRESS($L262,48)),0),0), IF($M262&gt;0,IF(INDIRECT(ADDRESS($M262,43))&lt;&gt;1,INDIRECT(ADDRESS($M262,48)),0),0)), IF(AU262="L",SUM(IF($C262&gt;0,IF(INDIRECT(ADDRESS($C262,43))&lt;&gt;1,INDIRECT(ADDRESS($C262,50)),0),0), IF($D262&gt;0,IF(INDIRECT(ADDRESS($D262,43))&lt;&gt;1,INDIRECT(ADDRESS($D262,50)),0),0), IF($E262&gt;0,IF(INDIRECT(ADDRESS($E262,43))&lt;&gt;1,INDIRECT(ADDRESS($E262,50)),0),0), IF($F262&gt;0,IF(INDIRECT(ADDRESS($F262,43))&lt;&gt;1,INDIRECT(ADDRESS($F262,50)),0),0), IF($G262&gt;0,IF(INDIRECT(ADDRESS($G262,43))&lt;&gt;1,INDIRECT(ADDRESS($G262,50)),0),0), IF($G262&gt;0,IF(INDIRECT(ADDRESS($G262,43))&lt;&gt;1,INDIRECT(ADDRESS($G262,50)),0),0), IF($H262&gt;0,IF(INDIRECT(ADDRESS($H262,43))&lt;&gt;1,INDIRECT(ADDRESS($H262,50)),0),0), IF($I262&gt;0,IF(INDIRECT(ADDRESS($I262,43))&lt;&gt;1,INDIRECT(ADDRESS($I262,50)),0),0), IF($J262&gt;0,IF(INDIRECT(ADDRESS($J262,43))&lt;&gt;1,INDIRECT(ADDRESS($J262,50)),0),0), IF($K262&gt;0,IF(INDIRECT(ADDRESS($K262,43))&lt;&gt;1,INDIRECT(ADDRESS($K262,50)),0),0), IF($L262&gt;0,IF(INDIRECT(ADDRESS($L262,43))&lt;&gt;1,INDIRECT(ADDRESS($L262,50)),0),0), IF($M262&gt;0,IF(INDIRECT(ADDRESS($M262,43))&lt;&gt;1,INDIRECT(ADDRESS($M262,50)),0),0)), SUM(IF($C262&gt;0,IF(INDIRECT(ADDRESS($C262,43))&lt;&gt;1,INDIRECT(ADDRESS($C262,49)),0),0), IF($D262&gt;0,IF(INDIRECT(ADDRESS($D262,43))&lt;&gt;1,INDIRECT(ADDRESS($D262,49)),0),0), IF($E262&gt;0,IF(INDIRECT(ADDRESS($E262,43))&lt;&gt;1,INDIRECT(ADDRESS($E262,49)),0),0), IF($F262&gt;0,IF(INDIRECT(ADDRESS($F262,43))&lt;&gt;1,INDIRECT(ADDRESS($F262,49)),0),0), IF($G262&gt;0,IF(INDIRECT(ADDRESS($G262,43))&lt;&gt;1,INDIRECT(ADDRESS($G262,49)),0),0), IF($G262&gt;0,IF(INDIRECT(ADDRESS($G262,43))&lt;&gt;1,INDIRECT(ADDRESS($G262,49)),0),0), IF($H262&gt;0,IF(INDIRECT(ADDRESS($H262,43))&lt;&gt;1,INDIRECT(ADDRESS($H262,49)),0),0), IF($I262&gt;0,IF(INDIRECT(ADDRESS($I262,43))&lt;&gt;1,INDIRECT(ADDRESS($I262,49)),0),0), IF($J262&gt;0,IF(INDIRECT(ADDRESS($J262,43))&lt;&gt;1,INDIRECT(ADDRESS($J262,49)),0),0), IF($K262&gt;0,IF(INDIRECT(ADDRESS($K262,43))&lt;&gt;1,INDIRECT(ADDRESS($K262,49)),0),0), IF($L262&gt;0,IF(INDIRECT(ADDRESS($L262,43))&lt;&gt;1,INDIRECT(ADDRESS($L262,49)),0),0), IF($M262&gt;0,IF(INDIRECT(ADDRESS($M262,43))&lt;&gt;1,INDIRECT(ADDRESS($M262,49)),0),0))))</f>
        <v>3.2777777777777772</v>
      </c>
      <c r="CL262" s="57" cm="1">
        <f t="array" aca="1" ref="CL262" ca="1">SUM(IF($C262&gt;0,IF(INDIRECT(ADDRESS($C262,44))=1,INDIRECT(ADDRESS($C262,90)),0),0), IF($D262&gt;0,IF(INDIRECT(ADDRESS($D262,44))=1,INDIRECT(ADDRESS($D262,90)),0),0), IF($E262&gt;0,IF(INDIRECT(ADDRESS($E262,44))=1,INDIRECT(ADDRESS($E262,90)),0),0), IF($F262&gt;0,IF(INDIRECT(ADDRESS($F262,44))=1,INDIRECT(ADDRESS($F262,90)),0),0), IF($G262&gt;0,IF(INDIRECT(ADDRESS($G262,44))=1,INDIRECT(ADDRESS($G262,90)),0),0), IF($H262&gt;0,IF(INDIRECT(ADDRESS($H262,44))=1,INDIRECT(ADDRESS($H262,90)),0),0), IF($I262&gt;0,IF(INDIRECT(ADDRESS($I262,44))=1,INDIRECT(ADDRESS($I262,90)),0),0), IF($J262&gt;0,IF(INDIRECT(ADDRESS($J262,44))=1,INDIRECT(ADDRESS($J262,90)),0),0), IF($K262&gt;0,IF(INDIRECT(ADDRESS($K262,44))=1,INDIRECT(ADDRESS($K262,90)),0),0), IF($L262&gt;0,IF(INDIRECT(ADDRESS($L262,44))=1,INDIRECT(ADDRESS($L262,90)),0),0), IF($M262&gt;0,IF(INDIRECT(ADDRESS($M262,44))=1,INDIRECT(ADDRESS($M262,90)),0),0))</f>
        <v>0</v>
      </c>
      <c r="CM262" s="56">
        <f t="shared" ca="1" si="208"/>
        <v>0.94434963560659457</v>
      </c>
      <c r="CN262" s="59"/>
    </row>
    <row r="263" spans="1:92" x14ac:dyDescent="0.25">
      <c r="A263" s="52" t="s">
        <v>327</v>
      </c>
      <c r="B263" s="67">
        <v>209</v>
      </c>
      <c r="C263" s="67">
        <v>216</v>
      </c>
      <c r="D263" s="67">
        <v>217</v>
      </c>
      <c r="E263" s="67">
        <v>218</v>
      </c>
      <c r="F263" s="67">
        <v>237</v>
      </c>
      <c r="G263" s="67">
        <v>237</v>
      </c>
      <c r="H263" s="67">
        <v>237</v>
      </c>
      <c r="I263" s="67"/>
      <c r="J263" s="67"/>
      <c r="K263" s="67"/>
      <c r="L263" s="67"/>
      <c r="M263" s="67"/>
      <c r="N263" s="145">
        <f ca="1">2+SUM(INDIRECT(ADDRESS(B263,COLUMN())),IF(C263&gt;0,INDIRECT(ADDRESS(C263,COLUMN())),0),IF(D263&gt;0,INDIRECT(ADDRESS(D263,COLUMN())),0),IF(E263&gt;0,INDIRECT(ADDRESS(E263,COLUMN())),0),IF(F263&gt;0,INDIRECT(ADDRESS(F263,COLUMN())),0),IF(G263&gt;0,INDIRECT(ADDRESS(G263,COLUMN())),0),IF(H263&gt;0,INDIRECT(ADDRESS(H263,COLUMN())),0),IF(I263&gt;0,INDIRECT(ADDRESS(I263,COLUMN())),0),IF(J263&gt;0,INDIRECT(ADDRESS(J263,COLUMN())),0),IF(K263&gt;0,INDIRECT(ADDRESS(K263,COLUMN())),0),IF(L263&gt;0,INDIRECT(ADDRESS(L263,COLUMN())),0),IF(M263&gt;0,INDIRECT(ADDRESS(M263,COLUMN())),0))</f>
        <v>26</v>
      </c>
      <c r="O263" s="67" t="str" cm="1">
        <f t="array" aca="1" ref="O263" ca="1">INDIRECT(ADDRESS($B263,COLUMN()))</f>
        <v>Fighter</v>
      </c>
      <c r="P263" s="67" cm="1">
        <f t="array" aca="1" ref="P263" ca="1">INDIRECT(ADDRESS($B263,COLUMN()))</f>
        <v>3</v>
      </c>
      <c r="Q263" s="67" cm="1">
        <f t="array" aca="1" ref="Q263" ca="1">INDIRECT(ADDRESS($B263,COLUMN()))</f>
        <v>0</v>
      </c>
      <c r="R263" s="67" cm="1">
        <f t="array" aca="1" ref="R263" ca="1">INDIRECT(ADDRESS($B263,COLUMN()))</f>
        <v>0</v>
      </c>
      <c r="S263" s="67" cm="1">
        <f t="array" aca="1" ref="S263" ca="1">INDIRECT(ADDRESS($B263,COLUMN()))</f>
        <v>1</v>
      </c>
      <c r="T263" s="67" t="str" cm="1">
        <f t="array" aca="1" ref="T263" ca="1">INDIRECT(ADDRESS($B263,COLUMN()))</f>
        <v>1-4</v>
      </c>
      <c r="U263" s="67" cm="1">
        <f t="array" aca="1" ref="U263" ca="1">INDIRECT(ADDRESS($B263,COLUMN()))</f>
        <v>4</v>
      </c>
      <c r="V263" s="67" cm="1">
        <f t="array" aca="1" ref="V263" ca="1">INDIRECT(ADDRESS($B263,COLUMN()))</f>
        <v>0</v>
      </c>
      <c r="W263" s="67" cm="1">
        <f t="array" aca="1" ref="W263" ca="1">INDIRECT(ADDRESS($B263,COLUMN()))</f>
        <v>4</v>
      </c>
      <c r="X263" s="145">
        <f>X250</f>
        <v>8</v>
      </c>
      <c r="Y263" s="67" cm="1">
        <f t="array" aca="1" ref="Y263" ca="1">INDIRECT(ADDRESS($B263,COLUMN()))</f>
        <v>3</v>
      </c>
      <c r="Z263" s="67" cm="1">
        <f t="array" aca="1" ref="Z263" ca="1">INDIRECT(ADDRESS($B263,COLUMN()))</f>
        <v>4</v>
      </c>
      <c r="AA263" s="67" cm="1">
        <f t="array" aca="1" ref="AA263" ca="1">INDIRECT(ADDRESS($B263,COLUMN()))</f>
        <v>0</v>
      </c>
      <c r="AB263" s="56">
        <f t="shared" ca="1" si="209"/>
        <v>0.69533589801162232</v>
      </c>
      <c r="AC263" s="56">
        <f t="shared" ca="1" si="191"/>
        <v>0.85048180693061326</v>
      </c>
      <c r="AD263" s="56">
        <f t="shared" ca="1" si="192"/>
        <v>2.2186481919929042</v>
      </c>
      <c r="AF263" s="52"/>
      <c r="AG263" s="52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2"/>
      <c r="AU263" s="54" t="s">
        <v>33</v>
      </c>
      <c r="AV263" s="57" cm="1">
        <f t="array" aca="1" ref="AV263" ca="1">SUM(IF($C263&gt;0,IF(AND(INDIRECT(ADDRESS($C263,44))=0,INDIRECT(ADDRESS($C263,38))="UL",ISERROR(SEARCH("Rear",INDIRECT(ADDRESS($C263,33)))),ISERROR(SEARCH("Side",INDIRECT(ADDRESS($C263,33))))),INDIRECT(ADDRESS($C263,COLUMN())),0),0),IF($D263&gt;0,IF(AND(INDIRECT(ADDRESS($D263,44))=0,INDIRECT(ADDRESS($D263,38))="UL",ISERROR(SEARCH("Rear",INDIRECT(ADDRESS($D263,33)))),ISERROR(SEARCH("Side",INDIRECT(ADDRESS($D263,33))))),INDIRECT(ADDRESS($D263,COLUMN())),0),0),IF($E263&gt;0,IF(AND(INDIRECT(ADDRESS($E263,44))=0,INDIRECT(ADDRESS($E263,38))="UL",ISERROR(SEARCH("Rear",INDIRECT(ADDRESS($E263,33)))),ISERROR(SEARCH("Side",INDIRECT(ADDRESS($E263,33))))),INDIRECT(ADDRESS($E263,COLUMN())),0),0),IF($F263&gt;0,IF(AND(INDIRECT(ADDRESS($F263,44))=0,INDIRECT(ADDRESS($F263,38))="UL",ISERROR(SEARCH("Rear",INDIRECT(ADDRESS($F263,33)))),ISERROR(SEARCH("Side",INDIRECT(ADDRESS($F263,33))))),INDIRECT(ADDRESS($F263,COLUMN())),0),0),IF($G263&gt;0,IF(AND(INDIRECT(ADDRESS($G263,44))=0,INDIRECT(ADDRESS($G263,38))="UL",ISERROR(SEARCH("Rear",INDIRECT(ADDRESS($G263,33)))),ISERROR(SEARCH("Side",INDIRECT(ADDRESS($G263,33))))),INDIRECT(ADDRESS($G263,COLUMN())),0),0),IF($H263&gt;0,IF(AND(INDIRECT(ADDRESS($H263,44))=0,INDIRECT(ADDRESS($H263,38))="UL",ISERROR(SEARCH("Rear",INDIRECT(ADDRESS($H263,33)))),ISERROR(SEARCH("Side",INDIRECT(ADDRESS($H263,33))))),INDIRECT(ADDRESS($H263,COLUMN())),0),0),IF($I263&gt;0,IF(AND(INDIRECT(ADDRESS($I263,44))=0,INDIRECT(ADDRESS($I263,38))="UL",ISERROR(SEARCH("Rear",INDIRECT(ADDRESS($I263,33)))),ISERROR(SEARCH("Side",INDIRECT(ADDRESS($I263,33))))),INDIRECT(ADDRESS($I263,COLUMN())),0),0),IF($J263&gt;0,IF(AND(INDIRECT(ADDRESS($J263,44))=0,INDIRECT(ADDRESS($J263,38))="UL",ISERROR(SEARCH("Rear",INDIRECT(ADDRESS($J263,33)))),ISERROR(SEARCH("Side",INDIRECT(ADDRESS($J263,33))))),INDIRECT(ADDRESS($J263,COLUMN())),0),0),IF($K263&gt;0,IF(AND(INDIRECT(ADDRESS($K263,44))=0,INDIRECT(ADDRESS($K263,38))="UL",ISERROR(SEARCH("Rear",INDIRECT(ADDRESS($K263,33)))),ISERROR(SEARCH("Side",INDIRECT(ADDRESS($K263,33))))),INDIRECT(ADDRESS($K263,COLUMN())),0),0),IF($L263&gt;0,IF(AND(INDIRECT(ADDRESS($L263,44))=0,INDIRECT(ADDRESS($L263,38))="UL",ISERROR(SEARCH("Rear",INDIRECT(ADDRESS($L263,33)))),ISERROR(SEARCH("Side",INDIRECT(ADDRESS($L263,33))))),INDIRECT(ADDRESS($L263,COLUMN())),0),0),IF($M263&gt;0,IF(AND(INDIRECT(ADDRESS($M263,44))=0,INDIRECT(ADDRESS($M263,38))="UL",ISERROR(SEARCH("Rear",INDIRECT(ADDRESS($M263,33)))),ISERROR(SEARCH("Side",INDIRECT(ADDRESS($M263,33))))),INDIRECT(ADDRESS($M263,COLUMN())),0),0))</f>
        <v>0.88888888888888884</v>
      </c>
      <c r="AW263" s="57" cm="1">
        <f t="array" aca="1" ref="AW263" ca="1">SUM(IF($C263&gt;0,IF(AND(INDIRECT(ADDRESS($C263,44))=0,INDIRECT(ADDRESS($C263,38))="UL",ISERROR(SEARCH("Rear",INDIRECT(ADDRESS($C263,33)))),ISERROR(SEARCH("Side",INDIRECT(ADDRESS($C263,33))))),INDIRECT(ADDRESS($C263,COLUMN())),0),0),IF($D263&gt;0,IF(AND(INDIRECT(ADDRESS($D263,44))=0,INDIRECT(ADDRESS($D263,38))="UL",ISERROR(SEARCH("Rear",INDIRECT(ADDRESS($D263,33)))),ISERROR(SEARCH("Side",INDIRECT(ADDRESS($D263,33))))),INDIRECT(ADDRESS($D263,COLUMN())),0),0),IF($E263&gt;0,IF(AND(INDIRECT(ADDRESS($E263,44))=0,INDIRECT(ADDRESS($E263,38))="UL",ISERROR(SEARCH("Rear",INDIRECT(ADDRESS($E263,33)))),ISERROR(SEARCH("Side",INDIRECT(ADDRESS($E263,33))))),INDIRECT(ADDRESS($E263,COLUMN())),0),0),IF($F263&gt;0,IF(AND(INDIRECT(ADDRESS($F263,44))=0,INDIRECT(ADDRESS($F263,38))="UL",ISERROR(SEARCH("Rear",INDIRECT(ADDRESS($F263,33)))),ISERROR(SEARCH("Side",INDIRECT(ADDRESS($F263,33))))),INDIRECT(ADDRESS($F263,COLUMN())),0),0),IF($G263&gt;0,IF(AND(INDIRECT(ADDRESS($G263,44))=0,INDIRECT(ADDRESS($G263,38))="UL",ISERROR(SEARCH("Rear",INDIRECT(ADDRESS($G263,33)))),ISERROR(SEARCH("Side",INDIRECT(ADDRESS($G263,33))))),INDIRECT(ADDRESS($G263,COLUMN())),0),0),IF($H263&gt;0,IF(AND(INDIRECT(ADDRESS($H263,44))=0,INDIRECT(ADDRESS($H263,38))="UL",ISERROR(SEARCH("Rear",INDIRECT(ADDRESS($H263,33)))),ISERROR(SEARCH("Side",INDIRECT(ADDRESS($H263,33))))),INDIRECT(ADDRESS($H263,COLUMN())),0),0),IF($I263&gt;0,IF(AND(INDIRECT(ADDRESS($I263,44))=0,INDIRECT(ADDRESS($I263,38))="UL",ISERROR(SEARCH("Rear",INDIRECT(ADDRESS($I263,33)))),ISERROR(SEARCH("Side",INDIRECT(ADDRESS($I263,33))))),INDIRECT(ADDRESS($I263,COLUMN())),0),0),IF($J263&gt;0,IF(AND(INDIRECT(ADDRESS($J263,44))=0,INDIRECT(ADDRESS($J263,38))="UL",ISERROR(SEARCH("Rear",INDIRECT(ADDRESS($J263,33)))),ISERROR(SEARCH("Side",INDIRECT(ADDRESS($J263,33))))),INDIRECT(ADDRESS($J263,COLUMN())),0),0),IF($K263&gt;0,IF(AND(INDIRECT(ADDRESS($K263,44))=0,INDIRECT(ADDRESS($K263,38))="UL",ISERROR(SEARCH("Rear",INDIRECT(ADDRESS($K263,33)))),ISERROR(SEARCH("Side",INDIRECT(ADDRESS($K263,33))))),INDIRECT(ADDRESS($K263,COLUMN())),0),0),IF($L263&gt;0,IF(AND(INDIRECT(ADDRESS($L263,44))=0,INDIRECT(ADDRESS($L263,38))="UL",ISERROR(SEARCH("Rear",INDIRECT(ADDRESS($L263,33)))),ISERROR(SEARCH("Side",INDIRECT(ADDRESS($L263,33))))),INDIRECT(ADDRESS($L263,COLUMN())),0),0),IF($M263&gt;0,IF(AND(INDIRECT(ADDRESS($M263,44))=0,INDIRECT(ADDRESS($M263,38))="UL",ISERROR(SEARCH("Rear",INDIRECT(ADDRESS($M263,33)))),ISERROR(SEARCH("Side",INDIRECT(ADDRESS($M263,33))))),INDIRECT(ADDRESS($M263,COLUMN())),0),0))</f>
        <v>0.44444444444444442</v>
      </c>
      <c r="AX263" s="57" cm="1">
        <f t="array" aca="1" ref="AX263" ca="1">SUM(IF($C263&gt;0,IF(AND(INDIRECT(ADDRESS($C263,44))=0,INDIRECT(ADDRESS($C263,38))="UL",ISERROR(SEARCH("Rear",INDIRECT(ADDRESS($C263,33)))),ISERROR(SEARCH("Side",INDIRECT(ADDRESS($C263,33))))),INDIRECT(ADDRESS($C263,COLUMN())),0),0),IF($D263&gt;0,IF(AND(INDIRECT(ADDRESS($D263,44))=0,INDIRECT(ADDRESS($D263,38))="UL",ISERROR(SEARCH("Rear",INDIRECT(ADDRESS($D263,33)))),ISERROR(SEARCH("Side",INDIRECT(ADDRESS($D263,33))))),INDIRECT(ADDRESS($D263,COLUMN())),0),0),IF($E263&gt;0,IF(AND(INDIRECT(ADDRESS($E263,44))=0,INDIRECT(ADDRESS($E263,38))="UL",ISERROR(SEARCH("Rear",INDIRECT(ADDRESS($E263,33)))),ISERROR(SEARCH("Side",INDIRECT(ADDRESS($E263,33))))),INDIRECT(ADDRESS($E263,COLUMN())),0),0),IF($F263&gt;0,IF(AND(INDIRECT(ADDRESS($F263,44))=0,INDIRECT(ADDRESS($F263,38))="UL",ISERROR(SEARCH("Rear",INDIRECT(ADDRESS($F263,33)))),ISERROR(SEARCH("Side",INDIRECT(ADDRESS($F263,33))))),INDIRECT(ADDRESS($F263,COLUMN())),0),0),IF($G263&gt;0,IF(AND(INDIRECT(ADDRESS($G263,44))=0,INDIRECT(ADDRESS($G263,38))="UL",ISERROR(SEARCH("Rear",INDIRECT(ADDRESS($G263,33)))),ISERROR(SEARCH("Side",INDIRECT(ADDRESS($G263,33))))),INDIRECT(ADDRESS($G263,COLUMN())),0),0),IF($H263&gt;0,IF(AND(INDIRECT(ADDRESS($H263,44))=0,INDIRECT(ADDRESS($H263,38))="UL",ISERROR(SEARCH("Rear",INDIRECT(ADDRESS($H263,33)))),ISERROR(SEARCH("Side",INDIRECT(ADDRESS($H263,33))))),INDIRECT(ADDRESS($H263,COLUMN())),0),0),IF($I263&gt;0,IF(AND(INDIRECT(ADDRESS($I263,44))=0,INDIRECT(ADDRESS($I263,38))="UL",ISERROR(SEARCH("Rear",INDIRECT(ADDRESS($I263,33)))),ISERROR(SEARCH("Side",INDIRECT(ADDRESS($I263,33))))),INDIRECT(ADDRESS($I263,COLUMN())),0),0),IF($J263&gt;0,IF(AND(INDIRECT(ADDRESS($J263,44))=0,INDIRECT(ADDRESS($J263,38))="UL",ISERROR(SEARCH("Rear",INDIRECT(ADDRESS($J263,33)))),ISERROR(SEARCH("Side",INDIRECT(ADDRESS($J263,33))))),INDIRECT(ADDRESS($J263,COLUMN())),0),0),IF($K263&gt;0,IF(AND(INDIRECT(ADDRESS($K263,44))=0,INDIRECT(ADDRESS($K263,38))="UL",ISERROR(SEARCH("Rear",INDIRECT(ADDRESS($K263,33)))),ISERROR(SEARCH("Side",INDIRECT(ADDRESS($K263,33))))),INDIRECT(ADDRESS($K263,COLUMN())),0),0),IF($L263&gt;0,IF(AND(INDIRECT(ADDRESS($L263,44))=0,INDIRECT(ADDRESS($L263,38))="UL",ISERROR(SEARCH("Rear",INDIRECT(ADDRESS($L263,33)))),ISERROR(SEARCH("Side",INDIRECT(ADDRESS($L263,33))))),INDIRECT(ADDRESS($L263,COLUMN())),0),0),IF($M263&gt;0,IF(AND(INDIRECT(ADDRESS($M263,44))=0,INDIRECT(ADDRESS($M263,38))="UL",ISERROR(SEARCH("Rear",INDIRECT(ADDRESS($M263,33)))),ISERROR(SEARCH("Side",INDIRECT(ADDRESS($M263,33))))),INDIRECT(ADDRESS($M263,COLUMN())),0),0))</f>
        <v>0</v>
      </c>
      <c r="AY263" s="58">
        <f t="shared" ca="1" si="193"/>
        <v>0.88888888888888884</v>
      </c>
      <c r="AZ263" s="58">
        <f t="shared" ca="1" si="194"/>
        <v>0.44444444444444442</v>
      </c>
      <c r="BA263" s="58" cm="1">
        <f t="array" aca="1" ref="BA263" ca="1">SUM(IF($C263&gt;0,IF(AND(INDIRECT(ADDRESS($C263,44))=0,INDIRECT(ADDRESS($C263,38))="UL"),INDIRECT(ADDRESS($C263,COLUMN())),0),0),IF($D263&gt;0,IF(AND(INDIRECT(ADDRESS($D263,44))=0,INDIRECT(ADDRESS($D263,38))="UL"),INDIRECT(ADDRESS($D263,COLUMN())),0),0),IF($E263&gt;0,IF(AND(INDIRECT(ADDRESS($E263,44))=0,INDIRECT(ADDRESS($E263,38))="UL"),INDIRECT(ADDRESS($E263,COLUMN())),0),0),IF($F263&gt;0,IF(AND(INDIRECT(ADDRESS($F263,44))=0,INDIRECT(ADDRESS($F263,38))="UL"),INDIRECT(ADDRESS($F263,COLUMN())),0),0),IF($G263&gt;0,IF(AND(INDIRECT(ADDRESS($G263,44))=0,INDIRECT(ADDRESS($G263,38))="UL"),INDIRECT(ADDRESS($G263,COLUMN())),0),0),IF($H263&gt;0,IF(AND(INDIRECT(ADDRESS($H263,44))=0,INDIRECT(ADDRESS($H263,38))="UL"),INDIRECT(ADDRESS($H263,COLUMN())),0),0),IF($I263&gt;0,IF(AND(INDIRECT(ADDRESS($I263,44))=0,INDIRECT(ADDRESS($I263,38))="UL"),INDIRECT(ADDRESS($I263,COLUMN())),0),0),IF($J263&gt;0,IF(AND(INDIRECT(ADDRESS($J263,44))=0,INDIRECT(ADDRESS($J263,38))="UL"),INDIRECT(ADDRESS($J263,COLUMN())),0),0),IF($K263&gt;0,IF(AND(INDIRECT(ADDRESS($K263,44))=0,INDIRECT(ADDRESS($K263,38))="UL"),INDIRECT(ADDRESS($K263,COLUMN())),0),0),IF($L263&gt;0,IF(AND(INDIRECT(ADDRESS($L263,44))=0,INDIRECT(ADDRESS($L263,38))="UL"),INDIRECT(ADDRESS($L263,COLUMN())),0),0),IF($M263&gt;0,IF(AND(INDIRECT(ADDRESS($M263,44))=0,INDIRECT(ADDRESS($M263,38))="UL"),INDIRECT(ADDRESS($M263,COLUMN())),0),0))</f>
        <v>0.23097001763668426</v>
      </c>
      <c r="BB263" s="58" cm="1">
        <f t="array" aca="1" ref="BB263" ca="1">SUM(IF($C263&gt;0,IF(AND(INDIRECT(ADDRESS($C263,44))=0,INDIRECT(ADDRESS($C263,38))="UL"),INDIRECT(ADDRESS($C263,COLUMN())),0),0),IF($D263&gt;0,IF(AND(INDIRECT(ADDRESS($D263,44))=0,INDIRECT(ADDRESS($D263,38))="UL"),INDIRECT(ADDRESS($D263,COLUMN())),0),0),IF($E263&gt;0,IF(AND(INDIRECT(ADDRESS($E263,44))=0,INDIRECT(ADDRESS($E263,38))="UL"),INDIRECT(ADDRESS($E263,COLUMN())),0),0),IF($F263&gt;0,IF(AND(INDIRECT(ADDRESS($F263,44))=0,INDIRECT(ADDRESS($F263,38))="UL"),INDIRECT(ADDRESS($F263,COLUMN())),0),0),IF($G263&gt;0,IF(AND(INDIRECT(ADDRESS($G263,44))=0,INDIRECT(ADDRESS($G263,38))="UL"),INDIRECT(ADDRESS($G263,COLUMN())),0),0),IF($H263&gt;0,IF(AND(INDIRECT(ADDRESS($H263,44))=0,INDIRECT(ADDRESS($H263,38))="UL"),INDIRECT(ADDRESS($H263,COLUMN())),0),0),IF($I263&gt;0,IF(AND(INDIRECT(ADDRESS($I263,44))=0,INDIRECT(ADDRESS($I263,38))="UL"),INDIRECT(ADDRESS($I263,COLUMN())),0),0),IF($J263&gt;0,IF(AND(INDIRECT(ADDRESS($J263,44))=0,INDIRECT(ADDRESS($J263,38))="UL"),INDIRECT(ADDRESS($J263,COLUMN())),0),0),IF($K263&gt;0,IF(AND(INDIRECT(ADDRESS($K263,44))=0,INDIRECT(ADDRESS($K263,38))="UL"),INDIRECT(ADDRESS($K263,COLUMN())),0),0),IF($L263&gt;0,IF(AND(INDIRECT(ADDRESS($L263,44))=0,INDIRECT(ADDRESS($L263,38))="UL"),INDIRECT(ADDRESS($L263,COLUMN())),0),0),IF($M263&gt;0,IF(AND(INDIRECT(ADDRESS($M263,44))=0,INDIRECT(ADDRESS($M263,38))="UL"),INDIRECT(ADDRESS($M263,COLUMN())),0),0))</f>
        <v>0.37650793650793651</v>
      </c>
      <c r="BC263" s="58" cm="1">
        <f t="array" aca="1" ref="BC263" ca="1">SUM(IF($C263&gt;0,IF(AND(INDIRECT(ADDRESS($C263,44))=0,INDIRECT(ADDRESS($C263,38))="UL"),INDIRECT(ADDRESS($C263,COLUMN())),0),0),IF($D263&gt;0,IF(AND(INDIRECT(ADDRESS($D263,44))=0,INDIRECT(ADDRESS($D263,38))="UL"),INDIRECT(ADDRESS($D263,COLUMN())),0),0),IF($E263&gt;0,IF(AND(INDIRECT(ADDRESS($E263,44))=0,INDIRECT(ADDRESS($E263,38))="UL"),INDIRECT(ADDRESS($E263,COLUMN())),0),0),IF($F263&gt;0,IF(AND(INDIRECT(ADDRESS($F263,44))=0,INDIRECT(ADDRESS($F263,38))="UL"),INDIRECT(ADDRESS($F263,COLUMN())),0),0),IF($G263&gt;0,IF(AND(INDIRECT(ADDRESS($G263,44))=0,INDIRECT(ADDRESS($G263,38))="UL"),INDIRECT(ADDRESS($G263,COLUMN())),0),0),IF($H263&gt;0,IF(AND(INDIRECT(ADDRESS($H263,44))=0,INDIRECT(ADDRESS($H263,38))="UL"),INDIRECT(ADDRESS($H263,COLUMN())),0),0),IF($I263&gt;0,IF(AND(INDIRECT(ADDRESS($I263,44))=0,INDIRECT(ADDRESS($I263,38))="UL"),INDIRECT(ADDRESS($I263,COLUMN())),0),0),IF($J263&gt;0,IF(AND(INDIRECT(ADDRESS($J263,44))=0,INDIRECT(ADDRESS($J263,38))="UL"),INDIRECT(ADDRESS($J263,COLUMN())),0),0),IF($K263&gt;0,IF(AND(INDIRECT(ADDRESS($K263,44))=0,INDIRECT(ADDRESS($K263,38))="UL"),INDIRECT(ADDRESS($K263,COLUMN())),0),0),IF($L263&gt;0,IF(AND(INDIRECT(ADDRESS($L263,44))=0,INDIRECT(ADDRESS($L263,38))="UL"),INDIRECT(ADDRESS($L263,COLUMN())),0),0),IF($M263&gt;0,IF(AND(INDIRECT(ADDRESS($M263,44))=0,INDIRECT(ADDRESS($M263,38))="UL"),INDIRECT(ADDRESS($M263,COLUMN())),0),0))</f>
        <v>0.20095238095238094</v>
      </c>
      <c r="BD263" s="58" cm="1">
        <f t="array" aca="1" ref="BD263" ca="1">SUM(IF($C263&gt;0,IF(AND(INDIRECT(ADDRESS($C263,44))=0,INDIRECT(ADDRESS($C263,38))="UL"),INDIRECT(ADDRESS($C263,COLUMN())),0),0),IF($D263&gt;0,IF(AND(INDIRECT(ADDRESS($D263,44))=0,INDIRECT(ADDRESS($D263,38))="UL"),INDIRECT(ADDRESS($D263,COLUMN())),0),0),IF($E263&gt;0,IF(AND(INDIRECT(ADDRESS($E263,44))=0,INDIRECT(ADDRESS($E263,38))="UL"),INDIRECT(ADDRESS($E263,COLUMN())),0),0),IF($F263&gt;0,IF(AND(INDIRECT(ADDRESS($F263,44))=0,INDIRECT(ADDRESS($F263,38))="UL"),INDIRECT(ADDRESS($F263,COLUMN())),0),0),IF($G263&gt;0,IF(AND(INDIRECT(ADDRESS($G263,44))=0,INDIRECT(ADDRESS($G263,38))="UL"),INDIRECT(ADDRESS($G263,COLUMN())),0),0),IF($H263&gt;0,IF(AND(INDIRECT(ADDRESS($H263,44))=0,INDIRECT(ADDRESS($H263,38))="UL"),INDIRECT(ADDRESS($H263,COLUMN())),0),0),IF($I263&gt;0,IF(AND(INDIRECT(ADDRESS($I263,44))=0,INDIRECT(ADDRESS($I263,38))="UL"),INDIRECT(ADDRESS($I263,COLUMN())),0),0),IF($J263&gt;0,IF(AND(INDIRECT(ADDRESS($J263,44))=0,INDIRECT(ADDRESS($J263,38))="UL"),INDIRECT(ADDRESS($J263,COLUMN())),0),0),IF($K263&gt;0,IF(AND(INDIRECT(ADDRESS($K263,44))=0,INDIRECT(ADDRESS($K263,38))="UL"),INDIRECT(ADDRESS($K263,COLUMN())),0),0),IF($L263&gt;0,IF(AND(INDIRECT(ADDRESS($L263,44))=0,INDIRECT(ADDRESS($L263,38))="UL"),INDIRECT(ADDRESS($L263,COLUMN())),0),0),IF($M263&gt;0,IF(AND(INDIRECT(ADDRESS($M263,44))=0,INDIRECT(ADDRESS($M263,38))="UL"),INDIRECT(ADDRESS($M263,COLUMN())),0),0))</f>
        <v>0.32652557319223985</v>
      </c>
      <c r="BE263" s="57">
        <f t="shared" ca="1" si="195"/>
        <v>0.23097001763668426</v>
      </c>
      <c r="BF263" s="57" cm="1">
        <f t="array" aca="1" ref="BF263" ca="1">SUM(IF($C263&gt;0,IF(INDIRECT(ADDRESS($C263,45))=1,INDIRECT(ADDRESS($C263,52))*INDIRECT(ADDRESS($C263,42))/5,0),0), IF($D263&gt;0,IF(INDIRECT(ADDRESS($D263,45))=1,INDIRECT(ADDRESS($D263,52))*INDIRECT(ADDRESS($D263,42))/5,0),0), IF($E263&gt;0,IF(INDIRECT(ADDRESS($E263,45))=1,INDIRECT(ADDRESS($E263,52))*INDIRECT(ADDRESS($E263,42))/5,0),0), IF($F263&gt;0,IF(INDIRECT(ADDRESS($F263,45))=1,INDIRECT(ADDRESS($F263,52))*INDIRECT(ADDRESS($F263,42))/5,0),0), IF($G263&gt;0,IF(INDIRECT(ADDRESS($G263,45))=1,INDIRECT(ADDRESS($G263,52))*INDIRECT(ADDRESS($G263,42))/5,0),0), IF($H263&gt;0,IF(INDIRECT(ADDRESS($H263,45))=1,INDIRECT(ADDRESS($H263,52))*INDIRECT(ADDRESS($H263,42))/5,0),0)
)*$BF$296/100</f>
        <v>3.7962962962962962E-2</v>
      </c>
      <c r="BG263" s="19">
        <v>1</v>
      </c>
      <c r="BH263" s="57" cm="1">
        <f t="array" aca="1" ref="BH263" ca="1">SUM(IF($C263&gt;0,IF(AND(INDIRECT(ADDRESS($C263,44))=0,INDIRECT(ADDRESS($C263,38))&lt;&gt;"UL"),INDIRECT(ADDRESS($C263,COLUMN()-12)),0),0), IF($D263&gt;0,IF(AND(INDIRECT(ADDRESS($D263,44))=0,INDIRECT(ADDRESS($D263,38))&lt;&gt;"UL"),INDIRECT(ADDRESS($D263,COLUMN()-12)),0),0), IF($E263&gt;0,IF(AND(INDIRECT(ADDRESS($E263,44))=0,INDIRECT(ADDRESS($E263,38))&lt;&gt;"UL"),INDIRECT(ADDRESS($E263,COLUMN()-12)),0),0), IF($F263&gt;0,IF(AND(INDIRECT(ADDRESS($F263,44))=0,INDIRECT(ADDRESS($F263,38))&lt;&gt;"UL"),INDIRECT(ADDRESS($F263,COLUMN()-12)),0),0), IF($G263&gt;0,IF(AND(INDIRECT(ADDRESS($G263,44))=0,INDIRECT(ADDRESS($G263,38))&lt;&gt;"UL"),INDIRECT(ADDRESS($G263,COLUMN()-12)),0),0), IF($H263&gt;0,IF(AND(INDIRECT(ADDRESS($H263,44))=0,INDIRECT(ADDRESS($H263,38))&lt;&gt;"UL"),INDIRECT(ADDRESS($H263,COLUMN()-12)),0),0), IF($I263&gt;0,IF(AND(INDIRECT(ADDRESS($I263,44))=0,INDIRECT(ADDRESS($I263,38))&lt;&gt;"UL"),INDIRECT(ADDRESS($I263,COLUMN()-12)),0),0), IF($J263&gt;0,IF(AND(INDIRECT(ADDRESS($J263,44))=0,INDIRECT(ADDRESS($J263,38))&lt;&gt;"UL"),INDIRECT(ADDRESS($J263,COLUMN()-12)),0),0), IF($K263&gt;0,IF(AND(INDIRECT(ADDRESS($K263,44))=0,INDIRECT(ADDRESS($K263,38))&lt;&gt;"UL"),INDIRECT(ADDRESS($K263,COLUMN()-12)),0),0), IF($L263&gt;0,IF(AND(INDIRECT(ADDRESS($L263,44))=0,INDIRECT(ADDRESS($L263,38))&lt;&gt;"UL"),INDIRECT(ADDRESS($L263,COLUMN()-12)),0),0), IF($M263&gt;0,IF(AND(INDIRECT(ADDRESS($M263,44))=0,INDIRECT(ADDRESS($M263,38))&lt;&gt;"UL"),INDIRECT(ADDRESS($M263,COLUMN()-12)),0),0))</f>
        <v>2</v>
      </c>
      <c r="BI263" s="57" cm="1">
        <f t="array" aca="1" ref="BI263" ca="1">SUM(IF($C263&gt;0,IF(AND(INDIRECT(ADDRESS($C263,44))=0,INDIRECT(ADDRESS($C263,38))&lt;&gt;"UL"),INDIRECT(ADDRESS($C263,COLUMN()-12)),0),0), IF($D263&gt;0,IF(AND(INDIRECT(ADDRESS($D263,44))=0,INDIRECT(ADDRESS($D263,38))&lt;&gt;"UL"),INDIRECT(ADDRESS($D263,COLUMN()-12)),0),0), IF($E263&gt;0,IF(AND(INDIRECT(ADDRESS($E263,44))=0,INDIRECT(ADDRESS($E263,38))&lt;&gt;"UL"),INDIRECT(ADDRESS($E263,COLUMN()-12)),0),0), IF($F263&gt;0,IF(AND(INDIRECT(ADDRESS($F263,44))=0,INDIRECT(ADDRESS($F263,38))&lt;&gt;"UL"),INDIRECT(ADDRESS($F263,COLUMN()-12)),0),0), IF($G263&gt;0,IF(AND(INDIRECT(ADDRESS($G263,44))=0,INDIRECT(ADDRESS($G263,38))&lt;&gt;"UL"),INDIRECT(ADDRESS($G263,COLUMN()-12)),0),0), IF($H263&gt;0,IF(AND(INDIRECT(ADDRESS($H263,44))=0,INDIRECT(ADDRESS($H263,38))&lt;&gt;"UL"),INDIRECT(ADDRESS($H263,COLUMN()-12)),0),0), IF($I263&gt;0,IF(AND(INDIRECT(ADDRESS($I263,44))=0,INDIRECT(ADDRESS($I263,38))&lt;&gt;"UL"),INDIRECT(ADDRESS($I263,COLUMN()-12)),0),0), IF($J263&gt;0,IF(AND(INDIRECT(ADDRESS($J263,44))=0,INDIRECT(ADDRESS($J263,38))&lt;&gt;"UL"),INDIRECT(ADDRESS($J263,COLUMN()-12)),0),0), IF($K263&gt;0,IF(AND(INDIRECT(ADDRESS($K263,44))=0,INDIRECT(ADDRESS($K263,38))&lt;&gt;"UL"),INDIRECT(ADDRESS($K263,COLUMN()-12)),0),0), IF($L263&gt;0,IF(AND(INDIRECT(ADDRESS($L263,44))=0,INDIRECT(ADDRESS($L263,38))&lt;&gt;"UL"),INDIRECT(ADDRESS($L263,COLUMN()-12)),0),0), IF($M263&gt;0,IF(AND(INDIRECT(ADDRESS($M263,44))=0,INDIRECT(ADDRESS($M263,38))&lt;&gt;"UL"),INDIRECT(ADDRESS($M263,COLUMN()-12)),0),0))</f>
        <v>1.3333333333333333</v>
      </c>
      <c r="BJ263" s="57" cm="1">
        <f t="array" aca="1" ref="BJ263" ca="1">SUM(IF($C263&gt;0,IF(AND(INDIRECT(ADDRESS($C263,44))=0,INDIRECT(ADDRESS($C263,38))&lt;&gt;"UL"),INDIRECT(ADDRESS($C263,COLUMN()-12)),0),0), IF($D263&gt;0,IF(AND(INDIRECT(ADDRESS($D263,44))=0,INDIRECT(ADDRESS($D263,38))&lt;&gt;"UL"),INDIRECT(ADDRESS($D263,COLUMN()-12)),0),0), IF($E263&gt;0,IF(AND(INDIRECT(ADDRESS($E263,44))=0,INDIRECT(ADDRESS($E263,38))&lt;&gt;"UL"),INDIRECT(ADDRESS($E263,COLUMN()-12)),0),0), IF($F263&gt;0,IF(AND(INDIRECT(ADDRESS($F263,44))=0,INDIRECT(ADDRESS($F263,38))&lt;&gt;"UL"),INDIRECT(ADDRESS($F263,COLUMN()-12)),0),0), IF($G263&gt;0,IF(AND(INDIRECT(ADDRESS($G263,44))=0,INDIRECT(ADDRESS($G263,38))&lt;&gt;"UL"),INDIRECT(ADDRESS($G263,COLUMN()-12)),0),0), IF($H263&gt;0,IF(AND(INDIRECT(ADDRESS($H263,44))=0,INDIRECT(ADDRESS($H263,38))&lt;&gt;"UL"),INDIRECT(ADDRESS($H263,COLUMN()-12)),0),0), IF($I263&gt;0,IF(AND(INDIRECT(ADDRESS($I263,44))=0,INDIRECT(ADDRESS($I263,38))&lt;&gt;"UL"),INDIRECT(ADDRESS($I263,COLUMN()-12)),0),0), IF($J263&gt;0,IF(AND(INDIRECT(ADDRESS($J263,44))=0,INDIRECT(ADDRESS($J263,38))&lt;&gt;"UL"),INDIRECT(ADDRESS($J263,COLUMN()-12)),0),0), IF($K263&gt;0,IF(AND(INDIRECT(ADDRESS($K263,44))=0,INDIRECT(ADDRESS($K263,38))&lt;&gt;"UL"),INDIRECT(ADDRESS($K263,COLUMN()-12)),0),0), IF($L263&gt;0,IF(AND(INDIRECT(ADDRESS($L263,44))=0,INDIRECT(ADDRESS($L263,38))&lt;&gt;"UL"),INDIRECT(ADDRESS($L263,COLUMN()-12)),0),0), IF($M263&gt;0,IF(AND(INDIRECT(ADDRESS($M263,44))=0,INDIRECT(ADDRESS($M263,38))&lt;&gt;"UL"),INDIRECT(ADDRESS($M263,COLUMN()-12)),0),0))</f>
        <v>0.66666666666666663</v>
      </c>
      <c r="BK263" s="57">
        <f t="shared" ca="1" si="196"/>
        <v>2</v>
      </c>
      <c r="BL263" s="58">
        <f t="shared" ca="1" si="210"/>
        <v>1.3333333333333333</v>
      </c>
      <c r="BM263" s="57" cm="1">
        <f t="array" aca="1" ref="BM263" ca="1">SUM(IF($C263&gt;0,IF(AND(INDIRECT(ADDRESS($C263,44))=0,INDIRECT(ADDRESS($C263,38))&lt;&gt;"UL"),INDIRECT(ADDRESS($C263,COLUMN()-12)),0),0), IF($D263&gt;0,IF(AND(INDIRECT(ADDRESS($D263,44))=0,INDIRECT(ADDRESS($D263,38))&lt;&gt;"UL"),INDIRECT(ADDRESS($D263,COLUMN()-12)),0),0), IF($E263&gt;0,IF(AND(INDIRECT(ADDRESS($E263,44))=0,INDIRECT(ADDRESS($E263,38))&lt;&gt;"UL"),INDIRECT(ADDRESS($E263,COLUMN()-12)),0),0), IF($F263&gt;0,IF(AND(INDIRECT(ADDRESS($F263,44))=0,INDIRECT(ADDRESS($F263,38))&lt;&gt;"UL"),INDIRECT(ADDRESS($F263,COLUMN()-12)),0),0), IF($G263&gt;0,IF(AND(INDIRECT(ADDRESS($G263,44))=0,INDIRECT(ADDRESS($G263,38))&lt;&gt;"UL"),INDIRECT(ADDRESS($G263,COLUMN()-12)),0),0), IF($H263&gt;0,IF(AND(INDIRECT(ADDRESS($H263,44))=0,INDIRECT(ADDRESS($H263,38))&lt;&gt;"UL"),INDIRECT(ADDRESS($H263,COLUMN()-12)),0),0), IF($I263&gt;0,IF(AND(INDIRECT(ADDRESS($I263,44))=0,INDIRECT(ADDRESS($I263,38))&lt;&gt;"UL"),INDIRECT(ADDRESS($I263,COLUMN()-12)),0),0), IF($J263&gt;0,IF(AND(INDIRECT(ADDRESS($J263,44))=0,INDIRECT(ADDRESS($J263,38))&lt;&gt;"UL"),INDIRECT(ADDRESS($J263,COLUMN()-12)),0),0), IF($K263&gt;0,IF(AND(INDIRECT(ADDRESS($K263,44))=0,INDIRECT(ADDRESS($K263,38))&lt;&gt;"UL"),INDIRECT(ADDRESS($K263,COLUMN()-11)),0),0), IF($L263&gt;0,IF(AND(INDIRECT(ADDRESS($L263,44))=0,INDIRECT(ADDRESS($L263,38))&lt;&gt;"UL"),INDIRECT(ADDRESS($L263,COLUMN()-11)),0),0), IF($M263&gt;0,IF(AND(INDIRECT(ADDRESS($M263,44))=0,INDIRECT(ADDRESS($M263,38))&lt;&gt;"UL"),INDIRECT(ADDRESS($M263,COLUMN()-11)),0),0))</f>
        <v>0.44444444444444453</v>
      </c>
      <c r="BN263" s="57" cm="1">
        <f t="array" aca="1" ref="BN263" ca="1">SUM(IF($C263&gt;0,IF(AND(INDIRECT(ADDRESS($C263,44))=0,INDIRECT(ADDRESS($C263,38))&lt;&gt;"UL"),INDIRECT(ADDRESS($C263,COLUMN()-12)),0),0), IF($D263&gt;0,IF(AND(INDIRECT(ADDRESS($D263,44))=0,INDIRECT(ADDRESS($D263,38))&lt;&gt;"UL"),INDIRECT(ADDRESS($D263,COLUMN()-12)),0),0), IF($E263&gt;0,IF(AND(INDIRECT(ADDRESS($E263,44))=0,INDIRECT(ADDRESS($E263,38))&lt;&gt;"UL"),INDIRECT(ADDRESS($E263,COLUMN()-12)),0),0), IF($F263&gt;0,IF(AND(INDIRECT(ADDRESS($F263,44))=0,INDIRECT(ADDRESS($F263,38))&lt;&gt;"UL"),INDIRECT(ADDRESS($F263,COLUMN()-12)),0),0), IF($G263&gt;0,IF(AND(INDIRECT(ADDRESS($G263,44))=0,INDIRECT(ADDRESS($G263,38))&lt;&gt;"UL"),INDIRECT(ADDRESS($G263,COLUMN()-12)),0),0), IF($H263&gt;0,IF(AND(INDIRECT(ADDRESS($H263,44))=0,INDIRECT(ADDRESS($H263,38))&lt;&gt;"UL"),INDIRECT(ADDRESS($H263,COLUMN()-12)),0),0), IF($I263&gt;0,IF(AND(INDIRECT(ADDRESS($I263,44))=0,INDIRECT(ADDRESS($I263,38))&lt;&gt;"UL"),INDIRECT(ADDRESS($I263,COLUMN()-12)),0),0), IF($J263&gt;0,IF(AND(INDIRECT(ADDRESS($J263,44))=0,INDIRECT(ADDRESS($J263,38))&lt;&gt;"UL"),INDIRECT(ADDRESS($J263,COLUMN()-12)),0),0), IF($K263&gt;0,IF(AND(INDIRECT(ADDRESS($K263,44))=0,INDIRECT(ADDRESS($K263,38))&lt;&gt;"UL"),INDIRECT(ADDRESS($K263,COLUMN()-11)),0),0), IF($L263&gt;0,IF(AND(INDIRECT(ADDRESS($L263,44))=0,INDIRECT(ADDRESS($L263,38))&lt;&gt;"UL"),INDIRECT(ADDRESS($L263,COLUMN()-11)),0),0), IF($M263&gt;0,IF(AND(INDIRECT(ADDRESS($M263,44))=0,INDIRECT(ADDRESS($M263,38))&lt;&gt;"UL"),INDIRECT(ADDRESS($M263,COLUMN()-11)),0),0))</f>
        <v>0.62222222222222223</v>
      </c>
      <c r="BO263" s="57" cm="1">
        <f t="array" aca="1" ref="BO263" ca="1">SUM(IF($C263&gt;0,IF(AND(INDIRECT(ADDRESS($C263,44))=0,INDIRECT(ADDRESS($C263,38))&lt;&gt;"UL"),INDIRECT(ADDRESS($C263,COLUMN()-12)),0),0), IF($D263&gt;0,IF(AND(INDIRECT(ADDRESS($D263,44))=0,INDIRECT(ADDRESS($D263,38))&lt;&gt;"UL"),INDIRECT(ADDRESS($D263,COLUMN()-12)),0),0), IF($E263&gt;0,IF(AND(INDIRECT(ADDRESS($E263,44))=0,INDIRECT(ADDRESS($E263,38))&lt;&gt;"UL"),INDIRECT(ADDRESS($E263,COLUMN()-12)),0),0), IF($F263&gt;0,IF(AND(INDIRECT(ADDRESS($F263,44))=0,INDIRECT(ADDRESS($F263,38))&lt;&gt;"UL"),INDIRECT(ADDRESS($F263,COLUMN()-12)),0),0), IF($G263&gt;0,IF(AND(INDIRECT(ADDRESS($G263,44))=0,INDIRECT(ADDRESS($G263,38))&lt;&gt;"UL"),INDIRECT(ADDRESS($G263,COLUMN()-12)),0),0), IF($H263&gt;0,IF(AND(INDIRECT(ADDRESS($H263,44))=0,INDIRECT(ADDRESS($H263,38))&lt;&gt;"UL"),INDIRECT(ADDRESS($H263,COLUMN()-12)),0),0), IF($I263&gt;0,IF(AND(INDIRECT(ADDRESS($I263,44))=0,INDIRECT(ADDRESS($I263,38))&lt;&gt;"UL"),INDIRECT(ADDRESS($I263,COLUMN()-12)),0),0), IF($J263&gt;0,IF(AND(INDIRECT(ADDRESS($J263,44))=0,INDIRECT(ADDRESS($J263,38))&lt;&gt;"UL"),INDIRECT(ADDRESS($J263,COLUMN()-12)),0),0), IF($K263&gt;0,IF(AND(INDIRECT(ADDRESS($K263,44))=0,INDIRECT(ADDRESS($K263,38))&lt;&gt;"UL"),INDIRECT(ADDRESS($K263,COLUMN()-11)),0),0), IF($L263&gt;0,IF(AND(INDIRECT(ADDRESS($L263,44))=0,INDIRECT(ADDRESS($L263,38))&lt;&gt;"UL"),INDIRECT(ADDRESS($L263,COLUMN()-11)),0),0), IF($M263&gt;0,IF(AND(INDIRECT(ADDRESS($M263,44))=0,INDIRECT(ADDRESS($M263,38))&lt;&gt;"UL"),INDIRECT(ADDRESS($M263,COLUMN()-11)),0),0))</f>
        <v>0.44444444444444453</v>
      </c>
      <c r="BP263" s="57" cm="1">
        <f t="array" aca="1" ref="BP263" ca="1">SUM(IF($C263&gt;0,IF(AND(INDIRECT(ADDRESS($C263,44))=0,INDIRECT(ADDRESS($C263,38))&lt;&gt;"UL"),INDIRECT(ADDRESS($C263,COLUMN()-12)),0),0), IF($D263&gt;0,IF(AND(INDIRECT(ADDRESS($D263,44))=0,INDIRECT(ADDRESS($D263,38))&lt;&gt;"UL"),INDIRECT(ADDRESS($D263,COLUMN()-12)),0),0), IF($E263&gt;0,IF(AND(INDIRECT(ADDRESS($E263,44))=0,INDIRECT(ADDRESS($E263,38))&lt;&gt;"UL"),INDIRECT(ADDRESS($E263,COLUMN()-12)),0),0), IF($F263&gt;0,IF(AND(INDIRECT(ADDRESS($F263,44))=0,INDIRECT(ADDRESS($F263,38))&lt;&gt;"UL"),INDIRECT(ADDRESS($F263,COLUMN()-12)),0),0), IF($G263&gt;0,IF(AND(INDIRECT(ADDRESS($G263,44))=0,INDIRECT(ADDRESS($G263,38))&lt;&gt;"UL"),INDIRECT(ADDRESS($G263,COLUMN()-12)),0),0), IF($H263&gt;0,IF(AND(INDIRECT(ADDRESS($H263,44))=0,INDIRECT(ADDRESS($H263,38))&lt;&gt;"UL"),INDIRECT(ADDRESS($H263,COLUMN()-12)),0),0), IF($I263&gt;0,IF(AND(INDIRECT(ADDRESS($I263,44))=0,INDIRECT(ADDRESS($I263,38))&lt;&gt;"UL"),INDIRECT(ADDRESS($I263,COLUMN()-12)),0),0), IF($J263&gt;0,IF(AND(INDIRECT(ADDRESS($J263,44))=0,INDIRECT(ADDRESS($J263,38))&lt;&gt;"UL"),INDIRECT(ADDRESS($J263,COLUMN()-12)),0),0), IF($K263&gt;0,IF(AND(INDIRECT(ADDRESS($K263,44))=0,INDIRECT(ADDRESS($K263,38))&lt;&gt;"UL"),INDIRECT(ADDRESS($K263,COLUMN()-11)),0),0), IF($L263&gt;0,IF(AND(INDIRECT(ADDRESS($L263,44))=0,INDIRECT(ADDRESS($L263,38))&lt;&gt;"UL"),INDIRECT(ADDRESS($L263,COLUMN()-11)),0),0), IF($M263&gt;0,IF(AND(INDIRECT(ADDRESS($M263,44))=0,INDIRECT(ADDRESS($M263,38))&lt;&gt;"UL"),INDIRECT(ADDRESS($M263,COLUMN()-11)),0),0))</f>
        <v>0.62222222222222223</v>
      </c>
      <c r="BQ263" s="57">
        <f t="shared" ca="1" si="197"/>
        <v>0.44444444444444453</v>
      </c>
      <c r="BR263" s="161">
        <f t="shared" ca="1" si="198"/>
        <v>76.902382163764059</v>
      </c>
      <c r="BS263" s="56"/>
      <c r="BT263" s="56">
        <f t="shared" ca="1" si="199"/>
        <v>3.1377209492458951</v>
      </c>
      <c r="BU263" s="89">
        <f t="shared" ca="1" si="200"/>
        <v>0.12068157497099596</v>
      </c>
      <c r="BV263" s="57" t="s">
        <v>33</v>
      </c>
      <c r="BW263" s="57" cm="1">
        <f t="array" aca="1" ref="BW263" ca="1">SUM(IF($C263&gt;0,IF(AND(INDIRECT(ADDRESS($C263,44))=0,INDIRECT(ADDRESS($C263,38))="UL",ISERROR(SEARCH("Rear",INDIRECT(ADDRESS($C263,33)))),ISERROR(SEARCH("Side",INDIRECT(ADDRESS($C263,33))))),INDIRECT(ADDRESS($C263,COLUMN())),0),0),IF($D263&gt;0,IF(AND(INDIRECT(ADDRESS($D263,44))=0,INDIRECT(ADDRESS($D263,38))="UL",ISERROR(SEARCH("Rear",INDIRECT(ADDRESS($D263,33)))),ISERROR(SEARCH("Side",INDIRECT(ADDRESS($D263,33))))),INDIRECT(ADDRESS($D263,COLUMN())),0),0),IF($E263&gt;0,IF(AND(INDIRECT(ADDRESS($E263,44))=0,INDIRECT(ADDRESS($E263,38))="UL",ISERROR(SEARCH("Rear",INDIRECT(ADDRESS($E263,33)))),ISERROR(SEARCH("Side",INDIRECT(ADDRESS($E263,33))))),INDIRECT(ADDRESS($E263,COLUMN())),0),0),IF($F263&gt;0,IF(AND(INDIRECT(ADDRESS($F263,44))=0,INDIRECT(ADDRESS($F263,38))="UL",ISERROR(SEARCH("Rear",INDIRECT(ADDRESS($F263,33)))),ISERROR(SEARCH("Side",INDIRECT(ADDRESS($F263,33))))),INDIRECT(ADDRESS($F263,COLUMN())),0),0),IF($G263&gt;0,IF(AND(INDIRECT(ADDRESS($G263,44))=0,INDIRECT(ADDRESS($G263,38))="UL",ISERROR(SEARCH("Rear",INDIRECT(ADDRESS($G263,33)))),ISERROR(SEARCH("Side",INDIRECT(ADDRESS($G263,33))))),INDIRECT(ADDRESS($G263,COLUMN())),0),0),IF($H263&gt;0,IF(AND(INDIRECT(ADDRESS($H263,44))=0,INDIRECT(ADDRESS($H263,38))="UL",ISERROR(SEARCH("Rear",INDIRECT(ADDRESS($H263,33)))),ISERROR(SEARCH("Side",INDIRECT(ADDRESS($H263,33))))),INDIRECT(ADDRESS($H263,COLUMN())),0),0),IF($I263&gt;0,IF(AND(INDIRECT(ADDRESS($I263,44))=0,INDIRECT(ADDRESS($I263,38))="UL",ISERROR(SEARCH("Rear",INDIRECT(ADDRESS($I263,33)))),ISERROR(SEARCH("Side",INDIRECT(ADDRESS($I263,33))))),INDIRECT(ADDRESS($I263,COLUMN())),0),0),IF($J263&gt;0,IF(AND(INDIRECT(ADDRESS($J263,44))=0,INDIRECT(ADDRESS($J263,38))="UL",ISERROR(SEARCH("Rear",INDIRECT(ADDRESS($J263,33)))),ISERROR(SEARCH("Side",INDIRECT(ADDRESS($J263,33))))),INDIRECT(ADDRESS($J263,COLUMN())),0),0),IF($K263&gt;0,IF(AND(INDIRECT(ADDRESS($K263,44))=0,INDIRECT(ADDRESS($K263,38))="UL",ISERROR(SEARCH("Rear",INDIRECT(ADDRESS($K263,33)))),ISERROR(SEARCH("Side",INDIRECT(ADDRESS($K263,33))))),INDIRECT(ADDRESS($K263,COLUMN())),0),0),IF($L263&gt;0,IF(AND(INDIRECT(ADDRESS($L263,44))=0,INDIRECT(ADDRESS($L263,38))="UL",ISERROR(SEARCH("Rear",INDIRECT(ADDRESS($L263,33)))),ISERROR(SEARCH("Side",INDIRECT(ADDRESS($L263,33))))),INDIRECT(ADDRESS($L263,COLUMN())),0),0),IF($M263&gt;0,IF(AND(INDIRECT(ADDRESS($M263,44))=0,INDIRECT(ADDRESS($M263,38))="UL",ISERROR(SEARCH("Rear",INDIRECT(ADDRESS($M263,33)))),ISERROR(SEARCH("Side",INDIRECT(ADDRESS($M263,33))))),INDIRECT(ADDRESS($M263,COLUMN())),0),0))</f>
        <v>0.22222222222222221</v>
      </c>
      <c r="BX263" s="57">
        <f t="shared" ca="1" si="201"/>
        <v>0.88888888888888884</v>
      </c>
      <c r="BY263" s="57" cm="1">
        <f t="array" aca="1" ref="BY263" ca="1">SUM(IF($C263&gt;0,IF(AND(INDIRECT(ADDRESS($C263,44))=0,INDIRECT(ADDRESS($C263,38))="UL"),INDIRECT(ADDRESS($C263,COLUMN())),0),0),IF($D263&gt;0,IF(AND(INDIRECT(ADDRESS($D263,44))=0,INDIRECT(ADDRESS($D263,38))="UL"),INDIRECT(ADDRESS($D263,COLUMN())),0),0),IF($E263&gt;0,IF(AND(INDIRECT(ADDRESS($E263,44))=0,INDIRECT(ADDRESS($E263,38))="UL"),INDIRECT(ADDRESS($E263,COLUMN())),0),0),IF($F263&gt;0,IF(AND(INDIRECT(ADDRESS($F263,44))=0,INDIRECT(ADDRESS($F263,38))="UL"),INDIRECT(ADDRESS($F263,COLUMN())),0),0),IF($G263&gt;0,IF(AND(INDIRECT(ADDRESS($G263,44))=0,INDIRECT(ADDRESS($G263,38))="UL"),INDIRECT(ADDRESS($G263,COLUMN())),0),0),IF($H263&gt;0,IF(AND(INDIRECT(ADDRESS($H263,44))=0,INDIRECT(ADDRESS($H263,38))="UL"),INDIRECT(ADDRESS($H263,COLUMN())),0),0),IF($I263&gt;0,IF(AND(INDIRECT(ADDRESS($I263,44))=0,INDIRECT(ADDRESS($I263,38))="UL"),INDIRECT(ADDRESS($I263,COLUMN())),0),0),IF($J263&gt;0,IF(AND(INDIRECT(ADDRESS($J263,44))=0,INDIRECT(ADDRESS($J263,38))="UL"),INDIRECT(ADDRESS($J263,COLUMN())),0),0),IF($K263&gt;0,IF(AND(INDIRECT(ADDRESS($K263,44))=0,INDIRECT(ADDRESS($K263,38))="UL"),INDIRECT(ADDRESS($K263,COLUMN())),0),0),IF($L263&gt;0,IF(AND(INDIRECT(ADDRESS($L263,44))=0,INDIRECT(ADDRESS($L263,38))="UL"),INDIRECT(ADDRESS($L263,COLUMN())),0),0),IF($M263&gt;0,IF(AND(INDIRECT(ADDRESS($M263,44))=0,INDIRECT(ADDRESS($M263,38))="UL"),INDIRECT(ADDRESS($M263,COLUMN())),0),0))</f>
        <v>0.21893004115226339</v>
      </c>
      <c r="BZ263" s="57" cm="1">
        <f t="array" aca="1" ref="BZ263" ca="1">SUM(IF($C263&gt;0,IF(AND(INDIRECT(ADDRESS($C263,44))=0,INDIRECT(ADDRESS($C263,38))="UL"),INDIRECT(ADDRESS($C263,COLUMN())),0),0),IF($D263&gt;0,IF(AND(INDIRECT(ADDRESS($D263,44))=0,INDIRECT(ADDRESS($D263,38))="UL"),INDIRECT(ADDRESS($D263,COLUMN())),0),0),IF($E263&gt;0,IF(AND(INDIRECT(ADDRESS($E263,44))=0,INDIRECT(ADDRESS($E263,38))="UL"),INDIRECT(ADDRESS($E263,COLUMN())),0),0),IF($F263&gt;0,IF(AND(INDIRECT(ADDRESS($F263,44))=0,INDIRECT(ADDRESS($F263,38))="UL"),INDIRECT(ADDRESS($F263,COLUMN())),0),0),IF($G263&gt;0,IF(AND(INDIRECT(ADDRESS($G263,44))=0,INDIRECT(ADDRESS($G263,38))="UL"),INDIRECT(ADDRESS($G263,COLUMN())),0),0),IF($H263&gt;0,IF(AND(INDIRECT(ADDRESS($H263,44))=0,INDIRECT(ADDRESS($H263,38))="UL"),INDIRECT(ADDRESS($H263,COLUMN())),0),0),IF($I263&gt;0,IF(AND(INDIRECT(ADDRESS($I263,44))=0,INDIRECT(ADDRESS($I263,38))="UL"),INDIRECT(ADDRESS($I263,COLUMN())),0),0),IF($J263&gt;0,IF(AND(INDIRECT(ADDRESS($J263,44))=0,INDIRECT(ADDRESS($J263,38))="UL"),INDIRECT(ADDRESS($J263,COLUMN())),0),0),IF($K263&gt;0,IF(AND(INDIRECT(ADDRESS($K263,44))=0,INDIRECT(ADDRESS($K263,38))="UL"),INDIRECT(ADDRESS($K263,COLUMN())),0),0),IF($L263&gt;0,IF(AND(INDIRECT(ADDRESS($L263,44))=0,INDIRECT(ADDRESS($L263,38))="UL"),INDIRECT(ADDRESS($L263,COLUMN())),0),0),IF($M263&gt;0,IF(AND(INDIRECT(ADDRESS($M263,44))=0,INDIRECT(ADDRESS($M263,38))="UL"),INDIRECT(ADDRESS($M263,COLUMN())),0),0))</f>
        <v>0.4736625514403292</v>
      </c>
      <c r="CA263" s="57">
        <f t="shared" ca="1" si="202"/>
        <v>0.21893004115226339</v>
      </c>
      <c r="CB263" s="57" cm="1">
        <f t="array" aca="1" ref="CB263" ca="1">SUM(IF($C263&gt;0,IF(AND(INDIRECT(ADDRESS($C263,44))=0,INDIRECT(ADDRESS($C263,38))&lt;&gt;"UL"),INDIRECT(ADDRESS($C263,COLUMN())),0),0),IF($D263&gt;0,IF(AND(INDIRECT(ADDRESS($D263,44))=0,INDIRECT(ADDRESS($D263,38))&lt;&gt;"UL"),INDIRECT(ADDRESS($D263,COLUMN())),0),0),IF($E263&gt;0,IF(AND(INDIRECT(ADDRESS($E263,44))=0,INDIRECT(ADDRESS($E263,38))&lt;&gt;"UL"),INDIRECT(ADDRESS($E263,COLUMN())),0),0),IF($F263&gt;0,IF(AND(INDIRECT(ADDRESS($F263,44))=0,INDIRECT(ADDRESS($F263,38))&lt;&gt;"UL"),INDIRECT(ADDRESS($F263,COLUMN())),0),0),IF($G263&gt;0,IF(AND(INDIRECT(ADDRESS($G263,44))=0,INDIRECT(ADDRESS($G263,38))&lt;&gt;"UL"),INDIRECT(ADDRESS($G263,COLUMN())),0),0),IF($H263&gt;0,IF(AND(INDIRECT(ADDRESS($H263,44))=0,INDIRECT(ADDRESS($H263,38))&lt;&gt;"UL"),INDIRECT(ADDRESS($H263,COLUMN())),0),0),IF($I263&gt;0,IF(AND(INDIRECT(ADDRESS($I263,44))=0,INDIRECT(ADDRESS($I263,38))&lt;&gt;"UL"),INDIRECT(ADDRESS($I263,COLUMN())),0),0),IF($J263&gt;0,IF(AND(INDIRECT(ADDRESS($J263,44))=0,INDIRECT(ADDRESS($J263,38))&lt;&gt;"UL"),INDIRECT(ADDRESS($J263,COLUMN())),0),0),IF($K263&gt;0,IF(AND(INDIRECT(ADDRESS($K263,44))=0,INDIRECT(ADDRESS($K263,38))&lt;&gt;"UL"),INDIRECT(ADDRESS($K263,COLUMN())),0),0),IF($L263&gt;0,IF(AND(INDIRECT(ADDRESS($L263,44))=0,INDIRECT(ADDRESS($L263,38))&lt;&gt;"UL"),INDIRECT(ADDRESS($L263,COLUMN())),0),0),IF($M263&gt;0,IF(AND(INDIRECT(ADDRESS($M263,44))=0,INDIRECT(ADDRESS($M263,38))&lt;&gt;"UL"),INDIRECT(ADDRESS($M263,COLUMN())),0),0))</f>
        <v>0.66666666666666663</v>
      </c>
      <c r="CC263" s="57">
        <f t="shared" ca="1" si="203"/>
        <v>2</v>
      </c>
      <c r="CD263" s="57" cm="1">
        <f t="array" aca="1" ref="CD263" ca="1">SUM(IF($C263&gt;0,IF(AND(INDIRECT(ADDRESS($C263,44))=0,INDIRECT(ADDRESS($C263,38))&lt;&gt;"UL"),INDIRECT(ADDRESS($C263,COLUMN())),0),0),IF($D263&gt;0,IF(AND(INDIRECT(ADDRESS($D263,44))=0,INDIRECT(ADDRESS($D263,38))&lt;&gt;"UL"),INDIRECT(ADDRESS($D263,COLUMN())),0),0),IF($E263&gt;0,IF(AND(INDIRECT(ADDRESS($E263,44))=0,INDIRECT(ADDRESS($E263,38))&lt;&gt;"UL"),INDIRECT(ADDRESS($E263,COLUMN())),0),0),IF($F263&gt;0,IF(AND(INDIRECT(ADDRESS($F263,44))=0,INDIRECT(ADDRESS($F263,38))&lt;&gt;"UL"),INDIRECT(ADDRESS($F263,COLUMN())),0),0),IF($G263&gt;0,IF(AND(INDIRECT(ADDRESS($G263,44))=0,INDIRECT(ADDRESS($G263,38))&lt;&gt;"UL"),INDIRECT(ADDRESS($G263,COLUMN())),0),0),IF($H263&gt;0,IF(AND(INDIRECT(ADDRESS($H263,44))=0,INDIRECT(ADDRESS($H263,38))&lt;&gt;"UL"),INDIRECT(ADDRESS($H263,COLUMN())),0),0),IF($I263&gt;0,IF(AND(INDIRECT(ADDRESS($I263,44))=0,INDIRECT(ADDRESS($I263,38))&lt;&gt;"UL"),INDIRECT(ADDRESS($I263,COLUMN())),0),0),IF($J263&gt;0,IF(AND(INDIRECT(ADDRESS($J263,44))=0,INDIRECT(ADDRESS($J263,38))&lt;&gt;"UL"),INDIRECT(ADDRESS($J263,COLUMN())),0),0),IF($K263&gt;0,IF(AND(INDIRECT(ADDRESS($K263,44))=0,INDIRECT(ADDRESS($K263,38))&lt;&gt;"UL"),INDIRECT(ADDRESS($K263,COLUMN())),0),0),IF($L263&gt;0,IF(AND(INDIRECT(ADDRESS($L263,44))=0,INDIRECT(ADDRESS($L263,38))&lt;&gt;"UL"),INDIRECT(ADDRESS($L263,COLUMN())),0),0),IF($M263&gt;0,IF(AND(INDIRECT(ADDRESS($M263,44))=0,INDIRECT(ADDRESS($M263,38))&lt;&gt;"UL"),INDIRECT(ADDRESS($M263,COLUMN())),0),0))</f>
        <v>0.22222222222222221</v>
      </c>
      <c r="CE263" s="57" cm="1">
        <f t="array" aca="1" ref="CE263" ca="1">SUM(IF($C263&gt;0,IF(AND(INDIRECT(ADDRESS($C263,44))=0,INDIRECT(ADDRESS($C263,38))&lt;&gt;"UL"),INDIRECT(ADDRESS($C263,COLUMN())),0),0),IF($D263&gt;0,IF(AND(INDIRECT(ADDRESS($D263,44))=0,INDIRECT(ADDRESS($D263,38))&lt;&gt;"UL"),INDIRECT(ADDRESS($D263,COLUMN())),0),0),IF($E263&gt;0,IF(AND(INDIRECT(ADDRESS($E263,44))=0,INDIRECT(ADDRESS($E263,38))&lt;&gt;"UL"),INDIRECT(ADDRESS($E263,COLUMN())),0),0),IF($F263&gt;0,IF(AND(INDIRECT(ADDRESS($F263,44))=0,INDIRECT(ADDRESS($F263,38))&lt;&gt;"UL"),INDIRECT(ADDRESS($F263,COLUMN())),0),0),IF($G263&gt;0,IF(AND(INDIRECT(ADDRESS($G263,44))=0,INDIRECT(ADDRESS($G263,38))&lt;&gt;"UL"),INDIRECT(ADDRESS($G263,COLUMN())),0),0),IF($H263&gt;0,IF(AND(INDIRECT(ADDRESS($H263,44))=0,INDIRECT(ADDRESS($H263,38))&lt;&gt;"UL"),INDIRECT(ADDRESS($H263,COLUMN())),0),0),IF($I263&gt;0,IF(AND(INDIRECT(ADDRESS($I263,44))=0,INDIRECT(ADDRESS($I263,38))&lt;&gt;"UL"),INDIRECT(ADDRESS($I263,COLUMN())),0),0),IF($J263&gt;0,IF(AND(INDIRECT(ADDRESS($J263,44))=0,INDIRECT(ADDRESS($J263,38))&lt;&gt;"UL"),INDIRECT(ADDRESS($J263,COLUMN())),0),0),IF($K263&gt;0,IF(AND(INDIRECT(ADDRESS($K263,44))=0,INDIRECT(ADDRESS($K263,38))&lt;&gt;"UL"),INDIRECT(ADDRESS($K263,COLUMN())),0),0),IF($L263&gt;0,IF(AND(INDIRECT(ADDRESS($L263,44))=0,INDIRECT(ADDRESS($L263,38))&lt;&gt;"UL"),INDIRECT(ADDRESS($L263,COLUMN())),0),0),IF($M263&gt;0,IF(AND(INDIRECT(ADDRESS($M263,44))=0,INDIRECT(ADDRESS($M263,38))&lt;&gt;"UL"),INDIRECT(ADDRESS($M263,COLUMN())),0),0))</f>
        <v>0.66666666666666663</v>
      </c>
      <c r="CF263" s="57">
        <f t="shared" ca="1" si="204"/>
        <v>0.22222222222222221</v>
      </c>
      <c r="CG263" s="57">
        <f t="shared" ca="1" si="205"/>
        <v>3.0156159879815085</v>
      </c>
      <c r="CH263" s="57">
        <f t="shared" ca="1" si="206"/>
        <v>0.1159852303069811</v>
      </c>
      <c r="CI263" s="19">
        <f t="shared" ca="1" si="207"/>
        <v>17.749185535943234</v>
      </c>
      <c r="CJ263" s="19"/>
      <c r="CK263" s="57" cm="1">
        <f t="array" aca="1" ref="CK263" ca="1">IF(AU263="S", SUM(IF($C263&gt;0,IF(INDIRECT(ADDRESS($C263,43))&lt;&gt;1,INDIRECT(ADDRESS($C263,48)),0),0), IF($D263&gt;0,IF(INDIRECT(ADDRESS($D263,43))&lt;&gt;1,INDIRECT(ADDRESS($D263,48)),0),0), IF($E263&gt;0,IF(INDIRECT(ADDRESS($E263,43))&lt;&gt;1,INDIRECT(ADDRESS($E263,48)),0),0), IF($F263&gt;0,IF(INDIRECT(ADDRESS($F263,43))&lt;&gt;1,INDIRECT(ADDRESS($F263,48)),0),0), IF($G263&gt;0,IF(INDIRECT(ADDRESS($G263,43))&lt;&gt;1,INDIRECT(ADDRESS($G263,48)),0),0), IF($H263&gt;0,IF(INDIRECT(ADDRESS($H263,43))&lt;&gt;1,INDIRECT(ADDRESS($H263,48)),0),0), IF($I263&gt;0,IF(INDIRECT(ADDRESS($I263,43))&lt;&gt;1,INDIRECT(ADDRESS($I263,48)),0),0), IF($J263&gt;0,IF(INDIRECT(ADDRESS($J263,43))&lt;&gt;1,INDIRECT(ADDRESS($J263,48)),0),0), IF($K263&gt;0,IF(INDIRECT(ADDRESS($K263,43))&lt;&gt;1,INDIRECT(ADDRESS($K263,48)),0),0), IF($L263&gt;0,IF(INDIRECT(ADDRESS($L263,43))&lt;&gt;1,INDIRECT(ADDRESS($L263,48)),0),0), IF($M263&gt;0,IF(INDIRECT(ADDRESS($M263,43))&lt;&gt;1,INDIRECT(ADDRESS($M263,48)),0),0)), IF(AU263="L",SUM(IF($C263&gt;0,IF(INDIRECT(ADDRESS($C263,43))&lt;&gt;1,INDIRECT(ADDRESS($C263,50)),0),0), IF($D263&gt;0,IF(INDIRECT(ADDRESS($D263,43))&lt;&gt;1,INDIRECT(ADDRESS($D263,50)),0),0), IF($E263&gt;0,IF(INDIRECT(ADDRESS($E263,43))&lt;&gt;1,INDIRECT(ADDRESS($E263,50)),0),0), IF($F263&gt;0,IF(INDIRECT(ADDRESS($F263,43))&lt;&gt;1,INDIRECT(ADDRESS($F263,50)),0),0), IF($G263&gt;0,IF(INDIRECT(ADDRESS($G263,43))&lt;&gt;1,INDIRECT(ADDRESS($G263,50)),0),0), IF($G263&gt;0,IF(INDIRECT(ADDRESS($G263,43))&lt;&gt;1,INDIRECT(ADDRESS($G263,50)),0),0), IF($H263&gt;0,IF(INDIRECT(ADDRESS($H263,43))&lt;&gt;1,INDIRECT(ADDRESS($H263,50)),0),0), IF($I263&gt;0,IF(INDIRECT(ADDRESS($I263,43))&lt;&gt;1,INDIRECT(ADDRESS($I263,50)),0),0), IF($J263&gt;0,IF(INDIRECT(ADDRESS($J263,43))&lt;&gt;1,INDIRECT(ADDRESS($J263,50)),0),0), IF($K263&gt;0,IF(INDIRECT(ADDRESS($K263,43))&lt;&gt;1,INDIRECT(ADDRESS($K263,50)),0),0), IF($L263&gt;0,IF(INDIRECT(ADDRESS($L263,43))&lt;&gt;1,INDIRECT(ADDRESS($L263,50)),0),0), IF($M263&gt;0,IF(INDIRECT(ADDRESS($M263,43))&lt;&gt;1,INDIRECT(ADDRESS($M263,50)),0),0)), SUM(IF($C263&gt;0,IF(INDIRECT(ADDRESS($C263,43))&lt;&gt;1,INDIRECT(ADDRESS($C263,49)),0),0), IF($D263&gt;0,IF(INDIRECT(ADDRESS($D263,43))&lt;&gt;1,INDIRECT(ADDRESS($D263,49)),0),0), IF($E263&gt;0,IF(INDIRECT(ADDRESS($E263,43))&lt;&gt;1,INDIRECT(ADDRESS($E263,49)),0),0), IF($F263&gt;0,IF(INDIRECT(ADDRESS($F263,43))&lt;&gt;1,INDIRECT(ADDRESS($F263,49)),0),0), IF($G263&gt;0,IF(INDIRECT(ADDRESS($G263,43))&lt;&gt;1,INDIRECT(ADDRESS($G263,49)),0),0), IF($G263&gt;0,IF(INDIRECT(ADDRESS($G263,43))&lt;&gt;1,INDIRECT(ADDRESS($G263,49)),0),0), IF($H263&gt;0,IF(INDIRECT(ADDRESS($H263,43))&lt;&gt;1,INDIRECT(ADDRESS($H263,49)),0),0), IF($I263&gt;0,IF(INDIRECT(ADDRESS($I263,43))&lt;&gt;1,INDIRECT(ADDRESS($I263,49)),0),0), IF($J263&gt;0,IF(INDIRECT(ADDRESS($J263,43))&lt;&gt;1,INDIRECT(ADDRESS($J263,49)),0),0), IF($K263&gt;0,IF(INDIRECT(ADDRESS($K263,43))&lt;&gt;1,INDIRECT(ADDRESS($K263,49)),0),0), IF($L263&gt;0,IF(INDIRECT(ADDRESS($L263,43))&lt;&gt;1,INDIRECT(ADDRESS($L263,49)),0),0), IF($M263&gt;0,IF(INDIRECT(ADDRESS($M263,43))&lt;&gt;1,INDIRECT(ADDRESS($M263,49)),0),0))))</f>
        <v>3.2777777777777772</v>
      </c>
      <c r="CL263" s="57" cm="1">
        <f t="array" aca="1" ref="CL263" ca="1">SUM(IF($C263&gt;0,IF(INDIRECT(ADDRESS($C263,44))=1,INDIRECT(ADDRESS($C263,90)),0),0), IF($D263&gt;0,IF(INDIRECT(ADDRESS($D263,44))=1,INDIRECT(ADDRESS($D263,90)),0),0), IF($E263&gt;0,IF(INDIRECT(ADDRESS($E263,44))=1,INDIRECT(ADDRESS($E263,90)),0),0), IF($F263&gt;0,IF(INDIRECT(ADDRESS($F263,44))=1,INDIRECT(ADDRESS($F263,90)),0),0), IF($G263&gt;0,IF(INDIRECT(ADDRESS($G263,44))=1,INDIRECT(ADDRESS($G263,90)),0),0), IF($H263&gt;0,IF(INDIRECT(ADDRESS($H263,44))=1,INDIRECT(ADDRESS($H263,90)),0),0), IF($I263&gt;0,IF(INDIRECT(ADDRESS($I263,44))=1,INDIRECT(ADDRESS($I263,90)),0),0), IF($J263&gt;0,IF(INDIRECT(ADDRESS($J263,44))=1,INDIRECT(ADDRESS($J263,90)),0),0), IF($K263&gt;0,IF(INDIRECT(ADDRESS($K263,44))=1,INDIRECT(ADDRESS($K263,90)),0),0), IF($L263&gt;0,IF(INDIRECT(ADDRESS($L263,44))=1,INDIRECT(ADDRESS($L263,90)),0),0), IF($M263&gt;0,IF(INDIRECT(ADDRESS($M263,44))=1,INDIRECT(ADDRESS($M263,90)),0),0))</f>
        <v>0</v>
      </c>
      <c r="CM263" s="56">
        <f t="shared" ca="1" si="208"/>
        <v>0.88843795466555853</v>
      </c>
      <c r="CN263" s="59"/>
    </row>
    <row r="264" spans="1:92" x14ac:dyDescent="0.25">
      <c r="A264" s="52" t="s">
        <v>434</v>
      </c>
      <c r="B264" s="67">
        <v>209</v>
      </c>
      <c r="C264" s="67">
        <v>216</v>
      </c>
      <c r="D264" s="67">
        <v>217</v>
      </c>
      <c r="E264" s="67">
        <v>218</v>
      </c>
      <c r="F264" s="67">
        <v>238</v>
      </c>
      <c r="G264" s="67">
        <v>238</v>
      </c>
      <c r="H264" s="67">
        <v>238</v>
      </c>
      <c r="I264" s="67">
        <v>239</v>
      </c>
      <c r="J264" s="67">
        <v>239</v>
      </c>
      <c r="K264" s="67"/>
      <c r="L264" s="67"/>
      <c r="M264" s="67"/>
      <c r="N264" s="67">
        <f ca="1">SUM(INDIRECT(ADDRESS(B264,COLUMN())),IF(C264&gt;0,INDIRECT(ADDRESS(C264,COLUMN())),0),IF(D264&gt;0,INDIRECT(ADDRESS(D264,COLUMN())),0),IF(E264&gt;0,INDIRECT(ADDRESS(E264,COLUMN())),0),IF(F264&gt;0,INDIRECT(ADDRESS(F264,COLUMN())),0),IF(G264&gt;0,INDIRECT(ADDRESS(G264,COLUMN())),0),IF(H264&gt;0,INDIRECT(ADDRESS(H264,COLUMN())),0),IF(I264&gt;0,INDIRECT(ADDRESS(I264,COLUMN())),0),IF(J264&gt;0,INDIRECT(ADDRESS(J264,COLUMN())),0),IF(K264&gt;0,INDIRECT(ADDRESS(K264,COLUMN())),0),IF(L264&gt;0,INDIRECT(ADDRESS(L264,COLUMN())),0),IF(M264&gt;0,INDIRECT(ADDRESS(M264,COLUMN())),0))</f>
        <v>32</v>
      </c>
      <c r="O264" s="67" t="str" cm="1">
        <f t="array" aca="1" ref="O264" ca="1">INDIRECT(ADDRESS($B264,COLUMN()))</f>
        <v>Fighter</v>
      </c>
      <c r="P264" s="67" cm="1">
        <f t="array" aca="1" ref="P264" ca="1">INDIRECT(ADDRESS($B264,COLUMN()))</f>
        <v>3</v>
      </c>
      <c r="Q264" s="67" cm="1">
        <f t="array" aca="1" ref="Q264" ca="1">INDIRECT(ADDRESS($B264,COLUMN()))</f>
        <v>0</v>
      </c>
      <c r="R264" s="67" cm="1">
        <f t="array" aca="1" ref="R264" ca="1">INDIRECT(ADDRESS($B264,COLUMN()))</f>
        <v>0</v>
      </c>
      <c r="S264" s="67" cm="1">
        <f t="array" aca="1" ref="S264" ca="1">INDIRECT(ADDRESS($B264,COLUMN()))</f>
        <v>1</v>
      </c>
      <c r="T264" s="67" t="str" cm="1">
        <f t="array" aca="1" ref="T264" ca="1">INDIRECT(ADDRESS($B264,COLUMN()))</f>
        <v>1-4</v>
      </c>
      <c r="U264" s="67" cm="1">
        <f t="array" aca="1" ref="U264" ca="1">INDIRECT(ADDRESS($B264,COLUMN()))</f>
        <v>4</v>
      </c>
      <c r="V264" s="67" cm="1">
        <f t="array" aca="1" ref="V264" ca="1">INDIRECT(ADDRESS($B264,COLUMN()))</f>
        <v>0</v>
      </c>
      <c r="W264" s="67" cm="1">
        <f t="array" aca="1" ref="W264" ca="1">INDIRECT(ADDRESS($B264,COLUMN()))</f>
        <v>4</v>
      </c>
      <c r="X264" s="67" cm="1">
        <f t="array" aca="1" ref="X264" ca="1">INDIRECT(ADDRESS($B264,COLUMN()))</f>
        <v>7</v>
      </c>
      <c r="Y264" s="67" cm="1">
        <f t="array" aca="1" ref="Y264" ca="1">INDIRECT(ADDRESS($B264,COLUMN()))</f>
        <v>3</v>
      </c>
      <c r="Z264" s="67" cm="1">
        <f t="array" aca="1" ref="Z264" ca="1">INDIRECT(ADDRESS($B264,COLUMN()))</f>
        <v>4</v>
      </c>
      <c r="AA264" s="67" cm="1">
        <f t="array" aca="1" ref="AA264" ca="1">INDIRECT(ADDRESS($B264,COLUMN()))</f>
        <v>0</v>
      </c>
      <c r="AB264" s="56">
        <f t="shared" ca="1" si="209"/>
        <v>0.66647564568859019</v>
      </c>
      <c r="AC264" s="56">
        <f t="shared" ca="1" si="191"/>
        <v>0.69762524482055777</v>
      </c>
      <c r="AD264" s="56">
        <f t="shared" ca="1" si="192"/>
        <v>1.8198919430101508</v>
      </c>
      <c r="AF264" s="52"/>
      <c r="AG264" s="52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2"/>
      <c r="AU264" s="54" t="s">
        <v>33</v>
      </c>
      <c r="AV264" s="57" cm="1">
        <f t="array" aca="1" ref="AV264" ca="1">SUM(IF($C264&gt;0,IF(AND(INDIRECT(ADDRESS($C264,44))=0,INDIRECT(ADDRESS($C264,38))="UL",ISERROR(SEARCH("Rear",INDIRECT(ADDRESS($C264,33)))),ISERROR(SEARCH("Side",INDIRECT(ADDRESS($C264,33))))),INDIRECT(ADDRESS($C264,COLUMN())),0),0),IF($D264&gt;0,IF(AND(INDIRECT(ADDRESS($D264,44))=0,INDIRECT(ADDRESS($D264,38))="UL",ISERROR(SEARCH("Rear",INDIRECT(ADDRESS($D264,33)))),ISERROR(SEARCH("Side",INDIRECT(ADDRESS($D264,33))))),INDIRECT(ADDRESS($D264,COLUMN())),0),0),IF($E264&gt;0,IF(AND(INDIRECT(ADDRESS($E264,44))=0,INDIRECT(ADDRESS($E264,38))="UL",ISERROR(SEARCH("Rear",INDIRECT(ADDRESS($E264,33)))),ISERROR(SEARCH("Side",INDIRECT(ADDRESS($E264,33))))),INDIRECT(ADDRESS($E264,COLUMN())),0),0),IF($F264&gt;0,IF(AND(INDIRECT(ADDRESS($F264,44))=0,INDIRECT(ADDRESS($F264,38))="UL",ISERROR(SEARCH("Rear",INDIRECT(ADDRESS($F264,33)))),ISERROR(SEARCH("Side",INDIRECT(ADDRESS($F264,33))))),INDIRECT(ADDRESS($F264,COLUMN())),0),0),IF($G264&gt;0,IF(AND(INDIRECT(ADDRESS($G264,44))=0,INDIRECT(ADDRESS($G264,38))="UL",ISERROR(SEARCH("Rear",INDIRECT(ADDRESS($G264,33)))),ISERROR(SEARCH("Side",INDIRECT(ADDRESS($G264,33))))),INDIRECT(ADDRESS($G264,COLUMN())),0),0),IF($H264&gt;0,IF(AND(INDIRECT(ADDRESS($H264,44))=0,INDIRECT(ADDRESS($H264,38))="UL",ISERROR(SEARCH("Rear",INDIRECT(ADDRESS($H264,33)))),ISERROR(SEARCH("Side",INDIRECT(ADDRESS($H264,33))))),INDIRECT(ADDRESS($H264,COLUMN())),0),0),IF($I264&gt;0,IF(AND(INDIRECT(ADDRESS($I264,44))=0,INDIRECT(ADDRESS($I264,38))="UL",ISERROR(SEARCH("Rear",INDIRECT(ADDRESS($I264,33)))),ISERROR(SEARCH("Side",INDIRECT(ADDRESS($I264,33))))),INDIRECT(ADDRESS($I264,COLUMN())),0),0),IF($J264&gt;0,IF(AND(INDIRECT(ADDRESS($J264,44))=0,INDIRECT(ADDRESS($J264,38))="UL",ISERROR(SEARCH("Rear",INDIRECT(ADDRESS($J264,33)))),ISERROR(SEARCH("Side",INDIRECT(ADDRESS($J264,33))))),INDIRECT(ADDRESS($J264,COLUMN())),0),0),IF($K264&gt;0,IF(AND(INDIRECT(ADDRESS($K264,44))=0,INDIRECT(ADDRESS($K264,38))="UL",ISERROR(SEARCH("Rear",INDIRECT(ADDRESS($K264,33)))),ISERROR(SEARCH("Side",INDIRECT(ADDRESS($K264,33))))),INDIRECT(ADDRESS($K264,COLUMN())),0),0),IF($L264&gt;0,IF(AND(INDIRECT(ADDRESS($L264,44))=0,INDIRECT(ADDRESS($L264,38))="UL",ISERROR(SEARCH("Rear",INDIRECT(ADDRESS($L264,33)))),ISERROR(SEARCH("Side",INDIRECT(ADDRESS($L264,33))))),INDIRECT(ADDRESS($L264,COLUMN())),0),0),IF($M264&gt;0,IF(AND(INDIRECT(ADDRESS($M264,44))=0,INDIRECT(ADDRESS($M264,38))="UL",ISERROR(SEARCH("Rear",INDIRECT(ADDRESS($M264,33)))),ISERROR(SEARCH("Side",INDIRECT(ADDRESS($M264,33))))),INDIRECT(ADDRESS($M264,COLUMN())),0),0))</f>
        <v>0.88888888888888884</v>
      </c>
      <c r="AW264" s="57" cm="1">
        <f t="array" aca="1" ref="AW264" ca="1">SUM(IF($C264&gt;0,IF(AND(INDIRECT(ADDRESS($C264,44))=0,INDIRECT(ADDRESS($C264,38))="UL",ISERROR(SEARCH("Rear",INDIRECT(ADDRESS($C264,33)))),ISERROR(SEARCH("Side",INDIRECT(ADDRESS($C264,33))))),INDIRECT(ADDRESS($C264,COLUMN())),0),0),IF($D264&gt;0,IF(AND(INDIRECT(ADDRESS($D264,44))=0,INDIRECT(ADDRESS($D264,38))="UL",ISERROR(SEARCH("Rear",INDIRECT(ADDRESS($D264,33)))),ISERROR(SEARCH("Side",INDIRECT(ADDRESS($D264,33))))),INDIRECT(ADDRESS($D264,COLUMN())),0),0),IF($E264&gt;0,IF(AND(INDIRECT(ADDRESS($E264,44))=0,INDIRECT(ADDRESS($E264,38))="UL",ISERROR(SEARCH("Rear",INDIRECT(ADDRESS($E264,33)))),ISERROR(SEARCH("Side",INDIRECT(ADDRESS($E264,33))))),INDIRECT(ADDRESS($E264,COLUMN())),0),0),IF($F264&gt;0,IF(AND(INDIRECT(ADDRESS($F264,44))=0,INDIRECT(ADDRESS($F264,38))="UL",ISERROR(SEARCH("Rear",INDIRECT(ADDRESS($F264,33)))),ISERROR(SEARCH("Side",INDIRECT(ADDRESS($F264,33))))),INDIRECT(ADDRESS($F264,COLUMN())),0),0),IF($G264&gt;0,IF(AND(INDIRECT(ADDRESS($G264,44))=0,INDIRECT(ADDRESS($G264,38))="UL",ISERROR(SEARCH("Rear",INDIRECT(ADDRESS($G264,33)))),ISERROR(SEARCH("Side",INDIRECT(ADDRESS($G264,33))))),INDIRECT(ADDRESS($G264,COLUMN())),0),0),IF($H264&gt;0,IF(AND(INDIRECT(ADDRESS($H264,44))=0,INDIRECT(ADDRESS($H264,38))="UL",ISERROR(SEARCH("Rear",INDIRECT(ADDRESS($H264,33)))),ISERROR(SEARCH("Side",INDIRECT(ADDRESS($H264,33))))),INDIRECT(ADDRESS($H264,COLUMN())),0),0),IF($I264&gt;0,IF(AND(INDIRECT(ADDRESS($I264,44))=0,INDIRECT(ADDRESS($I264,38))="UL",ISERROR(SEARCH("Rear",INDIRECT(ADDRESS($I264,33)))),ISERROR(SEARCH("Side",INDIRECT(ADDRESS($I264,33))))),INDIRECT(ADDRESS($I264,COLUMN())),0),0),IF($J264&gt;0,IF(AND(INDIRECT(ADDRESS($J264,44))=0,INDIRECT(ADDRESS($J264,38))="UL",ISERROR(SEARCH("Rear",INDIRECT(ADDRESS($J264,33)))),ISERROR(SEARCH("Side",INDIRECT(ADDRESS($J264,33))))),INDIRECT(ADDRESS($J264,COLUMN())),0),0),IF($K264&gt;0,IF(AND(INDIRECT(ADDRESS($K264,44))=0,INDIRECT(ADDRESS($K264,38))="UL",ISERROR(SEARCH("Rear",INDIRECT(ADDRESS($K264,33)))),ISERROR(SEARCH("Side",INDIRECT(ADDRESS($K264,33))))),INDIRECT(ADDRESS($K264,COLUMN())),0),0),IF($L264&gt;0,IF(AND(INDIRECT(ADDRESS($L264,44))=0,INDIRECT(ADDRESS($L264,38))="UL",ISERROR(SEARCH("Rear",INDIRECT(ADDRESS($L264,33)))),ISERROR(SEARCH("Side",INDIRECT(ADDRESS($L264,33))))),INDIRECT(ADDRESS($L264,COLUMN())),0),0),IF($M264&gt;0,IF(AND(INDIRECT(ADDRESS($M264,44))=0,INDIRECT(ADDRESS($M264,38))="UL",ISERROR(SEARCH("Rear",INDIRECT(ADDRESS($M264,33)))),ISERROR(SEARCH("Side",INDIRECT(ADDRESS($M264,33))))),INDIRECT(ADDRESS($M264,COLUMN())),0),0))</f>
        <v>0.44444444444444442</v>
      </c>
      <c r="AX264" s="57" cm="1">
        <f t="array" aca="1" ref="AX264" ca="1">SUM(IF($C264&gt;0,IF(AND(INDIRECT(ADDRESS($C264,44))=0,INDIRECT(ADDRESS($C264,38))="UL",ISERROR(SEARCH("Rear",INDIRECT(ADDRESS($C264,33)))),ISERROR(SEARCH("Side",INDIRECT(ADDRESS($C264,33))))),INDIRECT(ADDRESS($C264,COLUMN())),0),0),IF($D264&gt;0,IF(AND(INDIRECT(ADDRESS($D264,44))=0,INDIRECT(ADDRESS($D264,38))="UL",ISERROR(SEARCH("Rear",INDIRECT(ADDRESS($D264,33)))),ISERROR(SEARCH("Side",INDIRECT(ADDRESS($D264,33))))),INDIRECT(ADDRESS($D264,COLUMN())),0),0),IF($E264&gt;0,IF(AND(INDIRECT(ADDRESS($E264,44))=0,INDIRECT(ADDRESS($E264,38))="UL",ISERROR(SEARCH("Rear",INDIRECT(ADDRESS($E264,33)))),ISERROR(SEARCH("Side",INDIRECT(ADDRESS($E264,33))))),INDIRECT(ADDRESS($E264,COLUMN())),0),0),IF($F264&gt;0,IF(AND(INDIRECT(ADDRESS($F264,44))=0,INDIRECT(ADDRESS($F264,38))="UL",ISERROR(SEARCH("Rear",INDIRECT(ADDRESS($F264,33)))),ISERROR(SEARCH("Side",INDIRECT(ADDRESS($F264,33))))),INDIRECT(ADDRESS($F264,COLUMN())),0),0),IF($G264&gt;0,IF(AND(INDIRECT(ADDRESS($G264,44))=0,INDIRECT(ADDRESS($G264,38))="UL",ISERROR(SEARCH("Rear",INDIRECT(ADDRESS($G264,33)))),ISERROR(SEARCH("Side",INDIRECT(ADDRESS($G264,33))))),INDIRECT(ADDRESS($G264,COLUMN())),0),0),IF($H264&gt;0,IF(AND(INDIRECT(ADDRESS($H264,44))=0,INDIRECT(ADDRESS($H264,38))="UL",ISERROR(SEARCH("Rear",INDIRECT(ADDRESS($H264,33)))),ISERROR(SEARCH("Side",INDIRECT(ADDRESS($H264,33))))),INDIRECT(ADDRESS($H264,COLUMN())),0),0),IF($I264&gt;0,IF(AND(INDIRECT(ADDRESS($I264,44))=0,INDIRECT(ADDRESS($I264,38))="UL",ISERROR(SEARCH("Rear",INDIRECT(ADDRESS($I264,33)))),ISERROR(SEARCH("Side",INDIRECT(ADDRESS($I264,33))))),INDIRECT(ADDRESS($I264,COLUMN())),0),0),IF($J264&gt;0,IF(AND(INDIRECT(ADDRESS($J264,44))=0,INDIRECT(ADDRESS($J264,38))="UL",ISERROR(SEARCH("Rear",INDIRECT(ADDRESS($J264,33)))),ISERROR(SEARCH("Side",INDIRECT(ADDRESS($J264,33))))),INDIRECT(ADDRESS($J264,COLUMN())),0),0),IF($K264&gt;0,IF(AND(INDIRECT(ADDRESS($K264,44))=0,INDIRECT(ADDRESS($K264,38))="UL",ISERROR(SEARCH("Rear",INDIRECT(ADDRESS($K264,33)))),ISERROR(SEARCH("Side",INDIRECT(ADDRESS($K264,33))))),INDIRECT(ADDRESS($K264,COLUMN())),0),0),IF($L264&gt;0,IF(AND(INDIRECT(ADDRESS($L264,44))=0,INDIRECT(ADDRESS($L264,38))="UL",ISERROR(SEARCH("Rear",INDIRECT(ADDRESS($L264,33)))),ISERROR(SEARCH("Side",INDIRECT(ADDRESS($L264,33))))),INDIRECT(ADDRESS($L264,COLUMN())),0),0),IF($M264&gt;0,IF(AND(INDIRECT(ADDRESS($M264,44))=0,INDIRECT(ADDRESS($M264,38))="UL",ISERROR(SEARCH("Rear",INDIRECT(ADDRESS($M264,33)))),ISERROR(SEARCH("Side",INDIRECT(ADDRESS($M264,33))))),INDIRECT(ADDRESS($M264,COLUMN())),0),0))</f>
        <v>0</v>
      </c>
      <c r="AY264" s="58">
        <f t="shared" ca="1" si="193"/>
        <v>0.88888888888888884</v>
      </c>
      <c r="AZ264" s="58">
        <f t="shared" ca="1" si="194"/>
        <v>0.44444444444444442</v>
      </c>
      <c r="BA264" s="58" cm="1">
        <f t="array" aca="1" ref="BA264" ca="1">SUM(IF($C264&gt;0,IF(AND(INDIRECT(ADDRESS($C264,44))=0,INDIRECT(ADDRESS($C264,38))="UL"),INDIRECT(ADDRESS($C264,COLUMN())),0),0),IF($D264&gt;0,IF(AND(INDIRECT(ADDRESS($D264,44))=0,INDIRECT(ADDRESS($D264,38))="UL"),INDIRECT(ADDRESS($D264,COLUMN())),0),0),IF($E264&gt;0,IF(AND(INDIRECT(ADDRESS($E264,44))=0,INDIRECT(ADDRESS($E264,38))="UL"),INDIRECT(ADDRESS($E264,COLUMN())),0),0),IF($F264&gt;0,IF(AND(INDIRECT(ADDRESS($F264,44))=0,INDIRECT(ADDRESS($F264,38))="UL"),INDIRECT(ADDRESS($F264,COLUMN())),0),0),IF($G264&gt;0,IF(AND(INDIRECT(ADDRESS($G264,44))=0,INDIRECT(ADDRESS($G264,38))="UL"),INDIRECT(ADDRESS($G264,COLUMN())),0),0),IF($H264&gt;0,IF(AND(INDIRECT(ADDRESS($H264,44))=0,INDIRECT(ADDRESS($H264,38))="UL"),INDIRECT(ADDRESS($H264,COLUMN())),0),0),IF($I264&gt;0,IF(AND(INDIRECT(ADDRESS($I264,44))=0,INDIRECT(ADDRESS($I264,38))="UL"),INDIRECT(ADDRESS($I264,COLUMN())),0),0),IF($J264&gt;0,IF(AND(INDIRECT(ADDRESS($J264,44))=0,INDIRECT(ADDRESS($J264,38))="UL"),INDIRECT(ADDRESS($J264,COLUMN())),0),0),IF($K264&gt;0,IF(AND(INDIRECT(ADDRESS($K264,44))=0,INDIRECT(ADDRESS($K264,38))="UL"),INDIRECT(ADDRESS($K264,COLUMN())),0),0),IF($L264&gt;0,IF(AND(INDIRECT(ADDRESS($L264,44))=0,INDIRECT(ADDRESS($L264,38))="UL"),INDIRECT(ADDRESS($L264,COLUMN())),0),0),IF($M264&gt;0,IF(AND(INDIRECT(ADDRESS($M264,44))=0,INDIRECT(ADDRESS($M264,38))="UL"),INDIRECT(ADDRESS($M264,COLUMN())),0),0))</f>
        <v>0.23097001763668426</v>
      </c>
      <c r="BB264" s="58" cm="1">
        <f t="array" aca="1" ref="BB264" ca="1">SUM(IF($C264&gt;0,IF(AND(INDIRECT(ADDRESS($C264,44))=0,INDIRECT(ADDRESS($C264,38))="UL"),INDIRECT(ADDRESS($C264,COLUMN())),0),0),IF($D264&gt;0,IF(AND(INDIRECT(ADDRESS($D264,44))=0,INDIRECT(ADDRESS($D264,38))="UL"),INDIRECT(ADDRESS($D264,COLUMN())),0),0),IF($E264&gt;0,IF(AND(INDIRECT(ADDRESS($E264,44))=0,INDIRECT(ADDRESS($E264,38))="UL"),INDIRECT(ADDRESS($E264,COLUMN())),0),0),IF($F264&gt;0,IF(AND(INDIRECT(ADDRESS($F264,44))=0,INDIRECT(ADDRESS($F264,38))="UL"),INDIRECT(ADDRESS($F264,COLUMN())),0),0),IF($G264&gt;0,IF(AND(INDIRECT(ADDRESS($G264,44))=0,INDIRECT(ADDRESS($G264,38))="UL"),INDIRECT(ADDRESS($G264,COLUMN())),0),0),IF($H264&gt;0,IF(AND(INDIRECT(ADDRESS($H264,44))=0,INDIRECT(ADDRESS($H264,38))="UL"),INDIRECT(ADDRESS($H264,COLUMN())),0),0),IF($I264&gt;0,IF(AND(INDIRECT(ADDRESS($I264,44))=0,INDIRECT(ADDRESS($I264,38))="UL"),INDIRECT(ADDRESS($I264,COLUMN())),0),0),IF($J264&gt;0,IF(AND(INDIRECT(ADDRESS($J264,44))=0,INDIRECT(ADDRESS($J264,38))="UL"),INDIRECT(ADDRESS($J264,COLUMN())),0),0),IF($K264&gt;0,IF(AND(INDIRECT(ADDRESS($K264,44))=0,INDIRECT(ADDRESS($K264,38))="UL"),INDIRECT(ADDRESS($K264,COLUMN())),0),0),IF($L264&gt;0,IF(AND(INDIRECT(ADDRESS($L264,44))=0,INDIRECT(ADDRESS($L264,38))="UL"),INDIRECT(ADDRESS($L264,COLUMN())),0),0),IF($M264&gt;0,IF(AND(INDIRECT(ADDRESS($M264,44))=0,INDIRECT(ADDRESS($M264,38))="UL"),INDIRECT(ADDRESS($M264,COLUMN())),0),0))</f>
        <v>0.37650793650793651</v>
      </c>
      <c r="BC264" s="58" cm="1">
        <f t="array" aca="1" ref="BC264" ca="1">SUM(IF($C264&gt;0,IF(AND(INDIRECT(ADDRESS($C264,44))=0,INDIRECT(ADDRESS($C264,38))="UL"),INDIRECT(ADDRESS($C264,COLUMN())),0),0),IF($D264&gt;0,IF(AND(INDIRECT(ADDRESS($D264,44))=0,INDIRECT(ADDRESS($D264,38))="UL"),INDIRECT(ADDRESS($D264,COLUMN())),0),0),IF($E264&gt;0,IF(AND(INDIRECT(ADDRESS($E264,44))=0,INDIRECT(ADDRESS($E264,38))="UL"),INDIRECT(ADDRESS($E264,COLUMN())),0),0),IF($F264&gt;0,IF(AND(INDIRECT(ADDRESS($F264,44))=0,INDIRECT(ADDRESS($F264,38))="UL"),INDIRECT(ADDRESS($F264,COLUMN())),0),0),IF($G264&gt;0,IF(AND(INDIRECT(ADDRESS($G264,44))=0,INDIRECT(ADDRESS($G264,38))="UL"),INDIRECT(ADDRESS($G264,COLUMN())),0),0),IF($H264&gt;0,IF(AND(INDIRECT(ADDRESS($H264,44))=0,INDIRECT(ADDRESS($H264,38))="UL"),INDIRECT(ADDRESS($H264,COLUMN())),0),0),IF($I264&gt;0,IF(AND(INDIRECT(ADDRESS($I264,44))=0,INDIRECT(ADDRESS($I264,38))="UL"),INDIRECT(ADDRESS($I264,COLUMN())),0),0),IF($J264&gt;0,IF(AND(INDIRECT(ADDRESS($J264,44))=0,INDIRECT(ADDRESS($J264,38))="UL"),INDIRECT(ADDRESS($J264,COLUMN())),0),0),IF($K264&gt;0,IF(AND(INDIRECT(ADDRESS($K264,44))=0,INDIRECT(ADDRESS($K264,38))="UL"),INDIRECT(ADDRESS($K264,COLUMN())),0),0),IF($L264&gt;0,IF(AND(INDIRECT(ADDRESS($L264,44))=0,INDIRECT(ADDRESS($L264,38))="UL"),INDIRECT(ADDRESS($L264,COLUMN())),0),0),IF($M264&gt;0,IF(AND(INDIRECT(ADDRESS($M264,44))=0,INDIRECT(ADDRESS($M264,38))="UL"),INDIRECT(ADDRESS($M264,COLUMN())),0),0))</f>
        <v>0.20095238095238094</v>
      </c>
      <c r="BD264" s="58" cm="1">
        <f t="array" aca="1" ref="BD264" ca="1">SUM(IF($C264&gt;0,IF(AND(INDIRECT(ADDRESS($C264,44))=0,INDIRECT(ADDRESS($C264,38))="UL"),INDIRECT(ADDRESS($C264,COLUMN())),0),0),IF($D264&gt;0,IF(AND(INDIRECT(ADDRESS($D264,44))=0,INDIRECT(ADDRESS($D264,38))="UL"),INDIRECT(ADDRESS($D264,COLUMN())),0),0),IF($E264&gt;0,IF(AND(INDIRECT(ADDRESS($E264,44))=0,INDIRECT(ADDRESS($E264,38))="UL"),INDIRECT(ADDRESS($E264,COLUMN())),0),0),IF($F264&gt;0,IF(AND(INDIRECT(ADDRESS($F264,44))=0,INDIRECT(ADDRESS($F264,38))="UL"),INDIRECT(ADDRESS($F264,COLUMN())),0),0),IF($G264&gt;0,IF(AND(INDIRECT(ADDRESS($G264,44))=0,INDIRECT(ADDRESS($G264,38))="UL"),INDIRECT(ADDRESS($G264,COLUMN())),0),0),IF($H264&gt;0,IF(AND(INDIRECT(ADDRESS($H264,44))=0,INDIRECT(ADDRESS($H264,38))="UL"),INDIRECT(ADDRESS($H264,COLUMN())),0),0),IF($I264&gt;0,IF(AND(INDIRECT(ADDRESS($I264,44))=0,INDIRECT(ADDRESS($I264,38))="UL"),INDIRECT(ADDRESS($I264,COLUMN())),0),0),IF($J264&gt;0,IF(AND(INDIRECT(ADDRESS($J264,44))=0,INDIRECT(ADDRESS($J264,38))="UL"),INDIRECT(ADDRESS($J264,COLUMN())),0),0),IF($K264&gt;0,IF(AND(INDIRECT(ADDRESS($K264,44))=0,INDIRECT(ADDRESS($K264,38))="UL"),INDIRECT(ADDRESS($K264,COLUMN())),0),0),IF($L264&gt;0,IF(AND(INDIRECT(ADDRESS($L264,44))=0,INDIRECT(ADDRESS($L264,38))="UL"),INDIRECT(ADDRESS($L264,COLUMN())),0),0),IF($M264&gt;0,IF(AND(INDIRECT(ADDRESS($M264,44))=0,INDIRECT(ADDRESS($M264,38))="UL"),INDIRECT(ADDRESS($M264,COLUMN())),0),0))</f>
        <v>0.32652557319223985</v>
      </c>
      <c r="BE264" s="57">
        <f t="shared" ca="1" si="195"/>
        <v>0.23097001763668426</v>
      </c>
      <c r="BF264" s="57" cm="1">
        <f t="array" aca="1" ref="BF264" ca="1">SUM(IF($C264&gt;0,IF(INDIRECT(ADDRESS($C264,45))=1,INDIRECT(ADDRESS($C264,52))*INDIRECT(ADDRESS($C264,42))/5,0),0), IF($D264&gt;0,IF(INDIRECT(ADDRESS($D264,45))=1,INDIRECT(ADDRESS($D264,52))*INDIRECT(ADDRESS($D264,42))/5,0),0), IF($E264&gt;0,IF(INDIRECT(ADDRESS($E264,45))=1,INDIRECT(ADDRESS($E264,52))*INDIRECT(ADDRESS($E264,42))/5,0),0), IF($F264&gt;0,IF(INDIRECT(ADDRESS($F264,45))=1,INDIRECT(ADDRESS($F264,52))*INDIRECT(ADDRESS($F264,42))/5,0),0), IF($G264&gt;0,IF(INDIRECT(ADDRESS($G264,45))=1,INDIRECT(ADDRESS($G264,52))*INDIRECT(ADDRESS($G264,42))/5,0),0), IF($H264&gt;0,IF(INDIRECT(ADDRESS($H264,45))=1,INDIRECT(ADDRESS($H264,52))*INDIRECT(ADDRESS($H264,42))/5,0),0)
)*$BF$296/100</f>
        <v>3.7962962962962962E-2</v>
      </c>
      <c r="BG264" s="19">
        <v>1</v>
      </c>
      <c r="BH264" s="57" cm="1">
        <f t="array" aca="1" ref="BH264" ca="1">SUM(IF($C264&gt;0,IF(AND(INDIRECT(ADDRESS($C264,44))=0,INDIRECT(ADDRESS($C264,38))&lt;&gt;"UL"),INDIRECT(ADDRESS($C264,COLUMN()-12)),0),0), IF($D264&gt;0,IF(AND(INDIRECT(ADDRESS($D264,44))=0,INDIRECT(ADDRESS($D264,38))&lt;&gt;"UL"),INDIRECT(ADDRESS($D264,COLUMN()-12)),0),0), IF($E264&gt;0,IF(AND(INDIRECT(ADDRESS($E264,44))=0,INDIRECT(ADDRESS($E264,38))&lt;&gt;"UL"),INDIRECT(ADDRESS($E264,COLUMN()-12)),0),0), IF($F264&gt;0,IF(AND(INDIRECT(ADDRESS($F264,44))=0,INDIRECT(ADDRESS($F264,38))&lt;&gt;"UL"),INDIRECT(ADDRESS($F264,COLUMN()-12)),0),0), IF($G264&gt;0,IF(AND(INDIRECT(ADDRESS($G264,44))=0,INDIRECT(ADDRESS($G264,38))&lt;&gt;"UL"),INDIRECT(ADDRESS($G264,COLUMN()-12)),0),0), IF($H264&gt;0,IF(AND(INDIRECT(ADDRESS($H264,44))=0,INDIRECT(ADDRESS($H264,38))&lt;&gt;"UL"),INDIRECT(ADDRESS($H264,COLUMN()-12)),0),0), IF($I264&gt;0,IF(AND(INDIRECT(ADDRESS($I264,44))=0,INDIRECT(ADDRESS($I264,38))&lt;&gt;"UL"),INDIRECT(ADDRESS($I264,COLUMN()-12)),0),0), IF($J264&gt;0,IF(AND(INDIRECT(ADDRESS($J264,44))=0,INDIRECT(ADDRESS($J264,38))&lt;&gt;"UL"),INDIRECT(ADDRESS($J264,COLUMN()-12)),0),0), IF($K264&gt;0,IF(AND(INDIRECT(ADDRESS($K264,44))=0,INDIRECT(ADDRESS($K264,38))&lt;&gt;"UL"),INDIRECT(ADDRESS($K264,COLUMN()-12)),0),0), IF($L264&gt;0,IF(AND(INDIRECT(ADDRESS($L264,44))=0,INDIRECT(ADDRESS($L264,38))&lt;&gt;"UL"),INDIRECT(ADDRESS($L264,COLUMN()-12)),0),0), IF($M264&gt;0,IF(AND(INDIRECT(ADDRESS($M264,44))=0,INDIRECT(ADDRESS($M264,38))&lt;&gt;"UL"),INDIRECT(ADDRESS($M264,COLUMN()-12)),0),0))</f>
        <v>0</v>
      </c>
      <c r="BI264" s="57" cm="1">
        <f t="array" aca="1" ref="BI264" ca="1">SUM(IF($C264&gt;0,IF(AND(INDIRECT(ADDRESS($C264,44))=0,INDIRECT(ADDRESS($C264,38))&lt;&gt;"UL"),INDIRECT(ADDRESS($C264,COLUMN()-12)),0),0), IF($D264&gt;0,IF(AND(INDIRECT(ADDRESS($D264,44))=0,INDIRECT(ADDRESS($D264,38))&lt;&gt;"UL"),INDIRECT(ADDRESS($D264,COLUMN()-12)),0),0), IF($E264&gt;0,IF(AND(INDIRECT(ADDRESS($E264,44))=0,INDIRECT(ADDRESS($E264,38))&lt;&gt;"UL"),INDIRECT(ADDRESS($E264,COLUMN()-12)),0),0), IF($F264&gt;0,IF(AND(INDIRECT(ADDRESS($F264,44))=0,INDIRECT(ADDRESS($F264,38))&lt;&gt;"UL"),INDIRECT(ADDRESS($F264,COLUMN()-12)),0),0), IF($G264&gt;0,IF(AND(INDIRECT(ADDRESS($G264,44))=0,INDIRECT(ADDRESS($G264,38))&lt;&gt;"UL"),INDIRECT(ADDRESS($G264,COLUMN()-12)),0),0), IF($H264&gt;0,IF(AND(INDIRECT(ADDRESS($H264,44))=0,INDIRECT(ADDRESS($H264,38))&lt;&gt;"UL"),INDIRECT(ADDRESS($H264,COLUMN()-12)),0),0), IF($I264&gt;0,IF(AND(INDIRECT(ADDRESS($I264,44))=0,INDIRECT(ADDRESS($I264,38))&lt;&gt;"UL"),INDIRECT(ADDRESS($I264,COLUMN()-12)),0),0), IF($J264&gt;0,IF(AND(INDIRECT(ADDRESS($J264,44))=0,INDIRECT(ADDRESS($J264,38))&lt;&gt;"UL"),INDIRECT(ADDRESS($J264,COLUMN()-12)),0),0), IF($K264&gt;0,IF(AND(INDIRECT(ADDRESS($K264,44))=0,INDIRECT(ADDRESS($K264,38))&lt;&gt;"UL"),INDIRECT(ADDRESS($K264,COLUMN()-12)),0),0), IF($L264&gt;0,IF(AND(INDIRECT(ADDRESS($L264,44))=0,INDIRECT(ADDRESS($L264,38))&lt;&gt;"UL"),INDIRECT(ADDRESS($L264,COLUMN()-12)),0),0), IF($M264&gt;0,IF(AND(INDIRECT(ADDRESS($M264,44))=0,INDIRECT(ADDRESS($M264,38))&lt;&gt;"UL"),INDIRECT(ADDRESS($M264,COLUMN()-12)),0),0))</f>
        <v>0</v>
      </c>
      <c r="BJ264" s="57" cm="1">
        <f t="array" aca="1" ref="BJ264" ca="1">SUM(IF($C264&gt;0,IF(AND(INDIRECT(ADDRESS($C264,44))=0,INDIRECT(ADDRESS($C264,38))&lt;&gt;"UL"),INDIRECT(ADDRESS($C264,COLUMN()-12)),0),0), IF($D264&gt;0,IF(AND(INDIRECT(ADDRESS($D264,44))=0,INDIRECT(ADDRESS($D264,38))&lt;&gt;"UL"),INDIRECT(ADDRESS($D264,COLUMN()-12)),0),0), IF($E264&gt;0,IF(AND(INDIRECT(ADDRESS($E264,44))=0,INDIRECT(ADDRESS($E264,38))&lt;&gt;"UL"),INDIRECT(ADDRESS($E264,COLUMN()-12)),0),0), IF($F264&gt;0,IF(AND(INDIRECT(ADDRESS($F264,44))=0,INDIRECT(ADDRESS($F264,38))&lt;&gt;"UL"),INDIRECT(ADDRESS($F264,COLUMN()-12)),0),0), IF($G264&gt;0,IF(AND(INDIRECT(ADDRESS($G264,44))=0,INDIRECT(ADDRESS($G264,38))&lt;&gt;"UL"),INDIRECT(ADDRESS($G264,COLUMN()-12)),0),0), IF($H264&gt;0,IF(AND(INDIRECT(ADDRESS($H264,44))=0,INDIRECT(ADDRESS($H264,38))&lt;&gt;"UL"),INDIRECT(ADDRESS($H264,COLUMN()-12)),0),0), IF($I264&gt;0,IF(AND(INDIRECT(ADDRESS($I264,44))=0,INDIRECT(ADDRESS($I264,38))&lt;&gt;"UL"),INDIRECT(ADDRESS($I264,COLUMN()-12)),0),0), IF($J264&gt;0,IF(AND(INDIRECT(ADDRESS($J264,44))=0,INDIRECT(ADDRESS($J264,38))&lt;&gt;"UL"),INDIRECT(ADDRESS($J264,COLUMN()-12)),0),0), IF($K264&gt;0,IF(AND(INDIRECT(ADDRESS($K264,44))=0,INDIRECT(ADDRESS($K264,38))&lt;&gt;"UL"),INDIRECT(ADDRESS($K264,COLUMN()-12)),0),0), IF($L264&gt;0,IF(AND(INDIRECT(ADDRESS($L264,44))=0,INDIRECT(ADDRESS($L264,38))&lt;&gt;"UL"),INDIRECT(ADDRESS($L264,COLUMN()-12)),0),0), IF($M264&gt;0,IF(AND(INDIRECT(ADDRESS($M264,44))=0,INDIRECT(ADDRESS($M264,38))&lt;&gt;"UL"),INDIRECT(ADDRESS($M264,COLUMN()-12)),0),0))</f>
        <v>0</v>
      </c>
      <c r="BK264" s="57">
        <f t="shared" ca="1" si="196"/>
        <v>0</v>
      </c>
      <c r="BL264" s="58">
        <f t="shared" ca="1" si="210"/>
        <v>0</v>
      </c>
      <c r="BM264" s="57" cm="1">
        <f t="array" aca="1" ref="BM264" ca="1">SUM(IF($C264&gt;0,IF(AND(INDIRECT(ADDRESS($C264,44))=0,INDIRECT(ADDRESS($C264,38))&lt;&gt;"UL"),INDIRECT(ADDRESS($C264,COLUMN()-12)),0),0), IF($D264&gt;0,IF(AND(INDIRECT(ADDRESS($D264,44))=0,INDIRECT(ADDRESS($D264,38))&lt;&gt;"UL"),INDIRECT(ADDRESS($D264,COLUMN()-12)),0),0), IF($E264&gt;0,IF(AND(INDIRECT(ADDRESS($E264,44))=0,INDIRECT(ADDRESS($E264,38))&lt;&gt;"UL"),INDIRECT(ADDRESS($E264,COLUMN()-12)),0),0), IF($F264&gt;0,IF(AND(INDIRECT(ADDRESS($F264,44))=0,INDIRECT(ADDRESS($F264,38))&lt;&gt;"UL"),INDIRECT(ADDRESS($F264,COLUMN()-12)),0),0), IF($G264&gt;0,IF(AND(INDIRECT(ADDRESS($G264,44))=0,INDIRECT(ADDRESS($G264,38))&lt;&gt;"UL"),INDIRECT(ADDRESS($G264,COLUMN()-12)),0),0), IF($H264&gt;0,IF(AND(INDIRECT(ADDRESS($H264,44))=0,INDIRECT(ADDRESS($H264,38))&lt;&gt;"UL"),INDIRECT(ADDRESS($H264,COLUMN()-12)),0),0), IF($I264&gt;0,IF(AND(INDIRECT(ADDRESS($I264,44))=0,INDIRECT(ADDRESS($I264,38))&lt;&gt;"UL"),INDIRECT(ADDRESS($I264,COLUMN()-12)),0),0), IF($J264&gt;0,IF(AND(INDIRECT(ADDRESS($J264,44))=0,INDIRECT(ADDRESS($J264,38))&lt;&gt;"UL"),INDIRECT(ADDRESS($J264,COLUMN()-12)),0),0), IF($K264&gt;0,IF(AND(INDIRECT(ADDRESS($K264,44))=0,INDIRECT(ADDRESS($K264,38))&lt;&gt;"UL"),INDIRECT(ADDRESS($K264,COLUMN()-11)),0),0), IF($L264&gt;0,IF(AND(INDIRECT(ADDRESS($L264,44))=0,INDIRECT(ADDRESS($L264,38))&lt;&gt;"UL"),INDIRECT(ADDRESS($L264,COLUMN()-11)),0),0), IF($M264&gt;0,IF(AND(INDIRECT(ADDRESS($M264,44))=0,INDIRECT(ADDRESS($M264,38))&lt;&gt;"UL"),INDIRECT(ADDRESS($M264,COLUMN()-11)),0),0))</f>
        <v>0</v>
      </c>
      <c r="BN264" s="57" cm="1">
        <f t="array" aca="1" ref="BN264" ca="1">SUM(IF($C264&gt;0,IF(AND(INDIRECT(ADDRESS($C264,44))=0,INDIRECT(ADDRESS($C264,38))&lt;&gt;"UL"),INDIRECT(ADDRESS($C264,COLUMN()-12)),0),0), IF($D264&gt;0,IF(AND(INDIRECT(ADDRESS($D264,44))=0,INDIRECT(ADDRESS($D264,38))&lt;&gt;"UL"),INDIRECT(ADDRESS($D264,COLUMN()-12)),0),0), IF($E264&gt;0,IF(AND(INDIRECT(ADDRESS($E264,44))=0,INDIRECT(ADDRESS($E264,38))&lt;&gt;"UL"),INDIRECT(ADDRESS($E264,COLUMN()-12)),0),0), IF($F264&gt;0,IF(AND(INDIRECT(ADDRESS($F264,44))=0,INDIRECT(ADDRESS($F264,38))&lt;&gt;"UL"),INDIRECT(ADDRESS($F264,COLUMN()-12)),0),0), IF($G264&gt;0,IF(AND(INDIRECT(ADDRESS($G264,44))=0,INDIRECT(ADDRESS($G264,38))&lt;&gt;"UL"),INDIRECT(ADDRESS($G264,COLUMN()-12)),0),0), IF($H264&gt;0,IF(AND(INDIRECT(ADDRESS($H264,44))=0,INDIRECT(ADDRESS($H264,38))&lt;&gt;"UL"),INDIRECT(ADDRESS($H264,COLUMN()-12)),0),0), IF($I264&gt;0,IF(AND(INDIRECT(ADDRESS($I264,44))=0,INDIRECT(ADDRESS($I264,38))&lt;&gt;"UL"),INDIRECT(ADDRESS($I264,COLUMN()-12)),0),0), IF($J264&gt;0,IF(AND(INDIRECT(ADDRESS($J264,44))=0,INDIRECT(ADDRESS($J264,38))&lt;&gt;"UL"),INDIRECT(ADDRESS($J264,COLUMN()-12)),0),0), IF($K264&gt;0,IF(AND(INDIRECT(ADDRESS($K264,44))=0,INDIRECT(ADDRESS($K264,38))&lt;&gt;"UL"),INDIRECT(ADDRESS($K264,COLUMN()-11)),0),0), IF($L264&gt;0,IF(AND(INDIRECT(ADDRESS($L264,44))=0,INDIRECT(ADDRESS($L264,38))&lt;&gt;"UL"),INDIRECT(ADDRESS($L264,COLUMN()-11)),0),0), IF($M264&gt;0,IF(AND(INDIRECT(ADDRESS($M264,44))=0,INDIRECT(ADDRESS($M264,38))&lt;&gt;"UL"),INDIRECT(ADDRESS($M264,COLUMN()-11)),0),0))</f>
        <v>0</v>
      </c>
      <c r="BO264" s="57" cm="1">
        <f t="array" aca="1" ref="BO264" ca="1">SUM(IF($C264&gt;0,IF(AND(INDIRECT(ADDRESS($C264,44))=0,INDIRECT(ADDRESS($C264,38))&lt;&gt;"UL"),INDIRECT(ADDRESS($C264,COLUMN()-12)),0),0), IF($D264&gt;0,IF(AND(INDIRECT(ADDRESS($D264,44))=0,INDIRECT(ADDRESS($D264,38))&lt;&gt;"UL"),INDIRECT(ADDRESS($D264,COLUMN()-12)),0),0), IF($E264&gt;0,IF(AND(INDIRECT(ADDRESS($E264,44))=0,INDIRECT(ADDRESS($E264,38))&lt;&gt;"UL"),INDIRECT(ADDRESS($E264,COLUMN()-12)),0),0), IF($F264&gt;0,IF(AND(INDIRECT(ADDRESS($F264,44))=0,INDIRECT(ADDRESS($F264,38))&lt;&gt;"UL"),INDIRECT(ADDRESS($F264,COLUMN()-12)),0),0), IF($G264&gt;0,IF(AND(INDIRECT(ADDRESS($G264,44))=0,INDIRECT(ADDRESS($G264,38))&lt;&gt;"UL"),INDIRECT(ADDRESS($G264,COLUMN()-12)),0),0), IF($H264&gt;0,IF(AND(INDIRECT(ADDRESS($H264,44))=0,INDIRECT(ADDRESS($H264,38))&lt;&gt;"UL"),INDIRECT(ADDRESS($H264,COLUMN()-12)),0),0), IF($I264&gt;0,IF(AND(INDIRECT(ADDRESS($I264,44))=0,INDIRECT(ADDRESS($I264,38))&lt;&gt;"UL"),INDIRECT(ADDRESS($I264,COLUMN()-12)),0),0), IF($J264&gt;0,IF(AND(INDIRECT(ADDRESS($J264,44))=0,INDIRECT(ADDRESS($J264,38))&lt;&gt;"UL"),INDIRECT(ADDRESS($J264,COLUMN()-12)),0),0), IF($K264&gt;0,IF(AND(INDIRECT(ADDRESS($K264,44))=0,INDIRECT(ADDRESS($K264,38))&lt;&gt;"UL"),INDIRECT(ADDRESS($K264,COLUMN()-11)),0),0), IF($L264&gt;0,IF(AND(INDIRECT(ADDRESS($L264,44))=0,INDIRECT(ADDRESS($L264,38))&lt;&gt;"UL"),INDIRECT(ADDRESS($L264,COLUMN()-11)),0),0), IF($M264&gt;0,IF(AND(INDIRECT(ADDRESS($M264,44))=0,INDIRECT(ADDRESS($M264,38))&lt;&gt;"UL"),INDIRECT(ADDRESS($M264,COLUMN()-11)),0),0))</f>
        <v>0</v>
      </c>
      <c r="BP264" s="57" cm="1">
        <f t="array" aca="1" ref="BP264" ca="1">SUM(IF($C264&gt;0,IF(AND(INDIRECT(ADDRESS($C264,44))=0,INDIRECT(ADDRESS($C264,38))&lt;&gt;"UL"),INDIRECT(ADDRESS($C264,COLUMN()-12)),0),0), IF($D264&gt;0,IF(AND(INDIRECT(ADDRESS($D264,44))=0,INDIRECT(ADDRESS($D264,38))&lt;&gt;"UL"),INDIRECT(ADDRESS($D264,COLUMN()-12)),0),0), IF($E264&gt;0,IF(AND(INDIRECT(ADDRESS($E264,44))=0,INDIRECT(ADDRESS($E264,38))&lt;&gt;"UL"),INDIRECT(ADDRESS($E264,COLUMN()-12)),0),0), IF($F264&gt;0,IF(AND(INDIRECT(ADDRESS($F264,44))=0,INDIRECT(ADDRESS($F264,38))&lt;&gt;"UL"),INDIRECT(ADDRESS($F264,COLUMN()-12)),0),0), IF($G264&gt;0,IF(AND(INDIRECT(ADDRESS($G264,44))=0,INDIRECT(ADDRESS($G264,38))&lt;&gt;"UL"),INDIRECT(ADDRESS($G264,COLUMN()-12)),0),0), IF($H264&gt;0,IF(AND(INDIRECT(ADDRESS($H264,44))=0,INDIRECT(ADDRESS($H264,38))&lt;&gt;"UL"),INDIRECT(ADDRESS($H264,COLUMN()-12)),0),0), IF($I264&gt;0,IF(AND(INDIRECT(ADDRESS($I264,44))=0,INDIRECT(ADDRESS($I264,38))&lt;&gt;"UL"),INDIRECT(ADDRESS($I264,COLUMN()-12)),0),0), IF($J264&gt;0,IF(AND(INDIRECT(ADDRESS($J264,44))=0,INDIRECT(ADDRESS($J264,38))&lt;&gt;"UL"),INDIRECT(ADDRESS($J264,COLUMN()-12)),0),0), IF($K264&gt;0,IF(AND(INDIRECT(ADDRESS($K264,44))=0,INDIRECT(ADDRESS($K264,38))&lt;&gt;"UL"),INDIRECT(ADDRESS($K264,COLUMN()-11)),0),0), IF($L264&gt;0,IF(AND(INDIRECT(ADDRESS($L264,44))=0,INDIRECT(ADDRESS($L264,38))&lt;&gt;"UL"),INDIRECT(ADDRESS($L264,COLUMN()-11)),0),0), IF($M264&gt;0,IF(AND(INDIRECT(ADDRESS($M264,44))=0,INDIRECT(ADDRESS($M264,38))&lt;&gt;"UL"),INDIRECT(ADDRESS($M264,COLUMN()-11)),0),0))</f>
        <v>0</v>
      </c>
      <c r="BQ264" s="57">
        <f t="shared" ca="1" si="197"/>
        <v>0</v>
      </c>
      <c r="BR264" s="161">
        <f t="shared" ca="1" si="198"/>
        <v>73.023999269645216</v>
      </c>
      <c r="BS264" s="56"/>
      <c r="BT264" s="56">
        <f t="shared" ca="1" si="199"/>
        <v>1.2874277492699207</v>
      </c>
      <c r="BU264" s="89">
        <f t="shared" ca="1" si="200"/>
        <v>4.023211716468502E-2</v>
      </c>
      <c r="BV264" s="57" t="s">
        <v>33</v>
      </c>
      <c r="BW264" s="57" cm="1">
        <f t="array" aca="1" ref="BW264" ca="1">SUM(IF($C264&gt;0,IF(AND(INDIRECT(ADDRESS($C264,44))=0,INDIRECT(ADDRESS($C264,38))="UL",ISERROR(SEARCH("Rear",INDIRECT(ADDRESS($C264,33)))),ISERROR(SEARCH("Side",INDIRECT(ADDRESS($C264,33))))),INDIRECT(ADDRESS($C264,COLUMN())),0),0),IF($D264&gt;0,IF(AND(INDIRECT(ADDRESS($D264,44))=0,INDIRECT(ADDRESS($D264,38))="UL",ISERROR(SEARCH("Rear",INDIRECT(ADDRESS($D264,33)))),ISERROR(SEARCH("Side",INDIRECT(ADDRESS($D264,33))))),INDIRECT(ADDRESS($D264,COLUMN())),0),0),IF($E264&gt;0,IF(AND(INDIRECT(ADDRESS($E264,44))=0,INDIRECT(ADDRESS($E264,38))="UL",ISERROR(SEARCH("Rear",INDIRECT(ADDRESS($E264,33)))),ISERROR(SEARCH("Side",INDIRECT(ADDRESS($E264,33))))),INDIRECT(ADDRESS($E264,COLUMN())),0),0),IF($F264&gt;0,IF(AND(INDIRECT(ADDRESS($F264,44))=0,INDIRECT(ADDRESS($F264,38))="UL",ISERROR(SEARCH("Rear",INDIRECT(ADDRESS($F264,33)))),ISERROR(SEARCH("Side",INDIRECT(ADDRESS($F264,33))))),INDIRECT(ADDRESS($F264,COLUMN())),0),0),IF($G264&gt;0,IF(AND(INDIRECT(ADDRESS($G264,44))=0,INDIRECT(ADDRESS($G264,38))="UL",ISERROR(SEARCH("Rear",INDIRECT(ADDRESS($G264,33)))),ISERROR(SEARCH("Side",INDIRECT(ADDRESS($G264,33))))),INDIRECT(ADDRESS($G264,COLUMN())),0),0),IF($H264&gt;0,IF(AND(INDIRECT(ADDRESS($H264,44))=0,INDIRECT(ADDRESS($H264,38))="UL",ISERROR(SEARCH("Rear",INDIRECT(ADDRESS($H264,33)))),ISERROR(SEARCH("Side",INDIRECT(ADDRESS($H264,33))))),INDIRECT(ADDRESS($H264,COLUMN())),0),0),IF($I264&gt;0,IF(AND(INDIRECT(ADDRESS($I264,44))=0,INDIRECT(ADDRESS($I264,38))="UL",ISERROR(SEARCH("Rear",INDIRECT(ADDRESS($I264,33)))),ISERROR(SEARCH("Side",INDIRECT(ADDRESS($I264,33))))),INDIRECT(ADDRESS($I264,COLUMN())),0),0),IF($J264&gt;0,IF(AND(INDIRECT(ADDRESS($J264,44))=0,INDIRECT(ADDRESS($J264,38))="UL",ISERROR(SEARCH("Rear",INDIRECT(ADDRESS($J264,33)))),ISERROR(SEARCH("Side",INDIRECT(ADDRESS($J264,33))))),INDIRECT(ADDRESS($J264,COLUMN())),0),0),IF($K264&gt;0,IF(AND(INDIRECT(ADDRESS($K264,44))=0,INDIRECT(ADDRESS($K264,38))="UL",ISERROR(SEARCH("Rear",INDIRECT(ADDRESS($K264,33)))),ISERROR(SEARCH("Side",INDIRECT(ADDRESS($K264,33))))),INDIRECT(ADDRESS($K264,COLUMN())),0),0),IF($L264&gt;0,IF(AND(INDIRECT(ADDRESS($L264,44))=0,INDIRECT(ADDRESS($L264,38))="UL",ISERROR(SEARCH("Rear",INDIRECT(ADDRESS($L264,33)))),ISERROR(SEARCH("Side",INDIRECT(ADDRESS($L264,33))))),INDIRECT(ADDRESS($L264,COLUMN())),0),0),IF($M264&gt;0,IF(AND(INDIRECT(ADDRESS($M264,44))=0,INDIRECT(ADDRESS($M264,38))="UL",ISERROR(SEARCH("Rear",INDIRECT(ADDRESS($M264,33)))),ISERROR(SEARCH("Side",INDIRECT(ADDRESS($M264,33))))),INDIRECT(ADDRESS($M264,COLUMN())),0),0))</f>
        <v>0.22222222222222221</v>
      </c>
      <c r="BX264" s="57">
        <f t="shared" ca="1" si="201"/>
        <v>0.88888888888888884</v>
      </c>
      <c r="BY264" s="57" cm="1">
        <f t="array" aca="1" ref="BY264" ca="1">SUM(IF($C264&gt;0,IF(AND(INDIRECT(ADDRESS($C264,44))=0,INDIRECT(ADDRESS($C264,38))="UL"),INDIRECT(ADDRESS($C264,COLUMN())),0),0),IF($D264&gt;0,IF(AND(INDIRECT(ADDRESS($D264,44))=0,INDIRECT(ADDRESS($D264,38))="UL"),INDIRECT(ADDRESS($D264,COLUMN())),0),0),IF($E264&gt;0,IF(AND(INDIRECT(ADDRESS($E264,44))=0,INDIRECT(ADDRESS($E264,38))="UL"),INDIRECT(ADDRESS($E264,COLUMN())),0),0),IF($F264&gt;0,IF(AND(INDIRECT(ADDRESS($F264,44))=0,INDIRECT(ADDRESS($F264,38))="UL"),INDIRECT(ADDRESS($F264,COLUMN())),0),0),IF($G264&gt;0,IF(AND(INDIRECT(ADDRESS($G264,44))=0,INDIRECT(ADDRESS($G264,38))="UL"),INDIRECT(ADDRESS($G264,COLUMN())),0),0),IF($H264&gt;0,IF(AND(INDIRECT(ADDRESS($H264,44))=0,INDIRECT(ADDRESS($H264,38))="UL"),INDIRECT(ADDRESS($H264,COLUMN())),0),0),IF($I264&gt;0,IF(AND(INDIRECT(ADDRESS($I264,44))=0,INDIRECT(ADDRESS($I264,38))="UL"),INDIRECT(ADDRESS($I264,COLUMN())),0),0),IF($J264&gt;0,IF(AND(INDIRECT(ADDRESS($J264,44))=0,INDIRECT(ADDRESS($J264,38))="UL"),INDIRECT(ADDRESS($J264,COLUMN())),0),0),IF($K264&gt;0,IF(AND(INDIRECT(ADDRESS($K264,44))=0,INDIRECT(ADDRESS($K264,38))="UL"),INDIRECT(ADDRESS($K264,COLUMN())),0),0),IF($L264&gt;0,IF(AND(INDIRECT(ADDRESS($L264,44))=0,INDIRECT(ADDRESS($L264,38))="UL"),INDIRECT(ADDRESS($L264,COLUMN())),0),0),IF($M264&gt;0,IF(AND(INDIRECT(ADDRESS($M264,44))=0,INDIRECT(ADDRESS($M264,38))="UL"),INDIRECT(ADDRESS($M264,COLUMN())),0),0))</f>
        <v>0.21893004115226339</v>
      </c>
      <c r="BZ264" s="57" cm="1">
        <f t="array" aca="1" ref="BZ264" ca="1">SUM(IF($C264&gt;0,IF(AND(INDIRECT(ADDRESS($C264,44))=0,INDIRECT(ADDRESS($C264,38))="UL"),INDIRECT(ADDRESS($C264,COLUMN())),0),0),IF($D264&gt;0,IF(AND(INDIRECT(ADDRESS($D264,44))=0,INDIRECT(ADDRESS($D264,38))="UL"),INDIRECT(ADDRESS($D264,COLUMN())),0),0),IF($E264&gt;0,IF(AND(INDIRECT(ADDRESS($E264,44))=0,INDIRECT(ADDRESS($E264,38))="UL"),INDIRECT(ADDRESS($E264,COLUMN())),0),0),IF($F264&gt;0,IF(AND(INDIRECT(ADDRESS($F264,44))=0,INDIRECT(ADDRESS($F264,38))="UL"),INDIRECT(ADDRESS($F264,COLUMN())),0),0),IF($G264&gt;0,IF(AND(INDIRECT(ADDRESS($G264,44))=0,INDIRECT(ADDRESS($G264,38))="UL"),INDIRECT(ADDRESS($G264,COLUMN())),0),0),IF($H264&gt;0,IF(AND(INDIRECT(ADDRESS($H264,44))=0,INDIRECT(ADDRESS($H264,38))="UL"),INDIRECT(ADDRESS($H264,COLUMN())),0),0),IF($I264&gt;0,IF(AND(INDIRECT(ADDRESS($I264,44))=0,INDIRECT(ADDRESS($I264,38))="UL"),INDIRECT(ADDRESS($I264,COLUMN())),0),0),IF($J264&gt;0,IF(AND(INDIRECT(ADDRESS($J264,44))=0,INDIRECT(ADDRESS($J264,38))="UL"),INDIRECT(ADDRESS($J264,COLUMN())),0),0),IF($K264&gt;0,IF(AND(INDIRECT(ADDRESS($K264,44))=0,INDIRECT(ADDRESS($K264,38))="UL"),INDIRECT(ADDRESS($K264,COLUMN())),0),0),IF($L264&gt;0,IF(AND(INDIRECT(ADDRESS($L264,44))=0,INDIRECT(ADDRESS($L264,38))="UL"),INDIRECT(ADDRESS($L264,COLUMN())),0),0),IF($M264&gt;0,IF(AND(INDIRECT(ADDRESS($M264,44))=0,INDIRECT(ADDRESS($M264,38))="UL"),INDIRECT(ADDRESS($M264,COLUMN())),0),0))</f>
        <v>0.4736625514403292</v>
      </c>
      <c r="CA264" s="57">
        <f t="shared" ca="1" si="202"/>
        <v>0.21893004115226339</v>
      </c>
      <c r="CB264" s="57" cm="1">
        <f t="array" aca="1" ref="CB264" ca="1">SUM(IF($C264&gt;0,IF(AND(INDIRECT(ADDRESS($C264,44))=0,INDIRECT(ADDRESS($C264,38))&lt;&gt;"UL"),INDIRECT(ADDRESS($C264,COLUMN())),0),0),IF($D264&gt;0,IF(AND(INDIRECT(ADDRESS($D264,44))=0,INDIRECT(ADDRESS($D264,38))&lt;&gt;"UL"),INDIRECT(ADDRESS($D264,COLUMN())),0),0),IF($E264&gt;0,IF(AND(INDIRECT(ADDRESS($E264,44))=0,INDIRECT(ADDRESS($E264,38))&lt;&gt;"UL"),INDIRECT(ADDRESS($E264,COLUMN())),0),0),IF($F264&gt;0,IF(AND(INDIRECT(ADDRESS($F264,44))=0,INDIRECT(ADDRESS($F264,38))&lt;&gt;"UL"),INDIRECT(ADDRESS($F264,COLUMN())),0),0),IF($G264&gt;0,IF(AND(INDIRECT(ADDRESS($G264,44))=0,INDIRECT(ADDRESS($G264,38))&lt;&gt;"UL"),INDIRECT(ADDRESS($G264,COLUMN())),0),0),IF($H264&gt;0,IF(AND(INDIRECT(ADDRESS($H264,44))=0,INDIRECT(ADDRESS($H264,38))&lt;&gt;"UL"),INDIRECT(ADDRESS($H264,COLUMN())),0),0),IF($I264&gt;0,IF(AND(INDIRECT(ADDRESS($I264,44))=0,INDIRECT(ADDRESS($I264,38))&lt;&gt;"UL"),INDIRECT(ADDRESS($I264,COLUMN())),0),0),IF($J264&gt;0,IF(AND(INDIRECT(ADDRESS($J264,44))=0,INDIRECT(ADDRESS($J264,38))&lt;&gt;"UL"),INDIRECT(ADDRESS($J264,COLUMN())),0),0),IF($K264&gt;0,IF(AND(INDIRECT(ADDRESS($K264,44))=0,INDIRECT(ADDRESS($K264,38))&lt;&gt;"UL"),INDIRECT(ADDRESS($K264,COLUMN())),0),0),IF($L264&gt;0,IF(AND(INDIRECT(ADDRESS($L264,44))=0,INDIRECT(ADDRESS($L264,38))&lt;&gt;"UL"),INDIRECT(ADDRESS($L264,COLUMN())),0),0),IF($M264&gt;0,IF(AND(INDIRECT(ADDRESS($M264,44))=0,INDIRECT(ADDRESS($M264,38))&lt;&gt;"UL"),INDIRECT(ADDRESS($M264,COLUMN())),0),0))</f>
        <v>0</v>
      </c>
      <c r="CC264" s="57">
        <f t="shared" ca="1" si="203"/>
        <v>0</v>
      </c>
      <c r="CD264" s="57" cm="1">
        <f t="array" aca="1" ref="CD264" ca="1">SUM(IF($C264&gt;0,IF(AND(INDIRECT(ADDRESS($C264,44))=0,INDIRECT(ADDRESS($C264,38))&lt;&gt;"UL"),INDIRECT(ADDRESS($C264,COLUMN())),0),0),IF($D264&gt;0,IF(AND(INDIRECT(ADDRESS($D264,44))=0,INDIRECT(ADDRESS($D264,38))&lt;&gt;"UL"),INDIRECT(ADDRESS($D264,COLUMN())),0),0),IF($E264&gt;0,IF(AND(INDIRECT(ADDRESS($E264,44))=0,INDIRECT(ADDRESS($E264,38))&lt;&gt;"UL"),INDIRECT(ADDRESS($E264,COLUMN())),0),0),IF($F264&gt;0,IF(AND(INDIRECT(ADDRESS($F264,44))=0,INDIRECT(ADDRESS($F264,38))&lt;&gt;"UL"),INDIRECT(ADDRESS($F264,COLUMN())),0),0),IF($G264&gt;0,IF(AND(INDIRECT(ADDRESS($G264,44))=0,INDIRECT(ADDRESS($G264,38))&lt;&gt;"UL"),INDIRECT(ADDRESS($G264,COLUMN())),0),0),IF($H264&gt;0,IF(AND(INDIRECT(ADDRESS($H264,44))=0,INDIRECT(ADDRESS($H264,38))&lt;&gt;"UL"),INDIRECT(ADDRESS($H264,COLUMN())),0),0),IF($I264&gt;0,IF(AND(INDIRECT(ADDRESS($I264,44))=0,INDIRECT(ADDRESS($I264,38))&lt;&gt;"UL"),INDIRECT(ADDRESS($I264,COLUMN())),0),0),IF($J264&gt;0,IF(AND(INDIRECT(ADDRESS($J264,44))=0,INDIRECT(ADDRESS($J264,38))&lt;&gt;"UL"),INDIRECT(ADDRESS($J264,COLUMN())),0),0),IF($K264&gt;0,IF(AND(INDIRECT(ADDRESS($K264,44))=0,INDIRECT(ADDRESS($K264,38))&lt;&gt;"UL"),INDIRECT(ADDRESS($K264,COLUMN())),0),0),IF($L264&gt;0,IF(AND(INDIRECT(ADDRESS($L264,44))=0,INDIRECT(ADDRESS($L264,38))&lt;&gt;"UL"),INDIRECT(ADDRESS($L264,COLUMN())),0),0),IF($M264&gt;0,IF(AND(INDIRECT(ADDRESS($M264,44))=0,INDIRECT(ADDRESS($M264,38))&lt;&gt;"UL"),INDIRECT(ADDRESS($M264,COLUMN())),0),0))</f>
        <v>0</v>
      </c>
      <c r="CE264" s="57" cm="1">
        <f t="array" aca="1" ref="CE264" ca="1">SUM(IF($C264&gt;0,IF(AND(INDIRECT(ADDRESS($C264,44))=0,INDIRECT(ADDRESS($C264,38))&lt;&gt;"UL"),INDIRECT(ADDRESS($C264,COLUMN())),0),0),IF($D264&gt;0,IF(AND(INDIRECT(ADDRESS($D264,44))=0,INDIRECT(ADDRESS($D264,38))&lt;&gt;"UL"),INDIRECT(ADDRESS($D264,COLUMN())),0),0),IF($E264&gt;0,IF(AND(INDIRECT(ADDRESS($E264,44))=0,INDIRECT(ADDRESS($E264,38))&lt;&gt;"UL"),INDIRECT(ADDRESS($E264,COLUMN())),0),0),IF($F264&gt;0,IF(AND(INDIRECT(ADDRESS($F264,44))=0,INDIRECT(ADDRESS($F264,38))&lt;&gt;"UL"),INDIRECT(ADDRESS($F264,COLUMN())),0),0),IF($G264&gt;0,IF(AND(INDIRECT(ADDRESS($G264,44))=0,INDIRECT(ADDRESS($G264,38))&lt;&gt;"UL"),INDIRECT(ADDRESS($G264,COLUMN())),0),0),IF($H264&gt;0,IF(AND(INDIRECT(ADDRESS($H264,44))=0,INDIRECT(ADDRESS($H264,38))&lt;&gt;"UL"),INDIRECT(ADDRESS($H264,COLUMN())),0),0),IF($I264&gt;0,IF(AND(INDIRECT(ADDRESS($I264,44))=0,INDIRECT(ADDRESS($I264,38))&lt;&gt;"UL"),INDIRECT(ADDRESS($I264,COLUMN())),0),0),IF($J264&gt;0,IF(AND(INDIRECT(ADDRESS($J264,44))=0,INDIRECT(ADDRESS($J264,38))&lt;&gt;"UL"),INDIRECT(ADDRESS($J264,COLUMN())),0),0),IF($K264&gt;0,IF(AND(INDIRECT(ADDRESS($K264,44))=0,INDIRECT(ADDRESS($K264,38))&lt;&gt;"UL"),INDIRECT(ADDRESS($K264,COLUMN())),0),0),IF($L264&gt;0,IF(AND(INDIRECT(ADDRESS($L264,44))=0,INDIRECT(ADDRESS($L264,38))&lt;&gt;"UL"),INDIRECT(ADDRESS($L264,COLUMN())),0),0),IF($M264&gt;0,IF(AND(INDIRECT(ADDRESS($M264,44))=0,INDIRECT(ADDRESS($M264,38))&lt;&gt;"UL"),INDIRECT(ADDRESS($M264,COLUMN())),0),0))</f>
        <v>0</v>
      </c>
      <c r="CF264" s="57">
        <f t="shared" ca="1" si="204"/>
        <v>0</v>
      </c>
      <c r="CG264" s="57">
        <f t="shared" ca="1" si="205"/>
        <v>1.2489942175233242</v>
      </c>
      <c r="CH264" s="57">
        <f t="shared" ca="1" si="206"/>
        <v>3.9031069297603881E-2</v>
      </c>
      <c r="CI264" s="19">
        <f t="shared" ca="1" si="207"/>
        <v>12.739243601071056</v>
      </c>
      <c r="CJ264" s="19"/>
      <c r="CK264" s="57" cm="1">
        <f t="array" aca="1" ref="CK264" ca="1">IF(AU264="S", SUM(IF($C264&gt;0,IF(INDIRECT(ADDRESS($C264,43))&lt;&gt;1,INDIRECT(ADDRESS($C264,48)),0),0), IF($D264&gt;0,IF(INDIRECT(ADDRESS($D264,43))&lt;&gt;1,INDIRECT(ADDRESS($D264,48)),0),0), IF($E264&gt;0,IF(INDIRECT(ADDRESS($E264,43))&lt;&gt;1,INDIRECT(ADDRESS($E264,48)),0),0), IF($F264&gt;0,IF(INDIRECT(ADDRESS($F264,43))&lt;&gt;1,INDIRECT(ADDRESS($F264,48)),0),0), IF($G264&gt;0,IF(INDIRECT(ADDRESS($G264,43))&lt;&gt;1,INDIRECT(ADDRESS($G264,48)),0),0), IF($H264&gt;0,IF(INDIRECT(ADDRESS($H264,43))&lt;&gt;1,INDIRECT(ADDRESS($H264,48)),0),0), IF($I264&gt;0,IF(INDIRECT(ADDRESS($I264,43))&lt;&gt;1,INDIRECT(ADDRESS($I264,48)),0),0), IF($J264&gt;0,IF(INDIRECT(ADDRESS($J264,43))&lt;&gt;1,INDIRECT(ADDRESS($J264,48)),0),0), IF($K264&gt;0,IF(INDIRECT(ADDRESS($K264,43))&lt;&gt;1,INDIRECT(ADDRESS($K264,48)),0),0), IF($L264&gt;0,IF(INDIRECT(ADDRESS($L264,43))&lt;&gt;1,INDIRECT(ADDRESS($L264,48)),0),0), IF($M264&gt;0,IF(INDIRECT(ADDRESS($M264,43))&lt;&gt;1,INDIRECT(ADDRESS($M264,48)),0),0)), IF(AU264="L",SUM(IF($C264&gt;0,IF(INDIRECT(ADDRESS($C264,43))&lt;&gt;1,INDIRECT(ADDRESS($C264,50)),0),0), IF($D264&gt;0,IF(INDIRECT(ADDRESS($D264,43))&lt;&gt;1,INDIRECT(ADDRESS($D264,50)),0),0), IF($E264&gt;0,IF(INDIRECT(ADDRESS($E264,43))&lt;&gt;1,INDIRECT(ADDRESS($E264,50)),0),0), IF($F264&gt;0,IF(INDIRECT(ADDRESS($F264,43))&lt;&gt;1,INDIRECT(ADDRESS($F264,50)),0),0), IF($G264&gt;0,IF(INDIRECT(ADDRESS($G264,43))&lt;&gt;1,INDIRECT(ADDRESS($G264,50)),0),0), IF($G264&gt;0,IF(INDIRECT(ADDRESS($G264,43))&lt;&gt;1,INDIRECT(ADDRESS($G264,50)),0),0), IF($H264&gt;0,IF(INDIRECT(ADDRESS($H264,43))&lt;&gt;1,INDIRECT(ADDRESS($H264,50)),0),0), IF($I264&gt;0,IF(INDIRECT(ADDRESS($I264,43))&lt;&gt;1,INDIRECT(ADDRESS($I264,50)),0),0), IF($J264&gt;0,IF(INDIRECT(ADDRESS($J264,43))&lt;&gt;1,INDIRECT(ADDRESS($J264,50)),0),0), IF($K264&gt;0,IF(INDIRECT(ADDRESS($K264,43))&lt;&gt;1,INDIRECT(ADDRESS($K264,50)),0),0), IF($L264&gt;0,IF(INDIRECT(ADDRESS($L264,43))&lt;&gt;1,INDIRECT(ADDRESS($L264,50)),0),0), IF($M264&gt;0,IF(INDIRECT(ADDRESS($M264,43))&lt;&gt;1,INDIRECT(ADDRESS($M264,50)),0),0)), SUM(IF($C264&gt;0,IF(INDIRECT(ADDRESS($C264,43))&lt;&gt;1,INDIRECT(ADDRESS($C264,49)),0),0), IF($D264&gt;0,IF(INDIRECT(ADDRESS($D264,43))&lt;&gt;1,INDIRECT(ADDRESS($D264,49)),0),0), IF($E264&gt;0,IF(INDIRECT(ADDRESS($E264,43))&lt;&gt;1,INDIRECT(ADDRESS($E264,49)),0),0), IF($F264&gt;0,IF(INDIRECT(ADDRESS($F264,43))&lt;&gt;1,INDIRECT(ADDRESS($F264,49)),0),0), IF($G264&gt;0,IF(INDIRECT(ADDRESS($G264,43))&lt;&gt;1,INDIRECT(ADDRESS($G264,49)),0),0), IF($G264&gt;0,IF(INDIRECT(ADDRESS($G264,43))&lt;&gt;1,INDIRECT(ADDRESS($G264,49)),0),0), IF($H264&gt;0,IF(INDIRECT(ADDRESS($H264,43))&lt;&gt;1,INDIRECT(ADDRESS($H264,49)),0),0), IF($I264&gt;0,IF(INDIRECT(ADDRESS($I264,43))&lt;&gt;1,INDIRECT(ADDRESS($I264,49)),0),0), IF($J264&gt;0,IF(INDIRECT(ADDRESS($J264,43))&lt;&gt;1,INDIRECT(ADDRESS($J264,49)),0),0), IF($K264&gt;0,IF(INDIRECT(ADDRESS($K264,43))&lt;&gt;1,INDIRECT(ADDRESS($K264,49)),0),0), IF($L264&gt;0,IF(INDIRECT(ADDRESS($L264,43))&lt;&gt;1,INDIRECT(ADDRESS($L264,49)),0),0), IF($M264&gt;0,IF(INDIRECT(ADDRESS($M264,43))&lt;&gt;1,INDIRECT(ADDRESS($M264,49)),0),0))))</f>
        <v>11.277777777777777</v>
      </c>
      <c r="CL264" s="57" cm="1">
        <f t="array" aca="1" ref="CL264" ca="1">SUM(IF($C264&gt;0,IF(INDIRECT(ADDRESS($C264,44))=1,INDIRECT(ADDRESS($C264,90)),0),0), IF($D264&gt;0,IF(INDIRECT(ADDRESS($D264,44))=1,INDIRECT(ADDRESS($D264,90)),0),0), IF($E264&gt;0,IF(INDIRECT(ADDRESS($E264,44))=1,INDIRECT(ADDRESS($E264,90)),0),0), IF($F264&gt;0,IF(INDIRECT(ADDRESS($F264,44))=1,INDIRECT(ADDRESS($F264,90)),0),0), IF($G264&gt;0,IF(INDIRECT(ADDRESS($G264,44))=1,INDIRECT(ADDRESS($G264,90)),0),0), IF($H264&gt;0,IF(INDIRECT(ADDRESS($H264,44))=1,INDIRECT(ADDRESS($H264,90)),0),0), IF($I264&gt;0,IF(INDIRECT(ADDRESS($I264,44))=1,INDIRECT(ADDRESS($I264,90)),0),0), IF($J264&gt;0,IF(INDIRECT(ADDRESS($J264,44))=1,INDIRECT(ADDRESS($J264,90)),0),0), IF($K264&gt;0,IF(INDIRECT(ADDRESS($K264,44))=1,INDIRECT(ADDRESS($K264,90)),0),0), IF($L264&gt;0,IF(INDIRECT(ADDRESS($L264,44))=1,INDIRECT(ADDRESS($L264,90)),0),0), IF($M264&gt;0,IF(INDIRECT(ADDRESS($M264,44))=1,INDIRECT(ADDRESS($M264,90)),0),0))</f>
        <v>15</v>
      </c>
      <c r="CM264" s="56">
        <f t="shared" ca="1" si="208"/>
        <v>0.29618224566797663</v>
      </c>
      <c r="CN264" s="59"/>
    </row>
    <row r="265" spans="1:92" x14ac:dyDescent="0.25">
      <c r="A265" s="52" t="s">
        <v>328</v>
      </c>
      <c r="B265" s="67">
        <v>210</v>
      </c>
      <c r="C265" s="67">
        <v>216</v>
      </c>
      <c r="D265" s="67">
        <v>217</v>
      </c>
      <c r="E265" s="67">
        <v>218</v>
      </c>
      <c r="F265" s="67">
        <v>237</v>
      </c>
      <c r="G265" s="67">
        <v>237</v>
      </c>
      <c r="H265" s="67">
        <v>237</v>
      </c>
      <c r="I265" s="67"/>
      <c r="J265" s="67"/>
      <c r="K265" s="67"/>
      <c r="L265" s="67"/>
      <c r="M265" s="67"/>
      <c r="N265" s="67">
        <f ca="1">SUM(INDIRECT(ADDRESS(B265,COLUMN())),IF(C265&gt;0,INDIRECT(ADDRESS(C265,COLUMN())),0),IF(D265&gt;0,INDIRECT(ADDRESS(D265,COLUMN())),0),IF(E265&gt;0,INDIRECT(ADDRESS(E265,COLUMN())),0),IF(F265&gt;0,INDIRECT(ADDRESS(F265,COLUMN())),0),IF(G265&gt;0,INDIRECT(ADDRESS(G265,COLUMN())),0),IF(H265&gt;0,INDIRECT(ADDRESS(H265,COLUMN())),0),IF(I265&gt;0,INDIRECT(ADDRESS(I265,COLUMN())),0),IF(J265&gt;0,INDIRECT(ADDRESS(J265,COLUMN())),0),IF(K265&gt;0,INDIRECT(ADDRESS(K265,COLUMN())),0),IF(L265&gt;0,INDIRECT(ADDRESS(L265,COLUMN())),0),IF(M265&gt;0,INDIRECT(ADDRESS(M265,COLUMN())),0))</f>
        <v>27</v>
      </c>
      <c r="O265" s="67" t="str" cm="1">
        <f t="array" aca="1" ref="O265" ca="1">INDIRECT(ADDRESS($B265,COLUMN()))</f>
        <v>Fighter</v>
      </c>
      <c r="P265" s="67" cm="1">
        <f t="array" aca="1" ref="P265" ca="1">INDIRECT(ADDRESS($B265,COLUMN()))</f>
        <v>3</v>
      </c>
      <c r="Q265" s="67" cm="1">
        <f t="array" aca="1" ref="Q265" ca="1">INDIRECT(ADDRESS($B265,COLUMN()))</f>
        <v>0</v>
      </c>
      <c r="R265" s="67" cm="1">
        <f t="array" aca="1" ref="R265" ca="1">INDIRECT(ADDRESS($B265,COLUMN()))</f>
        <v>0</v>
      </c>
      <c r="S265" s="67" cm="1">
        <f t="array" aca="1" ref="S265" ca="1">INDIRECT(ADDRESS($B265,COLUMN()))</f>
        <v>2</v>
      </c>
      <c r="T265" s="67" t="str" cm="1">
        <f t="array" aca="1" ref="T265" ca="1">INDIRECT(ADDRESS($B265,COLUMN()))</f>
        <v>1-4</v>
      </c>
      <c r="U265" s="67" cm="1">
        <f t="array" aca="1" ref="U265" ca="1">INDIRECT(ADDRESS($B265,COLUMN()))</f>
        <v>4</v>
      </c>
      <c r="V265" s="67" cm="1">
        <f t="array" aca="1" ref="V265" ca="1">INDIRECT(ADDRESS($B265,COLUMN()))</f>
        <v>0</v>
      </c>
      <c r="W265" s="67" cm="1">
        <f t="array" aca="1" ref="W265" ca="1">INDIRECT(ADDRESS($B265,COLUMN()))</f>
        <v>4</v>
      </c>
      <c r="X265" s="67" cm="1">
        <f t="array" aca="1" ref="X265" ca="1">INDIRECT(ADDRESS($B265,COLUMN()))</f>
        <v>7</v>
      </c>
      <c r="Y265" s="67" cm="1">
        <f t="array" aca="1" ref="Y265" ca="1">INDIRECT(ADDRESS($B265,COLUMN()))</f>
        <v>3</v>
      </c>
      <c r="Z265" s="67" cm="1">
        <f t="array" aca="1" ref="Z265" ca="1">INDIRECT(ADDRESS($B265,COLUMN()))</f>
        <v>4</v>
      </c>
      <c r="AA265" s="67" cm="1">
        <f t="array" aca="1" ref="AA265" ca="1">INDIRECT(ADDRESS($B265,COLUMN()))</f>
        <v>0</v>
      </c>
      <c r="AB265" s="56">
        <f t="shared" ca="1" si="209"/>
        <v>0.75242728065260123</v>
      </c>
      <c r="AC265" s="56">
        <f t="shared" ca="1" si="191"/>
        <v>0.89462719915076616</v>
      </c>
      <c r="AD265" s="56">
        <f t="shared" ca="1" si="192"/>
        <v>2.3338100847411289</v>
      </c>
      <c r="AF265" s="52"/>
      <c r="AG265" s="52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2"/>
      <c r="AU265" s="54" t="s">
        <v>33</v>
      </c>
      <c r="AV265" s="57" cm="1">
        <f t="array" aca="1" ref="AV265" ca="1">SUM(IF($C265&gt;0,IF(AND(INDIRECT(ADDRESS($C265,44))=0,INDIRECT(ADDRESS($C265,38))="UL",ISERROR(SEARCH("Rear",INDIRECT(ADDRESS($C265,33)))),ISERROR(SEARCH("Side",INDIRECT(ADDRESS($C265,33))))),INDIRECT(ADDRESS($C265,COLUMN())),0),0),IF($D265&gt;0,IF(AND(INDIRECT(ADDRESS($D265,44))=0,INDIRECT(ADDRESS($D265,38))="UL",ISERROR(SEARCH("Rear",INDIRECT(ADDRESS($D265,33)))),ISERROR(SEARCH("Side",INDIRECT(ADDRESS($D265,33))))),INDIRECT(ADDRESS($D265,COLUMN())),0),0),IF($E265&gt;0,IF(AND(INDIRECT(ADDRESS($E265,44))=0,INDIRECT(ADDRESS($E265,38))="UL",ISERROR(SEARCH("Rear",INDIRECT(ADDRESS($E265,33)))),ISERROR(SEARCH("Side",INDIRECT(ADDRESS($E265,33))))),INDIRECT(ADDRESS($E265,COLUMN())),0),0),IF($F265&gt;0,IF(AND(INDIRECT(ADDRESS($F265,44))=0,INDIRECT(ADDRESS($F265,38))="UL",ISERROR(SEARCH("Rear",INDIRECT(ADDRESS($F265,33)))),ISERROR(SEARCH("Side",INDIRECT(ADDRESS($F265,33))))),INDIRECT(ADDRESS($F265,COLUMN())),0),0),IF($G265&gt;0,IF(AND(INDIRECT(ADDRESS($G265,44))=0,INDIRECT(ADDRESS($G265,38))="UL",ISERROR(SEARCH("Rear",INDIRECT(ADDRESS($G265,33)))),ISERROR(SEARCH("Side",INDIRECT(ADDRESS($G265,33))))),INDIRECT(ADDRESS($G265,COLUMN())),0),0),IF($H265&gt;0,IF(AND(INDIRECT(ADDRESS($H265,44))=0,INDIRECT(ADDRESS($H265,38))="UL",ISERROR(SEARCH("Rear",INDIRECT(ADDRESS($H265,33)))),ISERROR(SEARCH("Side",INDIRECT(ADDRESS($H265,33))))),INDIRECT(ADDRESS($H265,COLUMN())),0),0),IF($I265&gt;0,IF(AND(INDIRECT(ADDRESS($I265,44))=0,INDIRECT(ADDRESS($I265,38))="UL",ISERROR(SEARCH("Rear",INDIRECT(ADDRESS($I265,33)))),ISERROR(SEARCH("Side",INDIRECT(ADDRESS($I265,33))))),INDIRECT(ADDRESS($I265,COLUMN())),0),0),IF($J265&gt;0,IF(AND(INDIRECT(ADDRESS($J265,44))=0,INDIRECT(ADDRESS($J265,38))="UL",ISERROR(SEARCH("Rear",INDIRECT(ADDRESS($J265,33)))),ISERROR(SEARCH("Side",INDIRECT(ADDRESS($J265,33))))),INDIRECT(ADDRESS($J265,COLUMN())),0),0),IF($K265&gt;0,IF(AND(INDIRECT(ADDRESS($K265,44))=0,INDIRECT(ADDRESS($K265,38))="UL",ISERROR(SEARCH("Rear",INDIRECT(ADDRESS($K265,33)))),ISERROR(SEARCH("Side",INDIRECT(ADDRESS($K265,33))))),INDIRECT(ADDRESS($K265,COLUMN())),0),0),IF($L265&gt;0,IF(AND(INDIRECT(ADDRESS($L265,44))=0,INDIRECT(ADDRESS($L265,38))="UL",ISERROR(SEARCH("Rear",INDIRECT(ADDRESS($L265,33)))),ISERROR(SEARCH("Side",INDIRECT(ADDRESS($L265,33))))),INDIRECT(ADDRESS($L265,COLUMN())),0),0),IF($M265&gt;0,IF(AND(INDIRECT(ADDRESS($M265,44))=0,INDIRECT(ADDRESS($M265,38))="UL",ISERROR(SEARCH("Rear",INDIRECT(ADDRESS($M265,33)))),ISERROR(SEARCH("Side",INDIRECT(ADDRESS($M265,33))))),INDIRECT(ADDRESS($M265,COLUMN())),0),0))</f>
        <v>0.88888888888888884</v>
      </c>
      <c r="AW265" s="57" cm="1">
        <f t="array" aca="1" ref="AW265" ca="1">SUM(IF($C265&gt;0,IF(AND(INDIRECT(ADDRESS($C265,44))=0,INDIRECT(ADDRESS($C265,38))="UL",ISERROR(SEARCH("Rear",INDIRECT(ADDRESS($C265,33)))),ISERROR(SEARCH("Side",INDIRECT(ADDRESS($C265,33))))),INDIRECT(ADDRESS($C265,COLUMN())),0),0),IF($D265&gt;0,IF(AND(INDIRECT(ADDRESS($D265,44))=0,INDIRECT(ADDRESS($D265,38))="UL",ISERROR(SEARCH("Rear",INDIRECT(ADDRESS($D265,33)))),ISERROR(SEARCH("Side",INDIRECT(ADDRESS($D265,33))))),INDIRECT(ADDRESS($D265,COLUMN())),0),0),IF($E265&gt;0,IF(AND(INDIRECT(ADDRESS($E265,44))=0,INDIRECT(ADDRESS($E265,38))="UL",ISERROR(SEARCH("Rear",INDIRECT(ADDRESS($E265,33)))),ISERROR(SEARCH("Side",INDIRECT(ADDRESS($E265,33))))),INDIRECT(ADDRESS($E265,COLUMN())),0),0),IF($F265&gt;0,IF(AND(INDIRECT(ADDRESS($F265,44))=0,INDIRECT(ADDRESS($F265,38))="UL",ISERROR(SEARCH("Rear",INDIRECT(ADDRESS($F265,33)))),ISERROR(SEARCH("Side",INDIRECT(ADDRESS($F265,33))))),INDIRECT(ADDRESS($F265,COLUMN())),0),0),IF($G265&gt;0,IF(AND(INDIRECT(ADDRESS($G265,44))=0,INDIRECT(ADDRESS($G265,38))="UL",ISERROR(SEARCH("Rear",INDIRECT(ADDRESS($G265,33)))),ISERROR(SEARCH("Side",INDIRECT(ADDRESS($G265,33))))),INDIRECT(ADDRESS($G265,COLUMN())),0),0),IF($H265&gt;0,IF(AND(INDIRECT(ADDRESS($H265,44))=0,INDIRECT(ADDRESS($H265,38))="UL",ISERROR(SEARCH("Rear",INDIRECT(ADDRESS($H265,33)))),ISERROR(SEARCH("Side",INDIRECT(ADDRESS($H265,33))))),INDIRECT(ADDRESS($H265,COLUMN())),0),0),IF($I265&gt;0,IF(AND(INDIRECT(ADDRESS($I265,44))=0,INDIRECT(ADDRESS($I265,38))="UL",ISERROR(SEARCH("Rear",INDIRECT(ADDRESS($I265,33)))),ISERROR(SEARCH("Side",INDIRECT(ADDRESS($I265,33))))),INDIRECT(ADDRESS($I265,COLUMN())),0),0),IF($J265&gt;0,IF(AND(INDIRECT(ADDRESS($J265,44))=0,INDIRECT(ADDRESS($J265,38))="UL",ISERROR(SEARCH("Rear",INDIRECT(ADDRESS($J265,33)))),ISERROR(SEARCH("Side",INDIRECT(ADDRESS($J265,33))))),INDIRECT(ADDRESS($J265,COLUMN())),0),0),IF($K265&gt;0,IF(AND(INDIRECT(ADDRESS($K265,44))=0,INDIRECT(ADDRESS($K265,38))="UL",ISERROR(SEARCH("Rear",INDIRECT(ADDRESS($K265,33)))),ISERROR(SEARCH("Side",INDIRECT(ADDRESS($K265,33))))),INDIRECT(ADDRESS($K265,COLUMN())),0),0),IF($L265&gt;0,IF(AND(INDIRECT(ADDRESS($L265,44))=0,INDIRECT(ADDRESS($L265,38))="UL",ISERROR(SEARCH("Rear",INDIRECT(ADDRESS($L265,33)))),ISERROR(SEARCH("Side",INDIRECT(ADDRESS($L265,33))))),INDIRECT(ADDRESS($L265,COLUMN())),0),0),IF($M265&gt;0,IF(AND(INDIRECT(ADDRESS($M265,44))=0,INDIRECT(ADDRESS($M265,38))="UL",ISERROR(SEARCH("Rear",INDIRECT(ADDRESS($M265,33)))),ISERROR(SEARCH("Side",INDIRECT(ADDRESS($M265,33))))),INDIRECT(ADDRESS($M265,COLUMN())),0),0))</f>
        <v>0.44444444444444442</v>
      </c>
      <c r="AX265" s="57" cm="1">
        <f t="array" aca="1" ref="AX265" ca="1">SUM(IF($C265&gt;0,IF(AND(INDIRECT(ADDRESS($C265,44))=0,INDIRECT(ADDRESS($C265,38))="UL",ISERROR(SEARCH("Rear",INDIRECT(ADDRESS($C265,33)))),ISERROR(SEARCH("Side",INDIRECT(ADDRESS($C265,33))))),INDIRECT(ADDRESS($C265,COLUMN())),0),0),IF($D265&gt;0,IF(AND(INDIRECT(ADDRESS($D265,44))=0,INDIRECT(ADDRESS($D265,38))="UL",ISERROR(SEARCH("Rear",INDIRECT(ADDRESS($D265,33)))),ISERROR(SEARCH("Side",INDIRECT(ADDRESS($D265,33))))),INDIRECT(ADDRESS($D265,COLUMN())),0),0),IF($E265&gt;0,IF(AND(INDIRECT(ADDRESS($E265,44))=0,INDIRECT(ADDRESS($E265,38))="UL",ISERROR(SEARCH("Rear",INDIRECT(ADDRESS($E265,33)))),ISERROR(SEARCH("Side",INDIRECT(ADDRESS($E265,33))))),INDIRECT(ADDRESS($E265,COLUMN())),0),0),IF($F265&gt;0,IF(AND(INDIRECT(ADDRESS($F265,44))=0,INDIRECT(ADDRESS($F265,38))="UL",ISERROR(SEARCH("Rear",INDIRECT(ADDRESS($F265,33)))),ISERROR(SEARCH("Side",INDIRECT(ADDRESS($F265,33))))),INDIRECT(ADDRESS($F265,COLUMN())),0),0),IF($G265&gt;0,IF(AND(INDIRECT(ADDRESS($G265,44))=0,INDIRECT(ADDRESS($G265,38))="UL",ISERROR(SEARCH("Rear",INDIRECT(ADDRESS($G265,33)))),ISERROR(SEARCH("Side",INDIRECT(ADDRESS($G265,33))))),INDIRECT(ADDRESS($G265,COLUMN())),0),0),IF($H265&gt;0,IF(AND(INDIRECT(ADDRESS($H265,44))=0,INDIRECT(ADDRESS($H265,38))="UL",ISERROR(SEARCH("Rear",INDIRECT(ADDRESS($H265,33)))),ISERROR(SEARCH("Side",INDIRECT(ADDRESS($H265,33))))),INDIRECT(ADDRESS($H265,COLUMN())),0),0),IF($I265&gt;0,IF(AND(INDIRECT(ADDRESS($I265,44))=0,INDIRECT(ADDRESS($I265,38))="UL",ISERROR(SEARCH("Rear",INDIRECT(ADDRESS($I265,33)))),ISERROR(SEARCH("Side",INDIRECT(ADDRESS($I265,33))))),INDIRECT(ADDRESS($I265,COLUMN())),0),0),IF($J265&gt;0,IF(AND(INDIRECT(ADDRESS($J265,44))=0,INDIRECT(ADDRESS($J265,38))="UL",ISERROR(SEARCH("Rear",INDIRECT(ADDRESS($J265,33)))),ISERROR(SEARCH("Side",INDIRECT(ADDRESS($J265,33))))),INDIRECT(ADDRESS($J265,COLUMN())),0),0),IF($K265&gt;0,IF(AND(INDIRECT(ADDRESS($K265,44))=0,INDIRECT(ADDRESS($K265,38))="UL",ISERROR(SEARCH("Rear",INDIRECT(ADDRESS($K265,33)))),ISERROR(SEARCH("Side",INDIRECT(ADDRESS($K265,33))))),INDIRECT(ADDRESS($K265,COLUMN())),0),0),IF($L265&gt;0,IF(AND(INDIRECT(ADDRESS($L265,44))=0,INDIRECT(ADDRESS($L265,38))="UL",ISERROR(SEARCH("Rear",INDIRECT(ADDRESS($L265,33)))),ISERROR(SEARCH("Side",INDIRECT(ADDRESS($L265,33))))),INDIRECT(ADDRESS($L265,COLUMN())),0),0),IF($M265&gt;0,IF(AND(INDIRECT(ADDRESS($M265,44))=0,INDIRECT(ADDRESS($M265,38))="UL",ISERROR(SEARCH("Rear",INDIRECT(ADDRESS($M265,33)))),ISERROR(SEARCH("Side",INDIRECT(ADDRESS($M265,33))))),INDIRECT(ADDRESS($M265,COLUMN())),0),0))</f>
        <v>0</v>
      </c>
      <c r="AY265" s="58">
        <f t="shared" ca="1" si="193"/>
        <v>0.88888888888888884</v>
      </c>
      <c r="AZ265" s="58">
        <f t="shared" ca="1" si="194"/>
        <v>0.44444444444444442</v>
      </c>
      <c r="BA265" s="58" cm="1">
        <f t="array" aca="1" ref="BA265" ca="1">SUM(IF($C265&gt;0,IF(AND(INDIRECT(ADDRESS($C265,44))=0,INDIRECT(ADDRESS($C265,38))="UL"),INDIRECT(ADDRESS($C265,COLUMN())),0),0),IF($D265&gt;0,IF(AND(INDIRECT(ADDRESS($D265,44))=0,INDIRECT(ADDRESS($D265,38))="UL"),INDIRECT(ADDRESS($D265,COLUMN())),0),0),IF($E265&gt;0,IF(AND(INDIRECT(ADDRESS($E265,44))=0,INDIRECT(ADDRESS($E265,38))="UL"),INDIRECT(ADDRESS($E265,COLUMN())),0),0),IF($F265&gt;0,IF(AND(INDIRECT(ADDRESS($F265,44))=0,INDIRECT(ADDRESS($F265,38))="UL"),INDIRECT(ADDRESS($F265,COLUMN())),0),0),IF($G265&gt;0,IF(AND(INDIRECT(ADDRESS($G265,44))=0,INDIRECT(ADDRESS($G265,38))="UL"),INDIRECT(ADDRESS($G265,COLUMN())),0),0),IF($H265&gt;0,IF(AND(INDIRECT(ADDRESS($H265,44))=0,INDIRECT(ADDRESS($H265,38))="UL"),INDIRECT(ADDRESS($H265,COLUMN())),0),0),IF($I265&gt;0,IF(AND(INDIRECT(ADDRESS($I265,44))=0,INDIRECT(ADDRESS($I265,38))="UL"),INDIRECT(ADDRESS($I265,COLUMN())),0),0),IF($J265&gt;0,IF(AND(INDIRECT(ADDRESS($J265,44))=0,INDIRECT(ADDRESS($J265,38))="UL"),INDIRECT(ADDRESS($J265,COLUMN())),0),0),IF($K265&gt;0,IF(AND(INDIRECT(ADDRESS($K265,44))=0,INDIRECT(ADDRESS($K265,38))="UL"),INDIRECT(ADDRESS($K265,COLUMN())),0),0),IF($L265&gt;0,IF(AND(INDIRECT(ADDRESS($L265,44))=0,INDIRECT(ADDRESS($L265,38))="UL"),INDIRECT(ADDRESS($L265,COLUMN())),0),0),IF($M265&gt;0,IF(AND(INDIRECT(ADDRESS($M265,44))=0,INDIRECT(ADDRESS($M265,38))="UL"),INDIRECT(ADDRESS($M265,COLUMN())),0),0))</f>
        <v>0.23097001763668426</v>
      </c>
      <c r="BB265" s="58" cm="1">
        <f t="array" aca="1" ref="BB265" ca="1">SUM(IF($C265&gt;0,IF(AND(INDIRECT(ADDRESS($C265,44))=0,INDIRECT(ADDRESS($C265,38))="UL"),INDIRECT(ADDRESS($C265,COLUMN())),0),0),IF($D265&gt;0,IF(AND(INDIRECT(ADDRESS($D265,44))=0,INDIRECT(ADDRESS($D265,38))="UL"),INDIRECT(ADDRESS($D265,COLUMN())),0),0),IF($E265&gt;0,IF(AND(INDIRECT(ADDRESS($E265,44))=0,INDIRECT(ADDRESS($E265,38))="UL"),INDIRECT(ADDRESS($E265,COLUMN())),0),0),IF($F265&gt;0,IF(AND(INDIRECT(ADDRESS($F265,44))=0,INDIRECT(ADDRESS($F265,38))="UL"),INDIRECT(ADDRESS($F265,COLUMN())),0),0),IF($G265&gt;0,IF(AND(INDIRECT(ADDRESS($G265,44))=0,INDIRECT(ADDRESS($G265,38))="UL"),INDIRECT(ADDRESS($G265,COLUMN())),0),0),IF($H265&gt;0,IF(AND(INDIRECT(ADDRESS($H265,44))=0,INDIRECT(ADDRESS($H265,38))="UL"),INDIRECT(ADDRESS($H265,COLUMN())),0),0),IF($I265&gt;0,IF(AND(INDIRECT(ADDRESS($I265,44))=0,INDIRECT(ADDRESS($I265,38))="UL"),INDIRECT(ADDRESS($I265,COLUMN())),0),0),IF($J265&gt;0,IF(AND(INDIRECT(ADDRESS($J265,44))=0,INDIRECT(ADDRESS($J265,38))="UL"),INDIRECT(ADDRESS($J265,COLUMN())),0),0),IF($K265&gt;0,IF(AND(INDIRECT(ADDRESS($K265,44))=0,INDIRECT(ADDRESS($K265,38))="UL"),INDIRECT(ADDRESS($K265,COLUMN())),0),0),IF($L265&gt;0,IF(AND(INDIRECT(ADDRESS($L265,44))=0,INDIRECT(ADDRESS($L265,38))="UL"),INDIRECT(ADDRESS($L265,COLUMN())),0),0),IF($M265&gt;0,IF(AND(INDIRECT(ADDRESS($M265,44))=0,INDIRECT(ADDRESS($M265,38))="UL"),INDIRECT(ADDRESS($M265,COLUMN())),0),0))</f>
        <v>0.37650793650793651</v>
      </c>
      <c r="BC265" s="58" cm="1">
        <f t="array" aca="1" ref="BC265" ca="1">SUM(IF($C265&gt;0,IF(AND(INDIRECT(ADDRESS($C265,44))=0,INDIRECT(ADDRESS($C265,38))="UL"),INDIRECT(ADDRESS($C265,COLUMN())),0),0),IF($D265&gt;0,IF(AND(INDIRECT(ADDRESS($D265,44))=0,INDIRECT(ADDRESS($D265,38))="UL"),INDIRECT(ADDRESS($D265,COLUMN())),0),0),IF($E265&gt;0,IF(AND(INDIRECT(ADDRESS($E265,44))=0,INDIRECT(ADDRESS($E265,38))="UL"),INDIRECT(ADDRESS($E265,COLUMN())),0),0),IF($F265&gt;0,IF(AND(INDIRECT(ADDRESS($F265,44))=0,INDIRECT(ADDRESS($F265,38))="UL"),INDIRECT(ADDRESS($F265,COLUMN())),0),0),IF($G265&gt;0,IF(AND(INDIRECT(ADDRESS($G265,44))=0,INDIRECT(ADDRESS($G265,38))="UL"),INDIRECT(ADDRESS($G265,COLUMN())),0),0),IF($H265&gt;0,IF(AND(INDIRECT(ADDRESS($H265,44))=0,INDIRECT(ADDRESS($H265,38))="UL"),INDIRECT(ADDRESS($H265,COLUMN())),0),0),IF($I265&gt;0,IF(AND(INDIRECT(ADDRESS($I265,44))=0,INDIRECT(ADDRESS($I265,38))="UL"),INDIRECT(ADDRESS($I265,COLUMN())),0),0),IF($J265&gt;0,IF(AND(INDIRECT(ADDRESS($J265,44))=0,INDIRECT(ADDRESS($J265,38))="UL"),INDIRECT(ADDRESS($J265,COLUMN())),0),0),IF($K265&gt;0,IF(AND(INDIRECT(ADDRESS($K265,44))=0,INDIRECT(ADDRESS($K265,38))="UL"),INDIRECT(ADDRESS($K265,COLUMN())),0),0),IF($L265&gt;0,IF(AND(INDIRECT(ADDRESS($L265,44))=0,INDIRECT(ADDRESS($L265,38))="UL"),INDIRECT(ADDRESS($L265,COLUMN())),0),0),IF($M265&gt;0,IF(AND(INDIRECT(ADDRESS($M265,44))=0,INDIRECT(ADDRESS($M265,38))="UL"),INDIRECT(ADDRESS($M265,COLUMN())),0),0))</f>
        <v>0.20095238095238094</v>
      </c>
      <c r="BD265" s="58" cm="1">
        <f t="array" aca="1" ref="BD265" ca="1">SUM(IF($C265&gt;0,IF(AND(INDIRECT(ADDRESS($C265,44))=0,INDIRECT(ADDRESS($C265,38))="UL"),INDIRECT(ADDRESS($C265,COLUMN())),0),0),IF($D265&gt;0,IF(AND(INDIRECT(ADDRESS($D265,44))=0,INDIRECT(ADDRESS($D265,38))="UL"),INDIRECT(ADDRESS($D265,COLUMN())),0),0),IF($E265&gt;0,IF(AND(INDIRECT(ADDRESS($E265,44))=0,INDIRECT(ADDRESS($E265,38))="UL"),INDIRECT(ADDRESS($E265,COLUMN())),0),0),IF($F265&gt;0,IF(AND(INDIRECT(ADDRESS($F265,44))=0,INDIRECT(ADDRESS($F265,38))="UL"),INDIRECT(ADDRESS($F265,COLUMN())),0),0),IF($G265&gt;0,IF(AND(INDIRECT(ADDRESS($G265,44))=0,INDIRECT(ADDRESS($G265,38))="UL"),INDIRECT(ADDRESS($G265,COLUMN())),0),0),IF($H265&gt;0,IF(AND(INDIRECT(ADDRESS($H265,44))=0,INDIRECT(ADDRESS($H265,38))="UL"),INDIRECT(ADDRESS($H265,COLUMN())),0),0),IF($I265&gt;0,IF(AND(INDIRECT(ADDRESS($I265,44))=0,INDIRECT(ADDRESS($I265,38))="UL"),INDIRECT(ADDRESS($I265,COLUMN())),0),0),IF($J265&gt;0,IF(AND(INDIRECT(ADDRESS($J265,44))=0,INDIRECT(ADDRESS($J265,38))="UL"),INDIRECT(ADDRESS($J265,COLUMN())),0),0),IF($K265&gt;0,IF(AND(INDIRECT(ADDRESS($K265,44))=0,INDIRECT(ADDRESS($K265,38))="UL"),INDIRECT(ADDRESS($K265,COLUMN())),0),0),IF($L265&gt;0,IF(AND(INDIRECT(ADDRESS($L265,44))=0,INDIRECT(ADDRESS($L265,38))="UL"),INDIRECT(ADDRESS($L265,COLUMN())),0),0),IF($M265&gt;0,IF(AND(INDIRECT(ADDRESS($M265,44))=0,INDIRECT(ADDRESS($M265,38))="UL"),INDIRECT(ADDRESS($M265,COLUMN())),0),0))</f>
        <v>0.32652557319223985</v>
      </c>
      <c r="BE265" s="57">
        <f t="shared" ca="1" si="195"/>
        <v>0.23097001763668426</v>
      </c>
      <c r="BF265" s="57" cm="1">
        <f t="array" aca="1" ref="BF265" ca="1">SUM(IF($C265&gt;0,IF(INDIRECT(ADDRESS($C265,45))=1,INDIRECT(ADDRESS($C265,52))*INDIRECT(ADDRESS($C265,42))/5,0),0), IF($D265&gt;0,IF(INDIRECT(ADDRESS($D265,45))=1,INDIRECT(ADDRESS($D265,52))*INDIRECT(ADDRESS($D265,42))/5,0),0), IF($E265&gt;0,IF(INDIRECT(ADDRESS($E265,45))=1,INDIRECT(ADDRESS($E265,52))*INDIRECT(ADDRESS($E265,42))/5,0),0), IF($F265&gt;0,IF(INDIRECT(ADDRESS($F265,45))=1,INDIRECT(ADDRESS($F265,52))*INDIRECT(ADDRESS($F265,42))/5,0),0), IF($G265&gt;0,IF(INDIRECT(ADDRESS($G265,45))=1,INDIRECT(ADDRESS($G265,52))*INDIRECT(ADDRESS($G265,42))/5,0),0), IF($H265&gt;0,IF(INDIRECT(ADDRESS($H265,45))=1,INDIRECT(ADDRESS($H265,52))*INDIRECT(ADDRESS($H265,42))/5,0),0)
)*$BF$296/100</f>
        <v>3.7962962962962962E-2</v>
      </c>
      <c r="BG265" s="19">
        <v>1</v>
      </c>
      <c r="BH265" s="57" cm="1">
        <f t="array" aca="1" ref="BH265" ca="1">SUM(IF($C265&gt;0,IF(AND(INDIRECT(ADDRESS($C265,44))=0,INDIRECT(ADDRESS($C265,38))&lt;&gt;"UL"),INDIRECT(ADDRESS($C265,COLUMN()-12)),0),0), IF($D265&gt;0,IF(AND(INDIRECT(ADDRESS($D265,44))=0,INDIRECT(ADDRESS($D265,38))&lt;&gt;"UL"),INDIRECT(ADDRESS($D265,COLUMN()-12)),0),0), IF($E265&gt;0,IF(AND(INDIRECT(ADDRESS($E265,44))=0,INDIRECT(ADDRESS($E265,38))&lt;&gt;"UL"),INDIRECT(ADDRESS($E265,COLUMN()-12)),0),0), IF($F265&gt;0,IF(AND(INDIRECT(ADDRESS($F265,44))=0,INDIRECT(ADDRESS($F265,38))&lt;&gt;"UL"),INDIRECT(ADDRESS($F265,COLUMN()-12)),0),0), IF($G265&gt;0,IF(AND(INDIRECT(ADDRESS($G265,44))=0,INDIRECT(ADDRESS($G265,38))&lt;&gt;"UL"),INDIRECT(ADDRESS($G265,COLUMN()-12)),0),0), IF($H265&gt;0,IF(AND(INDIRECT(ADDRESS($H265,44))=0,INDIRECT(ADDRESS($H265,38))&lt;&gt;"UL"),INDIRECT(ADDRESS($H265,COLUMN()-12)),0),0), IF($I265&gt;0,IF(AND(INDIRECT(ADDRESS($I265,44))=0,INDIRECT(ADDRESS($I265,38))&lt;&gt;"UL"),INDIRECT(ADDRESS($I265,COLUMN()-12)),0),0), IF($J265&gt;0,IF(AND(INDIRECT(ADDRESS($J265,44))=0,INDIRECT(ADDRESS($J265,38))&lt;&gt;"UL"),INDIRECT(ADDRESS($J265,COLUMN()-12)),0),0), IF($K265&gt;0,IF(AND(INDIRECT(ADDRESS($K265,44))=0,INDIRECT(ADDRESS($K265,38))&lt;&gt;"UL"),INDIRECT(ADDRESS($K265,COLUMN()-12)),0),0), IF($L265&gt;0,IF(AND(INDIRECT(ADDRESS($L265,44))=0,INDIRECT(ADDRESS($L265,38))&lt;&gt;"UL"),INDIRECT(ADDRESS($L265,COLUMN()-12)),0),0), IF($M265&gt;0,IF(AND(INDIRECT(ADDRESS($M265,44))=0,INDIRECT(ADDRESS($M265,38))&lt;&gt;"UL"),INDIRECT(ADDRESS($M265,COLUMN()-12)),0),0))</f>
        <v>2</v>
      </c>
      <c r="BI265" s="57" cm="1">
        <f t="array" aca="1" ref="BI265" ca="1">SUM(IF($C265&gt;0,IF(AND(INDIRECT(ADDRESS($C265,44))=0,INDIRECT(ADDRESS($C265,38))&lt;&gt;"UL"),INDIRECT(ADDRESS($C265,COLUMN()-12)),0),0), IF($D265&gt;0,IF(AND(INDIRECT(ADDRESS($D265,44))=0,INDIRECT(ADDRESS($D265,38))&lt;&gt;"UL"),INDIRECT(ADDRESS($D265,COLUMN()-12)),0),0), IF($E265&gt;0,IF(AND(INDIRECT(ADDRESS($E265,44))=0,INDIRECT(ADDRESS($E265,38))&lt;&gt;"UL"),INDIRECT(ADDRESS($E265,COLUMN()-12)),0),0), IF($F265&gt;0,IF(AND(INDIRECT(ADDRESS($F265,44))=0,INDIRECT(ADDRESS($F265,38))&lt;&gt;"UL"),INDIRECT(ADDRESS($F265,COLUMN()-12)),0),0), IF($G265&gt;0,IF(AND(INDIRECT(ADDRESS($G265,44))=0,INDIRECT(ADDRESS($G265,38))&lt;&gt;"UL"),INDIRECT(ADDRESS($G265,COLUMN()-12)),0),0), IF($H265&gt;0,IF(AND(INDIRECT(ADDRESS($H265,44))=0,INDIRECT(ADDRESS($H265,38))&lt;&gt;"UL"),INDIRECT(ADDRESS($H265,COLUMN()-12)),0),0), IF($I265&gt;0,IF(AND(INDIRECT(ADDRESS($I265,44))=0,INDIRECT(ADDRESS($I265,38))&lt;&gt;"UL"),INDIRECT(ADDRESS($I265,COLUMN()-12)),0),0), IF($J265&gt;0,IF(AND(INDIRECT(ADDRESS($J265,44))=0,INDIRECT(ADDRESS($J265,38))&lt;&gt;"UL"),INDIRECT(ADDRESS($J265,COLUMN()-12)),0),0), IF($K265&gt;0,IF(AND(INDIRECT(ADDRESS($K265,44))=0,INDIRECT(ADDRESS($K265,38))&lt;&gt;"UL"),INDIRECT(ADDRESS($K265,COLUMN()-12)),0),0), IF($L265&gt;0,IF(AND(INDIRECT(ADDRESS($L265,44))=0,INDIRECT(ADDRESS($L265,38))&lt;&gt;"UL"),INDIRECT(ADDRESS($L265,COLUMN()-12)),0),0), IF($M265&gt;0,IF(AND(INDIRECT(ADDRESS($M265,44))=0,INDIRECT(ADDRESS($M265,38))&lt;&gt;"UL"),INDIRECT(ADDRESS($M265,COLUMN()-12)),0),0))</f>
        <v>1.3333333333333333</v>
      </c>
      <c r="BJ265" s="57" cm="1">
        <f t="array" aca="1" ref="BJ265" ca="1">SUM(IF($C265&gt;0,IF(AND(INDIRECT(ADDRESS($C265,44))=0,INDIRECT(ADDRESS($C265,38))&lt;&gt;"UL"),INDIRECT(ADDRESS($C265,COLUMN()-12)),0),0), IF($D265&gt;0,IF(AND(INDIRECT(ADDRESS($D265,44))=0,INDIRECT(ADDRESS($D265,38))&lt;&gt;"UL"),INDIRECT(ADDRESS($D265,COLUMN()-12)),0),0), IF($E265&gt;0,IF(AND(INDIRECT(ADDRESS($E265,44))=0,INDIRECT(ADDRESS($E265,38))&lt;&gt;"UL"),INDIRECT(ADDRESS($E265,COLUMN()-12)),0),0), IF($F265&gt;0,IF(AND(INDIRECT(ADDRESS($F265,44))=0,INDIRECT(ADDRESS($F265,38))&lt;&gt;"UL"),INDIRECT(ADDRESS($F265,COLUMN()-12)),0),0), IF($G265&gt;0,IF(AND(INDIRECT(ADDRESS($G265,44))=0,INDIRECT(ADDRESS($G265,38))&lt;&gt;"UL"),INDIRECT(ADDRESS($G265,COLUMN()-12)),0),0), IF($H265&gt;0,IF(AND(INDIRECT(ADDRESS($H265,44))=0,INDIRECT(ADDRESS($H265,38))&lt;&gt;"UL"),INDIRECT(ADDRESS($H265,COLUMN()-12)),0),0), IF($I265&gt;0,IF(AND(INDIRECT(ADDRESS($I265,44))=0,INDIRECT(ADDRESS($I265,38))&lt;&gt;"UL"),INDIRECT(ADDRESS($I265,COLUMN()-12)),0),0), IF($J265&gt;0,IF(AND(INDIRECT(ADDRESS($J265,44))=0,INDIRECT(ADDRESS($J265,38))&lt;&gt;"UL"),INDIRECT(ADDRESS($J265,COLUMN()-12)),0),0), IF($K265&gt;0,IF(AND(INDIRECT(ADDRESS($K265,44))=0,INDIRECT(ADDRESS($K265,38))&lt;&gt;"UL"),INDIRECT(ADDRESS($K265,COLUMN()-12)),0),0), IF($L265&gt;0,IF(AND(INDIRECT(ADDRESS($L265,44))=0,INDIRECT(ADDRESS($L265,38))&lt;&gt;"UL"),INDIRECT(ADDRESS($L265,COLUMN()-12)),0),0), IF($M265&gt;0,IF(AND(INDIRECT(ADDRESS($M265,44))=0,INDIRECT(ADDRESS($M265,38))&lt;&gt;"UL"),INDIRECT(ADDRESS($M265,COLUMN()-12)),0),0))</f>
        <v>0.66666666666666663</v>
      </c>
      <c r="BK265" s="57">
        <f t="shared" ca="1" si="196"/>
        <v>2</v>
      </c>
      <c r="BL265" s="58">
        <f t="shared" ca="1" si="210"/>
        <v>1.3333333333333333</v>
      </c>
      <c r="BM265" s="57" cm="1">
        <f t="array" aca="1" ref="BM265" ca="1">SUM(IF($C265&gt;0,IF(AND(INDIRECT(ADDRESS($C265,44))=0,INDIRECT(ADDRESS($C265,38))&lt;&gt;"UL"),INDIRECT(ADDRESS($C265,COLUMN()-12)),0),0), IF($D265&gt;0,IF(AND(INDIRECT(ADDRESS($D265,44))=0,INDIRECT(ADDRESS($D265,38))&lt;&gt;"UL"),INDIRECT(ADDRESS($D265,COLUMN()-12)),0),0), IF($E265&gt;0,IF(AND(INDIRECT(ADDRESS($E265,44))=0,INDIRECT(ADDRESS($E265,38))&lt;&gt;"UL"),INDIRECT(ADDRESS($E265,COLUMN()-12)),0),0), IF($F265&gt;0,IF(AND(INDIRECT(ADDRESS($F265,44))=0,INDIRECT(ADDRESS($F265,38))&lt;&gt;"UL"),INDIRECT(ADDRESS($F265,COLUMN()-12)),0),0), IF($G265&gt;0,IF(AND(INDIRECT(ADDRESS($G265,44))=0,INDIRECT(ADDRESS($G265,38))&lt;&gt;"UL"),INDIRECT(ADDRESS($G265,COLUMN()-12)),0),0), IF($H265&gt;0,IF(AND(INDIRECT(ADDRESS($H265,44))=0,INDIRECT(ADDRESS($H265,38))&lt;&gt;"UL"),INDIRECT(ADDRESS($H265,COLUMN()-12)),0),0), IF($I265&gt;0,IF(AND(INDIRECT(ADDRESS($I265,44))=0,INDIRECT(ADDRESS($I265,38))&lt;&gt;"UL"),INDIRECT(ADDRESS($I265,COLUMN()-12)),0),0), IF($J265&gt;0,IF(AND(INDIRECT(ADDRESS($J265,44))=0,INDIRECT(ADDRESS($J265,38))&lt;&gt;"UL"),INDIRECT(ADDRESS($J265,COLUMN()-12)),0),0), IF($K265&gt;0,IF(AND(INDIRECT(ADDRESS($K265,44))=0,INDIRECT(ADDRESS($K265,38))&lt;&gt;"UL"),INDIRECT(ADDRESS($K265,COLUMN()-11)),0),0), IF($L265&gt;0,IF(AND(INDIRECT(ADDRESS($L265,44))=0,INDIRECT(ADDRESS($L265,38))&lt;&gt;"UL"),INDIRECT(ADDRESS($L265,COLUMN()-11)),0),0), IF($M265&gt;0,IF(AND(INDIRECT(ADDRESS($M265,44))=0,INDIRECT(ADDRESS($M265,38))&lt;&gt;"UL"),INDIRECT(ADDRESS($M265,COLUMN()-11)),0),0))</f>
        <v>0.44444444444444453</v>
      </c>
      <c r="BN265" s="57" cm="1">
        <f t="array" aca="1" ref="BN265" ca="1">SUM(IF($C265&gt;0,IF(AND(INDIRECT(ADDRESS($C265,44))=0,INDIRECT(ADDRESS($C265,38))&lt;&gt;"UL"),INDIRECT(ADDRESS($C265,COLUMN()-12)),0),0), IF($D265&gt;0,IF(AND(INDIRECT(ADDRESS($D265,44))=0,INDIRECT(ADDRESS($D265,38))&lt;&gt;"UL"),INDIRECT(ADDRESS($D265,COLUMN()-12)),0),0), IF($E265&gt;0,IF(AND(INDIRECT(ADDRESS($E265,44))=0,INDIRECT(ADDRESS($E265,38))&lt;&gt;"UL"),INDIRECT(ADDRESS($E265,COLUMN()-12)),0),0), IF($F265&gt;0,IF(AND(INDIRECT(ADDRESS($F265,44))=0,INDIRECT(ADDRESS($F265,38))&lt;&gt;"UL"),INDIRECT(ADDRESS($F265,COLUMN()-12)),0),0), IF($G265&gt;0,IF(AND(INDIRECT(ADDRESS($G265,44))=0,INDIRECT(ADDRESS($G265,38))&lt;&gt;"UL"),INDIRECT(ADDRESS($G265,COLUMN()-12)),0),0), IF($H265&gt;0,IF(AND(INDIRECT(ADDRESS($H265,44))=0,INDIRECT(ADDRESS($H265,38))&lt;&gt;"UL"),INDIRECT(ADDRESS($H265,COLUMN()-12)),0),0), IF($I265&gt;0,IF(AND(INDIRECT(ADDRESS($I265,44))=0,INDIRECT(ADDRESS($I265,38))&lt;&gt;"UL"),INDIRECT(ADDRESS($I265,COLUMN()-12)),0),0), IF($J265&gt;0,IF(AND(INDIRECT(ADDRESS($J265,44))=0,INDIRECT(ADDRESS($J265,38))&lt;&gt;"UL"),INDIRECT(ADDRESS($J265,COLUMN()-12)),0),0), IF($K265&gt;0,IF(AND(INDIRECT(ADDRESS($K265,44))=0,INDIRECT(ADDRESS($K265,38))&lt;&gt;"UL"),INDIRECT(ADDRESS($K265,COLUMN()-11)),0),0), IF($L265&gt;0,IF(AND(INDIRECT(ADDRESS($L265,44))=0,INDIRECT(ADDRESS($L265,38))&lt;&gt;"UL"),INDIRECT(ADDRESS($L265,COLUMN()-11)),0),0), IF($M265&gt;0,IF(AND(INDIRECT(ADDRESS($M265,44))=0,INDIRECT(ADDRESS($M265,38))&lt;&gt;"UL"),INDIRECT(ADDRESS($M265,COLUMN()-11)),0),0))</f>
        <v>0.62222222222222223</v>
      </c>
      <c r="BO265" s="57" cm="1">
        <f t="array" aca="1" ref="BO265" ca="1">SUM(IF($C265&gt;0,IF(AND(INDIRECT(ADDRESS($C265,44))=0,INDIRECT(ADDRESS($C265,38))&lt;&gt;"UL"),INDIRECT(ADDRESS($C265,COLUMN()-12)),0),0), IF($D265&gt;0,IF(AND(INDIRECT(ADDRESS($D265,44))=0,INDIRECT(ADDRESS($D265,38))&lt;&gt;"UL"),INDIRECT(ADDRESS($D265,COLUMN()-12)),0),0), IF($E265&gt;0,IF(AND(INDIRECT(ADDRESS($E265,44))=0,INDIRECT(ADDRESS($E265,38))&lt;&gt;"UL"),INDIRECT(ADDRESS($E265,COLUMN()-12)),0),0), IF($F265&gt;0,IF(AND(INDIRECT(ADDRESS($F265,44))=0,INDIRECT(ADDRESS($F265,38))&lt;&gt;"UL"),INDIRECT(ADDRESS($F265,COLUMN()-12)),0),0), IF($G265&gt;0,IF(AND(INDIRECT(ADDRESS($G265,44))=0,INDIRECT(ADDRESS($G265,38))&lt;&gt;"UL"),INDIRECT(ADDRESS($G265,COLUMN()-12)),0),0), IF($H265&gt;0,IF(AND(INDIRECT(ADDRESS($H265,44))=0,INDIRECT(ADDRESS($H265,38))&lt;&gt;"UL"),INDIRECT(ADDRESS($H265,COLUMN()-12)),0),0), IF($I265&gt;0,IF(AND(INDIRECT(ADDRESS($I265,44))=0,INDIRECT(ADDRESS($I265,38))&lt;&gt;"UL"),INDIRECT(ADDRESS($I265,COLUMN()-12)),0),0), IF($J265&gt;0,IF(AND(INDIRECT(ADDRESS($J265,44))=0,INDIRECT(ADDRESS($J265,38))&lt;&gt;"UL"),INDIRECT(ADDRESS($J265,COLUMN()-12)),0),0), IF($K265&gt;0,IF(AND(INDIRECT(ADDRESS($K265,44))=0,INDIRECT(ADDRESS($K265,38))&lt;&gt;"UL"),INDIRECT(ADDRESS($K265,COLUMN()-11)),0),0), IF($L265&gt;0,IF(AND(INDIRECT(ADDRESS($L265,44))=0,INDIRECT(ADDRESS($L265,38))&lt;&gt;"UL"),INDIRECT(ADDRESS($L265,COLUMN()-11)),0),0), IF($M265&gt;0,IF(AND(INDIRECT(ADDRESS($M265,44))=0,INDIRECT(ADDRESS($M265,38))&lt;&gt;"UL"),INDIRECT(ADDRESS($M265,COLUMN()-11)),0),0))</f>
        <v>0.44444444444444453</v>
      </c>
      <c r="BP265" s="57" cm="1">
        <f t="array" aca="1" ref="BP265" ca="1">SUM(IF($C265&gt;0,IF(AND(INDIRECT(ADDRESS($C265,44))=0,INDIRECT(ADDRESS($C265,38))&lt;&gt;"UL"),INDIRECT(ADDRESS($C265,COLUMN()-12)),0),0), IF($D265&gt;0,IF(AND(INDIRECT(ADDRESS($D265,44))=0,INDIRECT(ADDRESS($D265,38))&lt;&gt;"UL"),INDIRECT(ADDRESS($D265,COLUMN()-12)),0),0), IF($E265&gt;0,IF(AND(INDIRECT(ADDRESS($E265,44))=0,INDIRECT(ADDRESS($E265,38))&lt;&gt;"UL"),INDIRECT(ADDRESS($E265,COLUMN()-12)),0),0), IF($F265&gt;0,IF(AND(INDIRECT(ADDRESS($F265,44))=0,INDIRECT(ADDRESS($F265,38))&lt;&gt;"UL"),INDIRECT(ADDRESS($F265,COLUMN()-12)),0),0), IF($G265&gt;0,IF(AND(INDIRECT(ADDRESS($G265,44))=0,INDIRECT(ADDRESS($G265,38))&lt;&gt;"UL"),INDIRECT(ADDRESS($G265,COLUMN()-12)),0),0), IF($H265&gt;0,IF(AND(INDIRECT(ADDRESS($H265,44))=0,INDIRECT(ADDRESS($H265,38))&lt;&gt;"UL"),INDIRECT(ADDRESS($H265,COLUMN()-12)),0),0), IF($I265&gt;0,IF(AND(INDIRECT(ADDRESS($I265,44))=0,INDIRECT(ADDRESS($I265,38))&lt;&gt;"UL"),INDIRECT(ADDRESS($I265,COLUMN()-12)),0),0), IF($J265&gt;0,IF(AND(INDIRECT(ADDRESS($J265,44))=0,INDIRECT(ADDRESS($J265,38))&lt;&gt;"UL"),INDIRECT(ADDRESS($J265,COLUMN()-12)),0),0), IF($K265&gt;0,IF(AND(INDIRECT(ADDRESS($K265,44))=0,INDIRECT(ADDRESS($K265,38))&lt;&gt;"UL"),INDIRECT(ADDRESS($K265,COLUMN()-11)),0),0), IF($L265&gt;0,IF(AND(INDIRECT(ADDRESS($L265,44))=0,INDIRECT(ADDRESS($L265,38))&lt;&gt;"UL"),INDIRECT(ADDRESS($L265,COLUMN()-11)),0),0), IF($M265&gt;0,IF(AND(INDIRECT(ADDRESS($M265,44))=0,INDIRECT(ADDRESS($M265,38))&lt;&gt;"UL"),INDIRECT(ADDRESS($M265,COLUMN()-11)),0),0))</f>
        <v>0.62222222222222223</v>
      </c>
      <c r="BQ265" s="57">
        <f t="shared" ca="1" si="197"/>
        <v>0.44444444444444453</v>
      </c>
      <c r="BR265" s="161">
        <f t="shared" ca="1" si="198"/>
        <v>77.725983667498355</v>
      </c>
      <c r="BS265" s="56"/>
      <c r="BT265" s="56">
        <f t="shared" ca="1" si="199"/>
        <v>3.397845642520541</v>
      </c>
      <c r="BU265" s="89">
        <f t="shared" ca="1" si="200"/>
        <v>0.12584613490816818</v>
      </c>
      <c r="BV265" s="57" t="s">
        <v>33</v>
      </c>
      <c r="BW265" s="57" cm="1">
        <f t="array" aca="1" ref="BW265" ca="1">SUM(IF($C265&gt;0,IF(AND(INDIRECT(ADDRESS($C265,44))=0,INDIRECT(ADDRESS($C265,38))="UL",ISERROR(SEARCH("Rear",INDIRECT(ADDRESS($C265,33)))),ISERROR(SEARCH("Side",INDIRECT(ADDRESS($C265,33))))),INDIRECT(ADDRESS($C265,COLUMN())),0),0),IF($D265&gt;0,IF(AND(INDIRECT(ADDRESS($D265,44))=0,INDIRECT(ADDRESS($D265,38))="UL",ISERROR(SEARCH("Rear",INDIRECT(ADDRESS($D265,33)))),ISERROR(SEARCH("Side",INDIRECT(ADDRESS($D265,33))))),INDIRECT(ADDRESS($D265,COLUMN())),0),0),IF($E265&gt;0,IF(AND(INDIRECT(ADDRESS($E265,44))=0,INDIRECT(ADDRESS($E265,38))="UL",ISERROR(SEARCH("Rear",INDIRECT(ADDRESS($E265,33)))),ISERROR(SEARCH("Side",INDIRECT(ADDRESS($E265,33))))),INDIRECT(ADDRESS($E265,COLUMN())),0),0),IF($F265&gt;0,IF(AND(INDIRECT(ADDRESS($F265,44))=0,INDIRECT(ADDRESS($F265,38))="UL",ISERROR(SEARCH("Rear",INDIRECT(ADDRESS($F265,33)))),ISERROR(SEARCH("Side",INDIRECT(ADDRESS($F265,33))))),INDIRECT(ADDRESS($F265,COLUMN())),0),0),IF($G265&gt;0,IF(AND(INDIRECT(ADDRESS($G265,44))=0,INDIRECT(ADDRESS($G265,38))="UL",ISERROR(SEARCH("Rear",INDIRECT(ADDRESS($G265,33)))),ISERROR(SEARCH("Side",INDIRECT(ADDRESS($G265,33))))),INDIRECT(ADDRESS($G265,COLUMN())),0),0),IF($H265&gt;0,IF(AND(INDIRECT(ADDRESS($H265,44))=0,INDIRECT(ADDRESS($H265,38))="UL",ISERROR(SEARCH("Rear",INDIRECT(ADDRESS($H265,33)))),ISERROR(SEARCH("Side",INDIRECT(ADDRESS($H265,33))))),INDIRECT(ADDRESS($H265,COLUMN())),0),0),IF($I265&gt;0,IF(AND(INDIRECT(ADDRESS($I265,44))=0,INDIRECT(ADDRESS($I265,38))="UL",ISERROR(SEARCH("Rear",INDIRECT(ADDRESS($I265,33)))),ISERROR(SEARCH("Side",INDIRECT(ADDRESS($I265,33))))),INDIRECT(ADDRESS($I265,COLUMN())),0),0),IF($J265&gt;0,IF(AND(INDIRECT(ADDRESS($J265,44))=0,INDIRECT(ADDRESS($J265,38))="UL",ISERROR(SEARCH("Rear",INDIRECT(ADDRESS($J265,33)))),ISERROR(SEARCH("Side",INDIRECT(ADDRESS($J265,33))))),INDIRECT(ADDRESS($J265,COLUMN())),0),0),IF($K265&gt;0,IF(AND(INDIRECT(ADDRESS($K265,44))=0,INDIRECT(ADDRESS($K265,38))="UL",ISERROR(SEARCH("Rear",INDIRECT(ADDRESS($K265,33)))),ISERROR(SEARCH("Side",INDIRECT(ADDRESS($K265,33))))),INDIRECT(ADDRESS($K265,COLUMN())),0),0),IF($L265&gt;0,IF(AND(INDIRECT(ADDRESS($L265,44))=0,INDIRECT(ADDRESS($L265,38))="UL",ISERROR(SEARCH("Rear",INDIRECT(ADDRESS($L265,33)))),ISERROR(SEARCH("Side",INDIRECT(ADDRESS($L265,33))))),INDIRECT(ADDRESS($L265,COLUMN())),0),0),IF($M265&gt;0,IF(AND(INDIRECT(ADDRESS($M265,44))=0,INDIRECT(ADDRESS($M265,38))="UL",ISERROR(SEARCH("Rear",INDIRECT(ADDRESS($M265,33)))),ISERROR(SEARCH("Side",INDIRECT(ADDRESS($M265,33))))),INDIRECT(ADDRESS($M265,COLUMN())),0),0))</f>
        <v>0.22222222222222221</v>
      </c>
      <c r="BX265" s="57">
        <f t="shared" ca="1" si="201"/>
        <v>0.88888888888888884</v>
      </c>
      <c r="BY265" s="57" cm="1">
        <f t="array" aca="1" ref="BY265" ca="1">SUM(IF($C265&gt;0,IF(AND(INDIRECT(ADDRESS($C265,44))=0,INDIRECT(ADDRESS($C265,38))="UL"),INDIRECT(ADDRESS($C265,COLUMN())),0),0),IF($D265&gt;0,IF(AND(INDIRECT(ADDRESS($D265,44))=0,INDIRECT(ADDRESS($D265,38))="UL"),INDIRECT(ADDRESS($D265,COLUMN())),0),0),IF($E265&gt;0,IF(AND(INDIRECT(ADDRESS($E265,44))=0,INDIRECT(ADDRESS($E265,38))="UL"),INDIRECT(ADDRESS($E265,COLUMN())),0),0),IF($F265&gt;0,IF(AND(INDIRECT(ADDRESS($F265,44))=0,INDIRECT(ADDRESS($F265,38))="UL"),INDIRECT(ADDRESS($F265,COLUMN())),0),0),IF($G265&gt;0,IF(AND(INDIRECT(ADDRESS($G265,44))=0,INDIRECT(ADDRESS($G265,38))="UL"),INDIRECT(ADDRESS($G265,COLUMN())),0),0),IF($H265&gt;0,IF(AND(INDIRECT(ADDRESS($H265,44))=0,INDIRECT(ADDRESS($H265,38))="UL"),INDIRECT(ADDRESS($H265,COLUMN())),0),0),IF($I265&gt;0,IF(AND(INDIRECT(ADDRESS($I265,44))=0,INDIRECT(ADDRESS($I265,38))="UL"),INDIRECT(ADDRESS($I265,COLUMN())),0),0),IF($J265&gt;0,IF(AND(INDIRECT(ADDRESS($J265,44))=0,INDIRECT(ADDRESS($J265,38))="UL"),INDIRECT(ADDRESS($J265,COLUMN())),0),0),IF($K265&gt;0,IF(AND(INDIRECT(ADDRESS($K265,44))=0,INDIRECT(ADDRESS($K265,38))="UL"),INDIRECT(ADDRESS($K265,COLUMN())),0),0),IF($L265&gt;0,IF(AND(INDIRECT(ADDRESS($L265,44))=0,INDIRECT(ADDRESS($L265,38))="UL"),INDIRECT(ADDRESS($L265,COLUMN())),0),0),IF($M265&gt;0,IF(AND(INDIRECT(ADDRESS($M265,44))=0,INDIRECT(ADDRESS($M265,38))="UL"),INDIRECT(ADDRESS($M265,COLUMN())),0),0))</f>
        <v>0.21893004115226339</v>
      </c>
      <c r="BZ265" s="57" cm="1">
        <f t="array" aca="1" ref="BZ265" ca="1">SUM(IF($C265&gt;0,IF(AND(INDIRECT(ADDRESS($C265,44))=0,INDIRECT(ADDRESS($C265,38))="UL"),INDIRECT(ADDRESS($C265,COLUMN())),0),0),IF($D265&gt;0,IF(AND(INDIRECT(ADDRESS($D265,44))=0,INDIRECT(ADDRESS($D265,38))="UL"),INDIRECT(ADDRESS($D265,COLUMN())),0),0),IF($E265&gt;0,IF(AND(INDIRECT(ADDRESS($E265,44))=0,INDIRECT(ADDRESS($E265,38))="UL"),INDIRECT(ADDRESS($E265,COLUMN())),0),0),IF($F265&gt;0,IF(AND(INDIRECT(ADDRESS($F265,44))=0,INDIRECT(ADDRESS($F265,38))="UL"),INDIRECT(ADDRESS($F265,COLUMN())),0),0),IF($G265&gt;0,IF(AND(INDIRECT(ADDRESS($G265,44))=0,INDIRECT(ADDRESS($G265,38))="UL"),INDIRECT(ADDRESS($G265,COLUMN())),0),0),IF($H265&gt;0,IF(AND(INDIRECT(ADDRESS($H265,44))=0,INDIRECT(ADDRESS($H265,38))="UL"),INDIRECT(ADDRESS($H265,COLUMN())),0),0),IF($I265&gt;0,IF(AND(INDIRECT(ADDRESS($I265,44))=0,INDIRECT(ADDRESS($I265,38))="UL"),INDIRECT(ADDRESS($I265,COLUMN())),0),0),IF($J265&gt;0,IF(AND(INDIRECT(ADDRESS($J265,44))=0,INDIRECT(ADDRESS($J265,38))="UL"),INDIRECT(ADDRESS($J265,COLUMN())),0),0),IF($K265&gt;0,IF(AND(INDIRECT(ADDRESS($K265,44))=0,INDIRECT(ADDRESS($K265,38))="UL"),INDIRECT(ADDRESS($K265,COLUMN())),0),0),IF($L265&gt;0,IF(AND(INDIRECT(ADDRESS($L265,44))=0,INDIRECT(ADDRESS($L265,38))="UL"),INDIRECT(ADDRESS($L265,COLUMN())),0),0),IF($M265&gt;0,IF(AND(INDIRECT(ADDRESS($M265,44))=0,INDIRECT(ADDRESS($M265,38))="UL"),INDIRECT(ADDRESS($M265,COLUMN())),0),0))</f>
        <v>0.4736625514403292</v>
      </c>
      <c r="CA265" s="57">
        <f t="shared" ca="1" si="202"/>
        <v>0.21893004115226339</v>
      </c>
      <c r="CB265" s="57" cm="1">
        <f t="array" aca="1" ref="CB265" ca="1">SUM(IF($C265&gt;0,IF(AND(INDIRECT(ADDRESS($C265,44))=0,INDIRECT(ADDRESS($C265,38))&lt;&gt;"UL"),INDIRECT(ADDRESS($C265,COLUMN())),0),0),IF($D265&gt;0,IF(AND(INDIRECT(ADDRESS($D265,44))=0,INDIRECT(ADDRESS($D265,38))&lt;&gt;"UL"),INDIRECT(ADDRESS($D265,COLUMN())),0),0),IF($E265&gt;0,IF(AND(INDIRECT(ADDRESS($E265,44))=0,INDIRECT(ADDRESS($E265,38))&lt;&gt;"UL"),INDIRECT(ADDRESS($E265,COLUMN())),0),0),IF($F265&gt;0,IF(AND(INDIRECT(ADDRESS($F265,44))=0,INDIRECT(ADDRESS($F265,38))&lt;&gt;"UL"),INDIRECT(ADDRESS($F265,COLUMN())),0),0),IF($G265&gt;0,IF(AND(INDIRECT(ADDRESS($G265,44))=0,INDIRECT(ADDRESS($G265,38))&lt;&gt;"UL"),INDIRECT(ADDRESS($G265,COLUMN())),0),0),IF($H265&gt;0,IF(AND(INDIRECT(ADDRESS($H265,44))=0,INDIRECT(ADDRESS($H265,38))&lt;&gt;"UL"),INDIRECT(ADDRESS($H265,COLUMN())),0),0),IF($I265&gt;0,IF(AND(INDIRECT(ADDRESS($I265,44))=0,INDIRECT(ADDRESS($I265,38))&lt;&gt;"UL"),INDIRECT(ADDRESS($I265,COLUMN())),0),0),IF($J265&gt;0,IF(AND(INDIRECT(ADDRESS($J265,44))=0,INDIRECT(ADDRESS($J265,38))&lt;&gt;"UL"),INDIRECT(ADDRESS($J265,COLUMN())),0),0),IF($K265&gt;0,IF(AND(INDIRECT(ADDRESS($K265,44))=0,INDIRECT(ADDRESS($K265,38))&lt;&gt;"UL"),INDIRECT(ADDRESS($K265,COLUMN())),0),0),IF($L265&gt;0,IF(AND(INDIRECT(ADDRESS($L265,44))=0,INDIRECT(ADDRESS($L265,38))&lt;&gt;"UL"),INDIRECT(ADDRESS($L265,COLUMN())),0),0),IF($M265&gt;0,IF(AND(INDIRECT(ADDRESS($M265,44))=0,INDIRECT(ADDRESS($M265,38))&lt;&gt;"UL"),INDIRECT(ADDRESS($M265,COLUMN())),0),0))</f>
        <v>0.66666666666666663</v>
      </c>
      <c r="CC265" s="57">
        <f t="shared" ca="1" si="203"/>
        <v>2</v>
      </c>
      <c r="CD265" s="57" cm="1">
        <f t="array" aca="1" ref="CD265" ca="1">SUM(IF($C265&gt;0,IF(AND(INDIRECT(ADDRESS($C265,44))=0,INDIRECT(ADDRESS($C265,38))&lt;&gt;"UL"),INDIRECT(ADDRESS($C265,COLUMN())),0),0),IF($D265&gt;0,IF(AND(INDIRECT(ADDRESS($D265,44))=0,INDIRECT(ADDRESS($D265,38))&lt;&gt;"UL"),INDIRECT(ADDRESS($D265,COLUMN())),0),0),IF($E265&gt;0,IF(AND(INDIRECT(ADDRESS($E265,44))=0,INDIRECT(ADDRESS($E265,38))&lt;&gt;"UL"),INDIRECT(ADDRESS($E265,COLUMN())),0),0),IF($F265&gt;0,IF(AND(INDIRECT(ADDRESS($F265,44))=0,INDIRECT(ADDRESS($F265,38))&lt;&gt;"UL"),INDIRECT(ADDRESS($F265,COLUMN())),0),0),IF($G265&gt;0,IF(AND(INDIRECT(ADDRESS($G265,44))=0,INDIRECT(ADDRESS($G265,38))&lt;&gt;"UL"),INDIRECT(ADDRESS($G265,COLUMN())),0),0),IF($H265&gt;0,IF(AND(INDIRECT(ADDRESS($H265,44))=0,INDIRECT(ADDRESS($H265,38))&lt;&gt;"UL"),INDIRECT(ADDRESS($H265,COLUMN())),0),0),IF($I265&gt;0,IF(AND(INDIRECT(ADDRESS($I265,44))=0,INDIRECT(ADDRESS($I265,38))&lt;&gt;"UL"),INDIRECT(ADDRESS($I265,COLUMN())),0),0),IF($J265&gt;0,IF(AND(INDIRECT(ADDRESS($J265,44))=0,INDIRECT(ADDRESS($J265,38))&lt;&gt;"UL"),INDIRECT(ADDRESS($J265,COLUMN())),0),0),IF($K265&gt;0,IF(AND(INDIRECT(ADDRESS($K265,44))=0,INDIRECT(ADDRESS($K265,38))&lt;&gt;"UL"),INDIRECT(ADDRESS($K265,COLUMN())),0),0),IF($L265&gt;0,IF(AND(INDIRECT(ADDRESS($L265,44))=0,INDIRECT(ADDRESS($L265,38))&lt;&gt;"UL"),INDIRECT(ADDRESS($L265,COLUMN())),0),0),IF($M265&gt;0,IF(AND(INDIRECT(ADDRESS($M265,44))=0,INDIRECT(ADDRESS($M265,38))&lt;&gt;"UL"),INDIRECT(ADDRESS($M265,COLUMN())),0),0))</f>
        <v>0.22222222222222221</v>
      </c>
      <c r="CE265" s="57" cm="1">
        <f t="array" aca="1" ref="CE265" ca="1">SUM(IF($C265&gt;0,IF(AND(INDIRECT(ADDRESS($C265,44))=0,INDIRECT(ADDRESS($C265,38))&lt;&gt;"UL"),INDIRECT(ADDRESS($C265,COLUMN())),0),0),IF($D265&gt;0,IF(AND(INDIRECT(ADDRESS($D265,44))=0,INDIRECT(ADDRESS($D265,38))&lt;&gt;"UL"),INDIRECT(ADDRESS($D265,COLUMN())),0),0),IF($E265&gt;0,IF(AND(INDIRECT(ADDRESS($E265,44))=0,INDIRECT(ADDRESS($E265,38))&lt;&gt;"UL"),INDIRECT(ADDRESS($E265,COLUMN())),0),0),IF($F265&gt;0,IF(AND(INDIRECT(ADDRESS($F265,44))=0,INDIRECT(ADDRESS($F265,38))&lt;&gt;"UL"),INDIRECT(ADDRESS($F265,COLUMN())),0),0),IF($G265&gt;0,IF(AND(INDIRECT(ADDRESS($G265,44))=0,INDIRECT(ADDRESS($G265,38))&lt;&gt;"UL"),INDIRECT(ADDRESS($G265,COLUMN())),0),0),IF($H265&gt;0,IF(AND(INDIRECT(ADDRESS($H265,44))=0,INDIRECT(ADDRESS($H265,38))&lt;&gt;"UL"),INDIRECT(ADDRESS($H265,COLUMN())),0),0),IF($I265&gt;0,IF(AND(INDIRECT(ADDRESS($I265,44))=0,INDIRECT(ADDRESS($I265,38))&lt;&gt;"UL"),INDIRECT(ADDRESS($I265,COLUMN())),0),0),IF($J265&gt;0,IF(AND(INDIRECT(ADDRESS($J265,44))=0,INDIRECT(ADDRESS($J265,38))&lt;&gt;"UL"),INDIRECT(ADDRESS($J265,COLUMN())),0),0),IF($K265&gt;0,IF(AND(INDIRECT(ADDRESS($K265,44))=0,INDIRECT(ADDRESS($K265,38))&lt;&gt;"UL"),INDIRECT(ADDRESS($K265,COLUMN())),0),0),IF($L265&gt;0,IF(AND(INDIRECT(ADDRESS($L265,44))=0,INDIRECT(ADDRESS($L265,38))&lt;&gt;"UL"),INDIRECT(ADDRESS($L265,COLUMN())),0),0),IF($M265&gt;0,IF(AND(INDIRECT(ADDRESS($M265,44))=0,INDIRECT(ADDRESS($M265,38))&lt;&gt;"UL"),INDIRECT(ADDRESS($M265,COLUMN())),0),0))</f>
        <v>0.66666666666666663</v>
      </c>
      <c r="CF265" s="57">
        <f t="shared" ca="1" si="204"/>
        <v>0.22222222222222221</v>
      </c>
      <c r="CG265" s="57">
        <f t="shared" ca="1" si="205"/>
        <v>3.2852375493881198</v>
      </c>
      <c r="CH265" s="57">
        <f t="shared" ca="1" si="206"/>
        <v>0.12167546479215259</v>
      </c>
      <c r="CI265" s="19">
        <f t="shared" ca="1" si="207"/>
        <v>16.336670593187904</v>
      </c>
      <c r="CJ265" s="19"/>
      <c r="CK265" s="57" cm="1">
        <f t="array" aca="1" ref="CK265" ca="1">IF(AU265="S", SUM(IF($C265&gt;0,IF(INDIRECT(ADDRESS($C265,43))&lt;&gt;1,INDIRECT(ADDRESS($C265,48)),0),0), IF($D265&gt;0,IF(INDIRECT(ADDRESS($D265,43))&lt;&gt;1,INDIRECT(ADDRESS($D265,48)),0),0), IF($E265&gt;0,IF(INDIRECT(ADDRESS($E265,43))&lt;&gt;1,INDIRECT(ADDRESS($E265,48)),0),0), IF($F265&gt;0,IF(INDIRECT(ADDRESS($F265,43))&lt;&gt;1,INDIRECT(ADDRESS($F265,48)),0),0), IF($G265&gt;0,IF(INDIRECT(ADDRESS($G265,43))&lt;&gt;1,INDIRECT(ADDRESS($G265,48)),0),0), IF($H265&gt;0,IF(INDIRECT(ADDRESS($H265,43))&lt;&gt;1,INDIRECT(ADDRESS($H265,48)),0),0), IF($I265&gt;0,IF(INDIRECT(ADDRESS($I265,43))&lt;&gt;1,INDIRECT(ADDRESS($I265,48)),0),0), IF($J265&gt;0,IF(INDIRECT(ADDRESS($J265,43))&lt;&gt;1,INDIRECT(ADDRESS($J265,48)),0),0), IF($K265&gt;0,IF(INDIRECT(ADDRESS($K265,43))&lt;&gt;1,INDIRECT(ADDRESS($K265,48)),0),0), IF($L265&gt;0,IF(INDIRECT(ADDRESS($L265,43))&lt;&gt;1,INDIRECT(ADDRESS($L265,48)),0),0), IF($M265&gt;0,IF(INDIRECT(ADDRESS($M265,43))&lt;&gt;1,INDIRECT(ADDRESS($M265,48)),0),0)), IF(AU265="L",SUM(IF($C265&gt;0,IF(INDIRECT(ADDRESS($C265,43))&lt;&gt;1,INDIRECT(ADDRESS($C265,50)),0),0), IF($D265&gt;0,IF(INDIRECT(ADDRESS($D265,43))&lt;&gt;1,INDIRECT(ADDRESS($D265,50)),0),0), IF($E265&gt;0,IF(INDIRECT(ADDRESS($E265,43))&lt;&gt;1,INDIRECT(ADDRESS($E265,50)),0),0), IF($F265&gt;0,IF(INDIRECT(ADDRESS($F265,43))&lt;&gt;1,INDIRECT(ADDRESS($F265,50)),0),0), IF($G265&gt;0,IF(INDIRECT(ADDRESS($G265,43))&lt;&gt;1,INDIRECT(ADDRESS($G265,50)),0),0), IF($G265&gt;0,IF(INDIRECT(ADDRESS($G265,43))&lt;&gt;1,INDIRECT(ADDRESS($G265,50)),0),0), IF($H265&gt;0,IF(INDIRECT(ADDRESS($H265,43))&lt;&gt;1,INDIRECT(ADDRESS($H265,50)),0),0), IF($I265&gt;0,IF(INDIRECT(ADDRESS($I265,43))&lt;&gt;1,INDIRECT(ADDRESS($I265,50)),0),0), IF($J265&gt;0,IF(INDIRECT(ADDRESS($J265,43))&lt;&gt;1,INDIRECT(ADDRESS($J265,50)),0),0), IF($K265&gt;0,IF(INDIRECT(ADDRESS($K265,43))&lt;&gt;1,INDIRECT(ADDRESS($K265,50)),0),0), IF($L265&gt;0,IF(INDIRECT(ADDRESS($L265,43))&lt;&gt;1,INDIRECT(ADDRESS($L265,50)),0),0), IF($M265&gt;0,IF(INDIRECT(ADDRESS($M265,43))&lt;&gt;1,INDIRECT(ADDRESS($M265,50)),0),0)), SUM(IF($C265&gt;0,IF(INDIRECT(ADDRESS($C265,43))&lt;&gt;1,INDIRECT(ADDRESS($C265,49)),0),0), IF($D265&gt;0,IF(INDIRECT(ADDRESS($D265,43))&lt;&gt;1,INDIRECT(ADDRESS($D265,49)),0),0), IF($E265&gt;0,IF(INDIRECT(ADDRESS($E265,43))&lt;&gt;1,INDIRECT(ADDRESS($E265,49)),0),0), IF($F265&gt;0,IF(INDIRECT(ADDRESS($F265,43))&lt;&gt;1,INDIRECT(ADDRESS($F265,49)),0),0), IF($G265&gt;0,IF(INDIRECT(ADDRESS($G265,43))&lt;&gt;1,INDIRECT(ADDRESS($G265,49)),0),0), IF($G265&gt;0,IF(INDIRECT(ADDRESS($G265,43))&lt;&gt;1,INDIRECT(ADDRESS($G265,49)),0),0), IF($H265&gt;0,IF(INDIRECT(ADDRESS($H265,43))&lt;&gt;1,INDIRECT(ADDRESS($H265,49)),0),0), IF($I265&gt;0,IF(INDIRECT(ADDRESS($I265,43))&lt;&gt;1,INDIRECT(ADDRESS($I265,49)),0),0), IF($J265&gt;0,IF(INDIRECT(ADDRESS($J265,43))&lt;&gt;1,INDIRECT(ADDRESS($J265,49)),0),0), IF($K265&gt;0,IF(INDIRECT(ADDRESS($K265,43))&lt;&gt;1,INDIRECT(ADDRESS($K265,49)),0),0), IF($L265&gt;0,IF(INDIRECT(ADDRESS($L265,43))&lt;&gt;1,INDIRECT(ADDRESS($L265,49)),0),0), IF($M265&gt;0,IF(INDIRECT(ADDRESS($M265,43))&lt;&gt;1,INDIRECT(ADDRESS($M265,49)),0),0))))</f>
        <v>3.2777777777777772</v>
      </c>
      <c r="CL265" s="57" cm="1">
        <f t="array" aca="1" ref="CL265" ca="1">SUM(IF($C265&gt;0,IF(INDIRECT(ADDRESS($C265,44))=1,INDIRECT(ADDRESS($C265,90)),0),0), IF($D265&gt;0,IF(INDIRECT(ADDRESS($D265,44))=1,INDIRECT(ADDRESS($D265,90)),0),0), IF($E265&gt;0,IF(INDIRECT(ADDRESS($E265,44))=1,INDIRECT(ADDRESS($E265,90)),0),0), IF($F265&gt;0,IF(INDIRECT(ADDRESS($F265,44))=1,INDIRECT(ADDRESS($F265,90)),0),0), IF($G265&gt;0,IF(INDIRECT(ADDRESS($G265,44))=1,INDIRECT(ADDRESS($G265,90)),0),0), IF($H265&gt;0,IF(INDIRECT(ADDRESS($H265,44))=1,INDIRECT(ADDRESS($H265,90)),0),0), IF($I265&gt;0,IF(INDIRECT(ADDRESS($I265,44))=1,INDIRECT(ADDRESS($I265,90)),0),0), IF($J265&gt;0,IF(INDIRECT(ADDRESS($J265,44))=1,INDIRECT(ADDRESS($J265,90)),0),0), IF($K265&gt;0,IF(INDIRECT(ADDRESS($K265,44))=1,INDIRECT(ADDRESS($K265,90)),0),0), IF($L265&gt;0,IF(INDIRECT(ADDRESS($L265,44))=1,INDIRECT(ADDRESS($L265,90)),0),0), IF($M265&gt;0,IF(INDIRECT(ADDRESS($M265,44))=1,INDIRECT(ADDRESS($M265,90)),0),0))</f>
        <v>0</v>
      </c>
      <c r="CM265" s="56">
        <f t="shared" ca="1" si="208"/>
        <v>0.92645859757174964</v>
      </c>
      <c r="CN265" s="59"/>
    </row>
    <row r="266" spans="1:92" x14ac:dyDescent="0.25">
      <c r="A266" s="52" t="s">
        <v>435</v>
      </c>
      <c r="B266" s="67">
        <v>210</v>
      </c>
      <c r="C266" s="67">
        <v>216</v>
      </c>
      <c r="D266" s="67">
        <v>217</v>
      </c>
      <c r="E266" s="67">
        <v>218</v>
      </c>
      <c r="F266" s="67">
        <v>238</v>
      </c>
      <c r="G266" s="67">
        <v>238</v>
      </c>
      <c r="H266" s="67">
        <v>238</v>
      </c>
      <c r="I266" s="67">
        <v>239</v>
      </c>
      <c r="J266" s="67">
        <v>239</v>
      </c>
      <c r="K266" s="67"/>
      <c r="L266" s="67"/>
      <c r="M266" s="67"/>
      <c r="N266" s="67">
        <f ca="1">SUM(INDIRECT(ADDRESS(B266,COLUMN())),IF(C266&gt;0,INDIRECT(ADDRESS(C266,COLUMN())),0),IF(D266&gt;0,INDIRECT(ADDRESS(D266,COLUMN())),0),IF(E266&gt;0,INDIRECT(ADDRESS(E266,COLUMN())),0),IF(F266&gt;0,INDIRECT(ADDRESS(F266,COLUMN())),0),IF(G266&gt;0,INDIRECT(ADDRESS(G266,COLUMN())),0),IF(H266&gt;0,INDIRECT(ADDRESS(H266,COLUMN())),0),IF(I266&gt;0,INDIRECT(ADDRESS(I266,COLUMN())),0),IF(J266&gt;0,INDIRECT(ADDRESS(J266,COLUMN())),0),IF(K266&gt;0,INDIRECT(ADDRESS(K266,COLUMN())),0),IF(L266&gt;0,INDIRECT(ADDRESS(L266,COLUMN())),0),IF(M266&gt;0,INDIRECT(ADDRESS(M266,COLUMN())),0))</f>
        <v>35</v>
      </c>
      <c r="O266" s="67" t="str" cm="1">
        <f t="array" aca="1" ref="O266" ca="1">INDIRECT(ADDRESS($B266,COLUMN()))</f>
        <v>Fighter</v>
      </c>
      <c r="P266" s="67" cm="1">
        <f t="array" aca="1" ref="P266" ca="1">INDIRECT(ADDRESS($B266,COLUMN()))</f>
        <v>3</v>
      </c>
      <c r="Q266" s="67" cm="1">
        <f t="array" aca="1" ref="Q266" ca="1">INDIRECT(ADDRESS($B266,COLUMN()))</f>
        <v>0</v>
      </c>
      <c r="R266" s="67" cm="1">
        <f t="array" aca="1" ref="R266" ca="1">INDIRECT(ADDRESS($B266,COLUMN()))</f>
        <v>0</v>
      </c>
      <c r="S266" s="67" cm="1">
        <f t="array" aca="1" ref="S266" ca="1">INDIRECT(ADDRESS($B266,COLUMN()))</f>
        <v>2</v>
      </c>
      <c r="T266" s="67" t="str" cm="1">
        <f t="array" aca="1" ref="T266" ca="1">INDIRECT(ADDRESS($B266,COLUMN()))</f>
        <v>1-4</v>
      </c>
      <c r="U266" s="67" cm="1">
        <f t="array" aca="1" ref="U266" ca="1">INDIRECT(ADDRESS($B266,COLUMN()))</f>
        <v>4</v>
      </c>
      <c r="V266" s="67" cm="1">
        <f t="array" aca="1" ref="V266" ca="1">INDIRECT(ADDRESS($B266,COLUMN()))</f>
        <v>0</v>
      </c>
      <c r="W266" s="67" cm="1">
        <f t="array" aca="1" ref="W266" ca="1">INDIRECT(ADDRESS($B266,COLUMN()))</f>
        <v>4</v>
      </c>
      <c r="X266" s="67" cm="1">
        <f t="array" aca="1" ref="X266" ca="1">INDIRECT(ADDRESS($B266,COLUMN()))</f>
        <v>7</v>
      </c>
      <c r="Y266" s="67" cm="1">
        <f t="array" aca="1" ref="Y266" ca="1">INDIRECT(ADDRESS($B266,COLUMN()))</f>
        <v>3</v>
      </c>
      <c r="Z266" s="67" cm="1">
        <f t="array" aca="1" ref="Z266" ca="1">INDIRECT(ADDRESS($B266,COLUMN()))</f>
        <v>4</v>
      </c>
      <c r="AA266" s="67" cm="1">
        <f t="array" aca="1" ref="AA266" ca="1">INDIRECT(ADDRESS($B266,COLUMN()))</f>
        <v>0</v>
      </c>
      <c r="AB266" s="56">
        <f t="shared" ca="1" si="209"/>
        <v>0.75242728065260123</v>
      </c>
      <c r="AC266" s="56">
        <f t="shared" ca="1" si="191"/>
        <v>0.73640018282212005</v>
      </c>
      <c r="AD266" s="56">
        <f t="shared" ca="1" si="192"/>
        <v>1.9210439551881393</v>
      </c>
      <c r="AF266" s="52"/>
      <c r="AG266" s="52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  <c r="AT266" s="52"/>
      <c r="AU266" s="54" t="s">
        <v>33</v>
      </c>
      <c r="AV266" s="57" cm="1">
        <f t="array" aca="1" ref="AV266" ca="1">SUM(IF($C266&gt;0,IF(AND(INDIRECT(ADDRESS($C266,44))=0,INDIRECT(ADDRESS($C266,38))="UL",ISERROR(SEARCH("Rear",INDIRECT(ADDRESS($C266,33)))),ISERROR(SEARCH("Side",INDIRECT(ADDRESS($C266,33))))),INDIRECT(ADDRESS($C266,COLUMN())),0),0),IF($D266&gt;0,IF(AND(INDIRECT(ADDRESS($D266,44))=0,INDIRECT(ADDRESS($D266,38))="UL",ISERROR(SEARCH("Rear",INDIRECT(ADDRESS($D266,33)))),ISERROR(SEARCH("Side",INDIRECT(ADDRESS($D266,33))))),INDIRECT(ADDRESS($D266,COLUMN())),0),0),IF($E266&gt;0,IF(AND(INDIRECT(ADDRESS($E266,44))=0,INDIRECT(ADDRESS($E266,38))="UL",ISERROR(SEARCH("Rear",INDIRECT(ADDRESS($E266,33)))),ISERROR(SEARCH("Side",INDIRECT(ADDRESS($E266,33))))),INDIRECT(ADDRESS($E266,COLUMN())),0),0),IF($F266&gt;0,IF(AND(INDIRECT(ADDRESS($F266,44))=0,INDIRECT(ADDRESS($F266,38))="UL",ISERROR(SEARCH("Rear",INDIRECT(ADDRESS($F266,33)))),ISERROR(SEARCH("Side",INDIRECT(ADDRESS($F266,33))))),INDIRECT(ADDRESS($F266,COLUMN())),0),0),IF($G266&gt;0,IF(AND(INDIRECT(ADDRESS($G266,44))=0,INDIRECT(ADDRESS($G266,38))="UL",ISERROR(SEARCH("Rear",INDIRECT(ADDRESS($G266,33)))),ISERROR(SEARCH("Side",INDIRECT(ADDRESS($G266,33))))),INDIRECT(ADDRESS($G266,COLUMN())),0),0),IF($H266&gt;0,IF(AND(INDIRECT(ADDRESS($H266,44))=0,INDIRECT(ADDRESS($H266,38))="UL",ISERROR(SEARCH("Rear",INDIRECT(ADDRESS($H266,33)))),ISERROR(SEARCH("Side",INDIRECT(ADDRESS($H266,33))))),INDIRECT(ADDRESS($H266,COLUMN())),0),0),IF($I266&gt;0,IF(AND(INDIRECT(ADDRESS($I266,44))=0,INDIRECT(ADDRESS($I266,38))="UL",ISERROR(SEARCH("Rear",INDIRECT(ADDRESS($I266,33)))),ISERROR(SEARCH("Side",INDIRECT(ADDRESS($I266,33))))),INDIRECT(ADDRESS($I266,COLUMN())),0),0),IF($J266&gt;0,IF(AND(INDIRECT(ADDRESS($J266,44))=0,INDIRECT(ADDRESS($J266,38))="UL",ISERROR(SEARCH("Rear",INDIRECT(ADDRESS($J266,33)))),ISERROR(SEARCH("Side",INDIRECT(ADDRESS($J266,33))))),INDIRECT(ADDRESS($J266,COLUMN())),0),0),IF($K266&gt;0,IF(AND(INDIRECT(ADDRESS($K266,44))=0,INDIRECT(ADDRESS($K266,38))="UL",ISERROR(SEARCH("Rear",INDIRECT(ADDRESS($K266,33)))),ISERROR(SEARCH("Side",INDIRECT(ADDRESS($K266,33))))),INDIRECT(ADDRESS($K266,COLUMN())),0),0),IF($L266&gt;0,IF(AND(INDIRECT(ADDRESS($L266,44))=0,INDIRECT(ADDRESS($L266,38))="UL",ISERROR(SEARCH("Rear",INDIRECT(ADDRESS($L266,33)))),ISERROR(SEARCH("Side",INDIRECT(ADDRESS($L266,33))))),INDIRECT(ADDRESS($L266,COLUMN())),0),0),IF($M266&gt;0,IF(AND(INDIRECT(ADDRESS($M266,44))=0,INDIRECT(ADDRESS($M266,38))="UL",ISERROR(SEARCH("Rear",INDIRECT(ADDRESS($M266,33)))),ISERROR(SEARCH("Side",INDIRECT(ADDRESS($M266,33))))),INDIRECT(ADDRESS($M266,COLUMN())),0),0))</f>
        <v>0.88888888888888884</v>
      </c>
      <c r="AW266" s="57" cm="1">
        <f t="array" aca="1" ref="AW266" ca="1">SUM(IF($C266&gt;0,IF(AND(INDIRECT(ADDRESS($C266,44))=0,INDIRECT(ADDRESS($C266,38))="UL",ISERROR(SEARCH("Rear",INDIRECT(ADDRESS($C266,33)))),ISERROR(SEARCH("Side",INDIRECT(ADDRESS($C266,33))))),INDIRECT(ADDRESS($C266,COLUMN())),0),0),IF($D266&gt;0,IF(AND(INDIRECT(ADDRESS($D266,44))=0,INDIRECT(ADDRESS($D266,38))="UL",ISERROR(SEARCH("Rear",INDIRECT(ADDRESS($D266,33)))),ISERROR(SEARCH("Side",INDIRECT(ADDRESS($D266,33))))),INDIRECT(ADDRESS($D266,COLUMN())),0),0),IF($E266&gt;0,IF(AND(INDIRECT(ADDRESS($E266,44))=0,INDIRECT(ADDRESS($E266,38))="UL",ISERROR(SEARCH("Rear",INDIRECT(ADDRESS($E266,33)))),ISERROR(SEARCH("Side",INDIRECT(ADDRESS($E266,33))))),INDIRECT(ADDRESS($E266,COLUMN())),0),0),IF($F266&gt;0,IF(AND(INDIRECT(ADDRESS($F266,44))=0,INDIRECT(ADDRESS($F266,38))="UL",ISERROR(SEARCH("Rear",INDIRECT(ADDRESS($F266,33)))),ISERROR(SEARCH("Side",INDIRECT(ADDRESS($F266,33))))),INDIRECT(ADDRESS($F266,COLUMN())),0),0),IF($G266&gt;0,IF(AND(INDIRECT(ADDRESS($G266,44))=0,INDIRECT(ADDRESS($G266,38))="UL",ISERROR(SEARCH("Rear",INDIRECT(ADDRESS($G266,33)))),ISERROR(SEARCH("Side",INDIRECT(ADDRESS($G266,33))))),INDIRECT(ADDRESS($G266,COLUMN())),0),0),IF($H266&gt;0,IF(AND(INDIRECT(ADDRESS($H266,44))=0,INDIRECT(ADDRESS($H266,38))="UL",ISERROR(SEARCH("Rear",INDIRECT(ADDRESS($H266,33)))),ISERROR(SEARCH("Side",INDIRECT(ADDRESS($H266,33))))),INDIRECT(ADDRESS($H266,COLUMN())),0),0),IF($I266&gt;0,IF(AND(INDIRECT(ADDRESS($I266,44))=0,INDIRECT(ADDRESS($I266,38))="UL",ISERROR(SEARCH("Rear",INDIRECT(ADDRESS($I266,33)))),ISERROR(SEARCH("Side",INDIRECT(ADDRESS($I266,33))))),INDIRECT(ADDRESS($I266,COLUMN())),0),0),IF($J266&gt;0,IF(AND(INDIRECT(ADDRESS($J266,44))=0,INDIRECT(ADDRESS($J266,38))="UL",ISERROR(SEARCH("Rear",INDIRECT(ADDRESS($J266,33)))),ISERROR(SEARCH("Side",INDIRECT(ADDRESS($J266,33))))),INDIRECT(ADDRESS($J266,COLUMN())),0),0),IF($K266&gt;0,IF(AND(INDIRECT(ADDRESS($K266,44))=0,INDIRECT(ADDRESS($K266,38))="UL",ISERROR(SEARCH("Rear",INDIRECT(ADDRESS($K266,33)))),ISERROR(SEARCH("Side",INDIRECT(ADDRESS($K266,33))))),INDIRECT(ADDRESS($K266,COLUMN())),0),0),IF($L266&gt;0,IF(AND(INDIRECT(ADDRESS($L266,44))=0,INDIRECT(ADDRESS($L266,38))="UL",ISERROR(SEARCH("Rear",INDIRECT(ADDRESS($L266,33)))),ISERROR(SEARCH("Side",INDIRECT(ADDRESS($L266,33))))),INDIRECT(ADDRESS($L266,COLUMN())),0),0),IF($M266&gt;0,IF(AND(INDIRECT(ADDRESS($M266,44))=0,INDIRECT(ADDRESS($M266,38))="UL",ISERROR(SEARCH("Rear",INDIRECT(ADDRESS($M266,33)))),ISERROR(SEARCH("Side",INDIRECT(ADDRESS($M266,33))))),INDIRECT(ADDRESS($M266,COLUMN())),0),0))</f>
        <v>0.44444444444444442</v>
      </c>
      <c r="AX266" s="57" cm="1">
        <f t="array" aca="1" ref="AX266" ca="1">SUM(IF($C266&gt;0,IF(AND(INDIRECT(ADDRESS($C266,44))=0,INDIRECT(ADDRESS($C266,38))="UL",ISERROR(SEARCH("Rear",INDIRECT(ADDRESS($C266,33)))),ISERROR(SEARCH("Side",INDIRECT(ADDRESS($C266,33))))),INDIRECT(ADDRESS($C266,COLUMN())),0),0),IF($D266&gt;0,IF(AND(INDIRECT(ADDRESS($D266,44))=0,INDIRECT(ADDRESS($D266,38))="UL",ISERROR(SEARCH("Rear",INDIRECT(ADDRESS($D266,33)))),ISERROR(SEARCH("Side",INDIRECT(ADDRESS($D266,33))))),INDIRECT(ADDRESS($D266,COLUMN())),0),0),IF($E266&gt;0,IF(AND(INDIRECT(ADDRESS($E266,44))=0,INDIRECT(ADDRESS($E266,38))="UL",ISERROR(SEARCH("Rear",INDIRECT(ADDRESS($E266,33)))),ISERROR(SEARCH("Side",INDIRECT(ADDRESS($E266,33))))),INDIRECT(ADDRESS($E266,COLUMN())),0),0),IF($F266&gt;0,IF(AND(INDIRECT(ADDRESS($F266,44))=0,INDIRECT(ADDRESS($F266,38))="UL",ISERROR(SEARCH("Rear",INDIRECT(ADDRESS($F266,33)))),ISERROR(SEARCH("Side",INDIRECT(ADDRESS($F266,33))))),INDIRECT(ADDRESS($F266,COLUMN())),0),0),IF($G266&gt;0,IF(AND(INDIRECT(ADDRESS($G266,44))=0,INDIRECT(ADDRESS($G266,38))="UL",ISERROR(SEARCH("Rear",INDIRECT(ADDRESS($G266,33)))),ISERROR(SEARCH("Side",INDIRECT(ADDRESS($G266,33))))),INDIRECT(ADDRESS($G266,COLUMN())),0),0),IF($H266&gt;0,IF(AND(INDIRECT(ADDRESS($H266,44))=0,INDIRECT(ADDRESS($H266,38))="UL",ISERROR(SEARCH("Rear",INDIRECT(ADDRESS($H266,33)))),ISERROR(SEARCH("Side",INDIRECT(ADDRESS($H266,33))))),INDIRECT(ADDRESS($H266,COLUMN())),0),0),IF($I266&gt;0,IF(AND(INDIRECT(ADDRESS($I266,44))=0,INDIRECT(ADDRESS($I266,38))="UL",ISERROR(SEARCH("Rear",INDIRECT(ADDRESS($I266,33)))),ISERROR(SEARCH("Side",INDIRECT(ADDRESS($I266,33))))),INDIRECT(ADDRESS($I266,COLUMN())),0),0),IF($J266&gt;0,IF(AND(INDIRECT(ADDRESS($J266,44))=0,INDIRECT(ADDRESS($J266,38))="UL",ISERROR(SEARCH("Rear",INDIRECT(ADDRESS($J266,33)))),ISERROR(SEARCH("Side",INDIRECT(ADDRESS($J266,33))))),INDIRECT(ADDRESS($J266,COLUMN())),0),0),IF($K266&gt;0,IF(AND(INDIRECT(ADDRESS($K266,44))=0,INDIRECT(ADDRESS($K266,38))="UL",ISERROR(SEARCH("Rear",INDIRECT(ADDRESS($K266,33)))),ISERROR(SEARCH("Side",INDIRECT(ADDRESS($K266,33))))),INDIRECT(ADDRESS($K266,COLUMN())),0),0),IF($L266&gt;0,IF(AND(INDIRECT(ADDRESS($L266,44))=0,INDIRECT(ADDRESS($L266,38))="UL",ISERROR(SEARCH("Rear",INDIRECT(ADDRESS($L266,33)))),ISERROR(SEARCH("Side",INDIRECT(ADDRESS($L266,33))))),INDIRECT(ADDRESS($L266,COLUMN())),0),0),IF($M266&gt;0,IF(AND(INDIRECT(ADDRESS($M266,44))=0,INDIRECT(ADDRESS($M266,38))="UL",ISERROR(SEARCH("Rear",INDIRECT(ADDRESS($M266,33)))),ISERROR(SEARCH("Side",INDIRECT(ADDRESS($M266,33))))),INDIRECT(ADDRESS($M266,COLUMN())),0),0))</f>
        <v>0</v>
      </c>
      <c r="AY266" s="58">
        <f t="shared" ca="1" si="193"/>
        <v>0.88888888888888884</v>
      </c>
      <c r="AZ266" s="58">
        <f t="shared" ca="1" si="194"/>
        <v>0.44444444444444442</v>
      </c>
      <c r="BA266" s="58" cm="1">
        <f t="array" aca="1" ref="BA266" ca="1">SUM(IF($C266&gt;0,IF(AND(INDIRECT(ADDRESS($C266,44))=0,INDIRECT(ADDRESS($C266,38))="UL"),INDIRECT(ADDRESS($C266,COLUMN())),0),0),IF($D266&gt;0,IF(AND(INDIRECT(ADDRESS($D266,44))=0,INDIRECT(ADDRESS($D266,38))="UL"),INDIRECT(ADDRESS($D266,COLUMN())),0),0),IF($E266&gt;0,IF(AND(INDIRECT(ADDRESS($E266,44))=0,INDIRECT(ADDRESS($E266,38))="UL"),INDIRECT(ADDRESS($E266,COLUMN())),0),0),IF($F266&gt;0,IF(AND(INDIRECT(ADDRESS($F266,44))=0,INDIRECT(ADDRESS($F266,38))="UL"),INDIRECT(ADDRESS($F266,COLUMN())),0),0),IF($G266&gt;0,IF(AND(INDIRECT(ADDRESS($G266,44))=0,INDIRECT(ADDRESS($G266,38))="UL"),INDIRECT(ADDRESS($G266,COLUMN())),0),0),IF($H266&gt;0,IF(AND(INDIRECT(ADDRESS($H266,44))=0,INDIRECT(ADDRESS($H266,38))="UL"),INDIRECT(ADDRESS($H266,COLUMN())),0),0),IF($I266&gt;0,IF(AND(INDIRECT(ADDRESS($I266,44))=0,INDIRECT(ADDRESS($I266,38))="UL"),INDIRECT(ADDRESS($I266,COLUMN())),0),0),IF($J266&gt;0,IF(AND(INDIRECT(ADDRESS($J266,44))=0,INDIRECT(ADDRESS($J266,38))="UL"),INDIRECT(ADDRESS($J266,COLUMN())),0),0),IF($K266&gt;0,IF(AND(INDIRECT(ADDRESS($K266,44))=0,INDIRECT(ADDRESS($K266,38))="UL"),INDIRECT(ADDRESS($K266,COLUMN())),0),0),IF($L266&gt;0,IF(AND(INDIRECT(ADDRESS($L266,44))=0,INDIRECT(ADDRESS($L266,38))="UL"),INDIRECT(ADDRESS($L266,COLUMN())),0),0),IF($M266&gt;0,IF(AND(INDIRECT(ADDRESS($M266,44))=0,INDIRECT(ADDRESS($M266,38))="UL"),INDIRECT(ADDRESS($M266,COLUMN())),0),0))</f>
        <v>0.23097001763668426</v>
      </c>
      <c r="BB266" s="58" cm="1">
        <f t="array" aca="1" ref="BB266" ca="1">SUM(IF($C266&gt;0,IF(AND(INDIRECT(ADDRESS($C266,44))=0,INDIRECT(ADDRESS($C266,38))="UL"),INDIRECT(ADDRESS($C266,COLUMN())),0),0),IF($D266&gt;0,IF(AND(INDIRECT(ADDRESS($D266,44))=0,INDIRECT(ADDRESS($D266,38))="UL"),INDIRECT(ADDRESS($D266,COLUMN())),0),0),IF($E266&gt;0,IF(AND(INDIRECT(ADDRESS($E266,44))=0,INDIRECT(ADDRESS($E266,38))="UL"),INDIRECT(ADDRESS($E266,COLUMN())),0),0),IF($F266&gt;0,IF(AND(INDIRECT(ADDRESS($F266,44))=0,INDIRECT(ADDRESS($F266,38))="UL"),INDIRECT(ADDRESS($F266,COLUMN())),0),0),IF($G266&gt;0,IF(AND(INDIRECT(ADDRESS($G266,44))=0,INDIRECT(ADDRESS($G266,38))="UL"),INDIRECT(ADDRESS($G266,COLUMN())),0),0),IF($H266&gt;0,IF(AND(INDIRECT(ADDRESS($H266,44))=0,INDIRECT(ADDRESS($H266,38))="UL"),INDIRECT(ADDRESS($H266,COLUMN())),0),0),IF($I266&gt;0,IF(AND(INDIRECT(ADDRESS($I266,44))=0,INDIRECT(ADDRESS($I266,38))="UL"),INDIRECT(ADDRESS($I266,COLUMN())),0),0),IF($J266&gt;0,IF(AND(INDIRECT(ADDRESS($J266,44))=0,INDIRECT(ADDRESS($J266,38))="UL"),INDIRECT(ADDRESS($J266,COLUMN())),0),0),IF($K266&gt;0,IF(AND(INDIRECT(ADDRESS($K266,44))=0,INDIRECT(ADDRESS($K266,38))="UL"),INDIRECT(ADDRESS($K266,COLUMN())),0),0),IF($L266&gt;0,IF(AND(INDIRECT(ADDRESS($L266,44))=0,INDIRECT(ADDRESS($L266,38))="UL"),INDIRECT(ADDRESS($L266,COLUMN())),0),0),IF($M266&gt;0,IF(AND(INDIRECT(ADDRESS($M266,44))=0,INDIRECT(ADDRESS($M266,38))="UL"),INDIRECT(ADDRESS($M266,COLUMN())),0),0))</f>
        <v>0.37650793650793651</v>
      </c>
      <c r="BC266" s="58" cm="1">
        <f t="array" aca="1" ref="BC266" ca="1">SUM(IF($C266&gt;0,IF(AND(INDIRECT(ADDRESS($C266,44))=0,INDIRECT(ADDRESS($C266,38))="UL"),INDIRECT(ADDRESS($C266,COLUMN())),0),0),IF($D266&gt;0,IF(AND(INDIRECT(ADDRESS($D266,44))=0,INDIRECT(ADDRESS($D266,38))="UL"),INDIRECT(ADDRESS($D266,COLUMN())),0),0),IF($E266&gt;0,IF(AND(INDIRECT(ADDRESS($E266,44))=0,INDIRECT(ADDRESS($E266,38))="UL"),INDIRECT(ADDRESS($E266,COLUMN())),0),0),IF($F266&gt;0,IF(AND(INDIRECT(ADDRESS($F266,44))=0,INDIRECT(ADDRESS($F266,38))="UL"),INDIRECT(ADDRESS($F266,COLUMN())),0),0),IF($G266&gt;0,IF(AND(INDIRECT(ADDRESS($G266,44))=0,INDIRECT(ADDRESS($G266,38))="UL"),INDIRECT(ADDRESS($G266,COLUMN())),0),0),IF($H266&gt;0,IF(AND(INDIRECT(ADDRESS($H266,44))=0,INDIRECT(ADDRESS($H266,38))="UL"),INDIRECT(ADDRESS($H266,COLUMN())),0),0),IF($I266&gt;0,IF(AND(INDIRECT(ADDRESS($I266,44))=0,INDIRECT(ADDRESS($I266,38))="UL"),INDIRECT(ADDRESS($I266,COLUMN())),0),0),IF($J266&gt;0,IF(AND(INDIRECT(ADDRESS($J266,44))=0,INDIRECT(ADDRESS($J266,38))="UL"),INDIRECT(ADDRESS($J266,COLUMN())),0),0),IF($K266&gt;0,IF(AND(INDIRECT(ADDRESS($K266,44))=0,INDIRECT(ADDRESS($K266,38))="UL"),INDIRECT(ADDRESS($K266,COLUMN())),0),0),IF($L266&gt;0,IF(AND(INDIRECT(ADDRESS($L266,44))=0,INDIRECT(ADDRESS($L266,38))="UL"),INDIRECT(ADDRESS($L266,COLUMN())),0),0),IF($M266&gt;0,IF(AND(INDIRECT(ADDRESS($M266,44))=0,INDIRECT(ADDRESS($M266,38))="UL"),INDIRECT(ADDRESS($M266,COLUMN())),0),0))</f>
        <v>0.20095238095238094</v>
      </c>
      <c r="BD266" s="58" cm="1">
        <f t="array" aca="1" ref="BD266" ca="1">SUM(IF($C266&gt;0,IF(AND(INDIRECT(ADDRESS($C266,44))=0,INDIRECT(ADDRESS($C266,38))="UL"),INDIRECT(ADDRESS($C266,COLUMN())),0),0),IF($D266&gt;0,IF(AND(INDIRECT(ADDRESS($D266,44))=0,INDIRECT(ADDRESS($D266,38))="UL"),INDIRECT(ADDRESS($D266,COLUMN())),0),0),IF($E266&gt;0,IF(AND(INDIRECT(ADDRESS($E266,44))=0,INDIRECT(ADDRESS($E266,38))="UL"),INDIRECT(ADDRESS($E266,COLUMN())),0),0),IF($F266&gt;0,IF(AND(INDIRECT(ADDRESS($F266,44))=0,INDIRECT(ADDRESS($F266,38))="UL"),INDIRECT(ADDRESS($F266,COLUMN())),0),0),IF($G266&gt;0,IF(AND(INDIRECT(ADDRESS($G266,44))=0,INDIRECT(ADDRESS($G266,38))="UL"),INDIRECT(ADDRESS($G266,COLUMN())),0),0),IF($H266&gt;0,IF(AND(INDIRECT(ADDRESS($H266,44))=0,INDIRECT(ADDRESS($H266,38))="UL"),INDIRECT(ADDRESS($H266,COLUMN())),0),0),IF($I266&gt;0,IF(AND(INDIRECT(ADDRESS($I266,44))=0,INDIRECT(ADDRESS($I266,38))="UL"),INDIRECT(ADDRESS($I266,COLUMN())),0),0),IF($J266&gt;0,IF(AND(INDIRECT(ADDRESS($J266,44))=0,INDIRECT(ADDRESS($J266,38))="UL"),INDIRECT(ADDRESS($J266,COLUMN())),0),0),IF($K266&gt;0,IF(AND(INDIRECT(ADDRESS($K266,44))=0,INDIRECT(ADDRESS($K266,38))="UL"),INDIRECT(ADDRESS($K266,COLUMN())),0),0),IF($L266&gt;0,IF(AND(INDIRECT(ADDRESS($L266,44))=0,INDIRECT(ADDRESS($L266,38))="UL"),INDIRECT(ADDRESS($L266,COLUMN())),0),0),IF($M266&gt;0,IF(AND(INDIRECT(ADDRESS($M266,44))=0,INDIRECT(ADDRESS($M266,38))="UL"),INDIRECT(ADDRESS($M266,COLUMN())),0),0))</f>
        <v>0.32652557319223985</v>
      </c>
      <c r="BE266" s="57">
        <f t="shared" ca="1" si="195"/>
        <v>0.23097001763668426</v>
      </c>
      <c r="BF266" s="57" cm="1">
        <f t="array" aca="1" ref="BF266" ca="1">SUM(IF($C266&gt;0,IF(INDIRECT(ADDRESS($C266,45))=1,INDIRECT(ADDRESS($C266,52))*INDIRECT(ADDRESS($C266,42))/5,0),0), IF($D266&gt;0,IF(INDIRECT(ADDRESS($D266,45))=1,INDIRECT(ADDRESS($D266,52))*INDIRECT(ADDRESS($D266,42))/5,0),0), IF($E266&gt;0,IF(INDIRECT(ADDRESS($E266,45))=1,INDIRECT(ADDRESS($E266,52))*INDIRECT(ADDRESS($E266,42))/5,0),0), IF($F266&gt;0,IF(INDIRECT(ADDRESS($F266,45))=1,INDIRECT(ADDRESS($F266,52))*INDIRECT(ADDRESS($F266,42))/5,0),0), IF($G266&gt;0,IF(INDIRECT(ADDRESS($G266,45))=1,INDIRECT(ADDRESS($G266,52))*INDIRECT(ADDRESS($G266,42))/5,0),0), IF($H266&gt;0,IF(INDIRECT(ADDRESS($H266,45))=1,INDIRECT(ADDRESS($H266,52))*INDIRECT(ADDRESS($H266,42))/5,0),0)
)*$BF$296/100</f>
        <v>3.7962962962962962E-2</v>
      </c>
      <c r="BG266" s="19">
        <v>1</v>
      </c>
      <c r="BH266" s="57" cm="1">
        <f t="array" aca="1" ref="BH266" ca="1">SUM(IF($C266&gt;0,IF(AND(INDIRECT(ADDRESS($C266,44))=0,INDIRECT(ADDRESS($C266,38))&lt;&gt;"UL"),INDIRECT(ADDRESS($C266,COLUMN()-12)),0),0), IF($D266&gt;0,IF(AND(INDIRECT(ADDRESS($D266,44))=0,INDIRECT(ADDRESS($D266,38))&lt;&gt;"UL"),INDIRECT(ADDRESS($D266,COLUMN()-12)),0),0), IF($E266&gt;0,IF(AND(INDIRECT(ADDRESS($E266,44))=0,INDIRECT(ADDRESS($E266,38))&lt;&gt;"UL"),INDIRECT(ADDRESS($E266,COLUMN()-12)),0),0), IF($F266&gt;0,IF(AND(INDIRECT(ADDRESS($F266,44))=0,INDIRECT(ADDRESS($F266,38))&lt;&gt;"UL"),INDIRECT(ADDRESS($F266,COLUMN()-12)),0),0), IF($G266&gt;0,IF(AND(INDIRECT(ADDRESS($G266,44))=0,INDIRECT(ADDRESS($G266,38))&lt;&gt;"UL"),INDIRECT(ADDRESS($G266,COLUMN()-12)),0),0), IF($H266&gt;0,IF(AND(INDIRECT(ADDRESS($H266,44))=0,INDIRECT(ADDRESS($H266,38))&lt;&gt;"UL"),INDIRECT(ADDRESS($H266,COLUMN()-12)),0),0), IF($I266&gt;0,IF(AND(INDIRECT(ADDRESS($I266,44))=0,INDIRECT(ADDRESS($I266,38))&lt;&gt;"UL"),INDIRECT(ADDRESS($I266,COLUMN()-12)),0),0), IF($J266&gt;0,IF(AND(INDIRECT(ADDRESS($J266,44))=0,INDIRECT(ADDRESS($J266,38))&lt;&gt;"UL"),INDIRECT(ADDRESS($J266,COLUMN()-12)),0),0), IF($K266&gt;0,IF(AND(INDIRECT(ADDRESS($K266,44))=0,INDIRECT(ADDRESS($K266,38))&lt;&gt;"UL"),INDIRECT(ADDRESS($K266,COLUMN()-12)),0),0), IF($L266&gt;0,IF(AND(INDIRECT(ADDRESS($L266,44))=0,INDIRECT(ADDRESS($L266,38))&lt;&gt;"UL"),INDIRECT(ADDRESS($L266,COLUMN()-12)),0),0), IF($M266&gt;0,IF(AND(INDIRECT(ADDRESS($M266,44))=0,INDIRECT(ADDRESS($M266,38))&lt;&gt;"UL"),INDIRECT(ADDRESS($M266,COLUMN()-12)),0),0))</f>
        <v>0</v>
      </c>
      <c r="BI266" s="57" cm="1">
        <f t="array" aca="1" ref="BI266" ca="1">SUM(IF($C266&gt;0,IF(AND(INDIRECT(ADDRESS($C266,44))=0,INDIRECT(ADDRESS($C266,38))&lt;&gt;"UL"),INDIRECT(ADDRESS($C266,COLUMN()-12)),0),0), IF($D266&gt;0,IF(AND(INDIRECT(ADDRESS($D266,44))=0,INDIRECT(ADDRESS($D266,38))&lt;&gt;"UL"),INDIRECT(ADDRESS($D266,COLUMN()-12)),0),0), IF($E266&gt;0,IF(AND(INDIRECT(ADDRESS($E266,44))=0,INDIRECT(ADDRESS($E266,38))&lt;&gt;"UL"),INDIRECT(ADDRESS($E266,COLUMN()-12)),0),0), IF($F266&gt;0,IF(AND(INDIRECT(ADDRESS($F266,44))=0,INDIRECT(ADDRESS($F266,38))&lt;&gt;"UL"),INDIRECT(ADDRESS($F266,COLUMN()-12)),0),0), IF($G266&gt;0,IF(AND(INDIRECT(ADDRESS($G266,44))=0,INDIRECT(ADDRESS($G266,38))&lt;&gt;"UL"),INDIRECT(ADDRESS($G266,COLUMN()-12)),0),0), IF($H266&gt;0,IF(AND(INDIRECT(ADDRESS($H266,44))=0,INDIRECT(ADDRESS($H266,38))&lt;&gt;"UL"),INDIRECT(ADDRESS($H266,COLUMN()-12)),0),0), IF($I266&gt;0,IF(AND(INDIRECT(ADDRESS($I266,44))=0,INDIRECT(ADDRESS($I266,38))&lt;&gt;"UL"),INDIRECT(ADDRESS($I266,COLUMN()-12)),0),0), IF($J266&gt;0,IF(AND(INDIRECT(ADDRESS($J266,44))=0,INDIRECT(ADDRESS($J266,38))&lt;&gt;"UL"),INDIRECT(ADDRESS($J266,COLUMN()-12)),0),0), IF($K266&gt;0,IF(AND(INDIRECT(ADDRESS($K266,44))=0,INDIRECT(ADDRESS($K266,38))&lt;&gt;"UL"),INDIRECT(ADDRESS($K266,COLUMN()-12)),0),0), IF($L266&gt;0,IF(AND(INDIRECT(ADDRESS($L266,44))=0,INDIRECT(ADDRESS($L266,38))&lt;&gt;"UL"),INDIRECT(ADDRESS($L266,COLUMN()-12)),0),0), IF($M266&gt;0,IF(AND(INDIRECT(ADDRESS($M266,44))=0,INDIRECT(ADDRESS($M266,38))&lt;&gt;"UL"),INDIRECT(ADDRESS($M266,COLUMN()-12)),0),0))</f>
        <v>0</v>
      </c>
      <c r="BJ266" s="57" cm="1">
        <f t="array" aca="1" ref="BJ266" ca="1">SUM(IF($C266&gt;0,IF(AND(INDIRECT(ADDRESS($C266,44))=0,INDIRECT(ADDRESS($C266,38))&lt;&gt;"UL"),INDIRECT(ADDRESS($C266,COLUMN()-12)),0),0), IF($D266&gt;0,IF(AND(INDIRECT(ADDRESS($D266,44))=0,INDIRECT(ADDRESS($D266,38))&lt;&gt;"UL"),INDIRECT(ADDRESS($D266,COLUMN()-12)),0),0), IF($E266&gt;0,IF(AND(INDIRECT(ADDRESS($E266,44))=0,INDIRECT(ADDRESS($E266,38))&lt;&gt;"UL"),INDIRECT(ADDRESS($E266,COLUMN()-12)),0),0), IF($F266&gt;0,IF(AND(INDIRECT(ADDRESS($F266,44))=0,INDIRECT(ADDRESS($F266,38))&lt;&gt;"UL"),INDIRECT(ADDRESS($F266,COLUMN()-12)),0),0), IF($G266&gt;0,IF(AND(INDIRECT(ADDRESS($G266,44))=0,INDIRECT(ADDRESS($G266,38))&lt;&gt;"UL"),INDIRECT(ADDRESS($G266,COLUMN()-12)),0),0), IF($H266&gt;0,IF(AND(INDIRECT(ADDRESS($H266,44))=0,INDIRECT(ADDRESS($H266,38))&lt;&gt;"UL"),INDIRECT(ADDRESS($H266,COLUMN()-12)),0),0), IF($I266&gt;0,IF(AND(INDIRECT(ADDRESS($I266,44))=0,INDIRECT(ADDRESS($I266,38))&lt;&gt;"UL"),INDIRECT(ADDRESS($I266,COLUMN()-12)),0),0), IF($J266&gt;0,IF(AND(INDIRECT(ADDRESS($J266,44))=0,INDIRECT(ADDRESS($J266,38))&lt;&gt;"UL"),INDIRECT(ADDRESS($J266,COLUMN()-12)),0),0), IF($K266&gt;0,IF(AND(INDIRECT(ADDRESS($K266,44))=0,INDIRECT(ADDRESS($K266,38))&lt;&gt;"UL"),INDIRECT(ADDRESS($K266,COLUMN()-12)),0),0), IF($L266&gt;0,IF(AND(INDIRECT(ADDRESS($L266,44))=0,INDIRECT(ADDRESS($L266,38))&lt;&gt;"UL"),INDIRECT(ADDRESS($L266,COLUMN()-12)),0),0), IF($M266&gt;0,IF(AND(INDIRECT(ADDRESS($M266,44))=0,INDIRECT(ADDRESS($M266,38))&lt;&gt;"UL"),INDIRECT(ADDRESS($M266,COLUMN()-12)),0),0))</f>
        <v>0</v>
      </c>
      <c r="BK266" s="57">
        <f t="shared" ca="1" si="196"/>
        <v>0</v>
      </c>
      <c r="BL266" s="58">
        <f t="shared" ca="1" si="210"/>
        <v>0</v>
      </c>
      <c r="BM266" s="57" cm="1">
        <f t="array" aca="1" ref="BM266" ca="1">SUM(IF($C266&gt;0,IF(AND(INDIRECT(ADDRESS($C266,44))=0,INDIRECT(ADDRESS($C266,38))&lt;&gt;"UL"),INDIRECT(ADDRESS($C266,COLUMN()-12)),0),0), IF($D266&gt;0,IF(AND(INDIRECT(ADDRESS($D266,44))=0,INDIRECT(ADDRESS($D266,38))&lt;&gt;"UL"),INDIRECT(ADDRESS($D266,COLUMN()-12)),0),0), IF($E266&gt;0,IF(AND(INDIRECT(ADDRESS($E266,44))=0,INDIRECT(ADDRESS($E266,38))&lt;&gt;"UL"),INDIRECT(ADDRESS($E266,COLUMN()-12)),0),0), IF($F266&gt;0,IF(AND(INDIRECT(ADDRESS($F266,44))=0,INDIRECT(ADDRESS($F266,38))&lt;&gt;"UL"),INDIRECT(ADDRESS($F266,COLUMN()-12)),0),0), IF($G266&gt;0,IF(AND(INDIRECT(ADDRESS($G266,44))=0,INDIRECT(ADDRESS($G266,38))&lt;&gt;"UL"),INDIRECT(ADDRESS($G266,COLUMN()-12)),0),0), IF($H266&gt;0,IF(AND(INDIRECT(ADDRESS($H266,44))=0,INDIRECT(ADDRESS($H266,38))&lt;&gt;"UL"),INDIRECT(ADDRESS($H266,COLUMN()-12)),0),0), IF($I266&gt;0,IF(AND(INDIRECT(ADDRESS($I266,44))=0,INDIRECT(ADDRESS($I266,38))&lt;&gt;"UL"),INDIRECT(ADDRESS($I266,COLUMN()-12)),0),0), IF($J266&gt;0,IF(AND(INDIRECT(ADDRESS($J266,44))=0,INDIRECT(ADDRESS($J266,38))&lt;&gt;"UL"),INDIRECT(ADDRESS($J266,COLUMN()-12)),0),0), IF($K266&gt;0,IF(AND(INDIRECT(ADDRESS($K266,44))=0,INDIRECT(ADDRESS($K266,38))&lt;&gt;"UL"),INDIRECT(ADDRESS($K266,COLUMN()-11)),0),0), IF($L266&gt;0,IF(AND(INDIRECT(ADDRESS($L266,44))=0,INDIRECT(ADDRESS($L266,38))&lt;&gt;"UL"),INDIRECT(ADDRESS($L266,COLUMN()-11)),0),0), IF($M266&gt;0,IF(AND(INDIRECT(ADDRESS($M266,44))=0,INDIRECT(ADDRESS($M266,38))&lt;&gt;"UL"),INDIRECT(ADDRESS($M266,COLUMN()-11)),0),0))</f>
        <v>0</v>
      </c>
      <c r="BN266" s="57" cm="1">
        <f t="array" aca="1" ref="BN266" ca="1">SUM(IF($C266&gt;0,IF(AND(INDIRECT(ADDRESS($C266,44))=0,INDIRECT(ADDRESS($C266,38))&lt;&gt;"UL"),INDIRECT(ADDRESS($C266,COLUMN()-12)),0),0), IF($D266&gt;0,IF(AND(INDIRECT(ADDRESS($D266,44))=0,INDIRECT(ADDRESS($D266,38))&lt;&gt;"UL"),INDIRECT(ADDRESS($D266,COLUMN()-12)),0),0), IF($E266&gt;0,IF(AND(INDIRECT(ADDRESS($E266,44))=0,INDIRECT(ADDRESS($E266,38))&lt;&gt;"UL"),INDIRECT(ADDRESS($E266,COLUMN()-12)),0),0), IF($F266&gt;0,IF(AND(INDIRECT(ADDRESS($F266,44))=0,INDIRECT(ADDRESS($F266,38))&lt;&gt;"UL"),INDIRECT(ADDRESS($F266,COLUMN()-12)),0),0), IF($G266&gt;0,IF(AND(INDIRECT(ADDRESS($G266,44))=0,INDIRECT(ADDRESS($G266,38))&lt;&gt;"UL"),INDIRECT(ADDRESS($G266,COLUMN()-12)),0),0), IF($H266&gt;0,IF(AND(INDIRECT(ADDRESS($H266,44))=0,INDIRECT(ADDRESS($H266,38))&lt;&gt;"UL"),INDIRECT(ADDRESS($H266,COLUMN()-12)),0),0), IF($I266&gt;0,IF(AND(INDIRECT(ADDRESS($I266,44))=0,INDIRECT(ADDRESS($I266,38))&lt;&gt;"UL"),INDIRECT(ADDRESS($I266,COLUMN()-12)),0),0), IF($J266&gt;0,IF(AND(INDIRECT(ADDRESS($J266,44))=0,INDIRECT(ADDRESS($J266,38))&lt;&gt;"UL"),INDIRECT(ADDRESS($J266,COLUMN()-12)),0),0), IF($K266&gt;0,IF(AND(INDIRECT(ADDRESS($K266,44))=0,INDIRECT(ADDRESS($K266,38))&lt;&gt;"UL"),INDIRECT(ADDRESS($K266,COLUMN()-11)),0),0), IF($L266&gt;0,IF(AND(INDIRECT(ADDRESS($L266,44))=0,INDIRECT(ADDRESS($L266,38))&lt;&gt;"UL"),INDIRECT(ADDRESS($L266,COLUMN()-11)),0),0), IF($M266&gt;0,IF(AND(INDIRECT(ADDRESS($M266,44))=0,INDIRECT(ADDRESS($M266,38))&lt;&gt;"UL"),INDIRECT(ADDRESS($M266,COLUMN()-11)),0),0))</f>
        <v>0</v>
      </c>
      <c r="BO266" s="57" cm="1">
        <f t="array" aca="1" ref="BO266" ca="1">SUM(IF($C266&gt;0,IF(AND(INDIRECT(ADDRESS($C266,44))=0,INDIRECT(ADDRESS($C266,38))&lt;&gt;"UL"),INDIRECT(ADDRESS($C266,COLUMN()-12)),0),0), IF($D266&gt;0,IF(AND(INDIRECT(ADDRESS($D266,44))=0,INDIRECT(ADDRESS($D266,38))&lt;&gt;"UL"),INDIRECT(ADDRESS($D266,COLUMN()-12)),0),0), IF($E266&gt;0,IF(AND(INDIRECT(ADDRESS($E266,44))=0,INDIRECT(ADDRESS($E266,38))&lt;&gt;"UL"),INDIRECT(ADDRESS($E266,COLUMN()-12)),0),0), IF($F266&gt;0,IF(AND(INDIRECT(ADDRESS($F266,44))=0,INDIRECT(ADDRESS($F266,38))&lt;&gt;"UL"),INDIRECT(ADDRESS($F266,COLUMN()-12)),0),0), IF($G266&gt;0,IF(AND(INDIRECT(ADDRESS($G266,44))=0,INDIRECT(ADDRESS($G266,38))&lt;&gt;"UL"),INDIRECT(ADDRESS($G266,COLUMN()-12)),0),0), IF($H266&gt;0,IF(AND(INDIRECT(ADDRESS($H266,44))=0,INDIRECT(ADDRESS($H266,38))&lt;&gt;"UL"),INDIRECT(ADDRESS($H266,COLUMN()-12)),0),0), IF($I266&gt;0,IF(AND(INDIRECT(ADDRESS($I266,44))=0,INDIRECT(ADDRESS($I266,38))&lt;&gt;"UL"),INDIRECT(ADDRESS($I266,COLUMN()-12)),0),0), IF($J266&gt;0,IF(AND(INDIRECT(ADDRESS($J266,44))=0,INDIRECT(ADDRESS($J266,38))&lt;&gt;"UL"),INDIRECT(ADDRESS($J266,COLUMN()-12)),0),0), IF($K266&gt;0,IF(AND(INDIRECT(ADDRESS($K266,44))=0,INDIRECT(ADDRESS($K266,38))&lt;&gt;"UL"),INDIRECT(ADDRESS($K266,COLUMN()-11)),0),0), IF($L266&gt;0,IF(AND(INDIRECT(ADDRESS($L266,44))=0,INDIRECT(ADDRESS($L266,38))&lt;&gt;"UL"),INDIRECT(ADDRESS($L266,COLUMN()-11)),0),0), IF($M266&gt;0,IF(AND(INDIRECT(ADDRESS($M266,44))=0,INDIRECT(ADDRESS($M266,38))&lt;&gt;"UL"),INDIRECT(ADDRESS($M266,COLUMN()-11)),0),0))</f>
        <v>0</v>
      </c>
      <c r="BP266" s="57" cm="1">
        <f t="array" aca="1" ref="BP266" ca="1">SUM(IF($C266&gt;0,IF(AND(INDIRECT(ADDRESS($C266,44))=0,INDIRECT(ADDRESS($C266,38))&lt;&gt;"UL"),INDIRECT(ADDRESS($C266,COLUMN()-12)),0),0), IF($D266&gt;0,IF(AND(INDIRECT(ADDRESS($D266,44))=0,INDIRECT(ADDRESS($D266,38))&lt;&gt;"UL"),INDIRECT(ADDRESS($D266,COLUMN()-12)),0),0), IF($E266&gt;0,IF(AND(INDIRECT(ADDRESS($E266,44))=0,INDIRECT(ADDRESS($E266,38))&lt;&gt;"UL"),INDIRECT(ADDRESS($E266,COLUMN()-12)),0),0), IF($F266&gt;0,IF(AND(INDIRECT(ADDRESS($F266,44))=0,INDIRECT(ADDRESS($F266,38))&lt;&gt;"UL"),INDIRECT(ADDRESS($F266,COLUMN()-12)),0),0), IF($G266&gt;0,IF(AND(INDIRECT(ADDRESS($G266,44))=0,INDIRECT(ADDRESS($G266,38))&lt;&gt;"UL"),INDIRECT(ADDRESS($G266,COLUMN()-12)),0),0), IF($H266&gt;0,IF(AND(INDIRECT(ADDRESS($H266,44))=0,INDIRECT(ADDRESS($H266,38))&lt;&gt;"UL"),INDIRECT(ADDRESS($H266,COLUMN()-12)),0),0), IF($I266&gt;0,IF(AND(INDIRECT(ADDRESS($I266,44))=0,INDIRECT(ADDRESS($I266,38))&lt;&gt;"UL"),INDIRECT(ADDRESS($I266,COLUMN()-12)),0),0), IF($J266&gt;0,IF(AND(INDIRECT(ADDRESS($J266,44))=0,INDIRECT(ADDRESS($J266,38))&lt;&gt;"UL"),INDIRECT(ADDRESS($J266,COLUMN()-12)),0),0), IF($K266&gt;0,IF(AND(INDIRECT(ADDRESS($K266,44))=0,INDIRECT(ADDRESS($K266,38))&lt;&gt;"UL"),INDIRECT(ADDRESS($K266,COLUMN()-11)),0),0), IF($L266&gt;0,IF(AND(INDIRECT(ADDRESS($L266,44))=0,INDIRECT(ADDRESS($L266,38))&lt;&gt;"UL"),INDIRECT(ADDRESS($L266,COLUMN()-11)),0),0), IF($M266&gt;0,IF(AND(INDIRECT(ADDRESS($M266,44))=0,INDIRECT(ADDRESS($M266,38))&lt;&gt;"UL"),INDIRECT(ADDRESS($M266,COLUMN()-11)),0),0))</f>
        <v>0</v>
      </c>
      <c r="BQ266" s="57">
        <f t="shared" ca="1" si="197"/>
        <v>0</v>
      </c>
      <c r="BR266" s="161">
        <f t="shared" ca="1" si="198"/>
        <v>74.229655963253677</v>
      </c>
      <c r="BS266" s="56"/>
      <c r="BT266" s="56">
        <f t="shared" ca="1" si="199"/>
        <v>1.4676181980418392</v>
      </c>
      <c r="BU266" s="89">
        <f t="shared" ca="1" si="200"/>
        <v>4.193194851548112E-2</v>
      </c>
      <c r="BV266" s="57" t="s">
        <v>33</v>
      </c>
      <c r="BW266" s="57" cm="1">
        <f t="array" aca="1" ref="BW266" ca="1">SUM(IF($C266&gt;0,IF(AND(INDIRECT(ADDRESS($C266,44))=0,INDIRECT(ADDRESS($C266,38))="UL",ISERROR(SEARCH("Rear",INDIRECT(ADDRESS($C266,33)))),ISERROR(SEARCH("Side",INDIRECT(ADDRESS($C266,33))))),INDIRECT(ADDRESS($C266,COLUMN())),0),0),IF($D266&gt;0,IF(AND(INDIRECT(ADDRESS($D266,44))=0,INDIRECT(ADDRESS($D266,38))="UL",ISERROR(SEARCH("Rear",INDIRECT(ADDRESS($D266,33)))),ISERROR(SEARCH("Side",INDIRECT(ADDRESS($D266,33))))),INDIRECT(ADDRESS($D266,COLUMN())),0),0),IF($E266&gt;0,IF(AND(INDIRECT(ADDRESS($E266,44))=0,INDIRECT(ADDRESS($E266,38))="UL",ISERROR(SEARCH("Rear",INDIRECT(ADDRESS($E266,33)))),ISERROR(SEARCH("Side",INDIRECT(ADDRESS($E266,33))))),INDIRECT(ADDRESS($E266,COLUMN())),0),0),IF($F266&gt;0,IF(AND(INDIRECT(ADDRESS($F266,44))=0,INDIRECT(ADDRESS($F266,38))="UL",ISERROR(SEARCH("Rear",INDIRECT(ADDRESS($F266,33)))),ISERROR(SEARCH("Side",INDIRECT(ADDRESS($F266,33))))),INDIRECT(ADDRESS($F266,COLUMN())),0),0),IF($G266&gt;0,IF(AND(INDIRECT(ADDRESS($G266,44))=0,INDIRECT(ADDRESS($G266,38))="UL",ISERROR(SEARCH("Rear",INDIRECT(ADDRESS($G266,33)))),ISERROR(SEARCH("Side",INDIRECT(ADDRESS($G266,33))))),INDIRECT(ADDRESS($G266,COLUMN())),0),0),IF($H266&gt;0,IF(AND(INDIRECT(ADDRESS($H266,44))=0,INDIRECT(ADDRESS($H266,38))="UL",ISERROR(SEARCH("Rear",INDIRECT(ADDRESS($H266,33)))),ISERROR(SEARCH("Side",INDIRECT(ADDRESS($H266,33))))),INDIRECT(ADDRESS($H266,COLUMN())),0),0),IF($I266&gt;0,IF(AND(INDIRECT(ADDRESS($I266,44))=0,INDIRECT(ADDRESS($I266,38))="UL",ISERROR(SEARCH("Rear",INDIRECT(ADDRESS($I266,33)))),ISERROR(SEARCH("Side",INDIRECT(ADDRESS($I266,33))))),INDIRECT(ADDRESS($I266,COLUMN())),0),0),IF($J266&gt;0,IF(AND(INDIRECT(ADDRESS($J266,44))=0,INDIRECT(ADDRESS($J266,38))="UL",ISERROR(SEARCH("Rear",INDIRECT(ADDRESS($J266,33)))),ISERROR(SEARCH("Side",INDIRECT(ADDRESS($J266,33))))),INDIRECT(ADDRESS($J266,COLUMN())),0),0),IF($K266&gt;0,IF(AND(INDIRECT(ADDRESS($K266,44))=0,INDIRECT(ADDRESS($K266,38))="UL",ISERROR(SEARCH("Rear",INDIRECT(ADDRESS($K266,33)))),ISERROR(SEARCH("Side",INDIRECT(ADDRESS($K266,33))))),INDIRECT(ADDRESS($K266,COLUMN())),0),0),IF($L266&gt;0,IF(AND(INDIRECT(ADDRESS($L266,44))=0,INDIRECT(ADDRESS($L266,38))="UL",ISERROR(SEARCH("Rear",INDIRECT(ADDRESS($L266,33)))),ISERROR(SEARCH("Side",INDIRECT(ADDRESS($L266,33))))),INDIRECT(ADDRESS($L266,COLUMN())),0),0),IF($M266&gt;0,IF(AND(INDIRECT(ADDRESS($M266,44))=0,INDIRECT(ADDRESS($M266,38))="UL",ISERROR(SEARCH("Rear",INDIRECT(ADDRESS($M266,33)))),ISERROR(SEARCH("Side",INDIRECT(ADDRESS($M266,33))))),INDIRECT(ADDRESS($M266,COLUMN())),0),0))</f>
        <v>0.22222222222222221</v>
      </c>
      <c r="BX266" s="57">
        <f t="shared" ca="1" si="201"/>
        <v>0.88888888888888884</v>
      </c>
      <c r="BY266" s="57" cm="1">
        <f t="array" aca="1" ref="BY266" ca="1">SUM(IF($C266&gt;0,IF(AND(INDIRECT(ADDRESS($C266,44))=0,INDIRECT(ADDRESS($C266,38))="UL"),INDIRECT(ADDRESS($C266,COLUMN())),0),0),IF($D266&gt;0,IF(AND(INDIRECT(ADDRESS($D266,44))=0,INDIRECT(ADDRESS($D266,38))="UL"),INDIRECT(ADDRESS($D266,COLUMN())),0),0),IF($E266&gt;0,IF(AND(INDIRECT(ADDRESS($E266,44))=0,INDIRECT(ADDRESS($E266,38))="UL"),INDIRECT(ADDRESS($E266,COLUMN())),0),0),IF($F266&gt;0,IF(AND(INDIRECT(ADDRESS($F266,44))=0,INDIRECT(ADDRESS($F266,38))="UL"),INDIRECT(ADDRESS($F266,COLUMN())),0),0),IF($G266&gt;0,IF(AND(INDIRECT(ADDRESS($G266,44))=0,INDIRECT(ADDRESS($G266,38))="UL"),INDIRECT(ADDRESS($G266,COLUMN())),0),0),IF($H266&gt;0,IF(AND(INDIRECT(ADDRESS($H266,44))=0,INDIRECT(ADDRESS($H266,38))="UL"),INDIRECT(ADDRESS($H266,COLUMN())),0),0),IF($I266&gt;0,IF(AND(INDIRECT(ADDRESS($I266,44))=0,INDIRECT(ADDRESS($I266,38))="UL"),INDIRECT(ADDRESS($I266,COLUMN())),0),0),IF($J266&gt;0,IF(AND(INDIRECT(ADDRESS($J266,44))=0,INDIRECT(ADDRESS($J266,38))="UL"),INDIRECT(ADDRESS($J266,COLUMN())),0),0),IF($K266&gt;0,IF(AND(INDIRECT(ADDRESS($K266,44))=0,INDIRECT(ADDRESS($K266,38))="UL"),INDIRECT(ADDRESS($K266,COLUMN())),0),0),IF($L266&gt;0,IF(AND(INDIRECT(ADDRESS($L266,44))=0,INDIRECT(ADDRESS($L266,38))="UL"),INDIRECT(ADDRESS($L266,COLUMN())),0),0),IF($M266&gt;0,IF(AND(INDIRECT(ADDRESS($M266,44))=0,INDIRECT(ADDRESS($M266,38))="UL"),INDIRECT(ADDRESS($M266,COLUMN())),0),0))</f>
        <v>0.21893004115226339</v>
      </c>
      <c r="BZ266" s="57" cm="1">
        <f t="array" aca="1" ref="BZ266" ca="1">SUM(IF($C266&gt;0,IF(AND(INDIRECT(ADDRESS($C266,44))=0,INDIRECT(ADDRESS($C266,38))="UL"),INDIRECT(ADDRESS($C266,COLUMN())),0),0),IF($D266&gt;0,IF(AND(INDIRECT(ADDRESS($D266,44))=0,INDIRECT(ADDRESS($D266,38))="UL"),INDIRECT(ADDRESS($D266,COLUMN())),0),0),IF($E266&gt;0,IF(AND(INDIRECT(ADDRESS($E266,44))=0,INDIRECT(ADDRESS($E266,38))="UL"),INDIRECT(ADDRESS($E266,COLUMN())),0),0),IF($F266&gt;0,IF(AND(INDIRECT(ADDRESS($F266,44))=0,INDIRECT(ADDRESS($F266,38))="UL"),INDIRECT(ADDRESS($F266,COLUMN())),0),0),IF($G266&gt;0,IF(AND(INDIRECT(ADDRESS($G266,44))=0,INDIRECT(ADDRESS($G266,38))="UL"),INDIRECT(ADDRESS($G266,COLUMN())),0),0),IF($H266&gt;0,IF(AND(INDIRECT(ADDRESS($H266,44))=0,INDIRECT(ADDRESS($H266,38))="UL"),INDIRECT(ADDRESS($H266,COLUMN())),0),0),IF($I266&gt;0,IF(AND(INDIRECT(ADDRESS($I266,44))=0,INDIRECT(ADDRESS($I266,38))="UL"),INDIRECT(ADDRESS($I266,COLUMN())),0),0),IF($J266&gt;0,IF(AND(INDIRECT(ADDRESS($J266,44))=0,INDIRECT(ADDRESS($J266,38))="UL"),INDIRECT(ADDRESS($J266,COLUMN())),0),0),IF($K266&gt;0,IF(AND(INDIRECT(ADDRESS($K266,44))=0,INDIRECT(ADDRESS($K266,38))="UL"),INDIRECT(ADDRESS($K266,COLUMN())),0),0),IF($L266&gt;0,IF(AND(INDIRECT(ADDRESS($L266,44))=0,INDIRECT(ADDRESS($L266,38))="UL"),INDIRECT(ADDRESS($L266,COLUMN())),0),0),IF($M266&gt;0,IF(AND(INDIRECT(ADDRESS($M266,44))=0,INDIRECT(ADDRESS($M266,38))="UL"),INDIRECT(ADDRESS($M266,COLUMN())),0),0))</f>
        <v>0.4736625514403292</v>
      </c>
      <c r="CA266" s="57">
        <f t="shared" ca="1" si="202"/>
        <v>0.21893004115226339</v>
      </c>
      <c r="CB266" s="57" cm="1">
        <f t="array" aca="1" ref="CB266" ca="1">SUM(IF($C266&gt;0,IF(AND(INDIRECT(ADDRESS($C266,44))=0,INDIRECT(ADDRESS($C266,38))&lt;&gt;"UL"),INDIRECT(ADDRESS($C266,COLUMN())),0),0),IF($D266&gt;0,IF(AND(INDIRECT(ADDRESS($D266,44))=0,INDIRECT(ADDRESS($D266,38))&lt;&gt;"UL"),INDIRECT(ADDRESS($D266,COLUMN())),0),0),IF($E266&gt;0,IF(AND(INDIRECT(ADDRESS($E266,44))=0,INDIRECT(ADDRESS($E266,38))&lt;&gt;"UL"),INDIRECT(ADDRESS($E266,COLUMN())),0),0),IF($F266&gt;0,IF(AND(INDIRECT(ADDRESS($F266,44))=0,INDIRECT(ADDRESS($F266,38))&lt;&gt;"UL"),INDIRECT(ADDRESS($F266,COLUMN())),0),0),IF($G266&gt;0,IF(AND(INDIRECT(ADDRESS($G266,44))=0,INDIRECT(ADDRESS($G266,38))&lt;&gt;"UL"),INDIRECT(ADDRESS($G266,COLUMN())),0),0),IF($H266&gt;0,IF(AND(INDIRECT(ADDRESS($H266,44))=0,INDIRECT(ADDRESS($H266,38))&lt;&gt;"UL"),INDIRECT(ADDRESS($H266,COLUMN())),0),0),IF($I266&gt;0,IF(AND(INDIRECT(ADDRESS($I266,44))=0,INDIRECT(ADDRESS($I266,38))&lt;&gt;"UL"),INDIRECT(ADDRESS($I266,COLUMN())),0),0),IF($J266&gt;0,IF(AND(INDIRECT(ADDRESS($J266,44))=0,INDIRECT(ADDRESS($J266,38))&lt;&gt;"UL"),INDIRECT(ADDRESS($J266,COLUMN())),0),0),IF($K266&gt;0,IF(AND(INDIRECT(ADDRESS($K266,44))=0,INDIRECT(ADDRESS($K266,38))&lt;&gt;"UL"),INDIRECT(ADDRESS($K266,COLUMN())),0),0),IF($L266&gt;0,IF(AND(INDIRECT(ADDRESS($L266,44))=0,INDIRECT(ADDRESS($L266,38))&lt;&gt;"UL"),INDIRECT(ADDRESS($L266,COLUMN())),0),0),IF($M266&gt;0,IF(AND(INDIRECT(ADDRESS($M266,44))=0,INDIRECT(ADDRESS($M266,38))&lt;&gt;"UL"),INDIRECT(ADDRESS($M266,COLUMN())),0),0))</f>
        <v>0</v>
      </c>
      <c r="CC266" s="57">
        <f t="shared" ca="1" si="203"/>
        <v>0</v>
      </c>
      <c r="CD266" s="57" cm="1">
        <f t="array" aca="1" ref="CD266" ca="1">SUM(IF($C266&gt;0,IF(AND(INDIRECT(ADDRESS($C266,44))=0,INDIRECT(ADDRESS($C266,38))&lt;&gt;"UL"),INDIRECT(ADDRESS($C266,COLUMN())),0),0),IF($D266&gt;0,IF(AND(INDIRECT(ADDRESS($D266,44))=0,INDIRECT(ADDRESS($D266,38))&lt;&gt;"UL"),INDIRECT(ADDRESS($D266,COLUMN())),0),0),IF($E266&gt;0,IF(AND(INDIRECT(ADDRESS($E266,44))=0,INDIRECT(ADDRESS($E266,38))&lt;&gt;"UL"),INDIRECT(ADDRESS($E266,COLUMN())),0),0),IF($F266&gt;0,IF(AND(INDIRECT(ADDRESS($F266,44))=0,INDIRECT(ADDRESS($F266,38))&lt;&gt;"UL"),INDIRECT(ADDRESS($F266,COLUMN())),0),0),IF($G266&gt;0,IF(AND(INDIRECT(ADDRESS($G266,44))=0,INDIRECT(ADDRESS($G266,38))&lt;&gt;"UL"),INDIRECT(ADDRESS($G266,COLUMN())),0),0),IF($H266&gt;0,IF(AND(INDIRECT(ADDRESS($H266,44))=0,INDIRECT(ADDRESS($H266,38))&lt;&gt;"UL"),INDIRECT(ADDRESS($H266,COLUMN())),0),0),IF($I266&gt;0,IF(AND(INDIRECT(ADDRESS($I266,44))=0,INDIRECT(ADDRESS($I266,38))&lt;&gt;"UL"),INDIRECT(ADDRESS($I266,COLUMN())),0),0),IF($J266&gt;0,IF(AND(INDIRECT(ADDRESS($J266,44))=0,INDIRECT(ADDRESS($J266,38))&lt;&gt;"UL"),INDIRECT(ADDRESS($J266,COLUMN())),0),0),IF($K266&gt;0,IF(AND(INDIRECT(ADDRESS($K266,44))=0,INDIRECT(ADDRESS($K266,38))&lt;&gt;"UL"),INDIRECT(ADDRESS($K266,COLUMN())),0),0),IF($L266&gt;0,IF(AND(INDIRECT(ADDRESS($L266,44))=0,INDIRECT(ADDRESS($L266,38))&lt;&gt;"UL"),INDIRECT(ADDRESS($L266,COLUMN())),0),0),IF($M266&gt;0,IF(AND(INDIRECT(ADDRESS($M266,44))=0,INDIRECT(ADDRESS($M266,38))&lt;&gt;"UL"),INDIRECT(ADDRESS($M266,COLUMN())),0),0))</f>
        <v>0</v>
      </c>
      <c r="CE266" s="57" cm="1">
        <f t="array" aca="1" ref="CE266" ca="1">SUM(IF($C266&gt;0,IF(AND(INDIRECT(ADDRESS($C266,44))=0,INDIRECT(ADDRESS($C266,38))&lt;&gt;"UL"),INDIRECT(ADDRESS($C266,COLUMN())),0),0),IF($D266&gt;0,IF(AND(INDIRECT(ADDRESS($D266,44))=0,INDIRECT(ADDRESS($D266,38))&lt;&gt;"UL"),INDIRECT(ADDRESS($D266,COLUMN())),0),0),IF($E266&gt;0,IF(AND(INDIRECT(ADDRESS($E266,44))=0,INDIRECT(ADDRESS($E266,38))&lt;&gt;"UL"),INDIRECT(ADDRESS($E266,COLUMN())),0),0),IF($F266&gt;0,IF(AND(INDIRECT(ADDRESS($F266,44))=0,INDIRECT(ADDRESS($F266,38))&lt;&gt;"UL"),INDIRECT(ADDRESS($F266,COLUMN())),0),0),IF($G266&gt;0,IF(AND(INDIRECT(ADDRESS($G266,44))=0,INDIRECT(ADDRESS($G266,38))&lt;&gt;"UL"),INDIRECT(ADDRESS($G266,COLUMN())),0),0),IF($H266&gt;0,IF(AND(INDIRECT(ADDRESS($H266,44))=0,INDIRECT(ADDRESS($H266,38))&lt;&gt;"UL"),INDIRECT(ADDRESS($H266,COLUMN())),0),0),IF($I266&gt;0,IF(AND(INDIRECT(ADDRESS($I266,44))=0,INDIRECT(ADDRESS($I266,38))&lt;&gt;"UL"),INDIRECT(ADDRESS($I266,COLUMN())),0),0),IF($J266&gt;0,IF(AND(INDIRECT(ADDRESS($J266,44))=0,INDIRECT(ADDRESS($J266,38))&lt;&gt;"UL"),INDIRECT(ADDRESS($J266,COLUMN())),0),0),IF($K266&gt;0,IF(AND(INDIRECT(ADDRESS($K266,44))=0,INDIRECT(ADDRESS($K266,38))&lt;&gt;"UL"),INDIRECT(ADDRESS($K266,COLUMN())),0),0),IF($L266&gt;0,IF(AND(INDIRECT(ADDRESS($L266,44))=0,INDIRECT(ADDRESS($L266,38))&lt;&gt;"UL"),INDIRECT(ADDRESS($L266,COLUMN())),0),0),IF($M266&gt;0,IF(AND(INDIRECT(ADDRESS($M266,44))=0,INDIRECT(ADDRESS($M266,38))&lt;&gt;"UL"),INDIRECT(ADDRESS($M266,COLUMN())),0),0))</f>
        <v>0</v>
      </c>
      <c r="CF266" s="57">
        <f t="shared" ca="1" si="204"/>
        <v>0</v>
      </c>
      <c r="CG266" s="57">
        <f t="shared" ca="1" si="205"/>
        <v>1.4269264508330344</v>
      </c>
      <c r="CH266" s="57">
        <f t="shared" ca="1" si="206"/>
        <v>4.0769327166658126E-2</v>
      </c>
      <c r="CI266" s="19">
        <f t="shared" ca="1" si="207"/>
        <v>13.447307686316975</v>
      </c>
      <c r="CJ266" s="19"/>
      <c r="CK266" s="57" cm="1">
        <f t="array" aca="1" ref="CK266" ca="1">IF(AU266="S", SUM(IF($C266&gt;0,IF(INDIRECT(ADDRESS($C266,43))&lt;&gt;1,INDIRECT(ADDRESS($C266,48)),0),0), IF($D266&gt;0,IF(INDIRECT(ADDRESS($D266,43))&lt;&gt;1,INDIRECT(ADDRESS($D266,48)),0),0), IF($E266&gt;0,IF(INDIRECT(ADDRESS($E266,43))&lt;&gt;1,INDIRECT(ADDRESS($E266,48)),0),0), IF($F266&gt;0,IF(INDIRECT(ADDRESS($F266,43))&lt;&gt;1,INDIRECT(ADDRESS($F266,48)),0),0), IF($G266&gt;0,IF(INDIRECT(ADDRESS($G266,43))&lt;&gt;1,INDIRECT(ADDRESS($G266,48)),0),0), IF($H266&gt;0,IF(INDIRECT(ADDRESS($H266,43))&lt;&gt;1,INDIRECT(ADDRESS($H266,48)),0),0), IF($I266&gt;0,IF(INDIRECT(ADDRESS($I266,43))&lt;&gt;1,INDIRECT(ADDRESS($I266,48)),0),0), IF($J266&gt;0,IF(INDIRECT(ADDRESS($J266,43))&lt;&gt;1,INDIRECT(ADDRESS($J266,48)),0),0), IF($K266&gt;0,IF(INDIRECT(ADDRESS($K266,43))&lt;&gt;1,INDIRECT(ADDRESS($K266,48)),0),0), IF($L266&gt;0,IF(INDIRECT(ADDRESS($L266,43))&lt;&gt;1,INDIRECT(ADDRESS($L266,48)),0),0), IF($M266&gt;0,IF(INDIRECT(ADDRESS($M266,43))&lt;&gt;1,INDIRECT(ADDRESS($M266,48)),0),0)), IF(AU266="L",SUM(IF($C266&gt;0,IF(INDIRECT(ADDRESS($C266,43))&lt;&gt;1,INDIRECT(ADDRESS($C266,50)),0),0), IF($D266&gt;0,IF(INDIRECT(ADDRESS($D266,43))&lt;&gt;1,INDIRECT(ADDRESS($D266,50)),0),0), IF($E266&gt;0,IF(INDIRECT(ADDRESS($E266,43))&lt;&gt;1,INDIRECT(ADDRESS($E266,50)),0),0), IF($F266&gt;0,IF(INDIRECT(ADDRESS($F266,43))&lt;&gt;1,INDIRECT(ADDRESS($F266,50)),0),0), IF($G266&gt;0,IF(INDIRECT(ADDRESS($G266,43))&lt;&gt;1,INDIRECT(ADDRESS($G266,50)),0),0), IF($G266&gt;0,IF(INDIRECT(ADDRESS($G266,43))&lt;&gt;1,INDIRECT(ADDRESS($G266,50)),0),0), IF($H266&gt;0,IF(INDIRECT(ADDRESS($H266,43))&lt;&gt;1,INDIRECT(ADDRESS($H266,50)),0),0), IF($I266&gt;0,IF(INDIRECT(ADDRESS($I266,43))&lt;&gt;1,INDIRECT(ADDRESS($I266,50)),0),0), IF($J266&gt;0,IF(INDIRECT(ADDRESS($J266,43))&lt;&gt;1,INDIRECT(ADDRESS($J266,50)),0),0), IF($K266&gt;0,IF(INDIRECT(ADDRESS($K266,43))&lt;&gt;1,INDIRECT(ADDRESS($K266,50)),0),0), IF($L266&gt;0,IF(INDIRECT(ADDRESS($L266,43))&lt;&gt;1,INDIRECT(ADDRESS($L266,50)),0),0), IF($M266&gt;0,IF(INDIRECT(ADDRESS($M266,43))&lt;&gt;1,INDIRECT(ADDRESS($M266,50)),0),0)), SUM(IF($C266&gt;0,IF(INDIRECT(ADDRESS($C266,43))&lt;&gt;1,INDIRECT(ADDRESS($C266,49)),0),0), IF($D266&gt;0,IF(INDIRECT(ADDRESS($D266,43))&lt;&gt;1,INDIRECT(ADDRESS($D266,49)),0),0), IF($E266&gt;0,IF(INDIRECT(ADDRESS($E266,43))&lt;&gt;1,INDIRECT(ADDRESS($E266,49)),0),0), IF($F266&gt;0,IF(INDIRECT(ADDRESS($F266,43))&lt;&gt;1,INDIRECT(ADDRESS($F266,49)),0),0), IF($G266&gt;0,IF(INDIRECT(ADDRESS($G266,43))&lt;&gt;1,INDIRECT(ADDRESS($G266,49)),0),0), IF($G266&gt;0,IF(INDIRECT(ADDRESS($G266,43))&lt;&gt;1,INDIRECT(ADDRESS($G266,49)),0),0), IF($H266&gt;0,IF(INDIRECT(ADDRESS($H266,43))&lt;&gt;1,INDIRECT(ADDRESS($H266,49)),0),0), IF($I266&gt;0,IF(INDIRECT(ADDRESS($I266,43))&lt;&gt;1,INDIRECT(ADDRESS($I266,49)),0),0), IF($J266&gt;0,IF(INDIRECT(ADDRESS($J266,43))&lt;&gt;1,INDIRECT(ADDRESS($J266,49)),0),0), IF($K266&gt;0,IF(INDIRECT(ADDRESS($K266,43))&lt;&gt;1,INDIRECT(ADDRESS($K266,49)),0),0), IF($L266&gt;0,IF(INDIRECT(ADDRESS($L266,43))&lt;&gt;1,INDIRECT(ADDRESS($L266,49)),0),0), IF($M266&gt;0,IF(INDIRECT(ADDRESS($M266,43))&lt;&gt;1,INDIRECT(ADDRESS($M266,49)),0),0))))</f>
        <v>11.277777777777777</v>
      </c>
      <c r="CL266" s="57" cm="1">
        <f t="array" aca="1" ref="CL266" ca="1">SUM(IF($C266&gt;0,IF(INDIRECT(ADDRESS($C266,44))=1,INDIRECT(ADDRESS($C266,90)),0),0), IF($D266&gt;0,IF(INDIRECT(ADDRESS($D266,44))=1,INDIRECT(ADDRESS($D266,90)),0),0), IF($E266&gt;0,IF(INDIRECT(ADDRESS($E266,44))=1,INDIRECT(ADDRESS($E266,90)),0),0), IF($F266&gt;0,IF(INDIRECT(ADDRESS($F266,44))=1,INDIRECT(ADDRESS($F266,90)),0),0), IF($G266&gt;0,IF(INDIRECT(ADDRESS($G266,44))=1,INDIRECT(ADDRESS($G266,90)),0),0), IF($H266&gt;0,IF(INDIRECT(ADDRESS($H266,44))=1,INDIRECT(ADDRESS($H266,90)),0),0), IF($I266&gt;0,IF(INDIRECT(ADDRESS($I266,44))=1,INDIRECT(ADDRESS($I266,90)),0),0), IF($J266&gt;0,IF(INDIRECT(ADDRESS($J266,44))=1,INDIRECT(ADDRESS($J266,90)),0),0), IF($K266&gt;0,IF(INDIRECT(ADDRESS($K266,44))=1,INDIRECT(ADDRESS($K266,90)),0),0), IF($L266&gt;0,IF(INDIRECT(ADDRESS($L266,44))=1,INDIRECT(ADDRESS($L266,90)),0),0), IF($M266&gt;0,IF(INDIRECT(ADDRESS($M266,44))=1,INDIRECT(ADDRESS($M266,90)),0),0))</f>
        <v>15</v>
      </c>
      <c r="CM266" s="56">
        <f t="shared" ca="1" si="208"/>
        <v>0.30869612518057526</v>
      </c>
      <c r="CN266" s="59"/>
    </row>
    <row r="267" spans="1:92" x14ac:dyDescent="0.25">
      <c r="A267" s="52" t="s">
        <v>329</v>
      </c>
      <c r="B267" s="67">
        <v>211</v>
      </c>
      <c r="C267" s="67">
        <v>219</v>
      </c>
      <c r="D267" s="67">
        <v>220</v>
      </c>
      <c r="E267" s="67">
        <v>221</v>
      </c>
      <c r="F267" s="67">
        <v>222</v>
      </c>
      <c r="G267" s="67">
        <v>223</v>
      </c>
      <c r="H267" s="67">
        <v>237</v>
      </c>
      <c r="I267" s="67">
        <v>237</v>
      </c>
      <c r="J267" s="67">
        <v>237</v>
      </c>
      <c r="K267" s="67"/>
      <c r="L267" s="67"/>
      <c r="M267" s="67"/>
      <c r="N267" s="67">
        <f ca="1">SUM(INDIRECT(ADDRESS(B267,COLUMN())),IF(C267&gt;0,INDIRECT(ADDRESS(C267,COLUMN())),0),IF(D267&gt;0,INDIRECT(ADDRESS(D267,COLUMN())),0),IF(E267&gt;0,INDIRECT(ADDRESS(E267,COLUMN())),0),IF(F267&gt;0,INDIRECT(ADDRESS(F267,COLUMN())),0),IF(G267&gt;0,INDIRECT(ADDRESS(G267,COLUMN())),0),IF(H267&gt;0,INDIRECT(ADDRESS(H267,COLUMN())),0),IF(I267&gt;0,INDIRECT(ADDRESS(I267,COLUMN())),0),IF(J267&gt;0,INDIRECT(ADDRESS(J267,COLUMN())),0),IF(K267&gt;0,INDIRECT(ADDRESS(K267,COLUMN())),0),IF(L267&gt;0,INDIRECT(ADDRESS(L267,COLUMN())),0),IF(M267&gt;0,INDIRECT(ADDRESS(M267,COLUMN())),0))</f>
        <v>28</v>
      </c>
      <c r="O267" s="67" t="str" cm="1">
        <f t="array" aca="1" ref="O267" ca="1">INDIRECT(ADDRESS($B267,COLUMN()))</f>
        <v>Bomber</v>
      </c>
      <c r="P267" s="67" cm="1">
        <f t="array" aca="1" ref="P267" ca="1">INDIRECT(ADDRESS($B267,COLUMN()))</f>
        <v>6</v>
      </c>
      <c r="Q267" s="67" cm="1">
        <f t="array" aca="1" ref="Q267" ca="1">INDIRECT(ADDRESS($B267,COLUMN()))</f>
        <v>2</v>
      </c>
      <c r="R267" s="67" cm="1">
        <f t="array" aca="1" ref="R267" ca="1">INDIRECT(ADDRESS($B267,COLUMN()))</f>
        <v>0</v>
      </c>
      <c r="S267" s="67" cm="1">
        <f t="array" aca="1" ref="S267" ca="1">INDIRECT(ADDRESS($B267,COLUMN()))</f>
        <v>1</v>
      </c>
      <c r="T267" s="67" t="str" cm="1">
        <f t="array" aca="1" ref="T267" ca="1">INDIRECT(ADDRESS($B267,COLUMN()))</f>
        <v>1-3</v>
      </c>
      <c r="U267" s="67" cm="1">
        <f t="array" aca="1" ref="U267" ca="1">INDIRECT(ADDRESS($B267,COLUMN()))</f>
        <v>3</v>
      </c>
      <c r="V267" s="67" cm="1">
        <f t="array" aca="1" ref="V267" ca="1">INDIRECT(ADDRESS($B267,COLUMN()))</f>
        <v>0</v>
      </c>
      <c r="W267" s="67" cm="1">
        <f t="array" aca="1" ref="W267" ca="1">INDIRECT(ADDRESS($B267,COLUMN()))</f>
        <v>5</v>
      </c>
      <c r="X267" s="67" cm="1">
        <f t="array" aca="1" ref="X267" ca="1">INDIRECT(ADDRESS($B267,COLUMN()))</f>
        <v>4</v>
      </c>
      <c r="Y267" s="67" cm="1">
        <f t="array" aca="1" ref="Y267" ca="1">INDIRECT(ADDRESS($B267,COLUMN()))</f>
        <v>2</v>
      </c>
      <c r="Z267" s="67" cm="1">
        <f t="array" aca="1" ref="Z267" ca="1">INDIRECT(ADDRESS($B267,COLUMN()))</f>
        <v>4</v>
      </c>
      <c r="AA267" s="67" cm="1">
        <f t="array" aca="1" ref="AA267" ca="1">INDIRECT(ADDRESS($B267,COLUMN()))</f>
        <v>0</v>
      </c>
      <c r="AB267" s="56">
        <f t="shared" ca="1" si="209"/>
        <v>0.5386419660981433</v>
      </c>
      <c r="AC267" s="56">
        <f t="shared" ca="1" si="191"/>
        <v>0.62320660966407182</v>
      </c>
      <c r="AD267" s="56">
        <f t="shared" ca="1" si="192"/>
        <v>3.2515127460734186</v>
      </c>
      <c r="AF267" s="52"/>
      <c r="AG267" s="52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2"/>
      <c r="AU267" s="54" t="s">
        <v>33</v>
      </c>
      <c r="AV267" s="57" cm="1">
        <f t="array" aca="1" ref="AV267" ca="1">SUM(IF($C267&gt;0,IF(AND(INDIRECT(ADDRESS($C267,44))=0,INDIRECT(ADDRESS($C267,38))="UL",ISERROR(SEARCH("Rear",INDIRECT(ADDRESS($C267,33)))),ISERROR(SEARCH("Side",INDIRECT(ADDRESS($C267,33))))),INDIRECT(ADDRESS($C267,COLUMN())),0),0),IF($D267&gt;0,IF(AND(INDIRECT(ADDRESS($D267,44))=0,INDIRECT(ADDRESS($D267,38))="UL",ISERROR(SEARCH("Rear",INDIRECT(ADDRESS($D267,33)))),ISERROR(SEARCH("Side",INDIRECT(ADDRESS($D267,33))))),INDIRECT(ADDRESS($D267,COLUMN())),0),0),IF($E267&gt;0,IF(AND(INDIRECT(ADDRESS($E267,44))=0,INDIRECT(ADDRESS($E267,38))="UL",ISERROR(SEARCH("Rear",INDIRECT(ADDRESS($E267,33)))),ISERROR(SEARCH("Side",INDIRECT(ADDRESS($E267,33))))),INDIRECT(ADDRESS($E267,COLUMN())),0),0),IF($F267&gt;0,IF(AND(INDIRECT(ADDRESS($F267,44))=0,INDIRECT(ADDRESS($F267,38))="UL",ISERROR(SEARCH("Rear",INDIRECT(ADDRESS($F267,33)))),ISERROR(SEARCH("Side",INDIRECT(ADDRESS($F267,33))))),INDIRECT(ADDRESS($F267,COLUMN())),0),0),IF($G267&gt;0,IF(AND(INDIRECT(ADDRESS($G267,44))=0,INDIRECT(ADDRESS($G267,38))="UL",ISERROR(SEARCH("Rear",INDIRECT(ADDRESS($G267,33)))),ISERROR(SEARCH("Side",INDIRECT(ADDRESS($G267,33))))),INDIRECT(ADDRESS($G267,COLUMN())),0),0),IF($H267&gt;0,IF(AND(INDIRECT(ADDRESS($H267,44))=0,INDIRECT(ADDRESS($H267,38))="UL",ISERROR(SEARCH("Rear",INDIRECT(ADDRESS($H267,33)))),ISERROR(SEARCH("Side",INDIRECT(ADDRESS($H267,33))))),INDIRECT(ADDRESS($H267,COLUMN())),0),0),IF($I267&gt;0,IF(AND(INDIRECT(ADDRESS($I267,44))=0,INDIRECT(ADDRESS($I267,38))="UL",ISERROR(SEARCH("Rear",INDIRECT(ADDRESS($I267,33)))),ISERROR(SEARCH("Side",INDIRECT(ADDRESS($I267,33))))),INDIRECT(ADDRESS($I267,COLUMN())),0),0),IF($J267&gt;0,IF(AND(INDIRECT(ADDRESS($J267,44))=0,INDIRECT(ADDRESS($J267,38))="UL",ISERROR(SEARCH("Rear",INDIRECT(ADDRESS($J267,33)))),ISERROR(SEARCH("Side",INDIRECT(ADDRESS($J267,33))))),INDIRECT(ADDRESS($J267,COLUMN())),0),0),IF($K267&gt;0,IF(AND(INDIRECT(ADDRESS($K267,44))=0,INDIRECT(ADDRESS($K267,38))="UL",ISERROR(SEARCH("Rear",INDIRECT(ADDRESS($K267,33)))),ISERROR(SEARCH("Side",INDIRECT(ADDRESS($K267,33))))),INDIRECT(ADDRESS($K267,COLUMN())),0),0),IF($L267&gt;0,IF(AND(INDIRECT(ADDRESS($L267,44))=0,INDIRECT(ADDRESS($L267,38))="UL",ISERROR(SEARCH("Rear",INDIRECT(ADDRESS($L267,33)))),ISERROR(SEARCH("Side",INDIRECT(ADDRESS($L267,33))))),INDIRECT(ADDRESS($L267,COLUMN())),0),0),IF($M267&gt;0,IF(AND(INDIRECT(ADDRESS($M267,44))=0,INDIRECT(ADDRESS($M267,38))="UL",ISERROR(SEARCH("Rear",INDIRECT(ADDRESS($M267,33)))),ISERROR(SEARCH("Side",INDIRECT(ADDRESS($M267,33))))),INDIRECT(ADDRESS($M267,COLUMN())),0),0))</f>
        <v>0.77777777777777768</v>
      </c>
      <c r="AW267" s="57" cm="1">
        <f t="array" aca="1" ref="AW267" ca="1">SUM(IF($C267&gt;0,IF(AND(INDIRECT(ADDRESS($C267,44))=0,INDIRECT(ADDRESS($C267,38))="UL",ISERROR(SEARCH("Rear",INDIRECT(ADDRESS($C267,33)))),ISERROR(SEARCH("Side",INDIRECT(ADDRESS($C267,33))))),INDIRECT(ADDRESS($C267,COLUMN())),0),0),IF($D267&gt;0,IF(AND(INDIRECT(ADDRESS($D267,44))=0,INDIRECT(ADDRESS($D267,38))="UL",ISERROR(SEARCH("Rear",INDIRECT(ADDRESS($D267,33)))),ISERROR(SEARCH("Side",INDIRECT(ADDRESS($D267,33))))),INDIRECT(ADDRESS($D267,COLUMN())),0),0),IF($E267&gt;0,IF(AND(INDIRECT(ADDRESS($E267,44))=0,INDIRECT(ADDRESS($E267,38))="UL",ISERROR(SEARCH("Rear",INDIRECT(ADDRESS($E267,33)))),ISERROR(SEARCH("Side",INDIRECT(ADDRESS($E267,33))))),INDIRECT(ADDRESS($E267,COLUMN())),0),0),IF($F267&gt;0,IF(AND(INDIRECT(ADDRESS($F267,44))=0,INDIRECT(ADDRESS($F267,38))="UL",ISERROR(SEARCH("Rear",INDIRECT(ADDRESS($F267,33)))),ISERROR(SEARCH("Side",INDIRECT(ADDRESS($F267,33))))),INDIRECT(ADDRESS($F267,COLUMN())),0),0),IF($G267&gt;0,IF(AND(INDIRECT(ADDRESS($G267,44))=0,INDIRECT(ADDRESS($G267,38))="UL",ISERROR(SEARCH("Rear",INDIRECT(ADDRESS($G267,33)))),ISERROR(SEARCH("Side",INDIRECT(ADDRESS($G267,33))))),INDIRECT(ADDRESS($G267,COLUMN())),0),0),IF($H267&gt;0,IF(AND(INDIRECT(ADDRESS($H267,44))=0,INDIRECT(ADDRESS($H267,38))="UL",ISERROR(SEARCH("Rear",INDIRECT(ADDRESS($H267,33)))),ISERROR(SEARCH("Side",INDIRECT(ADDRESS($H267,33))))),INDIRECT(ADDRESS($H267,COLUMN())),0),0),IF($I267&gt;0,IF(AND(INDIRECT(ADDRESS($I267,44))=0,INDIRECT(ADDRESS($I267,38))="UL",ISERROR(SEARCH("Rear",INDIRECT(ADDRESS($I267,33)))),ISERROR(SEARCH("Side",INDIRECT(ADDRESS($I267,33))))),INDIRECT(ADDRESS($I267,COLUMN())),0),0),IF($J267&gt;0,IF(AND(INDIRECT(ADDRESS($J267,44))=0,INDIRECT(ADDRESS($J267,38))="UL",ISERROR(SEARCH("Rear",INDIRECT(ADDRESS($J267,33)))),ISERROR(SEARCH("Side",INDIRECT(ADDRESS($J267,33))))),INDIRECT(ADDRESS($J267,COLUMN())),0),0),IF($K267&gt;0,IF(AND(INDIRECT(ADDRESS($K267,44))=0,INDIRECT(ADDRESS($K267,38))="UL",ISERROR(SEARCH("Rear",INDIRECT(ADDRESS($K267,33)))),ISERROR(SEARCH("Side",INDIRECT(ADDRESS($K267,33))))),INDIRECT(ADDRESS($K267,COLUMN())),0),0),IF($L267&gt;0,IF(AND(INDIRECT(ADDRESS($L267,44))=0,INDIRECT(ADDRESS($L267,38))="UL",ISERROR(SEARCH("Rear",INDIRECT(ADDRESS($L267,33)))),ISERROR(SEARCH("Side",INDIRECT(ADDRESS($L267,33))))),INDIRECT(ADDRESS($L267,COLUMN())),0),0),IF($M267&gt;0,IF(AND(INDIRECT(ADDRESS($M267,44))=0,INDIRECT(ADDRESS($M267,38))="UL",ISERROR(SEARCH("Rear",INDIRECT(ADDRESS($M267,33)))),ISERROR(SEARCH("Side",INDIRECT(ADDRESS($M267,33))))),INDIRECT(ADDRESS($M267,COLUMN())),0),0))</f>
        <v>0.44444444444444442</v>
      </c>
      <c r="AX267" s="57" cm="1">
        <f t="array" aca="1" ref="AX267" ca="1">SUM(IF($C267&gt;0,IF(AND(INDIRECT(ADDRESS($C267,44))=0,INDIRECT(ADDRESS($C267,38))="UL",ISERROR(SEARCH("Rear",INDIRECT(ADDRESS($C267,33)))),ISERROR(SEARCH("Side",INDIRECT(ADDRESS($C267,33))))),INDIRECT(ADDRESS($C267,COLUMN())),0),0),IF($D267&gt;0,IF(AND(INDIRECT(ADDRESS($D267,44))=0,INDIRECT(ADDRESS($D267,38))="UL",ISERROR(SEARCH("Rear",INDIRECT(ADDRESS($D267,33)))),ISERROR(SEARCH("Side",INDIRECT(ADDRESS($D267,33))))),INDIRECT(ADDRESS($D267,COLUMN())),0),0),IF($E267&gt;0,IF(AND(INDIRECT(ADDRESS($E267,44))=0,INDIRECT(ADDRESS($E267,38))="UL",ISERROR(SEARCH("Rear",INDIRECT(ADDRESS($E267,33)))),ISERROR(SEARCH("Side",INDIRECT(ADDRESS($E267,33))))),INDIRECT(ADDRESS($E267,COLUMN())),0),0),IF($F267&gt;0,IF(AND(INDIRECT(ADDRESS($F267,44))=0,INDIRECT(ADDRESS($F267,38))="UL",ISERROR(SEARCH("Rear",INDIRECT(ADDRESS($F267,33)))),ISERROR(SEARCH("Side",INDIRECT(ADDRESS($F267,33))))),INDIRECT(ADDRESS($F267,COLUMN())),0),0),IF($G267&gt;0,IF(AND(INDIRECT(ADDRESS($G267,44))=0,INDIRECT(ADDRESS($G267,38))="UL",ISERROR(SEARCH("Rear",INDIRECT(ADDRESS($G267,33)))),ISERROR(SEARCH("Side",INDIRECT(ADDRESS($G267,33))))),INDIRECT(ADDRESS($G267,COLUMN())),0),0),IF($H267&gt;0,IF(AND(INDIRECT(ADDRESS($H267,44))=0,INDIRECT(ADDRESS($H267,38))="UL",ISERROR(SEARCH("Rear",INDIRECT(ADDRESS($H267,33)))),ISERROR(SEARCH("Side",INDIRECT(ADDRESS($H267,33))))),INDIRECT(ADDRESS($H267,COLUMN())),0),0),IF($I267&gt;0,IF(AND(INDIRECT(ADDRESS($I267,44))=0,INDIRECT(ADDRESS($I267,38))="UL",ISERROR(SEARCH("Rear",INDIRECT(ADDRESS($I267,33)))),ISERROR(SEARCH("Side",INDIRECT(ADDRESS($I267,33))))),INDIRECT(ADDRESS($I267,COLUMN())),0),0),IF($J267&gt;0,IF(AND(INDIRECT(ADDRESS($J267,44))=0,INDIRECT(ADDRESS($J267,38))="UL",ISERROR(SEARCH("Rear",INDIRECT(ADDRESS($J267,33)))),ISERROR(SEARCH("Side",INDIRECT(ADDRESS($J267,33))))),INDIRECT(ADDRESS($J267,COLUMN())),0),0),IF($K267&gt;0,IF(AND(INDIRECT(ADDRESS($K267,44))=0,INDIRECT(ADDRESS($K267,38))="UL",ISERROR(SEARCH("Rear",INDIRECT(ADDRESS($K267,33)))),ISERROR(SEARCH("Side",INDIRECT(ADDRESS($K267,33))))),INDIRECT(ADDRESS($K267,COLUMN())),0),0),IF($L267&gt;0,IF(AND(INDIRECT(ADDRESS($L267,44))=0,INDIRECT(ADDRESS($L267,38))="UL",ISERROR(SEARCH("Rear",INDIRECT(ADDRESS($L267,33)))),ISERROR(SEARCH("Side",INDIRECT(ADDRESS($L267,33))))),INDIRECT(ADDRESS($L267,COLUMN())),0),0),IF($M267&gt;0,IF(AND(INDIRECT(ADDRESS($M267,44))=0,INDIRECT(ADDRESS($M267,38))="UL",ISERROR(SEARCH("Rear",INDIRECT(ADDRESS($M267,33)))),ISERROR(SEARCH("Side",INDIRECT(ADDRESS($M267,33))))),INDIRECT(ADDRESS($M267,COLUMN())),0),0))</f>
        <v>0</v>
      </c>
      <c r="AY267" s="58">
        <f t="shared" ca="1" si="193"/>
        <v>0.77777777777777768</v>
      </c>
      <c r="AZ267" s="58">
        <f t="shared" ca="1" si="194"/>
        <v>0.40740740740740738</v>
      </c>
      <c r="BA267" s="58" cm="1">
        <f t="array" aca="1" ref="BA267" ca="1">SUM(IF($C267&gt;0,IF(AND(INDIRECT(ADDRESS($C267,44))=0,INDIRECT(ADDRESS($C267,38))="UL"),INDIRECT(ADDRESS($C267,COLUMN())),0),0),IF($D267&gt;0,IF(AND(INDIRECT(ADDRESS($D267,44))=0,INDIRECT(ADDRESS($D267,38))="UL"),INDIRECT(ADDRESS($D267,COLUMN())),0),0),IF($E267&gt;0,IF(AND(INDIRECT(ADDRESS($E267,44))=0,INDIRECT(ADDRESS($E267,38))="UL"),INDIRECT(ADDRESS($E267,COLUMN())),0),0),IF($F267&gt;0,IF(AND(INDIRECT(ADDRESS($F267,44))=0,INDIRECT(ADDRESS($F267,38))="UL"),INDIRECT(ADDRESS($F267,COLUMN())),0),0),IF($G267&gt;0,IF(AND(INDIRECT(ADDRESS($G267,44))=0,INDIRECT(ADDRESS($G267,38))="UL"),INDIRECT(ADDRESS($G267,COLUMN())),0),0),IF($H267&gt;0,IF(AND(INDIRECT(ADDRESS($H267,44))=0,INDIRECT(ADDRESS($H267,38))="UL"),INDIRECT(ADDRESS($H267,COLUMN())),0),0),IF($I267&gt;0,IF(AND(INDIRECT(ADDRESS($I267,44))=0,INDIRECT(ADDRESS($I267,38))="UL"),INDIRECT(ADDRESS($I267,COLUMN())),0),0),IF($J267&gt;0,IF(AND(INDIRECT(ADDRESS($J267,44))=0,INDIRECT(ADDRESS($J267,38))="UL"),INDIRECT(ADDRESS($J267,COLUMN())),0),0),IF($K267&gt;0,IF(AND(INDIRECT(ADDRESS($K267,44))=0,INDIRECT(ADDRESS($K267,38))="UL"),INDIRECT(ADDRESS($K267,COLUMN())),0),0),IF($L267&gt;0,IF(AND(INDIRECT(ADDRESS($L267,44))=0,INDIRECT(ADDRESS($L267,38))="UL"),INDIRECT(ADDRESS($L267,COLUMN())),0),0),IF($M267&gt;0,IF(AND(INDIRECT(ADDRESS($M267,44))=0,INDIRECT(ADDRESS($M267,38))="UL"),INDIRECT(ADDRESS($M267,COLUMN())),0),0))</f>
        <v>0.39506172839506171</v>
      </c>
      <c r="BB267" s="58" cm="1">
        <f t="array" aca="1" ref="BB267" ca="1">SUM(IF($C267&gt;0,IF(AND(INDIRECT(ADDRESS($C267,44))=0,INDIRECT(ADDRESS($C267,38))="UL"),INDIRECT(ADDRESS($C267,COLUMN())),0),0),IF($D267&gt;0,IF(AND(INDIRECT(ADDRESS($D267,44))=0,INDIRECT(ADDRESS($D267,38))="UL"),INDIRECT(ADDRESS($D267,COLUMN())),0),0),IF($E267&gt;0,IF(AND(INDIRECT(ADDRESS($E267,44))=0,INDIRECT(ADDRESS($E267,38))="UL"),INDIRECT(ADDRESS($E267,COLUMN())),0),0),IF($F267&gt;0,IF(AND(INDIRECT(ADDRESS($F267,44))=0,INDIRECT(ADDRESS($F267,38))="UL"),INDIRECT(ADDRESS($F267,COLUMN())),0),0),IF($G267&gt;0,IF(AND(INDIRECT(ADDRESS($G267,44))=0,INDIRECT(ADDRESS($G267,38))="UL"),INDIRECT(ADDRESS($G267,COLUMN())),0),0),IF($H267&gt;0,IF(AND(INDIRECT(ADDRESS($H267,44))=0,INDIRECT(ADDRESS($H267,38))="UL"),INDIRECT(ADDRESS($H267,COLUMN())),0),0),IF($I267&gt;0,IF(AND(INDIRECT(ADDRESS($I267,44))=0,INDIRECT(ADDRESS($I267,38))="UL"),INDIRECT(ADDRESS($I267,COLUMN())),0),0),IF($J267&gt;0,IF(AND(INDIRECT(ADDRESS($J267,44))=0,INDIRECT(ADDRESS($J267,38))="UL"),INDIRECT(ADDRESS($J267,COLUMN())),0),0),IF($K267&gt;0,IF(AND(INDIRECT(ADDRESS($K267,44))=0,INDIRECT(ADDRESS($K267,38))="UL"),INDIRECT(ADDRESS($K267,COLUMN())),0),0),IF($L267&gt;0,IF(AND(INDIRECT(ADDRESS($L267,44))=0,INDIRECT(ADDRESS($L267,38))="UL"),INDIRECT(ADDRESS($L267,COLUMN())),0),0),IF($M267&gt;0,IF(AND(INDIRECT(ADDRESS($M267,44))=0,INDIRECT(ADDRESS($M267,38))="UL"),INDIRECT(ADDRESS($M267,COLUMN())),0),0))</f>
        <v>0.56465608465608463</v>
      </c>
      <c r="BC267" s="58" cm="1">
        <f t="array" aca="1" ref="BC267" ca="1">SUM(IF($C267&gt;0,IF(AND(INDIRECT(ADDRESS($C267,44))=0,INDIRECT(ADDRESS($C267,38))="UL"),INDIRECT(ADDRESS($C267,COLUMN())),0),0),IF($D267&gt;0,IF(AND(INDIRECT(ADDRESS($D267,44))=0,INDIRECT(ADDRESS($D267,38))="UL"),INDIRECT(ADDRESS($D267,COLUMN())),0),0),IF($E267&gt;0,IF(AND(INDIRECT(ADDRESS($E267,44))=0,INDIRECT(ADDRESS($E267,38))="UL"),INDIRECT(ADDRESS($E267,COLUMN())),0),0),IF($F267&gt;0,IF(AND(INDIRECT(ADDRESS($F267,44))=0,INDIRECT(ADDRESS($F267,38))="UL"),INDIRECT(ADDRESS($F267,COLUMN())),0),0),IF($G267&gt;0,IF(AND(INDIRECT(ADDRESS($G267,44))=0,INDIRECT(ADDRESS($G267,38))="UL"),INDIRECT(ADDRESS($G267,COLUMN())),0),0),IF($H267&gt;0,IF(AND(INDIRECT(ADDRESS($H267,44))=0,INDIRECT(ADDRESS($H267,38))="UL"),INDIRECT(ADDRESS($H267,COLUMN())),0),0),IF($I267&gt;0,IF(AND(INDIRECT(ADDRESS($I267,44))=0,INDIRECT(ADDRESS($I267,38))="UL"),INDIRECT(ADDRESS($I267,COLUMN())),0),0),IF($J267&gt;0,IF(AND(INDIRECT(ADDRESS($J267,44))=0,INDIRECT(ADDRESS($J267,38))="UL"),INDIRECT(ADDRESS($J267,COLUMN())),0),0),IF($K267&gt;0,IF(AND(INDIRECT(ADDRESS($K267,44))=0,INDIRECT(ADDRESS($K267,38))="UL"),INDIRECT(ADDRESS($K267,COLUMN())),0),0),IF($L267&gt;0,IF(AND(INDIRECT(ADDRESS($L267,44))=0,INDIRECT(ADDRESS($L267,38))="UL"),INDIRECT(ADDRESS($L267,COLUMN())),0),0),IF($M267&gt;0,IF(AND(INDIRECT(ADDRESS($M267,44))=0,INDIRECT(ADDRESS($M267,38))="UL"),INDIRECT(ADDRESS($M267,COLUMN())),0),0))</f>
        <v>0.32296296296296295</v>
      </c>
      <c r="BD267" s="58" cm="1">
        <f t="array" aca="1" ref="BD267" ca="1">SUM(IF($C267&gt;0,IF(AND(INDIRECT(ADDRESS($C267,44))=0,INDIRECT(ADDRESS($C267,38))="UL"),INDIRECT(ADDRESS($C267,COLUMN())),0),0),IF($D267&gt;0,IF(AND(INDIRECT(ADDRESS($D267,44))=0,INDIRECT(ADDRESS($D267,38))="UL"),INDIRECT(ADDRESS($D267,COLUMN())),0),0),IF($E267&gt;0,IF(AND(INDIRECT(ADDRESS($E267,44))=0,INDIRECT(ADDRESS($E267,38))="UL"),INDIRECT(ADDRESS($E267,COLUMN())),0),0),IF($F267&gt;0,IF(AND(INDIRECT(ADDRESS($F267,44))=0,INDIRECT(ADDRESS($F267,38))="UL"),INDIRECT(ADDRESS($F267,COLUMN())),0),0),IF($G267&gt;0,IF(AND(INDIRECT(ADDRESS($G267,44))=0,INDIRECT(ADDRESS($G267,38))="UL"),INDIRECT(ADDRESS($G267,COLUMN())),0),0),IF($H267&gt;0,IF(AND(INDIRECT(ADDRESS($H267,44))=0,INDIRECT(ADDRESS($H267,38))="UL"),INDIRECT(ADDRESS($H267,COLUMN())),0),0),IF($I267&gt;0,IF(AND(INDIRECT(ADDRESS($I267,44))=0,INDIRECT(ADDRESS($I267,38))="UL"),INDIRECT(ADDRESS($I267,COLUMN())),0),0),IF($J267&gt;0,IF(AND(INDIRECT(ADDRESS($J267,44))=0,INDIRECT(ADDRESS($J267,38))="UL"),INDIRECT(ADDRESS($J267,COLUMN())),0),0),IF($K267&gt;0,IF(AND(INDIRECT(ADDRESS($K267,44))=0,INDIRECT(ADDRESS($K267,38))="UL"),INDIRECT(ADDRESS($K267,COLUMN())),0),0),IF($L267&gt;0,IF(AND(INDIRECT(ADDRESS($L267,44))=0,INDIRECT(ADDRESS($L267,38))="UL"),INDIRECT(ADDRESS($L267,COLUMN())),0),0),IF($M267&gt;0,IF(AND(INDIRECT(ADDRESS($M267,44))=0,INDIRECT(ADDRESS($M267,38))="UL"),INDIRECT(ADDRESS($M267,COLUMN())),0),0))</f>
        <v>0.49961199294532621</v>
      </c>
      <c r="BE267" s="57">
        <f t="shared" ca="1" si="195"/>
        <v>0.39506172839506171</v>
      </c>
      <c r="BF267" s="57" cm="1">
        <f t="array" aca="1" ref="BF267" ca="1">SUM(IF($C267&gt;0,IF(INDIRECT(ADDRESS($C267,45))=1,INDIRECT(ADDRESS($C267,52))*INDIRECT(ADDRESS($C267,42))/5,0),0), IF($D267&gt;0,IF(INDIRECT(ADDRESS($D267,45))=1,INDIRECT(ADDRESS($D267,52))*INDIRECT(ADDRESS($D267,42))/5,0),0), IF($E267&gt;0,IF(INDIRECT(ADDRESS($E267,45))=1,INDIRECT(ADDRESS($E267,52))*INDIRECT(ADDRESS($E267,42))/5,0),0), IF($F267&gt;0,IF(INDIRECT(ADDRESS($F267,45))=1,INDIRECT(ADDRESS($F267,52))*INDIRECT(ADDRESS($F267,42))/5,0),0), IF($G267&gt;0,IF(INDIRECT(ADDRESS($G267,45))=1,INDIRECT(ADDRESS($G267,52))*INDIRECT(ADDRESS($G267,42))/5,0),0), IF($H267&gt;0,IF(INDIRECT(ADDRESS($H267,45))=1,INDIRECT(ADDRESS($H267,52))*INDIRECT(ADDRESS($H267,42))/5,0),0)
)*$BF$296/100</f>
        <v>6.6666666666666666E-2</v>
      </c>
      <c r="BG267" s="19">
        <v>1</v>
      </c>
      <c r="BH267" s="57" cm="1">
        <f t="array" aca="1" ref="BH267" ca="1">SUM(IF($C267&gt;0,IF(AND(INDIRECT(ADDRESS($C267,44))=0,INDIRECT(ADDRESS($C267,38))&lt;&gt;"UL"),INDIRECT(ADDRESS($C267,COLUMN()-12)),0),0), IF($D267&gt;0,IF(AND(INDIRECT(ADDRESS($D267,44))=0,INDIRECT(ADDRESS($D267,38))&lt;&gt;"UL"),INDIRECT(ADDRESS($D267,COLUMN()-12)),0),0), IF($E267&gt;0,IF(AND(INDIRECT(ADDRESS($E267,44))=0,INDIRECT(ADDRESS($E267,38))&lt;&gt;"UL"),INDIRECT(ADDRESS($E267,COLUMN()-12)),0),0), IF($F267&gt;0,IF(AND(INDIRECT(ADDRESS($F267,44))=0,INDIRECT(ADDRESS($F267,38))&lt;&gt;"UL"),INDIRECT(ADDRESS($F267,COLUMN()-12)),0),0), IF($G267&gt;0,IF(AND(INDIRECT(ADDRESS($G267,44))=0,INDIRECT(ADDRESS($G267,38))&lt;&gt;"UL"),INDIRECT(ADDRESS($G267,COLUMN()-12)),0),0), IF($H267&gt;0,IF(AND(INDIRECT(ADDRESS($H267,44))=0,INDIRECT(ADDRESS($H267,38))&lt;&gt;"UL"),INDIRECT(ADDRESS($H267,COLUMN()-12)),0),0), IF($I267&gt;0,IF(AND(INDIRECT(ADDRESS($I267,44))=0,INDIRECT(ADDRESS($I267,38))&lt;&gt;"UL"),INDIRECT(ADDRESS($I267,COLUMN()-12)),0),0), IF($J267&gt;0,IF(AND(INDIRECT(ADDRESS($J267,44))=0,INDIRECT(ADDRESS($J267,38))&lt;&gt;"UL"),INDIRECT(ADDRESS($J267,COLUMN()-12)),0),0), IF($K267&gt;0,IF(AND(INDIRECT(ADDRESS($K267,44))=0,INDIRECT(ADDRESS($K267,38))&lt;&gt;"UL"),INDIRECT(ADDRESS($K267,COLUMN()-12)),0),0), IF($L267&gt;0,IF(AND(INDIRECT(ADDRESS($L267,44))=0,INDIRECT(ADDRESS($L267,38))&lt;&gt;"UL"),INDIRECT(ADDRESS($L267,COLUMN()-12)),0),0), IF($M267&gt;0,IF(AND(INDIRECT(ADDRESS($M267,44))=0,INDIRECT(ADDRESS($M267,38))&lt;&gt;"UL"),INDIRECT(ADDRESS($M267,COLUMN()-12)),0),0))</f>
        <v>2</v>
      </c>
      <c r="BI267" s="57" cm="1">
        <f t="array" aca="1" ref="BI267" ca="1">SUM(IF($C267&gt;0,IF(AND(INDIRECT(ADDRESS($C267,44))=0,INDIRECT(ADDRESS($C267,38))&lt;&gt;"UL"),INDIRECT(ADDRESS($C267,COLUMN()-12)),0),0), IF($D267&gt;0,IF(AND(INDIRECT(ADDRESS($D267,44))=0,INDIRECT(ADDRESS($D267,38))&lt;&gt;"UL"),INDIRECT(ADDRESS($D267,COLUMN()-12)),0),0), IF($E267&gt;0,IF(AND(INDIRECT(ADDRESS($E267,44))=0,INDIRECT(ADDRESS($E267,38))&lt;&gt;"UL"),INDIRECT(ADDRESS($E267,COLUMN()-12)),0),0), IF($F267&gt;0,IF(AND(INDIRECT(ADDRESS($F267,44))=0,INDIRECT(ADDRESS($F267,38))&lt;&gt;"UL"),INDIRECT(ADDRESS($F267,COLUMN()-12)),0),0), IF($G267&gt;0,IF(AND(INDIRECT(ADDRESS($G267,44))=0,INDIRECT(ADDRESS($G267,38))&lt;&gt;"UL"),INDIRECT(ADDRESS($G267,COLUMN()-12)),0),0), IF($H267&gt;0,IF(AND(INDIRECT(ADDRESS($H267,44))=0,INDIRECT(ADDRESS($H267,38))&lt;&gt;"UL"),INDIRECT(ADDRESS($H267,COLUMN()-12)),0),0), IF($I267&gt;0,IF(AND(INDIRECT(ADDRESS($I267,44))=0,INDIRECT(ADDRESS($I267,38))&lt;&gt;"UL"),INDIRECT(ADDRESS($I267,COLUMN()-12)),0),0), IF($J267&gt;0,IF(AND(INDIRECT(ADDRESS($J267,44))=0,INDIRECT(ADDRESS($J267,38))&lt;&gt;"UL"),INDIRECT(ADDRESS($J267,COLUMN()-12)),0),0), IF($K267&gt;0,IF(AND(INDIRECT(ADDRESS($K267,44))=0,INDIRECT(ADDRESS($K267,38))&lt;&gt;"UL"),INDIRECT(ADDRESS($K267,COLUMN()-12)),0),0), IF($L267&gt;0,IF(AND(INDIRECT(ADDRESS($L267,44))=0,INDIRECT(ADDRESS($L267,38))&lt;&gt;"UL"),INDIRECT(ADDRESS($L267,COLUMN()-12)),0),0), IF($M267&gt;0,IF(AND(INDIRECT(ADDRESS($M267,44))=0,INDIRECT(ADDRESS($M267,38))&lt;&gt;"UL"),INDIRECT(ADDRESS($M267,COLUMN()-12)),0),0))</f>
        <v>1.3333333333333333</v>
      </c>
      <c r="BJ267" s="57" cm="1">
        <f t="array" aca="1" ref="BJ267" ca="1">SUM(IF($C267&gt;0,IF(AND(INDIRECT(ADDRESS($C267,44))=0,INDIRECT(ADDRESS($C267,38))&lt;&gt;"UL"),INDIRECT(ADDRESS($C267,COLUMN()-12)),0),0), IF($D267&gt;0,IF(AND(INDIRECT(ADDRESS($D267,44))=0,INDIRECT(ADDRESS($D267,38))&lt;&gt;"UL"),INDIRECT(ADDRESS($D267,COLUMN()-12)),0),0), IF($E267&gt;0,IF(AND(INDIRECT(ADDRESS($E267,44))=0,INDIRECT(ADDRESS($E267,38))&lt;&gt;"UL"),INDIRECT(ADDRESS($E267,COLUMN()-12)),0),0), IF($F267&gt;0,IF(AND(INDIRECT(ADDRESS($F267,44))=0,INDIRECT(ADDRESS($F267,38))&lt;&gt;"UL"),INDIRECT(ADDRESS($F267,COLUMN()-12)),0),0), IF($G267&gt;0,IF(AND(INDIRECT(ADDRESS($G267,44))=0,INDIRECT(ADDRESS($G267,38))&lt;&gt;"UL"),INDIRECT(ADDRESS($G267,COLUMN()-12)),0),0), IF($H267&gt;0,IF(AND(INDIRECT(ADDRESS($H267,44))=0,INDIRECT(ADDRESS($H267,38))&lt;&gt;"UL"),INDIRECT(ADDRESS($H267,COLUMN()-12)),0),0), IF($I267&gt;0,IF(AND(INDIRECT(ADDRESS($I267,44))=0,INDIRECT(ADDRESS($I267,38))&lt;&gt;"UL"),INDIRECT(ADDRESS($I267,COLUMN()-12)),0),0), IF($J267&gt;0,IF(AND(INDIRECT(ADDRESS($J267,44))=0,INDIRECT(ADDRESS($J267,38))&lt;&gt;"UL"),INDIRECT(ADDRESS($J267,COLUMN()-12)),0),0), IF($K267&gt;0,IF(AND(INDIRECT(ADDRESS($K267,44))=0,INDIRECT(ADDRESS($K267,38))&lt;&gt;"UL"),INDIRECT(ADDRESS($K267,COLUMN()-12)),0),0), IF($L267&gt;0,IF(AND(INDIRECT(ADDRESS($L267,44))=0,INDIRECT(ADDRESS($L267,38))&lt;&gt;"UL"),INDIRECT(ADDRESS($L267,COLUMN()-12)),0),0), IF($M267&gt;0,IF(AND(INDIRECT(ADDRESS($M267,44))=0,INDIRECT(ADDRESS($M267,38))&lt;&gt;"UL"),INDIRECT(ADDRESS($M267,COLUMN()-12)),0),0))</f>
        <v>0.66666666666666663</v>
      </c>
      <c r="BK267" s="57">
        <f t="shared" ca="1" si="196"/>
        <v>2</v>
      </c>
      <c r="BL267" s="58">
        <f t="shared" ca="1" si="210"/>
        <v>1.3333333333333333</v>
      </c>
      <c r="BM267" s="57" cm="1">
        <f t="array" aca="1" ref="BM267" ca="1">SUM(IF($C267&gt;0,IF(AND(INDIRECT(ADDRESS($C267,44))=0,INDIRECT(ADDRESS($C267,38))&lt;&gt;"UL"),INDIRECT(ADDRESS($C267,COLUMN()-12)),0),0), IF($D267&gt;0,IF(AND(INDIRECT(ADDRESS($D267,44))=0,INDIRECT(ADDRESS($D267,38))&lt;&gt;"UL"),INDIRECT(ADDRESS($D267,COLUMN()-12)),0),0), IF($E267&gt;0,IF(AND(INDIRECT(ADDRESS($E267,44))=0,INDIRECT(ADDRESS($E267,38))&lt;&gt;"UL"),INDIRECT(ADDRESS($E267,COLUMN()-12)),0),0), IF($F267&gt;0,IF(AND(INDIRECT(ADDRESS($F267,44))=0,INDIRECT(ADDRESS($F267,38))&lt;&gt;"UL"),INDIRECT(ADDRESS($F267,COLUMN()-12)),0),0), IF($G267&gt;0,IF(AND(INDIRECT(ADDRESS($G267,44))=0,INDIRECT(ADDRESS($G267,38))&lt;&gt;"UL"),INDIRECT(ADDRESS($G267,COLUMN()-12)),0),0), IF($H267&gt;0,IF(AND(INDIRECT(ADDRESS($H267,44))=0,INDIRECT(ADDRESS($H267,38))&lt;&gt;"UL"),INDIRECT(ADDRESS($H267,COLUMN()-12)),0),0), IF($I267&gt;0,IF(AND(INDIRECT(ADDRESS($I267,44))=0,INDIRECT(ADDRESS($I267,38))&lt;&gt;"UL"),INDIRECT(ADDRESS($I267,COLUMN()-12)),0),0), IF($J267&gt;0,IF(AND(INDIRECT(ADDRESS($J267,44))=0,INDIRECT(ADDRESS($J267,38))&lt;&gt;"UL"),INDIRECT(ADDRESS($J267,COLUMN()-12)),0),0), IF($K267&gt;0,IF(AND(INDIRECT(ADDRESS($K267,44))=0,INDIRECT(ADDRESS($K267,38))&lt;&gt;"UL"),INDIRECT(ADDRESS($K267,COLUMN()-11)),0),0), IF($L267&gt;0,IF(AND(INDIRECT(ADDRESS($L267,44))=0,INDIRECT(ADDRESS($L267,38))&lt;&gt;"UL"),INDIRECT(ADDRESS($L267,COLUMN()-11)),0),0), IF($M267&gt;0,IF(AND(INDIRECT(ADDRESS($M267,44))=0,INDIRECT(ADDRESS($M267,38))&lt;&gt;"UL"),INDIRECT(ADDRESS($M267,COLUMN()-11)),0),0))</f>
        <v>0.44444444444444453</v>
      </c>
      <c r="BN267" s="57" cm="1">
        <f t="array" aca="1" ref="BN267" ca="1">SUM(IF($C267&gt;0,IF(AND(INDIRECT(ADDRESS($C267,44))=0,INDIRECT(ADDRESS($C267,38))&lt;&gt;"UL"),INDIRECT(ADDRESS($C267,COLUMN()-12)),0),0), IF($D267&gt;0,IF(AND(INDIRECT(ADDRESS($D267,44))=0,INDIRECT(ADDRESS($D267,38))&lt;&gt;"UL"),INDIRECT(ADDRESS($D267,COLUMN()-12)),0),0), IF($E267&gt;0,IF(AND(INDIRECT(ADDRESS($E267,44))=0,INDIRECT(ADDRESS($E267,38))&lt;&gt;"UL"),INDIRECT(ADDRESS($E267,COLUMN()-12)),0),0), IF($F267&gt;0,IF(AND(INDIRECT(ADDRESS($F267,44))=0,INDIRECT(ADDRESS($F267,38))&lt;&gt;"UL"),INDIRECT(ADDRESS($F267,COLUMN()-12)),0),0), IF($G267&gt;0,IF(AND(INDIRECT(ADDRESS($G267,44))=0,INDIRECT(ADDRESS($G267,38))&lt;&gt;"UL"),INDIRECT(ADDRESS($G267,COLUMN()-12)),0),0), IF($H267&gt;0,IF(AND(INDIRECT(ADDRESS($H267,44))=0,INDIRECT(ADDRESS($H267,38))&lt;&gt;"UL"),INDIRECT(ADDRESS($H267,COLUMN()-12)),0),0), IF($I267&gt;0,IF(AND(INDIRECT(ADDRESS($I267,44))=0,INDIRECT(ADDRESS($I267,38))&lt;&gt;"UL"),INDIRECT(ADDRESS($I267,COLUMN()-12)),0),0), IF($J267&gt;0,IF(AND(INDIRECT(ADDRESS($J267,44))=0,INDIRECT(ADDRESS($J267,38))&lt;&gt;"UL"),INDIRECT(ADDRESS($J267,COLUMN()-12)),0),0), IF($K267&gt;0,IF(AND(INDIRECT(ADDRESS($K267,44))=0,INDIRECT(ADDRESS($K267,38))&lt;&gt;"UL"),INDIRECT(ADDRESS($K267,COLUMN()-11)),0),0), IF($L267&gt;0,IF(AND(INDIRECT(ADDRESS($L267,44))=0,INDIRECT(ADDRESS($L267,38))&lt;&gt;"UL"),INDIRECT(ADDRESS($L267,COLUMN()-11)),0),0), IF($M267&gt;0,IF(AND(INDIRECT(ADDRESS($M267,44))=0,INDIRECT(ADDRESS($M267,38))&lt;&gt;"UL"),INDIRECT(ADDRESS($M267,COLUMN()-11)),0),0))</f>
        <v>0.62222222222222223</v>
      </c>
      <c r="BO267" s="57" cm="1">
        <f t="array" aca="1" ref="BO267" ca="1">SUM(IF($C267&gt;0,IF(AND(INDIRECT(ADDRESS($C267,44))=0,INDIRECT(ADDRESS($C267,38))&lt;&gt;"UL"),INDIRECT(ADDRESS($C267,COLUMN()-12)),0),0), IF($D267&gt;0,IF(AND(INDIRECT(ADDRESS($D267,44))=0,INDIRECT(ADDRESS($D267,38))&lt;&gt;"UL"),INDIRECT(ADDRESS($D267,COLUMN()-12)),0),0), IF($E267&gt;0,IF(AND(INDIRECT(ADDRESS($E267,44))=0,INDIRECT(ADDRESS($E267,38))&lt;&gt;"UL"),INDIRECT(ADDRESS($E267,COLUMN()-12)),0),0), IF($F267&gt;0,IF(AND(INDIRECT(ADDRESS($F267,44))=0,INDIRECT(ADDRESS($F267,38))&lt;&gt;"UL"),INDIRECT(ADDRESS($F267,COLUMN()-12)),0),0), IF($G267&gt;0,IF(AND(INDIRECT(ADDRESS($G267,44))=0,INDIRECT(ADDRESS($G267,38))&lt;&gt;"UL"),INDIRECT(ADDRESS($G267,COLUMN()-12)),0),0), IF($H267&gt;0,IF(AND(INDIRECT(ADDRESS($H267,44))=0,INDIRECT(ADDRESS($H267,38))&lt;&gt;"UL"),INDIRECT(ADDRESS($H267,COLUMN()-12)),0),0), IF($I267&gt;0,IF(AND(INDIRECT(ADDRESS($I267,44))=0,INDIRECT(ADDRESS($I267,38))&lt;&gt;"UL"),INDIRECT(ADDRESS($I267,COLUMN()-12)),0),0), IF($J267&gt;0,IF(AND(INDIRECT(ADDRESS($J267,44))=0,INDIRECT(ADDRESS($J267,38))&lt;&gt;"UL"),INDIRECT(ADDRESS($J267,COLUMN()-12)),0),0), IF($K267&gt;0,IF(AND(INDIRECT(ADDRESS($K267,44))=0,INDIRECT(ADDRESS($K267,38))&lt;&gt;"UL"),INDIRECT(ADDRESS($K267,COLUMN()-11)),0),0), IF($L267&gt;0,IF(AND(INDIRECT(ADDRESS($L267,44))=0,INDIRECT(ADDRESS($L267,38))&lt;&gt;"UL"),INDIRECT(ADDRESS($L267,COLUMN()-11)),0),0), IF($M267&gt;0,IF(AND(INDIRECT(ADDRESS($M267,44))=0,INDIRECT(ADDRESS($M267,38))&lt;&gt;"UL"),INDIRECT(ADDRESS($M267,COLUMN()-11)),0),0))</f>
        <v>0.44444444444444453</v>
      </c>
      <c r="BP267" s="57" cm="1">
        <f t="array" aca="1" ref="BP267" ca="1">SUM(IF($C267&gt;0,IF(AND(INDIRECT(ADDRESS($C267,44))=0,INDIRECT(ADDRESS($C267,38))&lt;&gt;"UL"),INDIRECT(ADDRESS($C267,COLUMN()-12)),0),0), IF($D267&gt;0,IF(AND(INDIRECT(ADDRESS($D267,44))=0,INDIRECT(ADDRESS($D267,38))&lt;&gt;"UL"),INDIRECT(ADDRESS($D267,COLUMN()-12)),0),0), IF($E267&gt;0,IF(AND(INDIRECT(ADDRESS($E267,44))=0,INDIRECT(ADDRESS($E267,38))&lt;&gt;"UL"),INDIRECT(ADDRESS($E267,COLUMN()-12)),0),0), IF($F267&gt;0,IF(AND(INDIRECT(ADDRESS($F267,44))=0,INDIRECT(ADDRESS($F267,38))&lt;&gt;"UL"),INDIRECT(ADDRESS($F267,COLUMN()-12)),0),0), IF($G267&gt;0,IF(AND(INDIRECT(ADDRESS($G267,44))=0,INDIRECT(ADDRESS($G267,38))&lt;&gt;"UL"),INDIRECT(ADDRESS($G267,COLUMN()-12)),0),0), IF($H267&gt;0,IF(AND(INDIRECT(ADDRESS($H267,44))=0,INDIRECT(ADDRESS($H267,38))&lt;&gt;"UL"),INDIRECT(ADDRESS($H267,COLUMN()-12)),0),0), IF($I267&gt;0,IF(AND(INDIRECT(ADDRESS($I267,44))=0,INDIRECT(ADDRESS($I267,38))&lt;&gt;"UL"),INDIRECT(ADDRESS($I267,COLUMN()-12)),0),0), IF($J267&gt;0,IF(AND(INDIRECT(ADDRESS($J267,44))=0,INDIRECT(ADDRESS($J267,38))&lt;&gt;"UL"),INDIRECT(ADDRESS($J267,COLUMN()-12)),0),0), IF($K267&gt;0,IF(AND(INDIRECT(ADDRESS($K267,44))=0,INDIRECT(ADDRESS($K267,38))&lt;&gt;"UL"),INDIRECT(ADDRESS($K267,COLUMN()-11)),0),0), IF($L267&gt;0,IF(AND(INDIRECT(ADDRESS($L267,44))=0,INDIRECT(ADDRESS($L267,38))&lt;&gt;"UL"),INDIRECT(ADDRESS($L267,COLUMN()-11)),0),0), IF($M267&gt;0,IF(AND(INDIRECT(ADDRESS($M267,44))=0,INDIRECT(ADDRESS($M267,38))&lt;&gt;"UL"),INDIRECT(ADDRESS($M267,COLUMN()-11)),0),0))</f>
        <v>0.62222222222222223</v>
      </c>
      <c r="BQ267" s="57">
        <f t="shared" ca="1" si="197"/>
        <v>0.44444444444444453</v>
      </c>
      <c r="BR267" s="161">
        <f t="shared" ca="1" si="198"/>
        <v>75.917393889924895</v>
      </c>
      <c r="BS267" s="56"/>
      <c r="BT267" s="56">
        <f t="shared" ca="1" si="199"/>
        <v>3.4539370641974667</v>
      </c>
      <c r="BU267" s="89">
        <f t="shared" ca="1" si="200"/>
        <v>0.12335489514990952</v>
      </c>
      <c r="BV267" s="57" t="s">
        <v>33</v>
      </c>
      <c r="BW267" s="57" cm="1">
        <f t="array" aca="1" ref="BW267" ca="1">SUM(IF($C267&gt;0,IF(AND(INDIRECT(ADDRESS($C267,44))=0,INDIRECT(ADDRESS($C267,38))="UL",ISERROR(SEARCH("Rear",INDIRECT(ADDRESS($C267,33)))),ISERROR(SEARCH("Side",INDIRECT(ADDRESS($C267,33))))),INDIRECT(ADDRESS($C267,COLUMN())),0),0),IF($D267&gt;0,IF(AND(INDIRECT(ADDRESS($D267,44))=0,INDIRECT(ADDRESS($D267,38))="UL",ISERROR(SEARCH("Rear",INDIRECT(ADDRESS($D267,33)))),ISERROR(SEARCH("Side",INDIRECT(ADDRESS($D267,33))))),INDIRECT(ADDRESS($D267,COLUMN())),0),0),IF($E267&gt;0,IF(AND(INDIRECT(ADDRESS($E267,44))=0,INDIRECT(ADDRESS($E267,38))="UL",ISERROR(SEARCH("Rear",INDIRECT(ADDRESS($E267,33)))),ISERROR(SEARCH("Side",INDIRECT(ADDRESS($E267,33))))),INDIRECT(ADDRESS($E267,COLUMN())),0),0),IF($F267&gt;0,IF(AND(INDIRECT(ADDRESS($F267,44))=0,INDIRECT(ADDRESS($F267,38))="UL",ISERROR(SEARCH("Rear",INDIRECT(ADDRESS($F267,33)))),ISERROR(SEARCH("Side",INDIRECT(ADDRESS($F267,33))))),INDIRECT(ADDRESS($F267,COLUMN())),0),0),IF($G267&gt;0,IF(AND(INDIRECT(ADDRESS($G267,44))=0,INDIRECT(ADDRESS($G267,38))="UL",ISERROR(SEARCH("Rear",INDIRECT(ADDRESS($G267,33)))),ISERROR(SEARCH("Side",INDIRECT(ADDRESS($G267,33))))),INDIRECT(ADDRESS($G267,COLUMN())),0),0),IF($H267&gt;0,IF(AND(INDIRECT(ADDRESS($H267,44))=0,INDIRECT(ADDRESS($H267,38))="UL",ISERROR(SEARCH("Rear",INDIRECT(ADDRESS($H267,33)))),ISERROR(SEARCH("Side",INDIRECT(ADDRESS($H267,33))))),INDIRECT(ADDRESS($H267,COLUMN())),0),0),IF($I267&gt;0,IF(AND(INDIRECT(ADDRESS($I267,44))=0,INDIRECT(ADDRESS($I267,38))="UL",ISERROR(SEARCH("Rear",INDIRECT(ADDRESS($I267,33)))),ISERROR(SEARCH("Side",INDIRECT(ADDRESS($I267,33))))),INDIRECT(ADDRESS($I267,COLUMN())),0),0),IF($J267&gt;0,IF(AND(INDIRECT(ADDRESS($J267,44))=0,INDIRECT(ADDRESS($J267,38))="UL",ISERROR(SEARCH("Rear",INDIRECT(ADDRESS($J267,33)))),ISERROR(SEARCH("Side",INDIRECT(ADDRESS($J267,33))))),INDIRECT(ADDRESS($J267,COLUMN())),0),0),IF($K267&gt;0,IF(AND(INDIRECT(ADDRESS($K267,44))=0,INDIRECT(ADDRESS($K267,38))="UL",ISERROR(SEARCH("Rear",INDIRECT(ADDRESS($K267,33)))),ISERROR(SEARCH("Side",INDIRECT(ADDRESS($K267,33))))),INDIRECT(ADDRESS($K267,COLUMN())),0),0),IF($L267&gt;0,IF(AND(INDIRECT(ADDRESS($L267,44))=0,INDIRECT(ADDRESS($L267,38))="UL",ISERROR(SEARCH("Rear",INDIRECT(ADDRESS($L267,33)))),ISERROR(SEARCH("Side",INDIRECT(ADDRESS($L267,33))))),INDIRECT(ADDRESS($L267,COLUMN())),0),0),IF($M267&gt;0,IF(AND(INDIRECT(ADDRESS($M267,44))=0,INDIRECT(ADDRESS($M267,38))="UL",ISERROR(SEARCH("Rear",INDIRECT(ADDRESS($M267,33)))),ISERROR(SEARCH("Side",INDIRECT(ADDRESS($M267,33))))),INDIRECT(ADDRESS($M267,COLUMN())),0),0))</f>
        <v>0.22222222222222221</v>
      </c>
      <c r="BX267" s="57">
        <f t="shared" ca="1" si="201"/>
        <v>0.77777777777777768</v>
      </c>
      <c r="BY267" s="57" cm="1">
        <f t="array" aca="1" ref="BY267" ca="1">SUM(IF($C267&gt;0,IF(AND(INDIRECT(ADDRESS($C267,44))=0,INDIRECT(ADDRESS($C267,38))="UL"),INDIRECT(ADDRESS($C267,COLUMN())),0),0),IF($D267&gt;0,IF(AND(INDIRECT(ADDRESS($D267,44))=0,INDIRECT(ADDRESS($D267,38))="UL"),INDIRECT(ADDRESS($D267,COLUMN())),0),0),IF($E267&gt;0,IF(AND(INDIRECT(ADDRESS($E267,44))=0,INDIRECT(ADDRESS($E267,38))="UL"),INDIRECT(ADDRESS($E267,COLUMN())),0),0),IF($F267&gt;0,IF(AND(INDIRECT(ADDRESS($F267,44))=0,INDIRECT(ADDRESS($F267,38))="UL"),INDIRECT(ADDRESS($F267,COLUMN())),0),0),IF($G267&gt;0,IF(AND(INDIRECT(ADDRESS($G267,44))=0,INDIRECT(ADDRESS($G267,38))="UL"),INDIRECT(ADDRESS($G267,COLUMN())),0),0),IF($H267&gt;0,IF(AND(INDIRECT(ADDRESS($H267,44))=0,INDIRECT(ADDRESS($H267,38))="UL"),INDIRECT(ADDRESS($H267,COLUMN())),0),0),IF($I267&gt;0,IF(AND(INDIRECT(ADDRESS($I267,44))=0,INDIRECT(ADDRESS($I267,38))="UL"),INDIRECT(ADDRESS($I267,COLUMN())),0),0),IF($J267&gt;0,IF(AND(INDIRECT(ADDRESS($J267,44))=0,INDIRECT(ADDRESS($J267,38))="UL"),INDIRECT(ADDRESS($J267,COLUMN())),0),0),IF($K267&gt;0,IF(AND(INDIRECT(ADDRESS($K267,44))=0,INDIRECT(ADDRESS($K267,38))="UL"),INDIRECT(ADDRESS($K267,COLUMN())),0),0),IF($L267&gt;0,IF(AND(INDIRECT(ADDRESS($L267,44))=0,INDIRECT(ADDRESS($L267,38))="UL"),INDIRECT(ADDRESS($L267,COLUMN())),0),0),IF($M267&gt;0,IF(AND(INDIRECT(ADDRESS($M267,44))=0,INDIRECT(ADDRESS($M267,38))="UL"),INDIRECT(ADDRESS($M267,COLUMN())),0),0))</f>
        <v>0.36790123456790125</v>
      </c>
      <c r="BZ267" s="57" cm="1">
        <f t="array" aca="1" ref="BZ267" ca="1">SUM(IF($C267&gt;0,IF(AND(INDIRECT(ADDRESS($C267,44))=0,INDIRECT(ADDRESS($C267,38))="UL"),INDIRECT(ADDRESS($C267,COLUMN())),0),0),IF($D267&gt;0,IF(AND(INDIRECT(ADDRESS($D267,44))=0,INDIRECT(ADDRESS($D267,38))="UL"),INDIRECT(ADDRESS($D267,COLUMN())),0),0),IF($E267&gt;0,IF(AND(INDIRECT(ADDRESS($E267,44))=0,INDIRECT(ADDRESS($E267,38))="UL"),INDIRECT(ADDRESS($E267,COLUMN())),0),0),IF($F267&gt;0,IF(AND(INDIRECT(ADDRESS($F267,44))=0,INDIRECT(ADDRESS($F267,38))="UL"),INDIRECT(ADDRESS($F267,COLUMN())),0),0),IF($G267&gt;0,IF(AND(INDIRECT(ADDRESS($G267,44))=0,INDIRECT(ADDRESS($G267,38))="UL"),INDIRECT(ADDRESS($G267,COLUMN())),0),0),IF($H267&gt;0,IF(AND(INDIRECT(ADDRESS($H267,44))=0,INDIRECT(ADDRESS($H267,38))="UL"),INDIRECT(ADDRESS($H267,COLUMN())),0),0),IF($I267&gt;0,IF(AND(INDIRECT(ADDRESS($I267,44))=0,INDIRECT(ADDRESS($I267,38))="UL"),INDIRECT(ADDRESS($I267,COLUMN())),0),0),IF($J267&gt;0,IF(AND(INDIRECT(ADDRESS($J267,44))=0,INDIRECT(ADDRESS($J267,38))="UL"),INDIRECT(ADDRESS($J267,COLUMN())),0),0),IF($K267&gt;0,IF(AND(INDIRECT(ADDRESS($K267,44))=0,INDIRECT(ADDRESS($K267,38))="UL"),INDIRECT(ADDRESS($K267,COLUMN())),0),0),IF($L267&gt;0,IF(AND(INDIRECT(ADDRESS($L267,44))=0,INDIRECT(ADDRESS($L267,38))="UL"),INDIRECT(ADDRESS($L267,COLUMN())),0),0),IF($M267&gt;0,IF(AND(INDIRECT(ADDRESS($M267,44))=0,INDIRECT(ADDRESS($M267,38))="UL"),INDIRECT(ADDRESS($M267,COLUMN())),0),0))</f>
        <v>0.66666666666666663</v>
      </c>
      <c r="CA267" s="57">
        <f t="shared" ca="1" si="202"/>
        <v>0.36790123456790125</v>
      </c>
      <c r="CB267" s="57" cm="1">
        <f t="array" aca="1" ref="CB267" ca="1">SUM(IF($C267&gt;0,IF(AND(INDIRECT(ADDRESS($C267,44))=0,INDIRECT(ADDRESS($C267,38))&lt;&gt;"UL"),INDIRECT(ADDRESS($C267,COLUMN())),0),0),IF($D267&gt;0,IF(AND(INDIRECT(ADDRESS($D267,44))=0,INDIRECT(ADDRESS($D267,38))&lt;&gt;"UL"),INDIRECT(ADDRESS($D267,COLUMN())),0),0),IF($E267&gt;0,IF(AND(INDIRECT(ADDRESS($E267,44))=0,INDIRECT(ADDRESS($E267,38))&lt;&gt;"UL"),INDIRECT(ADDRESS($E267,COLUMN())),0),0),IF($F267&gt;0,IF(AND(INDIRECT(ADDRESS($F267,44))=0,INDIRECT(ADDRESS($F267,38))&lt;&gt;"UL"),INDIRECT(ADDRESS($F267,COLUMN())),0),0),IF($G267&gt;0,IF(AND(INDIRECT(ADDRESS($G267,44))=0,INDIRECT(ADDRESS($G267,38))&lt;&gt;"UL"),INDIRECT(ADDRESS($G267,COLUMN())),0),0),IF($H267&gt;0,IF(AND(INDIRECT(ADDRESS($H267,44))=0,INDIRECT(ADDRESS($H267,38))&lt;&gt;"UL"),INDIRECT(ADDRESS($H267,COLUMN())),0),0),IF($I267&gt;0,IF(AND(INDIRECT(ADDRESS($I267,44))=0,INDIRECT(ADDRESS($I267,38))&lt;&gt;"UL"),INDIRECT(ADDRESS($I267,COLUMN())),0),0),IF($J267&gt;0,IF(AND(INDIRECT(ADDRESS($J267,44))=0,INDIRECT(ADDRESS($J267,38))&lt;&gt;"UL"),INDIRECT(ADDRESS($J267,COLUMN())),0),0),IF($K267&gt;0,IF(AND(INDIRECT(ADDRESS($K267,44))=0,INDIRECT(ADDRESS($K267,38))&lt;&gt;"UL"),INDIRECT(ADDRESS($K267,COLUMN())),0),0),IF($L267&gt;0,IF(AND(INDIRECT(ADDRESS($L267,44))=0,INDIRECT(ADDRESS($L267,38))&lt;&gt;"UL"),INDIRECT(ADDRESS($L267,COLUMN())),0),0),IF($M267&gt;0,IF(AND(INDIRECT(ADDRESS($M267,44))=0,INDIRECT(ADDRESS($M267,38))&lt;&gt;"UL"),INDIRECT(ADDRESS($M267,COLUMN())),0),0))</f>
        <v>0.66666666666666663</v>
      </c>
      <c r="CC267" s="57">
        <f t="shared" ca="1" si="203"/>
        <v>2</v>
      </c>
      <c r="CD267" s="57" cm="1">
        <f t="array" aca="1" ref="CD267" ca="1">SUM(IF($C267&gt;0,IF(AND(INDIRECT(ADDRESS($C267,44))=0,INDIRECT(ADDRESS($C267,38))&lt;&gt;"UL"),INDIRECT(ADDRESS($C267,COLUMN())),0),0),IF($D267&gt;0,IF(AND(INDIRECT(ADDRESS($D267,44))=0,INDIRECT(ADDRESS($D267,38))&lt;&gt;"UL"),INDIRECT(ADDRESS($D267,COLUMN())),0),0),IF($E267&gt;0,IF(AND(INDIRECT(ADDRESS($E267,44))=0,INDIRECT(ADDRESS($E267,38))&lt;&gt;"UL"),INDIRECT(ADDRESS($E267,COLUMN())),0),0),IF($F267&gt;0,IF(AND(INDIRECT(ADDRESS($F267,44))=0,INDIRECT(ADDRESS($F267,38))&lt;&gt;"UL"),INDIRECT(ADDRESS($F267,COLUMN())),0),0),IF($G267&gt;0,IF(AND(INDIRECT(ADDRESS($G267,44))=0,INDIRECT(ADDRESS($G267,38))&lt;&gt;"UL"),INDIRECT(ADDRESS($G267,COLUMN())),0),0),IF($H267&gt;0,IF(AND(INDIRECT(ADDRESS($H267,44))=0,INDIRECT(ADDRESS($H267,38))&lt;&gt;"UL"),INDIRECT(ADDRESS($H267,COLUMN())),0),0),IF($I267&gt;0,IF(AND(INDIRECT(ADDRESS($I267,44))=0,INDIRECT(ADDRESS($I267,38))&lt;&gt;"UL"),INDIRECT(ADDRESS($I267,COLUMN())),0),0),IF($J267&gt;0,IF(AND(INDIRECT(ADDRESS($J267,44))=0,INDIRECT(ADDRESS($J267,38))&lt;&gt;"UL"),INDIRECT(ADDRESS($J267,COLUMN())),0),0),IF($K267&gt;0,IF(AND(INDIRECT(ADDRESS($K267,44))=0,INDIRECT(ADDRESS($K267,38))&lt;&gt;"UL"),INDIRECT(ADDRESS($K267,COLUMN())),0),0),IF($L267&gt;0,IF(AND(INDIRECT(ADDRESS($L267,44))=0,INDIRECT(ADDRESS($L267,38))&lt;&gt;"UL"),INDIRECT(ADDRESS($L267,COLUMN())),0),0),IF($M267&gt;0,IF(AND(INDIRECT(ADDRESS($M267,44))=0,INDIRECT(ADDRESS($M267,38))&lt;&gt;"UL"),INDIRECT(ADDRESS($M267,COLUMN())),0),0))</f>
        <v>0.22222222222222221</v>
      </c>
      <c r="CE267" s="57" cm="1">
        <f t="array" aca="1" ref="CE267" ca="1">SUM(IF($C267&gt;0,IF(AND(INDIRECT(ADDRESS($C267,44))=0,INDIRECT(ADDRESS($C267,38))&lt;&gt;"UL"),INDIRECT(ADDRESS($C267,COLUMN())),0),0),IF($D267&gt;0,IF(AND(INDIRECT(ADDRESS($D267,44))=0,INDIRECT(ADDRESS($D267,38))&lt;&gt;"UL"),INDIRECT(ADDRESS($D267,COLUMN())),0),0),IF($E267&gt;0,IF(AND(INDIRECT(ADDRESS($E267,44))=0,INDIRECT(ADDRESS($E267,38))&lt;&gt;"UL"),INDIRECT(ADDRESS($E267,COLUMN())),0),0),IF($F267&gt;0,IF(AND(INDIRECT(ADDRESS($F267,44))=0,INDIRECT(ADDRESS($F267,38))&lt;&gt;"UL"),INDIRECT(ADDRESS($F267,COLUMN())),0),0),IF($G267&gt;0,IF(AND(INDIRECT(ADDRESS($G267,44))=0,INDIRECT(ADDRESS($G267,38))&lt;&gt;"UL"),INDIRECT(ADDRESS($G267,COLUMN())),0),0),IF($H267&gt;0,IF(AND(INDIRECT(ADDRESS($H267,44))=0,INDIRECT(ADDRESS($H267,38))&lt;&gt;"UL"),INDIRECT(ADDRESS($H267,COLUMN())),0),0),IF($I267&gt;0,IF(AND(INDIRECT(ADDRESS($I267,44))=0,INDIRECT(ADDRESS($I267,38))&lt;&gt;"UL"),INDIRECT(ADDRESS($I267,COLUMN())),0),0),IF($J267&gt;0,IF(AND(INDIRECT(ADDRESS($J267,44))=0,INDIRECT(ADDRESS($J267,38))&lt;&gt;"UL"),INDIRECT(ADDRESS($J267,COLUMN())),0),0),IF($K267&gt;0,IF(AND(INDIRECT(ADDRESS($K267,44))=0,INDIRECT(ADDRESS($K267,38))&lt;&gt;"UL"),INDIRECT(ADDRESS($K267,COLUMN())),0),0),IF($L267&gt;0,IF(AND(INDIRECT(ADDRESS($L267,44))=0,INDIRECT(ADDRESS($L267,38))&lt;&gt;"UL"),INDIRECT(ADDRESS($L267,COLUMN())),0),0),IF($M267&gt;0,IF(AND(INDIRECT(ADDRESS($M267,44))=0,INDIRECT(ADDRESS($M267,38))&lt;&gt;"UL"),INDIRECT(ADDRESS($M267,COLUMN())),0),0))</f>
        <v>0.66666666666666663</v>
      </c>
      <c r="CF267" s="57">
        <f t="shared" ca="1" si="204"/>
        <v>0.22222222222222221</v>
      </c>
      <c r="CG267" s="57">
        <f t="shared" ca="1" si="205"/>
        <v>3.1605684370363871</v>
      </c>
      <c r="CH267" s="57">
        <f t="shared" ca="1" si="206"/>
        <v>0.11287744417987097</v>
      </c>
      <c r="CI267" s="19">
        <f t="shared" ca="1" si="207"/>
        <v>13.006050984293674</v>
      </c>
      <c r="CJ267" s="19"/>
      <c r="CK267" s="57" cm="1">
        <f t="array" aca="1" ref="CK267" ca="1">IF(AU267="S", SUM(IF($C267&gt;0,IF(INDIRECT(ADDRESS($C267,43))&lt;&gt;1,INDIRECT(ADDRESS($C267,48)),0),0), IF($D267&gt;0,IF(INDIRECT(ADDRESS($D267,43))&lt;&gt;1,INDIRECT(ADDRESS($D267,48)),0),0), IF($E267&gt;0,IF(INDIRECT(ADDRESS($E267,43))&lt;&gt;1,INDIRECT(ADDRESS($E267,48)),0),0), IF($F267&gt;0,IF(INDIRECT(ADDRESS($F267,43))&lt;&gt;1,INDIRECT(ADDRESS($F267,48)),0),0), IF($G267&gt;0,IF(INDIRECT(ADDRESS($G267,43))&lt;&gt;1,INDIRECT(ADDRESS($G267,48)),0),0), IF($H267&gt;0,IF(INDIRECT(ADDRESS($H267,43))&lt;&gt;1,INDIRECT(ADDRESS($H267,48)),0),0), IF($I267&gt;0,IF(INDIRECT(ADDRESS($I267,43))&lt;&gt;1,INDIRECT(ADDRESS($I267,48)),0),0), IF($J267&gt;0,IF(INDIRECT(ADDRESS($J267,43))&lt;&gt;1,INDIRECT(ADDRESS($J267,48)),0),0), IF($K267&gt;0,IF(INDIRECT(ADDRESS($K267,43))&lt;&gt;1,INDIRECT(ADDRESS($K267,48)),0),0), IF($L267&gt;0,IF(INDIRECT(ADDRESS($L267,43))&lt;&gt;1,INDIRECT(ADDRESS($L267,48)),0),0), IF($M267&gt;0,IF(INDIRECT(ADDRESS($M267,43))&lt;&gt;1,INDIRECT(ADDRESS($M267,48)),0),0)), IF(AU267="L",SUM(IF($C267&gt;0,IF(INDIRECT(ADDRESS($C267,43))&lt;&gt;1,INDIRECT(ADDRESS($C267,50)),0),0), IF($D267&gt;0,IF(INDIRECT(ADDRESS($D267,43))&lt;&gt;1,INDIRECT(ADDRESS($D267,50)),0),0), IF($E267&gt;0,IF(INDIRECT(ADDRESS($E267,43))&lt;&gt;1,INDIRECT(ADDRESS($E267,50)),0),0), IF($F267&gt;0,IF(INDIRECT(ADDRESS($F267,43))&lt;&gt;1,INDIRECT(ADDRESS($F267,50)),0),0), IF($G267&gt;0,IF(INDIRECT(ADDRESS($G267,43))&lt;&gt;1,INDIRECT(ADDRESS($G267,50)),0),0), IF($G267&gt;0,IF(INDIRECT(ADDRESS($G267,43))&lt;&gt;1,INDIRECT(ADDRESS($G267,50)),0),0), IF($H267&gt;0,IF(INDIRECT(ADDRESS($H267,43))&lt;&gt;1,INDIRECT(ADDRESS($H267,50)),0),0), IF($I267&gt;0,IF(INDIRECT(ADDRESS($I267,43))&lt;&gt;1,INDIRECT(ADDRESS($I267,50)),0),0), IF($J267&gt;0,IF(INDIRECT(ADDRESS($J267,43))&lt;&gt;1,INDIRECT(ADDRESS($J267,50)),0),0), IF($K267&gt;0,IF(INDIRECT(ADDRESS($K267,43))&lt;&gt;1,INDIRECT(ADDRESS($K267,50)),0),0), IF($L267&gt;0,IF(INDIRECT(ADDRESS($L267,43))&lt;&gt;1,INDIRECT(ADDRESS($L267,50)),0),0), IF($M267&gt;0,IF(INDIRECT(ADDRESS($M267,43))&lt;&gt;1,INDIRECT(ADDRESS($M267,50)),0),0)), SUM(IF($C267&gt;0,IF(INDIRECT(ADDRESS($C267,43))&lt;&gt;1,INDIRECT(ADDRESS($C267,49)),0),0), IF($D267&gt;0,IF(INDIRECT(ADDRESS($D267,43))&lt;&gt;1,INDIRECT(ADDRESS($D267,49)),0),0), IF($E267&gt;0,IF(INDIRECT(ADDRESS($E267,43))&lt;&gt;1,INDIRECT(ADDRESS($E267,49)),0),0), IF($F267&gt;0,IF(INDIRECT(ADDRESS($F267,43))&lt;&gt;1,INDIRECT(ADDRESS($F267,49)),0),0), IF($G267&gt;0,IF(INDIRECT(ADDRESS($G267,43))&lt;&gt;1,INDIRECT(ADDRESS($G267,49)),0),0), IF($G267&gt;0,IF(INDIRECT(ADDRESS($G267,43))&lt;&gt;1,INDIRECT(ADDRESS($G267,49)),0),0), IF($H267&gt;0,IF(INDIRECT(ADDRESS($H267,43))&lt;&gt;1,INDIRECT(ADDRESS($H267,49)),0),0), IF($I267&gt;0,IF(INDIRECT(ADDRESS($I267,43))&lt;&gt;1,INDIRECT(ADDRESS($I267,49)),0),0), IF($J267&gt;0,IF(INDIRECT(ADDRESS($J267,43))&lt;&gt;1,INDIRECT(ADDRESS($J267,49)),0),0), IF($K267&gt;0,IF(INDIRECT(ADDRESS($K267,43))&lt;&gt;1,INDIRECT(ADDRESS($K267,49)),0),0), IF($L267&gt;0,IF(INDIRECT(ADDRESS($L267,43))&lt;&gt;1,INDIRECT(ADDRESS($L267,49)),0),0), IF($M267&gt;0,IF(INDIRECT(ADDRESS($M267,43))&lt;&gt;1,INDIRECT(ADDRESS($M267,49)),0),0))))</f>
        <v>5.666666666666667</v>
      </c>
      <c r="CL267" s="57" cm="1">
        <f t="array" aca="1" ref="CL267" ca="1">SUM(IF($C267&gt;0,IF(INDIRECT(ADDRESS($C267,44))=1,INDIRECT(ADDRESS($C267,90)),0),0), IF($D267&gt;0,IF(INDIRECT(ADDRESS($D267,44))=1,INDIRECT(ADDRESS($D267,90)),0),0), IF($E267&gt;0,IF(INDIRECT(ADDRESS($E267,44))=1,INDIRECT(ADDRESS($E267,90)),0),0), IF($F267&gt;0,IF(INDIRECT(ADDRESS($F267,44))=1,INDIRECT(ADDRESS($F267,90)),0),0), IF($G267&gt;0,IF(INDIRECT(ADDRESS($G267,44))=1,INDIRECT(ADDRESS($G267,90)),0),0), IF($H267&gt;0,IF(INDIRECT(ADDRESS($H267,44))=1,INDIRECT(ADDRESS($H267,90)),0),0), IF($I267&gt;0,IF(INDIRECT(ADDRESS($I267,44))=1,INDIRECT(ADDRESS($I267,90)),0),0), IF($J267&gt;0,IF(INDIRECT(ADDRESS($J267,44))=1,INDIRECT(ADDRESS($J267,90)),0),0), IF($K267&gt;0,IF(INDIRECT(ADDRESS($K267,44))=1,INDIRECT(ADDRESS($K267,90)),0),0), IF($L267&gt;0,IF(INDIRECT(ADDRESS($L267,44))=1,INDIRECT(ADDRESS($L267,90)),0),0), IF($M267&gt;0,IF(INDIRECT(ADDRESS($M267,44))=1,INDIRECT(ADDRESS($M267,90)),0),0))</f>
        <v>2.3333333333333335</v>
      </c>
      <c r="CM267" s="56">
        <f t="shared" ca="1" si="208"/>
        <v>0.90811849921008359</v>
      </c>
      <c r="CN267" s="59"/>
    </row>
    <row r="268" spans="1:92" x14ac:dyDescent="0.25">
      <c r="A268" s="52" t="s">
        <v>330</v>
      </c>
      <c r="B268" s="67">
        <v>211</v>
      </c>
      <c r="C268" s="67">
        <v>219</v>
      </c>
      <c r="D268" s="67">
        <v>220</v>
      </c>
      <c r="E268" s="67">
        <v>221</v>
      </c>
      <c r="F268" s="67">
        <v>222</v>
      </c>
      <c r="G268" s="67">
        <v>223</v>
      </c>
      <c r="H268" s="67">
        <v>237</v>
      </c>
      <c r="I268" s="67">
        <v>237</v>
      </c>
      <c r="J268" s="67">
        <v>237</v>
      </c>
      <c r="K268" s="67"/>
      <c r="L268" s="67"/>
      <c r="M268" s="67"/>
      <c r="N268" s="145">
        <f ca="1">2+SUM(INDIRECT(ADDRESS(B268,COLUMN())),IF(C268&gt;0,INDIRECT(ADDRESS(C268,COLUMN())),0),IF(D268&gt;0,INDIRECT(ADDRESS(D268,COLUMN())),0),IF(E268&gt;0,INDIRECT(ADDRESS(E268,COLUMN())),0),IF(F268&gt;0,INDIRECT(ADDRESS(F268,COLUMN())),0),IF(G268&gt;0,INDIRECT(ADDRESS(G268,COLUMN())),0),IF(H268&gt;0,INDIRECT(ADDRESS(H268,COLUMN())),0),IF(I268&gt;0,INDIRECT(ADDRESS(I268,COLUMN())),0),IF(J268&gt;0,INDIRECT(ADDRESS(J268,COLUMN())),0),IF(K268&gt;0,INDIRECT(ADDRESS(K268,COLUMN())),0),IF(L268&gt;0,INDIRECT(ADDRESS(L268,COLUMN())),0),IF(M268&gt;0,INDIRECT(ADDRESS(M268,COLUMN())),0))</f>
        <v>30</v>
      </c>
      <c r="O268" s="67" t="str" cm="1">
        <f t="array" aca="1" ref="O268" ca="1">INDIRECT(ADDRESS($B268,COLUMN()))</f>
        <v>Bomber</v>
      </c>
      <c r="P268" s="67" cm="1">
        <f t="array" aca="1" ref="P268" ca="1">INDIRECT(ADDRESS($B268,COLUMN()))</f>
        <v>6</v>
      </c>
      <c r="Q268" s="67" cm="1">
        <f t="array" aca="1" ref="Q268" ca="1">INDIRECT(ADDRESS($B268,COLUMN()))</f>
        <v>2</v>
      </c>
      <c r="R268" s="67" cm="1">
        <f t="array" aca="1" ref="R268" ca="1">INDIRECT(ADDRESS($B268,COLUMN()))</f>
        <v>0</v>
      </c>
      <c r="S268" s="67" cm="1">
        <f t="array" aca="1" ref="S268" ca="1">INDIRECT(ADDRESS($B268,COLUMN()))</f>
        <v>1</v>
      </c>
      <c r="T268" s="67" t="str" cm="1">
        <f t="array" aca="1" ref="T268" ca="1">INDIRECT(ADDRESS($B268,COLUMN()))</f>
        <v>1-3</v>
      </c>
      <c r="U268" s="67" cm="1">
        <f t="array" aca="1" ref="U268" ca="1">INDIRECT(ADDRESS($B268,COLUMN()))</f>
        <v>3</v>
      </c>
      <c r="V268" s="67" cm="1">
        <f t="array" aca="1" ref="V268" ca="1">INDIRECT(ADDRESS($B268,COLUMN()))</f>
        <v>0</v>
      </c>
      <c r="W268" s="67" cm="1">
        <f t="array" aca="1" ref="W268" ca="1">INDIRECT(ADDRESS($B268,COLUMN()))</f>
        <v>5</v>
      </c>
      <c r="X268" s="145">
        <v>5</v>
      </c>
      <c r="Y268" s="67" cm="1">
        <f t="array" aca="1" ref="Y268" ca="1">INDIRECT(ADDRESS($B268,COLUMN()))</f>
        <v>2</v>
      </c>
      <c r="Z268" s="67" cm="1">
        <f t="array" aca="1" ref="Z268" ca="1">INDIRECT(ADDRESS($B268,COLUMN()))</f>
        <v>4</v>
      </c>
      <c r="AA268" s="67" cm="1">
        <f t="array" aca="1" ref="AA268" ca="1">INDIRECT(ADDRESS($B268,COLUMN()))</f>
        <v>0</v>
      </c>
      <c r="AB268" s="56">
        <f t="shared" ca="1" si="209"/>
        <v>0.57718484016995586</v>
      </c>
      <c r="AC268" s="56">
        <f t="shared" ca="1" si="191"/>
        <v>0.63412425096139868</v>
      </c>
      <c r="AD268" s="56">
        <f t="shared" ca="1" si="192"/>
        <v>3.3084743528420804</v>
      </c>
      <c r="AF268" s="52"/>
      <c r="AG268" s="52"/>
      <c r="AH268" s="57"/>
      <c r="AI268" s="57"/>
      <c r="AJ268" s="57"/>
      <c r="AK268" s="57"/>
      <c r="AL268" s="57"/>
      <c r="AM268" s="57"/>
      <c r="AN268" s="57"/>
      <c r="AO268" s="57"/>
      <c r="AP268" s="57"/>
      <c r="AQ268" s="57"/>
      <c r="AR268" s="57"/>
      <c r="AS268" s="57"/>
      <c r="AT268" s="52"/>
      <c r="AU268" s="54" t="s">
        <v>33</v>
      </c>
      <c r="AV268" s="57" cm="1">
        <f t="array" aca="1" ref="AV268" ca="1">SUM(IF($C268&gt;0,IF(AND(INDIRECT(ADDRESS($C268,44))=0,INDIRECT(ADDRESS($C268,38))="UL",ISERROR(SEARCH("Rear",INDIRECT(ADDRESS($C268,33)))),ISERROR(SEARCH("Side",INDIRECT(ADDRESS($C268,33))))),INDIRECT(ADDRESS($C268,COLUMN())),0),0),IF($D268&gt;0,IF(AND(INDIRECT(ADDRESS($D268,44))=0,INDIRECT(ADDRESS($D268,38))="UL",ISERROR(SEARCH("Rear",INDIRECT(ADDRESS($D268,33)))),ISERROR(SEARCH("Side",INDIRECT(ADDRESS($D268,33))))),INDIRECT(ADDRESS($D268,COLUMN())),0),0),IF($E268&gt;0,IF(AND(INDIRECT(ADDRESS($E268,44))=0,INDIRECT(ADDRESS($E268,38))="UL",ISERROR(SEARCH("Rear",INDIRECT(ADDRESS($E268,33)))),ISERROR(SEARCH("Side",INDIRECT(ADDRESS($E268,33))))),INDIRECT(ADDRESS($E268,COLUMN())),0),0),IF($F268&gt;0,IF(AND(INDIRECT(ADDRESS($F268,44))=0,INDIRECT(ADDRESS($F268,38))="UL",ISERROR(SEARCH("Rear",INDIRECT(ADDRESS($F268,33)))),ISERROR(SEARCH("Side",INDIRECT(ADDRESS($F268,33))))),INDIRECT(ADDRESS($F268,COLUMN())),0),0),IF($G268&gt;0,IF(AND(INDIRECT(ADDRESS($G268,44))=0,INDIRECT(ADDRESS($G268,38))="UL",ISERROR(SEARCH("Rear",INDIRECT(ADDRESS($G268,33)))),ISERROR(SEARCH("Side",INDIRECT(ADDRESS($G268,33))))),INDIRECT(ADDRESS($G268,COLUMN())),0),0),IF($H268&gt;0,IF(AND(INDIRECT(ADDRESS($H268,44))=0,INDIRECT(ADDRESS($H268,38))="UL",ISERROR(SEARCH("Rear",INDIRECT(ADDRESS($H268,33)))),ISERROR(SEARCH("Side",INDIRECT(ADDRESS($H268,33))))),INDIRECT(ADDRESS($H268,COLUMN())),0),0),IF($I268&gt;0,IF(AND(INDIRECT(ADDRESS($I268,44))=0,INDIRECT(ADDRESS($I268,38))="UL",ISERROR(SEARCH("Rear",INDIRECT(ADDRESS($I268,33)))),ISERROR(SEARCH("Side",INDIRECT(ADDRESS($I268,33))))),INDIRECT(ADDRESS($I268,COLUMN())),0),0),IF($J268&gt;0,IF(AND(INDIRECT(ADDRESS($J268,44))=0,INDIRECT(ADDRESS($J268,38))="UL",ISERROR(SEARCH("Rear",INDIRECT(ADDRESS($J268,33)))),ISERROR(SEARCH("Side",INDIRECT(ADDRESS($J268,33))))),INDIRECT(ADDRESS($J268,COLUMN())),0),0),IF($K268&gt;0,IF(AND(INDIRECT(ADDRESS($K268,44))=0,INDIRECT(ADDRESS($K268,38))="UL",ISERROR(SEARCH("Rear",INDIRECT(ADDRESS($K268,33)))),ISERROR(SEARCH("Side",INDIRECT(ADDRESS($K268,33))))),INDIRECT(ADDRESS($K268,COLUMN())),0),0),IF($L268&gt;0,IF(AND(INDIRECT(ADDRESS($L268,44))=0,INDIRECT(ADDRESS($L268,38))="UL",ISERROR(SEARCH("Rear",INDIRECT(ADDRESS($L268,33)))),ISERROR(SEARCH("Side",INDIRECT(ADDRESS($L268,33))))),INDIRECT(ADDRESS($L268,COLUMN())),0),0),IF($M268&gt;0,IF(AND(INDIRECT(ADDRESS($M268,44))=0,INDIRECT(ADDRESS($M268,38))="UL",ISERROR(SEARCH("Rear",INDIRECT(ADDRESS($M268,33)))),ISERROR(SEARCH("Side",INDIRECT(ADDRESS($M268,33))))),INDIRECT(ADDRESS($M268,COLUMN())),0),0))</f>
        <v>0.77777777777777768</v>
      </c>
      <c r="AW268" s="57" cm="1">
        <f t="array" aca="1" ref="AW268" ca="1">SUM(IF($C268&gt;0,IF(AND(INDIRECT(ADDRESS($C268,44))=0,INDIRECT(ADDRESS($C268,38))="UL",ISERROR(SEARCH("Rear",INDIRECT(ADDRESS($C268,33)))),ISERROR(SEARCH("Side",INDIRECT(ADDRESS($C268,33))))),INDIRECT(ADDRESS($C268,COLUMN())),0),0),IF($D268&gt;0,IF(AND(INDIRECT(ADDRESS($D268,44))=0,INDIRECT(ADDRESS($D268,38))="UL",ISERROR(SEARCH("Rear",INDIRECT(ADDRESS($D268,33)))),ISERROR(SEARCH("Side",INDIRECT(ADDRESS($D268,33))))),INDIRECT(ADDRESS($D268,COLUMN())),0),0),IF($E268&gt;0,IF(AND(INDIRECT(ADDRESS($E268,44))=0,INDIRECT(ADDRESS($E268,38))="UL",ISERROR(SEARCH("Rear",INDIRECT(ADDRESS($E268,33)))),ISERROR(SEARCH("Side",INDIRECT(ADDRESS($E268,33))))),INDIRECT(ADDRESS($E268,COLUMN())),0),0),IF($F268&gt;0,IF(AND(INDIRECT(ADDRESS($F268,44))=0,INDIRECT(ADDRESS($F268,38))="UL",ISERROR(SEARCH("Rear",INDIRECT(ADDRESS($F268,33)))),ISERROR(SEARCH("Side",INDIRECT(ADDRESS($F268,33))))),INDIRECT(ADDRESS($F268,COLUMN())),0),0),IF($G268&gt;0,IF(AND(INDIRECT(ADDRESS($G268,44))=0,INDIRECT(ADDRESS($G268,38))="UL",ISERROR(SEARCH("Rear",INDIRECT(ADDRESS($G268,33)))),ISERROR(SEARCH("Side",INDIRECT(ADDRESS($G268,33))))),INDIRECT(ADDRESS($G268,COLUMN())),0),0),IF($H268&gt;0,IF(AND(INDIRECT(ADDRESS($H268,44))=0,INDIRECT(ADDRESS($H268,38))="UL",ISERROR(SEARCH("Rear",INDIRECT(ADDRESS($H268,33)))),ISERROR(SEARCH("Side",INDIRECT(ADDRESS($H268,33))))),INDIRECT(ADDRESS($H268,COLUMN())),0),0),IF($I268&gt;0,IF(AND(INDIRECT(ADDRESS($I268,44))=0,INDIRECT(ADDRESS($I268,38))="UL",ISERROR(SEARCH("Rear",INDIRECT(ADDRESS($I268,33)))),ISERROR(SEARCH("Side",INDIRECT(ADDRESS($I268,33))))),INDIRECT(ADDRESS($I268,COLUMN())),0),0),IF($J268&gt;0,IF(AND(INDIRECT(ADDRESS($J268,44))=0,INDIRECT(ADDRESS($J268,38))="UL",ISERROR(SEARCH("Rear",INDIRECT(ADDRESS($J268,33)))),ISERROR(SEARCH("Side",INDIRECT(ADDRESS($J268,33))))),INDIRECT(ADDRESS($J268,COLUMN())),0),0),IF($K268&gt;0,IF(AND(INDIRECT(ADDRESS($K268,44))=0,INDIRECT(ADDRESS($K268,38))="UL",ISERROR(SEARCH("Rear",INDIRECT(ADDRESS($K268,33)))),ISERROR(SEARCH("Side",INDIRECT(ADDRESS($K268,33))))),INDIRECT(ADDRESS($K268,COLUMN())),0),0),IF($L268&gt;0,IF(AND(INDIRECT(ADDRESS($L268,44))=0,INDIRECT(ADDRESS($L268,38))="UL",ISERROR(SEARCH("Rear",INDIRECT(ADDRESS($L268,33)))),ISERROR(SEARCH("Side",INDIRECT(ADDRESS($L268,33))))),INDIRECT(ADDRESS($L268,COLUMN())),0),0),IF($M268&gt;0,IF(AND(INDIRECT(ADDRESS($M268,44))=0,INDIRECT(ADDRESS($M268,38))="UL",ISERROR(SEARCH("Rear",INDIRECT(ADDRESS($M268,33)))),ISERROR(SEARCH("Side",INDIRECT(ADDRESS($M268,33))))),INDIRECT(ADDRESS($M268,COLUMN())),0),0))</f>
        <v>0.44444444444444442</v>
      </c>
      <c r="AX268" s="57" cm="1">
        <f t="array" aca="1" ref="AX268" ca="1">SUM(IF($C268&gt;0,IF(AND(INDIRECT(ADDRESS($C268,44))=0,INDIRECT(ADDRESS($C268,38))="UL",ISERROR(SEARCH("Rear",INDIRECT(ADDRESS($C268,33)))),ISERROR(SEARCH("Side",INDIRECT(ADDRESS($C268,33))))),INDIRECT(ADDRESS($C268,COLUMN())),0),0),IF($D268&gt;0,IF(AND(INDIRECT(ADDRESS($D268,44))=0,INDIRECT(ADDRESS($D268,38))="UL",ISERROR(SEARCH("Rear",INDIRECT(ADDRESS($D268,33)))),ISERROR(SEARCH("Side",INDIRECT(ADDRESS($D268,33))))),INDIRECT(ADDRESS($D268,COLUMN())),0),0),IF($E268&gt;0,IF(AND(INDIRECT(ADDRESS($E268,44))=0,INDIRECT(ADDRESS($E268,38))="UL",ISERROR(SEARCH("Rear",INDIRECT(ADDRESS($E268,33)))),ISERROR(SEARCH("Side",INDIRECT(ADDRESS($E268,33))))),INDIRECT(ADDRESS($E268,COLUMN())),0),0),IF($F268&gt;0,IF(AND(INDIRECT(ADDRESS($F268,44))=0,INDIRECT(ADDRESS($F268,38))="UL",ISERROR(SEARCH("Rear",INDIRECT(ADDRESS($F268,33)))),ISERROR(SEARCH("Side",INDIRECT(ADDRESS($F268,33))))),INDIRECT(ADDRESS($F268,COLUMN())),0),0),IF($G268&gt;0,IF(AND(INDIRECT(ADDRESS($G268,44))=0,INDIRECT(ADDRESS($G268,38))="UL",ISERROR(SEARCH("Rear",INDIRECT(ADDRESS($G268,33)))),ISERROR(SEARCH("Side",INDIRECT(ADDRESS($G268,33))))),INDIRECT(ADDRESS($G268,COLUMN())),0),0),IF($H268&gt;0,IF(AND(INDIRECT(ADDRESS($H268,44))=0,INDIRECT(ADDRESS($H268,38))="UL",ISERROR(SEARCH("Rear",INDIRECT(ADDRESS($H268,33)))),ISERROR(SEARCH("Side",INDIRECT(ADDRESS($H268,33))))),INDIRECT(ADDRESS($H268,COLUMN())),0),0),IF($I268&gt;0,IF(AND(INDIRECT(ADDRESS($I268,44))=0,INDIRECT(ADDRESS($I268,38))="UL",ISERROR(SEARCH("Rear",INDIRECT(ADDRESS($I268,33)))),ISERROR(SEARCH("Side",INDIRECT(ADDRESS($I268,33))))),INDIRECT(ADDRESS($I268,COLUMN())),0),0),IF($J268&gt;0,IF(AND(INDIRECT(ADDRESS($J268,44))=0,INDIRECT(ADDRESS($J268,38))="UL",ISERROR(SEARCH("Rear",INDIRECT(ADDRESS($J268,33)))),ISERROR(SEARCH("Side",INDIRECT(ADDRESS($J268,33))))),INDIRECT(ADDRESS($J268,COLUMN())),0),0),IF($K268&gt;0,IF(AND(INDIRECT(ADDRESS($K268,44))=0,INDIRECT(ADDRESS($K268,38))="UL",ISERROR(SEARCH("Rear",INDIRECT(ADDRESS($K268,33)))),ISERROR(SEARCH("Side",INDIRECT(ADDRESS($K268,33))))),INDIRECT(ADDRESS($K268,COLUMN())),0),0),IF($L268&gt;0,IF(AND(INDIRECT(ADDRESS($L268,44))=0,INDIRECT(ADDRESS($L268,38))="UL",ISERROR(SEARCH("Rear",INDIRECT(ADDRESS($L268,33)))),ISERROR(SEARCH("Side",INDIRECT(ADDRESS($L268,33))))),INDIRECT(ADDRESS($L268,COLUMN())),0),0),IF($M268&gt;0,IF(AND(INDIRECT(ADDRESS($M268,44))=0,INDIRECT(ADDRESS($M268,38))="UL",ISERROR(SEARCH("Rear",INDIRECT(ADDRESS($M268,33)))),ISERROR(SEARCH("Side",INDIRECT(ADDRESS($M268,33))))),INDIRECT(ADDRESS($M268,COLUMN())),0),0))</f>
        <v>0</v>
      </c>
      <c r="AY268" s="58">
        <f t="shared" ca="1" si="193"/>
        <v>0.77777777777777768</v>
      </c>
      <c r="AZ268" s="58">
        <f t="shared" ca="1" si="194"/>
        <v>0.40740740740740738</v>
      </c>
      <c r="BA268" s="58" cm="1">
        <f t="array" aca="1" ref="BA268" ca="1">SUM(IF($C268&gt;0,IF(AND(INDIRECT(ADDRESS($C268,44))=0,INDIRECT(ADDRESS($C268,38))="UL"),INDIRECT(ADDRESS($C268,COLUMN())),0),0),IF($D268&gt;0,IF(AND(INDIRECT(ADDRESS($D268,44))=0,INDIRECT(ADDRESS($D268,38))="UL"),INDIRECT(ADDRESS($D268,COLUMN())),0),0),IF($E268&gt;0,IF(AND(INDIRECT(ADDRESS($E268,44))=0,INDIRECT(ADDRESS($E268,38))="UL"),INDIRECT(ADDRESS($E268,COLUMN())),0),0),IF($F268&gt;0,IF(AND(INDIRECT(ADDRESS($F268,44))=0,INDIRECT(ADDRESS($F268,38))="UL"),INDIRECT(ADDRESS($F268,COLUMN())),0),0),IF($G268&gt;0,IF(AND(INDIRECT(ADDRESS($G268,44))=0,INDIRECT(ADDRESS($G268,38))="UL"),INDIRECT(ADDRESS($G268,COLUMN())),0),0),IF($H268&gt;0,IF(AND(INDIRECT(ADDRESS($H268,44))=0,INDIRECT(ADDRESS($H268,38))="UL"),INDIRECT(ADDRESS($H268,COLUMN())),0),0),IF($I268&gt;0,IF(AND(INDIRECT(ADDRESS($I268,44))=0,INDIRECT(ADDRESS($I268,38))="UL"),INDIRECT(ADDRESS($I268,COLUMN())),0),0),IF($J268&gt;0,IF(AND(INDIRECT(ADDRESS($J268,44))=0,INDIRECT(ADDRESS($J268,38))="UL"),INDIRECT(ADDRESS($J268,COLUMN())),0),0),IF($K268&gt;0,IF(AND(INDIRECT(ADDRESS($K268,44))=0,INDIRECT(ADDRESS($K268,38))="UL"),INDIRECT(ADDRESS($K268,COLUMN())),0),0),IF($L268&gt;0,IF(AND(INDIRECT(ADDRESS($L268,44))=0,INDIRECT(ADDRESS($L268,38))="UL"),INDIRECT(ADDRESS($L268,COLUMN())),0),0),IF($M268&gt;0,IF(AND(INDIRECT(ADDRESS($M268,44))=0,INDIRECT(ADDRESS($M268,38))="UL"),INDIRECT(ADDRESS($M268,COLUMN())),0),0))</f>
        <v>0.39506172839506171</v>
      </c>
      <c r="BB268" s="58" cm="1">
        <f t="array" aca="1" ref="BB268" ca="1">SUM(IF($C268&gt;0,IF(AND(INDIRECT(ADDRESS($C268,44))=0,INDIRECT(ADDRESS($C268,38))="UL"),INDIRECT(ADDRESS($C268,COLUMN())),0),0),IF($D268&gt;0,IF(AND(INDIRECT(ADDRESS($D268,44))=0,INDIRECT(ADDRESS($D268,38))="UL"),INDIRECT(ADDRESS($D268,COLUMN())),0),0),IF($E268&gt;0,IF(AND(INDIRECT(ADDRESS($E268,44))=0,INDIRECT(ADDRESS($E268,38))="UL"),INDIRECT(ADDRESS($E268,COLUMN())),0),0),IF($F268&gt;0,IF(AND(INDIRECT(ADDRESS($F268,44))=0,INDIRECT(ADDRESS($F268,38))="UL"),INDIRECT(ADDRESS($F268,COLUMN())),0),0),IF($G268&gt;0,IF(AND(INDIRECT(ADDRESS($G268,44))=0,INDIRECT(ADDRESS($G268,38))="UL"),INDIRECT(ADDRESS($G268,COLUMN())),0),0),IF($H268&gt;0,IF(AND(INDIRECT(ADDRESS($H268,44))=0,INDIRECT(ADDRESS($H268,38))="UL"),INDIRECT(ADDRESS($H268,COLUMN())),0),0),IF($I268&gt;0,IF(AND(INDIRECT(ADDRESS($I268,44))=0,INDIRECT(ADDRESS($I268,38))="UL"),INDIRECT(ADDRESS($I268,COLUMN())),0),0),IF($J268&gt;0,IF(AND(INDIRECT(ADDRESS($J268,44))=0,INDIRECT(ADDRESS($J268,38))="UL"),INDIRECT(ADDRESS($J268,COLUMN())),0),0),IF($K268&gt;0,IF(AND(INDIRECT(ADDRESS($K268,44))=0,INDIRECT(ADDRESS($K268,38))="UL"),INDIRECT(ADDRESS($K268,COLUMN())),0),0),IF($L268&gt;0,IF(AND(INDIRECT(ADDRESS($L268,44))=0,INDIRECT(ADDRESS($L268,38))="UL"),INDIRECT(ADDRESS($L268,COLUMN())),0),0),IF($M268&gt;0,IF(AND(INDIRECT(ADDRESS($M268,44))=0,INDIRECT(ADDRESS($M268,38))="UL"),INDIRECT(ADDRESS($M268,COLUMN())),0),0))</f>
        <v>0.56465608465608463</v>
      </c>
      <c r="BC268" s="58" cm="1">
        <f t="array" aca="1" ref="BC268" ca="1">SUM(IF($C268&gt;0,IF(AND(INDIRECT(ADDRESS($C268,44))=0,INDIRECT(ADDRESS($C268,38))="UL"),INDIRECT(ADDRESS($C268,COLUMN())),0),0),IF($D268&gt;0,IF(AND(INDIRECT(ADDRESS($D268,44))=0,INDIRECT(ADDRESS($D268,38))="UL"),INDIRECT(ADDRESS($D268,COLUMN())),0),0),IF($E268&gt;0,IF(AND(INDIRECT(ADDRESS($E268,44))=0,INDIRECT(ADDRESS($E268,38))="UL"),INDIRECT(ADDRESS($E268,COLUMN())),0),0),IF($F268&gt;0,IF(AND(INDIRECT(ADDRESS($F268,44))=0,INDIRECT(ADDRESS($F268,38))="UL"),INDIRECT(ADDRESS($F268,COLUMN())),0),0),IF($G268&gt;0,IF(AND(INDIRECT(ADDRESS($G268,44))=0,INDIRECT(ADDRESS($G268,38))="UL"),INDIRECT(ADDRESS($G268,COLUMN())),0),0),IF($H268&gt;0,IF(AND(INDIRECT(ADDRESS($H268,44))=0,INDIRECT(ADDRESS($H268,38))="UL"),INDIRECT(ADDRESS($H268,COLUMN())),0),0),IF($I268&gt;0,IF(AND(INDIRECT(ADDRESS($I268,44))=0,INDIRECT(ADDRESS($I268,38))="UL"),INDIRECT(ADDRESS($I268,COLUMN())),0),0),IF($J268&gt;0,IF(AND(INDIRECT(ADDRESS($J268,44))=0,INDIRECT(ADDRESS($J268,38))="UL"),INDIRECT(ADDRESS($J268,COLUMN())),0),0),IF($K268&gt;0,IF(AND(INDIRECT(ADDRESS($K268,44))=0,INDIRECT(ADDRESS($K268,38))="UL"),INDIRECT(ADDRESS($K268,COLUMN())),0),0),IF($L268&gt;0,IF(AND(INDIRECT(ADDRESS($L268,44))=0,INDIRECT(ADDRESS($L268,38))="UL"),INDIRECT(ADDRESS($L268,COLUMN())),0),0),IF($M268&gt;0,IF(AND(INDIRECT(ADDRESS($M268,44))=0,INDIRECT(ADDRESS($M268,38))="UL"),INDIRECT(ADDRESS($M268,COLUMN())),0),0))</f>
        <v>0.32296296296296295</v>
      </c>
      <c r="BD268" s="58" cm="1">
        <f t="array" aca="1" ref="BD268" ca="1">SUM(IF($C268&gt;0,IF(AND(INDIRECT(ADDRESS($C268,44))=0,INDIRECT(ADDRESS($C268,38))="UL"),INDIRECT(ADDRESS($C268,COLUMN())),0),0),IF($D268&gt;0,IF(AND(INDIRECT(ADDRESS($D268,44))=0,INDIRECT(ADDRESS($D268,38))="UL"),INDIRECT(ADDRESS($D268,COLUMN())),0),0),IF($E268&gt;0,IF(AND(INDIRECT(ADDRESS($E268,44))=0,INDIRECT(ADDRESS($E268,38))="UL"),INDIRECT(ADDRESS($E268,COLUMN())),0),0),IF($F268&gt;0,IF(AND(INDIRECT(ADDRESS($F268,44))=0,INDIRECT(ADDRESS($F268,38))="UL"),INDIRECT(ADDRESS($F268,COLUMN())),0),0),IF($G268&gt;0,IF(AND(INDIRECT(ADDRESS($G268,44))=0,INDIRECT(ADDRESS($G268,38))="UL"),INDIRECT(ADDRESS($G268,COLUMN())),0),0),IF($H268&gt;0,IF(AND(INDIRECT(ADDRESS($H268,44))=0,INDIRECT(ADDRESS($H268,38))="UL"),INDIRECT(ADDRESS($H268,COLUMN())),0),0),IF($I268&gt;0,IF(AND(INDIRECT(ADDRESS($I268,44))=0,INDIRECT(ADDRESS($I268,38))="UL"),INDIRECT(ADDRESS($I268,COLUMN())),0),0),IF($J268&gt;0,IF(AND(INDIRECT(ADDRESS($J268,44))=0,INDIRECT(ADDRESS($J268,38))="UL"),INDIRECT(ADDRESS($J268,COLUMN())),0),0),IF($K268&gt;0,IF(AND(INDIRECT(ADDRESS($K268,44))=0,INDIRECT(ADDRESS($K268,38))="UL"),INDIRECT(ADDRESS($K268,COLUMN())),0),0),IF($L268&gt;0,IF(AND(INDIRECT(ADDRESS($L268,44))=0,INDIRECT(ADDRESS($L268,38))="UL"),INDIRECT(ADDRESS($L268,COLUMN())),0),0),IF($M268&gt;0,IF(AND(INDIRECT(ADDRESS($M268,44))=0,INDIRECT(ADDRESS($M268,38))="UL"),INDIRECT(ADDRESS($M268,COLUMN())),0),0))</f>
        <v>0.49961199294532621</v>
      </c>
      <c r="BE268" s="57">
        <f t="shared" ca="1" si="195"/>
        <v>0.39506172839506171</v>
      </c>
      <c r="BF268" s="57" cm="1">
        <f t="array" aca="1" ref="BF268" ca="1">SUM(IF($C268&gt;0,IF(INDIRECT(ADDRESS($C268,45))=1,INDIRECT(ADDRESS($C268,52))*INDIRECT(ADDRESS($C268,42))/5,0),0), IF($D268&gt;0,IF(INDIRECT(ADDRESS($D268,45))=1,INDIRECT(ADDRESS($D268,52))*INDIRECT(ADDRESS($D268,42))/5,0),0), IF($E268&gt;0,IF(INDIRECT(ADDRESS($E268,45))=1,INDIRECT(ADDRESS($E268,52))*INDIRECT(ADDRESS($E268,42))/5,0),0), IF($F268&gt;0,IF(INDIRECT(ADDRESS($F268,45))=1,INDIRECT(ADDRESS($F268,52))*INDIRECT(ADDRESS($F268,42))/5,0),0), IF($G268&gt;0,IF(INDIRECT(ADDRESS($G268,45))=1,INDIRECT(ADDRESS($G268,52))*INDIRECT(ADDRESS($G268,42))/5,0),0), IF($H268&gt;0,IF(INDIRECT(ADDRESS($H268,45))=1,INDIRECT(ADDRESS($H268,52))*INDIRECT(ADDRESS($H268,42))/5,0),0)
)*$BF$296/100</f>
        <v>6.6666666666666666E-2</v>
      </c>
      <c r="BG268" s="19">
        <v>1</v>
      </c>
      <c r="BH268" s="57" cm="1">
        <f t="array" aca="1" ref="BH268" ca="1">SUM(IF($C268&gt;0,IF(AND(INDIRECT(ADDRESS($C268,44))=0,INDIRECT(ADDRESS($C268,38))&lt;&gt;"UL"),INDIRECT(ADDRESS($C268,COLUMN()-12)),0),0), IF($D268&gt;0,IF(AND(INDIRECT(ADDRESS($D268,44))=0,INDIRECT(ADDRESS($D268,38))&lt;&gt;"UL"),INDIRECT(ADDRESS($D268,COLUMN()-12)),0),0), IF($E268&gt;0,IF(AND(INDIRECT(ADDRESS($E268,44))=0,INDIRECT(ADDRESS($E268,38))&lt;&gt;"UL"),INDIRECT(ADDRESS($E268,COLUMN()-12)),0),0), IF($F268&gt;0,IF(AND(INDIRECT(ADDRESS($F268,44))=0,INDIRECT(ADDRESS($F268,38))&lt;&gt;"UL"),INDIRECT(ADDRESS($F268,COLUMN()-12)),0),0), IF($G268&gt;0,IF(AND(INDIRECT(ADDRESS($G268,44))=0,INDIRECT(ADDRESS($G268,38))&lt;&gt;"UL"),INDIRECT(ADDRESS($G268,COLUMN()-12)),0),0), IF($H268&gt;0,IF(AND(INDIRECT(ADDRESS($H268,44))=0,INDIRECT(ADDRESS($H268,38))&lt;&gt;"UL"),INDIRECT(ADDRESS($H268,COLUMN()-12)),0),0), IF($I268&gt;0,IF(AND(INDIRECT(ADDRESS($I268,44))=0,INDIRECT(ADDRESS($I268,38))&lt;&gt;"UL"),INDIRECT(ADDRESS($I268,COLUMN()-12)),0),0), IF($J268&gt;0,IF(AND(INDIRECT(ADDRESS($J268,44))=0,INDIRECT(ADDRESS($J268,38))&lt;&gt;"UL"),INDIRECT(ADDRESS($J268,COLUMN()-12)),0),0), IF($K268&gt;0,IF(AND(INDIRECT(ADDRESS($K268,44))=0,INDIRECT(ADDRESS($K268,38))&lt;&gt;"UL"),INDIRECT(ADDRESS($K268,COLUMN()-12)),0),0), IF($L268&gt;0,IF(AND(INDIRECT(ADDRESS($L268,44))=0,INDIRECT(ADDRESS($L268,38))&lt;&gt;"UL"),INDIRECT(ADDRESS($L268,COLUMN()-12)),0),0), IF($M268&gt;0,IF(AND(INDIRECT(ADDRESS($M268,44))=0,INDIRECT(ADDRESS($M268,38))&lt;&gt;"UL"),INDIRECT(ADDRESS($M268,COLUMN()-12)),0),0))</f>
        <v>2</v>
      </c>
      <c r="BI268" s="57" cm="1">
        <f t="array" aca="1" ref="BI268" ca="1">SUM(IF($C268&gt;0,IF(AND(INDIRECT(ADDRESS($C268,44))=0,INDIRECT(ADDRESS($C268,38))&lt;&gt;"UL"),INDIRECT(ADDRESS($C268,COLUMN()-12)),0),0), IF($D268&gt;0,IF(AND(INDIRECT(ADDRESS($D268,44))=0,INDIRECT(ADDRESS($D268,38))&lt;&gt;"UL"),INDIRECT(ADDRESS($D268,COLUMN()-12)),0),0), IF($E268&gt;0,IF(AND(INDIRECT(ADDRESS($E268,44))=0,INDIRECT(ADDRESS($E268,38))&lt;&gt;"UL"),INDIRECT(ADDRESS($E268,COLUMN()-12)),0),0), IF($F268&gt;0,IF(AND(INDIRECT(ADDRESS($F268,44))=0,INDIRECT(ADDRESS($F268,38))&lt;&gt;"UL"),INDIRECT(ADDRESS($F268,COLUMN()-12)),0),0), IF($G268&gt;0,IF(AND(INDIRECT(ADDRESS($G268,44))=0,INDIRECT(ADDRESS($G268,38))&lt;&gt;"UL"),INDIRECT(ADDRESS($G268,COLUMN()-12)),0),0), IF($H268&gt;0,IF(AND(INDIRECT(ADDRESS($H268,44))=0,INDIRECT(ADDRESS($H268,38))&lt;&gt;"UL"),INDIRECT(ADDRESS($H268,COLUMN()-12)),0),0), IF($I268&gt;0,IF(AND(INDIRECT(ADDRESS($I268,44))=0,INDIRECT(ADDRESS($I268,38))&lt;&gt;"UL"),INDIRECT(ADDRESS($I268,COLUMN()-12)),0),0), IF($J268&gt;0,IF(AND(INDIRECT(ADDRESS($J268,44))=0,INDIRECT(ADDRESS($J268,38))&lt;&gt;"UL"),INDIRECT(ADDRESS($J268,COLUMN()-12)),0),0), IF($K268&gt;0,IF(AND(INDIRECT(ADDRESS($K268,44))=0,INDIRECT(ADDRESS($K268,38))&lt;&gt;"UL"),INDIRECT(ADDRESS($K268,COLUMN()-12)),0),0), IF($L268&gt;0,IF(AND(INDIRECT(ADDRESS($L268,44))=0,INDIRECT(ADDRESS($L268,38))&lt;&gt;"UL"),INDIRECT(ADDRESS($L268,COLUMN()-12)),0),0), IF($M268&gt;0,IF(AND(INDIRECT(ADDRESS($M268,44))=0,INDIRECT(ADDRESS($M268,38))&lt;&gt;"UL"),INDIRECT(ADDRESS($M268,COLUMN()-12)),0),0))</f>
        <v>1.3333333333333333</v>
      </c>
      <c r="BJ268" s="57" cm="1">
        <f t="array" aca="1" ref="BJ268" ca="1">SUM(IF($C268&gt;0,IF(AND(INDIRECT(ADDRESS($C268,44))=0,INDIRECT(ADDRESS($C268,38))&lt;&gt;"UL"),INDIRECT(ADDRESS($C268,COLUMN()-12)),0),0), IF($D268&gt;0,IF(AND(INDIRECT(ADDRESS($D268,44))=0,INDIRECT(ADDRESS($D268,38))&lt;&gt;"UL"),INDIRECT(ADDRESS($D268,COLUMN()-12)),0),0), IF($E268&gt;0,IF(AND(INDIRECT(ADDRESS($E268,44))=0,INDIRECT(ADDRESS($E268,38))&lt;&gt;"UL"),INDIRECT(ADDRESS($E268,COLUMN()-12)),0),0), IF($F268&gt;0,IF(AND(INDIRECT(ADDRESS($F268,44))=0,INDIRECT(ADDRESS($F268,38))&lt;&gt;"UL"),INDIRECT(ADDRESS($F268,COLUMN()-12)),0),0), IF($G268&gt;0,IF(AND(INDIRECT(ADDRESS($G268,44))=0,INDIRECT(ADDRESS($G268,38))&lt;&gt;"UL"),INDIRECT(ADDRESS($G268,COLUMN()-12)),0),0), IF($H268&gt;0,IF(AND(INDIRECT(ADDRESS($H268,44))=0,INDIRECT(ADDRESS($H268,38))&lt;&gt;"UL"),INDIRECT(ADDRESS($H268,COLUMN()-12)),0),0), IF($I268&gt;0,IF(AND(INDIRECT(ADDRESS($I268,44))=0,INDIRECT(ADDRESS($I268,38))&lt;&gt;"UL"),INDIRECT(ADDRESS($I268,COLUMN()-12)),0),0), IF($J268&gt;0,IF(AND(INDIRECT(ADDRESS($J268,44))=0,INDIRECT(ADDRESS($J268,38))&lt;&gt;"UL"),INDIRECT(ADDRESS($J268,COLUMN()-12)),0),0), IF($K268&gt;0,IF(AND(INDIRECT(ADDRESS($K268,44))=0,INDIRECT(ADDRESS($K268,38))&lt;&gt;"UL"),INDIRECT(ADDRESS($K268,COLUMN()-12)),0),0), IF($L268&gt;0,IF(AND(INDIRECT(ADDRESS($L268,44))=0,INDIRECT(ADDRESS($L268,38))&lt;&gt;"UL"),INDIRECT(ADDRESS($L268,COLUMN()-12)),0),0), IF($M268&gt;0,IF(AND(INDIRECT(ADDRESS($M268,44))=0,INDIRECT(ADDRESS($M268,38))&lt;&gt;"UL"),INDIRECT(ADDRESS($M268,COLUMN()-12)),0),0))</f>
        <v>0.66666666666666663</v>
      </c>
      <c r="BK268" s="57">
        <f t="shared" ca="1" si="196"/>
        <v>2</v>
      </c>
      <c r="BL268" s="58">
        <f t="shared" ca="1" si="210"/>
        <v>1.3333333333333333</v>
      </c>
      <c r="BM268" s="57" cm="1">
        <f t="array" aca="1" ref="BM268" ca="1">SUM(IF($C268&gt;0,IF(AND(INDIRECT(ADDRESS($C268,44))=0,INDIRECT(ADDRESS($C268,38))&lt;&gt;"UL"),INDIRECT(ADDRESS($C268,COLUMN()-12)),0),0), IF($D268&gt;0,IF(AND(INDIRECT(ADDRESS($D268,44))=0,INDIRECT(ADDRESS($D268,38))&lt;&gt;"UL"),INDIRECT(ADDRESS($D268,COLUMN()-12)),0),0), IF($E268&gt;0,IF(AND(INDIRECT(ADDRESS($E268,44))=0,INDIRECT(ADDRESS($E268,38))&lt;&gt;"UL"),INDIRECT(ADDRESS($E268,COLUMN()-12)),0),0), IF($F268&gt;0,IF(AND(INDIRECT(ADDRESS($F268,44))=0,INDIRECT(ADDRESS($F268,38))&lt;&gt;"UL"),INDIRECT(ADDRESS($F268,COLUMN()-12)),0),0), IF($G268&gt;0,IF(AND(INDIRECT(ADDRESS($G268,44))=0,INDIRECT(ADDRESS($G268,38))&lt;&gt;"UL"),INDIRECT(ADDRESS($G268,COLUMN()-12)),0),0), IF($H268&gt;0,IF(AND(INDIRECT(ADDRESS($H268,44))=0,INDIRECT(ADDRESS($H268,38))&lt;&gt;"UL"),INDIRECT(ADDRESS($H268,COLUMN()-12)),0),0), IF($I268&gt;0,IF(AND(INDIRECT(ADDRESS($I268,44))=0,INDIRECT(ADDRESS($I268,38))&lt;&gt;"UL"),INDIRECT(ADDRESS($I268,COLUMN()-12)),0),0), IF($J268&gt;0,IF(AND(INDIRECT(ADDRESS($J268,44))=0,INDIRECT(ADDRESS($J268,38))&lt;&gt;"UL"),INDIRECT(ADDRESS($J268,COLUMN()-12)),0),0), IF($K268&gt;0,IF(AND(INDIRECT(ADDRESS($K268,44))=0,INDIRECT(ADDRESS($K268,38))&lt;&gt;"UL"),INDIRECT(ADDRESS($K268,COLUMN()-11)),0),0), IF($L268&gt;0,IF(AND(INDIRECT(ADDRESS($L268,44))=0,INDIRECT(ADDRESS($L268,38))&lt;&gt;"UL"),INDIRECT(ADDRESS($L268,COLUMN()-11)),0),0), IF($M268&gt;0,IF(AND(INDIRECT(ADDRESS($M268,44))=0,INDIRECT(ADDRESS($M268,38))&lt;&gt;"UL"),INDIRECT(ADDRESS($M268,COLUMN()-11)),0),0))</f>
        <v>0.44444444444444453</v>
      </c>
      <c r="BN268" s="57" cm="1">
        <f t="array" aca="1" ref="BN268" ca="1">SUM(IF($C268&gt;0,IF(AND(INDIRECT(ADDRESS($C268,44))=0,INDIRECT(ADDRESS($C268,38))&lt;&gt;"UL"),INDIRECT(ADDRESS($C268,COLUMN()-12)),0),0), IF($D268&gt;0,IF(AND(INDIRECT(ADDRESS($D268,44))=0,INDIRECT(ADDRESS($D268,38))&lt;&gt;"UL"),INDIRECT(ADDRESS($D268,COLUMN()-12)),0),0), IF($E268&gt;0,IF(AND(INDIRECT(ADDRESS($E268,44))=0,INDIRECT(ADDRESS($E268,38))&lt;&gt;"UL"),INDIRECT(ADDRESS($E268,COLUMN()-12)),0),0), IF($F268&gt;0,IF(AND(INDIRECT(ADDRESS($F268,44))=0,INDIRECT(ADDRESS($F268,38))&lt;&gt;"UL"),INDIRECT(ADDRESS($F268,COLUMN()-12)),0),0), IF($G268&gt;0,IF(AND(INDIRECT(ADDRESS($G268,44))=0,INDIRECT(ADDRESS($G268,38))&lt;&gt;"UL"),INDIRECT(ADDRESS($G268,COLUMN()-12)),0),0), IF($H268&gt;0,IF(AND(INDIRECT(ADDRESS($H268,44))=0,INDIRECT(ADDRESS($H268,38))&lt;&gt;"UL"),INDIRECT(ADDRESS($H268,COLUMN()-12)),0),0), IF($I268&gt;0,IF(AND(INDIRECT(ADDRESS($I268,44))=0,INDIRECT(ADDRESS($I268,38))&lt;&gt;"UL"),INDIRECT(ADDRESS($I268,COLUMN()-12)),0),0), IF($J268&gt;0,IF(AND(INDIRECT(ADDRESS($J268,44))=0,INDIRECT(ADDRESS($J268,38))&lt;&gt;"UL"),INDIRECT(ADDRESS($J268,COLUMN()-12)),0),0), IF($K268&gt;0,IF(AND(INDIRECT(ADDRESS($K268,44))=0,INDIRECT(ADDRESS($K268,38))&lt;&gt;"UL"),INDIRECT(ADDRESS($K268,COLUMN()-11)),0),0), IF($L268&gt;0,IF(AND(INDIRECT(ADDRESS($L268,44))=0,INDIRECT(ADDRESS($L268,38))&lt;&gt;"UL"),INDIRECT(ADDRESS($L268,COLUMN()-11)),0),0), IF($M268&gt;0,IF(AND(INDIRECT(ADDRESS($M268,44))=0,INDIRECT(ADDRESS($M268,38))&lt;&gt;"UL"),INDIRECT(ADDRESS($M268,COLUMN()-11)),0),0))</f>
        <v>0.62222222222222223</v>
      </c>
      <c r="BO268" s="57" cm="1">
        <f t="array" aca="1" ref="BO268" ca="1">SUM(IF($C268&gt;0,IF(AND(INDIRECT(ADDRESS($C268,44))=0,INDIRECT(ADDRESS($C268,38))&lt;&gt;"UL"),INDIRECT(ADDRESS($C268,COLUMN()-12)),0),0), IF($D268&gt;0,IF(AND(INDIRECT(ADDRESS($D268,44))=0,INDIRECT(ADDRESS($D268,38))&lt;&gt;"UL"),INDIRECT(ADDRESS($D268,COLUMN()-12)),0),0), IF($E268&gt;0,IF(AND(INDIRECT(ADDRESS($E268,44))=0,INDIRECT(ADDRESS($E268,38))&lt;&gt;"UL"),INDIRECT(ADDRESS($E268,COLUMN()-12)),0),0), IF($F268&gt;0,IF(AND(INDIRECT(ADDRESS($F268,44))=0,INDIRECT(ADDRESS($F268,38))&lt;&gt;"UL"),INDIRECT(ADDRESS($F268,COLUMN()-12)),0),0), IF($G268&gt;0,IF(AND(INDIRECT(ADDRESS($G268,44))=0,INDIRECT(ADDRESS($G268,38))&lt;&gt;"UL"),INDIRECT(ADDRESS($G268,COLUMN()-12)),0),0), IF($H268&gt;0,IF(AND(INDIRECT(ADDRESS($H268,44))=0,INDIRECT(ADDRESS($H268,38))&lt;&gt;"UL"),INDIRECT(ADDRESS($H268,COLUMN()-12)),0),0), IF($I268&gt;0,IF(AND(INDIRECT(ADDRESS($I268,44))=0,INDIRECT(ADDRESS($I268,38))&lt;&gt;"UL"),INDIRECT(ADDRESS($I268,COLUMN()-12)),0),0), IF($J268&gt;0,IF(AND(INDIRECT(ADDRESS($J268,44))=0,INDIRECT(ADDRESS($J268,38))&lt;&gt;"UL"),INDIRECT(ADDRESS($J268,COLUMN()-12)),0),0), IF($K268&gt;0,IF(AND(INDIRECT(ADDRESS($K268,44))=0,INDIRECT(ADDRESS($K268,38))&lt;&gt;"UL"),INDIRECT(ADDRESS($K268,COLUMN()-11)),0),0), IF($L268&gt;0,IF(AND(INDIRECT(ADDRESS($L268,44))=0,INDIRECT(ADDRESS($L268,38))&lt;&gt;"UL"),INDIRECT(ADDRESS($L268,COLUMN()-11)),0),0), IF($M268&gt;0,IF(AND(INDIRECT(ADDRESS($M268,44))=0,INDIRECT(ADDRESS($M268,38))&lt;&gt;"UL"),INDIRECT(ADDRESS($M268,COLUMN()-11)),0),0))</f>
        <v>0.44444444444444453</v>
      </c>
      <c r="BP268" s="57" cm="1">
        <f t="array" aca="1" ref="BP268" ca="1">SUM(IF($C268&gt;0,IF(AND(INDIRECT(ADDRESS($C268,44))=0,INDIRECT(ADDRESS($C268,38))&lt;&gt;"UL"),INDIRECT(ADDRESS($C268,COLUMN()-12)),0),0), IF($D268&gt;0,IF(AND(INDIRECT(ADDRESS($D268,44))=0,INDIRECT(ADDRESS($D268,38))&lt;&gt;"UL"),INDIRECT(ADDRESS($D268,COLUMN()-12)),0),0), IF($E268&gt;0,IF(AND(INDIRECT(ADDRESS($E268,44))=0,INDIRECT(ADDRESS($E268,38))&lt;&gt;"UL"),INDIRECT(ADDRESS($E268,COLUMN()-12)),0),0), IF($F268&gt;0,IF(AND(INDIRECT(ADDRESS($F268,44))=0,INDIRECT(ADDRESS($F268,38))&lt;&gt;"UL"),INDIRECT(ADDRESS($F268,COLUMN()-12)),0),0), IF($G268&gt;0,IF(AND(INDIRECT(ADDRESS($G268,44))=0,INDIRECT(ADDRESS($G268,38))&lt;&gt;"UL"),INDIRECT(ADDRESS($G268,COLUMN()-12)),0),0), IF($H268&gt;0,IF(AND(INDIRECT(ADDRESS($H268,44))=0,INDIRECT(ADDRESS($H268,38))&lt;&gt;"UL"),INDIRECT(ADDRESS($H268,COLUMN()-12)),0),0), IF($I268&gt;0,IF(AND(INDIRECT(ADDRESS($I268,44))=0,INDIRECT(ADDRESS($I268,38))&lt;&gt;"UL"),INDIRECT(ADDRESS($I268,COLUMN()-12)),0),0), IF($J268&gt;0,IF(AND(INDIRECT(ADDRESS($J268,44))=0,INDIRECT(ADDRESS($J268,38))&lt;&gt;"UL"),INDIRECT(ADDRESS($J268,COLUMN()-12)),0),0), IF($K268&gt;0,IF(AND(INDIRECT(ADDRESS($K268,44))=0,INDIRECT(ADDRESS($K268,38))&lt;&gt;"UL"),INDIRECT(ADDRESS($K268,COLUMN()-11)),0),0), IF($L268&gt;0,IF(AND(INDIRECT(ADDRESS($L268,44))=0,INDIRECT(ADDRESS($L268,38))&lt;&gt;"UL"),INDIRECT(ADDRESS($L268,COLUMN()-11)),0),0), IF($M268&gt;0,IF(AND(INDIRECT(ADDRESS($M268,44))=0,INDIRECT(ADDRESS($M268,38))&lt;&gt;"UL"),INDIRECT(ADDRESS($M268,COLUMN()-11)),0),0))</f>
        <v>0.62222222222222223</v>
      </c>
      <c r="BQ268" s="57">
        <f t="shared" ca="1" si="197"/>
        <v>0.44444444444444453</v>
      </c>
      <c r="BR268" s="161">
        <f t="shared" ca="1" si="198"/>
        <v>76.629021427685743</v>
      </c>
      <c r="BS268" s="56"/>
      <c r="BT268" s="56">
        <f t="shared" ca="1" si="199"/>
        <v>3.6007391248741527</v>
      </c>
      <c r="BU268" s="89">
        <f t="shared" ca="1" si="200"/>
        <v>0.12002463749580509</v>
      </c>
      <c r="BV268" s="57" t="s">
        <v>33</v>
      </c>
      <c r="BW268" s="57" cm="1">
        <f t="array" aca="1" ref="BW268" ca="1">SUM(IF($C268&gt;0,IF(AND(INDIRECT(ADDRESS($C268,44))=0,INDIRECT(ADDRESS($C268,38))="UL",ISERROR(SEARCH("Rear",INDIRECT(ADDRESS($C268,33)))),ISERROR(SEARCH("Side",INDIRECT(ADDRESS($C268,33))))),INDIRECT(ADDRESS($C268,COLUMN())),0),0),IF($D268&gt;0,IF(AND(INDIRECT(ADDRESS($D268,44))=0,INDIRECT(ADDRESS($D268,38))="UL",ISERROR(SEARCH("Rear",INDIRECT(ADDRESS($D268,33)))),ISERROR(SEARCH("Side",INDIRECT(ADDRESS($D268,33))))),INDIRECT(ADDRESS($D268,COLUMN())),0),0),IF($E268&gt;0,IF(AND(INDIRECT(ADDRESS($E268,44))=0,INDIRECT(ADDRESS($E268,38))="UL",ISERROR(SEARCH("Rear",INDIRECT(ADDRESS($E268,33)))),ISERROR(SEARCH("Side",INDIRECT(ADDRESS($E268,33))))),INDIRECT(ADDRESS($E268,COLUMN())),0),0),IF($F268&gt;0,IF(AND(INDIRECT(ADDRESS($F268,44))=0,INDIRECT(ADDRESS($F268,38))="UL",ISERROR(SEARCH("Rear",INDIRECT(ADDRESS($F268,33)))),ISERROR(SEARCH("Side",INDIRECT(ADDRESS($F268,33))))),INDIRECT(ADDRESS($F268,COLUMN())),0),0),IF($G268&gt;0,IF(AND(INDIRECT(ADDRESS($G268,44))=0,INDIRECT(ADDRESS($G268,38))="UL",ISERROR(SEARCH("Rear",INDIRECT(ADDRESS($G268,33)))),ISERROR(SEARCH("Side",INDIRECT(ADDRESS($G268,33))))),INDIRECT(ADDRESS($G268,COLUMN())),0),0),IF($H268&gt;0,IF(AND(INDIRECT(ADDRESS($H268,44))=0,INDIRECT(ADDRESS($H268,38))="UL",ISERROR(SEARCH("Rear",INDIRECT(ADDRESS($H268,33)))),ISERROR(SEARCH("Side",INDIRECT(ADDRESS($H268,33))))),INDIRECT(ADDRESS($H268,COLUMN())),0),0),IF($I268&gt;0,IF(AND(INDIRECT(ADDRESS($I268,44))=0,INDIRECT(ADDRESS($I268,38))="UL",ISERROR(SEARCH("Rear",INDIRECT(ADDRESS($I268,33)))),ISERROR(SEARCH("Side",INDIRECT(ADDRESS($I268,33))))),INDIRECT(ADDRESS($I268,COLUMN())),0),0),IF($J268&gt;0,IF(AND(INDIRECT(ADDRESS($J268,44))=0,INDIRECT(ADDRESS($J268,38))="UL",ISERROR(SEARCH("Rear",INDIRECT(ADDRESS($J268,33)))),ISERROR(SEARCH("Side",INDIRECT(ADDRESS($J268,33))))),INDIRECT(ADDRESS($J268,COLUMN())),0),0),IF($K268&gt;0,IF(AND(INDIRECT(ADDRESS($K268,44))=0,INDIRECT(ADDRESS($K268,38))="UL",ISERROR(SEARCH("Rear",INDIRECT(ADDRESS($K268,33)))),ISERROR(SEARCH("Side",INDIRECT(ADDRESS($K268,33))))),INDIRECT(ADDRESS($K268,COLUMN())),0),0),IF($L268&gt;0,IF(AND(INDIRECT(ADDRESS($L268,44))=0,INDIRECT(ADDRESS($L268,38))="UL",ISERROR(SEARCH("Rear",INDIRECT(ADDRESS($L268,33)))),ISERROR(SEARCH("Side",INDIRECT(ADDRESS($L268,33))))),INDIRECT(ADDRESS($L268,COLUMN())),0),0),IF($M268&gt;0,IF(AND(INDIRECT(ADDRESS($M268,44))=0,INDIRECT(ADDRESS($M268,38))="UL",ISERROR(SEARCH("Rear",INDIRECT(ADDRESS($M268,33)))),ISERROR(SEARCH("Side",INDIRECT(ADDRESS($M268,33))))),INDIRECT(ADDRESS($M268,COLUMN())),0),0))</f>
        <v>0.22222222222222221</v>
      </c>
      <c r="BX268" s="57">
        <f t="shared" ca="1" si="201"/>
        <v>0.77777777777777768</v>
      </c>
      <c r="BY268" s="57" cm="1">
        <f t="array" aca="1" ref="BY268" ca="1">SUM(IF($C268&gt;0,IF(AND(INDIRECT(ADDRESS($C268,44))=0,INDIRECT(ADDRESS($C268,38))="UL"),INDIRECT(ADDRESS($C268,COLUMN())),0),0),IF($D268&gt;0,IF(AND(INDIRECT(ADDRESS($D268,44))=0,INDIRECT(ADDRESS($D268,38))="UL"),INDIRECT(ADDRESS($D268,COLUMN())),0),0),IF($E268&gt;0,IF(AND(INDIRECT(ADDRESS($E268,44))=0,INDIRECT(ADDRESS($E268,38))="UL"),INDIRECT(ADDRESS($E268,COLUMN())),0),0),IF($F268&gt;0,IF(AND(INDIRECT(ADDRESS($F268,44))=0,INDIRECT(ADDRESS($F268,38))="UL"),INDIRECT(ADDRESS($F268,COLUMN())),0),0),IF($G268&gt;0,IF(AND(INDIRECT(ADDRESS($G268,44))=0,INDIRECT(ADDRESS($G268,38))="UL"),INDIRECT(ADDRESS($G268,COLUMN())),0),0),IF($H268&gt;0,IF(AND(INDIRECT(ADDRESS($H268,44))=0,INDIRECT(ADDRESS($H268,38))="UL"),INDIRECT(ADDRESS($H268,COLUMN())),0),0),IF($I268&gt;0,IF(AND(INDIRECT(ADDRESS($I268,44))=0,INDIRECT(ADDRESS($I268,38))="UL"),INDIRECT(ADDRESS($I268,COLUMN())),0),0),IF($J268&gt;0,IF(AND(INDIRECT(ADDRESS($J268,44))=0,INDIRECT(ADDRESS($J268,38))="UL"),INDIRECT(ADDRESS($J268,COLUMN())),0),0),IF($K268&gt;0,IF(AND(INDIRECT(ADDRESS($K268,44))=0,INDIRECT(ADDRESS($K268,38))="UL"),INDIRECT(ADDRESS($K268,COLUMN())),0),0),IF($L268&gt;0,IF(AND(INDIRECT(ADDRESS($L268,44))=0,INDIRECT(ADDRESS($L268,38))="UL"),INDIRECT(ADDRESS($L268,COLUMN())),0),0),IF($M268&gt;0,IF(AND(INDIRECT(ADDRESS($M268,44))=0,INDIRECT(ADDRESS($M268,38))="UL"),INDIRECT(ADDRESS($M268,COLUMN())),0),0))</f>
        <v>0.36790123456790125</v>
      </c>
      <c r="BZ268" s="57" cm="1">
        <f t="array" aca="1" ref="BZ268" ca="1">SUM(IF($C268&gt;0,IF(AND(INDIRECT(ADDRESS($C268,44))=0,INDIRECT(ADDRESS($C268,38))="UL"),INDIRECT(ADDRESS($C268,COLUMN())),0),0),IF($D268&gt;0,IF(AND(INDIRECT(ADDRESS($D268,44))=0,INDIRECT(ADDRESS($D268,38))="UL"),INDIRECT(ADDRESS($D268,COLUMN())),0),0),IF($E268&gt;0,IF(AND(INDIRECT(ADDRESS($E268,44))=0,INDIRECT(ADDRESS($E268,38))="UL"),INDIRECT(ADDRESS($E268,COLUMN())),0),0),IF($F268&gt;0,IF(AND(INDIRECT(ADDRESS($F268,44))=0,INDIRECT(ADDRESS($F268,38))="UL"),INDIRECT(ADDRESS($F268,COLUMN())),0),0),IF($G268&gt;0,IF(AND(INDIRECT(ADDRESS($G268,44))=0,INDIRECT(ADDRESS($G268,38))="UL"),INDIRECT(ADDRESS($G268,COLUMN())),0),0),IF($H268&gt;0,IF(AND(INDIRECT(ADDRESS($H268,44))=0,INDIRECT(ADDRESS($H268,38))="UL"),INDIRECT(ADDRESS($H268,COLUMN())),0),0),IF($I268&gt;0,IF(AND(INDIRECT(ADDRESS($I268,44))=0,INDIRECT(ADDRESS($I268,38))="UL"),INDIRECT(ADDRESS($I268,COLUMN())),0),0),IF($J268&gt;0,IF(AND(INDIRECT(ADDRESS($J268,44))=0,INDIRECT(ADDRESS($J268,38))="UL"),INDIRECT(ADDRESS($J268,COLUMN())),0),0),IF($K268&gt;0,IF(AND(INDIRECT(ADDRESS($K268,44))=0,INDIRECT(ADDRESS($K268,38))="UL"),INDIRECT(ADDRESS($K268,COLUMN())),0),0),IF($L268&gt;0,IF(AND(INDIRECT(ADDRESS($L268,44))=0,INDIRECT(ADDRESS($L268,38))="UL"),INDIRECT(ADDRESS($L268,COLUMN())),0),0),IF($M268&gt;0,IF(AND(INDIRECT(ADDRESS($M268,44))=0,INDIRECT(ADDRESS($M268,38))="UL"),INDIRECT(ADDRESS($M268,COLUMN())),0),0))</f>
        <v>0.66666666666666663</v>
      </c>
      <c r="CA268" s="57">
        <f t="shared" ca="1" si="202"/>
        <v>0.36790123456790125</v>
      </c>
      <c r="CB268" s="57" cm="1">
        <f t="array" aca="1" ref="CB268" ca="1">SUM(IF($C268&gt;0,IF(AND(INDIRECT(ADDRESS($C268,44))=0,INDIRECT(ADDRESS($C268,38))&lt;&gt;"UL"),INDIRECT(ADDRESS($C268,COLUMN())),0),0),IF($D268&gt;0,IF(AND(INDIRECT(ADDRESS($D268,44))=0,INDIRECT(ADDRESS($D268,38))&lt;&gt;"UL"),INDIRECT(ADDRESS($D268,COLUMN())),0),0),IF($E268&gt;0,IF(AND(INDIRECT(ADDRESS($E268,44))=0,INDIRECT(ADDRESS($E268,38))&lt;&gt;"UL"),INDIRECT(ADDRESS($E268,COLUMN())),0),0),IF($F268&gt;0,IF(AND(INDIRECT(ADDRESS($F268,44))=0,INDIRECT(ADDRESS($F268,38))&lt;&gt;"UL"),INDIRECT(ADDRESS($F268,COLUMN())),0),0),IF($G268&gt;0,IF(AND(INDIRECT(ADDRESS($G268,44))=0,INDIRECT(ADDRESS($G268,38))&lt;&gt;"UL"),INDIRECT(ADDRESS($G268,COLUMN())),0),0),IF($H268&gt;0,IF(AND(INDIRECT(ADDRESS($H268,44))=0,INDIRECT(ADDRESS($H268,38))&lt;&gt;"UL"),INDIRECT(ADDRESS($H268,COLUMN())),0),0),IF($I268&gt;0,IF(AND(INDIRECT(ADDRESS($I268,44))=0,INDIRECT(ADDRESS($I268,38))&lt;&gt;"UL"),INDIRECT(ADDRESS($I268,COLUMN())),0),0),IF($J268&gt;0,IF(AND(INDIRECT(ADDRESS($J268,44))=0,INDIRECT(ADDRESS($J268,38))&lt;&gt;"UL"),INDIRECT(ADDRESS($J268,COLUMN())),0),0),IF($K268&gt;0,IF(AND(INDIRECT(ADDRESS($K268,44))=0,INDIRECT(ADDRESS($K268,38))&lt;&gt;"UL"),INDIRECT(ADDRESS($K268,COLUMN())),0),0),IF($L268&gt;0,IF(AND(INDIRECT(ADDRESS($L268,44))=0,INDIRECT(ADDRESS($L268,38))&lt;&gt;"UL"),INDIRECT(ADDRESS($L268,COLUMN())),0),0),IF($M268&gt;0,IF(AND(INDIRECT(ADDRESS($M268,44))=0,INDIRECT(ADDRESS($M268,38))&lt;&gt;"UL"),INDIRECT(ADDRESS($M268,COLUMN())),0),0))</f>
        <v>0.66666666666666663</v>
      </c>
      <c r="CC268" s="57">
        <f t="shared" ca="1" si="203"/>
        <v>2</v>
      </c>
      <c r="CD268" s="57" cm="1">
        <f t="array" aca="1" ref="CD268" ca="1">SUM(IF($C268&gt;0,IF(AND(INDIRECT(ADDRESS($C268,44))=0,INDIRECT(ADDRESS($C268,38))&lt;&gt;"UL"),INDIRECT(ADDRESS($C268,COLUMN())),0),0),IF($D268&gt;0,IF(AND(INDIRECT(ADDRESS($D268,44))=0,INDIRECT(ADDRESS($D268,38))&lt;&gt;"UL"),INDIRECT(ADDRESS($D268,COLUMN())),0),0),IF($E268&gt;0,IF(AND(INDIRECT(ADDRESS($E268,44))=0,INDIRECT(ADDRESS($E268,38))&lt;&gt;"UL"),INDIRECT(ADDRESS($E268,COLUMN())),0),0),IF($F268&gt;0,IF(AND(INDIRECT(ADDRESS($F268,44))=0,INDIRECT(ADDRESS($F268,38))&lt;&gt;"UL"),INDIRECT(ADDRESS($F268,COLUMN())),0),0),IF($G268&gt;0,IF(AND(INDIRECT(ADDRESS($G268,44))=0,INDIRECT(ADDRESS($G268,38))&lt;&gt;"UL"),INDIRECT(ADDRESS($G268,COLUMN())),0),0),IF($H268&gt;0,IF(AND(INDIRECT(ADDRESS($H268,44))=0,INDIRECT(ADDRESS($H268,38))&lt;&gt;"UL"),INDIRECT(ADDRESS($H268,COLUMN())),0),0),IF($I268&gt;0,IF(AND(INDIRECT(ADDRESS($I268,44))=0,INDIRECT(ADDRESS($I268,38))&lt;&gt;"UL"),INDIRECT(ADDRESS($I268,COLUMN())),0),0),IF($J268&gt;0,IF(AND(INDIRECT(ADDRESS($J268,44))=0,INDIRECT(ADDRESS($J268,38))&lt;&gt;"UL"),INDIRECT(ADDRESS($J268,COLUMN())),0),0),IF($K268&gt;0,IF(AND(INDIRECT(ADDRESS($K268,44))=0,INDIRECT(ADDRESS($K268,38))&lt;&gt;"UL"),INDIRECT(ADDRESS($K268,COLUMN())),0),0),IF($L268&gt;0,IF(AND(INDIRECT(ADDRESS($L268,44))=0,INDIRECT(ADDRESS($L268,38))&lt;&gt;"UL"),INDIRECT(ADDRESS($L268,COLUMN())),0),0),IF($M268&gt;0,IF(AND(INDIRECT(ADDRESS($M268,44))=0,INDIRECT(ADDRESS($M268,38))&lt;&gt;"UL"),INDIRECT(ADDRESS($M268,COLUMN())),0),0))</f>
        <v>0.22222222222222221</v>
      </c>
      <c r="CE268" s="57" cm="1">
        <f t="array" aca="1" ref="CE268" ca="1">SUM(IF($C268&gt;0,IF(AND(INDIRECT(ADDRESS($C268,44))=0,INDIRECT(ADDRESS($C268,38))&lt;&gt;"UL"),INDIRECT(ADDRESS($C268,COLUMN())),0),0),IF($D268&gt;0,IF(AND(INDIRECT(ADDRESS($D268,44))=0,INDIRECT(ADDRESS($D268,38))&lt;&gt;"UL"),INDIRECT(ADDRESS($D268,COLUMN())),0),0),IF($E268&gt;0,IF(AND(INDIRECT(ADDRESS($E268,44))=0,INDIRECT(ADDRESS($E268,38))&lt;&gt;"UL"),INDIRECT(ADDRESS($E268,COLUMN())),0),0),IF($F268&gt;0,IF(AND(INDIRECT(ADDRESS($F268,44))=0,INDIRECT(ADDRESS($F268,38))&lt;&gt;"UL"),INDIRECT(ADDRESS($F268,COLUMN())),0),0),IF($G268&gt;0,IF(AND(INDIRECT(ADDRESS($G268,44))=0,INDIRECT(ADDRESS($G268,38))&lt;&gt;"UL"),INDIRECT(ADDRESS($G268,COLUMN())),0),0),IF($H268&gt;0,IF(AND(INDIRECT(ADDRESS($H268,44))=0,INDIRECT(ADDRESS($H268,38))&lt;&gt;"UL"),INDIRECT(ADDRESS($H268,COLUMN())),0),0),IF($I268&gt;0,IF(AND(INDIRECT(ADDRESS($I268,44))=0,INDIRECT(ADDRESS($I268,38))&lt;&gt;"UL"),INDIRECT(ADDRESS($I268,COLUMN())),0),0),IF($J268&gt;0,IF(AND(INDIRECT(ADDRESS($J268,44))=0,INDIRECT(ADDRESS($J268,38))&lt;&gt;"UL"),INDIRECT(ADDRESS($J268,COLUMN())),0),0),IF($K268&gt;0,IF(AND(INDIRECT(ADDRESS($K268,44))=0,INDIRECT(ADDRESS($K268,38))&lt;&gt;"UL"),INDIRECT(ADDRESS($K268,COLUMN())),0),0),IF($L268&gt;0,IF(AND(INDIRECT(ADDRESS($L268,44))=0,INDIRECT(ADDRESS($L268,38))&lt;&gt;"UL"),INDIRECT(ADDRESS($L268,COLUMN())),0),0),IF($M268&gt;0,IF(AND(INDIRECT(ADDRESS($M268,44))=0,INDIRECT(ADDRESS($M268,38))&lt;&gt;"UL"),INDIRECT(ADDRESS($M268,COLUMN())),0),0))</f>
        <v>0.66666666666666663</v>
      </c>
      <c r="CF268" s="57">
        <f t="shared" ca="1" si="204"/>
        <v>0.22222222222222221</v>
      </c>
      <c r="CG268" s="57">
        <f t="shared" ca="1" si="205"/>
        <v>3.3148878257466574</v>
      </c>
      <c r="CH268" s="57">
        <f t="shared" ca="1" si="206"/>
        <v>0.11049626085822191</v>
      </c>
      <c r="CI268" s="19">
        <f t="shared" ca="1" si="207"/>
        <v>16.542371764210401</v>
      </c>
      <c r="CJ268" s="19"/>
      <c r="CK268" s="57" cm="1">
        <f t="array" aca="1" ref="CK268" ca="1">IF(AU268="S", SUM(IF($C268&gt;0,IF(INDIRECT(ADDRESS($C268,43))&lt;&gt;1,INDIRECT(ADDRESS($C268,48)),0),0), IF($D268&gt;0,IF(INDIRECT(ADDRESS($D268,43))&lt;&gt;1,INDIRECT(ADDRESS($D268,48)),0),0), IF($E268&gt;0,IF(INDIRECT(ADDRESS($E268,43))&lt;&gt;1,INDIRECT(ADDRESS($E268,48)),0),0), IF($F268&gt;0,IF(INDIRECT(ADDRESS($F268,43))&lt;&gt;1,INDIRECT(ADDRESS($F268,48)),0),0), IF($G268&gt;0,IF(INDIRECT(ADDRESS($G268,43))&lt;&gt;1,INDIRECT(ADDRESS($G268,48)),0),0), IF($H268&gt;0,IF(INDIRECT(ADDRESS($H268,43))&lt;&gt;1,INDIRECT(ADDRESS($H268,48)),0),0), IF($I268&gt;0,IF(INDIRECT(ADDRESS($I268,43))&lt;&gt;1,INDIRECT(ADDRESS($I268,48)),0),0), IF($J268&gt;0,IF(INDIRECT(ADDRESS($J268,43))&lt;&gt;1,INDIRECT(ADDRESS($J268,48)),0),0), IF($K268&gt;0,IF(INDIRECT(ADDRESS($K268,43))&lt;&gt;1,INDIRECT(ADDRESS($K268,48)),0),0), IF($L268&gt;0,IF(INDIRECT(ADDRESS($L268,43))&lt;&gt;1,INDIRECT(ADDRESS($L268,48)),0),0), IF($M268&gt;0,IF(INDIRECT(ADDRESS($M268,43))&lt;&gt;1,INDIRECT(ADDRESS($M268,48)),0),0)), IF(AU268="L",SUM(IF($C268&gt;0,IF(INDIRECT(ADDRESS($C268,43))&lt;&gt;1,INDIRECT(ADDRESS($C268,50)),0),0), IF($D268&gt;0,IF(INDIRECT(ADDRESS($D268,43))&lt;&gt;1,INDIRECT(ADDRESS($D268,50)),0),0), IF($E268&gt;0,IF(INDIRECT(ADDRESS($E268,43))&lt;&gt;1,INDIRECT(ADDRESS($E268,50)),0),0), IF($F268&gt;0,IF(INDIRECT(ADDRESS($F268,43))&lt;&gt;1,INDIRECT(ADDRESS($F268,50)),0),0), IF($G268&gt;0,IF(INDIRECT(ADDRESS($G268,43))&lt;&gt;1,INDIRECT(ADDRESS($G268,50)),0),0), IF($G268&gt;0,IF(INDIRECT(ADDRESS($G268,43))&lt;&gt;1,INDIRECT(ADDRESS($G268,50)),0),0), IF($H268&gt;0,IF(INDIRECT(ADDRESS($H268,43))&lt;&gt;1,INDIRECT(ADDRESS($H268,50)),0),0), IF($I268&gt;0,IF(INDIRECT(ADDRESS($I268,43))&lt;&gt;1,INDIRECT(ADDRESS($I268,50)),0),0), IF($J268&gt;0,IF(INDIRECT(ADDRESS($J268,43))&lt;&gt;1,INDIRECT(ADDRESS($J268,50)),0),0), IF($K268&gt;0,IF(INDIRECT(ADDRESS($K268,43))&lt;&gt;1,INDIRECT(ADDRESS($K268,50)),0),0), IF($L268&gt;0,IF(INDIRECT(ADDRESS($L268,43))&lt;&gt;1,INDIRECT(ADDRESS($L268,50)),0),0), IF($M268&gt;0,IF(INDIRECT(ADDRESS($M268,43))&lt;&gt;1,INDIRECT(ADDRESS($M268,50)),0),0)), SUM(IF($C268&gt;0,IF(INDIRECT(ADDRESS($C268,43))&lt;&gt;1,INDIRECT(ADDRESS($C268,49)),0),0), IF($D268&gt;0,IF(INDIRECT(ADDRESS($D268,43))&lt;&gt;1,INDIRECT(ADDRESS($D268,49)),0),0), IF($E268&gt;0,IF(INDIRECT(ADDRESS($E268,43))&lt;&gt;1,INDIRECT(ADDRESS($E268,49)),0),0), IF($F268&gt;0,IF(INDIRECT(ADDRESS($F268,43))&lt;&gt;1,INDIRECT(ADDRESS($F268,49)),0),0), IF($G268&gt;0,IF(INDIRECT(ADDRESS($G268,43))&lt;&gt;1,INDIRECT(ADDRESS($G268,49)),0),0), IF($G268&gt;0,IF(INDIRECT(ADDRESS($G268,43))&lt;&gt;1,INDIRECT(ADDRESS($G268,49)),0),0), IF($H268&gt;0,IF(INDIRECT(ADDRESS($H268,43))&lt;&gt;1,INDIRECT(ADDRESS($H268,49)),0),0), IF($I268&gt;0,IF(INDIRECT(ADDRESS($I268,43))&lt;&gt;1,INDIRECT(ADDRESS($I268,49)),0),0), IF($J268&gt;0,IF(INDIRECT(ADDRESS($J268,43))&lt;&gt;1,INDIRECT(ADDRESS($J268,49)),0),0), IF($K268&gt;0,IF(INDIRECT(ADDRESS($K268,43))&lt;&gt;1,INDIRECT(ADDRESS($K268,49)),0),0), IF($L268&gt;0,IF(INDIRECT(ADDRESS($L268,43))&lt;&gt;1,INDIRECT(ADDRESS($L268,49)),0),0), IF($M268&gt;0,IF(INDIRECT(ADDRESS($M268,43))&lt;&gt;1,INDIRECT(ADDRESS($M268,49)),0),0))))</f>
        <v>5.666666666666667</v>
      </c>
      <c r="CL268" s="57" cm="1">
        <f t="array" aca="1" ref="CL268" ca="1">SUM(IF($C268&gt;0,IF(INDIRECT(ADDRESS($C268,44))=1,INDIRECT(ADDRESS($C268,90)),0),0), IF($D268&gt;0,IF(INDIRECT(ADDRESS($D268,44))=1,INDIRECT(ADDRESS($D268,90)),0),0), IF($E268&gt;0,IF(INDIRECT(ADDRESS($E268,44))=1,INDIRECT(ADDRESS($E268,90)),0),0), IF($F268&gt;0,IF(INDIRECT(ADDRESS($F268,44))=1,INDIRECT(ADDRESS($F268,90)),0),0), IF($G268&gt;0,IF(INDIRECT(ADDRESS($G268,44))=1,INDIRECT(ADDRESS($G268,90)),0),0), IF($H268&gt;0,IF(INDIRECT(ADDRESS($H268,44))=1,INDIRECT(ADDRESS($H268,90)),0),0), IF($I268&gt;0,IF(INDIRECT(ADDRESS($I268,44))=1,INDIRECT(ADDRESS($I268,90)),0),0), IF($J268&gt;0,IF(INDIRECT(ADDRESS($J268,44))=1,INDIRECT(ADDRESS($J268,90)),0),0), IF($K268&gt;0,IF(INDIRECT(ADDRESS($K268,44))=1,INDIRECT(ADDRESS($K268,90)),0),0), IF($L268&gt;0,IF(INDIRECT(ADDRESS($L268,44))=1,INDIRECT(ADDRESS($L268,90)),0),0), IF($M268&gt;0,IF(INDIRECT(ADDRESS($M268,44))=1,INDIRECT(ADDRESS($M268,90)),0),0))</f>
        <v>2.3333333333333335</v>
      </c>
      <c r="CM268" s="56">
        <f t="shared" ca="1" si="208"/>
        <v>0.88360168875717937</v>
      </c>
      <c r="CN268" s="59"/>
    </row>
    <row r="269" spans="1:92" x14ac:dyDescent="0.25">
      <c r="A269" s="52" t="s">
        <v>331</v>
      </c>
      <c r="B269" s="67">
        <v>211</v>
      </c>
      <c r="C269" s="67">
        <v>219</v>
      </c>
      <c r="D269" s="67">
        <v>220</v>
      </c>
      <c r="E269" s="67">
        <v>221</v>
      </c>
      <c r="F269" s="67">
        <v>222</v>
      </c>
      <c r="G269" s="67">
        <v>223</v>
      </c>
      <c r="H269" s="67">
        <v>237</v>
      </c>
      <c r="I269" s="67">
        <v>237</v>
      </c>
      <c r="J269" s="67">
        <v>240</v>
      </c>
      <c r="K269" s="67"/>
      <c r="L269" s="67"/>
      <c r="M269" s="67"/>
      <c r="N269" s="67">
        <f ca="1">SUM(INDIRECT(ADDRESS(B269,COLUMN())),IF(C269&gt;0,INDIRECT(ADDRESS(C269,COLUMN())),0),IF(D269&gt;0,INDIRECT(ADDRESS(D269,COLUMN())),0),IF(E269&gt;0,INDIRECT(ADDRESS(E269,COLUMN())),0),IF(F269&gt;0,INDIRECT(ADDRESS(F269,COLUMN())),0),IF(G269&gt;0,INDIRECT(ADDRESS(G269,COLUMN())),0),IF(H269&gt;0,INDIRECT(ADDRESS(H269,COLUMN())),0),IF(I269&gt;0,INDIRECT(ADDRESS(I269,COLUMN())),0),IF(J269&gt;0,INDIRECT(ADDRESS(J269,COLUMN())),0),IF(K269&gt;0,INDIRECT(ADDRESS(K269,COLUMN())),0),IF(L269&gt;0,INDIRECT(ADDRESS(L269,COLUMN())),0),IF(M269&gt;0,INDIRECT(ADDRESS(M269,COLUMN())),0))</f>
        <v>28</v>
      </c>
      <c r="O269" s="67" t="str" cm="1">
        <f t="array" aca="1" ref="O269" ca="1">INDIRECT(ADDRESS($B269,COLUMN()))</f>
        <v>Bomber</v>
      </c>
      <c r="P269" s="67" cm="1">
        <f t="array" aca="1" ref="P269" ca="1">INDIRECT(ADDRESS($B269,COLUMN()))</f>
        <v>6</v>
      </c>
      <c r="Q269" s="67" cm="1">
        <f t="array" aca="1" ref="Q269" ca="1">INDIRECT(ADDRESS($B269,COLUMN()))</f>
        <v>2</v>
      </c>
      <c r="R269" s="67" cm="1">
        <f t="array" aca="1" ref="R269" ca="1">INDIRECT(ADDRESS($B269,COLUMN()))</f>
        <v>0</v>
      </c>
      <c r="S269" s="67" cm="1">
        <f t="array" aca="1" ref="S269" ca="1">INDIRECT(ADDRESS($B269,COLUMN()))</f>
        <v>1</v>
      </c>
      <c r="T269" s="67" t="str" cm="1">
        <f t="array" aca="1" ref="T269" ca="1">INDIRECT(ADDRESS($B269,COLUMN()))</f>
        <v>1-3</v>
      </c>
      <c r="U269" s="67" cm="1">
        <f t="array" aca="1" ref="U269" ca="1">INDIRECT(ADDRESS($B269,COLUMN()))</f>
        <v>3</v>
      </c>
      <c r="V269" s="67" cm="1">
        <f t="array" aca="1" ref="V269" ca="1">INDIRECT(ADDRESS($B269,COLUMN()))</f>
        <v>0</v>
      </c>
      <c r="W269" s="67" cm="1">
        <f t="array" aca="1" ref="W269" ca="1">INDIRECT(ADDRESS($B269,COLUMN()))</f>
        <v>5</v>
      </c>
      <c r="X269" s="67" cm="1">
        <f t="array" aca="1" ref="X269" ca="1">INDIRECT(ADDRESS($B269,COLUMN()))</f>
        <v>4</v>
      </c>
      <c r="Y269" s="67" cm="1">
        <f t="array" aca="1" ref="Y269" ca="1">INDIRECT(ADDRESS($B269,COLUMN()))</f>
        <v>2</v>
      </c>
      <c r="Z269" s="67" cm="1">
        <f t="array" aca="1" ref="Z269" ca="1">INDIRECT(ADDRESS($B269,COLUMN()))</f>
        <v>4</v>
      </c>
      <c r="AA269" s="67" cm="1">
        <f t="array" aca="1" ref="AA269" ca="1">INDIRECT(ADDRESS($B269,COLUMN()))</f>
        <v>0</v>
      </c>
      <c r="AB269" s="56">
        <f t="shared" ca="1" si="209"/>
        <v>0.5386419660981433</v>
      </c>
      <c r="AC269" s="56">
        <f t="shared" ca="1" si="191"/>
        <v>0.62320660966407182</v>
      </c>
      <c r="AD269" s="56">
        <f t="shared" ca="1" si="192"/>
        <v>3.2515127460734186</v>
      </c>
      <c r="AF269" s="52"/>
      <c r="AG269" s="52"/>
      <c r="AH269" s="57"/>
      <c r="AI269" s="57"/>
      <c r="AJ269" s="57"/>
      <c r="AK269" s="57"/>
      <c r="AL269" s="57"/>
      <c r="AM269" s="57"/>
      <c r="AN269" s="57"/>
      <c r="AO269" s="57"/>
      <c r="AP269" s="57"/>
      <c r="AQ269" s="57"/>
      <c r="AR269" s="57"/>
      <c r="AS269" s="57"/>
      <c r="AT269" s="52"/>
      <c r="AU269" s="54" t="s">
        <v>33</v>
      </c>
      <c r="AV269" s="57" cm="1">
        <f t="array" aca="1" ref="AV269" ca="1">SUM(IF($C269&gt;0,IF(AND(INDIRECT(ADDRESS($C269,44))=0,INDIRECT(ADDRESS($C269,38))="UL",ISERROR(SEARCH("Rear",INDIRECT(ADDRESS($C269,33)))),ISERROR(SEARCH("Side",INDIRECT(ADDRESS($C269,33))))),INDIRECT(ADDRESS($C269,COLUMN())),0),0),IF($D269&gt;0,IF(AND(INDIRECT(ADDRESS($D269,44))=0,INDIRECT(ADDRESS($D269,38))="UL",ISERROR(SEARCH("Rear",INDIRECT(ADDRESS($D269,33)))),ISERROR(SEARCH("Side",INDIRECT(ADDRESS($D269,33))))),INDIRECT(ADDRESS($D269,COLUMN())),0),0),IF($E269&gt;0,IF(AND(INDIRECT(ADDRESS($E269,44))=0,INDIRECT(ADDRESS($E269,38))="UL",ISERROR(SEARCH("Rear",INDIRECT(ADDRESS($E269,33)))),ISERROR(SEARCH("Side",INDIRECT(ADDRESS($E269,33))))),INDIRECT(ADDRESS($E269,COLUMN())),0),0),IF($F269&gt;0,IF(AND(INDIRECT(ADDRESS($F269,44))=0,INDIRECT(ADDRESS($F269,38))="UL",ISERROR(SEARCH("Rear",INDIRECT(ADDRESS($F269,33)))),ISERROR(SEARCH("Side",INDIRECT(ADDRESS($F269,33))))),INDIRECT(ADDRESS($F269,COLUMN())),0),0),IF($G269&gt;0,IF(AND(INDIRECT(ADDRESS($G269,44))=0,INDIRECT(ADDRESS($G269,38))="UL",ISERROR(SEARCH("Rear",INDIRECT(ADDRESS($G269,33)))),ISERROR(SEARCH("Side",INDIRECT(ADDRESS($G269,33))))),INDIRECT(ADDRESS($G269,COLUMN())),0),0),IF($H269&gt;0,IF(AND(INDIRECT(ADDRESS($H269,44))=0,INDIRECT(ADDRESS($H269,38))="UL",ISERROR(SEARCH("Rear",INDIRECT(ADDRESS($H269,33)))),ISERROR(SEARCH("Side",INDIRECT(ADDRESS($H269,33))))),INDIRECT(ADDRESS($H269,COLUMN())),0),0),IF($I269&gt;0,IF(AND(INDIRECT(ADDRESS($I269,44))=0,INDIRECT(ADDRESS($I269,38))="UL",ISERROR(SEARCH("Rear",INDIRECT(ADDRESS($I269,33)))),ISERROR(SEARCH("Side",INDIRECT(ADDRESS($I269,33))))),INDIRECT(ADDRESS($I269,COLUMN())),0),0),IF($J269&gt;0,IF(AND(INDIRECT(ADDRESS($J269,44))=0,INDIRECT(ADDRESS($J269,38))="UL",ISERROR(SEARCH("Rear",INDIRECT(ADDRESS($J269,33)))),ISERROR(SEARCH("Side",INDIRECT(ADDRESS($J269,33))))),INDIRECT(ADDRESS($J269,COLUMN())),0),0),IF($K269&gt;0,IF(AND(INDIRECT(ADDRESS($K269,44))=0,INDIRECT(ADDRESS($K269,38))="UL",ISERROR(SEARCH("Rear",INDIRECT(ADDRESS($K269,33)))),ISERROR(SEARCH("Side",INDIRECT(ADDRESS($K269,33))))),INDIRECT(ADDRESS($K269,COLUMN())),0),0),IF($L269&gt;0,IF(AND(INDIRECT(ADDRESS($L269,44))=0,INDIRECT(ADDRESS($L269,38))="UL",ISERROR(SEARCH("Rear",INDIRECT(ADDRESS($L269,33)))),ISERROR(SEARCH("Side",INDIRECT(ADDRESS($L269,33))))),INDIRECT(ADDRESS($L269,COLUMN())),0),0),IF($M269&gt;0,IF(AND(INDIRECT(ADDRESS($M269,44))=0,INDIRECT(ADDRESS($M269,38))="UL",ISERROR(SEARCH("Rear",INDIRECT(ADDRESS($M269,33)))),ISERROR(SEARCH("Side",INDIRECT(ADDRESS($M269,33))))),INDIRECT(ADDRESS($M269,COLUMN())),0),0))</f>
        <v>0.99999999999999989</v>
      </c>
      <c r="AW269" s="57" cm="1">
        <f t="array" aca="1" ref="AW269" ca="1">SUM(IF($C269&gt;0,IF(AND(INDIRECT(ADDRESS($C269,44))=0,INDIRECT(ADDRESS($C269,38))="UL",ISERROR(SEARCH("Rear",INDIRECT(ADDRESS($C269,33)))),ISERROR(SEARCH("Side",INDIRECT(ADDRESS($C269,33))))),INDIRECT(ADDRESS($C269,COLUMN())),0),0),IF($D269&gt;0,IF(AND(INDIRECT(ADDRESS($D269,44))=0,INDIRECT(ADDRESS($D269,38))="UL",ISERROR(SEARCH("Rear",INDIRECT(ADDRESS($D269,33)))),ISERROR(SEARCH("Side",INDIRECT(ADDRESS($D269,33))))),INDIRECT(ADDRESS($D269,COLUMN())),0),0),IF($E269&gt;0,IF(AND(INDIRECT(ADDRESS($E269,44))=0,INDIRECT(ADDRESS($E269,38))="UL",ISERROR(SEARCH("Rear",INDIRECT(ADDRESS($E269,33)))),ISERROR(SEARCH("Side",INDIRECT(ADDRESS($E269,33))))),INDIRECT(ADDRESS($E269,COLUMN())),0),0),IF($F269&gt;0,IF(AND(INDIRECT(ADDRESS($F269,44))=0,INDIRECT(ADDRESS($F269,38))="UL",ISERROR(SEARCH("Rear",INDIRECT(ADDRESS($F269,33)))),ISERROR(SEARCH("Side",INDIRECT(ADDRESS($F269,33))))),INDIRECT(ADDRESS($F269,COLUMN())),0),0),IF($G269&gt;0,IF(AND(INDIRECT(ADDRESS($G269,44))=0,INDIRECT(ADDRESS($G269,38))="UL",ISERROR(SEARCH("Rear",INDIRECT(ADDRESS($G269,33)))),ISERROR(SEARCH("Side",INDIRECT(ADDRESS($G269,33))))),INDIRECT(ADDRESS($G269,COLUMN())),0),0),IF($H269&gt;0,IF(AND(INDIRECT(ADDRESS($H269,44))=0,INDIRECT(ADDRESS($H269,38))="UL",ISERROR(SEARCH("Rear",INDIRECT(ADDRESS($H269,33)))),ISERROR(SEARCH("Side",INDIRECT(ADDRESS($H269,33))))),INDIRECT(ADDRESS($H269,COLUMN())),0),0),IF($I269&gt;0,IF(AND(INDIRECT(ADDRESS($I269,44))=0,INDIRECT(ADDRESS($I269,38))="UL",ISERROR(SEARCH("Rear",INDIRECT(ADDRESS($I269,33)))),ISERROR(SEARCH("Side",INDIRECT(ADDRESS($I269,33))))),INDIRECT(ADDRESS($I269,COLUMN())),0),0),IF($J269&gt;0,IF(AND(INDIRECT(ADDRESS($J269,44))=0,INDIRECT(ADDRESS($J269,38))="UL",ISERROR(SEARCH("Rear",INDIRECT(ADDRESS($J269,33)))),ISERROR(SEARCH("Side",INDIRECT(ADDRESS($J269,33))))),INDIRECT(ADDRESS($J269,COLUMN())),0),0),IF($K269&gt;0,IF(AND(INDIRECT(ADDRESS($K269,44))=0,INDIRECT(ADDRESS($K269,38))="UL",ISERROR(SEARCH("Rear",INDIRECT(ADDRESS($K269,33)))),ISERROR(SEARCH("Side",INDIRECT(ADDRESS($K269,33))))),INDIRECT(ADDRESS($K269,COLUMN())),0),0),IF($L269&gt;0,IF(AND(INDIRECT(ADDRESS($L269,44))=0,INDIRECT(ADDRESS($L269,38))="UL",ISERROR(SEARCH("Rear",INDIRECT(ADDRESS($L269,33)))),ISERROR(SEARCH("Side",INDIRECT(ADDRESS($L269,33))))),INDIRECT(ADDRESS($L269,COLUMN())),0),0),IF($M269&gt;0,IF(AND(INDIRECT(ADDRESS($M269,44))=0,INDIRECT(ADDRESS($M269,38))="UL",ISERROR(SEARCH("Rear",INDIRECT(ADDRESS($M269,33)))),ISERROR(SEARCH("Side",INDIRECT(ADDRESS($M269,33))))),INDIRECT(ADDRESS($M269,COLUMN())),0),0))</f>
        <v>0.66666666666666663</v>
      </c>
      <c r="AX269" s="57" cm="1">
        <f t="array" aca="1" ref="AX269" ca="1">SUM(IF($C269&gt;0,IF(AND(INDIRECT(ADDRESS($C269,44))=0,INDIRECT(ADDRESS($C269,38))="UL",ISERROR(SEARCH("Rear",INDIRECT(ADDRESS($C269,33)))),ISERROR(SEARCH("Side",INDIRECT(ADDRESS($C269,33))))),INDIRECT(ADDRESS($C269,COLUMN())),0),0),IF($D269&gt;0,IF(AND(INDIRECT(ADDRESS($D269,44))=0,INDIRECT(ADDRESS($D269,38))="UL",ISERROR(SEARCH("Rear",INDIRECT(ADDRESS($D269,33)))),ISERROR(SEARCH("Side",INDIRECT(ADDRESS($D269,33))))),INDIRECT(ADDRESS($D269,COLUMN())),0),0),IF($E269&gt;0,IF(AND(INDIRECT(ADDRESS($E269,44))=0,INDIRECT(ADDRESS($E269,38))="UL",ISERROR(SEARCH("Rear",INDIRECT(ADDRESS($E269,33)))),ISERROR(SEARCH("Side",INDIRECT(ADDRESS($E269,33))))),INDIRECT(ADDRESS($E269,COLUMN())),0),0),IF($F269&gt;0,IF(AND(INDIRECT(ADDRESS($F269,44))=0,INDIRECT(ADDRESS($F269,38))="UL",ISERROR(SEARCH("Rear",INDIRECT(ADDRESS($F269,33)))),ISERROR(SEARCH("Side",INDIRECT(ADDRESS($F269,33))))),INDIRECT(ADDRESS($F269,COLUMN())),0),0),IF($G269&gt;0,IF(AND(INDIRECT(ADDRESS($G269,44))=0,INDIRECT(ADDRESS($G269,38))="UL",ISERROR(SEARCH("Rear",INDIRECT(ADDRESS($G269,33)))),ISERROR(SEARCH("Side",INDIRECT(ADDRESS($G269,33))))),INDIRECT(ADDRESS($G269,COLUMN())),0),0),IF($H269&gt;0,IF(AND(INDIRECT(ADDRESS($H269,44))=0,INDIRECT(ADDRESS($H269,38))="UL",ISERROR(SEARCH("Rear",INDIRECT(ADDRESS($H269,33)))),ISERROR(SEARCH("Side",INDIRECT(ADDRESS($H269,33))))),INDIRECT(ADDRESS($H269,COLUMN())),0),0),IF($I269&gt;0,IF(AND(INDIRECT(ADDRESS($I269,44))=0,INDIRECT(ADDRESS($I269,38))="UL",ISERROR(SEARCH("Rear",INDIRECT(ADDRESS($I269,33)))),ISERROR(SEARCH("Side",INDIRECT(ADDRESS($I269,33))))),INDIRECT(ADDRESS($I269,COLUMN())),0),0),IF($J269&gt;0,IF(AND(INDIRECT(ADDRESS($J269,44))=0,INDIRECT(ADDRESS($J269,38))="UL",ISERROR(SEARCH("Rear",INDIRECT(ADDRESS($J269,33)))),ISERROR(SEARCH("Side",INDIRECT(ADDRESS($J269,33))))),INDIRECT(ADDRESS($J269,COLUMN())),0),0),IF($K269&gt;0,IF(AND(INDIRECT(ADDRESS($K269,44))=0,INDIRECT(ADDRESS($K269,38))="UL",ISERROR(SEARCH("Rear",INDIRECT(ADDRESS($K269,33)))),ISERROR(SEARCH("Side",INDIRECT(ADDRESS($K269,33))))),INDIRECT(ADDRESS($K269,COLUMN())),0),0),IF($L269&gt;0,IF(AND(INDIRECT(ADDRESS($L269,44))=0,INDIRECT(ADDRESS($L269,38))="UL",ISERROR(SEARCH("Rear",INDIRECT(ADDRESS($L269,33)))),ISERROR(SEARCH("Side",INDIRECT(ADDRESS($L269,33))))),INDIRECT(ADDRESS($L269,COLUMN())),0),0),IF($M269&gt;0,IF(AND(INDIRECT(ADDRESS($M269,44))=0,INDIRECT(ADDRESS($M269,38))="UL",ISERROR(SEARCH("Rear",INDIRECT(ADDRESS($M269,33)))),ISERROR(SEARCH("Side",INDIRECT(ADDRESS($M269,33))))),INDIRECT(ADDRESS($M269,COLUMN())),0),0))</f>
        <v>0</v>
      </c>
      <c r="AY269" s="58">
        <f t="shared" ca="1" si="193"/>
        <v>0.99999999999999989</v>
      </c>
      <c r="AZ269" s="58">
        <f t="shared" ca="1" si="194"/>
        <v>0.55555555555555547</v>
      </c>
      <c r="BA269" s="58" cm="1">
        <f t="array" aca="1" ref="BA269" ca="1">SUM(IF($C269&gt;0,IF(AND(INDIRECT(ADDRESS($C269,44))=0,INDIRECT(ADDRESS($C269,38))="UL"),INDIRECT(ADDRESS($C269,COLUMN())),0),0),IF($D269&gt;0,IF(AND(INDIRECT(ADDRESS($D269,44))=0,INDIRECT(ADDRESS($D269,38))="UL"),INDIRECT(ADDRESS($D269,COLUMN())),0),0),IF($E269&gt;0,IF(AND(INDIRECT(ADDRESS($E269,44))=0,INDIRECT(ADDRESS($E269,38))="UL"),INDIRECT(ADDRESS($E269,COLUMN())),0),0),IF($F269&gt;0,IF(AND(INDIRECT(ADDRESS($F269,44))=0,INDIRECT(ADDRESS($F269,38))="UL"),INDIRECT(ADDRESS($F269,COLUMN())),0),0),IF($G269&gt;0,IF(AND(INDIRECT(ADDRESS($G269,44))=0,INDIRECT(ADDRESS($G269,38))="UL"),INDIRECT(ADDRESS($G269,COLUMN())),0),0),IF($H269&gt;0,IF(AND(INDIRECT(ADDRESS($H269,44))=0,INDIRECT(ADDRESS($H269,38))="UL"),INDIRECT(ADDRESS($H269,COLUMN())),0),0),IF($I269&gt;0,IF(AND(INDIRECT(ADDRESS($I269,44))=0,INDIRECT(ADDRESS($I269,38))="UL"),INDIRECT(ADDRESS($I269,COLUMN())),0),0),IF($J269&gt;0,IF(AND(INDIRECT(ADDRESS($J269,44))=0,INDIRECT(ADDRESS($J269,38))="UL"),INDIRECT(ADDRESS($J269,COLUMN())),0),0),IF($K269&gt;0,IF(AND(INDIRECT(ADDRESS($K269,44))=0,INDIRECT(ADDRESS($K269,38))="UL"),INDIRECT(ADDRESS($K269,COLUMN())),0),0),IF($L269&gt;0,IF(AND(INDIRECT(ADDRESS($L269,44))=0,INDIRECT(ADDRESS($L269,38))="UL"),INDIRECT(ADDRESS($L269,COLUMN())),0),0),IF($M269&gt;0,IF(AND(INDIRECT(ADDRESS($M269,44))=0,INDIRECT(ADDRESS($M269,38))="UL"),INDIRECT(ADDRESS($M269,COLUMN())),0),0))</f>
        <v>0.45432098765432094</v>
      </c>
      <c r="BB269" s="58" cm="1">
        <f t="array" aca="1" ref="BB269" ca="1">SUM(IF($C269&gt;0,IF(AND(INDIRECT(ADDRESS($C269,44))=0,INDIRECT(ADDRESS($C269,38))="UL"),INDIRECT(ADDRESS($C269,COLUMN())),0),0),IF($D269&gt;0,IF(AND(INDIRECT(ADDRESS($D269,44))=0,INDIRECT(ADDRESS($D269,38))="UL"),INDIRECT(ADDRESS($D269,COLUMN())),0),0),IF($E269&gt;0,IF(AND(INDIRECT(ADDRESS($E269,44))=0,INDIRECT(ADDRESS($E269,38))="UL"),INDIRECT(ADDRESS($E269,COLUMN())),0),0),IF($F269&gt;0,IF(AND(INDIRECT(ADDRESS($F269,44))=0,INDIRECT(ADDRESS($F269,38))="UL"),INDIRECT(ADDRESS($F269,COLUMN())),0),0),IF($G269&gt;0,IF(AND(INDIRECT(ADDRESS($G269,44))=0,INDIRECT(ADDRESS($G269,38))="UL"),INDIRECT(ADDRESS($G269,COLUMN())),0),0),IF($H269&gt;0,IF(AND(INDIRECT(ADDRESS($H269,44))=0,INDIRECT(ADDRESS($H269,38))="UL"),INDIRECT(ADDRESS($H269,COLUMN())),0),0),IF($I269&gt;0,IF(AND(INDIRECT(ADDRESS($I269,44))=0,INDIRECT(ADDRESS($I269,38))="UL"),INDIRECT(ADDRESS($I269,COLUMN())),0),0),IF($J269&gt;0,IF(AND(INDIRECT(ADDRESS($J269,44))=0,INDIRECT(ADDRESS($J269,38))="UL"),INDIRECT(ADDRESS($J269,COLUMN())),0),0),IF($K269&gt;0,IF(AND(INDIRECT(ADDRESS($K269,44))=0,INDIRECT(ADDRESS($K269,38))="UL"),INDIRECT(ADDRESS($K269,COLUMN())),0),0),IF($L269&gt;0,IF(AND(INDIRECT(ADDRESS($L269,44))=0,INDIRECT(ADDRESS($L269,38))="UL"),INDIRECT(ADDRESS($L269,COLUMN())),0),0),IF($M269&gt;0,IF(AND(INDIRECT(ADDRESS($M269,44))=0,INDIRECT(ADDRESS($M269,38))="UL"),INDIRECT(ADDRESS($M269,COLUMN())),0),0))</f>
        <v>0.62391534391534387</v>
      </c>
      <c r="BC269" s="58" cm="1">
        <f t="array" aca="1" ref="BC269" ca="1">SUM(IF($C269&gt;0,IF(AND(INDIRECT(ADDRESS($C269,44))=0,INDIRECT(ADDRESS($C269,38))="UL"),INDIRECT(ADDRESS($C269,COLUMN())),0),0),IF($D269&gt;0,IF(AND(INDIRECT(ADDRESS($D269,44))=0,INDIRECT(ADDRESS($D269,38))="UL"),INDIRECT(ADDRESS($D269,COLUMN())),0),0),IF($E269&gt;0,IF(AND(INDIRECT(ADDRESS($E269,44))=0,INDIRECT(ADDRESS($E269,38))="UL"),INDIRECT(ADDRESS($E269,COLUMN())),0),0),IF($F269&gt;0,IF(AND(INDIRECT(ADDRESS($F269,44))=0,INDIRECT(ADDRESS($F269,38))="UL"),INDIRECT(ADDRESS($F269,COLUMN())),0),0),IF($G269&gt;0,IF(AND(INDIRECT(ADDRESS($G269,44))=0,INDIRECT(ADDRESS($G269,38))="UL"),INDIRECT(ADDRESS($G269,COLUMN())),0),0),IF($H269&gt;0,IF(AND(INDIRECT(ADDRESS($H269,44))=0,INDIRECT(ADDRESS($H269,38))="UL"),INDIRECT(ADDRESS($H269,COLUMN())),0),0),IF($I269&gt;0,IF(AND(INDIRECT(ADDRESS($I269,44))=0,INDIRECT(ADDRESS($I269,38))="UL"),INDIRECT(ADDRESS($I269,COLUMN())),0),0),IF($J269&gt;0,IF(AND(INDIRECT(ADDRESS($J269,44))=0,INDIRECT(ADDRESS($J269,38))="UL"),INDIRECT(ADDRESS($J269,COLUMN())),0),0),IF($K269&gt;0,IF(AND(INDIRECT(ADDRESS($K269,44))=0,INDIRECT(ADDRESS($K269,38))="UL"),INDIRECT(ADDRESS($K269,COLUMN())),0),0),IF($L269&gt;0,IF(AND(INDIRECT(ADDRESS($L269,44))=0,INDIRECT(ADDRESS($L269,38))="UL"),INDIRECT(ADDRESS($L269,COLUMN())),0),0),IF($M269&gt;0,IF(AND(INDIRECT(ADDRESS($M269,44))=0,INDIRECT(ADDRESS($M269,38))="UL"),INDIRECT(ADDRESS($M269,COLUMN())),0),0))</f>
        <v>0.35259259259259257</v>
      </c>
      <c r="BD269" s="58" cm="1">
        <f t="array" aca="1" ref="BD269" ca="1">SUM(IF($C269&gt;0,IF(AND(INDIRECT(ADDRESS($C269,44))=0,INDIRECT(ADDRESS($C269,38))="UL"),INDIRECT(ADDRESS($C269,COLUMN())),0),0),IF($D269&gt;0,IF(AND(INDIRECT(ADDRESS($D269,44))=0,INDIRECT(ADDRESS($D269,38))="UL"),INDIRECT(ADDRESS($D269,COLUMN())),0),0),IF($E269&gt;0,IF(AND(INDIRECT(ADDRESS($E269,44))=0,INDIRECT(ADDRESS($E269,38))="UL"),INDIRECT(ADDRESS($E269,COLUMN())),0),0),IF($F269&gt;0,IF(AND(INDIRECT(ADDRESS($F269,44))=0,INDIRECT(ADDRESS($F269,38))="UL"),INDIRECT(ADDRESS($F269,COLUMN())),0),0),IF($G269&gt;0,IF(AND(INDIRECT(ADDRESS($G269,44))=0,INDIRECT(ADDRESS($G269,38))="UL"),INDIRECT(ADDRESS($G269,COLUMN())),0),0),IF($H269&gt;0,IF(AND(INDIRECT(ADDRESS($H269,44))=0,INDIRECT(ADDRESS($H269,38))="UL"),INDIRECT(ADDRESS($H269,COLUMN())),0),0),IF($I269&gt;0,IF(AND(INDIRECT(ADDRESS($I269,44))=0,INDIRECT(ADDRESS($I269,38))="UL"),INDIRECT(ADDRESS($I269,COLUMN())),0),0),IF($J269&gt;0,IF(AND(INDIRECT(ADDRESS($J269,44))=0,INDIRECT(ADDRESS($J269,38))="UL"),INDIRECT(ADDRESS($J269,COLUMN())),0),0),IF($K269&gt;0,IF(AND(INDIRECT(ADDRESS($K269,44))=0,INDIRECT(ADDRESS($K269,38))="UL"),INDIRECT(ADDRESS($K269,COLUMN())),0),0),IF($L269&gt;0,IF(AND(INDIRECT(ADDRESS($L269,44))=0,INDIRECT(ADDRESS($L269,38))="UL"),INDIRECT(ADDRESS($L269,COLUMN())),0),0),IF($M269&gt;0,IF(AND(INDIRECT(ADDRESS($M269,44))=0,INDIRECT(ADDRESS($M269,38))="UL"),INDIRECT(ADDRESS($M269,COLUMN())),0),0))</f>
        <v>0.58850088183421512</v>
      </c>
      <c r="BE269" s="57">
        <f t="shared" ca="1" si="195"/>
        <v>0.45432098765432094</v>
      </c>
      <c r="BF269" s="57" cm="1">
        <f t="array" aca="1" ref="BF269" ca="1">SUM(IF($C269&gt;0,IF(INDIRECT(ADDRESS($C269,45))=1,INDIRECT(ADDRESS($C269,52))*INDIRECT(ADDRESS($C269,42))/5,0),0), IF($D269&gt;0,IF(INDIRECT(ADDRESS($D269,45))=1,INDIRECT(ADDRESS($D269,52))*INDIRECT(ADDRESS($D269,42))/5,0),0), IF($E269&gt;0,IF(INDIRECT(ADDRESS($E269,45))=1,INDIRECT(ADDRESS($E269,52))*INDIRECT(ADDRESS($E269,42))/5,0),0), IF($F269&gt;0,IF(INDIRECT(ADDRESS($F269,45))=1,INDIRECT(ADDRESS($F269,52))*INDIRECT(ADDRESS($F269,42))/5,0),0), IF($G269&gt;0,IF(INDIRECT(ADDRESS($G269,45))=1,INDIRECT(ADDRESS($G269,52))*INDIRECT(ADDRESS($G269,42))/5,0),0), IF($H269&gt;0,IF(INDIRECT(ADDRESS($H269,45))=1,INDIRECT(ADDRESS($H269,52))*INDIRECT(ADDRESS($H269,42))/5,0),0)
)*$BF$296/100</f>
        <v>6.6666666666666666E-2</v>
      </c>
      <c r="BG269" s="19">
        <v>1</v>
      </c>
      <c r="BH269" s="57" cm="1">
        <f t="array" aca="1" ref="BH269" ca="1">SUM(IF($C269&gt;0,IF(AND(INDIRECT(ADDRESS($C269,44))=0,INDIRECT(ADDRESS($C269,38))&lt;&gt;"UL"),INDIRECT(ADDRESS($C269,COLUMN()-12)),0),0), IF($D269&gt;0,IF(AND(INDIRECT(ADDRESS($D269,44))=0,INDIRECT(ADDRESS($D269,38))&lt;&gt;"UL"),INDIRECT(ADDRESS($D269,COLUMN()-12)),0),0), IF($E269&gt;0,IF(AND(INDIRECT(ADDRESS($E269,44))=0,INDIRECT(ADDRESS($E269,38))&lt;&gt;"UL"),INDIRECT(ADDRESS($E269,COLUMN()-12)),0),0), IF($F269&gt;0,IF(AND(INDIRECT(ADDRESS($F269,44))=0,INDIRECT(ADDRESS($F269,38))&lt;&gt;"UL"),INDIRECT(ADDRESS($F269,COLUMN()-12)),0),0), IF($G269&gt;0,IF(AND(INDIRECT(ADDRESS($G269,44))=0,INDIRECT(ADDRESS($G269,38))&lt;&gt;"UL"),INDIRECT(ADDRESS($G269,COLUMN()-12)),0),0), IF($H269&gt;0,IF(AND(INDIRECT(ADDRESS($H269,44))=0,INDIRECT(ADDRESS($H269,38))&lt;&gt;"UL"),INDIRECT(ADDRESS($H269,COLUMN()-12)),0),0), IF($I269&gt;0,IF(AND(INDIRECT(ADDRESS($I269,44))=0,INDIRECT(ADDRESS($I269,38))&lt;&gt;"UL"),INDIRECT(ADDRESS($I269,COLUMN()-12)),0),0), IF($J269&gt;0,IF(AND(INDIRECT(ADDRESS($J269,44))=0,INDIRECT(ADDRESS($J269,38))&lt;&gt;"UL"),INDIRECT(ADDRESS($J269,COLUMN()-12)),0),0), IF($K269&gt;0,IF(AND(INDIRECT(ADDRESS($K269,44))=0,INDIRECT(ADDRESS($K269,38))&lt;&gt;"UL"),INDIRECT(ADDRESS($K269,COLUMN()-12)),0),0), IF($L269&gt;0,IF(AND(INDIRECT(ADDRESS($L269,44))=0,INDIRECT(ADDRESS($L269,38))&lt;&gt;"UL"),INDIRECT(ADDRESS($L269,COLUMN()-12)),0),0), IF($M269&gt;0,IF(AND(INDIRECT(ADDRESS($M269,44))=0,INDIRECT(ADDRESS($M269,38))&lt;&gt;"UL"),INDIRECT(ADDRESS($M269,COLUMN()-12)),0),0))</f>
        <v>1.3333333333333333</v>
      </c>
      <c r="BI269" s="57" cm="1">
        <f t="array" aca="1" ref="BI269" ca="1">SUM(IF($C269&gt;0,IF(AND(INDIRECT(ADDRESS($C269,44))=0,INDIRECT(ADDRESS($C269,38))&lt;&gt;"UL"),INDIRECT(ADDRESS($C269,COLUMN()-12)),0),0), IF($D269&gt;0,IF(AND(INDIRECT(ADDRESS($D269,44))=0,INDIRECT(ADDRESS($D269,38))&lt;&gt;"UL"),INDIRECT(ADDRESS($D269,COLUMN()-12)),0),0), IF($E269&gt;0,IF(AND(INDIRECT(ADDRESS($E269,44))=0,INDIRECT(ADDRESS($E269,38))&lt;&gt;"UL"),INDIRECT(ADDRESS($E269,COLUMN()-12)),0),0), IF($F269&gt;0,IF(AND(INDIRECT(ADDRESS($F269,44))=0,INDIRECT(ADDRESS($F269,38))&lt;&gt;"UL"),INDIRECT(ADDRESS($F269,COLUMN()-12)),0),0), IF($G269&gt;0,IF(AND(INDIRECT(ADDRESS($G269,44))=0,INDIRECT(ADDRESS($G269,38))&lt;&gt;"UL"),INDIRECT(ADDRESS($G269,COLUMN()-12)),0),0), IF($H269&gt;0,IF(AND(INDIRECT(ADDRESS($H269,44))=0,INDIRECT(ADDRESS($H269,38))&lt;&gt;"UL"),INDIRECT(ADDRESS($H269,COLUMN()-12)),0),0), IF($I269&gt;0,IF(AND(INDIRECT(ADDRESS($I269,44))=0,INDIRECT(ADDRESS($I269,38))&lt;&gt;"UL"),INDIRECT(ADDRESS($I269,COLUMN()-12)),0),0), IF($J269&gt;0,IF(AND(INDIRECT(ADDRESS($J269,44))=0,INDIRECT(ADDRESS($J269,38))&lt;&gt;"UL"),INDIRECT(ADDRESS($J269,COLUMN()-12)),0),0), IF($K269&gt;0,IF(AND(INDIRECT(ADDRESS($K269,44))=0,INDIRECT(ADDRESS($K269,38))&lt;&gt;"UL"),INDIRECT(ADDRESS($K269,COLUMN()-12)),0),0), IF($L269&gt;0,IF(AND(INDIRECT(ADDRESS($L269,44))=0,INDIRECT(ADDRESS($L269,38))&lt;&gt;"UL"),INDIRECT(ADDRESS($L269,COLUMN()-12)),0),0), IF($M269&gt;0,IF(AND(INDIRECT(ADDRESS($M269,44))=0,INDIRECT(ADDRESS($M269,38))&lt;&gt;"UL"),INDIRECT(ADDRESS($M269,COLUMN()-12)),0),0))</f>
        <v>0.88888888888888884</v>
      </c>
      <c r="BJ269" s="57" cm="1">
        <f t="array" aca="1" ref="BJ269" ca="1">SUM(IF($C269&gt;0,IF(AND(INDIRECT(ADDRESS($C269,44))=0,INDIRECT(ADDRESS($C269,38))&lt;&gt;"UL"),INDIRECT(ADDRESS($C269,COLUMN()-12)),0),0), IF($D269&gt;0,IF(AND(INDIRECT(ADDRESS($D269,44))=0,INDIRECT(ADDRESS($D269,38))&lt;&gt;"UL"),INDIRECT(ADDRESS($D269,COLUMN()-12)),0),0), IF($E269&gt;0,IF(AND(INDIRECT(ADDRESS($E269,44))=0,INDIRECT(ADDRESS($E269,38))&lt;&gt;"UL"),INDIRECT(ADDRESS($E269,COLUMN()-12)),0),0), IF($F269&gt;0,IF(AND(INDIRECT(ADDRESS($F269,44))=0,INDIRECT(ADDRESS($F269,38))&lt;&gt;"UL"),INDIRECT(ADDRESS($F269,COLUMN()-12)),0),0), IF($G269&gt;0,IF(AND(INDIRECT(ADDRESS($G269,44))=0,INDIRECT(ADDRESS($G269,38))&lt;&gt;"UL"),INDIRECT(ADDRESS($G269,COLUMN()-12)),0),0), IF($H269&gt;0,IF(AND(INDIRECT(ADDRESS($H269,44))=0,INDIRECT(ADDRESS($H269,38))&lt;&gt;"UL"),INDIRECT(ADDRESS($H269,COLUMN()-12)),0),0), IF($I269&gt;0,IF(AND(INDIRECT(ADDRESS($I269,44))=0,INDIRECT(ADDRESS($I269,38))&lt;&gt;"UL"),INDIRECT(ADDRESS($I269,COLUMN()-12)),0),0), IF($J269&gt;0,IF(AND(INDIRECT(ADDRESS($J269,44))=0,INDIRECT(ADDRESS($J269,38))&lt;&gt;"UL"),INDIRECT(ADDRESS($J269,COLUMN()-12)),0),0), IF($K269&gt;0,IF(AND(INDIRECT(ADDRESS($K269,44))=0,INDIRECT(ADDRESS($K269,38))&lt;&gt;"UL"),INDIRECT(ADDRESS($K269,COLUMN()-12)),0),0), IF($L269&gt;0,IF(AND(INDIRECT(ADDRESS($L269,44))=0,INDIRECT(ADDRESS($L269,38))&lt;&gt;"UL"),INDIRECT(ADDRESS($L269,COLUMN()-12)),0),0), IF($M269&gt;0,IF(AND(INDIRECT(ADDRESS($M269,44))=0,INDIRECT(ADDRESS($M269,38))&lt;&gt;"UL"),INDIRECT(ADDRESS($M269,COLUMN()-12)),0),0))</f>
        <v>0.44444444444444442</v>
      </c>
      <c r="BK269" s="57">
        <f t="shared" ca="1" si="196"/>
        <v>1.3333333333333333</v>
      </c>
      <c r="BL269" s="58">
        <f t="shared" ca="1" si="210"/>
        <v>0.88888888888888895</v>
      </c>
      <c r="BM269" s="57" cm="1">
        <f t="array" aca="1" ref="BM269" ca="1">SUM(IF($C269&gt;0,IF(AND(INDIRECT(ADDRESS($C269,44))=0,INDIRECT(ADDRESS($C269,38))&lt;&gt;"UL"),INDIRECT(ADDRESS($C269,COLUMN()-12)),0),0), IF($D269&gt;0,IF(AND(INDIRECT(ADDRESS($D269,44))=0,INDIRECT(ADDRESS($D269,38))&lt;&gt;"UL"),INDIRECT(ADDRESS($D269,COLUMN()-12)),0),0), IF($E269&gt;0,IF(AND(INDIRECT(ADDRESS($E269,44))=0,INDIRECT(ADDRESS($E269,38))&lt;&gt;"UL"),INDIRECT(ADDRESS($E269,COLUMN()-12)),0),0), IF($F269&gt;0,IF(AND(INDIRECT(ADDRESS($F269,44))=0,INDIRECT(ADDRESS($F269,38))&lt;&gt;"UL"),INDIRECT(ADDRESS($F269,COLUMN()-12)),0),0), IF($G269&gt;0,IF(AND(INDIRECT(ADDRESS($G269,44))=0,INDIRECT(ADDRESS($G269,38))&lt;&gt;"UL"),INDIRECT(ADDRESS($G269,COLUMN()-12)),0),0), IF($H269&gt;0,IF(AND(INDIRECT(ADDRESS($H269,44))=0,INDIRECT(ADDRESS($H269,38))&lt;&gt;"UL"),INDIRECT(ADDRESS($H269,COLUMN()-12)),0),0), IF($I269&gt;0,IF(AND(INDIRECT(ADDRESS($I269,44))=0,INDIRECT(ADDRESS($I269,38))&lt;&gt;"UL"),INDIRECT(ADDRESS($I269,COLUMN()-12)),0),0), IF($J269&gt;0,IF(AND(INDIRECT(ADDRESS($J269,44))=0,INDIRECT(ADDRESS($J269,38))&lt;&gt;"UL"),INDIRECT(ADDRESS($J269,COLUMN()-12)),0),0), IF($K269&gt;0,IF(AND(INDIRECT(ADDRESS($K269,44))=0,INDIRECT(ADDRESS($K269,38))&lt;&gt;"UL"),INDIRECT(ADDRESS($K269,COLUMN()-11)),0),0), IF($L269&gt;0,IF(AND(INDIRECT(ADDRESS($L269,44))=0,INDIRECT(ADDRESS($L269,38))&lt;&gt;"UL"),INDIRECT(ADDRESS($L269,COLUMN()-11)),0),0), IF($M269&gt;0,IF(AND(INDIRECT(ADDRESS($M269,44))=0,INDIRECT(ADDRESS($M269,38))&lt;&gt;"UL"),INDIRECT(ADDRESS($M269,COLUMN()-11)),0),0))</f>
        <v>0.29629629629629634</v>
      </c>
      <c r="BN269" s="57" cm="1">
        <f t="array" aca="1" ref="BN269" ca="1">SUM(IF($C269&gt;0,IF(AND(INDIRECT(ADDRESS($C269,44))=0,INDIRECT(ADDRESS($C269,38))&lt;&gt;"UL"),INDIRECT(ADDRESS($C269,COLUMN()-12)),0),0), IF($D269&gt;0,IF(AND(INDIRECT(ADDRESS($D269,44))=0,INDIRECT(ADDRESS($D269,38))&lt;&gt;"UL"),INDIRECT(ADDRESS($D269,COLUMN()-12)),0),0), IF($E269&gt;0,IF(AND(INDIRECT(ADDRESS($E269,44))=0,INDIRECT(ADDRESS($E269,38))&lt;&gt;"UL"),INDIRECT(ADDRESS($E269,COLUMN()-12)),0),0), IF($F269&gt;0,IF(AND(INDIRECT(ADDRESS($F269,44))=0,INDIRECT(ADDRESS($F269,38))&lt;&gt;"UL"),INDIRECT(ADDRESS($F269,COLUMN()-12)),0),0), IF($G269&gt;0,IF(AND(INDIRECT(ADDRESS($G269,44))=0,INDIRECT(ADDRESS($G269,38))&lt;&gt;"UL"),INDIRECT(ADDRESS($G269,COLUMN()-12)),0),0), IF($H269&gt;0,IF(AND(INDIRECT(ADDRESS($H269,44))=0,INDIRECT(ADDRESS($H269,38))&lt;&gt;"UL"),INDIRECT(ADDRESS($H269,COLUMN()-12)),0),0), IF($I269&gt;0,IF(AND(INDIRECT(ADDRESS($I269,44))=0,INDIRECT(ADDRESS($I269,38))&lt;&gt;"UL"),INDIRECT(ADDRESS($I269,COLUMN()-12)),0),0), IF($J269&gt;0,IF(AND(INDIRECT(ADDRESS($J269,44))=0,INDIRECT(ADDRESS($J269,38))&lt;&gt;"UL"),INDIRECT(ADDRESS($J269,COLUMN()-12)),0),0), IF($K269&gt;0,IF(AND(INDIRECT(ADDRESS($K269,44))=0,INDIRECT(ADDRESS($K269,38))&lt;&gt;"UL"),INDIRECT(ADDRESS($K269,COLUMN()-11)),0),0), IF($L269&gt;0,IF(AND(INDIRECT(ADDRESS($L269,44))=0,INDIRECT(ADDRESS($L269,38))&lt;&gt;"UL"),INDIRECT(ADDRESS($L269,COLUMN()-11)),0),0), IF($M269&gt;0,IF(AND(INDIRECT(ADDRESS($M269,44))=0,INDIRECT(ADDRESS($M269,38))&lt;&gt;"UL"),INDIRECT(ADDRESS($M269,COLUMN()-11)),0),0))</f>
        <v>0.4148148148148148</v>
      </c>
      <c r="BO269" s="57" cm="1">
        <f t="array" aca="1" ref="BO269" ca="1">SUM(IF($C269&gt;0,IF(AND(INDIRECT(ADDRESS($C269,44))=0,INDIRECT(ADDRESS($C269,38))&lt;&gt;"UL"),INDIRECT(ADDRESS($C269,COLUMN()-12)),0),0), IF($D269&gt;0,IF(AND(INDIRECT(ADDRESS($D269,44))=0,INDIRECT(ADDRESS($D269,38))&lt;&gt;"UL"),INDIRECT(ADDRESS($D269,COLUMN()-12)),0),0), IF($E269&gt;0,IF(AND(INDIRECT(ADDRESS($E269,44))=0,INDIRECT(ADDRESS($E269,38))&lt;&gt;"UL"),INDIRECT(ADDRESS($E269,COLUMN()-12)),0),0), IF($F269&gt;0,IF(AND(INDIRECT(ADDRESS($F269,44))=0,INDIRECT(ADDRESS($F269,38))&lt;&gt;"UL"),INDIRECT(ADDRESS($F269,COLUMN()-12)),0),0), IF($G269&gt;0,IF(AND(INDIRECT(ADDRESS($G269,44))=0,INDIRECT(ADDRESS($G269,38))&lt;&gt;"UL"),INDIRECT(ADDRESS($G269,COLUMN()-12)),0),0), IF($H269&gt;0,IF(AND(INDIRECT(ADDRESS($H269,44))=0,INDIRECT(ADDRESS($H269,38))&lt;&gt;"UL"),INDIRECT(ADDRESS($H269,COLUMN()-12)),0),0), IF($I269&gt;0,IF(AND(INDIRECT(ADDRESS($I269,44))=0,INDIRECT(ADDRESS($I269,38))&lt;&gt;"UL"),INDIRECT(ADDRESS($I269,COLUMN()-12)),0),0), IF($J269&gt;0,IF(AND(INDIRECT(ADDRESS($J269,44))=0,INDIRECT(ADDRESS($J269,38))&lt;&gt;"UL"),INDIRECT(ADDRESS($J269,COLUMN()-12)),0),0), IF($K269&gt;0,IF(AND(INDIRECT(ADDRESS($K269,44))=0,INDIRECT(ADDRESS($K269,38))&lt;&gt;"UL"),INDIRECT(ADDRESS($K269,COLUMN()-11)),0),0), IF($L269&gt;0,IF(AND(INDIRECT(ADDRESS($L269,44))=0,INDIRECT(ADDRESS($L269,38))&lt;&gt;"UL"),INDIRECT(ADDRESS($L269,COLUMN()-11)),0),0), IF($M269&gt;0,IF(AND(INDIRECT(ADDRESS($M269,44))=0,INDIRECT(ADDRESS($M269,38))&lt;&gt;"UL"),INDIRECT(ADDRESS($M269,COLUMN()-11)),0),0))</f>
        <v>0.29629629629629634</v>
      </c>
      <c r="BP269" s="57" cm="1">
        <f t="array" aca="1" ref="BP269" ca="1">SUM(IF($C269&gt;0,IF(AND(INDIRECT(ADDRESS($C269,44))=0,INDIRECT(ADDRESS($C269,38))&lt;&gt;"UL"),INDIRECT(ADDRESS($C269,COLUMN()-12)),0),0), IF($D269&gt;0,IF(AND(INDIRECT(ADDRESS($D269,44))=0,INDIRECT(ADDRESS($D269,38))&lt;&gt;"UL"),INDIRECT(ADDRESS($D269,COLUMN()-12)),0),0), IF($E269&gt;0,IF(AND(INDIRECT(ADDRESS($E269,44))=0,INDIRECT(ADDRESS($E269,38))&lt;&gt;"UL"),INDIRECT(ADDRESS($E269,COLUMN()-12)),0),0), IF($F269&gt;0,IF(AND(INDIRECT(ADDRESS($F269,44))=0,INDIRECT(ADDRESS($F269,38))&lt;&gt;"UL"),INDIRECT(ADDRESS($F269,COLUMN()-12)),0),0), IF($G269&gt;0,IF(AND(INDIRECT(ADDRESS($G269,44))=0,INDIRECT(ADDRESS($G269,38))&lt;&gt;"UL"),INDIRECT(ADDRESS($G269,COLUMN()-12)),0),0), IF($H269&gt;0,IF(AND(INDIRECT(ADDRESS($H269,44))=0,INDIRECT(ADDRESS($H269,38))&lt;&gt;"UL"),INDIRECT(ADDRESS($H269,COLUMN()-12)),0),0), IF($I269&gt;0,IF(AND(INDIRECT(ADDRESS($I269,44))=0,INDIRECT(ADDRESS($I269,38))&lt;&gt;"UL"),INDIRECT(ADDRESS($I269,COLUMN()-12)),0),0), IF($J269&gt;0,IF(AND(INDIRECT(ADDRESS($J269,44))=0,INDIRECT(ADDRESS($J269,38))&lt;&gt;"UL"),INDIRECT(ADDRESS($J269,COLUMN()-12)),0),0), IF($K269&gt;0,IF(AND(INDIRECT(ADDRESS($K269,44))=0,INDIRECT(ADDRESS($K269,38))&lt;&gt;"UL"),INDIRECT(ADDRESS($K269,COLUMN()-11)),0),0), IF($L269&gt;0,IF(AND(INDIRECT(ADDRESS($L269,44))=0,INDIRECT(ADDRESS($L269,38))&lt;&gt;"UL"),INDIRECT(ADDRESS($L269,COLUMN()-11)),0),0), IF($M269&gt;0,IF(AND(INDIRECT(ADDRESS($M269,44))=0,INDIRECT(ADDRESS($M269,38))&lt;&gt;"UL"),INDIRECT(ADDRESS($M269,COLUMN()-11)),0),0))</f>
        <v>0.4148148148148148</v>
      </c>
      <c r="BQ269" s="57">
        <f t="shared" ca="1" si="197"/>
        <v>0.29629629629629634</v>
      </c>
      <c r="BR269" s="161">
        <f t="shared" ca="1" si="198"/>
        <v>75.957773865224041</v>
      </c>
      <c r="BS269" s="56"/>
      <c r="BT269" s="56">
        <f t="shared" ca="1" si="199"/>
        <v>3.5045888504578877</v>
      </c>
      <c r="BU269" s="89">
        <f t="shared" ca="1" si="200"/>
        <v>0.12516388751635313</v>
      </c>
      <c r="BV269" s="57" t="s">
        <v>33</v>
      </c>
      <c r="BW269" s="57" cm="1">
        <f t="array" aca="1" ref="BW269" ca="1">SUM(IF($C269&gt;0,IF(AND(INDIRECT(ADDRESS($C269,44))=0,INDIRECT(ADDRESS($C269,38))="UL",ISERROR(SEARCH("Rear",INDIRECT(ADDRESS($C269,33)))),ISERROR(SEARCH("Side",INDIRECT(ADDRESS($C269,33))))),INDIRECT(ADDRESS($C269,COLUMN())),0),0),IF($D269&gt;0,IF(AND(INDIRECT(ADDRESS($D269,44))=0,INDIRECT(ADDRESS($D269,38))="UL",ISERROR(SEARCH("Rear",INDIRECT(ADDRESS($D269,33)))),ISERROR(SEARCH("Side",INDIRECT(ADDRESS($D269,33))))),INDIRECT(ADDRESS($D269,COLUMN())),0),0),IF($E269&gt;0,IF(AND(INDIRECT(ADDRESS($E269,44))=0,INDIRECT(ADDRESS($E269,38))="UL",ISERROR(SEARCH("Rear",INDIRECT(ADDRESS($E269,33)))),ISERROR(SEARCH("Side",INDIRECT(ADDRESS($E269,33))))),INDIRECT(ADDRESS($E269,COLUMN())),0),0),IF($F269&gt;0,IF(AND(INDIRECT(ADDRESS($F269,44))=0,INDIRECT(ADDRESS($F269,38))="UL",ISERROR(SEARCH("Rear",INDIRECT(ADDRESS($F269,33)))),ISERROR(SEARCH("Side",INDIRECT(ADDRESS($F269,33))))),INDIRECT(ADDRESS($F269,COLUMN())),0),0),IF($G269&gt;0,IF(AND(INDIRECT(ADDRESS($G269,44))=0,INDIRECT(ADDRESS($G269,38))="UL",ISERROR(SEARCH("Rear",INDIRECT(ADDRESS($G269,33)))),ISERROR(SEARCH("Side",INDIRECT(ADDRESS($G269,33))))),INDIRECT(ADDRESS($G269,COLUMN())),0),0),IF($H269&gt;0,IF(AND(INDIRECT(ADDRESS($H269,44))=0,INDIRECT(ADDRESS($H269,38))="UL",ISERROR(SEARCH("Rear",INDIRECT(ADDRESS($H269,33)))),ISERROR(SEARCH("Side",INDIRECT(ADDRESS($H269,33))))),INDIRECT(ADDRESS($H269,COLUMN())),0),0),IF($I269&gt;0,IF(AND(INDIRECT(ADDRESS($I269,44))=0,INDIRECT(ADDRESS($I269,38))="UL",ISERROR(SEARCH("Rear",INDIRECT(ADDRESS($I269,33)))),ISERROR(SEARCH("Side",INDIRECT(ADDRESS($I269,33))))),INDIRECT(ADDRESS($I269,COLUMN())),0),0),IF($J269&gt;0,IF(AND(INDIRECT(ADDRESS($J269,44))=0,INDIRECT(ADDRESS($J269,38))="UL",ISERROR(SEARCH("Rear",INDIRECT(ADDRESS($J269,33)))),ISERROR(SEARCH("Side",INDIRECT(ADDRESS($J269,33))))),INDIRECT(ADDRESS($J269,COLUMN())),0),0),IF($K269&gt;0,IF(AND(INDIRECT(ADDRESS($K269,44))=0,INDIRECT(ADDRESS($K269,38))="UL",ISERROR(SEARCH("Rear",INDIRECT(ADDRESS($K269,33)))),ISERROR(SEARCH("Side",INDIRECT(ADDRESS($K269,33))))),INDIRECT(ADDRESS($K269,COLUMN())),0),0),IF($L269&gt;0,IF(AND(INDIRECT(ADDRESS($L269,44))=0,INDIRECT(ADDRESS($L269,38))="UL",ISERROR(SEARCH("Rear",INDIRECT(ADDRESS($L269,33)))),ISERROR(SEARCH("Side",INDIRECT(ADDRESS($L269,33))))),INDIRECT(ADDRESS($L269,COLUMN())),0),0),IF($M269&gt;0,IF(AND(INDIRECT(ADDRESS($M269,44))=0,INDIRECT(ADDRESS($M269,38))="UL",ISERROR(SEARCH("Rear",INDIRECT(ADDRESS($M269,33)))),ISERROR(SEARCH("Side",INDIRECT(ADDRESS($M269,33))))),INDIRECT(ADDRESS($M269,COLUMN())),0),0))</f>
        <v>0.33333333333333331</v>
      </c>
      <c r="BX269" s="57">
        <f t="shared" ca="1" si="201"/>
        <v>0.99999999999999989</v>
      </c>
      <c r="BY269" s="57" cm="1">
        <f t="array" aca="1" ref="BY269" ca="1">SUM(IF($C269&gt;0,IF(AND(INDIRECT(ADDRESS($C269,44))=0,INDIRECT(ADDRESS($C269,38))="UL"),INDIRECT(ADDRESS($C269,COLUMN())),0),0),IF($D269&gt;0,IF(AND(INDIRECT(ADDRESS($D269,44))=0,INDIRECT(ADDRESS($D269,38))="UL"),INDIRECT(ADDRESS($D269,COLUMN())),0),0),IF($E269&gt;0,IF(AND(INDIRECT(ADDRESS($E269,44))=0,INDIRECT(ADDRESS($E269,38))="UL"),INDIRECT(ADDRESS($E269,COLUMN())),0),0),IF($F269&gt;0,IF(AND(INDIRECT(ADDRESS($F269,44))=0,INDIRECT(ADDRESS($F269,38))="UL"),INDIRECT(ADDRESS($F269,COLUMN())),0),0),IF($G269&gt;0,IF(AND(INDIRECT(ADDRESS($G269,44))=0,INDIRECT(ADDRESS($G269,38))="UL"),INDIRECT(ADDRESS($G269,COLUMN())),0),0),IF($H269&gt;0,IF(AND(INDIRECT(ADDRESS($H269,44))=0,INDIRECT(ADDRESS($H269,38))="UL"),INDIRECT(ADDRESS($H269,COLUMN())),0),0),IF($I269&gt;0,IF(AND(INDIRECT(ADDRESS($I269,44))=0,INDIRECT(ADDRESS($I269,38))="UL"),INDIRECT(ADDRESS($I269,COLUMN())),0),0),IF($J269&gt;0,IF(AND(INDIRECT(ADDRESS($J269,44))=0,INDIRECT(ADDRESS($J269,38))="UL"),INDIRECT(ADDRESS($J269,COLUMN())),0),0),IF($K269&gt;0,IF(AND(INDIRECT(ADDRESS($K269,44))=0,INDIRECT(ADDRESS($K269,38))="UL"),INDIRECT(ADDRESS($K269,COLUMN())),0),0),IF($L269&gt;0,IF(AND(INDIRECT(ADDRESS($L269,44))=0,INDIRECT(ADDRESS($L269,38))="UL"),INDIRECT(ADDRESS($L269,COLUMN())),0),0),IF($M269&gt;0,IF(AND(INDIRECT(ADDRESS($M269,44))=0,INDIRECT(ADDRESS($M269,38))="UL"),INDIRECT(ADDRESS($M269,COLUMN())),0),0))</f>
        <v>0.40493827160493828</v>
      </c>
      <c r="BZ269" s="57" cm="1">
        <f t="array" aca="1" ref="BZ269" ca="1">SUM(IF($C269&gt;0,IF(AND(INDIRECT(ADDRESS($C269,44))=0,INDIRECT(ADDRESS($C269,38))="UL"),INDIRECT(ADDRESS($C269,COLUMN())),0),0),IF($D269&gt;0,IF(AND(INDIRECT(ADDRESS($D269,44))=0,INDIRECT(ADDRESS($D269,38))="UL"),INDIRECT(ADDRESS($D269,COLUMN())),0),0),IF($E269&gt;0,IF(AND(INDIRECT(ADDRESS($E269,44))=0,INDIRECT(ADDRESS($E269,38))="UL"),INDIRECT(ADDRESS($E269,COLUMN())),0),0),IF($F269&gt;0,IF(AND(INDIRECT(ADDRESS($F269,44))=0,INDIRECT(ADDRESS($F269,38))="UL"),INDIRECT(ADDRESS($F269,COLUMN())),0),0),IF($G269&gt;0,IF(AND(INDIRECT(ADDRESS($G269,44))=0,INDIRECT(ADDRESS($G269,38))="UL"),INDIRECT(ADDRESS($G269,COLUMN())),0),0),IF($H269&gt;0,IF(AND(INDIRECT(ADDRESS($H269,44))=0,INDIRECT(ADDRESS($H269,38))="UL"),INDIRECT(ADDRESS($H269,COLUMN())),0),0),IF($I269&gt;0,IF(AND(INDIRECT(ADDRESS($I269,44))=0,INDIRECT(ADDRESS($I269,38))="UL"),INDIRECT(ADDRESS($I269,COLUMN())),0),0),IF($J269&gt;0,IF(AND(INDIRECT(ADDRESS($J269,44))=0,INDIRECT(ADDRESS($J269,38))="UL"),INDIRECT(ADDRESS($J269,COLUMN())),0),0),IF($K269&gt;0,IF(AND(INDIRECT(ADDRESS($K269,44))=0,INDIRECT(ADDRESS($K269,38))="UL"),INDIRECT(ADDRESS($K269,COLUMN())),0),0),IF($L269&gt;0,IF(AND(INDIRECT(ADDRESS($L269,44))=0,INDIRECT(ADDRESS($L269,38))="UL"),INDIRECT(ADDRESS($L269,COLUMN())),0),0),IF($M269&gt;0,IF(AND(INDIRECT(ADDRESS($M269,44))=0,INDIRECT(ADDRESS($M269,38))="UL"),INDIRECT(ADDRESS($M269,COLUMN())),0),0))</f>
        <v>0.7407407407407407</v>
      </c>
      <c r="CA269" s="57">
        <f t="shared" ca="1" si="202"/>
        <v>0.40493827160493828</v>
      </c>
      <c r="CB269" s="57" cm="1">
        <f t="array" aca="1" ref="CB269" ca="1">SUM(IF($C269&gt;0,IF(AND(INDIRECT(ADDRESS($C269,44))=0,INDIRECT(ADDRESS($C269,38))&lt;&gt;"UL"),INDIRECT(ADDRESS($C269,COLUMN())),0),0),IF($D269&gt;0,IF(AND(INDIRECT(ADDRESS($D269,44))=0,INDIRECT(ADDRESS($D269,38))&lt;&gt;"UL"),INDIRECT(ADDRESS($D269,COLUMN())),0),0),IF($E269&gt;0,IF(AND(INDIRECT(ADDRESS($E269,44))=0,INDIRECT(ADDRESS($E269,38))&lt;&gt;"UL"),INDIRECT(ADDRESS($E269,COLUMN())),0),0),IF($F269&gt;0,IF(AND(INDIRECT(ADDRESS($F269,44))=0,INDIRECT(ADDRESS($F269,38))&lt;&gt;"UL"),INDIRECT(ADDRESS($F269,COLUMN())),0),0),IF($G269&gt;0,IF(AND(INDIRECT(ADDRESS($G269,44))=0,INDIRECT(ADDRESS($G269,38))&lt;&gt;"UL"),INDIRECT(ADDRESS($G269,COLUMN())),0),0),IF($H269&gt;0,IF(AND(INDIRECT(ADDRESS($H269,44))=0,INDIRECT(ADDRESS($H269,38))&lt;&gt;"UL"),INDIRECT(ADDRESS($H269,COLUMN())),0),0),IF($I269&gt;0,IF(AND(INDIRECT(ADDRESS($I269,44))=0,INDIRECT(ADDRESS($I269,38))&lt;&gt;"UL"),INDIRECT(ADDRESS($I269,COLUMN())),0),0),IF($J269&gt;0,IF(AND(INDIRECT(ADDRESS($J269,44))=0,INDIRECT(ADDRESS($J269,38))&lt;&gt;"UL"),INDIRECT(ADDRESS($J269,COLUMN())),0),0),IF($K269&gt;0,IF(AND(INDIRECT(ADDRESS($K269,44))=0,INDIRECT(ADDRESS($K269,38))&lt;&gt;"UL"),INDIRECT(ADDRESS($K269,COLUMN())),0),0),IF($L269&gt;0,IF(AND(INDIRECT(ADDRESS($L269,44))=0,INDIRECT(ADDRESS($L269,38))&lt;&gt;"UL"),INDIRECT(ADDRESS($L269,COLUMN())),0),0),IF($M269&gt;0,IF(AND(INDIRECT(ADDRESS($M269,44))=0,INDIRECT(ADDRESS($M269,38))&lt;&gt;"UL"),INDIRECT(ADDRESS($M269,COLUMN())),0),0))</f>
        <v>0.44444444444444442</v>
      </c>
      <c r="CC269" s="57">
        <f t="shared" ca="1" si="203"/>
        <v>1.3333333333333333</v>
      </c>
      <c r="CD269" s="57" cm="1">
        <f t="array" aca="1" ref="CD269" ca="1">SUM(IF($C269&gt;0,IF(AND(INDIRECT(ADDRESS($C269,44))=0,INDIRECT(ADDRESS($C269,38))&lt;&gt;"UL"),INDIRECT(ADDRESS($C269,COLUMN())),0),0),IF($D269&gt;0,IF(AND(INDIRECT(ADDRESS($D269,44))=0,INDIRECT(ADDRESS($D269,38))&lt;&gt;"UL"),INDIRECT(ADDRESS($D269,COLUMN())),0),0),IF($E269&gt;0,IF(AND(INDIRECT(ADDRESS($E269,44))=0,INDIRECT(ADDRESS($E269,38))&lt;&gt;"UL"),INDIRECT(ADDRESS($E269,COLUMN())),0),0),IF($F269&gt;0,IF(AND(INDIRECT(ADDRESS($F269,44))=0,INDIRECT(ADDRESS($F269,38))&lt;&gt;"UL"),INDIRECT(ADDRESS($F269,COLUMN())),0),0),IF($G269&gt;0,IF(AND(INDIRECT(ADDRESS($G269,44))=0,INDIRECT(ADDRESS($G269,38))&lt;&gt;"UL"),INDIRECT(ADDRESS($G269,COLUMN())),0),0),IF($H269&gt;0,IF(AND(INDIRECT(ADDRESS($H269,44))=0,INDIRECT(ADDRESS($H269,38))&lt;&gt;"UL"),INDIRECT(ADDRESS($H269,COLUMN())),0),0),IF($I269&gt;0,IF(AND(INDIRECT(ADDRESS($I269,44))=0,INDIRECT(ADDRESS($I269,38))&lt;&gt;"UL"),INDIRECT(ADDRESS($I269,COLUMN())),0),0),IF($J269&gt;0,IF(AND(INDIRECT(ADDRESS($J269,44))=0,INDIRECT(ADDRESS($J269,38))&lt;&gt;"UL"),INDIRECT(ADDRESS($J269,COLUMN())),0),0),IF($K269&gt;0,IF(AND(INDIRECT(ADDRESS($K269,44))=0,INDIRECT(ADDRESS($K269,38))&lt;&gt;"UL"),INDIRECT(ADDRESS($K269,COLUMN())),0),0),IF($L269&gt;0,IF(AND(INDIRECT(ADDRESS($L269,44))=0,INDIRECT(ADDRESS($L269,38))&lt;&gt;"UL"),INDIRECT(ADDRESS($L269,COLUMN())),0),0),IF($M269&gt;0,IF(AND(INDIRECT(ADDRESS($M269,44))=0,INDIRECT(ADDRESS($M269,38))&lt;&gt;"UL"),INDIRECT(ADDRESS($M269,COLUMN())),0),0))</f>
        <v>0.14814814814814814</v>
      </c>
      <c r="CE269" s="57" cm="1">
        <f t="array" aca="1" ref="CE269" ca="1">SUM(IF($C269&gt;0,IF(AND(INDIRECT(ADDRESS($C269,44))=0,INDIRECT(ADDRESS($C269,38))&lt;&gt;"UL"),INDIRECT(ADDRESS($C269,COLUMN())),0),0),IF($D269&gt;0,IF(AND(INDIRECT(ADDRESS($D269,44))=0,INDIRECT(ADDRESS($D269,38))&lt;&gt;"UL"),INDIRECT(ADDRESS($D269,COLUMN())),0),0),IF($E269&gt;0,IF(AND(INDIRECT(ADDRESS($E269,44))=0,INDIRECT(ADDRESS($E269,38))&lt;&gt;"UL"),INDIRECT(ADDRESS($E269,COLUMN())),0),0),IF($F269&gt;0,IF(AND(INDIRECT(ADDRESS($F269,44))=0,INDIRECT(ADDRESS($F269,38))&lt;&gt;"UL"),INDIRECT(ADDRESS($F269,COLUMN())),0),0),IF($G269&gt;0,IF(AND(INDIRECT(ADDRESS($G269,44))=0,INDIRECT(ADDRESS($G269,38))&lt;&gt;"UL"),INDIRECT(ADDRESS($G269,COLUMN())),0),0),IF($H269&gt;0,IF(AND(INDIRECT(ADDRESS($H269,44))=0,INDIRECT(ADDRESS($H269,38))&lt;&gt;"UL"),INDIRECT(ADDRESS($H269,COLUMN())),0),0),IF($I269&gt;0,IF(AND(INDIRECT(ADDRESS($I269,44))=0,INDIRECT(ADDRESS($I269,38))&lt;&gt;"UL"),INDIRECT(ADDRESS($I269,COLUMN())),0),0),IF($J269&gt;0,IF(AND(INDIRECT(ADDRESS($J269,44))=0,INDIRECT(ADDRESS($J269,38))&lt;&gt;"UL"),INDIRECT(ADDRESS($J269,COLUMN())),0),0),IF($K269&gt;0,IF(AND(INDIRECT(ADDRESS($K269,44))=0,INDIRECT(ADDRESS($K269,38))&lt;&gt;"UL"),INDIRECT(ADDRESS($K269,COLUMN())),0),0),IF($L269&gt;0,IF(AND(INDIRECT(ADDRESS($L269,44))=0,INDIRECT(ADDRESS($L269,38))&lt;&gt;"UL"),INDIRECT(ADDRESS($L269,COLUMN())),0),0),IF($M269&gt;0,IF(AND(INDIRECT(ADDRESS($M269,44))=0,INDIRECT(ADDRESS($M269,38))&lt;&gt;"UL"),INDIRECT(ADDRESS($M269,COLUMN())),0),0))</f>
        <v>0.44444444444444442</v>
      </c>
      <c r="CF269" s="57">
        <f t="shared" ca="1" si="204"/>
        <v>0.14814814814814814</v>
      </c>
      <c r="CG269" s="57">
        <f t="shared" ca="1" si="205"/>
        <v>3.2120590807472733</v>
      </c>
      <c r="CH269" s="57">
        <f t="shared" ca="1" si="206"/>
        <v>0.11471639574097404</v>
      </c>
      <c r="CI269" s="19">
        <f t="shared" ca="1" si="207"/>
        <v>13.006050984293674</v>
      </c>
      <c r="CJ269" s="19"/>
      <c r="CK269" s="57" cm="1">
        <f t="array" aca="1" ref="CK269" ca="1">IF(AU269="S", SUM(IF($C269&gt;0,IF(INDIRECT(ADDRESS($C269,43))&lt;&gt;1,INDIRECT(ADDRESS($C269,48)),0),0), IF($D269&gt;0,IF(INDIRECT(ADDRESS($D269,43))&lt;&gt;1,INDIRECT(ADDRESS($D269,48)),0),0), IF($E269&gt;0,IF(INDIRECT(ADDRESS($E269,43))&lt;&gt;1,INDIRECT(ADDRESS($E269,48)),0),0), IF($F269&gt;0,IF(INDIRECT(ADDRESS($F269,43))&lt;&gt;1,INDIRECT(ADDRESS($F269,48)),0),0), IF($G269&gt;0,IF(INDIRECT(ADDRESS($G269,43))&lt;&gt;1,INDIRECT(ADDRESS($G269,48)),0),0), IF($H269&gt;0,IF(INDIRECT(ADDRESS($H269,43))&lt;&gt;1,INDIRECT(ADDRESS($H269,48)),0),0), IF($I269&gt;0,IF(INDIRECT(ADDRESS($I269,43))&lt;&gt;1,INDIRECT(ADDRESS($I269,48)),0),0), IF($J269&gt;0,IF(INDIRECT(ADDRESS($J269,43))&lt;&gt;1,INDIRECT(ADDRESS($J269,48)),0),0), IF($K269&gt;0,IF(INDIRECT(ADDRESS($K269,43))&lt;&gt;1,INDIRECT(ADDRESS($K269,48)),0),0), IF($L269&gt;0,IF(INDIRECT(ADDRESS($L269,43))&lt;&gt;1,INDIRECT(ADDRESS($L269,48)),0),0), IF($M269&gt;0,IF(INDIRECT(ADDRESS($M269,43))&lt;&gt;1,INDIRECT(ADDRESS($M269,48)),0),0)), IF(AU269="L",SUM(IF($C269&gt;0,IF(INDIRECT(ADDRESS($C269,43))&lt;&gt;1,INDIRECT(ADDRESS($C269,50)),0),0), IF($D269&gt;0,IF(INDIRECT(ADDRESS($D269,43))&lt;&gt;1,INDIRECT(ADDRESS($D269,50)),0),0), IF($E269&gt;0,IF(INDIRECT(ADDRESS($E269,43))&lt;&gt;1,INDIRECT(ADDRESS($E269,50)),0),0), IF($F269&gt;0,IF(INDIRECT(ADDRESS($F269,43))&lt;&gt;1,INDIRECT(ADDRESS($F269,50)),0),0), IF($G269&gt;0,IF(INDIRECT(ADDRESS($G269,43))&lt;&gt;1,INDIRECT(ADDRESS($G269,50)),0),0), IF($G269&gt;0,IF(INDIRECT(ADDRESS($G269,43))&lt;&gt;1,INDIRECT(ADDRESS($G269,50)),0),0), IF($H269&gt;0,IF(INDIRECT(ADDRESS($H269,43))&lt;&gt;1,INDIRECT(ADDRESS($H269,50)),0),0), IF($I269&gt;0,IF(INDIRECT(ADDRESS($I269,43))&lt;&gt;1,INDIRECT(ADDRESS($I269,50)),0),0), IF($J269&gt;0,IF(INDIRECT(ADDRESS($J269,43))&lt;&gt;1,INDIRECT(ADDRESS($J269,50)),0),0), IF($K269&gt;0,IF(INDIRECT(ADDRESS($K269,43))&lt;&gt;1,INDIRECT(ADDRESS($K269,50)),0),0), IF($L269&gt;0,IF(INDIRECT(ADDRESS($L269,43))&lt;&gt;1,INDIRECT(ADDRESS($L269,50)),0),0), IF($M269&gt;0,IF(INDIRECT(ADDRESS($M269,43))&lt;&gt;1,INDIRECT(ADDRESS($M269,50)),0),0)), SUM(IF($C269&gt;0,IF(INDIRECT(ADDRESS($C269,43))&lt;&gt;1,INDIRECT(ADDRESS($C269,49)),0),0), IF($D269&gt;0,IF(INDIRECT(ADDRESS($D269,43))&lt;&gt;1,INDIRECT(ADDRESS($D269,49)),0),0), IF($E269&gt;0,IF(INDIRECT(ADDRESS($E269,43))&lt;&gt;1,INDIRECT(ADDRESS($E269,49)),0),0), IF($F269&gt;0,IF(INDIRECT(ADDRESS($F269,43))&lt;&gt;1,INDIRECT(ADDRESS($F269,49)),0),0), IF($G269&gt;0,IF(INDIRECT(ADDRESS($G269,43))&lt;&gt;1,INDIRECT(ADDRESS($G269,49)),0),0), IF($G269&gt;0,IF(INDIRECT(ADDRESS($G269,43))&lt;&gt;1,INDIRECT(ADDRESS($G269,49)),0),0), IF($H269&gt;0,IF(INDIRECT(ADDRESS($H269,43))&lt;&gt;1,INDIRECT(ADDRESS($H269,49)),0),0), IF($I269&gt;0,IF(INDIRECT(ADDRESS($I269,43))&lt;&gt;1,INDIRECT(ADDRESS($I269,49)),0),0), IF($J269&gt;0,IF(INDIRECT(ADDRESS($J269,43))&lt;&gt;1,INDIRECT(ADDRESS($J269,49)),0),0), IF($K269&gt;0,IF(INDIRECT(ADDRESS($K269,43))&lt;&gt;1,INDIRECT(ADDRESS($K269,49)),0),0), IF($L269&gt;0,IF(INDIRECT(ADDRESS($L269,43))&lt;&gt;1,INDIRECT(ADDRESS($L269,49)),0),0), IF($M269&gt;0,IF(INDIRECT(ADDRESS($M269,43))&lt;&gt;1,INDIRECT(ADDRESS($M269,49)),0),0))))</f>
        <v>5.2222222222222223</v>
      </c>
      <c r="CL269" s="57" cm="1">
        <f t="array" aca="1" ref="CL269" ca="1">SUM(IF($C269&gt;0,IF(INDIRECT(ADDRESS($C269,44))=1,INDIRECT(ADDRESS($C269,90)),0),0), IF($D269&gt;0,IF(INDIRECT(ADDRESS($D269,44))=1,INDIRECT(ADDRESS($D269,90)),0),0), IF($E269&gt;0,IF(INDIRECT(ADDRESS($E269,44))=1,INDIRECT(ADDRESS($E269,90)),0),0), IF($F269&gt;0,IF(INDIRECT(ADDRESS($F269,44))=1,INDIRECT(ADDRESS($F269,90)),0),0), IF($G269&gt;0,IF(INDIRECT(ADDRESS($G269,44))=1,INDIRECT(ADDRESS($G269,90)),0),0), IF($H269&gt;0,IF(INDIRECT(ADDRESS($H269,44))=1,INDIRECT(ADDRESS($H269,90)),0),0), IF($I269&gt;0,IF(INDIRECT(ADDRESS($I269,44))=1,INDIRECT(ADDRESS($I269,90)),0),0), IF($J269&gt;0,IF(INDIRECT(ADDRESS($J269,44))=1,INDIRECT(ADDRESS($J269,90)),0),0), IF($K269&gt;0,IF(INDIRECT(ADDRESS($K269,44))=1,INDIRECT(ADDRESS($K269,90)),0),0), IF($L269&gt;0,IF(INDIRECT(ADDRESS($L269,44))=1,INDIRECT(ADDRESS($L269,90)),0),0), IF($M269&gt;0,IF(INDIRECT(ADDRESS($M269,44))=1,INDIRECT(ADDRESS($M269,90)),0),0))</f>
        <v>2.3333333333333335</v>
      </c>
      <c r="CM269" s="56">
        <f t="shared" ca="1" si="208"/>
        <v>0.92143600420979066</v>
      </c>
      <c r="CN269" s="59"/>
    </row>
    <row r="270" spans="1:92" x14ac:dyDescent="0.25">
      <c r="A270" s="52" t="s">
        <v>332</v>
      </c>
      <c r="B270" s="67">
        <v>211</v>
      </c>
      <c r="C270" s="67">
        <v>219</v>
      </c>
      <c r="D270" s="67">
        <v>220</v>
      </c>
      <c r="E270" s="67">
        <v>221</v>
      </c>
      <c r="F270" s="67">
        <v>222</v>
      </c>
      <c r="G270" s="67">
        <v>223</v>
      </c>
      <c r="H270" s="67">
        <v>237</v>
      </c>
      <c r="I270" s="67">
        <v>237</v>
      </c>
      <c r="J270" s="67">
        <v>240</v>
      </c>
      <c r="K270" s="67"/>
      <c r="L270" s="67"/>
      <c r="M270" s="67"/>
      <c r="N270" s="145">
        <f ca="1">2+SUM(INDIRECT(ADDRESS(B270,COLUMN())),IF(C270&gt;0,INDIRECT(ADDRESS(C270,COLUMN())),0),IF(D270&gt;0,INDIRECT(ADDRESS(D270,COLUMN())),0),IF(E270&gt;0,INDIRECT(ADDRESS(E270,COLUMN())),0),IF(F270&gt;0,INDIRECT(ADDRESS(F270,COLUMN())),0),IF(G270&gt;0,INDIRECT(ADDRESS(G270,COLUMN())),0),IF(H270&gt;0,INDIRECT(ADDRESS(H270,COLUMN())),0),IF(I270&gt;0,INDIRECT(ADDRESS(I270,COLUMN())),0),IF(J270&gt;0,INDIRECT(ADDRESS(J270,COLUMN())),0),IF(K270&gt;0,INDIRECT(ADDRESS(K270,COLUMN())),0),IF(L270&gt;0,INDIRECT(ADDRESS(L270,COLUMN())),0),IF(M270&gt;0,INDIRECT(ADDRESS(M270,COLUMN())),0))</f>
        <v>30</v>
      </c>
      <c r="O270" s="67" t="str" cm="1">
        <f t="array" aca="1" ref="O270" ca="1">INDIRECT(ADDRESS($B270,COLUMN()))</f>
        <v>Bomber</v>
      </c>
      <c r="P270" s="145">
        <v>7.2</v>
      </c>
      <c r="Q270" s="67">
        <f t="shared" ref="Q270:W270" ca="1" si="211">Q252</f>
        <v>2</v>
      </c>
      <c r="R270" s="67">
        <f t="shared" ca="1" si="211"/>
        <v>0</v>
      </c>
      <c r="S270" s="67">
        <f t="shared" ca="1" si="211"/>
        <v>1</v>
      </c>
      <c r="T270" s="67" t="str">
        <f t="shared" ca="1" si="211"/>
        <v>1-3</v>
      </c>
      <c r="U270" s="67">
        <f t="shared" ca="1" si="211"/>
        <v>3</v>
      </c>
      <c r="V270" s="67">
        <f t="shared" ca="1" si="211"/>
        <v>0</v>
      </c>
      <c r="W270" s="67">
        <f t="shared" ca="1" si="211"/>
        <v>5</v>
      </c>
      <c r="X270" s="145">
        <v>3</v>
      </c>
      <c r="Y270" s="67" cm="1">
        <f t="array" aca="1" ref="Y270" ca="1">INDIRECT(ADDRESS($B270,COLUMN()))</f>
        <v>2</v>
      </c>
      <c r="Z270" s="67" cm="1">
        <f t="array" aca="1" ref="Z270" ca="1">INDIRECT(ADDRESS($B270,COLUMN()))</f>
        <v>4</v>
      </c>
      <c r="AA270" s="67" cm="1">
        <f t="array" aca="1" ref="AA270" ca="1">INDIRECT(ADDRESS($B270,COLUMN()))</f>
        <v>0</v>
      </c>
      <c r="AB270" s="56">
        <f t="shared" ca="1" si="209"/>
        <v>0.49103785828631286</v>
      </c>
      <c r="AC270" s="56">
        <f t="shared" ca="1" si="191"/>
        <v>0.53947885046289501</v>
      </c>
      <c r="AD270" s="56">
        <f t="shared" ca="1" si="192"/>
        <v>3.3776067159416039</v>
      </c>
      <c r="AF270" s="52"/>
      <c r="AG270" s="52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2"/>
      <c r="AU270" s="54" t="s">
        <v>33</v>
      </c>
      <c r="AV270" s="57" cm="1">
        <f t="array" aca="1" ref="AV270" ca="1">SUM(IF($C270&gt;0,IF(AND(INDIRECT(ADDRESS($C270,44))=0,INDIRECT(ADDRESS($C270,38))="UL",ISERROR(SEARCH("Rear",INDIRECT(ADDRESS($C270,33)))),ISERROR(SEARCH("Side",INDIRECT(ADDRESS($C270,33))))),INDIRECT(ADDRESS($C270,COLUMN())),0),0),IF($D270&gt;0,IF(AND(INDIRECT(ADDRESS($D270,44))=0,INDIRECT(ADDRESS($D270,38))="UL",ISERROR(SEARCH("Rear",INDIRECT(ADDRESS($D270,33)))),ISERROR(SEARCH("Side",INDIRECT(ADDRESS($D270,33))))),INDIRECT(ADDRESS($D270,COLUMN())),0),0),IF($E270&gt;0,IF(AND(INDIRECT(ADDRESS($E270,44))=0,INDIRECT(ADDRESS($E270,38))="UL",ISERROR(SEARCH("Rear",INDIRECT(ADDRESS($E270,33)))),ISERROR(SEARCH("Side",INDIRECT(ADDRESS($E270,33))))),INDIRECT(ADDRESS($E270,COLUMN())),0),0),IF($F270&gt;0,IF(AND(INDIRECT(ADDRESS($F270,44))=0,INDIRECT(ADDRESS($F270,38))="UL",ISERROR(SEARCH("Rear",INDIRECT(ADDRESS($F270,33)))),ISERROR(SEARCH("Side",INDIRECT(ADDRESS($F270,33))))),INDIRECT(ADDRESS($F270,COLUMN())),0),0),IF($G270&gt;0,IF(AND(INDIRECT(ADDRESS($G270,44))=0,INDIRECT(ADDRESS($G270,38))="UL",ISERROR(SEARCH("Rear",INDIRECT(ADDRESS($G270,33)))),ISERROR(SEARCH("Side",INDIRECT(ADDRESS($G270,33))))),INDIRECT(ADDRESS($G270,COLUMN())),0),0),IF($H270&gt;0,IF(AND(INDIRECT(ADDRESS($H270,44))=0,INDIRECT(ADDRESS($H270,38))="UL",ISERROR(SEARCH("Rear",INDIRECT(ADDRESS($H270,33)))),ISERROR(SEARCH("Side",INDIRECT(ADDRESS($H270,33))))),INDIRECT(ADDRESS($H270,COLUMN())),0),0),IF($I270&gt;0,IF(AND(INDIRECT(ADDRESS($I270,44))=0,INDIRECT(ADDRESS($I270,38))="UL",ISERROR(SEARCH("Rear",INDIRECT(ADDRESS($I270,33)))),ISERROR(SEARCH("Side",INDIRECT(ADDRESS($I270,33))))),INDIRECT(ADDRESS($I270,COLUMN())),0),0),IF($J270&gt;0,IF(AND(INDIRECT(ADDRESS($J270,44))=0,INDIRECT(ADDRESS($J270,38))="UL",ISERROR(SEARCH("Rear",INDIRECT(ADDRESS($J270,33)))),ISERROR(SEARCH("Side",INDIRECT(ADDRESS($J270,33))))),INDIRECT(ADDRESS($J270,COLUMN())),0),0),IF($K270&gt;0,IF(AND(INDIRECT(ADDRESS($K270,44))=0,INDIRECT(ADDRESS($K270,38))="UL",ISERROR(SEARCH("Rear",INDIRECT(ADDRESS($K270,33)))),ISERROR(SEARCH("Side",INDIRECT(ADDRESS($K270,33))))),INDIRECT(ADDRESS($K270,COLUMN())),0),0),IF($L270&gt;0,IF(AND(INDIRECT(ADDRESS($L270,44))=0,INDIRECT(ADDRESS($L270,38))="UL",ISERROR(SEARCH("Rear",INDIRECT(ADDRESS($L270,33)))),ISERROR(SEARCH("Side",INDIRECT(ADDRESS($L270,33))))),INDIRECT(ADDRESS($L270,COLUMN())),0),0),IF($M270&gt;0,IF(AND(INDIRECT(ADDRESS($M270,44))=0,INDIRECT(ADDRESS($M270,38))="UL",ISERROR(SEARCH("Rear",INDIRECT(ADDRESS($M270,33)))),ISERROR(SEARCH("Side",INDIRECT(ADDRESS($M270,33))))),INDIRECT(ADDRESS($M270,COLUMN())),0),0))</f>
        <v>0.99999999999999989</v>
      </c>
      <c r="AW270" s="57" cm="1">
        <f t="array" aca="1" ref="AW270" ca="1">SUM(IF($C270&gt;0,IF(AND(INDIRECT(ADDRESS($C270,44))=0,INDIRECT(ADDRESS($C270,38))="UL",ISERROR(SEARCH("Rear",INDIRECT(ADDRESS($C270,33)))),ISERROR(SEARCH("Side",INDIRECT(ADDRESS($C270,33))))),INDIRECT(ADDRESS($C270,COLUMN())),0),0),IF($D270&gt;0,IF(AND(INDIRECT(ADDRESS($D270,44))=0,INDIRECT(ADDRESS($D270,38))="UL",ISERROR(SEARCH("Rear",INDIRECT(ADDRESS($D270,33)))),ISERROR(SEARCH("Side",INDIRECT(ADDRESS($D270,33))))),INDIRECT(ADDRESS($D270,COLUMN())),0),0),IF($E270&gt;0,IF(AND(INDIRECT(ADDRESS($E270,44))=0,INDIRECT(ADDRESS($E270,38))="UL",ISERROR(SEARCH("Rear",INDIRECT(ADDRESS($E270,33)))),ISERROR(SEARCH("Side",INDIRECT(ADDRESS($E270,33))))),INDIRECT(ADDRESS($E270,COLUMN())),0),0),IF($F270&gt;0,IF(AND(INDIRECT(ADDRESS($F270,44))=0,INDIRECT(ADDRESS($F270,38))="UL",ISERROR(SEARCH("Rear",INDIRECT(ADDRESS($F270,33)))),ISERROR(SEARCH("Side",INDIRECT(ADDRESS($F270,33))))),INDIRECT(ADDRESS($F270,COLUMN())),0),0),IF($G270&gt;0,IF(AND(INDIRECT(ADDRESS($G270,44))=0,INDIRECT(ADDRESS($G270,38))="UL",ISERROR(SEARCH("Rear",INDIRECT(ADDRESS($G270,33)))),ISERROR(SEARCH("Side",INDIRECT(ADDRESS($G270,33))))),INDIRECT(ADDRESS($G270,COLUMN())),0),0),IF($H270&gt;0,IF(AND(INDIRECT(ADDRESS($H270,44))=0,INDIRECT(ADDRESS($H270,38))="UL",ISERROR(SEARCH("Rear",INDIRECT(ADDRESS($H270,33)))),ISERROR(SEARCH("Side",INDIRECT(ADDRESS($H270,33))))),INDIRECT(ADDRESS($H270,COLUMN())),0),0),IF($I270&gt;0,IF(AND(INDIRECT(ADDRESS($I270,44))=0,INDIRECT(ADDRESS($I270,38))="UL",ISERROR(SEARCH("Rear",INDIRECT(ADDRESS($I270,33)))),ISERROR(SEARCH("Side",INDIRECT(ADDRESS($I270,33))))),INDIRECT(ADDRESS($I270,COLUMN())),0),0),IF($J270&gt;0,IF(AND(INDIRECT(ADDRESS($J270,44))=0,INDIRECT(ADDRESS($J270,38))="UL",ISERROR(SEARCH("Rear",INDIRECT(ADDRESS($J270,33)))),ISERROR(SEARCH("Side",INDIRECT(ADDRESS($J270,33))))),INDIRECT(ADDRESS($J270,COLUMN())),0),0),IF($K270&gt;0,IF(AND(INDIRECT(ADDRESS($K270,44))=0,INDIRECT(ADDRESS($K270,38))="UL",ISERROR(SEARCH("Rear",INDIRECT(ADDRESS($K270,33)))),ISERROR(SEARCH("Side",INDIRECT(ADDRESS($K270,33))))),INDIRECT(ADDRESS($K270,COLUMN())),0),0),IF($L270&gt;0,IF(AND(INDIRECT(ADDRESS($L270,44))=0,INDIRECT(ADDRESS($L270,38))="UL",ISERROR(SEARCH("Rear",INDIRECT(ADDRESS($L270,33)))),ISERROR(SEARCH("Side",INDIRECT(ADDRESS($L270,33))))),INDIRECT(ADDRESS($L270,COLUMN())),0),0),IF($M270&gt;0,IF(AND(INDIRECT(ADDRESS($M270,44))=0,INDIRECT(ADDRESS($M270,38))="UL",ISERROR(SEARCH("Rear",INDIRECT(ADDRESS($M270,33)))),ISERROR(SEARCH("Side",INDIRECT(ADDRESS($M270,33))))),INDIRECT(ADDRESS($M270,COLUMN())),0),0))</f>
        <v>0.66666666666666663</v>
      </c>
      <c r="AX270" s="57" cm="1">
        <f t="array" aca="1" ref="AX270" ca="1">SUM(IF($C270&gt;0,IF(AND(INDIRECT(ADDRESS($C270,44))=0,INDIRECT(ADDRESS($C270,38))="UL",ISERROR(SEARCH("Rear",INDIRECT(ADDRESS($C270,33)))),ISERROR(SEARCH("Side",INDIRECT(ADDRESS($C270,33))))),INDIRECT(ADDRESS($C270,COLUMN())),0),0),IF($D270&gt;0,IF(AND(INDIRECT(ADDRESS($D270,44))=0,INDIRECT(ADDRESS($D270,38))="UL",ISERROR(SEARCH("Rear",INDIRECT(ADDRESS($D270,33)))),ISERROR(SEARCH("Side",INDIRECT(ADDRESS($D270,33))))),INDIRECT(ADDRESS($D270,COLUMN())),0),0),IF($E270&gt;0,IF(AND(INDIRECT(ADDRESS($E270,44))=0,INDIRECT(ADDRESS($E270,38))="UL",ISERROR(SEARCH("Rear",INDIRECT(ADDRESS($E270,33)))),ISERROR(SEARCH("Side",INDIRECT(ADDRESS($E270,33))))),INDIRECT(ADDRESS($E270,COLUMN())),0),0),IF($F270&gt;0,IF(AND(INDIRECT(ADDRESS($F270,44))=0,INDIRECT(ADDRESS($F270,38))="UL",ISERROR(SEARCH("Rear",INDIRECT(ADDRESS($F270,33)))),ISERROR(SEARCH("Side",INDIRECT(ADDRESS($F270,33))))),INDIRECT(ADDRESS($F270,COLUMN())),0),0),IF($G270&gt;0,IF(AND(INDIRECT(ADDRESS($G270,44))=0,INDIRECT(ADDRESS($G270,38))="UL",ISERROR(SEARCH("Rear",INDIRECT(ADDRESS($G270,33)))),ISERROR(SEARCH("Side",INDIRECT(ADDRESS($G270,33))))),INDIRECT(ADDRESS($G270,COLUMN())),0),0),IF($H270&gt;0,IF(AND(INDIRECT(ADDRESS($H270,44))=0,INDIRECT(ADDRESS($H270,38))="UL",ISERROR(SEARCH("Rear",INDIRECT(ADDRESS($H270,33)))),ISERROR(SEARCH("Side",INDIRECT(ADDRESS($H270,33))))),INDIRECT(ADDRESS($H270,COLUMN())),0),0),IF($I270&gt;0,IF(AND(INDIRECT(ADDRESS($I270,44))=0,INDIRECT(ADDRESS($I270,38))="UL",ISERROR(SEARCH("Rear",INDIRECT(ADDRESS($I270,33)))),ISERROR(SEARCH("Side",INDIRECT(ADDRESS($I270,33))))),INDIRECT(ADDRESS($I270,COLUMN())),0),0),IF($J270&gt;0,IF(AND(INDIRECT(ADDRESS($J270,44))=0,INDIRECT(ADDRESS($J270,38))="UL",ISERROR(SEARCH("Rear",INDIRECT(ADDRESS($J270,33)))),ISERROR(SEARCH("Side",INDIRECT(ADDRESS($J270,33))))),INDIRECT(ADDRESS($J270,COLUMN())),0),0),IF($K270&gt;0,IF(AND(INDIRECT(ADDRESS($K270,44))=0,INDIRECT(ADDRESS($K270,38))="UL",ISERROR(SEARCH("Rear",INDIRECT(ADDRESS($K270,33)))),ISERROR(SEARCH("Side",INDIRECT(ADDRESS($K270,33))))),INDIRECT(ADDRESS($K270,COLUMN())),0),0),IF($L270&gt;0,IF(AND(INDIRECT(ADDRESS($L270,44))=0,INDIRECT(ADDRESS($L270,38))="UL",ISERROR(SEARCH("Rear",INDIRECT(ADDRESS($L270,33)))),ISERROR(SEARCH("Side",INDIRECT(ADDRESS($L270,33))))),INDIRECT(ADDRESS($L270,COLUMN())),0),0),IF($M270&gt;0,IF(AND(INDIRECT(ADDRESS($M270,44))=0,INDIRECT(ADDRESS($M270,38))="UL",ISERROR(SEARCH("Rear",INDIRECT(ADDRESS($M270,33)))),ISERROR(SEARCH("Side",INDIRECT(ADDRESS($M270,33))))),INDIRECT(ADDRESS($M270,COLUMN())),0),0))</f>
        <v>0</v>
      </c>
      <c r="AY270" s="58">
        <f t="shared" ca="1" si="193"/>
        <v>0.99999999999999989</v>
      </c>
      <c r="AZ270" s="58">
        <f t="shared" ca="1" si="194"/>
        <v>0.55555555555555547</v>
      </c>
      <c r="BA270" s="58" cm="1">
        <f t="array" aca="1" ref="BA270" ca="1">SUM(IF($C270&gt;0,IF(AND(INDIRECT(ADDRESS($C270,44))=0,INDIRECT(ADDRESS($C270,38))="UL"),INDIRECT(ADDRESS($C270,COLUMN())),0),0),IF($D270&gt;0,IF(AND(INDIRECT(ADDRESS($D270,44))=0,INDIRECT(ADDRESS($D270,38))="UL"),INDIRECT(ADDRESS($D270,COLUMN())),0),0),IF($E270&gt;0,IF(AND(INDIRECT(ADDRESS($E270,44))=0,INDIRECT(ADDRESS($E270,38))="UL"),INDIRECT(ADDRESS($E270,COLUMN())),0),0),IF($F270&gt;0,IF(AND(INDIRECT(ADDRESS($F270,44))=0,INDIRECT(ADDRESS($F270,38))="UL"),INDIRECT(ADDRESS($F270,COLUMN())),0),0),IF($G270&gt;0,IF(AND(INDIRECT(ADDRESS($G270,44))=0,INDIRECT(ADDRESS($G270,38))="UL"),INDIRECT(ADDRESS($G270,COLUMN())),0),0),IF($H270&gt;0,IF(AND(INDIRECT(ADDRESS($H270,44))=0,INDIRECT(ADDRESS($H270,38))="UL"),INDIRECT(ADDRESS($H270,COLUMN())),0),0),IF($I270&gt;0,IF(AND(INDIRECT(ADDRESS($I270,44))=0,INDIRECT(ADDRESS($I270,38))="UL"),INDIRECT(ADDRESS($I270,COLUMN())),0),0),IF($J270&gt;0,IF(AND(INDIRECT(ADDRESS($J270,44))=0,INDIRECT(ADDRESS($J270,38))="UL"),INDIRECT(ADDRESS($J270,COLUMN())),0),0),IF($K270&gt;0,IF(AND(INDIRECT(ADDRESS($K270,44))=0,INDIRECT(ADDRESS($K270,38))="UL"),INDIRECT(ADDRESS($K270,COLUMN())),0),0),IF($L270&gt;0,IF(AND(INDIRECT(ADDRESS($L270,44))=0,INDIRECT(ADDRESS($L270,38))="UL"),INDIRECT(ADDRESS($L270,COLUMN())),0),0),IF($M270&gt;0,IF(AND(INDIRECT(ADDRESS($M270,44))=0,INDIRECT(ADDRESS($M270,38))="UL"),INDIRECT(ADDRESS($M270,COLUMN())),0),0))</f>
        <v>0.45432098765432094</v>
      </c>
      <c r="BB270" s="58" cm="1">
        <f t="array" aca="1" ref="BB270" ca="1">SUM(IF($C270&gt;0,IF(AND(INDIRECT(ADDRESS($C270,44))=0,INDIRECT(ADDRESS($C270,38))="UL"),INDIRECT(ADDRESS($C270,COLUMN())),0),0),IF($D270&gt;0,IF(AND(INDIRECT(ADDRESS($D270,44))=0,INDIRECT(ADDRESS($D270,38))="UL"),INDIRECT(ADDRESS($D270,COLUMN())),0),0),IF($E270&gt;0,IF(AND(INDIRECT(ADDRESS($E270,44))=0,INDIRECT(ADDRESS($E270,38))="UL"),INDIRECT(ADDRESS($E270,COLUMN())),0),0),IF($F270&gt;0,IF(AND(INDIRECT(ADDRESS($F270,44))=0,INDIRECT(ADDRESS($F270,38))="UL"),INDIRECT(ADDRESS($F270,COLUMN())),0),0),IF($G270&gt;0,IF(AND(INDIRECT(ADDRESS($G270,44))=0,INDIRECT(ADDRESS($G270,38))="UL"),INDIRECT(ADDRESS($G270,COLUMN())),0),0),IF($H270&gt;0,IF(AND(INDIRECT(ADDRESS($H270,44))=0,INDIRECT(ADDRESS($H270,38))="UL"),INDIRECT(ADDRESS($H270,COLUMN())),0),0),IF($I270&gt;0,IF(AND(INDIRECT(ADDRESS($I270,44))=0,INDIRECT(ADDRESS($I270,38))="UL"),INDIRECT(ADDRESS($I270,COLUMN())),0),0),IF($J270&gt;0,IF(AND(INDIRECT(ADDRESS($J270,44))=0,INDIRECT(ADDRESS($J270,38))="UL"),INDIRECT(ADDRESS($J270,COLUMN())),0),0),IF($K270&gt;0,IF(AND(INDIRECT(ADDRESS($K270,44))=0,INDIRECT(ADDRESS($K270,38))="UL"),INDIRECT(ADDRESS($K270,COLUMN())),0),0),IF($L270&gt;0,IF(AND(INDIRECT(ADDRESS($L270,44))=0,INDIRECT(ADDRESS($L270,38))="UL"),INDIRECT(ADDRESS($L270,COLUMN())),0),0),IF($M270&gt;0,IF(AND(INDIRECT(ADDRESS($M270,44))=0,INDIRECT(ADDRESS($M270,38))="UL"),INDIRECT(ADDRESS($M270,COLUMN())),0),0))</f>
        <v>0.62391534391534387</v>
      </c>
      <c r="BC270" s="58" cm="1">
        <f t="array" aca="1" ref="BC270" ca="1">SUM(IF($C270&gt;0,IF(AND(INDIRECT(ADDRESS($C270,44))=0,INDIRECT(ADDRESS($C270,38))="UL"),INDIRECT(ADDRESS($C270,COLUMN())),0),0),IF($D270&gt;0,IF(AND(INDIRECT(ADDRESS($D270,44))=0,INDIRECT(ADDRESS($D270,38))="UL"),INDIRECT(ADDRESS($D270,COLUMN())),0),0),IF($E270&gt;0,IF(AND(INDIRECT(ADDRESS($E270,44))=0,INDIRECT(ADDRESS($E270,38))="UL"),INDIRECT(ADDRESS($E270,COLUMN())),0),0),IF($F270&gt;0,IF(AND(INDIRECT(ADDRESS($F270,44))=0,INDIRECT(ADDRESS($F270,38))="UL"),INDIRECT(ADDRESS($F270,COLUMN())),0),0),IF($G270&gt;0,IF(AND(INDIRECT(ADDRESS($G270,44))=0,INDIRECT(ADDRESS($G270,38))="UL"),INDIRECT(ADDRESS($G270,COLUMN())),0),0),IF($H270&gt;0,IF(AND(INDIRECT(ADDRESS($H270,44))=0,INDIRECT(ADDRESS($H270,38))="UL"),INDIRECT(ADDRESS($H270,COLUMN())),0),0),IF($I270&gt;0,IF(AND(INDIRECT(ADDRESS($I270,44))=0,INDIRECT(ADDRESS($I270,38))="UL"),INDIRECT(ADDRESS($I270,COLUMN())),0),0),IF($J270&gt;0,IF(AND(INDIRECT(ADDRESS($J270,44))=0,INDIRECT(ADDRESS($J270,38))="UL"),INDIRECT(ADDRESS($J270,COLUMN())),0),0),IF($K270&gt;0,IF(AND(INDIRECT(ADDRESS($K270,44))=0,INDIRECT(ADDRESS($K270,38))="UL"),INDIRECT(ADDRESS($K270,COLUMN())),0),0),IF($L270&gt;0,IF(AND(INDIRECT(ADDRESS($L270,44))=0,INDIRECT(ADDRESS($L270,38))="UL"),INDIRECT(ADDRESS($L270,COLUMN())),0),0),IF($M270&gt;0,IF(AND(INDIRECT(ADDRESS($M270,44))=0,INDIRECT(ADDRESS($M270,38))="UL"),INDIRECT(ADDRESS($M270,COLUMN())),0),0))</f>
        <v>0.35259259259259257</v>
      </c>
      <c r="BD270" s="58" cm="1">
        <f t="array" aca="1" ref="BD270" ca="1">SUM(IF($C270&gt;0,IF(AND(INDIRECT(ADDRESS($C270,44))=0,INDIRECT(ADDRESS($C270,38))="UL"),INDIRECT(ADDRESS($C270,COLUMN())),0),0),IF($D270&gt;0,IF(AND(INDIRECT(ADDRESS($D270,44))=0,INDIRECT(ADDRESS($D270,38))="UL"),INDIRECT(ADDRESS($D270,COLUMN())),0),0),IF($E270&gt;0,IF(AND(INDIRECT(ADDRESS($E270,44))=0,INDIRECT(ADDRESS($E270,38))="UL"),INDIRECT(ADDRESS($E270,COLUMN())),0),0),IF($F270&gt;0,IF(AND(INDIRECT(ADDRESS($F270,44))=0,INDIRECT(ADDRESS($F270,38))="UL"),INDIRECT(ADDRESS($F270,COLUMN())),0),0),IF($G270&gt;0,IF(AND(INDIRECT(ADDRESS($G270,44))=0,INDIRECT(ADDRESS($G270,38))="UL"),INDIRECT(ADDRESS($G270,COLUMN())),0),0),IF($H270&gt;0,IF(AND(INDIRECT(ADDRESS($H270,44))=0,INDIRECT(ADDRESS($H270,38))="UL"),INDIRECT(ADDRESS($H270,COLUMN())),0),0),IF($I270&gt;0,IF(AND(INDIRECT(ADDRESS($I270,44))=0,INDIRECT(ADDRESS($I270,38))="UL"),INDIRECT(ADDRESS($I270,COLUMN())),0),0),IF($J270&gt;0,IF(AND(INDIRECT(ADDRESS($J270,44))=0,INDIRECT(ADDRESS($J270,38))="UL"),INDIRECT(ADDRESS($J270,COLUMN())),0),0),IF($K270&gt;0,IF(AND(INDIRECT(ADDRESS($K270,44))=0,INDIRECT(ADDRESS($K270,38))="UL"),INDIRECT(ADDRESS($K270,COLUMN())),0),0),IF($L270&gt;0,IF(AND(INDIRECT(ADDRESS($L270,44))=0,INDIRECT(ADDRESS($L270,38))="UL"),INDIRECT(ADDRESS($L270,COLUMN())),0),0),IF($M270&gt;0,IF(AND(INDIRECT(ADDRESS($M270,44))=0,INDIRECT(ADDRESS($M270,38))="UL"),INDIRECT(ADDRESS($M270,COLUMN())),0),0))</f>
        <v>0.58850088183421512</v>
      </c>
      <c r="BE270" s="57">
        <f t="shared" ca="1" si="195"/>
        <v>0.45432098765432094</v>
      </c>
      <c r="BF270" s="57" cm="1">
        <f t="array" aca="1" ref="BF270" ca="1">SUM(IF($C270&gt;0,IF(INDIRECT(ADDRESS($C270,45))=1,INDIRECT(ADDRESS($C270,52))*INDIRECT(ADDRESS($C270,42))/5,0),0), IF($D270&gt;0,IF(INDIRECT(ADDRESS($D270,45))=1,INDIRECT(ADDRESS($D270,52))*INDIRECT(ADDRESS($D270,42))/5,0),0), IF($E270&gt;0,IF(INDIRECT(ADDRESS($E270,45))=1,INDIRECT(ADDRESS($E270,52))*INDIRECT(ADDRESS($E270,42))/5,0),0), IF($F270&gt;0,IF(INDIRECT(ADDRESS($F270,45))=1,INDIRECT(ADDRESS($F270,52))*INDIRECT(ADDRESS($F270,42))/5,0),0), IF($G270&gt;0,IF(INDIRECT(ADDRESS($G270,45))=1,INDIRECT(ADDRESS($G270,52))*INDIRECT(ADDRESS($G270,42))/5,0),0), IF($H270&gt;0,IF(INDIRECT(ADDRESS($H270,45))=1,INDIRECT(ADDRESS($H270,52))*INDIRECT(ADDRESS($H270,42))/5,0),0)
)*$BF$296/100</f>
        <v>6.6666666666666666E-2</v>
      </c>
      <c r="BG270" s="19">
        <v>1</v>
      </c>
      <c r="BH270" s="57" cm="1">
        <f t="array" aca="1" ref="BH270" ca="1">SUM(IF($C270&gt;0,IF(AND(INDIRECT(ADDRESS($C270,44))=0,INDIRECT(ADDRESS($C270,38))&lt;&gt;"UL"),INDIRECT(ADDRESS($C270,COLUMN()-12)),0),0), IF($D270&gt;0,IF(AND(INDIRECT(ADDRESS($D270,44))=0,INDIRECT(ADDRESS($D270,38))&lt;&gt;"UL"),INDIRECT(ADDRESS($D270,COLUMN()-12)),0),0), IF($E270&gt;0,IF(AND(INDIRECT(ADDRESS($E270,44))=0,INDIRECT(ADDRESS($E270,38))&lt;&gt;"UL"),INDIRECT(ADDRESS($E270,COLUMN()-12)),0),0), IF($F270&gt;0,IF(AND(INDIRECT(ADDRESS($F270,44))=0,INDIRECT(ADDRESS($F270,38))&lt;&gt;"UL"),INDIRECT(ADDRESS($F270,COLUMN()-12)),0),0), IF($G270&gt;0,IF(AND(INDIRECT(ADDRESS($G270,44))=0,INDIRECT(ADDRESS($G270,38))&lt;&gt;"UL"),INDIRECT(ADDRESS($G270,COLUMN()-12)),0),0), IF($H270&gt;0,IF(AND(INDIRECT(ADDRESS($H270,44))=0,INDIRECT(ADDRESS($H270,38))&lt;&gt;"UL"),INDIRECT(ADDRESS($H270,COLUMN()-12)),0),0), IF($I270&gt;0,IF(AND(INDIRECT(ADDRESS($I270,44))=0,INDIRECT(ADDRESS($I270,38))&lt;&gt;"UL"),INDIRECT(ADDRESS($I270,COLUMN()-12)),0),0), IF($J270&gt;0,IF(AND(INDIRECT(ADDRESS($J270,44))=0,INDIRECT(ADDRESS($J270,38))&lt;&gt;"UL"),INDIRECT(ADDRESS($J270,COLUMN()-12)),0),0), IF($K270&gt;0,IF(AND(INDIRECT(ADDRESS($K270,44))=0,INDIRECT(ADDRESS($K270,38))&lt;&gt;"UL"),INDIRECT(ADDRESS($K270,COLUMN()-12)),0),0), IF($L270&gt;0,IF(AND(INDIRECT(ADDRESS($L270,44))=0,INDIRECT(ADDRESS($L270,38))&lt;&gt;"UL"),INDIRECT(ADDRESS($L270,COLUMN()-12)),0),0), IF($M270&gt;0,IF(AND(INDIRECT(ADDRESS($M270,44))=0,INDIRECT(ADDRESS($M270,38))&lt;&gt;"UL"),INDIRECT(ADDRESS($M270,COLUMN()-12)),0),0))</f>
        <v>1.3333333333333333</v>
      </c>
      <c r="BI270" s="57" cm="1">
        <f t="array" aca="1" ref="BI270" ca="1">SUM(IF($C270&gt;0,IF(AND(INDIRECT(ADDRESS($C270,44))=0,INDIRECT(ADDRESS($C270,38))&lt;&gt;"UL"),INDIRECT(ADDRESS($C270,COLUMN()-12)),0),0), IF($D270&gt;0,IF(AND(INDIRECT(ADDRESS($D270,44))=0,INDIRECT(ADDRESS($D270,38))&lt;&gt;"UL"),INDIRECT(ADDRESS($D270,COLUMN()-12)),0),0), IF($E270&gt;0,IF(AND(INDIRECT(ADDRESS($E270,44))=0,INDIRECT(ADDRESS($E270,38))&lt;&gt;"UL"),INDIRECT(ADDRESS($E270,COLUMN()-12)),0),0), IF($F270&gt;0,IF(AND(INDIRECT(ADDRESS($F270,44))=0,INDIRECT(ADDRESS($F270,38))&lt;&gt;"UL"),INDIRECT(ADDRESS($F270,COLUMN()-12)),0),0), IF($G270&gt;0,IF(AND(INDIRECT(ADDRESS($G270,44))=0,INDIRECT(ADDRESS($G270,38))&lt;&gt;"UL"),INDIRECT(ADDRESS($G270,COLUMN()-12)),0),0), IF($H270&gt;0,IF(AND(INDIRECT(ADDRESS($H270,44))=0,INDIRECT(ADDRESS($H270,38))&lt;&gt;"UL"),INDIRECT(ADDRESS($H270,COLUMN()-12)),0),0), IF($I270&gt;0,IF(AND(INDIRECT(ADDRESS($I270,44))=0,INDIRECT(ADDRESS($I270,38))&lt;&gt;"UL"),INDIRECT(ADDRESS($I270,COLUMN()-12)),0),0), IF($J270&gt;0,IF(AND(INDIRECT(ADDRESS($J270,44))=0,INDIRECT(ADDRESS($J270,38))&lt;&gt;"UL"),INDIRECT(ADDRESS($J270,COLUMN()-12)),0),0), IF($K270&gt;0,IF(AND(INDIRECT(ADDRESS($K270,44))=0,INDIRECT(ADDRESS($K270,38))&lt;&gt;"UL"),INDIRECT(ADDRESS($K270,COLUMN()-12)),0),0), IF($L270&gt;0,IF(AND(INDIRECT(ADDRESS($L270,44))=0,INDIRECT(ADDRESS($L270,38))&lt;&gt;"UL"),INDIRECT(ADDRESS($L270,COLUMN()-12)),0),0), IF($M270&gt;0,IF(AND(INDIRECT(ADDRESS($M270,44))=0,INDIRECT(ADDRESS($M270,38))&lt;&gt;"UL"),INDIRECT(ADDRESS($M270,COLUMN()-12)),0),0))</f>
        <v>0.88888888888888884</v>
      </c>
      <c r="BJ270" s="57" cm="1">
        <f t="array" aca="1" ref="BJ270" ca="1">SUM(IF($C270&gt;0,IF(AND(INDIRECT(ADDRESS($C270,44))=0,INDIRECT(ADDRESS($C270,38))&lt;&gt;"UL"),INDIRECT(ADDRESS($C270,COLUMN()-12)),0),0), IF($D270&gt;0,IF(AND(INDIRECT(ADDRESS($D270,44))=0,INDIRECT(ADDRESS($D270,38))&lt;&gt;"UL"),INDIRECT(ADDRESS($D270,COLUMN()-12)),0),0), IF($E270&gt;0,IF(AND(INDIRECT(ADDRESS($E270,44))=0,INDIRECT(ADDRESS($E270,38))&lt;&gt;"UL"),INDIRECT(ADDRESS($E270,COLUMN()-12)),0),0), IF($F270&gt;0,IF(AND(INDIRECT(ADDRESS($F270,44))=0,INDIRECT(ADDRESS($F270,38))&lt;&gt;"UL"),INDIRECT(ADDRESS($F270,COLUMN()-12)),0),0), IF($G270&gt;0,IF(AND(INDIRECT(ADDRESS($G270,44))=0,INDIRECT(ADDRESS($G270,38))&lt;&gt;"UL"),INDIRECT(ADDRESS($G270,COLUMN()-12)),0),0), IF($H270&gt;0,IF(AND(INDIRECT(ADDRESS($H270,44))=0,INDIRECT(ADDRESS($H270,38))&lt;&gt;"UL"),INDIRECT(ADDRESS($H270,COLUMN()-12)),0),0), IF($I270&gt;0,IF(AND(INDIRECT(ADDRESS($I270,44))=0,INDIRECT(ADDRESS($I270,38))&lt;&gt;"UL"),INDIRECT(ADDRESS($I270,COLUMN()-12)),0),0), IF($J270&gt;0,IF(AND(INDIRECT(ADDRESS($J270,44))=0,INDIRECT(ADDRESS($J270,38))&lt;&gt;"UL"),INDIRECT(ADDRESS($J270,COLUMN()-12)),0),0), IF($K270&gt;0,IF(AND(INDIRECT(ADDRESS($K270,44))=0,INDIRECT(ADDRESS($K270,38))&lt;&gt;"UL"),INDIRECT(ADDRESS($K270,COLUMN()-12)),0),0), IF($L270&gt;0,IF(AND(INDIRECT(ADDRESS($L270,44))=0,INDIRECT(ADDRESS($L270,38))&lt;&gt;"UL"),INDIRECT(ADDRESS($L270,COLUMN()-12)),0),0), IF($M270&gt;0,IF(AND(INDIRECT(ADDRESS($M270,44))=0,INDIRECT(ADDRESS($M270,38))&lt;&gt;"UL"),INDIRECT(ADDRESS($M270,COLUMN()-12)),0),0))</f>
        <v>0.44444444444444442</v>
      </c>
      <c r="BK270" s="57">
        <f t="shared" ca="1" si="196"/>
        <v>1.3333333333333333</v>
      </c>
      <c r="BL270" s="58">
        <f t="shared" ca="1" si="210"/>
        <v>0.88888888888888895</v>
      </c>
      <c r="BM270" s="57" cm="1">
        <f t="array" aca="1" ref="BM270" ca="1">SUM(IF($C270&gt;0,IF(AND(INDIRECT(ADDRESS($C270,44))=0,INDIRECT(ADDRESS($C270,38))&lt;&gt;"UL"),INDIRECT(ADDRESS($C270,COLUMN()-12)),0),0), IF($D270&gt;0,IF(AND(INDIRECT(ADDRESS($D270,44))=0,INDIRECT(ADDRESS($D270,38))&lt;&gt;"UL"),INDIRECT(ADDRESS($D270,COLUMN()-12)),0),0), IF($E270&gt;0,IF(AND(INDIRECT(ADDRESS($E270,44))=0,INDIRECT(ADDRESS($E270,38))&lt;&gt;"UL"),INDIRECT(ADDRESS($E270,COLUMN()-12)),0),0), IF($F270&gt;0,IF(AND(INDIRECT(ADDRESS($F270,44))=0,INDIRECT(ADDRESS($F270,38))&lt;&gt;"UL"),INDIRECT(ADDRESS($F270,COLUMN()-12)),0),0), IF($G270&gt;0,IF(AND(INDIRECT(ADDRESS($G270,44))=0,INDIRECT(ADDRESS($G270,38))&lt;&gt;"UL"),INDIRECT(ADDRESS($G270,COLUMN()-12)),0),0), IF($H270&gt;0,IF(AND(INDIRECT(ADDRESS($H270,44))=0,INDIRECT(ADDRESS($H270,38))&lt;&gt;"UL"),INDIRECT(ADDRESS($H270,COLUMN()-12)),0),0), IF($I270&gt;0,IF(AND(INDIRECT(ADDRESS($I270,44))=0,INDIRECT(ADDRESS($I270,38))&lt;&gt;"UL"),INDIRECT(ADDRESS($I270,COLUMN()-12)),0),0), IF($J270&gt;0,IF(AND(INDIRECT(ADDRESS($J270,44))=0,INDIRECT(ADDRESS($J270,38))&lt;&gt;"UL"),INDIRECT(ADDRESS($J270,COLUMN()-12)),0),0), IF($K270&gt;0,IF(AND(INDIRECT(ADDRESS($K270,44))=0,INDIRECT(ADDRESS($K270,38))&lt;&gt;"UL"),INDIRECT(ADDRESS($K270,COLUMN()-11)),0),0), IF($L270&gt;0,IF(AND(INDIRECT(ADDRESS($L270,44))=0,INDIRECT(ADDRESS($L270,38))&lt;&gt;"UL"),INDIRECT(ADDRESS($L270,COLUMN()-11)),0),0), IF($M270&gt;0,IF(AND(INDIRECT(ADDRESS($M270,44))=0,INDIRECT(ADDRESS($M270,38))&lt;&gt;"UL"),INDIRECT(ADDRESS($M270,COLUMN()-11)),0),0))</f>
        <v>0.29629629629629634</v>
      </c>
      <c r="BN270" s="57" cm="1">
        <f t="array" aca="1" ref="BN270" ca="1">SUM(IF($C270&gt;0,IF(AND(INDIRECT(ADDRESS($C270,44))=0,INDIRECT(ADDRESS($C270,38))&lt;&gt;"UL"),INDIRECT(ADDRESS($C270,COLUMN()-12)),0),0), IF($D270&gt;0,IF(AND(INDIRECT(ADDRESS($D270,44))=0,INDIRECT(ADDRESS($D270,38))&lt;&gt;"UL"),INDIRECT(ADDRESS($D270,COLUMN()-12)),0),0), IF($E270&gt;0,IF(AND(INDIRECT(ADDRESS($E270,44))=0,INDIRECT(ADDRESS($E270,38))&lt;&gt;"UL"),INDIRECT(ADDRESS($E270,COLUMN()-12)),0),0), IF($F270&gt;0,IF(AND(INDIRECT(ADDRESS($F270,44))=0,INDIRECT(ADDRESS($F270,38))&lt;&gt;"UL"),INDIRECT(ADDRESS($F270,COLUMN()-12)),0),0), IF($G270&gt;0,IF(AND(INDIRECT(ADDRESS($G270,44))=0,INDIRECT(ADDRESS($G270,38))&lt;&gt;"UL"),INDIRECT(ADDRESS($G270,COLUMN()-12)),0),0), IF($H270&gt;0,IF(AND(INDIRECT(ADDRESS($H270,44))=0,INDIRECT(ADDRESS($H270,38))&lt;&gt;"UL"),INDIRECT(ADDRESS($H270,COLUMN()-12)),0),0), IF($I270&gt;0,IF(AND(INDIRECT(ADDRESS($I270,44))=0,INDIRECT(ADDRESS($I270,38))&lt;&gt;"UL"),INDIRECT(ADDRESS($I270,COLUMN()-12)),0),0), IF($J270&gt;0,IF(AND(INDIRECT(ADDRESS($J270,44))=0,INDIRECT(ADDRESS($J270,38))&lt;&gt;"UL"),INDIRECT(ADDRESS($J270,COLUMN()-12)),0),0), IF($K270&gt;0,IF(AND(INDIRECT(ADDRESS($K270,44))=0,INDIRECT(ADDRESS($K270,38))&lt;&gt;"UL"),INDIRECT(ADDRESS($K270,COLUMN()-11)),0),0), IF($L270&gt;0,IF(AND(INDIRECT(ADDRESS($L270,44))=0,INDIRECT(ADDRESS($L270,38))&lt;&gt;"UL"),INDIRECT(ADDRESS($L270,COLUMN()-11)),0),0), IF($M270&gt;0,IF(AND(INDIRECT(ADDRESS($M270,44))=0,INDIRECT(ADDRESS($M270,38))&lt;&gt;"UL"),INDIRECT(ADDRESS($M270,COLUMN()-11)),0),0))</f>
        <v>0.4148148148148148</v>
      </c>
      <c r="BO270" s="57" cm="1">
        <f t="array" aca="1" ref="BO270" ca="1">SUM(IF($C270&gt;0,IF(AND(INDIRECT(ADDRESS($C270,44))=0,INDIRECT(ADDRESS($C270,38))&lt;&gt;"UL"),INDIRECT(ADDRESS($C270,COLUMN()-12)),0),0), IF($D270&gt;0,IF(AND(INDIRECT(ADDRESS($D270,44))=0,INDIRECT(ADDRESS($D270,38))&lt;&gt;"UL"),INDIRECT(ADDRESS($D270,COLUMN()-12)),0),0), IF($E270&gt;0,IF(AND(INDIRECT(ADDRESS($E270,44))=0,INDIRECT(ADDRESS($E270,38))&lt;&gt;"UL"),INDIRECT(ADDRESS($E270,COLUMN()-12)),0),0), IF($F270&gt;0,IF(AND(INDIRECT(ADDRESS($F270,44))=0,INDIRECT(ADDRESS($F270,38))&lt;&gt;"UL"),INDIRECT(ADDRESS($F270,COLUMN()-12)),0),0), IF($G270&gt;0,IF(AND(INDIRECT(ADDRESS($G270,44))=0,INDIRECT(ADDRESS($G270,38))&lt;&gt;"UL"),INDIRECT(ADDRESS($G270,COLUMN()-12)),0),0), IF($H270&gt;0,IF(AND(INDIRECT(ADDRESS($H270,44))=0,INDIRECT(ADDRESS($H270,38))&lt;&gt;"UL"),INDIRECT(ADDRESS($H270,COLUMN()-12)),0),0), IF($I270&gt;0,IF(AND(INDIRECT(ADDRESS($I270,44))=0,INDIRECT(ADDRESS($I270,38))&lt;&gt;"UL"),INDIRECT(ADDRESS($I270,COLUMN()-12)),0),0), IF($J270&gt;0,IF(AND(INDIRECT(ADDRESS($J270,44))=0,INDIRECT(ADDRESS($J270,38))&lt;&gt;"UL"),INDIRECT(ADDRESS($J270,COLUMN()-12)),0),0), IF($K270&gt;0,IF(AND(INDIRECT(ADDRESS($K270,44))=0,INDIRECT(ADDRESS($K270,38))&lt;&gt;"UL"),INDIRECT(ADDRESS($K270,COLUMN()-11)),0),0), IF($L270&gt;0,IF(AND(INDIRECT(ADDRESS($L270,44))=0,INDIRECT(ADDRESS($L270,38))&lt;&gt;"UL"),INDIRECT(ADDRESS($L270,COLUMN()-11)),0),0), IF($M270&gt;0,IF(AND(INDIRECT(ADDRESS($M270,44))=0,INDIRECT(ADDRESS($M270,38))&lt;&gt;"UL"),INDIRECT(ADDRESS($M270,COLUMN()-11)),0),0))</f>
        <v>0.29629629629629634</v>
      </c>
      <c r="BP270" s="57" cm="1">
        <f t="array" aca="1" ref="BP270" ca="1">SUM(IF($C270&gt;0,IF(AND(INDIRECT(ADDRESS($C270,44))=0,INDIRECT(ADDRESS($C270,38))&lt;&gt;"UL"),INDIRECT(ADDRESS($C270,COLUMN()-12)),0),0), IF($D270&gt;0,IF(AND(INDIRECT(ADDRESS($D270,44))=0,INDIRECT(ADDRESS($D270,38))&lt;&gt;"UL"),INDIRECT(ADDRESS($D270,COLUMN()-12)),0),0), IF($E270&gt;0,IF(AND(INDIRECT(ADDRESS($E270,44))=0,INDIRECT(ADDRESS($E270,38))&lt;&gt;"UL"),INDIRECT(ADDRESS($E270,COLUMN()-12)),0),0), IF($F270&gt;0,IF(AND(INDIRECT(ADDRESS($F270,44))=0,INDIRECT(ADDRESS($F270,38))&lt;&gt;"UL"),INDIRECT(ADDRESS($F270,COLUMN()-12)),0),0), IF($G270&gt;0,IF(AND(INDIRECT(ADDRESS($G270,44))=0,INDIRECT(ADDRESS($G270,38))&lt;&gt;"UL"),INDIRECT(ADDRESS($G270,COLUMN()-12)),0),0), IF($H270&gt;0,IF(AND(INDIRECT(ADDRESS($H270,44))=0,INDIRECT(ADDRESS($H270,38))&lt;&gt;"UL"),INDIRECT(ADDRESS($H270,COLUMN()-12)),0),0), IF($I270&gt;0,IF(AND(INDIRECT(ADDRESS($I270,44))=0,INDIRECT(ADDRESS($I270,38))&lt;&gt;"UL"),INDIRECT(ADDRESS($I270,COLUMN()-12)),0),0), IF($J270&gt;0,IF(AND(INDIRECT(ADDRESS($J270,44))=0,INDIRECT(ADDRESS($J270,38))&lt;&gt;"UL"),INDIRECT(ADDRESS($J270,COLUMN()-12)),0),0), IF($K270&gt;0,IF(AND(INDIRECT(ADDRESS($K270,44))=0,INDIRECT(ADDRESS($K270,38))&lt;&gt;"UL"),INDIRECT(ADDRESS($K270,COLUMN()-11)),0),0), IF($L270&gt;0,IF(AND(INDIRECT(ADDRESS($L270,44))=0,INDIRECT(ADDRESS($L270,38))&lt;&gt;"UL"),INDIRECT(ADDRESS($L270,COLUMN()-11)),0),0), IF($M270&gt;0,IF(AND(INDIRECT(ADDRESS($M270,44))=0,INDIRECT(ADDRESS($M270,38))&lt;&gt;"UL"),INDIRECT(ADDRESS($M270,COLUMN()-11)),0),0))</f>
        <v>0.4148148148148148</v>
      </c>
      <c r="BQ270" s="57">
        <f t="shared" ca="1" si="197"/>
        <v>0.29629629629629634</v>
      </c>
      <c r="BR270" s="161">
        <f t="shared" ca="1" si="198"/>
        <v>75.014846483420939</v>
      </c>
      <c r="BS270" s="56"/>
      <c r="BT270" s="56">
        <f t="shared" ca="1" si="199"/>
        <v>3.4702386648304548</v>
      </c>
      <c r="BU270" s="89">
        <f t="shared" ca="1" si="200"/>
        <v>0.11567462216101516</v>
      </c>
      <c r="BV270" s="57" t="s">
        <v>33</v>
      </c>
      <c r="BW270" s="57" cm="1">
        <f t="array" aca="1" ref="BW270" ca="1">SUM(IF($C270&gt;0,IF(AND(INDIRECT(ADDRESS($C270,44))=0,INDIRECT(ADDRESS($C270,38))="UL",ISERROR(SEARCH("Rear",INDIRECT(ADDRESS($C270,33)))),ISERROR(SEARCH("Side",INDIRECT(ADDRESS($C270,33))))),INDIRECT(ADDRESS($C270,COLUMN())),0),0),IF($D270&gt;0,IF(AND(INDIRECT(ADDRESS($D270,44))=0,INDIRECT(ADDRESS($D270,38))="UL",ISERROR(SEARCH("Rear",INDIRECT(ADDRESS($D270,33)))),ISERROR(SEARCH("Side",INDIRECT(ADDRESS($D270,33))))),INDIRECT(ADDRESS($D270,COLUMN())),0),0),IF($E270&gt;0,IF(AND(INDIRECT(ADDRESS($E270,44))=0,INDIRECT(ADDRESS($E270,38))="UL",ISERROR(SEARCH("Rear",INDIRECT(ADDRESS($E270,33)))),ISERROR(SEARCH("Side",INDIRECT(ADDRESS($E270,33))))),INDIRECT(ADDRESS($E270,COLUMN())),0),0),IF($F270&gt;0,IF(AND(INDIRECT(ADDRESS($F270,44))=0,INDIRECT(ADDRESS($F270,38))="UL",ISERROR(SEARCH("Rear",INDIRECT(ADDRESS($F270,33)))),ISERROR(SEARCH("Side",INDIRECT(ADDRESS($F270,33))))),INDIRECT(ADDRESS($F270,COLUMN())),0),0),IF($G270&gt;0,IF(AND(INDIRECT(ADDRESS($G270,44))=0,INDIRECT(ADDRESS($G270,38))="UL",ISERROR(SEARCH("Rear",INDIRECT(ADDRESS($G270,33)))),ISERROR(SEARCH("Side",INDIRECT(ADDRESS($G270,33))))),INDIRECT(ADDRESS($G270,COLUMN())),0),0),IF($H270&gt;0,IF(AND(INDIRECT(ADDRESS($H270,44))=0,INDIRECT(ADDRESS($H270,38))="UL",ISERROR(SEARCH("Rear",INDIRECT(ADDRESS($H270,33)))),ISERROR(SEARCH("Side",INDIRECT(ADDRESS($H270,33))))),INDIRECT(ADDRESS($H270,COLUMN())),0),0),IF($I270&gt;0,IF(AND(INDIRECT(ADDRESS($I270,44))=0,INDIRECT(ADDRESS($I270,38))="UL",ISERROR(SEARCH("Rear",INDIRECT(ADDRESS($I270,33)))),ISERROR(SEARCH("Side",INDIRECT(ADDRESS($I270,33))))),INDIRECT(ADDRESS($I270,COLUMN())),0),0),IF($J270&gt;0,IF(AND(INDIRECT(ADDRESS($J270,44))=0,INDIRECT(ADDRESS($J270,38))="UL",ISERROR(SEARCH("Rear",INDIRECT(ADDRESS($J270,33)))),ISERROR(SEARCH("Side",INDIRECT(ADDRESS($J270,33))))),INDIRECT(ADDRESS($J270,COLUMN())),0),0),IF($K270&gt;0,IF(AND(INDIRECT(ADDRESS($K270,44))=0,INDIRECT(ADDRESS($K270,38))="UL",ISERROR(SEARCH("Rear",INDIRECT(ADDRESS($K270,33)))),ISERROR(SEARCH("Side",INDIRECT(ADDRESS($K270,33))))),INDIRECT(ADDRESS($K270,COLUMN())),0),0),IF($L270&gt;0,IF(AND(INDIRECT(ADDRESS($L270,44))=0,INDIRECT(ADDRESS($L270,38))="UL",ISERROR(SEARCH("Rear",INDIRECT(ADDRESS($L270,33)))),ISERROR(SEARCH("Side",INDIRECT(ADDRESS($L270,33))))),INDIRECT(ADDRESS($L270,COLUMN())),0),0),IF($M270&gt;0,IF(AND(INDIRECT(ADDRESS($M270,44))=0,INDIRECT(ADDRESS($M270,38))="UL",ISERROR(SEARCH("Rear",INDIRECT(ADDRESS($M270,33)))),ISERROR(SEARCH("Side",INDIRECT(ADDRESS($M270,33))))),INDIRECT(ADDRESS($M270,COLUMN())),0),0))</f>
        <v>0.33333333333333331</v>
      </c>
      <c r="BX270" s="57">
        <f t="shared" ca="1" si="201"/>
        <v>0.99999999999999989</v>
      </c>
      <c r="BY270" s="57" cm="1">
        <f t="array" aca="1" ref="BY270" ca="1">SUM(IF($C270&gt;0,IF(AND(INDIRECT(ADDRESS($C270,44))=0,INDIRECT(ADDRESS($C270,38))="UL"),INDIRECT(ADDRESS($C270,COLUMN())),0),0),IF($D270&gt;0,IF(AND(INDIRECT(ADDRESS($D270,44))=0,INDIRECT(ADDRESS($D270,38))="UL"),INDIRECT(ADDRESS($D270,COLUMN())),0),0),IF($E270&gt;0,IF(AND(INDIRECT(ADDRESS($E270,44))=0,INDIRECT(ADDRESS($E270,38))="UL"),INDIRECT(ADDRESS($E270,COLUMN())),0),0),IF($F270&gt;0,IF(AND(INDIRECT(ADDRESS($F270,44))=0,INDIRECT(ADDRESS($F270,38))="UL"),INDIRECT(ADDRESS($F270,COLUMN())),0),0),IF($G270&gt;0,IF(AND(INDIRECT(ADDRESS($G270,44))=0,INDIRECT(ADDRESS($G270,38))="UL"),INDIRECT(ADDRESS($G270,COLUMN())),0),0),IF($H270&gt;0,IF(AND(INDIRECT(ADDRESS($H270,44))=0,INDIRECT(ADDRESS($H270,38))="UL"),INDIRECT(ADDRESS($H270,COLUMN())),0),0),IF($I270&gt;0,IF(AND(INDIRECT(ADDRESS($I270,44))=0,INDIRECT(ADDRESS($I270,38))="UL"),INDIRECT(ADDRESS($I270,COLUMN())),0),0),IF($J270&gt;0,IF(AND(INDIRECT(ADDRESS($J270,44))=0,INDIRECT(ADDRESS($J270,38))="UL"),INDIRECT(ADDRESS($J270,COLUMN())),0),0),IF($K270&gt;0,IF(AND(INDIRECT(ADDRESS($K270,44))=0,INDIRECT(ADDRESS($K270,38))="UL"),INDIRECT(ADDRESS($K270,COLUMN())),0),0),IF($L270&gt;0,IF(AND(INDIRECT(ADDRESS($L270,44))=0,INDIRECT(ADDRESS($L270,38))="UL"),INDIRECT(ADDRESS($L270,COLUMN())),0),0),IF($M270&gt;0,IF(AND(INDIRECT(ADDRESS($M270,44))=0,INDIRECT(ADDRESS($M270,38))="UL"),INDIRECT(ADDRESS($M270,COLUMN())),0),0))</f>
        <v>0.40493827160493828</v>
      </c>
      <c r="BZ270" s="57" cm="1">
        <f t="array" aca="1" ref="BZ270" ca="1">SUM(IF($C270&gt;0,IF(AND(INDIRECT(ADDRESS($C270,44))=0,INDIRECT(ADDRESS($C270,38))="UL"),INDIRECT(ADDRESS($C270,COLUMN())),0),0),IF($D270&gt;0,IF(AND(INDIRECT(ADDRESS($D270,44))=0,INDIRECT(ADDRESS($D270,38))="UL"),INDIRECT(ADDRESS($D270,COLUMN())),0),0),IF($E270&gt;0,IF(AND(INDIRECT(ADDRESS($E270,44))=0,INDIRECT(ADDRESS($E270,38))="UL"),INDIRECT(ADDRESS($E270,COLUMN())),0),0),IF($F270&gt;0,IF(AND(INDIRECT(ADDRESS($F270,44))=0,INDIRECT(ADDRESS($F270,38))="UL"),INDIRECT(ADDRESS($F270,COLUMN())),0),0),IF($G270&gt;0,IF(AND(INDIRECT(ADDRESS($G270,44))=0,INDIRECT(ADDRESS($G270,38))="UL"),INDIRECT(ADDRESS($G270,COLUMN())),0),0),IF($H270&gt;0,IF(AND(INDIRECT(ADDRESS($H270,44))=0,INDIRECT(ADDRESS($H270,38))="UL"),INDIRECT(ADDRESS($H270,COLUMN())),0),0),IF($I270&gt;0,IF(AND(INDIRECT(ADDRESS($I270,44))=0,INDIRECT(ADDRESS($I270,38))="UL"),INDIRECT(ADDRESS($I270,COLUMN())),0),0),IF($J270&gt;0,IF(AND(INDIRECT(ADDRESS($J270,44))=0,INDIRECT(ADDRESS($J270,38))="UL"),INDIRECT(ADDRESS($J270,COLUMN())),0),0),IF($K270&gt;0,IF(AND(INDIRECT(ADDRESS($K270,44))=0,INDIRECT(ADDRESS($K270,38))="UL"),INDIRECT(ADDRESS($K270,COLUMN())),0),0),IF($L270&gt;0,IF(AND(INDIRECT(ADDRESS($L270,44))=0,INDIRECT(ADDRESS($L270,38))="UL"),INDIRECT(ADDRESS($L270,COLUMN())),0),0),IF($M270&gt;0,IF(AND(INDIRECT(ADDRESS($M270,44))=0,INDIRECT(ADDRESS($M270,38))="UL"),INDIRECT(ADDRESS($M270,COLUMN())),0),0))</f>
        <v>0.7407407407407407</v>
      </c>
      <c r="CA270" s="57">
        <f t="shared" ca="1" si="202"/>
        <v>0.40493827160493828</v>
      </c>
      <c r="CB270" s="57" cm="1">
        <f t="array" aca="1" ref="CB270" ca="1">SUM(IF($C270&gt;0,IF(AND(INDIRECT(ADDRESS($C270,44))=0,INDIRECT(ADDRESS($C270,38))&lt;&gt;"UL"),INDIRECT(ADDRESS($C270,COLUMN())),0),0),IF($D270&gt;0,IF(AND(INDIRECT(ADDRESS($D270,44))=0,INDIRECT(ADDRESS($D270,38))&lt;&gt;"UL"),INDIRECT(ADDRESS($D270,COLUMN())),0),0),IF($E270&gt;0,IF(AND(INDIRECT(ADDRESS($E270,44))=0,INDIRECT(ADDRESS($E270,38))&lt;&gt;"UL"),INDIRECT(ADDRESS($E270,COLUMN())),0),0),IF($F270&gt;0,IF(AND(INDIRECT(ADDRESS($F270,44))=0,INDIRECT(ADDRESS($F270,38))&lt;&gt;"UL"),INDIRECT(ADDRESS($F270,COLUMN())),0),0),IF($G270&gt;0,IF(AND(INDIRECT(ADDRESS($G270,44))=0,INDIRECT(ADDRESS($G270,38))&lt;&gt;"UL"),INDIRECT(ADDRESS($G270,COLUMN())),0),0),IF($H270&gt;0,IF(AND(INDIRECT(ADDRESS($H270,44))=0,INDIRECT(ADDRESS($H270,38))&lt;&gt;"UL"),INDIRECT(ADDRESS($H270,COLUMN())),0),0),IF($I270&gt;0,IF(AND(INDIRECT(ADDRESS($I270,44))=0,INDIRECT(ADDRESS($I270,38))&lt;&gt;"UL"),INDIRECT(ADDRESS($I270,COLUMN())),0),0),IF($J270&gt;0,IF(AND(INDIRECT(ADDRESS($J270,44))=0,INDIRECT(ADDRESS($J270,38))&lt;&gt;"UL"),INDIRECT(ADDRESS($J270,COLUMN())),0),0),IF($K270&gt;0,IF(AND(INDIRECT(ADDRESS($K270,44))=0,INDIRECT(ADDRESS($K270,38))&lt;&gt;"UL"),INDIRECT(ADDRESS($K270,COLUMN())),0),0),IF($L270&gt;0,IF(AND(INDIRECT(ADDRESS($L270,44))=0,INDIRECT(ADDRESS($L270,38))&lt;&gt;"UL"),INDIRECT(ADDRESS($L270,COLUMN())),0),0),IF($M270&gt;0,IF(AND(INDIRECT(ADDRESS($M270,44))=0,INDIRECT(ADDRESS($M270,38))&lt;&gt;"UL"),INDIRECT(ADDRESS($M270,COLUMN())),0),0))</f>
        <v>0.44444444444444442</v>
      </c>
      <c r="CC270" s="57">
        <f t="shared" ca="1" si="203"/>
        <v>1.3333333333333333</v>
      </c>
      <c r="CD270" s="57" cm="1">
        <f t="array" aca="1" ref="CD270" ca="1">SUM(IF($C270&gt;0,IF(AND(INDIRECT(ADDRESS($C270,44))=0,INDIRECT(ADDRESS($C270,38))&lt;&gt;"UL"),INDIRECT(ADDRESS($C270,COLUMN())),0),0),IF($D270&gt;0,IF(AND(INDIRECT(ADDRESS($D270,44))=0,INDIRECT(ADDRESS($D270,38))&lt;&gt;"UL"),INDIRECT(ADDRESS($D270,COLUMN())),0),0),IF($E270&gt;0,IF(AND(INDIRECT(ADDRESS($E270,44))=0,INDIRECT(ADDRESS($E270,38))&lt;&gt;"UL"),INDIRECT(ADDRESS($E270,COLUMN())),0),0),IF($F270&gt;0,IF(AND(INDIRECT(ADDRESS($F270,44))=0,INDIRECT(ADDRESS($F270,38))&lt;&gt;"UL"),INDIRECT(ADDRESS($F270,COLUMN())),0),0),IF($G270&gt;0,IF(AND(INDIRECT(ADDRESS($G270,44))=0,INDIRECT(ADDRESS($G270,38))&lt;&gt;"UL"),INDIRECT(ADDRESS($G270,COLUMN())),0),0),IF($H270&gt;0,IF(AND(INDIRECT(ADDRESS($H270,44))=0,INDIRECT(ADDRESS($H270,38))&lt;&gt;"UL"),INDIRECT(ADDRESS($H270,COLUMN())),0),0),IF($I270&gt;0,IF(AND(INDIRECT(ADDRESS($I270,44))=0,INDIRECT(ADDRESS($I270,38))&lt;&gt;"UL"),INDIRECT(ADDRESS($I270,COLUMN())),0),0),IF($J270&gt;0,IF(AND(INDIRECT(ADDRESS($J270,44))=0,INDIRECT(ADDRESS($J270,38))&lt;&gt;"UL"),INDIRECT(ADDRESS($J270,COLUMN())),0),0),IF($K270&gt;0,IF(AND(INDIRECT(ADDRESS($K270,44))=0,INDIRECT(ADDRESS($K270,38))&lt;&gt;"UL"),INDIRECT(ADDRESS($K270,COLUMN())),0),0),IF($L270&gt;0,IF(AND(INDIRECT(ADDRESS($L270,44))=0,INDIRECT(ADDRESS($L270,38))&lt;&gt;"UL"),INDIRECT(ADDRESS($L270,COLUMN())),0),0),IF($M270&gt;0,IF(AND(INDIRECT(ADDRESS($M270,44))=0,INDIRECT(ADDRESS($M270,38))&lt;&gt;"UL"),INDIRECT(ADDRESS($M270,COLUMN())),0),0))</f>
        <v>0.14814814814814814</v>
      </c>
      <c r="CE270" s="57" cm="1">
        <f t="array" aca="1" ref="CE270" ca="1">SUM(IF($C270&gt;0,IF(AND(INDIRECT(ADDRESS($C270,44))=0,INDIRECT(ADDRESS($C270,38))&lt;&gt;"UL"),INDIRECT(ADDRESS($C270,COLUMN())),0),0),IF($D270&gt;0,IF(AND(INDIRECT(ADDRESS($D270,44))=0,INDIRECT(ADDRESS($D270,38))&lt;&gt;"UL"),INDIRECT(ADDRESS($D270,COLUMN())),0),0),IF($E270&gt;0,IF(AND(INDIRECT(ADDRESS($E270,44))=0,INDIRECT(ADDRESS($E270,38))&lt;&gt;"UL"),INDIRECT(ADDRESS($E270,COLUMN())),0),0),IF($F270&gt;0,IF(AND(INDIRECT(ADDRESS($F270,44))=0,INDIRECT(ADDRESS($F270,38))&lt;&gt;"UL"),INDIRECT(ADDRESS($F270,COLUMN())),0),0),IF($G270&gt;0,IF(AND(INDIRECT(ADDRESS($G270,44))=0,INDIRECT(ADDRESS($G270,38))&lt;&gt;"UL"),INDIRECT(ADDRESS($G270,COLUMN())),0),0),IF($H270&gt;0,IF(AND(INDIRECT(ADDRESS($H270,44))=0,INDIRECT(ADDRESS($H270,38))&lt;&gt;"UL"),INDIRECT(ADDRESS($H270,COLUMN())),0),0),IF($I270&gt;0,IF(AND(INDIRECT(ADDRESS($I270,44))=0,INDIRECT(ADDRESS($I270,38))&lt;&gt;"UL"),INDIRECT(ADDRESS($I270,COLUMN())),0),0),IF($J270&gt;0,IF(AND(INDIRECT(ADDRESS($J270,44))=0,INDIRECT(ADDRESS($J270,38))&lt;&gt;"UL"),INDIRECT(ADDRESS($J270,COLUMN())),0),0),IF($K270&gt;0,IF(AND(INDIRECT(ADDRESS($K270,44))=0,INDIRECT(ADDRESS($K270,38))&lt;&gt;"UL"),INDIRECT(ADDRESS($K270,COLUMN())),0),0),IF($L270&gt;0,IF(AND(INDIRECT(ADDRESS($L270,44))=0,INDIRECT(ADDRESS($L270,38))&lt;&gt;"UL"),INDIRECT(ADDRESS($L270,COLUMN())),0),0),IF($M270&gt;0,IF(AND(INDIRECT(ADDRESS($M270,44))=0,INDIRECT(ADDRESS($M270,38))&lt;&gt;"UL"),INDIRECT(ADDRESS($M270,COLUMN())),0),0))</f>
        <v>0.44444444444444442</v>
      </c>
      <c r="CF270" s="57">
        <f t="shared" ca="1" si="204"/>
        <v>0.14814814814814814</v>
      </c>
      <c r="CG270" s="57">
        <f t="shared" ca="1" si="205"/>
        <v>3.1514372110193731</v>
      </c>
      <c r="CH270" s="57">
        <f t="shared" ca="1" si="206"/>
        <v>0.10504790703397911</v>
      </c>
      <c r="CI270" s="19">
        <f t="shared" ca="1" si="207"/>
        <v>10.132820147824813</v>
      </c>
      <c r="CJ270" s="19"/>
      <c r="CK270" s="57" cm="1">
        <f t="array" aca="1" ref="CK270" ca="1">IF(AU270="S", SUM(IF($C270&gt;0,IF(INDIRECT(ADDRESS($C270,43))&lt;&gt;1,INDIRECT(ADDRESS($C270,48)),0),0), IF($D270&gt;0,IF(INDIRECT(ADDRESS($D270,43))&lt;&gt;1,INDIRECT(ADDRESS($D270,48)),0),0), IF($E270&gt;0,IF(INDIRECT(ADDRESS($E270,43))&lt;&gt;1,INDIRECT(ADDRESS($E270,48)),0),0), IF($F270&gt;0,IF(INDIRECT(ADDRESS($F270,43))&lt;&gt;1,INDIRECT(ADDRESS($F270,48)),0),0), IF($G270&gt;0,IF(INDIRECT(ADDRESS($G270,43))&lt;&gt;1,INDIRECT(ADDRESS($G270,48)),0),0), IF($H270&gt;0,IF(INDIRECT(ADDRESS($H270,43))&lt;&gt;1,INDIRECT(ADDRESS($H270,48)),0),0), IF($I270&gt;0,IF(INDIRECT(ADDRESS($I270,43))&lt;&gt;1,INDIRECT(ADDRESS($I270,48)),0),0), IF($J270&gt;0,IF(INDIRECT(ADDRESS($J270,43))&lt;&gt;1,INDIRECT(ADDRESS($J270,48)),0),0), IF($K270&gt;0,IF(INDIRECT(ADDRESS($K270,43))&lt;&gt;1,INDIRECT(ADDRESS($K270,48)),0),0), IF($L270&gt;0,IF(INDIRECT(ADDRESS($L270,43))&lt;&gt;1,INDIRECT(ADDRESS($L270,48)),0),0), IF($M270&gt;0,IF(INDIRECT(ADDRESS($M270,43))&lt;&gt;1,INDIRECT(ADDRESS($M270,48)),0),0)), IF(AU270="L",SUM(IF($C270&gt;0,IF(INDIRECT(ADDRESS($C270,43))&lt;&gt;1,INDIRECT(ADDRESS($C270,50)),0),0), IF($D270&gt;0,IF(INDIRECT(ADDRESS($D270,43))&lt;&gt;1,INDIRECT(ADDRESS($D270,50)),0),0), IF($E270&gt;0,IF(INDIRECT(ADDRESS($E270,43))&lt;&gt;1,INDIRECT(ADDRESS($E270,50)),0),0), IF($F270&gt;0,IF(INDIRECT(ADDRESS($F270,43))&lt;&gt;1,INDIRECT(ADDRESS($F270,50)),0),0), IF($G270&gt;0,IF(INDIRECT(ADDRESS($G270,43))&lt;&gt;1,INDIRECT(ADDRESS($G270,50)),0),0), IF($G270&gt;0,IF(INDIRECT(ADDRESS($G270,43))&lt;&gt;1,INDIRECT(ADDRESS($G270,50)),0),0), IF($H270&gt;0,IF(INDIRECT(ADDRESS($H270,43))&lt;&gt;1,INDIRECT(ADDRESS($H270,50)),0),0), IF($I270&gt;0,IF(INDIRECT(ADDRESS($I270,43))&lt;&gt;1,INDIRECT(ADDRESS($I270,50)),0),0), IF($J270&gt;0,IF(INDIRECT(ADDRESS($J270,43))&lt;&gt;1,INDIRECT(ADDRESS($J270,50)),0),0), IF($K270&gt;0,IF(INDIRECT(ADDRESS($K270,43))&lt;&gt;1,INDIRECT(ADDRESS($K270,50)),0),0), IF($L270&gt;0,IF(INDIRECT(ADDRESS($L270,43))&lt;&gt;1,INDIRECT(ADDRESS($L270,50)),0),0), IF($M270&gt;0,IF(INDIRECT(ADDRESS($M270,43))&lt;&gt;1,INDIRECT(ADDRESS($M270,50)),0),0)), SUM(IF($C270&gt;0,IF(INDIRECT(ADDRESS($C270,43))&lt;&gt;1,INDIRECT(ADDRESS($C270,49)),0),0), IF($D270&gt;0,IF(INDIRECT(ADDRESS($D270,43))&lt;&gt;1,INDIRECT(ADDRESS($D270,49)),0),0), IF($E270&gt;0,IF(INDIRECT(ADDRESS($E270,43))&lt;&gt;1,INDIRECT(ADDRESS($E270,49)),0),0), IF($F270&gt;0,IF(INDIRECT(ADDRESS($F270,43))&lt;&gt;1,INDIRECT(ADDRESS($F270,49)),0),0), IF($G270&gt;0,IF(INDIRECT(ADDRESS($G270,43))&lt;&gt;1,INDIRECT(ADDRESS($G270,49)),0),0), IF($G270&gt;0,IF(INDIRECT(ADDRESS($G270,43))&lt;&gt;1,INDIRECT(ADDRESS($G270,49)),0),0), IF($H270&gt;0,IF(INDIRECT(ADDRESS($H270,43))&lt;&gt;1,INDIRECT(ADDRESS($H270,49)),0),0), IF($I270&gt;0,IF(INDIRECT(ADDRESS($I270,43))&lt;&gt;1,INDIRECT(ADDRESS($I270,49)),0),0), IF($J270&gt;0,IF(INDIRECT(ADDRESS($J270,43))&lt;&gt;1,INDIRECT(ADDRESS($J270,49)),0),0), IF($K270&gt;0,IF(INDIRECT(ADDRESS($K270,43))&lt;&gt;1,INDIRECT(ADDRESS($K270,49)),0),0), IF($L270&gt;0,IF(INDIRECT(ADDRESS($L270,43))&lt;&gt;1,INDIRECT(ADDRESS($L270,49)),0),0), IF($M270&gt;0,IF(INDIRECT(ADDRESS($M270,43))&lt;&gt;1,INDIRECT(ADDRESS($M270,49)),0),0))))</f>
        <v>5.2222222222222223</v>
      </c>
      <c r="CL270" s="57" cm="1">
        <f t="array" aca="1" ref="CL270" ca="1">SUM(IF($C270&gt;0,IF(INDIRECT(ADDRESS($C270,44))=1,INDIRECT(ADDRESS($C270,90)),0),0), IF($D270&gt;0,IF(INDIRECT(ADDRESS($D270,44))=1,INDIRECT(ADDRESS($D270,90)),0),0), IF($E270&gt;0,IF(INDIRECT(ADDRESS($E270,44))=1,INDIRECT(ADDRESS($E270,90)),0),0), IF($F270&gt;0,IF(INDIRECT(ADDRESS($F270,44))=1,INDIRECT(ADDRESS($F270,90)),0),0), IF($G270&gt;0,IF(INDIRECT(ADDRESS($G270,44))=1,INDIRECT(ADDRESS($G270,90)),0),0), IF($H270&gt;0,IF(INDIRECT(ADDRESS($H270,44))=1,INDIRECT(ADDRESS($H270,90)),0),0), IF($I270&gt;0,IF(INDIRECT(ADDRESS($I270,44))=1,INDIRECT(ADDRESS($I270,90)),0),0), IF($J270&gt;0,IF(INDIRECT(ADDRESS($J270,44))=1,INDIRECT(ADDRESS($J270,90)),0),0), IF($K270&gt;0,IF(INDIRECT(ADDRESS($K270,44))=1,INDIRECT(ADDRESS($K270,90)),0),0), IF($L270&gt;0,IF(INDIRECT(ADDRESS($L270,44))=1,INDIRECT(ADDRESS($L270,90)),0),0), IF($M270&gt;0,IF(INDIRECT(ADDRESS($M270,44))=1,INDIRECT(ADDRESS($M270,90)),0),0))</f>
        <v>2.3333333333333335</v>
      </c>
      <c r="CM270" s="56">
        <f t="shared" ca="1" si="208"/>
        <v>0.85157758957109064</v>
      </c>
      <c r="CN270" s="59"/>
    </row>
    <row r="271" spans="1:92" x14ac:dyDescent="0.25">
      <c r="A271" s="52" t="s">
        <v>436</v>
      </c>
      <c r="B271" s="67">
        <v>211</v>
      </c>
      <c r="C271" s="67">
        <v>219</v>
      </c>
      <c r="D271" s="67">
        <v>220</v>
      </c>
      <c r="E271" s="67">
        <v>221</v>
      </c>
      <c r="F271" s="67">
        <v>222</v>
      </c>
      <c r="G271" s="67">
        <v>223</v>
      </c>
      <c r="H271" s="67">
        <v>238</v>
      </c>
      <c r="I271" s="67">
        <v>238</v>
      </c>
      <c r="J271" s="67">
        <v>238</v>
      </c>
      <c r="K271" s="67">
        <v>239</v>
      </c>
      <c r="L271" s="67">
        <v>239</v>
      </c>
      <c r="M271" s="67"/>
      <c r="N271" s="67">
        <f ca="1">SUM(INDIRECT(ADDRESS(B271,COLUMN())),IF(C271&gt;0,INDIRECT(ADDRESS(C271,COLUMN())),0),IF(D271&gt;0,INDIRECT(ADDRESS(D271,COLUMN())),0),IF(E271&gt;0,INDIRECT(ADDRESS(E271,COLUMN())),0),IF(F271&gt;0,INDIRECT(ADDRESS(F271,COLUMN())),0),IF(G271&gt;0,INDIRECT(ADDRESS(G271,COLUMN())),0),IF(H271&gt;0,INDIRECT(ADDRESS(H271,COLUMN())),0),IF(I271&gt;0,INDIRECT(ADDRESS(I271,COLUMN())),0),IF(J271&gt;0,INDIRECT(ADDRESS(J271,COLUMN())),0),IF(K271&gt;0,INDIRECT(ADDRESS(K271,COLUMN())),0),IF(L271&gt;0,INDIRECT(ADDRESS(L271,COLUMN())),0),IF(M271&gt;0,INDIRECT(ADDRESS(M271,COLUMN())),0))</f>
        <v>36</v>
      </c>
      <c r="O271" s="67" t="str" cm="1">
        <f t="array" aca="1" ref="O271" ca="1">INDIRECT(ADDRESS($B271,COLUMN()))</f>
        <v>Bomber</v>
      </c>
      <c r="P271" s="67" cm="1">
        <f t="array" aca="1" ref="P271" ca="1">INDIRECT(ADDRESS($B271,COLUMN()))</f>
        <v>6</v>
      </c>
      <c r="Q271" s="67" cm="1">
        <f t="array" aca="1" ref="Q271" ca="1">INDIRECT(ADDRESS($B271,COLUMN()))</f>
        <v>2</v>
      </c>
      <c r="R271" s="67" cm="1">
        <f t="array" aca="1" ref="R271" ca="1">INDIRECT(ADDRESS($B271,COLUMN()))</f>
        <v>0</v>
      </c>
      <c r="S271" s="67" cm="1">
        <f t="array" aca="1" ref="S271" ca="1">INDIRECT(ADDRESS($B271,COLUMN()))</f>
        <v>1</v>
      </c>
      <c r="T271" s="67" t="str" cm="1">
        <f t="array" aca="1" ref="T271" ca="1">INDIRECT(ADDRESS($B271,COLUMN()))</f>
        <v>1-3</v>
      </c>
      <c r="U271" s="67" cm="1">
        <f t="array" aca="1" ref="U271" ca="1">INDIRECT(ADDRESS($B271,COLUMN()))</f>
        <v>3</v>
      </c>
      <c r="V271" s="67" cm="1">
        <f t="array" aca="1" ref="V271" ca="1">INDIRECT(ADDRESS($B271,COLUMN()))</f>
        <v>0</v>
      </c>
      <c r="W271" s="67" cm="1">
        <f t="array" aca="1" ref="W271" ca="1">INDIRECT(ADDRESS($B271,COLUMN()))</f>
        <v>5</v>
      </c>
      <c r="X271" s="67" cm="1">
        <f t="array" aca="1" ref="X271" ca="1">INDIRECT(ADDRESS($B271,COLUMN()))</f>
        <v>4</v>
      </c>
      <c r="Y271" s="67" cm="1">
        <f t="array" aca="1" ref="Y271" ca="1">INDIRECT(ADDRESS($B271,COLUMN()))</f>
        <v>2</v>
      </c>
      <c r="Z271" s="67" cm="1">
        <f t="array" aca="1" ref="Z271" ca="1">INDIRECT(ADDRESS($B271,COLUMN()))</f>
        <v>4</v>
      </c>
      <c r="AA271" s="67" cm="1">
        <f t="array" aca="1" ref="AA271" ca="1">INDIRECT(ADDRESS($B271,COLUMN()))</f>
        <v>0</v>
      </c>
      <c r="AB271" s="56">
        <f t="shared" ca="1" si="209"/>
        <v>0.5386419660981433</v>
      </c>
      <c r="AC271" s="56">
        <f t="shared" ca="1" si="191"/>
        <v>0.51614734616267066</v>
      </c>
      <c r="AD271" s="56">
        <f t="shared" ca="1" si="192"/>
        <v>2.6929426756313251</v>
      </c>
      <c r="AF271" s="52"/>
      <c r="AG271" s="52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2"/>
      <c r="AU271" s="54" t="s">
        <v>33</v>
      </c>
      <c r="AV271" s="152" cm="1">
        <f t="array" aca="1" ref="AV271" ca="1">SUM(IF($C271&gt;0,IF(AND(INDIRECT(ADDRESS($C271,44))=0,INDIRECT(ADDRESS($C271,38))="UL",ISERROR(SEARCH("Rear",INDIRECT(ADDRESS($C271,33)))),ISERROR(SEARCH("Side",INDIRECT(ADDRESS($C271,33))))),INDIRECT(ADDRESS($C271,COLUMN())),0),0),IF($D271&gt;0,IF(AND(INDIRECT(ADDRESS($D271,44))=0,INDIRECT(ADDRESS($D271,38))="UL",ISERROR(SEARCH("Rear",INDIRECT(ADDRESS($D271,33)))),ISERROR(SEARCH("Side",INDIRECT(ADDRESS($D271,33))))),INDIRECT(ADDRESS($D271,COLUMN())),0),0),IF($E271&gt;0,IF(AND(INDIRECT(ADDRESS($E271,44))=0,INDIRECT(ADDRESS($E271,38))="UL",ISERROR(SEARCH("Rear",INDIRECT(ADDRESS($E271,33)))),ISERROR(SEARCH("Side",INDIRECT(ADDRESS($E271,33))))),INDIRECT(ADDRESS($E271,COLUMN())),0),0),IF($F271&gt;0,IF(AND(INDIRECT(ADDRESS($F271,44))=0,INDIRECT(ADDRESS($F271,38))="UL",ISERROR(SEARCH("Rear",INDIRECT(ADDRESS($F271,33)))),ISERROR(SEARCH("Side",INDIRECT(ADDRESS($F271,33))))),INDIRECT(ADDRESS($F271,COLUMN())),0),0),IF($G271&gt;0,IF(AND(INDIRECT(ADDRESS($G271,44))=0,INDIRECT(ADDRESS($G271,38))="UL",ISERROR(SEARCH("Rear",INDIRECT(ADDRESS($G271,33)))),ISERROR(SEARCH("Side",INDIRECT(ADDRESS($G271,33))))),INDIRECT(ADDRESS($G271,COLUMN())),0),0),IF($H271&gt;0,IF(AND(INDIRECT(ADDRESS($H271,44))=0,INDIRECT(ADDRESS($H271,38))="UL",ISERROR(SEARCH("Rear",INDIRECT(ADDRESS($H271,33)))),ISERROR(SEARCH("Side",INDIRECT(ADDRESS($H271,33))))),INDIRECT(ADDRESS($H271,COLUMN())),0),0),IF($I271&gt;0,IF(AND(INDIRECT(ADDRESS($I271,44))=0,INDIRECT(ADDRESS($I271,38))="UL",ISERROR(SEARCH("Rear",INDIRECT(ADDRESS($I271,33)))),ISERROR(SEARCH("Side",INDIRECT(ADDRESS($I271,33))))),INDIRECT(ADDRESS($I271,COLUMN())),0),0),IF($J271&gt;0,IF(AND(INDIRECT(ADDRESS($J271,44))=0,INDIRECT(ADDRESS($J271,38))="UL",ISERROR(SEARCH("Rear",INDIRECT(ADDRESS($J271,33)))),ISERROR(SEARCH("Side",INDIRECT(ADDRESS($J271,33))))),INDIRECT(ADDRESS($J271,COLUMN())),0),0),IF($K271&gt;0,IF(AND(INDIRECT(ADDRESS($K271,44))=0,INDIRECT(ADDRESS($K271,38))="UL",ISERROR(SEARCH("Rear",INDIRECT(ADDRESS($K271,33)))),ISERROR(SEARCH("Side",INDIRECT(ADDRESS($K271,33))))),INDIRECT(ADDRESS($K271,COLUMN())),0),0),IF($L271&gt;0,IF(AND(INDIRECT(ADDRESS($L271,44))=0,INDIRECT(ADDRESS($L271,38))="UL",ISERROR(SEARCH("Rear",INDIRECT(ADDRESS($L271,33)))),ISERROR(SEARCH("Side",INDIRECT(ADDRESS($L271,33))))),INDIRECT(ADDRESS($L271,COLUMN())),0),0),IF($M271&gt;0,IF(AND(INDIRECT(ADDRESS($M271,44))=0,INDIRECT(ADDRESS($M271,38))="UL",ISERROR(SEARCH("Rear",INDIRECT(ADDRESS($M271,33)))),ISERROR(SEARCH("Side",INDIRECT(ADDRESS($M271,33))))),INDIRECT(ADDRESS($M271,COLUMN())),0),0))</f>
        <v>0.77777777777777768</v>
      </c>
      <c r="AW271" s="152" cm="1">
        <f t="array" aca="1" ref="AW271" ca="1">SUM(IF($C271&gt;0,IF(AND(INDIRECT(ADDRESS($C271,44))=0,INDIRECT(ADDRESS($C271,38))="UL",ISERROR(SEARCH("Rear",INDIRECT(ADDRESS($C271,33)))),ISERROR(SEARCH("Side",INDIRECT(ADDRESS($C271,33))))),INDIRECT(ADDRESS($C271,COLUMN())),0),0),IF($D271&gt;0,IF(AND(INDIRECT(ADDRESS($D271,44))=0,INDIRECT(ADDRESS($D271,38))="UL",ISERROR(SEARCH("Rear",INDIRECT(ADDRESS($D271,33)))),ISERROR(SEARCH("Side",INDIRECT(ADDRESS($D271,33))))),INDIRECT(ADDRESS($D271,COLUMN())),0),0),IF($E271&gt;0,IF(AND(INDIRECT(ADDRESS($E271,44))=0,INDIRECT(ADDRESS($E271,38))="UL",ISERROR(SEARCH("Rear",INDIRECT(ADDRESS($E271,33)))),ISERROR(SEARCH("Side",INDIRECT(ADDRESS($E271,33))))),INDIRECT(ADDRESS($E271,COLUMN())),0),0),IF($F271&gt;0,IF(AND(INDIRECT(ADDRESS($F271,44))=0,INDIRECT(ADDRESS($F271,38))="UL",ISERROR(SEARCH("Rear",INDIRECT(ADDRESS($F271,33)))),ISERROR(SEARCH("Side",INDIRECT(ADDRESS($F271,33))))),INDIRECT(ADDRESS($F271,COLUMN())),0),0),IF($G271&gt;0,IF(AND(INDIRECT(ADDRESS($G271,44))=0,INDIRECT(ADDRESS($G271,38))="UL",ISERROR(SEARCH("Rear",INDIRECT(ADDRESS($G271,33)))),ISERROR(SEARCH("Side",INDIRECT(ADDRESS($G271,33))))),INDIRECT(ADDRESS($G271,COLUMN())),0),0),IF($H271&gt;0,IF(AND(INDIRECT(ADDRESS($H271,44))=0,INDIRECT(ADDRESS($H271,38))="UL",ISERROR(SEARCH("Rear",INDIRECT(ADDRESS($H271,33)))),ISERROR(SEARCH("Side",INDIRECT(ADDRESS($H271,33))))),INDIRECT(ADDRESS($H271,COLUMN())),0),0),IF($I271&gt;0,IF(AND(INDIRECT(ADDRESS($I271,44))=0,INDIRECT(ADDRESS($I271,38))="UL",ISERROR(SEARCH("Rear",INDIRECT(ADDRESS($I271,33)))),ISERROR(SEARCH("Side",INDIRECT(ADDRESS($I271,33))))),INDIRECT(ADDRESS($I271,COLUMN())),0),0),IF($J271&gt;0,IF(AND(INDIRECT(ADDRESS($J271,44))=0,INDIRECT(ADDRESS($J271,38))="UL",ISERROR(SEARCH("Rear",INDIRECT(ADDRESS($J271,33)))),ISERROR(SEARCH("Side",INDIRECT(ADDRESS($J271,33))))),INDIRECT(ADDRESS($J271,COLUMN())),0),0),IF($K271&gt;0,IF(AND(INDIRECT(ADDRESS($K271,44))=0,INDIRECT(ADDRESS($K271,38))="UL",ISERROR(SEARCH("Rear",INDIRECT(ADDRESS($K271,33)))),ISERROR(SEARCH("Side",INDIRECT(ADDRESS($K271,33))))),INDIRECT(ADDRESS($K271,COLUMN())),0),0),IF($L271&gt;0,IF(AND(INDIRECT(ADDRESS($L271,44))=0,INDIRECT(ADDRESS($L271,38))="UL",ISERROR(SEARCH("Rear",INDIRECT(ADDRESS($L271,33)))),ISERROR(SEARCH("Side",INDIRECT(ADDRESS($L271,33))))),INDIRECT(ADDRESS($L271,COLUMN())),0),0),IF($M271&gt;0,IF(AND(INDIRECT(ADDRESS($M271,44))=0,INDIRECT(ADDRESS($M271,38))="UL",ISERROR(SEARCH("Rear",INDIRECT(ADDRESS($M271,33)))),ISERROR(SEARCH("Side",INDIRECT(ADDRESS($M271,33))))),INDIRECT(ADDRESS($M271,COLUMN())),0),0))</f>
        <v>0.44444444444444442</v>
      </c>
      <c r="AX271" s="152" cm="1">
        <f t="array" aca="1" ref="AX271" ca="1">SUM(IF($C271&gt;0,IF(AND(INDIRECT(ADDRESS($C271,44))=0,INDIRECT(ADDRESS($C271,38))="UL",ISERROR(SEARCH("Rear",INDIRECT(ADDRESS($C271,33)))),ISERROR(SEARCH("Side",INDIRECT(ADDRESS($C271,33))))),INDIRECT(ADDRESS($C271,COLUMN())),0),0),IF($D271&gt;0,IF(AND(INDIRECT(ADDRESS($D271,44))=0,INDIRECT(ADDRESS($D271,38))="UL",ISERROR(SEARCH("Rear",INDIRECT(ADDRESS($D271,33)))),ISERROR(SEARCH("Side",INDIRECT(ADDRESS($D271,33))))),INDIRECT(ADDRESS($D271,COLUMN())),0),0),IF($E271&gt;0,IF(AND(INDIRECT(ADDRESS($E271,44))=0,INDIRECT(ADDRESS($E271,38))="UL",ISERROR(SEARCH("Rear",INDIRECT(ADDRESS($E271,33)))),ISERROR(SEARCH("Side",INDIRECT(ADDRESS($E271,33))))),INDIRECT(ADDRESS($E271,COLUMN())),0),0),IF($F271&gt;0,IF(AND(INDIRECT(ADDRESS($F271,44))=0,INDIRECT(ADDRESS($F271,38))="UL",ISERROR(SEARCH("Rear",INDIRECT(ADDRESS($F271,33)))),ISERROR(SEARCH("Side",INDIRECT(ADDRESS($F271,33))))),INDIRECT(ADDRESS($F271,COLUMN())),0),0),IF($G271&gt;0,IF(AND(INDIRECT(ADDRESS($G271,44))=0,INDIRECT(ADDRESS($G271,38))="UL",ISERROR(SEARCH("Rear",INDIRECT(ADDRESS($G271,33)))),ISERROR(SEARCH("Side",INDIRECT(ADDRESS($G271,33))))),INDIRECT(ADDRESS($G271,COLUMN())),0),0),IF($H271&gt;0,IF(AND(INDIRECT(ADDRESS($H271,44))=0,INDIRECT(ADDRESS($H271,38))="UL",ISERROR(SEARCH("Rear",INDIRECT(ADDRESS($H271,33)))),ISERROR(SEARCH("Side",INDIRECT(ADDRESS($H271,33))))),INDIRECT(ADDRESS($H271,COLUMN())),0),0),IF($I271&gt;0,IF(AND(INDIRECT(ADDRESS($I271,44))=0,INDIRECT(ADDRESS($I271,38))="UL",ISERROR(SEARCH("Rear",INDIRECT(ADDRESS($I271,33)))),ISERROR(SEARCH("Side",INDIRECT(ADDRESS($I271,33))))),INDIRECT(ADDRESS($I271,COLUMN())),0),0),IF($J271&gt;0,IF(AND(INDIRECT(ADDRESS($J271,44))=0,INDIRECT(ADDRESS($J271,38))="UL",ISERROR(SEARCH("Rear",INDIRECT(ADDRESS($J271,33)))),ISERROR(SEARCH("Side",INDIRECT(ADDRESS($J271,33))))),INDIRECT(ADDRESS($J271,COLUMN())),0),0),IF($K271&gt;0,IF(AND(INDIRECT(ADDRESS($K271,44))=0,INDIRECT(ADDRESS($K271,38))="UL",ISERROR(SEARCH("Rear",INDIRECT(ADDRESS($K271,33)))),ISERROR(SEARCH("Side",INDIRECT(ADDRESS($K271,33))))),INDIRECT(ADDRESS($K271,COLUMN())),0),0),IF($L271&gt;0,IF(AND(INDIRECT(ADDRESS($L271,44))=0,INDIRECT(ADDRESS($L271,38))="UL",ISERROR(SEARCH("Rear",INDIRECT(ADDRESS($L271,33)))),ISERROR(SEARCH("Side",INDIRECT(ADDRESS($L271,33))))),INDIRECT(ADDRESS($L271,COLUMN())),0),0),IF($M271&gt;0,IF(AND(INDIRECT(ADDRESS($M271,44))=0,INDIRECT(ADDRESS($M271,38))="UL",ISERROR(SEARCH("Rear",INDIRECT(ADDRESS($M271,33)))),ISERROR(SEARCH("Side",INDIRECT(ADDRESS($M271,33))))),INDIRECT(ADDRESS($M271,COLUMN())),0),0))</f>
        <v>0</v>
      </c>
      <c r="AY271" s="153">
        <f t="shared" ca="1" si="193"/>
        <v>0.77777777777777768</v>
      </c>
      <c r="AZ271" s="153">
        <f t="shared" ca="1" si="194"/>
        <v>0.40740740740740738</v>
      </c>
      <c r="BA271" s="153" cm="1">
        <f t="array" aca="1" ref="BA271" ca="1">SUM(IF($C271&gt;0,IF(AND(INDIRECT(ADDRESS($C271,44))=0,INDIRECT(ADDRESS($C271,38))="UL"),INDIRECT(ADDRESS($C271,COLUMN())),0),0),IF($D271&gt;0,IF(AND(INDIRECT(ADDRESS($D271,44))=0,INDIRECT(ADDRESS($D271,38))="UL"),INDIRECT(ADDRESS($D271,COLUMN())),0),0),IF($E271&gt;0,IF(AND(INDIRECT(ADDRESS($E271,44))=0,INDIRECT(ADDRESS($E271,38))="UL"),INDIRECT(ADDRESS($E271,COLUMN())),0),0),IF($F271&gt;0,IF(AND(INDIRECT(ADDRESS($F271,44))=0,INDIRECT(ADDRESS($F271,38))="UL"),INDIRECT(ADDRESS($F271,COLUMN())),0),0),IF($G271&gt;0,IF(AND(INDIRECT(ADDRESS($G271,44))=0,INDIRECT(ADDRESS($G271,38))="UL"),INDIRECT(ADDRESS($G271,COLUMN())),0),0),IF($H271&gt;0,IF(AND(INDIRECT(ADDRESS($H271,44))=0,INDIRECT(ADDRESS($H271,38))="UL"),INDIRECT(ADDRESS($H271,COLUMN())),0),0),IF($I271&gt;0,IF(AND(INDIRECT(ADDRESS($I271,44))=0,INDIRECT(ADDRESS($I271,38))="UL"),INDIRECT(ADDRESS($I271,COLUMN())),0),0),IF($J271&gt;0,IF(AND(INDIRECT(ADDRESS($J271,44))=0,INDIRECT(ADDRESS($J271,38))="UL"),INDIRECT(ADDRESS($J271,COLUMN())),0),0),IF($K271&gt;0,IF(AND(INDIRECT(ADDRESS($K271,44))=0,INDIRECT(ADDRESS($K271,38))="UL"),INDIRECT(ADDRESS($K271,COLUMN())),0),0),IF($L271&gt;0,IF(AND(INDIRECT(ADDRESS($L271,44))=0,INDIRECT(ADDRESS($L271,38))="UL"),INDIRECT(ADDRESS($L271,COLUMN())),0),0),IF($M271&gt;0,IF(AND(INDIRECT(ADDRESS($M271,44))=0,INDIRECT(ADDRESS($M271,38))="UL"),INDIRECT(ADDRESS($M271,COLUMN())),0),0))</f>
        <v>0.39506172839506171</v>
      </c>
      <c r="BB271" s="153" cm="1">
        <f t="array" aca="1" ref="BB271" ca="1">SUM(IF($C271&gt;0,IF(AND(INDIRECT(ADDRESS($C271,44))=0,INDIRECT(ADDRESS($C271,38))="UL"),INDIRECT(ADDRESS($C271,COLUMN())),0),0),IF($D271&gt;0,IF(AND(INDIRECT(ADDRESS($D271,44))=0,INDIRECT(ADDRESS($D271,38))="UL"),INDIRECT(ADDRESS($D271,COLUMN())),0),0),IF($E271&gt;0,IF(AND(INDIRECT(ADDRESS($E271,44))=0,INDIRECT(ADDRESS($E271,38))="UL"),INDIRECT(ADDRESS($E271,COLUMN())),0),0),IF($F271&gt;0,IF(AND(INDIRECT(ADDRESS($F271,44))=0,INDIRECT(ADDRESS($F271,38))="UL"),INDIRECT(ADDRESS($F271,COLUMN())),0),0),IF($G271&gt;0,IF(AND(INDIRECT(ADDRESS($G271,44))=0,INDIRECT(ADDRESS($G271,38))="UL"),INDIRECT(ADDRESS($G271,COLUMN())),0),0),IF($H271&gt;0,IF(AND(INDIRECT(ADDRESS($H271,44))=0,INDIRECT(ADDRESS($H271,38))="UL"),INDIRECT(ADDRESS($H271,COLUMN())),0),0),IF($I271&gt;0,IF(AND(INDIRECT(ADDRESS($I271,44))=0,INDIRECT(ADDRESS($I271,38))="UL"),INDIRECT(ADDRESS($I271,COLUMN())),0),0),IF($J271&gt;0,IF(AND(INDIRECT(ADDRESS($J271,44))=0,INDIRECT(ADDRESS($J271,38))="UL"),INDIRECT(ADDRESS($J271,COLUMN())),0),0),IF($K271&gt;0,IF(AND(INDIRECT(ADDRESS($K271,44))=0,INDIRECT(ADDRESS($K271,38))="UL"),INDIRECT(ADDRESS($K271,COLUMN())),0),0),IF($L271&gt;0,IF(AND(INDIRECT(ADDRESS($L271,44))=0,INDIRECT(ADDRESS($L271,38))="UL"),INDIRECT(ADDRESS($L271,COLUMN())),0),0),IF($M271&gt;0,IF(AND(INDIRECT(ADDRESS($M271,44))=0,INDIRECT(ADDRESS($M271,38))="UL"),INDIRECT(ADDRESS($M271,COLUMN())),0),0))</f>
        <v>0.56465608465608463</v>
      </c>
      <c r="BC271" s="153" cm="1">
        <f t="array" aca="1" ref="BC271" ca="1">SUM(IF($C271&gt;0,IF(AND(INDIRECT(ADDRESS($C271,44))=0,INDIRECT(ADDRESS($C271,38))="UL"),INDIRECT(ADDRESS($C271,COLUMN())),0),0),IF($D271&gt;0,IF(AND(INDIRECT(ADDRESS($D271,44))=0,INDIRECT(ADDRESS($D271,38))="UL"),INDIRECT(ADDRESS($D271,COLUMN())),0),0),IF($E271&gt;0,IF(AND(INDIRECT(ADDRESS($E271,44))=0,INDIRECT(ADDRESS($E271,38))="UL"),INDIRECT(ADDRESS($E271,COLUMN())),0),0),IF($F271&gt;0,IF(AND(INDIRECT(ADDRESS($F271,44))=0,INDIRECT(ADDRESS($F271,38))="UL"),INDIRECT(ADDRESS($F271,COLUMN())),0),0),IF($G271&gt;0,IF(AND(INDIRECT(ADDRESS($G271,44))=0,INDIRECT(ADDRESS($G271,38))="UL"),INDIRECT(ADDRESS($G271,COLUMN())),0),0),IF($H271&gt;0,IF(AND(INDIRECT(ADDRESS($H271,44))=0,INDIRECT(ADDRESS($H271,38))="UL"),INDIRECT(ADDRESS($H271,COLUMN())),0),0),IF($I271&gt;0,IF(AND(INDIRECT(ADDRESS($I271,44))=0,INDIRECT(ADDRESS($I271,38))="UL"),INDIRECT(ADDRESS($I271,COLUMN())),0),0),IF($J271&gt;0,IF(AND(INDIRECT(ADDRESS($J271,44))=0,INDIRECT(ADDRESS($J271,38))="UL"),INDIRECT(ADDRESS($J271,COLUMN())),0),0),IF($K271&gt;0,IF(AND(INDIRECT(ADDRESS($K271,44))=0,INDIRECT(ADDRESS($K271,38))="UL"),INDIRECT(ADDRESS($K271,COLUMN())),0),0),IF($L271&gt;0,IF(AND(INDIRECT(ADDRESS($L271,44))=0,INDIRECT(ADDRESS($L271,38))="UL"),INDIRECT(ADDRESS($L271,COLUMN())),0),0),IF($M271&gt;0,IF(AND(INDIRECT(ADDRESS($M271,44))=0,INDIRECT(ADDRESS($M271,38))="UL"),INDIRECT(ADDRESS($M271,COLUMN())),0),0))</f>
        <v>0.32296296296296295</v>
      </c>
      <c r="BD271" s="153" cm="1">
        <f t="array" aca="1" ref="BD271" ca="1">SUM(IF($C271&gt;0,IF(AND(INDIRECT(ADDRESS($C271,44))=0,INDIRECT(ADDRESS($C271,38))="UL"),INDIRECT(ADDRESS($C271,COLUMN())),0),0),IF($D271&gt;0,IF(AND(INDIRECT(ADDRESS($D271,44))=0,INDIRECT(ADDRESS($D271,38))="UL"),INDIRECT(ADDRESS($D271,COLUMN())),0),0),IF($E271&gt;0,IF(AND(INDIRECT(ADDRESS($E271,44))=0,INDIRECT(ADDRESS($E271,38))="UL"),INDIRECT(ADDRESS($E271,COLUMN())),0),0),IF($F271&gt;0,IF(AND(INDIRECT(ADDRESS($F271,44))=0,INDIRECT(ADDRESS($F271,38))="UL"),INDIRECT(ADDRESS($F271,COLUMN())),0),0),IF($G271&gt;0,IF(AND(INDIRECT(ADDRESS($G271,44))=0,INDIRECT(ADDRESS($G271,38))="UL"),INDIRECT(ADDRESS($G271,COLUMN())),0),0),IF($H271&gt;0,IF(AND(INDIRECT(ADDRESS($H271,44))=0,INDIRECT(ADDRESS($H271,38))="UL"),INDIRECT(ADDRESS($H271,COLUMN())),0),0),IF($I271&gt;0,IF(AND(INDIRECT(ADDRESS($I271,44))=0,INDIRECT(ADDRESS($I271,38))="UL"),INDIRECT(ADDRESS($I271,COLUMN())),0),0),IF($J271&gt;0,IF(AND(INDIRECT(ADDRESS($J271,44))=0,INDIRECT(ADDRESS($J271,38))="UL"),INDIRECT(ADDRESS($J271,COLUMN())),0),0),IF($K271&gt;0,IF(AND(INDIRECT(ADDRESS($K271,44))=0,INDIRECT(ADDRESS($K271,38))="UL"),INDIRECT(ADDRESS($K271,COLUMN())),0),0),IF($L271&gt;0,IF(AND(INDIRECT(ADDRESS($L271,44))=0,INDIRECT(ADDRESS($L271,38))="UL"),INDIRECT(ADDRESS($L271,COLUMN())),0),0),IF($M271&gt;0,IF(AND(INDIRECT(ADDRESS($M271,44))=0,INDIRECT(ADDRESS($M271,38))="UL"),INDIRECT(ADDRESS($M271,COLUMN())),0),0))</f>
        <v>0.49961199294532621</v>
      </c>
      <c r="BE271" s="152">
        <f t="shared" ca="1" si="195"/>
        <v>0.39506172839506171</v>
      </c>
      <c r="BF271" s="152" cm="1">
        <f t="array" aca="1" ref="BF271" ca="1">SUM(IF($C271&gt;0,IF(INDIRECT(ADDRESS($C271,45))=1,INDIRECT(ADDRESS($C271,52))*INDIRECT(ADDRESS($C271,42))/5,0),0), IF($D271&gt;0,IF(INDIRECT(ADDRESS($D271,45))=1,INDIRECT(ADDRESS($D271,52))*INDIRECT(ADDRESS($D271,42))/5,0),0), IF($E271&gt;0,IF(INDIRECT(ADDRESS($E271,45))=1,INDIRECT(ADDRESS($E271,52))*INDIRECT(ADDRESS($E271,42))/5,0),0), IF($F271&gt;0,IF(INDIRECT(ADDRESS($F271,45))=1,INDIRECT(ADDRESS($F271,52))*INDIRECT(ADDRESS($F271,42))/5,0),0), IF($G271&gt;0,IF(INDIRECT(ADDRESS($G271,45))=1,INDIRECT(ADDRESS($G271,52))*INDIRECT(ADDRESS($G271,42))/5,0),0), IF($H271&gt;0,IF(INDIRECT(ADDRESS($H271,45))=1,INDIRECT(ADDRESS($H271,52))*INDIRECT(ADDRESS($H271,42))/5,0),0)
)*$BF$296/100</f>
        <v>6.6666666666666666E-2</v>
      </c>
      <c r="BG271" s="19">
        <v>1</v>
      </c>
      <c r="BH271" s="57" cm="1">
        <f t="array" aca="1" ref="BH271" ca="1">SUM(IF($C271&gt;0,IF(AND(INDIRECT(ADDRESS($C271,44))=0,INDIRECT(ADDRESS($C271,38))&lt;&gt;"UL"),INDIRECT(ADDRESS($C271,COLUMN()-12)),0),0), IF($D271&gt;0,IF(AND(INDIRECT(ADDRESS($D271,44))=0,INDIRECT(ADDRESS($D271,38))&lt;&gt;"UL"),INDIRECT(ADDRESS($D271,COLUMN()-12)),0),0), IF($E271&gt;0,IF(AND(INDIRECT(ADDRESS($E271,44))=0,INDIRECT(ADDRESS($E271,38))&lt;&gt;"UL"),INDIRECT(ADDRESS($E271,COLUMN()-12)),0),0), IF($F271&gt;0,IF(AND(INDIRECT(ADDRESS($F271,44))=0,INDIRECT(ADDRESS($F271,38))&lt;&gt;"UL"),INDIRECT(ADDRESS($F271,COLUMN()-12)),0),0), IF($G271&gt;0,IF(AND(INDIRECT(ADDRESS($G271,44))=0,INDIRECT(ADDRESS($G271,38))&lt;&gt;"UL"),INDIRECT(ADDRESS($G271,COLUMN()-12)),0),0), IF($H271&gt;0,IF(AND(INDIRECT(ADDRESS($H271,44))=0,INDIRECT(ADDRESS($H271,38))&lt;&gt;"UL"),INDIRECT(ADDRESS($H271,COLUMN()-12)),0),0), IF($I271&gt;0,IF(AND(INDIRECT(ADDRESS($I271,44))=0,INDIRECT(ADDRESS($I271,38))&lt;&gt;"UL"),INDIRECT(ADDRESS($I271,COLUMN()-12)),0),0), IF($J271&gt;0,IF(AND(INDIRECT(ADDRESS($J271,44))=0,INDIRECT(ADDRESS($J271,38))&lt;&gt;"UL"),INDIRECT(ADDRESS($J271,COLUMN()-12)),0),0), IF($K271&gt;0,IF(AND(INDIRECT(ADDRESS($K271,44))=0,INDIRECT(ADDRESS($K271,38))&lt;&gt;"UL"),INDIRECT(ADDRESS($K271,COLUMN()-12)),0),0), IF($L271&gt;0,IF(AND(INDIRECT(ADDRESS($L271,44))=0,INDIRECT(ADDRESS($L271,38))&lt;&gt;"UL"),INDIRECT(ADDRESS($L271,COLUMN()-12)),0),0), IF($M271&gt;0,IF(AND(INDIRECT(ADDRESS($M271,44))=0,INDIRECT(ADDRESS($M271,38))&lt;&gt;"UL"),INDIRECT(ADDRESS($M271,COLUMN()-12)),0),0))</f>
        <v>0</v>
      </c>
      <c r="BI271" s="57" cm="1">
        <f t="array" aca="1" ref="BI271" ca="1">SUM(IF($C271&gt;0,IF(AND(INDIRECT(ADDRESS($C271,44))=0,INDIRECT(ADDRESS($C271,38))&lt;&gt;"UL"),INDIRECT(ADDRESS($C271,COLUMN()-12)),0),0), IF($D271&gt;0,IF(AND(INDIRECT(ADDRESS($D271,44))=0,INDIRECT(ADDRESS($D271,38))&lt;&gt;"UL"),INDIRECT(ADDRESS($D271,COLUMN()-12)),0),0), IF($E271&gt;0,IF(AND(INDIRECT(ADDRESS($E271,44))=0,INDIRECT(ADDRESS($E271,38))&lt;&gt;"UL"),INDIRECT(ADDRESS($E271,COLUMN()-12)),0),0), IF($F271&gt;0,IF(AND(INDIRECT(ADDRESS($F271,44))=0,INDIRECT(ADDRESS($F271,38))&lt;&gt;"UL"),INDIRECT(ADDRESS($F271,COLUMN()-12)),0),0), IF($G271&gt;0,IF(AND(INDIRECT(ADDRESS($G271,44))=0,INDIRECT(ADDRESS($G271,38))&lt;&gt;"UL"),INDIRECT(ADDRESS($G271,COLUMN()-12)),0),0), IF($H271&gt;0,IF(AND(INDIRECT(ADDRESS($H271,44))=0,INDIRECT(ADDRESS($H271,38))&lt;&gt;"UL"),INDIRECT(ADDRESS($H271,COLUMN()-12)),0),0), IF($I271&gt;0,IF(AND(INDIRECT(ADDRESS($I271,44))=0,INDIRECT(ADDRESS($I271,38))&lt;&gt;"UL"),INDIRECT(ADDRESS($I271,COLUMN()-12)),0),0), IF($J271&gt;0,IF(AND(INDIRECT(ADDRESS($J271,44))=0,INDIRECT(ADDRESS($J271,38))&lt;&gt;"UL"),INDIRECT(ADDRESS($J271,COLUMN()-12)),0),0), IF($K271&gt;0,IF(AND(INDIRECT(ADDRESS($K271,44))=0,INDIRECT(ADDRESS($K271,38))&lt;&gt;"UL"),INDIRECT(ADDRESS($K271,COLUMN()-12)),0),0), IF($L271&gt;0,IF(AND(INDIRECT(ADDRESS($L271,44))=0,INDIRECT(ADDRESS($L271,38))&lt;&gt;"UL"),INDIRECT(ADDRESS($L271,COLUMN()-12)),0),0), IF($M271&gt;0,IF(AND(INDIRECT(ADDRESS($M271,44))=0,INDIRECT(ADDRESS($M271,38))&lt;&gt;"UL"),INDIRECT(ADDRESS($M271,COLUMN()-12)),0),0))</f>
        <v>0</v>
      </c>
      <c r="BJ271" s="57" cm="1">
        <f t="array" aca="1" ref="BJ271" ca="1">SUM(IF($C271&gt;0,IF(AND(INDIRECT(ADDRESS($C271,44))=0,INDIRECT(ADDRESS($C271,38))&lt;&gt;"UL"),INDIRECT(ADDRESS($C271,COLUMN()-12)),0),0), IF($D271&gt;0,IF(AND(INDIRECT(ADDRESS($D271,44))=0,INDIRECT(ADDRESS($D271,38))&lt;&gt;"UL"),INDIRECT(ADDRESS($D271,COLUMN()-12)),0),0), IF($E271&gt;0,IF(AND(INDIRECT(ADDRESS($E271,44))=0,INDIRECT(ADDRESS($E271,38))&lt;&gt;"UL"),INDIRECT(ADDRESS($E271,COLUMN()-12)),0),0), IF($F271&gt;0,IF(AND(INDIRECT(ADDRESS($F271,44))=0,INDIRECT(ADDRESS($F271,38))&lt;&gt;"UL"),INDIRECT(ADDRESS($F271,COLUMN()-12)),0),0), IF($G271&gt;0,IF(AND(INDIRECT(ADDRESS($G271,44))=0,INDIRECT(ADDRESS($G271,38))&lt;&gt;"UL"),INDIRECT(ADDRESS($G271,COLUMN()-12)),0),0), IF($H271&gt;0,IF(AND(INDIRECT(ADDRESS($H271,44))=0,INDIRECT(ADDRESS($H271,38))&lt;&gt;"UL"),INDIRECT(ADDRESS($H271,COLUMN()-12)),0),0), IF($I271&gt;0,IF(AND(INDIRECT(ADDRESS($I271,44))=0,INDIRECT(ADDRESS($I271,38))&lt;&gt;"UL"),INDIRECT(ADDRESS($I271,COLUMN()-12)),0),0), IF($J271&gt;0,IF(AND(INDIRECT(ADDRESS($J271,44))=0,INDIRECT(ADDRESS($J271,38))&lt;&gt;"UL"),INDIRECT(ADDRESS($J271,COLUMN()-12)),0),0), IF($K271&gt;0,IF(AND(INDIRECT(ADDRESS($K271,44))=0,INDIRECT(ADDRESS($K271,38))&lt;&gt;"UL"),INDIRECT(ADDRESS($K271,COLUMN()-12)),0),0), IF($L271&gt;0,IF(AND(INDIRECT(ADDRESS($L271,44))=0,INDIRECT(ADDRESS($L271,38))&lt;&gt;"UL"),INDIRECT(ADDRESS($L271,COLUMN()-12)),0),0), IF($M271&gt;0,IF(AND(INDIRECT(ADDRESS($M271,44))=0,INDIRECT(ADDRESS($M271,38))&lt;&gt;"UL"),INDIRECT(ADDRESS($M271,COLUMN()-12)),0),0))</f>
        <v>0</v>
      </c>
      <c r="BK271" s="57">
        <f t="shared" ca="1" si="196"/>
        <v>0</v>
      </c>
      <c r="BL271" s="58">
        <f t="shared" ca="1" si="210"/>
        <v>0</v>
      </c>
      <c r="BM271" s="57" cm="1">
        <f t="array" aca="1" ref="BM271" ca="1">SUM(IF($C271&gt;0,IF(AND(INDIRECT(ADDRESS($C271,44))=0,INDIRECT(ADDRESS($C271,38))&lt;&gt;"UL"),INDIRECT(ADDRESS($C271,COLUMN()-12)),0),0), IF($D271&gt;0,IF(AND(INDIRECT(ADDRESS($D271,44))=0,INDIRECT(ADDRESS($D271,38))&lt;&gt;"UL"),INDIRECT(ADDRESS($D271,COLUMN()-12)),0),0), IF($E271&gt;0,IF(AND(INDIRECT(ADDRESS($E271,44))=0,INDIRECT(ADDRESS($E271,38))&lt;&gt;"UL"),INDIRECT(ADDRESS($E271,COLUMN()-12)),0),0), IF($F271&gt;0,IF(AND(INDIRECT(ADDRESS($F271,44))=0,INDIRECT(ADDRESS($F271,38))&lt;&gt;"UL"),INDIRECT(ADDRESS($F271,COLUMN()-12)),0),0), IF($G271&gt;0,IF(AND(INDIRECT(ADDRESS($G271,44))=0,INDIRECT(ADDRESS($G271,38))&lt;&gt;"UL"),INDIRECT(ADDRESS($G271,COLUMN()-12)),0),0), IF($H271&gt;0,IF(AND(INDIRECT(ADDRESS($H271,44))=0,INDIRECT(ADDRESS($H271,38))&lt;&gt;"UL"),INDIRECT(ADDRESS($H271,COLUMN()-12)),0),0), IF($I271&gt;0,IF(AND(INDIRECT(ADDRESS($I271,44))=0,INDIRECT(ADDRESS($I271,38))&lt;&gt;"UL"),INDIRECT(ADDRESS($I271,COLUMN()-12)),0),0), IF($J271&gt;0,IF(AND(INDIRECT(ADDRESS($J271,44))=0,INDIRECT(ADDRESS($J271,38))&lt;&gt;"UL"),INDIRECT(ADDRESS($J271,COLUMN()-12)),0),0), IF($K271&gt;0,IF(AND(INDIRECT(ADDRESS($K271,44))=0,INDIRECT(ADDRESS($K271,38))&lt;&gt;"UL"),INDIRECT(ADDRESS($K271,COLUMN()-11)),0),0), IF($L271&gt;0,IF(AND(INDIRECT(ADDRESS($L271,44))=0,INDIRECT(ADDRESS($L271,38))&lt;&gt;"UL"),INDIRECT(ADDRESS($L271,COLUMN()-11)),0),0), IF($M271&gt;0,IF(AND(INDIRECT(ADDRESS($M271,44))=0,INDIRECT(ADDRESS($M271,38))&lt;&gt;"UL"),INDIRECT(ADDRESS($M271,COLUMN()-11)),0),0))</f>
        <v>0</v>
      </c>
      <c r="BN271" s="57" cm="1">
        <f t="array" aca="1" ref="BN271" ca="1">SUM(IF($C271&gt;0,IF(AND(INDIRECT(ADDRESS($C271,44))=0,INDIRECT(ADDRESS($C271,38))&lt;&gt;"UL"),INDIRECT(ADDRESS($C271,COLUMN()-12)),0),0), IF($D271&gt;0,IF(AND(INDIRECT(ADDRESS($D271,44))=0,INDIRECT(ADDRESS($D271,38))&lt;&gt;"UL"),INDIRECT(ADDRESS($D271,COLUMN()-12)),0),0), IF($E271&gt;0,IF(AND(INDIRECT(ADDRESS($E271,44))=0,INDIRECT(ADDRESS($E271,38))&lt;&gt;"UL"),INDIRECT(ADDRESS($E271,COLUMN()-12)),0),0), IF($F271&gt;0,IF(AND(INDIRECT(ADDRESS($F271,44))=0,INDIRECT(ADDRESS($F271,38))&lt;&gt;"UL"),INDIRECT(ADDRESS($F271,COLUMN()-12)),0),0), IF($G271&gt;0,IF(AND(INDIRECT(ADDRESS($G271,44))=0,INDIRECT(ADDRESS($G271,38))&lt;&gt;"UL"),INDIRECT(ADDRESS($G271,COLUMN()-12)),0),0), IF($H271&gt;0,IF(AND(INDIRECT(ADDRESS($H271,44))=0,INDIRECT(ADDRESS($H271,38))&lt;&gt;"UL"),INDIRECT(ADDRESS($H271,COLUMN()-12)),0),0), IF($I271&gt;0,IF(AND(INDIRECT(ADDRESS($I271,44))=0,INDIRECT(ADDRESS($I271,38))&lt;&gt;"UL"),INDIRECT(ADDRESS($I271,COLUMN()-12)),0),0), IF($J271&gt;0,IF(AND(INDIRECT(ADDRESS($J271,44))=0,INDIRECT(ADDRESS($J271,38))&lt;&gt;"UL"),INDIRECT(ADDRESS($J271,COLUMN()-12)),0),0), IF($K271&gt;0,IF(AND(INDIRECT(ADDRESS($K271,44))=0,INDIRECT(ADDRESS($K271,38))&lt;&gt;"UL"),INDIRECT(ADDRESS($K271,COLUMN()-11)),0),0), IF($L271&gt;0,IF(AND(INDIRECT(ADDRESS($L271,44))=0,INDIRECT(ADDRESS($L271,38))&lt;&gt;"UL"),INDIRECT(ADDRESS($L271,COLUMN()-11)),0),0), IF($M271&gt;0,IF(AND(INDIRECT(ADDRESS($M271,44))=0,INDIRECT(ADDRESS($M271,38))&lt;&gt;"UL"),INDIRECT(ADDRESS($M271,COLUMN()-11)),0),0))</f>
        <v>0</v>
      </c>
      <c r="BO271" s="57" cm="1">
        <f t="array" aca="1" ref="BO271" ca="1">SUM(IF($C271&gt;0,IF(AND(INDIRECT(ADDRESS($C271,44))=0,INDIRECT(ADDRESS($C271,38))&lt;&gt;"UL"),INDIRECT(ADDRESS($C271,COLUMN()-12)),0),0), IF($D271&gt;0,IF(AND(INDIRECT(ADDRESS($D271,44))=0,INDIRECT(ADDRESS($D271,38))&lt;&gt;"UL"),INDIRECT(ADDRESS($D271,COLUMN()-12)),0),0), IF($E271&gt;0,IF(AND(INDIRECT(ADDRESS($E271,44))=0,INDIRECT(ADDRESS($E271,38))&lt;&gt;"UL"),INDIRECT(ADDRESS($E271,COLUMN()-12)),0),0), IF($F271&gt;0,IF(AND(INDIRECT(ADDRESS($F271,44))=0,INDIRECT(ADDRESS($F271,38))&lt;&gt;"UL"),INDIRECT(ADDRESS($F271,COLUMN()-12)),0),0), IF($G271&gt;0,IF(AND(INDIRECT(ADDRESS($G271,44))=0,INDIRECT(ADDRESS($G271,38))&lt;&gt;"UL"),INDIRECT(ADDRESS($G271,COLUMN()-12)),0),0), IF($H271&gt;0,IF(AND(INDIRECT(ADDRESS($H271,44))=0,INDIRECT(ADDRESS($H271,38))&lt;&gt;"UL"),INDIRECT(ADDRESS($H271,COLUMN()-12)),0),0), IF($I271&gt;0,IF(AND(INDIRECT(ADDRESS($I271,44))=0,INDIRECT(ADDRESS($I271,38))&lt;&gt;"UL"),INDIRECT(ADDRESS($I271,COLUMN()-12)),0),0), IF($J271&gt;0,IF(AND(INDIRECT(ADDRESS($J271,44))=0,INDIRECT(ADDRESS($J271,38))&lt;&gt;"UL"),INDIRECT(ADDRESS($J271,COLUMN()-12)),0),0), IF($K271&gt;0,IF(AND(INDIRECT(ADDRESS($K271,44))=0,INDIRECT(ADDRESS($K271,38))&lt;&gt;"UL"),INDIRECT(ADDRESS($K271,COLUMN()-11)),0),0), IF($L271&gt;0,IF(AND(INDIRECT(ADDRESS($L271,44))=0,INDIRECT(ADDRESS($L271,38))&lt;&gt;"UL"),INDIRECT(ADDRESS($L271,COLUMN()-11)),0),0), IF($M271&gt;0,IF(AND(INDIRECT(ADDRESS($M271,44))=0,INDIRECT(ADDRESS($M271,38))&lt;&gt;"UL"),INDIRECT(ADDRESS($M271,COLUMN()-11)),0),0))</f>
        <v>0</v>
      </c>
      <c r="BP271" s="57" cm="1">
        <f t="array" aca="1" ref="BP271" ca="1">SUM(IF($C271&gt;0,IF(AND(INDIRECT(ADDRESS($C271,44))=0,INDIRECT(ADDRESS($C271,38))&lt;&gt;"UL"),INDIRECT(ADDRESS($C271,COLUMN()-12)),0),0), IF($D271&gt;0,IF(AND(INDIRECT(ADDRESS($D271,44))=0,INDIRECT(ADDRESS($D271,38))&lt;&gt;"UL"),INDIRECT(ADDRESS($D271,COLUMN()-12)),0),0), IF($E271&gt;0,IF(AND(INDIRECT(ADDRESS($E271,44))=0,INDIRECT(ADDRESS($E271,38))&lt;&gt;"UL"),INDIRECT(ADDRESS($E271,COLUMN()-12)),0),0), IF($F271&gt;0,IF(AND(INDIRECT(ADDRESS($F271,44))=0,INDIRECT(ADDRESS($F271,38))&lt;&gt;"UL"),INDIRECT(ADDRESS($F271,COLUMN()-12)),0),0), IF($G271&gt;0,IF(AND(INDIRECT(ADDRESS($G271,44))=0,INDIRECT(ADDRESS($G271,38))&lt;&gt;"UL"),INDIRECT(ADDRESS($G271,COLUMN()-12)),0),0), IF($H271&gt;0,IF(AND(INDIRECT(ADDRESS($H271,44))=0,INDIRECT(ADDRESS($H271,38))&lt;&gt;"UL"),INDIRECT(ADDRESS($H271,COLUMN()-12)),0),0), IF($I271&gt;0,IF(AND(INDIRECT(ADDRESS($I271,44))=0,INDIRECT(ADDRESS($I271,38))&lt;&gt;"UL"),INDIRECT(ADDRESS($I271,COLUMN()-12)),0),0), IF($J271&gt;0,IF(AND(INDIRECT(ADDRESS($J271,44))=0,INDIRECT(ADDRESS($J271,38))&lt;&gt;"UL"),INDIRECT(ADDRESS($J271,COLUMN()-12)),0),0), IF($K271&gt;0,IF(AND(INDIRECT(ADDRESS($K271,44))=0,INDIRECT(ADDRESS($K271,38))&lt;&gt;"UL"),INDIRECT(ADDRESS($K271,COLUMN()-11)),0),0), IF($L271&gt;0,IF(AND(INDIRECT(ADDRESS($L271,44))=0,INDIRECT(ADDRESS($L271,38))&lt;&gt;"UL"),INDIRECT(ADDRESS($L271,COLUMN()-11)),0),0), IF($M271&gt;0,IF(AND(INDIRECT(ADDRESS($M271,44))=0,INDIRECT(ADDRESS($M271,38))&lt;&gt;"UL"),INDIRECT(ADDRESS($M271,COLUMN()-11)),0),0))</f>
        <v>0</v>
      </c>
      <c r="BQ271" s="57">
        <f t="shared" ca="1" si="197"/>
        <v>0</v>
      </c>
      <c r="BR271" s="161">
        <f t="shared" ca="1" si="198"/>
        <v>75.789067853409776</v>
      </c>
      <c r="BS271" s="56"/>
      <c r="BT271" s="154">
        <f t="shared" ca="1" si="199"/>
        <v>1.7985499521944781</v>
      </c>
      <c r="BU271" s="89">
        <f t="shared" ca="1" si="200"/>
        <v>4.9959720894291057E-2</v>
      </c>
      <c r="BV271" s="57" t="s">
        <v>33</v>
      </c>
      <c r="BW271" s="57" cm="1">
        <f t="array" aca="1" ref="BW271" ca="1">SUM(IF($C271&gt;0,IF(AND(INDIRECT(ADDRESS($C271,44))=0,INDIRECT(ADDRESS($C271,38))="UL",ISERROR(SEARCH("Rear",INDIRECT(ADDRESS($C271,33)))),ISERROR(SEARCH("Side",INDIRECT(ADDRESS($C271,33))))),INDIRECT(ADDRESS($C271,COLUMN())),0),0),IF($D271&gt;0,IF(AND(INDIRECT(ADDRESS($D271,44))=0,INDIRECT(ADDRESS($D271,38))="UL",ISERROR(SEARCH("Rear",INDIRECT(ADDRESS($D271,33)))),ISERROR(SEARCH("Side",INDIRECT(ADDRESS($D271,33))))),INDIRECT(ADDRESS($D271,COLUMN())),0),0),IF($E271&gt;0,IF(AND(INDIRECT(ADDRESS($E271,44))=0,INDIRECT(ADDRESS($E271,38))="UL",ISERROR(SEARCH("Rear",INDIRECT(ADDRESS($E271,33)))),ISERROR(SEARCH("Side",INDIRECT(ADDRESS($E271,33))))),INDIRECT(ADDRESS($E271,COLUMN())),0),0),IF($F271&gt;0,IF(AND(INDIRECT(ADDRESS($F271,44))=0,INDIRECT(ADDRESS($F271,38))="UL",ISERROR(SEARCH("Rear",INDIRECT(ADDRESS($F271,33)))),ISERROR(SEARCH("Side",INDIRECT(ADDRESS($F271,33))))),INDIRECT(ADDRESS($F271,COLUMN())),0),0),IF($G271&gt;0,IF(AND(INDIRECT(ADDRESS($G271,44))=0,INDIRECT(ADDRESS($G271,38))="UL",ISERROR(SEARCH("Rear",INDIRECT(ADDRESS($G271,33)))),ISERROR(SEARCH("Side",INDIRECT(ADDRESS($G271,33))))),INDIRECT(ADDRESS($G271,COLUMN())),0),0),IF($H271&gt;0,IF(AND(INDIRECT(ADDRESS($H271,44))=0,INDIRECT(ADDRESS($H271,38))="UL",ISERROR(SEARCH("Rear",INDIRECT(ADDRESS($H271,33)))),ISERROR(SEARCH("Side",INDIRECT(ADDRESS($H271,33))))),INDIRECT(ADDRESS($H271,COLUMN())),0),0),IF($I271&gt;0,IF(AND(INDIRECT(ADDRESS($I271,44))=0,INDIRECT(ADDRESS($I271,38))="UL",ISERROR(SEARCH("Rear",INDIRECT(ADDRESS($I271,33)))),ISERROR(SEARCH("Side",INDIRECT(ADDRESS($I271,33))))),INDIRECT(ADDRESS($I271,COLUMN())),0),0),IF($J271&gt;0,IF(AND(INDIRECT(ADDRESS($J271,44))=0,INDIRECT(ADDRESS($J271,38))="UL",ISERROR(SEARCH("Rear",INDIRECT(ADDRESS($J271,33)))),ISERROR(SEARCH("Side",INDIRECT(ADDRESS($J271,33))))),INDIRECT(ADDRESS($J271,COLUMN())),0),0),IF($K271&gt;0,IF(AND(INDIRECT(ADDRESS($K271,44))=0,INDIRECT(ADDRESS($K271,38))="UL",ISERROR(SEARCH("Rear",INDIRECT(ADDRESS($K271,33)))),ISERROR(SEARCH("Side",INDIRECT(ADDRESS($K271,33))))),INDIRECT(ADDRESS($K271,COLUMN())),0),0),IF($L271&gt;0,IF(AND(INDIRECT(ADDRESS($L271,44))=0,INDIRECT(ADDRESS($L271,38))="UL",ISERROR(SEARCH("Rear",INDIRECT(ADDRESS($L271,33)))),ISERROR(SEARCH("Side",INDIRECT(ADDRESS($L271,33))))),INDIRECT(ADDRESS($L271,COLUMN())),0),0),IF($M271&gt;0,IF(AND(INDIRECT(ADDRESS($M271,44))=0,INDIRECT(ADDRESS($M271,38))="UL",ISERROR(SEARCH("Rear",INDIRECT(ADDRESS($M271,33)))),ISERROR(SEARCH("Side",INDIRECT(ADDRESS($M271,33))))),INDIRECT(ADDRESS($M271,COLUMN())),0),0))</f>
        <v>0.22222222222222221</v>
      </c>
      <c r="BX271" s="57">
        <f t="shared" ca="1" si="201"/>
        <v>0.77777777777777768</v>
      </c>
      <c r="BY271" s="57" cm="1">
        <f t="array" aca="1" ref="BY271" ca="1">SUM(IF($C271&gt;0,IF(AND(INDIRECT(ADDRESS($C271,44))=0,INDIRECT(ADDRESS($C271,38))="UL"),INDIRECT(ADDRESS($C271,COLUMN())),0),0),IF($D271&gt;0,IF(AND(INDIRECT(ADDRESS($D271,44))=0,INDIRECT(ADDRESS($D271,38))="UL"),INDIRECT(ADDRESS($D271,COLUMN())),0),0),IF($E271&gt;0,IF(AND(INDIRECT(ADDRESS($E271,44))=0,INDIRECT(ADDRESS($E271,38))="UL"),INDIRECT(ADDRESS($E271,COLUMN())),0),0),IF($F271&gt;0,IF(AND(INDIRECT(ADDRESS($F271,44))=0,INDIRECT(ADDRESS($F271,38))="UL"),INDIRECT(ADDRESS($F271,COLUMN())),0),0),IF($G271&gt;0,IF(AND(INDIRECT(ADDRESS($G271,44))=0,INDIRECT(ADDRESS($G271,38))="UL"),INDIRECT(ADDRESS($G271,COLUMN())),0),0),IF($H271&gt;0,IF(AND(INDIRECT(ADDRESS($H271,44))=0,INDIRECT(ADDRESS($H271,38))="UL"),INDIRECT(ADDRESS($H271,COLUMN())),0),0),IF($I271&gt;0,IF(AND(INDIRECT(ADDRESS($I271,44))=0,INDIRECT(ADDRESS($I271,38))="UL"),INDIRECT(ADDRESS($I271,COLUMN())),0),0),IF($J271&gt;0,IF(AND(INDIRECT(ADDRESS($J271,44))=0,INDIRECT(ADDRESS($J271,38))="UL"),INDIRECT(ADDRESS($J271,COLUMN())),0),0),IF($K271&gt;0,IF(AND(INDIRECT(ADDRESS($K271,44))=0,INDIRECT(ADDRESS($K271,38))="UL"),INDIRECT(ADDRESS($K271,COLUMN())),0),0),IF($L271&gt;0,IF(AND(INDIRECT(ADDRESS($L271,44))=0,INDIRECT(ADDRESS($L271,38))="UL"),INDIRECT(ADDRESS($L271,COLUMN())),0),0),IF($M271&gt;0,IF(AND(INDIRECT(ADDRESS($M271,44))=0,INDIRECT(ADDRESS($M271,38))="UL"),INDIRECT(ADDRESS($M271,COLUMN())),0),0))</f>
        <v>0.36790123456790125</v>
      </c>
      <c r="BZ271" s="57" cm="1">
        <f t="array" aca="1" ref="BZ271" ca="1">SUM(IF($C271&gt;0,IF(AND(INDIRECT(ADDRESS($C271,44))=0,INDIRECT(ADDRESS($C271,38))="UL"),INDIRECT(ADDRESS($C271,COLUMN())),0),0),IF($D271&gt;0,IF(AND(INDIRECT(ADDRESS($D271,44))=0,INDIRECT(ADDRESS($D271,38))="UL"),INDIRECT(ADDRESS($D271,COLUMN())),0),0),IF($E271&gt;0,IF(AND(INDIRECT(ADDRESS($E271,44))=0,INDIRECT(ADDRESS($E271,38))="UL"),INDIRECT(ADDRESS($E271,COLUMN())),0),0),IF($F271&gt;0,IF(AND(INDIRECT(ADDRESS($F271,44))=0,INDIRECT(ADDRESS($F271,38))="UL"),INDIRECT(ADDRESS($F271,COLUMN())),0),0),IF($G271&gt;0,IF(AND(INDIRECT(ADDRESS($G271,44))=0,INDIRECT(ADDRESS($G271,38))="UL"),INDIRECT(ADDRESS($G271,COLUMN())),0),0),IF($H271&gt;0,IF(AND(INDIRECT(ADDRESS($H271,44))=0,INDIRECT(ADDRESS($H271,38))="UL"),INDIRECT(ADDRESS($H271,COLUMN())),0),0),IF($I271&gt;0,IF(AND(INDIRECT(ADDRESS($I271,44))=0,INDIRECT(ADDRESS($I271,38))="UL"),INDIRECT(ADDRESS($I271,COLUMN())),0),0),IF($J271&gt;0,IF(AND(INDIRECT(ADDRESS($J271,44))=0,INDIRECT(ADDRESS($J271,38))="UL"),INDIRECT(ADDRESS($J271,COLUMN())),0),0),IF($K271&gt;0,IF(AND(INDIRECT(ADDRESS($K271,44))=0,INDIRECT(ADDRESS($K271,38))="UL"),INDIRECT(ADDRESS($K271,COLUMN())),0),0),IF($L271&gt;0,IF(AND(INDIRECT(ADDRESS($L271,44))=0,INDIRECT(ADDRESS($L271,38))="UL"),INDIRECT(ADDRESS($L271,COLUMN())),0),0),IF($M271&gt;0,IF(AND(INDIRECT(ADDRESS($M271,44))=0,INDIRECT(ADDRESS($M271,38))="UL"),INDIRECT(ADDRESS($M271,COLUMN())),0),0))</f>
        <v>0.66666666666666663</v>
      </c>
      <c r="CA271" s="57">
        <f t="shared" ca="1" si="202"/>
        <v>0.36790123456790125</v>
      </c>
      <c r="CB271" s="57" cm="1">
        <f t="array" aca="1" ref="CB271" ca="1">SUM(IF($C271&gt;0,IF(AND(INDIRECT(ADDRESS($C271,44))=0,INDIRECT(ADDRESS($C271,38))&lt;&gt;"UL"),INDIRECT(ADDRESS($C271,COLUMN())),0),0),IF($D271&gt;0,IF(AND(INDIRECT(ADDRESS($D271,44))=0,INDIRECT(ADDRESS($D271,38))&lt;&gt;"UL"),INDIRECT(ADDRESS($D271,COLUMN())),0),0),IF($E271&gt;0,IF(AND(INDIRECT(ADDRESS($E271,44))=0,INDIRECT(ADDRESS($E271,38))&lt;&gt;"UL"),INDIRECT(ADDRESS($E271,COLUMN())),0),0),IF($F271&gt;0,IF(AND(INDIRECT(ADDRESS($F271,44))=0,INDIRECT(ADDRESS($F271,38))&lt;&gt;"UL"),INDIRECT(ADDRESS($F271,COLUMN())),0),0),IF($G271&gt;0,IF(AND(INDIRECT(ADDRESS($G271,44))=0,INDIRECT(ADDRESS($G271,38))&lt;&gt;"UL"),INDIRECT(ADDRESS($G271,COLUMN())),0),0),IF($H271&gt;0,IF(AND(INDIRECT(ADDRESS($H271,44))=0,INDIRECT(ADDRESS($H271,38))&lt;&gt;"UL"),INDIRECT(ADDRESS($H271,COLUMN())),0),0),IF($I271&gt;0,IF(AND(INDIRECT(ADDRESS($I271,44))=0,INDIRECT(ADDRESS($I271,38))&lt;&gt;"UL"),INDIRECT(ADDRESS($I271,COLUMN())),0),0),IF($J271&gt;0,IF(AND(INDIRECT(ADDRESS($J271,44))=0,INDIRECT(ADDRESS($J271,38))&lt;&gt;"UL"),INDIRECT(ADDRESS($J271,COLUMN())),0),0),IF($K271&gt;0,IF(AND(INDIRECT(ADDRESS($K271,44))=0,INDIRECT(ADDRESS($K271,38))&lt;&gt;"UL"),INDIRECT(ADDRESS($K271,COLUMN())),0),0),IF($L271&gt;0,IF(AND(INDIRECT(ADDRESS($L271,44))=0,INDIRECT(ADDRESS($L271,38))&lt;&gt;"UL"),INDIRECT(ADDRESS($L271,COLUMN())),0),0),IF($M271&gt;0,IF(AND(INDIRECT(ADDRESS($M271,44))=0,INDIRECT(ADDRESS($M271,38))&lt;&gt;"UL"),INDIRECT(ADDRESS($M271,COLUMN())),0),0))</f>
        <v>0</v>
      </c>
      <c r="CC271" s="57">
        <f t="shared" ca="1" si="203"/>
        <v>0</v>
      </c>
      <c r="CD271" s="57" cm="1">
        <f t="array" aca="1" ref="CD271" ca="1">SUM(IF($C271&gt;0,IF(AND(INDIRECT(ADDRESS($C271,44))=0,INDIRECT(ADDRESS($C271,38))&lt;&gt;"UL"),INDIRECT(ADDRESS($C271,COLUMN())),0),0),IF($D271&gt;0,IF(AND(INDIRECT(ADDRESS($D271,44))=0,INDIRECT(ADDRESS($D271,38))&lt;&gt;"UL"),INDIRECT(ADDRESS($D271,COLUMN())),0),0),IF($E271&gt;0,IF(AND(INDIRECT(ADDRESS($E271,44))=0,INDIRECT(ADDRESS($E271,38))&lt;&gt;"UL"),INDIRECT(ADDRESS($E271,COLUMN())),0),0),IF($F271&gt;0,IF(AND(INDIRECT(ADDRESS($F271,44))=0,INDIRECT(ADDRESS($F271,38))&lt;&gt;"UL"),INDIRECT(ADDRESS($F271,COLUMN())),0),0),IF($G271&gt;0,IF(AND(INDIRECT(ADDRESS($G271,44))=0,INDIRECT(ADDRESS($G271,38))&lt;&gt;"UL"),INDIRECT(ADDRESS($G271,COLUMN())),0),0),IF($H271&gt;0,IF(AND(INDIRECT(ADDRESS($H271,44))=0,INDIRECT(ADDRESS($H271,38))&lt;&gt;"UL"),INDIRECT(ADDRESS($H271,COLUMN())),0),0),IF($I271&gt;0,IF(AND(INDIRECT(ADDRESS($I271,44))=0,INDIRECT(ADDRESS($I271,38))&lt;&gt;"UL"),INDIRECT(ADDRESS($I271,COLUMN())),0),0),IF($J271&gt;0,IF(AND(INDIRECT(ADDRESS($J271,44))=0,INDIRECT(ADDRESS($J271,38))&lt;&gt;"UL"),INDIRECT(ADDRESS($J271,COLUMN())),0),0),IF($K271&gt;0,IF(AND(INDIRECT(ADDRESS($K271,44))=0,INDIRECT(ADDRESS($K271,38))&lt;&gt;"UL"),INDIRECT(ADDRESS($K271,COLUMN())),0),0),IF($L271&gt;0,IF(AND(INDIRECT(ADDRESS($L271,44))=0,INDIRECT(ADDRESS($L271,38))&lt;&gt;"UL"),INDIRECT(ADDRESS($L271,COLUMN())),0),0),IF($M271&gt;0,IF(AND(INDIRECT(ADDRESS($M271,44))=0,INDIRECT(ADDRESS($M271,38))&lt;&gt;"UL"),INDIRECT(ADDRESS($M271,COLUMN())),0),0))</f>
        <v>0</v>
      </c>
      <c r="CE271" s="57" cm="1">
        <f t="array" aca="1" ref="CE271" ca="1">SUM(IF($C271&gt;0,IF(AND(INDIRECT(ADDRESS($C271,44))=0,INDIRECT(ADDRESS($C271,38))&lt;&gt;"UL"),INDIRECT(ADDRESS($C271,COLUMN())),0),0),IF($D271&gt;0,IF(AND(INDIRECT(ADDRESS($D271,44))=0,INDIRECT(ADDRESS($D271,38))&lt;&gt;"UL"),INDIRECT(ADDRESS($D271,COLUMN())),0),0),IF($E271&gt;0,IF(AND(INDIRECT(ADDRESS($E271,44))=0,INDIRECT(ADDRESS($E271,38))&lt;&gt;"UL"),INDIRECT(ADDRESS($E271,COLUMN())),0),0),IF($F271&gt;0,IF(AND(INDIRECT(ADDRESS($F271,44))=0,INDIRECT(ADDRESS($F271,38))&lt;&gt;"UL"),INDIRECT(ADDRESS($F271,COLUMN())),0),0),IF($G271&gt;0,IF(AND(INDIRECT(ADDRESS($G271,44))=0,INDIRECT(ADDRESS($G271,38))&lt;&gt;"UL"),INDIRECT(ADDRESS($G271,COLUMN())),0),0),IF($H271&gt;0,IF(AND(INDIRECT(ADDRESS($H271,44))=0,INDIRECT(ADDRESS($H271,38))&lt;&gt;"UL"),INDIRECT(ADDRESS($H271,COLUMN())),0),0),IF($I271&gt;0,IF(AND(INDIRECT(ADDRESS($I271,44))=0,INDIRECT(ADDRESS($I271,38))&lt;&gt;"UL"),INDIRECT(ADDRESS($I271,COLUMN())),0),0),IF($J271&gt;0,IF(AND(INDIRECT(ADDRESS($J271,44))=0,INDIRECT(ADDRESS($J271,38))&lt;&gt;"UL"),INDIRECT(ADDRESS($J271,COLUMN())),0),0),IF($K271&gt;0,IF(AND(INDIRECT(ADDRESS($K271,44))=0,INDIRECT(ADDRESS($K271,38))&lt;&gt;"UL"),INDIRECT(ADDRESS($K271,COLUMN())),0),0),IF($L271&gt;0,IF(AND(INDIRECT(ADDRESS($L271,44))=0,INDIRECT(ADDRESS($L271,38))&lt;&gt;"UL"),INDIRECT(ADDRESS($L271,COLUMN())),0),0),IF($M271&gt;0,IF(AND(INDIRECT(ADDRESS($M271,44))=0,INDIRECT(ADDRESS($M271,38))&lt;&gt;"UL"),INDIRECT(ADDRESS($M271,COLUMN())),0),0))</f>
        <v>0</v>
      </c>
      <c r="CF271" s="57">
        <f t="shared" ca="1" si="204"/>
        <v>0</v>
      </c>
      <c r="CG271" s="57">
        <f t="shared" ca="1" si="205"/>
        <v>1.6519426179656334</v>
      </c>
      <c r="CH271" s="57">
        <f t="shared" ca="1" si="206"/>
        <v>4.5887294943489816E-2</v>
      </c>
      <c r="CI271" s="19">
        <f t="shared" ca="1" si="207"/>
        <v>10.7717707025253</v>
      </c>
      <c r="CJ271" s="19"/>
      <c r="CK271" s="57" cm="1">
        <f t="array" aca="1" ref="CK271" ca="1">IF(AU271="S", SUM(IF($C271&gt;0,IF(INDIRECT(ADDRESS($C271,43))&lt;&gt;1,INDIRECT(ADDRESS($C271,48)),0),0), IF($D271&gt;0,IF(INDIRECT(ADDRESS($D271,43))&lt;&gt;1,INDIRECT(ADDRESS($D271,48)),0),0), IF($E271&gt;0,IF(INDIRECT(ADDRESS($E271,43))&lt;&gt;1,INDIRECT(ADDRESS($E271,48)),0),0), IF($F271&gt;0,IF(INDIRECT(ADDRESS($F271,43))&lt;&gt;1,INDIRECT(ADDRESS($F271,48)),0),0), IF($G271&gt;0,IF(INDIRECT(ADDRESS($G271,43))&lt;&gt;1,INDIRECT(ADDRESS($G271,48)),0),0), IF($H271&gt;0,IF(INDIRECT(ADDRESS($H271,43))&lt;&gt;1,INDIRECT(ADDRESS($H271,48)),0),0), IF($I271&gt;0,IF(INDIRECT(ADDRESS($I271,43))&lt;&gt;1,INDIRECT(ADDRESS($I271,48)),0),0), IF($J271&gt;0,IF(INDIRECT(ADDRESS($J271,43))&lt;&gt;1,INDIRECT(ADDRESS($J271,48)),0),0), IF($K271&gt;0,IF(INDIRECT(ADDRESS($K271,43))&lt;&gt;1,INDIRECT(ADDRESS($K271,48)),0),0), IF($L271&gt;0,IF(INDIRECT(ADDRESS($L271,43))&lt;&gt;1,INDIRECT(ADDRESS($L271,48)),0),0), IF($M271&gt;0,IF(INDIRECT(ADDRESS($M271,43))&lt;&gt;1,INDIRECT(ADDRESS($M271,48)),0),0)), IF(AU271="L",SUM(IF($C271&gt;0,IF(INDIRECT(ADDRESS($C271,43))&lt;&gt;1,INDIRECT(ADDRESS($C271,50)),0),0), IF($D271&gt;0,IF(INDIRECT(ADDRESS($D271,43))&lt;&gt;1,INDIRECT(ADDRESS($D271,50)),0),0), IF($E271&gt;0,IF(INDIRECT(ADDRESS($E271,43))&lt;&gt;1,INDIRECT(ADDRESS($E271,50)),0),0), IF($F271&gt;0,IF(INDIRECT(ADDRESS($F271,43))&lt;&gt;1,INDIRECT(ADDRESS($F271,50)),0),0), IF($G271&gt;0,IF(INDIRECT(ADDRESS($G271,43))&lt;&gt;1,INDIRECT(ADDRESS($G271,50)),0),0), IF($G271&gt;0,IF(INDIRECT(ADDRESS($G271,43))&lt;&gt;1,INDIRECT(ADDRESS($G271,50)),0),0), IF($H271&gt;0,IF(INDIRECT(ADDRESS($H271,43))&lt;&gt;1,INDIRECT(ADDRESS($H271,50)),0),0), IF($I271&gt;0,IF(INDIRECT(ADDRESS($I271,43))&lt;&gt;1,INDIRECT(ADDRESS($I271,50)),0),0), IF($J271&gt;0,IF(INDIRECT(ADDRESS($J271,43))&lt;&gt;1,INDIRECT(ADDRESS($J271,50)),0),0), IF($K271&gt;0,IF(INDIRECT(ADDRESS($K271,43))&lt;&gt;1,INDIRECT(ADDRESS($K271,50)),0),0), IF($L271&gt;0,IF(INDIRECT(ADDRESS($L271,43))&lt;&gt;1,INDIRECT(ADDRESS($L271,50)),0),0), IF($M271&gt;0,IF(INDIRECT(ADDRESS($M271,43))&lt;&gt;1,INDIRECT(ADDRESS($M271,50)),0),0)), SUM(IF($C271&gt;0,IF(INDIRECT(ADDRESS($C271,43))&lt;&gt;1,INDIRECT(ADDRESS($C271,49)),0),0), IF($D271&gt;0,IF(INDIRECT(ADDRESS($D271,43))&lt;&gt;1,INDIRECT(ADDRESS($D271,49)),0),0), IF($E271&gt;0,IF(INDIRECT(ADDRESS($E271,43))&lt;&gt;1,INDIRECT(ADDRESS($E271,49)),0),0), IF($F271&gt;0,IF(INDIRECT(ADDRESS($F271,43))&lt;&gt;1,INDIRECT(ADDRESS($F271,49)),0),0), IF($G271&gt;0,IF(INDIRECT(ADDRESS($G271,43))&lt;&gt;1,INDIRECT(ADDRESS($G271,49)),0),0), IF($G271&gt;0,IF(INDIRECT(ADDRESS($G271,43))&lt;&gt;1,INDIRECT(ADDRESS($G271,49)),0),0), IF($H271&gt;0,IF(INDIRECT(ADDRESS($H271,43))&lt;&gt;1,INDIRECT(ADDRESS($H271,49)),0),0), IF($I271&gt;0,IF(INDIRECT(ADDRESS($I271,43))&lt;&gt;1,INDIRECT(ADDRESS($I271,49)),0),0), IF($J271&gt;0,IF(INDIRECT(ADDRESS($J271,43))&lt;&gt;1,INDIRECT(ADDRESS($J271,49)),0),0), IF($K271&gt;0,IF(INDIRECT(ADDRESS($K271,43))&lt;&gt;1,INDIRECT(ADDRESS($K271,49)),0),0), IF($L271&gt;0,IF(INDIRECT(ADDRESS($L271,43))&lt;&gt;1,INDIRECT(ADDRESS($L271,49)),0),0), IF($M271&gt;0,IF(INDIRECT(ADDRESS($M271,43))&lt;&gt;1,INDIRECT(ADDRESS($M271,49)),0),0))))</f>
        <v>13.666666666666664</v>
      </c>
      <c r="CL271" s="57" cm="1">
        <f t="array" aca="1" ref="CL271" ca="1">SUM(IF($C271&gt;0,IF(INDIRECT(ADDRESS($C271,44))=1,INDIRECT(ADDRESS($C271,90)),0),0), IF($D271&gt;0,IF(INDIRECT(ADDRESS($D271,44))=1,INDIRECT(ADDRESS($D271,90)),0),0), IF($E271&gt;0,IF(INDIRECT(ADDRESS($E271,44))=1,INDIRECT(ADDRESS($E271,90)),0),0), IF($F271&gt;0,IF(INDIRECT(ADDRESS($F271,44))=1,INDIRECT(ADDRESS($F271,90)),0),0), IF($G271&gt;0,IF(INDIRECT(ADDRESS($G271,44))=1,INDIRECT(ADDRESS($G271,90)),0),0), IF($H271&gt;0,IF(INDIRECT(ADDRESS($H271,44))=1,INDIRECT(ADDRESS($H271,90)),0),0), IF($I271&gt;0,IF(INDIRECT(ADDRESS($I271,44))=1,INDIRECT(ADDRESS($I271,90)),0),0), IF($J271&gt;0,IF(INDIRECT(ADDRESS($J271,44))=1,INDIRECT(ADDRESS($J271,90)),0),0), IF($K271&gt;0,IF(INDIRECT(ADDRESS($K271,44))=1,INDIRECT(ADDRESS($K271,90)),0),0), IF($L271&gt;0,IF(INDIRECT(ADDRESS($L271,44))=1,INDIRECT(ADDRESS($L271,90)),0),0), IF($M271&gt;0,IF(INDIRECT(ADDRESS($M271,44))=1,INDIRECT(ADDRESS($M271,90)),0),0))</f>
        <v>17.333333333333336</v>
      </c>
      <c r="CM271" s="56">
        <f t="shared" ca="1" si="208"/>
        <v>0.36779526831377252</v>
      </c>
      <c r="CN271" s="59"/>
    </row>
    <row r="272" spans="1:92" x14ac:dyDescent="0.25">
      <c r="A272" s="52" t="s">
        <v>333</v>
      </c>
      <c r="B272" s="67">
        <v>212</v>
      </c>
      <c r="C272" s="67">
        <v>216</v>
      </c>
      <c r="D272" s="67">
        <v>224</v>
      </c>
      <c r="E272" s="67">
        <v>225</v>
      </c>
      <c r="F272" s="67">
        <v>226</v>
      </c>
      <c r="G272" s="67">
        <v>240</v>
      </c>
      <c r="H272" s="67"/>
      <c r="I272" s="67"/>
      <c r="J272" s="67"/>
      <c r="K272" s="67"/>
      <c r="L272" s="67"/>
      <c r="M272" s="67"/>
      <c r="N272" s="67">
        <f ca="1">SUM(INDIRECT(ADDRESS(B272,COLUMN())),IF(C272&gt;0,INDIRECT(ADDRESS(C272,COLUMN())),0),IF(D272&gt;0,INDIRECT(ADDRESS(D272,COLUMN())),0),IF(E272&gt;0,INDIRECT(ADDRESS(E272,COLUMN())),0),IF(F272&gt;0,INDIRECT(ADDRESS(F272,COLUMN())),0),IF(G272&gt;0,INDIRECT(ADDRESS(G272,COLUMN())),0),IF(H272&gt;0,INDIRECT(ADDRESS(H272,COLUMN())),0),IF(I272&gt;0,INDIRECT(ADDRESS(I272,COLUMN())),0),IF(J272&gt;0,INDIRECT(ADDRESS(J272,COLUMN())),0),IF(K272&gt;0,INDIRECT(ADDRESS(K272,COLUMN())),0),IF(L272&gt;0,INDIRECT(ADDRESS(L272,COLUMN())),0),IF(M272&gt;0,INDIRECT(ADDRESS(M272,COLUMN())),0))</f>
        <v>30</v>
      </c>
      <c r="O272" s="67" t="str" cm="1">
        <f t="array" aca="1" ref="O272" ca="1">INDIRECT(ADDRESS($B272,COLUMN()))</f>
        <v>Bomber</v>
      </c>
      <c r="P272" s="67" cm="1">
        <f t="array" aca="1" ref="P272" ca="1">INDIRECT(ADDRESS($B272,COLUMN()))</f>
        <v>6</v>
      </c>
      <c r="Q272" s="67" cm="1">
        <f t="array" aca="1" ref="Q272" ca="1">INDIRECT(ADDRESS($B272,COLUMN()))</f>
        <v>3</v>
      </c>
      <c r="R272" s="67" cm="1">
        <f t="array" aca="1" ref="R272" ca="1">INDIRECT(ADDRESS($B272,COLUMN()))</f>
        <v>0</v>
      </c>
      <c r="S272" s="67" cm="1">
        <f t="array" aca="1" ref="S272" ca="1">INDIRECT(ADDRESS($B272,COLUMN()))</f>
        <v>1</v>
      </c>
      <c r="T272" s="67" t="str" cm="1">
        <f t="array" aca="1" ref="T272" ca="1">INDIRECT(ADDRESS($B272,COLUMN()))</f>
        <v>1-3</v>
      </c>
      <c r="U272" s="67" cm="1">
        <f t="array" aca="1" ref="U272" ca="1">INDIRECT(ADDRESS($B272,COLUMN()))</f>
        <v>3</v>
      </c>
      <c r="V272" s="67" cm="1">
        <f t="array" aca="1" ref="V272" ca="1">INDIRECT(ADDRESS($B272,COLUMN()))</f>
        <v>0</v>
      </c>
      <c r="W272" s="67" cm="1">
        <f t="array" aca="1" ref="W272" ca="1">INDIRECT(ADDRESS($B272,COLUMN()))</f>
        <v>5</v>
      </c>
      <c r="X272" s="67" cm="1">
        <f t="array" aca="1" ref="X272" ca="1">INDIRECT(ADDRESS($B272,COLUMN()))</f>
        <v>4</v>
      </c>
      <c r="Y272" s="67" cm="1">
        <f t="array" aca="1" ref="Y272" ca="1">INDIRECT(ADDRESS($B272,COLUMN()))</f>
        <v>2</v>
      </c>
      <c r="Z272" s="67" cm="1">
        <f t="array" aca="1" ref="Z272" ca="1">INDIRECT(ADDRESS($B272,COLUMN()))</f>
        <v>4</v>
      </c>
      <c r="AA272" s="67" cm="1">
        <f t="array" aca="1" ref="AA272" ca="1">INDIRECT(ADDRESS($B272,COLUMN()))</f>
        <v>0</v>
      </c>
      <c r="AB272" s="56">
        <f t="shared" ca="1" si="209"/>
        <v>0.5386419660981433</v>
      </c>
      <c r="AC272" s="56">
        <f t="shared" ca="1" si="191"/>
        <v>0.5917791139278431</v>
      </c>
      <c r="AD272" s="56">
        <f t="shared" ca="1" si="192"/>
        <v>3.0875432031017902</v>
      </c>
      <c r="AF272" s="52"/>
      <c r="AG272" s="52"/>
      <c r="AH272" s="57"/>
      <c r="AI272" s="57"/>
      <c r="AJ272" s="57"/>
      <c r="AK272" s="57"/>
      <c r="AL272" s="57"/>
      <c r="AM272" s="57"/>
      <c r="AN272" s="57"/>
      <c r="AO272" s="57"/>
      <c r="AP272" s="57"/>
      <c r="AQ272" s="57"/>
      <c r="AR272" s="57"/>
      <c r="AS272" s="57"/>
      <c r="AT272" s="52"/>
      <c r="AU272" s="54" t="s">
        <v>33</v>
      </c>
      <c r="AV272" s="57" cm="1">
        <f t="array" aca="1" ref="AV272" ca="1">SUM(IF($C272&gt;0,IF(AND(INDIRECT(ADDRESS($C272,44))=0,INDIRECT(ADDRESS($C272,38))="UL",ISERROR(SEARCH("Rear",INDIRECT(ADDRESS($C272,33)))),ISERROR(SEARCH("Side",INDIRECT(ADDRESS($C272,33))))),INDIRECT(ADDRESS($C272,COLUMN())),0),0),IF($D272&gt;0,IF(AND(INDIRECT(ADDRESS($D272,44))=0,INDIRECT(ADDRESS($D272,38))="UL",ISERROR(SEARCH("Rear",INDIRECT(ADDRESS($D272,33)))),ISERROR(SEARCH("Side",INDIRECT(ADDRESS($D272,33))))),INDIRECT(ADDRESS($D272,COLUMN())),0),0),IF($E272&gt;0,IF(AND(INDIRECT(ADDRESS($E272,44))=0,INDIRECT(ADDRESS($E272,38))="UL",ISERROR(SEARCH("Rear",INDIRECT(ADDRESS($E272,33)))),ISERROR(SEARCH("Side",INDIRECT(ADDRESS($E272,33))))),INDIRECT(ADDRESS($E272,COLUMN())),0),0),IF($F272&gt;0,IF(AND(INDIRECT(ADDRESS($F272,44))=0,INDIRECT(ADDRESS($F272,38))="UL",ISERROR(SEARCH("Rear",INDIRECT(ADDRESS($F272,33)))),ISERROR(SEARCH("Side",INDIRECT(ADDRESS($F272,33))))),INDIRECT(ADDRESS($F272,COLUMN())),0),0),IF($G272&gt;0,IF(AND(INDIRECT(ADDRESS($G272,44))=0,INDIRECT(ADDRESS($G272,38))="UL",ISERROR(SEARCH("Rear",INDIRECT(ADDRESS($G272,33)))),ISERROR(SEARCH("Side",INDIRECT(ADDRESS($G272,33))))),INDIRECT(ADDRESS($G272,COLUMN())),0),0),IF($H272&gt;0,IF(AND(INDIRECT(ADDRESS($H272,44))=0,INDIRECT(ADDRESS($H272,38))="UL",ISERROR(SEARCH("Rear",INDIRECT(ADDRESS($H272,33)))),ISERROR(SEARCH("Side",INDIRECT(ADDRESS($H272,33))))),INDIRECT(ADDRESS($H272,COLUMN())),0),0),IF($I272&gt;0,IF(AND(INDIRECT(ADDRESS($I272,44))=0,INDIRECT(ADDRESS($I272,38))="UL",ISERROR(SEARCH("Rear",INDIRECT(ADDRESS($I272,33)))),ISERROR(SEARCH("Side",INDIRECT(ADDRESS($I272,33))))),INDIRECT(ADDRESS($I272,COLUMN())),0),0),IF($J272&gt;0,IF(AND(INDIRECT(ADDRESS($J272,44))=0,INDIRECT(ADDRESS($J272,38))="UL",ISERROR(SEARCH("Rear",INDIRECT(ADDRESS($J272,33)))),ISERROR(SEARCH("Side",INDIRECT(ADDRESS($J272,33))))),INDIRECT(ADDRESS($J272,COLUMN())),0),0),IF($K272&gt;0,IF(AND(INDIRECT(ADDRESS($K272,44))=0,INDIRECT(ADDRESS($K272,38))="UL",ISERROR(SEARCH("Rear",INDIRECT(ADDRESS($K272,33)))),ISERROR(SEARCH("Side",INDIRECT(ADDRESS($K272,33))))),INDIRECT(ADDRESS($K272,COLUMN())),0),0),IF($L272&gt;0,IF(AND(INDIRECT(ADDRESS($L272,44))=0,INDIRECT(ADDRESS($L272,38))="UL",ISERROR(SEARCH("Rear",INDIRECT(ADDRESS($L272,33)))),ISERROR(SEARCH("Side",INDIRECT(ADDRESS($L272,33))))),INDIRECT(ADDRESS($L272,COLUMN())),0),0),IF($M272&gt;0,IF(AND(INDIRECT(ADDRESS($M272,44))=0,INDIRECT(ADDRESS($M272,38))="UL",ISERROR(SEARCH("Rear",INDIRECT(ADDRESS($M272,33)))),ISERROR(SEARCH("Side",INDIRECT(ADDRESS($M272,33))))),INDIRECT(ADDRESS($M272,COLUMN())),0),0))</f>
        <v>1.1111111111111112</v>
      </c>
      <c r="AW272" s="57" cm="1">
        <f t="array" aca="1" ref="AW272" ca="1">SUM(IF($C272&gt;0,IF(AND(INDIRECT(ADDRESS($C272,44))=0,INDIRECT(ADDRESS($C272,38))="UL",ISERROR(SEARCH("Rear",INDIRECT(ADDRESS($C272,33)))),ISERROR(SEARCH("Side",INDIRECT(ADDRESS($C272,33))))),INDIRECT(ADDRESS($C272,COLUMN())),0),0),IF($D272&gt;0,IF(AND(INDIRECT(ADDRESS($D272,44))=0,INDIRECT(ADDRESS($D272,38))="UL",ISERROR(SEARCH("Rear",INDIRECT(ADDRESS($D272,33)))),ISERROR(SEARCH("Side",INDIRECT(ADDRESS($D272,33))))),INDIRECT(ADDRESS($D272,COLUMN())),0),0),IF($E272&gt;0,IF(AND(INDIRECT(ADDRESS($E272,44))=0,INDIRECT(ADDRESS($E272,38))="UL",ISERROR(SEARCH("Rear",INDIRECT(ADDRESS($E272,33)))),ISERROR(SEARCH("Side",INDIRECT(ADDRESS($E272,33))))),INDIRECT(ADDRESS($E272,COLUMN())),0),0),IF($F272&gt;0,IF(AND(INDIRECT(ADDRESS($F272,44))=0,INDIRECT(ADDRESS($F272,38))="UL",ISERROR(SEARCH("Rear",INDIRECT(ADDRESS($F272,33)))),ISERROR(SEARCH("Side",INDIRECT(ADDRESS($F272,33))))),INDIRECT(ADDRESS($F272,COLUMN())),0),0),IF($G272&gt;0,IF(AND(INDIRECT(ADDRESS($G272,44))=0,INDIRECT(ADDRESS($G272,38))="UL",ISERROR(SEARCH("Rear",INDIRECT(ADDRESS($G272,33)))),ISERROR(SEARCH("Side",INDIRECT(ADDRESS($G272,33))))),INDIRECT(ADDRESS($G272,COLUMN())),0),0),IF($H272&gt;0,IF(AND(INDIRECT(ADDRESS($H272,44))=0,INDIRECT(ADDRESS($H272,38))="UL",ISERROR(SEARCH("Rear",INDIRECT(ADDRESS($H272,33)))),ISERROR(SEARCH("Side",INDIRECT(ADDRESS($H272,33))))),INDIRECT(ADDRESS($H272,COLUMN())),0),0),IF($I272&gt;0,IF(AND(INDIRECT(ADDRESS($I272,44))=0,INDIRECT(ADDRESS($I272,38))="UL",ISERROR(SEARCH("Rear",INDIRECT(ADDRESS($I272,33)))),ISERROR(SEARCH("Side",INDIRECT(ADDRESS($I272,33))))),INDIRECT(ADDRESS($I272,COLUMN())),0),0),IF($J272&gt;0,IF(AND(INDIRECT(ADDRESS($J272,44))=0,INDIRECT(ADDRESS($J272,38))="UL",ISERROR(SEARCH("Rear",INDIRECT(ADDRESS($J272,33)))),ISERROR(SEARCH("Side",INDIRECT(ADDRESS($J272,33))))),INDIRECT(ADDRESS($J272,COLUMN())),0),0),IF($K272&gt;0,IF(AND(INDIRECT(ADDRESS($K272,44))=0,INDIRECT(ADDRESS($K272,38))="UL",ISERROR(SEARCH("Rear",INDIRECT(ADDRESS($K272,33)))),ISERROR(SEARCH("Side",INDIRECT(ADDRESS($K272,33))))),INDIRECT(ADDRESS($K272,COLUMN())),0),0),IF($L272&gt;0,IF(AND(INDIRECT(ADDRESS($L272,44))=0,INDIRECT(ADDRESS($L272,38))="UL",ISERROR(SEARCH("Rear",INDIRECT(ADDRESS($L272,33)))),ISERROR(SEARCH("Side",INDIRECT(ADDRESS($L272,33))))),INDIRECT(ADDRESS($L272,COLUMN())),0),0),IF($M272&gt;0,IF(AND(INDIRECT(ADDRESS($M272,44))=0,INDIRECT(ADDRESS($M272,38))="UL",ISERROR(SEARCH("Rear",INDIRECT(ADDRESS($M272,33)))),ISERROR(SEARCH("Side",INDIRECT(ADDRESS($M272,33))))),INDIRECT(ADDRESS($M272,COLUMN())),0),0))</f>
        <v>0.66666666666666663</v>
      </c>
      <c r="AX272" s="57" cm="1">
        <f t="array" aca="1" ref="AX272" ca="1">SUM(IF($C272&gt;0,IF(AND(INDIRECT(ADDRESS($C272,44))=0,INDIRECT(ADDRESS($C272,38))="UL",ISERROR(SEARCH("Rear",INDIRECT(ADDRESS($C272,33)))),ISERROR(SEARCH("Side",INDIRECT(ADDRESS($C272,33))))),INDIRECT(ADDRESS($C272,COLUMN())),0),0),IF($D272&gt;0,IF(AND(INDIRECT(ADDRESS($D272,44))=0,INDIRECT(ADDRESS($D272,38))="UL",ISERROR(SEARCH("Rear",INDIRECT(ADDRESS($D272,33)))),ISERROR(SEARCH("Side",INDIRECT(ADDRESS($D272,33))))),INDIRECT(ADDRESS($D272,COLUMN())),0),0),IF($E272&gt;0,IF(AND(INDIRECT(ADDRESS($E272,44))=0,INDIRECT(ADDRESS($E272,38))="UL",ISERROR(SEARCH("Rear",INDIRECT(ADDRESS($E272,33)))),ISERROR(SEARCH("Side",INDIRECT(ADDRESS($E272,33))))),INDIRECT(ADDRESS($E272,COLUMN())),0),0),IF($F272&gt;0,IF(AND(INDIRECT(ADDRESS($F272,44))=0,INDIRECT(ADDRESS($F272,38))="UL",ISERROR(SEARCH("Rear",INDIRECT(ADDRESS($F272,33)))),ISERROR(SEARCH("Side",INDIRECT(ADDRESS($F272,33))))),INDIRECT(ADDRESS($F272,COLUMN())),0),0),IF($G272&gt;0,IF(AND(INDIRECT(ADDRESS($G272,44))=0,INDIRECT(ADDRESS($G272,38))="UL",ISERROR(SEARCH("Rear",INDIRECT(ADDRESS($G272,33)))),ISERROR(SEARCH("Side",INDIRECT(ADDRESS($G272,33))))),INDIRECT(ADDRESS($G272,COLUMN())),0),0),IF($H272&gt;0,IF(AND(INDIRECT(ADDRESS($H272,44))=0,INDIRECT(ADDRESS($H272,38))="UL",ISERROR(SEARCH("Rear",INDIRECT(ADDRESS($H272,33)))),ISERROR(SEARCH("Side",INDIRECT(ADDRESS($H272,33))))),INDIRECT(ADDRESS($H272,COLUMN())),0),0),IF($I272&gt;0,IF(AND(INDIRECT(ADDRESS($I272,44))=0,INDIRECT(ADDRESS($I272,38))="UL",ISERROR(SEARCH("Rear",INDIRECT(ADDRESS($I272,33)))),ISERROR(SEARCH("Side",INDIRECT(ADDRESS($I272,33))))),INDIRECT(ADDRESS($I272,COLUMN())),0),0),IF($J272&gt;0,IF(AND(INDIRECT(ADDRESS($J272,44))=0,INDIRECT(ADDRESS($J272,38))="UL",ISERROR(SEARCH("Rear",INDIRECT(ADDRESS($J272,33)))),ISERROR(SEARCH("Side",INDIRECT(ADDRESS($J272,33))))),INDIRECT(ADDRESS($J272,COLUMN())),0),0),IF($K272&gt;0,IF(AND(INDIRECT(ADDRESS($K272,44))=0,INDIRECT(ADDRESS($K272,38))="UL",ISERROR(SEARCH("Rear",INDIRECT(ADDRESS($K272,33)))),ISERROR(SEARCH("Side",INDIRECT(ADDRESS($K272,33))))),INDIRECT(ADDRESS($K272,COLUMN())),0),0),IF($L272&gt;0,IF(AND(INDIRECT(ADDRESS($L272,44))=0,INDIRECT(ADDRESS($L272,38))="UL",ISERROR(SEARCH("Rear",INDIRECT(ADDRESS($L272,33)))),ISERROR(SEARCH("Side",INDIRECT(ADDRESS($L272,33))))),INDIRECT(ADDRESS($L272,COLUMN())),0),0),IF($M272&gt;0,IF(AND(INDIRECT(ADDRESS($M272,44))=0,INDIRECT(ADDRESS($M272,38))="UL",ISERROR(SEARCH("Rear",INDIRECT(ADDRESS($M272,33)))),ISERROR(SEARCH("Side",INDIRECT(ADDRESS($M272,33))))),INDIRECT(ADDRESS($M272,COLUMN())),0),0))</f>
        <v>0</v>
      </c>
      <c r="AY272" s="58">
        <f t="shared" ca="1" si="193"/>
        <v>1.1111111111111112</v>
      </c>
      <c r="AZ272" s="58">
        <f t="shared" ca="1" si="194"/>
        <v>0.59259259259259256</v>
      </c>
      <c r="BA272" s="58" cm="1">
        <f t="array" aca="1" ref="BA272" ca="1">SUM(IF($C272&gt;0,IF(AND(INDIRECT(ADDRESS($C272,44))=0,INDIRECT(ADDRESS($C272,38))="UL"),INDIRECT(ADDRESS($C272,COLUMN())),0),0),IF($D272&gt;0,IF(AND(INDIRECT(ADDRESS($D272,44))=0,INDIRECT(ADDRESS($D272,38))="UL"),INDIRECT(ADDRESS($D272,COLUMN())),0),0),IF($E272&gt;0,IF(AND(INDIRECT(ADDRESS($E272,44))=0,INDIRECT(ADDRESS($E272,38))="UL"),INDIRECT(ADDRESS($E272,COLUMN())),0),0),IF($F272&gt;0,IF(AND(INDIRECT(ADDRESS($F272,44))=0,INDIRECT(ADDRESS($F272,38))="UL"),INDIRECT(ADDRESS($F272,COLUMN())),0),0),IF($G272&gt;0,IF(AND(INDIRECT(ADDRESS($G272,44))=0,INDIRECT(ADDRESS($G272,38))="UL"),INDIRECT(ADDRESS($G272,COLUMN())),0),0),IF($H272&gt;0,IF(AND(INDIRECT(ADDRESS($H272,44))=0,INDIRECT(ADDRESS($H272,38))="UL"),INDIRECT(ADDRESS($H272,COLUMN())),0),0),IF($I272&gt;0,IF(AND(INDIRECT(ADDRESS($I272,44))=0,INDIRECT(ADDRESS($I272,38))="UL"),INDIRECT(ADDRESS($I272,COLUMN())),0),0),IF($J272&gt;0,IF(AND(INDIRECT(ADDRESS($J272,44))=0,INDIRECT(ADDRESS($J272,38))="UL"),INDIRECT(ADDRESS($J272,COLUMN())),0),0),IF($K272&gt;0,IF(AND(INDIRECT(ADDRESS($K272,44))=0,INDIRECT(ADDRESS($K272,38))="UL"),INDIRECT(ADDRESS($K272,COLUMN())),0),0),IF($L272&gt;0,IF(AND(INDIRECT(ADDRESS($L272,44))=0,INDIRECT(ADDRESS($L272,38))="UL"),INDIRECT(ADDRESS($L272,COLUMN())),0),0),IF($M272&gt;0,IF(AND(INDIRECT(ADDRESS($M272,44))=0,INDIRECT(ADDRESS($M272,38))="UL"),INDIRECT(ADDRESS($M272,COLUMN())),0),0))</f>
        <v>0.24268077601410934</v>
      </c>
      <c r="BB272" s="58" cm="1">
        <f t="array" aca="1" ref="BB272" ca="1">SUM(IF($C272&gt;0,IF(AND(INDIRECT(ADDRESS($C272,44))=0,INDIRECT(ADDRESS($C272,38))="UL"),INDIRECT(ADDRESS($C272,COLUMN())),0),0),IF($D272&gt;0,IF(AND(INDIRECT(ADDRESS($D272,44))=0,INDIRECT(ADDRESS($D272,38))="UL"),INDIRECT(ADDRESS($D272,COLUMN())),0),0),IF($E272&gt;0,IF(AND(INDIRECT(ADDRESS($E272,44))=0,INDIRECT(ADDRESS($E272,38))="UL"),INDIRECT(ADDRESS($E272,COLUMN())),0),0),IF($F272&gt;0,IF(AND(INDIRECT(ADDRESS($F272,44))=0,INDIRECT(ADDRESS($F272,38))="UL"),INDIRECT(ADDRESS($F272,COLUMN())),0),0),IF($G272&gt;0,IF(AND(INDIRECT(ADDRESS($G272,44))=0,INDIRECT(ADDRESS($G272,38))="UL"),INDIRECT(ADDRESS($G272,COLUMN())),0),0),IF($H272&gt;0,IF(AND(INDIRECT(ADDRESS($H272,44))=0,INDIRECT(ADDRESS($H272,38))="UL"),INDIRECT(ADDRESS($H272,COLUMN())),0),0),IF($I272&gt;0,IF(AND(INDIRECT(ADDRESS($I272,44))=0,INDIRECT(ADDRESS($I272,38))="UL"),INDIRECT(ADDRESS($I272,COLUMN())),0),0),IF($J272&gt;0,IF(AND(INDIRECT(ADDRESS($J272,44))=0,INDIRECT(ADDRESS($J272,38))="UL"),INDIRECT(ADDRESS($J272,COLUMN())),0),0),IF($K272&gt;0,IF(AND(INDIRECT(ADDRESS($K272,44))=0,INDIRECT(ADDRESS($K272,38))="UL"),INDIRECT(ADDRESS($K272,COLUMN())),0),0),IF($L272&gt;0,IF(AND(INDIRECT(ADDRESS($L272,44))=0,INDIRECT(ADDRESS($L272,38))="UL"),INDIRECT(ADDRESS($L272,COLUMN())),0),0),IF($M272&gt;0,IF(AND(INDIRECT(ADDRESS($M272,44))=0,INDIRECT(ADDRESS($M272,38))="UL"),INDIRECT(ADDRESS($M272,COLUMN())),0),0))</f>
        <v>0.3956261022927689</v>
      </c>
      <c r="BC272" s="58" cm="1">
        <f t="array" aca="1" ref="BC272" ca="1">SUM(IF($C272&gt;0,IF(AND(INDIRECT(ADDRESS($C272,44))=0,INDIRECT(ADDRESS($C272,38))="UL"),INDIRECT(ADDRESS($C272,COLUMN())),0),0),IF($D272&gt;0,IF(AND(INDIRECT(ADDRESS($D272,44))=0,INDIRECT(ADDRESS($D272,38))="UL"),INDIRECT(ADDRESS($D272,COLUMN())),0),0),IF($E272&gt;0,IF(AND(INDIRECT(ADDRESS($E272,44))=0,INDIRECT(ADDRESS($E272,38))="UL"),INDIRECT(ADDRESS($E272,COLUMN())),0),0),IF($F272&gt;0,IF(AND(INDIRECT(ADDRESS($F272,44))=0,INDIRECT(ADDRESS($F272,38))="UL"),INDIRECT(ADDRESS($F272,COLUMN())),0),0),IF($G272&gt;0,IF(AND(INDIRECT(ADDRESS($G272,44))=0,INDIRECT(ADDRESS($G272,38))="UL"),INDIRECT(ADDRESS($G272,COLUMN())),0),0),IF($H272&gt;0,IF(AND(INDIRECT(ADDRESS($H272,44))=0,INDIRECT(ADDRESS($H272,38))="UL"),INDIRECT(ADDRESS($H272,COLUMN())),0),0),IF($I272&gt;0,IF(AND(INDIRECT(ADDRESS($I272,44))=0,INDIRECT(ADDRESS($I272,38))="UL"),INDIRECT(ADDRESS($I272,COLUMN())),0),0),IF($J272&gt;0,IF(AND(INDIRECT(ADDRESS($J272,44))=0,INDIRECT(ADDRESS($J272,38))="UL"),INDIRECT(ADDRESS($J272,COLUMN())),0),0),IF($K272&gt;0,IF(AND(INDIRECT(ADDRESS($K272,44))=0,INDIRECT(ADDRESS($K272,38))="UL"),INDIRECT(ADDRESS($K272,COLUMN())),0),0),IF($L272&gt;0,IF(AND(INDIRECT(ADDRESS($L272,44))=0,INDIRECT(ADDRESS($L272,38))="UL"),INDIRECT(ADDRESS($L272,COLUMN())),0),0),IF($M272&gt;0,IF(AND(INDIRECT(ADDRESS($M272,44))=0,INDIRECT(ADDRESS($M272,38))="UL"),INDIRECT(ADDRESS($M272,COLUMN())),0),0))</f>
        <v>0.20289241622574952</v>
      </c>
      <c r="BD272" s="58" cm="1">
        <f t="array" aca="1" ref="BD272" ca="1">SUM(IF($C272&gt;0,IF(AND(INDIRECT(ADDRESS($C272,44))=0,INDIRECT(ADDRESS($C272,38))="UL"),INDIRECT(ADDRESS($C272,COLUMN())),0),0),IF($D272&gt;0,IF(AND(INDIRECT(ADDRESS($D272,44))=0,INDIRECT(ADDRESS($D272,38))="UL"),INDIRECT(ADDRESS($D272,COLUMN())),0),0),IF($E272&gt;0,IF(AND(INDIRECT(ADDRESS($E272,44))=0,INDIRECT(ADDRESS($E272,38))="UL"),INDIRECT(ADDRESS($E272,COLUMN())),0),0),IF($F272&gt;0,IF(AND(INDIRECT(ADDRESS($F272,44))=0,INDIRECT(ADDRESS($F272,38))="UL"),INDIRECT(ADDRESS($F272,COLUMN())),0),0),IF($G272&gt;0,IF(AND(INDIRECT(ADDRESS($G272,44))=0,INDIRECT(ADDRESS($G272,38))="UL"),INDIRECT(ADDRESS($G272,COLUMN())),0),0),IF($H272&gt;0,IF(AND(INDIRECT(ADDRESS($H272,44))=0,INDIRECT(ADDRESS($H272,38))="UL"),INDIRECT(ADDRESS($H272,COLUMN())),0),0),IF($I272&gt;0,IF(AND(INDIRECT(ADDRESS($I272,44))=0,INDIRECT(ADDRESS($I272,38))="UL"),INDIRECT(ADDRESS($I272,COLUMN())),0),0),IF($J272&gt;0,IF(AND(INDIRECT(ADDRESS($J272,44))=0,INDIRECT(ADDRESS($J272,38))="UL"),INDIRECT(ADDRESS($J272,COLUMN())),0),0),IF($K272&gt;0,IF(AND(INDIRECT(ADDRESS($K272,44))=0,INDIRECT(ADDRESS($K272,38))="UL"),INDIRECT(ADDRESS($K272,COLUMN())),0),0),IF($L272&gt;0,IF(AND(INDIRECT(ADDRESS($L272,44))=0,INDIRECT(ADDRESS($L272,38))="UL"),INDIRECT(ADDRESS($L272,COLUMN())),0),0),IF($M272&gt;0,IF(AND(INDIRECT(ADDRESS($M272,44))=0,INDIRECT(ADDRESS($M272,38))="UL"),INDIRECT(ADDRESS($M272,COLUMN())),0),0))</f>
        <v>0.41509700176366837</v>
      </c>
      <c r="BE272" s="57">
        <f t="shared" ca="1" si="195"/>
        <v>0.24268077601410934</v>
      </c>
      <c r="BF272" s="57" cm="1">
        <f t="array" aca="1" ref="BF272" ca="1">SUM(IF($C272&gt;0,IF(INDIRECT(ADDRESS($C272,45))=1,INDIRECT(ADDRESS($C272,52))*INDIRECT(ADDRESS($C272,42))/5,0),0), IF($D272&gt;0,IF(INDIRECT(ADDRESS($D272,45))=1,INDIRECT(ADDRESS($D272,52))*INDIRECT(ADDRESS($D272,42))/5,0),0), IF($E272&gt;0,IF(INDIRECT(ADDRESS($E272,45))=1,INDIRECT(ADDRESS($E272,52))*INDIRECT(ADDRESS($E272,42))/5,0),0), IF($F272&gt;0,IF(INDIRECT(ADDRESS($F272,45))=1,INDIRECT(ADDRESS($F272,52))*INDIRECT(ADDRESS($F272,42))/5,0),0), IF($G272&gt;0,IF(INDIRECT(ADDRESS($G272,45))=1,INDIRECT(ADDRESS($G272,52))*INDIRECT(ADDRESS($G272,42))/5,0),0), IF($H272&gt;0,IF(INDIRECT(ADDRESS($H272,45))=1,INDIRECT(ADDRESS($H272,52))*INDIRECT(ADDRESS($H272,42))/5,0),0)
)*$BF$296/100</f>
        <v>2.222222222222222E-2</v>
      </c>
      <c r="BG272" s="19">
        <v>1</v>
      </c>
      <c r="BH272" s="57" cm="1">
        <f t="array" aca="1" ref="BH272" ca="1">SUM(IF($C272&gt;0,IF(AND(INDIRECT(ADDRESS($C272,44))=0,INDIRECT(ADDRESS($C272,38))&lt;&gt;"UL"),INDIRECT(ADDRESS($C272,COLUMN()-12)),0),0), IF($D272&gt;0,IF(AND(INDIRECT(ADDRESS($D272,44))=0,INDIRECT(ADDRESS($D272,38))&lt;&gt;"UL"),INDIRECT(ADDRESS($D272,COLUMN()-12)),0),0), IF($E272&gt;0,IF(AND(INDIRECT(ADDRESS($E272,44))=0,INDIRECT(ADDRESS($E272,38))&lt;&gt;"UL"),INDIRECT(ADDRESS($E272,COLUMN()-12)),0),0), IF($F272&gt;0,IF(AND(INDIRECT(ADDRESS($F272,44))=0,INDIRECT(ADDRESS($F272,38))&lt;&gt;"UL"),INDIRECT(ADDRESS($F272,COLUMN()-12)),0),0), IF($G272&gt;0,IF(AND(INDIRECT(ADDRESS($G272,44))=0,INDIRECT(ADDRESS($G272,38))&lt;&gt;"UL"),INDIRECT(ADDRESS($G272,COLUMN()-12)),0),0), IF($H272&gt;0,IF(AND(INDIRECT(ADDRESS($H272,44))=0,INDIRECT(ADDRESS($H272,38))&lt;&gt;"UL"),INDIRECT(ADDRESS($H272,COLUMN()-12)),0),0), IF($I272&gt;0,IF(AND(INDIRECT(ADDRESS($I272,44))=0,INDIRECT(ADDRESS($I272,38))&lt;&gt;"UL"),INDIRECT(ADDRESS($I272,COLUMN()-12)),0),0), IF($J272&gt;0,IF(AND(INDIRECT(ADDRESS($J272,44))=0,INDIRECT(ADDRESS($J272,38))&lt;&gt;"UL"),INDIRECT(ADDRESS($J272,COLUMN()-12)),0),0), IF($K272&gt;0,IF(AND(INDIRECT(ADDRESS($K272,44))=0,INDIRECT(ADDRESS($K272,38))&lt;&gt;"UL"),INDIRECT(ADDRESS($K272,COLUMN()-12)),0),0), IF($L272&gt;0,IF(AND(INDIRECT(ADDRESS($L272,44))=0,INDIRECT(ADDRESS($L272,38))&lt;&gt;"UL"),INDIRECT(ADDRESS($L272,COLUMN()-12)),0),0), IF($M272&gt;0,IF(AND(INDIRECT(ADDRESS($M272,44))=0,INDIRECT(ADDRESS($M272,38))&lt;&gt;"UL"),INDIRECT(ADDRESS($M272,COLUMN()-12)),0),0))</f>
        <v>2.2222222222222223</v>
      </c>
      <c r="BI272" s="57" cm="1">
        <f t="array" aca="1" ref="BI272" ca="1">SUM(IF($C272&gt;0,IF(AND(INDIRECT(ADDRESS($C272,44))=0,INDIRECT(ADDRESS($C272,38))&lt;&gt;"UL"),INDIRECT(ADDRESS($C272,COLUMN()-12)),0),0), IF($D272&gt;0,IF(AND(INDIRECT(ADDRESS($D272,44))=0,INDIRECT(ADDRESS($D272,38))&lt;&gt;"UL"),INDIRECT(ADDRESS($D272,COLUMN()-12)),0),0), IF($E272&gt;0,IF(AND(INDIRECT(ADDRESS($E272,44))=0,INDIRECT(ADDRESS($E272,38))&lt;&gt;"UL"),INDIRECT(ADDRESS($E272,COLUMN()-12)),0),0), IF($F272&gt;0,IF(AND(INDIRECT(ADDRESS($F272,44))=0,INDIRECT(ADDRESS($F272,38))&lt;&gt;"UL"),INDIRECT(ADDRESS($F272,COLUMN()-12)),0),0), IF($G272&gt;0,IF(AND(INDIRECT(ADDRESS($G272,44))=0,INDIRECT(ADDRESS($G272,38))&lt;&gt;"UL"),INDIRECT(ADDRESS($G272,COLUMN()-12)),0),0), IF($H272&gt;0,IF(AND(INDIRECT(ADDRESS($H272,44))=0,INDIRECT(ADDRESS($H272,38))&lt;&gt;"UL"),INDIRECT(ADDRESS($H272,COLUMN()-12)),0),0), IF($I272&gt;0,IF(AND(INDIRECT(ADDRESS($I272,44))=0,INDIRECT(ADDRESS($I272,38))&lt;&gt;"UL"),INDIRECT(ADDRESS($I272,COLUMN()-12)),0),0), IF($J272&gt;0,IF(AND(INDIRECT(ADDRESS($J272,44))=0,INDIRECT(ADDRESS($J272,38))&lt;&gt;"UL"),INDIRECT(ADDRESS($J272,COLUMN()-12)),0),0), IF($K272&gt;0,IF(AND(INDIRECT(ADDRESS($K272,44))=0,INDIRECT(ADDRESS($K272,38))&lt;&gt;"UL"),INDIRECT(ADDRESS($K272,COLUMN()-12)),0),0), IF($L272&gt;0,IF(AND(INDIRECT(ADDRESS($L272,44))=0,INDIRECT(ADDRESS($L272,38))&lt;&gt;"UL"),INDIRECT(ADDRESS($L272,COLUMN()-12)),0),0), IF($M272&gt;0,IF(AND(INDIRECT(ADDRESS($M272,44))=0,INDIRECT(ADDRESS($M272,38))&lt;&gt;"UL"),INDIRECT(ADDRESS($M272,COLUMN()-12)),0),0))</f>
        <v>2.2222222222222223</v>
      </c>
      <c r="BJ272" s="57" cm="1">
        <f t="array" aca="1" ref="BJ272" ca="1">SUM(IF($C272&gt;0,IF(AND(INDIRECT(ADDRESS($C272,44))=0,INDIRECT(ADDRESS($C272,38))&lt;&gt;"UL"),INDIRECT(ADDRESS($C272,COLUMN()-12)),0),0), IF($D272&gt;0,IF(AND(INDIRECT(ADDRESS($D272,44))=0,INDIRECT(ADDRESS($D272,38))&lt;&gt;"UL"),INDIRECT(ADDRESS($D272,COLUMN()-12)),0),0), IF($E272&gt;0,IF(AND(INDIRECT(ADDRESS($E272,44))=0,INDIRECT(ADDRESS($E272,38))&lt;&gt;"UL"),INDIRECT(ADDRESS($E272,COLUMN()-12)),0),0), IF($F272&gt;0,IF(AND(INDIRECT(ADDRESS($F272,44))=0,INDIRECT(ADDRESS($F272,38))&lt;&gt;"UL"),INDIRECT(ADDRESS($F272,COLUMN()-12)),0),0), IF($G272&gt;0,IF(AND(INDIRECT(ADDRESS($G272,44))=0,INDIRECT(ADDRESS($G272,38))&lt;&gt;"UL"),INDIRECT(ADDRESS($G272,COLUMN()-12)),0),0), IF($H272&gt;0,IF(AND(INDIRECT(ADDRESS($H272,44))=0,INDIRECT(ADDRESS($H272,38))&lt;&gt;"UL"),INDIRECT(ADDRESS($H272,COLUMN()-12)),0),0), IF($I272&gt;0,IF(AND(INDIRECT(ADDRESS($I272,44))=0,INDIRECT(ADDRESS($I272,38))&lt;&gt;"UL"),INDIRECT(ADDRESS($I272,COLUMN()-12)),0),0), IF($J272&gt;0,IF(AND(INDIRECT(ADDRESS($J272,44))=0,INDIRECT(ADDRESS($J272,38))&lt;&gt;"UL"),INDIRECT(ADDRESS($J272,COLUMN()-12)),0),0), IF($K272&gt;0,IF(AND(INDIRECT(ADDRESS($K272,44))=0,INDIRECT(ADDRESS($K272,38))&lt;&gt;"UL"),INDIRECT(ADDRESS($K272,COLUMN()-12)),0),0), IF($L272&gt;0,IF(AND(INDIRECT(ADDRESS($L272,44))=0,INDIRECT(ADDRESS($L272,38))&lt;&gt;"UL"),INDIRECT(ADDRESS($L272,COLUMN()-12)),0),0), IF($M272&gt;0,IF(AND(INDIRECT(ADDRESS($M272,44))=0,INDIRECT(ADDRESS($M272,38))&lt;&gt;"UL"),INDIRECT(ADDRESS($M272,COLUMN()-12)),0),0))</f>
        <v>2.2222222222222223</v>
      </c>
      <c r="BK272" s="57">
        <f t="shared" ca="1" si="196"/>
        <v>2.2222222222222223</v>
      </c>
      <c r="BL272" s="58">
        <f t="shared" ca="1" si="210"/>
        <v>2.2222222222222223</v>
      </c>
      <c r="BM272" s="57" cm="1">
        <f t="array" aca="1" ref="BM272" ca="1">SUM(IF($C272&gt;0,IF(AND(INDIRECT(ADDRESS($C272,44))=0,INDIRECT(ADDRESS($C272,38))&lt;&gt;"UL"),INDIRECT(ADDRESS($C272,COLUMN()-12)),0),0), IF($D272&gt;0,IF(AND(INDIRECT(ADDRESS($D272,44))=0,INDIRECT(ADDRESS($D272,38))&lt;&gt;"UL"),INDIRECT(ADDRESS($D272,COLUMN()-12)),0),0), IF($E272&gt;0,IF(AND(INDIRECT(ADDRESS($E272,44))=0,INDIRECT(ADDRESS($E272,38))&lt;&gt;"UL"),INDIRECT(ADDRESS($E272,COLUMN()-12)),0),0), IF($F272&gt;0,IF(AND(INDIRECT(ADDRESS($F272,44))=0,INDIRECT(ADDRESS($F272,38))&lt;&gt;"UL"),INDIRECT(ADDRESS($F272,COLUMN()-12)),0),0), IF($G272&gt;0,IF(AND(INDIRECT(ADDRESS($G272,44))=0,INDIRECT(ADDRESS($G272,38))&lt;&gt;"UL"),INDIRECT(ADDRESS($G272,COLUMN()-12)),0),0), IF($H272&gt;0,IF(AND(INDIRECT(ADDRESS($H272,44))=0,INDIRECT(ADDRESS($H272,38))&lt;&gt;"UL"),INDIRECT(ADDRESS($H272,COLUMN()-12)),0),0), IF($I272&gt;0,IF(AND(INDIRECT(ADDRESS($I272,44))=0,INDIRECT(ADDRESS($I272,38))&lt;&gt;"UL"),INDIRECT(ADDRESS($I272,COLUMN()-12)),0),0), IF($J272&gt;0,IF(AND(INDIRECT(ADDRESS($J272,44))=0,INDIRECT(ADDRESS($J272,38))&lt;&gt;"UL"),INDIRECT(ADDRESS($J272,COLUMN()-12)),0),0), IF($K272&gt;0,IF(AND(INDIRECT(ADDRESS($K272,44))=0,INDIRECT(ADDRESS($K272,38))&lt;&gt;"UL"),INDIRECT(ADDRESS($K272,COLUMN()-11)),0),0), IF($L272&gt;0,IF(AND(INDIRECT(ADDRESS($L272,44))=0,INDIRECT(ADDRESS($L272,38))&lt;&gt;"UL"),INDIRECT(ADDRESS($L272,COLUMN()-11)),0),0), IF($M272&gt;0,IF(AND(INDIRECT(ADDRESS($M272,44))=0,INDIRECT(ADDRESS($M272,38))&lt;&gt;"UL"),INDIRECT(ADDRESS($M272,COLUMN()-11)),0),0))</f>
        <v>1.4222222222222223</v>
      </c>
      <c r="BN272" s="57" cm="1">
        <f t="array" aca="1" ref="BN272" ca="1">SUM(IF($C272&gt;0,IF(AND(INDIRECT(ADDRESS($C272,44))=0,INDIRECT(ADDRESS($C272,38))&lt;&gt;"UL"),INDIRECT(ADDRESS($C272,COLUMN()-12)),0),0), IF($D272&gt;0,IF(AND(INDIRECT(ADDRESS($D272,44))=0,INDIRECT(ADDRESS($D272,38))&lt;&gt;"UL"),INDIRECT(ADDRESS($D272,COLUMN()-12)),0),0), IF($E272&gt;0,IF(AND(INDIRECT(ADDRESS($E272,44))=0,INDIRECT(ADDRESS($E272,38))&lt;&gt;"UL"),INDIRECT(ADDRESS($E272,COLUMN()-12)),0),0), IF($F272&gt;0,IF(AND(INDIRECT(ADDRESS($F272,44))=0,INDIRECT(ADDRESS($F272,38))&lt;&gt;"UL"),INDIRECT(ADDRESS($F272,COLUMN()-12)),0),0), IF($G272&gt;0,IF(AND(INDIRECT(ADDRESS($G272,44))=0,INDIRECT(ADDRESS($G272,38))&lt;&gt;"UL"),INDIRECT(ADDRESS($G272,COLUMN()-12)),0),0), IF($H272&gt;0,IF(AND(INDIRECT(ADDRESS($H272,44))=0,INDIRECT(ADDRESS($H272,38))&lt;&gt;"UL"),INDIRECT(ADDRESS($H272,COLUMN()-12)),0),0), IF($I272&gt;0,IF(AND(INDIRECT(ADDRESS($I272,44))=0,INDIRECT(ADDRESS($I272,38))&lt;&gt;"UL"),INDIRECT(ADDRESS($I272,COLUMN()-12)),0),0), IF($J272&gt;0,IF(AND(INDIRECT(ADDRESS($J272,44))=0,INDIRECT(ADDRESS($J272,38))&lt;&gt;"UL"),INDIRECT(ADDRESS($J272,COLUMN()-12)),0),0), IF($K272&gt;0,IF(AND(INDIRECT(ADDRESS($K272,44))=0,INDIRECT(ADDRESS($K272,38))&lt;&gt;"UL"),INDIRECT(ADDRESS($K272,COLUMN()-11)),0),0), IF($L272&gt;0,IF(AND(INDIRECT(ADDRESS($L272,44))=0,INDIRECT(ADDRESS($L272,38))&lt;&gt;"UL"),INDIRECT(ADDRESS($L272,COLUMN()-11)),0),0), IF($M272&gt;0,IF(AND(INDIRECT(ADDRESS($M272,44))=0,INDIRECT(ADDRESS($M272,38))&lt;&gt;"UL"),INDIRECT(ADDRESS($M272,COLUMN()-11)),0),0))</f>
        <v>1.4222222222222223</v>
      </c>
      <c r="BO272" s="57" cm="1">
        <f t="array" aca="1" ref="BO272" ca="1">SUM(IF($C272&gt;0,IF(AND(INDIRECT(ADDRESS($C272,44))=0,INDIRECT(ADDRESS($C272,38))&lt;&gt;"UL"),INDIRECT(ADDRESS($C272,COLUMN()-12)),0),0), IF($D272&gt;0,IF(AND(INDIRECT(ADDRESS($D272,44))=0,INDIRECT(ADDRESS($D272,38))&lt;&gt;"UL"),INDIRECT(ADDRESS($D272,COLUMN()-12)),0),0), IF($E272&gt;0,IF(AND(INDIRECT(ADDRESS($E272,44))=0,INDIRECT(ADDRESS($E272,38))&lt;&gt;"UL"),INDIRECT(ADDRESS($E272,COLUMN()-12)),0),0), IF($F272&gt;0,IF(AND(INDIRECT(ADDRESS($F272,44))=0,INDIRECT(ADDRESS($F272,38))&lt;&gt;"UL"),INDIRECT(ADDRESS($F272,COLUMN()-12)),0),0), IF($G272&gt;0,IF(AND(INDIRECT(ADDRESS($G272,44))=0,INDIRECT(ADDRESS($G272,38))&lt;&gt;"UL"),INDIRECT(ADDRESS($G272,COLUMN()-12)),0),0), IF($H272&gt;0,IF(AND(INDIRECT(ADDRESS($H272,44))=0,INDIRECT(ADDRESS($H272,38))&lt;&gt;"UL"),INDIRECT(ADDRESS($H272,COLUMN()-12)),0),0), IF($I272&gt;0,IF(AND(INDIRECT(ADDRESS($I272,44))=0,INDIRECT(ADDRESS($I272,38))&lt;&gt;"UL"),INDIRECT(ADDRESS($I272,COLUMN()-12)),0),0), IF($J272&gt;0,IF(AND(INDIRECT(ADDRESS($J272,44))=0,INDIRECT(ADDRESS($J272,38))&lt;&gt;"UL"),INDIRECT(ADDRESS($J272,COLUMN()-12)),0),0), IF($K272&gt;0,IF(AND(INDIRECT(ADDRESS($K272,44))=0,INDIRECT(ADDRESS($K272,38))&lt;&gt;"UL"),INDIRECT(ADDRESS($K272,COLUMN()-11)),0),0), IF($L272&gt;0,IF(AND(INDIRECT(ADDRESS($L272,44))=0,INDIRECT(ADDRESS($L272,38))&lt;&gt;"UL"),INDIRECT(ADDRESS($L272,COLUMN()-11)),0),0), IF($M272&gt;0,IF(AND(INDIRECT(ADDRESS($M272,44))=0,INDIRECT(ADDRESS($M272,38))&lt;&gt;"UL"),INDIRECT(ADDRESS($M272,COLUMN()-11)),0),0))</f>
        <v>1.4222222222222223</v>
      </c>
      <c r="BP272" s="57" cm="1">
        <f t="array" aca="1" ref="BP272" ca="1">SUM(IF($C272&gt;0,IF(AND(INDIRECT(ADDRESS($C272,44))=0,INDIRECT(ADDRESS($C272,38))&lt;&gt;"UL"),INDIRECT(ADDRESS($C272,COLUMN()-12)),0),0), IF($D272&gt;0,IF(AND(INDIRECT(ADDRESS($D272,44))=0,INDIRECT(ADDRESS($D272,38))&lt;&gt;"UL"),INDIRECT(ADDRESS($D272,COLUMN()-12)),0),0), IF($E272&gt;0,IF(AND(INDIRECT(ADDRESS($E272,44))=0,INDIRECT(ADDRESS($E272,38))&lt;&gt;"UL"),INDIRECT(ADDRESS($E272,COLUMN()-12)),0),0), IF($F272&gt;0,IF(AND(INDIRECT(ADDRESS($F272,44))=0,INDIRECT(ADDRESS($F272,38))&lt;&gt;"UL"),INDIRECT(ADDRESS($F272,COLUMN()-12)),0),0), IF($G272&gt;0,IF(AND(INDIRECT(ADDRESS($G272,44))=0,INDIRECT(ADDRESS($G272,38))&lt;&gt;"UL"),INDIRECT(ADDRESS($G272,COLUMN()-12)),0),0), IF($H272&gt;0,IF(AND(INDIRECT(ADDRESS($H272,44))=0,INDIRECT(ADDRESS($H272,38))&lt;&gt;"UL"),INDIRECT(ADDRESS($H272,COLUMN()-12)),0),0), IF($I272&gt;0,IF(AND(INDIRECT(ADDRESS($I272,44))=0,INDIRECT(ADDRESS($I272,38))&lt;&gt;"UL"),INDIRECT(ADDRESS($I272,COLUMN()-12)),0),0), IF($J272&gt;0,IF(AND(INDIRECT(ADDRESS($J272,44))=0,INDIRECT(ADDRESS($J272,38))&lt;&gt;"UL"),INDIRECT(ADDRESS($J272,COLUMN()-12)),0),0), IF($K272&gt;0,IF(AND(INDIRECT(ADDRESS($K272,44))=0,INDIRECT(ADDRESS($K272,38))&lt;&gt;"UL"),INDIRECT(ADDRESS($K272,COLUMN()-11)),0),0), IF($L272&gt;0,IF(AND(INDIRECT(ADDRESS($L272,44))=0,INDIRECT(ADDRESS($L272,38))&lt;&gt;"UL"),INDIRECT(ADDRESS($L272,COLUMN()-11)),0),0), IF($M272&gt;0,IF(AND(INDIRECT(ADDRESS($M272,44))=0,INDIRECT(ADDRESS($M272,38))&lt;&gt;"UL"),INDIRECT(ADDRESS($M272,COLUMN()-11)),0),0))</f>
        <v>1.4222222222222223</v>
      </c>
      <c r="BQ272" s="57">
        <f t="shared" ca="1" si="197"/>
        <v>1.4222222222222223</v>
      </c>
      <c r="BR272" s="161">
        <f t="shared" ca="1" si="198"/>
        <v>86.313720889827138</v>
      </c>
      <c r="BS272" s="56"/>
      <c r="BT272" s="56">
        <f t="shared" ca="1" si="199"/>
        <v>4.1153046649025384</v>
      </c>
      <c r="BU272" s="89">
        <f t="shared" ca="1" si="200"/>
        <v>0.13717682216341795</v>
      </c>
      <c r="BV272" s="57" t="s">
        <v>33</v>
      </c>
      <c r="BW272" s="57" cm="1">
        <f t="array" aca="1" ref="BW272" ca="1">SUM(IF($C272&gt;0,IF(AND(INDIRECT(ADDRESS($C272,44))=0,INDIRECT(ADDRESS($C272,38))="UL",ISERROR(SEARCH("Rear",INDIRECT(ADDRESS($C272,33)))),ISERROR(SEARCH("Side",INDIRECT(ADDRESS($C272,33))))),INDIRECT(ADDRESS($C272,COLUMN())),0),0),IF($D272&gt;0,IF(AND(INDIRECT(ADDRESS($D272,44))=0,INDIRECT(ADDRESS($D272,38))="UL",ISERROR(SEARCH("Rear",INDIRECT(ADDRESS($D272,33)))),ISERROR(SEARCH("Side",INDIRECT(ADDRESS($D272,33))))),INDIRECT(ADDRESS($D272,COLUMN())),0),0),IF($E272&gt;0,IF(AND(INDIRECT(ADDRESS($E272,44))=0,INDIRECT(ADDRESS($E272,38))="UL",ISERROR(SEARCH("Rear",INDIRECT(ADDRESS($E272,33)))),ISERROR(SEARCH("Side",INDIRECT(ADDRESS($E272,33))))),INDIRECT(ADDRESS($E272,COLUMN())),0),0),IF($F272&gt;0,IF(AND(INDIRECT(ADDRESS($F272,44))=0,INDIRECT(ADDRESS($F272,38))="UL",ISERROR(SEARCH("Rear",INDIRECT(ADDRESS($F272,33)))),ISERROR(SEARCH("Side",INDIRECT(ADDRESS($F272,33))))),INDIRECT(ADDRESS($F272,COLUMN())),0),0),IF($G272&gt;0,IF(AND(INDIRECT(ADDRESS($G272,44))=0,INDIRECT(ADDRESS($G272,38))="UL",ISERROR(SEARCH("Rear",INDIRECT(ADDRESS($G272,33)))),ISERROR(SEARCH("Side",INDIRECT(ADDRESS($G272,33))))),INDIRECT(ADDRESS($G272,COLUMN())),0),0),IF($H272&gt;0,IF(AND(INDIRECT(ADDRESS($H272,44))=0,INDIRECT(ADDRESS($H272,38))="UL",ISERROR(SEARCH("Rear",INDIRECT(ADDRESS($H272,33)))),ISERROR(SEARCH("Side",INDIRECT(ADDRESS($H272,33))))),INDIRECT(ADDRESS($H272,COLUMN())),0),0),IF($I272&gt;0,IF(AND(INDIRECT(ADDRESS($I272,44))=0,INDIRECT(ADDRESS($I272,38))="UL",ISERROR(SEARCH("Rear",INDIRECT(ADDRESS($I272,33)))),ISERROR(SEARCH("Side",INDIRECT(ADDRESS($I272,33))))),INDIRECT(ADDRESS($I272,COLUMN())),0),0),IF($J272&gt;0,IF(AND(INDIRECT(ADDRESS($J272,44))=0,INDIRECT(ADDRESS($J272,38))="UL",ISERROR(SEARCH("Rear",INDIRECT(ADDRESS($J272,33)))),ISERROR(SEARCH("Side",INDIRECT(ADDRESS($J272,33))))),INDIRECT(ADDRESS($J272,COLUMN())),0),0),IF($K272&gt;0,IF(AND(INDIRECT(ADDRESS($K272,44))=0,INDIRECT(ADDRESS($K272,38))="UL",ISERROR(SEARCH("Rear",INDIRECT(ADDRESS($K272,33)))),ISERROR(SEARCH("Side",INDIRECT(ADDRESS($K272,33))))),INDIRECT(ADDRESS($K272,COLUMN())),0),0),IF($L272&gt;0,IF(AND(INDIRECT(ADDRESS($L272,44))=0,INDIRECT(ADDRESS($L272,38))="UL",ISERROR(SEARCH("Rear",INDIRECT(ADDRESS($L272,33)))),ISERROR(SEARCH("Side",INDIRECT(ADDRESS($L272,33))))),INDIRECT(ADDRESS($L272,COLUMN())),0),0),IF($M272&gt;0,IF(AND(INDIRECT(ADDRESS($M272,44))=0,INDIRECT(ADDRESS($M272,38))="UL",ISERROR(SEARCH("Rear",INDIRECT(ADDRESS($M272,33)))),ISERROR(SEARCH("Side",INDIRECT(ADDRESS($M272,33))))),INDIRECT(ADDRESS($M272,COLUMN())),0),0))</f>
        <v>0.33333333333333331</v>
      </c>
      <c r="BX272" s="57">
        <f t="shared" ca="1" si="201"/>
        <v>1.1111111111111112</v>
      </c>
      <c r="BY272" s="57" cm="1">
        <f t="array" aca="1" ref="BY272" ca="1">SUM(IF($C272&gt;0,IF(AND(INDIRECT(ADDRESS($C272,44))=0,INDIRECT(ADDRESS($C272,38))="UL"),INDIRECT(ADDRESS($C272,COLUMN())),0),0),IF($D272&gt;0,IF(AND(INDIRECT(ADDRESS($D272,44))=0,INDIRECT(ADDRESS($D272,38))="UL"),INDIRECT(ADDRESS($D272,COLUMN())),0),0),IF($E272&gt;0,IF(AND(INDIRECT(ADDRESS($E272,44))=0,INDIRECT(ADDRESS($E272,38))="UL"),INDIRECT(ADDRESS($E272,COLUMN())),0),0),IF($F272&gt;0,IF(AND(INDIRECT(ADDRESS($F272,44))=0,INDIRECT(ADDRESS($F272,38))="UL"),INDIRECT(ADDRESS($F272,COLUMN())),0),0),IF($G272&gt;0,IF(AND(INDIRECT(ADDRESS($G272,44))=0,INDIRECT(ADDRESS($G272,38))="UL"),INDIRECT(ADDRESS($G272,COLUMN())),0),0),IF($H272&gt;0,IF(AND(INDIRECT(ADDRESS($H272,44))=0,INDIRECT(ADDRESS($H272,38))="UL"),INDIRECT(ADDRESS($H272,COLUMN())),0),0),IF($I272&gt;0,IF(AND(INDIRECT(ADDRESS($I272,44))=0,INDIRECT(ADDRESS($I272,38))="UL"),INDIRECT(ADDRESS($I272,COLUMN())),0),0),IF($J272&gt;0,IF(AND(INDIRECT(ADDRESS($J272,44))=0,INDIRECT(ADDRESS($J272,38))="UL"),INDIRECT(ADDRESS($J272,COLUMN())),0),0),IF($K272&gt;0,IF(AND(INDIRECT(ADDRESS($K272,44))=0,INDIRECT(ADDRESS($K272,38))="UL"),INDIRECT(ADDRESS($K272,COLUMN())),0),0),IF($L272&gt;0,IF(AND(INDIRECT(ADDRESS($L272,44))=0,INDIRECT(ADDRESS($L272,38))="UL"),INDIRECT(ADDRESS($L272,COLUMN())),0),0),IF($M272&gt;0,IF(AND(INDIRECT(ADDRESS($M272,44))=0,INDIRECT(ADDRESS($M272,38))="UL"),INDIRECT(ADDRESS($M272,COLUMN())),0),0))</f>
        <v>0.36305702527924744</v>
      </c>
      <c r="BZ272" s="57" cm="1">
        <f t="array" aca="1" ref="BZ272" ca="1">SUM(IF($C272&gt;0,IF(AND(INDIRECT(ADDRESS($C272,44))=0,INDIRECT(ADDRESS($C272,38))="UL"),INDIRECT(ADDRESS($C272,COLUMN())),0),0),IF($D272&gt;0,IF(AND(INDIRECT(ADDRESS($D272,44))=0,INDIRECT(ADDRESS($D272,38))="UL"),INDIRECT(ADDRESS($D272,COLUMN())),0),0),IF($E272&gt;0,IF(AND(INDIRECT(ADDRESS($E272,44))=0,INDIRECT(ADDRESS($E272,38))="UL"),INDIRECT(ADDRESS($E272,COLUMN())),0),0),IF($F272&gt;0,IF(AND(INDIRECT(ADDRESS($F272,44))=0,INDIRECT(ADDRESS($F272,38))="UL"),INDIRECT(ADDRESS($F272,COLUMN())),0),0),IF($G272&gt;0,IF(AND(INDIRECT(ADDRESS($G272,44))=0,INDIRECT(ADDRESS($G272,38))="UL"),INDIRECT(ADDRESS($G272,COLUMN())),0),0),IF($H272&gt;0,IF(AND(INDIRECT(ADDRESS($H272,44))=0,INDIRECT(ADDRESS($H272,38))="UL"),INDIRECT(ADDRESS($H272,COLUMN())),0),0),IF($I272&gt;0,IF(AND(INDIRECT(ADDRESS($I272,44))=0,INDIRECT(ADDRESS($I272,38))="UL"),INDIRECT(ADDRESS($I272,COLUMN())),0),0),IF($J272&gt;0,IF(AND(INDIRECT(ADDRESS($J272,44))=0,INDIRECT(ADDRESS($J272,38))="UL"),INDIRECT(ADDRESS($J272,COLUMN())),0),0),IF($K272&gt;0,IF(AND(INDIRECT(ADDRESS($K272,44))=0,INDIRECT(ADDRESS($K272,38))="UL"),INDIRECT(ADDRESS($K272,COLUMN())),0),0),IF($L272&gt;0,IF(AND(INDIRECT(ADDRESS($L272,44))=0,INDIRECT(ADDRESS($L272,38))="UL"),INDIRECT(ADDRESS($L272,COLUMN())),0),0),IF($M272&gt;0,IF(AND(INDIRECT(ADDRESS($M272,44))=0,INDIRECT(ADDRESS($M272,38))="UL"),INDIRECT(ADDRESS($M272,COLUMN())),0),0))</f>
        <v>0.49547325102880657</v>
      </c>
      <c r="CA272" s="57">
        <f t="shared" ca="1" si="202"/>
        <v>0.36305702527924744</v>
      </c>
      <c r="CB272" s="57" cm="1">
        <f t="array" aca="1" ref="CB272" ca="1">SUM(IF($C272&gt;0,IF(AND(INDIRECT(ADDRESS($C272,44))=0,INDIRECT(ADDRESS($C272,38))&lt;&gt;"UL"),INDIRECT(ADDRESS($C272,COLUMN())),0),0),IF($D272&gt;0,IF(AND(INDIRECT(ADDRESS($D272,44))=0,INDIRECT(ADDRESS($D272,38))&lt;&gt;"UL"),INDIRECT(ADDRESS($D272,COLUMN())),0),0),IF($E272&gt;0,IF(AND(INDIRECT(ADDRESS($E272,44))=0,INDIRECT(ADDRESS($E272,38))&lt;&gt;"UL"),INDIRECT(ADDRESS($E272,COLUMN())),0),0),IF($F272&gt;0,IF(AND(INDIRECT(ADDRESS($F272,44))=0,INDIRECT(ADDRESS($F272,38))&lt;&gt;"UL"),INDIRECT(ADDRESS($F272,COLUMN())),0),0),IF($G272&gt;0,IF(AND(INDIRECT(ADDRESS($G272,44))=0,INDIRECT(ADDRESS($G272,38))&lt;&gt;"UL"),INDIRECT(ADDRESS($G272,COLUMN())),0),0),IF($H272&gt;0,IF(AND(INDIRECT(ADDRESS($H272,44))=0,INDIRECT(ADDRESS($H272,38))&lt;&gt;"UL"),INDIRECT(ADDRESS($H272,COLUMN())),0),0),IF($I272&gt;0,IF(AND(INDIRECT(ADDRESS($I272,44))=0,INDIRECT(ADDRESS($I272,38))&lt;&gt;"UL"),INDIRECT(ADDRESS($I272,COLUMN())),0),0),IF($J272&gt;0,IF(AND(INDIRECT(ADDRESS($J272,44))=0,INDIRECT(ADDRESS($J272,38))&lt;&gt;"UL"),INDIRECT(ADDRESS($J272,COLUMN())),0),0),IF($K272&gt;0,IF(AND(INDIRECT(ADDRESS($K272,44))=0,INDIRECT(ADDRESS($K272,38))&lt;&gt;"UL"),INDIRECT(ADDRESS($K272,COLUMN())),0),0),IF($L272&gt;0,IF(AND(INDIRECT(ADDRESS($L272,44))=0,INDIRECT(ADDRESS($L272,38))&lt;&gt;"UL"),INDIRECT(ADDRESS($L272,COLUMN())),0),0),IF($M272&gt;0,IF(AND(INDIRECT(ADDRESS($M272,44))=0,INDIRECT(ADDRESS($M272,38))&lt;&gt;"UL"),INDIRECT(ADDRESS($M272,COLUMN())),0),0))</f>
        <v>0.44444444444444442</v>
      </c>
      <c r="CC272" s="57">
        <f t="shared" ca="1" si="203"/>
        <v>2.2222222222222223</v>
      </c>
      <c r="CD272" s="57" cm="1">
        <f t="array" aca="1" ref="CD272" ca="1">SUM(IF($C272&gt;0,IF(AND(INDIRECT(ADDRESS($C272,44))=0,INDIRECT(ADDRESS($C272,38))&lt;&gt;"UL"),INDIRECT(ADDRESS($C272,COLUMN())),0),0),IF($D272&gt;0,IF(AND(INDIRECT(ADDRESS($D272,44))=0,INDIRECT(ADDRESS($D272,38))&lt;&gt;"UL"),INDIRECT(ADDRESS($D272,COLUMN())),0),0),IF($E272&gt;0,IF(AND(INDIRECT(ADDRESS($E272,44))=0,INDIRECT(ADDRESS($E272,38))&lt;&gt;"UL"),INDIRECT(ADDRESS($E272,COLUMN())),0),0),IF($F272&gt;0,IF(AND(INDIRECT(ADDRESS($F272,44))=0,INDIRECT(ADDRESS($F272,38))&lt;&gt;"UL"),INDIRECT(ADDRESS($F272,COLUMN())),0),0),IF($G272&gt;0,IF(AND(INDIRECT(ADDRESS($G272,44))=0,INDIRECT(ADDRESS($G272,38))&lt;&gt;"UL"),INDIRECT(ADDRESS($G272,COLUMN())),0),0),IF($H272&gt;0,IF(AND(INDIRECT(ADDRESS($H272,44))=0,INDIRECT(ADDRESS($H272,38))&lt;&gt;"UL"),INDIRECT(ADDRESS($H272,COLUMN())),0),0),IF($I272&gt;0,IF(AND(INDIRECT(ADDRESS($I272,44))=0,INDIRECT(ADDRESS($I272,38))&lt;&gt;"UL"),INDIRECT(ADDRESS($I272,COLUMN())),0),0),IF($J272&gt;0,IF(AND(INDIRECT(ADDRESS($J272,44))=0,INDIRECT(ADDRESS($J272,38))&lt;&gt;"UL"),INDIRECT(ADDRESS($J272,COLUMN())),0),0),IF($K272&gt;0,IF(AND(INDIRECT(ADDRESS($K272,44))=0,INDIRECT(ADDRESS($K272,38))&lt;&gt;"UL"),INDIRECT(ADDRESS($K272,COLUMN())),0),0),IF($L272&gt;0,IF(AND(INDIRECT(ADDRESS($L272,44))=0,INDIRECT(ADDRESS($L272,38))&lt;&gt;"UL"),INDIRECT(ADDRESS($L272,COLUMN())),0),0),IF($M272&gt;0,IF(AND(INDIRECT(ADDRESS($M272,44))=0,INDIRECT(ADDRESS($M272,38))&lt;&gt;"UL"),INDIRECT(ADDRESS($M272,COLUMN())),0),0))</f>
        <v>0.58271604938271604</v>
      </c>
      <c r="CE272" s="57" cm="1">
        <f t="array" aca="1" ref="CE272" ca="1">SUM(IF($C272&gt;0,IF(AND(INDIRECT(ADDRESS($C272,44))=0,INDIRECT(ADDRESS($C272,38))&lt;&gt;"UL"),INDIRECT(ADDRESS($C272,COLUMN())),0),0),IF($D272&gt;0,IF(AND(INDIRECT(ADDRESS($D272,44))=0,INDIRECT(ADDRESS($D272,38))&lt;&gt;"UL"),INDIRECT(ADDRESS($D272,COLUMN())),0),0),IF($E272&gt;0,IF(AND(INDIRECT(ADDRESS($E272,44))=0,INDIRECT(ADDRESS($E272,38))&lt;&gt;"UL"),INDIRECT(ADDRESS($E272,COLUMN())),0),0),IF($F272&gt;0,IF(AND(INDIRECT(ADDRESS($F272,44))=0,INDIRECT(ADDRESS($F272,38))&lt;&gt;"UL"),INDIRECT(ADDRESS($F272,COLUMN())),0),0),IF($G272&gt;0,IF(AND(INDIRECT(ADDRESS($G272,44))=0,INDIRECT(ADDRESS($G272,38))&lt;&gt;"UL"),INDIRECT(ADDRESS($G272,COLUMN())),0),0),IF($H272&gt;0,IF(AND(INDIRECT(ADDRESS($H272,44))=0,INDIRECT(ADDRESS($H272,38))&lt;&gt;"UL"),INDIRECT(ADDRESS($H272,COLUMN())),0),0),IF($I272&gt;0,IF(AND(INDIRECT(ADDRESS($I272,44))=0,INDIRECT(ADDRESS($I272,38))&lt;&gt;"UL"),INDIRECT(ADDRESS($I272,COLUMN())),0),0),IF($J272&gt;0,IF(AND(INDIRECT(ADDRESS($J272,44))=0,INDIRECT(ADDRESS($J272,38))&lt;&gt;"UL"),INDIRECT(ADDRESS($J272,COLUMN())),0),0),IF($K272&gt;0,IF(AND(INDIRECT(ADDRESS($K272,44))=0,INDIRECT(ADDRESS($K272,38))&lt;&gt;"UL"),INDIRECT(ADDRESS($K272,COLUMN())),0),0),IF($L272&gt;0,IF(AND(INDIRECT(ADDRESS($L272,44))=0,INDIRECT(ADDRESS($L272,38))&lt;&gt;"UL"),INDIRECT(ADDRESS($L272,COLUMN())),0),0),IF($M272&gt;0,IF(AND(INDIRECT(ADDRESS($M272,44))=0,INDIRECT(ADDRESS($M272,38))&lt;&gt;"UL"),INDIRECT(ADDRESS($M272,COLUMN())),0),0))</f>
        <v>1.0172839506172839</v>
      </c>
      <c r="CF272" s="57">
        <f t="shared" ca="1" si="204"/>
        <v>0.58271604938271604</v>
      </c>
      <c r="CG272" s="57">
        <f t="shared" ca="1" si="205"/>
        <v>3.8530733951123821</v>
      </c>
      <c r="CH272" s="57">
        <f t="shared" ca="1" si="206"/>
        <v>0.12843577983707941</v>
      </c>
      <c r="CI272" s="19">
        <f t="shared" ca="1" si="207"/>
        <v>12.350172812407161</v>
      </c>
      <c r="CJ272" s="19"/>
      <c r="CK272" s="57" cm="1">
        <f t="array" aca="1" ref="CK272" ca="1">IF(AU272="S", SUM(IF($C272&gt;0,IF(INDIRECT(ADDRESS($C272,43))&lt;&gt;1,INDIRECT(ADDRESS($C272,48)),0),0), IF($D272&gt;0,IF(INDIRECT(ADDRESS($D272,43))&lt;&gt;1,INDIRECT(ADDRESS($D272,48)),0),0), IF($E272&gt;0,IF(INDIRECT(ADDRESS($E272,43))&lt;&gt;1,INDIRECT(ADDRESS($E272,48)),0),0), IF($F272&gt;0,IF(INDIRECT(ADDRESS($F272,43))&lt;&gt;1,INDIRECT(ADDRESS($F272,48)),0),0), IF($G272&gt;0,IF(INDIRECT(ADDRESS($G272,43))&lt;&gt;1,INDIRECT(ADDRESS($G272,48)),0),0), IF($H272&gt;0,IF(INDIRECT(ADDRESS($H272,43))&lt;&gt;1,INDIRECT(ADDRESS($H272,48)),0),0), IF($I272&gt;0,IF(INDIRECT(ADDRESS($I272,43))&lt;&gt;1,INDIRECT(ADDRESS($I272,48)),0),0), IF($J272&gt;0,IF(INDIRECT(ADDRESS($J272,43))&lt;&gt;1,INDIRECT(ADDRESS($J272,48)),0),0), IF($K272&gt;0,IF(INDIRECT(ADDRESS($K272,43))&lt;&gt;1,INDIRECT(ADDRESS($K272,48)),0),0), IF($L272&gt;0,IF(INDIRECT(ADDRESS($L272,43))&lt;&gt;1,INDIRECT(ADDRESS($L272,48)),0),0), IF($M272&gt;0,IF(INDIRECT(ADDRESS($M272,43))&lt;&gt;1,INDIRECT(ADDRESS($M272,48)),0),0)), IF(AU272="L",SUM(IF($C272&gt;0,IF(INDIRECT(ADDRESS($C272,43))&lt;&gt;1,INDIRECT(ADDRESS($C272,50)),0),0), IF($D272&gt;0,IF(INDIRECT(ADDRESS($D272,43))&lt;&gt;1,INDIRECT(ADDRESS($D272,50)),0),0), IF($E272&gt;0,IF(INDIRECT(ADDRESS($E272,43))&lt;&gt;1,INDIRECT(ADDRESS($E272,50)),0),0), IF($F272&gt;0,IF(INDIRECT(ADDRESS($F272,43))&lt;&gt;1,INDIRECT(ADDRESS($F272,50)),0),0), IF($G272&gt;0,IF(INDIRECT(ADDRESS($G272,43))&lt;&gt;1,INDIRECT(ADDRESS($G272,50)),0),0), IF($G272&gt;0,IF(INDIRECT(ADDRESS($G272,43))&lt;&gt;1,INDIRECT(ADDRESS($G272,50)),0),0), IF($H272&gt;0,IF(INDIRECT(ADDRESS($H272,43))&lt;&gt;1,INDIRECT(ADDRESS($H272,50)),0),0), IF($I272&gt;0,IF(INDIRECT(ADDRESS($I272,43))&lt;&gt;1,INDIRECT(ADDRESS($I272,50)),0),0), IF($J272&gt;0,IF(INDIRECT(ADDRESS($J272,43))&lt;&gt;1,INDIRECT(ADDRESS($J272,50)),0),0), IF($K272&gt;0,IF(INDIRECT(ADDRESS($K272,43))&lt;&gt;1,INDIRECT(ADDRESS($K272,50)),0),0), IF($L272&gt;0,IF(INDIRECT(ADDRESS($L272,43))&lt;&gt;1,INDIRECT(ADDRESS($L272,50)),0),0), IF($M272&gt;0,IF(INDIRECT(ADDRESS($M272,43))&lt;&gt;1,INDIRECT(ADDRESS($M272,50)),0),0)), SUM(IF($C272&gt;0,IF(INDIRECT(ADDRESS($C272,43))&lt;&gt;1,INDIRECT(ADDRESS($C272,49)),0),0), IF($D272&gt;0,IF(INDIRECT(ADDRESS($D272,43))&lt;&gt;1,INDIRECT(ADDRESS($D272,49)),0),0), IF($E272&gt;0,IF(INDIRECT(ADDRESS($E272,43))&lt;&gt;1,INDIRECT(ADDRESS($E272,49)),0),0), IF($F272&gt;0,IF(INDIRECT(ADDRESS($F272,43))&lt;&gt;1,INDIRECT(ADDRESS($F272,49)),0),0), IF($G272&gt;0,IF(INDIRECT(ADDRESS($G272,43))&lt;&gt;1,INDIRECT(ADDRESS($G272,49)),0),0), IF($G272&gt;0,IF(INDIRECT(ADDRESS($G272,43))&lt;&gt;1,INDIRECT(ADDRESS($G272,49)),0),0), IF($H272&gt;0,IF(INDIRECT(ADDRESS($H272,43))&lt;&gt;1,INDIRECT(ADDRESS($H272,49)),0),0), IF($I272&gt;0,IF(INDIRECT(ADDRESS($I272,43))&lt;&gt;1,INDIRECT(ADDRESS($I272,49)),0),0), IF($J272&gt;0,IF(INDIRECT(ADDRESS($J272,43))&lt;&gt;1,INDIRECT(ADDRESS($J272,49)),0),0), IF($K272&gt;0,IF(INDIRECT(ADDRESS($K272,43))&lt;&gt;1,INDIRECT(ADDRESS($K272,49)),0),0), IF($L272&gt;0,IF(INDIRECT(ADDRESS($L272,43))&lt;&gt;1,INDIRECT(ADDRESS($L272,49)),0),0), IF($M272&gt;0,IF(INDIRECT(ADDRESS($M272,43))&lt;&gt;1,INDIRECT(ADDRESS($M272,49)),0),0))))</f>
        <v>3.7777777777777781</v>
      </c>
      <c r="CL272" s="57" cm="1">
        <f t="array" aca="1" ref="CL272" ca="1">SUM(IF($C272&gt;0,IF(INDIRECT(ADDRESS($C272,44))=1,INDIRECT(ADDRESS($C272,90)),0),0), IF($D272&gt;0,IF(INDIRECT(ADDRESS($D272,44))=1,INDIRECT(ADDRESS($D272,90)),0),0), IF($E272&gt;0,IF(INDIRECT(ADDRESS($E272,44))=1,INDIRECT(ADDRESS($E272,90)),0),0), IF($F272&gt;0,IF(INDIRECT(ADDRESS($F272,44))=1,INDIRECT(ADDRESS($F272,90)),0),0), IF($G272&gt;0,IF(INDIRECT(ADDRESS($G272,44))=1,INDIRECT(ADDRESS($G272,90)),0),0), IF($H272&gt;0,IF(INDIRECT(ADDRESS($H272,44))=1,INDIRECT(ADDRESS($H272,90)),0),0), IF($I272&gt;0,IF(INDIRECT(ADDRESS($I272,44))=1,INDIRECT(ADDRESS($I272,90)),0),0), IF($J272&gt;0,IF(INDIRECT(ADDRESS($J272,44))=1,INDIRECT(ADDRESS($J272,90)),0),0), IF($K272&gt;0,IF(INDIRECT(ADDRESS($K272,44))=1,INDIRECT(ADDRESS($K272,90)),0),0), IF($L272&gt;0,IF(INDIRECT(ADDRESS($L272,44))=1,INDIRECT(ADDRESS($L272,90)),0),0), IF($M272&gt;0,IF(INDIRECT(ADDRESS($M272,44))=1,INDIRECT(ADDRESS($M272,90)),0),0))</f>
        <v>0</v>
      </c>
      <c r="CM272" s="56">
        <f t="shared" ca="1" si="208"/>
        <v>1.009873258114824</v>
      </c>
      <c r="CN272" s="59"/>
    </row>
    <row r="273" spans="1:92" x14ac:dyDescent="0.25">
      <c r="A273" s="52" t="s">
        <v>334</v>
      </c>
      <c r="B273" s="67">
        <v>212</v>
      </c>
      <c r="C273" s="67">
        <v>216</v>
      </c>
      <c r="D273" s="67">
        <v>224</v>
      </c>
      <c r="E273" s="67">
        <v>225</v>
      </c>
      <c r="F273" s="67">
        <v>226</v>
      </c>
      <c r="G273" s="67">
        <v>240</v>
      </c>
      <c r="H273" s="67"/>
      <c r="I273" s="67"/>
      <c r="J273" s="67"/>
      <c r="K273" s="67"/>
      <c r="L273" s="67"/>
      <c r="M273" s="67"/>
      <c r="N273" s="145">
        <f ca="1">2+SUM(INDIRECT(ADDRESS(B273,COLUMN())),IF(C273&gt;0,INDIRECT(ADDRESS(C273,COLUMN())),0),IF(D273&gt;0,INDIRECT(ADDRESS(D273,COLUMN())),0),IF(E273&gt;0,INDIRECT(ADDRESS(E273,COLUMN())),0),IF(F273&gt;0,INDIRECT(ADDRESS(F273,COLUMN())),0),IF(G273&gt;0,INDIRECT(ADDRESS(G273,COLUMN())),0),IF(H273&gt;0,INDIRECT(ADDRESS(H273,COLUMN())),0),IF(I273&gt;0,INDIRECT(ADDRESS(I273,COLUMN())),0),IF(J273&gt;0,INDIRECT(ADDRESS(J273,COLUMN())),0),IF(K273&gt;0,INDIRECT(ADDRESS(K273,COLUMN())),0),IF(L273&gt;0,INDIRECT(ADDRESS(L273,COLUMN())),0),IF(M273&gt;0,INDIRECT(ADDRESS(M273,COLUMN())),0))</f>
        <v>32</v>
      </c>
      <c r="O273" s="67" t="str" cm="1">
        <f t="array" aca="1" ref="O273" ca="1">INDIRECT(ADDRESS($B273,COLUMN()))</f>
        <v>Bomber</v>
      </c>
      <c r="P273" s="67" cm="1">
        <f t="array" aca="1" ref="P273" ca="1">INDIRECT(ADDRESS($B273,COLUMN()))</f>
        <v>6</v>
      </c>
      <c r="Q273" s="67" cm="1">
        <f t="array" aca="1" ref="Q273" ca="1">INDIRECT(ADDRESS($B273,COLUMN()))</f>
        <v>3</v>
      </c>
      <c r="R273" s="67" cm="1">
        <f t="array" aca="1" ref="R273" ca="1">INDIRECT(ADDRESS($B273,COLUMN()))</f>
        <v>0</v>
      </c>
      <c r="S273" s="67" cm="1">
        <f t="array" aca="1" ref="S273" ca="1">INDIRECT(ADDRESS($B273,COLUMN()))</f>
        <v>1</v>
      </c>
      <c r="T273" s="67" t="str" cm="1">
        <f t="array" aca="1" ref="T273" ca="1">INDIRECT(ADDRESS($B273,COLUMN()))</f>
        <v>1-3</v>
      </c>
      <c r="U273" s="67" cm="1">
        <f t="array" aca="1" ref="U273" ca="1">INDIRECT(ADDRESS($B273,COLUMN()))</f>
        <v>3</v>
      </c>
      <c r="V273" s="67" cm="1">
        <f t="array" aca="1" ref="V273" ca="1">INDIRECT(ADDRESS($B273,COLUMN()))</f>
        <v>0</v>
      </c>
      <c r="W273" s="67" cm="1">
        <f t="array" aca="1" ref="W273" ca="1">INDIRECT(ADDRESS($B273,COLUMN()))</f>
        <v>5</v>
      </c>
      <c r="X273" s="145">
        <v>5</v>
      </c>
      <c r="Y273" s="67" cm="1">
        <f t="array" aca="1" ref="Y273" ca="1">INDIRECT(ADDRESS($B273,COLUMN()))</f>
        <v>2</v>
      </c>
      <c r="Z273" s="67" cm="1">
        <f t="array" aca="1" ref="Z273" ca="1">INDIRECT(ADDRESS($B273,COLUMN()))</f>
        <v>4</v>
      </c>
      <c r="AA273" s="67" cm="1">
        <f t="array" aca="1" ref="AA273" ca="1">INDIRECT(ADDRESS($B273,COLUMN()))</f>
        <v>0</v>
      </c>
      <c r="AB273" s="56">
        <f t="shared" ca="1" si="209"/>
        <v>0.57718484016995586</v>
      </c>
      <c r="AC273" s="56">
        <f t="shared" ca="1" si="191"/>
        <v>0.60416118433594146</v>
      </c>
      <c r="AD273" s="56">
        <f t="shared" ca="1" si="192"/>
        <v>3.1521453095788252</v>
      </c>
      <c r="AF273" s="52"/>
      <c r="AG273" s="52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2"/>
      <c r="AU273" s="54" t="s">
        <v>33</v>
      </c>
      <c r="AV273" s="57" cm="1">
        <f t="array" aca="1" ref="AV273" ca="1">SUM(IF($C273&gt;0,IF(AND(INDIRECT(ADDRESS($C273,44))=0,INDIRECT(ADDRESS($C273,38))="UL",ISERROR(SEARCH("Rear",INDIRECT(ADDRESS($C273,33)))),ISERROR(SEARCH("Side",INDIRECT(ADDRESS($C273,33))))),INDIRECT(ADDRESS($C273,COLUMN())),0),0),IF($D273&gt;0,IF(AND(INDIRECT(ADDRESS($D273,44))=0,INDIRECT(ADDRESS($D273,38))="UL",ISERROR(SEARCH("Rear",INDIRECT(ADDRESS($D273,33)))),ISERROR(SEARCH("Side",INDIRECT(ADDRESS($D273,33))))),INDIRECT(ADDRESS($D273,COLUMN())),0),0),IF($E273&gt;0,IF(AND(INDIRECT(ADDRESS($E273,44))=0,INDIRECT(ADDRESS($E273,38))="UL",ISERROR(SEARCH("Rear",INDIRECT(ADDRESS($E273,33)))),ISERROR(SEARCH("Side",INDIRECT(ADDRESS($E273,33))))),INDIRECT(ADDRESS($E273,COLUMN())),0),0),IF($F273&gt;0,IF(AND(INDIRECT(ADDRESS($F273,44))=0,INDIRECT(ADDRESS($F273,38))="UL",ISERROR(SEARCH("Rear",INDIRECT(ADDRESS($F273,33)))),ISERROR(SEARCH("Side",INDIRECT(ADDRESS($F273,33))))),INDIRECT(ADDRESS($F273,COLUMN())),0),0),IF($G273&gt;0,IF(AND(INDIRECT(ADDRESS($G273,44))=0,INDIRECT(ADDRESS($G273,38))="UL",ISERROR(SEARCH("Rear",INDIRECT(ADDRESS($G273,33)))),ISERROR(SEARCH("Side",INDIRECT(ADDRESS($G273,33))))),INDIRECT(ADDRESS($G273,COLUMN())),0),0),IF($H273&gt;0,IF(AND(INDIRECT(ADDRESS($H273,44))=0,INDIRECT(ADDRESS($H273,38))="UL",ISERROR(SEARCH("Rear",INDIRECT(ADDRESS($H273,33)))),ISERROR(SEARCH("Side",INDIRECT(ADDRESS($H273,33))))),INDIRECT(ADDRESS($H273,COLUMN())),0),0),IF($I273&gt;0,IF(AND(INDIRECT(ADDRESS($I273,44))=0,INDIRECT(ADDRESS($I273,38))="UL",ISERROR(SEARCH("Rear",INDIRECT(ADDRESS($I273,33)))),ISERROR(SEARCH("Side",INDIRECT(ADDRESS($I273,33))))),INDIRECT(ADDRESS($I273,COLUMN())),0),0),IF($J273&gt;0,IF(AND(INDIRECT(ADDRESS($J273,44))=0,INDIRECT(ADDRESS($J273,38))="UL",ISERROR(SEARCH("Rear",INDIRECT(ADDRESS($J273,33)))),ISERROR(SEARCH("Side",INDIRECT(ADDRESS($J273,33))))),INDIRECT(ADDRESS($J273,COLUMN())),0),0),IF($K273&gt;0,IF(AND(INDIRECT(ADDRESS($K273,44))=0,INDIRECT(ADDRESS($K273,38))="UL",ISERROR(SEARCH("Rear",INDIRECT(ADDRESS($K273,33)))),ISERROR(SEARCH("Side",INDIRECT(ADDRESS($K273,33))))),INDIRECT(ADDRESS($K273,COLUMN())),0),0),IF($L273&gt;0,IF(AND(INDIRECT(ADDRESS($L273,44))=0,INDIRECT(ADDRESS($L273,38))="UL",ISERROR(SEARCH("Rear",INDIRECT(ADDRESS($L273,33)))),ISERROR(SEARCH("Side",INDIRECT(ADDRESS($L273,33))))),INDIRECT(ADDRESS($L273,COLUMN())),0),0),IF($M273&gt;0,IF(AND(INDIRECT(ADDRESS($M273,44))=0,INDIRECT(ADDRESS($M273,38))="UL",ISERROR(SEARCH("Rear",INDIRECT(ADDRESS($M273,33)))),ISERROR(SEARCH("Side",INDIRECT(ADDRESS($M273,33))))),INDIRECT(ADDRESS($M273,COLUMN())),0),0))</f>
        <v>1.1111111111111112</v>
      </c>
      <c r="AW273" s="57" cm="1">
        <f t="array" aca="1" ref="AW273" ca="1">SUM(IF($C273&gt;0,IF(AND(INDIRECT(ADDRESS($C273,44))=0,INDIRECT(ADDRESS($C273,38))="UL",ISERROR(SEARCH("Rear",INDIRECT(ADDRESS($C273,33)))),ISERROR(SEARCH("Side",INDIRECT(ADDRESS($C273,33))))),INDIRECT(ADDRESS($C273,COLUMN())),0),0),IF($D273&gt;0,IF(AND(INDIRECT(ADDRESS($D273,44))=0,INDIRECT(ADDRESS($D273,38))="UL",ISERROR(SEARCH("Rear",INDIRECT(ADDRESS($D273,33)))),ISERROR(SEARCH("Side",INDIRECT(ADDRESS($D273,33))))),INDIRECT(ADDRESS($D273,COLUMN())),0),0),IF($E273&gt;0,IF(AND(INDIRECT(ADDRESS($E273,44))=0,INDIRECT(ADDRESS($E273,38))="UL",ISERROR(SEARCH("Rear",INDIRECT(ADDRESS($E273,33)))),ISERROR(SEARCH("Side",INDIRECT(ADDRESS($E273,33))))),INDIRECT(ADDRESS($E273,COLUMN())),0),0),IF($F273&gt;0,IF(AND(INDIRECT(ADDRESS($F273,44))=0,INDIRECT(ADDRESS($F273,38))="UL",ISERROR(SEARCH("Rear",INDIRECT(ADDRESS($F273,33)))),ISERROR(SEARCH("Side",INDIRECT(ADDRESS($F273,33))))),INDIRECT(ADDRESS($F273,COLUMN())),0),0),IF($G273&gt;0,IF(AND(INDIRECT(ADDRESS($G273,44))=0,INDIRECT(ADDRESS($G273,38))="UL",ISERROR(SEARCH("Rear",INDIRECT(ADDRESS($G273,33)))),ISERROR(SEARCH("Side",INDIRECT(ADDRESS($G273,33))))),INDIRECT(ADDRESS($G273,COLUMN())),0),0),IF($H273&gt;0,IF(AND(INDIRECT(ADDRESS($H273,44))=0,INDIRECT(ADDRESS($H273,38))="UL",ISERROR(SEARCH("Rear",INDIRECT(ADDRESS($H273,33)))),ISERROR(SEARCH("Side",INDIRECT(ADDRESS($H273,33))))),INDIRECT(ADDRESS($H273,COLUMN())),0),0),IF($I273&gt;0,IF(AND(INDIRECT(ADDRESS($I273,44))=0,INDIRECT(ADDRESS($I273,38))="UL",ISERROR(SEARCH("Rear",INDIRECT(ADDRESS($I273,33)))),ISERROR(SEARCH("Side",INDIRECT(ADDRESS($I273,33))))),INDIRECT(ADDRESS($I273,COLUMN())),0),0),IF($J273&gt;0,IF(AND(INDIRECT(ADDRESS($J273,44))=0,INDIRECT(ADDRESS($J273,38))="UL",ISERROR(SEARCH("Rear",INDIRECT(ADDRESS($J273,33)))),ISERROR(SEARCH("Side",INDIRECT(ADDRESS($J273,33))))),INDIRECT(ADDRESS($J273,COLUMN())),0),0),IF($K273&gt;0,IF(AND(INDIRECT(ADDRESS($K273,44))=0,INDIRECT(ADDRESS($K273,38))="UL",ISERROR(SEARCH("Rear",INDIRECT(ADDRESS($K273,33)))),ISERROR(SEARCH("Side",INDIRECT(ADDRESS($K273,33))))),INDIRECT(ADDRESS($K273,COLUMN())),0),0),IF($L273&gt;0,IF(AND(INDIRECT(ADDRESS($L273,44))=0,INDIRECT(ADDRESS($L273,38))="UL",ISERROR(SEARCH("Rear",INDIRECT(ADDRESS($L273,33)))),ISERROR(SEARCH("Side",INDIRECT(ADDRESS($L273,33))))),INDIRECT(ADDRESS($L273,COLUMN())),0),0),IF($M273&gt;0,IF(AND(INDIRECT(ADDRESS($M273,44))=0,INDIRECT(ADDRESS($M273,38))="UL",ISERROR(SEARCH("Rear",INDIRECT(ADDRESS($M273,33)))),ISERROR(SEARCH("Side",INDIRECT(ADDRESS($M273,33))))),INDIRECT(ADDRESS($M273,COLUMN())),0),0))</f>
        <v>0.66666666666666663</v>
      </c>
      <c r="AX273" s="57" cm="1">
        <f t="array" aca="1" ref="AX273" ca="1">SUM(IF($C273&gt;0,IF(AND(INDIRECT(ADDRESS($C273,44))=0,INDIRECT(ADDRESS($C273,38))="UL",ISERROR(SEARCH("Rear",INDIRECT(ADDRESS($C273,33)))),ISERROR(SEARCH("Side",INDIRECT(ADDRESS($C273,33))))),INDIRECT(ADDRESS($C273,COLUMN())),0),0),IF($D273&gt;0,IF(AND(INDIRECT(ADDRESS($D273,44))=0,INDIRECT(ADDRESS($D273,38))="UL",ISERROR(SEARCH("Rear",INDIRECT(ADDRESS($D273,33)))),ISERROR(SEARCH("Side",INDIRECT(ADDRESS($D273,33))))),INDIRECT(ADDRESS($D273,COLUMN())),0),0),IF($E273&gt;0,IF(AND(INDIRECT(ADDRESS($E273,44))=0,INDIRECT(ADDRESS($E273,38))="UL",ISERROR(SEARCH("Rear",INDIRECT(ADDRESS($E273,33)))),ISERROR(SEARCH("Side",INDIRECT(ADDRESS($E273,33))))),INDIRECT(ADDRESS($E273,COLUMN())),0),0),IF($F273&gt;0,IF(AND(INDIRECT(ADDRESS($F273,44))=0,INDIRECT(ADDRESS($F273,38))="UL",ISERROR(SEARCH("Rear",INDIRECT(ADDRESS($F273,33)))),ISERROR(SEARCH("Side",INDIRECT(ADDRESS($F273,33))))),INDIRECT(ADDRESS($F273,COLUMN())),0),0),IF($G273&gt;0,IF(AND(INDIRECT(ADDRESS($G273,44))=0,INDIRECT(ADDRESS($G273,38))="UL",ISERROR(SEARCH("Rear",INDIRECT(ADDRESS($G273,33)))),ISERROR(SEARCH("Side",INDIRECT(ADDRESS($G273,33))))),INDIRECT(ADDRESS($G273,COLUMN())),0),0),IF($H273&gt;0,IF(AND(INDIRECT(ADDRESS($H273,44))=0,INDIRECT(ADDRESS($H273,38))="UL",ISERROR(SEARCH("Rear",INDIRECT(ADDRESS($H273,33)))),ISERROR(SEARCH("Side",INDIRECT(ADDRESS($H273,33))))),INDIRECT(ADDRESS($H273,COLUMN())),0),0),IF($I273&gt;0,IF(AND(INDIRECT(ADDRESS($I273,44))=0,INDIRECT(ADDRESS($I273,38))="UL",ISERROR(SEARCH("Rear",INDIRECT(ADDRESS($I273,33)))),ISERROR(SEARCH("Side",INDIRECT(ADDRESS($I273,33))))),INDIRECT(ADDRESS($I273,COLUMN())),0),0),IF($J273&gt;0,IF(AND(INDIRECT(ADDRESS($J273,44))=0,INDIRECT(ADDRESS($J273,38))="UL",ISERROR(SEARCH("Rear",INDIRECT(ADDRESS($J273,33)))),ISERROR(SEARCH("Side",INDIRECT(ADDRESS($J273,33))))),INDIRECT(ADDRESS($J273,COLUMN())),0),0),IF($K273&gt;0,IF(AND(INDIRECT(ADDRESS($K273,44))=0,INDIRECT(ADDRESS($K273,38))="UL",ISERROR(SEARCH("Rear",INDIRECT(ADDRESS($K273,33)))),ISERROR(SEARCH("Side",INDIRECT(ADDRESS($K273,33))))),INDIRECT(ADDRESS($K273,COLUMN())),0),0),IF($L273&gt;0,IF(AND(INDIRECT(ADDRESS($L273,44))=0,INDIRECT(ADDRESS($L273,38))="UL",ISERROR(SEARCH("Rear",INDIRECT(ADDRESS($L273,33)))),ISERROR(SEARCH("Side",INDIRECT(ADDRESS($L273,33))))),INDIRECT(ADDRESS($L273,COLUMN())),0),0),IF($M273&gt;0,IF(AND(INDIRECT(ADDRESS($M273,44))=0,INDIRECT(ADDRESS($M273,38))="UL",ISERROR(SEARCH("Rear",INDIRECT(ADDRESS($M273,33)))),ISERROR(SEARCH("Side",INDIRECT(ADDRESS($M273,33))))),INDIRECT(ADDRESS($M273,COLUMN())),0),0))</f>
        <v>0</v>
      </c>
      <c r="AY273" s="58">
        <f t="shared" ca="1" si="193"/>
        <v>1.1111111111111112</v>
      </c>
      <c r="AZ273" s="58">
        <f t="shared" ca="1" si="194"/>
        <v>0.59259259259259256</v>
      </c>
      <c r="BA273" s="58" cm="1">
        <f t="array" aca="1" ref="BA273" ca="1">SUM(IF($C273&gt;0,IF(AND(INDIRECT(ADDRESS($C273,44))=0,INDIRECT(ADDRESS($C273,38))="UL"),INDIRECT(ADDRESS($C273,COLUMN())),0),0),IF($D273&gt;0,IF(AND(INDIRECT(ADDRESS($D273,44))=0,INDIRECT(ADDRESS($D273,38))="UL"),INDIRECT(ADDRESS($D273,COLUMN())),0),0),IF($E273&gt;0,IF(AND(INDIRECT(ADDRESS($E273,44))=0,INDIRECT(ADDRESS($E273,38))="UL"),INDIRECT(ADDRESS($E273,COLUMN())),0),0),IF($F273&gt;0,IF(AND(INDIRECT(ADDRESS($F273,44))=0,INDIRECT(ADDRESS($F273,38))="UL"),INDIRECT(ADDRESS($F273,COLUMN())),0),0),IF($G273&gt;0,IF(AND(INDIRECT(ADDRESS($G273,44))=0,INDIRECT(ADDRESS($G273,38))="UL"),INDIRECT(ADDRESS($G273,COLUMN())),0),0),IF($H273&gt;0,IF(AND(INDIRECT(ADDRESS($H273,44))=0,INDIRECT(ADDRESS($H273,38))="UL"),INDIRECT(ADDRESS($H273,COLUMN())),0),0),IF($I273&gt;0,IF(AND(INDIRECT(ADDRESS($I273,44))=0,INDIRECT(ADDRESS($I273,38))="UL"),INDIRECT(ADDRESS($I273,COLUMN())),0),0),IF($J273&gt;0,IF(AND(INDIRECT(ADDRESS($J273,44))=0,INDIRECT(ADDRESS($J273,38))="UL"),INDIRECT(ADDRESS($J273,COLUMN())),0),0),IF($K273&gt;0,IF(AND(INDIRECT(ADDRESS($K273,44))=0,INDIRECT(ADDRESS($K273,38))="UL"),INDIRECT(ADDRESS($K273,COLUMN())),0),0),IF($L273&gt;0,IF(AND(INDIRECT(ADDRESS($L273,44))=0,INDIRECT(ADDRESS($L273,38))="UL"),INDIRECT(ADDRESS($L273,COLUMN())),0),0),IF($M273&gt;0,IF(AND(INDIRECT(ADDRESS($M273,44))=0,INDIRECT(ADDRESS($M273,38))="UL"),INDIRECT(ADDRESS($M273,COLUMN())),0),0))</f>
        <v>0.24268077601410934</v>
      </c>
      <c r="BB273" s="58" cm="1">
        <f t="array" aca="1" ref="BB273" ca="1">SUM(IF($C273&gt;0,IF(AND(INDIRECT(ADDRESS($C273,44))=0,INDIRECT(ADDRESS($C273,38))="UL"),INDIRECT(ADDRESS($C273,COLUMN())),0),0),IF($D273&gt;0,IF(AND(INDIRECT(ADDRESS($D273,44))=0,INDIRECT(ADDRESS($D273,38))="UL"),INDIRECT(ADDRESS($D273,COLUMN())),0),0),IF($E273&gt;0,IF(AND(INDIRECT(ADDRESS($E273,44))=0,INDIRECT(ADDRESS($E273,38))="UL"),INDIRECT(ADDRESS($E273,COLUMN())),0),0),IF($F273&gt;0,IF(AND(INDIRECT(ADDRESS($F273,44))=0,INDIRECT(ADDRESS($F273,38))="UL"),INDIRECT(ADDRESS($F273,COLUMN())),0),0),IF($G273&gt;0,IF(AND(INDIRECT(ADDRESS($G273,44))=0,INDIRECT(ADDRESS($G273,38))="UL"),INDIRECT(ADDRESS($G273,COLUMN())),0),0),IF($H273&gt;0,IF(AND(INDIRECT(ADDRESS($H273,44))=0,INDIRECT(ADDRESS($H273,38))="UL"),INDIRECT(ADDRESS($H273,COLUMN())),0),0),IF($I273&gt;0,IF(AND(INDIRECT(ADDRESS($I273,44))=0,INDIRECT(ADDRESS($I273,38))="UL"),INDIRECT(ADDRESS($I273,COLUMN())),0),0),IF($J273&gt;0,IF(AND(INDIRECT(ADDRESS($J273,44))=0,INDIRECT(ADDRESS($J273,38))="UL"),INDIRECT(ADDRESS($J273,COLUMN())),0),0),IF($K273&gt;0,IF(AND(INDIRECT(ADDRESS($K273,44))=0,INDIRECT(ADDRESS($K273,38))="UL"),INDIRECT(ADDRESS($K273,COLUMN())),0),0),IF($L273&gt;0,IF(AND(INDIRECT(ADDRESS($L273,44))=0,INDIRECT(ADDRESS($L273,38))="UL"),INDIRECT(ADDRESS($L273,COLUMN())),0),0),IF($M273&gt;0,IF(AND(INDIRECT(ADDRESS($M273,44))=0,INDIRECT(ADDRESS($M273,38))="UL"),INDIRECT(ADDRESS($M273,COLUMN())),0),0))</f>
        <v>0.3956261022927689</v>
      </c>
      <c r="BC273" s="58" cm="1">
        <f t="array" aca="1" ref="BC273" ca="1">SUM(IF($C273&gt;0,IF(AND(INDIRECT(ADDRESS($C273,44))=0,INDIRECT(ADDRESS($C273,38))="UL"),INDIRECT(ADDRESS($C273,COLUMN())),0),0),IF($D273&gt;0,IF(AND(INDIRECT(ADDRESS($D273,44))=0,INDIRECT(ADDRESS($D273,38))="UL"),INDIRECT(ADDRESS($D273,COLUMN())),0),0),IF($E273&gt;0,IF(AND(INDIRECT(ADDRESS($E273,44))=0,INDIRECT(ADDRESS($E273,38))="UL"),INDIRECT(ADDRESS($E273,COLUMN())),0),0),IF($F273&gt;0,IF(AND(INDIRECT(ADDRESS($F273,44))=0,INDIRECT(ADDRESS($F273,38))="UL"),INDIRECT(ADDRESS($F273,COLUMN())),0),0),IF($G273&gt;0,IF(AND(INDIRECT(ADDRESS($G273,44))=0,INDIRECT(ADDRESS($G273,38))="UL"),INDIRECT(ADDRESS($G273,COLUMN())),0),0),IF($H273&gt;0,IF(AND(INDIRECT(ADDRESS($H273,44))=0,INDIRECT(ADDRESS($H273,38))="UL"),INDIRECT(ADDRESS($H273,COLUMN())),0),0),IF($I273&gt;0,IF(AND(INDIRECT(ADDRESS($I273,44))=0,INDIRECT(ADDRESS($I273,38))="UL"),INDIRECT(ADDRESS($I273,COLUMN())),0),0),IF($J273&gt;0,IF(AND(INDIRECT(ADDRESS($J273,44))=0,INDIRECT(ADDRESS($J273,38))="UL"),INDIRECT(ADDRESS($J273,COLUMN())),0),0),IF($K273&gt;0,IF(AND(INDIRECT(ADDRESS($K273,44))=0,INDIRECT(ADDRESS($K273,38))="UL"),INDIRECT(ADDRESS($K273,COLUMN())),0),0),IF($L273&gt;0,IF(AND(INDIRECT(ADDRESS($L273,44))=0,INDIRECT(ADDRESS($L273,38))="UL"),INDIRECT(ADDRESS($L273,COLUMN())),0),0),IF($M273&gt;0,IF(AND(INDIRECT(ADDRESS($M273,44))=0,INDIRECT(ADDRESS($M273,38))="UL"),INDIRECT(ADDRESS($M273,COLUMN())),0),0))</f>
        <v>0.20289241622574952</v>
      </c>
      <c r="BD273" s="58" cm="1">
        <f t="array" aca="1" ref="BD273" ca="1">SUM(IF($C273&gt;0,IF(AND(INDIRECT(ADDRESS($C273,44))=0,INDIRECT(ADDRESS($C273,38))="UL"),INDIRECT(ADDRESS($C273,COLUMN())),0),0),IF($D273&gt;0,IF(AND(INDIRECT(ADDRESS($D273,44))=0,INDIRECT(ADDRESS($D273,38))="UL"),INDIRECT(ADDRESS($D273,COLUMN())),0),0),IF($E273&gt;0,IF(AND(INDIRECT(ADDRESS($E273,44))=0,INDIRECT(ADDRESS($E273,38))="UL"),INDIRECT(ADDRESS($E273,COLUMN())),0),0),IF($F273&gt;0,IF(AND(INDIRECT(ADDRESS($F273,44))=0,INDIRECT(ADDRESS($F273,38))="UL"),INDIRECT(ADDRESS($F273,COLUMN())),0),0),IF($G273&gt;0,IF(AND(INDIRECT(ADDRESS($G273,44))=0,INDIRECT(ADDRESS($G273,38))="UL"),INDIRECT(ADDRESS($G273,COLUMN())),0),0),IF($H273&gt;0,IF(AND(INDIRECT(ADDRESS($H273,44))=0,INDIRECT(ADDRESS($H273,38))="UL"),INDIRECT(ADDRESS($H273,COLUMN())),0),0),IF($I273&gt;0,IF(AND(INDIRECT(ADDRESS($I273,44))=0,INDIRECT(ADDRESS($I273,38))="UL"),INDIRECT(ADDRESS($I273,COLUMN())),0),0),IF($J273&gt;0,IF(AND(INDIRECT(ADDRESS($J273,44))=0,INDIRECT(ADDRESS($J273,38))="UL"),INDIRECT(ADDRESS($J273,COLUMN())),0),0),IF($K273&gt;0,IF(AND(INDIRECT(ADDRESS($K273,44))=0,INDIRECT(ADDRESS($K273,38))="UL"),INDIRECT(ADDRESS($K273,COLUMN())),0),0),IF($L273&gt;0,IF(AND(INDIRECT(ADDRESS($L273,44))=0,INDIRECT(ADDRESS($L273,38))="UL"),INDIRECT(ADDRESS($L273,COLUMN())),0),0),IF($M273&gt;0,IF(AND(INDIRECT(ADDRESS($M273,44))=0,INDIRECT(ADDRESS($M273,38))="UL"),INDIRECT(ADDRESS($M273,COLUMN())),0),0))</f>
        <v>0.41509700176366837</v>
      </c>
      <c r="BE273" s="57">
        <f t="shared" ca="1" si="195"/>
        <v>0.24268077601410934</v>
      </c>
      <c r="BF273" s="57" cm="1">
        <f t="array" aca="1" ref="BF273" ca="1">SUM(IF($C273&gt;0,IF(INDIRECT(ADDRESS($C273,45))=1,INDIRECT(ADDRESS($C273,52))*INDIRECT(ADDRESS($C273,42))/5,0),0), IF($D273&gt;0,IF(INDIRECT(ADDRESS($D273,45))=1,INDIRECT(ADDRESS($D273,52))*INDIRECT(ADDRESS($D273,42))/5,0),0), IF($E273&gt;0,IF(INDIRECT(ADDRESS($E273,45))=1,INDIRECT(ADDRESS($E273,52))*INDIRECT(ADDRESS($E273,42))/5,0),0), IF($F273&gt;0,IF(INDIRECT(ADDRESS($F273,45))=1,INDIRECT(ADDRESS($F273,52))*INDIRECT(ADDRESS($F273,42))/5,0),0), IF($G273&gt;0,IF(INDIRECT(ADDRESS($G273,45))=1,INDIRECT(ADDRESS($G273,52))*INDIRECT(ADDRESS($G273,42))/5,0),0), IF($H273&gt;0,IF(INDIRECT(ADDRESS($H273,45))=1,INDIRECT(ADDRESS($H273,52))*INDIRECT(ADDRESS($H273,42))/5,0),0)
)*$BF$296/100</f>
        <v>2.222222222222222E-2</v>
      </c>
      <c r="BG273" s="19">
        <v>1</v>
      </c>
      <c r="BH273" s="57" cm="1">
        <f t="array" aca="1" ref="BH273" ca="1">SUM(IF($C273&gt;0,IF(AND(INDIRECT(ADDRESS($C273,44))=0,INDIRECT(ADDRESS($C273,38))&lt;&gt;"UL"),INDIRECT(ADDRESS($C273,COLUMN()-12)),0),0), IF($D273&gt;0,IF(AND(INDIRECT(ADDRESS($D273,44))=0,INDIRECT(ADDRESS($D273,38))&lt;&gt;"UL"),INDIRECT(ADDRESS($D273,COLUMN()-12)),0),0), IF($E273&gt;0,IF(AND(INDIRECT(ADDRESS($E273,44))=0,INDIRECT(ADDRESS($E273,38))&lt;&gt;"UL"),INDIRECT(ADDRESS($E273,COLUMN()-12)),0),0), IF($F273&gt;0,IF(AND(INDIRECT(ADDRESS($F273,44))=0,INDIRECT(ADDRESS($F273,38))&lt;&gt;"UL"),INDIRECT(ADDRESS($F273,COLUMN()-12)),0),0), IF($G273&gt;0,IF(AND(INDIRECT(ADDRESS($G273,44))=0,INDIRECT(ADDRESS($G273,38))&lt;&gt;"UL"),INDIRECT(ADDRESS($G273,COLUMN()-12)),0),0), IF($H273&gt;0,IF(AND(INDIRECT(ADDRESS($H273,44))=0,INDIRECT(ADDRESS($H273,38))&lt;&gt;"UL"),INDIRECT(ADDRESS($H273,COLUMN()-12)),0),0), IF($I273&gt;0,IF(AND(INDIRECT(ADDRESS($I273,44))=0,INDIRECT(ADDRESS($I273,38))&lt;&gt;"UL"),INDIRECT(ADDRESS($I273,COLUMN()-12)),0),0), IF($J273&gt;0,IF(AND(INDIRECT(ADDRESS($J273,44))=0,INDIRECT(ADDRESS($J273,38))&lt;&gt;"UL"),INDIRECT(ADDRESS($J273,COLUMN()-12)),0),0), IF($K273&gt;0,IF(AND(INDIRECT(ADDRESS($K273,44))=0,INDIRECT(ADDRESS($K273,38))&lt;&gt;"UL"),INDIRECT(ADDRESS($K273,COLUMN()-12)),0),0), IF($L273&gt;0,IF(AND(INDIRECT(ADDRESS($L273,44))=0,INDIRECT(ADDRESS($L273,38))&lt;&gt;"UL"),INDIRECT(ADDRESS($L273,COLUMN()-12)),0),0), IF($M273&gt;0,IF(AND(INDIRECT(ADDRESS($M273,44))=0,INDIRECT(ADDRESS($M273,38))&lt;&gt;"UL"),INDIRECT(ADDRESS($M273,COLUMN()-12)),0),0))</f>
        <v>2.2222222222222223</v>
      </c>
      <c r="BI273" s="57" cm="1">
        <f t="array" aca="1" ref="BI273" ca="1">SUM(IF($C273&gt;0,IF(AND(INDIRECT(ADDRESS($C273,44))=0,INDIRECT(ADDRESS($C273,38))&lt;&gt;"UL"),INDIRECT(ADDRESS($C273,COLUMN()-12)),0),0), IF($D273&gt;0,IF(AND(INDIRECT(ADDRESS($D273,44))=0,INDIRECT(ADDRESS($D273,38))&lt;&gt;"UL"),INDIRECT(ADDRESS($D273,COLUMN()-12)),0),0), IF($E273&gt;0,IF(AND(INDIRECT(ADDRESS($E273,44))=0,INDIRECT(ADDRESS($E273,38))&lt;&gt;"UL"),INDIRECT(ADDRESS($E273,COLUMN()-12)),0),0), IF($F273&gt;0,IF(AND(INDIRECT(ADDRESS($F273,44))=0,INDIRECT(ADDRESS($F273,38))&lt;&gt;"UL"),INDIRECT(ADDRESS($F273,COLUMN()-12)),0),0), IF($G273&gt;0,IF(AND(INDIRECT(ADDRESS($G273,44))=0,INDIRECT(ADDRESS($G273,38))&lt;&gt;"UL"),INDIRECT(ADDRESS($G273,COLUMN()-12)),0),0), IF($H273&gt;0,IF(AND(INDIRECT(ADDRESS($H273,44))=0,INDIRECT(ADDRESS($H273,38))&lt;&gt;"UL"),INDIRECT(ADDRESS($H273,COLUMN()-12)),0),0), IF($I273&gt;0,IF(AND(INDIRECT(ADDRESS($I273,44))=0,INDIRECT(ADDRESS($I273,38))&lt;&gt;"UL"),INDIRECT(ADDRESS($I273,COLUMN()-12)),0),0), IF($J273&gt;0,IF(AND(INDIRECT(ADDRESS($J273,44))=0,INDIRECT(ADDRESS($J273,38))&lt;&gt;"UL"),INDIRECT(ADDRESS($J273,COLUMN()-12)),0),0), IF($K273&gt;0,IF(AND(INDIRECT(ADDRESS($K273,44))=0,INDIRECT(ADDRESS($K273,38))&lt;&gt;"UL"),INDIRECT(ADDRESS($K273,COLUMN()-12)),0),0), IF($L273&gt;0,IF(AND(INDIRECT(ADDRESS($L273,44))=0,INDIRECT(ADDRESS($L273,38))&lt;&gt;"UL"),INDIRECT(ADDRESS($L273,COLUMN()-12)),0),0), IF($M273&gt;0,IF(AND(INDIRECT(ADDRESS($M273,44))=0,INDIRECT(ADDRESS($M273,38))&lt;&gt;"UL"),INDIRECT(ADDRESS($M273,COLUMN()-12)),0),0))</f>
        <v>2.2222222222222223</v>
      </c>
      <c r="BJ273" s="57" cm="1">
        <f t="array" aca="1" ref="BJ273" ca="1">SUM(IF($C273&gt;0,IF(AND(INDIRECT(ADDRESS($C273,44))=0,INDIRECT(ADDRESS($C273,38))&lt;&gt;"UL"),INDIRECT(ADDRESS($C273,COLUMN()-12)),0),0), IF($D273&gt;0,IF(AND(INDIRECT(ADDRESS($D273,44))=0,INDIRECT(ADDRESS($D273,38))&lt;&gt;"UL"),INDIRECT(ADDRESS($D273,COLUMN()-12)),0),0), IF($E273&gt;0,IF(AND(INDIRECT(ADDRESS($E273,44))=0,INDIRECT(ADDRESS($E273,38))&lt;&gt;"UL"),INDIRECT(ADDRESS($E273,COLUMN()-12)),0),0), IF($F273&gt;0,IF(AND(INDIRECT(ADDRESS($F273,44))=0,INDIRECT(ADDRESS($F273,38))&lt;&gt;"UL"),INDIRECT(ADDRESS($F273,COLUMN()-12)),0),0), IF($G273&gt;0,IF(AND(INDIRECT(ADDRESS($G273,44))=0,INDIRECT(ADDRESS($G273,38))&lt;&gt;"UL"),INDIRECT(ADDRESS($G273,COLUMN()-12)),0),0), IF($H273&gt;0,IF(AND(INDIRECT(ADDRESS($H273,44))=0,INDIRECT(ADDRESS($H273,38))&lt;&gt;"UL"),INDIRECT(ADDRESS($H273,COLUMN()-12)),0),0), IF($I273&gt;0,IF(AND(INDIRECT(ADDRESS($I273,44))=0,INDIRECT(ADDRESS($I273,38))&lt;&gt;"UL"),INDIRECT(ADDRESS($I273,COLUMN()-12)),0),0), IF($J273&gt;0,IF(AND(INDIRECT(ADDRESS($J273,44))=0,INDIRECT(ADDRESS($J273,38))&lt;&gt;"UL"),INDIRECT(ADDRESS($J273,COLUMN()-12)),0),0), IF($K273&gt;0,IF(AND(INDIRECT(ADDRESS($K273,44))=0,INDIRECT(ADDRESS($K273,38))&lt;&gt;"UL"),INDIRECT(ADDRESS($K273,COLUMN()-12)),0),0), IF($L273&gt;0,IF(AND(INDIRECT(ADDRESS($L273,44))=0,INDIRECT(ADDRESS($L273,38))&lt;&gt;"UL"),INDIRECT(ADDRESS($L273,COLUMN()-12)),0),0), IF($M273&gt;0,IF(AND(INDIRECT(ADDRESS($M273,44))=0,INDIRECT(ADDRESS($M273,38))&lt;&gt;"UL"),INDIRECT(ADDRESS($M273,COLUMN()-12)),0),0))</f>
        <v>2.2222222222222223</v>
      </c>
      <c r="BK273" s="57">
        <f t="shared" ca="1" si="196"/>
        <v>2.2222222222222223</v>
      </c>
      <c r="BL273" s="58">
        <f t="shared" ca="1" si="210"/>
        <v>2.2222222222222223</v>
      </c>
      <c r="BM273" s="57" cm="1">
        <f t="array" aca="1" ref="BM273" ca="1">SUM(IF($C273&gt;0,IF(AND(INDIRECT(ADDRESS($C273,44))=0,INDIRECT(ADDRESS($C273,38))&lt;&gt;"UL"),INDIRECT(ADDRESS($C273,COLUMN()-12)),0),0), IF($D273&gt;0,IF(AND(INDIRECT(ADDRESS($D273,44))=0,INDIRECT(ADDRESS($D273,38))&lt;&gt;"UL"),INDIRECT(ADDRESS($D273,COLUMN()-12)),0),0), IF($E273&gt;0,IF(AND(INDIRECT(ADDRESS($E273,44))=0,INDIRECT(ADDRESS($E273,38))&lt;&gt;"UL"),INDIRECT(ADDRESS($E273,COLUMN()-12)),0),0), IF($F273&gt;0,IF(AND(INDIRECT(ADDRESS($F273,44))=0,INDIRECT(ADDRESS($F273,38))&lt;&gt;"UL"),INDIRECT(ADDRESS($F273,COLUMN()-12)),0),0), IF($G273&gt;0,IF(AND(INDIRECT(ADDRESS($G273,44))=0,INDIRECT(ADDRESS($G273,38))&lt;&gt;"UL"),INDIRECT(ADDRESS($G273,COLUMN()-12)),0),0), IF($H273&gt;0,IF(AND(INDIRECT(ADDRESS($H273,44))=0,INDIRECT(ADDRESS($H273,38))&lt;&gt;"UL"),INDIRECT(ADDRESS($H273,COLUMN()-12)),0),0), IF($I273&gt;0,IF(AND(INDIRECT(ADDRESS($I273,44))=0,INDIRECT(ADDRESS($I273,38))&lt;&gt;"UL"),INDIRECT(ADDRESS($I273,COLUMN()-12)),0),0), IF($J273&gt;0,IF(AND(INDIRECT(ADDRESS($J273,44))=0,INDIRECT(ADDRESS($J273,38))&lt;&gt;"UL"),INDIRECT(ADDRESS($J273,COLUMN()-12)),0),0), IF($K273&gt;0,IF(AND(INDIRECT(ADDRESS($K273,44))=0,INDIRECT(ADDRESS($K273,38))&lt;&gt;"UL"),INDIRECT(ADDRESS($K273,COLUMN()-11)),0),0), IF($L273&gt;0,IF(AND(INDIRECT(ADDRESS($L273,44))=0,INDIRECT(ADDRESS($L273,38))&lt;&gt;"UL"),INDIRECT(ADDRESS($L273,COLUMN()-11)),0),0), IF($M273&gt;0,IF(AND(INDIRECT(ADDRESS($M273,44))=0,INDIRECT(ADDRESS($M273,38))&lt;&gt;"UL"),INDIRECT(ADDRESS($M273,COLUMN()-11)),0),0))</f>
        <v>1.4222222222222223</v>
      </c>
      <c r="BN273" s="57" cm="1">
        <f t="array" aca="1" ref="BN273" ca="1">SUM(IF($C273&gt;0,IF(AND(INDIRECT(ADDRESS($C273,44))=0,INDIRECT(ADDRESS($C273,38))&lt;&gt;"UL"),INDIRECT(ADDRESS($C273,COLUMN()-12)),0),0), IF($D273&gt;0,IF(AND(INDIRECT(ADDRESS($D273,44))=0,INDIRECT(ADDRESS($D273,38))&lt;&gt;"UL"),INDIRECT(ADDRESS($D273,COLUMN()-12)),0),0), IF($E273&gt;0,IF(AND(INDIRECT(ADDRESS($E273,44))=0,INDIRECT(ADDRESS($E273,38))&lt;&gt;"UL"),INDIRECT(ADDRESS($E273,COLUMN()-12)),0),0), IF($F273&gt;0,IF(AND(INDIRECT(ADDRESS($F273,44))=0,INDIRECT(ADDRESS($F273,38))&lt;&gt;"UL"),INDIRECT(ADDRESS($F273,COLUMN()-12)),0),0), IF($G273&gt;0,IF(AND(INDIRECT(ADDRESS($G273,44))=0,INDIRECT(ADDRESS($G273,38))&lt;&gt;"UL"),INDIRECT(ADDRESS($G273,COLUMN()-12)),0),0), IF($H273&gt;0,IF(AND(INDIRECT(ADDRESS($H273,44))=0,INDIRECT(ADDRESS($H273,38))&lt;&gt;"UL"),INDIRECT(ADDRESS($H273,COLUMN()-12)),0),0), IF($I273&gt;0,IF(AND(INDIRECT(ADDRESS($I273,44))=0,INDIRECT(ADDRESS($I273,38))&lt;&gt;"UL"),INDIRECT(ADDRESS($I273,COLUMN()-12)),0),0), IF($J273&gt;0,IF(AND(INDIRECT(ADDRESS($J273,44))=0,INDIRECT(ADDRESS($J273,38))&lt;&gt;"UL"),INDIRECT(ADDRESS($J273,COLUMN()-12)),0),0), IF($K273&gt;0,IF(AND(INDIRECT(ADDRESS($K273,44))=0,INDIRECT(ADDRESS($K273,38))&lt;&gt;"UL"),INDIRECT(ADDRESS($K273,COLUMN()-11)),0),0), IF($L273&gt;0,IF(AND(INDIRECT(ADDRESS($L273,44))=0,INDIRECT(ADDRESS($L273,38))&lt;&gt;"UL"),INDIRECT(ADDRESS($L273,COLUMN()-11)),0),0), IF($M273&gt;0,IF(AND(INDIRECT(ADDRESS($M273,44))=0,INDIRECT(ADDRESS($M273,38))&lt;&gt;"UL"),INDIRECT(ADDRESS($M273,COLUMN()-11)),0),0))</f>
        <v>1.4222222222222223</v>
      </c>
      <c r="BO273" s="57" cm="1">
        <f t="array" aca="1" ref="BO273" ca="1">SUM(IF($C273&gt;0,IF(AND(INDIRECT(ADDRESS($C273,44))=0,INDIRECT(ADDRESS($C273,38))&lt;&gt;"UL"),INDIRECT(ADDRESS($C273,COLUMN()-12)),0),0), IF($D273&gt;0,IF(AND(INDIRECT(ADDRESS($D273,44))=0,INDIRECT(ADDRESS($D273,38))&lt;&gt;"UL"),INDIRECT(ADDRESS($D273,COLUMN()-12)),0),0), IF($E273&gt;0,IF(AND(INDIRECT(ADDRESS($E273,44))=0,INDIRECT(ADDRESS($E273,38))&lt;&gt;"UL"),INDIRECT(ADDRESS($E273,COLUMN()-12)),0),0), IF($F273&gt;0,IF(AND(INDIRECT(ADDRESS($F273,44))=0,INDIRECT(ADDRESS($F273,38))&lt;&gt;"UL"),INDIRECT(ADDRESS($F273,COLUMN()-12)),0),0), IF($G273&gt;0,IF(AND(INDIRECT(ADDRESS($G273,44))=0,INDIRECT(ADDRESS($G273,38))&lt;&gt;"UL"),INDIRECT(ADDRESS($G273,COLUMN()-12)),0),0), IF($H273&gt;0,IF(AND(INDIRECT(ADDRESS($H273,44))=0,INDIRECT(ADDRESS($H273,38))&lt;&gt;"UL"),INDIRECT(ADDRESS($H273,COLUMN()-12)),0),0), IF($I273&gt;0,IF(AND(INDIRECT(ADDRESS($I273,44))=0,INDIRECT(ADDRESS($I273,38))&lt;&gt;"UL"),INDIRECT(ADDRESS($I273,COLUMN()-12)),0),0), IF($J273&gt;0,IF(AND(INDIRECT(ADDRESS($J273,44))=0,INDIRECT(ADDRESS($J273,38))&lt;&gt;"UL"),INDIRECT(ADDRESS($J273,COLUMN()-12)),0),0), IF($K273&gt;0,IF(AND(INDIRECT(ADDRESS($K273,44))=0,INDIRECT(ADDRESS($K273,38))&lt;&gt;"UL"),INDIRECT(ADDRESS($K273,COLUMN()-11)),0),0), IF($L273&gt;0,IF(AND(INDIRECT(ADDRESS($L273,44))=0,INDIRECT(ADDRESS($L273,38))&lt;&gt;"UL"),INDIRECT(ADDRESS($L273,COLUMN()-11)),0),0), IF($M273&gt;0,IF(AND(INDIRECT(ADDRESS($M273,44))=0,INDIRECT(ADDRESS($M273,38))&lt;&gt;"UL"),INDIRECT(ADDRESS($M273,COLUMN()-11)),0),0))</f>
        <v>1.4222222222222223</v>
      </c>
      <c r="BP273" s="57" cm="1">
        <f t="array" aca="1" ref="BP273" ca="1">SUM(IF($C273&gt;0,IF(AND(INDIRECT(ADDRESS($C273,44))=0,INDIRECT(ADDRESS($C273,38))&lt;&gt;"UL"),INDIRECT(ADDRESS($C273,COLUMN()-12)),0),0), IF($D273&gt;0,IF(AND(INDIRECT(ADDRESS($D273,44))=0,INDIRECT(ADDRESS($D273,38))&lt;&gt;"UL"),INDIRECT(ADDRESS($D273,COLUMN()-12)),0),0), IF($E273&gt;0,IF(AND(INDIRECT(ADDRESS($E273,44))=0,INDIRECT(ADDRESS($E273,38))&lt;&gt;"UL"),INDIRECT(ADDRESS($E273,COLUMN()-12)),0),0), IF($F273&gt;0,IF(AND(INDIRECT(ADDRESS($F273,44))=0,INDIRECT(ADDRESS($F273,38))&lt;&gt;"UL"),INDIRECT(ADDRESS($F273,COLUMN()-12)),0),0), IF($G273&gt;0,IF(AND(INDIRECT(ADDRESS($G273,44))=0,INDIRECT(ADDRESS($G273,38))&lt;&gt;"UL"),INDIRECT(ADDRESS($G273,COLUMN()-12)),0),0), IF($H273&gt;0,IF(AND(INDIRECT(ADDRESS($H273,44))=0,INDIRECT(ADDRESS($H273,38))&lt;&gt;"UL"),INDIRECT(ADDRESS($H273,COLUMN()-12)),0),0), IF($I273&gt;0,IF(AND(INDIRECT(ADDRESS($I273,44))=0,INDIRECT(ADDRESS($I273,38))&lt;&gt;"UL"),INDIRECT(ADDRESS($I273,COLUMN()-12)),0),0), IF($J273&gt;0,IF(AND(INDIRECT(ADDRESS($J273,44))=0,INDIRECT(ADDRESS($J273,38))&lt;&gt;"UL"),INDIRECT(ADDRESS($J273,COLUMN()-12)),0),0), IF($K273&gt;0,IF(AND(INDIRECT(ADDRESS($K273,44))=0,INDIRECT(ADDRESS($K273,38))&lt;&gt;"UL"),INDIRECT(ADDRESS($K273,COLUMN()-11)),0),0), IF($L273&gt;0,IF(AND(INDIRECT(ADDRESS($L273,44))=0,INDIRECT(ADDRESS($L273,38))&lt;&gt;"UL"),INDIRECT(ADDRESS($L273,COLUMN()-11)),0),0), IF($M273&gt;0,IF(AND(INDIRECT(ADDRESS($M273,44))=0,INDIRECT(ADDRESS($M273,38))&lt;&gt;"UL"),INDIRECT(ADDRESS($M273,COLUMN()-11)),0),0))</f>
        <v>1.4222222222222223</v>
      </c>
      <c r="BQ273" s="57">
        <f t="shared" ca="1" si="197"/>
        <v>1.4222222222222223</v>
      </c>
      <c r="BR273" s="161">
        <f t="shared" ca="1" si="198"/>
        <v>87.122800568732657</v>
      </c>
      <c r="BS273" s="56"/>
      <c r="BT273" s="56">
        <f t="shared" ca="1" si="199"/>
        <v>4.2989793591741865</v>
      </c>
      <c r="BU273" s="89">
        <f t="shared" ca="1" si="200"/>
        <v>0.13434310497419333</v>
      </c>
      <c r="BV273" s="57" t="s">
        <v>33</v>
      </c>
      <c r="BW273" s="57" cm="1">
        <f t="array" aca="1" ref="BW273" ca="1">SUM(IF($C273&gt;0,IF(AND(INDIRECT(ADDRESS($C273,44))=0,INDIRECT(ADDRESS($C273,38))="UL",ISERROR(SEARCH("Rear",INDIRECT(ADDRESS($C273,33)))),ISERROR(SEARCH("Side",INDIRECT(ADDRESS($C273,33))))),INDIRECT(ADDRESS($C273,COLUMN())),0),0),IF($D273&gt;0,IF(AND(INDIRECT(ADDRESS($D273,44))=0,INDIRECT(ADDRESS($D273,38))="UL",ISERROR(SEARCH("Rear",INDIRECT(ADDRESS($D273,33)))),ISERROR(SEARCH("Side",INDIRECT(ADDRESS($D273,33))))),INDIRECT(ADDRESS($D273,COLUMN())),0),0),IF($E273&gt;0,IF(AND(INDIRECT(ADDRESS($E273,44))=0,INDIRECT(ADDRESS($E273,38))="UL",ISERROR(SEARCH("Rear",INDIRECT(ADDRESS($E273,33)))),ISERROR(SEARCH("Side",INDIRECT(ADDRESS($E273,33))))),INDIRECT(ADDRESS($E273,COLUMN())),0),0),IF($F273&gt;0,IF(AND(INDIRECT(ADDRESS($F273,44))=0,INDIRECT(ADDRESS($F273,38))="UL",ISERROR(SEARCH("Rear",INDIRECT(ADDRESS($F273,33)))),ISERROR(SEARCH("Side",INDIRECT(ADDRESS($F273,33))))),INDIRECT(ADDRESS($F273,COLUMN())),0),0),IF($G273&gt;0,IF(AND(INDIRECT(ADDRESS($G273,44))=0,INDIRECT(ADDRESS($G273,38))="UL",ISERROR(SEARCH("Rear",INDIRECT(ADDRESS($G273,33)))),ISERROR(SEARCH("Side",INDIRECT(ADDRESS($G273,33))))),INDIRECT(ADDRESS($G273,COLUMN())),0),0),IF($H273&gt;0,IF(AND(INDIRECT(ADDRESS($H273,44))=0,INDIRECT(ADDRESS($H273,38))="UL",ISERROR(SEARCH("Rear",INDIRECT(ADDRESS($H273,33)))),ISERROR(SEARCH("Side",INDIRECT(ADDRESS($H273,33))))),INDIRECT(ADDRESS($H273,COLUMN())),0),0),IF($I273&gt;0,IF(AND(INDIRECT(ADDRESS($I273,44))=0,INDIRECT(ADDRESS($I273,38))="UL",ISERROR(SEARCH("Rear",INDIRECT(ADDRESS($I273,33)))),ISERROR(SEARCH("Side",INDIRECT(ADDRESS($I273,33))))),INDIRECT(ADDRESS($I273,COLUMN())),0),0),IF($J273&gt;0,IF(AND(INDIRECT(ADDRESS($J273,44))=0,INDIRECT(ADDRESS($J273,38))="UL",ISERROR(SEARCH("Rear",INDIRECT(ADDRESS($J273,33)))),ISERROR(SEARCH("Side",INDIRECT(ADDRESS($J273,33))))),INDIRECT(ADDRESS($J273,COLUMN())),0),0),IF($K273&gt;0,IF(AND(INDIRECT(ADDRESS($K273,44))=0,INDIRECT(ADDRESS($K273,38))="UL",ISERROR(SEARCH("Rear",INDIRECT(ADDRESS($K273,33)))),ISERROR(SEARCH("Side",INDIRECT(ADDRESS($K273,33))))),INDIRECT(ADDRESS($K273,COLUMN())),0),0),IF($L273&gt;0,IF(AND(INDIRECT(ADDRESS($L273,44))=0,INDIRECT(ADDRESS($L273,38))="UL",ISERROR(SEARCH("Rear",INDIRECT(ADDRESS($L273,33)))),ISERROR(SEARCH("Side",INDIRECT(ADDRESS($L273,33))))),INDIRECT(ADDRESS($L273,COLUMN())),0),0),IF($M273&gt;0,IF(AND(INDIRECT(ADDRESS($M273,44))=0,INDIRECT(ADDRESS($M273,38))="UL",ISERROR(SEARCH("Rear",INDIRECT(ADDRESS($M273,33)))),ISERROR(SEARCH("Side",INDIRECT(ADDRESS($M273,33))))),INDIRECT(ADDRESS($M273,COLUMN())),0),0))</f>
        <v>0.33333333333333331</v>
      </c>
      <c r="BX273" s="57">
        <f t="shared" ca="1" si="201"/>
        <v>1.1111111111111112</v>
      </c>
      <c r="BY273" s="57" cm="1">
        <f t="array" aca="1" ref="BY273" ca="1">SUM(IF($C273&gt;0,IF(AND(INDIRECT(ADDRESS($C273,44))=0,INDIRECT(ADDRESS($C273,38))="UL"),INDIRECT(ADDRESS($C273,COLUMN())),0),0),IF($D273&gt;0,IF(AND(INDIRECT(ADDRESS($D273,44))=0,INDIRECT(ADDRESS($D273,38))="UL"),INDIRECT(ADDRESS($D273,COLUMN())),0),0),IF($E273&gt;0,IF(AND(INDIRECT(ADDRESS($E273,44))=0,INDIRECT(ADDRESS($E273,38))="UL"),INDIRECT(ADDRESS($E273,COLUMN())),0),0),IF($F273&gt;0,IF(AND(INDIRECT(ADDRESS($F273,44))=0,INDIRECT(ADDRESS($F273,38))="UL"),INDIRECT(ADDRESS($F273,COLUMN())),0),0),IF($G273&gt;0,IF(AND(INDIRECT(ADDRESS($G273,44))=0,INDIRECT(ADDRESS($G273,38))="UL"),INDIRECT(ADDRESS($G273,COLUMN())),0),0),IF($H273&gt;0,IF(AND(INDIRECT(ADDRESS($H273,44))=0,INDIRECT(ADDRESS($H273,38))="UL"),INDIRECT(ADDRESS($H273,COLUMN())),0),0),IF($I273&gt;0,IF(AND(INDIRECT(ADDRESS($I273,44))=0,INDIRECT(ADDRESS($I273,38))="UL"),INDIRECT(ADDRESS($I273,COLUMN())),0),0),IF($J273&gt;0,IF(AND(INDIRECT(ADDRESS($J273,44))=0,INDIRECT(ADDRESS($J273,38))="UL"),INDIRECT(ADDRESS($J273,COLUMN())),0),0),IF($K273&gt;0,IF(AND(INDIRECT(ADDRESS($K273,44))=0,INDIRECT(ADDRESS($K273,38))="UL"),INDIRECT(ADDRESS($K273,COLUMN())),0),0),IF($L273&gt;0,IF(AND(INDIRECT(ADDRESS($L273,44))=0,INDIRECT(ADDRESS($L273,38))="UL"),INDIRECT(ADDRESS($L273,COLUMN())),0),0),IF($M273&gt;0,IF(AND(INDIRECT(ADDRESS($M273,44))=0,INDIRECT(ADDRESS($M273,38))="UL"),INDIRECT(ADDRESS($M273,COLUMN())),0),0))</f>
        <v>0.36305702527924744</v>
      </c>
      <c r="BZ273" s="57" cm="1">
        <f t="array" aca="1" ref="BZ273" ca="1">SUM(IF($C273&gt;0,IF(AND(INDIRECT(ADDRESS($C273,44))=0,INDIRECT(ADDRESS($C273,38))="UL"),INDIRECT(ADDRESS($C273,COLUMN())),0),0),IF($D273&gt;0,IF(AND(INDIRECT(ADDRESS($D273,44))=0,INDIRECT(ADDRESS($D273,38))="UL"),INDIRECT(ADDRESS($D273,COLUMN())),0),0),IF($E273&gt;0,IF(AND(INDIRECT(ADDRESS($E273,44))=0,INDIRECT(ADDRESS($E273,38))="UL"),INDIRECT(ADDRESS($E273,COLUMN())),0),0),IF($F273&gt;0,IF(AND(INDIRECT(ADDRESS($F273,44))=0,INDIRECT(ADDRESS($F273,38))="UL"),INDIRECT(ADDRESS($F273,COLUMN())),0),0),IF($G273&gt;0,IF(AND(INDIRECT(ADDRESS($G273,44))=0,INDIRECT(ADDRESS($G273,38))="UL"),INDIRECT(ADDRESS($G273,COLUMN())),0),0),IF($H273&gt;0,IF(AND(INDIRECT(ADDRESS($H273,44))=0,INDIRECT(ADDRESS($H273,38))="UL"),INDIRECT(ADDRESS($H273,COLUMN())),0),0),IF($I273&gt;0,IF(AND(INDIRECT(ADDRESS($I273,44))=0,INDIRECT(ADDRESS($I273,38))="UL"),INDIRECT(ADDRESS($I273,COLUMN())),0),0),IF($J273&gt;0,IF(AND(INDIRECT(ADDRESS($J273,44))=0,INDIRECT(ADDRESS($J273,38))="UL"),INDIRECT(ADDRESS($J273,COLUMN())),0),0),IF($K273&gt;0,IF(AND(INDIRECT(ADDRESS($K273,44))=0,INDIRECT(ADDRESS($K273,38))="UL"),INDIRECT(ADDRESS($K273,COLUMN())),0),0),IF($L273&gt;0,IF(AND(INDIRECT(ADDRESS($L273,44))=0,INDIRECT(ADDRESS($L273,38))="UL"),INDIRECT(ADDRESS($L273,COLUMN())),0),0),IF($M273&gt;0,IF(AND(INDIRECT(ADDRESS($M273,44))=0,INDIRECT(ADDRESS($M273,38))="UL"),INDIRECT(ADDRESS($M273,COLUMN())),0),0))</f>
        <v>0.49547325102880657</v>
      </c>
      <c r="CA273" s="57">
        <f t="shared" ca="1" si="202"/>
        <v>0.36305702527924744</v>
      </c>
      <c r="CB273" s="57" cm="1">
        <f t="array" aca="1" ref="CB273" ca="1">SUM(IF($C273&gt;0,IF(AND(INDIRECT(ADDRESS($C273,44))=0,INDIRECT(ADDRESS($C273,38))&lt;&gt;"UL"),INDIRECT(ADDRESS($C273,COLUMN())),0),0),IF($D273&gt;0,IF(AND(INDIRECT(ADDRESS($D273,44))=0,INDIRECT(ADDRESS($D273,38))&lt;&gt;"UL"),INDIRECT(ADDRESS($D273,COLUMN())),0),0),IF($E273&gt;0,IF(AND(INDIRECT(ADDRESS($E273,44))=0,INDIRECT(ADDRESS($E273,38))&lt;&gt;"UL"),INDIRECT(ADDRESS($E273,COLUMN())),0),0),IF($F273&gt;0,IF(AND(INDIRECT(ADDRESS($F273,44))=0,INDIRECT(ADDRESS($F273,38))&lt;&gt;"UL"),INDIRECT(ADDRESS($F273,COLUMN())),0),0),IF($G273&gt;0,IF(AND(INDIRECT(ADDRESS($G273,44))=0,INDIRECT(ADDRESS($G273,38))&lt;&gt;"UL"),INDIRECT(ADDRESS($G273,COLUMN())),0),0),IF($H273&gt;0,IF(AND(INDIRECT(ADDRESS($H273,44))=0,INDIRECT(ADDRESS($H273,38))&lt;&gt;"UL"),INDIRECT(ADDRESS($H273,COLUMN())),0),0),IF($I273&gt;0,IF(AND(INDIRECT(ADDRESS($I273,44))=0,INDIRECT(ADDRESS($I273,38))&lt;&gt;"UL"),INDIRECT(ADDRESS($I273,COLUMN())),0),0),IF($J273&gt;0,IF(AND(INDIRECT(ADDRESS($J273,44))=0,INDIRECT(ADDRESS($J273,38))&lt;&gt;"UL"),INDIRECT(ADDRESS($J273,COLUMN())),0),0),IF($K273&gt;0,IF(AND(INDIRECT(ADDRESS($K273,44))=0,INDIRECT(ADDRESS($K273,38))&lt;&gt;"UL"),INDIRECT(ADDRESS($K273,COLUMN())),0),0),IF($L273&gt;0,IF(AND(INDIRECT(ADDRESS($L273,44))=0,INDIRECT(ADDRESS($L273,38))&lt;&gt;"UL"),INDIRECT(ADDRESS($L273,COLUMN())),0),0),IF($M273&gt;0,IF(AND(INDIRECT(ADDRESS($M273,44))=0,INDIRECT(ADDRESS($M273,38))&lt;&gt;"UL"),INDIRECT(ADDRESS($M273,COLUMN())),0),0))</f>
        <v>0.44444444444444442</v>
      </c>
      <c r="CC273" s="57">
        <f t="shared" ca="1" si="203"/>
        <v>2.2222222222222223</v>
      </c>
      <c r="CD273" s="57" cm="1">
        <f t="array" aca="1" ref="CD273" ca="1">SUM(IF($C273&gt;0,IF(AND(INDIRECT(ADDRESS($C273,44))=0,INDIRECT(ADDRESS($C273,38))&lt;&gt;"UL"),INDIRECT(ADDRESS($C273,COLUMN())),0),0),IF($D273&gt;0,IF(AND(INDIRECT(ADDRESS($D273,44))=0,INDIRECT(ADDRESS($D273,38))&lt;&gt;"UL"),INDIRECT(ADDRESS($D273,COLUMN())),0),0),IF($E273&gt;0,IF(AND(INDIRECT(ADDRESS($E273,44))=0,INDIRECT(ADDRESS($E273,38))&lt;&gt;"UL"),INDIRECT(ADDRESS($E273,COLUMN())),0),0),IF($F273&gt;0,IF(AND(INDIRECT(ADDRESS($F273,44))=0,INDIRECT(ADDRESS($F273,38))&lt;&gt;"UL"),INDIRECT(ADDRESS($F273,COLUMN())),0),0),IF($G273&gt;0,IF(AND(INDIRECT(ADDRESS($G273,44))=0,INDIRECT(ADDRESS($G273,38))&lt;&gt;"UL"),INDIRECT(ADDRESS($G273,COLUMN())),0),0),IF($H273&gt;0,IF(AND(INDIRECT(ADDRESS($H273,44))=0,INDIRECT(ADDRESS($H273,38))&lt;&gt;"UL"),INDIRECT(ADDRESS($H273,COLUMN())),0),0),IF($I273&gt;0,IF(AND(INDIRECT(ADDRESS($I273,44))=0,INDIRECT(ADDRESS($I273,38))&lt;&gt;"UL"),INDIRECT(ADDRESS($I273,COLUMN())),0),0),IF($J273&gt;0,IF(AND(INDIRECT(ADDRESS($J273,44))=0,INDIRECT(ADDRESS($J273,38))&lt;&gt;"UL"),INDIRECT(ADDRESS($J273,COLUMN())),0),0),IF($K273&gt;0,IF(AND(INDIRECT(ADDRESS($K273,44))=0,INDIRECT(ADDRESS($K273,38))&lt;&gt;"UL"),INDIRECT(ADDRESS($K273,COLUMN())),0),0),IF($L273&gt;0,IF(AND(INDIRECT(ADDRESS($L273,44))=0,INDIRECT(ADDRESS($L273,38))&lt;&gt;"UL"),INDIRECT(ADDRESS($L273,COLUMN())),0),0),IF($M273&gt;0,IF(AND(INDIRECT(ADDRESS($M273,44))=0,INDIRECT(ADDRESS($M273,38))&lt;&gt;"UL"),INDIRECT(ADDRESS($M273,COLUMN())),0),0))</f>
        <v>0.58271604938271604</v>
      </c>
      <c r="CE273" s="57" cm="1">
        <f t="array" aca="1" ref="CE273" ca="1">SUM(IF($C273&gt;0,IF(AND(INDIRECT(ADDRESS($C273,44))=0,INDIRECT(ADDRESS($C273,38))&lt;&gt;"UL"),INDIRECT(ADDRESS($C273,COLUMN())),0),0),IF($D273&gt;0,IF(AND(INDIRECT(ADDRESS($D273,44))=0,INDIRECT(ADDRESS($D273,38))&lt;&gt;"UL"),INDIRECT(ADDRESS($D273,COLUMN())),0),0),IF($E273&gt;0,IF(AND(INDIRECT(ADDRESS($E273,44))=0,INDIRECT(ADDRESS($E273,38))&lt;&gt;"UL"),INDIRECT(ADDRESS($E273,COLUMN())),0),0),IF($F273&gt;0,IF(AND(INDIRECT(ADDRESS($F273,44))=0,INDIRECT(ADDRESS($F273,38))&lt;&gt;"UL"),INDIRECT(ADDRESS($F273,COLUMN())),0),0),IF($G273&gt;0,IF(AND(INDIRECT(ADDRESS($G273,44))=0,INDIRECT(ADDRESS($G273,38))&lt;&gt;"UL"),INDIRECT(ADDRESS($G273,COLUMN())),0),0),IF($H273&gt;0,IF(AND(INDIRECT(ADDRESS($H273,44))=0,INDIRECT(ADDRESS($H273,38))&lt;&gt;"UL"),INDIRECT(ADDRESS($H273,COLUMN())),0),0),IF($I273&gt;0,IF(AND(INDIRECT(ADDRESS($I273,44))=0,INDIRECT(ADDRESS($I273,38))&lt;&gt;"UL"),INDIRECT(ADDRESS($I273,COLUMN())),0),0),IF($J273&gt;0,IF(AND(INDIRECT(ADDRESS($J273,44))=0,INDIRECT(ADDRESS($J273,38))&lt;&gt;"UL"),INDIRECT(ADDRESS($J273,COLUMN())),0),0),IF($K273&gt;0,IF(AND(INDIRECT(ADDRESS($K273,44))=0,INDIRECT(ADDRESS($K273,38))&lt;&gt;"UL"),INDIRECT(ADDRESS($K273,COLUMN())),0),0),IF($L273&gt;0,IF(AND(INDIRECT(ADDRESS($L273,44))=0,INDIRECT(ADDRESS($L273,38))&lt;&gt;"UL"),INDIRECT(ADDRESS($L273,COLUMN())),0),0),IF($M273&gt;0,IF(AND(INDIRECT(ADDRESS($M273,44))=0,INDIRECT(ADDRESS($M273,38))&lt;&gt;"UL"),INDIRECT(ADDRESS($M273,COLUMN())),0),0))</f>
        <v>1.0172839506172839</v>
      </c>
      <c r="CF273" s="57">
        <f t="shared" ca="1" si="204"/>
        <v>0.58271604938271604</v>
      </c>
      <c r="CG273" s="57">
        <f t="shared" ca="1" si="205"/>
        <v>4.056632405495721</v>
      </c>
      <c r="CH273" s="57">
        <f t="shared" ca="1" si="206"/>
        <v>0.12676976267174128</v>
      </c>
      <c r="CI273" s="19">
        <f t="shared" ca="1" si="207"/>
        <v>15.760726547894127</v>
      </c>
      <c r="CJ273" s="19"/>
      <c r="CK273" s="57" cm="1">
        <f t="array" aca="1" ref="CK273" ca="1">IF(AU273="S", SUM(IF($C273&gt;0,IF(INDIRECT(ADDRESS($C273,43))&lt;&gt;1,INDIRECT(ADDRESS($C273,48)),0),0), IF($D273&gt;0,IF(INDIRECT(ADDRESS($D273,43))&lt;&gt;1,INDIRECT(ADDRESS($D273,48)),0),0), IF($E273&gt;0,IF(INDIRECT(ADDRESS($E273,43))&lt;&gt;1,INDIRECT(ADDRESS($E273,48)),0),0), IF($F273&gt;0,IF(INDIRECT(ADDRESS($F273,43))&lt;&gt;1,INDIRECT(ADDRESS($F273,48)),0),0), IF($G273&gt;0,IF(INDIRECT(ADDRESS($G273,43))&lt;&gt;1,INDIRECT(ADDRESS($G273,48)),0),0), IF($H273&gt;0,IF(INDIRECT(ADDRESS($H273,43))&lt;&gt;1,INDIRECT(ADDRESS($H273,48)),0),0), IF($I273&gt;0,IF(INDIRECT(ADDRESS($I273,43))&lt;&gt;1,INDIRECT(ADDRESS($I273,48)),0),0), IF($J273&gt;0,IF(INDIRECT(ADDRESS($J273,43))&lt;&gt;1,INDIRECT(ADDRESS($J273,48)),0),0), IF($K273&gt;0,IF(INDIRECT(ADDRESS($K273,43))&lt;&gt;1,INDIRECT(ADDRESS($K273,48)),0),0), IF($L273&gt;0,IF(INDIRECT(ADDRESS($L273,43))&lt;&gt;1,INDIRECT(ADDRESS($L273,48)),0),0), IF($M273&gt;0,IF(INDIRECT(ADDRESS($M273,43))&lt;&gt;1,INDIRECT(ADDRESS($M273,48)),0),0)), IF(AU273="L",SUM(IF($C273&gt;0,IF(INDIRECT(ADDRESS($C273,43))&lt;&gt;1,INDIRECT(ADDRESS($C273,50)),0),0), IF($D273&gt;0,IF(INDIRECT(ADDRESS($D273,43))&lt;&gt;1,INDIRECT(ADDRESS($D273,50)),0),0), IF($E273&gt;0,IF(INDIRECT(ADDRESS($E273,43))&lt;&gt;1,INDIRECT(ADDRESS($E273,50)),0),0), IF($F273&gt;0,IF(INDIRECT(ADDRESS($F273,43))&lt;&gt;1,INDIRECT(ADDRESS($F273,50)),0),0), IF($G273&gt;0,IF(INDIRECT(ADDRESS($G273,43))&lt;&gt;1,INDIRECT(ADDRESS($G273,50)),0),0), IF($G273&gt;0,IF(INDIRECT(ADDRESS($G273,43))&lt;&gt;1,INDIRECT(ADDRESS($G273,50)),0),0), IF($H273&gt;0,IF(INDIRECT(ADDRESS($H273,43))&lt;&gt;1,INDIRECT(ADDRESS($H273,50)),0),0), IF($I273&gt;0,IF(INDIRECT(ADDRESS($I273,43))&lt;&gt;1,INDIRECT(ADDRESS($I273,50)),0),0), IF($J273&gt;0,IF(INDIRECT(ADDRESS($J273,43))&lt;&gt;1,INDIRECT(ADDRESS($J273,50)),0),0), IF($K273&gt;0,IF(INDIRECT(ADDRESS($K273,43))&lt;&gt;1,INDIRECT(ADDRESS($K273,50)),0),0), IF($L273&gt;0,IF(INDIRECT(ADDRESS($L273,43))&lt;&gt;1,INDIRECT(ADDRESS($L273,50)),0),0), IF($M273&gt;0,IF(INDIRECT(ADDRESS($M273,43))&lt;&gt;1,INDIRECT(ADDRESS($M273,50)),0),0)), SUM(IF($C273&gt;0,IF(INDIRECT(ADDRESS($C273,43))&lt;&gt;1,INDIRECT(ADDRESS($C273,49)),0),0), IF($D273&gt;0,IF(INDIRECT(ADDRESS($D273,43))&lt;&gt;1,INDIRECT(ADDRESS($D273,49)),0),0), IF($E273&gt;0,IF(INDIRECT(ADDRESS($E273,43))&lt;&gt;1,INDIRECT(ADDRESS($E273,49)),0),0), IF($F273&gt;0,IF(INDIRECT(ADDRESS($F273,43))&lt;&gt;1,INDIRECT(ADDRESS($F273,49)),0),0), IF($G273&gt;0,IF(INDIRECT(ADDRESS($G273,43))&lt;&gt;1,INDIRECT(ADDRESS($G273,49)),0),0), IF($G273&gt;0,IF(INDIRECT(ADDRESS($G273,43))&lt;&gt;1,INDIRECT(ADDRESS($G273,49)),0),0), IF($H273&gt;0,IF(INDIRECT(ADDRESS($H273,43))&lt;&gt;1,INDIRECT(ADDRESS($H273,49)),0),0), IF($I273&gt;0,IF(INDIRECT(ADDRESS($I273,43))&lt;&gt;1,INDIRECT(ADDRESS($I273,49)),0),0), IF($J273&gt;0,IF(INDIRECT(ADDRESS($J273,43))&lt;&gt;1,INDIRECT(ADDRESS($J273,49)),0),0), IF($K273&gt;0,IF(INDIRECT(ADDRESS($K273,43))&lt;&gt;1,INDIRECT(ADDRESS($K273,49)),0),0), IF($L273&gt;0,IF(INDIRECT(ADDRESS($L273,43))&lt;&gt;1,INDIRECT(ADDRESS($L273,49)),0),0), IF($M273&gt;0,IF(INDIRECT(ADDRESS($M273,43))&lt;&gt;1,INDIRECT(ADDRESS($M273,49)),0),0))))</f>
        <v>3.7777777777777781</v>
      </c>
      <c r="CL273" s="57" cm="1">
        <f t="array" aca="1" ref="CL273" ca="1">SUM(IF($C273&gt;0,IF(INDIRECT(ADDRESS($C273,44))=1,INDIRECT(ADDRESS($C273,90)),0),0), IF($D273&gt;0,IF(INDIRECT(ADDRESS($D273,44))=1,INDIRECT(ADDRESS($D273,90)),0),0), IF($E273&gt;0,IF(INDIRECT(ADDRESS($E273,44))=1,INDIRECT(ADDRESS($E273,90)),0),0), IF($F273&gt;0,IF(INDIRECT(ADDRESS($F273,44))=1,INDIRECT(ADDRESS($F273,90)),0),0), IF($G273&gt;0,IF(INDIRECT(ADDRESS($G273,44))=1,INDIRECT(ADDRESS($G273,90)),0),0), IF($H273&gt;0,IF(INDIRECT(ADDRESS($H273,44))=1,INDIRECT(ADDRESS($H273,90)),0),0), IF($I273&gt;0,IF(INDIRECT(ADDRESS($I273,44))=1,INDIRECT(ADDRESS($I273,90)),0),0), IF($J273&gt;0,IF(INDIRECT(ADDRESS($J273,44))=1,INDIRECT(ADDRESS($J273,90)),0),0), IF($K273&gt;0,IF(INDIRECT(ADDRESS($K273,44))=1,INDIRECT(ADDRESS($K273,90)),0),0), IF($L273&gt;0,IF(INDIRECT(ADDRESS($L273,44))=1,INDIRECT(ADDRESS($L273,90)),0),0), IF($M273&gt;0,IF(INDIRECT(ADDRESS($M273,44))=1,INDIRECT(ADDRESS($M273,90)),0),0))</f>
        <v>0</v>
      </c>
      <c r="CM273" s="56">
        <f t="shared" ca="1" si="208"/>
        <v>0.98901189709678616</v>
      </c>
      <c r="CN273" s="59"/>
    </row>
    <row r="274" spans="1:92" x14ac:dyDescent="0.25">
      <c r="A274" s="52" t="s">
        <v>335</v>
      </c>
      <c r="B274" s="67">
        <v>212</v>
      </c>
      <c r="C274" s="67">
        <v>216</v>
      </c>
      <c r="D274" s="67">
        <v>224</v>
      </c>
      <c r="E274" s="67">
        <v>225</v>
      </c>
      <c r="F274" s="67">
        <v>226</v>
      </c>
      <c r="G274" s="67">
        <v>240</v>
      </c>
      <c r="H274" s="67"/>
      <c r="I274" s="67"/>
      <c r="J274" s="67"/>
      <c r="K274" s="67"/>
      <c r="L274" s="67"/>
      <c r="M274" s="67"/>
      <c r="N274" s="145">
        <f ca="1">2+SUM(INDIRECT(ADDRESS(B274,COLUMN())),IF(C274&gt;0,INDIRECT(ADDRESS(C274,COLUMN())),0),IF(D274&gt;0,INDIRECT(ADDRESS(D274,COLUMN())),0),IF(E274&gt;0,INDIRECT(ADDRESS(E274,COLUMN())),0),IF(F274&gt;0,INDIRECT(ADDRESS(F274,COLUMN())),0),IF(G274&gt;0,INDIRECT(ADDRESS(G274,COLUMN())),0),IF(H274&gt;0,INDIRECT(ADDRESS(H274,COLUMN())),0),IF(I274&gt;0,INDIRECT(ADDRESS(I274,COLUMN())),0),IF(J274&gt;0,INDIRECT(ADDRESS(J274,COLUMN())),0),IF(K274&gt;0,INDIRECT(ADDRESS(K274,COLUMN())),0),IF(L274&gt;0,INDIRECT(ADDRESS(L274,COLUMN())),0),IF(M274&gt;0,INDIRECT(ADDRESS(M274,COLUMN())),0))</f>
        <v>32</v>
      </c>
      <c r="O274" s="67" t="str" cm="1">
        <f t="array" aca="1" ref="O274" ca="1">INDIRECT(ADDRESS($B274,COLUMN()))</f>
        <v>Bomber</v>
      </c>
      <c r="P274" s="67" cm="1">
        <f t="array" aca="1" ref="P274" ca="1">INDIRECT(ADDRESS($B274,COLUMN()))</f>
        <v>6</v>
      </c>
      <c r="Q274" s="67" cm="1">
        <f t="array" aca="1" ref="Q274" ca="1">INDIRECT(ADDRESS($B274,COLUMN()))</f>
        <v>3</v>
      </c>
      <c r="R274" s="67" cm="1">
        <f t="array" aca="1" ref="R274" ca="1">INDIRECT(ADDRESS($B274,COLUMN()))</f>
        <v>0</v>
      </c>
      <c r="S274" s="67" cm="1">
        <f t="array" aca="1" ref="S274" ca="1">INDIRECT(ADDRESS($B274,COLUMN()))</f>
        <v>1</v>
      </c>
      <c r="T274" s="67" t="str" cm="1">
        <f t="array" aca="1" ref="T274" ca="1">INDIRECT(ADDRESS($B274,COLUMN()))</f>
        <v>1-3</v>
      </c>
      <c r="U274" s="67" cm="1">
        <f t="array" aca="1" ref="U274" ca="1">INDIRECT(ADDRESS($B274,COLUMN()))</f>
        <v>3</v>
      </c>
      <c r="V274" s="67" cm="1">
        <f t="array" aca="1" ref="V274" ca="1">INDIRECT(ADDRESS($B274,COLUMN()))</f>
        <v>0</v>
      </c>
      <c r="W274" s="67" cm="1">
        <f t="array" aca="1" ref="W274" ca="1">INDIRECT(ADDRESS($B274,COLUMN()))</f>
        <v>5</v>
      </c>
      <c r="X274" s="145">
        <v>3</v>
      </c>
      <c r="Y274" s="67" cm="1">
        <f t="array" aca="1" ref="Y274" ca="1">INDIRECT(ADDRESS($B274,COLUMN()))</f>
        <v>2</v>
      </c>
      <c r="Z274" s="67" cm="1">
        <f t="array" aca="1" ref="Z274" ca="1">INDIRECT(ADDRESS($B274,COLUMN()))</f>
        <v>4</v>
      </c>
      <c r="AA274" s="67" cm="1">
        <f t="array" aca="1" ref="AA274" ca="1">INDIRECT(ADDRESS($B274,COLUMN()))</f>
        <v>0</v>
      </c>
      <c r="AB274" s="56">
        <f t="shared" ca="1" si="209"/>
        <v>0.49103785828631286</v>
      </c>
      <c r="AC274" s="56">
        <f t="shared" ca="1" si="191"/>
        <v>0.51398788285688124</v>
      </c>
      <c r="AD274" s="56">
        <f t="shared" ca="1" si="192"/>
        <v>2.6816759105576415</v>
      </c>
      <c r="AF274" s="52"/>
      <c r="AG274" s="52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2"/>
      <c r="AU274" s="54" t="s">
        <v>33</v>
      </c>
      <c r="AV274" s="57" cm="1">
        <f t="array" aca="1" ref="AV274" ca="1">SUM(IF($C274&gt;0,IF(AND(INDIRECT(ADDRESS($C274,44))=0,INDIRECT(ADDRESS($C274,38))="UL",ISERROR(SEARCH("Rear",INDIRECT(ADDRESS($C274,33)))),ISERROR(SEARCH("Side",INDIRECT(ADDRESS($C274,33))))),INDIRECT(ADDRESS($C274,COLUMN())),0),0),IF($D274&gt;0,IF(AND(INDIRECT(ADDRESS($D274,44))=0,INDIRECT(ADDRESS($D274,38))="UL",ISERROR(SEARCH("Rear",INDIRECT(ADDRESS($D274,33)))),ISERROR(SEARCH("Side",INDIRECT(ADDRESS($D274,33))))),INDIRECT(ADDRESS($D274,COLUMN())),0),0),IF($E274&gt;0,IF(AND(INDIRECT(ADDRESS($E274,44))=0,INDIRECT(ADDRESS($E274,38))="UL",ISERROR(SEARCH("Rear",INDIRECT(ADDRESS($E274,33)))),ISERROR(SEARCH("Side",INDIRECT(ADDRESS($E274,33))))),INDIRECT(ADDRESS($E274,COLUMN())),0),0),IF($F274&gt;0,IF(AND(INDIRECT(ADDRESS($F274,44))=0,INDIRECT(ADDRESS($F274,38))="UL",ISERROR(SEARCH("Rear",INDIRECT(ADDRESS($F274,33)))),ISERROR(SEARCH("Side",INDIRECT(ADDRESS($F274,33))))),INDIRECT(ADDRESS($F274,COLUMN())),0),0),IF($G274&gt;0,IF(AND(INDIRECT(ADDRESS($G274,44))=0,INDIRECT(ADDRESS($G274,38))="UL",ISERROR(SEARCH("Rear",INDIRECT(ADDRESS($G274,33)))),ISERROR(SEARCH("Side",INDIRECT(ADDRESS($G274,33))))),INDIRECT(ADDRESS($G274,COLUMN())),0),0),IF($H274&gt;0,IF(AND(INDIRECT(ADDRESS($H274,44))=0,INDIRECT(ADDRESS($H274,38))="UL",ISERROR(SEARCH("Rear",INDIRECT(ADDRESS($H274,33)))),ISERROR(SEARCH("Side",INDIRECT(ADDRESS($H274,33))))),INDIRECT(ADDRESS($H274,COLUMN())),0),0),IF($I274&gt;0,IF(AND(INDIRECT(ADDRESS($I274,44))=0,INDIRECT(ADDRESS($I274,38))="UL",ISERROR(SEARCH("Rear",INDIRECT(ADDRESS($I274,33)))),ISERROR(SEARCH("Side",INDIRECT(ADDRESS($I274,33))))),INDIRECT(ADDRESS($I274,COLUMN())),0),0),IF($J274&gt;0,IF(AND(INDIRECT(ADDRESS($J274,44))=0,INDIRECT(ADDRESS($J274,38))="UL",ISERROR(SEARCH("Rear",INDIRECT(ADDRESS($J274,33)))),ISERROR(SEARCH("Side",INDIRECT(ADDRESS($J274,33))))),INDIRECT(ADDRESS($J274,COLUMN())),0),0),IF($K274&gt;0,IF(AND(INDIRECT(ADDRESS($K274,44))=0,INDIRECT(ADDRESS($K274,38))="UL",ISERROR(SEARCH("Rear",INDIRECT(ADDRESS($K274,33)))),ISERROR(SEARCH("Side",INDIRECT(ADDRESS($K274,33))))),INDIRECT(ADDRESS($K274,COLUMN())),0),0),IF($L274&gt;0,IF(AND(INDIRECT(ADDRESS($L274,44))=0,INDIRECT(ADDRESS($L274,38))="UL",ISERROR(SEARCH("Rear",INDIRECT(ADDRESS($L274,33)))),ISERROR(SEARCH("Side",INDIRECT(ADDRESS($L274,33))))),INDIRECT(ADDRESS($L274,COLUMN())),0),0),IF($M274&gt;0,IF(AND(INDIRECT(ADDRESS($M274,44))=0,INDIRECT(ADDRESS($M274,38))="UL",ISERROR(SEARCH("Rear",INDIRECT(ADDRESS($M274,33)))),ISERROR(SEARCH("Side",INDIRECT(ADDRESS($M274,33))))),INDIRECT(ADDRESS($M274,COLUMN())),0),0))</f>
        <v>1.1111111111111112</v>
      </c>
      <c r="AW274" s="57" cm="1">
        <f t="array" aca="1" ref="AW274" ca="1">SUM(IF($C274&gt;0,IF(AND(INDIRECT(ADDRESS($C274,44))=0,INDIRECT(ADDRESS($C274,38))="UL",ISERROR(SEARCH("Rear",INDIRECT(ADDRESS($C274,33)))),ISERROR(SEARCH("Side",INDIRECT(ADDRESS($C274,33))))),INDIRECT(ADDRESS($C274,COLUMN())),0),0),IF($D274&gt;0,IF(AND(INDIRECT(ADDRESS($D274,44))=0,INDIRECT(ADDRESS($D274,38))="UL",ISERROR(SEARCH("Rear",INDIRECT(ADDRESS($D274,33)))),ISERROR(SEARCH("Side",INDIRECT(ADDRESS($D274,33))))),INDIRECT(ADDRESS($D274,COLUMN())),0),0),IF($E274&gt;0,IF(AND(INDIRECT(ADDRESS($E274,44))=0,INDIRECT(ADDRESS($E274,38))="UL",ISERROR(SEARCH("Rear",INDIRECT(ADDRESS($E274,33)))),ISERROR(SEARCH("Side",INDIRECT(ADDRESS($E274,33))))),INDIRECT(ADDRESS($E274,COLUMN())),0),0),IF($F274&gt;0,IF(AND(INDIRECT(ADDRESS($F274,44))=0,INDIRECT(ADDRESS($F274,38))="UL",ISERROR(SEARCH("Rear",INDIRECT(ADDRESS($F274,33)))),ISERROR(SEARCH("Side",INDIRECT(ADDRESS($F274,33))))),INDIRECT(ADDRESS($F274,COLUMN())),0),0),IF($G274&gt;0,IF(AND(INDIRECT(ADDRESS($G274,44))=0,INDIRECT(ADDRESS($G274,38))="UL",ISERROR(SEARCH("Rear",INDIRECT(ADDRESS($G274,33)))),ISERROR(SEARCH("Side",INDIRECT(ADDRESS($G274,33))))),INDIRECT(ADDRESS($G274,COLUMN())),0),0),IF($H274&gt;0,IF(AND(INDIRECT(ADDRESS($H274,44))=0,INDIRECT(ADDRESS($H274,38))="UL",ISERROR(SEARCH("Rear",INDIRECT(ADDRESS($H274,33)))),ISERROR(SEARCH("Side",INDIRECT(ADDRESS($H274,33))))),INDIRECT(ADDRESS($H274,COLUMN())),0),0),IF($I274&gt;0,IF(AND(INDIRECT(ADDRESS($I274,44))=0,INDIRECT(ADDRESS($I274,38))="UL",ISERROR(SEARCH("Rear",INDIRECT(ADDRESS($I274,33)))),ISERROR(SEARCH("Side",INDIRECT(ADDRESS($I274,33))))),INDIRECT(ADDRESS($I274,COLUMN())),0),0),IF($J274&gt;0,IF(AND(INDIRECT(ADDRESS($J274,44))=0,INDIRECT(ADDRESS($J274,38))="UL",ISERROR(SEARCH("Rear",INDIRECT(ADDRESS($J274,33)))),ISERROR(SEARCH("Side",INDIRECT(ADDRESS($J274,33))))),INDIRECT(ADDRESS($J274,COLUMN())),0),0),IF($K274&gt;0,IF(AND(INDIRECT(ADDRESS($K274,44))=0,INDIRECT(ADDRESS($K274,38))="UL",ISERROR(SEARCH("Rear",INDIRECT(ADDRESS($K274,33)))),ISERROR(SEARCH("Side",INDIRECT(ADDRESS($K274,33))))),INDIRECT(ADDRESS($K274,COLUMN())),0),0),IF($L274&gt;0,IF(AND(INDIRECT(ADDRESS($L274,44))=0,INDIRECT(ADDRESS($L274,38))="UL",ISERROR(SEARCH("Rear",INDIRECT(ADDRESS($L274,33)))),ISERROR(SEARCH("Side",INDIRECT(ADDRESS($L274,33))))),INDIRECT(ADDRESS($L274,COLUMN())),0),0),IF($M274&gt;0,IF(AND(INDIRECT(ADDRESS($M274,44))=0,INDIRECT(ADDRESS($M274,38))="UL",ISERROR(SEARCH("Rear",INDIRECT(ADDRESS($M274,33)))),ISERROR(SEARCH("Side",INDIRECT(ADDRESS($M274,33))))),INDIRECT(ADDRESS($M274,COLUMN())),0),0))</f>
        <v>0.66666666666666663</v>
      </c>
      <c r="AX274" s="57" cm="1">
        <f t="array" aca="1" ref="AX274" ca="1">SUM(IF($C274&gt;0,IF(AND(INDIRECT(ADDRESS($C274,44))=0,INDIRECT(ADDRESS($C274,38))="UL",ISERROR(SEARCH("Rear",INDIRECT(ADDRESS($C274,33)))),ISERROR(SEARCH("Side",INDIRECT(ADDRESS($C274,33))))),INDIRECT(ADDRESS($C274,COLUMN())),0),0),IF($D274&gt;0,IF(AND(INDIRECT(ADDRESS($D274,44))=0,INDIRECT(ADDRESS($D274,38))="UL",ISERROR(SEARCH("Rear",INDIRECT(ADDRESS($D274,33)))),ISERROR(SEARCH("Side",INDIRECT(ADDRESS($D274,33))))),INDIRECT(ADDRESS($D274,COLUMN())),0),0),IF($E274&gt;0,IF(AND(INDIRECT(ADDRESS($E274,44))=0,INDIRECT(ADDRESS($E274,38))="UL",ISERROR(SEARCH("Rear",INDIRECT(ADDRESS($E274,33)))),ISERROR(SEARCH("Side",INDIRECT(ADDRESS($E274,33))))),INDIRECT(ADDRESS($E274,COLUMN())),0),0),IF($F274&gt;0,IF(AND(INDIRECT(ADDRESS($F274,44))=0,INDIRECT(ADDRESS($F274,38))="UL",ISERROR(SEARCH("Rear",INDIRECT(ADDRESS($F274,33)))),ISERROR(SEARCH("Side",INDIRECT(ADDRESS($F274,33))))),INDIRECT(ADDRESS($F274,COLUMN())),0),0),IF($G274&gt;0,IF(AND(INDIRECT(ADDRESS($G274,44))=0,INDIRECT(ADDRESS($G274,38))="UL",ISERROR(SEARCH("Rear",INDIRECT(ADDRESS($G274,33)))),ISERROR(SEARCH("Side",INDIRECT(ADDRESS($G274,33))))),INDIRECT(ADDRESS($G274,COLUMN())),0),0),IF($H274&gt;0,IF(AND(INDIRECT(ADDRESS($H274,44))=0,INDIRECT(ADDRESS($H274,38))="UL",ISERROR(SEARCH("Rear",INDIRECT(ADDRESS($H274,33)))),ISERROR(SEARCH("Side",INDIRECT(ADDRESS($H274,33))))),INDIRECT(ADDRESS($H274,COLUMN())),0),0),IF($I274&gt;0,IF(AND(INDIRECT(ADDRESS($I274,44))=0,INDIRECT(ADDRESS($I274,38))="UL",ISERROR(SEARCH("Rear",INDIRECT(ADDRESS($I274,33)))),ISERROR(SEARCH("Side",INDIRECT(ADDRESS($I274,33))))),INDIRECT(ADDRESS($I274,COLUMN())),0),0),IF($J274&gt;0,IF(AND(INDIRECT(ADDRESS($J274,44))=0,INDIRECT(ADDRESS($J274,38))="UL",ISERROR(SEARCH("Rear",INDIRECT(ADDRESS($J274,33)))),ISERROR(SEARCH("Side",INDIRECT(ADDRESS($J274,33))))),INDIRECT(ADDRESS($J274,COLUMN())),0),0),IF($K274&gt;0,IF(AND(INDIRECT(ADDRESS($K274,44))=0,INDIRECT(ADDRESS($K274,38))="UL",ISERROR(SEARCH("Rear",INDIRECT(ADDRESS($K274,33)))),ISERROR(SEARCH("Side",INDIRECT(ADDRESS($K274,33))))),INDIRECT(ADDRESS($K274,COLUMN())),0),0),IF($L274&gt;0,IF(AND(INDIRECT(ADDRESS($L274,44))=0,INDIRECT(ADDRESS($L274,38))="UL",ISERROR(SEARCH("Rear",INDIRECT(ADDRESS($L274,33)))),ISERROR(SEARCH("Side",INDIRECT(ADDRESS($L274,33))))),INDIRECT(ADDRESS($L274,COLUMN())),0),0),IF($M274&gt;0,IF(AND(INDIRECT(ADDRESS($M274,44))=0,INDIRECT(ADDRESS($M274,38))="UL",ISERROR(SEARCH("Rear",INDIRECT(ADDRESS($M274,33)))),ISERROR(SEARCH("Side",INDIRECT(ADDRESS($M274,33))))),INDIRECT(ADDRESS($M274,COLUMN())),0),0))</f>
        <v>0</v>
      </c>
      <c r="AY274" s="58">
        <f t="shared" ca="1" si="193"/>
        <v>1.1111111111111112</v>
      </c>
      <c r="AZ274" s="58">
        <f t="shared" ca="1" si="194"/>
        <v>0.59259259259259256</v>
      </c>
      <c r="BA274" s="58" cm="1">
        <f t="array" aca="1" ref="BA274" ca="1">SUM(IF($C274&gt;0,IF(AND(INDIRECT(ADDRESS($C274,44))=0,INDIRECT(ADDRESS($C274,38))="UL"),INDIRECT(ADDRESS($C274,COLUMN())),0),0),IF($D274&gt;0,IF(AND(INDIRECT(ADDRESS($D274,44))=0,INDIRECT(ADDRESS($D274,38))="UL"),INDIRECT(ADDRESS($D274,COLUMN())),0),0),IF($E274&gt;0,IF(AND(INDIRECT(ADDRESS($E274,44))=0,INDIRECT(ADDRESS($E274,38))="UL"),INDIRECT(ADDRESS($E274,COLUMN())),0),0),IF($F274&gt;0,IF(AND(INDIRECT(ADDRESS($F274,44))=0,INDIRECT(ADDRESS($F274,38))="UL"),INDIRECT(ADDRESS($F274,COLUMN())),0),0),IF($G274&gt;0,IF(AND(INDIRECT(ADDRESS($G274,44))=0,INDIRECT(ADDRESS($G274,38))="UL"),INDIRECT(ADDRESS($G274,COLUMN())),0),0),IF($H274&gt;0,IF(AND(INDIRECT(ADDRESS($H274,44))=0,INDIRECT(ADDRESS($H274,38))="UL"),INDIRECT(ADDRESS($H274,COLUMN())),0),0),IF($I274&gt;0,IF(AND(INDIRECT(ADDRESS($I274,44))=0,INDIRECT(ADDRESS($I274,38))="UL"),INDIRECT(ADDRESS($I274,COLUMN())),0),0),IF($J274&gt;0,IF(AND(INDIRECT(ADDRESS($J274,44))=0,INDIRECT(ADDRESS($J274,38))="UL"),INDIRECT(ADDRESS($J274,COLUMN())),0),0),IF($K274&gt;0,IF(AND(INDIRECT(ADDRESS($K274,44))=0,INDIRECT(ADDRESS($K274,38))="UL"),INDIRECT(ADDRESS($K274,COLUMN())),0),0),IF($L274&gt;0,IF(AND(INDIRECT(ADDRESS($L274,44))=0,INDIRECT(ADDRESS($L274,38))="UL"),INDIRECT(ADDRESS($L274,COLUMN())),0),0),IF($M274&gt;0,IF(AND(INDIRECT(ADDRESS($M274,44))=0,INDIRECT(ADDRESS($M274,38))="UL"),INDIRECT(ADDRESS($M274,COLUMN())),0),0))</f>
        <v>0.24268077601410934</v>
      </c>
      <c r="BB274" s="58" cm="1">
        <f t="array" aca="1" ref="BB274" ca="1">SUM(IF($C274&gt;0,IF(AND(INDIRECT(ADDRESS($C274,44))=0,INDIRECT(ADDRESS($C274,38))="UL"),INDIRECT(ADDRESS($C274,COLUMN())),0),0),IF($D274&gt;0,IF(AND(INDIRECT(ADDRESS($D274,44))=0,INDIRECT(ADDRESS($D274,38))="UL"),INDIRECT(ADDRESS($D274,COLUMN())),0),0),IF($E274&gt;0,IF(AND(INDIRECT(ADDRESS($E274,44))=0,INDIRECT(ADDRESS($E274,38))="UL"),INDIRECT(ADDRESS($E274,COLUMN())),0),0),IF($F274&gt;0,IF(AND(INDIRECT(ADDRESS($F274,44))=0,INDIRECT(ADDRESS($F274,38))="UL"),INDIRECT(ADDRESS($F274,COLUMN())),0),0),IF($G274&gt;0,IF(AND(INDIRECT(ADDRESS($G274,44))=0,INDIRECT(ADDRESS($G274,38))="UL"),INDIRECT(ADDRESS($G274,COLUMN())),0),0),IF($H274&gt;0,IF(AND(INDIRECT(ADDRESS($H274,44))=0,INDIRECT(ADDRESS($H274,38))="UL"),INDIRECT(ADDRESS($H274,COLUMN())),0),0),IF($I274&gt;0,IF(AND(INDIRECT(ADDRESS($I274,44))=0,INDIRECT(ADDRESS($I274,38))="UL"),INDIRECT(ADDRESS($I274,COLUMN())),0),0),IF($J274&gt;0,IF(AND(INDIRECT(ADDRESS($J274,44))=0,INDIRECT(ADDRESS($J274,38))="UL"),INDIRECT(ADDRESS($J274,COLUMN())),0),0),IF($K274&gt;0,IF(AND(INDIRECT(ADDRESS($K274,44))=0,INDIRECT(ADDRESS($K274,38))="UL"),INDIRECT(ADDRESS($K274,COLUMN())),0),0),IF($L274&gt;0,IF(AND(INDIRECT(ADDRESS($L274,44))=0,INDIRECT(ADDRESS($L274,38))="UL"),INDIRECT(ADDRESS($L274,COLUMN())),0),0),IF($M274&gt;0,IF(AND(INDIRECT(ADDRESS($M274,44))=0,INDIRECT(ADDRESS($M274,38))="UL"),INDIRECT(ADDRESS($M274,COLUMN())),0),0))</f>
        <v>0.3956261022927689</v>
      </c>
      <c r="BC274" s="58" cm="1">
        <f t="array" aca="1" ref="BC274" ca="1">SUM(IF($C274&gt;0,IF(AND(INDIRECT(ADDRESS($C274,44))=0,INDIRECT(ADDRESS($C274,38))="UL"),INDIRECT(ADDRESS($C274,COLUMN())),0),0),IF($D274&gt;0,IF(AND(INDIRECT(ADDRESS($D274,44))=0,INDIRECT(ADDRESS($D274,38))="UL"),INDIRECT(ADDRESS($D274,COLUMN())),0),0),IF($E274&gt;0,IF(AND(INDIRECT(ADDRESS($E274,44))=0,INDIRECT(ADDRESS($E274,38))="UL"),INDIRECT(ADDRESS($E274,COLUMN())),0),0),IF($F274&gt;0,IF(AND(INDIRECT(ADDRESS($F274,44))=0,INDIRECT(ADDRESS($F274,38))="UL"),INDIRECT(ADDRESS($F274,COLUMN())),0),0),IF($G274&gt;0,IF(AND(INDIRECT(ADDRESS($G274,44))=0,INDIRECT(ADDRESS($G274,38))="UL"),INDIRECT(ADDRESS($G274,COLUMN())),0),0),IF($H274&gt;0,IF(AND(INDIRECT(ADDRESS($H274,44))=0,INDIRECT(ADDRESS($H274,38))="UL"),INDIRECT(ADDRESS($H274,COLUMN())),0),0),IF($I274&gt;0,IF(AND(INDIRECT(ADDRESS($I274,44))=0,INDIRECT(ADDRESS($I274,38))="UL"),INDIRECT(ADDRESS($I274,COLUMN())),0),0),IF($J274&gt;0,IF(AND(INDIRECT(ADDRESS($J274,44))=0,INDIRECT(ADDRESS($J274,38))="UL"),INDIRECT(ADDRESS($J274,COLUMN())),0),0),IF($K274&gt;0,IF(AND(INDIRECT(ADDRESS($K274,44))=0,INDIRECT(ADDRESS($K274,38))="UL"),INDIRECT(ADDRESS($K274,COLUMN())),0),0),IF($L274&gt;0,IF(AND(INDIRECT(ADDRESS($L274,44))=0,INDIRECT(ADDRESS($L274,38))="UL"),INDIRECT(ADDRESS($L274,COLUMN())),0),0),IF($M274&gt;0,IF(AND(INDIRECT(ADDRESS($M274,44))=0,INDIRECT(ADDRESS($M274,38))="UL"),INDIRECT(ADDRESS($M274,COLUMN())),0),0))</f>
        <v>0.20289241622574952</v>
      </c>
      <c r="BD274" s="58" cm="1">
        <f t="array" aca="1" ref="BD274" ca="1">SUM(IF($C274&gt;0,IF(AND(INDIRECT(ADDRESS($C274,44))=0,INDIRECT(ADDRESS($C274,38))="UL"),INDIRECT(ADDRESS($C274,COLUMN())),0),0),IF($D274&gt;0,IF(AND(INDIRECT(ADDRESS($D274,44))=0,INDIRECT(ADDRESS($D274,38))="UL"),INDIRECT(ADDRESS($D274,COLUMN())),0),0),IF($E274&gt;0,IF(AND(INDIRECT(ADDRESS($E274,44))=0,INDIRECT(ADDRESS($E274,38))="UL"),INDIRECT(ADDRESS($E274,COLUMN())),0),0),IF($F274&gt;0,IF(AND(INDIRECT(ADDRESS($F274,44))=0,INDIRECT(ADDRESS($F274,38))="UL"),INDIRECT(ADDRESS($F274,COLUMN())),0),0),IF($G274&gt;0,IF(AND(INDIRECT(ADDRESS($G274,44))=0,INDIRECT(ADDRESS($G274,38))="UL"),INDIRECT(ADDRESS($G274,COLUMN())),0),0),IF($H274&gt;0,IF(AND(INDIRECT(ADDRESS($H274,44))=0,INDIRECT(ADDRESS($H274,38))="UL"),INDIRECT(ADDRESS($H274,COLUMN())),0),0),IF($I274&gt;0,IF(AND(INDIRECT(ADDRESS($I274,44))=0,INDIRECT(ADDRESS($I274,38))="UL"),INDIRECT(ADDRESS($I274,COLUMN())),0),0),IF($J274&gt;0,IF(AND(INDIRECT(ADDRESS($J274,44))=0,INDIRECT(ADDRESS($J274,38))="UL"),INDIRECT(ADDRESS($J274,COLUMN())),0),0),IF($K274&gt;0,IF(AND(INDIRECT(ADDRESS($K274,44))=0,INDIRECT(ADDRESS($K274,38))="UL"),INDIRECT(ADDRESS($K274,COLUMN())),0),0),IF($L274&gt;0,IF(AND(INDIRECT(ADDRESS($L274,44))=0,INDIRECT(ADDRESS($L274,38))="UL"),INDIRECT(ADDRESS($L274,COLUMN())),0),0),IF($M274&gt;0,IF(AND(INDIRECT(ADDRESS($M274,44))=0,INDIRECT(ADDRESS($M274,38))="UL"),INDIRECT(ADDRESS($M274,COLUMN())),0),0))</f>
        <v>0.41509700176366837</v>
      </c>
      <c r="BE274" s="57">
        <f t="shared" ca="1" si="195"/>
        <v>0.24268077601410934</v>
      </c>
      <c r="BF274" s="57" cm="1">
        <f t="array" aca="1" ref="BF274" ca="1">SUM(IF($C274&gt;0,IF(INDIRECT(ADDRESS($C274,45))=1,INDIRECT(ADDRESS($C274,52))*INDIRECT(ADDRESS($C274,42))/5,0),0), IF($D274&gt;0,IF(INDIRECT(ADDRESS($D274,45))=1,INDIRECT(ADDRESS($D274,52))*INDIRECT(ADDRESS($D274,42))/5,0),0), IF($E274&gt;0,IF(INDIRECT(ADDRESS($E274,45))=1,INDIRECT(ADDRESS($E274,52))*INDIRECT(ADDRESS($E274,42))/5,0),0), IF($F274&gt;0,IF(INDIRECT(ADDRESS($F274,45))=1,INDIRECT(ADDRESS($F274,52))*INDIRECT(ADDRESS($F274,42))/5,0),0), IF($G274&gt;0,IF(INDIRECT(ADDRESS($G274,45))=1,INDIRECT(ADDRESS($G274,52))*INDIRECT(ADDRESS($G274,42))/5,0),0), IF($H274&gt;0,IF(INDIRECT(ADDRESS($H274,45))=1,INDIRECT(ADDRESS($H274,52))*INDIRECT(ADDRESS($H274,42))/5,0),0)
)*$BF$296/100</f>
        <v>2.222222222222222E-2</v>
      </c>
      <c r="BG274" s="19">
        <v>1</v>
      </c>
      <c r="BH274" s="57" cm="1">
        <f t="array" aca="1" ref="BH274" ca="1">SUM(IF($C274&gt;0,IF(AND(INDIRECT(ADDRESS($C274,44))=0,INDIRECT(ADDRESS($C274,38))&lt;&gt;"UL"),INDIRECT(ADDRESS($C274,COLUMN()-12)),0),0), IF($D274&gt;0,IF(AND(INDIRECT(ADDRESS($D274,44))=0,INDIRECT(ADDRESS($D274,38))&lt;&gt;"UL"),INDIRECT(ADDRESS($D274,COLUMN()-12)),0),0), IF($E274&gt;0,IF(AND(INDIRECT(ADDRESS($E274,44))=0,INDIRECT(ADDRESS($E274,38))&lt;&gt;"UL"),INDIRECT(ADDRESS($E274,COLUMN()-12)),0),0), IF($F274&gt;0,IF(AND(INDIRECT(ADDRESS($F274,44))=0,INDIRECT(ADDRESS($F274,38))&lt;&gt;"UL"),INDIRECT(ADDRESS($F274,COLUMN()-12)),0),0), IF($G274&gt;0,IF(AND(INDIRECT(ADDRESS($G274,44))=0,INDIRECT(ADDRESS($G274,38))&lt;&gt;"UL"),INDIRECT(ADDRESS($G274,COLUMN()-12)),0),0), IF($H274&gt;0,IF(AND(INDIRECT(ADDRESS($H274,44))=0,INDIRECT(ADDRESS($H274,38))&lt;&gt;"UL"),INDIRECT(ADDRESS($H274,COLUMN()-12)),0),0), IF($I274&gt;0,IF(AND(INDIRECT(ADDRESS($I274,44))=0,INDIRECT(ADDRESS($I274,38))&lt;&gt;"UL"),INDIRECT(ADDRESS($I274,COLUMN()-12)),0),0), IF($J274&gt;0,IF(AND(INDIRECT(ADDRESS($J274,44))=0,INDIRECT(ADDRESS($J274,38))&lt;&gt;"UL"),INDIRECT(ADDRESS($J274,COLUMN()-12)),0),0), IF($K274&gt;0,IF(AND(INDIRECT(ADDRESS($K274,44))=0,INDIRECT(ADDRESS($K274,38))&lt;&gt;"UL"),INDIRECT(ADDRESS($K274,COLUMN()-12)),0),0), IF($L274&gt;0,IF(AND(INDIRECT(ADDRESS($L274,44))=0,INDIRECT(ADDRESS($L274,38))&lt;&gt;"UL"),INDIRECT(ADDRESS($L274,COLUMN()-12)),0),0), IF($M274&gt;0,IF(AND(INDIRECT(ADDRESS($M274,44))=0,INDIRECT(ADDRESS($M274,38))&lt;&gt;"UL"),INDIRECT(ADDRESS($M274,COLUMN()-12)),0),0))</f>
        <v>2.2222222222222223</v>
      </c>
      <c r="BI274" s="57" cm="1">
        <f t="array" aca="1" ref="BI274" ca="1">SUM(IF($C274&gt;0,IF(AND(INDIRECT(ADDRESS($C274,44))=0,INDIRECT(ADDRESS($C274,38))&lt;&gt;"UL"),INDIRECT(ADDRESS($C274,COLUMN()-12)),0),0), IF($D274&gt;0,IF(AND(INDIRECT(ADDRESS($D274,44))=0,INDIRECT(ADDRESS($D274,38))&lt;&gt;"UL"),INDIRECT(ADDRESS($D274,COLUMN()-12)),0),0), IF($E274&gt;0,IF(AND(INDIRECT(ADDRESS($E274,44))=0,INDIRECT(ADDRESS($E274,38))&lt;&gt;"UL"),INDIRECT(ADDRESS($E274,COLUMN()-12)),0),0), IF($F274&gt;0,IF(AND(INDIRECT(ADDRESS($F274,44))=0,INDIRECT(ADDRESS($F274,38))&lt;&gt;"UL"),INDIRECT(ADDRESS($F274,COLUMN()-12)),0),0), IF($G274&gt;0,IF(AND(INDIRECT(ADDRESS($G274,44))=0,INDIRECT(ADDRESS($G274,38))&lt;&gt;"UL"),INDIRECT(ADDRESS($G274,COLUMN()-12)),0),0), IF($H274&gt;0,IF(AND(INDIRECT(ADDRESS($H274,44))=0,INDIRECT(ADDRESS($H274,38))&lt;&gt;"UL"),INDIRECT(ADDRESS($H274,COLUMN()-12)),0),0), IF($I274&gt;0,IF(AND(INDIRECT(ADDRESS($I274,44))=0,INDIRECT(ADDRESS($I274,38))&lt;&gt;"UL"),INDIRECT(ADDRESS($I274,COLUMN()-12)),0),0), IF($J274&gt;0,IF(AND(INDIRECT(ADDRESS($J274,44))=0,INDIRECT(ADDRESS($J274,38))&lt;&gt;"UL"),INDIRECT(ADDRESS($J274,COLUMN()-12)),0),0), IF($K274&gt;0,IF(AND(INDIRECT(ADDRESS($K274,44))=0,INDIRECT(ADDRESS($K274,38))&lt;&gt;"UL"),INDIRECT(ADDRESS($K274,COLUMN()-12)),0),0), IF($L274&gt;0,IF(AND(INDIRECT(ADDRESS($L274,44))=0,INDIRECT(ADDRESS($L274,38))&lt;&gt;"UL"),INDIRECT(ADDRESS($L274,COLUMN()-12)),0),0), IF($M274&gt;0,IF(AND(INDIRECT(ADDRESS($M274,44))=0,INDIRECT(ADDRESS($M274,38))&lt;&gt;"UL"),INDIRECT(ADDRESS($M274,COLUMN()-12)),0),0))</f>
        <v>2.2222222222222223</v>
      </c>
      <c r="BJ274" s="57" cm="1">
        <f t="array" aca="1" ref="BJ274" ca="1">SUM(IF($C274&gt;0,IF(AND(INDIRECT(ADDRESS($C274,44))=0,INDIRECT(ADDRESS($C274,38))&lt;&gt;"UL"),INDIRECT(ADDRESS($C274,COLUMN()-12)),0),0), IF($D274&gt;0,IF(AND(INDIRECT(ADDRESS($D274,44))=0,INDIRECT(ADDRESS($D274,38))&lt;&gt;"UL"),INDIRECT(ADDRESS($D274,COLUMN()-12)),0),0), IF($E274&gt;0,IF(AND(INDIRECT(ADDRESS($E274,44))=0,INDIRECT(ADDRESS($E274,38))&lt;&gt;"UL"),INDIRECT(ADDRESS($E274,COLUMN()-12)),0),0), IF($F274&gt;0,IF(AND(INDIRECT(ADDRESS($F274,44))=0,INDIRECT(ADDRESS($F274,38))&lt;&gt;"UL"),INDIRECT(ADDRESS($F274,COLUMN()-12)),0),0), IF($G274&gt;0,IF(AND(INDIRECT(ADDRESS($G274,44))=0,INDIRECT(ADDRESS($G274,38))&lt;&gt;"UL"),INDIRECT(ADDRESS($G274,COLUMN()-12)),0),0), IF($H274&gt;0,IF(AND(INDIRECT(ADDRESS($H274,44))=0,INDIRECT(ADDRESS($H274,38))&lt;&gt;"UL"),INDIRECT(ADDRESS($H274,COLUMN()-12)),0),0), IF($I274&gt;0,IF(AND(INDIRECT(ADDRESS($I274,44))=0,INDIRECT(ADDRESS($I274,38))&lt;&gt;"UL"),INDIRECT(ADDRESS($I274,COLUMN()-12)),0),0), IF($J274&gt;0,IF(AND(INDIRECT(ADDRESS($J274,44))=0,INDIRECT(ADDRESS($J274,38))&lt;&gt;"UL"),INDIRECT(ADDRESS($J274,COLUMN()-12)),0),0), IF($K274&gt;0,IF(AND(INDIRECT(ADDRESS($K274,44))=0,INDIRECT(ADDRESS($K274,38))&lt;&gt;"UL"),INDIRECT(ADDRESS($K274,COLUMN()-12)),0),0), IF($L274&gt;0,IF(AND(INDIRECT(ADDRESS($L274,44))=0,INDIRECT(ADDRESS($L274,38))&lt;&gt;"UL"),INDIRECT(ADDRESS($L274,COLUMN()-12)),0),0), IF($M274&gt;0,IF(AND(INDIRECT(ADDRESS($M274,44))=0,INDIRECT(ADDRESS($M274,38))&lt;&gt;"UL"),INDIRECT(ADDRESS($M274,COLUMN()-12)),0),0))</f>
        <v>2.2222222222222223</v>
      </c>
      <c r="BK274" s="58">
        <f ca="1">IF(BG274="S",BH274,IF(BG274="MS",BI274,IF(BG274="ML",BI274,BJ274)))</f>
        <v>2.2222222222222223</v>
      </c>
      <c r="BL274" s="58">
        <f t="shared" ref="BL274:BL282" ca="1" si="212">SUM(BH274:BJ274)/3</f>
        <v>2.2222222222222223</v>
      </c>
      <c r="BM274" s="57" cm="1">
        <f t="array" aca="1" ref="BM274" ca="1">SUM(IF($C274&gt;0,IF(AND(INDIRECT(ADDRESS($C274,44))=0,INDIRECT(ADDRESS($C274,38))&lt;&gt;"UL"),INDIRECT(ADDRESS($C274,COLUMN()-12)),0),0), IF($D274&gt;0,IF(AND(INDIRECT(ADDRESS($D274,44))=0,INDIRECT(ADDRESS($D274,38))&lt;&gt;"UL"),INDIRECT(ADDRESS($D274,COLUMN()-12)),0),0), IF($E274&gt;0,IF(AND(INDIRECT(ADDRESS($E274,44))=0,INDIRECT(ADDRESS($E274,38))&lt;&gt;"UL"),INDIRECT(ADDRESS($E274,COLUMN()-12)),0),0), IF($F274&gt;0,IF(AND(INDIRECT(ADDRESS($F274,44))=0,INDIRECT(ADDRESS($F274,38))&lt;&gt;"UL"),INDIRECT(ADDRESS($F274,COLUMN()-12)),0),0), IF($G274&gt;0,IF(AND(INDIRECT(ADDRESS($G274,44))=0,INDIRECT(ADDRESS($G274,38))&lt;&gt;"UL"),INDIRECT(ADDRESS($G274,COLUMN()-12)),0),0), IF($H274&gt;0,IF(AND(INDIRECT(ADDRESS($H274,44))=0,INDIRECT(ADDRESS($H274,38))&lt;&gt;"UL"),INDIRECT(ADDRESS($H274,COLUMN()-12)),0),0), IF($I274&gt;0,IF(AND(INDIRECT(ADDRESS($I274,44))=0,INDIRECT(ADDRESS($I274,38))&lt;&gt;"UL"),INDIRECT(ADDRESS($I274,COLUMN()-12)),0),0), IF($J274&gt;0,IF(AND(INDIRECT(ADDRESS($J274,44))=0,INDIRECT(ADDRESS($J274,38))&lt;&gt;"UL"),INDIRECT(ADDRESS($J274,COLUMN()-12)),0),0), IF($K274&gt;0,IF(AND(INDIRECT(ADDRESS($K274,44))=0,INDIRECT(ADDRESS($K274,38))&lt;&gt;"UL"),INDIRECT(ADDRESS($K274,COLUMN()-11)),0),0), IF($L274&gt;0,IF(AND(INDIRECT(ADDRESS($L274,44))=0,INDIRECT(ADDRESS($L274,38))&lt;&gt;"UL"),INDIRECT(ADDRESS($L274,COLUMN()-11)),0),0), IF($M274&gt;0,IF(AND(INDIRECT(ADDRESS($M274,44))=0,INDIRECT(ADDRESS($M274,38))&lt;&gt;"UL"),INDIRECT(ADDRESS($M274,COLUMN()-11)),0),0))</f>
        <v>1.4222222222222223</v>
      </c>
      <c r="BN274" s="57" cm="1">
        <f t="array" aca="1" ref="BN274" ca="1">SUM(IF($C274&gt;0,IF(AND(INDIRECT(ADDRESS($C274,44))=0,INDIRECT(ADDRESS($C274,38))&lt;&gt;"UL"),INDIRECT(ADDRESS($C274,COLUMN()-12)),0),0), IF($D274&gt;0,IF(AND(INDIRECT(ADDRESS($D274,44))=0,INDIRECT(ADDRESS($D274,38))&lt;&gt;"UL"),INDIRECT(ADDRESS($D274,COLUMN()-12)),0),0), IF($E274&gt;0,IF(AND(INDIRECT(ADDRESS($E274,44))=0,INDIRECT(ADDRESS($E274,38))&lt;&gt;"UL"),INDIRECT(ADDRESS($E274,COLUMN()-12)),0),0), IF($F274&gt;0,IF(AND(INDIRECT(ADDRESS($F274,44))=0,INDIRECT(ADDRESS($F274,38))&lt;&gt;"UL"),INDIRECT(ADDRESS($F274,COLUMN()-12)),0),0), IF($G274&gt;0,IF(AND(INDIRECT(ADDRESS($G274,44))=0,INDIRECT(ADDRESS($G274,38))&lt;&gt;"UL"),INDIRECT(ADDRESS($G274,COLUMN()-12)),0),0), IF($H274&gt;0,IF(AND(INDIRECT(ADDRESS($H274,44))=0,INDIRECT(ADDRESS($H274,38))&lt;&gt;"UL"),INDIRECT(ADDRESS($H274,COLUMN()-12)),0),0), IF($I274&gt;0,IF(AND(INDIRECT(ADDRESS($I274,44))=0,INDIRECT(ADDRESS($I274,38))&lt;&gt;"UL"),INDIRECT(ADDRESS($I274,COLUMN()-12)),0),0), IF($J274&gt;0,IF(AND(INDIRECT(ADDRESS($J274,44))=0,INDIRECT(ADDRESS($J274,38))&lt;&gt;"UL"),INDIRECT(ADDRESS($J274,COLUMN()-12)),0),0), IF($K274&gt;0,IF(AND(INDIRECT(ADDRESS($K274,44))=0,INDIRECT(ADDRESS($K274,38))&lt;&gt;"UL"),INDIRECT(ADDRESS($K274,COLUMN()-11)),0),0), IF($L274&gt;0,IF(AND(INDIRECT(ADDRESS($L274,44))=0,INDIRECT(ADDRESS($L274,38))&lt;&gt;"UL"),INDIRECT(ADDRESS($L274,COLUMN()-11)),0),0), IF($M274&gt;0,IF(AND(INDIRECT(ADDRESS($M274,44))=0,INDIRECT(ADDRESS($M274,38))&lt;&gt;"UL"),INDIRECT(ADDRESS($M274,COLUMN()-11)),0),0))</f>
        <v>1.4222222222222223</v>
      </c>
      <c r="BO274" s="57" cm="1">
        <f t="array" aca="1" ref="BO274" ca="1">SUM(IF($C274&gt;0,IF(AND(INDIRECT(ADDRESS($C274,44))=0,INDIRECT(ADDRESS($C274,38))&lt;&gt;"UL"),INDIRECT(ADDRESS($C274,COLUMN()-12)),0),0), IF($D274&gt;0,IF(AND(INDIRECT(ADDRESS($D274,44))=0,INDIRECT(ADDRESS($D274,38))&lt;&gt;"UL"),INDIRECT(ADDRESS($D274,COLUMN()-12)),0),0), IF($E274&gt;0,IF(AND(INDIRECT(ADDRESS($E274,44))=0,INDIRECT(ADDRESS($E274,38))&lt;&gt;"UL"),INDIRECT(ADDRESS($E274,COLUMN()-12)),0),0), IF($F274&gt;0,IF(AND(INDIRECT(ADDRESS($F274,44))=0,INDIRECT(ADDRESS($F274,38))&lt;&gt;"UL"),INDIRECT(ADDRESS($F274,COLUMN()-12)),0),0), IF($G274&gt;0,IF(AND(INDIRECT(ADDRESS($G274,44))=0,INDIRECT(ADDRESS($G274,38))&lt;&gt;"UL"),INDIRECT(ADDRESS($G274,COLUMN()-12)),0),0), IF($H274&gt;0,IF(AND(INDIRECT(ADDRESS($H274,44))=0,INDIRECT(ADDRESS($H274,38))&lt;&gt;"UL"),INDIRECT(ADDRESS($H274,COLUMN()-12)),0),0), IF($I274&gt;0,IF(AND(INDIRECT(ADDRESS($I274,44))=0,INDIRECT(ADDRESS($I274,38))&lt;&gt;"UL"),INDIRECT(ADDRESS($I274,COLUMN()-12)),0),0), IF($J274&gt;0,IF(AND(INDIRECT(ADDRESS($J274,44))=0,INDIRECT(ADDRESS($J274,38))&lt;&gt;"UL"),INDIRECT(ADDRESS($J274,COLUMN()-12)),0),0), IF($K274&gt;0,IF(AND(INDIRECT(ADDRESS($K274,44))=0,INDIRECT(ADDRESS($K274,38))&lt;&gt;"UL"),INDIRECT(ADDRESS($K274,COLUMN()-11)),0),0), IF($L274&gt;0,IF(AND(INDIRECT(ADDRESS($L274,44))=0,INDIRECT(ADDRESS($L274,38))&lt;&gt;"UL"),INDIRECT(ADDRESS($L274,COLUMN()-11)),0),0), IF($M274&gt;0,IF(AND(INDIRECT(ADDRESS($M274,44))=0,INDIRECT(ADDRESS($M274,38))&lt;&gt;"UL"),INDIRECT(ADDRESS($M274,COLUMN()-11)),0),0))</f>
        <v>1.4222222222222223</v>
      </c>
      <c r="BP274" s="57" cm="1">
        <f t="array" aca="1" ref="BP274" ca="1">SUM(IF($C274&gt;0,IF(AND(INDIRECT(ADDRESS($C274,44))=0,INDIRECT(ADDRESS($C274,38))&lt;&gt;"UL"),INDIRECT(ADDRESS($C274,COLUMN()-12)),0),0), IF($D274&gt;0,IF(AND(INDIRECT(ADDRESS($D274,44))=0,INDIRECT(ADDRESS($D274,38))&lt;&gt;"UL"),INDIRECT(ADDRESS($D274,COLUMN()-12)),0),0), IF($E274&gt;0,IF(AND(INDIRECT(ADDRESS($E274,44))=0,INDIRECT(ADDRESS($E274,38))&lt;&gt;"UL"),INDIRECT(ADDRESS($E274,COLUMN()-12)),0),0), IF($F274&gt;0,IF(AND(INDIRECT(ADDRESS($F274,44))=0,INDIRECT(ADDRESS($F274,38))&lt;&gt;"UL"),INDIRECT(ADDRESS($F274,COLUMN()-12)),0),0), IF($G274&gt;0,IF(AND(INDIRECT(ADDRESS($G274,44))=0,INDIRECT(ADDRESS($G274,38))&lt;&gt;"UL"),INDIRECT(ADDRESS($G274,COLUMN()-12)),0),0), IF($H274&gt;0,IF(AND(INDIRECT(ADDRESS($H274,44))=0,INDIRECT(ADDRESS($H274,38))&lt;&gt;"UL"),INDIRECT(ADDRESS($H274,COLUMN()-12)),0),0), IF($I274&gt;0,IF(AND(INDIRECT(ADDRESS($I274,44))=0,INDIRECT(ADDRESS($I274,38))&lt;&gt;"UL"),INDIRECT(ADDRESS($I274,COLUMN()-12)),0),0), IF($J274&gt;0,IF(AND(INDIRECT(ADDRESS($J274,44))=0,INDIRECT(ADDRESS($J274,38))&lt;&gt;"UL"),INDIRECT(ADDRESS($J274,COLUMN()-12)),0),0), IF($K274&gt;0,IF(AND(INDIRECT(ADDRESS($K274,44))=0,INDIRECT(ADDRESS($K274,38))&lt;&gt;"UL"),INDIRECT(ADDRESS($K274,COLUMN()-11)),0),0), IF($L274&gt;0,IF(AND(INDIRECT(ADDRESS($L274,44))=0,INDIRECT(ADDRESS($L274,38))&lt;&gt;"UL"),INDIRECT(ADDRESS($L274,COLUMN()-11)),0),0), IF($M274&gt;0,IF(AND(INDIRECT(ADDRESS($M274,44))=0,INDIRECT(ADDRESS($M274,38))&lt;&gt;"UL"),INDIRECT(ADDRESS($M274,COLUMN()-11)),0),0))</f>
        <v>1.4222222222222223</v>
      </c>
      <c r="BQ274" s="57">
        <f ca="1">IF(BG274="S",BM274,IF(BG274="MS",BN274,IF(BG274="ML",BO274,BP274)))</f>
        <v>1.4222222222222223</v>
      </c>
      <c r="BR274" s="161">
        <f t="shared" ca="1" si="198"/>
        <v>85.242236475384743</v>
      </c>
      <c r="BS274" s="56"/>
      <c r="BT274" s="56">
        <f t="shared" ca="1" si="199"/>
        <v>3.6689893805042857</v>
      </c>
      <c r="BU274" s="89">
        <f t="shared" ca="1" si="200"/>
        <v>0.11465591814075893</v>
      </c>
      <c r="BV274" s="57" t="s">
        <v>33</v>
      </c>
      <c r="BW274" s="146" cm="1">
        <f t="array" aca="1" ref="BW274" ca="1">SUM(IF($C274&gt;0,IF(AND(INDIRECT(ADDRESS($C274,44))=0,INDIRECT(ADDRESS($C274,38))="UL",ISERROR(SEARCH("Rear",INDIRECT(ADDRESS($C274,33)))),ISERROR(SEARCH("Side",INDIRECT(ADDRESS($C274,33))))),INDIRECT(ADDRESS($C274,COLUMN())),0),0),IF($D274&gt;0,IF(AND(INDIRECT(ADDRESS($D274,44))=0,INDIRECT(ADDRESS($D274,38))="UL",ISERROR(SEARCH("Rear",INDIRECT(ADDRESS($D274,33)))),ISERROR(SEARCH("Side",INDIRECT(ADDRESS($D274,33))))),INDIRECT(ADDRESS($D274,COLUMN())),0),0),IF($E274&gt;0,IF(AND(INDIRECT(ADDRESS($E274,44))=0,INDIRECT(ADDRESS($E274,38))="UL",ISERROR(SEARCH("Rear",INDIRECT(ADDRESS($E274,33)))),ISERROR(SEARCH("Side",INDIRECT(ADDRESS($E274,33))))),INDIRECT(ADDRESS($E274,COLUMN())),0),0),IF($F274&gt;0,IF(AND(INDIRECT(ADDRESS($F274,44))=0,INDIRECT(ADDRESS($F274,38))="UL",ISERROR(SEARCH("Rear",INDIRECT(ADDRESS($F274,33)))),ISERROR(SEARCH("Side",INDIRECT(ADDRESS($F274,33))))),INDIRECT(ADDRESS($F274,COLUMN())),0),0),IF($G274&gt;0,IF(AND(INDIRECT(ADDRESS($G274,44))=0,INDIRECT(ADDRESS($G274,38))="UL",ISERROR(SEARCH("Rear",INDIRECT(ADDRESS($G274,33)))),ISERROR(SEARCH("Side",INDIRECT(ADDRESS($G274,33))))),INDIRECT(ADDRESS($G274,COLUMN())),0),0),IF($H274&gt;0,IF(AND(INDIRECT(ADDRESS($H274,44))=0,INDIRECT(ADDRESS($H274,38))="UL",ISERROR(SEARCH("Rear",INDIRECT(ADDRESS($H274,33)))),ISERROR(SEARCH("Side",INDIRECT(ADDRESS($H274,33))))),INDIRECT(ADDRESS($H274,COLUMN())),0),0),IF($I274&gt;0,IF(AND(INDIRECT(ADDRESS($I274,44))=0,INDIRECT(ADDRESS($I274,38))="UL",ISERROR(SEARCH("Rear",INDIRECT(ADDRESS($I274,33)))),ISERROR(SEARCH("Side",INDIRECT(ADDRESS($I274,33))))),INDIRECT(ADDRESS($I274,COLUMN())),0),0),IF($J274&gt;0,IF(AND(INDIRECT(ADDRESS($J274,44))=0,INDIRECT(ADDRESS($J274,38))="UL",ISERROR(SEARCH("Rear",INDIRECT(ADDRESS($J274,33)))),ISERROR(SEARCH("Side",INDIRECT(ADDRESS($J274,33))))),INDIRECT(ADDRESS($J274,COLUMN())),0),0),IF($K274&gt;0,IF(AND(INDIRECT(ADDRESS($K274,44))=0,INDIRECT(ADDRESS($K274,38))="UL",ISERROR(SEARCH("Rear",INDIRECT(ADDRESS($K274,33)))),ISERROR(SEARCH("Side",INDIRECT(ADDRESS($K274,33))))),INDIRECT(ADDRESS($K274,COLUMN())),0),0),IF($L274&gt;0,IF(AND(INDIRECT(ADDRESS($L274,44))=0,INDIRECT(ADDRESS($L274,38))="UL",ISERROR(SEARCH("Rear",INDIRECT(ADDRESS($L274,33)))),ISERROR(SEARCH("Side",INDIRECT(ADDRESS($L274,33))))),INDIRECT(ADDRESS($L274,COLUMN())),0),0),IF($M274&gt;0,IF(AND(INDIRECT(ADDRESS($M274,44))=0,INDIRECT(ADDRESS($M274,38))="UL",ISERROR(SEARCH("Rear",INDIRECT(ADDRESS($M274,33)))),ISERROR(SEARCH("Side",INDIRECT(ADDRESS($M274,33))))),INDIRECT(ADDRESS($M274,COLUMN())),0),0))</f>
        <v>0.33333333333333331</v>
      </c>
      <c r="BX274" s="146">
        <f t="shared" ca="1" si="201"/>
        <v>1.1111111111111112</v>
      </c>
      <c r="BY274" s="146">
        <f>IF($BV274=BY$296,BY224+BY225+BY226+BY227+BZ245,0)</f>
        <v>0.87169900058788929</v>
      </c>
      <c r="BZ274" s="146" cm="1">
        <f t="array" aca="1" ref="BZ274" ca="1">SUM(IF($C274&gt;0,IF(AND(INDIRECT(ADDRESS($C274,44))=0,INDIRECT(ADDRESS($C274,38))="UL"),INDIRECT(ADDRESS($C274,COLUMN())),0),0),IF($D274&gt;0,IF(AND(INDIRECT(ADDRESS($D274,44))=0,INDIRECT(ADDRESS($D274,38))="UL"),INDIRECT(ADDRESS($D274,COLUMN())),0),0),IF($E274&gt;0,IF(AND(INDIRECT(ADDRESS($E274,44))=0,INDIRECT(ADDRESS($E274,38))="UL"),INDIRECT(ADDRESS($E274,COLUMN())),0),0),IF($F274&gt;0,IF(AND(INDIRECT(ADDRESS($F274,44))=0,INDIRECT(ADDRESS($F274,38))="UL"),INDIRECT(ADDRESS($F274,COLUMN())),0),0),IF($G274&gt;0,IF(AND(INDIRECT(ADDRESS($G274,44))=0,INDIRECT(ADDRESS($G274,38))="UL"),INDIRECT(ADDRESS($G274,COLUMN())),0),0),IF($H274&gt;0,IF(AND(INDIRECT(ADDRESS($H274,44))=0,INDIRECT(ADDRESS($H274,38))="UL"),INDIRECT(ADDRESS($H274,COLUMN())),0),0),IF($I274&gt;0,IF(AND(INDIRECT(ADDRESS($I274,44))=0,INDIRECT(ADDRESS($I274,38))="UL"),INDIRECT(ADDRESS($I274,COLUMN())),0),0),IF($J274&gt;0,IF(AND(INDIRECT(ADDRESS($J274,44))=0,INDIRECT(ADDRESS($J274,38))="UL"),INDIRECT(ADDRESS($J274,COLUMN())),0),0),IF($K274&gt;0,IF(AND(INDIRECT(ADDRESS($K274,44))=0,INDIRECT(ADDRESS($K274,38))="UL"),INDIRECT(ADDRESS($K274,COLUMN())),0),0),IF($L274&gt;0,IF(AND(INDIRECT(ADDRESS($L274,44))=0,INDIRECT(ADDRESS($L274,38))="UL"),INDIRECT(ADDRESS($L274,COLUMN())),0),0),IF($M274&gt;0,IF(AND(INDIRECT(ADDRESS($M274,44))=0,INDIRECT(ADDRESS($M274,38))="UL"),INDIRECT(ADDRESS($M274,COLUMN())),0),0))</f>
        <v>0.49547325102880657</v>
      </c>
      <c r="CA274" s="146">
        <f t="shared" si="202"/>
        <v>0.87169900058788929</v>
      </c>
      <c r="CB274" s="146" cm="1">
        <f t="array" aca="1" ref="CB274" ca="1">SUM(IF($C274&gt;0,IF(AND(INDIRECT(ADDRESS($C274,44))=0,INDIRECT(ADDRESS($C274,38))&lt;&gt;"UL"),INDIRECT(ADDRESS($C274,COLUMN())),0),0),IF($D274&gt;0,IF(AND(INDIRECT(ADDRESS($D274,44))=0,INDIRECT(ADDRESS($D274,38))&lt;&gt;"UL"),INDIRECT(ADDRESS($D274,COLUMN())),0),0),IF($E274&gt;0,IF(AND(INDIRECT(ADDRESS($E274,44))=0,INDIRECT(ADDRESS($E274,38))&lt;&gt;"UL"),INDIRECT(ADDRESS($E274,COLUMN())),0),0),IF($F274&gt;0,IF(AND(INDIRECT(ADDRESS($F274,44))=0,INDIRECT(ADDRESS($F274,38))&lt;&gt;"UL"),INDIRECT(ADDRESS($F274,COLUMN())),0),0),IF($G274&gt;0,IF(AND(INDIRECT(ADDRESS($G274,44))=0,INDIRECT(ADDRESS($G274,38))&lt;&gt;"UL"),INDIRECT(ADDRESS($G274,COLUMN())),0),0),IF($H274&gt;0,IF(AND(INDIRECT(ADDRESS($H274,44))=0,INDIRECT(ADDRESS($H274,38))&lt;&gt;"UL"),INDIRECT(ADDRESS($H274,COLUMN())),0),0),IF($I274&gt;0,IF(AND(INDIRECT(ADDRESS($I274,44))=0,INDIRECT(ADDRESS($I274,38))&lt;&gt;"UL"),INDIRECT(ADDRESS($I274,COLUMN())),0),0),IF($J274&gt;0,IF(AND(INDIRECT(ADDRESS($J274,44))=0,INDIRECT(ADDRESS($J274,38))&lt;&gt;"UL"),INDIRECT(ADDRESS($J274,COLUMN())),0),0),IF($K274&gt;0,IF(AND(INDIRECT(ADDRESS($K274,44))=0,INDIRECT(ADDRESS($K274,38))&lt;&gt;"UL"),INDIRECT(ADDRESS($K274,COLUMN())),0),0),IF($L274&gt;0,IF(AND(INDIRECT(ADDRESS($L274,44))=0,INDIRECT(ADDRESS($L274,38))&lt;&gt;"UL"),INDIRECT(ADDRESS($L274,COLUMN())),0),0),IF($M274&gt;0,IF(AND(INDIRECT(ADDRESS($M274,44))=0,INDIRECT(ADDRESS($M274,38))&lt;&gt;"UL"),INDIRECT(ADDRESS($M274,COLUMN())),0),0))</f>
        <v>0.44444444444444442</v>
      </c>
      <c r="CC274" s="146">
        <f t="shared" ca="1" si="203"/>
        <v>2.2222222222222223</v>
      </c>
      <c r="CD274" s="146" cm="1">
        <f t="array" aca="1" ref="CD274" ca="1">SUM(IF($C274&gt;0,IF(AND(INDIRECT(ADDRESS($C274,44))=0,INDIRECT(ADDRESS($C274,38))&lt;&gt;"UL"),INDIRECT(ADDRESS($C274,COLUMN())),0),0),IF($D274&gt;0,IF(AND(INDIRECT(ADDRESS($D274,44))=0,INDIRECT(ADDRESS($D274,38))&lt;&gt;"UL"),INDIRECT(ADDRESS($D274,COLUMN())),0),0),IF($E274&gt;0,IF(AND(INDIRECT(ADDRESS($E274,44))=0,INDIRECT(ADDRESS($E274,38))&lt;&gt;"UL"),INDIRECT(ADDRESS($E274,COLUMN())),0),0),IF($F274&gt;0,IF(AND(INDIRECT(ADDRESS($F274,44))=0,INDIRECT(ADDRESS($F274,38))&lt;&gt;"UL"),INDIRECT(ADDRESS($F274,COLUMN())),0),0),IF($G274&gt;0,IF(AND(INDIRECT(ADDRESS($G274,44))=0,INDIRECT(ADDRESS($G274,38))&lt;&gt;"UL"),INDIRECT(ADDRESS($G274,COLUMN())),0),0),IF($H274&gt;0,IF(AND(INDIRECT(ADDRESS($H274,44))=0,INDIRECT(ADDRESS($H274,38))&lt;&gt;"UL"),INDIRECT(ADDRESS($H274,COLUMN())),0),0),IF($I274&gt;0,IF(AND(INDIRECT(ADDRESS($I274,44))=0,INDIRECT(ADDRESS($I274,38))&lt;&gt;"UL"),INDIRECT(ADDRESS($I274,COLUMN())),0),0),IF($J274&gt;0,IF(AND(INDIRECT(ADDRESS($J274,44))=0,INDIRECT(ADDRESS($J274,38))&lt;&gt;"UL"),INDIRECT(ADDRESS($J274,COLUMN())),0),0),IF($K274&gt;0,IF(AND(INDIRECT(ADDRESS($K274,44))=0,INDIRECT(ADDRESS($K274,38))&lt;&gt;"UL"),INDIRECT(ADDRESS($K274,COLUMN())),0),0),IF($L274&gt;0,IF(AND(INDIRECT(ADDRESS($L274,44))=0,INDIRECT(ADDRESS($L274,38))&lt;&gt;"UL"),INDIRECT(ADDRESS($L274,COLUMN())),0),0),IF($M274&gt;0,IF(AND(INDIRECT(ADDRESS($M274,44))=0,INDIRECT(ADDRESS($M274,38))&lt;&gt;"UL"),INDIRECT(ADDRESS($M274,COLUMN())),0),0))</f>
        <v>0.58271604938271604</v>
      </c>
      <c r="CE274" s="146" cm="1">
        <f t="array" aca="1" ref="CE274" ca="1">SUM(IF($C274&gt;0,IF(AND(INDIRECT(ADDRESS($C274,44))=0,INDIRECT(ADDRESS($C274,38))&lt;&gt;"UL"),INDIRECT(ADDRESS($C274,COLUMN())),0),0),IF($D274&gt;0,IF(AND(INDIRECT(ADDRESS($D274,44))=0,INDIRECT(ADDRESS($D274,38))&lt;&gt;"UL"),INDIRECT(ADDRESS($D274,COLUMN())),0),0),IF($E274&gt;0,IF(AND(INDIRECT(ADDRESS($E274,44))=0,INDIRECT(ADDRESS($E274,38))&lt;&gt;"UL"),INDIRECT(ADDRESS($E274,COLUMN())),0),0),IF($F274&gt;0,IF(AND(INDIRECT(ADDRESS($F274,44))=0,INDIRECT(ADDRESS($F274,38))&lt;&gt;"UL"),INDIRECT(ADDRESS($F274,COLUMN())),0),0),IF($G274&gt;0,IF(AND(INDIRECT(ADDRESS($G274,44))=0,INDIRECT(ADDRESS($G274,38))&lt;&gt;"UL"),INDIRECT(ADDRESS($G274,COLUMN())),0),0),IF($H274&gt;0,IF(AND(INDIRECT(ADDRESS($H274,44))=0,INDIRECT(ADDRESS($H274,38))&lt;&gt;"UL"),INDIRECT(ADDRESS($H274,COLUMN())),0),0),IF($I274&gt;0,IF(AND(INDIRECT(ADDRESS($I274,44))=0,INDIRECT(ADDRESS($I274,38))&lt;&gt;"UL"),INDIRECT(ADDRESS($I274,COLUMN())),0),0),IF($J274&gt;0,IF(AND(INDIRECT(ADDRESS($J274,44))=0,INDIRECT(ADDRESS($J274,38))&lt;&gt;"UL"),INDIRECT(ADDRESS($J274,COLUMN())),0),0),IF($K274&gt;0,IF(AND(INDIRECT(ADDRESS($K274,44))=0,INDIRECT(ADDRESS($K274,38))&lt;&gt;"UL"),INDIRECT(ADDRESS($K274,COLUMN())),0),0),IF($L274&gt;0,IF(AND(INDIRECT(ADDRESS($L274,44))=0,INDIRECT(ADDRESS($L274,38))&lt;&gt;"UL"),INDIRECT(ADDRESS($L274,COLUMN())),0),0),IF($M274&gt;0,IF(AND(INDIRECT(ADDRESS($M274,44))=0,INDIRECT(ADDRESS($M274,38))&lt;&gt;"UL"),INDIRECT(ADDRESS($M274,COLUMN())),0),0))</f>
        <v>1.0172839506172839</v>
      </c>
      <c r="CF274" s="146">
        <f t="shared" ca="1" si="204"/>
        <v>0.58271604938271604</v>
      </c>
      <c r="CG274" s="57">
        <f t="shared" ca="1" si="205"/>
        <v>4.0628710020268963</v>
      </c>
      <c r="CH274" s="57">
        <f t="shared" ca="1" si="206"/>
        <v>0.12696471881334051</v>
      </c>
      <c r="CI274" s="19">
        <f t="shared" ca="1" si="207"/>
        <v>8.0450277316729242</v>
      </c>
      <c r="CJ274" s="19"/>
      <c r="CK274" s="57" cm="1">
        <f t="array" aca="1" ref="CK274" ca="1">IF(AU274="S", SUM(IF($C274&gt;0,IF(INDIRECT(ADDRESS($C274,43))&lt;&gt;1,INDIRECT(ADDRESS($C274,48)),0),0), IF($D274&gt;0,IF(INDIRECT(ADDRESS($D274,43))&lt;&gt;1,INDIRECT(ADDRESS($D274,48)),0),0), IF($E274&gt;0,IF(INDIRECT(ADDRESS($E274,43))&lt;&gt;1,INDIRECT(ADDRESS($E274,48)),0),0), IF($F274&gt;0,IF(INDIRECT(ADDRESS($F274,43))&lt;&gt;1,INDIRECT(ADDRESS($F274,48)),0),0), IF($G274&gt;0,IF(INDIRECT(ADDRESS($G274,43))&lt;&gt;1,INDIRECT(ADDRESS($G274,48)),0),0), IF($H274&gt;0,IF(INDIRECT(ADDRESS($H274,43))&lt;&gt;1,INDIRECT(ADDRESS($H274,48)),0),0), IF($I274&gt;0,IF(INDIRECT(ADDRESS($I274,43))&lt;&gt;1,INDIRECT(ADDRESS($I274,48)),0),0), IF($J274&gt;0,IF(INDIRECT(ADDRESS($J274,43))&lt;&gt;1,INDIRECT(ADDRESS($J274,48)),0),0), IF($K274&gt;0,IF(INDIRECT(ADDRESS($K274,43))&lt;&gt;1,INDIRECT(ADDRESS($K274,48)),0),0), IF($L274&gt;0,IF(INDIRECT(ADDRESS($L274,43))&lt;&gt;1,INDIRECT(ADDRESS($L274,48)),0),0), IF($M274&gt;0,IF(INDIRECT(ADDRESS($M274,43))&lt;&gt;1,INDIRECT(ADDRESS($M274,48)),0),0)), IF(AU274="L",SUM(IF($C274&gt;0,IF(INDIRECT(ADDRESS($C274,43))&lt;&gt;1,INDIRECT(ADDRESS($C274,50)),0),0), IF($D274&gt;0,IF(INDIRECT(ADDRESS($D274,43))&lt;&gt;1,INDIRECT(ADDRESS($D274,50)),0),0), IF($E274&gt;0,IF(INDIRECT(ADDRESS($E274,43))&lt;&gt;1,INDIRECT(ADDRESS($E274,50)),0),0), IF($F274&gt;0,IF(INDIRECT(ADDRESS($F274,43))&lt;&gt;1,INDIRECT(ADDRESS($F274,50)),0),0), IF($G274&gt;0,IF(INDIRECT(ADDRESS($G274,43))&lt;&gt;1,INDIRECT(ADDRESS($G274,50)),0),0), IF($G274&gt;0,IF(INDIRECT(ADDRESS($G274,43))&lt;&gt;1,INDIRECT(ADDRESS($G274,50)),0),0), IF($H274&gt;0,IF(INDIRECT(ADDRESS($H274,43))&lt;&gt;1,INDIRECT(ADDRESS($H274,50)),0),0), IF($I274&gt;0,IF(INDIRECT(ADDRESS($I274,43))&lt;&gt;1,INDIRECT(ADDRESS($I274,50)),0),0), IF($J274&gt;0,IF(INDIRECT(ADDRESS($J274,43))&lt;&gt;1,INDIRECT(ADDRESS($J274,50)),0),0), IF($K274&gt;0,IF(INDIRECT(ADDRESS($K274,43))&lt;&gt;1,INDIRECT(ADDRESS($K274,50)),0),0), IF($L274&gt;0,IF(INDIRECT(ADDRESS($L274,43))&lt;&gt;1,INDIRECT(ADDRESS($L274,50)),0),0), IF($M274&gt;0,IF(INDIRECT(ADDRESS($M274,43))&lt;&gt;1,INDIRECT(ADDRESS($M274,50)),0),0)), SUM(IF($C274&gt;0,IF(INDIRECT(ADDRESS($C274,43))&lt;&gt;1,INDIRECT(ADDRESS($C274,49)),0),0), IF($D274&gt;0,IF(INDIRECT(ADDRESS($D274,43))&lt;&gt;1,INDIRECT(ADDRESS($D274,49)),0),0), IF($E274&gt;0,IF(INDIRECT(ADDRESS($E274,43))&lt;&gt;1,INDIRECT(ADDRESS($E274,49)),0),0), IF($F274&gt;0,IF(INDIRECT(ADDRESS($F274,43))&lt;&gt;1,INDIRECT(ADDRESS($F274,49)),0),0), IF($G274&gt;0,IF(INDIRECT(ADDRESS($G274,43))&lt;&gt;1,INDIRECT(ADDRESS($G274,49)),0),0), IF($G274&gt;0,IF(INDIRECT(ADDRESS($G274,43))&lt;&gt;1,INDIRECT(ADDRESS($G274,49)),0),0), IF($H274&gt;0,IF(INDIRECT(ADDRESS($H274,43))&lt;&gt;1,INDIRECT(ADDRESS($H274,49)),0),0), IF($I274&gt;0,IF(INDIRECT(ADDRESS($I274,43))&lt;&gt;1,INDIRECT(ADDRESS($I274,49)),0),0), IF($J274&gt;0,IF(INDIRECT(ADDRESS($J274,43))&lt;&gt;1,INDIRECT(ADDRESS($J274,49)),0),0), IF($K274&gt;0,IF(INDIRECT(ADDRESS($K274,43))&lt;&gt;1,INDIRECT(ADDRESS($K274,49)),0),0), IF($L274&gt;0,IF(INDIRECT(ADDRESS($L274,43))&lt;&gt;1,INDIRECT(ADDRESS($L274,49)),0),0), IF($M274&gt;0,IF(INDIRECT(ADDRESS($M274,43))&lt;&gt;1,INDIRECT(ADDRESS($M274,49)),0),0))))</f>
        <v>3.7777777777777781</v>
      </c>
      <c r="CL274" s="57" cm="1">
        <f t="array" aca="1" ref="CL274" ca="1">SUM(IF($C274&gt;0,IF(INDIRECT(ADDRESS($C274,44))=1,INDIRECT(ADDRESS($C274,90)),0),0), IF($D274&gt;0,IF(INDIRECT(ADDRESS($D274,44))=1,INDIRECT(ADDRESS($D274,90)),0),0), IF($E274&gt;0,IF(INDIRECT(ADDRESS($E274,44))=1,INDIRECT(ADDRESS($E274,90)),0),0), IF($F274&gt;0,IF(INDIRECT(ADDRESS($F274,44))=1,INDIRECT(ADDRESS($F274,90)),0),0), IF($G274&gt;0,IF(INDIRECT(ADDRESS($G274,44))=1,INDIRECT(ADDRESS($G274,90)),0),0), IF($H274&gt;0,IF(INDIRECT(ADDRESS($H274,44))=1,INDIRECT(ADDRESS($H274,90)),0),0), IF($I274&gt;0,IF(INDIRECT(ADDRESS($I274,44))=1,INDIRECT(ADDRESS($I274,90)),0),0), IF($J274&gt;0,IF(INDIRECT(ADDRESS($J274,44))=1,INDIRECT(ADDRESS($J274,90)),0),0), IF($K274&gt;0,IF(INDIRECT(ADDRESS($K274,44))=1,INDIRECT(ADDRESS($K274,90)),0),0), IF($L274&gt;0,IF(INDIRECT(ADDRESS($L274,44))=1,INDIRECT(ADDRESS($L274,90)),0),0), IF($M274&gt;0,IF(INDIRECT(ADDRESS($M274,44))=1,INDIRECT(ADDRESS($M274,90)),0),0))</f>
        <v>0</v>
      </c>
      <c r="CM274" s="56">
        <f t="shared" ca="1" si="208"/>
        <v>0.84407805771311184</v>
      </c>
      <c r="CN274" s="59"/>
    </row>
    <row r="275" spans="1:92" x14ac:dyDescent="0.25">
      <c r="A275" s="52" t="s">
        <v>336</v>
      </c>
      <c r="B275" s="67">
        <v>212</v>
      </c>
      <c r="C275" s="67">
        <v>216</v>
      </c>
      <c r="D275" s="67">
        <v>224</v>
      </c>
      <c r="E275" s="67">
        <v>225</v>
      </c>
      <c r="F275" s="67">
        <v>241</v>
      </c>
      <c r="G275" s="67"/>
      <c r="H275" s="67"/>
      <c r="I275" s="67"/>
      <c r="J275" s="67"/>
      <c r="K275" s="67"/>
      <c r="L275" s="67"/>
      <c r="M275" s="67"/>
      <c r="N275" s="67">
        <f ca="1">SUM(INDIRECT(ADDRESS(B275,COLUMN())),IF(C275&gt;0,INDIRECT(ADDRESS(C275,COLUMN())),0),IF(D275&gt;0,INDIRECT(ADDRESS(D275,COLUMN())),0),IF(E275&gt;0,INDIRECT(ADDRESS(E275,COLUMN())),0),IF(F275&gt;0,INDIRECT(ADDRESS(F275,COLUMN())),0),IF(G275&gt;0,INDIRECT(ADDRESS(G275,COLUMN())),0),IF(H275&gt;0,INDIRECT(ADDRESS(H275,COLUMN())),0),IF(I275&gt;0,INDIRECT(ADDRESS(I275,COLUMN())),0),IF(J275&gt;0,INDIRECT(ADDRESS(J275,COLUMN())),0),IF(K275&gt;0,INDIRECT(ADDRESS(K275,COLUMN())),0),IF(L275&gt;0,INDIRECT(ADDRESS(L275,COLUMN())),0),IF(M275&gt;0,INDIRECT(ADDRESS(M275,COLUMN())),0))</f>
        <v>38</v>
      </c>
      <c r="O275" s="67" t="str" cm="1">
        <f t="array" aca="1" ref="O275" ca="1">INDIRECT(ADDRESS($B275,COLUMN()))</f>
        <v>Bomber</v>
      </c>
      <c r="P275" s="67" cm="1">
        <f t="array" aca="1" ref="P275" ca="1">INDIRECT(ADDRESS($B275,COLUMN()))</f>
        <v>6</v>
      </c>
      <c r="Q275" s="67" cm="1">
        <f t="array" aca="1" ref="Q275" ca="1">INDIRECT(ADDRESS($B275,COLUMN()))</f>
        <v>3</v>
      </c>
      <c r="R275" s="67" cm="1">
        <f t="array" aca="1" ref="R275" ca="1">INDIRECT(ADDRESS($B275,COLUMN()))</f>
        <v>0</v>
      </c>
      <c r="S275" s="67" cm="1">
        <f t="array" aca="1" ref="S275" ca="1">INDIRECT(ADDRESS($B275,COLUMN()))</f>
        <v>1</v>
      </c>
      <c r="T275" s="67" t="str" cm="1">
        <f t="array" aca="1" ref="T275" ca="1">INDIRECT(ADDRESS($B275,COLUMN()))</f>
        <v>1-3</v>
      </c>
      <c r="U275" s="67" cm="1">
        <f t="array" aca="1" ref="U275" ca="1">INDIRECT(ADDRESS($B275,COLUMN()))</f>
        <v>3</v>
      </c>
      <c r="V275" s="67" cm="1">
        <f t="array" aca="1" ref="V275" ca="1">INDIRECT(ADDRESS($B275,COLUMN()))</f>
        <v>0</v>
      </c>
      <c r="W275" s="67" cm="1">
        <f t="array" aca="1" ref="W275" ca="1">INDIRECT(ADDRESS($B275,COLUMN()))</f>
        <v>5</v>
      </c>
      <c r="X275" s="67" cm="1">
        <f t="array" aca="1" ref="X275" ca="1">INDIRECT(ADDRESS($B275,COLUMN()))</f>
        <v>4</v>
      </c>
      <c r="Y275" s="67" cm="1">
        <f t="array" aca="1" ref="Y275" ca="1">INDIRECT(ADDRESS($B275,COLUMN()))</f>
        <v>2</v>
      </c>
      <c r="Z275" s="67" cm="1">
        <f t="array" aca="1" ref="Z275" ca="1">INDIRECT(ADDRESS($B275,COLUMN()))</f>
        <v>4</v>
      </c>
      <c r="AA275" s="67" cm="1">
        <f t="array" aca="1" ref="AA275" ca="1">INDIRECT(ADDRESS($B275,COLUMN()))</f>
        <v>0</v>
      </c>
      <c r="AB275" s="56">
        <f t="shared" ca="1" si="209"/>
        <v>0.5386419660981433</v>
      </c>
      <c r="AC275" s="56">
        <f t="shared" ca="1" si="191"/>
        <v>0.49563603816529089</v>
      </c>
      <c r="AD275" s="56">
        <f t="shared" ca="1" si="192"/>
        <v>2.5859271556449963</v>
      </c>
      <c r="AF275" s="52"/>
      <c r="AG275" s="52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2"/>
      <c r="AU275" s="54" t="s">
        <v>33</v>
      </c>
      <c r="AV275" s="57" cm="1">
        <f t="array" aca="1" ref="AV275" ca="1">SUM(IF($C275&gt;0,IF(AND(INDIRECT(ADDRESS($C275,44))=0,INDIRECT(ADDRESS($C275,38))="UL",ISERROR(SEARCH("Rear",INDIRECT(ADDRESS($C275,33)))),ISERROR(SEARCH("Side",INDIRECT(ADDRESS($C275,33))))),INDIRECT(ADDRESS($C275,COLUMN())),0),0),IF($D275&gt;0,IF(AND(INDIRECT(ADDRESS($D275,44))=0,INDIRECT(ADDRESS($D275,38))="UL",ISERROR(SEARCH("Rear",INDIRECT(ADDRESS($D275,33)))),ISERROR(SEARCH("Side",INDIRECT(ADDRESS($D275,33))))),INDIRECT(ADDRESS($D275,COLUMN())),0),0),IF($E275&gt;0,IF(AND(INDIRECT(ADDRESS($E275,44))=0,INDIRECT(ADDRESS($E275,38))="UL",ISERROR(SEARCH("Rear",INDIRECT(ADDRESS($E275,33)))),ISERROR(SEARCH("Side",INDIRECT(ADDRESS($E275,33))))),INDIRECT(ADDRESS($E275,COLUMN())),0),0),IF($F275&gt;0,IF(AND(INDIRECT(ADDRESS($F275,44))=0,INDIRECT(ADDRESS($F275,38))="UL",ISERROR(SEARCH("Rear",INDIRECT(ADDRESS($F275,33)))),ISERROR(SEARCH("Side",INDIRECT(ADDRESS($F275,33))))),INDIRECT(ADDRESS($F275,COLUMN())),0),0),IF($G275&gt;0,IF(AND(INDIRECT(ADDRESS($G275,44))=0,INDIRECT(ADDRESS($G275,38))="UL",ISERROR(SEARCH("Rear",INDIRECT(ADDRESS($G275,33)))),ISERROR(SEARCH("Side",INDIRECT(ADDRESS($G275,33))))),INDIRECT(ADDRESS($G275,COLUMN())),0),0),IF($H275&gt;0,IF(AND(INDIRECT(ADDRESS($H275,44))=0,INDIRECT(ADDRESS($H275,38))="UL",ISERROR(SEARCH("Rear",INDIRECT(ADDRESS($H275,33)))),ISERROR(SEARCH("Side",INDIRECT(ADDRESS($H275,33))))),INDIRECT(ADDRESS($H275,COLUMN())),0),0),IF($I275&gt;0,IF(AND(INDIRECT(ADDRESS($I275,44))=0,INDIRECT(ADDRESS($I275,38))="UL",ISERROR(SEARCH("Rear",INDIRECT(ADDRESS($I275,33)))),ISERROR(SEARCH("Side",INDIRECT(ADDRESS($I275,33))))),INDIRECT(ADDRESS($I275,COLUMN())),0),0),IF($J275&gt;0,IF(AND(INDIRECT(ADDRESS($J275,44))=0,INDIRECT(ADDRESS($J275,38))="UL",ISERROR(SEARCH("Rear",INDIRECT(ADDRESS($J275,33)))),ISERROR(SEARCH("Side",INDIRECT(ADDRESS($J275,33))))),INDIRECT(ADDRESS($J275,COLUMN())),0),0),IF($K275&gt;0,IF(AND(INDIRECT(ADDRESS($K275,44))=0,INDIRECT(ADDRESS($K275,38))="UL",ISERROR(SEARCH("Rear",INDIRECT(ADDRESS($K275,33)))),ISERROR(SEARCH("Side",INDIRECT(ADDRESS($K275,33))))),INDIRECT(ADDRESS($K275,COLUMN())),0),0),IF($L275&gt;0,IF(AND(INDIRECT(ADDRESS($L275,44))=0,INDIRECT(ADDRESS($L275,38))="UL",ISERROR(SEARCH("Rear",INDIRECT(ADDRESS($L275,33)))),ISERROR(SEARCH("Side",INDIRECT(ADDRESS($L275,33))))),INDIRECT(ADDRESS($L275,COLUMN())),0),0),IF($M275&gt;0,IF(AND(INDIRECT(ADDRESS($M275,44))=0,INDIRECT(ADDRESS($M275,38))="UL",ISERROR(SEARCH("Rear",INDIRECT(ADDRESS($M275,33)))),ISERROR(SEARCH("Side",INDIRECT(ADDRESS($M275,33))))),INDIRECT(ADDRESS($M275,COLUMN())),0),0))</f>
        <v>0.88888888888888884</v>
      </c>
      <c r="AW275" s="57" cm="1">
        <f t="array" aca="1" ref="AW275" ca="1">SUM(IF($C275&gt;0,IF(AND(INDIRECT(ADDRESS($C275,44))=0,INDIRECT(ADDRESS($C275,38))="UL",ISERROR(SEARCH("Rear",INDIRECT(ADDRESS($C275,33)))),ISERROR(SEARCH("Side",INDIRECT(ADDRESS($C275,33))))),INDIRECT(ADDRESS($C275,COLUMN())),0),0),IF($D275&gt;0,IF(AND(INDIRECT(ADDRESS($D275,44))=0,INDIRECT(ADDRESS($D275,38))="UL",ISERROR(SEARCH("Rear",INDIRECT(ADDRESS($D275,33)))),ISERROR(SEARCH("Side",INDIRECT(ADDRESS($D275,33))))),INDIRECT(ADDRESS($D275,COLUMN())),0),0),IF($E275&gt;0,IF(AND(INDIRECT(ADDRESS($E275,44))=0,INDIRECT(ADDRESS($E275,38))="UL",ISERROR(SEARCH("Rear",INDIRECT(ADDRESS($E275,33)))),ISERROR(SEARCH("Side",INDIRECT(ADDRESS($E275,33))))),INDIRECT(ADDRESS($E275,COLUMN())),0),0),IF($F275&gt;0,IF(AND(INDIRECT(ADDRESS($F275,44))=0,INDIRECT(ADDRESS($F275,38))="UL",ISERROR(SEARCH("Rear",INDIRECT(ADDRESS($F275,33)))),ISERROR(SEARCH("Side",INDIRECT(ADDRESS($F275,33))))),INDIRECT(ADDRESS($F275,COLUMN())),0),0),IF($G275&gt;0,IF(AND(INDIRECT(ADDRESS($G275,44))=0,INDIRECT(ADDRESS($G275,38))="UL",ISERROR(SEARCH("Rear",INDIRECT(ADDRESS($G275,33)))),ISERROR(SEARCH("Side",INDIRECT(ADDRESS($G275,33))))),INDIRECT(ADDRESS($G275,COLUMN())),0),0),IF($H275&gt;0,IF(AND(INDIRECT(ADDRESS($H275,44))=0,INDIRECT(ADDRESS($H275,38))="UL",ISERROR(SEARCH("Rear",INDIRECT(ADDRESS($H275,33)))),ISERROR(SEARCH("Side",INDIRECT(ADDRESS($H275,33))))),INDIRECT(ADDRESS($H275,COLUMN())),0),0),IF($I275&gt;0,IF(AND(INDIRECT(ADDRESS($I275,44))=0,INDIRECT(ADDRESS($I275,38))="UL",ISERROR(SEARCH("Rear",INDIRECT(ADDRESS($I275,33)))),ISERROR(SEARCH("Side",INDIRECT(ADDRESS($I275,33))))),INDIRECT(ADDRESS($I275,COLUMN())),0),0),IF($J275&gt;0,IF(AND(INDIRECT(ADDRESS($J275,44))=0,INDIRECT(ADDRESS($J275,38))="UL",ISERROR(SEARCH("Rear",INDIRECT(ADDRESS($J275,33)))),ISERROR(SEARCH("Side",INDIRECT(ADDRESS($J275,33))))),INDIRECT(ADDRESS($J275,COLUMN())),0),0),IF($K275&gt;0,IF(AND(INDIRECT(ADDRESS($K275,44))=0,INDIRECT(ADDRESS($K275,38))="UL",ISERROR(SEARCH("Rear",INDIRECT(ADDRESS($K275,33)))),ISERROR(SEARCH("Side",INDIRECT(ADDRESS($K275,33))))),INDIRECT(ADDRESS($K275,COLUMN())),0),0),IF($L275&gt;0,IF(AND(INDIRECT(ADDRESS($L275,44))=0,INDIRECT(ADDRESS($L275,38))="UL",ISERROR(SEARCH("Rear",INDIRECT(ADDRESS($L275,33)))),ISERROR(SEARCH("Side",INDIRECT(ADDRESS($L275,33))))),INDIRECT(ADDRESS($L275,COLUMN())),0),0),IF($M275&gt;0,IF(AND(INDIRECT(ADDRESS($M275,44))=0,INDIRECT(ADDRESS($M275,38))="UL",ISERROR(SEARCH("Rear",INDIRECT(ADDRESS($M275,33)))),ISERROR(SEARCH("Side",INDIRECT(ADDRESS($M275,33))))),INDIRECT(ADDRESS($M275,COLUMN())),0),0))</f>
        <v>0.44444444444444442</v>
      </c>
      <c r="AX275" s="57" cm="1">
        <f t="array" aca="1" ref="AX275" ca="1">SUM(IF($C275&gt;0,IF(AND(INDIRECT(ADDRESS($C275,44))=0,INDIRECT(ADDRESS($C275,38))="UL",ISERROR(SEARCH("Rear",INDIRECT(ADDRESS($C275,33)))),ISERROR(SEARCH("Side",INDIRECT(ADDRESS($C275,33))))),INDIRECT(ADDRESS($C275,COLUMN())),0),0),IF($D275&gt;0,IF(AND(INDIRECT(ADDRESS($D275,44))=0,INDIRECT(ADDRESS($D275,38))="UL",ISERROR(SEARCH("Rear",INDIRECT(ADDRESS($D275,33)))),ISERROR(SEARCH("Side",INDIRECT(ADDRESS($D275,33))))),INDIRECT(ADDRESS($D275,COLUMN())),0),0),IF($E275&gt;0,IF(AND(INDIRECT(ADDRESS($E275,44))=0,INDIRECT(ADDRESS($E275,38))="UL",ISERROR(SEARCH("Rear",INDIRECT(ADDRESS($E275,33)))),ISERROR(SEARCH("Side",INDIRECT(ADDRESS($E275,33))))),INDIRECT(ADDRESS($E275,COLUMN())),0),0),IF($F275&gt;0,IF(AND(INDIRECT(ADDRESS($F275,44))=0,INDIRECT(ADDRESS($F275,38))="UL",ISERROR(SEARCH("Rear",INDIRECT(ADDRESS($F275,33)))),ISERROR(SEARCH("Side",INDIRECT(ADDRESS($F275,33))))),INDIRECT(ADDRESS($F275,COLUMN())),0),0),IF($G275&gt;0,IF(AND(INDIRECT(ADDRESS($G275,44))=0,INDIRECT(ADDRESS($G275,38))="UL",ISERROR(SEARCH("Rear",INDIRECT(ADDRESS($G275,33)))),ISERROR(SEARCH("Side",INDIRECT(ADDRESS($G275,33))))),INDIRECT(ADDRESS($G275,COLUMN())),0),0),IF($H275&gt;0,IF(AND(INDIRECT(ADDRESS($H275,44))=0,INDIRECT(ADDRESS($H275,38))="UL",ISERROR(SEARCH("Rear",INDIRECT(ADDRESS($H275,33)))),ISERROR(SEARCH("Side",INDIRECT(ADDRESS($H275,33))))),INDIRECT(ADDRESS($H275,COLUMN())),0),0),IF($I275&gt;0,IF(AND(INDIRECT(ADDRESS($I275,44))=0,INDIRECT(ADDRESS($I275,38))="UL",ISERROR(SEARCH("Rear",INDIRECT(ADDRESS($I275,33)))),ISERROR(SEARCH("Side",INDIRECT(ADDRESS($I275,33))))),INDIRECT(ADDRESS($I275,COLUMN())),0),0),IF($J275&gt;0,IF(AND(INDIRECT(ADDRESS($J275,44))=0,INDIRECT(ADDRESS($J275,38))="UL",ISERROR(SEARCH("Rear",INDIRECT(ADDRESS($J275,33)))),ISERROR(SEARCH("Side",INDIRECT(ADDRESS($J275,33))))),INDIRECT(ADDRESS($J275,COLUMN())),0),0),IF($K275&gt;0,IF(AND(INDIRECT(ADDRESS($K275,44))=0,INDIRECT(ADDRESS($K275,38))="UL",ISERROR(SEARCH("Rear",INDIRECT(ADDRESS($K275,33)))),ISERROR(SEARCH("Side",INDIRECT(ADDRESS($K275,33))))),INDIRECT(ADDRESS($K275,COLUMN())),0),0),IF($L275&gt;0,IF(AND(INDIRECT(ADDRESS($L275,44))=0,INDIRECT(ADDRESS($L275,38))="UL",ISERROR(SEARCH("Rear",INDIRECT(ADDRESS($L275,33)))),ISERROR(SEARCH("Side",INDIRECT(ADDRESS($L275,33))))),INDIRECT(ADDRESS($L275,COLUMN())),0),0),IF($M275&gt;0,IF(AND(INDIRECT(ADDRESS($M275,44))=0,INDIRECT(ADDRESS($M275,38))="UL",ISERROR(SEARCH("Rear",INDIRECT(ADDRESS($M275,33)))),ISERROR(SEARCH("Side",INDIRECT(ADDRESS($M275,33))))),INDIRECT(ADDRESS($M275,COLUMN())),0),0))</f>
        <v>0</v>
      </c>
      <c r="AY275" s="58">
        <f t="shared" ca="1" si="193"/>
        <v>0.88888888888888884</v>
      </c>
      <c r="AZ275" s="58">
        <f t="shared" ca="1" si="194"/>
        <v>0.44444444444444442</v>
      </c>
      <c r="BA275" s="58" cm="1">
        <f t="array" aca="1" ref="BA275" ca="1">SUM(IF($C275&gt;0,IF(AND(INDIRECT(ADDRESS($C275,44))=0,INDIRECT(ADDRESS($C275,38))="UL"),INDIRECT(ADDRESS($C275,COLUMN())),0),0),IF($D275&gt;0,IF(AND(INDIRECT(ADDRESS($D275,44))=0,INDIRECT(ADDRESS($D275,38))="UL"),INDIRECT(ADDRESS($D275,COLUMN())),0),0),IF($E275&gt;0,IF(AND(INDIRECT(ADDRESS($E275,44))=0,INDIRECT(ADDRESS($E275,38))="UL"),INDIRECT(ADDRESS($E275,COLUMN())),0),0),IF($F275&gt;0,IF(AND(INDIRECT(ADDRESS($F275,44))=0,INDIRECT(ADDRESS($F275,38))="UL"),INDIRECT(ADDRESS($F275,COLUMN())),0),0),IF($G275&gt;0,IF(AND(INDIRECT(ADDRESS($G275,44))=0,INDIRECT(ADDRESS($G275,38))="UL"),INDIRECT(ADDRESS($G275,COLUMN())),0),0),IF($H275&gt;0,IF(AND(INDIRECT(ADDRESS($H275,44))=0,INDIRECT(ADDRESS($H275,38))="UL"),INDIRECT(ADDRESS($H275,COLUMN())),0),0),IF($I275&gt;0,IF(AND(INDIRECT(ADDRESS($I275,44))=0,INDIRECT(ADDRESS($I275,38))="UL"),INDIRECT(ADDRESS($I275,COLUMN())),0),0),IF($J275&gt;0,IF(AND(INDIRECT(ADDRESS($J275,44))=0,INDIRECT(ADDRESS($J275,38))="UL"),INDIRECT(ADDRESS($J275,COLUMN())),0),0),IF($K275&gt;0,IF(AND(INDIRECT(ADDRESS($K275,44))=0,INDIRECT(ADDRESS($K275,38))="UL"),INDIRECT(ADDRESS($K275,COLUMN())),0),0),IF($L275&gt;0,IF(AND(INDIRECT(ADDRESS($L275,44))=0,INDIRECT(ADDRESS($L275,38))="UL"),INDIRECT(ADDRESS($L275,COLUMN())),0),0),IF($M275&gt;0,IF(AND(INDIRECT(ADDRESS($M275,44))=0,INDIRECT(ADDRESS($M275,38))="UL"),INDIRECT(ADDRESS($M275,COLUMN())),0),0))</f>
        <v>0.18342151675485008</v>
      </c>
      <c r="BB275" s="58" cm="1">
        <f t="array" aca="1" ref="BB275" ca="1">SUM(IF($C275&gt;0,IF(AND(INDIRECT(ADDRESS($C275,44))=0,INDIRECT(ADDRESS($C275,38))="UL"),INDIRECT(ADDRESS($C275,COLUMN())),0),0),IF($D275&gt;0,IF(AND(INDIRECT(ADDRESS($D275,44))=0,INDIRECT(ADDRESS($D275,38))="UL"),INDIRECT(ADDRESS($D275,COLUMN())),0),0),IF($E275&gt;0,IF(AND(INDIRECT(ADDRESS($E275,44))=0,INDIRECT(ADDRESS($E275,38))="UL"),INDIRECT(ADDRESS($E275,COLUMN())),0),0),IF($F275&gt;0,IF(AND(INDIRECT(ADDRESS($F275,44))=0,INDIRECT(ADDRESS($F275,38))="UL"),INDIRECT(ADDRESS($F275,COLUMN())),0),0),IF($G275&gt;0,IF(AND(INDIRECT(ADDRESS($G275,44))=0,INDIRECT(ADDRESS($G275,38))="UL"),INDIRECT(ADDRESS($G275,COLUMN())),0),0),IF($H275&gt;0,IF(AND(INDIRECT(ADDRESS($H275,44))=0,INDIRECT(ADDRESS($H275,38))="UL"),INDIRECT(ADDRESS($H275,COLUMN())),0),0),IF($I275&gt;0,IF(AND(INDIRECT(ADDRESS($I275,44))=0,INDIRECT(ADDRESS($I275,38))="UL"),INDIRECT(ADDRESS($I275,COLUMN())),0),0),IF($J275&gt;0,IF(AND(INDIRECT(ADDRESS($J275,44))=0,INDIRECT(ADDRESS($J275,38))="UL"),INDIRECT(ADDRESS($J275,COLUMN())),0),0),IF($K275&gt;0,IF(AND(INDIRECT(ADDRESS($K275,44))=0,INDIRECT(ADDRESS($K275,38))="UL"),INDIRECT(ADDRESS($K275,COLUMN())),0),0),IF($L275&gt;0,IF(AND(INDIRECT(ADDRESS($L275,44))=0,INDIRECT(ADDRESS($L275,38))="UL"),INDIRECT(ADDRESS($L275,COLUMN())),0),0),IF($M275&gt;0,IF(AND(INDIRECT(ADDRESS($M275,44))=0,INDIRECT(ADDRESS($M275,38))="UL"),INDIRECT(ADDRESS($M275,COLUMN())),0),0))</f>
        <v>0.33636684303350967</v>
      </c>
      <c r="BC275" s="58" cm="1">
        <f t="array" aca="1" ref="BC275" ca="1">SUM(IF($C275&gt;0,IF(AND(INDIRECT(ADDRESS($C275,44))=0,INDIRECT(ADDRESS($C275,38))="UL"),INDIRECT(ADDRESS($C275,COLUMN())),0),0),IF($D275&gt;0,IF(AND(INDIRECT(ADDRESS($D275,44))=0,INDIRECT(ADDRESS($D275,38))="UL"),INDIRECT(ADDRESS($D275,COLUMN())),0),0),IF($E275&gt;0,IF(AND(INDIRECT(ADDRESS($E275,44))=0,INDIRECT(ADDRESS($E275,38))="UL"),INDIRECT(ADDRESS($E275,COLUMN())),0),0),IF($F275&gt;0,IF(AND(INDIRECT(ADDRESS($F275,44))=0,INDIRECT(ADDRESS($F275,38))="UL"),INDIRECT(ADDRESS($F275,COLUMN())),0),0),IF($G275&gt;0,IF(AND(INDIRECT(ADDRESS($G275,44))=0,INDIRECT(ADDRESS($G275,38))="UL"),INDIRECT(ADDRESS($G275,COLUMN())),0),0),IF($H275&gt;0,IF(AND(INDIRECT(ADDRESS($H275,44))=0,INDIRECT(ADDRESS($H275,38))="UL"),INDIRECT(ADDRESS($H275,COLUMN())),0),0),IF($I275&gt;0,IF(AND(INDIRECT(ADDRESS($I275,44))=0,INDIRECT(ADDRESS($I275,38))="UL"),INDIRECT(ADDRESS($I275,COLUMN())),0),0),IF($J275&gt;0,IF(AND(INDIRECT(ADDRESS($J275,44))=0,INDIRECT(ADDRESS($J275,38))="UL"),INDIRECT(ADDRESS($J275,COLUMN())),0),0),IF($K275&gt;0,IF(AND(INDIRECT(ADDRESS($K275,44))=0,INDIRECT(ADDRESS($K275,38))="UL"),INDIRECT(ADDRESS($K275,COLUMN())),0),0),IF($L275&gt;0,IF(AND(INDIRECT(ADDRESS($L275,44))=0,INDIRECT(ADDRESS($L275,38))="UL"),INDIRECT(ADDRESS($L275,COLUMN())),0),0),IF($M275&gt;0,IF(AND(INDIRECT(ADDRESS($M275,44))=0,INDIRECT(ADDRESS($M275,38))="UL"),INDIRECT(ADDRESS($M275,COLUMN())),0),0))</f>
        <v>0.17326278659611991</v>
      </c>
      <c r="BD275" s="58" cm="1">
        <f t="array" aca="1" ref="BD275" ca="1">SUM(IF($C275&gt;0,IF(AND(INDIRECT(ADDRESS($C275,44))=0,INDIRECT(ADDRESS($C275,38))="UL"),INDIRECT(ADDRESS($C275,COLUMN())),0),0),IF($D275&gt;0,IF(AND(INDIRECT(ADDRESS($D275,44))=0,INDIRECT(ADDRESS($D275,38))="UL"),INDIRECT(ADDRESS($D275,COLUMN())),0),0),IF($E275&gt;0,IF(AND(INDIRECT(ADDRESS($E275,44))=0,INDIRECT(ADDRESS($E275,38))="UL"),INDIRECT(ADDRESS($E275,COLUMN())),0),0),IF($F275&gt;0,IF(AND(INDIRECT(ADDRESS($F275,44))=0,INDIRECT(ADDRESS($F275,38))="UL"),INDIRECT(ADDRESS($F275,COLUMN())),0),0),IF($G275&gt;0,IF(AND(INDIRECT(ADDRESS($G275,44))=0,INDIRECT(ADDRESS($G275,38))="UL"),INDIRECT(ADDRESS($G275,COLUMN())),0),0),IF($H275&gt;0,IF(AND(INDIRECT(ADDRESS($H275,44))=0,INDIRECT(ADDRESS($H275,38))="UL"),INDIRECT(ADDRESS($H275,COLUMN())),0),0),IF($I275&gt;0,IF(AND(INDIRECT(ADDRESS($I275,44))=0,INDIRECT(ADDRESS($I275,38))="UL"),INDIRECT(ADDRESS($I275,COLUMN())),0),0),IF($J275&gt;0,IF(AND(INDIRECT(ADDRESS($J275,44))=0,INDIRECT(ADDRESS($J275,38))="UL"),INDIRECT(ADDRESS($J275,COLUMN())),0),0),IF($K275&gt;0,IF(AND(INDIRECT(ADDRESS($K275,44))=0,INDIRECT(ADDRESS($K275,38))="UL"),INDIRECT(ADDRESS($K275,COLUMN())),0),0),IF($L275&gt;0,IF(AND(INDIRECT(ADDRESS($L275,44))=0,INDIRECT(ADDRESS($L275,38))="UL"),INDIRECT(ADDRESS($L275,COLUMN())),0),0),IF($M275&gt;0,IF(AND(INDIRECT(ADDRESS($M275,44))=0,INDIRECT(ADDRESS($M275,38))="UL"),INDIRECT(ADDRESS($M275,COLUMN())),0),0))</f>
        <v>0.32620811287477952</v>
      </c>
      <c r="BE275" s="57">
        <f t="shared" ca="1" si="195"/>
        <v>0.18342151675485008</v>
      </c>
      <c r="BF275" s="57" cm="1">
        <f t="array" aca="1" ref="BF275" ca="1">SUM(IF($C275&gt;0,IF(INDIRECT(ADDRESS($C275,45))=1,INDIRECT(ADDRESS($C275,52))*INDIRECT(ADDRESS($C275,42))/5,0),0), IF($D275&gt;0,IF(INDIRECT(ADDRESS($D275,45))=1,INDIRECT(ADDRESS($D275,52))*INDIRECT(ADDRESS($D275,42))/5,0),0), IF($E275&gt;0,IF(INDIRECT(ADDRESS($E275,45))=1,INDIRECT(ADDRESS($E275,52))*INDIRECT(ADDRESS($E275,42))/5,0),0), IF($F275&gt;0,IF(INDIRECT(ADDRESS($F275,45))=1,INDIRECT(ADDRESS($F275,52))*INDIRECT(ADDRESS($F275,42))/5,0),0), IF($G275&gt;0,IF(INDIRECT(ADDRESS($G275,45))=1,INDIRECT(ADDRESS($G275,52))*INDIRECT(ADDRESS($G275,42))/5,0),0), IF($H275&gt;0,IF(INDIRECT(ADDRESS($H275,45))=1,INDIRECT(ADDRESS($H275,52))*INDIRECT(ADDRESS($H275,42))/5,0),0)
)*$BF$296/100</f>
        <v>2.222222222222222E-2</v>
      </c>
      <c r="BG275" s="19">
        <v>2</v>
      </c>
      <c r="BH275" s="146">
        <f ca="1">BH253</f>
        <v>2.2222222222222223</v>
      </c>
      <c r="BI275" s="146">
        <f ca="1">BI253</f>
        <v>2.2222222222222223</v>
      </c>
      <c r="BJ275" s="146">
        <f ca="1">BJ253</f>
        <v>2.2222222222222223</v>
      </c>
      <c r="BK275" s="146">
        <f t="shared" ref="BK275:BK282" ca="1" si="213">IF(AU275="S",BH275,IF(AU275="MS",BI275,IF(AU275="ML",BI275,BJ275)))</f>
        <v>2.2222222222222223</v>
      </c>
      <c r="BL275" s="147">
        <f t="shared" ca="1" si="212"/>
        <v>2.2222222222222223</v>
      </c>
      <c r="BM275" s="147">
        <f>IF($AU275=BA$296,BA226,0)</f>
        <v>1.4222222222222223</v>
      </c>
      <c r="BN275" s="147">
        <f>IF($AU275=BB$296,BB226,0)</f>
        <v>0</v>
      </c>
      <c r="BO275" s="147">
        <f>IF($AU275=BC$296,BC226,0)</f>
        <v>0</v>
      </c>
      <c r="BP275" s="147">
        <f>IF($AU275=BD$296,BD226,0)</f>
        <v>0</v>
      </c>
      <c r="BQ275" s="146">
        <f>SUM(BM275:BP275)</f>
        <v>1.4222222222222223</v>
      </c>
      <c r="BR275" s="161">
        <f t="shared" ca="1" si="198"/>
        <v>86.853478247223123</v>
      </c>
      <c r="BS275" s="57"/>
      <c r="BT275" s="56">
        <f t="shared" ca="1" si="199"/>
        <v>5.2206889822111506</v>
      </c>
      <c r="BU275" s="87">
        <f t="shared" ca="1" si="200"/>
        <v>0.13738655216345133</v>
      </c>
      <c r="BV275" s="57" t="s">
        <v>33</v>
      </c>
      <c r="BW275" s="57" cm="1">
        <f t="array" aca="1" ref="BW275" ca="1">SUM(IF($C275&gt;0,IF(AND(INDIRECT(ADDRESS($C275,44))=0,INDIRECT(ADDRESS($C275,38))="UL",ISERROR(SEARCH("Rear",INDIRECT(ADDRESS($C275,33)))),ISERROR(SEARCH("Side",INDIRECT(ADDRESS($C275,33))))),INDIRECT(ADDRESS($C275,COLUMN())),0),0),IF($D275&gt;0,IF(AND(INDIRECT(ADDRESS($D275,44))=0,INDIRECT(ADDRESS($D275,38))="UL",ISERROR(SEARCH("Rear",INDIRECT(ADDRESS($D275,33)))),ISERROR(SEARCH("Side",INDIRECT(ADDRESS($D275,33))))),INDIRECT(ADDRESS($D275,COLUMN())),0),0),IF($E275&gt;0,IF(AND(INDIRECT(ADDRESS($E275,44))=0,INDIRECT(ADDRESS($E275,38))="UL",ISERROR(SEARCH("Rear",INDIRECT(ADDRESS($E275,33)))),ISERROR(SEARCH("Side",INDIRECT(ADDRESS($E275,33))))),INDIRECT(ADDRESS($E275,COLUMN())),0),0),IF($F275&gt;0,IF(AND(INDIRECT(ADDRESS($F275,44))=0,INDIRECT(ADDRESS($F275,38))="UL",ISERROR(SEARCH("Rear",INDIRECT(ADDRESS($F275,33)))),ISERROR(SEARCH("Side",INDIRECT(ADDRESS($F275,33))))),INDIRECT(ADDRESS($F275,COLUMN())),0),0),IF($G275&gt;0,IF(AND(INDIRECT(ADDRESS($G275,44))=0,INDIRECT(ADDRESS($G275,38))="UL",ISERROR(SEARCH("Rear",INDIRECT(ADDRESS($G275,33)))),ISERROR(SEARCH("Side",INDIRECT(ADDRESS($G275,33))))),INDIRECT(ADDRESS($G275,COLUMN())),0),0),IF($H275&gt;0,IF(AND(INDIRECT(ADDRESS($H275,44))=0,INDIRECT(ADDRESS($H275,38))="UL",ISERROR(SEARCH("Rear",INDIRECT(ADDRESS($H275,33)))),ISERROR(SEARCH("Side",INDIRECT(ADDRESS($H275,33))))),INDIRECT(ADDRESS($H275,COLUMN())),0),0),IF($I275&gt;0,IF(AND(INDIRECT(ADDRESS($I275,44))=0,INDIRECT(ADDRESS($I275,38))="UL",ISERROR(SEARCH("Rear",INDIRECT(ADDRESS($I275,33)))),ISERROR(SEARCH("Side",INDIRECT(ADDRESS($I275,33))))),INDIRECT(ADDRESS($I275,COLUMN())),0),0),IF($J275&gt;0,IF(AND(INDIRECT(ADDRESS($J275,44))=0,INDIRECT(ADDRESS($J275,38))="UL",ISERROR(SEARCH("Rear",INDIRECT(ADDRESS($J275,33)))),ISERROR(SEARCH("Side",INDIRECT(ADDRESS($J275,33))))),INDIRECT(ADDRESS($J275,COLUMN())),0),0),IF($K275&gt;0,IF(AND(INDIRECT(ADDRESS($K275,44))=0,INDIRECT(ADDRESS($K275,38))="UL",ISERROR(SEARCH("Rear",INDIRECT(ADDRESS($K275,33)))),ISERROR(SEARCH("Side",INDIRECT(ADDRESS($K275,33))))),INDIRECT(ADDRESS($K275,COLUMN())),0),0),IF($L275&gt;0,IF(AND(INDIRECT(ADDRESS($L275,44))=0,INDIRECT(ADDRESS($L275,38))="UL",ISERROR(SEARCH("Rear",INDIRECT(ADDRESS($L275,33)))),ISERROR(SEARCH("Side",INDIRECT(ADDRESS($L275,33))))),INDIRECT(ADDRESS($L275,COLUMN())),0),0),IF($M275&gt;0,IF(AND(INDIRECT(ADDRESS($M275,44))=0,INDIRECT(ADDRESS($M275,38))="UL",ISERROR(SEARCH("Rear",INDIRECT(ADDRESS($M275,33)))),ISERROR(SEARCH("Side",INDIRECT(ADDRESS($M275,33))))),INDIRECT(ADDRESS($M275,COLUMN())),0),0))</f>
        <v>0.22222222222222221</v>
      </c>
      <c r="BX275" s="57">
        <f t="shared" ca="1" si="201"/>
        <v>0.88888888888888884</v>
      </c>
      <c r="BY275" s="57">
        <f>IF($BV275=BY$296,BY216+BY224+BY225,0)</f>
        <v>0.3260199882422104</v>
      </c>
      <c r="BZ275" s="57">
        <f>IF($BV275=BZ$296,BZ216+BZ224+BZ225,0)</f>
        <v>0</v>
      </c>
      <c r="CA275" s="57"/>
      <c r="CB275" s="57">
        <f>2*CB226</f>
        <v>0.88888888888888884</v>
      </c>
      <c r="CC275" s="57">
        <f t="shared" ca="1" si="203"/>
        <v>2.2222222222222223</v>
      </c>
      <c r="CD275" s="57">
        <f>IF($BV275=CD$296,2*CD226,0)</f>
        <v>1.1654320987654321</v>
      </c>
      <c r="CE275" s="57">
        <f>IF($BV275=CE$296,2*CE226,0)</f>
        <v>0</v>
      </c>
      <c r="CF275" s="57"/>
      <c r="CG275" s="57">
        <f t="shared" ca="1" si="205"/>
        <v>3.6765321935945927</v>
      </c>
      <c r="CH275" s="57">
        <f t="shared" ca="1" si="206"/>
        <v>9.6750847199857701E-2</v>
      </c>
      <c r="CI275" s="19">
        <f t="shared" ca="1" si="207"/>
        <v>10.343708622579985</v>
      </c>
      <c r="CJ275" s="19"/>
      <c r="CK275" s="57" cm="1">
        <f t="array" aca="1" ref="CK275" ca="1">IF(AU275="S", SUM(IF($C275&gt;0,IF(INDIRECT(ADDRESS($C275,43))&lt;&gt;1,INDIRECT(ADDRESS($C275,48)),0),0), IF($D275&gt;0,IF(INDIRECT(ADDRESS($D275,43))&lt;&gt;1,INDIRECT(ADDRESS($D275,48)),0),0), IF($E275&gt;0,IF(INDIRECT(ADDRESS($E275,43))&lt;&gt;1,INDIRECT(ADDRESS($E275,48)),0),0), IF($F275&gt;0,IF(INDIRECT(ADDRESS($F275,43))&lt;&gt;1,INDIRECT(ADDRESS($F275,48)),0),0), IF($G275&gt;0,IF(INDIRECT(ADDRESS($G275,43))&lt;&gt;1,INDIRECT(ADDRESS($G275,48)),0),0), IF($H275&gt;0,IF(INDIRECT(ADDRESS($H275,43))&lt;&gt;1,INDIRECT(ADDRESS($H275,48)),0),0), IF($I275&gt;0,IF(INDIRECT(ADDRESS($I275,43))&lt;&gt;1,INDIRECT(ADDRESS($I275,48)),0),0), IF($J275&gt;0,IF(INDIRECT(ADDRESS($J275,43))&lt;&gt;1,INDIRECT(ADDRESS($J275,48)),0),0), IF($K275&gt;0,IF(INDIRECT(ADDRESS($K275,43))&lt;&gt;1,INDIRECT(ADDRESS($K275,48)),0),0), IF($L275&gt;0,IF(INDIRECT(ADDRESS($L275,43))&lt;&gt;1,INDIRECT(ADDRESS($L275,48)),0),0), IF($M275&gt;0,IF(INDIRECT(ADDRESS($M275,43))&lt;&gt;1,INDIRECT(ADDRESS($M275,48)),0),0)), IF(AU275="L",SUM(IF($C275&gt;0,IF(INDIRECT(ADDRESS($C275,43))&lt;&gt;1,INDIRECT(ADDRESS($C275,50)),0),0), IF($D275&gt;0,IF(INDIRECT(ADDRESS($D275,43))&lt;&gt;1,INDIRECT(ADDRESS($D275,50)),0),0), IF($E275&gt;0,IF(INDIRECT(ADDRESS($E275,43))&lt;&gt;1,INDIRECT(ADDRESS($E275,50)),0),0), IF($F275&gt;0,IF(INDIRECT(ADDRESS($F275,43))&lt;&gt;1,INDIRECT(ADDRESS($F275,50)),0),0), IF($G275&gt;0,IF(INDIRECT(ADDRESS($G275,43))&lt;&gt;1,INDIRECT(ADDRESS($G275,50)),0),0), IF($G275&gt;0,IF(INDIRECT(ADDRESS($G275,43))&lt;&gt;1,INDIRECT(ADDRESS($G275,50)),0),0), IF($H275&gt;0,IF(INDIRECT(ADDRESS($H275,43))&lt;&gt;1,INDIRECT(ADDRESS($H275,50)),0),0), IF($I275&gt;0,IF(INDIRECT(ADDRESS($I275,43))&lt;&gt;1,INDIRECT(ADDRESS($I275,50)),0),0), IF($J275&gt;0,IF(INDIRECT(ADDRESS($J275,43))&lt;&gt;1,INDIRECT(ADDRESS($J275,50)),0),0), IF($K275&gt;0,IF(INDIRECT(ADDRESS($K275,43))&lt;&gt;1,INDIRECT(ADDRESS($K275,50)),0),0), IF($L275&gt;0,IF(INDIRECT(ADDRESS($L275,43))&lt;&gt;1,INDIRECT(ADDRESS($L275,50)),0),0), IF($M275&gt;0,IF(INDIRECT(ADDRESS($M275,43))&lt;&gt;1,INDIRECT(ADDRESS($M275,50)),0),0)), SUM(IF($C275&gt;0,IF(INDIRECT(ADDRESS($C275,43))&lt;&gt;1,INDIRECT(ADDRESS($C275,49)),0),0), IF($D275&gt;0,IF(INDIRECT(ADDRESS($D275,43))&lt;&gt;1,INDIRECT(ADDRESS($D275,49)),0),0), IF($E275&gt;0,IF(INDIRECT(ADDRESS($E275,43))&lt;&gt;1,INDIRECT(ADDRESS($E275,49)),0),0), IF($F275&gt;0,IF(INDIRECT(ADDRESS($F275,43))&lt;&gt;1,INDIRECT(ADDRESS($F275,49)),0),0), IF($G275&gt;0,IF(INDIRECT(ADDRESS($G275,43))&lt;&gt;1,INDIRECT(ADDRESS($G275,49)),0),0), IF($G275&gt;0,IF(INDIRECT(ADDRESS($G275,43))&lt;&gt;1,INDIRECT(ADDRESS($G275,49)),0),0), IF($H275&gt;0,IF(INDIRECT(ADDRESS($H275,43))&lt;&gt;1,INDIRECT(ADDRESS($H275,49)),0),0), IF($I275&gt;0,IF(INDIRECT(ADDRESS($I275,43))&lt;&gt;1,INDIRECT(ADDRESS($I275,49)),0),0), IF($J275&gt;0,IF(INDIRECT(ADDRESS($J275,43))&lt;&gt;1,INDIRECT(ADDRESS($J275,49)),0),0), IF($K275&gt;0,IF(INDIRECT(ADDRESS($K275,43))&lt;&gt;1,INDIRECT(ADDRESS($K275,49)),0),0), IF($L275&gt;0,IF(INDIRECT(ADDRESS($L275,43))&lt;&gt;1,INDIRECT(ADDRESS($L275,49)),0),0), IF($M275&gt;0,IF(INDIRECT(ADDRESS($M275,43))&lt;&gt;1,INDIRECT(ADDRESS($M275,49)),0),0))))</f>
        <v>3.5555555555555558</v>
      </c>
      <c r="CL275" s="57" cm="1">
        <f t="array" aca="1" ref="CL275" ca="1">SUM(IF($C275&gt;0,IF(INDIRECT(ADDRESS($C275,44))=1,INDIRECT(ADDRESS($C275,90)),0),0), IF($D275&gt;0,IF(INDIRECT(ADDRESS($D275,44))=1,INDIRECT(ADDRESS($D275,90)),0),0), IF($E275&gt;0,IF(INDIRECT(ADDRESS($E275,44))=1,INDIRECT(ADDRESS($E275,90)),0),0), IF($F275&gt;0,IF(INDIRECT(ADDRESS($F275,44))=1,INDIRECT(ADDRESS($F275,90)),0),0), IF($G275&gt;0,IF(INDIRECT(ADDRESS($G275,44))=1,INDIRECT(ADDRESS($G275,90)),0),0), IF($H275&gt;0,IF(INDIRECT(ADDRESS($H275,44))=1,INDIRECT(ADDRESS($H275,90)),0),0), IF($I275&gt;0,IF(INDIRECT(ADDRESS($I275,44))=1,INDIRECT(ADDRESS($I275,90)),0),0), IF($J275&gt;0,IF(INDIRECT(ADDRESS($J275,44))=1,INDIRECT(ADDRESS($J275,90)),0),0), IF($K275&gt;0,IF(INDIRECT(ADDRESS($K275,44))=1,INDIRECT(ADDRESS($K275,90)),0),0), IF($L275&gt;0,IF(INDIRECT(ADDRESS($L275,44))=1,INDIRECT(ADDRESS($L275,90)),0),0), IF($M275&gt;0,IF(INDIRECT(ADDRESS($M275,44))=1,INDIRECT(ADDRESS($M275,90)),0),0))</f>
        <v>0</v>
      </c>
      <c r="CM275" s="56">
        <f t="shared" ca="1" si="208"/>
        <v>1.0114172559645906</v>
      </c>
      <c r="CN275" s="59"/>
    </row>
    <row r="276" spans="1:92" x14ac:dyDescent="0.25">
      <c r="A276" s="52" t="s">
        <v>337</v>
      </c>
      <c r="B276" s="67">
        <v>212</v>
      </c>
      <c r="C276" s="67">
        <v>216</v>
      </c>
      <c r="D276" s="67">
        <v>224</v>
      </c>
      <c r="E276" s="67">
        <v>225</v>
      </c>
      <c r="F276" s="67">
        <v>241</v>
      </c>
      <c r="G276" s="67"/>
      <c r="H276" s="67"/>
      <c r="I276" s="67"/>
      <c r="J276" s="67"/>
      <c r="K276" s="67"/>
      <c r="L276" s="67"/>
      <c r="M276" s="67"/>
      <c r="N276" s="145">
        <f ca="1">2+SUM(INDIRECT(ADDRESS(B276,COLUMN())),IF(C276&gt;0,INDIRECT(ADDRESS(C276,COLUMN())),0),IF(D276&gt;0,INDIRECT(ADDRESS(D276,COLUMN())),0),IF(E276&gt;0,INDIRECT(ADDRESS(E276,COLUMN())),0),IF(F276&gt;0,INDIRECT(ADDRESS(F276,COLUMN())),0),IF(G276&gt;0,INDIRECT(ADDRESS(G276,COLUMN())),0),IF(H276&gt;0,INDIRECT(ADDRESS(H276,COLUMN())),0),IF(I276&gt;0,INDIRECT(ADDRESS(I276,COLUMN())),0),IF(J276&gt;0,INDIRECT(ADDRESS(J276,COLUMN())),0),IF(K276&gt;0,INDIRECT(ADDRESS(K276,COLUMN())),0),IF(L276&gt;0,INDIRECT(ADDRESS(L276,COLUMN())),0),IF(M276&gt;0,INDIRECT(ADDRESS(M276,COLUMN())),0))</f>
        <v>40</v>
      </c>
      <c r="O276" s="67" t="str" cm="1">
        <f t="array" aca="1" ref="O276" ca="1">INDIRECT(ADDRESS($B276,COLUMN()))</f>
        <v>Bomber</v>
      </c>
      <c r="P276" s="67" cm="1">
        <f t="array" aca="1" ref="P276" ca="1">INDIRECT(ADDRESS($B276,COLUMN()))</f>
        <v>6</v>
      </c>
      <c r="Q276" s="67" cm="1">
        <f t="array" aca="1" ref="Q276" ca="1">INDIRECT(ADDRESS($B276,COLUMN()))</f>
        <v>3</v>
      </c>
      <c r="R276" s="67" cm="1">
        <f t="array" aca="1" ref="R276" ca="1">INDIRECT(ADDRESS($B276,COLUMN()))</f>
        <v>0</v>
      </c>
      <c r="S276" s="67" cm="1">
        <f t="array" aca="1" ref="S276" ca="1">INDIRECT(ADDRESS($B276,COLUMN()))</f>
        <v>1</v>
      </c>
      <c r="T276" s="67" t="str" cm="1">
        <f t="array" aca="1" ref="T276" ca="1">INDIRECT(ADDRESS($B276,COLUMN()))</f>
        <v>1-3</v>
      </c>
      <c r="U276" s="67" cm="1">
        <f t="array" aca="1" ref="U276" ca="1">INDIRECT(ADDRESS($B276,COLUMN()))</f>
        <v>3</v>
      </c>
      <c r="V276" s="67" cm="1">
        <f t="array" aca="1" ref="V276" ca="1">INDIRECT(ADDRESS($B276,COLUMN()))</f>
        <v>0</v>
      </c>
      <c r="W276" s="67" cm="1">
        <f t="array" aca="1" ref="W276" ca="1">INDIRECT(ADDRESS($B276,COLUMN()))</f>
        <v>5</v>
      </c>
      <c r="X276" s="145">
        <v>5</v>
      </c>
      <c r="Y276" s="67" cm="1">
        <f t="array" aca="1" ref="Y276" ca="1">INDIRECT(ADDRESS($B276,COLUMN()))</f>
        <v>2</v>
      </c>
      <c r="Z276" s="67" cm="1">
        <f t="array" aca="1" ref="Z276" ca="1">INDIRECT(ADDRESS($B276,COLUMN()))</f>
        <v>4</v>
      </c>
      <c r="AA276" s="67" cm="1">
        <f t="array" aca="1" ref="AA276" ca="1">INDIRECT(ADDRESS($B276,COLUMN()))</f>
        <v>0</v>
      </c>
      <c r="AB276" s="56">
        <f t="shared" ca="1" si="209"/>
        <v>0.57718484016995586</v>
      </c>
      <c r="AC276" s="56">
        <f t="shared" ca="1" si="191"/>
        <v>0.51105813984243365</v>
      </c>
      <c r="AD276" s="56">
        <f t="shared" ca="1" si="192"/>
        <v>2.6663902948300886</v>
      </c>
      <c r="AF276" s="52"/>
      <c r="AG276" s="52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2"/>
      <c r="AU276" s="54" t="s">
        <v>33</v>
      </c>
      <c r="AV276" s="57" cm="1">
        <f t="array" aca="1" ref="AV276" ca="1">SUM(IF($C276&gt;0,IF(AND(INDIRECT(ADDRESS($C276,44))=0,INDIRECT(ADDRESS($C276,38))="UL",ISERROR(SEARCH("Rear",INDIRECT(ADDRESS($C276,33)))),ISERROR(SEARCH("Side",INDIRECT(ADDRESS($C276,33))))),INDIRECT(ADDRESS($C276,COLUMN())),0),0),IF($D276&gt;0,IF(AND(INDIRECT(ADDRESS($D276,44))=0,INDIRECT(ADDRESS($D276,38))="UL",ISERROR(SEARCH("Rear",INDIRECT(ADDRESS($D276,33)))),ISERROR(SEARCH("Side",INDIRECT(ADDRESS($D276,33))))),INDIRECT(ADDRESS($D276,COLUMN())),0),0),IF($E276&gt;0,IF(AND(INDIRECT(ADDRESS($E276,44))=0,INDIRECT(ADDRESS($E276,38))="UL",ISERROR(SEARCH("Rear",INDIRECT(ADDRESS($E276,33)))),ISERROR(SEARCH("Side",INDIRECT(ADDRESS($E276,33))))),INDIRECT(ADDRESS($E276,COLUMN())),0),0),IF($F276&gt;0,IF(AND(INDIRECT(ADDRESS($F276,44))=0,INDIRECT(ADDRESS($F276,38))="UL",ISERROR(SEARCH("Rear",INDIRECT(ADDRESS($F276,33)))),ISERROR(SEARCH("Side",INDIRECT(ADDRESS($F276,33))))),INDIRECT(ADDRESS($F276,COLUMN())),0),0),IF($G276&gt;0,IF(AND(INDIRECT(ADDRESS($G276,44))=0,INDIRECT(ADDRESS($G276,38))="UL",ISERROR(SEARCH("Rear",INDIRECT(ADDRESS($G276,33)))),ISERROR(SEARCH("Side",INDIRECT(ADDRESS($G276,33))))),INDIRECT(ADDRESS($G276,COLUMN())),0),0),IF($H276&gt;0,IF(AND(INDIRECT(ADDRESS($H276,44))=0,INDIRECT(ADDRESS($H276,38))="UL",ISERROR(SEARCH("Rear",INDIRECT(ADDRESS($H276,33)))),ISERROR(SEARCH("Side",INDIRECT(ADDRESS($H276,33))))),INDIRECT(ADDRESS($H276,COLUMN())),0),0),IF($I276&gt;0,IF(AND(INDIRECT(ADDRESS($I276,44))=0,INDIRECT(ADDRESS($I276,38))="UL",ISERROR(SEARCH("Rear",INDIRECT(ADDRESS($I276,33)))),ISERROR(SEARCH("Side",INDIRECT(ADDRESS($I276,33))))),INDIRECT(ADDRESS($I276,COLUMN())),0),0),IF($J276&gt;0,IF(AND(INDIRECT(ADDRESS($J276,44))=0,INDIRECT(ADDRESS($J276,38))="UL",ISERROR(SEARCH("Rear",INDIRECT(ADDRESS($J276,33)))),ISERROR(SEARCH("Side",INDIRECT(ADDRESS($J276,33))))),INDIRECT(ADDRESS($J276,COLUMN())),0),0),IF($K276&gt;0,IF(AND(INDIRECT(ADDRESS($K276,44))=0,INDIRECT(ADDRESS($K276,38))="UL",ISERROR(SEARCH("Rear",INDIRECT(ADDRESS($K276,33)))),ISERROR(SEARCH("Side",INDIRECT(ADDRESS($K276,33))))),INDIRECT(ADDRESS($K276,COLUMN())),0),0),IF($L276&gt;0,IF(AND(INDIRECT(ADDRESS($L276,44))=0,INDIRECT(ADDRESS($L276,38))="UL",ISERROR(SEARCH("Rear",INDIRECT(ADDRESS($L276,33)))),ISERROR(SEARCH("Side",INDIRECT(ADDRESS($L276,33))))),INDIRECT(ADDRESS($L276,COLUMN())),0),0),IF($M276&gt;0,IF(AND(INDIRECT(ADDRESS($M276,44))=0,INDIRECT(ADDRESS($M276,38))="UL",ISERROR(SEARCH("Rear",INDIRECT(ADDRESS($M276,33)))),ISERROR(SEARCH("Side",INDIRECT(ADDRESS($M276,33))))),INDIRECT(ADDRESS($M276,COLUMN())),0),0))</f>
        <v>0.88888888888888884</v>
      </c>
      <c r="AW276" s="57" cm="1">
        <f t="array" aca="1" ref="AW276" ca="1">SUM(IF($C276&gt;0,IF(AND(INDIRECT(ADDRESS($C276,44))=0,INDIRECT(ADDRESS($C276,38))="UL",ISERROR(SEARCH("Rear",INDIRECT(ADDRESS($C276,33)))),ISERROR(SEARCH("Side",INDIRECT(ADDRESS($C276,33))))),INDIRECT(ADDRESS($C276,COLUMN())),0),0),IF($D276&gt;0,IF(AND(INDIRECT(ADDRESS($D276,44))=0,INDIRECT(ADDRESS($D276,38))="UL",ISERROR(SEARCH("Rear",INDIRECT(ADDRESS($D276,33)))),ISERROR(SEARCH("Side",INDIRECT(ADDRESS($D276,33))))),INDIRECT(ADDRESS($D276,COLUMN())),0),0),IF($E276&gt;0,IF(AND(INDIRECT(ADDRESS($E276,44))=0,INDIRECT(ADDRESS($E276,38))="UL",ISERROR(SEARCH("Rear",INDIRECT(ADDRESS($E276,33)))),ISERROR(SEARCH("Side",INDIRECT(ADDRESS($E276,33))))),INDIRECT(ADDRESS($E276,COLUMN())),0),0),IF($F276&gt;0,IF(AND(INDIRECT(ADDRESS($F276,44))=0,INDIRECT(ADDRESS($F276,38))="UL",ISERROR(SEARCH("Rear",INDIRECT(ADDRESS($F276,33)))),ISERROR(SEARCH("Side",INDIRECT(ADDRESS($F276,33))))),INDIRECT(ADDRESS($F276,COLUMN())),0),0),IF($G276&gt;0,IF(AND(INDIRECT(ADDRESS($G276,44))=0,INDIRECT(ADDRESS($G276,38))="UL",ISERROR(SEARCH("Rear",INDIRECT(ADDRESS($G276,33)))),ISERROR(SEARCH("Side",INDIRECT(ADDRESS($G276,33))))),INDIRECT(ADDRESS($G276,COLUMN())),0),0),IF($H276&gt;0,IF(AND(INDIRECT(ADDRESS($H276,44))=0,INDIRECT(ADDRESS($H276,38))="UL",ISERROR(SEARCH("Rear",INDIRECT(ADDRESS($H276,33)))),ISERROR(SEARCH("Side",INDIRECT(ADDRESS($H276,33))))),INDIRECT(ADDRESS($H276,COLUMN())),0),0),IF($I276&gt;0,IF(AND(INDIRECT(ADDRESS($I276,44))=0,INDIRECT(ADDRESS($I276,38))="UL",ISERROR(SEARCH("Rear",INDIRECT(ADDRESS($I276,33)))),ISERROR(SEARCH("Side",INDIRECT(ADDRESS($I276,33))))),INDIRECT(ADDRESS($I276,COLUMN())),0),0),IF($J276&gt;0,IF(AND(INDIRECT(ADDRESS($J276,44))=0,INDIRECT(ADDRESS($J276,38))="UL",ISERROR(SEARCH("Rear",INDIRECT(ADDRESS($J276,33)))),ISERROR(SEARCH("Side",INDIRECT(ADDRESS($J276,33))))),INDIRECT(ADDRESS($J276,COLUMN())),0),0),IF($K276&gt;0,IF(AND(INDIRECT(ADDRESS($K276,44))=0,INDIRECT(ADDRESS($K276,38))="UL",ISERROR(SEARCH("Rear",INDIRECT(ADDRESS($K276,33)))),ISERROR(SEARCH("Side",INDIRECT(ADDRESS($K276,33))))),INDIRECT(ADDRESS($K276,COLUMN())),0),0),IF($L276&gt;0,IF(AND(INDIRECT(ADDRESS($L276,44))=0,INDIRECT(ADDRESS($L276,38))="UL",ISERROR(SEARCH("Rear",INDIRECT(ADDRESS($L276,33)))),ISERROR(SEARCH("Side",INDIRECT(ADDRESS($L276,33))))),INDIRECT(ADDRESS($L276,COLUMN())),0),0),IF($M276&gt;0,IF(AND(INDIRECT(ADDRESS($M276,44))=0,INDIRECT(ADDRESS($M276,38))="UL",ISERROR(SEARCH("Rear",INDIRECT(ADDRESS($M276,33)))),ISERROR(SEARCH("Side",INDIRECT(ADDRESS($M276,33))))),INDIRECT(ADDRESS($M276,COLUMN())),0),0))</f>
        <v>0.44444444444444442</v>
      </c>
      <c r="AX276" s="57" cm="1">
        <f t="array" aca="1" ref="AX276" ca="1">SUM(IF($C276&gt;0,IF(AND(INDIRECT(ADDRESS($C276,44))=0,INDIRECT(ADDRESS($C276,38))="UL",ISERROR(SEARCH("Rear",INDIRECT(ADDRESS($C276,33)))),ISERROR(SEARCH("Side",INDIRECT(ADDRESS($C276,33))))),INDIRECT(ADDRESS($C276,COLUMN())),0),0),IF($D276&gt;0,IF(AND(INDIRECT(ADDRESS($D276,44))=0,INDIRECT(ADDRESS($D276,38))="UL",ISERROR(SEARCH("Rear",INDIRECT(ADDRESS($D276,33)))),ISERROR(SEARCH("Side",INDIRECT(ADDRESS($D276,33))))),INDIRECT(ADDRESS($D276,COLUMN())),0),0),IF($E276&gt;0,IF(AND(INDIRECT(ADDRESS($E276,44))=0,INDIRECT(ADDRESS($E276,38))="UL",ISERROR(SEARCH("Rear",INDIRECT(ADDRESS($E276,33)))),ISERROR(SEARCH("Side",INDIRECT(ADDRESS($E276,33))))),INDIRECT(ADDRESS($E276,COLUMN())),0),0),IF($F276&gt;0,IF(AND(INDIRECT(ADDRESS($F276,44))=0,INDIRECT(ADDRESS($F276,38))="UL",ISERROR(SEARCH("Rear",INDIRECT(ADDRESS($F276,33)))),ISERROR(SEARCH("Side",INDIRECT(ADDRESS($F276,33))))),INDIRECT(ADDRESS($F276,COLUMN())),0),0),IF($G276&gt;0,IF(AND(INDIRECT(ADDRESS($G276,44))=0,INDIRECT(ADDRESS($G276,38))="UL",ISERROR(SEARCH("Rear",INDIRECT(ADDRESS($G276,33)))),ISERROR(SEARCH("Side",INDIRECT(ADDRESS($G276,33))))),INDIRECT(ADDRESS($G276,COLUMN())),0),0),IF($H276&gt;0,IF(AND(INDIRECT(ADDRESS($H276,44))=0,INDIRECT(ADDRESS($H276,38))="UL",ISERROR(SEARCH("Rear",INDIRECT(ADDRESS($H276,33)))),ISERROR(SEARCH("Side",INDIRECT(ADDRESS($H276,33))))),INDIRECT(ADDRESS($H276,COLUMN())),0),0),IF($I276&gt;0,IF(AND(INDIRECT(ADDRESS($I276,44))=0,INDIRECT(ADDRESS($I276,38))="UL",ISERROR(SEARCH("Rear",INDIRECT(ADDRESS($I276,33)))),ISERROR(SEARCH("Side",INDIRECT(ADDRESS($I276,33))))),INDIRECT(ADDRESS($I276,COLUMN())),0),0),IF($J276&gt;0,IF(AND(INDIRECT(ADDRESS($J276,44))=0,INDIRECT(ADDRESS($J276,38))="UL",ISERROR(SEARCH("Rear",INDIRECT(ADDRESS($J276,33)))),ISERROR(SEARCH("Side",INDIRECT(ADDRESS($J276,33))))),INDIRECT(ADDRESS($J276,COLUMN())),0),0),IF($K276&gt;0,IF(AND(INDIRECT(ADDRESS($K276,44))=0,INDIRECT(ADDRESS($K276,38))="UL",ISERROR(SEARCH("Rear",INDIRECT(ADDRESS($K276,33)))),ISERROR(SEARCH("Side",INDIRECT(ADDRESS($K276,33))))),INDIRECT(ADDRESS($K276,COLUMN())),0),0),IF($L276&gt;0,IF(AND(INDIRECT(ADDRESS($L276,44))=0,INDIRECT(ADDRESS($L276,38))="UL",ISERROR(SEARCH("Rear",INDIRECT(ADDRESS($L276,33)))),ISERROR(SEARCH("Side",INDIRECT(ADDRESS($L276,33))))),INDIRECT(ADDRESS($L276,COLUMN())),0),0),IF($M276&gt;0,IF(AND(INDIRECT(ADDRESS($M276,44))=0,INDIRECT(ADDRESS($M276,38))="UL",ISERROR(SEARCH("Rear",INDIRECT(ADDRESS($M276,33)))),ISERROR(SEARCH("Side",INDIRECT(ADDRESS($M276,33))))),INDIRECT(ADDRESS($M276,COLUMN())),0),0))</f>
        <v>0</v>
      </c>
      <c r="AY276" s="58">
        <f t="shared" ca="1" si="193"/>
        <v>0.88888888888888884</v>
      </c>
      <c r="AZ276" s="58">
        <f t="shared" ca="1" si="194"/>
        <v>0.44444444444444442</v>
      </c>
      <c r="BA276" s="58" cm="1">
        <f t="array" aca="1" ref="BA276" ca="1">SUM(IF($C276&gt;0,IF(AND(INDIRECT(ADDRESS($C276,44))=0,INDIRECT(ADDRESS($C276,38))="UL"),INDIRECT(ADDRESS($C276,COLUMN())),0),0),IF($D276&gt;0,IF(AND(INDIRECT(ADDRESS($D276,44))=0,INDIRECT(ADDRESS($D276,38))="UL"),INDIRECT(ADDRESS($D276,COLUMN())),0),0),IF($E276&gt;0,IF(AND(INDIRECT(ADDRESS($E276,44))=0,INDIRECT(ADDRESS($E276,38))="UL"),INDIRECT(ADDRESS($E276,COLUMN())),0),0),IF($F276&gt;0,IF(AND(INDIRECT(ADDRESS($F276,44))=0,INDIRECT(ADDRESS($F276,38))="UL"),INDIRECT(ADDRESS($F276,COLUMN())),0),0),IF($G276&gt;0,IF(AND(INDIRECT(ADDRESS($G276,44))=0,INDIRECT(ADDRESS($G276,38))="UL"),INDIRECT(ADDRESS($G276,COLUMN())),0),0),IF($H276&gt;0,IF(AND(INDIRECT(ADDRESS($H276,44))=0,INDIRECT(ADDRESS($H276,38))="UL"),INDIRECT(ADDRESS($H276,COLUMN())),0),0),IF($I276&gt;0,IF(AND(INDIRECT(ADDRESS($I276,44))=0,INDIRECT(ADDRESS($I276,38))="UL"),INDIRECT(ADDRESS($I276,COLUMN())),0),0),IF($J276&gt;0,IF(AND(INDIRECT(ADDRESS($J276,44))=0,INDIRECT(ADDRESS($J276,38))="UL"),INDIRECT(ADDRESS($J276,COLUMN())),0),0),IF($K276&gt;0,IF(AND(INDIRECT(ADDRESS($K276,44))=0,INDIRECT(ADDRESS($K276,38))="UL"),INDIRECT(ADDRESS($K276,COLUMN())),0),0),IF($L276&gt;0,IF(AND(INDIRECT(ADDRESS($L276,44))=0,INDIRECT(ADDRESS($L276,38))="UL"),INDIRECT(ADDRESS($L276,COLUMN())),0),0),IF($M276&gt;0,IF(AND(INDIRECT(ADDRESS($M276,44))=0,INDIRECT(ADDRESS($M276,38))="UL"),INDIRECT(ADDRESS($M276,COLUMN())),0),0))</f>
        <v>0.18342151675485008</v>
      </c>
      <c r="BB276" s="58" cm="1">
        <f t="array" aca="1" ref="BB276" ca="1">SUM(IF($C276&gt;0,IF(AND(INDIRECT(ADDRESS($C276,44))=0,INDIRECT(ADDRESS($C276,38))="UL"),INDIRECT(ADDRESS($C276,COLUMN())),0),0),IF($D276&gt;0,IF(AND(INDIRECT(ADDRESS($D276,44))=0,INDIRECT(ADDRESS($D276,38))="UL"),INDIRECT(ADDRESS($D276,COLUMN())),0),0),IF($E276&gt;0,IF(AND(INDIRECT(ADDRESS($E276,44))=0,INDIRECT(ADDRESS($E276,38))="UL"),INDIRECT(ADDRESS($E276,COLUMN())),0),0),IF($F276&gt;0,IF(AND(INDIRECT(ADDRESS($F276,44))=0,INDIRECT(ADDRESS($F276,38))="UL"),INDIRECT(ADDRESS($F276,COLUMN())),0),0),IF($G276&gt;0,IF(AND(INDIRECT(ADDRESS($G276,44))=0,INDIRECT(ADDRESS($G276,38))="UL"),INDIRECT(ADDRESS($G276,COLUMN())),0),0),IF($H276&gt;0,IF(AND(INDIRECT(ADDRESS($H276,44))=0,INDIRECT(ADDRESS($H276,38))="UL"),INDIRECT(ADDRESS($H276,COLUMN())),0),0),IF($I276&gt;0,IF(AND(INDIRECT(ADDRESS($I276,44))=0,INDIRECT(ADDRESS($I276,38))="UL"),INDIRECT(ADDRESS($I276,COLUMN())),0),0),IF($J276&gt;0,IF(AND(INDIRECT(ADDRESS($J276,44))=0,INDIRECT(ADDRESS($J276,38))="UL"),INDIRECT(ADDRESS($J276,COLUMN())),0),0),IF($K276&gt;0,IF(AND(INDIRECT(ADDRESS($K276,44))=0,INDIRECT(ADDRESS($K276,38))="UL"),INDIRECT(ADDRESS($K276,COLUMN())),0),0),IF($L276&gt;0,IF(AND(INDIRECT(ADDRESS($L276,44))=0,INDIRECT(ADDRESS($L276,38))="UL"),INDIRECT(ADDRESS($L276,COLUMN())),0),0),IF($M276&gt;0,IF(AND(INDIRECT(ADDRESS($M276,44))=0,INDIRECT(ADDRESS($M276,38))="UL"),INDIRECT(ADDRESS($M276,COLUMN())),0),0))</f>
        <v>0.33636684303350967</v>
      </c>
      <c r="BC276" s="58" cm="1">
        <f t="array" aca="1" ref="BC276" ca="1">SUM(IF($C276&gt;0,IF(AND(INDIRECT(ADDRESS($C276,44))=0,INDIRECT(ADDRESS($C276,38))="UL"),INDIRECT(ADDRESS($C276,COLUMN())),0),0),IF($D276&gt;0,IF(AND(INDIRECT(ADDRESS($D276,44))=0,INDIRECT(ADDRESS($D276,38))="UL"),INDIRECT(ADDRESS($D276,COLUMN())),0),0),IF($E276&gt;0,IF(AND(INDIRECT(ADDRESS($E276,44))=0,INDIRECT(ADDRESS($E276,38))="UL"),INDIRECT(ADDRESS($E276,COLUMN())),0),0),IF($F276&gt;0,IF(AND(INDIRECT(ADDRESS($F276,44))=0,INDIRECT(ADDRESS($F276,38))="UL"),INDIRECT(ADDRESS($F276,COLUMN())),0),0),IF($G276&gt;0,IF(AND(INDIRECT(ADDRESS($G276,44))=0,INDIRECT(ADDRESS($G276,38))="UL"),INDIRECT(ADDRESS($G276,COLUMN())),0),0),IF($H276&gt;0,IF(AND(INDIRECT(ADDRESS($H276,44))=0,INDIRECT(ADDRESS($H276,38))="UL"),INDIRECT(ADDRESS($H276,COLUMN())),0),0),IF($I276&gt;0,IF(AND(INDIRECT(ADDRESS($I276,44))=0,INDIRECT(ADDRESS($I276,38))="UL"),INDIRECT(ADDRESS($I276,COLUMN())),0),0),IF($J276&gt;0,IF(AND(INDIRECT(ADDRESS($J276,44))=0,INDIRECT(ADDRESS($J276,38))="UL"),INDIRECT(ADDRESS($J276,COLUMN())),0),0),IF($K276&gt;0,IF(AND(INDIRECT(ADDRESS($K276,44))=0,INDIRECT(ADDRESS($K276,38))="UL"),INDIRECT(ADDRESS($K276,COLUMN())),0),0),IF($L276&gt;0,IF(AND(INDIRECT(ADDRESS($L276,44))=0,INDIRECT(ADDRESS($L276,38))="UL"),INDIRECT(ADDRESS($L276,COLUMN())),0),0),IF($M276&gt;0,IF(AND(INDIRECT(ADDRESS($M276,44))=0,INDIRECT(ADDRESS($M276,38))="UL"),INDIRECT(ADDRESS($M276,COLUMN())),0),0))</f>
        <v>0.17326278659611991</v>
      </c>
      <c r="BD276" s="58" cm="1">
        <f t="array" aca="1" ref="BD276" ca="1">SUM(IF($C276&gt;0,IF(AND(INDIRECT(ADDRESS($C276,44))=0,INDIRECT(ADDRESS($C276,38))="UL"),INDIRECT(ADDRESS($C276,COLUMN())),0),0),IF($D276&gt;0,IF(AND(INDIRECT(ADDRESS($D276,44))=0,INDIRECT(ADDRESS($D276,38))="UL"),INDIRECT(ADDRESS($D276,COLUMN())),0),0),IF($E276&gt;0,IF(AND(INDIRECT(ADDRESS($E276,44))=0,INDIRECT(ADDRESS($E276,38))="UL"),INDIRECT(ADDRESS($E276,COLUMN())),0),0),IF($F276&gt;0,IF(AND(INDIRECT(ADDRESS($F276,44))=0,INDIRECT(ADDRESS($F276,38))="UL"),INDIRECT(ADDRESS($F276,COLUMN())),0),0),IF($G276&gt;0,IF(AND(INDIRECT(ADDRESS($G276,44))=0,INDIRECT(ADDRESS($G276,38))="UL"),INDIRECT(ADDRESS($G276,COLUMN())),0),0),IF($H276&gt;0,IF(AND(INDIRECT(ADDRESS($H276,44))=0,INDIRECT(ADDRESS($H276,38))="UL"),INDIRECT(ADDRESS($H276,COLUMN())),0),0),IF($I276&gt;0,IF(AND(INDIRECT(ADDRESS($I276,44))=0,INDIRECT(ADDRESS($I276,38))="UL"),INDIRECT(ADDRESS($I276,COLUMN())),0),0),IF($J276&gt;0,IF(AND(INDIRECT(ADDRESS($J276,44))=0,INDIRECT(ADDRESS($J276,38))="UL"),INDIRECT(ADDRESS($J276,COLUMN())),0),0),IF($K276&gt;0,IF(AND(INDIRECT(ADDRESS($K276,44))=0,INDIRECT(ADDRESS($K276,38))="UL"),INDIRECT(ADDRESS($K276,COLUMN())),0),0),IF($L276&gt;0,IF(AND(INDIRECT(ADDRESS($L276,44))=0,INDIRECT(ADDRESS($L276,38))="UL"),INDIRECT(ADDRESS($L276,COLUMN())),0),0),IF($M276&gt;0,IF(AND(INDIRECT(ADDRESS($M276,44))=0,INDIRECT(ADDRESS($M276,38))="UL"),INDIRECT(ADDRESS($M276,COLUMN())),0),0))</f>
        <v>0.32620811287477952</v>
      </c>
      <c r="BE276" s="57">
        <f t="shared" ca="1" si="195"/>
        <v>0.18342151675485008</v>
      </c>
      <c r="BF276" s="57" cm="1">
        <f t="array" aca="1" ref="BF276" ca="1">SUM(IF($C276&gt;0,IF(INDIRECT(ADDRESS($C276,45))=1,INDIRECT(ADDRESS($C276,52))*INDIRECT(ADDRESS($C276,42))/5,0),0), IF($D276&gt;0,IF(INDIRECT(ADDRESS($D276,45))=1,INDIRECT(ADDRESS($D276,52))*INDIRECT(ADDRESS($D276,42))/5,0),0), IF($E276&gt;0,IF(INDIRECT(ADDRESS($E276,45))=1,INDIRECT(ADDRESS($E276,52))*INDIRECT(ADDRESS($E276,42))/5,0),0), IF($F276&gt;0,IF(INDIRECT(ADDRESS($F276,45))=1,INDIRECT(ADDRESS($F276,52))*INDIRECT(ADDRESS($F276,42))/5,0),0), IF($G276&gt;0,IF(INDIRECT(ADDRESS($G276,45))=1,INDIRECT(ADDRESS($G276,52))*INDIRECT(ADDRESS($G276,42))/5,0),0), IF($H276&gt;0,IF(INDIRECT(ADDRESS($H276,45))=1,INDIRECT(ADDRESS($H276,52))*INDIRECT(ADDRESS($H276,42))/5,0),0)
)*$BF$296/100</f>
        <v>2.222222222222222E-2</v>
      </c>
      <c r="BG276" s="19">
        <v>2</v>
      </c>
      <c r="BH276" s="146">
        <f ca="1">BH253</f>
        <v>2.2222222222222223</v>
      </c>
      <c r="BI276" s="146">
        <f ca="1">BI253</f>
        <v>2.2222222222222223</v>
      </c>
      <c r="BJ276" s="146">
        <f ca="1">BJ253</f>
        <v>2.2222222222222223</v>
      </c>
      <c r="BK276" s="146">
        <f t="shared" ca="1" si="213"/>
        <v>2.2222222222222223</v>
      </c>
      <c r="BL276" s="147">
        <f t="shared" ca="1" si="212"/>
        <v>2.2222222222222223</v>
      </c>
      <c r="BM276" s="147">
        <f>IF($AU276=BA$296,BA226,0)</f>
        <v>1.4222222222222223</v>
      </c>
      <c r="BN276" s="147">
        <f>IF($AU276=BB$296,BB226,0)</f>
        <v>0</v>
      </c>
      <c r="BO276" s="147">
        <f>IF($AU276=BC$296,BC226,0)</f>
        <v>0</v>
      </c>
      <c r="BP276" s="147">
        <f>IF($AU276=BD$296,BD226,0)</f>
        <v>0</v>
      </c>
      <c r="BQ276" s="146">
        <f>SUM(BM276:BP276)</f>
        <v>1.4222222222222223</v>
      </c>
      <c r="BR276" s="161">
        <f t="shared" ca="1" si="198"/>
        <v>87.667617454381002</v>
      </c>
      <c r="BS276" s="57"/>
      <c r="BT276" s="56">
        <f t="shared" ca="1" si="199"/>
        <v>5.4019809838452604</v>
      </c>
      <c r="BU276" s="89">
        <f t="shared" ca="1" si="200"/>
        <v>0.13504952459613151</v>
      </c>
      <c r="BV276" s="57" t="s">
        <v>33</v>
      </c>
      <c r="BW276" s="57" cm="1">
        <f t="array" aca="1" ref="BW276" ca="1">SUM(IF($C276&gt;0,IF(AND(INDIRECT(ADDRESS($C276,44))=0,INDIRECT(ADDRESS($C276,38))="UL",ISERROR(SEARCH("Rear",INDIRECT(ADDRESS($C276,33)))),ISERROR(SEARCH("Side",INDIRECT(ADDRESS($C276,33))))),INDIRECT(ADDRESS($C276,COLUMN())),0),0),IF($D276&gt;0,IF(AND(INDIRECT(ADDRESS($D276,44))=0,INDIRECT(ADDRESS($D276,38))="UL",ISERROR(SEARCH("Rear",INDIRECT(ADDRESS($D276,33)))),ISERROR(SEARCH("Side",INDIRECT(ADDRESS($D276,33))))),INDIRECT(ADDRESS($D276,COLUMN())),0),0),IF($E276&gt;0,IF(AND(INDIRECT(ADDRESS($E276,44))=0,INDIRECT(ADDRESS($E276,38))="UL",ISERROR(SEARCH("Rear",INDIRECT(ADDRESS($E276,33)))),ISERROR(SEARCH("Side",INDIRECT(ADDRESS($E276,33))))),INDIRECT(ADDRESS($E276,COLUMN())),0),0),IF($F276&gt;0,IF(AND(INDIRECT(ADDRESS($F276,44))=0,INDIRECT(ADDRESS($F276,38))="UL",ISERROR(SEARCH("Rear",INDIRECT(ADDRESS($F276,33)))),ISERROR(SEARCH("Side",INDIRECT(ADDRESS($F276,33))))),INDIRECT(ADDRESS($F276,COLUMN())),0),0),IF($G276&gt;0,IF(AND(INDIRECT(ADDRESS($G276,44))=0,INDIRECT(ADDRESS($G276,38))="UL",ISERROR(SEARCH("Rear",INDIRECT(ADDRESS($G276,33)))),ISERROR(SEARCH("Side",INDIRECT(ADDRESS($G276,33))))),INDIRECT(ADDRESS($G276,COLUMN())),0),0),IF($H276&gt;0,IF(AND(INDIRECT(ADDRESS($H276,44))=0,INDIRECT(ADDRESS($H276,38))="UL",ISERROR(SEARCH("Rear",INDIRECT(ADDRESS($H276,33)))),ISERROR(SEARCH("Side",INDIRECT(ADDRESS($H276,33))))),INDIRECT(ADDRESS($H276,COLUMN())),0),0),IF($I276&gt;0,IF(AND(INDIRECT(ADDRESS($I276,44))=0,INDIRECT(ADDRESS($I276,38))="UL",ISERROR(SEARCH("Rear",INDIRECT(ADDRESS($I276,33)))),ISERROR(SEARCH("Side",INDIRECT(ADDRESS($I276,33))))),INDIRECT(ADDRESS($I276,COLUMN())),0),0),IF($J276&gt;0,IF(AND(INDIRECT(ADDRESS($J276,44))=0,INDIRECT(ADDRESS($J276,38))="UL",ISERROR(SEARCH("Rear",INDIRECT(ADDRESS($J276,33)))),ISERROR(SEARCH("Side",INDIRECT(ADDRESS($J276,33))))),INDIRECT(ADDRESS($J276,COLUMN())),0),0),IF($K276&gt;0,IF(AND(INDIRECT(ADDRESS($K276,44))=0,INDIRECT(ADDRESS($K276,38))="UL",ISERROR(SEARCH("Rear",INDIRECT(ADDRESS($K276,33)))),ISERROR(SEARCH("Side",INDIRECT(ADDRESS($K276,33))))),INDIRECT(ADDRESS($K276,COLUMN())),0),0),IF($L276&gt;0,IF(AND(INDIRECT(ADDRESS($L276,44))=0,INDIRECT(ADDRESS($L276,38))="UL",ISERROR(SEARCH("Rear",INDIRECT(ADDRESS($L276,33)))),ISERROR(SEARCH("Side",INDIRECT(ADDRESS($L276,33))))),INDIRECT(ADDRESS($L276,COLUMN())),0),0),IF($M276&gt;0,IF(AND(INDIRECT(ADDRESS($M276,44))=0,INDIRECT(ADDRESS($M276,38))="UL",ISERROR(SEARCH("Rear",INDIRECT(ADDRESS($M276,33)))),ISERROR(SEARCH("Side",INDIRECT(ADDRESS($M276,33))))),INDIRECT(ADDRESS($M276,COLUMN())),0),0))</f>
        <v>0.22222222222222221</v>
      </c>
      <c r="BX276" s="57">
        <f t="shared" ca="1" si="201"/>
        <v>0.88888888888888884</v>
      </c>
      <c r="BY276" s="57">
        <f>IF($BV276=BY$296,BY216+BY224+BY225,0)</f>
        <v>0.3260199882422104</v>
      </c>
      <c r="BZ276" s="57">
        <f>IF($BV276=BZ$296,BZ216+BZ224+BZ225,0)</f>
        <v>0</v>
      </c>
      <c r="CA276" s="57"/>
      <c r="CB276" s="57">
        <f>2*CB226</f>
        <v>0.88888888888888884</v>
      </c>
      <c r="CC276" s="57">
        <f t="shared" ca="1" si="203"/>
        <v>2.2222222222222223</v>
      </c>
      <c r="CD276" s="57">
        <f>IF($BV276=CD$296,2*CD226,0)</f>
        <v>1.1654320987654321</v>
      </c>
      <c r="CE276" s="57">
        <f>IF($BV276=CE$296,2*CE226,0)</f>
        <v>0</v>
      </c>
      <c r="CF276" s="57"/>
      <c r="CG276" s="57">
        <f t="shared" ca="1" si="205"/>
        <v>3.9777104506684493</v>
      </c>
      <c r="CH276" s="57">
        <f t="shared" ca="1" si="206"/>
        <v>9.9442761266711227E-2</v>
      </c>
      <c r="CI276" s="19">
        <f t="shared" ca="1" si="207"/>
        <v>13.331951474150443</v>
      </c>
      <c r="CJ276" s="19"/>
      <c r="CK276" s="57" cm="1">
        <f t="array" aca="1" ref="CK276" ca="1">IF(AU276="S", SUM(IF($C276&gt;0,IF(INDIRECT(ADDRESS($C276,43))&lt;&gt;1,INDIRECT(ADDRESS($C276,48)),0),0), IF($D276&gt;0,IF(INDIRECT(ADDRESS($D276,43))&lt;&gt;1,INDIRECT(ADDRESS($D276,48)),0),0), IF($E276&gt;0,IF(INDIRECT(ADDRESS($E276,43))&lt;&gt;1,INDIRECT(ADDRESS($E276,48)),0),0), IF($F276&gt;0,IF(INDIRECT(ADDRESS($F276,43))&lt;&gt;1,INDIRECT(ADDRESS($F276,48)),0),0), IF($G276&gt;0,IF(INDIRECT(ADDRESS($G276,43))&lt;&gt;1,INDIRECT(ADDRESS($G276,48)),0),0), IF($H276&gt;0,IF(INDIRECT(ADDRESS($H276,43))&lt;&gt;1,INDIRECT(ADDRESS($H276,48)),0),0), IF($I276&gt;0,IF(INDIRECT(ADDRESS($I276,43))&lt;&gt;1,INDIRECT(ADDRESS($I276,48)),0),0), IF($J276&gt;0,IF(INDIRECT(ADDRESS($J276,43))&lt;&gt;1,INDIRECT(ADDRESS($J276,48)),0),0), IF($K276&gt;0,IF(INDIRECT(ADDRESS($K276,43))&lt;&gt;1,INDIRECT(ADDRESS($K276,48)),0),0), IF($L276&gt;0,IF(INDIRECT(ADDRESS($L276,43))&lt;&gt;1,INDIRECT(ADDRESS($L276,48)),0),0), IF($M276&gt;0,IF(INDIRECT(ADDRESS($M276,43))&lt;&gt;1,INDIRECT(ADDRESS($M276,48)),0),0)), IF(AU276="L",SUM(IF($C276&gt;0,IF(INDIRECT(ADDRESS($C276,43))&lt;&gt;1,INDIRECT(ADDRESS($C276,50)),0),0), IF($D276&gt;0,IF(INDIRECT(ADDRESS($D276,43))&lt;&gt;1,INDIRECT(ADDRESS($D276,50)),0),0), IF($E276&gt;0,IF(INDIRECT(ADDRESS($E276,43))&lt;&gt;1,INDIRECT(ADDRESS($E276,50)),0),0), IF($F276&gt;0,IF(INDIRECT(ADDRESS($F276,43))&lt;&gt;1,INDIRECT(ADDRESS($F276,50)),0),0), IF($G276&gt;0,IF(INDIRECT(ADDRESS($G276,43))&lt;&gt;1,INDIRECT(ADDRESS($G276,50)),0),0), IF($G276&gt;0,IF(INDIRECT(ADDRESS($G276,43))&lt;&gt;1,INDIRECT(ADDRESS($G276,50)),0),0), IF($H276&gt;0,IF(INDIRECT(ADDRESS($H276,43))&lt;&gt;1,INDIRECT(ADDRESS($H276,50)),0),0), IF($I276&gt;0,IF(INDIRECT(ADDRESS($I276,43))&lt;&gt;1,INDIRECT(ADDRESS($I276,50)),0),0), IF($J276&gt;0,IF(INDIRECT(ADDRESS($J276,43))&lt;&gt;1,INDIRECT(ADDRESS($J276,50)),0),0), IF($K276&gt;0,IF(INDIRECT(ADDRESS($K276,43))&lt;&gt;1,INDIRECT(ADDRESS($K276,50)),0),0), IF($L276&gt;0,IF(INDIRECT(ADDRESS($L276,43))&lt;&gt;1,INDIRECT(ADDRESS($L276,50)),0),0), IF($M276&gt;0,IF(INDIRECT(ADDRESS($M276,43))&lt;&gt;1,INDIRECT(ADDRESS($M276,50)),0),0)), SUM(IF($C276&gt;0,IF(INDIRECT(ADDRESS($C276,43))&lt;&gt;1,INDIRECT(ADDRESS($C276,49)),0),0), IF($D276&gt;0,IF(INDIRECT(ADDRESS($D276,43))&lt;&gt;1,INDIRECT(ADDRESS($D276,49)),0),0), IF($E276&gt;0,IF(INDIRECT(ADDRESS($E276,43))&lt;&gt;1,INDIRECT(ADDRESS($E276,49)),0),0), IF($F276&gt;0,IF(INDIRECT(ADDRESS($F276,43))&lt;&gt;1,INDIRECT(ADDRESS($F276,49)),0),0), IF($G276&gt;0,IF(INDIRECT(ADDRESS($G276,43))&lt;&gt;1,INDIRECT(ADDRESS($G276,49)),0),0), IF($G276&gt;0,IF(INDIRECT(ADDRESS($G276,43))&lt;&gt;1,INDIRECT(ADDRESS($G276,49)),0),0), IF($H276&gt;0,IF(INDIRECT(ADDRESS($H276,43))&lt;&gt;1,INDIRECT(ADDRESS($H276,49)),0),0), IF($I276&gt;0,IF(INDIRECT(ADDRESS($I276,43))&lt;&gt;1,INDIRECT(ADDRESS($I276,49)),0),0), IF($J276&gt;0,IF(INDIRECT(ADDRESS($J276,43))&lt;&gt;1,INDIRECT(ADDRESS($J276,49)),0),0), IF($K276&gt;0,IF(INDIRECT(ADDRESS($K276,43))&lt;&gt;1,INDIRECT(ADDRESS($K276,49)),0),0), IF($L276&gt;0,IF(INDIRECT(ADDRESS($L276,43))&lt;&gt;1,INDIRECT(ADDRESS($L276,49)),0),0), IF($M276&gt;0,IF(INDIRECT(ADDRESS($M276,43))&lt;&gt;1,INDIRECT(ADDRESS($M276,49)),0),0))))</f>
        <v>3.5555555555555558</v>
      </c>
      <c r="CL276" s="57" cm="1">
        <f t="array" aca="1" ref="CL276" ca="1">SUM(IF($C276&gt;0,IF(INDIRECT(ADDRESS($C276,44))=1,INDIRECT(ADDRESS($C276,90)),0),0), IF($D276&gt;0,IF(INDIRECT(ADDRESS($D276,44))=1,INDIRECT(ADDRESS($D276,90)),0),0), IF($E276&gt;0,IF(INDIRECT(ADDRESS($E276,44))=1,INDIRECT(ADDRESS($E276,90)),0),0), IF($F276&gt;0,IF(INDIRECT(ADDRESS($F276,44))=1,INDIRECT(ADDRESS($F276,90)),0),0), IF($G276&gt;0,IF(INDIRECT(ADDRESS($G276,44))=1,INDIRECT(ADDRESS($G276,90)),0),0), IF($H276&gt;0,IF(INDIRECT(ADDRESS($H276,44))=1,INDIRECT(ADDRESS($H276,90)),0),0), IF($I276&gt;0,IF(INDIRECT(ADDRESS($I276,44))=1,INDIRECT(ADDRESS($I276,90)),0),0), IF($J276&gt;0,IF(INDIRECT(ADDRESS($J276,44))=1,INDIRECT(ADDRESS($J276,90)),0),0), IF($K276&gt;0,IF(INDIRECT(ADDRESS($K276,44))=1,INDIRECT(ADDRESS($K276,90)),0),0), IF($L276&gt;0,IF(INDIRECT(ADDRESS($L276,44))=1,INDIRECT(ADDRESS($L276,90)),0),0), IF($M276&gt;0,IF(INDIRECT(ADDRESS($M276,44))=1,INDIRECT(ADDRESS($M276,90)),0),0))</f>
        <v>0</v>
      </c>
      <c r="CM276" s="56">
        <f t="shared" ca="1" si="208"/>
        <v>0.99421244245096474</v>
      </c>
      <c r="CN276" s="59"/>
    </row>
    <row r="277" spans="1:92" x14ac:dyDescent="0.25">
      <c r="A277" s="52" t="s">
        <v>338</v>
      </c>
      <c r="B277" s="67">
        <v>212</v>
      </c>
      <c r="C277" s="67">
        <v>216</v>
      </c>
      <c r="D277" s="67">
        <v>224</v>
      </c>
      <c r="E277" s="67">
        <v>225</v>
      </c>
      <c r="F277" s="67">
        <v>241</v>
      </c>
      <c r="G277" s="67"/>
      <c r="H277" s="67"/>
      <c r="I277" s="67"/>
      <c r="J277" s="67"/>
      <c r="K277" s="67"/>
      <c r="L277" s="67"/>
      <c r="M277" s="67"/>
      <c r="N277" s="145">
        <f ca="1">2+SUM(INDIRECT(ADDRESS(B277,COLUMN())),IF(C277&gt;0,INDIRECT(ADDRESS(C277,COLUMN())),0),IF(D277&gt;0,INDIRECT(ADDRESS(D277,COLUMN())),0),IF(E277&gt;0,INDIRECT(ADDRESS(E277,COLUMN())),0),IF(F277&gt;0,INDIRECT(ADDRESS(F277,COLUMN())),0),IF(G277&gt;0,INDIRECT(ADDRESS(G277,COLUMN())),0),IF(H277&gt;0,INDIRECT(ADDRESS(H277,COLUMN())),0),IF(I277&gt;0,INDIRECT(ADDRESS(I277,COLUMN())),0),IF(J277&gt;0,INDIRECT(ADDRESS(J277,COLUMN())),0),IF(K277&gt;0,INDIRECT(ADDRESS(K277,COLUMN())),0),IF(L277&gt;0,INDIRECT(ADDRESS(L277,COLUMN())),0),IF(M277&gt;0,INDIRECT(ADDRESS(M277,COLUMN())),0))</f>
        <v>40</v>
      </c>
      <c r="O277" s="67" t="str" cm="1">
        <f t="array" aca="1" ref="O277" ca="1">INDIRECT(ADDRESS($B277,COLUMN()))</f>
        <v>Bomber</v>
      </c>
      <c r="P277" s="145">
        <v>7.2</v>
      </c>
      <c r="Q277" s="67">
        <f t="shared" ref="Q277:W277" ca="1" si="214">Q253</f>
        <v>3</v>
      </c>
      <c r="R277" s="67">
        <f t="shared" ca="1" si="214"/>
        <v>0</v>
      </c>
      <c r="S277" s="67">
        <f t="shared" ca="1" si="214"/>
        <v>1</v>
      </c>
      <c r="T277" s="67" t="str">
        <f t="shared" ca="1" si="214"/>
        <v>1-3</v>
      </c>
      <c r="U277" s="67">
        <f t="shared" ca="1" si="214"/>
        <v>3</v>
      </c>
      <c r="V277" s="67">
        <f t="shared" ca="1" si="214"/>
        <v>0</v>
      </c>
      <c r="W277" s="67">
        <f t="shared" ca="1" si="214"/>
        <v>5</v>
      </c>
      <c r="X277" s="145">
        <v>3</v>
      </c>
      <c r="Y277" s="67" cm="1">
        <f t="array" aca="1" ref="Y277" ca="1">INDIRECT(ADDRESS($B277,COLUMN()))</f>
        <v>2</v>
      </c>
      <c r="Z277" s="67" cm="1">
        <f t="array" aca="1" ref="Z277" ca="1">INDIRECT(ADDRESS($B277,COLUMN()))</f>
        <v>4</v>
      </c>
      <c r="AA277" s="67" cm="1">
        <f t="array" aca="1" ref="AA277" ca="1">INDIRECT(ADDRESS($B277,COLUMN()))</f>
        <v>0</v>
      </c>
      <c r="AB277" s="56">
        <f t="shared" ca="1" si="209"/>
        <v>0.49103785828631286</v>
      </c>
      <c r="AC277" s="56">
        <f t="shared" ca="1" si="191"/>
        <v>0.43478081367161697</v>
      </c>
      <c r="AD277" s="56">
        <f t="shared" ca="1" si="192"/>
        <v>2.7221059638570804</v>
      </c>
      <c r="AF277" s="52"/>
      <c r="AG277" s="52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4" t="s">
        <v>33</v>
      </c>
      <c r="AV277" s="57" cm="1">
        <f t="array" aca="1" ref="AV277" ca="1">SUM(IF($C277&gt;0,IF(AND(INDIRECT(ADDRESS($C277,44))=0,INDIRECT(ADDRESS($C277,38))="UL",ISERROR(SEARCH("Rear",INDIRECT(ADDRESS($C277,33)))),ISERROR(SEARCH("Side",INDIRECT(ADDRESS($C277,33))))),INDIRECT(ADDRESS($C277,COLUMN())),0),0),IF($D277&gt;0,IF(AND(INDIRECT(ADDRESS($D277,44))=0,INDIRECT(ADDRESS($D277,38))="UL",ISERROR(SEARCH("Rear",INDIRECT(ADDRESS($D277,33)))),ISERROR(SEARCH("Side",INDIRECT(ADDRESS($D277,33))))),INDIRECT(ADDRESS($D277,COLUMN())),0),0),IF($E277&gt;0,IF(AND(INDIRECT(ADDRESS($E277,44))=0,INDIRECT(ADDRESS($E277,38))="UL",ISERROR(SEARCH("Rear",INDIRECT(ADDRESS($E277,33)))),ISERROR(SEARCH("Side",INDIRECT(ADDRESS($E277,33))))),INDIRECT(ADDRESS($E277,COLUMN())),0),0),IF($F277&gt;0,IF(AND(INDIRECT(ADDRESS($F277,44))=0,INDIRECT(ADDRESS($F277,38))="UL",ISERROR(SEARCH("Rear",INDIRECT(ADDRESS($F277,33)))),ISERROR(SEARCH("Side",INDIRECT(ADDRESS($F277,33))))),INDIRECT(ADDRESS($F277,COLUMN())),0),0),IF($G277&gt;0,IF(AND(INDIRECT(ADDRESS($G277,44))=0,INDIRECT(ADDRESS($G277,38))="UL",ISERROR(SEARCH("Rear",INDIRECT(ADDRESS($G277,33)))),ISERROR(SEARCH("Side",INDIRECT(ADDRESS($G277,33))))),INDIRECT(ADDRESS($G277,COLUMN())),0),0),IF($H277&gt;0,IF(AND(INDIRECT(ADDRESS($H277,44))=0,INDIRECT(ADDRESS($H277,38))="UL",ISERROR(SEARCH("Rear",INDIRECT(ADDRESS($H277,33)))),ISERROR(SEARCH("Side",INDIRECT(ADDRESS($H277,33))))),INDIRECT(ADDRESS($H277,COLUMN())),0),0),IF($I277&gt;0,IF(AND(INDIRECT(ADDRESS($I277,44))=0,INDIRECT(ADDRESS($I277,38))="UL",ISERROR(SEARCH("Rear",INDIRECT(ADDRESS($I277,33)))),ISERROR(SEARCH("Side",INDIRECT(ADDRESS($I277,33))))),INDIRECT(ADDRESS($I277,COLUMN())),0),0),IF($J277&gt;0,IF(AND(INDIRECT(ADDRESS($J277,44))=0,INDIRECT(ADDRESS($J277,38))="UL",ISERROR(SEARCH("Rear",INDIRECT(ADDRESS($J277,33)))),ISERROR(SEARCH("Side",INDIRECT(ADDRESS($J277,33))))),INDIRECT(ADDRESS($J277,COLUMN())),0),0),IF($K277&gt;0,IF(AND(INDIRECT(ADDRESS($K277,44))=0,INDIRECT(ADDRESS($K277,38))="UL",ISERROR(SEARCH("Rear",INDIRECT(ADDRESS($K277,33)))),ISERROR(SEARCH("Side",INDIRECT(ADDRESS($K277,33))))),INDIRECT(ADDRESS($K277,COLUMN())),0),0),IF($L277&gt;0,IF(AND(INDIRECT(ADDRESS($L277,44))=0,INDIRECT(ADDRESS($L277,38))="UL",ISERROR(SEARCH("Rear",INDIRECT(ADDRESS($L277,33)))),ISERROR(SEARCH("Side",INDIRECT(ADDRESS($L277,33))))),INDIRECT(ADDRESS($L277,COLUMN())),0),0),IF($M277&gt;0,IF(AND(INDIRECT(ADDRESS($M277,44))=0,INDIRECT(ADDRESS($M277,38))="UL",ISERROR(SEARCH("Rear",INDIRECT(ADDRESS($M277,33)))),ISERROR(SEARCH("Side",INDIRECT(ADDRESS($M277,33))))),INDIRECT(ADDRESS($M277,COLUMN())),0),0))</f>
        <v>0.88888888888888884</v>
      </c>
      <c r="AW277" s="57" cm="1">
        <f t="array" aca="1" ref="AW277" ca="1">SUM(IF($C277&gt;0,IF(AND(INDIRECT(ADDRESS($C277,44))=0,INDIRECT(ADDRESS($C277,38))="UL",ISERROR(SEARCH("Rear",INDIRECT(ADDRESS($C277,33)))),ISERROR(SEARCH("Side",INDIRECT(ADDRESS($C277,33))))),INDIRECT(ADDRESS($C277,COLUMN())),0),0),IF($D277&gt;0,IF(AND(INDIRECT(ADDRESS($D277,44))=0,INDIRECT(ADDRESS($D277,38))="UL",ISERROR(SEARCH("Rear",INDIRECT(ADDRESS($D277,33)))),ISERROR(SEARCH("Side",INDIRECT(ADDRESS($D277,33))))),INDIRECT(ADDRESS($D277,COLUMN())),0),0),IF($E277&gt;0,IF(AND(INDIRECT(ADDRESS($E277,44))=0,INDIRECT(ADDRESS($E277,38))="UL",ISERROR(SEARCH("Rear",INDIRECT(ADDRESS($E277,33)))),ISERROR(SEARCH("Side",INDIRECT(ADDRESS($E277,33))))),INDIRECT(ADDRESS($E277,COLUMN())),0),0),IF($F277&gt;0,IF(AND(INDIRECT(ADDRESS($F277,44))=0,INDIRECT(ADDRESS($F277,38))="UL",ISERROR(SEARCH("Rear",INDIRECT(ADDRESS($F277,33)))),ISERROR(SEARCH("Side",INDIRECT(ADDRESS($F277,33))))),INDIRECT(ADDRESS($F277,COLUMN())),0),0),IF($G277&gt;0,IF(AND(INDIRECT(ADDRESS($G277,44))=0,INDIRECT(ADDRESS($G277,38))="UL",ISERROR(SEARCH("Rear",INDIRECT(ADDRESS($G277,33)))),ISERROR(SEARCH("Side",INDIRECT(ADDRESS($G277,33))))),INDIRECT(ADDRESS($G277,COLUMN())),0),0),IF($H277&gt;0,IF(AND(INDIRECT(ADDRESS($H277,44))=0,INDIRECT(ADDRESS($H277,38))="UL",ISERROR(SEARCH("Rear",INDIRECT(ADDRESS($H277,33)))),ISERROR(SEARCH("Side",INDIRECT(ADDRESS($H277,33))))),INDIRECT(ADDRESS($H277,COLUMN())),0),0),IF($I277&gt;0,IF(AND(INDIRECT(ADDRESS($I277,44))=0,INDIRECT(ADDRESS($I277,38))="UL",ISERROR(SEARCH("Rear",INDIRECT(ADDRESS($I277,33)))),ISERROR(SEARCH("Side",INDIRECT(ADDRESS($I277,33))))),INDIRECT(ADDRESS($I277,COLUMN())),0),0),IF($J277&gt;0,IF(AND(INDIRECT(ADDRESS($J277,44))=0,INDIRECT(ADDRESS($J277,38))="UL",ISERROR(SEARCH("Rear",INDIRECT(ADDRESS($J277,33)))),ISERROR(SEARCH("Side",INDIRECT(ADDRESS($J277,33))))),INDIRECT(ADDRESS($J277,COLUMN())),0),0),IF($K277&gt;0,IF(AND(INDIRECT(ADDRESS($K277,44))=0,INDIRECT(ADDRESS($K277,38))="UL",ISERROR(SEARCH("Rear",INDIRECT(ADDRESS($K277,33)))),ISERROR(SEARCH("Side",INDIRECT(ADDRESS($K277,33))))),INDIRECT(ADDRESS($K277,COLUMN())),0),0),IF($L277&gt;0,IF(AND(INDIRECT(ADDRESS($L277,44))=0,INDIRECT(ADDRESS($L277,38))="UL",ISERROR(SEARCH("Rear",INDIRECT(ADDRESS($L277,33)))),ISERROR(SEARCH("Side",INDIRECT(ADDRESS($L277,33))))),INDIRECT(ADDRESS($L277,COLUMN())),0),0),IF($M277&gt;0,IF(AND(INDIRECT(ADDRESS($M277,44))=0,INDIRECT(ADDRESS($M277,38))="UL",ISERROR(SEARCH("Rear",INDIRECT(ADDRESS($M277,33)))),ISERROR(SEARCH("Side",INDIRECT(ADDRESS($M277,33))))),INDIRECT(ADDRESS($M277,COLUMN())),0),0))</f>
        <v>0.44444444444444442</v>
      </c>
      <c r="AX277" s="57" cm="1">
        <f t="array" aca="1" ref="AX277" ca="1">SUM(IF($C277&gt;0,IF(AND(INDIRECT(ADDRESS($C277,44))=0,INDIRECT(ADDRESS($C277,38))="UL",ISERROR(SEARCH("Rear",INDIRECT(ADDRESS($C277,33)))),ISERROR(SEARCH("Side",INDIRECT(ADDRESS($C277,33))))),INDIRECT(ADDRESS($C277,COLUMN())),0),0),IF($D277&gt;0,IF(AND(INDIRECT(ADDRESS($D277,44))=0,INDIRECT(ADDRESS($D277,38))="UL",ISERROR(SEARCH("Rear",INDIRECT(ADDRESS($D277,33)))),ISERROR(SEARCH("Side",INDIRECT(ADDRESS($D277,33))))),INDIRECT(ADDRESS($D277,COLUMN())),0),0),IF($E277&gt;0,IF(AND(INDIRECT(ADDRESS($E277,44))=0,INDIRECT(ADDRESS($E277,38))="UL",ISERROR(SEARCH("Rear",INDIRECT(ADDRESS($E277,33)))),ISERROR(SEARCH("Side",INDIRECT(ADDRESS($E277,33))))),INDIRECT(ADDRESS($E277,COLUMN())),0),0),IF($F277&gt;0,IF(AND(INDIRECT(ADDRESS($F277,44))=0,INDIRECT(ADDRESS($F277,38))="UL",ISERROR(SEARCH("Rear",INDIRECT(ADDRESS($F277,33)))),ISERROR(SEARCH("Side",INDIRECT(ADDRESS($F277,33))))),INDIRECT(ADDRESS($F277,COLUMN())),0),0),IF($G277&gt;0,IF(AND(INDIRECT(ADDRESS($G277,44))=0,INDIRECT(ADDRESS($G277,38))="UL",ISERROR(SEARCH("Rear",INDIRECT(ADDRESS($G277,33)))),ISERROR(SEARCH("Side",INDIRECT(ADDRESS($G277,33))))),INDIRECT(ADDRESS($G277,COLUMN())),0),0),IF($H277&gt;0,IF(AND(INDIRECT(ADDRESS($H277,44))=0,INDIRECT(ADDRESS($H277,38))="UL",ISERROR(SEARCH("Rear",INDIRECT(ADDRESS($H277,33)))),ISERROR(SEARCH("Side",INDIRECT(ADDRESS($H277,33))))),INDIRECT(ADDRESS($H277,COLUMN())),0),0),IF($I277&gt;0,IF(AND(INDIRECT(ADDRESS($I277,44))=0,INDIRECT(ADDRESS($I277,38))="UL",ISERROR(SEARCH("Rear",INDIRECT(ADDRESS($I277,33)))),ISERROR(SEARCH("Side",INDIRECT(ADDRESS($I277,33))))),INDIRECT(ADDRESS($I277,COLUMN())),0),0),IF($J277&gt;0,IF(AND(INDIRECT(ADDRESS($J277,44))=0,INDIRECT(ADDRESS($J277,38))="UL",ISERROR(SEARCH("Rear",INDIRECT(ADDRESS($J277,33)))),ISERROR(SEARCH("Side",INDIRECT(ADDRESS($J277,33))))),INDIRECT(ADDRESS($J277,COLUMN())),0),0),IF($K277&gt;0,IF(AND(INDIRECT(ADDRESS($K277,44))=0,INDIRECT(ADDRESS($K277,38))="UL",ISERROR(SEARCH("Rear",INDIRECT(ADDRESS($K277,33)))),ISERROR(SEARCH("Side",INDIRECT(ADDRESS($K277,33))))),INDIRECT(ADDRESS($K277,COLUMN())),0),0),IF($L277&gt;0,IF(AND(INDIRECT(ADDRESS($L277,44))=0,INDIRECT(ADDRESS($L277,38))="UL",ISERROR(SEARCH("Rear",INDIRECT(ADDRESS($L277,33)))),ISERROR(SEARCH("Side",INDIRECT(ADDRESS($L277,33))))),INDIRECT(ADDRESS($L277,COLUMN())),0),0),IF($M277&gt;0,IF(AND(INDIRECT(ADDRESS($M277,44))=0,INDIRECT(ADDRESS($M277,38))="UL",ISERROR(SEARCH("Rear",INDIRECT(ADDRESS($M277,33)))),ISERROR(SEARCH("Side",INDIRECT(ADDRESS($M277,33))))),INDIRECT(ADDRESS($M277,COLUMN())),0),0))</f>
        <v>0</v>
      </c>
      <c r="AY277" s="58">
        <f t="shared" ca="1" si="193"/>
        <v>0.88888888888888884</v>
      </c>
      <c r="AZ277" s="58">
        <f t="shared" ca="1" si="194"/>
        <v>0.44444444444444442</v>
      </c>
      <c r="BA277" s="58" cm="1">
        <f t="array" aca="1" ref="BA277" ca="1">SUM(IF($C277&gt;0,IF(AND(INDIRECT(ADDRESS($C277,44))=0,INDIRECT(ADDRESS($C277,38))="UL"),INDIRECT(ADDRESS($C277,COLUMN())),0),0),IF($D277&gt;0,IF(AND(INDIRECT(ADDRESS($D277,44))=0,INDIRECT(ADDRESS($D277,38))="UL"),INDIRECT(ADDRESS($D277,COLUMN())),0),0),IF($E277&gt;0,IF(AND(INDIRECT(ADDRESS($E277,44))=0,INDIRECT(ADDRESS($E277,38))="UL"),INDIRECT(ADDRESS($E277,COLUMN())),0),0),IF($F277&gt;0,IF(AND(INDIRECT(ADDRESS($F277,44))=0,INDIRECT(ADDRESS($F277,38))="UL"),INDIRECT(ADDRESS($F277,COLUMN())),0),0),IF($G277&gt;0,IF(AND(INDIRECT(ADDRESS($G277,44))=0,INDIRECT(ADDRESS($G277,38))="UL"),INDIRECT(ADDRESS($G277,COLUMN())),0),0),IF($H277&gt;0,IF(AND(INDIRECT(ADDRESS($H277,44))=0,INDIRECT(ADDRESS($H277,38))="UL"),INDIRECT(ADDRESS($H277,COLUMN())),0),0),IF($I277&gt;0,IF(AND(INDIRECT(ADDRESS($I277,44))=0,INDIRECT(ADDRESS($I277,38))="UL"),INDIRECT(ADDRESS($I277,COLUMN())),0),0),IF($J277&gt;0,IF(AND(INDIRECT(ADDRESS($J277,44))=0,INDIRECT(ADDRESS($J277,38))="UL"),INDIRECT(ADDRESS($J277,COLUMN())),0),0),IF($K277&gt;0,IF(AND(INDIRECT(ADDRESS($K277,44))=0,INDIRECT(ADDRESS($K277,38))="UL"),INDIRECT(ADDRESS($K277,COLUMN())),0),0),IF($L277&gt;0,IF(AND(INDIRECT(ADDRESS($L277,44))=0,INDIRECT(ADDRESS($L277,38))="UL"),INDIRECT(ADDRESS($L277,COLUMN())),0),0),IF($M277&gt;0,IF(AND(INDIRECT(ADDRESS($M277,44))=0,INDIRECT(ADDRESS($M277,38))="UL"),INDIRECT(ADDRESS($M277,COLUMN())),0),0))</f>
        <v>0.18342151675485008</v>
      </c>
      <c r="BB277" s="58" cm="1">
        <f t="array" aca="1" ref="BB277" ca="1">SUM(IF($C277&gt;0,IF(AND(INDIRECT(ADDRESS($C277,44))=0,INDIRECT(ADDRESS($C277,38))="UL"),INDIRECT(ADDRESS($C277,COLUMN())),0),0),IF($D277&gt;0,IF(AND(INDIRECT(ADDRESS($D277,44))=0,INDIRECT(ADDRESS($D277,38))="UL"),INDIRECT(ADDRESS($D277,COLUMN())),0),0),IF($E277&gt;0,IF(AND(INDIRECT(ADDRESS($E277,44))=0,INDIRECT(ADDRESS($E277,38))="UL"),INDIRECT(ADDRESS($E277,COLUMN())),0),0),IF($F277&gt;0,IF(AND(INDIRECT(ADDRESS($F277,44))=0,INDIRECT(ADDRESS($F277,38))="UL"),INDIRECT(ADDRESS($F277,COLUMN())),0),0),IF($G277&gt;0,IF(AND(INDIRECT(ADDRESS($G277,44))=0,INDIRECT(ADDRESS($G277,38))="UL"),INDIRECT(ADDRESS($G277,COLUMN())),0),0),IF($H277&gt;0,IF(AND(INDIRECT(ADDRESS($H277,44))=0,INDIRECT(ADDRESS($H277,38))="UL"),INDIRECT(ADDRESS($H277,COLUMN())),0),0),IF($I277&gt;0,IF(AND(INDIRECT(ADDRESS($I277,44))=0,INDIRECT(ADDRESS($I277,38))="UL"),INDIRECT(ADDRESS($I277,COLUMN())),0),0),IF($J277&gt;0,IF(AND(INDIRECT(ADDRESS($J277,44))=0,INDIRECT(ADDRESS($J277,38))="UL"),INDIRECT(ADDRESS($J277,COLUMN())),0),0),IF($K277&gt;0,IF(AND(INDIRECT(ADDRESS($K277,44))=0,INDIRECT(ADDRESS($K277,38))="UL"),INDIRECT(ADDRESS($K277,COLUMN())),0),0),IF($L277&gt;0,IF(AND(INDIRECT(ADDRESS($L277,44))=0,INDIRECT(ADDRESS($L277,38))="UL"),INDIRECT(ADDRESS($L277,COLUMN())),0),0),IF($M277&gt;0,IF(AND(INDIRECT(ADDRESS($M277,44))=0,INDIRECT(ADDRESS($M277,38))="UL"),INDIRECT(ADDRESS($M277,COLUMN())),0),0))</f>
        <v>0.33636684303350967</v>
      </c>
      <c r="BC277" s="58" cm="1">
        <f t="array" aca="1" ref="BC277" ca="1">SUM(IF($C277&gt;0,IF(AND(INDIRECT(ADDRESS($C277,44))=0,INDIRECT(ADDRESS($C277,38))="UL"),INDIRECT(ADDRESS($C277,COLUMN())),0),0),IF($D277&gt;0,IF(AND(INDIRECT(ADDRESS($D277,44))=0,INDIRECT(ADDRESS($D277,38))="UL"),INDIRECT(ADDRESS($D277,COLUMN())),0),0),IF($E277&gt;0,IF(AND(INDIRECT(ADDRESS($E277,44))=0,INDIRECT(ADDRESS($E277,38))="UL"),INDIRECT(ADDRESS($E277,COLUMN())),0),0),IF($F277&gt;0,IF(AND(INDIRECT(ADDRESS($F277,44))=0,INDIRECT(ADDRESS($F277,38))="UL"),INDIRECT(ADDRESS($F277,COLUMN())),0),0),IF($G277&gt;0,IF(AND(INDIRECT(ADDRESS($G277,44))=0,INDIRECT(ADDRESS($G277,38))="UL"),INDIRECT(ADDRESS($G277,COLUMN())),0),0),IF($H277&gt;0,IF(AND(INDIRECT(ADDRESS($H277,44))=0,INDIRECT(ADDRESS($H277,38))="UL"),INDIRECT(ADDRESS($H277,COLUMN())),0),0),IF($I277&gt;0,IF(AND(INDIRECT(ADDRESS($I277,44))=0,INDIRECT(ADDRESS($I277,38))="UL"),INDIRECT(ADDRESS($I277,COLUMN())),0),0),IF($J277&gt;0,IF(AND(INDIRECT(ADDRESS($J277,44))=0,INDIRECT(ADDRESS($J277,38))="UL"),INDIRECT(ADDRESS($J277,COLUMN())),0),0),IF($K277&gt;0,IF(AND(INDIRECT(ADDRESS($K277,44))=0,INDIRECT(ADDRESS($K277,38))="UL"),INDIRECT(ADDRESS($K277,COLUMN())),0),0),IF($L277&gt;0,IF(AND(INDIRECT(ADDRESS($L277,44))=0,INDIRECT(ADDRESS($L277,38))="UL"),INDIRECT(ADDRESS($L277,COLUMN())),0),0),IF($M277&gt;0,IF(AND(INDIRECT(ADDRESS($M277,44))=0,INDIRECT(ADDRESS($M277,38))="UL"),INDIRECT(ADDRESS($M277,COLUMN())),0),0))</f>
        <v>0.17326278659611991</v>
      </c>
      <c r="BD277" s="58" cm="1">
        <f t="array" aca="1" ref="BD277" ca="1">SUM(IF($C277&gt;0,IF(AND(INDIRECT(ADDRESS($C277,44))=0,INDIRECT(ADDRESS($C277,38))="UL"),INDIRECT(ADDRESS($C277,COLUMN())),0),0),IF($D277&gt;0,IF(AND(INDIRECT(ADDRESS($D277,44))=0,INDIRECT(ADDRESS($D277,38))="UL"),INDIRECT(ADDRESS($D277,COLUMN())),0),0),IF($E277&gt;0,IF(AND(INDIRECT(ADDRESS($E277,44))=0,INDIRECT(ADDRESS($E277,38))="UL"),INDIRECT(ADDRESS($E277,COLUMN())),0),0),IF($F277&gt;0,IF(AND(INDIRECT(ADDRESS($F277,44))=0,INDIRECT(ADDRESS($F277,38))="UL"),INDIRECT(ADDRESS($F277,COLUMN())),0),0),IF($G277&gt;0,IF(AND(INDIRECT(ADDRESS($G277,44))=0,INDIRECT(ADDRESS($G277,38))="UL"),INDIRECT(ADDRESS($G277,COLUMN())),0),0),IF($H277&gt;0,IF(AND(INDIRECT(ADDRESS($H277,44))=0,INDIRECT(ADDRESS($H277,38))="UL"),INDIRECT(ADDRESS($H277,COLUMN())),0),0),IF($I277&gt;0,IF(AND(INDIRECT(ADDRESS($I277,44))=0,INDIRECT(ADDRESS($I277,38))="UL"),INDIRECT(ADDRESS($I277,COLUMN())),0),0),IF($J277&gt;0,IF(AND(INDIRECT(ADDRESS($J277,44))=0,INDIRECT(ADDRESS($J277,38))="UL"),INDIRECT(ADDRESS($J277,COLUMN())),0),0),IF($K277&gt;0,IF(AND(INDIRECT(ADDRESS($K277,44))=0,INDIRECT(ADDRESS($K277,38))="UL"),INDIRECT(ADDRESS($K277,COLUMN())),0),0),IF($L277&gt;0,IF(AND(INDIRECT(ADDRESS($L277,44))=0,INDIRECT(ADDRESS($L277,38))="UL"),INDIRECT(ADDRESS($L277,COLUMN())),0),0),IF($M277&gt;0,IF(AND(INDIRECT(ADDRESS($M277,44))=0,INDIRECT(ADDRESS($M277,38))="UL"),INDIRECT(ADDRESS($M277,COLUMN())),0),0))</f>
        <v>0.32620811287477952</v>
      </c>
      <c r="BE277" s="57">
        <f t="shared" ca="1" si="195"/>
        <v>0.18342151675485008</v>
      </c>
      <c r="BF277" s="57" cm="1">
        <f t="array" aca="1" ref="BF277" ca="1">SUM(IF($C277&gt;0,IF(INDIRECT(ADDRESS($C277,45))=1,INDIRECT(ADDRESS($C277,52))*INDIRECT(ADDRESS($C277,42))/5,0),0), IF($D277&gt;0,IF(INDIRECT(ADDRESS($D277,45))=1,INDIRECT(ADDRESS($D277,52))*INDIRECT(ADDRESS($D277,42))/5,0),0), IF($E277&gt;0,IF(INDIRECT(ADDRESS($E277,45))=1,INDIRECT(ADDRESS($E277,52))*INDIRECT(ADDRESS($E277,42))/5,0),0), IF($F277&gt;0,IF(INDIRECT(ADDRESS($F277,45))=1,INDIRECT(ADDRESS($F277,52))*INDIRECT(ADDRESS($F277,42))/5,0),0), IF($G277&gt;0,IF(INDIRECT(ADDRESS($G277,45))=1,INDIRECT(ADDRESS($G277,52))*INDIRECT(ADDRESS($G277,42))/5,0),0), IF($H277&gt;0,IF(INDIRECT(ADDRESS($H277,45))=1,INDIRECT(ADDRESS($H277,52))*INDIRECT(ADDRESS($H277,42))/5,0),0)
)*$BF$296/100</f>
        <v>2.222222222222222E-2</v>
      </c>
      <c r="BG277" s="19">
        <v>2</v>
      </c>
      <c r="BH277" s="146">
        <f ca="1">BH253</f>
        <v>2.2222222222222223</v>
      </c>
      <c r="BI277" s="146">
        <f ca="1">BI253</f>
        <v>2.2222222222222223</v>
      </c>
      <c r="BJ277" s="146">
        <f ca="1">BJ253</f>
        <v>2.2222222222222223</v>
      </c>
      <c r="BK277" s="146">
        <f t="shared" ca="1" si="213"/>
        <v>2.2222222222222223</v>
      </c>
      <c r="BL277" s="147">
        <f t="shared" ca="1" si="212"/>
        <v>2.2222222222222223</v>
      </c>
      <c r="BM277" s="147">
        <f>IF($AU277=BA$296,BA226,0)</f>
        <v>1.4222222222222223</v>
      </c>
      <c r="BN277" s="147">
        <f>IF($AU277=BB$296,BB226,0)</f>
        <v>0</v>
      </c>
      <c r="BO277" s="147">
        <f>IF($AU277=BC$296,BC226,0)</f>
        <v>0</v>
      </c>
      <c r="BP277" s="147">
        <f>IF($AU277=BD$296,BD226,0)</f>
        <v>0</v>
      </c>
      <c r="BQ277" s="146">
        <f>SUM(BM277:BP277)</f>
        <v>1.4222222222222223</v>
      </c>
      <c r="BR277" s="161">
        <f t="shared" ca="1" si="198"/>
        <v>85.775293373223789</v>
      </c>
      <c r="BS277" s="57"/>
      <c r="BT277" s="56">
        <f t="shared" ca="1" si="199"/>
        <v>5.1328570254521884</v>
      </c>
      <c r="BU277" s="89">
        <f t="shared" ca="1" si="200"/>
        <v>0.12832142563630472</v>
      </c>
      <c r="BV277" s="57" t="s">
        <v>33</v>
      </c>
      <c r="BW277" s="57" cm="1">
        <f t="array" aca="1" ref="BW277" ca="1">SUM(IF($C277&gt;0,IF(AND(INDIRECT(ADDRESS($C277,44))=0,INDIRECT(ADDRESS($C277,38))="UL",ISERROR(SEARCH("Rear",INDIRECT(ADDRESS($C277,33)))),ISERROR(SEARCH("Side",INDIRECT(ADDRESS($C277,33))))),INDIRECT(ADDRESS($C277,COLUMN())),0),0),IF($D277&gt;0,IF(AND(INDIRECT(ADDRESS($D277,44))=0,INDIRECT(ADDRESS($D277,38))="UL",ISERROR(SEARCH("Rear",INDIRECT(ADDRESS($D277,33)))),ISERROR(SEARCH("Side",INDIRECT(ADDRESS($D277,33))))),INDIRECT(ADDRESS($D277,COLUMN())),0),0),IF($E277&gt;0,IF(AND(INDIRECT(ADDRESS($E277,44))=0,INDIRECT(ADDRESS($E277,38))="UL",ISERROR(SEARCH("Rear",INDIRECT(ADDRESS($E277,33)))),ISERROR(SEARCH("Side",INDIRECT(ADDRESS($E277,33))))),INDIRECT(ADDRESS($E277,COLUMN())),0),0),IF($F277&gt;0,IF(AND(INDIRECT(ADDRESS($F277,44))=0,INDIRECT(ADDRESS($F277,38))="UL",ISERROR(SEARCH("Rear",INDIRECT(ADDRESS($F277,33)))),ISERROR(SEARCH("Side",INDIRECT(ADDRESS($F277,33))))),INDIRECT(ADDRESS($F277,COLUMN())),0),0),IF($G277&gt;0,IF(AND(INDIRECT(ADDRESS($G277,44))=0,INDIRECT(ADDRESS($G277,38))="UL",ISERROR(SEARCH("Rear",INDIRECT(ADDRESS($G277,33)))),ISERROR(SEARCH("Side",INDIRECT(ADDRESS($G277,33))))),INDIRECT(ADDRESS($G277,COLUMN())),0),0),IF($H277&gt;0,IF(AND(INDIRECT(ADDRESS($H277,44))=0,INDIRECT(ADDRESS($H277,38))="UL",ISERROR(SEARCH("Rear",INDIRECT(ADDRESS($H277,33)))),ISERROR(SEARCH("Side",INDIRECT(ADDRESS($H277,33))))),INDIRECT(ADDRESS($H277,COLUMN())),0),0),IF($I277&gt;0,IF(AND(INDIRECT(ADDRESS($I277,44))=0,INDIRECT(ADDRESS($I277,38))="UL",ISERROR(SEARCH("Rear",INDIRECT(ADDRESS($I277,33)))),ISERROR(SEARCH("Side",INDIRECT(ADDRESS($I277,33))))),INDIRECT(ADDRESS($I277,COLUMN())),0),0),IF($J277&gt;0,IF(AND(INDIRECT(ADDRESS($J277,44))=0,INDIRECT(ADDRESS($J277,38))="UL",ISERROR(SEARCH("Rear",INDIRECT(ADDRESS($J277,33)))),ISERROR(SEARCH("Side",INDIRECT(ADDRESS($J277,33))))),INDIRECT(ADDRESS($J277,COLUMN())),0),0),IF($K277&gt;0,IF(AND(INDIRECT(ADDRESS($K277,44))=0,INDIRECT(ADDRESS($K277,38))="UL",ISERROR(SEARCH("Rear",INDIRECT(ADDRESS($K277,33)))),ISERROR(SEARCH("Side",INDIRECT(ADDRESS($K277,33))))),INDIRECT(ADDRESS($K277,COLUMN())),0),0),IF($L277&gt;0,IF(AND(INDIRECT(ADDRESS($L277,44))=0,INDIRECT(ADDRESS($L277,38))="UL",ISERROR(SEARCH("Rear",INDIRECT(ADDRESS($L277,33)))),ISERROR(SEARCH("Side",INDIRECT(ADDRESS($L277,33))))),INDIRECT(ADDRESS($L277,COLUMN())),0),0),IF($M277&gt;0,IF(AND(INDIRECT(ADDRESS($M277,44))=0,INDIRECT(ADDRESS($M277,38))="UL",ISERROR(SEARCH("Rear",INDIRECT(ADDRESS($M277,33)))),ISERROR(SEARCH("Side",INDIRECT(ADDRESS($M277,33))))),INDIRECT(ADDRESS($M277,COLUMN())),0),0))</f>
        <v>0.22222222222222221</v>
      </c>
      <c r="BX277" s="57">
        <f t="shared" ca="1" si="201"/>
        <v>0.88888888888888884</v>
      </c>
      <c r="BY277" s="57">
        <f>IF($BV277=BY$296,BY216+BY224+BY225,0)</f>
        <v>0.3260199882422104</v>
      </c>
      <c r="BZ277" s="57">
        <f>IF($BV277=BZ$296,BZ216+BZ224+BZ225,0)</f>
        <v>0</v>
      </c>
      <c r="CA277" s="57"/>
      <c r="CB277" s="57">
        <f>2*CB226</f>
        <v>0.88888888888888884</v>
      </c>
      <c r="CC277" s="57">
        <f t="shared" ca="1" si="203"/>
        <v>2.2222222222222223</v>
      </c>
      <c r="CD277" s="57">
        <f>IF($BV277=CD$296,2*CD226,0)</f>
        <v>1.1654320987654321</v>
      </c>
      <c r="CE277" s="57">
        <f>IF($BV277=CE$296,2*CE226,0)</f>
        <v>0</v>
      </c>
      <c r="CF277" s="57"/>
      <c r="CG277" s="57">
        <f t="shared" ca="1" si="205"/>
        <v>3.414974554624306</v>
      </c>
      <c r="CH277" s="57">
        <f t="shared" ca="1" si="206"/>
        <v>8.537436386560765E-2</v>
      </c>
      <c r="CI277" s="19">
        <f t="shared" ca="1" si="207"/>
        <v>8.1663178915712411</v>
      </c>
      <c r="CJ277" s="19"/>
      <c r="CK277" s="57" cm="1">
        <f t="array" aca="1" ref="CK277" ca="1">IF(AU277="S", SUM(IF($C277&gt;0,IF(INDIRECT(ADDRESS($C277,43))&lt;&gt;1,INDIRECT(ADDRESS($C277,48)),0),0), IF($D277&gt;0,IF(INDIRECT(ADDRESS($D277,43))&lt;&gt;1,INDIRECT(ADDRESS($D277,48)),0),0), IF($E277&gt;0,IF(INDIRECT(ADDRESS($E277,43))&lt;&gt;1,INDIRECT(ADDRESS($E277,48)),0),0), IF($F277&gt;0,IF(INDIRECT(ADDRESS($F277,43))&lt;&gt;1,INDIRECT(ADDRESS($F277,48)),0),0), IF($G277&gt;0,IF(INDIRECT(ADDRESS($G277,43))&lt;&gt;1,INDIRECT(ADDRESS($G277,48)),0),0), IF($H277&gt;0,IF(INDIRECT(ADDRESS($H277,43))&lt;&gt;1,INDIRECT(ADDRESS($H277,48)),0),0), IF($I277&gt;0,IF(INDIRECT(ADDRESS($I277,43))&lt;&gt;1,INDIRECT(ADDRESS($I277,48)),0),0), IF($J277&gt;0,IF(INDIRECT(ADDRESS($J277,43))&lt;&gt;1,INDIRECT(ADDRESS($J277,48)),0),0), IF($K277&gt;0,IF(INDIRECT(ADDRESS($K277,43))&lt;&gt;1,INDIRECT(ADDRESS($K277,48)),0),0), IF($L277&gt;0,IF(INDIRECT(ADDRESS($L277,43))&lt;&gt;1,INDIRECT(ADDRESS($L277,48)),0),0), IF($M277&gt;0,IF(INDIRECT(ADDRESS($M277,43))&lt;&gt;1,INDIRECT(ADDRESS($M277,48)),0),0)), IF(AU277="L",SUM(IF($C277&gt;0,IF(INDIRECT(ADDRESS($C277,43))&lt;&gt;1,INDIRECT(ADDRESS($C277,50)),0),0), IF($D277&gt;0,IF(INDIRECT(ADDRESS($D277,43))&lt;&gt;1,INDIRECT(ADDRESS($D277,50)),0),0), IF($E277&gt;0,IF(INDIRECT(ADDRESS($E277,43))&lt;&gt;1,INDIRECT(ADDRESS($E277,50)),0),0), IF($F277&gt;0,IF(INDIRECT(ADDRESS($F277,43))&lt;&gt;1,INDIRECT(ADDRESS($F277,50)),0),0), IF($G277&gt;0,IF(INDIRECT(ADDRESS($G277,43))&lt;&gt;1,INDIRECT(ADDRESS($G277,50)),0),0), IF($G277&gt;0,IF(INDIRECT(ADDRESS($G277,43))&lt;&gt;1,INDIRECT(ADDRESS($G277,50)),0),0), IF($H277&gt;0,IF(INDIRECT(ADDRESS($H277,43))&lt;&gt;1,INDIRECT(ADDRESS($H277,50)),0),0), IF($I277&gt;0,IF(INDIRECT(ADDRESS($I277,43))&lt;&gt;1,INDIRECT(ADDRESS($I277,50)),0),0), IF($J277&gt;0,IF(INDIRECT(ADDRESS($J277,43))&lt;&gt;1,INDIRECT(ADDRESS($J277,50)),0),0), IF($K277&gt;0,IF(INDIRECT(ADDRESS($K277,43))&lt;&gt;1,INDIRECT(ADDRESS($K277,50)),0),0), IF($L277&gt;0,IF(INDIRECT(ADDRESS($L277,43))&lt;&gt;1,INDIRECT(ADDRESS($L277,50)),0),0), IF($M277&gt;0,IF(INDIRECT(ADDRESS($M277,43))&lt;&gt;1,INDIRECT(ADDRESS($M277,50)),0),0)), SUM(IF($C277&gt;0,IF(INDIRECT(ADDRESS($C277,43))&lt;&gt;1,INDIRECT(ADDRESS($C277,49)),0),0), IF($D277&gt;0,IF(INDIRECT(ADDRESS($D277,43))&lt;&gt;1,INDIRECT(ADDRESS($D277,49)),0),0), IF($E277&gt;0,IF(INDIRECT(ADDRESS($E277,43))&lt;&gt;1,INDIRECT(ADDRESS($E277,49)),0),0), IF($F277&gt;0,IF(INDIRECT(ADDRESS($F277,43))&lt;&gt;1,INDIRECT(ADDRESS($F277,49)),0),0), IF($G277&gt;0,IF(INDIRECT(ADDRESS($G277,43))&lt;&gt;1,INDIRECT(ADDRESS($G277,49)),0),0), IF($G277&gt;0,IF(INDIRECT(ADDRESS($G277,43))&lt;&gt;1,INDIRECT(ADDRESS($G277,49)),0),0), IF($H277&gt;0,IF(INDIRECT(ADDRESS($H277,43))&lt;&gt;1,INDIRECT(ADDRESS($H277,49)),0),0), IF($I277&gt;0,IF(INDIRECT(ADDRESS($I277,43))&lt;&gt;1,INDIRECT(ADDRESS($I277,49)),0),0), IF($J277&gt;0,IF(INDIRECT(ADDRESS($J277,43))&lt;&gt;1,INDIRECT(ADDRESS($J277,49)),0),0), IF($K277&gt;0,IF(INDIRECT(ADDRESS($K277,43))&lt;&gt;1,INDIRECT(ADDRESS($K277,49)),0),0), IF($L277&gt;0,IF(INDIRECT(ADDRESS($L277,43))&lt;&gt;1,INDIRECT(ADDRESS($L277,49)),0),0), IF($M277&gt;0,IF(INDIRECT(ADDRESS($M277,43))&lt;&gt;1,INDIRECT(ADDRESS($M277,49)),0),0))))</f>
        <v>3.5555555555555558</v>
      </c>
      <c r="CL277" s="57" cm="1">
        <f t="array" aca="1" ref="CL277" ca="1">SUM(IF($C277&gt;0,IF(INDIRECT(ADDRESS($C277,44))=1,INDIRECT(ADDRESS($C277,90)),0),0), IF($D277&gt;0,IF(INDIRECT(ADDRESS($D277,44))=1,INDIRECT(ADDRESS($D277,90)),0),0), IF($E277&gt;0,IF(INDIRECT(ADDRESS($E277,44))=1,INDIRECT(ADDRESS($E277,90)),0),0), IF($F277&gt;0,IF(INDIRECT(ADDRESS($F277,44))=1,INDIRECT(ADDRESS($F277,90)),0),0), IF($G277&gt;0,IF(INDIRECT(ADDRESS($G277,44))=1,INDIRECT(ADDRESS($G277,90)),0),0), IF($H277&gt;0,IF(INDIRECT(ADDRESS($H277,44))=1,INDIRECT(ADDRESS($H277,90)),0),0), IF($I277&gt;0,IF(INDIRECT(ADDRESS($I277,44))=1,INDIRECT(ADDRESS($I277,90)),0),0), IF($J277&gt;0,IF(INDIRECT(ADDRESS($J277,44))=1,INDIRECT(ADDRESS($J277,90)),0),0), IF($K277&gt;0,IF(INDIRECT(ADDRESS($K277,44))=1,INDIRECT(ADDRESS($K277,90)),0),0), IF($L277&gt;0,IF(INDIRECT(ADDRESS($L277,44))=1,INDIRECT(ADDRESS($L277,90)),0),0), IF($M277&gt;0,IF(INDIRECT(ADDRESS($M277,44))=1,INDIRECT(ADDRESS($M277,90)),0),0))</f>
        <v>0</v>
      </c>
      <c r="CM277" s="56">
        <f t="shared" ca="1" si="208"/>
        <v>0.94468128179041999</v>
      </c>
      <c r="CN277" s="59"/>
    </row>
    <row r="278" spans="1:92" x14ac:dyDescent="0.25">
      <c r="A278" s="52" t="s">
        <v>339</v>
      </c>
      <c r="B278" s="67">
        <v>213</v>
      </c>
      <c r="C278" s="67">
        <v>227</v>
      </c>
      <c r="D278" s="67">
        <v>228</v>
      </c>
      <c r="E278" s="67">
        <v>229</v>
      </c>
      <c r="F278" s="67">
        <v>230</v>
      </c>
      <c r="G278" s="67">
        <v>231</v>
      </c>
      <c r="H278" s="67">
        <v>232</v>
      </c>
      <c r="I278" s="67">
        <v>233</v>
      </c>
      <c r="J278" s="67">
        <v>234</v>
      </c>
      <c r="K278" s="67">
        <v>235</v>
      </c>
      <c r="L278" s="67">
        <v>237</v>
      </c>
      <c r="M278" s="67">
        <v>237</v>
      </c>
      <c r="N278" s="67">
        <f ca="1">SUM(INDIRECT(ADDRESS(B278,COLUMN())),IF(C278&gt;0,INDIRECT(ADDRESS(C278,COLUMN())),0),IF(D278&gt;0,INDIRECT(ADDRESS(D278,COLUMN())),0),IF(E278&gt;0,INDIRECT(ADDRESS(E278,COLUMN())),0),IF(F278&gt;0,INDIRECT(ADDRESS(F278,COLUMN())),0),IF(G278&gt;0,INDIRECT(ADDRESS(G278,COLUMN())),0),IF(H278&gt;0,INDIRECT(ADDRESS(H278,COLUMN())),0),IF(I278&gt;0,INDIRECT(ADDRESS(I278,COLUMN())),0),IF(J278&gt;0,INDIRECT(ADDRESS(J278,COLUMN())),0),IF(K278&gt;0,INDIRECT(ADDRESS(K278,COLUMN())),0),IF(L278&gt;0,INDIRECT(ADDRESS(L278,COLUMN())),0),IF(M278&gt;0,INDIRECT(ADDRESS(M278,COLUMN())),0))</f>
        <v>49</v>
      </c>
      <c r="O278" s="67" t="str" cm="1">
        <f t="array" aca="1" ref="O278" ca="1">INDIRECT(ADDRESS($B278,COLUMN()))</f>
        <v>Bomber</v>
      </c>
      <c r="P278" s="67" cm="1">
        <f t="array" aca="1" ref="P278" ca="1">INDIRECT(ADDRESS($B278,COLUMN()))</f>
        <v>10</v>
      </c>
      <c r="Q278" s="67" cm="1">
        <f t="array" aca="1" ref="Q278" ca="1">INDIRECT(ADDRESS($B278,COLUMN()))</f>
        <v>3</v>
      </c>
      <c r="R278" s="67" cm="1">
        <f t="array" aca="1" ref="R278" ca="1">INDIRECT(ADDRESS($B278,COLUMN()))</f>
        <v>0</v>
      </c>
      <c r="S278" s="67" cm="1">
        <f t="array" aca="1" ref="S278" ca="1">INDIRECT(ADDRESS($B278,COLUMN()))</f>
        <v>1</v>
      </c>
      <c r="T278" s="67" t="str" cm="1">
        <f t="array" aca="1" ref="T278" ca="1">INDIRECT(ADDRESS($B278,COLUMN()))</f>
        <v>1-2</v>
      </c>
      <c r="U278" s="67" cm="1">
        <f t="array" aca="1" ref="U278" ca="1">INDIRECT(ADDRESS($B278,COLUMN()))</f>
        <v>2</v>
      </c>
      <c r="V278" s="67" cm="1">
        <f t="array" aca="1" ref="V278" ca="1">INDIRECT(ADDRESS($B278,COLUMN()))</f>
        <v>0</v>
      </c>
      <c r="W278" s="67" cm="1">
        <f t="array" aca="1" ref="W278" ca="1">INDIRECT(ADDRESS($B278,COLUMN()))</f>
        <v>5</v>
      </c>
      <c r="X278" s="67" cm="1">
        <f t="array" aca="1" ref="X278" ca="1">INDIRECT(ADDRESS($B278,COLUMN()))</f>
        <v>5</v>
      </c>
      <c r="Y278" s="67" cm="1">
        <f t="array" aca="1" ref="Y278" ca="1">INDIRECT(ADDRESS($B278,COLUMN()))</f>
        <v>2</v>
      </c>
      <c r="Z278" s="67" cm="1">
        <f t="array" aca="1" ref="Z278" ca="1">INDIRECT(ADDRESS($B278,COLUMN()))</f>
        <v>5</v>
      </c>
      <c r="AA278" s="67" cm="1">
        <f t="array" aca="1" ref="AA278" ca="1">INDIRECT(ADDRESS($B278,COLUMN()))</f>
        <v>0</v>
      </c>
      <c r="AB278" s="56">
        <f t="shared" ca="1" si="209"/>
        <v>0.54312679225413962</v>
      </c>
      <c r="AC278" s="56">
        <f t="shared" ca="1" si="191"/>
        <v>0.41300428207084849</v>
      </c>
      <c r="AD278" s="56">
        <f t="shared" ca="1" si="192"/>
        <v>3.5913415832247697</v>
      </c>
      <c r="AF278" s="52"/>
      <c r="AG278" s="52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4" t="s">
        <v>33</v>
      </c>
      <c r="AV278" s="57" cm="1">
        <f t="array" aca="1" ref="AV278" ca="1">SUM(IF($C278&gt;0,IF(AND(INDIRECT(ADDRESS($C278,44))=0,INDIRECT(ADDRESS($C278,38))="UL",ISERROR(SEARCH("Rear",INDIRECT(ADDRESS($C278,33)))),ISERROR(SEARCH("Side",INDIRECT(ADDRESS($C278,33))))),INDIRECT(ADDRESS($C278,COLUMN())),0),0),IF($D278&gt;0,IF(AND(INDIRECT(ADDRESS($D278,44))=0,INDIRECT(ADDRESS($D278,38))="UL",ISERROR(SEARCH("Rear",INDIRECT(ADDRESS($D278,33)))),ISERROR(SEARCH("Side",INDIRECT(ADDRESS($D278,33))))),INDIRECT(ADDRESS($D278,COLUMN())),0),0),IF($E278&gt;0,IF(AND(INDIRECT(ADDRESS($E278,44))=0,INDIRECT(ADDRESS($E278,38))="UL",ISERROR(SEARCH("Rear",INDIRECT(ADDRESS($E278,33)))),ISERROR(SEARCH("Side",INDIRECT(ADDRESS($E278,33))))),INDIRECT(ADDRESS($E278,COLUMN())),0),0),IF($F278&gt;0,IF(AND(INDIRECT(ADDRESS($F278,44))=0,INDIRECT(ADDRESS($F278,38))="UL",ISERROR(SEARCH("Rear",INDIRECT(ADDRESS($F278,33)))),ISERROR(SEARCH("Side",INDIRECT(ADDRESS($F278,33))))),INDIRECT(ADDRESS($F278,COLUMN())),0),0),IF($G278&gt;0,IF(AND(INDIRECT(ADDRESS($G278,44))=0,INDIRECT(ADDRESS($G278,38))="UL",ISERROR(SEARCH("Rear",INDIRECT(ADDRESS($G278,33)))),ISERROR(SEARCH("Side",INDIRECT(ADDRESS($G278,33))))),INDIRECT(ADDRESS($G278,COLUMN())),0),0),IF($H278&gt;0,IF(AND(INDIRECT(ADDRESS($H278,44))=0,INDIRECT(ADDRESS($H278,38))="UL",ISERROR(SEARCH("Rear",INDIRECT(ADDRESS($H278,33)))),ISERROR(SEARCH("Side",INDIRECT(ADDRESS($H278,33))))),INDIRECT(ADDRESS($H278,COLUMN())),0),0),IF($I278&gt;0,IF(AND(INDIRECT(ADDRESS($I278,44))=0,INDIRECT(ADDRESS($I278,38))="UL",ISERROR(SEARCH("Rear",INDIRECT(ADDRESS($I278,33)))),ISERROR(SEARCH("Side",INDIRECT(ADDRESS($I278,33))))),INDIRECT(ADDRESS($I278,COLUMN())),0),0),IF($J278&gt;0,IF(AND(INDIRECT(ADDRESS($J278,44))=0,INDIRECT(ADDRESS($J278,38))="UL",ISERROR(SEARCH("Rear",INDIRECT(ADDRESS($J278,33)))),ISERROR(SEARCH("Side",INDIRECT(ADDRESS($J278,33))))),INDIRECT(ADDRESS($J278,COLUMN())),0),0),IF($K278&gt;0,IF(AND(INDIRECT(ADDRESS($K278,44))=0,INDIRECT(ADDRESS($K278,38))="UL",ISERROR(SEARCH("Rear",INDIRECT(ADDRESS($K278,33)))),ISERROR(SEARCH("Side",INDIRECT(ADDRESS($K278,33))))),INDIRECT(ADDRESS($K278,COLUMN())),0),0),IF($L278&gt;0,IF(AND(INDIRECT(ADDRESS($L278,44))=0,INDIRECT(ADDRESS($L278,38))="UL",ISERROR(SEARCH("Rear",INDIRECT(ADDRESS($L278,33)))),ISERROR(SEARCH("Side",INDIRECT(ADDRESS($L278,33))))),INDIRECT(ADDRESS($L278,COLUMN())),0),0),IF($M278&gt;0,IF(AND(INDIRECT(ADDRESS($M278,44))=0,INDIRECT(ADDRESS($M278,38))="UL",ISERROR(SEARCH("Rear",INDIRECT(ADDRESS($M278,33)))),ISERROR(SEARCH("Side",INDIRECT(ADDRESS($M278,33))))),INDIRECT(ADDRESS($M278,COLUMN())),0),0))</f>
        <v>1.6666666666666665</v>
      </c>
      <c r="AW278" s="57" cm="1">
        <f t="array" aca="1" ref="AW278" ca="1">SUM(IF($C278&gt;0,IF(AND(INDIRECT(ADDRESS($C278,44))=0,INDIRECT(ADDRESS($C278,38))="UL",ISERROR(SEARCH("Rear",INDIRECT(ADDRESS($C278,33)))),ISERROR(SEARCH("Side",INDIRECT(ADDRESS($C278,33))))),INDIRECT(ADDRESS($C278,COLUMN())),0),0),IF($D278&gt;0,IF(AND(INDIRECT(ADDRESS($D278,44))=0,INDIRECT(ADDRESS($D278,38))="UL",ISERROR(SEARCH("Rear",INDIRECT(ADDRESS($D278,33)))),ISERROR(SEARCH("Side",INDIRECT(ADDRESS($D278,33))))),INDIRECT(ADDRESS($D278,COLUMN())),0),0),IF($E278&gt;0,IF(AND(INDIRECT(ADDRESS($E278,44))=0,INDIRECT(ADDRESS($E278,38))="UL",ISERROR(SEARCH("Rear",INDIRECT(ADDRESS($E278,33)))),ISERROR(SEARCH("Side",INDIRECT(ADDRESS($E278,33))))),INDIRECT(ADDRESS($E278,COLUMN())),0),0),IF($F278&gt;0,IF(AND(INDIRECT(ADDRESS($F278,44))=0,INDIRECT(ADDRESS($F278,38))="UL",ISERROR(SEARCH("Rear",INDIRECT(ADDRESS($F278,33)))),ISERROR(SEARCH("Side",INDIRECT(ADDRESS($F278,33))))),INDIRECT(ADDRESS($F278,COLUMN())),0),0),IF($G278&gt;0,IF(AND(INDIRECT(ADDRESS($G278,44))=0,INDIRECT(ADDRESS($G278,38))="UL",ISERROR(SEARCH("Rear",INDIRECT(ADDRESS($G278,33)))),ISERROR(SEARCH("Side",INDIRECT(ADDRESS($G278,33))))),INDIRECT(ADDRESS($G278,COLUMN())),0),0),IF($H278&gt;0,IF(AND(INDIRECT(ADDRESS($H278,44))=0,INDIRECT(ADDRESS($H278,38))="UL",ISERROR(SEARCH("Rear",INDIRECT(ADDRESS($H278,33)))),ISERROR(SEARCH("Side",INDIRECT(ADDRESS($H278,33))))),INDIRECT(ADDRESS($H278,COLUMN())),0),0),IF($I278&gt;0,IF(AND(INDIRECT(ADDRESS($I278,44))=0,INDIRECT(ADDRESS($I278,38))="UL",ISERROR(SEARCH("Rear",INDIRECT(ADDRESS($I278,33)))),ISERROR(SEARCH("Side",INDIRECT(ADDRESS($I278,33))))),INDIRECT(ADDRESS($I278,COLUMN())),0),0),IF($J278&gt;0,IF(AND(INDIRECT(ADDRESS($J278,44))=0,INDIRECT(ADDRESS($J278,38))="UL",ISERROR(SEARCH("Rear",INDIRECT(ADDRESS($J278,33)))),ISERROR(SEARCH("Side",INDIRECT(ADDRESS($J278,33))))),INDIRECT(ADDRESS($J278,COLUMN())),0),0),IF($K278&gt;0,IF(AND(INDIRECT(ADDRESS($K278,44))=0,INDIRECT(ADDRESS($K278,38))="UL",ISERROR(SEARCH("Rear",INDIRECT(ADDRESS($K278,33)))),ISERROR(SEARCH("Side",INDIRECT(ADDRESS($K278,33))))),INDIRECT(ADDRESS($K278,COLUMN())),0),0),IF($L278&gt;0,IF(AND(INDIRECT(ADDRESS($L278,44))=0,INDIRECT(ADDRESS($L278,38))="UL",ISERROR(SEARCH("Rear",INDIRECT(ADDRESS($L278,33)))),ISERROR(SEARCH("Side",INDIRECT(ADDRESS($L278,33))))),INDIRECT(ADDRESS($L278,COLUMN())),0),0),IF($M278&gt;0,IF(AND(INDIRECT(ADDRESS($M278,44))=0,INDIRECT(ADDRESS($M278,38))="UL",ISERROR(SEARCH("Rear",INDIRECT(ADDRESS($M278,33)))),ISERROR(SEARCH("Side",INDIRECT(ADDRESS($M278,33))))),INDIRECT(ADDRESS($M278,COLUMN())),0),0))</f>
        <v>0.83333333333333326</v>
      </c>
      <c r="AX278" s="57" cm="1">
        <f t="array" aca="1" ref="AX278" ca="1">SUM(IF($C278&gt;0,IF(AND(INDIRECT(ADDRESS($C278,44))=0,INDIRECT(ADDRESS($C278,38))="UL",ISERROR(SEARCH("Rear",INDIRECT(ADDRESS($C278,33)))),ISERROR(SEARCH("Side",INDIRECT(ADDRESS($C278,33))))),INDIRECT(ADDRESS($C278,COLUMN())),0),0),IF($D278&gt;0,IF(AND(INDIRECT(ADDRESS($D278,44))=0,INDIRECT(ADDRESS($D278,38))="UL",ISERROR(SEARCH("Rear",INDIRECT(ADDRESS($D278,33)))),ISERROR(SEARCH("Side",INDIRECT(ADDRESS($D278,33))))),INDIRECT(ADDRESS($D278,COLUMN())),0),0),IF($E278&gt;0,IF(AND(INDIRECT(ADDRESS($E278,44))=0,INDIRECT(ADDRESS($E278,38))="UL",ISERROR(SEARCH("Rear",INDIRECT(ADDRESS($E278,33)))),ISERROR(SEARCH("Side",INDIRECT(ADDRESS($E278,33))))),INDIRECT(ADDRESS($E278,COLUMN())),0),0),IF($F278&gt;0,IF(AND(INDIRECT(ADDRESS($F278,44))=0,INDIRECT(ADDRESS($F278,38))="UL",ISERROR(SEARCH("Rear",INDIRECT(ADDRESS($F278,33)))),ISERROR(SEARCH("Side",INDIRECT(ADDRESS($F278,33))))),INDIRECT(ADDRESS($F278,COLUMN())),0),0),IF($G278&gt;0,IF(AND(INDIRECT(ADDRESS($G278,44))=0,INDIRECT(ADDRESS($G278,38))="UL",ISERROR(SEARCH("Rear",INDIRECT(ADDRESS($G278,33)))),ISERROR(SEARCH("Side",INDIRECT(ADDRESS($G278,33))))),INDIRECT(ADDRESS($G278,COLUMN())),0),0),IF($H278&gt;0,IF(AND(INDIRECT(ADDRESS($H278,44))=0,INDIRECT(ADDRESS($H278,38))="UL",ISERROR(SEARCH("Rear",INDIRECT(ADDRESS($H278,33)))),ISERROR(SEARCH("Side",INDIRECT(ADDRESS($H278,33))))),INDIRECT(ADDRESS($H278,COLUMN())),0),0),IF($I278&gt;0,IF(AND(INDIRECT(ADDRESS($I278,44))=0,INDIRECT(ADDRESS($I278,38))="UL",ISERROR(SEARCH("Rear",INDIRECT(ADDRESS($I278,33)))),ISERROR(SEARCH("Side",INDIRECT(ADDRESS($I278,33))))),INDIRECT(ADDRESS($I278,COLUMN())),0),0),IF($J278&gt;0,IF(AND(INDIRECT(ADDRESS($J278,44))=0,INDIRECT(ADDRESS($J278,38))="UL",ISERROR(SEARCH("Rear",INDIRECT(ADDRESS($J278,33)))),ISERROR(SEARCH("Side",INDIRECT(ADDRESS($J278,33))))),INDIRECT(ADDRESS($J278,COLUMN())),0),0),IF($K278&gt;0,IF(AND(INDIRECT(ADDRESS($K278,44))=0,INDIRECT(ADDRESS($K278,38))="UL",ISERROR(SEARCH("Rear",INDIRECT(ADDRESS($K278,33)))),ISERROR(SEARCH("Side",INDIRECT(ADDRESS($K278,33))))),INDIRECT(ADDRESS($K278,COLUMN())),0),0),IF($L278&gt;0,IF(AND(INDIRECT(ADDRESS($L278,44))=0,INDIRECT(ADDRESS($L278,38))="UL",ISERROR(SEARCH("Rear",INDIRECT(ADDRESS($L278,33)))),ISERROR(SEARCH("Side",INDIRECT(ADDRESS($L278,33))))),INDIRECT(ADDRESS($L278,COLUMN())),0),0),IF($M278&gt;0,IF(AND(INDIRECT(ADDRESS($M278,44))=0,INDIRECT(ADDRESS($M278,38))="UL",ISERROR(SEARCH("Rear",INDIRECT(ADDRESS($M278,33)))),ISERROR(SEARCH("Side",INDIRECT(ADDRESS($M278,33))))),INDIRECT(ADDRESS($M278,COLUMN())),0),0))</f>
        <v>0.22222222222222221</v>
      </c>
      <c r="AY278" s="58">
        <f t="shared" ca="1" si="193"/>
        <v>1.6666666666666665</v>
      </c>
      <c r="AZ278" s="58">
        <f t="shared" ca="1" si="194"/>
        <v>0.90740740740740744</v>
      </c>
      <c r="BA278" s="58" cm="1">
        <f t="array" aca="1" ref="BA278" ca="1">SUM(IF($C278&gt;0,IF(AND(INDIRECT(ADDRESS($C278,44))=0,INDIRECT(ADDRESS($C278,38))="UL"),INDIRECT(ADDRESS($C278,COLUMN())),0),0),IF($D278&gt;0,IF(AND(INDIRECT(ADDRESS($D278,44))=0,INDIRECT(ADDRESS($D278,38))="UL"),INDIRECT(ADDRESS($D278,COLUMN())),0),0),IF($E278&gt;0,IF(AND(INDIRECT(ADDRESS($E278,44))=0,INDIRECT(ADDRESS($E278,38))="UL"),INDIRECT(ADDRESS($E278,COLUMN())),0),0),IF($F278&gt;0,IF(AND(INDIRECT(ADDRESS($F278,44))=0,INDIRECT(ADDRESS($F278,38))="UL"),INDIRECT(ADDRESS($F278,COLUMN())),0),0),IF($G278&gt;0,IF(AND(INDIRECT(ADDRESS($G278,44))=0,INDIRECT(ADDRESS($G278,38))="UL"),INDIRECT(ADDRESS($G278,COLUMN())),0),0),IF($H278&gt;0,IF(AND(INDIRECT(ADDRESS($H278,44))=0,INDIRECT(ADDRESS($H278,38))="UL"),INDIRECT(ADDRESS($H278,COLUMN())),0),0),IF($I278&gt;0,IF(AND(INDIRECT(ADDRESS($I278,44))=0,INDIRECT(ADDRESS($I278,38))="UL"),INDIRECT(ADDRESS($I278,COLUMN())),0),0),IF($J278&gt;0,IF(AND(INDIRECT(ADDRESS($J278,44))=0,INDIRECT(ADDRESS($J278,38))="UL"),INDIRECT(ADDRESS($J278,COLUMN())),0),0),IF($K278&gt;0,IF(AND(INDIRECT(ADDRESS($K278,44))=0,INDIRECT(ADDRESS($K278,38))="UL"),INDIRECT(ADDRESS($K278,COLUMN())),0),0),IF($L278&gt;0,IF(AND(INDIRECT(ADDRESS($L278,44))=0,INDIRECT(ADDRESS($L278,38))="UL"),INDIRECT(ADDRESS($L278,COLUMN())),0),0),IF($M278&gt;0,IF(AND(INDIRECT(ADDRESS($M278,44))=0,INDIRECT(ADDRESS($M278,38))="UL"),INDIRECT(ADDRESS($M278,COLUMN())),0),0))</f>
        <v>0.66229276895943556</v>
      </c>
      <c r="BB278" s="58" cm="1">
        <f t="array" aca="1" ref="BB278" ca="1">SUM(IF($C278&gt;0,IF(AND(INDIRECT(ADDRESS($C278,44))=0,INDIRECT(ADDRESS($C278,38))="UL"),INDIRECT(ADDRESS($C278,COLUMN())),0),0),IF($D278&gt;0,IF(AND(INDIRECT(ADDRESS($D278,44))=0,INDIRECT(ADDRESS($D278,38))="UL"),INDIRECT(ADDRESS($D278,COLUMN())),0),0),IF($E278&gt;0,IF(AND(INDIRECT(ADDRESS($E278,44))=0,INDIRECT(ADDRESS($E278,38))="UL"),INDIRECT(ADDRESS($E278,COLUMN())),0),0),IF($F278&gt;0,IF(AND(INDIRECT(ADDRESS($F278,44))=0,INDIRECT(ADDRESS($F278,38))="UL"),INDIRECT(ADDRESS($F278,COLUMN())),0),0),IF($G278&gt;0,IF(AND(INDIRECT(ADDRESS($G278,44))=0,INDIRECT(ADDRESS($G278,38))="UL"),INDIRECT(ADDRESS($G278,COLUMN())),0),0),IF($H278&gt;0,IF(AND(INDIRECT(ADDRESS($H278,44))=0,INDIRECT(ADDRESS($H278,38))="UL"),INDIRECT(ADDRESS($H278,COLUMN())),0),0),IF($I278&gt;0,IF(AND(INDIRECT(ADDRESS($I278,44))=0,INDIRECT(ADDRESS($I278,38))="UL"),INDIRECT(ADDRESS($I278,COLUMN())),0),0),IF($J278&gt;0,IF(AND(INDIRECT(ADDRESS($J278,44))=0,INDIRECT(ADDRESS($J278,38))="UL"),INDIRECT(ADDRESS($J278,COLUMN())),0),0),IF($K278&gt;0,IF(AND(INDIRECT(ADDRESS($K278,44))=0,INDIRECT(ADDRESS($K278,38))="UL"),INDIRECT(ADDRESS($K278,COLUMN())),0),0),IF($L278&gt;0,IF(AND(INDIRECT(ADDRESS($L278,44))=0,INDIRECT(ADDRESS($L278,38))="UL"),INDIRECT(ADDRESS($L278,COLUMN())),0),0),IF($M278&gt;0,IF(AND(INDIRECT(ADDRESS($M278,44))=0,INDIRECT(ADDRESS($M278,38))="UL"),INDIRECT(ADDRESS($M278,COLUMN())),0),0))</f>
        <v>0.84585537918871245</v>
      </c>
      <c r="BC278" s="58" cm="1">
        <f t="array" aca="1" ref="BC278" ca="1">SUM(IF($C278&gt;0,IF(AND(INDIRECT(ADDRESS($C278,44))=0,INDIRECT(ADDRESS($C278,38))="UL"),INDIRECT(ADDRESS($C278,COLUMN())),0),0),IF($D278&gt;0,IF(AND(INDIRECT(ADDRESS($D278,44))=0,INDIRECT(ADDRESS($D278,38))="UL"),INDIRECT(ADDRESS($D278,COLUMN())),0),0),IF($E278&gt;0,IF(AND(INDIRECT(ADDRESS($E278,44))=0,INDIRECT(ADDRESS($E278,38))="UL"),INDIRECT(ADDRESS($E278,COLUMN())),0),0),IF($F278&gt;0,IF(AND(INDIRECT(ADDRESS($F278,44))=0,INDIRECT(ADDRESS($F278,38))="UL"),INDIRECT(ADDRESS($F278,COLUMN())),0),0),IF($G278&gt;0,IF(AND(INDIRECT(ADDRESS($G278,44))=0,INDIRECT(ADDRESS($G278,38))="UL"),INDIRECT(ADDRESS($G278,COLUMN())),0),0),IF($H278&gt;0,IF(AND(INDIRECT(ADDRESS($H278,44))=0,INDIRECT(ADDRESS($H278,38))="UL"),INDIRECT(ADDRESS($H278,COLUMN())),0),0),IF($I278&gt;0,IF(AND(INDIRECT(ADDRESS($I278,44))=0,INDIRECT(ADDRESS($I278,38))="UL"),INDIRECT(ADDRESS($I278,COLUMN())),0),0),IF($J278&gt;0,IF(AND(INDIRECT(ADDRESS($J278,44))=0,INDIRECT(ADDRESS($J278,38))="UL"),INDIRECT(ADDRESS($J278,COLUMN())),0),0),IF($K278&gt;0,IF(AND(INDIRECT(ADDRESS($K278,44))=0,INDIRECT(ADDRESS($K278,38))="UL"),INDIRECT(ADDRESS($K278,COLUMN())),0),0),IF($L278&gt;0,IF(AND(INDIRECT(ADDRESS($L278,44))=0,INDIRECT(ADDRESS($L278,38))="UL"),INDIRECT(ADDRESS($L278,COLUMN())),0),0),IF($M278&gt;0,IF(AND(INDIRECT(ADDRESS($M278,44))=0,INDIRECT(ADDRESS($M278,38))="UL"),INDIRECT(ADDRESS($M278,COLUMN())),0),0))</f>
        <v>0.53890652557319219</v>
      </c>
      <c r="BD278" s="58" cm="1">
        <f t="array" aca="1" ref="BD278" ca="1">SUM(IF($C278&gt;0,IF(AND(INDIRECT(ADDRESS($C278,44))=0,INDIRECT(ADDRESS($C278,38))="UL"),INDIRECT(ADDRESS($C278,COLUMN())),0),0),IF($D278&gt;0,IF(AND(INDIRECT(ADDRESS($D278,44))=0,INDIRECT(ADDRESS($D278,38))="UL"),INDIRECT(ADDRESS($D278,COLUMN())),0),0),IF($E278&gt;0,IF(AND(INDIRECT(ADDRESS($E278,44))=0,INDIRECT(ADDRESS($E278,38))="UL"),INDIRECT(ADDRESS($E278,COLUMN())),0),0),IF($F278&gt;0,IF(AND(INDIRECT(ADDRESS($F278,44))=0,INDIRECT(ADDRESS($F278,38))="UL"),INDIRECT(ADDRESS($F278,COLUMN())),0),0),IF($G278&gt;0,IF(AND(INDIRECT(ADDRESS($G278,44))=0,INDIRECT(ADDRESS($G278,38))="UL"),INDIRECT(ADDRESS($G278,COLUMN())),0),0),IF($H278&gt;0,IF(AND(INDIRECT(ADDRESS($H278,44))=0,INDIRECT(ADDRESS($H278,38))="UL"),INDIRECT(ADDRESS($H278,COLUMN())),0),0),IF($I278&gt;0,IF(AND(INDIRECT(ADDRESS($I278,44))=0,INDIRECT(ADDRESS($I278,38))="UL"),INDIRECT(ADDRESS($I278,COLUMN())),0),0),IF($J278&gt;0,IF(AND(INDIRECT(ADDRESS($J278,44))=0,INDIRECT(ADDRESS($J278,38))="UL"),INDIRECT(ADDRESS($J278,COLUMN())),0),0),IF($K278&gt;0,IF(AND(INDIRECT(ADDRESS($K278,44))=0,INDIRECT(ADDRESS($K278,38))="UL"),INDIRECT(ADDRESS($K278,COLUMN())),0),0),IF($L278&gt;0,IF(AND(INDIRECT(ADDRESS($L278,44))=0,INDIRECT(ADDRESS($L278,38))="UL"),INDIRECT(ADDRESS($L278,COLUMN())),0),0),IF($M278&gt;0,IF(AND(INDIRECT(ADDRESS($M278,44))=0,INDIRECT(ADDRESS($M278,38))="UL"),INDIRECT(ADDRESS($M278,COLUMN())),0),0))</f>
        <v>0.76860670194003522</v>
      </c>
      <c r="BE278" s="57">
        <f t="shared" ca="1" si="195"/>
        <v>0.66229276895943556</v>
      </c>
      <c r="BF278" s="57" cm="1">
        <f t="array" aca="1" ref="BF278" ca="1">SUM(IF($C278&gt;0,IF(INDIRECT(ADDRESS($C278,45))=1,INDIRECT(ADDRESS($C278,52))*INDIRECT(ADDRESS($C278,42))/5,0),0), IF($D278&gt;0,IF(INDIRECT(ADDRESS($D278,45))=1,INDIRECT(ADDRESS($D278,52))*INDIRECT(ADDRESS($D278,42))/5,0),0), IF($E278&gt;0,IF(INDIRECT(ADDRESS($E278,45))=1,INDIRECT(ADDRESS($E278,52))*INDIRECT(ADDRESS($E278,42))/5,0),0), IF($F278&gt;0,IF(INDIRECT(ADDRESS($F278,45))=1,INDIRECT(ADDRESS($F278,52))*INDIRECT(ADDRESS($F278,42))/5,0),0), IF($G278&gt;0,IF(INDIRECT(ADDRESS($G278,45))=1,INDIRECT(ADDRESS($G278,52))*INDIRECT(ADDRESS($G278,42))/5,0),0), IF($H278&gt;0,IF(INDIRECT(ADDRESS($H278,45))=1,INDIRECT(ADDRESS($H278,52))*INDIRECT(ADDRESS($H278,42))/5,0),0)
)*$BF$296/100</f>
        <v>4.0740740740740737E-2</v>
      </c>
      <c r="BG278" s="19">
        <v>1</v>
      </c>
      <c r="BH278" s="57" cm="1">
        <f t="array" aca="1" ref="BH278" ca="1">SUM(IF($C278&gt;0,IF(AND(INDIRECT(ADDRESS($C278,44))=0,INDIRECT(ADDRESS($C278,38))&lt;&gt;"UL"),INDIRECT(ADDRESS($C278,COLUMN()-12)),0),0), IF($D278&gt;0,IF(AND(INDIRECT(ADDRESS($D278,44))=0,INDIRECT(ADDRESS($D278,38))&lt;&gt;"UL"),INDIRECT(ADDRESS($D278,COLUMN()-12)),0),0), IF($E278&gt;0,IF(AND(INDIRECT(ADDRESS($E278,44))=0,INDIRECT(ADDRESS($E278,38))&lt;&gt;"UL"),INDIRECT(ADDRESS($E278,COLUMN()-12)),0),0), IF($F278&gt;0,IF(AND(INDIRECT(ADDRESS($F278,44))=0,INDIRECT(ADDRESS($F278,38))&lt;&gt;"UL"),INDIRECT(ADDRESS($F278,COLUMN()-12)),0),0), IF($G278&gt;0,IF(AND(INDIRECT(ADDRESS($G278,44))=0,INDIRECT(ADDRESS($G278,38))&lt;&gt;"UL"),INDIRECT(ADDRESS($G278,COLUMN()-12)),0),0), IF($H278&gt;0,IF(AND(INDIRECT(ADDRESS($H278,44))=0,INDIRECT(ADDRESS($H278,38))&lt;&gt;"UL"),INDIRECT(ADDRESS($H278,COLUMN()-12)),0),0), IF($I278&gt;0,IF(AND(INDIRECT(ADDRESS($I278,44))=0,INDIRECT(ADDRESS($I278,38))&lt;&gt;"UL"),INDIRECT(ADDRESS($I278,COLUMN()-12)),0),0), IF($J278&gt;0,IF(AND(INDIRECT(ADDRESS($J278,44))=0,INDIRECT(ADDRESS($J278,38))&lt;&gt;"UL"),INDIRECT(ADDRESS($J278,COLUMN()-12)),0),0), IF($K278&gt;0,IF(AND(INDIRECT(ADDRESS($K278,44))=0,INDIRECT(ADDRESS($K278,38))&lt;&gt;"UL"),INDIRECT(ADDRESS($K278,COLUMN()-12)),0),0), IF($L278&gt;0,IF(AND(INDIRECT(ADDRESS($L278,44))=0,INDIRECT(ADDRESS($L278,38))&lt;&gt;"UL"),INDIRECT(ADDRESS($L278,COLUMN()-12)),0),0), IF($M278&gt;0,IF(AND(INDIRECT(ADDRESS($M278,44))=0,INDIRECT(ADDRESS($M278,38))&lt;&gt;"UL"),INDIRECT(ADDRESS($M278,COLUMN()-12)),0),0))</f>
        <v>1.3333333333333333</v>
      </c>
      <c r="BI278" s="57" cm="1">
        <f t="array" aca="1" ref="BI278" ca="1">SUM(IF($C278&gt;0,IF(AND(INDIRECT(ADDRESS($C278,44))=0,INDIRECT(ADDRESS($C278,38))&lt;&gt;"UL"),INDIRECT(ADDRESS($C278,COLUMN()-12)),0),0), IF($D278&gt;0,IF(AND(INDIRECT(ADDRESS($D278,44))=0,INDIRECT(ADDRESS($D278,38))&lt;&gt;"UL"),INDIRECT(ADDRESS($D278,COLUMN()-12)),0),0), IF($E278&gt;0,IF(AND(INDIRECT(ADDRESS($E278,44))=0,INDIRECT(ADDRESS($E278,38))&lt;&gt;"UL"),INDIRECT(ADDRESS($E278,COLUMN()-12)),0),0), IF($F278&gt;0,IF(AND(INDIRECT(ADDRESS($F278,44))=0,INDIRECT(ADDRESS($F278,38))&lt;&gt;"UL"),INDIRECT(ADDRESS($F278,COLUMN()-12)),0),0), IF($G278&gt;0,IF(AND(INDIRECT(ADDRESS($G278,44))=0,INDIRECT(ADDRESS($G278,38))&lt;&gt;"UL"),INDIRECT(ADDRESS($G278,COLUMN()-12)),0),0), IF($H278&gt;0,IF(AND(INDIRECT(ADDRESS($H278,44))=0,INDIRECT(ADDRESS($H278,38))&lt;&gt;"UL"),INDIRECT(ADDRESS($H278,COLUMN()-12)),0),0), IF($I278&gt;0,IF(AND(INDIRECT(ADDRESS($I278,44))=0,INDIRECT(ADDRESS($I278,38))&lt;&gt;"UL"),INDIRECT(ADDRESS($I278,COLUMN()-12)),0),0), IF($J278&gt;0,IF(AND(INDIRECT(ADDRESS($J278,44))=0,INDIRECT(ADDRESS($J278,38))&lt;&gt;"UL"),INDIRECT(ADDRESS($J278,COLUMN()-12)),0),0), IF($K278&gt;0,IF(AND(INDIRECT(ADDRESS($K278,44))=0,INDIRECT(ADDRESS($K278,38))&lt;&gt;"UL"),INDIRECT(ADDRESS($K278,COLUMN()-12)),0),0), IF($L278&gt;0,IF(AND(INDIRECT(ADDRESS($L278,44))=0,INDIRECT(ADDRESS($L278,38))&lt;&gt;"UL"),INDIRECT(ADDRESS($L278,COLUMN()-12)),0),0), IF($M278&gt;0,IF(AND(INDIRECT(ADDRESS($M278,44))=0,INDIRECT(ADDRESS($M278,38))&lt;&gt;"UL"),INDIRECT(ADDRESS($M278,COLUMN()-12)),0),0))</f>
        <v>0.88888888888888884</v>
      </c>
      <c r="BJ278" s="57" cm="1">
        <f t="array" aca="1" ref="BJ278" ca="1">SUM(IF($C278&gt;0,IF(AND(INDIRECT(ADDRESS($C278,44))=0,INDIRECT(ADDRESS($C278,38))&lt;&gt;"UL"),INDIRECT(ADDRESS($C278,COLUMN()-12)),0),0), IF($D278&gt;0,IF(AND(INDIRECT(ADDRESS($D278,44))=0,INDIRECT(ADDRESS($D278,38))&lt;&gt;"UL"),INDIRECT(ADDRESS($D278,COLUMN()-12)),0),0), IF($E278&gt;0,IF(AND(INDIRECT(ADDRESS($E278,44))=0,INDIRECT(ADDRESS($E278,38))&lt;&gt;"UL"),INDIRECT(ADDRESS($E278,COLUMN()-12)),0),0), IF($F278&gt;0,IF(AND(INDIRECT(ADDRESS($F278,44))=0,INDIRECT(ADDRESS($F278,38))&lt;&gt;"UL"),INDIRECT(ADDRESS($F278,COLUMN()-12)),0),0), IF($G278&gt;0,IF(AND(INDIRECT(ADDRESS($G278,44))=0,INDIRECT(ADDRESS($G278,38))&lt;&gt;"UL"),INDIRECT(ADDRESS($G278,COLUMN()-12)),0),0), IF($H278&gt;0,IF(AND(INDIRECT(ADDRESS($H278,44))=0,INDIRECT(ADDRESS($H278,38))&lt;&gt;"UL"),INDIRECT(ADDRESS($H278,COLUMN()-12)),0),0), IF($I278&gt;0,IF(AND(INDIRECT(ADDRESS($I278,44))=0,INDIRECT(ADDRESS($I278,38))&lt;&gt;"UL"),INDIRECT(ADDRESS($I278,COLUMN()-12)),0),0), IF($J278&gt;0,IF(AND(INDIRECT(ADDRESS($J278,44))=0,INDIRECT(ADDRESS($J278,38))&lt;&gt;"UL"),INDIRECT(ADDRESS($J278,COLUMN()-12)),0),0), IF($K278&gt;0,IF(AND(INDIRECT(ADDRESS($K278,44))=0,INDIRECT(ADDRESS($K278,38))&lt;&gt;"UL"),INDIRECT(ADDRESS($K278,COLUMN()-12)),0),0), IF($L278&gt;0,IF(AND(INDIRECT(ADDRESS($L278,44))=0,INDIRECT(ADDRESS($L278,38))&lt;&gt;"UL"),INDIRECT(ADDRESS($L278,COLUMN()-12)),0),0), IF($M278&gt;0,IF(AND(INDIRECT(ADDRESS($M278,44))=0,INDIRECT(ADDRESS($M278,38))&lt;&gt;"UL"),INDIRECT(ADDRESS($M278,COLUMN()-12)),0),0))</f>
        <v>0.44444444444444442</v>
      </c>
      <c r="BK278" s="57">
        <f t="shared" ca="1" si="213"/>
        <v>1.3333333333333333</v>
      </c>
      <c r="BL278" s="58">
        <f t="shared" ca="1" si="212"/>
        <v>0.88888888888888895</v>
      </c>
      <c r="BM278" s="57" cm="1">
        <f t="array" aca="1" ref="BM278" ca="1">SUM(IF($C278&gt;0,IF(AND(INDIRECT(ADDRESS($C278,44))=0,INDIRECT(ADDRESS($C278,38))&lt;&gt;"UL"),INDIRECT(ADDRESS($C278,COLUMN()-12)),0),0), IF($D278&gt;0,IF(AND(INDIRECT(ADDRESS($D278,44))=0,INDIRECT(ADDRESS($D278,38))&lt;&gt;"UL"),INDIRECT(ADDRESS($D278,COLUMN()-12)),0),0), IF($E278&gt;0,IF(AND(INDIRECT(ADDRESS($E278,44))=0,INDIRECT(ADDRESS($E278,38))&lt;&gt;"UL"),INDIRECT(ADDRESS($E278,COLUMN()-12)),0),0), IF($F278&gt;0,IF(AND(INDIRECT(ADDRESS($F278,44))=0,INDIRECT(ADDRESS($F278,38))&lt;&gt;"UL"),INDIRECT(ADDRESS($F278,COLUMN()-12)),0),0), IF($G278&gt;0,IF(AND(INDIRECT(ADDRESS($G278,44))=0,INDIRECT(ADDRESS($G278,38))&lt;&gt;"UL"),INDIRECT(ADDRESS($G278,COLUMN()-12)),0),0), IF($H278&gt;0,IF(AND(INDIRECT(ADDRESS($H278,44))=0,INDIRECT(ADDRESS($H278,38))&lt;&gt;"UL"),INDIRECT(ADDRESS($H278,COLUMN()-12)),0),0), IF($I278&gt;0,IF(AND(INDIRECT(ADDRESS($I278,44))=0,INDIRECT(ADDRESS($I278,38))&lt;&gt;"UL"),INDIRECT(ADDRESS($I278,COLUMN()-12)),0),0), IF($J278&gt;0,IF(AND(INDIRECT(ADDRESS($J278,44))=0,INDIRECT(ADDRESS($J278,38))&lt;&gt;"UL"),INDIRECT(ADDRESS($J278,COLUMN()-12)),0),0), IF($K278&gt;0,IF(AND(INDIRECT(ADDRESS($K278,44))=0,INDIRECT(ADDRESS($K278,38))&lt;&gt;"UL"),INDIRECT(ADDRESS($K278,COLUMN()-11)),0),0), IF($L278&gt;0,IF(AND(INDIRECT(ADDRESS($L278,44))=0,INDIRECT(ADDRESS($L278,38))&lt;&gt;"UL"),INDIRECT(ADDRESS($L278,COLUMN()-11)),0),0), IF($M278&gt;0,IF(AND(INDIRECT(ADDRESS($M278,44))=0,INDIRECT(ADDRESS($M278,38))&lt;&gt;"UL"),INDIRECT(ADDRESS($M278,COLUMN()-11)),0),0))</f>
        <v>0.4148148148148148</v>
      </c>
      <c r="BN278" s="57" cm="1">
        <f t="array" aca="1" ref="BN278" ca="1">SUM(IF($C278&gt;0,IF(AND(INDIRECT(ADDRESS($C278,44))=0,INDIRECT(ADDRESS($C278,38))&lt;&gt;"UL"),INDIRECT(ADDRESS($C278,COLUMN()-12)),0),0), IF($D278&gt;0,IF(AND(INDIRECT(ADDRESS($D278,44))=0,INDIRECT(ADDRESS($D278,38))&lt;&gt;"UL"),INDIRECT(ADDRESS($D278,COLUMN()-12)),0),0), IF($E278&gt;0,IF(AND(INDIRECT(ADDRESS($E278,44))=0,INDIRECT(ADDRESS($E278,38))&lt;&gt;"UL"),INDIRECT(ADDRESS($E278,COLUMN()-12)),0),0), IF($F278&gt;0,IF(AND(INDIRECT(ADDRESS($F278,44))=0,INDIRECT(ADDRESS($F278,38))&lt;&gt;"UL"),INDIRECT(ADDRESS($F278,COLUMN()-12)),0),0), IF($G278&gt;0,IF(AND(INDIRECT(ADDRESS($G278,44))=0,INDIRECT(ADDRESS($G278,38))&lt;&gt;"UL"),INDIRECT(ADDRESS($G278,COLUMN()-12)),0),0), IF($H278&gt;0,IF(AND(INDIRECT(ADDRESS($H278,44))=0,INDIRECT(ADDRESS($H278,38))&lt;&gt;"UL"),INDIRECT(ADDRESS($H278,COLUMN()-12)),0),0), IF($I278&gt;0,IF(AND(INDIRECT(ADDRESS($I278,44))=0,INDIRECT(ADDRESS($I278,38))&lt;&gt;"UL"),INDIRECT(ADDRESS($I278,COLUMN()-12)),0),0), IF($J278&gt;0,IF(AND(INDIRECT(ADDRESS($J278,44))=0,INDIRECT(ADDRESS($J278,38))&lt;&gt;"UL"),INDIRECT(ADDRESS($J278,COLUMN()-12)),0),0), IF($K278&gt;0,IF(AND(INDIRECT(ADDRESS($K278,44))=0,INDIRECT(ADDRESS($K278,38))&lt;&gt;"UL"),INDIRECT(ADDRESS($K278,COLUMN()-11)),0),0), IF($L278&gt;0,IF(AND(INDIRECT(ADDRESS($L278,44))=0,INDIRECT(ADDRESS($L278,38))&lt;&gt;"UL"),INDIRECT(ADDRESS($L278,COLUMN()-11)),0),0), IF($M278&gt;0,IF(AND(INDIRECT(ADDRESS($M278,44))=0,INDIRECT(ADDRESS($M278,38))&lt;&gt;"UL"),INDIRECT(ADDRESS($M278,COLUMN()-11)),0),0))</f>
        <v>0.29629629629629634</v>
      </c>
      <c r="BO278" s="57" cm="1">
        <f t="array" aca="1" ref="BO278" ca="1">SUM(IF($C278&gt;0,IF(AND(INDIRECT(ADDRESS($C278,44))=0,INDIRECT(ADDRESS($C278,38))&lt;&gt;"UL"),INDIRECT(ADDRESS($C278,COLUMN()-12)),0),0), IF($D278&gt;0,IF(AND(INDIRECT(ADDRESS($D278,44))=0,INDIRECT(ADDRESS($D278,38))&lt;&gt;"UL"),INDIRECT(ADDRESS($D278,COLUMN()-12)),0),0), IF($E278&gt;0,IF(AND(INDIRECT(ADDRESS($E278,44))=0,INDIRECT(ADDRESS($E278,38))&lt;&gt;"UL"),INDIRECT(ADDRESS($E278,COLUMN()-12)),0),0), IF($F278&gt;0,IF(AND(INDIRECT(ADDRESS($F278,44))=0,INDIRECT(ADDRESS($F278,38))&lt;&gt;"UL"),INDIRECT(ADDRESS($F278,COLUMN()-12)),0),0), IF($G278&gt;0,IF(AND(INDIRECT(ADDRESS($G278,44))=0,INDIRECT(ADDRESS($G278,38))&lt;&gt;"UL"),INDIRECT(ADDRESS($G278,COLUMN()-12)),0),0), IF($H278&gt;0,IF(AND(INDIRECT(ADDRESS($H278,44))=0,INDIRECT(ADDRESS($H278,38))&lt;&gt;"UL"),INDIRECT(ADDRESS($H278,COLUMN()-12)),0),0), IF($I278&gt;0,IF(AND(INDIRECT(ADDRESS($I278,44))=0,INDIRECT(ADDRESS($I278,38))&lt;&gt;"UL"),INDIRECT(ADDRESS($I278,COLUMN()-12)),0),0), IF($J278&gt;0,IF(AND(INDIRECT(ADDRESS($J278,44))=0,INDIRECT(ADDRESS($J278,38))&lt;&gt;"UL"),INDIRECT(ADDRESS($J278,COLUMN()-12)),0),0), IF($K278&gt;0,IF(AND(INDIRECT(ADDRESS($K278,44))=0,INDIRECT(ADDRESS($K278,38))&lt;&gt;"UL"),INDIRECT(ADDRESS($K278,COLUMN()-11)),0),0), IF($L278&gt;0,IF(AND(INDIRECT(ADDRESS($L278,44))=0,INDIRECT(ADDRESS($L278,38))&lt;&gt;"UL"),INDIRECT(ADDRESS($L278,COLUMN()-11)),0),0), IF($M278&gt;0,IF(AND(INDIRECT(ADDRESS($M278,44))=0,INDIRECT(ADDRESS($M278,38))&lt;&gt;"UL"),INDIRECT(ADDRESS($M278,COLUMN()-11)),0),0))</f>
        <v>0.4148148148148148</v>
      </c>
      <c r="BP278" s="57" cm="1">
        <f t="array" aca="1" ref="BP278" ca="1">SUM(IF($C278&gt;0,IF(AND(INDIRECT(ADDRESS($C278,44))=0,INDIRECT(ADDRESS($C278,38))&lt;&gt;"UL"),INDIRECT(ADDRESS($C278,COLUMN()-12)),0),0), IF($D278&gt;0,IF(AND(INDIRECT(ADDRESS($D278,44))=0,INDIRECT(ADDRESS($D278,38))&lt;&gt;"UL"),INDIRECT(ADDRESS($D278,COLUMN()-12)),0),0), IF($E278&gt;0,IF(AND(INDIRECT(ADDRESS($E278,44))=0,INDIRECT(ADDRESS($E278,38))&lt;&gt;"UL"),INDIRECT(ADDRESS($E278,COLUMN()-12)),0),0), IF($F278&gt;0,IF(AND(INDIRECT(ADDRESS($F278,44))=0,INDIRECT(ADDRESS($F278,38))&lt;&gt;"UL"),INDIRECT(ADDRESS($F278,COLUMN()-12)),0),0), IF($G278&gt;0,IF(AND(INDIRECT(ADDRESS($G278,44))=0,INDIRECT(ADDRESS($G278,38))&lt;&gt;"UL"),INDIRECT(ADDRESS($G278,COLUMN()-12)),0),0), IF($H278&gt;0,IF(AND(INDIRECT(ADDRESS($H278,44))=0,INDIRECT(ADDRESS($H278,38))&lt;&gt;"UL"),INDIRECT(ADDRESS($H278,COLUMN()-12)),0),0), IF($I278&gt;0,IF(AND(INDIRECT(ADDRESS($I278,44))=0,INDIRECT(ADDRESS($I278,38))&lt;&gt;"UL"),INDIRECT(ADDRESS($I278,COLUMN()-12)),0),0), IF($J278&gt;0,IF(AND(INDIRECT(ADDRESS($J278,44))=0,INDIRECT(ADDRESS($J278,38))&lt;&gt;"UL"),INDIRECT(ADDRESS($J278,COLUMN()-12)),0),0), IF($K278&gt;0,IF(AND(INDIRECT(ADDRESS($K278,44))=0,INDIRECT(ADDRESS($K278,38))&lt;&gt;"UL"),INDIRECT(ADDRESS($K278,COLUMN()-11)),0),0), IF($L278&gt;0,IF(AND(INDIRECT(ADDRESS($L278,44))=0,INDIRECT(ADDRESS($L278,38))&lt;&gt;"UL"),INDIRECT(ADDRESS($L278,COLUMN()-11)),0),0), IF($M278&gt;0,IF(AND(INDIRECT(ADDRESS($M278,44))=0,INDIRECT(ADDRESS($M278,38))&lt;&gt;"UL"),INDIRECT(ADDRESS($M278,COLUMN()-11)),0),0))</f>
        <v>0</v>
      </c>
      <c r="BQ278" s="57">
        <f ca="1">IF(AU278="S",BM278,IF(AU278="MS",BN278,IF(AU278="ML",BO278,BP278)))</f>
        <v>0.4148148148148148</v>
      </c>
      <c r="BR278" s="161">
        <f t="shared" ca="1" si="198"/>
        <v>75.456963000039266</v>
      </c>
      <c r="BS278" s="56"/>
      <c r="BT278" s="56">
        <f t="shared" ca="1" si="199"/>
        <v>5.3976056661185732</v>
      </c>
      <c r="BU278" s="89">
        <f t="shared" ca="1" si="200"/>
        <v>0.11015521767588925</v>
      </c>
      <c r="BV278" s="57" t="s">
        <v>33</v>
      </c>
      <c r="BW278" s="57" cm="1">
        <f t="array" aca="1" ref="BW278" ca="1">SUM(IF($C278&gt;0,IF(AND(INDIRECT(ADDRESS($C278,44))=0,INDIRECT(ADDRESS($C278,38))="UL",ISERROR(SEARCH("Rear",INDIRECT(ADDRESS($C278,33)))),ISERROR(SEARCH("Side",INDIRECT(ADDRESS($C278,33))))),INDIRECT(ADDRESS($C278,COLUMN())),0),0),IF($D278&gt;0,IF(AND(INDIRECT(ADDRESS($D278,44))=0,INDIRECT(ADDRESS($D278,38))="UL",ISERROR(SEARCH("Rear",INDIRECT(ADDRESS($D278,33)))),ISERROR(SEARCH("Side",INDIRECT(ADDRESS($D278,33))))),INDIRECT(ADDRESS($D278,COLUMN())),0),0),IF($E278&gt;0,IF(AND(INDIRECT(ADDRESS($E278,44))=0,INDIRECT(ADDRESS($E278,38))="UL",ISERROR(SEARCH("Rear",INDIRECT(ADDRESS($E278,33)))),ISERROR(SEARCH("Side",INDIRECT(ADDRESS($E278,33))))),INDIRECT(ADDRESS($E278,COLUMN())),0),0),IF($F278&gt;0,IF(AND(INDIRECT(ADDRESS($F278,44))=0,INDIRECT(ADDRESS($F278,38))="UL",ISERROR(SEARCH("Rear",INDIRECT(ADDRESS($F278,33)))),ISERROR(SEARCH("Side",INDIRECT(ADDRESS($F278,33))))),INDIRECT(ADDRESS($F278,COLUMN())),0),0),IF($G278&gt;0,IF(AND(INDIRECT(ADDRESS($G278,44))=0,INDIRECT(ADDRESS($G278,38))="UL",ISERROR(SEARCH("Rear",INDIRECT(ADDRESS($G278,33)))),ISERROR(SEARCH("Side",INDIRECT(ADDRESS($G278,33))))),INDIRECT(ADDRESS($G278,COLUMN())),0),0),IF($H278&gt;0,IF(AND(INDIRECT(ADDRESS($H278,44))=0,INDIRECT(ADDRESS($H278,38))="UL",ISERROR(SEARCH("Rear",INDIRECT(ADDRESS($H278,33)))),ISERROR(SEARCH("Side",INDIRECT(ADDRESS($H278,33))))),INDIRECT(ADDRESS($H278,COLUMN())),0),0),IF($I278&gt;0,IF(AND(INDIRECT(ADDRESS($I278,44))=0,INDIRECT(ADDRESS($I278,38))="UL",ISERROR(SEARCH("Rear",INDIRECT(ADDRESS($I278,33)))),ISERROR(SEARCH("Side",INDIRECT(ADDRESS($I278,33))))),INDIRECT(ADDRESS($I278,COLUMN())),0),0),IF($J278&gt;0,IF(AND(INDIRECT(ADDRESS($J278,44))=0,INDIRECT(ADDRESS($J278,38))="UL",ISERROR(SEARCH("Rear",INDIRECT(ADDRESS($J278,33)))),ISERROR(SEARCH("Side",INDIRECT(ADDRESS($J278,33))))),INDIRECT(ADDRESS($J278,COLUMN())),0),0),IF($K278&gt;0,IF(AND(INDIRECT(ADDRESS($K278,44))=0,INDIRECT(ADDRESS($K278,38))="UL",ISERROR(SEARCH("Rear",INDIRECT(ADDRESS($K278,33)))),ISERROR(SEARCH("Side",INDIRECT(ADDRESS($K278,33))))),INDIRECT(ADDRESS($K278,COLUMN())),0),0),IF($L278&gt;0,IF(AND(INDIRECT(ADDRESS($L278,44))=0,INDIRECT(ADDRESS($L278,38))="UL",ISERROR(SEARCH("Rear",INDIRECT(ADDRESS($L278,33)))),ISERROR(SEARCH("Side",INDIRECT(ADDRESS($L278,33))))),INDIRECT(ADDRESS($L278,COLUMN())),0),0),IF($M278&gt;0,IF(AND(INDIRECT(ADDRESS($M278,44))=0,INDIRECT(ADDRESS($M278,38))="UL",ISERROR(SEARCH("Rear",INDIRECT(ADDRESS($M278,33)))),ISERROR(SEARCH("Side",INDIRECT(ADDRESS($M278,33))))),INDIRECT(ADDRESS($M278,COLUMN())),0),0))</f>
        <v>0.5</v>
      </c>
      <c r="BX278" s="57">
        <f t="shared" ca="1" si="201"/>
        <v>1.6666666666666665</v>
      </c>
      <c r="BY278" s="57" cm="1">
        <f t="array" aca="1" ref="BY278" ca="1">SUM(IF($C278&gt;0,IF(AND(INDIRECT(ADDRESS($C278,44))=0,INDIRECT(ADDRESS($C278,38))="UL"),INDIRECT(ADDRESS($C278,COLUMN())),0),0),IF($D278&gt;0,IF(AND(INDIRECT(ADDRESS($D278,44))=0,INDIRECT(ADDRESS($D278,38))="UL"),INDIRECT(ADDRESS($D278,COLUMN())),0),0),IF($E278&gt;0,IF(AND(INDIRECT(ADDRESS($E278,44))=0,INDIRECT(ADDRESS($E278,38))="UL"),INDIRECT(ADDRESS($E278,COLUMN())),0),0),IF($F278&gt;0,IF(AND(INDIRECT(ADDRESS($F278,44))=0,INDIRECT(ADDRESS($F278,38))="UL"),INDIRECT(ADDRESS($F278,COLUMN())),0),0),IF($G278&gt;0,IF(AND(INDIRECT(ADDRESS($G278,44))=0,INDIRECT(ADDRESS($G278,38))="UL"),INDIRECT(ADDRESS($G278,COLUMN())),0),0),IF($H278&gt;0,IF(AND(INDIRECT(ADDRESS($H278,44))=0,INDIRECT(ADDRESS($H278,38))="UL"),INDIRECT(ADDRESS($H278,COLUMN())),0),0),IF($I278&gt;0,IF(AND(INDIRECT(ADDRESS($I278,44))=0,INDIRECT(ADDRESS($I278,38))="UL"),INDIRECT(ADDRESS($I278,COLUMN())),0),0),IF($J278&gt;0,IF(AND(INDIRECT(ADDRESS($J278,44))=0,INDIRECT(ADDRESS($J278,38))="UL"),INDIRECT(ADDRESS($J278,COLUMN())),0),0),IF($K278&gt;0,IF(AND(INDIRECT(ADDRESS($K278,44))=0,INDIRECT(ADDRESS($K278,38))="UL"),INDIRECT(ADDRESS($K278,COLUMN())),0),0),IF($L278&gt;0,IF(AND(INDIRECT(ADDRESS($L278,44))=0,INDIRECT(ADDRESS($L278,38))="UL"),INDIRECT(ADDRESS($L278,COLUMN())),0),0),IF($M278&gt;0,IF(AND(INDIRECT(ADDRESS($M278,44))=0,INDIRECT(ADDRESS($M278,38))="UL"),INDIRECT(ADDRESS($M278,COLUMN())),0),0))</f>
        <v>0.50082304526748977</v>
      </c>
      <c r="BZ278" s="57" cm="1">
        <f t="array" aca="1" ref="BZ278" ca="1">SUM(IF($C278&gt;0,IF(AND(INDIRECT(ADDRESS($C278,44))=0,INDIRECT(ADDRESS($C278,38))="UL"),INDIRECT(ADDRESS($C278,COLUMN())),0),0),IF($D278&gt;0,IF(AND(INDIRECT(ADDRESS($D278,44))=0,INDIRECT(ADDRESS($D278,38))="UL"),INDIRECT(ADDRESS($D278,COLUMN())),0),0),IF($E278&gt;0,IF(AND(INDIRECT(ADDRESS($E278,44))=0,INDIRECT(ADDRESS($E278,38))="UL"),INDIRECT(ADDRESS($E278,COLUMN())),0),0),IF($F278&gt;0,IF(AND(INDIRECT(ADDRESS($F278,44))=0,INDIRECT(ADDRESS($F278,38))="UL"),INDIRECT(ADDRESS($F278,COLUMN())),0),0),IF($G278&gt;0,IF(AND(INDIRECT(ADDRESS($G278,44))=0,INDIRECT(ADDRESS($G278,38))="UL"),INDIRECT(ADDRESS($G278,COLUMN())),0),0),IF($H278&gt;0,IF(AND(INDIRECT(ADDRESS($H278,44))=0,INDIRECT(ADDRESS($H278,38))="UL"),INDIRECT(ADDRESS($H278,COLUMN())),0),0),IF($I278&gt;0,IF(AND(INDIRECT(ADDRESS($I278,44))=0,INDIRECT(ADDRESS($I278,38))="UL"),INDIRECT(ADDRESS($I278,COLUMN())),0),0),IF($J278&gt;0,IF(AND(INDIRECT(ADDRESS($J278,44))=0,INDIRECT(ADDRESS($J278,38))="UL"),INDIRECT(ADDRESS($J278,COLUMN())),0),0),IF($K278&gt;0,IF(AND(INDIRECT(ADDRESS($K278,44))=0,INDIRECT(ADDRESS($K278,38))="UL"),INDIRECT(ADDRESS($K278,COLUMN())),0),0),IF($L278&gt;0,IF(AND(INDIRECT(ADDRESS($L278,44))=0,INDIRECT(ADDRESS($L278,38))="UL"),INDIRECT(ADDRESS($L278,COLUMN())),0),0),IF($M278&gt;0,IF(AND(INDIRECT(ADDRESS($M278,44))=0,INDIRECT(ADDRESS($M278,38))="UL"),INDIRECT(ADDRESS($M278,COLUMN())),0),0))</f>
        <v>0.92016460905349795</v>
      </c>
      <c r="CA278" s="57">
        <f ca="1">IF(BV278="S",BY278,BZ278)</f>
        <v>0.50082304526748977</v>
      </c>
      <c r="CB278" s="57" cm="1">
        <f t="array" aca="1" ref="CB278" ca="1">SUM(IF($C278&gt;0,IF(AND(INDIRECT(ADDRESS($C278,44))=0,INDIRECT(ADDRESS($C278,38))&lt;&gt;"UL"),INDIRECT(ADDRESS($C278,COLUMN())),0),0),IF($D278&gt;0,IF(AND(INDIRECT(ADDRESS($D278,44))=0,INDIRECT(ADDRESS($D278,38))&lt;&gt;"UL"),INDIRECT(ADDRESS($D278,COLUMN())),0),0),IF($E278&gt;0,IF(AND(INDIRECT(ADDRESS($E278,44))=0,INDIRECT(ADDRESS($E278,38))&lt;&gt;"UL"),INDIRECT(ADDRESS($E278,COLUMN())),0),0),IF($F278&gt;0,IF(AND(INDIRECT(ADDRESS($F278,44))=0,INDIRECT(ADDRESS($F278,38))&lt;&gt;"UL"),INDIRECT(ADDRESS($F278,COLUMN())),0),0),IF($G278&gt;0,IF(AND(INDIRECT(ADDRESS($G278,44))=0,INDIRECT(ADDRESS($G278,38))&lt;&gt;"UL"),INDIRECT(ADDRESS($G278,COLUMN())),0),0),IF($H278&gt;0,IF(AND(INDIRECT(ADDRESS($H278,44))=0,INDIRECT(ADDRESS($H278,38))&lt;&gt;"UL"),INDIRECT(ADDRESS($H278,COLUMN())),0),0),IF($I278&gt;0,IF(AND(INDIRECT(ADDRESS($I278,44))=0,INDIRECT(ADDRESS($I278,38))&lt;&gt;"UL"),INDIRECT(ADDRESS($I278,COLUMN())),0),0),IF($J278&gt;0,IF(AND(INDIRECT(ADDRESS($J278,44))=0,INDIRECT(ADDRESS($J278,38))&lt;&gt;"UL"),INDIRECT(ADDRESS($J278,COLUMN())),0),0),IF($K278&gt;0,IF(AND(INDIRECT(ADDRESS($K278,44))=0,INDIRECT(ADDRESS($K278,38))&lt;&gt;"UL"),INDIRECT(ADDRESS($K278,COLUMN())),0),0),IF($L278&gt;0,IF(AND(INDIRECT(ADDRESS($L278,44))=0,INDIRECT(ADDRESS($L278,38))&lt;&gt;"UL"),INDIRECT(ADDRESS($L278,COLUMN())),0),0),IF($M278&gt;0,IF(AND(INDIRECT(ADDRESS($M278,44))=0,INDIRECT(ADDRESS($M278,38))&lt;&gt;"UL"),INDIRECT(ADDRESS($M278,COLUMN())),0),0))</f>
        <v>0.44444444444444442</v>
      </c>
      <c r="CC278" s="57">
        <f t="shared" ca="1" si="203"/>
        <v>1.3333333333333333</v>
      </c>
      <c r="CD278" s="57" cm="1">
        <f t="array" aca="1" ref="CD278" ca="1">SUM(IF($C278&gt;0,IF(AND(INDIRECT(ADDRESS($C278,44))=0,INDIRECT(ADDRESS($C278,38))&lt;&gt;"UL"),INDIRECT(ADDRESS($C278,COLUMN())),0),0),IF($D278&gt;0,IF(AND(INDIRECT(ADDRESS($D278,44))=0,INDIRECT(ADDRESS($D278,38))&lt;&gt;"UL"),INDIRECT(ADDRESS($D278,COLUMN())),0),0),IF($E278&gt;0,IF(AND(INDIRECT(ADDRESS($E278,44))=0,INDIRECT(ADDRESS($E278,38))&lt;&gt;"UL"),INDIRECT(ADDRESS($E278,COLUMN())),0),0),IF($F278&gt;0,IF(AND(INDIRECT(ADDRESS($F278,44))=0,INDIRECT(ADDRESS($F278,38))&lt;&gt;"UL"),INDIRECT(ADDRESS($F278,COLUMN())),0),0),IF($G278&gt;0,IF(AND(INDIRECT(ADDRESS($G278,44))=0,INDIRECT(ADDRESS($G278,38))&lt;&gt;"UL"),INDIRECT(ADDRESS($G278,COLUMN())),0),0),IF($H278&gt;0,IF(AND(INDIRECT(ADDRESS($H278,44))=0,INDIRECT(ADDRESS($H278,38))&lt;&gt;"UL"),INDIRECT(ADDRESS($H278,COLUMN())),0),0),IF($I278&gt;0,IF(AND(INDIRECT(ADDRESS($I278,44))=0,INDIRECT(ADDRESS($I278,38))&lt;&gt;"UL"),INDIRECT(ADDRESS($I278,COLUMN())),0),0),IF($J278&gt;0,IF(AND(INDIRECT(ADDRESS($J278,44))=0,INDIRECT(ADDRESS($J278,38))&lt;&gt;"UL"),INDIRECT(ADDRESS($J278,COLUMN())),0),0),IF($K278&gt;0,IF(AND(INDIRECT(ADDRESS($K278,44))=0,INDIRECT(ADDRESS($K278,38))&lt;&gt;"UL"),INDIRECT(ADDRESS($K278,COLUMN())),0),0),IF($L278&gt;0,IF(AND(INDIRECT(ADDRESS($L278,44))=0,INDIRECT(ADDRESS($L278,38))&lt;&gt;"UL"),INDIRECT(ADDRESS($L278,COLUMN())),0),0),IF($M278&gt;0,IF(AND(INDIRECT(ADDRESS($M278,44))=0,INDIRECT(ADDRESS($M278,38))&lt;&gt;"UL"),INDIRECT(ADDRESS($M278,COLUMN())),0),0))</f>
        <v>0.14814814814814814</v>
      </c>
      <c r="CE278" s="57" cm="1">
        <f t="array" aca="1" ref="CE278" ca="1">SUM(IF($C278&gt;0,IF(AND(INDIRECT(ADDRESS($C278,44))=0,INDIRECT(ADDRESS($C278,38))&lt;&gt;"UL"),INDIRECT(ADDRESS($C278,COLUMN())),0),0),IF($D278&gt;0,IF(AND(INDIRECT(ADDRESS($D278,44))=0,INDIRECT(ADDRESS($D278,38))&lt;&gt;"UL"),INDIRECT(ADDRESS($D278,COLUMN())),0),0),IF($E278&gt;0,IF(AND(INDIRECT(ADDRESS($E278,44))=0,INDIRECT(ADDRESS($E278,38))&lt;&gt;"UL"),INDIRECT(ADDRESS($E278,COLUMN())),0),0),IF($F278&gt;0,IF(AND(INDIRECT(ADDRESS($F278,44))=0,INDIRECT(ADDRESS($F278,38))&lt;&gt;"UL"),INDIRECT(ADDRESS($F278,COLUMN())),0),0),IF($G278&gt;0,IF(AND(INDIRECT(ADDRESS($G278,44))=0,INDIRECT(ADDRESS($G278,38))&lt;&gt;"UL"),INDIRECT(ADDRESS($G278,COLUMN())),0),0),IF($H278&gt;0,IF(AND(INDIRECT(ADDRESS($H278,44))=0,INDIRECT(ADDRESS($H278,38))&lt;&gt;"UL"),INDIRECT(ADDRESS($H278,COLUMN())),0),0),IF($I278&gt;0,IF(AND(INDIRECT(ADDRESS($I278,44))=0,INDIRECT(ADDRESS($I278,38))&lt;&gt;"UL"),INDIRECT(ADDRESS($I278,COLUMN())),0),0),IF($J278&gt;0,IF(AND(INDIRECT(ADDRESS($J278,44))=0,INDIRECT(ADDRESS($J278,38))&lt;&gt;"UL"),INDIRECT(ADDRESS($J278,COLUMN())),0),0),IF($K278&gt;0,IF(AND(INDIRECT(ADDRESS($K278,44))=0,INDIRECT(ADDRESS($K278,38))&lt;&gt;"UL"),INDIRECT(ADDRESS($K278,COLUMN())),0),0),IF($L278&gt;0,IF(AND(INDIRECT(ADDRESS($L278,44))=0,INDIRECT(ADDRESS($L278,38))&lt;&gt;"UL"),INDIRECT(ADDRESS($L278,COLUMN())),0),0),IF($M278&gt;0,IF(AND(INDIRECT(ADDRESS($M278,44))=0,INDIRECT(ADDRESS($M278,38))&lt;&gt;"UL"),INDIRECT(ADDRESS($M278,COLUMN())),0),0))</f>
        <v>0.44444444444444442</v>
      </c>
      <c r="CF278" s="57">
        <f ca="1">IF(BV278="S",CD278,CE278)</f>
        <v>0.14814814814814814</v>
      </c>
      <c r="CG278" s="57">
        <f t="shared" ca="1" si="205"/>
        <v>4.9052620906000657</v>
      </c>
      <c r="CH278" s="57">
        <f t="shared" ca="1" si="206"/>
        <v>0.10010738960408297</v>
      </c>
      <c r="CI278" s="19">
        <f t="shared" ca="1" si="207"/>
        <v>17.956707916123847</v>
      </c>
      <c r="CK278" s="57" cm="1">
        <f t="array" aca="1" ref="CK278" ca="1">IF(AU278="S", SUM(IF($C278&gt;0,IF(INDIRECT(ADDRESS($C278,43))&lt;&gt;1,INDIRECT(ADDRESS($C278,48)),0),0), IF($D278&gt;0,IF(INDIRECT(ADDRESS($D278,43))&lt;&gt;1,INDIRECT(ADDRESS($D278,48)),0),0), IF($E278&gt;0,IF(INDIRECT(ADDRESS($E278,43))&lt;&gt;1,INDIRECT(ADDRESS($E278,48)),0),0), IF($F278&gt;0,IF(INDIRECT(ADDRESS($F278,43))&lt;&gt;1,INDIRECT(ADDRESS($F278,48)),0),0), IF($G278&gt;0,IF(INDIRECT(ADDRESS($G278,43))&lt;&gt;1,INDIRECT(ADDRESS($G278,48)),0),0), IF($H278&gt;0,IF(INDIRECT(ADDRESS($H278,43))&lt;&gt;1,INDIRECT(ADDRESS($H278,48)),0),0), IF($I278&gt;0,IF(INDIRECT(ADDRESS($I278,43))&lt;&gt;1,INDIRECT(ADDRESS($I278,48)),0),0), IF($J278&gt;0,IF(INDIRECT(ADDRESS($J278,43))&lt;&gt;1,INDIRECT(ADDRESS($J278,48)),0),0), IF($K278&gt;0,IF(INDIRECT(ADDRESS($K278,43))&lt;&gt;1,INDIRECT(ADDRESS($K278,48)),0),0), IF($L278&gt;0,IF(INDIRECT(ADDRESS($L278,43))&lt;&gt;1,INDIRECT(ADDRESS($L278,48)),0),0), IF($M278&gt;0,IF(INDIRECT(ADDRESS($M278,43))&lt;&gt;1,INDIRECT(ADDRESS($M278,48)),0),0)), IF(AU278="L",SUM(IF($C278&gt;0,IF(INDIRECT(ADDRESS($C278,43))&lt;&gt;1,INDIRECT(ADDRESS($C278,50)),0),0), IF($D278&gt;0,IF(INDIRECT(ADDRESS($D278,43))&lt;&gt;1,INDIRECT(ADDRESS($D278,50)),0),0), IF($E278&gt;0,IF(INDIRECT(ADDRESS($E278,43))&lt;&gt;1,INDIRECT(ADDRESS($E278,50)),0),0), IF($F278&gt;0,IF(INDIRECT(ADDRESS($F278,43))&lt;&gt;1,INDIRECT(ADDRESS($F278,50)),0),0), IF($G278&gt;0,IF(INDIRECT(ADDRESS($G278,43))&lt;&gt;1,INDIRECT(ADDRESS($G278,50)),0),0), IF($G278&gt;0,IF(INDIRECT(ADDRESS($G278,43))&lt;&gt;1,INDIRECT(ADDRESS($G278,50)),0),0), IF($H278&gt;0,IF(INDIRECT(ADDRESS($H278,43))&lt;&gt;1,INDIRECT(ADDRESS($H278,50)),0),0), IF($I278&gt;0,IF(INDIRECT(ADDRESS($I278,43))&lt;&gt;1,INDIRECT(ADDRESS($I278,50)),0),0), IF($J278&gt;0,IF(INDIRECT(ADDRESS($J278,43))&lt;&gt;1,INDIRECT(ADDRESS($J278,50)),0),0), IF($K278&gt;0,IF(INDIRECT(ADDRESS($K278,43))&lt;&gt;1,INDIRECT(ADDRESS($K278,50)),0),0), IF($L278&gt;0,IF(INDIRECT(ADDRESS($L278,43))&lt;&gt;1,INDIRECT(ADDRESS($L278,50)),0),0), IF($M278&gt;0,IF(INDIRECT(ADDRESS($M278,43))&lt;&gt;1,INDIRECT(ADDRESS($M278,50)),0),0)), SUM(IF($C278&gt;0,IF(INDIRECT(ADDRESS($C278,43))&lt;&gt;1,INDIRECT(ADDRESS($C278,49)),0),0), IF($D278&gt;0,IF(INDIRECT(ADDRESS($D278,43))&lt;&gt;1,INDIRECT(ADDRESS($D278,49)),0),0), IF($E278&gt;0,IF(INDIRECT(ADDRESS($E278,43))&lt;&gt;1,INDIRECT(ADDRESS($E278,49)),0),0), IF($F278&gt;0,IF(INDIRECT(ADDRESS($F278,43))&lt;&gt;1,INDIRECT(ADDRESS($F278,49)),0),0), IF($G278&gt;0,IF(INDIRECT(ADDRESS($G278,43))&lt;&gt;1,INDIRECT(ADDRESS($G278,49)),0),0), IF($G278&gt;0,IF(INDIRECT(ADDRESS($G278,43))&lt;&gt;1,INDIRECT(ADDRESS($G278,49)),0),0), IF($H278&gt;0,IF(INDIRECT(ADDRESS($H278,43))&lt;&gt;1,INDIRECT(ADDRESS($H278,49)),0),0), IF($I278&gt;0,IF(INDIRECT(ADDRESS($I278,43))&lt;&gt;1,INDIRECT(ADDRESS($I278,49)),0),0), IF($J278&gt;0,IF(INDIRECT(ADDRESS($J278,43))&lt;&gt;1,INDIRECT(ADDRESS($J278,49)),0),0), IF($K278&gt;0,IF(INDIRECT(ADDRESS($K278,43))&lt;&gt;1,INDIRECT(ADDRESS($K278,49)),0),0), IF($L278&gt;0,IF(INDIRECT(ADDRESS($L278,43))&lt;&gt;1,INDIRECT(ADDRESS($L278,49)),0),0), IF($M278&gt;0,IF(INDIRECT(ADDRESS($M278,43))&lt;&gt;1,INDIRECT(ADDRESS($M278,49)),0),0))))</f>
        <v>8</v>
      </c>
      <c r="CL278" s="57" cm="1">
        <f t="array" aca="1" ref="CL278" ca="1">SUM(IF($C278&gt;0,IF(INDIRECT(ADDRESS($C278,44))=1,INDIRECT(ADDRESS($C278,90)),0),0), IF($D278&gt;0,IF(INDIRECT(ADDRESS($D278,44))=1,INDIRECT(ADDRESS($D278,90)),0),0), IF($E278&gt;0,IF(INDIRECT(ADDRESS($E278,44))=1,INDIRECT(ADDRESS($E278,90)),0),0), IF($F278&gt;0,IF(INDIRECT(ADDRESS($F278,44))=1,INDIRECT(ADDRESS($F278,90)),0),0), IF($G278&gt;0,IF(INDIRECT(ADDRESS($G278,44))=1,INDIRECT(ADDRESS($G278,90)),0),0), IF($H278&gt;0,IF(INDIRECT(ADDRESS($H278,44))=1,INDIRECT(ADDRESS($H278,90)),0),0), IF($I278&gt;0,IF(INDIRECT(ADDRESS($I278,44))=1,INDIRECT(ADDRESS($I278,90)),0),0), IF($J278&gt;0,IF(INDIRECT(ADDRESS($J278,44))=1,INDIRECT(ADDRESS($J278,90)),0),0), IF($K278&gt;0,IF(INDIRECT(ADDRESS($K278,44))=1,INDIRECT(ADDRESS($K278,90)),0),0), IF($L278&gt;0,IF(INDIRECT(ADDRESS($L278,44))=1,INDIRECT(ADDRESS($L278,90)),0),0), IF($M278&gt;0,IF(INDIRECT(ADDRESS($M278,44))=1,INDIRECT(ADDRESS($M278,90)),0),0))</f>
        <v>6.666666666666667</v>
      </c>
      <c r="CM278" s="56">
        <f t="shared" ca="1" si="208"/>
        <v>0.8109446393223414</v>
      </c>
    </row>
    <row r="279" spans="1:92" x14ac:dyDescent="0.25">
      <c r="A279" s="52" t="s">
        <v>439</v>
      </c>
      <c r="B279" s="67">
        <v>213</v>
      </c>
      <c r="C279" s="67">
        <v>227</v>
      </c>
      <c r="D279" s="67">
        <v>228</v>
      </c>
      <c r="E279" s="67">
        <v>229</v>
      </c>
      <c r="F279" s="67">
        <v>230</v>
      </c>
      <c r="G279" s="67">
        <v>231</v>
      </c>
      <c r="H279" s="67">
        <v>232</v>
      </c>
      <c r="I279" s="67">
        <v>233</v>
      </c>
      <c r="J279" s="67">
        <v>234</v>
      </c>
      <c r="K279" s="67">
        <v>235</v>
      </c>
      <c r="L279" s="67">
        <v>242</v>
      </c>
      <c r="M279" s="67">
        <v>243</v>
      </c>
      <c r="N279" s="67">
        <f ca="1">SUM(INDIRECT(ADDRESS(B279,COLUMN())),IF(C279&gt;0,INDIRECT(ADDRESS(C279,COLUMN())),0),IF(D279&gt;0,INDIRECT(ADDRESS(D279,COLUMN())),0),IF(E279&gt;0,INDIRECT(ADDRESS(E279,COLUMN())),0),IF(F279&gt;0,INDIRECT(ADDRESS(F279,COLUMN())),0),IF(G279&gt;0,INDIRECT(ADDRESS(G279,COLUMN())),0),IF(H279&gt;0,INDIRECT(ADDRESS(H279,COLUMN())),0),IF(I279&gt;0,INDIRECT(ADDRESS(I279,COLUMN())),0),IF(J279&gt;0,INDIRECT(ADDRESS(J279,COLUMN())),0),IF(K279&gt;0,INDIRECT(ADDRESS(K279,COLUMN())),0),IF(L279&gt;0,INDIRECT(ADDRESS(L279,COLUMN())),0),IF(M279&gt;0,INDIRECT(ADDRESS(M279,COLUMN())),0))</f>
        <v>65</v>
      </c>
      <c r="O279" s="67" t="str" cm="1">
        <f t="array" aca="1" ref="O279" ca="1">INDIRECT(ADDRESS($B279,COLUMN()))</f>
        <v>Bomber</v>
      </c>
      <c r="P279" s="67" cm="1">
        <f t="array" aca="1" ref="P279" ca="1">INDIRECT(ADDRESS($B279,COLUMN()))</f>
        <v>10</v>
      </c>
      <c r="Q279" s="67" cm="1">
        <f t="array" aca="1" ref="Q279" ca="1">INDIRECT(ADDRESS($B279,COLUMN()))</f>
        <v>3</v>
      </c>
      <c r="R279" s="67" cm="1">
        <f t="array" aca="1" ref="R279" ca="1">INDIRECT(ADDRESS($B279,COLUMN()))</f>
        <v>0</v>
      </c>
      <c r="S279" s="67" cm="1">
        <f t="array" aca="1" ref="S279" ca="1">INDIRECT(ADDRESS($B279,COLUMN()))</f>
        <v>1</v>
      </c>
      <c r="T279" s="67" t="str" cm="1">
        <f t="array" aca="1" ref="T279" ca="1">INDIRECT(ADDRESS($B279,COLUMN()))</f>
        <v>1-2</v>
      </c>
      <c r="U279" s="67" cm="1">
        <f t="array" aca="1" ref="U279" ca="1">INDIRECT(ADDRESS($B279,COLUMN()))</f>
        <v>2</v>
      </c>
      <c r="V279" s="67" cm="1">
        <f t="array" aca="1" ref="V279" ca="1">INDIRECT(ADDRESS($B279,COLUMN()))</f>
        <v>0</v>
      </c>
      <c r="W279" s="67" cm="1">
        <f t="array" aca="1" ref="W279" ca="1">INDIRECT(ADDRESS($B279,COLUMN()))</f>
        <v>5</v>
      </c>
      <c r="X279" s="67" cm="1">
        <f t="array" aca="1" ref="X279" ca="1">INDIRECT(ADDRESS($B279,COLUMN()))</f>
        <v>5</v>
      </c>
      <c r="Y279" s="67" cm="1">
        <f t="array" aca="1" ref="Y279" ca="1">INDIRECT(ADDRESS($B279,COLUMN()))</f>
        <v>2</v>
      </c>
      <c r="Z279" s="67" cm="1">
        <f t="array" aca="1" ref="Z279" ca="1">INDIRECT(ADDRESS($B279,COLUMN()))</f>
        <v>5</v>
      </c>
      <c r="AA279" s="67" cm="1">
        <f t="array" aca="1" ref="AA279" ca="1">INDIRECT(ADDRESS($B279,COLUMN()))</f>
        <v>0</v>
      </c>
      <c r="AB279" s="56">
        <f t="shared" ca="1" si="209"/>
        <v>0.54312679225413962</v>
      </c>
      <c r="AC279" s="56">
        <f t="shared" ca="1" si="191"/>
        <v>0.33413086655801882</v>
      </c>
      <c r="AD279" s="56">
        <f t="shared" ca="1" si="192"/>
        <v>2.9054857961566856</v>
      </c>
      <c r="AF279" s="52"/>
      <c r="AG279" s="52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4" t="s">
        <v>33</v>
      </c>
      <c r="AV279" s="57" cm="1">
        <f t="array" aca="1" ref="AV279" ca="1">SUM(IF($C279&gt;0,IF(AND(INDIRECT(ADDRESS($C279,44))=0,INDIRECT(ADDRESS($C279,38))="UL",ISERROR(SEARCH("Rear",INDIRECT(ADDRESS($C279,33)))),ISERROR(SEARCH("Side",INDIRECT(ADDRESS($C279,33))))),INDIRECT(ADDRESS($C279,COLUMN())),0),0),IF($D279&gt;0,IF(AND(INDIRECT(ADDRESS($D279,44))=0,INDIRECT(ADDRESS($D279,38))="UL",ISERROR(SEARCH("Rear",INDIRECT(ADDRESS($D279,33)))),ISERROR(SEARCH("Side",INDIRECT(ADDRESS($D279,33))))),INDIRECT(ADDRESS($D279,COLUMN())),0),0),IF($E279&gt;0,IF(AND(INDIRECT(ADDRESS($E279,44))=0,INDIRECT(ADDRESS($E279,38))="UL",ISERROR(SEARCH("Rear",INDIRECT(ADDRESS($E279,33)))),ISERROR(SEARCH("Side",INDIRECT(ADDRESS($E279,33))))),INDIRECT(ADDRESS($E279,COLUMN())),0),0),IF($F279&gt;0,IF(AND(INDIRECT(ADDRESS($F279,44))=0,INDIRECT(ADDRESS($F279,38))="UL",ISERROR(SEARCH("Rear",INDIRECT(ADDRESS($F279,33)))),ISERROR(SEARCH("Side",INDIRECT(ADDRESS($F279,33))))),INDIRECT(ADDRESS($F279,COLUMN())),0),0),IF($G279&gt;0,IF(AND(INDIRECT(ADDRESS($G279,44))=0,INDIRECT(ADDRESS($G279,38))="UL",ISERROR(SEARCH("Rear",INDIRECT(ADDRESS($G279,33)))),ISERROR(SEARCH("Side",INDIRECT(ADDRESS($G279,33))))),INDIRECT(ADDRESS($G279,COLUMN())),0),0),IF($H279&gt;0,IF(AND(INDIRECT(ADDRESS($H279,44))=0,INDIRECT(ADDRESS($H279,38))="UL",ISERROR(SEARCH("Rear",INDIRECT(ADDRESS($H279,33)))),ISERROR(SEARCH("Side",INDIRECT(ADDRESS($H279,33))))),INDIRECT(ADDRESS($H279,COLUMN())),0),0),IF($I279&gt;0,IF(AND(INDIRECT(ADDRESS($I279,44))=0,INDIRECT(ADDRESS($I279,38))="UL",ISERROR(SEARCH("Rear",INDIRECT(ADDRESS($I279,33)))),ISERROR(SEARCH("Side",INDIRECT(ADDRESS($I279,33))))),INDIRECT(ADDRESS($I279,COLUMN())),0),0),IF($J279&gt;0,IF(AND(INDIRECT(ADDRESS($J279,44))=0,INDIRECT(ADDRESS($J279,38))="UL",ISERROR(SEARCH("Rear",INDIRECT(ADDRESS($J279,33)))),ISERROR(SEARCH("Side",INDIRECT(ADDRESS($J279,33))))),INDIRECT(ADDRESS($J279,COLUMN())),0),0),IF($K279&gt;0,IF(AND(INDIRECT(ADDRESS($K279,44))=0,INDIRECT(ADDRESS($K279,38))="UL",ISERROR(SEARCH("Rear",INDIRECT(ADDRESS($K279,33)))),ISERROR(SEARCH("Side",INDIRECT(ADDRESS($K279,33))))),INDIRECT(ADDRESS($K279,COLUMN())),0),0),IF($L279&gt;0,IF(AND(INDIRECT(ADDRESS($L279,44))=0,INDIRECT(ADDRESS($L279,38))="UL",ISERROR(SEARCH("Rear",INDIRECT(ADDRESS($L279,33)))),ISERROR(SEARCH("Side",INDIRECT(ADDRESS($L279,33))))),INDIRECT(ADDRESS($L279,COLUMN())),0),0),IF($M279&gt;0,IF(AND(INDIRECT(ADDRESS($M279,44))=0,INDIRECT(ADDRESS($M279,38))="UL",ISERROR(SEARCH("Rear",INDIRECT(ADDRESS($M279,33)))),ISERROR(SEARCH("Side",INDIRECT(ADDRESS($M279,33))))),INDIRECT(ADDRESS($M279,COLUMN())),0),0))</f>
        <v>1.6666666666666665</v>
      </c>
      <c r="AW279" s="57" cm="1">
        <f t="array" aca="1" ref="AW279" ca="1">SUM(IF($C279&gt;0,IF(AND(INDIRECT(ADDRESS($C279,44))=0,INDIRECT(ADDRESS($C279,38))="UL",ISERROR(SEARCH("Rear",INDIRECT(ADDRESS($C279,33)))),ISERROR(SEARCH("Side",INDIRECT(ADDRESS($C279,33))))),INDIRECT(ADDRESS($C279,COLUMN())),0),0),IF($D279&gt;0,IF(AND(INDIRECT(ADDRESS($D279,44))=0,INDIRECT(ADDRESS($D279,38))="UL",ISERROR(SEARCH("Rear",INDIRECT(ADDRESS($D279,33)))),ISERROR(SEARCH("Side",INDIRECT(ADDRESS($D279,33))))),INDIRECT(ADDRESS($D279,COLUMN())),0),0),IF($E279&gt;0,IF(AND(INDIRECT(ADDRESS($E279,44))=0,INDIRECT(ADDRESS($E279,38))="UL",ISERROR(SEARCH("Rear",INDIRECT(ADDRESS($E279,33)))),ISERROR(SEARCH("Side",INDIRECT(ADDRESS($E279,33))))),INDIRECT(ADDRESS($E279,COLUMN())),0),0),IF($F279&gt;0,IF(AND(INDIRECT(ADDRESS($F279,44))=0,INDIRECT(ADDRESS($F279,38))="UL",ISERROR(SEARCH("Rear",INDIRECT(ADDRESS($F279,33)))),ISERROR(SEARCH("Side",INDIRECT(ADDRESS($F279,33))))),INDIRECT(ADDRESS($F279,COLUMN())),0),0),IF($G279&gt;0,IF(AND(INDIRECT(ADDRESS($G279,44))=0,INDIRECT(ADDRESS($G279,38))="UL",ISERROR(SEARCH("Rear",INDIRECT(ADDRESS($G279,33)))),ISERROR(SEARCH("Side",INDIRECT(ADDRESS($G279,33))))),INDIRECT(ADDRESS($G279,COLUMN())),0),0),IF($H279&gt;0,IF(AND(INDIRECT(ADDRESS($H279,44))=0,INDIRECT(ADDRESS($H279,38))="UL",ISERROR(SEARCH("Rear",INDIRECT(ADDRESS($H279,33)))),ISERROR(SEARCH("Side",INDIRECT(ADDRESS($H279,33))))),INDIRECT(ADDRESS($H279,COLUMN())),0),0),IF($I279&gt;0,IF(AND(INDIRECT(ADDRESS($I279,44))=0,INDIRECT(ADDRESS($I279,38))="UL",ISERROR(SEARCH("Rear",INDIRECT(ADDRESS($I279,33)))),ISERROR(SEARCH("Side",INDIRECT(ADDRESS($I279,33))))),INDIRECT(ADDRESS($I279,COLUMN())),0),0),IF($J279&gt;0,IF(AND(INDIRECT(ADDRESS($J279,44))=0,INDIRECT(ADDRESS($J279,38))="UL",ISERROR(SEARCH("Rear",INDIRECT(ADDRESS($J279,33)))),ISERROR(SEARCH("Side",INDIRECT(ADDRESS($J279,33))))),INDIRECT(ADDRESS($J279,COLUMN())),0),0),IF($K279&gt;0,IF(AND(INDIRECT(ADDRESS($K279,44))=0,INDIRECT(ADDRESS($K279,38))="UL",ISERROR(SEARCH("Rear",INDIRECT(ADDRESS($K279,33)))),ISERROR(SEARCH("Side",INDIRECT(ADDRESS($K279,33))))),INDIRECT(ADDRESS($K279,COLUMN())),0),0),IF($L279&gt;0,IF(AND(INDIRECT(ADDRESS($L279,44))=0,INDIRECT(ADDRESS($L279,38))="UL",ISERROR(SEARCH("Rear",INDIRECT(ADDRESS($L279,33)))),ISERROR(SEARCH("Side",INDIRECT(ADDRESS($L279,33))))),INDIRECT(ADDRESS($L279,COLUMN())),0),0),IF($M279&gt;0,IF(AND(INDIRECT(ADDRESS($M279,44))=0,INDIRECT(ADDRESS($M279,38))="UL",ISERROR(SEARCH("Rear",INDIRECT(ADDRESS($M279,33)))),ISERROR(SEARCH("Side",INDIRECT(ADDRESS($M279,33))))),INDIRECT(ADDRESS($M279,COLUMN())),0),0))</f>
        <v>0.83333333333333326</v>
      </c>
      <c r="AX279" s="57" cm="1">
        <f t="array" aca="1" ref="AX279" ca="1">SUM(IF($C279&gt;0,IF(AND(INDIRECT(ADDRESS($C279,44))=0,INDIRECT(ADDRESS($C279,38))="UL",ISERROR(SEARCH("Rear",INDIRECT(ADDRESS($C279,33)))),ISERROR(SEARCH("Side",INDIRECT(ADDRESS($C279,33))))),INDIRECT(ADDRESS($C279,COLUMN())),0),0),IF($D279&gt;0,IF(AND(INDIRECT(ADDRESS($D279,44))=0,INDIRECT(ADDRESS($D279,38))="UL",ISERROR(SEARCH("Rear",INDIRECT(ADDRESS($D279,33)))),ISERROR(SEARCH("Side",INDIRECT(ADDRESS($D279,33))))),INDIRECT(ADDRESS($D279,COLUMN())),0),0),IF($E279&gt;0,IF(AND(INDIRECT(ADDRESS($E279,44))=0,INDIRECT(ADDRESS($E279,38))="UL",ISERROR(SEARCH("Rear",INDIRECT(ADDRESS($E279,33)))),ISERROR(SEARCH("Side",INDIRECT(ADDRESS($E279,33))))),INDIRECT(ADDRESS($E279,COLUMN())),0),0),IF($F279&gt;0,IF(AND(INDIRECT(ADDRESS($F279,44))=0,INDIRECT(ADDRESS($F279,38))="UL",ISERROR(SEARCH("Rear",INDIRECT(ADDRESS($F279,33)))),ISERROR(SEARCH("Side",INDIRECT(ADDRESS($F279,33))))),INDIRECT(ADDRESS($F279,COLUMN())),0),0),IF($G279&gt;0,IF(AND(INDIRECT(ADDRESS($G279,44))=0,INDIRECT(ADDRESS($G279,38))="UL",ISERROR(SEARCH("Rear",INDIRECT(ADDRESS($G279,33)))),ISERROR(SEARCH("Side",INDIRECT(ADDRESS($G279,33))))),INDIRECT(ADDRESS($G279,COLUMN())),0),0),IF($H279&gt;0,IF(AND(INDIRECT(ADDRESS($H279,44))=0,INDIRECT(ADDRESS($H279,38))="UL",ISERROR(SEARCH("Rear",INDIRECT(ADDRESS($H279,33)))),ISERROR(SEARCH("Side",INDIRECT(ADDRESS($H279,33))))),INDIRECT(ADDRESS($H279,COLUMN())),0),0),IF($I279&gt;0,IF(AND(INDIRECT(ADDRESS($I279,44))=0,INDIRECT(ADDRESS($I279,38))="UL",ISERROR(SEARCH("Rear",INDIRECT(ADDRESS($I279,33)))),ISERROR(SEARCH("Side",INDIRECT(ADDRESS($I279,33))))),INDIRECT(ADDRESS($I279,COLUMN())),0),0),IF($J279&gt;0,IF(AND(INDIRECT(ADDRESS($J279,44))=0,INDIRECT(ADDRESS($J279,38))="UL",ISERROR(SEARCH("Rear",INDIRECT(ADDRESS($J279,33)))),ISERROR(SEARCH("Side",INDIRECT(ADDRESS($J279,33))))),INDIRECT(ADDRESS($J279,COLUMN())),0),0),IF($K279&gt;0,IF(AND(INDIRECT(ADDRESS($K279,44))=0,INDIRECT(ADDRESS($K279,38))="UL",ISERROR(SEARCH("Rear",INDIRECT(ADDRESS($K279,33)))),ISERROR(SEARCH("Side",INDIRECT(ADDRESS($K279,33))))),INDIRECT(ADDRESS($K279,COLUMN())),0),0),IF($L279&gt;0,IF(AND(INDIRECT(ADDRESS($L279,44))=0,INDIRECT(ADDRESS($L279,38))="UL",ISERROR(SEARCH("Rear",INDIRECT(ADDRESS($L279,33)))),ISERROR(SEARCH("Side",INDIRECT(ADDRESS($L279,33))))),INDIRECT(ADDRESS($L279,COLUMN())),0),0),IF($M279&gt;0,IF(AND(INDIRECT(ADDRESS($M279,44))=0,INDIRECT(ADDRESS($M279,38))="UL",ISERROR(SEARCH("Rear",INDIRECT(ADDRESS($M279,33)))),ISERROR(SEARCH("Side",INDIRECT(ADDRESS($M279,33))))),INDIRECT(ADDRESS($M279,COLUMN())),0),0))</f>
        <v>0.22222222222222221</v>
      </c>
      <c r="AY279" s="58">
        <f t="shared" ca="1" si="193"/>
        <v>1.6666666666666665</v>
      </c>
      <c r="AZ279" s="58">
        <f t="shared" ca="1" si="194"/>
        <v>0.90740740740740744</v>
      </c>
      <c r="BA279" s="58" cm="1">
        <f t="array" aca="1" ref="BA279" ca="1">SUM(IF($C279&gt;0,IF(AND(INDIRECT(ADDRESS($C279,44))=0,INDIRECT(ADDRESS($C279,38))="UL"),INDIRECT(ADDRESS($C279,COLUMN())),0),0),IF($D279&gt;0,IF(AND(INDIRECT(ADDRESS($D279,44))=0,INDIRECT(ADDRESS($D279,38))="UL"),INDIRECT(ADDRESS($D279,COLUMN())),0),0),IF($E279&gt;0,IF(AND(INDIRECT(ADDRESS($E279,44))=0,INDIRECT(ADDRESS($E279,38))="UL"),INDIRECT(ADDRESS($E279,COLUMN())),0),0),IF($F279&gt;0,IF(AND(INDIRECT(ADDRESS($F279,44))=0,INDIRECT(ADDRESS($F279,38))="UL"),INDIRECT(ADDRESS($F279,COLUMN())),0),0),IF($G279&gt;0,IF(AND(INDIRECT(ADDRESS($G279,44))=0,INDIRECT(ADDRESS($G279,38))="UL"),INDIRECT(ADDRESS($G279,COLUMN())),0),0),IF($H279&gt;0,IF(AND(INDIRECT(ADDRESS($H279,44))=0,INDIRECT(ADDRESS($H279,38))="UL"),INDIRECT(ADDRESS($H279,COLUMN())),0),0),IF($I279&gt;0,IF(AND(INDIRECT(ADDRESS($I279,44))=0,INDIRECT(ADDRESS($I279,38))="UL"),INDIRECT(ADDRESS($I279,COLUMN())),0),0),IF($J279&gt;0,IF(AND(INDIRECT(ADDRESS($J279,44))=0,INDIRECT(ADDRESS($J279,38))="UL"),INDIRECT(ADDRESS($J279,COLUMN())),0),0),IF($K279&gt;0,IF(AND(INDIRECT(ADDRESS($K279,44))=0,INDIRECT(ADDRESS($K279,38))="UL"),INDIRECT(ADDRESS($K279,COLUMN())),0),0),IF($L279&gt;0,IF(AND(INDIRECT(ADDRESS($L279,44))=0,INDIRECT(ADDRESS($L279,38))="UL"),INDIRECT(ADDRESS($L279,COLUMN())),0),0),IF($M279&gt;0,IF(AND(INDIRECT(ADDRESS($M279,44))=0,INDIRECT(ADDRESS($M279,38))="UL"),INDIRECT(ADDRESS($M279,COLUMN())),0),0))</f>
        <v>0.66229276895943556</v>
      </c>
      <c r="BB279" s="58" cm="1">
        <f t="array" aca="1" ref="BB279" ca="1">SUM(IF($C279&gt;0,IF(AND(INDIRECT(ADDRESS($C279,44))=0,INDIRECT(ADDRESS($C279,38))="UL"),INDIRECT(ADDRESS($C279,COLUMN())),0),0),IF($D279&gt;0,IF(AND(INDIRECT(ADDRESS($D279,44))=0,INDIRECT(ADDRESS($D279,38))="UL"),INDIRECT(ADDRESS($D279,COLUMN())),0),0),IF($E279&gt;0,IF(AND(INDIRECT(ADDRESS($E279,44))=0,INDIRECT(ADDRESS($E279,38))="UL"),INDIRECT(ADDRESS($E279,COLUMN())),0),0),IF($F279&gt;0,IF(AND(INDIRECT(ADDRESS($F279,44))=0,INDIRECT(ADDRESS($F279,38))="UL"),INDIRECT(ADDRESS($F279,COLUMN())),0),0),IF($G279&gt;0,IF(AND(INDIRECT(ADDRESS($G279,44))=0,INDIRECT(ADDRESS($G279,38))="UL"),INDIRECT(ADDRESS($G279,COLUMN())),0),0),IF($H279&gt;0,IF(AND(INDIRECT(ADDRESS($H279,44))=0,INDIRECT(ADDRESS($H279,38))="UL"),INDIRECT(ADDRESS($H279,COLUMN())),0),0),IF($I279&gt;0,IF(AND(INDIRECT(ADDRESS($I279,44))=0,INDIRECT(ADDRESS($I279,38))="UL"),INDIRECT(ADDRESS($I279,COLUMN())),0),0),IF($J279&gt;0,IF(AND(INDIRECT(ADDRESS($J279,44))=0,INDIRECT(ADDRESS($J279,38))="UL"),INDIRECT(ADDRESS($J279,COLUMN())),0),0),IF($K279&gt;0,IF(AND(INDIRECT(ADDRESS($K279,44))=0,INDIRECT(ADDRESS($K279,38))="UL"),INDIRECT(ADDRESS($K279,COLUMN())),0),0),IF($L279&gt;0,IF(AND(INDIRECT(ADDRESS($L279,44))=0,INDIRECT(ADDRESS($L279,38))="UL"),INDIRECT(ADDRESS($L279,COLUMN())),0),0),IF($M279&gt;0,IF(AND(INDIRECT(ADDRESS($M279,44))=0,INDIRECT(ADDRESS($M279,38))="UL"),INDIRECT(ADDRESS($M279,COLUMN())),0),0))</f>
        <v>0.84585537918871245</v>
      </c>
      <c r="BC279" s="58" cm="1">
        <f t="array" aca="1" ref="BC279" ca="1">SUM(IF($C279&gt;0,IF(AND(INDIRECT(ADDRESS($C279,44))=0,INDIRECT(ADDRESS($C279,38))="UL"),INDIRECT(ADDRESS($C279,COLUMN())),0),0),IF($D279&gt;0,IF(AND(INDIRECT(ADDRESS($D279,44))=0,INDIRECT(ADDRESS($D279,38))="UL"),INDIRECT(ADDRESS($D279,COLUMN())),0),0),IF($E279&gt;0,IF(AND(INDIRECT(ADDRESS($E279,44))=0,INDIRECT(ADDRESS($E279,38))="UL"),INDIRECT(ADDRESS($E279,COLUMN())),0),0),IF($F279&gt;0,IF(AND(INDIRECT(ADDRESS($F279,44))=0,INDIRECT(ADDRESS($F279,38))="UL"),INDIRECT(ADDRESS($F279,COLUMN())),0),0),IF($G279&gt;0,IF(AND(INDIRECT(ADDRESS($G279,44))=0,INDIRECT(ADDRESS($G279,38))="UL"),INDIRECT(ADDRESS($G279,COLUMN())),0),0),IF($H279&gt;0,IF(AND(INDIRECT(ADDRESS($H279,44))=0,INDIRECT(ADDRESS($H279,38))="UL"),INDIRECT(ADDRESS($H279,COLUMN())),0),0),IF($I279&gt;0,IF(AND(INDIRECT(ADDRESS($I279,44))=0,INDIRECT(ADDRESS($I279,38))="UL"),INDIRECT(ADDRESS($I279,COLUMN())),0),0),IF($J279&gt;0,IF(AND(INDIRECT(ADDRESS($J279,44))=0,INDIRECT(ADDRESS($J279,38))="UL"),INDIRECT(ADDRESS($J279,COLUMN())),0),0),IF($K279&gt;0,IF(AND(INDIRECT(ADDRESS($K279,44))=0,INDIRECT(ADDRESS($K279,38))="UL"),INDIRECT(ADDRESS($K279,COLUMN())),0),0),IF($L279&gt;0,IF(AND(INDIRECT(ADDRESS($L279,44))=0,INDIRECT(ADDRESS($L279,38))="UL"),INDIRECT(ADDRESS($L279,COLUMN())),0),0),IF($M279&gt;0,IF(AND(INDIRECT(ADDRESS($M279,44))=0,INDIRECT(ADDRESS($M279,38))="UL"),INDIRECT(ADDRESS($M279,COLUMN())),0),0))</f>
        <v>0.53890652557319219</v>
      </c>
      <c r="BD279" s="58" cm="1">
        <f t="array" aca="1" ref="BD279" ca="1">SUM(IF($C279&gt;0,IF(AND(INDIRECT(ADDRESS($C279,44))=0,INDIRECT(ADDRESS($C279,38))="UL"),INDIRECT(ADDRESS($C279,COLUMN())),0),0),IF($D279&gt;0,IF(AND(INDIRECT(ADDRESS($D279,44))=0,INDIRECT(ADDRESS($D279,38))="UL"),INDIRECT(ADDRESS($D279,COLUMN())),0),0),IF($E279&gt;0,IF(AND(INDIRECT(ADDRESS($E279,44))=0,INDIRECT(ADDRESS($E279,38))="UL"),INDIRECT(ADDRESS($E279,COLUMN())),0),0),IF($F279&gt;0,IF(AND(INDIRECT(ADDRESS($F279,44))=0,INDIRECT(ADDRESS($F279,38))="UL"),INDIRECT(ADDRESS($F279,COLUMN())),0),0),IF($G279&gt;0,IF(AND(INDIRECT(ADDRESS($G279,44))=0,INDIRECT(ADDRESS($G279,38))="UL"),INDIRECT(ADDRESS($G279,COLUMN())),0),0),IF($H279&gt;0,IF(AND(INDIRECT(ADDRESS($H279,44))=0,INDIRECT(ADDRESS($H279,38))="UL"),INDIRECT(ADDRESS($H279,COLUMN())),0),0),IF($I279&gt;0,IF(AND(INDIRECT(ADDRESS($I279,44))=0,INDIRECT(ADDRESS($I279,38))="UL"),INDIRECT(ADDRESS($I279,COLUMN())),0),0),IF($J279&gt;0,IF(AND(INDIRECT(ADDRESS($J279,44))=0,INDIRECT(ADDRESS($J279,38))="UL"),INDIRECT(ADDRESS($J279,COLUMN())),0),0),IF($K279&gt;0,IF(AND(INDIRECT(ADDRESS($K279,44))=0,INDIRECT(ADDRESS($K279,38))="UL"),INDIRECT(ADDRESS($K279,COLUMN())),0),0),IF($L279&gt;0,IF(AND(INDIRECT(ADDRESS($L279,44))=0,INDIRECT(ADDRESS($L279,38))="UL"),INDIRECT(ADDRESS($L279,COLUMN())),0),0),IF($M279&gt;0,IF(AND(INDIRECT(ADDRESS($M279,44))=0,INDIRECT(ADDRESS($M279,38))="UL"),INDIRECT(ADDRESS($M279,COLUMN())),0),0))</f>
        <v>0.76860670194003522</v>
      </c>
      <c r="BE279" s="57">
        <f t="shared" ca="1" si="195"/>
        <v>0.66229276895943556</v>
      </c>
      <c r="BF279" s="57" cm="1">
        <f t="array" aca="1" ref="BF279" ca="1">SUM(IF($C279&gt;0,IF(INDIRECT(ADDRESS($C279,45))=1,INDIRECT(ADDRESS($C279,52))*INDIRECT(ADDRESS($C279,42))/5,0),0), IF($D279&gt;0,IF(INDIRECT(ADDRESS($D279,45))=1,INDIRECT(ADDRESS($D279,52))*INDIRECT(ADDRESS($D279,42))/5,0),0), IF($E279&gt;0,IF(INDIRECT(ADDRESS($E279,45))=1,INDIRECT(ADDRESS($E279,52))*INDIRECT(ADDRESS($E279,42))/5,0),0), IF($F279&gt;0,IF(INDIRECT(ADDRESS($F279,45))=1,INDIRECT(ADDRESS($F279,52))*INDIRECT(ADDRESS($F279,42))/5,0),0), IF($G279&gt;0,IF(INDIRECT(ADDRESS($G279,45))=1,INDIRECT(ADDRESS($G279,52))*INDIRECT(ADDRESS($G279,42))/5,0),0), IF($H279&gt;0,IF(INDIRECT(ADDRESS($H279,45))=1,INDIRECT(ADDRESS($H279,52))*INDIRECT(ADDRESS($H279,42))/5,0),0)
)*$BF$296/100</f>
        <v>4.0740740740740737E-2</v>
      </c>
      <c r="BG279" s="19">
        <v>1</v>
      </c>
      <c r="BH279" s="57" cm="1">
        <f t="array" aca="1" ref="BH279" ca="1">SUM(IF($C279&gt;0,IF(AND(INDIRECT(ADDRESS($C279,44))=0,INDIRECT(ADDRESS($C279,38))&lt;&gt;"UL"),INDIRECT(ADDRESS($C279,COLUMN()-12)),0),0), IF($D279&gt;0,IF(AND(INDIRECT(ADDRESS($D279,44))=0,INDIRECT(ADDRESS($D279,38))&lt;&gt;"UL"),INDIRECT(ADDRESS($D279,COLUMN()-12)),0),0), IF($E279&gt;0,IF(AND(INDIRECT(ADDRESS($E279,44))=0,INDIRECT(ADDRESS($E279,38))&lt;&gt;"UL"),INDIRECT(ADDRESS($E279,COLUMN()-12)),0),0), IF($F279&gt;0,IF(AND(INDIRECT(ADDRESS($F279,44))=0,INDIRECT(ADDRESS($F279,38))&lt;&gt;"UL"),INDIRECT(ADDRESS($F279,COLUMN()-12)),0),0), IF($G279&gt;0,IF(AND(INDIRECT(ADDRESS($G279,44))=0,INDIRECT(ADDRESS($G279,38))&lt;&gt;"UL"),INDIRECT(ADDRESS($G279,COLUMN()-12)),0),0), IF($H279&gt;0,IF(AND(INDIRECT(ADDRESS($H279,44))=0,INDIRECT(ADDRESS($H279,38))&lt;&gt;"UL"),INDIRECT(ADDRESS($H279,COLUMN()-12)),0),0), IF($I279&gt;0,IF(AND(INDIRECT(ADDRESS($I279,44))=0,INDIRECT(ADDRESS($I279,38))&lt;&gt;"UL"),INDIRECT(ADDRESS($I279,COLUMN()-12)),0),0), IF($J279&gt;0,IF(AND(INDIRECT(ADDRESS($J279,44))=0,INDIRECT(ADDRESS($J279,38))&lt;&gt;"UL"),INDIRECT(ADDRESS($J279,COLUMN()-12)),0),0), IF($K279&gt;0,IF(AND(INDIRECT(ADDRESS($K279,44))=0,INDIRECT(ADDRESS($K279,38))&lt;&gt;"UL"),INDIRECT(ADDRESS($K279,COLUMN()-12)),0),0), IF($L279&gt;0,IF(AND(INDIRECT(ADDRESS($L279,44))=0,INDIRECT(ADDRESS($L279,38))&lt;&gt;"UL"),INDIRECT(ADDRESS($L279,COLUMN()-12)),0),0), IF($M279&gt;0,IF(AND(INDIRECT(ADDRESS($M279,44))=0,INDIRECT(ADDRESS($M279,38))&lt;&gt;"UL"),INDIRECT(ADDRESS($M279,COLUMN()-12)),0),0))</f>
        <v>1.3333333333333333</v>
      </c>
      <c r="BI279" s="57" cm="1">
        <f t="array" aca="1" ref="BI279" ca="1">SUM(IF($C279&gt;0,IF(AND(INDIRECT(ADDRESS($C279,44))=0,INDIRECT(ADDRESS($C279,38))&lt;&gt;"UL"),INDIRECT(ADDRESS($C279,COLUMN()-12)),0),0), IF($D279&gt;0,IF(AND(INDIRECT(ADDRESS($D279,44))=0,INDIRECT(ADDRESS($D279,38))&lt;&gt;"UL"),INDIRECT(ADDRESS($D279,COLUMN()-12)),0),0), IF($E279&gt;0,IF(AND(INDIRECT(ADDRESS($E279,44))=0,INDIRECT(ADDRESS($E279,38))&lt;&gt;"UL"),INDIRECT(ADDRESS($E279,COLUMN()-12)),0),0), IF($F279&gt;0,IF(AND(INDIRECT(ADDRESS($F279,44))=0,INDIRECT(ADDRESS($F279,38))&lt;&gt;"UL"),INDIRECT(ADDRESS($F279,COLUMN()-12)),0),0), IF($G279&gt;0,IF(AND(INDIRECT(ADDRESS($G279,44))=0,INDIRECT(ADDRESS($G279,38))&lt;&gt;"UL"),INDIRECT(ADDRESS($G279,COLUMN()-12)),0),0), IF($H279&gt;0,IF(AND(INDIRECT(ADDRESS($H279,44))=0,INDIRECT(ADDRESS($H279,38))&lt;&gt;"UL"),INDIRECT(ADDRESS($H279,COLUMN()-12)),0),0), IF($I279&gt;0,IF(AND(INDIRECT(ADDRESS($I279,44))=0,INDIRECT(ADDRESS($I279,38))&lt;&gt;"UL"),INDIRECT(ADDRESS($I279,COLUMN()-12)),0),0), IF($J279&gt;0,IF(AND(INDIRECT(ADDRESS($J279,44))=0,INDIRECT(ADDRESS($J279,38))&lt;&gt;"UL"),INDIRECT(ADDRESS($J279,COLUMN()-12)),0),0), IF($K279&gt;0,IF(AND(INDIRECT(ADDRESS($K279,44))=0,INDIRECT(ADDRESS($K279,38))&lt;&gt;"UL"),INDIRECT(ADDRESS($K279,COLUMN()-12)),0),0), IF($L279&gt;0,IF(AND(INDIRECT(ADDRESS($L279,44))=0,INDIRECT(ADDRESS($L279,38))&lt;&gt;"UL"),INDIRECT(ADDRESS($L279,COLUMN()-12)),0),0), IF($M279&gt;0,IF(AND(INDIRECT(ADDRESS($M279,44))=0,INDIRECT(ADDRESS($M279,38))&lt;&gt;"UL"),INDIRECT(ADDRESS($M279,COLUMN()-12)),0),0))</f>
        <v>0.88888888888888884</v>
      </c>
      <c r="BJ279" s="57" cm="1">
        <f t="array" aca="1" ref="BJ279" ca="1">SUM(IF($C279&gt;0,IF(AND(INDIRECT(ADDRESS($C279,44))=0,INDIRECT(ADDRESS($C279,38))&lt;&gt;"UL"),INDIRECT(ADDRESS($C279,COLUMN()-12)),0),0), IF($D279&gt;0,IF(AND(INDIRECT(ADDRESS($D279,44))=0,INDIRECT(ADDRESS($D279,38))&lt;&gt;"UL"),INDIRECT(ADDRESS($D279,COLUMN()-12)),0),0), IF($E279&gt;0,IF(AND(INDIRECT(ADDRESS($E279,44))=0,INDIRECT(ADDRESS($E279,38))&lt;&gt;"UL"),INDIRECT(ADDRESS($E279,COLUMN()-12)),0),0), IF($F279&gt;0,IF(AND(INDIRECT(ADDRESS($F279,44))=0,INDIRECT(ADDRESS($F279,38))&lt;&gt;"UL"),INDIRECT(ADDRESS($F279,COLUMN()-12)),0),0), IF($G279&gt;0,IF(AND(INDIRECT(ADDRESS($G279,44))=0,INDIRECT(ADDRESS($G279,38))&lt;&gt;"UL"),INDIRECT(ADDRESS($G279,COLUMN()-12)),0),0), IF($H279&gt;0,IF(AND(INDIRECT(ADDRESS($H279,44))=0,INDIRECT(ADDRESS($H279,38))&lt;&gt;"UL"),INDIRECT(ADDRESS($H279,COLUMN()-12)),0),0), IF($I279&gt;0,IF(AND(INDIRECT(ADDRESS($I279,44))=0,INDIRECT(ADDRESS($I279,38))&lt;&gt;"UL"),INDIRECT(ADDRESS($I279,COLUMN()-12)),0),0), IF($J279&gt;0,IF(AND(INDIRECT(ADDRESS($J279,44))=0,INDIRECT(ADDRESS($J279,38))&lt;&gt;"UL"),INDIRECT(ADDRESS($J279,COLUMN()-12)),0),0), IF($K279&gt;0,IF(AND(INDIRECT(ADDRESS($K279,44))=0,INDIRECT(ADDRESS($K279,38))&lt;&gt;"UL"),INDIRECT(ADDRESS($K279,COLUMN()-12)),0),0), IF($L279&gt;0,IF(AND(INDIRECT(ADDRESS($L279,44))=0,INDIRECT(ADDRESS($L279,38))&lt;&gt;"UL"),INDIRECT(ADDRESS($L279,COLUMN()-12)),0),0), IF($M279&gt;0,IF(AND(INDIRECT(ADDRESS($M279,44))=0,INDIRECT(ADDRESS($M279,38))&lt;&gt;"UL"),INDIRECT(ADDRESS($M279,COLUMN()-12)),0),0))</f>
        <v>0.44444444444444442</v>
      </c>
      <c r="BK279" s="57">
        <f t="shared" ca="1" si="213"/>
        <v>1.3333333333333333</v>
      </c>
      <c r="BL279" s="58">
        <f t="shared" ca="1" si="212"/>
        <v>0.88888888888888895</v>
      </c>
      <c r="BM279" s="57" cm="1">
        <f t="array" aca="1" ref="BM279" ca="1">SUM(IF($C279&gt;0,IF(AND(INDIRECT(ADDRESS($C279,44))=0,INDIRECT(ADDRESS($C279,38))&lt;&gt;"UL"),INDIRECT(ADDRESS($C279,COLUMN()-12)),0),0), IF($D279&gt;0,IF(AND(INDIRECT(ADDRESS($D279,44))=0,INDIRECT(ADDRESS($D279,38))&lt;&gt;"UL"),INDIRECT(ADDRESS($D279,COLUMN()-12)),0),0), IF($E279&gt;0,IF(AND(INDIRECT(ADDRESS($E279,44))=0,INDIRECT(ADDRESS($E279,38))&lt;&gt;"UL"),INDIRECT(ADDRESS($E279,COLUMN()-12)),0),0), IF($F279&gt;0,IF(AND(INDIRECT(ADDRESS($F279,44))=0,INDIRECT(ADDRESS($F279,38))&lt;&gt;"UL"),INDIRECT(ADDRESS($F279,COLUMN()-12)),0),0), IF($G279&gt;0,IF(AND(INDIRECT(ADDRESS($G279,44))=0,INDIRECT(ADDRESS($G279,38))&lt;&gt;"UL"),INDIRECT(ADDRESS($G279,COLUMN()-12)),0),0), IF($H279&gt;0,IF(AND(INDIRECT(ADDRESS($H279,44))=0,INDIRECT(ADDRESS($H279,38))&lt;&gt;"UL"),INDIRECT(ADDRESS($H279,COLUMN()-12)),0),0), IF($I279&gt;0,IF(AND(INDIRECT(ADDRESS($I279,44))=0,INDIRECT(ADDRESS($I279,38))&lt;&gt;"UL"),INDIRECT(ADDRESS($I279,COLUMN()-12)),0),0), IF($J279&gt;0,IF(AND(INDIRECT(ADDRESS($J279,44))=0,INDIRECT(ADDRESS($J279,38))&lt;&gt;"UL"),INDIRECT(ADDRESS($J279,COLUMN()-12)),0),0), IF($K279&gt;0,IF(AND(INDIRECT(ADDRESS($K279,44))=0,INDIRECT(ADDRESS($K279,38))&lt;&gt;"UL"),INDIRECT(ADDRESS($K279,COLUMN()-11)),0),0), IF($L279&gt;0,IF(AND(INDIRECT(ADDRESS($L279,44))=0,INDIRECT(ADDRESS($L279,38))&lt;&gt;"UL"),INDIRECT(ADDRESS($L279,COLUMN()-11)),0),0), IF($M279&gt;0,IF(AND(INDIRECT(ADDRESS($M279,44))=0,INDIRECT(ADDRESS($M279,38))&lt;&gt;"UL"),INDIRECT(ADDRESS($M279,COLUMN()-11)),0),0))</f>
        <v>0.4148148148148148</v>
      </c>
      <c r="BN279" s="57" cm="1">
        <f t="array" aca="1" ref="BN279" ca="1">SUM(IF($C279&gt;0,IF(AND(INDIRECT(ADDRESS($C279,44))=0,INDIRECT(ADDRESS($C279,38))&lt;&gt;"UL"),INDIRECT(ADDRESS($C279,COLUMN()-12)),0),0), IF($D279&gt;0,IF(AND(INDIRECT(ADDRESS($D279,44))=0,INDIRECT(ADDRESS($D279,38))&lt;&gt;"UL"),INDIRECT(ADDRESS($D279,COLUMN()-12)),0),0), IF($E279&gt;0,IF(AND(INDIRECT(ADDRESS($E279,44))=0,INDIRECT(ADDRESS($E279,38))&lt;&gt;"UL"),INDIRECT(ADDRESS($E279,COLUMN()-12)),0),0), IF($F279&gt;0,IF(AND(INDIRECT(ADDRESS($F279,44))=0,INDIRECT(ADDRESS($F279,38))&lt;&gt;"UL"),INDIRECT(ADDRESS($F279,COLUMN()-12)),0),0), IF($G279&gt;0,IF(AND(INDIRECT(ADDRESS($G279,44))=0,INDIRECT(ADDRESS($G279,38))&lt;&gt;"UL"),INDIRECT(ADDRESS($G279,COLUMN()-12)),0),0), IF($H279&gt;0,IF(AND(INDIRECT(ADDRESS($H279,44))=0,INDIRECT(ADDRESS($H279,38))&lt;&gt;"UL"),INDIRECT(ADDRESS($H279,COLUMN()-12)),0),0), IF($I279&gt;0,IF(AND(INDIRECT(ADDRESS($I279,44))=0,INDIRECT(ADDRESS($I279,38))&lt;&gt;"UL"),INDIRECT(ADDRESS($I279,COLUMN()-12)),0),0), IF($J279&gt;0,IF(AND(INDIRECT(ADDRESS($J279,44))=0,INDIRECT(ADDRESS($J279,38))&lt;&gt;"UL"),INDIRECT(ADDRESS($J279,COLUMN()-12)),0),0), IF($K279&gt;0,IF(AND(INDIRECT(ADDRESS($K279,44))=0,INDIRECT(ADDRESS($K279,38))&lt;&gt;"UL"),INDIRECT(ADDRESS($K279,COLUMN()-11)),0),0), IF($L279&gt;0,IF(AND(INDIRECT(ADDRESS($L279,44))=0,INDIRECT(ADDRESS($L279,38))&lt;&gt;"UL"),INDIRECT(ADDRESS($L279,COLUMN()-11)),0),0), IF($M279&gt;0,IF(AND(INDIRECT(ADDRESS($M279,44))=0,INDIRECT(ADDRESS($M279,38))&lt;&gt;"UL"),INDIRECT(ADDRESS($M279,COLUMN()-11)),0),0))</f>
        <v>0.29629629629629634</v>
      </c>
      <c r="BO279" s="57" cm="1">
        <f t="array" aca="1" ref="BO279" ca="1">SUM(IF($C279&gt;0,IF(AND(INDIRECT(ADDRESS($C279,44))=0,INDIRECT(ADDRESS($C279,38))&lt;&gt;"UL"),INDIRECT(ADDRESS($C279,COLUMN()-12)),0),0), IF($D279&gt;0,IF(AND(INDIRECT(ADDRESS($D279,44))=0,INDIRECT(ADDRESS($D279,38))&lt;&gt;"UL"),INDIRECT(ADDRESS($D279,COLUMN()-12)),0),0), IF($E279&gt;0,IF(AND(INDIRECT(ADDRESS($E279,44))=0,INDIRECT(ADDRESS($E279,38))&lt;&gt;"UL"),INDIRECT(ADDRESS($E279,COLUMN()-12)),0),0), IF($F279&gt;0,IF(AND(INDIRECT(ADDRESS($F279,44))=0,INDIRECT(ADDRESS($F279,38))&lt;&gt;"UL"),INDIRECT(ADDRESS($F279,COLUMN()-12)),0),0), IF($G279&gt;0,IF(AND(INDIRECT(ADDRESS($G279,44))=0,INDIRECT(ADDRESS($G279,38))&lt;&gt;"UL"),INDIRECT(ADDRESS($G279,COLUMN()-12)),0),0), IF($H279&gt;0,IF(AND(INDIRECT(ADDRESS($H279,44))=0,INDIRECT(ADDRESS($H279,38))&lt;&gt;"UL"),INDIRECT(ADDRESS($H279,COLUMN()-12)),0),0), IF($I279&gt;0,IF(AND(INDIRECT(ADDRESS($I279,44))=0,INDIRECT(ADDRESS($I279,38))&lt;&gt;"UL"),INDIRECT(ADDRESS($I279,COLUMN()-12)),0),0), IF($J279&gt;0,IF(AND(INDIRECT(ADDRESS($J279,44))=0,INDIRECT(ADDRESS($J279,38))&lt;&gt;"UL"),INDIRECT(ADDRESS($J279,COLUMN()-12)),0),0), IF($K279&gt;0,IF(AND(INDIRECT(ADDRESS($K279,44))=0,INDIRECT(ADDRESS($K279,38))&lt;&gt;"UL"),INDIRECT(ADDRESS($K279,COLUMN()-11)),0),0), IF($L279&gt;0,IF(AND(INDIRECT(ADDRESS($L279,44))=0,INDIRECT(ADDRESS($L279,38))&lt;&gt;"UL"),INDIRECT(ADDRESS($L279,COLUMN()-11)),0),0), IF($M279&gt;0,IF(AND(INDIRECT(ADDRESS($M279,44))=0,INDIRECT(ADDRESS($M279,38))&lt;&gt;"UL"),INDIRECT(ADDRESS($M279,COLUMN()-11)),0),0))</f>
        <v>0.4148148148148148</v>
      </c>
      <c r="BP279" s="57" cm="1">
        <f t="array" aca="1" ref="BP279" ca="1">SUM(IF($C279&gt;0,IF(AND(INDIRECT(ADDRESS($C279,44))=0,INDIRECT(ADDRESS($C279,38))&lt;&gt;"UL"),INDIRECT(ADDRESS($C279,COLUMN()-12)),0),0), IF($D279&gt;0,IF(AND(INDIRECT(ADDRESS($D279,44))=0,INDIRECT(ADDRESS($D279,38))&lt;&gt;"UL"),INDIRECT(ADDRESS($D279,COLUMN()-12)),0),0), IF($E279&gt;0,IF(AND(INDIRECT(ADDRESS($E279,44))=0,INDIRECT(ADDRESS($E279,38))&lt;&gt;"UL"),INDIRECT(ADDRESS($E279,COLUMN()-12)),0),0), IF($F279&gt;0,IF(AND(INDIRECT(ADDRESS($F279,44))=0,INDIRECT(ADDRESS($F279,38))&lt;&gt;"UL"),INDIRECT(ADDRESS($F279,COLUMN()-12)),0),0), IF($G279&gt;0,IF(AND(INDIRECT(ADDRESS($G279,44))=0,INDIRECT(ADDRESS($G279,38))&lt;&gt;"UL"),INDIRECT(ADDRESS($G279,COLUMN()-12)),0),0), IF($H279&gt;0,IF(AND(INDIRECT(ADDRESS($H279,44))=0,INDIRECT(ADDRESS($H279,38))&lt;&gt;"UL"),INDIRECT(ADDRESS($H279,COLUMN()-12)),0),0), IF($I279&gt;0,IF(AND(INDIRECT(ADDRESS($I279,44))=0,INDIRECT(ADDRESS($I279,38))&lt;&gt;"UL"),INDIRECT(ADDRESS($I279,COLUMN()-12)),0),0), IF($J279&gt;0,IF(AND(INDIRECT(ADDRESS($J279,44))=0,INDIRECT(ADDRESS($J279,38))&lt;&gt;"UL"),INDIRECT(ADDRESS($J279,COLUMN()-12)),0),0), IF($K279&gt;0,IF(AND(INDIRECT(ADDRESS($K279,44))=0,INDIRECT(ADDRESS($K279,38))&lt;&gt;"UL"),INDIRECT(ADDRESS($K279,COLUMN()-11)),0),0), IF($L279&gt;0,IF(AND(INDIRECT(ADDRESS($L279,44))=0,INDIRECT(ADDRESS($L279,38))&lt;&gt;"UL"),INDIRECT(ADDRESS($L279,COLUMN()-11)),0),0), IF($M279&gt;0,IF(AND(INDIRECT(ADDRESS($M279,44))=0,INDIRECT(ADDRESS($M279,38))&lt;&gt;"UL"),INDIRECT(ADDRESS($M279,COLUMN()-11)),0),0))</f>
        <v>0</v>
      </c>
      <c r="BQ279" s="57">
        <f ca="1">IF(AU279="S",BM279,IF(AU279="MS",BN279,IF(AU279="ML",BO279,BP279)))</f>
        <v>0.4148148148148148</v>
      </c>
      <c r="BR279" s="161">
        <f t="shared" ca="1" si="198"/>
        <v>75.456963000039266</v>
      </c>
      <c r="BS279" s="56"/>
      <c r="BT279" s="56">
        <f ca="1">IF(AD279&lt;BG279,((((AY279+BK279)*AB279)+((BE279+BQ279)*(1-AB279))+BF279)*AD279),((((AY279*AB279)+(BE279*(1-AB279))+BF279)*AD279)+(((BK279*AB279)+(BQ279*(1-AB279)))*BG279)))</f>
        <v>4.5412901054106758</v>
      </c>
      <c r="BU279" s="89">
        <f t="shared" ca="1" si="200"/>
        <v>6.98660016217027E-2</v>
      </c>
      <c r="BV279" s="57" t="s">
        <v>33</v>
      </c>
      <c r="BW279" s="57" cm="1">
        <f t="array" aca="1" ref="BW279" ca="1">SUM(IF($C279&gt;0,IF(AND(INDIRECT(ADDRESS($C279,44))=0,INDIRECT(ADDRESS($C279,38))="UL",ISERROR(SEARCH("Rear",INDIRECT(ADDRESS($C279,33)))),ISERROR(SEARCH("Side",INDIRECT(ADDRESS($C279,33))))),INDIRECT(ADDRESS($C279,COLUMN())),0),0),IF($D279&gt;0,IF(AND(INDIRECT(ADDRESS($D279,44))=0,INDIRECT(ADDRESS($D279,38))="UL",ISERROR(SEARCH("Rear",INDIRECT(ADDRESS($D279,33)))),ISERROR(SEARCH("Side",INDIRECT(ADDRESS($D279,33))))),INDIRECT(ADDRESS($D279,COLUMN())),0),0),IF($E279&gt;0,IF(AND(INDIRECT(ADDRESS($E279,44))=0,INDIRECT(ADDRESS($E279,38))="UL",ISERROR(SEARCH("Rear",INDIRECT(ADDRESS($E279,33)))),ISERROR(SEARCH("Side",INDIRECT(ADDRESS($E279,33))))),INDIRECT(ADDRESS($E279,COLUMN())),0),0),IF($F279&gt;0,IF(AND(INDIRECT(ADDRESS($F279,44))=0,INDIRECT(ADDRESS($F279,38))="UL",ISERROR(SEARCH("Rear",INDIRECT(ADDRESS($F279,33)))),ISERROR(SEARCH("Side",INDIRECT(ADDRESS($F279,33))))),INDIRECT(ADDRESS($F279,COLUMN())),0),0),IF($G279&gt;0,IF(AND(INDIRECT(ADDRESS($G279,44))=0,INDIRECT(ADDRESS($G279,38))="UL",ISERROR(SEARCH("Rear",INDIRECT(ADDRESS($G279,33)))),ISERROR(SEARCH("Side",INDIRECT(ADDRESS($G279,33))))),INDIRECT(ADDRESS($G279,COLUMN())),0),0),IF($H279&gt;0,IF(AND(INDIRECT(ADDRESS($H279,44))=0,INDIRECT(ADDRESS($H279,38))="UL",ISERROR(SEARCH("Rear",INDIRECT(ADDRESS($H279,33)))),ISERROR(SEARCH("Side",INDIRECT(ADDRESS($H279,33))))),INDIRECT(ADDRESS($H279,COLUMN())),0),0),IF($I279&gt;0,IF(AND(INDIRECT(ADDRESS($I279,44))=0,INDIRECT(ADDRESS($I279,38))="UL",ISERROR(SEARCH("Rear",INDIRECT(ADDRESS($I279,33)))),ISERROR(SEARCH("Side",INDIRECT(ADDRESS($I279,33))))),INDIRECT(ADDRESS($I279,COLUMN())),0),0),IF($J279&gt;0,IF(AND(INDIRECT(ADDRESS($J279,44))=0,INDIRECT(ADDRESS($J279,38))="UL",ISERROR(SEARCH("Rear",INDIRECT(ADDRESS($J279,33)))),ISERROR(SEARCH("Side",INDIRECT(ADDRESS($J279,33))))),INDIRECT(ADDRESS($J279,COLUMN())),0),0),IF($K279&gt;0,IF(AND(INDIRECT(ADDRESS($K279,44))=0,INDIRECT(ADDRESS($K279,38))="UL",ISERROR(SEARCH("Rear",INDIRECT(ADDRESS($K279,33)))),ISERROR(SEARCH("Side",INDIRECT(ADDRESS($K279,33))))),INDIRECT(ADDRESS($K279,COLUMN())),0),0),IF($L279&gt;0,IF(AND(INDIRECT(ADDRESS($L279,44))=0,INDIRECT(ADDRESS($L279,38))="UL",ISERROR(SEARCH("Rear",INDIRECT(ADDRESS($L279,33)))),ISERROR(SEARCH("Side",INDIRECT(ADDRESS($L279,33))))),INDIRECT(ADDRESS($L279,COLUMN())),0),0),IF($M279&gt;0,IF(AND(INDIRECT(ADDRESS($M279,44))=0,INDIRECT(ADDRESS($M279,38))="UL",ISERROR(SEARCH("Rear",INDIRECT(ADDRESS($M279,33)))),ISERROR(SEARCH("Side",INDIRECT(ADDRESS($M279,33))))),INDIRECT(ADDRESS($M279,COLUMN())),0),0))</f>
        <v>0.5</v>
      </c>
      <c r="BX279" s="57">
        <f t="shared" ca="1" si="201"/>
        <v>1.6666666666666665</v>
      </c>
      <c r="BY279" s="57" cm="1">
        <f t="array" aca="1" ref="BY279" ca="1">SUM(IF($C279&gt;0,IF(AND(INDIRECT(ADDRESS($C279,44))=0,INDIRECT(ADDRESS($C279,38))="UL"),INDIRECT(ADDRESS($C279,COLUMN())),0),0),IF($D279&gt;0,IF(AND(INDIRECT(ADDRESS($D279,44))=0,INDIRECT(ADDRESS($D279,38))="UL"),INDIRECT(ADDRESS($D279,COLUMN())),0),0),IF($E279&gt;0,IF(AND(INDIRECT(ADDRESS($E279,44))=0,INDIRECT(ADDRESS($E279,38))="UL"),INDIRECT(ADDRESS($E279,COLUMN())),0),0),IF($F279&gt;0,IF(AND(INDIRECT(ADDRESS($F279,44))=0,INDIRECT(ADDRESS($F279,38))="UL"),INDIRECT(ADDRESS($F279,COLUMN())),0),0),IF($G279&gt;0,IF(AND(INDIRECT(ADDRESS($G279,44))=0,INDIRECT(ADDRESS($G279,38))="UL"),INDIRECT(ADDRESS($G279,COLUMN())),0),0),IF($H279&gt;0,IF(AND(INDIRECT(ADDRESS($H279,44))=0,INDIRECT(ADDRESS($H279,38))="UL"),INDIRECT(ADDRESS($H279,COLUMN())),0),0),IF($I279&gt;0,IF(AND(INDIRECT(ADDRESS($I279,44))=0,INDIRECT(ADDRESS($I279,38))="UL"),INDIRECT(ADDRESS($I279,COLUMN())),0),0),IF($J279&gt;0,IF(AND(INDIRECT(ADDRESS($J279,44))=0,INDIRECT(ADDRESS($J279,38))="UL"),INDIRECT(ADDRESS($J279,COLUMN())),0),0),IF($K279&gt;0,IF(AND(INDIRECT(ADDRESS($K279,44))=0,INDIRECT(ADDRESS($K279,38))="UL"),INDIRECT(ADDRESS($K279,COLUMN())),0),0),IF($L279&gt;0,IF(AND(INDIRECT(ADDRESS($L279,44))=0,INDIRECT(ADDRESS($L279,38))="UL"),INDIRECT(ADDRESS($L279,COLUMN())),0),0),IF($M279&gt;0,IF(AND(INDIRECT(ADDRESS($M279,44))=0,INDIRECT(ADDRESS($M279,38))="UL"),INDIRECT(ADDRESS($M279,COLUMN())),0),0))</f>
        <v>0.50082304526748977</v>
      </c>
      <c r="BZ279" s="57" cm="1">
        <f t="array" aca="1" ref="BZ279" ca="1">SUM(IF($C279&gt;0,IF(AND(INDIRECT(ADDRESS($C279,44))=0,INDIRECT(ADDRESS($C279,38))="UL"),INDIRECT(ADDRESS($C279,COLUMN())),0),0),IF($D279&gt;0,IF(AND(INDIRECT(ADDRESS($D279,44))=0,INDIRECT(ADDRESS($D279,38))="UL"),INDIRECT(ADDRESS($D279,COLUMN())),0),0),IF($E279&gt;0,IF(AND(INDIRECT(ADDRESS($E279,44))=0,INDIRECT(ADDRESS($E279,38))="UL"),INDIRECT(ADDRESS($E279,COLUMN())),0),0),IF($F279&gt;0,IF(AND(INDIRECT(ADDRESS($F279,44))=0,INDIRECT(ADDRESS($F279,38))="UL"),INDIRECT(ADDRESS($F279,COLUMN())),0),0),IF($G279&gt;0,IF(AND(INDIRECT(ADDRESS($G279,44))=0,INDIRECT(ADDRESS($G279,38))="UL"),INDIRECT(ADDRESS($G279,COLUMN())),0),0),IF($H279&gt;0,IF(AND(INDIRECT(ADDRESS($H279,44))=0,INDIRECT(ADDRESS($H279,38))="UL"),INDIRECT(ADDRESS($H279,COLUMN())),0),0),IF($I279&gt;0,IF(AND(INDIRECT(ADDRESS($I279,44))=0,INDIRECT(ADDRESS($I279,38))="UL"),INDIRECT(ADDRESS($I279,COLUMN())),0),0),IF($J279&gt;0,IF(AND(INDIRECT(ADDRESS($J279,44))=0,INDIRECT(ADDRESS($J279,38))="UL"),INDIRECT(ADDRESS($J279,COLUMN())),0),0),IF($K279&gt;0,IF(AND(INDIRECT(ADDRESS($K279,44))=0,INDIRECT(ADDRESS($K279,38))="UL"),INDIRECT(ADDRESS($K279,COLUMN())),0),0),IF($L279&gt;0,IF(AND(INDIRECT(ADDRESS($L279,44))=0,INDIRECT(ADDRESS($L279,38))="UL"),INDIRECT(ADDRESS($L279,COLUMN())),0),0),IF($M279&gt;0,IF(AND(INDIRECT(ADDRESS($M279,44))=0,INDIRECT(ADDRESS($M279,38))="UL"),INDIRECT(ADDRESS($M279,COLUMN())),0),0))</f>
        <v>0.92016460905349795</v>
      </c>
      <c r="CA279" s="57">
        <f ca="1">IF(BV279="S",BY279,BZ279)</f>
        <v>0.50082304526748977</v>
      </c>
      <c r="CB279" s="57" cm="1">
        <f t="array" aca="1" ref="CB279" ca="1">SUM(IF($C279&gt;0,IF(AND(INDIRECT(ADDRESS($C279,44))=0,INDIRECT(ADDRESS($C279,38))&lt;&gt;"UL"),INDIRECT(ADDRESS($C279,COLUMN())),0),0),IF($D279&gt;0,IF(AND(INDIRECT(ADDRESS($D279,44))=0,INDIRECT(ADDRESS($D279,38))&lt;&gt;"UL"),INDIRECT(ADDRESS($D279,COLUMN())),0),0),IF($E279&gt;0,IF(AND(INDIRECT(ADDRESS($E279,44))=0,INDIRECT(ADDRESS($E279,38))&lt;&gt;"UL"),INDIRECT(ADDRESS($E279,COLUMN())),0),0),IF($F279&gt;0,IF(AND(INDIRECT(ADDRESS($F279,44))=0,INDIRECT(ADDRESS($F279,38))&lt;&gt;"UL"),INDIRECT(ADDRESS($F279,COLUMN())),0),0),IF($G279&gt;0,IF(AND(INDIRECT(ADDRESS($G279,44))=0,INDIRECT(ADDRESS($G279,38))&lt;&gt;"UL"),INDIRECT(ADDRESS($G279,COLUMN())),0),0),IF($H279&gt;0,IF(AND(INDIRECT(ADDRESS($H279,44))=0,INDIRECT(ADDRESS($H279,38))&lt;&gt;"UL"),INDIRECT(ADDRESS($H279,COLUMN())),0),0),IF($I279&gt;0,IF(AND(INDIRECT(ADDRESS($I279,44))=0,INDIRECT(ADDRESS($I279,38))&lt;&gt;"UL"),INDIRECT(ADDRESS($I279,COLUMN())),0),0),IF($J279&gt;0,IF(AND(INDIRECT(ADDRESS($J279,44))=0,INDIRECT(ADDRESS($J279,38))&lt;&gt;"UL"),INDIRECT(ADDRESS($J279,COLUMN())),0),0),IF($K279&gt;0,IF(AND(INDIRECT(ADDRESS($K279,44))=0,INDIRECT(ADDRESS($K279,38))&lt;&gt;"UL"),INDIRECT(ADDRESS($K279,COLUMN())),0),0),IF($L279&gt;0,IF(AND(INDIRECT(ADDRESS($L279,44))=0,INDIRECT(ADDRESS($L279,38))&lt;&gt;"UL"),INDIRECT(ADDRESS($L279,COLUMN())),0),0),IF($M279&gt;0,IF(AND(INDIRECT(ADDRESS($M279,44))=0,INDIRECT(ADDRESS($M279,38))&lt;&gt;"UL"),INDIRECT(ADDRESS($M279,COLUMN())),0),0))</f>
        <v>0.44444444444444442</v>
      </c>
      <c r="CC279" s="57">
        <f t="shared" ca="1" si="203"/>
        <v>1.3333333333333333</v>
      </c>
      <c r="CD279" s="57" cm="1">
        <f t="array" aca="1" ref="CD279" ca="1">SUM(IF($C279&gt;0,IF(AND(INDIRECT(ADDRESS($C279,44))=0,INDIRECT(ADDRESS($C279,38))&lt;&gt;"UL"),INDIRECT(ADDRESS($C279,COLUMN())),0),0),IF($D279&gt;0,IF(AND(INDIRECT(ADDRESS($D279,44))=0,INDIRECT(ADDRESS($D279,38))&lt;&gt;"UL"),INDIRECT(ADDRESS($D279,COLUMN())),0),0),IF($E279&gt;0,IF(AND(INDIRECT(ADDRESS($E279,44))=0,INDIRECT(ADDRESS($E279,38))&lt;&gt;"UL"),INDIRECT(ADDRESS($E279,COLUMN())),0),0),IF($F279&gt;0,IF(AND(INDIRECT(ADDRESS($F279,44))=0,INDIRECT(ADDRESS($F279,38))&lt;&gt;"UL"),INDIRECT(ADDRESS($F279,COLUMN())),0),0),IF($G279&gt;0,IF(AND(INDIRECT(ADDRESS($G279,44))=0,INDIRECT(ADDRESS($G279,38))&lt;&gt;"UL"),INDIRECT(ADDRESS($G279,COLUMN())),0),0),IF($H279&gt;0,IF(AND(INDIRECT(ADDRESS($H279,44))=0,INDIRECT(ADDRESS($H279,38))&lt;&gt;"UL"),INDIRECT(ADDRESS($H279,COLUMN())),0),0),IF($I279&gt;0,IF(AND(INDIRECT(ADDRESS($I279,44))=0,INDIRECT(ADDRESS($I279,38))&lt;&gt;"UL"),INDIRECT(ADDRESS($I279,COLUMN())),0),0),IF($J279&gt;0,IF(AND(INDIRECT(ADDRESS($J279,44))=0,INDIRECT(ADDRESS($J279,38))&lt;&gt;"UL"),INDIRECT(ADDRESS($J279,COLUMN())),0),0),IF($K279&gt;0,IF(AND(INDIRECT(ADDRESS($K279,44))=0,INDIRECT(ADDRESS($K279,38))&lt;&gt;"UL"),INDIRECT(ADDRESS($K279,COLUMN())),0),0),IF($L279&gt;0,IF(AND(INDIRECT(ADDRESS($L279,44))=0,INDIRECT(ADDRESS($L279,38))&lt;&gt;"UL"),INDIRECT(ADDRESS($L279,COLUMN())),0),0),IF($M279&gt;0,IF(AND(INDIRECT(ADDRESS($M279,44))=0,INDIRECT(ADDRESS($M279,38))&lt;&gt;"UL"),INDIRECT(ADDRESS($M279,COLUMN())),0),0))</f>
        <v>0.14814814814814814</v>
      </c>
      <c r="CE279" s="57" cm="1">
        <f t="array" aca="1" ref="CE279" ca="1">SUM(IF($C279&gt;0,IF(AND(INDIRECT(ADDRESS($C279,44))=0,INDIRECT(ADDRESS($C279,38))&lt;&gt;"UL"),INDIRECT(ADDRESS($C279,COLUMN())),0),0),IF($D279&gt;0,IF(AND(INDIRECT(ADDRESS($D279,44))=0,INDIRECT(ADDRESS($D279,38))&lt;&gt;"UL"),INDIRECT(ADDRESS($D279,COLUMN())),0),0),IF($E279&gt;0,IF(AND(INDIRECT(ADDRESS($E279,44))=0,INDIRECT(ADDRESS($E279,38))&lt;&gt;"UL"),INDIRECT(ADDRESS($E279,COLUMN())),0),0),IF($F279&gt;0,IF(AND(INDIRECT(ADDRESS($F279,44))=0,INDIRECT(ADDRESS($F279,38))&lt;&gt;"UL"),INDIRECT(ADDRESS($F279,COLUMN())),0),0),IF($G279&gt;0,IF(AND(INDIRECT(ADDRESS($G279,44))=0,INDIRECT(ADDRESS($G279,38))&lt;&gt;"UL"),INDIRECT(ADDRESS($G279,COLUMN())),0),0),IF($H279&gt;0,IF(AND(INDIRECT(ADDRESS($H279,44))=0,INDIRECT(ADDRESS($H279,38))&lt;&gt;"UL"),INDIRECT(ADDRESS($H279,COLUMN())),0),0),IF($I279&gt;0,IF(AND(INDIRECT(ADDRESS($I279,44))=0,INDIRECT(ADDRESS($I279,38))&lt;&gt;"UL"),INDIRECT(ADDRESS($I279,COLUMN())),0),0),IF($J279&gt;0,IF(AND(INDIRECT(ADDRESS($J279,44))=0,INDIRECT(ADDRESS($J279,38))&lt;&gt;"UL"),INDIRECT(ADDRESS($J279,COLUMN())),0),0),IF($K279&gt;0,IF(AND(INDIRECT(ADDRESS($K279,44))=0,INDIRECT(ADDRESS($K279,38))&lt;&gt;"UL"),INDIRECT(ADDRESS($K279,COLUMN())),0),0),IF($L279&gt;0,IF(AND(INDIRECT(ADDRESS($L279,44))=0,INDIRECT(ADDRESS($L279,38))&lt;&gt;"UL"),INDIRECT(ADDRESS($L279,COLUMN())),0),0),IF($M279&gt;0,IF(AND(INDIRECT(ADDRESS($M279,44))=0,INDIRECT(ADDRESS($M279,38))&lt;&gt;"UL"),INDIRECT(ADDRESS($M279,COLUMN())),0),0))</f>
        <v>0.44444444444444442</v>
      </c>
      <c r="CF279" s="57">
        <f ca="1">IF(BV279="S",CD279,CE279)</f>
        <v>0.14814814814814814</v>
      </c>
      <c r="CG279" s="57">
        <f t="shared" ca="1" si="205"/>
        <v>4.1274852007022025</v>
      </c>
      <c r="CH279" s="57">
        <f t="shared" ca="1" si="206"/>
        <v>6.349977231849542E-2</v>
      </c>
      <c r="CI279" s="19">
        <f t="shared" ca="1" si="207"/>
        <v>14.527428980783428</v>
      </c>
      <c r="CK279" s="57" cm="1">
        <f t="array" aca="1" ref="CK279" ca="1">IF(AU279="S", SUM(IF($C279&gt;0,IF(INDIRECT(ADDRESS($C279,43))&lt;&gt;1,INDIRECT(ADDRESS($C279,48)),0),0), IF($D279&gt;0,IF(INDIRECT(ADDRESS($D279,43))&lt;&gt;1,INDIRECT(ADDRESS($D279,48)),0),0), IF($E279&gt;0,IF(INDIRECT(ADDRESS($E279,43))&lt;&gt;1,INDIRECT(ADDRESS($E279,48)),0),0), IF($F279&gt;0,IF(INDIRECT(ADDRESS($F279,43))&lt;&gt;1,INDIRECT(ADDRESS($F279,48)),0),0), IF($G279&gt;0,IF(INDIRECT(ADDRESS($G279,43))&lt;&gt;1,INDIRECT(ADDRESS($G279,48)),0),0), IF($H279&gt;0,IF(INDIRECT(ADDRESS($H279,43))&lt;&gt;1,INDIRECT(ADDRESS($H279,48)),0),0), IF($I279&gt;0,IF(INDIRECT(ADDRESS($I279,43))&lt;&gt;1,INDIRECT(ADDRESS($I279,48)),0),0), IF($J279&gt;0,IF(INDIRECT(ADDRESS($J279,43))&lt;&gt;1,INDIRECT(ADDRESS($J279,48)),0),0), IF($K279&gt;0,IF(INDIRECT(ADDRESS($K279,43))&lt;&gt;1,INDIRECT(ADDRESS($K279,48)),0),0), IF($L279&gt;0,IF(INDIRECT(ADDRESS($L279,43))&lt;&gt;1,INDIRECT(ADDRESS($L279,48)),0),0), IF($M279&gt;0,IF(INDIRECT(ADDRESS($M279,43))&lt;&gt;1,INDIRECT(ADDRESS($M279,48)),0),0)), IF(AU279="L",SUM(IF($C279&gt;0,IF(INDIRECT(ADDRESS($C279,43))&lt;&gt;1,INDIRECT(ADDRESS($C279,50)),0),0), IF($D279&gt;0,IF(INDIRECT(ADDRESS($D279,43))&lt;&gt;1,INDIRECT(ADDRESS($D279,50)),0),0), IF($E279&gt;0,IF(INDIRECT(ADDRESS($E279,43))&lt;&gt;1,INDIRECT(ADDRESS($E279,50)),0),0), IF($F279&gt;0,IF(INDIRECT(ADDRESS($F279,43))&lt;&gt;1,INDIRECT(ADDRESS($F279,50)),0),0), IF($G279&gt;0,IF(INDIRECT(ADDRESS($G279,43))&lt;&gt;1,INDIRECT(ADDRESS($G279,50)),0),0), IF($G279&gt;0,IF(INDIRECT(ADDRESS($G279,43))&lt;&gt;1,INDIRECT(ADDRESS($G279,50)),0),0), IF($H279&gt;0,IF(INDIRECT(ADDRESS($H279,43))&lt;&gt;1,INDIRECT(ADDRESS($H279,50)),0),0), IF($I279&gt;0,IF(INDIRECT(ADDRESS($I279,43))&lt;&gt;1,INDIRECT(ADDRESS($I279,50)),0),0), IF($J279&gt;0,IF(INDIRECT(ADDRESS($J279,43))&lt;&gt;1,INDIRECT(ADDRESS($J279,50)),0),0), IF($K279&gt;0,IF(INDIRECT(ADDRESS($K279,43))&lt;&gt;1,INDIRECT(ADDRESS($K279,50)),0),0), IF($L279&gt;0,IF(INDIRECT(ADDRESS($L279,43))&lt;&gt;1,INDIRECT(ADDRESS($L279,50)),0),0), IF($M279&gt;0,IF(INDIRECT(ADDRESS($M279,43))&lt;&gt;1,INDIRECT(ADDRESS($M279,50)),0),0)), SUM(IF($C279&gt;0,IF(INDIRECT(ADDRESS($C279,43))&lt;&gt;1,INDIRECT(ADDRESS($C279,49)),0),0), IF($D279&gt;0,IF(INDIRECT(ADDRESS($D279,43))&lt;&gt;1,INDIRECT(ADDRESS($D279,49)),0),0), IF($E279&gt;0,IF(INDIRECT(ADDRESS($E279,43))&lt;&gt;1,INDIRECT(ADDRESS($E279,49)),0),0), IF($F279&gt;0,IF(INDIRECT(ADDRESS($F279,43))&lt;&gt;1,INDIRECT(ADDRESS($F279,49)),0),0), IF($G279&gt;0,IF(INDIRECT(ADDRESS($G279,43))&lt;&gt;1,INDIRECT(ADDRESS($G279,49)),0),0), IF($G279&gt;0,IF(INDIRECT(ADDRESS($G279,43))&lt;&gt;1,INDIRECT(ADDRESS($G279,49)),0),0), IF($H279&gt;0,IF(INDIRECT(ADDRESS($H279,43))&lt;&gt;1,INDIRECT(ADDRESS($H279,49)),0),0), IF($I279&gt;0,IF(INDIRECT(ADDRESS($I279,43))&lt;&gt;1,INDIRECT(ADDRESS($I279,49)),0),0), IF($J279&gt;0,IF(INDIRECT(ADDRESS($J279,43))&lt;&gt;1,INDIRECT(ADDRESS($J279,49)),0),0), IF($K279&gt;0,IF(INDIRECT(ADDRESS($K279,43))&lt;&gt;1,INDIRECT(ADDRESS($K279,49)),0),0), IF($L279&gt;0,IF(INDIRECT(ADDRESS($L279,43))&lt;&gt;1,INDIRECT(ADDRESS($L279,49)),0),0), IF($M279&gt;0,IF(INDIRECT(ADDRESS($M279,43))&lt;&gt;1,INDIRECT(ADDRESS($M279,49)),0),0))))</f>
        <v>10.666666666666666</v>
      </c>
      <c r="CL279" s="57" cm="1">
        <f t="array" aca="1" ref="CL279" ca="1">SUM(IF($C279&gt;0,IF(INDIRECT(ADDRESS($C279,44))=1,INDIRECT(ADDRESS($C279,90)),0),0), IF($D279&gt;0,IF(INDIRECT(ADDRESS($D279,44))=1,INDIRECT(ADDRESS($D279,90)),0),0), IF($E279&gt;0,IF(INDIRECT(ADDRESS($E279,44))=1,INDIRECT(ADDRESS($E279,90)),0),0), IF($F279&gt;0,IF(INDIRECT(ADDRESS($F279,44))=1,INDIRECT(ADDRESS($F279,90)),0),0), IF($G279&gt;0,IF(INDIRECT(ADDRESS($G279,44))=1,INDIRECT(ADDRESS($G279,90)),0),0), IF($H279&gt;0,IF(INDIRECT(ADDRESS($H279,44))=1,INDIRECT(ADDRESS($H279,90)),0),0), IF($I279&gt;0,IF(INDIRECT(ADDRESS($I279,44))=1,INDIRECT(ADDRESS($I279,90)),0),0), IF($J279&gt;0,IF(INDIRECT(ADDRESS($J279,44))=1,INDIRECT(ADDRESS($J279,90)),0),0), IF($K279&gt;0,IF(INDIRECT(ADDRESS($K279,44))=1,INDIRECT(ADDRESS($K279,90)),0),0), IF($L279&gt;0,IF(INDIRECT(ADDRESS($L279,44))=1,INDIRECT(ADDRESS($L279,90)),0),0), IF($M279&gt;0,IF(INDIRECT(ADDRESS($M279,44))=1,INDIRECT(ADDRESS($M279,90)),0),0))</f>
        <v>22.666666666666668</v>
      </c>
      <c r="CM279" s="56">
        <f t="shared" ca="1" si="208"/>
        <v>0.51434204099809055</v>
      </c>
    </row>
    <row r="280" spans="1:92" x14ac:dyDescent="0.25">
      <c r="A280" s="52" t="s">
        <v>340</v>
      </c>
      <c r="B280" s="67">
        <v>100</v>
      </c>
      <c r="C280" s="74">
        <v>110</v>
      </c>
      <c r="D280" s="74">
        <v>112</v>
      </c>
      <c r="E280" s="67">
        <v>237</v>
      </c>
      <c r="F280" s="67">
        <v>237</v>
      </c>
      <c r="G280" s="67"/>
      <c r="H280" s="67"/>
      <c r="I280" s="67"/>
      <c r="J280" s="67"/>
      <c r="K280" s="67"/>
      <c r="L280" s="67"/>
      <c r="M280" s="67"/>
      <c r="N280" s="67">
        <f ca="1">SUM(INDIRECT(ADDRESS(B280,COLUMN())),IF(C280&gt;0,INDIRECT(ADDRESS(C280,COLUMN())),0),IF(D280&gt;0,INDIRECT(ADDRESS(D280,COLUMN())),0),IF(E280&gt;0,INDIRECT(ADDRESS(E280,COLUMN())),0),IF(F280&gt;0,INDIRECT(ADDRESS(F280,COLUMN())),0),IF(G280&gt;0,INDIRECT(ADDRESS(G280,COLUMN())),0),IF(H280&gt;0,INDIRECT(ADDRESS(H280,COLUMN())),0),IF(I280&gt;0,INDIRECT(ADDRESS(I280,COLUMN())),0),IF(J280&gt;0,INDIRECT(ADDRESS(J280,COLUMN())),0),IF(K280&gt;0,INDIRECT(ADDRESS(K280,COLUMN())),0),IF(L280&gt;0,INDIRECT(ADDRESS(L280,COLUMN())),0),IF(M280&gt;0,INDIRECT(ADDRESS(M280,COLUMN())),0))</f>
        <v>29</v>
      </c>
      <c r="O280" s="67" t="str" cm="1">
        <f t="array" aca="1" ref="O280" ca="1">INDIRECT(ADDRESS($B280,COLUMN()))</f>
        <v>Fighter</v>
      </c>
      <c r="P280" s="67" cm="1">
        <f t="array" aca="1" ref="P280" ca="1">INDIRECT(ADDRESS($B280,COLUMN()))</f>
        <v>3</v>
      </c>
      <c r="Q280" s="67" t="str" cm="1">
        <f t="array" aca="1" ref="Q280" ca="1">INDIRECT(ADDRESS($B280,COLUMN()))</f>
        <v>-</v>
      </c>
      <c r="R280" s="67" t="str" cm="1">
        <f t="array" aca="1" ref="R280" ca="1">INDIRECT(ADDRESS($B280,COLUMN()))</f>
        <v>-</v>
      </c>
      <c r="S280" s="67" cm="1">
        <f t="array" aca="1" ref="S280" ca="1">INDIRECT(ADDRESS($B280,COLUMN()))</f>
        <v>2</v>
      </c>
      <c r="T280" s="67" t="str" cm="1">
        <f t="array" aca="1" ref="T280" ca="1">INDIRECT(ADDRESS($B280,COLUMN()))</f>
        <v>1-6</v>
      </c>
      <c r="U280" s="67" cm="1">
        <f t="array" aca="1" ref="U280" ca="1">INDIRECT(ADDRESS($B280,COLUMN()))</f>
        <v>6</v>
      </c>
      <c r="V280" s="67" cm="1">
        <f t="array" aca="1" ref="V280" ca="1">INDIRECT(ADDRESS($B280,COLUMN()))</f>
        <v>0</v>
      </c>
      <c r="W280" s="67" cm="1">
        <f t="array" aca="1" ref="W280" ca="1">INDIRECT(ADDRESS($B280,COLUMN()))</f>
        <v>3</v>
      </c>
      <c r="X280" s="67" cm="1">
        <f t="array" aca="1" ref="X280" ca="1">INDIRECT(ADDRESS($B280,COLUMN()))</f>
        <v>6</v>
      </c>
      <c r="Y280" s="67" cm="1">
        <f t="array" aca="1" ref="Y280" ca="1">INDIRECT(ADDRESS($B280,COLUMN()))</f>
        <v>2</v>
      </c>
      <c r="Z280" s="67" cm="1">
        <f t="array" aca="1" ref="Z280" ca="1">INDIRECT(ADDRESS($B280,COLUMN()))</f>
        <v>5</v>
      </c>
      <c r="AA280" s="67" cm="1">
        <f t="array" aca="1" ref="AA280" ca="1">INDIRECT(ADDRESS($B280,COLUMN()))</f>
        <v>0</v>
      </c>
      <c r="AB280" s="56">
        <f t="shared" ca="1" si="209"/>
        <v>0.79387955742428784</v>
      </c>
      <c r="AC280" s="56">
        <f t="shared" ca="1" si="191"/>
        <v>0.89465688418428158</v>
      </c>
      <c r="AD280" s="56">
        <f t="shared" ca="1" si="192"/>
        <v>2.333887523958996</v>
      </c>
      <c r="AE280" s="59"/>
      <c r="AF280" s="52"/>
      <c r="AG280" s="59"/>
      <c r="AH280" s="59"/>
      <c r="AI280" s="59"/>
      <c r="AJ280" s="59"/>
      <c r="AK280" s="59"/>
      <c r="AL280" s="59"/>
      <c r="AM280" s="59"/>
      <c r="AN280" s="59"/>
      <c r="AO280" s="57"/>
      <c r="AP280" s="57"/>
      <c r="AQ280" s="57"/>
      <c r="AR280" s="57"/>
      <c r="AS280" s="57"/>
      <c r="AT280" s="57"/>
      <c r="AU280" s="57" t="s">
        <v>113</v>
      </c>
      <c r="AV280" s="57" cm="1">
        <f t="array" aca="1" ref="AV280" ca="1">SUM(IF($C280&gt;0,IF(AND(INDIRECT(ADDRESS($C280,44))=0,INDIRECT(ADDRESS($C280,38))="UL",ISERROR(SEARCH("Rear",INDIRECT(ADDRESS($C280,33)))),ISERROR(SEARCH("Side",INDIRECT(ADDRESS($C280,33))))),INDIRECT(ADDRESS($C280,COLUMN())),0),0),IF($D280&gt;0,IF(AND(INDIRECT(ADDRESS($D280,44))=0,INDIRECT(ADDRESS($D280,38))="UL",ISERROR(SEARCH("Rear",INDIRECT(ADDRESS($D280,33)))),ISERROR(SEARCH("Side",INDIRECT(ADDRESS($D280,33))))),INDIRECT(ADDRESS($D280,COLUMN())),0),0),IF($E280&gt;0,IF(AND(INDIRECT(ADDRESS($E280,44))=0,INDIRECT(ADDRESS($E280,38))="UL",ISERROR(SEARCH("Rear",INDIRECT(ADDRESS($E280,33)))),ISERROR(SEARCH("Side",INDIRECT(ADDRESS($E280,33))))),INDIRECT(ADDRESS($E280,COLUMN())),0),0),IF($F280&gt;0,IF(AND(INDIRECT(ADDRESS($F280,44))=0,INDIRECT(ADDRESS($F280,38))="UL",ISERROR(SEARCH("Rear",INDIRECT(ADDRESS($F280,33)))),ISERROR(SEARCH("Side",INDIRECT(ADDRESS($F280,33))))),INDIRECT(ADDRESS($F280,COLUMN())),0),0),IF($G280&gt;0,IF(AND(INDIRECT(ADDRESS($G280,44))=0,INDIRECT(ADDRESS($G280,38))="UL",ISERROR(SEARCH("Rear",INDIRECT(ADDRESS($G280,33)))),ISERROR(SEARCH("Side",INDIRECT(ADDRESS($G280,33))))),INDIRECT(ADDRESS($G280,COLUMN())),0),0),IF($H280&gt;0,IF(AND(INDIRECT(ADDRESS($H280,44))=0,INDIRECT(ADDRESS($H280,38))="UL",ISERROR(SEARCH("Rear",INDIRECT(ADDRESS($H280,33)))),ISERROR(SEARCH("Side",INDIRECT(ADDRESS($H280,33))))),INDIRECT(ADDRESS($H280,COLUMN())),0),0),IF($I280&gt;0,IF(AND(INDIRECT(ADDRESS($I280,44))=0,INDIRECT(ADDRESS($I280,38))="UL",ISERROR(SEARCH("Rear",INDIRECT(ADDRESS($I280,33)))),ISERROR(SEARCH("Side",INDIRECT(ADDRESS($I280,33))))),INDIRECT(ADDRESS($I280,COLUMN())),0),0),IF($J280&gt;0,IF(AND(INDIRECT(ADDRESS($J280,44))=0,INDIRECT(ADDRESS($J280,38))="UL",ISERROR(SEARCH("Rear",INDIRECT(ADDRESS($J280,33)))),ISERROR(SEARCH("Side",INDIRECT(ADDRESS($J280,33))))),INDIRECT(ADDRESS($J280,COLUMN())),0),0),IF($K280&gt;0,IF(AND(INDIRECT(ADDRESS($K280,44))=0,INDIRECT(ADDRESS($K280,38))="UL",ISERROR(SEARCH("Rear",INDIRECT(ADDRESS($K280,33)))),ISERROR(SEARCH("Side",INDIRECT(ADDRESS($K280,33))))),INDIRECT(ADDRESS($K280,COLUMN())),0),0),IF($L280&gt;0,IF(AND(INDIRECT(ADDRESS($L280,44))=0,INDIRECT(ADDRESS($L280,38))="UL",ISERROR(SEARCH("Rear",INDIRECT(ADDRESS($L280,33)))),ISERROR(SEARCH("Side",INDIRECT(ADDRESS($L280,33))))),INDIRECT(ADDRESS($L280,COLUMN())),0),0),IF($M280&gt;0,IF(AND(INDIRECT(ADDRESS($M280,44))=0,INDIRECT(ADDRESS($M280,38))="UL",ISERROR(SEARCH("Rear",INDIRECT(ADDRESS($M280,33)))),ISERROR(SEARCH("Side",INDIRECT(ADDRESS($M280,33))))),INDIRECT(ADDRESS($M280,COLUMN())),0),0))</f>
        <v>0.33333333333333331</v>
      </c>
      <c r="AW280" s="57" cm="1">
        <f t="array" aca="1" ref="AW280" ca="1">SUM(IF($C280&gt;0,IF(AND(INDIRECT(ADDRESS($C280,44))=0,INDIRECT(ADDRESS($C280,38))="UL",ISERROR(SEARCH("Rear",INDIRECT(ADDRESS($C280,33)))),ISERROR(SEARCH("Side",INDIRECT(ADDRESS($C280,33))))),INDIRECT(ADDRESS($C280,COLUMN())),0),0),IF($D280&gt;0,IF(AND(INDIRECT(ADDRESS($D280,44))=0,INDIRECT(ADDRESS($D280,38))="UL",ISERROR(SEARCH("Rear",INDIRECT(ADDRESS($D280,33)))),ISERROR(SEARCH("Side",INDIRECT(ADDRESS($D280,33))))),INDIRECT(ADDRESS($D280,COLUMN())),0),0),IF($E280&gt;0,IF(AND(INDIRECT(ADDRESS($E280,44))=0,INDIRECT(ADDRESS($E280,38))="UL",ISERROR(SEARCH("Rear",INDIRECT(ADDRESS($E280,33)))),ISERROR(SEARCH("Side",INDIRECT(ADDRESS($E280,33))))),INDIRECT(ADDRESS($E280,COLUMN())),0),0),IF($F280&gt;0,IF(AND(INDIRECT(ADDRESS($F280,44))=0,INDIRECT(ADDRESS($F280,38))="UL",ISERROR(SEARCH("Rear",INDIRECT(ADDRESS($F280,33)))),ISERROR(SEARCH("Side",INDIRECT(ADDRESS($F280,33))))),INDIRECT(ADDRESS($F280,COLUMN())),0),0),IF($G280&gt;0,IF(AND(INDIRECT(ADDRESS($G280,44))=0,INDIRECT(ADDRESS($G280,38))="UL",ISERROR(SEARCH("Rear",INDIRECT(ADDRESS($G280,33)))),ISERROR(SEARCH("Side",INDIRECT(ADDRESS($G280,33))))),INDIRECT(ADDRESS($G280,COLUMN())),0),0),IF($H280&gt;0,IF(AND(INDIRECT(ADDRESS($H280,44))=0,INDIRECT(ADDRESS($H280,38))="UL",ISERROR(SEARCH("Rear",INDIRECT(ADDRESS($H280,33)))),ISERROR(SEARCH("Side",INDIRECT(ADDRESS($H280,33))))),INDIRECT(ADDRESS($H280,COLUMN())),0),0),IF($I280&gt;0,IF(AND(INDIRECT(ADDRESS($I280,44))=0,INDIRECT(ADDRESS($I280,38))="UL",ISERROR(SEARCH("Rear",INDIRECT(ADDRESS($I280,33)))),ISERROR(SEARCH("Side",INDIRECT(ADDRESS($I280,33))))),INDIRECT(ADDRESS($I280,COLUMN())),0),0),IF($J280&gt;0,IF(AND(INDIRECT(ADDRESS($J280,44))=0,INDIRECT(ADDRESS($J280,38))="UL",ISERROR(SEARCH("Rear",INDIRECT(ADDRESS($J280,33)))),ISERROR(SEARCH("Side",INDIRECT(ADDRESS($J280,33))))),INDIRECT(ADDRESS($J280,COLUMN())),0),0),IF($K280&gt;0,IF(AND(INDIRECT(ADDRESS($K280,44))=0,INDIRECT(ADDRESS($K280,38))="UL",ISERROR(SEARCH("Rear",INDIRECT(ADDRESS($K280,33)))),ISERROR(SEARCH("Side",INDIRECT(ADDRESS($K280,33))))),INDIRECT(ADDRESS($K280,COLUMN())),0),0),IF($L280&gt;0,IF(AND(INDIRECT(ADDRESS($L280,44))=0,INDIRECT(ADDRESS($L280,38))="UL",ISERROR(SEARCH("Rear",INDIRECT(ADDRESS($L280,33)))),ISERROR(SEARCH("Side",INDIRECT(ADDRESS($L280,33))))),INDIRECT(ADDRESS($L280,COLUMN())),0),0),IF($M280&gt;0,IF(AND(INDIRECT(ADDRESS($M280,44))=0,INDIRECT(ADDRESS($M280,38))="UL",ISERROR(SEARCH("Rear",INDIRECT(ADDRESS($M280,33)))),ISERROR(SEARCH("Side",INDIRECT(ADDRESS($M280,33))))),INDIRECT(ADDRESS($M280,COLUMN())),0),0))</f>
        <v>1.6666666666666665</v>
      </c>
      <c r="AX280" s="57" cm="1">
        <f t="array" aca="1" ref="AX280" ca="1">SUM(IF($C280&gt;0,IF(AND(INDIRECT(ADDRESS($C280,44))=0,INDIRECT(ADDRESS($C280,38))="UL",ISERROR(SEARCH("Rear",INDIRECT(ADDRESS($C280,33)))),ISERROR(SEARCH("Side",INDIRECT(ADDRESS($C280,33))))),INDIRECT(ADDRESS($C280,COLUMN())),0),0),IF($D280&gt;0,IF(AND(INDIRECT(ADDRESS($D280,44))=0,INDIRECT(ADDRESS($D280,38))="UL",ISERROR(SEARCH("Rear",INDIRECT(ADDRESS($D280,33)))),ISERROR(SEARCH("Side",INDIRECT(ADDRESS($D280,33))))),INDIRECT(ADDRESS($D280,COLUMN())),0),0),IF($E280&gt;0,IF(AND(INDIRECT(ADDRESS($E280,44))=0,INDIRECT(ADDRESS($E280,38))="UL",ISERROR(SEARCH("Rear",INDIRECT(ADDRESS($E280,33)))),ISERROR(SEARCH("Side",INDIRECT(ADDRESS($E280,33))))),INDIRECT(ADDRESS($E280,COLUMN())),0),0),IF($F280&gt;0,IF(AND(INDIRECT(ADDRESS($F280,44))=0,INDIRECT(ADDRESS($F280,38))="UL",ISERROR(SEARCH("Rear",INDIRECT(ADDRESS($F280,33)))),ISERROR(SEARCH("Side",INDIRECT(ADDRESS($F280,33))))),INDIRECT(ADDRESS($F280,COLUMN())),0),0),IF($G280&gt;0,IF(AND(INDIRECT(ADDRESS($G280,44))=0,INDIRECT(ADDRESS($G280,38))="UL",ISERROR(SEARCH("Rear",INDIRECT(ADDRESS($G280,33)))),ISERROR(SEARCH("Side",INDIRECT(ADDRESS($G280,33))))),INDIRECT(ADDRESS($G280,COLUMN())),0),0),IF($H280&gt;0,IF(AND(INDIRECT(ADDRESS($H280,44))=0,INDIRECT(ADDRESS($H280,38))="UL",ISERROR(SEARCH("Rear",INDIRECT(ADDRESS($H280,33)))),ISERROR(SEARCH("Side",INDIRECT(ADDRESS($H280,33))))),INDIRECT(ADDRESS($H280,COLUMN())),0),0),IF($I280&gt;0,IF(AND(INDIRECT(ADDRESS($I280,44))=0,INDIRECT(ADDRESS($I280,38))="UL",ISERROR(SEARCH("Rear",INDIRECT(ADDRESS($I280,33)))),ISERROR(SEARCH("Side",INDIRECT(ADDRESS($I280,33))))),INDIRECT(ADDRESS($I280,COLUMN())),0),0),IF($J280&gt;0,IF(AND(INDIRECT(ADDRESS($J280,44))=0,INDIRECT(ADDRESS($J280,38))="UL",ISERROR(SEARCH("Rear",INDIRECT(ADDRESS($J280,33)))),ISERROR(SEARCH("Side",INDIRECT(ADDRESS($J280,33))))),INDIRECT(ADDRESS($J280,COLUMN())),0),0),IF($K280&gt;0,IF(AND(INDIRECT(ADDRESS($K280,44))=0,INDIRECT(ADDRESS($K280,38))="UL",ISERROR(SEARCH("Rear",INDIRECT(ADDRESS($K280,33)))),ISERROR(SEARCH("Side",INDIRECT(ADDRESS($K280,33))))),INDIRECT(ADDRESS($K280,COLUMN())),0),0),IF($L280&gt;0,IF(AND(INDIRECT(ADDRESS($L280,44))=0,INDIRECT(ADDRESS($L280,38))="UL",ISERROR(SEARCH("Rear",INDIRECT(ADDRESS($L280,33)))),ISERROR(SEARCH("Side",INDIRECT(ADDRESS($L280,33))))),INDIRECT(ADDRESS($L280,COLUMN())),0),0),IF($M280&gt;0,IF(AND(INDIRECT(ADDRESS($M280,44))=0,INDIRECT(ADDRESS($M280,38))="UL",ISERROR(SEARCH("Rear",INDIRECT(ADDRESS($M280,33)))),ISERROR(SEARCH("Side",INDIRECT(ADDRESS($M280,33))))),INDIRECT(ADDRESS($M280,COLUMN())),0),0))</f>
        <v>0.33333333333333331</v>
      </c>
      <c r="AY280" s="58">
        <f t="shared" ca="1" si="193"/>
        <v>1.6666666666666665</v>
      </c>
      <c r="AZ280" s="58">
        <f t="shared" ca="1" si="194"/>
        <v>0.77777777777777768</v>
      </c>
      <c r="BA280" s="58" cm="1">
        <f t="array" aca="1" ref="BA280" ca="1">SUM(IF($C280&gt;0,IF(AND(INDIRECT(ADDRESS($C280,44))=0,INDIRECT(ADDRESS($C280,38))="UL"),INDIRECT(ADDRESS($C280,COLUMN())),0),0),IF($D280&gt;0,IF(AND(INDIRECT(ADDRESS($D280,44))=0,INDIRECT(ADDRESS($D280,38))="UL"),INDIRECT(ADDRESS($D280,COLUMN())),0),0),IF($E280&gt;0,IF(AND(INDIRECT(ADDRESS($E280,44))=0,INDIRECT(ADDRESS($E280,38))="UL"),INDIRECT(ADDRESS($E280,COLUMN())),0),0),IF($F280&gt;0,IF(AND(INDIRECT(ADDRESS($F280,44))=0,INDIRECT(ADDRESS($F280,38))="UL"),INDIRECT(ADDRESS($F280,COLUMN())),0),0),IF($G280&gt;0,IF(AND(INDIRECT(ADDRESS($G280,44))=0,INDIRECT(ADDRESS($G280,38))="UL"),INDIRECT(ADDRESS($G280,COLUMN())),0),0),IF($H280&gt;0,IF(AND(INDIRECT(ADDRESS($H280,44))=0,INDIRECT(ADDRESS($H280,38))="UL"),INDIRECT(ADDRESS($H280,COLUMN())),0),0),IF($I280&gt;0,IF(AND(INDIRECT(ADDRESS($I280,44))=0,INDIRECT(ADDRESS($I280,38))="UL"),INDIRECT(ADDRESS($I280,COLUMN())),0),0),IF($J280&gt;0,IF(AND(INDIRECT(ADDRESS($J280,44))=0,INDIRECT(ADDRESS($J280,38))="UL"),INDIRECT(ADDRESS($J280,COLUMN())),0),0),IF($K280&gt;0,IF(AND(INDIRECT(ADDRESS($K280,44))=0,INDIRECT(ADDRESS($K280,38))="UL"),INDIRECT(ADDRESS($K280,COLUMN())),0),0),IF($L280&gt;0,IF(AND(INDIRECT(ADDRESS($L280,44))=0,INDIRECT(ADDRESS($L280,38))="UL"),INDIRECT(ADDRESS($L280,COLUMN())),0),0),IF($M280&gt;0,IF(AND(INDIRECT(ADDRESS($M280,44))=0,INDIRECT(ADDRESS($M280,38))="UL"),INDIRECT(ADDRESS($M280,COLUMN())),0),0))</f>
        <v>0.48888888888888882</v>
      </c>
      <c r="BB280" s="58" cm="1">
        <f t="array" aca="1" ref="BB280" ca="1">SUM(IF($C280&gt;0,IF(AND(INDIRECT(ADDRESS($C280,44))=0,INDIRECT(ADDRESS($C280,38))="UL"),INDIRECT(ADDRESS($C280,COLUMN())),0),0),IF($D280&gt;0,IF(AND(INDIRECT(ADDRESS($D280,44))=0,INDIRECT(ADDRESS($D280,38))="UL"),INDIRECT(ADDRESS($D280,COLUMN())),0),0),IF($E280&gt;0,IF(AND(INDIRECT(ADDRESS($E280,44))=0,INDIRECT(ADDRESS($E280,38))="UL"),INDIRECT(ADDRESS($E280,COLUMN())),0),0),IF($F280&gt;0,IF(AND(INDIRECT(ADDRESS($F280,44))=0,INDIRECT(ADDRESS($F280,38))="UL"),INDIRECT(ADDRESS($F280,COLUMN())),0),0),IF($G280&gt;0,IF(AND(INDIRECT(ADDRESS($G280,44))=0,INDIRECT(ADDRESS($G280,38))="UL"),INDIRECT(ADDRESS($G280,COLUMN())),0),0),IF($H280&gt;0,IF(AND(INDIRECT(ADDRESS($H280,44))=0,INDIRECT(ADDRESS($H280,38))="UL"),INDIRECT(ADDRESS($H280,COLUMN())),0),0),IF($I280&gt;0,IF(AND(INDIRECT(ADDRESS($I280,44))=0,INDIRECT(ADDRESS($I280,38))="UL"),INDIRECT(ADDRESS($I280,COLUMN())),0),0),IF($J280&gt;0,IF(AND(INDIRECT(ADDRESS($J280,44))=0,INDIRECT(ADDRESS($J280,38))="UL"),INDIRECT(ADDRESS($J280,COLUMN())),0),0),IF($K280&gt;0,IF(AND(INDIRECT(ADDRESS($K280,44))=0,INDIRECT(ADDRESS($K280,38))="UL"),INDIRECT(ADDRESS($K280,COLUMN())),0),0),IF($L280&gt;0,IF(AND(INDIRECT(ADDRESS($L280,44))=0,INDIRECT(ADDRESS($L280,38))="UL"),INDIRECT(ADDRESS($L280,COLUMN())),0),0),IF($M280&gt;0,IF(AND(INDIRECT(ADDRESS($M280,44))=0,INDIRECT(ADDRESS($M280,38))="UL"),INDIRECT(ADDRESS($M280,COLUMN())),0),0))</f>
        <v>0.1333333333333333</v>
      </c>
      <c r="BC280" s="58" cm="1">
        <f t="array" aca="1" ref="BC280" ca="1">SUM(IF($C280&gt;0,IF(AND(INDIRECT(ADDRESS($C280,44))=0,INDIRECT(ADDRESS($C280,38))="UL"),INDIRECT(ADDRESS($C280,COLUMN())),0),0),IF($D280&gt;0,IF(AND(INDIRECT(ADDRESS($D280,44))=0,INDIRECT(ADDRESS($D280,38))="UL"),INDIRECT(ADDRESS($D280,COLUMN())),0),0),IF($E280&gt;0,IF(AND(INDIRECT(ADDRESS($E280,44))=0,INDIRECT(ADDRESS($E280,38))="UL"),INDIRECT(ADDRESS($E280,COLUMN())),0),0),IF($F280&gt;0,IF(AND(INDIRECT(ADDRESS($F280,44))=0,INDIRECT(ADDRESS($F280,38))="UL"),INDIRECT(ADDRESS($F280,COLUMN())),0),0),IF($G280&gt;0,IF(AND(INDIRECT(ADDRESS($G280,44))=0,INDIRECT(ADDRESS($G280,38))="UL"),INDIRECT(ADDRESS($G280,COLUMN())),0),0),IF($H280&gt;0,IF(AND(INDIRECT(ADDRESS($H280,44))=0,INDIRECT(ADDRESS($H280,38))="UL"),INDIRECT(ADDRESS($H280,COLUMN())),0),0),IF($I280&gt;0,IF(AND(INDIRECT(ADDRESS($I280,44))=0,INDIRECT(ADDRESS($I280,38))="UL"),INDIRECT(ADDRESS($I280,COLUMN())),0),0),IF($J280&gt;0,IF(AND(INDIRECT(ADDRESS($J280,44))=0,INDIRECT(ADDRESS($J280,38))="UL"),INDIRECT(ADDRESS($J280,COLUMN())),0),0),IF($K280&gt;0,IF(AND(INDIRECT(ADDRESS($K280,44))=0,INDIRECT(ADDRESS($K280,38))="UL"),INDIRECT(ADDRESS($K280,COLUMN())),0),0),IF($L280&gt;0,IF(AND(INDIRECT(ADDRESS($L280,44))=0,INDIRECT(ADDRESS($L280,38))="UL"),INDIRECT(ADDRESS($L280,COLUMN())),0),0),IF($M280&gt;0,IF(AND(INDIRECT(ADDRESS($M280,44))=0,INDIRECT(ADDRESS($M280,38))="UL"),INDIRECT(ADDRESS($M280,COLUMN())),0),0))</f>
        <v>0.1333333333333333</v>
      </c>
      <c r="BD280" s="58" cm="1">
        <f t="array" aca="1" ref="BD280" ca="1">SUM(IF($C280&gt;0,IF(AND(INDIRECT(ADDRESS($C280,44))=0,INDIRECT(ADDRESS($C280,38))="UL"),INDIRECT(ADDRESS($C280,COLUMN())),0),0),IF($D280&gt;0,IF(AND(INDIRECT(ADDRESS($D280,44))=0,INDIRECT(ADDRESS($D280,38))="UL"),INDIRECT(ADDRESS($D280,COLUMN())),0),0),IF($E280&gt;0,IF(AND(INDIRECT(ADDRESS($E280,44))=0,INDIRECT(ADDRESS($E280,38))="UL"),INDIRECT(ADDRESS($E280,COLUMN())),0),0),IF($F280&gt;0,IF(AND(INDIRECT(ADDRESS($F280,44))=0,INDIRECT(ADDRESS($F280,38))="UL"),INDIRECT(ADDRESS($F280,COLUMN())),0),0),IF($G280&gt;0,IF(AND(INDIRECT(ADDRESS($G280,44))=0,INDIRECT(ADDRESS($G280,38))="UL"),INDIRECT(ADDRESS($G280,COLUMN())),0),0),IF($H280&gt;0,IF(AND(INDIRECT(ADDRESS($H280,44))=0,INDIRECT(ADDRESS($H280,38))="UL"),INDIRECT(ADDRESS($H280,COLUMN())),0),0),IF($I280&gt;0,IF(AND(INDIRECT(ADDRESS($I280,44))=0,INDIRECT(ADDRESS($I280,38))="UL"),INDIRECT(ADDRESS($I280,COLUMN())),0),0),IF($J280&gt;0,IF(AND(INDIRECT(ADDRESS($J280,44))=0,INDIRECT(ADDRESS($J280,38))="UL"),INDIRECT(ADDRESS($J280,COLUMN())),0),0),IF($K280&gt;0,IF(AND(INDIRECT(ADDRESS($K280,44))=0,INDIRECT(ADDRESS($K280,38))="UL"),INDIRECT(ADDRESS($K280,COLUMN())),0),0),IF($L280&gt;0,IF(AND(INDIRECT(ADDRESS($L280,44))=0,INDIRECT(ADDRESS($L280,38))="UL"),INDIRECT(ADDRESS($L280,COLUMN())),0),0),IF($M280&gt;0,IF(AND(INDIRECT(ADDRESS($M280,44))=0,INDIRECT(ADDRESS($M280,38))="UL"),INDIRECT(ADDRESS($M280,COLUMN())),0),0))</f>
        <v>0.48888888888888887</v>
      </c>
      <c r="BE280" s="57">
        <f t="shared" ca="1" si="195"/>
        <v>0.1333333333333333</v>
      </c>
      <c r="BF280" s="57" cm="1">
        <f t="array" aca="1" ref="BF280" ca="1">SUM(IF($C280&gt;0,IF(INDIRECT(ADDRESS($C280,45))=1,INDIRECT(ADDRESS($C280,52))*INDIRECT(ADDRESS($C280,42))/5,0),0), IF($D280&gt;0,IF(INDIRECT(ADDRESS($D280,45))=1,INDIRECT(ADDRESS($D280,52))*INDIRECT(ADDRESS($D280,42))/5,0),0), IF($E280&gt;0,IF(INDIRECT(ADDRESS($E280,45))=1,INDIRECT(ADDRESS($E280,52))*INDIRECT(ADDRESS($E280,42))/5,0),0), IF($F280&gt;0,IF(INDIRECT(ADDRESS($F280,45))=1,INDIRECT(ADDRESS($F280,52))*INDIRECT(ADDRESS($F280,42))/5,0),0), IF($G280&gt;0,IF(INDIRECT(ADDRESS($G280,45))=1,INDIRECT(ADDRESS($G280,52))*INDIRECT(ADDRESS($G280,42))/5,0),0), IF($H280&gt;0,IF(INDIRECT(ADDRESS($H280,45))=1,INDIRECT(ADDRESS($H280,52))*INDIRECT(ADDRESS($H280,42))/5,0),0)
)*$BF$296/100</f>
        <v>0</v>
      </c>
      <c r="BG280" s="19">
        <v>1</v>
      </c>
      <c r="BH280" s="57" cm="1">
        <f t="array" aca="1" ref="BH280" ca="1">SUM(IF($C280&gt;0,IF(AND(INDIRECT(ADDRESS($C280,44))=0,INDIRECT(ADDRESS($C280,38))&lt;&gt;"UL"),INDIRECT(ADDRESS($C280,COLUMN()-12)),0),0), IF($D280&gt;0,IF(AND(INDIRECT(ADDRESS($D280,44))=0,INDIRECT(ADDRESS($D280,38))&lt;&gt;"UL"),INDIRECT(ADDRESS($D280,COLUMN()-12)),0),0), IF($E280&gt;0,IF(AND(INDIRECT(ADDRESS($E280,44))=0,INDIRECT(ADDRESS($E280,38))&lt;&gt;"UL"),INDIRECT(ADDRESS($E280,COLUMN()-12)),0),0), IF($F280&gt;0,IF(AND(INDIRECT(ADDRESS($F280,44))=0,INDIRECT(ADDRESS($F280,38))&lt;&gt;"UL"),INDIRECT(ADDRESS($F280,COLUMN()-12)),0),0), IF($G280&gt;0,IF(AND(INDIRECT(ADDRESS($G280,44))=0,INDIRECT(ADDRESS($G280,38))&lt;&gt;"UL"),INDIRECT(ADDRESS($G280,COLUMN()-12)),0),0), IF($H280&gt;0,IF(AND(INDIRECT(ADDRESS($H280,44))=0,INDIRECT(ADDRESS($H280,38))&lt;&gt;"UL"),INDIRECT(ADDRESS($H280,COLUMN()-12)),0),0), IF($I280&gt;0,IF(AND(INDIRECT(ADDRESS($I280,44))=0,INDIRECT(ADDRESS($I280,38))&lt;&gt;"UL"),INDIRECT(ADDRESS($I280,COLUMN()-12)),0),0), IF($J280&gt;0,IF(AND(INDIRECT(ADDRESS($J280,44))=0,INDIRECT(ADDRESS($J280,38))&lt;&gt;"UL"),INDIRECT(ADDRESS($J280,COLUMN()-12)),0),0), IF($K280&gt;0,IF(AND(INDIRECT(ADDRESS($K280,44))=0,INDIRECT(ADDRESS($K280,38))&lt;&gt;"UL"),INDIRECT(ADDRESS($K280,COLUMN()-12)),0),0), IF($L280&gt;0,IF(AND(INDIRECT(ADDRESS($L280,44))=0,INDIRECT(ADDRESS($L280,38))&lt;&gt;"UL"),INDIRECT(ADDRESS($L280,COLUMN()-12)),0),0), IF($M280&gt;0,IF(AND(INDIRECT(ADDRESS($M280,44))=0,INDIRECT(ADDRESS($M280,38))&lt;&gt;"UL"),INDIRECT(ADDRESS($M280,COLUMN()-12)),0),0))</f>
        <v>1.3333333333333333</v>
      </c>
      <c r="BI280" s="57" cm="1">
        <f t="array" aca="1" ref="BI280" ca="1">SUM(IF($C280&gt;0,IF(AND(INDIRECT(ADDRESS($C280,44))=0,INDIRECT(ADDRESS($C280,38))&lt;&gt;"UL"),INDIRECT(ADDRESS($C280,COLUMN()-12)),0),0), IF($D280&gt;0,IF(AND(INDIRECT(ADDRESS($D280,44))=0,INDIRECT(ADDRESS($D280,38))&lt;&gt;"UL"),INDIRECT(ADDRESS($D280,COLUMN()-12)),0),0), IF($E280&gt;0,IF(AND(INDIRECT(ADDRESS($E280,44))=0,INDIRECT(ADDRESS($E280,38))&lt;&gt;"UL"),INDIRECT(ADDRESS($E280,COLUMN()-12)),0),0), IF($F280&gt;0,IF(AND(INDIRECT(ADDRESS($F280,44))=0,INDIRECT(ADDRESS($F280,38))&lt;&gt;"UL"),INDIRECT(ADDRESS($F280,COLUMN()-12)),0),0), IF($G280&gt;0,IF(AND(INDIRECT(ADDRESS($G280,44))=0,INDIRECT(ADDRESS($G280,38))&lt;&gt;"UL"),INDIRECT(ADDRESS($G280,COLUMN()-12)),0),0), IF($H280&gt;0,IF(AND(INDIRECT(ADDRESS($H280,44))=0,INDIRECT(ADDRESS($H280,38))&lt;&gt;"UL"),INDIRECT(ADDRESS($H280,COLUMN()-12)),0),0), IF($I280&gt;0,IF(AND(INDIRECT(ADDRESS($I280,44))=0,INDIRECT(ADDRESS($I280,38))&lt;&gt;"UL"),INDIRECT(ADDRESS($I280,COLUMN()-12)),0),0), IF($J280&gt;0,IF(AND(INDIRECT(ADDRESS($J280,44))=0,INDIRECT(ADDRESS($J280,38))&lt;&gt;"UL"),INDIRECT(ADDRESS($J280,COLUMN()-12)),0),0), IF($K280&gt;0,IF(AND(INDIRECT(ADDRESS($K280,44))=0,INDIRECT(ADDRESS($K280,38))&lt;&gt;"UL"),INDIRECT(ADDRESS($K280,COLUMN()-12)),0),0), IF($L280&gt;0,IF(AND(INDIRECT(ADDRESS($L280,44))=0,INDIRECT(ADDRESS($L280,38))&lt;&gt;"UL"),INDIRECT(ADDRESS($L280,COLUMN()-12)),0),0), IF($M280&gt;0,IF(AND(INDIRECT(ADDRESS($M280,44))=0,INDIRECT(ADDRESS($M280,38))&lt;&gt;"UL"),INDIRECT(ADDRESS($M280,COLUMN()-12)),0),0))</f>
        <v>0.88888888888888884</v>
      </c>
      <c r="BJ280" s="57" cm="1">
        <f t="array" aca="1" ref="BJ280" ca="1">SUM(IF($C280&gt;0,IF(AND(INDIRECT(ADDRESS($C280,44))=0,INDIRECT(ADDRESS($C280,38))&lt;&gt;"UL"),INDIRECT(ADDRESS($C280,COLUMN()-12)),0),0), IF($D280&gt;0,IF(AND(INDIRECT(ADDRESS($D280,44))=0,INDIRECT(ADDRESS($D280,38))&lt;&gt;"UL"),INDIRECT(ADDRESS($D280,COLUMN()-12)),0),0), IF($E280&gt;0,IF(AND(INDIRECT(ADDRESS($E280,44))=0,INDIRECT(ADDRESS($E280,38))&lt;&gt;"UL"),INDIRECT(ADDRESS($E280,COLUMN()-12)),0),0), IF($F280&gt;0,IF(AND(INDIRECT(ADDRESS($F280,44))=0,INDIRECT(ADDRESS($F280,38))&lt;&gt;"UL"),INDIRECT(ADDRESS($F280,COLUMN()-12)),0),0), IF($G280&gt;0,IF(AND(INDIRECT(ADDRESS($G280,44))=0,INDIRECT(ADDRESS($G280,38))&lt;&gt;"UL"),INDIRECT(ADDRESS($G280,COLUMN()-12)),0),0), IF($H280&gt;0,IF(AND(INDIRECT(ADDRESS($H280,44))=0,INDIRECT(ADDRESS($H280,38))&lt;&gt;"UL"),INDIRECT(ADDRESS($H280,COLUMN()-12)),0),0), IF($I280&gt;0,IF(AND(INDIRECT(ADDRESS($I280,44))=0,INDIRECT(ADDRESS($I280,38))&lt;&gt;"UL"),INDIRECT(ADDRESS($I280,COLUMN()-12)),0),0), IF($J280&gt;0,IF(AND(INDIRECT(ADDRESS($J280,44))=0,INDIRECT(ADDRESS($J280,38))&lt;&gt;"UL"),INDIRECT(ADDRESS($J280,COLUMN()-12)),0),0), IF($K280&gt;0,IF(AND(INDIRECT(ADDRESS($K280,44))=0,INDIRECT(ADDRESS($K280,38))&lt;&gt;"UL"),INDIRECT(ADDRESS($K280,COLUMN()-12)),0),0), IF($L280&gt;0,IF(AND(INDIRECT(ADDRESS($L280,44))=0,INDIRECT(ADDRESS($L280,38))&lt;&gt;"UL"),INDIRECT(ADDRESS($L280,COLUMN()-12)),0),0), IF($M280&gt;0,IF(AND(INDIRECT(ADDRESS($M280,44))=0,INDIRECT(ADDRESS($M280,38))&lt;&gt;"UL"),INDIRECT(ADDRESS($M280,COLUMN()-12)),0),0))</f>
        <v>0.44444444444444442</v>
      </c>
      <c r="BK280" s="57">
        <f t="shared" ca="1" si="213"/>
        <v>0.88888888888888884</v>
      </c>
      <c r="BL280" s="58">
        <f t="shared" ca="1" si="212"/>
        <v>0.88888888888888895</v>
      </c>
      <c r="BM280" s="57" cm="1">
        <f t="array" aca="1" ref="BM280" ca="1">SUM(IF($C280&gt;0,IF(AND(INDIRECT(ADDRESS($C280,44))=0,INDIRECT(ADDRESS($C280,38))&lt;&gt;"UL"),INDIRECT(ADDRESS($C280,COLUMN()-12)),0),0), IF($D280&gt;0,IF(AND(INDIRECT(ADDRESS($D280,44))=0,INDIRECT(ADDRESS($D280,38))&lt;&gt;"UL"),INDIRECT(ADDRESS($D280,COLUMN()-12)),0),0), IF($E280&gt;0,IF(AND(INDIRECT(ADDRESS($E280,44))=0,INDIRECT(ADDRESS($E280,38))&lt;&gt;"UL"),INDIRECT(ADDRESS($E280,COLUMN()-12)),0),0), IF($F280&gt;0,IF(AND(INDIRECT(ADDRESS($F280,44))=0,INDIRECT(ADDRESS($F280,38))&lt;&gt;"UL"),INDIRECT(ADDRESS($F280,COLUMN()-12)),0),0), IF($G280&gt;0,IF(AND(INDIRECT(ADDRESS($G280,44))=0,INDIRECT(ADDRESS($G280,38))&lt;&gt;"UL"),INDIRECT(ADDRESS($G280,COLUMN()-12)),0),0), IF($H280&gt;0,IF(AND(INDIRECT(ADDRESS($H280,44))=0,INDIRECT(ADDRESS($H280,38))&lt;&gt;"UL"),INDIRECT(ADDRESS($H280,COLUMN()-12)),0),0), IF($I280&gt;0,IF(AND(INDIRECT(ADDRESS($I280,44))=0,INDIRECT(ADDRESS($I280,38))&lt;&gt;"UL"),INDIRECT(ADDRESS($I280,COLUMN()-12)),0),0), IF($J280&gt;0,IF(AND(INDIRECT(ADDRESS($J280,44))=0,INDIRECT(ADDRESS($J280,38))&lt;&gt;"UL"),INDIRECT(ADDRESS($J280,COLUMN()-12)),0),0), IF($K280&gt;0,IF(AND(INDIRECT(ADDRESS($K280,44))=0,INDIRECT(ADDRESS($K280,38))&lt;&gt;"UL"),INDIRECT(ADDRESS($K280,COLUMN()-11)),0),0), IF($L280&gt;0,IF(AND(INDIRECT(ADDRESS($L280,44))=0,INDIRECT(ADDRESS($L280,38))&lt;&gt;"UL"),INDIRECT(ADDRESS($L280,COLUMN()-11)),0),0), IF($M280&gt;0,IF(AND(INDIRECT(ADDRESS($M280,44))=0,INDIRECT(ADDRESS($M280,38))&lt;&gt;"UL"),INDIRECT(ADDRESS($M280,COLUMN()-11)),0),0))</f>
        <v>0.29629629629629634</v>
      </c>
      <c r="BN280" s="57" cm="1">
        <f t="array" aca="1" ref="BN280" ca="1">SUM(IF($C280&gt;0,IF(AND(INDIRECT(ADDRESS($C280,44))=0,INDIRECT(ADDRESS($C280,38))&lt;&gt;"UL"),INDIRECT(ADDRESS($C280,COLUMN()-12)),0),0), IF($D280&gt;0,IF(AND(INDIRECT(ADDRESS($D280,44))=0,INDIRECT(ADDRESS($D280,38))&lt;&gt;"UL"),INDIRECT(ADDRESS($D280,COLUMN()-12)),0),0), IF($E280&gt;0,IF(AND(INDIRECT(ADDRESS($E280,44))=0,INDIRECT(ADDRESS($E280,38))&lt;&gt;"UL"),INDIRECT(ADDRESS($E280,COLUMN()-12)),0),0), IF($F280&gt;0,IF(AND(INDIRECT(ADDRESS($F280,44))=0,INDIRECT(ADDRESS($F280,38))&lt;&gt;"UL"),INDIRECT(ADDRESS($F280,COLUMN()-12)),0),0), IF($G280&gt;0,IF(AND(INDIRECT(ADDRESS($G280,44))=0,INDIRECT(ADDRESS($G280,38))&lt;&gt;"UL"),INDIRECT(ADDRESS($G280,COLUMN()-12)),0),0), IF($H280&gt;0,IF(AND(INDIRECT(ADDRESS($H280,44))=0,INDIRECT(ADDRESS($H280,38))&lt;&gt;"UL"),INDIRECT(ADDRESS($H280,COLUMN()-12)),0),0), IF($I280&gt;0,IF(AND(INDIRECT(ADDRESS($I280,44))=0,INDIRECT(ADDRESS($I280,38))&lt;&gt;"UL"),INDIRECT(ADDRESS($I280,COLUMN()-12)),0),0), IF($J280&gt;0,IF(AND(INDIRECT(ADDRESS($J280,44))=0,INDIRECT(ADDRESS($J280,38))&lt;&gt;"UL"),INDIRECT(ADDRESS($J280,COLUMN()-12)),0),0), IF($K280&gt;0,IF(AND(INDIRECT(ADDRESS($K280,44))=0,INDIRECT(ADDRESS($K280,38))&lt;&gt;"UL"),INDIRECT(ADDRESS($K280,COLUMN()-11)),0),0), IF($L280&gt;0,IF(AND(INDIRECT(ADDRESS($L280,44))=0,INDIRECT(ADDRESS($L280,38))&lt;&gt;"UL"),INDIRECT(ADDRESS($L280,COLUMN()-11)),0),0), IF($M280&gt;0,IF(AND(INDIRECT(ADDRESS($M280,44))=0,INDIRECT(ADDRESS($M280,38))&lt;&gt;"UL"),INDIRECT(ADDRESS($M280,COLUMN()-11)),0),0))</f>
        <v>0.4148148148148148</v>
      </c>
      <c r="BO280" s="57" cm="1">
        <f t="array" aca="1" ref="BO280" ca="1">SUM(IF($C280&gt;0,IF(AND(INDIRECT(ADDRESS($C280,44))=0,INDIRECT(ADDRESS($C280,38))&lt;&gt;"UL"),INDIRECT(ADDRESS($C280,COLUMN()-12)),0),0), IF($D280&gt;0,IF(AND(INDIRECT(ADDRESS($D280,44))=0,INDIRECT(ADDRESS($D280,38))&lt;&gt;"UL"),INDIRECT(ADDRESS($D280,COLUMN()-12)),0),0), IF($E280&gt;0,IF(AND(INDIRECT(ADDRESS($E280,44))=0,INDIRECT(ADDRESS($E280,38))&lt;&gt;"UL"),INDIRECT(ADDRESS($E280,COLUMN()-12)),0),0), IF($F280&gt;0,IF(AND(INDIRECT(ADDRESS($F280,44))=0,INDIRECT(ADDRESS($F280,38))&lt;&gt;"UL"),INDIRECT(ADDRESS($F280,COLUMN()-12)),0),0), IF($G280&gt;0,IF(AND(INDIRECT(ADDRESS($G280,44))=0,INDIRECT(ADDRESS($G280,38))&lt;&gt;"UL"),INDIRECT(ADDRESS($G280,COLUMN()-12)),0),0), IF($H280&gt;0,IF(AND(INDIRECT(ADDRESS($H280,44))=0,INDIRECT(ADDRESS($H280,38))&lt;&gt;"UL"),INDIRECT(ADDRESS($H280,COLUMN()-12)),0),0), IF($I280&gt;0,IF(AND(INDIRECT(ADDRESS($I280,44))=0,INDIRECT(ADDRESS($I280,38))&lt;&gt;"UL"),INDIRECT(ADDRESS($I280,COLUMN()-12)),0),0), IF($J280&gt;0,IF(AND(INDIRECT(ADDRESS($J280,44))=0,INDIRECT(ADDRESS($J280,38))&lt;&gt;"UL"),INDIRECT(ADDRESS($J280,COLUMN()-12)),0),0), IF($K280&gt;0,IF(AND(INDIRECT(ADDRESS($K280,44))=0,INDIRECT(ADDRESS($K280,38))&lt;&gt;"UL"),INDIRECT(ADDRESS($K280,COLUMN()-11)),0),0), IF($L280&gt;0,IF(AND(INDIRECT(ADDRESS($L280,44))=0,INDIRECT(ADDRESS($L280,38))&lt;&gt;"UL"),INDIRECT(ADDRESS($L280,COLUMN()-11)),0),0), IF($M280&gt;0,IF(AND(INDIRECT(ADDRESS($M280,44))=0,INDIRECT(ADDRESS($M280,38))&lt;&gt;"UL"),INDIRECT(ADDRESS($M280,COLUMN()-11)),0),0))</f>
        <v>0.29629629629629634</v>
      </c>
      <c r="BP280" s="57" cm="1">
        <f t="array" aca="1" ref="BP280" ca="1">SUM(IF($C280&gt;0,IF(AND(INDIRECT(ADDRESS($C280,44))=0,INDIRECT(ADDRESS($C280,38))&lt;&gt;"UL"),INDIRECT(ADDRESS($C280,COLUMN()-12)),0),0), IF($D280&gt;0,IF(AND(INDIRECT(ADDRESS($D280,44))=0,INDIRECT(ADDRESS($D280,38))&lt;&gt;"UL"),INDIRECT(ADDRESS($D280,COLUMN()-12)),0),0), IF($E280&gt;0,IF(AND(INDIRECT(ADDRESS($E280,44))=0,INDIRECT(ADDRESS($E280,38))&lt;&gt;"UL"),INDIRECT(ADDRESS($E280,COLUMN()-12)),0),0), IF($F280&gt;0,IF(AND(INDIRECT(ADDRESS($F280,44))=0,INDIRECT(ADDRESS($F280,38))&lt;&gt;"UL"),INDIRECT(ADDRESS($F280,COLUMN()-12)),0),0), IF($G280&gt;0,IF(AND(INDIRECT(ADDRESS($G280,44))=0,INDIRECT(ADDRESS($G280,38))&lt;&gt;"UL"),INDIRECT(ADDRESS($G280,COLUMN()-12)),0),0), IF($H280&gt;0,IF(AND(INDIRECT(ADDRESS($H280,44))=0,INDIRECT(ADDRESS($H280,38))&lt;&gt;"UL"),INDIRECT(ADDRESS($H280,COLUMN()-12)),0),0), IF($I280&gt;0,IF(AND(INDIRECT(ADDRESS($I280,44))=0,INDIRECT(ADDRESS($I280,38))&lt;&gt;"UL"),INDIRECT(ADDRESS($I280,COLUMN()-12)),0),0), IF($J280&gt;0,IF(AND(INDIRECT(ADDRESS($J280,44))=0,INDIRECT(ADDRESS($J280,38))&lt;&gt;"UL"),INDIRECT(ADDRESS($J280,COLUMN()-12)),0),0), IF($K280&gt;0,IF(AND(INDIRECT(ADDRESS($K280,44))=0,INDIRECT(ADDRESS($K280,38))&lt;&gt;"UL"),INDIRECT(ADDRESS($K280,COLUMN()-11)),0),0), IF($L280&gt;0,IF(AND(INDIRECT(ADDRESS($L280,44))=0,INDIRECT(ADDRESS($L280,38))&lt;&gt;"UL"),INDIRECT(ADDRESS($L280,COLUMN()-11)),0),0), IF($M280&gt;0,IF(AND(INDIRECT(ADDRESS($M280,44))=0,INDIRECT(ADDRESS($M280,38))&lt;&gt;"UL"),INDIRECT(ADDRESS($M280,COLUMN()-11)),0),0))</f>
        <v>0.4148148148148148</v>
      </c>
      <c r="BQ280" s="57">
        <f ca="1">SUM(BM280:BP280)</f>
        <v>1.4222222222222223</v>
      </c>
      <c r="BR280" s="161">
        <f t="shared" ca="1" si="198"/>
        <v>83.749965701786635</v>
      </c>
      <c r="BS280" s="4"/>
      <c r="BT280" s="56">
        <f ca="1">IF(AD280&lt;BG280,((((AY280+BK280)*AB280)+((BE280+BQ280)*(1-AB280))+BF280)*AD280),((((AY280*AB280)+(BE280*(1-AB280))+BF280)*AD280)+(((BK280*AB280)+(BQ280*(1-AB280)))*BG280)))</f>
        <v>4.1510040398417081</v>
      </c>
      <c r="BU280" s="89">
        <f t="shared" ca="1" si="200"/>
        <v>0.14313807033936923</v>
      </c>
      <c r="BV280" s="57" t="s">
        <v>33</v>
      </c>
      <c r="BW280" s="57" cm="1">
        <f t="array" aca="1" ref="BW280" ca="1">SUM(IF($C280&gt;0,IF(AND(INDIRECT(ADDRESS($C280,44))=0,INDIRECT(ADDRESS($C280,38))="UL",ISERROR(SEARCH("Rear",INDIRECT(ADDRESS($C280,33)))),ISERROR(SEARCH("Side",INDIRECT(ADDRESS($C280,33))))),INDIRECT(ADDRESS($C280,COLUMN())),0),0),IF($D280&gt;0,IF(AND(INDIRECT(ADDRESS($D280,44))=0,INDIRECT(ADDRESS($D280,38))="UL",ISERROR(SEARCH("Rear",INDIRECT(ADDRESS($D280,33)))),ISERROR(SEARCH("Side",INDIRECT(ADDRESS($D280,33))))),INDIRECT(ADDRESS($D280,COLUMN())),0),0),IF($E280&gt;0,IF(AND(INDIRECT(ADDRESS($E280,44))=0,INDIRECT(ADDRESS($E280,38))="UL",ISERROR(SEARCH("Rear",INDIRECT(ADDRESS($E280,33)))),ISERROR(SEARCH("Side",INDIRECT(ADDRESS($E280,33))))),INDIRECT(ADDRESS($E280,COLUMN())),0),0),IF($F280&gt;0,IF(AND(INDIRECT(ADDRESS($F280,44))=0,INDIRECT(ADDRESS($F280,38))="UL",ISERROR(SEARCH("Rear",INDIRECT(ADDRESS($F280,33)))),ISERROR(SEARCH("Side",INDIRECT(ADDRESS($F280,33))))),INDIRECT(ADDRESS($F280,COLUMN())),0),0),IF($G280&gt;0,IF(AND(INDIRECT(ADDRESS($G280,44))=0,INDIRECT(ADDRESS($G280,38))="UL",ISERROR(SEARCH("Rear",INDIRECT(ADDRESS($G280,33)))),ISERROR(SEARCH("Side",INDIRECT(ADDRESS($G280,33))))),INDIRECT(ADDRESS($G280,COLUMN())),0),0),IF($H280&gt;0,IF(AND(INDIRECT(ADDRESS($H280,44))=0,INDIRECT(ADDRESS($H280,38))="UL",ISERROR(SEARCH("Rear",INDIRECT(ADDRESS($H280,33)))),ISERROR(SEARCH("Side",INDIRECT(ADDRESS($H280,33))))),INDIRECT(ADDRESS($H280,COLUMN())),0),0),IF($I280&gt;0,IF(AND(INDIRECT(ADDRESS($I280,44))=0,INDIRECT(ADDRESS($I280,38))="UL",ISERROR(SEARCH("Rear",INDIRECT(ADDRESS($I280,33)))),ISERROR(SEARCH("Side",INDIRECT(ADDRESS($I280,33))))),INDIRECT(ADDRESS($I280,COLUMN())),0),0),IF($J280&gt;0,IF(AND(INDIRECT(ADDRESS($J280,44))=0,INDIRECT(ADDRESS($J280,38))="UL",ISERROR(SEARCH("Rear",INDIRECT(ADDRESS($J280,33)))),ISERROR(SEARCH("Side",INDIRECT(ADDRESS($J280,33))))),INDIRECT(ADDRESS($J280,COLUMN())),0),0),IF($K280&gt;0,IF(AND(INDIRECT(ADDRESS($K280,44))=0,INDIRECT(ADDRESS($K280,38))="UL",ISERROR(SEARCH("Rear",INDIRECT(ADDRESS($K280,33)))),ISERROR(SEARCH("Side",INDIRECT(ADDRESS($K280,33))))),INDIRECT(ADDRESS($K280,COLUMN())),0),0),IF($L280&gt;0,IF(AND(INDIRECT(ADDRESS($L280,44))=0,INDIRECT(ADDRESS($L280,38))="UL",ISERROR(SEARCH("Rear",INDIRECT(ADDRESS($L280,33)))),ISERROR(SEARCH("Side",INDIRECT(ADDRESS($L280,33))))),INDIRECT(ADDRESS($L280,COLUMN())),0),0),IF($M280&gt;0,IF(AND(INDIRECT(ADDRESS($M280,44))=0,INDIRECT(ADDRESS($M280,38))="UL",ISERROR(SEARCH("Rear",INDIRECT(ADDRESS($M280,33)))),ISERROR(SEARCH("Side",INDIRECT(ADDRESS($M280,33))))),INDIRECT(ADDRESS($M280,COLUMN())),0),0))</f>
        <v>0.83333333333333326</v>
      </c>
      <c r="BX280" s="57">
        <f t="shared" ca="1" si="201"/>
        <v>0.33333333333333331</v>
      </c>
      <c r="BY280" s="57" cm="1">
        <f t="array" aca="1" ref="BY280" ca="1">SUM(IF($C280&gt;0,IF(AND(INDIRECT(ADDRESS($C280,44))=0,INDIRECT(ADDRESS($C280,38))="UL"),INDIRECT(ADDRESS($C280,COLUMN())),0),0),IF($D280&gt;0,IF(AND(INDIRECT(ADDRESS($D280,44))=0,INDIRECT(ADDRESS($D280,38))="UL"),INDIRECT(ADDRESS($D280,COLUMN())),0),0),IF($E280&gt;0,IF(AND(INDIRECT(ADDRESS($E280,44))=0,INDIRECT(ADDRESS($E280,38))="UL"),INDIRECT(ADDRESS($E280,COLUMN())),0),0),IF($F280&gt;0,IF(AND(INDIRECT(ADDRESS($F280,44))=0,INDIRECT(ADDRESS($F280,38))="UL"),INDIRECT(ADDRESS($F280,COLUMN())),0),0),IF($G280&gt;0,IF(AND(INDIRECT(ADDRESS($G280,44))=0,INDIRECT(ADDRESS($G280,38))="UL"),INDIRECT(ADDRESS($G280,COLUMN())),0),0),IF($H280&gt;0,IF(AND(INDIRECT(ADDRESS($H280,44))=0,INDIRECT(ADDRESS($H280,38))="UL"),INDIRECT(ADDRESS($H280,COLUMN())),0),0),IF($I280&gt;0,IF(AND(INDIRECT(ADDRESS($I280,44))=0,INDIRECT(ADDRESS($I280,38))="UL"),INDIRECT(ADDRESS($I280,COLUMN())),0),0),IF($J280&gt;0,IF(AND(INDIRECT(ADDRESS($J280,44))=0,INDIRECT(ADDRESS($J280,38))="UL"),INDIRECT(ADDRESS($J280,COLUMN())),0),0),IF($K280&gt;0,IF(AND(INDIRECT(ADDRESS($K280,44))=0,INDIRECT(ADDRESS($K280,38))="UL"),INDIRECT(ADDRESS($K280,COLUMN())),0),0),IF($L280&gt;0,IF(AND(INDIRECT(ADDRESS($L280,44))=0,INDIRECT(ADDRESS($L280,38))="UL"),INDIRECT(ADDRESS($L280,COLUMN())),0),0),IF($M280&gt;0,IF(AND(INDIRECT(ADDRESS($M280,44))=0,INDIRECT(ADDRESS($M280,38))="UL"),INDIRECT(ADDRESS($M280,COLUMN())),0),0))</f>
        <v>0.27777777777777779</v>
      </c>
      <c r="BZ280" s="57" cm="1">
        <f t="array" aca="1" ref="BZ280" ca="1">SUM(IF($C280&gt;0,IF(AND(INDIRECT(ADDRESS($C280,44))=0,INDIRECT(ADDRESS($C280,38))="UL"),INDIRECT(ADDRESS($C280,COLUMN())),0),0),IF($D280&gt;0,IF(AND(INDIRECT(ADDRESS($D280,44))=0,INDIRECT(ADDRESS($D280,38))="UL"),INDIRECT(ADDRESS($D280,COLUMN())),0),0),IF($E280&gt;0,IF(AND(INDIRECT(ADDRESS($E280,44))=0,INDIRECT(ADDRESS($E280,38))="UL"),INDIRECT(ADDRESS($E280,COLUMN())),0),0),IF($F280&gt;0,IF(AND(INDIRECT(ADDRESS($F280,44))=0,INDIRECT(ADDRESS($F280,38))="UL"),INDIRECT(ADDRESS($F280,COLUMN())),0),0),IF($G280&gt;0,IF(AND(INDIRECT(ADDRESS($G280,44))=0,INDIRECT(ADDRESS($G280,38))="UL"),INDIRECT(ADDRESS($G280,COLUMN())),0),0),IF($H280&gt;0,IF(AND(INDIRECT(ADDRESS($H280,44))=0,INDIRECT(ADDRESS($H280,38))="UL"),INDIRECT(ADDRESS($H280,COLUMN())),0),0),IF($I280&gt;0,IF(AND(INDIRECT(ADDRESS($I280,44))=0,INDIRECT(ADDRESS($I280,38))="UL"),INDIRECT(ADDRESS($I280,COLUMN())),0),0),IF($J280&gt;0,IF(AND(INDIRECT(ADDRESS($J280,44))=0,INDIRECT(ADDRESS($J280,38))="UL"),INDIRECT(ADDRESS($J280,COLUMN())),0),0),IF($K280&gt;0,IF(AND(INDIRECT(ADDRESS($K280,44))=0,INDIRECT(ADDRESS($K280,38))="UL"),INDIRECT(ADDRESS($K280,COLUMN())),0),0),IF($L280&gt;0,IF(AND(INDIRECT(ADDRESS($L280,44))=0,INDIRECT(ADDRESS($L280,38))="UL"),INDIRECT(ADDRESS($L280,COLUMN())),0),0),IF($M280&gt;0,IF(AND(INDIRECT(ADDRESS($M280,44))=0,INDIRECT(ADDRESS($M280,38))="UL"),INDIRECT(ADDRESS($M280,COLUMN())),0),0))</f>
        <v>0.1111111111111111</v>
      </c>
      <c r="CA280" s="57">
        <f ca="1">IF(BV280="S",BY280,BZ280)</f>
        <v>0.27777777777777779</v>
      </c>
      <c r="CB280" s="57" cm="1">
        <f t="array" aca="1" ref="CB280" ca="1">SUM(IF($C280&gt;0,IF(AND(INDIRECT(ADDRESS($C280,44))=0,INDIRECT(ADDRESS($C280,38))&lt;&gt;"UL"),INDIRECT(ADDRESS($C280,COLUMN())),0),0),IF($D280&gt;0,IF(AND(INDIRECT(ADDRESS($D280,44))=0,INDIRECT(ADDRESS($D280,38))&lt;&gt;"UL"),INDIRECT(ADDRESS($D280,COLUMN())),0),0),IF($E280&gt;0,IF(AND(INDIRECT(ADDRESS($E280,44))=0,INDIRECT(ADDRESS($E280,38))&lt;&gt;"UL"),INDIRECT(ADDRESS($E280,COLUMN())),0),0),IF($F280&gt;0,IF(AND(INDIRECT(ADDRESS($F280,44))=0,INDIRECT(ADDRESS($F280,38))&lt;&gt;"UL"),INDIRECT(ADDRESS($F280,COLUMN())),0),0),IF($G280&gt;0,IF(AND(INDIRECT(ADDRESS($G280,44))=0,INDIRECT(ADDRESS($G280,38))&lt;&gt;"UL"),INDIRECT(ADDRESS($G280,COLUMN())),0),0),IF($H280&gt;0,IF(AND(INDIRECT(ADDRESS($H280,44))=0,INDIRECT(ADDRESS($H280,38))&lt;&gt;"UL"),INDIRECT(ADDRESS($H280,COLUMN())),0),0),IF($I280&gt;0,IF(AND(INDIRECT(ADDRESS($I280,44))=0,INDIRECT(ADDRESS($I280,38))&lt;&gt;"UL"),INDIRECT(ADDRESS($I280,COLUMN())),0),0),IF($J280&gt;0,IF(AND(INDIRECT(ADDRESS($J280,44))=0,INDIRECT(ADDRESS($J280,38))&lt;&gt;"UL"),INDIRECT(ADDRESS($J280,COLUMN())),0),0),IF($K280&gt;0,IF(AND(INDIRECT(ADDRESS($K280,44))=0,INDIRECT(ADDRESS($K280,38))&lt;&gt;"UL"),INDIRECT(ADDRESS($K280,COLUMN())),0),0),IF($L280&gt;0,IF(AND(INDIRECT(ADDRESS($L280,44))=0,INDIRECT(ADDRESS($L280,38))&lt;&gt;"UL"),INDIRECT(ADDRESS($L280,COLUMN())),0),0),IF($M280&gt;0,IF(AND(INDIRECT(ADDRESS($M280,44))=0,INDIRECT(ADDRESS($M280,38))&lt;&gt;"UL"),INDIRECT(ADDRESS($M280,COLUMN())),0),0))</f>
        <v>0.44444444444444442</v>
      </c>
      <c r="CC280" s="57">
        <f t="shared" ca="1" si="203"/>
        <v>1.3333333333333333</v>
      </c>
      <c r="CD280" s="57" cm="1">
        <f t="array" aca="1" ref="CD280" ca="1">SUM(IF($C280&gt;0,IF(AND(INDIRECT(ADDRESS($C280,44))=0,INDIRECT(ADDRESS($C280,38))&lt;&gt;"UL"),INDIRECT(ADDRESS($C280,COLUMN())),0),0),IF($D280&gt;0,IF(AND(INDIRECT(ADDRESS($D280,44))=0,INDIRECT(ADDRESS($D280,38))&lt;&gt;"UL"),INDIRECT(ADDRESS($D280,COLUMN())),0),0),IF($E280&gt;0,IF(AND(INDIRECT(ADDRESS($E280,44))=0,INDIRECT(ADDRESS($E280,38))&lt;&gt;"UL"),INDIRECT(ADDRESS($E280,COLUMN())),0),0),IF($F280&gt;0,IF(AND(INDIRECT(ADDRESS($F280,44))=0,INDIRECT(ADDRESS($F280,38))&lt;&gt;"UL"),INDIRECT(ADDRESS($F280,COLUMN())),0),0),IF($G280&gt;0,IF(AND(INDIRECT(ADDRESS($G280,44))=0,INDIRECT(ADDRESS($G280,38))&lt;&gt;"UL"),INDIRECT(ADDRESS($G280,COLUMN())),0),0),IF($H280&gt;0,IF(AND(INDIRECT(ADDRESS($H280,44))=0,INDIRECT(ADDRESS($H280,38))&lt;&gt;"UL"),INDIRECT(ADDRESS($H280,COLUMN())),0),0),IF($I280&gt;0,IF(AND(INDIRECT(ADDRESS($I280,44))=0,INDIRECT(ADDRESS($I280,38))&lt;&gt;"UL"),INDIRECT(ADDRESS($I280,COLUMN())),0),0),IF($J280&gt;0,IF(AND(INDIRECT(ADDRESS($J280,44))=0,INDIRECT(ADDRESS($J280,38))&lt;&gt;"UL"),INDIRECT(ADDRESS($J280,COLUMN())),0),0),IF($K280&gt;0,IF(AND(INDIRECT(ADDRESS($K280,44))=0,INDIRECT(ADDRESS($K280,38))&lt;&gt;"UL"),INDIRECT(ADDRESS($K280,COLUMN())),0),0),IF($L280&gt;0,IF(AND(INDIRECT(ADDRESS($L280,44))=0,INDIRECT(ADDRESS($L280,38))&lt;&gt;"UL"),INDIRECT(ADDRESS($L280,COLUMN())),0),0),IF($M280&gt;0,IF(AND(INDIRECT(ADDRESS($M280,44))=0,INDIRECT(ADDRESS($M280,38))&lt;&gt;"UL"),INDIRECT(ADDRESS($M280,COLUMN())),0),0))</f>
        <v>0.14814814814814814</v>
      </c>
      <c r="CE280" s="57" cm="1">
        <f t="array" aca="1" ref="CE280" ca="1">SUM(IF($C280&gt;0,IF(AND(INDIRECT(ADDRESS($C280,44))=0,INDIRECT(ADDRESS($C280,38))&lt;&gt;"UL"),INDIRECT(ADDRESS($C280,COLUMN())),0),0),IF($D280&gt;0,IF(AND(INDIRECT(ADDRESS($D280,44))=0,INDIRECT(ADDRESS($D280,38))&lt;&gt;"UL"),INDIRECT(ADDRESS($D280,COLUMN())),0),0),IF($E280&gt;0,IF(AND(INDIRECT(ADDRESS($E280,44))=0,INDIRECT(ADDRESS($E280,38))&lt;&gt;"UL"),INDIRECT(ADDRESS($E280,COLUMN())),0),0),IF($F280&gt;0,IF(AND(INDIRECT(ADDRESS($F280,44))=0,INDIRECT(ADDRESS($F280,38))&lt;&gt;"UL"),INDIRECT(ADDRESS($F280,COLUMN())),0),0),IF($G280&gt;0,IF(AND(INDIRECT(ADDRESS($G280,44))=0,INDIRECT(ADDRESS($G280,38))&lt;&gt;"UL"),INDIRECT(ADDRESS($G280,COLUMN())),0),0),IF($H280&gt;0,IF(AND(INDIRECT(ADDRESS($H280,44))=0,INDIRECT(ADDRESS($H280,38))&lt;&gt;"UL"),INDIRECT(ADDRESS($H280,COLUMN())),0),0),IF($I280&gt;0,IF(AND(INDIRECT(ADDRESS($I280,44))=0,INDIRECT(ADDRESS($I280,38))&lt;&gt;"UL"),INDIRECT(ADDRESS($I280,COLUMN())),0),0),IF($J280&gt;0,IF(AND(INDIRECT(ADDRESS($J280,44))=0,INDIRECT(ADDRESS($J280,38))&lt;&gt;"UL"),INDIRECT(ADDRESS($J280,COLUMN())),0),0),IF($K280&gt;0,IF(AND(INDIRECT(ADDRESS($K280,44))=0,INDIRECT(ADDRESS($K280,38))&lt;&gt;"UL"),INDIRECT(ADDRESS($K280,COLUMN())),0),0),IF($L280&gt;0,IF(AND(INDIRECT(ADDRESS($L280,44))=0,INDIRECT(ADDRESS($L280,38))&lt;&gt;"UL"),INDIRECT(ADDRESS($L280,COLUMN())),0),0),IF($M280&gt;0,IF(AND(INDIRECT(ADDRESS($M280,44))=0,INDIRECT(ADDRESS($M280,38))&lt;&gt;"UL"),INDIRECT(ADDRESS($M280,COLUMN())),0),0))</f>
        <v>0.44444444444444442</v>
      </c>
      <c r="CF280" s="57">
        <f ca="1">IF(BV280="S",CD280,CE280)</f>
        <v>0.14814814814814814</v>
      </c>
      <c r="CG280" s="57">
        <f t="shared" ca="1" si="205"/>
        <v>1.8402792836728752</v>
      </c>
      <c r="CH280" s="57">
        <f t="shared" ca="1" si="206"/>
        <v>6.345790633354742E-2</v>
      </c>
      <c r="CI280" s="19">
        <f t="shared" ca="1" si="207"/>
        <v>14.003325143753976</v>
      </c>
      <c r="CK280" s="57" cm="1">
        <f t="array" aca="1" ref="CK280" ca="1">IF(AU280="S", SUM(IF($C280&gt;0,IF(INDIRECT(ADDRESS($C280,43))&lt;&gt;1,INDIRECT(ADDRESS($C280,48)),0),0), IF($D280&gt;0,IF(INDIRECT(ADDRESS($D280,43))&lt;&gt;1,INDIRECT(ADDRESS($D280,48)),0),0), IF($E280&gt;0,IF(INDIRECT(ADDRESS($E280,43))&lt;&gt;1,INDIRECT(ADDRESS($E280,48)),0),0), IF($F280&gt;0,IF(INDIRECT(ADDRESS($F280,43))&lt;&gt;1,INDIRECT(ADDRESS($F280,48)),0),0), IF($G280&gt;0,IF(INDIRECT(ADDRESS($G280,43))&lt;&gt;1,INDIRECT(ADDRESS($G280,48)),0),0), IF($H280&gt;0,IF(INDIRECT(ADDRESS($H280,43))&lt;&gt;1,INDIRECT(ADDRESS($H280,48)),0),0), IF($I280&gt;0,IF(INDIRECT(ADDRESS($I280,43))&lt;&gt;1,INDIRECT(ADDRESS($I280,48)),0),0), IF($J280&gt;0,IF(INDIRECT(ADDRESS($J280,43))&lt;&gt;1,INDIRECT(ADDRESS($J280,48)),0),0), IF($K280&gt;0,IF(INDIRECT(ADDRESS($K280,43))&lt;&gt;1,INDIRECT(ADDRESS($K280,48)),0),0), IF($L280&gt;0,IF(INDIRECT(ADDRESS($L280,43))&lt;&gt;1,INDIRECT(ADDRESS($L280,48)),0),0), IF($M280&gt;0,IF(INDIRECT(ADDRESS($M280,43))&lt;&gt;1,INDIRECT(ADDRESS($M280,48)),0),0)), IF(AU280="L",SUM(IF($C280&gt;0,IF(INDIRECT(ADDRESS($C280,43))&lt;&gt;1,INDIRECT(ADDRESS($C280,50)),0),0), IF($D280&gt;0,IF(INDIRECT(ADDRESS($D280,43))&lt;&gt;1,INDIRECT(ADDRESS($D280,50)),0),0), IF($E280&gt;0,IF(INDIRECT(ADDRESS($E280,43))&lt;&gt;1,INDIRECT(ADDRESS($E280,50)),0),0), IF($F280&gt;0,IF(INDIRECT(ADDRESS($F280,43))&lt;&gt;1,INDIRECT(ADDRESS($F280,50)),0),0), IF($G280&gt;0,IF(INDIRECT(ADDRESS($G280,43))&lt;&gt;1,INDIRECT(ADDRESS($G280,50)),0),0), IF($G280&gt;0,IF(INDIRECT(ADDRESS($G280,43))&lt;&gt;1,INDIRECT(ADDRESS($G280,50)),0),0), IF($H280&gt;0,IF(INDIRECT(ADDRESS($H280,43))&lt;&gt;1,INDIRECT(ADDRESS($H280,50)),0),0), IF($I280&gt;0,IF(INDIRECT(ADDRESS($I280,43))&lt;&gt;1,INDIRECT(ADDRESS($I280,50)),0),0), IF($J280&gt;0,IF(INDIRECT(ADDRESS($J280,43))&lt;&gt;1,INDIRECT(ADDRESS($J280,50)),0),0), IF($K280&gt;0,IF(INDIRECT(ADDRESS($K280,43))&lt;&gt;1,INDIRECT(ADDRESS($K280,50)),0),0), IF($L280&gt;0,IF(INDIRECT(ADDRESS($L280,43))&lt;&gt;1,INDIRECT(ADDRESS($L280,50)),0),0), IF($M280&gt;0,IF(INDIRECT(ADDRESS($M280,43))&lt;&gt;1,INDIRECT(ADDRESS($M280,50)),0),0)), SUM(IF($C280&gt;0,IF(INDIRECT(ADDRESS($C280,43))&lt;&gt;1,INDIRECT(ADDRESS($C280,49)),0),0), IF($D280&gt;0,IF(INDIRECT(ADDRESS($D280,43))&lt;&gt;1,INDIRECT(ADDRESS($D280,49)),0),0), IF($E280&gt;0,IF(INDIRECT(ADDRESS($E280,43))&lt;&gt;1,INDIRECT(ADDRESS($E280,49)),0),0), IF($F280&gt;0,IF(INDIRECT(ADDRESS($F280,43))&lt;&gt;1,INDIRECT(ADDRESS($F280,49)),0),0), IF($G280&gt;0,IF(INDIRECT(ADDRESS($G280,43))&lt;&gt;1,INDIRECT(ADDRESS($G280,49)),0),0), IF($G280&gt;0,IF(INDIRECT(ADDRESS($G280,43))&lt;&gt;1,INDIRECT(ADDRESS($G280,49)),0),0), IF($H280&gt;0,IF(INDIRECT(ADDRESS($H280,43))&lt;&gt;1,INDIRECT(ADDRESS($H280,49)),0),0), IF($I280&gt;0,IF(INDIRECT(ADDRESS($I280,43))&lt;&gt;1,INDIRECT(ADDRESS($I280,49)),0),0), IF($J280&gt;0,IF(INDIRECT(ADDRESS($J280,43))&lt;&gt;1,INDIRECT(ADDRESS($J280,49)),0),0), IF($K280&gt;0,IF(INDIRECT(ADDRESS($K280,43))&lt;&gt;1,INDIRECT(ADDRESS($K280,49)),0),0), IF($L280&gt;0,IF(INDIRECT(ADDRESS($L280,43))&lt;&gt;1,INDIRECT(ADDRESS($L280,49)),0),0), IF($M280&gt;0,IF(INDIRECT(ADDRESS($M280,43))&lt;&gt;1,INDIRECT(ADDRESS($M280,49)),0),0))))</f>
        <v>2.5555555555555554</v>
      </c>
      <c r="CL280" s="57" cm="1">
        <f t="array" aca="1" ref="CL280" ca="1">SUM(IF($C280&gt;0,IF(INDIRECT(ADDRESS($C280,44))=1,INDIRECT(ADDRESS($C280,90)),0),0), IF($D280&gt;0,IF(INDIRECT(ADDRESS($D280,44))=1,INDIRECT(ADDRESS($D280,90)),0),0), IF($E280&gt;0,IF(INDIRECT(ADDRESS($E280,44))=1,INDIRECT(ADDRESS($E280,90)),0),0), IF($F280&gt;0,IF(INDIRECT(ADDRESS($F280,44))=1,INDIRECT(ADDRESS($F280,90)),0),0), IF($G280&gt;0,IF(INDIRECT(ADDRESS($G280,44))=1,INDIRECT(ADDRESS($G280,90)),0),0), IF($H280&gt;0,IF(INDIRECT(ADDRESS($H280,44))=1,INDIRECT(ADDRESS($H280,90)),0),0), IF($I280&gt;0,IF(INDIRECT(ADDRESS($I280,44))=1,INDIRECT(ADDRESS($I280,90)),0),0), IF($J280&gt;0,IF(INDIRECT(ADDRESS($J280,44))=1,INDIRECT(ADDRESS($J280,90)),0),0), IF($K280&gt;0,IF(INDIRECT(ADDRESS($K280,44))=1,INDIRECT(ADDRESS($K280,90)),0),0), IF($L280&gt;0,IF(INDIRECT(ADDRESS($L280,44))=1,INDIRECT(ADDRESS($L280,90)),0),0), IF($M280&gt;0,IF(INDIRECT(ADDRESS($M280,44))=1,INDIRECT(ADDRESS($M280,90)),0),0))</f>
        <v>0</v>
      </c>
      <c r="CM280" s="56">
        <f t="shared" ca="1" si="208"/>
        <v>1.053758989121971</v>
      </c>
    </row>
    <row r="281" spans="1:92" x14ac:dyDescent="0.25">
      <c r="A281" s="52" t="s">
        <v>341</v>
      </c>
      <c r="B281" s="67">
        <v>101</v>
      </c>
      <c r="C281" s="67">
        <v>113</v>
      </c>
      <c r="D281" s="67">
        <v>115</v>
      </c>
      <c r="E281" s="67">
        <v>116</v>
      </c>
      <c r="F281" s="67">
        <v>117</v>
      </c>
      <c r="G281" s="67">
        <v>237</v>
      </c>
      <c r="H281" s="67">
        <v>237</v>
      </c>
      <c r="I281" s="67"/>
      <c r="J281" s="67"/>
      <c r="K281" s="67"/>
      <c r="L281" s="67"/>
      <c r="M281" s="67"/>
      <c r="N281" s="67">
        <f ca="1">SUM(INDIRECT(ADDRESS(B281,COLUMN())),IF(C281&gt;0,INDIRECT(ADDRESS(C281,COLUMN())),0),IF(D281&gt;0,INDIRECT(ADDRESS(D281,COLUMN())),0),IF(E281&gt;0,INDIRECT(ADDRESS(E281,COLUMN())),0),IF(F281&gt;0,INDIRECT(ADDRESS(F281,COLUMN())),0),IF(G281&gt;0,INDIRECT(ADDRESS(G281,COLUMN())),0),IF(H281&gt;0,INDIRECT(ADDRESS(H281,COLUMN())),0),IF(I281&gt;0,INDIRECT(ADDRESS(I281,COLUMN())),0),IF(J281&gt;0,INDIRECT(ADDRESS(J281,COLUMN())),0),IF(K281&gt;0,INDIRECT(ADDRESS(K281,COLUMN())),0),IF(L281&gt;0,INDIRECT(ADDRESS(L281,COLUMN())),0),IF(M281&gt;0,INDIRECT(ADDRESS(M281,COLUMN())),0))</f>
        <v>26</v>
      </c>
      <c r="O281" s="67" t="str" cm="1">
        <f t="array" aca="1" ref="O281" ca="1">INDIRECT(ADDRESS($B281,COLUMN()))</f>
        <v>Bomber</v>
      </c>
      <c r="P281" s="67" cm="1">
        <f t="array" aca="1" ref="P281" ca="1">INDIRECT(ADDRESS($B281,COLUMN()))</f>
        <v>5</v>
      </c>
      <c r="Q281" s="67" t="str" cm="1">
        <f t="array" aca="1" ref="Q281" ca="1">INDIRECT(ADDRESS($B281,COLUMN()))</f>
        <v>-</v>
      </c>
      <c r="R281" s="67" t="str" cm="1">
        <f t="array" aca="1" ref="R281" ca="1">INDIRECT(ADDRESS($B281,COLUMN()))</f>
        <v>-</v>
      </c>
      <c r="S281" s="67" cm="1">
        <f t="array" aca="1" ref="S281" ca="1">INDIRECT(ADDRESS($B281,COLUMN()))</f>
        <v>1</v>
      </c>
      <c r="T281" s="67" t="str" cm="1">
        <f t="array" aca="1" ref="T281" ca="1">INDIRECT(ADDRESS($B281,COLUMN()))</f>
        <v>1-3</v>
      </c>
      <c r="U281" s="67" cm="1">
        <f t="array" aca="1" ref="U281" ca="1">INDIRECT(ADDRESS($B281,COLUMN()))</f>
        <v>3</v>
      </c>
      <c r="V281" s="67" cm="1">
        <f t="array" aca="1" ref="V281" ca="1">INDIRECT(ADDRESS($B281,COLUMN()))</f>
        <v>0</v>
      </c>
      <c r="W281" s="67" cm="1">
        <f t="array" aca="1" ref="W281" ca="1">INDIRECT(ADDRESS($B281,COLUMN()))</f>
        <v>4</v>
      </c>
      <c r="X281" s="67" cm="1">
        <f t="array" aca="1" ref="X281" ca="1">INDIRECT(ADDRESS($B281,COLUMN()))</f>
        <v>5</v>
      </c>
      <c r="Y281" s="67" cm="1">
        <f t="array" aca="1" ref="Y281" ca="1">INDIRECT(ADDRESS($B281,COLUMN()))</f>
        <v>2</v>
      </c>
      <c r="Z281" s="67" cm="1">
        <f t="array" aca="1" ref="Z281" ca="1">INDIRECT(ADDRESS($B281,COLUMN()))</f>
        <v>5</v>
      </c>
      <c r="AA281" s="67" cm="1">
        <f t="array" aca="1" ref="AA281" ca="1">INDIRECT(ADDRESS($B281,COLUMN()))</f>
        <v>0</v>
      </c>
      <c r="AB281" s="56">
        <f t="shared" ca="1" si="209"/>
        <v>0.58977359004073071</v>
      </c>
      <c r="AC281" s="56">
        <f t="shared" ca="1" si="191"/>
        <v>0.72136604764998258</v>
      </c>
      <c r="AD281" s="56">
        <f t="shared" ca="1" si="192"/>
        <v>3.1363741202173161</v>
      </c>
      <c r="AE281" s="59"/>
      <c r="AF281" s="52"/>
      <c r="AG281" s="59"/>
      <c r="AH281" s="59"/>
      <c r="AI281" s="59"/>
      <c r="AJ281" s="59"/>
      <c r="AK281" s="59"/>
      <c r="AL281" s="59"/>
      <c r="AM281" s="59"/>
      <c r="AN281" s="59"/>
      <c r="AO281" s="57"/>
      <c r="AP281" s="57"/>
      <c r="AQ281" s="57"/>
      <c r="AR281" s="57"/>
      <c r="AS281" s="57"/>
      <c r="AT281" s="57"/>
      <c r="AU281" s="57" t="s">
        <v>113</v>
      </c>
      <c r="AV281" s="57" cm="1">
        <f t="array" aca="1" ref="AV281" ca="1">SUM(IF($C281&gt;0,IF(AND(INDIRECT(ADDRESS($C281,44))=0,INDIRECT(ADDRESS($C281,38))="UL",ISERROR(SEARCH("Rear",INDIRECT(ADDRESS($C281,33)))),ISERROR(SEARCH("Side",INDIRECT(ADDRESS($C281,33))))),INDIRECT(ADDRESS($C281,COLUMN())),0),0),IF($D281&gt;0,IF(AND(INDIRECT(ADDRESS($D281,44))=0,INDIRECT(ADDRESS($D281,38))="UL",ISERROR(SEARCH("Rear",INDIRECT(ADDRESS($D281,33)))),ISERROR(SEARCH("Side",INDIRECT(ADDRESS($D281,33))))),INDIRECT(ADDRESS($D281,COLUMN())),0),0),IF($E281&gt;0,IF(AND(INDIRECT(ADDRESS($E281,44))=0,INDIRECT(ADDRESS($E281,38))="UL",ISERROR(SEARCH("Rear",INDIRECT(ADDRESS($E281,33)))),ISERROR(SEARCH("Side",INDIRECT(ADDRESS($E281,33))))),INDIRECT(ADDRESS($E281,COLUMN())),0),0),IF($F281&gt;0,IF(AND(INDIRECT(ADDRESS($F281,44))=0,INDIRECT(ADDRESS($F281,38))="UL",ISERROR(SEARCH("Rear",INDIRECT(ADDRESS($F281,33)))),ISERROR(SEARCH("Side",INDIRECT(ADDRESS($F281,33))))),INDIRECT(ADDRESS($F281,COLUMN())),0),0),IF($G281&gt;0,IF(AND(INDIRECT(ADDRESS($G281,44))=0,INDIRECT(ADDRESS($G281,38))="UL",ISERROR(SEARCH("Rear",INDIRECT(ADDRESS($G281,33)))),ISERROR(SEARCH("Side",INDIRECT(ADDRESS($G281,33))))),INDIRECT(ADDRESS($G281,COLUMN())),0),0),IF($H281&gt;0,IF(AND(INDIRECT(ADDRESS($H281,44))=0,INDIRECT(ADDRESS($H281,38))="UL",ISERROR(SEARCH("Rear",INDIRECT(ADDRESS($H281,33)))),ISERROR(SEARCH("Side",INDIRECT(ADDRESS($H281,33))))),INDIRECT(ADDRESS($H281,COLUMN())),0),0),IF($I281&gt;0,IF(AND(INDIRECT(ADDRESS($I281,44))=0,INDIRECT(ADDRESS($I281,38))="UL",ISERROR(SEARCH("Rear",INDIRECT(ADDRESS($I281,33)))),ISERROR(SEARCH("Side",INDIRECT(ADDRESS($I281,33))))),INDIRECT(ADDRESS($I281,COLUMN())),0),0),IF($J281&gt;0,IF(AND(INDIRECT(ADDRESS($J281,44))=0,INDIRECT(ADDRESS($J281,38))="UL",ISERROR(SEARCH("Rear",INDIRECT(ADDRESS($J281,33)))),ISERROR(SEARCH("Side",INDIRECT(ADDRESS($J281,33))))),INDIRECT(ADDRESS($J281,COLUMN())),0),0),IF($K281&gt;0,IF(AND(INDIRECT(ADDRESS($K281,44))=0,INDIRECT(ADDRESS($K281,38))="UL",ISERROR(SEARCH("Rear",INDIRECT(ADDRESS($K281,33)))),ISERROR(SEARCH("Side",INDIRECT(ADDRESS($K281,33))))),INDIRECT(ADDRESS($K281,COLUMN())),0),0),IF($L281&gt;0,IF(AND(INDIRECT(ADDRESS($L281,44))=0,INDIRECT(ADDRESS($L281,38))="UL",ISERROR(SEARCH("Rear",INDIRECT(ADDRESS($L281,33)))),ISERROR(SEARCH("Side",INDIRECT(ADDRESS($L281,33))))),INDIRECT(ADDRESS($L281,COLUMN())),0),0),IF($M281&gt;0,IF(AND(INDIRECT(ADDRESS($M281,44))=0,INDIRECT(ADDRESS($M281,38))="UL",ISERROR(SEARCH("Rear",INDIRECT(ADDRESS($M281,33)))),ISERROR(SEARCH("Side",INDIRECT(ADDRESS($M281,33))))),INDIRECT(ADDRESS($M281,COLUMN())),0),0))</f>
        <v>0.33333333333333331</v>
      </c>
      <c r="AW281" s="57" cm="1">
        <f t="array" aca="1" ref="AW281" ca="1">SUM(IF($C281&gt;0,IF(AND(INDIRECT(ADDRESS($C281,44))=0,INDIRECT(ADDRESS($C281,38))="UL",ISERROR(SEARCH("Rear",INDIRECT(ADDRESS($C281,33)))),ISERROR(SEARCH("Side",INDIRECT(ADDRESS($C281,33))))),INDIRECT(ADDRESS($C281,COLUMN())),0),0),IF($D281&gt;0,IF(AND(INDIRECT(ADDRESS($D281,44))=0,INDIRECT(ADDRESS($D281,38))="UL",ISERROR(SEARCH("Rear",INDIRECT(ADDRESS($D281,33)))),ISERROR(SEARCH("Side",INDIRECT(ADDRESS($D281,33))))),INDIRECT(ADDRESS($D281,COLUMN())),0),0),IF($E281&gt;0,IF(AND(INDIRECT(ADDRESS($E281,44))=0,INDIRECT(ADDRESS($E281,38))="UL",ISERROR(SEARCH("Rear",INDIRECT(ADDRESS($E281,33)))),ISERROR(SEARCH("Side",INDIRECT(ADDRESS($E281,33))))),INDIRECT(ADDRESS($E281,COLUMN())),0),0),IF($F281&gt;0,IF(AND(INDIRECT(ADDRESS($F281,44))=0,INDIRECT(ADDRESS($F281,38))="UL",ISERROR(SEARCH("Rear",INDIRECT(ADDRESS($F281,33)))),ISERROR(SEARCH("Side",INDIRECT(ADDRESS($F281,33))))),INDIRECT(ADDRESS($F281,COLUMN())),0),0),IF($G281&gt;0,IF(AND(INDIRECT(ADDRESS($G281,44))=0,INDIRECT(ADDRESS($G281,38))="UL",ISERROR(SEARCH("Rear",INDIRECT(ADDRESS($G281,33)))),ISERROR(SEARCH("Side",INDIRECT(ADDRESS($G281,33))))),INDIRECT(ADDRESS($G281,COLUMN())),0),0),IF($H281&gt;0,IF(AND(INDIRECT(ADDRESS($H281,44))=0,INDIRECT(ADDRESS($H281,38))="UL",ISERROR(SEARCH("Rear",INDIRECT(ADDRESS($H281,33)))),ISERROR(SEARCH("Side",INDIRECT(ADDRESS($H281,33))))),INDIRECT(ADDRESS($H281,COLUMN())),0),0),IF($I281&gt;0,IF(AND(INDIRECT(ADDRESS($I281,44))=0,INDIRECT(ADDRESS($I281,38))="UL",ISERROR(SEARCH("Rear",INDIRECT(ADDRESS($I281,33)))),ISERROR(SEARCH("Side",INDIRECT(ADDRESS($I281,33))))),INDIRECT(ADDRESS($I281,COLUMN())),0),0),IF($J281&gt;0,IF(AND(INDIRECT(ADDRESS($J281,44))=0,INDIRECT(ADDRESS($J281,38))="UL",ISERROR(SEARCH("Rear",INDIRECT(ADDRESS($J281,33)))),ISERROR(SEARCH("Side",INDIRECT(ADDRESS($J281,33))))),INDIRECT(ADDRESS($J281,COLUMN())),0),0),IF($K281&gt;0,IF(AND(INDIRECT(ADDRESS($K281,44))=0,INDIRECT(ADDRESS($K281,38))="UL",ISERROR(SEARCH("Rear",INDIRECT(ADDRESS($K281,33)))),ISERROR(SEARCH("Side",INDIRECT(ADDRESS($K281,33))))),INDIRECT(ADDRESS($K281,COLUMN())),0),0),IF($L281&gt;0,IF(AND(INDIRECT(ADDRESS($L281,44))=0,INDIRECT(ADDRESS($L281,38))="UL",ISERROR(SEARCH("Rear",INDIRECT(ADDRESS($L281,33)))),ISERROR(SEARCH("Side",INDIRECT(ADDRESS($L281,33))))),INDIRECT(ADDRESS($L281,COLUMN())),0),0),IF($M281&gt;0,IF(AND(INDIRECT(ADDRESS($M281,44))=0,INDIRECT(ADDRESS($M281,38))="UL",ISERROR(SEARCH("Rear",INDIRECT(ADDRESS($M281,33)))),ISERROR(SEARCH("Side",INDIRECT(ADDRESS($M281,33))))),INDIRECT(ADDRESS($M281,COLUMN())),0),0))</f>
        <v>0.88888888888888884</v>
      </c>
      <c r="AX281" s="57" cm="1">
        <f t="array" aca="1" ref="AX281" ca="1">SUM(IF($C281&gt;0,IF(AND(INDIRECT(ADDRESS($C281,44))=0,INDIRECT(ADDRESS($C281,38))="UL",ISERROR(SEARCH("Rear",INDIRECT(ADDRESS($C281,33)))),ISERROR(SEARCH("Side",INDIRECT(ADDRESS($C281,33))))),INDIRECT(ADDRESS($C281,COLUMN())),0),0),IF($D281&gt;0,IF(AND(INDIRECT(ADDRESS($D281,44))=0,INDIRECT(ADDRESS($D281,38))="UL",ISERROR(SEARCH("Rear",INDIRECT(ADDRESS($D281,33)))),ISERROR(SEARCH("Side",INDIRECT(ADDRESS($D281,33))))),INDIRECT(ADDRESS($D281,COLUMN())),0),0),IF($E281&gt;0,IF(AND(INDIRECT(ADDRESS($E281,44))=0,INDIRECT(ADDRESS($E281,38))="UL",ISERROR(SEARCH("Rear",INDIRECT(ADDRESS($E281,33)))),ISERROR(SEARCH("Side",INDIRECT(ADDRESS($E281,33))))),INDIRECT(ADDRESS($E281,COLUMN())),0),0),IF($F281&gt;0,IF(AND(INDIRECT(ADDRESS($F281,44))=0,INDIRECT(ADDRESS($F281,38))="UL",ISERROR(SEARCH("Rear",INDIRECT(ADDRESS($F281,33)))),ISERROR(SEARCH("Side",INDIRECT(ADDRESS($F281,33))))),INDIRECT(ADDRESS($F281,COLUMN())),0),0),IF($G281&gt;0,IF(AND(INDIRECT(ADDRESS($G281,44))=0,INDIRECT(ADDRESS($G281,38))="UL",ISERROR(SEARCH("Rear",INDIRECT(ADDRESS($G281,33)))),ISERROR(SEARCH("Side",INDIRECT(ADDRESS($G281,33))))),INDIRECT(ADDRESS($G281,COLUMN())),0),0),IF($H281&gt;0,IF(AND(INDIRECT(ADDRESS($H281,44))=0,INDIRECT(ADDRESS($H281,38))="UL",ISERROR(SEARCH("Rear",INDIRECT(ADDRESS($H281,33)))),ISERROR(SEARCH("Side",INDIRECT(ADDRESS($H281,33))))),INDIRECT(ADDRESS($H281,COLUMN())),0),0),IF($I281&gt;0,IF(AND(INDIRECT(ADDRESS($I281,44))=0,INDIRECT(ADDRESS($I281,38))="UL",ISERROR(SEARCH("Rear",INDIRECT(ADDRESS($I281,33)))),ISERROR(SEARCH("Side",INDIRECT(ADDRESS($I281,33))))),INDIRECT(ADDRESS($I281,COLUMN())),0),0),IF($J281&gt;0,IF(AND(INDIRECT(ADDRESS($J281,44))=0,INDIRECT(ADDRESS($J281,38))="UL",ISERROR(SEARCH("Rear",INDIRECT(ADDRESS($J281,33)))),ISERROR(SEARCH("Side",INDIRECT(ADDRESS($J281,33))))),INDIRECT(ADDRESS($J281,COLUMN())),0),0),IF($K281&gt;0,IF(AND(INDIRECT(ADDRESS($K281,44))=0,INDIRECT(ADDRESS($K281,38))="UL",ISERROR(SEARCH("Rear",INDIRECT(ADDRESS($K281,33)))),ISERROR(SEARCH("Side",INDIRECT(ADDRESS($K281,33))))),INDIRECT(ADDRESS($K281,COLUMN())),0),0),IF($L281&gt;0,IF(AND(INDIRECT(ADDRESS($L281,44))=0,INDIRECT(ADDRESS($L281,38))="UL",ISERROR(SEARCH("Rear",INDIRECT(ADDRESS($L281,33)))),ISERROR(SEARCH("Side",INDIRECT(ADDRESS($L281,33))))),INDIRECT(ADDRESS($L281,COLUMN())),0),0),IF($M281&gt;0,IF(AND(INDIRECT(ADDRESS($M281,44))=0,INDIRECT(ADDRESS($M281,38))="UL",ISERROR(SEARCH("Rear",INDIRECT(ADDRESS($M281,33)))),ISERROR(SEARCH("Side",INDIRECT(ADDRESS($M281,33))))),INDIRECT(ADDRESS($M281,COLUMN())),0),0))</f>
        <v>0.33333333333333331</v>
      </c>
      <c r="AY281" s="58">
        <f t="shared" ca="1" si="193"/>
        <v>0.88888888888888884</v>
      </c>
      <c r="AZ281" s="58">
        <f t="shared" ca="1" si="194"/>
        <v>0.51851851851851849</v>
      </c>
      <c r="BA281" s="58" cm="1">
        <f t="array" aca="1" ref="BA281" ca="1">SUM(IF($C281&gt;0,IF(AND(INDIRECT(ADDRESS($C281,44))=0,INDIRECT(ADDRESS($C281,38))="UL"),INDIRECT(ADDRESS($C281,COLUMN())),0),0),IF($D281&gt;0,IF(AND(INDIRECT(ADDRESS($D281,44))=0,INDIRECT(ADDRESS($D281,38))="UL"),INDIRECT(ADDRESS($D281,COLUMN())),0),0),IF($E281&gt;0,IF(AND(INDIRECT(ADDRESS($E281,44))=0,INDIRECT(ADDRESS($E281,38))="UL"),INDIRECT(ADDRESS($E281,COLUMN())),0),0),IF($F281&gt;0,IF(AND(INDIRECT(ADDRESS($F281,44))=0,INDIRECT(ADDRESS($F281,38))="UL"),INDIRECT(ADDRESS($F281,COLUMN())),0),0),IF($G281&gt;0,IF(AND(INDIRECT(ADDRESS($G281,44))=0,INDIRECT(ADDRESS($G281,38))="UL"),INDIRECT(ADDRESS($G281,COLUMN())),0),0),IF($H281&gt;0,IF(AND(INDIRECT(ADDRESS($H281,44))=0,INDIRECT(ADDRESS($H281,38))="UL"),INDIRECT(ADDRESS($H281,COLUMN())),0),0),IF($I281&gt;0,IF(AND(INDIRECT(ADDRESS($I281,44))=0,INDIRECT(ADDRESS($I281,38))="UL"),INDIRECT(ADDRESS($I281,COLUMN())),0),0),IF($J281&gt;0,IF(AND(INDIRECT(ADDRESS($J281,44))=0,INDIRECT(ADDRESS($J281,38))="UL"),INDIRECT(ADDRESS($J281,COLUMN())),0),0),IF($K281&gt;0,IF(AND(INDIRECT(ADDRESS($K281,44))=0,INDIRECT(ADDRESS($K281,38))="UL"),INDIRECT(ADDRESS($K281,COLUMN())),0),0),IF($L281&gt;0,IF(AND(INDIRECT(ADDRESS($L281,44))=0,INDIRECT(ADDRESS($L281,38))="UL"),INDIRECT(ADDRESS($L281,COLUMN())),0),0),IF($M281&gt;0,IF(AND(INDIRECT(ADDRESS($M281,44))=0,INDIRECT(ADDRESS($M281,38))="UL"),INDIRECT(ADDRESS($M281,COLUMN())),0),0))</f>
        <v>0.45305114638447969</v>
      </c>
      <c r="BB281" s="58" cm="1">
        <f t="array" aca="1" ref="BB281" ca="1">SUM(IF($C281&gt;0,IF(AND(INDIRECT(ADDRESS($C281,44))=0,INDIRECT(ADDRESS($C281,38))="UL"),INDIRECT(ADDRESS($C281,COLUMN())),0),0),IF($D281&gt;0,IF(AND(INDIRECT(ADDRESS($D281,44))=0,INDIRECT(ADDRESS($D281,38))="UL"),INDIRECT(ADDRESS($D281,COLUMN())),0),0),IF($E281&gt;0,IF(AND(INDIRECT(ADDRESS($E281,44))=0,INDIRECT(ADDRESS($E281,38))="UL"),INDIRECT(ADDRESS($E281,COLUMN())),0),0),IF($F281&gt;0,IF(AND(INDIRECT(ADDRESS($F281,44))=0,INDIRECT(ADDRESS($F281,38))="UL"),INDIRECT(ADDRESS($F281,COLUMN())),0),0),IF($G281&gt;0,IF(AND(INDIRECT(ADDRESS($G281,44))=0,INDIRECT(ADDRESS($G281,38))="UL"),INDIRECT(ADDRESS($G281,COLUMN())),0),0),IF($H281&gt;0,IF(AND(INDIRECT(ADDRESS($H281,44))=0,INDIRECT(ADDRESS($H281,38))="UL"),INDIRECT(ADDRESS($H281,COLUMN())),0),0),IF($I281&gt;0,IF(AND(INDIRECT(ADDRESS($I281,44))=0,INDIRECT(ADDRESS($I281,38))="UL"),INDIRECT(ADDRESS($I281,COLUMN())),0),0),IF($J281&gt;0,IF(AND(INDIRECT(ADDRESS($J281,44))=0,INDIRECT(ADDRESS($J281,38))="UL"),INDIRECT(ADDRESS($J281,COLUMN())),0),0),IF($K281&gt;0,IF(AND(INDIRECT(ADDRESS($K281,44))=0,INDIRECT(ADDRESS($K281,38))="UL"),INDIRECT(ADDRESS($K281,COLUMN())),0),0),IF($L281&gt;0,IF(AND(INDIRECT(ADDRESS($L281,44))=0,INDIRECT(ADDRESS($L281,38))="UL"),INDIRECT(ADDRESS($L281,COLUMN())),0),0),IF($M281&gt;0,IF(AND(INDIRECT(ADDRESS($M281,44))=0,INDIRECT(ADDRESS($M281,38))="UL"),INDIRECT(ADDRESS($M281,COLUMN())),0),0))</f>
        <v>0.30814814814814806</v>
      </c>
      <c r="BC281" s="58" cm="1">
        <f t="array" aca="1" ref="BC281" ca="1">SUM(IF($C281&gt;0,IF(AND(INDIRECT(ADDRESS($C281,44))=0,INDIRECT(ADDRESS($C281,38))="UL"),INDIRECT(ADDRESS($C281,COLUMN())),0),0),IF($D281&gt;0,IF(AND(INDIRECT(ADDRESS($D281,44))=0,INDIRECT(ADDRESS($D281,38))="UL"),INDIRECT(ADDRESS($D281,COLUMN())),0),0),IF($E281&gt;0,IF(AND(INDIRECT(ADDRESS($E281,44))=0,INDIRECT(ADDRESS($E281,38))="UL"),INDIRECT(ADDRESS($E281,COLUMN())),0),0),IF($F281&gt;0,IF(AND(INDIRECT(ADDRESS($F281,44))=0,INDIRECT(ADDRESS($F281,38))="UL"),INDIRECT(ADDRESS($F281,COLUMN())),0),0),IF($G281&gt;0,IF(AND(INDIRECT(ADDRESS($G281,44))=0,INDIRECT(ADDRESS($G281,38))="UL"),INDIRECT(ADDRESS($G281,COLUMN())),0),0),IF($H281&gt;0,IF(AND(INDIRECT(ADDRESS($H281,44))=0,INDIRECT(ADDRESS($H281,38))="UL"),INDIRECT(ADDRESS($H281,COLUMN())),0),0),IF($I281&gt;0,IF(AND(INDIRECT(ADDRESS($I281,44))=0,INDIRECT(ADDRESS($I281,38))="UL"),INDIRECT(ADDRESS($I281,COLUMN())),0),0),IF($J281&gt;0,IF(AND(INDIRECT(ADDRESS($J281,44))=0,INDIRECT(ADDRESS($J281,38))="UL"),INDIRECT(ADDRESS($J281,COLUMN())),0),0),IF($K281&gt;0,IF(AND(INDIRECT(ADDRESS($K281,44))=0,INDIRECT(ADDRESS($K281,38))="UL"),INDIRECT(ADDRESS($K281,COLUMN())),0),0),IF($L281&gt;0,IF(AND(INDIRECT(ADDRESS($L281,44))=0,INDIRECT(ADDRESS($L281,38))="UL"),INDIRECT(ADDRESS($L281,COLUMN())),0),0),IF($M281&gt;0,IF(AND(INDIRECT(ADDRESS($M281,44))=0,INDIRECT(ADDRESS($M281,38))="UL"),INDIRECT(ADDRESS($M281,COLUMN())),0),0))</f>
        <v>0.25375661375661374</v>
      </c>
      <c r="BD281" s="58" cm="1">
        <f t="array" aca="1" ref="BD281" ca="1">SUM(IF($C281&gt;0,IF(AND(INDIRECT(ADDRESS($C281,44))=0,INDIRECT(ADDRESS($C281,38))="UL"),INDIRECT(ADDRESS($C281,COLUMN())),0),0),IF($D281&gt;0,IF(AND(INDIRECT(ADDRESS($D281,44))=0,INDIRECT(ADDRESS($D281,38))="UL"),INDIRECT(ADDRESS($D281,COLUMN())),0),0),IF($E281&gt;0,IF(AND(INDIRECT(ADDRESS($E281,44))=0,INDIRECT(ADDRESS($E281,38))="UL"),INDIRECT(ADDRESS($E281,COLUMN())),0),0),IF($F281&gt;0,IF(AND(INDIRECT(ADDRESS($F281,44))=0,INDIRECT(ADDRESS($F281,38))="UL"),INDIRECT(ADDRESS($F281,COLUMN())),0),0),IF($G281&gt;0,IF(AND(INDIRECT(ADDRESS($G281,44))=0,INDIRECT(ADDRESS($G281,38))="UL"),INDIRECT(ADDRESS($G281,COLUMN())),0),0),IF($H281&gt;0,IF(AND(INDIRECT(ADDRESS($H281,44))=0,INDIRECT(ADDRESS($H281,38))="UL"),INDIRECT(ADDRESS($H281,COLUMN())),0),0),IF($I281&gt;0,IF(AND(INDIRECT(ADDRESS($I281,44))=0,INDIRECT(ADDRESS($I281,38))="UL"),INDIRECT(ADDRESS($I281,COLUMN())),0),0),IF($J281&gt;0,IF(AND(INDIRECT(ADDRESS($J281,44))=0,INDIRECT(ADDRESS($J281,38))="UL"),INDIRECT(ADDRESS($J281,COLUMN())),0),0),IF($K281&gt;0,IF(AND(INDIRECT(ADDRESS($K281,44))=0,INDIRECT(ADDRESS($K281,38))="UL"),INDIRECT(ADDRESS($K281,COLUMN())),0),0),IF($L281&gt;0,IF(AND(INDIRECT(ADDRESS($L281,44))=0,INDIRECT(ADDRESS($L281,38))="UL"),INDIRECT(ADDRESS($L281,COLUMN())),0),0),IF($M281&gt;0,IF(AND(INDIRECT(ADDRESS($M281,44))=0,INDIRECT(ADDRESS($M281,38))="UL"),INDIRECT(ADDRESS($M281,COLUMN())),0),0))</f>
        <v>0.40839506172839501</v>
      </c>
      <c r="BE281" s="57">
        <f t="shared" ca="1" si="195"/>
        <v>0.30814814814814806</v>
      </c>
      <c r="BF281" s="57" cm="1">
        <f t="array" aca="1" ref="BF281" ca="1">SUM(IF($C281&gt;0,IF(INDIRECT(ADDRESS($C281,45))=1,INDIRECT(ADDRESS($C281,52))*INDIRECT(ADDRESS($C281,42))/5,0),0), IF($D281&gt;0,IF(INDIRECT(ADDRESS($D281,45))=1,INDIRECT(ADDRESS($D281,52))*INDIRECT(ADDRESS($D281,42))/5,0),0), IF($E281&gt;0,IF(INDIRECT(ADDRESS($E281,45))=1,INDIRECT(ADDRESS($E281,52))*INDIRECT(ADDRESS($E281,42))/5,0),0), IF($F281&gt;0,IF(INDIRECT(ADDRESS($F281,45))=1,INDIRECT(ADDRESS($F281,52))*INDIRECT(ADDRESS($F281,42))/5,0),0), IF($G281&gt;0,IF(INDIRECT(ADDRESS($G281,45))=1,INDIRECT(ADDRESS($G281,52))*INDIRECT(ADDRESS($G281,42))/5,0),0), IF($H281&gt;0,IF(INDIRECT(ADDRESS($H281,45))=1,INDIRECT(ADDRESS($H281,52))*INDIRECT(ADDRESS($H281,42))/5,0),0)
)*$BF$296/100</f>
        <v>9.2592592592592605E-3</v>
      </c>
      <c r="BG281" s="19">
        <v>1</v>
      </c>
      <c r="BH281" s="57" cm="1">
        <f t="array" aca="1" ref="BH281" ca="1">SUM(IF($C281&gt;0,IF(AND(INDIRECT(ADDRESS($C281,44))=0,INDIRECT(ADDRESS($C281,38))&lt;&gt;"UL"),INDIRECT(ADDRESS($C281,COLUMN()-12)),0),0), IF($D281&gt;0,IF(AND(INDIRECT(ADDRESS($D281,44))=0,INDIRECT(ADDRESS($D281,38))&lt;&gt;"UL"),INDIRECT(ADDRESS($D281,COLUMN()-12)),0),0), IF($E281&gt;0,IF(AND(INDIRECT(ADDRESS($E281,44))=0,INDIRECT(ADDRESS($E281,38))&lt;&gt;"UL"),INDIRECT(ADDRESS($E281,COLUMN()-12)),0),0), IF($F281&gt;0,IF(AND(INDIRECT(ADDRESS($F281,44))=0,INDIRECT(ADDRESS($F281,38))&lt;&gt;"UL"),INDIRECT(ADDRESS($F281,COLUMN()-12)),0),0), IF($G281&gt;0,IF(AND(INDIRECT(ADDRESS($G281,44))=0,INDIRECT(ADDRESS($G281,38))&lt;&gt;"UL"),INDIRECT(ADDRESS($G281,COLUMN()-12)),0),0), IF($H281&gt;0,IF(AND(INDIRECT(ADDRESS($H281,44))=0,INDIRECT(ADDRESS($H281,38))&lt;&gt;"UL"),INDIRECT(ADDRESS($H281,COLUMN()-12)),0),0), IF($I281&gt;0,IF(AND(INDIRECT(ADDRESS($I281,44))=0,INDIRECT(ADDRESS($I281,38))&lt;&gt;"UL"),INDIRECT(ADDRESS($I281,COLUMN()-12)),0),0), IF($J281&gt;0,IF(AND(INDIRECT(ADDRESS($J281,44))=0,INDIRECT(ADDRESS($J281,38))&lt;&gt;"UL"),INDIRECT(ADDRESS($J281,COLUMN()-12)),0),0), IF($K281&gt;0,IF(AND(INDIRECT(ADDRESS($K281,44))=0,INDIRECT(ADDRESS($K281,38))&lt;&gt;"UL"),INDIRECT(ADDRESS($K281,COLUMN()-12)),0),0), IF($L281&gt;0,IF(AND(INDIRECT(ADDRESS($L281,44))=0,INDIRECT(ADDRESS($L281,38))&lt;&gt;"UL"),INDIRECT(ADDRESS($L281,COLUMN()-12)),0),0), IF($M281&gt;0,IF(AND(INDIRECT(ADDRESS($M281,44))=0,INDIRECT(ADDRESS($M281,38))&lt;&gt;"UL"),INDIRECT(ADDRESS($M281,COLUMN()-12)),0),0))</f>
        <v>1.3333333333333333</v>
      </c>
      <c r="BI281" s="57" cm="1">
        <f t="array" aca="1" ref="BI281" ca="1">SUM(IF($C281&gt;0,IF(AND(INDIRECT(ADDRESS($C281,44))=0,INDIRECT(ADDRESS($C281,38))&lt;&gt;"UL"),INDIRECT(ADDRESS($C281,COLUMN()-12)),0),0), IF($D281&gt;0,IF(AND(INDIRECT(ADDRESS($D281,44))=0,INDIRECT(ADDRESS($D281,38))&lt;&gt;"UL"),INDIRECT(ADDRESS($D281,COLUMN()-12)),0),0), IF($E281&gt;0,IF(AND(INDIRECT(ADDRESS($E281,44))=0,INDIRECT(ADDRESS($E281,38))&lt;&gt;"UL"),INDIRECT(ADDRESS($E281,COLUMN()-12)),0),0), IF($F281&gt;0,IF(AND(INDIRECT(ADDRESS($F281,44))=0,INDIRECT(ADDRESS($F281,38))&lt;&gt;"UL"),INDIRECT(ADDRESS($F281,COLUMN()-12)),0),0), IF($G281&gt;0,IF(AND(INDIRECT(ADDRESS($G281,44))=0,INDIRECT(ADDRESS($G281,38))&lt;&gt;"UL"),INDIRECT(ADDRESS($G281,COLUMN()-12)),0),0), IF($H281&gt;0,IF(AND(INDIRECT(ADDRESS($H281,44))=0,INDIRECT(ADDRESS($H281,38))&lt;&gt;"UL"),INDIRECT(ADDRESS($H281,COLUMN()-12)),0),0), IF($I281&gt;0,IF(AND(INDIRECT(ADDRESS($I281,44))=0,INDIRECT(ADDRESS($I281,38))&lt;&gt;"UL"),INDIRECT(ADDRESS($I281,COLUMN()-12)),0),0), IF($J281&gt;0,IF(AND(INDIRECT(ADDRESS($J281,44))=0,INDIRECT(ADDRESS($J281,38))&lt;&gt;"UL"),INDIRECT(ADDRESS($J281,COLUMN()-12)),0),0), IF($K281&gt;0,IF(AND(INDIRECT(ADDRESS($K281,44))=0,INDIRECT(ADDRESS($K281,38))&lt;&gt;"UL"),INDIRECT(ADDRESS($K281,COLUMN()-12)),0),0), IF($L281&gt;0,IF(AND(INDIRECT(ADDRESS($L281,44))=0,INDIRECT(ADDRESS($L281,38))&lt;&gt;"UL"),INDIRECT(ADDRESS($L281,COLUMN()-12)),0),0), IF($M281&gt;0,IF(AND(INDIRECT(ADDRESS($M281,44))=0,INDIRECT(ADDRESS($M281,38))&lt;&gt;"UL"),INDIRECT(ADDRESS($M281,COLUMN()-12)),0),0))</f>
        <v>0.88888888888888884</v>
      </c>
      <c r="BJ281" s="57" cm="1">
        <f t="array" aca="1" ref="BJ281" ca="1">SUM(IF($C281&gt;0,IF(AND(INDIRECT(ADDRESS($C281,44))=0,INDIRECT(ADDRESS($C281,38))&lt;&gt;"UL"),INDIRECT(ADDRESS($C281,COLUMN()-12)),0),0), IF($D281&gt;0,IF(AND(INDIRECT(ADDRESS($D281,44))=0,INDIRECT(ADDRESS($D281,38))&lt;&gt;"UL"),INDIRECT(ADDRESS($D281,COLUMN()-12)),0),0), IF($E281&gt;0,IF(AND(INDIRECT(ADDRESS($E281,44))=0,INDIRECT(ADDRESS($E281,38))&lt;&gt;"UL"),INDIRECT(ADDRESS($E281,COLUMN()-12)),0),0), IF($F281&gt;0,IF(AND(INDIRECT(ADDRESS($F281,44))=0,INDIRECT(ADDRESS($F281,38))&lt;&gt;"UL"),INDIRECT(ADDRESS($F281,COLUMN()-12)),0),0), IF($G281&gt;0,IF(AND(INDIRECT(ADDRESS($G281,44))=0,INDIRECT(ADDRESS($G281,38))&lt;&gt;"UL"),INDIRECT(ADDRESS($G281,COLUMN()-12)),0),0), IF($H281&gt;0,IF(AND(INDIRECT(ADDRESS($H281,44))=0,INDIRECT(ADDRESS($H281,38))&lt;&gt;"UL"),INDIRECT(ADDRESS($H281,COLUMN()-12)),0),0), IF($I281&gt;0,IF(AND(INDIRECT(ADDRESS($I281,44))=0,INDIRECT(ADDRESS($I281,38))&lt;&gt;"UL"),INDIRECT(ADDRESS($I281,COLUMN()-12)),0),0), IF($J281&gt;0,IF(AND(INDIRECT(ADDRESS($J281,44))=0,INDIRECT(ADDRESS($J281,38))&lt;&gt;"UL"),INDIRECT(ADDRESS($J281,COLUMN()-12)),0),0), IF($K281&gt;0,IF(AND(INDIRECT(ADDRESS($K281,44))=0,INDIRECT(ADDRESS($K281,38))&lt;&gt;"UL"),INDIRECT(ADDRESS($K281,COLUMN()-12)),0),0), IF($L281&gt;0,IF(AND(INDIRECT(ADDRESS($L281,44))=0,INDIRECT(ADDRESS($L281,38))&lt;&gt;"UL"),INDIRECT(ADDRESS($L281,COLUMN()-12)),0),0), IF($M281&gt;0,IF(AND(INDIRECT(ADDRESS($M281,44))=0,INDIRECT(ADDRESS($M281,38))&lt;&gt;"UL"),INDIRECT(ADDRESS($M281,COLUMN()-12)),0),0))</f>
        <v>0.44444444444444442</v>
      </c>
      <c r="BK281" s="57">
        <f t="shared" ca="1" si="213"/>
        <v>0.88888888888888884</v>
      </c>
      <c r="BL281" s="58">
        <f t="shared" ca="1" si="212"/>
        <v>0.88888888888888895</v>
      </c>
      <c r="BM281" s="57" cm="1">
        <f t="array" aca="1" ref="BM281" ca="1">SUM(IF($C281&gt;0,IF(AND(INDIRECT(ADDRESS($C281,44))=0,INDIRECT(ADDRESS($C281,38))&lt;&gt;"UL"),INDIRECT(ADDRESS($C281,COLUMN()-12)),0),0), IF($D281&gt;0,IF(AND(INDIRECT(ADDRESS($D281,44))=0,INDIRECT(ADDRESS($D281,38))&lt;&gt;"UL"),INDIRECT(ADDRESS($D281,COLUMN()-12)),0),0), IF($E281&gt;0,IF(AND(INDIRECT(ADDRESS($E281,44))=0,INDIRECT(ADDRESS($E281,38))&lt;&gt;"UL"),INDIRECT(ADDRESS($E281,COLUMN()-12)),0),0), IF($F281&gt;0,IF(AND(INDIRECT(ADDRESS($F281,44))=0,INDIRECT(ADDRESS($F281,38))&lt;&gt;"UL"),INDIRECT(ADDRESS($F281,COLUMN()-12)),0),0), IF($G281&gt;0,IF(AND(INDIRECT(ADDRESS($G281,44))=0,INDIRECT(ADDRESS($G281,38))&lt;&gt;"UL"),INDIRECT(ADDRESS($G281,COLUMN()-12)),0),0), IF($H281&gt;0,IF(AND(INDIRECT(ADDRESS($H281,44))=0,INDIRECT(ADDRESS($H281,38))&lt;&gt;"UL"),INDIRECT(ADDRESS($H281,COLUMN()-12)),0),0), IF($I281&gt;0,IF(AND(INDIRECT(ADDRESS($I281,44))=0,INDIRECT(ADDRESS($I281,38))&lt;&gt;"UL"),INDIRECT(ADDRESS($I281,COLUMN()-12)),0),0), IF($J281&gt;0,IF(AND(INDIRECT(ADDRESS($J281,44))=0,INDIRECT(ADDRESS($J281,38))&lt;&gt;"UL"),INDIRECT(ADDRESS($J281,COLUMN()-12)),0),0), IF($K281&gt;0,IF(AND(INDIRECT(ADDRESS($K281,44))=0,INDIRECT(ADDRESS($K281,38))&lt;&gt;"UL"),INDIRECT(ADDRESS($K281,COLUMN()-11)),0),0), IF($L281&gt;0,IF(AND(INDIRECT(ADDRESS($L281,44))=0,INDIRECT(ADDRESS($L281,38))&lt;&gt;"UL"),INDIRECT(ADDRESS($L281,COLUMN()-11)),0),0), IF($M281&gt;0,IF(AND(INDIRECT(ADDRESS($M281,44))=0,INDIRECT(ADDRESS($M281,38))&lt;&gt;"UL"),INDIRECT(ADDRESS($M281,COLUMN()-11)),0),0))</f>
        <v>0.29629629629629634</v>
      </c>
      <c r="BN281" s="57" cm="1">
        <f t="array" aca="1" ref="BN281" ca="1">SUM(IF($C281&gt;0,IF(AND(INDIRECT(ADDRESS($C281,44))=0,INDIRECT(ADDRESS($C281,38))&lt;&gt;"UL"),INDIRECT(ADDRESS($C281,COLUMN()-12)),0),0), IF($D281&gt;0,IF(AND(INDIRECT(ADDRESS($D281,44))=0,INDIRECT(ADDRESS($D281,38))&lt;&gt;"UL"),INDIRECT(ADDRESS($D281,COLUMN()-12)),0),0), IF($E281&gt;0,IF(AND(INDIRECT(ADDRESS($E281,44))=0,INDIRECT(ADDRESS($E281,38))&lt;&gt;"UL"),INDIRECT(ADDRESS($E281,COLUMN()-12)),0),0), IF($F281&gt;0,IF(AND(INDIRECT(ADDRESS($F281,44))=0,INDIRECT(ADDRESS($F281,38))&lt;&gt;"UL"),INDIRECT(ADDRESS($F281,COLUMN()-12)),0),0), IF($G281&gt;0,IF(AND(INDIRECT(ADDRESS($G281,44))=0,INDIRECT(ADDRESS($G281,38))&lt;&gt;"UL"),INDIRECT(ADDRESS($G281,COLUMN()-12)),0),0), IF($H281&gt;0,IF(AND(INDIRECT(ADDRESS($H281,44))=0,INDIRECT(ADDRESS($H281,38))&lt;&gt;"UL"),INDIRECT(ADDRESS($H281,COLUMN()-12)),0),0), IF($I281&gt;0,IF(AND(INDIRECT(ADDRESS($I281,44))=0,INDIRECT(ADDRESS($I281,38))&lt;&gt;"UL"),INDIRECT(ADDRESS($I281,COLUMN()-12)),0),0), IF($J281&gt;0,IF(AND(INDIRECT(ADDRESS($J281,44))=0,INDIRECT(ADDRESS($J281,38))&lt;&gt;"UL"),INDIRECT(ADDRESS($J281,COLUMN()-12)),0),0), IF($K281&gt;0,IF(AND(INDIRECT(ADDRESS($K281,44))=0,INDIRECT(ADDRESS($K281,38))&lt;&gt;"UL"),INDIRECT(ADDRESS($K281,COLUMN()-11)),0),0), IF($L281&gt;0,IF(AND(INDIRECT(ADDRESS($L281,44))=0,INDIRECT(ADDRESS($L281,38))&lt;&gt;"UL"),INDIRECT(ADDRESS($L281,COLUMN()-11)),0),0), IF($M281&gt;0,IF(AND(INDIRECT(ADDRESS($M281,44))=0,INDIRECT(ADDRESS($M281,38))&lt;&gt;"UL"),INDIRECT(ADDRESS($M281,COLUMN()-11)),0),0))</f>
        <v>0.4148148148148148</v>
      </c>
      <c r="BO281" s="57" cm="1">
        <f t="array" aca="1" ref="BO281" ca="1">SUM(IF($C281&gt;0,IF(AND(INDIRECT(ADDRESS($C281,44))=0,INDIRECT(ADDRESS($C281,38))&lt;&gt;"UL"),INDIRECT(ADDRESS($C281,COLUMN()-12)),0),0), IF($D281&gt;0,IF(AND(INDIRECT(ADDRESS($D281,44))=0,INDIRECT(ADDRESS($D281,38))&lt;&gt;"UL"),INDIRECT(ADDRESS($D281,COLUMN()-12)),0),0), IF($E281&gt;0,IF(AND(INDIRECT(ADDRESS($E281,44))=0,INDIRECT(ADDRESS($E281,38))&lt;&gt;"UL"),INDIRECT(ADDRESS($E281,COLUMN()-12)),0),0), IF($F281&gt;0,IF(AND(INDIRECT(ADDRESS($F281,44))=0,INDIRECT(ADDRESS($F281,38))&lt;&gt;"UL"),INDIRECT(ADDRESS($F281,COLUMN()-12)),0),0), IF($G281&gt;0,IF(AND(INDIRECT(ADDRESS($G281,44))=0,INDIRECT(ADDRESS($G281,38))&lt;&gt;"UL"),INDIRECT(ADDRESS($G281,COLUMN()-12)),0),0), IF($H281&gt;0,IF(AND(INDIRECT(ADDRESS($H281,44))=0,INDIRECT(ADDRESS($H281,38))&lt;&gt;"UL"),INDIRECT(ADDRESS($H281,COLUMN()-12)),0),0), IF($I281&gt;0,IF(AND(INDIRECT(ADDRESS($I281,44))=0,INDIRECT(ADDRESS($I281,38))&lt;&gt;"UL"),INDIRECT(ADDRESS($I281,COLUMN()-12)),0),0), IF($J281&gt;0,IF(AND(INDIRECT(ADDRESS($J281,44))=0,INDIRECT(ADDRESS($J281,38))&lt;&gt;"UL"),INDIRECT(ADDRESS($J281,COLUMN()-12)),0),0), IF($K281&gt;0,IF(AND(INDIRECT(ADDRESS($K281,44))=0,INDIRECT(ADDRESS($K281,38))&lt;&gt;"UL"),INDIRECT(ADDRESS($K281,COLUMN()-11)),0),0), IF($L281&gt;0,IF(AND(INDIRECT(ADDRESS($L281,44))=0,INDIRECT(ADDRESS($L281,38))&lt;&gt;"UL"),INDIRECT(ADDRESS($L281,COLUMN()-11)),0),0), IF($M281&gt;0,IF(AND(INDIRECT(ADDRESS($M281,44))=0,INDIRECT(ADDRESS($M281,38))&lt;&gt;"UL"),INDIRECT(ADDRESS($M281,COLUMN()-11)),0),0))</f>
        <v>0.29629629629629634</v>
      </c>
      <c r="BP281" s="57" cm="1">
        <f t="array" aca="1" ref="BP281" ca="1">SUM(IF($C281&gt;0,IF(AND(INDIRECT(ADDRESS($C281,44))=0,INDIRECT(ADDRESS($C281,38))&lt;&gt;"UL"),INDIRECT(ADDRESS($C281,COLUMN()-12)),0),0), IF($D281&gt;0,IF(AND(INDIRECT(ADDRESS($D281,44))=0,INDIRECT(ADDRESS($D281,38))&lt;&gt;"UL"),INDIRECT(ADDRESS($D281,COLUMN()-12)),0),0), IF($E281&gt;0,IF(AND(INDIRECT(ADDRESS($E281,44))=0,INDIRECT(ADDRESS($E281,38))&lt;&gt;"UL"),INDIRECT(ADDRESS($E281,COLUMN()-12)),0),0), IF($F281&gt;0,IF(AND(INDIRECT(ADDRESS($F281,44))=0,INDIRECT(ADDRESS($F281,38))&lt;&gt;"UL"),INDIRECT(ADDRESS($F281,COLUMN()-12)),0),0), IF($G281&gt;0,IF(AND(INDIRECT(ADDRESS($G281,44))=0,INDIRECT(ADDRESS($G281,38))&lt;&gt;"UL"),INDIRECT(ADDRESS($G281,COLUMN()-12)),0),0), IF($H281&gt;0,IF(AND(INDIRECT(ADDRESS($H281,44))=0,INDIRECT(ADDRESS($H281,38))&lt;&gt;"UL"),INDIRECT(ADDRESS($H281,COLUMN()-12)),0),0), IF($I281&gt;0,IF(AND(INDIRECT(ADDRESS($I281,44))=0,INDIRECT(ADDRESS($I281,38))&lt;&gt;"UL"),INDIRECT(ADDRESS($I281,COLUMN()-12)),0),0), IF($J281&gt;0,IF(AND(INDIRECT(ADDRESS($J281,44))=0,INDIRECT(ADDRESS($J281,38))&lt;&gt;"UL"),INDIRECT(ADDRESS($J281,COLUMN()-12)),0),0), IF($K281&gt;0,IF(AND(INDIRECT(ADDRESS($K281,44))=0,INDIRECT(ADDRESS($K281,38))&lt;&gt;"UL"),INDIRECT(ADDRESS($K281,COLUMN()-11)),0),0), IF($L281&gt;0,IF(AND(INDIRECT(ADDRESS($L281,44))=0,INDIRECT(ADDRESS($L281,38))&lt;&gt;"UL"),INDIRECT(ADDRESS($L281,COLUMN()-11)),0),0), IF($M281&gt;0,IF(AND(INDIRECT(ADDRESS($M281,44))=0,INDIRECT(ADDRESS($M281,38))&lt;&gt;"UL"),INDIRECT(ADDRESS($M281,COLUMN()-11)),0),0))</f>
        <v>0.4148148148148148</v>
      </c>
      <c r="BQ281" s="57">
        <f ca="1">SUM(BM281:BP281)</f>
        <v>1.4222222222222223</v>
      </c>
      <c r="BR281" s="161">
        <f t="shared" ca="1" si="198"/>
        <v>87.090156900222979</v>
      </c>
      <c r="BS281" s="4"/>
      <c r="BT281" s="56">
        <f ca="1">IF(AD281&lt;BG281,((((AY281+BK281)*AB281)+((BE281+BQ281)*(1-AB281))+BF281)*AD281),((((AY281*AB281)+(BE281*(1-AB281))+BF281)*AD281)+(((BK281*AB281)+(BQ281*(1-AB281)))*BG281)))</f>
        <v>3.1774102336025596</v>
      </c>
      <c r="BU281" s="89">
        <f t="shared" ca="1" si="200"/>
        <v>0.12220808590779075</v>
      </c>
      <c r="BV281" s="57" t="s">
        <v>33</v>
      </c>
      <c r="BW281" s="57" cm="1">
        <f t="array" aca="1" ref="BW281" ca="1">SUM(IF($C281&gt;0,IF(AND(INDIRECT(ADDRESS($C281,44))=0,INDIRECT(ADDRESS($C281,38))="UL",ISERROR(SEARCH("Rear",INDIRECT(ADDRESS($C281,33)))),ISERROR(SEARCH("Side",INDIRECT(ADDRESS($C281,33))))),INDIRECT(ADDRESS($C281,COLUMN())),0),0),IF($D281&gt;0,IF(AND(INDIRECT(ADDRESS($D281,44))=0,INDIRECT(ADDRESS($D281,38))="UL",ISERROR(SEARCH("Rear",INDIRECT(ADDRESS($D281,33)))),ISERROR(SEARCH("Side",INDIRECT(ADDRESS($D281,33))))),INDIRECT(ADDRESS($D281,COLUMN())),0),0),IF($E281&gt;0,IF(AND(INDIRECT(ADDRESS($E281,44))=0,INDIRECT(ADDRESS($E281,38))="UL",ISERROR(SEARCH("Rear",INDIRECT(ADDRESS($E281,33)))),ISERROR(SEARCH("Side",INDIRECT(ADDRESS($E281,33))))),INDIRECT(ADDRESS($E281,COLUMN())),0),0),IF($F281&gt;0,IF(AND(INDIRECT(ADDRESS($F281,44))=0,INDIRECT(ADDRESS($F281,38))="UL",ISERROR(SEARCH("Rear",INDIRECT(ADDRESS($F281,33)))),ISERROR(SEARCH("Side",INDIRECT(ADDRESS($F281,33))))),INDIRECT(ADDRESS($F281,COLUMN())),0),0),IF($G281&gt;0,IF(AND(INDIRECT(ADDRESS($G281,44))=0,INDIRECT(ADDRESS($G281,38))="UL",ISERROR(SEARCH("Rear",INDIRECT(ADDRESS($G281,33)))),ISERROR(SEARCH("Side",INDIRECT(ADDRESS($G281,33))))),INDIRECT(ADDRESS($G281,COLUMN())),0),0),IF($H281&gt;0,IF(AND(INDIRECT(ADDRESS($H281,44))=0,INDIRECT(ADDRESS($H281,38))="UL",ISERROR(SEARCH("Rear",INDIRECT(ADDRESS($H281,33)))),ISERROR(SEARCH("Side",INDIRECT(ADDRESS($H281,33))))),INDIRECT(ADDRESS($H281,COLUMN())),0),0),IF($I281&gt;0,IF(AND(INDIRECT(ADDRESS($I281,44))=0,INDIRECT(ADDRESS($I281,38))="UL",ISERROR(SEARCH("Rear",INDIRECT(ADDRESS($I281,33)))),ISERROR(SEARCH("Side",INDIRECT(ADDRESS($I281,33))))),INDIRECT(ADDRESS($I281,COLUMN())),0),0),IF($J281&gt;0,IF(AND(INDIRECT(ADDRESS($J281,44))=0,INDIRECT(ADDRESS($J281,38))="UL",ISERROR(SEARCH("Rear",INDIRECT(ADDRESS($J281,33)))),ISERROR(SEARCH("Side",INDIRECT(ADDRESS($J281,33))))),INDIRECT(ADDRESS($J281,COLUMN())),0),0),IF($K281&gt;0,IF(AND(INDIRECT(ADDRESS($K281,44))=0,INDIRECT(ADDRESS($K281,38))="UL",ISERROR(SEARCH("Rear",INDIRECT(ADDRESS($K281,33)))),ISERROR(SEARCH("Side",INDIRECT(ADDRESS($K281,33))))),INDIRECT(ADDRESS($K281,COLUMN())),0),0),IF($L281&gt;0,IF(AND(INDIRECT(ADDRESS($L281,44))=0,INDIRECT(ADDRESS($L281,38))="UL",ISERROR(SEARCH("Rear",INDIRECT(ADDRESS($L281,33)))),ISERROR(SEARCH("Side",INDIRECT(ADDRESS($L281,33))))),INDIRECT(ADDRESS($L281,COLUMN())),0),0),IF($M281&gt;0,IF(AND(INDIRECT(ADDRESS($M281,44))=0,INDIRECT(ADDRESS($M281,38))="UL",ISERROR(SEARCH("Rear",INDIRECT(ADDRESS($M281,33)))),ISERROR(SEARCH("Side",INDIRECT(ADDRESS($M281,33))))),INDIRECT(ADDRESS($M281,COLUMN())),0),0))</f>
        <v>0.44444444444444442</v>
      </c>
      <c r="BX281" s="57">
        <f t="shared" ca="1" si="201"/>
        <v>0.33333333333333331</v>
      </c>
      <c r="BY281" s="57" cm="1">
        <f t="array" aca="1" ref="BY281" ca="1">SUM(IF($C281&gt;0,IF(AND(INDIRECT(ADDRESS($C281,44))=0,INDIRECT(ADDRESS($C281,38))="UL"),INDIRECT(ADDRESS($C281,COLUMN())),0),0),IF($D281&gt;0,IF(AND(INDIRECT(ADDRESS($D281,44))=0,INDIRECT(ADDRESS($D281,38))="UL"),INDIRECT(ADDRESS($D281,COLUMN())),0),0),IF($E281&gt;0,IF(AND(INDIRECT(ADDRESS($E281,44))=0,INDIRECT(ADDRESS($E281,38))="UL"),INDIRECT(ADDRESS($E281,COLUMN())),0),0),IF($F281&gt;0,IF(AND(INDIRECT(ADDRESS($F281,44))=0,INDIRECT(ADDRESS($F281,38))="UL"),INDIRECT(ADDRESS($F281,COLUMN())),0),0),IF($G281&gt;0,IF(AND(INDIRECT(ADDRESS($G281,44))=0,INDIRECT(ADDRESS($G281,38))="UL"),INDIRECT(ADDRESS($G281,COLUMN())),0),0),IF($H281&gt;0,IF(AND(INDIRECT(ADDRESS($H281,44))=0,INDIRECT(ADDRESS($H281,38))="UL"),INDIRECT(ADDRESS($H281,COLUMN())),0),0),IF($I281&gt;0,IF(AND(INDIRECT(ADDRESS($I281,44))=0,INDIRECT(ADDRESS($I281,38))="UL"),INDIRECT(ADDRESS($I281,COLUMN())),0),0),IF($J281&gt;0,IF(AND(INDIRECT(ADDRESS($J281,44))=0,INDIRECT(ADDRESS($J281,38))="UL"),INDIRECT(ADDRESS($J281,COLUMN())),0),0),IF($K281&gt;0,IF(AND(INDIRECT(ADDRESS($K281,44))=0,INDIRECT(ADDRESS($K281,38))="UL"),INDIRECT(ADDRESS($K281,COLUMN())),0),0),IF($L281&gt;0,IF(AND(INDIRECT(ADDRESS($L281,44))=0,INDIRECT(ADDRESS($L281,38))="UL"),INDIRECT(ADDRESS($L281,COLUMN())),0),0),IF($M281&gt;0,IF(AND(INDIRECT(ADDRESS($M281,44))=0,INDIRECT(ADDRESS($M281,38))="UL"),INDIRECT(ADDRESS($M281,COLUMN())),0),0))</f>
        <v>0.32263374485596702</v>
      </c>
      <c r="BZ281" s="57" cm="1">
        <f t="array" aca="1" ref="BZ281" ca="1">SUM(IF($C281&gt;0,IF(AND(INDIRECT(ADDRESS($C281,44))=0,INDIRECT(ADDRESS($C281,38))="UL"),INDIRECT(ADDRESS($C281,COLUMN())),0),0),IF($D281&gt;0,IF(AND(INDIRECT(ADDRESS($D281,44))=0,INDIRECT(ADDRESS($D281,38))="UL"),INDIRECT(ADDRESS($D281,COLUMN())),0),0),IF($E281&gt;0,IF(AND(INDIRECT(ADDRESS($E281,44))=0,INDIRECT(ADDRESS($E281,38))="UL"),INDIRECT(ADDRESS($E281,COLUMN())),0),0),IF($F281&gt;0,IF(AND(INDIRECT(ADDRESS($F281,44))=0,INDIRECT(ADDRESS($F281,38))="UL"),INDIRECT(ADDRESS($F281,COLUMN())),0),0),IF($G281&gt;0,IF(AND(INDIRECT(ADDRESS($G281,44))=0,INDIRECT(ADDRESS($G281,38))="UL"),INDIRECT(ADDRESS($G281,COLUMN())),0),0),IF($H281&gt;0,IF(AND(INDIRECT(ADDRESS($H281,44))=0,INDIRECT(ADDRESS($H281,38))="UL"),INDIRECT(ADDRESS($H281,COLUMN())),0),0),IF($I281&gt;0,IF(AND(INDIRECT(ADDRESS($I281,44))=0,INDIRECT(ADDRESS($I281,38))="UL"),INDIRECT(ADDRESS($I281,COLUMN())),0),0),IF($J281&gt;0,IF(AND(INDIRECT(ADDRESS($J281,44))=0,INDIRECT(ADDRESS($J281,38))="UL"),INDIRECT(ADDRESS($J281,COLUMN())),0),0),IF($K281&gt;0,IF(AND(INDIRECT(ADDRESS($K281,44))=0,INDIRECT(ADDRESS($K281,38))="UL"),INDIRECT(ADDRESS($K281,COLUMN())),0),0),IF($L281&gt;0,IF(AND(INDIRECT(ADDRESS($L281,44))=0,INDIRECT(ADDRESS($L281,38))="UL"),INDIRECT(ADDRESS($L281,COLUMN())),0),0),IF($M281&gt;0,IF(AND(INDIRECT(ADDRESS($M281,44))=0,INDIRECT(ADDRESS($M281,38))="UL"),INDIRECT(ADDRESS($M281,COLUMN())),0),0))</f>
        <v>0.29218106995884774</v>
      </c>
      <c r="CA281" s="57">
        <f ca="1">IF(BV281="S",BY281,BZ281)</f>
        <v>0.32263374485596702</v>
      </c>
      <c r="CB281" s="57" cm="1">
        <f t="array" aca="1" ref="CB281" ca="1">SUM(IF($C281&gt;0,IF(AND(INDIRECT(ADDRESS($C281,44))=0,INDIRECT(ADDRESS($C281,38))&lt;&gt;"UL"),INDIRECT(ADDRESS($C281,COLUMN())),0),0),IF($D281&gt;0,IF(AND(INDIRECT(ADDRESS($D281,44))=0,INDIRECT(ADDRESS($D281,38))&lt;&gt;"UL"),INDIRECT(ADDRESS($D281,COLUMN())),0),0),IF($E281&gt;0,IF(AND(INDIRECT(ADDRESS($E281,44))=0,INDIRECT(ADDRESS($E281,38))&lt;&gt;"UL"),INDIRECT(ADDRESS($E281,COLUMN())),0),0),IF($F281&gt;0,IF(AND(INDIRECT(ADDRESS($F281,44))=0,INDIRECT(ADDRESS($F281,38))&lt;&gt;"UL"),INDIRECT(ADDRESS($F281,COLUMN())),0),0),IF($G281&gt;0,IF(AND(INDIRECT(ADDRESS($G281,44))=0,INDIRECT(ADDRESS($G281,38))&lt;&gt;"UL"),INDIRECT(ADDRESS($G281,COLUMN())),0),0),IF($H281&gt;0,IF(AND(INDIRECT(ADDRESS($H281,44))=0,INDIRECT(ADDRESS($H281,38))&lt;&gt;"UL"),INDIRECT(ADDRESS($H281,COLUMN())),0),0),IF($I281&gt;0,IF(AND(INDIRECT(ADDRESS($I281,44))=0,INDIRECT(ADDRESS($I281,38))&lt;&gt;"UL"),INDIRECT(ADDRESS($I281,COLUMN())),0),0),IF($J281&gt;0,IF(AND(INDIRECT(ADDRESS($J281,44))=0,INDIRECT(ADDRESS($J281,38))&lt;&gt;"UL"),INDIRECT(ADDRESS($J281,COLUMN())),0),0),IF($K281&gt;0,IF(AND(INDIRECT(ADDRESS($K281,44))=0,INDIRECT(ADDRESS($K281,38))&lt;&gt;"UL"),INDIRECT(ADDRESS($K281,COLUMN())),0),0),IF($L281&gt;0,IF(AND(INDIRECT(ADDRESS($L281,44))=0,INDIRECT(ADDRESS($L281,38))&lt;&gt;"UL"),INDIRECT(ADDRESS($L281,COLUMN())),0),0),IF($M281&gt;0,IF(AND(INDIRECT(ADDRESS($M281,44))=0,INDIRECT(ADDRESS($M281,38))&lt;&gt;"UL"),INDIRECT(ADDRESS($M281,COLUMN())),0),0))</f>
        <v>0.44444444444444442</v>
      </c>
      <c r="CC281" s="57">
        <f t="shared" ca="1" si="203"/>
        <v>1.3333333333333333</v>
      </c>
      <c r="CD281" s="57" cm="1">
        <f t="array" aca="1" ref="CD281" ca="1">SUM(IF($C281&gt;0,IF(AND(INDIRECT(ADDRESS($C281,44))=0,INDIRECT(ADDRESS($C281,38))&lt;&gt;"UL"),INDIRECT(ADDRESS($C281,COLUMN())),0),0),IF($D281&gt;0,IF(AND(INDIRECT(ADDRESS($D281,44))=0,INDIRECT(ADDRESS($D281,38))&lt;&gt;"UL"),INDIRECT(ADDRESS($D281,COLUMN())),0),0),IF($E281&gt;0,IF(AND(INDIRECT(ADDRESS($E281,44))=0,INDIRECT(ADDRESS($E281,38))&lt;&gt;"UL"),INDIRECT(ADDRESS($E281,COLUMN())),0),0),IF($F281&gt;0,IF(AND(INDIRECT(ADDRESS($F281,44))=0,INDIRECT(ADDRESS($F281,38))&lt;&gt;"UL"),INDIRECT(ADDRESS($F281,COLUMN())),0),0),IF($G281&gt;0,IF(AND(INDIRECT(ADDRESS($G281,44))=0,INDIRECT(ADDRESS($G281,38))&lt;&gt;"UL"),INDIRECT(ADDRESS($G281,COLUMN())),0),0),IF($H281&gt;0,IF(AND(INDIRECT(ADDRESS($H281,44))=0,INDIRECT(ADDRESS($H281,38))&lt;&gt;"UL"),INDIRECT(ADDRESS($H281,COLUMN())),0),0),IF($I281&gt;0,IF(AND(INDIRECT(ADDRESS($I281,44))=0,INDIRECT(ADDRESS($I281,38))&lt;&gt;"UL"),INDIRECT(ADDRESS($I281,COLUMN())),0),0),IF($J281&gt;0,IF(AND(INDIRECT(ADDRESS($J281,44))=0,INDIRECT(ADDRESS($J281,38))&lt;&gt;"UL"),INDIRECT(ADDRESS($J281,COLUMN())),0),0),IF($K281&gt;0,IF(AND(INDIRECT(ADDRESS($K281,44))=0,INDIRECT(ADDRESS($K281,38))&lt;&gt;"UL"),INDIRECT(ADDRESS($K281,COLUMN())),0),0),IF($L281&gt;0,IF(AND(INDIRECT(ADDRESS($L281,44))=0,INDIRECT(ADDRESS($L281,38))&lt;&gt;"UL"),INDIRECT(ADDRESS($L281,COLUMN())),0),0),IF($M281&gt;0,IF(AND(INDIRECT(ADDRESS($M281,44))=0,INDIRECT(ADDRESS($M281,38))&lt;&gt;"UL"),INDIRECT(ADDRESS($M281,COLUMN())),0),0))</f>
        <v>0.14814814814814814</v>
      </c>
      <c r="CE281" s="57" cm="1">
        <f t="array" aca="1" ref="CE281" ca="1">SUM(IF($C281&gt;0,IF(AND(INDIRECT(ADDRESS($C281,44))=0,INDIRECT(ADDRESS($C281,38))&lt;&gt;"UL"),INDIRECT(ADDRESS($C281,COLUMN())),0),0),IF($D281&gt;0,IF(AND(INDIRECT(ADDRESS($D281,44))=0,INDIRECT(ADDRESS($D281,38))&lt;&gt;"UL"),INDIRECT(ADDRESS($D281,COLUMN())),0),0),IF($E281&gt;0,IF(AND(INDIRECT(ADDRESS($E281,44))=0,INDIRECT(ADDRESS($E281,38))&lt;&gt;"UL"),INDIRECT(ADDRESS($E281,COLUMN())),0),0),IF($F281&gt;0,IF(AND(INDIRECT(ADDRESS($F281,44))=0,INDIRECT(ADDRESS($F281,38))&lt;&gt;"UL"),INDIRECT(ADDRESS($F281,COLUMN())),0),0),IF($G281&gt;0,IF(AND(INDIRECT(ADDRESS($G281,44))=0,INDIRECT(ADDRESS($G281,38))&lt;&gt;"UL"),INDIRECT(ADDRESS($G281,COLUMN())),0),0),IF($H281&gt;0,IF(AND(INDIRECT(ADDRESS($H281,44))=0,INDIRECT(ADDRESS($H281,38))&lt;&gt;"UL"),INDIRECT(ADDRESS($H281,COLUMN())),0),0),IF($I281&gt;0,IF(AND(INDIRECT(ADDRESS($I281,44))=0,INDIRECT(ADDRESS($I281,38))&lt;&gt;"UL"),INDIRECT(ADDRESS($I281,COLUMN())),0),0),IF($J281&gt;0,IF(AND(INDIRECT(ADDRESS($J281,44))=0,INDIRECT(ADDRESS($J281,38))&lt;&gt;"UL"),INDIRECT(ADDRESS($J281,COLUMN())),0),0),IF($K281&gt;0,IF(AND(INDIRECT(ADDRESS($K281,44))=0,INDIRECT(ADDRESS($K281,38))&lt;&gt;"UL"),INDIRECT(ADDRESS($K281,COLUMN())),0),0),IF($L281&gt;0,IF(AND(INDIRECT(ADDRESS($L281,44))=0,INDIRECT(ADDRESS($L281,38))&lt;&gt;"UL"),INDIRECT(ADDRESS($L281,COLUMN())),0),0),IF($M281&gt;0,IF(AND(INDIRECT(ADDRESS($M281,44))=0,INDIRECT(ADDRESS($M281,38))&lt;&gt;"UL"),INDIRECT(ADDRESS($M281,COLUMN())),0),0))</f>
        <v>0.44444444444444442</v>
      </c>
      <c r="CF281" s="57">
        <f ca="1">IF(BV281="S",CD281,CE281)</f>
        <v>0.14814814814814814</v>
      </c>
      <c r="CG281" s="57">
        <f t="shared" ca="1" si="205"/>
        <v>1.8880900270810934</v>
      </c>
      <c r="CH281" s="57">
        <f t="shared" ca="1" si="206"/>
        <v>7.2618847195426675E-2</v>
      </c>
      <c r="CI281" s="19">
        <f t="shared" ca="1" si="207"/>
        <v>15.68187060108658</v>
      </c>
      <c r="CK281" s="57" cm="1">
        <f t="array" aca="1" ref="CK281" ca="1">IF(AU281="S", SUM(IF($C281&gt;0,IF(INDIRECT(ADDRESS($C281,43))&lt;&gt;1,INDIRECT(ADDRESS($C281,48)),0),0), IF($D281&gt;0,IF(INDIRECT(ADDRESS($D281,43))&lt;&gt;1,INDIRECT(ADDRESS($D281,48)),0),0), IF($E281&gt;0,IF(INDIRECT(ADDRESS($E281,43))&lt;&gt;1,INDIRECT(ADDRESS($E281,48)),0),0), IF($F281&gt;0,IF(INDIRECT(ADDRESS($F281,43))&lt;&gt;1,INDIRECT(ADDRESS($F281,48)),0),0), IF($G281&gt;0,IF(INDIRECT(ADDRESS($G281,43))&lt;&gt;1,INDIRECT(ADDRESS($G281,48)),0),0), IF($H281&gt;0,IF(INDIRECT(ADDRESS($H281,43))&lt;&gt;1,INDIRECT(ADDRESS($H281,48)),0),0), IF($I281&gt;0,IF(INDIRECT(ADDRESS($I281,43))&lt;&gt;1,INDIRECT(ADDRESS($I281,48)),0),0), IF($J281&gt;0,IF(INDIRECT(ADDRESS($J281,43))&lt;&gt;1,INDIRECT(ADDRESS($J281,48)),0),0), IF($K281&gt;0,IF(INDIRECT(ADDRESS($K281,43))&lt;&gt;1,INDIRECT(ADDRESS($K281,48)),0),0), IF($L281&gt;0,IF(INDIRECT(ADDRESS($L281,43))&lt;&gt;1,INDIRECT(ADDRESS($L281,48)),0),0), IF($M281&gt;0,IF(INDIRECT(ADDRESS($M281,43))&lt;&gt;1,INDIRECT(ADDRESS($M281,48)),0),0)), IF(AU281="L",SUM(IF($C281&gt;0,IF(INDIRECT(ADDRESS($C281,43))&lt;&gt;1,INDIRECT(ADDRESS($C281,50)),0),0), IF($D281&gt;0,IF(INDIRECT(ADDRESS($D281,43))&lt;&gt;1,INDIRECT(ADDRESS($D281,50)),0),0), IF($E281&gt;0,IF(INDIRECT(ADDRESS($E281,43))&lt;&gt;1,INDIRECT(ADDRESS($E281,50)),0),0), IF($F281&gt;0,IF(INDIRECT(ADDRESS($F281,43))&lt;&gt;1,INDIRECT(ADDRESS($F281,50)),0),0), IF($G281&gt;0,IF(INDIRECT(ADDRESS($G281,43))&lt;&gt;1,INDIRECT(ADDRESS($G281,50)),0),0), IF($G281&gt;0,IF(INDIRECT(ADDRESS($G281,43))&lt;&gt;1,INDIRECT(ADDRESS($G281,50)),0),0), IF($H281&gt;0,IF(INDIRECT(ADDRESS($H281,43))&lt;&gt;1,INDIRECT(ADDRESS($H281,50)),0),0), IF($I281&gt;0,IF(INDIRECT(ADDRESS($I281,43))&lt;&gt;1,INDIRECT(ADDRESS($I281,50)),0),0), IF($J281&gt;0,IF(INDIRECT(ADDRESS($J281,43))&lt;&gt;1,INDIRECT(ADDRESS($J281,50)),0),0), IF($K281&gt;0,IF(INDIRECT(ADDRESS($K281,43))&lt;&gt;1,INDIRECT(ADDRESS($K281,50)),0),0), IF($L281&gt;0,IF(INDIRECT(ADDRESS($L281,43))&lt;&gt;1,INDIRECT(ADDRESS($L281,50)),0),0), IF($M281&gt;0,IF(INDIRECT(ADDRESS($M281,43))&lt;&gt;1,INDIRECT(ADDRESS($M281,50)),0),0)), SUM(IF($C281&gt;0,IF(INDIRECT(ADDRESS($C281,43))&lt;&gt;1,INDIRECT(ADDRESS($C281,49)),0),0), IF($D281&gt;0,IF(INDIRECT(ADDRESS($D281,43))&lt;&gt;1,INDIRECT(ADDRESS($D281,49)),0),0), IF($E281&gt;0,IF(INDIRECT(ADDRESS($E281,43))&lt;&gt;1,INDIRECT(ADDRESS($E281,49)),0),0), IF($F281&gt;0,IF(INDIRECT(ADDRESS($F281,43))&lt;&gt;1,INDIRECT(ADDRESS($F281,49)),0),0), IF($G281&gt;0,IF(INDIRECT(ADDRESS($G281,43))&lt;&gt;1,INDIRECT(ADDRESS($G281,49)),0),0), IF($G281&gt;0,IF(INDIRECT(ADDRESS($G281,43))&lt;&gt;1,INDIRECT(ADDRESS($G281,49)),0),0), IF($H281&gt;0,IF(INDIRECT(ADDRESS($H281,43))&lt;&gt;1,INDIRECT(ADDRESS($H281,49)),0),0), IF($I281&gt;0,IF(INDIRECT(ADDRESS($I281,43))&lt;&gt;1,INDIRECT(ADDRESS($I281,49)),0),0), IF($J281&gt;0,IF(INDIRECT(ADDRESS($J281,43))&lt;&gt;1,INDIRECT(ADDRESS($J281,49)),0),0), IF($K281&gt;0,IF(INDIRECT(ADDRESS($K281,43))&lt;&gt;1,INDIRECT(ADDRESS($K281,49)),0),0), IF($L281&gt;0,IF(INDIRECT(ADDRESS($L281,43))&lt;&gt;1,INDIRECT(ADDRESS($L281,49)),0),0), IF($M281&gt;0,IF(INDIRECT(ADDRESS($M281,43))&lt;&gt;1,INDIRECT(ADDRESS($M281,49)),0),0))))</f>
        <v>2</v>
      </c>
      <c r="CL281" s="57" cm="1">
        <f t="array" aca="1" ref="CL281" ca="1">SUM(IF($C281&gt;0,IF(INDIRECT(ADDRESS($C281,44))=1,INDIRECT(ADDRESS($C281,90)),0),0), IF($D281&gt;0,IF(INDIRECT(ADDRESS($D281,44))=1,INDIRECT(ADDRESS($D281,90)),0),0), IF($E281&gt;0,IF(INDIRECT(ADDRESS($E281,44))=1,INDIRECT(ADDRESS($E281,90)),0),0), IF($F281&gt;0,IF(INDIRECT(ADDRESS($F281,44))=1,INDIRECT(ADDRESS($F281,90)),0),0), IF($G281&gt;0,IF(INDIRECT(ADDRESS($G281,44))=1,INDIRECT(ADDRESS($G281,90)),0),0), IF($H281&gt;0,IF(INDIRECT(ADDRESS($H281,44))=1,INDIRECT(ADDRESS($H281,90)),0),0), IF($I281&gt;0,IF(INDIRECT(ADDRESS($I281,44))=1,INDIRECT(ADDRESS($I281,90)),0),0), IF($J281&gt;0,IF(INDIRECT(ADDRESS($J281,44))=1,INDIRECT(ADDRESS($J281,90)),0),0), IF($K281&gt;0,IF(INDIRECT(ADDRESS($K281,44))=1,INDIRECT(ADDRESS($K281,90)),0),0), IF($L281&gt;0,IF(INDIRECT(ADDRESS($L281,44))=1,INDIRECT(ADDRESS($L281,90)),0),0), IF($M281&gt;0,IF(INDIRECT(ADDRESS($M281,44))=1,INDIRECT(ADDRESS($M281,90)),0),0))</f>
        <v>4.666666666666667</v>
      </c>
      <c r="CM281" s="56">
        <f t="shared" ca="1" si="208"/>
        <v>0.89967587772702429</v>
      </c>
    </row>
    <row r="282" spans="1:92" x14ac:dyDescent="0.25">
      <c r="A282" s="52" t="s">
        <v>442</v>
      </c>
      <c r="B282" s="67">
        <v>101</v>
      </c>
      <c r="C282" s="67">
        <v>113</v>
      </c>
      <c r="D282" s="67">
        <v>115</v>
      </c>
      <c r="E282" s="67">
        <v>116</v>
      </c>
      <c r="F282" s="67">
        <v>117</v>
      </c>
      <c r="G282" s="67">
        <v>238</v>
      </c>
      <c r="H282" s="67">
        <v>238</v>
      </c>
      <c r="I282" s="67">
        <v>239</v>
      </c>
      <c r="J282" s="67">
        <v>239</v>
      </c>
      <c r="K282" s="67"/>
      <c r="L282" s="67"/>
      <c r="M282" s="67"/>
      <c r="N282" s="67">
        <f ca="1">SUM(INDIRECT(ADDRESS(B282,COLUMN())),IF(C282&gt;0,INDIRECT(ADDRESS(C282,COLUMN())),0),IF(D282&gt;0,INDIRECT(ADDRESS(D282,COLUMN())),0),IF(E282&gt;0,INDIRECT(ADDRESS(E282,COLUMN())),0),IF(F282&gt;0,INDIRECT(ADDRESS(F282,COLUMN())),0),IF(G282&gt;0,INDIRECT(ADDRESS(G282,COLUMN())),0),IF(H282&gt;0,INDIRECT(ADDRESS(H282,COLUMN())),0),IF(I282&gt;0,INDIRECT(ADDRESS(I282,COLUMN())),0),IF(J282&gt;0,INDIRECT(ADDRESS(J282,COLUMN())),0),IF(K282&gt;0,INDIRECT(ADDRESS(K282,COLUMN())),0),IF(L282&gt;0,INDIRECT(ADDRESS(L282,COLUMN())),0),IF(M282&gt;0,INDIRECT(ADDRESS(M282,COLUMN())),0))</f>
        <v>34</v>
      </c>
      <c r="O282" s="67" t="str" cm="1">
        <f t="array" aca="1" ref="O282" ca="1">INDIRECT(ADDRESS($B282,COLUMN()))</f>
        <v>Bomber</v>
      </c>
      <c r="P282" s="67" cm="1">
        <f t="array" aca="1" ref="P282" ca="1">INDIRECT(ADDRESS($B282,COLUMN()))</f>
        <v>5</v>
      </c>
      <c r="Q282" s="67" t="str" cm="1">
        <f t="array" aca="1" ref="Q282" ca="1">INDIRECT(ADDRESS($B282,COLUMN()))</f>
        <v>-</v>
      </c>
      <c r="R282" s="67" t="str" cm="1">
        <f t="array" aca="1" ref="R282" ca="1">INDIRECT(ADDRESS($B282,COLUMN()))</f>
        <v>-</v>
      </c>
      <c r="S282" s="67" cm="1">
        <f t="array" aca="1" ref="S282" ca="1">INDIRECT(ADDRESS($B282,COLUMN()))</f>
        <v>1</v>
      </c>
      <c r="T282" s="67" t="str" cm="1">
        <f t="array" aca="1" ref="T282" ca="1">INDIRECT(ADDRESS($B282,COLUMN()))</f>
        <v>1-3</v>
      </c>
      <c r="U282" s="67" cm="1">
        <f t="array" aca="1" ref="U282" ca="1">INDIRECT(ADDRESS($B282,COLUMN()))</f>
        <v>3</v>
      </c>
      <c r="V282" s="67" cm="1">
        <f t="array" aca="1" ref="V282" ca="1">INDIRECT(ADDRESS($B282,COLUMN()))</f>
        <v>0</v>
      </c>
      <c r="W282" s="67" cm="1">
        <f t="array" aca="1" ref="W282" ca="1">INDIRECT(ADDRESS($B282,COLUMN()))</f>
        <v>4</v>
      </c>
      <c r="X282" s="67" cm="1">
        <f t="array" aca="1" ref="X282" ca="1">INDIRECT(ADDRESS($B282,COLUMN()))</f>
        <v>5</v>
      </c>
      <c r="Y282" s="67" cm="1">
        <f t="array" aca="1" ref="Y282" ca="1">INDIRECT(ADDRESS($B282,COLUMN()))</f>
        <v>2</v>
      </c>
      <c r="Z282" s="67" cm="1">
        <f t="array" aca="1" ref="Z282" ca="1">INDIRECT(ADDRESS($B282,COLUMN()))</f>
        <v>5</v>
      </c>
      <c r="AA282" s="67" cm="1">
        <f t="array" aca="1" ref="AA282" ca="1">INDIRECT(ADDRESS($B282,COLUMN()))</f>
        <v>0</v>
      </c>
      <c r="AB282" s="56">
        <f t="shared" ca="1" si="209"/>
        <v>0.58977359004073071</v>
      </c>
      <c r="AC282" s="56">
        <f t="shared" ca="1" si="191"/>
        <v>0.58989745274621541</v>
      </c>
      <c r="AD282" s="56">
        <f t="shared" ca="1" si="192"/>
        <v>2.5647715336791976</v>
      </c>
      <c r="AE282" s="59"/>
      <c r="AF282" s="52"/>
      <c r="AG282" s="59"/>
      <c r="AH282" s="59"/>
      <c r="AI282" s="59"/>
      <c r="AJ282" s="59"/>
      <c r="AK282" s="59"/>
      <c r="AL282" s="59"/>
      <c r="AM282" s="59"/>
      <c r="AN282" s="59"/>
      <c r="AO282" s="57"/>
      <c r="AP282" s="57"/>
      <c r="AQ282" s="57"/>
      <c r="AR282" s="57"/>
      <c r="AS282" s="57"/>
      <c r="AT282" s="57"/>
      <c r="AU282" s="57" t="s">
        <v>113</v>
      </c>
      <c r="AV282" s="57" cm="1">
        <f t="array" aca="1" ref="AV282" ca="1">SUM(IF($C282&gt;0,IF(AND(INDIRECT(ADDRESS($C282,44))=0,INDIRECT(ADDRESS($C282,38))="UL",ISERROR(SEARCH("Rear",INDIRECT(ADDRESS($C282,33)))),ISERROR(SEARCH("Side",INDIRECT(ADDRESS($C282,33))))),INDIRECT(ADDRESS($C282,COLUMN())),0),0),IF($D282&gt;0,IF(AND(INDIRECT(ADDRESS($D282,44))=0,INDIRECT(ADDRESS($D282,38))="UL",ISERROR(SEARCH("Rear",INDIRECT(ADDRESS($D282,33)))),ISERROR(SEARCH("Side",INDIRECT(ADDRESS($D282,33))))),INDIRECT(ADDRESS($D282,COLUMN())),0),0),IF($E282&gt;0,IF(AND(INDIRECT(ADDRESS($E282,44))=0,INDIRECT(ADDRESS($E282,38))="UL",ISERROR(SEARCH("Rear",INDIRECT(ADDRESS($E282,33)))),ISERROR(SEARCH("Side",INDIRECT(ADDRESS($E282,33))))),INDIRECT(ADDRESS($E282,COLUMN())),0),0),IF($F282&gt;0,IF(AND(INDIRECT(ADDRESS($F282,44))=0,INDIRECT(ADDRESS($F282,38))="UL",ISERROR(SEARCH("Rear",INDIRECT(ADDRESS($F282,33)))),ISERROR(SEARCH("Side",INDIRECT(ADDRESS($F282,33))))),INDIRECT(ADDRESS($F282,COLUMN())),0),0),IF($G282&gt;0,IF(AND(INDIRECT(ADDRESS($G282,44))=0,INDIRECT(ADDRESS($G282,38))="UL",ISERROR(SEARCH("Rear",INDIRECT(ADDRESS($G282,33)))),ISERROR(SEARCH("Side",INDIRECT(ADDRESS($G282,33))))),INDIRECT(ADDRESS($G282,COLUMN())),0),0),IF($H282&gt;0,IF(AND(INDIRECT(ADDRESS($H282,44))=0,INDIRECT(ADDRESS($H282,38))="UL",ISERROR(SEARCH("Rear",INDIRECT(ADDRESS($H282,33)))),ISERROR(SEARCH("Side",INDIRECT(ADDRESS($H282,33))))),INDIRECT(ADDRESS($H282,COLUMN())),0),0),IF($I282&gt;0,IF(AND(INDIRECT(ADDRESS($I282,44))=0,INDIRECT(ADDRESS($I282,38))="UL",ISERROR(SEARCH("Rear",INDIRECT(ADDRESS($I282,33)))),ISERROR(SEARCH("Side",INDIRECT(ADDRESS($I282,33))))),INDIRECT(ADDRESS($I282,COLUMN())),0),0),IF($J282&gt;0,IF(AND(INDIRECT(ADDRESS($J282,44))=0,INDIRECT(ADDRESS($J282,38))="UL",ISERROR(SEARCH("Rear",INDIRECT(ADDRESS($J282,33)))),ISERROR(SEARCH("Side",INDIRECT(ADDRESS($J282,33))))),INDIRECT(ADDRESS($J282,COLUMN())),0),0),IF($K282&gt;0,IF(AND(INDIRECT(ADDRESS($K282,44))=0,INDIRECT(ADDRESS($K282,38))="UL",ISERROR(SEARCH("Rear",INDIRECT(ADDRESS($K282,33)))),ISERROR(SEARCH("Side",INDIRECT(ADDRESS($K282,33))))),INDIRECT(ADDRESS($K282,COLUMN())),0),0),IF($L282&gt;0,IF(AND(INDIRECT(ADDRESS($L282,44))=0,INDIRECT(ADDRESS($L282,38))="UL",ISERROR(SEARCH("Rear",INDIRECT(ADDRESS($L282,33)))),ISERROR(SEARCH("Side",INDIRECT(ADDRESS($L282,33))))),INDIRECT(ADDRESS($L282,COLUMN())),0),0),IF($M282&gt;0,IF(AND(INDIRECT(ADDRESS($M282,44))=0,INDIRECT(ADDRESS($M282,38))="UL",ISERROR(SEARCH("Rear",INDIRECT(ADDRESS($M282,33)))),ISERROR(SEARCH("Side",INDIRECT(ADDRESS($M282,33))))),INDIRECT(ADDRESS($M282,COLUMN())),0),0))</f>
        <v>0.33333333333333331</v>
      </c>
      <c r="AW282" s="57" cm="1">
        <f t="array" aca="1" ref="AW282" ca="1">SUM(IF($C282&gt;0,IF(AND(INDIRECT(ADDRESS($C282,44))=0,INDIRECT(ADDRESS($C282,38))="UL",ISERROR(SEARCH("Rear",INDIRECT(ADDRESS($C282,33)))),ISERROR(SEARCH("Side",INDIRECT(ADDRESS($C282,33))))),INDIRECT(ADDRESS($C282,COLUMN())),0),0),IF($D282&gt;0,IF(AND(INDIRECT(ADDRESS($D282,44))=0,INDIRECT(ADDRESS($D282,38))="UL",ISERROR(SEARCH("Rear",INDIRECT(ADDRESS($D282,33)))),ISERROR(SEARCH("Side",INDIRECT(ADDRESS($D282,33))))),INDIRECT(ADDRESS($D282,COLUMN())),0),0),IF($E282&gt;0,IF(AND(INDIRECT(ADDRESS($E282,44))=0,INDIRECT(ADDRESS($E282,38))="UL",ISERROR(SEARCH("Rear",INDIRECT(ADDRESS($E282,33)))),ISERROR(SEARCH("Side",INDIRECT(ADDRESS($E282,33))))),INDIRECT(ADDRESS($E282,COLUMN())),0),0),IF($F282&gt;0,IF(AND(INDIRECT(ADDRESS($F282,44))=0,INDIRECT(ADDRESS($F282,38))="UL",ISERROR(SEARCH("Rear",INDIRECT(ADDRESS($F282,33)))),ISERROR(SEARCH("Side",INDIRECT(ADDRESS($F282,33))))),INDIRECT(ADDRESS($F282,COLUMN())),0),0),IF($G282&gt;0,IF(AND(INDIRECT(ADDRESS($G282,44))=0,INDIRECT(ADDRESS($G282,38))="UL",ISERROR(SEARCH("Rear",INDIRECT(ADDRESS($G282,33)))),ISERROR(SEARCH("Side",INDIRECT(ADDRESS($G282,33))))),INDIRECT(ADDRESS($G282,COLUMN())),0),0),IF($H282&gt;0,IF(AND(INDIRECT(ADDRESS($H282,44))=0,INDIRECT(ADDRESS($H282,38))="UL",ISERROR(SEARCH("Rear",INDIRECT(ADDRESS($H282,33)))),ISERROR(SEARCH("Side",INDIRECT(ADDRESS($H282,33))))),INDIRECT(ADDRESS($H282,COLUMN())),0),0),IF($I282&gt;0,IF(AND(INDIRECT(ADDRESS($I282,44))=0,INDIRECT(ADDRESS($I282,38))="UL",ISERROR(SEARCH("Rear",INDIRECT(ADDRESS($I282,33)))),ISERROR(SEARCH("Side",INDIRECT(ADDRESS($I282,33))))),INDIRECT(ADDRESS($I282,COLUMN())),0),0),IF($J282&gt;0,IF(AND(INDIRECT(ADDRESS($J282,44))=0,INDIRECT(ADDRESS($J282,38))="UL",ISERROR(SEARCH("Rear",INDIRECT(ADDRESS($J282,33)))),ISERROR(SEARCH("Side",INDIRECT(ADDRESS($J282,33))))),INDIRECT(ADDRESS($J282,COLUMN())),0),0),IF($K282&gt;0,IF(AND(INDIRECT(ADDRESS($K282,44))=0,INDIRECT(ADDRESS($K282,38))="UL",ISERROR(SEARCH("Rear",INDIRECT(ADDRESS($K282,33)))),ISERROR(SEARCH("Side",INDIRECT(ADDRESS($K282,33))))),INDIRECT(ADDRESS($K282,COLUMN())),0),0),IF($L282&gt;0,IF(AND(INDIRECT(ADDRESS($L282,44))=0,INDIRECT(ADDRESS($L282,38))="UL",ISERROR(SEARCH("Rear",INDIRECT(ADDRESS($L282,33)))),ISERROR(SEARCH("Side",INDIRECT(ADDRESS($L282,33))))),INDIRECT(ADDRESS($L282,COLUMN())),0),0),IF($M282&gt;0,IF(AND(INDIRECT(ADDRESS($M282,44))=0,INDIRECT(ADDRESS($M282,38))="UL",ISERROR(SEARCH("Rear",INDIRECT(ADDRESS($M282,33)))),ISERROR(SEARCH("Side",INDIRECT(ADDRESS($M282,33))))),INDIRECT(ADDRESS($M282,COLUMN())),0),0))</f>
        <v>0.88888888888888884</v>
      </c>
      <c r="AX282" s="57" cm="1">
        <f t="array" aca="1" ref="AX282" ca="1">SUM(IF($C282&gt;0,IF(AND(INDIRECT(ADDRESS($C282,44))=0,INDIRECT(ADDRESS($C282,38))="UL",ISERROR(SEARCH("Rear",INDIRECT(ADDRESS($C282,33)))),ISERROR(SEARCH("Side",INDIRECT(ADDRESS($C282,33))))),INDIRECT(ADDRESS($C282,COLUMN())),0),0),IF($D282&gt;0,IF(AND(INDIRECT(ADDRESS($D282,44))=0,INDIRECT(ADDRESS($D282,38))="UL",ISERROR(SEARCH("Rear",INDIRECT(ADDRESS($D282,33)))),ISERROR(SEARCH("Side",INDIRECT(ADDRESS($D282,33))))),INDIRECT(ADDRESS($D282,COLUMN())),0),0),IF($E282&gt;0,IF(AND(INDIRECT(ADDRESS($E282,44))=0,INDIRECT(ADDRESS($E282,38))="UL",ISERROR(SEARCH("Rear",INDIRECT(ADDRESS($E282,33)))),ISERROR(SEARCH("Side",INDIRECT(ADDRESS($E282,33))))),INDIRECT(ADDRESS($E282,COLUMN())),0),0),IF($F282&gt;0,IF(AND(INDIRECT(ADDRESS($F282,44))=0,INDIRECT(ADDRESS($F282,38))="UL",ISERROR(SEARCH("Rear",INDIRECT(ADDRESS($F282,33)))),ISERROR(SEARCH("Side",INDIRECT(ADDRESS($F282,33))))),INDIRECT(ADDRESS($F282,COLUMN())),0),0),IF($G282&gt;0,IF(AND(INDIRECT(ADDRESS($G282,44))=0,INDIRECT(ADDRESS($G282,38))="UL",ISERROR(SEARCH("Rear",INDIRECT(ADDRESS($G282,33)))),ISERROR(SEARCH("Side",INDIRECT(ADDRESS($G282,33))))),INDIRECT(ADDRESS($G282,COLUMN())),0),0),IF($H282&gt;0,IF(AND(INDIRECT(ADDRESS($H282,44))=0,INDIRECT(ADDRESS($H282,38))="UL",ISERROR(SEARCH("Rear",INDIRECT(ADDRESS($H282,33)))),ISERROR(SEARCH("Side",INDIRECT(ADDRESS($H282,33))))),INDIRECT(ADDRESS($H282,COLUMN())),0),0),IF($I282&gt;0,IF(AND(INDIRECT(ADDRESS($I282,44))=0,INDIRECT(ADDRESS($I282,38))="UL",ISERROR(SEARCH("Rear",INDIRECT(ADDRESS($I282,33)))),ISERROR(SEARCH("Side",INDIRECT(ADDRESS($I282,33))))),INDIRECT(ADDRESS($I282,COLUMN())),0),0),IF($J282&gt;0,IF(AND(INDIRECT(ADDRESS($J282,44))=0,INDIRECT(ADDRESS($J282,38))="UL",ISERROR(SEARCH("Rear",INDIRECT(ADDRESS($J282,33)))),ISERROR(SEARCH("Side",INDIRECT(ADDRESS($J282,33))))),INDIRECT(ADDRESS($J282,COLUMN())),0),0),IF($K282&gt;0,IF(AND(INDIRECT(ADDRESS($K282,44))=0,INDIRECT(ADDRESS($K282,38))="UL",ISERROR(SEARCH("Rear",INDIRECT(ADDRESS($K282,33)))),ISERROR(SEARCH("Side",INDIRECT(ADDRESS($K282,33))))),INDIRECT(ADDRESS($K282,COLUMN())),0),0),IF($L282&gt;0,IF(AND(INDIRECT(ADDRESS($L282,44))=0,INDIRECT(ADDRESS($L282,38))="UL",ISERROR(SEARCH("Rear",INDIRECT(ADDRESS($L282,33)))),ISERROR(SEARCH("Side",INDIRECT(ADDRESS($L282,33))))),INDIRECT(ADDRESS($L282,COLUMN())),0),0),IF($M282&gt;0,IF(AND(INDIRECT(ADDRESS($M282,44))=0,INDIRECT(ADDRESS($M282,38))="UL",ISERROR(SEARCH("Rear",INDIRECT(ADDRESS($M282,33)))),ISERROR(SEARCH("Side",INDIRECT(ADDRESS($M282,33))))),INDIRECT(ADDRESS($M282,COLUMN())),0),0))</f>
        <v>0.33333333333333331</v>
      </c>
      <c r="AY282" s="58">
        <f t="shared" ca="1" si="193"/>
        <v>0.88888888888888884</v>
      </c>
      <c r="AZ282" s="58">
        <f t="shared" ca="1" si="194"/>
        <v>0.51851851851851849</v>
      </c>
      <c r="BA282" s="58" cm="1">
        <f t="array" aca="1" ref="BA282" ca="1">SUM(IF($C282&gt;0,IF(AND(INDIRECT(ADDRESS($C282,44))=0,INDIRECT(ADDRESS($C282,38))="UL"),INDIRECT(ADDRESS($C282,COLUMN())),0),0),IF($D282&gt;0,IF(AND(INDIRECT(ADDRESS($D282,44))=0,INDIRECT(ADDRESS($D282,38))="UL"),INDIRECT(ADDRESS($D282,COLUMN())),0),0),IF($E282&gt;0,IF(AND(INDIRECT(ADDRESS($E282,44))=0,INDIRECT(ADDRESS($E282,38))="UL"),INDIRECT(ADDRESS($E282,COLUMN())),0),0),IF($F282&gt;0,IF(AND(INDIRECT(ADDRESS($F282,44))=0,INDIRECT(ADDRESS($F282,38))="UL"),INDIRECT(ADDRESS($F282,COLUMN())),0),0),IF($G282&gt;0,IF(AND(INDIRECT(ADDRESS($G282,44))=0,INDIRECT(ADDRESS($G282,38))="UL"),INDIRECT(ADDRESS($G282,COLUMN())),0),0),IF($H282&gt;0,IF(AND(INDIRECT(ADDRESS($H282,44))=0,INDIRECT(ADDRESS($H282,38))="UL"),INDIRECT(ADDRESS($H282,COLUMN())),0),0),IF($I282&gt;0,IF(AND(INDIRECT(ADDRESS($I282,44))=0,INDIRECT(ADDRESS($I282,38))="UL"),INDIRECT(ADDRESS($I282,COLUMN())),0),0),IF($J282&gt;0,IF(AND(INDIRECT(ADDRESS($J282,44))=0,INDIRECT(ADDRESS($J282,38))="UL"),INDIRECT(ADDRESS($J282,COLUMN())),0),0),IF($K282&gt;0,IF(AND(INDIRECT(ADDRESS($K282,44))=0,INDIRECT(ADDRESS($K282,38))="UL"),INDIRECT(ADDRESS($K282,COLUMN())),0),0),IF($L282&gt;0,IF(AND(INDIRECT(ADDRESS($L282,44))=0,INDIRECT(ADDRESS($L282,38))="UL"),INDIRECT(ADDRESS($L282,COLUMN())),0),0),IF($M282&gt;0,IF(AND(INDIRECT(ADDRESS($M282,44))=0,INDIRECT(ADDRESS($M282,38))="UL"),INDIRECT(ADDRESS($M282,COLUMN())),0),0))</f>
        <v>0.45305114638447969</v>
      </c>
      <c r="BB282" s="58" cm="1">
        <f t="array" aca="1" ref="BB282" ca="1">SUM(IF($C282&gt;0,IF(AND(INDIRECT(ADDRESS($C282,44))=0,INDIRECT(ADDRESS($C282,38))="UL"),INDIRECT(ADDRESS($C282,COLUMN())),0),0),IF($D282&gt;0,IF(AND(INDIRECT(ADDRESS($D282,44))=0,INDIRECT(ADDRESS($D282,38))="UL"),INDIRECT(ADDRESS($D282,COLUMN())),0),0),IF($E282&gt;0,IF(AND(INDIRECT(ADDRESS($E282,44))=0,INDIRECT(ADDRESS($E282,38))="UL"),INDIRECT(ADDRESS($E282,COLUMN())),0),0),IF($F282&gt;0,IF(AND(INDIRECT(ADDRESS($F282,44))=0,INDIRECT(ADDRESS($F282,38))="UL"),INDIRECT(ADDRESS($F282,COLUMN())),0),0),IF($G282&gt;0,IF(AND(INDIRECT(ADDRESS($G282,44))=0,INDIRECT(ADDRESS($G282,38))="UL"),INDIRECT(ADDRESS($G282,COLUMN())),0),0),IF($H282&gt;0,IF(AND(INDIRECT(ADDRESS($H282,44))=0,INDIRECT(ADDRESS($H282,38))="UL"),INDIRECT(ADDRESS($H282,COLUMN())),0),0),IF($I282&gt;0,IF(AND(INDIRECT(ADDRESS($I282,44))=0,INDIRECT(ADDRESS($I282,38))="UL"),INDIRECT(ADDRESS($I282,COLUMN())),0),0),IF($J282&gt;0,IF(AND(INDIRECT(ADDRESS($J282,44))=0,INDIRECT(ADDRESS($J282,38))="UL"),INDIRECT(ADDRESS($J282,COLUMN())),0),0),IF($K282&gt;0,IF(AND(INDIRECT(ADDRESS($K282,44))=0,INDIRECT(ADDRESS($K282,38))="UL"),INDIRECT(ADDRESS($K282,COLUMN())),0),0),IF($L282&gt;0,IF(AND(INDIRECT(ADDRESS($L282,44))=0,INDIRECT(ADDRESS($L282,38))="UL"),INDIRECT(ADDRESS($L282,COLUMN())),0),0),IF($M282&gt;0,IF(AND(INDIRECT(ADDRESS($M282,44))=0,INDIRECT(ADDRESS($M282,38))="UL"),INDIRECT(ADDRESS($M282,COLUMN())),0),0))</f>
        <v>0.30814814814814806</v>
      </c>
      <c r="BC282" s="58" cm="1">
        <f t="array" aca="1" ref="BC282" ca="1">SUM(IF($C282&gt;0,IF(AND(INDIRECT(ADDRESS($C282,44))=0,INDIRECT(ADDRESS($C282,38))="UL"),INDIRECT(ADDRESS($C282,COLUMN())),0),0),IF($D282&gt;0,IF(AND(INDIRECT(ADDRESS($D282,44))=0,INDIRECT(ADDRESS($D282,38))="UL"),INDIRECT(ADDRESS($D282,COLUMN())),0),0),IF($E282&gt;0,IF(AND(INDIRECT(ADDRESS($E282,44))=0,INDIRECT(ADDRESS($E282,38))="UL"),INDIRECT(ADDRESS($E282,COLUMN())),0),0),IF($F282&gt;0,IF(AND(INDIRECT(ADDRESS($F282,44))=0,INDIRECT(ADDRESS($F282,38))="UL"),INDIRECT(ADDRESS($F282,COLUMN())),0),0),IF($G282&gt;0,IF(AND(INDIRECT(ADDRESS($G282,44))=0,INDIRECT(ADDRESS($G282,38))="UL"),INDIRECT(ADDRESS($G282,COLUMN())),0),0),IF($H282&gt;0,IF(AND(INDIRECT(ADDRESS($H282,44))=0,INDIRECT(ADDRESS($H282,38))="UL"),INDIRECT(ADDRESS($H282,COLUMN())),0),0),IF($I282&gt;0,IF(AND(INDIRECT(ADDRESS($I282,44))=0,INDIRECT(ADDRESS($I282,38))="UL"),INDIRECT(ADDRESS($I282,COLUMN())),0),0),IF($J282&gt;0,IF(AND(INDIRECT(ADDRESS($J282,44))=0,INDIRECT(ADDRESS($J282,38))="UL"),INDIRECT(ADDRESS($J282,COLUMN())),0),0),IF($K282&gt;0,IF(AND(INDIRECT(ADDRESS($K282,44))=0,INDIRECT(ADDRESS($K282,38))="UL"),INDIRECT(ADDRESS($K282,COLUMN())),0),0),IF($L282&gt;0,IF(AND(INDIRECT(ADDRESS($L282,44))=0,INDIRECT(ADDRESS($L282,38))="UL"),INDIRECT(ADDRESS($L282,COLUMN())),0),0),IF($M282&gt;0,IF(AND(INDIRECT(ADDRESS($M282,44))=0,INDIRECT(ADDRESS($M282,38))="UL"),INDIRECT(ADDRESS($M282,COLUMN())),0),0))</f>
        <v>0.25375661375661374</v>
      </c>
      <c r="BD282" s="58" cm="1">
        <f t="array" aca="1" ref="BD282" ca="1">SUM(IF($C282&gt;0,IF(AND(INDIRECT(ADDRESS($C282,44))=0,INDIRECT(ADDRESS($C282,38))="UL"),INDIRECT(ADDRESS($C282,COLUMN())),0),0),IF($D282&gt;0,IF(AND(INDIRECT(ADDRESS($D282,44))=0,INDIRECT(ADDRESS($D282,38))="UL"),INDIRECT(ADDRESS($D282,COLUMN())),0),0),IF($E282&gt;0,IF(AND(INDIRECT(ADDRESS($E282,44))=0,INDIRECT(ADDRESS($E282,38))="UL"),INDIRECT(ADDRESS($E282,COLUMN())),0),0),IF($F282&gt;0,IF(AND(INDIRECT(ADDRESS($F282,44))=0,INDIRECT(ADDRESS($F282,38))="UL"),INDIRECT(ADDRESS($F282,COLUMN())),0),0),IF($G282&gt;0,IF(AND(INDIRECT(ADDRESS($G282,44))=0,INDIRECT(ADDRESS($G282,38))="UL"),INDIRECT(ADDRESS($G282,COLUMN())),0),0),IF($H282&gt;0,IF(AND(INDIRECT(ADDRESS($H282,44))=0,INDIRECT(ADDRESS($H282,38))="UL"),INDIRECT(ADDRESS($H282,COLUMN())),0),0),IF($I282&gt;0,IF(AND(INDIRECT(ADDRESS($I282,44))=0,INDIRECT(ADDRESS($I282,38))="UL"),INDIRECT(ADDRESS($I282,COLUMN())),0),0),IF($J282&gt;0,IF(AND(INDIRECT(ADDRESS($J282,44))=0,INDIRECT(ADDRESS($J282,38))="UL"),INDIRECT(ADDRESS($J282,COLUMN())),0),0),IF($K282&gt;0,IF(AND(INDIRECT(ADDRESS($K282,44))=0,INDIRECT(ADDRESS($K282,38))="UL"),INDIRECT(ADDRESS($K282,COLUMN())),0),0),IF($L282&gt;0,IF(AND(INDIRECT(ADDRESS($L282,44))=0,INDIRECT(ADDRESS($L282,38))="UL"),INDIRECT(ADDRESS($L282,COLUMN())),0),0),IF($M282&gt;0,IF(AND(INDIRECT(ADDRESS($M282,44))=0,INDIRECT(ADDRESS($M282,38))="UL"),INDIRECT(ADDRESS($M282,COLUMN())),0),0))</f>
        <v>0.40839506172839501</v>
      </c>
      <c r="BE282" s="57">
        <f t="shared" ca="1" si="195"/>
        <v>0.30814814814814806</v>
      </c>
      <c r="BF282" s="57" cm="1">
        <f t="array" aca="1" ref="BF282" ca="1">SUM(IF($C282&gt;0,IF(INDIRECT(ADDRESS($C282,45))=1,INDIRECT(ADDRESS($C282,52))*INDIRECT(ADDRESS($C282,42))/5,0),0), IF($D282&gt;0,IF(INDIRECT(ADDRESS($D282,45))=1,INDIRECT(ADDRESS($D282,52))*INDIRECT(ADDRESS($D282,42))/5,0),0), IF($E282&gt;0,IF(INDIRECT(ADDRESS($E282,45))=1,INDIRECT(ADDRESS($E282,52))*INDIRECT(ADDRESS($E282,42))/5,0),0), IF($F282&gt;0,IF(INDIRECT(ADDRESS($F282,45))=1,INDIRECT(ADDRESS($F282,52))*INDIRECT(ADDRESS($F282,42))/5,0),0), IF($G282&gt;0,IF(INDIRECT(ADDRESS($G282,45))=1,INDIRECT(ADDRESS($G282,52))*INDIRECT(ADDRESS($G282,42))/5,0),0), IF($H282&gt;0,IF(INDIRECT(ADDRESS($H282,45))=1,INDIRECT(ADDRESS($H282,52))*INDIRECT(ADDRESS($H282,42))/5,0),0)
)*$BF$296/100</f>
        <v>9.2592592592592605E-3</v>
      </c>
      <c r="BG282" s="19">
        <v>1</v>
      </c>
      <c r="BH282" s="57" cm="1">
        <f t="array" aca="1" ref="BH282" ca="1">SUM(IF($C282&gt;0,IF(AND(INDIRECT(ADDRESS($C282,44))=0,INDIRECT(ADDRESS($C282,38))&lt;&gt;"UL"),INDIRECT(ADDRESS($C282,COLUMN()-12)),0),0), IF($D282&gt;0,IF(AND(INDIRECT(ADDRESS($D282,44))=0,INDIRECT(ADDRESS($D282,38))&lt;&gt;"UL"),INDIRECT(ADDRESS($D282,COLUMN()-12)),0),0), IF($E282&gt;0,IF(AND(INDIRECT(ADDRESS($E282,44))=0,INDIRECT(ADDRESS($E282,38))&lt;&gt;"UL"),INDIRECT(ADDRESS($E282,COLUMN()-12)),0),0), IF($F282&gt;0,IF(AND(INDIRECT(ADDRESS($F282,44))=0,INDIRECT(ADDRESS($F282,38))&lt;&gt;"UL"),INDIRECT(ADDRESS($F282,COLUMN()-12)),0),0), IF($G282&gt;0,IF(AND(INDIRECT(ADDRESS($G282,44))=0,INDIRECT(ADDRESS($G282,38))&lt;&gt;"UL"),INDIRECT(ADDRESS($G282,COLUMN()-12)),0),0), IF($H282&gt;0,IF(AND(INDIRECT(ADDRESS($H282,44))=0,INDIRECT(ADDRESS($H282,38))&lt;&gt;"UL"),INDIRECT(ADDRESS($H282,COLUMN()-12)),0),0), IF($I282&gt;0,IF(AND(INDIRECT(ADDRESS($I282,44))=0,INDIRECT(ADDRESS($I282,38))&lt;&gt;"UL"),INDIRECT(ADDRESS($I282,COLUMN()-12)),0),0), IF($J282&gt;0,IF(AND(INDIRECT(ADDRESS($J282,44))=0,INDIRECT(ADDRESS($J282,38))&lt;&gt;"UL"),INDIRECT(ADDRESS($J282,COLUMN()-12)),0),0), IF($K282&gt;0,IF(AND(INDIRECT(ADDRESS($K282,44))=0,INDIRECT(ADDRESS($K282,38))&lt;&gt;"UL"),INDIRECT(ADDRESS($K282,COLUMN()-12)),0),0), IF($L282&gt;0,IF(AND(INDIRECT(ADDRESS($L282,44))=0,INDIRECT(ADDRESS($L282,38))&lt;&gt;"UL"),INDIRECT(ADDRESS($L282,COLUMN()-12)),0),0), IF($M282&gt;0,IF(AND(INDIRECT(ADDRESS($M282,44))=0,INDIRECT(ADDRESS($M282,38))&lt;&gt;"UL"),INDIRECT(ADDRESS($M282,COLUMN()-12)),0),0))</f>
        <v>0</v>
      </c>
      <c r="BI282" s="57" cm="1">
        <f t="array" aca="1" ref="BI282" ca="1">SUM(IF($C282&gt;0,IF(AND(INDIRECT(ADDRESS($C282,44))=0,INDIRECT(ADDRESS($C282,38))&lt;&gt;"UL"),INDIRECT(ADDRESS($C282,COLUMN()-12)),0),0), IF($D282&gt;0,IF(AND(INDIRECT(ADDRESS($D282,44))=0,INDIRECT(ADDRESS($D282,38))&lt;&gt;"UL"),INDIRECT(ADDRESS($D282,COLUMN()-12)),0),0), IF($E282&gt;0,IF(AND(INDIRECT(ADDRESS($E282,44))=0,INDIRECT(ADDRESS($E282,38))&lt;&gt;"UL"),INDIRECT(ADDRESS($E282,COLUMN()-12)),0),0), IF($F282&gt;0,IF(AND(INDIRECT(ADDRESS($F282,44))=0,INDIRECT(ADDRESS($F282,38))&lt;&gt;"UL"),INDIRECT(ADDRESS($F282,COLUMN()-12)),0),0), IF($G282&gt;0,IF(AND(INDIRECT(ADDRESS($G282,44))=0,INDIRECT(ADDRESS($G282,38))&lt;&gt;"UL"),INDIRECT(ADDRESS($G282,COLUMN()-12)),0),0), IF($H282&gt;0,IF(AND(INDIRECT(ADDRESS($H282,44))=0,INDIRECT(ADDRESS($H282,38))&lt;&gt;"UL"),INDIRECT(ADDRESS($H282,COLUMN()-12)),0),0), IF($I282&gt;0,IF(AND(INDIRECT(ADDRESS($I282,44))=0,INDIRECT(ADDRESS($I282,38))&lt;&gt;"UL"),INDIRECT(ADDRESS($I282,COLUMN()-12)),0),0), IF($J282&gt;0,IF(AND(INDIRECT(ADDRESS($J282,44))=0,INDIRECT(ADDRESS($J282,38))&lt;&gt;"UL"),INDIRECT(ADDRESS($J282,COLUMN()-12)),0),0), IF($K282&gt;0,IF(AND(INDIRECT(ADDRESS($K282,44))=0,INDIRECT(ADDRESS($K282,38))&lt;&gt;"UL"),INDIRECT(ADDRESS($K282,COLUMN()-12)),0),0), IF($L282&gt;0,IF(AND(INDIRECT(ADDRESS($L282,44))=0,INDIRECT(ADDRESS($L282,38))&lt;&gt;"UL"),INDIRECT(ADDRESS($L282,COLUMN()-12)),0),0), IF($M282&gt;0,IF(AND(INDIRECT(ADDRESS($M282,44))=0,INDIRECT(ADDRESS($M282,38))&lt;&gt;"UL"),INDIRECT(ADDRESS($M282,COLUMN()-12)),0),0))</f>
        <v>0</v>
      </c>
      <c r="BJ282" s="57" cm="1">
        <f t="array" aca="1" ref="BJ282" ca="1">SUM(IF($C282&gt;0,IF(AND(INDIRECT(ADDRESS($C282,44))=0,INDIRECT(ADDRESS($C282,38))&lt;&gt;"UL"),INDIRECT(ADDRESS($C282,COLUMN()-12)),0),0), IF($D282&gt;0,IF(AND(INDIRECT(ADDRESS($D282,44))=0,INDIRECT(ADDRESS($D282,38))&lt;&gt;"UL"),INDIRECT(ADDRESS($D282,COLUMN()-12)),0),0), IF($E282&gt;0,IF(AND(INDIRECT(ADDRESS($E282,44))=0,INDIRECT(ADDRESS($E282,38))&lt;&gt;"UL"),INDIRECT(ADDRESS($E282,COLUMN()-12)),0),0), IF($F282&gt;0,IF(AND(INDIRECT(ADDRESS($F282,44))=0,INDIRECT(ADDRESS($F282,38))&lt;&gt;"UL"),INDIRECT(ADDRESS($F282,COLUMN()-12)),0),0), IF($G282&gt;0,IF(AND(INDIRECT(ADDRESS($G282,44))=0,INDIRECT(ADDRESS($G282,38))&lt;&gt;"UL"),INDIRECT(ADDRESS($G282,COLUMN()-12)),0),0), IF($H282&gt;0,IF(AND(INDIRECT(ADDRESS($H282,44))=0,INDIRECT(ADDRESS($H282,38))&lt;&gt;"UL"),INDIRECT(ADDRESS($H282,COLUMN()-12)),0),0), IF($I282&gt;0,IF(AND(INDIRECT(ADDRESS($I282,44))=0,INDIRECT(ADDRESS($I282,38))&lt;&gt;"UL"),INDIRECT(ADDRESS($I282,COLUMN()-12)),0),0), IF($J282&gt;0,IF(AND(INDIRECT(ADDRESS($J282,44))=0,INDIRECT(ADDRESS($J282,38))&lt;&gt;"UL"),INDIRECT(ADDRESS($J282,COLUMN()-12)),0),0), IF($K282&gt;0,IF(AND(INDIRECT(ADDRESS($K282,44))=0,INDIRECT(ADDRESS($K282,38))&lt;&gt;"UL"),INDIRECT(ADDRESS($K282,COLUMN()-12)),0),0), IF($L282&gt;0,IF(AND(INDIRECT(ADDRESS($L282,44))=0,INDIRECT(ADDRESS($L282,38))&lt;&gt;"UL"),INDIRECT(ADDRESS($L282,COLUMN()-12)),0),0), IF($M282&gt;0,IF(AND(INDIRECT(ADDRESS($M282,44))=0,INDIRECT(ADDRESS($M282,38))&lt;&gt;"UL"),INDIRECT(ADDRESS($M282,COLUMN()-12)),0),0))</f>
        <v>0</v>
      </c>
      <c r="BK282" s="57">
        <f t="shared" ca="1" si="213"/>
        <v>0</v>
      </c>
      <c r="BL282" s="58">
        <f t="shared" ca="1" si="212"/>
        <v>0</v>
      </c>
      <c r="BM282" s="57" cm="1">
        <f t="array" aca="1" ref="BM282" ca="1">SUM(IF($C282&gt;0,IF(AND(INDIRECT(ADDRESS($C282,44))=0,INDIRECT(ADDRESS($C282,38))&lt;&gt;"UL"),INDIRECT(ADDRESS($C282,COLUMN()-12)),0),0), IF($D282&gt;0,IF(AND(INDIRECT(ADDRESS($D282,44))=0,INDIRECT(ADDRESS($D282,38))&lt;&gt;"UL"),INDIRECT(ADDRESS($D282,COLUMN()-12)),0),0), IF($E282&gt;0,IF(AND(INDIRECT(ADDRESS($E282,44))=0,INDIRECT(ADDRESS($E282,38))&lt;&gt;"UL"),INDIRECT(ADDRESS($E282,COLUMN()-12)),0),0), IF($F282&gt;0,IF(AND(INDIRECT(ADDRESS($F282,44))=0,INDIRECT(ADDRESS($F282,38))&lt;&gt;"UL"),INDIRECT(ADDRESS($F282,COLUMN()-12)),0),0), IF($G282&gt;0,IF(AND(INDIRECT(ADDRESS($G282,44))=0,INDIRECT(ADDRESS($G282,38))&lt;&gt;"UL"),INDIRECT(ADDRESS($G282,COLUMN()-12)),0),0), IF($H282&gt;0,IF(AND(INDIRECT(ADDRESS($H282,44))=0,INDIRECT(ADDRESS($H282,38))&lt;&gt;"UL"),INDIRECT(ADDRESS($H282,COLUMN()-12)),0),0), IF($I282&gt;0,IF(AND(INDIRECT(ADDRESS($I282,44))=0,INDIRECT(ADDRESS($I282,38))&lt;&gt;"UL"),INDIRECT(ADDRESS($I282,COLUMN()-12)),0),0), IF($J282&gt;0,IF(AND(INDIRECT(ADDRESS($J282,44))=0,INDIRECT(ADDRESS($J282,38))&lt;&gt;"UL"),INDIRECT(ADDRESS($J282,COLUMN()-12)),0),0), IF($K282&gt;0,IF(AND(INDIRECT(ADDRESS($K282,44))=0,INDIRECT(ADDRESS($K282,38))&lt;&gt;"UL"),INDIRECT(ADDRESS($K282,COLUMN()-11)),0),0), IF($L282&gt;0,IF(AND(INDIRECT(ADDRESS($L282,44))=0,INDIRECT(ADDRESS($L282,38))&lt;&gt;"UL"),INDIRECT(ADDRESS($L282,COLUMN()-11)),0),0), IF($M282&gt;0,IF(AND(INDIRECT(ADDRESS($M282,44))=0,INDIRECT(ADDRESS($M282,38))&lt;&gt;"UL"),INDIRECT(ADDRESS($M282,COLUMN()-11)),0),0))</f>
        <v>0</v>
      </c>
      <c r="BN282" s="57" cm="1">
        <f t="array" aca="1" ref="BN282" ca="1">SUM(IF($C282&gt;0,IF(AND(INDIRECT(ADDRESS($C282,44))=0,INDIRECT(ADDRESS($C282,38))&lt;&gt;"UL"),INDIRECT(ADDRESS($C282,COLUMN()-12)),0),0), IF($D282&gt;0,IF(AND(INDIRECT(ADDRESS($D282,44))=0,INDIRECT(ADDRESS($D282,38))&lt;&gt;"UL"),INDIRECT(ADDRESS($D282,COLUMN()-12)),0),0), IF($E282&gt;0,IF(AND(INDIRECT(ADDRESS($E282,44))=0,INDIRECT(ADDRESS($E282,38))&lt;&gt;"UL"),INDIRECT(ADDRESS($E282,COLUMN()-12)),0),0), IF($F282&gt;0,IF(AND(INDIRECT(ADDRESS($F282,44))=0,INDIRECT(ADDRESS($F282,38))&lt;&gt;"UL"),INDIRECT(ADDRESS($F282,COLUMN()-12)),0),0), IF($G282&gt;0,IF(AND(INDIRECT(ADDRESS($G282,44))=0,INDIRECT(ADDRESS($G282,38))&lt;&gt;"UL"),INDIRECT(ADDRESS($G282,COLUMN()-12)),0),0), IF($H282&gt;0,IF(AND(INDIRECT(ADDRESS($H282,44))=0,INDIRECT(ADDRESS($H282,38))&lt;&gt;"UL"),INDIRECT(ADDRESS($H282,COLUMN()-12)),0),0), IF($I282&gt;0,IF(AND(INDIRECT(ADDRESS($I282,44))=0,INDIRECT(ADDRESS($I282,38))&lt;&gt;"UL"),INDIRECT(ADDRESS($I282,COLUMN()-12)),0),0), IF($J282&gt;0,IF(AND(INDIRECT(ADDRESS($J282,44))=0,INDIRECT(ADDRESS($J282,38))&lt;&gt;"UL"),INDIRECT(ADDRESS($J282,COLUMN()-12)),0),0), IF($K282&gt;0,IF(AND(INDIRECT(ADDRESS($K282,44))=0,INDIRECT(ADDRESS($K282,38))&lt;&gt;"UL"),INDIRECT(ADDRESS($K282,COLUMN()-11)),0),0), IF($L282&gt;0,IF(AND(INDIRECT(ADDRESS($L282,44))=0,INDIRECT(ADDRESS($L282,38))&lt;&gt;"UL"),INDIRECT(ADDRESS($L282,COLUMN()-11)),0),0), IF($M282&gt;0,IF(AND(INDIRECT(ADDRESS($M282,44))=0,INDIRECT(ADDRESS($M282,38))&lt;&gt;"UL"),INDIRECT(ADDRESS($M282,COLUMN()-11)),0),0))</f>
        <v>0</v>
      </c>
      <c r="BO282" s="57" cm="1">
        <f t="array" aca="1" ref="BO282" ca="1">SUM(IF($C282&gt;0,IF(AND(INDIRECT(ADDRESS($C282,44))=0,INDIRECT(ADDRESS($C282,38))&lt;&gt;"UL"),INDIRECT(ADDRESS($C282,COLUMN()-12)),0),0), IF($D282&gt;0,IF(AND(INDIRECT(ADDRESS($D282,44))=0,INDIRECT(ADDRESS($D282,38))&lt;&gt;"UL"),INDIRECT(ADDRESS($D282,COLUMN()-12)),0),0), IF($E282&gt;0,IF(AND(INDIRECT(ADDRESS($E282,44))=0,INDIRECT(ADDRESS($E282,38))&lt;&gt;"UL"),INDIRECT(ADDRESS($E282,COLUMN()-12)),0),0), IF($F282&gt;0,IF(AND(INDIRECT(ADDRESS($F282,44))=0,INDIRECT(ADDRESS($F282,38))&lt;&gt;"UL"),INDIRECT(ADDRESS($F282,COLUMN()-12)),0),0), IF($G282&gt;0,IF(AND(INDIRECT(ADDRESS($G282,44))=0,INDIRECT(ADDRESS($G282,38))&lt;&gt;"UL"),INDIRECT(ADDRESS($G282,COLUMN()-12)),0),0), IF($H282&gt;0,IF(AND(INDIRECT(ADDRESS($H282,44))=0,INDIRECT(ADDRESS($H282,38))&lt;&gt;"UL"),INDIRECT(ADDRESS($H282,COLUMN()-12)),0),0), IF($I282&gt;0,IF(AND(INDIRECT(ADDRESS($I282,44))=0,INDIRECT(ADDRESS($I282,38))&lt;&gt;"UL"),INDIRECT(ADDRESS($I282,COLUMN()-12)),0),0), IF($J282&gt;0,IF(AND(INDIRECT(ADDRESS($J282,44))=0,INDIRECT(ADDRESS($J282,38))&lt;&gt;"UL"),INDIRECT(ADDRESS($J282,COLUMN()-12)),0),0), IF($K282&gt;0,IF(AND(INDIRECT(ADDRESS($K282,44))=0,INDIRECT(ADDRESS($K282,38))&lt;&gt;"UL"),INDIRECT(ADDRESS($K282,COLUMN()-11)),0),0), IF($L282&gt;0,IF(AND(INDIRECT(ADDRESS($L282,44))=0,INDIRECT(ADDRESS($L282,38))&lt;&gt;"UL"),INDIRECT(ADDRESS($L282,COLUMN()-11)),0),0), IF($M282&gt;0,IF(AND(INDIRECT(ADDRESS($M282,44))=0,INDIRECT(ADDRESS($M282,38))&lt;&gt;"UL"),INDIRECT(ADDRESS($M282,COLUMN()-11)),0),0))</f>
        <v>0</v>
      </c>
      <c r="BP282" s="57">
        <f>IF($AU282=BP$296,2*BD238,0)</f>
        <v>0</v>
      </c>
      <c r="BQ282" s="57">
        <f ca="1">SUM(BM282:BP282)</f>
        <v>0</v>
      </c>
      <c r="BR282" s="161">
        <f t="shared" ca="1" si="198"/>
        <v>74.572073891835132</v>
      </c>
      <c r="BS282" s="4"/>
      <c r="BT282" s="56">
        <f ca="1">IF(AD282&lt;BG282,((((AY282+BK282)*AB282)+((BE282+BQ282)*(1-AB282))+BF282)*AD282),((((AY282*AB282)+(BE282*(1-AB282))+BF282)*AD282)+(((BK282*AB282)+(BQ282*(1-AB282)))*BG282)))</f>
        <v>1.6925259718388899</v>
      </c>
      <c r="BU282" s="89">
        <f t="shared" ca="1" si="200"/>
        <v>4.978017564232029E-2</v>
      </c>
      <c r="BV282" s="57" t="s">
        <v>33</v>
      </c>
      <c r="BW282" s="57" cm="1">
        <f t="array" aca="1" ref="BW282" ca="1">SUM(IF($C282&gt;0,IF(AND(INDIRECT(ADDRESS($C282,44))=0,INDIRECT(ADDRESS($C282,38))="UL",ISERROR(SEARCH("Rear",INDIRECT(ADDRESS($C282,33)))),ISERROR(SEARCH("Side",INDIRECT(ADDRESS($C282,33))))),INDIRECT(ADDRESS($C282,COLUMN())),0),0),IF($D282&gt;0,IF(AND(INDIRECT(ADDRESS($D282,44))=0,INDIRECT(ADDRESS($D282,38))="UL",ISERROR(SEARCH("Rear",INDIRECT(ADDRESS($D282,33)))),ISERROR(SEARCH("Side",INDIRECT(ADDRESS($D282,33))))),INDIRECT(ADDRESS($D282,COLUMN())),0),0),IF($E282&gt;0,IF(AND(INDIRECT(ADDRESS($E282,44))=0,INDIRECT(ADDRESS($E282,38))="UL",ISERROR(SEARCH("Rear",INDIRECT(ADDRESS($E282,33)))),ISERROR(SEARCH("Side",INDIRECT(ADDRESS($E282,33))))),INDIRECT(ADDRESS($E282,COLUMN())),0),0),IF($F282&gt;0,IF(AND(INDIRECT(ADDRESS($F282,44))=0,INDIRECT(ADDRESS($F282,38))="UL",ISERROR(SEARCH("Rear",INDIRECT(ADDRESS($F282,33)))),ISERROR(SEARCH("Side",INDIRECT(ADDRESS($F282,33))))),INDIRECT(ADDRESS($F282,COLUMN())),0),0),IF($G282&gt;0,IF(AND(INDIRECT(ADDRESS($G282,44))=0,INDIRECT(ADDRESS($G282,38))="UL",ISERROR(SEARCH("Rear",INDIRECT(ADDRESS($G282,33)))),ISERROR(SEARCH("Side",INDIRECT(ADDRESS($G282,33))))),INDIRECT(ADDRESS($G282,COLUMN())),0),0),IF($H282&gt;0,IF(AND(INDIRECT(ADDRESS($H282,44))=0,INDIRECT(ADDRESS($H282,38))="UL",ISERROR(SEARCH("Rear",INDIRECT(ADDRESS($H282,33)))),ISERROR(SEARCH("Side",INDIRECT(ADDRESS($H282,33))))),INDIRECT(ADDRESS($H282,COLUMN())),0),0),IF($I282&gt;0,IF(AND(INDIRECT(ADDRESS($I282,44))=0,INDIRECT(ADDRESS($I282,38))="UL",ISERROR(SEARCH("Rear",INDIRECT(ADDRESS($I282,33)))),ISERROR(SEARCH("Side",INDIRECT(ADDRESS($I282,33))))),INDIRECT(ADDRESS($I282,COLUMN())),0),0),IF($J282&gt;0,IF(AND(INDIRECT(ADDRESS($J282,44))=0,INDIRECT(ADDRESS($J282,38))="UL",ISERROR(SEARCH("Rear",INDIRECT(ADDRESS($J282,33)))),ISERROR(SEARCH("Side",INDIRECT(ADDRESS($J282,33))))),INDIRECT(ADDRESS($J282,COLUMN())),0),0),IF($K282&gt;0,IF(AND(INDIRECT(ADDRESS($K282,44))=0,INDIRECT(ADDRESS($K282,38))="UL",ISERROR(SEARCH("Rear",INDIRECT(ADDRESS($K282,33)))),ISERROR(SEARCH("Side",INDIRECT(ADDRESS($K282,33))))),INDIRECT(ADDRESS($K282,COLUMN())),0),0),IF($L282&gt;0,IF(AND(INDIRECT(ADDRESS($L282,44))=0,INDIRECT(ADDRESS($L282,38))="UL",ISERROR(SEARCH("Rear",INDIRECT(ADDRESS($L282,33)))),ISERROR(SEARCH("Side",INDIRECT(ADDRESS($L282,33))))),INDIRECT(ADDRESS($L282,COLUMN())),0),0),IF($M282&gt;0,IF(AND(INDIRECT(ADDRESS($M282,44))=0,INDIRECT(ADDRESS($M282,38))="UL",ISERROR(SEARCH("Rear",INDIRECT(ADDRESS($M282,33)))),ISERROR(SEARCH("Side",INDIRECT(ADDRESS($M282,33))))),INDIRECT(ADDRESS($M282,COLUMN())),0),0))</f>
        <v>0.44444444444444442</v>
      </c>
      <c r="BX282" s="57">
        <f t="shared" ca="1" si="201"/>
        <v>0.33333333333333331</v>
      </c>
      <c r="BY282" s="57" cm="1">
        <f t="array" aca="1" ref="BY282" ca="1">SUM(IF($C282&gt;0,IF(AND(INDIRECT(ADDRESS($C282,44))=0,INDIRECT(ADDRESS($C282,38))="UL"),INDIRECT(ADDRESS($C282,COLUMN())),0),0),IF($D282&gt;0,IF(AND(INDIRECT(ADDRESS($D282,44))=0,INDIRECT(ADDRESS($D282,38))="UL"),INDIRECT(ADDRESS($D282,COLUMN())),0),0),IF($E282&gt;0,IF(AND(INDIRECT(ADDRESS($E282,44))=0,INDIRECT(ADDRESS($E282,38))="UL"),INDIRECT(ADDRESS($E282,COLUMN())),0),0),IF($F282&gt;0,IF(AND(INDIRECT(ADDRESS($F282,44))=0,INDIRECT(ADDRESS($F282,38))="UL"),INDIRECT(ADDRESS($F282,COLUMN())),0),0),IF($G282&gt;0,IF(AND(INDIRECT(ADDRESS($G282,44))=0,INDIRECT(ADDRESS($G282,38))="UL"),INDIRECT(ADDRESS($G282,COLUMN())),0),0),IF($H282&gt;0,IF(AND(INDIRECT(ADDRESS($H282,44))=0,INDIRECT(ADDRESS($H282,38))="UL"),INDIRECT(ADDRESS($H282,COLUMN())),0),0),IF($I282&gt;0,IF(AND(INDIRECT(ADDRESS($I282,44))=0,INDIRECT(ADDRESS($I282,38))="UL"),INDIRECT(ADDRESS($I282,COLUMN())),0),0),IF($J282&gt;0,IF(AND(INDIRECT(ADDRESS($J282,44))=0,INDIRECT(ADDRESS($J282,38))="UL"),INDIRECT(ADDRESS($J282,COLUMN())),0),0),IF($K282&gt;0,IF(AND(INDIRECT(ADDRESS($K282,44))=0,INDIRECT(ADDRESS($K282,38))="UL"),INDIRECT(ADDRESS($K282,COLUMN())),0),0),IF($L282&gt;0,IF(AND(INDIRECT(ADDRESS($L282,44))=0,INDIRECT(ADDRESS($L282,38))="UL"),INDIRECT(ADDRESS($L282,COLUMN())),0),0),IF($M282&gt;0,IF(AND(INDIRECT(ADDRESS($M282,44))=0,INDIRECT(ADDRESS($M282,38))="UL"),INDIRECT(ADDRESS($M282,COLUMN())),0),0))</f>
        <v>0.32263374485596702</v>
      </c>
      <c r="BZ282" s="57" cm="1">
        <f t="array" aca="1" ref="BZ282" ca="1">SUM(IF($C282&gt;0,IF(AND(INDIRECT(ADDRESS($C282,44))=0,INDIRECT(ADDRESS($C282,38))="UL"),INDIRECT(ADDRESS($C282,COLUMN())),0),0),IF($D282&gt;0,IF(AND(INDIRECT(ADDRESS($D282,44))=0,INDIRECT(ADDRESS($D282,38))="UL"),INDIRECT(ADDRESS($D282,COLUMN())),0),0),IF($E282&gt;0,IF(AND(INDIRECT(ADDRESS($E282,44))=0,INDIRECT(ADDRESS($E282,38))="UL"),INDIRECT(ADDRESS($E282,COLUMN())),0),0),IF($F282&gt;0,IF(AND(INDIRECT(ADDRESS($F282,44))=0,INDIRECT(ADDRESS($F282,38))="UL"),INDIRECT(ADDRESS($F282,COLUMN())),0),0),IF($G282&gt;0,IF(AND(INDIRECT(ADDRESS($G282,44))=0,INDIRECT(ADDRESS($G282,38))="UL"),INDIRECT(ADDRESS($G282,COLUMN())),0),0),IF($H282&gt;0,IF(AND(INDIRECT(ADDRESS($H282,44))=0,INDIRECT(ADDRESS($H282,38))="UL"),INDIRECT(ADDRESS($H282,COLUMN())),0),0),IF($I282&gt;0,IF(AND(INDIRECT(ADDRESS($I282,44))=0,INDIRECT(ADDRESS($I282,38))="UL"),INDIRECT(ADDRESS($I282,COLUMN())),0),0),IF($J282&gt;0,IF(AND(INDIRECT(ADDRESS($J282,44))=0,INDIRECT(ADDRESS($J282,38))="UL"),INDIRECT(ADDRESS($J282,COLUMN())),0),0),IF($K282&gt;0,IF(AND(INDIRECT(ADDRESS($K282,44))=0,INDIRECT(ADDRESS($K282,38))="UL"),INDIRECT(ADDRESS($K282,COLUMN())),0),0),IF($L282&gt;0,IF(AND(INDIRECT(ADDRESS($L282,44))=0,INDIRECT(ADDRESS($L282,38))="UL"),INDIRECT(ADDRESS($L282,COLUMN())),0),0),IF($M282&gt;0,IF(AND(INDIRECT(ADDRESS($M282,44))=0,INDIRECT(ADDRESS($M282,38))="UL"),INDIRECT(ADDRESS($M282,COLUMN())),0),0))</f>
        <v>0.29218106995884774</v>
      </c>
      <c r="CA282" s="57">
        <f ca="1">IF(BV282="S",BY282,BZ282)</f>
        <v>0.32263374485596702</v>
      </c>
      <c r="CB282" s="57" cm="1">
        <f t="array" aca="1" ref="CB282" ca="1">SUM(IF($C282&gt;0,IF(AND(INDIRECT(ADDRESS($C282,44))=0,INDIRECT(ADDRESS($C282,38))&lt;&gt;"UL"),INDIRECT(ADDRESS($C282,COLUMN())),0),0),IF($D282&gt;0,IF(AND(INDIRECT(ADDRESS($D282,44))=0,INDIRECT(ADDRESS($D282,38))&lt;&gt;"UL"),INDIRECT(ADDRESS($D282,COLUMN())),0),0),IF($E282&gt;0,IF(AND(INDIRECT(ADDRESS($E282,44))=0,INDIRECT(ADDRESS($E282,38))&lt;&gt;"UL"),INDIRECT(ADDRESS($E282,COLUMN())),0),0),IF($F282&gt;0,IF(AND(INDIRECT(ADDRESS($F282,44))=0,INDIRECT(ADDRESS($F282,38))&lt;&gt;"UL"),INDIRECT(ADDRESS($F282,COLUMN())),0),0),IF($G282&gt;0,IF(AND(INDIRECT(ADDRESS($G282,44))=0,INDIRECT(ADDRESS($G282,38))&lt;&gt;"UL"),INDIRECT(ADDRESS($G282,COLUMN())),0),0),IF($H282&gt;0,IF(AND(INDIRECT(ADDRESS($H282,44))=0,INDIRECT(ADDRESS($H282,38))&lt;&gt;"UL"),INDIRECT(ADDRESS($H282,COLUMN())),0),0),IF($I282&gt;0,IF(AND(INDIRECT(ADDRESS($I282,44))=0,INDIRECT(ADDRESS($I282,38))&lt;&gt;"UL"),INDIRECT(ADDRESS($I282,COLUMN())),0),0),IF($J282&gt;0,IF(AND(INDIRECT(ADDRESS($J282,44))=0,INDIRECT(ADDRESS($J282,38))&lt;&gt;"UL"),INDIRECT(ADDRESS($J282,COLUMN())),0),0),IF($K282&gt;0,IF(AND(INDIRECT(ADDRESS($K282,44))=0,INDIRECT(ADDRESS($K282,38))&lt;&gt;"UL"),INDIRECT(ADDRESS($K282,COLUMN())),0),0),IF($L282&gt;0,IF(AND(INDIRECT(ADDRESS($L282,44))=0,INDIRECT(ADDRESS($L282,38))&lt;&gt;"UL"),INDIRECT(ADDRESS($L282,COLUMN())),0),0),IF($M282&gt;0,IF(AND(INDIRECT(ADDRESS($M282,44))=0,INDIRECT(ADDRESS($M282,38))&lt;&gt;"UL"),INDIRECT(ADDRESS($M282,COLUMN())),0),0))</f>
        <v>0</v>
      </c>
      <c r="CC282" s="57">
        <f t="shared" ca="1" si="203"/>
        <v>0</v>
      </c>
      <c r="CD282" s="57" cm="1">
        <f t="array" aca="1" ref="CD282" ca="1">SUM(IF($C282&gt;0,IF(AND(INDIRECT(ADDRESS($C282,44))=0,INDIRECT(ADDRESS($C282,38))&lt;&gt;"UL"),INDIRECT(ADDRESS($C282,COLUMN())),0),0),IF($D282&gt;0,IF(AND(INDIRECT(ADDRESS($D282,44))=0,INDIRECT(ADDRESS($D282,38))&lt;&gt;"UL"),INDIRECT(ADDRESS($D282,COLUMN())),0),0),IF($E282&gt;0,IF(AND(INDIRECT(ADDRESS($E282,44))=0,INDIRECT(ADDRESS($E282,38))&lt;&gt;"UL"),INDIRECT(ADDRESS($E282,COLUMN())),0),0),IF($F282&gt;0,IF(AND(INDIRECT(ADDRESS($F282,44))=0,INDIRECT(ADDRESS($F282,38))&lt;&gt;"UL"),INDIRECT(ADDRESS($F282,COLUMN())),0),0),IF($G282&gt;0,IF(AND(INDIRECT(ADDRESS($G282,44))=0,INDIRECT(ADDRESS($G282,38))&lt;&gt;"UL"),INDIRECT(ADDRESS($G282,COLUMN())),0),0),IF($H282&gt;0,IF(AND(INDIRECT(ADDRESS($H282,44))=0,INDIRECT(ADDRESS($H282,38))&lt;&gt;"UL"),INDIRECT(ADDRESS($H282,COLUMN())),0),0),IF($I282&gt;0,IF(AND(INDIRECT(ADDRESS($I282,44))=0,INDIRECT(ADDRESS($I282,38))&lt;&gt;"UL"),INDIRECT(ADDRESS($I282,COLUMN())),0),0),IF($J282&gt;0,IF(AND(INDIRECT(ADDRESS($J282,44))=0,INDIRECT(ADDRESS($J282,38))&lt;&gt;"UL"),INDIRECT(ADDRESS($J282,COLUMN())),0),0),IF($K282&gt;0,IF(AND(INDIRECT(ADDRESS($K282,44))=0,INDIRECT(ADDRESS($K282,38))&lt;&gt;"UL"),INDIRECT(ADDRESS($K282,COLUMN())),0),0),IF($L282&gt;0,IF(AND(INDIRECT(ADDRESS($L282,44))=0,INDIRECT(ADDRESS($L282,38))&lt;&gt;"UL"),INDIRECT(ADDRESS($L282,COLUMN())),0),0),IF($M282&gt;0,IF(AND(INDIRECT(ADDRESS($M282,44))=0,INDIRECT(ADDRESS($M282,38))&lt;&gt;"UL"),INDIRECT(ADDRESS($M282,COLUMN())),0),0))</f>
        <v>0</v>
      </c>
      <c r="CE282" s="57" cm="1">
        <f t="array" aca="1" ref="CE282" ca="1">SUM(IF($C282&gt;0,IF(AND(INDIRECT(ADDRESS($C282,44))=0,INDIRECT(ADDRESS($C282,38))&lt;&gt;"UL"),INDIRECT(ADDRESS($C282,COLUMN())),0),0),IF($D282&gt;0,IF(AND(INDIRECT(ADDRESS($D282,44))=0,INDIRECT(ADDRESS($D282,38))&lt;&gt;"UL"),INDIRECT(ADDRESS($D282,COLUMN())),0),0),IF($E282&gt;0,IF(AND(INDIRECT(ADDRESS($E282,44))=0,INDIRECT(ADDRESS($E282,38))&lt;&gt;"UL"),INDIRECT(ADDRESS($E282,COLUMN())),0),0),IF($F282&gt;0,IF(AND(INDIRECT(ADDRESS($F282,44))=0,INDIRECT(ADDRESS($F282,38))&lt;&gt;"UL"),INDIRECT(ADDRESS($F282,COLUMN())),0),0),IF($G282&gt;0,IF(AND(INDIRECT(ADDRESS($G282,44))=0,INDIRECT(ADDRESS($G282,38))&lt;&gt;"UL"),INDIRECT(ADDRESS($G282,COLUMN())),0),0),IF($H282&gt;0,IF(AND(INDIRECT(ADDRESS($H282,44))=0,INDIRECT(ADDRESS($H282,38))&lt;&gt;"UL"),INDIRECT(ADDRESS($H282,COLUMN())),0),0),IF($I282&gt;0,IF(AND(INDIRECT(ADDRESS($I282,44))=0,INDIRECT(ADDRESS($I282,38))&lt;&gt;"UL"),INDIRECT(ADDRESS($I282,COLUMN())),0),0),IF($J282&gt;0,IF(AND(INDIRECT(ADDRESS($J282,44))=0,INDIRECT(ADDRESS($J282,38))&lt;&gt;"UL"),INDIRECT(ADDRESS($J282,COLUMN())),0),0),IF($K282&gt;0,IF(AND(INDIRECT(ADDRESS($K282,44))=0,INDIRECT(ADDRESS($K282,38))&lt;&gt;"UL"),INDIRECT(ADDRESS($K282,COLUMN())),0),0),IF($L282&gt;0,IF(AND(INDIRECT(ADDRESS($L282,44))=0,INDIRECT(ADDRESS($L282,38))&lt;&gt;"UL"),INDIRECT(ADDRESS($L282,COLUMN())),0),0),IF($M282&gt;0,IF(AND(INDIRECT(ADDRESS($M282,44))=0,INDIRECT(ADDRESS($M282,38))&lt;&gt;"UL"),INDIRECT(ADDRESS($M282,COLUMN())),0),0))</f>
        <v>0</v>
      </c>
      <c r="CF282" s="57">
        <f ca="1">IF(BV282="S",CD282,CE282)</f>
        <v>0</v>
      </c>
      <c r="CG282" s="57">
        <f t="shared" ca="1" si="205"/>
        <v>0.85292567069788039</v>
      </c>
      <c r="CH282" s="57">
        <f t="shared" ca="1" si="206"/>
        <v>2.5086049138172951E-2</v>
      </c>
      <c r="CI282" s="19">
        <f t="shared" ca="1" si="207"/>
        <v>12.823857668395988</v>
      </c>
      <c r="CK282" s="57" cm="1">
        <f t="array" aca="1" ref="CK282" ca="1">IF(AU282="S", SUM(IF($C282&gt;0,IF(INDIRECT(ADDRESS($C282,43))&lt;&gt;1,INDIRECT(ADDRESS($C282,48)),0),0), IF($D282&gt;0,IF(INDIRECT(ADDRESS($D282,43))&lt;&gt;1,INDIRECT(ADDRESS($D282,48)),0),0), IF($E282&gt;0,IF(INDIRECT(ADDRESS($E282,43))&lt;&gt;1,INDIRECT(ADDRESS($E282,48)),0),0), IF($F282&gt;0,IF(INDIRECT(ADDRESS($F282,43))&lt;&gt;1,INDIRECT(ADDRESS($F282,48)),0),0), IF($G282&gt;0,IF(INDIRECT(ADDRESS($G282,43))&lt;&gt;1,INDIRECT(ADDRESS($G282,48)),0),0), IF($H282&gt;0,IF(INDIRECT(ADDRESS($H282,43))&lt;&gt;1,INDIRECT(ADDRESS($H282,48)),0),0), IF($I282&gt;0,IF(INDIRECT(ADDRESS($I282,43))&lt;&gt;1,INDIRECT(ADDRESS($I282,48)),0),0), IF($J282&gt;0,IF(INDIRECT(ADDRESS($J282,43))&lt;&gt;1,INDIRECT(ADDRESS($J282,48)),0),0), IF($K282&gt;0,IF(INDIRECT(ADDRESS($K282,43))&lt;&gt;1,INDIRECT(ADDRESS($K282,48)),0),0), IF($L282&gt;0,IF(INDIRECT(ADDRESS($L282,43))&lt;&gt;1,INDIRECT(ADDRESS($L282,48)),0),0), IF($M282&gt;0,IF(INDIRECT(ADDRESS($M282,43))&lt;&gt;1,INDIRECT(ADDRESS($M282,48)),0),0)), IF(AU282="L",SUM(IF($C282&gt;0,IF(INDIRECT(ADDRESS($C282,43))&lt;&gt;1,INDIRECT(ADDRESS($C282,50)),0),0), IF($D282&gt;0,IF(INDIRECT(ADDRESS($D282,43))&lt;&gt;1,INDIRECT(ADDRESS($D282,50)),0),0), IF($E282&gt;0,IF(INDIRECT(ADDRESS($E282,43))&lt;&gt;1,INDIRECT(ADDRESS($E282,50)),0),0), IF($F282&gt;0,IF(INDIRECT(ADDRESS($F282,43))&lt;&gt;1,INDIRECT(ADDRESS($F282,50)),0),0), IF($G282&gt;0,IF(INDIRECT(ADDRESS($G282,43))&lt;&gt;1,INDIRECT(ADDRESS($G282,50)),0),0), IF($G282&gt;0,IF(INDIRECT(ADDRESS($G282,43))&lt;&gt;1,INDIRECT(ADDRESS($G282,50)),0),0), IF($H282&gt;0,IF(INDIRECT(ADDRESS($H282,43))&lt;&gt;1,INDIRECT(ADDRESS($H282,50)),0),0), IF($I282&gt;0,IF(INDIRECT(ADDRESS($I282,43))&lt;&gt;1,INDIRECT(ADDRESS($I282,50)),0),0), IF($J282&gt;0,IF(INDIRECT(ADDRESS($J282,43))&lt;&gt;1,INDIRECT(ADDRESS($J282,50)),0),0), IF($K282&gt;0,IF(INDIRECT(ADDRESS($K282,43))&lt;&gt;1,INDIRECT(ADDRESS($K282,50)),0),0), IF($L282&gt;0,IF(INDIRECT(ADDRESS($L282,43))&lt;&gt;1,INDIRECT(ADDRESS($L282,50)),0),0), IF($M282&gt;0,IF(INDIRECT(ADDRESS($M282,43))&lt;&gt;1,INDIRECT(ADDRESS($M282,50)),0),0)), SUM(IF($C282&gt;0,IF(INDIRECT(ADDRESS($C282,43))&lt;&gt;1,INDIRECT(ADDRESS($C282,49)),0),0), IF($D282&gt;0,IF(INDIRECT(ADDRESS($D282,43))&lt;&gt;1,INDIRECT(ADDRESS($D282,49)),0),0), IF($E282&gt;0,IF(INDIRECT(ADDRESS($E282,43))&lt;&gt;1,INDIRECT(ADDRESS($E282,49)),0),0), IF($F282&gt;0,IF(INDIRECT(ADDRESS($F282,43))&lt;&gt;1,INDIRECT(ADDRESS($F282,49)),0),0), IF($G282&gt;0,IF(INDIRECT(ADDRESS($G282,43))&lt;&gt;1,INDIRECT(ADDRESS($G282,49)),0),0), IF($G282&gt;0,IF(INDIRECT(ADDRESS($G282,43))&lt;&gt;1,INDIRECT(ADDRESS($G282,49)),0),0), IF($H282&gt;0,IF(INDIRECT(ADDRESS($H282,43))&lt;&gt;1,INDIRECT(ADDRESS($H282,49)),0),0), IF($I282&gt;0,IF(INDIRECT(ADDRESS($I282,43))&lt;&gt;1,INDIRECT(ADDRESS($I282,49)),0),0), IF($J282&gt;0,IF(INDIRECT(ADDRESS($J282,43))&lt;&gt;1,INDIRECT(ADDRESS($J282,49)),0),0), IF($K282&gt;0,IF(INDIRECT(ADDRESS($K282,43))&lt;&gt;1,INDIRECT(ADDRESS($K282,49)),0),0), IF($L282&gt;0,IF(INDIRECT(ADDRESS($L282,43))&lt;&gt;1,INDIRECT(ADDRESS($L282,49)),0),0), IF($M282&gt;0,IF(INDIRECT(ADDRESS($M282,43))&lt;&gt;1,INDIRECT(ADDRESS($M282,49)),0),0))))</f>
        <v>0.66666666666666663</v>
      </c>
      <c r="CL282" s="57" cm="1">
        <f t="array" aca="1" ref="CL282" ca="1">SUM(IF($C282&gt;0,IF(INDIRECT(ADDRESS($C282,44))=1,INDIRECT(ADDRESS($C282,90)),0),0), IF($D282&gt;0,IF(INDIRECT(ADDRESS($D282,44))=1,INDIRECT(ADDRESS($D282,90)),0),0), IF($E282&gt;0,IF(INDIRECT(ADDRESS($E282,44))=1,INDIRECT(ADDRESS($E282,90)),0),0), IF($F282&gt;0,IF(INDIRECT(ADDRESS($F282,44))=1,INDIRECT(ADDRESS($F282,90)),0),0), IF($G282&gt;0,IF(INDIRECT(ADDRESS($G282,44))=1,INDIRECT(ADDRESS($G282,90)),0),0), IF($H282&gt;0,IF(INDIRECT(ADDRESS($H282,44))=1,INDIRECT(ADDRESS($H282,90)),0),0), IF($I282&gt;0,IF(INDIRECT(ADDRESS($I282,44))=1,INDIRECT(ADDRESS($I282,90)),0),0), IF($J282&gt;0,IF(INDIRECT(ADDRESS($J282,44))=1,INDIRECT(ADDRESS($J282,90)),0),0), IF($K282&gt;0,IF(INDIRECT(ADDRESS($K282,44))=1,INDIRECT(ADDRESS($K282,90)),0),0), IF($L282&gt;0,IF(INDIRECT(ADDRESS($L282,44))=1,INDIRECT(ADDRESS($L282,90)),0),0), IF($M282&gt;0,IF(INDIRECT(ADDRESS($M282,44))=1,INDIRECT(ADDRESS($M282,90)),0),0))</f>
        <v>17.333333333333336</v>
      </c>
      <c r="CM282" s="56">
        <f t="shared" ca="1" si="208"/>
        <v>0.36647348562682003</v>
      </c>
    </row>
    <row r="283" spans="1:92" x14ac:dyDescent="0.25">
      <c r="A283" s="15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5"/>
      <c r="AB283" s="56"/>
      <c r="AC283" s="56"/>
      <c r="AD283" s="56"/>
      <c r="AF283" s="15"/>
      <c r="AH283"/>
      <c r="AI283"/>
      <c r="AJ283"/>
      <c r="AK283"/>
      <c r="AL283"/>
      <c r="AM283"/>
      <c r="AN283"/>
      <c r="AU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16"/>
      <c r="BS283" s="4"/>
      <c r="BT283" s="84"/>
      <c r="BU283" s="84"/>
    </row>
    <row r="284" spans="1:92" x14ac:dyDescent="0.25">
      <c r="A284" s="15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4"/>
      <c r="T284" s="13"/>
      <c r="U284" s="13"/>
      <c r="V284" s="13"/>
      <c r="W284" s="13"/>
      <c r="Z284" s="14"/>
      <c r="AA284" s="15"/>
      <c r="AF284" s="15"/>
      <c r="AH284"/>
      <c r="AI284"/>
      <c r="AJ284"/>
      <c r="AK284"/>
      <c r="AL284"/>
      <c r="AM284"/>
      <c r="AN284"/>
      <c r="AU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16"/>
      <c r="BS284" s="4"/>
      <c r="BT284" s="84"/>
      <c r="BU284" s="84"/>
    </row>
    <row r="285" spans="1:92" x14ac:dyDescent="0.25">
      <c r="A285" s="15" t="s">
        <v>342</v>
      </c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90"/>
      <c r="P285" s="13"/>
      <c r="Q285" s="13"/>
      <c r="R285" s="276" t="s">
        <v>343</v>
      </c>
      <c r="S285" s="276"/>
      <c r="T285" s="276"/>
      <c r="U285" s="276"/>
      <c r="V285" s="276"/>
      <c r="W285" s="276"/>
      <c r="X285" s="276"/>
      <c r="Y285" s="277" t="s">
        <v>344</v>
      </c>
      <c r="Z285" s="277"/>
      <c r="AA285" s="1" t="s">
        <v>345</v>
      </c>
      <c r="AB285" s="1" t="s">
        <v>345</v>
      </c>
      <c r="AF285" s="14"/>
      <c r="AH285"/>
      <c r="AI285"/>
      <c r="AJ285"/>
      <c r="AK285"/>
      <c r="AL285"/>
      <c r="AM285"/>
      <c r="AN285"/>
      <c r="BR285" s="16"/>
      <c r="BS285" s="1"/>
      <c r="BT285" s="91"/>
      <c r="BU285" s="91"/>
    </row>
    <row r="286" spans="1:92" x14ac:dyDescent="0.25">
      <c r="A286" s="1"/>
      <c r="N286" s="91"/>
      <c r="P286"/>
      <c r="Q286" s="13"/>
      <c r="R286" s="99"/>
      <c r="S286" s="92" t="s">
        <v>8</v>
      </c>
      <c r="T286" s="13" t="s">
        <v>346</v>
      </c>
      <c r="U286"/>
      <c r="V286" s="1" t="s">
        <v>30</v>
      </c>
      <c r="W286" t="s">
        <v>347</v>
      </c>
      <c r="X286" s="93" t="s">
        <v>11</v>
      </c>
      <c r="Y286" s="94" t="s">
        <v>348</v>
      </c>
      <c r="Z286" s="93" t="s">
        <v>349</v>
      </c>
      <c r="AA286" s="1"/>
      <c r="AB286" s="1"/>
      <c r="AF286" s="14"/>
      <c r="AH286"/>
      <c r="AI286"/>
      <c r="AJ286"/>
      <c r="AK286"/>
      <c r="AL286"/>
      <c r="AM286"/>
      <c r="AN286"/>
      <c r="BR286" s="16"/>
      <c r="BS286" s="1"/>
      <c r="BT286" s="95"/>
      <c r="BU286" s="91"/>
    </row>
    <row r="287" spans="1:92" x14ac:dyDescent="0.25">
      <c r="A287" s="1"/>
      <c r="N287" s="91"/>
      <c r="P287"/>
      <c r="R287" s="99"/>
      <c r="S287" s="1">
        <f>(T287/3)^$S$296</f>
        <v>0.82509466768877526</v>
      </c>
      <c r="T287" s="13">
        <v>1</v>
      </c>
      <c r="U287"/>
      <c r="V287" s="13"/>
      <c r="W287"/>
      <c r="X287" s="96"/>
      <c r="Y287" s="97">
        <v>12.5</v>
      </c>
      <c r="Z287" s="93">
        <f t="shared" ref="Z287:Z294" si="215">1/(Y287/25)^$Z$296</f>
        <v>1.6817928305074292</v>
      </c>
      <c r="AA287" s="1">
        <v>0.25</v>
      </c>
      <c r="AB287" s="1">
        <f t="shared" ref="AB287:AB294" si="216">AA287^$AB$296</f>
        <v>0.6597539553864471</v>
      </c>
      <c r="AC287" s="3">
        <f t="shared" ref="AC287:AC294" si="217">1/(Y287/25)^0.415</f>
        <v>1.3332986770911985</v>
      </c>
      <c r="AF287" s="98">
        <v>1.5</v>
      </c>
      <c r="AH287"/>
      <c r="AI287"/>
      <c r="AJ287"/>
      <c r="AK287"/>
      <c r="AL287"/>
      <c r="AM287"/>
      <c r="AN287"/>
      <c r="BR287" s="16"/>
      <c r="BS287" s="1"/>
      <c r="BT287" s="91"/>
      <c r="BU287" s="91"/>
    </row>
    <row r="288" spans="1:92" x14ac:dyDescent="0.25">
      <c r="A288" s="1"/>
      <c r="N288" s="91"/>
      <c r="P288"/>
      <c r="R288" s="99"/>
      <c r="S288" s="1">
        <f>(T288/3)^$S$296</f>
        <v>0.93150251041597076</v>
      </c>
      <c r="T288" s="1">
        <v>2</v>
      </c>
      <c r="U288"/>
      <c r="V288" s="1">
        <f t="shared" ref="V288:V294" si="218">(T288/8)^$V$296</f>
        <v>0.81225239635623547</v>
      </c>
      <c r="W288" s="1">
        <f>((8-T288)/6)^$W$296</f>
        <v>1</v>
      </c>
      <c r="X288" s="93">
        <f t="shared" ref="X288:X294" si="219">(T288/8)^$X$296</f>
        <v>0.68302012837719772</v>
      </c>
      <c r="Y288" s="97">
        <v>18.75</v>
      </c>
      <c r="Z288" s="93">
        <f t="shared" si="215"/>
        <v>1.2408064788027995</v>
      </c>
      <c r="AA288" s="1">
        <v>0.5</v>
      </c>
      <c r="AB288" s="1">
        <f t="shared" si="216"/>
        <v>0.81225239635623547</v>
      </c>
      <c r="AC288" s="3">
        <f t="shared" si="217"/>
        <v>1.1268071022962032</v>
      </c>
      <c r="AF288" s="2"/>
      <c r="AH288"/>
      <c r="AI288"/>
      <c r="AJ288"/>
      <c r="AK288"/>
      <c r="AL288"/>
      <c r="AM288"/>
      <c r="AN288"/>
      <c r="BR288" s="16"/>
      <c r="BS288" s="1"/>
      <c r="BT288" s="91"/>
      <c r="BU288" s="91"/>
    </row>
    <row r="289" spans="1:92" x14ac:dyDescent="0.25">
      <c r="A289" s="1"/>
      <c r="N289" s="91"/>
      <c r="P289"/>
      <c r="R289" s="99"/>
      <c r="S289" s="1">
        <f>(T289/3)^$S$296</f>
        <v>1</v>
      </c>
      <c r="T289" s="1">
        <v>3</v>
      </c>
      <c r="U289"/>
      <c r="V289" s="1">
        <f t="shared" si="218"/>
        <v>0.86318660072502462</v>
      </c>
      <c r="W289" s="1">
        <f>((8-T289)/6)^$W$296</f>
        <v>0.98641894929340146</v>
      </c>
      <c r="X289" s="93">
        <f t="shared" si="219"/>
        <v>0.76358712776144821</v>
      </c>
      <c r="Y289" s="97">
        <v>20</v>
      </c>
      <c r="Z289" s="93">
        <f t="shared" si="215"/>
        <v>1.1821770112539698</v>
      </c>
      <c r="AA289" s="1">
        <v>0.75</v>
      </c>
      <c r="AB289" s="1">
        <f t="shared" si="216"/>
        <v>0.91731475464240175</v>
      </c>
      <c r="AC289" s="3">
        <f t="shared" si="217"/>
        <v>1.0970278559286917</v>
      </c>
      <c r="AF289" s="2"/>
      <c r="AH289"/>
      <c r="AI289"/>
      <c r="AJ289"/>
      <c r="AK289"/>
      <c r="AL289"/>
      <c r="AM289"/>
      <c r="AN289"/>
      <c r="BR289" s="16"/>
      <c r="BS289" s="100"/>
      <c r="BT289" s="91"/>
      <c r="BU289" s="4"/>
    </row>
    <row r="290" spans="1:92" x14ac:dyDescent="0.25">
      <c r="A290" s="1"/>
      <c r="N290" s="91"/>
      <c r="P290"/>
      <c r="R290" s="99"/>
      <c r="T290" s="1">
        <v>4</v>
      </c>
      <c r="U290"/>
      <c r="V290" s="1">
        <f t="shared" si="218"/>
        <v>0.90125046261083019</v>
      </c>
      <c r="W290" s="1">
        <f>((8-T290)/6)^$W$296</f>
        <v>0.97004784582527137</v>
      </c>
      <c r="X290" s="93">
        <f t="shared" si="219"/>
        <v>0.82645031815421166</v>
      </c>
      <c r="Y290" s="97">
        <v>25</v>
      </c>
      <c r="Z290" s="93">
        <f t="shared" si="215"/>
        <v>1</v>
      </c>
      <c r="AA290" s="1">
        <v>1</v>
      </c>
      <c r="AB290" s="1">
        <f t="shared" si="216"/>
        <v>1</v>
      </c>
      <c r="AC290" s="3">
        <f t="shared" si="217"/>
        <v>1</v>
      </c>
      <c r="AF290" s="2">
        <v>1</v>
      </c>
      <c r="AH290"/>
      <c r="AI290"/>
      <c r="AJ290"/>
      <c r="AK290"/>
      <c r="AL290"/>
      <c r="AM290"/>
      <c r="AN290"/>
      <c r="BR290" s="16"/>
      <c r="BS290" s="100"/>
      <c r="BT290" s="91"/>
      <c r="BU290" s="4"/>
    </row>
    <row r="291" spans="1:92" x14ac:dyDescent="0.25">
      <c r="A291" s="1"/>
      <c r="N291" s="91"/>
      <c r="P291"/>
      <c r="R291" s="99"/>
      <c r="T291" s="1">
        <v>5</v>
      </c>
      <c r="U291"/>
      <c r="V291" s="1">
        <f t="shared" si="218"/>
        <v>0.93192723219672224</v>
      </c>
      <c r="W291" s="1">
        <f>((8-T291)/6)^$W$296</f>
        <v>0.94934212095051917</v>
      </c>
      <c r="X291" s="93">
        <f t="shared" si="219"/>
        <v>0.87875337248612606</v>
      </c>
      <c r="Y291" s="97">
        <v>31.25</v>
      </c>
      <c r="Z291" s="93">
        <f t="shared" si="215"/>
        <v>0.84589701075245127</v>
      </c>
      <c r="AA291" s="1">
        <v>1.5</v>
      </c>
      <c r="AB291" s="1">
        <f t="shared" si="216"/>
        <v>1.1293469354568555</v>
      </c>
      <c r="AC291" s="3">
        <f t="shared" si="217"/>
        <v>0.91155388133097814</v>
      </c>
      <c r="AF291" s="2"/>
      <c r="AH291"/>
      <c r="AI291"/>
      <c r="AJ291"/>
      <c r="AK291"/>
      <c r="AL291"/>
      <c r="AM291"/>
      <c r="AN291"/>
      <c r="BR291" s="16"/>
      <c r="BS291" s="100"/>
      <c r="BT291" s="91"/>
      <c r="BU291" s="4"/>
    </row>
    <row r="292" spans="1:92" x14ac:dyDescent="0.25">
      <c r="A292" s="1"/>
      <c r="N292" s="91"/>
      <c r="P292"/>
      <c r="R292" s="99"/>
      <c r="T292" s="1">
        <v>6</v>
      </c>
      <c r="U292"/>
      <c r="V292" s="1">
        <f t="shared" si="218"/>
        <v>0.95776550086250323</v>
      </c>
      <c r="W292" s="1">
        <f>((8-T292)/6)^$W$296</f>
        <v>0.92090727937924544</v>
      </c>
      <c r="X292" s="93">
        <f t="shared" si="219"/>
        <v>0.92393591119528917</v>
      </c>
      <c r="Y292" s="97">
        <v>37.5</v>
      </c>
      <c r="Z292" s="93">
        <f t="shared" si="215"/>
        <v>0.73778794646688106</v>
      </c>
      <c r="AA292" s="1">
        <v>2</v>
      </c>
      <c r="AB292" s="1">
        <f t="shared" si="216"/>
        <v>1.2311444133449163</v>
      </c>
      <c r="AC292" s="3">
        <f t="shared" si="217"/>
        <v>0.84512729342423898</v>
      </c>
      <c r="AF292" s="2"/>
      <c r="AH292"/>
      <c r="AI292"/>
      <c r="AJ292"/>
      <c r="AK292"/>
      <c r="AL292"/>
      <c r="AM292"/>
      <c r="AN292"/>
      <c r="BR292" s="16"/>
      <c r="BS292" s="100"/>
      <c r="BT292" s="91"/>
      <c r="BU292" s="4"/>
    </row>
    <row r="293" spans="1:92" x14ac:dyDescent="0.25">
      <c r="A293" s="1"/>
      <c r="N293" s="91"/>
      <c r="P293"/>
      <c r="R293" s="99"/>
      <c r="T293" s="1">
        <v>7</v>
      </c>
      <c r="U293"/>
      <c r="V293" s="1">
        <f t="shared" si="218"/>
        <v>0.98016955312115273</v>
      </c>
      <c r="W293"/>
      <c r="X293" s="93">
        <f t="shared" si="219"/>
        <v>0.96394491032361718</v>
      </c>
      <c r="Y293" s="97">
        <v>43.75</v>
      </c>
      <c r="Z293" s="93">
        <f t="shared" si="215"/>
        <v>0.6572361810832017</v>
      </c>
      <c r="AA293" s="1">
        <v>3</v>
      </c>
      <c r="AB293" s="1">
        <f t="shared" si="216"/>
        <v>1.3903891703159093</v>
      </c>
      <c r="AC293" s="3">
        <f t="shared" si="217"/>
        <v>0.79275540147639967</v>
      </c>
      <c r="AF293" s="2"/>
      <c r="AH293"/>
      <c r="AI293"/>
      <c r="AJ293"/>
      <c r="AK293"/>
      <c r="AL293"/>
      <c r="AM293"/>
      <c r="AN293"/>
      <c r="BR293" s="16"/>
      <c r="BS293" s="100"/>
      <c r="BT293" s="91"/>
      <c r="BU293" s="4"/>
    </row>
    <row r="294" spans="1:92" x14ac:dyDescent="0.25">
      <c r="A294" s="1"/>
      <c r="N294" s="91"/>
      <c r="P294"/>
      <c r="R294" s="101"/>
      <c r="S294" s="102"/>
      <c r="T294" s="102">
        <v>8</v>
      </c>
      <c r="U294" s="103"/>
      <c r="V294" s="102">
        <f t="shared" si="218"/>
        <v>1</v>
      </c>
      <c r="W294" s="103"/>
      <c r="X294" s="104">
        <f t="shared" si="219"/>
        <v>1</v>
      </c>
      <c r="Y294" s="105">
        <v>50</v>
      </c>
      <c r="Z294" s="104">
        <f t="shared" si="215"/>
        <v>0.59460355750136051</v>
      </c>
      <c r="AA294" s="1">
        <v>4</v>
      </c>
      <c r="AB294" s="1">
        <f t="shared" si="216"/>
        <v>1.515716566510398</v>
      </c>
      <c r="AC294" s="3">
        <f t="shared" si="217"/>
        <v>0.75001949464290907</v>
      </c>
      <c r="AF294" s="2">
        <v>0.75</v>
      </c>
      <c r="AH294"/>
      <c r="AI294"/>
      <c r="AJ294"/>
      <c r="AK294"/>
      <c r="AL294"/>
      <c r="AM294"/>
      <c r="AN294"/>
      <c r="BQ294" s="278" t="s">
        <v>350</v>
      </c>
      <c r="BR294" s="278"/>
      <c r="BS294" s="100"/>
      <c r="BT294" s="91"/>
      <c r="BU294" s="4"/>
    </row>
    <row r="295" spans="1:92" x14ac:dyDescent="0.25">
      <c r="A295" s="1"/>
      <c r="N295"/>
      <c r="O295"/>
      <c r="P295"/>
      <c r="Q295" s="106" t="s">
        <v>351</v>
      </c>
      <c r="R295" s="107"/>
      <c r="S295" s="107">
        <v>0.17499999999999999</v>
      </c>
      <c r="T295" s="107"/>
      <c r="U295" s="107"/>
      <c r="V295" s="107">
        <v>0.15</v>
      </c>
      <c r="W295" s="108">
        <v>7.4999999999999997E-2</v>
      </c>
      <c r="X295" s="107">
        <v>0.27500000000000002</v>
      </c>
      <c r="Y295" s="107"/>
      <c r="Z295" s="109">
        <v>0.5</v>
      </c>
      <c r="AA295" s="110"/>
      <c r="AB295" s="1" t="s">
        <v>30</v>
      </c>
      <c r="AC295"/>
      <c r="AD295"/>
      <c r="AF295" s="2"/>
      <c r="AH295"/>
      <c r="AI295"/>
      <c r="AJ295"/>
      <c r="AK295"/>
      <c r="AL295"/>
      <c r="AM295"/>
      <c r="AN295"/>
      <c r="BB295"/>
      <c r="BE295" s="4" t="s">
        <v>352</v>
      </c>
      <c r="BF295" s="16" t="s">
        <v>443</v>
      </c>
      <c r="BQ295" s="111" t="s">
        <v>353</v>
      </c>
      <c r="BR295" s="163" t="s">
        <v>30</v>
      </c>
      <c r="BS295" s="1"/>
      <c r="BT295" s="91"/>
      <c r="BU295" s="4"/>
    </row>
    <row r="296" spans="1:92" x14ac:dyDescent="0.25">
      <c r="A296" s="1"/>
      <c r="N296" s="4"/>
      <c r="P296"/>
      <c r="Q296" s="112"/>
      <c r="R296" s="102"/>
      <c r="S296" s="113">
        <v>0.17499999999999999</v>
      </c>
      <c r="T296" s="102"/>
      <c r="U296" s="102"/>
      <c r="V296" s="113">
        <v>0.15</v>
      </c>
      <c r="W296" s="114">
        <v>7.4999999999999997E-2</v>
      </c>
      <c r="X296" s="113">
        <v>0.27500000000000002</v>
      </c>
      <c r="Y296" s="113"/>
      <c r="Z296" s="115">
        <v>0.75</v>
      </c>
      <c r="AA296" s="110"/>
      <c r="AB296" s="3">
        <v>0.3</v>
      </c>
      <c r="AC296" s="3" t="s">
        <v>354</v>
      </c>
      <c r="AH296"/>
      <c r="AI296"/>
      <c r="AJ296"/>
      <c r="AK296"/>
      <c r="AL296"/>
      <c r="AM296"/>
      <c r="AN296"/>
      <c r="BA296" s="4" t="s">
        <v>33</v>
      </c>
      <c r="BB296" s="1" t="s">
        <v>113</v>
      </c>
      <c r="BC296" s="1" t="s">
        <v>117</v>
      </c>
      <c r="BD296" s="1" t="s">
        <v>35</v>
      </c>
      <c r="BE296" s="116">
        <v>2</v>
      </c>
      <c r="BF296" s="148">
        <v>25</v>
      </c>
      <c r="BM296" s="4" t="s">
        <v>33</v>
      </c>
      <c r="BN296" s="1" t="s">
        <v>113</v>
      </c>
      <c r="BO296" s="1" t="s">
        <v>117</v>
      </c>
      <c r="BP296" s="1" t="s">
        <v>35</v>
      </c>
      <c r="BQ296" s="117">
        <v>0.6</v>
      </c>
      <c r="BR296" s="164">
        <v>0.22500000000000001</v>
      </c>
      <c r="BS296" s="1"/>
      <c r="BT296" s="4"/>
      <c r="BU296" s="118">
        <v>1</v>
      </c>
      <c r="BV296" s="119"/>
      <c r="BW296" s="119"/>
      <c r="BX296" s="119"/>
      <c r="BY296" s="119" t="s">
        <v>33</v>
      </c>
      <c r="BZ296" s="119" t="s">
        <v>34</v>
      </c>
      <c r="CA296" s="119"/>
      <c r="CB296" s="119"/>
      <c r="CC296" s="119"/>
      <c r="CD296" s="119" t="s">
        <v>33</v>
      </c>
      <c r="CE296" s="119" t="s">
        <v>34</v>
      </c>
      <c r="CF296" s="119"/>
      <c r="CG296" s="119"/>
      <c r="CH296" s="119"/>
      <c r="CL296" s="119"/>
    </row>
    <row r="297" spans="1:92" x14ac:dyDescent="0.25">
      <c r="A297" s="15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5" t="s">
        <v>355</v>
      </c>
      <c r="R297"/>
      <c r="S297" s="14">
        <v>2</v>
      </c>
      <c r="T297" s="13"/>
      <c r="U297" s="13">
        <v>7</v>
      </c>
      <c r="V297"/>
      <c r="W297" s="13">
        <v>3</v>
      </c>
      <c r="X297" s="1">
        <v>6</v>
      </c>
      <c r="Y297" s="1">
        <v>1</v>
      </c>
      <c r="Z297" s="14"/>
      <c r="AA297" s="15"/>
      <c r="AB297" s="120">
        <f>((U297/8)^$V$296)*((((X297-(Y297-1)/2)/8)^$X$296)*((S297/3)^$S$296))*(((8-U297)/6)^$W$296)</f>
        <v>0.73750631143342427</v>
      </c>
      <c r="AC297" s="4"/>
      <c r="AD297" s="4"/>
      <c r="AH297"/>
      <c r="AI297"/>
      <c r="AJ297"/>
      <c r="AK297"/>
      <c r="AL297"/>
      <c r="AM297"/>
      <c r="AN297"/>
      <c r="AO297" s="1"/>
      <c r="AP297" s="1"/>
      <c r="AQ297" s="1"/>
      <c r="AR297" s="1"/>
      <c r="AS297" s="1"/>
      <c r="AT297"/>
      <c r="AU297" s="4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16"/>
      <c r="BS297" s="4"/>
      <c r="BT297" s="16"/>
      <c r="BU297" s="4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L297" s="1"/>
      <c r="CM297" s="4"/>
      <c r="CN297" s="4"/>
    </row>
    <row r="298" spans="1:92" x14ac:dyDescent="0.25">
      <c r="A298" s="15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5" t="s">
        <v>356</v>
      </c>
      <c r="R298"/>
      <c r="S298" s="14">
        <v>1</v>
      </c>
      <c r="T298" s="13"/>
      <c r="U298" s="13">
        <v>4</v>
      </c>
      <c r="V298"/>
      <c r="W298" s="13">
        <v>5</v>
      </c>
      <c r="X298" s="1">
        <v>4</v>
      </c>
      <c r="Y298" s="1">
        <v>1</v>
      </c>
      <c r="Z298" s="14"/>
      <c r="AA298" s="15"/>
      <c r="AB298" s="120">
        <f>((U298/8)^$V$296)*((((X298-(Y298-1)/2)/8)^$X$296)*((S298/3)^$S$296))*(((8-U298)/6)^$W$296)</f>
        <v>0.59615499597671373</v>
      </c>
      <c r="AC298" s="4"/>
      <c r="AD298" s="4"/>
      <c r="AG298" s="1"/>
      <c r="AH298"/>
      <c r="AI298"/>
      <c r="AJ298"/>
      <c r="AK298"/>
      <c r="AL298"/>
      <c r="AM298" s="1"/>
      <c r="AN298" s="1"/>
      <c r="AO298" s="1"/>
      <c r="AP298" s="1"/>
      <c r="AQ298" s="1"/>
      <c r="AR298" s="1"/>
      <c r="AS298" s="1"/>
      <c r="AT298"/>
      <c r="AU298" s="4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16"/>
      <c r="BS298" s="4"/>
      <c r="BT298" s="16"/>
      <c r="BU298" s="4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L298" s="1"/>
      <c r="CM298" s="4"/>
      <c r="CN298" s="4"/>
    </row>
    <row r="299" spans="1:92" x14ac:dyDescent="0.25">
      <c r="AB299" s="1"/>
      <c r="AC299" s="2"/>
      <c r="AD299"/>
      <c r="AH299" s="1"/>
      <c r="AI299" s="1"/>
      <c r="AJ299" s="2"/>
      <c r="AK299" s="2"/>
      <c r="AL299" s="2"/>
      <c r="AM299" s="1"/>
      <c r="AN299" s="1"/>
      <c r="AO299" s="1"/>
      <c r="AP299" s="1"/>
      <c r="AQ299" s="1"/>
      <c r="AR299" s="1"/>
      <c r="AS299" s="1"/>
      <c r="AT299" s="2"/>
      <c r="AU299" s="4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16"/>
      <c r="BS299" s="4"/>
      <c r="BT299" s="4"/>
      <c r="BU299" s="4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L299" s="1"/>
      <c r="CM299" s="4"/>
      <c r="CN299" s="4"/>
    </row>
    <row r="300" spans="1:92" x14ac:dyDescent="0.25">
      <c r="AB300" s="1"/>
      <c r="AC300" s="2"/>
      <c r="AD300"/>
      <c r="AH300" s="1"/>
      <c r="AI300" s="1"/>
      <c r="AJ300" s="2"/>
      <c r="AK300" s="2"/>
      <c r="AL300" s="2"/>
      <c r="AM300" s="1"/>
      <c r="AN300" s="1"/>
      <c r="AO300" s="1"/>
      <c r="AP300" s="1"/>
      <c r="AQ300" s="1"/>
      <c r="AR300" s="1"/>
      <c r="AS300" s="1"/>
      <c r="AT300" s="2"/>
      <c r="AU300" s="4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16"/>
      <c r="BS300" s="4"/>
      <c r="BT300" s="4"/>
      <c r="BU300" s="4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L300" s="1"/>
      <c r="CM300" s="4"/>
      <c r="CN300" s="4"/>
    </row>
    <row r="301" spans="1:92" x14ac:dyDescent="0.25">
      <c r="AB301" s="1"/>
      <c r="AC301" s="2"/>
      <c r="AD301"/>
      <c r="AH301" s="1"/>
      <c r="AI301" s="1"/>
      <c r="AJ301" s="2"/>
      <c r="AK301" s="2"/>
      <c r="AL301" s="2"/>
      <c r="AM301" s="1"/>
      <c r="AN301" s="1"/>
      <c r="AO301" s="1"/>
      <c r="AP301" s="1"/>
      <c r="AQ301" s="1"/>
      <c r="AR301" s="1"/>
      <c r="AS301" s="1"/>
      <c r="AT301" s="2"/>
      <c r="AU301" s="4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16"/>
      <c r="BS301" s="4"/>
      <c r="BT301" s="4"/>
      <c r="BU301" s="4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L301" s="1"/>
      <c r="CM301" s="4"/>
      <c r="CN301" s="4"/>
    </row>
    <row r="302" spans="1:92" x14ac:dyDescent="0.25">
      <c r="Q302" s="13"/>
      <c r="R302" s="276" t="s">
        <v>343</v>
      </c>
      <c r="S302" s="276"/>
      <c r="T302" s="276"/>
      <c r="U302" s="276"/>
      <c r="V302" s="276"/>
      <c r="W302" s="276"/>
      <c r="X302" s="276"/>
      <c r="Y302" s="277" t="s">
        <v>344</v>
      </c>
      <c r="Z302" s="277"/>
      <c r="AA302" s="1" t="s">
        <v>345</v>
      </c>
      <c r="AB302" s="1" t="s">
        <v>345</v>
      </c>
      <c r="AF302" s="14"/>
      <c r="AH302" s="1"/>
      <c r="AI302" s="1"/>
      <c r="AJ302" s="2"/>
      <c r="AK302" s="2"/>
      <c r="AL302" s="2"/>
      <c r="AM302" s="1"/>
      <c r="AN302" s="1"/>
      <c r="AO302" s="1"/>
      <c r="AP302" s="1"/>
      <c r="AQ302" s="1"/>
      <c r="AR302" s="1"/>
      <c r="AS302" s="1"/>
      <c r="AT302" s="2"/>
      <c r="AU302" s="4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16"/>
      <c r="BS302" s="4"/>
      <c r="BT302" s="4"/>
      <c r="BU302" s="4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L302" s="1"/>
      <c r="CM302" s="4"/>
      <c r="CN302" s="4"/>
    </row>
    <row r="303" spans="1:92" x14ac:dyDescent="0.25">
      <c r="Q303" s="13"/>
      <c r="R303" s="99"/>
      <c r="S303" s="92" t="s">
        <v>8</v>
      </c>
      <c r="T303" s="13" t="s">
        <v>346</v>
      </c>
      <c r="U303"/>
      <c r="V303" s="1" t="s">
        <v>30</v>
      </c>
      <c r="W303" t="s">
        <v>347</v>
      </c>
      <c r="X303" s="93" t="s">
        <v>11</v>
      </c>
      <c r="Y303" s="94" t="s">
        <v>348</v>
      </c>
      <c r="Z303" s="93" t="s">
        <v>349</v>
      </c>
      <c r="AA303" s="1"/>
      <c r="AB303" s="1"/>
      <c r="AF303" s="14"/>
      <c r="AH303" s="1"/>
      <c r="AI303" s="1"/>
      <c r="AJ303" s="2"/>
      <c r="AK303" s="2"/>
      <c r="AL303" s="2"/>
      <c r="AM303" s="1"/>
      <c r="AN303" s="1"/>
      <c r="AO303" s="1"/>
      <c r="AP303" s="1"/>
      <c r="AQ303" s="1"/>
      <c r="AR303" s="1"/>
      <c r="AS303" s="1"/>
      <c r="AT303" s="2"/>
      <c r="AU303" s="4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16"/>
      <c r="BS303" s="4"/>
      <c r="BT303" s="4"/>
      <c r="BU303" s="4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L303" s="1"/>
      <c r="CM303" s="4"/>
      <c r="CN303" s="4"/>
    </row>
    <row r="304" spans="1:92" x14ac:dyDescent="0.25">
      <c r="R304" s="99"/>
      <c r="S304" s="1">
        <f>(T304/3)^$S$313</f>
        <v>0.82509466768877526</v>
      </c>
      <c r="T304" s="13">
        <v>1</v>
      </c>
      <c r="U304"/>
      <c r="V304" s="13"/>
      <c r="W304"/>
      <c r="X304" s="96"/>
      <c r="Y304" s="97">
        <v>12.5</v>
      </c>
      <c r="Z304" s="93">
        <f t="shared" ref="Z304:Z311" si="220">1/(Y304/25)^$Z$313</f>
        <v>1.4142135623730949</v>
      </c>
      <c r="AA304" s="1">
        <v>0.25</v>
      </c>
      <c r="AB304" s="1">
        <f t="shared" ref="AB304:AB311" si="221">AA304^$AB$296</f>
        <v>0.6597539553864471</v>
      </c>
      <c r="AC304" s="3">
        <f t="shared" ref="AC304:AC311" si="222">1/(Y304/25)^0.415</f>
        <v>1.3332986770911985</v>
      </c>
      <c r="AF304" s="98">
        <v>1.5</v>
      </c>
      <c r="AH304" s="1"/>
      <c r="AI304" s="1"/>
      <c r="AJ304" s="2"/>
      <c r="AK304" s="2"/>
      <c r="AL304" s="2"/>
      <c r="AM304" s="1"/>
      <c r="AN304" s="1"/>
      <c r="AO304" s="1"/>
      <c r="AP304" s="1"/>
      <c r="AQ304" s="1"/>
      <c r="AR304" s="1"/>
      <c r="AS304" s="1"/>
      <c r="AT304" s="2"/>
      <c r="AU304" s="4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16"/>
      <c r="BS304" s="4"/>
      <c r="BT304" s="4"/>
      <c r="BU304" s="4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L304" s="1"/>
      <c r="CM304" s="4"/>
      <c r="CN304" s="4"/>
    </row>
    <row r="305" spans="1:32" x14ac:dyDescent="0.25">
      <c r="R305" s="99"/>
      <c r="S305" s="1">
        <f>(T305/3)^$S$313</f>
        <v>0.93150251041597076</v>
      </c>
      <c r="T305" s="1">
        <v>2</v>
      </c>
      <c r="U305"/>
      <c r="V305" s="1">
        <f t="shared" ref="V305:V311" si="223">(T305/8)^$V$313</f>
        <v>0.81225239635623547</v>
      </c>
      <c r="W305" s="1">
        <f>((8-T305)/6)^$W$313</f>
        <v>1</v>
      </c>
      <c r="X305" s="93">
        <f t="shared" ref="X305:X311" si="224">(T305/8)^$X$313</f>
        <v>0.68302012837719772</v>
      </c>
      <c r="Y305" s="97">
        <v>18.75</v>
      </c>
      <c r="Z305" s="93">
        <f t="shared" si="220"/>
        <v>1.1547005383792517</v>
      </c>
      <c r="AA305" s="1">
        <v>0.5</v>
      </c>
      <c r="AB305" s="1">
        <f t="shared" si="221"/>
        <v>0.81225239635623547</v>
      </c>
      <c r="AC305" s="3">
        <f t="shared" si="222"/>
        <v>1.1268071022962032</v>
      </c>
      <c r="AF305" s="2"/>
    </row>
    <row r="306" spans="1:32" x14ac:dyDescent="0.25">
      <c r="R306" s="99"/>
      <c r="S306" s="1">
        <f>(T306/3)^$S$313</f>
        <v>1</v>
      </c>
      <c r="T306" s="1">
        <v>3</v>
      </c>
      <c r="U306"/>
      <c r="V306" s="1">
        <f t="shared" si="223"/>
        <v>0.86318660072502462</v>
      </c>
      <c r="W306" s="1">
        <f>((8-T306)/6)^$W$313</f>
        <v>0.98641894929340146</v>
      </c>
      <c r="X306" s="93">
        <f t="shared" si="224"/>
        <v>0.76358712776144821</v>
      </c>
      <c r="Y306" s="97">
        <v>20</v>
      </c>
      <c r="Z306" s="93">
        <f t="shared" si="220"/>
        <v>1.1180339887498949</v>
      </c>
      <c r="AA306" s="1">
        <v>0.75</v>
      </c>
      <c r="AB306" s="1">
        <f t="shared" si="221"/>
        <v>0.91731475464240175</v>
      </c>
      <c r="AC306" s="3">
        <f t="shared" si="222"/>
        <v>1.0970278559286917</v>
      </c>
      <c r="AF306" s="2"/>
    </row>
    <row r="307" spans="1:32" x14ac:dyDescent="0.25">
      <c r="R307" s="99"/>
      <c r="T307" s="1">
        <v>4</v>
      </c>
      <c r="U307"/>
      <c r="V307" s="1">
        <f t="shared" si="223"/>
        <v>0.90125046261083019</v>
      </c>
      <c r="W307" s="1">
        <f>((8-T307)/6)^$W$313</f>
        <v>0.97004784582527137</v>
      </c>
      <c r="X307" s="93">
        <f t="shared" si="224"/>
        <v>0.82645031815421166</v>
      </c>
      <c r="Y307" s="97">
        <v>25</v>
      </c>
      <c r="Z307" s="93">
        <f t="shared" si="220"/>
        <v>1</v>
      </c>
      <c r="AA307" s="1">
        <v>1</v>
      </c>
      <c r="AB307" s="1">
        <f t="shared" si="221"/>
        <v>1</v>
      </c>
      <c r="AC307" s="3">
        <f t="shared" si="222"/>
        <v>1</v>
      </c>
      <c r="AF307" s="2">
        <v>1</v>
      </c>
    </row>
    <row r="308" spans="1:32" x14ac:dyDescent="0.25">
      <c r="R308" s="99"/>
      <c r="T308" s="1">
        <v>5</v>
      </c>
      <c r="U308"/>
      <c r="V308" s="1">
        <f t="shared" si="223"/>
        <v>0.93192723219672224</v>
      </c>
      <c r="W308" s="1">
        <f>((8-T308)/6)^$W$313</f>
        <v>0.94934212095051917</v>
      </c>
      <c r="X308" s="93">
        <f t="shared" si="224"/>
        <v>0.87875337248612606</v>
      </c>
      <c r="Y308" s="97">
        <v>31.25</v>
      </c>
      <c r="Z308" s="93">
        <f t="shared" si="220"/>
        <v>0.89442719099991586</v>
      </c>
      <c r="AA308" s="1">
        <v>1.5</v>
      </c>
      <c r="AB308" s="1">
        <f t="shared" si="221"/>
        <v>1.1293469354568555</v>
      </c>
      <c r="AC308" s="3">
        <f t="shared" si="222"/>
        <v>0.91155388133097814</v>
      </c>
      <c r="AF308" s="2"/>
    </row>
    <row r="309" spans="1:32" x14ac:dyDescent="0.25">
      <c r="R309" s="99"/>
      <c r="T309" s="1">
        <v>6</v>
      </c>
      <c r="U309"/>
      <c r="V309" s="1">
        <f t="shared" si="223"/>
        <v>0.95776550086250323</v>
      </c>
      <c r="W309" s="1">
        <f>((8-T309)/6)^$W$313</f>
        <v>0.92090727937924544</v>
      </c>
      <c r="X309" s="93">
        <f t="shared" si="224"/>
        <v>0.92393591119528917</v>
      </c>
      <c r="Y309" s="97">
        <v>37.5</v>
      </c>
      <c r="Z309" s="93">
        <f t="shared" si="220"/>
        <v>0.81649658092772615</v>
      </c>
      <c r="AA309" s="1">
        <v>2</v>
      </c>
      <c r="AB309" s="1">
        <f t="shared" si="221"/>
        <v>1.2311444133449163</v>
      </c>
      <c r="AC309" s="3">
        <f t="shared" si="222"/>
        <v>0.84512729342423898</v>
      </c>
      <c r="AF309" s="2"/>
    </row>
    <row r="310" spans="1:32" x14ac:dyDescent="0.25">
      <c r="R310" s="99"/>
      <c r="T310" s="1">
        <v>7</v>
      </c>
      <c r="U310"/>
      <c r="V310" s="1">
        <f t="shared" si="223"/>
        <v>0.98016955312115273</v>
      </c>
      <c r="W310"/>
      <c r="X310" s="93">
        <f t="shared" si="224"/>
        <v>0.96394491032361718</v>
      </c>
      <c r="Y310" s="97">
        <v>43.75</v>
      </c>
      <c r="Z310" s="93">
        <f t="shared" si="220"/>
        <v>0.7559289460184544</v>
      </c>
      <c r="AA310" s="1">
        <v>3</v>
      </c>
      <c r="AB310" s="1">
        <f t="shared" si="221"/>
        <v>1.3903891703159093</v>
      </c>
      <c r="AC310" s="3">
        <f t="shared" si="222"/>
        <v>0.79275540147639967</v>
      </c>
      <c r="AF310" s="2"/>
    </row>
    <row r="311" spans="1:32" x14ac:dyDescent="0.25">
      <c r="R311" s="101"/>
      <c r="S311" s="102"/>
      <c r="T311" s="102">
        <v>8</v>
      </c>
      <c r="U311" s="103"/>
      <c r="V311" s="102">
        <f t="shared" si="223"/>
        <v>1</v>
      </c>
      <c r="W311" s="103"/>
      <c r="X311" s="104">
        <f t="shared" si="224"/>
        <v>1</v>
      </c>
      <c r="Y311" s="105">
        <v>50</v>
      </c>
      <c r="Z311" s="104">
        <f t="shared" si="220"/>
        <v>0.70710678118654746</v>
      </c>
      <c r="AA311" s="1">
        <v>4</v>
      </c>
      <c r="AB311" s="1">
        <f t="shared" si="221"/>
        <v>1.515716566510398</v>
      </c>
      <c r="AC311" s="3">
        <f t="shared" si="222"/>
        <v>0.75001949464290907</v>
      </c>
      <c r="AF311" s="2">
        <v>0.75</v>
      </c>
    </row>
    <row r="312" spans="1:32" x14ac:dyDescent="0.25">
      <c r="Q312" s="106" t="s">
        <v>351</v>
      </c>
      <c r="R312" s="107"/>
      <c r="S312" s="107">
        <v>0.17499999999999999</v>
      </c>
      <c r="T312" s="107"/>
      <c r="U312" s="107"/>
      <c r="V312" s="107">
        <v>0.15</v>
      </c>
      <c r="W312" s="108">
        <v>7.4999999999999997E-2</v>
      </c>
      <c r="X312" s="107">
        <v>0.27500000000000002</v>
      </c>
      <c r="Y312" s="107"/>
      <c r="Z312" s="109">
        <v>0.5</v>
      </c>
      <c r="AA312" s="110"/>
      <c r="AB312" s="1" t="s">
        <v>30</v>
      </c>
      <c r="AC312"/>
      <c r="AD312"/>
      <c r="AF312" s="2"/>
    </row>
    <row r="313" spans="1:32" x14ac:dyDescent="0.25">
      <c r="Q313" s="112"/>
      <c r="R313" s="102"/>
      <c r="S313" s="113">
        <v>0.17499999999999999</v>
      </c>
      <c r="T313" s="102"/>
      <c r="U313" s="102"/>
      <c r="V313" s="113">
        <v>0.15</v>
      </c>
      <c r="W313" s="114">
        <v>7.4999999999999997E-2</v>
      </c>
      <c r="X313" s="113">
        <v>0.27500000000000002</v>
      </c>
      <c r="Y313" s="113"/>
      <c r="Z313" s="115">
        <v>0.5</v>
      </c>
      <c r="AA313" s="110"/>
      <c r="AB313" s="3">
        <v>0.3</v>
      </c>
      <c r="AC313" s="3" t="s">
        <v>354</v>
      </c>
    </row>
    <row r="314" spans="1:32" x14ac:dyDescent="0.25">
      <c r="Q314" s="15" t="s">
        <v>355</v>
      </c>
      <c r="R314"/>
      <c r="S314" s="14">
        <v>2</v>
      </c>
      <c r="T314" s="13"/>
      <c r="U314" s="13">
        <v>7</v>
      </c>
      <c r="V314"/>
      <c r="W314" s="13">
        <v>3</v>
      </c>
      <c r="X314" s="1">
        <v>6</v>
      </c>
      <c r="Y314" s="1">
        <v>1</v>
      </c>
      <c r="Z314" s="14"/>
      <c r="AA314" s="15"/>
      <c r="AB314" s="120">
        <f>((U314/8)^$V$296)*((((X314-(Y314-1)/2)/8)^$X$296)*((S314/3)^$S$296))*(((8-U314)/6)^$W$296)</f>
        <v>0.73750631143342427</v>
      </c>
      <c r="AC314" s="4"/>
      <c r="AD314" s="4"/>
    </row>
    <row r="315" spans="1:32" x14ac:dyDescent="0.25">
      <c r="Q315" s="15" t="s">
        <v>356</v>
      </c>
      <c r="R315"/>
      <c r="S315" s="14">
        <v>1</v>
      </c>
      <c r="T315" s="13"/>
      <c r="U315" s="13">
        <v>4</v>
      </c>
      <c r="V315"/>
      <c r="W315" s="13">
        <v>5</v>
      </c>
      <c r="X315" s="1">
        <v>4</v>
      </c>
      <c r="Y315" s="1">
        <v>1</v>
      </c>
      <c r="Z315" s="14"/>
      <c r="AA315" s="15"/>
      <c r="AB315" s="120">
        <f>((U315/8)^$V$296)*((((X315-(Y315-1)/2)/8)^$X$296)*((S315/3)^$S$296))*(((8-U315)/6)^$W$296)</f>
        <v>0.59615499597671373</v>
      </c>
      <c r="AC315" s="4"/>
      <c r="AD315" s="4"/>
    </row>
    <row r="318" spans="1:32" ht="17.5" x14ac:dyDescent="0.35">
      <c r="A318" s="169" t="s">
        <v>450</v>
      </c>
    </row>
    <row r="320" spans="1:32" ht="15.5" x14ac:dyDescent="0.25">
      <c r="A320" s="12" t="s">
        <v>60</v>
      </c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">
        <v>0</v>
      </c>
      <c r="O320" s="13"/>
      <c r="P320" s="13"/>
      <c r="Q320" s="13"/>
      <c r="R320" s="13"/>
      <c r="S320" s="14"/>
      <c r="T320" s="13"/>
      <c r="U320" s="13"/>
      <c r="V320" s="13"/>
      <c r="W320" s="13"/>
      <c r="Z320" s="14"/>
      <c r="AA320" s="15"/>
    </row>
    <row r="321" spans="1:92" ht="15.5" x14ac:dyDescent="0.25">
      <c r="A321" s="12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"/>
      <c r="O321" s="13"/>
      <c r="P321" s="13"/>
      <c r="Q321" s="13"/>
      <c r="R321" s="13"/>
      <c r="S321" s="14"/>
      <c r="T321" s="13"/>
      <c r="U321" s="13"/>
      <c r="V321" s="13"/>
      <c r="W321" s="13"/>
      <c r="Z321" s="14"/>
      <c r="AA321" s="15"/>
    </row>
    <row r="322" spans="1:92" ht="13" x14ac:dyDescent="0.25">
      <c r="A322" s="17" t="s">
        <v>61</v>
      </c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"/>
      <c r="O322" s="13"/>
      <c r="P322" s="13"/>
      <c r="Q322" s="13"/>
      <c r="R322" s="13"/>
      <c r="S322" s="14"/>
      <c r="T322" s="13"/>
      <c r="U322" s="13"/>
      <c r="V322" s="13"/>
      <c r="W322" s="13"/>
      <c r="Z322" s="14"/>
      <c r="AA322" s="15"/>
    </row>
    <row r="323" spans="1:92" x14ac:dyDescent="0.25">
      <c r="A323" t="s">
        <v>382</v>
      </c>
      <c r="B323" s="21"/>
      <c r="C323" s="21"/>
      <c r="D323" s="21"/>
      <c r="E323" s="21"/>
      <c r="F323" s="21"/>
      <c r="G323" s="21"/>
      <c r="H323" s="21"/>
      <c r="I323" s="13"/>
      <c r="J323" s="13"/>
      <c r="K323" s="13"/>
      <c r="L323" s="13"/>
      <c r="M323" s="13"/>
      <c r="N323" s="1">
        <v>22</v>
      </c>
      <c r="O323" s="1" t="s">
        <v>70</v>
      </c>
      <c r="P323" s="1">
        <v>4</v>
      </c>
      <c r="Q323" s="1">
        <v>4</v>
      </c>
      <c r="R323" s="67" t="s">
        <v>64</v>
      </c>
      <c r="S323" s="1">
        <v>2</v>
      </c>
      <c r="T323" s="1" t="s">
        <v>173</v>
      </c>
      <c r="U323" s="1">
        <v>3</v>
      </c>
      <c r="W323" s="1">
        <v>5</v>
      </c>
      <c r="X323" s="1">
        <v>5</v>
      </c>
      <c r="Z323" s="1">
        <v>5</v>
      </c>
      <c r="AA323" t="s">
        <v>66</v>
      </c>
      <c r="AB323" s="56">
        <f>((U323/8)^$V$296)*((((X323-(Y323-1)/2)/8)^$X$296)*((S323/3)^$S$296))*(((8-W323)/6)^$W$296)</f>
        <v>0.68859119222099685</v>
      </c>
      <c r="AC323" s="56">
        <f>SUM(((25/N323)^$Z$296)*(AB323/$AB$34))</f>
        <v>0.95465145831360521</v>
      </c>
      <c r="AD323" s="56">
        <f>(P323/($CN$34*(1/AC323)))</f>
        <v>3.3205268115255837</v>
      </c>
    </row>
    <row r="324" spans="1:92" x14ac:dyDescent="0.25">
      <c r="A324" t="s">
        <v>381</v>
      </c>
      <c r="N324" s="1">
        <v>100</v>
      </c>
      <c r="O324" s="1" t="s">
        <v>70</v>
      </c>
      <c r="P324" s="1">
        <v>14</v>
      </c>
      <c r="Q324" s="1">
        <v>20</v>
      </c>
      <c r="R324" s="67" t="s">
        <v>64</v>
      </c>
      <c r="S324" s="1">
        <v>1</v>
      </c>
      <c r="T324" s="1" t="s">
        <v>279</v>
      </c>
      <c r="U324" s="1">
        <v>2</v>
      </c>
      <c r="W324" s="1">
        <v>5</v>
      </c>
      <c r="X324" s="1">
        <v>7</v>
      </c>
      <c r="Z324" s="1">
        <v>5</v>
      </c>
      <c r="AA324" t="s">
        <v>66</v>
      </c>
      <c r="AB324" s="56">
        <f>((U324/8)^$V$296)*((((X324-(Y324-1)/2)/8)^$X$296)*((S324/3)^$S$296))*(((8-W324)/6)^$W$296)</f>
        <v>0.62504262189448756</v>
      </c>
      <c r="AC324" s="56">
        <f>SUM(((25/N324)^$Z$296)*(AB324/$AB$34))</f>
        <v>0.2783620464457936</v>
      </c>
      <c r="AD324" s="56">
        <f>(P324/($CN$34*(1/AC324)))</f>
        <v>3.3887553480357484</v>
      </c>
    </row>
    <row r="325" spans="1:92" x14ac:dyDescent="0.25">
      <c r="A325" t="s">
        <v>462</v>
      </c>
      <c r="N325" s="1">
        <v>24</v>
      </c>
      <c r="O325" s="13" t="s">
        <v>70</v>
      </c>
      <c r="P325" s="13">
        <v>5</v>
      </c>
      <c r="Q325" s="13">
        <v>0</v>
      </c>
      <c r="R325" s="13" t="s">
        <v>64</v>
      </c>
      <c r="S325" s="14">
        <v>2</v>
      </c>
      <c r="T325" s="13" t="s">
        <v>71</v>
      </c>
      <c r="U325" s="13">
        <v>4</v>
      </c>
      <c r="V325" s="13"/>
      <c r="W325" s="13">
        <v>4</v>
      </c>
      <c r="X325" s="1">
        <v>5</v>
      </c>
      <c r="Y325" s="1">
        <v>1</v>
      </c>
      <c r="Z325" s="14">
        <v>5</v>
      </c>
      <c r="AA325" s="15" t="s">
        <v>463</v>
      </c>
      <c r="AB325" s="3">
        <f>((U325/8)^$V$296)*((((X325-(Y325-1)/2)/8)^$X$296)*((S325/3)^$Z$296))</f>
        <v>0.58431099850748469</v>
      </c>
      <c r="AC325" s="3">
        <f>SUM(((25/N325)^$Z$296)*(AB325/$AB$34))</f>
        <v>0.75890255931670192</v>
      </c>
      <c r="AD325" s="3">
        <f>(P325/($AZ$34*(1/AC325)))</f>
        <v>4.8786593098930835</v>
      </c>
    </row>
    <row r="327" spans="1:92" x14ac:dyDescent="0.25">
      <c r="A327" s="15" t="s">
        <v>454</v>
      </c>
      <c r="B327" s="13"/>
      <c r="C327" s="13"/>
      <c r="D327" s="13"/>
      <c r="E327" s="13"/>
      <c r="F327" s="13"/>
      <c r="G327" s="14"/>
      <c r="H327" s="13"/>
      <c r="I327" s="13"/>
      <c r="J327" s="13"/>
      <c r="K327" s="13"/>
      <c r="N327" s="14"/>
      <c r="O327" s="15"/>
      <c r="P327" s="3"/>
      <c r="Q327" s="3"/>
      <c r="R327" s="3"/>
      <c r="S327"/>
      <c r="T327"/>
      <c r="U327"/>
      <c r="V327"/>
      <c r="W327"/>
      <c r="X327"/>
      <c r="Y327"/>
      <c r="Z327"/>
      <c r="AA327"/>
      <c r="AB327"/>
      <c r="AC327"/>
      <c r="AD327"/>
      <c r="AF327" s="15" t="s">
        <v>454</v>
      </c>
      <c r="AG327" s="13" t="s">
        <v>81</v>
      </c>
      <c r="AH327" s="13">
        <v>3</v>
      </c>
      <c r="AI327" s="13">
        <v>6</v>
      </c>
      <c r="AJ327" s="13">
        <v>3</v>
      </c>
      <c r="AK327" s="13">
        <v>4</v>
      </c>
      <c r="AL327" s="13" t="s">
        <v>82</v>
      </c>
      <c r="AM327" s="13">
        <v>6</v>
      </c>
      <c r="AN327" s="13"/>
      <c r="AO327" s="13">
        <v>3</v>
      </c>
      <c r="AP327" s="13">
        <v>1</v>
      </c>
      <c r="AQ327" s="21"/>
      <c r="AR327" s="21"/>
      <c r="AS327" s="21"/>
      <c r="AT327" s="27"/>
      <c r="AU327" s="27"/>
      <c r="AV327" s="4">
        <f t="shared" ref="AV327:AX328" si="225">SUM(1/3*AH327*(7-$AK327+7-$AM327)/6)</f>
        <v>0.66666666666666663</v>
      </c>
      <c r="AW327" s="4">
        <f t="shared" si="225"/>
        <v>1.3333333333333333</v>
      </c>
      <c r="AX327" s="4">
        <f t="shared" si="225"/>
        <v>0.66666666666666663</v>
      </c>
      <c r="AY327" s="27">
        <f t="shared" ref="AY327:AY334" si="226">AV327</f>
        <v>0.66666666666666663</v>
      </c>
      <c r="AZ327" s="27">
        <f t="shared" ref="AZ327:AZ335" si="227">SUM(AV327:AX327)/3</f>
        <v>0.88888888888888884</v>
      </c>
      <c r="BA327" s="27">
        <f>(((AX327+AW327*$BE$296)/(1+$BE$296)*AO327/3*2+(((AX327+AW327*$BE$296+AV327*$BE$296^2)/(1+$BE$296+$BE$296^2)*AO327/3*(AP327-1+AN327)/5)*3))/5)</f>
        <v>0.44444444444444436</v>
      </c>
      <c r="BB327" s="27">
        <f>(((AX327+AV327*$BE$296)/(1+$BE$296)*AO327/3*2+(((AX327+AV327*$BE$296+AW327*$BE$296^2)/(1+$BE$296+$BE$296^2)*AO327/3*(AP327-1+AN327)/5)*3))/5)</f>
        <v>0.26666666666666666</v>
      </c>
      <c r="BC327" s="27">
        <f>(((AV327+AX327*$BE$296)/(1+$BE$296)*AO327/3*2+(((AV327+AX327*$BE$296+AW327*$BE$296^2)/(1+$BE$296+$BE$296^2)*AO327/3*(AP327-1+AN327)/5)*3))/5)</f>
        <v>0.26666666666666666</v>
      </c>
      <c r="BD327" s="27">
        <f>(((AV327+AW327*$BE$296)/(1+$BE$296)*AO327/3*2+(((AV327+AW327*$BE$296+AX327*$BE$296^2)/(1+$BE$296+$BE$296^2)*AO327/3*(AP327-1+AN327)/5)*3))/5)</f>
        <v>0.44444444444444436</v>
      </c>
      <c r="BE3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16"/>
      <c r="BR327" s="16"/>
      <c r="BS327" s="16"/>
      <c r="BT327" s="27"/>
      <c r="BV327"/>
      <c r="BW327" s="27">
        <f>(1/3*ROUNDUP((AI327/2),0)*(7-$AK327+7-$AM327)/6)</f>
        <v>0.66666666666666663</v>
      </c>
      <c r="BX327" s="27"/>
      <c r="BY327" s="27">
        <f>((BW327*AO327/3)+(((BW327+AV327*$BE$296) / (1+$BE$296)*AO327/3*(AP327-1+AN327)/5)*2))/3</f>
        <v>0.22222222222222221</v>
      </c>
      <c r="BZ327" s="27">
        <f>((AV327*AO327/3)+(((AV327+BW327*$BE$296) / (1+$BE$296)*AO327/3*(AP327-1+AN327)/5)*2))/3</f>
        <v>0.22222222222222221</v>
      </c>
      <c r="CA327" s="27"/>
      <c r="CB327" s="27">
        <f>SUM(1/3*ROUNDUP(AI327/2,0)*(7-$AK327+7-$AM327)/6)</f>
        <v>0.66666666666666663</v>
      </c>
      <c r="CC327" s="27"/>
      <c r="CD327" s="27">
        <f>((CB327*AO327/3)+(((CB327+AV327*$BE$296) / (1+$BE$296)*AO327/3*(AP327-1+AN327)/5)*2))/3</f>
        <v>0.22222222222222221</v>
      </c>
      <c r="CE327" s="27">
        <f>((AV327*AO327/3)+(((AV327+CB327*$BE$296) / (1+$BE$296)*AO327/3*(AP327-1+AN327)/5)*2))/3</f>
        <v>0.22222222222222221</v>
      </c>
      <c r="CF327"/>
      <c r="CG327"/>
      <c r="CH327"/>
      <c r="CI327"/>
      <c r="CJ327"/>
      <c r="CK327"/>
      <c r="CL327"/>
      <c r="CM327"/>
    </row>
    <row r="328" spans="1:92" x14ac:dyDescent="0.25">
      <c r="A328" s="18" t="s">
        <v>629</v>
      </c>
      <c r="B328" s="21"/>
      <c r="C328" s="21"/>
      <c r="D328" s="21"/>
      <c r="E328" s="21"/>
      <c r="F328" s="21"/>
      <c r="G328" s="22"/>
      <c r="H328" s="21"/>
      <c r="I328" s="21"/>
      <c r="J328" s="21"/>
      <c r="K328" s="21"/>
      <c r="L328" s="86"/>
      <c r="M328" s="86"/>
      <c r="N328" s="22"/>
      <c r="O328" s="18"/>
      <c r="P328" s="23"/>
      <c r="Q328" s="23"/>
      <c r="R328" s="23"/>
      <c r="S328" s="26"/>
      <c r="T328"/>
      <c r="U328"/>
      <c r="V328"/>
      <c r="W328"/>
      <c r="X328"/>
      <c r="Y328"/>
      <c r="Z328"/>
      <c r="AA328"/>
      <c r="AB328"/>
      <c r="AC328"/>
      <c r="AD328"/>
      <c r="AF328" s="18" t="s">
        <v>629</v>
      </c>
      <c r="AG328" s="21" t="s">
        <v>627</v>
      </c>
      <c r="AH328" s="21">
        <v>0</v>
      </c>
      <c r="AI328" s="21">
        <v>3</v>
      </c>
      <c r="AJ328" s="21">
        <v>2</v>
      </c>
      <c r="AK328" s="21">
        <v>5</v>
      </c>
      <c r="AL328" s="21" t="s">
        <v>82</v>
      </c>
      <c r="AM328" s="21">
        <v>7</v>
      </c>
      <c r="AN328" s="21"/>
      <c r="AO328" s="21">
        <v>2</v>
      </c>
      <c r="AP328" s="21">
        <v>3</v>
      </c>
      <c r="AQ328" s="21"/>
      <c r="AR328" s="21"/>
      <c r="AS328" s="21"/>
      <c r="AT328" s="27"/>
      <c r="AU328" s="27"/>
      <c r="AV328" s="4">
        <f t="shared" si="225"/>
        <v>0</v>
      </c>
      <c r="AW328" s="4">
        <f t="shared" si="225"/>
        <v>0.33333333333333331</v>
      </c>
      <c r="AX328" s="4">
        <f t="shared" si="225"/>
        <v>0.22222222222222221</v>
      </c>
      <c r="AY328" s="27">
        <f t="shared" si="226"/>
        <v>0</v>
      </c>
      <c r="AZ328" s="27">
        <f t="shared" si="227"/>
        <v>0.1851851851851852</v>
      </c>
      <c r="BA328" s="27">
        <f>(((AX328+AW328*$BE$296)/(1+$BE$296)*AO328/3*2+(((AX328+AW328*$BE$296+AV328*$BE$296^2)/(1+$BE$296+$BE$296^2)*AO328/3*(AP328-1+AN328)/5)*3))/5)</f>
        <v>9.9329805996472648E-2</v>
      </c>
      <c r="BB328" s="27">
        <f>(((AX328+AV328*$BE$296)/(1+$BE$296)*AO328/3*2+(((AX328+AV328*$BE$296+AW328*$BE$296^2)/(1+$BE$296+$BE$296^2)*AO328/3*(AP328-1+AN328)/5)*3))/5)</f>
        <v>5.5308641975308638E-2</v>
      </c>
      <c r="BC328" s="27">
        <f>(((AV328+AX328*$BE$296)/(1+$BE$296)*AO328/3*2+(((AV328+AX328*$BE$296+AW328*$BE$296^2)/(1+$BE$296+$BE$296^2)*AO328/3*(AP328-1+AN328)/5)*3))/5)</f>
        <v>8.01410934744268E-2</v>
      </c>
      <c r="BD328" s="27">
        <f>(((AV328+AW328*$BE$296)/(1+$BE$296)*AO328/3*2+(((AV328+AW328*$BE$296+AX328*$BE$296^2)/(1+$BE$296+$BE$296^2)*AO328/3*(AP328-1+AN328)/5)*3))/5)</f>
        <v>9.481481481481481E-2</v>
      </c>
      <c r="BE328" s="26"/>
      <c r="BF328" s="133"/>
      <c r="BG328" s="27"/>
      <c r="BH328" s="133"/>
      <c r="BI328" s="27"/>
      <c r="BJ328" s="27"/>
      <c r="BK328" s="133"/>
      <c r="BL328" s="133"/>
      <c r="BM328" s="133"/>
      <c r="BN328" s="133"/>
      <c r="BO328" s="133"/>
      <c r="BP328" s="133"/>
      <c r="BQ328" s="25"/>
      <c r="BR328" s="25"/>
      <c r="BS328" s="25"/>
      <c r="BT328" s="133"/>
      <c r="BU328" s="23"/>
      <c r="BV328" s="26"/>
      <c r="BW328" s="27">
        <f>(1/3*ROUNDUP((AI328/2),0)*(7-$AK328+7-$AM328)/6)</f>
        <v>0.22222222222222221</v>
      </c>
      <c r="BX328" s="27"/>
      <c r="BY328" s="27">
        <f>((BW328*AO328/3)+(((BW328+AV328*$BE$296) / (1+$BE$296)*AO328/3*(AP328-1+AN328)/5)*2))/3</f>
        <v>6.2551440329218097E-2</v>
      </c>
      <c r="BZ328" s="27">
        <f>((AV328*AO328/3)+(((AV328+BW328*$BE$296) / (1+$BE$296)*AO328/3*(AP328-1+AN328)/5)*2))/3</f>
        <v>2.6337448559670781E-2</v>
      </c>
      <c r="CA328" s="27"/>
      <c r="CB328" s="27">
        <f>SUM(1/3*ROUNDUP(AI328/2,0)*(7-$AK328+7-$AM328)/6)</f>
        <v>0.22222222222222221</v>
      </c>
      <c r="CC328" s="27"/>
      <c r="CD328" s="27">
        <f>((CB328*AO328/3)+(((CB328+AV328*$BE$296) / (1+$BE$296)*AO328/3*(AP328-1+AN328)/5)*2))/3</f>
        <v>6.2551440329218097E-2</v>
      </c>
      <c r="CE328" s="27">
        <f>((AV328*AO328/3)+(((AV328+CB328*$BE$296) / (1+$BE$296)*AO328/3*(AP328-1+AN328)/5)*2))/3</f>
        <v>2.6337448559670781E-2</v>
      </c>
      <c r="CF328"/>
      <c r="CG328"/>
      <c r="CH328"/>
      <c r="CI328"/>
      <c r="CJ328"/>
      <c r="CK328"/>
      <c r="CL328"/>
      <c r="CM328"/>
    </row>
    <row r="329" spans="1:92" x14ac:dyDescent="0.25">
      <c r="A329" s="18" t="s">
        <v>630</v>
      </c>
      <c r="B329" s="13"/>
      <c r="C329" s="13"/>
      <c r="D329" s="13"/>
      <c r="E329" s="13"/>
      <c r="F329" s="13"/>
      <c r="G329" s="14"/>
      <c r="H329" s="13"/>
      <c r="I329" s="13"/>
      <c r="J329" s="13"/>
      <c r="K329" s="13"/>
      <c r="N329" s="14"/>
      <c r="O329" s="15"/>
      <c r="P329" s="3"/>
      <c r="Q329" s="3"/>
      <c r="R329" s="3"/>
      <c r="S329"/>
      <c r="T329"/>
      <c r="U329"/>
      <c r="V329"/>
      <c r="W329"/>
      <c r="X329"/>
      <c r="Y329"/>
      <c r="Z329"/>
      <c r="AA329"/>
      <c r="AB329"/>
      <c r="AC329"/>
      <c r="AD329"/>
      <c r="AF329" s="18" t="s">
        <v>630</v>
      </c>
      <c r="AG329" s="21" t="s">
        <v>628</v>
      </c>
      <c r="AI329" s="21">
        <v>9</v>
      </c>
      <c r="AJ329" s="21">
        <v>6</v>
      </c>
      <c r="AK329" s="21">
        <v>5</v>
      </c>
      <c r="AL329" s="21" t="s">
        <v>82</v>
      </c>
      <c r="AM329" s="21">
        <v>7</v>
      </c>
      <c r="AN329" s="21"/>
      <c r="AO329" s="21">
        <v>2</v>
      </c>
      <c r="AP329" s="21">
        <v>3</v>
      </c>
      <c r="AQ329" s="21"/>
      <c r="AR329" s="21"/>
      <c r="AS329" s="21"/>
      <c r="AT329" s="27"/>
      <c r="AU329" s="27"/>
      <c r="AV329" s="4">
        <f>SUM(1/3*AH330*(7-$AK330+7-$AM330)/6)</f>
        <v>0</v>
      </c>
      <c r="AW329" s="4">
        <f>SUM(1/3*AI330*(7-$AK330+7-$AM330)/6)</f>
        <v>0.33333333333333331</v>
      </c>
      <c r="AX329" s="4">
        <f>SUM(1/3*AJ330*(7-$AK330+7-$AM330)/6)</f>
        <v>0.22222222222222221</v>
      </c>
      <c r="AY329" s="27">
        <f t="shared" si="226"/>
        <v>0</v>
      </c>
      <c r="AZ329" s="27">
        <f t="shared" si="227"/>
        <v>0.1851851851851852</v>
      </c>
      <c r="BA329" s="27">
        <f>(((AX329+AW329*$BE$296)/(1+$BE$296)*AO330/3*2+(((AX329+AW329*$BE$296+AV329*$BE$296^2)/(1+$BE$296+$BE$296^2)*AO330/3*(AP330-1+AN330)/5)*3))/5)</f>
        <v>9.9329805996472648E-2</v>
      </c>
      <c r="BB329" s="27">
        <f>(((AX329+AV329*$BE$296)/(1+$BE$296)*AO330/3*2+(((AX329+AV329*$BE$296+AW329*$BE$296^2)/(1+$BE$296+$BE$296^2)*AO330/3*(AP330-1+AN330)/5)*3))/5)</f>
        <v>5.5308641975308638E-2</v>
      </c>
      <c r="BC329" s="27">
        <f>(((AV329+AX329*$BE$296)/(1+$BE$296)*AO330/3*2+(((AV329+AX329*$BE$296+AW329*$BE$296^2)/(1+$BE$296+$BE$296^2)*AO330/3*(AP330-1+AN330)/5)*3))/5)</f>
        <v>8.01410934744268E-2</v>
      </c>
      <c r="BD329" s="27">
        <f>(((AV329+AW329*$BE$296)/(1+$BE$296)*AO330/3*2+(((AV329+AW329*$BE$296+AX329*$BE$296^2)/(1+$BE$296+$BE$296^2)*AO330/3*(AP330-1+AN330)/5)*3))/5)</f>
        <v>9.481481481481481E-2</v>
      </c>
      <c r="BE329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16"/>
      <c r="BR329" s="16"/>
      <c r="BS329" s="16"/>
      <c r="BT329" s="27"/>
      <c r="BV329"/>
      <c r="BW329" s="27">
        <f>(1/3*ROUNDUP((AI330/2),0)*(7-$AK330+7-$AM330)/6)</f>
        <v>0.22222222222222221</v>
      </c>
      <c r="BX329" s="27"/>
      <c r="BY329" s="27">
        <f>((BW329*AO330/3)+(((BW329+AV329*$BE$296) / (1+$BE$296)*AO330/3*(AP330-1+AN330)/5)*2))/3</f>
        <v>6.2551440329218097E-2</v>
      </c>
      <c r="BZ329" s="27">
        <f>((AV329*AO330/3)+(((AV329+BW329*$BE$296) / (1+$BE$296)*AO330/3*(AP330-1+AN330)/5)*2))/3</f>
        <v>2.6337448559670781E-2</v>
      </c>
      <c r="CA329" s="27"/>
      <c r="CB329" s="27">
        <f>SUM(1/3*ROUNDUP(AI330/2,0)*(7-$AK330+7-$AM330)/6)</f>
        <v>0.22222222222222221</v>
      </c>
      <c r="CC329" s="27"/>
      <c r="CD329" s="27">
        <f>((CB329*AO330/3)+(((CB329+AV329*$BE$296) / (1+$BE$296)*AO330/3*(AP330-1+AN330)/5)*2))/3</f>
        <v>6.2551440329218097E-2</v>
      </c>
      <c r="CE329" s="27">
        <f>((AV329*AO330/3)+(((AV329+CB329*$BE$296) / (1+$BE$296)*AO330/3*(AP330-1+AN330)/5)*2))/3</f>
        <v>2.6337448559670781E-2</v>
      </c>
      <c r="CF329"/>
      <c r="CG329"/>
      <c r="CH329"/>
      <c r="CI329"/>
      <c r="CJ329"/>
      <c r="CK329"/>
      <c r="CL329"/>
      <c r="CM329"/>
    </row>
    <row r="330" spans="1:92" x14ac:dyDescent="0.25">
      <c r="A330" s="15" t="s">
        <v>623</v>
      </c>
      <c r="B330" s="13"/>
      <c r="C330" s="13"/>
      <c r="D330" s="13"/>
      <c r="E330" s="13"/>
      <c r="F330" s="13"/>
      <c r="G330" s="14"/>
      <c r="H330" s="13"/>
      <c r="I330" s="13"/>
      <c r="J330" s="13"/>
      <c r="K330" s="13"/>
      <c r="N330" s="14"/>
      <c r="O330" s="15"/>
      <c r="P330" s="3"/>
      <c r="Q330" s="3"/>
      <c r="R330" s="3"/>
      <c r="S330"/>
      <c r="T330"/>
      <c r="U330"/>
      <c r="V330"/>
      <c r="W330"/>
      <c r="X330"/>
      <c r="Y330"/>
      <c r="Z330"/>
      <c r="AA330"/>
      <c r="AB330"/>
      <c r="AC330"/>
      <c r="AD330"/>
      <c r="AF330" s="15" t="s">
        <v>623</v>
      </c>
      <c r="AG330" s="21" t="s">
        <v>631</v>
      </c>
      <c r="AH330" s="13">
        <v>0</v>
      </c>
      <c r="AI330" s="21">
        <v>3</v>
      </c>
      <c r="AJ330" s="21">
        <v>2</v>
      </c>
      <c r="AK330" s="13">
        <v>5</v>
      </c>
      <c r="AL330" s="13" t="s">
        <v>82</v>
      </c>
      <c r="AM330" s="13">
        <v>7</v>
      </c>
      <c r="AN330" s="13"/>
      <c r="AO330" s="13">
        <v>2</v>
      </c>
      <c r="AP330" s="13">
        <v>3</v>
      </c>
      <c r="AQ330" s="21"/>
      <c r="AR330" s="21"/>
      <c r="AS330" s="21">
        <v>1</v>
      </c>
      <c r="AT330" s="27"/>
      <c r="AU330" s="27"/>
      <c r="AV330" s="4">
        <f>SUM(1/3*AH330*(7-$AK330+7-$AM330)/6)</f>
        <v>0</v>
      </c>
      <c r="AW330" s="4">
        <f>SUM(1/3*AI330*(7-$AK330+7-$AM330)/6)</f>
        <v>0.33333333333333331</v>
      </c>
      <c r="AX330" s="4">
        <f>SUM(1/3*AJ330*(7-$AK330+7-$AM330)/6)</f>
        <v>0.22222222222222221</v>
      </c>
      <c r="AY330" s="27">
        <f t="shared" si="226"/>
        <v>0</v>
      </c>
      <c r="AZ330" s="27">
        <f t="shared" si="227"/>
        <v>0.1851851851851852</v>
      </c>
      <c r="BA330" s="27">
        <f>(((AX330+AW330*$BE$296)/(1+$BE$296)*AO330/3*2+(((AX330+AW330*$BE$296+AV330*$BE$296^2)/(1+$BE$296+$BE$296^2)*AO330/3*(AP330-1+AN330)/5)*3))/5)</f>
        <v>9.9329805996472648E-2</v>
      </c>
      <c r="BB330" s="27">
        <f>(((AX330+AV330*$BE$296)/(1+$BE$296)*AO330/3*2+(((AX330+AV330*$BE$296+AW330*$BE$296^2)/(1+$BE$296+$BE$296^2)*AO330/3*(AP330-1+AN330)/5)*3))/5)</f>
        <v>5.5308641975308638E-2</v>
      </c>
      <c r="BC330" s="27">
        <f>(((AV330+AX330*$BE$296)/(1+$BE$296)*AO330/3*2+(((AV330+AX330*$BE$296+AW330*$BE$296^2)/(1+$BE$296+$BE$296^2)*AO330/3*(AP330-1+AN330)/5)*3))/5)</f>
        <v>8.01410934744268E-2</v>
      </c>
      <c r="BD330" s="27">
        <f>(((AV330+AW330*$BE$296)/(1+$BE$296)*AO330/3*2+(((AV330+AW330*$BE$296+AX330*$BE$296^2)/(1+$BE$296+$BE$296^2)*AO330/3*(AP330-1+AN330)/5)*3))/5)</f>
        <v>9.481481481481481E-2</v>
      </c>
      <c r="BE330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16"/>
      <c r="BR330" s="16"/>
      <c r="BS330" s="16"/>
      <c r="BT330" s="27"/>
      <c r="BV330"/>
      <c r="BW330" s="27"/>
      <c r="BX330" s="27"/>
      <c r="BY330" s="27"/>
      <c r="BZ330" s="27"/>
      <c r="CA330" s="27"/>
      <c r="CB330" s="27"/>
      <c r="CC330" s="27"/>
      <c r="CD330" s="27"/>
      <c r="CE330" s="27"/>
      <c r="CF330"/>
      <c r="CG330"/>
      <c r="CH330"/>
      <c r="CI330"/>
      <c r="CJ330"/>
      <c r="CK330"/>
      <c r="CL330"/>
      <c r="CM330"/>
    </row>
    <row r="331" spans="1:92" x14ac:dyDescent="0.25">
      <c r="A331" s="15" t="s">
        <v>624</v>
      </c>
      <c r="B331" s="13"/>
      <c r="C331" s="13"/>
      <c r="D331" s="13"/>
      <c r="E331" s="13"/>
      <c r="F331" s="13"/>
      <c r="G331" s="14"/>
      <c r="H331" s="13"/>
      <c r="I331" s="13"/>
      <c r="J331" s="13"/>
      <c r="K331" s="13"/>
      <c r="N331" s="14"/>
      <c r="O331" s="15"/>
      <c r="P331" s="3"/>
      <c r="Q331" s="3"/>
      <c r="R331" s="3"/>
      <c r="S331"/>
      <c r="T331"/>
      <c r="U331"/>
      <c r="V331"/>
      <c r="W331"/>
      <c r="X331"/>
      <c r="Y331"/>
      <c r="Z331"/>
      <c r="AA331"/>
      <c r="AB331"/>
      <c r="AC331"/>
      <c r="AD331"/>
      <c r="AF331" s="15" t="s">
        <v>624</v>
      </c>
      <c r="AG331" s="21" t="s">
        <v>632</v>
      </c>
      <c r="AH331" s="13"/>
      <c r="AI331" s="21">
        <v>3</v>
      </c>
      <c r="AJ331" s="21">
        <v>2</v>
      </c>
      <c r="AK331" s="13">
        <v>5</v>
      </c>
      <c r="AL331" s="13" t="s">
        <v>82</v>
      </c>
      <c r="AM331" s="13">
        <v>7</v>
      </c>
      <c r="AN331" s="13"/>
      <c r="AO331" s="13">
        <v>2</v>
      </c>
      <c r="AP331" s="13">
        <v>3</v>
      </c>
      <c r="AQ331" s="21"/>
      <c r="AR331" s="21"/>
      <c r="AS331" s="21">
        <v>1</v>
      </c>
      <c r="AT331" s="27"/>
      <c r="AU331" s="27"/>
      <c r="AV331" s="4">
        <f>SUM(1/3*AH332*(7-$AK332+7-$AM332)/6)</f>
        <v>0</v>
      </c>
      <c r="AW331" s="4">
        <f>SUM(1/3*AI332*(7-$AK332+7-$AM332)/6)</f>
        <v>0.33333333333333331</v>
      </c>
      <c r="AX331" s="4">
        <f>SUM(1/3*AJ332*(7-$AK332+7-$AM332)/6)</f>
        <v>0.22222222222222221</v>
      </c>
      <c r="AY331" s="27">
        <f t="shared" si="226"/>
        <v>0</v>
      </c>
      <c r="AZ331" s="27">
        <f t="shared" si="227"/>
        <v>0.1851851851851852</v>
      </c>
      <c r="BA331" s="27">
        <f>(((AX331+AW331*$BE$296)/(1+$BE$296)*AO332/3*2+(((AX331+AW331*$BE$296+AV331*$BE$296^2)/(1+$BE$296+$BE$296^2)*AO332/3*(AP332-1+AN332)/5)*3))/5)</f>
        <v>9.9329805996472648E-2</v>
      </c>
      <c r="BB331" s="27">
        <f>(((AX331+AV331*$BE$296)/(1+$BE$296)*AO332/3*2+(((AX331+AV331*$BE$296+AW331*$BE$296^2)/(1+$BE$296+$BE$296^2)*AO332/3*(AP332-1+AN332)/5)*3))/5)</f>
        <v>5.5308641975308638E-2</v>
      </c>
      <c r="BC331" s="27">
        <f>(((AV331+AX331*$BE$296)/(1+$BE$296)*AO332/3*2+(((AV331+AX331*$BE$296+AW331*$BE$296^2)/(1+$BE$296+$BE$296^2)*AO332/3*(AP332-1+AN332)/5)*3))/5)</f>
        <v>8.01410934744268E-2</v>
      </c>
      <c r="BD331" s="27">
        <f>(((AV331+AW331*$BE$296)/(1+$BE$296)*AO332/3*2+(((AV331+AW331*$BE$296+AX331*$BE$296^2)/(1+$BE$296+$BE$296^2)*AO332/3*(AP332-1+AN332)/5)*3))/5)</f>
        <v>9.481481481481481E-2</v>
      </c>
      <c r="BE331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16"/>
      <c r="BR331" s="16"/>
      <c r="BS331" s="16"/>
      <c r="BT331" s="27"/>
      <c r="BV331"/>
      <c r="BW331" s="27"/>
      <c r="BX331" s="27"/>
      <c r="BY331" s="27"/>
      <c r="BZ331" s="27"/>
      <c r="CA331" s="27"/>
      <c r="CB331" s="27"/>
      <c r="CC331" s="27"/>
      <c r="CD331" s="27"/>
      <c r="CE331" s="27"/>
      <c r="CF331"/>
      <c r="CG331"/>
      <c r="CH331"/>
      <c r="CI331"/>
      <c r="CJ331"/>
      <c r="CK331"/>
      <c r="CL331"/>
      <c r="CM331"/>
    </row>
    <row r="332" spans="1:92" x14ac:dyDescent="0.25">
      <c r="A332" s="15" t="s">
        <v>625</v>
      </c>
      <c r="B332" s="13"/>
      <c r="C332" s="13"/>
      <c r="D332" s="13"/>
      <c r="E332" s="13"/>
      <c r="F332" s="13"/>
      <c r="G332" s="14"/>
      <c r="H332" s="13"/>
      <c r="I332" s="13"/>
      <c r="J332" s="13"/>
      <c r="K332" s="13"/>
      <c r="N332" s="14"/>
      <c r="O332" s="15"/>
      <c r="P332" s="3"/>
      <c r="Q332" s="3"/>
      <c r="R332" s="3"/>
      <c r="S332"/>
      <c r="T332"/>
      <c r="U332"/>
      <c r="V332"/>
      <c r="W332"/>
      <c r="X332"/>
      <c r="Y332"/>
      <c r="Z332"/>
      <c r="AA332"/>
      <c r="AB332"/>
      <c r="AC332"/>
      <c r="AD332"/>
      <c r="AF332" s="15" t="s">
        <v>625</v>
      </c>
      <c r="AG332" s="13" t="s">
        <v>633</v>
      </c>
      <c r="AH332" s="13"/>
      <c r="AI332" s="21">
        <v>3</v>
      </c>
      <c r="AJ332" s="21">
        <v>2</v>
      </c>
      <c r="AK332" s="13">
        <v>5</v>
      </c>
      <c r="AL332" s="13" t="s">
        <v>82</v>
      </c>
      <c r="AM332" s="13">
        <v>7</v>
      </c>
      <c r="AN332" s="13"/>
      <c r="AO332" s="13">
        <v>2</v>
      </c>
      <c r="AP332" s="13">
        <v>3</v>
      </c>
      <c r="AQ332" s="21"/>
      <c r="AR332" s="21"/>
      <c r="AS332" s="21">
        <v>1</v>
      </c>
      <c r="AT332" s="27"/>
      <c r="AU332" s="27"/>
      <c r="AV332" s="4">
        <f>SUM(1/3*AH332*(7-$AK332+7-$AM332)/6)</f>
        <v>0</v>
      </c>
      <c r="AW332" s="4">
        <f>SUM(1/3*AI332*(7-$AK332+7-$AM332)/6)</f>
        <v>0.33333333333333331</v>
      </c>
      <c r="AX332" s="4">
        <f>SUM(1/3*AJ332*(7-$AK332+7-$AM332)/6)</f>
        <v>0.22222222222222221</v>
      </c>
      <c r="AY332" s="27">
        <f t="shared" si="226"/>
        <v>0</v>
      </c>
      <c r="AZ332" s="27">
        <f t="shared" si="227"/>
        <v>0.1851851851851852</v>
      </c>
      <c r="BA332" s="27">
        <f>(((AX332+AW332*$BE$296)/(1+$BE$296)*AO332/3*2+(((AX332+AW332*$BE$296+AV332*$BE$296^2)/(1+$BE$296+$BE$296^2)*AO332/3*(AP332-1+AN332)/5)*3))/5)</f>
        <v>9.9329805996472648E-2</v>
      </c>
      <c r="BB332" s="27">
        <f>(((AX332+AV332*$BE$296)/(1+$BE$296)*AO332/3*2+(((AX332+AV332*$BE$296+AW332*$BE$296^2)/(1+$BE$296+$BE$296^2)*AO332/3*(AP332-1+AN332)/5)*3))/5)</f>
        <v>5.5308641975308638E-2</v>
      </c>
      <c r="BC332" s="27">
        <f>(((AV332+AX332*$BE$296)/(1+$BE$296)*AO332/3*2+(((AV332+AX332*$BE$296+AW332*$BE$296^2)/(1+$BE$296+$BE$296^2)*AO332/3*(AP332-1+AN332)/5)*3))/5)</f>
        <v>8.01410934744268E-2</v>
      </c>
      <c r="BD332" s="27">
        <f>(((AV332+AW332*$BE$296)/(1+$BE$296)*AO332/3*2+(((AV332+AW332*$BE$296+AX332*$BE$296^2)/(1+$BE$296+$BE$296^2)*AO332/3*(AP332-1+AN332)/5)*3))/5)</f>
        <v>9.481481481481481E-2</v>
      </c>
      <c r="BE332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16"/>
      <c r="BR332" s="16"/>
      <c r="BS332" s="16"/>
      <c r="BT332" s="27"/>
      <c r="BV332"/>
      <c r="BW332" s="27"/>
      <c r="BX332" s="27"/>
      <c r="BY332" s="27"/>
      <c r="BZ332" s="27"/>
      <c r="CA332" s="27"/>
      <c r="CB332" s="27"/>
      <c r="CC332" s="27"/>
      <c r="CD332" s="27"/>
      <c r="CE332" s="27"/>
      <c r="CF332"/>
      <c r="CG332"/>
      <c r="CH332"/>
      <c r="CI332"/>
      <c r="CJ332"/>
      <c r="CK332"/>
      <c r="CL332"/>
      <c r="CM332"/>
    </row>
    <row r="333" spans="1:92" x14ac:dyDescent="0.25">
      <c r="A333" s="15" t="s">
        <v>626</v>
      </c>
      <c r="B333" s="13"/>
      <c r="C333" s="13"/>
      <c r="D333" s="13"/>
      <c r="E333" s="13"/>
      <c r="F333" s="13"/>
      <c r="G333" s="14"/>
      <c r="H333" s="13"/>
      <c r="I333" s="13"/>
      <c r="J333" s="13"/>
      <c r="K333" s="13"/>
      <c r="N333" s="14"/>
      <c r="O333" s="15"/>
      <c r="P333" s="3"/>
      <c r="Q333" s="3"/>
      <c r="R333" s="3"/>
      <c r="S333"/>
      <c r="T333"/>
      <c r="U333"/>
      <c r="V333"/>
      <c r="W333"/>
      <c r="X333"/>
      <c r="Y333"/>
      <c r="Z333"/>
      <c r="AA333"/>
      <c r="AB333"/>
      <c r="AC333"/>
      <c r="AD333"/>
      <c r="AF333" s="15" t="s">
        <v>626</v>
      </c>
      <c r="AG333" s="13" t="s">
        <v>634</v>
      </c>
      <c r="AH333" s="13"/>
      <c r="AI333" s="21">
        <v>3</v>
      </c>
      <c r="AJ333" s="21">
        <v>2</v>
      </c>
      <c r="AK333" s="13">
        <v>5</v>
      </c>
      <c r="AL333" s="13" t="s">
        <v>82</v>
      </c>
      <c r="AM333" s="13">
        <v>7</v>
      </c>
      <c r="AN333" s="13"/>
      <c r="AO333" s="13">
        <v>2</v>
      </c>
      <c r="AP333" s="13">
        <v>3</v>
      </c>
      <c r="AQ333" s="21"/>
      <c r="AR333" s="21"/>
      <c r="AS333" s="21">
        <v>1</v>
      </c>
      <c r="AT333" s="27"/>
      <c r="AU333" s="27"/>
      <c r="AV333" s="4">
        <f>SUM(1/3*AH327*(7-$AK327+7-$AM327)/6)</f>
        <v>0.66666666666666663</v>
      </c>
      <c r="AW333" s="4">
        <f>SUM(1/3*AI327*(7-$AK327+7-$AM327)/6)</f>
        <v>1.3333333333333333</v>
      </c>
      <c r="AX333" s="4">
        <f>SUM(1/3*AJ327*(7-$AK327+7-$AM327)/6)</f>
        <v>0.66666666666666663</v>
      </c>
      <c r="AY333" s="27">
        <f t="shared" si="226"/>
        <v>0.66666666666666663</v>
      </c>
      <c r="AZ333" s="27">
        <f t="shared" si="227"/>
        <v>0.88888888888888884</v>
      </c>
      <c r="BA333" s="27">
        <f>(((AX333+AW333*$BE$296)/(1+$BE$296)*AO327/3*2+(((AX333+AW333*$BE$296+AV333*$BE$296^2)/(1+$BE$296+$BE$296^2)*AO327/3*(AP327-1+AN327)/5)*3))/5)</f>
        <v>0.44444444444444436</v>
      </c>
      <c r="BB333" s="27">
        <f>(((AX333+AV333*$BE$296)/(1+$BE$296)*AO327/3*2+(((AX333+AV333*$BE$296+AW333*$BE$296^2)/(1+$BE$296+$BE$296^2)*AO327/3*(AP327-1+AN327)/5)*3))/5)</f>
        <v>0.26666666666666666</v>
      </c>
      <c r="BC333" s="27">
        <f>(((AV333+AX333*$BE$296)/(1+$BE$296)*AO327/3*2+(((AV333+AX333*$BE$296+AW333*$BE$296^2)/(1+$BE$296+$BE$296^2)*AO327/3*(AP327-1+AN327)/5)*3))/5)</f>
        <v>0.26666666666666666</v>
      </c>
      <c r="BD333" s="27">
        <f>(((AV333+AW333*$BE$296)/(1+$BE$296)*AO327/3*2+(((AV333+AW333*$BE$296+AX333*$BE$296^2)/(1+$BE$296+$BE$296^2)*AO327/3*(AP327-1+AN327)/5)*3))/5)</f>
        <v>0.44444444444444436</v>
      </c>
      <c r="BE333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16"/>
      <c r="BR333" s="16"/>
      <c r="BS333" s="16"/>
      <c r="BT333" s="27"/>
      <c r="BV333"/>
      <c r="BW333" s="27"/>
      <c r="BX333" s="27"/>
      <c r="BY333" s="27"/>
      <c r="BZ333" s="27"/>
      <c r="CA333" s="27"/>
      <c r="CB333" s="27"/>
      <c r="CC333" s="27"/>
      <c r="CD333" s="27"/>
      <c r="CE333" s="27"/>
      <c r="CF333"/>
      <c r="CG333"/>
      <c r="CH333"/>
      <c r="CI333"/>
      <c r="CJ333"/>
      <c r="CK333"/>
      <c r="CL333"/>
      <c r="CM333"/>
    </row>
    <row r="334" spans="1:92" x14ac:dyDescent="0.25">
      <c r="A334" s="39" t="s">
        <v>380</v>
      </c>
      <c r="B334" s="40"/>
      <c r="C334" s="40"/>
      <c r="D334" s="40"/>
      <c r="E334" s="40"/>
      <c r="F334" s="40"/>
      <c r="G334" s="41"/>
      <c r="H334" s="40"/>
      <c r="I334" s="40"/>
      <c r="J334" s="40"/>
      <c r="K334" s="40"/>
      <c r="L334" s="51"/>
      <c r="M334" s="51"/>
      <c r="N334" s="41"/>
      <c r="O334" s="39"/>
      <c r="P334" s="42"/>
      <c r="Q334" s="42"/>
      <c r="R334" s="42"/>
      <c r="S334" s="46"/>
      <c r="T334"/>
      <c r="U334"/>
      <c r="V334"/>
      <c r="W334"/>
      <c r="X334"/>
      <c r="Y334"/>
      <c r="Z334"/>
      <c r="AA334"/>
      <c r="AB334"/>
      <c r="AC334"/>
      <c r="AD334"/>
      <c r="AF334" s="39" t="s">
        <v>380</v>
      </c>
      <c r="AG334" s="40" t="s">
        <v>100</v>
      </c>
      <c r="AH334" s="40">
        <v>1</v>
      </c>
      <c r="AI334" s="40">
        <v>3</v>
      </c>
      <c r="AJ334" s="40">
        <v>1</v>
      </c>
      <c r="AK334" s="40">
        <v>4</v>
      </c>
      <c r="AL334" s="40" t="s">
        <v>82</v>
      </c>
      <c r="AM334" s="40">
        <v>7</v>
      </c>
      <c r="AN334" s="40"/>
      <c r="AO334" s="40">
        <v>2</v>
      </c>
      <c r="AP334" s="40">
        <v>1</v>
      </c>
      <c r="AQ334" s="21"/>
      <c r="AR334" s="21"/>
      <c r="AS334" s="21"/>
      <c r="AT334" s="50"/>
      <c r="AU334" s="50"/>
      <c r="AV334" s="4">
        <f t="shared" ref="AV334:AX335" si="228">SUM(1/3*AH334*(7-$AK334+7-$AM334)/6)</f>
        <v>0.16666666666666666</v>
      </c>
      <c r="AW334" s="4">
        <f t="shared" si="228"/>
        <v>0.5</v>
      </c>
      <c r="AX334" s="4">
        <f t="shared" si="228"/>
        <v>0.16666666666666666</v>
      </c>
      <c r="AY334" s="27">
        <f t="shared" si="226"/>
        <v>0.16666666666666666</v>
      </c>
      <c r="AZ334" s="27">
        <f t="shared" si="227"/>
        <v>0.27777777777777773</v>
      </c>
      <c r="BA334" s="27">
        <f>(((AX334+AW334*$BE$296)/(1+$BE$296)*AO334/3*2+(((AX334+AW334*$BE$296+AV334*$BE$296^2)/(1+$BE$296+$BE$296^2)*AO334/3*(AP334-1+AN334)/5)*3))/5)</f>
        <v>0.1037037037037037</v>
      </c>
      <c r="BB334" s="27">
        <f>(((AX334+AV334*$BE$296)/(1+$BE$296)*AO334/3*2+(((AX334+AV334*$BE$296+AW334*$BE$296^2)/(1+$BE$296+$BE$296^2)*AO334/3*(AP334-1+AN334)/5)*3))/5)</f>
        <v>4.4444444444444439E-2</v>
      </c>
      <c r="BC334" s="27">
        <f>(((AV334+AX334*$BE$296)/(1+$BE$296)*AO334/3*2+(((AV334+AX334*$BE$296+AW334*$BE$296^2)/(1+$BE$296+$BE$296^2)*AO334/3*(AP334-1+AN334)/5)*3))/5)</f>
        <v>4.4444444444444439E-2</v>
      </c>
      <c r="BD334" s="27">
        <f>(((AV334+AW334*$BE$296)/(1+$BE$296)*AO334/3*2+(((AV334+AW334*$BE$296+AX334*$BE$296^2)/(1+$BE$296+$BE$296^2)*AO334/3*(AP334-1+AN334)/5)*3))/5)</f>
        <v>0.1037037037037037</v>
      </c>
      <c r="BE334" s="46"/>
      <c r="BF334" s="50"/>
      <c r="BG334" s="27"/>
      <c r="BH334" s="50"/>
      <c r="BI334" s="27"/>
      <c r="BJ334" s="27"/>
      <c r="BK334" s="50"/>
      <c r="BL334" s="50"/>
      <c r="BM334" s="50"/>
      <c r="BN334" s="50"/>
      <c r="BO334" s="50"/>
      <c r="BP334" s="50"/>
      <c r="BQ334" s="45"/>
      <c r="BR334" s="45"/>
      <c r="BS334" s="45"/>
      <c r="BT334" s="50"/>
      <c r="BU334" s="42"/>
      <c r="BV334" s="46"/>
      <c r="BW334" s="27">
        <f>(1/3*ROUNDUP((AI334/2),0)*(7-$AK334+7-$AM334)/6)</f>
        <v>0.33333333333333331</v>
      </c>
      <c r="BX334" s="27"/>
      <c r="BY334" s="27">
        <f>((BW334*AO334/3)+(((BW334+AV334*$BE$296) / (1+$BE$296)*AO334/3*(AP334-1+AN334)/5)*2))/3</f>
        <v>7.407407407407407E-2</v>
      </c>
      <c r="BZ334" s="27">
        <f>((AV334*AO334/3)+(((AV334+BW334*$BE$296) / (1+$BE$296)*AO334/3*(AP334-1+AN334)/5)*2))/3</f>
        <v>3.7037037037037035E-2</v>
      </c>
      <c r="CA334" s="27"/>
      <c r="CB334" s="27">
        <f>SUM(1/3*ROUNDUP(AI334/2,0)*(7-$AK334+7-$AM334)/6)</f>
        <v>0.33333333333333331</v>
      </c>
      <c r="CC334" s="27"/>
      <c r="CD334" s="27">
        <f>((CB334*AO334/3)+(((CB334+AV334*$BE$296) / (1+$BE$296)*AO334/3*(AP334-1+AN334)/5)*2))/3</f>
        <v>7.407407407407407E-2</v>
      </c>
      <c r="CE334" s="27">
        <f>((AV334*AO334/3)+(((AV334+CB334*$BE$296) / (1+$BE$296)*AO334/3*(AP334-1+AN334)/5)*2))/3</f>
        <v>3.7037037037037035E-2</v>
      </c>
      <c r="CF334"/>
      <c r="CG334"/>
      <c r="CH334"/>
      <c r="CI334"/>
      <c r="CJ334"/>
      <c r="CK334"/>
      <c r="CL334"/>
      <c r="CM334"/>
    </row>
    <row r="335" spans="1:92" x14ac:dyDescent="0.25">
      <c r="A335" s="15" t="s">
        <v>622</v>
      </c>
      <c r="AF335" s="15" t="s">
        <v>621</v>
      </c>
      <c r="AG335" s="13" t="s">
        <v>81</v>
      </c>
      <c r="AH335" s="13">
        <v>0</v>
      </c>
      <c r="AI335" s="13">
        <v>3</v>
      </c>
      <c r="AJ335" s="13">
        <v>2</v>
      </c>
      <c r="AK335" s="13">
        <v>5</v>
      </c>
      <c r="AL335" s="13" t="s">
        <v>82</v>
      </c>
      <c r="AM335" s="13">
        <v>7</v>
      </c>
      <c r="AN335" s="13">
        <v>0</v>
      </c>
      <c r="AO335" s="13">
        <v>2</v>
      </c>
      <c r="AP335" s="13">
        <v>6</v>
      </c>
      <c r="AQ335" s="21">
        <v>0</v>
      </c>
      <c r="AR335" s="21">
        <v>0</v>
      </c>
      <c r="AS335" s="21"/>
      <c r="AT335" s="15"/>
      <c r="AU335" s="4"/>
      <c r="AV335" s="27">
        <f t="shared" si="228"/>
        <v>0</v>
      </c>
      <c r="AW335" s="27">
        <f t="shared" si="228"/>
        <v>0.33333333333333331</v>
      </c>
      <c r="AX335" s="27">
        <f t="shared" si="228"/>
        <v>0.22222222222222221</v>
      </c>
      <c r="AY335" s="27">
        <f>AW335</f>
        <v>0.33333333333333331</v>
      </c>
      <c r="AZ335" s="27">
        <f t="shared" si="227"/>
        <v>0.1851851851851852</v>
      </c>
      <c r="BA335" s="27">
        <f>(((AX335+AW335*$BE$296)/(1+$BE$296)*AO335/3*2+(((AX335+AW335*$BE$296+AV335*$BE$296^2)/(1+$BE$296+$BE$296^2)*AO335/3*(AP335-1+AN335)/5)*3))/5)</f>
        <v>0.12980599647266314</v>
      </c>
      <c r="BB335" s="27">
        <f>(((AX335+AV335*$BE$296)/(1+$BE$296)*AO335/3*2+(((AX335+AV335*$BE$296+AW335*$BE$296^2)/(1+$BE$296+$BE$296^2)*AO335/3*(AP335-1+AN335)/5)*3))/5)</f>
        <v>0.10864197530864195</v>
      </c>
      <c r="BC335" s="27">
        <f>(((AV335+AX335*$BE$296)/(1+$BE$296)*AO335/3*2+(((AV335+AX335*$BE$296+AW335*$BE$296^2)/(1+$BE$296+$BE$296^2)*AO335/3*(AP335-1+AN335)/5)*3))/5)</f>
        <v>0.14109347442680775</v>
      </c>
      <c r="BD335" s="27">
        <f>(((AV335+AW335*$BE$296)/(1+$BE$296)*AO335/3*2+(((AV335+AW335*$BE$296+AX335*$BE$296^2)/(1+$BE$296+$BE$296^2)*AO335/3*(AP335-1+AN335)/5)*3))/5)</f>
        <v>0.14814814814814811</v>
      </c>
    </row>
    <row r="336" spans="1:92" x14ac:dyDescent="0.25">
      <c r="A336" s="62" t="s">
        <v>635</v>
      </c>
      <c r="B336" s="122">
        <v>14</v>
      </c>
      <c r="C336" s="122">
        <v>333</v>
      </c>
      <c r="D336" s="122">
        <v>30</v>
      </c>
      <c r="E336" s="122"/>
      <c r="F336" s="122"/>
      <c r="G336" s="122"/>
      <c r="H336" s="122"/>
      <c r="I336" s="67"/>
      <c r="J336" s="67"/>
      <c r="K336" s="67"/>
      <c r="L336" s="67"/>
      <c r="M336" s="67"/>
      <c r="N336" s="67">
        <f ca="1">-2+SUM(INDIRECT(ADDRESS(B336,COLUMN())),IF(C336&gt;0,INDIRECT(ADDRESS(C336,COLUMN())),0),IF(D336&gt;0,INDIRECT(ADDRESS(D336,14)),0),IF(E336&gt;0,INDIRECT(ADDRESS(E336,COLUMN())),0),IF(F336&gt;0,INDIRECT(ADDRESS(F336,COLUMN())),0),IF(G336&gt;0,INDIRECT(ADDRESS(G336,COLUMN())),0),IF(H336&gt;0,INDIRECT(ADDRESS(H336,COLUMN())),0),IF(I336&gt;0,INDIRECT(ADDRESS(I336,COLUMN())),0),IF(J336&gt;0,INDIRECT(ADDRESS(J336,COLUMN())),0),IF(K336&gt;0,INDIRECT(ADDRESS(K336,COLUMN())),0),IF(L336&gt;0,INDIRECT(ADDRESS(L336,COLUMN())),0),IF(M336&gt;0,INDIRECT(ADDRESS(M336,COLUMN())),0))</f>
        <v>12</v>
      </c>
      <c r="O336" s="67" t="str" cm="1">
        <f t="array" aca="1" ref="O336" ca="1">INDIRECT(ADDRESS($B336,COLUMN()))</f>
        <v>Scout</v>
      </c>
      <c r="P336" s="67" cm="1">
        <f t="array" aca="1" ref="P336" ca="1">INDIRECT(ADDRESS($B336,COLUMN()))</f>
        <v>1</v>
      </c>
      <c r="Q336" s="67" t="str" cm="1">
        <f t="array" aca="1" ref="Q336" ca="1">INDIRECT(ADDRESS($B336,COLUMN()))</f>
        <v>-</v>
      </c>
      <c r="R336" s="67" t="str" cm="1">
        <f t="array" aca="1" ref="R336" ca="1">INDIRECT(ADDRESS($B336,COLUMN()))</f>
        <v>-</v>
      </c>
      <c r="S336" s="67" cm="1">
        <f t="array" aca="1" ref="S336" ca="1">INDIRECT(ADDRESS($B336,COLUMN()))</f>
        <v>2</v>
      </c>
      <c r="T336" s="67" t="str" cm="1">
        <f t="array" aca="1" ref="T336" ca="1">INDIRECT(ADDRESS($B336,COLUMN()))</f>
        <v>1-7</v>
      </c>
      <c r="U336" s="67" cm="1">
        <f t="array" aca="1" ref="U336" ca="1">INDIRECT(ADDRESS($B336,COLUMN()))</f>
        <v>7</v>
      </c>
      <c r="V336" s="67" cm="1">
        <f t="array" aca="1" ref="V336" ca="1">INDIRECT(ADDRESS($B336,COLUMN()))</f>
        <v>0</v>
      </c>
      <c r="W336" s="67" cm="1">
        <f t="array" aca="1" ref="W336" ca="1">INDIRECT(ADDRESS($B336,COLUMN()))</f>
        <v>3</v>
      </c>
      <c r="X336" s="67" cm="1">
        <f t="array" aca="1" ref="X336" ca="1">INDIRECT(ADDRESS($B336,COLUMN()))</f>
        <v>7</v>
      </c>
      <c r="Y336" s="67">
        <v>-1</v>
      </c>
      <c r="Z336" s="67" cm="1">
        <f t="array" aca="1" ref="Z336" ca="1">INDIRECT(ADDRESS($B336,COLUMN()))</f>
        <v>5</v>
      </c>
      <c r="AA336" s="67" t="str" cm="1">
        <f t="array" aca="1" ref="AA336" ca="1">INDIRECT(ADDRESS($B336,COLUMN()))</f>
        <v>Stealth (-1), Jink</v>
      </c>
      <c r="AB336" s="56">
        <f t="shared" ref="AB336:AB341" ca="1" si="229">((U336/8)^$V$296)*((((X336-(Y336-1)/2)/8)^$X$296)*((S336/3)^$S$296))*(((8-W336)/6)^$W$296)</f>
        <v>0.90063048721520311</v>
      </c>
      <c r="AC336" s="56">
        <f t="shared" ref="AC336:AC341" ca="1" si="230">SUM(((25/N336)^$Z$296)*(AB336/$AB$34))</f>
        <v>1.9672569905323516</v>
      </c>
      <c r="AD336" s="56">
        <f t="shared" ref="AD336:AD341" ca="1" si="231">(P336/($CN$34*(1/AC336)))</f>
        <v>1.7106582526368277</v>
      </c>
      <c r="AF336" s="52"/>
      <c r="AG336" s="52"/>
      <c r="AH336" s="57"/>
      <c r="AI336" s="57">
        <f>INT(AI318/2+0.5)</f>
        <v>0</v>
      </c>
      <c r="AJ336" s="57"/>
      <c r="AK336" s="57"/>
      <c r="AL336" s="57"/>
      <c r="AM336" s="57"/>
      <c r="AN336" s="57"/>
      <c r="AO336" s="57"/>
      <c r="AP336" s="57"/>
      <c r="AQ336" s="57"/>
      <c r="AR336" s="57"/>
      <c r="AS336" s="57"/>
      <c r="AT336" s="52"/>
      <c r="AU336" s="54" t="s">
        <v>117</v>
      </c>
      <c r="AV336" s="57" cm="1">
        <f t="array" aca="1" ref="AV336" ca="1">SUM(IF($C336&gt;0,IF(AND(INDIRECT(ADDRESS($C336,44))=0,INDIRECT(ADDRESS($C336,38))="UL",ISERROR(SEARCH("Rear",INDIRECT(ADDRESS($C336,33)))),ISERROR(SEARCH("Side",INDIRECT(ADDRESS($C336,33))))),INDIRECT(ADDRESS($C336,COLUMN())),0),0),IF($D336&gt;0,IF(AND(INDIRECT(ADDRESS($D336,44))=0,INDIRECT(ADDRESS($D336,38))="UL",ISERROR(SEARCH("Rear",INDIRECT(ADDRESS($D336,33)))),ISERROR(SEARCH("Side",INDIRECT(ADDRESS($D336,33))))),INDIRECT(ADDRESS($D336,COLUMN())),0),0),IF($E336&gt;0,IF(AND(INDIRECT(ADDRESS($E336,44))=0,INDIRECT(ADDRESS($E336,38))="UL",ISERROR(SEARCH("Rear",INDIRECT(ADDRESS($E336,33)))),ISERROR(SEARCH("Side",INDIRECT(ADDRESS($E336,33))))),INDIRECT(ADDRESS($E336,COLUMN())),0),0),IF($F336&gt;0,IF(AND(INDIRECT(ADDRESS($F336,44))=0,INDIRECT(ADDRESS($F336,38))="UL",ISERROR(SEARCH("Rear",INDIRECT(ADDRESS($F336,33)))),ISERROR(SEARCH("Side",INDIRECT(ADDRESS($F336,33))))),INDIRECT(ADDRESS($F336,COLUMN())),0),0),IF($G336&gt;0,IF(AND(INDIRECT(ADDRESS($G336,44))=0,INDIRECT(ADDRESS($G336,38))="UL",ISERROR(SEARCH("Rear",INDIRECT(ADDRESS($G336,33)))),ISERROR(SEARCH("Side",INDIRECT(ADDRESS($G336,33))))),INDIRECT(ADDRESS($G336,COLUMN())),0),0),IF($H336&gt;0,IF(AND(INDIRECT(ADDRESS($H336,44))=0,INDIRECT(ADDRESS($H336,38))="UL",ISERROR(SEARCH("Rear",INDIRECT(ADDRESS($H336,33)))),ISERROR(SEARCH("Side",INDIRECT(ADDRESS($H336,33))))),INDIRECT(ADDRESS($H336,COLUMN())),0),0),IF($I336&gt;0,IF(AND(INDIRECT(ADDRESS($I336,44))=0,INDIRECT(ADDRESS($I336,38))="UL",ISERROR(SEARCH("Rear",INDIRECT(ADDRESS($I336,33)))),ISERROR(SEARCH("Side",INDIRECT(ADDRESS($I336,33))))),INDIRECT(ADDRESS($I336,COLUMN())),0),0),IF($J336&gt;0,IF(AND(INDIRECT(ADDRESS($J336,44))=0,INDIRECT(ADDRESS($J336,38))="UL",ISERROR(SEARCH("Rear",INDIRECT(ADDRESS($J336,33)))),ISERROR(SEARCH("Side",INDIRECT(ADDRESS($J336,33))))),INDIRECT(ADDRESS($J336,COLUMN())),0),0),IF($K336&gt;0,IF(AND(INDIRECT(ADDRESS($K336,44))=0,INDIRECT(ADDRESS($K336,38))="UL",ISERROR(SEARCH("Rear",INDIRECT(ADDRESS($K336,33)))),ISERROR(SEARCH("Side",INDIRECT(ADDRESS($K336,33))))),INDIRECT(ADDRESS($K336,COLUMN())),0),0),IF($L336&gt;0,IF(AND(INDIRECT(ADDRESS($L336,44))=0,INDIRECT(ADDRESS($L336,38))="UL",ISERROR(SEARCH("Rear",INDIRECT(ADDRESS($L336,33)))),ISERROR(SEARCH("Side",INDIRECT(ADDRESS($L336,33))))),INDIRECT(ADDRESS($L336,COLUMN())),0),0),IF($M336&gt;0,IF(AND(INDIRECT(ADDRESS($M336,44))=0,INDIRECT(ADDRESS($M336,38))="UL",ISERROR(SEARCH("Rear",INDIRECT(ADDRESS($M336,33)))),ISERROR(SEARCH("Side",INDIRECT(ADDRESS($M336,33))))),INDIRECT(ADDRESS($M336,COLUMN())),0),0))</f>
        <v>0</v>
      </c>
      <c r="AW336" s="57" cm="1">
        <f t="array" aca="1" ref="AW336" ca="1">SUM(IF($C336&gt;0,IF(AND(INDIRECT(ADDRESS($C336,44))=0,INDIRECT(ADDRESS($C336,38))="UL",ISERROR(SEARCH("Rear",INDIRECT(ADDRESS($C336,33)))),ISERROR(SEARCH("Side",INDIRECT(ADDRESS($C336,33))))),INDIRECT(ADDRESS($C336,COLUMN())),0),0),IF($D336&gt;0,IF(AND(INDIRECT(ADDRESS($D336,44))=0,INDIRECT(ADDRESS($D336,38))="UL",ISERROR(SEARCH("Rear",INDIRECT(ADDRESS($D336,33)))),ISERROR(SEARCH("Side",INDIRECT(ADDRESS($D336,33))))),INDIRECT(ADDRESS($D336,COLUMN())),0),0),IF($E336&gt;0,IF(AND(INDIRECT(ADDRESS($E336,44))=0,INDIRECT(ADDRESS($E336,38))="UL",ISERROR(SEARCH("Rear",INDIRECT(ADDRESS($E336,33)))),ISERROR(SEARCH("Side",INDIRECT(ADDRESS($E336,33))))),INDIRECT(ADDRESS($E336,COLUMN())),0),0),IF($F336&gt;0,IF(AND(INDIRECT(ADDRESS($F336,44))=0,INDIRECT(ADDRESS($F336,38))="UL",ISERROR(SEARCH("Rear",INDIRECT(ADDRESS($F336,33)))),ISERROR(SEARCH("Side",INDIRECT(ADDRESS($F336,33))))),INDIRECT(ADDRESS($F336,COLUMN())),0),0),IF($G336&gt;0,IF(AND(INDIRECT(ADDRESS($G336,44))=0,INDIRECT(ADDRESS($G336,38))="UL",ISERROR(SEARCH("Rear",INDIRECT(ADDRESS($G336,33)))),ISERROR(SEARCH("Side",INDIRECT(ADDRESS($G336,33))))),INDIRECT(ADDRESS($G336,COLUMN())),0),0),IF($H336&gt;0,IF(AND(INDIRECT(ADDRESS($H336,44))=0,INDIRECT(ADDRESS($H336,38))="UL",ISERROR(SEARCH("Rear",INDIRECT(ADDRESS($H336,33)))),ISERROR(SEARCH("Side",INDIRECT(ADDRESS($H336,33))))),INDIRECT(ADDRESS($H336,COLUMN())),0),0),IF($I336&gt;0,IF(AND(INDIRECT(ADDRESS($I336,44))=0,INDIRECT(ADDRESS($I336,38))="UL",ISERROR(SEARCH("Rear",INDIRECT(ADDRESS($I336,33)))),ISERROR(SEARCH("Side",INDIRECT(ADDRESS($I336,33))))),INDIRECT(ADDRESS($I336,COLUMN())),0),0),IF($J336&gt;0,IF(AND(INDIRECT(ADDRESS($J336,44))=0,INDIRECT(ADDRESS($J336,38))="UL",ISERROR(SEARCH("Rear",INDIRECT(ADDRESS($J336,33)))),ISERROR(SEARCH("Side",INDIRECT(ADDRESS($J336,33))))),INDIRECT(ADDRESS($J336,COLUMN())),0),0),IF($K336&gt;0,IF(AND(INDIRECT(ADDRESS($K336,44))=0,INDIRECT(ADDRESS($K336,38))="UL",ISERROR(SEARCH("Rear",INDIRECT(ADDRESS($K336,33)))),ISERROR(SEARCH("Side",INDIRECT(ADDRESS($K336,33))))),INDIRECT(ADDRESS($K336,COLUMN())),0),0),IF($L336&gt;0,IF(AND(INDIRECT(ADDRESS($L336,44))=0,INDIRECT(ADDRESS($L336,38))="UL",ISERROR(SEARCH("Rear",INDIRECT(ADDRESS($L336,33)))),ISERROR(SEARCH("Side",INDIRECT(ADDRESS($L336,33))))),INDIRECT(ADDRESS($L336,COLUMN())),0),0),IF($M336&gt;0,IF(AND(INDIRECT(ADDRESS($M336,44))=0,INDIRECT(ADDRESS($M336,38))="UL",ISERROR(SEARCH("Rear",INDIRECT(ADDRESS($M336,33)))),ISERROR(SEARCH("Side",INDIRECT(ADDRESS($M336,33))))),INDIRECT(ADDRESS($M336,COLUMN())),0),0))</f>
        <v>0</v>
      </c>
      <c r="AX336" s="57" cm="1">
        <f t="array" aca="1" ref="AX336" ca="1">SUM(IF($C336&gt;0,IF(AND(INDIRECT(ADDRESS($C336,44))=0,INDIRECT(ADDRESS($C336,38))="UL",ISERROR(SEARCH("Rear",INDIRECT(ADDRESS($C336,33)))),ISERROR(SEARCH("Side",INDIRECT(ADDRESS($C336,33))))),INDIRECT(ADDRESS($C336,COLUMN())),0),0),IF($D336&gt;0,IF(AND(INDIRECT(ADDRESS($D336,44))=0,INDIRECT(ADDRESS($D336,38))="UL",ISERROR(SEARCH("Rear",INDIRECT(ADDRESS($D336,33)))),ISERROR(SEARCH("Side",INDIRECT(ADDRESS($D336,33))))),INDIRECT(ADDRESS($D336,COLUMN())),0),0),IF($E336&gt;0,IF(AND(INDIRECT(ADDRESS($E336,44))=0,INDIRECT(ADDRESS($E336,38))="UL",ISERROR(SEARCH("Rear",INDIRECT(ADDRESS($E336,33)))),ISERROR(SEARCH("Side",INDIRECT(ADDRESS($E336,33))))),INDIRECT(ADDRESS($E336,COLUMN())),0),0),IF($F336&gt;0,IF(AND(INDIRECT(ADDRESS($F336,44))=0,INDIRECT(ADDRESS($F336,38))="UL",ISERROR(SEARCH("Rear",INDIRECT(ADDRESS($F336,33)))),ISERROR(SEARCH("Side",INDIRECT(ADDRESS($F336,33))))),INDIRECT(ADDRESS($F336,COLUMN())),0),0),IF($G336&gt;0,IF(AND(INDIRECT(ADDRESS($G336,44))=0,INDIRECT(ADDRESS($G336,38))="UL",ISERROR(SEARCH("Rear",INDIRECT(ADDRESS($G336,33)))),ISERROR(SEARCH("Side",INDIRECT(ADDRESS($G336,33))))),INDIRECT(ADDRESS($G336,COLUMN())),0),0),IF($H336&gt;0,IF(AND(INDIRECT(ADDRESS($H336,44))=0,INDIRECT(ADDRESS($H336,38))="UL",ISERROR(SEARCH("Rear",INDIRECT(ADDRESS($H336,33)))),ISERROR(SEARCH("Side",INDIRECT(ADDRESS($H336,33))))),INDIRECT(ADDRESS($H336,COLUMN())),0),0),IF($I336&gt;0,IF(AND(INDIRECT(ADDRESS($I336,44))=0,INDIRECT(ADDRESS($I336,38))="UL",ISERROR(SEARCH("Rear",INDIRECT(ADDRESS($I336,33)))),ISERROR(SEARCH("Side",INDIRECT(ADDRESS($I336,33))))),INDIRECT(ADDRESS($I336,COLUMN())),0),0),IF($J336&gt;0,IF(AND(INDIRECT(ADDRESS($J336,44))=0,INDIRECT(ADDRESS($J336,38))="UL",ISERROR(SEARCH("Rear",INDIRECT(ADDRESS($J336,33)))),ISERROR(SEARCH("Side",INDIRECT(ADDRESS($J336,33))))),INDIRECT(ADDRESS($J336,COLUMN())),0),0),IF($K336&gt;0,IF(AND(INDIRECT(ADDRESS($K336,44))=0,INDIRECT(ADDRESS($K336,38))="UL",ISERROR(SEARCH("Rear",INDIRECT(ADDRESS($K336,33)))),ISERROR(SEARCH("Side",INDIRECT(ADDRESS($K336,33))))),INDIRECT(ADDRESS($K336,COLUMN())),0),0),IF($L336&gt;0,IF(AND(INDIRECT(ADDRESS($L336,44))=0,INDIRECT(ADDRESS($L336,38))="UL",ISERROR(SEARCH("Rear",INDIRECT(ADDRESS($L336,33)))),ISERROR(SEARCH("Side",INDIRECT(ADDRESS($L336,33))))),INDIRECT(ADDRESS($L336,COLUMN())),0),0),IF($M336&gt;0,IF(AND(INDIRECT(ADDRESS($M336,44))=0,INDIRECT(ADDRESS($M336,38))="UL",ISERROR(SEARCH("Rear",INDIRECT(ADDRESS($M336,33)))),ISERROR(SEARCH("Side",INDIRECT(ADDRESS($M336,33))))),INDIRECT(ADDRESS($M336,COLUMN())),0),0))</f>
        <v>0</v>
      </c>
      <c r="AY336" s="58">
        <f t="shared" ref="AY336:AY341" ca="1" si="232">IF(AU336="S",AV336,IF(AU336="MS",AW336,IF(AU336="ML",AW336,AX336)))</f>
        <v>0</v>
      </c>
      <c r="AZ336" s="58">
        <f t="shared" ref="AZ336:AZ341" ca="1" si="233">SUM(AV336:AX336)/3</f>
        <v>0</v>
      </c>
      <c r="BA336" s="58" cm="1">
        <f t="array" aca="1" ref="BA336" ca="1">SUM(IF($C336&gt;0,IF(AND(INDIRECT(ADDRESS($C336,44))=0,INDIRECT(ADDRESS($C336,38))="UL"),INDIRECT(ADDRESS($C336,COLUMN())),0),0),IF($D336&gt;0,IF(AND(INDIRECT(ADDRESS($D336,44))=0,INDIRECT(ADDRESS($D336,38))="UL"),INDIRECT(ADDRESS($D336,COLUMN())),0),0),IF($E336&gt;0,IF(AND(INDIRECT(ADDRESS($E336,44))=0,INDIRECT(ADDRESS($E336,38))="UL"),INDIRECT(ADDRESS($E336,COLUMN())),0),0),IF($F336&gt;0,IF(AND(INDIRECT(ADDRESS($F336,44))=0,INDIRECT(ADDRESS($F336,38))="UL"),INDIRECT(ADDRESS($F336,COLUMN())),0),0),IF($G336&gt;0,IF(AND(INDIRECT(ADDRESS($G336,44))=0,INDIRECT(ADDRESS($G336,38))="UL"),INDIRECT(ADDRESS($G336,COLUMN())),0),0),IF($H336&gt;0,IF(AND(INDIRECT(ADDRESS($H336,44))=0,INDIRECT(ADDRESS($H336,38))="UL"),INDIRECT(ADDRESS($H336,COLUMN())),0),0),IF($I336&gt;0,IF(AND(INDIRECT(ADDRESS($I336,44))=0,INDIRECT(ADDRESS($I336,38))="UL"),INDIRECT(ADDRESS($I336,COLUMN())),0),0),IF($J336&gt;0,IF(AND(INDIRECT(ADDRESS($J336,44))=0,INDIRECT(ADDRESS($J336,38))="UL"),INDIRECT(ADDRESS($J336,COLUMN())),0),0),IF($K336&gt;0,IF(AND(INDIRECT(ADDRESS($K336,44))=0,INDIRECT(ADDRESS($K336,38))="UL"),INDIRECT(ADDRESS($K336,COLUMN())),0),0),IF($L336&gt;0,IF(AND(INDIRECT(ADDRESS($L336,44))=0,INDIRECT(ADDRESS($L336,38))="UL"),INDIRECT(ADDRESS($L336,COLUMN())),0),0),IF($M336&gt;0,IF(AND(INDIRECT(ADDRESS($M336,44))=0,INDIRECT(ADDRESS($M336,38))="UL"),INDIRECT(ADDRESS($M336,COLUMN())),0),0))</f>
        <v>0.44444444444444436</v>
      </c>
      <c r="BB336" s="58" cm="1">
        <f t="array" aca="1" ref="BB336" ca="1">SUM(IF($C336&gt;0,IF(AND(INDIRECT(ADDRESS($C336,44))=0,INDIRECT(ADDRESS($C336,38))="UL"),INDIRECT(ADDRESS($C336,COLUMN())),0),0),IF($D336&gt;0,IF(AND(INDIRECT(ADDRESS($D336,44))=0,INDIRECT(ADDRESS($D336,38))="UL"),INDIRECT(ADDRESS($D336,COLUMN())),0),0),IF($E336&gt;0,IF(AND(INDIRECT(ADDRESS($E336,44))=0,INDIRECT(ADDRESS($E336,38))="UL"),INDIRECT(ADDRESS($E336,COLUMN())),0),0),IF($F336&gt;0,IF(AND(INDIRECT(ADDRESS($F336,44))=0,INDIRECT(ADDRESS($F336,38))="UL"),INDIRECT(ADDRESS($F336,COLUMN())),0),0),IF($G336&gt;0,IF(AND(INDIRECT(ADDRESS($G336,44))=0,INDIRECT(ADDRESS($G336,38))="UL"),INDIRECT(ADDRESS($G336,COLUMN())),0),0),IF($H336&gt;0,IF(AND(INDIRECT(ADDRESS($H336,44))=0,INDIRECT(ADDRESS($H336,38))="UL"),INDIRECT(ADDRESS($H336,COLUMN())),0),0),IF($I336&gt;0,IF(AND(INDIRECT(ADDRESS($I336,44))=0,INDIRECT(ADDRESS($I336,38))="UL"),INDIRECT(ADDRESS($I336,COLUMN())),0),0),IF($J336&gt;0,IF(AND(INDIRECT(ADDRESS($J336,44))=0,INDIRECT(ADDRESS($J336,38))="UL"),INDIRECT(ADDRESS($J336,COLUMN())),0),0),IF($K336&gt;0,IF(AND(INDIRECT(ADDRESS($K336,44))=0,INDIRECT(ADDRESS($K336,38))="UL"),INDIRECT(ADDRESS($K336,COLUMN())),0),0),IF($L336&gt;0,IF(AND(INDIRECT(ADDRESS($L336,44))=0,INDIRECT(ADDRESS($L336,38))="UL"),INDIRECT(ADDRESS($L336,COLUMN())),0),0),IF($M336&gt;0,IF(AND(INDIRECT(ADDRESS($M336,44))=0,INDIRECT(ADDRESS($M336,38))="UL"),INDIRECT(ADDRESS($M336,COLUMN())),0),0))</f>
        <v>0.26666666666666666</v>
      </c>
      <c r="BC336" s="58" cm="1">
        <f t="array" aca="1" ref="BC336" ca="1">SUM(IF($C336&gt;0,IF(AND(INDIRECT(ADDRESS($C336,44))=0,INDIRECT(ADDRESS($C336,38))="UL"),INDIRECT(ADDRESS($C336,COLUMN())),0),0),IF($D336&gt;0,IF(AND(INDIRECT(ADDRESS($D336,44))=0,INDIRECT(ADDRESS($D336,38))="UL"),INDIRECT(ADDRESS($D336,COLUMN())),0),0),IF($E336&gt;0,IF(AND(INDIRECT(ADDRESS($E336,44))=0,INDIRECT(ADDRESS($E336,38))="UL"),INDIRECT(ADDRESS($E336,COLUMN())),0),0),IF($F336&gt;0,IF(AND(INDIRECT(ADDRESS($F336,44))=0,INDIRECT(ADDRESS($F336,38))="UL"),INDIRECT(ADDRESS($F336,COLUMN())),0),0),IF($G336&gt;0,IF(AND(INDIRECT(ADDRESS($G336,44))=0,INDIRECT(ADDRESS($G336,38))="UL"),INDIRECT(ADDRESS($G336,COLUMN())),0),0),IF($H336&gt;0,IF(AND(INDIRECT(ADDRESS($H336,44))=0,INDIRECT(ADDRESS($H336,38))="UL"),INDIRECT(ADDRESS($H336,COLUMN())),0),0),IF($I336&gt;0,IF(AND(INDIRECT(ADDRESS($I336,44))=0,INDIRECT(ADDRESS($I336,38))="UL"),INDIRECT(ADDRESS($I336,COLUMN())),0),0),IF($J336&gt;0,IF(AND(INDIRECT(ADDRESS($J336,44))=0,INDIRECT(ADDRESS($J336,38))="UL"),INDIRECT(ADDRESS($J336,COLUMN())),0),0),IF($K336&gt;0,IF(AND(INDIRECT(ADDRESS($K336,44))=0,INDIRECT(ADDRESS($K336,38))="UL"),INDIRECT(ADDRESS($K336,COLUMN())),0),0),IF($L336&gt;0,IF(AND(INDIRECT(ADDRESS($L336,44))=0,INDIRECT(ADDRESS($L336,38))="UL"),INDIRECT(ADDRESS($L336,COLUMN())),0),0),IF($M336&gt;0,IF(AND(INDIRECT(ADDRESS($M336,44))=0,INDIRECT(ADDRESS($M336,38))="UL"),INDIRECT(ADDRESS($M336,COLUMN())),0),0))</f>
        <v>0.26666666666666666</v>
      </c>
      <c r="BD336" s="58" cm="1">
        <f t="array" aca="1" ref="BD336" ca="1">SUM(IF($C336&gt;0,IF(AND(INDIRECT(ADDRESS($C336,44))=0,INDIRECT(ADDRESS($C336,38))="UL"),INDIRECT(ADDRESS($C336,COLUMN())),0),0),IF($D336&gt;0,IF(AND(INDIRECT(ADDRESS($D336,44))=0,INDIRECT(ADDRESS($D336,38))="UL"),INDIRECT(ADDRESS($D336,COLUMN())),0),0),IF($E336&gt;0,IF(AND(INDIRECT(ADDRESS($E336,44))=0,INDIRECT(ADDRESS($E336,38))="UL"),INDIRECT(ADDRESS($E336,COLUMN())),0),0),IF($F336&gt;0,IF(AND(INDIRECT(ADDRESS($F336,44))=0,INDIRECT(ADDRESS($F336,38))="UL"),INDIRECT(ADDRESS($F336,COLUMN())),0),0),IF($G336&gt;0,IF(AND(INDIRECT(ADDRESS($G336,44))=0,INDIRECT(ADDRESS($G336,38))="UL"),INDIRECT(ADDRESS($G336,COLUMN())),0),0),IF($H336&gt;0,IF(AND(INDIRECT(ADDRESS($H336,44))=0,INDIRECT(ADDRESS($H336,38))="UL"),INDIRECT(ADDRESS($H336,COLUMN())),0),0),IF($I336&gt;0,IF(AND(INDIRECT(ADDRESS($I336,44))=0,INDIRECT(ADDRESS($I336,38))="UL"),INDIRECT(ADDRESS($I336,COLUMN())),0),0),IF($J336&gt;0,IF(AND(INDIRECT(ADDRESS($J336,44))=0,INDIRECT(ADDRESS($J336,38))="UL"),INDIRECT(ADDRESS($J336,COLUMN())),0),0),IF($K336&gt;0,IF(AND(INDIRECT(ADDRESS($K336,44))=0,INDIRECT(ADDRESS($K336,38))="UL"),INDIRECT(ADDRESS($K336,COLUMN())),0),0),IF($L336&gt;0,IF(AND(INDIRECT(ADDRESS($L336,44))=0,INDIRECT(ADDRESS($L336,38))="UL"),INDIRECT(ADDRESS($L336,COLUMN())),0),0),IF($M336&gt;0,IF(AND(INDIRECT(ADDRESS($M336,44))=0,INDIRECT(ADDRESS($M336,38))="UL"),INDIRECT(ADDRESS($M336,COLUMN())),0),0))</f>
        <v>0.44444444444444436</v>
      </c>
      <c r="BE336" s="57">
        <f t="shared" ref="BE336:BE341" ca="1" si="234">IF(AU336="S",BA336,IF(AU336="MS",BB336,IF(AU336="ML",BC336,BD336)))</f>
        <v>0.26666666666666666</v>
      </c>
      <c r="BF336" s="57" cm="1">
        <f t="array" aca="1" ref="BF336" ca="1">SUM(IF($C336&gt;0,IF(INDIRECT(ADDRESS($C336,45))=1,INDIRECT(ADDRESS($C336,52))*INDIRECT(ADDRESS($C336,42))/5,0),0), IF($D336&gt;0,IF(INDIRECT(ADDRESS($D336,45))=1,INDIRECT(ADDRESS($D336,52))*INDIRECT(ADDRESS($D336,42))/5,0),0), IF($E336&gt;0,IF(INDIRECT(ADDRESS($E336,45))=1,INDIRECT(ADDRESS($E336,52))*INDIRECT(ADDRESS($E336,42))/5,0),0), IF($F336&gt;0,IF(INDIRECT(ADDRESS($F336,45))=1,INDIRECT(ADDRESS($F336,52))*INDIRECT(ADDRESS($F336,42))/5,0),0), IF($G336&gt;0,IF(INDIRECT(ADDRESS($G336,45))=1,INDIRECT(ADDRESS($G336,52))*INDIRECT(ADDRESS($G336,42))/5,0),0), IF($H336&gt;0,IF(INDIRECT(ADDRESS($H336,45))=1,INDIRECT(ADDRESS($H336,52))*INDIRECT(ADDRESS($H336,42))/5,0),0)
)*$BF$296/100</f>
        <v>0.13333333333333333</v>
      </c>
      <c r="BG336" s="19">
        <v>1</v>
      </c>
      <c r="BH336" s="57" cm="1">
        <f t="array" aca="1" ref="BH336" ca="1">SUM(IF($C336&gt;0,IF(AND(INDIRECT(ADDRESS($C336,44))=0,INDIRECT(ADDRESS($C336,38))&lt;&gt;"UL"),INDIRECT(ADDRESS($C336,COLUMN()-12)),0),0), IF($D336&gt;0,IF(AND(INDIRECT(ADDRESS($D336,44))=0,INDIRECT(ADDRESS($D336,38))&lt;&gt;"UL"),INDIRECT(ADDRESS($D336,COLUMN()-12)),0),0), IF($E336&gt;0,IF(AND(INDIRECT(ADDRESS($E336,44))=0,INDIRECT(ADDRESS($E336,38))&lt;&gt;"UL"),INDIRECT(ADDRESS($E336,COLUMN()-12)),0),0), IF($F336&gt;0,IF(AND(INDIRECT(ADDRESS($F336,44))=0,INDIRECT(ADDRESS($F336,38))&lt;&gt;"UL"),INDIRECT(ADDRESS($F336,COLUMN()-12)),0),0), IF($G336&gt;0,IF(AND(INDIRECT(ADDRESS($G336,44))=0,INDIRECT(ADDRESS($G336,38))&lt;&gt;"UL"),INDIRECT(ADDRESS($G336,COLUMN()-12)),0),0), IF($H336&gt;0,IF(AND(INDIRECT(ADDRESS($H336,44))=0,INDIRECT(ADDRESS($H336,38))&lt;&gt;"UL"),INDIRECT(ADDRESS($H336,COLUMN()-12)),0),0), IF($I336&gt;0,IF(AND(INDIRECT(ADDRESS($I336,44))=0,INDIRECT(ADDRESS($I336,38))&lt;&gt;"UL"),INDIRECT(ADDRESS($I336,COLUMN()-12)),0),0), IF($J336&gt;0,IF(AND(INDIRECT(ADDRESS($J336,44))=0,INDIRECT(ADDRESS($J336,38))&lt;&gt;"UL"),INDIRECT(ADDRESS($J336,COLUMN()-12)),0),0), IF($K336&gt;0,IF(AND(INDIRECT(ADDRESS($K336,44))=0,INDIRECT(ADDRESS($K336,38))&lt;&gt;"UL"),INDIRECT(ADDRESS($K336,COLUMN()-12)),0),0), IF($L336&gt;0,IF(AND(INDIRECT(ADDRESS($L336,44))=0,INDIRECT(ADDRESS($L336,38))&lt;&gt;"UL"),INDIRECT(ADDRESS($L336,COLUMN()-12)),0),0), IF($M336&gt;0,IF(AND(INDIRECT(ADDRESS($M336,44))=0,INDIRECT(ADDRESS($M336,38))&lt;&gt;"UL"),INDIRECT(ADDRESS($M336,COLUMN()-12)),0),0))</f>
        <v>0</v>
      </c>
      <c r="BI336" s="57" cm="1">
        <f t="array" aca="1" ref="BI336" ca="1">SUM(IF($C336&gt;0,IF(AND(INDIRECT(ADDRESS($C336,44))=0,INDIRECT(ADDRESS($C336,38))&lt;&gt;"UL"),INDIRECT(ADDRESS($C336,COLUMN()-12)),0),0), IF($D336&gt;0,IF(AND(INDIRECT(ADDRESS($D336,44))=0,INDIRECT(ADDRESS($D336,38))&lt;&gt;"UL"),INDIRECT(ADDRESS($D336,COLUMN()-12)),0),0), IF($E336&gt;0,IF(AND(INDIRECT(ADDRESS($E336,44))=0,INDIRECT(ADDRESS($E336,38))&lt;&gt;"UL"),INDIRECT(ADDRESS($E336,COLUMN()-12)),0),0), IF($F336&gt;0,IF(AND(INDIRECT(ADDRESS($F336,44))=0,INDIRECT(ADDRESS($F336,38))&lt;&gt;"UL"),INDIRECT(ADDRESS($F336,COLUMN()-12)),0),0), IF($G336&gt;0,IF(AND(INDIRECT(ADDRESS($G336,44))=0,INDIRECT(ADDRESS($G336,38))&lt;&gt;"UL"),INDIRECT(ADDRESS($G336,COLUMN()-12)),0),0), IF($H336&gt;0,IF(AND(INDIRECT(ADDRESS($H336,44))=0,INDIRECT(ADDRESS($H336,38))&lt;&gt;"UL"),INDIRECT(ADDRESS($H336,COLUMN()-12)),0),0), IF($I336&gt;0,IF(AND(INDIRECT(ADDRESS($I336,44))=0,INDIRECT(ADDRESS($I336,38))&lt;&gt;"UL"),INDIRECT(ADDRESS($I336,COLUMN()-12)),0),0), IF($J336&gt;0,IF(AND(INDIRECT(ADDRESS($J336,44))=0,INDIRECT(ADDRESS($J336,38))&lt;&gt;"UL"),INDIRECT(ADDRESS($J336,COLUMN()-12)),0),0), IF($K336&gt;0,IF(AND(INDIRECT(ADDRESS($K336,44))=0,INDIRECT(ADDRESS($K336,38))&lt;&gt;"UL"),INDIRECT(ADDRESS($K336,COLUMN()-12)),0),0), IF($L336&gt;0,IF(AND(INDIRECT(ADDRESS($L336,44))=0,INDIRECT(ADDRESS($L336,38))&lt;&gt;"UL"),INDIRECT(ADDRESS($L336,COLUMN()-12)),0),0), IF($M336&gt;0,IF(AND(INDIRECT(ADDRESS($M336,44))=0,INDIRECT(ADDRESS($M336,38))&lt;&gt;"UL"),INDIRECT(ADDRESS($M336,COLUMN()-12)),0),0))</f>
        <v>0.55555555555555547</v>
      </c>
      <c r="BJ336" s="57" cm="1">
        <f t="array" aca="1" ref="BJ336" ca="1">SUM(IF($C336&gt;0,IF(AND(INDIRECT(ADDRESS($C336,44))=0,INDIRECT(ADDRESS($C336,38))&lt;&gt;"UL"),INDIRECT(ADDRESS($C336,COLUMN()-12)),0),0), IF($D336&gt;0,IF(AND(INDIRECT(ADDRESS($D336,44))=0,INDIRECT(ADDRESS($D336,38))&lt;&gt;"UL"),INDIRECT(ADDRESS($D336,COLUMN()-12)),0),0), IF($E336&gt;0,IF(AND(INDIRECT(ADDRESS($E336,44))=0,INDIRECT(ADDRESS($E336,38))&lt;&gt;"UL"),INDIRECT(ADDRESS($E336,COLUMN()-12)),0),0), IF($F336&gt;0,IF(AND(INDIRECT(ADDRESS($F336,44))=0,INDIRECT(ADDRESS($F336,38))&lt;&gt;"UL"),INDIRECT(ADDRESS($F336,COLUMN()-12)),0),0), IF($G336&gt;0,IF(AND(INDIRECT(ADDRESS($G336,44))=0,INDIRECT(ADDRESS($G336,38))&lt;&gt;"UL"),INDIRECT(ADDRESS($G336,COLUMN()-12)),0),0), IF($H336&gt;0,IF(AND(INDIRECT(ADDRESS($H336,44))=0,INDIRECT(ADDRESS($H336,38))&lt;&gt;"UL"),INDIRECT(ADDRESS($H336,COLUMN()-12)),0),0), IF($I336&gt;0,IF(AND(INDIRECT(ADDRESS($I336,44))=0,INDIRECT(ADDRESS($I336,38))&lt;&gt;"UL"),INDIRECT(ADDRESS($I336,COLUMN()-12)),0),0), IF($J336&gt;0,IF(AND(INDIRECT(ADDRESS($J336,44))=0,INDIRECT(ADDRESS($J336,38))&lt;&gt;"UL"),INDIRECT(ADDRESS($J336,COLUMN()-12)),0),0), IF($K336&gt;0,IF(AND(INDIRECT(ADDRESS($K336,44))=0,INDIRECT(ADDRESS($K336,38))&lt;&gt;"UL"),INDIRECT(ADDRESS($K336,COLUMN()-12)),0),0), IF($L336&gt;0,IF(AND(INDIRECT(ADDRESS($L336,44))=0,INDIRECT(ADDRESS($L336,38))&lt;&gt;"UL"),INDIRECT(ADDRESS($L336,COLUMN()-12)),0),0), IF($M336&gt;0,IF(AND(INDIRECT(ADDRESS($M336,44))=0,INDIRECT(ADDRESS($M336,38))&lt;&gt;"UL"),INDIRECT(ADDRESS($M336,COLUMN()-12)),0),0))</f>
        <v>0.55555555555555547</v>
      </c>
      <c r="BK336" s="57">
        <f t="shared" ref="BK336:BK341" ca="1" si="235">IF(AU336="S",BH336,IF(AU336="MS",BI336,IF(AU336="ML",BI336,BJ336)))</f>
        <v>0.55555555555555547</v>
      </c>
      <c r="BL336" s="57"/>
      <c r="BM336" s="57" cm="1">
        <f t="array" aca="1" ref="BM336" ca="1">SUM(IF($C336&gt;0,IF(AND(INDIRECT(ADDRESS($C336,44))=0,INDIRECT(ADDRESS($C336,38))&lt;&gt;"UL"),INDIRECT(ADDRESS($C336,COLUMN()-12)),0),0), IF($D336&gt;0,IF(AND(INDIRECT(ADDRESS($D336,44))=0,INDIRECT(ADDRESS($D336,38))&lt;&gt;"UL"),INDIRECT(ADDRESS($D336,COLUMN()-12)),0),0), IF($E336&gt;0,IF(AND(INDIRECT(ADDRESS($E336,44))=0,INDIRECT(ADDRESS($E336,38))&lt;&gt;"UL"),INDIRECT(ADDRESS($E336,COLUMN()-12)),0),0), IF($F336&gt;0,IF(AND(INDIRECT(ADDRESS($F336,44))=0,INDIRECT(ADDRESS($F336,38))&lt;&gt;"UL"),INDIRECT(ADDRESS($F336,COLUMN()-12)),0),0), IF($G336&gt;0,IF(AND(INDIRECT(ADDRESS($G336,44))=0,INDIRECT(ADDRESS($G336,38))&lt;&gt;"UL"),INDIRECT(ADDRESS($G336,COLUMN()-12)),0),0), IF($H336&gt;0,IF(AND(INDIRECT(ADDRESS($H336,44))=0,INDIRECT(ADDRESS($H336,38))&lt;&gt;"UL"),INDIRECT(ADDRESS($H336,COLUMN()-12)),0),0), IF($I336&gt;0,IF(AND(INDIRECT(ADDRESS($I336,44))=0,INDIRECT(ADDRESS($I336,38))&lt;&gt;"UL"),INDIRECT(ADDRESS($I336,COLUMN()-12)),0),0), IF($J336&gt;0,IF(AND(INDIRECT(ADDRESS($J336,44))=0,INDIRECT(ADDRESS($J336,38))&lt;&gt;"UL"),INDIRECT(ADDRESS($J336,COLUMN()-12)),0),0), IF($K336&gt;0,IF(AND(INDIRECT(ADDRESS($K336,44))=0,INDIRECT(ADDRESS($K336,38))&lt;&gt;"UL"),INDIRECT(ADDRESS($K336,COLUMN()-11)),0),0), IF($L336&gt;0,IF(AND(INDIRECT(ADDRESS($L336,44))=0,INDIRECT(ADDRESS($L336,38))&lt;&gt;"UL"),INDIRECT(ADDRESS($L336,COLUMN()-11)),0),0), IF($M336&gt;0,IF(AND(INDIRECT(ADDRESS($M336,44))=0,INDIRECT(ADDRESS($M336,38))&lt;&gt;"UL"),INDIRECT(ADDRESS($M336,COLUMN()-11)),0),0))</f>
        <v>0.22222222222222218</v>
      </c>
      <c r="BN336" s="57" cm="1">
        <f t="array" aca="1" ref="BN336" ca="1">SUM(IF($C336&gt;0,IF(AND(INDIRECT(ADDRESS($C336,44))=0,INDIRECT(ADDRESS($C336,38))&lt;&gt;"UL"),INDIRECT(ADDRESS($C336,COLUMN()-12)),0),0), IF($D336&gt;0,IF(AND(INDIRECT(ADDRESS($D336,44))=0,INDIRECT(ADDRESS($D336,38))&lt;&gt;"UL"),INDIRECT(ADDRESS($D336,COLUMN()-12)),0),0), IF($E336&gt;0,IF(AND(INDIRECT(ADDRESS($E336,44))=0,INDIRECT(ADDRESS($E336,38))&lt;&gt;"UL"),INDIRECT(ADDRESS($E336,COLUMN()-12)),0),0), IF($F336&gt;0,IF(AND(INDIRECT(ADDRESS($F336,44))=0,INDIRECT(ADDRESS($F336,38))&lt;&gt;"UL"),INDIRECT(ADDRESS($F336,COLUMN()-12)),0),0), IF($G336&gt;0,IF(AND(INDIRECT(ADDRESS($G336,44))=0,INDIRECT(ADDRESS($G336,38))&lt;&gt;"UL"),INDIRECT(ADDRESS($G336,COLUMN()-12)),0),0), IF($H336&gt;0,IF(AND(INDIRECT(ADDRESS($H336,44))=0,INDIRECT(ADDRESS($H336,38))&lt;&gt;"UL"),INDIRECT(ADDRESS($H336,COLUMN()-12)),0),0), IF($I336&gt;0,IF(AND(INDIRECT(ADDRESS($I336,44))=0,INDIRECT(ADDRESS($I336,38))&lt;&gt;"UL"),INDIRECT(ADDRESS($I336,COLUMN()-12)),0),0), IF($J336&gt;0,IF(AND(INDIRECT(ADDRESS($J336,44))=0,INDIRECT(ADDRESS($J336,38))&lt;&gt;"UL"),INDIRECT(ADDRESS($J336,COLUMN()-12)),0),0), IF($K336&gt;0,IF(AND(INDIRECT(ADDRESS($K336,44))=0,INDIRECT(ADDRESS($K336,38))&lt;&gt;"UL"),INDIRECT(ADDRESS($K336,COLUMN()-11)),0),0), IF($L336&gt;0,IF(AND(INDIRECT(ADDRESS($L336,44))=0,INDIRECT(ADDRESS($L336,38))&lt;&gt;"UL"),INDIRECT(ADDRESS($L336,COLUMN()-11)),0),0), IF($M336&gt;0,IF(AND(INDIRECT(ADDRESS($M336,44))=0,INDIRECT(ADDRESS($M336,38))&lt;&gt;"UL"),INDIRECT(ADDRESS($M336,COLUMN()-11)),0),0))</f>
        <v>7.4074074074074056E-2</v>
      </c>
      <c r="BO336" s="57" cm="1">
        <f t="array" aca="1" ref="BO336" ca="1">SUM(IF($C336&gt;0,IF(AND(INDIRECT(ADDRESS($C336,44))=0,INDIRECT(ADDRESS($C336,38))&lt;&gt;"UL"),INDIRECT(ADDRESS($C336,COLUMN()-12)),0),0), IF($D336&gt;0,IF(AND(INDIRECT(ADDRESS($D336,44))=0,INDIRECT(ADDRESS($D336,38))&lt;&gt;"UL"),INDIRECT(ADDRESS($D336,COLUMN()-12)),0),0), IF($E336&gt;0,IF(AND(INDIRECT(ADDRESS($E336,44))=0,INDIRECT(ADDRESS($E336,38))&lt;&gt;"UL"),INDIRECT(ADDRESS($E336,COLUMN()-12)),0),0), IF($F336&gt;0,IF(AND(INDIRECT(ADDRESS($F336,44))=0,INDIRECT(ADDRESS($F336,38))&lt;&gt;"UL"),INDIRECT(ADDRESS($F336,COLUMN()-12)),0),0), IF($G336&gt;0,IF(AND(INDIRECT(ADDRESS($G336,44))=0,INDIRECT(ADDRESS($G336,38))&lt;&gt;"UL"),INDIRECT(ADDRESS($G336,COLUMN()-12)),0),0), IF($H336&gt;0,IF(AND(INDIRECT(ADDRESS($H336,44))=0,INDIRECT(ADDRESS($H336,38))&lt;&gt;"UL"),INDIRECT(ADDRESS($H336,COLUMN()-12)),0),0), IF($I336&gt;0,IF(AND(INDIRECT(ADDRESS($I336,44))=0,INDIRECT(ADDRESS($I336,38))&lt;&gt;"UL"),INDIRECT(ADDRESS($I336,COLUMN()-12)),0),0), IF($J336&gt;0,IF(AND(INDIRECT(ADDRESS($J336,44))=0,INDIRECT(ADDRESS($J336,38))&lt;&gt;"UL"),INDIRECT(ADDRESS($J336,COLUMN()-12)),0),0), IF($K336&gt;0,IF(AND(INDIRECT(ADDRESS($K336,44))=0,INDIRECT(ADDRESS($K336,38))&lt;&gt;"UL"),INDIRECT(ADDRESS($K336,COLUMN()-11)),0),0), IF($L336&gt;0,IF(AND(INDIRECT(ADDRESS($L336,44))=0,INDIRECT(ADDRESS($L336,38))&lt;&gt;"UL"),INDIRECT(ADDRESS($L336,COLUMN()-11)),0),0), IF($M336&gt;0,IF(AND(INDIRECT(ADDRESS($M336,44))=0,INDIRECT(ADDRESS($M336,38))&lt;&gt;"UL"),INDIRECT(ADDRESS($M336,COLUMN()-11)),0),0))</f>
        <v>0.14814814814814811</v>
      </c>
      <c r="BP336" s="57" cm="1">
        <f t="array" aca="1" ref="BP336" ca="1">SUM(IF($C336&gt;0,IF(AND(INDIRECT(ADDRESS($C336,44))=0,INDIRECT(ADDRESS($C336,38))&lt;&gt;"UL"),INDIRECT(ADDRESS($C336,COLUMN()-12)),0),0), IF($D336&gt;0,IF(AND(INDIRECT(ADDRESS($D336,44))=0,INDIRECT(ADDRESS($D336,38))&lt;&gt;"UL"),INDIRECT(ADDRESS($D336,COLUMN()-12)),0),0), IF($E336&gt;0,IF(AND(INDIRECT(ADDRESS($E336,44))=0,INDIRECT(ADDRESS($E336,38))&lt;&gt;"UL"),INDIRECT(ADDRESS($E336,COLUMN()-12)),0),0), IF($F336&gt;0,IF(AND(INDIRECT(ADDRESS($F336,44))=0,INDIRECT(ADDRESS($F336,38))&lt;&gt;"UL"),INDIRECT(ADDRESS($F336,COLUMN()-12)),0),0), IF($G336&gt;0,IF(AND(INDIRECT(ADDRESS($G336,44))=0,INDIRECT(ADDRESS($G336,38))&lt;&gt;"UL"),INDIRECT(ADDRESS($G336,COLUMN()-12)),0),0), IF($H336&gt;0,IF(AND(INDIRECT(ADDRESS($H336,44))=0,INDIRECT(ADDRESS($H336,38))&lt;&gt;"UL"),INDIRECT(ADDRESS($H336,COLUMN()-12)),0),0), IF($I336&gt;0,IF(AND(INDIRECT(ADDRESS($I336,44))=0,INDIRECT(ADDRESS($I336,38))&lt;&gt;"UL"),INDIRECT(ADDRESS($I336,COLUMN()-12)),0),0), IF($J336&gt;0,IF(AND(INDIRECT(ADDRESS($J336,44))=0,INDIRECT(ADDRESS($J336,38))&lt;&gt;"UL"),INDIRECT(ADDRESS($J336,COLUMN()-12)),0),0), IF($K336&gt;0,IF(AND(INDIRECT(ADDRESS($K336,44))=0,INDIRECT(ADDRESS($K336,38))&lt;&gt;"UL"),INDIRECT(ADDRESS($K336,COLUMN()-11)),0),0), IF($L336&gt;0,IF(AND(INDIRECT(ADDRESS($L336,44))=0,INDIRECT(ADDRESS($L336,38))&lt;&gt;"UL"),INDIRECT(ADDRESS($L336,COLUMN()-11)),0),0), IF($M336&gt;0,IF(AND(INDIRECT(ADDRESS($M336,44))=0,INDIRECT(ADDRESS($M336,38))&lt;&gt;"UL"),INDIRECT(ADDRESS($M336,COLUMN()-11)),0),0))</f>
        <v>0.14814814814814811</v>
      </c>
      <c r="BQ336" s="57">
        <f t="shared" ref="BQ336:BQ341" ca="1" si="236">IF(AU336="S",BM336,IF(AU336="MS",BN336,IF(AU336="ML",BO336,BP336)))</f>
        <v>0.14814814814814811</v>
      </c>
      <c r="BR336" s="161">
        <f t="shared" ref="BR336:BR341" ca="1" si="237">(((AZ336+BE336+BL336+BQ336)/(AY336+BE336+BK336+BQ336)*AB336^$BR$296)^$BQ$296)*100</f>
        <v>59.212559722727455</v>
      </c>
      <c r="BS336" s="59"/>
      <c r="BT336" s="56">
        <f t="shared" ref="BT336:BT341" ca="1" si="238">IF(AD336&lt;BG336,((((AY336+BK336)*AB336)+((BE336+BQ336)*(1-AB336))+BF336)*AD336),((((AY336*AB336)+(BE336*(1-AB336))+BF336)*AD336)+(((BK336*AB336)+(BQ336*(1-AB336)))*BG336)))</f>
        <v>0.78848938755635811</v>
      </c>
      <c r="BU336" s="63">
        <f t="shared" ref="BU336:BU341" ca="1" si="239">BT336/N336</f>
        <v>6.5707448963029838E-2</v>
      </c>
      <c r="BV336" s="57" t="s">
        <v>34</v>
      </c>
      <c r="BW336" s="57" cm="1">
        <f t="array" aca="1" ref="BW336" ca="1">SUM(IF($C336&gt;0,IF(AND(INDIRECT(ADDRESS($C336,44))=0,INDIRECT(ADDRESS($C336,38))="UL",ISERROR(SEARCH("Rear",INDIRECT(ADDRESS($C336,33)))),ISERROR(SEARCH("Side",INDIRECT(ADDRESS($C336,33))))),INDIRECT(ADDRESS($C336,COLUMN())),0),0),IF($D336&gt;0,IF(AND(INDIRECT(ADDRESS($D336,44))=0,INDIRECT(ADDRESS($D336,38))="UL",ISERROR(SEARCH("Rear",INDIRECT(ADDRESS($D336,33)))),ISERROR(SEARCH("Side",INDIRECT(ADDRESS($D336,33))))),INDIRECT(ADDRESS($D336,COLUMN())),0),0),IF($E336&gt;0,IF(AND(INDIRECT(ADDRESS($E336,44))=0,INDIRECT(ADDRESS($E336,38))="UL",ISERROR(SEARCH("Rear",INDIRECT(ADDRESS($E336,33)))),ISERROR(SEARCH("Side",INDIRECT(ADDRESS($E336,33))))),INDIRECT(ADDRESS($E336,COLUMN())),0),0),IF($F336&gt;0,IF(AND(INDIRECT(ADDRESS($F336,44))=0,INDIRECT(ADDRESS($F336,38))="UL",ISERROR(SEARCH("Rear",INDIRECT(ADDRESS($F336,33)))),ISERROR(SEARCH("Side",INDIRECT(ADDRESS($F336,33))))),INDIRECT(ADDRESS($F336,COLUMN())),0),0),IF($G336&gt;0,IF(AND(INDIRECT(ADDRESS($G336,44))=0,INDIRECT(ADDRESS($G336,38))="UL",ISERROR(SEARCH("Rear",INDIRECT(ADDRESS($G336,33)))),ISERROR(SEARCH("Side",INDIRECT(ADDRESS($G336,33))))),INDIRECT(ADDRESS($G336,COLUMN())),0),0),IF($H336&gt;0,IF(AND(INDIRECT(ADDRESS($H336,44))=0,INDIRECT(ADDRESS($H336,38))="UL",ISERROR(SEARCH("Rear",INDIRECT(ADDRESS($H336,33)))),ISERROR(SEARCH("Side",INDIRECT(ADDRESS($H336,33))))),INDIRECT(ADDRESS($H336,COLUMN())),0),0),IF($I336&gt;0,IF(AND(INDIRECT(ADDRESS($I336,44))=0,INDIRECT(ADDRESS($I336,38))="UL",ISERROR(SEARCH("Rear",INDIRECT(ADDRESS($I336,33)))),ISERROR(SEARCH("Side",INDIRECT(ADDRESS($I336,33))))),INDIRECT(ADDRESS($I336,COLUMN())),0),0),IF($J336&gt;0,IF(AND(INDIRECT(ADDRESS($J336,44))=0,INDIRECT(ADDRESS($J336,38))="UL",ISERROR(SEARCH("Rear",INDIRECT(ADDRESS($J336,33)))),ISERROR(SEARCH("Side",INDIRECT(ADDRESS($J336,33))))),INDIRECT(ADDRESS($J336,COLUMN())),0),0),IF($K336&gt;0,IF(AND(INDIRECT(ADDRESS($K336,44))=0,INDIRECT(ADDRESS($K336,38))="UL",ISERROR(SEARCH("Rear",INDIRECT(ADDRESS($K336,33)))),ISERROR(SEARCH("Side",INDIRECT(ADDRESS($K336,33))))),INDIRECT(ADDRESS($K336,COLUMN())),0),0),IF($L336&gt;0,IF(AND(INDIRECT(ADDRESS($L336,44))=0,INDIRECT(ADDRESS($L336,38))="UL",ISERROR(SEARCH("Rear",INDIRECT(ADDRESS($L336,33)))),ISERROR(SEARCH("Side",INDIRECT(ADDRESS($L336,33))))),INDIRECT(ADDRESS($L336,COLUMN())),0),0),IF($M336&gt;0,IF(AND(INDIRECT(ADDRESS($M336,44))=0,INDIRECT(ADDRESS($M336,38))="UL",ISERROR(SEARCH("Rear",INDIRECT(ADDRESS($M336,33)))),ISERROR(SEARCH("Side",INDIRECT(ADDRESS($M336,33))))),INDIRECT(ADDRESS($M336,COLUMN())),0),0))</f>
        <v>0</v>
      </c>
      <c r="BX336" s="57">
        <f t="shared" ref="BX336:BX341" ca="1" si="240">IF(BV336="S",AV336,BW336)</f>
        <v>0</v>
      </c>
      <c r="BY336" s="57" cm="1">
        <f t="array" aca="1" ref="BY336" ca="1">SUM(IF($C336&gt;0,IF(AND(INDIRECT(ADDRESS($C336,44))=0,INDIRECT(ADDRESS($C336,38))="UL"),INDIRECT(ADDRESS($C336,COLUMN())),0),0),IF($D336&gt;0,IF(AND(INDIRECT(ADDRESS($D336,44))=0,INDIRECT(ADDRESS($D336,38))="UL"),INDIRECT(ADDRESS($D336,COLUMN())),0),0),IF($E336&gt;0,IF(AND(INDIRECT(ADDRESS($E336,44))=0,INDIRECT(ADDRESS($E336,38))="UL"),INDIRECT(ADDRESS($E336,COLUMN())),0),0),IF($F336&gt;0,IF(AND(INDIRECT(ADDRESS($F336,44))=0,INDIRECT(ADDRESS($F336,38))="UL"),INDIRECT(ADDRESS($F336,COLUMN())),0),0),IF($G336&gt;0,IF(AND(INDIRECT(ADDRESS($G336,44))=0,INDIRECT(ADDRESS($G336,38))="UL"),INDIRECT(ADDRESS($G336,COLUMN())),0),0),IF($H336&gt;0,IF(AND(INDIRECT(ADDRESS($H336,44))=0,INDIRECT(ADDRESS($H336,38))="UL"),INDIRECT(ADDRESS($H336,COLUMN())),0),0),IF($I336&gt;0,IF(AND(INDIRECT(ADDRESS($I336,44))=0,INDIRECT(ADDRESS($I336,38))="UL"),INDIRECT(ADDRESS($I336,COLUMN())),0),0),IF($J336&gt;0,IF(AND(INDIRECT(ADDRESS($J336,44))=0,INDIRECT(ADDRESS($J336,38))="UL"),INDIRECT(ADDRESS($J336,COLUMN())),0),0),IF($K336&gt;0,IF(AND(INDIRECT(ADDRESS($K336,44))=0,INDIRECT(ADDRESS($K336,38))="UL"),INDIRECT(ADDRESS($K336,COLUMN())),0),0),IF($L336&gt;0,IF(AND(INDIRECT(ADDRESS($L336,44))=0,INDIRECT(ADDRESS($L336,38))="UL"),INDIRECT(ADDRESS($L336,COLUMN())),0),0),IF($M336&gt;0,IF(AND(INDIRECT(ADDRESS($M336,44))=0,INDIRECT(ADDRESS($M336,38))="UL"),INDIRECT(ADDRESS($M336,COLUMN())),0),0))</f>
        <v>0</v>
      </c>
      <c r="BZ336" s="57" cm="1">
        <f t="array" aca="1" ref="BZ336" ca="1">SUM(IF($C336&gt;0,IF(AND(INDIRECT(ADDRESS($C336,44))=0,INDIRECT(ADDRESS($C336,38))="UL"),INDIRECT(ADDRESS($C336,COLUMN())),0),0),IF($D336&gt;0,IF(AND(INDIRECT(ADDRESS($D336,44))=0,INDIRECT(ADDRESS($D336,38))="UL"),INDIRECT(ADDRESS($D336,COLUMN())),0),0),IF($E336&gt;0,IF(AND(INDIRECT(ADDRESS($E336,44))=0,INDIRECT(ADDRESS($E336,38))="UL"),INDIRECT(ADDRESS($E336,COLUMN())),0),0),IF($F336&gt;0,IF(AND(INDIRECT(ADDRESS($F336,44))=0,INDIRECT(ADDRESS($F336,38))="UL"),INDIRECT(ADDRESS($F336,COLUMN())),0),0),IF($G336&gt;0,IF(AND(INDIRECT(ADDRESS($G336,44))=0,INDIRECT(ADDRESS($G336,38))="UL"),INDIRECT(ADDRESS($G336,COLUMN())),0),0),IF($H336&gt;0,IF(AND(INDIRECT(ADDRESS($H336,44))=0,INDIRECT(ADDRESS($H336,38))="UL"),INDIRECT(ADDRESS($H336,COLUMN())),0),0),IF($I336&gt;0,IF(AND(INDIRECT(ADDRESS($I336,44))=0,INDIRECT(ADDRESS($I336,38))="UL"),INDIRECT(ADDRESS($I336,COLUMN())),0),0),IF($J336&gt;0,IF(AND(INDIRECT(ADDRESS($J336,44))=0,INDIRECT(ADDRESS($J336,38))="UL"),INDIRECT(ADDRESS($J336,COLUMN())),0),0),IF($K336&gt;0,IF(AND(INDIRECT(ADDRESS($K336,44))=0,INDIRECT(ADDRESS($K336,38))="UL"),INDIRECT(ADDRESS($K336,COLUMN())),0),0),IF($L336&gt;0,IF(AND(INDIRECT(ADDRESS($L336,44))=0,INDIRECT(ADDRESS($L336,38))="UL"),INDIRECT(ADDRESS($L336,COLUMN())),0),0),IF($M336&gt;0,IF(AND(INDIRECT(ADDRESS($M336,44))=0,INDIRECT(ADDRESS($M336,38))="UL"),INDIRECT(ADDRESS($M336,COLUMN())),0),0))</f>
        <v>0</v>
      </c>
      <c r="CA336" s="57">
        <f t="shared" ref="CA336:CA341" ca="1" si="241">IF(BV336="S",BY336,BZ336)</f>
        <v>0</v>
      </c>
      <c r="CB336" s="57"/>
      <c r="CC336" s="57">
        <f t="shared" ref="CC336:CC341" si="242">IF(BV336="S",BH336,CB336)</f>
        <v>0</v>
      </c>
      <c r="CD336" s="57" cm="1">
        <f t="array" aca="1" ref="CD336" ca="1">SUM(IF($C336&gt;0,IF(AND(INDIRECT(ADDRESS($C336,44))=0,INDIRECT(ADDRESS($C336,38))&lt;&gt;"UL"),INDIRECT(ADDRESS($C336,COLUMN())),0),0),IF($D336&gt;0,IF(AND(INDIRECT(ADDRESS($D336,44))=0,INDIRECT(ADDRESS($D336,38))&lt;&gt;"UL"),INDIRECT(ADDRESS($D336,COLUMN())),0),0),IF($E336&gt;0,IF(AND(INDIRECT(ADDRESS($E336,44))=0,INDIRECT(ADDRESS($E336,38))&lt;&gt;"UL"),INDIRECT(ADDRESS($E336,COLUMN())),0),0),IF($F336&gt;0,IF(AND(INDIRECT(ADDRESS($F336,44))=0,INDIRECT(ADDRESS($F336,38))&lt;&gt;"UL"),INDIRECT(ADDRESS($F336,COLUMN())),0),0),IF($G336&gt;0,IF(AND(INDIRECT(ADDRESS($G336,44))=0,INDIRECT(ADDRESS($G336,38))&lt;&gt;"UL"),INDIRECT(ADDRESS($G336,COLUMN())),0),0),IF($H336&gt;0,IF(AND(INDIRECT(ADDRESS($H336,44))=0,INDIRECT(ADDRESS($H336,38))&lt;&gt;"UL"),INDIRECT(ADDRESS($H336,COLUMN())),0),0),IF($I336&gt;0,IF(AND(INDIRECT(ADDRESS($I336,44))=0,INDIRECT(ADDRESS($I336,38))&lt;&gt;"UL"),INDIRECT(ADDRESS($I336,COLUMN())),0),0),IF($J336&gt;0,IF(AND(INDIRECT(ADDRESS($J336,44))=0,INDIRECT(ADDRESS($J336,38))&lt;&gt;"UL"),INDIRECT(ADDRESS($J336,COLUMN())),0),0),IF($K336&gt;0,IF(AND(INDIRECT(ADDRESS($K336,44))=0,INDIRECT(ADDRESS($K336,38))&lt;&gt;"UL"),INDIRECT(ADDRESS($K336,COLUMN())),0),0),IF($L336&gt;0,IF(AND(INDIRECT(ADDRESS($L336,44))=0,INDIRECT(ADDRESS($L336,38))&lt;&gt;"UL"),INDIRECT(ADDRESS($L336,COLUMN())),0),0),IF($M336&gt;0,IF(AND(INDIRECT(ADDRESS($M336,44))=0,INDIRECT(ADDRESS($M336,38))&lt;&gt;"UL"),INDIRECT(ADDRESS($M336,COLUMN())),0),0))</f>
        <v>9.2592592592592574E-2</v>
      </c>
      <c r="CE336" s="57" cm="1">
        <f t="array" aca="1" ref="CE336" ca="1">SUM(IF($C336&gt;0,IF(AND(INDIRECT(ADDRESS($C336,44))=0,INDIRECT(ADDRESS($C336,38))&lt;&gt;"UL"),INDIRECT(ADDRESS($C336,COLUMN())),0),0),IF($D336&gt;0,IF(AND(INDIRECT(ADDRESS($D336,44))=0,INDIRECT(ADDRESS($D336,38))&lt;&gt;"UL"),INDIRECT(ADDRESS($D336,COLUMN())),0),0),IF($E336&gt;0,IF(AND(INDIRECT(ADDRESS($E336,44))=0,INDIRECT(ADDRESS($E336,38))&lt;&gt;"UL"),INDIRECT(ADDRESS($E336,COLUMN())),0),0),IF($F336&gt;0,IF(AND(INDIRECT(ADDRESS($F336,44))=0,INDIRECT(ADDRESS($F336,38))&lt;&gt;"UL"),INDIRECT(ADDRESS($F336,COLUMN())),0),0),IF($G336&gt;0,IF(AND(INDIRECT(ADDRESS($G336,44))=0,INDIRECT(ADDRESS($G336,38))&lt;&gt;"UL"),INDIRECT(ADDRESS($G336,COLUMN())),0),0),IF($H336&gt;0,IF(AND(INDIRECT(ADDRESS($H336,44))=0,INDIRECT(ADDRESS($H336,38))&lt;&gt;"UL"),INDIRECT(ADDRESS($H336,COLUMN())),0),0),IF($I336&gt;0,IF(AND(INDIRECT(ADDRESS($I336,44))=0,INDIRECT(ADDRESS($I336,38))&lt;&gt;"UL"),INDIRECT(ADDRESS($I336,COLUMN())),0),0),IF($J336&gt;0,IF(AND(INDIRECT(ADDRESS($J336,44))=0,INDIRECT(ADDRESS($J336,38))&lt;&gt;"UL"),INDIRECT(ADDRESS($J336,COLUMN())),0),0),IF($K336&gt;0,IF(AND(INDIRECT(ADDRESS($K336,44))=0,INDIRECT(ADDRESS($K336,38))&lt;&gt;"UL"),INDIRECT(ADDRESS($K336,COLUMN())),0),0),IF($L336&gt;0,IF(AND(INDIRECT(ADDRESS($L336,44))=0,INDIRECT(ADDRESS($L336,38))&lt;&gt;"UL"),INDIRECT(ADDRESS($L336,COLUMN())),0),0),IF($M336&gt;0,IF(AND(INDIRECT(ADDRESS($M336,44))=0,INDIRECT(ADDRESS($M336,38))&lt;&gt;"UL"),INDIRECT(ADDRESS($M336,COLUMN())),0),0))</f>
        <v>0</v>
      </c>
      <c r="CF336" s="57">
        <f t="shared" ref="CF336:CF341" ca="1" si="243">IF(BV336="S",CD336,CE336)</f>
        <v>0</v>
      </c>
      <c r="CG336" s="57">
        <f t="shared" ref="CG336:CG341" ca="1" si="244">IF(AD336&lt;BG336,((((BX336+CC336)*AB336)+((CA336+CF336)*(1-AB336)))*AD336),((((BX336*AB336)+((CA336)*(1-AB336)))*AD336)+(((CC336*AB336)+((CF336))*(1-AB336)))*BG336))</f>
        <v>0</v>
      </c>
      <c r="CH336" s="57">
        <f t="shared" ref="CH336:CH341" ca="1" si="245">CG336/N336</f>
        <v>0</v>
      </c>
      <c r="CI336" s="19">
        <f t="shared" ref="CI336:CI341" ca="1" si="246">AD336*X336</f>
        <v>11.974607768457794</v>
      </c>
      <c r="CJ336" s="19"/>
      <c r="CK336" s="57" cm="1">
        <f t="array" aca="1" ref="CK336" ca="1">IF(AU336="S", SUM(IF($C336&gt;0,IF(INDIRECT(ADDRESS($C336,43))&lt;&gt;1,INDIRECT(ADDRESS($C336,48)),0),0), IF($D336&gt;0,IF(INDIRECT(ADDRESS($D336,43))&lt;&gt;1,INDIRECT(ADDRESS($D336,48)),0),0), IF($E336&gt;0,IF(INDIRECT(ADDRESS($E336,43))&lt;&gt;1,INDIRECT(ADDRESS($E336,48)),0),0), IF($F336&gt;0,IF(INDIRECT(ADDRESS($F336,43))&lt;&gt;1,INDIRECT(ADDRESS($F336,48)),0),0), IF($G336&gt;0,IF(INDIRECT(ADDRESS($G336,43))&lt;&gt;1,INDIRECT(ADDRESS($G336,48)),0),0), IF($H336&gt;0,IF(INDIRECT(ADDRESS($H336,43))&lt;&gt;1,INDIRECT(ADDRESS($H336,48)),0),0), IF($I336&gt;0,IF(INDIRECT(ADDRESS($I336,43))&lt;&gt;1,INDIRECT(ADDRESS($I336,48)),0),0), IF($J336&gt;0,IF(INDIRECT(ADDRESS($J336,43))&lt;&gt;1,INDIRECT(ADDRESS($J336,48)),0),0), IF($K336&gt;0,IF(INDIRECT(ADDRESS($K336,43))&lt;&gt;1,INDIRECT(ADDRESS($K336,48)),0),0), IF($L336&gt;0,IF(INDIRECT(ADDRESS($L336,43))&lt;&gt;1,INDIRECT(ADDRESS($L336,48)),0),0), IF($M336&gt;0,IF(INDIRECT(ADDRESS($M336,43))&lt;&gt;1,INDIRECT(ADDRESS($M336,48)),0),0)), IF(AU336="L",SUM(IF($C336&gt;0,IF(INDIRECT(ADDRESS($C336,43))&lt;&gt;1,INDIRECT(ADDRESS($C336,50)),0),0), IF($D336&gt;0,IF(INDIRECT(ADDRESS($D336,43))&lt;&gt;1,INDIRECT(ADDRESS($D336,50)),0),0), IF($E336&gt;0,IF(INDIRECT(ADDRESS($E336,43))&lt;&gt;1,INDIRECT(ADDRESS($E336,50)),0),0), IF($F336&gt;0,IF(INDIRECT(ADDRESS($F336,43))&lt;&gt;1,INDIRECT(ADDRESS($F336,50)),0),0), IF($G336&gt;0,IF(INDIRECT(ADDRESS($G336,43))&lt;&gt;1,INDIRECT(ADDRESS($G336,50)),0),0), IF($G336&gt;0,IF(INDIRECT(ADDRESS($G336,43))&lt;&gt;1,INDIRECT(ADDRESS($G336,50)),0),0), IF($H336&gt;0,IF(INDIRECT(ADDRESS($H336,43))&lt;&gt;1,INDIRECT(ADDRESS($H336,50)),0),0), IF($I336&gt;0,IF(INDIRECT(ADDRESS($I336,43))&lt;&gt;1,INDIRECT(ADDRESS($I336,50)),0),0), IF($J336&gt;0,IF(INDIRECT(ADDRESS($J336,43))&lt;&gt;1,INDIRECT(ADDRESS($J336,50)),0),0), IF($K336&gt;0,IF(INDIRECT(ADDRESS($K336,43))&lt;&gt;1,INDIRECT(ADDRESS($K336,50)),0),0), IF($L336&gt;0,IF(INDIRECT(ADDRESS($L336,43))&lt;&gt;1,INDIRECT(ADDRESS($L336,50)),0),0), IF($M336&gt;0,IF(INDIRECT(ADDRESS($M336,43))&lt;&gt;1,INDIRECT(ADDRESS($M336,50)),0),0)), SUM(IF($C336&gt;0,IF(INDIRECT(ADDRESS($C336,43))&lt;&gt;1,INDIRECT(ADDRESS($C336,49)),0),0), IF($D336&gt;0,IF(INDIRECT(ADDRESS($D336,43))&lt;&gt;1,INDIRECT(ADDRESS($D336,49)),0),0), IF($E336&gt;0,IF(INDIRECT(ADDRESS($E336,43))&lt;&gt;1,INDIRECT(ADDRESS($E336,49)),0),0), IF($F336&gt;0,IF(INDIRECT(ADDRESS($F336,43))&lt;&gt;1,INDIRECT(ADDRESS($F336,49)),0),0), IF($G336&gt;0,IF(INDIRECT(ADDRESS($G336,43))&lt;&gt;1,INDIRECT(ADDRESS($G336,49)),0),0), IF($G336&gt;0,IF(INDIRECT(ADDRESS($G336,43))&lt;&gt;1,INDIRECT(ADDRESS($G336,49)),0),0), IF($H336&gt;0,IF(INDIRECT(ADDRESS($H336,43))&lt;&gt;1,INDIRECT(ADDRESS($H336,49)),0),0), IF($I336&gt;0,IF(INDIRECT(ADDRESS($I336,43))&lt;&gt;1,INDIRECT(ADDRESS($I336,49)),0),0), IF($J336&gt;0,IF(INDIRECT(ADDRESS($J336,43))&lt;&gt;1,INDIRECT(ADDRESS($J336,49)),0),0), IF($K336&gt;0,IF(INDIRECT(ADDRESS($K336,43))&lt;&gt;1,INDIRECT(ADDRESS($K336,49)),0),0), IF($L336&gt;0,IF(INDIRECT(ADDRESS($L336,43))&lt;&gt;1,INDIRECT(ADDRESS($L336,49)),0),0), IF($M336&gt;0,IF(INDIRECT(ADDRESS($M336,43))&lt;&gt;1,INDIRECT(ADDRESS($M336,49)),0),0))))</f>
        <v>1.8888888888888888</v>
      </c>
      <c r="CL336" s="57" cm="1">
        <f t="array" aca="1" ref="CL336" ca="1">SUM(IF($C336&gt;0,IF(INDIRECT(ADDRESS($C336,44))=1,INDIRECT(ADDRESS($C336,90)),0),0), IF($D336&gt;0,IF(INDIRECT(ADDRESS($D336,44))=1,INDIRECT(ADDRESS($D336,90)),0),0), IF($E336&gt;0,IF(INDIRECT(ADDRESS($E336,44))=1,INDIRECT(ADDRESS($E336,90)),0),0), IF($F336&gt;0,IF(INDIRECT(ADDRESS($F336,44))=1,INDIRECT(ADDRESS($F336,90)),0),0), IF($G336&gt;0,IF(INDIRECT(ADDRESS($G336,44))=1,INDIRECT(ADDRESS($G336,90)),0),0), IF($H336&gt;0,IF(INDIRECT(ADDRESS($H336,44))=1,INDIRECT(ADDRESS($H336,90)),0),0), IF($I336&gt;0,IF(INDIRECT(ADDRESS($I336,44))=1,INDIRECT(ADDRESS($I336,90)),0),0), IF($J336&gt;0,IF(INDIRECT(ADDRESS($J336,44))=1,INDIRECT(ADDRESS($J336,90)),0),0), IF($K336&gt;0,IF(INDIRECT(ADDRESS($K336,44))=1,INDIRECT(ADDRESS($K336,90)),0),0), IF($L336&gt;0,IF(INDIRECT(ADDRESS($L336,44))=1,INDIRECT(ADDRESS($L336,90)),0),0), IF($M336&gt;0,IF(INDIRECT(ADDRESS($M336,44))=1,INDIRECT(ADDRESS($M336,90)),0),0))</f>
        <v>0</v>
      </c>
      <c r="CM336" s="56">
        <f t="shared" ref="CM336:CM341" ca="1" si="247">((BU336/$BU$34)^$BU$296)</f>
        <v>0.48372745862022309</v>
      </c>
      <c r="CN336" s="59"/>
    </row>
    <row r="337" spans="1:92" x14ac:dyDescent="0.25">
      <c r="A337" s="62" t="s">
        <v>620</v>
      </c>
      <c r="B337" s="122">
        <v>323</v>
      </c>
      <c r="C337" s="122">
        <v>29</v>
      </c>
      <c r="D337" s="122">
        <v>332</v>
      </c>
      <c r="E337" s="122"/>
      <c r="F337" s="122"/>
      <c r="G337" s="122"/>
      <c r="H337" s="122"/>
      <c r="I337" s="67"/>
      <c r="J337" s="67"/>
      <c r="K337" s="67"/>
      <c r="L337" s="67"/>
      <c r="M337" s="67"/>
      <c r="N337" s="67">
        <f ca="1">-3+SUM(INDIRECT(ADDRESS(B337,COLUMN())),IF(C337&gt;0,INDIRECT(ADDRESS(C337,COLUMN())),0),IF(D337&gt;0,INDIRECT(ADDRESS(D337,14)),0),IF(E337&gt;0,INDIRECT(ADDRESS(E337,COLUMN())),0),IF(F337&gt;0,INDIRECT(ADDRESS(F337,COLUMN())),0),IF(G337&gt;0,INDIRECT(ADDRESS(G337,COLUMN())),0),IF(H337&gt;0,INDIRECT(ADDRESS(H337,COLUMN())),0),IF(I337&gt;0,INDIRECT(ADDRESS(I337,COLUMN())),0),IF(J337&gt;0,INDIRECT(ADDRESS(J337,COLUMN())),0),IF(K337&gt;0,INDIRECT(ADDRESS(K337,COLUMN())),0),IF(L337&gt;0,INDIRECT(ADDRESS(L337,COLUMN())),0),IF(M337&gt;0,INDIRECT(ADDRESS(M337,COLUMN())),0))</f>
        <v>22</v>
      </c>
      <c r="O337" s="67" t="str" cm="1">
        <f t="array" aca="1" ref="O337" ca="1">INDIRECT(ADDRESS($B337,COLUMN()))</f>
        <v>Bomber</v>
      </c>
      <c r="P337" s="67" cm="1">
        <f t="array" aca="1" ref="P337" ca="1">INDIRECT(ADDRESS($B337,COLUMN()))</f>
        <v>4</v>
      </c>
      <c r="Q337" s="67" cm="1">
        <f t="array" aca="1" ref="Q337" ca="1">INDIRECT(ADDRESS($B337,COLUMN()))</f>
        <v>4</v>
      </c>
      <c r="R337" s="67" t="str" cm="1">
        <f t="array" aca="1" ref="R337" ca="1">INDIRECT(ADDRESS($B337,COLUMN()))</f>
        <v>-</v>
      </c>
      <c r="S337" s="67" cm="1">
        <f t="array" aca="1" ref="S337" ca="1">INDIRECT(ADDRESS($B337,COLUMN()))</f>
        <v>2</v>
      </c>
      <c r="T337" s="67" t="str" cm="1">
        <f t="array" aca="1" ref="T337" ca="1">INDIRECT(ADDRESS($B337,COLUMN()))</f>
        <v>1-3</v>
      </c>
      <c r="U337" s="67" cm="1">
        <f t="array" aca="1" ref="U337" ca="1">INDIRECT(ADDRESS($B337,COLUMN()))</f>
        <v>3</v>
      </c>
      <c r="V337" s="67" cm="1">
        <f t="array" aca="1" ref="V337" ca="1">INDIRECT(ADDRESS($B337,COLUMN()))</f>
        <v>0</v>
      </c>
      <c r="W337" s="67" cm="1">
        <f t="array" aca="1" ref="W337" ca="1">INDIRECT(ADDRESS($B337,COLUMN()))</f>
        <v>5</v>
      </c>
      <c r="X337" s="67" cm="1">
        <f t="array" aca="1" ref="X337" ca="1">INDIRECT(ADDRESS($B337,COLUMN()))</f>
        <v>5</v>
      </c>
      <c r="Y337" s="67" cm="1">
        <f t="array" aca="1" ref="Y337" ca="1">INDIRECT(ADDRESS($B337,COLUMN()))</f>
        <v>0</v>
      </c>
      <c r="Z337" s="67" cm="1">
        <f t="array" aca="1" ref="Z337" ca="1">INDIRECT(ADDRESS($B337,COLUMN()))</f>
        <v>5</v>
      </c>
      <c r="AA337" s="67" t="str" cm="1">
        <f t="array" aca="1" ref="AA337" ca="1">INDIRECT(ADDRESS($B337,COLUMN()))</f>
        <v>Rocket Boosters</v>
      </c>
      <c r="AB337" s="56">
        <f t="shared" ca="1" si="229"/>
        <v>0.68859119222099685</v>
      </c>
      <c r="AC337" s="56">
        <f t="shared" ca="1" si="230"/>
        <v>0.95465145831360521</v>
      </c>
      <c r="AD337" s="56">
        <f t="shared" ca="1" si="231"/>
        <v>3.3205268115255837</v>
      </c>
      <c r="AF337" s="52"/>
      <c r="AG337" s="52"/>
      <c r="AH337" s="57"/>
      <c r="AI337" s="57">
        <f>INT(AI319/2+0.5)</f>
        <v>0</v>
      </c>
      <c r="AJ337" s="57"/>
      <c r="AK337" s="57"/>
      <c r="AL337" s="57"/>
      <c r="AM337" s="57"/>
      <c r="AN337" s="57"/>
      <c r="AO337" s="57"/>
      <c r="AP337" s="57"/>
      <c r="AQ337" s="57"/>
      <c r="AR337" s="57"/>
      <c r="AS337" s="57"/>
      <c r="AT337" s="52"/>
      <c r="AU337" s="54" t="s">
        <v>117</v>
      </c>
      <c r="AV337" s="57" cm="1">
        <f t="array" aca="1" ref="AV337" ca="1">SUM(IF($C337&gt;0,IF(AND(INDIRECT(ADDRESS($C337,44))=0,INDIRECT(ADDRESS($C337,38))="UL",ISERROR(SEARCH("Rear",INDIRECT(ADDRESS($C337,33)))),ISERROR(SEARCH("Side",INDIRECT(ADDRESS($C337,33))))),INDIRECT(ADDRESS($C337,COLUMN())),0),0),IF($D337&gt;0,IF(AND(INDIRECT(ADDRESS($D337,44))=0,INDIRECT(ADDRESS($D337,38))="UL",ISERROR(SEARCH("Rear",INDIRECT(ADDRESS($D337,33)))),ISERROR(SEARCH("Side",INDIRECT(ADDRESS($D337,33))))),INDIRECT(ADDRESS($D337,COLUMN())),0),0),IF($E337&gt;0,IF(AND(INDIRECT(ADDRESS($E337,44))=0,INDIRECT(ADDRESS($E337,38))="UL",ISERROR(SEARCH("Rear",INDIRECT(ADDRESS($E337,33)))),ISERROR(SEARCH("Side",INDIRECT(ADDRESS($E337,33))))),INDIRECT(ADDRESS($E337,COLUMN())),0),0),IF($F337&gt;0,IF(AND(INDIRECT(ADDRESS($F337,44))=0,INDIRECT(ADDRESS($F337,38))="UL",ISERROR(SEARCH("Rear",INDIRECT(ADDRESS($F337,33)))),ISERROR(SEARCH("Side",INDIRECT(ADDRESS($F337,33))))),INDIRECT(ADDRESS($F337,COLUMN())),0),0),IF($G337&gt;0,IF(AND(INDIRECT(ADDRESS($G337,44))=0,INDIRECT(ADDRESS($G337,38))="UL",ISERROR(SEARCH("Rear",INDIRECT(ADDRESS($G337,33)))),ISERROR(SEARCH("Side",INDIRECT(ADDRESS($G337,33))))),INDIRECT(ADDRESS($G337,COLUMN())),0),0),IF($H337&gt;0,IF(AND(INDIRECT(ADDRESS($H337,44))=0,INDIRECT(ADDRESS($H337,38))="UL",ISERROR(SEARCH("Rear",INDIRECT(ADDRESS($H337,33)))),ISERROR(SEARCH("Side",INDIRECT(ADDRESS($H337,33))))),INDIRECT(ADDRESS($H337,COLUMN())),0),0),IF($I337&gt;0,IF(AND(INDIRECT(ADDRESS($I337,44))=0,INDIRECT(ADDRESS($I337,38))="UL",ISERROR(SEARCH("Rear",INDIRECT(ADDRESS($I337,33)))),ISERROR(SEARCH("Side",INDIRECT(ADDRESS($I337,33))))),INDIRECT(ADDRESS($I337,COLUMN())),0),0),IF($J337&gt;0,IF(AND(INDIRECT(ADDRESS($J337,44))=0,INDIRECT(ADDRESS($J337,38))="UL",ISERROR(SEARCH("Rear",INDIRECT(ADDRESS($J337,33)))),ISERROR(SEARCH("Side",INDIRECT(ADDRESS($J337,33))))),INDIRECT(ADDRESS($J337,COLUMN())),0),0),IF($K337&gt;0,IF(AND(INDIRECT(ADDRESS($K337,44))=0,INDIRECT(ADDRESS($K337,38))="UL",ISERROR(SEARCH("Rear",INDIRECT(ADDRESS($K337,33)))),ISERROR(SEARCH("Side",INDIRECT(ADDRESS($K337,33))))),INDIRECT(ADDRESS($K337,COLUMN())),0),0),IF($L337&gt;0,IF(AND(INDIRECT(ADDRESS($L337,44))=0,INDIRECT(ADDRESS($L337,38))="UL",ISERROR(SEARCH("Rear",INDIRECT(ADDRESS($L337,33)))),ISERROR(SEARCH("Side",INDIRECT(ADDRESS($L337,33))))),INDIRECT(ADDRESS($L337,COLUMN())),0),0),IF($M337&gt;0,IF(AND(INDIRECT(ADDRESS($M337,44))=0,INDIRECT(ADDRESS($M337,38))="UL",ISERROR(SEARCH("Rear",INDIRECT(ADDRESS($M337,33)))),ISERROR(SEARCH("Side",INDIRECT(ADDRESS($M337,33))))),INDIRECT(ADDRESS($M337,COLUMN())),0),0))</f>
        <v>0</v>
      </c>
      <c r="AW337" s="57" cm="1">
        <f t="array" aca="1" ref="AW337" ca="1">SUM(IF($C337&gt;0,IF(AND(INDIRECT(ADDRESS($C337,44))=0,INDIRECT(ADDRESS($C337,38))="UL",ISERROR(SEARCH("Rear",INDIRECT(ADDRESS($C337,33)))),ISERROR(SEARCH("Side",INDIRECT(ADDRESS($C337,33))))),INDIRECT(ADDRESS($C337,COLUMN())),0),0),IF($D337&gt;0,IF(AND(INDIRECT(ADDRESS($D337,44))=0,INDIRECT(ADDRESS($D337,38))="UL",ISERROR(SEARCH("Rear",INDIRECT(ADDRESS($D337,33)))),ISERROR(SEARCH("Side",INDIRECT(ADDRESS($D337,33))))),INDIRECT(ADDRESS($D337,COLUMN())),0),0),IF($E337&gt;0,IF(AND(INDIRECT(ADDRESS($E337,44))=0,INDIRECT(ADDRESS($E337,38))="UL",ISERROR(SEARCH("Rear",INDIRECT(ADDRESS($E337,33)))),ISERROR(SEARCH("Side",INDIRECT(ADDRESS($E337,33))))),INDIRECT(ADDRESS($E337,COLUMN())),0),0),IF($F337&gt;0,IF(AND(INDIRECT(ADDRESS($F337,44))=0,INDIRECT(ADDRESS($F337,38))="UL",ISERROR(SEARCH("Rear",INDIRECT(ADDRESS($F337,33)))),ISERROR(SEARCH("Side",INDIRECT(ADDRESS($F337,33))))),INDIRECT(ADDRESS($F337,COLUMN())),0),0),IF($G337&gt;0,IF(AND(INDIRECT(ADDRESS($G337,44))=0,INDIRECT(ADDRESS($G337,38))="UL",ISERROR(SEARCH("Rear",INDIRECT(ADDRESS($G337,33)))),ISERROR(SEARCH("Side",INDIRECT(ADDRESS($G337,33))))),INDIRECT(ADDRESS($G337,COLUMN())),0),0),IF($H337&gt;0,IF(AND(INDIRECT(ADDRESS($H337,44))=0,INDIRECT(ADDRESS($H337,38))="UL",ISERROR(SEARCH("Rear",INDIRECT(ADDRESS($H337,33)))),ISERROR(SEARCH("Side",INDIRECT(ADDRESS($H337,33))))),INDIRECT(ADDRESS($H337,COLUMN())),0),0),IF($I337&gt;0,IF(AND(INDIRECT(ADDRESS($I337,44))=0,INDIRECT(ADDRESS($I337,38))="UL",ISERROR(SEARCH("Rear",INDIRECT(ADDRESS($I337,33)))),ISERROR(SEARCH("Side",INDIRECT(ADDRESS($I337,33))))),INDIRECT(ADDRESS($I337,COLUMN())),0),0),IF($J337&gt;0,IF(AND(INDIRECT(ADDRESS($J337,44))=0,INDIRECT(ADDRESS($J337,38))="UL",ISERROR(SEARCH("Rear",INDIRECT(ADDRESS($J337,33)))),ISERROR(SEARCH("Side",INDIRECT(ADDRESS($J337,33))))),INDIRECT(ADDRESS($J337,COLUMN())),0),0),IF($K337&gt;0,IF(AND(INDIRECT(ADDRESS($K337,44))=0,INDIRECT(ADDRESS($K337,38))="UL",ISERROR(SEARCH("Rear",INDIRECT(ADDRESS($K337,33)))),ISERROR(SEARCH("Side",INDIRECT(ADDRESS($K337,33))))),INDIRECT(ADDRESS($K337,COLUMN())),0),0),IF($L337&gt;0,IF(AND(INDIRECT(ADDRESS($L337,44))=0,INDIRECT(ADDRESS($L337,38))="UL",ISERROR(SEARCH("Rear",INDIRECT(ADDRESS($L337,33)))),ISERROR(SEARCH("Side",INDIRECT(ADDRESS($L337,33))))),INDIRECT(ADDRESS($L337,COLUMN())),0),0),IF($M337&gt;0,IF(AND(INDIRECT(ADDRESS($M337,44))=0,INDIRECT(ADDRESS($M337,38))="UL",ISERROR(SEARCH("Rear",INDIRECT(ADDRESS($M337,33)))),ISERROR(SEARCH("Side",INDIRECT(ADDRESS($M337,33))))),INDIRECT(ADDRESS($M337,COLUMN())),0),0))</f>
        <v>0.33333333333333331</v>
      </c>
      <c r="AX337" s="57" cm="1">
        <f t="array" aca="1" ref="AX337" ca="1">SUM(IF($C337&gt;0,IF(AND(INDIRECT(ADDRESS($C337,44))=0,INDIRECT(ADDRESS($C337,38))="UL",ISERROR(SEARCH("Rear",INDIRECT(ADDRESS($C337,33)))),ISERROR(SEARCH("Side",INDIRECT(ADDRESS($C337,33))))),INDIRECT(ADDRESS($C337,COLUMN())),0),0),IF($D337&gt;0,IF(AND(INDIRECT(ADDRESS($D337,44))=0,INDIRECT(ADDRESS($D337,38))="UL",ISERROR(SEARCH("Rear",INDIRECT(ADDRESS($D337,33)))),ISERROR(SEARCH("Side",INDIRECT(ADDRESS($D337,33))))),INDIRECT(ADDRESS($D337,COLUMN())),0),0),IF($E337&gt;0,IF(AND(INDIRECT(ADDRESS($E337,44))=0,INDIRECT(ADDRESS($E337,38))="UL",ISERROR(SEARCH("Rear",INDIRECT(ADDRESS($E337,33)))),ISERROR(SEARCH("Side",INDIRECT(ADDRESS($E337,33))))),INDIRECT(ADDRESS($E337,COLUMN())),0),0),IF($F337&gt;0,IF(AND(INDIRECT(ADDRESS($F337,44))=0,INDIRECT(ADDRESS($F337,38))="UL",ISERROR(SEARCH("Rear",INDIRECT(ADDRESS($F337,33)))),ISERROR(SEARCH("Side",INDIRECT(ADDRESS($F337,33))))),INDIRECT(ADDRESS($F337,COLUMN())),0),0),IF($G337&gt;0,IF(AND(INDIRECT(ADDRESS($G337,44))=0,INDIRECT(ADDRESS($G337,38))="UL",ISERROR(SEARCH("Rear",INDIRECT(ADDRESS($G337,33)))),ISERROR(SEARCH("Side",INDIRECT(ADDRESS($G337,33))))),INDIRECT(ADDRESS($G337,COLUMN())),0),0),IF($H337&gt;0,IF(AND(INDIRECT(ADDRESS($H337,44))=0,INDIRECT(ADDRESS($H337,38))="UL",ISERROR(SEARCH("Rear",INDIRECT(ADDRESS($H337,33)))),ISERROR(SEARCH("Side",INDIRECT(ADDRESS($H337,33))))),INDIRECT(ADDRESS($H337,COLUMN())),0),0),IF($I337&gt;0,IF(AND(INDIRECT(ADDRESS($I337,44))=0,INDIRECT(ADDRESS($I337,38))="UL",ISERROR(SEARCH("Rear",INDIRECT(ADDRESS($I337,33)))),ISERROR(SEARCH("Side",INDIRECT(ADDRESS($I337,33))))),INDIRECT(ADDRESS($I337,COLUMN())),0),0),IF($J337&gt;0,IF(AND(INDIRECT(ADDRESS($J337,44))=0,INDIRECT(ADDRESS($J337,38))="UL",ISERROR(SEARCH("Rear",INDIRECT(ADDRESS($J337,33)))),ISERROR(SEARCH("Side",INDIRECT(ADDRESS($J337,33))))),INDIRECT(ADDRESS($J337,COLUMN())),0),0),IF($K337&gt;0,IF(AND(INDIRECT(ADDRESS($K337,44))=0,INDIRECT(ADDRESS($K337,38))="UL",ISERROR(SEARCH("Rear",INDIRECT(ADDRESS($K337,33)))),ISERROR(SEARCH("Side",INDIRECT(ADDRESS($K337,33))))),INDIRECT(ADDRESS($K337,COLUMN())),0),0),IF($L337&gt;0,IF(AND(INDIRECT(ADDRESS($L337,44))=0,INDIRECT(ADDRESS($L337,38))="UL",ISERROR(SEARCH("Rear",INDIRECT(ADDRESS($L337,33)))),ISERROR(SEARCH("Side",INDIRECT(ADDRESS($L337,33))))),INDIRECT(ADDRESS($L337,COLUMN())),0),0),IF($M337&gt;0,IF(AND(INDIRECT(ADDRESS($M337,44))=0,INDIRECT(ADDRESS($M337,38))="UL",ISERROR(SEARCH("Rear",INDIRECT(ADDRESS($M337,33)))),ISERROR(SEARCH("Side",INDIRECT(ADDRESS($M337,33))))),INDIRECT(ADDRESS($M337,COLUMN())),0),0))</f>
        <v>0.22222222222222221</v>
      </c>
      <c r="AY337" s="58">
        <f t="shared" ca="1" si="232"/>
        <v>0.33333333333333331</v>
      </c>
      <c r="AZ337" s="58">
        <f t="shared" ca="1" si="233"/>
        <v>0.1851851851851852</v>
      </c>
      <c r="BA337" s="58" cm="1">
        <f t="array" aca="1" ref="BA337" ca="1">SUM(IF($C337&gt;0,IF(AND(INDIRECT(ADDRESS($C337,44))=0,INDIRECT(ADDRESS($C337,38))="UL"),INDIRECT(ADDRESS($C337,COLUMN())),0),0),IF($D337&gt;0,IF(AND(INDIRECT(ADDRESS($D337,44))=0,INDIRECT(ADDRESS($D337,38))="UL"),INDIRECT(ADDRESS($D337,COLUMN())),0),0),IF($E337&gt;0,IF(AND(INDIRECT(ADDRESS($E337,44))=0,INDIRECT(ADDRESS($E337,38))="UL"),INDIRECT(ADDRESS($E337,COLUMN())),0),0),IF($F337&gt;0,IF(AND(INDIRECT(ADDRESS($F337,44))=0,INDIRECT(ADDRESS($F337,38))="UL"),INDIRECT(ADDRESS($F337,COLUMN())),0),0),IF($G337&gt;0,IF(AND(INDIRECT(ADDRESS($G337,44))=0,INDIRECT(ADDRESS($G337,38))="UL"),INDIRECT(ADDRESS($G337,COLUMN())),0),0),IF($H337&gt;0,IF(AND(INDIRECT(ADDRESS($H337,44))=0,INDIRECT(ADDRESS($H337,38))="UL"),INDIRECT(ADDRESS($H337,COLUMN())),0),0),IF($I337&gt;0,IF(AND(INDIRECT(ADDRESS($I337,44))=0,INDIRECT(ADDRESS($I337,38))="UL"),INDIRECT(ADDRESS($I337,COLUMN())),0),0),IF($J337&gt;0,IF(AND(INDIRECT(ADDRESS($J337,44))=0,INDIRECT(ADDRESS($J337,38))="UL"),INDIRECT(ADDRESS($J337,COLUMN())),0),0),IF($K337&gt;0,IF(AND(INDIRECT(ADDRESS($K337,44))=0,INDIRECT(ADDRESS($K337,38))="UL"),INDIRECT(ADDRESS($K337,COLUMN())),0),0),IF($L337&gt;0,IF(AND(INDIRECT(ADDRESS($L337,44))=0,INDIRECT(ADDRESS($L337,38))="UL"),INDIRECT(ADDRESS($L337,COLUMN())),0),0),IF($M337&gt;0,IF(AND(INDIRECT(ADDRESS($M337,44))=0,INDIRECT(ADDRESS($M337,38))="UL"),INDIRECT(ADDRESS($M337,COLUMN())),0),0))</f>
        <v>0.22913580246913579</v>
      </c>
      <c r="BB337" s="58" cm="1">
        <f t="array" aca="1" ref="BB337" ca="1">SUM(IF($C337&gt;0,IF(AND(INDIRECT(ADDRESS($C337,44))=0,INDIRECT(ADDRESS($C337,38))="UL"),INDIRECT(ADDRESS($C337,COLUMN())),0),0),IF($D337&gt;0,IF(AND(INDIRECT(ADDRESS($D337,44))=0,INDIRECT(ADDRESS($D337,38))="UL"),INDIRECT(ADDRESS($D337,COLUMN())),0),0),IF($E337&gt;0,IF(AND(INDIRECT(ADDRESS($E337,44))=0,INDIRECT(ADDRESS($E337,38))="UL"),INDIRECT(ADDRESS($E337,COLUMN())),0),0),IF($F337&gt;0,IF(AND(INDIRECT(ADDRESS($F337,44))=0,INDIRECT(ADDRESS($F337,38))="UL"),INDIRECT(ADDRESS($F337,COLUMN())),0),0),IF($G337&gt;0,IF(AND(INDIRECT(ADDRESS($G337,44))=0,INDIRECT(ADDRESS($G337,38))="UL"),INDIRECT(ADDRESS($G337,COLUMN())),0),0),IF($H337&gt;0,IF(AND(INDIRECT(ADDRESS($H337,44))=0,INDIRECT(ADDRESS($H337,38))="UL"),INDIRECT(ADDRESS($H337,COLUMN())),0),0),IF($I337&gt;0,IF(AND(INDIRECT(ADDRESS($I337,44))=0,INDIRECT(ADDRESS($I337,38))="UL"),INDIRECT(ADDRESS($I337,COLUMN())),0),0),IF($J337&gt;0,IF(AND(INDIRECT(ADDRESS($J337,44))=0,INDIRECT(ADDRESS($J337,38))="UL"),INDIRECT(ADDRESS($J337,COLUMN())),0),0),IF($K337&gt;0,IF(AND(INDIRECT(ADDRESS($K337,44))=0,INDIRECT(ADDRESS($K337,38))="UL"),INDIRECT(ADDRESS($K337,COLUMN())),0),0),IF($L337&gt;0,IF(AND(INDIRECT(ADDRESS($L337,44))=0,INDIRECT(ADDRESS($L337,38))="UL"),INDIRECT(ADDRESS($L337,COLUMN())),0),0),IF($M337&gt;0,IF(AND(INDIRECT(ADDRESS($M337,44))=0,INDIRECT(ADDRESS($M337,38))="UL"),INDIRECT(ADDRESS($M337,COLUMN())),0),0))</f>
        <v>0.16395061728395058</v>
      </c>
      <c r="BC337" s="58" cm="1">
        <f t="array" aca="1" ref="BC337" ca="1">SUM(IF($C337&gt;0,IF(AND(INDIRECT(ADDRESS($C337,44))=0,INDIRECT(ADDRESS($C337,38))="UL"),INDIRECT(ADDRESS($C337,COLUMN())),0),0),IF($D337&gt;0,IF(AND(INDIRECT(ADDRESS($D337,44))=0,INDIRECT(ADDRESS($D337,38))="UL"),INDIRECT(ADDRESS($D337,COLUMN())),0),0),IF($E337&gt;0,IF(AND(INDIRECT(ADDRESS($E337,44))=0,INDIRECT(ADDRESS($E337,38))="UL"),INDIRECT(ADDRESS($E337,COLUMN())),0),0),IF($F337&gt;0,IF(AND(INDIRECT(ADDRESS($F337,44))=0,INDIRECT(ADDRESS($F337,38))="UL"),INDIRECT(ADDRESS($F337,COLUMN())),0),0),IF($G337&gt;0,IF(AND(INDIRECT(ADDRESS($G337,44))=0,INDIRECT(ADDRESS($G337,38))="UL"),INDIRECT(ADDRESS($G337,COLUMN())),0),0),IF($H337&gt;0,IF(AND(INDIRECT(ADDRESS($H337,44))=0,INDIRECT(ADDRESS($H337,38))="UL"),INDIRECT(ADDRESS($H337,COLUMN())),0),0),IF($I337&gt;0,IF(AND(INDIRECT(ADDRESS($I337,44))=0,INDIRECT(ADDRESS($I337,38))="UL"),INDIRECT(ADDRESS($I337,COLUMN())),0),0),IF($J337&gt;0,IF(AND(INDIRECT(ADDRESS($J337,44))=0,INDIRECT(ADDRESS($J337,38))="UL"),INDIRECT(ADDRESS($J337,COLUMN())),0),0),IF($K337&gt;0,IF(AND(INDIRECT(ADDRESS($K337,44))=0,INDIRECT(ADDRESS($K337,38))="UL"),INDIRECT(ADDRESS($K337,COLUMN())),0),0),IF($L337&gt;0,IF(AND(INDIRECT(ADDRESS($L337,44))=0,INDIRECT(ADDRESS($L337,38))="UL"),INDIRECT(ADDRESS($L337,COLUMN())),0),0),IF($M337&gt;0,IF(AND(INDIRECT(ADDRESS($M337,44))=0,INDIRECT(ADDRESS($M337,38))="UL"),INDIRECT(ADDRESS($M337,COLUMN())),0),0))</f>
        <v>0.22123456790123455</v>
      </c>
      <c r="BD337" s="58" cm="1">
        <f t="array" aca="1" ref="BD337" ca="1">SUM(IF($C337&gt;0,IF(AND(INDIRECT(ADDRESS($C337,44))=0,INDIRECT(ADDRESS($C337,38))="UL"),INDIRECT(ADDRESS($C337,COLUMN())),0),0),IF($D337&gt;0,IF(AND(INDIRECT(ADDRESS($D337,44))=0,INDIRECT(ADDRESS($D337,38))="UL"),INDIRECT(ADDRESS($D337,COLUMN())),0),0),IF($E337&gt;0,IF(AND(INDIRECT(ADDRESS($E337,44))=0,INDIRECT(ADDRESS($E337,38))="UL"),INDIRECT(ADDRESS($E337,COLUMN())),0),0),IF($F337&gt;0,IF(AND(INDIRECT(ADDRESS($F337,44))=0,INDIRECT(ADDRESS($F337,38))="UL"),INDIRECT(ADDRESS($F337,COLUMN())),0),0),IF($G337&gt;0,IF(AND(INDIRECT(ADDRESS($G337,44))=0,INDIRECT(ADDRESS($G337,38))="UL"),INDIRECT(ADDRESS($G337,COLUMN())),0),0),IF($H337&gt;0,IF(AND(INDIRECT(ADDRESS($H337,44))=0,INDIRECT(ADDRESS($H337,38))="UL"),INDIRECT(ADDRESS($H337,COLUMN())),0),0),IF($I337&gt;0,IF(AND(INDIRECT(ADDRESS($I337,44))=0,INDIRECT(ADDRESS($I337,38))="UL"),INDIRECT(ADDRESS($I337,COLUMN())),0),0),IF($J337&gt;0,IF(AND(INDIRECT(ADDRESS($J337,44))=0,INDIRECT(ADDRESS($J337,38))="UL"),INDIRECT(ADDRESS($J337,COLUMN())),0),0),IF($K337&gt;0,IF(AND(INDIRECT(ADDRESS($K337,44))=0,INDIRECT(ADDRESS($K337,38))="UL"),INDIRECT(ADDRESS($K337,COLUMN())),0),0),IF($L337&gt;0,IF(AND(INDIRECT(ADDRESS($L337,44))=0,INDIRECT(ADDRESS($L337,38))="UL"),INDIRECT(ADDRESS($L337,COLUMN())),0),0),IF($M337&gt;0,IF(AND(INDIRECT(ADDRESS($M337,44))=0,INDIRECT(ADDRESS($M337,38))="UL"),INDIRECT(ADDRESS($M337,COLUMN())),0),0))</f>
        <v>0.24296296296296294</v>
      </c>
      <c r="BE337" s="57">
        <f t="shared" ca="1" si="234"/>
        <v>0.22123456790123455</v>
      </c>
      <c r="BF337" s="57" cm="1">
        <f t="array" aca="1" ref="BF337" ca="1">SUM(IF($C337&gt;0,IF(INDIRECT(ADDRESS($C337,45))=1,INDIRECT(ADDRESS($C337,52))*INDIRECT(ADDRESS($C337,42))/5,0),0), IF($D337&gt;0,IF(INDIRECT(ADDRESS($D337,45))=1,INDIRECT(ADDRESS($D337,52))*INDIRECT(ADDRESS($D337,42))/5,0),0), IF($E337&gt;0,IF(INDIRECT(ADDRESS($E337,45))=1,INDIRECT(ADDRESS($E337,52))*INDIRECT(ADDRESS($E337,42))/5,0),0), IF($F337&gt;0,IF(INDIRECT(ADDRESS($F337,45))=1,INDIRECT(ADDRESS($F337,52))*INDIRECT(ADDRESS($F337,42))/5,0),0), IF($G337&gt;0,IF(INDIRECT(ADDRESS($G337,45))=1,INDIRECT(ADDRESS($G337,52))*INDIRECT(ADDRESS($G337,42))/5,0),0), IF($H337&gt;0,IF(INDIRECT(ADDRESS($H337,45))=1,INDIRECT(ADDRESS($H337,52))*INDIRECT(ADDRESS($H337,42))/5,0),0)
)*$BF$296/100</f>
        <v>2.777777777777778E-2</v>
      </c>
      <c r="BG337" s="19">
        <v>1</v>
      </c>
      <c r="BH337" s="57" cm="1">
        <f t="array" aca="1" ref="BH337" ca="1">SUM(IF($C337&gt;0,IF(AND(INDIRECT(ADDRESS($C337,44))=0,INDIRECT(ADDRESS($C337,38))&lt;&gt;"UL"),INDIRECT(ADDRESS($C337,COLUMN()-12)),0),0), IF($D337&gt;0,IF(AND(INDIRECT(ADDRESS($D337,44))=0,INDIRECT(ADDRESS($D337,38))&lt;&gt;"UL"),INDIRECT(ADDRESS($D337,COLUMN()-12)),0),0), IF($E337&gt;0,IF(AND(INDIRECT(ADDRESS($E337,44))=0,INDIRECT(ADDRESS($E337,38))&lt;&gt;"UL"),INDIRECT(ADDRESS($E337,COLUMN()-12)),0),0), IF($F337&gt;0,IF(AND(INDIRECT(ADDRESS($F337,44))=0,INDIRECT(ADDRESS($F337,38))&lt;&gt;"UL"),INDIRECT(ADDRESS($F337,COLUMN()-12)),0),0), IF($G337&gt;0,IF(AND(INDIRECT(ADDRESS($G337,44))=0,INDIRECT(ADDRESS($G337,38))&lt;&gt;"UL"),INDIRECT(ADDRESS($G337,COLUMN()-12)),0),0), IF($H337&gt;0,IF(AND(INDIRECT(ADDRESS($H337,44))=0,INDIRECT(ADDRESS($H337,38))&lt;&gt;"UL"),INDIRECT(ADDRESS($H337,COLUMN()-12)),0),0), IF($I337&gt;0,IF(AND(INDIRECT(ADDRESS($I337,44))=0,INDIRECT(ADDRESS($I337,38))&lt;&gt;"UL"),INDIRECT(ADDRESS($I337,COLUMN()-12)),0),0), IF($J337&gt;0,IF(AND(INDIRECT(ADDRESS($J337,44))=0,INDIRECT(ADDRESS($J337,38))&lt;&gt;"UL"),INDIRECT(ADDRESS($J337,COLUMN()-12)),0),0), IF($K337&gt;0,IF(AND(INDIRECT(ADDRESS($K337,44))=0,INDIRECT(ADDRESS($K337,38))&lt;&gt;"UL"),INDIRECT(ADDRESS($K337,COLUMN()-12)),0),0), IF($L337&gt;0,IF(AND(INDIRECT(ADDRESS($L337,44))=0,INDIRECT(ADDRESS($L337,38))&lt;&gt;"UL"),INDIRECT(ADDRESS($L337,COLUMN()-12)),0),0), IF($M337&gt;0,IF(AND(INDIRECT(ADDRESS($M337,44))=0,INDIRECT(ADDRESS($M337,38))&lt;&gt;"UL"),INDIRECT(ADDRESS($M337,COLUMN()-12)),0),0))</f>
        <v>0</v>
      </c>
      <c r="BI337" s="57" cm="1">
        <f t="array" aca="1" ref="BI337" ca="1">SUM(IF($C337&gt;0,IF(AND(INDIRECT(ADDRESS($C337,44))=0,INDIRECT(ADDRESS($C337,38))&lt;&gt;"UL"),INDIRECT(ADDRESS($C337,COLUMN()-12)),0),0), IF($D337&gt;0,IF(AND(INDIRECT(ADDRESS($D337,44))=0,INDIRECT(ADDRESS($D337,38))&lt;&gt;"UL"),INDIRECT(ADDRESS($D337,COLUMN()-12)),0),0), IF($E337&gt;0,IF(AND(INDIRECT(ADDRESS($E337,44))=0,INDIRECT(ADDRESS($E337,38))&lt;&gt;"UL"),INDIRECT(ADDRESS($E337,COLUMN()-12)),0),0), IF($F337&gt;0,IF(AND(INDIRECT(ADDRESS($F337,44))=0,INDIRECT(ADDRESS($F337,38))&lt;&gt;"UL"),INDIRECT(ADDRESS($F337,COLUMN()-12)),0),0), IF($G337&gt;0,IF(AND(INDIRECT(ADDRESS($G337,44))=0,INDIRECT(ADDRESS($G337,38))&lt;&gt;"UL"),INDIRECT(ADDRESS($G337,COLUMN()-12)),0),0), IF($H337&gt;0,IF(AND(INDIRECT(ADDRESS($H337,44))=0,INDIRECT(ADDRESS($H337,38))&lt;&gt;"UL"),INDIRECT(ADDRESS($H337,COLUMN()-12)),0),0), IF($I337&gt;0,IF(AND(INDIRECT(ADDRESS($I337,44))=0,INDIRECT(ADDRESS($I337,38))&lt;&gt;"UL"),INDIRECT(ADDRESS($I337,COLUMN()-12)),0),0), IF($J337&gt;0,IF(AND(INDIRECT(ADDRESS($J337,44))=0,INDIRECT(ADDRESS($J337,38))&lt;&gt;"UL"),INDIRECT(ADDRESS($J337,COLUMN()-12)),0),0), IF($K337&gt;0,IF(AND(INDIRECT(ADDRESS($K337,44))=0,INDIRECT(ADDRESS($K337,38))&lt;&gt;"UL"),INDIRECT(ADDRESS($K337,COLUMN()-12)),0),0), IF($L337&gt;0,IF(AND(INDIRECT(ADDRESS($L337,44))=0,INDIRECT(ADDRESS($L337,38))&lt;&gt;"UL"),INDIRECT(ADDRESS($L337,COLUMN()-12)),0),0), IF($M337&gt;0,IF(AND(INDIRECT(ADDRESS($M337,44))=0,INDIRECT(ADDRESS($M337,38))&lt;&gt;"UL"),INDIRECT(ADDRESS($M337,COLUMN()-12)),0),0))</f>
        <v>0</v>
      </c>
      <c r="BJ337" s="57" cm="1">
        <f t="array" aca="1" ref="BJ337" ca="1">SUM(IF($C337&gt;0,IF(AND(INDIRECT(ADDRESS($C337,44))=0,INDIRECT(ADDRESS($C337,38))&lt;&gt;"UL"),INDIRECT(ADDRESS($C337,COLUMN()-12)),0),0), IF($D337&gt;0,IF(AND(INDIRECT(ADDRESS($D337,44))=0,INDIRECT(ADDRESS($D337,38))&lt;&gt;"UL"),INDIRECT(ADDRESS($D337,COLUMN()-12)),0),0), IF($E337&gt;0,IF(AND(INDIRECT(ADDRESS($E337,44))=0,INDIRECT(ADDRESS($E337,38))&lt;&gt;"UL"),INDIRECT(ADDRESS($E337,COLUMN()-12)),0),0), IF($F337&gt;0,IF(AND(INDIRECT(ADDRESS($F337,44))=0,INDIRECT(ADDRESS($F337,38))&lt;&gt;"UL"),INDIRECT(ADDRESS($F337,COLUMN()-12)),0),0), IF($G337&gt;0,IF(AND(INDIRECT(ADDRESS($G337,44))=0,INDIRECT(ADDRESS($G337,38))&lt;&gt;"UL"),INDIRECT(ADDRESS($G337,COLUMN()-12)),0),0), IF($H337&gt;0,IF(AND(INDIRECT(ADDRESS($H337,44))=0,INDIRECT(ADDRESS($H337,38))&lt;&gt;"UL"),INDIRECT(ADDRESS($H337,COLUMN()-12)),0),0), IF($I337&gt;0,IF(AND(INDIRECT(ADDRESS($I337,44))=0,INDIRECT(ADDRESS($I337,38))&lt;&gt;"UL"),INDIRECT(ADDRESS($I337,COLUMN()-12)),0),0), IF($J337&gt;0,IF(AND(INDIRECT(ADDRESS($J337,44))=0,INDIRECT(ADDRESS($J337,38))&lt;&gt;"UL"),INDIRECT(ADDRESS($J337,COLUMN()-12)),0),0), IF($K337&gt;0,IF(AND(INDIRECT(ADDRESS($K337,44))=0,INDIRECT(ADDRESS($K337,38))&lt;&gt;"UL"),INDIRECT(ADDRESS($K337,COLUMN()-12)),0),0), IF($L337&gt;0,IF(AND(INDIRECT(ADDRESS($L337,44))=0,INDIRECT(ADDRESS($L337,38))&lt;&gt;"UL"),INDIRECT(ADDRESS($L337,COLUMN()-12)),0),0), IF($M337&gt;0,IF(AND(INDIRECT(ADDRESS($M337,44))=0,INDIRECT(ADDRESS($M337,38))&lt;&gt;"UL"),INDIRECT(ADDRESS($M337,COLUMN()-12)),0),0))</f>
        <v>0</v>
      </c>
      <c r="BK337" s="57">
        <f t="shared" ca="1" si="235"/>
        <v>0</v>
      </c>
      <c r="BL337" s="57"/>
      <c r="BM337" s="57" cm="1">
        <f t="array" aca="1" ref="BM337" ca="1">SUM(IF($C337&gt;0,IF(AND(INDIRECT(ADDRESS($C337,44))=0,INDIRECT(ADDRESS($C337,38))&lt;&gt;"UL"),INDIRECT(ADDRESS($C337,COLUMN()-12)),0),0), IF($D337&gt;0,IF(AND(INDIRECT(ADDRESS($D337,44))=0,INDIRECT(ADDRESS($D337,38))&lt;&gt;"UL"),INDIRECT(ADDRESS($D337,COLUMN()-12)),0),0), IF($E337&gt;0,IF(AND(INDIRECT(ADDRESS($E337,44))=0,INDIRECT(ADDRESS($E337,38))&lt;&gt;"UL"),INDIRECT(ADDRESS($E337,COLUMN()-12)),0),0), IF($F337&gt;0,IF(AND(INDIRECT(ADDRESS($F337,44))=0,INDIRECT(ADDRESS($F337,38))&lt;&gt;"UL"),INDIRECT(ADDRESS($F337,COLUMN()-12)),0),0), IF($G337&gt;0,IF(AND(INDIRECT(ADDRESS($G337,44))=0,INDIRECT(ADDRESS($G337,38))&lt;&gt;"UL"),INDIRECT(ADDRESS($G337,COLUMN()-12)),0),0), IF($H337&gt;0,IF(AND(INDIRECT(ADDRESS($H337,44))=0,INDIRECT(ADDRESS($H337,38))&lt;&gt;"UL"),INDIRECT(ADDRESS($H337,COLUMN()-12)),0),0), IF($I337&gt;0,IF(AND(INDIRECT(ADDRESS($I337,44))=0,INDIRECT(ADDRESS($I337,38))&lt;&gt;"UL"),INDIRECT(ADDRESS($I337,COLUMN()-12)),0),0), IF($J337&gt;0,IF(AND(INDIRECT(ADDRESS($J337,44))=0,INDIRECT(ADDRESS($J337,38))&lt;&gt;"UL"),INDIRECT(ADDRESS($J337,COLUMN()-12)),0),0), IF($K337&gt;0,IF(AND(INDIRECT(ADDRESS($K337,44))=0,INDIRECT(ADDRESS($K337,38))&lt;&gt;"UL"),INDIRECT(ADDRESS($K337,COLUMN()-11)),0),0), IF($L337&gt;0,IF(AND(INDIRECT(ADDRESS($L337,44))=0,INDIRECT(ADDRESS($L337,38))&lt;&gt;"UL"),INDIRECT(ADDRESS($L337,COLUMN()-11)),0),0), IF($M337&gt;0,IF(AND(INDIRECT(ADDRESS($M337,44))=0,INDIRECT(ADDRESS($M337,38))&lt;&gt;"UL"),INDIRECT(ADDRESS($M337,COLUMN()-11)),0),0))</f>
        <v>0</v>
      </c>
      <c r="BN337" s="57" cm="1">
        <f t="array" aca="1" ref="BN337" ca="1">SUM(IF($C337&gt;0,IF(AND(INDIRECT(ADDRESS($C337,44))=0,INDIRECT(ADDRESS($C337,38))&lt;&gt;"UL"),INDIRECT(ADDRESS($C337,COLUMN()-12)),0),0), IF($D337&gt;0,IF(AND(INDIRECT(ADDRESS($D337,44))=0,INDIRECT(ADDRESS($D337,38))&lt;&gt;"UL"),INDIRECT(ADDRESS($D337,COLUMN()-12)),0),0), IF($E337&gt;0,IF(AND(INDIRECT(ADDRESS($E337,44))=0,INDIRECT(ADDRESS($E337,38))&lt;&gt;"UL"),INDIRECT(ADDRESS($E337,COLUMN()-12)),0),0), IF($F337&gt;0,IF(AND(INDIRECT(ADDRESS($F337,44))=0,INDIRECT(ADDRESS($F337,38))&lt;&gt;"UL"),INDIRECT(ADDRESS($F337,COLUMN()-12)),0),0), IF($G337&gt;0,IF(AND(INDIRECT(ADDRESS($G337,44))=0,INDIRECT(ADDRESS($G337,38))&lt;&gt;"UL"),INDIRECT(ADDRESS($G337,COLUMN()-12)),0),0), IF($H337&gt;0,IF(AND(INDIRECT(ADDRESS($H337,44))=0,INDIRECT(ADDRESS($H337,38))&lt;&gt;"UL"),INDIRECT(ADDRESS($H337,COLUMN()-12)),0),0), IF($I337&gt;0,IF(AND(INDIRECT(ADDRESS($I337,44))=0,INDIRECT(ADDRESS($I337,38))&lt;&gt;"UL"),INDIRECT(ADDRESS($I337,COLUMN()-12)),0),0), IF($J337&gt;0,IF(AND(INDIRECT(ADDRESS($J337,44))=0,INDIRECT(ADDRESS($J337,38))&lt;&gt;"UL"),INDIRECT(ADDRESS($J337,COLUMN()-12)),0),0), IF($K337&gt;0,IF(AND(INDIRECT(ADDRESS($K337,44))=0,INDIRECT(ADDRESS($K337,38))&lt;&gt;"UL"),INDIRECT(ADDRESS($K337,COLUMN()-11)),0),0), IF($L337&gt;0,IF(AND(INDIRECT(ADDRESS($L337,44))=0,INDIRECT(ADDRESS($L337,38))&lt;&gt;"UL"),INDIRECT(ADDRESS($L337,COLUMN()-11)),0),0), IF($M337&gt;0,IF(AND(INDIRECT(ADDRESS($M337,44))=0,INDIRECT(ADDRESS($M337,38))&lt;&gt;"UL"),INDIRECT(ADDRESS($M337,COLUMN()-11)),0),0))</f>
        <v>0</v>
      </c>
      <c r="BO337" s="57" cm="1">
        <f t="array" aca="1" ref="BO337" ca="1">SUM(IF($C337&gt;0,IF(AND(INDIRECT(ADDRESS($C337,44))=0,INDIRECT(ADDRESS($C337,38))&lt;&gt;"UL"),INDIRECT(ADDRESS($C337,COLUMN()-12)),0),0), IF($D337&gt;0,IF(AND(INDIRECT(ADDRESS($D337,44))=0,INDIRECT(ADDRESS($D337,38))&lt;&gt;"UL"),INDIRECT(ADDRESS($D337,COLUMN()-12)),0),0), IF($E337&gt;0,IF(AND(INDIRECT(ADDRESS($E337,44))=0,INDIRECT(ADDRESS($E337,38))&lt;&gt;"UL"),INDIRECT(ADDRESS($E337,COLUMN()-12)),0),0), IF($F337&gt;0,IF(AND(INDIRECT(ADDRESS($F337,44))=0,INDIRECT(ADDRESS($F337,38))&lt;&gt;"UL"),INDIRECT(ADDRESS($F337,COLUMN()-12)),0),0), IF($G337&gt;0,IF(AND(INDIRECT(ADDRESS($G337,44))=0,INDIRECT(ADDRESS($G337,38))&lt;&gt;"UL"),INDIRECT(ADDRESS($G337,COLUMN()-12)),0),0), IF($H337&gt;0,IF(AND(INDIRECT(ADDRESS($H337,44))=0,INDIRECT(ADDRESS($H337,38))&lt;&gt;"UL"),INDIRECT(ADDRESS($H337,COLUMN()-12)),0),0), IF($I337&gt;0,IF(AND(INDIRECT(ADDRESS($I337,44))=0,INDIRECT(ADDRESS($I337,38))&lt;&gt;"UL"),INDIRECT(ADDRESS($I337,COLUMN()-12)),0),0), IF($J337&gt;0,IF(AND(INDIRECT(ADDRESS($J337,44))=0,INDIRECT(ADDRESS($J337,38))&lt;&gt;"UL"),INDIRECT(ADDRESS($J337,COLUMN()-12)),0),0), IF($K337&gt;0,IF(AND(INDIRECT(ADDRESS($K337,44))=0,INDIRECT(ADDRESS($K337,38))&lt;&gt;"UL"),INDIRECT(ADDRESS($K337,COLUMN()-11)),0),0), IF($L337&gt;0,IF(AND(INDIRECT(ADDRESS($L337,44))=0,INDIRECT(ADDRESS($L337,38))&lt;&gt;"UL"),INDIRECT(ADDRESS($L337,COLUMN()-11)),0),0), IF($M337&gt;0,IF(AND(INDIRECT(ADDRESS($M337,44))=0,INDIRECT(ADDRESS($M337,38))&lt;&gt;"UL"),INDIRECT(ADDRESS($M337,COLUMN()-11)),0),0))</f>
        <v>0</v>
      </c>
      <c r="BP337" s="57" cm="1">
        <f t="array" aca="1" ref="BP337" ca="1">SUM(IF($C337&gt;0,IF(AND(INDIRECT(ADDRESS($C337,44))=0,INDIRECT(ADDRESS($C337,38))&lt;&gt;"UL"),INDIRECT(ADDRESS($C337,COLUMN()-12)),0),0), IF($D337&gt;0,IF(AND(INDIRECT(ADDRESS($D337,44))=0,INDIRECT(ADDRESS($D337,38))&lt;&gt;"UL"),INDIRECT(ADDRESS($D337,COLUMN()-12)),0),0), IF($E337&gt;0,IF(AND(INDIRECT(ADDRESS($E337,44))=0,INDIRECT(ADDRESS($E337,38))&lt;&gt;"UL"),INDIRECT(ADDRESS($E337,COLUMN()-12)),0),0), IF($F337&gt;0,IF(AND(INDIRECT(ADDRESS($F337,44))=0,INDIRECT(ADDRESS($F337,38))&lt;&gt;"UL"),INDIRECT(ADDRESS($F337,COLUMN()-12)),0),0), IF($G337&gt;0,IF(AND(INDIRECT(ADDRESS($G337,44))=0,INDIRECT(ADDRESS($G337,38))&lt;&gt;"UL"),INDIRECT(ADDRESS($G337,COLUMN()-12)),0),0), IF($H337&gt;0,IF(AND(INDIRECT(ADDRESS($H337,44))=0,INDIRECT(ADDRESS($H337,38))&lt;&gt;"UL"),INDIRECT(ADDRESS($H337,COLUMN()-12)),0),0), IF($I337&gt;0,IF(AND(INDIRECT(ADDRESS($I337,44))=0,INDIRECT(ADDRESS($I337,38))&lt;&gt;"UL"),INDIRECT(ADDRESS($I337,COLUMN()-12)),0),0), IF($J337&gt;0,IF(AND(INDIRECT(ADDRESS($J337,44))=0,INDIRECT(ADDRESS($J337,38))&lt;&gt;"UL"),INDIRECT(ADDRESS($J337,COLUMN()-12)),0),0), IF($K337&gt;0,IF(AND(INDIRECT(ADDRESS($K337,44))=0,INDIRECT(ADDRESS($K337,38))&lt;&gt;"UL"),INDIRECT(ADDRESS($K337,COLUMN()-11)),0),0), IF($L337&gt;0,IF(AND(INDIRECT(ADDRESS($L337,44))=0,INDIRECT(ADDRESS($L337,38))&lt;&gt;"UL"),INDIRECT(ADDRESS($L337,COLUMN()-11)),0),0), IF($M337&gt;0,IF(AND(INDIRECT(ADDRESS($M337,44))=0,INDIRECT(ADDRESS($M337,38))&lt;&gt;"UL"),INDIRECT(ADDRESS($M337,COLUMN()-11)),0),0))</f>
        <v>0</v>
      </c>
      <c r="BQ337" s="57">
        <f t="shared" ca="1" si="236"/>
        <v>0</v>
      </c>
      <c r="BR337" s="161">
        <f t="shared" ca="1" si="237"/>
        <v>78.910872430002897</v>
      </c>
      <c r="BS337" s="59"/>
      <c r="BT337" s="56">
        <f t="shared" ca="1" si="238"/>
        <v>1.0831643737444285</v>
      </c>
      <c r="BU337" s="63">
        <f t="shared" ca="1" si="239"/>
        <v>4.9234744261110387E-2</v>
      </c>
      <c r="BV337" s="57" t="s">
        <v>34</v>
      </c>
      <c r="BW337" s="57" cm="1">
        <f t="array" aca="1" ref="BW337" ca="1">SUM(IF($C337&gt;0,IF(AND(INDIRECT(ADDRESS($C337,44))=0,INDIRECT(ADDRESS($C337,38))="UL",ISERROR(SEARCH("Rear",INDIRECT(ADDRESS($C337,33)))),ISERROR(SEARCH("Side",INDIRECT(ADDRESS($C337,33))))),INDIRECT(ADDRESS($C337,COLUMN())),0),0),IF($D337&gt;0,IF(AND(INDIRECT(ADDRESS($D337,44))=0,INDIRECT(ADDRESS($D337,38))="UL",ISERROR(SEARCH("Rear",INDIRECT(ADDRESS($D337,33)))),ISERROR(SEARCH("Side",INDIRECT(ADDRESS($D337,33))))),INDIRECT(ADDRESS($D337,COLUMN())),0),0),IF($E337&gt;0,IF(AND(INDIRECT(ADDRESS($E337,44))=0,INDIRECT(ADDRESS($E337,38))="UL",ISERROR(SEARCH("Rear",INDIRECT(ADDRESS($E337,33)))),ISERROR(SEARCH("Side",INDIRECT(ADDRESS($E337,33))))),INDIRECT(ADDRESS($E337,COLUMN())),0),0),IF($F337&gt;0,IF(AND(INDIRECT(ADDRESS($F337,44))=0,INDIRECT(ADDRESS($F337,38))="UL",ISERROR(SEARCH("Rear",INDIRECT(ADDRESS($F337,33)))),ISERROR(SEARCH("Side",INDIRECT(ADDRESS($F337,33))))),INDIRECT(ADDRESS($F337,COLUMN())),0),0),IF($G337&gt;0,IF(AND(INDIRECT(ADDRESS($G337,44))=0,INDIRECT(ADDRESS($G337,38))="UL",ISERROR(SEARCH("Rear",INDIRECT(ADDRESS($G337,33)))),ISERROR(SEARCH("Side",INDIRECT(ADDRESS($G337,33))))),INDIRECT(ADDRESS($G337,COLUMN())),0),0),IF($H337&gt;0,IF(AND(INDIRECT(ADDRESS($H337,44))=0,INDIRECT(ADDRESS($H337,38))="UL",ISERROR(SEARCH("Rear",INDIRECT(ADDRESS($H337,33)))),ISERROR(SEARCH("Side",INDIRECT(ADDRESS($H337,33))))),INDIRECT(ADDRESS($H337,COLUMN())),0),0),IF($I337&gt;0,IF(AND(INDIRECT(ADDRESS($I337,44))=0,INDIRECT(ADDRESS($I337,38))="UL",ISERROR(SEARCH("Rear",INDIRECT(ADDRESS($I337,33)))),ISERROR(SEARCH("Side",INDIRECT(ADDRESS($I337,33))))),INDIRECT(ADDRESS($I337,COLUMN())),0),0),IF($J337&gt;0,IF(AND(INDIRECT(ADDRESS($J337,44))=0,INDIRECT(ADDRESS($J337,38))="UL",ISERROR(SEARCH("Rear",INDIRECT(ADDRESS($J337,33)))),ISERROR(SEARCH("Side",INDIRECT(ADDRESS($J337,33))))),INDIRECT(ADDRESS($J337,COLUMN())),0),0),IF($K337&gt;0,IF(AND(INDIRECT(ADDRESS($K337,44))=0,INDIRECT(ADDRESS($K337,38))="UL",ISERROR(SEARCH("Rear",INDIRECT(ADDRESS($K337,33)))),ISERROR(SEARCH("Side",INDIRECT(ADDRESS($K337,33))))),INDIRECT(ADDRESS($K337,COLUMN())),0),0),IF($L337&gt;0,IF(AND(INDIRECT(ADDRESS($L337,44))=0,INDIRECT(ADDRESS($L337,38))="UL",ISERROR(SEARCH("Rear",INDIRECT(ADDRESS($L337,33)))),ISERROR(SEARCH("Side",INDIRECT(ADDRESS($L337,33))))),INDIRECT(ADDRESS($L337,COLUMN())),0),0),IF($M337&gt;0,IF(AND(INDIRECT(ADDRESS($M337,44))=0,INDIRECT(ADDRESS($M337,38))="UL",ISERROR(SEARCH("Rear",INDIRECT(ADDRESS($M337,33)))),ISERROR(SEARCH("Side",INDIRECT(ADDRESS($M337,33))))),INDIRECT(ADDRESS($M337,COLUMN())),0),0))</f>
        <v>0.22222222222222221</v>
      </c>
      <c r="BX337" s="57">
        <f t="shared" ca="1" si="240"/>
        <v>0.22222222222222221</v>
      </c>
      <c r="BY337" s="57" cm="1">
        <f t="array" aca="1" ref="BY337" ca="1">SUM(IF($C337&gt;0,IF(AND(INDIRECT(ADDRESS($C337,44))=0,INDIRECT(ADDRESS($C337,38))="UL"),INDIRECT(ADDRESS($C337,COLUMN())),0),0),IF($D337&gt;0,IF(AND(INDIRECT(ADDRESS($D337,44))=0,INDIRECT(ADDRESS($D337,38))="UL"),INDIRECT(ADDRESS($D337,COLUMN())),0),0),IF($E337&gt;0,IF(AND(INDIRECT(ADDRESS($E337,44))=0,INDIRECT(ADDRESS($E337,38))="UL"),INDIRECT(ADDRESS($E337,COLUMN())),0),0),IF($F337&gt;0,IF(AND(INDIRECT(ADDRESS($F337,44))=0,INDIRECT(ADDRESS($F337,38))="UL"),INDIRECT(ADDRESS($F337,COLUMN())),0),0),IF($G337&gt;0,IF(AND(INDIRECT(ADDRESS($G337,44))=0,INDIRECT(ADDRESS($G337,38))="UL"),INDIRECT(ADDRESS($G337,COLUMN())),0),0),IF($H337&gt;0,IF(AND(INDIRECT(ADDRESS($H337,44))=0,INDIRECT(ADDRESS($H337,38))="UL"),INDIRECT(ADDRESS($H337,COLUMN())),0),0),IF($I337&gt;0,IF(AND(INDIRECT(ADDRESS($I337,44))=0,INDIRECT(ADDRESS($I337,38))="UL"),INDIRECT(ADDRESS($I337,COLUMN())),0),0),IF($J337&gt;0,IF(AND(INDIRECT(ADDRESS($J337,44))=0,INDIRECT(ADDRESS($J337,38))="UL"),INDIRECT(ADDRESS($J337,COLUMN())),0),0),IF($K337&gt;0,IF(AND(INDIRECT(ADDRESS($K337,44))=0,INDIRECT(ADDRESS($K337,38))="UL"),INDIRECT(ADDRESS($K337,COLUMN())),0),0),IF($L337&gt;0,IF(AND(INDIRECT(ADDRESS($L337,44))=0,INDIRECT(ADDRESS($L337,38))="UL"),INDIRECT(ADDRESS($L337,COLUMN())),0),0),IF($M337&gt;0,IF(AND(INDIRECT(ADDRESS($M337,44))=0,INDIRECT(ADDRESS($M337,38))="UL"),INDIRECT(ADDRESS($M337,COLUMN())),0),0))</f>
        <v>8.2304526748971193E-2</v>
      </c>
      <c r="BZ337" s="57" cm="1">
        <f t="array" aca="1" ref="BZ337" ca="1">SUM(IF($C337&gt;0,IF(AND(INDIRECT(ADDRESS($C337,44))=0,INDIRECT(ADDRESS($C337,38))="UL"),INDIRECT(ADDRESS($C337,COLUMN())),0),0),IF($D337&gt;0,IF(AND(INDIRECT(ADDRESS($D337,44))=0,INDIRECT(ADDRESS($D337,38))="UL"),INDIRECT(ADDRESS($D337,COLUMN())),0),0),IF($E337&gt;0,IF(AND(INDIRECT(ADDRESS($E337,44))=0,INDIRECT(ADDRESS($E337,38))="UL"),INDIRECT(ADDRESS($E337,COLUMN())),0),0),IF($F337&gt;0,IF(AND(INDIRECT(ADDRESS($F337,44))=0,INDIRECT(ADDRESS($F337,38))="UL"),INDIRECT(ADDRESS($F337,COLUMN())),0),0),IF($G337&gt;0,IF(AND(INDIRECT(ADDRESS($G337,44))=0,INDIRECT(ADDRESS($G337,38))="UL"),INDIRECT(ADDRESS($G337,COLUMN())),0),0),IF($H337&gt;0,IF(AND(INDIRECT(ADDRESS($H337,44))=0,INDIRECT(ADDRESS($H337,38))="UL"),INDIRECT(ADDRESS($H337,COLUMN())),0),0),IF($I337&gt;0,IF(AND(INDIRECT(ADDRESS($I337,44))=0,INDIRECT(ADDRESS($I337,38))="UL"),INDIRECT(ADDRESS($I337,COLUMN())),0),0),IF($J337&gt;0,IF(AND(INDIRECT(ADDRESS($J337,44))=0,INDIRECT(ADDRESS($J337,38))="UL"),INDIRECT(ADDRESS($J337,COLUMN())),0),0),IF($K337&gt;0,IF(AND(INDIRECT(ADDRESS($K337,44))=0,INDIRECT(ADDRESS($K337,38))="UL"),INDIRECT(ADDRESS($K337,COLUMN())),0),0),IF($L337&gt;0,IF(AND(INDIRECT(ADDRESS($L337,44))=0,INDIRECT(ADDRESS($L337,38))="UL"),INDIRECT(ADDRESS($L337,COLUMN())),0),0),IF($M337&gt;0,IF(AND(INDIRECT(ADDRESS($M337,44))=0,INDIRECT(ADDRESS($M337,38))="UL"),INDIRECT(ADDRESS($M337,COLUMN())),0),0))</f>
        <v>6.5843621399176946E-2</v>
      </c>
      <c r="CA337" s="57">
        <f t="shared" ca="1" si="241"/>
        <v>6.5843621399176946E-2</v>
      </c>
      <c r="CB337" s="57"/>
      <c r="CC337" s="57">
        <f t="shared" si="242"/>
        <v>0</v>
      </c>
      <c r="CD337" s="57" cm="1">
        <f t="array" aca="1" ref="CD337" ca="1">SUM(IF($C337&gt;0,IF(AND(INDIRECT(ADDRESS($C337,44))=0,INDIRECT(ADDRESS($C337,38))&lt;&gt;"UL"),INDIRECT(ADDRESS($C337,COLUMN())),0),0),IF($D337&gt;0,IF(AND(INDIRECT(ADDRESS($D337,44))=0,INDIRECT(ADDRESS($D337,38))&lt;&gt;"UL"),INDIRECT(ADDRESS($D337,COLUMN())),0),0),IF($E337&gt;0,IF(AND(INDIRECT(ADDRESS($E337,44))=0,INDIRECT(ADDRESS($E337,38))&lt;&gt;"UL"),INDIRECT(ADDRESS($E337,COLUMN())),0),0),IF($F337&gt;0,IF(AND(INDIRECT(ADDRESS($F337,44))=0,INDIRECT(ADDRESS($F337,38))&lt;&gt;"UL"),INDIRECT(ADDRESS($F337,COLUMN())),0),0),IF($G337&gt;0,IF(AND(INDIRECT(ADDRESS($G337,44))=0,INDIRECT(ADDRESS($G337,38))&lt;&gt;"UL"),INDIRECT(ADDRESS($G337,COLUMN())),0),0),IF($H337&gt;0,IF(AND(INDIRECT(ADDRESS($H337,44))=0,INDIRECT(ADDRESS($H337,38))&lt;&gt;"UL"),INDIRECT(ADDRESS($H337,COLUMN())),0),0),IF($I337&gt;0,IF(AND(INDIRECT(ADDRESS($I337,44))=0,INDIRECT(ADDRESS($I337,38))&lt;&gt;"UL"),INDIRECT(ADDRESS($I337,COLUMN())),0),0),IF($J337&gt;0,IF(AND(INDIRECT(ADDRESS($J337,44))=0,INDIRECT(ADDRESS($J337,38))&lt;&gt;"UL"),INDIRECT(ADDRESS($J337,COLUMN())),0),0),IF($K337&gt;0,IF(AND(INDIRECT(ADDRESS($K337,44))=0,INDIRECT(ADDRESS($K337,38))&lt;&gt;"UL"),INDIRECT(ADDRESS($K337,COLUMN())),0),0),IF($L337&gt;0,IF(AND(INDIRECT(ADDRESS($L337,44))=0,INDIRECT(ADDRESS($L337,38))&lt;&gt;"UL"),INDIRECT(ADDRESS($L337,COLUMN())),0),0),IF($M337&gt;0,IF(AND(INDIRECT(ADDRESS($M337,44))=0,INDIRECT(ADDRESS($M337,38))&lt;&gt;"UL"),INDIRECT(ADDRESS($M337,COLUMN())),0),0))</f>
        <v>0</v>
      </c>
      <c r="CE337" s="57" cm="1">
        <f t="array" aca="1" ref="CE337" ca="1">SUM(IF($C337&gt;0,IF(AND(INDIRECT(ADDRESS($C337,44))=0,INDIRECT(ADDRESS($C337,38))&lt;&gt;"UL"),INDIRECT(ADDRESS($C337,COLUMN())),0),0),IF($D337&gt;0,IF(AND(INDIRECT(ADDRESS($D337,44))=0,INDIRECT(ADDRESS($D337,38))&lt;&gt;"UL"),INDIRECT(ADDRESS($D337,COLUMN())),0),0),IF($E337&gt;0,IF(AND(INDIRECT(ADDRESS($E337,44))=0,INDIRECT(ADDRESS($E337,38))&lt;&gt;"UL"),INDIRECT(ADDRESS($E337,COLUMN())),0),0),IF($F337&gt;0,IF(AND(INDIRECT(ADDRESS($F337,44))=0,INDIRECT(ADDRESS($F337,38))&lt;&gt;"UL"),INDIRECT(ADDRESS($F337,COLUMN())),0),0),IF($G337&gt;0,IF(AND(INDIRECT(ADDRESS($G337,44))=0,INDIRECT(ADDRESS($G337,38))&lt;&gt;"UL"),INDIRECT(ADDRESS($G337,COLUMN())),0),0),IF($H337&gt;0,IF(AND(INDIRECT(ADDRESS($H337,44))=0,INDIRECT(ADDRESS($H337,38))&lt;&gt;"UL"),INDIRECT(ADDRESS($H337,COLUMN())),0),0),IF($I337&gt;0,IF(AND(INDIRECT(ADDRESS($I337,44))=0,INDIRECT(ADDRESS($I337,38))&lt;&gt;"UL"),INDIRECT(ADDRESS($I337,COLUMN())),0),0),IF($J337&gt;0,IF(AND(INDIRECT(ADDRESS($J337,44))=0,INDIRECT(ADDRESS($J337,38))&lt;&gt;"UL"),INDIRECT(ADDRESS($J337,COLUMN())),0),0),IF($K337&gt;0,IF(AND(INDIRECT(ADDRESS($K337,44))=0,INDIRECT(ADDRESS($K337,38))&lt;&gt;"UL"),INDIRECT(ADDRESS($K337,COLUMN())),0),0),IF($L337&gt;0,IF(AND(INDIRECT(ADDRESS($L337,44))=0,INDIRECT(ADDRESS($L337,38))&lt;&gt;"UL"),INDIRECT(ADDRESS($L337,COLUMN())),0),0),IF($M337&gt;0,IF(AND(INDIRECT(ADDRESS($M337,44))=0,INDIRECT(ADDRESS($M337,38))&lt;&gt;"UL"),INDIRECT(ADDRESS($M337,COLUMN())),0),0))</f>
        <v>0</v>
      </c>
      <c r="CF337" s="57">
        <f t="shared" ca="1" si="243"/>
        <v>0</v>
      </c>
      <c r="CG337" s="57">
        <f t="shared" ca="1" si="244"/>
        <v>0.5761929160103556</v>
      </c>
      <c r="CH337" s="57">
        <f t="shared" ca="1" si="245"/>
        <v>2.6190587091379801E-2</v>
      </c>
      <c r="CI337" s="19">
        <f t="shared" ca="1" si="246"/>
        <v>16.602634057627917</v>
      </c>
      <c r="CJ337" s="19"/>
      <c r="CK337" s="57" cm="1">
        <f t="array" aca="1" ref="CK337" ca="1">IF(AU337="S", SUM(IF($C337&gt;0,IF(INDIRECT(ADDRESS($C337,43))&lt;&gt;1,INDIRECT(ADDRESS($C337,48)),0),0), IF($D337&gt;0,IF(INDIRECT(ADDRESS($D337,43))&lt;&gt;1,INDIRECT(ADDRESS($D337,48)),0),0), IF($E337&gt;0,IF(INDIRECT(ADDRESS($E337,43))&lt;&gt;1,INDIRECT(ADDRESS($E337,48)),0),0), IF($F337&gt;0,IF(INDIRECT(ADDRESS($F337,43))&lt;&gt;1,INDIRECT(ADDRESS($F337,48)),0),0), IF($G337&gt;0,IF(INDIRECT(ADDRESS($G337,43))&lt;&gt;1,INDIRECT(ADDRESS($G337,48)),0),0), IF($H337&gt;0,IF(INDIRECT(ADDRESS($H337,43))&lt;&gt;1,INDIRECT(ADDRESS($H337,48)),0),0), IF($I337&gt;0,IF(INDIRECT(ADDRESS($I337,43))&lt;&gt;1,INDIRECT(ADDRESS($I337,48)),0),0), IF($J337&gt;0,IF(INDIRECT(ADDRESS($J337,43))&lt;&gt;1,INDIRECT(ADDRESS($J337,48)),0),0), IF($K337&gt;0,IF(INDIRECT(ADDRESS($K337,43))&lt;&gt;1,INDIRECT(ADDRESS($K337,48)),0),0), IF($L337&gt;0,IF(INDIRECT(ADDRESS($L337,43))&lt;&gt;1,INDIRECT(ADDRESS($L337,48)),0),0), IF($M337&gt;0,IF(INDIRECT(ADDRESS($M337,43))&lt;&gt;1,INDIRECT(ADDRESS($M337,48)),0),0)), IF(AU337="L",SUM(IF($C337&gt;0,IF(INDIRECT(ADDRESS($C337,43))&lt;&gt;1,INDIRECT(ADDRESS($C337,50)),0),0), IF($D337&gt;0,IF(INDIRECT(ADDRESS($D337,43))&lt;&gt;1,INDIRECT(ADDRESS($D337,50)),0),0), IF($E337&gt;0,IF(INDIRECT(ADDRESS($E337,43))&lt;&gt;1,INDIRECT(ADDRESS($E337,50)),0),0), IF($F337&gt;0,IF(INDIRECT(ADDRESS($F337,43))&lt;&gt;1,INDIRECT(ADDRESS($F337,50)),0),0), IF($G337&gt;0,IF(INDIRECT(ADDRESS($G337,43))&lt;&gt;1,INDIRECT(ADDRESS($G337,50)),0),0), IF($G337&gt;0,IF(INDIRECT(ADDRESS($G337,43))&lt;&gt;1,INDIRECT(ADDRESS($G337,50)),0),0), IF($H337&gt;0,IF(INDIRECT(ADDRESS($H337,43))&lt;&gt;1,INDIRECT(ADDRESS($H337,50)),0),0), IF($I337&gt;0,IF(INDIRECT(ADDRESS($I337,43))&lt;&gt;1,INDIRECT(ADDRESS($I337,50)),0),0), IF($J337&gt;0,IF(INDIRECT(ADDRESS($J337,43))&lt;&gt;1,INDIRECT(ADDRESS($J337,50)),0),0), IF($K337&gt;0,IF(INDIRECT(ADDRESS($K337,43))&lt;&gt;1,INDIRECT(ADDRESS($K337,50)),0),0), IF($L337&gt;0,IF(INDIRECT(ADDRESS($L337,43))&lt;&gt;1,INDIRECT(ADDRESS($L337,50)),0),0), IF($M337&gt;0,IF(INDIRECT(ADDRESS($M337,43))&lt;&gt;1,INDIRECT(ADDRESS($M337,50)),0),0)), SUM(IF($C337&gt;0,IF(INDIRECT(ADDRESS($C337,43))&lt;&gt;1,INDIRECT(ADDRESS($C337,49)),0),0), IF($D337&gt;0,IF(INDIRECT(ADDRESS($D337,43))&lt;&gt;1,INDIRECT(ADDRESS($D337,49)),0),0), IF($E337&gt;0,IF(INDIRECT(ADDRESS($E337,43))&lt;&gt;1,INDIRECT(ADDRESS($E337,49)),0),0), IF($F337&gt;0,IF(INDIRECT(ADDRESS($F337,43))&lt;&gt;1,INDIRECT(ADDRESS($F337,49)),0),0), IF($G337&gt;0,IF(INDIRECT(ADDRESS($G337,43))&lt;&gt;1,INDIRECT(ADDRESS($G337,49)),0),0), IF($G337&gt;0,IF(INDIRECT(ADDRESS($G337,43))&lt;&gt;1,INDIRECT(ADDRESS($G337,49)),0),0), IF($H337&gt;0,IF(INDIRECT(ADDRESS($H337,43))&lt;&gt;1,INDIRECT(ADDRESS($H337,49)),0),0), IF($I337&gt;0,IF(INDIRECT(ADDRESS($I337,43))&lt;&gt;1,INDIRECT(ADDRESS($I337,49)),0),0), IF($J337&gt;0,IF(INDIRECT(ADDRESS($J337,43))&lt;&gt;1,INDIRECT(ADDRESS($J337,49)),0),0), IF($K337&gt;0,IF(INDIRECT(ADDRESS($K337,43))&lt;&gt;1,INDIRECT(ADDRESS($K337,49)),0),0), IF($L337&gt;0,IF(INDIRECT(ADDRESS($L337,43))&lt;&gt;1,INDIRECT(ADDRESS($L337,49)),0),0), IF($M337&gt;0,IF(INDIRECT(ADDRESS($M337,43))&lt;&gt;1,INDIRECT(ADDRESS($M337,49)),0),0))))</f>
        <v>0.66666666666666663</v>
      </c>
      <c r="CL337" s="57" cm="1">
        <f t="array" aca="1" ref="CL337" ca="1">SUM(IF($C337&gt;0,IF(INDIRECT(ADDRESS($C337,44))=1,INDIRECT(ADDRESS($C337,90)),0),0), IF($D337&gt;0,IF(INDIRECT(ADDRESS($D337,44))=1,INDIRECT(ADDRESS($D337,90)),0),0), IF($E337&gt;0,IF(INDIRECT(ADDRESS($E337,44))=1,INDIRECT(ADDRESS($E337,90)),0),0), IF($F337&gt;0,IF(INDIRECT(ADDRESS($F337,44))=1,INDIRECT(ADDRESS($F337,90)),0),0), IF($G337&gt;0,IF(INDIRECT(ADDRESS($G337,44))=1,INDIRECT(ADDRESS($G337,90)),0),0), IF($H337&gt;0,IF(INDIRECT(ADDRESS($H337,44))=1,INDIRECT(ADDRESS($H337,90)),0),0), IF($I337&gt;0,IF(INDIRECT(ADDRESS($I337,44))=1,INDIRECT(ADDRESS($I337,90)),0),0), IF($J337&gt;0,IF(INDIRECT(ADDRESS($J337,44))=1,INDIRECT(ADDRESS($J337,90)),0),0), IF($K337&gt;0,IF(INDIRECT(ADDRESS($K337,44))=1,INDIRECT(ADDRESS($K337,90)),0),0), IF($L337&gt;0,IF(INDIRECT(ADDRESS($L337,44))=1,INDIRECT(ADDRESS($L337,90)),0),0), IF($M337&gt;0,IF(INDIRECT(ADDRESS($M337,44))=1,INDIRECT(ADDRESS($M337,90)),0),0))</f>
        <v>0</v>
      </c>
      <c r="CM337" s="56">
        <f t="shared" ca="1" si="247"/>
        <v>0.3624581092874824</v>
      </c>
      <c r="CN337" s="59"/>
    </row>
    <row r="338" spans="1:92" x14ac:dyDescent="0.25">
      <c r="A338" s="62" t="s">
        <v>455</v>
      </c>
      <c r="B338" s="122">
        <v>323</v>
      </c>
      <c r="C338" s="122">
        <v>29</v>
      </c>
      <c r="D338" s="122">
        <v>332</v>
      </c>
      <c r="E338" s="122">
        <v>30</v>
      </c>
      <c r="F338" s="122"/>
      <c r="G338" s="122"/>
      <c r="H338" s="122"/>
      <c r="I338" s="67"/>
      <c r="J338" s="67"/>
      <c r="K338" s="67"/>
      <c r="L338" s="67"/>
      <c r="M338" s="67"/>
      <c r="N338" s="67">
        <f ca="1">-3+SUM(INDIRECT(ADDRESS(B338,COLUMN())),IF(C338&gt;0,INDIRECT(ADDRESS(C338,COLUMN())),0),IF(D338&gt;0,INDIRECT(ADDRESS(D338,14)),0),IF(E338&gt;0,INDIRECT(ADDRESS(E338,COLUMN())),0),IF(F338&gt;0,INDIRECT(ADDRESS(F338,COLUMN())),0),IF(G338&gt;0,INDIRECT(ADDRESS(G338,COLUMN())),0),IF(H338&gt;0,INDIRECT(ADDRESS(H338,COLUMN())),0),IF(I338&gt;0,INDIRECT(ADDRESS(I338,COLUMN())),0),IF(J338&gt;0,INDIRECT(ADDRESS(J338,COLUMN())),0),IF(K338&gt;0,INDIRECT(ADDRESS(K338,COLUMN())),0),IF(L338&gt;0,INDIRECT(ADDRESS(L338,COLUMN())),0),IF(M338&gt;0,INDIRECT(ADDRESS(M338,COLUMN())),0))</f>
        <v>24</v>
      </c>
      <c r="O338" s="67" t="str" cm="1">
        <f t="array" aca="1" ref="O338" ca="1">INDIRECT(ADDRESS($B338,COLUMN()))</f>
        <v>Bomber</v>
      </c>
      <c r="P338" s="67" cm="1">
        <f t="array" aca="1" ref="P338" ca="1">INDIRECT(ADDRESS($B338,COLUMN()))</f>
        <v>4</v>
      </c>
      <c r="Q338" s="67" cm="1">
        <f t="array" aca="1" ref="Q338" ca="1">INDIRECT(ADDRESS($B338,COLUMN()))</f>
        <v>4</v>
      </c>
      <c r="R338" s="67" t="str" cm="1">
        <f t="array" aca="1" ref="R338" ca="1">INDIRECT(ADDRESS($B338,COLUMN()))</f>
        <v>-</v>
      </c>
      <c r="S338" s="67" cm="1">
        <f t="array" aca="1" ref="S338" ca="1">INDIRECT(ADDRESS($B338,COLUMN()))</f>
        <v>2</v>
      </c>
      <c r="T338" s="67" t="str" cm="1">
        <f t="array" aca="1" ref="T338" ca="1">INDIRECT(ADDRESS($B338,COLUMN()))</f>
        <v>1-3</v>
      </c>
      <c r="U338" s="67" cm="1">
        <f t="array" aca="1" ref="U338" ca="1">INDIRECT(ADDRESS($B338,COLUMN()))</f>
        <v>3</v>
      </c>
      <c r="V338" s="67" cm="1">
        <f t="array" aca="1" ref="V338" ca="1">INDIRECT(ADDRESS($B338,COLUMN()))</f>
        <v>0</v>
      </c>
      <c r="W338" s="67" cm="1">
        <f t="array" aca="1" ref="W338" ca="1">INDIRECT(ADDRESS($B338,COLUMN()))</f>
        <v>5</v>
      </c>
      <c r="X338" s="67" cm="1">
        <f t="array" aca="1" ref="X338" ca="1">INDIRECT(ADDRESS($B338,COLUMN()))</f>
        <v>5</v>
      </c>
      <c r="Y338" s="67" cm="1">
        <f t="array" aca="1" ref="Y338" ca="1">INDIRECT(ADDRESS($B338,COLUMN()))</f>
        <v>0</v>
      </c>
      <c r="Z338" s="67" cm="1">
        <f t="array" aca="1" ref="Z338" ca="1">INDIRECT(ADDRESS($B338,COLUMN()))</f>
        <v>5</v>
      </c>
      <c r="AA338" s="67" t="str" cm="1">
        <f t="array" aca="1" ref="AA338" ca="1">INDIRECT(ADDRESS($B338,COLUMN()))</f>
        <v>Rocket Boosters</v>
      </c>
      <c r="AB338" s="56">
        <f t="shared" ca="1" si="229"/>
        <v>0.68859119222099685</v>
      </c>
      <c r="AC338" s="56">
        <f t="shared" ca="1" si="230"/>
        <v>0.89434157398076042</v>
      </c>
      <c r="AD338" s="56">
        <f t="shared" ca="1" si="231"/>
        <v>3.1107533008026449</v>
      </c>
      <c r="AF338" s="52"/>
      <c r="AG338" s="52"/>
      <c r="AH338" s="57"/>
      <c r="AI338" s="57">
        <f>INT(AI319/2+0.5)</f>
        <v>0</v>
      </c>
      <c r="AJ338" s="57"/>
      <c r="AK338" s="57"/>
      <c r="AL338" s="57"/>
      <c r="AM338" s="57"/>
      <c r="AN338" s="57"/>
      <c r="AO338" s="57"/>
      <c r="AP338" s="57"/>
      <c r="AQ338" s="57"/>
      <c r="AR338" s="57"/>
      <c r="AS338" s="57"/>
      <c r="AT338" s="52"/>
      <c r="AU338" s="54" t="s">
        <v>117</v>
      </c>
      <c r="AV338" s="57" cm="1">
        <f t="array" aca="1" ref="AV338" ca="1">SUM(IF($C338&gt;0,IF(AND(INDIRECT(ADDRESS($C338,44))=0,INDIRECT(ADDRESS($C338,38))="UL",ISERROR(SEARCH("Rear",INDIRECT(ADDRESS($C338,33)))),ISERROR(SEARCH("Side",INDIRECT(ADDRESS($C338,33))))),INDIRECT(ADDRESS($C338,COLUMN())),0),0),IF($D338&gt;0,IF(AND(INDIRECT(ADDRESS($D338,44))=0,INDIRECT(ADDRESS($D338,38))="UL",ISERROR(SEARCH("Rear",INDIRECT(ADDRESS($D338,33)))),ISERROR(SEARCH("Side",INDIRECT(ADDRESS($D338,33))))),INDIRECT(ADDRESS($D338,COLUMN())),0),0),IF($E338&gt;0,IF(AND(INDIRECT(ADDRESS($E338,44))=0,INDIRECT(ADDRESS($E338,38))="UL",ISERROR(SEARCH("Rear",INDIRECT(ADDRESS($E338,33)))),ISERROR(SEARCH("Side",INDIRECT(ADDRESS($E338,33))))),INDIRECT(ADDRESS($E338,COLUMN())),0),0),IF($F338&gt;0,IF(AND(INDIRECT(ADDRESS($F338,44))=0,INDIRECT(ADDRESS($F338,38))="UL",ISERROR(SEARCH("Rear",INDIRECT(ADDRESS($F338,33)))),ISERROR(SEARCH("Side",INDIRECT(ADDRESS($F338,33))))),INDIRECT(ADDRESS($F338,COLUMN())),0),0),IF($G338&gt;0,IF(AND(INDIRECT(ADDRESS($G338,44))=0,INDIRECT(ADDRESS($G338,38))="UL",ISERROR(SEARCH("Rear",INDIRECT(ADDRESS($G338,33)))),ISERROR(SEARCH("Side",INDIRECT(ADDRESS($G338,33))))),INDIRECT(ADDRESS($G338,COLUMN())),0),0),IF($H338&gt;0,IF(AND(INDIRECT(ADDRESS($H338,44))=0,INDIRECT(ADDRESS($H338,38))="UL",ISERROR(SEARCH("Rear",INDIRECT(ADDRESS($H338,33)))),ISERROR(SEARCH("Side",INDIRECT(ADDRESS($H338,33))))),INDIRECT(ADDRESS($H338,COLUMN())),0),0),IF($I338&gt;0,IF(AND(INDIRECT(ADDRESS($I338,44))=0,INDIRECT(ADDRESS($I338,38))="UL",ISERROR(SEARCH("Rear",INDIRECT(ADDRESS($I338,33)))),ISERROR(SEARCH("Side",INDIRECT(ADDRESS($I338,33))))),INDIRECT(ADDRESS($I338,COLUMN())),0),0),IF($J338&gt;0,IF(AND(INDIRECT(ADDRESS($J338,44))=0,INDIRECT(ADDRESS($J338,38))="UL",ISERROR(SEARCH("Rear",INDIRECT(ADDRESS($J338,33)))),ISERROR(SEARCH("Side",INDIRECT(ADDRESS($J338,33))))),INDIRECT(ADDRESS($J338,COLUMN())),0),0),IF($K338&gt;0,IF(AND(INDIRECT(ADDRESS($K338,44))=0,INDIRECT(ADDRESS($K338,38))="UL",ISERROR(SEARCH("Rear",INDIRECT(ADDRESS($K338,33)))),ISERROR(SEARCH("Side",INDIRECT(ADDRESS($K338,33))))),INDIRECT(ADDRESS($K338,COLUMN())),0),0),IF($L338&gt;0,IF(AND(INDIRECT(ADDRESS($L338,44))=0,INDIRECT(ADDRESS($L338,38))="UL",ISERROR(SEARCH("Rear",INDIRECT(ADDRESS($L338,33)))),ISERROR(SEARCH("Side",INDIRECT(ADDRESS($L338,33))))),INDIRECT(ADDRESS($L338,COLUMN())),0),0),IF($M338&gt;0,IF(AND(INDIRECT(ADDRESS($M338,44))=0,INDIRECT(ADDRESS($M338,38))="UL",ISERROR(SEARCH("Rear",INDIRECT(ADDRESS($M338,33)))),ISERROR(SEARCH("Side",INDIRECT(ADDRESS($M338,33))))),INDIRECT(ADDRESS($M338,COLUMN())),0),0))</f>
        <v>0</v>
      </c>
      <c r="AW338" s="57" cm="1">
        <f t="array" aca="1" ref="AW338" ca="1">SUM(IF($C338&gt;0,IF(AND(INDIRECT(ADDRESS($C338,44))=0,INDIRECT(ADDRESS($C338,38))="UL",ISERROR(SEARCH("Rear",INDIRECT(ADDRESS($C338,33)))),ISERROR(SEARCH("Side",INDIRECT(ADDRESS($C338,33))))),INDIRECT(ADDRESS($C338,COLUMN())),0),0),IF($D338&gt;0,IF(AND(INDIRECT(ADDRESS($D338,44))=0,INDIRECT(ADDRESS($D338,38))="UL",ISERROR(SEARCH("Rear",INDIRECT(ADDRESS($D338,33)))),ISERROR(SEARCH("Side",INDIRECT(ADDRESS($D338,33))))),INDIRECT(ADDRESS($D338,COLUMN())),0),0),IF($E338&gt;0,IF(AND(INDIRECT(ADDRESS($E338,44))=0,INDIRECT(ADDRESS($E338,38))="UL",ISERROR(SEARCH("Rear",INDIRECT(ADDRESS($E338,33)))),ISERROR(SEARCH("Side",INDIRECT(ADDRESS($E338,33))))),INDIRECT(ADDRESS($E338,COLUMN())),0),0),IF($F338&gt;0,IF(AND(INDIRECT(ADDRESS($F338,44))=0,INDIRECT(ADDRESS($F338,38))="UL",ISERROR(SEARCH("Rear",INDIRECT(ADDRESS($F338,33)))),ISERROR(SEARCH("Side",INDIRECT(ADDRESS($F338,33))))),INDIRECT(ADDRESS($F338,COLUMN())),0),0),IF($G338&gt;0,IF(AND(INDIRECT(ADDRESS($G338,44))=0,INDIRECT(ADDRESS($G338,38))="UL",ISERROR(SEARCH("Rear",INDIRECT(ADDRESS($G338,33)))),ISERROR(SEARCH("Side",INDIRECT(ADDRESS($G338,33))))),INDIRECT(ADDRESS($G338,COLUMN())),0),0),IF($H338&gt;0,IF(AND(INDIRECT(ADDRESS($H338,44))=0,INDIRECT(ADDRESS($H338,38))="UL",ISERROR(SEARCH("Rear",INDIRECT(ADDRESS($H338,33)))),ISERROR(SEARCH("Side",INDIRECT(ADDRESS($H338,33))))),INDIRECT(ADDRESS($H338,COLUMN())),0),0),IF($I338&gt;0,IF(AND(INDIRECT(ADDRESS($I338,44))=0,INDIRECT(ADDRESS($I338,38))="UL",ISERROR(SEARCH("Rear",INDIRECT(ADDRESS($I338,33)))),ISERROR(SEARCH("Side",INDIRECT(ADDRESS($I338,33))))),INDIRECT(ADDRESS($I338,COLUMN())),0),0),IF($J338&gt;0,IF(AND(INDIRECT(ADDRESS($J338,44))=0,INDIRECT(ADDRESS($J338,38))="UL",ISERROR(SEARCH("Rear",INDIRECT(ADDRESS($J338,33)))),ISERROR(SEARCH("Side",INDIRECT(ADDRESS($J338,33))))),INDIRECT(ADDRESS($J338,COLUMN())),0),0),IF($K338&gt;0,IF(AND(INDIRECT(ADDRESS($K338,44))=0,INDIRECT(ADDRESS($K338,38))="UL",ISERROR(SEARCH("Rear",INDIRECT(ADDRESS($K338,33)))),ISERROR(SEARCH("Side",INDIRECT(ADDRESS($K338,33))))),INDIRECT(ADDRESS($K338,COLUMN())),0),0),IF($L338&gt;0,IF(AND(INDIRECT(ADDRESS($L338,44))=0,INDIRECT(ADDRESS($L338,38))="UL",ISERROR(SEARCH("Rear",INDIRECT(ADDRESS($L338,33)))),ISERROR(SEARCH("Side",INDIRECT(ADDRESS($L338,33))))),INDIRECT(ADDRESS($L338,COLUMN())),0),0),IF($M338&gt;0,IF(AND(INDIRECT(ADDRESS($M338,44))=0,INDIRECT(ADDRESS($M338,38))="UL",ISERROR(SEARCH("Rear",INDIRECT(ADDRESS($M338,33)))),ISERROR(SEARCH("Side",INDIRECT(ADDRESS($M338,33))))),INDIRECT(ADDRESS($M338,COLUMN())),0),0))</f>
        <v>0.33333333333333331</v>
      </c>
      <c r="AX338" s="57" cm="1">
        <f t="array" aca="1" ref="AX338" ca="1">SUM(IF($C338&gt;0,IF(AND(INDIRECT(ADDRESS($C338,44))=0,INDIRECT(ADDRESS($C338,38))="UL",ISERROR(SEARCH("Rear",INDIRECT(ADDRESS($C338,33)))),ISERROR(SEARCH("Side",INDIRECT(ADDRESS($C338,33))))),INDIRECT(ADDRESS($C338,COLUMN())),0),0),IF($D338&gt;0,IF(AND(INDIRECT(ADDRESS($D338,44))=0,INDIRECT(ADDRESS($D338,38))="UL",ISERROR(SEARCH("Rear",INDIRECT(ADDRESS($D338,33)))),ISERROR(SEARCH("Side",INDIRECT(ADDRESS($D338,33))))),INDIRECT(ADDRESS($D338,COLUMN())),0),0),IF($E338&gt;0,IF(AND(INDIRECT(ADDRESS($E338,44))=0,INDIRECT(ADDRESS($E338,38))="UL",ISERROR(SEARCH("Rear",INDIRECT(ADDRESS($E338,33)))),ISERROR(SEARCH("Side",INDIRECT(ADDRESS($E338,33))))),INDIRECT(ADDRESS($E338,COLUMN())),0),0),IF($F338&gt;0,IF(AND(INDIRECT(ADDRESS($F338,44))=0,INDIRECT(ADDRESS($F338,38))="UL",ISERROR(SEARCH("Rear",INDIRECT(ADDRESS($F338,33)))),ISERROR(SEARCH("Side",INDIRECT(ADDRESS($F338,33))))),INDIRECT(ADDRESS($F338,COLUMN())),0),0),IF($G338&gt;0,IF(AND(INDIRECT(ADDRESS($G338,44))=0,INDIRECT(ADDRESS($G338,38))="UL",ISERROR(SEARCH("Rear",INDIRECT(ADDRESS($G338,33)))),ISERROR(SEARCH("Side",INDIRECT(ADDRESS($G338,33))))),INDIRECT(ADDRESS($G338,COLUMN())),0),0),IF($H338&gt;0,IF(AND(INDIRECT(ADDRESS($H338,44))=0,INDIRECT(ADDRESS($H338,38))="UL",ISERROR(SEARCH("Rear",INDIRECT(ADDRESS($H338,33)))),ISERROR(SEARCH("Side",INDIRECT(ADDRESS($H338,33))))),INDIRECT(ADDRESS($H338,COLUMN())),0),0),IF($I338&gt;0,IF(AND(INDIRECT(ADDRESS($I338,44))=0,INDIRECT(ADDRESS($I338,38))="UL",ISERROR(SEARCH("Rear",INDIRECT(ADDRESS($I338,33)))),ISERROR(SEARCH("Side",INDIRECT(ADDRESS($I338,33))))),INDIRECT(ADDRESS($I338,COLUMN())),0),0),IF($J338&gt;0,IF(AND(INDIRECT(ADDRESS($J338,44))=0,INDIRECT(ADDRESS($J338,38))="UL",ISERROR(SEARCH("Rear",INDIRECT(ADDRESS($J338,33)))),ISERROR(SEARCH("Side",INDIRECT(ADDRESS($J338,33))))),INDIRECT(ADDRESS($J338,COLUMN())),0),0),IF($K338&gt;0,IF(AND(INDIRECT(ADDRESS($K338,44))=0,INDIRECT(ADDRESS($K338,38))="UL",ISERROR(SEARCH("Rear",INDIRECT(ADDRESS($K338,33)))),ISERROR(SEARCH("Side",INDIRECT(ADDRESS($K338,33))))),INDIRECT(ADDRESS($K338,COLUMN())),0),0),IF($L338&gt;0,IF(AND(INDIRECT(ADDRESS($L338,44))=0,INDIRECT(ADDRESS($L338,38))="UL",ISERROR(SEARCH("Rear",INDIRECT(ADDRESS($L338,33)))),ISERROR(SEARCH("Side",INDIRECT(ADDRESS($L338,33))))),INDIRECT(ADDRESS($L338,COLUMN())),0),0),IF($M338&gt;0,IF(AND(INDIRECT(ADDRESS($M338,44))=0,INDIRECT(ADDRESS($M338,38))="UL",ISERROR(SEARCH("Rear",INDIRECT(ADDRESS($M338,33)))),ISERROR(SEARCH("Side",INDIRECT(ADDRESS($M338,33))))),INDIRECT(ADDRESS($M338,COLUMN())),0),0))</f>
        <v>0.22222222222222221</v>
      </c>
      <c r="AY338" s="58">
        <f t="shared" ca="1" si="232"/>
        <v>0.33333333333333331</v>
      </c>
      <c r="AZ338" s="58">
        <f t="shared" ca="1" si="233"/>
        <v>0.1851851851851852</v>
      </c>
      <c r="BA338" s="58" cm="1">
        <f t="array" aca="1" ref="BA338" ca="1">SUM(IF($C338&gt;0,IF(AND(INDIRECT(ADDRESS($C338,44))=0,INDIRECT(ADDRESS($C338,38))="UL"),INDIRECT(ADDRESS($C338,COLUMN())),0),0),IF($D338&gt;0,IF(AND(INDIRECT(ADDRESS($D338,44))=0,INDIRECT(ADDRESS($D338,38))="UL"),INDIRECT(ADDRESS($D338,COLUMN())),0),0),IF($E338&gt;0,IF(AND(INDIRECT(ADDRESS($E338,44))=0,INDIRECT(ADDRESS($E338,38))="UL"),INDIRECT(ADDRESS($E338,COLUMN())),0),0),IF($F338&gt;0,IF(AND(INDIRECT(ADDRESS($F338,44))=0,INDIRECT(ADDRESS($F338,38))="UL"),INDIRECT(ADDRESS($F338,COLUMN())),0),0),IF($G338&gt;0,IF(AND(INDIRECT(ADDRESS($G338,44))=0,INDIRECT(ADDRESS($G338,38))="UL"),INDIRECT(ADDRESS($G338,COLUMN())),0),0),IF($H338&gt;0,IF(AND(INDIRECT(ADDRESS($H338,44))=0,INDIRECT(ADDRESS($H338,38))="UL"),INDIRECT(ADDRESS($H338,COLUMN())),0),0),IF($I338&gt;0,IF(AND(INDIRECT(ADDRESS($I338,44))=0,INDIRECT(ADDRESS($I338,38))="UL"),INDIRECT(ADDRESS($I338,COLUMN())),0),0),IF($J338&gt;0,IF(AND(INDIRECT(ADDRESS($J338,44))=0,INDIRECT(ADDRESS($J338,38))="UL"),INDIRECT(ADDRESS($J338,COLUMN())),0),0),IF($K338&gt;0,IF(AND(INDIRECT(ADDRESS($K338,44))=0,INDIRECT(ADDRESS($K338,38))="UL"),INDIRECT(ADDRESS($K338,COLUMN())),0),0),IF($L338&gt;0,IF(AND(INDIRECT(ADDRESS($L338,44))=0,INDIRECT(ADDRESS($L338,38))="UL"),INDIRECT(ADDRESS($L338,COLUMN())),0),0),IF($M338&gt;0,IF(AND(INDIRECT(ADDRESS($M338,44))=0,INDIRECT(ADDRESS($M338,38))="UL"),INDIRECT(ADDRESS($M338,COLUMN())),0),0))</f>
        <v>0.22913580246913579</v>
      </c>
      <c r="BB338" s="58" cm="1">
        <f t="array" aca="1" ref="BB338" ca="1">SUM(IF($C338&gt;0,IF(AND(INDIRECT(ADDRESS($C338,44))=0,INDIRECT(ADDRESS($C338,38))="UL"),INDIRECT(ADDRESS($C338,COLUMN())),0),0),IF($D338&gt;0,IF(AND(INDIRECT(ADDRESS($D338,44))=0,INDIRECT(ADDRESS($D338,38))="UL"),INDIRECT(ADDRESS($D338,COLUMN())),0),0),IF($E338&gt;0,IF(AND(INDIRECT(ADDRESS($E338,44))=0,INDIRECT(ADDRESS($E338,38))="UL"),INDIRECT(ADDRESS($E338,COLUMN())),0),0),IF($F338&gt;0,IF(AND(INDIRECT(ADDRESS($F338,44))=0,INDIRECT(ADDRESS($F338,38))="UL"),INDIRECT(ADDRESS($F338,COLUMN())),0),0),IF($G338&gt;0,IF(AND(INDIRECT(ADDRESS($G338,44))=0,INDIRECT(ADDRESS($G338,38))="UL"),INDIRECT(ADDRESS($G338,COLUMN())),0),0),IF($H338&gt;0,IF(AND(INDIRECT(ADDRESS($H338,44))=0,INDIRECT(ADDRESS($H338,38))="UL"),INDIRECT(ADDRESS($H338,COLUMN())),0),0),IF($I338&gt;0,IF(AND(INDIRECT(ADDRESS($I338,44))=0,INDIRECT(ADDRESS($I338,38))="UL"),INDIRECT(ADDRESS($I338,COLUMN())),0),0),IF($J338&gt;0,IF(AND(INDIRECT(ADDRESS($J338,44))=0,INDIRECT(ADDRESS($J338,38))="UL"),INDIRECT(ADDRESS($J338,COLUMN())),0),0),IF($K338&gt;0,IF(AND(INDIRECT(ADDRESS($K338,44))=0,INDIRECT(ADDRESS($K338,38))="UL"),INDIRECT(ADDRESS($K338,COLUMN())),0),0),IF($L338&gt;0,IF(AND(INDIRECT(ADDRESS($L338,44))=0,INDIRECT(ADDRESS($L338,38))="UL"),INDIRECT(ADDRESS($L338,COLUMN())),0),0),IF($M338&gt;0,IF(AND(INDIRECT(ADDRESS($M338,44))=0,INDIRECT(ADDRESS($M338,38))="UL"),INDIRECT(ADDRESS($M338,COLUMN())),0),0))</f>
        <v>0.16395061728395058</v>
      </c>
      <c r="BC338" s="58" cm="1">
        <f t="array" aca="1" ref="BC338" ca="1">SUM(IF($C338&gt;0,IF(AND(INDIRECT(ADDRESS($C338,44))=0,INDIRECT(ADDRESS($C338,38))="UL"),INDIRECT(ADDRESS($C338,COLUMN())),0),0),IF($D338&gt;0,IF(AND(INDIRECT(ADDRESS($D338,44))=0,INDIRECT(ADDRESS($D338,38))="UL"),INDIRECT(ADDRESS($D338,COLUMN())),0),0),IF($E338&gt;0,IF(AND(INDIRECT(ADDRESS($E338,44))=0,INDIRECT(ADDRESS($E338,38))="UL"),INDIRECT(ADDRESS($E338,COLUMN())),0),0),IF($F338&gt;0,IF(AND(INDIRECT(ADDRESS($F338,44))=0,INDIRECT(ADDRESS($F338,38))="UL"),INDIRECT(ADDRESS($F338,COLUMN())),0),0),IF($G338&gt;0,IF(AND(INDIRECT(ADDRESS($G338,44))=0,INDIRECT(ADDRESS($G338,38))="UL"),INDIRECT(ADDRESS($G338,COLUMN())),0),0),IF($H338&gt;0,IF(AND(INDIRECT(ADDRESS($H338,44))=0,INDIRECT(ADDRESS($H338,38))="UL"),INDIRECT(ADDRESS($H338,COLUMN())),0),0),IF($I338&gt;0,IF(AND(INDIRECT(ADDRESS($I338,44))=0,INDIRECT(ADDRESS($I338,38))="UL"),INDIRECT(ADDRESS($I338,COLUMN())),0),0),IF($J338&gt;0,IF(AND(INDIRECT(ADDRESS($J338,44))=0,INDIRECT(ADDRESS($J338,38))="UL"),INDIRECT(ADDRESS($J338,COLUMN())),0),0),IF($K338&gt;0,IF(AND(INDIRECT(ADDRESS($K338,44))=0,INDIRECT(ADDRESS($K338,38))="UL"),INDIRECT(ADDRESS($K338,COLUMN())),0),0),IF($L338&gt;0,IF(AND(INDIRECT(ADDRESS($L338,44))=0,INDIRECT(ADDRESS($L338,38))="UL"),INDIRECT(ADDRESS($L338,COLUMN())),0),0),IF($M338&gt;0,IF(AND(INDIRECT(ADDRESS($M338,44))=0,INDIRECT(ADDRESS($M338,38))="UL"),INDIRECT(ADDRESS($M338,COLUMN())),0),0))</f>
        <v>0.22123456790123455</v>
      </c>
      <c r="BD338" s="58" cm="1">
        <f t="array" aca="1" ref="BD338" ca="1">SUM(IF($C338&gt;0,IF(AND(INDIRECT(ADDRESS($C338,44))=0,INDIRECT(ADDRESS($C338,38))="UL"),INDIRECT(ADDRESS($C338,COLUMN())),0),0),IF($D338&gt;0,IF(AND(INDIRECT(ADDRESS($D338,44))=0,INDIRECT(ADDRESS($D338,38))="UL"),INDIRECT(ADDRESS($D338,COLUMN())),0),0),IF($E338&gt;0,IF(AND(INDIRECT(ADDRESS($E338,44))=0,INDIRECT(ADDRESS($E338,38))="UL"),INDIRECT(ADDRESS($E338,COLUMN())),0),0),IF($F338&gt;0,IF(AND(INDIRECT(ADDRESS($F338,44))=0,INDIRECT(ADDRESS($F338,38))="UL"),INDIRECT(ADDRESS($F338,COLUMN())),0),0),IF($G338&gt;0,IF(AND(INDIRECT(ADDRESS($G338,44))=0,INDIRECT(ADDRESS($G338,38))="UL"),INDIRECT(ADDRESS($G338,COLUMN())),0),0),IF($H338&gt;0,IF(AND(INDIRECT(ADDRESS($H338,44))=0,INDIRECT(ADDRESS($H338,38))="UL"),INDIRECT(ADDRESS($H338,COLUMN())),0),0),IF($I338&gt;0,IF(AND(INDIRECT(ADDRESS($I338,44))=0,INDIRECT(ADDRESS($I338,38))="UL"),INDIRECT(ADDRESS($I338,COLUMN())),0),0),IF($J338&gt;0,IF(AND(INDIRECT(ADDRESS($J338,44))=0,INDIRECT(ADDRESS($J338,38))="UL"),INDIRECT(ADDRESS($J338,COLUMN())),0),0),IF($K338&gt;0,IF(AND(INDIRECT(ADDRESS($K338,44))=0,INDIRECT(ADDRESS($K338,38))="UL"),INDIRECT(ADDRESS($K338,COLUMN())),0),0),IF($L338&gt;0,IF(AND(INDIRECT(ADDRESS($L338,44))=0,INDIRECT(ADDRESS($L338,38))="UL"),INDIRECT(ADDRESS($L338,COLUMN())),0),0),IF($M338&gt;0,IF(AND(INDIRECT(ADDRESS($M338,44))=0,INDIRECT(ADDRESS($M338,38))="UL"),INDIRECT(ADDRESS($M338,COLUMN())),0),0))</f>
        <v>0.24296296296296294</v>
      </c>
      <c r="BE338" s="57">
        <f t="shared" ca="1" si="234"/>
        <v>0.22123456790123455</v>
      </c>
      <c r="BF338" s="57" cm="1">
        <f t="array" aca="1" ref="BF338" ca="1">SUM(IF($C338&gt;0,IF(INDIRECT(ADDRESS($C338,45))=1,INDIRECT(ADDRESS($C338,52))*INDIRECT(ADDRESS($C338,42))/5,0),0), IF($D338&gt;0,IF(INDIRECT(ADDRESS($D338,45))=1,INDIRECT(ADDRESS($D338,52))*INDIRECT(ADDRESS($D338,42))/5,0),0), IF($E338&gt;0,IF(INDIRECT(ADDRESS($E338,45))=1,INDIRECT(ADDRESS($E338,52))*INDIRECT(ADDRESS($E338,42))/5,0),0), IF($F338&gt;0,IF(INDIRECT(ADDRESS($F338,45))=1,INDIRECT(ADDRESS($F338,52))*INDIRECT(ADDRESS($F338,42))/5,0),0), IF($G338&gt;0,IF(INDIRECT(ADDRESS($G338,45))=1,INDIRECT(ADDRESS($G338,52))*INDIRECT(ADDRESS($G338,42))/5,0),0), IF($H338&gt;0,IF(INDIRECT(ADDRESS($H338,45))=1,INDIRECT(ADDRESS($H338,52))*INDIRECT(ADDRESS($H338,42))/5,0),0)
)*$BF$296/100</f>
        <v>2.777777777777778E-2</v>
      </c>
      <c r="BG338" s="19">
        <v>1</v>
      </c>
      <c r="BH338" s="57" cm="1">
        <f t="array" aca="1" ref="BH338" ca="1">SUM(IF($C338&gt;0,IF(AND(INDIRECT(ADDRESS($C338,44))=0,INDIRECT(ADDRESS($C338,38))&lt;&gt;"UL"),INDIRECT(ADDRESS($C338,COLUMN()-12)),0),0), IF($D338&gt;0,IF(AND(INDIRECT(ADDRESS($D338,44))=0,INDIRECT(ADDRESS($D338,38))&lt;&gt;"UL"),INDIRECT(ADDRESS($D338,COLUMN()-12)),0),0), IF($E338&gt;0,IF(AND(INDIRECT(ADDRESS($E338,44))=0,INDIRECT(ADDRESS($E338,38))&lt;&gt;"UL"),INDIRECT(ADDRESS($E338,COLUMN()-12)),0),0), IF($F338&gt;0,IF(AND(INDIRECT(ADDRESS($F338,44))=0,INDIRECT(ADDRESS($F338,38))&lt;&gt;"UL"),INDIRECT(ADDRESS($F338,COLUMN()-12)),0),0), IF($G338&gt;0,IF(AND(INDIRECT(ADDRESS($G338,44))=0,INDIRECT(ADDRESS($G338,38))&lt;&gt;"UL"),INDIRECT(ADDRESS($G338,COLUMN()-12)),0),0), IF($H338&gt;0,IF(AND(INDIRECT(ADDRESS($H338,44))=0,INDIRECT(ADDRESS($H338,38))&lt;&gt;"UL"),INDIRECT(ADDRESS($H338,COLUMN()-12)),0),0), IF($I338&gt;0,IF(AND(INDIRECT(ADDRESS($I338,44))=0,INDIRECT(ADDRESS($I338,38))&lt;&gt;"UL"),INDIRECT(ADDRESS($I338,COLUMN()-12)),0),0), IF($J338&gt;0,IF(AND(INDIRECT(ADDRESS($J338,44))=0,INDIRECT(ADDRESS($J338,38))&lt;&gt;"UL"),INDIRECT(ADDRESS($J338,COLUMN()-12)),0),0), IF($K338&gt;0,IF(AND(INDIRECT(ADDRESS($K338,44))=0,INDIRECT(ADDRESS($K338,38))&lt;&gt;"UL"),INDIRECT(ADDRESS($K338,COLUMN()-12)),0),0), IF($L338&gt;0,IF(AND(INDIRECT(ADDRESS($L338,44))=0,INDIRECT(ADDRESS($L338,38))&lt;&gt;"UL"),INDIRECT(ADDRESS($L338,COLUMN()-12)),0),0), IF($M338&gt;0,IF(AND(INDIRECT(ADDRESS($M338,44))=0,INDIRECT(ADDRESS($M338,38))&lt;&gt;"UL"),INDIRECT(ADDRESS($M338,COLUMN()-12)),0),0))</f>
        <v>0</v>
      </c>
      <c r="BI338" s="57" cm="1">
        <f t="array" aca="1" ref="BI338" ca="1">SUM(IF($C338&gt;0,IF(AND(INDIRECT(ADDRESS($C338,44))=0,INDIRECT(ADDRESS($C338,38))&lt;&gt;"UL"),INDIRECT(ADDRESS($C338,COLUMN()-12)),0),0), IF($D338&gt;0,IF(AND(INDIRECT(ADDRESS($D338,44))=0,INDIRECT(ADDRESS($D338,38))&lt;&gt;"UL"),INDIRECT(ADDRESS($D338,COLUMN()-12)),0),0), IF($E338&gt;0,IF(AND(INDIRECT(ADDRESS($E338,44))=0,INDIRECT(ADDRESS($E338,38))&lt;&gt;"UL"),INDIRECT(ADDRESS($E338,COLUMN()-12)),0),0), IF($F338&gt;0,IF(AND(INDIRECT(ADDRESS($F338,44))=0,INDIRECT(ADDRESS($F338,38))&lt;&gt;"UL"),INDIRECT(ADDRESS($F338,COLUMN()-12)),0),0), IF($G338&gt;0,IF(AND(INDIRECT(ADDRESS($G338,44))=0,INDIRECT(ADDRESS($G338,38))&lt;&gt;"UL"),INDIRECT(ADDRESS($G338,COLUMN()-12)),0),0), IF($H338&gt;0,IF(AND(INDIRECT(ADDRESS($H338,44))=0,INDIRECT(ADDRESS($H338,38))&lt;&gt;"UL"),INDIRECT(ADDRESS($H338,COLUMN()-12)),0),0), IF($I338&gt;0,IF(AND(INDIRECT(ADDRESS($I338,44))=0,INDIRECT(ADDRESS($I338,38))&lt;&gt;"UL"),INDIRECT(ADDRESS($I338,COLUMN()-12)),0),0), IF($J338&gt;0,IF(AND(INDIRECT(ADDRESS($J338,44))=0,INDIRECT(ADDRESS($J338,38))&lt;&gt;"UL"),INDIRECT(ADDRESS($J338,COLUMN()-12)),0),0), IF($K338&gt;0,IF(AND(INDIRECT(ADDRESS($K338,44))=0,INDIRECT(ADDRESS($K338,38))&lt;&gt;"UL"),INDIRECT(ADDRESS($K338,COLUMN()-12)),0),0), IF($L338&gt;0,IF(AND(INDIRECT(ADDRESS($L338,44))=0,INDIRECT(ADDRESS($L338,38))&lt;&gt;"UL"),INDIRECT(ADDRESS($L338,COLUMN()-12)),0),0), IF($M338&gt;0,IF(AND(INDIRECT(ADDRESS($M338,44))=0,INDIRECT(ADDRESS($M338,38))&lt;&gt;"UL"),INDIRECT(ADDRESS($M338,COLUMN()-12)),0),0))</f>
        <v>0.55555555555555547</v>
      </c>
      <c r="BJ338" s="57" cm="1">
        <f t="array" aca="1" ref="BJ338" ca="1">SUM(IF($C338&gt;0,IF(AND(INDIRECT(ADDRESS($C338,44))=0,INDIRECT(ADDRESS($C338,38))&lt;&gt;"UL"),INDIRECT(ADDRESS($C338,COLUMN()-12)),0),0), IF($D338&gt;0,IF(AND(INDIRECT(ADDRESS($D338,44))=0,INDIRECT(ADDRESS($D338,38))&lt;&gt;"UL"),INDIRECT(ADDRESS($D338,COLUMN()-12)),0),0), IF($E338&gt;0,IF(AND(INDIRECT(ADDRESS($E338,44))=0,INDIRECT(ADDRESS($E338,38))&lt;&gt;"UL"),INDIRECT(ADDRESS($E338,COLUMN()-12)),0),0), IF($F338&gt;0,IF(AND(INDIRECT(ADDRESS($F338,44))=0,INDIRECT(ADDRESS($F338,38))&lt;&gt;"UL"),INDIRECT(ADDRESS($F338,COLUMN()-12)),0),0), IF($G338&gt;0,IF(AND(INDIRECT(ADDRESS($G338,44))=0,INDIRECT(ADDRESS($G338,38))&lt;&gt;"UL"),INDIRECT(ADDRESS($G338,COLUMN()-12)),0),0), IF($H338&gt;0,IF(AND(INDIRECT(ADDRESS($H338,44))=0,INDIRECT(ADDRESS($H338,38))&lt;&gt;"UL"),INDIRECT(ADDRESS($H338,COLUMN()-12)),0),0), IF($I338&gt;0,IF(AND(INDIRECT(ADDRESS($I338,44))=0,INDIRECT(ADDRESS($I338,38))&lt;&gt;"UL"),INDIRECT(ADDRESS($I338,COLUMN()-12)),0),0), IF($J338&gt;0,IF(AND(INDIRECT(ADDRESS($J338,44))=0,INDIRECT(ADDRESS($J338,38))&lt;&gt;"UL"),INDIRECT(ADDRESS($J338,COLUMN()-12)),0),0), IF($K338&gt;0,IF(AND(INDIRECT(ADDRESS($K338,44))=0,INDIRECT(ADDRESS($K338,38))&lt;&gt;"UL"),INDIRECT(ADDRESS($K338,COLUMN()-12)),0),0), IF($L338&gt;0,IF(AND(INDIRECT(ADDRESS($L338,44))=0,INDIRECT(ADDRESS($L338,38))&lt;&gt;"UL"),INDIRECT(ADDRESS($L338,COLUMN()-12)),0),0), IF($M338&gt;0,IF(AND(INDIRECT(ADDRESS($M338,44))=0,INDIRECT(ADDRESS($M338,38))&lt;&gt;"UL"),INDIRECT(ADDRESS($M338,COLUMN()-12)),0),0))</f>
        <v>0.55555555555555547</v>
      </c>
      <c r="BK338" s="57">
        <f t="shared" ca="1" si="235"/>
        <v>0.55555555555555547</v>
      </c>
      <c r="BL338" s="57"/>
      <c r="BM338" s="57" cm="1">
        <f t="array" aca="1" ref="BM338" ca="1">SUM(IF($C338&gt;0,IF(AND(INDIRECT(ADDRESS($C338,44))=0,INDIRECT(ADDRESS($C338,38))&lt;&gt;"UL"),INDIRECT(ADDRESS($C338,COLUMN()-12)),0),0), IF($D338&gt;0,IF(AND(INDIRECT(ADDRESS($D338,44))=0,INDIRECT(ADDRESS($D338,38))&lt;&gt;"UL"),INDIRECT(ADDRESS($D338,COLUMN()-12)),0),0), IF($E338&gt;0,IF(AND(INDIRECT(ADDRESS($E338,44))=0,INDIRECT(ADDRESS($E338,38))&lt;&gt;"UL"),INDIRECT(ADDRESS($E338,COLUMN()-12)),0),0), IF($F338&gt;0,IF(AND(INDIRECT(ADDRESS($F338,44))=0,INDIRECT(ADDRESS($F338,38))&lt;&gt;"UL"),INDIRECT(ADDRESS($F338,COLUMN()-12)),0),0), IF($G338&gt;0,IF(AND(INDIRECT(ADDRESS($G338,44))=0,INDIRECT(ADDRESS($G338,38))&lt;&gt;"UL"),INDIRECT(ADDRESS($G338,COLUMN()-12)),0),0), IF($H338&gt;0,IF(AND(INDIRECT(ADDRESS($H338,44))=0,INDIRECT(ADDRESS($H338,38))&lt;&gt;"UL"),INDIRECT(ADDRESS($H338,COLUMN()-12)),0),0), IF($I338&gt;0,IF(AND(INDIRECT(ADDRESS($I338,44))=0,INDIRECT(ADDRESS($I338,38))&lt;&gt;"UL"),INDIRECT(ADDRESS($I338,COLUMN()-12)),0),0), IF($J338&gt;0,IF(AND(INDIRECT(ADDRESS($J338,44))=0,INDIRECT(ADDRESS($J338,38))&lt;&gt;"UL"),INDIRECT(ADDRESS($J338,COLUMN()-12)),0),0), IF($K338&gt;0,IF(AND(INDIRECT(ADDRESS($K338,44))=0,INDIRECT(ADDRESS($K338,38))&lt;&gt;"UL"),INDIRECT(ADDRESS($K338,COLUMN()-11)),0),0), IF($L338&gt;0,IF(AND(INDIRECT(ADDRESS($L338,44))=0,INDIRECT(ADDRESS($L338,38))&lt;&gt;"UL"),INDIRECT(ADDRESS($L338,COLUMN()-11)),0),0), IF($M338&gt;0,IF(AND(INDIRECT(ADDRESS($M338,44))=0,INDIRECT(ADDRESS($M338,38))&lt;&gt;"UL"),INDIRECT(ADDRESS($M338,COLUMN()-11)),0),0))</f>
        <v>0.22222222222222218</v>
      </c>
      <c r="BN338" s="57" cm="1">
        <f t="array" aca="1" ref="BN338" ca="1">SUM(IF($C338&gt;0,IF(AND(INDIRECT(ADDRESS($C338,44))=0,INDIRECT(ADDRESS($C338,38))&lt;&gt;"UL"),INDIRECT(ADDRESS($C338,COLUMN()-12)),0),0), IF($D338&gt;0,IF(AND(INDIRECT(ADDRESS($D338,44))=0,INDIRECT(ADDRESS($D338,38))&lt;&gt;"UL"),INDIRECT(ADDRESS($D338,COLUMN()-12)),0),0), IF($E338&gt;0,IF(AND(INDIRECT(ADDRESS($E338,44))=0,INDIRECT(ADDRESS($E338,38))&lt;&gt;"UL"),INDIRECT(ADDRESS($E338,COLUMN()-12)),0),0), IF($F338&gt;0,IF(AND(INDIRECT(ADDRESS($F338,44))=0,INDIRECT(ADDRESS($F338,38))&lt;&gt;"UL"),INDIRECT(ADDRESS($F338,COLUMN()-12)),0),0), IF($G338&gt;0,IF(AND(INDIRECT(ADDRESS($G338,44))=0,INDIRECT(ADDRESS($G338,38))&lt;&gt;"UL"),INDIRECT(ADDRESS($G338,COLUMN()-12)),0),0), IF($H338&gt;0,IF(AND(INDIRECT(ADDRESS($H338,44))=0,INDIRECT(ADDRESS($H338,38))&lt;&gt;"UL"),INDIRECT(ADDRESS($H338,COLUMN()-12)),0),0), IF($I338&gt;0,IF(AND(INDIRECT(ADDRESS($I338,44))=0,INDIRECT(ADDRESS($I338,38))&lt;&gt;"UL"),INDIRECT(ADDRESS($I338,COLUMN()-12)),0),0), IF($J338&gt;0,IF(AND(INDIRECT(ADDRESS($J338,44))=0,INDIRECT(ADDRESS($J338,38))&lt;&gt;"UL"),INDIRECT(ADDRESS($J338,COLUMN()-12)),0),0), IF($K338&gt;0,IF(AND(INDIRECT(ADDRESS($K338,44))=0,INDIRECT(ADDRESS($K338,38))&lt;&gt;"UL"),INDIRECT(ADDRESS($K338,COLUMN()-11)),0),0), IF($L338&gt;0,IF(AND(INDIRECT(ADDRESS($L338,44))=0,INDIRECT(ADDRESS($L338,38))&lt;&gt;"UL"),INDIRECT(ADDRESS($L338,COLUMN()-11)),0),0), IF($M338&gt;0,IF(AND(INDIRECT(ADDRESS($M338,44))=0,INDIRECT(ADDRESS($M338,38))&lt;&gt;"UL"),INDIRECT(ADDRESS($M338,COLUMN()-11)),0),0))</f>
        <v>7.4074074074074056E-2</v>
      </c>
      <c r="BO338" s="57" cm="1">
        <f t="array" aca="1" ref="BO338" ca="1">SUM(IF($C338&gt;0,IF(AND(INDIRECT(ADDRESS($C338,44))=0,INDIRECT(ADDRESS($C338,38))&lt;&gt;"UL"),INDIRECT(ADDRESS($C338,COLUMN()-12)),0),0), IF($D338&gt;0,IF(AND(INDIRECT(ADDRESS($D338,44))=0,INDIRECT(ADDRESS($D338,38))&lt;&gt;"UL"),INDIRECT(ADDRESS($D338,COLUMN()-12)),0),0), IF($E338&gt;0,IF(AND(INDIRECT(ADDRESS($E338,44))=0,INDIRECT(ADDRESS($E338,38))&lt;&gt;"UL"),INDIRECT(ADDRESS($E338,COLUMN()-12)),0),0), IF($F338&gt;0,IF(AND(INDIRECT(ADDRESS($F338,44))=0,INDIRECT(ADDRESS($F338,38))&lt;&gt;"UL"),INDIRECT(ADDRESS($F338,COLUMN()-12)),0),0), IF($G338&gt;0,IF(AND(INDIRECT(ADDRESS($G338,44))=0,INDIRECT(ADDRESS($G338,38))&lt;&gt;"UL"),INDIRECT(ADDRESS($G338,COLUMN()-12)),0),0), IF($H338&gt;0,IF(AND(INDIRECT(ADDRESS($H338,44))=0,INDIRECT(ADDRESS($H338,38))&lt;&gt;"UL"),INDIRECT(ADDRESS($H338,COLUMN()-12)),0),0), IF($I338&gt;0,IF(AND(INDIRECT(ADDRESS($I338,44))=0,INDIRECT(ADDRESS($I338,38))&lt;&gt;"UL"),INDIRECT(ADDRESS($I338,COLUMN()-12)),0),0), IF($J338&gt;0,IF(AND(INDIRECT(ADDRESS($J338,44))=0,INDIRECT(ADDRESS($J338,38))&lt;&gt;"UL"),INDIRECT(ADDRESS($J338,COLUMN()-12)),0),0), IF($K338&gt;0,IF(AND(INDIRECT(ADDRESS($K338,44))=0,INDIRECT(ADDRESS($K338,38))&lt;&gt;"UL"),INDIRECT(ADDRESS($K338,COLUMN()-11)),0),0), IF($L338&gt;0,IF(AND(INDIRECT(ADDRESS($L338,44))=0,INDIRECT(ADDRESS($L338,38))&lt;&gt;"UL"),INDIRECT(ADDRESS($L338,COLUMN()-11)),0),0), IF($M338&gt;0,IF(AND(INDIRECT(ADDRESS($M338,44))=0,INDIRECT(ADDRESS($M338,38))&lt;&gt;"UL"),INDIRECT(ADDRESS($M338,COLUMN()-11)),0),0))</f>
        <v>0.14814814814814811</v>
      </c>
      <c r="BP338" s="57" cm="1">
        <f t="array" aca="1" ref="BP338" ca="1">SUM(IF($C338&gt;0,IF(AND(INDIRECT(ADDRESS($C338,44))=0,INDIRECT(ADDRESS($C338,38))&lt;&gt;"UL"),INDIRECT(ADDRESS($C338,COLUMN()-12)),0),0), IF($D338&gt;0,IF(AND(INDIRECT(ADDRESS($D338,44))=0,INDIRECT(ADDRESS($D338,38))&lt;&gt;"UL"),INDIRECT(ADDRESS($D338,COLUMN()-12)),0),0), IF($E338&gt;0,IF(AND(INDIRECT(ADDRESS($E338,44))=0,INDIRECT(ADDRESS($E338,38))&lt;&gt;"UL"),INDIRECT(ADDRESS($E338,COLUMN()-12)),0),0), IF($F338&gt;0,IF(AND(INDIRECT(ADDRESS($F338,44))=0,INDIRECT(ADDRESS($F338,38))&lt;&gt;"UL"),INDIRECT(ADDRESS($F338,COLUMN()-12)),0),0), IF($G338&gt;0,IF(AND(INDIRECT(ADDRESS($G338,44))=0,INDIRECT(ADDRESS($G338,38))&lt;&gt;"UL"),INDIRECT(ADDRESS($G338,COLUMN()-12)),0),0), IF($H338&gt;0,IF(AND(INDIRECT(ADDRESS($H338,44))=0,INDIRECT(ADDRESS($H338,38))&lt;&gt;"UL"),INDIRECT(ADDRESS($H338,COLUMN()-12)),0),0), IF($I338&gt;0,IF(AND(INDIRECT(ADDRESS($I338,44))=0,INDIRECT(ADDRESS($I338,38))&lt;&gt;"UL"),INDIRECT(ADDRESS($I338,COLUMN()-12)),0),0), IF($J338&gt;0,IF(AND(INDIRECT(ADDRESS($J338,44))=0,INDIRECT(ADDRESS($J338,38))&lt;&gt;"UL"),INDIRECT(ADDRESS($J338,COLUMN()-12)),0),0), IF($K338&gt;0,IF(AND(INDIRECT(ADDRESS($K338,44))=0,INDIRECT(ADDRESS($K338,38))&lt;&gt;"UL"),INDIRECT(ADDRESS($K338,COLUMN()-11)),0),0), IF($L338&gt;0,IF(AND(INDIRECT(ADDRESS($L338,44))=0,INDIRECT(ADDRESS($L338,38))&lt;&gt;"UL"),INDIRECT(ADDRESS($L338,COLUMN()-11)),0),0), IF($M338&gt;0,IF(AND(INDIRECT(ADDRESS($M338,44))=0,INDIRECT(ADDRESS($M338,38))&lt;&gt;"UL"),INDIRECT(ADDRESS($M338,COLUMN()-11)),0),0))</f>
        <v>0.14814814814814811</v>
      </c>
      <c r="BQ338" s="57">
        <f t="shared" ca="1" si="236"/>
        <v>0.14814814814814811</v>
      </c>
      <c r="BR338" s="161">
        <f t="shared" ca="1" si="237"/>
        <v>58.161151609902426</v>
      </c>
      <c r="BS338" s="59"/>
      <c r="BT338" s="56">
        <f t="shared" ca="1" si="238"/>
        <v>1.4434210163377346</v>
      </c>
      <c r="BU338" s="63">
        <f t="shared" ca="1" si="239"/>
        <v>6.0142542347405605E-2</v>
      </c>
      <c r="BV338" s="57" t="s">
        <v>34</v>
      </c>
      <c r="BW338" s="57" cm="1">
        <f t="array" aca="1" ref="BW338" ca="1">SUM(IF($C338&gt;0,IF(AND(INDIRECT(ADDRESS($C338,44))=0,INDIRECT(ADDRESS($C338,38))="UL",ISERROR(SEARCH("Rear",INDIRECT(ADDRESS($C338,33)))),ISERROR(SEARCH("Side",INDIRECT(ADDRESS($C338,33))))),INDIRECT(ADDRESS($C338,COLUMN())),0),0),IF($D338&gt;0,IF(AND(INDIRECT(ADDRESS($D338,44))=0,INDIRECT(ADDRESS($D338,38))="UL",ISERROR(SEARCH("Rear",INDIRECT(ADDRESS($D338,33)))),ISERROR(SEARCH("Side",INDIRECT(ADDRESS($D338,33))))),INDIRECT(ADDRESS($D338,COLUMN())),0),0),IF($E338&gt;0,IF(AND(INDIRECT(ADDRESS($E338,44))=0,INDIRECT(ADDRESS($E338,38))="UL",ISERROR(SEARCH("Rear",INDIRECT(ADDRESS($E338,33)))),ISERROR(SEARCH("Side",INDIRECT(ADDRESS($E338,33))))),INDIRECT(ADDRESS($E338,COLUMN())),0),0),IF($F338&gt;0,IF(AND(INDIRECT(ADDRESS($F338,44))=0,INDIRECT(ADDRESS($F338,38))="UL",ISERROR(SEARCH("Rear",INDIRECT(ADDRESS($F338,33)))),ISERROR(SEARCH("Side",INDIRECT(ADDRESS($F338,33))))),INDIRECT(ADDRESS($F338,COLUMN())),0),0),IF($G338&gt;0,IF(AND(INDIRECT(ADDRESS($G338,44))=0,INDIRECT(ADDRESS($G338,38))="UL",ISERROR(SEARCH("Rear",INDIRECT(ADDRESS($G338,33)))),ISERROR(SEARCH("Side",INDIRECT(ADDRESS($G338,33))))),INDIRECT(ADDRESS($G338,COLUMN())),0),0),IF($H338&gt;0,IF(AND(INDIRECT(ADDRESS($H338,44))=0,INDIRECT(ADDRESS($H338,38))="UL",ISERROR(SEARCH("Rear",INDIRECT(ADDRESS($H338,33)))),ISERROR(SEARCH("Side",INDIRECT(ADDRESS($H338,33))))),INDIRECT(ADDRESS($H338,COLUMN())),0),0),IF($I338&gt;0,IF(AND(INDIRECT(ADDRESS($I338,44))=0,INDIRECT(ADDRESS($I338,38))="UL",ISERROR(SEARCH("Rear",INDIRECT(ADDRESS($I338,33)))),ISERROR(SEARCH("Side",INDIRECT(ADDRESS($I338,33))))),INDIRECT(ADDRESS($I338,COLUMN())),0),0),IF($J338&gt;0,IF(AND(INDIRECT(ADDRESS($J338,44))=0,INDIRECT(ADDRESS($J338,38))="UL",ISERROR(SEARCH("Rear",INDIRECT(ADDRESS($J338,33)))),ISERROR(SEARCH("Side",INDIRECT(ADDRESS($J338,33))))),INDIRECT(ADDRESS($J338,COLUMN())),0),0),IF($K338&gt;0,IF(AND(INDIRECT(ADDRESS($K338,44))=0,INDIRECT(ADDRESS($K338,38))="UL",ISERROR(SEARCH("Rear",INDIRECT(ADDRESS($K338,33)))),ISERROR(SEARCH("Side",INDIRECT(ADDRESS($K338,33))))),INDIRECT(ADDRESS($K338,COLUMN())),0),0),IF($L338&gt;0,IF(AND(INDIRECT(ADDRESS($L338,44))=0,INDIRECT(ADDRESS($L338,38))="UL",ISERROR(SEARCH("Rear",INDIRECT(ADDRESS($L338,33)))),ISERROR(SEARCH("Side",INDIRECT(ADDRESS($L338,33))))),INDIRECT(ADDRESS($L338,COLUMN())),0),0),IF($M338&gt;0,IF(AND(INDIRECT(ADDRESS($M338,44))=0,INDIRECT(ADDRESS($M338,38))="UL",ISERROR(SEARCH("Rear",INDIRECT(ADDRESS($M338,33)))),ISERROR(SEARCH("Side",INDIRECT(ADDRESS($M338,33))))),INDIRECT(ADDRESS($M338,COLUMN())),0),0))</f>
        <v>0.22222222222222221</v>
      </c>
      <c r="BX338" s="57">
        <f t="shared" ca="1" si="240"/>
        <v>0.22222222222222221</v>
      </c>
      <c r="BY338" s="57" cm="1">
        <f t="array" aca="1" ref="BY338" ca="1">SUM(IF($C338&gt;0,IF(AND(INDIRECT(ADDRESS($C338,44))=0,INDIRECT(ADDRESS($C338,38))="UL"),INDIRECT(ADDRESS($C338,COLUMN())),0),0),IF($D338&gt;0,IF(AND(INDIRECT(ADDRESS($D338,44))=0,INDIRECT(ADDRESS($D338,38))="UL"),INDIRECT(ADDRESS($D338,COLUMN())),0),0),IF($E338&gt;0,IF(AND(INDIRECT(ADDRESS($E338,44))=0,INDIRECT(ADDRESS($E338,38))="UL"),INDIRECT(ADDRESS($E338,COLUMN())),0),0),IF($F338&gt;0,IF(AND(INDIRECT(ADDRESS($F338,44))=0,INDIRECT(ADDRESS($F338,38))="UL"),INDIRECT(ADDRESS($F338,COLUMN())),0),0),IF($G338&gt;0,IF(AND(INDIRECT(ADDRESS($G338,44))=0,INDIRECT(ADDRESS($G338,38))="UL"),INDIRECT(ADDRESS($G338,COLUMN())),0),0),IF($H338&gt;0,IF(AND(INDIRECT(ADDRESS($H338,44))=0,INDIRECT(ADDRESS($H338,38))="UL"),INDIRECT(ADDRESS($H338,COLUMN())),0),0),IF($I338&gt;0,IF(AND(INDIRECT(ADDRESS($I338,44))=0,INDIRECT(ADDRESS($I338,38))="UL"),INDIRECT(ADDRESS($I338,COLUMN())),0),0),IF($J338&gt;0,IF(AND(INDIRECT(ADDRESS($J338,44))=0,INDIRECT(ADDRESS($J338,38))="UL"),INDIRECT(ADDRESS($J338,COLUMN())),0),0),IF($K338&gt;0,IF(AND(INDIRECT(ADDRESS($K338,44))=0,INDIRECT(ADDRESS($K338,38))="UL"),INDIRECT(ADDRESS($K338,COLUMN())),0),0),IF($L338&gt;0,IF(AND(INDIRECT(ADDRESS($L338,44))=0,INDIRECT(ADDRESS($L338,38))="UL"),INDIRECT(ADDRESS($L338,COLUMN())),0),0),IF($M338&gt;0,IF(AND(INDIRECT(ADDRESS($M338,44))=0,INDIRECT(ADDRESS($M338,38))="UL"),INDIRECT(ADDRESS($M338,COLUMN())),0),0))</f>
        <v>8.2304526748971193E-2</v>
      </c>
      <c r="BZ338" s="57" cm="1">
        <f t="array" aca="1" ref="BZ338" ca="1">SUM(IF($C338&gt;0,IF(AND(INDIRECT(ADDRESS($C338,44))=0,INDIRECT(ADDRESS($C338,38))="UL"),INDIRECT(ADDRESS($C338,COLUMN())),0),0),IF($D338&gt;0,IF(AND(INDIRECT(ADDRESS($D338,44))=0,INDIRECT(ADDRESS($D338,38))="UL"),INDIRECT(ADDRESS($D338,COLUMN())),0),0),IF($E338&gt;0,IF(AND(INDIRECT(ADDRESS($E338,44))=0,INDIRECT(ADDRESS($E338,38))="UL"),INDIRECT(ADDRESS($E338,COLUMN())),0),0),IF($F338&gt;0,IF(AND(INDIRECT(ADDRESS($F338,44))=0,INDIRECT(ADDRESS($F338,38))="UL"),INDIRECT(ADDRESS($F338,COLUMN())),0),0),IF($G338&gt;0,IF(AND(INDIRECT(ADDRESS($G338,44))=0,INDIRECT(ADDRESS($G338,38))="UL"),INDIRECT(ADDRESS($G338,COLUMN())),0),0),IF($H338&gt;0,IF(AND(INDIRECT(ADDRESS($H338,44))=0,INDIRECT(ADDRESS($H338,38))="UL"),INDIRECT(ADDRESS($H338,COLUMN())),0),0),IF($I338&gt;0,IF(AND(INDIRECT(ADDRESS($I338,44))=0,INDIRECT(ADDRESS($I338,38))="UL"),INDIRECT(ADDRESS($I338,COLUMN())),0),0),IF($J338&gt;0,IF(AND(INDIRECT(ADDRESS($J338,44))=0,INDIRECT(ADDRESS($J338,38))="UL"),INDIRECT(ADDRESS($J338,COLUMN())),0),0),IF($K338&gt;0,IF(AND(INDIRECT(ADDRESS($K338,44))=0,INDIRECT(ADDRESS($K338,38))="UL"),INDIRECT(ADDRESS($K338,COLUMN())),0),0),IF($L338&gt;0,IF(AND(INDIRECT(ADDRESS($L338,44))=0,INDIRECT(ADDRESS($L338,38))="UL"),INDIRECT(ADDRESS($L338,COLUMN())),0),0),IF($M338&gt;0,IF(AND(INDIRECT(ADDRESS($M338,44))=0,INDIRECT(ADDRESS($M338,38))="UL"),INDIRECT(ADDRESS($M338,COLUMN())),0),0))</f>
        <v>6.5843621399176946E-2</v>
      </c>
      <c r="CA338" s="57">
        <f t="shared" ca="1" si="241"/>
        <v>6.5843621399176946E-2</v>
      </c>
      <c r="CB338" s="57"/>
      <c r="CC338" s="57">
        <f t="shared" si="242"/>
        <v>0</v>
      </c>
      <c r="CD338" s="57" cm="1">
        <f t="array" aca="1" ref="CD338" ca="1">SUM(IF($C338&gt;0,IF(AND(INDIRECT(ADDRESS($C338,44))=0,INDIRECT(ADDRESS($C338,38))&lt;&gt;"UL"),INDIRECT(ADDRESS($C338,COLUMN())),0),0),IF($D338&gt;0,IF(AND(INDIRECT(ADDRESS($D338,44))=0,INDIRECT(ADDRESS($D338,38))&lt;&gt;"UL"),INDIRECT(ADDRESS($D338,COLUMN())),0),0),IF($E338&gt;0,IF(AND(INDIRECT(ADDRESS($E338,44))=0,INDIRECT(ADDRESS($E338,38))&lt;&gt;"UL"),INDIRECT(ADDRESS($E338,COLUMN())),0),0),IF($F338&gt;0,IF(AND(INDIRECT(ADDRESS($F338,44))=0,INDIRECT(ADDRESS($F338,38))&lt;&gt;"UL"),INDIRECT(ADDRESS($F338,COLUMN())),0),0),IF($G338&gt;0,IF(AND(INDIRECT(ADDRESS($G338,44))=0,INDIRECT(ADDRESS($G338,38))&lt;&gt;"UL"),INDIRECT(ADDRESS($G338,COLUMN())),0),0),IF($H338&gt;0,IF(AND(INDIRECT(ADDRESS($H338,44))=0,INDIRECT(ADDRESS($H338,38))&lt;&gt;"UL"),INDIRECT(ADDRESS($H338,COLUMN())),0),0),IF($I338&gt;0,IF(AND(INDIRECT(ADDRESS($I338,44))=0,INDIRECT(ADDRESS($I338,38))&lt;&gt;"UL"),INDIRECT(ADDRESS($I338,COLUMN())),0),0),IF($J338&gt;0,IF(AND(INDIRECT(ADDRESS($J338,44))=0,INDIRECT(ADDRESS($J338,38))&lt;&gt;"UL"),INDIRECT(ADDRESS($J338,COLUMN())),0),0),IF($K338&gt;0,IF(AND(INDIRECT(ADDRESS($K338,44))=0,INDIRECT(ADDRESS($K338,38))&lt;&gt;"UL"),INDIRECT(ADDRESS($K338,COLUMN())),0),0),IF($L338&gt;0,IF(AND(INDIRECT(ADDRESS($L338,44))=0,INDIRECT(ADDRESS($L338,38))&lt;&gt;"UL"),INDIRECT(ADDRESS($L338,COLUMN())),0),0),IF($M338&gt;0,IF(AND(INDIRECT(ADDRESS($M338,44))=0,INDIRECT(ADDRESS($M338,38))&lt;&gt;"UL"),INDIRECT(ADDRESS($M338,COLUMN())),0),0))</f>
        <v>9.2592592592592574E-2</v>
      </c>
      <c r="CE338" s="57" cm="1">
        <f t="array" aca="1" ref="CE338" ca="1">SUM(IF($C338&gt;0,IF(AND(INDIRECT(ADDRESS($C338,44))=0,INDIRECT(ADDRESS($C338,38))&lt;&gt;"UL"),INDIRECT(ADDRESS($C338,COLUMN())),0),0),IF($D338&gt;0,IF(AND(INDIRECT(ADDRESS($D338,44))=0,INDIRECT(ADDRESS($D338,38))&lt;&gt;"UL"),INDIRECT(ADDRESS($D338,COLUMN())),0),0),IF($E338&gt;0,IF(AND(INDIRECT(ADDRESS($E338,44))=0,INDIRECT(ADDRESS($E338,38))&lt;&gt;"UL"),INDIRECT(ADDRESS($E338,COLUMN())),0),0),IF($F338&gt;0,IF(AND(INDIRECT(ADDRESS($F338,44))=0,INDIRECT(ADDRESS($F338,38))&lt;&gt;"UL"),INDIRECT(ADDRESS($F338,COLUMN())),0),0),IF($G338&gt;0,IF(AND(INDIRECT(ADDRESS($G338,44))=0,INDIRECT(ADDRESS($G338,38))&lt;&gt;"UL"),INDIRECT(ADDRESS($G338,COLUMN())),0),0),IF($H338&gt;0,IF(AND(INDIRECT(ADDRESS($H338,44))=0,INDIRECT(ADDRESS($H338,38))&lt;&gt;"UL"),INDIRECT(ADDRESS($H338,COLUMN())),0),0),IF($I338&gt;0,IF(AND(INDIRECT(ADDRESS($I338,44))=0,INDIRECT(ADDRESS($I338,38))&lt;&gt;"UL"),INDIRECT(ADDRESS($I338,COLUMN())),0),0),IF($J338&gt;0,IF(AND(INDIRECT(ADDRESS($J338,44))=0,INDIRECT(ADDRESS($J338,38))&lt;&gt;"UL"),INDIRECT(ADDRESS($J338,COLUMN())),0),0),IF($K338&gt;0,IF(AND(INDIRECT(ADDRESS($K338,44))=0,INDIRECT(ADDRESS($K338,38))&lt;&gt;"UL"),INDIRECT(ADDRESS($K338,COLUMN())),0),0),IF($L338&gt;0,IF(AND(INDIRECT(ADDRESS($L338,44))=0,INDIRECT(ADDRESS($L338,38))&lt;&gt;"UL"),INDIRECT(ADDRESS($L338,COLUMN())),0),0),IF($M338&gt;0,IF(AND(INDIRECT(ADDRESS($M338,44))=0,INDIRECT(ADDRESS($M338,38))&lt;&gt;"UL"),INDIRECT(ADDRESS($M338,COLUMN())),0),0))</f>
        <v>0</v>
      </c>
      <c r="CF338" s="57">
        <f t="shared" ca="1" si="243"/>
        <v>0</v>
      </c>
      <c r="CG338" s="57">
        <f t="shared" ca="1" si="244"/>
        <v>0.53979206225858389</v>
      </c>
      <c r="CH338" s="57">
        <f t="shared" ca="1" si="245"/>
        <v>2.2491335927440997E-2</v>
      </c>
      <c r="CI338" s="19">
        <f t="shared" ca="1" si="246"/>
        <v>15.553766504013225</v>
      </c>
      <c r="CJ338" s="19"/>
      <c r="CK338" s="57" cm="1">
        <f t="array" aca="1" ref="CK338" ca="1">IF(AU338="S", SUM(IF($C338&gt;0,IF(INDIRECT(ADDRESS($C338,43))&lt;&gt;1,INDIRECT(ADDRESS($C338,48)),0),0), IF($D338&gt;0,IF(INDIRECT(ADDRESS($D338,43))&lt;&gt;1,INDIRECT(ADDRESS($D338,48)),0),0), IF($E338&gt;0,IF(INDIRECT(ADDRESS($E338,43))&lt;&gt;1,INDIRECT(ADDRESS($E338,48)),0),0), IF($F338&gt;0,IF(INDIRECT(ADDRESS($F338,43))&lt;&gt;1,INDIRECT(ADDRESS($F338,48)),0),0), IF($G338&gt;0,IF(INDIRECT(ADDRESS($G338,43))&lt;&gt;1,INDIRECT(ADDRESS($G338,48)),0),0), IF($H338&gt;0,IF(INDIRECT(ADDRESS($H338,43))&lt;&gt;1,INDIRECT(ADDRESS($H338,48)),0),0), IF($I338&gt;0,IF(INDIRECT(ADDRESS($I338,43))&lt;&gt;1,INDIRECT(ADDRESS($I338,48)),0),0), IF($J338&gt;0,IF(INDIRECT(ADDRESS($J338,43))&lt;&gt;1,INDIRECT(ADDRESS($J338,48)),0),0), IF($K338&gt;0,IF(INDIRECT(ADDRESS($K338,43))&lt;&gt;1,INDIRECT(ADDRESS($K338,48)),0),0), IF($L338&gt;0,IF(INDIRECT(ADDRESS($L338,43))&lt;&gt;1,INDIRECT(ADDRESS($L338,48)),0),0), IF($M338&gt;0,IF(INDIRECT(ADDRESS($M338,43))&lt;&gt;1,INDIRECT(ADDRESS($M338,48)),0),0)), IF(AU338="L",SUM(IF($C338&gt;0,IF(INDIRECT(ADDRESS($C338,43))&lt;&gt;1,INDIRECT(ADDRESS($C338,50)),0),0), IF($D338&gt;0,IF(INDIRECT(ADDRESS($D338,43))&lt;&gt;1,INDIRECT(ADDRESS($D338,50)),0),0), IF($E338&gt;0,IF(INDIRECT(ADDRESS($E338,43))&lt;&gt;1,INDIRECT(ADDRESS($E338,50)),0),0), IF($F338&gt;0,IF(INDIRECT(ADDRESS($F338,43))&lt;&gt;1,INDIRECT(ADDRESS($F338,50)),0),0), IF($G338&gt;0,IF(INDIRECT(ADDRESS($G338,43))&lt;&gt;1,INDIRECT(ADDRESS($G338,50)),0),0), IF($G338&gt;0,IF(INDIRECT(ADDRESS($G338,43))&lt;&gt;1,INDIRECT(ADDRESS($G338,50)),0),0), IF($H338&gt;0,IF(INDIRECT(ADDRESS($H338,43))&lt;&gt;1,INDIRECT(ADDRESS($H338,50)),0),0), IF($I338&gt;0,IF(INDIRECT(ADDRESS($I338,43))&lt;&gt;1,INDIRECT(ADDRESS($I338,50)),0),0), IF($J338&gt;0,IF(INDIRECT(ADDRESS($J338,43))&lt;&gt;1,INDIRECT(ADDRESS($J338,50)),0),0), IF($K338&gt;0,IF(INDIRECT(ADDRESS($K338,43))&lt;&gt;1,INDIRECT(ADDRESS($K338,50)),0),0), IF($L338&gt;0,IF(INDIRECT(ADDRESS($L338,43))&lt;&gt;1,INDIRECT(ADDRESS($L338,50)),0),0), IF($M338&gt;0,IF(INDIRECT(ADDRESS($M338,43))&lt;&gt;1,INDIRECT(ADDRESS($M338,50)),0),0)), SUM(IF($C338&gt;0,IF(INDIRECT(ADDRESS($C338,43))&lt;&gt;1,INDIRECT(ADDRESS($C338,49)),0),0), IF($D338&gt;0,IF(INDIRECT(ADDRESS($D338,43))&lt;&gt;1,INDIRECT(ADDRESS($D338,49)),0),0), IF($E338&gt;0,IF(INDIRECT(ADDRESS($E338,43))&lt;&gt;1,INDIRECT(ADDRESS($E338,49)),0),0), IF($F338&gt;0,IF(INDIRECT(ADDRESS($F338,43))&lt;&gt;1,INDIRECT(ADDRESS($F338,49)),0),0), IF($G338&gt;0,IF(INDIRECT(ADDRESS($G338,43))&lt;&gt;1,INDIRECT(ADDRESS($G338,49)),0),0), IF($G338&gt;0,IF(INDIRECT(ADDRESS($G338,43))&lt;&gt;1,INDIRECT(ADDRESS($G338,49)),0),0), IF($H338&gt;0,IF(INDIRECT(ADDRESS($H338,43))&lt;&gt;1,INDIRECT(ADDRESS($H338,49)),0),0), IF($I338&gt;0,IF(INDIRECT(ADDRESS($I338,43))&lt;&gt;1,INDIRECT(ADDRESS($I338,49)),0),0), IF($J338&gt;0,IF(INDIRECT(ADDRESS($J338,43))&lt;&gt;1,INDIRECT(ADDRESS($J338,49)),0),0), IF($K338&gt;0,IF(INDIRECT(ADDRESS($K338,43))&lt;&gt;1,INDIRECT(ADDRESS($K338,49)),0),0), IF($L338&gt;0,IF(INDIRECT(ADDRESS($L338,43))&lt;&gt;1,INDIRECT(ADDRESS($L338,49)),0),0), IF($M338&gt;0,IF(INDIRECT(ADDRESS($M338,43))&lt;&gt;1,INDIRECT(ADDRESS($M338,49)),0),0))))</f>
        <v>1.2222222222222221</v>
      </c>
      <c r="CL338" s="57" cm="1">
        <f t="array" aca="1" ref="CL338" ca="1">SUM(IF($C338&gt;0,IF(INDIRECT(ADDRESS($C338,44))=1,INDIRECT(ADDRESS($C338,90)),0),0), IF($D338&gt;0,IF(INDIRECT(ADDRESS($D338,44))=1,INDIRECT(ADDRESS($D338,90)),0),0), IF($E338&gt;0,IF(INDIRECT(ADDRESS($E338,44))=1,INDIRECT(ADDRESS($E338,90)),0),0), IF($F338&gt;0,IF(INDIRECT(ADDRESS($F338,44))=1,INDIRECT(ADDRESS($F338,90)),0),0), IF($G338&gt;0,IF(INDIRECT(ADDRESS($G338,44))=1,INDIRECT(ADDRESS($G338,90)),0),0), IF($H338&gt;0,IF(INDIRECT(ADDRESS($H338,44))=1,INDIRECT(ADDRESS($H338,90)),0),0), IF($I338&gt;0,IF(INDIRECT(ADDRESS($I338,44))=1,INDIRECT(ADDRESS($I338,90)),0),0), IF($J338&gt;0,IF(INDIRECT(ADDRESS($J338,44))=1,INDIRECT(ADDRESS($J338,90)),0),0), IF($K338&gt;0,IF(INDIRECT(ADDRESS($K338,44))=1,INDIRECT(ADDRESS($K338,90)),0),0), IF($L338&gt;0,IF(INDIRECT(ADDRESS($L338,44))=1,INDIRECT(ADDRESS($L338,90)),0),0), IF($M338&gt;0,IF(INDIRECT(ADDRESS($M338,44))=1,INDIRECT(ADDRESS($M338,90)),0),0))</f>
        <v>0</v>
      </c>
      <c r="CM338" s="56">
        <f t="shared" ca="1" si="247"/>
        <v>0.44275952915229677</v>
      </c>
      <c r="CN338" s="59"/>
    </row>
    <row r="339" spans="1:92" x14ac:dyDescent="0.25">
      <c r="A339" s="52" t="s">
        <v>619</v>
      </c>
      <c r="B339" s="67">
        <v>324</v>
      </c>
      <c r="C339" s="67">
        <v>24</v>
      </c>
      <c r="D339" s="67">
        <v>327</v>
      </c>
      <c r="E339" s="67">
        <v>328</v>
      </c>
      <c r="F339" s="67">
        <v>329</v>
      </c>
      <c r="G339" s="67">
        <v>330</v>
      </c>
      <c r="H339" s="67">
        <v>331</v>
      </c>
      <c r="I339" s="67">
        <v>332</v>
      </c>
      <c r="J339" s="67">
        <v>333</v>
      </c>
      <c r="K339" s="67"/>
      <c r="L339" s="67"/>
      <c r="M339" s="67"/>
      <c r="N339" s="67">
        <f ca="1">SUM(INDIRECT(ADDRESS(B339,COLUMN())),IF(C339&gt;0,INDIRECT(ADDRESS(C339,COLUMN())),0),IF(D339&gt;0,INDIRECT(ADDRESS(D339,14)),0),IF(E339&gt;0,INDIRECT(ADDRESS(E339,COLUMN())),0),IF(F339&gt;0,INDIRECT(ADDRESS(F339,COLUMN())),0),IF(G339&gt;0,INDIRECT(ADDRESS(G339,COLUMN())),0),IF(H339&gt;0,INDIRECT(ADDRESS(H339,COLUMN())),0),IF(I339&gt;0,INDIRECT(ADDRESS(I339,COLUMN())),0),IF(J339&gt;0,INDIRECT(ADDRESS(J339,COLUMN())),0),IF(K339&gt;0,INDIRECT(ADDRESS(K339,COLUMN())),0),IF(L339&gt;0,INDIRECT(ADDRESS(L339,COLUMN())),0),IF(M339&gt;0,INDIRECT(ADDRESS(M339,COLUMN())),0))</f>
        <v>100</v>
      </c>
      <c r="O339" s="67" t="str" cm="1">
        <f t="array" aca="1" ref="O339" ca="1">INDIRECT(ADDRESS($B339,COLUMN()))</f>
        <v>Bomber</v>
      </c>
      <c r="P339" s="67" cm="1">
        <f t="array" aca="1" ref="P339" ca="1">INDIRECT(ADDRESS($B339,COLUMN()))</f>
        <v>14</v>
      </c>
      <c r="Q339" s="67" cm="1">
        <f t="array" aca="1" ref="Q339" ca="1">INDIRECT(ADDRESS($B339,COLUMN()))</f>
        <v>20</v>
      </c>
      <c r="R339" s="67" t="str" cm="1">
        <f t="array" aca="1" ref="R339" ca="1">INDIRECT(ADDRESS($B339,COLUMN()))</f>
        <v>-</v>
      </c>
      <c r="S339" s="67" cm="1">
        <f t="array" aca="1" ref="S339" ca="1">INDIRECT(ADDRESS($B339,COLUMN()))</f>
        <v>1</v>
      </c>
      <c r="T339" s="67" t="str" cm="1">
        <f t="array" aca="1" ref="T339" ca="1">INDIRECT(ADDRESS($B339,COLUMN()))</f>
        <v>1-2</v>
      </c>
      <c r="U339" s="67" cm="1">
        <f t="array" aca="1" ref="U339" ca="1">INDIRECT(ADDRESS($B339,COLUMN()))</f>
        <v>2</v>
      </c>
      <c r="V339" s="67" cm="1">
        <f t="array" aca="1" ref="V339" ca="1">INDIRECT(ADDRESS($B339,COLUMN()))</f>
        <v>0</v>
      </c>
      <c r="W339" s="67" cm="1">
        <f t="array" aca="1" ref="W339" ca="1">INDIRECT(ADDRESS($B339,COLUMN()))</f>
        <v>5</v>
      </c>
      <c r="X339" s="67" cm="1">
        <f t="array" aca="1" ref="X339" ca="1">INDIRECT(ADDRESS($B339,COLUMN()))</f>
        <v>7</v>
      </c>
      <c r="Y339" s="67" cm="1">
        <f t="array" aca="1" ref="Y339" ca="1">INDIRECT(ADDRESS($B339,COLUMN()))</f>
        <v>0</v>
      </c>
      <c r="Z339" s="67" cm="1">
        <f t="array" aca="1" ref="Z339" ca="1">INDIRECT(ADDRESS($B339,COLUMN()))</f>
        <v>5</v>
      </c>
      <c r="AA339" s="67" t="str" cm="1">
        <f t="array" aca="1" ref="AA339" ca="1">INDIRECT(ADDRESS($B339,COLUMN()))</f>
        <v>Rocket Boosters</v>
      </c>
      <c r="AB339" s="56">
        <f t="shared" ca="1" si="229"/>
        <v>0.62504262189448756</v>
      </c>
      <c r="AC339" s="56">
        <f t="shared" ca="1" si="230"/>
        <v>0.2783620464457936</v>
      </c>
      <c r="AD339" s="56">
        <f t="shared" ca="1" si="231"/>
        <v>3.3887553480357484</v>
      </c>
      <c r="AF339" s="52"/>
      <c r="AG339" s="52"/>
      <c r="AH339" s="57"/>
      <c r="AI339" s="57">
        <f>INT(AI319/2+0.5)</f>
        <v>0</v>
      </c>
      <c r="AJ339" s="57"/>
      <c r="AK339" s="57"/>
      <c r="AL339" s="57"/>
      <c r="AM339" s="57"/>
      <c r="AN339" s="57"/>
      <c r="AO339" s="57"/>
      <c r="AP339" s="57"/>
      <c r="AQ339" s="57"/>
      <c r="AR339" s="57"/>
      <c r="AS339" s="57"/>
      <c r="AT339" s="52"/>
      <c r="AU339" s="54" t="s">
        <v>117</v>
      </c>
      <c r="AV339" s="57" cm="1">
        <f t="array" aca="1" ref="AV339" ca="1">SUM(IF($C339&gt;0,IF(AND(INDIRECT(ADDRESS($C339,44))=0,INDIRECT(ADDRESS($C339,38))="UL",ISERROR(SEARCH("Rear",INDIRECT(ADDRESS($C339,33)))),ISERROR(SEARCH("Side",INDIRECT(ADDRESS($C339,33))))),INDIRECT(ADDRESS($C339,COLUMN())),0),0),IF($D339&gt;0,IF(AND(INDIRECT(ADDRESS($D339,44))=0,INDIRECT(ADDRESS($D339,38))="UL",ISERROR(SEARCH("Rear",INDIRECT(ADDRESS($D339,33)))),ISERROR(SEARCH("Side",INDIRECT(ADDRESS($D339,33))))),INDIRECT(ADDRESS($D339,COLUMN())),0),0),IF($E339&gt;0,IF(AND(INDIRECT(ADDRESS($E339,44))=0,INDIRECT(ADDRESS($E339,38))="UL",ISERROR(SEARCH("Rear",INDIRECT(ADDRESS($E339,33)))),ISERROR(SEARCH("Side",INDIRECT(ADDRESS($E339,33))))),INDIRECT(ADDRESS($E339,COLUMN())),0),0),IF($F339&gt;0,IF(AND(INDIRECT(ADDRESS($F339,44))=0,INDIRECT(ADDRESS($F339,38))="UL",ISERROR(SEARCH("Rear",INDIRECT(ADDRESS($F339,33)))),ISERROR(SEARCH("Side",INDIRECT(ADDRESS($F339,33))))),INDIRECT(ADDRESS($F339,COLUMN())),0),0),IF($G339&gt;0,IF(AND(INDIRECT(ADDRESS($G339,44))=0,INDIRECT(ADDRESS($G339,38))="UL",ISERROR(SEARCH("Rear",INDIRECT(ADDRESS($G339,33)))),ISERROR(SEARCH("Side",INDIRECT(ADDRESS($G339,33))))),INDIRECT(ADDRESS($G339,COLUMN())),0),0),IF($H339&gt;0,IF(AND(INDIRECT(ADDRESS($H339,44))=0,INDIRECT(ADDRESS($H339,38))="UL",ISERROR(SEARCH("Rear",INDIRECT(ADDRESS($H339,33)))),ISERROR(SEARCH("Side",INDIRECT(ADDRESS($H339,33))))),INDIRECT(ADDRESS($H339,COLUMN())),0),0),IF($I339&gt;0,IF(AND(INDIRECT(ADDRESS($I339,44))=0,INDIRECT(ADDRESS($I339,38))="UL",ISERROR(SEARCH("Rear",INDIRECT(ADDRESS($I339,33)))),ISERROR(SEARCH("Side",INDIRECT(ADDRESS($I339,33))))),INDIRECT(ADDRESS($I339,COLUMN())),0),0),IF($J339&gt;0,IF(AND(INDIRECT(ADDRESS($J339,44))=0,INDIRECT(ADDRESS($J339,38))="UL",ISERROR(SEARCH("Rear",INDIRECT(ADDRESS($J339,33)))),ISERROR(SEARCH("Side",INDIRECT(ADDRESS($J339,33))))),INDIRECT(ADDRESS($J339,COLUMN())),0),0),IF($K339&gt;0,IF(AND(INDIRECT(ADDRESS($K339,44))=0,INDIRECT(ADDRESS($K339,38))="UL",ISERROR(SEARCH("Rear",INDIRECT(ADDRESS($K339,33)))),ISERROR(SEARCH("Side",INDIRECT(ADDRESS($K339,33))))),INDIRECT(ADDRESS($K339,COLUMN())),0),0),IF($L339&gt;0,IF(AND(INDIRECT(ADDRESS($L339,44))=0,INDIRECT(ADDRESS($L339,38))="UL",ISERROR(SEARCH("Rear",INDIRECT(ADDRESS($L339,33)))),ISERROR(SEARCH("Side",INDIRECT(ADDRESS($L339,33))))),INDIRECT(ADDRESS($L339,COLUMN())),0),0),IF($M339&gt;0,IF(AND(INDIRECT(ADDRESS($M339,44))=0,INDIRECT(ADDRESS($M339,38))="UL",ISERROR(SEARCH("Rear",INDIRECT(ADDRESS($M339,33)))),ISERROR(SEARCH("Side",INDIRECT(ADDRESS($M339,33))))),INDIRECT(ADDRESS($M339,COLUMN())),0),0))</f>
        <v>0.66666666666666663</v>
      </c>
      <c r="AW339" s="57" cm="1">
        <f t="array" aca="1" ref="AW339" ca="1">SUM(IF($C339&gt;0,IF(AND(INDIRECT(ADDRESS($C339,44))=0,INDIRECT(ADDRESS($C339,38))="UL",ISERROR(SEARCH("Rear",INDIRECT(ADDRESS($C339,33)))),ISERROR(SEARCH("Side",INDIRECT(ADDRESS($C339,33))))),INDIRECT(ADDRESS($C339,COLUMN())),0),0),IF($D339&gt;0,IF(AND(INDIRECT(ADDRESS($D339,44))=0,INDIRECT(ADDRESS($D339,38))="UL",ISERROR(SEARCH("Rear",INDIRECT(ADDRESS($D339,33)))),ISERROR(SEARCH("Side",INDIRECT(ADDRESS($D339,33))))),INDIRECT(ADDRESS($D339,COLUMN())),0),0),IF($E339&gt;0,IF(AND(INDIRECT(ADDRESS($E339,44))=0,INDIRECT(ADDRESS($E339,38))="UL",ISERROR(SEARCH("Rear",INDIRECT(ADDRESS($E339,33)))),ISERROR(SEARCH("Side",INDIRECT(ADDRESS($E339,33))))),INDIRECT(ADDRESS($E339,COLUMN())),0),0),IF($F339&gt;0,IF(AND(INDIRECT(ADDRESS($F339,44))=0,INDIRECT(ADDRESS($F339,38))="UL",ISERROR(SEARCH("Rear",INDIRECT(ADDRESS($F339,33)))),ISERROR(SEARCH("Side",INDIRECT(ADDRESS($F339,33))))),INDIRECT(ADDRESS($F339,COLUMN())),0),0),IF($G339&gt;0,IF(AND(INDIRECT(ADDRESS($G339,44))=0,INDIRECT(ADDRESS($G339,38))="UL",ISERROR(SEARCH("Rear",INDIRECT(ADDRESS($G339,33)))),ISERROR(SEARCH("Side",INDIRECT(ADDRESS($G339,33))))),INDIRECT(ADDRESS($G339,COLUMN())),0),0),IF($H339&gt;0,IF(AND(INDIRECT(ADDRESS($H339,44))=0,INDIRECT(ADDRESS($H339,38))="UL",ISERROR(SEARCH("Rear",INDIRECT(ADDRESS($H339,33)))),ISERROR(SEARCH("Side",INDIRECT(ADDRESS($H339,33))))),INDIRECT(ADDRESS($H339,COLUMN())),0),0),IF($I339&gt;0,IF(AND(INDIRECT(ADDRESS($I339,44))=0,INDIRECT(ADDRESS($I339,38))="UL",ISERROR(SEARCH("Rear",INDIRECT(ADDRESS($I339,33)))),ISERROR(SEARCH("Side",INDIRECT(ADDRESS($I339,33))))),INDIRECT(ADDRESS($I339,COLUMN())),0),0),IF($J339&gt;0,IF(AND(INDIRECT(ADDRESS($J339,44))=0,INDIRECT(ADDRESS($J339,38))="UL",ISERROR(SEARCH("Rear",INDIRECT(ADDRESS($J339,33)))),ISERROR(SEARCH("Side",INDIRECT(ADDRESS($J339,33))))),INDIRECT(ADDRESS($J339,COLUMN())),0),0),IF($K339&gt;0,IF(AND(INDIRECT(ADDRESS($K339,44))=0,INDIRECT(ADDRESS($K339,38))="UL",ISERROR(SEARCH("Rear",INDIRECT(ADDRESS($K339,33)))),ISERROR(SEARCH("Side",INDIRECT(ADDRESS($K339,33))))),INDIRECT(ADDRESS($K339,COLUMN())),0),0),IF($L339&gt;0,IF(AND(INDIRECT(ADDRESS($L339,44))=0,INDIRECT(ADDRESS($L339,38))="UL",ISERROR(SEARCH("Rear",INDIRECT(ADDRESS($L339,33)))),ISERROR(SEARCH("Side",INDIRECT(ADDRESS($L339,33))))),INDIRECT(ADDRESS($L339,COLUMN())),0),0),IF($M339&gt;0,IF(AND(INDIRECT(ADDRESS($M339,44))=0,INDIRECT(ADDRESS($M339,38))="UL",ISERROR(SEARCH("Rear",INDIRECT(ADDRESS($M339,33)))),ISERROR(SEARCH("Side",INDIRECT(ADDRESS($M339,33))))),INDIRECT(ADDRESS($M339,COLUMN())),0),0))</f>
        <v>2.7777777777777777</v>
      </c>
      <c r="AX339" s="57" cm="1">
        <f t="array" aca="1" ref="AX339" ca="1">SUM(IF($C339&gt;0,IF(AND(INDIRECT(ADDRESS($C339,44))=0,INDIRECT(ADDRESS($C339,38))="UL",ISERROR(SEARCH("Rear",INDIRECT(ADDRESS($C339,33)))),ISERROR(SEARCH("Side",INDIRECT(ADDRESS($C339,33))))),INDIRECT(ADDRESS($C339,COLUMN())),0),0),IF($D339&gt;0,IF(AND(INDIRECT(ADDRESS($D339,44))=0,INDIRECT(ADDRESS($D339,38))="UL",ISERROR(SEARCH("Rear",INDIRECT(ADDRESS($D339,33)))),ISERROR(SEARCH("Side",INDIRECT(ADDRESS($D339,33))))),INDIRECT(ADDRESS($D339,COLUMN())),0),0),IF($E339&gt;0,IF(AND(INDIRECT(ADDRESS($E339,44))=0,INDIRECT(ADDRESS($E339,38))="UL",ISERROR(SEARCH("Rear",INDIRECT(ADDRESS($E339,33)))),ISERROR(SEARCH("Side",INDIRECT(ADDRESS($E339,33))))),INDIRECT(ADDRESS($E339,COLUMN())),0),0),IF($F339&gt;0,IF(AND(INDIRECT(ADDRESS($F339,44))=0,INDIRECT(ADDRESS($F339,38))="UL",ISERROR(SEARCH("Rear",INDIRECT(ADDRESS($F339,33)))),ISERROR(SEARCH("Side",INDIRECT(ADDRESS($F339,33))))),INDIRECT(ADDRESS($F339,COLUMN())),0),0),IF($G339&gt;0,IF(AND(INDIRECT(ADDRESS($G339,44))=0,INDIRECT(ADDRESS($G339,38))="UL",ISERROR(SEARCH("Rear",INDIRECT(ADDRESS($G339,33)))),ISERROR(SEARCH("Side",INDIRECT(ADDRESS($G339,33))))),INDIRECT(ADDRESS($G339,COLUMN())),0),0),IF($H339&gt;0,IF(AND(INDIRECT(ADDRESS($H339,44))=0,INDIRECT(ADDRESS($H339,38))="UL",ISERROR(SEARCH("Rear",INDIRECT(ADDRESS($H339,33)))),ISERROR(SEARCH("Side",INDIRECT(ADDRESS($H339,33))))),INDIRECT(ADDRESS($H339,COLUMN())),0),0),IF($I339&gt;0,IF(AND(INDIRECT(ADDRESS($I339,44))=0,INDIRECT(ADDRESS($I339,38))="UL",ISERROR(SEARCH("Rear",INDIRECT(ADDRESS($I339,33)))),ISERROR(SEARCH("Side",INDIRECT(ADDRESS($I339,33))))),INDIRECT(ADDRESS($I339,COLUMN())),0),0),IF($J339&gt;0,IF(AND(INDIRECT(ADDRESS($J339,44))=0,INDIRECT(ADDRESS($J339,38))="UL",ISERROR(SEARCH("Rear",INDIRECT(ADDRESS($J339,33)))),ISERROR(SEARCH("Side",INDIRECT(ADDRESS($J339,33))))),INDIRECT(ADDRESS($J339,COLUMN())),0),0),IF($K339&gt;0,IF(AND(INDIRECT(ADDRESS($K339,44))=0,INDIRECT(ADDRESS($K339,38))="UL",ISERROR(SEARCH("Rear",INDIRECT(ADDRESS($K339,33)))),ISERROR(SEARCH("Side",INDIRECT(ADDRESS($K339,33))))),INDIRECT(ADDRESS($K339,COLUMN())),0),0),IF($L339&gt;0,IF(AND(INDIRECT(ADDRESS($L339,44))=0,INDIRECT(ADDRESS($L339,38))="UL",ISERROR(SEARCH("Rear",INDIRECT(ADDRESS($L339,33)))),ISERROR(SEARCH("Side",INDIRECT(ADDRESS($L339,33))))),INDIRECT(ADDRESS($L339,COLUMN())),0),0),IF($M339&gt;0,IF(AND(INDIRECT(ADDRESS($M339,44))=0,INDIRECT(ADDRESS($M339,38))="UL",ISERROR(SEARCH("Rear",INDIRECT(ADDRESS($M339,33)))),ISERROR(SEARCH("Side",INDIRECT(ADDRESS($M339,33))))),INDIRECT(ADDRESS($M339,COLUMN())),0),0))</f>
        <v>2.2777777777777781</v>
      </c>
      <c r="AY339" s="58">
        <f t="shared" ca="1" si="232"/>
        <v>2.7777777777777777</v>
      </c>
      <c r="AZ339" s="58">
        <f t="shared" ca="1" si="233"/>
        <v>1.9074074074074074</v>
      </c>
      <c r="BA339" s="58" cm="1">
        <f t="array" aca="1" ref="BA339" ca="1">SUM(IF($C339&gt;0,IF(AND(INDIRECT(ADDRESS($C339,44))=0,INDIRECT(ADDRESS($C339,38))="UL"),INDIRECT(ADDRESS($C339,COLUMN())),0),0),IF($D339&gt;0,IF(AND(INDIRECT(ADDRESS($D339,44))=0,INDIRECT(ADDRESS($D339,38))="UL"),INDIRECT(ADDRESS($D339,COLUMN())),0),0),IF($E339&gt;0,IF(AND(INDIRECT(ADDRESS($E339,44))=0,INDIRECT(ADDRESS($E339,38))="UL"),INDIRECT(ADDRESS($E339,COLUMN())),0),0),IF($F339&gt;0,IF(AND(INDIRECT(ADDRESS($F339,44))=0,INDIRECT(ADDRESS($F339,38))="UL"),INDIRECT(ADDRESS($F339,COLUMN())),0),0),IF($G339&gt;0,IF(AND(INDIRECT(ADDRESS($G339,44))=0,INDIRECT(ADDRESS($G339,38))="UL"),INDIRECT(ADDRESS($G339,COLUMN())),0),0),IF($H339&gt;0,IF(AND(INDIRECT(ADDRESS($H339,44))=0,INDIRECT(ADDRESS($H339,38))="UL"),INDIRECT(ADDRESS($H339,COLUMN())),0),0),IF($I339&gt;0,IF(AND(INDIRECT(ADDRESS($I339,44))=0,INDIRECT(ADDRESS($I339,38))="UL"),INDIRECT(ADDRESS($I339,COLUMN())),0),0),IF($J339&gt;0,IF(AND(INDIRECT(ADDRESS($J339,44))=0,INDIRECT(ADDRESS($J339,38))="UL"),INDIRECT(ADDRESS($J339,COLUMN())),0),0),IF($K339&gt;0,IF(AND(INDIRECT(ADDRESS($K339,44))=0,INDIRECT(ADDRESS($K339,38))="UL"),INDIRECT(ADDRESS($K339,COLUMN())),0),0),IF($L339&gt;0,IF(AND(INDIRECT(ADDRESS($L339,44))=0,INDIRECT(ADDRESS($L339,38))="UL"),INDIRECT(ADDRESS($L339,COLUMN())),0),0),IF($M339&gt;0,IF(AND(INDIRECT(ADDRESS($M339,44))=0,INDIRECT(ADDRESS($M339,38))="UL"),INDIRECT(ADDRESS($M339,COLUMN())),0),0))</f>
        <v>1.7485008818342151</v>
      </c>
      <c r="BB339" s="58" cm="1">
        <f t="array" aca="1" ref="BB339" ca="1">SUM(IF($C339&gt;0,IF(AND(INDIRECT(ADDRESS($C339,44))=0,INDIRECT(ADDRESS($C339,38))="UL"),INDIRECT(ADDRESS($C339,COLUMN())),0),0),IF($D339&gt;0,IF(AND(INDIRECT(ADDRESS($D339,44))=0,INDIRECT(ADDRESS($D339,38))="UL"),INDIRECT(ADDRESS($D339,COLUMN())),0),0),IF($E339&gt;0,IF(AND(INDIRECT(ADDRESS($E339,44))=0,INDIRECT(ADDRESS($E339,38))="UL"),INDIRECT(ADDRESS($E339,COLUMN())),0),0),IF($F339&gt;0,IF(AND(INDIRECT(ADDRESS($F339,44))=0,INDIRECT(ADDRESS($F339,38))="UL"),INDIRECT(ADDRESS($F339,COLUMN())),0),0),IF($G339&gt;0,IF(AND(INDIRECT(ADDRESS($G339,44))=0,INDIRECT(ADDRESS($G339,38))="UL"),INDIRECT(ADDRESS($G339,COLUMN())),0),0),IF($H339&gt;0,IF(AND(INDIRECT(ADDRESS($H339,44))=0,INDIRECT(ADDRESS($H339,38))="UL"),INDIRECT(ADDRESS($H339,COLUMN())),0),0),IF($I339&gt;0,IF(AND(INDIRECT(ADDRESS($I339,44))=0,INDIRECT(ADDRESS($I339,38))="UL"),INDIRECT(ADDRESS($I339,COLUMN())),0),0),IF($J339&gt;0,IF(AND(INDIRECT(ADDRESS($J339,44))=0,INDIRECT(ADDRESS($J339,38))="UL"),INDIRECT(ADDRESS($J339,COLUMN())),0),0),IF($K339&gt;0,IF(AND(INDIRECT(ADDRESS($K339,44))=0,INDIRECT(ADDRESS($K339,38))="UL"),INDIRECT(ADDRESS($K339,COLUMN())),0),0),IF($L339&gt;0,IF(AND(INDIRECT(ADDRESS($L339,44))=0,INDIRECT(ADDRESS($L339,38))="UL"),INDIRECT(ADDRESS($L339,COLUMN())),0),0),IF($M339&gt;0,IF(AND(INDIRECT(ADDRESS($M339,44))=0,INDIRECT(ADDRESS($M339,38))="UL"),INDIRECT(ADDRESS($M339,COLUMN())),0),0))</f>
        <v>0.9654320987654319</v>
      </c>
      <c r="BC339" s="58" cm="1">
        <f t="array" aca="1" ref="BC339" ca="1">SUM(IF($C339&gt;0,IF(AND(INDIRECT(ADDRESS($C339,44))=0,INDIRECT(ADDRESS($C339,38))="UL"),INDIRECT(ADDRESS($C339,COLUMN())),0),0),IF($D339&gt;0,IF(AND(INDIRECT(ADDRESS($D339,44))=0,INDIRECT(ADDRESS($D339,38))="UL"),INDIRECT(ADDRESS($D339,COLUMN())),0),0),IF($E339&gt;0,IF(AND(INDIRECT(ADDRESS($E339,44))=0,INDIRECT(ADDRESS($E339,38))="UL"),INDIRECT(ADDRESS($E339,COLUMN())),0),0),IF($F339&gt;0,IF(AND(INDIRECT(ADDRESS($F339,44))=0,INDIRECT(ADDRESS($F339,38))="UL"),INDIRECT(ADDRESS($F339,COLUMN())),0),0),IF($G339&gt;0,IF(AND(INDIRECT(ADDRESS($G339,44))=0,INDIRECT(ADDRESS($G339,38))="UL"),INDIRECT(ADDRESS($G339,COLUMN())),0),0),IF($H339&gt;0,IF(AND(INDIRECT(ADDRESS($H339,44))=0,INDIRECT(ADDRESS($H339,38))="UL"),INDIRECT(ADDRESS($H339,COLUMN())),0),0),IF($I339&gt;0,IF(AND(INDIRECT(ADDRESS($I339,44))=0,INDIRECT(ADDRESS($I339,38))="UL"),INDIRECT(ADDRESS($I339,COLUMN())),0),0),IF($J339&gt;0,IF(AND(INDIRECT(ADDRESS($J339,44))=0,INDIRECT(ADDRESS($J339,38))="UL"),INDIRECT(ADDRESS($J339,COLUMN())),0),0),IF($K339&gt;0,IF(AND(INDIRECT(ADDRESS($K339,44))=0,INDIRECT(ADDRESS($K339,38))="UL"),INDIRECT(ADDRESS($K339,COLUMN())),0),0),IF($L339&gt;0,IF(AND(INDIRECT(ADDRESS($L339,44))=0,INDIRECT(ADDRESS($L339,38))="UL"),INDIRECT(ADDRESS($L339,COLUMN())),0),0),IF($M339&gt;0,IF(AND(INDIRECT(ADDRESS($M339,44))=0,INDIRECT(ADDRESS($M339,38))="UL"),INDIRECT(ADDRESS($M339,COLUMN())),0),0))</f>
        <v>1.2451499118165783</v>
      </c>
      <c r="BD339" s="58" cm="1">
        <f t="array" aca="1" ref="BD339" ca="1">SUM(IF($C339&gt;0,IF(AND(INDIRECT(ADDRESS($C339,44))=0,INDIRECT(ADDRESS($C339,38))="UL"),INDIRECT(ADDRESS($C339,COLUMN())),0),0),IF($D339&gt;0,IF(AND(INDIRECT(ADDRESS($D339,44))=0,INDIRECT(ADDRESS($D339,38))="UL"),INDIRECT(ADDRESS($D339,COLUMN())),0),0),IF($E339&gt;0,IF(AND(INDIRECT(ADDRESS($E339,44))=0,INDIRECT(ADDRESS($E339,38))="UL"),INDIRECT(ADDRESS($E339,COLUMN())),0),0),IF($F339&gt;0,IF(AND(INDIRECT(ADDRESS($F339,44))=0,INDIRECT(ADDRESS($F339,38))="UL"),INDIRECT(ADDRESS($F339,COLUMN())),0),0),IF($G339&gt;0,IF(AND(INDIRECT(ADDRESS($G339,44))=0,INDIRECT(ADDRESS($G339,38))="UL"),INDIRECT(ADDRESS($G339,COLUMN())),0),0),IF($H339&gt;0,IF(AND(INDIRECT(ADDRESS($H339,44))=0,INDIRECT(ADDRESS($H339,38))="UL"),INDIRECT(ADDRESS($H339,COLUMN())),0),0),IF($I339&gt;0,IF(AND(INDIRECT(ADDRESS($I339,44))=0,INDIRECT(ADDRESS($I339,38))="UL"),INDIRECT(ADDRESS($I339,COLUMN())),0),0),IF($J339&gt;0,IF(AND(INDIRECT(ADDRESS($J339,44))=0,INDIRECT(ADDRESS($J339,38))="UL"),INDIRECT(ADDRESS($J339,COLUMN())),0),0),IF($K339&gt;0,IF(AND(INDIRECT(ADDRESS($K339,44))=0,INDIRECT(ADDRESS($K339,38))="UL"),INDIRECT(ADDRESS($K339,COLUMN())),0),0),IF($L339&gt;0,IF(AND(INDIRECT(ADDRESS($L339,44))=0,INDIRECT(ADDRESS($L339,38))="UL"),INDIRECT(ADDRESS($L339,COLUMN())),0),0),IF($M339&gt;0,IF(AND(INDIRECT(ADDRESS($M339,44))=0,INDIRECT(ADDRESS($M339,38))="UL"),INDIRECT(ADDRESS($M339,COLUMN())),0),0))</f>
        <v>1.5703703703703704</v>
      </c>
      <c r="BE339" s="57">
        <f t="shared" ca="1" si="234"/>
        <v>1.2451499118165783</v>
      </c>
      <c r="BF339" s="57" cm="1">
        <f t="array" aca="1" ref="BF339" ca="1">SUM(IF($C339&gt;0,IF(INDIRECT(ADDRESS($C339,45))=1,INDIRECT(ADDRESS($C339,52))*INDIRECT(ADDRESS($C339,42))/5,0),0), IF($D339&gt;0,IF(INDIRECT(ADDRESS($D339,45))=1,INDIRECT(ADDRESS($D339,52))*INDIRECT(ADDRESS($D339,42))/5,0),0), IF($E339&gt;0,IF(INDIRECT(ADDRESS($E339,45))=1,INDIRECT(ADDRESS($E339,52))*INDIRECT(ADDRESS($E339,42))/5,0),0), IF($F339&gt;0,IF(INDIRECT(ADDRESS($F339,45))=1,INDIRECT(ADDRESS($F339,52))*INDIRECT(ADDRESS($F339,42))/5,0),0), IF($G339&gt;0,IF(INDIRECT(ADDRESS($G339,45))=1,INDIRECT(ADDRESS($G339,52))*INDIRECT(ADDRESS($G339,42))/5,0),0), IF($H339&gt;0,IF(INDIRECT(ADDRESS($H339,45))=1,INDIRECT(ADDRESS($H339,52))*INDIRECT(ADDRESS($H339,42))/5,0),0)
)*$BF$296/100</f>
        <v>5.5555555555555559E-2</v>
      </c>
      <c r="BG339" s="19">
        <v>1</v>
      </c>
      <c r="BH339" s="57" cm="1">
        <f t="array" aca="1" ref="BH339" ca="1">SUM(IF($C339&gt;0,IF(AND(INDIRECT(ADDRESS($C339,44))=0,INDIRECT(ADDRESS($C339,38))&lt;&gt;"UL"),INDIRECT(ADDRESS($C339,COLUMN()-12)),0),0), IF($D339&gt;0,IF(AND(INDIRECT(ADDRESS($D339,44))=0,INDIRECT(ADDRESS($D339,38))&lt;&gt;"UL"),INDIRECT(ADDRESS($D339,COLUMN()-12)),0),0), IF($E339&gt;0,IF(AND(INDIRECT(ADDRESS($E339,44))=0,INDIRECT(ADDRESS($E339,38))&lt;&gt;"UL"),INDIRECT(ADDRESS($E339,COLUMN()-12)),0),0), IF($F339&gt;0,IF(AND(INDIRECT(ADDRESS($F339,44))=0,INDIRECT(ADDRESS($F339,38))&lt;&gt;"UL"),INDIRECT(ADDRESS($F339,COLUMN()-12)),0),0), IF($G339&gt;0,IF(AND(INDIRECT(ADDRESS($G339,44))=0,INDIRECT(ADDRESS($G339,38))&lt;&gt;"UL"),INDIRECT(ADDRESS($G339,COLUMN()-12)),0),0), IF($H339&gt;0,IF(AND(INDIRECT(ADDRESS($H339,44))=0,INDIRECT(ADDRESS($H339,38))&lt;&gt;"UL"),INDIRECT(ADDRESS($H339,COLUMN()-12)),0),0), IF($I339&gt;0,IF(AND(INDIRECT(ADDRESS($I339,44))=0,INDIRECT(ADDRESS($I339,38))&lt;&gt;"UL"),INDIRECT(ADDRESS($I339,COLUMN()-12)),0),0), IF($J339&gt;0,IF(AND(INDIRECT(ADDRESS($J339,44))=0,INDIRECT(ADDRESS($J339,38))&lt;&gt;"UL"),INDIRECT(ADDRESS($J339,COLUMN()-12)),0),0), IF($K339&gt;0,IF(AND(INDIRECT(ADDRESS($K339,44))=0,INDIRECT(ADDRESS($K339,38))&lt;&gt;"UL"),INDIRECT(ADDRESS($K339,COLUMN()-12)),0),0), IF($L339&gt;0,IF(AND(INDIRECT(ADDRESS($L339,44))=0,INDIRECT(ADDRESS($L339,38))&lt;&gt;"UL"),INDIRECT(ADDRESS($L339,COLUMN()-12)),0),0), IF($M339&gt;0,IF(AND(INDIRECT(ADDRESS($M339,44))=0,INDIRECT(ADDRESS($M339,38))&lt;&gt;"UL"),INDIRECT(ADDRESS($M339,COLUMN()-12)),0),0))</f>
        <v>0</v>
      </c>
      <c r="BI339" s="57" cm="1">
        <f t="array" aca="1" ref="BI339" ca="1">SUM(IF($C339&gt;0,IF(AND(INDIRECT(ADDRESS($C339,44))=0,INDIRECT(ADDRESS($C339,38))&lt;&gt;"UL"),INDIRECT(ADDRESS($C339,COLUMN()-12)),0),0), IF($D339&gt;0,IF(AND(INDIRECT(ADDRESS($D339,44))=0,INDIRECT(ADDRESS($D339,38))&lt;&gt;"UL"),INDIRECT(ADDRESS($D339,COLUMN()-12)),0),0), IF($E339&gt;0,IF(AND(INDIRECT(ADDRESS($E339,44))=0,INDIRECT(ADDRESS($E339,38))&lt;&gt;"UL"),INDIRECT(ADDRESS($E339,COLUMN()-12)),0),0), IF($F339&gt;0,IF(AND(INDIRECT(ADDRESS($F339,44))=0,INDIRECT(ADDRESS($F339,38))&lt;&gt;"UL"),INDIRECT(ADDRESS($F339,COLUMN()-12)),0),0), IF($G339&gt;0,IF(AND(INDIRECT(ADDRESS($G339,44))=0,INDIRECT(ADDRESS($G339,38))&lt;&gt;"UL"),INDIRECT(ADDRESS($G339,COLUMN()-12)),0),0), IF($H339&gt;0,IF(AND(INDIRECT(ADDRESS($H339,44))=0,INDIRECT(ADDRESS($H339,38))&lt;&gt;"UL"),INDIRECT(ADDRESS($H339,COLUMN()-12)),0),0), IF($I339&gt;0,IF(AND(INDIRECT(ADDRESS($I339,44))=0,INDIRECT(ADDRESS($I339,38))&lt;&gt;"UL"),INDIRECT(ADDRESS($I339,COLUMN()-12)),0),0), IF($J339&gt;0,IF(AND(INDIRECT(ADDRESS($J339,44))=0,INDIRECT(ADDRESS($J339,38))&lt;&gt;"UL"),INDIRECT(ADDRESS($J339,COLUMN()-12)),0),0), IF($K339&gt;0,IF(AND(INDIRECT(ADDRESS($K339,44))=0,INDIRECT(ADDRESS($K339,38))&lt;&gt;"UL"),INDIRECT(ADDRESS($K339,COLUMN()-12)),0),0), IF($L339&gt;0,IF(AND(INDIRECT(ADDRESS($L339,44))=0,INDIRECT(ADDRESS($L339,38))&lt;&gt;"UL"),INDIRECT(ADDRESS($L339,COLUMN()-12)),0),0), IF($M339&gt;0,IF(AND(INDIRECT(ADDRESS($M339,44))=0,INDIRECT(ADDRESS($M339,38))&lt;&gt;"UL"),INDIRECT(ADDRESS($M339,COLUMN()-12)),0),0))</f>
        <v>0</v>
      </c>
      <c r="BJ339" s="57" cm="1">
        <f t="array" aca="1" ref="BJ339" ca="1">SUM(IF($C339&gt;0,IF(AND(INDIRECT(ADDRESS($C339,44))=0,INDIRECT(ADDRESS($C339,38))&lt;&gt;"UL"),INDIRECT(ADDRESS($C339,COLUMN()-12)),0),0), IF($D339&gt;0,IF(AND(INDIRECT(ADDRESS($D339,44))=0,INDIRECT(ADDRESS($D339,38))&lt;&gt;"UL"),INDIRECT(ADDRESS($D339,COLUMN()-12)),0),0), IF($E339&gt;0,IF(AND(INDIRECT(ADDRESS($E339,44))=0,INDIRECT(ADDRESS($E339,38))&lt;&gt;"UL"),INDIRECT(ADDRESS($E339,COLUMN()-12)),0),0), IF($F339&gt;0,IF(AND(INDIRECT(ADDRESS($F339,44))=0,INDIRECT(ADDRESS($F339,38))&lt;&gt;"UL"),INDIRECT(ADDRESS($F339,COLUMN()-12)),0),0), IF($G339&gt;0,IF(AND(INDIRECT(ADDRESS($G339,44))=0,INDIRECT(ADDRESS($G339,38))&lt;&gt;"UL"),INDIRECT(ADDRESS($G339,COLUMN()-12)),0),0), IF($H339&gt;0,IF(AND(INDIRECT(ADDRESS($H339,44))=0,INDIRECT(ADDRESS($H339,38))&lt;&gt;"UL"),INDIRECT(ADDRESS($H339,COLUMN()-12)),0),0), IF($I339&gt;0,IF(AND(INDIRECT(ADDRESS($I339,44))=0,INDIRECT(ADDRESS($I339,38))&lt;&gt;"UL"),INDIRECT(ADDRESS($I339,COLUMN()-12)),0),0), IF($J339&gt;0,IF(AND(INDIRECT(ADDRESS($J339,44))=0,INDIRECT(ADDRESS($J339,38))&lt;&gt;"UL"),INDIRECT(ADDRESS($J339,COLUMN()-12)),0),0), IF($K339&gt;0,IF(AND(INDIRECT(ADDRESS($K339,44))=0,INDIRECT(ADDRESS($K339,38))&lt;&gt;"UL"),INDIRECT(ADDRESS($K339,COLUMN()-12)),0),0), IF($L339&gt;0,IF(AND(INDIRECT(ADDRESS($L339,44))=0,INDIRECT(ADDRESS($L339,38))&lt;&gt;"UL"),INDIRECT(ADDRESS($L339,COLUMN()-12)),0),0), IF($M339&gt;0,IF(AND(INDIRECT(ADDRESS($M339,44))=0,INDIRECT(ADDRESS($M339,38))&lt;&gt;"UL"),INDIRECT(ADDRESS($M339,COLUMN()-12)),0),0))</f>
        <v>0</v>
      </c>
      <c r="BK339" s="57">
        <f t="shared" ca="1" si="235"/>
        <v>0</v>
      </c>
      <c r="BL339" s="57"/>
      <c r="BM339" s="57" cm="1">
        <f t="array" aca="1" ref="BM339" ca="1">SUM(IF($C339&gt;0,IF(AND(INDIRECT(ADDRESS($C339,44))=0,INDIRECT(ADDRESS($C339,38))&lt;&gt;"UL"),INDIRECT(ADDRESS($C339,COLUMN()-12)),0),0), IF($D339&gt;0,IF(AND(INDIRECT(ADDRESS($D339,44))=0,INDIRECT(ADDRESS($D339,38))&lt;&gt;"UL"),INDIRECT(ADDRESS($D339,COLUMN()-12)),0),0), IF($E339&gt;0,IF(AND(INDIRECT(ADDRESS($E339,44))=0,INDIRECT(ADDRESS($E339,38))&lt;&gt;"UL"),INDIRECT(ADDRESS($E339,COLUMN()-12)),0),0), IF($F339&gt;0,IF(AND(INDIRECT(ADDRESS($F339,44))=0,INDIRECT(ADDRESS($F339,38))&lt;&gt;"UL"),INDIRECT(ADDRESS($F339,COLUMN()-12)),0),0), IF($G339&gt;0,IF(AND(INDIRECT(ADDRESS($G339,44))=0,INDIRECT(ADDRESS($G339,38))&lt;&gt;"UL"),INDIRECT(ADDRESS($G339,COLUMN()-12)),0),0), IF($H339&gt;0,IF(AND(INDIRECT(ADDRESS($H339,44))=0,INDIRECT(ADDRESS($H339,38))&lt;&gt;"UL"),INDIRECT(ADDRESS($H339,COLUMN()-12)),0),0), IF($I339&gt;0,IF(AND(INDIRECT(ADDRESS($I339,44))=0,INDIRECT(ADDRESS($I339,38))&lt;&gt;"UL"),INDIRECT(ADDRESS($I339,COLUMN()-12)),0),0), IF($J339&gt;0,IF(AND(INDIRECT(ADDRESS($J339,44))=0,INDIRECT(ADDRESS($J339,38))&lt;&gt;"UL"),INDIRECT(ADDRESS($J339,COLUMN()-12)),0),0), IF($K339&gt;0,IF(AND(INDIRECT(ADDRESS($K339,44))=0,INDIRECT(ADDRESS($K339,38))&lt;&gt;"UL"),INDIRECT(ADDRESS($K339,COLUMN()-11)),0),0), IF($L339&gt;0,IF(AND(INDIRECT(ADDRESS($L339,44))=0,INDIRECT(ADDRESS($L339,38))&lt;&gt;"UL"),INDIRECT(ADDRESS($L339,COLUMN()-11)),0),0), IF($M339&gt;0,IF(AND(INDIRECT(ADDRESS($M339,44))=0,INDIRECT(ADDRESS($M339,38))&lt;&gt;"UL"),INDIRECT(ADDRESS($M339,COLUMN()-11)),0),0))</f>
        <v>0</v>
      </c>
      <c r="BN339" s="57" cm="1">
        <f t="array" aca="1" ref="BN339" ca="1">SUM(IF($C339&gt;0,IF(AND(INDIRECT(ADDRESS($C339,44))=0,INDIRECT(ADDRESS($C339,38))&lt;&gt;"UL"),INDIRECT(ADDRESS($C339,COLUMN()-12)),0),0), IF($D339&gt;0,IF(AND(INDIRECT(ADDRESS($D339,44))=0,INDIRECT(ADDRESS($D339,38))&lt;&gt;"UL"),INDIRECT(ADDRESS($D339,COLUMN()-12)),0),0), IF($E339&gt;0,IF(AND(INDIRECT(ADDRESS($E339,44))=0,INDIRECT(ADDRESS($E339,38))&lt;&gt;"UL"),INDIRECT(ADDRESS($E339,COLUMN()-12)),0),0), IF($F339&gt;0,IF(AND(INDIRECT(ADDRESS($F339,44))=0,INDIRECT(ADDRESS($F339,38))&lt;&gt;"UL"),INDIRECT(ADDRESS($F339,COLUMN()-12)),0),0), IF($G339&gt;0,IF(AND(INDIRECT(ADDRESS($G339,44))=0,INDIRECT(ADDRESS($G339,38))&lt;&gt;"UL"),INDIRECT(ADDRESS($G339,COLUMN()-12)),0),0), IF($H339&gt;0,IF(AND(INDIRECT(ADDRESS($H339,44))=0,INDIRECT(ADDRESS($H339,38))&lt;&gt;"UL"),INDIRECT(ADDRESS($H339,COLUMN()-12)),0),0), IF($I339&gt;0,IF(AND(INDIRECT(ADDRESS($I339,44))=0,INDIRECT(ADDRESS($I339,38))&lt;&gt;"UL"),INDIRECT(ADDRESS($I339,COLUMN()-12)),0),0), IF($J339&gt;0,IF(AND(INDIRECT(ADDRESS($J339,44))=0,INDIRECT(ADDRESS($J339,38))&lt;&gt;"UL"),INDIRECT(ADDRESS($J339,COLUMN()-12)),0),0), IF($K339&gt;0,IF(AND(INDIRECT(ADDRESS($K339,44))=0,INDIRECT(ADDRESS($K339,38))&lt;&gt;"UL"),INDIRECT(ADDRESS($K339,COLUMN()-11)),0),0), IF($L339&gt;0,IF(AND(INDIRECT(ADDRESS($L339,44))=0,INDIRECT(ADDRESS($L339,38))&lt;&gt;"UL"),INDIRECT(ADDRESS($L339,COLUMN()-11)),0),0), IF($M339&gt;0,IF(AND(INDIRECT(ADDRESS($M339,44))=0,INDIRECT(ADDRESS($M339,38))&lt;&gt;"UL"),INDIRECT(ADDRESS($M339,COLUMN()-11)),0),0))</f>
        <v>0</v>
      </c>
      <c r="BO339" s="57" cm="1">
        <f t="array" aca="1" ref="BO339" ca="1">SUM(IF($C339&gt;0,IF(AND(INDIRECT(ADDRESS($C339,44))=0,INDIRECT(ADDRESS($C339,38))&lt;&gt;"UL"),INDIRECT(ADDRESS($C339,COLUMN()-12)),0),0), IF($D339&gt;0,IF(AND(INDIRECT(ADDRESS($D339,44))=0,INDIRECT(ADDRESS($D339,38))&lt;&gt;"UL"),INDIRECT(ADDRESS($D339,COLUMN()-12)),0),0), IF($E339&gt;0,IF(AND(INDIRECT(ADDRESS($E339,44))=0,INDIRECT(ADDRESS($E339,38))&lt;&gt;"UL"),INDIRECT(ADDRESS($E339,COLUMN()-12)),0),0), IF($F339&gt;0,IF(AND(INDIRECT(ADDRESS($F339,44))=0,INDIRECT(ADDRESS($F339,38))&lt;&gt;"UL"),INDIRECT(ADDRESS($F339,COLUMN()-12)),0),0), IF($G339&gt;0,IF(AND(INDIRECT(ADDRESS($G339,44))=0,INDIRECT(ADDRESS($G339,38))&lt;&gt;"UL"),INDIRECT(ADDRESS($G339,COLUMN()-12)),0),0), IF($H339&gt;0,IF(AND(INDIRECT(ADDRESS($H339,44))=0,INDIRECT(ADDRESS($H339,38))&lt;&gt;"UL"),INDIRECT(ADDRESS($H339,COLUMN()-12)),0),0), IF($I339&gt;0,IF(AND(INDIRECT(ADDRESS($I339,44))=0,INDIRECT(ADDRESS($I339,38))&lt;&gt;"UL"),INDIRECT(ADDRESS($I339,COLUMN()-12)),0),0), IF($J339&gt;0,IF(AND(INDIRECT(ADDRESS($J339,44))=0,INDIRECT(ADDRESS($J339,38))&lt;&gt;"UL"),INDIRECT(ADDRESS($J339,COLUMN()-12)),0),0), IF($K339&gt;0,IF(AND(INDIRECT(ADDRESS($K339,44))=0,INDIRECT(ADDRESS($K339,38))&lt;&gt;"UL"),INDIRECT(ADDRESS($K339,COLUMN()-11)),0),0), IF($L339&gt;0,IF(AND(INDIRECT(ADDRESS($L339,44))=0,INDIRECT(ADDRESS($L339,38))&lt;&gt;"UL"),INDIRECT(ADDRESS($L339,COLUMN()-11)),0),0), IF($M339&gt;0,IF(AND(INDIRECT(ADDRESS($M339,44))=0,INDIRECT(ADDRESS($M339,38))&lt;&gt;"UL"),INDIRECT(ADDRESS($M339,COLUMN()-11)),0),0))</f>
        <v>0</v>
      </c>
      <c r="BP339" s="57" cm="1">
        <f t="array" aca="1" ref="BP339" ca="1">SUM(IF($C339&gt;0,IF(AND(INDIRECT(ADDRESS($C339,44))=0,INDIRECT(ADDRESS($C339,38))&lt;&gt;"UL"),INDIRECT(ADDRESS($C339,COLUMN()-12)),0),0), IF($D339&gt;0,IF(AND(INDIRECT(ADDRESS($D339,44))=0,INDIRECT(ADDRESS($D339,38))&lt;&gt;"UL"),INDIRECT(ADDRESS($D339,COLUMN()-12)),0),0), IF($E339&gt;0,IF(AND(INDIRECT(ADDRESS($E339,44))=0,INDIRECT(ADDRESS($E339,38))&lt;&gt;"UL"),INDIRECT(ADDRESS($E339,COLUMN()-12)),0),0), IF($F339&gt;0,IF(AND(INDIRECT(ADDRESS($F339,44))=0,INDIRECT(ADDRESS($F339,38))&lt;&gt;"UL"),INDIRECT(ADDRESS($F339,COLUMN()-12)),0),0), IF($G339&gt;0,IF(AND(INDIRECT(ADDRESS($G339,44))=0,INDIRECT(ADDRESS($G339,38))&lt;&gt;"UL"),INDIRECT(ADDRESS($G339,COLUMN()-12)),0),0), IF($H339&gt;0,IF(AND(INDIRECT(ADDRESS($H339,44))=0,INDIRECT(ADDRESS($H339,38))&lt;&gt;"UL"),INDIRECT(ADDRESS($H339,COLUMN()-12)),0),0), IF($I339&gt;0,IF(AND(INDIRECT(ADDRESS($I339,44))=0,INDIRECT(ADDRESS($I339,38))&lt;&gt;"UL"),INDIRECT(ADDRESS($I339,COLUMN()-12)),0),0), IF($J339&gt;0,IF(AND(INDIRECT(ADDRESS($J339,44))=0,INDIRECT(ADDRESS($J339,38))&lt;&gt;"UL"),INDIRECT(ADDRESS($J339,COLUMN()-12)),0),0), IF($K339&gt;0,IF(AND(INDIRECT(ADDRESS($K339,44))=0,INDIRECT(ADDRESS($K339,38))&lt;&gt;"UL"),INDIRECT(ADDRESS($K339,COLUMN()-11)),0),0), IF($L339&gt;0,IF(AND(INDIRECT(ADDRESS($L339,44))=0,INDIRECT(ADDRESS($L339,38))&lt;&gt;"UL"),INDIRECT(ADDRESS($L339,COLUMN()-11)),0),0), IF($M339&gt;0,IF(AND(INDIRECT(ADDRESS($M339,44))=0,INDIRECT(ADDRESS($M339,38))&lt;&gt;"UL"),INDIRECT(ADDRESS($M339,COLUMN()-11)),0),0))</f>
        <v>0</v>
      </c>
      <c r="BQ339" s="57">
        <f t="shared" ca="1" si="236"/>
        <v>0</v>
      </c>
      <c r="BR339" s="161">
        <f t="shared" ca="1" si="237"/>
        <v>81.081217169260427</v>
      </c>
      <c r="BS339" s="59"/>
      <c r="BT339" s="56">
        <f t="shared" ca="1" si="238"/>
        <v>7.6540570224753441</v>
      </c>
      <c r="BU339" s="64">
        <f t="shared" ca="1" si="239"/>
        <v>7.654057022475344E-2</v>
      </c>
      <c r="BV339" s="57" t="s">
        <v>34</v>
      </c>
      <c r="BW339" s="57" cm="1">
        <f t="array" aca="1" ref="BW339" ca="1">SUM(IF($C339&gt;0,IF(AND(INDIRECT(ADDRESS($C339,44))=0,INDIRECT(ADDRESS($C339,38))="UL",ISERROR(SEARCH("Rear",INDIRECT(ADDRESS($C339,33)))),ISERROR(SEARCH("Side",INDIRECT(ADDRESS($C339,33))))),INDIRECT(ADDRESS($C339,COLUMN())),0),0),IF($D339&gt;0,IF(AND(INDIRECT(ADDRESS($D339,44))=0,INDIRECT(ADDRESS($D339,38))="UL",ISERROR(SEARCH("Rear",INDIRECT(ADDRESS($D339,33)))),ISERROR(SEARCH("Side",INDIRECT(ADDRESS($D339,33))))),INDIRECT(ADDRESS($D339,COLUMN())),0),0),IF($E339&gt;0,IF(AND(INDIRECT(ADDRESS($E339,44))=0,INDIRECT(ADDRESS($E339,38))="UL",ISERROR(SEARCH("Rear",INDIRECT(ADDRESS($E339,33)))),ISERROR(SEARCH("Side",INDIRECT(ADDRESS($E339,33))))),INDIRECT(ADDRESS($E339,COLUMN())),0),0),IF($F339&gt;0,IF(AND(INDIRECT(ADDRESS($F339,44))=0,INDIRECT(ADDRESS($F339,38))="UL",ISERROR(SEARCH("Rear",INDIRECT(ADDRESS($F339,33)))),ISERROR(SEARCH("Side",INDIRECT(ADDRESS($F339,33))))),INDIRECT(ADDRESS($F339,COLUMN())),0),0),IF($G339&gt;0,IF(AND(INDIRECT(ADDRESS($G339,44))=0,INDIRECT(ADDRESS($G339,38))="UL",ISERROR(SEARCH("Rear",INDIRECT(ADDRESS($G339,33)))),ISERROR(SEARCH("Side",INDIRECT(ADDRESS($G339,33))))),INDIRECT(ADDRESS($G339,COLUMN())),0),0),IF($H339&gt;0,IF(AND(INDIRECT(ADDRESS($H339,44))=0,INDIRECT(ADDRESS($H339,38))="UL",ISERROR(SEARCH("Rear",INDIRECT(ADDRESS($H339,33)))),ISERROR(SEARCH("Side",INDIRECT(ADDRESS($H339,33))))),INDIRECT(ADDRESS($H339,COLUMN())),0),0),IF($I339&gt;0,IF(AND(INDIRECT(ADDRESS($I339,44))=0,INDIRECT(ADDRESS($I339,38))="UL",ISERROR(SEARCH("Rear",INDIRECT(ADDRESS($I339,33)))),ISERROR(SEARCH("Side",INDIRECT(ADDRESS($I339,33))))),INDIRECT(ADDRESS($I339,COLUMN())),0),0),IF($J339&gt;0,IF(AND(INDIRECT(ADDRESS($J339,44))=0,INDIRECT(ADDRESS($J339,38))="UL",ISERROR(SEARCH("Rear",INDIRECT(ADDRESS($J339,33)))),ISERROR(SEARCH("Side",INDIRECT(ADDRESS($J339,33))))),INDIRECT(ADDRESS($J339,COLUMN())),0),0),IF($K339&gt;0,IF(AND(INDIRECT(ADDRESS($K339,44))=0,INDIRECT(ADDRESS($K339,38))="UL",ISERROR(SEARCH("Rear",INDIRECT(ADDRESS($K339,33)))),ISERROR(SEARCH("Side",INDIRECT(ADDRESS($K339,33))))),INDIRECT(ADDRESS($K339,COLUMN())),0),0),IF($L339&gt;0,IF(AND(INDIRECT(ADDRESS($L339,44))=0,INDIRECT(ADDRESS($L339,38))="UL",ISERROR(SEARCH("Rear",INDIRECT(ADDRESS($L339,33)))),ISERROR(SEARCH("Side",INDIRECT(ADDRESS($L339,33))))),INDIRECT(ADDRESS($L339,COLUMN())),0),0),IF($M339&gt;0,IF(AND(INDIRECT(ADDRESS($M339,44))=0,INDIRECT(ADDRESS($M339,38))="UL",ISERROR(SEARCH("Rear",INDIRECT(ADDRESS($M339,33)))),ISERROR(SEARCH("Side",INDIRECT(ADDRESS($M339,33))))),INDIRECT(ADDRESS($M339,COLUMN())),0),0))</f>
        <v>1.5</v>
      </c>
      <c r="BX339" s="57">
        <f t="shared" ca="1" si="240"/>
        <v>1.5</v>
      </c>
      <c r="BY339" s="57" cm="1">
        <f t="array" aca="1" ref="BY339" ca="1">SUM(IF($C339&gt;0,IF(AND(INDIRECT(ADDRESS($C339,44))=0,INDIRECT(ADDRESS($C339,38))="UL"),INDIRECT(ADDRESS($C339,COLUMN())),0),0),IF($D339&gt;0,IF(AND(INDIRECT(ADDRESS($D339,44))=0,INDIRECT(ADDRESS($D339,38))="UL"),INDIRECT(ADDRESS($D339,COLUMN())),0),0),IF($E339&gt;0,IF(AND(INDIRECT(ADDRESS($E339,44))=0,INDIRECT(ADDRESS($E339,38))="UL"),INDIRECT(ADDRESS($E339,COLUMN())),0),0),IF($F339&gt;0,IF(AND(INDIRECT(ADDRESS($F339,44))=0,INDIRECT(ADDRESS($F339,38))="UL"),INDIRECT(ADDRESS($F339,COLUMN())),0),0),IF($G339&gt;0,IF(AND(INDIRECT(ADDRESS($G339,44))=0,INDIRECT(ADDRESS($G339,38))="UL"),INDIRECT(ADDRESS($G339,COLUMN())),0),0),IF($H339&gt;0,IF(AND(INDIRECT(ADDRESS($H339,44))=0,INDIRECT(ADDRESS($H339,38))="UL"),INDIRECT(ADDRESS($H339,COLUMN())),0),0),IF($I339&gt;0,IF(AND(INDIRECT(ADDRESS($I339,44))=0,INDIRECT(ADDRESS($I339,38))="UL"),INDIRECT(ADDRESS($I339,COLUMN())),0),0),IF($J339&gt;0,IF(AND(INDIRECT(ADDRESS($J339,44))=0,INDIRECT(ADDRESS($J339,38))="UL"),INDIRECT(ADDRESS($J339,COLUMN())),0),0),IF($K339&gt;0,IF(AND(INDIRECT(ADDRESS($K339,44))=0,INDIRECT(ADDRESS($K339,38))="UL"),INDIRECT(ADDRESS($K339,COLUMN())),0),0),IF($L339&gt;0,IF(AND(INDIRECT(ADDRESS($L339,44))=0,INDIRECT(ADDRESS($L339,38))="UL"),INDIRECT(ADDRESS($L339,COLUMN())),0),0),IF($M339&gt;0,IF(AND(INDIRECT(ADDRESS($M339,44))=0,INDIRECT(ADDRESS($M339,38))="UL"),INDIRECT(ADDRESS($M339,COLUMN())),0),0))</f>
        <v>0.47695473251028808</v>
      </c>
      <c r="BZ339" s="57" cm="1">
        <f t="array" aca="1" ref="BZ339" ca="1">SUM(IF($C339&gt;0,IF(AND(INDIRECT(ADDRESS($C339,44))=0,INDIRECT(ADDRESS($C339,38))="UL"),INDIRECT(ADDRESS($C339,COLUMN())),0),0),IF($D339&gt;0,IF(AND(INDIRECT(ADDRESS($D339,44))=0,INDIRECT(ADDRESS($D339,38))="UL"),INDIRECT(ADDRESS($D339,COLUMN())),0),0),IF($E339&gt;0,IF(AND(INDIRECT(ADDRESS($E339,44))=0,INDIRECT(ADDRESS($E339,38))="UL"),INDIRECT(ADDRESS($E339,COLUMN())),0),0),IF($F339&gt;0,IF(AND(INDIRECT(ADDRESS($F339,44))=0,INDIRECT(ADDRESS($F339,38))="UL"),INDIRECT(ADDRESS($F339,COLUMN())),0),0),IF($G339&gt;0,IF(AND(INDIRECT(ADDRESS($G339,44))=0,INDIRECT(ADDRESS($G339,38))="UL"),INDIRECT(ADDRESS($G339,COLUMN())),0),0),IF($H339&gt;0,IF(AND(INDIRECT(ADDRESS($H339,44))=0,INDIRECT(ADDRESS($H339,38))="UL"),INDIRECT(ADDRESS($H339,COLUMN())),0),0),IF($I339&gt;0,IF(AND(INDIRECT(ADDRESS($I339,44))=0,INDIRECT(ADDRESS($I339,38))="UL"),INDIRECT(ADDRESS($I339,COLUMN())),0),0),IF($J339&gt;0,IF(AND(INDIRECT(ADDRESS($J339,44))=0,INDIRECT(ADDRESS($J339,38))="UL"),INDIRECT(ADDRESS($J339,COLUMN())),0),0),IF($K339&gt;0,IF(AND(INDIRECT(ADDRESS($K339,44))=0,INDIRECT(ADDRESS($K339,38))="UL"),INDIRECT(ADDRESS($K339,COLUMN())),0),0),IF($L339&gt;0,IF(AND(INDIRECT(ADDRESS($L339,44))=0,INDIRECT(ADDRESS($L339,38))="UL"),INDIRECT(ADDRESS($L339,COLUMN())),0),0),IF($M339&gt;0,IF(AND(INDIRECT(ADDRESS($M339,44))=0,INDIRECT(ADDRESS($M339,38))="UL"),INDIRECT(ADDRESS($M339,COLUMN())),0),0))</f>
        <v>0.2748971193415638</v>
      </c>
      <c r="CA339" s="57">
        <f t="shared" ca="1" si="241"/>
        <v>0.2748971193415638</v>
      </c>
      <c r="CB339" s="57"/>
      <c r="CC339" s="57">
        <f t="shared" si="242"/>
        <v>0</v>
      </c>
      <c r="CD339" s="57" cm="1">
        <f t="array" aca="1" ref="CD339" ca="1">SUM(IF($C339&gt;0,IF(AND(INDIRECT(ADDRESS($C339,44))=0,INDIRECT(ADDRESS($C339,38))&lt;&gt;"UL"),INDIRECT(ADDRESS($C339,COLUMN())),0),0),IF($D339&gt;0,IF(AND(INDIRECT(ADDRESS($D339,44))=0,INDIRECT(ADDRESS($D339,38))&lt;&gt;"UL"),INDIRECT(ADDRESS($D339,COLUMN())),0),0),IF($E339&gt;0,IF(AND(INDIRECT(ADDRESS($E339,44))=0,INDIRECT(ADDRESS($E339,38))&lt;&gt;"UL"),INDIRECT(ADDRESS($E339,COLUMN())),0),0),IF($F339&gt;0,IF(AND(INDIRECT(ADDRESS($F339,44))=0,INDIRECT(ADDRESS($F339,38))&lt;&gt;"UL"),INDIRECT(ADDRESS($F339,COLUMN())),0),0),IF($G339&gt;0,IF(AND(INDIRECT(ADDRESS($G339,44))=0,INDIRECT(ADDRESS($G339,38))&lt;&gt;"UL"),INDIRECT(ADDRESS($G339,COLUMN())),0),0),IF($H339&gt;0,IF(AND(INDIRECT(ADDRESS($H339,44))=0,INDIRECT(ADDRESS($H339,38))&lt;&gt;"UL"),INDIRECT(ADDRESS($H339,COLUMN())),0),0),IF($I339&gt;0,IF(AND(INDIRECT(ADDRESS($I339,44))=0,INDIRECT(ADDRESS($I339,38))&lt;&gt;"UL"),INDIRECT(ADDRESS($I339,COLUMN())),0),0),IF($J339&gt;0,IF(AND(INDIRECT(ADDRESS($J339,44))=0,INDIRECT(ADDRESS($J339,38))&lt;&gt;"UL"),INDIRECT(ADDRESS($J339,COLUMN())),0),0),IF($K339&gt;0,IF(AND(INDIRECT(ADDRESS($K339,44))=0,INDIRECT(ADDRESS($K339,38))&lt;&gt;"UL"),INDIRECT(ADDRESS($K339,COLUMN())),0),0),IF($L339&gt;0,IF(AND(INDIRECT(ADDRESS($L339,44))=0,INDIRECT(ADDRESS($L339,38))&lt;&gt;"UL"),INDIRECT(ADDRESS($L339,COLUMN())),0),0),IF($M339&gt;0,IF(AND(INDIRECT(ADDRESS($M339,44))=0,INDIRECT(ADDRESS($M339,38))&lt;&gt;"UL"),INDIRECT(ADDRESS($M339,COLUMN())),0),0))</f>
        <v>0</v>
      </c>
      <c r="CE339" s="57" cm="1">
        <f t="array" aca="1" ref="CE339" ca="1">SUM(IF($C339&gt;0,IF(AND(INDIRECT(ADDRESS($C339,44))=0,INDIRECT(ADDRESS($C339,38))&lt;&gt;"UL"),INDIRECT(ADDRESS($C339,COLUMN())),0),0),IF($D339&gt;0,IF(AND(INDIRECT(ADDRESS($D339,44))=0,INDIRECT(ADDRESS($D339,38))&lt;&gt;"UL"),INDIRECT(ADDRESS($D339,COLUMN())),0),0),IF($E339&gt;0,IF(AND(INDIRECT(ADDRESS($E339,44))=0,INDIRECT(ADDRESS($E339,38))&lt;&gt;"UL"),INDIRECT(ADDRESS($E339,COLUMN())),0),0),IF($F339&gt;0,IF(AND(INDIRECT(ADDRESS($F339,44))=0,INDIRECT(ADDRESS($F339,38))&lt;&gt;"UL"),INDIRECT(ADDRESS($F339,COLUMN())),0),0),IF($G339&gt;0,IF(AND(INDIRECT(ADDRESS($G339,44))=0,INDIRECT(ADDRESS($G339,38))&lt;&gt;"UL"),INDIRECT(ADDRESS($G339,COLUMN())),0),0),IF($H339&gt;0,IF(AND(INDIRECT(ADDRESS($H339,44))=0,INDIRECT(ADDRESS($H339,38))&lt;&gt;"UL"),INDIRECT(ADDRESS($H339,COLUMN())),0),0),IF($I339&gt;0,IF(AND(INDIRECT(ADDRESS($I339,44))=0,INDIRECT(ADDRESS($I339,38))&lt;&gt;"UL"),INDIRECT(ADDRESS($I339,COLUMN())),0),0),IF($J339&gt;0,IF(AND(INDIRECT(ADDRESS($J339,44))=0,INDIRECT(ADDRESS($J339,38))&lt;&gt;"UL"),INDIRECT(ADDRESS($J339,COLUMN())),0),0),IF($K339&gt;0,IF(AND(INDIRECT(ADDRESS($K339,44))=0,INDIRECT(ADDRESS($K339,38))&lt;&gt;"UL"),INDIRECT(ADDRESS($K339,COLUMN())),0),0),IF($L339&gt;0,IF(AND(INDIRECT(ADDRESS($L339,44))=0,INDIRECT(ADDRESS($L339,38))&lt;&gt;"UL"),INDIRECT(ADDRESS($L339,COLUMN())),0),0),IF($M339&gt;0,IF(AND(INDIRECT(ADDRESS($M339,44))=0,INDIRECT(ADDRESS($M339,38))&lt;&gt;"UL"),INDIRECT(ADDRESS($M339,COLUMN())),0),0))</f>
        <v>0</v>
      </c>
      <c r="CF339" s="57">
        <f t="shared" ca="1" si="243"/>
        <v>0</v>
      </c>
      <c r="CG339" s="57">
        <f t="shared" ca="1" si="244"/>
        <v>3.5264697429780174</v>
      </c>
      <c r="CH339" s="57">
        <f t="shared" ca="1" si="245"/>
        <v>3.5264697429780174E-2</v>
      </c>
      <c r="CI339" s="19">
        <f t="shared" ca="1" si="246"/>
        <v>23.72128743625024</v>
      </c>
      <c r="CJ339" s="19"/>
      <c r="CK339" s="57" cm="1">
        <f t="array" aca="1" ref="CK339" ca="1">IF(AU339="S", SUM(IF($C339&gt;0,IF(INDIRECT(ADDRESS($C339,43))&lt;&gt;1,INDIRECT(ADDRESS($C339,48)),0),0), IF($D339&gt;0,IF(INDIRECT(ADDRESS($D339,43))&lt;&gt;1,INDIRECT(ADDRESS($D339,48)),0),0), IF($E339&gt;0,IF(INDIRECT(ADDRESS($E339,43))&lt;&gt;1,INDIRECT(ADDRESS($E339,48)),0),0), IF($F339&gt;0,IF(INDIRECT(ADDRESS($F339,43))&lt;&gt;1,INDIRECT(ADDRESS($F339,48)),0),0), IF($G339&gt;0,IF(INDIRECT(ADDRESS($G339,43))&lt;&gt;1,INDIRECT(ADDRESS($G339,48)),0),0), IF($H339&gt;0,IF(INDIRECT(ADDRESS($H339,43))&lt;&gt;1,INDIRECT(ADDRESS($H339,48)),0),0), IF($I339&gt;0,IF(INDIRECT(ADDRESS($I339,43))&lt;&gt;1,INDIRECT(ADDRESS($I339,48)),0),0), IF($J339&gt;0,IF(INDIRECT(ADDRESS($J339,43))&lt;&gt;1,INDIRECT(ADDRESS($J339,48)),0),0), IF($K339&gt;0,IF(INDIRECT(ADDRESS($K339,43))&lt;&gt;1,INDIRECT(ADDRESS($K339,48)),0),0), IF($L339&gt;0,IF(INDIRECT(ADDRESS($L339,43))&lt;&gt;1,INDIRECT(ADDRESS($L339,48)),0),0), IF($M339&gt;0,IF(INDIRECT(ADDRESS($M339,43))&lt;&gt;1,INDIRECT(ADDRESS($M339,48)),0),0)), IF(AU339="L",SUM(IF($C339&gt;0,IF(INDIRECT(ADDRESS($C339,43))&lt;&gt;1,INDIRECT(ADDRESS($C339,50)),0),0), IF($D339&gt;0,IF(INDIRECT(ADDRESS($D339,43))&lt;&gt;1,INDIRECT(ADDRESS($D339,50)),0),0), IF($E339&gt;0,IF(INDIRECT(ADDRESS($E339,43))&lt;&gt;1,INDIRECT(ADDRESS($E339,50)),0),0), IF($F339&gt;0,IF(INDIRECT(ADDRESS($F339,43))&lt;&gt;1,INDIRECT(ADDRESS($F339,50)),0),0), IF($G339&gt;0,IF(INDIRECT(ADDRESS($G339,43))&lt;&gt;1,INDIRECT(ADDRESS($G339,50)),0),0), IF($G339&gt;0,IF(INDIRECT(ADDRESS($G339,43))&lt;&gt;1,INDIRECT(ADDRESS($G339,50)),0),0), IF($H339&gt;0,IF(INDIRECT(ADDRESS($H339,43))&lt;&gt;1,INDIRECT(ADDRESS($H339,50)),0),0), IF($I339&gt;0,IF(INDIRECT(ADDRESS($I339,43))&lt;&gt;1,INDIRECT(ADDRESS($I339,50)),0),0), IF($J339&gt;0,IF(INDIRECT(ADDRESS($J339,43))&lt;&gt;1,INDIRECT(ADDRESS($J339,50)),0),0), IF($K339&gt;0,IF(INDIRECT(ADDRESS($K339,43))&lt;&gt;1,INDIRECT(ADDRESS($K339,50)),0),0), IF($L339&gt;0,IF(INDIRECT(ADDRESS($L339,43))&lt;&gt;1,INDIRECT(ADDRESS($L339,50)),0),0), IF($M339&gt;0,IF(INDIRECT(ADDRESS($M339,43))&lt;&gt;1,INDIRECT(ADDRESS($M339,50)),0),0)), SUM(IF($C339&gt;0,IF(INDIRECT(ADDRESS($C339,43))&lt;&gt;1,INDIRECT(ADDRESS($C339,49)),0),0), IF($D339&gt;0,IF(INDIRECT(ADDRESS($D339,43))&lt;&gt;1,INDIRECT(ADDRESS($D339,49)),0),0), IF($E339&gt;0,IF(INDIRECT(ADDRESS($E339,43))&lt;&gt;1,INDIRECT(ADDRESS($E339,49)),0),0), IF($F339&gt;0,IF(INDIRECT(ADDRESS($F339,43))&lt;&gt;1,INDIRECT(ADDRESS($F339,49)),0),0), IF($G339&gt;0,IF(INDIRECT(ADDRESS($G339,43))&lt;&gt;1,INDIRECT(ADDRESS($G339,49)),0),0), IF($G339&gt;0,IF(INDIRECT(ADDRESS($G339,43))&lt;&gt;1,INDIRECT(ADDRESS($G339,49)),0),0), IF($H339&gt;0,IF(INDIRECT(ADDRESS($H339,43))&lt;&gt;1,INDIRECT(ADDRESS($H339,49)),0),0), IF($I339&gt;0,IF(INDIRECT(ADDRESS($I339,43))&lt;&gt;1,INDIRECT(ADDRESS($I339,49)),0),0), IF($J339&gt;0,IF(INDIRECT(ADDRESS($J339,43))&lt;&gt;1,INDIRECT(ADDRESS($J339,49)),0),0), IF($K339&gt;0,IF(INDIRECT(ADDRESS($K339,43))&lt;&gt;1,INDIRECT(ADDRESS($K339,49)),0),0), IF($L339&gt;0,IF(INDIRECT(ADDRESS($L339,43))&lt;&gt;1,INDIRECT(ADDRESS($L339,49)),0),0), IF($M339&gt;0,IF(INDIRECT(ADDRESS($M339,43))&lt;&gt;1,INDIRECT(ADDRESS($M339,49)),0),0))))</f>
        <v>5.4444444444444446</v>
      </c>
      <c r="CL339" s="57" cm="1">
        <f t="array" aca="1" ref="CL339" ca="1">SUM(IF($C339&gt;0,IF(INDIRECT(ADDRESS($C339,44))=1,INDIRECT(ADDRESS($C339,90)),0),0), IF($D339&gt;0,IF(INDIRECT(ADDRESS($D339,44))=1,INDIRECT(ADDRESS($D339,90)),0),0), IF($E339&gt;0,IF(INDIRECT(ADDRESS($E339,44))=1,INDIRECT(ADDRESS($E339,90)),0),0), IF($F339&gt;0,IF(INDIRECT(ADDRESS($F339,44))=1,INDIRECT(ADDRESS($F339,90)),0),0), IF($G339&gt;0,IF(INDIRECT(ADDRESS($G339,44))=1,INDIRECT(ADDRESS($G339,90)),0),0), IF($H339&gt;0,IF(INDIRECT(ADDRESS($H339,44))=1,INDIRECT(ADDRESS($H339,90)),0),0), IF($I339&gt;0,IF(INDIRECT(ADDRESS($I339,44))=1,INDIRECT(ADDRESS($I339,90)),0),0), IF($J339&gt;0,IF(INDIRECT(ADDRESS($J339,44))=1,INDIRECT(ADDRESS($J339,90)),0),0), IF($K339&gt;0,IF(INDIRECT(ADDRESS($K339,44))=1,INDIRECT(ADDRESS($K339,90)),0),0), IF($L339&gt;0,IF(INDIRECT(ADDRESS($L339,44))=1,INDIRECT(ADDRESS($L339,90)),0),0), IF($M339&gt;0,IF(INDIRECT(ADDRESS($M339,44))=1,INDIRECT(ADDRESS($M339,90)),0),0))</f>
        <v>0</v>
      </c>
      <c r="CM339" s="56">
        <f t="shared" ca="1" si="247"/>
        <v>0.5634791199547956</v>
      </c>
      <c r="CN339" s="59"/>
    </row>
    <row r="340" spans="1:92" x14ac:dyDescent="0.25">
      <c r="A340" s="52" t="s">
        <v>453</v>
      </c>
      <c r="B340" s="67">
        <v>324</v>
      </c>
      <c r="C340" s="67">
        <v>24</v>
      </c>
      <c r="D340" s="67">
        <v>327</v>
      </c>
      <c r="E340" s="67">
        <v>328</v>
      </c>
      <c r="F340" s="67">
        <v>329</v>
      </c>
      <c r="G340" s="67">
        <v>330</v>
      </c>
      <c r="H340" s="67">
        <v>331</v>
      </c>
      <c r="I340" s="67">
        <v>332</v>
      </c>
      <c r="J340" s="67">
        <v>333</v>
      </c>
      <c r="K340" s="67">
        <v>30</v>
      </c>
      <c r="L340" s="67">
        <v>30</v>
      </c>
      <c r="M340" s="67"/>
      <c r="N340" s="67">
        <f ca="1">SUM(INDIRECT(ADDRESS(B340,COLUMN())),IF(C340&gt;0,INDIRECT(ADDRESS(C340,COLUMN())),0),IF(D340&gt;0,INDIRECT(ADDRESS(D340,14)),0),IF(E340&gt;0,INDIRECT(ADDRESS(E340,COLUMN())),0),IF(F340&gt;0,INDIRECT(ADDRESS(F340,COLUMN())),0),IF(G340&gt;0,INDIRECT(ADDRESS(G340,COLUMN())),0),IF(H340&gt;0,INDIRECT(ADDRESS(H340,COLUMN())),0),IF(I340&gt;0,INDIRECT(ADDRESS(I340,COLUMN())),0),IF(J340&gt;0,INDIRECT(ADDRESS(J340,COLUMN())),0),IF(K340&gt;0,INDIRECT(ADDRESS(K340,COLUMN())),0),IF(L340&gt;0,INDIRECT(ADDRESS(L340,COLUMN())),0),IF(M340&gt;0,INDIRECT(ADDRESS(M340,COLUMN())),0))</f>
        <v>104</v>
      </c>
      <c r="O340" s="67" t="str" cm="1">
        <f t="array" aca="1" ref="O340" ca="1">INDIRECT(ADDRESS($B340,COLUMN()))</f>
        <v>Bomber</v>
      </c>
      <c r="P340" s="67" cm="1">
        <f t="array" aca="1" ref="P340" ca="1">INDIRECT(ADDRESS($B340,COLUMN()))</f>
        <v>14</v>
      </c>
      <c r="Q340" s="67" cm="1">
        <f t="array" aca="1" ref="Q340" ca="1">INDIRECT(ADDRESS($B340,COLUMN()))</f>
        <v>20</v>
      </c>
      <c r="R340" s="67" t="str" cm="1">
        <f t="array" aca="1" ref="R340" ca="1">INDIRECT(ADDRESS($B340,COLUMN()))</f>
        <v>-</v>
      </c>
      <c r="S340" s="67" cm="1">
        <f t="array" aca="1" ref="S340" ca="1">INDIRECT(ADDRESS($B340,COLUMN()))</f>
        <v>1</v>
      </c>
      <c r="T340" s="67" t="str" cm="1">
        <f t="array" aca="1" ref="T340" ca="1">INDIRECT(ADDRESS($B340,COLUMN()))</f>
        <v>1-2</v>
      </c>
      <c r="U340" s="67" cm="1">
        <f t="array" aca="1" ref="U340" ca="1">INDIRECT(ADDRESS($B340,COLUMN()))</f>
        <v>2</v>
      </c>
      <c r="V340" s="67" cm="1">
        <f t="array" aca="1" ref="V340" ca="1">INDIRECT(ADDRESS($B340,COLUMN()))</f>
        <v>0</v>
      </c>
      <c r="W340" s="67" cm="1">
        <f t="array" aca="1" ref="W340" ca="1">INDIRECT(ADDRESS($B340,COLUMN()))</f>
        <v>5</v>
      </c>
      <c r="X340" s="67" cm="1">
        <f t="array" aca="1" ref="X340" ca="1">INDIRECT(ADDRESS($B340,COLUMN()))</f>
        <v>7</v>
      </c>
      <c r="Y340" s="67" cm="1">
        <f t="array" aca="1" ref="Y340" ca="1">INDIRECT(ADDRESS($B340,COLUMN()))</f>
        <v>0</v>
      </c>
      <c r="Z340" s="67" cm="1">
        <f t="array" aca="1" ref="Z340" ca="1">INDIRECT(ADDRESS($B340,COLUMN()))</f>
        <v>5</v>
      </c>
      <c r="AA340" s="67" t="str" cm="1">
        <f t="array" aca="1" ref="AA340" ca="1">INDIRECT(ADDRESS($B340,COLUMN()))</f>
        <v>Rocket Boosters</v>
      </c>
      <c r="AB340" s="56">
        <f t="shared" ca="1" si="229"/>
        <v>0.62504262189448756</v>
      </c>
      <c r="AC340" s="56">
        <f t="shared" ca="1" si="230"/>
        <v>0.27029313543964129</v>
      </c>
      <c r="AD340" s="56">
        <f t="shared" ca="1" si="231"/>
        <v>3.2905251270912852</v>
      </c>
      <c r="AF340" s="52"/>
      <c r="AG340" s="52"/>
      <c r="AH340" s="57"/>
      <c r="AI340" s="57">
        <f>INT(AI320/2+0.5)</f>
        <v>0</v>
      </c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2"/>
      <c r="AU340" s="54" t="s">
        <v>117</v>
      </c>
      <c r="AV340" s="57" cm="1">
        <f t="array" aca="1" ref="AV340" ca="1">SUM(IF($C340&gt;0,IF(AND(INDIRECT(ADDRESS($C340,44))=0,INDIRECT(ADDRESS($C340,38))="UL",ISERROR(SEARCH("Rear",INDIRECT(ADDRESS($C340,33)))),ISERROR(SEARCH("Side",INDIRECT(ADDRESS($C340,33))))),INDIRECT(ADDRESS($C340,COLUMN())),0),0),IF($D340&gt;0,IF(AND(INDIRECT(ADDRESS($D340,44))=0,INDIRECT(ADDRESS($D340,38))="UL",ISERROR(SEARCH("Rear",INDIRECT(ADDRESS($D340,33)))),ISERROR(SEARCH("Side",INDIRECT(ADDRESS($D340,33))))),INDIRECT(ADDRESS($D340,COLUMN())),0),0),IF($E340&gt;0,IF(AND(INDIRECT(ADDRESS($E340,44))=0,INDIRECT(ADDRESS($E340,38))="UL",ISERROR(SEARCH("Rear",INDIRECT(ADDRESS($E340,33)))),ISERROR(SEARCH("Side",INDIRECT(ADDRESS($E340,33))))),INDIRECT(ADDRESS($E340,COLUMN())),0),0),IF($F340&gt;0,IF(AND(INDIRECT(ADDRESS($F340,44))=0,INDIRECT(ADDRESS($F340,38))="UL",ISERROR(SEARCH("Rear",INDIRECT(ADDRESS($F340,33)))),ISERROR(SEARCH("Side",INDIRECT(ADDRESS($F340,33))))),INDIRECT(ADDRESS($F340,COLUMN())),0),0),IF($G340&gt;0,IF(AND(INDIRECT(ADDRESS($G340,44))=0,INDIRECT(ADDRESS($G340,38))="UL",ISERROR(SEARCH("Rear",INDIRECT(ADDRESS($G340,33)))),ISERROR(SEARCH("Side",INDIRECT(ADDRESS($G340,33))))),INDIRECT(ADDRESS($G340,COLUMN())),0),0),IF($H340&gt;0,IF(AND(INDIRECT(ADDRESS($H340,44))=0,INDIRECT(ADDRESS($H340,38))="UL",ISERROR(SEARCH("Rear",INDIRECT(ADDRESS($H340,33)))),ISERROR(SEARCH("Side",INDIRECT(ADDRESS($H340,33))))),INDIRECT(ADDRESS($H340,COLUMN())),0),0),IF($I340&gt;0,IF(AND(INDIRECT(ADDRESS($I340,44))=0,INDIRECT(ADDRESS($I340,38))="UL",ISERROR(SEARCH("Rear",INDIRECT(ADDRESS($I340,33)))),ISERROR(SEARCH("Side",INDIRECT(ADDRESS($I340,33))))),INDIRECT(ADDRESS($I340,COLUMN())),0),0),IF($J340&gt;0,IF(AND(INDIRECT(ADDRESS($J340,44))=0,INDIRECT(ADDRESS($J340,38))="UL",ISERROR(SEARCH("Rear",INDIRECT(ADDRESS($J340,33)))),ISERROR(SEARCH("Side",INDIRECT(ADDRESS($J340,33))))),INDIRECT(ADDRESS($J340,COLUMN())),0),0),IF($K340&gt;0,IF(AND(INDIRECT(ADDRESS($K340,44))=0,INDIRECT(ADDRESS($K340,38))="UL",ISERROR(SEARCH("Rear",INDIRECT(ADDRESS($K340,33)))),ISERROR(SEARCH("Side",INDIRECT(ADDRESS($K340,33))))),INDIRECT(ADDRESS($K340,COLUMN())),0),0),IF($L340&gt;0,IF(AND(INDIRECT(ADDRESS($L340,44))=0,INDIRECT(ADDRESS($L340,38))="UL",ISERROR(SEARCH("Rear",INDIRECT(ADDRESS($L340,33)))),ISERROR(SEARCH("Side",INDIRECT(ADDRESS($L340,33))))),INDIRECT(ADDRESS($L340,COLUMN())),0),0),IF($M340&gt;0,IF(AND(INDIRECT(ADDRESS($M340,44))=0,INDIRECT(ADDRESS($M340,38))="UL",ISERROR(SEARCH("Rear",INDIRECT(ADDRESS($M340,33)))),ISERROR(SEARCH("Side",INDIRECT(ADDRESS($M340,33))))),INDIRECT(ADDRESS($M340,COLUMN())),0),0))</f>
        <v>0.66666666666666663</v>
      </c>
      <c r="AW340" s="57" cm="1">
        <f t="array" aca="1" ref="AW340" ca="1">SUM(IF($C340&gt;0,IF(AND(INDIRECT(ADDRESS($C340,44))=0,INDIRECT(ADDRESS($C340,38))="UL",ISERROR(SEARCH("Rear",INDIRECT(ADDRESS($C340,33)))),ISERROR(SEARCH("Side",INDIRECT(ADDRESS($C340,33))))),INDIRECT(ADDRESS($C340,COLUMN())),0),0),IF($D340&gt;0,IF(AND(INDIRECT(ADDRESS($D340,44))=0,INDIRECT(ADDRESS($D340,38))="UL",ISERROR(SEARCH("Rear",INDIRECT(ADDRESS($D340,33)))),ISERROR(SEARCH("Side",INDIRECT(ADDRESS($D340,33))))),INDIRECT(ADDRESS($D340,COLUMN())),0),0),IF($E340&gt;0,IF(AND(INDIRECT(ADDRESS($E340,44))=0,INDIRECT(ADDRESS($E340,38))="UL",ISERROR(SEARCH("Rear",INDIRECT(ADDRESS($E340,33)))),ISERROR(SEARCH("Side",INDIRECT(ADDRESS($E340,33))))),INDIRECT(ADDRESS($E340,COLUMN())),0),0),IF($F340&gt;0,IF(AND(INDIRECT(ADDRESS($F340,44))=0,INDIRECT(ADDRESS($F340,38))="UL",ISERROR(SEARCH("Rear",INDIRECT(ADDRESS($F340,33)))),ISERROR(SEARCH("Side",INDIRECT(ADDRESS($F340,33))))),INDIRECT(ADDRESS($F340,COLUMN())),0),0),IF($G340&gt;0,IF(AND(INDIRECT(ADDRESS($G340,44))=0,INDIRECT(ADDRESS($G340,38))="UL",ISERROR(SEARCH("Rear",INDIRECT(ADDRESS($G340,33)))),ISERROR(SEARCH("Side",INDIRECT(ADDRESS($G340,33))))),INDIRECT(ADDRESS($G340,COLUMN())),0),0),IF($H340&gt;0,IF(AND(INDIRECT(ADDRESS($H340,44))=0,INDIRECT(ADDRESS($H340,38))="UL",ISERROR(SEARCH("Rear",INDIRECT(ADDRESS($H340,33)))),ISERROR(SEARCH("Side",INDIRECT(ADDRESS($H340,33))))),INDIRECT(ADDRESS($H340,COLUMN())),0),0),IF($I340&gt;0,IF(AND(INDIRECT(ADDRESS($I340,44))=0,INDIRECT(ADDRESS($I340,38))="UL",ISERROR(SEARCH("Rear",INDIRECT(ADDRESS($I340,33)))),ISERROR(SEARCH("Side",INDIRECT(ADDRESS($I340,33))))),INDIRECT(ADDRESS($I340,COLUMN())),0),0),IF($J340&gt;0,IF(AND(INDIRECT(ADDRESS($J340,44))=0,INDIRECT(ADDRESS($J340,38))="UL",ISERROR(SEARCH("Rear",INDIRECT(ADDRESS($J340,33)))),ISERROR(SEARCH("Side",INDIRECT(ADDRESS($J340,33))))),INDIRECT(ADDRESS($J340,COLUMN())),0),0),IF($K340&gt;0,IF(AND(INDIRECT(ADDRESS($K340,44))=0,INDIRECT(ADDRESS($K340,38))="UL",ISERROR(SEARCH("Rear",INDIRECT(ADDRESS($K340,33)))),ISERROR(SEARCH("Side",INDIRECT(ADDRESS($K340,33))))),INDIRECT(ADDRESS($K340,COLUMN())),0),0),IF($L340&gt;0,IF(AND(INDIRECT(ADDRESS($L340,44))=0,INDIRECT(ADDRESS($L340,38))="UL",ISERROR(SEARCH("Rear",INDIRECT(ADDRESS($L340,33)))),ISERROR(SEARCH("Side",INDIRECT(ADDRESS($L340,33))))),INDIRECT(ADDRESS($L340,COLUMN())),0),0),IF($M340&gt;0,IF(AND(INDIRECT(ADDRESS($M340,44))=0,INDIRECT(ADDRESS($M340,38))="UL",ISERROR(SEARCH("Rear",INDIRECT(ADDRESS($M340,33)))),ISERROR(SEARCH("Side",INDIRECT(ADDRESS($M340,33))))),INDIRECT(ADDRESS($M340,COLUMN())),0),0))</f>
        <v>2.7777777777777777</v>
      </c>
      <c r="AX340" s="57" cm="1">
        <f t="array" aca="1" ref="AX340" ca="1">SUM(IF($C340&gt;0,IF(AND(INDIRECT(ADDRESS($C340,44))=0,INDIRECT(ADDRESS($C340,38))="UL",ISERROR(SEARCH("Rear",INDIRECT(ADDRESS($C340,33)))),ISERROR(SEARCH("Side",INDIRECT(ADDRESS($C340,33))))),INDIRECT(ADDRESS($C340,COLUMN())),0),0),IF($D340&gt;0,IF(AND(INDIRECT(ADDRESS($D340,44))=0,INDIRECT(ADDRESS($D340,38))="UL",ISERROR(SEARCH("Rear",INDIRECT(ADDRESS($D340,33)))),ISERROR(SEARCH("Side",INDIRECT(ADDRESS($D340,33))))),INDIRECT(ADDRESS($D340,COLUMN())),0),0),IF($E340&gt;0,IF(AND(INDIRECT(ADDRESS($E340,44))=0,INDIRECT(ADDRESS($E340,38))="UL",ISERROR(SEARCH("Rear",INDIRECT(ADDRESS($E340,33)))),ISERROR(SEARCH("Side",INDIRECT(ADDRESS($E340,33))))),INDIRECT(ADDRESS($E340,COLUMN())),0),0),IF($F340&gt;0,IF(AND(INDIRECT(ADDRESS($F340,44))=0,INDIRECT(ADDRESS($F340,38))="UL",ISERROR(SEARCH("Rear",INDIRECT(ADDRESS($F340,33)))),ISERROR(SEARCH("Side",INDIRECT(ADDRESS($F340,33))))),INDIRECT(ADDRESS($F340,COLUMN())),0),0),IF($G340&gt;0,IF(AND(INDIRECT(ADDRESS($G340,44))=0,INDIRECT(ADDRESS($G340,38))="UL",ISERROR(SEARCH("Rear",INDIRECT(ADDRESS($G340,33)))),ISERROR(SEARCH("Side",INDIRECT(ADDRESS($G340,33))))),INDIRECT(ADDRESS($G340,COLUMN())),0),0),IF($H340&gt;0,IF(AND(INDIRECT(ADDRESS($H340,44))=0,INDIRECT(ADDRESS($H340,38))="UL",ISERROR(SEARCH("Rear",INDIRECT(ADDRESS($H340,33)))),ISERROR(SEARCH("Side",INDIRECT(ADDRESS($H340,33))))),INDIRECT(ADDRESS($H340,COLUMN())),0),0),IF($I340&gt;0,IF(AND(INDIRECT(ADDRESS($I340,44))=0,INDIRECT(ADDRESS($I340,38))="UL",ISERROR(SEARCH("Rear",INDIRECT(ADDRESS($I340,33)))),ISERROR(SEARCH("Side",INDIRECT(ADDRESS($I340,33))))),INDIRECT(ADDRESS($I340,COLUMN())),0),0),IF($J340&gt;0,IF(AND(INDIRECT(ADDRESS($J340,44))=0,INDIRECT(ADDRESS($J340,38))="UL",ISERROR(SEARCH("Rear",INDIRECT(ADDRESS($J340,33)))),ISERROR(SEARCH("Side",INDIRECT(ADDRESS($J340,33))))),INDIRECT(ADDRESS($J340,COLUMN())),0),0),IF($K340&gt;0,IF(AND(INDIRECT(ADDRESS($K340,44))=0,INDIRECT(ADDRESS($K340,38))="UL",ISERROR(SEARCH("Rear",INDIRECT(ADDRESS($K340,33)))),ISERROR(SEARCH("Side",INDIRECT(ADDRESS($K340,33))))),INDIRECT(ADDRESS($K340,COLUMN())),0),0),IF($L340&gt;0,IF(AND(INDIRECT(ADDRESS($L340,44))=0,INDIRECT(ADDRESS($L340,38))="UL",ISERROR(SEARCH("Rear",INDIRECT(ADDRESS($L340,33)))),ISERROR(SEARCH("Side",INDIRECT(ADDRESS($L340,33))))),INDIRECT(ADDRESS($L340,COLUMN())),0),0),IF($M340&gt;0,IF(AND(INDIRECT(ADDRESS($M340,44))=0,INDIRECT(ADDRESS($M340,38))="UL",ISERROR(SEARCH("Rear",INDIRECT(ADDRESS($M340,33)))),ISERROR(SEARCH("Side",INDIRECT(ADDRESS($M340,33))))),INDIRECT(ADDRESS($M340,COLUMN())),0),0))</f>
        <v>2.2777777777777781</v>
      </c>
      <c r="AY340" s="58">
        <f t="shared" ca="1" si="232"/>
        <v>2.7777777777777777</v>
      </c>
      <c r="AZ340" s="58">
        <f t="shared" ca="1" si="233"/>
        <v>1.9074074074074074</v>
      </c>
      <c r="BA340" s="58" cm="1">
        <f t="array" aca="1" ref="BA340" ca="1">SUM(IF($C340&gt;0,IF(AND(INDIRECT(ADDRESS($C340,44))=0,INDIRECT(ADDRESS($C340,38))="UL"),INDIRECT(ADDRESS($C340,COLUMN())),0),0),IF($D340&gt;0,IF(AND(INDIRECT(ADDRESS($D340,44))=0,INDIRECT(ADDRESS($D340,38))="UL"),INDIRECT(ADDRESS($D340,COLUMN())),0),0),IF($E340&gt;0,IF(AND(INDIRECT(ADDRESS($E340,44))=0,INDIRECT(ADDRESS($E340,38))="UL"),INDIRECT(ADDRESS($E340,COLUMN())),0),0),IF($F340&gt;0,IF(AND(INDIRECT(ADDRESS($F340,44))=0,INDIRECT(ADDRESS($F340,38))="UL"),INDIRECT(ADDRESS($F340,COLUMN())),0),0),IF($G340&gt;0,IF(AND(INDIRECT(ADDRESS($G340,44))=0,INDIRECT(ADDRESS($G340,38))="UL"),INDIRECT(ADDRESS($G340,COLUMN())),0),0),IF($H340&gt;0,IF(AND(INDIRECT(ADDRESS($H340,44))=0,INDIRECT(ADDRESS($H340,38))="UL"),INDIRECT(ADDRESS($H340,COLUMN())),0),0),IF($I340&gt;0,IF(AND(INDIRECT(ADDRESS($I340,44))=0,INDIRECT(ADDRESS($I340,38))="UL"),INDIRECT(ADDRESS($I340,COLUMN())),0),0),IF($J340&gt;0,IF(AND(INDIRECT(ADDRESS($J340,44))=0,INDIRECT(ADDRESS($J340,38))="UL"),INDIRECT(ADDRESS($J340,COLUMN())),0),0),IF($K340&gt;0,IF(AND(INDIRECT(ADDRESS($K340,44))=0,INDIRECT(ADDRESS($K340,38))="UL"),INDIRECT(ADDRESS($K340,COLUMN())),0),0),IF($L340&gt;0,IF(AND(INDIRECT(ADDRESS($L340,44))=0,INDIRECT(ADDRESS($L340,38))="UL"),INDIRECT(ADDRESS($L340,COLUMN())),0),0),IF($M340&gt;0,IF(AND(INDIRECT(ADDRESS($M340,44))=0,INDIRECT(ADDRESS($M340,38))="UL"),INDIRECT(ADDRESS($M340,COLUMN())),0),0))</f>
        <v>1.7485008818342151</v>
      </c>
      <c r="BB340" s="58" cm="1">
        <f t="array" aca="1" ref="BB340" ca="1">SUM(IF($C340&gt;0,IF(AND(INDIRECT(ADDRESS($C340,44))=0,INDIRECT(ADDRESS($C340,38))="UL"),INDIRECT(ADDRESS($C340,COLUMN())),0),0),IF($D340&gt;0,IF(AND(INDIRECT(ADDRESS($D340,44))=0,INDIRECT(ADDRESS($D340,38))="UL"),INDIRECT(ADDRESS($D340,COLUMN())),0),0),IF($E340&gt;0,IF(AND(INDIRECT(ADDRESS($E340,44))=0,INDIRECT(ADDRESS($E340,38))="UL"),INDIRECT(ADDRESS($E340,COLUMN())),0),0),IF($F340&gt;0,IF(AND(INDIRECT(ADDRESS($F340,44))=0,INDIRECT(ADDRESS($F340,38))="UL"),INDIRECT(ADDRESS($F340,COLUMN())),0),0),IF($G340&gt;0,IF(AND(INDIRECT(ADDRESS($G340,44))=0,INDIRECT(ADDRESS($G340,38))="UL"),INDIRECT(ADDRESS($G340,COLUMN())),0),0),IF($H340&gt;0,IF(AND(INDIRECT(ADDRESS($H340,44))=0,INDIRECT(ADDRESS($H340,38))="UL"),INDIRECT(ADDRESS($H340,COLUMN())),0),0),IF($I340&gt;0,IF(AND(INDIRECT(ADDRESS($I340,44))=0,INDIRECT(ADDRESS($I340,38))="UL"),INDIRECT(ADDRESS($I340,COLUMN())),0),0),IF($J340&gt;0,IF(AND(INDIRECT(ADDRESS($J340,44))=0,INDIRECT(ADDRESS($J340,38))="UL"),INDIRECT(ADDRESS($J340,COLUMN())),0),0),IF($K340&gt;0,IF(AND(INDIRECT(ADDRESS($K340,44))=0,INDIRECT(ADDRESS($K340,38))="UL"),INDIRECT(ADDRESS($K340,COLUMN())),0),0),IF($L340&gt;0,IF(AND(INDIRECT(ADDRESS($L340,44))=0,INDIRECT(ADDRESS($L340,38))="UL"),INDIRECT(ADDRESS($L340,COLUMN())),0),0),IF($M340&gt;0,IF(AND(INDIRECT(ADDRESS($M340,44))=0,INDIRECT(ADDRESS($M340,38))="UL"),INDIRECT(ADDRESS($M340,COLUMN())),0),0))</f>
        <v>0.9654320987654319</v>
      </c>
      <c r="BC340" s="58" cm="1">
        <f t="array" aca="1" ref="BC340" ca="1">SUM(IF($C340&gt;0,IF(AND(INDIRECT(ADDRESS($C340,44))=0,INDIRECT(ADDRESS($C340,38))="UL"),INDIRECT(ADDRESS($C340,COLUMN())),0),0),IF($D340&gt;0,IF(AND(INDIRECT(ADDRESS($D340,44))=0,INDIRECT(ADDRESS($D340,38))="UL"),INDIRECT(ADDRESS($D340,COLUMN())),0),0),IF($E340&gt;0,IF(AND(INDIRECT(ADDRESS($E340,44))=0,INDIRECT(ADDRESS($E340,38))="UL"),INDIRECT(ADDRESS($E340,COLUMN())),0),0),IF($F340&gt;0,IF(AND(INDIRECT(ADDRESS($F340,44))=0,INDIRECT(ADDRESS($F340,38))="UL"),INDIRECT(ADDRESS($F340,COLUMN())),0),0),IF($G340&gt;0,IF(AND(INDIRECT(ADDRESS($G340,44))=0,INDIRECT(ADDRESS($G340,38))="UL"),INDIRECT(ADDRESS($G340,COLUMN())),0),0),IF($H340&gt;0,IF(AND(INDIRECT(ADDRESS($H340,44))=0,INDIRECT(ADDRESS($H340,38))="UL"),INDIRECT(ADDRESS($H340,COLUMN())),0),0),IF($I340&gt;0,IF(AND(INDIRECT(ADDRESS($I340,44))=0,INDIRECT(ADDRESS($I340,38))="UL"),INDIRECT(ADDRESS($I340,COLUMN())),0),0),IF($J340&gt;0,IF(AND(INDIRECT(ADDRESS($J340,44))=0,INDIRECT(ADDRESS($J340,38))="UL"),INDIRECT(ADDRESS($J340,COLUMN())),0),0),IF($K340&gt;0,IF(AND(INDIRECT(ADDRESS($K340,44))=0,INDIRECT(ADDRESS($K340,38))="UL"),INDIRECT(ADDRESS($K340,COLUMN())),0),0),IF($L340&gt;0,IF(AND(INDIRECT(ADDRESS($L340,44))=0,INDIRECT(ADDRESS($L340,38))="UL"),INDIRECT(ADDRESS($L340,COLUMN())),0),0),IF($M340&gt;0,IF(AND(INDIRECT(ADDRESS($M340,44))=0,INDIRECT(ADDRESS($M340,38))="UL"),INDIRECT(ADDRESS($M340,COLUMN())),0),0))</f>
        <v>1.2451499118165783</v>
      </c>
      <c r="BD340" s="58" cm="1">
        <f t="array" aca="1" ref="BD340" ca="1">SUM(IF($C340&gt;0,IF(AND(INDIRECT(ADDRESS($C340,44))=0,INDIRECT(ADDRESS($C340,38))="UL"),INDIRECT(ADDRESS($C340,COLUMN())),0),0),IF($D340&gt;0,IF(AND(INDIRECT(ADDRESS($D340,44))=0,INDIRECT(ADDRESS($D340,38))="UL"),INDIRECT(ADDRESS($D340,COLUMN())),0),0),IF($E340&gt;0,IF(AND(INDIRECT(ADDRESS($E340,44))=0,INDIRECT(ADDRESS($E340,38))="UL"),INDIRECT(ADDRESS($E340,COLUMN())),0),0),IF($F340&gt;0,IF(AND(INDIRECT(ADDRESS($F340,44))=0,INDIRECT(ADDRESS($F340,38))="UL"),INDIRECT(ADDRESS($F340,COLUMN())),0),0),IF($G340&gt;0,IF(AND(INDIRECT(ADDRESS($G340,44))=0,INDIRECT(ADDRESS($G340,38))="UL"),INDIRECT(ADDRESS($G340,COLUMN())),0),0),IF($H340&gt;0,IF(AND(INDIRECT(ADDRESS($H340,44))=0,INDIRECT(ADDRESS($H340,38))="UL"),INDIRECT(ADDRESS($H340,COLUMN())),0),0),IF($I340&gt;0,IF(AND(INDIRECT(ADDRESS($I340,44))=0,INDIRECT(ADDRESS($I340,38))="UL"),INDIRECT(ADDRESS($I340,COLUMN())),0),0),IF($J340&gt;0,IF(AND(INDIRECT(ADDRESS($J340,44))=0,INDIRECT(ADDRESS($J340,38))="UL"),INDIRECT(ADDRESS($J340,COLUMN())),0),0),IF($K340&gt;0,IF(AND(INDIRECT(ADDRESS($K340,44))=0,INDIRECT(ADDRESS($K340,38))="UL"),INDIRECT(ADDRESS($K340,COLUMN())),0),0),IF($L340&gt;0,IF(AND(INDIRECT(ADDRESS($L340,44))=0,INDIRECT(ADDRESS($L340,38))="UL"),INDIRECT(ADDRESS($L340,COLUMN())),0),0),IF($M340&gt;0,IF(AND(INDIRECT(ADDRESS($M340,44))=0,INDIRECT(ADDRESS($M340,38))="UL"),INDIRECT(ADDRESS($M340,COLUMN())),0),0))</f>
        <v>1.5703703703703704</v>
      </c>
      <c r="BE340" s="57">
        <f t="shared" ca="1" si="234"/>
        <v>1.2451499118165783</v>
      </c>
      <c r="BF340" s="57" cm="1">
        <f t="array" aca="1" ref="BF340" ca="1">SUM(IF($C340&gt;0,IF(INDIRECT(ADDRESS($C340,45))=1,INDIRECT(ADDRESS($C340,52))*INDIRECT(ADDRESS($C340,42))/5,0),0), IF($D340&gt;0,IF(INDIRECT(ADDRESS($D340,45))=1,INDIRECT(ADDRESS($D340,52))*INDIRECT(ADDRESS($D340,42))/5,0),0), IF($E340&gt;0,IF(INDIRECT(ADDRESS($E340,45))=1,INDIRECT(ADDRESS($E340,52))*INDIRECT(ADDRESS($E340,42))/5,0),0), IF($F340&gt;0,IF(INDIRECT(ADDRESS($F340,45))=1,INDIRECT(ADDRESS($F340,52))*INDIRECT(ADDRESS($F340,42))/5,0),0), IF($G340&gt;0,IF(INDIRECT(ADDRESS($G340,45))=1,INDIRECT(ADDRESS($G340,52))*INDIRECT(ADDRESS($G340,42))/5,0),0), IF($H340&gt;0,IF(INDIRECT(ADDRESS($H340,45))=1,INDIRECT(ADDRESS($H340,52))*INDIRECT(ADDRESS($H340,42))/5,0),0)
)*$BF$296/100</f>
        <v>5.5555555555555559E-2</v>
      </c>
      <c r="BG340" s="19">
        <v>1</v>
      </c>
      <c r="BH340" s="57" cm="1">
        <f t="array" aca="1" ref="BH340" ca="1">SUM(IF($C340&gt;0,IF(AND(INDIRECT(ADDRESS($C340,44))=0,INDIRECT(ADDRESS($C340,38))&lt;&gt;"UL"),INDIRECT(ADDRESS($C340,COLUMN()-12)),0),0), IF($D340&gt;0,IF(AND(INDIRECT(ADDRESS($D340,44))=0,INDIRECT(ADDRESS($D340,38))&lt;&gt;"UL"),INDIRECT(ADDRESS($D340,COLUMN()-12)),0),0), IF($E340&gt;0,IF(AND(INDIRECT(ADDRESS($E340,44))=0,INDIRECT(ADDRESS($E340,38))&lt;&gt;"UL"),INDIRECT(ADDRESS($E340,COLUMN()-12)),0),0), IF($F340&gt;0,IF(AND(INDIRECT(ADDRESS($F340,44))=0,INDIRECT(ADDRESS($F340,38))&lt;&gt;"UL"),INDIRECT(ADDRESS($F340,COLUMN()-12)),0),0), IF($G340&gt;0,IF(AND(INDIRECT(ADDRESS($G340,44))=0,INDIRECT(ADDRESS($G340,38))&lt;&gt;"UL"),INDIRECT(ADDRESS($G340,COLUMN()-12)),0),0), IF($H340&gt;0,IF(AND(INDIRECT(ADDRESS($H340,44))=0,INDIRECT(ADDRESS($H340,38))&lt;&gt;"UL"),INDIRECT(ADDRESS($H340,COLUMN()-12)),0),0), IF($I340&gt;0,IF(AND(INDIRECT(ADDRESS($I340,44))=0,INDIRECT(ADDRESS($I340,38))&lt;&gt;"UL"),INDIRECT(ADDRESS($I340,COLUMN()-12)),0),0), IF($J340&gt;0,IF(AND(INDIRECT(ADDRESS($J340,44))=0,INDIRECT(ADDRESS($J340,38))&lt;&gt;"UL"),INDIRECT(ADDRESS($J340,COLUMN()-12)),0),0), IF($K340&gt;0,IF(AND(INDIRECT(ADDRESS($K340,44))=0,INDIRECT(ADDRESS($K340,38))&lt;&gt;"UL"),INDIRECT(ADDRESS($K340,COLUMN()-12)),0),0), IF($L340&gt;0,IF(AND(INDIRECT(ADDRESS($L340,44))=0,INDIRECT(ADDRESS($L340,38))&lt;&gt;"UL"),INDIRECT(ADDRESS($L340,COLUMN()-12)),0),0), IF($M340&gt;0,IF(AND(INDIRECT(ADDRESS($M340,44))=0,INDIRECT(ADDRESS($M340,38))&lt;&gt;"UL"),INDIRECT(ADDRESS($M340,COLUMN()-12)),0),0))</f>
        <v>0</v>
      </c>
      <c r="BI340" s="57" cm="1">
        <f t="array" aca="1" ref="BI340" ca="1">SUM(IF($C340&gt;0,IF(AND(INDIRECT(ADDRESS($C340,44))=0,INDIRECT(ADDRESS($C340,38))&lt;&gt;"UL"),INDIRECT(ADDRESS($C340,COLUMN()-12)),0),0), IF($D340&gt;0,IF(AND(INDIRECT(ADDRESS($D340,44))=0,INDIRECT(ADDRESS($D340,38))&lt;&gt;"UL"),INDIRECT(ADDRESS($D340,COLUMN()-12)),0),0), IF($E340&gt;0,IF(AND(INDIRECT(ADDRESS($E340,44))=0,INDIRECT(ADDRESS($E340,38))&lt;&gt;"UL"),INDIRECT(ADDRESS($E340,COLUMN()-12)),0),0), IF($F340&gt;0,IF(AND(INDIRECT(ADDRESS($F340,44))=0,INDIRECT(ADDRESS($F340,38))&lt;&gt;"UL"),INDIRECT(ADDRESS($F340,COLUMN()-12)),0),0), IF($G340&gt;0,IF(AND(INDIRECT(ADDRESS($G340,44))=0,INDIRECT(ADDRESS($G340,38))&lt;&gt;"UL"),INDIRECT(ADDRESS($G340,COLUMN()-12)),0),0), IF($H340&gt;0,IF(AND(INDIRECT(ADDRESS($H340,44))=0,INDIRECT(ADDRESS($H340,38))&lt;&gt;"UL"),INDIRECT(ADDRESS($H340,COLUMN()-12)),0),0), IF($I340&gt;0,IF(AND(INDIRECT(ADDRESS($I340,44))=0,INDIRECT(ADDRESS($I340,38))&lt;&gt;"UL"),INDIRECT(ADDRESS($I340,COLUMN()-12)),0),0), IF($J340&gt;0,IF(AND(INDIRECT(ADDRESS($J340,44))=0,INDIRECT(ADDRESS($J340,38))&lt;&gt;"UL"),INDIRECT(ADDRESS($J340,COLUMN()-12)),0),0), IF($K340&gt;0,IF(AND(INDIRECT(ADDRESS($K340,44))=0,INDIRECT(ADDRESS($K340,38))&lt;&gt;"UL"),INDIRECT(ADDRESS($K340,COLUMN()-12)),0),0), IF($L340&gt;0,IF(AND(INDIRECT(ADDRESS($L340,44))=0,INDIRECT(ADDRESS($L340,38))&lt;&gt;"UL"),INDIRECT(ADDRESS($L340,COLUMN()-12)),0),0), IF($M340&gt;0,IF(AND(INDIRECT(ADDRESS($M340,44))=0,INDIRECT(ADDRESS($M340,38))&lt;&gt;"UL"),INDIRECT(ADDRESS($M340,COLUMN()-12)),0),0))</f>
        <v>1.1111111111111109</v>
      </c>
      <c r="BJ340" s="57" cm="1">
        <f t="array" aca="1" ref="BJ340" ca="1">SUM(IF($C340&gt;0,IF(AND(INDIRECT(ADDRESS($C340,44))=0,INDIRECT(ADDRESS($C340,38))&lt;&gt;"UL"),INDIRECT(ADDRESS($C340,COLUMN()-12)),0),0), IF($D340&gt;0,IF(AND(INDIRECT(ADDRESS($D340,44))=0,INDIRECT(ADDRESS($D340,38))&lt;&gt;"UL"),INDIRECT(ADDRESS($D340,COLUMN()-12)),0),0), IF($E340&gt;0,IF(AND(INDIRECT(ADDRESS($E340,44))=0,INDIRECT(ADDRESS($E340,38))&lt;&gt;"UL"),INDIRECT(ADDRESS($E340,COLUMN()-12)),0),0), IF($F340&gt;0,IF(AND(INDIRECT(ADDRESS($F340,44))=0,INDIRECT(ADDRESS($F340,38))&lt;&gt;"UL"),INDIRECT(ADDRESS($F340,COLUMN()-12)),0),0), IF($G340&gt;0,IF(AND(INDIRECT(ADDRESS($G340,44))=0,INDIRECT(ADDRESS($G340,38))&lt;&gt;"UL"),INDIRECT(ADDRESS($G340,COLUMN()-12)),0),0), IF($H340&gt;0,IF(AND(INDIRECT(ADDRESS($H340,44))=0,INDIRECT(ADDRESS($H340,38))&lt;&gt;"UL"),INDIRECT(ADDRESS($H340,COLUMN()-12)),0),0), IF($I340&gt;0,IF(AND(INDIRECT(ADDRESS($I340,44))=0,INDIRECT(ADDRESS($I340,38))&lt;&gt;"UL"),INDIRECT(ADDRESS($I340,COLUMN()-12)),0),0), IF($J340&gt;0,IF(AND(INDIRECT(ADDRESS($J340,44))=0,INDIRECT(ADDRESS($J340,38))&lt;&gt;"UL"),INDIRECT(ADDRESS($J340,COLUMN()-12)),0),0), IF($K340&gt;0,IF(AND(INDIRECT(ADDRESS($K340,44))=0,INDIRECT(ADDRESS($K340,38))&lt;&gt;"UL"),INDIRECT(ADDRESS($K340,COLUMN()-12)),0),0), IF($L340&gt;0,IF(AND(INDIRECT(ADDRESS($L340,44))=0,INDIRECT(ADDRESS($L340,38))&lt;&gt;"UL"),INDIRECT(ADDRESS($L340,COLUMN()-12)),0),0), IF($M340&gt;0,IF(AND(INDIRECT(ADDRESS($M340,44))=0,INDIRECT(ADDRESS($M340,38))&lt;&gt;"UL"),INDIRECT(ADDRESS($M340,COLUMN()-12)),0),0))</f>
        <v>1.1111111111111109</v>
      </c>
      <c r="BK340" s="57">
        <f t="shared" ca="1" si="235"/>
        <v>1.1111111111111109</v>
      </c>
      <c r="BL340" s="57"/>
      <c r="BM340" s="57" cm="1">
        <f t="array" aca="1" ref="BM340" ca="1">SUM(IF($C340&gt;0,IF(AND(INDIRECT(ADDRESS($C340,44))=0,INDIRECT(ADDRESS($C340,38))&lt;&gt;"UL"),INDIRECT(ADDRESS($C340,COLUMN()-12)),0),0), IF($D340&gt;0,IF(AND(INDIRECT(ADDRESS($D340,44))=0,INDIRECT(ADDRESS($D340,38))&lt;&gt;"UL"),INDIRECT(ADDRESS($D340,COLUMN()-12)),0),0), IF($E340&gt;0,IF(AND(INDIRECT(ADDRESS($E340,44))=0,INDIRECT(ADDRESS($E340,38))&lt;&gt;"UL"),INDIRECT(ADDRESS($E340,COLUMN()-12)),0),0), IF($F340&gt;0,IF(AND(INDIRECT(ADDRESS($F340,44))=0,INDIRECT(ADDRESS($F340,38))&lt;&gt;"UL"),INDIRECT(ADDRESS($F340,COLUMN()-12)),0),0), IF($G340&gt;0,IF(AND(INDIRECT(ADDRESS($G340,44))=0,INDIRECT(ADDRESS($G340,38))&lt;&gt;"UL"),INDIRECT(ADDRESS($G340,COLUMN()-12)),0),0), IF($H340&gt;0,IF(AND(INDIRECT(ADDRESS($H340,44))=0,INDIRECT(ADDRESS($H340,38))&lt;&gt;"UL"),INDIRECT(ADDRESS($H340,COLUMN()-12)),0),0), IF($I340&gt;0,IF(AND(INDIRECT(ADDRESS($I340,44))=0,INDIRECT(ADDRESS($I340,38))&lt;&gt;"UL"),INDIRECT(ADDRESS($I340,COLUMN()-12)),0),0), IF($J340&gt;0,IF(AND(INDIRECT(ADDRESS($J340,44))=0,INDIRECT(ADDRESS($J340,38))&lt;&gt;"UL"),INDIRECT(ADDRESS($J340,COLUMN()-12)),0),0), IF($K340&gt;0,IF(AND(INDIRECT(ADDRESS($K340,44))=0,INDIRECT(ADDRESS($K340,38))&lt;&gt;"UL"),INDIRECT(ADDRESS($K340,COLUMN()-11)),0),0), IF($L340&gt;0,IF(AND(INDIRECT(ADDRESS($L340,44))=0,INDIRECT(ADDRESS($L340,38))&lt;&gt;"UL"),INDIRECT(ADDRESS($L340,COLUMN()-11)),0),0), IF($M340&gt;0,IF(AND(INDIRECT(ADDRESS($M340,44))=0,INDIRECT(ADDRESS($M340,38))&lt;&gt;"UL"),INDIRECT(ADDRESS($M340,COLUMN()-11)),0),0))</f>
        <v>0.14814814814814811</v>
      </c>
      <c r="BN340" s="57" cm="1">
        <f t="array" aca="1" ref="BN340" ca="1">SUM(IF($C340&gt;0,IF(AND(INDIRECT(ADDRESS($C340,44))=0,INDIRECT(ADDRESS($C340,38))&lt;&gt;"UL"),INDIRECT(ADDRESS($C340,COLUMN()-12)),0),0), IF($D340&gt;0,IF(AND(INDIRECT(ADDRESS($D340,44))=0,INDIRECT(ADDRESS($D340,38))&lt;&gt;"UL"),INDIRECT(ADDRESS($D340,COLUMN()-12)),0),0), IF($E340&gt;0,IF(AND(INDIRECT(ADDRESS($E340,44))=0,INDIRECT(ADDRESS($E340,38))&lt;&gt;"UL"),INDIRECT(ADDRESS($E340,COLUMN()-12)),0),0), IF($F340&gt;0,IF(AND(INDIRECT(ADDRESS($F340,44))=0,INDIRECT(ADDRESS($F340,38))&lt;&gt;"UL"),INDIRECT(ADDRESS($F340,COLUMN()-12)),0),0), IF($G340&gt;0,IF(AND(INDIRECT(ADDRESS($G340,44))=0,INDIRECT(ADDRESS($G340,38))&lt;&gt;"UL"),INDIRECT(ADDRESS($G340,COLUMN()-12)),0),0), IF($H340&gt;0,IF(AND(INDIRECT(ADDRESS($H340,44))=0,INDIRECT(ADDRESS($H340,38))&lt;&gt;"UL"),INDIRECT(ADDRESS($H340,COLUMN()-12)),0),0), IF($I340&gt;0,IF(AND(INDIRECT(ADDRESS($I340,44))=0,INDIRECT(ADDRESS($I340,38))&lt;&gt;"UL"),INDIRECT(ADDRESS($I340,COLUMN()-12)),0),0), IF($J340&gt;0,IF(AND(INDIRECT(ADDRESS($J340,44))=0,INDIRECT(ADDRESS($J340,38))&lt;&gt;"UL"),INDIRECT(ADDRESS($J340,COLUMN()-12)),0),0), IF($K340&gt;0,IF(AND(INDIRECT(ADDRESS($K340,44))=0,INDIRECT(ADDRESS($K340,38))&lt;&gt;"UL"),INDIRECT(ADDRESS($K340,COLUMN()-11)),0),0), IF($L340&gt;0,IF(AND(INDIRECT(ADDRESS($L340,44))=0,INDIRECT(ADDRESS($L340,38))&lt;&gt;"UL"),INDIRECT(ADDRESS($L340,COLUMN()-11)),0),0), IF($M340&gt;0,IF(AND(INDIRECT(ADDRESS($M340,44))=0,INDIRECT(ADDRESS($M340,38))&lt;&gt;"UL"),INDIRECT(ADDRESS($M340,COLUMN()-11)),0),0))</f>
        <v>0.29629629629629622</v>
      </c>
      <c r="BO340" s="57" cm="1">
        <f t="array" aca="1" ref="BO340" ca="1">SUM(IF($C340&gt;0,IF(AND(INDIRECT(ADDRESS($C340,44))=0,INDIRECT(ADDRESS($C340,38))&lt;&gt;"UL"),INDIRECT(ADDRESS($C340,COLUMN()-12)),0),0), IF($D340&gt;0,IF(AND(INDIRECT(ADDRESS($D340,44))=0,INDIRECT(ADDRESS($D340,38))&lt;&gt;"UL"),INDIRECT(ADDRESS($D340,COLUMN()-12)),0),0), IF($E340&gt;0,IF(AND(INDIRECT(ADDRESS($E340,44))=0,INDIRECT(ADDRESS($E340,38))&lt;&gt;"UL"),INDIRECT(ADDRESS($E340,COLUMN()-12)),0),0), IF($F340&gt;0,IF(AND(INDIRECT(ADDRESS($F340,44))=0,INDIRECT(ADDRESS($F340,38))&lt;&gt;"UL"),INDIRECT(ADDRESS($F340,COLUMN()-12)),0),0), IF($G340&gt;0,IF(AND(INDIRECT(ADDRESS($G340,44))=0,INDIRECT(ADDRESS($G340,38))&lt;&gt;"UL"),INDIRECT(ADDRESS($G340,COLUMN()-12)),0),0), IF($H340&gt;0,IF(AND(INDIRECT(ADDRESS($H340,44))=0,INDIRECT(ADDRESS($H340,38))&lt;&gt;"UL"),INDIRECT(ADDRESS($H340,COLUMN()-12)),0),0), IF($I340&gt;0,IF(AND(INDIRECT(ADDRESS($I340,44))=0,INDIRECT(ADDRESS($I340,38))&lt;&gt;"UL"),INDIRECT(ADDRESS($I340,COLUMN()-12)),0),0), IF($J340&gt;0,IF(AND(INDIRECT(ADDRESS($J340,44))=0,INDIRECT(ADDRESS($J340,38))&lt;&gt;"UL"),INDIRECT(ADDRESS($J340,COLUMN()-12)),0),0), IF($K340&gt;0,IF(AND(INDIRECT(ADDRESS($K340,44))=0,INDIRECT(ADDRESS($K340,38))&lt;&gt;"UL"),INDIRECT(ADDRESS($K340,COLUMN()-11)),0),0), IF($L340&gt;0,IF(AND(INDIRECT(ADDRESS($L340,44))=0,INDIRECT(ADDRESS($L340,38))&lt;&gt;"UL"),INDIRECT(ADDRESS($L340,COLUMN()-11)),0),0), IF($M340&gt;0,IF(AND(INDIRECT(ADDRESS($M340,44))=0,INDIRECT(ADDRESS($M340,38))&lt;&gt;"UL"),INDIRECT(ADDRESS($M340,COLUMN()-11)),0),0))</f>
        <v>0.29629629629629622</v>
      </c>
      <c r="BP340" s="57" cm="1">
        <f t="array" aca="1" ref="BP340" ca="1">SUM(IF($C340&gt;0,IF(AND(INDIRECT(ADDRESS($C340,44))=0,INDIRECT(ADDRESS($C340,38))&lt;&gt;"UL"),INDIRECT(ADDRESS($C340,COLUMN()-12)),0),0), IF($D340&gt;0,IF(AND(INDIRECT(ADDRESS($D340,44))=0,INDIRECT(ADDRESS($D340,38))&lt;&gt;"UL"),INDIRECT(ADDRESS($D340,COLUMN()-12)),0),0), IF($E340&gt;0,IF(AND(INDIRECT(ADDRESS($E340,44))=0,INDIRECT(ADDRESS($E340,38))&lt;&gt;"UL"),INDIRECT(ADDRESS($E340,COLUMN()-12)),0),0), IF($F340&gt;0,IF(AND(INDIRECT(ADDRESS($F340,44))=0,INDIRECT(ADDRESS($F340,38))&lt;&gt;"UL"),INDIRECT(ADDRESS($F340,COLUMN()-12)),0),0), IF($G340&gt;0,IF(AND(INDIRECT(ADDRESS($G340,44))=0,INDIRECT(ADDRESS($G340,38))&lt;&gt;"UL"),INDIRECT(ADDRESS($G340,COLUMN()-12)),0),0), IF($H340&gt;0,IF(AND(INDIRECT(ADDRESS($H340,44))=0,INDIRECT(ADDRESS($H340,38))&lt;&gt;"UL"),INDIRECT(ADDRESS($H340,COLUMN()-12)),0),0), IF($I340&gt;0,IF(AND(INDIRECT(ADDRESS($I340,44))=0,INDIRECT(ADDRESS($I340,38))&lt;&gt;"UL"),INDIRECT(ADDRESS($I340,COLUMN()-12)),0),0), IF($J340&gt;0,IF(AND(INDIRECT(ADDRESS($J340,44))=0,INDIRECT(ADDRESS($J340,38))&lt;&gt;"UL"),INDIRECT(ADDRESS($J340,COLUMN()-12)),0),0), IF($K340&gt;0,IF(AND(INDIRECT(ADDRESS($K340,44))=0,INDIRECT(ADDRESS($K340,38))&lt;&gt;"UL"),INDIRECT(ADDRESS($K340,COLUMN()-11)),0),0), IF($L340&gt;0,IF(AND(INDIRECT(ADDRESS($L340,44))=0,INDIRECT(ADDRESS($L340,38))&lt;&gt;"UL"),INDIRECT(ADDRESS($L340,COLUMN()-11)),0),0), IF($M340&gt;0,IF(AND(INDIRECT(ADDRESS($M340,44))=0,INDIRECT(ADDRESS($M340,38))&lt;&gt;"UL"),INDIRECT(ADDRESS($M340,COLUMN()-11)),0),0))</f>
        <v>0</v>
      </c>
      <c r="BQ340" s="57">
        <f t="shared" ca="1" si="236"/>
        <v>0.29629629629629622</v>
      </c>
      <c r="BR340" s="161">
        <f t="shared" ca="1" si="237"/>
        <v>71.475413956487273</v>
      </c>
      <c r="BS340" s="59"/>
      <c r="BT340" s="56">
        <f t="shared" ca="1" si="238"/>
        <v>8.2377783211092943</v>
      </c>
      <c r="BU340" s="64">
        <f t="shared" ca="1" si="239"/>
        <v>7.9209406933743218E-2</v>
      </c>
      <c r="BV340" s="57" t="s">
        <v>34</v>
      </c>
      <c r="BW340" s="57" cm="1">
        <f t="array" aca="1" ref="BW340" ca="1">SUM(IF($C340&gt;0,IF(AND(INDIRECT(ADDRESS($C340,44))=0,INDIRECT(ADDRESS($C340,38))="UL",ISERROR(SEARCH("Rear",INDIRECT(ADDRESS($C340,33)))),ISERROR(SEARCH("Side",INDIRECT(ADDRESS($C340,33))))),INDIRECT(ADDRESS($C340,COLUMN())),0),0),IF($D340&gt;0,IF(AND(INDIRECT(ADDRESS($D340,44))=0,INDIRECT(ADDRESS($D340,38))="UL",ISERROR(SEARCH("Rear",INDIRECT(ADDRESS($D340,33)))),ISERROR(SEARCH("Side",INDIRECT(ADDRESS($D340,33))))),INDIRECT(ADDRESS($D340,COLUMN())),0),0),IF($E340&gt;0,IF(AND(INDIRECT(ADDRESS($E340,44))=0,INDIRECT(ADDRESS($E340,38))="UL",ISERROR(SEARCH("Rear",INDIRECT(ADDRESS($E340,33)))),ISERROR(SEARCH("Side",INDIRECT(ADDRESS($E340,33))))),INDIRECT(ADDRESS($E340,COLUMN())),0),0),IF($F340&gt;0,IF(AND(INDIRECT(ADDRESS($F340,44))=0,INDIRECT(ADDRESS($F340,38))="UL",ISERROR(SEARCH("Rear",INDIRECT(ADDRESS($F340,33)))),ISERROR(SEARCH("Side",INDIRECT(ADDRESS($F340,33))))),INDIRECT(ADDRESS($F340,COLUMN())),0),0),IF($G340&gt;0,IF(AND(INDIRECT(ADDRESS($G340,44))=0,INDIRECT(ADDRESS($G340,38))="UL",ISERROR(SEARCH("Rear",INDIRECT(ADDRESS($G340,33)))),ISERROR(SEARCH("Side",INDIRECT(ADDRESS($G340,33))))),INDIRECT(ADDRESS($G340,COLUMN())),0),0),IF($H340&gt;0,IF(AND(INDIRECT(ADDRESS($H340,44))=0,INDIRECT(ADDRESS($H340,38))="UL",ISERROR(SEARCH("Rear",INDIRECT(ADDRESS($H340,33)))),ISERROR(SEARCH("Side",INDIRECT(ADDRESS($H340,33))))),INDIRECT(ADDRESS($H340,COLUMN())),0),0),IF($I340&gt;0,IF(AND(INDIRECT(ADDRESS($I340,44))=0,INDIRECT(ADDRESS($I340,38))="UL",ISERROR(SEARCH("Rear",INDIRECT(ADDRESS($I340,33)))),ISERROR(SEARCH("Side",INDIRECT(ADDRESS($I340,33))))),INDIRECT(ADDRESS($I340,COLUMN())),0),0),IF($J340&gt;0,IF(AND(INDIRECT(ADDRESS($J340,44))=0,INDIRECT(ADDRESS($J340,38))="UL",ISERROR(SEARCH("Rear",INDIRECT(ADDRESS($J340,33)))),ISERROR(SEARCH("Side",INDIRECT(ADDRESS($J340,33))))),INDIRECT(ADDRESS($J340,COLUMN())),0),0),IF($K340&gt;0,IF(AND(INDIRECT(ADDRESS($K340,44))=0,INDIRECT(ADDRESS($K340,38))="UL",ISERROR(SEARCH("Rear",INDIRECT(ADDRESS($K340,33)))),ISERROR(SEARCH("Side",INDIRECT(ADDRESS($K340,33))))),INDIRECT(ADDRESS($K340,COLUMN())),0),0),IF($L340&gt;0,IF(AND(INDIRECT(ADDRESS($L340,44))=0,INDIRECT(ADDRESS($L340,38))="UL",ISERROR(SEARCH("Rear",INDIRECT(ADDRESS($L340,33)))),ISERROR(SEARCH("Side",INDIRECT(ADDRESS($L340,33))))),INDIRECT(ADDRESS($L340,COLUMN())),0),0),IF($M340&gt;0,IF(AND(INDIRECT(ADDRESS($M340,44))=0,INDIRECT(ADDRESS($M340,38))="UL",ISERROR(SEARCH("Rear",INDIRECT(ADDRESS($M340,33)))),ISERROR(SEARCH("Side",INDIRECT(ADDRESS($M340,33))))),INDIRECT(ADDRESS($M340,COLUMN())),0),0))</f>
        <v>1.5</v>
      </c>
      <c r="BX340" s="57">
        <f t="shared" ca="1" si="240"/>
        <v>1.5</v>
      </c>
      <c r="BY340" s="57" cm="1">
        <f t="array" aca="1" ref="BY340" ca="1">SUM(IF($C340&gt;0,IF(AND(INDIRECT(ADDRESS($C340,44))=0,INDIRECT(ADDRESS($C340,38))="UL"),INDIRECT(ADDRESS($C340,COLUMN())),0),0),IF($D340&gt;0,IF(AND(INDIRECT(ADDRESS($D340,44))=0,INDIRECT(ADDRESS($D340,38))="UL"),INDIRECT(ADDRESS($D340,COLUMN())),0),0),IF($E340&gt;0,IF(AND(INDIRECT(ADDRESS($E340,44))=0,INDIRECT(ADDRESS($E340,38))="UL"),INDIRECT(ADDRESS($E340,COLUMN())),0),0),IF($F340&gt;0,IF(AND(INDIRECT(ADDRESS($F340,44))=0,INDIRECT(ADDRESS($F340,38))="UL"),INDIRECT(ADDRESS($F340,COLUMN())),0),0),IF($G340&gt;0,IF(AND(INDIRECT(ADDRESS($G340,44))=0,INDIRECT(ADDRESS($G340,38))="UL"),INDIRECT(ADDRESS($G340,COLUMN())),0),0),IF($H340&gt;0,IF(AND(INDIRECT(ADDRESS($H340,44))=0,INDIRECT(ADDRESS($H340,38))="UL"),INDIRECT(ADDRESS($H340,COLUMN())),0),0),IF($I340&gt;0,IF(AND(INDIRECT(ADDRESS($I340,44))=0,INDIRECT(ADDRESS($I340,38))="UL"),INDIRECT(ADDRESS($I340,COLUMN())),0),0),IF($J340&gt;0,IF(AND(INDIRECT(ADDRESS($J340,44))=0,INDIRECT(ADDRESS($J340,38))="UL"),INDIRECT(ADDRESS($J340,COLUMN())),0),0),IF($K340&gt;0,IF(AND(INDIRECT(ADDRESS($K340,44))=0,INDIRECT(ADDRESS($K340,38))="UL"),INDIRECT(ADDRESS($K340,COLUMN())),0),0),IF($L340&gt;0,IF(AND(INDIRECT(ADDRESS($L340,44))=0,INDIRECT(ADDRESS($L340,38))="UL"),INDIRECT(ADDRESS($L340,COLUMN())),0),0),IF($M340&gt;0,IF(AND(INDIRECT(ADDRESS($M340,44))=0,INDIRECT(ADDRESS($M340,38))="UL"),INDIRECT(ADDRESS($M340,COLUMN())),0),0))</f>
        <v>0.47695473251028808</v>
      </c>
      <c r="BZ340" s="57" cm="1">
        <f t="array" aca="1" ref="BZ340" ca="1">SUM(IF($C340&gt;0,IF(AND(INDIRECT(ADDRESS($C340,44))=0,INDIRECT(ADDRESS($C340,38))="UL"),INDIRECT(ADDRESS($C340,COLUMN())),0),0),IF($D340&gt;0,IF(AND(INDIRECT(ADDRESS($D340,44))=0,INDIRECT(ADDRESS($D340,38))="UL"),INDIRECT(ADDRESS($D340,COLUMN())),0),0),IF($E340&gt;0,IF(AND(INDIRECT(ADDRESS($E340,44))=0,INDIRECT(ADDRESS($E340,38))="UL"),INDIRECT(ADDRESS($E340,COLUMN())),0),0),IF($F340&gt;0,IF(AND(INDIRECT(ADDRESS($F340,44))=0,INDIRECT(ADDRESS($F340,38))="UL"),INDIRECT(ADDRESS($F340,COLUMN())),0),0),IF($G340&gt;0,IF(AND(INDIRECT(ADDRESS($G340,44))=0,INDIRECT(ADDRESS($G340,38))="UL"),INDIRECT(ADDRESS($G340,COLUMN())),0),0),IF($H340&gt;0,IF(AND(INDIRECT(ADDRESS($H340,44))=0,INDIRECT(ADDRESS($H340,38))="UL"),INDIRECT(ADDRESS($H340,COLUMN())),0),0),IF($I340&gt;0,IF(AND(INDIRECT(ADDRESS($I340,44))=0,INDIRECT(ADDRESS($I340,38))="UL"),INDIRECT(ADDRESS($I340,COLUMN())),0),0),IF($J340&gt;0,IF(AND(INDIRECT(ADDRESS($J340,44))=0,INDIRECT(ADDRESS($J340,38))="UL"),INDIRECT(ADDRESS($J340,COLUMN())),0),0),IF($K340&gt;0,IF(AND(INDIRECT(ADDRESS($K340,44))=0,INDIRECT(ADDRESS($K340,38))="UL"),INDIRECT(ADDRESS($K340,COLUMN())),0),0),IF($L340&gt;0,IF(AND(INDIRECT(ADDRESS($L340,44))=0,INDIRECT(ADDRESS($L340,38))="UL"),INDIRECT(ADDRESS($L340,COLUMN())),0),0),IF($M340&gt;0,IF(AND(INDIRECT(ADDRESS($M340,44))=0,INDIRECT(ADDRESS($M340,38))="UL"),INDIRECT(ADDRESS($M340,COLUMN())),0),0))</f>
        <v>0.2748971193415638</v>
      </c>
      <c r="CA340" s="57">
        <f t="shared" ca="1" si="241"/>
        <v>0.2748971193415638</v>
      </c>
      <c r="CB340" s="57"/>
      <c r="CC340" s="57">
        <f t="shared" si="242"/>
        <v>0</v>
      </c>
      <c r="CD340" s="57" cm="1">
        <f t="array" aca="1" ref="CD340" ca="1">SUM(IF($C340&gt;0,IF(AND(INDIRECT(ADDRESS($C340,44))=0,INDIRECT(ADDRESS($C340,38))&lt;&gt;"UL"),INDIRECT(ADDRESS($C340,COLUMN())),0),0),IF($D340&gt;0,IF(AND(INDIRECT(ADDRESS($D340,44))=0,INDIRECT(ADDRESS($D340,38))&lt;&gt;"UL"),INDIRECT(ADDRESS($D340,COLUMN())),0),0),IF($E340&gt;0,IF(AND(INDIRECT(ADDRESS($E340,44))=0,INDIRECT(ADDRESS($E340,38))&lt;&gt;"UL"),INDIRECT(ADDRESS($E340,COLUMN())),0),0),IF($F340&gt;0,IF(AND(INDIRECT(ADDRESS($F340,44))=0,INDIRECT(ADDRESS($F340,38))&lt;&gt;"UL"),INDIRECT(ADDRESS($F340,COLUMN())),0),0),IF($G340&gt;0,IF(AND(INDIRECT(ADDRESS($G340,44))=0,INDIRECT(ADDRESS($G340,38))&lt;&gt;"UL"),INDIRECT(ADDRESS($G340,COLUMN())),0),0),IF($H340&gt;0,IF(AND(INDIRECT(ADDRESS($H340,44))=0,INDIRECT(ADDRESS($H340,38))&lt;&gt;"UL"),INDIRECT(ADDRESS($H340,COLUMN())),0),0),IF($I340&gt;0,IF(AND(INDIRECT(ADDRESS($I340,44))=0,INDIRECT(ADDRESS($I340,38))&lt;&gt;"UL"),INDIRECT(ADDRESS($I340,COLUMN())),0),0),IF($J340&gt;0,IF(AND(INDIRECT(ADDRESS($J340,44))=0,INDIRECT(ADDRESS($J340,38))&lt;&gt;"UL"),INDIRECT(ADDRESS($J340,COLUMN())),0),0),IF($K340&gt;0,IF(AND(INDIRECT(ADDRESS($K340,44))=0,INDIRECT(ADDRESS($K340,38))&lt;&gt;"UL"),INDIRECT(ADDRESS($K340,COLUMN())),0),0),IF($L340&gt;0,IF(AND(INDIRECT(ADDRESS($L340,44))=0,INDIRECT(ADDRESS($L340,38))&lt;&gt;"UL"),INDIRECT(ADDRESS($L340,COLUMN())),0),0),IF($M340&gt;0,IF(AND(INDIRECT(ADDRESS($M340,44))=0,INDIRECT(ADDRESS($M340,38))&lt;&gt;"UL"),INDIRECT(ADDRESS($M340,COLUMN())),0),0))</f>
        <v>0.18518518518518515</v>
      </c>
      <c r="CE340" s="57" cm="1">
        <f t="array" aca="1" ref="CE340" ca="1">SUM(IF($C340&gt;0,IF(AND(INDIRECT(ADDRESS($C340,44))=0,INDIRECT(ADDRESS($C340,38))&lt;&gt;"UL"),INDIRECT(ADDRESS($C340,COLUMN())),0),0),IF($D340&gt;0,IF(AND(INDIRECT(ADDRESS($D340,44))=0,INDIRECT(ADDRESS($D340,38))&lt;&gt;"UL"),INDIRECT(ADDRESS($D340,COLUMN())),0),0),IF($E340&gt;0,IF(AND(INDIRECT(ADDRESS($E340,44))=0,INDIRECT(ADDRESS($E340,38))&lt;&gt;"UL"),INDIRECT(ADDRESS($E340,COLUMN())),0),0),IF($F340&gt;0,IF(AND(INDIRECT(ADDRESS($F340,44))=0,INDIRECT(ADDRESS($F340,38))&lt;&gt;"UL"),INDIRECT(ADDRESS($F340,COLUMN())),0),0),IF($G340&gt;0,IF(AND(INDIRECT(ADDRESS($G340,44))=0,INDIRECT(ADDRESS($G340,38))&lt;&gt;"UL"),INDIRECT(ADDRESS($G340,COLUMN())),0),0),IF($H340&gt;0,IF(AND(INDIRECT(ADDRESS($H340,44))=0,INDIRECT(ADDRESS($H340,38))&lt;&gt;"UL"),INDIRECT(ADDRESS($H340,COLUMN())),0),0),IF($I340&gt;0,IF(AND(INDIRECT(ADDRESS($I340,44))=0,INDIRECT(ADDRESS($I340,38))&lt;&gt;"UL"),INDIRECT(ADDRESS($I340,COLUMN())),0),0),IF($J340&gt;0,IF(AND(INDIRECT(ADDRESS($J340,44))=0,INDIRECT(ADDRESS($J340,38))&lt;&gt;"UL"),INDIRECT(ADDRESS($J340,COLUMN())),0),0),IF($K340&gt;0,IF(AND(INDIRECT(ADDRESS($K340,44))=0,INDIRECT(ADDRESS($K340,38))&lt;&gt;"UL"),INDIRECT(ADDRESS($K340,COLUMN())),0),0),IF($L340&gt;0,IF(AND(INDIRECT(ADDRESS($L340,44))=0,INDIRECT(ADDRESS($L340,38))&lt;&gt;"UL"),INDIRECT(ADDRESS($L340,COLUMN())),0),0),IF($M340&gt;0,IF(AND(INDIRECT(ADDRESS($M340,44))=0,INDIRECT(ADDRESS($M340,38))&lt;&gt;"UL"),INDIRECT(ADDRESS($M340,COLUMN())),0),0))</f>
        <v>0</v>
      </c>
      <c r="CF340" s="57">
        <f t="shared" ca="1" si="243"/>
        <v>0</v>
      </c>
      <c r="CG340" s="57">
        <f t="shared" ca="1" si="244"/>
        <v>3.4242475798444394</v>
      </c>
      <c r="CH340" s="57">
        <f t="shared" ca="1" si="245"/>
        <v>3.2925457498504222E-2</v>
      </c>
      <c r="CI340" s="19">
        <f t="shared" ca="1" si="246"/>
        <v>23.033675889638996</v>
      </c>
      <c r="CJ340" s="19"/>
      <c r="CK340" s="57" cm="1">
        <f t="array" aca="1" ref="CK340" ca="1">IF(AU340="S", SUM(IF($C340&gt;0,IF(INDIRECT(ADDRESS($C340,43))&lt;&gt;1,INDIRECT(ADDRESS($C340,48)),0),0), IF($D340&gt;0,IF(INDIRECT(ADDRESS($D340,43))&lt;&gt;1,INDIRECT(ADDRESS($D340,48)),0),0), IF($E340&gt;0,IF(INDIRECT(ADDRESS($E340,43))&lt;&gt;1,INDIRECT(ADDRESS($E340,48)),0),0), IF($F340&gt;0,IF(INDIRECT(ADDRESS($F340,43))&lt;&gt;1,INDIRECT(ADDRESS($F340,48)),0),0), IF($G340&gt;0,IF(INDIRECT(ADDRESS($G340,43))&lt;&gt;1,INDIRECT(ADDRESS($G340,48)),0),0), IF($H340&gt;0,IF(INDIRECT(ADDRESS($H340,43))&lt;&gt;1,INDIRECT(ADDRESS($H340,48)),0),0), IF($I340&gt;0,IF(INDIRECT(ADDRESS($I340,43))&lt;&gt;1,INDIRECT(ADDRESS($I340,48)),0),0), IF($J340&gt;0,IF(INDIRECT(ADDRESS($J340,43))&lt;&gt;1,INDIRECT(ADDRESS($J340,48)),0),0), IF($K340&gt;0,IF(INDIRECT(ADDRESS($K340,43))&lt;&gt;1,INDIRECT(ADDRESS($K340,48)),0),0), IF($L340&gt;0,IF(INDIRECT(ADDRESS($L340,43))&lt;&gt;1,INDIRECT(ADDRESS($L340,48)),0),0), IF($M340&gt;0,IF(INDIRECT(ADDRESS($M340,43))&lt;&gt;1,INDIRECT(ADDRESS($M340,48)),0),0)), IF(AU340="L",SUM(IF($C340&gt;0,IF(INDIRECT(ADDRESS($C340,43))&lt;&gt;1,INDIRECT(ADDRESS($C340,50)),0),0), IF($D340&gt;0,IF(INDIRECT(ADDRESS($D340,43))&lt;&gt;1,INDIRECT(ADDRESS($D340,50)),0),0), IF($E340&gt;0,IF(INDIRECT(ADDRESS($E340,43))&lt;&gt;1,INDIRECT(ADDRESS($E340,50)),0),0), IF($F340&gt;0,IF(INDIRECT(ADDRESS($F340,43))&lt;&gt;1,INDIRECT(ADDRESS($F340,50)),0),0), IF($G340&gt;0,IF(INDIRECT(ADDRESS($G340,43))&lt;&gt;1,INDIRECT(ADDRESS($G340,50)),0),0), IF($G340&gt;0,IF(INDIRECT(ADDRESS($G340,43))&lt;&gt;1,INDIRECT(ADDRESS($G340,50)),0),0), IF($H340&gt;0,IF(INDIRECT(ADDRESS($H340,43))&lt;&gt;1,INDIRECT(ADDRESS($H340,50)),0),0), IF($I340&gt;0,IF(INDIRECT(ADDRESS($I340,43))&lt;&gt;1,INDIRECT(ADDRESS($I340,50)),0),0), IF($J340&gt;0,IF(INDIRECT(ADDRESS($J340,43))&lt;&gt;1,INDIRECT(ADDRESS($J340,50)),0),0), IF($K340&gt;0,IF(INDIRECT(ADDRESS($K340,43))&lt;&gt;1,INDIRECT(ADDRESS($K340,50)),0),0), IF($L340&gt;0,IF(INDIRECT(ADDRESS($L340,43))&lt;&gt;1,INDIRECT(ADDRESS($L340,50)),0),0), IF($M340&gt;0,IF(INDIRECT(ADDRESS($M340,43))&lt;&gt;1,INDIRECT(ADDRESS($M340,50)),0),0)), SUM(IF($C340&gt;0,IF(INDIRECT(ADDRESS($C340,43))&lt;&gt;1,INDIRECT(ADDRESS($C340,49)),0),0), IF($D340&gt;0,IF(INDIRECT(ADDRESS($D340,43))&lt;&gt;1,INDIRECT(ADDRESS($D340,49)),0),0), IF($E340&gt;0,IF(INDIRECT(ADDRESS($E340,43))&lt;&gt;1,INDIRECT(ADDRESS($E340,49)),0),0), IF($F340&gt;0,IF(INDIRECT(ADDRESS($F340,43))&lt;&gt;1,INDIRECT(ADDRESS($F340,49)),0),0), IF($G340&gt;0,IF(INDIRECT(ADDRESS($G340,43))&lt;&gt;1,INDIRECT(ADDRESS($G340,49)),0),0), IF($G340&gt;0,IF(INDIRECT(ADDRESS($G340,43))&lt;&gt;1,INDIRECT(ADDRESS($G340,49)),0),0), IF($H340&gt;0,IF(INDIRECT(ADDRESS($H340,43))&lt;&gt;1,INDIRECT(ADDRESS($H340,49)),0),0), IF($I340&gt;0,IF(INDIRECT(ADDRESS($I340,43))&lt;&gt;1,INDIRECT(ADDRESS($I340,49)),0),0), IF($J340&gt;0,IF(INDIRECT(ADDRESS($J340,43))&lt;&gt;1,INDIRECT(ADDRESS($J340,49)),0),0), IF($K340&gt;0,IF(INDIRECT(ADDRESS($K340,43))&lt;&gt;1,INDIRECT(ADDRESS($K340,49)),0),0), IF($L340&gt;0,IF(INDIRECT(ADDRESS($L340,43))&lt;&gt;1,INDIRECT(ADDRESS($L340,49)),0),0), IF($M340&gt;0,IF(INDIRECT(ADDRESS($M340,43))&lt;&gt;1,INDIRECT(ADDRESS($M340,49)),0),0))))</f>
        <v>6.5555555555555554</v>
      </c>
      <c r="CL340" s="57" cm="1">
        <f t="array" aca="1" ref="CL340" ca="1">SUM(IF($C340&gt;0,IF(INDIRECT(ADDRESS($C340,44))=1,INDIRECT(ADDRESS($C340,90)),0),0), IF($D340&gt;0,IF(INDIRECT(ADDRESS($D340,44))=1,INDIRECT(ADDRESS($D340,90)),0),0), IF($E340&gt;0,IF(INDIRECT(ADDRESS($E340,44))=1,INDIRECT(ADDRESS($E340,90)),0),0), IF($F340&gt;0,IF(INDIRECT(ADDRESS($F340,44))=1,INDIRECT(ADDRESS($F340,90)),0),0), IF($G340&gt;0,IF(INDIRECT(ADDRESS($G340,44))=1,INDIRECT(ADDRESS($G340,90)),0),0), IF($H340&gt;0,IF(INDIRECT(ADDRESS($H340,44))=1,INDIRECT(ADDRESS($H340,90)),0),0), IF($I340&gt;0,IF(INDIRECT(ADDRESS($I340,44))=1,INDIRECT(ADDRESS($I340,90)),0),0), IF($J340&gt;0,IF(INDIRECT(ADDRESS($J340,44))=1,INDIRECT(ADDRESS($J340,90)),0),0), IF($K340&gt;0,IF(INDIRECT(ADDRESS($K340,44))=1,INDIRECT(ADDRESS($K340,90)),0),0), IF($L340&gt;0,IF(INDIRECT(ADDRESS($L340,44))=1,INDIRECT(ADDRESS($L340,90)),0),0), IF($M340&gt;0,IF(INDIRECT(ADDRESS($M340,44))=1,INDIRECT(ADDRESS($M340,90)),0),0))</f>
        <v>0</v>
      </c>
      <c r="CM340" s="56">
        <f t="shared" ca="1" si="247"/>
        <v>0.58312665792934637</v>
      </c>
      <c r="CN340" s="59"/>
    </row>
    <row r="341" spans="1:92" x14ac:dyDescent="0.25">
      <c r="A341" s="52" t="s">
        <v>461</v>
      </c>
      <c r="B341" s="67">
        <v>325</v>
      </c>
      <c r="C341" s="67">
        <v>20</v>
      </c>
      <c r="D341" s="67">
        <v>333</v>
      </c>
      <c r="E341" s="67"/>
      <c r="F341" s="67"/>
      <c r="G341" s="67"/>
      <c r="H341" s="67"/>
      <c r="I341" s="67"/>
      <c r="J341" s="67"/>
      <c r="K341" s="67"/>
      <c r="L341" s="67"/>
      <c r="M341" s="67"/>
      <c r="N341" s="67">
        <f ca="1">SUM(INDIRECT(ADDRESS(B341,COLUMN())),IF(C341&gt;0,INDIRECT(ADDRESS(C341,COLUMN())),0),IF(D341&gt;0,INDIRECT(ADDRESS(D341,14)),0),IF(E341&gt;0,INDIRECT(ADDRESS(E341,COLUMN())),0),IF(F341&gt;0,INDIRECT(ADDRESS(F341,COLUMN())),0),IF(G341&gt;0,INDIRECT(ADDRESS(G341,COLUMN())),0),IF(H341&gt;0,INDIRECT(ADDRESS(H341,COLUMN())),0),IF(I341&gt;0,INDIRECT(ADDRESS(I341,COLUMN())),0),IF(J341&gt;0,INDIRECT(ADDRESS(J341,COLUMN())),0),IF(K341&gt;0,INDIRECT(ADDRESS(K341,COLUMN())),0),IF(L341&gt;0,INDIRECT(ADDRESS(L341,COLUMN())),0),IF(M341&gt;0,INDIRECT(ADDRESS(M341,COLUMN())),0))</f>
        <v>24</v>
      </c>
      <c r="O341" s="67" t="str" cm="1">
        <f t="array" aca="1" ref="O341" ca="1">INDIRECT(ADDRESS($B341,COLUMN()))</f>
        <v>Bomber</v>
      </c>
      <c r="P341" s="67" cm="1">
        <f t="array" aca="1" ref="P341" ca="1">INDIRECT(ADDRESS($B341,COLUMN()))</f>
        <v>5</v>
      </c>
      <c r="Q341" s="67" cm="1">
        <f t="array" aca="1" ref="Q341" ca="1">INDIRECT(ADDRESS($B341,COLUMN()))</f>
        <v>0</v>
      </c>
      <c r="R341" s="67" t="str" cm="1">
        <f t="array" aca="1" ref="R341" ca="1">INDIRECT(ADDRESS($B341,COLUMN()))</f>
        <v>-</v>
      </c>
      <c r="S341" s="67" cm="1">
        <f t="array" aca="1" ref="S341" ca="1">INDIRECT(ADDRESS($B341,COLUMN()))</f>
        <v>2</v>
      </c>
      <c r="T341" s="67" t="str" cm="1">
        <f t="array" aca="1" ref="T341" ca="1">INDIRECT(ADDRESS($B341,COLUMN()))</f>
        <v>1-4</v>
      </c>
      <c r="U341" s="67" cm="1">
        <f t="array" aca="1" ref="U341" ca="1">INDIRECT(ADDRESS($B341,COLUMN()))</f>
        <v>4</v>
      </c>
      <c r="V341" s="67" cm="1">
        <f t="array" aca="1" ref="V341" ca="1">INDIRECT(ADDRESS($B341,COLUMN()))</f>
        <v>0</v>
      </c>
      <c r="W341" s="67" cm="1">
        <f t="array" aca="1" ref="W341" ca="1">INDIRECT(ADDRESS($B341,COLUMN()))</f>
        <v>4</v>
      </c>
      <c r="X341" s="67" cm="1">
        <f t="array" aca="1" ref="X341" ca="1">INDIRECT(ADDRESS($B341,COLUMN()))</f>
        <v>5</v>
      </c>
      <c r="Y341" s="67" cm="1">
        <f t="array" aca="1" ref="Y341" ca="1">INDIRECT(ADDRESS($B341,COLUMN()))</f>
        <v>1</v>
      </c>
      <c r="Z341" s="67" cm="1">
        <f t="array" aca="1" ref="Z341" ca="1">INDIRECT(ADDRESS($B341,COLUMN()))</f>
        <v>5</v>
      </c>
      <c r="AA341" s="67" t="str" cm="1">
        <f t="array" aca="1" ref="AA341" ca="1">INDIRECT(ADDRESS($B341,COLUMN()))</f>
        <v>Rocket Boosters, Drone Mothership</v>
      </c>
      <c r="AB341" s="56">
        <f t="shared" ca="1" si="229"/>
        <v>0.71563189871974031</v>
      </c>
      <c r="AC341" s="56">
        <f t="shared" ca="1" si="230"/>
        <v>0.92946201740908185</v>
      </c>
      <c r="AD341" s="56">
        <f t="shared" ca="1" si="231"/>
        <v>4.0411392061264424</v>
      </c>
      <c r="AF341" s="52"/>
      <c r="AG341" s="52"/>
      <c r="AH341" s="57"/>
      <c r="AI341" s="57">
        <f>INT(AI321/2+0.5)</f>
        <v>0</v>
      </c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2"/>
      <c r="AU341" s="54" t="s">
        <v>117</v>
      </c>
      <c r="AV341" s="57" cm="1">
        <f t="array" aca="1" ref="AV341" ca="1">SUM(IF($C341&gt;0,IF(AND(INDIRECT(ADDRESS($C341,44))=0,INDIRECT(ADDRESS($C341,38))="UL",ISERROR(SEARCH("Rear",INDIRECT(ADDRESS($C341,33)))),ISERROR(SEARCH("Side",INDIRECT(ADDRESS($C341,33))))),INDIRECT(ADDRESS($C341,COLUMN())),0),0),IF($D341&gt;0,IF(AND(INDIRECT(ADDRESS($D341,44))=0,INDIRECT(ADDRESS($D341,38))="UL",ISERROR(SEARCH("Rear",INDIRECT(ADDRESS($D341,33)))),ISERROR(SEARCH("Side",INDIRECT(ADDRESS($D341,33))))),INDIRECT(ADDRESS($D341,COLUMN())),0),0),IF($E341&gt;0,IF(AND(INDIRECT(ADDRESS($E341,44))=0,INDIRECT(ADDRESS($E341,38))="UL",ISERROR(SEARCH("Rear",INDIRECT(ADDRESS($E341,33)))),ISERROR(SEARCH("Side",INDIRECT(ADDRESS($E341,33))))),INDIRECT(ADDRESS($E341,COLUMN())),0),0),IF($F341&gt;0,IF(AND(INDIRECT(ADDRESS($F341,44))=0,INDIRECT(ADDRESS($F341,38))="UL",ISERROR(SEARCH("Rear",INDIRECT(ADDRESS($F341,33)))),ISERROR(SEARCH("Side",INDIRECT(ADDRESS($F341,33))))),INDIRECT(ADDRESS($F341,COLUMN())),0),0),IF($G341&gt;0,IF(AND(INDIRECT(ADDRESS($G341,44))=0,INDIRECT(ADDRESS($G341,38))="UL",ISERROR(SEARCH("Rear",INDIRECT(ADDRESS($G341,33)))),ISERROR(SEARCH("Side",INDIRECT(ADDRESS($G341,33))))),INDIRECT(ADDRESS($G341,COLUMN())),0),0),IF($H341&gt;0,IF(AND(INDIRECT(ADDRESS($H341,44))=0,INDIRECT(ADDRESS($H341,38))="UL",ISERROR(SEARCH("Rear",INDIRECT(ADDRESS($H341,33)))),ISERROR(SEARCH("Side",INDIRECT(ADDRESS($H341,33))))),INDIRECT(ADDRESS($H341,COLUMN())),0),0),IF($I341&gt;0,IF(AND(INDIRECT(ADDRESS($I341,44))=0,INDIRECT(ADDRESS($I341,38))="UL",ISERROR(SEARCH("Rear",INDIRECT(ADDRESS($I341,33)))),ISERROR(SEARCH("Side",INDIRECT(ADDRESS($I341,33))))),INDIRECT(ADDRESS($I341,COLUMN())),0),0),IF($J341&gt;0,IF(AND(INDIRECT(ADDRESS($J341,44))=0,INDIRECT(ADDRESS($J341,38))="UL",ISERROR(SEARCH("Rear",INDIRECT(ADDRESS($J341,33)))),ISERROR(SEARCH("Side",INDIRECT(ADDRESS($J341,33))))),INDIRECT(ADDRESS($J341,COLUMN())),0),0),IF($K341&gt;0,IF(AND(INDIRECT(ADDRESS($K341,44))=0,INDIRECT(ADDRESS($K341,38))="UL",ISERROR(SEARCH("Rear",INDIRECT(ADDRESS($K341,33)))),ISERROR(SEARCH("Side",INDIRECT(ADDRESS($K341,33))))),INDIRECT(ADDRESS($K341,COLUMN())),0),0),IF($L341&gt;0,IF(AND(INDIRECT(ADDRESS($L341,44))=0,INDIRECT(ADDRESS($L341,38))="UL",ISERROR(SEARCH("Rear",INDIRECT(ADDRESS($L341,33)))),ISERROR(SEARCH("Side",INDIRECT(ADDRESS($L341,33))))),INDIRECT(ADDRESS($L341,COLUMN())),0),0),IF($M341&gt;0,IF(AND(INDIRECT(ADDRESS($M341,44))=0,INDIRECT(ADDRESS($M341,38))="UL",ISERROR(SEARCH("Rear",INDIRECT(ADDRESS($M341,33)))),ISERROR(SEARCH("Side",INDIRECT(ADDRESS($M341,33))))),INDIRECT(ADDRESS($M341,COLUMN())),0),0))</f>
        <v>0.16666666666666666</v>
      </c>
      <c r="AW341" s="57" cm="1">
        <f t="array" aca="1" ref="AW341" ca="1">SUM(IF($C341&gt;0,IF(AND(INDIRECT(ADDRESS($C341,44))=0,INDIRECT(ADDRESS($C341,38))="UL",ISERROR(SEARCH("Rear",INDIRECT(ADDRESS($C341,33)))),ISERROR(SEARCH("Side",INDIRECT(ADDRESS($C341,33))))),INDIRECT(ADDRESS($C341,COLUMN())),0),0),IF($D341&gt;0,IF(AND(INDIRECT(ADDRESS($D341,44))=0,INDIRECT(ADDRESS($D341,38))="UL",ISERROR(SEARCH("Rear",INDIRECT(ADDRESS($D341,33)))),ISERROR(SEARCH("Side",INDIRECT(ADDRESS($D341,33))))),INDIRECT(ADDRESS($D341,COLUMN())),0),0),IF($E341&gt;0,IF(AND(INDIRECT(ADDRESS($E341,44))=0,INDIRECT(ADDRESS($E341,38))="UL",ISERROR(SEARCH("Rear",INDIRECT(ADDRESS($E341,33)))),ISERROR(SEARCH("Side",INDIRECT(ADDRESS($E341,33))))),INDIRECT(ADDRESS($E341,COLUMN())),0),0),IF($F341&gt;0,IF(AND(INDIRECT(ADDRESS($F341,44))=0,INDIRECT(ADDRESS($F341,38))="UL",ISERROR(SEARCH("Rear",INDIRECT(ADDRESS($F341,33)))),ISERROR(SEARCH("Side",INDIRECT(ADDRESS($F341,33))))),INDIRECT(ADDRESS($F341,COLUMN())),0),0),IF($G341&gt;0,IF(AND(INDIRECT(ADDRESS($G341,44))=0,INDIRECT(ADDRESS($G341,38))="UL",ISERROR(SEARCH("Rear",INDIRECT(ADDRESS($G341,33)))),ISERROR(SEARCH("Side",INDIRECT(ADDRESS($G341,33))))),INDIRECT(ADDRESS($G341,COLUMN())),0),0),IF($H341&gt;0,IF(AND(INDIRECT(ADDRESS($H341,44))=0,INDIRECT(ADDRESS($H341,38))="UL",ISERROR(SEARCH("Rear",INDIRECT(ADDRESS($H341,33)))),ISERROR(SEARCH("Side",INDIRECT(ADDRESS($H341,33))))),INDIRECT(ADDRESS($H341,COLUMN())),0),0),IF($I341&gt;0,IF(AND(INDIRECT(ADDRESS($I341,44))=0,INDIRECT(ADDRESS($I341,38))="UL",ISERROR(SEARCH("Rear",INDIRECT(ADDRESS($I341,33)))),ISERROR(SEARCH("Side",INDIRECT(ADDRESS($I341,33))))),INDIRECT(ADDRESS($I341,COLUMN())),0),0),IF($J341&gt;0,IF(AND(INDIRECT(ADDRESS($J341,44))=0,INDIRECT(ADDRESS($J341,38))="UL",ISERROR(SEARCH("Rear",INDIRECT(ADDRESS($J341,33)))),ISERROR(SEARCH("Side",INDIRECT(ADDRESS($J341,33))))),INDIRECT(ADDRESS($J341,COLUMN())),0),0),IF($K341&gt;0,IF(AND(INDIRECT(ADDRESS($K341,44))=0,INDIRECT(ADDRESS($K341,38))="UL",ISERROR(SEARCH("Rear",INDIRECT(ADDRESS($K341,33)))),ISERROR(SEARCH("Side",INDIRECT(ADDRESS($K341,33))))),INDIRECT(ADDRESS($K341,COLUMN())),0),0),IF($L341&gt;0,IF(AND(INDIRECT(ADDRESS($L341,44))=0,INDIRECT(ADDRESS($L341,38))="UL",ISERROR(SEARCH("Rear",INDIRECT(ADDRESS($L341,33)))),ISERROR(SEARCH("Side",INDIRECT(ADDRESS($L341,33))))),INDIRECT(ADDRESS($L341,COLUMN())),0),0),IF($M341&gt;0,IF(AND(INDIRECT(ADDRESS($M341,44))=0,INDIRECT(ADDRESS($M341,38))="UL",ISERROR(SEARCH("Rear",INDIRECT(ADDRESS($M341,33)))),ISERROR(SEARCH("Side",INDIRECT(ADDRESS($M341,33))))),INDIRECT(ADDRESS($M341,COLUMN())),0),0))</f>
        <v>0.5</v>
      </c>
      <c r="AX341" s="57" cm="1">
        <f t="array" aca="1" ref="AX341" ca="1">SUM(IF($C341&gt;0,IF(AND(INDIRECT(ADDRESS($C341,44))=0,INDIRECT(ADDRESS($C341,38))="UL",ISERROR(SEARCH("Rear",INDIRECT(ADDRESS($C341,33)))),ISERROR(SEARCH("Side",INDIRECT(ADDRESS($C341,33))))),INDIRECT(ADDRESS($C341,COLUMN())),0),0),IF($D341&gt;0,IF(AND(INDIRECT(ADDRESS($D341,44))=0,INDIRECT(ADDRESS($D341,38))="UL",ISERROR(SEARCH("Rear",INDIRECT(ADDRESS($D341,33)))),ISERROR(SEARCH("Side",INDIRECT(ADDRESS($D341,33))))),INDIRECT(ADDRESS($D341,COLUMN())),0),0),IF($E341&gt;0,IF(AND(INDIRECT(ADDRESS($E341,44))=0,INDIRECT(ADDRESS($E341,38))="UL",ISERROR(SEARCH("Rear",INDIRECT(ADDRESS($E341,33)))),ISERROR(SEARCH("Side",INDIRECT(ADDRESS($E341,33))))),INDIRECT(ADDRESS($E341,COLUMN())),0),0),IF($F341&gt;0,IF(AND(INDIRECT(ADDRESS($F341,44))=0,INDIRECT(ADDRESS($F341,38))="UL",ISERROR(SEARCH("Rear",INDIRECT(ADDRESS($F341,33)))),ISERROR(SEARCH("Side",INDIRECT(ADDRESS($F341,33))))),INDIRECT(ADDRESS($F341,COLUMN())),0),0),IF($G341&gt;0,IF(AND(INDIRECT(ADDRESS($G341,44))=0,INDIRECT(ADDRESS($G341,38))="UL",ISERROR(SEARCH("Rear",INDIRECT(ADDRESS($G341,33)))),ISERROR(SEARCH("Side",INDIRECT(ADDRESS($G341,33))))),INDIRECT(ADDRESS($G341,COLUMN())),0),0),IF($H341&gt;0,IF(AND(INDIRECT(ADDRESS($H341,44))=0,INDIRECT(ADDRESS($H341,38))="UL",ISERROR(SEARCH("Rear",INDIRECT(ADDRESS($H341,33)))),ISERROR(SEARCH("Side",INDIRECT(ADDRESS($H341,33))))),INDIRECT(ADDRESS($H341,COLUMN())),0),0),IF($I341&gt;0,IF(AND(INDIRECT(ADDRESS($I341,44))=0,INDIRECT(ADDRESS($I341,38))="UL",ISERROR(SEARCH("Rear",INDIRECT(ADDRESS($I341,33)))),ISERROR(SEARCH("Side",INDIRECT(ADDRESS($I341,33))))),INDIRECT(ADDRESS($I341,COLUMN())),0),0),IF($J341&gt;0,IF(AND(INDIRECT(ADDRESS($J341,44))=0,INDIRECT(ADDRESS($J341,38))="UL",ISERROR(SEARCH("Rear",INDIRECT(ADDRESS($J341,33)))),ISERROR(SEARCH("Side",INDIRECT(ADDRESS($J341,33))))),INDIRECT(ADDRESS($J341,COLUMN())),0),0),IF($K341&gt;0,IF(AND(INDIRECT(ADDRESS($K341,44))=0,INDIRECT(ADDRESS($K341,38))="UL",ISERROR(SEARCH("Rear",INDIRECT(ADDRESS($K341,33)))),ISERROR(SEARCH("Side",INDIRECT(ADDRESS($K341,33))))),INDIRECT(ADDRESS($K341,COLUMN())),0),0),IF($L341&gt;0,IF(AND(INDIRECT(ADDRESS($L341,44))=0,INDIRECT(ADDRESS($L341,38))="UL",ISERROR(SEARCH("Rear",INDIRECT(ADDRESS($L341,33)))),ISERROR(SEARCH("Side",INDIRECT(ADDRESS($L341,33))))),INDIRECT(ADDRESS($L341,COLUMN())),0),0),IF($M341&gt;0,IF(AND(INDIRECT(ADDRESS($M341,44))=0,INDIRECT(ADDRESS($M341,38))="UL",ISERROR(SEARCH("Rear",INDIRECT(ADDRESS($M341,33)))),ISERROR(SEARCH("Side",INDIRECT(ADDRESS($M341,33))))),INDIRECT(ADDRESS($M341,COLUMN())),0),0))</f>
        <v>0.16666666666666666</v>
      </c>
      <c r="AY341" s="58">
        <f t="shared" ca="1" si="232"/>
        <v>0.5</v>
      </c>
      <c r="AZ341" s="58">
        <f t="shared" ca="1" si="233"/>
        <v>0.27777777777777773</v>
      </c>
      <c r="BA341" s="58" cm="1">
        <f t="array" aca="1" ref="BA341" ca="1">SUM(IF($C341&gt;0,IF(AND(INDIRECT(ADDRESS($C341,44))=0,INDIRECT(ADDRESS($C341,38))="UL"),INDIRECT(ADDRESS($C341,COLUMN())),0),0),IF($D341&gt;0,IF(AND(INDIRECT(ADDRESS($D341,44))=0,INDIRECT(ADDRESS($D341,38))="UL"),INDIRECT(ADDRESS($D341,COLUMN())),0),0),IF($E341&gt;0,IF(AND(INDIRECT(ADDRESS($E341,44))=0,INDIRECT(ADDRESS($E341,38))="UL"),INDIRECT(ADDRESS($E341,COLUMN())),0),0),IF($F341&gt;0,IF(AND(INDIRECT(ADDRESS($F341,44))=0,INDIRECT(ADDRESS($F341,38))="UL"),INDIRECT(ADDRESS($F341,COLUMN())),0),0),IF($G341&gt;0,IF(AND(INDIRECT(ADDRESS($G341,44))=0,INDIRECT(ADDRESS($G341,38))="UL"),INDIRECT(ADDRESS($G341,COLUMN())),0),0),IF($H341&gt;0,IF(AND(INDIRECT(ADDRESS($H341,44))=0,INDIRECT(ADDRESS($H341,38))="UL"),INDIRECT(ADDRESS($H341,COLUMN())),0),0),IF($I341&gt;0,IF(AND(INDIRECT(ADDRESS($I341,44))=0,INDIRECT(ADDRESS($I341,38))="UL"),INDIRECT(ADDRESS($I341,COLUMN())),0),0),IF($J341&gt;0,IF(AND(INDIRECT(ADDRESS($J341,44))=0,INDIRECT(ADDRESS($J341,38))="UL"),INDIRECT(ADDRESS($J341,COLUMN())),0),0),IF($K341&gt;0,IF(AND(INDIRECT(ADDRESS($K341,44))=0,INDIRECT(ADDRESS($K341,38))="UL"),INDIRECT(ADDRESS($K341,COLUMN())),0),0),IF($L341&gt;0,IF(AND(INDIRECT(ADDRESS($L341,44))=0,INDIRECT(ADDRESS($L341,38))="UL"),INDIRECT(ADDRESS($L341,COLUMN())),0),0),IF($M341&gt;0,IF(AND(INDIRECT(ADDRESS($M341,44))=0,INDIRECT(ADDRESS($M341,38))="UL"),INDIRECT(ADDRESS($M341,COLUMN())),0),0))</f>
        <v>0.59999999999999987</v>
      </c>
      <c r="BB341" s="58" cm="1">
        <f t="array" aca="1" ref="BB341" ca="1">SUM(IF($C341&gt;0,IF(AND(INDIRECT(ADDRESS($C341,44))=0,INDIRECT(ADDRESS($C341,38))="UL"),INDIRECT(ADDRESS($C341,COLUMN())),0),0),IF($D341&gt;0,IF(AND(INDIRECT(ADDRESS($D341,44))=0,INDIRECT(ADDRESS($D341,38))="UL"),INDIRECT(ADDRESS($D341,COLUMN())),0),0),IF($E341&gt;0,IF(AND(INDIRECT(ADDRESS($E341,44))=0,INDIRECT(ADDRESS($E341,38))="UL"),INDIRECT(ADDRESS($E341,COLUMN())),0),0),IF($F341&gt;0,IF(AND(INDIRECT(ADDRESS($F341,44))=0,INDIRECT(ADDRESS($F341,38))="UL"),INDIRECT(ADDRESS($F341,COLUMN())),0),0),IF($G341&gt;0,IF(AND(INDIRECT(ADDRESS($G341,44))=0,INDIRECT(ADDRESS($G341,38))="UL"),INDIRECT(ADDRESS($G341,COLUMN())),0),0),IF($H341&gt;0,IF(AND(INDIRECT(ADDRESS($H341,44))=0,INDIRECT(ADDRESS($H341,38))="UL"),INDIRECT(ADDRESS($H341,COLUMN())),0),0),IF($I341&gt;0,IF(AND(INDIRECT(ADDRESS($I341,44))=0,INDIRECT(ADDRESS($I341,38))="UL"),INDIRECT(ADDRESS($I341,COLUMN())),0),0),IF($J341&gt;0,IF(AND(INDIRECT(ADDRESS($J341,44))=0,INDIRECT(ADDRESS($J341,38))="UL"),INDIRECT(ADDRESS($J341,COLUMN())),0),0),IF($K341&gt;0,IF(AND(INDIRECT(ADDRESS($K341,44))=0,INDIRECT(ADDRESS($K341,38))="UL"),INDIRECT(ADDRESS($K341,COLUMN())),0),0),IF($L341&gt;0,IF(AND(INDIRECT(ADDRESS($L341,44))=0,INDIRECT(ADDRESS($L341,38))="UL"),INDIRECT(ADDRESS($L341,COLUMN())),0),0),IF($M341&gt;0,IF(AND(INDIRECT(ADDRESS($M341,44))=0,INDIRECT(ADDRESS($M341,38))="UL"),INDIRECT(ADDRESS($M341,COLUMN())),0),0))</f>
        <v>0.33333333333333331</v>
      </c>
      <c r="BC341" s="58" cm="1">
        <f t="array" aca="1" ref="BC341" ca="1">SUM(IF($C341&gt;0,IF(AND(INDIRECT(ADDRESS($C341,44))=0,INDIRECT(ADDRESS($C341,38))="UL"),INDIRECT(ADDRESS($C341,COLUMN())),0),0),IF($D341&gt;0,IF(AND(INDIRECT(ADDRESS($D341,44))=0,INDIRECT(ADDRESS($D341,38))="UL"),INDIRECT(ADDRESS($D341,COLUMN())),0),0),IF($E341&gt;0,IF(AND(INDIRECT(ADDRESS($E341,44))=0,INDIRECT(ADDRESS($E341,38))="UL"),INDIRECT(ADDRESS($E341,COLUMN())),0),0),IF($F341&gt;0,IF(AND(INDIRECT(ADDRESS($F341,44))=0,INDIRECT(ADDRESS($F341,38))="UL"),INDIRECT(ADDRESS($F341,COLUMN())),0),0),IF($G341&gt;0,IF(AND(INDIRECT(ADDRESS($G341,44))=0,INDIRECT(ADDRESS($G341,38))="UL"),INDIRECT(ADDRESS($G341,COLUMN())),0),0),IF($H341&gt;0,IF(AND(INDIRECT(ADDRESS($H341,44))=0,INDIRECT(ADDRESS($H341,38))="UL"),INDIRECT(ADDRESS($H341,COLUMN())),0),0),IF($I341&gt;0,IF(AND(INDIRECT(ADDRESS($I341,44))=0,INDIRECT(ADDRESS($I341,38))="UL"),INDIRECT(ADDRESS($I341,COLUMN())),0),0),IF($J341&gt;0,IF(AND(INDIRECT(ADDRESS($J341,44))=0,INDIRECT(ADDRESS($J341,38))="UL"),INDIRECT(ADDRESS($J341,COLUMN())),0),0),IF($K341&gt;0,IF(AND(INDIRECT(ADDRESS($K341,44))=0,INDIRECT(ADDRESS($K341,38))="UL"),INDIRECT(ADDRESS($K341,COLUMN())),0),0),IF($L341&gt;0,IF(AND(INDIRECT(ADDRESS($L341,44))=0,INDIRECT(ADDRESS($L341,38))="UL"),INDIRECT(ADDRESS($L341,COLUMN())),0),0),IF($M341&gt;0,IF(AND(INDIRECT(ADDRESS($M341,44))=0,INDIRECT(ADDRESS($M341,38))="UL"),INDIRECT(ADDRESS($M341,COLUMN())),0),0))</f>
        <v>0.33333333333333331</v>
      </c>
      <c r="BD341" s="58" cm="1">
        <f t="array" aca="1" ref="BD341" ca="1">SUM(IF($C341&gt;0,IF(AND(INDIRECT(ADDRESS($C341,44))=0,INDIRECT(ADDRESS($C341,38))="UL"),INDIRECT(ADDRESS($C341,COLUMN())),0),0),IF($D341&gt;0,IF(AND(INDIRECT(ADDRESS($D341,44))=0,INDIRECT(ADDRESS($D341,38))="UL"),INDIRECT(ADDRESS($D341,COLUMN())),0),0),IF($E341&gt;0,IF(AND(INDIRECT(ADDRESS($E341,44))=0,INDIRECT(ADDRESS($E341,38))="UL"),INDIRECT(ADDRESS($E341,COLUMN())),0),0),IF($F341&gt;0,IF(AND(INDIRECT(ADDRESS($F341,44))=0,INDIRECT(ADDRESS($F341,38))="UL"),INDIRECT(ADDRESS($F341,COLUMN())),0),0),IF($G341&gt;0,IF(AND(INDIRECT(ADDRESS($G341,44))=0,INDIRECT(ADDRESS($G341,38))="UL"),INDIRECT(ADDRESS($G341,COLUMN())),0),0),IF($H341&gt;0,IF(AND(INDIRECT(ADDRESS($H341,44))=0,INDIRECT(ADDRESS($H341,38))="UL"),INDIRECT(ADDRESS($H341,COLUMN())),0),0),IF($I341&gt;0,IF(AND(INDIRECT(ADDRESS($I341,44))=0,INDIRECT(ADDRESS($I341,38))="UL"),INDIRECT(ADDRESS($I341,COLUMN())),0),0),IF($J341&gt;0,IF(AND(INDIRECT(ADDRESS($J341,44))=0,INDIRECT(ADDRESS($J341,38))="UL"),INDIRECT(ADDRESS($J341,COLUMN())),0),0),IF($K341&gt;0,IF(AND(INDIRECT(ADDRESS($K341,44))=0,INDIRECT(ADDRESS($K341,38))="UL"),INDIRECT(ADDRESS($K341,COLUMN())),0),0),IF($L341&gt;0,IF(AND(INDIRECT(ADDRESS($L341,44))=0,INDIRECT(ADDRESS($L341,38))="UL"),INDIRECT(ADDRESS($L341,COLUMN())),0),0),IF($M341&gt;0,IF(AND(INDIRECT(ADDRESS($M341,44))=0,INDIRECT(ADDRESS($M341,38))="UL"),INDIRECT(ADDRESS($M341,COLUMN())),0),0))</f>
        <v>0.59999999999999987</v>
      </c>
      <c r="BE341" s="57">
        <f t="shared" ca="1" si="234"/>
        <v>0.33333333333333331</v>
      </c>
      <c r="BF341" s="57" cm="1">
        <f t="array" aca="1" ref="BF341" ca="1">SUM(IF($C341&gt;0,IF(INDIRECT(ADDRESS($C341,45))=1,INDIRECT(ADDRESS($C341,52))*INDIRECT(ADDRESS($C341,42))/5,0),0), IF($D341&gt;0,IF(INDIRECT(ADDRESS($D341,45))=1,INDIRECT(ADDRESS($D341,52))*INDIRECT(ADDRESS($D341,42))/5,0),0), IF($E341&gt;0,IF(INDIRECT(ADDRESS($E341,45))=1,INDIRECT(ADDRESS($E341,52))*INDIRECT(ADDRESS($E341,42))/5,0),0), IF($F341&gt;0,IF(INDIRECT(ADDRESS($F341,45))=1,INDIRECT(ADDRESS($F341,52))*INDIRECT(ADDRESS($F341,42))/5,0),0), IF($G341&gt;0,IF(INDIRECT(ADDRESS($G341,45))=1,INDIRECT(ADDRESS($G341,52))*INDIRECT(ADDRESS($G341,42))/5,0),0), IF($H341&gt;0,IF(INDIRECT(ADDRESS($H341,45))=1,INDIRECT(ADDRESS($H341,52))*INDIRECT(ADDRESS($H341,42))/5,0),0)
)*$BF$296/100</f>
        <v>0.13333333333333333</v>
      </c>
      <c r="BG341" s="19"/>
      <c r="BH341" s="57" cm="1">
        <f t="array" aca="1" ref="BH341" ca="1">SUM(IF($C341&gt;0,IF(AND(INDIRECT(ADDRESS($C341,44))=0,INDIRECT(ADDRESS($C341,38))&lt;&gt;"UL"),INDIRECT(ADDRESS($C341,COLUMN()-12)),0),0), IF($D341&gt;0,IF(AND(INDIRECT(ADDRESS($D341,44))=0,INDIRECT(ADDRESS($D341,38))&lt;&gt;"UL"),INDIRECT(ADDRESS($D341,COLUMN()-12)),0),0), IF($E341&gt;0,IF(AND(INDIRECT(ADDRESS($E341,44))=0,INDIRECT(ADDRESS($E341,38))&lt;&gt;"UL"),INDIRECT(ADDRESS($E341,COLUMN()-12)),0),0), IF($F341&gt;0,IF(AND(INDIRECT(ADDRESS($F341,44))=0,INDIRECT(ADDRESS($F341,38))&lt;&gt;"UL"),INDIRECT(ADDRESS($F341,COLUMN()-12)),0),0), IF($G341&gt;0,IF(AND(INDIRECT(ADDRESS($G341,44))=0,INDIRECT(ADDRESS($G341,38))&lt;&gt;"UL"),INDIRECT(ADDRESS($G341,COLUMN()-12)),0),0), IF($H341&gt;0,IF(AND(INDIRECT(ADDRESS($H341,44))=0,INDIRECT(ADDRESS($H341,38))&lt;&gt;"UL"),INDIRECT(ADDRESS($H341,COLUMN()-12)),0),0), IF($I341&gt;0,IF(AND(INDIRECT(ADDRESS($I341,44))=0,INDIRECT(ADDRESS($I341,38))&lt;&gt;"UL"),INDIRECT(ADDRESS($I341,COLUMN()-12)),0),0), IF($J341&gt;0,IF(AND(INDIRECT(ADDRESS($J341,44))=0,INDIRECT(ADDRESS($J341,38))&lt;&gt;"UL"),INDIRECT(ADDRESS($J341,COLUMN()-12)),0),0), IF($K341&gt;0,IF(AND(INDIRECT(ADDRESS($K341,44))=0,INDIRECT(ADDRESS($K341,38))&lt;&gt;"UL"),INDIRECT(ADDRESS($K341,COLUMN()-12)),0),0), IF($L341&gt;0,IF(AND(INDIRECT(ADDRESS($L341,44))=0,INDIRECT(ADDRESS($L341,38))&lt;&gt;"UL"),INDIRECT(ADDRESS($L341,COLUMN()-12)),0),0), IF($M341&gt;0,IF(AND(INDIRECT(ADDRESS($M341,44))=0,INDIRECT(ADDRESS($M341,38))&lt;&gt;"UL"),INDIRECT(ADDRESS($M341,COLUMN()-12)),0),0))</f>
        <v>0</v>
      </c>
      <c r="BI341" s="57" cm="1">
        <f t="array" aca="1" ref="BI341" ca="1">SUM(IF($C341&gt;0,IF(AND(INDIRECT(ADDRESS($C341,44))=0,INDIRECT(ADDRESS($C341,38))&lt;&gt;"UL"),INDIRECT(ADDRESS($C341,COLUMN()-12)),0),0), IF($D341&gt;0,IF(AND(INDIRECT(ADDRESS($D341,44))=0,INDIRECT(ADDRESS($D341,38))&lt;&gt;"UL"),INDIRECT(ADDRESS($D341,COLUMN()-12)),0),0), IF($E341&gt;0,IF(AND(INDIRECT(ADDRESS($E341,44))=0,INDIRECT(ADDRESS($E341,38))&lt;&gt;"UL"),INDIRECT(ADDRESS($E341,COLUMN()-12)),0),0), IF($F341&gt;0,IF(AND(INDIRECT(ADDRESS($F341,44))=0,INDIRECT(ADDRESS($F341,38))&lt;&gt;"UL"),INDIRECT(ADDRESS($F341,COLUMN()-12)),0),0), IF($G341&gt;0,IF(AND(INDIRECT(ADDRESS($G341,44))=0,INDIRECT(ADDRESS($G341,38))&lt;&gt;"UL"),INDIRECT(ADDRESS($G341,COLUMN()-12)),0),0), IF($H341&gt;0,IF(AND(INDIRECT(ADDRESS($H341,44))=0,INDIRECT(ADDRESS($H341,38))&lt;&gt;"UL"),INDIRECT(ADDRESS($H341,COLUMN()-12)),0),0), IF($I341&gt;0,IF(AND(INDIRECT(ADDRESS($I341,44))=0,INDIRECT(ADDRESS($I341,38))&lt;&gt;"UL"),INDIRECT(ADDRESS($I341,COLUMN()-12)),0),0), IF($J341&gt;0,IF(AND(INDIRECT(ADDRESS($J341,44))=0,INDIRECT(ADDRESS($J341,38))&lt;&gt;"UL"),INDIRECT(ADDRESS($J341,COLUMN()-12)),0),0), IF($K341&gt;0,IF(AND(INDIRECT(ADDRESS($K341,44))=0,INDIRECT(ADDRESS($K341,38))&lt;&gt;"UL"),INDIRECT(ADDRESS($K341,COLUMN()-12)),0),0), IF($L341&gt;0,IF(AND(INDIRECT(ADDRESS($L341,44))=0,INDIRECT(ADDRESS($L341,38))&lt;&gt;"UL"),INDIRECT(ADDRESS($L341,COLUMN()-12)),0),0), IF($M341&gt;0,IF(AND(INDIRECT(ADDRESS($M341,44))=0,INDIRECT(ADDRESS($M341,38))&lt;&gt;"UL"),INDIRECT(ADDRESS($M341,COLUMN()-12)),0),0))</f>
        <v>0</v>
      </c>
      <c r="BJ341" s="57" cm="1">
        <f t="array" aca="1" ref="BJ341" ca="1">SUM(IF($C341&gt;0,IF(AND(INDIRECT(ADDRESS($C341,44))=0,INDIRECT(ADDRESS($C341,38))&lt;&gt;"UL"),INDIRECT(ADDRESS($C341,COLUMN()-12)),0),0), IF($D341&gt;0,IF(AND(INDIRECT(ADDRESS($D341,44))=0,INDIRECT(ADDRESS($D341,38))&lt;&gt;"UL"),INDIRECT(ADDRESS($D341,COLUMN()-12)),0),0), IF($E341&gt;0,IF(AND(INDIRECT(ADDRESS($E341,44))=0,INDIRECT(ADDRESS($E341,38))&lt;&gt;"UL"),INDIRECT(ADDRESS($E341,COLUMN()-12)),0),0), IF($F341&gt;0,IF(AND(INDIRECT(ADDRESS($F341,44))=0,INDIRECT(ADDRESS($F341,38))&lt;&gt;"UL"),INDIRECT(ADDRESS($F341,COLUMN()-12)),0),0), IF($G341&gt;0,IF(AND(INDIRECT(ADDRESS($G341,44))=0,INDIRECT(ADDRESS($G341,38))&lt;&gt;"UL"),INDIRECT(ADDRESS($G341,COLUMN()-12)),0),0), IF($H341&gt;0,IF(AND(INDIRECT(ADDRESS($H341,44))=0,INDIRECT(ADDRESS($H341,38))&lt;&gt;"UL"),INDIRECT(ADDRESS($H341,COLUMN()-12)),0),0), IF($I341&gt;0,IF(AND(INDIRECT(ADDRESS($I341,44))=0,INDIRECT(ADDRESS($I341,38))&lt;&gt;"UL"),INDIRECT(ADDRESS($I341,COLUMN()-12)),0),0), IF($J341&gt;0,IF(AND(INDIRECT(ADDRESS($J341,44))=0,INDIRECT(ADDRESS($J341,38))&lt;&gt;"UL"),INDIRECT(ADDRESS($J341,COLUMN()-12)),0),0), IF($K341&gt;0,IF(AND(INDIRECT(ADDRESS($K341,44))=0,INDIRECT(ADDRESS($K341,38))&lt;&gt;"UL"),INDIRECT(ADDRESS($K341,COLUMN()-12)),0),0), IF($L341&gt;0,IF(AND(INDIRECT(ADDRESS($L341,44))=0,INDIRECT(ADDRESS($L341,38))&lt;&gt;"UL"),INDIRECT(ADDRESS($L341,COLUMN()-12)),0),0), IF($M341&gt;0,IF(AND(INDIRECT(ADDRESS($M341,44))=0,INDIRECT(ADDRESS($M341,38))&lt;&gt;"UL"),INDIRECT(ADDRESS($M341,COLUMN()-12)),0),0))</f>
        <v>0</v>
      </c>
      <c r="BK341" s="57">
        <f t="shared" ca="1" si="235"/>
        <v>0</v>
      </c>
      <c r="BL341" s="57"/>
      <c r="BM341" s="57" cm="1">
        <f t="array" aca="1" ref="BM341" ca="1">SUM(IF($C341&gt;0,IF(AND(INDIRECT(ADDRESS($C341,44))=0,INDIRECT(ADDRESS($C341,38))&lt;&gt;"UL"),INDIRECT(ADDRESS($C341,COLUMN()-12)),0),0), IF($D341&gt;0,IF(AND(INDIRECT(ADDRESS($D341,44))=0,INDIRECT(ADDRESS($D341,38))&lt;&gt;"UL"),INDIRECT(ADDRESS($D341,COLUMN()-12)),0),0), IF($E341&gt;0,IF(AND(INDIRECT(ADDRESS($E341,44))=0,INDIRECT(ADDRESS($E341,38))&lt;&gt;"UL"),INDIRECT(ADDRESS($E341,COLUMN()-12)),0),0), IF($F341&gt;0,IF(AND(INDIRECT(ADDRESS($F341,44))=0,INDIRECT(ADDRESS($F341,38))&lt;&gt;"UL"),INDIRECT(ADDRESS($F341,COLUMN()-12)),0),0), IF($G341&gt;0,IF(AND(INDIRECT(ADDRESS($G341,44))=0,INDIRECT(ADDRESS($G341,38))&lt;&gt;"UL"),INDIRECT(ADDRESS($G341,COLUMN()-12)),0),0), IF($H341&gt;0,IF(AND(INDIRECT(ADDRESS($H341,44))=0,INDIRECT(ADDRESS($H341,38))&lt;&gt;"UL"),INDIRECT(ADDRESS($H341,COLUMN()-12)),0),0), IF($I341&gt;0,IF(AND(INDIRECT(ADDRESS($I341,44))=0,INDIRECT(ADDRESS($I341,38))&lt;&gt;"UL"),INDIRECT(ADDRESS($I341,COLUMN()-12)),0),0), IF($J341&gt;0,IF(AND(INDIRECT(ADDRESS($J341,44))=0,INDIRECT(ADDRESS($J341,38))&lt;&gt;"UL"),INDIRECT(ADDRESS($J341,COLUMN()-12)),0),0), IF($K341&gt;0,IF(AND(INDIRECT(ADDRESS($K341,44))=0,INDIRECT(ADDRESS($K341,38))&lt;&gt;"UL"),INDIRECT(ADDRESS($K341,COLUMN()-11)),0),0), IF($L341&gt;0,IF(AND(INDIRECT(ADDRESS($L341,44))=0,INDIRECT(ADDRESS($L341,38))&lt;&gt;"UL"),INDIRECT(ADDRESS($L341,COLUMN()-11)),0),0), IF($M341&gt;0,IF(AND(INDIRECT(ADDRESS($M341,44))=0,INDIRECT(ADDRESS($M341,38))&lt;&gt;"UL"),INDIRECT(ADDRESS($M341,COLUMN()-11)),0),0))</f>
        <v>0</v>
      </c>
      <c r="BN341" s="57" cm="1">
        <f t="array" aca="1" ref="BN341" ca="1">SUM(IF($C341&gt;0,IF(AND(INDIRECT(ADDRESS($C341,44))=0,INDIRECT(ADDRESS($C341,38))&lt;&gt;"UL"),INDIRECT(ADDRESS($C341,COLUMN()-12)),0),0), IF($D341&gt;0,IF(AND(INDIRECT(ADDRESS($D341,44))=0,INDIRECT(ADDRESS($D341,38))&lt;&gt;"UL"),INDIRECT(ADDRESS($D341,COLUMN()-12)),0),0), IF($E341&gt;0,IF(AND(INDIRECT(ADDRESS($E341,44))=0,INDIRECT(ADDRESS($E341,38))&lt;&gt;"UL"),INDIRECT(ADDRESS($E341,COLUMN()-12)),0),0), IF($F341&gt;0,IF(AND(INDIRECT(ADDRESS($F341,44))=0,INDIRECT(ADDRESS($F341,38))&lt;&gt;"UL"),INDIRECT(ADDRESS($F341,COLUMN()-12)),0),0), IF($G341&gt;0,IF(AND(INDIRECT(ADDRESS($G341,44))=0,INDIRECT(ADDRESS($G341,38))&lt;&gt;"UL"),INDIRECT(ADDRESS($G341,COLUMN()-12)),0),0), IF($H341&gt;0,IF(AND(INDIRECT(ADDRESS($H341,44))=0,INDIRECT(ADDRESS($H341,38))&lt;&gt;"UL"),INDIRECT(ADDRESS($H341,COLUMN()-12)),0),0), IF($I341&gt;0,IF(AND(INDIRECT(ADDRESS($I341,44))=0,INDIRECT(ADDRESS($I341,38))&lt;&gt;"UL"),INDIRECT(ADDRESS($I341,COLUMN()-12)),0),0), IF($J341&gt;0,IF(AND(INDIRECT(ADDRESS($J341,44))=0,INDIRECT(ADDRESS($J341,38))&lt;&gt;"UL"),INDIRECT(ADDRESS($J341,COLUMN()-12)),0),0), IF($K341&gt;0,IF(AND(INDIRECT(ADDRESS($K341,44))=0,INDIRECT(ADDRESS($K341,38))&lt;&gt;"UL"),INDIRECT(ADDRESS($K341,COLUMN()-11)),0),0), IF($L341&gt;0,IF(AND(INDIRECT(ADDRESS($L341,44))=0,INDIRECT(ADDRESS($L341,38))&lt;&gt;"UL"),INDIRECT(ADDRESS($L341,COLUMN()-11)),0),0), IF($M341&gt;0,IF(AND(INDIRECT(ADDRESS($M341,44))=0,INDIRECT(ADDRESS($M341,38))&lt;&gt;"UL"),INDIRECT(ADDRESS($M341,COLUMN()-11)),0),0))</f>
        <v>0</v>
      </c>
      <c r="BO341" s="57" cm="1">
        <f t="array" aca="1" ref="BO341" ca="1">SUM(IF($C341&gt;0,IF(AND(INDIRECT(ADDRESS($C341,44))=0,INDIRECT(ADDRESS($C341,38))&lt;&gt;"UL"),INDIRECT(ADDRESS($C341,COLUMN()-12)),0),0), IF($D341&gt;0,IF(AND(INDIRECT(ADDRESS($D341,44))=0,INDIRECT(ADDRESS($D341,38))&lt;&gt;"UL"),INDIRECT(ADDRESS($D341,COLUMN()-12)),0),0), IF($E341&gt;0,IF(AND(INDIRECT(ADDRESS($E341,44))=0,INDIRECT(ADDRESS($E341,38))&lt;&gt;"UL"),INDIRECT(ADDRESS($E341,COLUMN()-12)),0),0), IF($F341&gt;0,IF(AND(INDIRECT(ADDRESS($F341,44))=0,INDIRECT(ADDRESS($F341,38))&lt;&gt;"UL"),INDIRECT(ADDRESS($F341,COLUMN()-12)),0),0), IF($G341&gt;0,IF(AND(INDIRECT(ADDRESS($G341,44))=0,INDIRECT(ADDRESS($G341,38))&lt;&gt;"UL"),INDIRECT(ADDRESS($G341,COLUMN()-12)),0),0), IF($H341&gt;0,IF(AND(INDIRECT(ADDRESS($H341,44))=0,INDIRECT(ADDRESS($H341,38))&lt;&gt;"UL"),INDIRECT(ADDRESS($H341,COLUMN()-12)),0),0), IF($I341&gt;0,IF(AND(INDIRECT(ADDRESS($I341,44))=0,INDIRECT(ADDRESS($I341,38))&lt;&gt;"UL"),INDIRECT(ADDRESS($I341,COLUMN()-12)),0),0), IF($J341&gt;0,IF(AND(INDIRECT(ADDRESS($J341,44))=0,INDIRECT(ADDRESS($J341,38))&lt;&gt;"UL"),INDIRECT(ADDRESS($J341,COLUMN()-12)),0),0), IF($K341&gt;0,IF(AND(INDIRECT(ADDRESS($K341,44))=0,INDIRECT(ADDRESS($K341,38))&lt;&gt;"UL"),INDIRECT(ADDRESS($K341,COLUMN()-11)),0),0), IF($L341&gt;0,IF(AND(INDIRECT(ADDRESS($L341,44))=0,INDIRECT(ADDRESS($L341,38))&lt;&gt;"UL"),INDIRECT(ADDRESS($L341,COLUMN()-11)),0),0), IF($M341&gt;0,IF(AND(INDIRECT(ADDRESS($M341,44))=0,INDIRECT(ADDRESS($M341,38))&lt;&gt;"UL"),INDIRECT(ADDRESS($M341,COLUMN()-11)),0),0))</f>
        <v>0</v>
      </c>
      <c r="BP341" s="57" cm="1">
        <f t="array" aca="1" ref="BP341" ca="1">SUM(IF($C341&gt;0,IF(AND(INDIRECT(ADDRESS($C341,44))=0,INDIRECT(ADDRESS($C341,38))&lt;&gt;"UL"),INDIRECT(ADDRESS($C341,COLUMN()-12)),0),0), IF($D341&gt;0,IF(AND(INDIRECT(ADDRESS($D341,44))=0,INDIRECT(ADDRESS($D341,38))&lt;&gt;"UL"),INDIRECT(ADDRESS($D341,COLUMN()-12)),0),0), IF($E341&gt;0,IF(AND(INDIRECT(ADDRESS($E341,44))=0,INDIRECT(ADDRESS($E341,38))&lt;&gt;"UL"),INDIRECT(ADDRESS($E341,COLUMN()-12)),0),0), IF($F341&gt;0,IF(AND(INDIRECT(ADDRESS($F341,44))=0,INDIRECT(ADDRESS($F341,38))&lt;&gt;"UL"),INDIRECT(ADDRESS($F341,COLUMN()-12)),0),0), IF($G341&gt;0,IF(AND(INDIRECT(ADDRESS($G341,44))=0,INDIRECT(ADDRESS($G341,38))&lt;&gt;"UL"),INDIRECT(ADDRESS($G341,COLUMN()-12)),0),0), IF($H341&gt;0,IF(AND(INDIRECT(ADDRESS($H341,44))=0,INDIRECT(ADDRESS($H341,38))&lt;&gt;"UL"),INDIRECT(ADDRESS($H341,COLUMN()-12)),0),0), IF($I341&gt;0,IF(AND(INDIRECT(ADDRESS($I341,44))=0,INDIRECT(ADDRESS($I341,38))&lt;&gt;"UL"),INDIRECT(ADDRESS($I341,COLUMN()-12)),0),0), IF($J341&gt;0,IF(AND(INDIRECT(ADDRESS($J341,44))=0,INDIRECT(ADDRESS($J341,38))&lt;&gt;"UL"),INDIRECT(ADDRESS($J341,COLUMN()-12)),0),0), IF($K341&gt;0,IF(AND(INDIRECT(ADDRESS($K341,44))=0,INDIRECT(ADDRESS($K341,38))&lt;&gt;"UL"),INDIRECT(ADDRESS($K341,COLUMN()-11)),0),0), IF($L341&gt;0,IF(AND(INDIRECT(ADDRESS($L341,44))=0,INDIRECT(ADDRESS($L341,38))&lt;&gt;"UL"),INDIRECT(ADDRESS($L341,COLUMN()-11)),0),0), IF($M341&gt;0,IF(AND(INDIRECT(ADDRESS($M341,44))=0,INDIRECT(ADDRESS($M341,38))&lt;&gt;"UL"),INDIRECT(ADDRESS($M341,COLUMN()-11)),0),0))</f>
        <v>0</v>
      </c>
      <c r="BQ341" s="57">
        <f t="shared" ca="1" si="236"/>
        <v>0</v>
      </c>
      <c r="BR341" s="161">
        <f t="shared" ca="1" si="237"/>
        <v>79.353112127768</v>
      </c>
      <c r="BS341" s="59"/>
      <c r="BT341" s="56">
        <f t="shared" ca="1" si="238"/>
        <v>2.3678596500375146</v>
      </c>
      <c r="BU341" s="64">
        <f t="shared" ca="1" si="239"/>
        <v>9.8660818751563115E-2</v>
      </c>
      <c r="BV341" s="57" t="s">
        <v>34</v>
      </c>
      <c r="BW341" s="57" cm="1">
        <f t="array" aca="1" ref="BW341" ca="1">SUM(IF($C341&gt;0,IF(AND(INDIRECT(ADDRESS($C341,44))=0,INDIRECT(ADDRESS($C341,38))="UL",ISERROR(SEARCH("Rear",INDIRECT(ADDRESS($C341,33)))),ISERROR(SEARCH("Side",INDIRECT(ADDRESS($C341,33))))),INDIRECT(ADDRESS($C341,COLUMN())),0),0),IF($D341&gt;0,IF(AND(INDIRECT(ADDRESS($D341,44))=0,INDIRECT(ADDRESS($D341,38))="UL",ISERROR(SEARCH("Rear",INDIRECT(ADDRESS($D341,33)))),ISERROR(SEARCH("Side",INDIRECT(ADDRESS($D341,33))))),INDIRECT(ADDRESS($D341,COLUMN())),0),0),IF($E341&gt;0,IF(AND(INDIRECT(ADDRESS($E341,44))=0,INDIRECT(ADDRESS($E341,38))="UL",ISERROR(SEARCH("Rear",INDIRECT(ADDRESS($E341,33)))),ISERROR(SEARCH("Side",INDIRECT(ADDRESS($E341,33))))),INDIRECT(ADDRESS($E341,COLUMN())),0),0),IF($F341&gt;0,IF(AND(INDIRECT(ADDRESS($F341,44))=0,INDIRECT(ADDRESS($F341,38))="UL",ISERROR(SEARCH("Rear",INDIRECT(ADDRESS($F341,33)))),ISERROR(SEARCH("Side",INDIRECT(ADDRESS($F341,33))))),INDIRECT(ADDRESS($F341,COLUMN())),0),0),IF($G341&gt;0,IF(AND(INDIRECT(ADDRESS($G341,44))=0,INDIRECT(ADDRESS($G341,38))="UL",ISERROR(SEARCH("Rear",INDIRECT(ADDRESS($G341,33)))),ISERROR(SEARCH("Side",INDIRECT(ADDRESS($G341,33))))),INDIRECT(ADDRESS($G341,COLUMN())),0),0),IF($H341&gt;0,IF(AND(INDIRECT(ADDRESS($H341,44))=0,INDIRECT(ADDRESS($H341,38))="UL",ISERROR(SEARCH("Rear",INDIRECT(ADDRESS($H341,33)))),ISERROR(SEARCH("Side",INDIRECT(ADDRESS($H341,33))))),INDIRECT(ADDRESS($H341,COLUMN())),0),0),IF($I341&gt;0,IF(AND(INDIRECT(ADDRESS($I341,44))=0,INDIRECT(ADDRESS($I341,38))="UL",ISERROR(SEARCH("Rear",INDIRECT(ADDRESS($I341,33)))),ISERROR(SEARCH("Side",INDIRECT(ADDRESS($I341,33))))),INDIRECT(ADDRESS($I341,COLUMN())),0),0),IF($J341&gt;0,IF(AND(INDIRECT(ADDRESS($J341,44))=0,INDIRECT(ADDRESS($J341,38))="UL",ISERROR(SEARCH("Rear",INDIRECT(ADDRESS($J341,33)))),ISERROR(SEARCH("Side",INDIRECT(ADDRESS($J341,33))))),INDIRECT(ADDRESS($J341,COLUMN())),0),0),IF($K341&gt;0,IF(AND(INDIRECT(ADDRESS($K341,44))=0,INDIRECT(ADDRESS($K341,38))="UL",ISERROR(SEARCH("Rear",INDIRECT(ADDRESS($K341,33)))),ISERROR(SEARCH("Side",INDIRECT(ADDRESS($K341,33))))),INDIRECT(ADDRESS($K341,COLUMN())),0),0),IF($L341&gt;0,IF(AND(INDIRECT(ADDRESS($L341,44))=0,INDIRECT(ADDRESS($L341,38))="UL",ISERROR(SEARCH("Rear",INDIRECT(ADDRESS($L341,33)))),ISERROR(SEARCH("Side",INDIRECT(ADDRESS($L341,33))))),INDIRECT(ADDRESS($L341,COLUMN())),0),0),IF($M341&gt;0,IF(AND(INDIRECT(ADDRESS($M341,44))=0,INDIRECT(ADDRESS($M341,38))="UL",ISERROR(SEARCH("Rear",INDIRECT(ADDRESS($M341,33)))),ISERROR(SEARCH("Side",INDIRECT(ADDRESS($M341,33))))),INDIRECT(ADDRESS($M341,COLUMN())),0),0))</f>
        <v>0.33333333333333331</v>
      </c>
      <c r="BX341" s="57">
        <f t="shared" ca="1" si="240"/>
        <v>0.33333333333333331</v>
      </c>
      <c r="BY341" s="57" cm="1">
        <f t="array" aca="1" ref="BY341" ca="1">SUM(IF($C341&gt;0,IF(AND(INDIRECT(ADDRESS($C341,44))=0,INDIRECT(ADDRESS($C341,38))="UL"),INDIRECT(ADDRESS($C341,COLUMN())),0),0),IF($D341&gt;0,IF(AND(INDIRECT(ADDRESS($D341,44))=0,INDIRECT(ADDRESS($D341,38))="UL"),INDIRECT(ADDRESS($D341,COLUMN())),0),0),IF($E341&gt;0,IF(AND(INDIRECT(ADDRESS($E341,44))=0,INDIRECT(ADDRESS($E341,38))="UL"),INDIRECT(ADDRESS($E341,COLUMN())),0),0),IF($F341&gt;0,IF(AND(INDIRECT(ADDRESS($F341,44))=0,INDIRECT(ADDRESS($F341,38))="UL"),INDIRECT(ADDRESS($F341,COLUMN())),0),0),IF($G341&gt;0,IF(AND(INDIRECT(ADDRESS($G341,44))=0,INDIRECT(ADDRESS($G341,38))="UL"),INDIRECT(ADDRESS($G341,COLUMN())),0),0),IF($H341&gt;0,IF(AND(INDIRECT(ADDRESS($H341,44))=0,INDIRECT(ADDRESS($H341,38))="UL"),INDIRECT(ADDRESS($H341,COLUMN())),0),0),IF($I341&gt;0,IF(AND(INDIRECT(ADDRESS($I341,44))=0,INDIRECT(ADDRESS($I341,38))="UL"),INDIRECT(ADDRESS($I341,COLUMN())),0),0),IF($J341&gt;0,IF(AND(INDIRECT(ADDRESS($J341,44))=0,INDIRECT(ADDRESS($J341,38))="UL"),INDIRECT(ADDRESS($J341,COLUMN())),0),0),IF($K341&gt;0,IF(AND(INDIRECT(ADDRESS($K341,44))=0,INDIRECT(ADDRESS($K341,38))="UL"),INDIRECT(ADDRESS($K341,COLUMN())),0),0),IF($L341&gt;0,IF(AND(INDIRECT(ADDRESS($L341,44))=0,INDIRECT(ADDRESS($L341,38))="UL"),INDIRECT(ADDRESS($L341,COLUMN())),0),0),IF($M341&gt;0,IF(AND(INDIRECT(ADDRESS($M341,44))=0,INDIRECT(ADDRESS($M341,38))="UL"),INDIRECT(ADDRESS($M341,COLUMN())),0),0))</f>
        <v>0.1111111111111111</v>
      </c>
      <c r="BZ341" s="57" cm="1">
        <f t="array" aca="1" ref="BZ341" ca="1">SUM(IF($C341&gt;0,IF(AND(INDIRECT(ADDRESS($C341,44))=0,INDIRECT(ADDRESS($C341,38))="UL"),INDIRECT(ADDRESS($C341,COLUMN())),0),0),IF($D341&gt;0,IF(AND(INDIRECT(ADDRESS($D341,44))=0,INDIRECT(ADDRESS($D341,38))="UL"),INDIRECT(ADDRESS($D341,COLUMN())),0),0),IF($E341&gt;0,IF(AND(INDIRECT(ADDRESS($E341,44))=0,INDIRECT(ADDRESS($E341,38))="UL"),INDIRECT(ADDRESS($E341,COLUMN())),0),0),IF($F341&gt;0,IF(AND(INDIRECT(ADDRESS($F341,44))=0,INDIRECT(ADDRESS($F341,38))="UL"),INDIRECT(ADDRESS($F341,COLUMN())),0),0),IF($G341&gt;0,IF(AND(INDIRECT(ADDRESS($G341,44))=0,INDIRECT(ADDRESS($G341,38))="UL"),INDIRECT(ADDRESS($G341,COLUMN())),0),0),IF($H341&gt;0,IF(AND(INDIRECT(ADDRESS($H341,44))=0,INDIRECT(ADDRESS($H341,38))="UL"),INDIRECT(ADDRESS($H341,COLUMN())),0),0),IF($I341&gt;0,IF(AND(INDIRECT(ADDRESS($I341,44))=0,INDIRECT(ADDRESS($I341,38))="UL"),INDIRECT(ADDRESS($I341,COLUMN())),0),0),IF($J341&gt;0,IF(AND(INDIRECT(ADDRESS($J341,44))=0,INDIRECT(ADDRESS($J341,38))="UL"),INDIRECT(ADDRESS($J341,COLUMN())),0),0),IF($K341&gt;0,IF(AND(INDIRECT(ADDRESS($K341,44))=0,INDIRECT(ADDRESS($K341,38))="UL"),INDIRECT(ADDRESS($K341,COLUMN())),0),0),IF($L341&gt;0,IF(AND(INDIRECT(ADDRESS($L341,44))=0,INDIRECT(ADDRESS($L341,38))="UL"),INDIRECT(ADDRESS($L341,COLUMN())),0),0),IF($M341&gt;0,IF(AND(INDIRECT(ADDRESS($M341,44))=0,INDIRECT(ADDRESS($M341,38))="UL"),INDIRECT(ADDRESS($M341,COLUMN())),0),0))</f>
        <v>5.5555555555555552E-2</v>
      </c>
      <c r="CA341" s="57">
        <f t="shared" ca="1" si="241"/>
        <v>5.5555555555555552E-2</v>
      </c>
      <c r="CB341" s="57"/>
      <c r="CC341" s="57">
        <f t="shared" si="242"/>
        <v>0</v>
      </c>
      <c r="CD341" s="57" cm="1">
        <f t="array" aca="1" ref="CD341" ca="1">SUM(IF($C341&gt;0,IF(AND(INDIRECT(ADDRESS($C341,44))=0,INDIRECT(ADDRESS($C341,38))&lt;&gt;"UL"),INDIRECT(ADDRESS($C341,COLUMN())),0),0),IF($D341&gt;0,IF(AND(INDIRECT(ADDRESS($D341,44))=0,INDIRECT(ADDRESS($D341,38))&lt;&gt;"UL"),INDIRECT(ADDRESS($D341,COLUMN())),0),0),IF($E341&gt;0,IF(AND(INDIRECT(ADDRESS($E341,44))=0,INDIRECT(ADDRESS($E341,38))&lt;&gt;"UL"),INDIRECT(ADDRESS($E341,COLUMN())),0),0),IF($F341&gt;0,IF(AND(INDIRECT(ADDRESS($F341,44))=0,INDIRECT(ADDRESS($F341,38))&lt;&gt;"UL"),INDIRECT(ADDRESS($F341,COLUMN())),0),0),IF($G341&gt;0,IF(AND(INDIRECT(ADDRESS($G341,44))=0,INDIRECT(ADDRESS($G341,38))&lt;&gt;"UL"),INDIRECT(ADDRESS($G341,COLUMN())),0),0),IF($H341&gt;0,IF(AND(INDIRECT(ADDRESS($H341,44))=0,INDIRECT(ADDRESS($H341,38))&lt;&gt;"UL"),INDIRECT(ADDRESS($H341,COLUMN())),0),0),IF($I341&gt;0,IF(AND(INDIRECT(ADDRESS($I341,44))=0,INDIRECT(ADDRESS($I341,38))&lt;&gt;"UL"),INDIRECT(ADDRESS($I341,COLUMN())),0),0),IF($J341&gt;0,IF(AND(INDIRECT(ADDRESS($J341,44))=0,INDIRECT(ADDRESS($J341,38))&lt;&gt;"UL"),INDIRECT(ADDRESS($J341,COLUMN())),0),0),IF($K341&gt;0,IF(AND(INDIRECT(ADDRESS($K341,44))=0,INDIRECT(ADDRESS($K341,38))&lt;&gt;"UL"),INDIRECT(ADDRESS($K341,COLUMN())),0),0),IF($L341&gt;0,IF(AND(INDIRECT(ADDRESS($L341,44))=0,INDIRECT(ADDRESS($L341,38))&lt;&gt;"UL"),INDIRECT(ADDRESS($L341,COLUMN())),0),0),IF($M341&gt;0,IF(AND(INDIRECT(ADDRESS($M341,44))=0,INDIRECT(ADDRESS($M341,38))&lt;&gt;"UL"),INDIRECT(ADDRESS($M341,COLUMN())),0),0))</f>
        <v>0</v>
      </c>
      <c r="CE341" s="57" cm="1">
        <f t="array" aca="1" ref="CE341" ca="1">SUM(IF($C341&gt;0,IF(AND(INDIRECT(ADDRESS($C341,44))=0,INDIRECT(ADDRESS($C341,38))&lt;&gt;"UL"),INDIRECT(ADDRESS($C341,COLUMN())),0),0),IF($D341&gt;0,IF(AND(INDIRECT(ADDRESS($D341,44))=0,INDIRECT(ADDRESS($D341,38))&lt;&gt;"UL"),INDIRECT(ADDRESS($D341,COLUMN())),0),0),IF($E341&gt;0,IF(AND(INDIRECT(ADDRESS($E341,44))=0,INDIRECT(ADDRESS($E341,38))&lt;&gt;"UL"),INDIRECT(ADDRESS($E341,COLUMN())),0),0),IF($F341&gt;0,IF(AND(INDIRECT(ADDRESS($F341,44))=0,INDIRECT(ADDRESS($F341,38))&lt;&gt;"UL"),INDIRECT(ADDRESS($F341,COLUMN())),0),0),IF($G341&gt;0,IF(AND(INDIRECT(ADDRESS($G341,44))=0,INDIRECT(ADDRESS($G341,38))&lt;&gt;"UL"),INDIRECT(ADDRESS($G341,COLUMN())),0),0),IF($H341&gt;0,IF(AND(INDIRECT(ADDRESS($H341,44))=0,INDIRECT(ADDRESS($H341,38))&lt;&gt;"UL"),INDIRECT(ADDRESS($H341,COLUMN())),0),0),IF($I341&gt;0,IF(AND(INDIRECT(ADDRESS($I341,44))=0,INDIRECT(ADDRESS($I341,38))&lt;&gt;"UL"),INDIRECT(ADDRESS($I341,COLUMN())),0),0),IF($J341&gt;0,IF(AND(INDIRECT(ADDRESS($J341,44))=0,INDIRECT(ADDRESS($J341,38))&lt;&gt;"UL"),INDIRECT(ADDRESS($J341,COLUMN())),0),0),IF($K341&gt;0,IF(AND(INDIRECT(ADDRESS($K341,44))=0,INDIRECT(ADDRESS($K341,38))&lt;&gt;"UL"),INDIRECT(ADDRESS($K341,COLUMN())),0),0),IF($L341&gt;0,IF(AND(INDIRECT(ADDRESS($L341,44))=0,INDIRECT(ADDRESS($L341,38))&lt;&gt;"UL"),INDIRECT(ADDRESS($L341,COLUMN())),0),0),IF($M341&gt;0,IF(AND(INDIRECT(ADDRESS($M341,44))=0,INDIRECT(ADDRESS($M341,38))&lt;&gt;"UL"),INDIRECT(ADDRESS($M341,COLUMN())),0),0))</f>
        <v>0</v>
      </c>
      <c r="CF341" s="57">
        <f t="shared" ca="1" si="243"/>
        <v>0</v>
      </c>
      <c r="CG341" s="57">
        <f t="shared" ca="1" si="244"/>
        <v>1.0278322123045385</v>
      </c>
      <c r="CH341" s="57">
        <f t="shared" ca="1" si="245"/>
        <v>4.282634217935577E-2</v>
      </c>
      <c r="CI341" s="19">
        <f t="shared" ca="1" si="246"/>
        <v>20.205696030632211</v>
      </c>
      <c r="CJ341" s="19"/>
      <c r="CK341" s="57" cm="1">
        <f t="array" aca="1" ref="CK341" ca="1">IF(AU341="S", SUM(IF($C341&gt;0,IF(INDIRECT(ADDRESS($C341,43))&lt;&gt;1,INDIRECT(ADDRESS($C341,48)),0),0), IF($D341&gt;0,IF(INDIRECT(ADDRESS($D341,43))&lt;&gt;1,INDIRECT(ADDRESS($D341,48)),0),0), IF($E341&gt;0,IF(INDIRECT(ADDRESS($E341,43))&lt;&gt;1,INDIRECT(ADDRESS($E341,48)),0),0), IF($F341&gt;0,IF(INDIRECT(ADDRESS($F341,43))&lt;&gt;1,INDIRECT(ADDRESS($F341,48)),0),0), IF($G341&gt;0,IF(INDIRECT(ADDRESS($G341,43))&lt;&gt;1,INDIRECT(ADDRESS($G341,48)),0),0), IF($H341&gt;0,IF(INDIRECT(ADDRESS($H341,43))&lt;&gt;1,INDIRECT(ADDRESS($H341,48)),0),0), IF($I341&gt;0,IF(INDIRECT(ADDRESS($I341,43))&lt;&gt;1,INDIRECT(ADDRESS($I341,48)),0),0), IF($J341&gt;0,IF(INDIRECT(ADDRESS($J341,43))&lt;&gt;1,INDIRECT(ADDRESS($J341,48)),0),0), IF($K341&gt;0,IF(INDIRECT(ADDRESS($K341,43))&lt;&gt;1,INDIRECT(ADDRESS($K341,48)),0),0), IF($L341&gt;0,IF(INDIRECT(ADDRESS($L341,43))&lt;&gt;1,INDIRECT(ADDRESS($L341,48)),0),0), IF($M341&gt;0,IF(INDIRECT(ADDRESS($M341,43))&lt;&gt;1,INDIRECT(ADDRESS($M341,48)),0),0)), IF(AU341="L",SUM(IF($C341&gt;0,IF(INDIRECT(ADDRESS($C341,43))&lt;&gt;1,INDIRECT(ADDRESS($C341,50)),0),0), IF($D341&gt;0,IF(INDIRECT(ADDRESS($D341,43))&lt;&gt;1,INDIRECT(ADDRESS($D341,50)),0),0), IF($E341&gt;0,IF(INDIRECT(ADDRESS($E341,43))&lt;&gt;1,INDIRECT(ADDRESS($E341,50)),0),0), IF($F341&gt;0,IF(INDIRECT(ADDRESS($F341,43))&lt;&gt;1,INDIRECT(ADDRESS($F341,50)),0),0), IF($G341&gt;0,IF(INDIRECT(ADDRESS($G341,43))&lt;&gt;1,INDIRECT(ADDRESS($G341,50)),0),0), IF($G341&gt;0,IF(INDIRECT(ADDRESS($G341,43))&lt;&gt;1,INDIRECT(ADDRESS($G341,50)),0),0), IF($H341&gt;0,IF(INDIRECT(ADDRESS($H341,43))&lt;&gt;1,INDIRECT(ADDRESS($H341,50)),0),0), IF($I341&gt;0,IF(INDIRECT(ADDRESS($I341,43))&lt;&gt;1,INDIRECT(ADDRESS($I341,50)),0),0), IF($J341&gt;0,IF(INDIRECT(ADDRESS($J341,43))&lt;&gt;1,INDIRECT(ADDRESS($J341,50)),0),0), IF($K341&gt;0,IF(INDIRECT(ADDRESS($K341,43))&lt;&gt;1,INDIRECT(ADDRESS($K341,50)),0),0), IF($L341&gt;0,IF(INDIRECT(ADDRESS($L341,43))&lt;&gt;1,INDIRECT(ADDRESS($L341,50)),0),0), IF($M341&gt;0,IF(INDIRECT(ADDRESS($M341,43))&lt;&gt;1,INDIRECT(ADDRESS($M341,50)),0),0)), SUM(IF($C341&gt;0,IF(INDIRECT(ADDRESS($C341,43))&lt;&gt;1,INDIRECT(ADDRESS($C341,49)),0),0), IF($D341&gt;0,IF(INDIRECT(ADDRESS($D341,43))&lt;&gt;1,INDIRECT(ADDRESS($D341,49)),0),0), IF($E341&gt;0,IF(INDIRECT(ADDRESS($E341,43))&lt;&gt;1,INDIRECT(ADDRESS($E341,49)),0),0), IF($F341&gt;0,IF(INDIRECT(ADDRESS($F341,43))&lt;&gt;1,INDIRECT(ADDRESS($F341,49)),0),0), IF($G341&gt;0,IF(INDIRECT(ADDRESS($G341,43))&lt;&gt;1,INDIRECT(ADDRESS($G341,49)),0),0), IF($G341&gt;0,IF(INDIRECT(ADDRESS($G341,43))&lt;&gt;1,INDIRECT(ADDRESS($G341,49)),0),0), IF($H341&gt;0,IF(INDIRECT(ADDRESS($H341,43))&lt;&gt;1,INDIRECT(ADDRESS($H341,49)),0),0), IF($I341&gt;0,IF(INDIRECT(ADDRESS($I341,43))&lt;&gt;1,INDIRECT(ADDRESS($I341,49)),0),0), IF($J341&gt;0,IF(INDIRECT(ADDRESS($J341,43))&lt;&gt;1,INDIRECT(ADDRESS($J341,49)),0),0), IF($K341&gt;0,IF(INDIRECT(ADDRESS($K341,43))&lt;&gt;1,INDIRECT(ADDRESS($K341,49)),0),0), IF($L341&gt;0,IF(INDIRECT(ADDRESS($L341,43))&lt;&gt;1,INDIRECT(ADDRESS($L341,49)),0),0), IF($M341&gt;0,IF(INDIRECT(ADDRESS($M341,43))&lt;&gt;1,INDIRECT(ADDRESS($M341,49)),0),0))))</f>
        <v>1.3333333333333333</v>
      </c>
      <c r="CL341" s="57" cm="1">
        <f t="array" aca="1" ref="CL341" ca="1">SUM(IF($C341&gt;0,IF(INDIRECT(ADDRESS($C341,44))=1,INDIRECT(ADDRESS($C341,90)),0),0), IF($D341&gt;0,IF(INDIRECT(ADDRESS($D341,44))=1,INDIRECT(ADDRESS($D341,90)),0),0), IF($E341&gt;0,IF(INDIRECT(ADDRESS($E341,44))=1,INDIRECT(ADDRESS($E341,90)),0),0), IF($F341&gt;0,IF(INDIRECT(ADDRESS($F341,44))=1,INDIRECT(ADDRESS($F341,90)),0),0), IF($G341&gt;0,IF(INDIRECT(ADDRESS($G341,44))=1,INDIRECT(ADDRESS($G341,90)),0),0), IF($H341&gt;0,IF(INDIRECT(ADDRESS($H341,44))=1,INDIRECT(ADDRESS($H341,90)),0),0), IF($I341&gt;0,IF(INDIRECT(ADDRESS($I341,44))=1,INDIRECT(ADDRESS($I341,90)),0),0), IF($J341&gt;0,IF(INDIRECT(ADDRESS($J341,44))=1,INDIRECT(ADDRESS($J341,90)),0),0), IF($K341&gt;0,IF(INDIRECT(ADDRESS($K341,44))=1,INDIRECT(ADDRESS($K341,90)),0),0), IF($L341&gt;0,IF(INDIRECT(ADDRESS($L341,44))=1,INDIRECT(ADDRESS($L341,90)),0),0), IF($M341&gt;0,IF(INDIRECT(ADDRESS($M341,44))=1,INDIRECT(ADDRESS($M341,90)),0),0))</f>
        <v>0</v>
      </c>
      <c r="CM341" s="56">
        <f t="shared" ca="1" si="247"/>
        <v>0.72632476033176119</v>
      </c>
      <c r="CN341" s="59"/>
    </row>
    <row r="343" spans="1:92" ht="15.5" x14ac:dyDescent="0.25">
      <c r="A343" s="12" t="s">
        <v>169</v>
      </c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"/>
      <c r="O343" s="13"/>
      <c r="P343" s="13"/>
      <c r="Q343" s="13"/>
      <c r="R343" s="13"/>
      <c r="S343" s="14"/>
      <c r="T343" s="13"/>
      <c r="U343" s="13"/>
      <c r="V343" s="13"/>
      <c r="W343" s="13"/>
      <c r="Z343" s="14"/>
      <c r="AA343" s="15"/>
      <c r="AF343" s="15"/>
      <c r="AG343" s="15"/>
    </row>
    <row r="344" spans="1:92" ht="15.5" x14ac:dyDescent="0.25">
      <c r="A344" s="12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"/>
      <c r="O344" s="13"/>
      <c r="P344" s="13"/>
      <c r="Q344" s="13"/>
      <c r="R344" s="13"/>
      <c r="S344" s="14"/>
      <c r="T344" s="13"/>
      <c r="U344" s="13"/>
      <c r="V344" s="13"/>
      <c r="W344" s="13"/>
      <c r="Z344" s="14"/>
      <c r="AA344" s="15"/>
      <c r="AF344" s="15"/>
      <c r="AG344" s="15"/>
    </row>
    <row r="345" spans="1:92" ht="13" x14ac:dyDescent="0.25">
      <c r="A345" s="17" t="s">
        <v>61</v>
      </c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"/>
      <c r="O345" s="13"/>
      <c r="P345" s="13"/>
      <c r="Q345" s="13"/>
      <c r="R345" s="13"/>
      <c r="S345" s="14"/>
      <c r="T345" s="13"/>
      <c r="U345" s="13"/>
      <c r="V345" s="13"/>
      <c r="W345" s="13"/>
      <c r="Z345" s="14"/>
      <c r="AA345" s="15"/>
      <c r="AF345" s="15"/>
      <c r="AG345" s="15"/>
    </row>
    <row r="346" spans="1:92" x14ac:dyDescent="0.25">
      <c r="A346" s="15" t="s">
        <v>457</v>
      </c>
      <c r="B346" s="13"/>
      <c r="C346" s="13">
        <v>131</v>
      </c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>
        <v>8</v>
      </c>
      <c r="O346" s="13" t="s">
        <v>63</v>
      </c>
      <c r="P346" s="13">
        <v>3</v>
      </c>
      <c r="Q346" s="13" t="s">
        <v>64</v>
      </c>
      <c r="R346" s="13" t="s">
        <v>64</v>
      </c>
      <c r="S346" s="14">
        <v>2</v>
      </c>
      <c r="T346" s="13" t="s">
        <v>171</v>
      </c>
      <c r="U346" s="13">
        <v>6</v>
      </c>
      <c r="V346" s="13"/>
      <c r="W346" s="13">
        <v>3</v>
      </c>
      <c r="X346" s="1">
        <v>6</v>
      </c>
      <c r="Y346" s="1">
        <v>2</v>
      </c>
      <c r="Z346" s="14">
        <v>5</v>
      </c>
      <c r="AA346" s="15" t="s">
        <v>460</v>
      </c>
      <c r="AB346" s="56">
        <f>((U346/8)^$V$296)*((((X346-(Y346-1)/2)/8)^$X$296)*((S346/3)^$S$296))*(((8-W346)/6)^$W$296)</f>
        <v>0.79387955742428784</v>
      </c>
      <c r="AC346" s="56">
        <f>SUM(((25/N346)^$Z$296)*(AB346/$AB$34))</f>
        <v>2.3503769331789961</v>
      </c>
      <c r="AD346" s="56">
        <f>(P346/($CN$34*(1/AC346)))</f>
        <v>6.1314180865539027</v>
      </c>
      <c r="AF346" s="15"/>
      <c r="AG346" s="15"/>
      <c r="CI346" s="19">
        <f>AD346*X346</f>
        <v>36.788508519323415</v>
      </c>
      <c r="CJ346" s="19"/>
      <c r="CK346" s="19"/>
    </row>
    <row r="348" spans="1:92" ht="13" x14ac:dyDescent="0.25">
      <c r="A348" s="17" t="s">
        <v>2</v>
      </c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"/>
      <c r="O348" s="13"/>
      <c r="P348" s="13"/>
      <c r="Q348" s="13"/>
      <c r="R348" s="13"/>
      <c r="S348" s="14"/>
      <c r="T348" s="13"/>
      <c r="U348" s="13"/>
      <c r="V348" s="13"/>
      <c r="W348" s="13"/>
      <c r="Z348" s="14"/>
      <c r="AA348" s="15"/>
      <c r="AF348" s="15"/>
      <c r="AG348" s="15"/>
    </row>
    <row r="349" spans="1:92" x14ac:dyDescent="0.25">
      <c r="A349" s="15" t="s">
        <v>182</v>
      </c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40" t="s">
        <v>80</v>
      </c>
      <c r="O349" s="13"/>
      <c r="P349" s="13"/>
      <c r="Q349" s="13"/>
      <c r="R349" s="13"/>
      <c r="S349" s="14"/>
      <c r="T349" s="13"/>
      <c r="U349" s="13"/>
      <c r="V349" s="13"/>
      <c r="W349" s="13"/>
      <c r="Z349" s="14"/>
      <c r="AA349" s="15"/>
      <c r="AF349" s="15" t="s">
        <v>183</v>
      </c>
      <c r="AG349" s="13" t="s">
        <v>81</v>
      </c>
      <c r="AH349" s="13">
        <v>2</v>
      </c>
      <c r="AI349" s="13">
        <v>6</v>
      </c>
      <c r="AJ349" s="13">
        <v>0</v>
      </c>
      <c r="AK349" s="13">
        <v>4</v>
      </c>
      <c r="AL349" s="13" t="s">
        <v>82</v>
      </c>
      <c r="AM349" s="13">
        <v>7</v>
      </c>
      <c r="AN349" s="13">
        <v>0</v>
      </c>
      <c r="AO349" s="13">
        <v>3</v>
      </c>
      <c r="AP349" s="13">
        <v>1</v>
      </c>
      <c r="AQ349" s="13"/>
      <c r="AR349" s="13"/>
      <c r="AS349" s="13"/>
      <c r="AT349" s="15"/>
      <c r="AU349" s="24"/>
      <c r="AV349" s="4">
        <f t="shared" ref="AV349:AX350" si="248">SUM(1/3*AH349*(7-$AK349+7-$AM349)/6)</f>
        <v>0.33333333333333331</v>
      </c>
      <c r="AW349" s="4">
        <f t="shared" si="248"/>
        <v>1</v>
      </c>
      <c r="AX349" s="4">
        <f t="shared" si="248"/>
        <v>0</v>
      </c>
      <c r="AY349" s="27">
        <f>AW349</f>
        <v>1</v>
      </c>
      <c r="AZ349" s="27">
        <f>SUM(AV349:AX349)/3</f>
        <v>0.44444444444444442</v>
      </c>
      <c r="BA349" s="27">
        <f>(((AX349+AW349*$BE$296)/(1+$BE$296)*AO349/3*2+(((AX349+AW349*$BE$296+AV349*$BE$296^2)/(1+$BE$296+$BE$296^2)*AO349/3*(AP349-1+AN349)/5)*3))/5)</f>
        <v>0.26666666666666666</v>
      </c>
      <c r="BB349" s="27">
        <f>(((AX349+AV349*$BE$296)/(1+$BE$296)*AO349/3*2+(((AX349+AV349*$BE$296+AW349*$BE$296^2)/(1+$BE$296+$BE$296^2)*AO349/3*(AP349-1+AN349)/5)*3))/5)</f>
        <v>8.8888888888888878E-2</v>
      </c>
      <c r="BC349" s="27">
        <f>(((AV349+AX349*$BE$296)/(1+$BE$296)*AO349/3*2+(((AV349+AX349*$BE$296+AW349*$BE$296^2)/(1+$BE$296+$BE$296^2)*AO349/3*(AP349-1+AN349)/5)*3))/5)</f>
        <v>4.4444444444444439E-2</v>
      </c>
      <c r="BD349" s="27">
        <f>(((AV349+AW349*$BE$296)/(1+$BE$296)*AO349/3*2+(((AV349+AW349*$BE$296+AX349*$BE$296^2)/(1+$BE$296+$BE$296^2)*AO349/3*(AP349-1+AN349)/5)*3))/5)</f>
        <v>0.31111111111111112</v>
      </c>
      <c r="BE349" s="27"/>
      <c r="BF349" s="27"/>
      <c r="BG349" s="25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157"/>
      <c r="BS349" s="26"/>
      <c r="BT349" s="26"/>
      <c r="BU349"/>
      <c r="BV349" s="27"/>
      <c r="BW349" s="27">
        <f>(1/3*ROUNDUP((AI349/2),0)*(7-$AK349+7-$AM349)/6)</f>
        <v>0.5</v>
      </c>
      <c r="BX349" s="27"/>
      <c r="BY349" s="27">
        <f>((BW349*AO349/3)+(((BW349+AV349*$BE$296) / (1+$BE$296)*AO349/3*(AP349-1+AN349)/5)*2))/3</f>
        <v>0.16666666666666666</v>
      </c>
      <c r="BZ349" s="27">
        <f>((AV349*AO349/3)+(((AV349+BW349*$BE$296) / (1+$BE$296)*AO349/3*(AP349-1+AN349)/5)*2))/3</f>
        <v>0.1111111111111111</v>
      </c>
      <c r="CA349" s="27"/>
      <c r="CB349" s="27"/>
      <c r="CC349" s="27"/>
      <c r="CD349" s="27"/>
      <c r="CE349" s="27"/>
      <c r="CF349" s="27"/>
      <c r="CG349" s="27"/>
      <c r="CH349" s="27"/>
      <c r="CL349" s="27"/>
      <c r="CM349" s="23"/>
      <c r="CN349" s="26"/>
    </row>
    <row r="350" spans="1:92" x14ac:dyDescent="0.25">
      <c r="A350" s="15" t="s">
        <v>188</v>
      </c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40">
        <v>1</v>
      </c>
      <c r="O350" s="13"/>
      <c r="P350" s="13"/>
      <c r="Q350" s="13"/>
      <c r="R350" s="13"/>
      <c r="S350" s="14"/>
      <c r="T350" s="13"/>
      <c r="U350" s="13"/>
      <c r="V350" s="13"/>
      <c r="W350" s="13"/>
      <c r="Z350" s="14"/>
      <c r="AA350" s="15"/>
      <c r="AF350" s="15" t="s">
        <v>188</v>
      </c>
      <c r="AG350" s="13" t="s">
        <v>81</v>
      </c>
      <c r="AH350" s="13">
        <v>1</v>
      </c>
      <c r="AI350" s="13">
        <v>2</v>
      </c>
      <c r="AJ350" s="13">
        <v>0</v>
      </c>
      <c r="AK350" s="13">
        <v>4</v>
      </c>
      <c r="AL350" s="13" t="s">
        <v>82</v>
      </c>
      <c r="AM350" s="13">
        <v>7</v>
      </c>
      <c r="AN350" s="13"/>
      <c r="AO350" s="1">
        <v>3</v>
      </c>
      <c r="AP350" s="1">
        <v>1</v>
      </c>
      <c r="AQ350" s="1"/>
      <c r="AR350" s="1"/>
      <c r="AS350" s="1"/>
      <c r="AT350"/>
      <c r="AU350" s="4"/>
      <c r="AV350" s="4">
        <f t="shared" si="248"/>
        <v>0.16666666666666666</v>
      </c>
      <c r="AW350" s="4">
        <f t="shared" si="248"/>
        <v>0.33333333333333331</v>
      </c>
      <c r="AX350" s="4">
        <f t="shared" si="248"/>
        <v>0</v>
      </c>
      <c r="AY350" s="27">
        <f>AV350</f>
        <v>0.16666666666666666</v>
      </c>
      <c r="AZ350" s="27">
        <f>SUM(AV350:AX350)/3</f>
        <v>0.16666666666666666</v>
      </c>
      <c r="BA350" s="27">
        <f>(((AX350+AW350*$BE$296)/(1+$BE$296)*AO350/3*2+(((AX350+AW350*$BE$296+AV350*$BE$296^2)/(1+$BE$296+$BE$296^2)*AO350/3*(AP350-1+AN350)/5)*3))/5)</f>
        <v>8.8888888888888878E-2</v>
      </c>
      <c r="BB350" s="27">
        <f>(((AX350+AV350*$BE$296)/(1+$BE$296)*AO350/3*2+(((AX350+AV350*$BE$296+AW350*$BE$296^2)/(1+$BE$296+$BE$296^2)*AO350/3*(AP350-1+AN350)/5)*3))/5)</f>
        <v>4.4444444444444439E-2</v>
      </c>
      <c r="BC350" s="27">
        <f>(((AV350+AX350*$BE$296)/(1+$BE$296)*AO350/3*2+(((AV350+AX350*$BE$296+AW350*$BE$296^2)/(1+$BE$296+$BE$296^2)*AO350/3*(AP350-1+AN350)/5)*3))/5)</f>
        <v>2.222222222222222E-2</v>
      </c>
      <c r="BD350" s="27">
        <f>(((AV350+AW350*$BE$296)/(1+$BE$296)*AO350/3*2+(((AV350+AW350*$BE$296+AX350*$BE$296^2)/(1+$BE$296+$BE$296^2)*AO350/3*(AP350-1+AN350)/5)*3))/5)</f>
        <v>0.11111111111111109</v>
      </c>
      <c r="BE350" s="27"/>
      <c r="BF350" s="27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16"/>
      <c r="BS350" s="1"/>
      <c r="BT350" s="84"/>
      <c r="BU350" s="84"/>
      <c r="BV350" s="27"/>
      <c r="BW350" s="27">
        <f>(1/3*ROUNDUP((AI350/2),0)*(7-$AK350+7-$AM350)/6)</f>
        <v>0.16666666666666666</v>
      </c>
      <c r="BX350" s="27"/>
      <c r="BY350" s="27">
        <f>((BW350*AO350/3)+(((BW350+AV350*$BE$296) / (1+$BE$296)*AO350/3*(AP350-1+AN350)/5)*2))/3</f>
        <v>5.5555555555555552E-2</v>
      </c>
      <c r="BZ350" s="27">
        <f>((AV350*AO350/3)+(((AV350+BW350*$BE$296) / (1+$BE$296)*AO350/3*(AP350-1+AN350)/5)*2))/3</f>
        <v>5.5555555555555552E-2</v>
      </c>
      <c r="CA350" s="27"/>
      <c r="CB350" s="27"/>
      <c r="CC350" s="27"/>
      <c r="CD350" s="27"/>
      <c r="CE350" s="27"/>
      <c r="CF350" s="27"/>
      <c r="CG350" s="27"/>
      <c r="CH350" s="27"/>
      <c r="CL350" s="27"/>
      <c r="CM350" s="83"/>
      <c r="CN350" s="13"/>
    </row>
    <row r="352" spans="1:92" x14ac:dyDescent="0.25">
      <c r="A352" s="65" t="s">
        <v>456</v>
      </c>
      <c r="B352" s="74">
        <v>346</v>
      </c>
      <c r="C352" s="74">
        <v>131</v>
      </c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67">
        <f ca="1">SUM(INDIRECT(ADDRESS(B352,COLUMN())),IF(C352&gt;0,INDIRECT(ADDRESS(C352,COLUMN())),0),IF(D352&gt;0,INDIRECT(ADDRESS(D352,COLUMN())),0),IF(E352&gt;0,INDIRECT(ADDRESS(E352,COLUMN())),0),IF(F352&gt;0,INDIRECT(ADDRESS(F352,COLUMN())),0),IF(G352&gt;0,INDIRECT(ADDRESS(G352,COLUMN())),0),IF(H352&gt;0,INDIRECT(ADDRESS(H352,COLUMN())),0),IF(I352&gt;0,INDIRECT(ADDRESS(I352,COLUMN())),0),IF(J352&gt;0,INDIRECT(ADDRESS(J352,COLUMN())),0),IF(K352&gt;0,INDIRECT(ADDRESS(K352,COLUMN())),0),IF(L352&gt;0,INDIRECT(ADDRESS(L352,COLUMN())),0),IF(M352&gt;0,INDIRECT(ADDRESS(M352,COLUMN())),0))</f>
        <v>8</v>
      </c>
      <c r="O352" s="67" t="str" cm="1">
        <f t="array" aca="1" ref="O352" ca="1">INDIRECT(ADDRESS($B352,COLUMN()))</f>
        <v>Fighter</v>
      </c>
      <c r="P352" s="67">
        <v>2</v>
      </c>
      <c r="Q352" s="67" t="str" cm="1">
        <f t="array" aca="1" ref="Q352" ca="1">INDIRECT(ADDRESS($B352,COLUMN()))</f>
        <v>-</v>
      </c>
      <c r="R352" s="67" t="str" cm="1">
        <f t="array" aca="1" ref="R352" ca="1">INDIRECT(ADDRESS($B352,COLUMN()))</f>
        <v>-</v>
      </c>
      <c r="S352" s="67" cm="1">
        <f t="array" aca="1" ref="S352" ca="1">INDIRECT(ADDRESS($B352,COLUMN()))</f>
        <v>2</v>
      </c>
      <c r="T352" s="67" t="str" cm="1">
        <f t="array" aca="1" ref="T352" ca="1">INDIRECT(ADDRESS($B352,COLUMN()))</f>
        <v>1-6</v>
      </c>
      <c r="U352" s="67" cm="1">
        <f t="array" aca="1" ref="U352" ca="1">INDIRECT(ADDRESS($B352,COLUMN()))</f>
        <v>6</v>
      </c>
      <c r="V352" s="67" cm="1">
        <f t="array" aca="1" ref="V352" ca="1">INDIRECT(ADDRESS($B352,COLUMN()))</f>
        <v>0</v>
      </c>
      <c r="W352" s="67" cm="1">
        <f t="array" aca="1" ref="W352" ca="1">INDIRECT(ADDRESS($B352,COLUMN()))</f>
        <v>3</v>
      </c>
      <c r="X352" s="67">
        <v>5</v>
      </c>
      <c r="Y352" s="67">
        <v>1</v>
      </c>
      <c r="Z352" s="67" cm="1">
        <f t="array" aca="1" ref="Z352" ca="1">INDIRECT(ADDRESS($B352,COLUMN()))</f>
        <v>5</v>
      </c>
      <c r="AA352" s="67" t="str" cm="1">
        <f t="array" aca="1" ref="AA352" ca="1">INDIRECT(ADDRESS($B352,COLUMN()))</f>
        <v>Rocket Boosters, Valuable Cargo</v>
      </c>
      <c r="AB352" s="56">
        <f ca="1">((U352/8)^$V$296)*((((X352-(Y352-1)/2)/8)^$X$296)*((S352/3)^$S$296))*(((8-W352)/6)^$W$296)</f>
        <v>0.77334205921272392</v>
      </c>
      <c r="AC352" s="56">
        <f ca="1">SUM(((25/N352)^$Z$296)*(AB352/$AB$34))</f>
        <v>2.2895731732002438</v>
      </c>
      <c r="AD352" s="56">
        <f ca="1">(P352/($CN$34*(1/AC352)))</f>
        <v>3.9818663881743368</v>
      </c>
      <c r="AF352" s="65"/>
      <c r="AG352" s="65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52"/>
      <c r="AU352" s="54" t="s">
        <v>113</v>
      </c>
      <c r="AV352" s="57" cm="1">
        <f t="array" aca="1" ref="AV352" ca="1">SUM(IF($C352&gt;0,IF(AND(INDIRECT(ADDRESS($C352,44))=0,INDIRECT(ADDRESS($C352,38))="UL",ISERROR(SEARCH("Rear",INDIRECT(ADDRESS($C352,33)))),ISERROR(SEARCH("Side",INDIRECT(ADDRESS($C352,33))))),INDIRECT(ADDRESS($C352,COLUMN())),0),0),IF($D352&gt;0,IF(AND(INDIRECT(ADDRESS($D352,44))=0,INDIRECT(ADDRESS($D352,38))="UL",ISERROR(SEARCH("Rear",INDIRECT(ADDRESS($D352,33)))),ISERROR(SEARCH("Side",INDIRECT(ADDRESS($D352,33))))),INDIRECT(ADDRESS($D352,COLUMN())),0),0),IF($E352&gt;0,IF(AND(INDIRECT(ADDRESS($E352,44))=0,INDIRECT(ADDRESS($E352,38))="UL",ISERROR(SEARCH("Rear",INDIRECT(ADDRESS($E352,33)))),ISERROR(SEARCH("Side",INDIRECT(ADDRESS($E352,33))))),INDIRECT(ADDRESS($E352,COLUMN())),0),0),IF($F352&gt;0,IF(AND(INDIRECT(ADDRESS($F352,44))=0,INDIRECT(ADDRESS($F352,38))="UL",ISERROR(SEARCH("Rear",INDIRECT(ADDRESS($F352,33)))),ISERROR(SEARCH("Side",INDIRECT(ADDRESS($F352,33))))),INDIRECT(ADDRESS($F352,COLUMN())),0),0),IF($G352&gt;0,IF(AND(INDIRECT(ADDRESS($G352,44))=0,INDIRECT(ADDRESS($G352,38))="UL",ISERROR(SEARCH("Rear",INDIRECT(ADDRESS($G352,33)))),ISERROR(SEARCH("Side",INDIRECT(ADDRESS($G352,33))))),INDIRECT(ADDRESS($G352,COLUMN())),0),0),IF($H352&gt;0,IF(AND(INDIRECT(ADDRESS($H352,44))=0,INDIRECT(ADDRESS($H352,38))="UL",ISERROR(SEARCH("Rear",INDIRECT(ADDRESS($H352,33)))),ISERROR(SEARCH("Side",INDIRECT(ADDRESS($H352,33))))),INDIRECT(ADDRESS($H352,COLUMN())),0),0),IF($I352&gt;0,IF(AND(INDIRECT(ADDRESS($I352,44))=0,INDIRECT(ADDRESS($I352,38))="UL",ISERROR(SEARCH("Rear",INDIRECT(ADDRESS($I352,33)))),ISERROR(SEARCH("Side",INDIRECT(ADDRESS($I352,33))))),INDIRECT(ADDRESS($I352,COLUMN())),0),0),IF($J352&gt;0,IF(AND(INDIRECT(ADDRESS($J352,44))=0,INDIRECT(ADDRESS($J352,38))="UL",ISERROR(SEARCH("Rear",INDIRECT(ADDRESS($J352,33)))),ISERROR(SEARCH("Side",INDIRECT(ADDRESS($J352,33))))),INDIRECT(ADDRESS($J352,COLUMN())),0),0),IF($K352&gt;0,IF(AND(INDIRECT(ADDRESS($K352,44))=0,INDIRECT(ADDRESS($K352,38))="UL",ISERROR(SEARCH("Rear",INDIRECT(ADDRESS($K352,33)))),ISERROR(SEARCH("Side",INDIRECT(ADDRESS($K352,33))))),INDIRECT(ADDRESS($K352,COLUMN())),0),0),IF($L352&gt;0,IF(AND(INDIRECT(ADDRESS($L352,44))=0,INDIRECT(ADDRESS($L352,38))="UL",ISERROR(SEARCH("Rear",INDIRECT(ADDRESS($L352,33)))),ISERROR(SEARCH("Side",INDIRECT(ADDRESS($L352,33))))),INDIRECT(ADDRESS($L352,COLUMN())),0),0),IF($M352&gt;0,IF(AND(INDIRECT(ADDRESS($M352,44))=0,INDIRECT(ADDRESS($M352,38))="UL",ISERROR(SEARCH("Rear",INDIRECT(ADDRESS($M352,33)))),ISERROR(SEARCH("Side",INDIRECT(ADDRESS($M352,33))))),INDIRECT(ADDRESS($M352,COLUMN())),0),0))</f>
        <v>0.22222222222222221</v>
      </c>
      <c r="AW352" s="57" cm="1">
        <f t="array" aca="1" ref="AW352" ca="1">SUM(IF($C352&gt;0,IF(AND(INDIRECT(ADDRESS($C352,44))=0,INDIRECT(ADDRESS($C352,38))="UL",ISERROR(SEARCH("Rear",INDIRECT(ADDRESS($C352,33)))),ISERROR(SEARCH("Side",INDIRECT(ADDRESS($C352,33))))),INDIRECT(ADDRESS($C352,COLUMN())),0),0),IF($D352&gt;0,IF(AND(INDIRECT(ADDRESS($D352,44))=0,INDIRECT(ADDRESS($D352,38))="UL",ISERROR(SEARCH("Rear",INDIRECT(ADDRESS($D352,33)))),ISERROR(SEARCH("Side",INDIRECT(ADDRESS($D352,33))))),INDIRECT(ADDRESS($D352,COLUMN())),0),0),IF($E352&gt;0,IF(AND(INDIRECT(ADDRESS($E352,44))=0,INDIRECT(ADDRESS($E352,38))="UL",ISERROR(SEARCH("Rear",INDIRECT(ADDRESS($E352,33)))),ISERROR(SEARCH("Side",INDIRECT(ADDRESS($E352,33))))),INDIRECT(ADDRESS($E352,COLUMN())),0),0),IF($F352&gt;0,IF(AND(INDIRECT(ADDRESS($F352,44))=0,INDIRECT(ADDRESS($F352,38))="UL",ISERROR(SEARCH("Rear",INDIRECT(ADDRESS($F352,33)))),ISERROR(SEARCH("Side",INDIRECT(ADDRESS($F352,33))))),INDIRECT(ADDRESS($F352,COLUMN())),0),0),IF($G352&gt;0,IF(AND(INDIRECT(ADDRESS($G352,44))=0,INDIRECT(ADDRESS($G352,38))="UL",ISERROR(SEARCH("Rear",INDIRECT(ADDRESS($G352,33)))),ISERROR(SEARCH("Side",INDIRECT(ADDRESS($G352,33))))),INDIRECT(ADDRESS($G352,COLUMN())),0),0),IF($H352&gt;0,IF(AND(INDIRECT(ADDRESS($H352,44))=0,INDIRECT(ADDRESS($H352,38))="UL",ISERROR(SEARCH("Rear",INDIRECT(ADDRESS($H352,33)))),ISERROR(SEARCH("Side",INDIRECT(ADDRESS($H352,33))))),INDIRECT(ADDRESS($H352,COLUMN())),0),0),IF($I352&gt;0,IF(AND(INDIRECT(ADDRESS($I352,44))=0,INDIRECT(ADDRESS($I352,38))="UL",ISERROR(SEARCH("Rear",INDIRECT(ADDRESS($I352,33)))),ISERROR(SEARCH("Side",INDIRECT(ADDRESS($I352,33))))),INDIRECT(ADDRESS($I352,COLUMN())),0),0),IF($J352&gt;0,IF(AND(INDIRECT(ADDRESS($J352,44))=0,INDIRECT(ADDRESS($J352,38))="UL",ISERROR(SEARCH("Rear",INDIRECT(ADDRESS($J352,33)))),ISERROR(SEARCH("Side",INDIRECT(ADDRESS($J352,33))))),INDIRECT(ADDRESS($J352,COLUMN())),0),0),IF($K352&gt;0,IF(AND(INDIRECT(ADDRESS($K352,44))=0,INDIRECT(ADDRESS($K352,38))="UL",ISERROR(SEARCH("Rear",INDIRECT(ADDRESS($K352,33)))),ISERROR(SEARCH("Side",INDIRECT(ADDRESS($K352,33))))),INDIRECT(ADDRESS($K352,COLUMN())),0),0),IF($L352&gt;0,IF(AND(INDIRECT(ADDRESS($L352,44))=0,INDIRECT(ADDRESS($L352,38))="UL",ISERROR(SEARCH("Rear",INDIRECT(ADDRESS($L352,33)))),ISERROR(SEARCH("Side",INDIRECT(ADDRESS($L352,33))))),INDIRECT(ADDRESS($L352,COLUMN())),0),0),IF($M352&gt;0,IF(AND(INDIRECT(ADDRESS($M352,44))=0,INDIRECT(ADDRESS($M352,38))="UL",ISERROR(SEARCH("Rear",INDIRECT(ADDRESS($M352,33)))),ISERROR(SEARCH("Side",INDIRECT(ADDRESS($M352,33))))),INDIRECT(ADDRESS($M352,COLUMN())),0),0))</f>
        <v>0.1111111111111111</v>
      </c>
      <c r="AX352" s="57" cm="1">
        <f t="array" aca="1" ref="AX352" ca="1">SUM(IF($C352&gt;0,IF(AND(INDIRECT(ADDRESS($C352,44))=0,INDIRECT(ADDRESS($C352,38))="UL",ISERROR(SEARCH("Rear",INDIRECT(ADDRESS($C352,33)))),ISERROR(SEARCH("Side",INDIRECT(ADDRESS($C352,33))))),INDIRECT(ADDRESS($C352,COLUMN())),0),0),IF($D352&gt;0,IF(AND(INDIRECT(ADDRESS($D352,44))=0,INDIRECT(ADDRESS($D352,38))="UL",ISERROR(SEARCH("Rear",INDIRECT(ADDRESS($D352,33)))),ISERROR(SEARCH("Side",INDIRECT(ADDRESS($D352,33))))),INDIRECT(ADDRESS($D352,COLUMN())),0),0),IF($E352&gt;0,IF(AND(INDIRECT(ADDRESS($E352,44))=0,INDIRECT(ADDRESS($E352,38))="UL",ISERROR(SEARCH("Rear",INDIRECT(ADDRESS($E352,33)))),ISERROR(SEARCH("Side",INDIRECT(ADDRESS($E352,33))))),INDIRECT(ADDRESS($E352,COLUMN())),0),0),IF($F352&gt;0,IF(AND(INDIRECT(ADDRESS($F352,44))=0,INDIRECT(ADDRESS($F352,38))="UL",ISERROR(SEARCH("Rear",INDIRECT(ADDRESS($F352,33)))),ISERROR(SEARCH("Side",INDIRECT(ADDRESS($F352,33))))),INDIRECT(ADDRESS($F352,COLUMN())),0),0),IF($G352&gt;0,IF(AND(INDIRECT(ADDRESS($G352,44))=0,INDIRECT(ADDRESS($G352,38))="UL",ISERROR(SEARCH("Rear",INDIRECT(ADDRESS($G352,33)))),ISERROR(SEARCH("Side",INDIRECT(ADDRESS($G352,33))))),INDIRECT(ADDRESS($G352,COLUMN())),0),0),IF($H352&gt;0,IF(AND(INDIRECT(ADDRESS($H352,44))=0,INDIRECT(ADDRESS($H352,38))="UL",ISERROR(SEARCH("Rear",INDIRECT(ADDRESS($H352,33)))),ISERROR(SEARCH("Side",INDIRECT(ADDRESS($H352,33))))),INDIRECT(ADDRESS($H352,COLUMN())),0),0),IF($I352&gt;0,IF(AND(INDIRECT(ADDRESS($I352,44))=0,INDIRECT(ADDRESS($I352,38))="UL",ISERROR(SEARCH("Rear",INDIRECT(ADDRESS($I352,33)))),ISERROR(SEARCH("Side",INDIRECT(ADDRESS($I352,33))))),INDIRECT(ADDRESS($I352,COLUMN())),0),0),IF($J352&gt;0,IF(AND(INDIRECT(ADDRESS($J352,44))=0,INDIRECT(ADDRESS($J352,38))="UL",ISERROR(SEARCH("Rear",INDIRECT(ADDRESS($J352,33)))),ISERROR(SEARCH("Side",INDIRECT(ADDRESS($J352,33))))),INDIRECT(ADDRESS($J352,COLUMN())),0),0),IF($K352&gt;0,IF(AND(INDIRECT(ADDRESS($K352,44))=0,INDIRECT(ADDRESS($K352,38))="UL",ISERROR(SEARCH("Rear",INDIRECT(ADDRESS($K352,33)))),ISERROR(SEARCH("Side",INDIRECT(ADDRESS($K352,33))))),INDIRECT(ADDRESS($K352,COLUMN())),0),0),IF($L352&gt;0,IF(AND(INDIRECT(ADDRESS($L352,44))=0,INDIRECT(ADDRESS($L352,38))="UL",ISERROR(SEARCH("Rear",INDIRECT(ADDRESS($L352,33)))),ISERROR(SEARCH("Side",INDIRECT(ADDRESS($L352,33))))),INDIRECT(ADDRESS($L352,COLUMN())),0),0),IF($M352&gt;0,IF(AND(INDIRECT(ADDRESS($M352,44))=0,INDIRECT(ADDRESS($M352,38))="UL",ISERROR(SEARCH("Rear",INDIRECT(ADDRESS($M352,33)))),ISERROR(SEARCH("Side",INDIRECT(ADDRESS($M352,33))))),INDIRECT(ADDRESS($M352,COLUMN())),0),0))</f>
        <v>0</v>
      </c>
      <c r="AY352" s="58">
        <f ca="1">IF(AU352="S",AV352,IF(AU352="MS",AW352,IF(AU352="ML",AW352,AX352)))</f>
        <v>0.1111111111111111</v>
      </c>
      <c r="AZ352" s="58">
        <f ca="1">SUM(AV352:AX352)/3</f>
        <v>0.1111111111111111</v>
      </c>
      <c r="BA352" s="58" cm="1">
        <f t="array" aca="1" ref="BA352" ca="1">SUM(IF($C352&gt;0,IF(AND(INDIRECT(ADDRESS($C352,44))=0,INDIRECT(ADDRESS($C352,38))="UL"),INDIRECT(ADDRESS($C352,COLUMN())),0),0),IF($D352&gt;0,IF(AND(INDIRECT(ADDRESS($D352,44))=0,INDIRECT(ADDRESS($D352,38))="UL"),INDIRECT(ADDRESS($D352,COLUMN())),0),0),IF($E352&gt;0,IF(AND(INDIRECT(ADDRESS($E352,44))=0,INDIRECT(ADDRESS($E352,38))="UL"),INDIRECT(ADDRESS($E352,COLUMN())),0),0),IF($F352&gt;0,IF(AND(INDIRECT(ADDRESS($F352,44))=0,INDIRECT(ADDRESS($F352,38))="UL"),INDIRECT(ADDRESS($F352,COLUMN())),0),0),IF($G352&gt;0,IF(AND(INDIRECT(ADDRESS($G352,44))=0,INDIRECT(ADDRESS($G352,38))="UL"),INDIRECT(ADDRESS($G352,COLUMN())),0),0),IF($H352&gt;0,IF(AND(INDIRECT(ADDRESS($H352,44))=0,INDIRECT(ADDRESS($H352,38))="UL"),INDIRECT(ADDRESS($H352,COLUMN())),0),0),IF($I352&gt;0,IF(AND(INDIRECT(ADDRESS($I352,44))=0,INDIRECT(ADDRESS($I352,38))="UL"),INDIRECT(ADDRESS($I352,COLUMN())),0),0),IF($J352&gt;0,IF(AND(INDIRECT(ADDRESS($J352,44))=0,INDIRECT(ADDRESS($J352,38))="UL"),INDIRECT(ADDRESS($J352,COLUMN())),0),0),IF($K352&gt;0,IF(AND(INDIRECT(ADDRESS($K352,44))=0,INDIRECT(ADDRESS($K352,38))="UL"),INDIRECT(ADDRESS($K352,COLUMN())),0),0),IF($L352&gt;0,IF(AND(INDIRECT(ADDRESS($L352,44))=0,INDIRECT(ADDRESS($L352,38))="UL"),INDIRECT(ADDRESS($L352,COLUMN())),0),0),IF($M352&gt;0,IF(AND(INDIRECT(ADDRESS($M352,44))=0,INDIRECT(ADDRESS($M352,38))="UL"),INDIRECT(ADDRESS($M352,COLUMN())),0),0))</f>
        <v>2.9629629629629627E-2</v>
      </c>
      <c r="BB352" s="58" cm="1">
        <f t="array" aca="1" ref="BB352" ca="1">SUM(IF($C352&gt;0,IF(AND(INDIRECT(ADDRESS($C352,44))=0,INDIRECT(ADDRESS($C352,38))="UL"),INDIRECT(ADDRESS($C352,COLUMN())),0),0),IF($D352&gt;0,IF(AND(INDIRECT(ADDRESS($D352,44))=0,INDIRECT(ADDRESS($D352,38))="UL"),INDIRECT(ADDRESS($D352,COLUMN())),0),0),IF($E352&gt;0,IF(AND(INDIRECT(ADDRESS($E352,44))=0,INDIRECT(ADDRESS($E352,38))="UL"),INDIRECT(ADDRESS($E352,COLUMN())),0),0),IF($F352&gt;0,IF(AND(INDIRECT(ADDRESS($F352,44))=0,INDIRECT(ADDRESS($F352,38))="UL"),INDIRECT(ADDRESS($F352,COLUMN())),0),0),IF($G352&gt;0,IF(AND(INDIRECT(ADDRESS($G352,44))=0,INDIRECT(ADDRESS($G352,38))="UL"),INDIRECT(ADDRESS($G352,COLUMN())),0),0),IF($H352&gt;0,IF(AND(INDIRECT(ADDRESS($H352,44))=0,INDIRECT(ADDRESS($H352,38))="UL"),INDIRECT(ADDRESS($H352,COLUMN())),0),0),IF($I352&gt;0,IF(AND(INDIRECT(ADDRESS($I352,44))=0,INDIRECT(ADDRESS($I352,38))="UL"),INDIRECT(ADDRESS($I352,COLUMN())),0),0),IF($J352&gt;0,IF(AND(INDIRECT(ADDRESS($J352,44))=0,INDIRECT(ADDRESS($J352,38))="UL"),INDIRECT(ADDRESS($J352,COLUMN())),0),0),IF($K352&gt;0,IF(AND(INDIRECT(ADDRESS($K352,44))=0,INDIRECT(ADDRESS($K352,38))="UL"),INDIRECT(ADDRESS($K352,COLUMN())),0),0),IF($L352&gt;0,IF(AND(INDIRECT(ADDRESS($L352,44))=0,INDIRECT(ADDRESS($L352,38))="UL"),INDIRECT(ADDRESS($L352,COLUMN())),0),0),IF($M352&gt;0,IF(AND(INDIRECT(ADDRESS($M352,44))=0,INDIRECT(ADDRESS($M352,38))="UL"),INDIRECT(ADDRESS($M352,COLUMN())),0),0))</f>
        <v>5.9259259259259255E-2</v>
      </c>
      <c r="BC352" s="58" cm="1">
        <f t="array" aca="1" ref="BC352" ca="1">SUM(IF($C352&gt;0,IF(AND(INDIRECT(ADDRESS($C352,44))=0,INDIRECT(ADDRESS($C352,38))="UL"),INDIRECT(ADDRESS($C352,COLUMN())),0),0),IF($D352&gt;0,IF(AND(INDIRECT(ADDRESS($D352,44))=0,INDIRECT(ADDRESS($D352,38))="UL"),INDIRECT(ADDRESS($D352,COLUMN())),0),0),IF($E352&gt;0,IF(AND(INDIRECT(ADDRESS($E352,44))=0,INDIRECT(ADDRESS($E352,38))="UL"),INDIRECT(ADDRESS($E352,COLUMN())),0),0),IF($F352&gt;0,IF(AND(INDIRECT(ADDRESS($F352,44))=0,INDIRECT(ADDRESS($F352,38))="UL"),INDIRECT(ADDRESS($F352,COLUMN())),0),0),IF($G352&gt;0,IF(AND(INDIRECT(ADDRESS($G352,44))=0,INDIRECT(ADDRESS($G352,38))="UL"),INDIRECT(ADDRESS($G352,COLUMN())),0),0),IF($H352&gt;0,IF(AND(INDIRECT(ADDRESS($H352,44))=0,INDIRECT(ADDRESS($H352,38))="UL"),INDIRECT(ADDRESS($H352,COLUMN())),0),0),IF($I352&gt;0,IF(AND(INDIRECT(ADDRESS($I352,44))=0,INDIRECT(ADDRESS($I352,38))="UL"),INDIRECT(ADDRESS($I352,COLUMN())),0),0),IF($J352&gt;0,IF(AND(INDIRECT(ADDRESS($J352,44))=0,INDIRECT(ADDRESS($J352,38))="UL"),INDIRECT(ADDRESS($J352,COLUMN())),0),0),IF($K352&gt;0,IF(AND(INDIRECT(ADDRESS($K352,44))=0,INDIRECT(ADDRESS($K352,38))="UL"),INDIRECT(ADDRESS($K352,COLUMN())),0),0),IF($L352&gt;0,IF(AND(INDIRECT(ADDRESS($L352,44))=0,INDIRECT(ADDRESS($L352,38))="UL"),INDIRECT(ADDRESS($L352,COLUMN())),0),0),IF($M352&gt;0,IF(AND(INDIRECT(ADDRESS($M352,44))=0,INDIRECT(ADDRESS($M352,38))="UL"),INDIRECT(ADDRESS($M352,COLUMN())),0),0))</f>
        <v>2.9629629629629627E-2</v>
      </c>
      <c r="BD352" s="58" cm="1">
        <f t="array" aca="1" ref="BD352" ca="1">SUM(IF($C352&gt;0,IF(AND(INDIRECT(ADDRESS($C352,44))=0,INDIRECT(ADDRESS($C352,38))="UL"),INDIRECT(ADDRESS($C352,COLUMN())),0),0),IF($D352&gt;0,IF(AND(INDIRECT(ADDRESS($D352,44))=0,INDIRECT(ADDRESS($D352,38))="UL"),INDIRECT(ADDRESS($D352,COLUMN())),0),0),IF($E352&gt;0,IF(AND(INDIRECT(ADDRESS($E352,44))=0,INDIRECT(ADDRESS($E352,38))="UL"),INDIRECT(ADDRESS($E352,COLUMN())),0),0),IF($F352&gt;0,IF(AND(INDIRECT(ADDRESS($F352,44))=0,INDIRECT(ADDRESS($F352,38))="UL"),INDIRECT(ADDRESS($F352,COLUMN())),0),0),IF($G352&gt;0,IF(AND(INDIRECT(ADDRESS($G352,44))=0,INDIRECT(ADDRESS($G352,38))="UL"),INDIRECT(ADDRESS($G352,COLUMN())),0),0),IF($H352&gt;0,IF(AND(INDIRECT(ADDRESS($H352,44))=0,INDIRECT(ADDRESS($H352,38))="UL"),INDIRECT(ADDRESS($H352,COLUMN())),0),0),IF($I352&gt;0,IF(AND(INDIRECT(ADDRESS($I352,44))=0,INDIRECT(ADDRESS($I352,38))="UL"),INDIRECT(ADDRESS($I352,COLUMN())),0),0),IF($J352&gt;0,IF(AND(INDIRECT(ADDRESS($J352,44))=0,INDIRECT(ADDRESS($J352,38))="UL"),INDIRECT(ADDRESS($J352,COLUMN())),0),0),IF($K352&gt;0,IF(AND(INDIRECT(ADDRESS($K352,44))=0,INDIRECT(ADDRESS($K352,38))="UL"),INDIRECT(ADDRESS($K352,COLUMN())),0),0),IF($L352&gt;0,IF(AND(INDIRECT(ADDRESS($L352,44))=0,INDIRECT(ADDRESS($L352,38))="UL"),INDIRECT(ADDRESS($L352,COLUMN())),0),0),IF($M352&gt;0,IF(AND(INDIRECT(ADDRESS($M352,44))=0,INDIRECT(ADDRESS($M352,38))="UL"),INDIRECT(ADDRESS($M352,COLUMN())),0),0))</f>
        <v>5.9259259259259255E-2</v>
      </c>
      <c r="BE352" s="57">
        <f ca="1">IF(AU352="S",BA352,IF(AU352="MS",BB352,IF(AU352="ML",BC352,BD352)))</f>
        <v>5.9259259259259255E-2</v>
      </c>
      <c r="BF352" s="57" cm="1">
        <f t="array" aca="1" ref="BF352" ca="1">SUM(IF($C352&gt;0,IF(INDIRECT(ADDRESS($C352,45))=1,INDIRECT(ADDRESS($C352,52))*INDIRECT(ADDRESS($C352,42))/5,0),0), IF($D352&gt;0,IF(INDIRECT(ADDRESS($D352,45))=1,INDIRECT(ADDRESS($D352,52))*INDIRECT(ADDRESS($D352,42))/5,0),0), IF($E352&gt;0,IF(INDIRECT(ADDRESS($E352,45))=1,INDIRECT(ADDRESS($E352,52))*INDIRECT(ADDRESS($E352,42))/5,0),0), IF($F352&gt;0,IF(INDIRECT(ADDRESS($F352,45))=1,INDIRECT(ADDRESS($F352,52))*INDIRECT(ADDRESS($F352,42))/5,0),0), IF($G352&gt;0,IF(INDIRECT(ADDRESS($G352,45))=1,INDIRECT(ADDRESS($G352,52))*INDIRECT(ADDRESS($G352,42))/5,0),0), IF($H352&gt;0,IF(INDIRECT(ADDRESS($H352,45))=1,INDIRECT(ADDRESS($H352,52))*INDIRECT(ADDRESS($H352,42))/5,0),0)
)*$BF$296/100</f>
        <v>0</v>
      </c>
      <c r="BG352" s="19"/>
      <c r="BH352" s="57" cm="1">
        <f t="array" aca="1" ref="BH352" ca="1">SUM(IF($C352&gt;0,IF(AND(INDIRECT(ADDRESS($C352,44))=0,INDIRECT(ADDRESS($C352,38))&lt;&gt;"UL"),INDIRECT(ADDRESS($C352,COLUMN()-12)),0),0), IF($D352&gt;0,IF(AND(INDIRECT(ADDRESS($D352,44))=0,INDIRECT(ADDRESS($D352,38))&lt;&gt;"UL"),INDIRECT(ADDRESS($D352,COLUMN()-12)),0),0), IF($E352&gt;0,IF(AND(INDIRECT(ADDRESS($E352,44))=0,INDIRECT(ADDRESS($E352,38))&lt;&gt;"UL"),INDIRECT(ADDRESS($E352,COLUMN()-12)),0),0), IF($F352&gt;0,IF(AND(INDIRECT(ADDRESS($F352,44))=0,INDIRECT(ADDRESS($F352,38))&lt;&gt;"UL"),INDIRECT(ADDRESS($F352,COLUMN()-12)),0),0), IF($G352&gt;0,IF(AND(INDIRECT(ADDRESS($G352,44))=0,INDIRECT(ADDRESS($G352,38))&lt;&gt;"UL"),INDIRECT(ADDRESS($G352,COLUMN()-12)),0),0), IF($H352&gt;0,IF(AND(INDIRECT(ADDRESS($H352,44))=0,INDIRECT(ADDRESS($H352,38))&lt;&gt;"UL"),INDIRECT(ADDRESS($H352,COLUMN()-12)),0),0), IF($I352&gt;0,IF(AND(INDIRECT(ADDRESS($I352,44))=0,INDIRECT(ADDRESS($I352,38))&lt;&gt;"UL"),INDIRECT(ADDRESS($I352,COLUMN()-12)),0),0), IF($J352&gt;0,IF(AND(INDIRECT(ADDRESS($J352,44))=0,INDIRECT(ADDRESS($J352,38))&lt;&gt;"UL"),INDIRECT(ADDRESS($J352,COLUMN()-12)),0),0), IF($K352&gt;0,IF(AND(INDIRECT(ADDRESS($K352,44))=0,INDIRECT(ADDRESS($K352,38))&lt;&gt;"UL"),INDIRECT(ADDRESS($K352,COLUMN()-12)),0),0), IF($L352&gt;0,IF(AND(INDIRECT(ADDRESS($L352,44))=0,INDIRECT(ADDRESS($L352,38))&lt;&gt;"UL"),INDIRECT(ADDRESS($L352,COLUMN()-12)),0),0), IF($M352&gt;0,IF(AND(INDIRECT(ADDRESS($M352,44))=0,INDIRECT(ADDRESS($M352,38))&lt;&gt;"UL"),INDIRECT(ADDRESS($M352,COLUMN()-12)),0),0))</f>
        <v>0</v>
      </c>
      <c r="BI352" s="57" cm="1">
        <f t="array" aca="1" ref="BI352" ca="1">SUM(IF($C352&gt;0,IF(AND(INDIRECT(ADDRESS($C352,44))=0,INDIRECT(ADDRESS($C352,38))&lt;&gt;"UL"),INDIRECT(ADDRESS($C352,COLUMN()-12)),0),0), IF($D352&gt;0,IF(AND(INDIRECT(ADDRESS($D352,44))=0,INDIRECT(ADDRESS($D352,38))&lt;&gt;"UL"),INDIRECT(ADDRESS($D352,COLUMN()-12)),0),0), IF($E352&gt;0,IF(AND(INDIRECT(ADDRESS($E352,44))=0,INDIRECT(ADDRESS($E352,38))&lt;&gt;"UL"),INDIRECT(ADDRESS($E352,COLUMN()-12)),0),0), IF($F352&gt;0,IF(AND(INDIRECT(ADDRESS($F352,44))=0,INDIRECT(ADDRESS($F352,38))&lt;&gt;"UL"),INDIRECT(ADDRESS($F352,COLUMN()-12)),0),0), IF($G352&gt;0,IF(AND(INDIRECT(ADDRESS($G352,44))=0,INDIRECT(ADDRESS($G352,38))&lt;&gt;"UL"),INDIRECT(ADDRESS($G352,COLUMN()-12)),0),0), IF($H352&gt;0,IF(AND(INDIRECT(ADDRESS($H352,44))=0,INDIRECT(ADDRESS($H352,38))&lt;&gt;"UL"),INDIRECT(ADDRESS($H352,COLUMN()-12)),0),0), IF($I352&gt;0,IF(AND(INDIRECT(ADDRESS($I352,44))=0,INDIRECT(ADDRESS($I352,38))&lt;&gt;"UL"),INDIRECT(ADDRESS($I352,COLUMN()-12)),0),0), IF($J352&gt;0,IF(AND(INDIRECT(ADDRESS($J352,44))=0,INDIRECT(ADDRESS($J352,38))&lt;&gt;"UL"),INDIRECT(ADDRESS($J352,COLUMN()-12)),0),0), IF($K352&gt;0,IF(AND(INDIRECT(ADDRESS($K352,44))=0,INDIRECT(ADDRESS($K352,38))&lt;&gt;"UL"),INDIRECT(ADDRESS($K352,COLUMN()-12)),0),0), IF($L352&gt;0,IF(AND(INDIRECT(ADDRESS($L352,44))=0,INDIRECT(ADDRESS($L352,38))&lt;&gt;"UL"),INDIRECT(ADDRESS($L352,COLUMN()-12)),0),0), IF($M352&gt;0,IF(AND(INDIRECT(ADDRESS($M352,44))=0,INDIRECT(ADDRESS($M352,38))&lt;&gt;"UL"),INDIRECT(ADDRESS($M352,COLUMN()-12)),0),0))</f>
        <v>0</v>
      </c>
      <c r="BJ352" s="57" cm="1">
        <f t="array" aca="1" ref="BJ352" ca="1">SUM(IF($C352&gt;0,IF(AND(INDIRECT(ADDRESS($C352,44))=0,INDIRECT(ADDRESS($C352,38))&lt;&gt;"UL"),INDIRECT(ADDRESS($C352,COLUMN()-12)),0),0), IF($D352&gt;0,IF(AND(INDIRECT(ADDRESS($D352,44))=0,INDIRECT(ADDRESS($D352,38))&lt;&gt;"UL"),INDIRECT(ADDRESS($D352,COLUMN()-12)),0),0), IF($E352&gt;0,IF(AND(INDIRECT(ADDRESS($E352,44))=0,INDIRECT(ADDRESS($E352,38))&lt;&gt;"UL"),INDIRECT(ADDRESS($E352,COLUMN()-12)),0),0), IF($F352&gt;0,IF(AND(INDIRECT(ADDRESS($F352,44))=0,INDIRECT(ADDRESS($F352,38))&lt;&gt;"UL"),INDIRECT(ADDRESS($F352,COLUMN()-12)),0),0), IF($G352&gt;0,IF(AND(INDIRECT(ADDRESS($G352,44))=0,INDIRECT(ADDRESS($G352,38))&lt;&gt;"UL"),INDIRECT(ADDRESS($G352,COLUMN()-12)),0),0), IF($H352&gt;0,IF(AND(INDIRECT(ADDRESS($H352,44))=0,INDIRECT(ADDRESS($H352,38))&lt;&gt;"UL"),INDIRECT(ADDRESS($H352,COLUMN()-12)),0),0), IF($I352&gt;0,IF(AND(INDIRECT(ADDRESS($I352,44))=0,INDIRECT(ADDRESS($I352,38))&lt;&gt;"UL"),INDIRECT(ADDRESS($I352,COLUMN()-12)),0),0), IF($J352&gt;0,IF(AND(INDIRECT(ADDRESS($J352,44))=0,INDIRECT(ADDRESS($J352,38))&lt;&gt;"UL"),INDIRECT(ADDRESS($J352,COLUMN()-12)),0),0), IF($K352&gt;0,IF(AND(INDIRECT(ADDRESS($K352,44))=0,INDIRECT(ADDRESS($K352,38))&lt;&gt;"UL"),INDIRECT(ADDRESS($K352,COLUMN()-12)),0),0), IF($L352&gt;0,IF(AND(INDIRECT(ADDRESS($L352,44))=0,INDIRECT(ADDRESS($L352,38))&lt;&gt;"UL"),INDIRECT(ADDRESS($L352,COLUMN()-12)),0),0), IF($M352&gt;0,IF(AND(INDIRECT(ADDRESS($M352,44))=0,INDIRECT(ADDRESS($M352,38))&lt;&gt;"UL"),INDIRECT(ADDRESS($M352,COLUMN()-12)),0),0))</f>
        <v>0</v>
      </c>
      <c r="BK352" s="57">
        <f ca="1">IF(AU352="S",BH352,IF(AU352="MS",BI352,IF(AU352="ML",BI352,BJ352)))</f>
        <v>0</v>
      </c>
      <c r="BL352" s="58">
        <f ca="1">SUM(BH352:BJ352)/3</f>
        <v>0</v>
      </c>
      <c r="BM352" s="57" cm="1">
        <f t="array" aca="1" ref="BM352" ca="1">SUM(IF($C352&gt;0,IF(AND(INDIRECT(ADDRESS($C352,44))=0,INDIRECT(ADDRESS($C352,38))&lt;&gt;"UL"),INDIRECT(ADDRESS($C352,COLUMN()-12)),0),0), IF($D352&gt;0,IF(AND(INDIRECT(ADDRESS($D352,44))=0,INDIRECT(ADDRESS($D352,38))&lt;&gt;"UL"),INDIRECT(ADDRESS($D352,COLUMN()-12)),0),0), IF($E352&gt;0,IF(AND(INDIRECT(ADDRESS($E352,44))=0,INDIRECT(ADDRESS($E352,38))&lt;&gt;"UL"),INDIRECT(ADDRESS($E352,COLUMN()-12)),0),0), IF($F352&gt;0,IF(AND(INDIRECT(ADDRESS($F352,44))=0,INDIRECT(ADDRESS($F352,38))&lt;&gt;"UL"),INDIRECT(ADDRESS($F352,COLUMN()-12)),0),0), IF($G352&gt;0,IF(AND(INDIRECT(ADDRESS($G352,44))=0,INDIRECT(ADDRESS($G352,38))&lt;&gt;"UL"),INDIRECT(ADDRESS($G352,COLUMN()-12)),0),0), IF($H352&gt;0,IF(AND(INDIRECT(ADDRESS($H352,44))=0,INDIRECT(ADDRESS($H352,38))&lt;&gt;"UL"),INDIRECT(ADDRESS($H352,COLUMN()-12)),0),0), IF($I352&gt;0,IF(AND(INDIRECT(ADDRESS($I352,44))=0,INDIRECT(ADDRESS($I352,38))&lt;&gt;"UL"),INDIRECT(ADDRESS($I352,COLUMN()-12)),0),0), IF($J352&gt;0,IF(AND(INDIRECT(ADDRESS($J352,44))=0,INDIRECT(ADDRESS($J352,38))&lt;&gt;"UL"),INDIRECT(ADDRESS($J352,COLUMN()-12)),0),0), IF($K352&gt;0,IF(AND(INDIRECT(ADDRESS($K352,44))=0,INDIRECT(ADDRESS($K352,38))&lt;&gt;"UL"),INDIRECT(ADDRESS($K352,COLUMN()-11)),0),0), IF($L352&gt;0,IF(AND(INDIRECT(ADDRESS($L352,44))=0,INDIRECT(ADDRESS($L352,38))&lt;&gt;"UL"),INDIRECT(ADDRESS($L352,COLUMN()-11)),0),0), IF($M352&gt;0,IF(AND(INDIRECT(ADDRESS($M352,44))=0,INDIRECT(ADDRESS($M352,38))&lt;&gt;"UL"),INDIRECT(ADDRESS($M352,COLUMN()-11)),0),0))</f>
        <v>0</v>
      </c>
      <c r="BN352" s="57" cm="1">
        <f t="array" aca="1" ref="BN352" ca="1">SUM(IF($C352&gt;0,IF(AND(INDIRECT(ADDRESS($C352,44))=0,INDIRECT(ADDRESS($C352,38))&lt;&gt;"UL"),INDIRECT(ADDRESS($C352,COLUMN()-12)),0),0), IF($D352&gt;0,IF(AND(INDIRECT(ADDRESS($D352,44))=0,INDIRECT(ADDRESS($D352,38))&lt;&gt;"UL"),INDIRECT(ADDRESS($D352,COLUMN()-12)),0),0), IF($E352&gt;0,IF(AND(INDIRECT(ADDRESS($E352,44))=0,INDIRECT(ADDRESS($E352,38))&lt;&gt;"UL"),INDIRECT(ADDRESS($E352,COLUMN()-12)),0),0), IF($F352&gt;0,IF(AND(INDIRECT(ADDRESS($F352,44))=0,INDIRECT(ADDRESS($F352,38))&lt;&gt;"UL"),INDIRECT(ADDRESS($F352,COLUMN()-12)),0),0), IF($G352&gt;0,IF(AND(INDIRECT(ADDRESS($G352,44))=0,INDIRECT(ADDRESS($G352,38))&lt;&gt;"UL"),INDIRECT(ADDRESS($G352,COLUMN()-12)),0),0), IF($H352&gt;0,IF(AND(INDIRECT(ADDRESS($H352,44))=0,INDIRECT(ADDRESS($H352,38))&lt;&gt;"UL"),INDIRECT(ADDRESS($H352,COLUMN()-12)),0),0), IF($I352&gt;0,IF(AND(INDIRECT(ADDRESS($I352,44))=0,INDIRECT(ADDRESS($I352,38))&lt;&gt;"UL"),INDIRECT(ADDRESS($I352,COLUMN()-12)),0),0), IF($J352&gt;0,IF(AND(INDIRECT(ADDRESS($J352,44))=0,INDIRECT(ADDRESS($J352,38))&lt;&gt;"UL"),INDIRECT(ADDRESS($J352,COLUMN()-12)),0),0), IF($K352&gt;0,IF(AND(INDIRECT(ADDRESS($K352,44))=0,INDIRECT(ADDRESS($K352,38))&lt;&gt;"UL"),INDIRECT(ADDRESS($K352,COLUMN()-11)),0),0), IF($L352&gt;0,IF(AND(INDIRECT(ADDRESS($L352,44))=0,INDIRECT(ADDRESS($L352,38))&lt;&gt;"UL"),INDIRECT(ADDRESS($L352,COLUMN()-11)),0),0), IF($M352&gt;0,IF(AND(INDIRECT(ADDRESS($M352,44))=0,INDIRECT(ADDRESS($M352,38))&lt;&gt;"UL"),INDIRECT(ADDRESS($M352,COLUMN()-11)),0),0))</f>
        <v>0</v>
      </c>
      <c r="BO352" s="57" cm="1">
        <f t="array" aca="1" ref="BO352" ca="1">SUM(IF($C352&gt;0,IF(AND(INDIRECT(ADDRESS($C352,44))=0,INDIRECT(ADDRESS($C352,38))&lt;&gt;"UL"),INDIRECT(ADDRESS($C352,COLUMN()-12)),0),0), IF($D352&gt;0,IF(AND(INDIRECT(ADDRESS($D352,44))=0,INDIRECT(ADDRESS($D352,38))&lt;&gt;"UL"),INDIRECT(ADDRESS($D352,COLUMN()-12)),0),0), IF($E352&gt;0,IF(AND(INDIRECT(ADDRESS($E352,44))=0,INDIRECT(ADDRESS($E352,38))&lt;&gt;"UL"),INDIRECT(ADDRESS($E352,COLUMN()-12)),0),0), IF($F352&gt;0,IF(AND(INDIRECT(ADDRESS($F352,44))=0,INDIRECT(ADDRESS($F352,38))&lt;&gt;"UL"),INDIRECT(ADDRESS($F352,COLUMN()-12)),0),0), IF($G352&gt;0,IF(AND(INDIRECT(ADDRESS($G352,44))=0,INDIRECT(ADDRESS($G352,38))&lt;&gt;"UL"),INDIRECT(ADDRESS($G352,COLUMN()-12)),0),0), IF($H352&gt;0,IF(AND(INDIRECT(ADDRESS($H352,44))=0,INDIRECT(ADDRESS($H352,38))&lt;&gt;"UL"),INDIRECT(ADDRESS($H352,COLUMN()-12)),0),0), IF($I352&gt;0,IF(AND(INDIRECT(ADDRESS($I352,44))=0,INDIRECT(ADDRESS($I352,38))&lt;&gt;"UL"),INDIRECT(ADDRESS($I352,COLUMN()-12)),0),0), IF($J352&gt;0,IF(AND(INDIRECT(ADDRESS($J352,44))=0,INDIRECT(ADDRESS($J352,38))&lt;&gt;"UL"),INDIRECT(ADDRESS($J352,COLUMN()-12)),0),0), IF($K352&gt;0,IF(AND(INDIRECT(ADDRESS($K352,44))=0,INDIRECT(ADDRESS($K352,38))&lt;&gt;"UL"),INDIRECT(ADDRESS($K352,COLUMN()-11)),0),0), IF($L352&gt;0,IF(AND(INDIRECT(ADDRESS($L352,44))=0,INDIRECT(ADDRESS($L352,38))&lt;&gt;"UL"),INDIRECT(ADDRESS($L352,COLUMN()-11)),0),0), IF($M352&gt;0,IF(AND(INDIRECT(ADDRESS($M352,44))=0,INDIRECT(ADDRESS($M352,38))&lt;&gt;"UL"),INDIRECT(ADDRESS($M352,COLUMN()-11)),0),0))</f>
        <v>0</v>
      </c>
      <c r="BP352" s="57" cm="1">
        <f t="array" aca="1" ref="BP352" ca="1">SUM(IF($C352&gt;0,IF(AND(INDIRECT(ADDRESS($C352,44))=0,INDIRECT(ADDRESS($C352,38))&lt;&gt;"UL"),INDIRECT(ADDRESS($C352,COLUMN()-12)),0),0), IF($D352&gt;0,IF(AND(INDIRECT(ADDRESS($D352,44))=0,INDIRECT(ADDRESS($D352,38))&lt;&gt;"UL"),INDIRECT(ADDRESS($D352,COLUMN()-12)),0),0), IF($E352&gt;0,IF(AND(INDIRECT(ADDRESS($E352,44))=0,INDIRECT(ADDRESS($E352,38))&lt;&gt;"UL"),INDIRECT(ADDRESS($E352,COLUMN()-12)),0),0), IF($F352&gt;0,IF(AND(INDIRECT(ADDRESS($F352,44))=0,INDIRECT(ADDRESS($F352,38))&lt;&gt;"UL"),INDIRECT(ADDRESS($F352,COLUMN()-12)),0),0), IF($G352&gt;0,IF(AND(INDIRECT(ADDRESS($G352,44))=0,INDIRECT(ADDRESS($G352,38))&lt;&gt;"UL"),INDIRECT(ADDRESS($G352,COLUMN()-12)),0),0), IF($H352&gt;0,IF(AND(INDIRECT(ADDRESS($H352,44))=0,INDIRECT(ADDRESS($H352,38))&lt;&gt;"UL"),INDIRECT(ADDRESS($H352,COLUMN()-12)),0),0), IF($I352&gt;0,IF(AND(INDIRECT(ADDRESS($I352,44))=0,INDIRECT(ADDRESS($I352,38))&lt;&gt;"UL"),INDIRECT(ADDRESS($I352,COLUMN()-12)),0),0), IF($J352&gt;0,IF(AND(INDIRECT(ADDRESS($J352,44))=0,INDIRECT(ADDRESS($J352,38))&lt;&gt;"UL"),INDIRECT(ADDRESS($J352,COLUMN()-12)),0),0), IF($K352&gt;0,IF(AND(INDIRECT(ADDRESS($K352,44))=0,INDIRECT(ADDRESS($K352,38))&lt;&gt;"UL"),INDIRECT(ADDRESS($K352,COLUMN()-11)),0),0), IF($L352&gt;0,IF(AND(INDIRECT(ADDRESS($L352,44))=0,INDIRECT(ADDRESS($L352,38))&lt;&gt;"UL"),INDIRECT(ADDRESS($L352,COLUMN()-11)),0),0), IF($M352&gt;0,IF(AND(INDIRECT(ADDRESS($M352,44))=0,INDIRECT(ADDRESS($M352,38))&lt;&gt;"UL"),INDIRECT(ADDRESS($M352,COLUMN()-11)),0),0))</f>
        <v>0</v>
      </c>
      <c r="BQ352" s="57">
        <f ca="1">IF(AU352="S",BM352,IF(AU352="MS",BN352,IF(AU352="ML",BO352,BP352)))</f>
        <v>0</v>
      </c>
      <c r="BR352" s="161">
        <f ca="1">(((AZ352+BB352+BL352+BQ352)/(AY352+BB352+BK352+BQ352)*AB352^$BR$296)^$BQ$296)*100</f>
        <v>96.589556088100025</v>
      </c>
      <c r="BS352" s="59"/>
      <c r="BT352" s="56">
        <f ca="1">IF(AD352&lt;BG352,((((AY352+BK352)*AB352)+((BE352+BQ352)*(1-AB352))+BF352)*AD352),((((AY352*AB352)+(BE352*(1-AB352))+BF352)*AD352)+(((BK352*AB352)+(BQ352*(1-AB352)))*BG352)))</f>
        <v>0.39563218052132887</v>
      </c>
      <c r="BU352" s="56">
        <f ca="1">BT352/N352</f>
        <v>4.9454022565166109E-2</v>
      </c>
      <c r="BV352" s="57" t="s">
        <v>34</v>
      </c>
      <c r="BW352" s="57" cm="1">
        <f t="array" aca="1" ref="BW352" ca="1">SUM(IF($C352&gt;0,IF(AND(INDIRECT(ADDRESS($C352,44))=0,INDIRECT(ADDRESS($C352,38))="UL",ISERROR(SEARCH("Rear",INDIRECT(ADDRESS($C352,33)))),ISERROR(SEARCH("Side",INDIRECT(ADDRESS($C352,33))))),INDIRECT(ADDRESS($C352,COLUMN())),0),0),IF($D352&gt;0,IF(AND(INDIRECT(ADDRESS($D352,44))=0,INDIRECT(ADDRESS($D352,38))="UL",ISERROR(SEARCH("Rear",INDIRECT(ADDRESS($D352,33)))),ISERROR(SEARCH("Side",INDIRECT(ADDRESS($D352,33))))),INDIRECT(ADDRESS($D352,COLUMN())),0),0),IF($E352&gt;0,IF(AND(INDIRECT(ADDRESS($E352,44))=0,INDIRECT(ADDRESS($E352,38))="UL",ISERROR(SEARCH("Rear",INDIRECT(ADDRESS($E352,33)))),ISERROR(SEARCH("Side",INDIRECT(ADDRESS($E352,33))))),INDIRECT(ADDRESS($E352,COLUMN())),0),0),IF($F352&gt;0,IF(AND(INDIRECT(ADDRESS($F352,44))=0,INDIRECT(ADDRESS($F352,38))="UL",ISERROR(SEARCH("Rear",INDIRECT(ADDRESS($F352,33)))),ISERROR(SEARCH("Side",INDIRECT(ADDRESS($F352,33))))),INDIRECT(ADDRESS($F352,COLUMN())),0),0),IF($G352&gt;0,IF(AND(INDIRECT(ADDRESS($G352,44))=0,INDIRECT(ADDRESS($G352,38))="UL",ISERROR(SEARCH("Rear",INDIRECT(ADDRESS($G352,33)))),ISERROR(SEARCH("Side",INDIRECT(ADDRESS($G352,33))))),INDIRECT(ADDRESS($G352,COLUMN())),0),0),IF($H352&gt;0,IF(AND(INDIRECT(ADDRESS($H352,44))=0,INDIRECT(ADDRESS($H352,38))="UL",ISERROR(SEARCH("Rear",INDIRECT(ADDRESS($H352,33)))),ISERROR(SEARCH("Side",INDIRECT(ADDRESS($H352,33))))),INDIRECT(ADDRESS($H352,COLUMN())),0),0),IF($I352&gt;0,IF(AND(INDIRECT(ADDRESS($I352,44))=0,INDIRECT(ADDRESS($I352,38))="UL",ISERROR(SEARCH("Rear",INDIRECT(ADDRESS($I352,33)))),ISERROR(SEARCH("Side",INDIRECT(ADDRESS($I352,33))))),INDIRECT(ADDRESS($I352,COLUMN())),0),0),IF($J352&gt;0,IF(AND(INDIRECT(ADDRESS($J352,44))=0,INDIRECT(ADDRESS($J352,38))="UL",ISERROR(SEARCH("Rear",INDIRECT(ADDRESS($J352,33)))),ISERROR(SEARCH("Side",INDIRECT(ADDRESS($J352,33))))),INDIRECT(ADDRESS($J352,COLUMN())),0),0),IF($K352&gt;0,IF(AND(INDIRECT(ADDRESS($K352,44))=0,INDIRECT(ADDRESS($K352,38))="UL",ISERROR(SEARCH("Rear",INDIRECT(ADDRESS($K352,33)))),ISERROR(SEARCH("Side",INDIRECT(ADDRESS($K352,33))))),INDIRECT(ADDRESS($K352,COLUMN())),0),0),IF($L352&gt;0,IF(AND(INDIRECT(ADDRESS($L352,44))=0,INDIRECT(ADDRESS($L352,38))="UL",ISERROR(SEARCH("Rear",INDIRECT(ADDRESS($L352,33)))),ISERROR(SEARCH("Side",INDIRECT(ADDRESS($L352,33))))),INDIRECT(ADDRESS($L352,COLUMN())),0),0),IF($M352&gt;0,IF(AND(INDIRECT(ADDRESS($M352,44))=0,INDIRECT(ADDRESS($M352,38))="UL",ISERROR(SEARCH("Rear",INDIRECT(ADDRESS($M352,33)))),ISERROR(SEARCH("Side",INDIRECT(ADDRESS($M352,33))))),INDIRECT(ADDRESS($M352,COLUMN())),0),0))</f>
        <v>0.1111111111111111</v>
      </c>
      <c r="BX352" s="57">
        <f ca="1">IF(BV352="S",AV352,BW352)</f>
        <v>0.1111111111111111</v>
      </c>
      <c r="BY352" s="57" cm="1">
        <f t="array" aca="1" ref="BY352" ca="1">SUM(IF($C352&gt;0,IF(AND(INDIRECT(ADDRESS($C352,44))=0,INDIRECT(ADDRESS($C352,38))="UL"),INDIRECT(ADDRESS($C352,COLUMN())),0),0),IF($D352&gt;0,IF(AND(INDIRECT(ADDRESS($D352,44))=0,INDIRECT(ADDRESS($D352,38))="UL"),INDIRECT(ADDRESS($D352,COLUMN())),0),0),IF($E352&gt;0,IF(AND(INDIRECT(ADDRESS($E352,44))=0,INDIRECT(ADDRESS($E352,38))="UL"),INDIRECT(ADDRESS($E352,COLUMN())),0),0),IF($F352&gt;0,IF(AND(INDIRECT(ADDRESS($F352,44))=0,INDIRECT(ADDRESS($F352,38))="UL"),INDIRECT(ADDRESS($F352,COLUMN())),0),0),IF($G352&gt;0,IF(AND(INDIRECT(ADDRESS($G352,44))=0,INDIRECT(ADDRESS($G352,38))="UL"),INDIRECT(ADDRESS($G352,COLUMN())),0),0),IF($H352&gt;0,IF(AND(INDIRECT(ADDRESS($H352,44))=0,INDIRECT(ADDRESS($H352,38))="UL"),INDIRECT(ADDRESS($H352,COLUMN())),0),0),IF($I352&gt;0,IF(AND(INDIRECT(ADDRESS($I352,44))=0,INDIRECT(ADDRESS($I352,38))="UL"),INDIRECT(ADDRESS($I352,COLUMN())),0),0),IF($J352&gt;0,IF(AND(INDIRECT(ADDRESS($J352,44))=0,INDIRECT(ADDRESS($J352,38))="UL"),INDIRECT(ADDRESS($J352,COLUMN())),0),0),IF($K352&gt;0,IF(AND(INDIRECT(ADDRESS($K352,44))=0,INDIRECT(ADDRESS($K352,38))="UL"),INDIRECT(ADDRESS($K352,COLUMN())),0),0),IF($L352&gt;0,IF(AND(INDIRECT(ADDRESS($L352,44))=0,INDIRECT(ADDRESS($L352,38))="UL"),INDIRECT(ADDRESS($L352,COLUMN())),0),0),IF($M352&gt;0,IF(AND(INDIRECT(ADDRESS($M352,44))=0,INDIRECT(ADDRESS($M352,38))="UL"),INDIRECT(ADDRESS($M352,COLUMN())),0),0))</f>
        <v>3.7037037037037035E-2</v>
      </c>
      <c r="BZ352" s="57" cm="1">
        <f t="array" aca="1" ref="BZ352" ca="1">SUM(IF($C352&gt;0,IF(AND(INDIRECT(ADDRESS($C352,44))=0,INDIRECT(ADDRESS($C352,38))="UL"),INDIRECT(ADDRESS($C352,COLUMN())),0),0),IF($D352&gt;0,IF(AND(INDIRECT(ADDRESS($D352,44))=0,INDIRECT(ADDRESS($D352,38))="UL"),INDIRECT(ADDRESS($D352,COLUMN())),0),0),IF($E352&gt;0,IF(AND(INDIRECT(ADDRESS($E352,44))=0,INDIRECT(ADDRESS($E352,38))="UL"),INDIRECT(ADDRESS($E352,COLUMN())),0),0),IF($F352&gt;0,IF(AND(INDIRECT(ADDRESS($F352,44))=0,INDIRECT(ADDRESS($F352,38))="UL"),INDIRECT(ADDRESS($F352,COLUMN())),0),0),IF($G352&gt;0,IF(AND(INDIRECT(ADDRESS($G352,44))=0,INDIRECT(ADDRESS($G352,38))="UL"),INDIRECT(ADDRESS($G352,COLUMN())),0),0),IF($H352&gt;0,IF(AND(INDIRECT(ADDRESS($H352,44))=0,INDIRECT(ADDRESS($H352,38))="UL"),INDIRECT(ADDRESS($H352,COLUMN())),0),0),IF($I352&gt;0,IF(AND(INDIRECT(ADDRESS($I352,44))=0,INDIRECT(ADDRESS($I352,38))="UL"),INDIRECT(ADDRESS($I352,COLUMN())),0),0),IF($J352&gt;0,IF(AND(INDIRECT(ADDRESS($J352,44))=0,INDIRECT(ADDRESS($J352,38))="UL"),INDIRECT(ADDRESS($J352,COLUMN())),0),0),IF($K352&gt;0,IF(AND(INDIRECT(ADDRESS($K352,44))=0,INDIRECT(ADDRESS($K352,38))="UL"),INDIRECT(ADDRESS($K352,COLUMN())),0),0),IF($L352&gt;0,IF(AND(INDIRECT(ADDRESS($L352,44))=0,INDIRECT(ADDRESS($L352,38))="UL"),INDIRECT(ADDRESS($L352,COLUMN())),0),0),IF($M352&gt;0,IF(AND(INDIRECT(ADDRESS($M352,44))=0,INDIRECT(ADDRESS($M352,38))="UL"),INDIRECT(ADDRESS($M352,COLUMN())),0),0))</f>
        <v>7.407407407407407E-2</v>
      </c>
      <c r="CA352" s="57">
        <f ca="1">IF(BV352="S",BY352,BZ352)</f>
        <v>7.407407407407407E-2</v>
      </c>
      <c r="CB352" s="57" cm="1">
        <f t="array" aca="1" ref="CB352" ca="1">SUM(IF($C352&gt;0,IF(AND(INDIRECT(ADDRESS($C352,44))=0,INDIRECT(ADDRESS($C352,38))&lt;&gt;"UL"),INDIRECT(ADDRESS($C352,COLUMN())),0),0),IF($D352&gt;0,IF(AND(INDIRECT(ADDRESS($D352,44))=0,INDIRECT(ADDRESS($D352,38))&lt;&gt;"UL"),INDIRECT(ADDRESS($D352,COLUMN())),0),0),IF($E352&gt;0,IF(AND(INDIRECT(ADDRESS($E352,44))=0,INDIRECT(ADDRESS($E352,38))&lt;&gt;"UL"),INDIRECT(ADDRESS($E352,COLUMN())),0),0),IF($F352&gt;0,IF(AND(INDIRECT(ADDRESS($F352,44))=0,INDIRECT(ADDRESS($F352,38))&lt;&gt;"UL"),INDIRECT(ADDRESS($F352,COLUMN())),0),0),IF($G352&gt;0,IF(AND(INDIRECT(ADDRESS($G352,44))=0,INDIRECT(ADDRESS($G352,38))&lt;&gt;"UL"),INDIRECT(ADDRESS($G352,COLUMN())),0),0),IF($H352&gt;0,IF(AND(INDIRECT(ADDRESS($H352,44))=0,INDIRECT(ADDRESS($H352,38))&lt;&gt;"UL"),INDIRECT(ADDRESS($H352,COLUMN())),0),0),IF($I352&gt;0,IF(AND(INDIRECT(ADDRESS($I352,44))=0,INDIRECT(ADDRESS($I352,38))&lt;&gt;"UL"),INDIRECT(ADDRESS($I352,COLUMN())),0),0),IF($J352&gt;0,IF(AND(INDIRECT(ADDRESS($J352,44))=0,INDIRECT(ADDRESS($J352,38))&lt;&gt;"UL"),INDIRECT(ADDRESS($J352,COLUMN())),0),0),IF($K352&gt;0,IF(AND(INDIRECT(ADDRESS($K352,44))=0,INDIRECT(ADDRESS($K352,38))&lt;&gt;"UL"),INDIRECT(ADDRESS($K352,COLUMN())),0),0),IF($L352&gt;0,IF(AND(INDIRECT(ADDRESS($L352,44))=0,INDIRECT(ADDRESS($L352,38))&lt;&gt;"UL"),INDIRECT(ADDRESS($L352,COLUMN())),0),0),IF($M352&gt;0,IF(AND(INDIRECT(ADDRESS($M352,44))=0,INDIRECT(ADDRESS($M352,38))&lt;&gt;"UL"),INDIRECT(ADDRESS($M352,COLUMN())),0),0))</f>
        <v>0</v>
      </c>
      <c r="CC352" s="57">
        <f ca="1">IF(BV352="S",BH352,CB352)</f>
        <v>0</v>
      </c>
      <c r="CD352" s="57" cm="1">
        <f t="array" aca="1" ref="CD352" ca="1">SUM(IF($C352&gt;0,IF(AND(INDIRECT(ADDRESS($C352,44))=0,INDIRECT(ADDRESS($C352,38))&lt;&gt;"UL"),INDIRECT(ADDRESS($C352,COLUMN())),0),0),IF($D352&gt;0,IF(AND(INDIRECT(ADDRESS($D352,44))=0,INDIRECT(ADDRESS($D352,38))&lt;&gt;"UL"),INDIRECT(ADDRESS($D352,COLUMN())),0),0),IF($E352&gt;0,IF(AND(INDIRECT(ADDRESS($E352,44))=0,INDIRECT(ADDRESS($E352,38))&lt;&gt;"UL"),INDIRECT(ADDRESS($E352,COLUMN())),0),0),IF($F352&gt;0,IF(AND(INDIRECT(ADDRESS($F352,44))=0,INDIRECT(ADDRESS($F352,38))&lt;&gt;"UL"),INDIRECT(ADDRESS($F352,COLUMN())),0),0),IF($G352&gt;0,IF(AND(INDIRECT(ADDRESS($G352,44))=0,INDIRECT(ADDRESS($G352,38))&lt;&gt;"UL"),INDIRECT(ADDRESS($G352,COLUMN())),0),0),IF($H352&gt;0,IF(AND(INDIRECT(ADDRESS($H352,44))=0,INDIRECT(ADDRESS($H352,38))&lt;&gt;"UL"),INDIRECT(ADDRESS($H352,COLUMN())),0),0),IF($I352&gt;0,IF(AND(INDIRECT(ADDRESS($I352,44))=0,INDIRECT(ADDRESS($I352,38))&lt;&gt;"UL"),INDIRECT(ADDRESS($I352,COLUMN())),0),0),IF($J352&gt;0,IF(AND(INDIRECT(ADDRESS($J352,44))=0,INDIRECT(ADDRESS($J352,38))&lt;&gt;"UL"),INDIRECT(ADDRESS($J352,COLUMN())),0),0),IF($K352&gt;0,IF(AND(INDIRECT(ADDRESS($K352,44))=0,INDIRECT(ADDRESS($K352,38))&lt;&gt;"UL"),INDIRECT(ADDRESS($K352,COLUMN())),0),0),IF($L352&gt;0,IF(AND(INDIRECT(ADDRESS($L352,44))=0,INDIRECT(ADDRESS($L352,38))&lt;&gt;"UL"),INDIRECT(ADDRESS($L352,COLUMN())),0),0),IF($M352&gt;0,IF(AND(INDIRECT(ADDRESS($M352,44))=0,INDIRECT(ADDRESS($M352,38))&lt;&gt;"UL"),INDIRECT(ADDRESS($M352,COLUMN())),0),0))</f>
        <v>0</v>
      </c>
      <c r="CE352" s="57" cm="1">
        <f t="array" aca="1" ref="CE352" ca="1">SUM(IF($C352&gt;0,IF(AND(INDIRECT(ADDRESS($C352,44))=0,INDIRECT(ADDRESS($C352,38))&lt;&gt;"UL"),INDIRECT(ADDRESS($C352,COLUMN())),0),0),IF($D352&gt;0,IF(AND(INDIRECT(ADDRESS($D352,44))=0,INDIRECT(ADDRESS($D352,38))&lt;&gt;"UL"),INDIRECT(ADDRESS($D352,COLUMN())),0),0),IF($E352&gt;0,IF(AND(INDIRECT(ADDRESS($E352,44))=0,INDIRECT(ADDRESS($E352,38))&lt;&gt;"UL"),INDIRECT(ADDRESS($E352,COLUMN())),0),0),IF($F352&gt;0,IF(AND(INDIRECT(ADDRESS($F352,44))=0,INDIRECT(ADDRESS($F352,38))&lt;&gt;"UL"),INDIRECT(ADDRESS($F352,COLUMN())),0),0),IF($G352&gt;0,IF(AND(INDIRECT(ADDRESS($G352,44))=0,INDIRECT(ADDRESS($G352,38))&lt;&gt;"UL"),INDIRECT(ADDRESS($G352,COLUMN())),0),0),IF($H352&gt;0,IF(AND(INDIRECT(ADDRESS($H352,44))=0,INDIRECT(ADDRESS($H352,38))&lt;&gt;"UL"),INDIRECT(ADDRESS($H352,COLUMN())),0),0),IF($I352&gt;0,IF(AND(INDIRECT(ADDRESS($I352,44))=0,INDIRECT(ADDRESS($I352,38))&lt;&gt;"UL"),INDIRECT(ADDRESS($I352,COLUMN())),0),0),IF($J352&gt;0,IF(AND(INDIRECT(ADDRESS($J352,44))=0,INDIRECT(ADDRESS($J352,38))&lt;&gt;"UL"),INDIRECT(ADDRESS($J352,COLUMN())),0),0),IF($K352&gt;0,IF(AND(INDIRECT(ADDRESS($K352,44))=0,INDIRECT(ADDRESS($K352,38))&lt;&gt;"UL"),INDIRECT(ADDRESS($K352,COLUMN())),0),0),IF($L352&gt;0,IF(AND(INDIRECT(ADDRESS($L352,44))=0,INDIRECT(ADDRESS($L352,38))&lt;&gt;"UL"),INDIRECT(ADDRESS($L352,COLUMN())),0),0),IF($M352&gt;0,IF(AND(INDIRECT(ADDRESS($M352,44))=0,INDIRECT(ADDRESS($M352,38))&lt;&gt;"UL"),INDIRECT(ADDRESS($M352,COLUMN())),0),0))</f>
        <v>0</v>
      </c>
      <c r="CF352" s="57">
        <f ca="1">IF(BV352="S",CD352,CE352)</f>
        <v>0</v>
      </c>
      <c r="CG352" s="57">
        <f ca="1">IF(AD352&lt;BG352,((((BX352+CC352)*AB352)+((CA352+CF352)*(1-AB352)))*AD352),((((BX352*AB352)+((CA352)*(1-AB352)))*AD352)+(((CC352*AB352)+((CF352))*(1-AB352)))*BG352))</f>
        <v>0.40900287142553132</v>
      </c>
      <c r="CH352" s="57">
        <f ca="1">CG352/N352</f>
        <v>5.1125358928191415E-2</v>
      </c>
      <c r="CI352" s="19">
        <f ca="1">AD352*X352</f>
        <v>19.909331940871684</v>
      </c>
      <c r="CJ352" s="19"/>
      <c r="CK352" s="57" cm="1">
        <f t="array" aca="1" ref="CK352" ca="1">IF(AU352="S", SUM(IF($C352&gt;0,IF(INDIRECT(ADDRESS($C352,43))&lt;&gt;1,INDIRECT(ADDRESS($C352,48)),0),0), IF($D352&gt;0,IF(INDIRECT(ADDRESS($D352,43))&lt;&gt;1,INDIRECT(ADDRESS($D352,48)),0),0), IF($E352&gt;0,IF(INDIRECT(ADDRESS($E352,43))&lt;&gt;1,INDIRECT(ADDRESS($E352,48)),0),0), IF($F352&gt;0,IF(INDIRECT(ADDRESS($F352,43))&lt;&gt;1,INDIRECT(ADDRESS($F352,48)),0),0), IF($G352&gt;0,IF(INDIRECT(ADDRESS($G352,43))&lt;&gt;1,INDIRECT(ADDRESS($G352,48)),0),0), IF($H352&gt;0,IF(INDIRECT(ADDRESS($H352,43))&lt;&gt;1,INDIRECT(ADDRESS($H352,48)),0),0), IF($I352&gt;0,IF(INDIRECT(ADDRESS($I352,43))&lt;&gt;1,INDIRECT(ADDRESS($I352,48)),0),0), IF($J352&gt;0,IF(INDIRECT(ADDRESS($J352,43))&lt;&gt;1,INDIRECT(ADDRESS($J352,48)),0),0), IF($K352&gt;0,IF(INDIRECT(ADDRESS($K352,43))&lt;&gt;1,INDIRECT(ADDRESS($K352,48)),0),0), IF($L352&gt;0,IF(INDIRECT(ADDRESS($L352,43))&lt;&gt;1,INDIRECT(ADDRESS($L352,48)),0),0), IF($M352&gt;0,IF(INDIRECT(ADDRESS($M352,43))&lt;&gt;1,INDIRECT(ADDRESS($M352,48)),0),0)), IF(AU352="L",SUM(IF($C352&gt;0,IF(INDIRECT(ADDRESS($C352,43))&lt;&gt;1,INDIRECT(ADDRESS($C352,50)),0),0), IF($D352&gt;0,IF(INDIRECT(ADDRESS($D352,43))&lt;&gt;1,INDIRECT(ADDRESS($D352,50)),0),0), IF($E352&gt;0,IF(INDIRECT(ADDRESS($E352,43))&lt;&gt;1,INDIRECT(ADDRESS($E352,50)),0),0), IF($F352&gt;0,IF(INDIRECT(ADDRESS($F352,43))&lt;&gt;1,INDIRECT(ADDRESS($F352,50)),0),0), IF($G352&gt;0,IF(INDIRECT(ADDRESS($G352,43))&lt;&gt;1,INDIRECT(ADDRESS($G352,50)),0),0), IF($G352&gt;0,IF(INDIRECT(ADDRESS($G352,43))&lt;&gt;1,INDIRECT(ADDRESS($G352,50)),0),0), IF($H352&gt;0,IF(INDIRECT(ADDRESS($H352,43))&lt;&gt;1,INDIRECT(ADDRESS($H352,50)),0),0), IF($I352&gt;0,IF(INDIRECT(ADDRESS($I352,43))&lt;&gt;1,INDIRECT(ADDRESS($I352,50)),0),0), IF($J352&gt;0,IF(INDIRECT(ADDRESS($J352,43))&lt;&gt;1,INDIRECT(ADDRESS($J352,50)),0),0), IF($K352&gt;0,IF(INDIRECT(ADDRESS($K352,43))&lt;&gt;1,INDIRECT(ADDRESS($K352,50)),0),0), IF($L352&gt;0,IF(INDIRECT(ADDRESS($L352,43))&lt;&gt;1,INDIRECT(ADDRESS($L352,50)),0),0), IF($M352&gt;0,IF(INDIRECT(ADDRESS($M352,43))&lt;&gt;1,INDIRECT(ADDRESS($M352,50)),0),0)), SUM(IF($C352&gt;0,IF(INDIRECT(ADDRESS($C352,43))&lt;&gt;1,INDIRECT(ADDRESS($C352,49)),0),0), IF($D352&gt;0,IF(INDIRECT(ADDRESS($D352,43))&lt;&gt;1,INDIRECT(ADDRESS($D352,49)),0),0), IF($E352&gt;0,IF(INDIRECT(ADDRESS($E352,43))&lt;&gt;1,INDIRECT(ADDRESS($E352,49)),0),0), IF($F352&gt;0,IF(INDIRECT(ADDRESS($F352,43))&lt;&gt;1,INDIRECT(ADDRESS($F352,49)),0),0), IF($G352&gt;0,IF(INDIRECT(ADDRESS($G352,43))&lt;&gt;1,INDIRECT(ADDRESS($G352,49)),0),0), IF($G352&gt;0,IF(INDIRECT(ADDRESS($G352,43))&lt;&gt;1,INDIRECT(ADDRESS($G352,49)),0),0), IF($H352&gt;0,IF(INDIRECT(ADDRESS($H352,43))&lt;&gt;1,INDIRECT(ADDRESS($H352,49)),0),0), IF($I352&gt;0,IF(INDIRECT(ADDRESS($I352,43))&lt;&gt;1,INDIRECT(ADDRESS($I352,49)),0),0), IF($J352&gt;0,IF(INDIRECT(ADDRESS($J352,43))&lt;&gt;1,INDIRECT(ADDRESS($J352,49)),0),0), IF($K352&gt;0,IF(INDIRECT(ADDRESS($K352,43))&lt;&gt;1,INDIRECT(ADDRESS($K352,49)),0),0), IF($L352&gt;0,IF(INDIRECT(ADDRESS($L352,43))&lt;&gt;1,INDIRECT(ADDRESS($L352,49)),0),0), IF($M352&gt;0,IF(INDIRECT(ADDRESS($M352,43))&lt;&gt;1,INDIRECT(ADDRESS($M352,49)),0),0))))</f>
        <v>0.1111111111111111</v>
      </c>
      <c r="CL352" s="57" cm="1">
        <f t="array" aca="1" ref="CL352" ca="1">SUM(IF($C352&gt;0,IF(INDIRECT(ADDRESS($C352,44))=1,INDIRECT(ADDRESS($C352,90)),0),0), IF($D352&gt;0,IF(INDIRECT(ADDRESS($D352,44))=1,INDIRECT(ADDRESS($D352,90)),0),0), IF($E352&gt;0,IF(INDIRECT(ADDRESS($E352,44))=1,INDIRECT(ADDRESS($E352,90)),0),0), IF($F352&gt;0,IF(INDIRECT(ADDRESS($F352,44))=1,INDIRECT(ADDRESS($F352,90)),0),0), IF($G352&gt;0,IF(INDIRECT(ADDRESS($G352,44))=1,INDIRECT(ADDRESS($G352,90)),0),0), IF($H352&gt;0,IF(INDIRECT(ADDRESS($H352,44))=1,INDIRECT(ADDRESS($H352,90)),0),0), IF($I352&gt;0,IF(INDIRECT(ADDRESS($I352,44))=1,INDIRECT(ADDRESS($I352,90)),0),0), IF($J352&gt;0,IF(INDIRECT(ADDRESS($J352,44))=1,INDIRECT(ADDRESS($J352,90)),0),0), IF($K352&gt;0,IF(INDIRECT(ADDRESS($K352,44))=1,INDIRECT(ADDRESS($K352,90)),0),0), IF($L352&gt;0,IF(INDIRECT(ADDRESS($L352,44))=1,INDIRECT(ADDRESS($L352,90)),0),0), IF($M352&gt;0,IF(INDIRECT(ADDRESS($M352,44))=1,INDIRECT(ADDRESS($M352,90)),0),0))</f>
        <v>0</v>
      </c>
      <c r="CM352" s="56">
        <f ca="1">((BU352/$BU$34)^$BU$296)</f>
        <v>0.36407240018486769</v>
      </c>
      <c r="CN352" s="59"/>
    </row>
    <row r="353" spans="1:92" x14ac:dyDescent="0.25">
      <c r="A353" s="65" t="s">
        <v>481</v>
      </c>
      <c r="B353" s="74">
        <v>158</v>
      </c>
      <c r="C353" s="74">
        <v>350</v>
      </c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67">
        <f ca="1">SUM(INDIRECT(ADDRESS(B353,COLUMN())),IF(C353&gt;0,INDIRECT(ADDRESS(C353,COLUMN())),0),IF(D353&gt;0,INDIRECT(ADDRESS(D353,14)),0),IF(E353&gt;0,INDIRECT(ADDRESS(E353,COLUMN())),0),IF(F353&gt;0,INDIRECT(ADDRESS(F353,COLUMN())),0),IF(G353&gt;0,INDIRECT(ADDRESS(G353,COLUMN())),0),IF(H353&gt;0,INDIRECT(ADDRESS(H353,COLUMN())),0),IF(I353&gt;0,INDIRECT(ADDRESS(I353,COLUMN())),0),IF(J353&gt;0,INDIRECT(ADDRESS(J353,COLUMN())),0),IF(K353&gt;0,INDIRECT(ADDRESS(K353,COLUMN())),0),IF(L353&gt;0,INDIRECT(ADDRESS(L353,COLUMN())),0),IF(M353&gt;0,INDIRECT(ADDRESS(M353,COLUMN())),0))</f>
        <v>11</v>
      </c>
      <c r="O353" s="67" t="str" cm="1">
        <f t="array" aca="1" ref="O353" ca="1">INDIRECT(ADDRESS($B353,COLUMN()))</f>
        <v>Scout</v>
      </c>
      <c r="P353" s="67" cm="1">
        <f t="array" aca="1" ref="P353" ca="1">INDIRECT(ADDRESS($B353,COLUMN()))</f>
        <v>2</v>
      </c>
      <c r="Q353" s="67" cm="1">
        <f t="array" aca="1" ref="Q353" ca="1">INDIRECT(ADDRESS($B353,COLUMN()))</f>
        <v>3</v>
      </c>
      <c r="R353" s="67" cm="1">
        <f t="array" aca="1" ref="R353" ca="1">INDIRECT(ADDRESS($B353,COLUMN()))</f>
        <v>6</v>
      </c>
      <c r="S353" s="67" cm="1">
        <f t="array" aca="1" ref="S353" ca="1">INDIRECT(ADDRESS($B353,COLUMN()))</f>
        <v>2</v>
      </c>
      <c r="T353" s="67" t="str" cm="1">
        <f t="array" aca="1" ref="T353" ca="1">INDIRECT(ADDRESS($B353,COLUMN()))</f>
        <v>1-6</v>
      </c>
      <c r="U353" s="67" cm="1">
        <f t="array" aca="1" ref="U353" ca="1">INDIRECT(ADDRESS($B353,COLUMN()))</f>
        <v>6</v>
      </c>
      <c r="V353" s="67" cm="1">
        <f t="array" aca="1" ref="V353" ca="1">INDIRECT(ADDRESS($B353,COLUMN()))</f>
        <v>0</v>
      </c>
      <c r="W353" s="67" cm="1">
        <f t="array" aca="1" ref="W353" ca="1">INDIRECT(ADDRESS($B353,COLUMN()))</f>
        <v>3</v>
      </c>
      <c r="X353" s="67" cm="1">
        <f t="array" aca="1" ref="X353" ca="1">INDIRECT(ADDRESS($B353,COLUMN()))</f>
        <v>6</v>
      </c>
      <c r="Y353" s="67" cm="1">
        <f t="array" aca="1" ref="Y353" ca="1">INDIRECT(ADDRESS($B353,COLUMN()))</f>
        <v>1</v>
      </c>
      <c r="Z353" s="67" cm="1">
        <f t="array" aca="1" ref="Z353" ca="1">INDIRECT(ADDRESS($B353,COLUMN()))</f>
        <v>5</v>
      </c>
      <c r="AA353" s="67">
        <f>AA349</f>
        <v>0</v>
      </c>
      <c r="AB353" s="56">
        <f ca="1">((U353/8)^$V$296)*((((X353-(Y353-1)/2)/8)^$X$296)*((S353/3)^$S$296))*(((8-W353)/6)^$W$296)</f>
        <v>0.81310470322619488</v>
      </c>
      <c r="AC353" s="56">
        <f ca="1">SUM(((25/N353)^$Z$296)*(AB353/$AB$34))</f>
        <v>1.8958429018473992</v>
      </c>
      <c r="AD353" s="56">
        <f ca="1">(P353/($CN$34*(1/AC353)))</f>
        <v>3.2971180901693904</v>
      </c>
      <c r="AF353" s="52"/>
      <c r="AG353" s="52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2"/>
      <c r="AU353" s="54" t="s">
        <v>117</v>
      </c>
      <c r="AV353" s="57" cm="1">
        <f t="array" aca="1" ref="AV353" ca="1">SUM(IF($C353&gt;0,IF(AND(INDIRECT(ADDRESS($C353,44))=0,INDIRECT(ADDRESS($C353,38))="UL",ISERROR(SEARCH("Rear",INDIRECT(ADDRESS($C353,33)))),ISERROR(SEARCH("Side",INDIRECT(ADDRESS($C353,33))))),INDIRECT(ADDRESS($C353,COLUMN())),0),0),IF($D353&gt;0,IF(AND(INDIRECT(ADDRESS($D353,44))=0,INDIRECT(ADDRESS($D353,38))="UL",ISERROR(SEARCH("Rear",INDIRECT(ADDRESS($D353,33)))),ISERROR(SEARCH("Side",INDIRECT(ADDRESS($D353,33))))),INDIRECT(ADDRESS($D353,COLUMN())),0),0),IF($E353&gt;0,IF(AND(INDIRECT(ADDRESS($E353,44))=0,INDIRECT(ADDRESS($E353,38))="UL",ISERROR(SEARCH("Rear",INDIRECT(ADDRESS($E353,33)))),ISERROR(SEARCH("Side",INDIRECT(ADDRESS($E353,33))))),INDIRECT(ADDRESS($E353,COLUMN())),0),0),IF($F353&gt;0,IF(AND(INDIRECT(ADDRESS($F353,44))=0,INDIRECT(ADDRESS($F353,38))="UL",ISERROR(SEARCH("Rear",INDIRECT(ADDRESS($F353,33)))),ISERROR(SEARCH("Side",INDIRECT(ADDRESS($F353,33))))),INDIRECT(ADDRESS($F353,COLUMN())),0),0),IF($G353&gt;0,IF(AND(INDIRECT(ADDRESS($G353,44))=0,INDIRECT(ADDRESS($G353,38))="UL",ISERROR(SEARCH("Rear",INDIRECT(ADDRESS($G353,33)))),ISERROR(SEARCH("Side",INDIRECT(ADDRESS($G353,33))))),INDIRECT(ADDRESS($G353,COLUMN())),0),0),IF($H353&gt;0,IF(AND(INDIRECT(ADDRESS($H353,44))=0,INDIRECT(ADDRESS($H353,38))="UL",ISERROR(SEARCH("Rear",INDIRECT(ADDRESS($H353,33)))),ISERROR(SEARCH("Side",INDIRECT(ADDRESS($H353,33))))),INDIRECT(ADDRESS($H353,COLUMN())),0),0),IF($I353&gt;0,IF(AND(INDIRECT(ADDRESS($I353,44))=0,INDIRECT(ADDRESS($I353,38))="UL",ISERROR(SEARCH("Rear",INDIRECT(ADDRESS($I353,33)))),ISERROR(SEARCH("Side",INDIRECT(ADDRESS($I353,33))))),INDIRECT(ADDRESS($I353,COLUMN())),0),0),IF($J353&gt;0,IF(AND(INDIRECT(ADDRESS($J353,44))=0,INDIRECT(ADDRESS($J353,38))="UL",ISERROR(SEARCH("Rear",INDIRECT(ADDRESS($J353,33)))),ISERROR(SEARCH("Side",INDIRECT(ADDRESS($J353,33))))),INDIRECT(ADDRESS($J353,COLUMN())),0),0),IF($K353&gt;0,IF(AND(INDIRECT(ADDRESS($K353,44))=0,INDIRECT(ADDRESS($K353,38))="UL",ISERROR(SEARCH("Rear",INDIRECT(ADDRESS($K353,33)))),ISERROR(SEARCH("Side",INDIRECT(ADDRESS($K353,33))))),INDIRECT(ADDRESS($K353,COLUMN())),0),0),IF($L353&gt;0,IF(AND(INDIRECT(ADDRESS($L353,44))=0,INDIRECT(ADDRESS($L353,38))="UL",ISERROR(SEARCH("Rear",INDIRECT(ADDRESS($L353,33)))),ISERROR(SEARCH("Side",INDIRECT(ADDRESS($L353,33))))),INDIRECT(ADDRESS($L353,COLUMN())),0),0),IF($M353&gt;0,IF(AND(INDIRECT(ADDRESS($M353,44))=0,INDIRECT(ADDRESS($M353,38))="UL",ISERROR(SEARCH("Rear",INDIRECT(ADDRESS($M353,33)))),ISERROR(SEARCH("Side",INDIRECT(ADDRESS($M353,33))))),INDIRECT(ADDRESS($M353,COLUMN())),0),0))</f>
        <v>0.16666666666666666</v>
      </c>
      <c r="AW353" s="57" cm="1">
        <f t="array" aca="1" ref="AW353" ca="1">SUM(IF($C353&gt;0,IF(AND(INDIRECT(ADDRESS($C353,44))=0,INDIRECT(ADDRESS($C353,38))="UL",ISERROR(SEARCH("Rear",INDIRECT(ADDRESS($C353,33)))),ISERROR(SEARCH("Side",INDIRECT(ADDRESS($C353,33))))),INDIRECT(ADDRESS($C353,COLUMN())),0),0),IF($D353&gt;0,IF(AND(INDIRECT(ADDRESS($D353,44))=0,INDIRECT(ADDRESS($D353,38))="UL",ISERROR(SEARCH("Rear",INDIRECT(ADDRESS($D353,33)))),ISERROR(SEARCH("Side",INDIRECT(ADDRESS($D353,33))))),INDIRECT(ADDRESS($D353,COLUMN())),0),0),IF($E353&gt;0,IF(AND(INDIRECT(ADDRESS($E353,44))=0,INDIRECT(ADDRESS($E353,38))="UL",ISERROR(SEARCH("Rear",INDIRECT(ADDRESS($E353,33)))),ISERROR(SEARCH("Side",INDIRECT(ADDRESS($E353,33))))),INDIRECT(ADDRESS($E353,COLUMN())),0),0),IF($F353&gt;0,IF(AND(INDIRECT(ADDRESS($F353,44))=0,INDIRECT(ADDRESS($F353,38))="UL",ISERROR(SEARCH("Rear",INDIRECT(ADDRESS($F353,33)))),ISERROR(SEARCH("Side",INDIRECT(ADDRESS($F353,33))))),INDIRECT(ADDRESS($F353,COLUMN())),0),0),IF($G353&gt;0,IF(AND(INDIRECT(ADDRESS($G353,44))=0,INDIRECT(ADDRESS($G353,38))="UL",ISERROR(SEARCH("Rear",INDIRECT(ADDRESS($G353,33)))),ISERROR(SEARCH("Side",INDIRECT(ADDRESS($G353,33))))),INDIRECT(ADDRESS($G353,COLUMN())),0),0),IF($H353&gt;0,IF(AND(INDIRECT(ADDRESS($H353,44))=0,INDIRECT(ADDRESS($H353,38))="UL",ISERROR(SEARCH("Rear",INDIRECT(ADDRESS($H353,33)))),ISERROR(SEARCH("Side",INDIRECT(ADDRESS($H353,33))))),INDIRECT(ADDRESS($H353,COLUMN())),0),0),IF($I353&gt;0,IF(AND(INDIRECT(ADDRESS($I353,44))=0,INDIRECT(ADDRESS($I353,38))="UL",ISERROR(SEARCH("Rear",INDIRECT(ADDRESS($I353,33)))),ISERROR(SEARCH("Side",INDIRECT(ADDRESS($I353,33))))),INDIRECT(ADDRESS($I353,COLUMN())),0),0),IF($J353&gt;0,IF(AND(INDIRECT(ADDRESS($J353,44))=0,INDIRECT(ADDRESS($J353,38))="UL",ISERROR(SEARCH("Rear",INDIRECT(ADDRESS($J353,33)))),ISERROR(SEARCH("Side",INDIRECT(ADDRESS($J353,33))))),INDIRECT(ADDRESS($J353,COLUMN())),0),0),IF($K353&gt;0,IF(AND(INDIRECT(ADDRESS($K353,44))=0,INDIRECT(ADDRESS($K353,38))="UL",ISERROR(SEARCH("Rear",INDIRECT(ADDRESS($K353,33)))),ISERROR(SEARCH("Side",INDIRECT(ADDRESS($K353,33))))),INDIRECT(ADDRESS($K353,COLUMN())),0),0),IF($L353&gt;0,IF(AND(INDIRECT(ADDRESS($L353,44))=0,INDIRECT(ADDRESS($L353,38))="UL",ISERROR(SEARCH("Rear",INDIRECT(ADDRESS($L353,33)))),ISERROR(SEARCH("Side",INDIRECT(ADDRESS($L353,33))))),INDIRECT(ADDRESS($L353,COLUMN())),0),0),IF($M353&gt;0,IF(AND(INDIRECT(ADDRESS($M353,44))=0,INDIRECT(ADDRESS($M353,38))="UL",ISERROR(SEARCH("Rear",INDIRECT(ADDRESS($M353,33)))),ISERROR(SEARCH("Side",INDIRECT(ADDRESS($M353,33))))),INDIRECT(ADDRESS($M353,COLUMN())),0),0))</f>
        <v>0.33333333333333331</v>
      </c>
      <c r="AX353" s="57" cm="1">
        <f t="array" aca="1" ref="AX353" ca="1">SUM(IF($C353&gt;0,IF(AND(INDIRECT(ADDRESS($C353,44))=0,INDIRECT(ADDRESS($C353,38))="UL",ISERROR(SEARCH("Rear",INDIRECT(ADDRESS($C353,33)))),ISERROR(SEARCH("Side",INDIRECT(ADDRESS($C353,33))))),INDIRECT(ADDRESS($C353,COLUMN())),0),0),IF($D353&gt;0,IF(AND(INDIRECT(ADDRESS($D353,44))=0,INDIRECT(ADDRESS($D353,38))="UL",ISERROR(SEARCH("Rear",INDIRECT(ADDRESS($D353,33)))),ISERROR(SEARCH("Side",INDIRECT(ADDRESS($D353,33))))),INDIRECT(ADDRESS($D353,COLUMN())),0),0),IF($E353&gt;0,IF(AND(INDIRECT(ADDRESS($E353,44))=0,INDIRECT(ADDRESS($E353,38))="UL",ISERROR(SEARCH("Rear",INDIRECT(ADDRESS($E353,33)))),ISERROR(SEARCH("Side",INDIRECT(ADDRESS($E353,33))))),INDIRECT(ADDRESS($E353,COLUMN())),0),0),IF($F353&gt;0,IF(AND(INDIRECT(ADDRESS($F353,44))=0,INDIRECT(ADDRESS($F353,38))="UL",ISERROR(SEARCH("Rear",INDIRECT(ADDRESS($F353,33)))),ISERROR(SEARCH("Side",INDIRECT(ADDRESS($F353,33))))),INDIRECT(ADDRESS($F353,COLUMN())),0),0),IF($G353&gt;0,IF(AND(INDIRECT(ADDRESS($G353,44))=0,INDIRECT(ADDRESS($G353,38))="UL",ISERROR(SEARCH("Rear",INDIRECT(ADDRESS($G353,33)))),ISERROR(SEARCH("Side",INDIRECT(ADDRESS($G353,33))))),INDIRECT(ADDRESS($G353,COLUMN())),0),0),IF($H353&gt;0,IF(AND(INDIRECT(ADDRESS($H353,44))=0,INDIRECT(ADDRESS($H353,38))="UL",ISERROR(SEARCH("Rear",INDIRECT(ADDRESS($H353,33)))),ISERROR(SEARCH("Side",INDIRECT(ADDRESS($H353,33))))),INDIRECT(ADDRESS($H353,COLUMN())),0),0),IF($I353&gt;0,IF(AND(INDIRECT(ADDRESS($I353,44))=0,INDIRECT(ADDRESS($I353,38))="UL",ISERROR(SEARCH("Rear",INDIRECT(ADDRESS($I353,33)))),ISERROR(SEARCH("Side",INDIRECT(ADDRESS($I353,33))))),INDIRECT(ADDRESS($I353,COLUMN())),0),0),IF($J353&gt;0,IF(AND(INDIRECT(ADDRESS($J353,44))=0,INDIRECT(ADDRESS($J353,38))="UL",ISERROR(SEARCH("Rear",INDIRECT(ADDRESS($J353,33)))),ISERROR(SEARCH("Side",INDIRECT(ADDRESS($J353,33))))),INDIRECT(ADDRESS($J353,COLUMN())),0),0),IF($K353&gt;0,IF(AND(INDIRECT(ADDRESS($K353,44))=0,INDIRECT(ADDRESS($K353,38))="UL",ISERROR(SEARCH("Rear",INDIRECT(ADDRESS($K353,33)))),ISERROR(SEARCH("Side",INDIRECT(ADDRESS($K353,33))))),INDIRECT(ADDRESS($K353,COLUMN())),0),0),IF($L353&gt;0,IF(AND(INDIRECT(ADDRESS($L353,44))=0,INDIRECT(ADDRESS($L353,38))="UL",ISERROR(SEARCH("Rear",INDIRECT(ADDRESS($L353,33)))),ISERROR(SEARCH("Side",INDIRECT(ADDRESS($L353,33))))),INDIRECT(ADDRESS($L353,COLUMN())),0),0),IF($M353&gt;0,IF(AND(INDIRECT(ADDRESS($M353,44))=0,INDIRECT(ADDRESS($M353,38))="UL",ISERROR(SEARCH("Rear",INDIRECT(ADDRESS($M353,33)))),ISERROR(SEARCH("Side",INDIRECT(ADDRESS($M353,33))))),INDIRECT(ADDRESS($M353,COLUMN())),0),0))</f>
        <v>0</v>
      </c>
      <c r="AY353" s="58">
        <f ca="1">IF(AU353="S",AV353,IF(AU353="MS",AW353,IF(AU353="ML",AW353,AX353)))</f>
        <v>0.33333333333333331</v>
      </c>
      <c r="AZ353" s="58">
        <f ca="1">SUM(AV353:AX353)/3</f>
        <v>0.16666666666666666</v>
      </c>
      <c r="BA353" s="58" cm="1">
        <f t="array" aca="1" ref="BA353" ca="1">SUM(IF($C353&gt;0,IF(AND(INDIRECT(ADDRESS($C353,44))=0,INDIRECT(ADDRESS($C353,38))="UL"),INDIRECT(ADDRESS($C353,COLUMN())),0),0),IF($D353&gt;0,IF(AND(INDIRECT(ADDRESS($D353,44))=0,INDIRECT(ADDRESS($D353,38))="UL"),INDIRECT(ADDRESS($D353,COLUMN())),0),0),IF($E353&gt;0,IF(AND(INDIRECT(ADDRESS($E353,44))=0,INDIRECT(ADDRESS($E353,38))="UL"),INDIRECT(ADDRESS($E353,COLUMN())),0),0),IF($F353&gt;0,IF(AND(INDIRECT(ADDRESS($F353,44))=0,INDIRECT(ADDRESS($F353,38))="UL"),INDIRECT(ADDRESS($F353,COLUMN())),0),0),IF($G353&gt;0,IF(AND(INDIRECT(ADDRESS($G353,44))=0,INDIRECT(ADDRESS($G353,38))="UL"),INDIRECT(ADDRESS($G353,COLUMN())),0),0),IF($H353&gt;0,IF(AND(INDIRECT(ADDRESS($H353,44))=0,INDIRECT(ADDRESS($H353,38))="UL"),INDIRECT(ADDRESS($H353,COLUMN())),0),0),IF($I353&gt;0,IF(AND(INDIRECT(ADDRESS($I353,44))=0,INDIRECT(ADDRESS($I353,38))="UL"),INDIRECT(ADDRESS($I353,COLUMN())),0),0),IF($J353&gt;0,IF(AND(INDIRECT(ADDRESS($J353,44))=0,INDIRECT(ADDRESS($J353,38))="UL"),INDIRECT(ADDRESS($J353,COLUMN())),0),0),IF($K353&gt;0,IF(AND(INDIRECT(ADDRESS($K353,44))=0,INDIRECT(ADDRESS($K353,38))="UL"),INDIRECT(ADDRESS($K353,COLUMN())),0),0),IF($L353&gt;0,IF(AND(INDIRECT(ADDRESS($L353,44))=0,INDIRECT(ADDRESS($L353,38))="UL"),INDIRECT(ADDRESS($L353,COLUMN())),0),0),IF($M353&gt;0,IF(AND(INDIRECT(ADDRESS($M353,44))=0,INDIRECT(ADDRESS($M353,38))="UL"),INDIRECT(ADDRESS($M353,COLUMN())),0),0))</f>
        <v>8.8888888888888878E-2</v>
      </c>
      <c r="BB353" s="58" cm="1">
        <f t="array" aca="1" ref="BB353" ca="1">SUM(IF($C353&gt;0,IF(AND(INDIRECT(ADDRESS($C353,44))=0,INDIRECT(ADDRESS($C353,38))="UL"),INDIRECT(ADDRESS($C353,COLUMN())),0),0),IF($D353&gt;0,IF(AND(INDIRECT(ADDRESS($D353,44))=0,INDIRECT(ADDRESS($D353,38))="UL"),INDIRECT(ADDRESS($D353,COLUMN())),0),0),IF($E353&gt;0,IF(AND(INDIRECT(ADDRESS($E353,44))=0,INDIRECT(ADDRESS($E353,38))="UL"),INDIRECT(ADDRESS($E353,COLUMN())),0),0),IF($F353&gt;0,IF(AND(INDIRECT(ADDRESS($F353,44))=0,INDIRECT(ADDRESS($F353,38))="UL"),INDIRECT(ADDRESS($F353,COLUMN())),0),0),IF($G353&gt;0,IF(AND(INDIRECT(ADDRESS($G353,44))=0,INDIRECT(ADDRESS($G353,38))="UL"),INDIRECT(ADDRESS($G353,COLUMN())),0),0),IF($H353&gt;0,IF(AND(INDIRECT(ADDRESS($H353,44))=0,INDIRECT(ADDRESS($H353,38))="UL"),INDIRECT(ADDRESS($H353,COLUMN())),0),0),IF($I353&gt;0,IF(AND(INDIRECT(ADDRESS($I353,44))=0,INDIRECT(ADDRESS($I353,38))="UL"),INDIRECT(ADDRESS($I353,COLUMN())),0),0),IF($J353&gt;0,IF(AND(INDIRECT(ADDRESS($J353,44))=0,INDIRECT(ADDRESS($J353,38))="UL"),INDIRECT(ADDRESS($J353,COLUMN())),0),0),IF($K353&gt;0,IF(AND(INDIRECT(ADDRESS($K353,44))=0,INDIRECT(ADDRESS($K353,38))="UL"),INDIRECT(ADDRESS($K353,COLUMN())),0),0),IF($L353&gt;0,IF(AND(INDIRECT(ADDRESS($L353,44))=0,INDIRECT(ADDRESS($L353,38))="UL"),INDIRECT(ADDRESS($L353,COLUMN())),0),0),IF($M353&gt;0,IF(AND(INDIRECT(ADDRESS($M353,44))=0,INDIRECT(ADDRESS($M353,38))="UL"),INDIRECT(ADDRESS($M353,COLUMN())),0),0))</f>
        <v>4.4444444444444439E-2</v>
      </c>
      <c r="BC353" s="58" cm="1">
        <f t="array" aca="1" ref="BC353" ca="1">SUM(IF($C353&gt;0,IF(AND(INDIRECT(ADDRESS($C353,44))=0,INDIRECT(ADDRESS($C353,38))="UL"),INDIRECT(ADDRESS($C353,COLUMN())),0),0),IF($D353&gt;0,IF(AND(INDIRECT(ADDRESS($D353,44))=0,INDIRECT(ADDRESS($D353,38))="UL"),INDIRECT(ADDRESS($D353,COLUMN())),0),0),IF($E353&gt;0,IF(AND(INDIRECT(ADDRESS($E353,44))=0,INDIRECT(ADDRESS($E353,38))="UL"),INDIRECT(ADDRESS($E353,COLUMN())),0),0),IF($F353&gt;0,IF(AND(INDIRECT(ADDRESS($F353,44))=0,INDIRECT(ADDRESS($F353,38))="UL"),INDIRECT(ADDRESS($F353,COLUMN())),0),0),IF($G353&gt;0,IF(AND(INDIRECT(ADDRESS($G353,44))=0,INDIRECT(ADDRESS($G353,38))="UL"),INDIRECT(ADDRESS($G353,COLUMN())),0),0),IF($H353&gt;0,IF(AND(INDIRECT(ADDRESS($H353,44))=0,INDIRECT(ADDRESS($H353,38))="UL"),INDIRECT(ADDRESS($H353,COLUMN())),0),0),IF($I353&gt;0,IF(AND(INDIRECT(ADDRESS($I353,44))=0,INDIRECT(ADDRESS($I353,38))="UL"),INDIRECT(ADDRESS($I353,COLUMN())),0),0),IF($J353&gt;0,IF(AND(INDIRECT(ADDRESS($J353,44))=0,INDIRECT(ADDRESS($J353,38))="UL"),INDIRECT(ADDRESS($J353,COLUMN())),0),0),IF($K353&gt;0,IF(AND(INDIRECT(ADDRESS($K353,44))=0,INDIRECT(ADDRESS($K353,38))="UL"),INDIRECT(ADDRESS($K353,COLUMN())),0),0),IF($L353&gt;0,IF(AND(INDIRECT(ADDRESS($L353,44))=0,INDIRECT(ADDRESS($L353,38))="UL"),INDIRECT(ADDRESS($L353,COLUMN())),0),0),IF($M353&gt;0,IF(AND(INDIRECT(ADDRESS($M353,44))=0,INDIRECT(ADDRESS($M353,38))="UL"),INDIRECT(ADDRESS($M353,COLUMN())),0),0))</f>
        <v>2.222222222222222E-2</v>
      </c>
      <c r="BD353" s="58" cm="1">
        <f t="array" aca="1" ref="BD353" ca="1">SUM(IF($C353&gt;0,IF(AND(INDIRECT(ADDRESS($C353,44))=0,INDIRECT(ADDRESS($C353,38))="UL"),INDIRECT(ADDRESS($C353,COLUMN())),0),0),IF($D353&gt;0,IF(AND(INDIRECT(ADDRESS($D353,44))=0,INDIRECT(ADDRESS($D353,38))="UL"),INDIRECT(ADDRESS($D353,COLUMN())),0),0),IF($E353&gt;0,IF(AND(INDIRECT(ADDRESS($E353,44))=0,INDIRECT(ADDRESS($E353,38))="UL"),INDIRECT(ADDRESS($E353,COLUMN())),0),0),IF($F353&gt;0,IF(AND(INDIRECT(ADDRESS($F353,44))=0,INDIRECT(ADDRESS($F353,38))="UL"),INDIRECT(ADDRESS($F353,COLUMN())),0),0),IF($G353&gt;0,IF(AND(INDIRECT(ADDRESS($G353,44))=0,INDIRECT(ADDRESS($G353,38))="UL"),INDIRECT(ADDRESS($G353,COLUMN())),0),0),IF($H353&gt;0,IF(AND(INDIRECT(ADDRESS($H353,44))=0,INDIRECT(ADDRESS($H353,38))="UL"),INDIRECT(ADDRESS($H353,COLUMN())),0),0),IF($I353&gt;0,IF(AND(INDIRECT(ADDRESS($I353,44))=0,INDIRECT(ADDRESS($I353,38))="UL"),INDIRECT(ADDRESS($I353,COLUMN())),0),0),IF($J353&gt;0,IF(AND(INDIRECT(ADDRESS($J353,44))=0,INDIRECT(ADDRESS($J353,38))="UL"),INDIRECT(ADDRESS($J353,COLUMN())),0),0),IF($K353&gt;0,IF(AND(INDIRECT(ADDRESS($K353,44))=0,INDIRECT(ADDRESS($K353,38))="UL"),INDIRECT(ADDRESS($K353,COLUMN())),0),0),IF($L353&gt;0,IF(AND(INDIRECT(ADDRESS($L353,44))=0,INDIRECT(ADDRESS($L353,38))="UL"),INDIRECT(ADDRESS($L353,COLUMN())),0),0),IF($M353&gt;0,IF(AND(INDIRECT(ADDRESS($M353,44))=0,INDIRECT(ADDRESS($M353,38))="UL"),INDIRECT(ADDRESS($M353,COLUMN())),0),0))</f>
        <v>0.11111111111111109</v>
      </c>
      <c r="BE353" s="57">
        <f ca="1">IF(AU353="S",BA353,IF(AU353="MS",BB353,IF(AU353="ML",BC353,BD353)))</f>
        <v>2.222222222222222E-2</v>
      </c>
      <c r="BF353" s="57" cm="1">
        <f t="array" aca="1" ref="BF353" ca="1">SUM(IF($C353&gt;0,IF(INDIRECT(ADDRESS($C353,45))=1,INDIRECT(ADDRESS($C353,52))*INDIRECT(ADDRESS($C353,42))/5,0),0), IF($D353&gt;0,IF(INDIRECT(ADDRESS($D353,45))=1,INDIRECT(ADDRESS($D353,52))*INDIRECT(ADDRESS($D353,42))/5,0),0), IF($E353&gt;0,IF(INDIRECT(ADDRESS($E353,45))=1,INDIRECT(ADDRESS($E353,52))*INDIRECT(ADDRESS($E353,42))/5,0),0), IF($F353&gt;0,IF(INDIRECT(ADDRESS($F353,45))=1,INDIRECT(ADDRESS($F353,52))*INDIRECT(ADDRESS($F353,42))/5,0),0), IF($G353&gt;0,IF(INDIRECT(ADDRESS($G353,45))=1,INDIRECT(ADDRESS($G353,52))*INDIRECT(ADDRESS($G353,42))/5,0),0), IF($H353&gt;0,IF(INDIRECT(ADDRESS($H353,45))=1,INDIRECT(ADDRESS($H353,52))*INDIRECT(ADDRESS($H353,42))/5,0),0)
)*$BF$296/100</f>
        <v>0</v>
      </c>
      <c r="BG353" s="19"/>
      <c r="BH353" s="57" cm="1">
        <f t="array" aca="1" ref="BH353" ca="1">SUM(IF($C353&gt;0,IF(AND(INDIRECT(ADDRESS($C353,44))=0,INDIRECT(ADDRESS($C353,38))&lt;&gt;"UL"),INDIRECT(ADDRESS($C353,COLUMN()-12)),0),0), IF($D353&gt;0,IF(AND(INDIRECT(ADDRESS($D353,44))=0,INDIRECT(ADDRESS($D353,38))&lt;&gt;"UL"),INDIRECT(ADDRESS($D353,COLUMN()-12)),0),0), IF($E353&gt;0,IF(AND(INDIRECT(ADDRESS($E353,44))=0,INDIRECT(ADDRESS($E353,38))&lt;&gt;"UL"),INDIRECT(ADDRESS($E353,COLUMN()-12)),0),0), IF($F353&gt;0,IF(AND(INDIRECT(ADDRESS($F353,44))=0,INDIRECT(ADDRESS($F353,38))&lt;&gt;"UL"),INDIRECT(ADDRESS($F353,COLUMN()-12)),0),0), IF($G353&gt;0,IF(AND(INDIRECT(ADDRESS($G353,44))=0,INDIRECT(ADDRESS($G353,38))&lt;&gt;"UL"),INDIRECT(ADDRESS($G353,COLUMN()-12)),0),0), IF($H353&gt;0,IF(AND(INDIRECT(ADDRESS($H353,44))=0,INDIRECT(ADDRESS($H353,38))&lt;&gt;"UL"),INDIRECT(ADDRESS($H353,COLUMN()-12)),0),0), IF($I353&gt;0,IF(AND(INDIRECT(ADDRESS($I353,44))=0,INDIRECT(ADDRESS($I353,38))&lt;&gt;"UL"),INDIRECT(ADDRESS($I353,COLUMN()-12)),0),0), IF($J353&gt;0,IF(AND(INDIRECT(ADDRESS($J353,44))=0,INDIRECT(ADDRESS($J353,38))&lt;&gt;"UL"),INDIRECT(ADDRESS($J353,COLUMN()-12)),0),0), IF($K353&gt;0,IF(AND(INDIRECT(ADDRESS($K353,44))=0,INDIRECT(ADDRESS($K353,38))&lt;&gt;"UL"),INDIRECT(ADDRESS($K353,COLUMN()-12)),0),0), IF($L353&gt;0,IF(AND(INDIRECT(ADDRESS($L353,44))=0,INDIRECT(ADDRESS($L353,38))&lt;&gt;"UL"),INDIRECT(ADDRESS($L353,COLUMN()-12)),0),0), IF($M353&gt;0,IF(AND(INDIRECT(ADDRESS($M353,44))=0,INDIRECT(ADDRESS($M353,38))&lt;&gt;"UL"),INDIRECT(ADDRESS($M353,COLUMN()-12)),0),0))</f>
        <v>0</v>
      </c>
      <c r="BI353" s="57" cm="1">
        <f t="array" aca="1" ref="BI353" ca="1">SUM(IF($C353&gt;0,IF(AND(INDIRECT(ADDRESS($C353,44))=0,INDIRECT(ADDRESS($C353,38))&lt;&gt;"UL"),INDIRECT(ADDRESS($C353,COLUMN()-12)),0),0), IF($D353&gt;0,IF(AND(INDIRECT(ADDRESS($D353,44))=0,INDIRECT(ADDRESS($D353,38))&lt;&gt;"UL"),INDIRECT(ADDRESS($D353,COLUMN()-12)),0),0), IF($E353&gt;0,IF(AND(INDIRECT(ADDRESS($E353,44))=0,INDIRECT(ADDRESS($E353,38))&lt;&gt;"UL"),INDIRECT(ADDRESS($E353,COLUMN()-12)),0),0), IF($F353&gt;0,IF(AND(INDIRECT(ADDRESS($F353,44))=0,INDIRECT(ADDRESS($F353,38))&lt;&gt;"UL"),INDIRECT(ADDRESS($F353,COLUMN()-12)),0),0), IF($G353&gt;0,IF(AND(INDIRECT(ADDRESS($G353,44))=0,INDIRECT(ADDRESS($G353,38))&lt;&gt;"UL"),INDIRECT(ADDRESS($G353,COLUMN()-12)),0),0), IF($H353&gt;0,IF(AND(INDIRECT(ADDRESS($H353,44))=0,INDIRECT(ADDRESS($H353,38))&lt;&gt;"UL"),INDIRECT(ADDRESS($H353,COLUMN()-12)),0),0), IF($I353&gt;0,IF(AND(INDIRECT(ADDRESS($I353,44))=0,INDIRECT(ADDRESS($I353,38))&lt;&gt;"UL"),INDIRECT(ADDRESS($I353,COLUMN()-12)),0),0), IF($J353&gt;0,IF(AND(INDIRECT(ADDRESS($J353,44))=0,INDIRECT(ADDRESS($J353,38))&lt;&gt;"UL"),INDIRECT(ADDRESS($J353,COLUMN()-12)),0),0), IF($K353&gt;0,IF(AND(INDIRECT(ADDRESS($K353,44))=0,INDIRECT(ADDRESS($K353,38))&lt;&gt;"UL"),INDIRECT(ADDRESS($K353,COLUMN()-12)),0),0), IF($L353&gt;0,IF(AND(INDIRECT(ADDRESS($L353,44))=0,INDIRECT(ADDRESS($L353,38))&lt;&gt;"UL"),INDIRECT(ADDRESS($L353,COLUMN()-12)),0),0), IF($M353&gt;0,IF(AND(INDIRECT(ADDRESS($M353,44))=0,INDIRECT(ADDRESS($M353,38))&lt;&gt;"UL"),INDIRECT(ADDRESS($M353,COLUMN()-12)),0),0))</f>
        <v>0</v>
      </c>
      <c r="BJ353" s="57" cm="1">
        <f t="array" aca="1" ref="BJ353" ca="1">SUM(IF($C353&gt;0,IF(AND(INDIRECT(ADDRESS($C353,44))=0,INDIRECT(ADDRESS($C353,38))&lt;&gt;"UL"),INDIRECT(ADDRESS($C353,COLUMN()-12)),0),0), IF($D353&gt;0,IF(AND(INDIRECT(ADDRESS($D353,44))=0,INDIRECT(ADDRESS($D353,38))&lt;&gt;"UL"),INDIRECT(ADDRESS($D353,COLUMN()-12)),0),0), IF($E353&gt;0,IF(AND(INDIRECT(ADDRESS($E353,44))=0,INDIRECT(ADDRESS($E353,38))&lt;&gt;"UL"),INDIRECT(ADDRESS($E353,COLUMN()-12)),0),0), IF($F353&gt;0,IF(AND(INDIRECT(ADDRESS($F353,44))=0,INDIRECT(ADDRESS($F353,38))&lt;&gt;"UL"),INDIRECT(ADDRESS($F353,COLUMN()-12)),0),0), IF($G353&gt;0,IF(AND(INDIRECT(ADDRESS($G353,44))=0,INDIRECT(ADDRESS($G353,38))&lt;&gt;"UL"),INDIRECT(ADDRESS($G353,COLUMN()-12)),0),0), IF($H353&gt;0,IF(AND(INDIRECT(ADDRESS($H353,44))=0,INDIRECT(ADDRESS($H353,38))&lt;&gt;"UL"),INDIRECT(ADDRESS($H353,COLUMN()-12)),0),0), IF($I353&gt;0,IF(AND(INDIRECT(ADDRESS($I353,44))=0,INDIRECT(ADDRESS($I353,38))&lt;&gt;"UL"),INDIRECT(ADDRESS($I353,COLUMN()-12)),0),0), IF($J353&gt;0,IF(AND(INDIRECT(ADDRESS($J353,44))=0,INDIRECT(ADDRESS($J353,38))&lt;&gt;"UL"),INDIRECT(ADDRESS($J353,COLUMN()-12)),0),0), IF($K353&gt;0,IF(AND(INDIRECT(ADDRESS($K353,44))=0,INDIRECT(ADDRESS($K353,38))&lt;&gt;"UL"),INDIRECT(ADDRESS($K353,COLUMN()-12)),0),0), IF($L353&gt;0,IF(AND(INDIRECT(ADDRESS($L353,44))=0,INDIRECT(ADDRESS($L353,38))&lt;&gt;"UL"),INDIRECT(ADDRESS($L353,COLUMN()-12)),0),0), IF($M353&gt;0,IF(AND(INDIRECT(ADDRESS($M353,44))=0,INDIRECT(ADDRESS($M353,38))&lt;&gt;"UL"),INDIRECT(ADDRESS($M353,COLUMN()-12)),0),0))</f>
        <v>0</v>
      </c>
      <c r="BK353" s="57">
        <f ca="1">IF(AU353="S",BH353,IF(AU353="MS",BI353,IF(AU353="ML",BI353,BJ353)))</f>
        <v>0</v>
      </c>
      <c r="BL353" s="58">
        <f ca="1">SUM(BH353:BJ353)/3</f>
        <v>0</v>
      </c>
      <c r="BM353" s="57" cm="1">
        <f t="array" aca="1" ref="BM353" ca="1">SUM(IF($C353&gt;0,IF(AND(INDIRECT(ADDRESS($C353,44))=0,INDIRECT(ADDRESS($C353,38))&lt;&gt;"UL"),INDIRECT(ADDRESS($C353,COLUMN()-12)),0),0), IF($D353&gt;0,IF(AND(INDIRECT(ADDRESS($D353,44))=0,INDIRECT(ADDRESS($D353,38))&lt;&gt;"UL"),INDIRECT(ADDRESS($D353,COLUMN()-12)),0),0), IF($E353&gt;0,IF(AND(INDIRECT(ADDRESS($E353,44))=0,INDIRECT(ADDRESS($E353,38))&lt;&gt;"UL"),INDIRECT(ADDRESS($E353,COLUMN()-12)),0),0), IF($F353&gt;0,IF(AND(INDIRECT(ADDRESS($F353,44))=0,INDIRECT(ADDRESS($F353,38))&lt;&gt;"UL"),INDIRECT(ADDRESS($F353,COLUMN()-12)),0),0), IF($G353&gt;0,IF(AND(INDIRECT(ADDRESS($G353,44))=0,INDIRECT(ADDRESS($G353,38))&lt;&gt;"UL"),INDIRECT(ADDRESS($G353,COLUMN()-12)),0),0), IF($H353&gt;0,IF(AND(INDIRECT(ADDRESS($H353,44))=0,INDIRECT(ADDRESS($H353,38))&lt;&gt;"UL"),INDIRECT(ADDRESS($H353,COLUMN()-12)),0),0), IF($I353&gt;0,IF(AND(INDIRECT(ADDRESS($I353,44))=0,INDIRECT(ADDRESS($I353,38))&lt;&gt;"UL"),INDIRECT(ADDRESS($I353,COLUMN()-12)),0),0), IF($J353&gt;0,IF(AND(INDIRECT(ADDRESS($J353,44))=0,INDIRECT(ADDRESS($J353,38))&lt;&gt;"UL"),INDIRECT(ADDRESS($J353,COLUMN()-12)),0),0), IF($K353&gt;0,IF(AND(INDIRECT(ADDRESS($K353,44))=0,INDIRECT(ADDRESS($K353,38))&lt;&gt;"UL"),INDIRECT(ADDRESS($K353,COLUMN()-11)),0),0), IF($L353&gt;0,IF(AND(INDIRECT(ADDRESS($L353,44))=0,INDIRECT(ADDRESS($L353,38))&lt;&gt;"UL"),INDIRECT(ADDRESS($L353,COLUMN()-11)),0),0), IF($M353&gt;0,IF(AND(INDIRECT(ADDRESS($M353,44))=0,INDIRECT(ADDRESS($M353,38))&lt;&gt;"UL"),INDIRECT(ADDRESS($M353,COLUMN()-11)),0),0))</f>
        <v>0</v>
      </c>
      <c r="BN353" s="57" cm="1">
        <f t="array" aca="1" ref="BN353" ca="1">SUM(IF($C353&gt;0,IF(AND(INDIRECT(ADDRESS($C353,44))=0,INDIRECT(ADDRESS($C353,38))&lt;&gt;"UL"),INDIRECT(ADDRESS($C353,COLUMN()-12)),0),0), IF($D353&gt;0,IF(AND(INDIRECT(ADDRESS($D353,44))=0,INDIRECT(ADDRESS($D353,38))&lt;&gt;"UL"),INDIRECT(ADDRESS($D353,COLUMN()-12)),0),0), IF($E353&gt;0,IF(AND(INDIRECT(ADDRESS($E353,44))=0,INDIRECT(ADDRESS($E353,38))&lt;&gt;"UL"),INDIRECT(ADDRESS($E353,COLUMN()-12)),0),0), IF($F353&gt;0,IF(AND(INDIRECT(ADDRESS($F353,44))=0,INDIRECT(ADDRESS($F353,38))&lt;&gt;"UL"),INDIRECT(ADDRESS($F353,COLUMN()-12)),0),0), IF($G353&gt;0,IF(AND(INDIRECT(ADDRESS($G353,44))=0,INDIRECT(ADDRESS($G353,38))&lt;&gt;"UL"),INDIRECT(ADDRESS($G353,COLUMN()-12)),0),0), IF($H353&gt;0,IF(AND(INDIRECT(ADDRESS($H353,44))=0,INDIRECT(ADDRESS($H353,38))&lt;&gt;"UL"),INDIRECT(ADDRESS($H353,COLUMN()-12)),0),0), IF($I353&gt;0,IF(AND(INDIRECT(ADDRESS($I353,44))=0,INDIRECT(ADDRESS($I353,38))&lt;&gt;"UL"),INDIRECT(ADDRESS($I353,COLUMN()-12)),0),0), IF($J353&gt;0,IF(AND(INDIRECT(ADDRESS($J353,44))=0,INDIRECT(ADDRESS($J353,38))&lt;&gt;"UL"),INDIRECT(ADDRESS($J353,COLUMN()-12)),0),0), IF($K353&gt;0,IF(AND(INDIRECT(ADDRESS($K353,44))=0,INDIRECT(ADDRESS($K353,38))&lt;&gt;"UL"),INDIRECT(ADDRESS($K353,COLUMN()-11)),0),0), IF($L353&gt;0,IF(AND(INDIRECT(ADDRESS($L353,44))=0,INDIRECT(ADDRESS($L353,38))&lt;&gt;"UL"),INDIRECT(ADDRESS($L353,COLUMN()-11)),0),0), IF($M353&gt;0,IF(AND(INDIRECT(ADDRESS($M353,44))=0,INDIRECT(ADDRESS($M353,38))&lt;&gt;"UL"),INDIRECT(ADDRESS($M353,COLUMN()-11)),0),0))</f>
        <v>0</v>
      </c>
      <c r="BO353" s="57" cm="1">
        <f t="array" aca="1" ref="BO353" ca="1">SUM(IF($C353&gt;0,IF(AND(INDIRECT(ADDRESS($C353,44))=0,INDIRECT(ADDRESS($C353,38))&lt;&gt;"UL"),INDIRECT(ADDRESS($C353,COLUMN()-12)),0),0), IF($D353&gt;0,IF(AND(INDIRECT(ADDRESS($D353,44))=0,INDIRECT(ADDRESS($D353,38))&lt;&gt;"UL"),INDIRECT(ADDRESS($D353,COLUMN()-12)),0),0), IF($E353&gt;0,IF(AND(INDIRECT(ADDRESS($E353,44))=0,INDIRECT(ADDRESS($E353,38))&lt;&gt;"UL"),INDIRECT(ADDRESS($E353,COLUMN()-12)),0),0), IF($F353&gt;0,IF(AND(INDIRECT(ADDRESS($F353,44))=0,INDIRECT(ADDRESS($F353,38))&lt;&gt;"UL"),INDIRECT(ADDRESS($F353,COLUMN()-12)),0),0), IF($G353&gt;0,IF(AND(INDIRECT(ADDRESS($G353,44))=0,INDIRECT(ADDRESS($G353,38))&lt;&gt;"UL"),INDIRECT(ADDRESS($G353,COLUMN()-12)),0),0), IF($H353&gt;0,IF(AND(INDIRECT(ADDRESS($H353,44))=0,INDIRECT(ADDRESS($H353,38))&lt;&gt;"UL"),INDIRECT(ADDRESS($H353,COLUMN()-12)),0),0), IF($I353&gt;0,IF(AND(INDIRECT(ADDRESS($I353,44))=0,INDIRECT(ADDRESS($I353,38))&lt;&gt;"UL"),INDIRECT(ADDRESS($I353,COLUMN()-12)),0),0), IF($J353&gt;0,IF(AND(INDIRECT(ADDRESS($J353,44))=0,INDIRECT(ADDRESS($J353,38))&lt;&gt;"UL"),INDIRECT(ADDRESS($J353,COLUMN()-12)),0),0), IF($K353&gt;0,IF(AND(INDIRECT(ADDRESS($K353,44))=0,INDIRECT(ADDRESS($K353,38))&lt;&gt;"UL"),INDIRECT(ADDRESS($K353,COLUMN()-11)),0),0), IF($L353&gt;0,IF(AND(INDIRECT(ADDRESS($L353,44))=0,INDIRECT(ADDRESS($L353,38))&lt;&gt;"UL"),INDIRECT(ADDRESS($L353,COLUMN()-11)),0),0), IF($M353&gt;0,IF(AND(INDIRECT(ADDRESS($M353,44))=0,INDIRECT(ADDRESS($M353,38))&lt;&gt;"UL"),INDIRECT(ADDRESS($M353,COLUMN()-11)),0),0))</f>
        <v>0</v>
      </c>
      <c r="BP353" s="57" cm="1">
        <f t="array" aca="1" ref="BP353" ca="1">SUM(IF($C353&gt;0,IF(AND(INDIRECT(ADDRESS($C353,44))=0,INDIRECT(ADDRESS($C353,38))&lt;&gt;"UL"),INDIRECT(ADDRESS($C353,COLUMN()-12)),0),0), IF($D353&gt;0,IF(AND(INDIRECT(ADDRESS($D353,44))=0,INDIRECT(ADDRESS($D353,38))&lt;&gt;"UL"),INDIRECT(ADDRESS($D353,COLUMN()-12)),0),0), IF($E353&gt;0,IF(AND(INDIRECT(ADDRESS($E353,44))=0,INDIRECT(ADDRESS($E353,38))&lt;&gt;"UL"),INDIRECT(ADDRESS($E353,COLUMN()-12)),0),0), IF($F353&gt;0,IF(AND(INDIRECT(ADDRESS($F353,44))=0,INDIRECT(ADDRESS($F353,38))&lt;&gt;"UL"),INDIRECT(ADDRESS($F353,COLUMN()-12)),0),0), IF($G353&gt;0,IF(AND(INDIRECT(ADDRESS($G353,44))=0,INDIRECT(ADDRESS($G353,38))&lt;&gt;"UL"),INDIRECT(ADDRESS($G353,COLUMN()-12)),0),0), IF($H353&gt;0,IF(AND(INDIRECT(ADDRESS($H353,44))=0,INDIRECT(ADDRESS($H353,38))&lt;&gt;"UL"),INDIRECT(ADDRESS($H353,COLUMN()-12)),0),0), IF($I353&gt;0,IF(AND(INDIRECT(ADDRESS($I353,44))=0,INDIRECT(ADDRESS($I353,38))&lt;&gt;"UL"),INDIRECT(ADDRESS($I353,COLUMN()-12)),0),0), IF($J353&gt;0,IF(AND(INDIRECT(ADDRESS($J353,44))=0,INDIRECT(ADDRESS($J353,38))&lt;&gt;"UL"),INDIRECT(ADDRESS($J353,COLUMN()-12)),0),0), IF($K353&gt;0,IF(AND(INDIRECT(ADDRESS($K353,44))=0,INDIRECT(ADDRESS($K353,38))&lt;&gt;"UL"),INDIRECT(ADDRESS($K353,COLUMN()-11)),0),0), IF($L353&gt;0,IF(AND(INDIRECT(ADDRESS($L353,44))=0,INDIRECT(ADDRESS($L353,38))&lt;&gt;"UL"),INDIRECT(ADDRESS($L353,COLUMN()-11)),0),0), IF($M353&gt;0,IF(AND(INDIRECT(ADDRESS($M353,44))=0,INDIRECT(ADDRESS($M353,38))&lt;&gt;"UL"),INDIRECT(ADDRESS($M353,COLUMN()-11)),0),0))</f>
        <v>0</v>
      </c>
      <c r="BQ353" s="57">
        <f ca="1">IF(AU353="S",BM353,IF(AU353="MS",BN353,IF(AU353="ML",BO353,BP353)))</f>
        <v>0</v>
      </c>
      <c r="BR353" s="161">
        <f ca="1">(((AZ353+BB353+BL353+BQ353)/(AY353+BB353+BK353+BQ353)*AB353^$BR$296)^$BQ$296)*100</f>
        <v>68.585859302689983</v>
      </c>
      <c r="BS353" s="59"/>
      <c r="BT353" s="56">
        <f ca="1">IF(AD353&lt;BG353,((((AY353+BK353)*AB353)+((BE353+BQ353)*(1-AB353))+BF353)*AD353),((((AY353*AB353)+(BE353*(1-AB353))+BF353)*AD353)+(((BK353*AB353)+(BQ353*(1-AB353)))*BG353)))</f>
        <v>0.90732776126875547</v>
      </c>
      <c r="BU353" s="63">
        <f ca="1">BT353/N353</f>
        <v>8.248434193352322E-2</v>
      </c>
      <c r="BV353" s="57" t="s">
        <v>34</v>
      </c>
      <c r="BW353" s="57" cm="1">
        <f t="array" aca="1" ref="BW353" ca="1">SUM(IF($C353&gt;0,IF(AND(INDIRECT(ADDRESS($C353,44))=0,INDIRECT(ADDRESS($C353,38))="UL",ISERROR(SEARCH("Rear",INDIRECT(ADDRESS($C353,33)))),ISERROR(SEARCH("Side",INDIRECT(ADDRESS($C353,33))))),INDIRECT(ADDRESS($C353,COLUMN())),0),0),IF($D353&gt;0,IF(AND(INDIRECT(ADDRESS($D353,44))=0,INDIRECT(ADDRESS($D353,38))="UL",ISERROR(SEARCH("Rear",INDIRECT(ADDRESS($D353,33)))),ISERROR(SEARCH("Side",INDIRECT(ADDRESS($D353,33))))),INDIRECT(ADDRESS($D353,COLUMN())),0),0),IF($E353&gt;0,IF(AND(INDIRECT(ADDRESS($E353,44))=0,INDIRECT(ADDRESS($E353,38))="UL",ISERROR(SEARCH("Rear",INDIRECT(ADDRESS($E353,33)))),ISERROR(SEARCH("Side",INDIRECT(ADDRESS($E353,33))))),INDIRECT(ADDRESS($E353,COLUMN())),0),0),IF($F353&gt;0,IF(AND(INDIRECT(ADDRESS($F353,44))=0,INDIRECT(ADDRESS($F353,38))="UL",ISERROR(SEARCH("Rear",INDIRECT(ADDRESS($F353,33)))),ISERROR(SEARCH("Side",INDIRECT(ADDRESS($F353,33))))),INDIRECT(ADDRESS($F353,COLUMN())),0),0),IF($G353&gt;0,IF(AND(INDIRECT(ADDRESS($G353,44))=0,INDIRECT(ADDRESS($G353,38))="UL",ISERROR(SEARCH("Rear",INDIRECT(ADDRESS($G353,33)))),ISERROR(SEARCH("Side",INDIRECT(ADDRESS($G353,33))))),INDIRECT(ADDRESS($G353,COLUMN())),0),0),IF($H353&gt;0,IF(AND(INDIRECT(ADDRESS($H353,44))=0,INDIRECT(ADDRESS($H353,38))="UL",ISERROR(SEARCH("Rear",INDIRECT(ADDRESS($H353,33)))),ISERROR(SEARCH("Side",INDIRECT(ADDRESS($H353,33))))),INDIRECT(ADDRESS($H353,COLUMN())),0),0),IF($I353&gt;0,IF(AND(INDIRECT(ADDRESS($I353,44))=0,INDIRECT(ADDRESS($I353,38))="UL",ISERROR(SEARCH("Rear",INDIRECT(ADDRESS($I353,33)))),ISERROR(SEARCH("Side",INDIRECT(ADDRESS($I353,33))))),INDIRECT(ADDRESS($I353,COLUMN())),0),0),IF($J353&gt;0,IF(AND(INDIRECT(ADDRESS($J353,44))=0,INDIRECT(ADDRESS($J353,38))="UL",ISERROR(SEARCH("Rear",INDIRECT(ADDRESS($J353,33)))),ISERROR(SEARCH("Side",INDIRECT(ADDRESS($J353,33))))),INDIRECT(ADDRESS($J353,COLUMN())),0),0),IF($K353&gt;0,IF(AND(INDIRECT(ADDRESS($K353,44))=0,INDIRECT(ADDRESS($K353,38))="UL",ISERROR(SEARCH("Rear",INDIRECT(ADDRESS($K353,33)))),ISERROR(SEARCH("Side",INDIRECT(ADDRESS($K353,33))))),INDIRECT(ADDRESS($K353,COLUMN())),0),0),IF($L353&gt;0,IF(AND(INDIRECT(ADDRESS($L353,44))=0,INDIRECT(ADDRESS($L353,38))="UL",ISERROR(SEARCH("Rear",INDIRECT(ADDRESS($L353,33)))),ISERROR(SEARCH("Side",INDIRECT(ADDRESS($L353,33))))),INDIRECT(ADDRESS($L353,COLUMN())),0),0),IF($M353&gt;0,IF(AND(INDIRECT(ADDRESS($M353,44))=0,INDIRECT(ADDRESS($M353,38))="UL",ISERROR(SEARCH("Rear",INDIRECT(ADDRESS($M353,33)))),ISERROR(SEARCH("Side",INDIRECT(ADDRESS($M353,33))))),INDIRECT(ADDRESS($M353,COLUMN())),0),0))</f>
        <v>0.16666666666666666</v>
      </c>
      <c r="BX353" s="57">
        <f ca="1">IF(BV353="S",AV353,BW353)</f>
        <v>0.16666666666666666</v>
      </c>
      <c r="BY353" s="57" cm="1">
        <f t="array" aca="1" ref="BY353" ca="1">SUM(IF($C353&gt;0,IF(AND(INDIRECT(ADDRESS($C353,44))=0,INDIRECT(ADDRESS($C353,38))="UL"),INDIRECT(ADDRESS($C353,COLUMN())),0),0),IF($D353&gt;0,IF(AND(INDIRECT(ADDRESS($D353,44))=0,INDIRECT(ADDRESS($D353,38))="UL"),INDIRECT(ADDRESS($D353,COLUMN())),0),0),IF($E353&gt;0,IF(AND(INDIRECT(ADDRESS($E353,44))=0,INDIRECT(ADDRESS($E353,38))="UL"),INDIRECT(ADDRESS($E353,COLUMN())),0),0),IF($F353&gt;0,IF(AND(INDIRECT(ADDRESS($F353,44))=0,INDIRECT(ADDRESS($F353,38))="UL"),INDIRECT(ADDRESS($F353,COLUMN())),0),0),IF($G353&gt;0,IF(AND(INDIRECT(ADDRESS($G353,44))=0,INDIRECT(ADDRESS($G353,38))="UL"),INDIRECT(ADDRESS($G353,COLUMN())),0),0),IF($H353&gt;0,IF(AND(INDIRECT(ADDRESS($H353,44))=0,INDIRECT(ADDRESS($H353,38))="UL"),INDIRECT(ADDRESS($H353,COLUMN())),0),0),IF($I353&gt;0,IF(AND(INDIRECT(ADDRESS($I353,44))=0,INDIRECT(ADDRESS($I353,38))="UL"),INDIRECT(ADDRESS($I353,COLUMN())),0),0),IF($J353&gt;0,IF(AND(INDIRECT(ADDRESS($J353,44))=0,INDIRECT(ADDRESS($J353,38))="UL"),INDIRECT(ADDRESS($J353,COLUMN())),0),0),IF($K353&gt;0,IF(AND(INDIRECT(ADDRESS($K353,44))=0,INDIRECT(ADDRESS($K353,38))="UL"),INDIRECT(ADDRESS($K353,COLUMN())),0),0),IF($L353&gt;0,IF(AND(INDIRECT(ADDRESS($L353,44))=0,INDIRECT(ADDRESS($L353,38))="UL"),INDIRECT(ADDRESS($L353,COLUMN())),0),0),IF($M353&gt;0,IF(AND(INDIRECT(ADDRESS($M353,44))=0,INDIRECT(ADDRESS($M353,38))="UL"),INDIRECT(ADDRESS($M353,COLUMN())),0),0))</f>
        <v>5.5555555555555552E-2</v>
      </c>
      <c r="BZ353" s="57" cm="1">
        <f t="array" aca="1" ref="BZ353" ca="1">SUM(IF($C353&gt;0,IF(AND(INDIRECT(ADDRESS($C353,44))=0,INDIRECT(ADDRESS($C353,38))="UL"),INDIRECT(ADDRESS($C353,COLUMN())),0),0),IF($D353&gt;0,IF(AND(INDIRECT(ADDRESS($D353,44))=0,INDIRECT(ADDRESS($D353,38))="UL"),INDIRECT(ADDRESS($D353,COLUMN())),0),0),IF($E353&gt;0,IF(AND(INDIRECT(ADDRESS($E353,44))=0,INDIRECT(ADDRESS($E353,38))="UL"),INDIRECT(ADDRESS($E353,COLUMN())),0),0),IF($F353&gt;0,IF(AND(INDIRECT(ADDRESS($F353,44))=0,INDIRECT(ADDRESS($F353,38))="UL"),INDIRECT(ADDRESS($F353,COLUMN())),0),0),IF($G353&gt;0,IF(AND(INDIRECT(ADDRESS($G353,44))=0,INDIRECT(ADDRESS($G353,38))="UL"),INDIRECT(ADDRESS($G353,COLUMN())),0),0),IF($H353&gt;0,IF(AND(INDIRECT(ADDRESS($H353,44))=0,INDIRECT(ADDRESS($H353,38))="UL"),INDIRECT(ADDRESS($H353,COLUMN())),0),0),IF($I353&gt;0,IF(AND(INDIRECT(ADDRESS($I353,44))=0,INDIRECT(ADDRESS($I353,38))="UL"),INDIRECT(ADDRESS($I353,COLUMN())),0),0),IF($J353&gt;0,IF(AND(INDIRECT(ADDRESS($J353,44))=0,INDIRECT(ADDRESS($J353,38))="UL"),INDIRECT(ADDRESS($J353,COLUMN())),0),0),IF($K353&gt;0,IF(AND(INDIRECT(ADDRESS($K353,44))=0,INDIRECT(ADDRESS($K353,38))="UL"),INDIRECT(ADDRESS($K353,COLUMN())),0),0),IF($L353&gt;0,IF(AND(INDIRECT(ADDRESS($L353,44))=0,INDIRECT(ADDRESS($L353,38))="UL"),INDIRECT(ADDRESS($L353,COLUMN())),0),0),IF($M353&gt;0,IF(AND(INDIRECT(ADDRESS($M353,44))=0,INDIRECT(ADDRESS($M353,38))="UL"),INDIRECT(ADDRESS($M353,COLUMN())),0),0))</f>
        <v>5.5555555555555552E-2</v>
      </c>
      <c r="CA353" s="57">
        <f ca="1">IF(BV353="S",BY353,BZ353)</f>
        <v>5.5555555555555552E-2</v>
      </c>
      <c r="CB353" s="57" cm="1">
        <f t="array" aca="1" ref="CB353" ca="1">SUM(IF($C353&gt;0,IF(AND(INDIRECT(ADDRESS($C353,44))=0,INDIRECT(ADDRESS($C353,38))&lt;&gt;"UL"),INDIRECT(ADDRESS($C353,COLUMN())),0),0),IF($D353&gt;0,IF(AND(INDIRECT(ADDRESS($D353,44))=0,INDIRECT(ADDRESS($D353,38))&lt;&gt;"UL"),INDIRECT(ADDRESS($D353,COLUMN())),0),0),IF($E353&gt;0,IF(AND(INDIRECT(ADDRESS($E353,44))=0,INDIRECT(ADDRESS($E353,38))&lt;&gt;"UL"),INDIRECT(ADDRESS($E353,COLUMN())),0),0),IF($F353&gt;0,IF(AND(INDIRECT(ADDRESS($F353,44))=0,INDIRECT(ADDRESS($F353,38))&lt;&gt;"UL"),INDIRECT(ADDRESS($F353,COLUMN())),0),0),IF($G353&gt;0,IF(AND(INDIRECT(ADDRESS($G353,44))=0,INDIRECT(ADDRESS($G353,38))&lt;&gt;"UL"),INDIRECT(ADDRESS($G353,COLUMN())),0),0),IF($H353&gt;0,IF(AND(INDIRECT(ADDRESS($H353,44))=0,INDIRECT(ADDRESS($H353,38))&lt;&gt;"UL"),INDIRECT(ADDRESS($H353,COLUMN())),0),0),IF($I353&gt;0,IF(AND(INDIRECT(ADDRESS($I353,44))=0,INDIRECT(ADDRESS($I353,38))&lt;&gt;"UL"),INDIRECT(ADDRESS($I353,COLUMN())),0),0),IF($J353&gt;0,IF(AND(INDIRECT(ADDRESS($J353,44))=0,INDIRECT(ADDRESS($J353,38))&lt;&gt;"UL"),INDIRECT(ADDRESS($J353,COLUMN())),0),0),IF($K353&gt;0,IF(AND(INDIRECT(ADDRESS($K353,44))=0,INDIRECT(ADDRESS($K353,38))&lt;&gt;"UL"),INDIRECT(ADDRESS($K353,COLUMN())),0),0),IF($L353&gt;0,IF(AND(INDIRECT(ADDRESS($L353,44))=0,INDIRECT(ADDRESS($L353,38))&lt;&gt;"UL"),INDIRECT(ADDRESS($L353,COLUMN())),0),0),IF($M353&gt;0,IF(AND(INDIRECT(ADDRESS($M353,44))=0,INDIRECT(ADDRESS($M353,38))&lt;&gt;"UL"),INDIRECT(ADDRESS($M353,COLUMN())),0),0))</f>
        <v>0</v>
      </c>
      <c r="CC353" s="57">
        <f ca="1">IF(BV353="S",BH353,CB353)</f>
        <v>0</v>
      </c>
      <c r="CD353" s="57" cm="1">
        <f t="array" aca="1" ref="CD353" ca="1">SUM(IF($C353&gt;0,IF(AND(INDIRECT(ADDRESS($C353,44))=0,INDIRECT(ADDRESS($C353,38))&lt;&gt;"UL"),INDIRECT(ADDRESS($C353,COLUMN())),0),0),IF($D353&gt;0,IF(AND(INDIRECT(ADDRESS($D353,44))=0,INDIRECT(ADDRESS($D353,38))&lt;&gt;"UL"),INDIRECT(ADDRESS($D353,COLUMN())),0),0),IF($E353&gt;0,IF(AND(INDIRECT(ADDRESS($E353,44))=0,INDIRECT(ADDRESS($E353,38))&lt;&gt;"UL"),INDIRECT(ADDRESS($E353,COLUMN())),0),0),IF($F353&gt;0,IF(AND(INDIRECT(ADDRESS($F353,44))=0,INDIRECT(ADDRESS($F353,38))&lt;&gt;"UL"),INDIRECT(ADDRESS($F353,COLUMN())),0),0),IF($G353&gt;0,IF(AND(INDIRECT(ADDRESS($G353,44))=0,INDIRECT(ADDRESS($G353,38))&lt;&gt;"UL"),INDIRECT(ADDRESS($G353,COLUMN())),0),0),IF($H353&gt;0,IF(AND(INDIRECT(ADDRESS($H353,44))=0,INDIRECT(ADDRESS($H353,38))&lt;&gt;"UL"),INDIRECT(ADDRESS($H353,COLUMN())),0),0),IF($I353&gt;0,IF(AND(INDIRECT(ADDRESS($I353,44))=0,INDIRECT(ADDRESS($I353,38))&lt;&gt;"UL"),INDIRECT(ADDRESS($I353,COLUMN())),0),0),IF($J353&gt;0,IF(AND(INDIRECT(ADDRESS($J353,44))=0,INDIRECT(ADDRESS($J353,38))&lt;&gt;"UL"),INDIRECT(ADDRESS($J353,COLUMN())),0),0),IF($K353&gt;0,IF(AND(INDIRECT(ADDRESS($K353,44))=0,INDIRECT(ADDRESS($K353,38))&lt;&gt;"UL"),INDIRECT(ADDRESS($K353,COLUMN())),0),0),IF($L353&gt;0,IF(AND(INDIRECT(ADDRESS($L353,44))=0,INDIRECT(ADDRESS($L353,38))&lt;&gt;"UL"),INDIRECT(ADDRESS($L353,COLUMN())),0),0),IF($M353&gt;0,IF(AND(INDIRECT(ADDRESS($M353,44))=0,INDIRECT(ADDRESS($M353,38))&lt;&gt;"UL"),INDIRECT(ADDRESS($M353,COLUMN())),0),0))</f>
        <v>0</v>
      </c>
      <c r="CE353" s="57" cm="1">
        <f t="array" aca="1" ref="CE353" ca="1">SUM(IF($C353&gt;0,IF(AND(INDIRECT(ADDRESS($C353,44))=0,INDIRECT(ADDRESS($C353,38))&lt;&gt;"UL"),INDIRECT(ADDRESS($C353,COLUMN())),0),0),IF($D353&gt;0,IF(AND(INDIRECT(ADDRESS($D353,44))=0,INDIRECT(ADDRESS($D353,38))&lt;&gt;"UL"),INDIRECT(ADDRESS($D353,COLUMN())),0),0),IF($E353&gt;0,IF(AND(INDIRECT(ADDRESS($E353,44))=0,INDIRECT(ADDRESS($E353,38))&lt;&gt;"UL"),INDIRECT(ADDRESS($E353,COLUMN())),0),0),IF($F353&gt;0,IF(AND(INDIRECT(ADDRESS($F353,44))=0,INDIRECT(ADDRESS($F353,38))&lt;&gt;"UL"),INDIRECT(ADDRESS($F353,COLUMN())),0),0),IF($G353&gt;0,IF(AND(INDIRECT(ADDRESS($G353,44))=0,INDIRECT(ADDRESS($G353,38))&lt;&gt;"UL"),INDIRECT(ADDRESS($G353,COLUMN())),0),0),IF($H353&gt;0,IF(AND(INDIRECT(ADDRESS($H353,44))=0,INDIRECT(ADDRESS($H353,38))&lt;&gt;"UL"),INDIRECT(ADDRESS($H353,COLUMN())),0),0),IF($I353&gt;0,IF(AND(INDIRECT(ADDRESS($I353,44))=0,INDIRECT(ADDRESS($I353,38))&lt;&gt;"UL"),INDIRECT(ADDRESS($I353,COLUMN())),0),0),IF($J353&gt;0,IF(AND(INDIRECT(ADDRESS($J353,44))=0,INDIRECT(ADDRESS($J353,38))&lt;&gt;"UL"),INDIRECT(ADDRESS($J353,COLUMN())),0),0),IF($K353&gt;0,IF(AND(INDIRECT(ADDRESS($K353,44))=0,INDIRECT(ADDRESS($K353,38))&lt;&gt;"UL"),INDIRECT(ADDRESS($K353,COLUMN())),0),0),IF($L353&gt;0,IF(AND(INDIRECT(ADDRESS($L353,44))=0,INDIRECT(ADDRESS($L353,38))&lt;&gt;"UL"),INDIRECT(ADDRESS($L353,COLUMN())),0),0),IF($M353&gt;0,IF(AND(INDIRECT(ADDRESS($M353,44))=0,INDIRECT(ADDRESS($M353,38))&lt;&gt;"UL"),INDIRECT(ADDRESS($M353,COLUMN())),0),0))</f>
        <v>0</v>
      </c>
      <c r="CF353" s="57">
        <f ca="1">IF(BV353="S",CD353,CE353)</f>
        <v>0</v>
      </c>
      <c r="CG353" s="57">
        <f ca="1">IF(AD353&lt;BG353,((((BX353+CC353)*AB353)+((CA353+CF353)*(1-AB353)))*AD353),((((BX353*AB353)+((CA353)*(1-AB353)))*AD353)+(((CC353*AB353)+((CF353))*(1-AB353)))*BG353))</f>
        <v>0.48105125236595503</v>
      </c>
      <c r="CH353" s="57">
        <f ca="1">CG353/N353</f>
        <v>4.3731932033268639E-2</v>
      </c>
      <c r="CI353" s="19">
        <f ca="1">AD353*X353</f>
        <v>19.782708541016341</v>
      </c>
      <c r="CJ353" s="19"/>
      <c r="CK353" s="57" cm="1">
        <f t="array" aca="1" ref="CK353" ca="1">IF(AU353="S", SUM(IF($C353&gt;0,IF(INDIRECT(ADDRESS($C353,43))&lt;&gt;1,INDIRECT(ADDRESS($C353,48)),0),0), IF($D353&gt;0,IF(INDIRECT(ADDRESS($D353,43))&lt;&gt;1,INDIRECT(ADDRESS($D353,48)),0),0), IF($E353&gt;0,IF(INDIRECT(ADDRESS($E353,43))&lt;&gt;1,INDIRECT(ADDRESS($E353,48)),0),0), IF($F353&gt;0,IF(INDIRECT(ADDRESS($F353,43))&lt;&gt;1,INDIRECT(ADDRESS($F353,48)),0),0), IF($G353&gt;0,IF(INDIRECT(ADDRESS($G353,43))&lt;&gt;1,INDIRECT(ADDRESS($G353,48)),0),0), IF($H353&gt;0,IF(INDIRECT(ADDRESS($H353,43))&lt;&gt;1,INDIRECT(ADDRESS($H353,48)),0),0), IF($I353&gt;0,IF(INDIRECT(ADDRESS($I353,43))&lt;&gt;1,INDIRECT(ADDRESS($I353,48)),0),0), IF($J353&gt;0,IF(INDIRECT(ADDRESS($J353,43))&lt;&gt;1,INDIRECT(ADDRESS($J353,48)),0),0), IF($K353&gt;0,IF(INDIRECT(ADDRESS($K353,43))&lt;&gt;1,INDIRECT(ADDRESS($K353,48)),0),0), IF($L353&gt;0,IF(INDIRECT(ADDRESS($L353,43))&lt;&gt;1,INDIRECT(ADDRESS($L353,48)),0),0), IF($M353&gt;0,IF(INDIRECT(ADDRESS($M353,43))&lt;&gt;1,INDIRECT(ADDRESS($M353,48)),0),0)), IF(AU353="L",SUM(IF($C353&gt;0,IF(INDIRECT(ADDRESS($C353,43))&lt;&gt;1,INDIRECT(ADDRESS($C353,50)),0),0), IF($D353&gt;0,IF(INDIRECT(ADDRESS($D353,43))&lt;&gt;1,INDIRECT(ADDRESS($D353,50)),0),0), IF($E353&gt;0,IF(INDIRECT(ADDRESS($E353,43))&lt;&gt;1,INDIRECT(ADDRESS($E353,50)),0),0), IF($F353&gt;0,IF(INDIRECT(ADDRESS($F353,43))&lt;&gt;1,INDIRECT(ADDRESS($F353,50)),0),0), IF($G353&gt;0,IF(INDIRECT(ADDRESS($G353,43))&lt;&gt;1,INDIRECT(ADDRESS($G353,50)),0),0), IF($G353&gt;0,IF(INDIRECT(ADDRESS($G353,43))&lt;&gt;1,INDIRECT(ADDRESS($G353,50)),0),0), IF($H353&gt;0,IF(INDIRECT(ADDRESS($H353,43))&lt;&gt;1,INDIRECT(ADDRESS($H353,50)),0),0), IF($I353&gt;0,IF(INDIRECT(ADDRESS($I353,43))&lt;&gt;1,INDIRECT(ADDRESS($I353,50)),0),0), IF($J353&gt;0,IF(INDIRECT(ADDRESS($J353,43))&lt;&gt;1,INDIRECT(ADDRESS($J353,50)),0),0), IF($K353&gt;0,IF(INDIRECT(ADDRESS($K353,43))&lt;&gt;1,INDIRECT(ADDRESS($K353,50)),0),0), IF($L353&gt;0,IF(INDIRECT(ADDRESS($L353,43))&lt;&gt;1,INDIRECT(ADDRESS($L353,50)),0),0), IF($M353&gt;0,IF(INDIRECT(ADDRESS($M353,43))&lt;&gt;1,INDIRECT(ADDRESS($M353,50)),0),0)), SUM(IF($C353&gt;0,IF(INDIRECT(ADDRESS($C353,43))&lt;&gt;1,INDIRECT(ADDRESS($C353,49)),0),0), IF($D353&gt;0,IF(INDIRECT(ADDRESS($D353,43))&lt;&gt;1,INDIRECT(ADDRESS($D353,49)),0),0), IF($E353&gt;0,IF(INDIRECT(ADDRESS($E353,43))&lt;&gt;1,INDIRECT(ADDRESS($E353,49)),0),0), IF($F353&gt;0,IF(INDIRECT(ADDRESS($F353,43))&lt;&gt;1,INDIRECT(ADDRESS($F353,49)),0),0), IF($G353&gt;0,IF(INDIRECT(ADDRESS($G353,43))&lt;&gt;1,INDIRECT(ADDRESS($G353,49)),0),0), IF($G353&gt;0,IF(INDIRECT(ADDRESS($G353,43))&lt;&gt;1,INDIRECT(ADDRESS($G353,49)),0),0), IF($H353&gt;0,IF(INDIRECT(ADDRESS($H353,43))&lt;&gt;1,INDIRECT(ADDRESS($H353,49)),0),0), IF($I353&gt;0,IF(INDIRECT(ADDRESS($I353,43))&lt;&gt;1,INDIRECT(ADDRESS($I353,49)),0),0), IF($J353&gt;0,IF(INDIRECT(ADDRESS($J353,43))&lt;&gt;1,INDIRECT(ADDRESS($J353,49)),0),0), IF($K353&gt;0,IF(INDIRECT(ADDRESS($K353,43))&lt;&gt;1,INDIRECT(ADDRESS($K353,49)),0),0), IF($L353&gt;0,IF(INDIRECT(ADDRESS($L353,43))&lt;&gt;1,INDIRECT(ADDRESS($L353,49)),0),0), IF($M353&gt;0,IF(INDIRECT(ADDRESS($M353,43))&lt;&gt;1,INDIRECT(ADDRESS($M353,49)),0),0))))</f>
        <v>0.33333333333333331</v>
      </c>
      <c r="CL353" s="57" cm="1">
        <f t="array" aca="1" ref="CL353" ca="1">SUM(IF($C353&gt;0,IF(INDIRECT(ADDRESS($C353,44))=1,INDIRECT(ADDRESS($C353,90)),0),0), IF($D353&gt;0,IF(INDIRECT(ADDRESS($D353,44))=1,INDIRECT(ADDRESS($D353,90)),0),0), IF($E353&gt;0,IF(INDIRECT(ADDRESS($E353,44))=1,INDIRECT(ADDRESS($E353,90)),0),0), IF($F353&gt;0,IF(INDIRECT(ADDRESS($F353,44))=1,INDIRECT(ADDRESS($F353,90)),0),0), IF($G353&gt;0,IF(INDIRECT(ADDRESS($G353,44))=1,INDIRECT(ADDRESS($G353,90)),0),0), IF($H353&gt;0,IF(INDIRECT(ADDRESS($H353,44))=1,INDIRECT(ADDRESS($H353,90)),0),0), IF($I353&gt;0,IF(INDIRECT(ADDRESS($I353,44))=1,INDIRECT(ADDRESS($I353,90)),0),0), IF($J353&gt;0,IF(INDIRECT(ADDRESS($J353,44))=1,INDIRECT(ADDRESS($J353,90)),0),0), IF($K353&gt;0,IF(INDIRECT(ADDRESS($K353,44))=1,INDIRECT(ADDRESS($K353,90)),0),0), IF($L353&gt;0,IF(INDIRECT(ADDRESS($L353,44))=1,INDIRECT(ADDRESS($L353,90)),0),0), IF($M353&gt;0,IF(INDIRECT(ADDRESS($M353,44))=1,INDIRECT(ADDRESS($M353,90)),0),0))</f>
        <v>0</v>
      </c>
      <c r="CM353" s="56">
        <f ca="1">((BU353/$BU$34)^$BU$296)</f>
        <v>0.60723619207792268</v>
      </c>
      <c r="CN353" s="59"/>
    </row>
    <row r="356" spans="1:92" ht="15.5" x14ac:dyDescent="0.25">
      <c r="A356" s="12" t="s">
        <v>270</v>
      </c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"/>
      <c r="O356" s="13"/>
      <c r="P356" s="13"/>
      <c r="Q356" s="13"/>
      <c r="R356" s="13"/>
      <c r="S356" s="14"/>
      <c r="T356" s="13"/>
      <c r="U356" s="13"/>
      <c r="V356" s="13"/>
      <c r="W356" s="13"/>
      <c r="Z356" s="14"/>
      <c r="AA356" s="15"/>
      <c r="AF356" s="15"/>
      <c r="AG356" s="15"/>
      <c r="BR356" s="16"/>
      <c r="BS356" s="1"/>
      <c r="BT356" s="4"/>
      <c r="BU356" s="4"/>
      <c r="CM356" s="81"/>
      <c r="CN356" s="13"/>
    </row>
    <row r="357" spans="1:92" ht="15.5" x14ac:dyDescent="0.25">
      <c r="A357" s="12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"/>
      <c r="O357" s="13"/>
      <c r="P357" s="13"/>
      <c r="Q357" s="13"/>
      <c r="R357" s="13"/>
      <c r="S357" s="14"/>
      <c r="T357" s="13"/>
      <c r="U357" s="13"/>
      <c r="V357" s="13"/>
      <c r="W357" s="13"/>
      <c r="Z357" s="14"/>
      <c r="AA357" s="15"/>
      <c r="AF357" s="15"/>
      <c r="AG357" s="15"/>
      <c r="BR357" s="16"/>
      <c r="BS357" s="1"/>
      <c r="BT357" s="4"/>
      <c r="BU357" s="4"/>
      <c r="CM357" s="81"/>
      <c r="CN357" s="13"/>
    </row>
    <row r="358" spans="1:92" ht="13" x14ac:dyDescent="0.25">
      <c r="A358" s="17" t="s">
        <v>61</v>
      </c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"/>
      <c r="O358" s="13"/>
      <c r="P358" s="13"/>
      <c r="Q358" s="13"/>
      <c r="R358" s="13"/>
      <c r="S358" s="14"/>
      <c r="T358" s="13"/>
      <c r="U358" s="13"/>
      <c r="V358" s="13"/>
      <c r="W358" s="13"/>
      <c r="Z358" s="14"/>
      <c r="AA358" s="15"/>
      <c r="AF358" s="15"/>
      <c r="AG358" s="15"/>
      <c r="BR358" s="16"/>
      <c r="BS358" s="1"/>
      <c r="BT358" s="4"/>
      <c r="BU358" s="4"/>
      <c r="CM358" s="82"/>
      <c r="CN358" s="13"/>
    </row>
    <row r="359" spans="1:92" x14ac:dyDescent="0.25">
      <c r="A359" s="15" t="s">
        <v>458</v>
      </c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>
        <v>16</v>
      </c>
      <c r="O359" s="13" t="s">
        <v>63</v>
      </c>
      <c r="P359" s="13">
        <v>2</v>
      </c>
      <c r="Q359" s="13"/>
      <c r="R359" s="13"/>
      <c r="S359" s="14">
        <v>2</v>
      </c>
      <c r="T359" s="13" t="s">
        <v>272</v>
      </c>
      <c r="U359" s="13">
        <v>5</v>
      </c>
      <c r="V359" s="13"/>
      <c r="W359" s="13">
        <v>4</v>
      </c>
      <c r="X359" s="1">
        <v>8</v>
      </c>
      <c r="Y359" s="1">
        <v>4</v>
      </c>
      <c r="Z359" s="14">
        <v>4</v>
      </c>
      <c r="AA359" s="15"/>
      <c r="AB359" s="56">
        <f>((U359/8)^$V$296)*((((X359-(Y359-1)/2)/8)^$X$296)*((S359/3)^$S$296))*(((8-W359)/6)^$W$296)</f>
        <v>0.79535426540178589</v>
      </c>
      <c r="AC359" s="56">
        <f>SUM(((25/N359)^$Z$296)*(AB359/$AB$34))</f>
        <v>1.4001385561266442</v>
      </c>
      <c r="AD359" s="56">
        <f>(P359/($CN$34*(1/AC359)))</f>
        <v>2.435023575872425</v>
      </c>
      <c r="AF359" s="15"/>
      <c r="AG359" s="15"/>
      <c r="BR359" s="16"/>
      <c r="BS359" s="1"/>
      <c r="BT359" s="4"/>
      <c r="BU359" s="4"/>
      <c r="CI359" s="19">
        <f>AD359*X359</f>
        <v>19.4801886069794</v>
      </c>
      <c r="CJ359" s="19"/>
      <c r="CK359" s="19"/>
      <c r="CM359" s="83"/>
      <c r="CN359" s="13"/>
    </row>
    <row r="362" spans="1:92" ht="13" x14ac:dyDescent="0.25">
      <c r="A362" s="17" t="s">
        <v>2</v>
      </c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"/>
      <c r="O362" s="13"/>
      <c r="P362" s="13"/>
      <c r="Q362" s="13"/>
      <c r="R362" s="13"/>
      <c r="S362" s="14"/>
      <c r="T362" s="13"/>
      <c r="U362" s="13"/>
      <c r="V362" s="13"/>
      <c r="W362" s="13"/>
      <c r="Z362" s="14"/>
      <c r="AA362" s="15"/>
      <c r="AF362" s="15"/>
      <c r="AG362" s="15"/>
      <c r="BR362" s="16"/>
      <c r="BS362" s="1"/>
      <c r="BT362" s="4"/>
      <c r="BU362" s="4"/>
      <c r="CM362" s="82"/>
      <c r="CN362" s="13"/>
    </row>
    <row r="363" spans="1:92" x14ac:dyDescent="0.25">
      <c r="A363" t="s">
        <v>280</v>
      </c>
      <c r="N363" s="13"/>
      <c r="O363" s="13"/>
      <c r="P363" s="13"/>
      <c r="Q363" s="13"/>
      <c r="R363" s="13"/>
      <c r="S363" s="14"/>
      <c r="T363" s="13"/>
      <c r="U363" s="13"/>
      <c r="V363" s="13"/>
      <c r="W363" s="13"/>
      <c r="Z363" s="14"/>
      <c r="AA363" s="15"/>
      <c r="AF363" t="s">
        <v>280</v>
      </c>
      <c r="AG363" s="1" t="s">
        <v>81</v>
      </c>
      <c r="AH363" s="1">
        <v>8</v>
      </c>
      <c r="AI363" s="1">
        <v>4</v>
      </c>
      <c r="AJ363" s="1">
        <v>0</v>
      </c>
      <c r="AK363" s="1">
        <v>5</v>
      </c>
      <c r="AL363" s="1" t="s">
        <v>82</v>
      </c>
      <c r="AM363" s="1">
        <v>7</v>
      </c>
      <c r="AN363" s="13">
        <v>0</v>
      </c>
      <c r="AO363" s="13">
        <v>3</v>
      </c>
      <c r="AP363" s="13">
        <v>1</v>
      </c>
      <c r="AQ363" s="13"/>
      <c r="AR363" s="13"/>
      <c r="AS363" s="13"/>
      <c r="AT363" s="15"/>
      <c r="AU363" s="4"/>
      <c r="AV363" s="4">
        <f>SUM(1/3*AH363*(7-$AK363+7-$AM363)/6)</f>
        <v>0.88888888888888884</v>
      </c>
      <c r="AW363" s="4">
        <f>SUM(1/3*AI363*(7-$AK363+7-$AM363)/6)</f>
        <v>0.44444444444444442</v>
      </c>
      <c r="AX363" s="4">
        <f>SUM(1/3*AJ363*(7-$AK363+7-$AM363)/6)</f>
        <v>0</v>
      </c>
      <c r="AY363" s="27">
        <f>AV363</f>
        <v>0.88888888888888884</v>
      </c>
      <c r="AZ363" s="27">
        <f>SUM(AV363:AX363)/3</f>
        <v>0.44444444444444442</v>
      </c>
      <c r="BA363" s="27">
        <f>(((AX363+AW363*$BE$296)/(1+$BE$296)*AO363/3*2+(((AX363+AW363*$BE$296+AV363*$BE$296^2)/(1+$BE$296+$BE$296^2)*AO363/3*(AP363-1+AN363)/5)*3))/5)</f>
        <v>0.11851851851851851</v>
      </c>
      <c r="BB363" s="27">
        <f>(((AX363+AV363*$BE$296)/(1+$BE$296)*AO363/3*2+(((AX363+AV363*$BE$296+AW363*$BE$296^2)/(1+$BE$296+$BE$296^2)*AO363/3*(AP363-1+AN363)/5)*3))/5)</f>
        <v>0.23703703703703702</v>
      </c>
      <c r="BC363" s="27">
        <f>(((AV363+AX363*$BE$296)/(1+$BE$296)*AO363/3*2+(((AV363+AX363*$BE$296+AW363*$BE$296^2)/(1+$BE$296+$BE$296^2)*AO363/3*(AP363-1+AN363)/5)*3))/5)</f>
        <v>0.11851851851851851</v>
      </c>
      <c r="BD363" s="27">
        <f>(((AV363+AW363*$BE$296)/(1+$BE$296)*AO363/3*2+(((AV363+AW363*$BE$296+AX363*$BE$296^2)/(1+$BE$296+$BE$296^2)*AO363/3*(AP363-1+AN363)/5)*3))/5)</f>
        <v>0.23703703703703702</v>
      </c>
      <c r="BE363" s="27"/>
      <c r="BF363" s="27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16"/>
      <c r="BS363" s="1"/>
      <c r="BT363" s="84"/>
      <c r="BU363" s="84"/>
      <c r="BV363" s="27"/>
      <c r="BW363" s="27">
        <f>(1/3*ROUNDUP((AI363/2),0)*(7-$AK363+7-$AM363)/6)</f>
        <v>0.22222222222222221</v>
      </c>
      <c r="BX363" s="27"/>
      <c r="BY363" s="27">
        <f>((BW363*AO363/3)+(((BW363+AV363*$BE$296) / (1+$BE$296)*AO363/3*(AP363-1+AN363)/5)*2))/3</f>
        <v>7.407407407407407E-2</v>
      </c>
      <c r="BZ363" s="27">
        <f>((AV363*AO363/3)+(((AV363+BW363*$BE$296) / (1+$BE$296)*AO363/3*(AP363-1+AN363)/5)*2))/3</f>
        <v>0.29629629629629628</v>
      </c>
      <c r="CA363" s="27"/>
      <c r="CB363" s="27"/>
      <c r="CC363" s="27"/>
      <c r="CD363" s="27"/>
      <c r="CE363" s="27"/>
      <c r="CF363" s="27"/>
      <c r="CG363" s="27"/>
      <c r="CH363" s="27"/>
      <c r="CL363" s="27"/>
      <c r="CM363" s="83"/>
      <c r="CN363" s="13"/>
    </row>
    <row r="366" spans="1:92" x14ac:dyDescent="0.25">
      <c r="A366" s="65" t="s">
        <v>459</v>
      </c>
      <c r="B366" s="67">
        <v>206</v>
      </c>
      <c r="C366" s="67">
        <v>216</v>
      </c>
      <c r="D366" s="67">
        <v>237</v>
      </c>
      <c r="E366" s="67">
        <v>237</v>
      </c>
      <c r="F366" s="74"/>
      <c r="G366" s="74"/>
      <c r="H366" s="74"/>
      <c r="I366" s="74"/>
      <c r="J366" s="74"/>
      <c r="K366" s="74"/>
      <c r="L366" s="74"/>
      <c r="M366" s="74"/>
      <c r="N366" s="67">
        <f ca="1">SUM(INDIRECT(ADDRESS(B366,COLUMN())),IF(C366&gt;0,INDIRECT(ADDRESS(C366,COLUMN())),0),IF(D366&gt;0,INDIRECT(ADDRESS(D366,COLUMN())),0),IF(E366&gt;0,INDIRECT(ADDRESS(E366,COLUMN())),0),IF(F366&gt;0,INDIRECT(ADDRESS(F366,COLUMN())),0),IF(G366&gt;0,INDIRECT(ADDRESS(G366,COLUMN())),0),IF(H366&gt;0,INDIRECT(ADDRESS(H366,COLUMN())),0),IF(I366&gt;0,INDIRECT(ADDRESS(I366,COLUMN())),0),IF(J366&gt;0,INDIRECT(ADDRESS(J366,COLUMN())),0),IF(K366&gt;0,INDIRECT(ADDRESS(K366,COLUMN())),0),IF(L366&gt;0,INDIRECT(ADDRESS(L366,COLUMN())),0),IF(M366&gt;0,INDIRECT(ADDRESS(M366,COLUMN())),0))</f>
        <v>19</v>
      </c>
      <c r="O366" s="67" t="str" cm="1">
        <f t="array" aca="1" ref="O366" ca="1">INDIRECT(ADDRESS($B366,COLUMN()))</f>
        <v>Fighter</v>
      </c>
      <c r="P366" s="67" cm="1">
        <f t="array" aca="1" ref="P366" ca="1">INDIRECT(ADDRESS($B366,COLUMN()))</f>
        <v>2</v>
      </c>
      <c r="Q366" s="67" cm="1">
        <f t="array" aca="1" ref="Q366" ca="1">INDIRECT(ADDRESS($B366,COLUMN()))</f>
        <v>0</v>
      </c>
      <c r="R366" s="67" cm="1">
        <f t="array" aca="1" ref="R366" ca="1">INDIRECT(ADDRESS($B366,COLUMN()))</f>
        <v>0</v>
      </c>
      <c r="S366" s="67" cm="1">
        <f t="array" aca="1" ref="S366" ca="1">INDIRECT(ADDRESS($B366,COLUMN()))</f>
        <v>2</v>
      </c>
      <c r="T366" s="67" t="str" cm="1">
        <f t="array" aca="1" ref="T366" ca="1">INDIRECT(ADDRESS($B366,COLUMN()))</f>
        <v>1-5</v>
      </c>
      <c r="U366" s="67" cm="1">
        <f t="array" aca="1" ref="U366" ca="1">INDIRECT(ADDRESS($B366,COLUMN()))</f>
        <v>5</v>
      </c>
      <c r="V366" s="67" cm="1">
        <f t="array" aca="1" ref="V366" ca="1">INDIRECT(ADDRESS($B366,COLUMN()))</f>
        <v>0</v>
      </c>
      <c r="W366" s="67" cm="1">
        <f t="array" aca="1" ref="W366" ca="1">INDIRECT(ADDRESS($B366,COLUMN()))</f>
        <v>4</v>
      </c>
      <c r="X366" s="67" cm="1">
        <f t="array" aca="1" ref="X366" ca="1">INDIRECT(ADDRESS($B366,COLUMN()))</f>
        <v>8</v>
      </c>
      <c r="Y366" s="67" cm="1">
        <f t="array" aca="1" ref="Y366" ca="1">INDIRECT(ADDRESS($B366,COLUMN()))</f>
        <v>4</v>
      </c>
      <c r="Z366" s="67" cm="1">
        <f t="array" aca="1" ref="Z366" ca="1">INDIRECT(ADDRESS($B366,COLUMN()))</f>
        <v>4</v>
      </c>
      <c r="AA366" s="67" cm="1">
        <f t="array" aca="1" ref="AA366" ca="1">INDIRECT(ADDRESS($B366,COLUMN()))</f>
        <v>0</v>
      </c>
      <c r="AB366" s="56">
        <f ca="1">((U366/8)^$V$296)*((((X366-(Y366-1)/2)/8)^$X$296)*((S366/3)^$S$296))*(((8-W366)/6)^$W$296)</f>
        <v>0.79535426540178589</v>
      </c>
      <c r="AC366" s="56">
        <f ca="1">SUM(((25/N366)^$Z$296)*(AB366/$AB$34))</f>
        <v>1.2308235617072005</v>
      </c>
      <c r="AD366" s="56">
        <f ca="1">(P366/($CN$34*(1/AC366)))</f>
        <v>2.1405627160125227</v>
      </c>
      <c r="AF366" s="65"/>
      <c r="AG366" s="65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52"/>
      <c r="AU366" s="54" t="s">
        <v>33</v>
      </c>
      <c r="AV366" s="57" cm="1">
        <f t="array" aca="1" ref="AV366" ca="1">SUM(IF($C366&gt;0,IF(AND(INDIRECT(ADDRESS($C366,44))=0,INDIRECT(ADDRESS($C366,38))="UL",ISERROR(SEARCH("Rear",INDIRECT(ADDRESS($C366,33)))),ISERROR(SEARCH("Side",INDIRECT(ADDRESS($C366,33))))),INDIRECT(ADDRESS($C366,COLUMN())),0),0),IF($D366&gt;0,IF(AND(INDIRECT(ADDRESS($D366,44))=0,INDIRECT(ADDRESS($D366,38))="UL",ISERROR(SEARCH("Rear",INDIRECT(ADDRESS($D366,33)))),ISERROR(SEARCH("Side",INDIRECT(ADDRESS($D366,33))))),INDIRECT(ADDRESS($D366,COLUMN())),0),0),IF($E366&gt;0,IF(AND(INDIRECT(ADDRESS($E366,44))=0,INDIRECT(ADDRESS($E366,38))="UL",ISERROR(SEARCH("Rear",INDIRECT(ADDRESS($E366,33)))),ISERROR(SEARCH("Side",INDIRECT(ADDRESS($E366,33))))),INDIRECT(ADDRESS($E366,COLUMN())),0),0),IF($F366&gt;0,IF(AND(INDIRECT(ADDRESS($F366,44))=0,INDIRECT(ADDRESS($F366,38))="UL",ISERROR(SEARCH("Rear",INDIRECT(ADDRESS($F366,33)))),ISERROR(SEARCH("Side",INDIRECT(ADDRESS($F366,33))))),INDIRECT(ADDRESS($F366,COLUMN())),0),0),IF($G366&gt;0,IF(AND(INDIRECT(ADDRESS($G366,44))=0,INDIRECT(ADDRESS($G366,38))="UL",ISERROR(SEARCH("Rear",INDIRECT(ADDRESS($G366,33)))),ISERROR(SEARCH("Side",INDIRECT(ADDRESS($G366,33))))),INDIRECT(ADDRESS($G366,COLUMN())),0),0),IF($H366&gt;0,IF(AND(INDIRECT(ADDRESS($H366,44))=0,INDIRECT(ADDRESS($H366,38))="UL",ISERROR(SEARCH("Rear",INDIRECT(ADDRESS($H366,33)))),ISERROR(SEARCH("Side",INDIRECT(ADDRESS($H366,33))))),INDIRECT(ADDRESS($H366,COLUMN())),0),0),IF($I366&gt;0,IF(AND(INDIRECT(ADDRESS($I366,44))=0,INDIRECT(ADDRESS($I366,38))="UL",ISERROR(SEARCH("Rear",INDIRECT(ADDRESS($I366,33)))),ISERROR(SEARCH("Side",INDIRECT(ADDRESS($I366,33))))),INDIRECT(ADDRESS($I366,COLUMN())),0),0),IF($J366&gt;0,IF(AND(INDIRECT(ADDRESS($J366,44))=0,INDIRECT(ADDRESS($J366,38))="UL",ISERROR(SEARCH("Rear",INDIRECT(ADDRESS($J366,33)))),ISERROR(SEARCH("Side",INDIRECT(ADDRESS($J366,33))))),INDIRECT(ADDRESS($J366,COLUMN())),0),0),IF($K366&gt;0,IF(AND(INDIRECT(ADDRESS($K366,44))=0,INDIRECT(ADDRESS($K366,38))="UL",ISERROR(SEARCH("Rear",INDIRECT(ADDRESS($K366,33)))),ISERROR(SEARCH("Side",INDIRECT(ADDRESS($K366,33))))),INDIRECT(ADDRESS($K366,COLUMN())),0),0),IF($L366&gt;0,IF(AND(INDIRECT(ADDRESS($L366,44))=0,INDIRECT(ADDRESS($L366,38))="UL",ISERROR(SEARCH("Rear",INDIRECT(ADDRESS($L366,33)))),ISERROR(SEARCH("Side",INDIRECT(ADDRESS($L366,33))))),INDIRECT(ADDRESS($L366,COLUMN())),0),0),IF($M366&gt;0,IF(AND(INDIRECT(ADDRESS($M366,44))=0,INDIRECT(ADDRESS($M366,38))="UL",ISERROR(SEARCH("Rear",INDIRECT(ADDRESS($M366,33)))),ISERROR(SEARCH("Side",INDIRECT(ADDRESS($M366,33))))),INDIRECT(ADDRESS($M366,COLUMN())),0),0))</f>
        <v>0.88888888888888884</v>
      </c>
      <c r="AW366" s="57" cm="1">
        <f t="array" aca="1" ref="AW366" ca="1">SUM(IF($C366&gt;0,IF(AND(INDIRECT(ADDRESS($C366,44))=0,INDIRECT(ADDRESS($C366,38))="UL",ISERROR(SEARCH("Rear",INDIRECT(ADDRESS($C366,33)))),ISERROR(SEARCH("Side",INDIRECT(ADDRESS($C366,33))))),INDIRECT(ADDRESS($C366,COLUMN())),0),0),IF($D366&gt;0,IF(AND(INDIRECT(ADDRESS($D366,44))=0,INDIRECT(ADDRESS($D366,38))="UL",ISERROR(SEARCH("Rear",INDIRECT(ADDRESS($D366,33)))),ISERROR(SEARCH("Side",INDIRECT(ADDRESS($D366,33))))),INDIRECT(ADDRESS($D366,COLUMN())),0),0),IF($E366&gt;0,IF(AND(INDIRECT(ADDRESS($E366,44))=0,INDIRECT(ADDRESS($E366,38))="UL",ISERROR(SEARCH("Rear",INDIRECT(ADDRESS($E366,33)))),ISERROR(SEARCH("Side",INDIRECT(ADDRESS($E366,33))))),INDIRECT(ADDRESS($E366,COLUMN())),0),0),IF($F366&gt;0,IF(AND(INDIRECT(ADDRESS($F366,44))=0,INDIRECT(ADDRESS($F366,38))="UL",ISERROR(SEARCH("Rear",INDIRECT(ADDRESS($F366,33)))),ISERROR(SEARCH("Side",INDIRECT(ADDRESS($F366,33))))),INDIRECT(ADDRESS($F366,COLUMN())),0),0),IF($G366&gt;0,IF(AND(INDIRECT(ADDRESS($G366,44))=0,INDIRECT(ADDRESS($G366,38))="UL",ISERROR(SEARCH("Rear",INDIRECT(ADDRESS($G366,33)))),ISERROR(SEARCH("Side",INDIRECT(ADDRESS($G366,33))))),INDIRECT(ADDRESS($G366,COLUMN())),0),0),IF($H366&gt;0,IF(AND(INDIRECT(ADDRESS($H366,44))=0,INDIRECT(ADDRESS($H366,38))="UL",ISERROR(SEARCH("Rear",INDIRECT(ADDRESS($H366,33)))),ISERROR(SEARCH("Side",INDIRECT(ADDRESS($H366,33))))),INDIRECT(ADDRESS($H366,COLUMN())),0),0),IF($I366&gt;0,IF(AND(INDIRECT(ADDRESS($I366,44))=0,INDIRECT(ADDRESS($I366,38))="UL",ISERROR(SEARCH("Rear",INDIRECT(ADDRESS($I366,33)))),ISERROR(SEARCH("Side",INDIRECT(ADDRESS($I366,33))))),INDIRECT(ADDRESS($I366,COLUMN())),0),0),IF($J366&gt;0,IF(AND(INDIRECT(ADDRESS($J366,44))=0,INDIRECT(ADDRESS($J366,38))="UL",ISERROR(SEARCH("Rear",INDIRECT(ADDRESS($J366,33)))),ISERROR(SEARCH("Side",INDIRECT(ADDRESS($J366,33))))),INDIRECT(ADDRESS($J366,COLUMN())),0),0),IF($K366&gt;0,IF(AND(INDIRECT(ADDRESS($K366,44))=0,INDIRECT(ADDRESS($K366,38))="UL",ISERROR(SEARCH("Rear",INDIRECT(ADDRESS($K366,33)))),ISERROR(SEARCH("Side",INDIRECT(ADDRESS($K366,33))))),INDIRECT(ADDRESS($K366,COLUMN())),0),0),IF($L366&gt;0,IF(AND(INDIRECT(ADDRESS($L366,44))=0,INDIRECT(ADDRESS($L366,38))="UL",ISERROR(SEARCH("Rear",INDIRECT(ADDRESS($L366,33)))),ISERROR(SEARCH("Side",INDIRECT(ADDRESS($L366,33))))),INDIRECT(ADDRESS($L366,COLUMN())),0),0),IF($M366&gt;0,IF(AND(INDIRECT(ADDRESS($M366,44))=0,INDIRECT(ADDRESS($M366,38))="UL",ISERROR(SEARCH("Rear",INDIRECT(ADDRESS($M366,33)))),ISERROR(SEARCH("Side",INDIRECT(ADDRESS($M366,33))))),INDIRECT(ADDRESS($M366,COLUMN())),0),0))</f>
        <v>0.44444444444444442</v>
      </c>
      <c r="AX366" s="57" cm="1">
        <f t="array" aca="1" ref="AX366" ca="1">SUM(IF($C366&gt;0,IF(AND(INDIRECT(ADDRESS($C366,44))=0,INDIRECT(ADDRESS($C366,38))="UL",ISERROR(SEARCH("Rear",INDIRECT(ADDRESS($C366,33)))),ISERROR(SEARCH("Side",INDIRECT(ADDRESS($C366,33))))),INDIRECT(ADDRESS($C366,COLUMN())),0),0),IF($D366&gt;0,IF(AND(INDIRECT(ADDRESS($D366,44))=0,INDIRECT(ADDRESS($D366,38))="UL",ISERROR(SEARCH("Rear",INDIRECT(ADDRESS($D366,33)))),ISERROR(SEARCH("Side",INDIRECT(ADDRESS($D366,33))))),INDIRECT(ADDRESS($D366,COLUMN())),0),0),IF($E366&gt;0,IF(AND(INDIRECT(ADDRESS($E366,44))=0,INDIRECT(ADDRESS($E366,38))="UL",ISERROR(SEARCH("Rear",INDIRECT(ADDRESS($E366,33)))),ISERROR(SEARCH("Side",INDIRECT(ADDRESS($E366,33))))),INDIRECT(ADDRESS($E366,COLUMN())),0),0),IF($F366&gt;0,IF(AND(INDIRECT(ADDRESS($F366,44))=0,INDIRECT(ADDRESS($F366,38))="UL",ISERROR(SEARCH("Rear",INDIRECT(ADDRESS($F366,33)))),ISERROR(SEARCH("Side",INDIRECT(ADDRESS($F366,33))))),INDIRECT(ADDRESS($F366,COLUMN())),0),0),IF($G366&gt;0,IF(AND(INDIRECT(ADDRESS($G366,44))=0,INDIRECT(ADDRESS($G366,38))="UL",ISERROR(SEARCH("Rear",INDIRECT(ADDRESS($G366,33)))),ISERROR(SEARCH("Side",INDIRECT(ADDRESS($G366,33))))),INDIRECT(ADDRESS($G366,COLUMN())),0),0),IF($H366&gt;0,IF(AND(INDIRECT(ADDRESS($H366,44))=0,INDIRECT(ADDRESS($H366,38))="UL",ISERROR(SEARCH("Rear",INDIRECT(ADDRESS($H366,33)))),ISERROR(SEARCH("Side",INDIRECT(ADDRESS($H366,33))))),INDIRECT(ADDRESS($H366,COLUMN())),0),0),IF($I366&gt;0,IF(AND(INDIRECT(ADDRESS($I366,44))=0,INDIRECT(ADDRESS($I366,38))="UL",ISERROR(SEARCH("Rear",INDIRECT(ADDRESS($I366,33)))),ISERROR(SEARCH("Side",INDIRECT(ADDRESS($I366,33))))),INDIRECT(ADDRESS($I366,COLUMN())),0),0),IF($J366&gt;0,IF(AND(INDIRECT(ADDRESS($J366,44))=0,INDIRECT(ADDRESS($J366,38))="UL",ISERROR(SEARCH("Rear",INDIRECT(ADDRESS($J366,33)))),ISERROR(SEARCH("Side",INDIRECT(ADDRESS($J366,33))))),INDIRECT(ADDRESS($J366,COLUMN())),0),0),IF($K366&gt;0,IF(AND(INDIRECT(ADDRESS($K366,44))=0,INDIRECT(ADDRESS($K366,38))="UL",ISERROR(SEARCH("Rear",INDIRECT(ADDRESS($K366,33)))),ISERROR(SEARCH("Side",INDIRECT(ADDRESS($K366,33))))),INDIRECT(ADDRESS($K366,COLUMN())),0),0),IF($L366&gt;0,IF(AND(INDIRECT(ADDRESS($L366,44))=0,INDIRECT(ADDRESS($L366,38))="UL",ISERROR(SEARCH("Rear",INDIRECT(ADDRESS($L366,33)))),ISERROR(SEARCH("Side",INDIRECT(ADDRESS($L366,33))))),INDIRECT(ADDRESS($L366,COLUMN())),0),0),IF($M366&gt;0,IF(AND(INDIRECT(ADDRESS($M366,44))=0,INDIRECT(ADDRESS($M366,38))="UL",ISERROR(SEARCH("Rear",INDIRECT(ADDRESS($M366,33)))),ISERROR(SEARCH("Side",INDIRECT(ADDRESS($M366,33))))),INDIRECT(ADDRESS($M366,COLUMN())),0),0))</f>
        <v>0</v>
      </c>
      <c r="AY366" s="58">
        <f ca="1">IF(AU366="S",AV366,IF(AU366="MS",AW366,IF(AU366="ML",AW366,AX366)))</f>
        <v>0.88888888888888884</v>
      </c>
      <c r="AZ366" s="58">
        <f ca="1">SUM(AV366:AX366)/3</f>
        <v>0.44444444444444442</v>
      </c>
      <c r="BA366" s="58" cm="1">
        <f t="array" aca="1" ref="BA366" ca="1">SUM(IF($C366&gt;0,IF(AND(INDIRECT(ADDRESS($C366,44))=0,INDIRECT(ADDRESS($C366,38))="UL"),INDIRECT(ADDRESS($C366,COLUMN())),0),0),IF($D366&gt;0,IF(AND(INDIRECT(ADDRESS($D366,44))=0,INDIRECT(ADDRESS($D366,38))="UL"),INDIRECT(ADDRESS($D366,COLUMN())),0),0),IF($E366&gt;0,IF(AND(INDIRECT(ADDRESS($E366,44))=0,INDIRECT(ADDRESS($E366,38))="UL"),INDIRECT(ADDRESS($E366,COLUMN())),0),0),IF($F366&gt;0,IF(AND(INDIRECT(ADDRESS($F366,44))=0,INDIRECT(ADDRESS($F366,38))="UL"),INDIRECT(ADDRESS($F366,COLUMN())),0),0),IF($G366&gt;0,IF(AND(INDIRECT(ADDRESS($G366,44))=0,INDIRECT(ADDRESS($G366,38))="UL"),INDIRECT(ADDRESS($G366,COLUMN())),0),0),IF($H366&gt;0,IF(AND(INDIRECT(ADDRESS($H366,44))=0,INDIRECT(ADDRESS($H366,38))="UL"),INDIRECT(ADDRESS($H366,COLUMN())),0),0),IF($I366&gt;0,IF(AND(INDIRECT(ADDRESS($I366,44))=0,INDIRECT(ADDRESS($I366,38))="UL"),INDIRECT(ADDRESS($I366,COLUMN())),0),0),IF($J366&gt;0,IF(AND(INDIRECT(ADDRESS($J366,44))=0,INDIRECT(ADDRESS($J366,38))="UL"),INDIRECT(ADDRESS($J366,COLUMN())),0),0),IF($K366&gt;0,IF(AND(INDIRECT(ADDRESS($K366,44))=0,INDIRECT(ADDRESS($K366,38))="UL"),INDIRECT(ADDRESS($K366,COLUMN())),0),0),IF($L366&gt;0,IF(AND(INDIRECT(ADDRESS($L366,44))=0,INDIRECT(ADDRESS($L366,38))="UL"),INDIRECT(ADDRESS($L366,COLUMN())),0),0),IF($M366&gt;0,IF(AND(INDIRECT(ADDRESS($M366,44))=0,INDIRECT(ADDRESS($M366,38))="UL"),INDIRECT(ADDRESS($M366,COLUMN())),0),0))</f>
        <v>0.11851851851851851</v>
      </c>
      <c r="BB366" s="58" cm="1">
        <f t="array" aca="1" ref="BB366" ca="1">SUM(IF($C366&gt;0,IF(AND(INDIRECT(ADDRESS($C366,44))=0,INDIRECT(ADDRESS($C366,38))="UL"),INDIRECT(ADDRESS($C366,COLUMN())),0),0),IF($D366&gt;0,IF(AND(INDIRECT(ADDRESS($D366,44))=0,INDIRECT(ADDRESS($D366,38))="UL"),INDIRECT(ADDRESS($D366,COLUMN())),0),0),IF($E366&gt;0,IF(AND(INDIRECT(ADDRESS($E366,44))=0,INDIRECT(ADDRESS($E366,38))="UL"),INDIRECT(ADDRESS($E366,COLUMN())),0),0),IF($F366&gt;0,IF(AND(INDIRECT(ADDRESS($F366,44))=0,INDIRECT(ADDRESS($F366,38))="UL"),INDIRECT(ADDRESS($F366,COLUMN())),0),0),IF($G366&gt;0,IF(AND(INDIRECT(ADDRESS($G366,44))=0,INDIRECT(ADDRESS($G366,38))="UL"),INDIRECT(ADDRESS($G366,COLUMN())),0),0),IF($H366&gt;0,IF(AND(INDIRECT(ADDRESS($H366,44))=0,INDIRECT(ADDRESS($H366,38))="UL"),INDIRECT(ADDRESS($H366,COLUMN())),0),0),IF($I366&gt;0,IF(AND(INDIRECT(ADDRESS($I366,44))=0,INDIRECT(ADDRESS($I366,38))="UL"),INDIRECT(ADDRESS($I366,COLUMN())),0),0),IF($J366&gt;0,IF(AND(INDIRECT(ADDRESS($J366,44))=0,INDIRECT(ADDRESS($J366,38))="UL"),INDIRECT(ADDRESS($J366,COLUMN())),0),0),IF($K366&gt;0,IF(AND(INDIRECT(ADDRESS($K366,44))=0,INDIRECT(ADDRESS($K366,38))="UL"),INDIRECT(ADDRESS($K366,COLUMN())),0),0),IF($L366&gt;0,IF(AND(INDIRECT(ADDRESS($L366,44))=0,INDIRECT(ADDRESS($L366,38))="UL"),INDIRECT(ADDRESS($L366,COLUMN())),0),0),IF($M366&gt;0,IF(AND(INDIRECT(ADDRESS($M366,44))=0,INDIRECT(ADDRESS($M366,38))="UL"),INDIRECT(ADDRESS($M366,COLUMN())),0),0))</f>
        <v>0.23703703703703702</v>
      </c>
      <c r="BC366" s="58" cm="1">
        <f t="array" aca="1" ref="BC366" ca="1">SUM(IF($C366&gt;0,IF(AND(INDIRECT(ADDRESS($C366,44))=0,INDIRECT(ADDRESS($C366,38))="UL"),INDIRECT(ADDRESS($C366,COLUMN())),0),0),IF($D366&gt;0,IF(AND(INDIRECT(ADDRESS($D366,44))=0,INDIRECT(ADDRESS($D366,38))="UL"),INDIRECT(ADDRESS($D366,COLUMN())),0),0),IF($E366&gt;0,IF(AND(INDIRECT(ADDRESS($E366,44))=0,INDIRECT(ADDRESS($E366,38))="UL"),INDIRECT(ADDRESS($E366,COLUMN())),0),0),IF($F366&gt;0,IF(AND(INDIRECT(ADDRESS($F366,44))=0,INDIRECT(ADDRESS($F366,38))="UL"),INDIRECT(ADDRESS($F366,COLUMN())),0),0),IF($G366&gt;0,IF(AND(INDIRECT(ADDRESS($G366,44))=0,INDIRECT(ADDRESS($G366,38))="UL"),INDIRECT(ADDRESS($G366,COLUMN())),0),0),IF($H366&gt;0,IF(AND(INDIRECT(ADDRESS($H366,44))=0,INDIRECT(ADDRESS($H366,38))="UL"),INDIRECT(ADDRESS($H366,COLUMN())),0),0),IF($I366&gt;0,IF(AND(INDIRECT(ADDRESS($I366,44))=0,INDIRECT(ADDRESS($I366,38))="UL"),INDIRECT(ADDRESS($I366,COLUMN())),0),0),IF($J366&gt;0,IF(AND(INDIRECT(ADDRESS($J366,44))=0,INDIRECT(ADDRESS($J366,38))="UL"),INDIRECT(ADDRESS($J366,COLUMN())),0),0),IF($K366&gt;0,IF(AND(INDIRECT(ADDRESS($K366,44))=0,INDIRECT(ADDRESS($K366,38))="UL"),INDIRECT(ADDRESS($K366,COLUMN())),0),0),IF($L366&gt;0,IF(AND(INDIRECT(ADDRESS($L366,44))=0,INDIRECT(ADDRESS($L366,38))="UL"),INDIRECT(ADDRESS($L366,COLUMN())),0),0),IF($M366&gt;0,IF(AND(INDIRECT(ADDRESS($M366,44))=0,INDIRECT(ADDRESS($M366,38))="UL"),INDIRECT(ADDRESS($M366,COLUMN())),0),0))</f>
        <v>0.11851851851851851</v>
      </c>
      <c r="BD366" s="58" cm="1">
        <f t="array" aca="1" ref="BD366" ca="1">SUM(IF($C366&gt;0,IF(AND(INDIRECT(ADDRESS($C366,44))=0,INDIRECT(ADDRESS($C366,38))="UL"),INDIRECT(ADDRESS($C366,COLUMN())),0),0),IF($D366&gt;0,IF(AND(INDIRECT(ADDRESS($D366,44))=0,INDIRECT(ADDRESS($D366,38))="UL"),INDIRECT(ADDRESS($D366,COLUMN())),0),0),IF($E366&gt;0,IF(AND(INDIRECT(ADDRESS($E366,44))=0,INDIRECT(ADDRESS($E366,38))="UL"),INDIRECT(ADDRESS($E366,COLUMN())),0),0),IF($F366&gt;0,IF(AND(INDIRECT(ADDRESS($F366,44))=0,INDIRECT(ADDRESS($F366,38))="UL"),INDIRECT(ADDRESS($F366,COLUMN())),0),0),IF($G366&gt;0,IF(AND(INDIRECT(ADDRESS($G366,44))=0,INDIRECT(ADDRESS($G366,38))="UL"),INDIRECT(ADDRESS($G366,COLUMN())),0),0),IF($H366&gt;0,IF(AND(INDIRECT(ADDRESS($H366,44))=0,INDIRECT(ADDRESS($H366,38))="UL"),INDIRECT(ADDRESS($H366,COLUMN())),0),0),IF($I366&gt;0,IF(AND(INDIRECT(ADDRESS($I366,44))=0,INDIRECT(ADDRESS($I366,38))="UL"),INDIRECT(ADDRESS($I366,COLUMN())),0),0),IF($J366&gt;0,IF(AND(INDIRECT(ADDRESS($J366,44))=0,INDIRECT(ADDRESS($J366,38))="UL"),INDIRECT(ADDRESS($J366,COLUMN())),0),0),IF($K366&gt;0,IF(AND(INDIRECT(ADDRESS($K366,44))=0,INDIRECT(ADDRESS($K366,38))="UL"),INDIRECT(ADDRESS($K366,COLUMN())),0),0),IF($L366&gt;0,IF(AND(INDIRECT(ADDRESS($L366,44))=0,INDIRECT(ADDRESS($L366,38))="UL"),INDIRECT(ADDRESS($L366,COLUMN())),0),0),IF($M366&gt;0,IF(AND(INDIRECT(ADDRESS($M366,44))=0,INDIRECT(ADDRESS($M366,38))="UL"),INDIRECT(ADDRESS($M366,COLUMN())),0),0))</f>
        <v>0.23703703703703702</v>
      </c>
      <c r="BE366" s="57">
        <f ca="1">IF(AU366="S",BA366,IF(AU366="MS",BB366,IF(AU366="ML",BC366,BD366)))</f>
        <v>0.11851851851851851</v>
      </c>
      <c r="BF366" s="57" cm="1">
        <f t="array" aca="1" ref="BF366" ca="1">SUM(IF($C366&gt;0,IF(INDIRECT(ADDRESS($C366,45))=1,INDIRECT(ADDRESS($C366,52))*INDIRECT(ADDRESS($C366,42))/5,0),0), IF($D366&gt;0,IF(INDIRECT(ADDRESS($D366,45))=1,INDIRECT(ADDRESS($D366,52))*INDIRECT(ADDRESS($D366,42))/5,0),0), IF($E366&gt;0,IF(INDIRECT(ADDRESS($E366,45))=1,INDIRECT(ADDRESS($E366,52))*INDIRECT(ADDRESS($E366,42))/5,0),0), IF($F366&gt;0,IF(INDIRECT(ADDRESS($F366,45))=1,INDIRECT(ADDRESS($F366,52))*INDIRECT(ADDRESS($F366,42))/5,0),0), IF($G366&gt;0,IF(INDIRECT(ADDRESS($G366,45))=1,INDIRECT(ADDRESS($G366,52))*INDIRECT(ADDRESS($G366,42))/5,0),0), IF($H366&gt;0,IF(INDIRECT(ADDRESS($H366,45))=1,INDIRECT(ADDRESS($H366,52))*INDIRECT(ADDRESS($H366,42))/5,0),0)
)*$BF$296/100</f>
        <v>0</v>
      </c>
      <c r="BG366" s="19">
        <v>1</v>
      </c>
      <c r="BH366" s="57" cm="1">
        <f t="array" aca="1" ref="BH366" ca="1">SUM(IF($C366&gt;0,IF(AND(INDIRECT(ADDRESS($C366,44))=0,INDIRECT(ADDRESS($C366,38))&lt;&gt;"UL"),INDIRECT(ADDRESS($C366,COLUMN()-11)),0),0),IF($D366&gt;0,IF(AND(INDIRECT(ADDRESS($D366,44))=0,INDIRECT(ADDRESS($D366,38))&lt;&gt;"UL"),INDIRECT(ADDRESS($D366,COLUMN()-11)),0),0),IF($E366&gt;0,IF(AND(INDIRECT(ADDRESS($E366,44))=0,INDIRECT(ADDRESS($E366,38))&lt;&gt;"UL"),INDIRECT(ADDRESS($E366,COLUMN()-11)),0),0),IF($F366&gt;0,IF(AND(INDIRECT(ADDRESS($F366,44))=0,INDIRECT(ADDRESS($F366,38))&lt;&gt;"UL"),INDIRECT(ADDRESS($F366,COLUMN()-11)),0),0),IF($G366&gt;0,IF(AND(INDIRECT(ADDRESS($G366,44))=0,INDIRECT(ADDRESS($G366,38))&lt;&gt;"UL"),INDIRECT(ADDRESS($G366,COLUMN()-11)),0),0),IF($H366&gt;0,IF(AND(INDIRECT(ADDRESS($H366,44))=0,INDIRECT(ADDRESS($H366,38))&lt;&gt;"UL"),INDIRECT(ADDRESS($H366,COLUMN()-11)),0),0),IF($I366&gt;0,IF(AND(INDIRECT(ADDRESS($I366,44))=0,INDIRECT(ADDRESS($I366,38))&lt;&gt;"UL"),INDIRECT(ADDRESS($I366,COLUMN()-11)),0),0),IF($J366&gt;0,IF(AND(INDIRECT(ADDRESS($J366,44))=0,INDIRECT(ADDRESS($J366,38))&lt;&gt;"UL"),INDIRECT(ADDRESS($J366,COLUMN()-11)),0),0),IF($K366&gt;0,IF(AND(INDIRECT(ADDRESS($K366,44))=0,INDIRECT(ADDRESS($K366,38))&lt;&gt;"UL"),INDIRECT(ADDRESS($K366,COLUMN()-11)),0),0),IF($L366&gt;0,IF(AND(INDIRECT(ADDRESS($L366,44))=0,INDIRECT(ADDRESS($L366,38))&lt;&gt;"UL"),INDIRECT(ADDRESS($L366,COLUMN()-11)),0),0),IF($M366&gt;0,IF(AND(INDIRECT(ADDRESS($M366,44))=0,INDIRECT(ADDRESS($M366,38))&lt;&gt;"UL"),INDIRECT(ADDRESS($M366,COLUMN()-11)),0),0))</f>
        <v>0.88888888888888884</v>
      </c>
      <c r="BI366" s="57" cm="1">
        <f t="array" aca="1" ref="BI366" ca="1">SUM(IF($C366&gt;0,IF(AND(INDIRECT(ADDRESS($C366,44))=0,INDIRECT(ADDRESS($C366,38))&lt;&gt;"UL"),INDIRECT(ADDRESS($C366,COLUMN()-11)),0),0),IF($D366&gt;0,IF(AND(INDIRECT(ADDRESS($D366,44))=0,INDIRECT(ADDRESS($D366,38))&lt;&gt;"UL"),INDIRECT(ADDRESS($D366,COLUMN()-11)),0),0),IF($E366&gt;0,IF(AND(INDIRECT(ADDRESS($E366,44))=0,INDIRECT(ADDRESS($E366,38))&lt;&gt;"UL"),INDIRECT(ADDRESS($E366,COLUMN()-11)),0),0),IF($F366&gt;0,IF(AND(INDIRECT(ADDRESS($F366,44))=0,INDIRECT(ADDRESS($F366,38))&lt;&gt;"UL"),INDIRECT(ADDRESS($F366,COLUMN()-11)),0),0),IF($G366&gt;0,IF(AND(INDIRECT(ADDRESS($G366,44))=0,INDIRECT(ADDRESS($G366,38))&lt;&gt;"UL"),INDIRECT(ADDRESS($G366,COLUMN()-11)),0),0),IF($H366&gt;0,IF(AND(INDIRECT(ADDRESS($H366,44))=0,INDIRECT(ADDRESS($H366,38))&lt;&gt;"UL"),INDIRECT(ADDRESS($H366,COLUMN()-11)),0),0),IF($I366&gt;0,IF(AND(INDIRECT(ADDRESS($I366,44))=0,INDIRECT(ADDRESS($I366,38))&lt;&gt;"UL"),INDIRECT(ADDRESS($I366,COLUMN()-11)),0),0),IF($J366&gt;0,IF(AND(INDIRECT(ADDRESS($J366,44))=0,INDIRECT(ADDRESS($J366,38))&lt;&gt;"UL"),INDIRECT(ADDRESS($J366,COLUMN()-11)),0),0),IF($K366&gt;0,IF(AND(INDIRECT(ADDRESS($K366,44))=0,INDIRECT(ADDRESS($K366,38))&lt;&gt;"UL"),INDIRECT(ADDRESS($K366,COLUMN()-11)),0),0),IF($L366&gt;0,IF(AND(INDIRECT(ADDRESS($L366,44))=0,INDIRECT(ADDRESS($L366,38))&lt;&gt;"UL"),INDIRECT(ADDRESS($L366,COLUMN()-11)),0),0),IF($M366&gt;0,IF(AND(INDIRECT(ADDRESS($M366,44))=0,INDIRECT(ADDRESS($M366,38))&lt;&gt;"UL"),INDIRECT(ADDRESS($M366,COLUMN()-11)),0),0))</f>
        <v>0.44444444444444442</v>
      </c>
      <c r="BJ366" s="57" cm="1">
        <f t="array" aca="1" ref="BJ366" ca="1">SUM(IF($C366&gt;0,IF(AND(INDIRECT(ADDRESS($C366,44))=0,INDIRECT(ADDRESS($C366,38))&lt;&gt;"UL"),INDIRECT(ADDRESS($C366,COLUMN()-11)),0),0),IF($D366&gt;0,IF(AND(INDIRECT(ADDRESS($D366,44))=0,INDIRECT(ADDRESS($D366,38))&lt;&gt;"UL"),INDIRECT(ADDRESS($D366,COLUMN()-11)),0),0),IF($E366&gt;0,IF(AND(INDIRECT(ADDRESS($E366,44))=0,INDIRECT(ADDRESS($E366,38))&lt;&gt;"UL"),INDIRECT(ADDRESS($E366,COLUMN()-11)),0),0),IF($F366&gt;0,IF(AND(INDIRECT(ADDRESS($F366,44))=0,INDIRECT(ADDRESS($F366,38))&lt;&gt;"UL"),INDIRECT(ADDRESS($F366,COLUMN()-11)),0),0),IF($G366&gt;0,IF(AND(INDIRECT(ADDRESS($G366,44))=0,INDIRECT(ADDRESS($G366,38))&lt;&gt;"UL"),INDIRECT(ADDRESS($G366,COLUMN()-11)),0),0),IF($H366&gt;0,IF(AND(INDIRECT(ADDRESS($H366,44))=0,INDIRECT(ADDRESS($H366,38))&lt;&gt;"UL"),INDIRECT(ADDRESS($H366,COLUMN()-11)),0),0),IF($I366&gt;0,IF(AND(INDIRECT(ADDRESS($I366,44))=0,INDIRECT(ADDRESS($I366,38))&lt;&gt;"UL"),INDIRECT(ADDRESS($I366,COLUMN()-11)),0),0),IF($J366&gt;0,IF(AND(INDIRECT(ADDRESS($J366,44))=0,INDIRECT(ADDRESS($J366,38))&lt;&gt;"UL"),INDIRECT(ADDRESS($J366,COLUMN()-11)),0),0),IF($K366&gt;0,IF(AND(INDIRECT(ADDRESS($K366,44))=0,INDIRECT(ADDRESS($K366,38))&lt;&gt;"UL"),INDIRECT(ADDRESS($K366,COLUMN()-11)),0),0),IF($L366&gt;0,IF(AND(INDIRECT(ADDRESS($L366,44))=0,INDIRECT(ADDRESS($L366,38))&lt;&gt;"UL"),INDIRECT(ADDRESS($L366,COLUMN()-11)),0),0),IF($M366&gt;0,IF(AND(INDIRECT(ADDRESS($M366,44))=0,INDIRECT(ADDRESS($M366,38))&lt;&gt;"UL"),INDIRECT(ADDRESS($M366,COLUMN()-11)),0),0))</f>
        <v>1.3333333333333333</v>
      </c>
      <c r="BK366" s="57">
        <f ca="1">IF(AU366="S",BH366,IF(AU366="MS",BI366,IF(AU366="ML",BI366,BJ366)))</f>
        <v>0.88888888888888884</v>
      </c>
      <c r="BL366" s="58">
        <f ca="1">SUM(BH366:BJ366)/3</f>
        <v>0.88888888888888884</v>
      </c>
      <c r="BM366" s="57" cm="1">
        <f t="array" aca="1" ref="BM366" ca="1">SUM(IF($C366&gt;0,IF(AND(INDIRECT(ADDRESS($C366,44))=0,INDIRECT(ADDRESS($C366,38))&lt;&gt;"UL"),INDIRECT(ADDRESS($C366,COLUMN()-12)),0),0), IF($D366&gt;0,IF(AND(INDIRECT(ADDRESS($D366,44))=0,INDIRECT(ADDRESS($D366,38))&lt;&gt;"UL"),INDIRECT(ADDRESS($D366,COLUMN()-12)),0),0), IF($E366&gt;0,IF(AND(INDIRECT(ADDRESS($E366,44))=0,INDIRECT(ADDRESS($E366,38))&lt;&gt;"UL"),INDIRECT(ADDRESS($E366,COLUMN()-12)),0),0), IF($F366&gt;0,IF(AND(INDIRECT(ADDRESS($F366,44))=0,INDIRECT(ADDRESS($F366,38))&lt;&gt;"UL"),INDIRECT(ADDRESS($F366,COLUMN()-12)),0),0), IF($G366&gt;0,IF(AND(INDIRECT(ADDRESS($G366,44))=0,INDIRECT(ADDRESS($G366,38))&lt;&gt;"UL"),INDIRECT(ADDRESS($G366,COLUMN()-12)),0),0), IF($H366&gt;0,IF(AND(INDIRECT(ADDRESS($H366,44))=0,INDIRECT(ADDRESS($H366,38))&lt;&gt;"UL"),INDIRECT(ADDRESS($H366,COLUMN()-12)),0),0), IF($I366&gt;0,IF(AND(INDIRECT(ADDRESS($I366,44))=0,INDIRECT(ADDRESS($I366,38))&lt;&gt;"UL"),INDIRECT(ADDRESS($I366,COLUMN()-12)),0),0), IF($J366&gt;0,IF(AND(INDIRECT(ADDRESS($J366,44))=0,INDIRECT(ADDRESS($J366,38))&lt;&gt;"UL"),INDIRECT(ADDRESS($J366,COLUMN()-12)),0),0), IF($K366&gt;0,IF(AND(INDIRECT(ADDRESS($K366,44))=0,INDIRECT(ADDRESS($K366,38))&lt;&gt;"UL"),INDIRECT(ADDRESS($K366,COLUMN()-11)),0),0), IF($L366&gt;0,IF(AND(INDIRECT(ADDRESS($L366,44))=0,INDIRECT(ADDRESS($L366,38))&lt;&gt;"UL"),INDIRECT(ADDRESS($L366,COLUMN()-11)),0),0), IF($M366&gt;0,IF(AND(INDIRECT(ADDRESS($M366,44))=0,INDIRECT(ADDRESS($M366,38))&lt;&gt;"UL"),INDIRECT(ADDRESS($M366,COLUMN()-11)),0),0))</f>
        <v>0.29629629629629634</v>
      </c>
      <c r="BN366" s="57" cm="1">
        <f t="array" aca="1" ref="BN366" ca="1">SUM(IF($C366&gt;0,IF(AND(INDIRECT(ADDRESS($C366,44))=0,INDIRECT(ADDRESS($C366,38))&lt;&gt;"UL"),INDIRECT(ADDRESS($C366,COLUMN()-12)),0),0), IF($D366&gt;0,IF(AND(INDIRECT(ADDRESS($D366,44))=0,INDIRECT(ADDRESS($D366,38))&lt;&gt;"UL"),INDIRECT(ADDRESS($D366,COLUMN()-12)),0),0), IF($E366&gt;0,IF(AND(INDIRECT(ADDRESS($E366,44))=0,INDIRECT(ADDRESS($E366,38))&lt;&gt;"UL"),INDIRECT(ADDRESS($E366,COLUMN()-12)),0),0), IF($F366&gt;0,IF(AND(INDIRECT(ADDRESS($F366,44))=0,INDIRECT(ADDRESS($F366,38))&lt;&gt;"UL"),INDIRECT(ADDRESS($F366,COLUMN()-12)),0),0), IF($G366&gt;0,IF(AND(INDIRECT(ADDRESS($G366,44))=0,INDIRECT(ADDRESS($G366,38))&lt;&gt;"UL"),INDIRECT(ADDRESS($G366,COLUMN()-12)),0),0), IF($H366&gt;0,IF(AND(INDIRECT(ADDRESS($H366,44))=0,INDIRECT(ADDRESS($H366,38))&lt;&gt;"UL"),INDIRECT(ADDRESS($H366,COLUMN()-12)),0),0), IF($I366&gt;0,IF(AND(INDIRECT(ADDRESS($I366,44))=0,INDIRECT(ADDRESS($I366,38))&lt;&gt;"UL"),INDIRECT(ADDRESS($I366,COLUMN()-12)),0),0), IF($J366&gt;0,IF(AND(INDIRECT(ADDRESS($J366,44))=0,INDIRECT(ADDRESS($J366,38))&lt;&gt;"UL"),INDIRECT(ADDRESS($J366,COLUMN()-12)),0),0), IF($K366&gt;0,IF(AND(INDIRECT(ADDRESS($K366,44))=0,INDIRECT(ADDRESS($K366,38))&lt;&gt;"UL"),INDIRECT(ADDRESS($K366,COLUMN()-11)),0),0), IF($L366&gt;0,IF(AND(INDIRECT(ADDRESS($L366,44))=0,INDIRECT(ADDRESS($L366,38))&lt;&gt;"UL"),INDIRECT(ADDRESS($L366,COLUMN()-11)),0),0), IF($M366&gt;0,IF(AND(INDIRECT(ADDRESS($M366,44))=0,INDIRECT(ADDRESS($M366,38))&lt;&gt;"UL"),INDIRECT(ADDRESS($M366,COLUMN()-11)),0),0))</f>
        <v>0.4148148148148148</v>
      </c>
      <c r="BO366" s="57" cm="1">
        <f t="array" aca="1" ref="BO366" ca="1">SUM(IF($C366&gt;0,IF(AND(INDIRECT(ADDRESS($C366,44))=0,INDIRECT(ADDRESS($C366,38))&lt;&gt;"UL"),INDIRECT(ADDRESS($C366,COLUMN()-12)),0),0), IF($D366&gt;0,IF(AND(INDIRECT(ADDRESS($D366,44))=0,INDIRECT(ADDRESS($D366,38))&lt;&gt;"UL"),INDIRECT(ADDRESS($D366,COLUMN()-12)),0),0), IF($E366&gt;0,IF(AND(INDIRECT(ADDRESS($E366,44))=0,INDIRECT(ADDRESS($E366,38))&lt;&gt;"UL"),INDIRECT(ADDRESS($E366,COLUMN()-12)),0),0), IF($F366&gt;0,IF(AND(INDIRECT(ADDRESS($F366,44))=0,INDIRECT(ADDRESS($F366,38))&lt;&gt;"UL"),INDIRECT(ADDRESS($F366,COLUMN()-12)),0),0), IF($G366&gt;0,IF(AND(INDIRECT(ADDRESS($G366,44))=0,INDIRECT(ADDRESS($G366,38))&lt;&gt;"UL"),INDIRECT(ADDRESS($G366,COLUMN()-12)),0),0), IF($H366&gt;0,IF(AND(INDIRECT(ADDRESS($H366,44))=0,INDIRECT(ADDRESS($H366,38))&lt;&gt;"UL"),INDIRECT(ADDRESS($H366,COLUMN()-12)),0),0), IF($I366&gt;0,IF(AND(INDIRECT(ADDRESS($I366,44))=0,INDIRECT(ADDRESS($I366,38))&lt;&gt;"UL"),INDIRECT(ADDRESS($I366,COLUMN()-12)),0),0), IF($J366&gt;0,IF(AND(INDIRECT(ADDRESS($J366,44))=0,INDIRECT(ADDRESS($J366,38))&lt;&gt;"UL"),INDIRECT(ADDRESS($J366,COLUMN()-12)),0),0), IF($K366&gt;0,IF(AND(INDIRECT(ADDRESS($K366,44))=0,INDIRECT(ADDRESS($K366,38))&lt;&gt;"UL"),INDIRECT(ADDRESS($K366,COLUMN()-11)),0),0), IF($L366&gt;0,IF(AND(INDIRECT(ADDRESS($L366,44))=0,INDIRECT(ADDRESS($L366,38))&lt;&gt;"UL"),INDIRECT(ADDRESS($L366,COLUMN()-11)),0),0), IF($M366&gt;0,IF(AND(INDIRECT(ADDRESS($M366,44))=0,INDIRECT(ADDRESS($M366,38))&lt;&gt;"UL"),INDIRECT(ADDRESS($M366,COLUMN()-11)),0),0))</f>
        <v>0.29629629629629634</v>
      </c>
      <c r="BP366" s="57" cm="1">
        <f t="array" aca="1" ref="BP366" ca="1">SUM(IF($C366&gt;0,IF(AND(INDIRECT(ADDRESS($C366,44))=0,INDIRECT(ADDRESS($C366,38))&lt;&gt;"UL"),INDIRECT(ADDRESS($C366,COLUMN()-12)),0),0), IF($D366&gt;0,IF(AND(INDIRECT(ADDRESS($D366,44))=0,INDIRECT(ADDRESS($D366,38))&lt;&gt;"UL"),INDIRECT(ADDRESS($D366,COLUMN()-12)),0),0), IF($E366&gt;0,IF(AND(INDIRECT(ADDRESS($E366,44))=0,INDIRECT(ADDRESS($E366,38))&lt;&gt;"UL"),INDIRECT(ADDRESS($E366,COLUMN()-12)),0),0), IF($F366&gt;0,IF(AND(INDIRECT(ADDRESS($F366,44))=0,INDIRECT(ADDRESS($F366,38))&lt;&gt;"UL"),INDIRECT(ADDRESS($F366,COLUMN()-12)),0),0), IF($G366&gt;0,IF(AND(INDIRECT(ADDRESS($G366,44))=0,INDIRECT(ADDRESS($G366,38))&lt;&gt;"UL"),INDIRECT(ADDRESS($G366,COLUMN()-12)),0),0), IF($H366&gt;0,IF(AND(INDIRECT(ADDRESS($H366,44))=0,INDIRECT(ADDRESS($H366,38))&lt;&gt;"UL"),INDIRECT(ADDRESS($H366,COLUMN()-12)),0),0), IF($I366&gt;0,IF(AND(INDIRECT(ADDRESS($I366,44))=0,INDIRECT(ADDRESS($I366,38))&lt;&gt;"UL"),INDIRECT(ADDRESS($I366,COLUMN()-12)),0),0), IF($J366&gt;0,IF(AND(INDIRECT(ADDRESS($J366,44))=0,INDIRECT(ADDRESS($J366,38))&lt;&gt;"UL"),INDIRECT(ADDRESS($J366,COLUMN()-12)),0),0), IF($K366&gt;0,IF(AND(INDIRECT(ADDRESS($K366,44))=0,INDIRECT(ADDRESS($K366,38))&lt;&gt;"UL"),INDIRECT(ADDRESS($K366,COLUMN()-11)),0),0), IF($L366&gt;0,IF(AND(INDIRECT(ADDRESS($L366,44))=0,INDIRECT(ADDRESS($L366,38))&lt;&gt;"UL"),INDIRECT(ADDRESS($L366,COLUMN()-11)),0),0), IF($M366&gt;0,IF(AND(INDIRECT(ADDRESS($M366,44))=0,INDIRECT(ADDRESS($M366,38))&lt;&gt;"UL"),INDIRECT(ADDRESS($M366,COLUMN()-11)),0),0))</f>
        <v>0.4148148148148148</v>
      </c>
      <c r="BQ366" s="57">
        <f ca="1">IF(AU366="S",BM366,IF(AU366="MS",BN366,IF(AU366="ML",BO366,BP366)))</f>
        <v>0.29629629629629634</v>
      </c>
      <c r="BR366" s="161">
        <f ca="1">(((AZ366+BB366+BL366+BQ366)/(AY366+BB366+BK366+BQ366)*AB366^$BR$296)^$BQ$296)*100</f>
        <v>85.294936657270085</v>
      </c>
      <c r="BS366" s="56"/>
      <c r="BT366" s="56">
        <f ca="1">IF(AD366&lt;BG366,((((AY366+BK366)*AB366)+((BE366+BQ366)*(1-AB366))+BF366)*AD366),((((AY366*AB366)+(BE366*(1-AB366))+BF366)*AD366)+(((BK366*AB366)+(BQ366*(1-AB366)))*BG366)))</f>
        <v>2.3328736006560349</v>
      </c>
      <c r="BU366" s="87">
        <f ca="1">BT366/N366</f>
        <v>0.12278282108715972</v>
      </c>
      <c r="BV366" s="57" t="s">
        <v>33</v>
      </c>
      <c r="BW366" s="57" cm="1">
        <f t="array" aca="1" ref="BW366" ca="1">SUM(IF($C366&gt;0,IF(AND(INDIRECT(ADDRESS($C366,44))=0,INDIRECT(ADDRESS($C366,38))="UL",ISERROR(SEARCH("Rear",INDIRECT(ADDRESS($C366,33)))),ISERROR(SEARCH("Side",INDIRECT(ADDRESS($C366,33))))),INDIRECT(ADDRESS($C366,COLUMN())),0),0),IF($D366&gt;0,IF(AND(INDIRECT(ADDRESS($D366,44))=0,INDIRECT(ADDRESS($D366,38))="UL",ISERROR(SEARCH("Rear",INDIRECT(ADDRESS($D366,33)))),ISERROR(SEARCH("Side",INDIRECT(ADDRESS($D366,33))))),INDIRECT(ADDRESS($D366,COLUMN())),0),0),IF($E366&gt;0,IF(AND(INDIRECT(ADDRESS($E366,44))=0,INDIRECT(ADDRESS($E366,38))="UL",ISERROR(SEARCH("Rear",INDIRECT(ADDRESS($E366,33)))),ISERROR(SEARCH("Side",INDIRECT(ADDRESS($E366,33))))),INDIRECT(ADDRESS($E366,COLUMN())),0),0),IF($F366&gt;0,IF(AND(INDIRECT(ADDRESS($F366,44))=0,INDIRECT(ADDRESS($F366,38))="UL",ISERROR(SEARCH("Rear",INDIRECT(ADDRESS($F366,33)))),ISERROR(SEARCH("Side",INDIRECT(ADDRESS($F366,33))))),INDIRECT(ADDRESS($F366,COLUMN())),0),0),IF($G366&gt;0,IF(AND(INDIRECT(ADDRESS($G366,44))=0,INDIRECT(ADDRESS($G366,38))="UL",ISERROR(SEARCH("Rear",INDIRECT(ADDRESS($G366,33)))),ISERROR(SEARCH("Side",INDIRECT(ADDRESS($G366,33))))),INDIRECT(ADDRESS($G366,COLUMN())),0),0),IF($H366&gt;0,IF(AND(INDIRECT(ADDRESS($H366,44))=0,INDIRECT(ADDRESS($H366,38))="UL",ISERROR(SEARCH("Rear",INDIRECT(ADDRESS($H366,33)))),ISERROR(SEARCH("Side",INDIRECT(ADDRESS($H366,33))))),INDIRECT(ADDRESS($H366,COLUMN())),0),0),IF($I366&gt;0,IF(AND(INDIRECT(ADDRESS($I366,44))=0,INDIRECT(ADDRESS($I366,38))="UL",ISERROR(SEARCH("Rear",INDIRECT(ADDRESS($I366,33)))),ISERROR(SEARCH("Side",INDIRECT(ADDRESS($I366,33))))),INDIRECT(ADDRESS($I366,COLUMN())),0),0),IF($J366&gt;0,IF(AND(INDIRECT(ADDRESS($J366,44))=0,INDIRECT(ADDRESS($J366,38))="UL",ISERROR(SEARCH("Rear",INDIRECT(ADDRESS($J366,33)))),ISERROR(SEARCH("Side",INDIRECT(ADDRESS($J366,33))))),INDIRECT(ADDRESS($J366,COLUMN())),0),0),IF($K366&gt;0,IF(AND(INDIRECT(ADDRESS($K366,44))=0,INDIRECT(ADDRESS($K366,38))="UL",ISERROR(SEARCH("Rear",INDIRECT(ADDRESS($K366,33)))),ISERROR(SEARCH("Side",INDIRECT(ADDRESS($K366,33))))),INDIRECT(ADDRESS($K366,COLUMN())),0),0),IF($L366&gt;0,IF(AND(INDIRECT(ADDRESS($L366,44))=0,INDIRECT(ADDRESS($L366,38))="UL",ISERROR(SEARCH("Rear",INDIRECT(ADDRESS($L366,33)))),ISERROR(SEARCH("Side",INDIRECT(ADDRESS($L366,33))))),INDIRECT(ADDRESS($L366,COLUMN())),0),0),IF($M366&gt;0,IF(AND(INDIRECT(ADDRESS($M366,44))=0,INDIRECT(ADDRESS($M366,38))="UL",ISERROR(SEARCH("Rear",INDIRECT(ADDRESS($M366,33)))),ISERROR(SEARCH("Side",INDIRECT(ADDRESS($M366,33))))),INDIRECT(ADDRESS($M366,COLUMN())),0),0))</f>
        <v>0.22222222222222221</v>
      </c>
      <c r="BX366" s="57">
        <f ca="1">IF(BV366="S",AV366,BW366)</f>
        <v>0.88888888888888884</v>
      </c>
      <c r="BY366" s="57" cm="1">
        <f t="array" aca="1" ref="BY366" ca="1">SUM(IF($C366&gt;0,IF(AND(INDIRECT(ADDRESS($C366,44))=0,INDIRECT(ADDRESS($C366,38))="UL"),INDIRECT(ADDRESS($C366,COLUMN())),0),0),IF($D366&gt;0,IF(AND(INDIRECT(ADDRESS($D366,44))=0,INDIRECT(ADDRESS($D366,38))="UL"),INDIRECT(ADDRESS($D366,COLUMN())),0),0),IF($E366&gt;0,IF(AND(INDIRECT(ADDRESS($E366,44))=0,INDIRECT(ADDRESS($E366,38))="UL"),INDIRECT(ADDRESS($E366,COLUMN())),0),0),IF($F366&gt;0,IF(AND(INDIRECT(ADDRESS($F366,44))=0,INDIRECT(ADDRESS($F366,38))="UL"),INDIRECT(ADDRESS($F366,COLUMN())),0),0),IF($G366&gt;0,IF(AND(INDIRECT(ADDRESS($G366,44))=0,INDIRECT(ADDRESS($G366,38))="UL"),INDIRECT(ADDRESS($G366,COLUMN())),0),0),IF($H366&gt;0,IF(AND(INDIRECT(ADDRESS($H366,44))=0,INDIRECT(ADDRESS($H366,38))="UL"),INDIRECT(ADDRESS($H366,COLUMN())),0),0),IF($I366&gt;0,IF(AND(INDIRECT(ADDRESS($I366,44))=0,INDIRECT(ADDRESS($I366,38))="UL"),INDIRECT(ADDRESS($I366,COLUMN())),0),0),IF($J366&gt;0,IF(AND(INDIRECT(ADDRESS($J366,44))=0,INDIRECT(ADDRESS($J366,38))="UL"),INDIRECT(ADDRESS($J366,COLUMN())),0),0),IF($K366&gt;0,IF(AND(INDIRECT(ADDRESS($K366,44))=0,INDIRECT(ADDRESS($K366,38))="UL"),INDIRECT(ADDRESS($K366,COLUMN())),0),0),IF($L366&gt;0,IF(AND(INDIRECT(ADDRESS($L366,44))=0,INDIRECT(ADDRESS($L366,38))="UL"),INDIRECT(ADDRESS($L366,COLUMN())),0),0),IF($M366&gt;0,IF(AND(INDIRECT(ADDRESS($M366,44))=0,INDIRECT(ADDRESS($M366,38))="UL"),INDIRECT(ADDRESS($M366,COLUMN())),0),0))</f>
        <v>7.407407407407407E-2</v>
      </c>
      <c r="BZ366" s="57" cm="1">
        <f t="array" aca="1" ref="BZ366" ca="1">SUM(IF($C366&gt;0,IF(AND(INDIRECT(ADDRESS($C366,44))=0,INDIRECT(ADDRESS($C366,38))="UL"),INDIRECT(ADDRESS($C366,COLUMN())),0),0),IF($D366&gt;0,IF(AND(INDIRECT(ADDRESS($D366,44))=0,INDIRECT(ADDRESS($D366,38))="UL"),INDIRECT(ADDRESS($D366,COLUMN())),0),0),IF($E366&gt;0,IF(AND(INDIRECT(ADDRESS($E366,44))=0,INDIRECT(ADDRESS($E366,38))="UL"),INDIRECT(ADDRESS($E366,COLUMN())),0),0),IF($F366&gt;0,IF(AND(INDIRECT(ADDRESS($F366,44))=0,INDIRECT(ADDRESS($F366,38))="UL"),INDIRECT(ADDRESS($F366,COLUMN())),0),0),IF($G366&gt;0,IF(AND(INDIRECT(ADDRESS($G366,44))=0,INDIRECT(ADDRESS($G366,38))="UL"),INDIRECT(ADDRESS($G366,COLUMN())),0),0),IF($H366&gt;0,IF(AND(INDIRECT(ADDRESS($H366,44))=0,INDIRECT(ADDRESS($H366,38))="UL"),INDIRECT(ADDRESS($H366,COLUMN())),0),0),IF($I366&gt;0,IF(AND(INDIRECT(ADDRESS($I366,44))=0,INDIRECT(ADDRESS($I366,38))="UL"),INDIRECT(ADDRESS($I366,COLUMN())),0),0),IF($J366&gt;0,IF(AND(INDIRECT(ADDRESS($J366,44))=0,INDIRECT(ADDRESS($J366,38))="UL"),INDIRECT(ADDRESS($J366,COLUMN())),0),0),IF($K366&gt;0,IF(AND(INDIRECT(ADDRESS($K366,44))=0,INDIRECT(ADDRESS($K366,38))="UL"),INDIRECT(ADDRESS($K366,COLUMN())),0),0),IF($L366&gt;0,IF(AND(INDIRECT(ADDRESS($L366,44))=0,INDIRECT(ADDRESS($L366,38))="UL"),INDIRECT(ADDRESS($L366,COLUMN())),0),0),IF($M366&gt;0,IF(AND(INDIRECT(ADDRESS($M366,44))=0,INDIRECT(ADDRESS($M366,38))="UL"),INDIRECT(ADDRESS($M366,COLUMN())),0),0))</f>
        <v>0.29629629629629628</v>
      </c>
      <c r="CA366" s="57">
        <f ca="1">IF(BV366="S",BY366,BZ366)</f>
        <v>7.407407407407407E-2</v>
      </c>
      <c r="CB366" s="57" cm="1">
        <f t="array" aca="1" ref="CB366" ca="1">SUM(IF($C366&gt;0,IF(AND(INDIRECT(ADDRESS($C366,44))=0,INDIRECT(ADDRESS($C366,38))&lt;&gt;"UL"),INDIRECT(ADDRESS($C366,COLUMN())),0),0),IF($D366&gt;0,IF(AND(INDIRECT(ADDRESS($D366,44))=0,INDIRECT(ADDRESS($D366,38))&lt;&gt;"UL"),INDIRECT(ADDRESS($D366,COLUMN())),0),0),IF($E366&gt;0,IF(AND(INDIRECT(ADDRESS($E366,44))=0,INDIRECT(ADDRESS($E366,38))&lt;&gt;"UL"),INDIRECT(ADDRESS($E366,COLUMN())),0),0),IF($F366&gt;0,IF(AND(INDIRECT(ADDRESS($F366,44))=0,INDIRECT(ADDRESS($F366,38))&lt;&gt;"UL"),INDIRECT(ADDRESS($F366,COLUMN())),0),0),IF($G366&gt;0,IF(AND(INDIRECT(ADDRESS($G366,44))=0,INDIRECT(ADDRESS($G366,38))&lt;&gt;"UL"),INDIRECT(ADDRESS($G366,COLUMN())),0),0),IF($H366&gt;0,IF(AND(INDIRECT(ADDRESS($H366,44))=0,INDIRECT(ADDRESS($H366,38))&lt;&gt;"UL"),INDIRECT(ADDRESS($H366,COLUMN())),0),0),IF($I366&gt;0,IF(AND(INDIRECT(ADDRESS($I366,44))=0,INDIRECT(ADDRESS($I366,38))&lt;&gt;"UL"),INDIRECT(ADDRESS($I366,COLUMN())),0),0),IF($J366&gt;0,IF(AND(INDIRECT(ADDRESS($J366,44))=0,INDIRECT(ADDRESS($J366,38))&lt;&gt;"UL"),INDIRECT(ADDRESS($J366,COLUMN())),0),0),IF($K366&gt;0,IF(AND(INDIRECT(ADDRESS($K366,44))=0,INDIRECT(ADDRESS($K366,38))&lt;&gt;"UL"),INDIRECT(ADDRESS($K366,COLUMN())),0),0),IF($L366&gt;0,IF(AND(INDIRECT(ADDRESS($L366,44))=0,INDIRECT(ADDRESS($L366,38))&lt;&gt;"UL"),INDIRECT(ADDRESS($L366,COLUMN())),0),0),IF($M366&gt;0,IF(AND(INDIRECT(ADDRESS($M366,44))=0,INDIRECT(ADDRESS($M366,38))&lt;&gt;"UL"),INDIRECT(ADDRESS($M366,COLUMN())),0),0))</f>
        <v>0.44444444444444442</v>
      </c>
      <c r="CC366" s="57">
        <f ca="1">IF(BV366="S",BH366,CB366)</f>
        <v>0.88888888888888884</v>
      </c>
      <c r="CD366" s="57" cm="1">
        <f t="array" aca="1" ref="CD366" ca="1">SUM(IF($C366&gt;0,IF(AND(INDIRECT(ADDRESS($C366,44))=0,INDIRECT(ADDRESS($C366,38))&lt;&gt;"UL"),INDIRECT(ADDRESS($C366,COLUMN())),0),0),IF($D366&gt;0,IF(AND(INDIRECT(ADDRESS($D366,44))=0,INDIRECT(ADDRESS($D366,38))&lt;&gt;"UL"),INDIRECT(ADDRESS($D366,COLUMN())),0),0),IF($E366&gt;0,IF(AND(INDIRECT(ADDRESS($E366,44))=0,INDIRECT(ADDRESS($E366,38))&lt;&gt;"UL"),INDIRECT(ADDRESS($E366,COLUMN())),0),0),IF($F366&gt;0,IF(AND(INDIRECT(ADDRESS($F366,44))=0,INDIRECT(ADDRESS($F366,38))&lt;&gt;"UL"),INDIRECT(ADDRESS($F366,COLUMN())),0),0),IF($G366&gt;0,IF(AND(INDIRECT(ADDRESS($G366,44))=0,INDIRECT(ADDRESS($G366,38))&lt;&gt;"UL"),INDIRECT(ADDRESS($G366,COLUMN())),0),0),IF($H366&gt;0,IF(AND(INDIRECT(ADDRESS($H366,44))=0,INDIRECT(ADDRESS($H366,38))&lt;&gt;"UL"),INDIRECT(ADDRESS($H366,COLUMN())),0),0),IF($I366&gt;0,IF(AND(INDIRECT(ADDRESS($I366,44))=0,INDIRECT(ADDRESS($I366,38))&lt;&gt;"UL"),INDIRECT(ADDRESS($I366,COLUMN())),0),0),IF($J366&gt;0,IF(AND(INDIRECT(ADDRESS($J366,44))=0,INDIRECT(ADDRESS($J366,38))&lt;&gt;"UL"),INDIRECT(ADDRESS($J366,COLUMN())),0),0),IF($K366&gt;0,IF(AND(INDIRECT(ADDRESS($K366,44))=0,INDIRECT(ADDRESS($K366,38))&lt;&gt;"UL"),INDIRECT(ADDRESS($K366,COLUMN())),0),0),IF($L366&gt;0,IF(AND(INDIRECT(ADDRESS($L366,44))=0,INDIRECT(ADDRESS($L366,38))&lt;&gt;"UL"),INDIRECT(ADDRESS($L366,COLUMN())),0),0),IF($M366&gt;0,IF(AND(INDIRECT(ADDRESS($M366,44))=0,INDIRECT(ADDRESS($M366,38))&lt;&gt;"UL"),INDIRECT(ADDRESS($M366,COLUMN())),0),0))</f>
        <v>0.14814814814814814</v>
      </c>
      <c r="CE366" s="57" cm="1">
        <f t="array" aca="1" ref="CE366" ca="1">SUM(IF($C366&gt;0,IF(AND(INDIRECT(ADDRESS($C366,44))=0,INDIRECT(ADDRESS($C366,38))&lt;&gt;"UL"),INDIRECT(ADDRESS($C366,COLUMN())),0),0),IF($D366&gt;0,IF(AND(INDIRECT(ADDRESS($D366,44))=0,INDIRECT(ADDRESS($D366,38))&lt;&gt;"UL"),INDIRECT(ADDRESS($D366,COLUMN())),0),0),IF($E366&gt;0,IF(AND(INDIRECT(ADDRESS($E366,44))=0,INDIRECT(ADDRESS($E366,38))&lt;&gt;"UL"),INDIRECT(ADDRESS($E366,COLUMN())),0),0),IF($F366&gt;0,IF(AND(INDIRECT(ADDRESS($F366,44))=0,INDIRECT(ADDRESS($F366,38))&lt;&gt;"UL"),INDIRECT(ADDRESS($F366,COLUMN())),0),0),IF($G366&gt;0,IF(AND(INDIRECT(ADDRESS($G366,44))=0,INDIRECT(ADDRESS($G366,38))&lt;&gt;"UL"),INDIRECT(ADDRESS($G366,COLUMN())),0),0),IF($H366&gt;0,IF(AND(INDIRECT(ADDRESS($H366,44))=0,INDIRECT(ADDRESS($H366,38))&lt;&gt;"UL"),INDIRECT(ADDRESS($H366,COLUMN())),0),0),IF($I366&gt;0,IF(AND(INDIRECT(ADDRESS($I366,44))=0,INDIRECT(ADDRESS($I366,38))&lt;&gt;"UL"),INDIRECT(ADDRESS($I366,COLUMN())),0),0),IF($J366&gt;0,IF(AND(INDIRECT(ADDRESS($J366,44))=0,INDIRECT(ADDRESS($J366,38))&lt;&gt;"UL"),INDIRECT(ADDRESS($J366,COLUMN())),0),0),IF($K366&gt;0,IF(AND(INDIRECT(ADDRESS($K366,44))=0,INDIRECT(ADDRESS($K366,38))&lt;&gt;"UL"),INDIRECT(ADDRESS($K366,COLUMN())),0),0),IF($L366&gt;0,IF(AND(INDIRECT(ADDRESS($L366,44))=0,INDIRECT(ADDRESS($L366,38))&lt;&gt;"UL"),INDIRECT(ADDRESS($L366,COLUMN())),0),0),IF($M366&gt;0,IF(AND(INDIRECT(ADDRESS($M366,44))=0,INDIRECT(ADDRESS($M366,38))&lt;&gt;"UL"),INDIRECT(ADDRESS($M366,COLUMN())),0),0))</f>
        <v>0.44444444444444442</v>
      </c>
      <c r="CF366" s="57">
        <f ca="1">IF(BV366="S",CD366,CE366)</f>
        <v>0.14814814814814814</v>
      </c>
      <c r="CG366" s="57">
        <f ca="1">IF(AD366&lt;BG366,((((BX366+CC366)*AB366)+((CA366+CF366)*(1-AB366)))*AD366),((((BX366*AB366)+((CA366)*(1-AB366)))*AD366)+(((CC366*AB366)+((CF366))*(1-AB366)))*BG366))</f>
        <v>2.2830865127390285</v>
      </c>
      <c r="CH366" s="57">
        <f ca="1">CG366/N366</f>
        <v>0.12016244803889624</v>
      </c>
      <c r="CI366" s="19">
        <f ca="1">AD366*X366</f>
        <v>17.124501728100181</v>
      </c>
      <c r="CJ366" s="19"/>
      <c r="CK366" s="57" cm="1">
        <f t="array" aca="1" ref="CK366" ca="1">IF(AU366="S", SUM(IF($C366&gt;0,IF(INDIRECT(ADDRESS($C366,43))&lt;&gt;1,INDIRECT(ADDRESS($C366,48)),0),0), IF($D366&gt;0,IF(INDIRECT(ADDRESS($D366,43))&lt;&gt;1,INDIRECT(ADDRESS($D366,48)),0),0), IF($E366&gt;0,IF(INDIRECT(ADDRESS($E366,43))&lt;&gt;1,INDIRECT(ADDRESS($E366,48)),0),0), IF($F366&gt;0,IF(INDIRECT(ADDRESS($F366,43))&lt;&gt;1,INDIRECT(ADDRESS($F366,48)),0),0), IF($G366&gt;0,IF(INDIRECT(ADDRESS($G366,43))&lt;&gt;1,INDIRECT(ADDRESS($G366,48)),0),0), IF($H366&gt;0,IF(INDIRECT(ADDRESS($H366,43))&lt;&gt;1,INDIRECT(ADDRESS($H366,48)),0),0), IF($I366&gt;0,IF(INDIRECT(ADDRESS($I366,43))&lt;&gt;1,INDIRECT(ADDRESS($I366,48)),0),0), IF($J366&gt;0,IF(INDIRECT(ADDRESS($J366,43))&lt;&gt;1,INDIRECT(ADDRESS($J366,48)),0),0), IF($K366&gt;0,IF(INDIRECT(ADDRESS($K366,43))&lt;&gt;1,INDIRECT(ADDRESS($K366,48)),0),0), IF($L366&gt;0,IF(INDIRECT(ADDRESS($L366,43))&lt;&gt;1,INDIRECT(ADDRESS($L366,48)),0),0), IF($M366&gt;0,IF(INDIRECT(ADDRESS($M366,43))&lt;&gt;1,INDIRECT(ADDRESS($M366,48)),0),0)), IF(AU366="L",SUM(IF($C366&gt;0,IF(INDIRECT(ADDRESS($C366,43))&lt;&gt;1,INDIRECT(ADDRESS($C366,50)),0),0), IF($D366&gt;0,IF(INDIRECT(ADDRESS($D366,43))&lt;&gt;1,INDIRECT(ADDRESS($D366,50)),0),0), IF($E366&gt;0,IF(INDIRECT(ADDRESS($E366,43))&lt;&gt;1,INDIRECT(ADDRESS($E366,50)),0),0), IF($F366&gt;0,IF(INDIRECT(ADDRESS($F366,43))&lt;&gt;1,INDIRECT(ADDRESS($F366,50)),0),0), IF($G366&gt;0,IF(INDIRECT(ADDRESS($G366,43))&lt;&gt;1,INDIRECT(ADDRESS($G366,50)),0),0), IF($G366&gt;0,IF(INDIRECT(ADDRESS($G366,43))&lt;&gt;1,INDIRECT(ADDRESS($G366,50)),0),0), IF($H366&gt;0,IF(INDIRECT(ADDRESS($H366,43))&lt;&gt;1,INDIRECT(ADDRESS($H366,50)),0),0), IF($I366&gt;0,IF(INDIRECT(ADDRESS($I366,43))&lt;&gt;1,INDIRECT(ADDRESS($I366,50)),0),0), IF($J366&gt;0,IF(INDIRECT(ADDRESS($J366,43))&lt;&gt;1,INDIRECT(ADDRESS($J366,50)),0),0), IF($K366&gt;0,IF(INDIRECT(ADDRESS($K366,43))&lt;&gt;1,INDIRECT(ADDRESS($K366,50)),0),0), IF($L366&gt;0,IF(INDIRECT(ADDRESS($L366,43))&lt;&gt;1,INDIRECT(ADDRESS($L366,50)),0),0), IF($M366&gt;0,IF(INDIRECT(ADDRESS($M366,43))&lt;&gt;1,INDIRECT(ADDRESS($M366,50)),0),0)), SUM(IF($C366&gt;0,IF(INDIRECT(ADDRESS($C366,43))&lt;&gt;1,INDIRECT(ADDRESS($C366,49)),0),0), IF($D366&gt;0,IF(INDIRECT(ADDRESS($D366,43))&lt;&gt;1,INDIRECT(ADDRESS($D366,49)),0),0), IF($E366&gt;0,IF(INDIRECT(ADDRESS($E366,43))&lt;&gt;1,INDIRECT(ADDRESS($E366,49)),0),0), IF($F366&gt;0,IF(INDIRECT(ADDRESS($F366,43))&lt;&gt;1,INDIRECT(ADDRESS($F366,49)),0),0), IF($G366&gt;0,IF(INDIRECT(ADDRESS($G366,43))&lt;&gt;1,INDIRECT(ADDRESS($G366,49)),0),0), IF($G366&gt;0,IF(INDIRECT(ADDRESS($G366,43))&lt;&gt;1,INDIRECT(ADDRESS($G366,49)),0),0), IF($H366&gt;0,IF(INDIRECT(ADDRESS($H366,43))&lt;&gt;1,INDIRECT(ADDRESS($H366,49)),0),0), IF($I366&gt;0,IF(INDIRECT(ADDRESS($I366,43))&lt;&gt;1,INDIRECT(ADDRESS($I366,49)),0),0), IF($J366&gt;0,IF(INDIRECT(ADDRESS($J366,43))&lt;&gt;1,INDIRECT(ADDRESS($J366,49)),0),0), IF($K366&gt;0,IF(INDIRECT(ADDRESS($K366,43))&lt;&gt;1,INDIRECT(ADDRESS($K366,49)),0),0), IF($L366&gt;0,IF(INDIRECT(ADDRESS($L366,43))&lt;&gt;1,INDIRECT(ADDRESS($L366,49)),0),0), IF($M366&gt;0,IF(INDIRECT(ADDRESS($M366,43))&lt;&gt;1,INDIRECT(ADDRESS($M366,49)),0),0))))</f>
        <v>2.2222222222222219</v>
      </c>
      <c r="CL366" s="57" cm="1">
        <f t="array" aca="1" ref="CL366" ca="1">SUM(IF($C366&gt;0,IF(INDIRECT(ADDRESS($C366,44))=1,INDIRECT(ADDRESS($C366,90)),0),0), IF($D366&gt;0,IF(INDIRECT(ADDRESS($D366,44))=1,INDIRECT(ADDRESS($D366,90)),0),0), IF($E366&gt;0,IF(INDIRECT(ADDRESS($E366,44))=1,INDIRECT(ADDRESS($E366,90)),0),0), IF($F366&gt;0,IF(INDIRECT(ADDRESS($F366,44))=1,INDIRECT(ADDRESS($F366,90)),0),0), IF($G366&gt;0,IF(INDIRECT(ADDRESS($G366,44))=1,INDIRECT(ADDRESS($G366,90)),0),0), IF($H366&gt;0,IF(INDIRECT(ADDRESS($H366,44))=1,INDIRECT(ADDRESS($H366,90)),0),0), IF($I366&gt;0,IF(INDIRECT(ADDRESS($I366,44))=1,INDIRECT(ADDRESS($I366,90)),0),0), IF($J366&gt;0,IF(INDIRECT(ADDRESS($J366,44))=1,INDIRECT(ADDRESS($J366,90)),0),0), IF($K366&gt;0,IF(INDIRECT(ADDRESS($K366,44))=1,INDIRECT(ADDRESS($K366,90)),0),0), IF($L366&gt;0,IF(INDIRECT(ADDRESS($L366,44))=1,INDIRECT(ADDRESS($L366,90)),0),0), IF($M366&gt;0,IF(INDIRECT(ADDRESS($M366,44))=1,INDIRECT(ADDRESS($M366,90)),0),0))</f>
        <v>0</v>
      </c>
      <c r="CM366" s="56">
        <f ca="1">((BU366/$BU$34)^$BU$296)</f>
        <v>0.90390698382052392</v>
      </c>
      <c r="CN366" s="59"/>
    </row>
    <row r="370" spans="1:92" ht="15.5" x14ac:dyDescent="0.25">
      <c r="A370" s="12" t="s">
        <v>383</v>
      </c>
    </row>
    <row r="371" spans="1:92" ht="15.5" x14ac:dyDescent="0.25">
      <c r="A371" s="12"/>
    </row>
    <row r="372" spans="1:92" ht="13" x14ac:dyDescent="0.25">
      <c r="A372" s="17" t="s">
        <v>61</v>
      </c>
    </row>
    <row r="373" spans="1:92" x14ac:dyDescent="0.25">
      <c r="A373" s="15" t="s">
        <v>384</v>
      </c>
      <c r="B373"/>
      <c r="C373"/>
      <c r="D373"/>
      <c r="E373"/>
      <c r="F373"/>
      <c r="G373"/>
      <c r="H373"/>
      <c r="I373"/>
      <c r="J373"/>
      <c r="K373"/>
      <c r="L373"/>
      <c r="M373"/>
      <c r="N373" s="13">
        <f>20+2</f>
        <v>22</v>
      </c>
      <c r="O373" s="13" t="s">
        <v>63</v>
      </c>
      <c r="P373" s="13">
        <v>2</v>
      </c>
      <c r="Q373" s="13"/>
      <c r="R373" s="13"/>
      <c r="S373" s="14">
        <v>3</v>
      </c>
      <c r="T373" s="165" t="s">
        <v>178</v>
      </c>
      <c r="U373" s="13">
        <v>8</v>
      </c>
      <c r="V373" s="13"/>
      <c r="W373" s="13">
        <v>2</v>
      </c>
      <c r="X373" s="1">
        <v>9</v>
      </c>
      <c r="Y373" s="1">
        <v>1</v>
      </c>
      <c r="Z373" s="14">
        <v>5</v>
      </c>
      <c r="AA373" s="15" t="s">
        <v>485</v>
      </c>
      <c r="AB373" s="56">
        <f>((U373/8)^$V$296)*((((X373-(Y373-1)/2)/8)^$X$296)*((S373/3)^$S$296))*(((8-W373)/6)^$W$296)</f>
        <v>1.0329206114928022</v>
      </c>
      <c r="AC373" s="56">
        <f>SUM(((25/N373)^$Z$296)*(AB373/$AB$34))</f>
        <v>1.4320240793427281</v>
      </c>
      <c r="AD373" s="56">
        <f>(P373/($CN$34*(1/AC373)))</f>
        <v>2.4904766597264838</v>
      </c>
      <c r="AE373" s="4"/>
      <c r="AF373" s="4"/>
      <c r="AG373" s="4"/>
      <c r="AQ373" s="16"/>
      <c r="AU373" s="4"/>
      <c r="BD373" s="84"/>
      <c r="BE373" s="8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16"/>
      <c r="BR373" s="16"/>
      <c r="BS373" s="16"/>
      <c r="BT373" s="4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</row>
    <row r="374" spans="1:92" x14ac:dyDescent="0.25">
      <c r="A374" s="15" t="s">
        <v>515</v>
      </c>
      <c r="B374"/>
      <c r="C374"/>
      <c r="D374"/>
      <c r="E374"/>
      <c r="F374"/>
      <c r="G374"/>
      <c r="H374"/>
      <c r="I374"/>
      <c r="J374"/>
      <c r="K374"/>
      <c r="L374"/>
      <c r="M374"/>
      <c r="N374" s="13">
        <f>N373+2</f>
        <v>24</v>
      </c>
      <c r="O374" s="13" t="s">
        <v>63</v>
      </c>
      <c r="P374" s="13">
        <v>2</v>
      </c>
      <c r="Q374" s="13"/>
      <c r="R374" s="13"/>
      <c r="S374" s="14">
        <v>3</v>
      </c>
      <c r="T374" s="201" t="s">
        <v>178</v>
      </c>
      <c r="U374" s="13">
        <v>8</v>
      </c>
      <c r="V374" s="13"/>
      <c r="W374" s="13">
        <v>2</v>
      </c>
      <c r="X374" s="1">
        <v>10</v>
      </c>
      <c r="Y374" s="1">
        <v>2</v>
      </c>
      <c r="Z374" s="14">
        <v>5</v>
      </c>
      <c r="AA374" s="15" t="s">
        <v>485</v>
      </c>
      <c r="AB374" s="56"/>
      <c r="AC374" s="56"/>
      <c r="AD374" s="56"/>
      <c r="AE374" s="4"/>
      <c r="AF374" s="4"/>
      <c r="AG374" s="4"/>
      <c r="AQ374" s="16"/>
      <c r="AU374" s="4"/>
      <c r="BD374" s="84"/>
      <c r="BE374" s="8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16"/>
      <c r="BR374" s="16"/>
      <c r="BS374" s="16"/>
      <c r="BT374" s="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</row>
    <row r="375" spans="1:92" x14ac:dyDescent="0.25">
      <c r="A375" s="15" t="s">
        <v>513</v>
      </c>
      <c r="B375"/>
      <c r="C375"/>
      <c r="D375"/>
      <c r="E375"/>
      <c r="F375"/>
      <c r="G375"/>
      <c r="H375"/>
      <c r="I375"/>
      <c r="J375"/>
      <c r="K375"/>
      <c r="L375"/>
      <c r="M375"/>
      <c r="N375" s="13">
        <f>N373+3</f>
        <v>25</v>
      </c>
      <c r="O375" s="13" t="s">
        <v>63</v>
      </c>
      <c r="P375" s="13">
        <v>2</v>
      </c>
      <c r="Q375" s="13"/>
      <c r="R375" s="13"/>
      <c r="S375" s="14">
        <v>4</v>
      </c>
      <c r="T375" s="201" t="s">
        <v>178</v>
      </c>
      <c r="U375" s="13">
        <v>8</v>
      </c>
      <c r="V375" s="13"/>
      <c r="W375" s="13">
        <v>2</v>
      </c>
      <c r="X375" s="1">
        <v>9</v>
      </c>
      <c r="Y375" s="1">
        <v>1</v>
      </c>
      <c r="Z375" s="14">
        <v>5</v>
      </c>
      <c r="AA375" s="15" t="s">
        <v>485</v>
      </c>
      <c r="AB375" s="56"/>
      <c r="AC375" s="56"/>
      <c r="AD375" s="56"/>
      <c r="AE375" s="4"/>
      <c r="AF375" s="4"/>
      <c r="AG375" s="4"/>
      <c r="AQ375" s="16"/>
      <c r="AU375" s="4"/>
      <c r="BD375" s="84"/>
      <c r="BE375" s="8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16"/>
      <c r="BR375" s="16"/>
      <c r="BS375" s="16"/>
      <c r="BT375" s="4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</row>
    <row r="376" spans="1:92" x14ac:dyDescent="0.25">
      <c r="A376" s="15" t="s">
        <v>385</v>
      </c>
      <c r="B376"/>
      <c r="C376"/>
      <c r="D376"/>
      <c r="E376"/>
      <c r="F376"/>
      <c r="G376"/>
      <c r="H376"/>
      <c r="I376"/>
      <c r="J376"/>
      <c r="K376"/>
      <c r="L376"/>
      <c r="M376"/>
      <c r="N376" s="13">
        <v>23</v>
      </c>
      <c r="O376" s="13" t="s">
        <v>70</v>
      </c>
      <c r="P376" s="13">
        <v>2</v>
      </c>
      <c r="Q376" s="13"/>
      <c r="R376" s="13"/>
      <c r="S376" s="14">
        <v>2</v>
      </c>
      <c r="T376" s="201" t="s">
        <v>171</v>
      </c>
      <c r="U376" s="13">
        <v>6</v>
      </c>
      <c r="V376" s="13"/>
      <c r="W376" s="13">
        <v>2</v>
      </c>
      <c r="X376" s="1">
        <v>7</v>
      </c>
      <c r="Y376" s="1">
        <v>1</v>
      </c>
      <c r="Z376" s="14">
        <v>5</v>
      </c>
      <c r="AA376" s="15" t="s">
        <v>485</v>
      </c>
      <c r="AB376" s="56">
        <f>((U376/8)^$V$296)*((((X376-(Y376-1)/2)/8)^$X$296)*((S377/3)^$S$296))*(((8-W376)/6)^$W$296)</f>
        <v>0.85999402472024211</v>
      </c>
      <c r="AC376" s="56">
        <f>SUM(((25/N376)^$Z$296)*(AB376/$AB$34))</f>
        <v>1.1531875481669303</v>
      </c>
      <c r="AD376" s="56">
        <f>(P376/($CN$34*(1/AC376)))</f>
        <v>2.0055435620294442</v>
      </c>
      <c r="AE376" s="4"/>
      <c r="AF376" s="4"/>
      <c r="AG376" s="4"/>
      <c r="AQ376" s="16"/>
      <c r="AU376" s="4"/>
      <c r="BD376" s="84"/>
      <c r="BE376" s="8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16"/>
      <c r="BR376" s="16"/>
      <c r="BS376" s="16"/>
      <c r="BT376" s="4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</row>
    <row r="377" spans="1:92" x14ac:dyDescent="0.25">
      <c r="A377" s="15" t="s">
        <v>516</v>
      </c>
      <c r="B377"/>
      <c r="C377"/>
      <c r="D377"/>
      <c r="E377"/>
      <c r="F377"/>
      <c r="G377"/>
      <c r="H377"/>
      <c r="I377"/>
      <c r="J377"/>
      <c r="K377"/>
      <c r="L377"/>
      <c r="M377"/>
      <c r="N377" s="13">
        <f>N376+2</f>
        <v>25</v>
      </c>
      <c r="O377" s="13" t="s">
        <v>70</v>
      </c>
      <c r="P377" s="13">
        <v>2</v>
      </c>
      <c r="Q377" s="13"/>
      <c r="R377" s="13"/>
      <c r="S377" s="14">
        <v>2</v>
      </c>
      <c r="T377" s="201" t="s">
        <v>171</v>
      </c>
      <c r="U377" s="13">
        <v>6</v>
      </c>
      <c r="V377" s="13"/>
      <c r="W377" s="13">
        <v>2</v>
      </c>
      <c r="X377" s="1">
        <v>8</v>
      </c>
      <c r="Y377" s="1">
        <v>2</v>
      </c>
      <c r="Z377" s="14">
        <v>5</v>
      </c>
      <c r="AA377" s="15" t="s">
        <v>485</v>
      </c>
      <c r="AB377" s="56"/>
      <c r="AC377" s="56"/>
      <c r="AD377" s="56"/>
      <c r="AE377" s="4"/>
      <c r="AF377" s="4"/>
      <c r="AG377" s="4"/>
      <c r="AQ377" s="16"/>
      <c r="AU377" s="4"/>
      <c r="BD377" s="84"/>
      <c r="BE377" s="8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16"/>
      <c r="BR377" s="16"/>
      <c r="BS377" s="16"/>
      <c r="BT377" s="4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</row>
    <row r="378" spans="1:92" x14ac:dyDescent="0.25">
      <c r="A378" s="15" t="s">
        <v>514</v>
      </c>
      <c r="B378"/>
      <c r="C378"/>
      <c r="D378"/>
      <c r="E378"/>
      <c r="F378"/>
      <c r="G378"/>
      <c r="H378"/>
      <c r="I378"/>
      <c r="J378"/>
      <c r="K378"/>
      <c r="L378"/>
      <c r="M378"/>
      <c r="N378" s="13">
        <f>N376+3</f>
        <v>26</v>
      </c>
      <c r="O378" s="13" t="s">
        <v>70</v>
      </c>
      <c r="P378" s="13">
        <v>2</v>
      </c>
      <c r="Q378" s="13"/>
      <c r="R378" s="13"/>
      <c r="S378" s="14">
        <v>3</v>
      </c>
      <c r="T378" s="201" t="s">
        <v>171</v>
      </c>
      <c r="U378" s="13">
        <v>6</v>
      </c>
      <c r="V378" s="13"/>
      <c r="W378" s="13">
        <v>2</v>
      </c>
      <c r="X378" s="1">
        <v>7</v>
      </c>
      <c r="Y378" s="1">
        <v>1</v>
      </c>
      <c r="Z378" s="14">
        <v>5</v>
      </c>
      <c r="AA378" s="15" t="s">
        <v>485</v>
      </c>
      <c r="AB378" s="56"/>
      <c r="AC378" s="56"/>
      <c r="AD378" s="56"/>
      <c r="AE378" s="4"/>
      <c r="AF378" s="4"/>
      <c r="AG378" s="4"/>
      <c r="AQ378" s="16"/>
      <c r="AU378" s="4"/>
      <c r="BD378" s="84"/>
      <c r="BE378" s="8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16"/>
      <c r="BR378" s="16"/>
      <c r="BS378" s="16"/>
      <c r="BT378" s="4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</row>
    <row r="379" spans="1:92" x14ac:dyDescent="0.25">
      <c r="A379" s="15" t="s">
        <v>640</v>
      </c>
      <c r="B379"/>
      <c r="C379"/>
      <c r="D379"/>
      <c r="E379"/>
      <c r="F379"/>
      <c r="G379"/>
      <c r="H379"/>
      <c r="I379"/>
      <c r="J379"/>
      <c r="K379"/>
      <c r="L379"/>
      <c r="M379"/>
      <c r="N379" s="13">
        <f>33+6+6</f>
        <v>45</v>
      </c>
      <c r="O379" s="13" t="s">
        <v>70</v>
      </c>
      <c r="P379" s="13">
        <f>5*1.5</f>
        <v>7.5</v>
      </c>
      <c r="Q379" s="13">
        <v>3</v>
      </c>
      <c r="R379" s="13"/>
      <c r="S379" s="14">
        <v>3</v>
      </c>
      <c r="T379" s="13" t="s">
        <v>171</v>
      </c>
      <c r="U379" s="13">
        <v>6</v>
      </c>
      <c r="V379" s="13"/>
      <c r="W379" s="13">
        <v>3</v>
      </c>
      <c r="X379" s="1">
        <v>7</v>
      </c>
      <c r="Y379" s="1">
        <v>2</v>
      </c>
      <c r="Z379" s="14">
        <v>5</v>
      </c>
      <c r="AA379" s="199"/>
      <c r="AB379" s="56">
        <f>((U379/8)^$V$296)*((((X379-(Y379-1)/2)/8)^$X$296)*((S379/3)^$S$296))*(((8-W379)/6)^$W$296)</f>
        <v>0.89232286738530475</v>
      </c>
      <c r="AC379" s="56">
        <f>SUM(((25/N379)^$Z$296)*(AB379/$AB$34))</f>
        <v>0.72329093974895731</v>
      </c>
      <c r="AD379" s="56">
        <f>(P379/($CN$34*(1/AC379)))</f>
        <v>4.7171148244497223</v>
      </c>
      <c r="AE379" s="4"/>
      <c r="AF379" s="4"/>
      <c r="AG379" s="4"/>
      <c r="AQ379" s="16"/>
      <c r="AU379" s="4"/>
      <c r="BD379" s="84"/>
      <c r="BE379" s="8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16"/>
      <c r="BR379" s="16"/>
      <c r="BS379" s="16"/>
      <c r="BT379" s="4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</row>
    <row r="380" spans="1:92" x14ac:dyDescent="0.25">
      <c r="A380" s="15" t="s">
        <v>641</v>
      </c>
      <c r="B380"/>
      <c r="C380"/>
      <c r="D380"/>
      <c r="E380"/>
      <c r="F380"/>
      <c r="G380"/>
      <c r="H380"/>
      <c r="I380"/>
      <c r="J380"/>
      <c r="K380"/>
      <c r="L380"/>
      <c r="M380"/>
      <c r="N380" s="13">
        <f>36+6+6</f>
        <v>48</v>
      </c>
      <c r="O380" s="13" t="s">
        <v>70</v>
      </c>
      <c r="P380" s="13">
        <f>5*1.5</f>
        <v>7.5</v>
      </c>
      <c r="Q380" s="13"/>
      <c r="R380" s="13"/>
      <c r="S380" s="14">
        <v>3</v>
      </c>
      <c r="T380" s="13" t="s">
        <v>171</v>
      </c>
      <c r="U380" s="13">
        <v>6</v>
      </c>
      <c r="V380" s="13"/>
      <c r="W380" s="13">
        <v>3</v>
      </c>
      <c r="X380" s="1">
        <v>7</v>
      </c>
      <c r="Y380" s="1">
        <v>2</v>
      </c>
      <c r="Z380" s="14">
        <v>5</v>
      </c>
      <c r="AA380" s="199"/>
      <c r="AB380" s="56">
        <f>((U380/8)^$V$296)*((((X380-(Y380-1)/2)/8)^$X$296)*((S380/3)^$S$296))*(((8-W380)/6)^$W$296)</f>
        <v>0.89232286738530475</v>
      </c>
      <c r="AC380" s="56">
        <f>SUM(((25/N380)^$Z$296)*(AB380/$AB$34))</f>
        <v>0.68911464924369659</v>
      </c>
      <c r="AD380" s="56">
        <f>(P380/($CN$34*(1/AC380)))</f>
        <v>4.4942259733284562</v>
      </c>
      <c r="AE380" s="4"/>
      <c r="AF380" s="4"/>
      <c r="AG380" s="4"/>
      <c r="AQ380" s="16"/>
      <c r="AU380" s="4"/>
      <c r="BD380" s="84"/>
      <c r="BE380" s="8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16"/>
      <c r="BR380" s="16"/>
      <c r="BS380" s="16"/>
      <c r="BT380" s="4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</row>
    <row r="381" spans="1:92" x14ac:dyDescent="0.25">
      <c r="A381" s="15" t="s">
        <v>639</v>
      </c>
      <c r="N381" s="1">
        <f>25-2</f>
        <v>23</v>
      </c>
      <c r="O381" s="1" t="s">
        <v>63</v>
      </c>
      <c r="P381" s="13">
        <v>2</v>
      </c>
      <c r="S381" s="1">
        <v>4</v>
      </c>
      <c r="T381" s="165" t="s">
        <v>178</v>
      </c>
      <c r="U381" s="13">
        <v>8</v>
      </c>
      <c r="V381" s="13"/>
      <c r="W381" s="13">
        <v>2</v>
      </c>
      <c r="X381" s="1">
        <v>10</v>
      </c>
      <c r="Y381" s="1">
        <v>2</v>
      </c>
      <c r="Z381" s="14">
        <v>5</v>
      </c>
      <c r="AA381" s="15" t="s">
        <v>485</v>
      </c>
      <c r="AB381" s="56">
        <f>((U381/8)^$V$296)*((((X381-(Y381-1)/2)/8)^$X$296)*((S381/3)^$S$296))*(((8-W381)/6)^$W$296)</f>
        <v>1.1025251979199675</v>
      </c>
      <c r="AC381" s="56">
        <f>SUM(((25/N381)^$Z$296)*(AB381/$AB$34))</f>
        <v>1.4784036786711188</v>
      </c>
      <c r="AD381" s="56">
        <f>(P381/($CN$34*(1/AC381)))</f>
        <v>2.5711368324715109</v>
      </c>
    </row>
    <row r="382" spans="1:92" x14ac:dyDescent="0.25">
      <c r="A382" s="15" t="s">
        <v>642</v>
      </c>
      <c r="N382" s="1">
        <f>26+6</f>
        <v>32</v>
      </c>
      <c r="O382" s="1" t="s">
        <v>63</v>
      </c>
      <c r="P382" s="13">
        <v>3</v>
      </c>
      <c r="S382" s="1">
        <v>3</v>
      </c>
      <c r="T382" s="143" t="s">
        <v>178</v>
      </c>
      <c r="U382" s="1">
        <v>8</v>
      </c>
      <c r="W382" s="1">
        <v>2</v>
      </c>
      <c r="X382" s="1">
        <v>9</v>
      </c>
      <c r="Y382" s="1">
        <v>1</v>
      </c>
      <c r="Z382" s="1">
        <v>5</v>
      </c>
      <c r="AA382" s="2" t="s">
        <v>485</v>
      </c>
    </row>
    <row r="383" spans="1:92" ht="13" x14ac:dyDescent="0.25">
      <c r="A383" s="17" t="s">
        <v>2</v>
      </c>
      <c r="B383" s="13"/>
      <c r="C383" s="13"/>
      <c r="D383" s="13"/>
      <c r="E383" s="13"/>
      <c r="F383" s="13"/>
      <c r="G383" s="14"/>
      <c r="H383" s="13"/>
      <c r="I383" s="13"/>
      <c r="J383" s="13"/>
      <c r="K383" s="13"/>
      <c r="N383" s="14"/>
      <c r="O383" s="15"/>
      <c r="P383" s="3"/>
      <c r="Q383" s="3"/>
      <c r="R383" s="3"/>
      <c r="S383"/>
      <c r="T383" s="15"/>
      <c r="U383" s="15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1"/>
      <c r="AG383" s="4"/>
      <c r="AQ383" s="16"/>
      <c r="AU383" s="4"/>
      <c r="BD383" s="84"/>
      <c r="BE383" s="8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16"/>
      <c r="BR383" s="16"/>
      <c r="BS383" s="16"/>
      <c r="BT383" s="4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</row>
    <row r="384" spans="1:92" x14ac:dyDescent="0.25">
      <c r="A384" t="s">
        <v>386</v>
      </c>
      <c r="B384"/>
      <c r="C384"/>
      <c r="D384"/>
      <c r="E384"/>
      <c r="F384"/>
      <c r="G384"/>
      <c r="H384"/>
      <c r="I384"/>
      <c r="J384"/>
      <c r="K384"/>
      <c r="L384"/>
      <c r="M384"/>
      <c r="N384" s="13"/>
      <c r="O384" s="13"/>
      <c r="P384" s="13"/>
      <c r="Q384" s="13"/>
      <c r="R384" s="13"/>
      <c r="S384" s="14"/>
      <c r="T384" s="13"/>
      <c r="U384" s="13"/>
      <c r="V384" s="13"/>
      <c r="W384" s="13"/>
      <c r="Z384" s="14"/>
      <c r="AA384" s="15"/>
      <c r="AF384" t="s">
        <v>386</v>
      </c>
      <c r="AG384" s="1" t="s">
        <v>81</v>
      </c>
      <c r="AH384" s="1">
        <v>8</v>
      </c>
      <c r="AI384" s="1">
        <v>4</v>
      </c>
      <c r="AJ384" s="1">
        <v>0</v>
      </c>
      <c r="AK384" s="1">
        <v>5</v>
      </c>
      <c r="AL384" s="1" t="s">
        <v>82</v>
      </c>
      <c r="AM384" s="1">
        <v>7</v>
      </c>
      <c r="AN384" s="195">
        <v>0</v>
      </c>
      <c r="AO384" s="13">
        <v>3</v>
      </c>
      <c r="AP384" s="13">
        <v>1</v>
      </c>
      <c r="AQ384" s="195"/>
      <c r="AR384" s="195"/>
      <c r="AS384" s="195"/>
      <c r="AT384" s="166"/>
      <c r="AU384" s="4" t="s">
        <v>33</v>
      </c>
      <c r="AV384" s="4">
        <f t="shared" ref="AV384:AV399" si="249">SUM(1/3*AH384*(7-$AK384+7-$AM384)/6)</f>
        <v>0.88888888888888884</v>
      </c>
      <c r="AW384" s="4">
        <f t="shared" ref="AW384:AX399" si="250">SUM(1/3*AI384*(7-$AK384+7-$AM384)/6)</f>
        <v>0.44444444444444442</v>
      </c>
      <c r="AX384" s="4">
        <f t="shared" si="250"/>
        <v>0</v>
      </c>
      <c r="AY384" s="27">
        <f t="shared" ref="AY384:AY399" si="251">AV384</f>
        <v>0.88888888888888884</v>
      </c>
      <c r="AZ384" s="27">
        <f t="shared" ref="AZ384:AZ399" si="252">SUM(AV384:AX384)/3</f>
        <v>0.44444444444444442</v>
      </c>
      <c r="BA384" s="27">
        <f t="shared" ref="BA384:BA399" si="253">(((AX384+AW384*$BE$296)/(1+$BE$296)*AO384/3*2+(((AX384+AW384*$BE$296+AV384*$BE$296^2)/(1+$BE$296+$BE$296^2)*AO384/3*(AP384-1+AN384)/5)*3))/5)</f>
        <v>0.11851851851851851</v>
      </c>
      <c r="BB384" s="27">
        <f t="shared" ref="BB384:BB399" si="254">(((AX384+AV384*$BE$296)/(1+$BE$296)*AO384/3*2+(((AX384+AV384*$BE$296+AW384*$BE$296^2)/(1+$BE$296+$BE$296^2)*AO384/3*(AP384-1+AN384)/5)*3))/5)</f>
        <v>0.23703703703703702</v>
      </c>
      <c r="BC384" s="27">
        <f t="shared" ref="BC384:BC399" si="255">(((AV384+AX384*$BE$296)/(1+$BE$296)*AO384/3*2+(((AV384+AX384*$BE$296+AW384*$BE$296^2)/(1+$BE$296+$BE$296^2)*AO384/3*(AP384-1+AN384)/5)*3))/5)</f>
        <v>0.11851851851851851</v>
      </c>
      <c r="BD384" s="27">
        <f t="shared" ref="BD384:BD399" si="256">(((AV384+AW384*$BE$296)/(1+$BE$296)*AO384/3*2+(((AV384+AW384*$BE$296+AX384*$BE$296^2)/(1+$BE$296+$BE$296^2)*AO384/3*(AP384-1+AN384)/5)*3))/5)</f>
        <v>0.23703703703703702</v>
      </c>
      <c r="BE384" s="27"/>
      <c r="BF384" s="27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16"/>
      <c r="BS384" s="1"/>
      <c r="BT384" s="84"/>
      <c r="BU384" s="84"/>
      <c r="BV384" s="27"/>
      <c r="BW384" s="27">
        <f t="shared" ref="BW384:BW399" si="257">(1/3*ROUNDUP((AI384/2),0)*(7-$AK384+7-$AM384)/6)</f>
        <v>0.22222222222222221</v>
      </c>
      <c r="BX384" s="27"/>
      <c r="BY384" s="27">
        <f t="shared" ref="BY384:BY399" si="258">((BW384*AO384/3)+(((BW384+AV384*$BE$296) / (1+$BE$296)*AO384/3*(AP384-1+AN384)/5)*2))/3</f>
        <v>7.407407407407407E-2</v>
      </c>
      <c r="BZ384" s="27">
        <f t="shared" ref="BZ384:BZ399" si="259">((AV384*AO384/3)+(((AV384+BW384*$BE$296) / (1+$BE$296)*AO384/3*(AP384-1+AN384)/5)*2))/3</f>
        <v>0.29629629629629628</v>
      </c>
      <c r="CA384" s="27"/>
      <c r="CB384" s="27"/>
      <c r="CC384" s="27"/>
      <c r="CD384" s="27"/>
      <c r="CE384" s="27"/>
      <c r="CF384" s="27"/>
      <c r="CG384" s="27"/>
      <c r="CH384" s="27"/>
      <c r="CL384" s="27"/>
      <c r="CM384" s="83"/>
      <c r="CN384" s="13"/>
    </row>
    <row r="385" spans="1:92" x14ac:dyDescent="0.25">
      <c r="A385" s="15" t="s">
        <v>486</v>
      </c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3">
        <v>3</v>
      </c>
      <c r="O385" s="13"/>
      <c r="P385" s="13"/>
      <c r="Q385" s="13"/>
      <c r="R385" s="13"/>
      <c r="S385" s="14"/>
      <c r="T385" s="13"/>
      <c r="U385" s="13"/>
      <c r="V385" s="13"/>
      <c r="W385" s="13"/>
      <c r="Z385" s="14"/>
      <c r="AA385" s="15"/>
      <c r="AF385" s="15" t="s">
        <v>486</v>
      </c>
      <c r="AG385" s="1" t="s">
        <v>81</v>
      </c>
      <c r="AH385" s="1">
        <v>1</v>
      </c>
      <c r="AI385" s="1">
        <v>2</v>
      </c>
      <c r="AJ385" s="1">
        <v>2</v>
      </c>
      <c r="AK385" s="1">
        <v>2</v>
      </c>
      <c r="AL385" s="1" t="s">
        <v>82</v>
      </c>
      <c r="AM385" s="1">
        <v>6</v>
      </c>
      <c r="AN385"/>
      <c r="AO385" s="13">
        <v>3</v>
      </c>
      <c r="AP385" s="13">
        <v>1</v>
      </c>
      <c r="AQ385" s="13"/>
      <c r="AR385" s="13"/>
      <c r="AS385" s="13"/>
      <c r="AT385" s="3"/>
      <c r="AU385" s="4" t="s">
        <v>35</v>
      </c>
      <c r="AV385" s="4">
        <f t="shared" si="249"/>
        <v>0.33333333333333331</v>
      </c>
      <c r="AW385" s="4">
        <f t="shared" si="250"/>
        <v>0.66666666666666663</v>
      </c>
      <c r="AX385" s="4">
        <f t="shared" si="250"/>
        <v>0.66666666666666663</v>
      </c>
      <c r="AY385" s="27">
        <f t="shared" si="251"/>
        <v>0.33333333333333331</v>
      </c>
      <c r="AZ385" s="27">
        <f t="shared" si="252"/>
        <v>0.55555555555555547</v>
      </c>
      <c r="BA385" s="27">
        <f t="shared" si="253"/>
        <v>0.26666666666666666</v>
      </c>
      <c r="BB385" s="27">
        <f t="shared" si="254"/>
        <v>0.17777777777777776</v>
      </c>
      <c r="BC385" s="27">
        <f t="shared" si="255"/>
        <v>0.22222222222222218</v>
      </c>
      <c r="BD385" s="27">
        <f t="shared" si="256"/>
        <v>0.22222222222222218</v>
      </c>
      <c r="BE385" s="27"/>
      <c r="BF385" s="27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16"/>
      <c r="BS385" s="1"/>
      <c r="BT385" s="84"/>
      <c r="BU385" s="84"/>
      <c r="BV385" s="27"/>
      <c r="BW385" s="27">
        <f t="shared" si="257"/>
        <v>0.33333333333333331</v>
      </c>
      <c r="BX385" s="27"/>
      <c r="BY385" s="27">
        <f t="shared" si="258"/>
        <v>0.1111111111111111</v>
      </c>
      <c r="BZ385" s="27">
        <f t="shared" si="259"/>
        <v>0.1111111111111111</v>
      </c>
      <c r="CA385" s="27"/>
      <c r="CB385" s="27"/>
      <c r="CC385" s="27"/>
      <c r="CD385" s="27"/>
      <c r="CE385" s="27"/>
      <c r="CF385" s="27"/>
      <c r="CG385" s="27"/>
      <c r="CH385" s="27"/>
      <c r="CL385" s="27"/>
      <c r="CM385" s="83"/>
      <c r="CN385" s="13"/>
    </row>
    <row r="386" spans="1:92" x14ac:dyDescent="0.25">
      <c r="A386" s="15" t="s">
        <v>487</v>
      </c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3">
        <v>4</v>
      </c>
      <c r="O386" s="13"/>
      <c r="P386" s="13"/>
      <c r="Q386" s="13"/>
      <c r="R386" s="13"/>
      <c r="S386" s="14"/>
      <c r="T386" s="13"/>
      <c r="U386" s="13"/>
      <c r="V386" s="13"/>
      <c r="W386" s="13"/>
      <c r="Z386" s="14"/>
      <c r="AA386" s="15"/>
      <c r="AF386" s="15" t="s">
        <v>487</v>
      </c>
      <c r="AG386" s="1" t="s">
        <v>81</v>
      </c>
      <c r="AH386" s="1">
        <v>6</v>
      </c>
      <c r="AI386" s="1">
        <v>4</v>
      </c>
      <c r="AJ386" s="1">
        <v>0</v>
      </c>
      <c r="AK386" s="1">
        <v>5</v>
      </c>
      <c r="AL386" s="1" t="s">
        <v>82</v>
      </c>
      <c r="AM386" s="1">
        <v>7</v>
      </c>
      <c r="AN386"/>
      <c r="AO386" s="13">
        <v>3</v>
      </c>
      <c r="AP386" s="13">
        <v>1</v>
      </c>
      <c r="AQ386" s="13">
        <v>1</v>
      </c>
      <c r="AR386" s="13"/>
      <c r="AS386" s="13"/>
      <c r="AT386" s="3" t="s">
        <v>86</v>
      </c>
      <c r="AU386" s="4" t="s">
        <v>33</v>
      </c>
      <c r="AV386" s="4">
        <f>SUM(1/3*AH386*(7-$AK386+7-$AM386)/6)</f>
        <v>0.66666666666666663</v>
      </c>
      <c r="AW386" s="4">
        <f>SUM(1/3*AI386*(7-$AK386+7-$AM386)/6)</f>
        <v>0.44444444444444442</v>
      </c>
      <c r="AX386" s="4">
        <f>SUM(1/3*AJ386*(7-$AK386+7-$AM386)/6)</f>
        <v>0</v>
      </c>
      <c r="AY386" s="27">
        <f>AV386</f>
        <v>0.66666666666666663</v>
      </c>
      <c r="AZ386" s="27">
        <f>SUM(AV386:AX386)/3</f>
        <v>0.37037037037037041</v>
      </c>
      <c r="BA386" s="27">
        <f>(((AX386+AW386*$BE$296)/(1+$BE$296)*AO386/3*2+(((AX386+AW386*$BE$296+AV386*$BE$296^2)/(1+$BE$296+$BE$296^2)*AO386/3*(AP386-1+AN386)/5)*3))/5)</f>
        <v>0.11851851851851851</v>
      </c>
      <c r="BB386" s="27">
        <f>(((AX386+AV386*$BE$296)/(1+$BE$296)*AO386/3*2+(((AX386+AV386*$BE$296+AW386*$BE$296^2)/(1+$BE$296+$BE$296^2)*AO386/3*(AP386-1+AN386)/5)*3))/5)</f>
        <v>0.17777777777777776</v>
      </c>
      <c r="BC386" s="27">
        <f>(((AV386+AX386*$BE$296)/(1+$BE$296)*AO386/3*2+(((AV386+AX386*$BE$296+AW386*$BE$296^2)/(1+$BE$296+$BE$296^2)*AO386/3*(AP386-1+AN386)/5)*3))/5)</f>
        <v>8.8888888888888878E-2</v>
      </c>
      <c r="BD386" s="27">
        <f>(((AV386+AW386*$BE$296)/(1+$BE$296)*AO386/3*2+(((AV386+AW386*$BE$296+AX386*$BE$296^2)/(1+$BE$296+$BE$296^2)*AO386/3*(AP386-1+AN386)/5)*3))/5)</f>
        <v>0.2074074074074074</v>
      </c>
      <c r="BE386" s="27"/>
      <c r="BF386" s="27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16"/>
      <c r="BS386" s="1"/>
      <c r="BT386" s="84"/>
      <c r="BU386" s="84"/>
      <c r="BV386" s="27"/>
      <c r="BW386" s="27">
        <f>(1/3*ROUNDUP((AI386/2),0)*(7-$AK386+7-$AM386)/6)</f>
        <v>0.22222222222222221</v>
      </c>
      <c r="BX386" s="27"/>
      <c r="BY386" s="27">
        <f>((BW386*AO386/3)+(((BW386+AV386*$BE$296) / (1+$BE$296)*AO386/3*(AP386-1+AN386)/5)*2))/3</f>
        <v>7.407407407407407E-2</v>
      </c>
      <c r="BZ386" s="27">
        <f>((AV386*AO386/3)+(((AV386+BW386*$BE$296) / (1+$BE$296)*AO386/3*(AP386-1+AN386)/5)*2))/3</f>
        <v>0.22222222222222221</v>
      </c>
      <c r="CA386" s="27"/>
      <c r="CB386" s="27"/>
      <c r="CC386" s="27"/>
      <c r="CD386" s="27"/>
      <c r="CE386" s="27"/>
      <c r="CF386" s="27"/>
      <c r="CG386" s="27"/>
      <c r="CH386" s="27"/>
      <c r="CL386" s="27"/>
      <c r="CM386" s="83"/>
      <c r="CN386" s="13"/>
    </row>
    <row r="387" spans="1:92" x14ac:dyDescent="0.25">
      <c r="A387" s="15" t="s">
        <v>488</v>
      </c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3">
        <v>3</v>
      </c>
      <c r="O387" s="13"/>
      <c r="P387" s="13"/>
      <c r="Q387" s="13"/>
      <c r="R387" s="13"/>
      <c r="S387" s="14"/>
      <c r="T387" s="13"/>
      <c r="U387" s="13"/>
      <c r="V387" s="13"/>
      <c r="W387" s="13"/>
      <c r="Z387" s="14"/>
      <c r="AA387" s="15"/>
      <c r="AF387" s="15" t="s">
        <v>387</v>
      </c>
      <c r="AG387" s="1" t="s">
        <v>81</v>
      </c>
      <c r="AH387" s="1">
        <v>2</v>
      </c>
      <c r="AI387" s="1">
        <v>2</v>
      </c>
      <c r="AJ387" s="1">
        <v>2</v>
      </c>
      <c r="AK387" s="1">
        <v>3</v>
      </c>
      <c r="AL387" s="1">
        <v>2</v>
      </c>
      <c r="AM387" s="1">
        <v>6</v>
      </c>
      <c r="AN387"/>
      <c r="AO387" s="13">
        <v>3</v>
      </c>
      <c r="AP387" s="13">
        <v>1</v>
      </c>
      <c r="AQ387" s="13"/>
      <c r="AR387" s="13">
        <v>1</v>
      </c>
      <c r="AS387" s="13"/>
      <c r="AT387" s="3" t="s">
        <v>193</v>
      </c>
      <c r="AU387" s="4" t="s">
        <v>35</v>
      </c>
      <c r="AV387" s="4">
        <f t="shared" si="249"/>
        <v>0.55555555555555547</v>
      </c>
      <c r="AW387" s="4">
        <f t="shared" si="250"/>
        <v>0.55555555555555547</v>
      </c>
      <c r="AX387" s="4">
        <f t="shared" si="250"/>
        <v>0.55555555555555547</v>
      </c>
      <c r="AY387" s="27">
        <f t="shared" si="251"/>
        <v>0.55555555555555547</v>
      </c>
      <c r="AZ387" s="27">
        <f t="shared" si="252"/>
        <v>0.55555555555555547</v>
      </c>
      <c r="BA387" s="27">
        <f t="shared" si="253"/>
        <v>0.22222222222222218</v>
      </c>
      <c r="BB387" s="27">
        <f t="shared" si="254"/>
        <v>0.22222222222222218</v>
      </c>
      <c r="BC387" s="27">
        <f t="shared" si="255"/>
        <v>0.22222222222222218</v>
      </c>
      <c r="BD387" s="27">
        <f t="shared" si="256"/>
        <v>0.22222222222222218</v>
      </c>
      <c r="BE387" s="27"/>
      <c r="BF387" s="27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16"/>
      <c r="BS387" s="1"/>
      <c r="BT387" s="84"/>
      <c r="BU387" s="84"/>
      <c r="BV387" s="27"/>
      <c r="BW387" s="27">
        <f t="shared" si="257"/>
        <v>0.27777777777777773</v>
      </c>
      <c r="BX387" s="27"/>
      <c r="BY387" s="27">
        <f t="shared" si="258"/>
        <v>9.2592592592592574E-2</v>
      </c>
      <c r="BZ387" s="27">
        <f t="shared" si="259"/>
        <v>0.18518518518518515</v>
      </c>
      <c r="CA387" s="27"/>
      <c r="CB387" s="27"/>
      <c r="CC387" s="27"/>
      <c r="CD387" s="27"/>
      <c r="CE387" s="27"/>
      <c r="CF387" s="27"/>
      <c r="CG387" s="27"/>
      <c r="CH387" s="27"/>
      <c r="CL387" s="27"/>
      <c r="CM387" s="83"/>
      <c r="CN387" s="13"/>
    </row>
    <row r="388" spans="1:92" x14ac:dyDescent="0.25">
      <c r="A388" s="15" t="s">
        <v>489</v>
      </c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3">
        <v>4</v>
      </c>
      <c r="O388" s="13"/>
      <c r="P388" s="13"/>
      <c r="Q388" s="13"/>
      <c r="R388" s="13"/>
      <c r="S388" s="14"/>
      <c r="T388" s="13"/>
      <c r="U388" s="13"/>
      <c r="V388" s="13"/>
      <c r="W388" s="13"/>
      <c r="Z388" s="14"/>
      <c r="AA388" s="15"/>
      <c r="AF388" s="15" t="s">
        <v>489</v>
      </c>
      <c r="AG388" s="1" t="s">
        <v>81</v>
      </c>
      <c r="AH388" s="1">
        <v>3</v>
      </c>
      <c r="AI388" s="1">
        <v>2</v>
      </c>
      <c r="AJ388" s="1">
        <v>0</v>
      </c>
      <c r="AK388" s="1">
        <v>3</v>
      </c>
      <c r="AL388" s="1" t="s">
        <v>82</v>
      </c>
      <c r="AM388" s="1">
        <v>7</v>
      </c>
      <c r="AN388"/>
      <c r="AO388" s="13">
        <v>3</v>
      </c>
      <c r="AP388" s="13">
        <v>1</v>
      </c>
      <c r="AQ388" s="13">
        <v>1</v>
      </c>
      <c r="AR388" s="13"/>
      <c r="AS388" s="13"/>
      <c r="AT388" s="3" t="s">
        <v>86</v>
      </c>
      <c r="AU388" s="4" t="s">
        <v>33</v>
      </c>
      <c r="AV388" s="4">
        <f t="shared" si="249"/>
        <v>0.66666666666666663</v>
      </c>
      <c r="AW388" s="4">
        <f t="shared" si="250"/>
        <v>0.44444444444444442</v>
      </c>
      <c r="AX388" s="4">
        <f t="shared" si="250"/>
        <v>0</v>
      </c>
      <c r="AY388" s="27">
        <f t="shared" si="251"/>
        <v>0.66666666666666663</v>
      </c>
      <c r="AZ388" s="27">
        <f t="shared" si="252"/>
        <v>0.37037037037037041</v>
      </c>
      <c r="BA388" s="27">
        <f t="shared" si="253"/>
        <v>0.11851851851851851</v>
      </c>
      <c r="BB388" s="27">
        <f t="shared" si="254"/>
        <v>0.17777777777777776</v>
      </c>
      <c r="BC388" s="27">
        <f t="shared" si="255"/>
        <v>8.8888888888888878E-2</v>
      </c>
      <c r="BD388" s="27">
        <f t="shared" si="256"/>
        <v>0.2074074074074074</v>
      </c>
      <c r="BE388" s="27"/>
      <c r="BF388" s="27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16"/>
      <c r="BS388" s="1"/>
      <c r="BT388" s="84"/>
      <c r="BU388" s="84"/>
      <c r="BV388" s="27"/>
      <c r="BW388" s="27">
        <f t="shared" si="257"/>
        <v>0.22222222222222221</v>
      </c>
      <c r="BX388" s="27"/>
      <c r="BY388" s="27">
        <f t="shared" si="258"/>
        <v>7.407407407407407E-2</v>
      </c>
      <c r="BZ388" s="27">
        <f t="shared" si="259"/>
        <v>0.22222222222222221</v>
      </c>
      <c r="CA388" s="27"/>
      <c r="CB388" s="27"/>
      <c r="CC388" s="27"/>
      <c r="CD388" s="27"/>
      <c r="CE388" s="27"/>
      <c r="CF388" s="27"/>
      <c r="CG388" s="27"/>
      <c r="CH388" s="27"/>
      <c r="CL388" s="27"/>
      <c r="CM388" s="83"/>
      <c r="CN388" s="13"/>
    </row>
    <row r="389" spans="1:92" x14ac:dyDescent="0.25">
      <c r="A389" s="15" t="s">
        <v>519</v>
      </c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3"/>
      <c r="O389" s="13"/>
      <c r="P389" s="13"/>
      <c r="Q389" s="13"/>
      <c r="R389" s="13"/>
      <c r="S389" s="14"/>
      <c r="T389" s="13"/>
      <c r="U389" s="13"/>
      <c r="V389" s="13"/>
      <c r="W389" s="13"/>
      <c r="Z389" s="14"/>
      <c r="AA389" s="15"/>
      <c r="AF389" s="15" t="s">
        <v>519</v>
      </c>
      <c r="AG389" s="1" t="s">
        <v>81</v>
      </c>
      <c r="AH389" s="1">
        <v>3</v>
      </c>
      <c r="AI389" s="1">
        <v>2</v>
      </c>
      <c r="AJ389" s="1">
        <v>0</v>
      </c>
      <c r="AK389" s="1">
        <v>4</v>
      </c>
      <c r="AL389" s="1" t="s">
        <v>82</v>
      </c>
      <c r="AM389" s="1">
        <v>7</v>
      </c>
      <c r="AN389"/>
      <c r="AO389" s="13">
        <v>3</v>
      </c>
      <c r="AP389" s="13">
        <v>1</v>
      </c>
      <c r="AQ389" s="13"/>
      <c r="AR389" s="13"/>
      <c r="AS389" s="13"/>
      <c r="AT389" s="3"/>
      <c r="AU389" s="4" t="s">
        <v>33</v>
      </c>
      <c r="AV389" s="4">
        <f t="shared" si="249"/>
        <v>0.5</v>
      </c>
      <c r="AW389" s="4">
        <f t="shared" si="250"/>
        <v>0.33333333333333331</v>
      </c>
      <c r="AX389" s="4">
        <f t="shared" si="250"/>
        <v>0</v>
      </c>
      <c r="AY389" s="27">
        <f t="shared" si="251"/>
        <v>0.5</v>
      </c>
      <c r="AZ389" s="27">
        <f t="shared" si="252"/>
        <v>0.27777777777777773</v>
      </c>
      <c r="BA389" s="27">
        <f t="shared" si="253"/>
        <v>8.8888888888888878E-2</v>
      </c>
      <c r="BB389" s="27">
        <f t="shared" si="254"/>
        <v>0.13333333333333333</v>
      </c>
      <c r="BC389" s="27">
        <f t="shared" si="255"/>
        <v>6.6666666666666666E-2</v>
      </c>
      <c r="BD389" s="27">
        <f t="shared" si="256"/>
        <v>0.15555555555555553</v>
      </c>
      <c r="BE389" s="27"/>
      <c r="BF389" s="27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16"/>
      <c r="BS389" s="1"/>
      <c r="BT389" s="84"/>
      <c r="BU389" s="84"/>
      <c r="BV389" s="27"/>
      <c r="BW389" s="27">
        <f t="shared" si="257"/>
        <v>0.16666666666666666</v>
      </c>
      <c r="BX389" s="27"/>
      <c r="BY389" s="27">
        <f t="shared" si="258"/>
        <v>5.5555555555555552E-2</v>
      </c>
      <c r="BZ389" s="27">
        <f t="shared" si="259"/>
        <v>0.16666666666666666</v>
      </c>
      <c r="CA389" s="27"/>
      <c r="CB389" s="27"/>
      <c r="CC389" s="27"/>
      <c r="CD389" s="27"/>
      <c r="CE389" s="27"/>
      <c r="CF389" s="27"/>
      <c r="CG389" s="27"/>
      <c r="CH389" s="27"/>
      <c r="CL389" s="27"/>
      <c r="CM389" s="83"/>
      <c r="CN389" s="13"/>
    </row>
    <row r="390" spans="1:92" x14ac:dyDescent="0.25">
      <c r="A390" s="15" t="s">
        <v>520</v>
      </c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3"/>
      <c r="O390" s="13"/>
      <c r="P390" s="13"/>
      <c r="Q390" s="13"/>
      <c r="R390" s="13"/>
      <c r="S390" s="14"/>
      <c r="T390" s="13"/>
      <c r="U390" s="13"/>
      <c r="V390" s="13"/>
      <c r="W390" s="13"/>
      <c r="Z390" s="14"/>
      <c r="AA390" s="15"/>
      <c r="AF390" s="15" t="s">
        <v>520</v>
      </c>
      <c r="AG390" s="1" t="s">
        <v>106</v>
      </c>
      <c r="AH390" s="1">
        <v>4</v>
      </c>
      <c r="AI390" s="1">
        <v>0</v>
      </c>
      <c r="AJ390" s="1">
        <v>0</v>
      </c>
      <c r="AK390" s="1">
        <v>2</v>
      </c>
      <c r="AL390" s="1">
        <v>3</v>
      </c>
      <c r="AM390" s="1">
        <v>5</v>
      </c>
      <c r="AN390"/>
      <c r="AO390" s="13">
        <v>3</v>
      </c>
      <c r="AP390" s="13">
        <v>1</v>
      </c>
      <c r="AQ390" s="13"/>
      <c r="AR390" s="13">
        <v>1</v>
      </c>
      <c r="AS390" s="13">
        <v>1</v>
      </c>
      <c r="AT390" s="3" t="s">
        <v>193</v>
      </c>
      <c r="AU390" s="4" t="s">
        <v>33</v>
      </c>
      <c r="AV390" s="4">
        <f t="shared" si="249"/>
        <v>1.5555555555555554</v>
      </c>
      <c r="AW390" s="4">
        <f t="shared" si="250"/>
        <v>0</v>
      </c>
      <c r="AX390" s="4">
        <f t="shared" si="250"/>
        <v>0</v>
      </c>
      <c r="AY390" s="27">
        <f t="shared" si="251"/>
        <v>1.5555555555555554</v>
      </c>
      <c r="AZ390" s="27">
        <f t="shared" si="252"/>
        <v>0.51851851851851849</v>
      </c>
      <c r="BA390" s="27">
        <f t="shared" si="253"/>
        <v>0</v>
      </c>
      <c r="BB390" s="27">
        <f t="shared" si="254"/>
        <v>0.4148148148148148</v>
      </c>
      <c r="BC390" s="27">
        <f t="shared" si="255"/>
        <v>0.2074074074074074</v>
      </c>
      <c r="BD390" s="27">
        <f t="shared" si="256"/>
        <v>0.2074074074074074</v>
      </c>
      <c r="BE390" s="27"/>
      <c r="BF390" s="27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16"/>
      <c r="BS390" s="1"/>
      <c r="BT390" s="84"/>
      <c r="BU390" s="84"/>
      <c r="BV390" s="27"/>
      <c r="BW390" s="27">
        <f t="shared" si="257"/>
        <v>0</v>
      </c>
      <c r="BX390" s="27"/>
      <c r="BY390" s="27">
        <f t="shared" si="258"/>
        <v>0</v>
      </c>
      <c r="BZ390" s="27">
        <f t="shared" si="259"/>
        <v>0.51851851851851849</v>
      </c>
      <c r="CA390" s="27"/>
      <c r="CB390" s="27"/>
      <c r="CC390" s="27"/>
      <c r="CD390" s="27"/>
      <c r="CE390" s="27"/>
      <c r="CF390" s="27"/>
      <c r="CG390" s="27"/>
      <c r="CH390" s="27"/>
      <c r="CL390" s="27">
        <f>SUM(1/2*AH390*(7-$AK390+7-$AM390)/6)</f>
        <v>2.3333333333333335</v>
      </c>
      <c r="CM390" s="83"/>
      <c r="CN390" s="13"/>
    </row>
    <row r="391" spans="1:92" x14ac:dyDescent="0.25">
      <c r="A391" s="15" t="s">
        <v>491</v>
      </c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3">
        <v>2</v>
      </c>
      <c r="O391" s="13"/>
      <c r="P391" s="13"/>
      <c r="Q391" s="13"/>
      <c r="R391" s="13"/>
      <c r="S391" s="14"/>
      <c r="T391" s="13"/>
      <c r="U391" s="13"/>
      <c r="V391" s="13"/>
      <c r="W391" s="13"/>
      <c r="Z391" s="14"/>
      <c r="AA391" s="15"/>
      <c r="AF391" s="15" t="s">
        <v>491</v>
      </c>
      <c r="AG391" s="1" t="s">
        <v>81</v>
      </c>
      <c r="AH391" s="1">
        <v>2</v>
      </c>
      <c r="AI391" s="1">
        <v>2</v>
      </c>
      <c r="AJ391" s="1">
        <v>2</v>
      </c>
      <c r="AK391" s="1">
        <v>3</v>
      </c>
      <c r="AL391" s="1">
        <v>2</v>
      </c>
      <c r="AM391" s="1">
        <v>6</v>
      </c>
      <c r="AN391"/>
      <c r="AO391" s="13">
        <v>3</v>
      </c>
      <c r="AP391" s="13">
        <v>1</v>
      </c>
      <c r="AQ391" s="13">
        <v>1</v>
      </c>
      <c r="AR391" s="13"/>
      <c r="AS391" s="13"/>
      <c r="AT391" s="3" t="s">
        <v>86</v>
      </c>
      <c r="AU391" s="4" t="s">
        <v>35</v>
      </c>
      <c r="AV391" s="4">
        <f t="shared" si="249"/>
        <v>0.55555555555555547</v>
      </c>
      <c r="AW391" s="4">
        <f t="shared" si="250"/>
        <v>0.55555555555555547</v>
      </c>
      <c r="AX391" s="4">
        <f t="shared" si="250"/>
        <v>0.55555555555555547</v>
      </c>
      <c r="AY391" s="27">
        <f t="shared" si="251"/>
        <v>0.55555555555555547</v>
      </c>
      <c r="AZ391" s="27">
        <f t="shared" si="252"/>
        <v>0.55555555555555547</v>
      </c>
      <c r="BA391" s="27">
        <f t="shared" si="253"/>
        <v>0.22222222222222218</v>
      </c>
      <c r="BB391" s="27">
        <f t="shared" si="254"/>
        <v>0.22222222222222218</v>
      </c>
      <c r="BC391" s="27">
        <f t="shared" si="255"/>
        <v>0.22222222222222218</v>
      </c>
      <c r="BD391" s="27">
        <f t="shared" si="256"/>
        <v>0.22222222222222218</v>
      </c>
      <c r="BE391" s="27"/>
      <c r="BF391" s="27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16"/>
      <c r="BS391" s="1"/>
      <c r="BT391" s="84"/>
      <c r="BU391" s="84"/>
      <c r="BV391" s="27"/>
      <c r="BW391" s="27">
        <f t="shared" si="257"/>
        <v>0.27777777777777773</v>
      </c>
      <c r="BX391" s="27"/>
      <c r="BY391" s="27">
        <f t="shared" si="258"/>
        <v>9.2592592592592574E-2</v>
      </c>
      <c r="BZ391" s="27">
        <f t="shared" si="259"/>
        <v>0.18518518518518515</v>
      </c>
      <c r="CA391" s="27"/>
      <c r="CB391" s="27"/>
      <c r="CC391" s="27"/>
      <c r="CD391" s="27"/>
      <c r="CE391" s="27"/>
      <c r="CF391" s="27"/>
      <c r="CG391" s="27"/>
      <c r="CH391" s="27"/>
      <c r="CL391" s="27"/>
      <c r="CM391" s="83"/>
      <c r="CN391" s="13"/>
    </row>
    <row r="392" spans="1:92" x14ac:dyDescent="0.25">
      <c r="A392" s="15" t="s">
        <v>492</v>
      </c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3">
        <v>2</v>
      </c>
      <c r="O392" s="13"/>
      <c r="P392" s="13"/>
      <c r="Q392" s="13"/>
      <c r="R392" s="13"/>
      <c r="S392" s="14"/>
      <c r="T392" s="13"/>
      <c r="U392" s="13"/>
      <c r="V392" s="13"/>
      <c r="W392" s="13"/>
      <c r="Z392" s="14"/>
      <c r="AA392" s="15"/>
      <c r="AF392" s="15" t="s">
        <v>492</v>
      </c>
      <c r="AG392" s="1" t="s">
        <v>81</v>
      </c>
      <c r="AH392" s="1">
        <v>2</v>
      </c>
      <c r="AI392" s="1">
        <v>2</v>
      </c>
      <c r="AJ392" s="1">
        <v>2</v>
      </c>
      <c r="AK392" s="1">
        <v>3</v>
      </c>
      <c r="AL392" s="1">
        <v>2</v>
      </c>
      <c r="AM392" s="1">
        <v>6</v>
      </c>
      <c r="AN392"/>
      <c r="AO392" s="13">
        <v>3</v>
      </c>
      <c r="AP392" s="13">
        <v>1</v>
      </c>
      <c r="AQ392" s="13"/>
      <c r="AR392" s="13">
        <v>1</v>
      </c>
      <c r="AS392" s="13"/>
      <c r="AT392" s="3" t="s">
        <v>193</v>
      </c>
      <c r="AU392" s="4" t="s">
        <v>35</v>
      </c>
      <c r="AV392" s="4">
        <f t="shared" si="249"/>
        <v>0.55555555555555547</v>
      </c>
      <c r="AW392" s="4">
        <f t="shared" si="250"/>
        <v>0.55555555555555547</v>
      </c>
      <c r="AX392" s="4">
        <f t="shared" si="250"/>
        <v>0.55555555555555547</v>
      </c>
      <c r="AY392" s="27">
        <f t="shared" si="251"/>
        <v>0.55555555555555547</v>
      </c>
      <c r="AZ392" s="27">
        <f t="shared" si="252"/>
        <v>0.55555555555555547</v>
      </c>
      <c r="BA392" s="27">
        <f t="shared" si="253"/>
        <v>0.22222222222222218</v>
      </c>
      <c r="BB392" s="27">
        <f t="shared" si="254"/>
        <v>0.22222222222222218</v>
      </c>
      <c r="BC392" s="27">
        <f t="shared" si="255"/>
        <v>0.22222222222222218</v>
      </c>
      <c r="BD392" s="27">
        <f t="shared" si="256"/>
        <v>0.22222222222222218</v>
      </c>
      <c r="BE392" s="27"/>
      <c r="BF392" s="27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16"/>
      <c r="BS392" s="1"/>
      <c r="BT392" s="84"/>
      <c r="BU392" s="84"/>
      <c r="BV392" s="27"/>
      <c r="BW392" s="27">
        <f t="shared" si="257"/>
        <v>0.27777777777777773</v>
      </c>
      <c r="BX392" s="27"/>
      <c r="BY392" s="27">
        <f t="shared" si="258"/>
        <v>9.2592592592592574E-2</v>
      </c>
      <c r="BZ392" s="27">
        <f t="shared" si="259"/>
        <v>0.18518518518518515</v>
      </c>
      <c r="CA392" s="27"/>
      <c r="CB392" s="27"/>
      <c r="CC392" s="27"/>
      <c r="CD392" s="27"/>
      <c r="CE392" s="27"/>
      <c r="CF392" s="27"/>
      <c r="CG392" s="27"/>
      <c r="CH392" s="27"/>
      <c r="CL392" s="27"/>
      <c r="CM392" s="83"/>
      <c r="CN392" s="13"/>
    </row>
    <row r="393" spans="1:92" x14ac:dyDescent="0.25">
      <c r="A393" s="15" t="s">
        <v>490</v>
      </c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3">
        <v>3</v>
      </c>
      <c r="O393" s="13"/>
      <c r="P393" s="13"/>
      <c r="Q393" s="13"/>
      <c r="R393" s="13"/>
      <c r="S393" s="14"/>
      <c r="T393" s="13"/>
      <c r="U393" s="13"/>
      <c r="V393" s="13"/>
      <c r="W393" s="13"/>
      <c r="Z393" s="14"/>
      <c r="AA393" s="15"/>
      <c r="AF393" s="15" t="s">
        <v>490</v>
      </c>
      <c r="AG393" s="1" t="s">
        <v>81</v>
      </c>
      <c r="AH393" s="1">
        <v>2</v>
      </c>
      <c r="AI393" s="1">
        <v>3</v>
      </c>
      <c r="AJ393" s="1">
        <v>2</v>
      </c>
      <c r="AK393" s="1">
        <v>3</v>
      </c>
      <c r="AL393" s="1" t="s">
        <v>82</v>
      </c>
      <c r="AM393" s="1">
        <v>7</v>
      </c>
      <c r="AN393"/>
      <c r="AO393" s="13">
        <v>3</v>
      </c>
      <c r="AP393" s="13">
        <v>1</v>
      </c>
      <c r="AQ393" s="13">
        <v>1</v>
      </c>
      <c r="AR393" s="13"/>
      <c r="AS393" s="13"/>
      <c r="AT393" s="3" t="s">
        <v>86</v>
      </c>
      <c r="AU393" s="4" t="s">
        <v>34</v>
      </c>
      <c r="AV393" s="4">
        <f>SUM(1/3*AH393*(7-$AK393+7-$AM393)/6)</f>
        <v>0.44444444444444442</v>
      </c>
      <c r="AW393" s="4">
        <f>SUM(1/3*AI393*(7-$AK393+7-$AM393)/6)</f>
        <v>0.66666666666666663</v>
      </c>
      <c r="AX393" s="4">
        <f>SUM(1/3*AJ393*(7-$AK393+7-$AM393)/6)</f>
        <v>0.44444444444444442</v>
      </c>
      <c r="AY393" s="27">
        <f>AV393</f>
        <v>0.44444444444444442</v>
      </c>
      <c r="AZ393" s="27">
        <f>SUM(AV393:AX393)/3</f>
        <v>0.51851851851851849</v>
      </c>
      <c r="BA393" s="27">
        <f>(((AX393+AW393*$BE$296)/(1+$BE$296)*AO393/3*2+(((AX393+AW393*$BE$296+AV393*$BE$296^2)/(1+$BE$296+$BE$296^2)*AO393/3*(AP393-1+AN393)/5)*3))/5)</f>
        <v>0.23703703703703702</v>
      </c>
      <c r="BB393" s="27">
        <f>(((AX393+AV393*$BE$296)/(1+$BE$296)*AO393/3*2+(((AX393+AV393*$BE$296+AW393*$BE$296^2)/(1+$BE$296+$BE$296^2)*AO393/3*(AP393-1+AN393)/5)*3))/5)</f>
        <v>0.17777777777777776</v>
      </c>
      <c r="BC393" s="27">
        <f>(((AV393+AX393*$BE$296)/(1+$BE$296)*AO393/3*2+(((AV393+AX393*$BE$296+AW393*$BE$296^2)/(1+$BE$296+$BE$296^2)*AO393/3*(AP393-1+AN393)/5)*3))/5)</f>
        <v>0.17777777777777776</v>
      </c>
      <c r="BD393" s="27">
        <f>(((AV393+AW393*$BE$296)/(1+$BE$296)*AO393/3*2+(((AV393+AW393*$BE$296+AX393*$BE$296^2)/(1+$BE$296+$BE$296^2)*AO393/3*(AP393-1+AN393)/5)*3))/5)</f>
        <v>0.23703703703703702</v>
      </c>
      <c r="BE393" s="27"/>
      <c r="BF393" s="27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16"/>
      <c r="BS393" s="1"/>
      <c r="BT393" s="84"/>
      <c r="BU393" s="84"/>
      <c r="BV393" s="27"/>
      <c r="BW393" s="27">
        <f>(1/3*ROUNDUP((AI393/2),0)*(7-$AK393+7-$AM393)/6)</f>
        <v>0.44444444444444442</v>
      </c>
      <c r="BX393" s="27"/>
      <c r="BY393" s="27">
        <f>((BW393*AO393/3)+(((BW393+AV393*$BE$296) / (1+$BE$296)*AO393/3*(AP393-1+AN393)/5)*2))/3</f>
        <v>0.14814814814814814</v>
      </c>
      <c r="BZ393" s="27">
        <f>((AV393*AO393/3)+(((AV393+BW393*$BE$296) / (1+$BE$296)*AO393/3*(AP393-1+AN393)/5)*2))/3</f>
        <v>0.14814814814814814</v>
      </c>
      <c r="CA393" s="27"/>
      <c r="CB393" s="27"/>
      <c r="CC393" s="27"/>
      <c r="CD393" s="27"/>
      <c r="CE393" s="27"/>
      <c r="CF393" s="27"/>
      <c r="CG393" s="27"/>
      <c r="CH393" s="27"/>
      <c r="CL393" s="27"/>
      <c r="CM393" s="83"/>
      <c r="CN393" s="13"/>
    </row>
    <row r="394" spans="1:92" x14ac:dyDescent="0.25">
      <c r="A394" s="15" t="s">
        <v>646</v>
      </c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95"/>
      <c r="O394" s="13"/>
      <c r="P394" s="13"/>
      <c r="Q394" s="13"/>
      <c r="R394" s="13"/>
      <c r="S394" s="14"/>
      <c r="T394" s="13"/>
      <c r="U394" s="13"/>
      <c r="V394" s="13"/>
      <c r="W394" s="13"/>
      <c r="Z394" s="14"/>
      <c r="AA394" s="15"/>
      <c r="AF394" s="15" t="s">
        <v>646</v>
      </c>
      <c r="AG394" s="1" t="s">
        <v>81</v>
      </c>
      <c r="AH394" s="1">
        <v>10</v>
      </c>
      <c r="AI394" s="1">
        <v>6</v>
      </c>
      <c r="AJ394" s="1">
        <v>0</v>
      </c>
      <c r="AK394" s="1">
        <v>5</v>
      </c>
      <c r="AL394" s="1" t="s">
        <v>82</v>
      </c>
      <c r="AM394" s="1">
        <v>7</v>
      </c>
      <c r="AN394"/>
      <c r="AO394" s="13">
        <v>3</v>
      </c>
      <c r="AP394" s="13">
        <v>1</v>
      </c>
      <c r="AQ394" s="13"/>
      <c r="AR394" s="13"/>
      <c r="AS394" s="13"/>
      <c r="AT394" s="200"/>
      <c r="AU394" s="4" t="s">
        <v>33</v>
      </c>
      <c r="AV394" s="4">
        <f t="shared" si="249"/>
        <v>1.1111111111111109</v>
      </c>
      <c r="AW394" s="4">
        <f t="shared" si="250"/>
        <v>0.66666666666666663</v>
      </c>
      <c r="AX394" s="4">
        <f t="shared" si="250"/>
        <v>0</v>
      </c>
      <c r="AY394" s="27">
        <f t="shared" si="251"/>
        <v>1.1111111111111109</v>
      </c>
      <c r="AZ394" s="27">
        <f t="shared" si="252"/>
        <v>0.59259259259259256</v>
      </c>
      <c r="BA394" s="27">
        <f t="shared" si="253"/>
        <v>0.17777777777777776</v>
      </c>
      <c r="BB394" s="27">
        <f t="shared" si="254"/>
        <v>0.29629629629629622</v>
      </c>
      <c r="BC394" s="27">
        <f t="shared" si="255"/>
        <v>0.14814814814814811</v>
      </c>
      <c r="BD394" s="27">
        <f t="shared" si="256"/>
        <v>0.3259259259259259</v>
      </c>
      <c r="BE394" s="27"/>
      <c r="BF394" s="27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16"/>
      <c r="BS394" s="1"/>
      <c r="BT394" s="84"/>
      <c r="BU394" s="84"/>
      <c r="BV394" s="27"/>
      <c r="BW394" s="27">
        <f t="shared" si="257"/>
        <v>0.33333333333333331</v>
      </c>
      <c r="BX394" s="27"/>
      <c r="BY394" s="27">
        <f t="shared" si="258"/>
        <v>0.1111111111111111</v>
      </c>
      <c r="BZ394" s="27">
        <f t="shared" si="259"/>
        <v>0.37037037037037029</v>
      </c>
      <c r="CA394" s="27"/>
      <c r="CB394" s="27"/>
      <c r="CC394" s="27"/>
      <c r="CD394" s="27"/>
      <c r="CE394" s="27"/>
      <c r="CF394" s="27"/>
      <c r="CG394" s="27"/>
      <c r="CH394" s="27"/>
      <c r="CL394" s="27"/>
      <c r="CM394" s="83"/>
      <c r="CN394" s="13"/>
    </row>
    <row r="395" spans="1:92" x14ac:dyDescent="0.25">
      <c r="A395" s="15" t="s">
        <v>647</v>
      </c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95"/>
      <c r="O395" s="13"/>
      <c r="P395" s="13"/>
      <c r="Q395" s="13"/>
      <c r="R395" s="13"/>
      <c r="S395" s="14"/>
      <c r="T395" s="13"/>
      <c r="U395" s="13"/>
      <c r="V395" s="13"/>
      <c r="W395" s="13"/>
      <c r="Z395" s="14"/>
      <c r="AA395" s="15"/>
      <c r="AF395" s="15" t="s">
        <v>647</v>
      </c>
      <c r="AG395" s="1" t="s">
        <v>81</v>
      </c>
      <c r="AH395" s="1">
        <v>4</v>
      </c>
      <c r="AI395" s="1">
        <v>2</v>
      </c>
      <c r="AJ395" s="1">
        <v>0</v>
      </c>
      <c r="AK395" s="1">
        <v>5</v>
      </c>
      <c r="AL395" s="1" t="s">
        <v>82</v>
      </c>
      <c r="AM395" s="1">
        <v>7</v>
      </c>
      <c r="AN395"/>
      <c r="AO395" s="13">
        <v>3</v>
      </c>
      <c r="AP395" s="13">
        <v>1</v>
      </c>
      <c r="AQ395" s="13">
        <v>1</v>
      </c>
      <c r="AR395" s="13"/>
      <c r="AS395" s="13"/>
      <c r="AT395" s="3" t="s">
        <v>86</v>
      </c>
      <c r="AU395" s="4" t="s">
        <v>33</v>
      </c>
      <c r="AV395" s="4">
        <f t="shared" si="249"/>
        <v>0.44444444444444442</v>
      </c>
      <c r="AW395" s="4">
        <f t="shared" si="250"/>
        <v>0.22222222222222221</v>
      </c>
      <c r="AX395" s="4">
        <f t="shared" si="250"/>
        <v>0</v>
      </c>
      <c r="AY395" s="27">
        <f t="shared" si="251"/>
        <v>0.44444444444444442</v>
      </c>
      <c r="AZ395" s="27">
        <f t="shared" si="252"/>
        <v>0.22222222222222221</v>
      </c>
      <c r="BA395" s="27">
        <f t="shared" si="253"/>
        <v>5.9259259259259255E-2</v>
      </c>
      <c r="BB395" s="27">
        <f t="shared" si="254"/>
        <v>0.11851851851851851</v>
      </c>
      <c r="BC395" s="27">
        <f t="shared" si="255"/>
        <v>5.9259259259259255E-2</v>
      </c>
      <c r="BD395" s="27">
        <f t="shared" si="256"/>
        <v>0.11851851851851851</v>
      </c>
      <c r="BE395" s="27"/>
      <c r="BF395" s="27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16"/>
      <c r="BS395" s="1"/>
      <c r="BT395" s="84"/>
      <c r="BU395" s="84"/>
      <c r="BV395" s="27"/>
      <c r="BW395" s="27">
        <f t="shared" si="257"/>
        <v>0.1111111111111111</v>
      </c>
      <c r="BX395" s="27"/>
      <c r="BY395" s="27">
        <f t="shared" si="258"/>
        <v>3.7037037037037035E-2</v>
      </c>
      <c r="BZ395" s="27">
        <f t="shared" si="259"/>
        <v>0.14814814814814814</v>
      </c>
      <c r="CA395" s="27"/>
      <c r="CB395" s="27"/>
      <c r="CC395" s="27"/>
      <c r="CD395" s="27"/>
      <c r="CE395" s="27"/>
      <c r="CF395" s="27"/>
      <c r="CG395" s="27"/>
      <c r="CH395" s="27"/>
      <c r="CL395" s="27"/>
      <c r="CM395" s="83"/>
      <c r="CN395" s="13"/>
    </row>
    <row r="396" spans="1:92" x14ac:dyDescent="0.25">
      <c r="A396" s="15" t="s">
        <v>648</v>
      </c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3">
        <v>2</v>
      </c>
      <c r="O396" s="13"/>
      <c r="P396" s="13"/>
      <c r="Q396" s="13"/>
      <c r="R396" s="13"/>
      <c r="S396" s="14"/>
      <c r="T396" s="13"/>
      <c r="U396" s="13"/>
      <c r="V396" s="13"/>
      <c r="W396" s="13"/>
      <c r="Z396" s="14"/>
      <c r="AA396" s="15"/>
      <c r="AF396" s="15" t="s">
        <v>648</v>
      </c>
      <c r="AG396" s="1" t="s">
        <v>81</v>
      </c>
      <c r="AH396" s="1">
        <v>4</v>
      </c>
      <c r="AI396" s="1">
        <v>6</v>
      </c>
      <c r="AJ396" s="1">
        <v>2</v>
      </c>
      <c r="AK396" s="1">
        <v>3</v>
      </c>
      <c r="AL396" s="1" t="s">
        <v>82</v>
      </c>
      <c r="AM396" s="1">
        <v>7</v>
      </c>
      <c r="AN396"/>
      <c r="AO396" s="13">
        <v>3</v>
      </c>
      <c r="AP396" s="13">
        <v>1</v>
      </c>
      <c r="AQ396" s="13">
        <v>1</v>
      </c>
      <c r="AR396" s="13"/>
      <c r="AS396" s="13"/>
      <c r="AT396" s="3" t="s">
        <v>86</v>
      </c>
      <c r="AU396" s="4" t="s">
        <v>34</v>
      </c>
      <c r="AV396" s="4">
        <f t="shared" si="249"/>
        <v>0.88888888888888884</v>
      </c>
      <c r="AW396" s="4">
        <f t="shared" si="250"/>
        <v>1.3333333333333333</v>
      </c>
      <c r="AX396" s="4">
        <f t="shared" si="250"/>
        <v>0.44444444444444442</v>
      </c>
      <c r="AY396" s="27">
        <f t="shared" si="251"/>
        <v>0.88888888888888884</v>
      </c>
      <c r="AZ396" s="27">
        <f t="shared" si="252"/>
        <v>0.88888888888888895</v>
      </c>
      <c r="BA396" s="27">
        <f t="shared" si="253"/>
        <v>0.4148148148148148</v>
      </c>
      <c r="BB396" s="27">
        <f t="shared" si="254"/>
        <v>0.29629629629629634</v>
      </c>
      <c r="BC396" s="27">
        <f t="shared" si="255"/>
        <v>0.23703703703703702</v>
      </c>
      <c r="BD396" s="27">
        <f t="shared" si="256"/>
        <v>0.47407407407407404</v>
      </c>
      <c r="BE396" s="27"/>
      <c r="BF396" s="27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16"/>
      <c r="BS396" s="1"/>
      <c r="BT396" s="84"/>
      <c r="BU396" s="84"/>
      <c r="BV396" s="27"/>
      <c r="BW396" s="27">
        <f t="shared" si="257"/>
        <v>0.66666666666666663</v>
      </c>
      <c r="BX396" s="27"/>
      <c r="BY396" s="27">
        <f t="shared" si="258"/>
        <v>0.22222222222222221</v>
      </c>
      <c r="BZ396" s="27">
        <f t="shared" si="259"/>
        <v>0.29629629629629628</v>
      </c>
      <c r="CA396" s="27"/>
      <c r="CB396" s="27"/>
      <c r="CC396" s="27"/>
      <c r="CD396" s="27"/>
      <c r="CE396" s="27"/>
      <c r="CF396" s="27"/>
      <c r="CG396" s="27"/>
      <c r="CH396" s="27"/>
      <c r="CL396" s="27"/>
      <c r="CM396" s="83"/>
      <c r="CN396" s="13"/>
    </row>
    <row r="397" spans="1:92" x14ac:dyDescent="0.25">
      <c r="A397" s="15" t="s">
        <v>649</v>
      </c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43">
        <f>2-1</f>
        <v>1</v>
      </c>
      <c r="AA397"/>
      <c r="AB397"/>
      <c r="AC397"/>
      <c r="AD397"/>
      <c r="AF397" s="15" t="s">
        <v>649</v>
      </c>
      <c r="AG397" s="13" t="s">
        <v>81</v>
      </c>
      <c r="AH397" s="13">
        <v>3</v>
      </c>
      <c r="AI397" s="13">
        <v>2</v>
      </c>
      <c r="AJ397" s="13">
        <v>0</v>
      </c>
      <c r="AK397" s="1">
        <v>4</v>
      </c>
      <c r="AL397" s="1">
        <v>2</v>
      </c>
      <c r="AM397" s="1">
        <v>7</v>
      </c>
      <c r="AN397"/>
      <c r="AO397" s="13">
        <v>3</v>
      </c>
      <c r="AP397" s="13">
        <v>1</v>
      </c>
      <c r="AQ397" s="13"/>
      <c r="AR397" s="13"/>
      <c r="AS397" s="13"/>
      <c r="AT397" s="3" t="s">
        <v>652</v>
      </c>
      <c r="AU397" s="1" t="s">
        <v>33</v>
      </c>
      <c r="AV397" s="4">
        <f t="shared" si="249"/>
        <v>0.5</v>
      </c>
      <c r="AW397" s="4">
        <f t="shared" si="250"/>
        <v>0.33333333333333331</v>
      </c>
      <c r="AX397" s="4">
        <f t="shared" si="250"/>
        <v>0</v>
      </c>
      <c r="AY397" s="27">
        <f t="shared" si="251"/>
        <v>0.5</v>
      </c>
      <c r="AZ397" s="27">
        <f t="shared" si="252"/>
        <v>0.27777777777777773</v>
      </c>
      <c r="BA397" s="27">
        <f t="shared" si="253"/>
        <v>8.8888888888888878E-2</v>
      </c>
      <c r="BB397" s="27">
        <f t="shared" si="254"/>
        <v>0.13333333333333333</v>
      </c>
      <c r="BC397" s="27">
        <f t="shared" si="255"/>
        <v>6.6666666666666666E-2</v>
      </c>
      <c r="BD397" s="27">
        <f t="shared" si="256"/>
        <v>0.15555555555555553</v>
      </c>
      <c r="BE397" s="27"/>
      <c r="BF397" s="27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16"/>
      <c r="BS397" s="1"/>
      <c r="BT397" s="84"/>
      <c r="BU397" s="84"/>
      <c r="BV397" s="27"/>
      <c r="BW397" s="27">
        <f t="shared" si="257"/>
        <v>0.16666666666666666</v>
      </c>
      <c r="BX397" s="27"/>
      <c r="BY397" s="27">
        <f t="shared" si="258"/>
        <v>5.5555555555555552E-2</v>
      </c>
      <c r="BZ397" s="27">
        <f t="shared" si="259"/>
        <v>0.16666666666666666</v>
      </c>
      <c r="CA397" s="27"/>
      <c r="CB397" s="27"/>
      <c r="CC397" s="27"/>
      <c r="CD397" s="27"/>
      <c r="CE397" s="27"/>
      <c r="CF397" s="27"/>
      <c r="CG397" s="27"/>
      <c r="CH397" s="27"/>
      <c r="CL397" s="27"/>
      <c r="CM397" s="83"/>
      <c r="CN397" s="13"/>
    </row>
    <row r="398" spans="1:92" x14ac:dyDescent="0.25">
      <c r="A398" s="15" t="s">
        <v>650</v>
      </c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3"/>
      <c r="O398" s="13"/>
      <c r="P398" s="13"/>
      <c r="Q398" s="13"/>
      <c r="R398" s="13"/>
      <c r="S398" s="14"/>
      <c r="T398" s="13"/>
      <c r="U398" s="13"/>
      <c r="V398" s="13"/>
      <c r="W398" s="13"/>
      <c r="Z398" s="14"/>
      <c r="AA398" s="15"/>
      <c r="AF398" s="15" t="s">
        <v>650</v>
      </c>
      <c r="AG398" s="1" t="s">
        <v>81</v>
      </c>
      <c r="AH398" s="1">
        <v>2</v>
      </c>
      <c r="AI398" s="1">
        <v>4</v>
      </c>
      <c r="AJ398" s="1">
        <v>4</v>
      </c>
      <c r="AK398" s="1">
        <v>2</v>
      </c>
      <c r="AL398" s="1" t="s">
        <v>82</v>
      </c>
      <c r="AM398" s="1">
        <v>6</v>
      </c>
      <c r="AN398"/>
      <c r="AO398" s="13">
        <v>3</v>
      </c>
      <c r="AP398" s="13">
        <v>1</v>
      </c>
      <c r="AQ398" s="13"/>
      <c r="AR398" s="13"/>
      <c r="AS398" s="13"/>
      <c r="AT398" s="3"/>
      <c r="AU398" s="4" t="s">
        <v>35</v>
      </c>
      <c r="AV398" s="4">
        <f t="shared" si="249"/>
        <v>0.66666666666666663</v>
      </c>
      <c r="AW398" s="4">
        <f t="shared" si="250"/>
        <v>1.3333333333333333</v>
      </c>
      <c r="AX398" s="4">
        <f t="shared" si="250"/>
        <v>1.3333333333333333</v>
      </c>
      <c r="AY398" s="27">
        <f t="shared" si="251"/>
        <v>0.66666666666666663</v>
      </c>
      <c r="AZ398" s="27">
        <f t="shared" si="252"/>
        <v>1.1111111111111109</v>
      </c>
      <c r="BA398" s="27">
        <f t="shared" si="253"/>
        <v>0.53333333333333333</v>
      </c>
      <c r="BB398" s="27">
        <f t="shared" si="254"/>
        <v>0.35555555555555551</v>
      </c>
      <c r="BC398" s="27">
        <f t="shared" si="255"/>
        <v>0.44444444444444436</v>
      </c>
      <c r="BD398" s="27">
        <f t="shared" si="256"/>
        <v>0.44444444444444436</v>
      </c>
      <c r="BF398" s="16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84"/>
      <c r="BT398" s="84"/>
      <c r="BU398" s="4"/>
      <c r="BV398" s="27"/>
      <c r="BW398" s="27">
        <f t="shared" si="257"/>
        <v>0.66666666666666663</v>
      </c>
      <c r="BX398" s="27"/>
      <c r="BY398" s="27">
        <f t="shared" si="258"/>
        <v>0.22222222222222221</v>
      </c>
      <c r="BZ398" s="27">
        <f t="shared" si="259"/>
        <v>0.22222222222222221</v>
      </c>
      <c r="CA398" s="27"/>
      <c r="CB398" s="27"/>
      <c r="CC398" s="27"/>
      <c r="CD398" s="27"/>
      <c r="CF398" s="16"/>
      <c r="CG398" s="16"/>
      <c r="CH398" s="16"/>
      <c r="CI398" s="27"/>
      <c r="CJ398" s="3"/>
      <c r="CK398"/>
      <c r="CL398"/>
      <c r="CM398"/>
    </row>
    <row r="399" spans="1:92" x14ac:dyDescent="0.25">
      <c r="A399" s="15" t="s">
        <v>651</v>
      </c>
      <c r="B399" s="13"/>
      <c r="C399" s="13"/>
      <c r="D399" s="13"/>
      <c r="E399" s="13"/>
      <c r="F399" s="13"/>
      <c r="G399" s="14"/>
      <c r="H399" s="13"/>
      <c r="I399" s="13"/>
      <c r="J399" s="13"/>
      <c r="K399" s="13"/>
      <c r="N399" s="14"/>
      <c r="O399" s="15"/>
      <c r="P399" s="3"/>
      <c r="Q399" s="3"/>
      <c r="R399" s="3"/>
      <c r="S399"/>
      <c r="T399" s="15"/>
      <c r="Y399"/>
      <c r="Z399"/>
      <c r="AA399"/>
      <c r="AB399"/>
      <c r="AC399" s="13"/>
      <c r="AD399" s="13"/>
      <c r="AE399" s="4"/>
      <c r="AF399" s="15" t="s">
        <v>651</v>
      </c>
      <c r="AG399" s="4" t="s">
        <v>81</v>
      </c>
      <c r="AH399" s="1">
        <v>3</v>
      </c>
      <c r="AI399" s="1">
        <v>3</v>
      </c>
      <c r="AJ399" s="1">
        <v>0</v>
      </c>
      <c r="AK399" s="1">
        <v>2</v>
      </c>
      <c r="AL399" s="1" t="s">
        <v>82</v>
      </c>
      <c r="AM399" s="1">
        <v>3</v>
      </c>
      <c r="AN399"/>
      <c r="AO399" s="13">
        <v>3</v>
      </c>
      <c r="AP399" s="13">
        <v>1</v>
      </c>
      <c r="AQ399" s="13"/>
      <c r="AR399" s="13"/>
      <c r="AS399" s="13"/>
      <c r="AU399" s="4" t="s">
        <v>34</v>
      </c>
      <c r="AV399" s="4">
        <f t="shared" si="249"/>
        <v>1.5</v>
      </c>
      <c r="AW399" s="4">
        <f t="shared" si="250"/>
        <v>1.5</v>
      </c>
      <c r="AX399" s="4">
        <f t="shared" si="250"/>
        <v>0</v>
      </c>
      <c r="AY399" s="27">
        <f t="shared" si="251"/>
        <v>1.5</v>
      </c>
      <c r="AZ399" s="27">
        <f t="shared" si="252"/>
        <v>1</v>
      </c>
      <c r="BA399" s="27">
        <f t="shared" si="253"/>
        <v>0.4</v>
      </c>
      <c r="BB399" s="27">
        <f t="shared" si="254"/>
        <v>0.4</v>
      </c>
      <c r="BC399" s="27">
        <f t="shared" si="255"/>
        <v>0.2</v>
      </c>
      <c r="BD399" s="27">
        <f t="shared" si="256"/>
        <v>0.6</v>
      </c>
      <c r="BG399" s="27"/>
      <c r="BH399" s="27"/>
      <c r="BI399" s="27"/>
      <c r="BJ399" s="27"/>
      <c r="BK399" s="27"/>
      <c r="BL399" s="27"/>
      <c r="BM399" s="27"/>
      <c r="BN399" s="27"/>
      <c r="BO399" s="27"/>
      <c r="BP399" s="4"/>
      <c r="BQ399" s="16"/>
      <c r="BR399" s="16"/>
      <c r="BS399" s="16"/>
      <c r="BT399" s="27"/>
      <c r="BV399"/>
      <c r="BW399" s="27">
        <f t="shared" si="257"/>
        <v>1</v>
      </c>
      <c r="BX399" s="27"/>
      <c r="BY399" s="27">
        <f t="shared" si="258"/>
        <v>0.33333333333333331</v>
      </c>
      <c r="BZ399" s="27">
        <f t="shared" si="259"/>
        <v>0.5</v>
      </c>
      <c r="CA399"/>
      <c r="CB399"/>
      <c r="CC399"/>
      <c r="CD399"/>
      <c r="CE399"/>
      <c r="CF399"/>
      <c r="CG399"/>
      <c r="CH399"/>
      <c r="CI399"/>
      <c r="CJ399"/>
      <c r="CK399"/>
      <c r="CL399"/>
      <c r="CM399"/>
    </row>
    <row r="400" spans="1:92" ht="13" x14ac:dyDescent="0.25">
      <c r="A400" s="17" t="s">
        <v>388</v>
      </c>
      <c r="AF400" s="15" t="s">
        <v>658</v>
      </c>
      <c r="AG400" s="1" t="s">
        <v>81</v>
      </c>
      <c r="AH400" s="1">
        <v>1</v>
      </c>
      <c r="AI400" s="1">
        <v>2</v>
      </c>
      <c r="AJ400" s="1">
        <v>1</v>
      </c>
      <c r="AK400" s="1">
        <v>3</v>
      </c>
      <c r="AL400" s="1" t="s">
        <v>82</v>
      </c>
      <c r="AM400" s="1">
        <v>7</v>
      </c>
      <c r="AN400"/>
      <c r="AO400" s="13">
        <v>3</v>
      </c>
      <c r="AP400" s="13">
        <v>1</v>
      </c>
      <c r="AQ400" s="13">
        <v>1</v>
      </c>
      <c r="AR400" s="13"/>
      <c r="AS400" s="13"/>
      <c r="AT400" s="3" t="s">
        <v>86</v>
      </c>
      <c r="AU400" s="4" t="s">
        <v>34</v>
      </c>
      <c r="AV400" s="4">
        <f>SUM(1/3*AH400*(7-$AK400+7-$AM400)/6)</f>
        <v>0.22222222222222221</v>
      </c>
      <c r="AW400" s="4">
        <f>SUM(1/3*AI400*(7-$AK400+7-$AM400)/6)</f>
        <v>0.44444444444444442</v>
      </c>
      <c r="AX400" s="4">
        <f>SUM(1/3*AJ400*(7-$AK400+7-$AM400)/6)</f>
        <v>0.22222222222222221</v>
      </c>
      <c r="AY400" s="27">
        <f>AV400</f>
        <v>0.22222222222222221</v>
      </c>
      <c r="AZ400" s="27">
        <f>SUM(AV400:AX400)/3</f>
        <v>0.29629629629629628</v>
      </c>
      <c r="BA400" s="27">
        <f>(((AX400+AW400*$BE$296)/(1+$BE$296)*AO400/3*2+(((AX400+AW400*$BE$296+AV400*$BE$296^2)/(1+$BE$296+$BE$296^2)*AO400/3*(AP400-1+AN400)/5)*3))/5)</f>
        <v>0.14814814814814817</v>
      </c>
      <c r="BB400" s="27">
        <f>(((AX400+AV400*$BE$296)/(1+$BE$296)*AO400/3*2+(((AX400+AV400*$BE$296+AW400*$BE$296^2)/(1+$BE$296+$BE$296^2)*AO400/3*(AP400-1+AN400)/5)*3))/5)</f>
        <v>8.8888888888888878E-2</v>
      </c>
      <c r="BC400" s="27">
        <f>(((AV400+AX400*$BE$296)/(1+$BE$296)*AO400/3*2+(((AV400+AX400*$BE$296+AW400*$BE$296^2)/(1+$BE$296+$BE$296^2)*AO400/3*(AP400-1+AN400)/5)*3))/5)</f>
        <v>8.8888888888888878E-2</v>
      </c>
      <c r="BD400" s="27">
        <f>(((AV400+AW400*$BE$296)/(1+$BE$296)*AO400/3*2+(((AV400+AW400*$BE$296+AX400*$BE$296^2)/(1+$BE$296+$BE$296^2)*AO400/3*(AP400-1+AN400)/5)*3))/5)</f>
        <v>0.14814814814814817</v>
      </c>
    </row>
    <row r="401" spans="1:93" x14ac:dyDescent="0.25">
      <c r="A401" s="219" t="s">
        <v>571</v>
      </c>
      <c r="B401" s="220">
        <v>373</v>
      </c>
      <c r="C401" s="220">
        <v>384</v>
      </c>
      <c r="D401" s="220"/>
      <c r="E401" s="220"/>
      <c r="F401" s="220"/>
      <c r="G401" s="220"/>
      <c r="H401" s="220"/>
      <c r="I401" s="220"/>
      <c r="J401" s="220"/>
      <c r="K401" s="220"/>
      <c r="L401" s="220"/>
      <c r="M401" s="220"/>
      <c r="N401" s="67">
        <f ca="1">SUM(INDIRECT(ADDRESS(B401,COLUMN())),IF(C401&gt;0,INDIRECT(ADDRESS(C401,COLUMN())),0),IF(D401&gt;0,INDIRECT(ADDRESS(D401,14)),0),IF(E401&gt;0,INDIRECT(ADDRESS(E401,COLUMN())),0),IF(F401&gt;0,INDIRECT(ADDRESS(F401,COLUMN())),0),IF(G401&gt;0,INDIRECT(ADDRESS(G401,COLUMN())),0),IF(H401&gt;0,INDIRECT(ADDRESS(H401,COLUMN())),0),IF(I401&gt;0,INDIRECT(ADDRESS(I401,COLUMN())),0),IF(J401&gt;0,INDIRECT(ADDRESS(J401,COLUMN())),0),IF(K401&gt;0,INDIRECT(ADDRESS(K401,COLUMN())),0),IF(L401&gt;0,INDIRECT(ADDRESS(L401,COLUMN())),0),IF(M401&gt;0,INDIRECT(ADDRESS(M401,COLUMN())),0))</f>
        <v>22</v>
      </c>
      <c r="O401" s="67" t="str" cm="1">
        <f t="array" aca="1" ref="O401" ca="1">INDIRECT(ADDRESS($B401,COLUMN()))</f>
        <v>Fighter</v>
      </c>
      <c r="P401" s="67" cm="1">
        <f t="array" aca="1" ref="P401" ca="1">INDIRECT(ADDRESS($B401,COLUMN()))</f>
        <v>2</v>
      </c>
      <c r="Q401" s="67" cm="1">
        <f t="array" aca="1" ref="Q401" ca="1">INDIRECT(ADDRESS($B401,COLUMN()))</f>
        <v>0</v>
      </c>
      <c r="R401" s="67" cm="1">
        <f t="array" aca="1" ref="R401" ca="1">INDIRECT(ADDRESS($B401,COLUMN()))</f>
        <v>0</v>
      </c>
      <c r="S401" s="67" cm="1">
        <f t="array" aca="1" ref="S401" ca="1">INDIRECT(ADDRESS($B401,COLUMN()))</f>
        <v>3</v>
      </c>
      <c r="T401" s="67" t="str" cm="1">
        <f t="array" aca="1" ref="T401" ca="1">INDIRECT(ADDRESS($B401,COLUMN()))</f>
        <v>1-8</v>
      </c>
      <c r="U401" s="67" cm="1">
        <f t="array" aca="1" ref="U401" ca="1">INDIRECT(ADDRESS($B401,COLUMN()))</f>
        <v>8</v>
      </c>
      <c r="V401" s="67" cm="1">
        <f t="array" aca="1" ref="V401" ca="1">INDIRECT(ADDRESS($B401,COLUMN()))</f>
        <v>0</v>
      </c>
      <c r="W401" s="67" cm="1">
        <f t="array" aca="1" ref="W401" ca="1">INDIRECT(ADDRESS($B401,COLUMN()))</f>
        <v>2</v>
      </c>
      <c r="X401" s="67" cm="1">
        <f t="array" aca="1" ref="X401" ca="1">INDIRECT(ADDRESS($B401,COLUMN()))</f>
        <v>9</v>
      </c>
      <c r="Y401" s="67" cm="1">
        <f t="array" aca="1" ref="Y401" ca="1">INDIRECT(ADDRESS($B401,COLUMN()))</f>
        <v>1</v>
      </c>
      <c r="Z401" s="67" cm="1">
        <f t="array" aca="1" ref="Z401" ca="1">INDIRECT(ADDRESS($B401,COLUMN()))</f>
        <v>5</v>
      </c>
      <c r="AA401" s="67" t="str" cm="1">
        <f t="array" aca="1" ref="AA401" ca="1">INDIRECT(ADDRESS($B401,COLUMN()))</f>
        <v>Jink</v>
      </c>
      <c r="AB401" s="56">
        <f t="shared" ref="AB401:AB410" ca="1" si="260">((U401/8)^$V$296)*((((X401-(Y401-1)/2)/8)^$X$296)*((S401/3)^$S$296))*(((8-W401)/6)^$W$296)</f>
        <v>1.0329206114928022</v>
      </c>
      <c r="AC401" s="56">
        <f t="shared" ref="AC401:AC410" ca="1" si="261">SUM(((25/N401)^$Z$296)*(AB401/$AB$34))</f>
        <v>1.4320240793427281</v>
      </c>
      <c r="AD401" s="56">
        <f t="shared" ref="AD401:AD410" ca="1" si="262">(P401/($CN$34*(1/AC401)))</f>
        <v>2.4904766597264838</v>
      </c>
      <c r="AF401" s="52"/>
      <c r="AG401" s="52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2"/>
      <c r="AU401" s="54" t="s">
        <v>33</v>
      </c>
      <c r="AV401" s="57" cm="1">
        <f t="array" aca="1" ref="AV401" ca="1">SUM(IF($C401&gt;0,IF(AND(INDIRECT(ADDRESS($C401,44))=0,INDIRECT(ADDRESS($C401,38))="UL",ISERROR(SEARCH("Rear",INDIRECT(ADDRESS($C401,33)))),ISERROR(SEARCH("Side",INDIRECT(ADDRESS($C401,33))))),INDIRECT(ADDRESS($C401,COLUMN())),0),0),IF($D401&gt;0,IF(AND(INDIRECT(ADDRESS($D401,44))=0,INDIRECT(ADDRESS($D401,38))="UL",ISERROR(SEARCH("Rear",INDIRECT(ADDRESS($D401,33)))),ISERROR(SEARCH("Side",INDIRECT(ADDRESS($D401,33))))),INDIRECT(ADDRESS($D401,COLUMN())),0),0),IF($E401&gt;0,IF(AND(INDIRECT(ADDRESS($E401,44))=0,INDIRECT(ADDRESS($E401,38))="UL",ISERROR(SEARCH("Rear",INDIRECT(ADDRESS($E401,33)))),ISERROR(SEARCH("Side",INDIRECT(ADDRESS($E401,33))))),INDIRECT(ADDRESS($E401,COLUMN())),0),0),IF($F401&gt;0,IF(AND(INDIRECT(ADDRESS($F401,44))=0,INDIRECT(ADDRESS($F401,38))="UL",ISERROR(SEARCH("Rear",INDIRECT(ADDRESS($F401,33)))),ISERROR(SEARCH("Side",INDIRECT(ADDRESS($F401,33))))),INDIRECT(ADDRESS($F401,COLUMN())),0),0),IF($G401&gt;0,IF(AND(INDIRECT(ADDRESS($G401,44))=0,INDIRECT(ADDRESS($G401,38))="UL",ISERROR(SEARCH("Rear",INDIRECT(ADDRESS($G401,33)))),ISERROR(SEARCH("Side",INDIRECT(ADDRESS($G401,33))))),INDIRECT(ADDRESS($G401,COLUMN())),0),0),IF($H401&gt;0,IF(AND(INDIRECT(ADDRESS($H401,44))=0,INDIRECT(ADDRESS($H401,38))="UL",ISERROR(SEARCH("Rear",INDIRECT(ADDRESS($H401,33)))),ISERROR(SEARCH("Side",INDIRECT(ADDRESS($H401,33))))),INDIRECT(ADDRESS($H401,COLUMN())),0),0),IF($I401&gt;0,IF(AND(INDIRECT(ADDRESS($I401,44))=0,INDIRECT(ADDRESS($I401,38))="UL",ISERROR(SEARCH("Rear",INDIRECT(ADDRESS($I401,33)))),ISERROR(SEARCH("Side",INDIRECT(ADDRESS($I401,33))))),INDIRECT(ADDRESS($I401,COLUMN())),0),0),IF($J401&gt;0,IF(AND(INDIRECT(ADDRESS($J401,44))=0,INDIRECT(ADDRESS($J401,38))="UL",ISERROR(SEARCH("Rear",INDIRECT(ADDRESS($J401,33)))),ISERROR(SEARCH("Side",INDIRECT(ADDRESS($J401,33))))),INDIRECT(ADDRESS($J401,COLUMN())),0),0),IF($K401&gt;0,IF(AND(INDIRECT(ADDRESS($K401,44))=0,INDIRECT(ADDRESS($K401,38))="UL",ISERROR(SEARCH("Rear",INDIRECT(ADDRESS($K401,33)))),ISERROR(SEARCH("Side",INDIRECT(ADDRESS($K401,33))))),INDIRECT(ADDRESS($K401,COLUMN())),0),0),IF($L401&gt;0,IF(AND(INDIRECT(ADDRESS($L401,44))=0,INDIRECT(ADDRESS($L401,38))="UL",ISERROR(SEARCH("Rear",INDIRECT(ADDRESS($L401,33)))),ISERROR(SEARCH("Side",INDIRECT(ADDRESS($L401,33))))),INDIRECT(ADDRESS($L401,COLUMN())),0),0),IF($M401&gt;0,IF(AND(INDIRECT(ADDRESS($M401,44))=0,INDIRECT(ADDRESS($M401,38))="UL",ISERROR(SEARCH("Rear",INDIRECT(ADDRESS($M401,33)))),ISERROR(SEARCH("Side",INDIRECT(ADDRESS($M401,33))))),INDIRECT(ADDRESS($M401,COLUMN())),0),0))</f>
        <v>0.88888888888888884</v>
      </c>
      <c r="AW401" s="57" cm="1">
        <f t="array" aca="1" ref="AW401" ca="1">SUM(IF($C401&gt;0,IF(AND(INDIRECT(ADDRESS($C401,44))=0,INDIRECT(ADDRESS($C401,38))="UL",ISERROR(SEARCH("Rear",INDIRECT(ADDRESS($C401,33)))),ISERROR(SEARCH("Side",INDIRECT(ADDRESS($C401,33))))),INDIRECT(ADDRESS($C401,COLUMN())),0),0),IF($D401&gt;0,IF(AND(INDIRECT(ADDRESS($D401,44))=0,INDIRECT(ADDRESS($D401,38))="UL",ISERROR(SEARCH("Rear",INDIRECT(ADDRESS($D401,33)))),ISERROR(SEARCH("Side",INDIRECT(ADDRESS($D401,33))))),INDIRECT(ADDRESS($D401,COLUMN())),0),0),IF($E401&gt;0,IF(AND(INDIRECT(ADDRESS($E401,44))=0,INDIRECT(ADDRESS($E401,38))="UL",ISERROR(SEARCH("Rear",INDIRECT(ADDRESS($E401,33)))),ISERROR(SEARCH("Side",INDIRECT(ADDRESS($E401,33))))),INDIRECT(ADDRESS($E401,COLUMN())),0),0),IF($F401&gt;0,IF(AND(INDIRECT(ADDRESS($F401,44))=0,INDIRECT(ADDRESS($F401,38))="UL",ISERROR(SEARCH("Rear",INDIRECT(ADDRESS($F401,33)))),ISERROR(SEARCH("Side",INDIRECT(ADDRESS($F401,33))))),INDIRECT(ADDRESS($F401,COLUMN())),0),0),IF($G401&gt;0,IF(AND(INDIRECT(ADDRESS($G401,44))=0,INDIRECT(ADDRESS($G401,38))="UL",ISERROR(SEARCH("Rear",INDIRECT(ADDRESS($G401,33)))),ISERROR(SEARCH("Side",INDIRECT(ADDRESS($G401,33))))),INDIRECT(ADDRESS($G401,COLUMN())),0),0),IF($H401&gt;0,IF(AND(INDIRECT(ADDRESS($H401,44))=0,INDIRECT(ADDRESS($H401,38))="UL",ISERROR(SEARCH("Rear",INDIRECT(ADDRESS($H401,33)))),ISERROR(SEARCH("Side",INDIRECT(ADDRESS($H401,33))))),INDIRECT(ADDRESS($H401,COLUMN())),0),0),IF($I401&gt;0,IF(AND(INDIRECT(ADDRESS($I401,44))=0,INDIRECT(ADDRESS($I401,38))="UL",ISERROR(SEARCH("Rear",INDIRECT(ADDRESS($I401,33)))),ISERROR(SEARCH("Side",INDIRECT(ADDRESS($I401,33))))),INDIRECT(ADDRESS($I401,COLUMN())),0),0),IF($J401&gt;0,IF(AND(INDIRECT(ADDRESS($J401,44))=0,INDIRECT(ADDRESS($J401,38))="UL",ISERROR(SEARCH("Rear",INDIRECT(ADDRESS($J401,33)))),ISERROR(SEARCH("Side",INDIRECT(ADDRESS($J401,33))))),INDIRECT(ADDRESS($J401,COLUMN())),0),0),IF($K401&gt;0,IF(AND(INDIRECT(ADDRESS($K401,44))=0,INDIRECT(ADDRESS($K401,38))="UL",ISERROR(SEARCH("Rear",INDIRECT(ADDRESS($K401,33)))),ISERROR(SEARCH("Side",INDIRECT(ADDRESS($K401,33))))),INDIRECT(ADDRESS($K401,COLUMN())),0),0),IF($L401&gt;0,IF(AND(INDIRECT(ADDRESS($L401,44))=0,INDIRECT(ADDRESS($L401,38))="UL",ISERROR(SEARCH("Rear",INDIRECT(ADDRESS($L401,33)))),ISERROR(SEARCH("Side",INDIRECT(ADDRESS($L401,33))))),INDIRECT(ADDRESS($L401,COLUMN())),0),0),IF($M401&gt;0,IF(AND(INDIRECT(ADDRESS($M401,44))=0,INDIRECT(ADDRESS($M401,38))="UL",ISERROR(SEARCH("Rear",INDIRECT(ADDRESS($M401,33)))),ISERROR(SEARCH("Side",INDIRECT(ADDRESS($M401,33))))),INDIRECT(ADDRESS($M401,COLUMN())),0),0))</f>
        <v>0.44444444444444442</v>
      </c>
      <c r="AX401" s="57" cm="1">
        <f t="array" aca="1" ref="AX401" ca="1">SUM(IF($C401&gt;0,IF(AND(INDIRECT(ADDRESS($C401,44))=0,INDIRECT(ADDRESS($C401,38))="UL",ISERROR(SEARCH("Rear",INDIRECT(ADDRESS($C401,33)))),ISERROR(SEARCH("Side",INDIRECT(ADDRESS($C401,33))))),INDIRECT(ADDRESS($C401,COLUMN())),0),0),IF($D401&gt;0,IF(AND(INDIRECT(ADDRESS($D401,44))=0,INDIRECT(ADDRESS($D401,38))="UL",ISERROR(SEARCH("Rear",INDIRECT(ADDRESS($D401,33)))),ISERROR(SEARCH("Side",INDIRECT(ADDRESS($D401,33))))),INDIRECT(ADDRESS($D401,COLUMN())),0),0),IF($E401&gt;0,IF(AND(INDIRECT(ADDRESS($E401,44))=0,INDIRECT(ADDRESS($E401,38))="UL",ISERROR(SEARCH("Rear",INDIRECT(ADDRESS($E401,33)))),ISERROR(SEARCH("Side",INDIRECT(ADDRESS($E401,33))))),INDIRECT(ADDRESS($E401,COLUMN())),0),0),IF($F401&gt;0,IF(AND(INDIRECT(ADDRESS($F401,44))=0,INDIRECT(ADDRESS($F401,38))="UL",ISERROR(SEARCH("Rear",INDIRECT(ADDRESS($F401,33)))),ISERROR(SEARCH("Side",INDIRECT(ADDRESS($F401,33))))),INDIRECT(ADDRESS($F401,COLUMN())),0),0),IF($G401&gt;0,IF(AND(INDIRECT(ADDRESS($G401,44))=0,INDIRECT(ADDRESS($G401,38))="UL",ISERROR(SEARCH("Rear",INDIRECT(ADDRESS($G401,33)))),ISERROR(SEARCH("Side",INDIRECT(ADDRESS($G401,33))))),INDIRECT(ADDRESS($G401,COLUMN())),0),0),IF($H401&gt;0,IF(AND(INDIRECT(ADDRESS($H401,44))=0,INDIRECT(ADDRESS($H401,38))="UL",ISERROR(SEARCH("Rear",INDIRECT(ADDRESS($H401,33)))),ISERROR(SEARCH("Side",INDIRECT(ADDRESS($H401,33))))),INDIRECT(ADDRESS($H401,COLUMN())),0),0),IF($I401&gt;0,IF(AND(INDIRECT(ADDRESS($I401,44))=0,INDIRECT(ADDRESS($I401,38))="UL",ISERROR(SEARCH("Rear",INDIRECT(ADDRESS($I401,33)))),ISERROR(SEARCH("Side",INDIRECT(ADDRESS($I401,33))))),INDIRECT(ADDRESS($I401,COLUMN())),0),0),IF($J401&gt;0,IF(AND(INDIRECT(ADDRESS($J401,44))=0,INDIRECT(ADDRESS($J401,38))="UL",ISERROR(SEARCH("Rear",INDIRECT(ADDRESS($J401,33)))),ISERROR(SEARCH("Side",INDIRECT(ADDRESS($J401,33))))),INDIRECT(ADDRESS($J401,COLUMN())),0),0),IF($K401&gt;0,IF(AND(INDIRECT(ADDRESS($K401,44))=0,INDIRECT(ADDRESS($K401,38))="UL",ISERROR(SEARCH("Rear",INDIRECT(ADDRESS($K401,33)))),ISERROR(SEARCH("Side",INDIRECT(ADDRESS($K401,33))))),INDIRECT(ADDRESS($K401,COLUMN())),0),0),IF($L401&gt;0,IF(AND(INDIRECT(ADDRESS($L401,44))=0,INDIRECT(ADDRESS($L401,38))="UL",ISERROR(SEARCH("Rear",INDIRECT(ADDRESS($L401,33)))),ISERROR(SEARCH("Side",INDIRECT(ADDRESS($L401,33))))),INDIRECT(ADDRESS($L401,COLUMN())),0),0),IF($M401&gt;0,IF(AND(INDIRECT(ADDRESS($M401,44))=0,INDIRECT(ADDRESS($M401,38))="UL",ISERROR(SEARCH("Rear",INDIRECT(ADDRESS($M401,33)))),ISERROR(SEARCH("Side",INDIRECT(ADDRESS($M401,33))))),INDIRECT(ADDRESS($M401,COLUMN())),0),0))</f>
        <v>0</v>
      </c>
      <c r="AY401" s="58">
        <f ca="1">IF(AU401="S",AV401,IF(AU401="MS",AW401,IF(AU401="ML",AW401,AX401)))</f>
        <v>0.88888888888888884</v>
      </c>
      <c r="AZ401" s="58">
        <f ca="1">SUM(AV401:AX401)/3</f>
        <v>0.44444444444444442</v>
      </c>
      <c r="BA401" s="58" cm="1">
        <f t="array" aca="1" ref="BA401" ca="1">SUM(IF($C401&gt;0,IF(AND(INDIRECT(ADDRESS($C401,44))=0,INDIRECT(ADDRESS($C401,38))="UL"),INDIRECT(ADDRESS($C401,COLUMN())),0),0),IF($D401&gt;0,IF(AND(INDIRECT(ADDRESS($D401,44))=0,INDIRECT(ADDRESS($D401,38))="UL"),INDIRECT(ADDRESS($D401,COLUMN())),0),0),IF($E401&gt;0,IF(AND(INDIRECT(ADDRESS($E401,44))=0,INDIRECT(ADDRESS($E401,38))="UL"),INDIRECT(ADDRESS($E401,COLUMN())),0),0),IF($F401&gt;0,IF(AND(INDIRECT(ADDRESS($F401,44))=0,INDIRECT(ADDRESS($F401,38))="UL"),INDIRECT(ADDRESS($F401,COLUMN())),0),0),IF($G401&gt;0,IF(AND(INDIRECT(ADDRESS($G401,44))=0,INDIRECT(ADDRESS($G401,38))="UL"),INDIRECT(ADDRESS($G401,COLUMN())),0),0),IF($H401&gt;0,IF(AND(INDIRECT(ADDRESS($H401,44))=0,INDIRECT(ADDRESS($H401,38))="UL"),INDIRECT(ADDRESS($H401,COLUMN())),0),0),IF($I401&gt;0,IF(AND(INDIRECT(ADDRESS($I401,44))=0,INDIRECT(ADDRESS($I401,38))="UL"),INDIRECT(ADDRESS($I401,COLUMN())),0),0),IF($J401&gt;0,IF(AND(INDIRECT(ADDRESS($J401,44))=0,INDIRECT(ADDRESS($J401,38))="UL"),INDIRECT(ADDRESS($J401,COLUMN())),0),0),IF($K401&gt;0,IF(AND(INDIRECT(ADDRESS($K401,44))=0,INDIRECT(ADDRESS($K401,38))="UL"),INDIRECT(ADDRESS($K401,COLUMN())),0),0),IF($L401&gt;0,IF(AND(INDIRECT(ADDRESS($L401,44))=0,INDIRECT(ADDRESS($L401,38))="UL"),INDIRECT(ADDRESS($L401,COLUMN())),0),0),IF($M401&gt;0,IF(AND(INDIRECT(ADDRESS($M401,44))=0,INDIRECT(ADDRESS($M401,38))="UL"),INDIRECT(ADDRESS($M401,COLUMN())),0),0))</f>
        <v>0.11851851851851851</v>
      </c>
      <c r="BB401" s="58" cm="1">
        <f t="array" aca="1" ref="BB401" ca="1">SUM(IF($C401&gt;0,IF(AND(INDIRECT(ADDRESS($C401,44))=0,INDIRECT(ADDRESS($C401,38))="UL"),INDIRECT(ADDRESS($C401,COLUMN())),0),0),IF($D401&gt;0,IF(AND(INDIRECT(ADDRESS($D401,44))=0,INDIRECT(ADDRESS($D401,38))="UL"),INDIRECT(ADDRESS($D401,COLUMN())),0),0),IF($E401&gt;0,IF(AND(INDIRECT(ADDRESS($E401,44))=0,INDIRECT(ADDRESS($E401,38))="UL"),INDIRECT(ADDRESS($E401,COLUMN())),0),0),IF($F401&gt;0,IF(AND(INDIRECT(ADDRESS($F401,44))=0,INDIRECT(ADDRESS($F401,38))="UL"),INDIRECT(ADDRESS($F401,COLUMN())),0),0),IF($G401&gt;0,IF(AND(INDIRECT(ADDRESS($G401,44))=0,INDIRECT(ADDRESS($G401,38))="UL"),INDIRECT(ADDRESS($G401,COLUMN())),0),0),IF($H401&gt;0,IF(AND(INDIRECT(ADDRESS($H401,44))=0,INDIRECT(ADDRESS($H401,38))="UL"),INDIRECT(ADDRESS($H401,COLUMN())),0),0),IF($I401&gt;0,IF(AND(INDIRECT(ADDRESS($I401,44))=0,INDIRECT(ADDRESS($I401,38))="UL"),INDIRECT(ADDRESS($I401,COLUMN())),0),0),IF($J401&gt;0,IF(AND(INDIRECT(ADDRESS($J401,44))=0,INDIRECT(ADDRESS($J401,38))="UL"),INDIRECT(ADDRESS($J401,COLUMN())),0),0),IF($K401&gt;0,IF(AND(INDIRECT(ADDRESS($K401,44))=0,INDIRECT(ADDRESS($K401,38))="UL"),INDIRECT(ADDRESS($K401,COLUMN())),0),0),IF($L401&gt;0,IF(AND(INDIRECT(ADDRESS($L401,44))=0,INDIRECT(ADDRESS($L401,38))="UL"),INDIRECT(ADDRESS($L401,COLUMN())),0),0),IF($M401&gt;0,IF(AND(INDIRECT(ADDRESS($M401,44))=0,INDIRECT(ADDRESS($M401,38))="UL"),INDIRECT(ADDRESS($M401,COLUMN())),0),0))</f>
        <v>0.23703703703703702</v>
      </c>
      <c r="BC401" s="58" cm="1">
        <f t="array" aca="1" ref="BC401" ca="1">SUM(IF($C401&gt;0,IF(AND(INDIRECT(ADDRESS($C401,44))=0,INDIRECT(ADDRESS($C401,38))="UL"),INDIRECT(ADDRESS($C401,COLUMN())),0),0),IF($D401&gt;0,IF(AND(INDIRECT(ADDRESS($D401,44))=0,INDIRECT(ADDRESS($D401,38))="UL"),INDIRECT(ADDRESS($D401,COLUMN())),0),0),IF($E401&gt;0,IF(AND(INDIRECT(ADDRESS($E401,44))=0,INDIRECT(ADDRESS($E401,38))="UL"),INDIRECT(ADDRESS($E401,COLUMN())),0),0),IF($F401&gt;0,IF(AND(INDIRECT(ADDRESS($F401,44))=0,INDIRECT(ADDRESS($F401,38))="UL"),INDIRECT(ADDRESS($F401,COLUMN())),0),0),IF($G401&gt;0,IF(AND(INDIRECT(ADDRESS($G401,44))=0,INDIRECT(ADDRESS($G401,38))="UL"),INDIRECT(ADDRESS($G401,COLUMN())),0),0),IF($H401&gt;0,IF(AND(INDIRECT(ADDRESS($H401,44))=0,INDIRECT(ADDRESS($H401,38))="UL"),INDIRECT(ADDRESS($H401,COLUMN())),0),0),IF($I401&gt;0,IF(AND(INDIRECT(ADDRESS($I401,44))=0,INDIRECT(ADDRESS($I401,38))="UL"),INDIRECT(ADDRESS($I401,COLUMN())),0),0),IF($J401&gt;0,IF(AND(INDIRECT(ADDRESS($J401,44))=0,INDIRECT(ADDRESS($J401,38))="UL"),INDIRECT(ADDRESS($J401,COLUMN())),0),0),IF($K401&gt;0,IF(AND(INDIRECT(ADDRESS($K401,44))=0,INDIRECT(ADDRESS($K401,38))="UL"),INDIRECT(ADDRESS($K401,COLUMN())),0),0),IF($L401&gt;0,IF(AND(INDIRECT(ADDRESS($L401,44))=0,INDIRECT(ADDRESS($L401,38))="UL"),INDIRECT(ADDRESS($L401,COLUMN())),0),0),IF($M401&gt;0,IF(AND(INDIRECT(ADDRESS($M401,44))=0,INDIRECT(ADDRESS($M401,38))="UL"),INDIRECT(ADDRESS($M401,COLUMN())),0),0))</f>
        <v>0.11851851851851851</v>
      </c>
      <c r="BD401" s="58" cm="1">
        <f t="array" aca="1" ref="BD401" ca="1">SUM(IF($C401&gt;0,IF(AND(INDIRECT(ADDRESS($C401,44))=0,INDIRECT(ADDRESS($C401,38))="UL"),INDIRECT(ADDRESS($C401,COLUMN())),0),0),IF($D401&gt;0,IF(AND(INDIRECT(ADDRESS($D401,44))=0,INDIRECT(ADDRESS($D401,38))="UL"),INDIRECT(ADDRESS($D401,COLUMN())),0),0),IF($E401&gt;0,IF(AND(INDIRECT(ADDRESS($E401,44))=0,INDIRECT(ADDRESS($E401,38))="UL"),INDIRECT(ADDRESS($E401,COLUMN())),0),0),IF($F401&gt;0,IF(AND(INDIRECT(ADDRESS($F401,44))=0,INDIRECT(ADDRESS($F401,38))="UL"),INDIRECT(ADDRESS($F401,COLUMN())),0),0),IF($G401&gt;0,IF(AND(INDIRECT(ADDRESS($G401,44))=0,INDIRECT(ADDRESS($G401,38))="UL"),INDIRECT(ADDRESS($G401,COLUMN())),0),0),IF($H401&gt;0,IF(AND(INDIRECT(ADDRESS($H401,44))=0,INDIRECT(ADDRESS($H401,38))="UL"),INDIRECT(ADDRESS($H401,COLUMN())),0),0),IF($I401&gt;0,IF(AND(INDIRECT(ADDRESS($I401,44))=0,INDIRECT(ADDRESS($I401,38))="UL"),INDIRECT(ADDRESS($I401,COLUMN())),0),0),IF($J401&gt;0,IF(AND(INDIRECT(ADDRESS($J401,44))=0,INDIRECT(ADDRESS($J401,38))="UL"),INDIRECT(ADDRESS($J401,COLUMN())),0),0),IF($K401&gt;0,IF(AND(INDIRECT(ADDRESS($K401,44))=0,INDIRECT(ADDRESS($K401,38))="UL"),INDIRECT(ADDRESS($K401,COLUMN())),0),0),IF($L401&gt;0,IF(AND(INDIRECT(ADDRESS($L401,44))=0,INDIRECT(ADDRESS($L401,38))="UL"),INDIRECT(ADDRESS($L401,COLUMN())),0),0),IF($M401&gt;0,IF(AND(INDIRECT(ADDRESS($M401,44))=0,INDIRECT(ADDRESS($M401,38))="UL"),INDIRECT(ADDRESS($M401,COLUMN())),0),0))</f>
        <v>0.23703703703703702</v>
      </c>
      <c r="BE401" s="57">
        <f ca="1">IF(AU401="S",BA401,IF(AU401="MS",BB401,IF(AU401="ML",BC401,BD401)))</f>
        <v>0.11851851851851851</v>
      </c>
      <c r="BF401" s="57" cm="1">
        <f t="array" aca="1" ref="BF401" ca="1">SUM(IF($C401&gt;0,IF(INDIRECT(ADDRESS($C401,45))=1,INDIRECT(ADDRESS($C401,52))*INDIRECT(ADDRESS($C401,42))/5,0),0), IF($D401&gt;0,IF(INDIRECT(ADDRESS($D401,45))=1,INDIRECT(ADDRESS($D401,52))*INDIRECT(ADDRESS($D401,42))/5,0),0), IF($E401&gt;0,IF(INDIRECT(ADDRESS($E401,45))=1,INDIRECT(ADDRESS($E401,52))*INDIRECT(ADDRESS($E401,42))/5,0),0), IF($F401&gt;0,IF(INDIRECT(ADDRESS($F401,45))=1,INDIRECT(ADDRESS($F401,52))*INDIRECT(ADDRESS($F401,42))/5,0),0), IF($G401&gt;0,IF(INDIRECT(ADDRESS($G401,45))=1,INDIRECT(ADDRESS($G401,52))*INDIRECT(ADDRESS($G401,42))/5,0),0), IF($H401&gt;0,IF(INDIRECT(ADDRESS($H401,45))=1,INDIRECT(ADDRESS($H401,52))*INDIRECT(ADDRESS($H401,42))/5,0),0)
)*$BF$296/100</f>
        <v>0</v>
      </c>
      <c r="BG401" s="19"/>
      <c r="BH401" s="57" cm="1">
        <f t="array" aca="1" ref="BH401" ca="1">SUM(IF($C401&gt;0,IF(AND(INDIRECT(ADDRESS($C401,44))=0,INDIRECT(ADDRESS($C401,38))&lt;&gt;"UL"),INDIRECT(ADDRESS($C401,COLUMN()-12)),0),0), IF($D401&gt;0,IF(AND(INDIRECT(ADDRESS($D401,44))=0,INDIRECT(ADDRESS($D401,38))&lt;&gt;"UL"),INDIRECT(ADDRESS($D401,COLUMN()-12)),0),0), IF($E401&gt;0,IF(AND(INDIRECT(ADDRESS($E401,44))=0,INDIRECT(ADDRESS($E401,38))&lt;&gt;"UL"),INDIRECT(ADDRESS($E401,COLUMN()-12)),0),0), IF($F401&gt;0,IF(AND(INDIRECT(ADDRESS($F401,44))=0,INDIRECT(ADDRESS($F401,38))&lt;&gt;"UL"),INDIRECT(ADDRESS($F401,COLUMN()-12)),0),0), IF($G401&gt;0,IF(AND(INDIRECT(ADDRESS($G401,44))=0,INDIRECT(ADDRESS($G401,38))&lt;&gt;"UL"),INDIRECT(ADDRESS($G401,COLUMN()-12)),0),0), IF($H401&gt;0,IF(AND(INDIRECT(ADDRESS($H401,44))=0,INDIRECT(ADDRESS($H401,38))&lt;&gt;"UL"),INDIRECT(ADDRESS($H401,COLUMN()-12)),0),0), IF($I401&gt;0,IF(AND(INDIRECT(ADDRESS($I401,44))=0,INDIRECT(ADDRESS($I401,38))&lt;&gt;"UL"),INDIRECT(ADDRESS($I401,COLUMN()-12)),0),0), IF($J401&gt;0,IF(AND(INDIRECT(ADDRESS($J401,44))=0,INDIRECT(ADDRESS($J401,38))&lt;&gt;"UL"),INDIRECT(ADDRESS($J401,COLUMN()-12)),0),0), IF($K401&gt;0,IF(AND(INDIRECT(ADDRESS($K401,44))=0,INDIRECT(ADDRESS($K401,38))&lt;&gt;"UL"),INDIRECT(ADDRESS($K401,COLUMN()-12)),0),0), IF($L401&gt;0,IF(AND(INDIRECT(ADDRESS($L401,44))=0,INDIRECT(ADDRESS($L401,38))&lt;&gt;"UL"),INDIRECT(ADDRESS($L401,COLUMN()-12)),0),0), IF($M401&gt;0,IF(AND(INDIRECT(ADDRESS($M401,44))=0,INDIRECT(ADDRESS($M401,38))&lt;&gt;"UL"),INDIRECT(ADDRESS($M401,COLUMN()-12)),0),0))</f>
        <v>0</v>
      </c>
      <c r="BI401" s="57" cm="1">
        <f t="array" aca="1" ref="BI401" ca="1">SUM(IF($C401&gt;0,IF(AND(INDIRECT(ADDRESS($C401,44))=0,INDIRECT(ADDRESS($C401,38))&lt;&gt;"UL"),INDIRECT(ADDRESS($C401,COLUMN()-12)),0),0), IF($D401&gt;0,IF(AND(INDIRECT(ADDRESS($D401,44))=0,INDIRECT(ADDRESS($D401,38))&lt;&gt;"UL"),INDIRECT(ADDRESS($D401,COLUMN()-12)),0),0), IF($E401&gt;0,IF(AND(INDIRECT(ADDRESS($E401,44))=0,INDIRECT(ADDRESS($E401,38))&lt;&gt;"UL"),INDIRECT(ADDRESS($E401,COLUMN()-12)),0),0), IF($F401&gt;0,IF(AND(INDIRECT(ADDRESS($F401,44))=0,INDIRECT(ADDRESS($F401,38))&lt;&gt;"UL"),INDIRECT(ADDRESS($F401,COLUMN()-12)),0),0), IF($G401&gt;0,IF(AND(INDIRECT(ADDRESS($G401,44))=0,INDIRECT(ADDRESS($G401,38))&lt;&gt;"UL"),INDIRECT(ADDRESS($G401,COLUMN()-12)),0),0), IF($H401&gt;0,IF(AND(INDIRECT(ADDRESS($H401,44))=0,INDIRECT(ADDRESS($H401,38))&lt;&gt;"UL"),INDIRECT(ADDRESS($H401,COLUMN()-12)),0),0), IF($I401&gt;0,IF(AND(INDIRECT(ADDRESS($I401,44))=0,INDIRECT(ADDRESS($I401,38))&lt;&gt;"UL"),INDIRECT(ADDRESS($I401,COLUMN()-12)),0),0), IF($J401&gt;0,IF(AND(INDIRECT(ADDRESS($J401,44))=0,INDIRECT(ADDRESS($J401,38))&lt;&gt;"UL"),INDIRECT(ADDRESS($J401,COLUMN()-12)),0),0), IF($K401&gt;0,IF(AND(INDIRECT(ADDRESS($K401,44))=0,INDIRECT(ADDRESS($K401,38))&lt;&gt;"UL"),INDIRECT(ADDRESS($K401,COLUMN()-12)),0),0), IF($L401&gt;0,IF(AND(INDIRECT(ADDRESS($L401,44))=0,INDIRECT(ADDRESS($L401,38))&lt;&gt;"UL"),INDIRECT(ADDRESS($L401,COLUMN()-12)),0),0), IF($M401&gt;0,IF(AND(INDIRECT(ADDRESS($M401,44))=0,INDIRECT(ADDRESS($M401,38))&lt;&gt;"UL"),INDIRECT(ADDRESS($M401,COLUMN()-12)),0),0))</f>
        <v>0</v>
      </c>
      <c r="BJ401" s="57" cm="1">
        <f t="array" aca="1" ref="BJ401" ca="1">SUM(IF($C401&gt;0,IF(AND(INDIRECT(ADDRESS($C401,44))=0,INDIRECT(ADDRESS($C401,38))&lt;&gt;"UL"),INDIRECT(ADDRESS($C401,COLUMN()-12)),0),0), IF($D401&gt;0,IF(AND(INDIRECT(ADDRESS($D401,44))=0,INDIRECT(ADDRESS($D401,38))&lt;&gt;"UL"),INDIRECT(ADDRESS($D401,COLUMN()-12)),0),0), IF($E401&gt;0,IF(AND(INDIRECT(ADDRESS($E401,44))=0,INDIRECT(ADDRESS($E401,38))&lt;&gt;"UL"),INDIRECT(ADDRESS($E401,COLUMN()-12)),0),0), IF($F401&gt;0,IF(AND(INDIRECT(ADDRESS($F401,44))=0,INDIRECT(ADDRESS($F401,38))&lt;&gt;"UL"),INDIRECT(ADDRESS($F401,COLUMN()-12)),0),0), IF($G401&gt;0,IF(AND(INDIRECT(ADDRESS($G401,44))=0,INDIRECT(ADDRESS($G401,38))&lt;&gt;"UL"),INDIRECT(ADDRESS($G401,COLUMN()-12)),0),0), IF($H401&gt;0,IF(AND(INDIRECT(ADDRESS($H401,44))=0,INDIRECT(ADDRESS($H401,38))&lt;&gt;"UL"),INDIRECT(ADDRESS($H401,COLUMN()-12)),0),0), IF($I401&gt;0,IF(AND(INDIRECT(ADDRESS($I401,44))=0,INDIRECT(ADDRESS($I401,38))&lt;&gt;"UL"),INDIRECT(ADDRESS($I401,COLUMN()-12)),0),0), IF($J401&gt;0,IF(AND(INDIRECT(ADDRESS($J401,44))=0,INDIRECT(ADDRESS($J401,38))&lt;&gt;"UL"),INDIRECT(ADDRESS($J401,COLUMN()-12)),0),0), IF($K401&gt;0,IF(AND(INDIRECT(ADDRESS($K401,44))=0,INDIRECT(ADDRESS($K401,38))&lt;&gt;"UL"),INDIRECT(ADDRESS($K401,COLUMN()-12)),0),0), IF($L401&gt;0,IF(AND(INDIRECT(ADDRESS($L401,44))=0,INDIRECT(ADDRESS($L401,38))&lt;&gt;"UL"),INDIRECT(ADDRESS($L401,COLUMN()-12)),0),0), IF($M401&gt;0,IF(AND(INDIRECT(ADDRESS($M401,44))=0,INDIRECT(ADDRESS($M401,38))&lt;&gt;"UL"),INDIRECT(ADDRESS($M401,COLUMN()-12)),0),0))</f>
        <v>0</v>
      </c>
      <c r="BK401" s="57">
        <f ca="1">IF(AU401="S",BH401,IF(AU401="MS",BI401,IF(AU401="ML",BI401,BJ401)))</f>
        <v>0</v>
      </c>
      <c r="BL401" s="58">
        <f ca="1">SUM(BH401:BJ401)/3</f>
        <v>0</v>
      </c>
      <c r="BM401" s="57" cm="1">
        <f t="array" aca="1" ref="BM401" ca="1">SUM(IF($C401&gt;0,IF(AND(INDIRECT(ADDRESS($C401,44))=0,INDIRECT(ADDRESS($C401,38))&lt;&gt;"UL"),INDIRECT(ADDRESS($C401,COLUMN()-12)),0),0), IF($D401&gt;0,IF(AND(INDIRECT(ADDRESS($D401,44))=0,INDIRECT(ADDRESS($D401,38))&lt;&gt;"UL"),INDIRECT(ADDRESS($D401,COLUMN()-12)),0),0), IF($E401&gt;0,IF(AND(INDIRECT(ADDRESS($E401,44))=0,INDIRECT(ADDRESS($E401,38))&lt;&gt;"UL"),INDIRECT(ADDRESS($E401,COLUMN()-12)),0),0), IF($F401&gt;0,IF(AND(INDIRECT(ADDRESS($F401,44))=0,INDIRECT(ADDRESS($F401,38))&lt;&gt;"UL"),INDIRECT(ADDRESS($F401,COLUMN()-12)),0),0), IF($G401&gt;0,IF(AND(INDIRECT(ADDRESS($G401,44))=0,INDIRECT(ADDRESS($G401,38))&lt;&gt;"UL"),INDIRECT(ADDRESS($G401,COLUMN()-12)),0),0), IF($H401&gt;0,IF(AND(INDIRECT(ADDRESS($H401,44))=0,INDIRECT(ADDRESS($H401,38))&lt;&gt;"UL"),INDIRECT(ADDRESS($H401,COLUMN()-12)),0),0), IF($I401&gt;0,IF(AND(INDIRECT(ADDRESS($I401,44))=0,INDIRECT(ADDRESS($I401,38))&lt;&gt;"UL"),INDIRECT(ADDRESS($I401,COLUMN()-12)),0),0), IF($J401&gt;0,IF(AND(INDIRECT(ADDRESS($J401,44))=0,INDIRECT(ADDRESS($J401,38))&lt;&gt;"UL"),INDIRECT(ADDRESS($J401,COLUMN()-12)),0),0), IF($K401&gt;0,IF(AND(INDIRECT(ADDRESS($K401,44))=0,INDIRECT(ADDRESS($K401,38))&lt;&gt;"UL"),INDIRECT(ADDRESS($K401,COLUMN()-11)),0),0), IF($L401&gt;0,IF(AND(INDIRECT(ADDRESS($L401,44))=0,INDIRECT(ADDRESS($L401,38))&lt;&gt;"UL"),INDIRECT(ADDRESS($L401,COLUMN()-11)),0),0), IF($M401&gt;0,IF(AND(INDIRECT(ADDRESS($M401,44))=0,INDIRECT(ADDRESS($M401,38))&lt;&gt;"UL"),INDIRECT(ADDRESS($M401,COLUMN()-11)),0),0))</f>
        <v>0</v>
      </c>
      <c r="BN401" s="57" cm="1">
        <f t="array" aca="1" ref="BN401" ca="1">SUM(IF($C401&gt;0,IF(AND(INDIRECT(ADDRESS($C401,44))=0,INDIRECT(ADDRESS($C401,38))&lt;&gt;"UL"),INDIRECT(ADDRESS($C401,COLUMN()-12)),0),0), IF($D401&gt;0,IF(AND(INDIRECT(ADDRESS($D401,44))=0,INDIRECT(ADDRESS($D401,38))&lt;&gt;"UL"),INDIRECT(ADDRESS($D401,COLUMN()-12)),0),0), IF($E401&gt;0,IF(AND(INDIRECT(ADDRESS($E401,44))=0,INDIRECT(ADDRESS($E401,38))&lt;&gt;"UL"),INDIRECT(ADDRESS($E401,COLUMN()-12)),0),0), IF($F401&gt;0,IF(AND(INDIRECT(ADDRESS($F401,44))=0,INDIRECT(ADDRESS($F401,38))&lt;&gt;"UL"),INDIRECT(ADDRESS($F401,COLUMN()-12)),0),0), IF($G401&gt;0,IF(AND(INDIRECT(ADDRESS($G401,44))=0,INDIRECT(ADDRESS($G401,38))&lt;&gt;"UL"),INDIRECT(ADDRESS($G401,COLUMN()-12)),0),0), IF($H401&gt;0,IF(AND(INDIRECT(ADDRESS($H401,44))=0,INDIRECT(ADDRESS($H401,38))&lt;&gt;"UL"),INDIRECT(ADDRESS($H401,COLUMN()-12)),0),0), IF($I401&gt;0,IF(AND(INDIRECT(ADDRESS($I401,44))=0,INDIRECT(ADDRESS($I401,38))&lt;&gt;"UL"),INDIRECT(ADDRESS($I401,COLUMN()-12)),0),0), IF($J401&gt;0,IF(AND(INDIRECT(ADDRESS($J401,44))=0,INDIRECT(ADDRESS($J401,38))&lt;&gt;"UL"),INDIRECT(ADDRESS($J401,COLUMN()-12)),0),0), IF($K401&gt;0,IF(AND(INDIRECT(ADDRESS($K401,44))=0,INDIRECT(ADDRESS($K401,38))&lt;&gt;"UL"),INDIRECT(ADDRESS($K401,COLUMN()-11)),0),0), IF($L401&gt;0,IF(AND(INDIRECT(ADDRESS($L401,44))=0,INDIRECT(ADDRESS($L401,38))&lt;&gt;"UL"),INDIRECT(ADDRESS($L401,COLUMN()-11)),0),0), IF($M401&gt;0,IF(AND(INDIRECT(ADDRESS($M401,44))=0,INDIRECT(ADDRESS($M401,38))&lt;&gt;"UL"),INDIRECT(ADDRESS($M401,COLUMN()-11)),0),0))</f>
        <v>0</v>
      </c>
      <c r="BO401" s="57" cm="1">
        <f t="array" aca="1" ref="BO401" ca="1">SUM(IF($C401&gt;0,IF(AND(INDIRECT(ADDRESS($C401,44))=0,INDIRECT(ADDRESS($C401,38))&lt;&gt;"UL"),INDIRECT(ADDRESS($C401,COLUMN()-12)),0),0), IF($D401&gt;0,IF(AND(INDIRECT(ADDRESS($D401,44))=0,INDIRECT(ADDRESS($D401,38))&lt;&gt;"UL"),INDIRECT(ADDRESS($D401,COLUMN()-12)),0),0), IF($E401&gt;0,IF(AND(INDIRECT(ADDRESS($E401,44))=0,INDIRECT(ADDRESS($E401,38))&lt;&gt;"UL"),INDIRECT(ADDRESS($E401,COLUMN()-12)),0),0), IF($F401&gt;0,IF(AND(INDIRECT(ADDRESS($F401,44))=0,INDIRECT(ADDRESS($F401,38))&lt;&gt;"UL"),INDIRECT(ADDRESS($F401,COLUMN()-12)),0),0), IF($G401&gt;0,IF(AND(INDIRECT(ADDRESS($G401,44))=0,INDIRECT(ADDRESS($G401,38))&lt;&gt;"UL"),INDIRECT(ADDRESS($G401,COLUMN()-12)),0),0), IF($H401&gt;0,IF(AND(INDIRECT(ADDRESS($H401,44))=0,INDIRECT(ADDRESS($H401,38))&lt;&gt;"UL"),INDIRECT(ADDRESS($H401,COLUMN()-12)),0),0), IF($I401&gt;0,IF(AND(INDIRECT(ADDRESS($I401,44))=0,INDIRECT(ADDRESS($I401,38))&lt;&gt;"UL"),INDIRECT(ADDRESS($I401,COLUMN()-12)),0),0), IF($J401&gt;0,IF(AND(INDIRECT(ADDRESS($J401,44))=0,INDIRECT(ADDRESS($J401,38))&lt;&gt;"UL"),INDIRECT(ADDRESS($J401,COLUMN()-12)),0),0), IF($K401&gt;0,IF(AND(INDIRECT(ADDRESS($K401,44))=0,INDIRECT(ADDRESS($K401,38))&lt;&gt;"UL"),INDIRECT(ADDRESS($K401,COLUMN()-11)),0),0), IF($L401&gt;0,IF(AND(INDIRECT(ADDRESS($L401,44))=0,INDIRECT(ADDRESS($L401,38))&lt;&gt;"UL"),INDIRECT(ADDRESS($L401,COLUMN()-11)),0),0), IF($M401&gt;0,IF(AND(INDIRECT(ADDRESS($M401,44))=0,INDIRECT(ADDRESS($M401,38))&lt;&gt;"UL"),INDIRECT(ADDRESS($M401,COLUMN()-11)),0),0))</f>
        <v>0</v>
      </c>
      <c r="BP401" s="57" cm="1">
        <f t="array" aca="1" ref="BP401" ca="1">SUM(IF($C401&gt;0,IF(AND(INDIRECT(ADDRESS($C401,44))=0,INDIRECT(ADDRESS($C401,38))&lt;&gt;"UL"),INDIRECT(ADDRESS($C401,COLUMN()-12)),0),0), IF($D401&gt;0,IF(AND(INDIRECT(ADDRESS($D401,44))=0,INDIRECT(ADDRESS($D401,38))&lt;&gt;"UL"),INDIRECT(ADDRESS($D401,COLUMN()-12)),0),0), IF($E401&gt;0,IF(AND(INDIRECT(ADDRESS($E401,44))=0,INDIRECT(ADDRESS($E401,38))&lt;&gt;"UL"),INDIRECT(ADDRESS($E401,COLUMN()-12)),0),0), IF($F401&gt;0,IF(AND(INDIRECT(ADDRESS($F401,44))=0,INDIRECT(ADDRESS($F401,38))&lt;&gt;"UL"),INDIRECT(ADDRESS($F401,COLUMN()-12)),0),0), IF($G401&gt;0,IF(AND(INDIRECT(ADDRESS($G401,44))=0,INDIRECT(ADDRESS($G401,38))&lt;&gt;"UL"),INDIRECT(ADDRESS($G401,COLUMN()-12)),0),0), IF($H401&gt;0,IF(AND(INDIRECT(ADDRESS($H401,44))=0,INDIRECT(ADDRESS($H401,38))&lt;&gt;"UL"),INDIRECT(ADDRESS($H401,COLUMN()-12)),0),0), IF($I401&gt;0,IF(AND(INDIRECT(ADDRESS($I401,44))=0,INDIRECT(ADDRESS($I401,38))&lt;&gt;"UL"),INDIRECT(ADDRESS($I401,COLUMN()-12)),0),0), IF($J401&gt;0,IF(AND(INDIRECT(ADDRESS($J401,44))=0,INDIRECT(ADDRESS($J401,38))&lt;&gt;"UL"),INDIRECT(ADDRESS($J401,COLUMN()-12)),0),0), IF($K401&gt;0,IF(AND(INDIRECT(ADDRESS($K401,44))=0,INDIRECT(ADDRESS($K401,38))&lt;&gt;"UL"),INDIRECT(ADDRESS($K401,COLUMN()-11)),0),0), IF($L401&gt;0,IF(AND(INDIRECT(ADDRESS($L401,44))=0,INDIRECT(ADDRESS($L401,38))&lt;&gt;"UL"),INDIRECT(ADDRESS($L401,COLUMN()-11)),0),0), IF($M401&gt;0,IF(AND(INDIRECT(ADDRESS($M401,44))=0,INDIRECT(ADDRESS($M401,38))&lt;&gt;"UL"),INDIRECT(ADDRESS($M401,COLUMN()-11)),0),0))</f>
        <v>0</v>
      </c>
      <c r="BQ401" s="57">
        <f ca="1">IF(AU401="S",BM401,IF(AU401="MS",BN401,IF(AU401="ML",BO401,BP401)))</f>
        <v>0</v>
      </c>
      <c r="BR401" s="161">
        <f ca="1">(((AZ401+BB401+BL401+BQ401)/(AY401+BB401+BK401+BQ401)*AB401^$BR$296)^$BQ$296)*100</f>
        <v>74.313134665457568</v>
      </c>
      <c r="BS401" s="59"/>
      <c r="BT401" s="56">
        <f ca="1">IF(AD401&lt;BG401,((((AY401+BK401)*AB401)+((BE401+BQ401)*(1-AB401))+BF401)*AD401),((((AY401*AB401)+(BE401*(1-AB401))+BF401)*AD401)+(((BK401*AB401)+(BQ401*(1-AB401)))*BG401)))</f>
        <v>2.2769181680002943</v>
      </c>
      <c r="BU401" s="63">
        <f ca="1">BT401/N401</f>
        <v>0.10349628036364975</v>
      </c>
      <c r="BV401" s="57" t="s">
        <v>34</v>
      </c>
      <c r="BW401" s="57" cm="1">
        <f t="array" aca="1" ref="BW401" ca="1">SUM(IF($C401&gt;0,IF(AND(INDIRECT(ADDRESS($C401,44))=0,INDIRECT(ADDRESS($C401,38))="UL",ISERROR(SEARCH("Rear",INDIRECT(ADDRESS($C401,33)))),ISERROR(SEARCH("Side",INDIRECT(ADDRESS($C401,33))))),INDIRECT(ADDRESS($C401,COLUMN())),0),0),IF($D401&gt;0,IF(AND(INDIRECT(ADDRESS($D401,44))=0,INDIRECT(ADDRESS($D401,38))="UL",ISERROR(SEARCH("Rear",INDIRECT(ADDRESS($D401,33)))),ISERROR(SEARCH("Side",INDIRECT(ADDRESS($D401,33))))),INDIRECT(ADDRESS($D401,COLUMN())),0),0),IF($E401&gt;0,IF(AND(INDIRECT(ADDRESS($E401,44))=0,INDIRECT(ADDRESS($E401,38))="UL",ISERROR(SEARCH("Rear",INDIRECT(ADDRESS($E401,33)))),ISERROR(SEARCH("Side",INDIRECT(ADDRESS($E401,33))))),INDIRECT(ADDRESS($E401,COLUMN())),0),0),IF($F401&gt;0,IF(AND(INDIRECT(ADDRESS($F401,44))=0,INDIRECT(ADDRESS($F401,38))="UL",ISERROR(SEARCH("Rear",INDIRECT(ADDRESS($F401,33)))),ISERROR(SEARCH("Side",INDIRECT(ADDRESS($F401,33))))),INDIRECT(ADDRESS($F401,COLUMN())),0),0),IF($G401&gt;0,IF(AND(INDIRECT(ADDRESS($G401,44))=0,INDIRECT(ADDRESS($G401,38))="UL",ISERROR(SEARCH("Rear",INDIRECT(ADDRESS($G401,33)))),ISERROR(SEARCH("Side",INDIRECT(ADDRESS($G401,33))))),INDIRECT(ADDRESS($G401,COLUMN())),0),0),IF($H401&gt;0,IF(AND(INDIRECT(ADDRESS($H401,44))=0,INDIRECT(ADDRESS($H401,38))="UL",ISERROR(SEARCH("Rear",INDIRECT(ADDRESS($H401,33)))),ISERROR(SEARCH("Side",INDIRECT(ADDRESS($H401,33))))),INDIRECT(ADDRESS($H401,COLUMN())),0),0),IF($I401&gt;0,IF(AND(INDIRECT(ADDRESS($I401,44))=0,INDIRECT(ADDRESS($I401,38))="UL",ISERROR(SEARCH("Rear",INDIRECT(ADDRESS($I401,33)))),ISERROR(SEARCH("Side",INDIRECT(ADDRESS($I401,33))))),INDIRECT(ADDRESS($I401,COLUMN())),0),0),IF($J401&gt;0,IF(AND(INDIRECT(ADDRESS($J401,44))=0,INDIRECT(ADDRESS($J401,38))="UL",ISERROR(SEARCH("Rear",INDIRECT(ADDRESS($J401,33)))),ISERROR(SEARCH("Side",INDIRECT(ADDRESS($J401,33))))),INDIRECT(ADDRESS($J401,COLUMN())),0),0),IF($K401&gt;0,IF(AND(INDIRECT(ADDRESS($K401,44))=0,INDIRECT(ADDRESS($K401,38))="UL",ISERROR(SEARCH("Rear",INDIRECT(ADDRESS($K401,33)))),ISERROR(SEARCH("Side",INDIRECT(ADDRESS($K401,33))))),INDIRECT(ADDRESS($K401,COLUMN())),0),0),IF($L401&gt;0,IF(AND(INDIRECT(ADDRESS($L401,44))=0,INDIRECT(ADDRESS($L401,38))="UL",ISERROR(SEARCH("Rear",INDIRECT(ADDRESS($L401,33)))),ISERROR(SEARCH("Side",INDIRECT(ADDRESS($L401,33))))),INDIRECT(ADDRESS($L401,COLUMN())),0),0),IF($M401&gt;0,IF(AND(INDIRECT(ADDRESS($M401,44))=0,INDIRECT(ADDRESS($M401,38))="UL",ISERROR(SEARCH("Rear",INDIRECT(ADDRESS($M401,33)))),ISERROR(SEARCH("Side",INDIRECT(ADDRESS($M401,33))))),INDIRECT(ADDRESS($M401,COLUMN())),0),0))</f>
        <v>0.22222222222222221</v>
      </c>
      <c r="BX401" s="57">
        <f ca="1">IF(BV401="S",AV401,BW401)</f>
        <v>0.22222222222222221</v>
      </c>
      <c r="BY401" s="57" cm="1">
        <f t="array" aca="1" ref="BY401" ca="1">SUM(IF($C401&gt;0,IF(AND(INDIRECT(ADDRESS($C401,44))=0,INDIRECT(ADDRESS($C401,38))="UL"),INDIRECT(ADDRESS($C401,COLUMN())),0),0),IF($D401&gt;0,IF(AND(INDIRECT(ADDRESS($D401,44))=0,INDIRECT(ADDRESS($D401,38))="UL"),INDIRECT(ADDRESS($D401,COLUMN())),0),0),IF($E401&gt;0,IF(AND(INDIRECT(ADDRESS($E401,44))=0,INDIRECT(ADDRESS($E401,38))="UL"),INDIRECT(ADDRESS($E401,COLUMN())),0),0),IF($F401&gt;0,IF(AND(INDIRECT(ADDRESS($F401,44))=0,INDIRECT(ADDRESS($F401,38))="UL"),INDIRECT(ADDRESS($F401,COLUMN())),0),0),IF($G401&gt;0,IF(AND(INDIRECT(ADDRESS($G401,44))=0,INDIRECT(ADDRESS($G401,38))="UL"),INDIRECT(ADDRESS($G401,COLUMN())),0),0),IF($H401&gt;0,IF(AND(INDIRECT(ADDRESS($H401,44))=0,INDIRECT(ADDRESS($H401,38))="UL"),INDIRECT(ADDRESS($H401,COLUMN())),0),0),IF($I401&gt;0,IF(AND(INDIRECT(ADDRESS($I401,44))=0,INDIRECT(ADDRESS($I401,38))="UL"),INDIRECT(ADDRESS($I401,COLUMN())),0),0),IF($J401&gt;0,IF(AND(INDIRECT(ADDRESS($J401,44))=0,INDIRECT(ADDRESS($J401,38))="UL"),INDIRECT(ADDRESS($J401,COLUMN())),0),0),IF($K401&gt;0,IF(AND(INDIRECT(ADDRESS($K401,44))=0,INDIRECT(ADDRESS($K401,38))="UL"),INDIRECT(ADDRESS($K401,COLUMN())),0),0),IF($L401&gt;0,IF(AND(INDIRECT(ADDRESS($L401,44))=0,INDIRECT(ADDRESS($L401,38))="UL"),INDIRECT(ADDRESS($L401,COLUMN())),0),0),IF($M401&gt;0,IF(AND(INDIRECT(ADDRESS($M401,44))=0,INDIRECT(ADDRESS($M401,38))="UL"),INDIRECT(ADDRESS($M401,COLUMN())),0),0))</f>
        <v>7.407407407407407E-2</v>
      </c>
      <c r="BZ401" s="57" cm="1">
        <f t="array" aca="1" ref="BZ401" ca="1">SUM(IF($C401&gt;0,IF(AND(INDIRECT(ADDRESS($C401,44))=0,INDIRECT(ADDRESS($C401,38))="UL"),INDIRECT(ADDRESS($C401,COLUMN())),0),0),IF($D401&gt;0,IF(AND(INDIRECT(ADDRESS($D401,44))=0,INDIRECT(ADDRESS($D401,38))="UL"),INDIRECT(ADDRESS($D401,COLUMN())),0),0),IF($E401&gt;0,IF(AND(INDIRECT(ADDRESS($E401,44))=0,INDIRECT(ADDRESS($E401,38))="UL"),INDIRECT(ADDRESS($E401,COLUMN())),0),0),IF($F401&gt;0,IF(AND(INDIRECT(ADDRESS($F401,44))=0,INDIRECT(ADDRESS($F401,38))="UL"),INDIRECT(ADDRESS($F401,COLUMN())),0),0),IF($G401&gt;0,IF(AND(INDIRECT(ADDRESS($G401,44))=0,INDIRECT(ADDRESS($G401,38))="UL"),INDIRECT(ADDRESS($G401,COLUMN())),0),0),IF($H401&gt;0,IF(AND(INDIRECT(ADDRESS($H401,44))=0,INDIRECT(ADDRESS($H401,38))="UL"),INDIRECT(ADDRESS($H401,COLUMN())),0),0),IF($I401&gt;0,IF(AND(INDIRECT(ADDRESS($I401,44))=0,INDIRECT(ADDRESS($I401,38))="UL"),INDIRECT(ADDRESS($I401,COLUMN())),0),0),IF($J401&gt;0,IF(AND(INDIRECT(ADDRESS($J401,44))=0,INDIRECT(ADDRESS($J401,38))="UL"),INDIRECT(ADDRESS($J401,COLUMN())),0),0),IF($K401&gt;0,IF(AND(INDIRECT(ADDRESS($K401,44))=0,INDIRECT(ADDRESS($K401,38))="UL"),INDIRECT(ADDRESS($K401,COLUMN())),0),0),IF($L401&gt;0,IF(AND(INDIRECT(ADDRESS($L401,44))=0,INDIRECT(ADDRESS($L401,38))="UL"),INDIRECT(ADDRESS($L401,COLUMN())),0),0),IF($M401&gt;0,IF(AND(INDIRECT(ADDRESS($M401,44))=0,INDIRECT(ADDRESS($M401,38))="UL"),INDIRECT(ADDRESS($M401,COLUMN())),0),0))</f>
        <v>0.29629629629629628</v>
      </c>
      <c r="CA401" s="57">
        <f ca="1">IF(BV401="S",BY401,BZ401)</f>
        <v>0.29629629629629628</v>
      </c>
      <c r="CB401" s="57" cm="1">
        <f t="array" aca="1" ref="CB401" ca="1">SUM(IF($C401&gt;0,IF(AND(INDIRECT(ADDRESS($C401,44))=0,INDIRECT(ADDRESS($C401,38))&lt;&gt;"UL"),INDIRECT(ADDRESS($C401,COLUMN())),0),0),IF($D401&gt;0,IF(AND(INDIRECT(ADDRESS($D401,44))=0,INDIRECT(ADDRESS($D401,38))&lt;&gt;"UL"),INDIRECT(ADDRESS($D401,COLUMN())),0),0),IF($E401&gt;0,IF(AND(INDIRECT(ADDRESS($E401,44))=0,INDIRECT(ADDRESS($E401,38))&lt;&gt;"UL"),INDIRECT(ADDRESS($E401,COLUMN())),0),0),IF($F401&gt;0,IF(AND(INDIRECT(ADDRESS($F401,44))=0,INDIRECT(ADDRESS($F401,38))&lt;&gt;"UL"),INDIRECT(ADDRESS($F401,COLUMN())),0),0),IF($G401&gt;0,IF(AND(INDIRECT(ADDRESS($G401,44))=0,INDIRECT(ADDRESS($G401,38))&lt;&gt;"UL"),INDIRECT(ADDRESS($G401,COLUMN())),0),0),IF($H401&gt;0,IF(AND(INDIRECT(ADDRESS($H401,44))=0,INDIRECT(ADDRESS($H401,38))&lt;&gt;"UL"),INDIRECT(ADDRESS($H401,COLUMN())),0),0),IF($I401&gt;0,IF(AND(INDIRECT(ADDRESS($I401,44))=0,INDIRECT(ADDRESS($I401,38))&lt;&gt;"UL"),INDIRECT(ADDRESS($I401,COLUMN())),0),0),IF($J401&gt;0,IF(AND(INDIRECT(ADDRESS($J401,44))=0,INDIRECT(ADDRESS($J401,38))&lt;&gt;"UL"),INDIRECT(ADDRESS($J401,COLUMN())),0),0),IF($K401&gt;0,IF(AND(INDIRECT(ADDRESS($K401,44))=0,INDIRECT(ADDRESS($K401,38))&lt;&gt;"UL"),INDIRECT(ADDRESS($K401,COLUMN())),0),0),IF($L401&gt;0,IF(AND(INDIRECT(ADDRESS($L401,44))=0,INDIRECT(ADDRESS($L401,38))&lt;&gt;"UL"),INDIRECT(ADDRESS($L401,COLUMN())),0),0),IF($M401&gt;0,IF(AND(INDIRECT(ADDRESS($M401,44))=0,INDIRECT(ADDRESS($M401,38))&lt;&gt;"UL"),INDIRECT(ADDRESS($M401,COLUMN())),0),0))</f>
        <v>0</v>
      </c>
      <c r="CC401" s="57">
        <f ca="1">IF(BV401="S",BH401,CB401)</f>
        <v>0</v>
      </c>
      <c r="CD401" s="57" cm="1">
        <f t="array" aca="1" ref="CD401" ca="1">SUM(IF($C401&gt;0,IF(AND(INDIRECT(ADDRESS($C401,44))=0,INDIRECT(ADDRESS($C401,38))&lt;&gt;"UL"),INDIRECT(ADDRESS($C401,COLUMN())),0),0),IF($D401&gt;0,IF(AND(INDIRECT(ADDRESS($D401,44))=0,INDIRECT(ADDRESS($D401,38))&lt;&gt;"UL"),INDIRECT(ADDRESS($D401,COLUMN())),0),0),IF($E401&gt;0,IF(AND(INDIRECT(ADDRESS($E401,44))=0,INDIRECT(ADDRESS($E401,38))&lt;&gt;"UL"),INDIRECT(ADDRESS($E401,COLUMN())),0),0),IF($F401&gt;0,IF(AND(INDIRECT(ADDRESS($F401,44))=0,INDIRECT(ADDRESS($F401,38))&lt;&gt;"UL"),INDIRECT(ADDRESS($F401,COLUMN())),0),0),IF($G401&gt;0,IF(AND(INDIRECT(ADDRESS($G401,44))=0,INDIRECT(ADDRESS($G401,38))&lt;&gt;"UL"),INDIRECT(ADDRESS($G401,COLUMN())),0),0),IF($H401&gt;0,IF(AND(INDIRECT(ADDRESS($H401,44))=0,INDIRECT(ADDRESS($H401,38))&lt;&gt;"UL"),INDIRECT(ADDRESS($H401,COLUMN())),0),0),IF($I401&gt;0,IF(AND(INDIRECT(ADDRESS($I401,44))=0,INDIRECT(ADDRESS($I401,38))&lt;&gt;"UL"),INDIRECT(ADDRESS($I401,COLUMN())),0),0),IF($J401&gt;0,IF(AND(INDIRECT(ADDRESS($J401,44))=0,INDIRECT(ADDRESS($J401,38))&lt;&gt;"UL"),INDIRECT(ADDRESS($J401,COLUMN())),0),0),IF($K401&gt;0,IF(AND(INDIRECT(ADDRESS($K401,44))=0,INDIRECT(ADDRESS($K401,38))&lt;&gt;"UL"),INDIRECT(ADDRESS($K401,COLUMN())),0),0),IF($L401&gt;0,IF(AND(INDIRECT(ADDRESS($L401,44))=0,INDIRECT(ADDRESS($L401,38))&lt;&gt;"UL"),INDIRECT(ADDRESS($L401,COLUMN())),0),0),IF($M401&gt;0,IF(AND(INDIRECT(ADDRESS($M401,44))=0,INDIRECT(ADDRESS($M401,38))&lt;&gt;"UL"),INDIRECT(ADDRESS($M401,COLUMN())),0),0))</f>
        <v>0</v>
      </c>
      <c r="CE401" s="57" cm="1">
        <f t="array" aca="1" ref="CE401" ca="1">SUM(IF($C401&gt;0,IF(AND(INDIRECT(ADDRESS($C401,44))=0,INDIRECT(ADDRESS($C401,38))&lt;&gt;"UL"),INDIRECT(ADDRESS($C401,COLUMN())),0),0),IF($D401&gt;0,IF(AND(INDIRECT(ADDRESS($D401,44))=0,INDIRECT(ADDRESS($D401,38))&lt;&gt;"UL"),INDIRECT(ADDRESS($D401,COLUMN())),0),0),IF($E401&gt;0,IF(AND(INDIRECT(ADDRESS($E401,44))=0,INDIRECT(ADDRESS($E401,38))&lt;&gt;"UL"),INDIRECT(ADDRESS($E401,COLUMN())),0),0),IF($F401&gt;0,IF(AND(INDIRECT(ADDRESS($F401,44))=0,INDIRECT(ADDRESS($F401,38))&lt;&gt;"UL"),INDIRECT(ADDRESS($F401,COLUMN())),0),0),IF($G401&gt;0,IF(AND(INDIRECT(ADDRESS($G401,44))=0,INDIRECT(ADDRESS($G401,38))&lt;&gt;"UL"),INDIRECT(ADDRESS($G401,COLUMN())),0),0),IF($H401&gt;0,IF(AND(INDIRECT(ADDRESS($H401,44))=0,INDIRECT(ADDRESS($H401,38))&lt;&gt;"UL"),INDIRECT(ADDRESS($H401,COLUMN())),0),0),IF($I401&gt;0,IF(AND(INDIRECT(ADDRESS($I401,44))=0,INDIRECT(ADDRESS($I401,38))&lt;&gt;"UL"),INDIRECT(ADDRESS($I401,COLUMN())),0),0),IF($J401&gt;0,IF(AND(INDIRECT(ADDRESS($J401,44))=0,INDIRECT(ADDRESS($J401,38))&lt;&gt;"UL"),INDIRECT(ADDRESS($J401,COLUMN())),0),0),IF($K401&gt;0,IF(AND(INDIRECT(ADDRESS($K401,44))=0,INDIRECT(ADDRESS($K401,38))&lt;&gt;"UL"),INDIRECT(ADDRESS($K401,COLUMN())),0),0),IF($L401&gt;0,IF(AND(INDIRECT(ADDRESS($L401,44))=0,INDIRECT(ADDRESS($L401,38))&lt;&gt;"UL"),INDIRECT(ADDRESS($L401,COLUMN())),0),0),IF($M401&gt;0,IF(AND(INDIRECT(ADDRESS($M401,44))=0,INDIRECT(ADDRESS($M401,38))&lt;&gt;"UL"),INDIRECT(ADDRESS($M401,COLUMN())),0),0))</f>
        <v>0</v>
      </c>
      <c r="CF401" s="57">
        <f ca="1">IF(BV401="S",CD401,CE401)</f>
        <v>0</v>
      </c>
      <c r="CG401" s="57">
        <f ca="1">IF(AD401&lt;BG401,((((BX401+CC401)*AB401)+((CA401+CF401)*(1-AB401)))*AD401),((((BX401*AB401)+((CA401)*(1-AB401)))*AD401)+(((CC401*AB401)+((CF401))*(1-AB401)))*BG401))</f>
        <v>0.54736607145427429</v>
      </c>
      <c r="CH401" s="57">
        <f ca="1">CG401/N401</f>
        <v>2.4880275975194287E-2</v>
      </c>
      <c r="CI401" s="19">
        <f ca="1">AD401*X401</f>
        <v>22.414289937538353</v>
      </c>
      <c r="CJ401" s="19"/>
      <c r="CK401" s="57" cm="1">
        <f t="array" aca="1" ref="CK401" ca="1">IF(AU401="S", SUM(IF($C401&gt;0,IF(INDIRECT(ADDRESS($C401,43))&lt;&gt;1,INDIRECT(ADDRESS($C401,48)),0),0), IF($D401&gt;0,IF(INDIRECT(ADDRESS($D401,43))&lt;&gt;1,INDIRECT(ADDRESS($D401,48)),0),0), IF($E401&gt;0,IF(INDIRECT(ADDRESS($E401,43))&lt;&gt;1,INDIRECT(ADDRESS($E401,48)),0),0), IF($F401&gt;0,IF(INDIRECT(ADDRESS($F401,43))&lt;&gt;1,INDIRECT(ADDRESS($F401,48)),0),0), IF($G401&gt;0,IF(INDIRECT(ADDRESS($G401,43))&lt;&gt;1,INDIRECT(ADDRESS($G401,48)),0),0), IF($H401&gt;0,IF(INDIRECT(ADDRESS($H401,43))&lt;&gt;1,INDIRECT(ADDRESS($H401,48)),0),0), IF($I401&gt;0,IF(INDIRECT(ADDRESS($I401,43))&lt;&gt;1,INDIRECT(ADDRESS($I401,48)),0),0), IF($J401&gt;0,IF(INDIRECT(ADDRESS($J401,43))&lt;&gt;1,INDIRECT(ADDRESS($J401,48)),0),0), IF($K401&gt;0,IF(INDIRECT(ADDRESS($K401,43))&lt;&gt;1,INDIRECT(ADDRESS($K401,48)),0),0), IF($L401&gt;0,IF(INDIRECT(ADDRESS($L401,43))&lt;&gt;1,INDIRECT(ADDRESS($L401,48)),0),0), IF($M401&gt;0,IF(INDIRECT(ADDRESS($M401,43))&lt;&gt;1,INDIRECT(ADDRESS($M401,48)),0),0)), IF(AU401="L",SUM(IF($C401&gt;0,IF(INDIRECT(ADDRESS($C401,43))&lt;&gt;1,INDIRECT(ADDRESS($C401,50)),0),0), IF($D401&gt;0,IF(INDIRECT(ADDRESS($D401,43))&lt;&gt;1,INDIRECT(ADDRESS($D401,50)),0),0), IF($E401&gt;0,IF(INDIRECT(ADDRESS($E401,43))&lt;&gt;1,INDIRECT(ADDRESS($E401,50)),0),0), IF($F401&gt;0,IF(INDIRECT(ADDRESS($F401,43))&lt;&gt;1,INDIRECT(ADDRESS($F401,50)),0),0), IF($G401&gt;0,IF(INDIRECT(ADDRESS($G401,43))&lt;&gt;1,INDIRECT(ADDRESS($G401,50)),0),0), IF($G401&gt;0,IF(INDIRECT(ADDRESS($G401,43))&lt;&gt;1,INDIRECT(ADDRESS($G401,50)),0),0), IF($H401&gt;0,IF(INDIRECT(ADDRESS($H401,43))&lt;&gt;1,INDIRECT(ADDRESS($H401,50)),0),0), IF($I401&gt;0,IF(INDIRECT(ADDRESS($I401,43))&lt;&gt;1,INDIRECT(ADDRESS($I401,50)),0),0), IF($J401&gt;0,IF(INDIRECT(ADDRESS($J401,43))&lt;&gt;1,INDIRECT(ADDRESS($J401,50)),0),0), IF($K401&gt;0,IF(INDIRECT(ADDRESS($K401,43))&lt;&gt;1,INDIRECT(ADDRESS($K401,50)),0),0), IF($L401&gt;0,IF(INDIRECT(ADDRESS($L401,43))&lt;&gt;1,INDIRECT(ADDRESS($L401,50)),0),0), IF($M401&gt;0,IF(INDIRECT(ADDRESS($M401,43))&lt;&gt;1,INDIRECT(ADDRESS($M401,50)),0),0)), SUM(IF($C401&gt;0,IF(INDIRECT(ADDRESS($C401,43))&lt;&gt;1,INDIRECT(ADDRESS($C401,49)),0),0), IF($D401&gt;0,IF(INDIRECT(ADDRESS($D401,43))&lt;&gt;1,INDIRECT(ADDRESS($D401,49)),0),0), IF($E401&gt;0,IF(INDIRECT(ADDRESS($E401,43))&lt;&gt;1,INDIRECT(ADDRESS($E401,49)),0),0), IF($F401&gt;0,IF(INDIRECT(ADDRESS($F401,43))&lt;&gt;1,INDIRECT(ADDRESS($F401,49)),0),0), IF($G401&gt;0,IF(INDIRECT(ADDRESS($G401,43))&lt;&gt;1,INDIRECT(ADDRESS($G401,49)),0),0), IF($G401&gt;0,IF(INDIRECT(ADDRESS($G401,43))&lt;&gt;1,INDIRECT(ADDRESS($G401,49)),0),0), IF($H401&gt;0,IF(INDIRECT(ADDRESS($H401,43))&lt;&gt;1,INDIRECT(ADDRESS($H401,49)),0),0), IF($I401&gt;0,IF(INDIRECT(ADDRESS($I401,43))&lt;&gt;1,INDIRECT(ADDRESS($I401,49)),0),0), IF($J401&gt;0,IF(INDIRECT(ADDRESS($J401,43))&lt;&gt;1,INDIRECT(ADDRESS($J401,49)),0),0), IF($K401&gt;0,IF(INDIRECT(ADDRESS($K401,43))&lt;&gt;1,INDIRECT(ADDRESS($K401,49)),0),0), IF($L401&gt;0,IF(INDIRECT(ADDRESS($L401,43))&lt;&gt;1,INDIRECT(ADDRESS($L401,49)),0),0), IF($M401&gt;0,IF(INDIRECT(ADDRESS($M401,43))&lt;&gt;1,INDIRECT(ADDRESS($M401,49)),0),0))))</f>
        <v>0.88888888888888884</v>
      </c>
      <c r="CL401" s="57" cm="1">
        <f t="array" aca="1" ref="CL401" ca="1">SUM(IF($C401&gt;0,IF(INDIRECT(ADDRESS($C401,44))=1,INDIRECT(ADDRESS($C401,90)),0),0), IF($D401&gt;0,IF(INDIRECT(ADDRESS($D401,44))=1,INDIRECT(ADDRESS($D401,90)),0),0), IF($E401&gt;0,IF(INDIRECT(ADDRESS($E401,44))=1,INDIRECT(ADDRESS($E401,90)),0),0), IF($F401&gt;0,IF(INDIRECT(ADDRESS($F401,44))=1,INDIRECT(ADDRESS($F401,90)),0),0), IF($G401&gt;0,IF(INDIRECT(ADDRESS($G401,44))=1,INDIRECT(ADDRESS($G401,90)),0),0), IF($H401&gt;0,IF(INDIRECT(ADDRESS($H401,44))=1,INDIRECT(ADDRESS($H401,90)),0),0), IF($I401&gt;0,IF(INDIRECT(ADDRESS($I401,44))=1,INDIRECT(ADDRESS($I401,90)),0),0), IF($J401&gt;0,IF(INDIRECT(ADDRESS($J401,44))=1,INDIRECT(ADDRESS($J401,90)),0),0), IF($K401&gt;0,IF(INDIRECT(ADDRESS($K401,44))=1,INDIRECT(ADDRESS($K401,90)),0),0), IF($L401&gt;0,IF(INDIRECT(ADDRESS($L401,44))=1,INDIRECT(ADDRESS($L401,90)),0),0), IF($M401&gt;0,IF(INDIRECT(ADDRESS($M401,44))=1,INDIRECT(ADDRESS($M401,90)),0),0))</f>
        <v>0</v>
      </c>
      <c r="CM401" s="56">
        <f ca="1">((BU401/$BU$34)^$BU$296)</f>
        <v>0.76192263536395688</v>
      </c>
      <c r="CN401" s="59"/>
    </row>
    <row r="402" spans="1:93" x14ac:dyDescent="0.25">
      <c r="A402" s="219" t="s">
        <v>517</v>
      </c>
      <c r="B402" s="220">
        <v>374</v>
      </c>
      <c r="C402" s="220">
        <v>384</v>
      </c>
      <c r="D402" s="220"/>
      <c r="E402" s="220"/>
      <c r="F402" s="220"/>
      <c r="G402" s="220"/>
      <c r="H402" s="220"/>
      <c r="I402" s="220"/>
      <c r="J402" s="220"/>
      <c r="K402" s="220"/>
      <c r="L402" s="220"/>
      <c r="M402" s="220"/>
      <c r="N402" s="67">
        <f t="shared" ref="N402:N407" ca="1" si="263">SUM(INDIRECT(ADDRESS(B402,COLUMN())),IF(C402&gt;0,INDIRECT(ADDRESS(C402,COLUMN())),0),IF(D402&gt;0,INDIRECT(ADDRESS(D402,14)),0),IF(E402&gt;0,INDIRECT(ADDRESS(E402,COLUMN())),0),IF(F402&gt;0,INDIRECT(ADDRESS(F402,COLUMN())),0),IF(G402&gt;0,INDIRECT(ADDRESS(G402,COLUMN())),0),IF(H402&gt;0,INDIRECT(ADDRESS(H402,COLUMN())),0),IF(I402&gt;0,INDIRECT(ADDRESS(I402,COLUMN())),0),IF(J402&gt;0,INDIRECT(ADDRESS(J402,COLUMN())),0),IF(K402&gt;0,INDIRECT(ADDRESS(K402,COLUMN())),0),IF(L402&gt;0,INDIRECT(ADDRESS(L402,COLUMN())),0),IF(M402&gt;0,INDIRECT(ADDRESS(M402,COLUMN())),0))</f>
        <v>24</v>
      </c>
      <c r="O402" s="67" t="str" cm="1">
        <f t="array" aca="1" ref="O402" ca="1">INDIRECT(ADDRESS($B402,COLUMN()))</f>
        <v>Fighter</v>
      </c>
      <c r="P402" s="67" cm="1">
        <f t="array" aca="1" ref="P402" ca="1">INDIRECT(ADDRESS($B402,COLUMN()))</f>
        <v>2</v>
      </c>
      <c r="Q402" s="67" cm="1">
        <f t="array" aca="1" ref="Q402" ca="1">INDIRECT(ADDRESS($B402,COLUMN()))</f>
        <v>0</v>
      </c>
      <c r="R402" s="67" cm="1">
        <f t="array" aca="1" ref="R402" ca="1">INDIRECT(ADDRESS($B402,COLUMN()))</f>
        <v>0</v>
      </c>
      <c r="S402" s="67" cm="1">
        <f t="array" aca="1" ref="S402" ca="1">INDIRECT(ADDRESS($B402,COLUMN()))</f>
        <v>3</v>
      </c>
      <c r="T402" s="67" t="str" cm="1">
        <f t="array" aca="1" ref="T402" ca="1">INDIRECT(ADDRESS($B402,COLUMN()))</f>
        <v>1-8</v>
      </c>
      <c r="U402" s="67" cm="1">
        <f t="array" aca="1" ref="U402" ca="1">INDIRECT(ADDRESS($B402,COLUMN()))</f>
        <v>8</v>
      </c>
      <c r="V402" s="67" cm="1">
        <f t="array" aca="1" ref="V402" ca="1">INDIRECT(ADDRESS($B402,COLUMN()))</f>
        <v>0</v>
      </c>
      <c r="W402" s="67" cm="1">
        <f t="array" aca="1" ref="W402" ca="1">INDIRECT(ADDRESS($B402,COLUMN()))</f>
        <v>2</v>
      </c>
      <c r="X402" s="67" cm="1">
        <f t="array" aca="1" ref="X402" ca="1">INDIRECT(ADDRESS($B402,COLUMN()))</f>
        <v>10</v>
      </c>
      <c r="Y402" s="67" cm="1">
        <f t="array" aca="1" ref="Y402" ca="1">INDIRECT(ADDRESS($B402,COLUMN()))</f>
        <v>2</v>
      </c>
      <c r="Z402" s="67" cm="1">
        <f t="array" aca="1" ref="Z402" ca="1">INDIRECT(ADDRESS($B402,COLUMN()))</f>
        <v>5</v>
      </c>
      <c r="AA402" s="67" t="str" cm="1">
        <f t="array" aca="1" ref="AA402" ca="1">INDIRECT(ADDRESS($B402,COLUMN()))</f>
        <v>Jink</v>
      </c>
      <c r="AB402" s="56">
        <f t="shared" ca="1" si="260"/>
        <v>1.0483933198132851</v>
      </c>
      <c r="AC402" s="56">
        <f t="shared" ca="1" si="261"/>
        <v>1.3616522290511774</v>
      </c>
      <c r="AD402" s="56">
        <f t="shared" ca="1" si="262"/>
        <v>2.368090833132483</v>
      </c>
      <c r="AF402" s="52"/>
      <c r="AG402" s="52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2"/>
      <c r="AU402" s="54" t="s">
        <v>33</v>
      </c>
      <c r="AV402" s="57" cm="1">
        <f t="array" aca="1" ref="AV402" ca="1">SUM(IF($C402&gt;0,IF(AND(INDIRECT(ADDRESS($C402,44))=0,INDIRECT(ADDRESS($C402,38))="UL",ISERROR(SEARCH("Rear",INDIRECT(ADDRESS($C402,33)))),ISERROR(SEARCH("Side",INDIRECT(ADDRESS($C402,33))))),INDIRECT(ADDRESS($C402,COLUMN())),0),0),IF($D402&gt;0,IF(AND(INDIRECT(ADDRESS($D402,44))=0,INDIRECT(ADDRESS($D402,38))="UL",ISERROR(SEARCH("Rear",INDIRECT(ADDRESS($D402,33)))),ISERROR(SEARCH("Side",INDIRECT(ADDRESS($D402,33))))),INDIRECT(ADDRESS($D402,COLUMN())),0),0),IF($E402&gt;0,IF(AND(INDIRECT(ADDRESS($E402,44))=0,INDIRECT(ADDRESS($E402,38))="UL",ISERROR(SEARCH("Rear",INDIRECT(ADDRESS($E402,33)))),ISERROR(SEARCH("Side",INDIRECT(ADDRESS($E402,33))))),INDIRECT(ADDRESS($E402,COLUMN())),0),0),IF($F402&gt;0,IF(AND(INDIRECT(ADDRESS($F402,44))=0,INDIRECT(ADDRESS($F402,38))="UL",ISERROR(SEARCH("Rear",INDIRECT(ADDRESS($F402,33)))),ISERROR(SEARCH("Side",INDIRECT(ADDRESS($F402,33))))),INDIRECT(ADDRESS($F402,COLUMN())),0),0),IF($G402&gt;0,IF(AND(INDIRECT(ADDRESS($G402,44))=0,INDIRECT(ADDRESS($G402,38))="UL",ISERROR(SEARCH("Rear",INDIRECT(ADDRESS($G402,33)))),ISERROR(SEARCH("Side",INDIRECT(ADDRESS($G402,33))))),INDIRECT(ADDRESS($G402,COLUMN())),0),0),IF($H402&gt;0,IF(AND(INDIRECT(ADDRESS($H402,44))=0,INDIRECT(ADDRESS($H402,38))="UL",ISERROR(SEARCH("Rear",INDIRECT(ADDRESS($H402,33)))),ISERROR(SEARCH("Side",INDIRECT(ADDRESS($H402,33))))),INDIRECT(ADDRESS($H402,COLUMN())),0),0),IF($I402&gt;0,IF(AND(INDIRECT(ADDRESS($I402,44))=0,INDIRECT(ADDRESS($I402,38))="UL",ISERROR(SEARCH("Rear",INDIRECT(ADDRESS($I402,33)))),ISERROR(SEARCH("Side",INDIRECT(ADDRESS($I402,33))))),INDIRECT(ADDRESS($I402,COLUMN())),0),0),IF($J402&gt;0,IF(AND(INDIRECT(ADDRESS($J402,44))=0,INDIRECT(ADDRESS($J402,38))="UL",ISERROR(SEARCH("Rear",INDIRECT(ADDRESS($J402,33)))),ISERROR(SEARCH("Side",INDIRECT(ADDRESS($J402,33))))),INDIRECT(ADDRESS($J402,COLUMN())),0),0),IF($K402&gt;0,IF(AND(INDIRECT(ADDRESS($K402,44))=0,INDIRECT(ADDRESS($K402,38))="UL",ISERROR(SEARCH("Rear",INDIRECT(ADDRESS($K402,33)))),ISERROR(SEARCH("Side",INDIRECT(ADDRESS($K402,33))))),INDIRECT(ADDRESS($K402,COLUMN())),0),0),IF($L402&gt;0,IF(AND(INDIRECT(ADDRESS($L402,44))=0,INDIRECT(ADDRESS($L402,38))="UL",ISERROR(SEARCH("Rear",INDIRECT(ADDRESS($L402,33)))),ISERROR(SEARCH("Side",INDIRECT(ADDRESS($L402,33))))),INDIRECT(ADDRESS($L402,COLUMN())),0),0),IF($M402&gt;0,IF(AND(INDIRECT(ADDRESS($M402,44))=0,INDIRECT(ADDRESS($M402,38))="UL",ISERROR(SEARCH("Rear",INDIRECT(ADDRESS($M402,33)))),ISERROR(SEARCH("Side",INDIRECT(ADDRESS($M402,33))))),INDIRECT(ADDRESS($M402,COLUMN())),0),0))</f>
        <v>0.88888888888888884</v>
      </c>
      <c r="AW402" s="57" cm="1">
        <f t="array" aca="1" ref="AW402" ca="1">SUM(IF($C402&gt;0,IF(AND(INDIRECT(ADDRESS($C402,44))=0,INDIRECT(ADDRESS($C402,38))="UL",ISERROR(SEARCH("Rear",INDIRECT(ADDRESS($C402,33)))),ISERROR(SEARCH("Side",INDIRECT(ADDRESS($C402,33))))),INDIRECT(ADDRESS($C402,COLUMN())),0),0),IF($D402&gt;0,IF(AND(INDIRECT(ADDRESS($D402,44))=0,INDIRECT(ADDRESS($D402,38))="UL",ISERROR(SEARCH("Rear",INDIRECT(ADDRESS($D402,33)))),ISERROR(SEARCH("Side",INDIRECT(ADDRESS($D402,33))))),INDIRECT(ADDRESS($D402,COLUMN())),0),0),IF($E402&gt;0,IF(AND(INDIRECT(ADDRESS($E402,44))=0,INDIRECT(ADDRESS($E402,38))="UL",ISERROR(SEARCH("Rear",INDIRECT(ADDRESS($E402,33)))),ISERROR(SEARCH("Side",INDIRECT(ADDRESS($E402,33))))),INDIRECT(ADDRESS($E402,COLUMN())),0),0),IF($F402&gt;0,IF(AND(INDIRECT(ADDRESS($F402,44))=0,INDIRECT(ADDRESS($F402,38))="UL",ISERROR(SEARCH("Rear",INDIRECT(ADDRESS($F402,33)))),ISERROR(SEARCH("Side",INDIRECT(ADDRESS($F402,33))))),INDIRECT(ADDRESS($F402,COLUMN())),0),0),IF($G402&gt;0,IF(AND(INDIRECT(ADDRESS($G402,44))=0,INDIRECT(ADDRESS($G402,38))="UL",ISERROR(SEARCH("Rear",INDIRECT(ADDRESS($G402,33)))),ISERROR(SEARCH("Side",INDIRECT(ADDRESS($G402,33))))),INDIRECT(ADDRESS($G402,COLUMN())),0),0),IF($H402&gt;0,IF(AND(INDIRECT(ADDRESS($H402,44))=0,INDIRECT(ADDRESS($H402,38))="UL",ISERROR(SEARCH("Rear",INDIRECT(ADDRESS($H402,33)))),ISERROR(SEARCH("Side",INDIRECT(ADDRESS($H402,33))))),INDIRECT(ADDRESS($H402,COLUMN())),0),0),IF($I402&gt;0,IF(AND(INDIRECT(ADDRESS($I402,44))=0,INDIRECT(ADDRESS($I402,38))="UL",ISERROR(SEARCH("Rear",INDIRECT(ADDRESS($I402,33)))),ISERROR(SEARCH("Side",INDIRECT(ADDRESS($I402,33))))),INDIRECT(ADDRESS($I402,COLUMN())),0),0),IF($J402&gt;0,IF(AND(INDIRECT(ADDRESS($J402,44))=0,INDIRECT(ADDRESS($J402,38))="UL",ISERROR(SEARCH("Rear",INDIRECT(ADDRESS($J402,33)))),ISERROR(SEARCH("Side",INDIRECT(ADDRESS($J402,33))))),INDIRECT(ADDRESS($J402,COLUMN())),0),0),IF($K402&gt;0,IF(AND(INDIRECT(ADDRESS($K402,44))=0,INDIRECT(ADDRESS($K402,38))="UL",ISERROR(SEARCH("Rear",INDIRECT(ADDRESS($K402,33)))),ISERROR(SEARCH("Side",INDIRECT(ADDRESS($K402,33))))),INDIRECT(ADDRESS($K402,COLUMN())),0),0),IF($L402&gt;0,IF(AND(INDIRECT(ADDRESS($L402,44))=0,INDIRECT(ADDRESS($L402,38))="UL",ISERROR(SEARCH("Rear",INDIRECT(ADDRESS($L402,33)))),ISERROR(SEARCH("Side",INDIRECT(ADDRESS($L402,33))))),INDIRECT(ADDRESS($L402,COLUMN())),0),0),IF($M402&gt;0,IF(AND(INDIRECT(ADDRESS($M402,44))=0,INDIRECT(ADDRESS($M402,38))="UL",ISERROR(SEARCH("Rear",INDIRECT(ADDRESS($M402,33)))),ISERROR(SEARCH("Side",INDIRECT(ADDRESS($M402,33))))),INDIRECT(ADDRESS($M402,COLUMN())),0),0))</f>
        <v>0.44444444444444442</v>
      </c>
      <c r="AX402" s="57" cm="1">
        <f t="array" aca="1" ref="AX402" ca="1">SUM(IF($C402&gt;0,IF(AND(INDIRECT(ADDRESS($C402,44))=0,INDIRECT(ADDRESS($C402,38))="UL",ISERROR(SEARCH("Rear",INDIRECT(ADDRESS($C402,33)))),ISERROR(SEARCH("Side",INDIRECT(ADDRESS($C402,33))))),INDIRECT(ADDRESS($C402,COLUMN())),0),0),IF($D402&gt;0,IF(AND(INDIRECT(ADDRESS($D402,44))=0,INDIRECT(ADDRESS($D402,38))="UL",ISERROR(SEARCH("Rear",INDIRECT(ADDRESS($D402,33)))),ISERROR(SEARCH("Side",INDIRECT(ADDRESS($D402,33))))),INDIRECT(ADDRESS($D402,COLUMN())),0),0),IF($E402&gt;0,IF(AND(INDIRECT(ADDRESS($E402,44))=0,INDIRECT(ADDRESS($E402,38))="UL",ISERROR(SEARCH("Rear",INDIRECT(ADDRESS($E402,33)))),ISERROR(SEARCH("Side",INDIRECT(ADDRESS($E402,33))))),INDIRECT(ADDRESS($E402,COLUMN())),0),0),IF($F402&gt;0,IF(AND(INDIRECT(ADDRESS($F402,44))=0,INDIRECT(ADDRESS($F402,38))="UL",ISERROR(SEARCH("Rear",INDIRECT(ADDRESS($F402,33)))),ISERROR(SEARCH("Side",INDIRECT(ADDRESS($F402,33))))),INDIRECT(ADDRESS($F402,COLUMN())),0),0),IF($G402&gt;0,IF(AND(INDIRECT(ADDRESS($G402,44))=0,INDIRECT(ADDRESS($G402,38))="UL",ISERROR(SEARCH("Rear",INDIRECT(ADDRESS($G402,33)))),ISERROR(SEARCH("Side",INDIRECT(ADDRESS($G402,33))))),INDIRECT(ADDRESS($G402,COLUMN())),0),0),IF($H402&gt;0,IF(AND(INDIRECT(ADDRESS($H402,44))=0,INDIRECT(ADDRESS($H402,38))="UL",ISERROR(SEARCH("Rear",INDIRECT(ADDRESS($H402,33)))),ISERROR(SEARCH("Side",INDIRECT(ADDRESS($H402,33))))),INDIRECT(ADDRESS($H402,COLUMN())),0),0),IF($I402&gt;0,IF(AND(INDIRECT(ADDRESS($I402,44))=0,INDIRECT(ADDRESS($I402,38))="UL",ISERROR(SEARCH("Rear",INDIRECT(ADDRESS($I402,33)))),ISERROR(SEARCH("Side",INDIRECT(ADDRESS($I402,33))))),INDIRECT(ADDRESS($I402,COLUMN())),0),0),IF($J402&gt;0,IF(AND(INDIRECT(ADDRESS($J402,44))=0,INDIRECT(ADDRESS($J402,38))="UL",ISERROR(SEARCH("Rear",INDIRECT(ADDRESS($J402,33)))),ISERROR(SEARCH("Side",INDIRECT(ADDRESS($J402,33))))),INDIRECT(ADDRESS($J402,COLUMN())),0),0),IF($K402&gt;0,IF(AND(INDIRECT(ADDRESS($K402,44))=0,INDIRECT(ADDRESS($K402,38))="UL",ISERROR(SEARCH("Rear",INDIRECT(ADDRESS($K402,33)))),ISERROR(SEARCH("Side",INDIRECT(ADDRESS($K402,33))))),INDIRECT(ADDRESS($K402,COLUMN())),0),0),IF($L402&gt;0,IF(AND(INDIRECT(ADDRESS($L402,44))=0,INDIRECT(ADDRESS($L402,38))="UL",ISERROR(SEARCH("Rear",INDIRECT(ADDRESS($L402,33)))),ISERROR(SEARCH("Side",INDIRECT(ADDRESS($L402,33))))),INDIRECT(ADDRESS($L402,COLUMN())),0),0),IF($M402&gt;0,IF(AND(INDIRECT(ADDRESS($M402,44))=0,INDIRECT(ADDRESS($M402,38))="UL",ISERROR(SEARCH("Rear",INDIRECT(ADDRESS($M402,33)))),ISERROR(SEARCH("Side",INDIRECT(ADDRESS($M402,33))))),INDIRECT(ADDRESS($M402,COLUMN())),0),0))</f>
        <v>0</v>
      </c>
      <c r="AY402" s="58">
        <f t="shared" ref="AY402:AY410" ca="1" si="264">IF(AU402="S",AV402,IF(AU402="MS",AW402,IF(AU402="ML",AW402,AX402)))</f>
        <v>0.88888888888888884</v>
      </c>
      <c r="AZ402" s="58">
        <f t="shared" ref="AZ402:AZ410" ca="1" si="265">SUM(AV402:AX402)/3</f>
        <v>0.44444444444444442</v>
      </c>
      <c r="BA402" s="58" cm="1">
        <f t="array" aca="1" ref="BA402" ca="1">SUM(IF($C402&gt;0,IF(AND(INDIRECT(ADDRESS($C402,44))=0,INDIRECT(ADDRESS($C402,38))="UL"),INDIRECT(ADDRESS($C402,COLUMN())),0),0),IF($D402&gt;0,IF(AND(INDIRECT(ADDRESS($D402,44))=0,INDIRECT(ADDRESS($D402,38))="UL"),INDIRECT(ADDRESS($D402,COLUMN())),0),0),IF($E402&gt;0,IF(AND(INDIRECT(ADDRESS($E402,44))=0,INDIRECT(ADDRESS($E402,38))="UL"),INDIRECT(ADDRESS($E402,COLUMN())),0),0),IF($F402&gt;0,IF(AND(INDIRECT(ADDRESS($F402,44))=0,INDIRECT(ADDRESS($F402,38))="UL"),INDIRECT(ADDRESS($F402,COLUMN())),0),0),IF($G402&gt;0,IF(AND(INDIRECT(ADDRESS($G402,44))=0,INDIRECT(ADDRESS($G402,38))="UL"),INDIRECT(ADDRESS($G402,COLUMN())),0),0),IF($H402&gt;0,IF(AND(INDIRECT(ADDRESS($H402,44))=0,INDIRECT(ADDRESS($H402,38))="UL"),INDIRECT(ADDRESS($H402,COLUMN())),0),0),IF($I402&gt;0,IF(AND(INDIRECT(ADDRESS($I402,44))=0,INDIRECT(ADDRESS($I402,38))="UL"),INDIRECT(ADDRESS($I402,COLUMN())),0),0),IF($J402&gt;0,IF(AND(INDIRECT(ADDRESS($J402,44))=0,INDIRECT(ADDRESS($J402,38))="UL"),INDIRECT(ADDRESS($J402,COLUMN())),0),0),IF($K402&gt;0,IF(AND(INDIRECT(ADDRESS($K402,44))=0,INDIRECT(ADDRESS($K402,38))="UL"),INDIRECT(ADDRESS($K402,COLUMN())),0),0),IF($L402&gt;0,IF(AND(INDIRECT(ADDRESS($L402,44))=0,INDIRECT(ADDRESS($L402,38))="UL"),INDIRECT(ADDRESS($L402,COLUMN())),0),0),IF($M402&gt;0,IF(AND(INDIRECT(ADDRESS($M402,44))=0,INDIRECT(ADDRESS($M402,38))="UL"),INDIRECT(ADDRESS($M402,COLUMN())),0),0))</f>
        <v>0.11851851851851851</v>
      </c>
      <c r="BB402" s="58" cm="1">
        <f t="array" aca="1" ref="BB402" ca="1">SUM(IF($C402&gt;0,IF(AND(INDIRECT(ADDRESS($C402,44))=0,INDIRECT(ADDRESS($C402,38))="UL"),INDIRECT(ADDRESS($C402,COLUMN())),0),0),IF($D402&gt;0,IF(AND(INDIRECT(ADDRESS($D402,44))=0,INDIRECT(ADDRESS($D402,38))="UL"),INDIRECT(ADDRESS($D402,COLUMN())),0),0),IF($E402&gt;0,IF(AND(INDIRECT(ADDRESS($E402,44))=0,INDIRECT(ADDRESS($E402,38))="UL"),INDIRECT(ADDRESS($E402,COLUMN())),0),0),IF($F402&gt;0,IF(AND(INDIRECT(ADDRESS($F402,44))=0,INDIRECT(ADDRESS($F402,38))="UL"),INDIRECT(ADDRESS($F402,COLUMN())),0),0),IF($G402&gt;0,IF(AND(INDIRECT(ADDRESS($G402,44))=0,INDIRECT(ADDRESS($G402,38))="UL"),INDIRECT(ADDRESS($G402,COLUMN())),0),0),IF($H402&gt;0,IF(AND(INDIRECT(ADDRESS($H402,44))=0,INDIRECT(ADDRESS($H402,38))="UL"),INDIRECT(ADDRESS($H402,COLUMN())),0),0),IF($I402&gt;0,IF(AND(INDIRECT(ADDRESS($I402,44))=0,INDIRECT(ADDRESS($I402,38))="UL"),INDIRECT(ADDRESS($I402,COLUMN())),0),0),IF($J402&gt;0,IF(AND(INDIRECT(ADDRESS($J402,44))=0,INDIRECT(ADDRESS($J402,38))="UL"),INDIRECT(ADDRESS($J402,COLUMN())),0),0),IF($K402&gt;0,IF(AND(INDIRECT(ADDRESS($K402,44))=0,INDIRECT(ADDRESS($K402,38))="UL"),INDIRECT(ADDRESS($K402,COLUMN())),0),0),IF($L402&gt;0,IF(AND(INDIRECT(ADDRESS($L402,44))=0,INDIRECT(ADDRESS($L402,38))="UL"),INDIRECT(ADDRESS($L402,COLUMN())),0),0),IF($M402&gt;0,IF(AND(INDIRECT(ADDRESS($M402,44))=0,INDIRECT(ADDRESS($M402,38))="UL"),INDIRECT(ADDRESS($M402,COLUMN())),0),0))</f>
        <v>0.23703703703703702</v>
      </c>
      <c r="BC402" s="58" cm="1">
        <f t="array" aca="1" ref="BC402" ca="1">SUM(IF($C402&gt;0,IF(AND(INDIRECT(ADDRESS($C402,44))=0,INDIRECT(ADDRESS($C402,38))="UL"),INDIRECT(ADDRESS($C402,COLUMN())),0),0),IF($D402&gt;0,IF(AND(INDIRECT(ADDRESS($D402,44))=0,INDIRECT(ADDRESS($D402,38))="UL"),INDIRECT(ADDRESS($D402,COLUMN())),0),0),IF($E402&gt;0,IF(AND(INDIRECT(ADDRESS($E402,44))=0,INDIRECT(ADDRESS($E402,38))="UL"),INDIRECT(ADDRESS($E402,COLUMN())),0),0),IF($F402&gt;0,IF(AND(INDIRECT(ADDRESS($F402,44))=0,INDIRECT(ADDRESS($F402,38))="UL"),INDIRECT(ADDRESS($F402,COLUMN())),0),0),IF($G402&gt;0,IF(AND(INDIRECT(ADDRESS($G402,44))=0,INDIRECT(ADDRESS($G402,38))="UL"),INDIRECT(ADDRESS($G402,COLUMN())),0),0),IF($H402&gt;0,IF(AND(INDIRECT(ADDRESS($H402,44))=0,INDIRECT(ADDRESS($H402,38))="UL"),INDIRECT(ADDRESS($H402,COLUMN())),0),0),IF($I402&gt;0,IF(AND(INDIRECT(ADDRESS($I402,44))=0,INDIRECT(ADDRESS($I402,38))="UL"),INDIRECT(ADDRESS($I402,COLUMN())),0),0),IF($J402&gt;0,IF(AND(INDIRECT(ADDRESS($J402,44))=0,INDIRECT(ADDRESS($J402,38))="UL"),INDIRECT(ADDRESS($J402,COLUMN())),0),0),IF($K402&gt;0,IF(AND(INDIRECT(ADDRESS($K402,44))=0,INDIRECT(ADDRESS($K402,38))="UL"),INDIRECT(ADDRESS($K402,COLUMN())),0),0),IF($L402&gt;0,IF(AND(INDIRECT(ADDRESS($L402,44))=0,INDIRECT(ADDRESS($L402,38))="UL"),INDIRECT(ADDRESS($L402,COLUMN())),0),0),IF($M402&gt;0,IF(AND(INDIRECT(ADDRESS($M402,44))=0,INDIRECT(ADDRESS($M402,38))="UL"),INDIRECT(ADDRESS($M402,COLUMN())),0),0))</f>
        <v>0.11851851851851851</v>
      </c>
      <c r="BD402" s="58" cm="1">
        <f t="array" aca="1" ref="BD402" ca="1">SUM(IF($C402&gt;0,IF(AND(INDIRECT(ADDRESS($C402,44))=0,INDIRECT(ADDRESS($C402,38))="UL"),INDIRECT(ADDRESS($C402,COLUMN())),0),0),IF($D402&gt;0,IF(AND(INDIRECT(ADDRESS($D402,44))=0,INDIRECT(ADDRESS($D402,38))="UL"),INDIRECT(ADDRESS($D402,COLUMN())),0),0),IF($E402&gt;0,IF(AND(INDIRECT(ADDRESS($E402,44))=0,INDIRECT(ADDRESS($E402,38))="UL"),INDIRECT(ADDRESS($E402,COLUMN())),0),0),IF($F402&gt;0,IF(AND(INDIRECT(ADDRESS($F402,44))=0,INDIRECT(ADDRESS($F402,38))="UL"),INDIRECT(ADDRESS($F402,COLUMN())),0),0),IF($G402&gt;0,IF(AND(INDIRECT(ADDRESS($G402,44))=0,INDIRECT(ADDRESS($G402,38))="UL"),INDIRECT(ADDRESS($G402,COLUMN())),0),0),IF($H402&gt;0,IF(AND(INDIRECT(ADDRESS($H402,44))=0,INDIRECT(ADDRESS($H402,38))="UL"),INDIRECT(ADDRESS($H402,COLUMN())),0),0),IF($I402&gt;0,IF(AND(INDIRECT(ADDRESS($I402,44))=0,INDIRECT(ADDRESS($I402,38))="UL"),INDIRECT(ADDRESS($I402,COLUMN())),0),0),IF($J402&gt;0,IF(AND(INDIRECT(ADDRESS($J402,44))=0,INDIRECT(ADDRESS($J402,38))="UL"),INDIRECT(ADDRESS($J402,COLUMN())),0),0),IF($K402&gt;0,IF(AND(INDIRECT(ADDRESS($K402,44))=0,INDIRECT(ADDRESS($K402,38))="UL"),INDIRECT(ADDRESS($K402,COLUMN())),0),0),IF($L402&gt;0,IF(AND(INDIRECT(ADDRESS($L402,44))=0,INDIRECT(ADDRESS($L402,38))="UL"),INDIRECT(ADDRESS($L402,COLUMN())),0),0),IF($M402&gt;0,IF(AND(INDIRECT(ADDRESS($M402,44))=0,INDIRECT(ADDRESS($M402,38))="UL"),INDIRECT(ADDRESS($M402,COLUMN())),0),0))</f>
        <v>0.23703703703703702</v>
      </c>
      <c r="BE402" s="57">
        <f t="shared" ref="BE402:BE410" ca="1" si="266">IF(AU402="S",BA402,IF(AU402="MS",BB402,IF(AU402="ML",BC402,BD402)))</f>
        <v>0.11851851851851851</v>
      </c>
      <c r="BF402" s="57" cm="1">
        <f t="array" aca="1" ref="BF402" ca="1">SUM(IF($C402&gt;0,IF(INDIRECT(ADDRESS($C402,45))=1,INDIRECT(ADDRESS($C402,52))*INDIRECT(ADDRESS($C402,42))/5,0),0), IF($D402&gt;0,IF(INDIRECT(ADDRESS($D402,45))=1,INDIRECT(ADDRESS($D402,52))*INDIRECT(ADDRESS($D402,42))/5,0),0), IF($E402&gt;0,IF(INDIRECT(ADDRESS($E402,45))=1,INDIRECT(ADDRESS($E402,52))*INDIRECT(ADDRESS($E402,42))/5,0),0), IF($F402&gt;0,IF(INDIRECT(ADDRESS($F402,45))=1,INDIRECT(ADDRESS($F402,52))*INDIRECT(ADDRESS($F402,42))/5,0),0), IF($G402&gt;0,IF(INDIRECT(ADDRESS($G402,45))=1,INDIRECT(ADDRESS($G402,52))*INDIRECT(ADDRESS($G402,42))/5,0),0), IF($H402&gt;0,IF(INDIRECT(ADDRESS($H402,45))=1,INDIRECT(ADDRESS($H402,52))*INDIRECT(ADDRESS($H402,42))/5,0),0)
)*$BF$296/100</f>
        <v>0</v>
      </c>
      <c r="BG402" s="19"/>
      <c r="BH402" s="57" cm="1">
        <f t="array" aca="1" ref="BH402" ca="1">SUM(IF($C402&gt;0,IF(AND(INDIRECT(ADDRESS($C402,44))=0,INDIRECT(ADDRESS($C402,38))&lt;&gt;"UL"),INDIRECT(ADDRESS($C402,COLUMN()-12)),0),0), IF($D402&gt;0,IF(AND(INDIRECT(ADDRESS($D402,44))=0,INDIRECT(ADDRESS($D402,38))&lt;&gt;"UL"),INDIRECT(ADDRESS($D402,COLUMN()-12)),0),0), IF($E402&gt;0,IF(AND(INDIRECT(ADDRESS($E402,44))=0,INDIRECT(ADDRESS($E402,38))&lt;&gt;"UL"),INDIRECT(ADDRESS($E402,COLUMN()-12)),0),0), IF($F402&gt;0,IF(AND(INDIRECT(ADDRESS($F402,44))=0,INDIRECT(ADDRESS($F402,38))&lt;&gt;"UL"),INDIRECT(ADDRESS($F402,COLUMN()-12)),0),0), IF($G402&gt;0,IF(AND(INDIRECT(ADDRESS($G402,44))=0,INDIRECT(ADDRESS($G402,38))&lt;&gt;"UL"),INDIRECT(ADDRESS($G402,COLUMN()-12)),0),0), IF($H402&gt;0,IF(AND(INDIRECT(ADDRESS($H402,44))=0,INDIRECT(ADDRESS($H402,38))&lt;&gt;"UL"),INDIRECT(ADDRESS($H402,COLUMN()-12)),0),0), IF($I402&gt;0,IF(AND(INDIRECT(ADDRESS($I402,44))=0,INDIRECT(ADDRESS($I402,38))&lt;&gt;"UL"),INDIRECT(ADDRESS($I402,COLUMN()-12)),0),0), IF($J402&gt;0,IF(AND(INDIRECT(ADDRESS($J402,44))=0,INDIRECT(ADDRESS($J402,38))&lt;&gt;"UL"),INDIRECT(ADDRESS($J402,COLUMN()-12)),0),0), IF($K402&gt;0,IF(AND(INDIRECT(ADDRESS($K402,44))=0,INDIRECT(ADDRESS($K402,38))&lt;&gt;"UL"),INDIRECT(ADDRESS($K402,COLUMN()-12)),0),0), IF($L402&gt;0,IF(AND(INDIRECT(ADDRESS($L402,44))=0,INDIRECT(ADDRESS($L402,38))&lt;&gt;"UL"),INDIRECT(ADDRESS($L402,COLUMN()-12)),0),0), IF($M402&gt;0,IF(AND(INDIRECT(ADDRESS($M402,44))=0,INDIRECT(ADDRESS($M402,38))&lt;&gt;"UL"),INDIRECT(ADDRESS($M402,COLUMN()-12)),0),0))</f>
        <v>0</v>
      </c>
      <c r="BI402" s="57" cm="1">
        <f t="array" aca="1" ref="BI402" ca="1">SUM(IF($C402&gt;0,IF(AND(INDIRECT(ADDRESS($C402,44))=0,INDIRECT(ADDRESS($C402,38))&lt;&gt;"UL"),INDIRECT(ADDRESS($C402,COLUMN()-12)),0),0), IF($D402&gt;0,IF(AND(INDIRECT(ADDRESS($D402,44))=0,INDIRECT(ADDRESS($D402,38))&lt;&gt;"UL"),INDIRECT(ADDRESS($D402,COLUMN()-12)),0),0), IF($E402&gt;0,IF(AND(INDIRECT(ADDRESS($E402,44))=0,INDIRECT(ADDRESS($E402,38))&lt;&gt;"UL"),INDIRECT(ADDRESS($E402,COLUMN()-12)),0),0), IF($F402&gt;0,IF(AND(INDIRECT(ADDRESS($F402,44))=0,INDIRECT(ADDRESS($F402,38))&lt;&gt;"UL"),INDIRECT(ADDRESS($F402,COLUMN()-12)),0),0), IF($G402&gt;0,IF(AND(INDIRECT(ADDRESS($G402,44))=0,INDIRECT(ADDRESS($G402,38))&lt;&gt;"UL"),INDIRECT(ADDRESS($G402,COLUMN()-12)),0),0), IF($H402&gt;0,IF(AND(INDIRECT(ADDRESS($H402,44))=0,INDIRECT(ADDRESS($H402,38))&lt;&gt;"UL"),INDIRECT(ADDRESS($H402,COLUMN()-12)),0),0), IF($I402&gt;0,IF(AND(INDIRECT(ADDRESS($I402,44))=0,INDIRECT(ADDRESS($I402,38))&lt;&gt;"UL"),INDIRECT(ADDRESS($I402,COLUMN()-12)),0),0), IF($J402&gt;0,IF(AND(INDIRECT(ADDRESS($J402,44))=0,INDIRECT(ADDRESS($J402,38))&lt;&gt;"UL"),INDIRECT(ADDRESS($J402,COLUMN()-12)),0),0), IF($K402&gt;0,IF(AND(INDIRECT(ADDRESS($K402,44))=0,INDIRECT(ADDRESS($K402,38))&lt;&gt;"UL"),INDIRECT(ADDRESS($K402,COLUMN()-12)),0),0), IF($L402&gt;0,IF(AND(INDIRECT(ADDRESS($L402,44))=0,INDIRECT(ADDRESS($L402,38))&lt;&gt;"UL"),INDIRECT(ADDRESS($L402,COLUMN()-12)),0),0), IF($M402&gt;0,IF(AND(INDIRECT(ADDRESS($M402,44))=0,INDIRECT(ADDRESS($M402,38))&lt;&gt;"UL"),INDIRECT(ADDRESS($M402,COLUMN()-12)),0),0))</f>
        <v>0</v>
      </c>
      <c r="BJ402" s="57" cm="1">
        <f t="array" aca="1" ref="BJ402" ca="1">SUM(IF($C402&gt;0,IF(AND(INDIRECT(ADDRESS($C402,44))=0,INDIRECT(ADDRESS($C402,38))&lt;&gt;"UL"),INDIRECT(ADDRESS($C402,COLUMN()-12)),0),0), IF($D402&gt;0,IF(AND(INDIRECT(ADDRESS($D402,44))=0,INDIRECT(ADDRESS($D402,38))&lt;&gt;"UL"),INDIRECT(ADDRESS($D402,COLUMN()-12)),0),0), IF($E402&gt;0,IF(AND(INDIRECT(ADDRESS($E402,44))=0,INDIRECT(ADDRESS($E402,38))&lt;&gt;"UL"),INDIRECT(ADDRESS($E402,COLUMN()-12)),0),0), IF($F402&gt;0,IF(AND(INDIRECT(ADDRESS($F402,44))=0,INDIRECT(ADDRESS($F402,38))&lt;&gt;"UL"),INDIRECT(ADDRESS($F402,COLUMN()-12)),0),0), IF($G402&gt;0,IF(AND(INDIRECT(ADDRESS($G402,44))=0,INDIRECT(ADDRESS($G402,38))&lt;&gt;"UL"),INDIRECT(ADDRESS($G402,COLUMN()-12)),0),0), IF($H402&gt;0,IF(AND(INDIRECT(ADDRESS($H402,44))=0,INDIRECT(ADDRESS($H402,38))&lt;&gt;"UL"),INDIRECT(ADDRESS($H402,COLUMN()-12)),0),0), IF($I402&gt;0,IF(AND(INDIRECT(ADDRESS($I402,44))=0,INDIRECT(ADDRESS($I402,38))&lt;&gt;"UL"),INDIRECT(ADDRESS($I402,COLUMN()-12)),0),0), IF($J402&gt;0,IF(AND(INDIRECT(ADDRESS($J402,44))=0,INDIRECT(ADDRESS($J402,38))&lt;&gt;"UL"),INDIRECT(ADDRESS($J402,COLUMN()-12)),0),0), IF($K402&gt;0,IF(AND(INDIRECT(ADDRESS($K402,44))=0,INDIRECT(ADDRESS($K402,38))&lt;&gt;"UL"),INDIRECT(ADDRESS($K402,COLUMN()-12)),0),0), IF($L402&gt;0,IF(AND(INDIRECT(ADDRESS($L402,44))=0,INDIRECT(ADDRESS($L402,38))&lt;&gt;"UL"),INDIRECT(ADDRESS($L402,COLUMN()-12)),0),0), IF($M402&gt;0,IF(AND(INDIRECT(ADDRESS($M402,44))=0,INDIRECT(ADDRESS($M402,38))&lt;&gt;"UL"),INDIRECT(ADDRESS($M402,COLUMN()-12)),0),0))</f>
        <v>0</v>
      </c>
      <c r="BK402" s="57">
        <f t="shared" ref="BK402:BK410" ca="1" si="267">IF(AU402="S",BH402,IF(AU402="MS",BI402,IF(AU402="ML",BI402,BJ402)))</f>
        <v>0</v>
      </c>
      <c r="BL402" s="58">
        <f t="shared" ref="BL402:BL410" ca="1" si="268">SUM(BH402:BJ402)/3</f>
        <v>0</v>
      </c>
      <c r="BM402" s="57" cm="1">
        <f t="array" aca="1" ref="BM402" ca="1">SUM(IF($C402&gt;0,IF(AND(INDIRECT(ADDRESS($C402,44))=0,INDIRECT(ADDRESS($C402,38))&lt;&gt;"UL"),INDIRECT(ADDRESS($C402,COLUMN()-12)),0),0), IF($D402&gt;0,IF(AND(INDIRECT(ADDRESS($D402,44))=0,INDIRECT(ADDRESS($D402,38))&lt;&gt;"UL"),INDIRECT(ADDRESS($D402,COLUMN()-12)),0),0), IF($E402&gt;0,IF(AND(INDIRECT(ADDRESS($E402,44))=0,INDIRECT(ADDRESS($E402,38))&lt;&gt;"UL"),INDIRECT(ADDRESS($E402,COLUMN()-12)),0),0), IF($F402&gt;0,IF(AND(INDIRECT(ADDRESS($F402,44))=0,INDIRECT(ADDRESS($F402,38))&lt;&gt;"UL"),INDIRECT(ADDRESS($F402,COLUMN()-12)),0),0), IF($G402&gt;0,IF(AND(INDIRECT(ADDRESS($G402,44))=0,INDIRECT(ADDRESS($G402,38))&lt;&gt;"UL"),INDIRECT(ADDRESS($G402,COLUMN()-12)),0),0), IF($H402&gt;0,IF(AND(INDIRECT(ADDRESS($H402,44))=0,INDIRECT(ADDRESS($H402,38))&lt;&gt;"UL"),INDIRECT(ADDRESS($H402,COLUMN()-12)),0),0), IF($I402&gt;0,IF(AND(INDIRECT(ADDRESS($I402,44))=0,INDIRECT(ADDRESS($I402,38))&lt;&gt;"UL"),INDIRECT(ADDRESS($I402,COLUMN()-12)),0),0), IF($J402&gt;0,IF(AND(INDIRECT(ADDRESS($J402,44))=0,INDIRECT(ADDRESS($J402,38))&lt;&gt;"UL"),INDIRECT(ADDRESS($J402,COLUMN()-12)),0),0), IF($K402&gt;0,IF(AND(INDIRECT(ADDRESS($K402,44))=0,INDIRECT(ADDRESS($K402,38))&lt;&gt;"UL"),INDIRECT(ADDRESS($K402,COLUMN()-11)),0),0), IF($L402&gt;0,IF(AND(INDIRECT(ADDRESS($L402,44))=0,INDIRECT(ADDRESS($L402,38))&lt;&gt;"UL"),INDIRECT(ADDRESS($L402,COLUMN()-11)),0),0), IF($M402&gt;0,IF(AND(INDIRECT(ADDRESS($M402,44))=0,INDIRECT(ADDRESS($M402,38))&lt;&gt;"UL"),INDIRECT(ADDRESS($M402,COLUMN()-11)),0),0))</f>
        <v>0</v>
      </c>
      <c r="BN402" s="57" cm="1">
        <f t="array" aca="1" ref="BN402" ca="1">SUM(IF($C402&gt;0,IF(AND(INDIRECT(ADDRESS($C402,44))=0,INDIRECT(ADDRESS($C402,38))&lt;&gt;"UL"),INDIRECT(ADDRESS($C402,COLUMN()-12)),0),0), IF($D402&gt;0,IF(AND(INDIRECT(ADDRESS($D402,44))=0,INDIRECT(ADDRESS($D402,38))&lt;&gt;"UL"),INDIRECT(ADDRESS($D402,COLUMN()-12)),0),0), IF($E402&gt;0,IF(AND(INDIRECT(ADDRESS($E402,44))=0,INDIRECT(ADDRESS($E402,38))&lt;&gt;"UL"),INDIRECT(ADDRESS($E402,COLUMN()-12)),0),0), IF($F402&gt;0,IF(AND(INDIRECT(ADDRESS($F402,44))=0,INDIRECT(ADDRESS($F402,38))&lt;&gt;"UL"),INDIRECT(ADDRESS($F402,COLUMN()-12)),0),0), IF($G402&gt;0,IF(AND(INDIRECT(ADDRESS($G402,44))=0,INDIRECT(ADDRESS($G402,38))&lt;&gt;"UL"),INDIRECT(ADDRESS($G402,COLUMN()-12)),0),0), IF($H402&gt;0,IF(AND(INDIRECT(ADDRESS($H402,44))=0,INDIRECT(ADDRESS($H402,38))&lt;&gt;"UL"),INDIRECT(ADDRESS($H402,COLUMN()-12)),0),0), IF($I402&gt;0,IF(AND(INDIRECT(ADDRESS($I402,44))=0,INDIRECT(ADDRESS($I402,38))&lt;&gt;"UL"),INDIRECT(ADDRESS($I402,COLUMN()-12)),0),0), IF($J402&gt;0,IF(AND(INDIRECT(ADDRESS($J402,44))=0,INDIRECT(ADDRESS($J402,38))&lt;&gt;"UL"),INDIRECT(ADDRESS($J402,COLUMN()-12)),0),0), IF($K402&gt;0,IF(AND(INDIRECT(ADDRESS($K402,44))=0,INDIRECT(ADDRESS($K402,38))&lt;&gt;"UL"),INDIRECT(ADDRESS($K402,COLUMN()-11)),0),0), IF($L402&gt;0,IF(AND(INDIRECT(ADDRESS($L402,44))=0,INDIRECT(ADDRESS($L402,38))&lt;&gt;"UL"),INDIRECT(ADDRESS($L402,COLUMN()-11)),0),0), IF($M402&gt;0,IF(AND(INDIRECT(ADDRESS($M402,44))=0,INDIRECT(ADDRESS($M402,38))&lt;&gt;"UL"),INDIRECT(ADDRESS($M402,COLUMN()-11)),0),0))</f>
        <v>0</v>
      </c>
      <c r="BO402" s="57" cm="1">
        <f t="array" aca="1" ref="BO402" ca="1">SUM(IF($C402&gt;0,IF(AND(INDIRECT(ADDRESS($C402,44))=0,INDIRECT(ADDRESS($C402,38))&lt;&gt;"UL"),INDIRECT(ADDRESS($C402,COLUMN()-12)),0),0), IF($D402&gt;0,IF(AND(INDIRECT(ADDRESS($D402,44))=0,INDIRECT(ADDRESS($D402,38))&lt;&gt;"UL"),INDIRECT(ADDRESS($D402,COLUMN()-12)),0),0), IF($E402&gt;0,IF(AND(INDIRECT(ADDRESS($E402,44))=0,INDIRECT(ADDRESS($E402,38))&lt;&gt;"UL"),INDIRECT(ADDRESS($E402,COLUMN()-12)),0),0), IF($F402&gt;0,IF(AND(INDIRECT(ADDRESS($F402,44))=0,INDIRECT(ADDRESS($F402,38))&lt;&gt;"UL"),INDIRECT(ADDRESS($F402,COLUMN()-12)),0),0), IF($G402&gt;0,IF(AND(INDIRECT(ADDRESS($G402,44))=0,INDIRECT(ADDRESS($G402,38))&lt;&gt;"UL"),INDIRECT(ADDRESS($G402,COLUMN()-12)),0),0), IF($H402&gt;0,IF(AND(INDIRECT(ADDRESS($H402,44))=0,INDIRECT(ADDRESS($H402,38))&lt;&gt;"UL"),INDIRECT(ADDRESS($H402,COLUMN()-12)),0),0), IF($I402&gt;0,IF(AND(INDIRECT(ADDRESS($I402,44))=0,INDIRECT(ADDRESS($I402,38))&lt;&gt;"UL"),INDIRECT(ADDRESS($I402,COLUMN()-12)),0),0), IF($J402&gt;0,IF(AND(INDIRECT(ADDRESS($J402,44))=0,INDIRECT(ADDRESS($J402,38))&lt;&gt;"UL"),INDIRECT(ADDRESS($J402,COLUMN()-12)),0),0), IF($K402&gt;0,IF(AND(INDIRECT(ADDRESS($K402,44))=0,INDIRECT(ADDRESS($K402,38))&lt;&gt;"UL"),INDIRECT(ADDRESS($K402,COLUMN()-11)),0),0), IF($L402&gt;0,IF(AND(INDIRECT(ADDRESS($L402,44))=0,INDIRECT(ADDRESS($L402,38))&lt;&gt;"UL"),INDIRECT(ADDRESS($L402,COLUMN()-11)),0),0), IF($M402&gt;0,IF(AND(INDIRECT(ADDRESS($M402,44))=0,INDIRECT(ADDRESS($M402,38))&lt;&gt;"UL"),INDIRECT(ADDRESS($M402,COLUMN()-11)),0),0))</f>
        <v>0</v>
      </c>
      <c r="BP402" s="57" cm="1">
        <f t="array" aca="1" ref="BP402" ca="1">SUM(IF($C402&gt;0,IF(AND(INDIRECT(ADDRESS($C402,44))=0,INDIRECT(ADDRESS($C402,38))&lt;&gt;"UL"),INDIRECT(ADDRESS($C402,COLUMN()-12)),0),0), IF($D402&gt;0,IF(AND(INDIRECT(ADDRESS($D402,44))=0,INDIRECT(ADDRESS($D402,38))&lt;&gt;"UL"),INDIRECT(ADDRESS($D402,COLUMN()-12)),0),0), IF($E402&gt;0,IF(AND(INDIRECT(ADDRESS($E402,44))=0,INDIRECT(ADDRESS($E402,38))&lt;&gt;"UL"),INDIRECT(ADDRESS($E402,COLUMN()-12)),0),0), IF($F402&gt;0,IF(AND(INDIRECT(ADDRESS($F402,44))=0,INDIRECT(ADDRESS($F402,38))&lt;&gt;"UL"),INDIRECT(ADDRESS($F402,COLUMN()-12)),0),0), IF($G402&gt;0,IF(AND(INDIRECT(ADDRESS($G402,44))=0,INDIRECT(ADDRESS($G402,38))&lt;&gt;"UL"),INDIRECT(ADDRESS($G402,COLUMN()-12)),0),0), IF($H402&gt;0,IF(AND(INDIRECT(ADDRESS($H402,44))=0,INDIRECT(ADDRESS($H402,38))&lt;&gt;"UL"),INDIRECT(ADDRESS($H402,COLUMN()-12)),0),0), IF($I402&gt;0,IF(AND(INDIRECT(ADDRESS($I402,44))=0,INDIRECT(ADDRESS($I402,38))&lt;&gt;"UL"),INDIRECT(ADDRESS($I402,COLUMN()-12)),0),0), IF($J402&gt;0,IF(AND(INDIRECT(ADDRESS($J402,44))=0,INDIRECT(ADDRESS($J402,38))&lt;&gt;"UL"),INDIRECT(ADDRESS($J402,COLUMN()-12)),0),0), IF($K402&gt;0,IF(AND(INDIRECT(ADDRESS($K402,44))=0,INDIRECT(ADDRESS($K402,38))&lt;&gt;"UL"),INDIRECT(ADDRESS($K402,COLUMN()-11)),0),0), IF($L402&gt;0,IF(AND(INDIRECT(ADDRESS($L402,44))=0,INDIRECT(ADDRESS($L402,38))&lt;&gt;"UL"),INDIRECT(ADDRESS($L402,COLUMN()-11)),0),0), IF($M402&gt;0,IF(AND(INDIRECT(ADDRESS($M402,44))=0,INDIRECT(ADDRESS($M402,38))&lt;&gt;"UL"),INDIRECT(ADDRESS($M402,COLUMN()-11)),0),0))</f>
        <v>0</v>
      </c>
      <c r="BQ402" s="57">
        <f t="shared" ref="BQ402:BQ410" ca="1" si="269">IF(AU402="S",BM402,IF(AU402="MS",BN402,IF(AU402="ML",BO402,BP402)))</f>
        <v>0</v>
      </c>
      <c r="BR402" s="161">
        <f t="shared" ref="BR402:BR410" ca="1" si="270">(((AZ402+BB402+BL402+BQ402)/(AY402+BB402+BK402+BQ402)*AB402^$BR$296)^$BQ$296)*100</f>
        <v>74.462449182588756</v>
      </c>
      <c r="BS402" s="59"/>
      <c r="BT402" s="56">
        <f t="shared" ref="BT402:BT410" ca="1" si="271">IF(AD402&lt;BG402,((((AY402+BK402)*AB402)+((BE402+BQ402)*(1-AB402))+BF402)*AD402),((((AY402*AB402)+(BE402*(1-AB402))+BF402)*AD402)+(((BK402*AB402)+(BQ402*(1-AB402)))*BG402)))</f>
        <v>2.1932539021296709</v>
      </c>
      <c r="BU402" s="63">
        <f t="shared" ref="BU402:BU410" ca="1" si="272">BT402/N402</f>
        <v>9.1385579255402957E-2</v>
      </c>
      <c r="BV402" s="57" t="s">
        <v>34</v>
      </c>
      <c r="BW402" s="57" cm="1">
        <f t="array" aca="1" ref="BW402" ca="1">SUM(IF($C402&gt;0,IF(AND(INDIRECT(ADDRESS($C402,44))=0,INDIRECT(ADDRESS($C402,38))="UL",ISERROR(SEARCH("Rear",INDIRECT(ADDRESS($C402,33)))),ISERROR(SEARCH("Side",INDIRECT(ADDRESS($C402,33))))),INDIRECT(ADDRESS($C402,COLUMN())),0),0),IF($D402&gt;0,IF(AND(INDIRECT(ADDRESS($D402,44))=0,INDIRECT(ADDRESS($D402,38))="UL",ISERROR(SEARCH("Rear",INDIRECT(ADDRESS($D402,33)))),ISERROR(SEARCH("Side",INDIRECT(ADDRESS($D402,33))))),INDIRECT(ADDRESS($D402,COLUMN())),0),0),IF($E402&gt;0,IF(AND(INDIRECT(ADDRESS($E402,44))=0,INDIRECT(ADDRESS($E402,38))="UL",ISERROR(SEARCH("Rear",INDIRECT(ADDRESS($E402,33)))),ISERROR(SEARCH("Side",INDIRECT(ADDRESS($E402,33))))),INDIRECT(ADDRESS($E402,COLUMN())),0),0),IF($F402&gt;0,IF(AND(INDIRECT(ADDRESS($F402,44))=0,INDIRECT(ADDRESS($F402,38))="UL",ISERROR(SEARCH("Rear",INDIRECT(ADDRESS($F402,33)))),ISERROR(SEARCH("Side",INDIRECT(ADDRESS($F402,33))))),INDIRECT(ADDRESS($F402,COLUMN())),0),0),IF($G402&gt;0,IF(AND(INDIRECT(ADDRESS($G402,44))=0,INDIRECT(ADDRESS($G402,38))="UL",ISERROR(SEARCH("Rear",INDIRECT(ADDRESS($G402,33)))),ISERROR(SEARCH("Side",INDIRECT(ADDRESS($G402,33))))),INDIRECT(ADDRESS($G402,COLUMN())),0),0),IF($H402&gt;0,IF(AND(INDIRECT(ADDRESS($H402,44))=0,INDIRECT(ADDRESS($H402,38))="UL",ISERROR(SEARCH("Rear",INDIRECT(ADDRESS($H402,33)))),ISERROR(SEARCH("Side",INDIRECT(ADDRESS($H402,33))))),INDIRECT(ADDRESS($H402,COLUMN())),0),0),IF($I402&gt;0,IF(AND(INDIRECT(ADDRESS($I402,44))=0,INDIRECT(ADDRESS($I402,38))="UL",ISERROR(SEARCH("Rear",INDIRECT(ADDRESS($I402,33)))),ISERROR(SEARCH("Side",INDIRECT(ADDRESS($I402,33))))),INDIRECT(ADDRESS($I402,COLUMN())),0),0),IF($J402&gt;0,IF(AND(INDIRECT(ADDRESS($J402,44))=0,INDIRECT(ADDRESS($J402,38))="UL",ISERROR(SEARCH("Rear",INDIRECT(ADDRESS($J402,33)))),ISERROR(SEARCH("Side",INDIRECT(ADDRESS($J402,33))))),INDIRECT(ADDRESS($J402,COLUMN())),0),0),IF($K402&gt;0,IF(AND(INDIRECT(ADDRESS($K402,44))=0,INDIRECT(ADDRESS($K402,38))="UL",ISERROR(SEARCH("Rear",INDIRECT(ADDRESS($K402,33)))),ISERROR(SEARCH("Side",INDIRECT(ADDRESS($K402,33))))),INDIRECT(ADDRESS($K402,COLUMN())),0),0),IF($L402&gt;0,IF(AND(INDIRECT(ADDRESS($L402,44))=0,INDIRECT(ADDRESS($L402,38))="UL",ISERROR(SEARCH("Rear",INDIRECT(ADDRESS($L402,33)))),ISERROR(SEARCH("Side",INDIRECT(ADDRESS($L402,33))))),INDIRECT(ADDRESS($L402,COLUMN())),0),0),IF($M402&gt;0,IF(AND(INDIRECT(ADDRESS($M402,44))=0,INDIRECT(ADDRESS($M402,38))="UL",ISERROR(SEARCH("Rear",INDIRECT(ADDRESS($M402,33)))),ISERROR(SEARCH("Side",INDIRECT(ADDRESS($M402,33))))),INDIRECT(ADDRESS($M402,COLUMN())),0),0))</f>
        <v>0.22222222222222221</v>
      </c>
      <c r="BX402" s="57">
        <f t="shared" ref="BX402:BX410" ca="1" si="273">IF(BV402="S",AV402,BW402)</f>
        <v>0.22222222222222221</v>
      </c>
      <c r="BY402" s="57" cm="1">
        <f t="array" aca="1" ref="BY402" ca="1">SUM(IF($C402&gt;0,IF(AND(INDIRECT(ADDRESS($C402,44))=0,INDIRECT(ADDRESS($C402,38))="UL"),INDIRECT(ADDRESS($C402,COLUMN())),0),0),IF($D402&gt;0,IF(AND(INDIRECT(ADDRESS($D402,44))=0,INDIRECT(ADDRESS($D402,38))="UL"),INDIRECT(ADDRESS($D402,COLUMN())),0),0),IF($E402&gt;0,IF(AND(INDIRECT(ADDRESS($E402,44))=0,INDIRECT(ADDRESS($E402,38))="UL"),INDIRECT(ADDRESS($E402,COLUMN())),0),0),IF($F402&gt;0,IF(AND(INDIRECT(ADDRESS($F402,44))=0,INDIRECT(ADDRESS($F402,38))="UL"),INDIRECT(ADDRESS($F402,COLUMN())),0),0),IF($G402&gt;0,IF(AND(INDIRECT(ADDRESS($G402,44))=0,INDIRECT(ADDRESS($G402,38))="UL"),INDIRECT(ADDRESS($G402,COLUMN())),0),0),IF($H402&gt;0,IF(AND(INDIRECT(ADDRESS($H402,44))=0,INDIRECT(ADDRESS($H402,38))="UL"),INDIRECT(ADDRESS($H402,COLUMN())),0),0),IF($I402&gt;0,IF(AND(INDIRECT(ADDRESS($I402,44))=0,INDIRECT(ADDRESS($I402,38))="UL"),INDIRECT(ADDRESS($I402,COLUMN())),0),0),IF($J402&gt;0,IF(AND(INDIRECT(ADDRESS($J402,44))=0,INDIRECT(ADDRESS($J402,38))="UL"),INDIRECT(ADDRESS($J402,COLUMN())),0),0),IF($K402&gt;0,IF(AND(INDIRECT(ADDRESS($K402,44))=0,INDIRECT(ADDRESS($K402,38))="UL"),INDIRECT(ADDRESS($K402,COLUMN())),0),0),IF($L402&gt;0,IF(AND(INDIRECT(ADDRESS($L402,44))=0,INDIRECT(ADDRESS($L402,38))="UL"),INDIRECT(ADDRESS($L402,COLUMN())),0),0),IF($M402&gt;0,IF(AND(INDIRECT(ADDRESS($M402,44))=0,INDIRECT(ADDRESS($M402,38))="UL"),INDIRECT(ADDRESS($M402,COLUMN())),0),0))</f>
        <v>7.407407407407407E-2</v>
      </c>
      <c r="BZ402" s="57" cm="1">
        <f t="array" aca="1" ref="BZ402" ca="1">SUM(IF($C402&gt;0,IF(AND(INDIRECT(ADDRESS($C402,44))=0,INDIRECT(ADDRESS($C402,38))="UL"),INDIRECT(ADDRESS($C402,COLUMN())),0),0),IF($D402&gt;0,IF(AND(INDIRECT(ADDRESS($D402,44))=0,INDIRECT(ADDRESS($D402,38))="UL"),INDIRECT(ADDRESS($D402,COLUMN())),0),0),IF($E402&gt;0,IF(AND(INDIRECT(ADDRESS($E402,44))=0,INDIRECT(ADDRESS($E402,38))="UL"),INDIRECT(ADDRESS($E402,COLUMN())),0),0),IF($F402&gt;0,IF(AND(INDIRECT(ADDRESS($F402,44))=0,INDIRECT(ADDRESS($F402,38))="UL"),INDIRECT(ADDRESS($F402,COLUMN())),0),0),IF($G402&gt;0,IF(AND(INDIRECT(ADDRESS($G402,44))=0,INDIRECT(ADDRESS($G402,38))="UL"),INDIRECT(ADDRESS($G402,COLUMN())),0),0),IF($H402&gt;0,IF(AND(INDIRECT(ADDRESS($H402,44))=0,INDIRECT(ADDRESS($H402,38))="UL"),INDIRECT(ADDRESS($H402,COLUMN())),0),0),IF($I402&gt;0,IF(AND(INDIRECT(ADDRESS($I402,44))=0,INDIRECT(ADDRESS($I402,38))="UL"),INDIRECT(ADDRESS($I402,COLUMN())),0),0),IF($J402&gt;0,IF(AND(INDIRECT(ADDRESS($J402,44))=0,INDIRECT(ADDRESS($J402,38))="UL"),INDIRECT(ADDRESS($J402,COLUMN())),0),0),IF($K402&gt;0,IF(AND(INDIRECT(ADDRESS($K402,44))=0,INDIRECT(ADDRESS($K402,38))="UL"),INDIRECT(ADDRESS($K402,COLUMN())),0),0),IF($L402&gt;0,IF(AND(INDIRECT(ADDRESS($L402,44))=0,INDIRECT(ADDRESS($L402,38))="UL"),INDIRECT(ADDRESS($L402,COLUMN())),0),0),IF($M402&gt;0,IF(AND(INDIRECT(ADDRESS($M402,44))=0,INDIRECT(ADDRESS($M402,38))="UL"),INDIRECT(ADDRESS($M402,COLUMN())),0),0))</f>
        <v>0.29629629629629628</v>
      </c>
      <c r="CA402" s="57">
        <f t="shared" ref="CA402:CA410" ca="1" si="274">IF(BV402="S",BY402,BZ402)</f>
        <v>0.29629629629629628</v>
      </c>
      <c r="CB402" s="57" cm="1">
        <f t="array" aca="1" ref="CB402" ca="1">SUM(IF($C402&gt;0,IF(AND(INDIRECT(ADDRESS($C402,44))=0,INDIRECT(ADDRESS($C402,38))&lt;&gt;"UL"),INDIRECT(ADDRESS($C402,COLUMN())),0),0),IF($D402&gt;0,IF(AND(INDIRECT(ADDRESS($D402,44))=0,INDIRECT(ADDRESS($D402,38))&lt;&gt;"UL"),INDIRECT(ADDRESS($D402,COLUMN())),0),0),IF($E402&gt;0,IF(AND(INDIRECT(ADDRESS($E402,44))=0,INDIRECT(ADDRESS($E402,38))&lt;&gt;"UL"),INDIRECT(ADDRESS($E402,COLUMN())),0),0),IF($F402&gt;0,IF(AND(INDIRECT(ADDRESS($F402,44))=0,INDIRECT(ADDRESS($F402,38))&lt;&gt;"UL"),INDIRECT(ADDRESS($F402,COLUMN())),0),0),IF($G402&gt;0,IF(AND(INDIRECT(ADDRESS($G402,44))=0,INDIRECT(ADDRESS($G402,38))&lt;&gt;"UL"),INDIRECT(ADDRESS($G402,COLUMN())),0),0),IF($H402&gt;0,IF(AND(INDIRECT(ADDRESS($H402,44))=0,INDIRECT(ADDRESS($H402,38))&lt;&gt;"UL"),INDIRECT(ADDRESS($H402,COLUMN())),0),0),IF($I402&gt;0,IF(AND(INDIRECT(ADDRESS($I402,44))=0,INDIRECT(ADDRESS($I402,38))&lt;&gt;"UL"),INDIRECT(ADDRESS($I402,COLUMN())),0),0),IF($J402&gt;0,IF(AND(INDIRECT(ADDRESS($J402,44))=0,INDIRECT(ADDRESS($J402,38))&lt;&gt;"UL"),INDIRECT(ADDRESS($J402,COLUMN())),0),0),IF($K402&gt;0,IF(AND(INDIRECT(ADDRESS($K402,44))=0,INDIRECT(ADDRESS($K402,38))&lt;&gt;"UL"),INDIRECT(ADDRESS($K402,COLUMN())),0),0),IF($L402&gt;0,IF(AND(INDIRECT(ADDRESS($L402,44))=0,INDIRECT(ADDRESS($L402,38))&lt;&gt;"UL"),INDIRECT(ADDRESS($L402,COLUMN())),0),0),IF($M402&gt;0,IF(AND(INDIRECT(ADDRESS($M402,44))=0,INDIRECT(ADDRESS($M402,38))&lt;&gt;"UL"),INDIRECT(ADDRESS($M402,COLUMN())),0),0))</f>
        <v>0</v>
      </c>
      <c r="CC402" s="57">
        <f t="shared" ref="CC402:CC410" ca="1" si="275">IF(BV402="S",BH402,CB402)</f>
        <v>0</v>
      </c>
      <c r="CD402" s="57" cm="1">
        <f t="array" aca="1" ref="CD402" ca="1">SUM(IF($C402&gt;0,IF(AND(INDIRECT(ADDRESS($C402,44))=0,INDIRECT(ADDRESS($C402,38))&lt;&gt;"UL"),INDIRECT(ADDRESS($C402,COLUMN())),0),0),IF($D402&gt;0,IF(AND(INDIRECT(ADDRESS($D402,44))=0,INDIRECT(ADDRESS($D402,38))&lt;&gt;"UL"),INDIRECT(ADDRESS($D402,COLUMN())),0),0),IF($E402&gt;0,IF(AND(INDIRECT(ADDRESS($E402,44))=0,INDIRECT(ADDRESS($E402,38))&lt;&gt;"UL"),INDIRECT(ADDRESS($E402,COLUMN())),0),0),IF($F402&gt;0,IF(AND(INDIRECT(ADDRESS($F402,44))=0,INDIRECT(ADDRESS($F402,38))&lt;&gt;"UL"),INDIRECT(ADDRESS($F402,COLUMN())),0),0),IF($G402&gt;0,IF(AND(INDIRECT(ADDRESS($G402,44))=0,INDIRECT(ADDRESS($G402,38))&lt;&gt;"UL"),INDIRECT(ADDRESS($G402,COLUMN())),0),0),IF($H402&gt;0,IF(AND(INDIRECT(ADDRESS($H402,44))=0,INDIRECT(ADDRESS($H402,38))&lt;&gt;"UL"),INDIRECT(ADDRESS($H402,COLUMN())),0),0),IF($I402&gt;0,IF(AND(INDIRECT(ADDRESS($I402,44))=0,INDIRECT(ADDRESS($I402,38))&lt;&gt;"UL"),INDIRECT(ADDRESS($I402,COLUMN())),0),0),IF($J402&gt;0,IF(AND(INDIRECT(ADDRESS($J402,44))=0,INDIRECT(ADDRESS($J402,38))&lt;&gt;"UL"),INDIRECT(ADDRESS($J402,COLUMN())),0),0),IF($K402&gt;0,IF(AND(INDIRECT(ADDRESS($K402,44))=0,INDIRECT(ADDRESS($K402,38))&lt;&gt;"UL"),INDIRECT(ADDRESS($K402,COLUMN())),0),0),IF($L402&gt;0,IF(AND(INDIRECT(ADDRESS($L402,44))=0,INDIRECT(ADDRESS($L402,38))&lt;&gt;"UL"),INDIRECT(ADDRESS($L402,COLUMN())),0),0),IF($M402&gt;0,IF(AND(INDIRECT(ADDRESS($M402,44))=0,INDIRECT(ADDRESS($M402,38))&lt;&gt;"UL"),INDIRECT(ADDRESS($M402,COLUMN())),0),0))</f>
        <v>0</v>
      </c>
      <c r="CE402" s="57" cm="1">
        <f t="array" aca="1" ref="CE402" ca="1">SUM(IF($C402&gt;0,IF(AND(INDIRECT(ADDRESS($C402,44))=0,INDIRECT(ADDRESS($C402,38))&lt;&gt;"UL"),INDIRECT(ADDRESS($C402,COLUMN())),0),0),IF($D402&gt;0,IF(AND(INDIRECT(ADDRESS($D402,44))=0,INDIRECT(ADDRESS($D402,38))&lt;&gt;"UL"),INDIRECT(ADDRESS($D402,COLUMN())),0),0),IF($E402&gt;0,IF(AND(INDIRECT(ADDRESS($E402,44))=0,INDIRECT(ADDRESS($E402,38))&lt;&gt;"UL"),INDIRECT(ADDRESS($E402,COLUMN())),0),0),IF($F402&gt;0,IF(AND(INDIRECT(ADDRESS($F402,44))=0,INDIRECT(ADDRESS($F402,38))&lt;&gt;"UL"),INDIRECT(ADDRESS($F402,COLUMN())),0),0),IF($G402&gt;0,IF(AND(INDIRECT(ADDRESS($G402,44))=0,INDIRECT(ADDRESS($G402,38))&lt;&gt;"UL"),INDIRECT(ADDRESS($G402,COLUMN())),0),0),IF($H402&gt;0,IF(AND(INDIRECT(ADDRESS($H402,44))=0,INDIRECT(ADDRESS($H402,38))&lt;&gt;"UL"),INDIRECT(ADDRESS($H402,COLUMN())),0),0),IF($I402&gt;0,IF(AND(INDIRECT(ADDRESS($I402,44))=0,INDIRECT(ADDRESS($I402,38))&lt;&gt;"UL"),INDIRECT(ADDRESS($I402,COLUMN())),0),0),IF($J402&gt;0,IF(AND(INDIRECT(ADDRESS($J402,44))=0,INDIRECT(ADDRESS($J402,38))&lt;&gt;"UL"),INDIRECT(ADDRESS($J402,COLUMN())),0),0),IF($K402&gt;0,IF(AND(INDIRECT(ADDRESS($K402,44))=0,INDIRECT(ADDRESS($K402,38))&lt;&gt;"UL"),INDIRECT(ADDRESS($K402,COLUMN())),0),0),IF($L402&gt;0,IF(AND(INDIRECT(ADDRESS($L402,44))=0,INDIRECT(ADDRESS($L402,38))&lt;&gt;"UL"),INDIRECT(ADDRESS($L402,COLUMN())),0),0),IF($M402&gt;0,IF(AND(INDIRECT(ADDRESS($M402,44))=0,INDIRECT(ADDRESS($M402,38))&lt;&gt;"UL"),INDIRECT(ADDRESS($M402,COLUMN())),0),0))</f>
        <v>0</v>
      </c>
      <c r="CF402" s="57">
        <f t="shared" ref="CF402:CF410" ca="1" si="276">IF(BV402="S",CD402,CE402)</f>
        <v>0</v>
      </c>
      <c r="CG402" s="57">
        <f t="shared" ref="CG402:CG410" ca="1" si="277">IF(AD402&lt;BG402,((((BX402+CC402)*AB402)+((CA402+CF402)*(1-AB402)))*AD402),((((BX402*AB402)+((CA402)*(1-AB402)))*AD402)+(((CC402*AB402)+((CF402))*(1-AB402)))*BG402))</f>
        <v>0.51775353498983401</v>
      </c>
      <c r="CH402" s="57">
        <f t="shared" ref="CH402:CH410" ca="1" si="278">CG402/N402</f>
        <v>2.1573063957909751E-2</v>
      </c>
      <c r="CI402" s="19">
        <f t="shared" ref="CI402:CI410" ca="1" si="279">AD402*X402</f>
        <v>23.680908331324829</v>
      </c>
      <c r="CJ402" s="19"/>
      <c r="CK402" s="57" cm="1">
        <f t="array" aca="1" ref="CK402" ca="1">IF(AU402="S", SUM(IF($C402&gt;0,IF(INDIRECT(ADDRESS($C402,43))&lt;&gt;1,INDIRECT(ADDRESS($C402,48)),0),0), IF($D402&gt;0,IF(INDIRECT(ADDRESS($D402,43))&lt;&gt;1,INDIRECT(ADDRESS($D402,48)),0),0), IF($E402&gt;0,IF(INDIRECT(ADDRESS($E402,43))&lt;&gt;1,INDIRECT(ADDRESS($E402,48)),0),0), IF($F402&gt;0,IF(INDIRECT(ADDRESS($F402,43))&lt;&gt;1,INDIRECT(ADDRESS($F402,48)),0),0), IF($G402&gt;0,IF(INDIRECT(ADDRESS($G402,43))&lt;&gt;1,INDIRECT(ADDRESS($G402,48)),0),0), IF($H402&gt;0,IF(INDIRECT(ADDRESS($H402,43))&lt;&gt;1,INDIRECT(ADDRESS($H402,48)),0),0), IF($I402&gt;0,IF(INDIRECT(ADDRESS($I402,43))&lt;&gt;1,INDIRECT(ADDRESS($I402,48)),0),0), IF($J402&gt;0,IF(INDIRECT(ADDRESS($J402,43))&lt;&gt;1,INDIRECT(ADDRESS($J402,48)),0),0), IF($K402&gt;0,IF(INDIRECT(ADDRESS($K402,43))&lt;&gt;1,INDIRECT(ADDRESS($K402,48)),0),0), IF($L402&gt;0,IF(INDIRECT(ADDRESS($L402,43))&lt;&gt;1,INDIRECT(ADDRESS($L402,48)),0),0), IF($M402&gt;0,IF(INDIRECT(ADDRESS($M402,43))&lt;&gt;1,INDIRECT(ADDRESS($M402,48)),0),0)), IF(AU402="L",SUM(IF($C402&gt;0,IF(INDIRECT(ADDRESS($C402,43))&lt;&gt;1,INDIRECT(ADDRESS($C402,50)),0),0), IF($D402&gt;0,IF(INDIRECT(ADDRESS($D402,43))&lt;&gt;1,INDIRECT(ADDRESS($D402,50)),0),0), IF($E402&gt;0,IF(INDIRECT(ADDRESS($E402,43))&lt;&gt;1,INDIRECT(ADDRESS($E402,50)),0),0), IF($F402&gt;0,IF(INDIRECT(ADDRESS($F402,43))&lt;&gt;1,INDIRECT(ADDRESS($F402,50)),0),0), IF($G402&gt;0,IF(INDIRECT(ADDRESS($G402,43))&lt;&gt;1,INDIRECT(ADDRESS($G402,50)),0),0), IF($G402&gt;0,IF(INDIRECT(ADDRESS($G402,43))&lt;&gt;1,INDIRECT(ADDRESS($G402,50)),0),0), IF($H402&gt;0,IF(INDIRECT(ADDRESS($H402,43))&lt;&gt;1,INDIRECT(ADDRESS($H402,50)),0),0), IF($I402&gt;0,IF(INDIRECT(ADDRESS($I402,43))&lt;&gt;1,INDIRECT(ADDRESS($I402,50)),0),0), IF($J402&gt;0,IF(INDIRECT(ADDRESS($J402,43))&lt;&gt;1,INDIRECT(ADDRESS($J402,50)),0),0), IF($K402&gt;0,IF(INDIRECT(ADDRESS($K402,43))&lt;&gt;1,INDIRECT(ADDRESS($K402,50)),0),0), IF($L402&gt;0,IF(INDIRECT(ADDRESS($L402,43))&lt;&gt;1,INDIRECT(ADDRESS($L402,50)),0),0), IF($M402&gt;0,IF(INDIRECT(ADDRESS($M402,43))&lt;&gt;1,INDIRECT(ADDRESS($M402,50)),0),0)), SUM(IF($C402&gt;0,IF(INDIRECT(ADDRESS($C402,43))&lt;&gt;1,INDIRECT(ADDRESS($C402,49)),0),0), IF($D402&gt;0,IF(INDIRECT(ADDRESS($D402,43))&lt;&gt;1,INDIRECT(ADDRESS($D402,49)),0),0), IF($E402&gt;0,IF(INDIRECT(ADDRESS($E402,43))&lt;&gt;1,INDIRECT(ADDRESS($E402,49)),0),0), IF($F402&gt;0,IF(INDIRECT(ADDRESS($F402,43))&lt;&gt;1,INDIRECT(ADDRESS($F402,49)),0),0), IF($G402&gt;0,IF(INDIRECT(ADDRESS($G402,43))&lt;&gt;1,INDIRECT(ADDRESS($G402,49)),0),0), IF($G402&gt;0,IF(INDIRECT(ADDRESS($G402,43))&lt;&gt;1,INDIRECT(ADDRESS($G402,49)),0),0), IF($H402&gt;0,IF(INDIRECT(ADDRESS($H402,43))&lt;&gt;1,INDIRECT(ADDRESS($H402,49)),0),0), IF($I402&gt;0,IF(INDIRECT(ADDRESS($I402,43))&lt;&gt;1,INDIRECT(ADDRESS($I402,49)),0),0), IF($J402&gt;0,IF(INDIRECT(ADDRESS($J402,43))&lt;&gt;1,INDIRECT(ADDRESS($J402,49)),0),0), IF($K402&gt;0,IF(INDIRECT(ADDRESS($K402,43))&lt;&gt;1,INDIRECT(ADDRESS($K402,49)),0),0), IF($L402&gt;0,IF(INDIRECT(ADDRESS($L402,43))&lt;&gt;1,INDIRECT(ADDRESS($L402,49)),0),0), IF($M402&gt;0,IF(INDIRECT(ADDRESS($M402,43))&lt;&gt;1,INDIRECT(ADDRESS($M402,49)),0),0))))</f>
        <v>0.88888888888888884</v>
      </c>
      <c r="CL402" s="57" cm="1">
        <f t="array" aca="1" ref="CL402" ca="1">SUM(IF($C402&gt;0,IF(INDIRECT(ADDRESS($C402,44))=1,INDIRECT(ADDRESS($C402,90)),0),0), IF($D402&gt;0,IF(INDIRECT(ADDRESS($D402,44))=1,INDIRECT(ADDRESS($D402,90)),0),0), IF($E402&gt;0,IF(INDIRECT(ADDRESS($E402,44))=1,INDIRECT(ADDRESS($E402,90)),0),0), IF($F402&gt;0,IF(INDIRECT(ADDRESS($F402,44))=1,INDIRECT(ADDRESS($F402,90)),0),0), IF($G402&gt;0,IF(INDIRECT(ADDRESS($G402,44))=1,INDIRECT(ADDRESS($G402,90)),0),0), IF($H402&gt;0,IF(INDIRECT(ADDRESS($H402,44))=1,INDIRECT(ADDRESS($H402,90)),0),0), IF($I402&gt;0,IF(INDIRECT(ADDRESS($I402,44))=1,INDIRECT(ADDRESS($I402,90)),0),0), IF($J402&gt;0,IF(INDIRECT(ADDRESS($J402,44))=1,INDIRECT(ADDRESS($J402,90)),0),0), IF($K402&gt;0,IF(INDIRECT(ADDRESS($K402,44))=1,INDIRECT(ADDRESS($K402,90)),0),0), IF($L402&gt;0,IF(INDIRECT(ADDRESS($L402,44))=1,INDIRECT(ADDRESS($L402,90)),0),0), IF($M402&gt;0,IF(INDIRECT(ADDRESS($M402,44))=1,INDIRECT(ADDRESS($M402,90)),0),0))</f>
        <v>0</v>
      </c>
      <c r="CM402" s="56">
        <f t="shared" ref="CM402:CM410" ca="1" si="280">((BU402/$BU$34)^$BU$296)</f>
        <v>0.67276564081228152</v>
      </c>
      <c r="CN402" s="59"/>
    </row>
    <row r="403" spans="1:93" x14ac:dyDescent="0.25">
      <c r="A403" s="219" t="s">
        <v>579</v>
      </c>
      <c r="B403" s="220">
        <v>375</v>
      </c>
      <c r="C403" s="220">
        <v>384</v>
      </c>
      <c r="D403" s="220"/>
      <c r="E403" s="220"/>
      <c r="F403" s="220"/>
      <c r="G403" s="220"/>
      <c r="H403" s="220"/>
      <c r="I403" s="220"/>
      <c r="J403" s="220"/>
      <c r="K403" s="220"/>
      <c r="L403" s="220"/>
      <c r="M403" s="220"/>
      <c r="N403" s="67">
        <f t="shared" ca="1" si="263"/>
        <v>25</v>
      </c>
      <c r="O403" s="67" t="str" cm="1">
        <f t="array" aca="1" ref="O403" ca="1">INDIRECT(ADDRESS($B403,COLUMN()))</f>
        <v>Fighter</v>
      </c>
      <c r="P403" s="67" cm="1">
        <f t="array" aca="1" ref="P403" ca="1">INDIRECT(ADDRESS($B403,COLUMN()))</f>
        <v>2</v>
      </c>
      <c r="Q403" s="67" cm="1">
        <f t="array" aca="1" ref="Q403" ca="1">INDIRECT(ADDRESS($B403,COLUMN()))</f>
        <v>0</v>
      </c>
      <c r="R403" s="67" cm="1">
        <f t="array" aca="1" ref="R403" ca="1">INDIRECT(ADDRESS($B403,COLUMN()))</f>
        <v>0</v>
      </c>
      <c r="S403" s="67" cm="1">
        <f t="array" aca="1" ref="S403" ca="1">INDIRECT(ADDRESS($B403,COLUMN()))</f>
        <v>4</v>
      </c>
      <c r="T403" s="67" t="str" cm="1">
        <f t="array" aca="1" ref="T403" ca="1">INDIRECT(ADDRESS($B403,COLUMN()))</f>
        <v>1-8</v>
      </c>
      <c r="U403" s="67" cm="1">
        <f t="array" aca="1" ref="U403" ca="1">INDIRECT(ADDRESS($B403,COLUMN()))</f>
        <v>8</v>
      </c>
      <c r="V403" s="67" cm="1">
        <f t="array" aca="1" ref="V403" ca="1">INDIRECT(ADDRESS($B403,COLUMN()))</f>
        <v>0</v>
      </c>
      <c r="W403" s="67" cm="1">
        <f t="array" aca="1" ref="W403" ca="1">INDIRECT(ADDRESS($B403,COLUMN()))</f>
        <v>2</v>
      </c>
      <c r="X403" s="67" cm="1">
        <f t="array" aca="1" ref="X403" ca="1">INDIRECT(ADDRESS($B403,COLUMN()))</f>
        <v>9</v>
      </c>
      <c r="Y403" s="67" cm="1">
        <f t="array" aca="1" ref="Y403" ca="1">INDIRECT(ADDRESS($B403,COLUMN()))</f>
        <v>1</v>
      </c>
      <c r="Z403" s="67" cm="1">
        <f t="array" aca="1" ref="Z403" ca="1">INDIRECT(ADDRESS($B403,COLUMN()))</f>
        <v>5</v>
      </c>
      <c r="AA403" s="67" t="str" cm="1">
        <f t="array" aca="1" ref="AA403" ca="1">INDIRECT(ADDRESS($B403,COLUMN()))</f>
        <v>Jink</v>
      </c>
      <c r="AB403" s="56">
        <f t="shared" ca="1" si="260"/>
        <v>1.0862535845082792</v>
      </c>
      <c r="AC403" s="56">
        <f t="shared" ca="1" si="261"/>
        <v>1.3682851187560339</v>
      </c>
      <c r="AD403" s="56">
        <f t="shared" ca="1" si="262"/>
        <v>2.3796262934887547</v>
      </c>
      <c r="AF403" s="52"/>
      <c r="AG403" s="52"/>
      <c r="AH403" s="57"/>
      <c r="AI403" s="57"/>
      <c r="AJ403" s="57"/>
      <c r="AK403" s="57"/>
      <c r="AL403" s="57"/>
      <c r="AM403" s="57"/>
      <c r="AN403" s="57"/>
      <c r="AO403" s="57"/>
      <c r="AP403" s="57"/>
      <c r="AQ403" s="57"/>
      <c r="AR403" s="57"/>
      <c r="AS403" s="57"/>
      <c r="AT403" s="52"/>
      <c r="AU403" s="54" t="s">
        <v>33</v>
      </c>
      <c r="AV403" s="57" cm="1">
        <f t="array" aca="1" ref="AV403" ca="1">SUM(IF($C403&gt;0,IF(AND(INDIRECT(ADDRESS($C403,44))=0,INDIRECT(ADDRESS($C403,38))="UL",ISERROR(SEARCH("Rear",INDIRECT(ADDRESS($C403,33)))),ISERROR(SEARCH("Side",INDIRECT(ADDRESS($C403,33))))),INDIRECT(ADDRESS($C403,COLUMN())),0),0),IF($D403&gt;0,IF(AND(INDIRECT(ADDRESS($D403,44))=0,INDIRECT(ADDRESS($D403,38))="UL",ISERROR(SEARCH("Rear",INDIRECT(ADDRESS($D403,33)))),ISERROR(SEARCH("Side",INDIRECT(ADDRESS($D403,33))))),INDIRECT(ADDRESS($D403,COLUMN())),0),0),IF($E403&gt;0,IF(AND(INDIRECT(ADDRESS($E403,44))=0,INDIRECT(ADDRESS($E403,38))="UL",ISERROR(SEARCH("Rear",INDIRECT(ADDRESS($E403,33)))),ISERROR(SEARCH("Side",INDIRECT(ADDRESS($E403,33))))),INDIRECT(ADDRESS($E403,COLUMN())),0),0),IF($F403&gt;0,IF(AND(INDIRECT(ADDRESS($F403,44))=0,INDIRECT(ADDRESS($F403,38))="UL",ISERROR(SEARCH("Rear",INDIRECT(ADDRESS($F403,33)))),ISERROR(SEARCH("Side",INDIRECT(ADDRESS($F403,33))))),INDIRECT(ADDRESS($F403,COLUMN())),0),0),IF($G403&gt;0,IF(AND(INDIRECT(ADDRESS($G403,44))=0,INDIRECT(ADDRESS($G403,38))="UL",ISERROR(SEARCH("Rear",INDIRECT(ADDRESS($G403,33)))),ISERROR(SEARCH("Side",INDIRECT(ADDRESS($G403,33))))),INDIRECT(ADDRESS($G403,COLUMN())),0),0),IF($H403&gt;0,IF(AND(INDIRECT(ADDRESS($H403,44))=0,INDIRECT(ADDRESS($H403,38))="UL",ISERROR(SEARCH("Rear",INDIRECT(ADDRESS($H403,33)))),ISERROR(SEARCH("Side",INDIRECT(ADDRESS($H403,33))))),INDIRECT(ADDRESS($H403,COLUMN())),0),0),IF($I403&gt;0,IF(AND(INDIRECT(ADDRESS($I403,44))=0,INDIRECT(ADDRESS($I403,38))="UL",ISERROR(SEARCH("Rear",INDIRECT(ADDRESS($I403,33)))),ISERROR(SEARCH("Side",INDIRECT(ADDRESS($I403,33))))),INDIRECT(ADDRESS($I403,COLUMN())),0),0),IF($J403&gt;0,IF(AND(INDIRECT(ADDRESS($J403,44))=0,INDIRECT(ADDRESS($J403,38))="UL",ISERROR(SEARCH("Rear",INDIRECT(ADDRESS($J403,33)))),ISERROR(SEARCH("Side",INDIRECT(ADDRESS($J403,33))))),INDIRECT(ADDRESS($J403,COLUMN())),0),0),IF($K403&gt;0,IF(AND(INDIRECT(ADDRESS($K403,44))=0,INDIRECT(ADDRESS($K403,38))="UL",ISERROR(SEARCH("Rear",INDIRECT(ADDRESS($K403,33)))),ISERROR(SEARCH("Side",INDIRECT(ADDRESS($K403,33))))),INDIRECT(ADDRESS($K403,COLUMN())),0),0),IF($L403&gt;0,IF(AND(INDIRECT(ADDRESS($L403,44))=0,INDIRECT(ADDRESS($L403,38))="UL",ISERROR(SEARCH("Rear",INDIRECT(ADDRESS($L403,33)))),ISERROR(SEARCH("Side",INDIRECT(ADDRESS($L403,33))))),INDIRECT(ADDRESS($L403,COLUMN())),0),0),IF($M403&gt;0,IF(AND(INDIRECT(ADDRESS($M403,44))=0,INDIRECT(ADDRESS($M403,38))="UL",ISERROR(SEARCH("Rear",INDIRECT(ADDRESS($M403,33)))),ISERROR(SEARCH("Side",INDIRECT(ADDRESS($M403,33))))),INDIRECT(ADDRESS($M403,COLUMN())),0),0))</f>
        <v>0.88888888888888884</v>
      </c>
      <c r="AW403" s="57" cm="1">
        <f t="array" aca="1" ref="AW403" ca="1">SUM(IF($C403&gt;0,IF(AND(INDIRECT(ADDRESS($C403,44))=0,INDIRECT(ADDRESS($C403,38))="UL",ISERROR(SEARCH("Rear",INDIRECT(ADDRESS($C403,33)))),ISERROR(SEARCH("Side",INDIRECT(ADDRESS($C403,33))))),INDIRECT(ADDRESS($C403,COLUMN())),0),0),IF($D403&gt;0,IF(AND(INDIRECT(ADDRESS($D403,44))=0,INDIRECT(ADDRESS($D403,38))="UL",ISERROR(SEARCH("Rear",INDIRECT(ADDRESS($D403,33)))),ISERROR(SEARCH("Side",INDIRECT(ADDRESS($D403,33))))),INDIRECT(ADDRESS($D403,COLUMN())),0),0),IF($E403&gt;0,IF(AND(INDIRECT(ADDRESS($E403,44))=0,INDIRECT(ADDRESS($E403,38))="UL",ISERROR(SEARCH("Rear",INDIRECT(ADDRESS($E403,33)))),ISERROR(SEARCH("Side",INDIRECT(ADDRESS($E403,33))))),INDIRECT(ADDRESS($E403,COLUMN())),0),0),IF($F403&gt;0,IF(AND(INDIRECT(ADDRESS($F403,44))=0,INDIRECT(ADDRESS($F403,38))="UL",ISERROR(SEARCH("Rear",INDIRECT(ADDRESS($F403,33)))),ISERROR(SEARCH("Side",INDIRECT(ADDRESS($F403,33))))),INDIRECT(ADDRESS($F403,COLUMN())),0),0),IF($G403&gt;0,IF(AND(INDIRECT(ADDRESS($G403,44))=0,INDIRECT(ADDRESS($G403,38))="UL",ISERROR(SEARCH("Rear",INDIRECT(ADDRESS($G403,33)))),ISERROR(SEARCH("Side",INDIRECT(ADDRESS($G403,33))))),INDIRECT(ADDRESS($G403,COLUMN())),0),0),IF($H403&gt;0,IF(AND(INDIRECT(ADDRESS($H403,44))=0,INDIRECT(ADDRESS($H403,38))="UL",ISERROR(SEARCH("Rear",INDIRECT(ADDRESS($H403,33)))),ISERROR(SEARCH("Side",INDIRECT(ADDRESS($H403,33))))),INDIRECT(ADDRESS($H403,COLUMN())),0),0),IF($I403&gt;0,IF(AND(INDIRECT(ADDRESS($I403,44))=0,INDIRECT(ADDRESS($I403,38))="UL",ISERROR(SEARCH("Rear",INDIRECT(ADDRESS($I403,33)))),ISERROR(SEARCH("Side",INDIRECT(ADDRESS($I403,33))))),INDIRECT(ADDRESS($I403,COLUMN())),0),0),IF($J403&gt;0,IF(AND(INDIRECT(ADDRESS($J403,44))=0,INDIRECT(ADDRESS($J403,38))="UL",ISERROR(SEARCH("Rear",INDIRECT(ADDRESS($J403,33)))),ISERROR(SEARCH("Side",INDIRECT(ADDRESS($J403,33))))),INDIRECT(ADDRESS($J403,COLUMN())),0),0),IF($K403&gt;0,IF(AND(INDIRECT(ADDRESS($K403,44))=0,INDIRECT(ADDRESS($K403,38))="UL",ISERROR(SEARCH("Rear",INDIRECT(ADDRESS($K403,33)))),ISERROR(SEARCH("Side",INDIRECT(ADDRESS($K403,33))))),INDIRECT(ADDRESS($K403,COLUMN())),0),0),IF($L403&gt;0,IF(AND(INDIRECT(ADDRESS($L403,44))=0,INDIRECT(ADDRESS($L403,38))="UL",ISERROR(SEARCH("Rear",INDIRECT(ADDRESS($L403,33)))),ISERROR(SEARCH("Side",INDIRECT(ADDRESS($L403,33))))),INDIRECT(ADDRESS($L403,COLUMN())),0),0),IF($M403&gt;0,IF(AND(INDIRECT(ADDRESS($M403,44))=0,INDIRECT(ADDRESS($M403,38))="UL",ISERROR(SEARCH("Rear",INDIRECT(ADDRESS($M403,33)))),ISERROR(SEARCH("Side",INDIRECT(ADDRESS($M403,33))))),INDIRECT(ADDRESS($M403,COLUMN())),0),0))</f>
        <v>0.44444444444444442</v>
      </c>
      <c r="AX403" s="57" cm="1">
        <f t="array" aca="1" ref="AX403" ca="1">SUM(IF($C403&gt;0,IF(AND(INDIRECT(ADDRESS($C403,44))=0,INDIRECT(ADDRESS($C403,38))="UL",ISERROR(SEARCH("Rear",INDIRECT(ADDRESS($C403,33)))),ISERROR(SEARCH("Side",INDIRECT(ADDRESS($C403,33))))),INDIRECT(ADDRESS($C403,COLUMN())),0),0),IF($D403&gt;0,IF(AND(INDIRECT(ADDRESS($D403,44))=0,INDIRECT(ADDRESS($D403,38))="UL",ISERROR(SEARCH("Rear",INDIRECT(ADDRESS($D403,33)))),ISERROR(SEARCH("Side",INDIRECT(ADDRESS($D403,33))))),INDIRECT(ADDRESS($D403,COLUMN())),0),0),IF($E403&gt;0,IF(AND(INDIRECT(ADDRESS($E403,44))=0,INDIRECT(ADDRESS($E403,38))="UL",ISERROR(SEARCH("Rear",INDIRECT(ADDRESS($E403,33)))),ISERROR(SEARCH("Side",INDIRECT(ADDRESS($E403,33))))),INDIRECT(ADDRESS($E403,COLUMN())),0),0),IF($F403&gt;0,IF(AND(INDIRECT(ADDRESS($F403,44))=0,INDIRECT(ADDRESS($F403,38))="UL",ISERROR(SEARCH("Rear",INDIRECT(ADDRESS($F403,33)))),ISERROR(SEARCH("Side",INDIRECT(ADDRESS($F403,33))))),INDIRECT(ADDRESS($F403,COLUMN())),0),0),IF($G403&gt;0,IF(AND(INDIRECT(ADDRESS($G403,44))=0,INDIRECT(ADDRESS($G403,38))="UL",ISERROR(SEARCH("Rear",INDIRECT(ADDRESS($G403,33)))),ISERROR(SEARCH("Side",INDIRECT(ADDRESS($G403,33))))),INDIRECT(ADDRESS($G403,COLUMN())),0),0),IF($H403&gt;0,IF(AND(INDIRECT(ADDRESS($H403,44))=0,INDIRECT(ADDRESS($H403,38))="UL",ISERROR(SEARCH("Rear",INDIRECT(ADDRESS($H403,33)))),ISERROR(SEARCH("Side",INDIRECT(ADDRESS($H403,33))))),INDIRECT(ADDRESS($H403,COLUMN())),0),0),IF($I403&gt;0,IF(AND(INDIRECT(ADDRESS($I403,44))=0,INDIRECT(ADDRESS($I403,38))="UL",ISERROR(SEARCH("Rear",INDIRECT(ADDRESS($I403,33)))),ISERROR(SEARCH("Side",INDIRECT(ADDRESS($I403,33))))),INDIRECT(ADDRESS($I403,COLUMN())),0),0),IF($J403&gt;0,IF(AND(INDIRECT(ADDRESS($J403,44))=0,INDIRECT(ADDRESS($J403,38))="UL",ISERROR(SEARCH("Rear",INDIRECT(ADDRESS($J403,33)))),ISERROR(SEARCH("Side",INDIRECT(ADDRESS($J403,33))))),INDIRECT(ADDRESS($J403,COLUMN())),0),0),IF($K403&gt;0,IF(AND(INDIRECT(ADDRESS($K403,44))=0,INDIRECT(ADDRESS($K403,38))="UL",ISERROR(SEARCH("Rear",INDIRECT(ADDRESS($K403,33)))),ISERROR(SEARCH("Side",INDIRECT(ADDRESS($K403,33))))),INDIRECT(ADDRESS($K403,COLUMN())),0),0),IF($L403&gt;0,IF(AND(INDIRECT(ADDRESS($L403,44))=0,INDIRECT(ADDRESS($L403,38))="UL",ISERROR(SEARCH("Rear",INDIRECT(ADDRESS($L403,33)))),ISERROR(SEARCH("Side",INDIRECT(ADDRESS($L403,33))))),INDIRECT(ADDRESS($L403,COLUMN())),0),0),IF($M403&gt;0,IF(AND(INDIRECT(ADDRESS($M403,44))=0,INDIRECT(ADDRESS($M403,38))="UL",ISERROR(SEARCH("Rear",INDIRECT(ADDRESS($M403,33)))),ISERROR(SEARCH("Side",INDIRECT(ADDRESS($M403,33))))),INDIRECT(ADDRESS($M403,COLUMN())),0),0))</f>
        <v>0</v>
      </c>
      <c r="AY403" s="58">
        <f t="shared" ca="1" si="264"/>
        <v>0.88888888888888884</v>
      </c>
      <c r="AZ403" s="58">
        <f t="shared" ca="1" si="265"/>
        <v>0.44444444444444442</v>
      </c>
      <c r="BA403" s="58" cm="1">
        <f t="array" aca="1" ref="BA403" ca="1">SUM(IF($C403&gt;0,IF(AND(INDIRECT(ADDRESS($C403,44))=0,INDIRECT(ADDRESS($C403,38))="UL"),INDIRECT(ADDRESS($C403,COLUMN())),0),0),IF($D403&gt;0,IF(AND(INDIRECT(ADDRESS($D403,44))=0,INDIRECT(ADDRESS($D403,38))="UL"),INDIRECT(ADDRESS($D403,COLUMN())),0),0),IF($E403&gt;0,IF(AND(INDIRECT(ADDRESS($E403,44))=0,INDIRECT(ADDRESS($E403,38))="UL"),INDIRECT(ADDRESS($E403,COLUMN())),0),0),IF($F403&gt;0,IF(AND(INDIRECT(ADDRESS($F403,44))=0,INDIRECT(ADDRESS($F403,38))="UL"),INDIRECT(ADDRESS($F403,COLUMN())),0),0),IF($G403&gt;0,IF(AND(INDIRECT(ADDRESS($G403,44))=0,INDIRECT(ADDRESS($G403,38))="UL"),INDIRECT(ADDRESS($G403,COLUMN())),0),0),IF($H403&gt;0,IF(AND(INDIRECT(ADDRESS($H403,44))=0,INDIRECT(ADDRESS($H403,38))="UL"),INDIRECT(ADDRESS($H403,COLUMN())),0),0),IF($I403&gt;0,IF(AND(INDIRECT(ADDRESS($I403,44))=0,INDIRECT(ADDRESS($I403,38))="UL"),INDIRECT(ADDRESS($I403,COLUMN())),0),0),IF($J403&gt;0,IF(AND(INDIRECT(ADDRESS($J403,44))=0,INDIRECT(ADDRESS($J403,38))="UL"),INDIRECT(ADDRESS($J403,COLUMN())),0),0),IF($K403&gt;0,IF(AND(INDIRECT(ADDRESS($K403,44))=0,INDIRECT(ADDRESS($K403,38))="UL"),INDIRECT(ADDRESS($K403,COLUMN())),0),0),IF($L403&gt;0,IF(AND(INDIRECT(ADDRESS($L403,44))=0,INDIRECT(ADDRESS($L403,38))="UL"),INDIRECT(ADDRESS($L403,COLUMN())),0),0),IF($M403&gt;0,IF(AND(INDIRECT(ADDRESS($M403,44))=0,INDIRECT(ADDRESS($M403,38))="UL"),INDIRECT(ADDRESS($M403,COLUMN())),0),0))</f>
        <v>0.11851851851851851</v>
      </c>
      <c r="BB403" s="58" cm="1">
        <f t="array" aca="1" ref="BB403" ca="1">SUM(IF($C403&gt;0,IF(AND(INDIRECT(ADDRESS($C403,44))=0,INDIRECT(ADDRESS($C403,38))="UL"),INDIRECT(ADDRESS($C403,COLUMN())),0),0),IF($D403&gt;0,IF(AND(INDIRECT(ADDRESS($D403,44))=0,INDIRECT(ADDRESS($D403,38))="UL"),INDIRECT(ADDRESS($D403,COLUMN())),0),0),IF($E403&gt;0,IF(AND(INDIRECT(ADDRESS($E403,44))=0,INDIRECT(ADDRESS($E403,38))="UL"),INDIRECT(ADDRESS($E403,COLUMN())),0),0),IF($F403&gt;0,IF(AND(INDIRECT(ADDRESS($F403,44))=0,INDIRECT(ADDRESS($F403,38))="UL"),INDIRECT(ADDRESS($F403,COLUMN())),0),0),IF($G403&gt;0,IF(AND(INDIRECT(ADDRESS($G403,44))=0,INDIRECT(ADDRESS($G403,38))="UL"),INDIRECT(ADDRESS($G403,COLUMN())),0),0),IF($H403&gt;0,IF(AND(INDIRECT(ADDRESS($H403,44))=0,INDIRECT(ADDRESS($H403,38))="UL"),INDIRECT(ADDRESS($H403,COLUMN())),0),0),IF($I403&gt;0,IF(AND(INDIRECT(ADDRESS($I403,44))=0,INDIRECT(ADDRESS($I403,38))="UL"),INDIRECT(ADDRESS($I403,COLUMN())),0),0),IF($J403&gt;0,IF(AND(INDIRECT(ADDRESS($J403,44))=0,INDIRECT(ADDRESS($J403,38))="UL"),INDIRECT(ADDRESS($J403,COLUMN())),0),0),IF($K403&gt;0,IF(AND(INDIRECT(ADDRESS($K403,44))=0,INDIRECT(ADDRESS($K403,38))="UL"),INDIRECT(ADDRESS($K403,COLUMN())),0),0),IF($L403&gt;0,IF(AND(INDIRECT(ADDRESS($L403,44))=0,INDIRECT(ADDRESS($L403,38))="UL"),INDIRECT(ADDRESS($L403,COLUMN())),0),0),IF($M403&gt;0,IF(AND(INDIRECT(ADDRESS($M403,44))=0,INDIRECT(ADDRESS($M403,38))="UL"),INDIRECT(ADDRESS($M403,COLUMN())),0),0))</f>
        <v>0.23703703703703702</v>
      </c>
      <c r="BC403" s="58" cm="1">
        <f t="array" aca="1" ref="BC403" ca="1">SUM(IF($C403&gt;0,IF(AND(INDIRECT(ADDRESS($C403,44))=0,INDIRECT(ADDRESS($C403,38))="UL"),INDIRECT(ADDRESS($C403,COLUMN())),0),0),IF($D403&gt;0,IF(AND(INDIRECT(ADDRESS($D403,44))=0,INDIRECT(ADDRESS($D403,38))="UL"),INDIRECT(ADDRESS($D403,COLUMN())),0),0),IF($E403&gt;0,IF(AND(INDIRECT(ADDRESS($E403,44))=0,INDIRECT(ADDRESS($E403,38))="UL"),INDIRECT(ADDRESS($E403,COLUMN())),0),0),IF($F403&gt;0,IF(AND(INDIRECT(ADDRESS($F403,44))=0,INDIRECT(ADDRESS($F403,38))="UL"),INDIRECT(ADDRESS($F403,COLUMN())),0),0),IF($G403&gt;0,IF(AND(INDIRECT(ADDRESS($G403,44))=0,INDIRECT(ADDRESS($G403,38))="UL"),INDIRECT(ADDRESS($G403,COLUMN())),0),0),IF($H403&gt;0,IF(AND(INDIRECT(ADDRESS($H403,44))=0,INDIRECT(ADDRESS($H403,38))="UL"),INDIRECT(ADDRESS($H403,COLUMN())),0),0),IF($I403&gt;0,IF(AND(INDIRECT(ADDRESS($I403,44))=0,INDIRECT(ADDRESS($I403,38))="UL"),INDIRECT(ADDRESS($I403,COLUMN())),0),0),IF($J403&gt;0,IF(AND(INDIRECT(ADDRESS($J403,44))=0,INDIRECT(ADDRESS($J403,38))="UL"),INDIRECT(ADDRESS($J403,COLUMN())),0),0),IF($K403&gt;0,IF(AND(INDIRECT(ADDRESS($K403,44))=0,INDIRECT(ADDRESS($K403,38))="UL"),INDIRECT(ADDRESS($K403,COLUMN())),0),0),IF($L403&gt;0,IF(AND(INDIRECT(ADDRESS($L403,44))=0,INDIRECT(ADDRESS($L403,38))="UL"),INDIRECT(ADDRESS($L403,COLUMN())),0),0),IF($M403&gt;0,IF(AND(INDIRECT(ADDRESS($M403,44))=0,INDIRECT(ADDRESS($M403,38))="UL"),INDIRECT(ADDRESS($M403,COLUMN())),0),0))</f>
        <v>0.11851851851851851</v>
      </c>
      <c r="BD403" s="58" cm="1">
        <f t="array" aca="1" ref="BD403" ca="1">SUM(IF($C403&gt;0,IF(AND(INDIRECT(ADDRESS($C403,44))=0,INDIRECT(ADDRESS($C403,38))="UL"),INDIRECT(ADDRESS($C403,COLUMN())),0),0),IF($D403&gt;0,IF(AND(INDIRECT(ADDRESS($D403,44))=0,INDIRECT(ADDRESS($D403,38))="UL"),INDIRECT(ADDRESS($D403,COLUMN())),0),0),IF($E403&gt;0,IF(AND(INDIRECT(ADDRESS($E403,44))=0,INDIRECT(ADDRESS($E403,38))="UL"),INDIRECT(ADDRESS($E403,COLUMN())),0),0),IF($F403&gt;0,IF(AND(INDIRECT(ADDRESS($F403,44))=0,INDIRECT(ADDRESS($F403,38))="UL"),INDIRECT(ADDRESS($F403,COLUMN())),0),0),IF($G403&gt;0,IF(AND(INDIRECT(ADDRESS($G403,44))=0,INDIRECT(ADDRESS($G403,38))="UL"),INDIRECT(ADDRESS($G403,COLUMN())),0),0),IF($H403&gt;0,IF(AND(INDIRECT(ADDRESS($H403,44))=0,INDIRECT(ADDRESS($H403,38))="UL"),INDIRECT(ADDRESS($H403,COLUMN())),0),0),IF($I403&gt;0,IF(AND(INDIRECT(ADDRESS($I403,44))=0,INDIRECT(ADDRESS($I403,38))="UL"),INDIRECT(ADDRESS($I403,COLUMN())),0),0),IF($J403&gt;0,IF(AND(INDIRECT(ADDRESS($J403,44))=0,INDIRECT(ADDRESS($J403,38))="UL"),INDIRECT(ADDRESS($J403,COLUMN())),0),0),IF($K403&gt;0,IF(AND(INDIRECT(ADDRESS($K403,44))=0,INDIRECT(ADDRESS($K403,38))="UL"),INDIRECT(ADDRESS($K403,COLUMN())),0),0),IF($L403&gt;0,IF(AND(INDIRECT(ADDRESS($L403,44))=0,INDIRECT(ADDRESS($L403,38))="UL"),INDIRECT(ADDRESS($L403,COLUMN())),0),0),IF($M403&gt;0,IF(AND(INDIRECT(ADDRESS($M403,44))=0,INDIRECT(ADDRESS($M403,38))="UL"),INDIRECT(ADDRESS($M403,COLUMN())),0),0))</f>
        <v>0.23703703703703702</v>
      </c>
      <c r="BE403" s="57">
        <f t="shared" ca="1" si="266"/>
        <v>0.11851851851851851</v>
      </c>
      <c r="BF403" s="57" cm="1">
        <f t="array" aca="1" ref="BF403" ca="1">SUM(IF($C403&gt;0,IF(INDIRECT(ADDRESS($C403,45))=1,INDIRECT(ADDRESS($C403,52))*INDIRECT(ADDRESS($C403,42))/5,0),0), IF($D403&gt;0,IF(INDIRECT(ADDRESS($D403,45))=1,INDIRECT(ADDRESS($D403,52))*INDIRECT(ADDRESS($D403,42))/5,0),0), IF($E403&gt;0,IF(INDIRECT(ADDRESS($E403,45))=1,INDIRECT(ADDRESS($E403,52))*INDIRECT(ADDRESS($E403,42))/5,0),0), IF($F403&gt;0,IF(INDIRECT(ADDRESS($F403,45))=1,INDIRECT(ADDRESS($F403,52))*INDIRECT(ADDRESS($F403,42))/5,0),0), IF($G403&gt;0,IF(INDIRECT(ADDRESS($G403,45))=1,INDIRECT(ADDRESS($G403,52))*INDIRECT(ADDRESS($G403,42))/5,0),0), IF($H403&gt;0,IF(INDIRECT(ADDRESS($H403,45))=1,INDIRECT(ADDRESS($H403,52))*INDIRECT(ADDRESS($H403,42))/5,0),0)
)*$BF$296/100</f>
        <v>0</v>
      </c>
      <c r="BG403" s="19"/>
      <c r="BH403" s="57" cm="1">
        <f t="array" aca="1" ref="BH403" ca="1">SUM(IF($C403&gt;0,IF(AND(INDIRECT(ADDRESS($C403,44))=0,INDIRECT(ADDRESS($C403,38))&lt;&gt;"UL"),INDIRECT(ADDRESS($C403,COLUMN()-12)),0),0), IF($D403&gt;0,IF(AND(INDIRECT(ADDRESS($D403,44))=0,INDIRECT(ADDRESS($D403,38))&lt;&gt;"UL"),INDIRECT(ADDRESS($D403,COLUMN()-12)),0),0), IF($E403&gt;0,IF(AND(INDIRECT(ADDRESS($E403,44))=0,INDIRECT(ADDRESS($E403,38))&lt;&gt;"UL"),INDIRECT(ADDRESS($E403,COLUMN()-12)),0),0), IF($F403&gt;0,IF(AND(INDIRECT(ADDRESS($F403,44))=0,INDIRECT(ADDRESS($F403,38))&lt;&gt;"UL"),INDIRECT(ADDRESS($F403,COLUMN()-12)),0),0), IF($G403&gt;0,IF(AND(INDIRECT(ADDRESS($G403,44))=0,INDIRECT(ADDRESS($G403,38))&lt;&gt;"UL"),INDIRECT(ADDRESS($G403,COLUMN()-12)),0),0), IF($H403&gt;0,IF(AND(INDIRECT(ADDRESS($H403,44))=0,INDIRECT(ADDRESS($H403,38))&lt;&gt;"UL"),INDIRECT(ADDRESS($H403,COLUMN()-12)),0),0), IF($I403&gt;0,IF(AND(INDIRECT(ADDRESS($I403,44))=0,INDIRECT(ADDRESS($I403,38))&lt;&gt;"UL"),INDIRECT(ADDRESS($I403,COLUMN()-12)),0),0), IF($J403&gt;0,IF(AND(INDIRECT(ADDRESS($J403,44))=0,INDIRECT(ADDRESS($J403,38))&lt;&gt;"UL"),INDIRECT(ADDRESS($J403,COLUMN()-12)),0),0), IF($K403&gt;0,IF(AND(INDIRECT(ADDRESS($K403,44))=0,INDIRECT(ADDRESS($K403,38))&lt;&gt;"UL"),INDIRECT(ADDRESS($K403,COLUMN()-12)),0),0), IF($L403&gt;0,IF(AND(INDIRECT(ADDRESS($L403,44))=0,INDIRECT(ADDRESS($L403,38))&lt;&gt;"UL"),INDIRECT(ADDRESS($L403,COLUMN()-12)),0),0), IF($M403&gt;0,IF(AND(INDIRECT(ADDRESS($M403,44))=0,INDIRECT(ADDRESS($M403,38))&lt;&gt;"UL"),INDIRECT(ADDRESS($M403,COLUMN()-12)),0),0))</f>
        <v>0</v>
      </c>
      <c r="BI403" s="57" cm="1">
        <f t="array" aca="1" ref="BI403" ca="1">SUM(IF($C403&gt;0,IF(AND(INDIRECT(ADDRESS($C403,44))=0,INDIRECT(ADDRESS($C403,38))&lt;&gt;"UL"),INDIRECT(ADDRESS($C403,COLUMN()-12)),0),0), IF($D403&gt;0,IF(AND(INDIRECT(ADDRESS($D403,44))=0,INDIRECT(ADDRESS($D403,38))&lt;&gt;"UL"),INDIRECT(ADDRESS($D403,COLUMN()-12)),0),0), IF($E403&gt;0,IF(AND(INDIRECT(ADDRESS($E403,44))=0,INDIRECT(ADDRESS($E403,38))&lt;&gt;"UL"),INDIRECT(ADDRESS($E403,COLUMN()-12)),0),0), IF($F403&gt;0,IF(AND(INDIRECT(ADDRESS($F403,44))=0,INDIRECT(ADDRESS($F403,38))&lt;&gt;"UL"),INDIRECT(ADDRESS($F403,COLUMN()-12)),0),0), IF($G403&gt;0,IF(AND(INDIRECT(ADDRESS($G403,44))=0,INDIRECT(ADDRESS($G403,38))&lt;&gt;"UL"),INDIRECT(ADDRESS($G403,COLUMN()-12)),0),0), IF($H403&gt;0,IF(AND(INDIRECT(ADDRESS($H403,44))=0,INDIRECT(ADDRESS($H403,38))&lt;&gt;"UL"),INDIRECT(ADDRESS($H403,COLUMN()-12)),0),0), IF($I403&gt;0,IF(AND(INDIRECT(ADDRESS($I403,44))=0,INDIRECT(ADDRESS($I403,38))&lt;&gt;"UL"),INDIRECT(ADDRESS($I403,COLUMN()-12)),0),0), IF($J403&gt;0,IF(AND(INDIRECT(ADDRESS($J403,44))=0,INDIRECT(ADDRESS($J403,38))&lt;&gt;"UL"),INDIRECT(ADDRESS($J403,COLUMN()-12)),0),0), IF($K403&gt;0,IF(AND(INDIRECT(ADDRESS($K403,44))=0,INDIRECT(ADDRESS($K403,38))&lt;&gt;"UL"),INDIRECT(ADDRESS($K403,COLUMN()-12)),0),0), IF($L403&gt;0,IF(AND(INDIRECT(ADDRESS($L403,44))=0,INDIRECT(ADDRESS($L403,38))&lt;&gt;"UL"),INDIRECT(ADDRESS($L403,COLUMN()-12)),0),0), IF($M403&gt;0,IF(AND(INDIRECT(ADDRESS($M403,44))=0,INDIRECT(ADDRESS($M403,38))&lt;&gt;"UL"),INDIRECT(ADDRESS($M403,COLUMN()-12)),0),0))</f>
        <v>0</v>
      </c>
      <c r="BJ403" s="57" cm="1">
        <f t="array" aca="1" ref="BJ403" ca="1">SUM(IF($C403&gt;0,IF(AND(INDIRECT(ADDRESS($C403,44))=0,INDIRECT(ADDRESS($C403,38))&lt;&gt;"UL"),INDIRECT(ADDRESS($C403,COLUMN()-12)),0),0), IF($D403&gt;0,IF(AND(INDIRECT(ADDRESS($D403,44))=0,INDIRECT(ADDRESS($D403,38))&lt;&gt;"UL"),INDIRECT(ADDRESS($D403,COLUMN()-12)),0),0), IF($E403&gt;0,IF(AND(INDIRECT(ADDRESS($E403,44))=0,INDIRECT(ADDRESS($E403,38))&lt;&gt;"UL"),INDIRECT(ADDRESS($E403,COLUMN()-12)),0),0), IF($F403&gt;0,IF(AND(INDIRECT(ADDRESS($F403,44))=0,INDIRECT(ADDRESS($F403,38))&lt;&gt;"UL"),INDIRECT(ADDRESS($F403,COLUMN()-12)),0),0), IF($G403&gt;0,IF(AND(INDIRECT(ADDRESS($G403,44))=0,INDIRECT(ADDRESS($G403,38))&lt;&gt;"UL"),INDIRECT(ADDRESS($G403,COLUMN()-12)),0),0), IF($H403&gt;0,IF(AND(INDIRECT(ADDRESS($H403,44))=0,INDIRECT(ADDRESS($H403,38))&lt;&gt;"UL"),INDIRECT(ADDRESS($H403,COLUMN()-12)),0),0), IF($I403&gt;0,IF(AND(INDIRECT(ADDRESS($I403,44))=0,INDIRECT(ADDRESS($I403,38))&lt;&gt;"UL"),INDIRECT(ADDRESS($I403,COLUMN()-12)),0),0), IF($J403&gt;0,IF(AND(INDIRECT(ADDRESS($J403,44))=0,INDIRECT(ADDRESS($J403,38))&lt;&gt;"UL"),INDIRECT(ADDRESS($J403,COLUMN()-12)),0),0), IF($K403&gt;0,IF(AND(INDIRECT(ADDRESS($K403,44))=0,INDIRECT(ADDRESS($K403,38))&lt;&gt;"UL"),INDIRECT(ADDRESS($K403,COLUMN()-12)),0),0), IF($L403&gt;0,IF(AND(INDIRECT(ADDRESS($L403,44))=0,INDIRECT(ADDRESS($L403,38))&lt;&gt;"UL"),INDIRECT(ADDRESS($L403,COLUMN()-12)),0),0), IF($M403&gt;0,IF(AND(INDIRECT(ADDRESS($M403,44))=0,INDIRECT(ADDRESS($M403,38))&lt;&gt;"UL"),INDIRECT(ADDRESS($M403,COLUMN()-12)),0),0))</f>
        <v>0</v>
      </c>
      <c r="BK403" s="57">
        <f t="shared" ca="1" si="267"/>
        <v>0</v>
      </c>
      <c r="BL403" s="58">
        <f t="shared" ca="1" si="268"/>
        <v>0</v>
      </c>
      <c r="BM403" s="57" cm="1">
        <f t="array" aca="1" ref="BM403" ca="1">SUM(IF($C403&gt;0,IF(AND(INDIRECT(ADDRESS($C403,44))=0,INDIRECT(ADDRESS($C403,38))&lt;&gt;"UL"),INDIRECT(ADDRESS($C403,COLUMN()-12)),0),0), IF($D403&gt;0,IF(AND(INDIRECT(ADDRESS($D403,44))=0,INDIRECT(ADDRESS($D403,38))&lt;&gt;"UL"),INDIRECT(ADDRESS($D403,COLUMN()-12)),0),0), IF($E403&gt;0,IF(AND(INDIRECT(ADDRESS($E403,44))=0,INDIRECT(ADDRESS($E403,38))&lt;&gt;"UL"),INDIRECT(ADDRESS($E403,COLUMN()-12)),0),0), IF($F403&gt;0,IF(AND(INDIRECT(ADDRESS($F403,44))=0,INDIRECT(ADDRESS($F403,38))&lt;&gt;"UL"),INDIRECT(ADDRESS($F403,COLUMN()-12)),0),0), IF($G403&gt;0,IF(AND(INDIRECT(ADDRESS($G403,44))=0,INDIRECT(ADDRESS($G403,38))&lt;&gt;"UL"),INDIRECT(ADDRESS($G403,COLUMN()-12)),0),0), IF($H403&gt;0,IF(AND(INDIRECT(ADDRESS($H403,44))=0,INDIRECT(ADDRESS($H403,38))&lt;&gt;"UL"),INDIRECT(ADDRESS($H403,COLUMN()-12)),0),0), IF($I403&gt;0,IF(AND(INDIRECT(ADDRESS($I403,44))=0,INDIRECT(ADDRESS($I403,38))&lt;&gt;"UL"),INDIRECT(ADDRESS($I403,COLUMN()-12)),0),0), IF($J403&gt;0,IF(AND(INDIRECT(ADDRESS($J403,44))=0,INDIRECT(ADDRESS($J403,38))&lt;&gt;"UL"),INDIRECT(ADDRESS($J403,COLUMN()-12)),0),0), IF($K403&gt;0,IF(AND(INDIRECT(ADDRESS($K403,44))=0,INDIRECT(ADDRESS($K403,38))&lt;&gt;"UL"),INDIRECT(ADDRESS($K403,COLUMN()-11)),0),0), IF($L403&gt;0,IF(AND(INDIRECT(ADDRESS($L403,44))=0,INDIRECT(ADDRESS($L403,38))&lt;&gt;"UL"),INDIRECT(ADDRESS($L403,COLUMN()-11)),0),0), IF($M403&gt;0,IF(AND(INDIRECT(ADDRESS($M403,44))=0,INDIRECT(ADDRESS($M403,38))&lt;&gt;"UL"),INDIRECT(ADDRESS($M403,COLUMN()-11)),0),0))</f>
        <v>0</v>
      </c>
      <c r="BN403" s="57" cm="1">
        <f t="array" aca="1" ref="BN403" ca="1">SUM(IF($C403&gt;0,IF(AND(INDIRECT(ADDRESS($C403,44))=0,INDIRECT(ADDRESS($C403,38))&lt;&gt;"UL"),INDIRECT(ADDRESS($C403,COLUMN()-12)),0),0), IF($D403&gt;0,IF(AND(INDIRECT(ADDRESS($D403,44))=0,INDIRECT(ADDRESS($D403,38))&lt;&gt;"UL"),INDIRECT(ADDRESS($D403,COLUMN()-12)),0),0), IF($E403&gt;0,IF(AND(INDIRECT(ADDRESS($E403,44))=0,INDIRECT(ADDRESS($E403,38))&lt;&gt;"UL"),INDIRECT(ADDRESS($E403,COLUMN()-12)),0),0), IF($F403&gt;0,IF(AND(INDIRECT(ADDRESS($F403,44))=0,INDIRECT(ADDRESS($F403,38))&lt;&gt;"UL"),INDIRECT(ADDRESS($F403,COLUMN()-12)),0),0), IF($G403&gt;0,IF(AND(INDIRECT(ADDRESS($G403,44))=0,INDIRECT(ADDRESS($G403,38))&lt;&gt;"UL"),INDIRECT(ADDRESS($G403,COLUMN()-12)),0),0), IF($H403&gt;0,IF(AND(INDIRECT(ADDRESS($H403,44))=0,INDIRECT(ADDRESS($H403,38))&lt;&gt;"UL"),INDIRECT(ADDRESS($H403,COLUMN()-12)),0),0), IF($I403&gt;0,IF(AND(INDIRECT(ADDRESS($I403,44))=0,INDIRECT(ADDRESS($I403,38))&lt;&gt;"UL"),INDIRECT(ADDRESS($I403,COLUMN()-12)),0),0), IF($J403&gt;0,IF(AND(INDIRECT(ADDRESS($J403,44))=0,INDIRECT(ADDRESS($J403,38))&lt;&gt;"UL"),INDIRECT(ADDRESS($J403,COLUMN()-12)),0),0), IF($K403&gt;0,IF(AND(INDIRECT(ADDRESS($K403,44))=0,INDIRECT(ADDRESS($K403,38))&lt;&gt;"UL"),INDIRECT(ADDRESS($K403,COLUMN()-11)),0),0), IF($L403&gt;0,IF(AND(INDIRECT(ADDRESS($L403,44))=0,INDIRECT(ADDRESS($L403,38))&lt;&gt;"UL"),INDIRECT(ADDRESS($L403,COLUMN()-11)),0),0), IF($M403&gt;0,IF(AND(INDIRECT(ADDRESS($M403,44))=0,INDIRECT(ADDRESS($M403,38))&lt;&gt;"UL"),INDIRECT(ADDRESS($M403,COLUMN()-11)),0),0))</f>
        <v>0</v>
      </c>
      <c r="BO403" s="57" cm="1">
        <f t="array" aca="1" ref="BO403" ca="1">SUM(IF($C403&gt;0,IF(AND(INDIRECT(ADDRESS($C403,44))=0,INDIRECT(ADDRESS($C403,38))&lt;&gt;"UL"),INDIRECT(ADDRESS($C403,COLUMN()-12)),0),0), IF($D403&gt;0,IF(AND(INDIRECT(ADDRESS($D403,44))=0,INDIRECT(ADDRESS($D403,38))&lt;&gt;"UL"),INDIRECT(ADDRESS($D403,COLUMN()-12)),0),0), IF($E403&gt;0,IF(AND(INDIRECT(ADDRESS($E403,44))=0,INDIRECT(ADDRESS($E403,38))&lt;&gt;"UL"),INDIRECT(ADDRESS($E403,COLUMN()-12)),0),0), IF($F403&gt;0,IF(AND(INDIRECT(ADDRESS($F403,44))=0,INDIRECT(ADDRESS($F403,38))&lt;&gt;"UL"),INDIRECT(ADDRESS($F403,COLUMN()-12)),0),0), IF($G403&gt;0,IF(AND(INDIRECT(ADDRESS($G403,44))=0,INDIRECT(ADDRESS($G403,38))&lt;&gt;"UL"),INDIRECT(ADDRESS($G403,COLUMN()-12)),0),0), IF($H403&gt;0,IF(AND(INDIRECT(ADDRESS($H403,44))=0,INDIRECT(ADDRESS($H403,38))&lt;&gt;"UL"),INDIRECT(ADDRESS($H403,COLUMN()-12)),0),0), IF($I403&gt;0,IF(AND(INDIRECT(ADDRESS($I403,44))=0,INDIRECT(ADDRESS($I403,38))&lt;&gt;"UL"),INDIRECT(ADDRESS($I403,COLUMN()-12)),0),0), IF($J403&gt;0,IF(AND(INDIRECT(ADDRESS($J403,44))=0,INDIRECT(ADDRESS($J403,38))&lt;&gt;"UL"),INDIRECT(ADDRESS($J403,COLUMN()-12)),0),0), IF($K403&gt;0,IF(AND(INDIRECT(ADDRESS($K403,44))=0,INDIRECT(ADDRESS($K403,38))&lt;&gt;"UL"),INDIRECT(ADDRESS($K403,COLUMN()-11)),0),0), IF($L403&gt;0,IF(AND(INDIRECT(ADDRESS($L403,44))=0,INDIRECT(ADDRESS($L403,38))&lt;&gt;"UL"),INDIRECT(ADDRESS($L403,COLUMN()-11)),0),0), IF($M403&gt;0,IF(AND(INDIRECT(ADDRESS($M403,44))=0,INDIRECT(ADDRESS($M403,38))&lt;&gt;"UL"),INDIRECT(ADDRESS($M403,COLUMN()-11)),0),0))</f>
        <v>0</v>
      </c>
      <c r="BP403" s="57" cm="1">
        <f t="array" aca="1" ref="BP403" ca="1">SUM(IF($C403&gt;0,IF(AND(INDIRECT(ADDRESS($C403,44))=0,INDIRECT(ADDRESS($C403,38))&lt;&gt;"UL"),INDIRECT(ADDRESS($C403,COLUMN()-12)),0),0), IF($D403&gt;0,IF(AND(INDIRECT(ADDRESS($D403,44))=0,INDIRECT(ADDRESS($D403,38))&lt;&gt;"UL"),INDIRECT(ADDRESS($D403,COLUMN()-12)),0),0), IF($E403&gt;0,IF(AND(INDIRECT(ADDRESS($E403,44))=0,INDIRECT(ADDRESS($E403,38))&lt;&gt;"UL"),INDIRECT(ADDRESS($E403,COLUMN()-12)),0),0), IF($F403&gt;0,IF(AND(INDIRECT(ADDRESS($F403,44))=0,INDIRECT(ADDRESS($F403,38))&lt;&gt;"UL"),INDIRECT(ADDRESS($F403,COLUMN()-12)),0),0), IF($G403&gt;0,IF(AND(INDIRECT(ADDRESS($G403,44))=0,INDIRECT(ADDRESS($G403,38))&lt;&gt;"UL"),INDIRECT(ADDRESS($G403,COLUMN()-12)),0),0), IF($H403&gt;0,IF(AND(INDIRECT(ADDRESS($H403,44))=0,INDIRECT(ADDRESS($H403,38))&lt;&gt;"UL"),INDIRECT(ADDRESS($H403,COLUMN()-12)),0),0), IF($I403&gt;0,IF(AND(INDIRECT(ADDRESS($I403,44))=0,INDIRECT(ADDRESS($I403,38))&lt;&gt;"UL"),INDIRECT(ADDRESS($I403,COLUMN()-12)),0),0), IF($J403&gt;0,IF(AND(INDIRECT(ADDRESS($J403,44))=0,INDIRECT(ADDRESS($J403,38))&lt;&gt;"UL"),INDIRECT(ADDRESS($J403,COLUMN()-12)),0),0), IF($K403&gt;0,IF(AND(INDIRECT(ADDRESS($K403,44))=0,INDIRECT(ADDRESS($K403,38))&lt;&gt;"UL"),INDIRECT(ADDRESS($K403,COLUMN()-11)),0),0), IF($L403&gt;0,IF(AND(INDIRECT(ADDRESS($L403,44))=0,INDIRECT(ADDRESS($L403,38))&lt;&gt;"UL"),INDIRECT(ADDRESS($L403,COLUMN()-11)),0),0), IF($M403&gt;0,IF(AND(INDIRECT(ADDRESS($M403,44))=0,INDIRECT(ADDRESS($M403,38))&lt;&gt;"UL"),INDIRECT(ADDRESS($M403,COLUMN()-11)),0),0))</f>
        <v>0</v>
      </c>
      <c r="BQ403" s="57">
        <f t="shared" ca="1" si="269"/>
        <v>0</v>
      </c>
      <c r="BR403" s="161">
        <f t="shared" ca="1" si="270"/>
        <v>74.819923305810761</v>
      </c>
      <c r="BS403" s="59"/>
      <c r="BT403" s="56">
        <f t="shared" ca="1" si="271"/>
        <v>2.2733428901438542</v>
      </c>
      <c r="BU403" s="63">
        <f t="shared" ca="1" si="272"/>
        <v>9.0933715605754167E-2</v>
      </c>
      <c r="BV403" s="57" t="s">
        <v>34</v>
      </c>
      <c r="BW403" s="57" cm="1">
        <f t="array" aca="1" ref="BW403" ca="1">SUM(IF($C403&gt;0,IF(AND(INDIRECT(ADDRESS($C403,44))=0,INDIRECT(ADDRESS($C403,38))="UL",ISERROR(SEARCH("Rear",INDIRECT(ADDRESS($C403,33)))),ISERROR(SEARCH("Side",INDIRECT(ADDRESS($C403,33))))),INDIRECT(ADDRESS($C403,COLUMN())),0),0),IF($D403&gt;0,IF(AND(INDIRECT(ADDRESS($D403,44))=0,INDIRECT(ADDRESS($D403,38))="UL",ISERROR(SEARCH("Rear",INDIRECT(ADDRESS($D403,33)))),ISERROR(SEARCH("Side",INDIRECT(ADDRESS($D403,33))))),INDIRECT(ADDRESS($D403,COLUMN())),0),0),IF($E403&gt;0,IF(AND(INDIRECT(ADDRESS($E403,44))=0,INDIRECT(ADDRESS($E403,38))="UL",ISERROR(SEARCH("Rear",INDIRECT(ADDRESS($E403,33)))),ISERROR(SEARCH("Side",INDIRECT(ADDRESS($E403,33))))),INDIRECT(ADDRESS($E403,COLUMN())),0),0),IF($F403&gt;0,IF(AND(INDIRECT(ADDRESS($F403,44))=0,INDIRECT(ADDRESS($F403,38))="UL",ISERROR(SEARCH("Rear",INDIRECT(ADDRESS($F403,33)))),ISERROR(SEARCH("Side",INDIRECT(ADDRESS($F403,33))))),INDIRECT(ADDRESS($F403,COLUMN())),0),0),IF($G403&gt;0,IF(AND(INDIRECT(ADDRESS($G403,44))=0,INDIRECT(ADDRESS($G403,38))="UL",ISERROR(SEARCH("Rear",INDIRECT(ADDRESS($G403,33)))),ISERROR(SEARCH("Side",INDIRECT(ADDRESS($G403,33))))),INDIRECT(ADDRESS($G403,COLUMN())),0),0),IF($H403&gt;0,IF(AND(INDIRECT(ADDRESS($H403,44))=0,INDIRECT(ADDRESS($H403,38))="UL",ISERROR(SEARCH("Rear",INDIRECT(ADDRESS($H403,33)))),ISERROR(SEARCH("Side",INDIRECT(ADDRESS($H403,33))))),INDIRECT(ADDRESS($H403,COLUMN())),0),0),IF($I403&gt;0,IF(AND(INDIRECT(ADDRESS($I403,44))=0,INDIRECT(ADDRESS($I403,38))="UL",ISERROR(SEARCH("Rear",INDIRECT(ADDRESS($I403,33)))),ISERROR(SEARCH("Side",INDIRECT(ADDRESS($I403,33))))),INDIRECT(ADDRESS($I403,COLUMN())),0),0),IF($J403&gt;0,IF(AND(INDIRECT(ADDRESS($J403,44))=0,INDIRECT(ADDRESS($J403,38))="UL",ISERROR(SEARCH("Rear",INDIRECT(ADDRESS($J403,33)))),ISERROR(SEARCH("Side",INDIRECT(ADDRESS($J403,33))))),INDIRECT(ADDRESS($J403,COLUMN())),0),0),IF($K403&gt;0,IF(AND(INDIRECT(ADDRESS($K403,44))=0,INDIRECT(ADDRESS($K403,38))="UL",ISERROR(SEARCH("Rear",INDIRECT(ADDRESS($K403,33)))),ISERROR(SEARCH("Side",INDIRECT(ADDRESS($K403,33))))),INDIRECT(ADDRESS($K403,COLUMN())),0),0),IF($L403&gt;0,IF(AND(INDIRECT(ADDRESS($L403,44))=0,INDIRECT(ADDRESS($L403,38))="UL",ISERROR(SEARCH("Rear",INDIRECT(ADDRESS($L403,33)))),ISERROR(SEARCH("Side",INDIRECT(ADDRESS($L403,33))))),INDIRECT(ADDRESS($L403,COLUMN())),0),0),IF($M403&gt;0,IF(AND(INDIRECT(ADDRESS($M403,44))=0,INDIRECT(ADDRESS($M403,38))="UL",ISERROR(SEARCH("Rear",INDIRECT(ADDRESS($M403,33)))),ISERROR(SEARCH("Side",INDIRECT(ADDRESS($M403,33))))),INDIRECT(ADDRESS($M403,COLUMN())),0),0))</f>
        <v>0.22222222222222221</v>
      </c>
      <c r="BX403" s="57">
        <f t="shared" ca="1" si="273"/>
        <v>0.22222222222222221</v>
      </c>
      <c r="BY403" s="57" cm="1">
        <f t="array" aca="1" ref="BY403" ca="1">SUM(IF($C403&gt;0,IF(AND(INDIRECT(ADDRESS($C403,44))=0,INDIRECT(ADDRESS($C403,38))="UL"),INDIRECT(ADDRESS($C403,COLUMN())),0),0),IF($D403&gt;0,IF(AND(INDIRECT(ADDRESS($D403,44))=0,INDIRECT(ADDRESS($D403,38))="UL"),INDIRECT(ADDRESS($D403,COLUMN())),0),0),IF($E403&gt;0,IF(AND(INDIRECT(ADDRESS($E403,44))=0,INDIRECT(ADDRESS($E403,38))="UL"),INDIRECT(ADDRESS($E403,COLUMN())),0),0),IF($F403&gt;0,IF(AND(INDIRECT(ADDRESS($F403,44))=0,INDIRECT(ADDRESS($F403,38))="UL"),INDIRECT(ADDRESS($F403,COLUMN())),0),0),IF($G403&gt;0,IF(AND(INDIRECT(ADDRESS($G403,44))=0,INDIRECT(ADDRESS($G403,38))="UL"),INDIRECT(ADDRESS($G403,COLUMN())),0),0),IF($H403&gt;0,IF(AND(INDIRECT(ADDRESS($H403,44))=0,INDIRECT(ADDRESS($H403,38))="UL"),INDIRECT(ADDRESS($H403,COLUMN())),0),0),IF($I403&gt;0,IF(AND(INDIRECT(ADDRESS($I403,44))=0,INDIRECT(ADDRESS($I403,38))="UL"),INDIRECT(ADDRESS($I403,COLUMN())),0),0),IF($J403&gt;0,IF(AND(INDIRECT(ADDRESS($J403,44))=0,INDIRECT(ADDRESS($J403,38))="UL"),INDIRECT(ADDRESS($J403,COLUMN())),0),0),IF($K403&gt;0,IF(AND(INDIRECT(ADDRESS($K403,44))=0,INDIRECT(ADDRESS($K403,38))="UL"),INDIRECT(ADDRESS($K403,COLUMN())),0),0),IF($L403&gt;0,IF(AND(INDIRECT(ADDRESS($L403,44))=0,INDIRECT(ADDRESS($L403,38))="UL"),INDIRECT(ADDRESS($L403,COLUMN())),0),0),IF($M403&gt;0,IF(AND(INDIRECT(ADDRESS($M403,44))=0,INDIRECT(ADDRESS($M403,38))="UL"),INDIRECT(ADDRESS($M403,COLUMN())),0),0))</f>
        <v>7.407407407407407E-2</v>
      </c>
      <c r="BZ403" s="57" cm="1">
        <f t="array" aca="1" ref="BZ403" ca="1">SUM(IF($C403&gt;0,IF(AND(INDIRECT(ADDRESS($C403,44))=0,INDIRECT(ADDRESS($C403,38))="UL"),INDIRECT(ADDRESS($C403,COLUMN())),0),0),IF($D403&gt;0,IF(AND(INDIRECT(ADDRESS($D403,44))=0,INDIRECT(ADDRESS($D403,38))="UL"),INDIRECT(ADDRESS($D403,COLUMN())),0),0),IF($E403&gt;0,IF(AND(INDIRECT(ADDRESS($E403,44))=0,INDIRECT(ADDRESS($E403,38))="UL"),INDIRECT(ADDRESS($E403,COLUMN())),0),0),IF($F403&gt;0,IF(AND(INDIRECT(ADDRESS($F403,44))=0,INDIRECT(ADDRESS($F403,38))="UL"),INDIRECT(ADDRESS($F403,COLUMN())),0),0),IF($G403&gt;0,IF(AND(INDIRECT(ADDRESS($G403,44))=0,INDIRECT(ADDRESS($G403,38))="UL"),INDIRECT(ADDRESS($G403,COLUMN())),0),0),IF($H403&gt;0,IF(AND(INDIRECT(ADDRESS($H403,44))=0,INDIRECT(ADDRESS($H403,38))="UL"),INDIRECT(ADDRESS($H403,COLUMN())),0),0),IF($I403&gt;0,IF(AND(INDIRECT(ADDRESS($I403,44))=0,INDIRECT(ADDRESS($I403,38))="UL"),INDIRECT(ADDRESS($I403,COLUMN())),0),0),IF($J403&gt;0,IF(AND(INDIRECT(ADDRESS($J403,44))=0,INDIRECT(ADDRESS($J403,38))="UL"),INDIRECT(ADDRESS($J403,COLUMN())),0),0),IF($K403&gt;0,IF(AND(INDIRECT(ADDRESS($K403,44))=0,INDIRECT(ADDRESS($K403,38))="UL"),INDIRECT(ADDRESS($K403,COLUMN())),0),0),IF($L403&gt;0,IF(AND(INDIRECT(ADDRESS($L403,44))=0,INDIRECT(ADDRESS($L403,38))="UL"),INDIRECT(ADDRESS($L403,COLUMN())),0),0),IF($M403&gt;0,IF(AND(INDIRECT(ADDRESS($M403,44))=0,INDIRECT(ADDRESS($M403,38))="UL"),INDIRECT(ADDRESS($M403,COLUMN())),0),0))</f>
        <v>0.29629629629629628</v>
      </c>
      <c r="CA403" s="57">
        <f t="shared" ca="1" si="274"/>
        <v>0.29629629629629628</v>
      </c>
      <c r="CB403" s="57" cm="1">
        <f t="array" aca="1" ref="CB403" ca="1">SUM(IF($C403&gt;0,IF(AND(INDIRECT(ADDRESS($C403,44))=0,INDIRECT(ADDRESS($C403,38))&lt;&gt;"UL"),INDIRECT(ADDRESS($C403,COLUMN())),0),0),IF($D403&gt;0,IF(AND(INDIRECT(ADDRESS($D403,44))=0,INDIRECT(ADDRESS($D403,38))&lt;&gt;"UL"),INDIRECT(ADDRESS($D403,COLUMN())),0),0),IF($E403&gt;0,IF(AND(INDIRECT(ADDRESS($E403,44))=0,INDIRECT(ADDRESS($E403,38))&lt;&gt;"UL"),INDIRECT(ADDRESS($E403,COLUMN())),0),0),IF($F403&gt;0,IF(AND(INDIRECT(ADDRESS($F403,44))=0,INDIRECT(ADDRESS($F403,38))&lt;&gt;"UL"),INDIRECT(ADDRESS($F403,COLUMN())),0),0),IF($G403&gt;0,IF(AND(INDIRECT(ADDRESS($G403,44))=0,INDIRECT(ADDRESS($G403,38))&lt;&gt;"UL"),INDIRECT(ADDRESS($G403,COLUMN())),0),0),IF($H403&gt;0,IF(AND(INDIRECT(ADDRESS($H403,44))=0,INDIRECT(ADDRESS($H403,38))&lt;&gt;"UL"),INDIRECT(ADDRESS($H403,COLUMN())),0),0),IF($I403&gt;0,IF(AND(INDIRECT(ADDRESS($I403,44))=0,INDIRECT(ADDRESS($I403,38))&lt;&gt;"UL"),INDIRECT(ADDRESS($I403,COLUMN())),0),0),IF($J403&gt;0,IF(AND(INDIRECT(ADDRESS($J403,44))=0,INDIRECT(ADDRESS($J403,38))&lt;&gt;"UL"),INDIRECT(ADDRESS($J403,COLUMN())),0),0),IF($K403&gt;0,IF(AND(INDIRECT(ADDRESS($K403,44))=0,INDIRECT(ADDRESS($K403,38))&lt;&gt;"UL"),INDIRECT(ADDRESS($K403,COLUMN())),0),0),IF($L403&gt;0,IF(AND(INDIRECT(ADDRESS($L403,44))=0,INDIRECT(ADDRESS($L403,38))&lt;&gt;"UL"),INDIRECT(ADDRESS($L403,COLUMN())),0),0),IF($M403&gt;0,IF(AND(INDIRECT(ADDRESS($M403,44))=0,INDIRECT(ADDRESS($M403,38))&lt;&gt;"UL"),INDIRECT(ADDRESS($M403,COLUMN())),0),0))</f>
        <v>0</v>
      </c>
      <c r="CC403" s="57">
        <f t="shared" ca="1" si="275"/>
        <v>0</v>
      </c>
      <c r="CD403" s="57" cm="1">
        <f t="array" aca="1" ref="CD403" ca="1">SUM(IF($C403&gt;0,IF(AND(INDIRECT(ADDRESS($C403,44))=0,INDIRECT(ADDRESS($C403,38))&lt;&gt;"UL"),INDIRECT(ADDRESS($C403,COLUMN())),0),0),IF($D403&gt;0,IF(AND(INDIRECT(ADDRESS($D403,44))=0,INDIRECT(ADDRESS($D403,38))&lt;&gt;"UL"),INDIRECT(ADDRESS($D403,COLUMN())),0),0),IF($E403&gt;0,IF(AND(INDIRECT(ADDRESS($E403,44))=0,INDIRECT(ADDRESS($E403,38))&lt;&gt;"UL"),INDIRECT(ADDRESS($E403,COLUMN())),0),0),IF($F403&gt;0,IF(AND(INDIRECT(ADDRESS($F403,44))=0,INDIRECT(ADDRESS($F403,38))&lt;&gt;"UL"),INDIRECT(ADDRESS($F403,COLUMN())),0),0),IF($G403&gt;0,IF(AND(INDIRECT(ADDRESS($G403,44))=0,INDIRECT(ADDRESS($G403,38))&lt;&gt;"UL"),INDIRECT(ADDRESS($G403,COLUMN())),0),0),IF($H403&gt;0,IF(AND(INDIRECT(ADDRESS($H403,44))=0,INDIRECT(ADDRESS($H403,38))&lt;&gt;"UL"),INDIRECT(ADDRESS($H403,COLUMN())),0),0),IF($I403&gt;0,IF(AND(INDIRECT(ADDRESS($I403,44))=0,INDIRECT(ADDRESS($I403,38))&lt;&gt;"UL"),INDIRECT(ADDRESS($I403,COLUMN())),0),0),IF($J403&gt;0,IF(AND(INDIRECT(ADDRESS($J403,44))=0,INDIRECT(ADDRESS($J403,38))&lt;&gt;"UL"),INDIRECT(ADDRESS($J403,COLUMN())),0),0),IF($K403&gt;0,IF(AND(INDIRECT(ADDRESS($K403,44))=0,INDIRECT(ADDRESS($K403,38))&lt;&gt;"UL"),INDIRECT(ADDRESS($K403,COLUMN())),0),0),IF($L403&gt;0,IF(AND(INDIRECT(ADDRESS($L403,44))=0,INDIRECT(ADDRESS($L403,38))&lt;&gt;"UL"),INDIRECT(ADDRESS($L403,COLUMN())),0),0),IF($M403&gt;0,IF(AND(INDIRECT(ADDRESS($M403,44))=0,INDIRECT(ADDRESS($M403,38))&lt;&gt;"UL"),INDIRECT(ADDRESS($M403,COLUMN())),0),0))</f>
        <v>0</v>
      </c>
      <c r="CE403" s="57" cm="1">
        <f t="array" aca="1" ref="CE403" ca="1">SUM(IF($C403&gt;0,IF(AND(INDIRECT(ADDRESS($C403,44))=0,INDIRECT(ADDRESS($C403,38))&lt;&gt;"UL"),INDIRECT(ADDRESS($C403,COLUMN())),0),0),IF($D403&gt;0,IF(AND(INDIRECT(ADDRESS($D403,44))=0,INDIRECT(ADDRESS($D403,38))&lt;&gt;"UL"),INDIRECT(ADDRESS($D403,COLUMN())),0),0),IF($E403&gt;0,IF(AND(INDIRECT(ADDRESS($E403,44))=0,INDIRECT(ADDRESS($E403,38))&lt;&gt;"UL"),INDIRECT(ADDRESS($E403,COLUMN())),0),0),IF($F403&gt;0,IF(AND(INDIRECT(ADDRESS($F403,44))=0,INDIRECT(ADDRESS($F403,38))&lt;&gt;"UL"),INDIRECT(ADDRESS($F403,COLUMN())),0),0),IF($G403&gt;0,IF(AND(INDIRECT(ADDRESS($G403,44))=0,INDIRECT(ADDRESS($G403,38))&lt;&gt;"UL"),INDIRECT(ADDRESS($G403,COLUMN())),0),0),IF($H403&gt;0,IF(AND(INDIRECT(ADDRESS($H403,44))=0,INDIRECT(ADDRESS($H403,38))&lt;&gt;"UL"),INDIRECT(ADDRESS($H403,COLUMN())),0),0),IF($I403&gt;0,IF(AND(INDIRECT(ADDRESS($I403,44))=0,INDIRECT(ADDRESS($I403,38))&lt;&gt;"UL"),INDIRECT(ADDRESS($I403,COLUMN())),0),0),IF($J403&gt;0,IF(AND(INDIRECT(ADDRESS($J403,44))=0,INDIRECT(ADDRESS($J403,38))&lt;&gt;"UL"),INDIRECT(ADDRESS($J403,COLUMN())),0),0),IF($K403&gt;0,IF(AND(INDIRECT(ADDRESS($K403,44))=0,INDIRECT(ADDRESS($K403,38))&lt;&gt;"UL"),INDIRECT(ADDRESS($K403,COLUMN())),0),0),IF($L403&gt;0,IF(AND(INDIRECT(ADDRESS($L403,44))=0,INDIRECT(ADDRESS($L403,38))&lt;&gt;"UL"),INDIRECT(ADDRESS($L403,COLUMN())),0),0),IF($M403&gt;0,IF(AND(INDIRECT(ADDRESS($M403,44))=0,INDIRECT(ADDRESS($M403,38))&lt;&gt;"UL"),INDIRECT(ADDRESS($M403,COLUMN())),0),0))</f>
        <v>0</v>
      </c>
      <c r="CF403" s="57">
        <f t="shared" ca="1" si="276"/>
        <v>0</v>
      </c>
      <c r="CG403" s="57">
        <f t="shared" ca="1" si="277"/>
        <v>0.51360204317501545</v>
      </c>
      <c r="CH403" s="57">
        <f t="shared" ca="1" si="278"/>
        <v>2.0544081727000618E-2</v>
      </c>
      <c r="CI403" s="19">
        <f t="shared" ca="1" si="279"/>
        <v>21.416636641398792</v>
      </c>
      <c r="CJ403" s="19"/>
      <c r="CK403" s="57" cm="1">
        <f t="array" aca="1" ref="CK403" ca="1">IF(AU403="S", SUM(IF($C403&gt;0,IF(INDIRECT(ADDRESS($C403,43))&lt;&gt;1,INDIRECT(ADDRESS($C403,48)),0),0), IF($D403&gt;0,IF(INDIRECT(ADDRESS($D403,43))&lt;&gt;1,INDIRECT(ADDRESS($D403,48)),0),0), IF($E403&gt;0,IF(INDIRECT(ADDRESS($E403,43))&lt;&gt;1,INDIRECT(ADDRESS($E403,48)),0),0), IF($F403&gt;0,IF(INDIRECT(ADDRESS($F403,43))&lt;&gt;1,INDIRECT(ADDRESS($F403,48)),0),0), IF($G403&gt;0,IF(INDIRECT(ADDRESS($G403,43))&lt;&gt;1,INDIRECT(ADDRESS($G403,48)),0),0), IF($H403&gt;0,IF(INDIRECT(ADDRESS($H403,43))&lt;&gt;1,INDIRECT(ADDRESS($H403,48)),0),0), IF($I403&gt;0,IF(INDIRECT(ADDRESS($I403,43))&lt;&gt;1,INDIRECT(ADDRESS($I403,48)),0),0), IF($J403&gt;0,IF(INDIRECT(ADDRESS($J403,43))&lt;&gt;1,INDIRECT(ADDRESS($J403,48)),0),0), IF($K403&gt;0,IF(INDIRECT(ADDRESS($K403,43))&lt;&gt;1,INDIRECT(ADDRESS($K403,48)),0),0), IF($L403&gt;0,IF(INDIRECT(ADDRESS($L403,43))&lt;&gt;1,INDIRECT(ADDRESS($L403,48)),0),0), IF($M403&gt;0,IF(INDIRECT(ADDRESS($M403,43))&lt;&gt;1,INDIRECT(ADDRESS($M403,48)),0),0)), IF(AU403="L",SUM(IF($C403&gt;0,IF(INDIRECT(ADDRESS($C403,43))&lt;&gt;1,INDIRECT(ADDRESS($C403,50)),0),0), IF($D403&gt;0,IF(INDIRECT(ADDRESS($D403,43))&lt;&gt;1,INDIRECT(ADDRESS($D403,50)),0),0), IF($E403&gt;0,IF(INDIRECT(ADDRESS($E403,43))&lt;&gt;1,INDIRECT(ADDRESS($E403,50)),0),0), IF($F403&gt;0,IF(INDIRECT(ADDRESS($F403,43))&lt;&gt;1,INDIRECT(ADDRESS($F403,50)),0),0), IF($G403&gt;0,IF(INDIRECT(ADDRESS($G403,43))&lt;&gt;1,INDIRECT(ADDRESS($G403,50)),0),0), IF($G403&gt;0,IF(INDIRECT(ADDRESS($G403,43))&lt;&gt;1,INDIRECT(ADDRESS($G403,50)),0),0), IF($H403&gt;0,IF(INDIRECT(ADDRESS($H403,43))&lt;&gt;1,INDIRECT(ADDRESS($H403,50)),0),0), IF($I403&gt;0,IF(INDIRECT(ADDRESS($I403,43))&lt;&gt;1,INDIRECT(ADDRESS($I403,50)),0),0), IF($J403&gt;0,IF(INDIRECT(ADDRESS($J403,43))&lt;&gt;1,INDIRECT(ADDRESS($J403,50)),0),0), IF($K403&gt;0,IF(INDIRECT(ADDRESS($K403,43))&lt;&gt;1,INDIRECT(ADDRESS($K403,50)),0),0), IF($L403&gt;0,IF(INDIRECT(ADDRESS($L403,43))&lt;&gt;1,INDIRECT(ADDRESS($L403,50)),0),0), IF($M403&gt;0,IF(INDIRECT(ADDRESS($M403,43))&lt;&gt;1,INDIRECT(ADDRESS($M403,50)),0),0)), SUM(IF($C403&gt;0,IF(INDIRECT(ADDRESS($C403,43))&lt;&gt;1,INDIRECT(ADDRESS($C403,49)),0),0), IF($D403&gt;0,IF(INDIRECT(ADDRESS($D403,43))&lt;&gt;1,INDIRECT(ADDRESS($D403,49)),0),0), IF($E403&gt;0,IF(INDIRECT(ADDRESS($E403,43))&lt;&gt;1,INDIRECT(ADDRESS($E403,49)),0),0), IF($F403&gt;0,IF(INDIRECT(ADDRESS($F403,43))&lt;&gt;1,INDIRECT(ADDRESS($F403,49)),0),0), IF($G403&gt;0,IF(INDIRECT(ADDRESS($G403,43))&lt;&gt;1,INDIRECT(ADDRESS($G403,49)),0),0), IF($G403&gt;0,IF(INDIRECT(ADDRESS($G403,43))&lt;&gt;1,INDIRECT(ADDRESS($G403,49)),0),0), IF($H403&gt;0,IF(INDIRECT(ADDRESS($H403,43))&lt;&gt;1,INDIRECT(ADDRESS($H403,49)),0),0), IF($I403&gt;0,IF(INDIRECT(ADDRESS($I403,43))&lt;&gt;1,INDIRECT(ADDRESS($I403,49)),0),0), IF($J403&gt;0,IF(INDIRECT(ADDRESS($J403,43))&lt;&gt;1,INDIRECT(ADDRESS($J403,49)),0),0), IF($K403&gt;0,IF(INDIRECT(ADDRESS($K403,43))&lt;&gt;1,INDIRECT(ADDRESS($K403,49)),0),0), IF($L403&gt;0,IF(INDIRECT(ADDRESS($L403,43))&lt;&gt;1,INDIRECT(ADDRESS($L403,49)),0),0), IF($M403&gt;0,IF(INDIRECT(ADDRESS($M403,43))&lt;&gt;1,INDIRECT(ADDRESS($M403,49)),0),0))))</f>
        <v>0.88888888888888884</v>
      </c>
      <c r="CL403" s="57" cm="1">
        <f t="array" aca="1" ref="CL403" ca="1">SUM(IF($C403&gt;0,IF(INDIRECT(ADDRESS($C403,44))=1,INDIRECT(ADDRESS($C403,90)),0),0), IF($D403&gt;0,IF(INDIRECT(ADDRESS($D403,44))=1,INDIRECT(ADDRESS($D403,90)),0),0), IF($E403&gt;0,IF(INDIRECT(ADDRESS($E403,44))=1,INDIRECT(ADDRESS($E403,90)),0),0), IF($F403&gt;0,IF(INDIRECT(ADDRESS($F403,44))=1,INDIRECT(ADDRESS($F403,90)),0),0), IF($G403&gt;0,IF(INDIRECT(ADDRESS($G403,44))=1,INDIRECT(ADDRESS($G403,90)),0),0), IF($H403&gt;0,IF(INDIRECT(ADDRESS($H403,44))=1,INDIRECT(ADDRESS($H403,90)),0),0), IF($I403&gt;0,IF(INDIRECT(ADDRESS($I403,44))=1,INDIRECT(ADDRESS($I403,90)),0),0), IF($J403&gt;0,IF(INDIRECT(ADDRESS($J403,44))=1,INDIRECT(ADDRESS($J403,90)),0),0), IF($K403&gt;0,IF(INDIRECT(ADDRESS($K403,44))=1,INDIRECT(ADDRESS($K403,90)),0),0), IF($L403&gt;0,IF(INDIRECT(ADDRESS($L403,44))=1,INDIRECT(ADDRESS($L403,90)),0),0), IF($M403&gt;0,IF(INDIRECT(ADDRESS($M403,44))=1,INDIRECT(ADDRESS($M403,90)),0),0))</f>
        <v>0</v>
      </c>
      <c r="CM403" s="56">
        <f t="shared" ca="1" si="280"/>
        <v>0.66943909476100427</v>
      </c>
      <c r="CN403" s="59"/>
    </row>
    <row r="404" spans="1:93" x14ac:dyDescent="0.25">
      <c r="A404" s="219" t="s">
        <v>581</v>
      </c>
      <c r="B404" s="220">
        <v>376</v>
      </c>
      <c r="C404" s="220">
        <v>384</v>
      </c>
      <c r="D404" s="220">
        <v>389</v>
      </c>
      <c r="E404" s="220">
        <v>390</v>
      </c>
      <c r="F404" s="220"/>
      <c r="G404" s="220"/>
      <c r="H404" s="220"/>
      <c r="I404" s="220"/>
      <c r="J404" s="220"/>
      <c r="K404" s="220"/>
      <c r="L404" s="220"/>
      <c r="M404" s="220"/>
      <c r="N404" s="67">
        <f t="shared" ca="1" si="263"/>
        <v>23</v>
      </c>
      <c r="O404" s="67" t="str" cm="1">
        <f t="array" aca="1" ref="O404" ca="1">INDIRECT(ADDRESS($B404,COLUMN()))</f>
        <v>Bomber</v>
      </c>
      <c r="P404" s="67" cm="1">
        <f t="array" aca="1" ref="P404" ca="1">INDIRECT(ADDRESS($B404,COLUMN()))</f>
        <v>2</v>
      </c>
      <c r="Q404" s="67" cm="1">
        <f t="array" aca="1" ref="Q404" ca="1">INDIRECT(ADDRESS($B404,COLUMN()))</f>
        <v>0</v>
      </c>
      <c r="R404" s="67" cm="1">
        <f t="array" aca="1" ref="R404" ca="1">INDIRECT(ADDRESS($B404,COLUMN()))</f>
        <v>0</v>
      </c>
      <c r="S404" s="67" cm="1">
        <f t="array" aca="1" ref="S404" ca="1">INDIRECT(ADDRESS($B404,COLUMN()))</f>
        <v>2</v>
      </c>
      <c r="T404" s="67" t="str" cm="1">
        <f t="array" aca="1" ref="T404" ca="1">INDIRECT(ADDRESS($B404,COLUMN()))</f>
        <v>1-6</v>
      </c>
      <c r="U404" s="67" cm="1">
        <f t="array" aca="1" ref="U404" ca="1">INDIRECT(ADDRESS($B404,COLUMN()))</f>
        <v>6</v>
      </c>
      <c r="V404" s="67" cm="1">
        <f t="array" aca="1" ref="V404" ca="1">INDIRECT(ADDRESS($B404,COLUMN()))</f>
        <v>0</v>
      </c>
      <c r="W404" s="67" cm="1">
        <f t="array" aca="1" ref="W404" ca="1">INDIRECT(ADDRESS($B404,COLUMN()))</f>
        <v>2</v>
      </c>
      <c r="X404" s="67" cm="1">
        <f t="array" aca="1" ref="X404" ca="1">INDIRECT(ADDRESS($B404,COLUMN()))</f>
        <v>7</v>
      </c>
      <c r="Y404" s="67" cm="1">
        <f t="array" aca="1" ref="Y404" ca="1">INDIRECT(ADDRESS($B404,COLUMN()))</f>
        <v>1</v>
      </c>
      <c r="Z404" s="67" cm="1">
        <f t="array" aca="1" ref="Z404" ca="1">INDIRECT(ADDRESS($B404,COLUMN()))</f>
        <v>5</v>
      </c>
      <c r="AA404" s="67" t="str" cm="1">
        <f t="array" aca="1" ref="AA404" ca="1">INDIRECT(ADDRESS($B404,COLUMN()))</f>
        <v>Jink</v>
      </c>
      <c r="AB404" s="56">
        <f t="shared" ca="1" si="260"/>
        <v>0.85999402472024211</v>
      </c>
      <c r="AC404" s="56">
        <f t="shared" ca="1" si="261"/>
        <v>1.1531875481669303</v>
      </c>
      <c r="AD404" s="56">
        <f t="shared" ca="1" si="262"/>
        <v>2.0055435620294442</v>
      </c>
      <c r="AF404" s="52"/>
      <c r="AG404" s="52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2"/>
      <c r="AU404" s="54" t="s">
        <v>33</v>
      </c>
      <c r="AV404" s="57" cm="1">
        <f t="array" aca="1" ref="AV404" ca="1">SUM(IF($C404&gt;0,IF(AND(INDIRECT(ADDRESS($C404,44))=0,INDIRECT(ADDRESS($C404,38))="UL",ISERROR(SEARCH("Rear",INDIRECT(ADDRESS($C404,33)))),ISERROR(SEARCH("Side",INDIRECT(ADDRESS($C404,33))))),INDIRECT(ADDRESS($C404,COLUMN())),0),0),IF($D404&gt;0,IF(AND(INDIRECT(ADDRESS($D404,44))=0,INDIRECT(ADDRESS($D404,38))="UL",ISERROR(SEARCH("Rear",INDIRECT(ADDRESS($D404,33)))),ISERROR(SEARCH("Side",INDIRECT(ADDRESS($D404,33))))),INDIRECT(ADDRESS($D404,COLUMN())),0),0),IF($E404&gt;0,IF(AND(INDIRECT(ADDRESS($E404,44))=0,INDIRECT(ADDRESS($E404,38))="UL",ISERROR(SEARCH("Rear",INDIRECT(ADDRESS($E404,33)))),ISERROR(SEARCH("Side",INDIRECT(ADDRESS($E404,33))))),INDIRECT(ADDRESS($E404,COLUMN())),0),0),IF($F404&gt;0,IF(AND(INDIRECT(ADDRESS($F404,44))=0,INDIRECT(ADDRESS($F404,38))="UL",ISERROR(SEARCH("Rear",INDIRECT(ADDRESS($F404,33)))),ISERROR(SEARCH("Side",INDIRECT(ADDRESS($F404,33))))),INDIRECT(ADDRESS($F404,COLUMN())),0),0),IF($G404&gt;0,IF(AND(INDIRECT(ADDRESS($G404,44))=0,INDIRECT(ADDRESS($G404,38))="UL",ISERROR(SEARCH("Rear",INDIRECT(ADDRESS($G404,33)))),ISERROR(SEARCH("Side",INDIRECT(ADDRESS($G404,33))))),INDIRECT(ADDRESS($G404,COLUMN())),0),0),IF($H404&gt;0,IF(AND(INDIRECT(ADDRESS($H404,44))=0,INDIRECT(ADDRESS($H404,38))="UL",ISERROR(SEARCH("Rear",INDIRECT(ADDRESS($H404,33)))),ISERROR(SEARCH("Side",INDIRECT(ADDRESS($H404,33))))),INDIRECT(ADDRESS($H404,COLUMN())),0),0),IF($I404&gt;0,IF(AND(INDIRECT(ADDRESS($I404,44))=0,INDIRECT(ADDRESS($I404,38))="UL",ISERROR(SEARCH("Rear",INDIRECT(ADDRESS($I404,33)))),ISERROR(SEARCH("Side",INDIRECT(ADDRESS($I404,33))))),INDIRECT(ADDRESS($I404,COLUMN())),0),0),IF($J404&gt;0,IF(AND(INDIRECT(ADDRESS($J404,44))=0,INDIRECT(ADDRESS($J404,38))="UL",ISERROR(SEARCH("Rear",INDIRECT(ADDRESS($J404,33)))),ISERROR(SEARCH("Side",INDIRECT(ADDRESS($J404,33))))),INDIRECT(ADDRESS($J404,COLUMN())),0),0),IF($K404&gt;0,IF(AND(INDIRECT(ADDRESS($K404,44))=0,INDIRECT(ADDRESS($K404,38))="UL",ISERROR(SEARCH("Rear",INDIRECT(ADDRESS($K404,33)))),ISERROR(SEARCH("Side",INDIRECT(ADDRESS($K404,33))))),INDIRECT(ADDRESS($K404,COLUMN())),0),0),IF($L404&gt;0,IF(AND(INDIRECT(ADDRESS($L404,44))=0,INDIRECT(ADDRESS($L404,38))="UL",ISERROR(SEARCH("Rear",INDIRECT(ADDRESS($L404,33)))),ISERROR(SEARCH("Side",INDIRECT(ADDRESS($L404,33))))),INDIRECT(ADDRESS($L404,COLUMN())),0),0),IF($M404&gt;0,IF(AND(INDIRECT(ADDRESS($M404,44))=0,INDIRECT(ADDRESS($M404,38))="UL",ISERROR(SEARCH("Rear",INDIRECT(ADDRESS($M404,33)))),ISERROR(SEARCH("Side",INDIRECT(ADDRESS($M404,33))))),INDIRECT(ADDRESS($M404,COLUMN())),0),0))</f>
        <v>1.3888888888888888</v>
      </c>
      <c r="AW404" s="57" cm="1">
        <f t="array" aca="1" ref="AW404" ca="1">SUM(IF($C404&gt;0,IF(AND(INDIRECT(ADDRESS($C404,44))=0,INDIRECT(ADDRESS($C404,38))="UL",ISERROR(SEARCH("Rear",INDIRECT(ADDRESS($C404,33)))),ISERROR(SEARCH("Side",INDIRECT(ADDRESS($C404,33))))),INDIRECT(ADDRESS($C404,COLUMN())),0),0),IF($D404&gt;0,IF(AND(INDIRECT(ADDRESS($D404,44))=0,INDIRECT(ADDRESS($D404,38))="UL",ISERROR(SEARCH("Rear",INDIRECT(ADDRESS($D404,33)))),ISERROR(SEARCH("Side",INDIRECT(ADDRESS($D404,33))))),INDIRECT(ADDRESS($D404,COLUMN())),0),0),IF($E404&gt;0,IF(AND(INDIRECT(ADDRESS($E404,44))=0,INDIRECT(ADDRESS($E404,38))="UL",ISERROR(SEARCH("Rear",INDIRECT(ADDRESS($E404,33)))),ISERROR(SEARCH("Side",INDIRECT(ADDRESS($E404,33))))),INDIRECT(ADDRESS($E404,COLUMN())),0),0),IF($F404&gt;0,IF(AND(INDIRECT(ADDRESS($F404,44))=0,INDIRECT(ADDRESS($F404,38))="UL",ISERROR(SEARCH("Rear",INDIRECT(ADDRESS($F404,33)))),ISERROR(SEARCH("Side",INDIRECT(ADDRESS($F404,33))))),INDIRECT(ADDRESS($F404,COLUMN())),0),0),IF($G404&gt;0,IF(AND(INDIRECT(ADDRESS($G404,44))=0,INDIRECT(ADDRESS($G404,38))="UL",ISERROR(SEARCH("Rear",INDIRECT(ADDRESS($G404,33)))),ISERROR(SEARCH("Side",INDIRECT(ADDRESS($G404,33))))),INDIRECT(ADDRESS($G404,COLUMN())),0),0),IF($H404&gt;0,IF(AND(INDIRECT(ADDRESS($H404,44))=0,INDIRECT(ADDRESS($H404,38))="UL",ISERROR(SEARCH("Rear",INDIRECT(ADDRESS($H404,33)))),ISERROR(SEARCH("Side",INDIRECT(ADDRESS($H404,33))))),INDIRECT(ADDRESS($H404,COLUMN())),0),0),IF($I404&gt;0,IF(AND(INDIRECT(ADDRESS($I404,44))=0,INDIRECT(ADDRESS($I404,38))="UL",ISERROR(SEARCH("Rear",INDIRECT(ADDRESS($I404,33)))),ISERROR(SEARCH("Side",INDIRECT(ADDRESS($I404,33))))),INDIRECT(ADDRESS($I404,COLUMN())),0),0),IF($J404&gt;0,IF(AND(INDIRECT(ADDRESS($J404,44))=0,INDIRECT(ADDRESS($J404,38))="UL",ISERROR(SEARCH("Rear",INDIRECT(ADDRESS($J404,33)))),ISERROR(SEARCH("Side",INDIRECT(ADDRESS($J404,33))))),INDIRECT(ADDRESS($J404,COLUMN())),0),0),IF($K404&gt;0,IF(AND(INDIRECT(ADDRESS($K404,44))=0,INDIRECT(ADDRESS($K404,38))="UL",ISERROR(SEARCH("Rear",INDIRECT(ADDRESS($K404,33)))),ISERROR(SEARCH("Side",INDIRECT(ADDRESS($K404,33))))),INDIRECT(ADDRESS($K404,COLUMN())),0),0),IF($L404&gt;0,IF(AND(INDIRECT(ADDRESS($L404,44))=0,INDIRECT(ADDRESS($L404,38))="UL",ISERROR(SEARCH("Rear",INDIRECT(ADDRESS($L404,33)))),ISERROR(SEARCH("Side",INDIRECT(ADDRESS($L404,33))))),INDIRECT(ADDRESS($L404,COLUMN())),0),0),IF($M404&gt;0,IF(AND(INDIRECT(ADDRESS($M404,44))=0,INDIRECT(ADDRESS($M404,38))="UL",ISERROR(SEARCH("Rear",INDIRECT(ADDRESS($M404,33)))),ISERROR(SEARCH("Side",INDIRECT(ADDRESS($M404,33))))),INDIRECT(ADDRESS($M404,COLUMN())),0),0))</f>
        <v>0.77777777777777768</v>
      </c>
      <c r="AX404" s="57" cm="1">
        <f t="array" aca="1" ref="AX404" ca="1">SUM(IF($C404&gt;0,IF(AND(INDIRECT(ADDRESS($C404,44))=0,INDIRECT(ADDRESS($C404,38))="UL",ISERROR(SEARCH("Rear",INDIRECT(ADDRESS($C404,33)))),ISERROR(SEARCH("Side",INDIRECT(ADDRESS($C404,33))))),INDIRECT(ADDRESS($C404,COLUMN())),0),0),IF($D404&gt;0,IF(AND(INDIRECT(ADDRESS($D404,44))=0,INDIRECT(ADDRESS($D404,38))="UL",ISERROR(SEARCH("Rear",INDIRECT(ADDRESS($D404,33)))),ISERROR(SEARCH("Side",INDIRECT(ADDRESS($D404,33))))),INDIRECT(ADDRESS($D404,COLUMN())),0),0),IF($E404&gt;0,IF(AND(INDIRECT(ADDRESS($E404,44))=0,INDIRECT(ADDRESS($E404,38))="UL",ISERROR(SEARCH("Rear",INDIRECT(ADDRESS($E404,33)))),ISERROR(SEARCH("Side",INDIRECT(ADDRESS($E404,33))))),INDIRECT(ADDRESS($E404,COLUMN())),0),0),IF($F404&gt;0,IF(AND(INDIRECT(ADDRESS($F404,44))=0,INDIRECT(ADDRESS($F404,38))="UL",ISERROR(SEARCH("Rear",INDIRECT(ADDRESS($F404,33)))),ISERROR(SEARCH("Side",INDIRECT(ADDRESS($F404,33))))),INDIRECT(ADDRESS($F404,COLUMN())),0),0),IF($G404&gt;0,IF(AND(INDIRECT(ADDRESS($G404,44))=0,INDIRECT(ADDRESS($G404,38))="UL",ISERROR(SEARCH("Rear",INDIRECT(ADDRESS($G404,33)))),ISERROR(SEARCH("Side",INDIRECT(ADDRESS($G404,33))))),INDIRECT(ADDRESS($G404,COLUMN())),0),0),IF($H404&gt;0,IF(AND(INDIRECT(ADDRESS($H404,44))=0,INDIRECT(ADDRESS($H404,38))="UL",ISERROR(SEARCH("Rear",INDIRECT(ADDRESS($H404,33)))),ISERROR(SEARCH("Side",INDIRECT(ADDRESS($H404,33))))),INDIRECT(ADDRESS($H404,COLUMN())),0),0),IF($I404&gt;0,IF(AND(INDIRECT(ADDRESS($I404,44))=0,INDIRECT(ADDRESS($I404,38))="UL",ISERROR(SEARCH("Rear",INDIRECT(ADDRESS($I404,33)))),ISERROR(SEARCH("Side",INDIRECT(ADDRESS($I404,33))))),INDIRECT(ADDRESS($I404,COLUMN())),0),0),IF($J404&gt;0,IF(AND(INDIRECT(ADDRESS($J404,44))=0,INDIRECT(ADDRESS($J404,38))="UL",ISERROR(SEARCH("Rear",INDIRECT(ADDRESS($J404,33)))),ISERROR(SEARCH("Side",INDIRECT(ADDRESS($J404,33))))),INDIRECT(ADDRESS($J404,COLUMN())),0),0),IF($K404&gt;0,IF(AND(INDIRECT(ADDRESS($K404,44))=0,INDIRECT(ADDRESS($K404,38))="UL",ISERROR(SEARCH("Rear",INDIRECT(ADDRESS($K404,33)))),ISERROR(SEARCH("Side",INDIRECT(ADDRESS($K404,33))))),INDIRECT(ADDRESS($K404,COLUMN())),0),0),IF($L404&gt;0,IF(AND(INDIRECT(ADDRESS($L404,44))=0,INDIRECT(ADDRESS($L404,38))="UL",ISERROR(SEARCH("Rear",INDIRECT(ADDRESS($L404,33)))),ISERROR(SEARCH("Side",INDIRECT(ADDRESS($L404,33))))),INDIRECT(ADDRESS($L404,COLUMN())),0),0),IF($M404&gt;0,IF(AND(INDIRECT(ADDRESS($M404,44))=0,INDIRECT(ADDRESS($M404,38))="UL",ISERROR(SEARCH("Rear",INDIRECT(ADDRESS($M404,33)))),ISERROR(SEARCH("Side",INDIRECT(ADDRESS($M404,33))))),INDIRECT(ADDRESS($M404,COLUMN())),0),0))</f>
        <v>0</v>
      </c>
      <c r="AY404" s="58">
        <f t="shared" ca="1" si="264"/>
        <v>1.3888888888888888</v>
      </c>
      <c r="AZ404" s="58">
        <f t="shared" ca="1" si="265"/>
        <v>0.72222222222222221</v>
      </c>
      <c r="BA404" s="58" cm="1">
        <f t="array" aca="1" ref="BA404" ca="1">SUM(IF($C404&gt;0,IF(AND(INDIRECT(ADDRESS($C404,44))=0,INDIRECT(ADDRESS($C404,38))="UL"),INDIRECT(ADDRESS($C404,COLUMN())),0),0),IF($D404&gt;0,IF(AND(INDIRECT(ADDRESS($D404,44))=0,INDIRECT(ADDRESS($D404,38))="UL"),INDIRECT(ADDRESS($D404,COLUMN())),0),0),IF($E404&gt;0,IF(AND(INDIRECT(ADDRESS($E404,44))=0,INDIRECT(ADDRESS($E404,38))="UL"),INDIRECT(ADDRESS($E404,COLUMN())),0),0),IF($F404&gt;0,IF(AND(INDIRECT(ADDRESS($F404,44))=0,INDIRECT(ADDRESS($F404,38))="UL"),INDIRECT(ADDRESS($F404,COLUMN())),0),0),IF($G404&gt;0,IF(AND(INDIRECT(ADDRESS($G404,44))=0,INDIRECT(ADDRESS($G404,38))="UL"),INDIRECT(ADDRESS($G404,COLUMN())),0),0),IF($H404&gt;0,IF(AND(INDIRECT(ADDRESS($H404,44))=0,INDIRECT(ADDRESS($H404,38))="UL"),INDIRECT(ADDRESS($H404,COLUMN())),0),0),IF($I404&gt;0,IF(AND(INDIRECT(ADDRESS($I404,44))=0,INDIRECT(ADDRESS($I404,38))="UL"),INDIRECT(ADDRESS($I404,COLUMN())),0),0),IF($J404&gt;0,IF(AND(INDIRECT(ADDRESS($J404,44))=0,INDIRECT(ADDRESS($J404,38))="UL"),INDIRECT(ADDRESS($J404,COLUMN())),0),0),IF($K404&gt;0,IF(AND(INDIRECT(ADDRESS($K404,44))=0,INDIRECT(ADDRESS($K404,38))="UL"),INDIRECT(ADDRESS($K404,COLUMN())),0),0),IF($L404&gt;0,IF(AND(INDIRECT(ADDRESS($L404,44))=0,INDIRECT(ADDRESS($L404,38))="UL"),INDIRECT(ADDRESS($L404,COLUMN())),0),0),IF($M404&gt;0,IF(AND(INDIRECT(ADDRESS($M404,44))=0,INDIRECT(ADDRESS($M404,38))="UL"),INDIRECT(ADDRESS($M404,COLUMN())),0),0))</f>
        <v>0.20740740740740737</v>
      </c>
      <c r="BB404" s="58" cm="1">
        <f t="array" aca="1" ref="BB404" ca="1">SUM(IF($C404&gt;0,IF(AND(INDIRECT(ADDRESS($C404,44))=0,INDIRECT(ADDRESS($C404,38))="UL"),INDIRECT(ADDRESS($C404,COLUMN())),0),0),IF($D404&gt;0,IF(AND(INDIRECT(ADDRESS($D404,44))=0,INDIRECT(ADDRESS($D404,38))="UL"),INDIRECT(ADDRESS($D404,COLUMN())),0),0),IF($E404&gt;0,IF(AND(INDIRECT(ADDRESS($E404,44))=0,INDIRECT(ADDRESS($E404,38))="UL"),INDIRECT(ADDRESS($E404,COLUMN())),0),0),IF($F404&gt;0,IF(AND(INDIRECT(ADDRESS($F404,44))=0,INDIRECT(ADDRESS($F404,38))="UL"),INDIRECT(ADDRESS($F404,COLUMN())),0),0),IF($G404&gt;0,IF(AND(INDIRECT(ADDRESS($G404,44))=0,INDIRECT(ADDRESS($G404,38))="UL"),INDIRECT(ADDRESS($G404,COLUMN())),0),0),IF($H404&gt;0,IF(AND(INDIRECT(ADDRESS($H404,44))=0,INDIRECT(ADDRESS($H404,38))="UL"),INDIRECT(ADDRESS($H404,COLUMN())),0),0),IF($I404&gt;0,IF(AND(INDIRECT(ADDRESS($I404,44))=0,INDIRECT(ADDRESS($I404,38))="UL"),INDIRECT(ADDRESS($I404,COLUMN())),0),0),IF($J404&gt;0,IF(AND(INDIRECT(ADDRESS($J404,44))=0,INDIRECT(ADDRESS($J404,38))="UL"),INDIRECT(ADDRESS($J404,COLUMN())),0),0),IF($K404&gt;0,IF(AND(INDIRECT(ADDRESS($K404,44))=0,INDIRECT(ADDRESS($K404,38))="UL"),INDIRECT(ADDRESS($K404,COLUMN())),0),0),IF($L404&gt;0,IF(AND(INDIRECT(ADDRESS($L404,44))=0,INDIRECT(ADDRESS($L404,38))="UL"),INDIRECT(ADDRESS($L404,COLUMN())),0),0),IF($M404&gt;0,IF(AND(INDIRECT(ADDRESS($M404,44))=0,INDIRECT(ADDRESS($M404,38))="UL"),INDIRECT(ADDRESS($M404,COLUMN())),0),0))</f>
        <v>0.37037037037037035</v>
      </c>
      <c r="BC404" s="58" cm="1">
        <f t="array" aca="1" ref="BC404" ca="1">SUM(IF($C404&gt;0,IF(AND(INDIRECT(ADDRESS($C404,44))=0,INDIRECT(ADDRESS($C404,38))="UL"),INDIRECT(ADDRESS($C404,COLUMN())),0),0),IF($D404&gt;0,IF(AND(INDIRECT(ADDRESS($D404,44))=0,INDIRECT(ADDRESS($D404,38))="UL"),INDIRECT(ADDRESS($D404,COLUMN())),0),0),IF($E404&gt;0,IF(AND(INDIRECT(ADDRESS($E404,44))=0,INDIRECT(ADDRESS($E404,38))="UL"),INDIRECT(ADDRESS($E404,COLUMN())),0),0),IF($F404&gt;0,IF(AND(INDIRECT(ADDRESS($F404,44))=0,INDIRECT(ADDRESS($F404,38))="UL"),INDIRECT(ADDRESS($F404,COLUMN())),0),0),IF($G404&gt;0,IF(AND(INDIRECT(ADDRESS($G404,44))=0,INDIRECT(ADDRESS($G404,38))="UL"),INDIRECT(ADDRESS($G404,COLUMN())),0),0),IF($H404&gt;0,IF(AND(INDIRECT(ADDRESS($H404,44))=0,INDIRECT(ADDRESS($H404,38))="UL"),INDIRECT(ADDRESS($H404,COLUMN())),0),0),IF($I404&gt;0,IF(AND(INDIRECT(ADDRESS($I404,44))=0,INDIRECT(ADDRESS($I404,38))="UL"),INDIRECT(ADDRESS($I404,COLUMN())),0),0),IF($J404&gt;0,IF(AND(INDIRECT(ADDRESS($J404,44))=0,INDIRECT(ADDRESS($J404,38))="UL"),INDIRECT(ADDRESS($J404,COLUMN())),0),0),IF($K404&gt;0,IF(AND(INDIRECT(ADDRESS($K404,44))=0,INDIRECT(ADDRESS($K404,38))="UL"),INDIRECT(ADDRESS($K404,COLUMN())),0),0),IF($L404&gt;0,IF(AND(INDIRECT(ADDRESS($L404,44))=0,INDIRECT(ADDRESS($L404,38))="UL"),INDIRECT(ADDRESS($L404,COLUMN())),0),0),IF($M404&gt;0,IF(AND(INDIRECT(ADDRESS($M404,44))=0,INDIRECT(ADDRESS($M404,38))="UL"),INDIRECT(ADDRESS($M404,COLUMN())),0),0))</f>
        <v>0.18518518518518517</v>
      </c>
      <c r="BD404" s="58" cm="1">
        <f t="array" aca="1" ref="BD404" ca="1">SUM(IF($C404&gt;0,IF(AND(INDIRECT(ADDRESS($C404,44))=0,INDIRECT(ADDRESS($C404,38))="UL"),INDIRECT(ADDRESS($C404,COLUMN())),0),0),IF($D404&gt;0,IF(AND(INDIRECT(ADDRESS($D404,44))=0,INDIRECT(ADDRESS($D404,38))="UL"),INDIRECT(ADDRESS($D404,COLUMN())),0),0),IF($E404&gt;0,IF(AND(INDIRECT(ADDRESS($E404,44))=0,INDIRECT(ADDRESS($E404,38))="UL"),INDIRECT(ADDRESS($E404,COLUMN())),0),0),IF($F404&gt;0,IF(AND(INDIRECT(ADDRESS($F404,44))=0,INDIRECT(ADDRESS($F404,38))="UL"),INDIRECT(ADDRESS($F404,COLUMN())),0),0),IF($G404&gt;0,IF(AND(INDIRECT(ADDRESS($G404,44))=0,INDIRECT(ADDRESS($G404,38))="UL"),INDIRECT(ADDRESS($G404,COLUMN())),0),0),IF($H404&gt;0,IF(AND(INDIRECT(ADDRESS($H404,44))=0,INDIRECT(ADDRESS($H404,38))="UL"),INDIRECT(ADDRESS($H404,COLUMN())),0),0),IF($I404&gt;0,IF(AND(INDIRECT(ADDRESS($I404,44))=0,INDIRECT(ADDRESS($I404,38))="UL"),INDIRECT(ADDRESS($I404,COLUMN())),0),0),IF($J404&gt;0,IF(AND(INDIRECT(ADDRESS($J404,44))=0,INDIRECT(ADDRESS($J404,38))="UL"),INDIRECT(ADDRESS($J404,COLUMN())),0),0),IF($K404&gt;0,IF(AND(INDIRECT(ADDRESS($K404,44))=0,INDIRECT(ADDRESS($K404,38))="UL"),INDIRECT(ADDRESS($K404,COLUMN())),0),0),IF($L404&gt;0,IF(AND(INDIRECT(ADDRESS($L404,44))=0,INDIRECT(ADDRESS($L404,38))="UL"),INDIRECT(ADDRESS($L404,COLUMN())),0),0),IF($M404&gt;0,IF(AND(INDIRECT(ADDRESS($M404,44))=0,INDIRECT(ADDRESS($M404,38))="UL"),INDIRECT(ADDRESS($M404,COLUMN())),0),0))</f>
        <v>0.39259259259259255</v>
      </c>
      <c r="BE404" s="57">
        <f t="shared" ca="1" si="266"/>
        <v>0.20740740740740737</v>
      </c>
      <c r="BF404" s="57" cm="1">
        <f t="array" aca="1" ref="BF404" ca="1">SUM(IF($C404&gt;0,IF(INDIRECT(ADDRESS($C404,45))=1,INDIRECT(ADDRESS($C404,52))*INDIRECT(ADDRESS($C404,42))/5,0),0), IF($D404&gt;0,IF(INDIRECT(ADDRESS($D404,45))=1,INDIRECT(ADDRESS($D404,52))*INDIRECT(ADDRESS($D404,42))/5,0),0), IF($E404&gt;0,IF(INDIRECT(ADDRESS($E404,45))=1,INDIRECT(ADDRESS($E404,52))*INDIRECT(ADDRESS($E404,42))/5,0),0), IF($F404&gt;0,IF(INDIRECT(ADDRESS($F404,45))=1,INDIRECT(ADDRESS($F404,52))*INDIRECT(ADDRESS($F404,42))/5,0),0), IF($G404&gt;0,IF(INDIRECT(ADDRESS($G404,45))=1,INDIRECT(ADDRESS($G404,52))*INDIRECT(ADDRESS($G404,42))/5,0),0), IF($H404&gt;0,IF(INDIRECT(ADDRESS($H404,45))=1,INDIRECT(ADDRESS($H404,52))*INDIRECT(ADDRESS($H404,42))/5,0),0)
)*$BF$296/100</f>
        <v>2.5925925925925925E-2</v>
      </c>
      <c r="BG404" s="19"/>
      <c r="BH404" s="57" cm="1">
        <f t="array" aca="1" ref="BH404" ca="1">SUM(IF($C404&gt;0,IF(AND(INDIRECT(ADDRESS($C404,44))=0,INDIRECT(ADDRESS($C404,38))&lt;&gt;"UL"),INDIRECT(ADDRESS($C404,COLUMN()-12)),0),0), IF($D404&gt;0,IF(AND(INDIRECT(ADDRESS($D404,44))=0,INDIRECT(ADDRESS($D404,38))&lt;&gt;"UL"),INDIRECT(ADDRESS($D404,COLUMN()-12)),0),0), IF($E404&gt;0,IF(AND(INDIRECT(ADDRESS($E404,44))=0,INDIRECT(ADDRESS($E404,38))&lt;&gt;"UL"),INDIRECT(ADDRESS($E404,COLUMN()-12)),0),0), IF($F404&gt;0,IF(AND(INDIRECT(ADDRESS($F404,44))=0,INDIRECT(ADDRESS($F404,38))&lt;&gt;"UL"),INDIRECT(ADDRESS($F404,COLUMN()-12)),0),0), IF($G404&gt;0,IF(AND(INDIRECT(ADDRESS($G404,44))=0,INDIRECT(ADDRESS($G404,38))&lt;&gt;"UL"),INDIRECT(ADDRESS($G404,COLUMN()-12)),0),0), IF($H404&gt;0,IF(AND(INDIRECT(ADDRESS($H404,44))=0,INDIRECT(ADDRESS($H404,38))&lt;&gt;"UL"),INDIRECT(ADDRESS($H404,COLUMN()-12)),0),0), IF($I404&gt;0,IF(AND(INDIRECT(ADDRESS($I404,44))=0,INDIRECT(ADDRESS($I404,38))&lt;&gt;"UL"),INDIRECT(ADDRESS($I404,COLUMN()-12)),0),0), IF($J404&gt;0,IF(AND(INDIRECT(ADDRESS($J404,44))=0,INDIRECT(ADDRESS($J404,38))&lt;&gt;"UL"),INDIRECT(ADDRESS($J404,COLUMN()-12)),0),0), IF($K404&gt;0,IF(AND(INDIRECT(ADDRESS($K404,44))=0,INDIRECT(ADDRESS($K404,38))&lt;&gt;"UL"),INDIRECT(ADDRESS($K404,COLUMN()-12)),0),0), IF($L404&gt;0,IF(AND(INDIRECT(ADDRESS($L404,44))=0,INDIRECT(ADDRESS($L404,38))&lt;&gt;"UL"),INDIRECT(ADDRESS($L404,COLUMN()-12)),0),0), IF($M404&gt;0,IF(AND(INDIRECT(ADDRESS($M404,44))=0,INDIRECT(ADDRESS($M404,38))&lt;&gt;"UL"),INDIRECT(ADDRESS($M404,COLUMN()-12)),0),0))</f>
        <v>0</v>
      </c>
      <c r="BI404" s="57" cm="1">
        <f t="array" aca="1" ref="BI404" ca="1">SUM(IF($C404&gt;0,IF(AND(INDIRECT(ADDRESS($C404,44))=0,INDIRECT(ADDRESS($C404,38))&lt;&gt;"UL"),INDIRECT(ADDRESS($C404,COLUMN()-12)),0),0), IF($D404&gt;0,IF(AND(INDIRECT(ADDRESS($D404,44))=0,INDIRECT(ADDRESS($D404,38))&lt;&gt;"UL"),INDIRECT(ADDRESS($D404,COLUMN()-12)),0),0), IF($E404&gt;0,IF(AND(INDIRECT(ADDRESS($E404,44))=0,INDIRECT(ADDRESS($E404,38))&lt;&gt;"UL"),INDIRECT(ADDRESS($E404,COLUMN()-12)),0),0), IF($F404&gt;0,IF(AND(INDIRECT(ADDRESS($F404,44))=0,INDIRECT(ADDRESS($F404,38))&lt;&gt;"UL"),INDIRECT(ADDRESS($F404,COLUMN()-12)),0),0), IF($G404&gt;0,IF(AND(INDIRECT(ADDRESS($G404,44))=0,INDIRECT(ADDRESS($G404,38))&lt;&gt;"UL"),INDIRECT(ADDRESS($G404,COLUMN()-12)),0),0), IF($H404&gt;0,IF(AND(INDIRECT(ADDRESS($H404,44))=0,INDIRECT(ADDRESS($H404,38))&lt;&gt;"UL"),INDIRECT(ADDRESS($H404,COLUMN()-12)),0),0), IF($I404&gt;0,IF(AND(INDIRECT(ADDRESS($I404,44))=0,INDIRECT(ADDRESS($I404,38))&lt;&gt;"UL"),INDIRECT(ADDRESS($I404,COLUMN()-12)),0),0), IF($J404&gt;0,IF(AND(INDIRECT(ADDRESS($J404,44))=0,INDIRECT(ADDRESS($J404,38))&lt;&gt;"UL"),INDIRECT(ADDRESS($J404,COLUMN()-12)),0),0), IF($K404&gt;0,IF(AND(INDIRECT(ADDRESS($K404,44))=0,INDIRECT(ADDRESS($K404,38))&lt;&gt;"UL"),INDIRECT(ADDRESS($K404,COLUMN()-12)),0),0), IF($L404&gt;0,IF(AND(INDIRECT(ADDRESS($L404,44))=0,INDIRECT(ADDRESS($L404,38))&lt;&gt;"UL"),INDIRECT(ADDRESS($L404,COLUMN()-12)),0),0), IF($M404&gt;0,IF(AND(INDIRECT(ADDRESS($M404,44))=0,INDIRECT(ADDRESS($M404,38))&lt;&gt;"UL"),INDIRECT(ADDRESS($M404,COLUMN()-12)),0),0))</f>
        <v>0</v>
      </c>
      <c r="BJ404" s="57" cm="1">
        <f t="array" aca="1" ref="BJ404" ca="1">SUM(IF($C404&gt;0,IF(AND(INDIRECT(ADDRESS($C404,44))=0,INDIRECT(ADDRESS($C404,38))&lt;&gt;"UL"),INDIRECT(ADDRESS($C404,COLUMN()-12)),0),0), IF($D404&gt;0,IF(AND(INDIRECT(ADDRESS($D404,44))=0,INDIRECT(ADDRESS($D404,38))&lt;&gt;"UL"),INDIRECT(ADDRESS($D404,COLUMN()-12)),0),0), IF($E404&gt;0,IF(AND(INDIRECT(ADDRESS($E404,44))=0,INDIRECT(ADDRESS($E404,38))&lt;&gt;"UL"),INDIRECT(ADDRESS($E404,COLUMN()-12)),0),0), IF($F404&gt;0,IF(AND(INDIRECT(ADDRESS($F404,44))=0,INDIRECT(ADDRESS($F404,38))&lt;&gt;"UL"),INDIRECT(ADDRESS($F404,COLUMN()-12)),0),0), IF($G404&gt;0,IF(AND(INDIRECT(ADDRESS($G404,44))=0,INDIRECT(ADDRESS($G404,38))&lt;&gt;"UL"),INDIRECT(ADDRESS($G404,COLUMN()-12)),0),0), IF($H404&gt;0,IF(AND(INDIRECT(ADDRESS($H404,44))=0,INDIRECT(ADDRESS($H404,38))&lt;&gt;"UL"),INDIRECT(ADDRESS($H404,COLUMN()-12)),0),0), IF($I404&gt;0,IF(AND(INDIRECT(ADDRESS($I404,44))=0,INDIRECT(ADDRESS($I404,38))&lt;&gt;"UL"),INDIRECT(ADDRESS($I404,COLUMN()-12)),0),0), IF($J404&gt;0,IF(AND(INDIRECT(ADDRESS($J404,44))=0,INDIRECT(ADDRESS($J404,38))&lt;&gt;"UL"),INDIRECT(ADDRESS($J404,COLUMN()-12)),0),0), IF($K404&gt;0,IF(AND(INDIRECT(ADDRESS($K404,44))=0,INDIRECT(ADDRESS($K404,38))&lt;&gt;"UL"),INDIRECT(ADDRESS($K404,COLUMN()-12)),0),0), IF($L404&gt;0,IF(AND(INDIRECT(ADDRESS($L404,44))=0,INDIRECT(ADDRESS($L404,38))&lt;&gt;"UL"),INDIRECT(ADDRESS($L404,COLUMN()-12)),0),0), IF($M404&gt;0,IF(AND(INDIRECT(ADDRESS($M404,44))=0,INDIRECT(ADDRESS($M404,38))&lt;&gt;"UL"),INDIRECT(ADDRESS($M404,COLUMN()-12)),0),0))</f>
        <v>0</v>
      </c>
      <c r="BK404" s="57">
        <f t="shared" ca="1" si="267"/>
        <v>0</v>
      </c>
      <c r="BL404" s="58">
        <f t="shared" ca="1" si="268"/>
        <v>0</v>
      </c>
      <c r="BM404" s="57" cm="1">
        <f t="array" aca="1" ref="BM404" ca="1">SUM(IF($C404&gt;0,IF(AND(INDIRECT(ADDRESS($C404,44))=0,INDIRECT(ADDRESS($C404,38))&lt;&gt;"UL"),INDIRECT(ADDRESS($C404,COLUMN()-12)),0),0), IF($D404&gt;0,IF(AND(INDIRECT(ADDRESS($D404,44))=0,INDIRECT(ADDRESS($D404,38))&lt;&gt;"UL"),INDIRECT(ADDRESS($D404,COLUMN()-12)),0),0), IF($E404&gt;0,IF(AND(INDIRECT(ADDRESS($E404,44))=0,INDIRECT(ADDRESS($E404,38))&lt;&gt;"UL"),INDIRECT(ADDRESS($E404,COLUMN()-12)),0),0), IF($F404&gt;0,IF(AND(INDIRECT(ADDRESS($F404,44))=0,INDIRECT(ADDRESS($F404,38))&lt;&gt;"UL"),INDIRECT(ADDRESS($F404,COLUMN()-12)),0),0), IF($G404&gt;0,IF(AND(INDIRECT(ADDRESS($G404,44))=0,INDIRECT(ADDRESS($G404,38))&lt;&gt;"UL"),INDIRECT(ADDRESS($G404,COLUMN()-12)),0),0), IF($H404&gt;0,IF(AND(INDIRECT(ADDRESS($H404,44))=0,INDIRECT(ADDRESS($H404,38))&lt;&gt;"UL"),INDIRECT(ADDRESS($H404,COLUMN()-12)),0),0), IF($I404&gt;0,IF(AND(INDIRECT(ADDRESS($I404,44))=0,INDIRECT(ADDRESS($I404,38))&lt;&gt;"UL"),INDIRECT(ADDRESS($I404,COLUMN()-12)),0),0), IF($J404&gt;0,IF(AND(INDIRECT(ADDRESS($J404,44))=0,INDIRECT(ADDRESS($J404,38))&lt;&gt;"UL"),INDIRECT(ADDRESS($J404,COLUMN()-12)),0),0), IF($K404&gt;0,IF(AND(INDIRECT(ADDRESS($K404,44))=0,INDIRECT(ADDRESS($K404,38))&lt;&gt;"UL"),INDIRECT(ADDRESS($K404,COLUMN()-11)),0),0), IF($L404&gt;0,IF(AND(INDIRECT(ADDRESS($L404,44))=0,INDIRECT(ADDRESS($L404,38))&lt;&gt;"UL"),INDIRECT(ADDRESS($L404,COLUMN()-11)),0),0), IF($M404&gt;0,IF(AND(INDIRECT(ADDRESS($M404,44))=0,INDIRECT(ADDRESS($M404,38))&lt;&gt;"UL"),INDIRECT(ADDRESS($M404,COLUMN()-11)),0),0))</f>
        <v>0</v>
      </c>
      <c r="BN404" s="57" cm="1">
        <f t="array" aca="1" ref="BN404" ca="1">SUM(IF($C404&gt;0,IF(AND(INDIRECT(ADDRESS($C404,44))=0,INDIRECT(ADDRESS($C404,38))&lt;&gt;"UL"),INDIRECT(ADDRESS($C404,COLUMN()-12)),0),0), IF($D404&gt;0,IF(AND(INDIRECT(ADDRESS($D404,44))=0,INDIRECT(ADDRESS($D404,38))&lt;&gt;"UL"),INDIRECT(ADDRESS($D404,COLUMN()-12)),0),0), IF($E404&gt;0,IF(AND(INDIRECT(ADDRESS($E404,44))=0,INDIRECT(ADDRESS($E404,38))&lt;&gt;"UL"),INDIRECT(ADDRESS($E404,COLUMN()-12)),0),0), IF($F404&gt;0,IF(AND(INDIRECT(ADDRESS($F404,44))=0,INDIRECT(ADDRESS($F404,38))&lt;&gt;"UL"),INDIRECT(ADDRESS($F404,COLUMN()-12)),0),0), IF($G404&gt;0,IF(AND(INDIRECT(ADDRESS($G404,44))=0,INDIRECT(ADDRESS($G404,38))&lt;&gt;"UL"),INDIRECT(ADDRESS($G404,COLUMN()-12)),0),0), IF($H404&gt;0,IF(AND(INDIRECT(ADDRESS($H404,44))=0,INDIRECT(ADDRESS($H404,38))&lt;&gt;"UL"),INDIRECT(ADDRESS($H404,COLUMN()-12)),0),0), IF($I404&gt;0,IF(AND(INDIRECT(ADDRESS($I404,44))=0,INDIRECT(ADDRESS($I404,38))&lt;&gt;"UL"),INDIRECT(ADDRESS($I404,COLUMN()-12)),0),0), IF($J404&gt;0,IF(AND(INDIRECT(ADDRESS($J404,44))=0,INDIRECT(ADDRESS($J404,38))&lt;&gt;"UL"),INDIRECT(ADDRESS($J404,COLUMN()-12)),0),0), IF($K404&gt;0,IF(AND(INDIRECT(ADDRESS($K404,44))=0,INDIRECT(ADDRESS($K404,38))&lt;&gt;"UL"),INDIRECT(ADDRESS($K404,COLUMN()-11)),0),0), IF($L404&gt;0,IF(AND(INDIRECT(ADDRESS($L404,44))=0,INDIRECT(ADDRESS($L404,38))&lt;&gt;"UL"),INDIRECT(ADDRESS($L404,COLUMN()-11)),0),0), IF($M404&gt;0,IF(AND(INDIRECT(ADDRESS($M404,44))=0,INDIRECT(ADDRESS($M404,38))&lt;&gt;"UL"),INDIRECT(ADDRESS($M404,COLUMN()-11)),0),0))</f>
        <v>0</v>
      </c>
      <c r="BO404" s="57" cm="1">
        <f t="array" aca="1" ref="BO404" ca="1">SUM(IF($C404&gt;0,IF(AND(INDIRECT(ADDRESS($C404,44))=0,INDIRECT(ADDRESS($C404,38))&lt;&gt;"UL"),INDIRECT(ADDRESS($C404,COLUMN()-12)),0),0), IF($D404&gt;0,IF(AND(INDIRECT(ADDRESS($D404,44))=0,INDIRECT(ADDRESS($D404,38))&lt;&gt;"UL"),INDIRECT(ADDRESS($D404,COLUMN()-12)),0),0), IF($E404&gt;0,IF(AND(INDIRECT(ADDRESS($E404,44))=0,INDIRECT(ADDRESS($E404,38))&lt;&gt;"UL"),INDIRECT(ADDRESS($E404,COLUMN()-12)),0),0), IF($F404&gt;0,IF(AND(INDIRECT(ADDRESS($F404,44))=0,INDIRECT(ADDRESS($F404,38))&lt;&gt;"UL"),INDIRECT(ADDRESS($F404,COLUMN()-12)),0),0), IF($G404&gt;0,IF(AND(INDIRECT(ADDRESS($G404,44))=0,INDIRECT(ADDRESS($G404,38))&lt;&gt;"UL"),INDIRECT(ADDRESS($G404,COLUMN()-12)),0),0), IF($H404&gt;0,IF(AND(INDIRECT(ADDRESS($H404,44))=0,INDIRECT(ADDRESS($H404,38))&lt;&gt;"UL"),INDIRECT(ADDRESS($H404,COLUMN()-12)),0),0), IF($I404&gt;0,IF(AND(INDIRECT(ADDRESS($I404,44))=0,INDIRECT(ADDRESS($I404,38))&lt;&gt;"UL"),INDIRECT(ADDRESS($I404,COLUMN()-12)),0),0), IF($J404&gt;0,IF(AND(INDIRECT(ADDRESS($J404,44))=0,INDIRECT(ADDRESS($J404,38))&lt;&gt;"UL"),INDIRECT(ADDRESS($J404,COLUMN()-12)),0),0), IF($K404&gt;0,IF(AND(INDIRECT(ADDRESS($K404,44))=0,INDIRECT(ADDRESS($K404,38))&lt;&gt;"UL"),INDIRECT(ADDRESS($K404,COLUMN()-11)),0),0), IF($L404&gt;0,IF(AND(INDIRECT(ADDRESS($L404,44))=0,INDIRECT(ADDRESS($L404,38))&lt;&gt;"UL"),INDIRECT(ADDRESS($L404,COLUMN()-11)),0),0), IF($M404&gt;0,IF(AND(INDIRECT(ADDRESS($M404,44))=0,INDIRECT(ADDRESS($M404,38))&lt;&gt;"UL"),INDIRECT(ADDRESS($M404,COLUMN()-11)),0),0))</f>
        <v>0</v>
      </c>
      <c r="BP404" s="57" cm="1">
        <f t="array" aca="1" ref="BP404" ca="1">SUM(IF($C404&gt;0,IF(AND(INDIRECT(ADDRESS($C404,44))=0,INDIRECT(ADDRESS($C404,38))&lt;&gt;"UL"),INDIRECT(ADDRESS($C404,COLUMN()-12)),0),0), IF($D404&gt;0,IF(AND(INDIRECT(ADDRESS($D404,44))=0,INDIRECT(ADDRESS($D404,38))&lt;&gt;"UL"),INDIRECT(ADDRESS($D404,COLUMN()-12)),0),0), IF($E404&gt;0,IF(AND(INDIRECT(ADDRESS($E404,44))=0,INDIRECT(ADDRESS($E404,38))&lt;&gt;"UL"),INDIRECT(ADDRESS($E404,COLUMN()-12)),0),0), IF($F404&gt;0,IF(AND(INDIRECT(ADDRESS($F404,44))=0,INDIRECT(ADDRESS($F404,38))&lt;&gt;"UL"),INDIRECT(ADDRESS($F404,COLUMN()-12)),0),0), IF($G404&gt;0,IF(AND(INDIRECT(ADDRESS($G404,44))=0,INDIRECT(ADDRESS($G404,38))&lt;&gt;"UL"),INDIRECT(ADDRESS($G404,COLUMN()-12)),0),0), IF($H404&gt;0,IF(AND(INDIRECT(ADDRESS($H404,44))=0,INDIRECT(ADDRESS($H404,38))&lt;&gt;"UL"),INDIRECT(ADDRESS($H404,COLUMN()-12)),0),0), IF($I404&gt;0,IF(AND(INDIRECT(ADDRESS($I404,44))=0,INDIRECT(ADDRESS($I404,38))&lt;&gt;"UL"),INDIRECT(ADDRESS($I404,COLUMN()-12)),0),0), IF($J404&gt;0,IF(AND(INDIRECT(ADDRESS($J404,44))=0,INDIRECT(ADDRESS($J404,38))&lt;&gt;"UL"),INDIRECT(ADDRESS($J404,COLUMN()-12)),0),0), IF($K404&gt;0,IF(AND(INDIRECT(ADDRESS($K404,44))=0,INDIRECT(ADDRESS($K404,38))&lt;&gt;"UL"),INDIRECT(ADDRESS($K404,COLUMN()-11)),0),0), IF($L404&gt;0,IF(AND(INDIRECT(ADDRESS($L404,44))=0,INDIRECT(ADDRESS($L404,38))&lt;&gt;"UL"),INDIRECT(ADDRESS($L404,COLUMN()-11)),0),0), IF($M404&gt;0,IF(AND(INDIRECT(ADDRESS($M404,44))=0,INDIRECT(ADDRESS($M404,38))&lt;&gt;"UL"),INDIRECT(ADDRESS($M404,COLUMN()-11)),0),0))</f>
        <v>0</v>
      </c>
      <c r="BQ404" s="57">
        <f t="shared" ca="1" si="269"/>
        <v>0</v>
      </c>
      <c r="BR404" s="161">
        <f t="shared" ca="1" si="270"/>
        <v>73.626461272115165</v>
      </c>
      <c r="BS404" s="59"/>
      <c r="BT404" s="56">
        <f t="shared" ca="1" si="271"/>
        <v>2.5057268237772763</v>
      </c>
      <c r="BU404" s="63">
        <f t="shared" ca="1" si="272"/>
        <v>0.10894464451205549</v>
      </c>
      <c r="BV404" s="57" t="s">
        <v>34</v>
      </c>
      <c r="BW404" s="57" cm="1">
        <f t="array" aca="1" ref="BW404" ca="1">SUM(IF($C404&gt;0,IF(AND(INDIRECT(ADDRESS($C404,44))=0,INDIRECT(ADDRESS($C404,38))="UL",ISERROR(SEARCH("Rear",INDIRECT(ADDRESS($C404,33)))),ISERROR(SEARCH("Side",INDIRECT(ADDRESS($C404,33))))),INDIRECT(ADDRESS($C404,COLUMN())),0),0),IF($D404&gt;0,IF(AND(INDIRECT(ADDRESS($D404,44))=0,INDIRECT(ADDRESS($D404,38))="UL",ISERROR(SEARCH("Rear",INDIRECT(ADDRESS($D404,33)))),ISERROR(SEARCH("Side",INDIRECT(ADDRESS($D404,33))))),INDIRECT(ADDRESS($D404,COLUMN())),0),0),IF($E404&gt;0,IF(AND(INDIRECT(ADDRESS($E404,44))=0,INDIRECT(ADDRESS($E404,38))="UL",ISERROR(SEARCH("Rear",INDIRECT(ADDRESS($E404,33)))),ISERROR(SEARCH("Side",INDIRECT(ADDRESS($E404,33))))),INDIRECT(ADDRESS($E404,COLUMN())),0),0),IF($F404&gt;0,IF(AND(INDIRECT(ADDRESS($F404,44))=0,INDIRECT(ADDRESS($F404,38))="UL",ISERROR(SEARCH("Rear",INDIRECT(ADDRESS($F404,33)))),ISERROR(SEARCH("Side",INDIRECT(ADDRESS($F404,33))))),INDIRECT(ADDRESS($F404,COLUMN())),0),0),IF($G404&gt;0,IF(AND(INDIRECT(ADDRESS($G404,44))=0,INDIRECT(ADDRESS($G404,38))="UL",ISERROR(SEARCH("Rear",INDIRECT(ADDRESS($G404,33)))),ISERROR(SEARCH("Side",INDIRECT(ADDRESS($G404,33))))),INDIRECT(ADDRESS($G404,COLUMN())),0),0),IF($H404&gt;0,IF(AND(INDIRECT(ADDRESS($H404,44))=0,INDIRECT(ADDRESS($H404,38))="UL",ISERROR(SEARCH("Rear",INDIRECT(ADDRESS($H404,33)))),ISERROR(SEARCH("Side",INDIRECT(ADDRESS($H404,33))))),INDIRECT(ADDRESS($H404,COLUMN())),0),0),IF($I404&gt;0,IF(AND(INDIRECT(ADDRESS($I404,44))=0,INDIRECT(ADDRESS($I404,38))="UL",ISERROR(SEARCH("Rear",INDIRECT(ADDRESS($I404,33)))),ISERROR(SEARCH("Side",INDIRECT(ADDRESS($I404,33))))),INDIRECT(ADDRESS($I404,COLUMN())),0),0),IF($J404&gt;0,IF(AND(INDIRECT(ADDRESS($J404,44))=0,INDIRECT(ADDRESS($J404,38))="UL",ISERROR(SEARCH("Rear",INDIRECT(ADDRESS($J404,33)))),ISERROR(SEARCH("Side",INDIRECT(ADDRESS($J404,33))))),INDIRECT(ADDRESS($J404,COLUMN())),0),0),IF($K404&gt;0,IF(AND(INDIRECT(ADDRESS($K404,44))=0,INDIRECT(ADDRESS($K404,38))="UL",ISERROR(SEARCH("Rear",INDIRECT(ADDRESS($K404,33)))),ISERROR(SEARCH("Side",INDIRECT(ADDRESS($K404,33))))),INDIRECT(ADDRESS($K404,COLUMN())),0),0),IF($L404&gt;0,IF(AND(INDIRECT(ADDRESS($L404,44))=0,INDIRECT(ADDRESS($L404,38))="UL",ISERROR(SEARCH("Rear",INDIRECT(ADDRESS($L404,33)))),ISERROR(SEARCH("Side",INDIRECT(ADDRESS($L404,33))))),INDIRECT(ADDRESS($L404,COLUMN())),0),0),IF($M404&gt;0,IF(AND(INDIRECT(ADDRESS($M404,44))=0,INDIRECT(ADDRESS($M404,38))="UL",ISERROR(SEARCH("Rear",INDIRECT(ADDRESS($M404,33)))),ISERROR(SEARCH("Side",INDIRECT(ADDRESS($M404,33))))),INDIRECT(ADDRESS($M404,COLUMN())),0),0))</f>
        <v>0.38888888888888884</v>
      </c>
      <c r="BX404" s="57">
        <f t="shared" ca="1" si="273"/>
        <v>0.38888888888888884</v>
      </c>
      <c r="BY404" s="57" cm="1">
        <f t="array" aca="1" ref="BY404" ca="1">SUM(IF($C404&gt;0,IF(AND(INDIRECT(ADDRESS($C404,44))=0,INDIRECT(ADDRESS($C404,38))="UL"),INDIRECT(ADDRESS($C404,COLUMN())),0),0),IF($D404&gt;0,IF(AND(INDIRECT(ADDRESS($D404,44))=0,INDIRECT(ADDRESS($D404,38))="UL"),INDIRECT(ADDRESS($D404,COLUMN())),0),0),IF($E404&gt;0,IF(AND(INDIRECT(ADDRESS($E404,44))=0,INDIRECT(ADDRESS($E404,38))="UL"),INDIRECT(ADDRESS($E404,COLUMN())),0),0),IF($F404&gt;0,IF(AND(INDIRECT(ADDRESS($F404,44))=0,INDIRECT(ADDRESS($F404,38))="UL"),INDIRECT(ADDRESS($F404,COLUMN())),0),0),IF($G404&gt;0,IF(AND(INDIRECT(ADDRESS($G404,44))=0,INDIRECT(ADDRESS($G404,38))="UL"),INDIRECT(ADDRESS($G404,COLUMN())),0),0),IF($H404&gt;0,IF(AND(INDIRECT(ADDRESS($H404,44))=0,INDIRECT(ADDRESS($H404,38))="UL"),INDIRECT(ADDRESS($H404,COLUMN())),0),0),IF($I404&gt;0,IF(AND(INDIRECT(ADDRESS($I404,44))=0,INDIRECT(ADDRESS($I404,38))="UL"),INDIRECT(ADDRESS($I404,COLUMN())),0),0),IF($J404&gt;0,IF(AND(INDIRECT(ADDRESS($J404,44))=0,INDIRECT(ADDRESS($J404,38))="UL"),INDIRECT(ADDRESS($J404,COLUMN())),0),0),IF($K404&gt;0,IF(AND(INDIRECT(ADDRESS($K404,44))=0,INDIRECT(ADDRESS($K404,38))="UL"),INDIRECT(ADDRESS($K404,COLUMN())),0),0),IF($L404&gt;0,IF(AND(INDIRECT(ADDRESS($L404,44))=0,INDIRECT(ADDRESS($L404,38))="UL"),INDIRECT(ADDRESS($L404,COLUMN())),0),0),IF($M404&gt;0,IF(AND(INDIRECT(ADDRESS($M404,44))=0,INDIRECT(ADDRESS($M404,38))="UL"),INDIRECT(ADDRESS($M404,COLUMN())),0),0))</f>
        <v>0.12962962962962962</v>
      </c>
      <c r="BZ404" s="57" cm="1">
        <f t="array" aca="1" ref="BZ404" ca="1">SUM(IF($C404&gt;0,IF(AND(INDIRECT(ADDRESS($C404,44))=0,INDIRECT(ADDRESS($C404,38))="UL"),INDIRECT(ADDRESS($C404,COLUMN())),0),0),IF($D404&gt;0,IF(AND(INDIRECT(ADDRESS($D404,44))=0,INDIRECT(ADDRESS($D404,38))="UL"),INDIRECT(ADDRESS($D404,COLUMN())),0),0),IF($E404&gt;0,IF(AND(INDIRECT(ADDRESS($E404,44))=0,INDIRECT(ADDRESS($E404,38))="UL"),INDIRECT(ADDRESS($E404,COLUMN())),0),0),IF($F404&gt;0,IF(AND(INDIRECT(ADDRESS($F404,44))=0,INDIRECT(ADDRESS($F404,38))="UL"),INDIRECT(ADDRESS($F404,COLUMN())),0),0),IF($G404&gt;0,IF(AND(INDIRECT(ADDRESS($G404,44))=0,INDIRECT(ADDRESS($G404,38))="UL"),INDIRECT(ADDRESS($G404,COLUMN())),0),0),IF($H404&gt;0,IF(AND(INDIRECT(ADDRESS($H404,44))=0,INDIRECT(ADDRESS($H404,38))="UL"),INDIRECT(ADDRESS($H404,COLUMN())),0),0),IF($I404&gt;0,IF(AND(INDIRECT(ADDRESS($I404,44))=0,INDIRECT(ADDRESS($I404,38))="UL"),INDIRECT(ADDRESS($I404,COLUMN())),0),0),IF($J404&gt;0,IF(AND(INDIRECT(ADDRESS($J404,44))=0,INDIRECT(ADDRESS($J404,38))="UL"),INDIRECT(ADDRESS($J404,COLUMN())),0),0),IF($K404&gt;0,IF(AND(INDIRECT(ADDRESS($K404,44))=0,INDIRECT(ADDRESS($K404,38))="UL"),INDIRECT(ADDRESS($K404,COLUMN())),0),0),IF($L404&gt;0,IF(AND(INDIRECT(ADDRESS($L404,44))=0,INDIRECT(ADDRESS($L404,38))="UL"),INDIRECT(ADDRESS($L404,COLUMN())),0),0),IF($M404&gt;0,IF(AND(INDIRECT(ADDRESS($M404,44))=0,INDIRECT(ADDRESS($M404,38))="UL"),INDIRECT(ADDRESS($M404,COLUMN())),0),0))</f>
        <v>0.46296296296296291</v>
      </c>
      <c r="CA404" s="57">
        <f t="shared" ca="1" si="274"/>
        <v>0.46296296296296291</v>
      </c>
      <c r="CB404" s="57" cm="1">
        <f t="array" aca="1" ref="CB404" ca="1">SUM(IF($C404&gt;0,IF(AND(INDIRECT(ADDRESS($C404,44))=0,INDIRECT(ADDRESS($C404,38))&lt;&gt;"UL"),INDIRECT(ADDRESS($C404,COLUMN())),0),0),IF($D404&gt;0,IF(AND(INDIRECT(ADDRESS($D404,44))=0,INDIRECT(ADDRESS($D404,38))&lt;&gt;"UL"),INDIRECT(ADDRESS($D404,COLUMN())),0),0),IF($E404&gt;0,IF(AND(INDIRECT(ADDRESS($E404,44))=0,INDIRECT(ADDRESS($E404,38))&lt;&gt;"UL"),INDIRECT(ADDRESS($E404,COLUMN())),0),0),IF($F404&gt;0,IF(AND(INDIRECT(ADDRESS($F404,44))=0,INDIRECT(ADDRESS($F404,38))&lt;&gt;"UL"),INDIRECT(ADDRESS($F404,COLUMN())),0),0),IF($G404&gt;0,IF(AND(INDIRECT(ADDRESS($G404,44))=0,INDIRECT(ADDRESS($G404,38))&lt;&gt;"UL"),INDIRECT(ADDRESS($G404,COLUMN())),0),0),IF($H404&gt;0,IF(AND(INDIRECT(ADDRESS($H404,44))=0,INDIRECT(ADDRESS($H404,38))&lt;&gt;"UL"),INDIRECT(ADDRESS($H404,COLUMN())),0),0),IF($I404&gt;0,IF(AND(INDIRECT(ADDRESS($I404,44))=0,INDIRECT(ADDRESS($I404,38))&lt;&gt;"UL"),INDIRECT(ADDRESS($I404,COLUMN())),0),0),IF($J404&gt;0,IF(AND(INDIRECT(ADDRESS($J404,44))=0,INDIRECT(ADDRESS($J404,38))&lt;&gt;"UL"),INDIRECT(ADDRESS($J404,COLUMN())),0),0),IF($K404&gt;0,IF(AND(INDIRECT(ADDRESS($K404,44))=0,INDIRECT(ADDRESS($K404,38))&lt;&gt;"UL"),INDIRECT(ADDRESS($K404,COLUMN())),0),0),IF($L404&gt;0,IF(AND(INDIRECT(ADDRESS($L404,44))=0,INDIRECT(ADDRESS($L404,38))&lt;&gt;"UL"),INDIRECT(ADDRESS($L404,COLUMN())),0),0),IF($M404&gt;0,IF(AND(INDIRECT(ADDRESS($M404,44))=0,INDIRECT(ADDRESS($M404,38))&lt;&gt;"UL"),INDIRECT(ADDRESS($M404,COLUMN())),0),0))</f>
        <v>0</v>
      </c>
      <c r="CC404" s="57">
        <f t="shared" ca="1" si="275"/>
        <v>0</v>
      </c>
      <c r="CD404" s="57" cm="1">
        <f t="array" aca="1" ref="CD404" ca="1">SUM(IF($C404&gt;0,IF(AND(INDIRECT(ADDRESS($C404,44))=0,INDIRECT(ADDRESS($C404,38))&lt;&gt;"UL"),INDIRECT(ADDRESS($C404,COLUMN())),0),0),IF($D404&gt;0,IF(AND(INDIRECT(ADDRESS($D404,44))=0,INDIRECT(ADDRESS($D404,38))&lt;&gt;"UL"),INDIRECT(ADDRESS($D404,COLUMN())),0),0),IF($E404&gt;0,IF(AND(INDIRECT(ADDRESS($E404,44))=0,INDIRECT(ADDRESS($E404,38))&lt;&gt;"UL"),INDIRECT(ADDRESS($E404,COLUMN())),0),0),IF($F404&gt;0,IF(AND(INDIRECT(ADDRESS($F404,44))=0,INDIRECT(ADDRESS($F404,38))&lt;&gt;"UL"),INDIRECT(ADDRESS($F404,COLUMN())),0),0),IF($G404&gt;0,IF(AND(INDIRECT(ADDRESS($G404,44))=0,INDIRECT(ADDRESS($G404,38))&lt;&gt;"UL"),INDIRECT(ADDRESS($G404,COLUMN())),0),0),IF($H404&gt;0,IF(AND(INDIRECT(ADDRESS($H404,44))=0,INDIRECT(ADDRESS($H404,38))&lt;&gt;"UL"),INDIRECT(ADDRESS($H404,COLUMN())),0),0),IF($I404&gt;0,IF(AND(INDIRECT(ADDRESS($I404,44))=0,INDIRECT(ADDRESS($I404,38))&lt;&gt;"UL"),INDIRECT(ADDRESS($I404,COLUMN())),0),0),IF($J404&gt;0,IF(AND(INDIRECT(ADDRESS($J404,44))=0,INDIRECT(ADDRESS($J404,38))&lt;&gt;"UL"),INDIRECT(ADDRESS($J404,COLUMN())),0),0),IF($K404&gt;0,IF(AND(INDIRECT(ADDRESS($K404,44))=0,INDIRECT(ADDRESS($K404,38))&lt;&gt;"UL"),INDIRECT(ADDRESS($K404,COLUMN())),0),0),IF($L404&gt;0,IF(AND(INDIRECT(ADDRESS($L404,44))=0,INDIRECT(ADDRESS($L404,38))&lt;&gt;"UL"),INDIRECT(ADDRESS($L404,COLUMN())),0),0),IF($M404&gt;0,IF(AND(INDIRECT(ADDRESS($M404,44))=0,INDIRECT(ADDRESS($M404,38))&lt;&gt;"UL"),INDIRECT(ADDRESS($M404,COLUMN())),0),0))</f>
        <v>0</v>
      </c>
      <c r="CE404" s="57" cm="1">
        <f t="array" aca="1" ref="CE404" ca="1">SUM(IF($C404&gt;0,IF(AND(INDIRECT(ADDRESS($C404,44))=0,INDIRECT(ADDRESS($C404,38))&lt;&gt;"UL"),INDIRECT(ADDRESS($C404,COLUMN())),0),0),IF($D404&gt;0,IF(AND(INDIRECT(ADDRESS($D404,44))=0,INDIRECT(ADDRESS($D404,38))&lt;&gt;"UL"),INDIRECT(ADDRESS($D404,COLUMN())),0),0),IF($E404&gt;0,IF(AND(INDIRECT(ADDRESS($E404,44))=0,INDIRECT(ADDRESS($E404,38))&lt;&gt;"UL"),INDIRECT(ADDRESS($E404,COLUMN())),0),0),IF($F404&gt;0,IF(AND(INDIRECT(ADDRESS($F404,44))=0,INDIRECT(ADDRESS($F404,38))&lt;&gt;"UL"),INDIRECT(ADDRESS($F404,COLUMN())),0),0),IF($G404&gt;0,IF(AND(INDIRECT(ADDRESS($G404,44))=0,INDIRECT(ADDRESS($G404,38))&lt;&gt;"UL"),INDIRECT(ADDRESS($G404,COLUMN())),0),0),IF($H404&gt;0,IF(AND(INDIRECT(ADDRESS($H404,44))=0,INDIRECT(ADDRESS($H404,38))&lt;&gt;"UL"),INDIRECT(ADDRESS($H404,COLUMN())),0),0),IF($I404&gt;0,IF(AND(INDIRECT(ADDRESS($I404,44))=0,INDIRECT(ADDRESS($I404,38))&lt;&gt;"UL"),INDIRECT(ADDRESS($I404,COLUMN())),0),0),IF($J404&gt;0,IF(AND(INDIRECT(ADDRESS($J404,44))=0,INDIRECT(ADDRESS($J404,38))&lt;&gt;"UL"),INDIRECT(ADDRESS($J404,COLUMN())),0),0),IF($K404&gt;0,IF(AND(INDIRECT(ADDRESS($K404,44))=0,INDIRECT(ADDRESS($K404,38))&lt;&gt;"UL"),INDIRECT(ADDRESS($K404,COLUMN())),0),0),IF($L404&gt;0,IF(AND(INDIRECT(ADDRESS($L404,44))=0,INDIRECT(ADDRESS($L404,38))&lt;&gt;"UL"),INDIRECT(ADDRESS($L404,COLUMN())),0),0),IF($M404&gt;0,IF(AND(INDIRECT(ADDRESS($M404,44))=0,INDIRECT(ADDRESS($M404,38))&lt;&gt;"UL"),INDIRECT(ADDRESS($M404,COLUMN())),0),0))</f>
        <v>0</v>
      </c>
      <c r="CF404" s="57">
        <f t="shared" ca="1" si="276"/>
        <v>0</v>
      </c>
      <c r="CG404" s="57">
        <f t="shared" ca="1" si="277"/>
        <v>0.80073272466833723</v>
      </c>
      <c r="CH404" s="57">
        <f t="shared" ca="1" si="278"/>
        <v>3.4814466289927702E-2</v>
      </c>
      <c r="CI404" s="19">
        <f t="shared" ca="1" si="279"/>
        <v>14.038804934206109</v>
      </c>
      <c r="CJ404" s="19"/>
      <c r="CK404" s="57" cm="1">
        <f t="array" aca="1" ref="CK404" ca="1">IF(AU404="S", SUM(IF($C404&gt;0,IF(INDIRECT(ADDRESS($C404,43))&lt;&gt;1,INDIRECT(ADDRESS($C404,48)),0),0), IF($D404&gt;0,IF(INDIRECT(ADDRESS($D404,43))&lt;&gt;1,INDIRECT(ADDRESS($D404,48)),0),0), IF($E404&gt;0,IF(INDIRECT(ADDRESS($E404,43))&lt;&gt;1,INDIRECT(ADDRESS($E404,48)),0),0), IF($F404&gt;0,IF(INDIRECT(ADDRESS($F404,43))&lt;&gt;1,INDIRECT(ADDRESS($F404,48)),0),0), IF($G404&gt;0,IF(INDIRECT(ADDRESS($G404,43))&lt;&gt;1,INDIRECT(ADDRESS($G404,48)),0),0), IF($H404&gt;0,IF(INDIRECT(ADDRESS($H404,43))&lt;&gt;1,INDIRECT(ADDRESS($H404,48)),0),0), IF($I404&gt;0,IF(INDIRECT(ADDRESS($I404,43))&lt;&gt;1,INDIRECT(ADDRESS($I404,48)),0),0), IF($J404&gt;0,IF(INDIRECT(ADDRESS($J404,43))&lt;&gt;1,INDIRECT(ADDRESS($J404,48)),0),0), IF($K404&gt;0,IF(INDIRECT(ADDRESS($K404,43))&lt;&gt;1,INDIRECT(ADDRESS($K404,48)),0),0), IF($L404&gt;0,IF(INDIRECT(ADDRESS($L404,43))&lt;&gt;1,INDIRECT(ADDRESS($L404,48)),0),0), IF($M404&gt;0,IF(INDIRECT(ADDRESS($M404,43))&lt;&gt;1,INDIRECT(ADDRESS($M404,48)),0),0)), IF(AU404="L",SUM(IF($C404&gt;0,IF(INDIRECT(ADDRESS($C404,43))&lt;&gt;1,INDIRECT(ADDRESS($C404,50)),0),0), IF($D404&gt;0,IF(INDIRECT(ADDRESS($D404,43))&lt;&gt;1,INDIRECT(ADDRESS($D404,50)),0),0), IF($E404&gt;0,IF(INDIRECT(ADDRESS($E404,43))&lt;&gt;1,INDIRECT(ADDRESS($E404,50)),0),0), IF($F404&gt;0,IF(INDIRECT(ADDRESS($F404,43))&lt;&gt;1,INDIRECT(ADDRESS($F404,50)),0),0), IF($G404&gt;0,IF(INDIRECT(ADDRESS($G404,43))&lt;&gt;1,INDIRECT(ADDRESS($G404,50)),0),0), IF($G404&gt;0,IF(INDIRECT(ADDRESS($G404,43))&lt;&gt;1,INDIRECT(ADDRESS($G404,50)),0),0), IF($H404&gt;0,IF(INDIRECT(ADDRESS($H404,43))&lt;&gt;1,INDIRECT(ADDRESS($H404,50)),0),0), IF($I404&gt;0,IF(INDIRECT(ADDRESS($I404,43))&lt;&gt;1,INDIRECT(ADDRESS($I404,50)),0),0), IF($J404&gt;0,IF(INDIRECT(ADDRESS($J404,43))&lt;&gt;1,INDIRECT(ADDRESS($J404,50)),0),0), IF($K404&gt;0,IF(INDIRECT(ADDRESS($K404,43))&lt;&gt;1,INDIRECT(ADDRESS($K404,50)),0),0), IF($L404&gt;0,IF(INDIRECT(ADDRESS($L404,43))&lt;&gt;1,INDIRECT(ADDRESS($L404,50)),0),0), IF($M404&gt;0,IF(INDIRECT(ADDRESS($M404,43))&lt;&gt;1,INDIRECT(ADDRESS($M404,50)),0),0)), SUM(IF($C404&gt;0,IF(INDIRECT(ADDRESS($C404,43))&lt;&gt;1,INDIRECT(ADDRESS($C404,49)),0),0), IF($D404&gt;0,IF(INDIRECT(ADDRESS($D404,43))&lt;&gt;1,INDIRECT(ADDRESS($D404,49)),0),0), IF($E404&gt;0,IF(INDIRECT(ADDRESS($E404,43))&lt;&gt;1,INDIRECT(ADDRESS($E404,49)),0),0), IF($F404&gt;0,IF(INDIRECT(ADDRESS($F404,43))&lt;&gt;1,INDIRECT(ADDRESS($F404,49)),0),0), IF($G404&gt;0,IF(INDIRECT(ADDRESS($G404,43))&lt;&gt;1,INDIRECT(ADDRESS($G404,49)),0),0), IF($G404&gt;0,IF(INDIRECT(ADDRESS($G404,43))&lt;&gt;1,INDIRECT(ADDRESS($G404,49)),0),0), IF($H404&gt;0,IF(INDIRECT(ADDRESS($H404,43))&lt;&gt;1,INDIRECT(ADDRESS($H404,49)),0),0), IF($I404&gt;0,IF(INDIRECT(ADDRESS($I404,43))&lt;&gt;1,INDIRECT(ADDRESS($I404,49)),0),0), IF($J404&gt;0,IF(INDIRECT(ADDRESS($J404,43))&lt;&gt;1,INDIRECT(ADDRESS($J404,49)),0),0), IF($K404&gt;0,IF(INDIRECT(ADDRESS($K404,43))&lt;&gt;1,INDIRECT(ADDRESS($K404,49)),0),0), IF($L404&gt;0,IF(INDIRECT(ADDRESS($L404,43))&lt;&gt;1,INDIRECT(ADDRESS($L404,49)),0),0), IF($M404&gt;0,IF(INDIRECT(ADDRESS($M404,43))&lt;&gt;1,INDIRECT(ADDRESS($M404,49)),0),0))))</f>
        <v>2.9444444444444442</v>
      </c>
      <c r="CL404" s="57" cm="1">
        <f t="array" aca="1" ref="CL404" ca="1">SUM(IF($C404&gt;0,IF(INDIRECT(ADDRESS($C404,44))=1,INDIRECT(ADDRESS($C404,90)),0),0), IF($D404&gt;0,IF(INDIRECT(ADDRESS($D404,44))=1,INDIRECT(ADDRESS($D404,90)),0),0), IF($E404&gt;0,IF(INDIRECT(ADDRESS($E404,44))=1,INDIRECT(ADDRESS($E404,90)),0),0), IF($F404&gt;0,IF(INDIRECT(ADDRESS($F404,44))=1,INDIRECT(ADDRESS($F404,90)),0),0), IF($G404&gt;0,IF(INDIRECT(ADDRESS($G404,44))=1,INDIRECT(ADDRESS($G404,90)),0),0), IF($H404&gt;0,IF(INDIRECT(ADDRESS($H404,44))=1,INDIRECT(ADDRESS($H404,90)),0),0), IF($I404&gt;0,IF(INDIRECT(ADDRESS($I404,44))=1,INDIRECT(ADDRESS($I404,90)),0),0), IF($J404&gt;0,IF(INDIRECT(ADDRESS($J404,44))=1,INDIRECT(ADDRESS($J404,90)),0),0), IF($K404&gt;0,IF(INDIRECT(ADDRESS($K404,44))=1,INDIRECT(ADDRESS($K404,90)),0),0), IF($L404&gt;0,IF(INDIRECT(ADDRESS($L404,44))=1,INDIRECT(ADDRESS($L404,90)),0),0), IF($M404&gt;0,IF(INDIRECT(ADDRESS($M404,44))=1,INDIRECT(ADDRESS($M404,90)),0),0))</f>
        <v>2.3333333333333335</v>
      </c>
      <c r="CM404" s="56">
        <f t="shared" ca="1" si="280"/>
        <v>0.80203259830938667</v>
      </c>
      <c r="CN404" s="59"/>
      <c r="CO404" s="202" t="s">
        <v>530</v>
      </c>
    </row>
    <row r="405" spans="1:93" x14ac:dyDescent="0.25">
      <c r="A405" s="219" t="s">
        <v>518</v>
      </c>
      <c r="B405" s="220">
        <v>377</v>
      </c>
      <c r="C405" s="220">
        <v>384</v>
      </c>
      <c r="D405" s="220">
        <v>389</v>
      </c>
      <c r="E405" s="220">
        <v>390</v>
      </c>
      <c r="F405" s="220"/>
      <c r="G405" s="220"/>
      <c r="H405" s="220"/>
      <c r="I405" s="220"/>
      <c r="J405" s="220"/>
      <c r="K405" s="220"/>
      <c r="L405" s="220"/>
      <c r="M405" s="220"/>
      <c r="N405" s="67">
        <f t="shared" ca="1" si="263"/>
        <v>25</v>
      </c>
      <c r="O405" s="67" t="str" cm="1">
        <f t="array" aca="1" ref="O405" ca="1">INDIRECT(ADDRESS($B405,COLUMN()))</f>
        <v>Bomber</v>
      </c>
      <c r="P405" s="67" cm="1">
        <f t="array" aca="1" ref="P405" ca="1">INDIRECT(ADDRESS($B405,COLUMN()))</f>
        <v>2</v>
      </c>
      <c r="Q405" s="67" cm="1">
        <f t="array" aca="1" ref="Q405" ca="1">INDIRECT(ADDRESS($B405,COLUMN()))</f>
        <v>0</v>
      </c>
      <c r="R405" s="67" cm="1">
        <f t="array" aca="1" ref="R405" ca="1">INDIRECT(ADDRESS($B405,COLUMN()))</f>
        <v>0</v>
      </c>
      <c r="S405" s="67" cm="1">
        <f t="array" aca="1" ref="S405" ca="1">INDIRECT(ADDRESS($B405,COLUMN()))</f>
        <v>2</v>
      </c>
      <c r="T405" s="67" t="str" cm="1">
        <f t="array" aca="1" ref="T405" ca="1">INDIRECT(ADDRESS($B405,COLUMN()))</f>
        <v>1-6</v>
      </c>
      <c r="U405" s="67" cm="1">
        <f t="array" aca="1" ref="U405" ca="1">INDIRECT(ADDRESS($B405,COLUMN()))</f>
        <v>6</v>
      </c>
      <c r="V405" s="67" cm="1">
        <f t="array" aca="1" ref="V405" ca="1">INDIRECT(ADDRESS($B405,COLUMN()))</f>
        <v>0</v>
      </c>
      <c r="W405" s="67" cm="1">
        <f t="array" aca="1" ref="W405" ca="1">INDIRECT(ADDRESS($B405,COLUMN()))</f>
        <v>2</v>
      </c>
      <c r="X405" s="67" cm="1">
        <f t="array" aca="1" ref="X405" ca="1">INDIRECT(ADDRESS($B405,COLUMN()))</f>
        <v>8</v>
      </c>
      <c r="Y405" s="67" cm="1">
        <f t="array" aca="1" ref="Y405" ca="1">INDIRECT(ADDRESS($B405,COLUMN()))</f>
        <v>2</v>
      </c>
      <c r="Z405" s="67" cm="1">
        <f t="array" aca="1" ref="Z405" ca="1">INDIRECT(ADDRESS($B405,COLUMN()))</f>
        <v>5</v>
      </c>
      <c r="AA405" s="67" t="str" cm="1">
        <f t="array" aca="1" ref="AA405" ca="1">INDIRECT(ADDRESS($B405,COLUMN()))</f>
        <v>Jink</v>
      </c>
      <c r="AB405" s="56">
        <f t="shared" ca="1" si="260"/>
        <v>0.87646649776122698</v>
      </c>
      <c r="AC405" s="56">
        <f t="shared" ca="1" si="261"/>
        <v>1.1040295590994802</v>
      </c>
      <c r="AD405" s="56">
        <f t="shared" ca="1" si="262"/>
        <v>1.9200514071295309</v>
      </c>
      <c r="AF405" s="52"/>
      <c r="AG405" s="52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2"/>
      <c r="AU405" s="54" t="s">
        <v>33</v>
      </c>
      <c r="AV405" s="57" cm="1">
        <f t="array" aca="1" ref="AV405" ca="1">SUM(IF($C405&gt;0,IF(AND(INDIRECT(ADDRESS($C405,44))=0,INDIRECT(ADDRESS($C405,38))="UL",ISERROR(SEARCH("Rear",INDIRECT(ADDRESS($C405,33)))),ISERROR(SEARCH("Side",INDIRECT(ADDRESS($C405,33))))),INDIRECT(ADDRESS($C405,COLUMN())),0),0),IF($D405&gt;0,IF(AND(INDIRECT(ADDRESS($D405,44))=0,INDIRECT(ADDRESS($D405,38))="UL",ISERROR(SEARCH("Rear",INDIRECT(ADDRESS($D405,33)))),ISERROR(SEARCH("Side",INDIRECT(ADDRESS($D405,33))))),INDIRECT(ADDRESS($D405,COLUMN())),0),0),IF($E405&gt;0,IF(AND(INDIRECT(ADDRESS($E405,44))=0,INDIRECT(ADDRESS($E405,38))="UL",ISERROR(SEARCH("Rear",INDIRECT(ADDRESS($E405,33)))),ISERROR(SEARCH("Side",INDIRECT(ADDRESS($E405,33))))),INDIRECT(ADDRESS($E405,COLUMN())),0),0),IF($F405&gt;0,IF(AND(INDIRECT(ADDRESS($F405,44))=0,INDIRECT(ADDRESS($F405,38))="UL",ISERROR(SEARCH("Rear",INDIRECT(ADDRESS($F405,33)))),ISERROR(SEARCH("Side",INDIRECT(ADDRESS($F405,33))))),INDIRECT(ADDRESS($F405,COLUMN())),0),0),IF($G405&gt;0,IF(AND(INDIRECT(ADDRESS($G405,44))=0,INDIRECT(ADDRESS($G405,38))="UL",ISERROR(SEARCH("Rear",INDIRECT(ADDRESS($G405,33)))),ISERROR(SEARCH("Side",INDIRECT(ADDRESS($G405,33))))),INDIRECT(ADDRESS($G405,COLUMN())),0),0),IF($H405&gt;0,IF(AND(INDIRECT(ADDRESS($H405,44))=0,INDIRECT(ADDRESS($H405,38))="UL",ISERROR(SEARCH("Rear",INDIRECT(ADDRESS($H405,33)))),ISERROR(SEARCH("Side",INDIRECT(ADDRESS($H405,33))))),INDIRECT(ADDRESS($H405,COLUMN())),0),0),IF($I405&gt;0,IF(AND(INDIRECT(ADDRESS($I405,44))=0,INDIRECT(ADDRESS($I405,38))="UL",ISERROR(SEARCH("Rear",INDIRECT(ADDRESS($I405,33)))),ISERROR(SEARCH("Side",INDIRECT(ADDRESS($I405,33))))),INDIRECT(ADDRESS($I405,COLUMN())),0),0),IF($J405&gt;0,IF(AND(INDIRECT(ADDRESS($J405,44))=0,INDIRECT(ADDRESS($J405,38))="UL",ISERROR(SEARCH("Rear",INDIRECT(ADDRESS($J405,33)))),ISERROR(SEARCH("Side",INDIRECT(ADDRESS($J405,33))))),INDIRECT(ADDRESS($J405,COLUMN())),0),0),IF($K405&gt;0,IF(AND(INDIRECT(ADDRESS($K405,44))=0,INDIRECT(ADDRESS($K405,38))="UL",ISERROR(SEARCH("Rear",INDIRECT(ADDRESS($K405,33)))),ISERROR(SEARCH("Side",INDIRECT(ADDRESS($K405,33))))),INDIRECT(ADDRESS($K405,COLUMN())),0),0),IF($L405&gt;0,IF(AND(INDIRECT(ADDRESS($L405,44))=0,INDIRECT(ADDRESS($L405,38))="UL",ISERROR(SEARCH("Rear",INDIRECT(ADDRESS($L405,33)))),ISERROR(SEARCH("Side",INDIRECT(ADDRESS($L405,33))))),INDIRECT(ADDRESS($L405,COLUMN())),0),0),IF($M405&gt;0,IF(AND(INDIRECT(ADDRESS($M405,44))=0,INDIRECT(ADDRESS($M405,38))="UL",ISERROR(SEARCH("Rear",INDIRECT(ADDRESS($M405,33)))),ISERROR(SEARCH("Side",INDIRECT(ADDRESS($M405,33))))),INDIRECT(ADDRESS($M405,COLUMN())),0),0))</f>
        <v>1.3888888888888888</v>
      </c>
      <c r="AW405" s="57" cm="1">
        <f t="array" aca="1" ref="AW405" ca="1">SUM(IF($C405&gt;0,IF(AND(INDIRECT(ADDRESS($C405,44))=0,INDIRECT(ADDRESS($C405,38))="UL",ISERROR(SEARCH("Rear",INDIRECT(ADDRESS($C405,33)))),ISERROR(SEARCH("Side",INDIRECT(ADDRESS($C405,33))))),INDIRECT(ADDRESS($C405,COLUMN())),0),0),IF($D405&gt;0,IF(AND(INDIRECT(ADDRESS($D405,44))=0,INDIRECT(ADDRESS($D405,38))="UL",ISERROR(SEARCH("Rear",INDIRECT(ADDRESS($D405,33)))),ISERROR(SEARCH("Side",INDIRECT(ADDRESS($D405,33))))),INDIRECT(ADDRESS($D405,COLUMN())),0),0),IF($E405&gt;0,IF(AND(INDIRECT(ADDRESS($E405,44))=0,INDIRECT(ADDRESS($E405,38))="UL",ISERROR(SEARCH("Rear",INDIRECT(ADDRESS($E405,33)))),ISERROR(SEARCH("Side",INDIRECT(ADDRESS($E405,33))))),INDIRECT(ADDRESS($E405,COLUMN())),0),0),IF($F405&gt;0,IF(AND(INDIRECT(ADDRESS($F405,44))=0,INDIRECT(ADDRESS($F405,38))="UL",ISERROR(SEARCH("Rear",INDIRECT(ADDRESS($F405,33)))),ISERROR(SEARCH("Side",INDIRECT(ADDRESS($F405,33))))),INDIRECT(ADDRESS($F405,COLUMN())),0),0),IF($G405&gt;0,IF(AND(INDIRECT(ADDRESS($G405,44))=0,INDIRECT(ADDRESS($G405,38))="UL",ISERROR(SEARCH("Rear",INDIRECT(ADDRESS($G405,33)))),ISERROR(SEARCH("Side",INDIRECT(ADDRESS($G405,33))))),INDIRECT(ADDRESS($G405,COLUMN())),0),0),IF($H405&gt;0,IF(AND(INDIRECT(ADDRESS($H405,44))=0,INDIRECT(ADDRESS($H405,38))="UL",ISERROR(SEARCH("Rear",INDIRECT(ADDRESS($H405,33)))),ISERROR(SEARCH("Side",INDIRECT(ADDRESS($H405,33))))),INDIRECT(ADDRESS($H405,COLUMN())),0),0),IF($I405&gt;0,IF(AND(INDIRECT(ADDRESS($I405,44))=0,INDIRECT(ADDRESS($I405,38))="UL",ISERROR(SEARCH("Rear",INDIRECT(ADDRESS($I405,33)))),ISERROR(SEARCH("Side",INDIRECT(ADDRESS($I405,33))))),INDIRECT(ADDRESS($I405,COLUMN())),0),0),IF($J405&gt;0,IF(AND(INDIRECT(ADDRESS($J405,44))=0,INDIRECT(ADDRESS($J405,38))="UL",ISERROR(SEARCH("Rear",INDIRECT(ADDRESS($J405,33)))),ISERROR(SEARCH("Side",INDIRECT(ADDRESS($J405,33))))),INDIRECT(ADDRESS($J405,COLUMN())),0),0),IF($K405&gt;0,IF(AND(INDIRECT(ADDRESS($K405,44))=0,INDIRECT(ADDRESS($K405,38))="UL",ISERROR(SEARCH("Rear",INDIRECT(ADDRESS($K405,33)))),ISERROR(SEARCH("Side",INDIRECT(ADDRESS($K405,33))))),INDIRECT(ADDRESS($K405,COLUMN())),0),0),IF($L405&gt;0,IF(AND(INDIRECT(ADDRESS($L405,44))=0,INDIRECT(ADDRESS($L405,38))="UL",ISERROR(SEARCH("Rear",INDIRECT(ADDRESS($L405,33)))),ISERROR(SEARCH("Side",INDIRECT(ADDRESS($L405,33))))),INDIRECT(ADDRESS($L405,COLUMN())),0),0),IF($M405&gt;0,IF(AND(INDIRECT(ADDRESS($M405,44))=0,INDIRECT(ADDRESS($M405,38))="UL",ISERROR(SEARCH("Rear",INDIRECT(ADDRESS($M405,33)))),ISERROR(SEARCH("Side",INDIRECT(ADDRESS($M405,33))))),INDIRECT(ADDRESS($M405,COLUMN())),0),0))</f>
        <v>0.77777777777777768</v>
      </c>
      <c r="AX405" s="57" cm="1">
        <f t="array" aca="1" ref="AX405" ca="1">SUM(IF($C405&gt;0,IF(AND(INDIRECT(ADDRESS($C405,44))=0,INDIRECT(ADDRESS($C405,38))="UL",ISERROR(SEARCH("Rear",INDIRECT(ADDRESS($C405,33)))),ISERROR(SEARCH("Side",INDIRECT(ADDRESS($C405,33))))),INDIRECT(ADDRESS($C405,COLUMN())),0),0),IF($D405&gt;0,IF(AND(INDIRECT(ADDRESS($D405,44))=0,INDIRECT(ADDRESS($D405,38))="UL",ISERROR(SEARCH("Rear",INDIRECT(ADDRESS($D405,33)))),ISERROR(SEARCH("Side",INDIRECT(ADDRESS($D405,33))))),INDIRECT(ADDRESS($D405,COLUMN())),0),0),IF($E405&gt;0,IF(AND(INDIRECT(ADDRESS($E405,44))=0,INDIRECT(ADDRESS($E405,38))="UL",ISERROR(SEARCH("Rear",INDIRECT(ADDRESS($E405,33)))),ISERROR(SEARCH("Side",INDIRECT(ADDRESS($E405,33))))),INDIRECT(ADDRESS($E405,COLUMN())),0),0),IF($F405&gt;0,IF(AND(INDIRECT(ADDRESS($F405,44))=0,INDIRECT(ADDRESS($F405,38))="UL",ISERROR(SEARCH("Rear",INDIRECT(ADDRESS($F405,33)))),ISERROR(SEARCH("Side",INDIRECT(ADDRESS($F405,33))))),INDIRECT(ADDRESS($F405,COLUMN())),0),0),IF($G405&gt;0,IF(AND(INDIRECT(ADDRESS($G405,44))=0,INDIRECT(ADDRESS($G405,38))="UL",ISERROR(SEARCH("Rear",INDIRECT(ADDRESS($G405,33)))),ISERROR(SEARCH("Side",INDIRECT(ADDRESS($G405,33))))),INDIRECT(ADDRESS($G405,COLUMN())),0),0),IF($H405&gt;0,IF(AND(INDIRECT(ADDRESS($H405,44))=0,INDIRECT(ADDRESS($H405,38))="UL",ISERROR(SEARCH("Rear",INDIRECT(ADDRESS($H405,33)))),ISERROR(SEARCH("Side",INDIRECT(ADDRESS($H405,33))))),INDIRECT(ADDRESS($H405,COLUMN())),0),0),IF($I405&gt;0,IF(AND(INDIRECT(ADDRESS($I405,44))=0,INDIRECT(ADDRESS($I405,38))="UL",ISERROR(SEARCH("Rear",INDIRECT(ADDRESS($I405,33)))),ISERROR(SEARCH("Side",INDIRECT(ADDRESS($I405,33))))),INDIRECT(ADDRESS($I405,COLUMN())),0),0),IF($J405&gt;0,IF(AND(INDIRECT(ADDRESS($J405,44))=0,INDIRECT(ADDRESS($J405,38))="UL",ISERROR(SEARCH("Rear",INDIRECT(ADDRESS($J405,33)))),ISERROR(SEARCH("Side",INDIRECT(ADDRESS($J405,33))))),INDIRECT(ADDRESS($J405,COLUMN())),0),0),IF($K405&gt;0,IF(AND(INDIRECT(ADDRESS($K405,44))=0,INDIRECT(ADDRESS($K405,38))="UL",ISERROR(SEARCH("Rear",INDIRECT(ADDRESS($K405,33)))),ISERROR(SEARCH("Side",INDIRECT(ADDRESS($K405,33))))),INDIRECT(ADDRESS($K405,COLUMN())),0),0),IF($L405&gt;0,IF(AND(INDIRECT(ADDRESS($L405,44))=0,INDIRECT(ADDRESS($L405,38))="UL",ISERROR(SEARCH("Rear",INDIRECT(ADDRESS($L405,33)))),ISERROR(SEARCH("Side",INDIRECT(ADDRESS($L405,33))))),INDIRECT(ADDRESS($L405,COLUMN())),0),0),IF($M405&gt;0,IF(AND(INDIRECT(ADDRESS($M405,44))=0,INDIRECT(ADDRESS($M405,38))="UL",ISERROR(SEARCH("Rear",INDIRECT(ADDRESS($M405,33)))),ISERROR(SEARCH("Side",INDIRECT(ADDRESS($M405,33))))),INDIRECT(ADDRESS($M405,COLUMN())),0),0))</f>
        <v>0</v>
      </c>
      <c r="AY405" s="58">
        <f t="shared" ca="1" si="264"/>
        <v>1.3888888888888888</v>
      </c>
      <c r="AZ405" s="58">
        <f t="shared" ca="1" si="265"/>
        <v>0.72222222222222221</v>
      </c>
      <c r="BA405" s="58" cm="1">
        <f t="array" aca="1" ref="BA405" ca="1">SUM(IF($C405&gt;0,IF(AND(INDIRECT(ADDRESS($C405,44))=0,INDIRECT(ADDRESS($C405,38))="UL"),INDIRECT(ADDRESS($C405,COLUMN())),0),0),IF($D405&gt;0,IF(AND(INDIRECT(ADDRESS($D405,44))=0,INDIRECT(ADDRESS($D405,38))="UL"),INDIRECT(ADDRESS($D405,COLUMN())),0),0),IF($E405&gt;0,IF(AND(INDIRECT(ADDRESS($E405,44))=0,INDIRECT(ADDRESS($E405,38))="UL"),INDIRECT(ADDRESS($E405,COLUMN())),0),0),IF($F405&gt;0,IF(AND(INDIRECT(ADDRESS($F405,44))=0,INDIRECT(ADDRESS($F405,38))="UL"),INDIRECT(ADDRESS($F405,COLUMN())),0),0),IF($G405&gt;0,IF(AND(INDIRECT(ADDRESS($G405,44))=0,INDIRECT(ADDRESS($G405,38))="UL"),INDIRECT(ADDRESS($G405,COLUMN())),0),0),IF($H405&gt;0,IF(AND(INDIRECT(ADDRESS($H405,44))=0,INDIRECT(ADDRESS($H405,38))="UL"),INDIRECT(ADDRESS($H405,COLUMN())),0),0),IF($I405&gt;0,IF(AND(INDIRECT(ADDRESS($I405,44))=0,INDIRECT(ADDRESS($I405,38))="UL"),INDIRECT(ADDRESS($I405,COLUMN())),0),0),IF($J405&gt;0,IF(AND(INDIRECT(ADDRESS($J405,44))=0,INDIRECT(ADDRESS($J405,38))="UL"),INDIRECT(ADDRESS($J405,COLUMN())),0),0),IF($K405&gt;0,IF(AND(INDIRECT(ADDRESS($K405,44))=0,INDIRECT(ADDRESS($K405,38))="UL"),INDIRECT(ADDRESS($K405,COLUMN())),0),0),IF($L405&gt;0,IF(AND(INDIRECT(ADDRESS($L405,44))=0,INDIRECT(ADDRESS($L405,38))="UL"),INDIRECT(ADDRESS($L405,COLUMN())),0),0),IF($M405&gt;0,IF(AND(INDIRECT(ADDRESS($M405,44))=0,INDIRECT(ADDRESS($M405,38))="UL"),INDIRECT(ADDRESS($M405,COLUMN())),0),0))</f>
        <v>0.20740740740740737</v>
      </c>
      <c r="BB405" s="58" cm="1">
        <f t="array" aca="1" ref="BB405" ca="1">SUM(IF($C405&gt;0,IF(AND(INDIRECT(ADDRESS($C405,44))=0,INDIRECT(ADDRESS($C405,38))="UL"),INDIRECT(ADDRESS($C405,COLUMN())),0),0),IF($D405&gt;0,IF(AND(INDIRECT(ADDRESS($D405,44))=0,INDIRECT(ADDRESS($D405,38))="UL"),INDIRECT(ADDRESS($D405,COLUMN())),0),0),IF($E405&gt;0,IF(AND(INDIRECT(ADDRESS($E405,44))=0,INDIRECT(ADDRESS($E405,38))="UL"),INDIRECT(ADDRESS($E405,COLUMN())),0),0),IF($F405&gt;0,IF(AND(INDIRECT(ADDRESS($F405,44))=0,INDIRECT(ADDRESS($F405,38))="UL"),INDIRECT(ADDRESS($F405,COLUMN())),0),0),IF($G405&gt;0,IF(AND(INDIRECT(ADDRESS($G405,44))=0,INDIRECT(ADDRESS($G405,38))="UL"),INDIRECT(ADDRESS($G405,COLUMN())),0),0),IF($H405&gt;0,IF(AND(INDIRECT(ADDRESS($H405,44))=0,INDIRECT(ADDRESS($H405,38))="UL"),INDIRECT(ADDRESS($H405,COLUMN())),0),0),IF($I405&gt;0,IF(AND(INDIRECT(ADDRESS($I405,44))=0,INDIRECT(ADDRESS($I405,38))="UL"),INDIRECT(ADDRESS($I405,COLUMN())),0),0),IF($J405&gt;0,IF(AND(INDIRECT(ADDRESS($J405,44))=0,INDIRECT(ADDRESS($J405,38))="UL"),INDIRECT(ADDRESS($J405,COLUMN())),0),0),IF($K405&gt;0,IF(AND(INDIRECT(ADDRESS($K405,44))=0,INDIRECT(ADDRESS($K405,38))="UL"),INDIRECT(ADDRESS($K405,COLUMN())),0),0),IF($L405&gt;0,IF(AND(INDIRECT(ADDRESS($L405,44))=0,INDIRECT(ADDRESS($L405,38))="UL"),INDIRECT(ADDRESS($L405,COLUMN())),0),0),IF($M405&gt;0,IF(AND(INDIRECT(ADDRESS($M405,44))=0,INDIRECT(ADDRESS($M405,38))="UL"),INDIRECT(ADDRESS($M405,COLUMN())),0),0))</f>
        <v>0.37037037037037035</v>
      </c>
      <c r="BC405" s="58" cm="1">
        <f t="array" aca="1" ref="BC405" ca="1">SUM(IF($C405&gt;0,IF(AND(INDIRECT(ADDRESS($C405,44))=0,INDIRECT(ADDRESS($C405,38))="UL"),INDIRECT(ADDRESS($C405,COLUMN())),0),0),IF($D405&gt;0,IF(AND(INDIRECT(ADDRESS($D405,44))=0,INDIRECT(ADDRESS($D405,38))="UL"),INDIRECT(ADDRESS($D405,COLUMN())),0),0),IF($E405&gt;0,IF(AND(INDIRECT(ADDRESS($E405,44))=0,INDIRECT(ADDRESS($E405,38))="UL"),INDIRECT(ADDRESS($E405,COLUMN())),0),0),IF($F405&gt;0,IF(AND(INDIRECT(ADDRESS($F405,44))=0,INDIRECT(ADDRESS($F405,38))="UL"),INDIRECT(ADDRESS($F405,COLUMN())),0),0),IF($G405&gt;0,IF(AND(INDIRECT(ADDRESS($G405,44))=0,INDIRECT(ADDRESS($G405,38))="UL"),INDIRECT(ADDRESS($G405,COLUMN())),0),0),IF($H405&gt;0,IF(AND(INDIRECT(ADDRESS($H405,44))=0,INDIRECT(ADDRESS($H405,38))="UL"),INDIRECT(ADDRESS($H405,COLUMN())),0),0),IF($I405&gt;0,IF(AND(INDIRECT(ADDRESS($I405,44))=0,INDIRECT(ADDRESS($I405,38))="UL"),INDIRECT(ADDRESS($I405,COLUMN())),0),0),IF($J405&gt;0,IF(AND(INDIRECT(ADDRESS($J405,44))=0,INDIRECT(ADDRESS($J405,38))="UL"),INDIRECT(ADDRESS($J405,COLUMN())),0),0),IF($K405&gt;0,IF(AND(INDIRECT(ADDRESS($K405,44))=0,INDIRECT(ADDRESS($K405,38))="UL"),INDIRECT(ADDRESS($K405,COLUMN())),0),0),IF($L405&gt;0,IF(AND(INDIRECT(ADDRESS($L405,44))=0,INDIRECT(ADDRESS($L405,38))="UL"),INDIRECT(ADDRESS($L405,COLUMN())),0),0),IF($M405&gt;0,IF(AND(INDIRECT(ADDRESS($M405,44))=0,INDIRECT(ADDRESS($M405,38))="UL"),INDIRECT(ADDRESS($M405,COLUMN())),0),0))</f>
        <v>0.18518518518518517</v>
      </c>
      <c r="BD405" s="58" cm="1">
        <f t="array" aca="1" ref="BD405" ca="1">SUM(IF($C405&gt;0,IF(AND(INDIRECT(ADDRESS($C405,44))=0,INDIRECT(ADDRESS($C405,38))="UL"),INDIRECT(ADDRESS($C405,COLUMN())),0),0),IF($D405&gt;0,IF(AND(INDIRECT(ADDRESS($D405,44))=0,INDIRECT(ADDRESS($D405,38))="UL"),INDIRECT(ADDRESS($D405,COLUMN())),0),0),IF($E405&gt;0,IF(AND(INDIRECT(ADDRESS($E405,44))=0,INDIRECT(ADDRESS($E405,38))="UL"),INDIRECT(ADDRESS($E405,COLUMN())),0),0),IF($F405&gt;0,IF(AND(INDIRECT(ADDRESS($F405,44))=0,INDIRECT(ADDRESS($F405,38))="UL"),INDIRECT(ADDRESS($F405,COLUMN())),0),0),IF($G405&gt;0,IF(AND(INDIRECT(ADDRESS($G405,44))=0,INDIRECT(ADDRESS($G405,38))="UL"),INDIRECT(ADDRESS($G405,COLUMN())),0),0),IF($H405&gt;0,IF(AND(INDIRECT(ADDRESS($H405,44))=0,INDIRECT(ADDRESS($H405,38))="UL"),INDIRECT(ADDRESS($H405,COLUMN())),0),0),IF($I405&gt;0,IF(AND(INDIRECT(ADDRESS($I405,44))=0,INDIRECT(ADDRESS($I405,38))="UL"),INDIRECT(ADDRESS($I405,COLUMN())),0),0),IF($J405&gt;0,IF(AND(INDIRECT(ADDRESS($J405,44))=0,INDIRECT(ADDRESS($J405,38))="UL"),INDIRECT(ADDRESS($J405,COLUMN())),0),0),IF($K405&gt;0,IF(AND(INDIRECT(ADDRESS($K405,44))=0,INDIRECT(ADDRESS($K405,38))="UL"),INDIRECT(ADDRESS($K405,COLUMN())),0),0),IF($L405&gt;0,IF(AND(INDIRECT(ADDRESS($L405,44))=0,INDIRECT(ADDRESS($L405,38))="UL"),INDIRECT(ADDRESS($L405,COLUMN())),0),0),IF($M405&gt;0,IF(AND(INDIRECT(ADDRESS($M405,44))=0,INDIRECT(ADDRESS($M405,38))="UL"),INDIRECT(ADDRESS($M405,COLUMN())),0),0))</f>
        <v>0.39259259259259255</v>
      </c>
      <c r="BE405" s="57">
        <f t="shared" ca="1" si="266"/>
        <v>0.20740740740740737</v>
      </c>
      <c r="BF405" s="57" cm="1">
        <f t="array" aca="1" ref="BF405" ca="1">SUM(IF($C405&gt;0,IF(INDIRECT(ADDRESS($C405,45))=1,INDIRECT(ADDRESS($C405,52))*INDIRECT(ADDRESS($C405,42))/5,0),0), IF($D405&gt;0,IF(INDIRECT(ADDRESS($D405,45))=1,INDIRECT(ADDRESS($D405,52))*INDIRECT(ADDRESS($D405,42))/5,0),0), IF($E405&gt;0,IF(INDIRECT(ADDRESS($E405,45))=1,INDIRECT(ADDRESS($E405,52))*INDIRECT(ADDRESS($E405,42))/5,0),0), IF($F405&gt;0,IF(INDIRECT(ADDRESS($F405,45))=1,INDIRECT(ADDRESS($F405,52))*INDIRECT(ADDRESS($F405,42))/5,0),0), IF($G405&gt;0,IF(INDIRECT(ADDRESS($G405,45))=1,INDIRECT(ADDRESS($G405,52))*INDIRECT(ADDRESS($G405,42))/5,0),0), IF($H405&gt;0,IF(INDIRECT(ADDRESS($H405,45))=1,INDIRECT(ADDRESS($H405,52))*INDIRECT(ADDRESS($H405,42))/5,0),0)
)*$BF$296/100</f>
        <v>2.5925925925925925E-2</v>
      </c>
      <c r="BG405" s="19"/>
      <c r="BH405" s="57" cm="1">
        <f t="array" aca="1" ref="BH405" ca="1">SUM(IF($C405&gt;0,IF(AND(INDIRECT(ADDRESS($C405,44))=0,INDIRECT(ADDRESS($C405,38))&lt;&gt;"UL"),INDIRECT(ADDRESS($C405,COLUMN()-12)),0),0), IF($D405&gt;0,IF(AND(INDIRECT(ADDRESS($D405,44))=0,INDIRECT(ADDRESS($D405,38))&lt;&gt;"UL"),INDIRECT(ADDRESS($D405,COLUMN()-12)),0),0), IF($E405&gt;0,IF(AND(INDIRECT(ADDRESS($E405,44))=0,INDIRECT(ADDRESS($E405,38))&lt;&gt;"UL"),INDIRECT(ADDRESS($E405,COLUMN()-12)),0),0), IF($F405&gt;0,IF(AND(INDIRECT(ADDRESS($F405,44))=0,INDIRECT(ADDRESS($F405,38))&lt;&gt;"UL"),INDIRECT(ADDRESS($F405,COLUMN()-12)),0),0), IF($G405&gt;0,IF(AND(INDIRECT(ADDRESS($G405,44))=0,INDIRECT(ADDRESS($G405,38))&lt;&gt;"UL"),INDIRECT(ADDRESS($G405,COLUMN()-12)),0),0), IF($H405&gt;0,IF(AND(INDIRECT(ADDRESS($H405,44))=0,INDIRECT(ADDRESS($H405,38))&lt;&gt;"UL"),INDIRECT(ADDRESS($H405,COLUMN()-12)),0),0), IF($I405&gt;0,IF(AND(INDIRECT(ADDRESS($I405,44))=0,INDIRECT(ADDRESS($I405,38))&lt;&gt;"UL"),INDIRECT(ADDRESS($I405,COLUMN()-12)),0),0), IF($J405&gt;0,IF(AND(INDIRECT(ADDRESS($J405,44))=0,INDIRECT(ADDRESS($J405,38))&lt;&gt;"UL"),INDIRECT(ADDRESS($J405,COLUMN()-12)),0),0), IF($K405&gt;0,IF(AND(INDIRECT(ADDRESS($K405,44))=0,INDIRECT(ADDRESS($K405,38))&lt;&gt;"UL"),INDIRECT(ADDRESS($K405,COLUMN()-12)),0),0), IF($L405&gt;0,IF(AND(INDIRECT(ADDRESS($L405,44))=0,INDIRECT(ADDRESS($L405,38))&lt;&gt;"UL"),INDIRECT(ADDRESS($L405,COLUMN()-12)),0),0), IF($M405&gt;0,IF(AND(INDIRECT(ADDRESS($M405,44))=0,INDIRECT(ADDRESS($M405,38))&lt;&gt;"UL"),INDIRECT(ADDRESS($M405,COLUMN()-12)),0),0))</f>
        <v>0</v>
      </c>
      <c r="BI405" s="57" cm="1">
        <f t="array" aca="1" ref="BI405" ca="1">SUM(IF($C405&gt;0,IF(AND(INDIRECT(ADDRESS($C405,44))=0,INDIRECT(ADDRESS($C405,38))&lt;&gt;"UL"),INDIRECT(ADDRESS($C405,COLUMN()-12)),0),0), IF($D405&gt;0,IF(AND(INDIRECT(ADDRESS($D405,44))=0,INDIRECT(ADDRESS($D405,38))&lt;&gt;"UL"),INDIRECT(ADDRESS($D405,COLUMN()-12)),0),0), IF($E405&gt;0,IF(AND(INDIRECT(ADDRESS($E405,44))=0,INDIRECT(ADDRESS($E405,38))&lt;&gt;"UL"),INDIRECT(ADDRESS($E405,COLUMN()-12)),0),0), IF($F405&gt;0,IF(AND(INDIRECT(ADDRESS($F405,44))=0,INDIRECT(ADDRESS($F405,38))&lt;&gt;"UL"),INDIRECT(ADDRESS($F405,COLUMN()-12)),0),0), IF($G405&gt;0,IF(AND(INDIRECT(ADDRESS($G405,44))=0,INDIRECT(ADDRESS($G405,38))&lt;&gt;"UL"),INDIRECT(ADDRESS($G405,COLUMN()-12)),0),0), IF($H405&gt;0,IF(AND(INDIRECT(ADDRESS($H405,44))=0,INDIRECT(ADDRESS($H405,38))&lt;&gt;"UL"),INDIRECT(ADDRESS($H405,COLUMN()-12)),0),0), IF($I405&gt;0,IF(AND(INDIRECT(ADDRESS($I405,44))=0,INDIRECT(ADDRESS($I405,38))&lt;&gt;"UL"),INDIRECT(ADDRESS($I405,COLUMN()-12)),0),0), IF($J405&gt;0,IF(AND(INDIRECT(ADDRESS($J405,44))=0,INDIRECT(ADDRESS($J405,38))&lt;&gt;"UL"),INDIRECT(ADDRESS($J405,COLUMN()-12)),0),0), IF($K405&gt;0,IF(AND(INDIRECT(ADDRESS($K405,44))=0,INDIRECT(ADDRESS($K405,38))&lt;&gt;"UL"),INDIRECT(ADDRESS($K405,COLUMN()-12)),0),0), IF($L405&gt;0,IF(AND(INDIRECT(ADDRESS($L405,44))=0,INDIRECT(ADDRESS($L405,38))&lt;&gt;"UL"),INDIRECT(ADDRESS($L405,COLUMN()-12)),0),0), IF($M405&gt;0,IF(AND(INDIRECT(ADDRESS($M405,44))=0,INDIRECT(ADDRESS($M405,38))&lt;&gt;"UL"),INDIRECT(ADDRESS($M405,COLUMN()-12)),0),0))</f>
        <v>0</v>
      </c>
      <c r="BJ405" s="57" cm="1">
        <f t="array" aca="1" ref="BJ405" ca="1">SUM(IF($C405&gt;0,IF(AND(INDIRECT(ADDRESS($C405,44))=0,INDIRECT(ADDRESS($C405,38))&lt;&gt;"UL"),INDIRECT(ADDRESS($C405,COLUMN()-12)),0),0), IF($D405&gt;0,IF(AND(INDIRECT(ADDRESS($D405,44))=0,INDIRECT(ADDRESS($D405,38))&lt;&gt;"UL"),INDIRECT(ADDRESS($D405,COLUMN()-12)),0),0), IF($E405&gt;0,IF(AND(INDIRECT(ADDRESS($E405,44))=0,INDIRECT(ADDRESS($E405,38))&lt;&gt;"UL"),INDIRECT(ADDRESS($E405,COLUMN()-12)),0),0), IF($F405&gt;0,IF(AND(INDIRECT(ADDRESS($F405,44))=0,INDIRECT(ADDRESS($F405,38))&lt;&gt;"UL"),INDIRECT(ADDRESS($F405,COLUMN()-12)),0),0), IF($G405&gt;0,IF(AND(INDIRECT(ADDRESS($G405,44))=0,INDIRECT(ADDRESS($G405,38))&lt;&gt;"UL"),INDIRECT(ADDRESS($G405,COLUMN()-12)),0),0), IF($H405&gt;0,IF(AND(INDIRECT(ADDRESS($H405,44))=0,INDIRECT(ADDRESS($H405,38))&lt;&gt;"UL"),INDIRECT(ADDRESS($H405,COLUMN()-12)),0),0), IF($I405&gt;0,IF(AND(INDIRECT(ADDRESS($I405,44))=0,INDIRECT(ADDRESS($I405,38))&lt;&gt;"UL"),INDIRECT(ADDRESS($I405,COLUMN()-12)),0),0), IF($J405&gt;0,IF(AND(INDIRECT(ADDRESS($J405,44))=0,INDIRECT(ADDRESS($J405,38))&lt;&gt;"UL"),INDIRECT(ADDRESS($J405,COLUMN()-12)),0),0), IF($K405&gt;0,IF(AND(INDIRECT(ADDRESS($K405,44))=0,INDIRECT(ADDRESS($K405,38))&lt;&gt;"UL"),INDIRECT(ADDRESS($K405,COLUMN()-12)),0),0), IF($L405&gt;0,IF(AND(INDIRECT(ADDRESS($L405,44))=0,INDIRECT(ADDRESS($L405,38))&lt;&gt;"UL"),INDIRECT(ADDRESS($L405,COLUMN()-12)),0),0), IF($M405&gt;0,IF(AND(INDIRECT(ADDRESS($M405,44))=0,INDIRECT(ADDRESS($M405,38))&lt;&gt;"UL"),INDIRECT(ADDRESS($M405,COLUMN()-12)),0),0))</f>
        <v>0</v>
      </c>
      <c r="BK405" s="57">
        <f t="shared" ca="1" si="267"/>
        <v>0</v>
      </c>
      <c r="BL405" s="58">
        <f t="shared" ca="1" si="268"/>
        <v>0</v>
      </c>
      <c r="BM405" s="57" cm="1">
        <f t="array" aca="1" ref="BM405" ca="1">SUM(IF($C405&gt;0,IF(AND(INDIRECT(ADDRESS($C405,44))=0,INDIRECT(ADDRESS($C405,38))&lt;&gt;"UL"),INDIRECT(ADDRESS($C405,COLUMN()-12)),0),0), IF($D405&gt;0,IF(AND(INDIRECT(ADDRESS($D405,44))=0,INDIRECT(ADDRESS($D405,38))&lt;&gt;"UL"),INDIRECT(ADDRESS($D405,COLUMN()-12)),0),0), IF($E405&gt;0,IF(AND(INDIRECT(ADDRESS($E405,44))=0,INDIRECT(ADDRESS($E405,38))&lt;&gt;"UL"),INDIRECT(ADDRESS($E405,COLUMN()-12)),0),0), IF($F405&gt;0,IF(AND(INDIRECT(ADDRESS($F405,44))=0,INDIRECT(ADDRESS($F405,38))&lt;&gt;"UL"),INDIRECT(ADDRESS($F405,COLUMN()-12)),0),0), IF($G405&gt;0,IF(AND(INDIRECT(ADDRESS($G405,44))=0,INDIRECT(ADDRESS($G405,38))&lt;&gt;"UL"),INDIRECT(ADDRESS($G405,COLUMN()-12)),0),0), IF($H405&gt;0,IF(AND(INDIRECT(ADDRESS($H405,44))=0,INDIRECT(ADDRESS($H405,38))&lt;&gt;"UL"),INDIRECT(ADDRESS($H405,COLUMN()-12)),0),0), IF($I405&gt;0,IF(AND(INDIRECT(ADDRESS($I405,44))=0,INDIRECT(ADDRESS($I405,38))&lt;&gt;"UL"),INDIRECT(ADDRESS($I405,COLUMN()-12)),0),0), IF($J405&gt;0,IF(AND(INDIRECT(ADDRESS($J405,44))=0,INDIRECT(ADDRESS($J405,38))&lt;&gt;"UL"),INDIRECT(ADDRESS($J405,COLUMN()-12)),0),0), IF($K405&gt;0,IF(AND(INDIRECT(ADDRESS($K405,44))=0,INDIRECT(ADDRESS($K405,38))&lt;&gt;"UL"),INDIRECT(ADDRESS($K405,COLUMN()-11)),0),0), IF($L405&gt;0,IF(AND(INDIRECT(ADDRESS($L405,44))=0,INDIRECT(ADDRESS($L405,38))&lt;&gt;"UL"),INDIRECT(ADDRESS($L405,COLUMN()-11)),0),0), IF($M405&gt;0,IF(AND(INDIRECT(ADDRESS($M405,44))=0,INDIRECT(ADDRESS($M405,38))&lt;&gt;"UL"),INDIRECT(ADDRESS($M405,COLUMN()-11)),0),0))</f>
        <v>0</v>
      </c>
      <c r="BN405" s="57" cm="1">
        <f t="array" aca="1" ref="BN405" ca="1">SUM(IF($C405&gt;0,IF(AND(INDIRECT(ADDRESS($C405,44))=0,INDIRECT(ADDRESS($C405,38))&lt;&gt;"UL"),INDIRECT(ADDRESS($C405,COLUMN()-12)),0),0), IF($D405&gt;0,IF(AND(INDIRECT(ADDRESS($D405,44))=0,INDIRECT(ADDRESS($D405,38))&lt;&gt;"UL"),INDIRECT(ADDRESS($D405,COLUMN()-12)),0),0), IF($E405&gt;0,IF(AND(INDIRECT(ADDRESS($E405,44))=0,INDIRECT(ADDRESS($E405,38))&lt;&gt;"UL"),INDIRECT(ADDRESS($E405,COLUMN()-12)),0),0), IF($F405&gt;0,IF(AND(INDIRECT(ADDRESS($F405,44))=0,INDIRECT(ADDRESS($F405,38))&lt;&gt;"UL"),INDIRECT(ADDRESS($F405,COLUMN()-12)),0),0), IF($G405&gt;0,IF(AND(INDIRECT(ADDRESS($G405,44))=0,INDIRECT(ADDRESS($G405,38))&lt;&gt;"UL"),INDIRECT(ADDRESS($G405,COLUMN()-12)),0),0), IF($H405&gt;0,IF(AND(INDIRECT(ADDRESS($H405,44))=0,INDIRECT(ADDRESS($H405,38))&lt;&gt;"UL"),INDIRECT(ADDRESS($H405,COLUMN()-12)),0),0), IF($I405&gt;0,IF(AND(INDIRECT(ADDRESS($I405,44))=0,INDIRECT(ADDRESS($I405,38))&lt;&gt;"UL"),INDIRECT(ADDRESS($I405,COLUMN()-12)),0),0), IF($J405&gt;0,IF(AND(INDIRECT(ADDRESS($J405,44))=0,INDIRECT(ADDRESS($J405,38))&lt;&gt;"UL"),INDIRECT(ADDRESS($J405,COLUMN()-12)),0),0), IF($K405&gt;0,IF(AND(INDIRECT(ADDRESS($K405,44))=0,INDIRECT(ADDRESS($K405,38))&lt;&gt;"UL"),INDIRECT(ADDRESS($K405,COLUMN()-11)),0),0), IF($L405&gt;0,IF(AND(INDIRECT(ADDRESS($L405,44))=0,INDIRECT(ADDRESS($L405,38))&lt;&gt;"UL"),INDIRECT(ADDRESS($L405,COLUMN()-11)),0),0), IF($M405&gt;0,IF(AND(INDIRECT(ADDRESS($M405,44))=0,INDIRECT(ADDRESS($M405,38))&lt;&gt;"UL"),INDIRECT(ADDRESS($M405,COLUMN()-11)),0),0))</f>
        <v>0</v>
      </c>
      <c r="BO405" s="57" cm="1">
        <f t="array" aca="1" ref="BO405" ca="1">SUM(IF($C405&gt;0,IF(AND(INDIRECT(ADDRESS($C405,44))=0,INDIRECT(ADDRESS($C405,38))&lt;&gt;"UL"),INDIRECT(ADDRESS($C405,COLUMN()-12)),0),0), IF($D405&gt;0,IF(AND(INDIRECT(ADDRESS($D405,44))=0,INDIRECT(ADDRESS($D405,38))&lt;&gt;"UL"),INDIRECT(ADDRESS($D405,COLUMN()-12)),0),0), IF($E405&gt;0,IF(AND(INDIRECT(ADDRESS($E405,44))=0,INDIRECT(ADDRESS($E405,38))&lt;&gt;"UL"),INDIRECT(ADDRESS($E405,COLUMN()-12)),0),0), IF($F405&gt;0,IF(AND(INDIRECT(ADDRESS($F405,44))=0,INDIRECT(ADDRESS($F405,38))&lt;&gt;"UL"),INDIRECT(ADDRESS($F405,COLUMN()-12)),0),0), IF($G405&gt;0,IF(AND(INDIRECT(ADDRESS($G405,44))=0,INDIRECT(ADDRESS($G405,38))&lt;&gt;"UL"),INDIRECT(ADDRESS($G405,COLUMN()-12)),0),0), IF($H405&gt;0,IF(AND(INDIRECT(ADDRESS($H405,44))=0,INDIRECT(ADDRESS($H405,38))&lt;&gt;"UL"),INDIRECT(ADDRESS($H405,COLUMN()-12)),0),0), IF($I405&gt;0,IF(AND(INDIRECT(ADDRESS($I405,44))=0,INDIRECT(ADDRESS($I405,38))&lt;&gt;"UL"),INDIRECT(ADDRESS($I405,COLUMN()-12)),0),0), IF($J405&gt;0,IF(AND(INDIRECT(ADDRESS($J405,44))=0,INDIRECT(ADDRESS($J405,38))&lt;&gt;"UL"),INDIRECT(ADDRESS($J405,COLUMN()-12)),0),0), IF($K405&gt;0,IF(AND(INDIRECT(ADDRESS($K405,44))=0,INDIRECT(ADDRESS($K405,38))&lt;&gt;"UL"),INDIRECT(ADDRESS($K405,COLUMN()-11)),0),0), IF($L405&gt;0,IF(AND(INDIRECT(ADDRESS($L405,44))=0,INDIRECT(ADDRESS($L405,38))&lt;&gt;"UL"),INDIRECT(ADDRESS($L405,COLUMN()-11)),0),0), IF($M405&gt;0,IF(AND(INDIRECT(ADDRESS($M405,44))=0,INDIRECT(ADDRESS($M405,38))&lt;&gt;"UL"),INDIRECT(ADDRESS($M405,COLUMN()-11)),0),0))</f>
        <v>0</v>
      </c>
      <c r="BP405" s="57" cm="1">
        <f t="array" aca="1" ref="BP405" ca="1">SUM(IF($C405&gt;0,IF(AND(INDIRECT(ADDRESS($C405,44))=0,INDIRECT(ADDRESS($C405,38))&lt;&gt;"UL"),INDIRECT(ADDRESS($C405,COLUMN()-12)),0),0), IF($D405&gt;0,IF(AND(INDIRECT(ADDRESS($D405,44))=0,INDIRECT(ADDRESS($D405,38))&lt;&gt;"UL"),INDIRECT(ADDRESS($D405,COLUMN()-12)),0),0), IF($E405&gt;0,IF(AND(INDIRECT(ADDRESS($E405,44))=0,INDIRECT(ADDRESS($E405,38))&lt;&gt;"UL"),INDIRECT(ADDRESS($E405,COLUMN()-12)),0),0), IF($F405&gt;0,IF(AND(INDIRECT(ADDRESS($F405,44))=0,INDIRECT(ADDRESS($F405,38))&lt;&gt;"UL"),INDIRECT(ADDRESS($F405,COLUMN()-12)),0),0), IF($G405&gt;0,IF(AND(INDIRECT(ADDRESS($G405,44))=0,INDIRECT(ADDRESS($G405,38))&lt;&gt;"UL"),INDIRECT(ADDRESS($G405,COLUMN()-12)),0),0), IF($H405&gt;0,IF(AND(INDIRECT(ADDRESS($H405,44))=0,INDIRECT(ADDRESS($H405,38))&lt;&gt;"UL"),INDIRECT(ADDRESS($H405,COLUMN()-12)),0),0), IF($I405&gt;0,IF(AND(INDIRECT(ADDRESS($I405,44))=0,INDIRECT(ADDRESS($I405,38))&lt;&gt;"UL"),INDIRECT(ADDRESS($I405,COLUMN()-12)),0),0), IF($J405&gt;0,IF(AND(INDIRECT(ADDRESS($J405,44))=0,INDIRECT(ADDRESS($J405,38))&lt;&gt;"UL"),INDIRECT(ADDRESS($J405,COLUMN()-12)),0),0), IF($K405&gt;0,IF(AND(INDIRECT(ADDRESS($K405,44))=0,INDIRECT(ADDRESS($K405,38))&lt;&gt;"UL"),INDIRECT(ADDRESS($K405,COLUMN()-11)),0),0), IF($L405&gt;0,IF(AND(INDIRECT(ADDRESS($L405,44))=0,INDIRECT(ADDRESS($L405,38))&lt;&gt;"UL"),INDIRECT(ADDRESS($L405,COLUMN()-11)),0),0), IF($M405&gt;0,IF(AND(INDIRECT(ADDRESS($M405,44))=0,INDIRECT(ADDRESS($M405,38))&lt;&gt;"UL"),INDIRECT(ADDRESS($M405,COLUMN()-11)),0),0))</f>
        <v>0</v>
      </c>
      <c r="BQ405" s="57">
        <f t="shared" ca="1" si="269"/>
        <v>0</v>
      </c>
      <c r="BR405" s="161">
        <f t="shared" ca="1" si="270"/>
        <v>73.815286893015426</v>
      </c>
      <c r="BS405" s="59"/>
      <c r="BT405" s="56">
        <f t="shared" ca="1" si="271"/>
        <v>2.4362807861551832</v>
      </c>
      <c r="BU405" s="63">
        <f t="shared" ca="1" si="272"/>
        <v>9.745123144620732E-2</v>
      </c>
      <c r="BV405" s="57" t="s">
        <v>34</v>
      </c>
      <c r="BW405" s="57" cm="1">
        <f t="array" aca="1" ref="BW405" ca="1">SUM(IF($C405&gt;0,IF(AND(INDIRECT(ADDRESS($C405,44))=0,INDIRECT(ADDRESS($C405,38))="UL",ISERROR(SEARCH("Rear",INDIRECT(ADDRESS($C405,33)))),ISERROR(SEARCH("Side",INDIRECT(ADDRESS($C405,33))))),INDIRECT(ADDRESS($C405,COLUMN())),0),0),IF($D405&gt;0,IF(AND(INDIRECT(ADDRESS($D405,44))=0,INDIRECT(ADDRESS($D405,38))="UL",ISERROR(SEARCH("Rear",INDIRECT(ADDRESS($D405,33)))),ISERROR(SEARCH("Side",INDIRECT(ADDRESS($D405,33))))),INDIRECT(ADDRESS($D405,COLUMN())),0),0),IF($E405&gt;0,IF(AND(INDIRECT(ADDRESS($E405,44))=0,INDIRECT(ADDRESS($E405,38))="UL",ISERROR(SEARCH("Rear",INDIRECT(ADDRESS($E405,33)))),ISERROR(SEARCH("Side",INDIRECT(ADDRESS($E405,33))))),INDIRECT(ADDRESS($E405,COLUMN())),0),0),IF($F405&gt;0,IF(AND(INDIRECT(ADDRESS($F405,44))=0,INDIRECT(ADDRESS($F405,38))="UL",ISERROR(SEARCH("Rear",INDIRECT(ADDRESS($F405,33)))),ISERROR(SEARCH("Side",INDIRECT(ADDRESS($F405,33))))),INDIRECT(ADDRESS($F405,COLUMN())),0),0),IF($G405&gt;0,IF(AND(INDIRECT(ADDRESS($G405,44))=0,INDIRECT(ADDRESS($G405,38))="UL",ISERROR(SEARCH("Rear",INDIRECT(ADDRESS($G405,33)))),ISERROR(SEARCH("Side",INDIRECT(ADDRESS($G405,33))))),INDIRECT(ADDRESS($G405,COLUMN())),0),0),IF($H405&gt;0,IF(AND(INDIRECT(ADDRESS($H405,44))=0,INDIRECT(ADDRESS($H405,38))="UL",ISERROR(SEARCH("Rear",INDIRECT(ADDRESS($H405,33)))),ISERROR(SEARCH("Side",INDIRECT(ADDRESS($H405,33))))),INDIRECT(ADDRESS($H405,COLUMN())),0),0),IF($I405&gt;0,IF(AND(INDIRECT(ADDRESS($I405,44))=0,INDIRECT(ADDRESS($I405,38))="UL",ISERROR(SEARCH("Rear",INDIRECT(ADDRESS($I405,33)))),ISERROR(SEARCH("Side",INDIRECT(ADDRESS($I405,33))))),INDIRECT(ADDRESS($I405,COLUMN())),0),0),IF($J405&gt;0,IF(AND(INDIRECT(ADDRESS($J405,44))=0,INDIRECT(ADDRESS($J405,38))="UL",ISERROR(SEARCH("Rear",INDIRECT(ADDRESS($J405,33)))),ISERROR(SEARCH("Side",INDIRECT(ADDRESS($J405,33))))),INDIRECT(ADDRESS($J405,COLUMN())),0),0),IF($K405&gt;0,IF(AND(INDIRECT(ADDRESS($K405,44))=0,INDIRECT(ADDRESS($K405,38))="UL",ISERROR(SEARCH("Rear",INDIRECT(ADDRESS($K405,33)))),ISERROR(SEARCH("Side",INDIRECT(ADDRESS($K405,33))))),INDIRECT(ADDRESS($K405,COLUMN())),0),0),IF($L405&gt;0,IF(AND(INDIRECT(ADDRESS($L405,44))=0,INDIRECT(ADDRESS($L405,38))="UL",ISERROR(SEARCH("Rear",INDIRECT(ADDRESS($L405,33)))),ISERROR(SEARCH("Side",INDIRECT(ADDRESS($L405,33))))),INDIRECT(ADDRESS($L405,COLUMN())),0),0),IF($M405&gt;0,IF(AND(INDIRECT(ADDRESS($M405,44))=0,INDIRECT(ADDRESS($M405,38))="UL",ISERROR(SEARCH("Rear",INDIRECT(ADDRESS($M405,33)))),ISERROR(SEARCH("Side",INDIRECT(ADDRESS($M405,33))))),INDIRECT(ADDRESS($M405,COLUMN())),0),0))</f>
        <v>0.38888888888888884</v>
      </c>
      <c r="BX405" s="57">
        <f t="shared" ca="1" si="273"/>
        <v>0.38888888888888884</v>
      </c>
      <c r="BY405" s="57" cm="1">
        <f t="array" aca="1" ref="BY405" ca="1">SUM(IF($C405&gt;0,IF(AND(INDIRECT(ADDRESS($C405,44))=0,INDIRECT(ADDRESS($C405,38))="UL"),INDIRECT(ADDRESS($C405,COLUMN())),0),0),IF($D405&gt;0,IF(AND(INDIRECT(ADDRESS($D405,44))=0,INDIRECT(ADDRESS($D405,38))="UL"),INDIRECT(ADDRESS($D405,COLUMN())),0),0),IF($E405&gt;0,IF(AND(INDIRECT(ADDRESS($E405,44))=0,INDIRECT(ADDRESS($E405,38))="UL"),INDIRECT(ADDRESS($E405,COLUMN())),0),0),IF($F405&gt;0,IF(AND(INDIRECT(ADDRESS($F405,44))=0,INDIRECT(ADDRESS($F405,38))="UL"),INDIRECT(ADDRESS($F405,COLUMN())),0),0),IF($G405&gt;0,IF(AND(INDIRECT(ADDRESS($G405,44))=0,INDIRECT(ADDRESS($G405,38))="UL"),INDIRECT(ADDRESS($G405,COLUMN())),0),0),IF($H405&gt;0,IF(AND(INDIRECT(ADDRESS($H405,44))=0,INDIRECT(ADDRESS($H405,38))="UL"),INDIRECT(ADDRESS($H405,COLUMN())),0),0),IF($I405&gt;0,IF(AND(INDIRECT(ADDRESS($I405,44))=0,INDIRECT(ADDRESS($I405,38))="UL"),INDIRECT(ADDRESS($I405,COLUMN())),0),0),IF($J405&gt;0,IF(AND(INDIRECT(ADDRESS($J405,44))=0,INDIRECT(ADDRESS($J405,38))="UL"),INDIRECT(ADDRESS($J405,COLUMN())),0),0),IF($K405&gt;0,IF(AND(INDIRECT(ADDRESS($K405,44))=0,INDIRECT(ADDRESS($K405,38))="UL"),INDIRECT(ADDRESS($K405,COLUMN())),0),0),IF($L405&gt;0,IF(AND(INDIRECT(ADDRESS($L405,44))=0,INDIRECT(ADDRESS($L405,38))="UL"),INDIRECT(ADDRESS($L405,COLUMN())),0),0),IF($M405&gt;0,IF(AND(INDIRECT(ADDRESS($M405,44))=0,INDIRECT(ADDRESS($M405,38))="UL"),INDIRECT(ADDRESS($M405,COLUMN())),0),0))</f>
        <v>0.12962962962962962</v>
      </c>
      <c r="BZ405" s="57" cm="1">
        <f t="array" aca="1" ref="BZ405" ca="1">SUM(IF($C405&gt;0,IF(AND(INDIRECT(ADDRESS($C405,44))=0,INDIRECT(ADDRESS($C405,38))="UL"),INDIRECT(ADDRESS($C405,COLUMN())),0),0),IF($D405&gt;0,IF(AND(INDIRECT(ADDRESS($D405,44))=0,INDIRECT(ADDRESS($D405,38))="UL"),INDIRECT(ADDRESS($D405,COLUMN())),0),0),IF($E405&gt;0,IF(AND(INDIRECT(ADDRESS($E405,44))=0,INDIRECT(ADDRESS($E405,38))="UL"),INDIRECT(ADDRESS($E405,COLUMN())),0),0),IF($F405&gt;0,IF(AND(INDIRECT(ADDRESS($F405,44))=0,INDIRECT(ADDRESS($F405,38))="UL"),INDIRECT(ADDRESS($F405,COLUMN())),0),0),IF($G405&gt;0,IF(AND(INDIRECT(ADDRESS($G405,44))=0,INDIRECT(ADDRESS($G405,38))="UL"),INDIRECT(ADDRESS($G405,COLUMN())),0),0),IF($H405&gt;0,IF(AND(INDIRECT(ADDRESS($H405,44))=0,INDIRECT(ADDRESS($H405,38))="UL"),INDIRECT(ADDRESS($H405,COLUMN())),0),0),IF($I405&gt;0,IF(AND(INDIRECT(ADDRESS($I405,44))=0,INDIRECT(ADDRESS($I405,38))="UL"),INDIRECT(ADDRESS($I405,COLUMN())),0),0),IF($J405&gt;0,IF(AND(INDIRECT(ADDRESS($J405,44))=0,INDIRECT(ADDRESS($J405,38))="UL"),INDIRECT(ADDRESS($J405,COLUMN())),0),0),IF($K405&gt;0,IF(AND(INDIRECT(ADDRESS($K405,44))=0,INDIRECT(ADDRESS($K405,38))="UL"),INDIRECT(ADDRESS($K405,COLUMN())),0),0),IF($L405&gt;0,IF(AND(INDIRECT(ADDRESS($L405,44))=0,INDIRECT(ADDRESS($L405,38))="UL"),INDIRECT(ADDRESS($L405,COLUMN())),0),0),IF($M405&gt;0,IF(AND(INDIRECT(ADDRESS($M405,44))=0,INDIRECT(ADDRESS($M405,38))="UL"),INDIRECT(ADDRESS($M405,COLUMN())),0),0))</f>
        <v>0.46296296296296291</v>
      </c>
      <c r="CA405" s="57">
        <f t="shared" ca="1" si="274"/>
        <v>0.46296296296296291</v>
      </c>
      <c r="CB405" s="57" cm="1">
        <f t="array" aca="1" ref="CB405" ca="1">SUM(IF($C405&gt;0,IF(AND(INDIRECT(ADDRESS($C405,44))=0,INDIRECT(ADDRESS($C405,38))&lt;&gt;"UL"),INDIRECT(ADDRESS($C405,COLUMN())),0),0),IF($D405&gt;0,IF(AND(INDIRECT(ADDRESS($D405,44))=0,INDIRECT(ADDRESS($D405,38))&lt;&gt;"UL"),INDIRECT(ADDRESS($D405,COLUMN())),0),0),IF($E405&gt;0,IF(AND(INDIRECT(ADDRESS($E405,44))=0,INDIRECT(ADDRESS($E405,38))&lt;&gt;"UL"),INDIRECT(ADDRESS($E405,COLUMN())),0),0),IF($F405&gt;0,IF(AND(INDIRECT(ADDRESS($F405,44))=0,INDIRECT(ADDRESS($F405,38))&lt;&gt;"UL"),INDIRECT(ADDRESS($F405,COLUMN())),0),0),IF($G405&gt;0,IF(AND(INDIRECT(ADDRESS($G405,44))=0,INDIRECT(ADDRESS($G405,38))&lt;&gt;"UL"),INDIRECT(ADDRESS($G405,COLUMN())),0),0),IF($H405&gt;0,IF(AND(INDIRECT(ADDRESS($H405,44))=0,INDIRECT(ADDRESS($H405,38))&lt;&gt;"UL"),INDIRECT(ADDRESS($H405,COLUMN())),0),0),IF($I405&gt;0,IF(AND(INDIRECT(ADDRESS($I405,44))=0,INDIRECT(ADDRESS($I405,38))&lt;&gt;"UL"),INDIRECT(ADDRESS($I405,COLUMN())),0),0),IF($J405&gt;0,IF(AND(INDIRECT(ADDRESS($J405,44))=0,INDIRECT(ADDRESS($J405,38))&lt;&gt;"UL"),INDIRECT(ADDRESS($J405,COLUMN())),0),0),IF($K405&gt;0,IF(AND(INDIRECT(ADDRESS($K405,44))=0,INDIRECT(ADDRESS($K405,38))&lt;&gt;"UL"),INDIRECT(ADDRESS($K405,COLUMN())),0),0),IF($L405&gt;0,IF(AND(INDIRECT(ADDRESS($L405,44))=0,INDIRECT(ADDRESS($L405,38))&lt;&gt;"UL"),INDIRECT(ADDRESS($L405,COLUMN())),0),0),IF($M405&gt;0,IF(AND(INDIRECT(ADDRESS($M405,44))=0,INDIRECT(ADDRESS($M405,38))&lt;&gt;"UL"),INDIRECT(ADDRESS($M405,COLUMN())),0),0))</f>
        <v>0</v>
      </c>
      <c r="CC405" s="57">
        <f t="shared" ca="1" si="275"/>
        <v>0</v>
      </c>
      <c r="CD405" s="57" cm="1">
        <f t="array" aca="1" ref="CD405" ca="1">SUM(IF($C405&gt;0,IF(AND(INDIRECT(ADDRESS($C405,44))=0,INDIRECT(ADDRESS($C405,38))&lt;&gt;"UL"),INDIRECT(ADDRESS($C405,COLUMN())),0),0),IF($D405&gt;0,IF(AND(INDIRECT(ADDRESS($D405,44))=0,INDIRECT(ADDRESS($D405,38))&lt;&gt;"UL"),INDIRECT(ADDRESS($D405,COLUMN())),0),0),IF($E405&gt;0,IF(AND(INDIRECT(ADDRESS($E405,44))=0,INDIRECT(ADDRESS($E405,38))&lt;&gt;"UL"),INDIRECT(ADDRESS($E405,COLUMN())),0),0),IF($F405&gt;0,IF(AND(INDIRECT(ADDRESS($F405,44))=0,INDIRECT(ADDRESS($F405,38))&lt;&gt;"UL"),INDIRECT(ADDRESS($F405,COLUMN())),0),0),IF($G405&gt;0,IF(AND(INDIRECT(ADDRESS($G405,44))=0,INDIRECT(ADDRESS($G405,38))&lt;&gt;"UL"),INDIRECT(ADDRESS($G405,COLUMN())),0),0),IF($H405&gt;0,IF(AND(INDIRECT(ADDRESS($H405,44))=0,INDIRECT(ADDRESS($H405,38))&lt;&gt;"UL"),INDIRECT(ADDRESS($H405,COLUMN())),0),0),IF($I405&gt;0,IF(AND(INDIRECT(ADDRESS($I405,44))=0,INDIRECT(ADDRESS($I405,38))&lt;&gt;"UL"),INDIRECT(ADDRESS($I405,COLUMN())),0),0),IF($J405&gt;0,IF(AND(INDIRECT(ADDRESS($J405,44))=0,INDIRECT(ADDRESS($J405,38))&lt;&gt;"UL"),INDIRECT(ADDRESS($J405,COLUMN())),0),0),IF($K405&gt;0,IF(AND(INDIRECT(ADDRESS($K405,44))=0,INDIRECT(ADDRESS($K405,38))&lt;&gt;"UL"),INDIRECT(ADDRESS($K405,COLUMN())),0),0),IF($L405&gt;0,IF(AND(INDIRECT(ADDRESS($L405,44))=0,INDIRECT(ADDRESS($L405,38))&lt;&gt;"UL"),INDIRECT(ADDRESS($L405,COLUMN())),0),0),IF($M405&gt;0,IF(AND(INDIRECT(ADDRESS($M405,44))=0,INDIRECT(ADDRESS($M405,38))&lt;&gt;"UL"),INDIRECT(ADDRESS($M405,COLUMN())),0),0))</f>
        <v>0</v>
      </c>
      <c r="CE405" s="57" cm="1">
        <f t="array" aca="1" ref="CE405" ca="1">SUM(IF($C405&gt;0,IF(AND(INDIRECT(ADDRESS($C405,44))=0,INDIRECT(ADDRESS($C405,38))&lt;&gt;"UL"),INDIRECT(ADDRESS($C405,COLUMN())),0),0),IF($D405&gt;0,IF(AND(INDIRECT(ADDRESS($D405,44))=0,INDIRECT(ADDRESS($D405,38))&lt;&gt;"UL"),INDIRECT(ADDRESS($D405,COLUMN())),0),0),IF($E405&gt;0,IF(AND(INDIRECT(ADDRESS($E405,44))=0,INDIRECT(ADDRESS($E405,38))&lt;&gt;"UL"),INDIRECT(ADDRESS($E405,COLUMN())),0),0),IF($F405&gt;0,IF(AND(INDIRECT(ADDRESS($F405,44))=0,INDIRECT(ADDRESS($F405,38))&lt;&gt;"UL"),INDIRECT(ADDRESS($F405,COLUMN())),0),0),IF($G405&gt;0,IF(AND(INDIRECT(ADDRESS($G405,44))=0,INDIRECT(ADDRESS($G405,38))&lt;&gt;"UL"),INDIRECT(ADDRESS($G405,COLUMN())),0),0),IF($H405&gt;0,IF(AND(INDIRECT(ADDRESS($H405,44))=0,INDIRECT(ADDRESS($H405,38))&lt;&gt;"UL"),INDIRECT(ADDRESS($H405,COLUMN())),0),0),IF($I405&gt;0,IF(AND(INDIRECT(ADDRESS($I405,44))=0,INDIRECT(ADDRESS($I405,38))&lt;&gt;"UL"),INDIRECT(ADDRESS($I405,COLUMN())),0),0),IF($J405&gt;0,IF(AND(INDIRECT(ADDRESS($J405,44))=0,INDIRECT(ADDRESS($J405,38))&lt;&gt;"UL"),INDIRECT(ADDRESS($J405,COLUMN())),0),0),IF($K405&gt;0,IF(AND(INDIRECT(ADDRESS($K405,44))=0,INDIRECT(ADDRESS($K405,38))&lt;&gt;"UL"),INDIRECT(ADDRESS($K405,COLUMN())),0),0),IF($L405&gt;0,IF(AND(INDIRECT(ADDRESS($L405,44))=0,INDIRECT(ADDRESS($L405,38))&lt;&gt;"UL"),INDIRECT(ADDRESS($L405,COLUMN())),0),0),IF($M405&gt;0,IF(AND(INDIRECT(ADDRESS($M405,44))=0,INDIRECT(ADDRESS($M405,38))&lt;&gt;"UL"),INDIRECT(ADDRESS($M405,COLUMN())),0),0))</f>
        <v>0</v>
      </c>
      <c r="CF405" s="57">
        <f t="shared" ca="1" si="276"/>
        <v>0</v>
      </c>
      <c r="CG405" s="57">
        <f t="shared" ca="1" si="277"/>
        <v>0.76425633794305414</v>
      </c>
      <c r="CH405" s="57">
        <f t="shared" ca="1" si="278"/>
        <v>3.0570253517722166E-2</v>
      </c>
      <c r="CI405" s="19">
        <f t="shared" ca="1" si="279"/>
        <v>15.360411257036247</v>
      </c>
      <c r="CJ405" s="19"/>
      <c r="CK405" s="57" cm="1">
        <f t="array" aca="1" ref="CK405" ca="1">IF(AU405="S", SUM(IF($C405&gt;0,IF(INDIRECT(ADDRESS($C405,43))&lt;&gt;1,INDIRECT(ADDRESS($C405,48)),0),0), IF($D405&gt;0,IF(INDIRECT(ADDRESS($D405,43))&lt;&gt;1,INDIRECT(ADDRESS($D405,48)),0),0), IF($E405&gt;0,IF(INDIRECT(ADDRESS($E405,43))&lt;&gt;1,INDIRECT(ADDRESS($E405,48)),0),0), IF($F405&gt;0,IF(INDIRECT(ADDRESS($F405,43))&lt;&gt;1,INDIRECT(ADDRESS($F405,48)),0),0), IF($G405&gt;0,IF(INDIRECT(ADDRESS($G405,43))&lt;&gt;1,INDIRECT(ADDRESS($G405,48)),0),0), IF($H405&gt;0,IF(INDIRECT(ADDRESS($H405,43))&lt;&gt;1,INDIRECT(ADDRESS($H405,48)),0),0), IF($I405&gt;0,IF(INDIRECT(ADDRESS($I405,43))&lt;&gt;1,INDIRECT(ADDRESS($I405,48)),0),0), IF($J405&gt;0,IF(INDIRECT(ADDRESS($J405,43))&lt;&gt;1,INDIRECT(ADDRESS($J405,48)),0),0), IF($K405&gt;0,IF(INDIRECT(ADDRESS($K405,43))&lt;&gt;1,INDIRECT(ADDRESS($K405,48)),0),0), IF($L405&gt;0,IF(INDIRECT(ADDRESS($L405,43))&lt;&gt;1,INDIRECT(ADDRESS($L405,48)),0),0), IF($M405&gt;0,IF(INDIRECT(ADDRESS($M405,43))&lt;&gt;1,INDIRECT(ADDRESS($M405,48)),0),0)), IF(AU405="L",SUM(IF($C405&gt;0,IF(INDIRECT(ADDRESS($C405,43))&lt;&gt;1,INDIRECT(ADDRESS($C405,50)),0),0), IF($D405&gt;0,IF(INDIRECT(ADDRESS($D405,43))&lt;&gt;1,INDIRECT(ADDRESS($D405,50)),0),0), IF($E405&gt;0,IF(INDIRECT(ADDRESS($E405,43))&lt;&gt;1,INDIRECT(ADDRESS($E405,50)),0),0), IF($F405&gt;0,IF(INDIRECT(ADDRESS($F405,43))&lt;&gt;1,INDIRECT(ADDRESS($F405,50)),0),0), IF($G405&gt;0,IF(INDIRECT(ADDRESS($G405,43))&lt;&gt;1,INDIRECT(ADDRESS($G405,50)),0),0), IF($G405&gt;0,IF(INDIRECT(ADDRESS($G405,43))&lt;&gt;1,INDIRECT(ADDRESS($G405,50)),0),0), IF($H405&gt;0,IF(INDIRECT(ADDRESS($H405,43))&lt;&gt;1,INDIRECT(ADDRESS($H405,50)),0),0), IF($I405&gt;0,IF(INDIRECT(ADDRESS($I405,43))&lt;&gt;1,INDIRECT(ADDRESS($I405,50)),0),0), IF($J405&gt;0,IF(INDIRECT(ADDRESS($J405,43))&lt;&gt;1,INDIRECT(ADDRESS($J405,50)),0),0), IF($K405&gt;0,IF(INDIRECT(ADDRESS($K405,43))&lt;&gt;1,INDIRECT(ADDRESS($K405,50)),0),0), IF($L405&gt;0,IF(INDIRECT(ADDRESS($L405,43))&lt;&gt;1,INDIRECT(ADDRESS($L405,50)),0),0), IF($M405&gt;0,IF(INDIRECT(ADDRESS($M405,43))&lt;&gt;1,INDIRECT(ADDRESS($M405,50)),0),0)), SUM(IF($C405&gt;0,IF(INDIRECT(ADDRESS($C405,43))&lt;&gt;1,INDIRECT(ADDRESS($C405,49)),0),0), IF($D405&gt;0,IF(INDIRECT(ADDRESS($D405,43))&lt;&gt;1,INDIRECT(ADDRESS($D405,49)),0),0), IF($E405&gt;0,IF(INDIRECT(ADDRESS($E405,43))&lt;&gt;1,INDIRECT(ADDRESS($E405,49)),0),0), IF($F405&gt;0,IF(INDIRECT(ADDRESS($F405,43))&lt;&gt;1,INDIRECT(ADDRESS($F405,49)),0),0), IF($G405&gt;0,IF(INDIRECT(ADDRESS($G405,43))&lt;&gt;1,INDIRECT(ADDRESS($G405,49)),0),0), IF($G405&gt;0,IF(INDIRECT(ADDRESS($G405,43))&lt;&gt;1,INDIRECT(ADDRESS($G405,49)),0),0), IF($H405&gt;0,IF(INDIRECT(ADDRESS($H405,43))&lt;&gt;1,INDIRECT(ADDRESS($H405,49)),0),0), IF($I405&gt;0,IF(INDIRECT(ADDRESS($I405,43))&lt;&gt;1,INDIRECT(ADDRESS($I405,49)),0),0), IF($J405&gt;0,IF(INDIRECT(ADDRESS($J405,43))&lt;&gt;1,INDIRECT(ADDRESS($J405,49)),0),0), IF($K405&gt;0,IF(INDIRECT(ADDRESS($K405,43))&lt;&gt;1,INDIRECT(ADDRESS($K405,49)),0),0), IF($L405&gt;0,IF(INDIRECT(ADDRESS($L405,43))&lt;&gt;1,INDIRECT(ADDRESS($L405,49)),0),0), IF($M405&gt;0,IF(INDIRECT(ADDRESS($M405,43))&lt;&gt;1,INDIRECT(ADDRESS($M405,49)),0),0))))</f>
        <v>2.9444444444444442</v>
      </c>
      <c r="CL405" s="57" cm="1">
        <f t="array" aca="1" ref="CL405" ca="1">SUM(IF($C405&gt;0,IF(INDIRECT(ADDRESS($C405,44))=1,INDIRECT(ADDRESS($C405,90)),0),0), IF($D405&gt;0,IF(INDIRECT(ADDRESS($D405,44))=1,INDIRECT(ADDRESS($D405,90)),0),0), IF($E405&gt;0,IF(INDIRECT(ADDRESS($E405,44))=1,INDIRECT(ADDRESS($E405,90)),0),0), IF($F405&gt;0,IF(INDIRECT(ADDRESS($F405,44))=1,INDIRECT(ADDRESS($F405,90)),0),0), IF($G405&gt;0,IF(INDIRECT(ADDRESS($G405,44))=1,INDIRECT(ADDRESS($G405,90)),0),0), IF($H405&gt;0,IF(INDIRECT(ADDRESS($H405,44))=1,INDIRECT(ADDRESS($H405,90)),0),0), IF($I405&gt;0,IF(INDIRECT(ADDRESS($I405,44))=1,INDIRECT(ADDRESS($I405,90)),0),0), IF($J405&gt;0,IF(INDIRECT(ADDRESS($J405,44))=1,INDIRECT(ADDRESS($J405,90)),0),0), IF($K405&gt;0,IF(INDIRECT(ADDRESS($K405,44))=1,INDIRECT(ADDRESS($K405,90)),0),0), IF($L405&gt;0,IF(INDIRECT(ADDRESS($L405,44))=1,INDIRECT(ADDRESS($L405,90)),0),0), IF($M405&gt;0,IF(INDIRECT(ADDRESS($M405,44))=1,INDIRECT(ADDRESS($M405,90)),0),0))</f>
        <v>2.3333333333333335</v>
      </c>
      <c r="CM405" s="56">
        <f t="shared" ca="1" si="280"/>
        <v>0.7174199770471712</v>
      </c>
      <c r="CN405" s="59"/>
    </row>
    <row r="406" spans="1:93" x14ac:dyDescent="0.25">
      <c r="A406" s="219" t="s">
        <v>580</v>
      </c>
      <c r="B406" s="220">
        <v>378</v>
      </c>
      <c r="C406" s="220">
        <v>384</v>
      </c>
      <c r="D406" s="220">
        <v>389</v>
      </c>
      <c r="E406" s="220">
        <v>390</v>
      </c>
      <c r="F406" s="220"/>
      <c r="G406" s="220"/>
      <c r="H406" s="220"/>
      <c r="I406" s="220"/>
      <c r="J406" s="220"/>
      <c r="K406" s="220"/>
      <c r="L406" s="220"/>
      <c r="M406" s="220"/>
      <c r="N406" s="67">
        <f t="shared" ca="1" si="263"/>
        <v>26</v>
      </c>
      <c r="O406" s="67" t="str" cm="1">
        <f t="array" aca="1" ref="O406" ca="1">INDIRECT(ADDRESS($B406,COLUMN()))</f>
        <v>Bomber</v>
      </c>
      <c r="P406" s="67" cm="1">
        <f t="array" aca="1" ref="P406" ca="1">INDIRECT(ADDRESS($B406,COLUMN()))</f>
        <v>2</v>
      </c>
      <c r="Q406" s="67" cm="1">
        <f t="array" aca="1" ref="Q406" ca="1">INDIRECT(ADDRESS($B406,COLUMN()))</f>
        <v>0</v>
      </c>
      <c r="R406" s="67" cm="1">
        <f t="array" aca="1" ref="R406" ca="1">INDIRECT(ADDRESS($B406,COLUMN()))</f>
        <v>0</v>
      </c>
      <c r="S406" s="67" cm="1">
        <f t="array" aca="1" ref="S406" ca="1">INDIRECT(ADDRESS($B406,COLUMN()))</f>
        <v>3</v>
      </c>
      <c r="T406" s="67" t="str" cm="1">
        <f t="array" aca="1" ref="T406" ca="1">INDIRECT(ADDRESS($B406,COLUMN()))</f>
        <v>1-6</v>
      </c>
      <c r="U406" s="67" cm="1">
        <f t="array" aca="1" ref="U406" ca="1">INDIRECT(ADDRESS($B406,COLUMN()))</f>
        <v>6</v>
      </c>
      <c r="V406" s="67" cm="1">
        <f t="array" aca="1" ref="V406" ca="1">INDIRECT(ADDRESS($B406,COLUMN()))</f>
        <v>0</v>
      </c>
      <c r="W406" s="67" cm="1">
        <f t="array" aca="1" ref="W406" ca="1">INDIRECT(ADDRESS($B406,COLUMN()))</f>
        <v>2</v>
      </c>
      <c r="X406" s="67" cm="1">
        <f t="array" aca="1" ref="X406" ca="1">INDIRECT(ADDRESS($B406,COLUMN()))</f>
        <v>7</v>
      </c>
      <c r="Y406" s="67" cm="1">
        <f t="array" aca="1" ref="Y406" ca="1">INDIRECT(ADDRESS($B406,COLUMN()))</f>
        <v>1</v>
      </c>
      <c r="Z406" s="67" cm="1">
        <f t="array" aca="1" ref="Z406" ca="1">INDIRECT(ADDRESS($B406,COLUMN()))</f>
        <v>5</v>
      </c>
      <c r="AA406" s="67" t="str" cm="1">
        <f t="array" aca="1" ref="AA406" ca="1">INDIRECT(ADDRESS($B406,COLUMN()))</f>
        <v>Jink</v>
      </c>
      <c r="AB406" s="56">
        <f t="shared" ca="1" si="260"/>
        <v>0.92323317983996001</v>
      </c>
      <c r="AC406" s="56">
        <f t="shared" ca="1" si="261"/>
        <v>1.1292283704234423</v>
      </c>
      <c r="AD406" s="56">
        <f t="shared" ca="1" si="262"/>
        <v>1.9638754268233782</v>
      </c>
      <c r="AF406" s="52"/>
      <c r="AG406" s="52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2"/>
      <c r="AU406" s="54" t="s">
        <v>33</v>
      </c>
      <c r="AV406" s="57" cm="1">
        <f t="array" aca="1" ref="AV406" ca="1">SUM(IF($C406&gt;0,IF(AND(INDIRECT(ADDRESS($C406,44))=0,INDIRECT(ADDRESS($C406,38))="UL",ISERROR(SEARCH("Rear",INDIRECT(ADDRESS($C406,33)))),ISERROR(SEARCH("Side",INDIRECT(ADDRESS($C406,33))))),INDIRECT(ADDRESS($C406,COLUMN())),0),0),IF($D406&gt;0,IF(AND(INDIRECT(ADDRESS($D406,44))=0,INDIRECT(ADDRESS($D406,38))="UL",ISERROR(SEARCH("Rear",INDIRECT(ADDRESS($D406,33)))),ISERROR(SEARCH("Side",INDIRECT(ADDRESS($D406,33))))),INDIRECT(ADDRESS($D406,COLUMN())),0),0),IF($E406&gt;0,IF(AND(INDIRECT(ADDRESS($E406,44))=0,INDIRECT(ADDRESS($E406,38))="UL",ISERROR(SEARCH("Rear",INDIRECT(ADDRESS($E406,33)))),ISERROR(SEARCH("Side",INDIRECT(ADDRESS($E406,33))))),INDIRECT(ADDRESS($E406,COLUMN())),0),0),IF($F406&gt;0,IF(AND(INDIRECT(ADDRESS($F406,44))=0,INDIRECT(ADDRESS($F406,38))="UL",ISERROR(SEARCH("Rear",INDIRECT(ADDRESS($F406,33)))),ISERROR(SEARCH("Side",INDIRECT(ADDRESS($F406,33))))),INDIRECT(ADDRESS($F406,COLUMN())),0),0),IF($G406&gt;0,IF(AND(INDIRECT(ADDRESS($G406,44))=0,INDIRECT(ADDRESS($G406,38))="UL",ISERROR(SEARCH("Rear",INDIRECT(ADDRESS($G406,33)))),ISERROR(SEARCH("Side",INDIRECT(ADDRESS($G406,33))))),INDIRECT(ADDRESS($G406,COLUMN())),0),0),IF($H406&gt;0,IF(AND(INDIRECT(ADDRESS($H406,44))=0,INDIRECT(ADDRESS($H406,38))="UL",ISERROR(SEARCH("Rear",INDIRECT(ADDRESS($H406,33)))),ISERROR(SEARCH("Side",INDIRECT(ADDRESS($H406,33))))),INDIRECT(ADDRESS($H406,COLUMN())),0),0),IF($I406&gt;0,IF(AND(INDIRECT(ADDRESS($I406,44))=0,INDIRECT(ADDRESS($I406,38))="UL",ISERROR(SEARCH("Rear",INDIRECT(ADDRESS($I406,33)))),ISERROR(SEARCH("Side",INDIRECT(ADDRESS($I406,33))))),INDIRECT(ADDRESS($I406,COLUMN())),0),0),IF($J406&gt;0,IF(AND(INDIRECT(ADDRESS($J406,44))=0,INDIRECT(ADDRESS($J406,38))="UL",ISERROR(SEARCH("Rear",INDIRECT(ADDRESS($J406,33)))),ISERROR(SEARCH("Side",INDIRECT(ADDRESS($J406,33))))),INDIRECT(ADDRESS($J406,COLUMN())),0),0),IF($K406&gt;0,IF(AND(INDIRECT(ADDRESS($K406,44))=0,INDIRECT(ADDRESS($K406,38))="UL",ISERROR(SEARCH("Rear",INDIRECT(ADDRESS($K406,33)))),ISERROR(SEARCH("Side",INDIRECT(ADDRESS($K406,33))))),INDIRECT(ADDRESS($K406,COLUMN())),0),0),IF($L406&gt;0,IF(AND(INDIRECT(ADDRESS($L406,44))=0,INDIRECT(ADDRESS($L406,38))="UL",ISERROR(SEARCH("Rear",INDIRECT(ADDRESS($L406,33)))),ISERROR(SEARCH("Side",INDIRECT(ADDRESS($L406,33))))),INDIRECT(ADDRESS($L406,COLUMN())),0),0),IF($M406&gt;0,IF(AND(INDIRECT(ADDRESS($M406,44))=0,INDIRECT(ADDRESS($M406,38))="UL",ISERROR(SEARCH("Rear",INDIRECT(ADDRESS($M406,33)))),ISERROR(SEARCH("Side",INDIRECT(ADDRESS($M406,33))))),INDIRECT(ADDRESS($M406,COLUMN())),0),0))</f>
        <v>1.3888888888888888</v>
      </c>
      <c r="AW406" s="57" cm="1">
        <f t="array" aca="1" ref="AW406" ca="1">SUM(IF($C406&gt;0,IF(AND(INDIRECT(ADDRESS($C406,44))=0,INDIRECT(ADDRESS($C406,38))="UL",ISERROR(SEARCH("Rear",INDIRECT(ADDRESS($C406,33)))),ISERROR(SEARCH("Side",INDIRECT(ADDRESS($C406,33))))),INDIRECT(ADDRESS($C406,COLUMN())),0),0),IF($D406&gt;0,IF(AND(INDIRECT(ADDRESS($D406,44))=0,INDIRECT(ADDRESS($D406,38))="UL",ISERROR(SEARCH("Rear",INDIRECT(ADDRESS($D406,33)))),ISERROR(SEARCH("Side",INDIRECT(ADDRESS($D406,33))))),INDIRECT(ADDRESS($D406,COLUMN())),0),0),IF($E406&gt;0,IF(AND(INDIRECT(ADDRESS($E406,44))=0,INDIRECT(ADDRESS($E406,38))="UL",ISERROR(SEARCH("Rear",INDIRECT(ADDRESS($E406,33)))),ISERROR(SEARCH("Side",INDIRECT(ADDRESS($E406,33))))),INDIRECT(ADDRESS($E406,COLUMN())),0),0),IF($F406&gt;0,IF(AND(INDIRECT(ADDRESS($F406,44))=0,INDIRECT(ADDRESS($F406,38))="UL",ISERROR(SEARCH("Rear",INDIRECT(ADDRESS($F406,33)))),ISERROR(SEARCH("Side",INDIRECT(ADDRESS($F406,33))))),INDIRECT(ADDRESS($F406,COLUMN())),0),0),IF($G406&gt;0,IF(AND(INDIRECT(ADDRESS($G406,44))=0,INDIRECT(ADDRESS($G406,38))="UL",ISERROR(SEARCH("Rear",INDIRECT(ADDRESS($G406,33)))),ISERROR(SEARCH("Side",INDIRECT(ADDRESS($G406,33))))),INDIRECT(ADDRESS($G406,COLUMN())),0),0),IF($H406&gt;0,IF(AND(INDIRECT(ADDRESS($H406,44))=0,INDIRECT(ADDRESS($H406,38))="UL",ISERROR(SEARCH("Rear",INDIRECT(ADDRESS($H406,33)))),ISERROR(SEARCH("Side",INDIRECT(ADDRESS($H406,33))))),INDIRECT(ADDRESS($H406,COLUMN())),0),0),IF($I406&gt;0,IF(AND(INDIRECT(ADDRESS($I406,44))=0,INDIRECT(ADDRESS($I406,38))="UL",ISERROR(SEARCH("Rear",INDIRECT(ADDRESS($I406,33)))),ISERROR(SEARCH("Side",INDIRECT(ADDRESS($I406,33))))),INDIRECT(ADDRESS($I406,COLUMN())),0),0),IF($J406&gt;0,IF(AND(INDIRECT(ADDRESS($J406,44))=0,INDIRECT(ADDRESS($J406,38))="UL",ISERROR(SEARCH("Rear",INDIRECT(ADDRESS($J406,33)))),ISERROR(SEARCH("Side",INDIRECT(ADDRESS($J406,33))))),INDIRECT(ADDRESS($J406,COLUMN())),0),0),IF($K406&gt;0,IF(AND(INDIRECT(ADDRESS($K406,44))=0,INDIRECT(ADDRESS($K406,38))="UL",ISERROR(SEARCH("Rear",INDIRECT(ADDRESS($K406,33)))),ISERROR(SEARCH("Side",INDIRECT(ADDRESS($K406,33))))),INDIRECT(ADDRESS($K406,COLUMN())),0),0),IF($L406&gt;0,IF(AND(INDIRECT(ADDRESS($L406,44))=0,INDIRECT(ADDRESS($L406,38))="UL",ISERROR(SEARCH("Rear",INDIRECT(ADDRESS($L406,33)))),ISERROR(SEARCH("Side",INDIRECT(ADDRESS($L406,33))))),INDIRECT(ADDRESS($L406,COLUMN())),0),0),IF($M406&gt;0,IF(AND(INDIRECT(ADDRESS($M406,44))=0,INDIRECT(ADDRESS($M406,38))="UL",ISERROR(SEARCH("Rear",INDIRECT(ADDRESS($M406,33)))),ISERROR(SEARCH("Side",INDIRECT(ADDRESS($M406,33))))),INDIRECT(ADDRESS($M406,COLUMN())),0),0))</f>
        <v>0.77777777777777768</v>
      </c>
      <c r="AX406" s="57" cm="1">
        <f t="array" aca="1" ref="AX406" ca="1">SUM(IF($C406&gt;0,IF(AND(INDIRECT(ADDRESS($C406,44))=0,INDIRECT(ADDRESS($C406,38))="UL",ISERROR(SEARCH("Rear",INDIRECT(ADDRESS($C406,33)))),ISERROR(SEARCH("Side",INDIRECT(ADDRESS($C406,33))))),INDIRECT(ADDRESS($C406,COLUMN())),0),0),IF($D406&gt;0,IF(AND(INDIRECT(ADDRESS($D406,44))=0,INDIRECT(ADDRESS($D406,38))="UL",ISERROR(SEARCH("Rear",INDIRECT(ADDRESS($D406,33)))),ISERROR(SEARCH("Side",INDIRECT(ADDRESS($D406,33))))),INDIRECT(ADDRESS($D406,COLUMN())),0),0),IF($E406&gt;0,IF(AND(INDIRECT(ADDRESS($E406,44))=0,INDIRECT(ADDRESS($E406,38))="UL",ISERROR(SEARCH("Rear",INDIRECT(ADDRESS($E406,33)))),ISERROR(SEARCH("Side",INDIRECT(ADDRESS($E406,33))))),INDIRECT(ADDRESS($E406,COLUMN())),0),0),IF($F406&gt;0,IF(AND(INDIRECT(ADDRESS($F406,44))=0,INDIRECT(ADDRESS($F406,38))="UL",ISERROR(SEARCH("Rear",INDIRECT(ADDRESS($F406,33)))),ISERROR(SEARCH("Side",INDIRECT(ADDRESS($F406,33))))),INDIRECT(ADDRESS($F406,COLUMN())),0),0),IF($G406&gt;0,IF(AND(INDIRECT(ADDRESS($G406,44))=0,INDIRECT(ADDRESS($G406,38))="UL",ISERROR(SEARCH("Rear",INDIRECT(ADDRESS($G406,33)))),ISERROR(SEARCH("Side",INDIRECT(ADDRESS($G406,33))))),INDIRECT(ADDRESS($G406,COLUMN())),0),0),IF($H406&gt;0,IF(AND(INDIRECT(ADDRESS($H406,44))=0,INDIRECT(ADDRESS($H406,38))="UL",ISERROR(SEARCH("Rear",INDIRECT(ADDRESS($H406,33)))),ISERROR(SEARCH("Side",INDIRECT(ADDRESS($H406,33))))),INDIRECT(ADDRESS($H406,COLUMN())),0),0),IF($I406&gt;0,IF(AND(INDIRECT(ADDRESS($I406,44))=0,INDIRECT(ADDRESS($I406,38))="UL",ISERROR(SEARCH("Rear",INDIRECT(ADDRESS($I406,33)))),ISERROR(SEARCH("Side",INDIRECT(ADDRESS($I406,33))))),INDIRECT(ADDRESS($I406,COLUMN())),0),0),IF($J406&gt;0,IF(AND(INDIRECT(ADDRESS($J406,44))=0,INDIRECT(ADDRESS($J406,38))="UL",ISERROR(SEARCH("Rear",INDIRECT(ADDRESS($J406,33)))),ISERROR(SEARCH("Side",INDIRECT(ADDRESS($J406,33))))),INDIRECT(ADDRESS($J406,COLUMN())),0),0),IF($K406&gt;0,IF(AND(INDIRECT(ADDRESS($K406,44))=0,INDIRECT(ADDRESS($K406,38))="UL",ISERROR(SEARCH("Rear",INDIRECT(ADDRESS($K406,33)))),ISERROR(SEARCH("Side",INDIRECT(ADDRESS($K406,33))))),INDIRECT(ADDRESS($K406,COLUMN())),0),0),IF($L406&gt;0,IF(AND(INDIRECT(ADDRESS($L406,44))=0,INDIRECT(ADDRESS($L406,38))="UL",ISERROR(SEARCH("Rear",INDIRECT(ADDRESS($L406,33)))),ISERROR(SEARCH("Side",INDIRECT(ADDRESS($L406,33))))),INDIRECT(ADDRESS($L406,COLUMN())),0),0),IF($M406&gt;0,IF(AND(INDIRECT(ADDRESS($M406,44))=0,INDIRECT(ADDRESS($M406,38))="UL",ISERROR(SEARCH("Rear",INDIRECT(ADDRESS($M406,33)))),ISERROR(SEARCH("Side",INDIRECT(ADDRESS($M406,33))))),INDIRECT(ADDRESS($M406,COLUMN())),0),0))</f>
        <v>0</v>
      </c>
      <c r="AY406" s="58">
        <f t="shared" ca="1" si="264"/>
        <v>1.3888888888888888</v>
      </c>
      <c r="AZ406" s="58">
        <f t="shared" ca="1" si="265"/>
        <v>0.72222222222222221</v>
      </c>
      <c r="BA406" s="58" cm="1">
        <f t="array" aca="1" ref="BA406" ca="1">SUM(IF($C406&gt;0,IF(AND(INDIRECT(ADDRESS($C406,44))=0,INDIRECT(ADDRESS($C406,38))="UL"),INDIRECT(ADDRESS($C406,COLUMN())),0),0),IF($D406&gt;0,IF(AND(INDIRECT(ADDRESS($D406,44))=0,INDIRECT(ADDRESS($D406,38))="UL"),INDIRECT(ADDRESS($D406,COLUMN())),0),0),IF($E406&gt;0,IF(AND(INDIRECT(ADDRESS($E406,44))=0,INDIRECT(ADDRESS($E406,38))="UL"),INDIRECT(ADDRESS($E406,COLUMN())),0),0),IF($F406&gt;0,IF(AND(INDIRECT(ADDRESS($F406,44))=0,INDIRECT(ADDRESS($F406,38))="UL"),INDIRECT(ADDRESS($F406,COLUMN())),0),0),IF($G406&gt;0,IF(AND(INDIRECT(ADDRESS($G406,44))=0,INDIRECT(ADDRESS($G406,38))="UL"),INDIRECT(ADDRESS($G406,COLUMN())),0),0),IF($H406&gt;0,IF(AND(INDIRECT(ADDRESS($H406,44))=0,INDIRECT(ADDRESS($H406,38))="UL"),INDIRECT(ADDRESS($H406,COLUMN())),0),0),IF($I406&gt;0,IF(AND(INDIRECT(ADDRESS($I406,44))=0,INDIRECT(ADDRESS($I406,38))="UL"),INDIRECT(ADDRESS($I406,COLUMN())),0),0),IF($J406&gt;0,IF(AND(INDIRECT(ADDRESS($J406,44))=0,INDIRECT(ADDRESS($J406,38))="UL"),INDIRECT(ADDRESS($J406,COLUMN())),0),0),IF($K406&gt;0,IF(AND(INDIRECT(ADDRESS($K406,44))=0,INDIRECT(ADDRESS($K406,38))="UL"),INDIRECT(ADDRESS($K406,COLUMN())),0),0),IF($L406&gt;0,IF(AND(INDIRECT(ADDRESS($L406,44))=0,INDIRECT(ADDRESS($L406,38))="UL"),INDIRECT(ADDRESS($L406,COLUMN())),0),0),IF($M406&gt;0,IF(AND(INDIRECT(ADDRESS($M406,44))=0,INDIRECT(ADDRESS($M406,38))="UL"),INDIRECT(ADDRESS($M406,COLUMN())),0),0))</f>
        <v>0.20740740740740737</v>
      </c>
      <c r="BB406" s="58" cm="1">
        <f t="array" aca="1" ref="BB406" ca="1">SUM(IF($C406&gt;0,IF(AND(INDIRECT(ADDRESS($C406,44))=0,INDIRECT(ADDRESS($C406,38))="UL"),INDIRECT(ADDRESS($C406,COLUMN())),0),0),IF($D406&gt;0,IF(AND(INDIRECT(ADDRESS($D406,44))=0,INDIRECT(ADDRESS($D406,38))="UL"),INDIRECT(ADDRESS($D406,COLUMN())),0),0),IF($E406&gt;0,IF(AND(INDIRECT(ADDRESS($E406,44))=0,INDIRECT(ADDRESS($E406,38))="UL"),INDIRECT(ADDRESS($E406,COLUMN())),0),0),IF($F406&gt;0,IF(AND(INDIRECT(ADDRESS($F406,44))=0,INDIRECT(ADDRESS($F406,38))="UL"),INDIRECT(ADDRESS($F406,COLUMN())),0),0),IF($G406&gt;0,IF(AND(INDIRECT(ADDRESS($G406,44))=0,INDIRECT(ADDRESS($G406,38))="UL"),INDIRECT(ADDRESS($G406,COLUMN())),0),0),IF($H406&gt;0,IF(AND(INDIRECT(ADDRESS($H406,44))=0,INDIRECT(ADDRESS($H406,38))="UL"),INDIRECT(ADDRESS($H406,COLUMN())),0),0),IF($I406&gt;0,IF(AND(INDIRECT(ADDRESS($I406,44))=0,INDIRECT(ADDRESS($I406,38))="UL"),INDIRECT(ADDRESS($I406,COLUMN())),0),0),IF($J406&gt;0,IF(AND(INDIRECT(ADDRESS($J406,44))=0,INDIRECT(ADDRESS($J406,38))="UL"),INDIRECT(ADDRESS($J406,COLUMN())),0),0),IF($K406&gt;0,IF(AND(INDIRECT(ADDRESS($K406,44))=0,INDIRECT(ADDRESS($K406,38))="UL"),INDIRECT(ADDRESS($K406,COLUMN())),0),0),IF($L406&gt;0,IF(AND(INDIRECT(ADDRESS($L406,44))=0,INDIRECT(ADDRESS($L406,38))="UL"),INDIRECT(ADDRESS($L406,COLUMN())),0),0),IF($M406&gt;0,IF(AND(INDIRECT(ADDRESS($M406,44))=0,INDIRECT(ADDRESS($M406,38))="UL"),INDIRECT(ADDRESS($M406,COLUMN())),0),0))</f>
        <v>0.37037037037037035</v>
      </c>
      <c r="BC406" s="58" cm="1">
        <f t="array" aca="1" ref="BC406" ca="1">SUM(IF($C406&gt;0,IF(AND(INDIRECT(ADDRESS($C406,44))=0,INDIRECT(ADDRESS($C406,38))="UL"),INDIRECT(ADDRESS($C406,COLUMN())),0),0),IF($D406&gt;0,IF(AND(INDIRECT(ADDRESS($D406,44))=0,INDIRECT(ADDRESS($D406,38))="UL"),INDIRECT(ADDRESS($D406,COLUMN())),0),0),IF($E406&gt;0,IF(AND(INDIRECT(ADDRESS($E406,44))=0,INDIRECT(ADDRESS($E406,38))="UL"),INDIRECT(ADDRESS($E406,COLUMN())),0),0),IF($F406&gt;0,IF(AND(INDIRECT(ADDRESS($F406,44))=0,INDIRECT(ADDRESS($F406,38))="UL"),INDIRECT(ADDRESS($F406,COLUMN())),0),0),IF($G406&gt;0,IF(AND(INDIRECT(ADDRESS($G406,44))=0,INDIRECT(ADDRESS($G406,38))="UL"),INDIRECT(ADDRESS($G406,COLUMN())),0),0),IF($H406&gt;0,IF(AND(INDIRECT(ADDRESS($H406,44))=0,INDIRECT(ADDRESS($H406,38))="UL"),INDIRECT(ADDRESS($H406,COLUMN())),0),0),IF($I406&gt;0,IF(AND(INDIRECT(ADDRESS($I406,44))=0,INDIRECT(ADDRESS($I406,38))="UL"),INDIRECT(ADDRESS($I406,COLUMN())),0),0),IF($J406&gt;0,IF(AND(INDIRECT(ADDRESS($J406,44))=0,INDIRECT(ADDRESS($J406,38))="UL"),INDIRECT(ADDRESS($J406,COLUMN())),0),0),IF($K406&gt;0,IF(AND(INDIRECT(ADDRESS($K406,44))=0,INDIRECT(ADDRESS($K406,38))="UL"),INDIRECT(ADDRESS($K406,COLUMN())),0),0),IF($L406&gt;0,IF(AND(INDIRECT(ADDRESS($L406,44))=0,INDIRECT(ADDRESS($L406,38))="UL"),INDIRECT(ADDRESS($L406,COLUMN())),0),0),IF($M406&gt;0,IF(AND(INDIRECT(ADDRESS($M406,44))=0,INDIRECT(ADDRESS($M406,38))="UL"),INDIRECT(ADDRESS($M406,COLUMN())),0),0))</f>
        <v>0.18518518518518517</v>
      </c>
      <c r="BD406" s="58" cm="1">
        <f t="array" aca="1" ref="BD406" ca="1">SUM(IF($C406&gt;0,IF(AND(INDIRECT(ADDRESS($C406,44))=0,INDIRECT(ADDRESS($C406,38))="UL"),INDIRECT(ADDRESS($C406,COLUMN())),0),0),IF($D406&gt;0,IF(AND(INDIRECT(ADDRESS($D406,44))=0,INDIRECT(ADDRESS($D406,38))="UL"),INDIRECT(ADDRESS($D406,COLUMN())),0),0),IF($E406&gt;0,IF(AND(INDIRECT(ADDRESS($E406,44))=0,INDIRECT(ADDRESS($E406,38))="UL"),INDIRECT(ADDRESS($E406,COLUMN())),0),0),IF($F406&gt;0,IF(AND(INDIRECT(ADDRESS($F406,44))=0,INDIRECT(ADDRESS($F406,38))="UL"),INDIRECT(ADDRESS($F406,COLUMN())),0),0),IF($G406&gt;0,IF(AND(INDIRECT(ADDRESS($G406,44))=0,INDIRECT(ADDRESS($G406,38))="UL"),INDIRECT(ADDRESS($G406,COLUMN())),0),0),IF($H406&gt;0,IF(AND(INDIRECT(ADDRESS($H406,44))=0,INDIRECT(ADDRESS($H406,38))="UL"),INDIRECT(ADDRESS($H406,COLUMN())),0),0),IF($I406&gt;0,IF(AND(INDIRECT(ADDRESS($I406,44))=0,INDIRECT(ADDRESS($I406,38))="UL"),INDIRECT(ADDRESS($I406,COLUMN())),0),0),IF($J406&gt;0,IF(AND(INDIRECT(ADDRESS($J406,44))=0,INDIRECT(ADDRESS($J406,38))="UL"),INDIRECT(ADDRESS($J406,COLUMN())),0),0),IF($K406&gt;0,IF(AND(INDIRECT(ADDRESS($K406,44))=0,INDIRECT(ADDRESS($K406,38))="UL"),INDIRECT(ADDRESS($K406,COLUMN())),0),0),IF($L406&gt;0,IF(AND(INDIRECT(ADDRESS($L406,44))=0,INDIRECT(ADDRESS($L406,38))="UL"),INDIRECT(ADDRESS($L406,COLUMN())),0),0),IF($M406&gt;0,IF(AND(INDIRECT(ADDRESS($M406,44))=0,INDIRECT(ADDRESS($M406,38))="UL"),INDIRECT(ADDRESS($M406,COLUMN())),0),0))</f>
        <v>0.39259259259259255</v>
      </c>
      <c r="BE406" s="57">
        <f t="shared" ca="1" si="266"/>
        <v>0.20740740740740737</v>
      </c>
      <c r="BF406" s="57" cm="1">
        <f t="array" aca="1" ref="BF406" ca="1">SUM(IF($C406&gt;0,IF(INDIRECT(ADDRESS($C406,45))=1,INDIRECT(ADDRESS($C406,52))*INDIRECT(ADDRESS($C406,42))/5,0),0), IF($D406&gt;0,IF(INDIRECT(ADDRESS($D406,45))=1,INDIRECT(ADDRESS($D406,52))*INDIRECT(ADDRESS($D406,42))/5,0),0), IF($E406&gt;0,IF(INDIRECT(ADDRESS($E406,45))=1,INDIRECT(ADDRESS($E406,52))*INDIRECT(ADDRESS($E406,42))/5,0),0), IF($F406&gt;0,IF(INDIRECT(ADDRESS($F406,45))=1,INDIRECT(ADDRESS($F406,52))*INDIRECT(ADDRESS($F406,42))/5,0),0), IF($G406&gt;0,IF(INDIRECT(ADDRESS($G406,45))=1,INDIRECT(ADDRESS($G406,52))*INDIRECT(ADDRESS($G406,42))/5,0),0), IF($H406&gt;0,IF(INDIRECT(ADDRESS($H406,45))=1,INDIRECT(ADDRESS($H406,52))*INDIRECT(ADDRESS($H406,42))/5,0),0)
)*$BF$296/100</f>
        <v>2.5925925925925925E-2</v>
      </c>
      <c r="BG406" s="19"/>
      <c r="BH406" s="57" cm="1">
        <f t="array" aca="1" ref="BH406" ca="1">SUM(IF($C406&gt;0,IF(AND(INDIRECT(ADDRESS($C406,44))=0,INDIRECT(ADDRESS($C406,38))&lt;&gt;"UL"),INDIRECT(ADDRESS($C406,COLUMN()-12)),0),0), IF($D406&gt;0,IF(AND(INDIRECT(ADDRESS($D406,44))=0,INDIRECT(ADDRESS($D406,38))&lt;&gt;"UL"),INDIRECT(ADDRESS($D406,COLUMN()-12)),0),0), IF($E406&gt;0,IF(AND(INDIRECT(ADDRESS($E406,44))=0,INDIRECT(ADDRESS($E406,38))&lt;&gt;"UL"),INDIRECT(ADDRESS($E406,COLUMN()-12)),0),0), IF($F406&gt;0,IF(AND(INDIRECT(ADDRESS($F406,44))=0,INDIRECT(ADDRESS($F406,38))&lt;&gt;"UL"),INDIRECT(ADDRESS($F406,COLUMN()-12)),0),0), IF($G406&gt;0,IF(AND(INDIRECT(ADDRESS($G406,44))=0,INDIRECT(ADDRESS($G406,38))&lt;&gt;"UL"),INDIRECT(ADDRESS($G406,COLUMN()-12)),0),0), IF($H406&gt;0,IF(AND(INDIRECT(ADDRESS($H406,44))=0,INDIRECT(ADDRESS($H406,38))&lt;&gt;"UL"),INDIRECT(ADDRESS($H406,COLUMN()-12)),0),0), IF($I406&gt;0,IF(AND(INDIRECT(ADDRESS($I406,44))=0,INDIRECT(ADDRESS($I406,38))&lt;&gt;"UL"),INDIRECT(ADDRESS($I406,COLUMN()-12)),0),0), IF($J406&gt;0,IF(AND(INDIRECT(ADDRESS($J406,44))=0,INDIRECT(ADDRESS($J406,38))&lt;&gt;"UL"),INDIRECT(ADDRESS($J406,COLUMN()-12)),0),0), IF($K406&gt;0,IF(AND(INDIRECT(ADDRESS($K406,44))=0,INDIRECT(ADDRESS($K406,38))&lt;&gt;"UL"),INDIRECT(ADDRESS($K406,COLUMN()-12)),0),0), IF($L406&gt;0,IF(AND(INDIRECT(ADDRESS($L406,44))=0,INDIRECT(ADDRESS($L406,38))&lt;&gt;"UL"),INDIRECT(ADDRESS($L406,COLUMN()-12)),0),0), IF($M406&gt;0,IF(AND(INDIRECT(ADDRESS($M406,44))=0,INDIRECT(ADDRESS($M406,38))&lt;&gt;"UL"),INDIRECT(ADDRESS($M406,COLUMN()-12)),0),0))</f>
        <v>0</v>
      </c>
      <c r="BI406" s="57" cm="1">
        <f t="array" aca="1" ref="BI406" ca="1">SUM(IF($C406&gt;0,IF(AND(INDIRECT(ADDRESS($C406,44))=0,INDIRECT(ADDRESS($C406,38))&lt;&gt;"UL"),INDIRECT(ADDRESS($C406,COLUMN()-12)),0),0), IF($D406&gt;0,IF(AND(INDIRECT(ADDRESS($D406,44))=0,INDIRECT(ADDRESS($D406,38))&lt;&gt;"UL"),INDIRECT(ADDRESS($D406,COLUMN()-12)),0),0), IF($E406&gt;0,IF(AND(INDIRECT(ADDRESS($E406,44))=0,INDIRECT(ADDRESS($E406,38))&lt;&gt;"UL"),INDIRECT(ADDRESS($E406,COLUMN()-12)),0),0), IF($F406&gt;0,IF(AND(INDIRECT(ADDRESS($F406,44))=0,INDIRECT(ADDRESS($F406,38))&lt;&gt;"UL"),INDIRECT(ADDRESS($F406,COLUMN()-12)),0),0), IF($G406&gt;0,IF(AND(INDIRECT(ADDRESS($G406,44))=0,INDIRECT(ADDRESS($G406,38))&lt;&gt;"UL"),INDIRECT(ADDRESS($G406,COLUMN()-12)),0),0), IF($H406&gt;0,IF(AND(INDIRECT(ADDRESS($H406,44))=0,INDIRECT(ADDRESS($H406,38))&lt;&gt;"UL"),INDIRECT(ADDRESS($H406,COLUMN()-12)),0),0), IF($I406&gt;0,IF(AND(INDIRECT(ADDRESS($I406,44))=0,INDIRECT(ADDRESS($I406,38))&lt;&gt;"UL"),INDIRECT(ADDRESS($I406,COLUMN()-12)),0),0), IF($J406&gt;0,IF(AND(INDIRECT(ADDRESS($J406,44))=0,INDIRECT(ADDRESS($J406,38))&lt;&gt;"UL"),INDIRECT(ADDRESS($J406,COLUMN()-12)),0),0), IF($K406&gt;0,IF(AND(INDIRECT(ADDRESS($K406,44))=0,INDIRECT(ADDRESS($K406,38))&lt;&gt;"UL"),INDIRECT(ADDRESS($K406,COLUMN()-12)),0),0), IF($L406&gt;0,IF(AND(INDIRECT(ADDRESS($L406,44))=0,INDIRECT(ADDRESS($L406,38))&lt;&gt;"UL"),INDIRECT(ADDRESS($L406,COLUMN()-12)),0),0), IF($M406&gt;0,IF(AND(INDIRECT(ADDRESS($M406,44))=0,INDIRECT(ADDRESS($M406,38))&lt;&gt;"UL"),INDIRECT(ADDRESS($M406,COLUMN()-12)),0),0))</f>
        <v>0</v>
      </c>
      <c r="BJ406" s="57" cm="1">
        <f t="array" aca="1" ref="BJ406" ca="1">SUM(IF($C406&gt;0,IF(AND(INDIRECT(ADDRESS($C406,44))=0,INDIRECT(ADDRESS($C406,38))&lt;&gt;"UL"),INDIRECT(ADDRESS($C406,COLUMN()-12)),0),0), IF($D406&gt;0,IF(AND(INDIRECT(ADDRESS($D406,44))=0,INDIRECT(ADDRESS($D406,38))&lt;&gt;"UL"),INDIRECT(ADDRESS($D406,COLUMN()-12)),0),0), IF($E406&gt;0,IF(AND(INDIRECT(ADDRESS($E406,44))=0,INDIRECT(ADDRESS($E406,38))&lt;&gt;"UL"),INDIRECT(ADDRESS($E406,COLUMN()-12)),0),0), IF($F406&gt;0,IF(AND(INDIRECT(ADDRESS($F406,44))=0,INDIRECT(ADDRESS($F406,38))&lt;&gt;"UL"),INDIRECT(ADDRESS($F406,COLUMN()-12)),0),0), IF($G406&gt;0,IF(AND(INDIRECT(ADDRESS($G406,44))=0,INDIRECT(ADDRESS($G406,38))&lt;&gt;"UL"),INDIRECT(ADDRESS($G406,COLUMN()-12)),0),0), IF($H406&gt;0,IF(AND(INDIRECT(ADDRESS($H406,44))=0,INDIRECT(ADDRESS($H406,38))&lt;&gt;"UL"),INDIRECT(ADDRESS($H406,COLUMN()-12)),0),0), IF($I406&gt;0,IF(AND(INDIRECT(ADDRESS($I406,44))=0,INDIRECT(ADDRESS($I406,38))&lt;&gt;"UL"),INDIRECT(ADDRESS($I406,COLUMN()-12)),0),0), IF($J406&gt;0,IF(AND(INDIRECT(ADDRESS($J406,44))=0,INDIRECT(ADDRESS($J406,38))&lt;&gt;"UL"),INDIRECT(ADDRESS($J406,COLUMN()-12)),0),0), IF($K406&gt;0,IF(AND(INDIRECT(ADDRESS($K406,44))=0,INDIRECT(ADDRESS($K406,38))&lt;&gt;"UL"),INDIRECT(ADDRESS($K406,COLUMN()-12)),0),0), IF($L406&gt;0,IF(AND(INDIRECT(ADDRESS($L406,44))=0,INDIRECT(ADDRESS($L406,38))&lt;&gt;"UL"),INDIRECT(ADDRESS($L406,COLUMN()-12)),0),0), IF($M406&gt;0,IF(AND(INDIRECT(ADDRESS($M406,44))=0,INDIRECT(ADDRESS($M406,38))&lt;&gt;"UL"),INDIRECT(ADDRESS($M406,COLUMN()-12)),0),0))</f>
        <v>0</v>
      </c>
      <c r="BK406" s="57">
        <f t="shared" ca="1" si="267"/>
        <v>0</v>
      </c>
      <c r="BL406" s="58">
        <f t="shared" ca="1" si="268"/>
        <v>0</v>
      </c>
      <c r="BM406" s="57" cm="1">
        <f t="array" aca="1" ref="BM406" ca="1">SUM(IF($C406&gt;0,IF(AND(INDIRECT(ADDRESS($C406,44))=0,INDIRECT(ADDRESS($C406,38))&lt;&gt;"UL"),INDIRECT(ADDRESS($C406,COLUMN()-12)),0),0), IF($D406&gt;0,IF(AND(INDIRECT(ADDRESS($D406,44))=0,INDIRECT(ADDRESS($D406,38))&lt;&gt;"UL"),INDIRECT(ADDRESS($D406,COLUMN()-12)),0),0), IF($E406&gt;0,IF(AND(INDIRECT(ADDRESS($E406,44))=0,INDIRECT(ADDRESS($E406,38))&lt;&gt;"UL"),INDIRECT(ADDRESS($E406,COLUMN()-12)),0),0), IF($F406&gt;0,IF(AND(INDIRECT(ADDRESS($F406,44))=0,INDIRECT(ADDRESS($F406,38))&lt;&gt;"UL"),INDIRECT(ADDRESS($F406,COLUMN()-12)),0),0), IF($G406&gt;0,IF(AND(INDIRECT(ADDRESS($G406,44))=0,INDIRECT(ADDRESS($G406,38))&lt;&gt;"UL"),INDIRECT(ADDRESS($G406,COLUMN()-12)),0),0), IF($H406&gt;0,IF(AND(INDIRECT(ADDRESS($H406,44))=0,INDIRECT(ADDRESS($H406,38))&lt;&gt;"UL"),INDIRECT(ADDRESS($H406,COLUMN()-12)),0),0), IF($I406&gt;0,IF(AND(INDIRECT(ADDRESS($I406,44))=0,INDIRECT(ADDRESS($I406,38))&lt;&gt;"UL"),INDIRECT(ADDRESS($I406,COLUMN()-12)),0),0), IF($J406&gt;0,IF(AND(INDIRECT(ADDRESS($J406,44))=0,INDIRECT(ADDRESS($J406,38))&lt;&gt;"UL"),INDIRECT(ADDRESS($J406,COLUMN()-12)),0),0), IF($K406&gt;0,IF(AND(INDIRECT(ADDRESS($K406,44))=0,INDIRECT(ADDRESS($K406,38))&lt;&gt;"UL"),INDIRECT(ADDRESS($K406,COLUMN()-11)),0),0), IF($L406&gt;0,IF(AND(INDIRECT(ADDRESS($L406,44))=0,INDIRECT(ADDRESS($L406,38))&lt;&gt;"UL"),INDIRECT(ADDRESS($L406,COLUMN()-11)),0),0), IF($M406&gt;0,IF(AND(INDIRECT(ADDRESS($M406,44))=0,INDIRECT(ADDRESS($M406,38))&lt;&gt;"UL"),INDIRECT(ADDRESS($M406,COLUMN()-11)),0),0))</f>
        <v>0</v>
      </c>
      <c r="BN406" s="57" cm="1">
        <f t="array" aca="1" ref="BN406" ca="1">SUM(IF($C406&gt;0,IF(AND(INDIRECT(ADDRESS($C406,44))=0,INDIRECT(ADDRESS($C406,38))&lt;&gt;"UL"),INDIRECT(ADDRESS($C406,COLUMN()-12)),0),0), IF($D406&gt;0,IF(AND(INDIRECT(ADDRESS($D406,44))=0,INDIRECT(ADDRESS($D406,38))&lt;&gt;"UL"),INDIRECT(ADDRESS($D406,COLUMN()-12)),0),0), IF($E406&gt;0,IF(AND(INDIRECT(ADDRESS($E406,44))=0,INDIRECT(ADDRESS($E406,38))&lt;&gt;"UL"),INDIRECT(ADDRESS($E406,COLUMN()-12)),0),0), IF($F406&gt;0,IF(AND(INDIRECT(ADDRESS($F406,44))=0,INDIRECT(ADDRESS($F406,38))&lt;&gt;"UL"),INDIRECT(ADDRESS($F406,COLUMN()-12)),0),0), IF($G406&gt;0,IF(AND(INDIRECT(ADDRESS($G406,44))=0,INDIRECT(ADDRESS($G406,38))&lt;&gt;"UL"),INDIRECT(ADDRESS($G406,COLUMN()-12)),0),0), IF($H406&gt;0,IF(AND(INDIRECT(ADDRESS($H406,44))=0,INDIRECT(ADDRESS($H406,38))&lt;&gt;"UL"),INDIRECT(ADDRESS($H406,COLUMN()-12)),0),0), IF($I406&gt;0,IF(AND(INDIRECT(ADDRESS($I406,44))=0,INDIRECT(ADDRESS($I406,38))&lt;&gt;"UL"),INDIRECT(ADDRESS($I406,COLUMN()-12)),0),0), IF($J406&gt;0,IF(AND(INDIRECT(ADDRESS($J406,44))=0,INDIRECT(ADDRESS($J406,38))&lt;&gt;"UL"),INDIRECT(ADDRESS($J406,COLUMN()-12)),0),0), IF($K406&gt;0,IF(AND(INDIRECT(ADDRESS($K406,44))=0,INDIRECT(ADDRESS($K406,38))&lt;&gt;"UL"),INDIRECT(ADDRESS($K406,COLUMN()-11)),0),0), IF($L406&gt;0,IF(AND(INDIRECT(ADDRESS($L406,44))=0,INDIRECT(ADDRESS($L406,38))&lt;&gt;"UL"),INDIRECT(ADDRESS($L406,COLUMN()-11)),0),0), IF($M406&gt;0,IF(AND(INDIRECT(ADDRESS($M406,44))=0,INDIRECT(ADDRESS($M406,38))&lt;&gt;"UL"),INDIRECT(ADDRESS($M406,COLUMN()-11)),0),0))</f>
        <v>0</v>
      </c>
      <c r="BO406" s="57" cm="1">
        <f t="array" aca="1" ref="BO406" ca="1">SUM(IF($C406&gt;0,IF(AND(INDIRECT(ADDRESS($C406,44))=0,INDIRECT(ADDRESS($C406,38))&lt;&gt;"UL"),INDIRECT(ADDRESS($C406,COLUMN()-12)),0),0), IF($D406&gt;0,IF(AND(INDIRECT(ADDRESS($D406,44))=0,INDIRECT(ADDRESS($D406,38))&lt;&gt;"UL"),INDIRECT(ADDRESS($D406,COLUMN()-12)),0),0), IF($E406&gt;0,IF(AND(INDIRECT(ADDRESS($E406,44))=0,INDIRECT(ADDRESS($E406,38))&lt;&gt;"UL"),INDIRECT(ADDRESS($E406,COLUMN()-12)),0),0), IF($F406&gt;0,IF(AND(INDIRECT(ADDRESS($F406,44))=0,INDIRECT(ADDRESS($F406,38))&lt;&gt;"UL"),INDIRECT(ADDRESS($F406,COLUMN()-12)),0),0), IF($G406&gt;0,IF(AND(INDIRECT(ADDRESS($G406,44))=0,INDIRECT(ADDRESS($G406,38))&lt;&gt;"UL"),INDIRECT(ADDRESS($G406,COLUMN()-12)),0),0), IF($H406&gt;0,IF(AND(INDIRECT(ADDRESS($H406,44))=0,INDIRECT(ADDRESS($H406,38))&lt;&gt;"UL"),INDIRECT(ADDRESS($H406,COLUMN()-12)),0),0), IF($I406&gt;0,IF(AND(INDIRECT(ADDRESS($I406,44))=0,INDIRECT(ADDRESS($I406,38))&lt;&gt;"UL"),INDIRECT(ADDRESS($I406,COLUMN()-12)),0),0), IF($J406&gt;0,IF(AND(INDIRECT(ADDRESS($J406,44))=0,INDIRECT(ADDRESS($J406,38))&lt;&gt;"UL"),INDIRECT(ADDRESS($J406,COLUMN()-12)),0),0), IF($K406&gt;0,IF(AND(INDIRECT(ADDRESS($K406,44))=0,INDIRECT(ADDRESS($K406,38))&lt;&gt;"UL"),INDIRECT(ADDRESS($K406,COLUMN()-11)),0),0), IF($L406&gt;0,IF(AND(INDIRECT(ADDRESS($L406,44))=0,INDIRECT(ADDRESS($L406,38))&lt;&gt;"UL"),INDIRECT(ADDRESS($L406,COLUMN()-11)),0),0), IF($M406&gt;0,IF(AND(INDIRECT(ADDRESS($M406,44))=0,INDIRECT(ADDRESS($M406,38))&lt;&gt;"UL"),INDIRECT(ADDRESS($M406,COLUMN()-11)),0),0))</f>
        <v>0</v>
      </c>
      <c r="BP406" s="57" cm="1">
        <f t="array" aca="1" ref="BP406" ca="1">SUM(IF($C406&gt;0,IF(AND(INDIRECT(ADDRESS($C406,44))=0,INDIRECT(ADDRESS($C406,38))&lt;&gt;"UL"),INDIRECT(ADDRESS($C406,COLUMN()-12)),0),0), IF($D406&gt;0,IF(AND(INDIRECT(ADDRESS($D406,44))=0,INDIRECT(ADDRESS($D406,38))&lt;&gt;"UL"),INDIRECT(ADDRESS($D406,COLUMN()-12)),0),0), IF($E406&gt;0,IF(AND(INDIRECT(ADDRESS($E406,44))=0,INDIRECT(ADDRESS($E406,38))&lt;&gt;"UL"),INDIRECT(ADDRESS($E406,COLUMN()-12)),0),0), IF($F406&gt;0,IF(AND(INDIRECT(ADDRESS($F406,44))=0,INDIRECT(ADDRESS($F406,38))&lt;&gt;"UL"),INDIRECT(ADDRESS($F406,COLUMN()-12)),0),0), IF($G406&gt;0,IF(AND(INDIRECT(ADDRESS($G406,44))=0,INDIRECT(ADDRESS($G406,38))&lt;&gt;"UL"),INDIRECT(ADDRESS($G406,COLUMN()-12)),0),0), IF($H406&gt;0,IF(AND(INDIRECT(ADDRESS($H406,44))=0,INDIRECT(ADDRESS($H406,38))&lt;&gt;"UL"),INDIRECT(ADDRESS($H406,COLUMN()-12)),0),0), IF($I406&gt;0,IF(AND(INDIRECT(ADDRESS($I406,44))=0,INDIRECT(ADDRESS($I406,38))&lt;&gt;"UL"),INDIRECT(ADDRESS($I406,COLUMN()-12)),0),0), IF($J406&gt;0,IF(AND(INDIRECT(ADDRESS($J406,44))=0,INDIRECT(ADDRESS($J406,38))&lt;&gt;"UL"),INDIRECT(ADDRESS($J406,COLUMN()-12)),0),0), IF($K406&gt;0,IF(AND(INDIRECT(ADDRESS($K406,44))=0,INDIRECT(ADDRESS($K406,38))&lt;&gt;"UL"),INDIRECT(ADDRESS($K406,COLUMN()-11)),0),0), IF($L406&gt;0,IF(AND(INDIRECT(ADDRESS($L406,44))=0,INDIRECT(ADDRESS($L406,38))&lt;&gt;"UL"),INDIRECT(ADDRESS($L406,COLUMN()-11)),0),0), IF($M406&gt;0,IF(AND(INDIRECT(ADDRESS($M406,44))=0,INDIRECT(ADDRESS($M406,38))&lt;&gt;"UL"),INDIRECT(ADDRESS($M406,COLUMN()-11)),0),0))</f>
        <v>0</v>
      </c>
      <c r="BQ406" s="57">
        <f t="shared" ca="1" si="269"/>
        <v>0</v>
      </c>
      <c r="BR406" s="161">
        <f t="shared" ca="1" si="270"/>
        <v>74.33512624974577</v>
      </c>
      <c r="BS406" s="59"/>
      <c r="BT406" s="56">
        <f t="shared" ca="1" si="271"/>
        <v>2.6003993428584562</v>
      </c>
      <c r="BU406" s="63">
        <f t="shared" ca="1" si="272"/>
        <v>0.10001535934070985</v>
      </c>
      <c r="BV406" s="57" t="s">
        <v>34</v>
      </c>
      <c r="BW406" s="57" cm="1">
        <f t="array" aca="1" ref="BW406" ca="1">SUM(IF($C406&gt;0,IF(AND(INDIRECT(ADDRESS($C406,44))=0,INDIRECT(ADDRESS($C406,38))="UL",ISERROR(SEARCH("Rear",INDIRECT(ADDRESS($C406,33)))),ISERROR(SEARCH("Side",INDIRECT(ADDRESS($C406,33))))),INDIRECT(ADDRESS($C406,COLUMN())),0),0),IF($D406&gt;0,IF(AND(INDIRECT(ADDRESS($D406,44))=0,INDIRECT(ADDRESS($D406,38))="UL",ISERROR(SEARCH("Rear",INDIRECT(ADDRESS($D406,33)))),ISERROR(SEARCH("Side",INDIRECT(ADDRESS($D406,33))))),INDIRECT(ADDRESS($D406,COLUMN())),0),0),IF($E406&gt;0,IF(AND(INDIRECT(ADDRESS($E406,44))=0,INDIRECT(ADDRESS($E406,38))="UL",ISERROR(SEARCH("Rear",INDIRECT(ADDRESS($E406,33)))),ISERROR(SEARCH("Side",INDIRECT(ADDRESS($E406,33))))),INDIRECT(ADDRESS($E406,COLUMN())),0),0),IF($F406&gt;0,IF(AND(INDIRECT(ADDRESS($F406,44))=0,INDIRECT(ADDRESS($F406,38))="UL",ISERROR(SEARCH("Rear",INDIRECT(ADDRESS($F406,33)))),ISERROR(SEARCH("Side",INDIRECT(ADDRESS($F406,33))))),INDIRECT(ADDRESS($F406,COLUMN())),0),0),IF($G406&gt;0,IF(AND(INDIRECT(ADDRESS($G406,44))=0,INDIRECT(ADDRESS($G406,38))="UL",ISERROR(SEARCH("Rear",INDIRECT(ADDRESS($G406,33)))),ISERROR(SEARCH("Side",INDIRECT(ADDRESS($G406,33))))),INDIRECT(ADDRESS($G406,COLUMN())),0),0),IF($H406&gt;0,IF(AND(INDIRECT(ADDRESS($H406,44))=0,INDIRECT(ADDRESS($H406,38))="UL",ISERROR(SEARCH("Rear",INDIRECT(ADDRESS($H406,33)))),ISERROR(SEARCH("Side",INDIRECT(ADDRESS($H406,33))))),INDIRECT(ADDRESS($H406,COLUMN())),0),0),IF($I406&gt;0,IF(AND(INDIRECT(ADDRESS($I406,44))=0,INDIRECT(ADDRESS($I406,38))="UL",ISERROR(SEARCH("Rear",INDIRECT(ADDRESS($I406,33)))),ISERROR(SEARCH("Side",INDIRECT(ADDRESS($I406,33))))),INDIRECT(ADDRESS($I406,COLUMN())),0),0),IF($J406&gt;0,IF(AND(INDIRECT(ADDRESS($J406,44))=0,INDIRECT(ADDRESS($J406,38))="UL",ISERROR(SEARCH("Rear",INDIRECT(ADDRESS($J406,33)))),ISERROR(SEARCH("Side",INDIRECT(ADDRESS($J406,33))))),INDIRECT(ADDRESS($J406,COLUMN())),0),0),IF($K406&gt;0,IF(AND(INDIRECT(ADDRESS($K406,44))=0,INDIRECT(ADDRESS($K406,38))="UL",ISERROR(SEARCH("Rear",INDIRECT(ADDRESS($K406,33)))),ISERROR(SEARCH("Side",INDIRECT(ADDRESS($K406,33))))),INDIRECT(ADDRESS($K406,COLUMN())),0),0),IF($L406&gt;0,IF(AND(INDIRECT(ADDRESS($L406,44))=0,INDIRECT(ADDRESS($L406,38))="UL",ISERROR(SEARCH("Rear",INDIRECT(ADDRESS($L406,33)))),ISERROR(SEARCH("Side",INDIRECT(ADDRESS($L406,33))))),INDIRECT(ADDRESS($L406,COLUMN())),0),0),IF($M406&gt;0,IF(AND(INDIRECT(ADDRESS($M406,44))=0,INDIRECT(ADDRESS($M406,38))="UL",ISERROR(SEARCH("Rear",INDIRECT(ADDRESS($M406,33)))),ISERROR(SEARCH("Side",INDIRECT(ADDRESS($M406,33))))),INDIRECT(ADDRESS($M406,COLUMN())),0),0))</f>
        <v>0.38888888888888884</v>
      </c>
      <c r="BX406" s="57">
        <f t="shared" ca="1" si="273"/>
        <v>0.38888888888888884</v>
      </c>
      <c r="BY406" s="57" cm="1">
        <f t="array" aca="1" ref="BY406" ca="1">SUM(IF($C406&gt;0,IF(AND(INDIRECT(ADDRESS($C406,44))=0,INDIRECT(ADDRESS($C406,38))="UL"),INDIRECT(ADDRESS($C406,COLUMN())),0),0),IF($D406&gt;0,IF(AND(INDIRECT(ADDRESS($D406,44))=0,INDIRECT(ADDRESS($D406,38))="UL"),INDIRECT(ADDRESS($D406,COLUMN())),0),0),IF($E406&gt;0,IF(AND(INDIRECT(ADDRESS($E406,44))=0,INDIRECT(ADDRESS($E406,38))="UL"),INDIRECT(ADDRESS($E406,COLUMN())),0),0),IF($F406&gt;0,IF(AND(INDIRECT(ADDRESS($F406,44))=0,INDIRECT(ADDRESS($F406,38))="UL"),INDIRECT(ADDRESS($F406,COLUMN())),0),0),IF($G406&gt;0,IF(AND(INDIRECT(ADDRESS($G406,44))=0,INDIRECT(ADDRESS($G406,38))="UL"),INDIRECT(ADDRESS($G406,COLUMN())),0),0),IF($H406&gt;0,IF(AND(INDIRECT(ADDRESS($H406,44))=0,INDIRECT(ADDRESS($H406,38))="UL"),INDIRECT(ADDRESS($H406,COLUMN())),0),0),IF($I406&gt;0,IF(AND(INDIRECT(ADDRESS($I406,44))=0,INDIRECT(ADDRESS($I406,38))="UL"),INDIRECT(ADDRESS($I406,COLUMN())),0),0),IF($J406&gt;0,IF(AND(INDIRECT(ADDRESS($J406,44))=0,INDIRECT(ADDRESS($J406,38))="UL"),INDIRECT(ADDRESS($J406,COLUMN())),0),0),IF($K406&gt;0,IF(AND(INDIRECT(ADDRESS($K406,44))=0,INDIRECT(ADDRESS($K406,38))="UL"),INDIRECT(ADDRESS($K406,COLUMN())),0),0),IF($L406&gt;0,IF(AND(INDIRECT(ADDRESS($L406,44))=0,INDIRECT(ADDRESS($L406,38))="UL"),INDIRECT(ADDRESS($L406,COLUMN())),0),0),IF($M406&gt;0,IF(AND(INDIRECT(ADDRESS($M406,44))=0,INDIRECT(ADDRESS($M406,38))="UL"),INDIRECT(ADDRESS($M406,COLUMN())),0),0))</f>
        <v>0.12962962962962962</v>
      </c>
      <c r="BZ406" s="57" cm="1">
        <f t="array" aca="1" ref="BZ406" ca="1">SUM(IF($C406&gt;0,IF(AND(INDIRECT(ADDRESS($C406,44))=0,INDIRECT(ADDRESS($C406,38))="UL"),INDIRECT(ADDRESS($C406,COLUMN())),0),0),IF($D406&gt;0,IF(AND(INDIRECT(ADDRESS($D406,44))=0,INDIRECT(ADDRESS($D406,38))="UL"),INDIRECT(ADDRESS($D406,COLUMN())),0),0),IF($E406&gt;0,IF(AND(INDIRECT(ADDRESS($E406,44))=0,INDIRECT(ADDRESS($E406,38))="UL"),INDIRECT(ADDRESS($E406,COLUMN())),0),0),IF($F406&gt;0,IF(AND(INDIRECT(ADDRESS($F406,44))=0,INDIRECT(ADDRESS($F406,38))="UL"),INDIRECT(ADDRESS($F406,COLUMN())),0),0),IF($G406&gt;0,IF(AND(INDIRECT(ADDRESS($G406,44))=0,INDIRECT(ADDRESS($G406,38))="UL"),INDIRECT(ADDRESS($G406,COLUMN())),0),0),IF($H406&gt;0,IF(AND(INDIRECT(ADDRESS($H406,44))=0,INDIRECT(ADDRESS($H406,38))="UL"),INDIRECT(ADDRESS($H406,COLUMN())),0),0),IF($I406&gt;0,IF(AND(INDIRECT(ADDRESS($I406,44))=0,INDIRECT(ADDRESS($I406,38))="UL"),INDIRECT(ADDRESS($I406,COLUMN())),0),0),IF($J406&gt;0,IF(AND(INDIRECT(ADDRESS($J406,44))=0,INDIRECT(ADDRESS($J406,38))="UL"),INDIRECT(ADDRESS($J406,COLUMN())),0),0),IF($K406&gt;0,IF(AND(INDIRECT(ADDRESS($K406,44))=0,INDIRECT(ADDRESS($K406,38))="UL"),INDIRECT(ADDRESS($K406,COLUMN())),0),0),IF($L406&gt;0,IF(AND(INDIRECT(ADDRESS($L406,44))=0,INDIRECT(ADDRESS($L406,38))="UL"),INDIRECT(ADDRESS($L406,COLUMN())),0),0),IF($M406&gt;0,IF(AND(INDIRECT(ADDRESS($M406,44))=0,INDIRECT(ADDRESS($M406,38))="UL"),INDIRECT(ADDRESS($M406,COLUMN())),0),0))</f>
        <v>0.46296296296296291</v>
      </c>
      <c r="CA406" s="57">
        <f t="shared" ca="1" si="274"/>
        <v>0.46296296296296291</v>
      </c>
      <c r="CB406" s="57" cm="1">
        <f t="array" aca="1" ref="CB406" ca="1">SUM(IF($C406&gt;0,IF(AND(INDIRECT(ADDRESS($C406,44))=0,INDIRECT(ADDRESS($C406,38))&lt;&gt;"UL"),INDIRECT(ADDRESS($C406,COLUMN())),0),0),IF($D406&gt;0,IF(AND(INDIRECT(ADDRESS($D406,44))=0,INDIRECT(ADDRESS($D406,38))&lt;&gt;"UL"),INDIRECT(ADDRESS($D406,COLUMN())),0),0),IF($E406&gt;0,IF(AND(INDIRECT(ADDRESS($E406,44))=0,INDIRECT(ADDRESS($E406,38))&lt;&gt;"UL"),INDIRECT(ADDRESS($E406,COLUMN())),0),0),IF($F406&gt;0,IF(AND(INDIRECT(ADDRESS($F406,44))=0,INDIRECT(ADDRESS($F406,38))&lt;&gt;"UL"),INDIRECT(ADDRESS($F406,COLUMN())),0),0),IF($G406&gt;0,IF(AND(INDIRECT(ADDRESS($G406,44))=0,INDIRECT(ADDRESS($G406,38))&lt;&gt;"UL"),INDIRECT(ADDRESS($G406,COLUMN())),0),0),IF($H406&gt;0,IF(AND(INDIRECT(ADDRESS($H406,44))=0,INDIRECT(ADDRESS($H406,38))&lt;&gt;"UL"),INDIRECT(ADDRESS($H406,COLUMN())),0),0),IF($I406&gt;0,IF(AND(INDIRECT(ADDRESS($I406,44))=0,INDIRECT(ADDRESS($I406,38))&lt;&gt;"UL"),INDIRECT(ADDRESS($I406,COLUMN())),0),0),IF($J406&gt;0,IF(AND(INDIRECT(ADDRESS($J406,44))=0,INDIRECT(ADDRESS($J406,38))&lt;&gt;"UL"),INDIRECT(ADDRESS($J406,COLUMN())),0),0),IF($K406&gt;0,IF(AND(INDIRECT(ADDRESS($K406,44))=0,INDIRECT(ADDRESS($K406,38))&lt;&gt;"UL"),INDIRECT(ADDRESS($K406,COLUMN())),0),0),IF($L406&gt;0,IF(AND(INDIRECT(ADDRESS($L406,44))=0,INDIRECT(ADDRESS($L406,38))&lt;&gt;"UL"),INDIRECT(ADDRESS($L406,COLUMN())),0),0),IF($M406&gt;0,IF(AND(INDIRECT(ADDRESS($M406,44))=0,INDIRECT(ADDRESS($M406,38))&lt;&gt;"UL"),INDIRECT(ADDRESS($M406,COLUMN())),0),0))</f>
        <v>0</v>
      </c>
      <c r="CC406" s="57">
        <f t="shared" ca="1" si="275"/>
        <v>0</v>
      </c>
      <c r="CD406" s="57" cm="1">
        <f t="array" aca="1" ref="CD406" ca="1">SUM(IF($C406&gt;0,IF(AND(INDIRECT(ADDRESS($C406,44))=0,INDIRECT(ADDRESS($C406,38))&lt;&gt;"UL"),INDIRECT(ADDRESS($C406,COLUMN())),0),0),IF($D406&gt;0,IF(AND(INDIRECT(ADDRESS($D406,44))=0,INDIRECT(ADDRESS($D406,38))&lt;&gt;"UL"),INDIRECT(ADDRESS($D406,COLUMN())),0),0),IF($E406&gt;0,IF(AND(INDIRECT(ADDRESS($E406,44))=0,INDIRECT(ADDRESS($E406,38))&lt;&gt;"UL"),INDIRECT(ADDRESS($E406,COLUMN())),0),0),IF($F406&gt;0,IF(AND(INDIRECT(ADDRESS($F406,44))=0,INDIRECT(ADDRESS($F406,38))&lt;&gt;"UL"),INDIRECT(ADDRESS($F406,COLUMN())),0),0),IF($G406&gt;0,IF(AND(INDIRECT(ADDRESS($G406,44))=0,INDIRECT(ADDRESS($G406,38))&lt;&gt;"UL"),INDIRECT(ADDRESS($G406,COLUMN())),0),0),IF($H406&gt;0,IF(AND(INDIRECT(ADDRESS($H406,44))=0,INDIRECT(ADDRESS($H406,38))&lt;&gt;"UL"),INDIRECT(ADDRESS($H406,COLUMN())),0),0),IF($I406&gt;0,IF(AND(INDIRECT(ADDRESS($I406,44))=0,INDIRECT(ADDRESS($I406,38))&lt;&gt;"UL"),INDIRECT(ADDRESS($I406,COLUMN())),0),0),IF($J406&gt;0,IF(AND(INDIRECT(ADDRESS($J406,44))=0,INDIRECT(ADDRESS($J406,38))&lt;&gt;"UL"),INDIRECT(ADDRESS($J406,COLUMN())),0),0),IF($K406&gt;0,IF(AND(INDIRECT(ADDRESS($K406,44))=0,INDIRECT(ADDRESS($K406,38))&lt;&gt;"UL"),INDIRECT(ADDRESS($K406,COLUMN())),0),0),IF($L406&gt;0,IF(AND(INDIRECT(ADDRESS($L406,44))=0,INDIRECT(ADDRESS($L406,38))&lt;&gt;"UL"),INDIRECT(ADDRESS($L406,COLUMN())),0),0),IF($M406&gt;0,IF(AND(INDIRECT(ADDRESS($M406,44))=0,INDIRECT(ADDRESS($M406,38))&lt;&gt;"UL"),INDIRECT(ADDRESS($M406,COLUMN())),0),0))</f>
        <v>0</v>
      </c>
      <c r="CE406" s="57" cm="1">
        <f t="array" aca="1" ref="CE406" ca="1">SUM(IF($C406&gt;0,IF(AND(INDIRECT(ADDRESS($C406,44))=0,INDIRECT(ADDRESS($C406,38))&lt;&gt;"UL"),INDIRECT(ADDRESS($C406,COLUMN())),0),0),IF($D406&gt;0,IF(AND(INDIRECT(ADDRESS($D406,44))=0,INDIRECT(ADDRESS($D406,38))&lt;&gt;"UL"),INDIRECT(ADDRESS($D406,COLUMN())),0),0),IF($E406&gt;0,IF(AND(INDIRECT(ADDRESS($E406,44))=0,INDIRECT(ADDRESS($E406,38))&lt;&gt;"UL"),INDIRECT(ADDRESS($E406,COLUMN())),0),0),IF($F406&gt;0,IF(AND(INDIRECT(ADDRESS($F406,44))=0,INDIRECT(ADDRESS($F406,38))&lt;&gt;"UL"),INDIRECT(ADDRESS($F406,COLUMN())),0),0),IF($G406&gt;0,IF(AND(INDIRECT(ADDRESS($G406,44))=0,INDIRECT(ADDRESS($G406,38))&lt;&gt;"UL"),INDIRECT(ADDRESS($G406,COLUMN())),0),0),IF($H406&gt;0,IF(AND(INDIRECT(ADDRESS($H406,44))=0,INDIRECT(ADDRESS($H406,38))&lt;&gt;"UL"),INDIRECT(ADDRESS($H406,COLUMN())),0),0),IF($I406&gt;0,IF(AND(INDIRECT(ADDRESS($I406,44))=0,INDIRECT(ADDRESS($I406,38))&lt;&gt;"UL"),INDIRECT(ADDRESS($I406,COLUMN())),0),0),IF($J406&gt;0,IF(AND(INDIRECT(ADDRESS($J406,44))=0,INDIRECT(ADDRESS($J406,38))&lt;&gt;"UL"),INDIRECT(ADDRESS($J406,COLUMN())),0),0),IF($K406&gt;0,IF(AND(INDIRECT(ADDRESS($K406,44))=0,INDIRECT(ADDRESS($K406,38))&lt;&gt;"UL"),INDIRECT(ADDRESS($K406,COLUMN())),0),0),IF($L406&gt;0,IF(AND(INDIRECT(ADDRESS($L406,44))=0,INDIRECT(ADDRESS($L406,38))&lt;&gt;"UL"),INDIRECT(ADDRESS($L406,COLUMN())),0),0),IF($M406&gt;0,IF(AND(INDIRECT(ADDRESS($M406,44))=0,INDIRECT(ADDRESS($M406,38))&lt;&gt;"UL"),INDIRECT(ADDRESS($M406,COLUMN())),0),0))</f>
        <v>0</v>
      </c>
      <c r="CF406" s="57">
        <f t="shared" ca="1" si="276"/>
        <v>0</v>
      </c>
      <c r="CG406" s="57">
        <f t="shared" ca="1" si="277"/>
        <v>0.77489677500225229</v>
      </c>
      <c r="CH406" s="57">
        <f t="shared" ca="1" si="278"/>
        <v>2.9803722115471241E-2</v>
      </c>
      <c r="CI406" s="19">
        <f t="shared" ca="1" si="279"/>
        <v>13.747127987763648</v>
      </c>
      <c r="CJ406" s="19"/>
      <c r="CK406" s="57" cm="1">
        <f t="array" aca="1" ref="CK406" ca="1">IF(AU406="S", SUM(IF($C406&gt;0,IF(INDIRECT(ADDRESS($C406,43))&lt;&gt;1,INDIRECT(ADDRESS($C406,48)),0),0), IF($D406&gt;0,IF(INDIRECT(ADDRESS($D406,43))&lt;&gt;1,INDIRECT(ADDRESS($D406,48)),0),0), IF($E406&gt;0,IF(INDIRECT(ADDRESS($E406,43))&lt;&gt;1,INDIRECT(ADDRESS($E406,48)),0),0), IF($F406&gt;0,IF(INDIRECT(ADDRESS($F406,43))&lt;&gt;1,INDIRECT(ADDRESS($F406,48)),0),0), IF($G406&gt;0,IF(INDIRECT(ADDRESS($G406,43))&lt;&gt;1,INDIRECT(ADDRESS($G406,48)),0),0), IF($H406&gt;0,IF(INDIRECT(ADDRESS($H406,43))&lt;&gt;1,INDIRECT(ADDRESS($H406,48)),0),0), IF($I406&gt;0,IF(INDIRECT(ADDRESS($I406,43))&lt;&gt;1,INDIRECT(ADDRESS($I406,48)),0),0), IF($J406&gt;0,IF(INDIRECT(ADDRESS($J406,43))&lt;&gt;1,INDIRECT(ADDRESS($J406,48)),0),0), IF($K406&gt;0,IF(INDIRECT(ADDRESS($K406,43))&lt;&gt;1,INDIRECT(ADDRESS($K406,48)),0),0), IF($L406&gt;0,IF(INDIRECT(ADDRESS($L406,43))&lt;&gt;1,INDIRECT(ADDRESS($L406,48)),0),0), IF($M406&gt;0,IF(INDIRECT(ADDRESS($M406,43))&lt;&gt;1,INDIRECT(ADDRESS($M406,48)),0),0)), IF(AU406="L",SUM(IF($C406&gt;0,IF(INDIRECT(ADDRESS($C406,43))&lt;&gt;1,INDIRECT(ADDRESS($C406,50)),0),0), IF($D406&gt;0,IF(INDIRECT(ADDRESS($D406,43))&lt;&gt;1,INDIRECT(ADDRESS($D406,50)),0),0), IF($E406&gt;0,IF(INDIRECT(ADDRESS($E406,43))&lt;&gt;1,INDIRECT(ADDRESS($E406,50)),0),0), IF($F406&gt;0,IF(INDIRECT(ADDRESS($F406,43))&lt;&gt;1,INDIRECT(ADDRESS($F406,50)),0),0), IF($G406&gt;0,IF(INDIRECT(ADDRESS($G406,43))&lt;&gt;1,INDIRECT(ADDRESS($G406,50)),0),0), IF($G406&gt;0,IF(INDIRECT(ADDRESS($G406,43))&lt;&gt;1,INDIRECT(ADDRESS($G406,50)),0),0), IF($H406&gt;0,IF(INDIRECT(ADDRESS($H406,43))&lt;&gt;1,INDIRECT(ADDRESS($H406,50)),0),0), IF($I406&gt;0,IF(INDIRECT(ADDRESS($I406,43))&lt;&gt;1,INDIRECT(ADDRESS($I406,50)),0),0), IF($J406&gt;0,IF(INDIRECT(ADDRESS($J406,43))&lt;&gt;1,INDIRECT(ADDRESS($J406,50)),0),0), IF($K406&gt;0,IF(INDIRECT(ADDRESS($K406,43))&lt;&gt;1,INDIRECT(ADDRESS($K406,50)),0),0), IF($L406&gt;0,IF(INDIRECT(ADDRESS($L406,43))&lt;&gt;1,INDIRECT(ADDRESS($L406,50)),0),0), IF($M406&gt;0,IF(INDIRECT(ADDRESS($M406,43))&lt;&gt;1,INDIRECT(ADDRESS($M406,50)),0),0)), SUM(IF($C406&gt;0,IF(INDIRECT(ADDRESS($C406,43))&lt;&gt;1,INDIRECT(ADDRESS($C406,49)),0),0), IF($D406&gt;0,IF(INDIRECT(ADDRESS($D406,43))&lt;&gt;1,INDIRECT(ADDRESS($D406,49)),0),0), IF($E406&gt;0,IF(INDIRECT(ADDRESS($E406,43))&lt;&gt;1,INDIRECT(ADDRESS($E406,49)),0),0), IF($F406&gt;0,IF(INDIRECT(ADDRESS($F406,43))&lt;&gt;1,INDIRECT(ADDRESS($F406,49)),0),0), IF($G406&gt;0,IF(INDIRECT(ADDRESS($G406,43))&lt;&gt;1,INDIRECT(ADDRESS($G406,49)),0),0), IF($G406&gt;0,IF(INDIRECT(ADDRESS($G406,43))&lt;&gt;1,INDIRECT(ADDRESS($G406,49)),0),0), IF($H406&gt;0,IF(INDIRECT(ADDRESS($H406,43))&lt;&gt;1,INDIRECT(ADDRESS($H406,49)),0),0), IF($I406&gt;0,IF(INDIRECT(ADDRESS($I406,43))&lt;&gt;1,INDIRECT(ADDRESS($I406,49)),0),0), IF($J406&gt;0,IF(INDIRECT(ADDRESS($J406,43))&lt;&gt;1,INDIRECT(ADDRESS($J406,49)),0),0), IF($K406&gt;0,IF(INDIRECT(ADDRESS($K406,43))&lt;&gt;1,INDIRECT(ADDRESS($K406,49)),0),0), IF($L406&gt;0,IF(INDIRECT(ADDRESS($L406,43))&lt;&gt;1,INDIRECT(ADDRESS($L406,49)),0),0), IF($M406&gt;0,IF(INDIRECT(ADDRESS($M406,43))&lt;&gt;1,INDIRECT(ADDRESS($M406,49)),0),0))))</f>
        <v>2.9444444444444442</v>
      </c>
      <c r="CL406" s="57" cm="1">
        <f t="array" aca="1" ref="CL406" ca="1">SUM(IF($C406&gt;0,IF(INDIRECT(ADDRESS($C406,44))=1,INDIRECT(ADDRESS($C406,90)),0),0), IF($D406&gt;0,IF(INDIRECT(ADDRESS($D406,44))=1,INDIRECT(ADDRESS($D406,90)),0),0), IF($E406&gt;0,IF(INDIRECT(ADDRESS($E406,44))=1,INDIRECT(ADDRESS($E406,90)),0),0), IF($F406&gt;0,IF(INDIRECT(ADDRESS($F406,44))=1,INDIRECT(ADDRESS($F406,90)),0),0), IF($G406&gt;0,IF(INDIRECT(ADDRESS($G406,44))=1,INDIRECT(ADDRESS($G406,90)),0),0), IF($H406&gt;0,IF(INDIRECT(ADDRESS($H406,44))=1,INDIRECT(ADDRESS($H406,90)),0),0), IF($I406&gt;0,IF(INDIRECT(ADDRESS($I406,44))=1,INDIRECT(ADDRESS($I406,90)),0),0), IF($J406&gt;0,IF(INDIRECT(ADDRESS($J406,44))=1,INDIRECT(ADDRESS($J406,90)),0),0), IF($K406&gt;0,IF(INDIRECT(ADDRESS($K406,44))=1,INDIRECT(ADDRESS($K406,90)),0),0), IF($L406&gt;0,IF(INDIRECT(ADDRESS($L406,44))=1,INDIRECT(ADDRESS($L406,90)),0),0), IF($M406&gt;0,IF(INDIRECT(ADDRESS($M406,44))=1,INDIRECT(ADDRESS($M406,90)),0),0))</f>
        <v>2.3333333333333335</v>
      </c>
      <c r="CM406" s="56">
        <f t="shared" ca="1" si="280"/>
        <v>0.73629666590908094</v>
      </c>
      <c r="CN406" s="59"/>
    </row>
    <row r="407" spans="1:93" x14ac:dyDescent="0.25">
      <c r="A407" s="219" t="s">
        <v>643</v>
      </c>
      <c r="B407" s="220">
        <v>379</v>
      </c>
      <c r="C407" s="220">
        <v>394</v>
      </c>
      <c r="D407" s="220">
        <v>395</v>
      </c>
      <c r="E407" s="220"/>
      <c r="F407" s="220"/>
      <c r="G407" s="220"/>
      <c r="H407" s="220"/>
      <c r="I407" s="220"/>
      <c r="J407" s="220"/>
      <c r="K407" s="220"/>
      <c r="L407" s="220"/>
      <c r="M407" s="220"/>
      <c r="N407" s="67">
        <f t="shared" ca="1" si="263"/>
        <v>45</v>
      </c>
      <c r="O407" s="67" t="str" cm="1">
        <f t="array" aca="1" ref="O407" ca="1">INDIRECT(ADDRESS($B407,COLUMN()))</f>
        <v>Bomber</v>
      </c>
      <c r="P407" s="67" cm="1">
        <f t="array" aca="1" ref="P407" ca="1">INDIRECT(ADDRESS($B407,COLUMN()))</f>
        <v>7.5</v>
      </c>
      <c r="Q407" s="67" cm="1">
        <f t="array" aca="1" ref="Q407" ca="1">INDIRECT(ADDRESS($B407,COLUMN()))</f>
        <v>3</v>
      </c>
      <c r="R407" s="67" cm="1">
        <f t="array" aca="1" ref="R407" ca="1">INDIRECT(ADDRESS($B407,COLUMN()))</f>
        <v>0</v>
      </c>
      <c r="S407" s="67" cm="1">
        <f t="array" aca="1" ref="S407" ca="1">INDIRECT(ADDRESS($B407,COLUMN()))</f>
        <v>3</v>
      </c>
      <c r="T407" s="67" t="str" cm="1">
        <f t="array" aca="1" ref="T407" ca="1">INDIRECT(ADDRESS($B407,COLUMN()))</f>
        <v>1-6</v>
      </c>
      <c r="U407" s="67" cm="1">
        <f t="array" aca="1" ref="U407" ca="1">INDIRECT(ADDRESS($B407,COLUMN()))</f>
        <v>6</v>
      </c>
      <c r="V407" s="67" cm="1">
        <f t="array" aca="1" ref="V407" ca="1">INDIRECT(ADDRESS($B407,COLUMN()))</f>
        <v>0</v>
      </c>
      <c r="W407" s="67" cm="1">
        <f t="array" aca="1" ref="W407" ca="1">INDIRECT(ADDRESS($B407,COLUMN()))</f>
        <v>3</v>
      </c>
      <c r="X407" s="67" cm="1">
        <f t="array" aca="1" ref="X407" ca="1">INDIRECT(ADDRESS($B407,COLUMN()))</f>
        <v>7</v>
      </c>
      <c r="Y407" s="67" cm="1">
        <f t="array" aca="1" ref="Y407" ca="1">INDIRECT(ADDRESS($B407,COLUMN()))</f>
        <v>2</v>
      </c>
      <c r="Z407" s="67" cm="1">
        <f t="array" aca="1" ref="Z407" ca="1">INDIRECT(ADDRESS($B407,COLUMN()))</f>
        <v>5</v>
      </c>
      <c r="AA407" s="67" cm="1">
        <f t="array" aca="1" ref="AA407" ca="1">INDIRECT(ADDRESS($B407,COLUMN()))</f>
        <v>0</v>
      </c>
      <c r="AB407" s="56">
        <f t="shared" ca="1" si="260"/>
        <v>0.89232286738530475</v>
      </c>
      <c r="AC407" s="56">
        <f t="shared" ca="1" si="261"/>
        <v>0.72329093974895731</v>
      </c>
      <c r="AD407" s="56">
        <f t="shared" ca="1" si="262"/>
        <v>4.7171148244497223</v>
      </c>
      <c r="AF407" s="52"/>
      <c r="AG407" s="52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2"/>
      <c r="AU407" s="54" t="s">
        <v>33</v>
      </c>
      <c r="AV407" s="57" cm="1">
        <f t="array" aca="1" ref="AV407" ca="1">SUM(IF($C407&gt;0,IF(AND(INDIRECT(ADDRESS($C407,44))=0,INDIRECT(ADDRESS($C407,38))="UL",ISERROR(SEARCH("Rear",INDIRECT(ADDRESS($C407,33)))),ISERROR(SEARCH("Side",INDIRECT(ADDRESS($C407,33))))),INDIRECT(ADDRESS($C407,COLUMN())),0),0),IF($D407&gt;0,IF(AND(INDIRECT(ADDRESS($D407,44))=0,INDIRECT(ADDRESS($D407,38))="UL",ISERROR(SEARCH("Rear",INDIRECT(ADDRESS($D407,33)))),ISERROR(SEARCH("Side",INDIRECT(ADDRESS($D407,33))))),INDIRECT(ADDRESS($D407,COLUMN())),0),0),IF($E407&gt;0,IF(AND(INDIRECT(ADDRESS($E407,44))=0,INDIRECT(ADDRESS($E407,38))="UL",ISERROR(SEARCH("Rear",INDIRECT(ADDRESS($E407,33)))),ISERROR(SEARCH("Side",INDIRECT(ADDRESS($E407,33))))),INDIRECT(ADDRESS($E407,COLUMN())),0),0),IF($F407&gt;0,IF(AND(INDIRECT(ADDRESS($F407,44))=0,INDIRECT(ADDRESS($F407,38))="UL",ISERROR(SEARCH("Rear",INDIRECT(ADDRESS($F407,33)))),ISERROR(SEARCH("Side",INDIRECT(ADDRESS($F407,33))))),INDIRECT(ADDRESS($F407,COLUMN())),0),0),IF($G407&gt;0,IF(AND(INDIRECT(ADDRESS($G407,44))=0,INDIRECT(ADDRESS($G407,38))="UL",ISERROR(SEARCH("Rear",INDIRECT(ADDRESS($G407,33)))),ISERROR(SEARCH("Side",INDIRECT(ADDRESS($G407,33))))),INDIRECT(ADDRESS($G407,COLUMN())),0),0),IF($H407&gt;0,IF(AND(INDIRECT(ADDRESS($H407,44))=0,INDIRECT(ADDRESS($H407,38))="UL",ISERROR(SEARCH("Rear",INDIRECT(ADDRESS($H407,33)))),ISERROR(SEARCH("Side",INDIRECT(ADDRESS($H407,33))))),INDIRECT(ADDRESS($H407,COLUMN())),0),0),IF($I407&gt;0,IF(AND(INDIRECT(ADDRESS($I407,44))=0,INDIRECT(ADDRESS($I407,38))="UL",ISERROR(SEARCH("Rear",INDIRECT(ADDRESS($I407,33)))),ISERROR(SEARCH("Side",INDIRECT(ADDRESS($I407,33))))),INDIRECT(ADDRESS($I407,COLUMN())),0),0),IF($J407&gt;0,IF(AND(INDIRECT(ADDRESS($J407,44))=0,INDIRECT(ADDRESS($J407,38))="UL",ISERROR(SEARCH("Rear",INDIRECT(ADDRESS($J407,33)))),ISERROR(SEARCH("Side",INDIRECT(ADDRESS($J407,33))))),INDIRECT(ADDRESS($J407,COLUMN())),0),0),IF($K407&gt;0,IF(AND(INDIRECT(ADDRESS($K407,44))=0,INDIRECT(ADDRESS($K407,38))="UL",ISERROR(SEARCH("Rear",INDIRECT(ADDRESS($K407,33)))),ISERROR(SEARCH("Side",INDIRECT(ADDRESS($K407,33))))),INDIRECT(ADDRESS($K407,COLUMN())),0),0),IF($L407&gt;0,IF(AND(INDIRECT(ADDRESS($L407,44))=0,INDIRECT(ADDRESS($L407,38))="UL",ISERROR(SEARCH("Rear",INDIRECT(ADDRESS($L407,33)))),ISERROR(SEARCH("Side",INDIRECT(ADDRESS($L407,33))))),INDIRECT(ADDRESS($L407,COLUMN())),0),0),IF($M407&gt;0,IF(AND(INDIRECT(ADDRESS($M407,44))=0,INDIRECT(ADDRESS($M407,38))="UL",ISERROR(SEARCH("Rear",INDIRECT(ADDRESS($M407,33)))),ISERROR(SEARCH("Side",INDIRECT(ADDRESS($M407,33))))),INDIRECT(ADDRESS($M407,COLUMN())),0),0))</f>
        <v>1.5555555555555554</v>
      </c>
      <c r="AW407" s="57" cm="1">
        <f t="array" aca="1" ref="AW407" ca="1">SUM(IF($C407&gt;0,IF(AND(INDIRECT(ADDRESS($C407,44))=0,INDIRECT(ADDRESS($C407,38))="UL",ISERROR(SEARCH("Rear",INDIRECT(ADDRESS($C407,33)))),ISERROR(SEARCH("Side",INDIRECT(ADDRESS($C407,33))))),INDIRECT(ADDRESS($C407,COLUMN())),0),0),IF($D407&gt;0,IF(AND(INDIRECT(ADDRESS($D407,44))=0,INDIRECT(ADDRESS($D407,38))="UL",ISERROR(SEARCH("Rear",INDIRECT(ADDRESS($D407,33)))),ISERROR(SEARCH("Side",INDIRECT(ADDRESS($D407,33))))),INDIRECT(ADDRESS($D407,COLUMN())),0),0),IF($E407&gt;0,IF(AND(INDIRECT(ADDRESS($E407,44))=0,INDIRECT(ADDRESS($E407,38))="UL",ISERROR(SEARCH("Rear",INDIRECT(ADDRESS($E407,33)))),ISERROR(SEARCH("Side",INDIRECT(ADDRESS($E407,33))))),INDIRECT(ADDRESS($E407,COLUMN())),0),0),IF($F407&gt;0,IF(AND(INDIRECT(ADDRESS($F407,44))=0,INDIRECT(ADDRESS($F407,38))="UL",ISERROR(SEARCH("Rear",INDIRECT(ADDRESS($F407,33)))),ISERROR(SEARCH("Side",INDIRECT(ADDRESS($F407,33))))),INDIRECT(ADDRESS($F407,COLUMN())),0),0),IF($G407&gt;0,IF(AND(INDIRECT(ADDRESS($G407,44))=0,INDIRECT(ADDRESS($G407,38))="UL",ISERROR(SEARCH("Rear",INDIRECT(ADDRESS($G407,33)))),ISERROR(SEARCH("Side",INDIRECT(ADDRESS($G407,33))))),INDIRECT(ADDRESS($G407,COLUMN())),0),0),IF($H407&gt;0,IF(AND(INDIRECT(ADDRESS($H407,44))=0,INDIRECT(ADDRESS($H407,38))="UL",ISERROR(SEARCH("Rear",INDIRECT(ADDRESS($H407,33)))),ISERROR(SEARCH("Side",INDIRECT(ADDRESS($H407,33))))),INDIRECT(ADDRESS($H407,COLUMN())),0),0),IF($I407&gt;0,IF(AND(INDIRECT(ADDRESS($I407,44))=0,INDIRECT(ADDRESS($I407,38))="UL",ISERROR(SEARCH("Rear",INDIRECT(ADDRESS($I407,33)))),ISERROR(SEARCH("Side",INDIRECT(ADDRESS($I407,33))))),INDIRECT(ADDRESS($I407,COLUMN())),0),0),IF($J407&gt;0,IF(AND(INDIRECT(ADDRESS($J407,44))=0,INDIRECT(ADDRESS($J407,38))="UL",ISERROR(SEARCH("Rear",INDIRECT(ADDRESS($J407,33)))),ISERROR(SEARCH("Side",INDIRECT(ADDRESS($J407,33))))),INDIRECT(ADDRESS($J407,COLUMN())),0),0),IF($K407&gt;0,IF(AND(INDIRECT(ADDRESS($K407,44))=0,INDIRECT(ADDRESS($K407,38))="UL",ISERROR(SEARCH("Rear",INDIRECT(ADDRESS($K407,33)))),ISERROR(SEARCH("Side",INDIRECT(ADDRESS($K407,33))))),INDIRECT(ADDRESS($K407,COLUMN())),0),0),IF($L407&gt;0,IF(AND(INDIRECT(ADDRESS($L407,44))=0,INDIRECT(ADDRESS($L407,38))="UL",ISERROR(SEARCH("Rear",INDIRECT(ADDRESS($L407,33)))),ISERROR(SEARCH("Side",INDIRECT(ADDRESS($L407,33))))),INDIRECT(ADDRESS($L407,COLUMN())),0),0),IF($M407&gt;0,IF(AND(INDIRECT(ADDRESS($M407,44))=0,INDIRECT(ADDRESS($M407,38))="UL",ISERROR(SEARCH("Rear",INDIRECT(ADDRESS($M407,33)))),ISERROR(SEARCH("Side",INDIRECT(ADDRESS($M407,33))))),INDIRECT(ADDRESS($M407,COLUMN())),0),0))</f>
        <v>0.88888888888888884</v>
      </c>
      <c r="AX407" s="57" cm="1">
        <f t="array" aca="1" ref="AX407" ca="1">SUM(IF($C407&gt;0,IF(AND(INDIRECT(ADDRESS($C407,44))=0,INDIRECT(ADDRESS($C407,38))="UL",ISERROR(SEARCH("Rear",INDIRECT(ADDRESS($C407,33)))),ISERROR(SEARCH("Side",INDIRECT(ADDRESS($C407,33))))),INDIRECT(ADDRESS($C407,COLUMN())),0),0),IF($D407&gt;0,IF(AND(INDIRECT(ADDRESS($D407,44))=0,INDIRECT(ADDRESS($D407,38))="UL",ISERROR(SEARCH("Rear",INDIRECT(ADDRESS($D407,33)))),ISERROR(SEARCH("Side",INDIRECT(ADDRESS($D407,33))))),INDIRECT(ADDRESS($D407,COLUMN())),0),0),IF($E407&gt;0,IF(AND(INDIRECT(ADDRESS($E407,44))=0,INDIRECT(ADDRESS($E407,38))="UL",ISERROR(SEARCH("Rear",INDIRECT(ADDRESS($E407,33)))),ISERROR(SEARCH("Side",INDIRECT(ADDRESS($E407,33))))),INDIRECT(ADDRESS($E407,COLUMN())),0),0),IF($F407&gt;0,IF(AND(INDIRECT(ADDRESS($F407,44))=0,INDIRECT(ADDRESS($F407,38))="UL",ISERROR(SEARCH("Rear",INDIRECT(ADDRESS($F407,33)))),ISERROR(SEARCH("Side",INDIRECT(ADDRESS($F407,33))))),INDIRECT(ADDRESS($F407,COLUMN())),0),0),IF($G407&gt;0,IF(AND(INDIRECT(ADDRESS($G407,44))=0,INDIRECT(ADDRESS($G407,38))="UL",ISERROR(SEARCH("Rear",INDIRECT(ADDRESS($G407,33)))),ISERROR(SEARCH("Side",INDIRECT(ADDRESS($G407,33))))),INDIRECT(ADDRESS($G407,COLUMN())),0),0),IF($H407&gt;0,IF(AND(INDIRECT(ADDRESS($H407,44))=0,INDIRECT(ADDRESS($H407,38))="UL",ISERROR(SEARCH("Rear",INDIRECT(ADDRESS($H407,33)))),ISERROR(SEARCH("Side",INDIRECT(ADDRESS($H407,33))))),INDIRECT(ADDRESS($H407,COLUMN())),0),0),IF($I407&gt;0,IF(AND(INDIRECT(ADDRESS($I407,44))=0,INDIRECT(ADDRESS($I407,38))="UL",ISERROR(SEARCH("Rear",INDIRECT(ADDRESS($I407,33)))),ISERROR(SEARCH("Side",INDIRECT(ADDRESS($I407,33))))),INDIRECT(ADDRESS($I407,COLUMN())),0),0),IF($J407&gt;0,IF(AND(INDIRECT(ADDRESS($J407,44))=0,INDIRECT(ADDRESS($J407,38))="UL",ISERROR(SEARCH("Rear",INDIRECT(ADDRESS($J407,33)))),ISERROR(SEARCH("Side",INDIRECT(ADDRESS($J407,33))))),INDIRECT(ADDRESS($J407,COLUMN())),0),0),IF($K407&gt;0,IF(AND(INDIRECT(ADDRESS($K407,44))=0,INDIRECT(ADDRESS($K407,38))="UL",ISERROR(SEARCH("Rear",INDIRECT(ADDRESS($K407,33)))),ISERROR(SEARCH("Side",INDIRECT(ADDRESS($K407,33))))),INDIRECT(ADDRESS($K407,COLUMN())),0),0),IF($L407&gt;0,IF(AND(INDIRECT(ADDRESS($L407,44))=0,INDIRECT(ADDRESS($L407,38))="UL",ISERROR(SEARCH("Rear",INDIRECT(ADDRESS($L407,33)))),ISERROR(SEARCH("Side",INDIRECT(ADDRESS($L407,33))))),INDIRECT(ADDRESS($L407,COLUMN())),0),0),IF($M407&gt;0,IF(AND(INDIRECT(ADDRESS($M407,44))=0,INDIRECT(ADDRESS($M407,38))="UL",ISERROR(SEARCH("Rear",INDIRECT(ADDRESS($M407,33)))),ISERROR(SEARCH("Side",INDIRECT(ADDRESS($M407,33))))),INDIRECT(ADDRESS($M407,COLUMN())),0),0))</f>
        <v>0</v>
      </c>
      <c r="AY407" s="58">
        <f t="shared" ca="1" si="264"/>
        <v>1.5555555555555554</v>
      </c>
      <c r="AZ407" s="58">
        <f t="shared" ca="1" si="265"/>
        <v>0.81481481481481477</v>
      </c>
      <c r="BA407" s="58" cm="1">
        <f t="array" aca="1" ref="BA407" ca="1">SUM(IF($C407&gt;0,IF(AND(INDIRECT(ADDRESS($C407,44))=0,INDIRECT(ADDRESS($C407,38))="UL"),INDIRECT(ADDRESS($C407,COLUMN())),0),0),IF($D407&gt;0,IF(AND(INDIRECT(ADDRESS($D407,44))=0,INDIRECT(ADDRESS($D407,38))="UL"),INDIRECT(ADDRESS($D407,COLUMN())),0),0),IF($E407&gt;0,IF(AND(INDIRECT(ADDRESS($E407,44))=0,INDIRECT(ADDRESS($E407,38))="UL"),INDIRECT(ADDRESS($E407,COLUMN())),0),0),IF($F407&gt;0,IF(AND(INDIRECT(ADDRESS($F407,44))=0,INDIRECT(ADDRESS($F407,38))="UL"),INDIRECT(ADDRESS($F407,COLUMN())),0),0),IF($G407&gt;0,IF(AND(INDIRECT(ADDRESS($G407,44))=0,INDIRECT(ADDRESS($G407,38))="UL"),INDIRECT(ADDRESS($G407,COLUMN())),0),0),IF($H407&gt;0,IF(AND(INDIRECT(ADDRESS($H407,44))=0,INDIRECT(ADDRESS($H407,38))="UL"),INDIRECT(ADDRESS($H407,COLUMN())),0),0),IF($I407&gt;0,IF(AND(INDIRECT(ADDRESS($I407,44))=0,INDIRECT(ADDRESS($I407,38))="UL"),INDIRECT(ADDRESS($I407,COLUMN())),0),0),IF($J407&gt;0,IF(AND(INDIRECT(ADDRESS($J407,44))=0,INDIRECT(ADDRESS($J407,38))="UL"),INDIRECT(ADDRESS($J407,COLUMN())),0),0),IF($K407&gt;0,IF(AND(INDIRECT(ADDRESS($K407,44))=0,INDIRECT(ADDRESS($K407,38))="UL"),INDIRECT(ADDRESS($K407,COLUMN())),0),0),IF($L407&gt;0,IF(AND(INDIRECT(ADDRESS($L407,44))=0,INDIRECT(ADDRESS($L407,38))="UL"),INDIRECT(ADDRESS($L407,COLUMN())),0),0),IF($M407&gt;0,IF(AND(INDIRECT(ADDRESS($M407,44))=0,INDIRECT(ADDRESS($M407,38))="UL"),INDIRECT(ADDRESS($M407,COLUMN())),0),0))</f>
        <v>0.23703703703703702</v>
      </c>
      <c r="BB407" s="58" cm="1">
        <f t="array" aca="1" ref="BB407" ca="1">SUM(IF($C407&gt;0,IF(AND(INDIRECT(ADDRESS($C407,44))=0,INDIRECT(ADDRESS($C407,38))="UL"),INDIRECT(ADDRESS($C407,COLUMN())),0),0),IF($D407&gt;0,IF(AND(INDIRECT(ADDRESS($D407,44))=0,INDIRECT(ADDRESS($D407,38))="UL"),INDIRECT(ADDRESS($D407,COLUMN())),0),0),IF($E407&gt;0,IF(AND(INDIRECT(ADDRESS($E407,44))=0,INDIRECT(ADDRESS($E407,38))="UL"),INDIRECT(ADDRESS($E407,COLUMN())),0),0),IF($F407&gt;0,IF(AND(INDIRECT(ADDRESS($F407,44))=0,INDIRECT(ADDRESS($F407,38))="UL"),INDIRECT(ADDRESS($F407,COLUMN())),0),0),IF($G407&gt;0,IF(AND(INDIRECT(ADDRESS($G407,44))=0,INDIRECT(ADDRESS($G407,38))="UL"),INDIRECT(ADDRESS($G407,COLUMN())),0),0),IF($H407&gt;0,IF(AND(INDIRECT(ADDRESS($H407,44))=0,INDIRECT(ADDRESS($H407,38))="UL"),INDIRECT(ADDRESS($H407,COLUMN())),0),0),IF($I407&gt;0,IF(AND(INDIRECT(ADDRESS($I407,44))=0,INDIRECT(ADDRESS($I407,38))="UL"),INDIRECT(ADDRESS($I407,COLUMN())),0),0),IF($J407&gt;0,IF(AND(INDIRECT(ADDRESS($J407,44))=0,INDIRECT(ADDRESS($J407,38))="UL"),INDIRECT(ADDRESS($J407,COLUMN())),0),0),IF($K407&gt;0,IF(AND(INDIRECT(ADDRESS($K407,44))=0,INDIRECT(ADDRESS($K407,38))="UL"),INDIRECT(ADDRESS($K407,COLUMN())),0),0),IF($L407&gt;0,IF(AND(INDIRECT(ADDRESS($L407,44))=0,INDIRECT(ADDRESS($L407,38))="UL"),INDIRECT(ADDRESS($L407,COLUMN())),0),0),IF($M407&gt;0,IF(AND(INDIRECT(ADDRESS($M407,44))=0,INDIRECT(ADDRESS($M407,38))="UL"),INDIRECT(ADDRESS($M407,COLUMN())),0),0))</f>
        <v>0.41481481481481475</v>
      </c>
      <c r="BC407" s="58" cm="1">
        <f t="array" aca="1" ref="BC407" ca="1">SUM(IF($C407&gt;0,IF(AND(INDIRECT(ADDRESS($C407,44))=0,INDIRECT(ADDRESS($C407,38))="UL"),INDIRECT(ADDRESS($C407,COLUMN())),0),0),IF($D407&gt;0,IF(AND(INDIRECT(ADDRESS($D407,44))=0,INDIRECT(ADDRESS($D407,38))="UL"),INDIRECT(ADDRESS($D407,COLUMN())),0),0),IF($E407&gt;0,IF(AND(INDIRECT(ADDRESS($E407,44))=0,INDIRECT(ADDRESS($E407,38))="UL"),INDIRECT(ADDRESS($E407,COLUMN())),0),0),IF($F407&gt;0,IF(AND(INDIRECT(ADDRESS($F407,44))=0,INDIRECT(ADDRESS($F407,38))="UL"),INDIRECT(ADDRESS($F407,COLUMN())),0),0),IF($G407&gt;0,IF(AND(INDIRECT(ADDRESS($G407,44))=0,INDIRECT(ADDRESS($G407,38))="UL"),INDIRECT(ADDRESS($G407,COLUMN())),0),0),IF($H407&gt;0,IF(AND(INDIRECT(ADDRESS($H407,44))=0,INDIRECT(ADDRESS($H407,38))="UL"),INDIRECT(ADDRESS($H407,COLUMN())),0),0),IF($I407&gt;0,IF(AND(INDIRECT(ADDRESS($I407,44))=0,INDIRECT(ADDRESS($I407,38))="UL"),INDIRECT(ADDRESS($I407,COLUMN())),0),0),IF($J407&gt;0,IF(AND(INDIRECT(ADDRESS($J407,44))=0,INDIRECT(ADDRESS($J407,38))="UL"),INDIRECT(ADDRESS($J407,COLUMN())),0),0),IF($K407&gt;0,IF(AND(INDIRECT(ADDRESS($K407,44))=0,INDIRECT(ADDRESS($K407,38))="UL"),INDIRECT(ADDRESS($K407,COLUMN())),0),0),IF($L407&gt;0,IF(AND(INDIRECT(ADDRESS($L407,44))=0,INDIRECT(ADDRESS($L407,38))="UL"),INDIRECT(ADDRESS($L407,COLUMN())),0),0),IF($M407&gt;0,IF(AND(INDIRECT(ADDRESS($M407,44))=0,INDIRECT(ADDRESS($M407,38))="UL"),INDIRECT(ADDRESS($M407,COLUMN())),0),0))</f>
        <v>0.20740740740740737</v>
      </c>
      <c r="BD407" s="58" cm="1">
        <f t="array" aca="1" ref="BD407" ca="1">SUM(IF($C407&gt;0,IF(AND(INDIRECT(ADDRESS($C407,44))=0,INDIRECT(ADDRESS($C407,38))="UL"),INDIRECT(ADDRESS($C407,COLUMN())),0),0),IF($D407&gt;0,IF(AND(INDIRECT(ADDRESS($D407,44))=0,INDIRECT(ADDRESS($D407,38))="UL"),INDIRECT(ADDRESS($D407,COLUMN())),0),0),IF($E407&gt;0,IF(AND(INDIRECT(ADDRESS($E407,44))=0,INDIRECT(ADDRESS($E407,38))="UL"),INDIRECT(ADDRESS($E407,COLUMN())),0),0),IF($F407&gt;0,IF(AND(INDIRECT(ADDRESS($F407,44))=0,INDIRECT(ADDRESS($F407,38))="UL"),INDIRECT(ADDRESS($F407,COLUMN())),0),0),IF($G407&gt;0,IF(AND(INDIRECT(ADDRESS($G407,44))=0,INDIRECT(ADDRESS($G407,38))="UL"),INDIRECT(ADDRESS($G407,COLUMN())),0),0),IF($H407&gt;0,IF(AND(INDIRECT(ADDRESS($H407,44))=0,INDIRECT(ADDRESS($H407,38))="UL"),INDIRECT(ADDRESS($H407,COLUMN())),0),0),IF($I407&gt;0,IF(AND(INDIRECT(ADDRESS($I407,44))=0,INDIRECT(ADDRESS($I407,38))="UL"),INDIRECT(ADDRESS($I407,COLUMN())),0),0),IF($J407&gt;0,IF(AND(INDIRECT(ADDRESS($J407,44))=0,INDIRECT(ADDRESS($J407,38))="UL"),INDIRECT(ADDRESS($J407,COLUMN())),0),0),IF($K407&gt;0,IF(AND(INDIRECT(ADDRESS($K407,44))=0,INDIRECT(ADDRESS($K407,38))="UL"),INDIRECT(ADDRESS($K407,COLUMN())),0),0),IF($L407&gt;0,IF(AND(INDIRECT(ADDRESS($L407,44))=0,INDIRECT(ADDRESS($L407,38))="UL"),INDIRECT(ADDRESS($L407,COLUMN())),0),0),IF($M407&gt;0,IF(AND(INDIRECT(ADDRESS($M407,44))=0,INDIRECT(ADDRESS($M407,38))="UL"),INDIRECT(ADDRESS($M407,COLUMN())),0),0))</f>
        <v>0.44444444444444442</v>
      </c>
      <c r="BE407" s="57">
        <f t="shared" ca="1" si="266"/>
        <v>0.23703703703703702</v>
      </c>
      <c r="BF407" s="57" cm="1">
        <f t="array" aca="1" ref="BF407" ca="1">SUM(IF($C407&gt;0,IF(INDIRECT(ADDRESS($C407,45))=1,INDIRECT(ADDRESS($C407,52))*INDIRECT(ADDRESS($C407,42))/5,0),0), IF($D407&gt;0,IF(INDIRECT(ADDRESS($D407,45))=1,INDIRECT(ADDRESS($D407,52))*INDIRECT(ADDRESS($D407,42))/5,0),0), IF($E407&gt;0,IF(INDIRECT(ADDRESS($E407,45))=1,INDIRECT(ADDRESS($E407,52))*INDIRECT(ADDRESS($E407,42))/5,0),0), IF($F407&gt;0,IF(INDIRECT(ADDRESS($F407,45))=1,INDIRECT(ADDRESS($F407,52))*INDIRECT(ADDRESS($F407,42))/5,0),0), IF($G407&gt;0,IF(INDIRECT(ADDRESS($G407,45))=1,INDIRECT(ADDRESS($G407,52))*INDIRECT(ADDRESS($G407,42))/5,0),0), IF($H407&gt;0,IF(INDIRECT(ADDRESS($H407,45))=1,INDIRECT(ADDRESS($H407,52))*INDIRECT(ADDRESS($H407,42))/5,0),0)
)*$BF$296/100</f>
        <v>0</v>
      </c>
      <c r="BG407" s="19"/>
      <c r="BH407" s="57" cm="1">
        <f t="array" aca="1" ref="BH407" ca="1">SUM(IF($C407&gt;0,IF(AND(INDIRECT(ADDRESS($C407,44))=0,INDIRECT(ADDRESS($C407,38))&lt;&gt;"UL"),INDIRECT(ADDRESS($C407,COLUMN()-12)),0),0), IF($D407&gt;0,IF(AND(INDIRECT(ADDRESS($D407,44))=0,INDIRECT(ADDRESS($D407,38))&lt;&gt;"UL"),INDIRECT(ADDRESS($D407,COLUMN()-12)),0),0), IF($E407&gt;0,IF(AND(INDIRECT(ADDRESS($E407,44))=0,INDIRECT(ADDRESS($E407,38))&lt;&gt;"UL"),INDIRECT(ADDRESS($E407,COLUMN()-12)),0),0), IF($F407&gt;0,IF(AND(INDIRECT(ADDRESS($F407,44))=0,INDIRECT(ADDRESS($F407,38))&lt;&gt;"UL"),INDIRECT(ADDRESS($F407,COLUMN()-12)),0),0), IF($G407&gt;0,IF(AND(INDIRECT(ADDRESS($G407,44))=0,INDIRECT(ADDRESS($G407,38))&lt;&gt;"UL"),INDIRECT(ADDRESS($G407,COLUMN()-12)),0),0), IF($H407&gt;0,IF(AND(INDIRECT(ADDRESS($H407,44))=0,INDIRECT(ADDRESS($H407,38))&lt;&gt;"UL"),INDIRECT(ADDRESS($H407,COLUMN()-12)),0),0), IF($I407&gt;0,IF(AND(INDIRECT(ADDRESS($I407,44))=0,INDIRECT(ADDRESS($I407,38))&lt;&gt;"UL"),INDIRECT(ADDRESS($I407,COLUMN()-12)),0),0), IF($J407&gt;0,IF(AND(INDIRECT(ADDRESS($J407,44))=0,INDIRECT(ADDRESS($J407,38))&lt;&gt;"UL"),INDIRECT(ADDRESS($J407,COLUMN()-12)),0),0), IF($K407&gt;0,IF(AND(INDIRECT(ADDRESS($K407,44))=0,INDIRECT(ADDRESS($K407,38))&lt;&gt;"UL"),INDIRECT(ADDRESS($K407,COLUMN()-12)),0),0), IF($L407&gt;0,IF(AND(INDIRECT(ADDRESS($L407,44))=0,INDIRECT(ADDRESS($L407,38))&lt;&gt;"UL"),INDIRECT(ADDRESS($L407,COLUMN()-12)),0),0), IF($M407&gt;0,IF(AND(INDIRECT(ADDRESS($M407,44))=0,INDIRECT(ADDRESS($M407,38))&lt;&gt;"UL"),INDIRECT(ADDRESS($M407,COLUMN()-12)),0),0))</f>
        <v>0</v>
      </c>
      <c r="BI407" s="57" cm="1">
        <f t="array" aca="1" ref="BI407" ca="1">SUM(IF($C407&gt;0,IF(AND(INDIRECT(ADDRESS($C407,44))=0,INDIRECT(ADDRESS($C407,38))&lt;&gt;"UL"),INDIRECT(ADDRESS($C407,COLUMN()-12)),0),0), IF($D407&gt;0,IF(AND(INDIRECT(ADDRESS($D407,44))=0,INDIRECT(ADDRESS($D407,38))&lt;&gt;"UL"),INDIRECT(ADDRESS($D407,COLUMN()-12)),0),0), IF($E407&gt;0,IF(AND(INDIRECT(ADDRESS($E407,44))=0,INDIRECT(ADDRESS($E407,38))&lt;&gt;"UL"),INDIRECT(ADDRESS($E407,COLUMN()-12)),0),0), IF($F407&gt;0,IF(AND(INDIRECT(ADDRESS($F407,44))=0,INDIRECT(ADDRESS($F407,38))&lt;&gt;"UL"),INDIRECT(ADDRESS($F407,COLUMN()-12)),0),0), IF($G407&gt;0,IF(AND(INDIRECT(ADDRESS($G407,44))=0,INDIRECT(ADDRESS($G407,38))&lt;&gt;"UL"),INDIRECT(ADDRESS($G407,COLUMN()-12)),0),0), IF($H407&gt;0,IF(AND(INDIRECT(ADDRESS($H407,44))=0,INDIRECT(ADDRESS($H407,38))&lt;&gt;"UL"),INDIRECT(ADDRESS($H407,COLUMN()-12)),0),0), IF($I407&gt;0,IF(AND(INDIRECT(ADDRESS($I407,44))=0,INDIRECT(ADDRESS($I407,38))&lt;&gt;"UL"),INDIRECT(ADDRESS($I407,COLUMN()-12)),0),0), IF($J407&gt;0,IF(AND(INDIRECT(ADDRESS($J407,44))=0,INDIRECT(ADDRESS($J407,38))&lt;&gt;"UL"),INDIRECT(ADDRESS($J407,COLUMN()-12)),0),0), IF($K407&gt;0,IF(AND(INDIRECT(ADDRESS($K407,44))=0,INDIRECT(ADDRESS($K407,38))&lt;&gt;"UL"),INDIRECT(ADDRESS($K407,COLUMN()-12)),0),0), IF($L407&gt;0,IF(AND(INDIRECT(ADDRESS($L407,44))=0,INDIRECT(ADDRESS($L407,38))&lt;&gt;"UL"),INDIRECT(ADDRESS($L407,COLUMN()-12)),0),0), IF($M407&gt;0,IF(AND(INDIRECT(ADDRESS($M407,44))=0,INDIRECT(ADDRESS($M407,38))&lt;&gt;"UL"),INDIRECT(ADDRESS($M407,COLUMN()-12)),0),0))</f>
        <v>0</v>
      </c>
      <c r="BJ407" s="57" cm="1">
        <f t="array" aca="1" ref="BJ407" ca="1">SUM(IF($C407&gt;0,IF(AND(INDIRECT(ADDRESS($C407,44))=0,INDIRECT(ADDRESS($C407,38))&lt;&gt;"UL"),INDIRECT(ADDRESS($C407,COLUMN()-12)),0),0), IF($D407&gt;0,IF(AND(INDIRECT(ADDRESS($D407,44))=0,INDIRECT(ADDRESS($D407,38))&lt;&gt;"UL"),INDIRECT(ADDRESS($D407,COLUMN()-12)),0),0), IF($E407&gt;0,IF(AND(INDIRECT(ADDRESS($E407,44))=0,INDIRECT(ADDRESS($E407,38))&lt;&gt;"UL"),INDIRECT(ADDRESS($E407,COLUMN()-12)),0),0), IF($F407&gt;0,IF(AND(INDIRECT(ADDRESS($F407,44))=0,INDIRECT(ADDRESS($F407,38))&lt;&gt;"UL"),INDIRECT(ADDRESS($F407,COLUMN()-12)),0),0), IF($G407&gt;0,IF(AND(INDIRECT(ADDRESS($G407,44))=0,INDIRECT(ADDRESS($G407,38))&lt;&gt;"UL"),INDIRECT(ADDRESS($G407,COLUMN()-12)),0),0), IF($H407&gt;0,IF(AND(INDIRECT(ADDRESS($H407,44))=0,INDIRECT(ADDRESS($H407,38))&lt;&gt;"UL"),INDIRECT(ADDRESS($H407,COLUMN()-12)),0),0), IF($I407&gt;0,IF(AND(INDIRECT(ADDRESS($I407,44))=0,INDIRECT(ADDRESS($I407,38))&lt;&gt;"UL"),INDIRECT(ADDRESS($I407,COLUMN()-12)),0),0), IF($J407&gt;0,IF(AND(INDIRECT(ADDRESS($J407,44))=0,INDIRECT(ADDRESS($J407,38))&lt;&gt;"UL"),INDIRECT(ADDRESS($J407,COLUMN()-12)),0),0), IF($K407&gt;0,IF(AND(INDIRECT(ADDRESS($K407,44))=0,INDIRECT(ADDRESS($K407,38))&lt;&gt;"UL"),INDIRECT(ADDRESS($K407,COLUMN()-12)),0),0), IF($L407&gt;0,IF(AND(INDIRECT(ADDRESS($L407,44))=0,INDIRECT(ADDRESS($L407,38))&lt;&gt;"UL"),INDIRECT(ADDRESS($L407,COLUMN()-12)),0),0), IF($M407&gt;0,IF(AND(INDIRECT(ADDRESS($M407,44))=0,INDIRECT(ADDRESS($M407,38))&lt;&gt;"UL"),INDIRECT(ADDRESS($M407,COLUMN()-12)),0),0))</f>
        <v>0</v>
      </c>
      <c r="BK407" s="57">
        <f t="shared" ca="1" si="267"/>
        <v>0</v>
      </c>
      <c r="BL407" s="58">
        <f t="shared" ca="1" si="268"/>
        <v>0</v>
      </c>
      <c r="BM407" s="57" cm="1">
        <f t="array" aca="1" ref="BM407" ca="1">SUM(IF($C407&gt;0,IF(AND(INDIRECT(ADDRESS($C407,44))=0,INDIRECT(ADDRESS($C407,38))&lt;&gt;"UL"),INDIRECT(ADDRESS($C407,COLUMN()-12)),0),0), IF($D407&gt;0,IF(AND(INDIRECT(ADDRESS($D407,44))=0,INDIRECT(ADDRESS($D407,38))&lt;&gt;"UL"),INDIRECT(ADDRESS($D407,COLUMN()-12)),0),0), IF($E407&gt;0,IF(AND(INDIRECT(ADDRESS($E407,44))=0,INDIRECT(ADDRESS($E407,38))&lt;&gt;"UL"),INDIRECT(ADDRESS($E407,COLUMN()-12)),0),0), IF($F407&gt;0,IF(AND(INDIRECT(ADDRESS($F407,44))=0,INDIRECT(ADDRESS($F407,38))&lt;&gt;"UL"),INDIRECT(ADDRESS($F407,COLUMN()-12)),0),0), IF($G407&gt;0,IF(AND(INDIRECT(ADDRESS($G407,44))=0,INDIRECT(ADDRESS($G407,38))&lt;&gt;"UL"),INDIRECT(ADDRESS($G407,COLUMN()-12)),0),0), IF($H407&gt;0,IF(AND(INDIRECT(ADDRESS($H407,44))=0,INDIRECT(ADDRESS($H407,38))&lt;&gt;"UL"),INDIRECT(ADDRESS($H407,COLUMN()-12)),0),0), IF($I407&gt;0,IF(AND(INDIRECT(ADDRESS($I407,44))=0,INDIRECT(ADDRESS($I407,38))&lt;&gt;"UL"),INDIRECT(ADDRESS($I407,COLUMN()-12)),0),0), IF($J407&gt;0,IF(AND(INDIRECT(ADDRESS($J407,44))=0,INDIRECT(ADDRESS($J407,38))&lt;&gt;"UL"),INDIRECT(ADDRESS($J407,COLUMN()-12)),0),0), IF($K407&gt;0,IF(AND(INDIRECT(ADDRESS($K407,44))=0,INDIRECT(ADDRESS($K407,38))&lt;&gt;"UL"),INDIRECT(ADDRESS($K407,COLUMN()-11)),0),0), IF($L407&gt;0,IF(AND(INDIRECT(ADDRESS($L407,44))=0,INDIRECT(ADDRESS($L407,38))&lt;&gt;"UL"),INDIRECT(ADDRESS($L407,COLUMN()-11)),0),0), IF($M407&gt;0,IF(AND(INDIRECT(ADDRESS($M407,44))=0,INDIRECT(ADDRESS($M407,38))&lt;&gt;"UL"),INDIRECT(ADDRESS($M407,COLUMN()-11)),0),0))</f>
        <v>0</v>
      </c>
      <c r="BN407" s="57" cm="1">
        <f t="array" aca="1" ref="BN407" ca="1">SUM(IF($C407&gt;0,IF(AND(INDIRECT(ADDRESS($C407,44))=0,INDIRECT(ADDRESS($C407,38))&lt;&gt;"UL"),INDIRECT(ADDRESS($C407,COLUMN()-12)),0),0), IF($D407&gt;0,IF(AND(INDIRECT(ADDRESS($D407,44))=0,INDIRECT(ADDRESS($D407,38))&lt;&gt;"UL"),INDIRECT(ADDRESS($D407,COLUMN()-12)),0),0), IF($E407&gt;0,IF(AND(INDIRECT(ADDRESS($E407,44))=0,INDIRECT(ADDRESS($E407,38))&lt;&gt;"UL"),INDIRECT(ADDRESS($E407,COLUMN()-12)),0),0), IF($F407&gt;0,IF(AND(INDIRECT(ADDRESS($F407,44))=0,INDIRECT(ADDRESS($F407,38))&lt;&gt;"UL"),INDIRECT(ADDRESS($F407,COLUMN()-12)),0),0), IF($G407&gt;0,IF(AND(INDIRECT(ADDRESS($G407,44))=0,INDIRECT(ADDRESS($G407,38))&lt;&gt;"UL"),INDIRECT(ADDRESS($G407,COLUMN()-12)),0),0), IF($H407&gt;0,IF(AND(INDIRECT(ADDRESS($H407,44))=0,INDIRECT(ADDRESS($H407,38))&lt;&gt;"UL"),INDIRECT(ADDRESS($H407,COLUMN()-12)),0),0), IF($I407&gt;0,IF(AND(INDIRECT(ADDRESS($I407,44))=0,INDIRECT(ADDRESS($I407,38))&lt;&gt;"UL"),INDIRECT(ADDRESS($I407,COLUMN()-12)),0),0), IF($J407&gt;0,IF(AND(INDIRECT(ADDRESS($J407,44))=0,INDIRECT(ADDRESS($J407,38))&lt;&gt;"UL"),INDIRECT(ADDRESS($J407,COLUMN()-12)),0),0), IF($K407&gt;0,IF(AND(INDIRECT(ADDRESS($K407,44))=0,INDIRECT(ADDRESS($K407,38))&lt;&gt;"UL"),INDIRECT(ADDRESS($K407,COLUMN()-11)),0),0), IF($L407&gt;0,IF(AND(INDIRECT(ADDRESS($L407,44))=0,INDIRECT(ADDRESS($L407,38))&lt;&gt;"UL"),INDIRECT(ADDRESS($L407,COLUMN()-11)),0),0), IF($M407&gt;0,IF(AND(INDIRECT(ADDRESS($M407,44))=0,INDIRECT(ADDRESS($M407,38))&lt;&gt;"UL"),INDIRECT(ADDRESS($M407,COLUMN()-11)),0),0))</f>
        <v>0</v>
      </c>
      <c r="BO407" s="57" cm="1">
        <f t="array" aca="1" ref="BO407" ca="1">SUM(IF($C407&gt;0,IF(AND(INDIRECT(ADDRESS($C407,44))=0,INDIRECT(ADDRESS($C407,38))&lt;&gt;"UL"),INDIRECT(ADDRESS($C407,COLUMN()-12)),0),0), IF($D407&gt;0,IF(AND(INDIRECT(ADDRESS($D407,44))=0,INDIRECT(ADDRESS($D407,38))&lt;&gt;"UL"),INDIRECT(ADDRESS($D407,COLUMN()-12)),0),0), IF($E407&gt;0,IF(AND(INDIRECT(ADDRESS($E407,44))=0,INDIRECT(ADDRESS($E407,38))&lt;&gt;"UL"),INDIRECT(ADDRESS($E407,COLUMN()-12)),0),0), IF($F407&gt;0,IF(AND(INDIRECT(ADDRESS($F407,44))=0,INDIRECT(ADDRESS($F407,38))&lt;&gt;"UL"),INDIRECT(ADDRESS($F407,COLUMN()-12)),0),0), IF($G407&gt;0,IF(AND(INDIRECT(ADDRESS($G407,44))=0,INDIRECT(ADDRESS($G407,38))&lt;&gt;"UL"),INDIRECT(ADDRESS($G407,COLUMN()-12)),0),0), IF($H407&gt;0,IF(AND(INDIRECT(ADDRESS($H407,44))=0,INDIRECT(ADDRESS($H407,38))&lt;&gt;"UL"),INDIRECT(ADDRESS($H407,COLUMN()-12)),0),0), IF($I407&gt;0,IF(AND(INDIRECT(ADDRESS($I407,44))=0,INDIRECT(ADDRESS($I407,38))&lt;&gt;"UL"),INDIRECT(ADDRESS($I407,COLUMN()-12)),0),0), IF($J407&gt;0,IF(AND(INDIRECT(ADDRESS($J407,44))=0,INDIRECT(ADDRESS($J407,38))&lt;&gt;"UL"),INDIRECT(ADDRESS($J407,COLUMN()-12)),0),0), IF($K407&gt;0,IF(AND(INDIRECT(ADDRESS($K407,44))=0,INDIRECT(ADDRESS($K407,38))&lt;&gt;"UL"),INDIRECT(ADDRESS($K407,COLUMN()-11)),0),0), IF($L407&gt;0,IF(AND(INDIRECT(ADDRESS($L407,44))=0,INDIRECT(ADDRESS($L407,38))&lt;&gt;"UL"),INDIRECT(ADDRESS($L407,COLUMN()-11)),0),0), IF($M407&gt;0,IF(AND(INDIRECT(ADDRESS($M407,44))=0,INDIRECT(ADDRESS($M407,38))&lt;&gt;"UL"),INDIRECT(ADDRESS($M407,COLUMN()-11)),0),0))</f>
        <v>0</v>
      </c>
      <c r="BP407" s="57" cm="1">
        <f t="array" aca="1" ref="BP407" ca="1">SUM(IF($C407&gt;0,IF(AND(INDIRECT(ADDRESS($C407,44))=0,INDIRECT(ADDRESS($C407,38))&lt;&gt;"UL"),INDIRECT(ADDRESS($C407,COLUMN()-12)),0),0), IF($D407&gt;0,IF(AND(INDIRECT(ADDRESS($D407,44))=0,INDIRECT(ADDRESS($D407,38))&lt;&gt;"UL"),INDIRECT(ADDRESS($D407,COLUMN()-12)),0),0), IF($E407&gt;0,IF(AND(INDIRECT(ADDRESS($E407,44))=0,INDIRECT(ADDRESS($E407,38))&lt;&gt;"UL"),INDIRECT(ADDRESS($E407,COLUMN()-12)),0),0), IF($F407&gt;0,IF(AND(INDIRECT(ADDRESS($F407,44))=0,INDIRECT(ADDRESS($F407,38))&lt;&gt;"UL"),INDIRECT(ADDRESS($F407,COLUMN()-12)),0),0), IF($G407&gt;0,IF(AND(INDIRECT(ADDRESS($G407,44))=0,INDIRECT(ADDRESS($G407,38))&lt;&gt;"UL"),INDIRECT(ADDRESS($G407,COLUMN()-12)),0),0), IF($H407&gt;0,IF(AND(INDIRECT(ADDRESS($H407,44))=0,INDIRECT(ADDRESS($H407,38))&lt;&gt;"UL"),INDIRECT(ADDRESS($H407,COLUMN()-12)),0),0), IF($I407&gt;0,IF(AND(INDIRECT(ADDRESS($I407,44))=0,INDIRECT(ADDRESS($I407,38))&lt;&gt;"UL"),INDIRECT(ADDRESS($I407,COLUMN()-12)),0),0), IF($J407&gt;0,IF(AND(INDIRECT(ADDRESS($J407,44))=0,INDIRECT(ADDRESS($J407,38))&lt;&gt;"UL"),INDIRECT(ADDRESS($J407,COLUMN()-12)),0),0), IF($K407&gt;0,IF(AND(INDIRECT(ADDRESS($K407,44))=0,INDIRECT(ADDRESS($K407,38))&lt;&gt;"UL"),INDIRECT(ADDRESS($K407,COLUMN()-11)),0),0), IF($L407&gt;0,IF(AND(INDIRECT(ADDRESS($L407,44))=0,INDIRECT(ADDRESS($L407,38))&lt;&gt;"UL"),INDIRECT(ADDRESS($L407,COLUMN()-11)),0),0), IF($M407&gt;0,IF(AND(INDIRECT(ADDRESS($M407,44))=0,INDIRECT(ADDRESS($M407,38))&lt;&gt;"UL"),INDIRECT(ADDRESS($M407,COLUMN()-11)),0),0))</f>
        <v>0</v>
      </c>
      <c r="BQ407" s="57">
        <f t="shared" ca="1" si="269"/>
        <v>0</v>
      </c>
      <c r="BR407" s="161">
        <f t="shared" ca="1" si="270"/>
        <v>74.208959776324264</v>
      </c>
      <c r="BS407" s="59"/>
      <c r="BT407" s="56">
        <f t="shared" ca="1" si="271"/>
        <v>6.6680251274035589</v>
      </c>
      <c r="BU407" s="63">
        <f t="shared" ca="1" si="272"/>
        <v>0.14817833616452353</v>
      </c>
      <c r="BV407" s="57" t="s">
        <v>34</v>
      </c>
      <c r="BW407" s="57" cm="1">
        <f t="array" aca="1" ref="BW407" ca="1">SUM(IF($C407&gt;0,IF(AND(INDIRECT(ADDRESS($C407,44))=0,INDIRECT(ADDRESS($C407,38))="UL",ISERROR(SEARCH("Rear",INDIRECT(ADDRESS($C407,33)))),ISERROR(SEARCH("Side",INDIRECT(ADDRESS($C407,33))))),INDIRECT(ADDRESS($C407,COLUMN())),0),0),IF($D407&gt;0,IF(AND(INDIRECT(ADDRESS($D407,44))=0,INDIRECT(ADDRESS($D407,38))="UL",ISERROR(SEARCH("Rear",INDIRECT(ADDRESS($D407,33)))),ISERROR(SEARCH("Side",INDIRECT(ADDRESS($D407,33))))),INDIRECT(ADDRESS($D407,COLUMN())),0),0),IF($E407&gt;0,IF(AND(INDIRECT(ADDRESS($E407,44))=0,INDIRECT(ADDRESS($E407,38))="UL",ISERROR(SEARCH("Rear",INDIRECT(ADDRESS($E407,33)))),ISERROR(SEARCH("Side",INDIRECT(ADDRESS($E407,33))))),INDIRECT(ADDRESS($E407,COLUMN())),0),0),IF($F407&gt;0,IF(AND(INDIRECT(ADDRESS($F407,44))=0,INDIRECT(ADDRESS($F407,38))="UL",ISERROR(SEARCH("Rear",INDIRECT(ADDRESS($F407,33)))),ISERROR(SEARCH("Side",INDIRECT(ADDRESS($F407,33))))),INDIRECT(ADDRESS($F407,COLUMN())),0),0),IF($G407&gt;0,IF(AND(INDIRECT(ADDRESS($G407,44))=0,INDIRECT(ADDRESS($G407,38))="UL",ISERROR(SEARCH("Rear",INDIRECT(ADDRESS($G407,33)))),ISERROR(SEARCH("Side",INDIRECT(ADDRESS($G407,33))))),INDIRECT(ADDRESS($G407,COLUMN())),0),0),IF($H407&gt;0,IF(AND(INDIRECT(ADDRESS($H407,44))=0,INDIRECT(ADDRESS($H407,38))="UL",ISERROR(SEARCH("Rear",INDIRECT(ADDRESS($H407,33)))),ISERROR(SEARCH("Side",INDIRECT(ADDRESS($H407,33))))),INDIRECT(ADDRESS($H407,COLUMN())),0),0),IF($I407&gt;0,IF(AND(INDIRECT(ADDRESS($I407,44))=0,INDIRECT(ADDRESS($I407,38))="UL",ISERROR(SEARCH("Rear",INDIRECT(ADDRESS($I407,33)))),ISERROR(SEARCH("Side",INDIRECT(ADDRESS($I407,33))))),INDIRECT(ADDRESS($I407,COLUMN())),0),0),IF($J407&gt;0,IF(AND(INDIRECT(ADDRESS($J407,44))=0,INDIRECT(ADDRESS($J407,38))="UL",ISERROR(SEARCH("Rear",INDIRECT(ADDRESS($J407,33)))),ISERROR(SEARCH("Side",INDIRECT(ADDRESS($J407,33))))),INDIRECT(ADDRESS($J407,COLUMN())),0),0),IF($K407&gt;0,IF(AND(INDIRECT(ADDRESS($K407,44))=0,INDIRECT(ADDRESS($K407,38))="UL",ISERROR(SEARCH("Rear",INDIRECT(ADDRESS($K407,33)))),ISERROR(SEARCH("Side",INDIRECT(ADDRESS($K407,33))))),INDIRECT(ADDRESS($K407,COLUMN())),0),0),IF($L407&gt;0,IF(AND(INDIRECT(ADDRESS($L407,44))=0,INDIRECT(ADDRESS($L407,38))="UL",ISERROR(SEARCH("Rear",INDIRECT(ADDRESS($L407,33)))),ISERROR(SEARCH("Side",INDIRECT(ADDRESS($L407,33))))),INDIRECT(ADDRESS($L407,COLUMN())),0),0),IF($M407&gt;0,IF(AND(INDIRECT(ADDRESS($M407,44))=0,INDIRECT(ADDRESS($M407,38))="UL",ISERROR(SEARCH("Rear",INDIRECT(ADDRESS($M407,33)))),ISERROR(SEARCH("Side",INDIRECT(ADDRESS($M407,33))))),INDIRECT(ADDRESS($M407,COLUMN())),0),0))</f>
        <v>0.44444444444444442</v>
      </c>
      <c r="BX407" s="57">
        <f t="shared" ca="1" si="273"/>
        <v>0.44444444444444442</v>
      </c>
      <c r="BY407" s="57" cm="1">
        <f t="array" aca="1" ref="BY407" ca="1">SUM(IF($C407&gt;0,IF(AND(INDIRECT(ADDRESS($C407,44))=0,INDIRECT(ADDRESS($C407,38))="UL"),INDIRECT(ADDRESS($C407,COLUMN())),0),0),IF($D407&gt;0,IF(AND(INDIRECT(ADDRESS($D407,44))=0,INDIRECT(ADDRESS($D407,38))="UL"),INDIRECT(ADDRESS($D407,COLUMN())),0),0),IF($E407&gt;0,IF(AND(INDIRECT(ADDRESS($E407,44))=0,INDIRECT(ADDRESS($E407,38))="UL"),INDIRECT(ADDRESS($E407,COLUMN())),0),0),IF($F407&gt;0,IF(AND(INDIRECT(ADDRESS($F407,44))=0,INDIRECT(ADDRESS($F407,38))="UL"),INDIRECT(ADDRESS($F407,COLUMN())),0),0),IF($G407&gt;0,IF(AND(INDIRECT(ADDRESS($G407,44))=0,INDIRECT(ADDRESS($G407,38))="UL"),INDIRECT(ADDRESS($G407,COLUMN())),0),0),IF($H407&gt;0,IF(AND(INDIRECT(ADDRESS($H407,44))=0,INDIRECT(ADDRESS($H407,38))="UL"),INDIRECT(ADDRESS($H407,COLUMN())),0),0),IF($I407&gt;0,IF(AND(INDIRECT(ADDRESS($I407,44))=0,INDIRECT(ADDRESS($I407,38))="UL"),INDIRECT(ADDRESS($I407,COLUMN())),0),0),IF($J407&gt;0,IF(AND(INDIRECT(ADDRESS($J407,44))=0,INDIRECT(ADDRESS($J407,38))="UL"),INDIRECT(ADDRESS($J407,COLUMN())),0),0),IF($K407&gt;0,IF(AND(INDIRECT(ADDRESS($K407,44))=0,INDIRECT(ADDRESS($K407,38))="UL"),INDIRECT(ADDRESS($K407,COLUMN())),0),0),IF($L407&gt;0,IF(AND(INDIRECT(ADDRESS($L407,44))=0,INDIRECT(ADDRESS($L407,38))="UL"),INDIRECT(ADDRESS($L407,COLUMN())),0),0),IF($M407&gt;0,IF(AND(INDIRECT(ADDRESS($M407,44))=0,INDIRECT(ADDRESS($M407,38))="UL"),INDIRECT(ADDRESS($M407,COLUMN())),0),0))</f>
        <v>0.14814814814814814</v>
      </c>
      <c r="BZ407" s="57" cm="1">
        <f t="array" aca="1" ref="BZ407" ca="1">SUM(IF($C407&gt;0,IF(AND(INDIRECT(ADDRESS($C407,44))=0,INDIRECT(ADDRESS($C407,38))="UL"),INDIRECT(ADDRESS($C407,COLUMN())),0),0),IF($D407&gt;0,IF(AND(INDIRECT(ADDRESS($D407,44))=0,INDIRECT(ADDRESS($D407,38))="UL"),INDIRECT(ADDRESS($D407,COLUMN())),0),0),IF($E407&gt;0,IF(AND(INDIRECT(ADDRESS($E407,44))=0,INDIRECT(ADDRESS($E407,38))="UL"),INDIRECT(ADDRESS($E407,COLUMN())),0),0),IF($F407&gt;0,IF(AND(INDIRECT(ADDRESS($F407,44))=0,INDIRECT(ADDRESS($F407,38))="UL"),INDIRECT(ADDRESS($F407,COLUMN())),0),0),IF($G407&gt;0,IF(AND(INDIRECT(ADDRESS($G407,44))=0,INDIRECT(ADDRESS($G407,38))="UL"),INDIRECT(ADDRESS($G407,COLUMN())),0),0),IF($H407&gt;0,IF(AND(INDIRECT(ADDRESS($H407,44))=0,INDIRECT(ADDRESS($H407,38))="UL"),INDIRECT(ADDRESS($H407,COLUMN())),0),0),IF($I407&gt;0,IF(AND(INDIRECT(ADDRESS($I407,44))=0,INDIRECT(ADDRESS($I407,38))="UL"),INDIRECT(ADDRESS($I407,COLUMN())),0),0),IF($J407&gt;0,IF(AND(INDIRECT(ADDRESS($J407,44))=0,INDIRECT(ADDRESS($J407,38))="UL"),INDIRECT(ADDRESS($J407,COLUMN())),0),0),IF($K407&gt;0,IF(AND(INDIRECT(ADDRESS($K407,44))=0,INDIRECT(ADDRESS($K407,38))="UL"),INDIRECT(ADDRESS($K407,COLUMN())),0),0),IF($L407&gt;0,IF(AND(INDIRECT(ADDRESS($L407,44))=0,INDIRECT(ADDRESS($L407,38))="UL"),INDIRECT(ADDRESS($L407,COLUMN())),0),0),IF($M407&gt;0,IF(AND(INDIRECT(ADDRESS($M407,44))=0,INDIRECT(ADDRESS($M407,38))="UL"),INDIRECT(ADDRESS($M407,COLUMN())),0),0))</f>
        <v>0.51851851851851838</v>
      </c>
      <c r="CA407" s="57">
        <f t="shared" ca="1" si="274"/>
        <v>0.51851851851851838</v>
      </c>
      <c r="CB407" s="57" cm="1">
        <f t="array" aca="1" ref="CB407" ca="1">SUM(IF($C407&gt;0,IF(AND(INDIRECT(ADDRESS($C407,44))=0,INDIRECT(ADDRESS($C407,38))&lt;&gt;"UL"),INDIRECT(ADDRESS($C407,COLUMN())),0),0),IF($D407&gt;0,IF(AND(INDIRECT(ADDRESS($D407,44))=0,INDIRECT(ADDRESS($D407,38))&lt;&gt;"UL"),INDIRECT(ADDRESS($D407,COLUMN())),0),0),IF($E407&gt;0,IF(AND(INDIRECT(ADDRESS($E407,44))=0,INDIRECT(ADDRESS($E407,38))&lt;&gt;"UL"),INDIRECT(ADDRESS($E407,COLUMN())),0),0),IF($F407&gt;0,IF(AND(INDIRECT(ADDRESS($F407,44))=0,INDIRECT(ADDRESS($F407,38))&lt;&gt;"UL"),INDIRECT(ADDRESS($F407,COLUMN())),0),0),IF($G407&gt;0,IF(AND(INDIRECT(ADDRESS($G407,44))=0,INDIRECT(ADDRESS($G407,38))&lt;&gt;"UL"),INDIRECT(ADDRESS($G407,COLUMN())),0),0),IF($H407&gt;0,IF(AND(INDIRECT(ADDRESS($H407,44))=0,INDIRECT(ADDRESS($H407,38))&lt;&gt;"UL"),INDIRECT(ADDRESS($H407,COLUMN())),0),0),IF($I407&gt;0,IF(AND(INDIRECT(ADDRESS($I407,44))=0,INDIRECT(ADDRESS($I407,38))&lt;&gt;"UL"),INDIRECT(ADDRESS($I407,COLUMN())),0),0),IF($J407&gt;0,IF(AND(INDIRECT(ADDRESS($J407,44))=0,INDIRECT(ADDRESS($J407,38))&lt;&gt;"UL"),INDIRECT(ADDRESS($J407,COLUMN())),0),0),IF($K407&gt;0,IF(AND(INDIRECT(ADDRESS($K407,44))=0,INDIRECT(ADDRESS($K407,38))&lt;&gt;"UL"),INDIRECT(ADDRESS($K407,COLUMN())),0),0),IF($L407&gt;0,IF(AND(INDIRECT(ADDRESS($L407,44))=0,INDIRECT(ADDRESS($L407,38))&lt;&gt;"UL"),INDIRECT(ADDRESS($L407,COLUMN())),0),0),IF($M407&gt;0,IF(AND(INDIRECT(ADDRESS($M407,44))=0,INDIRECT(ADDRESS($M407,38))&lt;&gt;"UL"),INDIRECT(ADDRESS($M407,COLUMN())),0),0))</f>
        <v>0</v>
      </c>
      <c r="CC407" s="57">
        <f t="shared" ca="1" si="275"/>
        <v>0</v>
      </c>
      <c r="CD407" s="57" cm="1">
        <f t="array" aca="1" ref="CD407" ca="1">SUM(IF($C407&gt;0,IF(AND(INDIRECT(ADDRESS($C407,44))=0,INDIRECT(ADDRESS($C407,38))&lt;&gt;"UL"),INDIRECT(ADDRESS($C407,COLUMN())),0),0),IF($D407&gt;0,IF(AND(INDIRECT(ADDRESS($D407,44))=0,INDIRECT(ADDRESS($D407,38))&lt;&gt;"UL"),INDIRECT(ADDRESS($D407,COLUMN())),0),0),IF($E407&gt;0,IF(AND(INDIRECT(ADDRESS($E407,44))=0,INDIRECT(ADDRESS($E407,38))&lt;&gt;"UL"),INDIRECT(ADDRESS($E407,COLUMN())),0),0),IF($F407&gt;0,IF(AND(INDIRECT(ADDRESS($F407,44))=0,INDIRECT(ADDRESS($F407,38))&lt;&gt;"UL"),INDIRECT(ADDRESS($F407,COLUMN())),0),0),IF($G407&gt;0,IF(AND(INDIRECT(ADDRESS($G407,44))=0,INDIRECT(ADDRESS($G407,38))&lt;&gt;"UL"),INDIRECT(ADDRESS($G407,COLUMN())),0),0),IF($H407&gt;0,IF(AND(INDIRECT(ADDRESS($H407,44))=0,INDIRECT(ADDRESS($H407,38))&lt;&gt;"UL"),INDIRECT(ADDRESS($H407,COLUMN())),0),0),IF($I407&gt;0,IF(AND(INDIRECT(ADDRESS($I407,44))=0,INDIRECT(ADDRESS($I407,38))&lt;&gt;"UL"),INDIRECT(ADDRESS($I407,COLUMN())),0),0),IF($J407&gt;0,IF(AND(INDIRECT(ADDRESS($J407,44))=0,INDIRECT(ADDRESS($J407,38))&lt;&gt;"UL"),INDIRECT(ADDRESS($J407,COLUMN())),0),0),IF($K407&gt;0,IF(AND(INDIRECT(ADDRESS($K407,44))=0,INDIRECT(ADDRESS($K407,38))&lt;&gt;"UL"),INDIRECT(ADDRESS($K407,COLUMN())),0),0),IF($L407&gt;0,IF(AND(INDIRECT(ADDRESS($L407,44))=0,INDIRECT(ADDRESS($L407,38))&lt;&gt;"UL"),INDIRECT(ADDRESS($L407,COLUMN())),0),0),IF($M407&gt;0,IF(AND(INDIRECT(ADDRESS($M407,44))=0,INDIRECT(ADDRESS($M407,38))&lt;&gt;"UL"),INDIRECT(ADDRESS($M407,COLUMN())),0),0))</f>
        <v>0</v>
      </c>
      <c r="CE407" s="57" cm="1">
        <f t="array" aca="1" ref="CE407" ca="1">SUM(IF($C407&gt;0,IF(AND(INDIRECT(ADDRESS($C407,44))=0,INDIRECT(ADDRESS($C407,38))&lt;&gt;"UL"),INDIRECT(ADDRESS($C407,COLUMN())),0),0),IF($D407&gt;0,IF(AND(INDIRECT(ADDRESS($D407,44))=0,INDIRECT(ADDRESS($D407,38))&lt;&gt;"UL"),INDIRECT(ADDRESS($D407,COLUMN())),0),0),IF($E407&gt;0,IF(AND(INDIRECT(ADDRESS($E407,44))=0,INDIRECT(ADDRESS($E407,38))&lt;&gt;"UL"),INDIRECT(ADDRESS($E407,COLUMN())),0),0),IF($F407&gt;0,IF(AND(INDIRECT(ADDRESS($F407,44))=0,INDIRECT(ADDRESS($F407,38))&lt;&gt;"UL"),INDIRECT(ADDRESS($F407,COLUMN())),0),0),IF($G407&gt;0,IF(AND(INDIRECT(ADDRESS($G407,44))=0,INDIRECT(ADDRESS($G407,38))&lt;&gt;"UL"),INDIRECT(ADDRESS($G407,COLUMN())),0),0),IF($H407&gt;0,IF(AND(INDIRECT(ADDRESS($H407,44))=0,INDIRECT(ADDRESS($H407,38))&lt;&gt;"UL"),INDIRECT(ADDRESS($H407,COLUMN())),0),0),IF($I407&gt;0,IF(AND(INDIRECT(ADDRESS($I407,44))=0,INDIRECT(ADDRESS($I407,38))&lt;&gt;"UL"),INDIRECT(ADDRESS($I407,COLUMN())),0),0),IF($J407&gt;0,IF(AND(INDIRECT(ADDRESS($J407,44))=0,INDIRECT(ADDRESS($J407,38))&lt;&gt;"UL"),INDIRECT(ADDRESS($J407,COLUMN())),0),0),IF($K407&gt;0,IF(AND(INDIRECT(ADDRESS($K407,44))=0,INDIRECT(ADDRESS($K407,38))&lt;&gt;"UL"),INDIRECT(ADDRESS($K407,COLUMN())),0),0),IF($L407&gt;0,IF(AND(INDIRECT(ADDRESS($L407,44))=0,INDIRECT(ADDRESS($L407,38))&lt;&gt;"UL"),INDIRECT(ADDRESS($L407,COLUMN())),0),0),IF($M407&gt;0,IF(AND(INDIRECT(ADDRESS($M407,44))=0,INDIRECT(ADDRESS($M407,38))&lt;&gt;"UL"),INDIRECT(ADDRESS($M407,COLUMN())),0),0))</f>
        <v>0</v>
      </c>
      <c r="CF407" s="57">
        <f t="shared" ca="1" si="276"/>
        <v>0</v>
      </c>
      <c r="CG407" s="57">
        <f t="shared" ca="1" si="277"/>
        <v>2.1341195811266185</v>
      </c>
      <c r="CH407" s="57">
        <f t="shared" ca="1" si="278"/>
        <v>4.7424879580591522E-2</v>
      </c>
      <c r="CI407" s="19">
        <f t="shared" ca="1" si="279"/>
        <v>33.019803771148055</v>
      </c>
      <c r="CJ407" s="19"/>
      <c r="CK407" s="57" cm="1">
        <f t="array" aca="1" ref="CK407" ca="1">IF(AU407="S", SUM(IF($C407&gt;0,IF(INDIRECT(ADDRESS($C407,43))&lt;&gt;1,INDIRECT(ADDRESS($C407,48)),0),0), IF($D407&gt;0,IF(INDIRECT(ADDRESS($D407,43))&lt;&gt;1,INDIRECT(ADDRESS($D407,48)),0),0), IF($E407&gt;0,IF(INDIRECT(ADDRESS($E407,43))&lt;&gt;1,INDIRECT(ADDRESS($E407,48)),0),0), IF($F407&gt;0,IF(INDIRECT(ADDRESS($F407,43))&lt;&gt;1,INDIRECT(ADDRESS($F407,48)),0),0), IF($G407&gt;0,IF(INDIRECT(ADDRESS($G407,43))&lt;&gt;1,INDIRECT(ADDRESS($G407,48)),0),0), IF($H407&gt;0,IF(INDIRECT(ADDRESS($H407,43))&lt;&gt;1,INDIRECT(ADDRESS($H407,48)),0),0), IF($I407&gt;0,IF(INDIRECT(ADDRESS($I407,43))&lt;&gt;1,INDIRECT(ADDRESS($I407,48)),0),0), IF($J407&gt;0,IF(INDIRECT(ADDRESS($J407,43))&lt;&gt;1,INDIRECT(ADDRESS($J407,48)),0),0), IF($K407&gt;0,IF(INDIRECT(ADDRESS($K407,43))&lt;&gt;1,INDIRECT(ADDRESS($K407,48)),0),0), IF($L407&gt;0,IF(INDIRECT(ADDRESS($L407,43))&lt;&gt;1,INDIRECT(ADDRESS($L407,48)),0),0), IF($M407&gt;0,IF(INDIRECT(ADDRESS($M407,43))&lt;&gt;1,INDIRECT(ADDRESS($M407,48)),0),0)), IF(AU407="L",SUM(IF($C407&gt;0,IF(INDIRECT(ADDRESS($C407,43))&lt;&gt;1,INDIRECT(ADDRESS($C407,50)),0),0), IF($D407&gt;0,IF(INDIRECT(ADDRESS($D407,43))&lt;&gt;1,INDIRECT(ADDRESS($D407,50)),0),0), IF($E407&gt;0,IF(INDIRECT(ADDRESS($E407,43))&lt;&gt;1,INDIRECT(ADDRESS($E407,50)),0),0), IF($F407&gt;0,IF(INDIRECT(ADDRESS($F407,43))&lt;&gt;1,INDIRECT(ADDRESS($F407,50)),0),0), IF($G407&gt;0,IF(INDIRECT(ADDRESS($G407,43))&lt;&gt;1,INDIRECT(ADDRESS($G407,50)),0),0), IF($G407&gt;0,IF(INDIRECT(ADDRESS($G407,43))&lt;&gt;1,INDIRECT(ADDRESS($G407,50)),0),0), IF($H407&gt;0,IF(INDIRECT(ADDRESS($H407,43))&lt;&gt;1,INDIRECT(ADDRESS($H407,50)),0),0), IF($I407&gt;0,IF(INDIRECT(ADDRESS($I407,43))&lt;&gt;1,INDIRECT(ADDRESS($I407,50)),0),0), IF($J407&gt;0,IF(INDIRECT(ADDRESS($J407,43))&lt;&gt;1,INDIRECT(ADDRESS($J407,50)),0),0), IF($K407&gt;0,IF(INDIRECT(ADDRESS($K407,43))&lt;&gt;1,INDIRECT(ADDRESS($K407,50)),0),0), IF($L407&gt;0,IF(INDIRECT(ADDRESS($L407,43))&lt;&gt;1,INDIRECT(ADDRESS($L407,50)),0),0), IF($M407&gt;0,IF(INDIRECT(ADDRESS($M407,43))&lt;&gt;1,INDIRECT(ADDRESS($M407,50)),0),0)), SUM(IF($C407&gt;0,IF(INDIRECT(ADDRESS($C407,43))&lt;&gt;1,INDIRECT(ADDRESS($C407,49)),0),0), IF($D407&gt;0,IF(INDIRECT(ADDRESS($D407,43))&lt;&gt;1,INDIRECT(ADDRESS($D407,49)),0),0), IF($E407&gt;0,IF(INDIRECT(ADDRESS($E407,43))&lt;&gt;1,INDIRECT(ADDRESS($E407,49)),0),0), IF($F407&gt;0,IF(INDIRECT(ADDRESS($F407,43))&lt;&gt;1,INDIRECT(ADDRESS($F407,49)),0),0), IF($G407&gt;0,IF(INDIRECT(ADDRESS($G407,43))&lt;&gt;1,INDIRECT(ADDRESS($G407,49)),0),0), IF($G407&gt;0,IF(INDIRECT(ADDRESS($G407,43))&lt;&gt;1,INDIRECT(ADDRESS($G407,49)),0),0), IF($H407&gt;0,IF(INDIRECT(ADDRESS($H407,43))&lt;&gt;1,INDIRECT(ADDRESS($H407,49)),0),0), IF($I407&gt;0,IF(INDIRECT(ADDRESS($I407,43))&lt;&gt;1,INDIRECT(ADDRESS($I407,49)),0),0), IF($J407&gt;0,IF(INDIRECT(ADDRESS($J407,43))&lt;&gt;1,INDIRECT(ADDRESS($J407,49)),0),0), IF($K407&gt;0,IF(INDIRECT(ADDRESS($K407,43))&lt;&gt;1,INDIRECT(ADDRESS($K407,49)),0),0), IF($L407&gt;0,IF(INDIRECT(ADDRESS($L407,43))&lt;&gt;1,INDIRECT(ADDRESS($L407,49)),0),0), IF($M407&gt;0,IF(INDIRECT(ADDRESS($M407,43))&lt;&gt;1,INDIRECT(ADDRESS($M407,49)),0),0))))</f>
        <v>1.1111111111111109</v>
      </c>
      <c r="CL407" s="57" cm="1">
        <f t="array" aca="1" ref="CL407" ca="1">SUM(IF($C407&gt;0,IF(INDIRECT(ADDRESS($C407,44))=1,INDIRECT(ADDRESS($C407,90)),0),0), IF($D407&gt;0,IF(INDIRECT(ADDRESS($D407,44))=1,INDIRECT(ADDRESS($D407,90)),0),0), IF($E407&gt;0,IF(INDIRECT(ADDRESS($E407,44))=1,INDIRECT(ADDRESS($E407,90)),0),0), IF($F407&gt;0,IF(INDIRECT(ADDRESS($F407,44))=1,INDIRECT(ADDRESS($F407,90)),0),0), IF($G407&gt;0,IF(INDIRECT(ADDRESS($G407,44))=1,INDIRECT(ADDRESS($G407,90)),0),0), IF($H407&gt;0,IF(INDIRECT(ADDRESS($H407,44))=1,INDIRECT(ADDRESS($H407,90)),0),0), IF($I407&gt;0,IF(INDIRECT(ADDRESS($I407,44))=1,INDIRECT(ADDRESS($I407,90)),0),0), IF($J407&gt;0,IF(INDIRECT(ADDRESS($J407,44))=1,INDIRECT(ADDRESS($J407,90)),0),0), IF($K407&gt;0,IF(INDIRECT(ADDRESS($K407,44))=1,INDIRECT(ADDRESS($K407,90)),0),0), IF($L407&gt;0,IF(INDIRECT(ADDRESS($L407,44))=1,INDIRECT(ADDRESS($L407,90)),0),0), IF($M407&gt;0,IF(INDIRECT(ADDRESS($M407,44))=1,INDIRECT(ADDRESS($M407,90)),0),0))</f>
        <v>0</v>
      </c>
      <c r="CM407" s="56">
        <f t="shared" ca="1" si="280"/>
        <v>1.0908645991684673</v>
      </c>
      <c r="CN407" s="59"/>
    </row>
    <row r="408" spans="1:93" x14ac:dyDescent="0.25">
      <c r="A408" s="219" t="s">
        <v>644</v>
      </c>
      <c r="B408" s="220">
        <v>380</v>
      </c>
      <c r="C408" s="220">
        <v>398</v>
      </c>
      <c r="D408" s="220">
        <v>395</v>
      </c>
      <c r="E408" s="220">
        <v>397</v>
      </c>
      <c r="F408" s="220"/>
      <c r="G408" s="220"/>
      <c r="H408" s="220"/>
      <c r="I408" s="220"/>
      <c r="J408" s="220"/>
      <c r="K408" s="220"/>
      <c r="L408" s="220"/>
      <c r="M408" s="220"/>
      <c r="N408" s="67">
        <f ca="1">SUM(-2,INDIRECT(ADDRESS(B408,COLUMN())),IF(C408&gt;0,INDIRECT(ADDRESS(C408,COLUMN())),0),IF(D408&gt;0,INDIRECT(ADDRESS(D408,14)),0),IF(E408&gt;0,INDIRECT(ADDRESS(E408,COLUMN())),0),IF(F408&gt;0,INDIRECT(ADDRESS(F408,COLUMN())),0),IF(G408&gt;0,INDIRECT(ADDRESS(G408,COLUMN())),0),IF(H408&gt;0,INDIRECT(ADDRESS(H408,COLUMN())),0),IF(I408&gt;0,INDIRECT(ADDRESS(I408,COLUMN())),0),IF(J408&gt;0,INDIRECT(ADDRESS(J408,COLUMN())),0),IF(K408&gt;0,INDIRECT(ADDRESS(K408,COLUMN())),0),IF(L408&gt;0,INDIRECT(ADDRESS(L408,COLUMN())),0),IF(M408&gt;0,INDIRECT(ADDRESS(M408,COLUMN())),0))</f>
        <v>47</v>
      </c>
      <c r="O408" s="67" t="str" cm="1">
        <f t="array" aca="1" ref="O408" ca="1">INDIRECT(ADDRESS($B408,COLUMN()))</f>
        <v>Bomber</v>
      </c>
      <c r="P408" s="67" cm="1">
        <f t="array" aca="1" ref="P408" ca="1">INDIRECT(ADDRESS($B408,COLUMN()))</f>
        <v>7.5</v>
      </c>
      <c r="Q408" s="67" cm="1">
        <f t="array" aca="1" ref="Q408" ca="1">INDIRECT(ADDRESS($B408,COLUMN()))</f>
        <v>0</v>
      </c>
      <c r="R408" s="67" cm="1">
        <f t="array" aca="1" ref="R408" ca="1">INDIRECT(ADDRESS($B408,COLUMN()))</f>
        <v>0</v>
      </c>
      <c r="S408" s="67" cm="1">
        <f t="array" aca="1" ref="S408" ca="1">INDIRECT(ADDRESS($B408,COLUMN()))</f>
        <v>3</v>
      </c>
      <c r="T408" s="67" t="str" cm="1">
        <f t="array" aca="1" ref="T408" ca="1">INDIRECT(ADDRESS($B408,COLUMN()))</f>
        <v>1-6</v>
      </c>
      <c r="U408" s="67" cm="1">
        <f t="array" aca="1" ref="U408" ca="1">INDIRECT(ADDRESS($B408,COLUMN()))</f>
        <v>6</v>
      </c>
      <c r="V408" s="67" cm="1">
        <f t="array" aca="1" ref="V408" ca="1">INDIRECT(ADDRESS($B408,COLUMN()))</f>
        <v>0</v>
      </c>
      <c r="W408" s="67" cm="1">
        <f t="array" aca="1" ref="W408" ca="1">INDIRECT(ADDRESS($B408,COLUMN()))</f>
        <v>3</v>
      </c>
      <c r="X408" s="67" cm="1">
        <f t="array" aca="1" ref="X408" ca="1">INDIRECT(ADDRESS($B408,COLUMN()))</f>
        <v>7</v>
      </c>
      <c r="Y408" s="67" cm="1">
        <f t="array" aca="1" ref="Y408" ca="1">INDIRECT(ADDRESS($B408,COLUMN()))</f>
        <v>2</v>
      </c>
      <c r="Z408" s="67" cm="1">
        <f t="array" aca="1" ref="Z408" ca="1">INDIRECT(ADDRESS($B408,COLUMN()))</f>
        <v>5</v>
      </c>
      <c r="AA408" s="67" cm="1">
        <f t="array" aca="1" ref="AA408" ca="1">INDIRECT(ADDRESS($B408,COLUMN()))</f>
        <v>0</v>
      </c>
      <c r="AB408" s="56">
        <f t="shared" ca="1" si="260"/>
        <v>0.89232286738530475</v>
      </c>
      <c r="AC408" s="56">
        <f t="shared" ca="1" si="261"/>
        <v>0.70008216977843563</v>
      </c>
      <c r="AD408" s="56">
        <f t="shared" ca="1" si="262"/>
        <v>4.5657532811637109</v>
      </c>
      <c r="AF408" s="52"/>
      <c r="AG408" s="52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2"/>
      <c r="AU408" s="54" t="s">
        <v>117</v>
      </c>
      <c r="AV408" s="57" cm="1">
        <f t="array" aca="1" ref="AV408" ca="1">SUM(IF($C408&gt;0,IF(AND(INDIRECT(ADDRESS($C408,44))=0,INDIRECT(ADDRESS($C408,38))="UL",ISERROR(SEARCH("Rear",INDIRECT(ADDRESS($C408,33)))),ISERROR(SEARCH("Side",INDIRECT(ADDRESS($C408,33))))),INDIRECT(ADDRESS($C408,COLUMN())),0),0),IF($D408&gt;0,IF(AND(INDIRECT(ADDRESS($D408,44))=0,INDIRECT(ADDRESS($D408,38))="UL",ISERROR(SEARCH("Rear",INDIRECT(ADDRESS($D408,33)))),ISERROR(SEARCH("Side",INDIRECT(ADDRESS($D408,33))))),INDIRECT(ADDRESS($D408,COLUMN())),0),0),IF($E408&gt;0,IF(AND(INDIRECT(ADDRESS($E408,44))=0,INDIRECT(ADDRESS($E408,38))="UL",ISERROR(SEARCH("Rear",INDIRECT(ADDRESS($E408,33)))),ISERROR(SEARCH("Side",INDIRECT(ADDRESS($E408,33))))),INDIRECT(ADDRESS($E408,COLUMN())),0),0),IF($F408&gt;0,IF(AND(INDIRECT(ADDRESS($F408,44))=0,INDIRECT(ADDRESS($F408,38))="UL",ISERROR(SEARCH("Rear",INDIRECT(ADDRESS($F408,33)))),ISERROR(SEARCH("Side",INDIRECT(ADDRESS($F408,33))))),INDIRECT(ADDRESS($F408,COLUMN())),0),0),IF($G408&gt;0,IF(AND(INDIRECT(ADDRESS($G408,44))=0,INDIRECT(ADDRESS($G408,38))="UL",ISERROR(SEARCH("Rear",INDIRECT(ADDRESS($G408,33)))),ISERROR(SEARCH("Side",INDIRECT(ADDRESS($G408,33))))),INDIRECT(ADDRESS($G408,COLUMN())),0),0),IF($H408&gt;0,IF(AND(INDIRECT(ADDRESS($H408,44))=0,INDIRECT(ADDRESS($H408,38))="UL",ISERROR(SEARCH("Rear",INDIRECT(ADDRESS($H408,33)))),ISERROR(SEARCH("Side",INDIRECT(ADDRESS($H408,33))))),INDIRECT(ADDRESS($H408,COLUMN())),0),0),IF($I408&gt;0,IF(AND(INDIRECT(ADDRESS($I408,44))=0,INDIRECT(ADDRESS($I408,38))="UL",ISERROR(SEARCH("Rear",INDIRECT(ADDRESS($I408,33)))),ISERROR(SEARCH("Side",INDIRECT(ADDRESS($I408,33))))),INDIRECT(ADDRESS($I408,COLUMN())),0),0),IF($J408&gt;0,IF(AND(INDIRECT(ADDRESS($J408,44))=0,INDIRECT(ADDRESS($J408,38))="UL",ISERROR(SEARCH("Rear",INDIRECT(ADDRESS($J408,33)))),ISERROR(SEARCH("Side",INDIRECT(ADDRESS($J408,33))))),INDIRECT(ADDRESS($J408,COLUMN())),0),0),IF($K408&gt;0,IF(AND(INDIRECT(ADDRESS($K408,44))=0,INDIRECT(ADDRESS($K408,38))="UL",ISERROR(SEARCH("Rear",INDIRECT(ADDRESS($K408,33)))),ISERROR(SEARCH("Side",INDIRECT(ADDRESS($K408,33))))),INDIRECT(ADDRESS($K408,COLUMN())),0),0),IF($L408&gt;0,IF(AND(INDIRECT(ADDRESS($L408,44))=0,INDIRECT(ADDRESS($L408,38))="UL",ISERROR(SEARCH("Rear",INDIRECT(ADDRESS($L408,33)))),ISERROR(SEARCH("Side",INDIRECT(ADDRESS($L408,33))))),INDIRECT(ADDRESS($L408,COLUMN())),0),0),IF($M408&gt;0,IF(AND(INDIRECT(ADDRESS($M408,44))=0,INDIRECT(ADDRESS($M408,38))="UL",ISERROR(SEARCH("Rear",INDIRECT(ADDRESS($M408,33)))),ISERROR(SEARCH("Side",INDIRECT(ADDRESS($M408,33))))),INDIRECT(ADDRESS($M408,COLUMN())),0),0))</f>
        <v>1.1111111111111112</v>
      </c>
      <c r="AW408" s="57" cm="1">
        <f t="array" aca="1" ref="AW408" ca="1">SUM(IF($C408&gt;0,IF(AND(INDIRECT(ADDRESS($C408,44))=0,INDIRECT(ADDRESS($C408,38))="UL",ISERROR(SEARCH("Rear",INDIRECT(ADDRESS($C408,33)))),ISERROR(SEARCH("Side",INDIRECT(ADDRESS($C408,33))))),INDIRECT(ADDRESS($C408,COLUMN())),0),0),IF($D408&gt;0,IF(AND(INDIRECT(ADDRESS($D408,44))=0,INDIRECT(ADDRESS($D408,38))="UL",ISERROR(SEARCH("Rear",INDIRECT(ADDRESS($D408,33)))),ISERROR(SEARCH("Side",INDIRECT(ADDRESS($D408,33))))),INDIRECT(ADDRESS($D408,COLUMN())),0),0),IF($E408&gt;0,IF(AND(INDIRECT(ADDRESS($E408,44))=0,INDIRECT(ADDRESS($E408,38))="UL",ISERROR(SEARCH("Rear",INDIRECT(ADDRESS($E408,33)))),ISERROR(SEARCH("Side",INDIRECT(ADDRESS($E408,33))))),INDIRECT(ADDRESS($E408,COLUMN())),0),0),IF($F408&gt;0,IF(AND(INDIRECT(ADDRESS($F408,44))=0,INDIRECT(ADDRESS($F408,38))="UL",ISERROR(SEARCH("Rear",INDIRECT(ADDRESS($F408,33)))),ISERROR(SEARCH("Side",INDIRECT(ADDRESS($F408,33))))),INDIRECT(ADDRESS($F408,COLUMN())),0),0),IF($G408&gt;0,IF(AND(INDIRECT(ADDRESS($G408,44))=0,INDIRECT(ADDRESS($G408,38))="UL",ISERROR(SEARCH("Rear",INDIRECT(ADDRESS($G408,33)))),ISERROR(SEARCH("Side",INDIRECT(ADDRESS($G408,33))))),INDIRECT(ADDRESS($G408,COLUMN())),0),0),IF($H408&gt;0,IF(AND(INDIRECT(ADDRESS($H408,44))=0,INDIRECT(ADDRESS($H408,38))="UL",ISERROR(SEARCH("Rear",INDIRECT(ADDRESS($H408,33)))),ISERROR(SEARCH("Side",INDIRECT(ADDRESS($H408,33))))),INDIRECT(ADDRESS($H408,COLUMN())),0),0),IF($I408&gt;0,IF(AND(INDIRECT(ADDRESS($I408,44))=0,INDIRECT(ADDRESS($I408,38))="UL",ISERROR(SEARCH("Rear",INDIRECT(ADDRESS($I408,33)))),ISERROR(SEARCH("Side",INDIRECT(ADDRESS($I408,33))))),INDIRECT(ADDRESS($I408,COLUMN())),0),0),IF($J408&gt;0,IF(AND(INDIRECT(ADDRESS($J408,44))=0,INDIRECT(ADDRESS($J408,38))="UL",ISERROR(SEARCH("Rear",INDIRECT(ADDRESS($J408,33)))),ISERROR(SEARCH("Side",INDIRECT(ADDRESS($J408,33))))),INDIRECT(ADDRESS($J408,COLUMN())),0),0),IF($K408&gt;0,IF(AND(INDIRECT(ADDRESS($K408,44))=0,INDIRECT(ADDRESS($K408,38))="UL",ISERROR(SEARCH("Rear",INDIRECT(ADDRESS($K408,33)))),ISERROR(SEARCH("Side",INDIRECT(ADDRESS($K408,33))))),INDIRECT(ADDRESS($K408,COLUMN())),0),0),IF($L408&gt;0,IF(AND(INDIRECT(ADDRESS($L408,44))=0,INDIRECT(ADDRESS($L408,38))="UL",ISERROR(SEARCH("Rear",INDIRECT(ADDRESS($L408,33)))),ISERROR(SEARCH("Side",INDIRECT(ADDRESS($L408,33))))),INDIRECT(ADDRESS($L408,COLUMN())),0),0),IF($M408&gt;0,IF(AND(INDIRECT(ADDRESS($M408,44))=0,INDIRECT(ADDRESS($M408,38))="UL",ISERROR(SEARCH("Rear",INDIRECT(ADDRESS($M408,33)))),ISERROR(SEARCH("Side",INDIRECT(ADDRESS($M408,33))))),INDIRECT(ADDRESS($M408,COLUMN())),0),0))</f>
        <v>1.5555555555555554</v>
      </c>
      <c r="AX408" s="57" cm="1">
        <f t="array" aca="1" ref="AX408" ca="1">SUM(IF($C408&gt;0,IF(AND(INDIRECT(ADDRESS($C408,44))=0,INDIRECT(ADDRESS($C408,38))="UL",ISERROR(SEARCH("Rear",INDIRECT(ADDRESS($C408,33)))),ISERROR(SEARCH("Side",INDIRECT(ADDRESS($C408,33))))),INDIRECT(ADDRESS($C408,COLUMN())),0),0),IF($D408&gt;0,IF(AND(INDIRECT(ADDRESS($D408,44))=0,INDIRECT(ADDRESS($D408,38))="UL",ISERROR(SEARCH("Rear",INDIRECT(ADDRESS($D408,33)))),ISERROR(SEARCH("Side",INDIRECT(ADDRESS($D408,33))))),INDIRECT(ADDRESS($D408,COLUMN())),0),0),IF($E408&gt;0,IF(AND(INDIRECT(ADDRESS($E408,44))=0,INDIRECT(ADDRESS($E408,38))="UL",ISERROR(SEARCH("Rear",INDIRECT(ADDRESS($E408,33)))),ISERROR(SEARCH("Side",INDIRECT(ADDRESS($E408,33))))),INDIRECT(ADDRESS($E408,COLUMN())),0),0),IF($F408&gt;0,IF(AND(INDIRECT(ADDRESS($F408,44))=0,INDIRECT(ADDRESS($F408,38))="UL",ISERROR(SEARCH("Rear",INDIRECT(ADDRESS($F408,33)))),ISERROR(SEARCH("Side",INDIRECT(ADDRESS($F408,33))))),INDIRECT(ADDRESS($F408,COLUMN())),0),0),IF($G408&gt;0,IF(AND(INDIRECT(ADDRESS($G408,44))=0,INDIRECT(ADDRESS($G408,38))="UL",ISERROR(SEARCH("Rear",INDIRECT(ADDRESS($G408,33)))),ISERROR(SEARCH("Side",INDIRECT(ADDRESS($G408,33))))),INDIRECT(ADDRESS($G408,COLUMN())),0),0),IF($H408&gt;0,IF(AND(INDIRECT(ADDRESS($H408,44))=0,INDIRECT(ADDRESS($H408,38))="UL",ISERROR(SEARCH("Rear",INDIRECT(ADDRESS($H408,33)))),ISERROR(SEARCH("Side",INDIRECT(ADDRESS($H408,33))))),INDIRECT(ADDRESS($H408,COLUMN())),0),0),IF($I408&gt;0,IF(AND(INDIRECT(ADDRESS($I408,44))=0,INDIRECT(ADDRESS($I408,38))="UL",ISERROR(SEARCH("Rear",INDIRECT(ADDRESS($I408,33)))),ISERROR(SEARCH("Side",INDIRECT(ADDRESS($I408,33))))),INDIRECT(ADDRESS($I408,COLUMN())),0),0),IF($J408&gt;0,IF(AND(INDIRECT(ADDRESS($J408,44))=0,INDIRECT(ADDRESS($J408,38))="UL",ISERROR(SEARCH("Rear",INDIRECT(ADDRESS($J408,33)))),ISERROR(SEARCH("Side",INDIRECT(ADDRESS($J408,33))))),INDIRECT(ADDRESS($J408,COLUMN())),0),0),IF($K408&gt;0,IF(AND(INDIRECT(ADDRESS($K408,44))=0,INDIRECT(ADDRESS($K408,38))="UL",ISERROR(SEARCH("Rear",INDIRECT(ADDRESS($K408,33)))),ISERROR(SEARCH("Side",INDIRECT(ADDRESS($K408,33))))),INDIRECT(ADDRESS($K408,COLUMN())),0),0),IF($L408&gt;0,IF(AND(INDIRECT(ADDRESS($L408,44))=0,INDIRECT(ADDRESS($L408,38))="UL",ISERROR(SEARCH("Rear",INDIRECT(ADDRESS($L408,33)))),ISERROR(SEARCH("Side",INDIRECT(ADDRESS($L408,33))))),INDIRECT(ADDRESS($L408,COLUMN())),0),0),IF($M408&gt;0,IF(AND(INDIRECT(ADDRESS($M408,44))=0,INDIRECT(ADDRESS($M408,38))="UL",ISERROR(SEARCH("Rear",INDIRECT(ADDRESS($M408,33)))),ISERROR(SEARCH("Side",INDIRECT(ADDRESS($M408,33))))),INDIRECT(ADDRESS($M408,COLUMN())),0),0))</f>
        <v>1.3333333333333333</v>
      </c>
      <c r="AY408" s="58">
        <f t="shared" ca="1" si="264"/>
        <v>1.5555555555555554</v>
      </c>
      <c r="AZ408" s="58">
        <f t="shared" ca="1" si="265"/>
        <v>1.3333333333333333</v>
      </c>
      <c r="BA408" s="58" cm="1">
        <f t="array" aca="1" ref="BA408" ca="1">SUM(IF($C408&gt;0,IF(AND(INDIRECT(ADDRESS($C408,44))=0,INDIRECT(ADDRESS($C408,38))="UL"),INDIRECT(ADDRESS($C408,COLUMN())),0),0),IF($D408&gt;0,IF(AND(INDIRECT(ADDRESS($D408,44))=0,INDIRECT(ADDRESS($D408,38))="UL"),INDIRECT(ADDRESS($D408,COLUMN())),0),0),IF($E408&gt;0,IF(AND(INDIRECT(ADDRESS($E408,44))=0,INDIRECT(ADDRESS($E408,38))="UL"),INDIRECT(ADDRESS($E408,COLUMN())),0),0),IF($F408&gt;0,IF(AND(INDIRECT(ADDRESS($F408,44))=0,INDIRECT(ADDRESS($F408,38))="UL"),INDIRECT(ADDRESS($F408,COLUMN())),0),0),IF($G408&gt;0,IF(AND(INDIRECT(ADDRESS($G408,44))=0,INDIRECT(ADDRESS($G408,38))="UL"),INDIRECT(ADDRESS($G408,COLUMN())),0),0),IF($H408&gt;0,IF(AND(INDIRECT(ADDRESS($H408,44))=0,INDIRECT(ADDRESS($H408,38))="UL"),INDIRECT(ADDRESS($H408,COLUMN())),0),0),IF($I408&gt;0,IF(AND(INDIRECT(ADDRESS($I408,44))=0,INDIRECT(ADDRESS($I408,38))="UL"),INDIRECT(ADDRESS($I408,COLUMN())),0),0),IF($J408&gt;0,IF(AND(INDIRECT(ADDRESS($J408,44))=0,INDIRECT(ADDRESS($J408,38))="UL"),INDIRECT(ADDRESS($J408,COLUMN())),0),0),IF($K408&gt;0,IF(AND(INDIRECT(ADDRESS($K408,44))=0,INDIRECT(ADDRESS($K408,38))="UL"),INDIRECT(ADDRESS($K408,COLUMN())),0),0),IF($L408&gt;0,IF(AND(INDIRECT(ADDRESS($L408,44))=0,INDIRECT(ADDRESS($L408,38))="UL"),INDIRECT(ADDRESS($L408,COLUMN())),0),0),IF($M408&gt;0,IF(AND(INDIRECT(ADDRESS($M408,44))=0,INDIRECT(ADDRESS($M408,38))="UL"),INDIRECT(ADDRESS($M408,COLUMN())),0),0))</f>
        <v>0.59259259259259256</v>
      </c>
      <c r="BB408" s="58" cm="1">
        <f t="array" aca="1" ref="BB408" ca="1">SUM(IF($C408&gt;0,IF(AND(INDIRECT(ADDRESS($C408,44))=0,INDIRECT(ADDRESS($C408,38))="UL"),INDIRECT(ADDRESS($C408,COLUMN())),0),0),IF($D408&gt;0,IF(AND(INDIRECT(ADDRESS($D408,44))=0,INDIRECT(ADDRESS($D408,38))="UL"),INDIRECT(ADDRESS($D408,COLUMN())),0),0),IF($E408&gt;0,IF(AND(INDIRECT(ADDRESS($E408,44))=0,INDIRECT(ADDRESS($E408,38))="UL"),INDIRECT(ADDRESS($E408,COLUMN())),0),0),IF($F408&gt;0,IF(AND(INDIRECT(ADDRESS($F408,44))=0,INDIRECT(ADDRESS($F408,38))="UL"),INDIRECT(ADDRESS($F408,COLUMN())),0),0),IF($G408&gt;0,IF(AND(INDIRECT(ADDRESS($G408,44))=0,INDIRECT(ADDRESS($G408,38))="UL"),INDIRECT(ADDRESS($G408,COLUMN())),0),0),IF($H408&gt;0,IF(AND(INDIRECT(ADDRESS($H408,44))=0,INDIRECT(ADDRESS($H408,38))="UL"),INDIRECT(ADDRESS($H408,COLUMN())),0),0),IF($I408&gt;0,IF(AND(INDIRECT(ADDRESS($I408,44))=0,INDIRECT(ADDRESS($I408,38))="UL"),INDIRECT(ADDRESS($I408,COLUMN())),0),0),IF($J408&gt;0,IF(AND(INDIRECT(ADDRESS($J408,44))=0,INDIRECT(ADDRESS($J408,38))="UL"),INDIRECT(ADDRESS($J408,COLUMN())),0),0),IF($K408&gt;0,IF(AND(INDIRECT(ADDRESS($K408,44))=0,INDIRECT(ADDRESS($K408,38))="UL"),INDIRECT(ADDRESS($K408,COLUMN())),0),0),IF($L408&gt;0,IF(AND(INDIRECT(ADDRESS($L408,44))=0,INDIRECT(ADDRESS($L408,38))="UL"),INDIRECT(ADDRESS($L408,COLUMN())),0),0),IF($M408&gt;0,IF(AND(INDIRECT(ADDRESS($M408,44))=0,INDIRECT(ADDRESS($M408,38))="UL"),INDIRECT(ADDRESS($M408,COLUMN())),0),0))</f>
        <v>0.47407407407407404</v>
      </c>
      <c r="BC408" s="58" cm="1">
        <f t="array" aca="1" ref="BC408" ca="1">SUM(IF($C408&gt;0,IF(AND(INDIRECT(ADDRESS($C408,44))=0,INDIRECT(ADDRESS($C408,38))="UL"),INDIRECT(ADDRESS($C408,COLUMN())),0),0),IF($D408&gt;0,IF(AND(INDIRECT(ADDRESS($D408,44))=0,INDIRECT(ADDRESS($D408,38))="UL"),INDIRECT(ADDRESS($D408,COLUMN())),0),0),IF($E408&gt;0,IF(AND(INDIRECT(ADDRESS($E408,44))=0,INDIRECT(ADDRESS($E408,38))="UL"),INDIRECT(ADDRESS($E408,COLUMN())),0),0),IF($F408&gt;0,IF(AND(INDIRECT(ADDRESS($F408,44))=0,INDIRECT(ADDRESS($F408,38))="UL"),INDIRECT(ADDRESS($F408,COLUMN())),0),0),IF($G408&gt;0,IF(AND(INDIRECT(ADDRESS($G408,44))=0,INDIRECT(ADDRESS($G408,38))="UL"),INDIRECT(ADDRESS($G408,COLUMN())),0),0),IF($H408&gt;0,IF(AND(INDIRECT(ADDRESS($H408,44))=0,INDIRECT(ADDRESS($H408,38))="UL"),INDIRECT(ADDRESS($H408,COLUMN())),0),0),IF($I408&gt;0,IF(AND(INDIRECT(ADDRESS($I408,44))=0,INDIRECT(ADDRESS($I408,38))="UL"),INDIRECT(ADDRESS($I408,COLUMN())),0),0),IF($J408&gt;0,IF(AND(INDIRECT(ADDRESS($J408,44))=0,INDIRECT(ADDRESS($J408,38))="UL"),INDIRECT(ADDRESS($J408,COLUMN())),0),0),IF($K408&gt;0,IF(AND(INDIRECT(ADDRESS($K408,44))=0,INDIRECT(ADDRESS($K408,38))="UL"),INDIRECT(ADDRESS($K408,COLUMN())),0),0),IF($L408&gt;0,IF(AND(INDIRECT(ADDRESS($L408,44))=0,INDIRECT(ADDRESS($L408,38))="UL"),INDIRECT(ADDRESS($L408,COLUMN())),0),0),IF($M408&gt;0,IF(AND(INDIRECT(ADDRESS($M408,44))=0,INDIRECT(ADDRESS($M408,38))="UL"),INDIRECT(ADDRESS($M408,COLUMN())),0),0))</f>
        <v>0.50370370370370365</v>
      </c>
      <c r="BD408" s="58" cm="1">
        <f t="array" aca="1" ref="BD408" ca="1">SUM(IF($C408&gt;0,IF(AND(INDIRECT(ADDRESS($C408,44))=0,INDIRECT(ADDRESS($C408,38))="UL"),INDIRECT(ADDRESS($C408,COLUMN())),0),0),IF($D408&gt;0,IF(AND(INDIRECT(ADDRESS($D408,44))=0,INDIRECT(ADDRESS($D408,38))="UL"),INDIRECT(ADDRESS($D408,COLUMN())),0),0),IF($E408&gt;0,IF(AND(INDIRECT(ADDRESS($E408,44))=0,INDIRECT(ADDRESS($E408,38))="UL"),INDIRECT(ADDRESS($E408,COLUMN())),0),0),IF($F408&gt;0,IF(AND(INDIRECT(ADDRESS($F408,44))=0,INDIRECT(ADDRESS($F408,38))="UL"),INDIRECT(ADDRESS($F408,COLUMN())),0),0),IF($G408&gt;0,IF(AND(INDIRECT(ADDRESS($G408,44))=0,INDIRECT(ADDRESS($G408,38))="UL"),INDIRECT(ADDRESS($G408,COLUMN())),0),0),IF($H408&gt;0,IF(AND(INDIRECT(ADDRESS($H408,44))=0,INDIRECT(ADDRESS($H408,38))="UL"),INDIRECT(ADDRESS($H408,COLUMN())),0),0),IF($I408&gt;0,IF(AND(INDIRECT(ADDRESS($I408,44))=0,INDIRECT(ADDRESS($I408,38))="UL"),INDIRECT(ADDRESS($I408,COLUMN())),0),0),IF($J408&gt;0,IF(AND(INDIRECT(ADDRESS($J408,44))=0,INDIRECT(ADDRESS($J408,38))="UL"),INDIRECT(ADDRESS($J408,COLUMN())),0),0),IF($K408&gt;0,IF(AND(INDIRECT(ADDRESS($K408,44))=0,INDIRECT(ADDRESS($K408,38))="UL"),INDIRECT(ADDRESS($K408,COLUMN())),0),0),IF($L408&gt;0,IF(AND(INDIRECT(ADDRESS($L408,44))=0,INDIRECT(ADDRESS($L408,38))="UL"),INDIRECT(ADDRESS($L408,COLUMN())),0),0),IF($M408&gt;0,IF(AND(INDIRECT(ADDRESS($M408,44))=0,INDIRECT(ADDRESS($M408,38))="UL"),INDIRECT(ADDRESS($M408,COLUMN())),0),0))</f>
        <v>0.56296296296296289</v>
      </c>
      <c r="BE408" s="57">
        <f t="shared" ca="1" si="266"/>
        <v>0.50370370370370365</v>
      </c>
      <c r="BF408" s="57" cm="1">
        <f t="array" aca="1" ref="BF408" ca="1">SUM(IF($C408&gt;0,IF(INDIRECT(ADDRESS($C408,45))=1,INDIRECT(ADDRESS($C408,52))*INDIRECT(ADDRESS($C408,42))/5,0),0), IF($D408&gt;0,IF(INDIRECT(ADDRESS($D408,45))=1,INDIRECT(ADDRESS($D408,52))*INDIRECT(ADDRESS($D408,42))/5,0),0), IF($E408&gt;0,IF(INDIRECT(ADDRESS($E408,45))=1,INDIRECT(ADDRESS($E408,52))*INDIRECT(ADDRESS($E408,42))/5,0),0), IF($F408&gt;0,IF(INDIRECT(ADDRESS($F408,45))=1,INDIRECT(ADDRESS($F408,52))*INDIRECT(ADDRESS($F408,42))/5,0),0), IF($G408&gt;0,IF(INDIRECT(ADDRESS($G408,45))=1,INDIRECT(ADDRESS($G408,52))*INDIRECT(ADDRESS($G408,42))/5,0),0), IF($H408&gt;0,IF(INDIRECT(ADDRESS($H408,45))=1,INDIRECT(ADDRESS($H408,52))*INDIRECT(ADDRESS($H408,42))/5,0),0)
)*$BF$296/100</f>
        <v>0</v>
      </c>
      <c r="BG408" s="19"/>
      <c r="BH408" s="57" cm="1">
        <f t="array" aca="1" ref="BH408" ca="1">SUM(IF($C408&gt;0,IF(AND(INDIRECT(ADDRESS($C408,44))=0,INDIRECT(ADDRESS($C408,38))&lt;&gt;"UL"),INDIRECT(ADDRESS($C408,COLUMN()-12)),0),0), IF($D408&gt;0,IF(AND(INDIRECT(ADDRESS($D408,44))=0,INDIRECT(ADDRESS($D408,38))&lt;&gt;"UL"),INDIRECT(ADDRESS($D408,COLUMN()-12)),0),0), IF($E408&gt;0,IF(AND(INDIRECT(ADDRESS($E408,44))=0,INDIRECT(ADDRESS($E408,38))&lt;&gt;"UL"),INDIRECT(ADDRESS($E408,COLUMN()-12)),0),0), IF($F408&gt;0,IF(AND(INDIRECT(ADDRESS($F408,44))=0,INDIRECT(ADDRESS($F408,38))&lt;&gt;"UL"),INDIRECT(ADDRESS($F408,COLUMN()-12)),0),0), IF($G408&gt;0,IF(AND(INDIRECT(ADDRESS($G408,44))=0,INDIRECT(ADDRESS($G408,38))&lt;&gt;"UL"),INDIRECT(ADDRESS($G408,COLUMN()-12)),0),0), IF($H408&gt;0,IF(AND(INDIRECT(ADDRESS($H408,44))=0,INDIRECT(ADDRESS($H408,38))&lt;&gt;"UL"),INDIRECT(ADDRESS($H408,COLUMN()-12)),0),0), IF($I408&gt;0,IF(AND(INDIRECT(ADDRESS($I408,44))=0,INDIRECT(ADDRESS($I408,38))&lt;&gt;"UL"),INDIRECT(ADDRESS($I408,COLUMN()-12)),0),0), IF($J408&gt;0,IF(AND(INDIRECT(ADDRESS($J408,44))=0,INDIRECT(ADDRESS($J408,38))&lt;&gt;"UL"),INDIRECT(ADDRESS($J408,COLUMN()-12)),0),0), IF($K408&gt;0,IF(AND(INDIRECT(ADDRESS($K408,44))=0,INDIRECT(ADDRESS($K408,38))&lt;&gt;"UL"),INDIRECT(ADDRESS($K408,COLUMN()-12)),0),0), IF($L408&gt;0,IF(AND(INDIRECT(ADDRESS($L408,44))=0,INDIRECT(ADDRESS($L408,38))&lt;&gt;"UL"),INDIRECT(ADDRESS($L408,COLUMN()-12)),0),0), IF($M408&gt;0,IF(AND(INDIRECT(ADDRESS($M408,44))=0,INDIRECT(ADDRESS($M408,38))&lt;&gt;"UL"),INDIRECT(ADDRESS($M408,COLUMN()-12)),0),0))</f>
        <v>0.5</v>
      </c>
      <c r="BI408" s="57" cm="1">
        <f t="array" aca="1" ref="BI408" ca="1">SUM(IF($C408&gt;0,IF(AND(INDIRECT(ADDRESS($C408,44))=0,INDIRECT(ADDRESS($C408,38))&lt;&gt;"UL"),INDIRECT(ADDRESS($C408,COLUMN()-12)),0),0), IF($D408&gt;0,IF(AND(INDIRECT(ADDRESS($D408,44))=0,INDIRECT(ADDRESS($D408,38))&lt;&gt;"UL"),INDIRECT(ADDRESS($D408,COLUMN()-12)),0),0), IF($E408&gt;0,IF(AND(INDIRECT(ADDRESS($E408,44))=0,INDIRECT(ADDRESS($E408,38))&lt;&gt;"UL"),INDIRECT(ADDRESS($E408,COLUMN()-12)),0),0), IF($F408&gt;0,IF(AND(INDIRECT(ADDRESS($F408,44))=0,INDIRECT(ADDRESS($F408,38))&lt;&gt;"UL"),INDIRECT(ADDRESS($F408,COLUMN()-12)),0),0), IF($G408&gt;0,IF(AND(INDIRECT(ADDRESS($G408,44))=0,INDIRECT(ADDRESS($G408,38))&lt;&gt;"UL"),INDIRECT(ADDRESS($G408,COLUMN()-12)),0),0), IF($H408&gt;0,IF(AND(INDIRECT(ADDRESS($H408,44))=0,INDIRECT(ADDRESS($H408,38))&lt;&gt;"UL"),INDIRECT(ADDRESS($H408,COLUMN()-12)),0),0), IF($I408&gt;0,IF(AND(INDIRECT(ADDRESS($I408,44))=0,INDIRECT(ADDRESS($I408,38))&lt;&gt;"UL"),INDIRECT(ADDRESS($I408,COLUMN()-12)),0),0), IF($J408&gt;0,IF(AND(INDIRECT(ADDRESS($J408,44))=0,INDIRECT(ADDRESS($J408,38))&lt;&gt;"UL"),INDIRECT(ADDRESS($J408,COLUMN()-12)),0),0), IF($K408&gt;0,IF(AND(INDIRECT(ADDRESS($K408,44))=0,INDIRECT(ADDRESS($K408,38))&lt;&gt;"UL"),INDIRECT(ADDRESS($K408,COLUMN()-12)),0),0), IF($L408&gt;0,IF(AND(INDIRECT(ADDRESS($L408,44))=0,INDIRECT(ADDRESS($L408,38))&lt;&gt;"UL"),INDIRECT(ADDRESS($L408,COLUMN()-12)),0),0), IF($M408&gt;0,IF(AND(INDIRECT(ADDRESS($M408,44))=0,INDIRECT(ADDRESS($M408,38))&lt;&gt;"UL"),INDIRECT(ADDRESS($M408,COLUMN()-12)),0),0))</f>
        <v>0.33333333333333331</v>
      </c>
      <c r="BJ408" s="57" cm="1">
        <f t="array" aca="1" ref="BJ408" ca="1">SUM(IF($C408&gt;0,IF(AND(INDIRECT(ADDRESS($C408,44))=0,INDIRECT(ADDRESS($C408,38))&lt;&gt;"UL"),INDIRECT(ADDRESS($C408,COLUMN()-12)),0),0), IF($D408&gt;0,IF(AND(INDIRECT(ADDRESS($D408,44))=0,INDIRECT(ADDRESS($D408,38))&lt;&gt;"UL"),INDIRECT(ADDRESS($D408,COLUMN()-12)),0),0), IF($E408&gt;0,IF(AND(INDIRECT(ADDRESS($E408,44))=0,INDIRECT(ADDRESS($E408,38))&lt;&gt;"UL"),INDIRECT(ADDRESS($E408,COLUMN()-12)),0),0), IF($F408&gt;0,IF(AND(INDIRECT(ADDRESS($F408,44))=0,INDIRECT(ADDRESS($F408,38))&lt;&gt;"UL"),INDIRECT(ADDRESS($F408,COLUMN()-12)),0),0), IF($G408&gt;0,IF(AND(INDIRECT(ADDRESS($G408,44))=0,INDIRECT(ADDRESS($G408,38))&lt;&gt;"UL"),INDIRECT(ADDRESS($G408,COLUMN()-12)),0),0), IF($H408&gt;0,IF(AND(INDIRECT(ADDRESS($H408,44))=0,INDIRECT(ADDRESS($H408,38))&lt;&gt;"UL"),INDIRECT(ADDRESS($H408,COLUMN()-12)),0),0), IF($I408&gt;0,IF(AND(INDIRECT(ADDRESS($I408,44))=0,INDIRECT(ADDRESS($I408,38))&lt;&gt;"UL"),INDIRECT(ADDRESS($I408,COLUMN()-12)),0),0), IF($J408&gt;0,IF(AND(INDIRECT(ADDRESS($J408,44))=0,INDIRECT(ADDRESS($J408,38))&lt;&gt;"UL"),INDIRECT(ADDRESS($J408,COLUMN()-12)),0),0), IF($K408&gt;0,IF(AND(INDIRECT(ADDRESS($K408,44))=0,INDIRECT(ADDRESS($K408,38))&lt;&gt;"UL"),INDIRECT(ADDRESS($K408,COLUMN()-12)),0),0), IF($L408&gt;0,IF(AND(INDIRECT(ADDRESS($L408,44))=0,INDIRECT(ADDRESS($L408,38))&lt;&gt;"UL"),INDIRECT(ADDRESS($L408,COLUMN()-12)),0),0), IF($M408&gt;0,IF(AND(INDIRECT(ADDRESS($M408,44))=0,INDIRECT(ADDRESS($M408,38))&lt;&gt;"UL"),INDIRECT(ADDRESS($M408,COLUMN()-12)),0),0))</f>
        <v>0</v>
      </c>
      <c r="BK408" s="57">
        <f t="shared" ca="1" si="267"/>
        <v>0.33333333333333331</v>
      </c>
      <c r="BL408" s="58">
        <f t="shared" ca="1" si="268"/>
        <v>0.27777777777777773</v>
      </c>
      <c r="BM408" s="57" cm="1">
        <f t="array" aca="1" ref="BM408" ca="1">SUM(IF($C408&gt;0,IF(AND(INDIRECT(ADDRESS($C408,44))=0,INDIRECT(ADDRESS($C408,38))&lt;&gt;"UL"),INDIRECT(ADDRESS($C408,COLUMN()-12)),0),0), IF($D408&gt;0,IF(AND(INDIRECT(ADDRESS($D408,44))=0,INDIRECT(ADDRESS($D408,38))&lt;&gt;"UL"),INDIRECT(ADDRESS($D408,COLUMN()-12)),0),0), IF($E408&gt;0,IF(AND(INDIRECT(ADDRESS($E408,44))=0,INDIRECT(ADDRESS($E408,38))&lt;&gt;"UL"),INDIRECT(ADDRESS($E408,COLUMN()-12)),0),0), IF($F408&gt;0,IF(AND(INDIRECT(ADDRESS($F408,44))=0,INDIRECT(ADDRESS($F408,38))&lt;&gt;"UL"),INDIRECT(ADDRESS($F408,COLUMN()-12)),0),0), IF($G408&gt;0,IF(AND(INDIRECT(ADDRESS($G408,44))=0,INDIRECT(ADDRESS($G408,38))&lt;&gt;"UL"),INDIRECT(ADDRESS($G408,COLUMN()-12)),0),0), IF($H408&gt;0,IF(AND(INDIRECT(ADDRESS($H408,44))=0,INDIRECT(ADDRESS($H408,38))&lt;&gt;"UL"),INDIRECT(ADDRESS($H408,COLUMN()-12)),0),0), IF($I408&gt;0,IF(AND(INDIRECT(ADDRESS($I408,44))=0,INDIRECT(ADDRESS($I408,38))&lt;&gt;"UL"),INDIRECT(ADDRESS($I408,COLUMN()-12)),0),0), IF($J408&gt;0,IF(AND(INDIRECT(ADDRESS($J408,44))=0,INDIRECT(ADDRESS($J408,38))&lt;&gt;"UL"),INDIRECT(ADDRESS($J408,COLUMN()-12)),0),0), IF($K408&gt;0,IF(AND(INDIRECT(ADDRESS($K408,44))=0,INDIRECT(ADDRESS($K408,38))&lt;&gt;"UL"),INDIRECT(ADDRESS($K408,COLUMN()-11)),0),0), IF($L408&gt;0,IF(AND(INDIRECT(ADDRESS($L408,44))=0,INDIRECT(ADDRESS($L408,38))&lt;&gt;"UL"),INDIRECT(ADDRESS($L408,COLUMN()-11)),0),0), IF($M408&gt;0,IF(AND(INDIRECT(ADDRESS($M408,44))=0,INDIRECT(ADDRESS($M408,38))&lt;&gt;"UL"),INDIRECT(ADDRESS($M408,COLUMN()-11)),0),0))</f>
        <v>8.8888888888888878E-2</v>
      </c>
      <c r="BN408" s="57" cm="1">
        <f t="array" aca="1" ref="BN408" ca="1">SUM(IF($C408&gt;0,IF(AND(INDIRECT(ADDRESS($C408,44))=0,INDIRECT(ADDRESS($C408,38))&lt;&gt;"UL"),INDIRECT(ADDRESS($C408,COLUMN()-12)),0),0), IF($D408&gt;0,IF(AND(INDIRECT(ADDRESS($D408,44))=0,INDIRECT(ADDRESS($D408,38))&lt;&gt;"UL"),INDIRECT(ADDRESS($D408,COLUMN()-12)),0),0), IF($E408&gt;0,IF(AND(INDIRECT(ADDRESS($E408,44))=0,INDIRECT(ADDRESS($E408,38))&lt;&gt;"UL"),INDIRECT(ADDRESS($E408,COLUMN()-12)),0),0), IF($F408&gt;0,IF(AND(INDIRECT(ADDRESS($F408,44))=0,INDIRECT(ADDRESS($F408,38))&lt;&gt;"UL"),INDIRECT(ADDRESS($F408,COLUMN()-12)),0),0), IF($G408&gt;0,IF(AND(INDIRECT(ADDRESS($G408,44))=0,INDIRECT(ADDRESS($G408,38))&lt;&gt;"UL"),INDIRECT(ADDRESS($G408,COLUMN()-12)),0),0), IF($H408&gt;0,IF(AND(INDIRECT(ADDRESS($H408,44))=0,INDIRECT(ADDRESS($H408,38))&lt;&gt;"UL"),INDIRECT(ADDRESS($H408,COLUMN()-12)),0),0), IF($I408&gt;0,IF(AND(INDIRECT(ADDRESS($I408,44))=0,INDIRECT(ADDRESS($I408,38))&lt;&gt;"UL"),INDIRECT(ADDRESS($I408,COLUMN()-12)),0),0), IF($J408&gt;0,IF(AND(INDIRECT(ADDRESS($J408,44))=0,INDIRECT(ADDRESS($J408,38))&lt;&gt;"UL"),INDIRECT(ADDRESS($J408,COLUMN()-12)),0),0), IF($K408&gt;0,IF(AND(INDIRECT(ADDRESS($K408,44))=0,INDIRECT(ADDRESS($K408,38))&lt;&gt;"UL"),INDIRECT(ADDRESS($K408,COLUMN()-11)),0),0), IF($L408&gt;0,IF(AND(INDIRECT(ADDRESS($L408,44))=0,INDIRECT(ADDRESS($L408,38))&lt;&gt;"UL"),INDIRECT(ADDRESS($L408,COLUMN()-11)),0),0), IF($M408&gt;0,IF(AND(INDIRECT(ADDRESS($M408,44))=0,INDIRECT(ADDRESS($M408,38))&lt;&gt;"UL"),INDIRECT(ADDRESS($M408,COLUMN()-11)),0),0))</f>
        <v>0.13333333333333333</v>
      </c>
      <c r="BO408" s="57" cm="1">
        <f t="array" aca="1" ref="BO408" ca="1">SUM(IF($C408&gt;0,IF(AND(INDIRECT(ADDRESS($C408,44))=0,INDIRECT(ADDRESS($C408,38))&lt;&gt;"UL"),INDIRECT(ADDRESS($C408,COLUMN()-12)),0),0), IF($D408&gt;0,IF(AND(INDIRECT(ADDRESS($D408,44))=0,INDIRECT(ADDRESS($D408,38))&lt;&gt;"UL"),INDIRECT(ADDRESS($D408,COLUMN()-12)),0),0), IF($E408&gt;0,IF(AND(INDIRECT(ADDRESS($E408,44))=0,INDIRECT(ADDRESS($E408,38))&lt;&gt;"UL"),INDIRECT(ADDRESS($E408,COLUMN()-12)),0),0), IF($F408&gt;0,IF(AND(INDIRECT(ADDRESS($F408,44))=0,INDIRECT(ADDRESS($F408,38))&lt;&gt;"UL"),INDIRECT(ADDRESS($F408,COLUMN()-12)),0),0), IF($G408&gt;0,IF(AND(INDIRECT(ADDRESS($G408,44))=0,INDIRECT(ADDRESS($G408,38))&lt;&gt;"UL"),INDIRECT(ADDRESS($G408,COLUMN()-12)),0),0), IF($H408&gt;0,IF(AND(INDIRECT(ADDRESS($H408,44))=0,INDIRECT(ADDRESS($H408,38))&lt;&gt;"UL"),INDIRECT(ADDRESS($H408,COLUMN()-12)),0),0), IF($I408&gt;0,IF(AND(INDIRECT(ADDRESS($I408,44))=0,INDIRECT(ADDRESS($I408,38))&lt;&gt;"UL"),INDIRECT(ADDRESS($I408,COLUMN()-12)),0),0), IF($J408&gt;0,IF(AND(INDIRECT(ADDRESS($J408,44))=0,INDIRECT(ADDRESS($J408,38))&lt;&gt;"UL"),INDIRECT(ADDRESS($J408,COLUMN()-12)),0),0), IF($K408&gt;0,IF(AND(INDIRECT(ADDRESS($K408,44))=0,INDIRECT(ADDRESS($K408,38))&lt;&gt;"UL"),INDIRECT(ADDRESS($K408,COLUMN()-11)),0),0), IF($L408&gt;0,IF(AND(INDIRECT(ADDRESS($L408,44))=0,INDIRECT(ADDRESS($L408,38))&lt;&gt;"UL"),INDIRECT(ADDRESS($L408,COLUMN()-11)),0),0), IF($M408&gt;0,IF(AND(INDIRECT(ADDRESS($M408,44))=0,INDIRECT(ADDRESS($M408,38))&lt;&gt;"UL"),INDIRECT(ADDRESS($M408,COLUMN()-11)),0),0))</f>
        <v>6.6666666666666666E-2</v>
      </c>
      <c r="BP408" s="57" cm="1">
        <f t="array" aca="1" ref="BP408" ca="1">SUM(IF($C408&gt;0,IF(AND(INDIRECT(ADDRESS($C408,44))=0,INDIRECT(ADDRESS($C408,38))&lt;&gt;"UL"),INDIRECT(ADDRESS($C408,COLUMN()-12)),0),0), IF($D408&gt;0,IF(AND(INDIRECT(ADDRESS($D408,44))=0,INDIRECT(ADDRESS($D408,38))&lt;&gt;"UL"),INDIRECT(ADDRESS($D408,COLUMN()-12)),0),0), IF($E408&gt;0,IF(AND(INDIRECT(ADDRESS($E408,44))=0,INDIRECT(ADDRESS($E408,38))&lt;&gt;"UL"),INDIRECT(ADDRESS($E408,COLUMN()-12)),0),0), IF($F408&gt;0,IF(AND(INDIRECT(ADDRESS($F408,44))=0,INDIRECT(ADDRESS($F408,38))&lt;&gt;"UL"),INDIRECT(ADDRESS($F408,COLUMN()-12)),0),0), IF($G408&gt;0,IF(AND(INDIRECT(ADDRESS($G408,44))=0,INDIRECT(ADDRESS($G408,38))&lt;&gt;"UL"),INDIRECT(ADDRESS($G408,COLUMN()-12)),0),0), IF($H408&gt;0,IF(AND(INDIRECT(ADDRESS($H408,44))=0,INDIRECT(ADDRESS($H408,38))&lt;&gt;"UL"),INDIRECT(ADDRESS($H408,COLUMN()-12)),0),0), IF($I408&gt;0,IF(AND(INDIRECT(ADDRESS($I408,44))=0,INDIRECT(ADDRESS($I408,38))&lt;&gt;"UL"),INDIRECT(ADDRESS($I408,COLUMN()-12)),0),0), IF($J408&gt;0,IF(AND(INDIRECT(ADDRESS($J408,44))=0,INDIRECT(ADDRESS($J408,38))&lt;&gt;"UL"),INDIRECT(ADDRESS($J408,COLUMN()-12)),0),0), IF($K408&gt;0,IF(AND(INDIRECT(ADDRESS($K408,44))=0,INDIRECT(ADDRESS($K408,38))&lt;&gt;"UL"),INDIRECT(ADDRESS($K408,COLUMN()-11)),0),0), IF($L408&gt;0,IF(AND(INDIRECT(ADDRESS($L408,44))=0,INDIRECT(ADDRESS($L408,38))&lt;&gt;"UL"),INDIRECT(ADDRESS($L408,COLUMN()-11)),0),0), IF($M408&gt;0,IF(AND(INDIRECT(ADDRESS($M408,44))=0,INDIRECT(ADDRESS($M408,38))&lt;&gt;"UL"),INDIRECT(ADDRESS($M408,COLUMN()-11)),0),0))</f>
        <v>0.15555555555555553</v>
      </c>
      <c r="BQ408" s="57">
        <f t="shared" ca="1" si="269"/>
        <v>6.6666666666666666E-2</v>
      </c>
      <c r="BR408" s="161">
        <f t="shared" ca="1" si="270"/>
        <v>91.555375650205761</v>
      </c>
      <c r="BS408" s="59"/>
      <c r="BT408" s="56">
        <f t="shared" ca="1" si="271"/>
        <v>6.5851638784106452</v>
      </c>
      <c r="BU408" s="63">
        <f t="shared" ca="1" si="272"/>
        <v>0.14010986975341799</v>
      </c>
      <c r="BV408" s="57" t="s">
        <v>34</v>
      </c>
      <c r="BW408" s="57" cm="1">
        <f t="array" aca="1" ref="BW408" ca="1">SUM(IF($C408&gt;0,IF(AND(INDIRECT(ADDRESS($C408,44))=0,INDIRECT(ADDRESS($C408,38))="UL",ISERROR(SEARCH("Rear",INDIRECT(ADDRESS($C408,33)))),ISERROR(SEARCH("Side",INDIRECT(ADDRESS($C408,33))))),INDIRECT(ADDRESS($C408,COLUMN())),0),0),IF($D408&gt;0,IF(AND(INDIRECT(ADDRESS($D408,44))=0,INDIRECT(ADDRESS($D408,38))="UL",ISERROR(SEARCH("Rear",INDIRECT(ADDRESS($D408,33)))),ISERROR(SEARCH("Side",INDIRECT(ADDRESS($D408,33))))),INDIRECT(ADDRESS($D408,COLUMN())),0),0),IF($E408&gt;0,IF(AND(INDIRECT(ADDRESS($E408,44))=0,INDIRECT(ADDRESS($E408,38))="UL",ISERROR(SEARCH("Rear",INDIRECT(ADDRESS($E408,33)))),ISERROR(SEARCH("Side",INDIRECT(ADDRESS($E408,33))))),INDIRECT(ADDRESS($E408,COLUMN())),0),0),IF($F408&gt;0,IF(AND(INDIRECT(ADDRESS($F408,44))=0,INDIRECT(ADDRESS($F408,38))="UL",ISERROR(SEARCH("Rear",INDIRECT(ADDRESS($F408,33)))),ISERROR(SEARCH("Side",INDIRECT(ADDRESS($F408,33))))),INDIRECT(ADDRESS($F408,COLUMN())),0),0),IF($G408&gt;0,IF(AND(INDIRECT(ADDRESS($G408,44))=0,INDIRECT(ADDRESS($G408,38))="UL",ISERROR(SEARCH("Rear",INDIRECT(ADDRESS($G408,33)))),ISERROR(SEARCH("Side",INDIRECT(ADDRESS($G408,33))))),INDIRECT(ADDRESS($G408,COLUMN())),0),0),IF($H408&gt;0,IF(AND(INDIRECT(ADDRESS($H408,44))=0,INDIRECT(ADDRESS($H408,38))="UL",ISERROR(SEARCH("Rear",INDIRECT(ADDRESS($H408,33)))),ISERROR(SEARCH("Side",INDIRECT(ADDRESS($H408,33))))),INDIRECT(ADDRESS($H408,COLUMN())),0),0),IF($I408&gt;0,IF(AND(INDIRECT(ADDRESS($I408,44))=0,INDIRECT(ADDRESS($I408,38))="UL",ISERROR(SEARCH("Rear",INDIRECT(ADDRESS($I408,33)))),ISERROR(SEARCH("Side",INDIRECT(ADDRESS($I408,33))))),INDIRECT(ADDRESS($I408,COLUMN())),0),0),IF($J408&gt;0,IF(AND(INDIRECT(ADDRESS($J408,44))=0,INDIRECT(ADDRESS($J408,38))="UL",ISERROR(SEARCH("Rear",INDIRECT(ADDRESS($J408,33)))),ISERROR(SEARCH("Side",INDIRECT(ADDRESS($J408,33))))),INDIRECT(ADDRESS($J408,COLUMN())),0),0),IF($K408&gt;0,IF(AND(INDIRECT(ADDRESS($K408,44))=0,INDIRECT(ADDRESS($K408,38))="UL",ISERROR(SEARCH("Rear",INDIRECT(ADDRESS($K408,33)))),ISERROR(SEARCH("Side",INDIRECT(ADDRESS($K408,33))))),INDIRECT(ADDRESS($K408,COLUMN())),0),0),IF($L408&gt;0,IF(AND(INDIRECT(ADDRESS($L408,44))=0,INDIRECT(ADDRESS($L408,38))="UL",ISERROR(SEARCH("Rear",INDIRECT(ADDRESS($L408,33)))),ISERROR(SEARCH("Side",INDIRECT(ADDRESS($L408,33))))),INDIRECT(ADDRESS($L408,COLUMN())),0),0),IF($M408&gt;0,IF(AND(INDIRECT(ADDRESS($M408,44))=0,INDIRECT(ADDRESS($M408,38))="UL",ISERROR(SEARCH("Rear",INDIRECT(ADDRESS($M408,33)))),ISERROR(SEARCH("Side",INDIRECT(ADDRESS($M408,33))))),INDIRECT(ADDRESS($M408,COLUMN())),0),0))</f>
        <v>0.77777777777777768</v>
      </c>
      <c r="BX408" s="57">
        <f t="shared" ca="1" si="273"/>
        <v>0.77777777777777768</v>
      </c>
      <c r="BY408" s="57" cm="1">
        <f t="array" aca="1" ref="BY408" ca="1">SUM(IF($C408&gt;0,IF(AND(INDIRECT(ADDRESS($C408,44))=0,INDIRECT(ADDRESS($C408,38))="UL"),INDIRECT(ADDRESS($C408,COLUMN())),0),0),IF($D408&gt;0,IF(AND(INDIRECT(ADDRESS($D408,44))=0,INDIRECT(ADDRESS($D408,38))="UL"),INDIRECT(ADDRESS($D408,COLUMN())),0),0),IF($E408&gt;0,IF(AND(INDIRECT(ADDRESS($E408,44))=0,INDIRECT(ADDRESS($E408,38))="UL"),INDIRECT(ADDRESS($E408,COLUMN())),0),0),IF($F408&gt;0,IF(AND(INDIRECT(ADDRESS($F408,44))=0,INDIRECT(ADDRESS($F408,38))="UL"),INDIRECT(ADDRESS($F408,COLUMN())),0),0),IF($G408&gt;0,IF(AND(INDIRECT(ADDRESS($G408,44))=0,INDIRECT(ADDRESS($G408,38))="UL"),INDIRECT(ADDRESS($G408,COLUMN())),0),0),IF($H408&gt;0,IF(AND(INDIRECT(ADDRESS($H408,44))=0,INDIRECT(ADDRESS($H408,38))="UL"),INDIRECT(ADDRESS($H408,COLUMN())),0),0),IF($I408&gt;0,IF(AND(INDIRECT(ADDRESS($I408,44))=0,INDIRECT(ADDRESS($I408,38))="UL"),INDIRECT(ADDRESS($I408,COLUMN())),0),0),IF($J408&gt;0,IF(AND(INDIRECT(ADDRESS($J408,44))=0,INDIRECT(ADDRESS($J408,38))="UL"),INDIRECT(ADDRESS($J408,COLUMN())),0),0),IF($K408&gt;0,IF(AND(INDIRECT(ADDRESS($K408,44))=0,INDIRECT(ADDRESS($K408,38))="UL"),INDIRECT(ADDRESS($K408,COLUMN())),0),0),IF($L408&gt;0,IF(AND(INDIRECT(ADDRESS($L408,44))=0,INDIRECT(ADDRESS($L408,38))="UL"),INDIRECT(ADDRESS($L408,COLUMN())),0),0),IF($M408&gt;0,IF(AND(INDIRECT(ADDRESS($M408,44))=0,INDIRECT(ADDRESS($M408,38))="UL"),INDIRECT(ADDRESS($M408,COLUMN())),0),0))</f>
        <v>0.25925925925925924</v>
      </c>
      <c r="BZ408" s="57" cm="1">
        <f t="array" aca="1" ref="BZ408" ca="1">SUM(IF($C408&gt;0,IF(AND(INDIRECT(ADDRESS($C408,44))=0,INDIRECT(ADDRESS($C408,38))="UL"),INDIRECT(ADDRESS($C408,COLUMN())),0),0),IF($D408&gt;0,IF(AND(INDIRECT(ADDRESS($D408,44))=0,INDIRECT(ADDRESS($D408,38))="UL"),INDIRECT(ADDRESS($D408,COLUMN())),0),0),IF($E408&gt;0,IF(AND(INDIRECT(ADDRESS($E408,44))=0,INDIRECT(ADDRESS($E408,38))="UL"),INDIRECT(ADDRESS($E408,COLUMN())),0),0),IF($F408&gt;0,IF(AND(INDIRECT(ADDRESS($F408,44))=0,INDIRECT(ADDRESS($F408,38))="UL"),INDIRECT(ADDRESS($F408,COLUMN())),0),0),IF($G408&gt;0,IF(AND(INDIRECT(ADDRESS($G408,44))=0,INDIRECT(ADDRESS($G408,38))="UL"),INDIRECT(ADDRESS($G408,COLUMN())),0),0),IF($H408&gt;0,IF(AND(INDIRECT(ADDRESS($H408,44))=0,INDIRECT(ADDRESS($H408,38))="UL"),INDIRECT(ADDRESS($H408,COLUMN())),0),0),IF($I408&gt;0,IF(AND(INDIRECT(ADDRESS($I408,44))=0,INDIRECT(ADDRESS($I408,38))="UL"),INDIRECT(ADDRESS($I408,COLUMN())),0),0),IF($J408&gt;0,IF(AND(INDIRECT(ADDRESS($J408,44))=0,INDIRECT(ADDRESS($J408,38))="UL"),INDIRECT(ADDRESS($J408,COLUMN())),0),0),IF($K408&gt;0,IF(AND(INDIRECT(ADDRESS($K408,44))=0,INDIRECT(ADDRESS($K408,38))="UL"),INDIRECT(ADDRESS($K408,COLUMN())),0),0),IF($L408&gt;0,IF(AND(INDIRECT(ADDRESS($L408,44))=0,INDIRECT(ADDRESS($L408,38))="UL"),INDIRECT(ADDRESS($L408,COLUMN())),0),0),IF($M408&gt;0,IF(AND(INDIRECT(ADDRESS($M408,44))=0,INDIRECT(ADDRESS($M408,38))="UL"),INDIRECT(ADDRESS($M408,COLUMN())),0),0))</f>
        <v>0.37037037037037035</v>
      </c>
      <c r="CA408" s="57">
        <f t="shared" ca="1" si="274"/>
        <v>0.37037037037037035</v>
      </c>
      <c r="CB408" s="57" cm="1">
        <f t="array" aca="1" ref="CB408" ca="1">SUM(IF($C408&gt;0,IF(AND(INDIRECT(ADDRESS($C408,44))=0,INDIRECT(ADDRESS($C408,38))&lt;&gt;"UL"),INDIRECT(ADDRESS($C408,COLUMN())),0),0),IF($D408&gt;0,IF(AND(INDIRECT(ADDRESS($D408,44))=0,INDIRECT(ADDRESS($D408,38))&lt;&gt;"UL"),INDIRECT(ADDRESS($D408,COLUMN())),0),0),IF($E408&gt;0,IF(AND(INDIRECT(ADDRESS($E408,44))=0,INDIRECT(ADDRESS($E408,38))&lt;&gt;"UL"),INDIRECT(ADDRESS($E408,COLUMN())),0),0),IF($F408&gt;0,IF(AND(INDIRECT(ADDRESS($F408,44))=0,INDIRECT(ADDRESS($F408,38))&lt;&gt;"UL"),INDIRECT(ADDRESS($F408,COLUMN())),0),0),IF($G408&gt;0,IF(AND(INDIRECT(ADDRESS($G408,44))=0,INDIRECT(ADDRESS($G408,38))&lt;&gt;"UL"),INDIRECT(ADDRESS($G408,COLUMN())),0),0),IF($H408&gt;0,IF(AND(INDIRECT(ADDRESS($H408,44))=0,INDIRECT(ADDRESS($H408,38))&lt;&gt;"UL"),INDIRECT(ADDRESS($H408,COLUMN())),0),0),IF($I408&gt;0,IF(AND(INDIRECT(ADDRESS($I408,44))=0,INDIRECT(ADDRESS($I408,38))&lt;&gt;"UL"),INDIRECT(ADDRESS($I408,COLUMN())),0),0),IF($J408&gt;0,IF(AND(INDIRECT(ADDRESS($J408,44))=0,INDIRECT(ADDRESS($J408,38))&lt;&gt;"UL"),INDIRECT(ADDRESS($J408,COLUMN())),0),0),IF($K408&gt;0,IF(AND(INDIRECT(ADDRESS($K408,44))=0,INDIRECT(ADDRESS($K408,38))&lt;&gt;"UL"),INDIRECT(ADDRESS($K408,COLUMN())),0),0),IF($L408&gt;0,IF(AND(INDIRECT(ADDRESS($L408,44))=0,INDIRECT(ADDRESS($L408,38))&lt;&gt;"UL"),INDIRECT(ADDRESS($L408,COLUMN())),0),0),IF($M408&gt;0,IF(AND(INDIRECT(ADDRESS($M408,44))=0,INDIRECT(ADDRESS($M408,38))&lt;&gt;"UL"),INDIRECT(ADDRESS($M408,COLUMN())),0),0))</f>
        <v>0</v>
      </c>
      <c r="CC408" s="57">
        <f t="shared" ca="1" si="275"/>
        <v>0</v>
      </c>
      <c r="CD408" s="57" cm="1">
        <f t="array" aca="1" ref="CD408" ca="1">SUM(IF($C408&gt;0,IF(AND(INDIRECT(ADDRESS($C408,44))=0,INDIRECT(ADDRESS($C408,38))&lt;&gt;"UL"),INDIRECT(ADDRESS($C408,COLUMN())),0),0),IF($D408&gt;0,IF(AND(INDIRECT(ADDRESS($D408,44))=0,INDIRECT(ADDRESS($D408,38))&lt;&gt;"UL"),INDIRECT(ADDRESS($D408,COLUMN())),0),0),IF($E408&gt;0,IF(AND(INDIRECT(ADDRESS($E408,44))=0,INDIRECT(ADDRESS($E408,38))&lt;&gt;"UL"),INDIRECT(ADDRESS($E408,COLUMN())),0),0),IF($F408&gt;0,IF(AND(INDIRECT(ADDRESS($F408,44))=0,INDIRECT(ADDRESS($F408,38))&lt;&gt;"UL"),INDIRECT(ADDRESS($F408,COLUMN())),0),0),IF($G408&gt;0,IF(AND(INDIRECT(ADDRESS($G408,44))=0,INDIRECT(ADDRESS($G408,38))&lt;&gt;"UL"),INDIRECT(ADDRESS($G408,COLUMN())),0),0),IF($H408&gt;0,IF(AND(INDIRECT(ADDRESS($H408,44))=0,INDIRECT(ADDRESS($H408,38))&lt;&gt;"UL"),INDIRECT(ADDRESS($H408,COLUMN())),0),0),IF($I408&gt;0,IF(AND(INDIRECT(ADDRESS($I408,44))=0,INDIRECT(ADDRESS($I408,38))&lt;&gt;"UL"),INDIRECT(ADDRESS($I408,COLUMN())),0),0),IF($J408&gt;0,IF(AND(INDIRECT(ADDRESS($J408,44))=0,INDIRECT(ADDRESS($J408,38))&lt;&gt;"UL"),INDIRECT(ADDRESS($J408,COLUMN())),0),0),IF($K408&gt;0,IF(AND(INDIRECT(ADDRESS($K408,44))=0,INDIRECT(ADDRESS($K408,38))&lt;&gt;"UL"),INDIRECT(ADDRESS($K408,COLUMN())),0),0),IF($L408&gt;0,IF(AND(INDIRECT(ADDRESS($L408,44))=0,INDIRECT(ADDRESS($L408,38))&lt;&gt;"UL"),INDIRECT(ADDRESS($L408,COLUMN())),0),0),IF($M408&gt;0,IF(AND(INDIRECT(ADDRESS($M408,44))=0,INDIRECT(ADDRESS($M408,38))&lt;&gt;"UL"),INDIRECT(ADDRESS($M408,COLUMN())),0),0))</f>
        <v>0</v>
      </c>
      <c r="CE408" s="57" cm="1">
        <f t="array" aca="1" ref="CE408" ca="1">SUM(IF($C408&gt;0,IF(AND(INDIRECT(ADDRESS($C408,44))=0,INDIRECT(ADDRESS($C408,38))&lt;&gt;"UL"),INDIRECT(ADDRESS($C408,COLUMN())),0),0),IF($D408&gt;0,IF(AND(INDIRECT(ADDRESS($D408,44))=0,INDIRECT(ADDRESS($D408,38))&lt;&gt;"UL"),INDIRECT(ADDRESS($D408,COLUMN())),0),0),IF($E408&gt;0,IF(AND(INDIRECT(ADDRESS($E408,44))=0,INDIRECT(ADDRESS($E408,38))&lt;&gt;"UL"),INDIRECT(ADDRESS($E408,COLUMN())),0),0),IF($F408&gt;0,IF(AND(INDIRECT(ADDRESS($F408,44))=0,INDIRECT(ADDRESS($F408,38))&lt;&gt;"UL"),INDIRECT(ADDRESS($F408,COLUMN())),0),0),IF($G408&gt;0,IF(AND(INDIRECT(ADDRESS($G408,44))=0,INDIRECT(ADDRESS($G408,38))&lt;&gt;"UL"),INDIRECT(ADDRESS($G408,COLUMN())),0),0),IF($H408&gt;0,IF(AND(INDIRECT(ADDRESS($H408,44))=0,INDIRECT(ADDRESS($H408,38))&lt;&gt;"UL"),INDIRECT(ADDRESS($H408,COLUMN())),0),0),IF($I408&gt;0,IF(AND(INDIRECT(ADDRESS($I408,44))=0,INDIRECT(ADDRESS($I408,38))&lt;&gt;"UL"),INDIRECT(ADDRESS($I408,COLUMN())),0),0),IF($J408&gt;0,IF(AND(INDIRECT(ADDRESS($J408,44))=0,INDIRECT(ADDRESS($J408,38))&lt;&gt;"UL"),INDIRECT(ADDRESS($J408,COLUMN())),0),0),IF($K408&gt;0,IF(AND(INDIRECT(ADDRESS($K408,44))=0,INDIRECT(ADDRESS($K408,38))&lt;&gt;"UL"),INDIRECT(ADDRESS($K408,COLUMN())),0),0),IF($L408&gt;0,IF(AND(INDIRECT(ADDRESS($L408,44))=0,INDIRECT(ADDRESS($L408,38))&lt;&gt;"UL"),INDIRECT(ADDRESS($L408,COLUMN())),0),0),IF($M408&gt;0,IF(AND(INDIRECT(ADDRESS($M408,44))=0,INDIRECT(ADDRESS($M408,38))&lt;&gt;"UL"),INDIRECT(ADDRESS($M408,COLUMN())),0),0))</f>
        <v>0</v>
      </c>
      <c r="CF408" s="57">
        <f t="shared" ca="1" si="276"/>
        <v>0</v>
      </c>
      <c r="CG408" s="57">
        <f t="shared" ca="1" si="277"/>
        <v>3.3508488691658376</v>
      </c>
      <c r="CH408" s="57">
        <f t="shared" ca="1" si="278"/>
        <v>7.1294656790762495E-2</v>
      </c>
      <c r="CI408" s="19">
        <f t="shared" ca="1" si="279"/>
        <v>31.960272968145976</v>
      </c>
      <c r="CJ408" s="19"/>
      <c r="CK408" s="57" cm="1">
        <f t="array" aca="1" ref="CK408" ca="1">IF(AU408="S", SUM(IF($C408&gt;0,IF(INDIRECT(ADDRESS($C408,43))&lt;&gt;1,INDIRECT(ADDRESS($C408,48)),0),0), IF($D408&gt;0,IF(INDIRECT(ADDRESS($D408,43))&lt;&gt;1,INDIRECT(ADDRESS($D408,48)),0),0), IF($E408&gt;0,IF(INDIRECT(ADDRESS($E408,43))&lt;&gt;1,INDIRECT(ADDRESS($E408,48)),0),0), IF($F408&gt;0,IF(INDIRECT(ADDRESS($F408,43))&lt;&gt;1,INDIRECT(ADDRESS($F408,48)),0),0), IF($G408&gt;0,IF(INDIRECT(ADDRESS($G408,43))&lt;&gt;1,INDIRECT(ADDRESS($G408,48)),0),0), IF($H408&gt;0,IF(INDIRECT(ADDRESS($H408,43))&lt;&gt;1,INDIRECT(ADDRESS($H408,48)),0),0), IF($I408&gt;0,IF(INDIRECT(ADDRESS($I408,43))&lt;&gt;1,INDIRECT(ADDRESS($I408,48)),0),0), IF($J408&gt;0,IF(INDIRECT(ADDRESS($J408,43))&lt;&gt;1,INDIRECT(ADDRESS($J408,48)),0),0), IF($K408&gt;0,IF(INDIRECT(ADDRESS($K408,43))&lt;&gt;1,INDIRECT(ADDRESS($K408,48)),0),0), IF($L408&gt;0,IF(INDIRECT(ADDRESS($L408,43))&lt;&gt;1,INDIRECT(ADDRESS($L408,48)),0),0), IF($M408&gt;0,IF(INDIRECT(ADDRESS($M408,43))&lt;&gt;1,INDIRECT(ADDRESS($M408,48)),0),0)), IF(AU408="L",SUM(IF($C408&gt;0,IF(INDIRECT(ADDRESS($C408,43))&lt;&gt;1,INDIRECT(ADDRESS($C408,50)),0),0), IF($D408&gt;0,IF(INDIRECT(ADDRESS($D408,43))&lt;&gt;1,INDIRECT(ADDRESS($D408,50)),0),0), IF($E408&gt;0,IF(INDIRECT(ADDRESS($E408,43))&lt;&gt;1,INDIRECT(ADDRESS($E408,50)),0),0), IF($F408&gt;0,IF(INDIRECT(ADDRESS($F408,43))&lt;&gt;1,INDIRECT(ADDRESS($F408,50)),0),0), IF($G408&gt;0,IF(INDIRECT(ADDRESS($G408,43))&lt;&gt;1,INDIRECT(ADDRESS($G408,50)),0),0), IF($G408&gt;0,IF(INDIRECT(ADDRESS($G408,43))&lt;&gt;1,INDIRECT(ADDRESS($G408,50)),0),0), IF($H408&gt;0,IF(INDIRECT(ADDRESS($H408,43))&lt;&gt;1,INDIRECT(ADDRESS($H408,50)),0),0), IF($I408&gt;0,IF(INDIRECT(ADDRESS($I408,43))&lt;&gt;1,INDIRECT(ADDRESS($I408,50)),0),0), IF($J408&gt;0,IF(INDIRECT(ADDRESS($J408,43))&lt;&gt;1,INDIRECT(ADDRESS($J408,50)),0),0), IF($K408&gt;0,IF(INDIRECT(ADDRESS($K408,43))&lt;&gt;1,INDIRECT(ADDRESS($K408,50)),0),0), IF($L408&gt;0,IF(INDIRECT(ADDRESS($L408,43))&lt;&gt;1,INDIRECT(ADDRESS($L408,50)),0),0), IF($M408&gt;0,IF(INDIRECT(ADDRESS($M408,43))&lt;&gt;1,INDIRECT(ADDRESS($M408,50)),0),0)), SUM(IF($C408&gt;0,IF(INDIRECT(ADDRESS($C408,43))&lt;&gt;1,INDIRECT(ADDRESS($C408,49)),0),0), IF($D408&gt;0,IF(INDIRECT(ADDRESS($D408,43))&lt;&gt;1,INDIRECT(ADDRESS($D408,49)),0),0), IF($E408&gt;0,IF(INDIRECT(ADDRESS($E408,43))&lt;&gt;1,INDIRECT(ADDRESS($E408,49)),0),0), IF($F408&gt;0,IF(INDIRECT(ADDRESS($F408,43))&lt;&gt;1,INDIRECT(ADDRESS($F408,49)),0),0), IF($G408&gt;0,IF(INDIRECT(ADDRESS($G408,43))&lt;&gt;1,INDIRECT(ADDRESS($G408,49)),0),0), IF($G408&gt;0,IF(INDIRECT(ADDRESS($G408,43))&lt;&gt;1,INDIRECT(ADDRESS($G408,49)),0),0), IF($H408&gt;0,IF(INDIRECT(ADDRESS($H408,43))&lt;&gt;1,INDIRECT(ADDRESS($H408,49)),0),0), IF($I408&gt;0,IF(INDIRECT(ADDRESS($I408,43))&lt;&gt;1,INDIRECT(ADDRESS($I408,49)),0),0), IF($J408&gt;0,IF(INDIRECT(ADDRESS($J408,43))&lt;&gt;1,INDIRECT(ADDRESS($J408,49)),0),0), IF($K408&gt;0,IF(INDIRECT(ADDRESS($K408,43))&lt;&gt;1,INDIRECT(ADDRESS($K408,49)),0),0), IF($L408&gt;0,IF(INDIRECT(ADDRESS($L408,43))&lt;&gt;1,INDIRECT(ADDRESS($L408,49)),0),0), IF($M408&gt;0,IF(INDIRECT(ADDRESS($M408,43))&lt;&gt;1,INDIRECT(ADDRESS($M408,49)),0),0))))</f>
        <v>1.6666666666666665</v>
      </c>
      <c r="CL408" s="57" cm="1">
        <f t="array" aca="1" ref="CL408" ca="1">SUM(IF($C408&gt;0,IF(INDIRECT(ADDRESS($C408,44))=1,INDIRECT(ADDRESS($C408,90)),0),0), IF($D408&gt;0,IF(INDIRECT(ADDRESS($D408,44))=1,INDIRECT(ADDRESS($D408,90)),0),0), IF($E408&gt;0,IF(INDIRECT(ADDRESS($E408,44))=1,INDIRECT(ADDRESS($E408,90)),0),0), IF($F408&gt;0,IF(INDIRECT(ADDRESS($F408,44))=1,INDIRECT(ADDRESS($F408,90)),0),0), IF($G408&gt;0,IF(INDIRECT(ADDRESS($G408,44))=1,INDIRECT(ADDRESS($G408,90)),0),0), IF($H408&gt;0,IF(INDIRECT(ADDRESS($H408,44))=1,INDIRECT(ADDRESS($H408,90)),0),0), IF($I408&gt;0,IF(INDIRECT(ADDRESS($I408,44))=1,INDIRECT(ADDRESS($I408,90)),0),0), IF($J408&gt;0,IF(INDIRECT(ADDRESS($J408,44))=1,INDIRECT(ADDRESS($J408,90)),0),0), IF($K408&gt;0,IF(INDIRECT(ADDRESS($K408,44))=1,INDIRECT(ADDRESS($K408,90)),0),0), IF($L408&gt;0,IF(INDIRECT(ADDRESS($L408,44))=1,INDIRECT(ADDRESS($L408,90)),0),0), IF($M408&gt;0,IF(INDIRECT(ADDRESS($M408,44))=1,INDIRECT(ADDRESS($M408,90)),0),0))</f>
        <v>0</v>
      </c>
      <c r="CM408" s="56">
        <f t="shared" ca="1" si="280"/>
        <v>1.0314658732461948</v>
      </c>
      <c r="CN408" s="59"/>
    </row>
    <row r="409" spans="1:93" x14ac:dyDescent="0.25">
      <c r="A409" s="219" t="s">
        <v>657</v>
      </c>
      <c r="B409" s="220">
        <v>381</v>
      </c>
      <c r="C409" s="220">
        <v>385</v>
      </c>
      <c r="D409" s="220">
        <v>400</v>
      </c>
      <c r="E409" s="220"/>
      <c r="F409" s="220"/>
      <c r="G409" s="220"/>
      <c r="H409" s="220"/>
      <c r="I409" s="220"/>
      <c r="J409" s="220"/>
      <c r="K409" s="220"/>
      <c r="L409" s="220"/>
      <c r="M409" s="220"/>
      <c r="N409" s="67">
        <f ca="1">-3+SUM(INDIRECT(ADDRESS(B409,COLUMN())),IF(C409&gt;0,INDIRECT(ADDRESS(C409,COLUMN())),0),IF(D409&gt;0,INDIRECT(ADDRESS(D409,14)),0),IF(E409&gt;0,INDIRECT(ADDRESS(E409,COLUMN())),0),IF(F409&gt;0,INDIRECT(ADDRESS(F409,COLUMN())),0),IF(G409&gt;0,INDIRECT(ADDRESS(G409,COLUMN())),0),IF(H409&gt;0,INDIRECT(ADDRESS(H409,COLUMN())),0),IF(I409&gt;0,INDIRECT(ADDRESS(I409,COLUMN())),0),IF(J409&gt;0,INDIRECT(ADDRESS(J409,COLUMN())),0),IF(K409&gt;0,INDIRECT(ADDRESS(K409,COLUMN())),0),IF(L409&gt;0,INDIRECT(ADDRESS(L409,COLUMN())),0),IF(M409&gt;0,INDIRECT(ADDRESS(M409,COLUMN())),0))</f>
        <v>23</v>
      </c>
      <c r="O409" s="67" t="str" cm="1">
        <f t="array" aca="1" ref="O409" ca="1">INDIRECT(ADDRESS($B409,COLUMN()))</f>
        <v>Fighter</v>
      </c>
      <c r="P409" s="67" cm="1">
        <f t="array" aca="1" ref="P409" ca="1">INDIRECT(ADDRESS($B409,COLUMN()))</f>
        <v>2</v>
      </c>
      <c r="Q409" s="67" cm="1">
        <f t="array" aca="1" ref="Q409" ca="1">INDIRECT(ADDRESS($B409,COLUMN()))</f>
        <v>0</v>
      </c>
      <c r="R409" s="67" cm="1">
        <f t="array" aca="1" ref="R409" ca="1">INDIRECT(ADDRESS($B409,COLUMN()))</f>
        <v>0</v>
      </c>
      <c r="S409" s="67" cm="1">
        <f t="array" aca="1" ref="S409" ca="1">INDIRECT(ADDRESS($B409,COLUMN()))</f>
        <v>4</v>
      </c>
      <c r="T409" s="67" t="str" cm="1">
        <f t="array" aca="1" ref="T409" ca="1">INDIRECT(ADDRESS($B409,COLUMN()))</f>
        <v>1-8</v>
      </c>
      <c r="U409" s="67" cm="1">
        <f t="array" aca="1" ref="U409" ca="1">INDIRECT(ADDRESS($B409,COLUMN()))</f>
        <v>8</v>
      </c>
      <c r="V409" s="67" cm="1">
        <f t="array" aca="1" ref="V409" ca="1">INDIRECT(ADDRESS($B409,COLUMN()))</f>
        <v>0</v>
      </c>
      <c r="W409" s="67" cm="1">
        <f t="array" aca="1" ref="W409" ca="1">INDIRECT(ADDRESS($B409,COLUMN()))</f>
        <v>2</v>
      </c>
      <c r="X409" s="67" cm="1">
        <f t="array" aca="1" ref="X409" ca="1">INDIRECT(ADDRESS($B409,COLUMN()))</f>
        <v>10</v>
      </c>
      <c r="Y409" s="67" cm="1">
        <f t="array" aca="1" ref="Y409" ca="1">INDIRECT(ADDRESS($B409,COLUMN()))</f>
        <v>2</v>
      </c>
      <c r="Z409" s="67" cm="1">
        <f t="array" aca="1" ref="Z409" ca="1">INDIRECT(ADDRESS($B409,COLUMN()))</f>
        <v>5</v>
      </c>
      <c r="AA409" s="67" t="str" cm="1">
        <f t="array" aca="1" ref="AA409" ca="1">INDIRECT(ADDRESS($B409,COLUMN()))</f>
        <v>Jink</v>
      </c>
      <c r="AB409" s="56">
        <f t="shared" ca="1" si="260"/>
        <v>1.1025251979199675</v>
      </c>
      <c r="AC409" s="56">
        <f t="shared" ca="1" si="261"/>
        <v>1.4784036786711188</v>
      </c>
      <c r="AD409" s="56">
        <f t="shared" ca="1" si="262"/>
        <v>2.5711368324715109</v>
      </c>
      <c r="AF409" s="52"/>
      <c r="AG409" s="52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2"/>
      <c r="AU409" s="54" t="s">
        <v>117</v>
      </c>
      <c r="AV409" s="57" cm="1">
        <f t="array" aca="1" ref="AV409" ca="1">SUM(IF($C409&gt;0,IF(AND(INDIRECT(ADDRESS($C409,44))=0,INDIRECT(ADDRESS($C409,38))="UL",ISERROR(SEARCH("Rear",INDIRECT(ADDRESS($C409,33)))),ISERROR(SEARCH("Side",INDIRECT(ADDRESS($C409,33))))),INDIRECT(ADDRESS($C409,COLUMN())),0),0),IF($D409&gt;0,IF(AND(INDIRECT(ADDRESS($D409,44))=0,INDIRECT(ADDRESS($D409,38))="UL",ISERROR(SEARCH("Rear",INDIRECT(ADDRESS($D409,33)))),ISERROR(SEARCH("Side",INDIRECT(ADDRESS($D409,33))))),INDIRECT(ADDRESS($D409,COLUMN())),0),0),IF($E409&gt;0,IF(AND(INDIRECT(ADDRESS($E409,44))=0,INDIRECT(ADDRESS($E409,38))="UL",ISERROR(SEARCH("Rear",INDIRECT(ADDRESS($E409,33)))),ISERROR(SEARCH("Side",INDIRECT(ADDRESS($E409,33))))),INDIRECT(ADDRESS($E409,COLUMN())),0),0),IF($F409&gt;0,IF(AND(INDIRECT(ADDRESS($F409,44))=0,INDIRECT(ADDRESS($F409,38))="UL",ISERROR(SEARCH("Rear",INDIRECT(ADDRESS($F409,33)))),ISERROR(SEARCH("Side",INDIRECT(ADDRESS($F409,33))))),INDIRECT(ADDRESS($F409,COLUMN())),0),0),IF($G409&gt;0,IF(AND(INDIRECT(ADDRESS($G409,44))=0,INDIRECT(ADDRESS($G409,38))="UL",ISERROR(SEARCH("Rear",INDIRECT(ADDRESS($G409,33)))),ISERROR(SEARCH("Side",INDIRECT(ADDRESS($G409,33))))),INDIRECT(ADDRESS($G409,COLUMN())),0),0),IF($H409&gt;0,IF(AND(INDIRECT(ADDRESS($H409,44))=0,INDIRECT(ADDRESS($H409,38))="UL",ISERROR(SEARCH("Rear",INDIRECT(ADDRESS($H409,33)))),ISERROR(SEARCH("Side",INDIRECT(ADDRESS($H409,33))))),INDIRECT(ADDRESS($H409,COLUMN())),0),0),IF($I409&gt;0,IF(AND(INDIRECT(ADDRESS($I409,44))=0,INDIRECT(ADDRESS($I409,38))="UL",ISERROR(SEARCH("Rear",INDIRECT(ADDRESS($I409,33)))),ISERROR(SEARCH("Side",INDIRECT(ADDRESS($I409,33))))),INDIRECT(ADDRESS($I409,COLUMN())),0),0),IF($J409&gt;0,IF(AND(INDIRECT(ADDRESS($J409,44))=0,INDIRECT(ADDRESS($J409,38))="UL",ISERROR(SEARCH("Rear",INDIRECT(ADDRESS($J409,33)))),ISERROR(SEARCH("Side",INDIRECT(ADDRESS($J409,33))))),INDIRECT(ADDRESS($J409,COLUMN())),0),0),IF($K409&gt;0,IF(AND(INDIRECT(ADDRESS($K409,44))=0,INDIRECT(ADDRESS($K409,38))="UL",ISERROR(SEARCH("Rear",INDIRECT(ADDRESS($K409,33)))),ISERROR(SEARCH("Side",INDIRECT(ADDRESS($K409,33))))),INDIRECT(ADDRESS($K409,COLUMN())),0),0),IF($L409&gt;0,IF(AND(INDIRECT(ADDRESS($L409,44))=0,INDIRECT(ADDRESS($L409,38))="UL",ISERROR(SEARCH("Rear",INDIRECT(ADDRESS($L409,33)))),ISERROR(SEARCH("Side",INDIRECT(ADDRESS($L409,33))))),INDIRECT(ADDRESS($L409,COLUMN())),0),0),IF($M409&gt;0,IF(AND(INDIRECT(ADDRESS($M409,44))=0,INDIRECT(ADDRESS($M409,38))="UL",ISERROR(SEARCH("Rear",INDIRECT(ADDRESS($M409,33)))),ISERROR(SEARCH("Side",INDIRECT(ADDRESS($M409,33))))),INDIRECT(ADDRESS($M409,COLUMN())),0),0))</f>
        <v>0.55555555555555558</v>
      </c>
      <c r="AW409" s="57" cm="1">
        <f t="array" aca="1" ref="AW409" ca="1">SUM(IF($C409&gt;0,IF(AND(INDIRECT(ADDRESS($C409,44))=0,INDIRECT(ADDRESS($C409,38))="UL",ISERROR(SEARCH("Rear",INDIRECT(ADDRESS($C409,33)))),ISERROR(SEARCH("Side",INDIRECT(ADDRESS($C409,33))))),INDIRECT(ADDRESS($C409,COLUMN())),0),0),IF($D409&gt;0,IF(AND(INDIRECT(ADDRESS($D409,44))=0,INDIRECT(ADDRESS($D409,38))="UL",ISERROR(SEARCH("Rear",INDIRECT(ADDRESS($D409,33)))),ISERROR(SEARCH("Side",INDIRECT(ADDRESS($D409,33))))),INDIRECT(ADDRESS($D409,COLUMN())),0),0),IF($E409&gt;0,IF(AND(INDIRECT(ADDRESS($E409,44))=0,INDIRECT(ADDRESS($E409,38))="UL",ISERROR(SEARCH("Rear",INDIRECT(ADDRESS($E409,33)))),ISERROR(SEARCH("Side",INDIRECT(ADDRESS($E409,33))))),INDIRECT(ADDRESS($E409,COLUMN())),0),0),IF($F409&gt;0,IF(AND(INDIRECT(ADDRESS($F409,44))=0,INDIRECT(ADDRESS($F409,38))="UL",ISERROR(SEARCH("Rear",INDIRECT(ADDRESS($F409,33)))),ISERROR(SEARCH("Side",INDIRECT(ADDRESS($F409,33))))),INDIRECT(ADDRESS($F409,COLUMN())),0),0),IF($G409&gt;0,IF(AND(INDIRECT(ADDRESS($G409,44))=0,INDIRECT(ADDRESS($G409,38))="UL",ISERROR(SEARCH("Rear",INDIRECT(ADDRESS($G409,33)))),ISERROR(SEARCH("Side",INDIRECT(ADDRESS($G409,33))))),INDIRECT(ADDRESS($G409,COLUMN())),0),0),IF($H409&gt;0,IF(AND(INDIRECT(ADDRESS($H409,44))=0,INDIRECT(ADDRESS($H409,38))="UL",ISERROR(SEARCH("Rear",INDIRECT(ADDRESS($H409,33)))),ISERROR(SEARCH("Side",INDIRECT(ADDRESS($H409,33))))),INDIRECT(ADDRESS($H409,COLUMN())),0),0),IF($I409&gt;0,IF(AND(INDIRECT(ADDRESS($I409,44))=0,INDIRECT(ADDRESS($I409,38))="UL",ISERROR(SEARCH("Rear",INDIRECT(ADDRESS($I409,33)))),ISERROR(SEARCH("Side",INDIRECT(ADDRESS($I409,33))))),INDIRECT(ADDRESS($I409,COLUMN())),0),0),IF($J409&gt;0,IF(AND(INDIRECT(ADDRESS($J409,44))=0,INDIRECT(ADDRESS($J409,38))="UL",ISERROR(SEARCH("Rear",INDIRECT(ADDRESS($J409,33)))),ISERROR(SEARCH("Side",INDIRECT(ADDRESS($J409,33))))),INDIRECT(ADDRESS($J409,COLUMN())),0),0),IF($K409&gt;0,IF(AND(INDIRECT(ADDRESS($K409,44))=0,INDIRECT(ADDRESS($K409,38))="UL",ISERROR(SEARCH("Rear",INDIRECT(ADDRESS($K409,33)))),ISERROR(SEARCH("Side",INDIRECT(ADDRESS($K409,33))))),INDIRECT(ADDRESS($K409,COLUMN())),0),0),IF($L409&gt;0,IF(AND(INDIRECT(ADDRESS($L409,44))=0,INDIRECT(ADDRESS($L409,38))="UL",ISERROR(SEARCH("Rear",INDIRECT(ADDRESS($L409,33)))),ISERROR(SEARCH("Side",INDIRECT(ADDRESS($L409,33))))),INDIRECT(ADDRESS($L409,COLUMN())),0),0),IF($M409&gt;0,IF(AND(INDIRECT(ADDRESS($M409,44))=0,INDIRECT(ADDRESS($M409,38))="UL",ISERROR(SEARCH("Rear",INDIRECT(ADDRESS($M409,33)))),ISERROR(SEARCH("Side",INDIRECT(ADDRESS($M409,33))))),INDIRECT(ADDRESS($M409,COLUMN())),0),0))</f>
        <v>1.1111111111111112</v>
      </c>
      <c r="AX409" s="57" cm="1">
        <f t="array" aca="1" ref="AX409" ca="1">SUM(IF($C409&gt;0,IF(AND(INDIRECT(ADDRESS($C409,44))=0,INDIRECT(ADDRESS($C409,38))="UL",ISERROR(SEARCH("Rear",INDIRECT(ADDRESS($C409,33)))),ISERROR(SEARCH("Side",INDIRECT(ADDRESS($C409,33))))),INDIRECT(ADDRESS($C409,COLUMN())),0),0),IF($D409&gt;0,IF(AND(INDIRECT(ADDRESS($D409,44))=0,INDIRECT(ADDRESS($D409,38))="UL",ISERROR(SEARCH("Rear",INDIRECT(ADDRESS($D409,33)))),ISERROR(SEARCH("Side",INDIRECT(ADDRESS($D409,33))))),INDIRECT(ADDRESS($D409,COLUMN())),0),0),IF($E409&gt;0,IF(AND(INDIRECT(ADDRESS($E409,44))=0,INDIRECT(ADDRESS($E409,38))="UL",ISERROR(SEARCH("Rear",INDIRECT(ADDRESS($E409,33)))),ISERROR(SEARCH("Side",INDIRECT(ADDRESS($E409,33))))),INDIRECT(ADDRESS($E409,COLUMN())),0),0),IF($F409&gt;0,IF(AND(INDIRECT(ADDRESS($F409,44))=0,INDIRECT(ADDRESS($F409,38))="UL",ISERROR(SEARCH("Rear",INDIRECT(ADDRESS($F409,33)))),ISERROR(SEARCH("Side",INDIRECT(ADDRESS($F409,33))))),INDIRECT(ADDRESS($F409,COLUMN())),0),0),IF($G409&gt;0,IF(AND(INDIRECT(ADDRESS($G409,44))=0,INDIRECT(ADDRESS($G409,38))="UL",ISERROR(SEARCH("Rear",INDIRECT(ADDRESS($G409,33)))),ISERROR(SEARCH("Side",INDIRECT(ADDRESS($G409,33))))),INDIRECT(ADDRESS($G409,COLUMN())),0),0),IF($H409&gt;0,IF(AND(INDIRECT(ADDRESS($H409,44))=0,INDIRECT(ADDRESS($H409,38))="UL",ISERROR(SEARCH("Rear",INDIRECT(ADDRESS($H409,33)))),ISERROR(SEARCH("Side",INDIRECT(ADDRESS($H409,33))))),INDIRECT(ADDRESS($H409,COLUMN())),0),0),IF($I409&gt;0,IF(AND(INDIRECT(ADDRESS($I409,44))=0,INDIRECT(ADDRESS($I409,38))="UL",ISERROR(SEARCH("Rear",INDIRECT(ADDRESS($I409,33)))),ISERROR(SEARCH("Side",INDIRECT(ADDRESS($I409,33))))),INDIRECT(ADDRESS($I409,COLUMN())),0),0),IF($J409&gt;0,IF(AND(INDIRECT(ADDRESS($J409,44))=0,INDIRECT(ADDRESS($J409,38))="UL",ISERROR(SEARCH("Rear",INDIRECT(ADDRESS($J409,33)))),ISERROR(SEARCH("Side",INDIRECT(ADDRESS($J409,33))))),INDIRECT(ADDRESS($J409,COLUMN())),0),0),IF($K409&gt;0,IF(AND(INDIRECT(ADDRESS($K409,44))=0,INDIRECT(ADDRESS($K409,38))="UL",ISERROR(SEARCH("Rear",INDIRECT(ADDRESS($K409,33)))),ISERROR(SEARCH("Side",INDIRECT(ADDRESS($K409,33))))),INDIRECT(ADDRESS($K409,COLUMN())),0),0),IF($L409&gt;0,IF(AND(INDIRECT(ADDRESS($L409,44))=0,INDIRECT(ADDRESS($L409,38))="UL",ISERROR(SEARCH("Rear",INDIRECT(ADDRESS($L409,33)))),ISERROR(SEARCH("Side",INDIRECT(ADDRESS($L409,33))))),INDIRECT(ADDRESS($L409,COLUMN())),0),0),IF($M409&gt;0,IF(AND(INDIRECT(ADDRESS($M409,44))=0,INDIRECT(ADDRESS($M409,38))="UL",ISERROR(SEARCH("Rear",INDIRECT(ADDRESS($M409,33)))),ISERROR(SEARCH("Side",INDIRECT(ADDRESS($M409,33))))),INDIRECT(ADDRESS($M409,COLUMN())),0),0))</f>
        <v>0.88888888888888884</v>
      </c>
      <c r="AY409" s="58">
        <f t="shared" ca="1" si="264"/>
        <v>1.1111111111111112</v>
      </c>
      <c r="AZ409" s="58">
        <f t="shared" ca="1" si="265"/>
        <v>0.85185185185185175</v>
      </c>
      <c r="BA409" s="58" cm="1">
        <f t="array" aca="1" ref="BA409" ca="1">SUM(IF($C409&gt;0,IF(AND(INDIRECT(ADDRESS($C409,44))=0,INDIRECT(ADDRESS($C409,38))="UL"),INDIRECT(ADDRESS($C409,COLUMN())),0),0),IF($D409&gt;0,IF(AND(INDIRECT(ADDRESS($D409,44))=0,INDIRECT(ADDRESS($D409,38))="UL"),INDIRECT(ADDRESS($D409,COLUMN())),0),0),IF($E409&gt;0,IF(AND(INDIRECT(ADDRESS($E409,44))=0,INDIRECT(ADDRESS($E409,38))="UL"),INDIRECT(ADDRESS($E409,COLUMN())),0),0),IF($F409&gt;0,IF(AND(INDIRECT(ADDRESS($F409,44))=0,INDIRECT(ADDRESS($F409,38))="UL"),INDIRECT(ADDRESS($F409,COLUMN())),0),0),IF($G409&gt;0,IF(AND(INDIRECT(ADDRESS($G409,44))=0,INDIRECT(ADDRESS($G409,38))="UL"),INDIRECT(ADDRESS($G409,COLUMN())),0),0),IF($H409&gt;0,IF(AND(INDIRECT(ADDRESS($H409,44))=0,INDIRECT(ADDRESS($H409,38))="UL"),INDIRECT(ADDRESS($H409,COLUMN())),0),0),IF($I409&gt;0,IF(AND(INDIRECT(ADDRESS($I409,44))=0,INDIRECT(ADDRESS($I409,38))="UL"),INDIRECT(ADDRESS($I409,COLUMN())),0),0),IF($J409&gt;0,IF(AND(INDIRECT(ADDRESS($J409,44))=0,INDIRECT(ADDRESS($J409,38))="UL"),INDIRECT(ADDRESS($J409,COLUMN())),0),0),IF($K409&gt;0,IF(AND(INDIRECT(ADDRESS($K409,44))=0,INDIRECT(ADDRESS($K409,38))="UL"),INDIRECT(ADDRESS($K409,COLUMN())),0),0),IF($L409&gt;0,IF(AND(INDIRECT(ADDRESS($L409,44))=0,INDIRECT(ADDRESS($L409,38))="UL"),INDIRECT(ADDRESS($L409,COLUMN())),0),0),IF($M409&gt;0,IF(AND(INDIRECT(ADDRESS($M409,44))=0,INDIRECT(ADDRESS($M409,38))="UL"),INDIRECT(ADDRESS($M409,COLUMN())),0),0))</f>
        <v>0.41481481481481486</v>
      </c>
      <c r="BB409" s="58" cm="1">
        <f t="array" aca="1" ref="BB409" ca="1">SUM(IF($C409&gt;0,IF(AND(INDIRECT(ADDRESS($C409,44))=0,INDIRECT(ADDRESS($C409,38))="UL"),INDIRECT(ADDRESS($C409,COLUMN())),0),0),IF($D409&gt;0,IF(AND(INDIRECT(ADDRESS($D409,44))=0,INDIRECT(ADDRESS($D409,38))="UL"),INDIRECT(ADDRESS($D409,COLUMN())),0),0),IF($E409&gt;0,IF(AND(INDIRECT(ADDRESS($E409,44))=0,INDIRECT(ADDRESS($E409,38))="UL"),INDIRECT(ADDRESS($E409,COLUMN())),0),0),IF($F409&gt;0,IF(AND(INDIRECT(ADDRESS($F409,44))=0,INDIRECT(ADDRESS($F409,38))="UL"),INDIRECT(ADDRESS($F409,COLUMN())),0),0),IF($G409&gt;0,IF(AND(INDIRECT(ADDRESS($G409,44))=0,INDIRECT(ADDRESS($G409,38))="UL"),INDIRECT(ADDRESS($G409,COLUMN())),0),0),IF($H409&gt;0,IF(AND(INDIRECT(ADDRESS($H409,44))=0,INDIRECT(ADDRESS($H409,38))="UL"),INDIRECT(ADDRESS($H409,COLUMN())),0),0),IF($I409&gt;0,IF(AND(INDIRECT(ADDRESS($I409,44))=0,INDIRECT(ADDRESS($I409,38))="UL"),INDIRECT(ADDRESS($I409,COLUMN())),0),0),IF($J409&gt;0,IF(AND(INDIRECT(ADDRESS($J409,44))=0,INDIRECT(ADDRESS($J409,38))="UL"),INDIRECT(ADDRESS($J409,COLUMN())),0),0),IF($K409&gt;0,IF(AND(INDIRECT(ADDRESS($K409,44))=0,INDIRECT(ADDRESS($K409,38))="UL"),INDIRECT(ADDRESS($K409,COLUMN())),0),0),IF($L409&gt;0,IF(AND(INDIRECT(ADDRESS($L409,44))=0,INDIRECT(ADDRESS($L409,38))="UL"),INDIRECT(ADDRESS($L409,COLUMN())),0),0),IF($M409&gt;0,IF(AND(INDIRECT(ADDRESS($M409,44))=0,INDIRECT(ADDRESS($M409,38))="UL"),INDIRECT(ADDRESS($M409,COLUMN())),0),0))</f>
        <v>0.26666666666666661</v>
      </c>
      <c r="BC409" s="58" cm="1">
        <f t="array" aca="1" ref="BC409" ca="1">SUM(IF($C409&gt;0,IF(AND(INDIRECT(ADDRESS($C409,44))=0,INDIRECT(ADDRESS($C409,38))="UL"),INDIRECT(ADDRESS($C409,COLUMN())),0),0),IF($D409&gt;0,IF(AND(INDIRECT(ADDRESS($D409,44))=0,INDIRECT(ADDRESS($D409,38))="UL"),INDIRECT(ADDRESS($D409,COLUMN())),0),0),IF($E409&gt;0,IF(AND(INDIRECT(ADDRESS($E409,44))=0,INDIRECT(ADDRESS($E409,38))="UL"),INDIRECT(ADDRESS($E409,COLUMN())),0),0),IF($F409&gt;0,IF(AND(INDIRECT(ADDRESS($F409,44))=0,INDIRECT(ADDRESS($F409,38))="UL"),INDIRECT(ADDRESS($F409,COLUMN())),0),0),IF($G409&gt;0,IF(AND(INDIRECT(ADDRESS($G409,44))=0,INDIRECT(ADDRESS($G409,38))="UL"),INDIRECT(ADDRESS($G409,COLUMN())),0),0),IF($H409&gt;0,IF(AND(INDIRECT(ADDRESS($H409,44))=0,INDIRECT(ADDRESS($H409,38))="UL"),INDIRECT(ADDRESS($H409,COLUMN())),0),0),IF($I409&gt;0,IF(AND(INDIRECT(ADDRESS($I409,44))=0,INDIRECT(ADDRESS($I409,38))="UL"),INDIRECT(ADDRESS($I409,COLUMN())),0),0),IF($J409&gt;0,IF(AND(INDIRECT(ADDRESS($J409,44))=0,INDIRECT(ADDRESS($J409,38))="UL"),INDIRECT(ADDRESS($J409,COLUMN())),0),0),IF($K409&gt;0,IF(AND(INDIRECT(ADDRESS($K409,44))=0,INDIRECT(ADDRESS($K409,38))="UL"),INDIRECT(ADDRESS($K409,COLUMN())),0),0),IF($L409&gt;0,IF(AND(INDIRECT(ADDRESS($L409,44))=0,INDIRECT(ADDRESS($L409,38))="UL"),INDIRECT(ADDRESS($L409,COLUMN())),0),0),IF($M409&gt;0,IF(AND(INDIRECT(ADDRESS($M409,44))=0,INDIRECT(ADDRESS($M409,38))="UL"),INDIRECT(ADDRESS($M409,COLUMN())),0),0))</f>
        <v>0.31111111111111106</v>
      </c>
      <c r="BD409" s="58" cm="1">
        <f t="array" aca="1" ref="BD409" ca="1">SUM(IF($C409&gt;0,IF(AND(INDIRECT(ADDRESS($C409,44))=0,INDIRECT(ADDRESS($C409,38))="UL"),INDIRECT(ADDRESS($C409,COLUMN())),0),0),IF($D409&gt;0,IF(AND(INDIRECT(ADDRESS($D409,44))=0,INDIRECT(ADDRESS($D409,38))="UL"),INDIRECT(ADDRESS($D409,COLUMN())),0),0),IF($E409&gt;0,IF(AND(INDIRECT(ADDRESS($E409,44))=0,INDIRECT(ADDRESS($E409,38))="UL"),INDIRECT(ADDRESS($E409,COLUMN())),0),0),IF($F409&gt;0,IF(AND(INDIRECT(ADDRESS($F409,44))=0,INDIRECT(ADDRESS($F409,38))="UL"),INDIRECT(ADDRESS($F409,COLUMN())),0),0),IF($G409&gt;0,IF(AND(INDIRECT(ADDRESS($G409,44))=0,INDIRECT(ADDRESS($G409,38))="UL"),INDIRECT(ADDRESS($G409,COLUMN())),0),0),IF($H409&gt;0,IF(AND(INDIRECT(ADDRESS($H409,44))=0,INDIRECT(ADDRESS($H409,38))="UL"),INDIRECT(ADDRESS($H409,COLUMN())),0),0),IF($I409&gt;0,IF(AND(INDIRECT(ADDRESS($I409,44))=0,INDIRECT(ADDRESS($I409,38))="UL"),INDIRECT(ADDRESS($I409,COLUMN())),0),0),IF($J409&gt;0,IF(AND(INDIRECT(ADDRESS($J409,44))=0,INDIRECT(ADDRESS($J409,38))="UL"),INDIRECT(ADDRESS($J409,COLUMN())),0),0),IF($K409&gt;0,IF(AND(INDIRECT(ADDRESS($K409,44))=0,INDIRECT(ADDRESS($K409,38))="UL"),INDIRECT(ADDRESS($K409,COLUMN())),0),0),IF($L409&gt;0,IF(AND(INDIRECT(ADDRESS($L409,44))=0,INDIRECT(ADDRESS($L409,38))="UL"),INDIRECT(ADDRESS($L409,COLUMN())),0),0),IF($M409&gt;0,IF(AND(INDIRECT(ADDRESS($M409,44))=0,INDIRECT(ADDRESS($M409,38))="UL"),INDIRECT(ADDRESS($M409,COLUMN())),0),0))</f>
        <v>0.37037037037037035</v>
      </c>
      <c r="BE409" s="57">
        <f t="shared" ca="1" si="266"/>
        <v>0.31111111111111106</v>
      </c>
      <c r="BF409" s="57" cm="1">
        <f t="array" aca="1" ref="BF409" ca="1">SUM(IF($C409&gt;0,IF(INDIRECT(ADDRESS($C409,45))=1,INDIRECT(ADDRESS($C409,52))*INDIRECT(ADDRESS($C409,42))/5,0),0), IF($D409&gt;0,IF(INDIRECT(ADDRESS($D409,45))=1,INDIRECT(ADDRESS($D409,52))*INDIRECT(ADDRESS($D409,42))/5,0),0), IF($E409&gt;0,IF(INDIRECT(ADDRESS($E409,45))=1,INDIRECT(ADDRESS($E409,52))*INDIRECT(ADDRESS($E409,42))/5,0),0), IF($F409&gt;0,IF(INDIRECT(ADDRESS($F409,45))=1,INDIRECT(ADDRESS($F409,52))*INDIRECT(ADDRESS($F409,42))/5,0),0), IF($G409&gt;0,IF(INDIRECT(ADDRESS($G409,45))=1,INDIRECT(ADDRESS($G409,52))*INDIRECT(ADDRESS($G409,42))/5,0),0), IF($H409&gt;0,IF(INDIRECT(ADDRESS($H409,45))=1,INDIRECT(ADDRESS($H409,52))*INDIRECT(ADDRESS($H409,42))/5,0),0)
)*$BF$296/100</f>
        <v>0</v>
      </c>
      <c r="BG409" s="19"/>
      <c r="BH409" s="57" cm="1">
        <f t="array" aca="1" ref="BH409" ca="1">SUM(IF($C409&gt;0,IF(AND(INDIRECT(ADDRESS($C409,44))=0,INDIRECT(ADDRESS($C409,38))&lt;&gt;"UL"),INDIRECT(ADDRESS($C409,COLUMN()-12)),0),0), IF($D409&gt;0,IF(AND(INDIRECT(ADDRESS($D409,44))=0,INDIRECT(ADDRESS($D409,38))&lt;&gt;"UL"),INDIRECT(ADDRESS($D409,COLUMN()-12)),0),0), IF($E409&gt;0,IF(AND(INDIRECT(ADDRESS($E409,44))=0,INDIRECT(ADDRESS($E409,38))&lt;&gt;"UL"),INDIRECT(ADDRESS($E409,COLUMN()-12)),0),0), IF($F409&gt;0,IF(AND(INDIRECT(ADDRESS($F409,44))=0,INDIRECT(ADDRESS($F409,38))&lt;&gt;"UL"),INDIRECT(ADDRESS($F409,COLUMN()-12)),0),0), IF($G409&gt;0,IF(AND(INDIRECT(ADDRESS($G409,44))=0,INDIRECT(ADDRESS($G409,38))&lt;&gt;"UL"),INDIRECT(ADDRESS($G409,COLUMN()-12)),0),0), IF($H409&gt;0,IF(AND(INDIRECT(ADDRESS($H409,44))=0,INDIRECT(ADDRESS($H409,38))&lt;&gt;"UL"),INDIRECT(ADDRESS($H409,COLUMN()-12)),0),0), IF($I409&gt;0,IF(AND(INDIRECT(ADDRESS($I409,44))=0,INDIRECT(ADDRESS($I409,38))&lt;&gt;"UL"),INDIRECT(ADDRESS($I409,COLUMN()-12)),0),0), IF($J409&gt;0,IF(AND(INDIRECT(ADDRESS($J409,44))=0,INDIRECT(ADDRESS($J409,38))&lt;&gt;"UL"),INDIRECT(ADDRESS($J409,COLUMN()-12)),0),0), IF($K409&gt;0,IF(AND(INDIRECT(ADDRESS($K409,44))=0,INDIRECT(ADDRESS($K409,38))&lt;&gt;"UL"),INDIRECT(ADDRESS($K409,COLUMN()-12)),0),0), IF($L409&gt;0,IF(AND(INDIRECT(ADDRESS($L409,44))=0,INDIRECT(ADDRESS($L409,38))&lt;&gt;"UL"),INDIRECT(ADDRESS($L409,COLUMN()-12)),0),0), IF($M409&gt;0,IF(AND(INDIRECT(ADDRESS($M409,44))=0,INDIRECT(ADDRESS($M409,38))&lt;&gt;"UL"),INDIRECT(ADDRESS($M409,COLUMN()-12)),0),0))</f>
        <v>0</v>
      </c>
      <c r="BI409" s="57" cm="1">
        <f t="array" aca="1" ref="BI409" ca="1">SUM(IF($C409&gt;0,IF(AND(INDIRECT(ADDRESS($C409,44))=0,INDIRECT(ADDRESS($C409,38))&lt;&gt;"UL"),INDIRECT(ADDRESS($C409,COLUMN()-12)),0),0), IF($D409&gt;0,IF(AND(INDIRECT(ADDRESS($D409,44))=0,INDIRECT(ADDRESS($D409,38))&lt;&gt;"UL"),INDIRECT(ADDRESS($D409,COLUMN()-12)),0),0), IF($E409&gt;0,IF(AND(INDIRECT(ADDRESS($E409,44))=0,INDIRECT(ADDRESS($E409,38))&lt;&gt;"UL"),INDIRECT(ADDRESS($E409,COLUMN()-12)),0),0), IF($F409&gt;0,IF(AND(INDIRECT(ADDRESS($F409,44))=0,INDIRECT(ADDRESS($F409,38))&lt;&gt;"UL"),INDIRECT(ADDRESS($F409,COLUMN()-12)),0),0), IF($G409&gt;0,IF(AND(INDIRECT(ADDRESS($G409,44))=0,INDIRECT(ADDRESS($G409,38))&lt;&gt;"UL"),INDIRECT(ADDRESS($G409,COLUMN()-12)),0),0), IF($H409&gt;0,IF(AND(INDIRECT(ADDRESS($H409,44))=0,INDIRECT(ADDRESS($H409,38))&lt;&gt;"UL"),INDIRECT(ADDRESS($H409,COLUMN()-12)),0),0), IF($I409&gt;0,IF(AND(INDIRECT(ADDRESS($I409,44))=0,INDIRECT(ADDRESS($I409,38))&lt;&gt;"UL"),INDIRECT(ADDRESS($I409,COLUMN()-12)),0),0), IF($J409&gt;0,IF(AND(INDIRECT(ADDRESS($J409,44))=0,INDIRECT(ADDRESS($J409,38))&lt;&gt;"UL"),INDIRECT(ADDRESS($J409,COLUMN()-12)),0),0), IF($K409&gt;0,IF(AND(INDIRECT(ADDRESS($K409,44))=0,INDIRECT(ADDRESS($K409,38))&lt;&gt;"UL"),INDIRECT(ADDRESS($K409,COLUMN()-12)),0),0), IF($L409&gt;0,IF(AND(INDIRECT(ADDRESS($L409,44))=0,INDIRECT(ADDRESS($L409,38))&lt;&gt;"UL"),INDIRECT(ADDRESS($L409,COLUMN()-12)),0),0), IF($M409&gt;0,IF(AND(INDIRECT(ADDRESS($M409,44))=0,INDIRECT(ADDRESS($M409,38))&lt;&gt;"UL"),INDIRECT(ADDRESS($M409,COLUMN()-12)),0),0))</f>
        <v>0</v>
      </c>
      <c r="BJ409" s="57" cm="1">
        <f t="array" aca="1" ref="BJ409" ca="1">SUM(IF($C409&gt;0,IF(AND(INDIRECT(ADDRESS($C409,44))=0,INDIRECT(ADDRESS($C409,38))&lt;&gt;"UL"),INDIRECT(ADDRESS($C409,COLUMN()-12)),0),0), IF($D409&gt;0,IF(AND(INDIRECT(ADDRESS($D409,44))=0,INDIRECT(ADDRESS($D409,38))&lt;&gt;"UL"),INDIRECT(ADDRESS($D409,COLUMN()-12)),0),0), IF($E409&gt;0,IF(AND(INDIRECT(ADDRESS($E409,44))=0,INDIRECT(ADDRESS($E409,38))&lt;&gt;"UL"),INDIRECT(ADDRESS($E409,COLUMN()-12)),0),0), IF($F409&gt;0,IF(AND(INDIRECT(ADDRESS($F409,44))=0,INDIRECT(ADDRESS($F409,38))&lt;&gt;"UL"),INDIRECT(ADDRESS($F409,COLUMN()-12)),0),0), IF($G409&gt;0,IF(AND(INDIRECT(ADDRESS($G409,44))=0,INDIRECT(ADDRESS($G409,38))&lt;&gt;"UL"),INDIRECT(ADDRESS($G409,COLUMN()-12)),0),0), IF($H409&gt;0,IF(AND(INDIRECT(ADDRESS($H409,44))=0,INDIRECT(ADDRESS($H409,38))&lt;&gt;"UL"),INDIRECT(ADDRESS($H409,COLUMN()-12)),0),0), IF($I409&gt;0,IF(AND(INDIRECT(ADDRESS($I409,44))=0,INDIRECT(ADDRESS($I409,38))&lt;&gt;"UL"),INDIRECT(ADDRESS($I409,COLUMN()-12)),0),0), IF($J409&gt;0,IF(AND(INDIRECT(ADDRESS($J409,44))=0,INDIRECT(ADDRESS($J409,38))&lt;&gt;"UL"),INDIRECT(ADDRESS($J409,COLUMN()-12)),0),0), IF($K409&gt;0,IF(AND(INDIRECT(ADDRESS($K409,44))=0,INDIRECT(ADDRESS($K409,38))&lt;&gt;"UL"),INDIRECT(ADDRESS($K409,COLUMN()-12)),0),0), IF($L409&gt;0,IF(AND(INDIRECT(ADDRESS($L409,44))=0,INDIRECT(ADDRESS($L409,38))&lt;&gt;"UL"),INDIRECT(ADDRESS($L409,COLUMN()-12)),0),0), IF($M409&gt;0,IF(AND(INDIRECT(ADDRESS($M409,44))=0,INDIRECT(ADDRESS($M409,38))&lt;&gt;"UL"),INDIRECT(ADDRESS($M409,COLUMN()-12)),0),0))</f>
        <v>0</v>
      </c>
      <c r="BK409" s="57">
        <f t="shared" ca="1" si="267"/>
        <v>0</v>
      </c>
      <c r="BL409" s="58">
        <f t="shared" ca="1" si="268"/>
        <v>0</v>
      </c>
      <c r="BM409" s="57" cm="1">
        <f t="array" aca="1" ref="BM409" ca="1">SUM(IF($C409&gt;0,IF(AND(INDIRECT(ADDRESS($C409,44))=0,INDIRECT(ADDRESS($C409,38))&lt;&gt;"UL"),INDIRECT(ADDRESS($C409,COLUMN()-12)),0),0), IF($D409&gt;0,IF(AND(INDIRECT(ADDRESS($D409,44))=0,INDIRECT(ADDRESS($D409,38))&lt;&gt;"UL"),INDIRECT(ADDRESS($D409,COLUMN()-12)),0),0), IF($E409&gt;0,IF(AND(INDIRECT(ADDRESS($E409,44))=0,INDIRECT(ADDRESS($E409,38))&lt;&gt;"UL"),INDIRECT(ADDRESS($E409,COLUMN()-12)),0),0), IF($F409&gt;0,IF(AND(INDIRECT(ADDRESS($F409,44))=0,INDIRECT(ADDRESS($F409,38))&lt;&gt;"UL"),INDIRECT(ADDRESS($F409,COLUMN()-12)),0),0), IF($G409&gt;0,IF(AND(INDIRECT(ADDRESS($G409,44))=0,INDIRECT(ADDRESS($G409,38))&lt;&gt;"UL"),INDIRECT(ADDRESS($G409,COLUMN()-12)),0),0), IF($H409&gt;0,IF(AND(INDIRECT(ADDRESS($H409,44))=0,INDIRECT(ADDRESS($H409,38))&lt;&gt;"UL"),INDIRECT(ADDRESS($H409,COLUMN()-12)),0),0), IF($I409&gt;0,IF(AND(INDIRECT(ADDRESS($I409,44))=0,INDIRECT(ADDRESS($I409,38))&lt;&gt;"UL"),INDIRECT(ADDRESS($I409,COLUMN()-12)),0),0), IF($J409&gt;0,IF(AND(INDIRECT(ADDRESS($J409,44))=0,INDIRECT(ADDRESS($J409,38))&lt;&gt;"UL"),INDIRECT(ADDRESS($J409,COLUMN()-12)),0),0), IF($K409&gt;0,IF(AND(INDIRECT(ADDRESS($K409,44))=0,INDIRECT(ADDRESS($K409,38))&lt;&gt;"UL"),INDIRECT(ADDRESS($K409,COLUMN()-11)),0),0), IF($L409&gt;0,IF(AND(INDIRECT(ADDRESS($L409,44))=0,INDIRECT(ADDRESS($L409,38))&lt;&gt;"UL"),INDIRECT(ADDRESS($L409,COLUMN()-11)),0),0), IF($M409&gt;0,IF(AND(INDIRECT(ADDRESS($M409,44))=0,INDIRECT(ADDRESS($M409,38))&lt;&gt;"UL"),INDIRECT(ADDRESS($M409,COLUMN()-11)),0),0))</f>
        <v>0</v>
      </c>
      <c r="BN409" s="57" cm="1">
        <f t="array" aca="1" ref="BN409" ca="1">SUM(IF($C409&gt;0,IF(AND(INDIRECT(ADDRESS($C409,44))=0,INDIRECT(ADDRESS($C409,38))&lt;&gt;"UL"),INDIRECT(ADDRESS($C409,COLUMN()-12)),0),0), IF($D409&gt;0,IF(AND(INDIRECT(ADDRESS($D409,44))=0,INDIRECT(ADDRESS($D409,38))&lt;&gt;"UL"),INDIRECT(ADDRESS($D409,COLUMN()-12)),0),0), IF($E409&gt;0,IF(AND(INDIRECT(ADDRESS($E409,44))=0,INDIRECT(ADDRESS($E409,38))&lt;&gt;"UL"),INDIRECT(ADDRESS($E409,COLUMN()-12)),0),0), IF($F409&gt;0,IF(AND(INDIRECT(ADDRESS($F409,44))=0,INDIRECT(ADDRESS($F409,38))&lt;&gt;"UL"),INDIRECT(ADDRESS($F409,COLUMN()-12)),0),0), IF($G409&gt;0,IF(AND(INDIRECT(ADDRESS($G409,44))=0,INDIRECT(ADDRESS($G409,38))&lt;&gt;"UL"),INDIRECT(ADDRESS($G409,COLUMN()-12)),0),0), IF($H409&gt;0,IF(AND(INDIRECT(ADDRESS($H409,44))=0,INDIRECT(ADDRESS($H409,38))&lt;&gt;"UL"),INDIRECT(ADDRESS($H409,COLUMN()-12)),0),0), IF($I409&gt;0,IF(AND(INDIRECT(ADDRESS($I409,44))=0,INDIRECT(ADDRESS($I409,38))&lt;&gt;"UL"),INDIRECT(ADDRESS($I409,COLUMN()-12)),0),0), IF($J409&gt;0,IF(AND(INDIRECT(ADDRESS($J409,44))=0,INDIRECT(ADDRESS($J409,38))&lt;&gt;"UL"),INDIRECT(ADDRESS($J409,COLUMN()-12)),0),0), IF($K409&gt;0,IF(AND(INDIRECT(ADDRESS($K409,44))=0,INDIRECT(ADDRESS($K409,38))&lt;&gt;"UL"),INDIRECT(ADDRESS($K409,COLUMN()-11)),0),0), IF($L409&gt;0,IF(AND(INDIRECT(ADDRESS($L409,44))=0,INDIRECT(ADDRESS($L409,38))&lt;&gt;"UL"),INDIRECT(ADDRESS($L409,COLUMN()-11)),0),0), IF($M409&gt;0,IF(AND(INDIRECT(ADDRESS($M409,44))=0,INDIRECT(ADDRESS($M409,38))&lt;&gt;"UL"),INDIRECT(ADDRESS($M409,COLUMN()-11)),0),0))</f>
        <v>0</v>
      </c>
      <c r="BO409" s="57" cm="1">
        <f t="array" aca="1" ref="BO409" ca="1">SUM(IF($C409&gt;0,IF(AND(INDIRECT(ADDRESS($C409,44))=0,INDIRECT(ADDRESS($C409,38))&lt;&gt;"UL"),INDIRECT(ADDRESS($C409,COLUMN()-12)),0),0), IF($D409&gt;0,IF(AND(INDIRECT(ADDRESS($D409,44))=0,INDIRECT(ADDRESS($D409,38))&lt;&gt;"UL"),INDIRECT(ADDRESS($D409,COLUMN()-12)),0),0), IF($E409&gt;0,IF(AND(INDIRECT(ADDRESS($E409,44))=0,INDIRECT(ADDRESS($E409,38))&lt;&gt;"UL"),INDIRECT(ADDRESS($E409,COLUMN()-12)),0),0), IF($F409&gt;0,IF(AND(INDIRECT(ADDRESS($F409,44))=0,INDIRECT(ADDRESS($F409,38))&lt;&gt;"UL"),INDIRECT(ADDRESS($F409,COLUMN()-12)),0),0), IF($G409&gt;0,IF(AND(INDIRECT(ADDRESS($G409,44))=0,INDIRECT(ADDRESS($G409,38))&lt;&gt;"UL"),INDIRECT(ADDRESS($G409,COLUMN()-12)),0),0), IF($H409&gt;0,IF(AND(INDIRECT(ADDRESS($H409,44))=0,INDIRECT(ADDRESS($H409,38))&lt;&gt;"UL"),INDIRECT(ADDRESS($H409,COLUMN()-12)),0),0), IF($I409&gt;0,IF(AND(INDIRECT(ADDRESS($I409,44))=0,INDIRECT(ADDRESS($I409,38))&lt;&gt;"UL"),INDIRECT(ADDRESS($I409,COLUMN()-12)),0),0), IF($J409&gt;0,IF(AND(INDIRECT(ADDRESS($J409,44))=0,INDIRECT(ADDRESS($J409,38))&lt;&gt;"UL"),INDIRECT(ADDRESS($J409,COLUMN()-12)),0),0), IF($K409&gt;0,IF(AND(INDIRECT(ADDRESS($K409,44))=0,INDIRECT(ADDRESS($K409,38))&lt;&gt;"UL"),INDIRECT(ADDRESS($K409,COLUMN()-11)),0),0), IF($L409&gt;0,IF(AND(INDIRECT(ADDRESS($L409,44))=0,INDIRECT(ADDRESS($L409,38))&lt;&gt;"UL"),INDIRECT(ADDRESS($L409,COLUMN()-11)),0),0), IF($M409&gt;0,IF(AND(INDIRECT(ADDRESS($M409,44))=0,INDIRECT(ADDRESS($M409,38))&lt;&gt;"UL"),INDIRECT(ADDRESS($M409,COLUMN()-11)),0),0))</f>
        <v>0</v>
      </c>
      <c r="BP409" s="57" cm="1">
        <f t="array" aca="1" ref="BP409" ca="1">SUM(IF($C409&gt;0,IF(AND(INDIRECT(ADDRESS($C409,44))=0,INDIRECT(ADDRESS($C409,38))&lt;&gt;"UL"),INDIRECT(ADDRESS($C409,COLUMN()-12)),0),0), IF($D409&gt;0,IF(AND(INDIRECT(ADDRESS($D409,44))=0,INDIRECT(ADDRESS($D409,38))&lt;&gt;"UL"),INDIRECT(ADDRESS($D409,COLUMN()-12)),0),0), IF($E409&gt;0,IF(AND(INDIRECT(ADDRESS($E409,44))=0,INDIRECT(ADDRESS($E409,38))&lt;&gt;"UL"),INDIRECT(ADDRESS($E409,COLUMN()-12)),0),0), IF($F409&gt;0,IF(AND(INDIRECT(ADDRESS($F409,44))=0,INDIRECT(ADDRESS($F409,38))&lt;&gt;"UL"),INDIRECT(ADDRESS($F409,COLUMN()-12)),0),0), IF($G409&gt;0,IF(AND(INDIRECT(ADDRESS($G409,44))=0,INDIRECT(ADDRESS($G409,38))&lt;&gt;"UL"),INDIRECT(ADDRESS($G409,COLUMN()-12)),0),0), IF($H409&gt;0,IF(AND(INDIRECT(ADDRESS($H409,44))=0,INDIRECT(ADDRESS($H409,38))&lt;&gt;"UL"),INDIRECT(ADDRESS($H409,COLUMN()-12)),0),0), IF($I409&gt;0,IF(AND(INDIRECT(ADDRESS($I409,44))=0,INDIRECT(ADDRESS($I409,38))&lt;&gt;"UL"),INDIRECT(ADDRESS($I409,COLUMN()-12)),0),0), IF($J409&gt;0,IF(AND(INDIRECT(ADDRESS($J409,44))=0,INDIRECT(ADDRESS($J409,38))&lt;&gt;"UL"),INDIRECT(ADDRESS($J409,COLUMN()-12)),0),0), IF($K409&gt;0,IF(AND(INDIRECT(ADDRESS($K409,44))=0,INDIRECT(ADDRESS($K409,38))&lt;&gt;"UL"),INDIRECT(ADDRESS($K409,COLUMN()-11)),0),0), IF($L409&gt;0,IF(AND(INDIRECT(ADDRESS($L409,44))=0,INDIRECT(ADDRESS($L409,38))&lt;&gt;"UL"),INDIRECT(ADDRESS($L409,COLUMN()-11)),0),0), IF($M409&gt;0,IF(AND(INDIRECT(ADDRESS($M409,44))=0,INDIRECT(ADDRESS($M409,38))&lt;&gt;"UL"),INDIRECT(ADDRESS($M409,COLUMN()-11)),0),0))</f>
        <v>0</v>
      </c>
      <c r="BQ409" s="57">
        <f t="shared" ca="1" si="269"/>
        <v>0</v>
      </c>
      <c r="BR409" s="161">
        <f t="shared" ca="1" si="270"/>
        <v>89.413038279596364</v>
      </c>
      <c r="BS409" s="59"/>
      <c r="BT409" s="56">
        <f t="shared" ca="1" si="271"/>
        <v>3.0677037528488911</v>
      </c>
      <c r="BU409" s="63">
        <f t="shared" ca="1" si="272"/>
        <v>0.13337842403690831</v>
      </c>
      <c r="BV409" s="57" t="s">
        <v>34</v>
      </c>
      <c r="BW409" s="57" cm="1">
        <f t="array" aca="1" ref="BW409" ca="1">SUM(IF($C409&gt;0,IF(AND(INDIRECT(ADDRESS($C409,44))=0,INDIRECT(ADDRESS($C409,38))="UL",ISERROR(SEARCH("Rear",INDIRECT(ADDRESS($C409,33)))),ISERROR(SEARCH("Side",INDIRECT(ADDRESS($C409,33))))),INDIRECT(ADDRESS($C409,COLUMN())),0),0),IF($D409&gt;0,IF(AND(INDIRECT(ADDRESS($D409,44))=0,INDIRECT(ADDRESS($D409,38))="UL",ISERROR(SEARCH("Rear",INDIRECT(ADDRESS($D409,33)))),ISERROR(SEARCH("Side",INDIRECT(ADDRESS($D409,33))))),INDIRECT(ADDRESS($D409,COLUMN())),0),0),IF($E409&gt;0,IF(AND(INDIRECT(ADDRESS($E409,44))=0,INDIRECT(ADDRESS($E409,38))="UL",ISERROR(SEARCH("Rear",INDIRECT(ADDRESS($E409,33)))),ISERROR(SEARCH("Side",INDIRECT(ADDRESS($E409,33))))),INDIRECT(ADDRESS($E409,COLUMN())),0),0),IF($F409&gt;0,IF(AND(INDIRECT(ADDRESS($F409,44))=0,INDIRECT(ADDRESS($F409,38))="UL",ISERROR(SEARCH("Rear",INDIRECT(ADDRESS($F409,33)))),ISERROR(SEARCH("Side",INDIRECT(ADDRESS($F409,33))))),INDIRECT(ADDRESS($F409,COLUMN())),0),0),IF($G409&gt;0,IF(AND(INDIRECT(ADDRESS($G409,44))=0,INDIRECT(ADDRESS($G409,38))="UL",ISERROR(SEARCH("Rear",INDIRECT(ADDRESS($G409,33)))),ISERROR(SEARCH("Side",INDIRECT(ADDRESS($G409,33))))),INDIRECT(ADDRESS($G409,COLUMN())),0),0),IF($H409&gt;0,IF(AND(INDIRECT(ADDRESS($H409,44))=0,INDIRECT(ADDRESS($H409,38))="UL",ISERROR(SEARCH("Rear",INDIRECT(ADDRESS($H409,33)))),ISERROR(SEARCH("Side",INDIRECT(ADDRESS($H409,33))))),INDIRECT(ADDRESS($H409,COLUMN())),0),0),IF($I409&gt;0,IF(AND(INDIRECT(ADDRESS($I409,44))=0,INDIRECT(ADDRESS($I409,38))="UL",ISERROR(SEARCH("Rear",INDIRECT(ADDRESS($I409,33)))),ISERROR(SEARCH("Side",INDIRECT(ADDRESS($I409,33))))),INDIRECT(ADDRESS($I409,COLUMN())),0),0),IF($J409&gt;0,IF(AND(INDIRECT(ADDRESS($J409,44))=0,INDIRECT(ADDRESS($J409,38))="UL",ISERROR(SEARCH("Rear",INDIRECT(ADDRESS($J409,33)))),ISERROR(SEARCH("Side",INDIRECT(ADDRESS($J409,33))))),INDIRECT(ADDRESS($J409,COLUMN())),0),0),IF($K409&gt;0,IF(AND(INDIRECT(ADDRESS($K409,44))=0,INDIRECT(ADDRESS($K409,38))="UL",ISERROR(SEARCH("Rear",INDIRECT(ADDRESS($K409,33)))),ISERROR(SEARCH("Side",INDIRECT(ADDRESS($K409,33))))),INDIRECT(ADDRESS($K409,COLUMN())),0),0),IF($L409&gt;0,IF(AND(INDIRECT(ADDRESS($L409,44))=0,INDIRECT(ADDRESS($L409,38))="UL",ISERROR(SEARCH("Rear",INDIRECT(ADDRESS($L409,33)))),ISERROR(SEARCH("Side",INDIRECT(ADDRESS($L409,33))))),INDIRECT(ADDRESS($L409,COLUMN())),0),0),IF($M409&gt;0,IF(AND(INDIRECT(ADDRESS($M409,44))=0,INDIRECT(ADDRESS($M409,38))="UL",ISERROR(SEARCH("Rear",INDIRECT(ADDRESS($M409,33)))),ISERROR(SEARCH("Side",INDIRECT(ADDRESS($M409,33))))),INDIRECT(ADDRESS($M409,COLUMN())),0),0))</f>
        <v>0.33333333333333331</v>
      </c>
      <c r="BX409" s="57">
        <f t="shared" ca="1" si="273"/>
        <v>0.33333333333333331</v>
      </c>
      <c r="BY409" s="57" cm="1">
        <f t="array" aca="1" ref="BY409" ca="1">SUM(IF($C409&gt;0,IF(AND(INDIRECT(ADDRESS($C409,44))=0,INDIRECT(ADDRESS($C409,38))="UL"),INDIRECT(ADDRESS($C409,COLUMN())),0),0),IF($D409&gt;0,IF(AND(INDIRECT(ADDRESS($D409,44))=0,INDIRECT(ADDRESS($D409,38))="UL"),INDIRECT(ADDRESS($D409,COLUMN())),0),0),IF($E409&gt;0,IF(AND(INDIRECT(ADDRESS($E409,44))=0,INDIRECT(ADDRESS($E409,38))="UL"),INDIRECT(ADDRESS($E409,COLUMN())),0),0),IF($F409&gt;0,IF(AND(INDIRECT(ADDRESS($F409,44))=0,INDIRECT(ADDRESS($F409,38))="UL"),INDIRECT(ADDRESS($F409,COLUMN())),0),0),IF($G409&gt;0,IF(AND(INDIRECT(ADDRESS($G409,44))=0,INDIRECT(ADDRESS($G409,38))="UL"),INDIRECT(ADDRESS($G409,COLUMN())),0),0),IF($H409&gt;0,IF(AND(INDIRECT(ADDRESS($H409,44))=0,INDIRECT(ADDRESS($H409,38))="UL"),INDIRECT(ADDRESS($H409,COLUMN())),0),0),IF($I409&gt;0,IF(AND(INDIRECT(ADDRESS($I409,44))=0,INDIRECT(ADDRESS($I409,38))="UL"),INDIRECT(ADDRESS($I409,COLUMN())),0),0),IF($J409&gt;0,IF(AND(INDIRECT(ADDRESS($J409,44))=0,INDIRECT(ADDRESS($J409,38))="UL"),INDIRECT(ADDRESS($J409,COLUMN())),0),0),IF($K409&gt;0,IF(AND(INDIRECT(ADDRESS($K409,44))=0,INDIRECT(ADDRESS($K409,38))="UL"),INDIRECT(ADDRESS($K409,COLUMN())),0),0),IF($L409&gt;0,IF(AND(INDIRECT(ADDRESS($L409,44))=0,INDIRECT(ADDRESS($L409,38))="UL"),INDIRECT(ADDRESS($L409,COLUMN())),0),0),IF($M409&gt;0,IF(AND(INDIRECT(ADDRESS($M409,44))=0,INDIRECT(ADDRESS($M409,38))="UL"),INDIRECT(ADDRESS($M409,COLUMN())),0),0))</f>
        <v>0.1111111111111111</v>
      </c>
      <c r="BZ409" s="57" cm="1">
        <f t="array" aca="1" ref="BZ409" ca="1">SUM(IF($C409&gt;0,IF(AND(INDIRECT(ADDRESS($C409,44))=0,INDIRECT(ADDRESS($C409,38))="UL"),INDIRECT(ADDRESS($C409,COLUMN())),0),0),IF($D409&gt;0,IF(AND(INDIRECT(ADDRESS($D409,44))=0,INDIRECT(ADDRESS($D409,38))="UL"),INDIRECT(ADDRESS($D409,COLUMN())),0),0),IF($E409&gt;0,IF(AND(INDIRECT(ADDRESS($E409,44))=0,INDIRECT(ADDRESS($E409,38))="UL"),INDIRECT(ADDRESS($E409,COLUMN())),0),0),IF($F409&gt;0,IF(AND(INDIRECT(ADDRESS($F409,44))=0,INDIRECT(ADDRESS($F409,38))="UL"),INDIRECT(ADDRESS($F409,COLUMN())),0),0),IF($G409&gt;0,IF(AND(INDIRECT(ADDRESS($G409,44))=0,INDIRECT(ADDRESS($G409,38))="UL"),INDIRECT(ADDRESS($G409,COLUMN())),0),0),IF($H409&gt;0,IF(AND(INDIRECT(ADDRESS($H409,44))=0,INDIRECT(ADDRESS($H409,38))="UL"),INDIRECT(ADDRESS($H409,COLUMN())),0),0),IF($I409&gt;0,IF(AND(INDIRECT(ADDRESS($I409,44))=0,INDIRECT(ADDRESS($I409,38))="UL"),INDIRECT(ADDRESS($I409,COLUMN())),0),0),IF($J409&gt;0,IF(AND(INDIRECT(ADDRESS($J409,44))=0,INDIRECT(ADDRESS($J409,38))="UL"),INDIRECT(ADDRESS($J409,COLUMN())),0),0),IF($K409&gt;0,IF(AND(INDIRECT(ADDRESS($K409,44))=0,INDIRECT(ADDRESS($K409,38))="UL"),INDIRECT(ADDRESS($K409,COLUMN())),0),0),IF($L409&gt;0,IF(AND(INDIRECT(ADDRESS($L409,44))=0,INDIRECT(ADDRESS($L409,38))="UL"),INDIRECT(ADDRESS($L409,COLUMN())),0),0),IF($M409&gt;0,IF(AND(INDIRECT(ADDRESS($M409,44))=0,INDIRECT(ADDRESS($M409,38))="UL"),INDIRECT(ADDRESS($M409,COLUMN())),0),0))</f>
        <v>0.1111111111111111</v>
      </c>
      <c r="CA409" s="57">
        <f t="shared" ca="1" si="274"/>
        <v>0.1111111111111111</v>
      </c>
      <c r="CB409" s="57" cm="1">
        <f t="array" aca="1" ref="CB409" ca="1">SUM(IF($C409&gt;0,IF(AND(INDIRECT(ADDRESS($C409,44))=0,INDIRECT(ADDRESS($C409,38))&lt;&gt;"UL"),INDIRECT(ADDRESS($C409,COLUMN())),0),0),IF($D409&gt;0,IF(AND(INDIRECT(ADDRESS($D409,44))=0,INDIRECT(ADDRESS($D409,38))&lt;&gt;"UL"),INDIRECT(ADDRESS($D409,COLUMN())),0),0),IF($E409&gt;0,IF(AND(INDIRECT(ADDRESS($E409,44))=0,INDIRECT(ADDRESS($E409,38))&lt;&gt;"UL"),INDIRECT(ADDRESS($E409,COLUMN())),0),0),IF($F409&gt;0,IF(AND(INDIRECT(ADDRESS($F409,44))=0,INDIRECT(ADDRESS($F409,38))&lt;&gt;"UL"),INDIRECT(ADDRESS($F409,COLUMN())),0),0),IF($G409&gt;0,IF(AND(INDIRECT(ADDRESS($G409,44))=0,INDIRECT(ADDRESS($G409,38))&lt;&gt;"UL"),INDIRECT(ADDRESS($G409,COLUMN())),0),0),IF($H409&gt;0,IF(AND(INDIRECT(ADDRESS($H409,44))=0,INDIRECT(ADDRESS($H409,38))&lt;&gt;"UL"),INDIRECT(ADDRESS($H409,COLUMN())),0),0),IF($I409&gt;0,IF(AND(INDIRECT(ADDRESS($I409,44))=0,INDIRECT(ADDRESS($I409,38))&lt;&gt;"UL"),INDIRECT(ADDRESS($I409,COLUMN())),0),0),IF($J409&gt;0,IF(AND(INDIRECT(ADDRESS($J409,44))=0,INDIRECT(ADDRESS($J409,38))&lt;&gt;"UL"),INDIRECT(ADDRESS($J409,COLUMN())),0),0),IF($K409&gt;0,IF(AND(INDIRECT(ADDRESS($K409,44))=0,INDIRECT(ADDRESS($K409,38))&lt;&gt;"UL"),INDIRECT(ADDRESS($K409,COLUMN())),0),0),IF($L409&gt;0,IF(AND(INDIRECT(ADDRESS($L409,44))=0,INDIRECT(ADDRESS($L409,38))&lt;&gt;"UL"),INDIRECT(ADDRESS($L409,COLUMN())),0),0),IF($M409&gt;0,IF(AND(INDIRECT(ADDRESS($M409,44))=0,INDIRECT(ADDRESS($M409,38))&lt;&gt;"UL"),INDIRECT(ADDRESS($M409,COLUMN())),0),0))</f>
        <v>0</v>
      </c>
      <c r="CC409" s="57">
        <f t="shared" ca="1" si="275"/>
        <v>0</v>
      </c>
      <c r="CD409" s="57" cm="1">
        <f t="array" aca="1" ref="CD409" ca="1">SUM(IF($C409&gt;0,IF(AND(INDIRECT(ADDRESS($C409,44))=0,INDIRECT(ADDRESS($C409,38))&lt;&gt;"UL"),INDIRECT(ADDRESS($C409,COLUMN())),0),0),IF($D409&gt;0,IF(AND(INDIRECT(ADDRESS($D409,44))=0,INDIRECT(ADDRESS($D409,38))&lt;&gt;"UL"),INDIRECT(ADDRESS($D409,COLUMN())),0),0),IF($E409&gt;0,IF(AND(INDIRECT(ADDRESS($E409,44))=0,INDIRECT(ADDRESS($E409,38))&lt;&gt;"UL"),INDIRECT(ADDRESS($E409,COLUMN())),0),0),IF($F409&gt;0,IF(AND(INDIRECT(ADDRESS($F409,44))=0,INDIRECT(ADDRESS($F409,38))&lt;&gt;"UL"),INDIRECT(ADDRESS($F409,COLUMN())),0),0),IF($G409&gt;0,IF(AND(INDIRECT(ADDRESS($G409,44))=0,INDIRECT(ADDRESS($G409,38))&lt;&gt;"UL"),INDIRECT(ADDRESS($G409,COLUMN())),0),0),IF($H409&gt;0,IF(AND(INDIRECT(ADDRESS($H409,44))=0,INDIRECT(ADDRESS($H409,38))&lt;&gt;"UL"),INDIRECT(ADDRESS($H409,COLUMN())),0),0),IF($I409&gt;0,IF(AND(INDIRECT(ADDRESS($I409,44))=0,INDIRECT(ADDRESS($I409,38))&lt;&gt;"UL"),INDIRECT(ADDRESS($I409,COLUMN())),0),0),IF($J409&gt;0,IF(AND(INDIRECT(ADDRESS($J409,44))=0,INDIRECT(ADDRESS($J409,38))&lt;&gt;"UL"),INDIRECT(ADDRESS($J409,COLUMN())),0),0),IF($K409&gt;0,IF(AND(INDIRECT(ADDRESS($K409,44))=0,INDIRECT(ADDRESS($K409,38))&lt;&gt;"UL"),INDIRECT(ADDRESS($K409,COLUMN())),0),0),IF($L409&gt;0,IF(AND(INDIRECT(ADDRESS($L409,44))=0,INDIRECT(ADDRESS($L409,38))&lt;&gt;"UL"),INDIRECT(ADDRESS($L409,COLUMN())),0),0),IF($M409&gt;0,IF(AND(INDIRECT(ADDRESS($M409,44))=0,INDIRECT(ADDRESS($M409,38))&lt;&gt;"UL"),INDIRECT(ADDRESS($M409,COLUMN())),0),0))</f>
        <v>0</v>
      </c>
      <c r="CE409" s="57" cm="1">
        <f t="array" aca="1" ref="CE409" ca="1">SUM(IF($C409&gt;0,IF(AND(INDIRECT(ADDRESS($C409,44))=0,INDIRECT(ADDRESS($C409,38))&lt;&gt;"UL"),INDIRECT(ADDRESS($C409,COLUMN())),0),0),IF($D409&gt;0,IF(AND(INDIRECT(ADDRESS($D409,44))=0,INDIRECT(ADDRESS($D409,38))&lt;&gt;"UL"),INDIRECT(ADDRESS($D409,COLUMN())),0),0),IF($E409&gt;0,IF(AND(INDIRECT(ADDRESS($E409,44))=0,INDIRECT(ADDRESS($E409,38))&lt;&gt;"UL"),INDIRECT(ADDRESS($E409,COLUMN())),0),0),IF($F409&gt;0,IF(AND(INDIRECT(ADDRESS($F409,44))=0,INDIRECT(ADDRESS($F409,38))&lt;&gt;"UL"),INDIRECT(ADDRESS($F409,COLUMN())),0),0),IF($G409&gt;0,IF(AND(INDIRECT(ADDRESS($G409,44))=0,INDIRECT(ADDRESS($G409,38))&lt;&gt;"UL"),INDIRECT(ADDRESS($G409,COLUMN())),0),0),IF($H409&gt;0,IF(AND(INDIRECT(ADDRESS($H409,44))=0,INDIRECT(ADDRESS($H409,38))&lt;&gt;"UL"),INDIRECT(ADDRESS($H409,COLUMN())),0),0),IF($I409&gt;0,IF(AND(INDIRECT(ADDRESS($I409,44))=0,INDIRECT(ADDRESS($I409,38))&lt;&gt;"UL"),INDIRECT(ADDRESS($I409,COLUMN())),0),0),IF($J409&gt;0,IF(AND(INDIRECT(ADDRESS($J409,44))=0,INDIRECT(ADDRESS($J409,38))&lt;&gt;"UL"),INDIRECT(ADDRESS($J409,COLUMN())),0),0),IF($K409&gt;0,IF(AND(INDIRECT(ADDRESS($K409,44))=0,INDIRECT(ADDRESS($K409,38))&lt;&gt;"UL"),INDIRECT(ADDRESS($K409,COLUMN())),0),0),IF($L409&gt;0,IF(AND(INDIRECT(ADDRESS($L409,44))=0,INDIRECT(ADDRESS($L409,38))&lt;&gt;"UL"),INDIRECT(ADDRESS($L409,COLUMN())),0),0),IF($M409&gt;0,IF(AND(INDIRECT(ADDRESS($M409,44))=0,INDIRECT(ADDRESS($M409,38))&lt;&gt;"UL"),INDIRECT(ADDRESS($M409,COLUMN())),0),0))</f>
        <v>0</v>
      </c>
      <c r="CF409" s="57">
        <f t="shared" ca="1" si="276"/>
        <v>0</v>
      </c>
      <c r="CG409" s="57">
        <f t="shared" ca="1" si="277"/>
        <v>0.91562479140793906</v>
      </c>
      <c r="CH409" s="57">
        <f t="shared" ca="1" si="278"/>
        <v>3.980977353947561E-2</v>
      </c>
      <c r="CI409" s="19">
        <f t="shared" ca="1" si="279"/>
        <v>25.71136832471511</v>
      </c>
      <c r="CJ409" s="19"/>
      <c r="CK409" s="57" cm="1">
        <f t="array" aca="1" ref="CK409" ca="1">IF(AU409="S", SUM(IF($C409&gt;0,IF(INDIRECT(ADDRESS($C409,43))&lt;&gt;1,INDIRECT(ADDRESS($C409,48)),0),0), IF($D409&gt;0,IF(INDIRECT(ADDRESS($D409,43))&lt;&gt;1,INDIRECT(ADDRESS($D409,48)),0),0), IF($E409&gt;0,IF(INDIRECT(ADDRESS($E409,43))&lt;&gt;1,INDIRECT(ADDRESS($E409,48)),0),0), IF($F409&gt;0,IF(INDIRECT(ADDRESS($F409,43))&lt;&gt;1,INDIRECT(ADDRESS($F409,48)),0),0), IF($G409&gt;0,IF(INDIRECT(ADDRESS($G409,43))&lt;&gt;1,INDIRECT(ADDRESS($G409,48)),0),0), IF($H409&gt;0,IF(INDIRECT(ADDRESS($H409,43))&lt;&gt;1,INDIRECT(ADDRESS($H409,48)),0),0), IF($I409&gt;0,IF(INDIRECT(ADDRESS($I409,43))&lt;&gt;1,INDIRECT(ADDRESS($I409,48)),0),0), IF($J409&gt;0,IF(INDIRECT(ADDRESS($J409,43))&lt;&gt;1,INDIRECT(ADDRESS($J409,48)),0),0), IF($K409&gt;0,IF(INDIRECT(ADDRESS($K409,43))&lt;&gt;1,INDIRECT(ADDRESS($K409,48)),0),0), IF($L409&gt;0,IF(INDIRECT(ADDRESS($L409,43))&lt;&gt;1,INDIRECT(ADDRESS($L409,48)),0),0), IF($M409&gt;0,IF(INDIRECT(ADDRESS($M409,43))&lt;&gt;1,INDIRECT(ADDRESS($M409,48)),0),0)), IF(AU409="L",SUM(IF($C409&gt;0,IF(INDIRECT(ADDRESS($C409,43))&lt;&gt;1,INDIRECT(ADDRESS($C409,50)),0),0), IF($D409&gt;0,IF(INDIRECT(ADDRESS($D409,43))&lt;&gt;1,INDIRECT(ADDRESS($D409,50)),0),0), IF($E409&gt;0,IF(INDIRECT(ADDRESS($E409,43))&lt;&gt;1,INDIRECT(ADDRESS($E409,50)),0),0), IF($F409&gt;0,IF(INDIRECT(ADDRESS($F409,43))&lt;&gt;1,INDIRECT(ADDRESS($F409,50)),0),0), IF($G409&gt;0,IF(INDIRECT(ADDRESS($G409,43))&lt;&gt;1,INDIRECT(ADDRESS($G409,50)),0),0), IF($G409&gt;0,IF(INDIRECT(ADDRESS($G409,43))&lt;&gt;1,INDIRECT(ADDRESS($G409,50)),0),0), IF($H409&gt;0,IF(INDIRECT(ADDRESS($H409,43))&lt;&gt;1,INDIRECT(ADDRESS($H409,50)),0),0), IF($I409&gt;0,IF(INDIRECT(ADDRESS($I409,43))&lt;&gt;1,INDIRECT(ADDRESS($I409,50)),0),0), IF($J409&gt;0,IF(INDIRECT(ADDRESS($J409,43))&lt;&gt;1,INDIRECT(ADDRESS($J409,50)),0),0), IF($K409&gt;0,IF(INDIRECT(ADDRESS($K409,43))&lt;&gt;1,INDIRECT(ADDRESS($K409,50)),0),0), IF($L409&gt;0,IF(INDIRECT(ADDRESS($L409,43))&lt;&gt;1,INDIRECT(ADDRESS($L409,50)),0),0), IF($M409&gt;0,IF(INDIRECT(ADDRESS($M409,43))&lt;&gt;1,INDIRECT(ADDRESS($M409,50)),0),0)), SUM(IF($C409&gt;0,IF(INDIRECT(ADDRESS($C409,43))&lt;&gt;1,INDIRECT(ADDRESS($C409,49)),0),0), IF($D409&gt;0,IF(INDIRECT(ADDRESS($D409,43))&lt;&gt;1,INDIRECT(ADDRESS($D409,49)),0),0), IF($E409&gt;0,IF(INDIRECT(ADDRESS($E409,43))&lt;&gt;1,INDIRECT(ADDRESS($E409,49)),0),0), IF($F409&gt;0,IF(INDIRECT(ADDRESS($F409,43))&lt;&gt;1,INDIRECT(ADDRESS($F409,49)),0),0), IF($G409&gt;0,IF(INDIRECT(ADDRESS($G409,43))&lt;&gt;1,INDIRECT(ADDRESS($G409,49)),0),0), IF($G409&gt;0,IF(INDIRECT(ADDRESS($G409,43))&lt;&gt;1,INDIRECT(ADDRESS($G409,49)),0),0), IF($H409&gt;0,IF(INDIRECT(ADDRESS($H409,43))&lt;&gt;1,INDIRECT(ADDRESS($H409,49)),0),0), IF($I409&gt;0,IF(INDIRECT(ADDRESS($I409,43))&lt;&gt;1,INDIRECT(ADDRESS($I409,49)),0),0), IF($J409&gt;0,IF(INDIRECT(ADDRESS($J409,43))&lt;&gt;1,INDIRECT(ADDRESS($J409,49)),0),0), IF($K409&gt;0,IF(INDIRECT(ADDRESS($K409,43))&lt;&gt;1,INDIRECT(ADDRESS($K409,49)),0),0), IF($L409&gt;0,IF(INDIRECT(ADDRESS($L409,43))&lt;&gt;1,INDIRECT(ADDRESS($L409,49)),0),0), IF($M409&gt;0,IF(INDIRECT(ADDRESS($M409,43))&lt;&gt;1,INDIRECT(ADDRESS($M409,49)),0),0))))</f>
        <v>0.66666666666666663</v>
      </c>
      <c r="CL409" s="57" cm="1">
        <f t="array" aca="1" ref="CL409" ca="1">SUM(IF($C409&gt;0,IF(INDIRECT(ADDRESS($C409,44))=1,INDIRECT(ADDRESS($C409,90)),0),0), IF($D409&gt;0,IF(INDIRECT(ADDRESS($D409,44))=1,INDIRECT(ADDRESS($D409,90)),0),0), IF($E409&gt;0,IF(INDIRECT(ADDRESS($E409,44))=1,INDIRECT(ADDRESS($E409,90)),0),0), IF($F409&gt;0,IF(INDIRECT(ADDRESS($F409,44))=1,INDIRECT(ADDRESS($F409,90)),0),0), IF($G409&gt;0,IF(INDIRECT(ADDRESS($G409,44))=1,INDIRECT(ADDRESS($G409,90)),0),0), IF($H409&gt;0,IF(INDIRECT(ADDRESS($H409,44))=1,INDIRECT(ADDRESS($H409,90)),0),0), IF($I409&gt;0,IF(INDIRECT(ADDRESS($I409,44))=1,INDIRECT(ADDRESS($I409,90)),0),0), IF($J409&gt;0,IF(INDIRECT(ADDRESS($J409,44))=1,INDIRECT(ADDRESS($J409,90)),0),0), IF($K409&gt;0,IF(INDIRECT(ADDRESS($K409,44))=1,INDIRECT(ADDRESS($K409,90)),0),0), IF($L409&gt;0,IF(INDIRECT(ADDRESS($L409,44))=1,INDIRECT(ADDRESS($L409,90)),0),0), IF($M409&gt;0,IF(INDIRECT(ADDRESS($M409,44))=1,INDIRECT(ADDRESS($M409,90)),0),0))</f>
        <v>0</v>
      </c>
      <c r="CM409" s="56">
        <f t="shared" ca="1" si="280"/>
        <v>0.98191007431205413</v>
      </c>
      <c r="CN409" s="59"/>
    </row>
    <row r="410" spans="1:93" x14ac:dyDescent="0.25">
      <c r="A410" s="219" t="s">
        <v>645</v>
      </c>
      <c r="B410" s="220">
        <v>382</v>
      </c>
      <c r="C410" s="220">
        <v>399</v>
      </c>
      <c r="D410" s="220"/>
      <c r="E410" s="220"/>
      <c r="F410" s="220"/>
      <c r="G410" s="220"/>
      <c r="H410" s="220"/>
      <c r="I410" s="220"/>
      <c r="J410" s="220"/>
      <c r="K410" s="220"/>
      <c r="L410" s="220"/>
      <c r="M410" s="220"/>
      <c r="N410" s="67">
        <f ca="1">SUM(INDIRECT(ADDRESS(B410,COLUMN())),IF(C410&gt;0,INDIRECT(ADDRESS(C410,COLUMN())),0),IF(D410&gt;0,INDIRECT(ADDRESS(D410,14)),0),IF(E410&gt;0,INDIRECT(ADDRESS(E410,COLUMN())),0),IF(F410&gt;0,INDIRECT(ADDRESS(F410,COLUMN())),0),IF(G410&gt;0,INDIRECT(ADDRESS(G410,COLUMN())),0),IF(H410&gt;0,INDIRECT(ADDRESS(H410,COLUMN())),0),IF(I410&gt;0,INDIRECT(ADDRESS(I410,COLUMN())),0),IF(J410&gt;0,INDIRECT(ADDRESS(J410,COLUMN())),0),IF(K410&gt;0,INDIRECT(ADDRESS(K410,COLUMN())),0),IF(L410&gt;0,INDIRECT(ADDRESS(L410,COLUMN())),0),IF(M410&gt;0,INDIRECT(ADDRESS(M410,COLUMN())),0))</f>
        <v>32</v>
      </c>
      <c r="O410" s="220" t="str" cm="1">
        <f t="array" aca="1" ref="O410" ca="1">INDIRECT(ADDRESS($B410,COLUMN()))</f>
        <v>Fighter</v>
      </c>
      <c r="P410" s="220" cm="1">
        <f t="array" aca="1" ref="P410" ca="1">INDIRECT(ADDRESS($B410,COLUMN()))</f>
        <v>3</v>
      </c>
      <c r="Q410" s="220" cm="1">
        <f t="array" aca="1" ref="Q410" ca="1">INDIRECT(ADDRESS($B410,COLUMN()))</f>
        <v>0</v>
      </c>
      <c r="R410" s="220" cm="1">
        <f t="array" aca="1" ref="R410" ca="1">INDIRECT(ADDRESS($B410,COLUMN()))</f>
        <v>0</v>
      </c>
      <c r="S410" s="220" cm="1">
        <f t="array" aca="1" ref="S410" ca="1">INDIRECT(ADDRESS($B410,COLUMN()))</f>
        <v>3</v>
      </c>
      <c r="T410" s="220" t="str" cm="1">
        <f t="array" aca="1" ref="T410" ca="1">INDIRECT(ADDRESS($B410,COLUMN()))</f>
        <v>1-8</v>
      </c>
      <c r="U410" s="220" cm="1">
        <f t="array" aca="1" ref="U410" ca="1">INDIRECT(ADDRESS($B410,COLUMN()))</f>
        <v>8</v>
      </c>
      <c r="V410" s="220" cm="1">
        <f t="array" aca="1" ref="V410" ca="1">INDIRECT(ADDRESS($B410,COLUMN()))</f>
        <v>0</v>
      </c>
      <c r="W410" s="220" cm="1">
        <f t="array" aca="1" ref="W410" ca="1">INDIRECT(ADDRESS($B410,COLUMN()))</f>
        <v>2</v>
      </c>
      <c r="X410" s="220" cm="1">
        <f t="array" aca="1" ref="X410" ca="1">INDIRECT(ADDRESS($B410,COLUMN()))</f>
        <v>9</v>
      </c>
      <c r="Y410" s="220" cm="1">
        <f t="array" aca="1" ref="Y410" ca="1">INDIRECT(ADDRESS($B410,COLUMN()))</f>
        <v>1</v>
      </c>
      <c r="Z410" s="220" cm="1">
        <f t="array" aca="1" ref="Z410" ca="1">INDIRECT(ADDRESS($B410,COLUMN()))</f>
        <v>5</v>
      </c>
      <c r="AA410" s="255" t="str" cm="1">
        <f t="array" aca="1" ref="AA410" ca="1">INDIRECT(ADDRESS($B410,COLUMN()))</f>
        <v>Jink</v>
      </c>
      <c r="AB410" s="56">
        <f t="shared" ca="1" si="260"/>
        <v>1.0329206114928022</v>
      </c>
      <c r="AC410" s="56">
        <f t="shared" ca="1" si="261"/>
        <v>1.0811970386830336</v>
      </c>
      <c r="AD410" s="56">
        <f t="shared" ca="1" si="262"/>
        <v>2.8205140139557403</v>
      </c>
      <c r="AF410" s="52"/>
      <c r="AG410" s="52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2"/>
      <c r="AU410" s="54" t="s">
        <v>113</v>
      </c>
      <c r="AV410" s="57" cm="1">
        <f t="array" aca="1" ref="AV410" ca="1">SUM(IF($C410&gt;0,IF(AND(INDIRECT(ADDRESS($C410,44))=0,INDIRECT(ADDRESS($C410,38))="UL",ISERROR(SEARCH("Rear",INDIRECT(ADDRESS($C410,33)))),ISERROR(SEARCH("Side",INDIRECT(ADDRESS($C410,33))))),INDIRECT(ADDRESS($C410,COLUMN())),0),0),IF($D410&gt;0,IF(AND(INDIRECT(ADDRESS($D410,44))=0,INDIRECT(ADDRESS($D410,38))="UL",ISERROR(SEARCH("Rear",INDIRECT(ADDRESS($D410,33)))),ISERROR(SEARCH("Side",INDIRECT(ADDRESS($D410,33))))),INDIRECT(ADDRESS($D410,COLUMN())),0),0),IF($E410&gt;0,IF(AND(INDIRECT(ADDRESS($E410,44))=0,INDIRECT(ADDRESS($E410,38))="UL",ISERROR(SEARCH("Rear",INDIRECT(ADDRESS($E410,33)))),ISERROR(SEARCH("Side",INDIRECT(ADDRESS($E410,33))))),INDIRECT(ADDRESS($E410,COLUMN())),0),0),IF($F410&gt;0,IF(AND(INDIRECT(ADDRESS($F410,44))=0,INDIRECT(ADDRESS($F410,38))="UL",ISERROR(SEARCH("Rear",INDIRECT(ADDRESS($F410,33)))),ISERROR(SEARCH("Side",INDIRECT(ADDRESS($F410,33))))),INDIRECT(ADDRESS($F410,COLUMN())),0),0),IF($G410&gt;0,IF(AND(INDIRECT(ADDRESS($G410,44))=0,INDIRECT(ADDRESS($G410,38))="UL",ISERROR(SEARCH("Rear",INDIRECT(ADDRESS($G410,33)))),ISERROR(SEARCH("Side",INDIRECT(ADDRESS($G410,33))))),INDIRECT(ADDRESS($G410,COLUMN())),0),0),IF($H410&gt;0,IF(AND(INDIRECT(ADDRESS($H410,44))=0,INDIRECT(ADDRESS($H410,38))="UL",ISERROR(SEARCH("Rear",INDIRECT(ADDRESS($H410,33)))),ISERROR(SEARCH("Side",INDIRECT(ADDRESS($H410,33))))),INDIRECT(ADDRESS($H410,COLUMN())),0),0),IF($I410&gt;0,IF(AND(INDIRECT(ADDRESS($I410,44))=0,INDIRECT(ADDRESS($I410,38))="UL",ISERROR(SEARCH("Rear",INDIRECT(ADDRESS($I410,33)))),ISERROR(SEARCH("Side",INDIRECT(ADDRESS($I410,33))))),INDIRECT(ADDRESS($I410,COLUMN())),0),0),IF($J410&gt;0,IF(AND(INDIRECT(ADDRESS($J410,44))=0,INDIRECT(ADDRESS($J410,38))="UL",ISERROR(SEARCH("Rear",INDIRECT(ADDRESS($J410,33)))),ISERROR(SEARCH("Side",INDIRECT(ADDRESS($J410,33))))),INDIRECT(ADDRESS($J410,COLUMN())),0),0),IF($K410&gt;0,IF(AND(INDIRECT(ADDRESS($K410,44))=0,INDIRECT(ADDRESS($K410,38))="UL",ISERROR(SEARCH("Rear",INDIRECT(ADDRESS($K410,33)))),ISERROR(SEARCH("Side",INDIRECT(ADDRESS($K410,33))))),INDIRECT(ADDRESS($K410,COLUMN())),0),0),IF($L410&gt;0,IF(AND(INDIRECT(ADDRESS($L410,44))=0,INDIRECT(ADDRESS($L410,38))="UL",ISERROR(SEARCH("Rear",INDIRECT(ADDRESS($L410,33)))),ISERROR(SEARCH("Side",INDIRECT(ADDRESS($L410,33))))),INDIRECT(ADDRESS($L410,COLUMN())),0),0),IF($M410&gt;0,IF(AND(INDIRECT(ADDRESS($M410,44))=0,INDIRECT(ADDRESS($M410,38))="UL",ISERROR(SEARCH("Rear",INDIRECT(ADDRESS($M410,33)))),ISERROR(SEARCH("Side",INDIRECT(ADDRESS($M410,33))))),INDIRECT(ADDRESS($M410,COLUMN())),0),0))</f>
        <v>1.5</v>
      </c>
      <c r="AW410" s="57" cm="1">
        <f t="array" aca="1" ref="AW410" ca="1">SUM(IF($C410&gt;0,IF(AND(INDIRECT(ADDRESS($C410,44))=0,INDIRECT(ADDRESS($C410,38))="UL",ISERROR(SEARCH("Rear",INDIRECT(ADDRESS($C410,33)))),ISERROR(SEARCH("Side",INDIRECT(ADDRESS($C410,33))))),INDIRECT(ADDRESS($C410,COLUMN())),0),0),IF($D410&gt;0,IF(AND(INDIRECT(ADDRESS($D410,44))=0,INDIRECT(ADDRESS($D410,38))="UL",ISERROR(SEARCH("Rear",INDIRECT(ADDRESS($D410,33)))),ISERROR(SEARCH("Side",INDIRECT(ADDRESS($D410,33))))),INDIRECT(ADDRESS($D410,COLUMN())),0),0),IF($E410&gt;0,IF(AND(INDIRECT(ADDRESS($E410,44))=0,INDIRECT(ADDRESS($E410,38))="UL",ISERROR(SEARCH("Rear",INDIRECT(ADDRESS($E410,33)))),ISERROR(SEARCH("Side",INDIRECT(ADDRESS($E410,33))))),INDIRECT(ADDRESS($E410,COLUMN())),0),0),IF($F410&gt;0,IF(AND(INDIRECT(ADDRESS($F410,44))=0,INDIRECT(ADDRESS($F410,38))="UL",ISERROR(SEARCH("Rear",INDIRECT(ADDRESS($F410,33)))),ISERROR(SEARCH("Side",INDIRECT(ADDRESS($F410,33))))),INDIRECT(ADDRESS($F410,COLUMN())),0),0),IF($G410&gt;0,IF(AND(INDIRECT(ADDRESS($G410,44))=0,INDIRECT(ADDRESS($G410,38))="UL",ISERROR(SEARCH("Rear",INDIRECT(ADDRESS($G410,33)))),ISERROR(SEARCH("Side",INDIRECT(ADDRESS($G410,33))))),INDIRECT(ADDRESS($G410,COLUMN())),0),0),IF($H410&gt;0,IF(AND(INDIRECT(ADDRESS($H410,44))=0,INDIRECT(ADDRESS($H410,38))="UL",ISERROR(SEARCH("Rear",INDIRECT(ADDRESS($H410,33)))),ISERROR(SEARCH("Side",INDIRECT(ADDRESS($H410,33))))),INDIRECT(ADDRESS($H410,COLUMN())),0),0),IF($I410&gt;0,IF(AND(INDIRECT(ADDRESS($I410,44))=0,INDIRECT(ADDRESS($I410,38))="UL",ISERROR(SEARCH("Rear",INDIRECT(ADDRESS($I410,33)))),ISERROR(SEARCH("Side",INDIRECT(ADDRESS($I410,33))))),INDIRECT(ADDRESS($I410,COLUMN())),0),0),IF($J410&gt;0,IF(AND(INDIRECT(ADDRESS($J410,44))=0,INDIRECT(ADDRESS($J410,38))="UL",ISERROR(SEARCH("Rear",INDIRECT(ADDRESS($J410,33)))),ISERROR(SEARCH("Side",INDIRECT(ADDRESS($J410,33))))),INDIRECT(ADDRESS($J410,COLUMN())),0),0),IF($K410&gt;0,IF(AND(INDIRECT(ADDRESS($K410,44))=0,INDIRECT(ADDRESS($K410,38))="UL",ISERROR(SEARCH("Rear",INDIRECT(ADDRESS($K410,33)))),ISERROR(SEARCH("Side",INDIRECT(ADDRESS($K410,33))))),INDIRECT(ADDRESS($K410,COLUMN())),0),0),IF($L410&gt;0,IF(AND(INDIRECT(ADDRESS($L410,44))=0,INDIRECT(ADDRESS($L410,38))="UL",ISERROR(SEARCH("Rear",INDIRECT(ADDRESS($L410,33)))),ISERROR(SEARCH("Side",INDIRECT(ADDRESS($L410,33))))),INDIRECT(ADDRESS($L410,COLUMN())),0),0),IF($M410&gt;0,IF(AND(INDIRECT(ADDRESS($M410,44))=0,INDIRECT(ADDRESS($M410,38))="UL",ISERROR(SEARCH("Rear",INDIRECT(ADDRESS($M410,33)))),ISERROR(SEARCH("Side",INDIRECT(ADDRESS($M410,33))))),INDIRECT(ADDRESS($M410,COLUMN())),0),0))</f>
        <v>1.5</v>
      </c>
      <c r="AX410" s="57" cm="1">
        <f t="array" aca="1" ref="AX410" ca="1">SUM(IF($C410&gt;0,IF(AND(INDIRECT(ADDRESS($C410,44))=0,INDIRECT(ADDRESS($C410,38))="UL",ISERROR(SEARCH("Rear",INDIRECT(ADDRESS($C410,33)))),ISERROR(SEARCH("Side",INDIRECT(ADDRESS($C410,33))))),INDIRECT(ADDRESS($C410,COLUMN())),0),0),IF($D410&gt;0,IF(AND(INDIRECT(ADDRESS($D410,44))=0,INDIRECT(ADDRESS($D410,38))="UL",ISERROR(SEARCH("Rear",INDIRECT(ADDRESS($D410,33)))),ISERROR(SEARCH("Side",INDIRECT(ADDRESS($D410,33))))),INDIRECT(ADDRESS($D410,COLUMN())),0),0),IF($E410&gt;0,IF(AND(INDIRECT(ADDRESS($E410,44))=0,INDIRECT(ADDRESS($E410,38))="UL",ISERROR(SEARCH("Rear",INDIRECT(ADDRESS($E410,33)))),ISERROR(SEARCH("Side",INDIRECT(ADDRESS($E410,33))))),INDIRECT(ADDRESS($E410,COLUMN())),0),0),IF($F410&gt;0,IF(AND(INDIRECT(ADDRESS($F410,44))=0,INDIRECT(ADDRESS($F410,38))="UL",ISERROR(SEARCH("Rear",INDIRECT(ADDRESS($F410,33)))),ISERROR(SEARCH("Side",INDIRECT(ADDRESS($F410,33))))),INDIRECT(ADDRESS($F410,COLUMN())),0),0),IF($G410&gt;0,IF(AND(INDIRECT(ADDRESS($G410,44))=0,INDIRECT(ADDRESS($G410,38))="UL",ISERROR(SEARCH("Rear",INDIRECT(ADDRESS($G410,33)))),ISERROR(SEARCH("Side",INDIRECT(ADDRESS($G410,33))))),INDIRECT(ADDRESS($G410,COLUMN())),0),0),IF($H410&gt;0,IF(AND(INDIRECT(ADDRESS($H410,44))=0,INDIRECT(ADDRESS($H410,38))="UL",ISERROR(SEARCH("Rear",INDIRECT(ADDRESS($H410,33)))),ISERROR(SEARCH("Side",INDIRECT(ADDRESS($H410,33))))),INDIRECT(ADDRESS($H410,COLUMN())),0),0),IF($I410&gt;0,IF(AND(INDIRECT(ADDRESS($I410,44))=0,INDIRECT(ADDRESS($I410,38))="UL",ISERROR(SEARCH("Rear",INDIRECT(ADDRESS($I410,33)))),ISERROR(SEARCH("Side",INDIRECT(ADDRESS($I410,33))))),INDIRECT(ADDRESS($I410,COLUMN())),0),0),IF($J410&gt;0,IF(AND(INDIRECT(ADDRESS($J410,44))=0,INDIRECT(ADDRESS($J410,38))="UL",ISERROR(SEARCH("Rear",INDIRECT(ADDRESS($J410,33)))),ISERROR(SEARCH("Side",INDIRECT(ADDRESS($J410,33))))),INDIRECT(ADDRESS($J410,COLUMN())),0),0),IF($K410&gt;0,IF(AND(INDIRECT(ADDRESS($K410,44))=0,INDIRECT(ADDRESS($K410,38))="UL",ISERROR(SEARCH("Rear",INDIRECT(ADDRESS($K410,33)))),ISERROR(SEARCH("Side",INDIRECT(ADDRESS($K410,33))))),INDIRECT(ADDRESS($K410,COLUMN())),0),0),IF($L410&gt;0,IF(AND(INDIRECT(ADDRESS($L410,44))=0,INDIRECT(ADDRESS($L410,38))="UL",ISERROR(SEARCH("Rear",INDIRECT(ADDRESS($L410,33)))),ISERROR(SEARCH("Side",INDIRECT(ADDRESS($L410,33))))),INDIRECT(ADDRESS($L410,COLUMN())),0),0),IF($M410&gt;0,IF(AND(INDIRECT(ADDRESS($M410,44))=0,INDIRECT(ADDRESS($M410,38))="UL",ISERROR(SEARCH("Rear",INDIRECT(ADDRESS($M410,33)))),ISERROR(SEARCH("Side",INDIRECT(ADDRESS($M410,33))))),INDIRECT(ADDRESS($M410,COLUMN())),0),0))</f>
        <v>0</v>
      </c>
      <c r="AY410" s="58">
        <f t="shared" ca="1" si="264"/>
        <v>1.5</v>
      </c>
      <c r="AZ410" s="58">
        <f t="shared" ca="1" si="265"/>
        <v>1</v>
      </c>
      <c r="BA410" s="58" cm="1">
        <f t="array" aca="1" ref="BA410" ca="1">SUM(IF($C410&gt;0,IF(AND(INDIRECT(ADDRESS($C410,44))=0,INDIRECT(ADDRESS($C410,38))="UL"),INDIRECT(ADDRESS($C410,COLUMN())),0),0),IF($D410&gt;0,IF(AND(INDIRECT(ADDRESS($D410,44))=0,INDIRECT(ADDRESS($D410,38))="UL"),INDIRECT(ADDRESS($D410,COLUMN())),0),0),IF($E410&gt;0,IF(AND(INDIRECT(ADDRESS($E410,44))=0,INDIRECT(ADDRESS($E410,38))="UL"),INDIRECT(ADDRESS($E410,COLUMN())),0),0),IF($F410&gt;0,IF(AND(INDIRECT(ADDRESS($F410,44))=0,INDIRECT(ADDRESS($F410,38))="UL"),INDIRECT(ADDRESS($F410,COLUMN())),0),0),IF($G410&gt;0,IF(AND(INDIRECT(ADDRESS($G410,44))=0,INDIRECT(ADDRESS($G410,38))="UL"),INDIRECT(ADDRESS($G410,COLUMN())),0),0),IF($H410&gt;0,IF(AND(INDIRECT(ADDRESS($H410,44))=0,INDIRECT(ADDRESS($H410,38))="UL"),INDIRECT(ADDRESS($H410,COLUMN())),0),0),IF($I410&gt;0,IF(AND(INDIRECT(ADDRESS($I410,44))=0,INDIRECT(ADDRESS($I410,38))="UL"),INDIRECT(ADDRESS($I410,COLUMN())),0),0),IF($J410&gt;0,IF(AND(INDIRECT(ADDRESS($J410,44))=0,INDIRECT(ADDRESS($J410,38))="UL"),INDIRECT(ADDRESS($J410,COLUMN())),0),0),IF($K410&gt;0,IF(AND(INDIRECT(ADDRESS($K410,44))=0,INDIRECT(ADDRESS($K410,38))="UL"),INDIRECT(ADDRESS($K410,COLUMN())),0),0),IF($L410&gt;0,IF(AND(INDIRECT(ADDRESS($L410,44))=0,INDIRECT(ADDRESS($L410,38))="UL"),INDIRECT(ADDRESS($L410,COLUMN())),0),0),IF($M410&gt;0,IF(AND(INDIRECT(ADDRESS($M410,44))=0,INDIRECT(ADDRESS($M410,38))="UL"),INDIRECT(ADDRESS($M410,COLUMN())),0),0))</f>
        <v>0.4</v>
      </c>
      <c r="BB410" s="58" cm="1">
        <f t="array" aca="1" ref="BB410" ca="1">SUM(IF($C410&gt;0,IF(AND(INDIRECT(ADDRESS($C410,44))=0,INDIRECT(ADDRESS($C410,38))="UL"),INDIRECT(ADDRESS($C410,COLUMN())),0),0),IF($D410&gt;0,IF(AND(INDIRECT(ADDRESS($D410,44))=0,INDIRECT(ADDRESS($D410,38))="UL"),INDIRECT(ADDRESS($D410,COLUMN())),0),0),IF($E410&gt;0,IF(AND(INDIRECT(ADDRESS($E410,44))=0,INDIRECT(ADDRESS($E410,38))="UL"),INDIRECT(ADDRESS($E410,COLUMN())),0),0),IF($F410&gt;0,IF(AND(INDIRECT(ADDRESS($F410,44))=0,INDIRECT(ADDRESS($F410,38))="UL"),INDIRECT(ADDRESS($F410,COLUMN())),0),0),IF($G410&gt;0,IF(AND(INDIRECT(ADDRESS($G410,44))=0,INDIRECT(ADDRESS($G410,38))="UL"),INDIRECT(ADDRESS($G410,COLUMN())),0),0),IF($H410&gt;0,IF(AND(INDIRECT(ADDRESS($H410,44))=0,INDIRECT(ADDRESS($H410,38))="UL"),INDIRECT(ADDRESS($H410,COLUMN())),0),0),IF($I410&gt;0,IF(AND(INDIRECT(ADDRESS($I410,44))=0,INDIRECT(ADDRESS($I410,38))="UL"),INDIRECT(ADDRESS($I410,COLUMN())),0),0),IF($J410&gt;0,IF(AND(INDIRECT(ADDRESS($J410,44))=0,INDIRECT(ADDRESS($J410,38))="UL"),INDIRECT(ADDRESS($J410,COLUMN())),0),0),IF($K410&gt;0,IF(AND(INDIRECT(ADDRESS($K410,44))=0,INDIRECT(ADDRESS($K410,38))="UL"),INDIRECT(ADDRESS($K410,COLUMN())),0),0),IF($L410&gt;0,IF(AND(INDIRECT(ADDRESS($L410,44))=0,INDIRECT(ADDRESS($L410,38))="UL"),INDIRECT(ADDRESS($L410,COLUMN())),0),0),IF($M410&gt;0,IF(AND(INDIRECT(ADDRESS($M410,44))=0,INDIRECT(ADDRESS($M410,38))="UL"),INDIRECT(ADDRESS($M410,COLUMN())),0),0))</f>
        <v>0.4</v>
      </c>
      <c r="BC410" s="58" cm="1">
        <f t="array" aca="1" ref="BC410" ca="1">SUM(IF($C410&gt;0,IF(AND(INDIRECT(ADDRESS($C410,44))=0,INDIRECT(ADDRESS($C410,38))="UL"),INDIRECT(ADDRESS($C410,COLUMN())),0),0),IF($D410&gt;0,IF(AND(INDIRECT(ADDRESS($D410,44))=0,INDIRECT(ADDRESS($D410,38))="UL"),INDIRECT(ADDRESS($D410,COLUMN())),0),0),IF($E410&gt;0,IF(AND(INDIRECT(ADDRESS($E410,44))=0,INDIRECT(ADDRESS($E410,38))="UL"),INDIRECT(ADDRESS($E410,COLUMN())),0),0),IF($F410&gt;0,IF(AND(INDIRECT(ADDRESS($F410,44))=0,INDIRECT(ADDRESS($F410,38))="UL"),INDIRECT(ADDRESS($F410,COLUMN())),0),0),IF($G410&gt;0,IF(AND(INDIRECT(ADDRESS($G410,44))=0,INDIRECT(ADDRESS($G410,38))="UL"),INDIRECT(ADDRESS($G410,COLUMN())),0),0),IF($H410&gt;0,IF(AND(INDIRECT(ADDRESS($H410,44))=0,INDIRECT(ADDRESS($H410,38))="UL"),INDIRECT(ADDRESS($H410,COLUMN())),0),0),IF($I410&gt;0,IF(AND(INDIRECT(ADDRESS($I410,44))=0,INDIRECT(ADDRESS($I410,38))="UL"),INDIRECT(ADDRESS($I410,COLUMN())),0),0),IF($J410&gt;0,IF(AND(INDIRECT(ADDRESS($J410,44))=0,INDIRECT(ADDRESS($J410,38))="UL"),INDIRECT(ADDRESS($J410,COLUMN())),0),0),IF($K410&gt;0,IF(AND(INDIRECT(ADDRESS($K410,44))=0,INDIRECT(ADDRESS($K410,38))="UL"),INDIRECT(ADDRESS($K410,COLUMN())),0),0),IF($L410&gt;0,IF(AND(INDIRECT(ADDRESS($L410,44))=0,INDIRECT(ADDRESS($L410,38))="UL"),INDIRECT(ADDRESS($L410,COLUMN())),0),0),IF($M410&gt;0,IF(AND(INDIRECT(ADDRESS($M410,44))=0,INDIRECT(ADDRESS($M410,38))="UL"),INDIRECT(ADDRESS($M410,COLUMN())),0),0))</f>
        <v>0.2</v>
      </c>
      <c r="BD410" s="58" cm="1">
        <f t="array" aca="1" ref="BD410" ca="1">SUM(IF($C410&gt;0,IF(AND(INDIRECT(ADDRESS($C410,44))=0,INDIRECT(ADDRESS($C410,38))="UL"),INDIRECT(ADDRESS($C410,COLUMN())),0),0),IF($D410&gt;0,IF(AND(INDIRECT(ADDRESS($D410,44))=0,INDIRECT(ADDRESS($D410,38))="UL"),INDIRECT(ADDRESS($D410,COLUMN())),0),0),IF($E410&gt;0,IF(AND(INDIRECT(ADDRESS($E410,44))=0,INDIRECT(ADDRESS($E410,38))="UL"),INDIRECT(ADDRESS($E410,COLUMN())),0),0),IF($F410&gt;0,IF(AND(INDIRECT(ADDRESS($F410,44))=0,INDIRECT(ADDRESS($F410,38))="UL"),INDIRECT(ADDRESS($F410,COLUMN())),0),0),IF($G410&gt;0,IF(AND(INDIRECT(ADDRESS($G410,44))=0,INDIRECT(ADDRESS($G410,38))="UL"),INDIRECT(ADDRESS($G410,COLUMN())),0),0),IF($H410&gt;0,IF(AND(INDIRECT(ADDRESS($H410,44))=0,INDIRECT(ADDRESS($H410,38))="UL"),INDIRECT(ADDRESS($H410,COLUMN())),0),0),IF($I410&gt;0,IF(AND(INDIRECT(ADDRESS($I410,44))=0,INDIRECT(ADDRESS($I410,38))="UL"),INDIRECT(ADDRESS($I410,COLUMN())),0),0),IF($J410&gt;0,IF(AND(INDIRECT(ADDRESS($J410,44))=0,INDIRECT(ADDRESS($J410,38))="UL"),INDIRECT(ADDRESS($J410,COLUMN())),0),0),IF($K410&gt;0,IF(AND(INDIRECT(ADDRESS($K410,44))=0,INDIRECT(ADDRESS($K410,38))="UL"),INDIRECT(ADDRESS($K410,COLUMN())),0),0),IF($L410&gt;0,IF(AND(INDIRECT(ADDRESS($L410,44))=0,INDIRECT(ADDRESS($L410,38))="UL"),INDIRECT(ADDRESS($L410,COLUMN())),0),0),IF($M410&gt;0,IF(AND(INDIRECT(ADDRESS($M410,44))=0,INDIRECT(ADDRESS($M410,38))="UL"),INDIRECT(ADDRESS($M410,COLUMN())),0),0))</f>
        <v>0.6</v>
      </c>
      <c r="BE410" s="57">
        <f t="shared" ca="1" si="266"/>
        <v>0.4</v>
      </c>
      <c r="BF410" s="57" cm="1">
        <f t="array" aca="1" ref="BF410" ca="1">SUM(IF($C410&gt;0,IF(INDIRECT(ADDRESS($C410,45))=1,INDIRECT(ADDRESS($C410,52))*INDIRECT(ADDRESS($C410,42))/5,0),0), IF($D410&gt;0,IF(INDIRECT(ADDRESS($D410,45))=1,INDIRECT(ADDRESS($D410,52))*INDIRECT(ADDRESS($D410,42))/5,0),0), IF($E410&gt;0,IF(INDIRECT(ADDRESS($E410,45))=1,INDIRECT(ADDRESS($E410,52))*INDIRECT(ADDRESS($E410,42))/5,0),0), IF($F410&gt;0,IF(INDIRECT(ADDRESS($F410,45))=1,INDIRECT(ADDRESS($F410,52))*INDIRECT(ADDRESS($F410,42))/5,0),0), IF($G410&gt;0,IF(INDIRECT(ADDRESS($G410,45))=1,INDIRECT(ADDRESS($G410,52))*INDIRECT(ADDRESS($G410,42))/5,0),0), IF($H410&gt;0,IF(INDIRECT(ADDRESS($H410,45))=1,INDIRECT(ADDRESS($H410,52))*INDIRECT(ADDRESS($H410,42))/5,0),0)
)*$BF$296/100</f>
        <v>0</v>
      </c>
      <c r="BG410" s="19"/>
      <c r="BH410" s="57" cm="1">
        <f t="array" aca="1" ref="BH410" ca="1">SUM(IF($C410&gt;0,IF(AND(INDIRECT(ADDRESS($C410,44))=0,INDIRECT(ADDRESS($C410,38))&lt;&gt;"UL"),INDIRECT(ADDRESS($C410,COLUMN()-12)),0),0), IF($D410&gt;0,IF(AND(INDIRECT(ADDRESS($D410,44))=0,INDIRECT(ADDRESS($D410,38))&lt;&gt;"UL"),INDIRECT(ADDRESS($D410,COLUMN()-12)),0),0), IF($E410&gt;0,IF(AND(INDIRECT(ADDRESS($E410,44))=0,INDIRECT(ADDRESS($E410,38))&lt;&gt;"UL"),INDIRECT(ADDRESS($E410,COLUMN()-12)),0),0), IF($F410&gt;0,IF(AND(INDIRECT(ADDRESS($F410,44))=0,INDIRECT(ADDRESS($F410,38))&lt;&gt;"UL"),INDIRECT(ADDRESS($F410,COLUMN()-12)),0),0), IF($G410&gt;0,IF(AND(INDIRECT(ADDRESS($G410,44))=0,INDIRECT(ADDRESS($G410,38))&lt;&gt;"UL"),INDIRECT(ADDRESS($G410,COLUMN()-12)),0),0), IF($H410&gt;0,IF(AND(INDIRECT(ADDRESS($H410,44))=0,INDIRECT(ADDRESS($H410,38))&lt;&gt;"UL"),INDIRECT(ADDRESS($H410,COLUMN()-12)),0),0), IF($I410&gt;0,IF(AND(INDIRECT(ADDRESS($I410,44))=0,INDIRECT(ADDRESS($I410,38))&lt;&gt;"UL"),INDIRECT(ADDRESS($I410,COLUMN()-12)),0),0), IF($J410&gt;0,IF(AND(INDIRECT(ADDRESS($J410,44))=0,INDIRECT(ADDRESS($J410,38))&lt;&gt;"UL"),INDIRECT(ADDRESS($J410,COLUMN()-12)),0),0), IF($K410&gt;0,IF(AND(INDIRECT(ADDRESS($K410,44))=0,INDIRECT(ADDRESS($K410,38))&lt;&gt;"UL"),INDIRECT(ADDRESS($K410,COLUMN()-12)),0),0), IF($L410&gt;0,IF(AND(INDIRECT(ADDRESS($L410,44))=0,INDIRECT(ADDRESS($L410,38))&lt;&gt;"UL"),INDIRECT(ADDRESS($L410,COLUMN()-12)),0),0), IF($M410&gt;0,IF(AND(INDIRECT(ADDRESS($M410,44))=0,INDIRECT(ADDRESS($M410,38))&lt;&gt;"UL"),INDIRECT(ADDRESS($M410,COLUMN()-12)),0),0))</f>
        <v>0</v>
      </c>
      <c r="BI410" s="57" cm="1">
        <f t="array" aca="1" ref="BI410" ca="1">SUM(IF($C410&gt;0,IF(AND(INDIRECT(ADDRESS($C410,44))=0,INDIRECT(ADDRESS($C410,38))&lt;&gt;"UL"),INDIRECT(ADDRESS($C410,COLUMN()-12)),0),0), IF($D410&gt;0,IF(AND(INDIRECT(ADDRESS($D410,44))=0,INDIRECT(ADDRESS($D410,38))&lt;&gt;"UL"),INDIRECT(ADDRESS($D410,COLUMN()-12)),0),0), IF($E410&gt;0,IF(AND(INDIRECT(ADDRESS($E410,44))=0,INDIRECT(ADDRESS($E410,38))&lt;&gt;"UL"),INDIRECT(ADDRESS($E410,COLUMN()-12)),0),0), IF($F410&gt;0,IF(AND(INDIRECT(ADDRESS($F410,44))=0,INDIRECT(ADDRESS($F410,38))&lt;&gt;"UL"),INDIRECT(ADDRESS($F410,COLUMN()-12)),0),0), IF($G410&gt;0,IF(AND(INDIRECT(ADDRESS($G410,44))=0,INDIRECT(ADDRESS($G410,38))&lt;&gt;"UL"),INDIRECT(ADDRESS($G410,COLUMN()-12)),0),0), IF($H410&gt;0,IF(AND(INDIRECT(ADDRESS($H410,44))=0,INDIRECT(ADDRESS($H410,38))&lt;&gt;"UL"),INDIRECT(ADDRESS($H410,COLUMN()-12)),0),0), IF($I410&gt;0,IF(AND(INDIRECT(ADDRESS($I410,44))=0,INDIRECT(ADDRESS($I410,38))&lt;&gt;"UL"),INDIRECT(ADDRESS($I410,COLUMN()-12)),0),0), IF($J410&gt;0,IF(AND(INDIRECT(ADDRESS($J410,44))=0,INDIRECT(ADDRESS($J410,38))&lt;&gt;"UL"),INDIRECT(ADDRESS($J410,COLUMN()-12)),0),0), IF($K410&gt;0,IF(AND(INDIRECT(ADDRESS($K410,44))=0,INDIRECT(ADDRESS($K410,38))&lt;&gt;"UL"),INDIRECT(ADDRESS($K410,COLUMN()-12)),0),0), IF($L410&gt;0,IF(AND(INDIRECT(ADDRESS($L410,44))=0,INDIRECT(ADDRESS($L410,38))&lt;&gt;"UL"),INDIRECT(ADDRESS($L410,COLUMN()-12)),0),0), IF($M410&gt;0,IF(AND(INDIRECT(ADDRESS($M410,44))=0,INDIRECT(ADDRESS($M410,38))&lt;&gt;"UL"),INDIRECT(ADDRESS($M410,COLUMN()-12)),0),0))</f>
        <v>0</v>
      </c>
      <c r="BJ410" s="57" cm="1">
        <f t="array" aca="1" ref="BJ410" ca="1">SUM(IF($C410&gt;0,IF(AND(INDIRECT(ADDRESS($C410,44))=0,INDIRECT(ADDRESS($C410,38))&lt;&gt;"UL"),INDIRECT(ADDRESS($C410,COLUMN()-12)),0),0), IF($D410&gt;0,IF(AND(INDIRECT(ADDRESS($D410,44))=0,INDIRECT(ADDRESS($D410,38))&lt;&gt;"UL"),INDIRECT(ADDRESS($D410,COLUMN()-12)),0),0), IF($E410&gt;0,IF(AND(INDIRECT(ADDRESS($E410,44))=0,INDIRECT(ADDRESS($E410,38))&lt;&gt;"UL"),INDIRECT(ADDRESS($E410,COLUMN()-12)),0),0), IF($F410&gt;0,IF(AND(INDIRECT(ADDRESS($F410,44))=0,INDIRECT(ADDRESS($F410,38))&lt;&gt;"UL"),INDIRECT(ADDRESS($F410,COLUMN()-12)),0),0), IF($G410&gt;0,IF(AND(INDIRECT(ADDRESS($G410,44))=0,INDIRECT(ADDRESS($G410,38))&lt;&gt;"UL"),INDIRECT(ADDRESS($G410,COLUMN()-12)),0),0), IF($H410&gt;0,IF(AND(INDIRECT(ADDRESS($H410,44))=0,INDIRECT(ADDRESS($H410,38))&lt;&gt;"UL"),INDIRECT(ADDRESS($H410,COLUMN()-12)),0),0), IF($I410&gt;0,IF(AND(INDIRECT(ADDRESS($I410,44))=0,INDIRECT(ADDRESS($I410,38))&lt;&gt;"UL"),INDIRECT(ADDRESS($I410,COLUMN()-12)),0),0), IF($J410&gt;0,IF(AND(INDIRECT(ADDRESS($J410,44))=0,INDIRECT(ADDRESS($J410,38))&lt;&gt;"UL"),INDIRECT(ADDRESS($J410,COLUMN()-12)),0),0), IF($K410&gt;0,IF(AND(INDIRECT(ADDRESS($K410,44))=0,INDIRECT(ADDRESS($K410,38))&lt;&gt;"UL"),INDIRECT(ADDRESS($K410,COLUMN()-12)),0),0), IF($L410&gt;0,IF(AND(INDIRECT(ADDRESS($L410,44))=0,INDIRECT(ADDRESS($L410,38))&lt;&gt;"UL"),INDIRECT(ADDRESS($L410,COLUMN()-12)),0),0), IF($M410&gt;0,IF(AND(INDIRECT(ADDRESS($M410,44))=0,INDIRECT(ADDRESS($M410,38))&lt;&gt;"UL"),INDIRECT(ADDRESS($M410,COLUMN()-12)),0),0))</f>
        <v>0</v>
      </c>
      <c r="BK410" s="57">
        <f t="shared" ca="1" si="267"/>
        <v>0</v>
      </c>
      <c r="BL410" s="58">
        <f t="shared" ca="1" si="268"/>
        <v>0</v>
      </c>
      <c r="BM410" s="57" cm="1">
        <f t="array" aca="1" ref="BM410" ca="1">SUM(IF($C410&gt;0,IF(AND(INDIRECT(ADDRESS($C410,44))=0,INDIRECT(ADDRESS($C410,38))&lt;&gt;"UL"),INDIRECT(ADDRESS($C410,COLUMN()-12)),0),0), IF($D410&gt;0,IF(AND(INDIRECT(ADDRESS($D410,44))=0,INDIRECT(ADDRESS($D410,38))&lt;&gt;"UL"),INDIRECT(ADDRESS($D410,COLUMN()-12)),0),0), IF($E410&gt;0,IF(AND(INDIRECT(ADDRESS($E410,44))=0,INDIRECT(ADDRESS($E410,38))&lt;&gt;"UL"),INDIRECT(ADDRESS($E410,COLUMN()-12)),0),0), IF($F410&gt;0,IF(AND(INDIRECT(ADDRESS($F410,44))=0,INDIRECT(ADDRESS($F410,38))&lt;&gt;"UL"),INDIRECT(ADDRESS($F410,COLUMN()-12)),0),0), IF($G410&gt;0,IF(AND(INDIRECT(ADDRESS($G410,44))=0,INDIRECT(ADDRESS($G410,38))&lt;&gt;"UL"),INDIRECT(ADDRESS($G410,COLUMN()-12)),0),0), IF($H410&gt;0,IF(AND(INDIRECT(ADDRESS($H410,44))=0,INDIRECT(ADDRESS($H410,38))&lt;&gt;"UL"),INDIRECT(ADDRESS($H410,COLUMN()-12)),0),0), IF($I410&gt;0,IF(AND(INDIRECT(ADDRESS($I410,44))=0,INDIRECT(ADDRESS($I410,38))&lt;&gt;"UL"),INDIRECT(ADDRESS($I410,COLUMN()-12)),0),0), IF($J410&gt;0,IF(AND(INDIRECT(ADDRESS($J410,44))=0,INDIRECT(ADDRESS($J410,38))&lt;&gt;"UL"),INDIRECT(ADDRESS($J410,COLUMN()-12)),0),0), IF($K410&gt;0,IF(AND(INDIRECT(ADDRESS($K410,44))=0,INDIRECT(ADDRESS($K410,38))&lt;&gt;"UL"),INDIRECT(ADDRESS($K410,COLUMN()-11)),0),0), IF($L410&gt;0,IF(AND(INDIRECT(ADDRESS($L410,44))=0,INDIRECT(ADDRESS($L410,38))&lt;&gt;"UL"),INDIRECT(ADDRESS($L410,COLUMN()-11)),0),0), IF($M410&gt;0,IF(AND(INDIRECT(ADDRESS($M410,44))=0,INDIRECT(ADDRESS($M410,38))&lt;&gt;"UL"),INDIRECT(ADDRESS($M410,COLUMN()-11)),0),0))</f>
        <v>0</v>
      </c>
      <c r="BN410" s="57" cm="1">
        <f t="array" aca="1" ref="BN410" ca="1">SUM(IF($C410&gt;0,IF(AND(INDIRECT(ADDRESS($C410,44))=0,INDIRECT(ADDRESS($C410,38))&lt;&gt;"UL"),INDIRECT(ADDRESS($C410,COLUMN()-12)),0),0), IF($D410&gt;0,IF(AND(INDIRECT(ADDRESS($D410,44))=0,INDIRECT(ADDRESS($D410,38))&lt;&gt;"UL"),INDIRECT(ADDRESS($D410,COLUMN()-12)),0),0), IF($E410&gt;0,IF(AND(INDIRECT(ADDRESS($E410,44))=0,INDIRECT(ADDRESS($E410,38))&lt;&gt;"UL"),INDIRECT(ADDRESS($E410,COLUMN()-12)),0),0), IF($F410&gt;0,IF(AND(INDIRECT(ADDRESS($F410,44))=0,INDIRECT(ADDRESS($F410,38))&lt;&gt;"UL"),INDIRECT(ADDRESS($F410,COLUMN()-12)),0),0), IF($G410&gt;0,IF(AND(INDIRECT(ADDRESS($G410,44))=0,INDIRECT(ADDRESS($G410,38))&lt;&gt;"UL"),INDIRECT(ADDRESS($G410,COLUMN()-12)),0),0), IF($H410&gt;0,IF(AND(INDIRECT(ADDRESS($H410,44))=0,INDIRECT(ADDRESS($H410,38))&lt;&gt;"UL"),INDIRECT(ADDRESS($H410,COLUMN()-12)),0),0), IF($I410&gt;0,IF(AND(INDIRECT(ADDRESS($I410,44))=0,INDIRECT(ADDRESS($I410,38))&lt;&gt;"UL"),INDIRECT(ADDRESS($I410,COLUMN()-12)),0),0), IF($J410&gt;0,IF(AND(INDIRECT(ADDRESS($J410,44))=0,INDIRECT(ADDRESS($J410,38))&lt;&gt;"UL"),INDIRECT(ADDRESS($J410,COLUMN()-12)),0),0), IF($K410&gt;0,IF(AND(INDIRECT(ADDRESS($K410,44))=0,INDIRECT(ADDRESS($K410,38))&lt;&gt;"UL"),INDIRECT(ADDRESS($K410,COLUMN()-11)),0),0), IF($L410&gt;0,IF(AND(INDIRECT(ADDRESS($L410,44))=0,INDIRECT(ADDRESS($L410,38))&lt;&gt;"UL"),INDIRECT(ADDRESS($L410,COLUMN()-11)),0),0), IF($M410&gt;0,IF(AND(INDIRECT(ADDRESS($M410,44))=0,INDIRECT(ADDRESS($M410,38))&lt;&gt;"UL"),INDIRECT(ADDRESS($M410,COLUMN()-11)),0),0))</f>
        <v>0</v>
      </c>
      <c r="BO410" s="57" cm="1">
        <f t="array" aca="1" ref="BO410" ca="1">SUM(IF($C410&gt;0,IF(AND(INDIRECT(ADDRESS($C410,44))=0,INDIRECT(ADDRESS($C410,38))&lt;&gt;"UL"),INDIRECT(ADDRESS($C410,COLUMN()-12)),0),0), IF($D410&gt;0,IF(AND(INDIRECT(ADDRESS($D410,44))=0,INDIRECT(ADDRESS($D410,38))&lt;&gt;"UL"),INDIRECT(ADDRESS($D410,COLUMN()-12)),0),0), IF($E410&gt;0,IF(AND(INDIRECT(ADDRESS($E410,44))=0,INDIRECT(ADDRESS($E410,38))&lt;&gt;"UL"),INDIRECT(ADDRESS($E410,COLUMN()-12)),0),0), IF($F410&gt;0,IF(AND(INDIRECT(ADDRESS($F410,44))=0,INDIRECT(ADDRESS($F410,38))&lt;&gt;"UL"),INDIRECT(ADDRESS($F410,COLUMN()-12)),0),0), IF($G410&gt;0,IF(AND(INDIRECT(ADDRESS($G410,44))=0,INDIRECT(ADDRESS($G410,38))&lt;&gt;"UL"),INDIRECT(ADDRESS($G410,COLUMN()-12)),0),0), IF($H410&gt;0,IF(AND(INDIRECT(ADDRESS($H410,44))=0,INDIRECT(ADDRESS($H410,38))&lt;&gt;"UL"),INDIRECT(ADDRESS($H410,COLUMN()-12)),0),0), IF($I410&gt;0,IF(AND(INDIRECT(ADDRESS($I410,44))=0,INDIRECT(ADDRESS($I410,38))&lt;&gt;"UL"),INDIRECT(ADDRESS($I410,COLUMN()-12)),0),0), IF($J410&gt;0,IF(AND(INDIRECT(ADDRESS($J410,44))=0,INDIRECT(ADDRESS($J410,38))&lt;&gt;"UL"),INDIRECT(ADDRESS($J410,COLUMN()-12)),0),0), IF($K410&gt;0,IF(AND(INDIRECT(ADDRESS($K410,44))=0,INDIRECT(ADDRESS($K410,38))&lt;&gt;"UL"),INDIRECT(ADDRESS($K410,COLUMN()-11)),0),0), IF($L410&gt;0,IF(AND(INDIRECT(ADDRESS($L410,44))=0,INDIRECT(ADDRESS($L410,38))&lt;&gt;"UL"),INDIRECT(ADDRESS($L410,COLUMN()-11)),0),0), IF($M410&gt;0,IF(AND(INDIRECT(ADDRESS($M410,44))=0,INDIRECT(ADDRESS($M410,38))&lt;&gt;"UL"),INDIRECT(ADDRESS($M410,COLUMN()-11)),0),0))</f>
        <v>0</v>
      </c>
      <c r="BP410" s="57" cm="1">
        <f t="array" aca="1" ref="BP410" ca="1">SUM(IF($C410&gt;0,IF(AND(INDIRECT(ADDRESS($C410,44))=0,INDIRECT(ADDRESS($C410,38))&lt;&gt;"UL"),INDIRECT(ADDRESS($C410,COLUMN()-12)),0),0), IF($D410&gt;0,IF(AND(INDIRECT(ADDRESS($D410,44))=0,INDIRECT(ADDRESS($D410,38))&lt;&gt;"UL"),INDIRECT(ADDRESS($D410,COLUMN()-12)),0),0), IF($E410&gt;0,IF(AND(INDIRECT(ADDRESS($E410,44))=0,INDIRECT(ADDRESS($E410,38))&lt;&gt;"UL"),INDIRECT(ADDRESS($E410,COLUMN()-12)),0),0), IF($F410&gt;0,IF(AND(INDIRECT(ADDRESS($F410,44))=0,INDIRECT(ADDRESS($F410,38))&lt;&gt;"UL"),INDIRECT(ADDRESS($F410,COLUMN()-12)),0),0), IF($G410&gt;0,IF(AND(INDIRECT(ADDRESS($G410,44))=0,INDIRECT(ADDRESS($G410,38))&lt;&gt;"UL"),INDIRECT(ADDRESS($G410,COLUMN()-12)),0),0), IF($H410&gt;0,IF(AND(INDIRECT(ADDRESS($H410,44))=0,INDIRECT(ADDRESS($H410,38))&lt;&gt;"UL"),INDIRECT(ADDRESS($H410,COLUMN()-12)),0),0), IF($I410&gt;0,IF(AND(INDIRECT(ADDRESS($I410,44))=0,INDIRECT(ADDRESS($I410,38))&lt;&gt;"UL"),INDIRECT(ADDRESS($I410,COLUMN()-12)),0),0), IF($J410&gt;0,IF(AND(INDIRECT(ADDRESS($J410,44))=0,INDIRECT(ADDRESS($J410,38))&lt;&gt;"UL"),INDIRECT(ADDRESS($J410,COLUMN()-12)),0),0), IF($K410&gt;0,IF(AND(INDIRECT(ADDRESS($K410,44))=0,INDIRECT(ADDRESS($K410,38))&lt;&gt;"UL"),INDIRECT(ADDRESS($K410,COLUMN()-11)),0),0), IF($L410&gt;0,IF(AND(INDIRECT(ADDRESS($L410,44))=0,INDIRECT(ADDRESS($L410,38))&lt;&gt;"UL"),INDIRECT(ADDRESS($L410,COLUMN()-11)),0),0), IF($M410&gt;0,IF(AND(INDIRECT(ADDRESS($M410,44))=0,INDIRECT(ADDRESS($M410,38))&lt;&gt;"UL"),INDIRECT(ADDRESS($M410,COLUMN()-11)),0),0))</f>
        <v>0</v>
      </c>
      <c r="BQ410" s="57">
        <f t="shared" ca="1" si="269"/>
        <v>0</v>
      </c>
      <c r="BR410" s="161">
        <f t="shared" ca="1" si="270"/>
        <v>83.622606102036883</v>
      </c>
      <c r="BS410" s="59"/>
      <c r="BT410" s="56">
        <f t="shared" ca="1" si="271"/>
        <v>4.332909371603396</v>
      </c>
      <c r="BU410" s="63">
        <f t="shared" ca="1" si="272"/>
        <v>0.13540341786260612</v>
      </c>
      <c r="BV410" s="57" t="s">
        <v>34</v>
      </c>
      <c r="BW410" s="57" cm="1">
        <f t="array" aca="1" ref="BW410" ca="1">SUM(IF($C410&gt;0,IF(AND(INDIRECT(ADDRESS($C410,44))=0,INDIRECT(ADDRESS($C410,38))="UL",ISERROR(SEARCH("Rear",INDIRECT(ADDRESS($C410,33)))),ISERROR(SEARCH("Side",INDIRECT(ADDRESS($C410,33))))),INDIRECT(ADDRESS($C410,COLUMN())),0),0),IF($D410&gt;0,IF(AND(INDIRECT(ADDRESS($D410,44))=0,INDIRECT(ADDRESS($D410,38))="UL",ISERROR(SEARCH("Rear",INDIRECT(ADDRESS($D410,33)))),ISERROR(SEARCH("Side",INDIRECT(ADDRESS($D410,33))))),INDIRECT(ADDRESS($D410,COLUMN())),0),0),IF($E410&gt;0,IF(AND(INDIRECT(ADDRESS($E410,44))=0,INDIRECT(ADDRESS($E410,38))="UL",ISERROR(SEARCH("Rear",INDIRECT(ADDRESS($E410,33)))),ISERROR(SEARCH("Side",INDIRECT(ADDRESS($E410,33))))),INDIRECT(ADDRESS($E410,COLUMN())),0),0),IF($F410&gt;0,IF(AND(INDIRECT(ADDRESS($F410,44))=0,INDIRECT(ADDRESS($F410,38))="UL",ISERROR(SEARCH("Rear",INDIRECT(ADDRESS($F410,33)))),ISERROR(SEARCH("Side",INDIRECT(ADDRESS($F410,33))))),INDIRECT(ADDRESS($F410,COLUMN())),0),0),IF($G410&gt;0,IF(AND(INDIRECT(ADDRESS($G410,44))=0,INDIRECT(ADDRESS($G410,38))="UL",ISERROR(SEARCH("Rear",INDIRECT(ADDRESS($G410,33)))),ISERROR(SEARCH("Side",INDIRECT(ADDRESS($G410,33))))),INDIRECT(ADDRESS($G410,COLUMN())),0),0),IF($H410&gt;0,IF(AND(INDIRECT(ADDRESS($H410,44))=0,INDIRECT(ADDRESS($H410,38))="UL",ISERROR(SEARCH("Rear",INDIRECT(ADDRESS($H410,33)))),ISERROR(SEARCH("Side",INDIRECT(ADDRESS($H410,33))))),INDIRECT(ADDRESS($H410,COLUMN())),0),0),IF($I410&gt;0,IF(AND(INDIRECT(ADDRESS($I410,44))=0,INDIRECT(ADDRESS($I410,38))="UL",ISERROR(SEARCH("Rear",INDIRECT(ADDRESS($I410,33)))),ISERROR(SEARCH("Side",INDIRECT(ADDRESS($I410,33))))),INDIRECT(ADDRESS($I410,COLUMN())),0),0),IF($J410&gt;0,IF(AND(INDIRECT(ADDRESS($J410,44))=0,INDIRECT(ADDRESS($J410,38))="UL",ISERROR(SEARCH("Rear",INDIRECT(ADDRESS($J410,33)))),ISERROR(SEARCH("Side",INDIRECT(ADDRESS($J410,33))))),INDIRECT(ADDRESS($J410,COLUMN())),0),0),IF($K410&gt;0,IF(AND(INDIRECT(ADDRESS($K410,44))=0,INDIRECT(ADDRESS($K410,38))="UL",ISERROR(SEARCH("Rear",INDIRECT(ADDRESS($K410,33)))),ISERROR(SEARCH("Side",INDIRECT(ADDRESS($K410,33))))),INDIRECT(ADDRESS($K410,COLUMN())),0),0),IF($L410&gt;0,IF(AND(INDIRECT(ADDRESS($L410,44))=0,INDIRECT(ADDRESS($L410,38))="UL",ISERROR(SEARCH("Rear",INDIRECT(ADDRESS($L410,33)))),ISERROR(SEARCH("Side",INDIRECT(ADDRESS($L410,33))))),INDIRECT(ADDRESS($L410,COLUMN())),0),0),IF($M410&gt;0,IF(AND(INDIRECT(ADDRESS($M410,44))=0,INDIRECT(ADDRESS($M410,38))="UL",ISERROR(SEARCH("Rear",INDIRECT(ADDRESS($M410,33)))),ISERROR(SEARCH("Side",INDIRECT(ADDRESS($M410,33))))),INDIRECT(ADDRESS($M410,COLUMN())),0),0))</f>
        <v>1</v>
      </c>
      <c r="BX410" s="57">
        <f t="shared" ca="1" si="273"/>
        <v>1</v>
      </c>
      <c r="BY410" s="57" cm="1">
        <f t="array" aca="1" ref="BY410" ca="1">SUM(IF($C410&gt;0,IF(AND(INDIRECT(ADDRESS($C410,44))=0,INDIRECT(ADDRESS($C410,38))="UL"),INDIRECT(ADDRESS($C410,COLUMN())),0),0),IF($D410&gt;0,IF(AND(INDIRECT(ADDRESS($D410,44))=0,INDIRECT(ADDRESS($D410,38))="UL"),INDIRECT(ADDRESS($D410,COLUMN())),0),0),IF($E410&gt;0,IF(AND(INDIRECT(ADDRESS($E410,44))=0,INDIRECT(ADDRESS($E410,38))="UL"),INDIRECT(ADDRESS($E410,COLUMN())),0),0),IF($F410&gt;0,IF(AND(INDIRECT(ADDRESS($F410,44))=0,INDIRECT(ADDRESS($F410,38))="UL"),INDIRECT(ADDRESS($F410,COLUMN())),0),0),IF($G410&gt;0,IF(AND(INDIRECT(ADDRESS($G410,44))=0,INDIRECT(ADDRESS($G410,38))="UL"),INDIRECT(ADDRESS($G410,COLUMN())),0),0),IF($H410&gt;0,IF(AND(INDIRECT(ADDRESS($H410,44))=0,INDIRECT(ADDRESS($H410,38))="UL"),INDIRECT(ADDRESS($H410,COLUMN())),0),0),IF($I410&gt;0,IF(AND(INDIRECT(ADDRESS($I410,44))=0,INDIRECT(ADDRESS($I410,38))="UL"),INDIRECT(ADDRESS($I410,COLUMN())),0),0),IF($J410&gt;0,IF(AND(INDIRECT(ADDRESS($J410,44))=0,INDIRECT(ADDRESS($J410,38))="UL"),INDIRECT(ADDRESS($J410,COLUMN())),0),0),IF($K410&gt;0,IF(AND(INDIRECT(ADDRESS($K410,44))=0,INDIRECT(ADDRESS($K410,38))="UL"),INDIRECT(ADDRESS($K410,COLUMN())),0),0),IF($L410&gt;0,IF(AND(INDIRECT(ADDRESS($L410,44))=0,INDIRECT(ADDRESS($L410,38))="UL"),INDIRECT(ADDRESS($L410,COLUMN())),0),0),IF($M410&gt;0,IF(AND(INDIRECT(ADDRESS($M410,44))=0,INDIRECT(ADDRESS($M410,38))="UL"),INDIRECT(ADDRESS($M410,COLUMN())),0),0))</f>
        <v>0.33333333333333331</v>
      </c>
      <c r="BZ410" s="57" cm="1">
        <f t="array" aca="1" ref="BZ410" ca="1">SUM(IF($C410&gt;0,IF(AND(INDIRECT(ADDRESS($C410,44))=0,INDIRECT(ADDRESS($C410,38))="UL"),INDIRECT(ADDRESS($C410,COLUMN())),0),0),IF($D410&gt;0,IF(AND(INDIRECT(ADDRESS($D410,44))=0,INDIRECT(ADDRESS($D410,38))="UL"),INDIRECT(ADDRESS($D410,COLUMN())),0),0),IF($E410&gt;0,IF(AND(INDIRECT(ADDRESS($E410,44))=0,INDIRECT(ADDRESS($E410,38))="UL"),INDIRECT(ADDRESS($E410,COLUMN())),0),0),IF($F410&gt;0,IF(AND(INDIRECT(ADDRESS($F410,44))=0,INDIRECT(ADDRESS($F410,38))="UL"),INDIRECT(ADDRESS($F410,COLUMN())),0),0),IF($G410&gt;0,IF(AND(INDIRECT(ADDRESS($G410,44))=0,INDIRECT(ADDRESS($G410,38))="UL"),INDIRECT(ADDRESS($G410,COLUMN())),0),0),IF($H410&gt;0,IF(AND(INDIRECT(ADDRESS($H410,44))=0,INDIRECT(ADDRESS($H410,38))="UL"),INDIRECT(ADDRESS($H410,COLUMN())),0),0),IF($I410&gt;0,IF(AND(INDIRECT(ADDRESS($I410,44))=0,INDIRECT(ADDRESS($I410,38))="UL"),INDIRECT(ADDRESS($I410,COLUMN())),0),0),IF($J410&gt;0,IF(AND(INDIRECT(ADDRESS($J410,44))=0,INDIRECT(ADDRESS($J410,38))="UL"),INDIRECT(ADDRESS($J410,COLUMN())),0),0),IF($K410&gt;0,IF(AND(INDIRECT(ADDRESS($K410,44))=0,INDIRECT(ADDRESS($K410,38))="UL"),INDIRECT(ADDRESS($K410,COLUMN())),0),0),IF($L410&gt;0,IF(AND(INDIRECT(ADDRESS($L410,44))=0,INDIRECT(ADDRESS($L410,38))="UL"),INDIRECT(ADDRESS($L410,COLUMN())),0),0),IF($M410&gt;0,IF(AND(INDIRECT(ADDRESS($M410,44))=0,INDIRECT(ADDRESS($M410,38))="UL"),INDIRECT(ADDRESS($M410,COLUMN())),0),0))</f>
        <v>0.5</v>
      </c>
      <c r="CA410" s="57">
        <f t="shared" ca="1" si="274"/>
        <v>0.5</v>
      </c>
      <c r="CB410" s="57" cm="1">
        <f t="array" aca="1" ref="CB410" ca="1">SUM(IF($C410&gt;0,IF(AND(INDIRECT(ADDRESS($C410,44))=0,INDIRECT(ADDRESS($C410,38))&lt;&gt;"UL"),INDIRECT(ADDRESS($C410,COLUMN())),0),0),IF($D410&gt;0,IF(AND(INDIRECT(ADDRESS($D410,44))=0,INDIRECT(ADDRESS($D410,38))&lt;&gt;"UL"),INDIRECT(ADDRESS($D410,COLUMN())),0),0),IF($E410&gt;0,IF(AND(INDIRECT(ADDRESS($E410,44))=0,INDIRECT(ADDRESS($E410,38))&lt;&gt;"UL"),INDIRECT(ADDRESS($E410,COLUMN())),0),0),IF($F410&gt;0,IF(AND(INDIRECT(ADDRESS($F410,44))=0,INDIRECT(ADDRESS($F410,38))&lt;&gt;"UL"),INDIRECT(ADDRESS($F410,COLUMN())),0),0),IF($G410&gt;0,IF(AND(INDIRECT(ADDRESS($G410,44))=0,INDIRECT(ADDRESS($G410,38))&lt;&gt;"UL"),INDIRECT(ADDRESS($G410,COLUMN())),0),0),IF($H410&gt;0,IF(AND(INDIRECT(ADDRESS($H410,44))=0,INDIRECT(ADDRESS($H410,38))&lt;&gt;"UL"),INDIRECT(ADDRESS($H410,COLUMN())),0),0),IF($I410&gt;0,IF(AND(INDIRECT(ADDRESS($I410,44))=0,INDIRECT(ADDRESS($I410,38))&lt;&gt;"UL"),INDIRECT(ADDRESS($I410,COLUMN())),0),0),IF($J410&gt;0,IF(AND(INDIRECT(ADDRESS($J410,44))=0,INDIRECT(ADDRESS($J410,38))&lt;&gt;"UL"),INDIRECT(ADDRESS($J410,COLUMN())),0),0),IF($K410&gt;0,IF(AND(INDIRECT(ADDRESS($K410,44))=0,INDIRECT(ADDRESS($K410,38))&lt;&gt;"UL"),INDIRECT(ADDRESS($K410,COLUMN())),0),0),IF($L410&gt;0,IF(AND(INDIRECT(ADDRESS($L410,44))=0,INDIRECT(ADDRESS($L410,38))&lt;&gt;"UL"),INDIRECT(ADDRESS($L410,COLUMN())),0),0),IF($M410&gt;0,IF(AND(INDIRECT(ADDRESS($M410,44))=0,INDIRECT(ADDRESS($M410,38))&lt;&gt;"UL"),INDIRECT(ADDRESS($M410,COLUMN())),0),0))</f>
        <v>0</v>
      </c>
      <c r="CC410" s="57">
        <f t="shared" ca="1" si="275"/>
        <v>0</v>
      </c>
      <c r="CD410" s="57" cm="1">
        <f t="array" aca="1" ref="CD410" ca="1">SUM(IF($C410&gt;0,IF(AND(INDIRECT(ADDRESS($C410,44))=0,INDIRECT(ADDRESS($C410,38))&lt;&gt;"UL"),INDIRECT(ADDRESS($C410,COLUMN())),0),0),IF($D410&gt;0,IF(AND(INDIRECT(ADDRESS($D410,44))=0,INDIRECT(ADDRESS($D410,38))&lt;&gt;"UL"),INDIRECT(ADDRESS($D410,COLUMN())),0),0),IF($E410&gt;0,IF(AND(INDIRECT(ADDRESS($E410,44))=0,INDIRECT(ADDRESS($E410,38))&lt;&gt;"UL"),INDIRECT(ADDRESS($E410,COLUMN())),0),0),IF($F410&gt;0,IF(AND(INDIRECT(ADDRESS($F410,44))=0,INDIRECT(ADDRESS($F410,38))&lt;&gt;"UL"),INDIRECT(ADDRESS($F410,COLUMN())),0),0),IF($G410&gt;0,IF(AND(INDIRECT(ADDRESS($G410,44))=0,INDIRECT(ADDRESS($G410,38))&lt;&gt;"UL"),INDIRECT(ADDRESS($G410,COLUMN())),0),0),IF($H410&gt;0,IF(AND(INDIRECT(ADDRESS($H410,44))=0,INDIRECT(ADDRESS($H410,38))&lt;&gt;"UL"),INDIRECT(ADDRESS($H410,COLUMN())),0),0),IF($I410&gt;0,IF(AND(INDIRECT(ADDRESS($I410,44))=0,INDIRECT(ADDRESS($I410,38))&lt;&gt;"UL"),INDIRECT(ADDRESS($I410,COLUMN())),0),0),IF($J410&gt;0,IF(AND(INDIRECT(ADDRESS($J410,44))=0,INDIRECT(ADDRESS($J410,38))&lt;&gt;"UL"),INDIRECT(ADDRESS($J410,COLUMN())),0),0),IF($K410&gt;0,IF(AND(INDIRECT(ADDRESS($K410,44))=0,INDIRECT(ADDRESS($K410,38))&lt;&gt;"UL"),INDIRECT(ADDRESS($K410,COLUMN())),0),0),IF($L410&gt;0,IF(AND(INDIRECT(ADDRESS($L410,44))=0,INDIRECT(ADDRESS($L410,38))&lt;&gt;"UL"),INDIRECT(ADDRESS($L410,COLUMN())),0),0),IF($M410&gt;0,IF(AND(INDIRECT(ADDRESS($M410,44))=0,INDIRECT(ADDRESS($M410,38))&lt;&gt;"UL"),INDIRECT(ADDRESS($M410,COLUMN())),0),0))</f>
        <v>0</v>
      </c>
      <c r="CE410" s="57" cm="1">
        <f t="array" aca="1" ref="CE410" ca="1">SUM(IF($C410&gt;0,IF(AND(INDIRECT(ADDRESS($C410,44))=0,INDIRECT(ADDRESS($C410,38))&lt;&gt;"UL"),INDIRECT(ADDRESS($C410,COLUMN())),0),0),IF($D410&gt;0,IF(AND(INDIRECT(ADDRESS($D410,44))=0,INDIRECT(ADDRESS($D410,38))&lt;&gt;"UL"),INDIRECT(ADDRESS($D410,COLUMN())),0),0),IF($E410&gt;0,IF(AND(INDIRECT(ADDRESS($E410,44))=0,INDIRECT(ADDRESS($E410,38))&lt;&gt;"UL"),INDIRECT(ADDRESS($E410,COLUMN())),0),0),IF($F410&gt;0,IF(AND(INDIRECT(ADDRESS($F410,44))=0,INDIRECT(ADDRESS($F410,38))&lt;&gt;"UL"),INDIRECT(ADDRESS($F410,COLUMN())),0),0),IF($G410&gt;0,IF(AND(INDIRECT(ADDRESS($G410,44))=0,INDIRECT(ADDRESS($G410,38))&lt;&gt;"UL"),INDIRECT(ADDRESS($G410,COLUMN())),0),0),IF($H410&gt;0,IF(AND(INDIRECT(ADDRESS($H410,44))=0,INDIRECT(ADDRESS($H410,38))&lt;&gt;"UL"),INDIRECT(ADDRESS($H410,COLUMN())),0),0),IF($I410&gt;0,IF(AND(INDIRECT(ADDRESS($I410,44))=0,INDIRECT(ADDRESS($I410,38))&lt;&gt;"UL"),INDIRECT(ADDRESS($I410,COLUMN())),0),0),IF($J410&gt;0,IF(AND(INDIRECT(ADDRESS($J410,44))=0,INDIRECT(ADDRESS($J410,38))&lt;&gt;"UL"),INDIRECT(ADDRESS($J410,COLUMN())),0),0),IF($K410&gt;0,IF(AND(INDIRECT(ADDRESS($K410,44))=0,INDIRECT(ADDRESS($K410,38))&lt;&gt;"UL"),INDIRECT(ADDRESS($K410,COLUMN())),0),0),IF($L410&gt;0,IF(AND(INDIRECT(ADDRESS($L410,44))=0,INDIRECT(ADDRESS($L410,38))&lt;&gt;"UL"),INDIRECT(ADDRESS($L410,COLUMN())),0),0),IF($M410&gt;0,IF(AND(INDIRECT(ADDRESS($M410,44))=0,INDIRECT(ADDRESS($M410,38))&lt;&gt;"UL"),INDIRECT(ADDRESS($M410,COLUMN())),0),0))</f>
        <v>0</v>
      </c>
      <c r="CF410" s="57">
        <f t="shared" ca="1" si="276"/>
        <v>0</v>
      </c>
      <c r="CG410" s="57">
        <f t="shared" ca="1" si="277"/>
        <v>2.8669405369874608</v>
      </c>
      <c r="CH410" s="57">
        <f t="shared" ca="1" si="278"/>
        <v>8.9591891780858149E-2</v>
      </c>
      <c r="CI410" s="19">
        <f t="shared" ca="1" si="279"/>
        <v>25.384626125601663</v>
      </c>
      <c r="CJ410" s="19"/>
      <c r="CK410" s="57" cm="1">
        <f t="array" aca="1" ref="CK410" ca="1">IF(AU410="S", SUM(IF($C410&gt;0,IF(INDIRECT(ADDRESS($C410,43))&lt;&gt;1,INDIRECT(ADDRESS($C410,48)),0),0), IF($D410&gt;0,IF(INDIRECT(ADDRESS($D410,43))&lt;&gt;1,INDIRECT(ADDRESS($D410,48)),0),0), IF($E410&gt;0,IF(INDIRECT(ADDRESS($E410,43))&lt;&gt;1,INDIRECT(ADDRESS($E410,48)),0),0), IF($F410&gt;0,IF(INDIRECT(ADDRESS($F410,43))&lt;&gt;1,INDIRECT(ADDRESS($F410,48)),0),0), IF($G410&gt;0,IF(INDIRECT(ADDRESS($G410,43))&lt;&gt;1,INDIRECT(ADDRESS($G410,48)),0),0), IF($H410&gt;0,IF(INDIRECT(ADDRESS($H410,43))&lt;&gt;1,INDIRECT(ADDRESS($H410,48)),0),0), IF($I410&gt;0,IF(INDIRECT(ADDRESS($I410,43))&lt;&gt;1,INDIRECT(ADDRESS($I410,48)),0),0), IF($J410&gt;0,IF(INDIRECT(ADDRESS($J410,43))&lt;&gt;1,INDIRECT(ADDRESS($J410,48)),0),0), IF($K410&gt;0,IF(INDIRECT(ADDRESS($K410,43))&lt;&gt;1,INDIRECT(ADDRESS($K410,48)),0),0), IF($L410&gt;0,IF(INDIRECT(ADDRESS($L410,43))&lt;&gt;1,INDIRECT(ADDRESS($L410,48)),0),0), IF($M410&gt;0,IF(INDIRECT(ADDRESS($M410,43))&lt;&gt;1,INDIRECT(ADDRESS($M410,48)),0),0)), IF(AU410="L",SUM(IF($C410&gt;0,IF(INDIRECT(ADDRESS($C410,43))&lt;&gt;1,INDIRECT(ADDRESS($C410,50)),0),0), IF($D410&gt;0,IF(INDIRECT(ADDRESS($D410,43))&lt;&gt;1,INDIRECT(ADDRESS($D410,50)),0),0), IF($E410&gt;0,IF(INDIRECT(ADDRESS($E410,43))&lt;&gt;1,INDIRECT(ADDRESS($E410,50)),0),0), IF($F410&gt;0,IF(INDIRECT(ADDRESS($F410,43))&lt;&gt;1,INDIRECT(ADDRESS($F410,50)),0),0), IF($G410&gt;0,IF(INDIRECT(ADDRESS($G410,43))&lt;&gt;1,INDIRECT(ADDRESS($G410,50)),0),0), IF($G410&gt;0,IF(INDIRECT(ADDRESS($G410,43))&lt;&gt;1,INDIRECT(ADDRESS($G410,50)),0),0), IF($H410&gt;0,IF(INDIRECT(ADDRESS($H410,43))&lt;&gt;1,INDIRECT(ADDRESS($H410,50)),0),0), IF($I410&gt;0,IF(INDIRECT(ADDRESS($I410,43))&lt;&gt;1,INDIRECT(ADDRESS($I410,50)),0),0), IF($J410&gt;0,IF(INDIRECT(ADDRESS($J410,43))&lt;&gt;1,INDIRECT(ADDRESS($J410,50)),0),0), IF($K410&gt;0,IF(INDIRECT(ADDRESS($K410,43))&lt;&gt;1,INDIRECT(ADDRESS($K410,50)),0),0), IF($L410&gt;0,IF(INDIRECT(ADDRESS($L410,43))&lt;&gt;1,INDIRECT(ADDRESS($L410,50)),0),0), IF($M410&gt;0,IF(INDIRECT(ADDRESS($M410,43))&lt;&gt;1,INDIRECT(ADDRESS($M410,50)),0),0)), SUM(IF($C410&gt;0,IF(INDIRECT(ADDRESS($C410,43))&lt;&gt;1,INDIRECT(ADDRESS($C410,49)),0),0), IF($D410&gt;0,IF(INDIRECT(ADDRESS($D410,43))&lt;&gt;1,INDIRECT(ADDRESS($D410,49)),0),0), IF($E410&gt;0,IF(INDIRECT(ADDRESS($E410,43))&lt;&gt;1,INDIRECT(ADDRESS($E410,49)),0),0), IF($F410&gt;0,IF(INDIRECT(ADDRESS($F410,43))&lt;&gt;1,INDIRECT(ADDRESS($F410,49)),0),0), IF($G410&gt;0,IF(INDIRECT(ADDRESS($G410,43))&lt;&gt;1,INDIRECT(ADDRESS($G410,49)),0),0), IF($G410&gt;0,IF(INDIRECT(ADDRESS($G410,43))&lt;&gt;1,INDIRECT(ADDRESS($G410,49)),0),0), IF($H410&gt;0,IF(INDIRECT(ADDRESS($H410,43))&lt;&gt;1,INDIRECT(ADDRESS($H410,49)),0),0), IF($I410&gt;0,IF(INDIRECT(ADDRESS($I410,43))&lt;&gt;1,INDIRECT(ADDRESS($I410,49)),0),0), IF($J410&gt;0,IF(INDIRECT(ADDRESS($J410,43))&lt;&gt;1,INDIRECT(ADDRESS($J410,49)),0),0), IF($K410&gt;0,IF(INDIRECT(ADDRESS($K410,43))&lt;&gt;1,INDIRECT(ADDRESS($K410,49)),0),0), IF($L410&gt;0,IF(INDIRECT(ADDRESS($L410,43))&lt;&gt;1,INDIRECT(ADDRESS($L410,49)),0),0), IF($M410&gt;0,IF(INDIRECT(ADDRESS($M410,43))&lt;&gt;1,INDIRECT(ADDRESS($M410,49)),0),0))))</f>
        <v>1.5</v>
      </c>
      <c r="CL410" s="57" cm="1">
        <f t="array" aca="1" ref="CL410" ca="1">SUM(IF($C410&gt;0,IF(INDIRECT(ADDRESS($C410,44))=1,INDIRECT(ADDRESS($C410,90)),0),0), IF($D410&gt;0,IF(INDIRECT(ADDRESS($D410,44))=1,INDIRECT(ADDRESS($D410,90)),0),0), IF($E410&gt;0,IF(INDIRECT(ADDRESS($E410,44))=1,INDIRECT(ADDRESS($E410,90)),0),0), IF($F410&gt;0,IF(INDIRECT(ADDRESS($F410,44))=1,INDIRECT(ADDRESS($F410,90)),0),0), IF($G410&gt;0,IF(INDIRECT(ADDRESS($G410,44))=1,INDIRECT(ADDRESS($G410,90)),0),0), IF($H410&gt;0,IF(INDIRECT(ADDRESS($H410,44))=1,INDIRECT(ADDRESS($H410,90)),0),0), IF($I410&gt;0,IF(INDIRECT(ADDRESS($I410,44))=1,INDIRECT(ADDRESS($I410,90)),0),0), IF($J410&gt;0,IF(INDIRECT(ADDRESS($J410,44))=1,INDIRECT(ADDRESS($J410,90)),0),0), IF($K410&gt;0,IF(INDIRECT(ADDRESS($K410,44))=1,INDIRECT(ADDRESS($K410,90)),0),0), IF($L410&gt;0,IF(INDIRECT(ADDRESS($L410,44))=1,INDIRECT(ADDRESS($L410,90)),0),0), IF($M410&gt;0,IF(INDIRECT(ADDRESS($M410,44))=1,INDIRECT(ADDRESS($M410,90)),0),0))</f>
        <v>0</v>
      </c>
      <c r="CM410" s="56">
        <f t="shared" ca="1" si="280"/>
        <v>0.99681774661535094</v>
      </c>
      <c r="CN410" s="59"/>
    </row>
    <row r="411" spans="1:93" ht="13" x14ac:dyDescent="0.25">
      <c r="A411" s="167" t="s">
        <v>389</v>
      </c>
    </row>
    <row r="412" spans="1:93" x14ac:dyDescent="0.25">
      <c r="A412" s="219" t="s">
        <v>521</v>
      </c>
      <c r="B412" s="220">
        <v>373</v>
      </c>
      <c r="C412" s="220">
        <v>384</v>
      </c>
      <c r="D412" s="220">
        <v>385</v>
      </c>
      <c r="E412" s="220"/>
      <c r="F412" s="220"/>
      <c r="G412" s="220"/>
      <c r="H412" s="220"/>
      <c r="I412" s="220"/>
      <c r="J412" s="220"/>
      <c r="K412" s="220"/>
      <c r="L412" s="220"/>
      <c r="M412" s="220"/>
      <c r="N412" s="67">
        <f ca="1">SUM(INDIRECT(ADDRESS(B412,COLUMN())),IF(C412&gt;0,INDIRECT(ADDRESS(C412,COLUMN())),0),IF(D412&gt;0,INDIRECT(ADDRESS(D412,14)),0),IF(E412&gt;0,INDIRECT(ADDRESS(E412,COLUMN())),0),IF(F412&gt;0,INDIRECT(ADDRESS(F412,COLUMN())),0),IF(G412&gt;0,INDIRECT(ADDRESS(G412,COLUMN())),0),IF(H412&gt;0,INDIRECT(ADDRESS(H412,COLUMN())),0),IF(I412&gt;0,INDIRECT(ADDRESS(I412,COLUMN())),0),IF(J412&gt;0,INDIRECT(ADDRESS(J412,COLUMN())),0),IF(K412&gt;0,INDIRECT(ADDRESS(K412,COLUMN())),0),IF(L412&gt;0,INDIRECT(ADDRESS(L412,COLUMN())),0),IF(M412&gt;0,INDIRECT(ADDRESS(M412,COLUMN())),0))</f>
        <v>25</v>
      </c>
      <c r="O412" s="67" t="str" cm="1">
        <f t="array" aca="1" ref="O412" ca="1">INDIRECT(ADDRESS($B412,COLUMN()))</f>
        <v>Fighter</v>
      </c>
      <c r="P412" s="67" cm="1">
        <f t="array" aca="1" ref="P412" ca="1">INDIRECT(ADDRESS($B412,COLUMN()))</f>
        <v>2</v>
      </c>
      <c r="Q412" s="67" cm="1">
        <f t="array" aca="1" ref="Q412" ca="1">INDIRECT(ADDRESS($B412,COLUMN()))</f>
        <v>0</v>
      </c>
      <c r="R412" s="67" cm="1">
        <f t="array" aca="1" ref="R412" ca="1">INDIRECT(ADDRESS($B412,COLUMN()))</f>
        <v>0</v>
      </c>
      <c r="S412" s="67" cm="1">
        <f t="array" aca="1" ref="S412" ca="1">INDIRECT(ADDRESS($B412,COLUMN()))</f>
        <v>3</v>
      </c>
      <c r="T412" s="67" t="str" cm="1">
        <f t="array" aca="1" ref="T412" ca="1">INDIRECT(ADDRESS($B412,COLUMN()))</f>
        <v>1-8</v>
      </c>
      <c r="U412" s="67" cm="1">
        <f t="array" aca="1" ref="U412" ca="1">INDIRECT(ADDRESS($B412,COLUMN()))</f>
        <v>8</v>
      </c>
      <c r="V412" s="67" cm="1">
        <f t="array" aca="1" ref="V412" ca="1">INDIRECT(ADDRESS($B412,COLUMN()))</f>
        <v>0</v>
      </c>
      <c r="W412" s="67" cm="1">
        <f t="array" aca="1" ref="W412" ca="1">INDIRECT(ADDRESS($B412,COLUMN()))</f>
        <v>2</v>
      </c>
      <c r="X412" s="67" cm="1">
        <f t="array" aca="1" ref="X412" ca="1">INDIRECT(ADDRESS($B412,COLUMN()))</f>
        <v>9</v>
      </c>
      <c r="Y412" s="67" cm="1">
        <f t="array" aca="1" ref="Y412" ca="1">INDIRECT(ADDRESS($B412,COLUMN()))</f>
        <v>1</v>
      </c>
      <c r="Z412" s="67" cm="1">
        <f t="array" aca="1" ref="Z412" ca="1">INDIRECT(ADDRESS($B412,COLUMN()))</f>
        <v>5</v>
      </c>
      <c r="AA412" s="67" t="str" cm="1">
        <f t="array" aca="1" ref="AA412" ca="1">INDIRECT(ADDRESS($B412,COLUMN()))</f>
        <v>Jink</v>
      </c>
      <c r="AB412" s="56">
        <f ca="1">((U412/8)^$V$296)*((((X412-(Y412-1)/2)/8)^$X$296)*((S412/3)^$S$296))*(((8-W412)/6)^$W$296)</f>
        <v>1.0329206114928022</v>
      </c>
      <c r="AC412" s="56">
        <f ca="1">SUM(((25/N412)^$Z$296)*(AB412/$AB$34))</f>
        <v>1.3011049369303249</v>
      </c>
      <c r="AD412" s="56">
        <f ca="1">(P412/($CN$34*(1/AC412)))</f>
        <v>2.2627911946614345</v>
      </c>
      <c r="AF412" s="52"/>
      <c r="AG412" s="52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2"/>
      <c r="AU412" s="54" t="s">
        <v>33</v>
      </c>
      <c r="AV412" s="57" cm="1">
        <f t="array" aca="1" ref="AV412" ca="1">SUM(IF($C412&gt;0,IF(AND(INDIRECT(ADDRESS($C412,44))=0,INDIRECT(ADDRESS($C412,38))="UL",ISERROR(SEARCH("Rear",INDIRECT(ADDRESS($C412,33)))),ISERROR(SEARCH("Side",INDIRECT(ADDRESS($C412,33))))),INDIRECT(ADDRESS($C412,COLUMN())),0),0),IF($D412&gt;0,IF(AND(INDIRECT(ADDRESS($D412,44))=0,INDIRECT(ADDRESS($D412,38))="UL",ISERROR(SEARCH("Rear",INDIRECT(ADDRESS($D412,33)))),ISERROR(SEARCH("Side",INDIRECT(ADDRESS($D412,33))))),INDIRECT(ADDRESS($D412,COLUMN())),0),0),IF($E412&gt;0,IF(AND(INDIRECT(ADDRESS($E412,44))=0,INDIRECT(ADDRESS($E412,38))="UL",ISERROR(SEARCH("Rear",INDIRECT(ADDRESS($E412,33)))),ISERROR(SEARCH("Side",INDIRECT(ADDRESS($E412,33))))),INDIRECT(ADDRESS($E412,COLUMN())),0),0),IF($F412&gt;0,IF(AND(INDIRECT(ADDRESS($F412,44))=0,INDIRECT(ADDRESS($F412,38))="UL",ISERROR(SEARCH("Rear",INDIRECT(ADDRESS($F412,33)))),ISERROR(SEARCH("Side",INDIRECT(ADDRESS($F412,33))))),INDIRECT(ADDRESS($F412,COLUMN())),0),0),IF($G412&gt;0,IF(AND(INDIRECT(ADDRESS($G412,44))=0,INDIRECT(ADDRESS($G412,38))="UL",ISERROR(SEARCH("Rear",INDIRECT(ADDRESS($G412,33)))),ISERROR(SEARCH("Side",INDIRECT(ADDRESS($G412,33))))),INDIRECT(ADDRESS($G412,COLUMN())),0),0),IF($H412&gt;0,IF(AND(INDIRECT(ADDRESS($H412,44))=0,INDIRECT(ADDRESS($H412,38))="UL",ISERROR(SEARCH("Rear",INDIRECT(ADDRESS($H412,33)))),ISERROR(SEARCH("Side",INDIRECT(ADDRESS($H412,33))))),INDIRECT(ADDRESS($H412,COLUMN())),0),0),IF($I412&gt;0,IF(AND(INDIRECT(ADDRESS($I412,44))=0,INDIRECT(ADDRESS($I412,38))="UL",ISERROR(SEARCH("Rear",INDIRECT(ADDRESS($I412,33)))),ISERROR(SEARCH("Side",INDIRECT(ADDRESS($I412,33))))),INDIRECT(ADDRESS($I412,COLUMN())),0),0),IF($J412&gt;0,IF(AND(INDIRECT(ADDRESS($J412,44))=0,INDIRECT(ADDRESS($J412,38))="UL",ISERROR(SEARCH("Rear",INDIRECT(ADDRESS($J412,33)))),ISERROR(SEARCH("Side",INDIRECT(ADDRESS($J412,33))))),INDIRECT(ADDRESS($J412,COLUMN())),0),0),IF($K412&gt;0,IF(AND(INDIRECT(ADDRESS($K412,44))=0,INDIRECT(ADDRESS($K412,38))="UL",ISERROR(SEARCH("Rear",INDIRECT(ADDRESS($K412,33)))),ISERROR(SEARCH("Side",INDIRECT(ADDRESS($K412,33))))),INDIRECT(ADDRESS($K412,COLUMN())),0),0),IF($L412&gt;0,IF(AND(INDIRECT(ADDRESS($L412,44))=0,INDIRECT(ADDRESS($L412,38))="UL",ISERROR(SEARCH("Rear",INDIRECT(ADDRESS($L412,33)))),ISERROR(SEARCH("Side",INDIRECT(ADDRESS($L412,33))))),INDIRECT(ADDRESS($L412,COLUMN())),0),0),IF($M412&gt;0,IF(AND(INDIRECT(ADDRESS($M412,44))=0,INDIRECT(ADDRESS($M412,38))="UL",ISERROR(SEARCH("Rear",INDIRECT(ADDRESS($M412,33)))),ISERROR(SEARCH("Side",INDIRECT(ADDRESS($M412,33))))),INDIRECT(ADDRESS($M412,COLUMN())),0),0))</f>
        <v>1.2222222222222221</v>
      </c>
      <c r="AW412" s="57" cm="1">
        <f t="array" aca="1" ref="AW412" ca="1">SUM(IF($C412&gt;0,IF(AND(INDIRECT(ADDRESS($C412,44))=0,INDIRECT(ADDRESS($C412,38))="UL",ISERROR(SEARCH("Rear",INDIRECT(ADDRESS($C412,33)))),ISERROR(SEARCH("Side",INDIRECT(ADDRESS($C412,33))))),INDIRECT(ADDRESS($C412,COLUMN())),0),0),IF($D412&gt;0,IF(AND(INDIRECT(ADDRESS($D412,44))=0,INDIRECT(ADDRESS($D412,38))="UL",ISERROR(SEARCH("Rear",INDIRECT(ADDRESS($D412,33)))),ISERROR(SEARCH("Side",INDIRECT(ADDRESS($D412,33))))),INDIRECT(ADDRESS($D412,COLUMN())),0),0),IF($E412&gt;0,IF(AND(INDIRECT(ADDRESS($E412,44))=0,INDIRECT(ADDRESS($E412,38))="UL",ISERROR(SEARCH("Rear",INDIRECT(ADDRESS($E412,33)))),ISERROR(SEARCH("Side",INDIRECT(ADDRESS($E412,33))))),INDIRECT(ADDRESS($E412,COLUMN())),0),0),IF($F412&gt;0,IF(AND(INDIRECT(ADDRESS($F412,44))=0,INDIRECT(ADDRESS($F412,38))="UL",ISERROR(SEARCH("Rear",INDIRECT(ADDRESS($F412,33)))),ISERROR(SEARCH("Side",INDIRECT(ADDRESS($F412,33))))),INDIRECT(ADDRESS($F412,COLUMN())),0),0),IF($G412&gt;0,IF(AND(INDIRECT(ADDRESS($G412,44))=0,INDIRECT(ADDRESS($G412,38))="UL",ISERROR(SEARCH("Rear",INDIRECT(ADDRESS($G412,33)))),ISERROR(SEARCH("Side",INDIRECT(ADDRESS($G412,33))))),INDIRECT(ADDRESS($G412,COLUMN())),0),0),IF($H412&gt;0,IF(AND(INDIRECT(ADDRESS($H412,44))=0,INDIRECT(ADDRESS($H412,38))="UL",ISERROR(SEARCH("Rear",INDIRECT(ADDRESS($H412,33)))),ISERROR(SEARCH("Side",INDIRECT(ADDRESS($H412,33))))),INDIRECT(ADDRESS($H412,COLUMN())),0),0),IF($I412&gt;0,IF(AND(INDIRECT(ADDRESS($I412,44))=0,INDIRECT(ADDRESS($I412,38))="UL",ISERROR(SEARCH("Rear",INDIRECT(ADDRESS($I412,33)))),ISERROR(SEARCH("Side",INDIRECT(ADDRESS($I412,33))))),INDIRECT(ADDRESS($I412,COLUMN())),0),0),IF($J412&gt;0,IF(AND(INDIRECT(ADDRESS($J412,44))=0,INDIRECT(ADDRESS($J412,38))="UL",ISERROR(SEARCH("Rear",INDIRECT(ADDRESS($J412,33)))),ISERROR(SEARCH("Side",INDIRECT(ADDRESS($J412,33))))),INDIRECT(ADDRESS($J412,COLUMN())),0),0),IF($K412&gt;0,IF(AND(INDIRECT(ADDRESS($K412,44))=0,INDIRECT(ADDRESS($K412,38))="UL",ISERROR(SEARCH("Rear",INDIRECT(ADDRESS($K412,33)))),ISERROR(SEARCH("Side",INDIRECT(ADDRESS($K412,33))))),INDIRECT(ADDRESS($K412,COLUMN())),0),0),IF($L412&gt;0,IF(AND(INDIRECT(ADDRESS($L412,44))=0,INDIRECT(ADDRESS($L412,38))="UL",ISERROR(SEARCH("Rear",INDIRECT(ADDRESS($L412,33)))),ISERROR(SEARCH("Side",INDIRECT(ADDRESS($L412,33))))),INDIRECT(ADDRESS($L412,COLUMN())),0),0),IF($M412&gt;0,IF(AND(INDIRECT(ADDRESS($M412,44))=0,INDIRECT(ADDRESS($M412,38))="UL",ISERROR(SEARCH("Rear",INDIRECT(ADDRESS($M412,33)))),ISERROR(SEARCH("Side",INDIRECT(ADDRESS($M412,33))))),INDIRECT(ADDRESS($M412,COLUMN())),0),0))</f>
        <v>1.1111111111111112</v>
      </c>
      <c r="AX412" s="57" cm="1">
        <f t="array" aca="1" ref="AX412" ca="1">SUM(IF($C412&gt;0,IF(AND(INDIRECT(ADDRESS($C412,44))=0,INDIRECT(ADDRESS($C412,38))="UL",ISERROR(SEARCH("Rear",INDIRECT(ADDRESS($C412,33)))),ISERROR(SEARCH("Side",INDIRECT(ADDRESS($C412,33))))),INDIRECT(ADDRESS($C412,COLUMN())),0),0),IF($D412&gt;0,IF(AND(INDIRECT(ADDRESS($D412,44))=0,INDIRECT(ADDRESS($D412,38))="UL",ISERROR(SEARCH("Rear",INDIRECT(ADDRESS($D412,33)))),ISERROR(SEARCH("Side",INDIRECT(ADDRESS($D412,33))))),INDIRECT(ADDRESS($D412,COLUMN())),0),0),IF($E412&gt;0,IF(AND(INDIRECT(ADDRESS($E412,44))=0,INDIRECT(ADDRESS($E412,38))="UL",ISERROR(SEARCH("Rear",INDIRECT(ADDRESS($E412,33)))),ISERROR(SEARCH("Side",INDIRECT(ADDRESS($E412,33))))),INDIRECT(ADDRESS($E412,COLUMN())),0),0),IF($F412&gt;0,IF(AND(INDIRECT(ADDRESS($F412,44))=0,INDIRECT(ADDRESS($F412,38))="UL",ISERROR(SEARCH("Rear",INDIRECT(ADDRESS($F412,33)))),ISERROR(SEARCH("Side",INDIRECT(ADDRESS($F412,33))))),INDIRECT(ADDRESS($F412,COLUMN())),0),0),IF($G412&gt;0,IF(AND(INDIRECT(ADDRESS($G412,44))=0,INDIRECT(ADDRESS($G412,38))="UL",ISERROR(SEARCH("Rear",INDIRECT(ADDRESS($G412,33)))),ISERROR(SEARCH("Side",INDIRECT(ADDRESS($G412,33))))),INDIRECT(ADDRESS($G412,COLUMN())),0),0),IF($H412&gt;0,IF(AND(INDIRECT(ADDRESS($H412,44))=0,INDIRECT(ADDRESS($H412,38))="UL",ISERROR(SEARCH("Rear",INDIRECT(ADDRESS($H412,33)))),ISERROR(SEARCH("Side",INDIRECT(ADDRESS($H412,33))))),INDIRECT(ADDRESS($H412,COLUMN())),0),0),IF($I412&gt;0,IF(AND(INDIRECT(ADDRESS($I412,44))=0,INDIRECT(ADDRESS($I412,38))="UL",ISERROR(SEARCH("Rear",INDIRECT(ADDRESS($I412,33)))),ISERROR(SEARCH("Side",INDIRECT(ADDRESS($I412,33))))),INDIRECT(ADDRESS($I412,COLUMN())),0),0),IF($J412&gt;0,IF(AND(INDIRECT(ADDRESS($J412,44))=0,INDIRECT(ADDRESS($J412,38))="UL",ISERROR(SEARCH("Rear",INDIRECT(ADDRESS($J412,33)))),ISERROR(SEARCH("Side",INDIRECT(ADDRESS($J412,33))))),INDIRECT(ADDRESS($J412,COLUMN())),0),0),IF($K412&gt;0,IF(AND(INDIRECT(ADDRESS($K412,44))=0,INDIRECT(ADDRESS($K412,38))="UL",ISERROR(SEARCH("Rear",INDIRECT(ADDRESS($K412,33)))),ISERROR(SEARCH("Side",INDIRECT(ADDRESS($K412,33))))),INDIRECT(ADDRESS($K412,COLUMN())),0),0),IF($L412&gt;0,IF(AND(INDIRECT(ADDRESS($L412,44))=0,INDIRECT(ADDRESS($L412,38))="UL",ISERROR(SEARCH("Rear",INDIRECT(ADDRESS($L412,33)))),ISERROR(SEARCH("Side",INDIRECT(ADDRESS($L412,33))))),INDIRECT(ADDRESS($L412,COLUMN())),0),0),IF($M412&gt;0,IF(AND(INDIRECT(ADDRESS($M412,44))=0,INDIRECT(ADDRESS($M412,38))="UL",ISERROR(SEARCH("Rear",INDIRECT(ADDRESS($M412,33)))),ISERROR(SEARCH("Side",INDIRECT(ADDRESS($M412,33))))),INDIRECT(ADDRESS($M412,COLUMN())),0),0))</f>
        <v>0.66666666666666663</v>
      </c>
      <c r="AY412" s="58">
        <f ca="1">IF(AU412="S",AV412,IF(AU412="MS",AW412,IF(AU412="ML",AW412,AX412)))</f>
        <v>1.2222222222222221</v>
      </c>
      <c r="AZ412" s="58">
        <f ca="1">SUM(AV412:AX412)/3</f>
        <v>0.99999999999999989</v>
      </c>
      <c r="BA412" s="58" cm="1">
        <f t="array" aca="1" ref="BA412" ca="1">SUM(IF($C412&gt;0,IF(AND(INDIRECT(ADDRESS($C412,44))=0,INDIRECT(ADDRESS($C412,38))="UL"),INDIRECT(ADDRESS($C412,COLUMN())),0),0),IF($D412&gt;0,IF(AND(INDIRECT(ADDRESS($D412,44))=0,INDIRECT(ADDRESS($D412,38))="UL"),INDIRECT(ADDRESS($D412,COLUMN())),0),0),IF($E412&gt;0,IF(AND(INDIRECT(ADDRESS($E412,44))=0,INDIRECT(ADDRESS($E412,38))="UL"),INDIRECT(ADDRESS($E412,COLUMN())),0),0),IF($F412&gt;0,IF(AND(INDIRECT(ADDRESS($F412,44))=0,INDIRECT(ADDRESS($F412,38))="UL"),INDIRECT(ADDRESS($F412,COLUMN())),0),0),IF($G412&gt;0,IF(AND(INDIRECT(ADDRESS($G412,44))=0,INDIRECT(ADDRESS($G412,38))="UL"),INDIRECT(ADDRESS($G412,COLUMN())),0),0),IF($H412&gt;0,IF(AND(INDIRECT(ADDRESS($H412,44))=0,INDIRECT(ADDRESS($H412,38))="UL"),INDIRECT(ADDRESS($H412,COLUMN())),0),0),IF($I412&gt;0,IF(AND(INDIRECT(ADDRESS($I412,44))=0,INDIRECT(ADDRESS($I412,38))="UL"),INDIRECT(ADDRESS($I412,COLUMN())),0),0),IF($J412&gt;0,IF(AND(INDIRECT(ADDRESS($J412,44))=0,INDIRECT(ADDRESS($J412,38))="UL"),INDIRECT(ADDRESS($J412,COLUMN())),0),0),IF($K412&gt;0,IF(AND(INDIRECT(ADDRESS($K412,44))=0,INDIRECT(ADDRESS($K412,38))="UL"),INDIRECT(ADDRESS($K412,COLUMN())),0),0),IF($L412&gt;0,IF(AND(INDIRECT(ADDRESS($L412,44))=0,INDIRECT(ADDRESS($L412,38))="UL"),INDIRECT(ADDRESS($L412,COLUMN())),0),0),IF($M412&gt;0,IF(AND(INDIRECT(ADDRESS($M412,44))=0,INDIRECT(ADDRESS($M412,38))="UL"),INDIRECT(ADDRESS($M412,COLUMN())),0),0))</f>
        <v>0.38518518518518519</v>
      </c>
      <c r="BB412" s="58" cm="1">
        <f t="array" aca="1" ref="BB412" ca="1">SUM(IF($C412&gt;0,IF(AND(INDIRECT(ADDRESS($C412,44))=0,INDIRECT(ADDRESS($C412,38))="UL"),INDIRECT(ADDRESS($C412,COLUMN())),0),0),IF($D412&gt;0,IF(AND(INDIRECT(ADDRESS($D412,44))=0,INDIRECT(ADDRESS($D412,38))="UL"),INDIRECT(ADDRESS($D412,COLUMN())),0),0),IF($E412&gt;0,IF(AND(INDIRECT(ADDRESS($E412,44))=0,INDIRECT(ADDRESS($E412,38))="UL"),INDIRECT(ADDRESS($E412,COLUMN())),0),0),IF($F412&gt;0,IF(AND(INDIRECT(ADDRESS($F412,44))=0,INDIRECT(ADDRESS($F412,38))="UL"),INDIRECT(ADDRESS($F412,COLUMN())),0),0),IF($G412&gt;0,IF(AND(INDIRECT(ADDRESS($G412,44))=0,INDIRECT(ADDRESS($G412,38))="UL"),INDIRECT(ADDRESS($G412,COLUMN())),0),0),IF($H412&gt;0,IF(AND(INDIRECT(ADDRESS($H412,44))=0,INDIRECT(ADDRESS($H412,38))="UL"),INDIRECT(ADDRESS($H412,COLUMN())),0),0),IF($I412&gt;0,IF(AND(INDIRECT(ADDRESS($I412,44))=0,INDIRECT(ADDRESS($I412,38))="UL"),INDIRECT(ADDRESS($I412,COLUMN())),0),0),IF($J412&gt;0,IF(AND(INDIRECT(ADDRESS($J412,44))=0,INDIRECT(ADDRESS($J412,38))="UL"),INDIRECT(ADDRESS($J412,COLUMN())),0),0),IF($K412&gt;0,IF(AND(INDIRECT(ADDRESS($K412,44))=0,INDIRECT(ADDRESS($K412,38))="UL"),INDIRECT(ADDRESS($K412,COLUMN())),0),0),IF($L412&gt;0,IF(AND(INDIRECT(ADDRESS($L412,44))=0,INDIRECT(ADDRESS($L412,38))="UL"),INDIRECT(ADDRESS($L412,COLUMN())),0),0),IF($M412&gt;0,IF(AND(INDIRECT(ADDRESS($M412,44))=0,INDIRECT(ADDRESS($M412,38))="UL"),INDIRECT(ADDRESS($M412,COLUMN())),0),0))</f>
        <v>0.41481481481481475</v>
      </c>
      <c r="BC412" s="58" cm="1">
        <f t="array" aca="1" ref="BC412" ca="1">SUM(IF($C412&gt;0,IF(AND(INDIRECT(ADDRESS($C412,44))=0,INDIRECT(ADDRESS($C412,38))="UL"),INDIRECT(ADDRESS($C412,COLUMN())),0),0),IF($D412&gt;0,IF(AND(INDIRECT(ADDRESS($D412,44))=0,INDIRECT(ADDRESS($D412,38))="UL"),INDIRECT(ADDRESS($D412,COLUMN())),0),0),IF($E412&gt;0,IF(AND(INDIRECT(ADDRESS($E412,44))=0,INDIRECT(ADDRESS($E412,38))="UL"),INDIRECT(ADDRESS($E412,COLUMN())),0),0),IF($F412&gt;0,IF(AND(INDIRECT(ADDRESS($F412,44))=0,INDIRECT(ADDRESS($F412,38))="UL"),INDIRECT(ADDRESS($F412,COLUMN())),0),0),IF($G412&gt;0,IF(AND(INDIRECT(ADDRESS($G412,44))=0,INDIRECT(ADDRESS($G412,38))="UL"),INDIRECT(ADDRESS($G412,COLUMN())),0),0),IF($H412&gt;0,IF(AND(INDIRECT(ADDRESS($H412,44))=0,INDIRECT(ADDRESS($H412,38))="UL"),INDIRECT(ADDRESS($H412,COLUMN())),0),0),IF($I412&gt;0,IF(AND(INDIRECT(ADDRESS($I412,44))=0,INDIRECT(ADDRESS($I412,38))="UL"),INDIRECT(ADDRESS($I412,COLUMN())),0),0),IF($J412&gt;0,IF(AND(INDIRECT(ADDRESS($J412,44))=0,INDIRECT(ADDRESS($J412,38))="UL"),INDIRECT(ADDRESS($J412,COLUMN())),0),0),IF($K412&gt;0,IF(AND(INDIRECT(ADDRESS($K412,44))=0,INDIRECT(ADDRESS($K412,38))="UL"),INDIRECT(ADDRESS($K412,COLUMN())),0),0),IF($L412&gt;0,IF(AND(INDIRECT(ADDRESS($L412,44))=0,INDIRECT(ADDRESS($L412,38))="UL"),INDIRECT(ADDRESS($L412,COLUMN())),0),0),IF($M412&gt;0,IF(AND(INDIRECT(ADDRESS($M412,44))=0,INDIRECT(ADDRESS($M412,38))="UL"),INDIRECT(ADDRESS($M412,COLUMN())),0),0))</f>
        <v>0.34074074074074068</v>
      </c>
      <c r="BD412" s="58" cm="1">
        <f t="array" aca="1" ref="BD412" ca="1">SUM(IF($C412&gt;0,IF(AND(INDIRECT(ADDRESS($C412,44))=0,INDIRECT(ADDRESS($C412,38))="UL"),INDIRECT(ADDRESS($C412,COLUMN())),0),0),IF($D412&gt;0,IF(AND(INDIRECT(ADDRESS($D412,44))=0,INDIRECT(ADDRESS($D412,38))="UL"),INDIRECT(ADDRESS($D412,COLUMN())),0),0),IF($E412&gt;0,IF(AND(INDIRECT(ADDRESS($E412,44))=0,INDIRECT(ADDRESS($E412,38))="UL"),INDIRECT(ADDRESS($E412,COLUMN())),0),0),IF($F412&gt;0,IF(AND(INDIRECT(ADDRESS($F412,44))=0,INDIRECT(ADDRESS($F412,38))="UL"),INDIRECT(ADDRESS($F412,COLUMN())),0),0),IF($G412&gt;0,IF(AND(INDIRECT(ADDRESS($G412,44))=0,INDIRECT(ADDRESS($G412,38))="UL"),INDIRECT(ADDRESS($G412,COLUMN())),0),0),IF($H412&gt;0,IF(AND(INDIRECT(ADDRESS($H412,44))=0,INDIRECT(ADDRESS($H412,38))="UL"),INDIRECT(ADDRESS($H412,COLUMN())),0),0),IF($I412&gt;0,IF(AND(INDIRECT(ADDRESS($I412,44))=0,INDIRECT(ADDRESS($I412,38))="UL"),INDIRECT(ADDRESS($I412,COLUMN())),0),0),IF($J412&gt;0,IF(AND(INDIRECT(ADDRESS($J412,44))=0,INDIRECT(ADDRESS($J412,38))="UL"),INDIRECT(ADDRESS($J412,COLUMN())),0),0),IF($K412&gt;0,IF(AND(INDIRECT(ADDRESS($K412,44))=0,INDIRECT(ADDRESS($K412,38))="UL"),INDIRECT(ADDRESS($K412,COLUMN())),0),0),IF($L412&gt;0,IF(AND(INDIRECT(ADDRESS($L412,44))=0,INDIRECT(ADDRESS($L412,38))="UL"),INDIRECT(ADDRESS($L412,COLUMN())),0),0),IF($M412&gt;0,IF(AND(INDIRECT(ADDRESS($M412,44))=0,INDIRECT(ADDRESS($M412,38))="UL"),INDIRECT(ADDRESS($M412,COLUMN())),0),0))</f>
        <v>0.4592592592592592</v>
      </c>
      <c r="BE412" s="57">
        <f ca="1">IF(AU412="S",BA412,IF(AU412="MS",BB412,IF(AU412="ML",BC412,BD412)))</f>
        <v>0.38518518518518519</v>
      </c>
      <c r="BF412" s="57" cm="1">
        <f t="array" aca="1" ref="BF412" ca="1">SUM(IF($C412&gt;0,IF(INDIRECT(ADDRESS($C412,45))=1,INDIRECT(ADDRESS($C412,52))*INDIRECT(ADDRESS($C412,42))/5,0),0), IF($D412&gt;0,IF(INDIRECT(ADDRESS($D412,45))=1,INDIRECT(ADDRESS($D412,52))*INDIRECT(ADDRESS($D412,42))/5,0),0), IF($E412&gt;0,IF(INDIRECT(ADDRESS($E412,45))=1,INDIRECT(ADDRESS($E412,52))*INDIRECT(ADDRESS($E412,42))/5,0),0), IF($F412&gt;0,IF(INDIRECT(ADDRESS($F412,45))=1,INDIRECT(ADDRESS($F412,52))*INDIRECT(ADDRESS($F412,42))/5,0),0), IF($G412&gt;0,IF(INDIRECT(ADDRESS($G412,45))=1,INDIRECT(ADDRESS($G412,52))*INDIRECT(ADDRESS($G412,42))/5,0),0), IF($H412&gt;0,IF(INDIRECT(ADDRESS($H412,45))=1,INDIRECT(ADDRESS($H412,52))*INDIRECT(ADDRESS($H412,42))/5,0),0)
)*$BF$296/100</f>
        <v>0</v>
      </c>
      <c r="BG412" s="19"/>
      <c r="BH412" s="57" cm="1">
        <f t="array" aca="1" ref="BH412" ca="1">SUM(IF($C412&gt;0,IF(AND(INDIRECT(ADDRESS($C412,44))=0,INDIRECT(ADDRESS($C412,38))&lt;&gt;"UL"),INDIRECT(ADDRESS($C412,COLUMN()-12)),0),0), IF($D412&gt;0,IF(AND(INDIRECT(ADDRESS($D412,44))=0,INDIRECT(ADDRESS($D412,38))&lt;&gt;"UL"),INDIRECT(ADDRESS($D412,COLUMN()-12)),0),0), IF($E412&gt;0,IF(AND(INDIRECT(ADDRESS($E412,44))=0,INDIRECT(ADDRESS($E412,38))&lt;&gt;"UL"),INDIRECT(ADDRESS($E412,COLUMN()-12)),0),0), IF($F412&gt;0,IF(AND(INDIRECT(ADDRESS($F412,44))=0,INDIRECT(ADDRESS($F412,38))&lt;&gt;"UL"),INDIRECT(ADDRESS($F412,COLUMN()-12)),0),0), IF($G412&gt;0,IF(AND(INDIRECT(ADDRESS($G412,44))=0,INDIRECT(ADDRESS($G412,38))&lt;&gt;"UL"),INDIRECT(ADDRESS($G412,COLUMN()-12)),0),0), IF($H412&gt;0,IF(AND(INDIRECT(ADDRESS($H412,44))=0,INDIRECT(ADDRESS($H412,38))&lt;&gt;"UL"),INDIRECT(ADDRESS($H412,COLUMN()-12)),0),0), IF($I412&gt;0,IF(AND(INDIRECT(ADDRESS($I412,44))=0,INDIRECT(ADDRESS($I412,38))&lt;&gt;"UL"),INDIRECT(ADDRESS($I412,COLUMN()-12)),0),0), IF($J412&gt;0,IF(AND(INDIRECT(ADDRESS($J412,44))=0,INDIRECT(ADDRESS($J412,38))&lt;&gt;"UL"),INDIRECT(ADDRESS($J412,COLUMN()-12)),0),0), IF($K412&gt;0,IF(AND(INDIRECT(ADDRESS($K412,44))=0,INDIRECT(ADDRESS($K412,38))&lt;&gt;"UL"),INDIRECT(ADDRESS($K412,COLUMN()-12)),0),0), IF($L412&gt;0,IF(AND(INDIRECT(ADDRESS($L412,44))=0,INDIRECT(ADDRESS($L412,38))&lt;&gt;"UL"),INDIRECT(ADDRESS($L412,COLUMN()-12)),0),0), IF($M412&gt;0,IF(AND(INDIRECT(ADDRESS($M412,44))=0,INDIRECT(ADDRESS($M412,38))&lt;&gt;"UL"),INDIRECT(ADDRESS($M412,COLUMN()-12)),0),0))</f>
        <v>0</v>
      </c>
      <c r="BI412" s="57" cm="1">
        <f t="array" aca="1" ref="BI412" ca="1">SUM(IF($C412&gt;0,IF(AND(INDIRECT(ADDRESS($C412,44))=0,INDIRECT(ADDRESS($C412,38))&lt;&gt;"UL"),INDIRECT(ADDRESS($C412,COLUMN()-12)),0),0), IF($D412&gt;0,IF(AND(INDIRECT(ADDRESS($D412,44))=0,INDIRECT(ADDRESS($D412,38))&lt;&gt;"UL"),INDIRECT(ADDRESS($D412,COLUMN()-12)),0),0), IF($E412&gt;0,IF(AND(INDIRECT(ADDRESS($E412,44))=0,INDIRECT(ADDRESS($E412,38))&lt;&gt;"UL"),INDIRECT(ADDRESS($E412,COLUMN()-12)),0),0), IF($F412&gt;0,IF(AND(INDIRECT(ADDRESS($F412,44))=0,INDIRECT(ADDRESS($F412,38))&lt;&gt;"UL"),INDIRECT(ADDRESS($F412,COLUMN()-12)),0),0), IF($G412&gt;0,IF(AND(INDIRECT(ADDRESS($G412,44))=0,INDIRECT(ADDRESS($G412,38))&lt;&gt;"UL"),INDIRECT(ADDRESS($G412,COLUMN()-12)),0),0), IF($H412&gt;0,IF(AND(INDIRECT(ADDRESS($H412,44))=0,INDIRECT(ADDRESS($H412,38))&lt;&gt;"UL"),INDIRECT(ADDRESS($H412,COLUMN()-12)),0),0), IF($I412&gt;0,IF(AND(INDIRECT(ADDRESS($I412,44))=0,INDIRECT(ADDRESS($I412,38))&lt;&gt;"UL"),INDIRECT(ADDRESS($I412,COLUMN()-12)),0),0), IF($J412&gt;0,IF(AND(INDIRECT(ADDRESS($J412,44))=0,INDIRECT(ADDRESS($J412,38))&lt;&gt;"UL"),INDIRECT(ADDRESS($J412,COLUMN()-12)),0),0), IF($K412&gt;0,IF(AND(INDIRECT(ADDRESS($K412,44))=0,INDIRECT(ADDRESS($K412,38))&lt;&gt;"UL"),INDIRECT(ADDRESS($K412,COLUMN()-12)),0),0), IF($L412&gt;0,IF(AND(INDIRECT(ADDRESS($L412,44))=0,INDIRECT(ADDRESS($L412,38))&lt;&gt;"UL"),INDIRECT(ADDRESS($L412,COLUMN()-12)),0),0), IF($M412&gt;0,IF(AND(INDIRECT(ADDRESS($M412,44))=0,INDIRECT(ADDRESS($M412,38))&lt;&gt;"UL"),INDIRECT(ADDRESS($M412,COLUMN()-12)),0),0))</f>
        <v>0</v>
      </c>
      <c r="BJ412" s="57" cm="1">
        <f t="array" aca="1" ref="BJ412" ca="1">SUM(IF($C412&gt;0,IF(AND(INDIRECT(ADDRESS($C412,44))=0,INDIRECT(ADDRESS($C412,38))&lt;&gt;"UL"),INDIRECT(ADDRESS($C412,COLUMN()-12)),0),0), IF($D412&gt;0,IF(AND(INDIRECT(ADDRESS($D412,44))=0,INDIRECT(ADDRESS($D412,38))&lt;&gt;"UL"),INDIRECT(ADDRESS($D412,COLUMN()-12)),0),0), IF($E412&gt;0,IF(AND(INDIRECT(ADDRESS($E412,44))=0,INDIRECT(ADDRESS($E412,38))&lt;&gt;"UL"),INDIRECT(ADDRESS($E412,COLUMN()-12)),0),0), IF($F412&gt;0,IF(AND(INDIRECT(ADDRESS($F412,44))=0,INDIRECT(ADDRESS($F412,38))&lt;&gt;"UL"),INDIRECT(ADDRESS($F412,COLUMN()-12)),0),0), IF($G412&gt;0,IF(AND(INDIRECT(ADDRESS($G412,44))=0,INDIRECT(ADDRESS($G412,38))&lt;&gt;"UL"),INDIRECT(ADDRESS($G412,COLUMN()-12)),0),0), IF($H412&gt;0,IF(AND(INDIRECT(ADDRESS($H412,44))=0,INDIRECT(ADDRESS($H412,38))&lt;&gt;"UL"),INDIRECT(ADDRESS($H412,COLUMN()-12)),0),0), IF($I412&gt;0,IF(AND(INDIRECT(ADDRESS($I412,44))=0,INDIRECT(ADDRESS($I412,38))&lt;&gt;"UL"),INDIRECT(ADDRESS($I412,COLUMN()-12)),0),0), IF($J412&gt;0,IF(AND(INDIRECT(ADDRESS($J412,44))=0,INDIRECT(ADDRESS($J412,38))&lt;&gt;"UL"),INDIRECT(ADDRESS($J412,COLUMN()-12)),0),0), IF($K412&gt;0,IF(AND(INDIRECT(ADDRESS($K412,44))=0,INDIRECT(ADDRESS($K412,38))&lt;&gt;"UL"),INDIRECT(ADDRESS($K412,COLUMN()-12)),0),0), IF($L412&gt;0,IF(AND(INDIRECT(ADDRESS($L412,44))=0,INDIRECT(ADDRESS($L412,38))&lt;&gt;"UL"),INDIRECT(ADDRESS($L412,COLUMN()-12)),0),0), IF($M412&gt;0,IF(AND(INDIRECT(ADDRESS($M412,44))=0,INDIRECT(ADDRESS($M412,38))&lt;&gt;"UL"),INDIRECT(ADDRESS($M412,COLUMN()-12)),0),0))</f>
        <v>0</v>
      </c>
      <c r="BK412" s="57">
        <f ca="1">IF(AU412="S",BH412,IF(AU412="MS",BI412,IF(AU412="ML",BI412,BJ412)))</f>
        <v>0</v>
      </c>
      <c r="BL412" s="58">
        <f ca="1">SUM(BH412:BJ412)/3</f>
        <v>0</v>
      </c>
      <c r="BM412" s="57" cm="1">
        <f t="array" aca="1" ref="BM412" ca="1">SUM(IF($C412&gt;0,IF(AND(INDIRECT(ADDRESS($C412,44))=0,INDIRECT(ADDRESS($C412,38))&lt;&gt;"UL"),INDIRECT(ADDRESS($C412,COLUMN()-12)),0),0), IF($D412&gt;0,IF(AND(INDIRECT(ADDRESS($D412,44))=0,INDIRECT(ADDRESS($D412,38))&lt;&gt;"UL"),INDIRECT(ADDRESS($D412,COLUMN()-12)),0),0), IF($E412&gt;0,IF(AND(INDIRECT(ADDRESS($E412,44))=0,INDIRECT(ADDRESS($E412,38))&lt;&gt;"UL"),INDIRECT(ADDRESS($E412,COLUMN()-12)),0),0), IF($F412&gt;0,IF(AND(INDIRECT(ADDRESS($F412,44))=0,INDIRECT(ADDRESS($F412,38))&lt;&gt;"UL"),INDIRECT(ADDRESS($F412,COLUMN()-12)),0),0), IF($G412&gt;0,IF(AND(INDIRECT(ADDRESS($G412,44))=0,INDIRECT(ADDRESS($G412,38))&lt;&gt;"UL"),INDIRECT(ADDRESS($G412,COLUMN()-12)),0),0), IF($H412&gt;0,IF(AND(INDIRECT(ADDRESS($H412,44))=0,INDIRECT(ADDRESS($H412,38))&lt;&gt;"UL"),INDIRECT(ADDRESS($H412,COLUMN()-12)),0),0), IF($I412&gt;0,IF(AND(INDIRECT(ADDRESS($I412,44))=0,INDIRECT(ADDRESS($I412,38))&lt;&gt;"UL"),INDIRECT(ADDRESS($I412,COLUMN()-12)),0),0), IF($J412&gt;0,IF(AND(INDIRECT(ADDRESS($J412,44))=0,INDIRECT(ADDRESS($J412,38))&lt;&gt;"UL"),INDIRECT(ADDRESS($J412,COLUMN()-12)),0),0), IF($K412&gt;0,IF(AND(INDIRECT(ADDRESS($K412,44))=0,INDIRECT(ADDRESS($K412,38))&lt;&gt;"UL"),INDIRECT(ADDRESS($K412,COLUMN()-11)),0),0), IF($L412&gt;0,IF(AND(INDIRECT(ADDRESS($L412,44))=0,INDIRECT(ADDRESS($L412,38))&lt;&gt;"UL"),INDIRECT(ADDRESS($L412,COLUMN()-11)),0),0), IF($M412&gt;0,IF(AND(INDIRECT(ADDRESS($M412,44))=0,INDIRECT(ADDRESS($M412,38))&lt;&gt;"UL"),INDIRECT(ADDRESS($M412,COLUMN()-11)),0),0))</f>
        <v>0</v>
      </c>
      <c r="BN412" s="57" cm="1">
        <f t="array" aca="1" ref="BN412" ca="1">SUM(IF($C412&gt;0,IF(AND(INDIRECT(ADDRESS($C412,44))=0,INDIRECT(ADDRESS($C412,38))&lt;&gt;"UL"),INDIRECT(ADDRESS($C412,COLUMN()-12)),0),0), IF($D412&gt;0,IF(AND(INDIRECT(ADDRESS($D412,44))=0,INDIRECT(ADDRESS($D412,38))&lt;&gt;"UL"),INDIRECT(ADDRESS($D412,COLUMN()-12)),0),0), IF($E412&gt;0,IF(AND(INDIRECT(ADDRESS($E412,44))=0,INDIRECT(ADDRESS($E412,38))&lt;&gt;"UL"),INDIRECT(ADDRESS($E412,COLUMN()-12)),0),0), IF($F412&gt;0,IF(AND(INDIRECT(ADDRESS($F412,44))=0,INDIRECT(ADDRESS($F412,38))&lt;&gt;"UL"),INDIRECT(ADDRESS($F412,COLUMN()-12)),0),0), IF($G412&gt;0,IF(AND(INDIRECT(ADDRESS($G412,44))=0,INDIRECT(ADDRESS($G412,38))&lt;&gt;"UL"),INDIRECT(ADDRESS($G412,COLUMN()-12)),0),0), IF($H412&gt;0,IF(AND(INDIRECT(ADDRESS($H412,44))=0,INDIRECT(ADDRESS($H412,38))&lt;&gt;"UL"),INDIRECT(ADDRESS($H412,COLUMN()-12)),0),0), IF($I412&gt;0,IF(AND(INDIRECT(ADDRESS($I412,44))=0,INDIRECT(ADDRESS($I412,38))&lt;&gt;"UL"),INDIRECT(ADDRESS($I412,COLUMN()-12)),0),0), IF($J412&gt;0,IF(AND(INDIRECT(ADDRESS($J412,44))=0,INDIRECT(ADDRESS($J412,38))&lt;&gt;"UL"),INDIRECT(ADDRESS($J412,COLUMN()-12)),0),0), IF($K412&gt;0,IF(AND(INDIRECT(ADDRESS($K412,44))=0,INDIRECT(ADDRESS($K412,38))&lt;&gt;"UL"),INDIRECT(ADDRESS($K412,COLUMN()-11)),0),0), IF($L412&gt;0,IF(AND(INDIRECT(ADDRESS($L412,44))=0,INDIRECT(ADDRESS($L412,38))&lt;&gt;"UL"),INDIRECT(ADDRESS($L412,COLUMN()-11)),0),0), IF($M412&gt;0,IF(AND(INDIRECT(ADDRESS($M412,44))=0,INDIRECT(ADDRESS($M412,38))&lt;&gt;"UL"),INDIRECT(ADDRESS($M412,COLUMN()-11)),0),0))</f>
        <v>0</v>
      </c>
      <c r="BO412" s="57" cm="1">
        <f t="array" aca="1" ref="BO412" ca="1">SUM(IF($C412&gt;0,IF(AND(INDIRECT(ADDRESS($C412,44))=0,INDIRECT(ADDRESS($C412,38))&lt;&gt;"UL"),INDIRECT(ADDRESS($C412,COLUMN()-12)),0),0), IF($D412&gt;0,IF(AND(INDIRECT(ADDRESS($D412,44))=0,INDIRECT(ADDRESS($D412,38))&lt;&gt;"UL"),INDIRECT(ADDRESS($D412,COLUMN()-12)),0),0), IF($E412&gt;0,IF(AND(INDIRECT(ADDRESS($E412,44))=0,INDIRECT(ADDRESS($E412,38))&lt;&gt;"UL"),INDIRECT(ADDRESS($E412,COLUMN()-12)),0),0), IF($F412&gt;0,IF(AND(INDIRECT(ADDRESS($F412,44))=0,INDIRECT(ADDRESS($F412,38))&lt;&gt;"UL"),INDIRECT(ADDRESS($F412,COLUMN()-12)),0),0), IF($G412&gt;0,IF(AND(INDIRECT(ADDRESS($G412,44))=0,INDIRECT(ADDRESS($G412,38))&lt;&gt;"UL"),INDIRECT(ADDRESS($G412,COLUMN()-12)),0),0), IF($H412&gt;0,IF(AND(INDIRECT(ADDRESS($H412,44))=0,INDIRECT(ADDRESS($H412,38))&lt;&gt;"UL"),INDIRECT(ADDRESS($H412,COLUMN()-12)),0),0), IF($I412&gt;0,IF(AND(INDIRECT(ADDRESS($I412,44))=0,INDIRECT(ADDRESS($I412,38))&lt;&gt;"UL"),INDIRECT(ADDRESS($I412,COLUMN()-12)),0),0), IF($J412&gt;0,IF(AND(INDIRECT(ADDRESS($J412,44))=0,INDIRECT(ADDRESS($J412,38))&lt;&gt;"UL"),INDIRECT(ADDRESS($J412,COLUMN()-12)),0),0), IF($K412&gt;0,IF(AND(INDIRECT(ADDRESS($K412,44))=0,INDIRECT(ADDRESS($K412,38))&lt;&gt;"UL"),INDIRECT(ADDRESS($K412,COLUMN()-11)),0),0), IF($L412&gt;0,IF(AND(INDIRECT(ADDRESS($L412,44))=0,INDIRECT(ADDRESS($L412,38))&lt;&gt;"UL"),INDIRECT(ADDRESS($L412,COLUMN()-11)),0),0), IF($M412&gt;0,IF(AND(INDIRECT(ADDRESS($M412,44))=0,INDIRECT(ADDRESS($M412,38))&lt;&gt;"UL"),INDIRECT(ADDRESS($M412,COLUMN()-11)),0),0))</f>
        <v>0</v>
      </c>
      <c r="BP412" s="57" cm="1">
        <f t="array" aca="1" ref="BP412" ca="1">SUM(IF($C412&gt;0,IF(AND(INDIRECT(ADDRESS($C412,44))=0,INDIRECT(ADDRESS($C412,38))&lt;&gt;"UL"),INDIRECT(ADDRESS($C412,COLUMN()-12)),0),0), IF($D412&gt;0,IF(AND(INDIRECT(ADDRESS($D412,44))=0,INDIRECT(ADDRESS($D412,38))&lt;&gt;"UL"),INDIRECT(ADDRESS($D412,COLUMN()-12)),0),0), IF($E412&gt;0,IF(AND(INDIRECT(ADDRESS($E412,44))=0,INDIRECT(ADDRESS($E412,38))&lt;&gt;"UL"),INDIRECT(ADDRESS($E412,COLUMN()-12)),0),0), IF($F412&gt;0,IF(AND(INDIRECT(ADDRESS($F412,44))=0,INDIRECT(ADDRESS($F412,38))&lt;&gt;"UL"),INDIRECT(ADDRESS($F412,COLUMN()-12)),0),0), IF($G412&gt;0,IF(AND(INDIRECT(ADDRESS($G412,44))=0,INDIRECT(ADDRESS($G412,38))&lt;&gt;"UL"),INDIRECT(ADDRESS($G412,COLUMN()-12)),0),0), IF($H412&gt;0,IF(AND(INDIRECT(ADDRESS($H412,44))=0,INDIRECT(ADDRESS($H412,38))&lt;&gt;"UL"),INDIRECT(ADDRESS($H412,COLUMN()-12)),0),0), IF($I412&gt;0,IF(AND(INDIRECT(ADDRESS($I412,44))=0,INDIRECT(ADDRESS($I412,38))&lt;&gt;"UL"),INDIRECT(ADDRESS($I412,COLUMN()-12)),0),0), IF($J412&gt;0,IF(AND(INDIRECT(ADDRESS($J412,44))=0,INDIRECT(ADDRESS($J412,38))&lt;&gt;"UL"),INDIRECT(ADDRESS($J412,COLUMN()-12)),0),0), IF($K412&gt;0,IF(AND(INDIRECT(ADDRESS($K412,44))=0,INDIRECT(ADDRESS($K412,38))&lt;&gt;"UL"),INDIRECT(ADDRESS($K412,COLUMN()-11)),0),0), IF($L412&gt;0,IF(AND(INDIRECT(ADDRESS($L412,44))=0,INDIRECT(ADDRESS($L412,38))&lt;&gt;"UL"),INDIRECT(ADDRESS($L412,COLUMN()-11)),0),0), IF($M412&gt;0,IF(AND(INDIRECT(ADDRESS($M412,44))=0,INDIRECT(ADDRESS($M412,38))&lt;&gt;"UL"),INDIRECT(ADDRESS($M412,COLUMN()-11)),0),0))</f>
        <v>0</v>
      </c>
      <c r="BQ412" s="57">
        <f ca="1">IF(AU412="S",BM412,IF(AU412="MS",BN412,IF(AU412="ML",BO412,BP412)))</f>
        <v>0</v>
      </c>
      <c r="BR412" s="161">
        <f ca="1">(((AZ412+BB412+BL412+BQ412)/(AY412+BB412+BK412+BQ412)*AB412^$BR$296)^$BQ$296)*100</f>
        <v>92.020310326639915</v>
      </c>
      <c r="BS412" s="59"/>
      <c r="BT412" s="56">
        <f ca="1">IF(AD412&lt;BG412,((((AY412+BK412)*AB412)+((BE412+BQ412)*(1-AB412))+BF412)*AD412),((((AY412*AB412)+(BE412*(1-AB412))+BF412)*AD412)+(((BK412*AB412)+(BQ412*(1-AB412)))*BG412)))</f>
        <v>2.8279866385742896</v>
      </c>
      <c r="BU412" s="63">
        <f ca="1">BT412/N412</f>
        <v>0.11311946554297159</v>
      </c>
      <c r="BV412" s="57" t="s">
        <v>34</v>
      </c>
      <c r="BW412" s="57" cm="1">
        <f t="array" aca="1" ref="BW412" ca="1">SUM(IF($C412&gt;0,IF(AND(INDIRECT(ADDRESS($C412,44))=0,INDIRECT(ADDRESS($C412,38))="UL",ISERROR(SEARCH("Rear",INDIRECT(ADDRESS($C412,33)))),ISERROR(SEARCH("Side",INDIRECT(ADDRESS($C412,33))))),INDIRECT(ADDRESS($C412,COLUMN())),0),0),IF($D412&gt;0,IF(AND(INDIRECT(ADDRESS($D412,44))=0,INDIRECT(ADDRESS($D412,38))="UL",ISERROR(SEARCH("Rear",INDIRECT(ADDRESS($D412,33)))),ISERROR(SEARCH("Side",INDIRECT(ADDRESS($D412,33))))),INDIRECT(ADDRESS($D412,COLUMN())),0),0),IF($E412&gt;0,IF(AND(INDIRECT(ADDRESS($E412,44))=0,INDIRECT(ADDRESS($E412,38))="UL",ISERROR(SEARCH("Rear",INDIRECT(ADDRESS($E412,33)))),ISERROR(SEARCH("Side",INDIRECT(ADDRESS($E412,33))))),INDIRECT(ADDRESS($E412,COLUMN())),0),0),IF($F412&gt;0,IF(AND(INDIRECT(ADDRESS($F412,44))=0,INDIRECT(ADDRESS($F412,38))="UL",ISERROR(SEARCH("Rear",INDIRECT(ADDRESS($F412,33)))),ISERROR(SEARCH("Side",INDIRECT(ADDRESS($F412,33))))),INDIRECT(ADDRESS($F412,COLUMN())),0),0),IF($G412&gt;0,IF(AND(INDIRECT(ADDRESS($G412,44))=0,INDIRECT(ADDRESS($G412,38))="UL",ISERROR(SEARCH("Rear",INDIRECT(ADDRESS($G412,33)))),ISERROR(SEARCH("Side",INDIRECT(ADDRESS($G412,33))))),INDIRECT(ADDRESS($G412,COLUMN())),0),0),IF($H412&gt;0,IF(AND(INDIRECT(ADDRESS($H412,44))=0,INDIRECT(ADDRESS($H412,38))="UL",ISERROR(SEARCH("Rear",INDIRECT(ADDRESS($H412,33)))),ISERROR(SEARCH("Side",INDIRECT(ADDRESS($H412,33))))),INDIRECT(ADDRESS($H412,COLUMN())),0),0),IF($I412&gt;0,IF(AND(INDIRECT(ADDRESS($I412,44))=0,INDIRECT(ADDRESS($I412,38))="UL",ISERROR(SEARCH("Rear",INDIRECT(ADDRESS($I412,33)))),ISERROR(SEARCH("Side",INDIRECT(ADDRESS($I412,33))))),INDIRECT(ADDRESS($I412,COLUMN())),0),0),IF($J412&gt;0,IF(AND(INDIRECT(ADDRESS($J412,44))=0,INDIRECT(ADDRESS($J412,38))="UL",ISERROR(SEARCH("Rear",INDIRECT(ADDRESS($J412,33)))),ISERROR(SEARCH("Side",INDIRECT(ADDRESS($J412,33))))),INDIRECT(ADDRESS($J412,COLUMN())),0),0),IF($K412&gt;0,IF(AND(INDIRECT(ADDRESS($K412,44))=0,INDIRECT(ADDRESS($K412,38))="UL",ISERROR(SEARCH("Rear",INDIRECT(ADDRESS($K412,33)))),ISERROR(SEARCH("Side",INDIRECT(ADDRESS($K412,33))))),INDIRECT(ADDRESS($K412,COLUMN())),0),0),IF($L412&gt;0,IF(AND(INDIRECT(ADDRESS($L412,44))=0,INDIRECT(ADDRESS($L412,38))="UL",ISERROR(SEARCH("Rear",INDIRECT(ADDRESS($L412,33)))),ISERROR(SEARCH("Side",INDIRECT(ADDRESS($L412,33))))),INDIRECT(ADDRESS($L412,COLUMN())),0),0),IF($M412&gt;0,IF(AND(INDIRECT(ADDRESS($M412,44))=0,INDIRECT(ADDRESS($M412,38))="UL",ISERROR(SEARCH("Rear",INDIRECT(ADDRESS($M412,33)))),ISERROR(SEARCH("Side",INDIRECT(ADDRESS($M412,33))))),INDIRECT(ADDRESS($M412,COLUMN())),0),0))</f>
        <v>0.55555555555555558</v>
      </c>
      <c r="BX412" s="57">
        <f ca="1">IF(BV412="S",AV412,BW412)</f>
        <v>0.55555555555555558</v>
      </c>
      <c r="BY412" s="57" cm="1">
        <f t="array" aca="1" ref="BY412" ca="1">SUM(IF($C412&gt;0,IF(AND(INDIRECT(ADDRESS($C412,44))=0,INDIRECT(ADDRESS($C412,38))="UL"),INDIRECT(ADDRESS($C412,COLUMN())),0),0),IF($D412&gt;0,IF(AND(INDIRECT(ADDRESS($D412,44))=0,INDIRECT(ADDRESS($D412,38))="UL"),INDIRECT(ADDRESS($D412,COLUMN())),0),0),IF($E412&gt;0,IF(AND(INDIRECT(ADDRESS($E412,44))=0,INDIRECT(ADDRESS($E412,38))="UL"),INDIRECT(ADDRESS($E412,COLUMN())),0),0),IF($F412&gt;0,IF(AND(INDIRECT(ADDRESS($F412,44))=0,INDIRECT(ADDRESS($F412,38))="UL"),INDIRECT(ADDRESS($F412,COLUMN())),0),0),IF($G412&gt;0,IF(AND(INDIRECT(ADDRESS($G412,44))=0,INDIRECT(ADDRESS($G412,38))="UL"),INDIRECT(ADDRESS($G412,COLUMN())),0),0),IF($H412&gt;0,IF(AND(INDIRECT(ADDRESS($H412,44))=0,INDIRECT(ADDRESS($H412,38))="UL"),INDIRECT(ADDRESS($H412,COLUMN())),0),0),IF($I412&gt;0,IF(AND(INDIRECT(ADDRESS($I412,44))=0,INDIRECT(ADDRESS($I412,38))="UL"),INDIRECT(ADDRESS($I412,COLUMN())),0),0),IF($J412&gt;0,IF(AND(INDIRECT(ADDRESS($J412,44))=0,INDIRECT(ADDRESS($J412,38))="UL"),INDIRECT(ADDRESS($J412,COLUMN())),0),0),IF($K412&gt;0,IF(AND(INDIRECT(ADDRESS($K412,44))=0,INDIRECT(ADDRESS($K412,38))="UL"),INDIRECT(ADDRESS($K412,COLUMN())),0),0),IF($L412&gt;0,IF(AND(INDIRECT(ADDRESS($L412,44))=0,INDIRECT(ADDRESS($L412,38))="UL"),INDIRECT(ADDRESS($L412,COLUMN())),0),0),IF($M412&gt;0,IF(AND(INDIRECT(ADDRESS($M412,44))=0,INDIRECT(ADDRESS($M412,38))="UL"),INDIRECT(ADDRESS($M412,COLUMN())),0),0))</f>
        <v>0.18518518518518517</v>
      </c>
      <c r="BZ412" s="57" cm="1">
        <f t="array" aca="1" ref="BZ412" ca="1">SUM(IF($C412&gt;0,IF(AND(INDIRECT(ADDRESS($C412,44))=0,INDIRECT(ADDRESS($C412,38))="UL"),INDIRECT(ADDRESS($C412,COLUMN())),0),0),IF($D412&gt;0,IF(AND(INDIRECT(ADDRESS($D412,44))=0,INDIRECT(ADDRESS($D412,38))="UL"),INDIRECT(ADDRESS($D412,COLUMN())),0),0),IF($E412&gt;0,IF(AND(INDIRECT(ADDRESS($E412,44))=0,INDIRECT(ADDRESS($E412,38))="UL"),INDIRECT(ADDRESS($E412,COLUMN())),0),0),IF($F412&gt;0,IF(AND(INDIRECT(ADDRESS($F412,44))=0,INDIRECT(ADDRESS($F412,38))="UL"),INDIRECT(ADDRESS($F412,COLUMN())),0),0),IF($G412&gt;0,IF(AND(INDIRECT(ADDRESS($G412,44))=0,INDIRECT(ADDRESS($G412,38))="UL"),INDIRECT(ADDRESS($G412,COLUMN())),0),0),IF($H412&gt;0,IF(AND(INDIRECT(ADDRESS($H412,44))=0,INDIRECT(ADDRESS($H412,38))="UL"),INDIRECT(ADDRESS($H412,COLUMN())),0),0),IF($I412&gt;0,IF(AND(INDIRECT(ADDRESS($I412,44))=0,INDIRECT(ADDRESS($I412,38))="UL"),INDIRECT(ADDRESS($I412,COLUMN())),0),0),IF($J412&gt;0,IF(AND(INDIRECT(ADDRESS($J412,44))=0,INDIRECT(ADDRESS($J412,38))="UL"),INDIRECT(ADDRESS($J412,COLUMN())),0),0),IF($K412&gt;0,IF(AND(INDIRECT(ADDRESS($K412,44))=0,INDIRECT(ADDRESS($K412,38))="UL"),INDIRECT(ADDRESS($K412,COLUMN())),0),0),IF($L412&gt;0,IF(AND(INDIRECT(ADDRESS($L412,44))=0,INDIRECT(ADDRESS($L412,38))="UL"),INDIRECT(ADDRESS($L412,COLUMN())),0),0),IF($M412&gt;0,IF(AND(INDIRECT(ADDRESS($M412,44))=0,INDIRECT(ADDRESS($M412,38))="UL"),INDIRECT(ADDRESS($M412,COLUMN())),0),0))</f>
        <v>0.40740740740740738</v>
      </c>
      <c r="CA412" s="57">
        <f ca="1">IF(BV412="S",BY412,BZ412)</f>
        <v>0.40740740740740738</v>
      </c>
      <c r="CB412" s="57" cm="1">
        <f t="array" aca="1" ref="CB412" ca="1">SUM(IF($C412&gt;0,IF(AND(INDIRECT(ADDRESS($C412,44))=0,INDIRECT(ADDRESS($C412,38))&lt;&gt;"UL"),INDIRECT(ADDRESS($C412,COLUMN())),0),0),IF($D412&gt;0,IF(AND(INDIRECT(ADDRESS($D412,44))=0,INDIRECT(ADDRESS($D412,38))&lt;&gt;"UL"),INDIRECT(ADDRESS($D412,COLUMN())),0),0),IF($E412&gt;0,IF(AND(INDIRECT(ADDRESS($E412,44))=0,INDIRECT(ADDRESS($E412,38))&lt;&gt;"UL"),INDIRECT(ADDRESS($E412,COLUMN())),0),0),IF($F412&gt;0,IF(AND(INDIRECT(ADDRESS($F412,44))=0,INDIRECT(ADDRESS($F412,38))&lt;&gt;"UL"),INDIRECT(ADDRESS($F412,COLUMN())),0),0),IF($G412&gt;0,IF(AND(INDIRECT(ADDRESS($G412,44))=0,INDIRECT(ADDRESS($G412,38))&lt;&gt;"UL"),INDIRECT(ADDRESS($G412,COLUMN())),0),0),IF($H412&gt;0,IF(AND(INDIRECT(ADDRESS($H412,44))=0,INDIRECT(ADDRESS($H412,38))&lt;&gt;"UL"),INDIRECT(ADDRESS($H412,COLUMN())),0),0),IF($I412&gt;0,IF(AND(INDIRECT(ADDRESS($I412,44))=0,INDIRECT(ADDRESS($I412,38))&lt;&gt;"UL"),INDIRECT(ADDRESS($I412,COLUMN())),0),0),IF($J412&gt;0,IF(AND(INDIRECT(ADDRESS($J412,44))=0,INDIRECT(ADDRESS($J412,38))&lt;&gt;"UL"),INDIRECT(ADDRESS($J412,COLUMN())),0),0),IF($K412&gt;0,IF(AND(INDIRECT(ADDRESS($K412,44))=0,INDIRECT(ADDRESS($K412,38))&lt;&gt;"UL"),INDIRECT(ADDRESS($K412,COLUMN())),0),0),IF($L412&gt;0,IF(AND(INDIRECT(ADDRESS($L412,44))=0,INDIRECT(ADDRESS($L412,38))&lt;&gt;"UL"),INDIRECT(ADDRESS($L412,COLUMN())),0),0),IF($M412&gt;0,IF(AND(INDIRECT(ADDRESS($M412,44))=0,INDIRECT(ADDRESS($M412,38))&lt;&gt;"UL"),INDIRECT(ADDRESS($M412,COLUMN())),0),0))</f>
        <v>0</v>
      </c>
      <c r="CC412" s="57">
        <f ca="1">IF(BV412="S",BH412,CB412)</f>
        <v>0</v>
      </c>
      <c r="CD412" s="57" cm="1">
        <f t="array" aca="1" ref="CD412" ca="1">SUM(IF($C412&gt;0,IF(AND(INDIRECT(ADDRESS($C412,44))=0,INDIRECT(ADDRESS($C412,38))&lt;&gt;"UL"),INDIRECT(ADDRESS($C412,COLUMN())),0),0),IF($D412&gt;0,IF(AND(INDIRECT(ADDRESS($D412,44))=0,INDIRECT(ADDRESS($D412,38))&lt;&gt;"UL"),INDIRECT(ADDRESS($D412,COLUMN())),0),0),IF($E412&gt;0,IF(AND(INDIRECT(ADDRESS($E412,44))=0,INDIRECT(ADDRESS($E412,38))&lt;&gt;"UL"),INDIRECT(ADDRESS($E412,COLUMN())),0),0),IF($F412&gt;0,IF(AND(INDIRECT(ADDRESS($F412,44))=0,INDIRECT(ADDRESS($F412,38))&lt;&gt;"UL"),INDIRECT(ADDRESS($F412,COLUMN())),0),0),IF($G412&gt;0,IF(AND(INDIRECT(ADDRESS($G412,44))=0,INDIRECT(ADDRESS($G412,38))&lt;&gt;"UL"),INDIRECT(ADDRESS($G412,COLUMN())),0),0),IF($H412&gt;0,IF(AND(INDIRECT(ADDRESS($H412,44))=0,INDIRECT(ADDRESS($H412,38))&lt;&gt;"UL"),INDIRECT(ADDRESS($H412,COLUMN())),0),0),IF($I412&gt;0,IF(AND(INDIRECT(ADDRESS($I412,44))=0,INDIRECT(ADDRESS($I412,38))&lt;&gt;"UL"),INDIRECT(ADDRESS($I412,COLUMN())),0),0),IF($J412&gt;0,IF(AND(INDIRECT(ADDRESS($J412,44))=0,INDIRECT(ADDRESS($J412,38))&lt;&gt;"UL"),INDIRECT(ADDRESS($J412,COLUMN())),0),0),IF($K412&gt;0,IF(AND(INDIRECT(ADDRESS($K412,44))=0,INDIRECT(ADDRESS($K412,38))&lt;&gt;"UL"),INDIRECT(ADDRESS($K412,COLUMN())),0),0),IF($L412&gt;0,IF(AND(INDIRECT(ADDRESS($L412,44))=0,INDIRECT(ADDRESS($L412,38))&lt;&gt;"UL"),INDIRECT(ADDRESS($L412,COLUMN())),0),0),IF($M412&gt;0,IF(AND(INDIRECT(ADDRESS($M412,44))=0,INDIRECT(ADDRESS($M412,38))&lt;&gt;"UL"),INDIRECT(ADDRESS($M412,COLUMN())),0),0))</f>
        <v>0</v>
      </c>
      <c r="CE412" s="57" cm="1">
        <f t="array" aca="1" ref="CE412" ca="1">SUM(IF($C412&gt;0,IF(AND(INDIRECT(ADDRESS($C412,44))=0,INDIRECT(ADDRESS($C412,38))&lt;&gt;"UL"),INDIRECT(ADDRESS($C412,COLUMN())),0),0),IF($D412&gt;0,IF(AND(INDIRECT(ADDRESS($D412,44))=0,INDIRECT(ADDRESS($D412,38))&lt;&gt;"UL"),INDIRECT(ADDRESS($D412,COLUMN())),0),0),IF($E412&gt;0,IF(AND(INDIRECT(ADDRESS($E412,44))=0,INDIRECT(ADDRESS($E412,38))&lt;&gt;"UL"),INDIRECT(ADDRESS($E412,COLUMN())),0),0),IF($F412&gt;0,IF(AND(INDIRECT(ADDRESS($F412,44))=0,INDIRECT(ADDRESS($F412,38))&lt;&gt;"UL"),INDIRECT(ADDRESS($F412,COLUMN())),0),0),IF($G412&gt;0,IF(AND(INDIRECT(ADDRESS($G412,44))=0,INDIRECT(ADDRESS($G412,38))&lt;&gt;"UL"),INDIRECT(ADDRESS($G412,COLUMN())),0),0),IF($H412&gt;0,IF(AND(INDIRECT(ADDRESS($H412,44))=0,INDIRECT(ADDRESS($H412,38))&lt;&gt;"UL"),INDIRECT(ADDRESS($H412,COLUMN())),0),0),IF($I412&gt;0,IF(AND(INDIRECT(ADDRESS($I412,44))=0,INDIRECT(ADDRESS($I412,38))&lt;&gt;"UL"),INDIRECT(ADDRESS($I412,COLUMN())),0),0),IF($J412&gt;0,IF(AND(INDIRECT(ADDRESS($J412,44))=0,INDIRECT(ADDRESS($J412,38))&lt;&gt;"UL"),INDIRECT(ADDRESS($J412,COLUMN())),0),0),IF($K412&gt;0,IF(AND(INDIRECT(ADDRESS($K412,44))=0,INDIRECT(ADDRESS($K412,38))&lt;&gt;"UL"),INDIRECT(ADDRESS($K412,COLUMN())),0),0),IF($L412&gt;0,IF(AND(INDIRECT(ADDRESS($L412,44))=0,INDIRECT(ADDRESS($L412,38))&lt;&gt;"UL"),INDIRECT(ADDRESS($L412,COLUMN())),0),0),IF($M412&gt;0,IF(AND(INDIRECT(ADDRESS($M412,44))=0,INDIRECT(ADDRESS($M412,38))&lt;&gt;"UL"),INDIRECT(ADDRESS($M412,COLUMN())),0),0))</f>
        <v>0</v>
      </c>
      <c r="CF412" s="57">
        <f ca="1">IF(BV412="S",CD412,CE412)</f>
        <v>0</v>
      </c>
      <c r="CG412" s="57">
        <f ca="1">IF(AD412&lt;BG412,((((BX412+CC412)*AB412)+((CA412+CF412)*(1-AB412)))*AD412),((((BX412*AB412)+((CA412)*(1-AB412)))*AD412)+(((CC412*AB412)+((CF412))*(1-AB412)))*BG412))</f>
        <v>1.2681421407095055</v>
      </c>
      <c r="CH412" s="57">
        <f ca="1">CG412/N412</f>
        <v>5.0725685628380222E-2</v>
      </c>
      <c r="CI412" s="19">
        <f ca="1">AD412*X412</f>
        <v>20.365120751952912</v>
      </c>
      <c r="CJ412" s="19"/>
      <c r="CK412" s="57" cm="1">
        <f t="array" aca="1" ref="CK412" ca="1">IF(AU412="S", SUM(IF($C412&gt;0,IF(INDIRECT(ADDRESS($C412,43))&lt;&gt;1,INDIRECT(ADDRESS($C412,48)),0),0), IF($D412&gt;0,IF(INDIRECT(ADDRESS($D412,43))&lt;&gt;1,INDIRECT(ADDRESS($D412,48)),0),0), IF($E412&gt;0,IF(INDIRECT(ADDRESS($E412,43))&lt;&gt;1,INDIRECT(ADDRESS($E412,48)),0),0), IF($F412&gt;0,IF(INDIRECT(ADDRESS($F412,43))&lt;&gt;1,INDIRECT(ADDRESS($F412,48)),0),0), IF($G412&gt;0,IF(INDIRECT(ADDRESS($G412,43))&lt;&gt;1,INDIRECT(ADDRESS($G412,48)),0),0), IF($H412&gt;0,IF(INDIRECT(ADDRESS($H412,43))&lt;&gt;1,INDIRECT(ADDRESS($H412,48)),0),0), IF($I412&gt;0,IF(INDIRECT(ADDRESS($I412,43))&lt;&gt;1,INDIRECT(ADDRESS($I412,48)),0),0), IF($J412&gt;0,IF(INDIRECT(ADDRESS($J412,43))&lt;&gt;1,INDIRECT(ADDRESS($J412,48)),0),0), IF($K412&gt;0,IF(INDIRECT(ADDRESS($K412,43))&lt;&gt;1,INDIRECT(ADDRESS($K412,48)),0),0), IF($L412&gt;0,IF(INDIRECT(ADDRESS($L412,43))&lt;&gt;1,INDIRECT(ADDRESS($L412,48)),0),0), IF($M412&gt;0,IF(INDIRECT(ADDRESS($M412,43))&lt;&gt;1,INDIRECT(ADDRESS($M412,48)),0),0)), IF(AU412="L",SUM(IF($C412&gt;0,IF(INDIRECT(ADDRESS($C412,43))&lt;&gt;1,INDIRECT(ADDRESS($C412,50)),0),0), IF($D412&gt;0,IF(INDIRECT(ADDRESS($D412,43))&lt;&gt;1,INDIRECT(ADDRESS($D412,50)),0),0), IF($E412&gt;0,IF(INDIRECT(ADDRESS($E412,43))&lt;&gt;1,INDIRECT(ADDRESS($E412,50)),0),0), IF($F412&gt;0,IF(INDIRECT(ADDRESS($F412,43))&lt;&gt;1,INDIRECT(ADDRESS($F412,50)),0),0), IF($G412&gt;0,IF(INDIRECT(ADDRESS($G412,43))&lt;&gt;1,INDIRECT(ADDRESS($G412,50)),0),0), IF($G412&gt;0,IF(INDIRECT(ADDRESS($G412,43))&lt;&gt;1,INDIRECT(ADDRESS($G412,50)),0),0), IF($H412&gt;0,IF(INDIRECT(ADDRESS($H412,43))&lt;&gt;1,INDIRECT(ADDRESS($H412,50)),0),0), IF($I412&gt;0,IF(INDIRECT(ADDRESS($I412,43))&lt;&gt;1,INDIRECT(ADDRESS($I412,50)),0),0), IF($J412&gt;0,IF(INDIRECT(ADDRESS($J412,43))&lt;&gt;1,INDIRECT(ADDRESS($J412,50)),0),0), IF($K412&gt;0,IF(INDIRECT(ADDRESS($K412,43))&lt;&gt;1,INDIRECT(ADDRESS($K412,50)),0),0), IF($L412&gt;0,IF(INDIRECT(ADDRESS($L412,43))&lt;&gt;1,INDIRECT(ADDRESS($L412,50)),0),0), IF($M412&gt;0,IF(INDIRECT(ADDRESS($M412,43))&lt;&gt;1,INDIRECT(ADDRESS($M412,50)),0),0)), SUM(IF($C412&gt;0,IF(INDIRECT(ADDRESS($C412,43))&lt;&gt;1,INDIRECT(ADDRESS($C412,49)),0),0), IF($D412&gt;0,IF(INDIRECT(ADDRESS($D412,43))&lt;&gt;1,INDIRECT(ADDRESS($D412,49)),0),0), IF($E412&gt;0,IF(INDIRECT(ADDRESS($E412,43))&lt;&gt;1,INDIRECT(ADDRESS($E412,49)),0),0), IF($F412&gt;0,IF(INDIRECT(ADDRESS($F412,43))&lt;&gt;1,INDIRECT(ADDRESS($F412,49)),0),0), IF($G412&gt;0,IF(INDIRECT(ADDRESS($G412,43))&lt;&gt;1,INDIRECT(ADDRESS($G412,49)),0),0), IF($G412&gt;0,IF(INDIRECT(ADDRESS($G412,43))&lt;&gt;1,INDIRECT(ADDRESS($G412,49)),0),0), IF($H412&gt;0,IF(INDIRECT(ADDRESS($H412,43))&lt;&gt;1,INDIRECT(ADDRESS($H412,49)),0),0), IF($I412&gt;0,IF(INDIRECT(ADDRESS($I412,43))&lt;&gt;1,INDIRECT(ADDRESS($I412,49)),0),0), IF($J412&gt;0,IF(INDIRECT(ADDRESS($J412,43))&lt;&gt;1,INDIRECT(ADDRESS($J412,49)),0),0), IF($K412&gt;0,IF(INDIRECT(ADDRESS($K412,43))&lt;&gt;1,INDIRECT(ADDRESS($K412,49)),0),0), IF($L412&gt;0,IF(INDIRECT(ADDRESS($L412,43))&lt;&gt;1,INDIRECT(ADDRESS($L412,49)),0),0), IF($M412&gt;0,IF(INDIRECT(ADDRESS($M412,43))&lt;&gt;1,INDIRECT(ADDRESS($M412,49)),0),0))))</f>
        <v>1.2222222222222221</v>
      </c>
      <c r="CL412" s="57" cm="1">
        <f t="array" aca="1" ref="CL412" ca="1">SUM(IF($C412&gt;0,IF(INDIRECT(ADDRESS($C412,44))=1,INDIRECT(ADDRESS($C412,90)),0),0), IF($D412&gt;0,IF(INDIRECT(ADDRESS($D412,44))=1,INDIRECT(ADDRESS($D412,90)),0),0), IF($E412&gt;0,IF(INDIRECT(ADDRESS($E412,44))=1,INDIRECT(ADDRESS($E412,90)),0),0), IF($F412&gt;0,IF(INDIRECT(ADDRESS($F412,44))=1,INDIRECT(ADDRESS($F412,90)),0),0), IF($G412&gt;0,IF(INDIRECT(ADDRESS($G412,44))=1,INDIRECT(ADDRESS($G412,90)),0),0), IF($H412&gt;0,IF(INDIRECT(ADDRESS($H412,44))=1,INDIRECT(ADDRESS($H412,90)),0),0), IF($I412&gt;0,IF(INDIRECT(ADDRESS($I412,44))=1,INDIRECT(ADDRESS($I412,90)),0),0), IF($J412&gt;0,IF(INDIRECT(ADDRESS($J412,44))=1,INDIRECT(ADDRESS($J412,90)),0),0), IF($K412&gt;0,IF(INDIRECT(ADDRESS($K412,44))=1,INDIRECT(ADDRESS($K412,90)),0),0), IF($L412&gt;0,IF(INDIRECT(ADDRESS($L412,44))=1,INDIRECT(ADDRESS($L412,90)),0),0), IF($M412&gt;0,IF(INDIRECT(ADDRESS($M412,44))=1,INDIRECT(ADDRESS($M412,90)),0),0))</f>
        <v>0</v>
      </c>
      <c r="CM412" s="56">
        <f ca="1">((BU412/$BU$34)^$BU$296)</f>
        <v>0.8327669457745509</v>
      </c>
      <c r="CN412" s="59"/>
    </row>
    <row r="413" spans="1:93" x14ac:dyDescent="0.25">
      <c r="A413" s="219" t="s">
        <v>523</v>
      </c>
      <c r="B413" s="220">
        <v>373</v>
      </c>
      <c r="C413" s="220">
        <v>384</v>
      </c>
      <c r="D413" s="220">
        <v>386</v>
      </c>
      <c r="E413" s="220"/>
      <c r="F413" s="220"/>
      <c r="G413" s="220"/>
      <c r="H413" s="220"/>
      <c r="I413" s="220"/>
      <c r="J413" s="220"/>
      <c r="K413" s="220"/>
      <c r="L413" s="220"/>
      <c r="M413" s="220"/>
      <c r="N413" s="67">
        <f t="shared" ref="N413:N426" ca="1" si="281">SUM(INDIRECT(ADDRESS(B413,COLUMN())),IF(C413&gt;0,INDIRECT(ADDRESS(C413,COLUMN())),0),IF(D413&gt;0,INDIRECT(ADDRESS(D413,14)),0),IF(E413&gt;0,INDIRECT(ADDRESS(E413,COLUMN())),0),IF(F413&gt;0,INDIRECT(ADDRESS(F413,COLUMN())),0),IF(G413&gt;0,INDIRECT(ADDRESS(G413,COLUMN())),0),IF(H413&gt;0,INDIRECT(ADDRESS(H413,COLUMN())),0),IF(I413&gt;0,INDIRECT(ADDRESS(I413,COLUMN())),0),IF(J413&gt;0,INDIRECT(ADDRESS(J413,COLUMN())),0),IF(K413&gt;0,INDIRECT(ADDRESS(K413,COLUMN())),0),IF(L413&gt;0,INDIRECT(ADDRESS(L413,COLUMN())),0),IF(M413&gt;0,INDIRECT(ADDRESS(M413,COLUMN())),0))</f>
        <v>26</v>
      </c>
      <c r="O413" s="67" t="str" cm="1">
        <f t="array" aca="1" ref="O413" ca="1">INDIRECT(ADDRESS($B413,COLUMN()))</f>
        <v>Fighter</v>
      </c>
      <c r="P413" s="67" cm="1">
        <f t="array" aca="1" ref="P413" ca="1">INDIRECT(ADDRESS($B413,COLUMN()))</f>
        <v>2</v>
      </c>
      <c r="Q413" s="67" cm="1">
        <f t="array" aca="1" ref="Q413" ca="1">INDIRECT(ADDRESS($B413,COLUMN()))</f>
        <v>0</v>
      </c>
      <c r="R413" s="67" cm="1">
        <f t="array" aca="1" ref="R413" ca="1">INDIRECT(ADDRESS($B413,COLUMN()))</f>
        <v>0</v>
      </c>
      <c r="S413" s="67" cm="1">
        <f t="array" aca="1" ref="S413" ca="1">INDIRECT(ADDRESS($B413,COLUMN()))</f>
        <v>3</v>
      </c>
      <c r="T413" s="67" t="str" cm="1">
        <f t="array" aca="1" ref="T413" ca="1">INDIRECT(ADDRESS($B413,COLUMN()))</f>
        <v>1-8</v>
      </c>
      <c r="U413" s="67" cm="1">
        <f t="array" aca="1" ref="U413" ca="1">INDIRECT(ADDRESS($B413,COLUMN()))</f>
        <v>8</v>
      </c>
      <c r="V413" s="67" cm="1">
        <f t="array" aca="1" ref="V413" ca="1">INDIRECT(ADDRESS($B413,COLUMN()))</f>
        <v>0</v>
      </c>
      <c r="W413" s="67" cm="1">
        <f t="array" aca="1" ref="W413" ca="1">INDIRECT(ADDRESS($B413,COLUMN()))</f>
        <v>2</v>
      </c>
      <c r="X413" s="67" cm="1">
        <f t="array" aca="1" ref="X413" ca="1">INDIRECT(ADDRESS($B413,COLUMN()))</f>
        <v>9</v>
      </c>
      <c r="Y413" s="67" cm="1">
        <f t="array" aca="1" ref="Y413" ca="1">INDIRECT(ADDRESS($B413,COLUMN()))</f>
        <v>1</v>
      </c>
      <c r="Z413" s="67" cm="1">
        <f t="array" aca="1" ref="Z413" ca="1">INDIRECT(ADDRESS($B413,COLUMN()))</f>
        <v>5</v>
      </c>
      <c r="AA413" s="67" t="str" cm="1">
        <f t="array" aca="1" ref="AA413" ca="1">INDIRECT(ADDRESS($B413,COLUMN()))</f>
        <v>Jink</v>
      </c>
      <c r="AB413" s="56">
        <f t="shared" ref="AB413:AB430" ca="1" si="282">((U413/8)^$V$296)*((((X413-(Y413-1)/2)/8)^$X$296)*((S413/3)^$S$296))*(((8-W413)/6)^$W$296)</f>
        <v>1.0329206114928022</v>
      </c>
      <c r="AC413" s="56">
        <f t="shared" ref="AC413:AC430" ca="1" si="283">SUM(((25/N413)^$Z$296)*(AB413/$AB$34))</f>
        <v>1.2633896661892019</v>
      </c>
      <c r="AD413" s="56">
        <f t="shared" ref="AD413:AD430" ca="1" si="284">(P413/($CN$34*(1/AC413)))</f>
        <v>2.1971994194594817</v>
      </c>
      <c r="AF413" s="52"/>
      <c r="AG413" s="52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2"/>
      <c r="AU413" s="54" t="s">
        <v>33</v>
      </c>
      <c r="AV413" s="57" cm="1">
        <f t="array" aca="1" ref="AV413" ca="1">SUM(IF($C413&gt;0,IF(AND(INDIRECT(ADDRESS($C413,44))=0,INDIRECT(ADDRESS($C413,38))="UL",ISERROR(SEARCH("Rear",INDIRECT(ADDRESS($C413,33)))),ISERROR(SEARCH("Side",INDIRECT(ADDRESS($C413,33))))),INDIRECT(ADDRESS($C413,COLUMN())),0),0),IF($D413&gt;0,IF(AND(INDIRECT(ADDRESS($D413,44))=0,INDIRECT(ADDRESS($D413,38))="UL",ISERROR(SEARCH("Rear",INDIRECT(ADDRESS($D413,33)))),ISERROR(SEARCH("Side",INDIRECT(ADDRESS($D413,33))))),INDIRECT(ADDRESS($D413,COLUMN())),0),0),IF($E413&gt;0,IF(AND(INDIRECT(ADDRESS($E413,44))=0,INDIRECT(ADDRESS($E413,38))="UL",ISERROR(SEARCH("Rear",INDIRECT(ADDRESS($E413,33)))),ISERROR(SEARCH("Side",INDIRECT(ADDRESS($E413,33))))),INDIRECT(ADDRESS($E413,COLUMN())),0),0),IF($F413&gt;0,IF(AND(INDIRECT(ADDRESS($F413,44))=0,INDIRECT(ADDRESS($F413,38))="UL",ISERROR(SEARCH("Rear",INDIRECT(ADDRESS($F413,33)))),ISERROR(SEARCH("Side",INDIRECT(ADDRESS($F413,33))))),INDIRECT(ADDRESS($F413,COLUMN())),0),0),IF($G413&gt;0,IF(AND(INDIRECT(ADDRESS($G413,44))=0,INDIRECT(ADDRESS($G413,38))="UL",ISERROR(SEARCH("Rear",INDIRECT(ADDRESS($G413,33)))),ISERROR(SEARCH("Side",INDIRECT(ADDRESS($G413,33))))),INDIRECT(ADDRESS($G413,COLUMN())),0),0),IF($H413&gt;0,IF(AND(INDIRECT(ADDRESS($H413,44))=0,INDIRECT(ADDRESS($H413,38))="UL",ISERROR(SEARCH("Rear",INDIRECT(ADDRESS($H413,33)))),ISERROR(SEARCH("Side",INDIRECT(ADDRESS($H413,33))))),INDIRECT(ADDRESS($H413,COLUMN())),0),0),IF($I413&gt;0,IF(AND(INDIRECT(ADDRESS($I413,44))=0,INDIRECT(ADDRESS($I413,38))="UL",ISERROR(SEARCH("Rear",INDIRECT(ADDRESS($I413,33)))),ISERROR(SEARCH("Side",INDIRECT(ADDRESS($I413,33))))),INDIRECT(ADDRESS($I413,COLUMN())),0),0),IF($J413&gt;0,IF(AND(INDIRECT(ADDRESS($J413,44))=0,INDIRECT(ADDRESS($J413,38))="UL",ISERROR(SEARCH("Rear",INDIRECT(ADDRESS($J413,33)))),ISERROR(SEARCH("Side",INDIRECT(ADDRESS($J413,33))))),INDIRECT(ADDRESS($J413,COLUMN())),0),0),IF($K413&gt;0,IF(AND(INDIRECT(ADDRESS($K413,44))=0,INDIRECT(ADDRESS($K413,38))="UL",ISERROR(SEARCH("Rear",INDIRECT(ADDRESS($K413,33)))),ISERROR(SEARCH("Side",INDIRECT(ADDRESS($K413,33))))),INDIRECT(ADDRESS($K413,COLUMN())),0),0),IF($L413&gt;0,IF(AND(INDIRECT(ADDRESS($L413,44))=0,INDIRECT(ADDRESS($L413,38))="UL",ISERROR(SEARCH("Rear",INDIRECT(ADDRESS($L413,33)))),ISERROR(SEARCH("Side",INDIRECT(ADDRESS($L413,33))))),INDIRECT(ADDRESS($L413,COLUMN())),0),0),IF($M413&gt;0,IF(AND(INDIRECT(ADDRESS($M413,44))=0,INDIRECT(ADDRESS($M413,38))="UL",ISERROR(SEARCH("Rear",INDIRECT(ADDRESS($M413,33)))),ISERROR(SEARCH("Side",INDIRECT(ADDRESS($M413,33))))),INDIRECT(ADDRESS($M413,COLUMN())),0),0))</f>
        <v>1.5555555555555554</v>
      </c>
      <c r="AW413" s="57" cm="1">
        <f t="array" aca="1" ref="AW413" ca="1">SUM(IF($C413&gt;0,IF(AND(INDIRECT(ADDRESS($C413,44))=0,INDIRECT(ADDRESS($C413,38))="UL",ISERROR(SEARCH("Rear",INDIRECT(ADDRESS($C413,33)))),ISERROR(SEARCH("Side",INDIRECT(ADDRESS($C413,33))))),INDIRECT(ADDRESS($C413,COLUMN())),0),0),IF($D413&gt;0,IF(AND(INDIRECT(ADDRESS($D413,44))=0,INDIRECT(ADDRESS($D413,38))="UL",ISERROR(SEARCH("Rear",INDIRECT(ADDRESS($D413,33)))),ISERROR(SEARCH("Side",INDIRECT(ADDRESS($D413,33))))),INDIRECT(ADDRESS($D413,COLUMN())),0),0),IF($E413&gt;0,IF(AND(INDIRECT(ADDRESS($E413,44))=0,INDIRECT(ADDRESS($E413,38))="UL",ISERROR(SEARCH("Rear",INDIRECT(ADDRESS($E413,33)))),ISERROR(SEARCH("Side",INDIRECT(ADDRESS($E413,33))))),INDIRECT(ADDRESS($E413,COLUMN())),0),0),IF($F413&gt;0,IF(AND(INDIRECT(ADDRESS($F413,44))=0,INDIRECT(ADDRESS($F413,38))="UL",ISERROR(SEARCH("Rear",INDIRECT(ADDRESS($F413,33)))),ISERROR(SEARCH("Side",INDIRECT(ADDRESS($F413,33))))),INDIRECT(ADDRESS($F413,COLUMN())),0),0),IF($G413&gt;0,IF(AND(INDIRECT(ADDRESS($G413,44))=0,INDIRECT(ADDRESS($G413,38))="UL",ISERROR(SEARCH("Rear",INDIRECT(ADDRESS($G413,33)))),ISERROR(SEARCH("Side",INDIRECT(ADDRESS($G413,33))))),INDIRECT(ADDRESS($G413,COLUMN())),0),0),IF($H413&gt;0,IF(AND(INDIRECT(ADDRESS($H413,44))=0,INDIRECT(ADDRESS($H413,38))="UL",ISERROR(SEARCH("Rear",INDIRECT(ADDRESS($H413,33)))),ISERROR(SEARCH("Side",INDIRECT(ADDRESS($H413,33))))),INDIRECT(ADDRESS($H413,COLUMN())),0),0),IF($I413&gt;0,IF(AND(INDIRECT(ADDRESS($I413,44))=0,INDIRECT(ADDRESS($I413,38))="UL",ISERROR(SEARCH("Rear",INDIRECT(ADDRESS($I413,33)))),ISERROR(SEARCH("Side",INDIRECT(ADDRESS($I413,33))))),INDIRECT(ADDRESS($I413,COLUMN())),0),0),IF($J413&gt;0,IF(AND(INDIRECT(ADDRESS($J413,44))=0,INDIRECT(ADDRESS($J413,38))="UL",ISERROR(SEARCH("Rear",INDIRECT(ADDRESS($J413,33)))),ISERROR(SEARCH("Side",INDIRECT(ADDRESS($J413,33))))),INDIRECT(ADDRESS($J413,COLUMN())),0),0),IF($K413&gt;0,IF(AND(INDIRECT(ADDRESS($K413,44))=0,INDIRECT(ADDRESS($K413,38))="UL",ISERROR(SEARCH("Rear",INDIRECT(ADDRESS($K413,33)))),ISERROR(SEARCH("Side",INDIRECT(ADDRESS($K413,33))))),INDIRECT(ADDRESS($K413,COLUMN())),0),0),IF($L413&gt;0,IF(AND(INDIRECT(ADDRESS($L413,44))=0,INDIRECT(ADDRESS($L413,38))="UL",ISERROR(SEARCH("Rear",INDIRECT(ADDRESS($L413,33)))),ISERROR(SEARCH("Side",INDIRECT(ADDRESS($L413,33))))),INDIRECT(ADDRESS($L413,COLUMN())),0),0),IF($M413&gt;0,IF(AND(INDIRECT(ADDRESS($M413,44))=0,INDIRECT(ADDRESS($M413,38))="UL",ISERROR(SEARCH("Rear",INDIRECT(ADDRESS($M413,33)))),ISERROR(SEARCH("Side",INDIRECT(ADDRESS($M413,33))))),INDIRECT(ADDRESS($M413,COLUMN())),0),0))</f>
        <v>0.88888888888888884</v>
      </c>
      <c r="AX413" s="57" cm="1">
        <f t="array" aca="1" ref="AX413" ca="1">SUM(IF($C413&gt;0,IF(AND(INDIRECT(ADDRESS($C413,44))=0,INDIRECT(ADDRESS($C413,38))="UL",ISERROR(SEARCH("Rear",INDIRECT(ADDRESS($C413,33)))),ISERROR(SEARCH("Side",INDIRECT(ADDRESS($C413,33))))),INDIRECT(ADDRESS($C413,COLUMN())),0),0),IF($D413&gt;0,IF(AND(INDIRECT(ADDRESS($D413,44))=0,INDIRECT(ADDRESS($D413,38))="UL",ISERROR(SEARCH("Rear",INDIRECT(ADDRESS($D413,33)))),ISERROR(SEARCH("Side",INDIRECT(ADDRESS($D413,33))))),INDIRECT(ADDRESS($D413,COLUMN())),0),0),IF($E413&gt;0,IF(AND(INDIRECT(ADDRESS($E413,44))=0,INDIRECT(ADDRESS($E413,38))="UL",ISERROR(SEARCH("Rear",INDIRECT(ADDRESS($E413,33)))),ISERROR(SEARCH("Side",INDIRECT(ADDRESS($E413,33))))),INDIRECT(ADDRESS($E413,COLUMN())),0),0),IF($F413&gt;0,IF(AND(INDIRECT(ADDRESS($F413,44))=0,INDIRECT(ADDRESS($F413,38))="UL",ISERROR(SEARCH("Rear",INDIRECT(ADDRESS($F413,33)))),ISERROR(SEARCH("Side",INDIRECT(ADDRESS($F413,33))))),INDIRECT(ADDRESS($F413,COLUMN())),0),0),IF($G413&gt;0,IF(AND(INDIRECT(ADDRESS($G413,44))=0,INDIRECT(ADDRESS($G413,38))="UL",ISERROR(SEARCH("Rear",INDIRECT(ADDRESS($G413,33)))),ISERROR(SEARCH("Side",INDIRECT(ADDRESS($G413,33))))),INDIRECT(ADDRESS($G413,COLUMN())),0),0),IF($H413&gt;0,IF(AND(INDIRECT(ADDRESS($H413,44))=0,INDIRECT(ADDRESS($H413,38))="UL",ISERROR(SEARCH("Rear",INDIRECT(ADDRESS($H413,33)))),ISERROR(SEARCH("Side",INDIRECT(ADDRESS($H413,33))))),INDIRECT(ADDRESS($H413,COLUMN())),0),0),IF($I413&gt;0,IF(AND(INDIRECT(ADDRESS($I413,44))=0,INDIRECT(ADDRESS($I413,38))="UL",ISERROR(SEARCH("Rear",INDIRECT(ADDRESS($I413,33)))),ISERROR(SEARCH("Side",INDIRECT(ADDRESS($I413,33))))),INDIRECT(ADDRESS($I413,COLUMN())),0),0),IF($J413&gt;0,IF(AND(INDIRECT(ADDRESS($J413,44))=0,INDIRECT(ADDRESS($J413,38))="UL",ISERROR(SEARCH("Rear",INDIRECT(ADDRESS($J413,33)))),ISERROR(SEARCH("Side",INDIRECT(ADDRESS($J413,33))))),INDIRECT(ADDRESS($J413,COLUMN())),0),0),IF($K413&gt;0,IF(AND(INDIRECT(ADDRESS($K413,44))=0,INDIRECT(ADDRESS($K413,38))="UL",ISERROR(SEARCH("Rear",INDIRECT(ADDRESS($K413,33)))),ISERROR(SEARCH("Side",INDIRECT(ADDRESS($K413,33))))),INDIRECT(ADDRESS($K413,COLUMN())),0),0),IF($L413&gt;0,IF(AND(INDIRECT(ADDRESS($L413,44))=0,INDIRECT(ADDRESS($L413,38))="UL",ISERROR(SEARCH("Rear",INDIRECT(ADDRESS($L413,33)))),ISERROR(SEARCH("Side",INDIRECT(ADDRESS($L413,33))))),INDIRECT(ADDRESS($L413,COLUMN())),0),0),IF($M413&gt;0,IF(AND(INDIRECT(ADDRESS($M413,44))=0,INDIRECT(ADDRESS($M413,38))="UL",ISERROR(SEARCH("Rear",INDIRECT(ADDRESS($M413,33)))),ISERROR(SEARCH("Side",INDIRECT(ADDRESS($M413,33))))),INDIRECT(ADDRESS($M413,COLUMN())),0),0))</f>
        <v>0</v>
      </c>
      <c r="AY413" s="58">
        <f t="shared" ref="AY413:AY422" ca="1" si="285">IF(AU413="S",AV413,IF(AU413="MS",AW413,IF(AU413="ML",AW413,AX413)))</f>
        <v>1.5555555555555554</v>
      </c>
      <c r="AZ413" s="58">
        <f t="shared" ref="AZ413:AZ422" ca="1" si="286">SUM(AV413:AX413)/3</f>
        <v>0.81481481481481477</v>
      </c>
      <c r="BA413" s="58" cm="1">
        <f t="array" aca="1" ref="BA413" ca="1">SUM(IF($C413&gt;0,IF(AND(INDIRECT(ADDRESS($C413,44))=0,INDIRECT(ADDRESS($C413,38))="UL"),INDIRECT(ADDRESS($C413,COLUMN())),0),0),IF($D413&gt;0,IF(AND(INDIRECT(ADDRESS($D413,44))=0,INDIRECT(ADDRESS($D413,38))="UL"),INDIRECT(ADDRESS($D413,COLUMN())),0),0),IF($E413&gt;0,IF(AND(INDIRECT(ADDRESS($E413,44))=0,INDIRECT(ADDRESS($E413,38))="UL"),INDIRECT(ADDRESS($E413,COLUMN())),0),0),IF($F413&gt;0,IF(AND(INDIRECT(ADDRESS($F413,44))=0,INDIRECT(ADDRESS($F413,38))="UL"),INDIRECT(ADDRESS($F413,COLUMN())),0),0),IF($G413&gt;0,IF(AND(INDIRECT(ADDRESS($G413,44))=0,INDIRECT(ADDRESS($G413,38))="UL"),INDIRECT(ADDRESS($G413,COLUMN())),0),0),IF($H413&gt;0,IF(AND(INDIRECT(ADDRESS($H413,44))=0,INDIRECT(ADDRESS($H413,38))="UL"),INDIRECT(ADDRESS($H413,COLUMN())),0),0),IF($I413&gt;0,IF(AND(INDIRECT(ADDRESS($I413,44))=0,INDIRECT(ADDRESS($I413,38))="UL"),INDIRECT(ADDRESS($I413,COLUMN())),0),0),IF($J413&gt;0,IF(AND(INDIRECT(ADDRESS($J413,44))=0,INDIRECT(ADDRESS($J413,38))="UL"),INDIRECT(ADDRESS($J413,COLUMN())),0),0),IF($K413&gt;0,IF(AND(INDIRECT(ADDRESS($K413,44))=0,INDIRECT(ADDRESS($K413,38))="UL"),INDIRECT(ADDRESS($K413,COLUMN())),0),0),IF($L413&gt;0,IF(AND(INDIRECT(ADDRESS($L413,44))=0,INDIRECT(ADDRESS($L413,38))="UL"),INDIRECT(ADDRESS($L413,COLUMN())),0),0),IF($M413&gt;0,IF(AND(INDIRECT(ADDRESS($M413,44))=0,INDIRECT(ADDRESS($M413,38))="UL"),INDIRECT(ADDRESS($M413,COLUMN())),0),0))</f>
        <v>0.23703703703703702</v>
      </c>
      <c r="BB413" s="58" cm="1">
        <f t="array" aca="1" ref="BB413" ca="1">SUM(IF($C413&gt;0,IF(AND(INDIRECT(ADDRESS($C413,44))=0,INDIRECT(ADDRESS($C413,38))="UL"),INDIRECT(ADDRESS($C413,COLUMN())),0),0),IF($D413&gt;0,IF(AND(INDIRECT(ADDRESS($D413,44))=0,INDIRECT(ADDRESS($D413,38))="UL"),INDIRECT(ADDRESS($D413,COLUMN())),0),0),IF($E413&gt;0,IF(AND(INDIRECT(ADDRESS($E413,44))=0,INDIRECT(ADDRESS($E413,38))="UL"),INDIRECT(ADDRESS($E413,COLUMN())),0),0),IF($F413&gt;0,IF(AND(INDIRECT(ADDRESS($F413,44))=0,INDIRECT(ADDRESS($F413,38))="UL"),INDIRECT(ADDRESS($F413,COLUMN())),0),0),IF($G413&gt;0,IF(AND(INDIRECT(ADDRESS($G413,44))=0,INDIRECT(ADDRESS($G413,38))="UL"),INDIRECT(ADDRESS($G413,COLUMN())),0),0),IF($H413&gt;0,IF(AND(INDIRECT(ADDRESS($H413,44))=0,INDIRECT(ADDRESS($H413,38))="UL"),INDIRECT(ADDRESS($H413,COLUMN())),0),0),IF($I413&gt;0,IF(AND(INDIRECT(ADDRESS($I413,44))=0,INDIRECT(ADDRESS($I413,38))="UL"),INDIRECT(ADDRESS($I413,COLUMN())),0),0),IF($J413&gt;0,IF(AND(INDIRECT(ADDRESS($J413,44))=0,INDIRECT(ADDRESS($J413,38))="UL"),INDIRECT(ADDRESS($J413,COLUMN())),0),0),IF($K413&gt;0,IF(AND(INDIRECT(ADDRESS($K413,44))=0,INDIRECT(ADDRESS($K413,38))="UL"),INDIRECT(ADDRESS($K413,COLUMN())),0),0),IF($L413&gt;0,IF(AND(INDIRECT(ADDRESS($L413,44))=0,INDIRECT(ADDRESS($L413,38))="UL"),INDIRECT(ADDRESS($L413,COLUMN())),0),0),IF($M413&gt;0,IF(AND(INDIRECT(ADDRESS($M413,44))=0,INDIRECT(ADDRESS($M413,38))="UL"),INDIRECT(ADDRESS($M413,COLUMN())),0),0))</f>
        <v>0.41481481481481475</v>
      </c>
      <c r="BC413" s="58" cm="1">
        <f t="array" aca="1" ref="BC413" ca="1">SUM(IF($C413&gt;0,IF(AND(INDIRECT(ADDRESS($C413,44))=0,INDIRECT(ADDRESS($C413,38))="UL"),INDIRECT(ADDRESS($C413,COLUMN())),0),0),IF($D413&gt;0,IF(AND(INDIRECT(ADDRESS($D413,44))=0,INDIRECT(ADDRESS($D413,38))="UL"),INDIRECT(ADDRESS($D413,COLUMN())),0),0),IF($E413&gt;0,IF(AND(INDIRECT(ADDRESS($E413,44))=0,INDIRECT(ADDRESS($E413,38))="UL"),INDIRECT(ADDRESS($E413,COLUMN())),0),0),IF($F413&gt;0,IF(AND(INDIRECT(ADDRESS($F413,44))=0,INDIRECT(ADDRESS($F413,38))="UL"),INDIRECT(ADDRESS($F413,COLUMN())),0),0),IF($G413&gt;0,IF(AND(INDIRECT(ADDRESS($G413,44))=0,INDIRECT(ADDRESS($G413,38))="UL"),INDIRECT(ADDRESS($G413,COLUMN())),0),0),IF($H413&gt;0,IF(AND(INDIRECT(ADDRESS($H413,44))=0,INDIRECT(ADDRESS($H413,38))="UL"),INDIRECT(ADDRESS($H413,COLUMN())),0),0),IF($I413&gt;0,IF(AND(INDIRECT(ADDRESS($I413,44))=0,INDIRECT(ADDRESS($I413,38))="UL"),INDIRECT(ADDRESS($I413,COLUMN())),0),0),IF($J413&gt;0,IF(AND(INDIRECT(ADDRESS($J413,44))=0,INDIRECT(ADDRESS($J413,38))="UL"),INDIRECT(ADDRESS($J413,COLUMN())),0),0),IF($K413&gt;0,IF(AND(INDIRECT(ADDRESS($K413,44))=0,INDIRECT(ADDRESS($K413,38))="UL"),INDIRECT(ADDRESS($K413,COLUMN())),0),0),IF($L413&gt;0,IF(AND(INDIRECT(ADDRESS($L413,44))=0,INDIRECT(ADDRESS($L413,38))="UL"),INDIRECT(ADDRESS($L413,COLUMN())),0),0),IF($M413&gt;0,IF(AND(INDIRECT(ADDRESS($M413,44))=0,INDIRECT(ADDRESS($M413,38))="UL"),INDIRECT(ADDRESS($M413,COLUMN())),0),0))</f>
        <v>0.20740740740740737</v>
      </c>
      <c r="BD413" s="58" cm="1">
        <f t="array" aca="1" ref="BD413" ca="1">SUM(IF($C413&gt;0,IF(AND(INDIRECT(ADDRESS($C413,44))=0,INDIRECT(ADDRESS($C413,38))="UL"),INDIRECT(ADDRESS($C413,COLUMN())),0),0),IF($D413&gt;0,IF(AND(INDIRECT(ADDRESS($D413,44))=0,INDIRECT(ADDRESS($D413,38))="UL"),INDIRECT(ADDRESS($D413,COLUMN())),0),0),IF($E413&gt;0,IF(AND(INDIRECT(ADDRESS($E413,44))=0,INDIRECT(ADDRESS($E413,38))="UL"),INDIRECT(ADDRESS($E413,COLUMN())),0),0),IF($F413&gt;0,IF(AND(INDIRECT(ADDRESS($F413,44))=0,INDIRECT(ADDRESS($F413,38))="UL"),INDIRECT(ADDRESS($F413,COLUMN())),0),0),IF($G413&gt;0,IF(AND(INDIRECT(ADDRESS($G413,44))=0,INDIRECT(ADDRESS($G413,38))="UL"),INDIRECT(ADDRESS($G413,COLUMN())),0),0),IF($H413&gt;0,IF(AND(INDIRECT(ADDRESS($H413,44))=0,INDIRECT(ADDRESS($H413,38))="UL"),INDIRECT(ADDRESS($H413,COLUMN())),0),0),IF($I413&gt;0,IF(AND(INDIRECT(ADDRESS($I413,44))=0,INDIRECT(ADDRESS($I413,38))="UL"),INDIRECT(ADDRESS($I413,COLUMN())),0),0),IF($J413&gt;0,IF(AND(INDIRECT(ADDRESS($J413,44))=0,INDIRECT(ADDRESS($J413,38))="UL"),INDIRECT(ADDRESS($J413,COLUMN())),0),0),IF($K413&gt;0,IF(AND(INDIRECT(ADDRESS($K413,44))=0,INDIRECT(ADDRESS($K413,38))="UL"),INDIRECT(ADDRESS($K413,COLUMN())),0),0),IF($L413&gt;0,IF(AND(INDIRECT(ADDRESS($L413,44))=0,INDIRECT(ADDRESS($L413,38))="UL"),INDIRECT(ADDRESS($L413,COLUMN())),0),0),IF($M413&gt;0,IF(AND(INDIRECT(ADDRESS($M413,44))=0,INDIRECT(ADDRESS($M413,38))="UL"),INDIRECT(ADDRESS($M413,COLUMN())),0),0))</f>
        <v>0.44444444444444442</v>
      </c>
      <c r="BE413" s="57">
        <f t="shared" ref="BE413:BE422" ca="1" si="287">IF(AU413="S",BA413,IF(AU413="MS",BB413,IF(AU413="ML",BC413,BD413)))</f>
        <v>0.23703703703703702</v>
      </c>
      <c r="BF413" s="57" cm="1">
        <f t="array" aca="1" ref="BF413" ca="1">SUM(IF($C413&gt;0,IF(INDIRECT(ADDRESS($C413,45))=1,INDIRECT(ADDRESS($C413,52))*INDIRECT(ADDRESS($C413,42))/5,0),0), IF($D413&gt;0,IF(INDIRECT(ADDRESS($D413,45))=1,INDIRECT(ADDRESS($D413,52))*INDIRECT(ADDRESS($D413,42))/5,0),0), IF($E413&gt;0,IF(INDIRECT(ADDRESS($E413,45))=1,INDIRECT(ADDRESS($E413,52))*INDIRECT(ADDRESS($E413,42))/5,0),0), IF($F413&gt;0,IF(INDIRECT(ADDRESS($F413,45))=1,INDIRECT(ADDRESS($F413,52))*INDIRECT(ADDRESS($F413,42))/5,0),0), IF($G413&gt;0,IF(INDIRECT(ADDRESS($G413,45))=1,INDIRECT(ADDRESS($G413,52))*INDIRECT(ADDRESS($G413,42))/5,0),0), IF($H413&gt;0,IF(INDIRECT(ADDRESS($H413,45))=1,INDIRECT(ADDRESS($H413,52))*INDIRECT(ADDRESS($H413,42))/5,0),0)
)*$BF$296/100</f>
        <v>0</v>
      </c>
      <c r="BG413" s="19"/>
      <c r="BH413" s="57" cm="1">
        <f t="array" aca="1" ref="BH413" ca="1">SUM(IF($C413&gt;0,IF(AND(INDIRECT(ADDRESS($C413,44))=0,INDIRECT(ADDRESS($C413,38))&lt;&gt;"UL"),INDIRECT(ADDRESS($C413,COLUMN()-12)),0),0), IF($D413&gt;0,IF(AND(INDIRECT(ADDRESS($D413,44))=0,INDIRECT(ADDRESS($D413,38))&lt;&gt;"UL"),INDIRECT(ADDRESS($D413,COLUMN()-12)),0),0), IF($E413&gt;0,IF(AND(INDIRECT(ADDRESS($E413,44))=0,INDIRECT(ADDRESS($E413,38))&lt;&gt;"UL"),INDIRECT(ADDRESS($E413,COLUMN()-12)),0),0), IF($F413&gt;0,IF(AND(INDIRECT(ADDRESS($F413,44))=0,INDIRECT(ADDRESS($F413,38))&lt;&gt;"UL"),INDIRECT(ADDRESS($F413,COLUMN()-12)),0),0), IF($G413&gt;0,IF(AND(INDIRECT(ADDRESS($G413,44))=0,INDIRECT(ADDRESS($G413,38))&lt;&gt;"UL"),INDIRECT(ADDRESS($G413,COLUMN()-12)),0),0), IF($H413&gt;0,IF(AND(INDIRECT(ADDRESS($H413,44))=0,INDIRECT(ADDRESS($H413,38))&lt;&gt;"UL"),INDIRECT(ADDRESS($H413,COLUMN()-12)),0),0), IF($I413&gt;0,IF(AND(INDIRECT(ADDRESS($I413,44))=0,INDIRECT(ADDRESS($I413,38))&lt;&gt;"UL"),INDIRECT(ADDRESS($I413,COLUMN()-12)),0),0), IF($J413&gt;0,IF(AND(INDIRECT(ADDRESS($J413,44))=0,INDIRECT(ADDRESS($J413,38))&lt;&gt;"UL"),INDIRECT(ADDRESS($J413,COLUMN()-12)),0),0), IF($K413&gt;0,IF(AND(INDIRECT(ADDRESS($K413,44))=0,INDIRECT(ADDRESS($K413,38))&lt;&gt;"UL"),INDIRECT(ADDRESS($K413,COLUMN()-12)),0),0), IF($L413&gt;0,IF(AND(INDIRECT(ADDRESS($L413,44))=0,INDIRECT(ADDRESS($L413,38))&lt;&gt;"UL"),INDIRECT(ADDRESS($L413,COLUMN()-12)),0),0), IF($M413&gt;0,IF(AND(INDIRECT(ADDRESS($M413,44))=0,INDIRECT(ADDRESS($M413,38))&lt;&gt;"UL"),INDIRECT(ADDRESS($M413,COLUMN()-12)),0),0))</f>
        <v>0</v>
      </c>
      <c r="BI413" s="57" cm="1">
        <f t="array" aca="1" ref="BI413" ca="1">SUM(IF($C413&gt;0,IF(AND(INDIRECT(ADDRESS($C413,44))=0,INDIRECT(ADDRESS($C413,38))&lt;&gt;"UL"),INDIRECT(ADDRESS($C413,COLUMN()-12)),0),0), IF($D413&gt;0,IF(AND(INDIRECT(ADDRESS($D413,44))=0,INDIRECT(ADDRESS($D413,38))&lt;&gt;"UL"),INDIRECT(ADDRESS($D413,COLUMN()-12)),0),0), IF($E413&gt;0,IF(AND(INDIRECT(ADDRESS($E413,44))=0,INDIRECT(ADDRESS($E413,38))&lt;&gt;"UL"),INDIRECT(ADDRESS($E413,COLUMN()-12)),0),0), IF($F413&gt;0,IF(AND(INDIRECT(ADDRESS($F413,44))=0,INDIRECT(ADDRESS($F413,38))&lt;&gt;"UL"),INDIRECT(ADDRESS($F413,COLUMN()-12)),0),0), IF($G413&gt;0,IF(AND(INDIRECT(ADDRESS($G413,44))=0,INDIRECT(ADDRESS($G413,38))&lt;&gt;"UL"),INDIRECT(ADDRESS($G413,COLUMN()-12)),0),0), IF($H413&gt;0,IF(AND(INDIRECT(ADDRESS($H413,44))=0,INDIRECT(ADDRESS($H413,38))&lt;&gt;"UL"),INDIRECT(ADDRESS($H413,COLUMN()-12)),0),0), IF($I413&gt;0,IF(AND(INDIRECT(ADDRESS($I413,44))=0,INDIRECT(ADDRESS($I413,38))&lt;&gt;"UL"),INDIRECT(ADDRESS($I413,COLUMN()-12)),0),0), IF($J413&gt;0,IF(AND(INDIRECT(ADDRESS($J413,44))=0,INDIRECT(ADDRESS($J413,38))&lt;&gt;"UL"),INDIRECT(ADDRESS($J413,COLUMN()-12)),0),0), IF($K413&gt;0,IF(AND(INDIRECT(ADDRESS($K413,44))=0,INDIRECT(ADDRESS($K413,38))&lt;&gt;"UL"),INDIRECT(ADDRESS($K413,COLUMN()-12)),0),0), IF($L413&gt;0,IF(AND(INDIRECT(ADDRESS($L413,44))=0,INDIRECT(ADDRESS($L413,38))&lt;&gt;"UL"),INDIRECT(ADDRESS($L413,COLUMN()-12)),0),0), IF($M413&gt;0,IF(AND(INDIRECT(ADDRESS($M413,44))=0,INDIRECT(ADDRESS($M413,38))&lt;&gt;"UL"),INDIRECT(ADDRESS($M413,COLUMN()-12)),0),0))</f>
        <v>0</v>
      </c>
      <c r="BJ413" s="57" cm="1">
        <f t="array" aca="1" ref="BJ413" ca="1">SUM(IF($C413&gt;0,IF(AND(INDIRECT(ADDRESS($C413,44))=0,INDIRECT(ADDRESS($C413,38))&lt;&gt;"UL"),INDIRECT(ADDRESS($C413,COLUMN()-12)),0),0), IF($D413&gt;0,IF(AND(INDIRECT(ADDRESS($D413,44))=0,INDIRECT(ADDRESS($D413,38))&lt;&gt;"UL"),INDIRECT(ADDRESS($D413,COLUMN()-12)),0),0), IF($E413&gt;0,IF(AND(INDIRECT(ADDRESS($E413,44))=0,INDIRECT(ADDRESS($E413,38))&lt;&gt;"UL"),INDIRECT(ADDRESS($E413,COLUMN()-12)),0),0), IF($F413&gt;0,IF(AND(INDIRECT(ADDRESS($F413,44))=0,INDIRECT(ADDRESS($F413,38))&lt;&gt;"UL"),INDIRECT(ADDRESS($F413,COLUMN()-12)),0),0), IF($G413&gt;0,IF(AND(INDIRECT(ADDRESS($G413,44))=0,INDIRECT(ADDRESS($G413,38))&lt;&gt;"UL"),INDIRECT(ADDRESS($G413,COLUMN()-12)),0),0), IF($H413&gt;0,IF(AND(INDIRECT(ADDRESS($H413,44))=0,INDIRECT(ADDRESS($H413,38))&lt;&gt;"UL"),INDIRECT(ADDRESS($H413,COLUMN()-12)),0),0), IF($I413&gt;0,IF(AND(INDIRECT(ADDRESS($I413,44))=0,INDIRECT(ADDRESS($I413,38))&lt;&gt;"UL"),INDIRECT(ADDRESS($I413,COLUMN()-12)),0),0), IF($J413&gt;0,IF(AND(INDIRECT(ADDRESS($J413,44))=0,INDIRECT(ADDRESS($J413,38))&lt;&gt;"UL"),INDIRECT(ADDRESS($J413,COLUMN()-12)),0),0), IF($K413&gt;0,IF(AND(INDIRECT(ADDRESS($K413,44))=0,INDIRECT(ADDRESS($K413,38))&lt;&gt;"UL"),INDIRECT(ADDRESS($K413,COLUMN()-12)),0),0), IF($L413&gt;0,IF(AND(INDIRECT(ADDRESS($L413,44))=0,INDIRECT(ADDRESS($L413,38))&lt;&gt;"UL"),INDIRECT(ADDRESS($L413,COLUMN()-12)),0),0), IF($M413&gt;0,IF(AND(INDIRECT(ADDRESS($M413,44))=0,INDIRECT(ADDRESS($M413,38))&lt;&gt;"UL"),INDIRECT(ADDRESS($M413,COLUMN()-12)),0),0))</f>
        <v>0</v>
      </c>
      <c r="BK413" s="57">
        <f t="shared" ref="BK413:BK422" ca="1" si="288">IF(AU413="S",BH413,IF(AU413="MS",BI413,IF(AU413="ML",BI413,BJ413)))</f>
        <v>0</v>
      </c>
      <c r="BL413" s="58">
        <f t="shared" ref="BL413:BL422" ca="1" si="289">SUM(BH413:BJ413)/3</f>
        <v>0</v>
      </c>
      <c r="BM413" s="57" cm="1">
        <f t="array" aca="1" ref="BM413" ca="1">SUM(IF($C413&gt;0,IF(AND(INDIRECT(ADDRESS($C413,44))=0,INDIRECT(ADDRESS($C413,38))&lt;&gt;"UL"),INDIRECT(ADDRESS($C413,COLUMN()-12)),0),0), IF($D413&gt;0,IF(AND(INDIRECT(ADDRESS($D413,44))=0,INDIRECT(ADDRESS($D413,38))&lt;&gt;"UL"),INDIRECT(ADDRESS($D413,COLUMN()-12)),0),0), IF($E413&gt;0,IF(AND(INDIRECT(ADDRESS($E413,44))=0,INDIRECT(ADDRESS($E413,38))&lt;&gt;"UL"),INDIRECT(ADDRESS($E413,COLUMN()-12)),0),0), IF($F413&gt;0,IF(AND(INDIRECT(ADDRESS($F413,44))=0,INDIRECT(ADDRESS($F413,38))&lt;&gt;"UL"),INDIRECT(ADDRESS($F413,COLUMN()-12)),0),0), IF($G413&gt;0,IF(AND(INDIRECT(ADDRESS($G413,44))=0,INDIRECT(ADDRESS($G413,38))&lt;&gt;"UL"),INDIRECT(ADDRESS($G413,COLUMN()-12)),0),0), IF($H413&gt;0,IF(AND(INDIRECT(ADDRESS($H413,44))=0,INDIRECT(ADDRESS($H413,38))&lt;&gt;"UL"),INDIRECT(ADDRESS($H413,COLUMN()-12)),0),0), IF($I413&gt;0,IF(AND(INDIRECT(ADDRESS($I413,44))=0,INDIRECT(ADDRESS($I413,38))&lt;&gt;"UL"),INDIRECT(ADDRESS($I413,COLUMN()-12)),0),0), IF($J413&gt;0,IF(AND(INDIRECT(ADDRESS($J413,44))=0,INDIRECT(ADDRESS($J413,38))&lt;&gt;"UL"),INDIRECT(ADDRESS($J413,COLUMN()-12)),0),0), IF($K413&gt;0,IF(AND(INDIRECT(ADDRESS($K413,44))=0,INDIRECT(ADDRESS($K413,38))&lt;&gt;"UL"),INDIRECT(ADDRESS($K413,COLUMN()-11)),0),0), IF($L413&gt;0,IF(AND(INDIRECT(ADDRESS($L413,44))=0,INDIRECT(ADDRESS($L413,38))&lt;&gt;"UL"),INDIRECT(ADDRESS($L413,COLUMN()-11)),0),0), IF($M413&gt;0,IF(AND(INDIRECT(ADDRESS($M413,44))=0,INDIRECT(ADDRESS($M413,38))&lt;&gt;"UL"),INDIRECT(ADDRESS($M413,COLUMN()-11)),0),0))</f>
        <v>0</v>
      </c>
      <c r="BN413" s="57" cm="1">
        <f t="array" aca="1" ref="BN413" ca="1">SUM(IF($C413&gt;0,IF(AND(INDIRECT(ADDRESS($C413,44))=0,INDIRECT(ADDRESS($C413,38))&lt;&gt;"UL"),INDIRECT(ADDRESS($C413,COLUMN()-12)),0),0), IF($D413&gt;0,IF(AND(INDIRECT(ADDRESS($D413,44))=0,INDIRECT(ADDRESS($D413,38))&lt;&gt;"UL"),INDIRECT(ADDRESS($D413,COLUMN()-12)),0),0), IF($E413&gt;0,IF(AND(INDIRECT(ADDRESS($E413,44))=0,INDIRECT(ADDRESS($E413,38))&lt;&gt;"UL"),INDIRECT(ADDRESS($E413,COLUMN()-12)),0),0), IF($F413&gt;0,IF(AND(INDIRECT(ADDRESS($F413,44))=0,INDIRECT(ADDRESS($F413,38))&lt;&gt;"UL"),INDIRECT(ADDRESS($F413,COLUMN()-12)),0),0), IF($G413&gt;0,IF(AND(INDIRECT(ADDRESS($G413,44))=0,INDIRECT(ADDRESS($G413,38))&lt;&gt;"UL"),INDIRECT(ADDRESS($G413,COLUMN()-12)),0),0), IF($H413&gt;0,IF(AND(INDIRECT(ADDRESS($H413,44))=0,INDIRECT(ADDRESS($H413,38))&lt;&gt;"UL"),INDIRECT(ADDRESS($H413,COLUMN()-12)),0),0), IF($I413&gt;0,IF(AND(INDIRECT(ADDRESS($I413,44))=0,INDIRECT(ADDRESS($I413,38))&lt;&gt;"UL"),INDIRECT(ADDRESS($I413,COLUMN()-12)),0),0), IF($J413&gt;0,IF(AND(INDIRECT(ADDRESS($J413,44))=0,INDIRECT(ADDRESS($J413,38))&lt;&gt;"UL"),INDIRECT(ADDRESS($J413,COLUMN()-12)),0),0), IF($K413&gt;0,IF(AND(INDIRECT(ADDRESS($K413,44))=0,INDIRECT(ADDRESS($K413,38))&lt;&gt;"UL"),INDIRECT(ADDRESS($K413,COLUMN()-11)),0),0), IF($L413&gt;0,IF(AND(INDIRECT(ADDRESS($L413,44))=0,INDIRECT(ADDRESS($L413,38))&lt;&gt;"UL"),INDIRECT(ADDRESS($L413,COLUMN()-11)),0),0), IF($M413&gt;0,IF(AND(INDIRECT(ADDRESS($M413,44))=0,INDIRECT(ADDRESS($M413,38))&lt;&gt;"UL"),INDIRECT(ADDRESS($M413,COLUMN()-11)),0),0))</f>
        <v>0</v>
      </c>
      <c r="BO413" s="57" cm="1">
        <f t="array" aca="1" ref="BO413" ca="1">SUM(IF($C413&gt;0,IF(AND(INDIRECT(ADDRESS($C413,44))=0,INDIRECT(ADDRESS($C413,38))&lt;&gt;"UL"),INDIRECT(ADDRESS($C413,COLUMN()-12)),0),0), IF($D413&gt;0,IF(AND(INDIRECT(ADDRESS($D413,44))=0,INDIRECT(ADDRESS($D413,38))&lt;&gt;"UL"),INDIRECT(ADDRESS($D413,COLUMN()-12)),0),0), IF($E413&gt;0,IF(AND(INDIRECT(ADDRESS($E413,44))=0,INDIRECT(ADDRESS($E413,38))&lt;&gt;"UL"),INDIRECT(ADDRESS($E413,COLUMN()-12)),0),0), IF($F413&gt;0,IF(AND(INDIRECT(ADDRESS($F413,44))=0,INDIRECT(ADDRESS($F413,38))&lt;&gt;"UL"),INDIRECT(ADDRESS($F413,COLUMN()-12)),0),0), IF($G413&gt;0,IF(AND(INDIRECT(ADDRESS($G413,44))=0,INDIRECT(ADDRESS($G413,38))&lt;&gt;"UL"),INDIRECT(ADDRESS($G413,COLUMN()-12)),0),0), IF($H413&gt;0,IF(AND(INDIRECT(ADDRESS($H413,44))=0,INDIRECT(ADDRESS($H413,38))&lt;&gt;"UL"),INDIRECT(ADDRESS($H413,COLUMN()-12)),0),0), IF($I413&gt;0,IF(AND(INDIRECT(ADDRESS($I413,44))=0,INDIRECT(ADDRESS($I413,38))&lt;&gt;"UL"),INDIRECT(ADDRESS($I413,COLUMN()-12)),0),0), IF($J413&gt;0,IF(AND(INDIRECT(ADDRESS($J413,44))=0,INDIRECT(ADDRESS($J413,38))&lt;&gt;"UL"),INDIRECT(ADDRESS($J413,COLUMN()-12)),0),0), IF($K413&gt;0,IF(AND(INDIRECT(ADDRESS($K413,44))=0,INDIRECT(ADDRESS($K413,38))&lt;&gt;"UL"),INDIRECT(ADDRESS($K413,COLUMN()-11)),0),0), IF($L413&gt;0,IF(AND(INDIRECT(ADDRESS($L413,44))=0,INDIRECT(ADDRESS($L413,38))&lt;&gt;"UL"),INDIRECT(ADDRESS($L413,COLUMN()-11)),0),0), IF($M413&gt;0,IF(AND(INDIRECT(ADDRESS($M413,44))=0,INDIRECT(ADDRESS($M413,38))&lt;&gt;"UL"),INDIRECT(ADDRESS($M413,COLUMN()-11)),0),0))</f>
        <v>0</v>
      </c>
      <c r="BP413" s="57" cm="1">
        <f t="array" aca="1" ref="BP413" ca="1">SUM(IF($C413&gt;0,IF(AND(INDIRECT(ADDRESS($C413,44))=0,INDIRECT(ADDRESS($C413,38))&lt;&gt;"UL"),INDIRECT(ADDRESS($C413,COLUMN()-12)),0),0), IF($D413&gt;0,IF(AND(INDIRECT(ADDRESS($D413,44))=0,INDIRECT(ADDRESS($D413,38))&lt;&gt;"UL"),INDIRECT(ADDRESS($D413,COLUMN()-12)),0),0), IF($E413&gt;0,IF(AND(INDIRECT(ADDRESS($E413,44))=0,INDIRECT(ADDRESS($E413,38))&lt;&gt;"UL"),INDIRECT(ADDRESS($E413,COLUMN()-12)),0),0), IF($F413&gt;0,IF(AND(INDIRECT(ADDRESS($F413,44))=0,INDIRECT(ADDRESS($F413,38))&lt;&gt;"UL"),INDIRECT(ADDRESS($F413,COLUMN()-12)),0),0), IF($G413&gt;0,IF(AND(INDIRECT(ADDRESS($G413,44))=0,INDIRECT(ADDRESS($G413,38))&lt;&gt;"UL"),INDIRECT(ADDRESS($G413,COLUMN()-12)),0),0), IF($H413&gt;0,IF(AND(INDIRECT(ADDRESS($H413,44))=0,INDIRECT(ADDRESS($H413,38))&lt;&gt;"UL"),INDIRECT(ADDRESS($H413,COLUMN()-12)),0),0), IF($I413&gt;0,IF(AND(INDIRECT(ADDRESS($I413,44))=0,INDIRECT(ADDRESS($I413,38))&lt;&gt;"UL"),INDIRECT(ADDRESS($I413,COLUMN()-12)),0),0), IF($J413&gt;0,IF(AND(INDIRECT(ADDRESS($J413,44))=0,INDIRECT(ADDRESS($J413,38))&lt;&gt;"UL"),INDIRECT(ADDRESS($J413,COLUMN()-12)),0),0), IF($K413&gt;0,IF(AND(INDIRECT(ADDRESS($K413,44))=0,INDIRECT(ADDRESS($K413,38))&lt;&gt;"UL"),INDIRECT(ADDRESS($K413,COLUMN()-11)),0),0), IF($L413&gt;0,IF(AND(INDIRECT(ADDRESS($L413,44))=0,INDIRECT(ADDRESS($L413,38))&lt;&gt;"UL"),INDIRECT(ADDRESS($L413,COLUMN()-11)),0),0), IF($M413&gt;0,IF(AND(INDIRECT(ADDRESS($M413,44))=0,INDIRECT(ADDRESS($M413,38))&lt;&gt;"UL"),INDIRECT(ADDRESS($M413,COLUMN()-11)),0),0))</f>
        <v>0</v>
      </c>
      <c r="BQ413" s="57">
        <f t="shared" ref="BQ413:BQ422" ca="1" si="290">IF(AU413="S",BM413,IF(AU413="MS",BN413,IF(AU413="ML",BO413,BP413)))</f>
        <v>0</v>
      </c>
      <c r="BR413" s="161">
        <f t="shared" ref="BR413:BR422" ca="1" si="291">(((AZ413+BB413+BL413+BQ413)/(AY413+BB413+BK413+BQ413)*AB413^$BR$296)^$BQ$296)*100</f>
        <v>75.689373108547315</v>
      </c>
      <c r="BS413" s="59"/>
      <c r="BT413" s="56">
        <f t="shared" ref="BT413:BT422" ca="1" si="292">IF(AD413&lt;BG413,((((AY413+BK413)*AB413)+((BE413+BQ413)*(1-AB413))+BF413)*AD413),((((AY413*AB413)+(BE413*(1-AB413))+BF413)*AD413)+(((BK413*AB413)+(BQ413*(1-AB413)))*BG413)))</f>
        <v>3.5132383593512082</v>
      </c>
      <c r="BU413" s="63">
        <f t="shared" ref="BU413:BU422" ca="1" si="293">BT413/N413</f>
        <v>0.13512455228273879</v>
      </c>
      <c r="BV413" s="57" t="s">
        <v>34</v>
      </c>
      <c r="BW413" s="57" cm="1">
        <f t="array" aca="1" ref="BW413" ca="1">SUM(IF($C413&gt;0,IF(AND(INDIRECT(ADDRESS($C413,44))=0,INDIRECT(ADDRESS($C413,38))="UL",ISERROR(SEARCH("Rear",INDIRECT(ADDRESS($C413,33)))),ISERROR(SEARCH("Side",INDIRECT(ADDRESS($C413,33))))),INDIRECT(ADDRESS($C413,COLUMN())),0),0),IF($D413&gt;0,IF(AND(INDIRECT(ADDRESS($D413,44))=0,INDIRECT(ADDRESS($D413,38))="UL",ISERROR(SEARCH("Rear",INDIRECT(ADDRESS($D413,33)))),ISERROR(SEARCH("Side",INDIRECT(ADDRESS($D413,33))))),INDIRECT(ADDRESS($D413,COLUMN())),0),0),IF($E413&gt;0,IF(AND(INDIRECT(ADDRESS($E413,44))=0,INDIRECT(ADDRESS($E413,38))="UL",ISERROR(SEARCH("Rear",INDIRECT(ADDRESS($E413,33)))),ISERROR(SEARCH("Side",INDIRECT(ADDRESS($E413,33))))),INDIRECT(ADDRESS($E413,COLUMN())),0),0),IF($F413&gt;0,IF(AND(INDIRECT(ADDRESS($F413,44))=0,INDIRECT(ADDRESS($F413,38))="UL",ISERROR(SEARCH("Rear",INDIRECT(ADDRESS($F413,33)))),ISERROR(SEARCH("Side",INDIRECT(ADDRESS($F413,33))))),INDIRECT(ADDRESS($F413,COLUMN())),0),0),IF($G413&gt;0,IF(AND(INDIRECT(ADDRESS($G413,44))=0,INDIRECT(ADDRESS($G413,38))="UL",ISERROR(SEARCH("Rear",INDIRECT(ADDRESS($G413,33)))),ISERROR(SEARCH("Side",INDIRECT(ADDRESS($G413,33))))),INDIRECT(ADDRESS($G413,COLUMN())),0),0),IF($H413&gt;0,IF(AND(INDIRECT(ADDRESS($H413,44))=0,INDIRECT(ADDRESS($H413,38))="UL",ISERROR(SEARCH("Rear",INDIRECT(ADDRESS($H413,33)))),ISERROR(SEARCH("Side",INDIRECT(ADDRESS($H413,33))))),INDIRECT(ADDRESS($H413,COLUMN())),0),0),IF($I413&gt;0,IF(AND(INDIRECT(ADDRESS($I413,44))=0,INDIRECT(ADDRESS($I413,38))="UL",ISERROR(SEARCH("Rear",INDIRECT(ADDRESS($I413,33)))),ISERROR(SEARCH("Side",INDIRECT(ADDRESS($I413,33))))),INDIRECT(ADDRESS($I413,COLUMN())),0),0),IF($J413&gt;0,IF(AND(INDIRECT(ADDRESS($J413,44))=0,INDIRECT(ADDRESS($J413,38))="UL",ISERROR(SEARCH("Rear",INDIRECT(ADDRESS($J413,33)))),ISERROR(SEARCH("Side",INDIRECT(ADDRESS($J413,33))))),INDIRECT(ADDRESS($J413,COLUMN())),0),0),IF($K413&gt;0,IF(AND(INDIRECT(ADDRESS($K413,44))=0,INDIRECT(ADDRESS($K413,38))="UL",ISERROR(SEARCH("Rear",INDIRECT(ADDRESS($K413,33)))),ISERROR(SEARCH("Side",INDIRECT(ADDRESS($K413,33))))),INDIRECT(ADDRESS($K413,COLUMN())),0),0),IF($L413&gt;0,IF(AND(INDIRECT(ADDRESS($L413,44))=0,INDIRECT(ADDRESS($L413,38))="UL",ISERROR(SEARCH("Rear",INDIRECT(ADDRESS($L413,33)))),ISERROR(SEARCH("Side",INDIRECT(ADDRESS($L413,33))))),INDIRECT(ADDRESS($L413,COLUMN())),0),0),IF($M413&gt;0,IF(AND(INDIRECT(ADDRESS($M413,44))=0,INDIRECT(ADDRESS($M413,38))="UL",ISERROR(SEARCH("Rear",INDIRECT(ADDRESS($M413,33)))),ISERROR(SEARCH("Side",INDIRECT(ADDRESS($M413,33))))),INDIRECT(ADDRESS($M413,COLUMN())),0),0))</f>
        <v>0.44444444444444442</v>
      </c>
      <c r="BX413" s="57">
        <f t="shared" ref="BX413:BX422" ca="1" si="294">IF(BV413="S",AV413,BW413)</f>
        <v>0.44444444444444442</v>
      </c>
      <c r="BY413" s="57" cm="1">
        <f t="array" aca="1" ref="BY413" ca="1">SUM(IF($C413&gt;0,IF(AND(INDIRECT(ADDRESS($C413,44))=0,INDIRECT(ADDRESS($C413,38))="UL"),INDIRECT(ADDRESS($C413,COLUMN())),0),0),IF($D413&gt;0,IF(AND(INDIRECT(ADDRESS($D413,44))=0,INDIRECT(ADDRESS($D413,38))="UL"),INDIRECT(ADDRESS($D413,COLUMN())),0),0),IF($E413&gt;0,IF(AND(INDIRECT(ADDRESS($E413,44))=0,INDIRECT(ADDRESS($E413,38))="UL"),INDIRECT(ADDRESS($E413,COLUMN())),0),0),IF($F413&gt;0,IF(AND(INDIRECT(ADDRESS($F413,44))=0,INDIRECT(ADDRESS($F413,38))="UL"),INDIRECT(ADDRESS($F413,COLUMN())),0),0),IF($G413&gt;0,IF(AND(INDIRECT(ADDRESS($G413,44))=0,INDIRECT(ADDRESS($G413,38))="UL"),INDIRECT(ADDRESS($G413,COLUMN())),0),0),IF($H413&gt;0,IF(AND(INDIRECT(ADDRESS($H413,44))=0,INDIRECT(ADDRESS($H413,38))="UL"),INDIRECT(ADDRESS($H413,COLUMN())),0),0),IF($I413&gt;0,IF(AND(INDIRECT(ADDRESS($I413,44))=0,INDIRECT(ADDRESS($I413,38))="UL"),INDIRECT(ADDRESS($I413,COLUMN())),0),0),IF($J413&gt;0,IF(AND(INDIRECT(ADDRESS($J413,44))=0,INDIRECT(ADDRESS($J413,38))="UL"),INDIRECT(ADDRESS($J413,COLUMN())),0),0),IF($K413&gt;0,IF(AND(INDIRECT(ADDRESS($K413,44))=0,INDIRECT(ADDRESS($K413,38))="UL"),INDIRECT(ADDRESS($K413,COLUMN())),0),0),IF($L413&gt;0,IF(AND(INDIRECT(ADDRESS($L413,44))=0,INDIRECT(ADDRESS($L413,38))="UL"),INDIRECT(ADDRESS($L413,COLUMN())),0),0),IF($M413&gt;0,IF(AND(INDIRECT(ADDRESS($M413,44))=0,INDIRECT(ADDRESS($M413,38))="UL"),INDIRECT(ADDRESS($M413,COLUMN())),0),0))</f>
        <v>0.14814814814814814</v>
      </c>
      <c r="BZ413" s="57" cm="1">
        <f t="array" aca="1" ref="BZ413" ca="1">SUM(IF($C413&gt;0,IF(AND(INDIRECT(ADDRESS($C413,44))=0,INDIRECT(ADDRESS($C413,38))="UL"),INDIRECT(ADDRESS($C413,COLUMN())),0),0),IF($D413&gt;0,IF(AND(INDIRECT(ADDRESS($D413,44))=0,INDIRECT(ADDRESS($D413,38))="UL"),INDIRECT(ADDRESS($D413,COLUMN())),0),0),IF($E413&gt;0,IF(AND(INDIRECT(ADDRESS($E413,44))=0,INDIRECT(ADDRESS($E413,38))="UL"),INDIRECT(ADDRESS($E413,COLUMN())),0),0),IF($F413&gt;0,IF(AND(INDIRECT(ADDRESS($F413,44))=0,INDIRECT(ADDRESS($F413,38))="UL"),INDIRECT(ADDRESS($F413,COLUMN())),0),0),IF($G413&gt;0,IF(AND(INDIRECT(ADDRESS($G413,44))=0,INDIRECT(ADDRESS($G413,38))="UL"),INDIRECT(ADDRESS($G413,COLUMN())),0),0),IF($H413&gt;0,IF(AND(INDIRECT(ADDRESS($H413,44))=0,INDIRECT(ADDRESS($H413,38))="UL"),INDIRECT(ADDRESS($H413,COLUMN())),0),0),IF($I413&gt;0,IF(AND(INDIRECT(ADDRESS($I413,44))=0,INDIRECT(ADDRESS($I413,38))="UL"),INDIRECT(ADDRESS($I413,COLUMN())),0),0),IF($J413&gt;0,IF(AND(INDIRECT(ADDRESS($J413,44))=0,INDIRECT(ADDRESS($J413,38))="UL"),INDIRECT(ADDRESS($J413,COLUMN())),0),0),IF($K413&gt;0,IF(AND(INDIRECT(ADDRESS($K413,44))=0,INDIRECT(ADDRESS($K413,38))="UL"),INDIRECT(ADDRESS($K413,COLUMN())),0),0),IF($L413&gt;0,IF(AND(INDIRECT(ADDRESS($L413,44))=0,INDIRECT(ADDRESS($L413,38))="UL"),INDIRECT(ADDRESS($L413,COLUMN())),0),0),IF($M413&gt;0,IF(AND(INDIRECT(ADDRESS($M413,44))=0,INDIRECT(ADDRESS($M413,38))="UL"),INDIRECT(ADDRESS($M413,COLUMN())),0),0))</f>
        <v>0.51851851851851849</v>
      </c>
      <c r="CA413" s="57">
        <f t="shared" ref="CA413:CA422" ca="1" si="295">IF(BV413="S",BY413,BZ413)</f>
        <v>0.51851851851851849</v>
      </c>
      <c r="CB413" s="57" cm="1">
        <f t="array" aca="1" ref="CB413" ca="1">SUM(IF($C413&gt;0,IF(AND(INDIRECT(ADDRESS($C413,44))=0,INDIRECT(ADDRESS($C413,38))&lt;&gt;"UL"),INDIRECT(ADDRESS($C413,COLUMN())),0),0),IF($D413&gt;0,IF(AND(INDIRECT(ADDRESS($D413,44))=0,INDIRECT(ADDRESS($D413,38))&lt;&gt;"UL"),INDIRECT(ADDRESS($D413,COLUMN())),0),0),IF($E413&gt;0,IF(AND(INDIRECT(ADDRESS($E413,44))=0,INDIRECT(ADDRESS($E413,38))&lt;&gt;"UL"),INDIRECT(ADDRESS($E413,COLUMN())),0),0),IF($F413&gt;0,IF(AND(INDIRECT(ADDRESS($F413,44))=0,INDIRECT(ADDRESS($F413,38))&lt;&gt;"UL"),INDIRECT(ADDRESS($F413,COLUMN())),0),0),IF($G413&gt;0,IF(AND(INDIRECT(ADDRESS($G413,44))=0,INDIRECT(ADDRESS($G413,38))&lt;&gt;"UL"),INDIRECT(ADDRESS($G413,COLUMN())),0),0),IF($H413&gt;0,IF(AND(INDIRECT(ADDRESS($H413,44))=0,INDIRECT(ADDRESS($H413,38))&lt;&gt;"UL"),INDIRECT(ADDRESS($H413,COLUMN())),0),0),IF($I413&gt;0,IF(AND(INDIRECT(ADDRESS($I413,44))=0,INDIRECT(ADDRESS($I413,38))&lt;&gt;"UL"),INDIRECT(ADDRESS($I413,COLUMN())),0),0),IF($J413&gt;0,IF(AND(INDIRECT(ADDRESS($J413,44))=0,INDIRECT(ADDRESS($J413,38))&lt;&gt;"UL"),INDIRECT(ADDRESS($J413,COLUMN())),0),0),IF($K413&gt;0,IF(AND(INDIRECT(ADDRESS($K413,44))=0,INDIRECT(ADDRESS($K413,38))&lt;&gt;"UL"),INDIRECT(ADDRESS($K413,COLUMN())),0),0),IF($L413&gt;0,IF(AND(INDIRECT(ADDRESS($L413,44))=0,INDIRECT(ADDRESS($L413,38))&lt;&gt;"UL"),INDIRECT(ADDRESS($L413,COLUMN())),0),0),IF($M413&gt;0,IF(AND(INDIRECT(ADDRESS($M413,44))=0,INDIRECT(ADDRESS($M413,38))&lt;&gt;"UL"),INDIRECT(ADDRESS($M413,COLUMN())),0),0))</f>
        <v>0</v>
      </c>
      <c r="CC413" s="57">
        <f t="shared" ref="CC413:CC422" ca="1" si="296">IF(BV413="S",BH413,CB413)</f>
        <v>0</v>
      </c>
      <c r="CD413" s="57" cm="1">
        <f t="array" aca="1" ref="CD413" ca="1">SUM(IF($C413&gt;0,IF(AND(INDIRECT(ADDRESS($C413,44))=0,INDIRECT(ADDRESS($C413,38))&lt;&gt;"UL"),INDIRECT(ADDRESS($C413,COLUMN())),0),0),IF($D413&gt;0,IF(AND(INDIRECT(ADDRESS($D413,44))=0,INDIRECT(ADDRESS($D413,38))&lt;&gt;"UL"),INDIRECT(ADDRESS($D413,COLUMN())),0),0),IF($E413&gt;0,IF(AND(INDIRECT(ADDRESS($E413,44))=0,INDIRECT(ADDRESS($E413,38))&lt;&gt;"UL"),INDIRECT(ADDRESS($E413,COLUMN())),0),0),IF($F413&gt;0,IF(AND(INDIRECT(ADDRESS($F413,44))=0,INDIRECT(ADDRESS($F413,38))&lt;&gt;"UL"),INDIRECT(ADDRESS($F413,COLUMN())),0),0),IF($G413&gt;0,IF(AND(INDIRECT(ADDRESS($G413,44))=0,INDIRECT(ADDRESS($G413,38))&lt;&gt;"UL"),INDIRECT(ADDRESS($G413,COLUMN())),0),0),IF($H413&gt;0,IF(AND(INDIRECT(ADDRESS($H413,44))=0,INDIRECT(ADDRESS($H413,38))&lt;&gt;"UL"),INDIRECT(ADDRESS($H413,COLUMN())),0),0),IF($I413&gt;0,IF(AND(INDIRECT(ADDRESS($I413,44))=0,INDIRECT(ADDRESS($I413,38))&lt;&gt;"UL"),INDIRECT(ADDRESS($I413,COLUMN())),0),0),IF($J413&gt;0,IF(AND(INDIRECT(ADDRESS($J413,44))=0,INDIRECT(ADDRESS($J413,38))&lt;&gt;"UL"),INDIRECT(ADDRESS($J413,COLUMN())),0),0),IF($K413&gt;0,IF(AND(INDIRECT(ADDRESS($K413,44))=0,INDIRECT(ADDRESS($K413,38))&lt;&gt;"UL"),INDIRECT(ADDRESS($K413,COLUMN())),0),0),IF($L413&gt;0,IF(AND(INDIRECT(ADDRESS($L413,44))=0,INDIRECT(ADDRESS($L413,38))&lt;&gt;"UL"),INDIRECT(ADDRESS($L413,COLUMN())),0),0),IF($M413&gt;0,IF(AND(INDIRECT(ADDRESS($M413,44))=0,INDIRECT(ADDRESS($M413,38))&lt;&gt;"UL"),INDIRECT(ADDRESS($M413,COLUMN())),0),0))</f>
        <v>0</v>
      </c>
      <c r="CE413" s="57" cm="1">
        <f t="array" aca="1" ref="CE413" ca="1">SUM(IF($C413&gt;0,IF(AND(INDIRECT(ADDRESS($C413,44))=0,INDIRECT(ADDRESS($C413,38))&lt;&gt;"UL"),INDIRECT(ADDRESS($C413,COLUMN())),0),0),IF($D413&gt;0,IF(AND(INDIRECT(ADDRESS($D413,44))=0,INDIRECT(ADDRESS($D413,38))&lt;&gt;"UL"),INDIRECT(ADDRESS($D413,COLUMN())),0),0),IF($E413&gt;0,IF(AND(INDIRECT(ADDRESS($E413,44))=0,INDIRECT(ADDRESS($E413,38))&lt;&gt;"UL"),INDIRECT(ADDRESS($E413,COLUMN())),0),0),IF($F413&gt;0,IF(AND(INDIRECT(ADDRESS($F413,44))=0,INDIRECT(ADDRESS($F413,38))&lt;&gt;"UL"),INDIRECT(ADDRESS($F413,COLUMN())),0),0),IF($G413&gt;0,IF(AND(INDIRECT(ADDRESS($G413,44))=0,INDIRECT(ADDRESS($G413,38))&lt;&gt;"UL"),INDIRECT(ADDRESS($G413,COLUMN())),0),0),IF($H413&gt;0,IF(AND(INDIRECT(ADDRESS($H413,44))=0,INDIRECT(ADDRESS($H413,38))&lt;&gt;"UL"),INDIRECT(ADDRESS($H413,COLUMN())),0),0),IF($I413&gt;0,IF(AND(INDIRECT(ADDRESS($I413,44))=0,INDIRECT(ADDRESS($I413,38))&lt;&gt;"UL"),INDIRECT(ADDRESS($I413,COLUMN())),0),0),IF($J413&gt;0,IF(AND(INDIRECT(ADDRESS($J413,44))=0,INDIRECT(ADDRESS($J413,38))&lt;&gt;"UL"),INDIRECT(ADDRESS($J413,COLUMN())),0),0),IF($K413&gt;0,IF(AND(INDIRECT(ADDRESS($K413,44))=0,INDIRECT(ADDRESS($K413,38))&lt;&gt;"UL"),INDIRECT(ADDRESS($K413,COLUMN())),0),0),IF($L413&gt;0,IF(AND(INDIRECT(ADDRESS($L413,44))=0,INDIRECT(ADDRESS($L413,38))&lt;&gt;"UL"),INDIRECT(ADDRESS($L413,COLUMN())),0),0),IF($M413&gt;0,IF(AND(INDIRECT(ADDRESS($M413,44))=0,INDIRECT(ADDRESS($M413,38))&lt;&gt;"UL"),INDIRECT(ADDRESS($M413,COLUMN())),0),0))</f>
        <v>0</v>
      </c>
      <c r="CF413" s="57">
        <f t="shared" ref="CF413:CF422" ca="1" si="297">IF(BV413="S",CD413,CE413)</f>
        <v>0</v>
      </c>
      <c r="CG413" s="57">
        <f t="shared" ref="CG413:CG422" ca="1" si="298">IF(AD413&lt;BG413,((((BX413+CC413)*AB413)+((CA413+CF413)*(1-AB413)))*AD413),((((BX413*AB413)+((CA413)*(1-AB413)))*AD413)+(((CC413*AB413)+((CF413))*(1-AB413)))*BG413))</f>
        <v>0.97117506431827061</v>
      </c>
      <c r="CH413" s="57">
        <f t="shared" ref="CH413:CH422" ca="1" si="299">CG413/N413</f>
        <v>3.7352887089164254E-2</v>
      </c>
      <c r="CI413" s="19">
        <f t="shared" ref="CI413:CI422" ca="1" si="300">AD413*X413</f>
        <v>19.774794775135334</v>
      </c>
      <c r="CJ413" s="19"/>
      <c r="CK413" s="57" cm="1">
        <f t="array" aca="1" ref="CK413" ca="1">IF(AU413="S", SUM(IF($C413&gt;0,IF(INDIRECT(ADDRESS($C413,43))&lt;&gt;1,INDIRECT(ADDRESS($C413,48)),0),0), IF($D413&gt;0,IF(INDIRECT(ADDRESS($D413,43))&lt;&gt;1,INDIRECT(ADDRESS($D413,48)),0),0), IF($E413&gt;0,IF(INDIRECT(ADDRESS($E413,43))&lt;&gt;1,INDIRECT(ADDRESS($E413,48)),0),0), IF($F413&gt;0,IF(INDIRECT(ADDRESS($F413,43))&lt;&gt;1,INDIRECT(ADDRESS($F413,48)),0),0), IF($G413&gt;0,IF(INDIRECT(ADDRESS($G413,43))&lt;&gt;1,INDIRECT(ADDRESS($G413,48)),0),0), IF($H413&gt;0,IF(INDIRECT(ADDRESS($H413,43))&lt;&gt;1,INDIRECT(ADDRESS($H413,48)),0),0), IF($I413&gt;0,IF(INDIRECT(ADDRESS($I413,43))&lt;&gt;1,INDIRECT(ADDRESS($I413,48)),0),0), IF($J413&gt;0,IF(INDIRECT(ADDRESS($J413,43))&lt;&gt;1,INDIRECT(ADDRESS($J413,48)),0),0), IF($K413&gt;0,IF(INDIRECT(ADDRESS($K413,43))&lt;&gt;1,INDIRECT(ADDRESS($K413,48)),0),0), IF($L413&gt;0,IF(INDIRECT(ADDRESS($L413,43))&lt;&gt;1,INDIRECT(ADDRESS($L413,48)),0),0), IF($M413&gt;0,IF(INDIRECT(ADDRESS($M413,43))&lt;&gt;1,INDIRECT(ADDRESS($M413,48)),0),0)), IF(AU413="L",SUM(IF($C413&gt;0,IF(INDIRECT(ADDRESS($C413,43))&lt;&gt;1,INDIRECT(ADDRESS($C413,50)),0),0), IF($D413&gt;0,IF(INDIRECT(ADDRESS($D413,43))&lt;&gt;1,INDIRECT(ADDRESS($D413,50)),0),0), IF($E413&gt;0,IF(INDIRECT(ADDRESS($E413,43))&lt;&gt;1,INDIRECT(ADDRESS($E413,50)),0),0), IF($F413&gt;0,IF(INDIRECT(ADDRESS($F413,43))&lt;&gt;1,INDIRECT(ADDRESS($F413,50)),0),0), IF($G413&gt;0,IF(INDIRECT(ADDRESS($G413,43))&lt;&gt;1,INDIRECT(ADDRESS($G413,50)),0),0), IF($G413&gt;0,IF(INDIRECT(ADDRESS($G413,43))&lt;&gt;1,INDIRECT(ADDRESS($G413,50)),0),0), IF($H413&gt;0,IF(INDIRECT(ADDRESS($H413,43))&lt;&gt;1,INDIRECT(ADDRESS($H413,50)),0),0), IF($I413&gt;0,IF(INDIRECT(ADDRESS($I413,43))&lt;&gt;1,INDIRECT(ADDRESS($I413,50)),0),0), IF($J413&gt;0,IF(INDIRECT(ADDRESS($J413,43))&lt;&gt;1,INDIRECT(ADDRESS($J413,50)),0),0), IF($K413&gt;0,IF(INDIRECT(ADDRESS($K413,43))&lt;&gt;1,INDIRECT(ADDRESS($K413,50)),0),0), IF($L413&gt;0,IF(INDIRECT(ADDRESS($L413,43))&lt;&gt;1,INDIRECT(ADDRESS($L413,50)),0),0), IF($M413&gt;0,IF(INDIRECT(ADDRESS($M413,43))&lt;&gt;1,INDIRECT(ADDRESS($M413,50)),0),0)), SUM(IF($C413&gt;0,IF(INDIRECT(ADDRESS($C413,43))&lt;&gt;1,INDIRECT(ADDRESS($C413,49)),0),0), IF($D413&gt;0,IF(INDIRECT(ADDRESS($D413,43))&lt;&gt;1,INDIRECT(ADDRESS($D413,49)),0),0), IF($E413&gt;0,IF(INDIRECT(ADDRESS($E413,43))&lt;&gt;1,INDIRECT(ADDRESS($E413,49)),0),0), IF($F413&gt;0,IF(INDIRECT(ADDRESS($F413,43))&lt;&gt;1,INDIRECT(ADDRESS($F413,49)),0),0), IF($G413&gt;0,IF(INDIRECT(ADDRESS($G413,43))&lt;&gt;1,INDIRECT(ADDRESS($G413,49)),0),0), IF($G413&gt;0,IF(INDIRECT(ADDRESS($G413,43))&lt;&gt;1,INDIRECT(ADDRESS($G413,49)),0),0), IF($H413&gt;0,IF(INDIRECT(ADDRESS($H413,43))&lt;&gt;1,INDIRECT(ADDRESS($H413,49)),0),0), IF($I413&gt;0,IF(INDIRECT(ADDRESS($I413,43))&lt;&gt;1,INDIRECT(ADDRESS($I413,49)),0),0), IF($J413&gt;0,IF(INDIRECT(ADDRESS($J413,43))&lt;&gt;1,INDIRECT(ADDRESS($J413,49)),0),0), IF($K413&gt;0,IF(INDIRECT(ADDRESS($K413,43))&lt;&gt;1,INDIRECT(ADDRESS($K413,49)),0),0), IF($L413&gt;0,IF(INDIRECT(ADDRESS($L413,43))&lt;&gt;1,INDIRECT(ADDRESS($L413,49)),0),0), IF($M413&gt;0,IF(INDIRECT(ADDRESS($M413,43))&lt;&gt;1,INDIRECT(ADDRESS($M413,49)),0),0))))</f>
        <v>0.88888888888888884</v>
      </c>
      <c r="CL413" s="57" cm="1">
        <f t="array" aca="1" ref="CL413" ca="1">SUM(IF($C413&gt;0,IF(INDIRECT(ADDRESS($C413,44))=1,INDIRECT(ADDRESS($C413,90)),0),0), IF($D413&gt;0,IF(INDIRECT(ADDRESS($D413,44))=1,INDIRECT(ADDRESS($D413,90)),0),0), IF($E413&gt;0,IF(INDIRECT(ADDRESS($E413,44))=1,INDIRECT(ADDRESS($E413,90)),0),0), IF($F413&gt;0,IF(INDIRECT(ADDRESS($F413,44))=1,INDIRECT(ADDRESS($F413,90)),0),0), IF($G413&gt;0,IF(INDIRECT(ADDRESS($G413,44))=1,INDIRECT(ADDRESS($G413,90)),0),0), IF($H413&gt;0,IF(INDIRECT(ADDRESS($H413,44))=1,INDIRECT(ADDRESS($H413,90)),0),0), IF($I413&gt;0,IF(INDIRECT(ADDRESS($I413,44))=1,INDIRECT(ADDRESS($I413,90)),0),0), IF($J413&gt;0,IF(INDIRECT(ADDRESS($J413,44))=1,INDIRECT(ADDRESS($J413,90)),0),0), IF($K413&gt;0,IF(INDIRECT(ADDRESS($K413,44))=1,INDIRECT(ADDRESS($K413,90)),0),0), IF($L413&gt;0,IF(INDIRECT(ADDRESS($L413,44))=1,INDIRECT(ADDRESS($L413,90)),0),0), IF($M413&gt;0,IF(INDIRECT(ADDRESS($M413,44))=1,INDIRECT(ADDRESS($M413,90)),0),0))</f>
        <v>0</v>
      </c>
      <c r="CM413" s="56">
        <f t="shared" ref="CM413:CM422" ca="1" si="301">((BU413/$BU$34)^$BU$296)</f>
        <v>0.99476478396994705</v>
      </c>
      <c r="CN413" s="59"/>
    </row>
    <row r="414" spans="1:93" x14ac:dyDescent="0.25">
      <c r="A414" s="219" t="s">
        <v>522</v>
      </c>
      <c r="B414" s="220">
        <v>373</v>
      </c>
      <c r="C414" s="220">
        <v>384</v>
      </c>
      <c r="D414" s="220">
        <v>387</v>
      </c>
      <c r="E414" s="220"/>
      <c r="F414" s="220"/>
      <c r="G414" s="220"/>
      <c r="H414" s="220"/>
      <c r="I414" s="220"/>
      <c r="J414" s="220"/>
      <c r="K414" s="220"/>
      <c r="L414" s="220"/>
      <c r="M414" s="220"/>
      <c r="N414" s="67">
        <f t="shared" ca="1" si="281"/>
        <v>25</v>
      </c>
      <c r="O414" s="67" t="str" cm="1">
        <f t="array" aca="1" ref="O414" ca="1">INDIRECT(ADDRESS($B414,COLUMN()))</f>
        <v>Fighter</v>
      </c>
      <c r="P414" s="67" cm="1">
        <f t="array" aca="1" ref="P414" ca="1">INDIRECT(ADDRESS($B414,COLUMN()))</f>
        <v>2</v>
      </c>
      <c r="Q414" s="67" cm="1">
        <f t="array" aca="1" ref="Q414" ca="1">INDIRECT(ADDRESS($B414,COLUMN()))</f>
        <v>0</v>
      </c>
      <c r="R414" s="67" cm="1">
        <f t="array" aca="1" ref="R414" ca="1">INDIRECT(ADDRESS($B414,COLUMN()))</f>
        <v>0</v>
      </c>
      <c r="S414" s="67" cm="1">
        <f t="array" aca="1" ref="S414" ca="1">INDIRECT(ADDRESS($B414,COLUMN()))</f>
        <v>3</v>
      </c>
      <c r="T414" s="67" t="str" cm="1">
        <f t="array" aca="1" ref="T414" ca="1">INDIRECT(ADDRESS($B414,COLUMN()))</f>
        <v>1-8</v>
      </c>
      <c r="U414" s="67" cm="1">
        <f t="array" aca="1" ref="U414" ca="1">INDIRECT(ADDRESS($B414,COLUMN()))</f>
        <v>8</v>
      </c>
      <c r="V414" s="67" cm="1">
        <f t="array" aca="1" ref="V414" ca="1">INDIRECT(ADDRESS($B414,COLUMN()))</f>
        <v>0</v>
      </c>
      <c r="W414" s="67" cm="1">
        <f t="array" aca="1" ref="W414" ca="1">INDIRECT(ADDRESS($B414,COLUMN()))</f>
        <v>2</v>
      </c>
      <c r="X414" s="67" cm="1">
        <f t="array" aca="1" ref="X414" ca="1">INDIRECT(ADDRESS($B414,COLUMN()))</f>
        <v>9</v>
      </c>
      <c r="Y414" s="67" cm="1">
        <f t="array" aca="1" ref="Y414" ca="1">INDIRECT(ADDRESS($B414,COLUMN()))</f>
        <v>1</v>
      </c>
      <c r="Z414" s="67" cm="1">
        <f t="array" aca="1" ref="Z414" ca="1">INDIRECT(ADDRESS($B414,COLUMN()))</f>
        <v>5</v>
      </c>
      <c r="AA414" s="67" t="str" cm="1">
        <f t="array" aca="1" ref="AA414" ca="1">INDIRECT(ADDRESS($B414,COLUMN()))</f>
        <v>Jink</v>
      </c>
      <c r="AB414" s="56">
        <f t="shared" ca="1" si="282"/>
        <v>1.0329206114928022</v>
      </c>
      <c r="AC414" s="56">
        <f t="shared" ca="1" si="283"/>
        <v>1.3011049369303249</v>
      </c>
      <c r="AD414" s="56">
        <f t="shared" ca="1" si="284"/>
        <v>2.2627911946614345</v>
      </c>
      <c r="AF414" s="52"/>
      <c r="AG414" s="52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/>
      <c r="AR414" s="57"/>
      <c r="AS414" s="57"/>
      <c r="AT414" s="52"/>
      <c r="AU414" s="54" t="s">
        <v>33</v>
      </c>
      <c r="AV414" s="57" cm="1">
        <f t="array" aca="1" ref="AV414" ca="1">SUM(IF($C414&gt;0,IF(AND(INDIRECT(ADDRESS($C414,44))=0,INDIRECT(ADDRESS($C414,38))="UL",ISERROR(SEARCH("Rear",INDIRECT(ADDRESS($C414,33)))),ISERROR(SEARCH("Side",INDIRECT(ADDRESS($C414,33))))),INDIRECT(ADDRESS($C414,COLUMN())),0),0),IF($D414&gt;0,IF(AND(INDIRECT(ADDRESS($D414,44))=0,INDIRECT(ADDRESS($D414,38))="UL",ISERROR(SEARCH("Rear",INDIRECT(ADDRESS($D414,33)))),ISERROR(SEARCH("Side",INDIRECT(ADDRESS($D414,33))))),INDIRECT(ADDRESS($D414,COLUMN())),0),0),IF($E414&gt;0,IF(AND(INDIRECT(ADDRESS($E414,44))=0,INDIRECT(ADDRESS($E414,38))="UL",ISERROR(SEARCH("Rear",INDIRECT(ADDRESS($E414,33)))),ISERROR(SEARCH("Side",INDIRECT(ADDRESS($E414,33))))),INDIRECT(ADDRESS($E414,COLUMN())),0),0),IF($F414&gt;0,IF(AND(INDIRECT(ADDRESS($F414,44))=0,INDIRECT(ADDRESS($F414,38))="UL",ISERROR(SEARCH("Rear",INDIRECT(ADDRESS($F414,33)))),ISERROR(SEARCH("Side",INDIRECT(ADDRESS($F414,33))))),INDIRECT(ADDRESS($F414,COLUMN())),0),0),IF($G414&gt;0,IF(AND(INDIRECT(ADDRESS($G414,44))=0,INDIRECT(ADDRESS($G414,38))="UL",ISERROR(SEARCH("Rear",INDIRECT(ADDRESS($G414,33)))),ISERROR(SEARCH("Side",INDIRECT(ADDRESS($G414,33))))),INDIRECT(ADDRESS($G414,COLUMN())),0),0),IF($H414&gt;0,IF(AND(INDIRECT(ADDRESS($H414,44))=0,INDIRECT(ADDRESS($H414,38))="UL",ISERROR(SEARCH("Rear",INDIRECT(ADDRESS($H414,33)))),ISERROR(SEARCH("Side",INDIRECT(ADDRESS($H414,33))))),INDIRECT(ADDRESS($H414,COLUMN())),0),0),IF($I414&gt;0,IF(AND(INDIRECT(ADDRESS($I414,44))=0,INDIRECT(ADDRESS($I414,38))="UL",ISERROR(SEARCH("Rear",INDIRECT(ADDRESS($I414,33)))),ISERROR(SEARCH("Side",INDIRECT(ADDRESS($I414,33))))),INDIRECT(ADDRESS($I414,COLUMN())),0),0),IF($J414&gt;0,IF(AND(INDIRECT(ADDRESS($J414,44))=0,INDIRECT(ADDRESS($J414,38))="UL",ISERROR(SEARCH("Rear",INDIRECT(ADDRESS($J414,33)))),ISERROR(SEARCH("Side",INDIRECT(ADDRESS($J414,33))))),INDIRECT(ADDRESS($J414,COLUMN())),0),0),IF($K414&gt;0,IF(AND(INDIRECT(ADDRESS($K414,44))=0,INDIRECT(ADDRESS($K414,38))="UL",ISERROR(SEARCH("Rear",INDIRECT(ADDRESS($K414,33)))),ISERROR(SEARCH("Side",INDIRECT(ADDRESS($K414,33))))),INDIRECT(ADDRESS($K414,COLUMN())),0),0),IF($L414&gt;0,IF(AND(INDIRECT(ADDRESS($L414,44))=0,INDIRECT(ADDRESS($L414,38))="UL",ISERROR(SEARCH("Rear",INDIRECT(ADDRESS($L414,33)))),ISERROR(SEARCH("Side",INDIRECT(ADDRESS($L414,33))))),INDIRECT(ADDRESS($L414,COLUMN())),0),0),IF($M414&gt;0,IF(AND(INDIRECT(ADDRESS($M414,44))=0,INDIRECT(ADDRESS($M414,38))="UL",ISERROR(SEARCH("Rear",INDIRECT(ADDRESS($M414,33)))),ISERROR(SEARCH("Side",INDIRECT(ADDRESS($M414,33))))),INDIRECT(ADDRESS($M414,COLUMN())),0),0))</f>
        <v>0.88888888888888884</v>
      </c>
      <c r="AW414" s="57" cm="1">
        <f t="array" aca="1" ref="AW414" ca="1">SUM(IF($C414&gt;0,IF(AND(INDIRECT(ADDRESS($C414,44))=0,INDIRECT(ADDRESS($C414,38))="UL",ISERROR(SEARCH("Rear",INDIRECT(ADDRESS($C414,33)))),ISERROR(SEARCH("Side",INDIRECT(ADDRESS($C414,33))))),INDIRECT(ADDRESS($C414,COLUMN())),0),0),IF($D414&gt;0,IF(AND(INDIRECT(ADDRESS($D414,44))=0,INDIRECT(ADDRESS($D414,38))="UL",ISERROR(SEARCH("Rear",INDIRECT(ADDRESS($D414,33)))),ISERROR(SEARCH("Side",INDIRECT(ADDRESS($D414,33))))),INDIRECT(ADDRESS($D414,COLUMN())),0),0),IF($E414&gt;0,IF(AND(INDIRECT(ADDRESS($E414,44))=0,INDIRECT(ADDRESS($E414,38))="UL",ISERROR(SEARCH("Rear",INDIRECT(ADDRESS($E414,33)))),ISERROR(SEARCH("Side",INDIRECT(ADDRESS($E414,33))))),INDIRECT(ADDRESS($E414,COLUMN())),0),0),IF($F414&gt;0,IF(AND(INDIRECT(ADDRESS($F414,44))=0,INDIRECT(ADDRESS($F414,38))="UL",ISERROR(SEARCH("Rear",INDIRECT(ADDRESS($F414,33)))),ISERROR(SEARCH("Side",INDIRECT(ADDRESS($F414,33))))),INDIRECT(ADDRESS($F414,COLUMN())),0),0),IF($G414&gt;0,IF(AND(INDIRECT(ADDRESS($G414,44))=0,INDIRECT(ADDRESS($G414,38))="UL",ISERROR(SEARCH("Rear",INDIRECT(ADDRESS($G414,33)))),ISERROR(SEARCH("Side",INDIRECT(ADDRESS($G414,33))))),INDIRECT(ADDRESS($G414,COLUMN())),0),0),IF($H414&gt;0,IF(AND(INDIRECT(ADDRESS($H414,44))=0,INDIRECT(ADDRESS($H414,38))="UL",ISERROR(SEARCH("Rear",INDIRECT(ADDRESS($H414,33)))),ISERROR(SEARCH("Side",INDIRECT(ADDRESS($H414,33))))),INDIRECT(ADDRESS($H414,COLUMN())),0),0),IF($I414&gt;0,IF(AND(INDIRECT(ADDRESS($I414,44))=0,INDIRECT(ADDRESS($I414,38))="UL",ISERROR(SEARCH("Rear",INDIRECT(ADDRESS($I414,33)))),ISERROR(SEARCH("Side",INDIRECT(ADDRESS($I414,33))))),INDIRECT(ADDRESS($I414,COLUMN())),0),0),IF($J414&gt;0,IF(AND(INDIRECT(ADDRESS($J414,44))=0,INDIRECT(ADDRESS($J414,38))="UL",ISERROR(SEARCH("Rear",INDIRECT(ADDRESS($J414,33)))),ISERROR(SEARCH("Side",INDIRECT(ADDRESS($J414,33))))),INDIRECT(ADDRESS($J414,COLUMN())),0),0),IF($K414&gt;0,IF(AND(INDIRECT(ADDRESS($K414,44))=0,INDIRECT(ADDRESS($K414,38))="UL",ISERROR(SEARCH("Rear",INDIRECT(ADDRESS($K414,33)))),ISERROR(SEARCH("Side",INDIRECT(ADDRESS($K414,33))))),INDIRECT(ADDRESS($K414,COLUMN())),0),0),IF($L414&gt;0,IF(AND(INDIRECT(ADDRESS($L414,44))=0,INDIRECT(ADDRESS($L414,38))="UL",ISERROR(SEARCH("Rear",INDIRECT(ADDRESS($L414,33)))),ISERROR(SEARCH("Side",INDIRECT(ADDRESS($L414,33))))),INDIRECT(ADDRESS($L414,COLUMN())),0),0),IF($M414&gt;0,IF(AND(INDIRECT(ADDRESS($M414,44))=0,INDIRECT(ADDRESS($M414,38))="UL",ISERROR(SEARCH("Rear",INDIRECT(ADDRESS($M414,33)))),ISERROR(SEARCH("Side",INDIRECT(ADDRESS($M414,33))))),INDIRECT(ADDRESS($M414,COLUMN())),0),0))</f>
        <v>0.44444444444444442</v>
      </c>
      <c r="AX414" s="57" cm="1">
        <f t="array" aca="1" ref="AX414" ca="1">SUM(IF($C414&gt;0,IF(AND(INDIRECT(ADDRESS($C414,44))=0,INDIRECT(ADDRESS($C414,38))="UL",ISERROR(SEARCH("Rear",INDIRECT(ADDRESS($C414,33)))),ISERROR(SEARCH("Side",INDIRECT(ADDRESS($C414,33))))),INDIRECT(ADDRESS($C414,COLUMN())),0),0),IF($D414&gt;0,IF(AND(INDIRECT(ADDRESS($D414,44))=0,INDIRECT(ADDRESS($D414,38))="UL",ISERROR(SEARCH("Rear",INDIRECT(ADDRESS($D414,33)))),ISERROR(SEARCH("Side",INDIRECT(ADDRESS($D414,33))))),INDIRECT(ADDRESS($D414,COLUMN())),0),0),IF($E414&gt;0,IF(AND(INDIRECT(ADDRESS($E414,44))=0,INDIRECT(ADDRESS($E414,38))="UL",ISERROR(SEARCH("Rear",INDIRECT(ADDRESS($E414,33)))),ISERROR(SEARCH("Side",INDIRECT(ADDRESS($E414,33))))),INDIRECT(ADDRESS($E414,COLUMN())),0),0),IF($F414&gt;0,IF(AND(INDIRECT(ADDRESS($F414,44))=0,INDIRECT(ADDRESS($F414,38))="UL",ISERROR(SEARCH("Rear",INDIRECT(ADDRESS($F414,33)))),ISERROR(SEARCH("Side",INDIRECT(ADDRESS($F414,33))))),INDIRECT(ADDRESS($F414,COLUMN())),0),0),IF($G414&gt;0,IF(AND(INDIRECT(ADDRESS($G414,44))=0,INDIRECT(ADDRESS($G414,38))="UL",ISERROR(SEARCH("Rear",INDIRECT(ADDRESS($G414,33)))),ISERROR(SEARCH("Side",INDIRECT(ADDRESS($G414,33))))),INDIRECT(ADDRESS($G414,COLUMN())),0),0),IF($H414&gt;0,IF(AND(INDIRECT(ADDRESS($H414,44))=0,INDIRECT(ADDRESS($H414,38))="UL",ISERROR(SEARCH("Rear",INDIRECT(ADDRESS($H414,33)))),ISERROR(SEARCH("Side",INDIRECT(ADDRESS($H414,33))))),INDIRECT(ADDRESS($H414,COLUMN())),0),0),IF($I414&gt;0,IF(AND(INDIRECT(ADDRESS($I414,44))=0,INDIRECT(ADDRESS($I414,38))="UL",ISERROR(SEARCH("Rear",INDIRECT(ADDRESS($I414,33)))),ISERROR(SEARCH("Side",INDIRECT(ADDRESS($I414,33))))),INDIRECT(ADDRESS($I414,COLUMN())),0),0),IF($J414&gt;0,IF(AND(INDIRECT(ADDRESS($J414,44))=0,INDIRECT(ADDRESS($J414,38))="UL",ISERROR(SEARCH("Rear",INDIRECT(ADDRESS($J414,33)))),ISERROR(SEARCH("Side",INDIRECT(ADDRESS($J414,33))))),INDIRECT(ADDRESS($J414,COLUMN())),0),0),IF($K414&gt;0,IF(AND(INDIRECT(ADDRESS($K414,44))=0,INDIRECT(ADDRESS($K414,38))="UL",ISERROR(SEARCH("Rear",INDIRECT(ADDRESS($K414,33)))),ISERROR(SEARCH("Side",INDIRECT(ADDRESS($K414,33))))),INDIRECT(ADDRESS($K414,COLUMN())),0),0),IF($L414&gt;0,IF(AND(INDIRECT(ADDRESS($L414,44))=0,INDIRECT(ADDRESS($L414,38))="UL",ISERROR(SEARCH("Rear",INDIRECT(ADDRESS($L414,33)))),ISERROR(SEARCH("Side",INDIRECT(ADDRESS($L414,33))))),INDIRECT(ADDRESS($L414,COLUMN())),0),0),IF($M414&gt;0,IF(AND(INDIRECT(ADDRESS($M414,44))=0,INDIRECT(ADDRESS($M414,38))="UL",ISERROR(SEARCH("Rear",INDIRECT(ADDRESS($M414,33)))),ISERROR(SEARCH("Side",INDIRECT(ADDRESS($M414,33))))),INDIRECT(ADDRESS($M414,COLUMN())),0),0))</f>
        <v>0</v>
      </c>
      <c r="AY414" s="58">
        <f t="shared" ca="1" si="285"/>
        <v>0.88888888888888884</v>
      </c>
      <c r="AZ414" s="58">
        <f t="shared" ca="1" si="286"/>
        <v>0.44444444444444442</v>
      </c>
      <c r="BA414" s="58" cm="1">
        <f t="array" aca="1" ref="BA414" ca="1">SUM(IF($C414&gt;0,IF(AND(INDIRECT(ADDRESS($C414,44))=0,INDIRECT(ADDRESS($C414,38))="UL"),INDIRECT(ADDRESS($C414,COLUMN())),0),0),IF($D414&gt;0,IF(AND(INDIRECT(ADDRESS($D414,44))=0,INDIRECT(ADDRESS($D414,38))="UL"),INDIRECT(ADDRESS($D414,COLUMN())),0),0),IF($E414&gt;0,IF(AND(INDIRECT(ADDRESS($E414,44))=0,INDIRECT(ADDRESS($E414,38))="UL"),INDIRECT(ADDRESS($E414,COLUMN())),0),0),IF($F414&gt;0,IF(AND(INDIRECT(ADDRESS($F414,44))=0,INDIRECT(ADDRESS($F414,38))="UL"),INDIRECT(ADDRESS($F414,COLUMN())),0),0),IF($G414&gt;0,IF(AND(INDIRECT(ADDRESS($G414,44))=0,INDIRECT(ADDRESS($G414,38))="UL"),INDIRECT(ADDRESS($G414,COLUMN())),0),0),IF($H414&gt;0,IF(AND(INDIRECT(ADDRESS($H414,44))=0,INDIRECT(ADDRESS($H414,38))="UL"),INDIRECT(ADDRESS($H414,COLUMN())),0),0),IF($I414&gt;0,IF(AND(INDIRECT(ADDRESS($I414,44))=0,INDIRECT(ADDRESS($I414,38))="UL"),INDIRECT(ADDRESS($I414,COLUMN())),0),0),IF($J414&gt;0,IF(AND(INDIRECT(ADDRESS($J414,44))=0,INDIRECT(ADDRESS($J414,38))="UL"),INDIRECT(ADDRESS($J414,COLUMN())),0),0),IF($K414&gt;0,IF(AND(INDIRECT(ADDRESS($K414,44))=0,INDIRECT(ADDRESS($K414,38))="UL"),INDIRECT(ADDRESS($K414,COLUMN())),0),0),IF($L414&gt;0,IF(AND(INDIRECT(ADDRESS($L414,44))=0,INDIRECT(ADDRESS($L414,38))="UL"),INDIRECT(ADDRESS($L414,COLUMN())),0),0),IF($M414&gt;0,IF(AND(INDIRECT(ADDRESS($M414,44))=0,INDIRECT(ADDRESS($M414,38))="UL"),INDIRECT(ADDRESS($M414,COLUMN())),0),0))</f>
        <v>0.11851851851851851</v>
      </c>
      <c r="BB414" s="58" cm="1">
        <f t="array" aca="1" ref="BB414" ca="1">SUM(IF($C414&gt;0,IF(AND(INDIRECT(ADDRESS($C414,44))=0,INDIRECT(ADDRESS($C414,38))="UL"),INDIRECT(ADDRESS($C414,COLUMN())),0),0),IF($D414&gt;0,IF(AND(INDIRECT(ADDRESS($D414,44))=0,INDIRECT(ADDRESS($D414,38))="UL"),INDIRECT(ADDRESS($D414,COLUMN())),0),0),IF($E414&gt;0,IF(AND(INDIRECT(ADDRESS($E414,44))=0,INDIRECT(ADDRESS($E414,38))="UL"),INDIRECT(ADDRESS($E414,COLUMN())),0),0),IF($F414&gt;0,IF(AND(INDIRECT(ADDRESS($F414,44))=0,INDIRECT(ADDRESS($F414,38))="UL"),INDIRECT(ADDRESS($F414,COLUMN())),0),0),IF($G414&gt;0,IF(AND(INDIRECT(ADDRESS($G414,44))=0,INDIRECT(ADDRESS($G414,38))="UL"),INDIRECT(ADDRESS($G414,COLUMN())),0),0),IF($H414&gt;0,IF(AND(INDIRECT(ADDRESS($H414,44))=0,INDIRECT(ADDRESS($H414,38))="UL"),INDIRECT(ADDRESS($H414,COLUMN())),0),0),IF($I414&gt;0,IF(AND(INDIRECT(ADDRESS($I414,44))=0,INDIRECT(ADDRESS($I414,38))="UL"),INDIRECT(ADDRESS($I414,COLUMN())),0),0),IF($J414&gt;0,IF(AND(INDIRECT(ADDRESS($J414,44))=0,INDIRECT(ADDRESS($J414,38))="UL"),INDIRECT(ADDRESS($J414,COLUMN())),0),0),IF($K414&gt;0,IF(AND(INDIRECT(ADDRESS($K414,44))=0,INDIRECT(ADDRESS($K414,38))="UL"),INDIRECT(ADDRESS($K414,COLUMN())),0),0),IF($L414&gt;0,IF(AND(INDIRECT(ADDRESS($L414,44))=0,INDIRECT(ADDRESS($L414,38))="UL"),INDIRECT(ADDRESS($L414,COLUMN())),0),0),IF($M414&gt;0,IF(AND(INDIRECT(ADDRESS($M414,44))=0,INDIRECT(ADDRESS($M414,38))="UL"),INDIRECT(ADDRESS($M414,COLUMN())),0),0))</f>
        <v>0.23703703703703702</v>
      </c>
      <c r="BC414" s="58" cm="1">
        <f t="array" aca="1" ref="BC414" ca="1">SUM(IF($C414&gt;0,IF(AND(INDIRECT(ADDRESS($C414,44))=0,INDIRECT(ADDRESS($C414,38))="UL"),INDIRECT(ADDRESS($C414,COLUMN())),0),0),IF($D414&gt;0,IF(AND(INDIRECT(ADDRESS($D414,44))=0,INDIRECT(ADDRESS($D414,38))="UL"),INDIRECT(ADDRESS($D414,COLUMN())),0),0),IF($E414&gt;0,IF(AND(INDIRECT(ADDRESS($E414,44))=0,INDIRECT(ADDRESS($E414,38))="UL"),INDIRECT(ADDRESS($E414,COLUMN())),0),0),IF($F414&gt;0,IF(AND(INDIRECT(ADDRESS($F414,44))=0,INDIRECT(ADDRESS($F414,38))="UL"),INDIRECT(ADDRESS($F414,COLUMN())),0),0),IF($G414&gt;0,IF(AND(INDIRECT(ADDRESS($G414,44))=0,INDIRECT(ADDRESS($G414,38))="UL"),INDIRECT(ADDRESS($G414,COLUMN())),0),0),IF($H414&gt;0,IF(AND(INDIRECT(ADDRESS($H414,44))=0,INDIRECT(ADDRESS($H414,38))="UL"),INDIRECT(ADDRESS($H414,COLUMN())),0),0),IF($I414&gt;0,IF(AND(INDIRECT(ADDRESS($I414,44))=0,INDIRECT(ADDRESS($I414,38))="UL"),INDIRECT(ADDRESS($I414,COLUMN())),0),0),IF($J414&gt;0,IF(AND(INDIRECT(ADDRESS($J414,44))=0,INDIRECT(ADDRESS($J414,38))="UL"),INDIRECT(ADDRESS($J414,COLUMN())),0),0),IF($K414&gt;0,IF(AND(INDIRECT(ADDRESS($K414,44))=0,INDIRECT(ADDRESS($K414,38))="UL"),INDIRECT(ADDRESS($K414,COLUMN())),0),0),IF($L414&gt;0,IF(AND(INDIRECT(ADDRESS($L414,44))=0,INDIRECT(ADDRESS($L414,38))="UL"),INDIRECT(ADDRESS($L414,COLUMN())),0),0),IF($M414&gt;0,IF(AND(INDIRECT(ADDRESS($M414,44))=0,INDIRECT(ADDRESS($M414,38))="UL"),INDIRECT(ADDRESS($M414,COLUMN())),0),0))</f>
        <v>0.11851851851851851</v>
      </c>
      <c r="BD414" s="58" cm="1">
        <f t="array" aca="1" ref="BD414" ca="1">SUM(IF($C414&gt;0,IF(AND(INDIRECT(ADDRESS($C414,44))=0,INDIRECT(ADDRESS($C414,38))="UL"),INDIRECT(ADDRESS($C414,COLUMN())),0),0),IF($D414&gt;0,IF(AND(INDIRECT(ADDRESS($D414,44))=0,INDIRECT(ADDRESS($D414,38))="UL"),INDIRECT(ADDRESS($D414,COLUMN())),0),0),IF($E414&gt;0,IF(AND(INDIRECT(ADDRESS($E414,44))=0,INDIRECT(ADDRESS($E414,38))="UL"),INDIRECT(ADDRESS($E414,COLUMN())),0),0),IF($F414&gt;0,IF(AND(INDIRECT(ADDRESS($F414,44))=0,INDIRECT(ADDRESS($F414,38))="UL"),INDIRECT(ADDRESS($F414,COLUMN())),0),0),IF($G414&gt;0,IF(AND(INDIRECT(ADDRESS($G414,44))=0,INDIRECT(ADDRESS($G414,38))="UL"),INDIRECT(ADDRESS($G414,COLUMN())),0),0),IF($H414&gt;0,IF(AND(INDIRECT(ADDRESS($H414,44))=0,INDIRECT(ADDRESS($H414,38))="UL"),INDIRECT(ADDRESS($H414,COLUMN())),0),0),IF($I414&gt;0,IF(AND(INDIRECT(ADDRESS($I414,44))=0,INDIRECT(ADDRESS($I414,38))="UL"),INDIRECT(ADDRESS($I414,COLUMN())),0),0),IF($J414&gt;0,IF(AND(INDIRECT(ADDRESS($J414,44))=0,INDIRECT(ADDRESS($J414,38))="UL"),INDIRECT(ADDRESS($J414,COLUMN())),0),0),IF($K414&gt;0,IF(AND(INDIRECT(ADDRESS($K414,44))=0,INDIRECT(ADDRESS($K414,38))="UL"),INDIRECT(ADDRESS($K414,COLUMN())),0),0),IF($L414&gt;0,IF(AND(INDIRECT(ADDRESS($L414,44))=0,INDIRECT(ADDRESS($L414,38))="UL"),INDIRECT(ADDRESS($L414,COLUMN())),0),0),IF($M414&gt;0,IF(AND(INDIRECT(ADDRESS($M414,44))=0,INDIRECT(ADDRESS($M414,38))="UL"),INDIRECT(ADDRESS($M414,COLUMN())),0),0))</f>
        <v>0.23703703703703702</v>
      </c>
      <c r="BE414" s="57">
        <f t="shared" ca="1" si="287"/>
        <v>0.11851851851851851</v>
      </c>
      <c r="BF414" s="57" cm="1">
        <f t="array" aca="1" ref="BF414" ca="1">SUM(IF($C414&gt;0,IF(INDIRECT(ADDRESS($C414,45))=1,INDIRECT(ADDRESS($C414,52))*INDIRECT(ADDRESS($C414,42))/5,0),0), IF($D414&gt;0,IF(INDIRECT(ADDRESS($D414,45))=1,INDIRECT(ADDRESS($D414,52))*INDIRECT(ADDRESS($D414,42))/5,0),0), IF($E414&gt;0,IF(INDIRECT(ADDRESS($E414,45))=1,INDIRECT(ADDRESS($E414,52))*INDIRECT(ADDRESS($E414,42))/5,0),0), IF($F414&gt;0,IF(INDIRECT(ADDRESS($F414,45))=1,INDIRECT(ADDRESS($F414,52))*INDIRECT(ADDRESS($F414,42))/5,0),0), IF($G414&gt;0,IF(INDIRECT(ADDRESS($G414,45))=1,INDIRECT(ADDRESS($G414,52))*INDIRECT(ADDRESS($G414,42))/5,0),0), IF($H414&gt;0,IF(INDIRECT(ADDRESS($H414,45))=1,INDIRECT(ADDRESS($H414,52))*INDIRECT(ADDRESS($H414,42))/5,0),0)
)*$BF$296/100</f>
        <v>0</v>
      </c>
      <c r="BG414" s="19"/>
      <c r="BH414" s="57" cm="1">
        <f t="array" aca="1" ref="BH414" ca="1">SUM(IF($C414&gt;0,IF(AND(INDIRECT(ADDRESS($C414,44))=0,INDIRECT(ADDRESS($C414,38))&lt;&gt;"UL"),INDIRECT(ADDRESS($C414,COLUMN()-12)),0),0), IF($D414&gt;0,IF(AND(INDIRECT(ADDRESS($D414,44))=0,INDIRECT(ADDRESS($D414,38))&lt;&gt;"UL"),INDIRECT(ADDRESS($D414,COLUMN()-12)),0),0), IF($E414&gt;0,IF(AND(INDIRECT(ADDRESS($E414,44))=0,INDIRECT(ADDRESS($E414,38))&lt;&gt;"UL"),INDIRECT(ADDRESS($E414,COLUMN()-12)),0),0), IF($F414&gt;0,IF(AND(INDIRECT(ADDRESS($F414,44))=0,INDIRECT(ADDRESS($F414,38))&lt;&gt;"UL"),INDIRECT(ADDRESS($F414,COLUMN()-12)),0),0), IF($G414&gt;0,IF(AND(INDIRECT(ADDRESS($G414,44))=0,INDIRECT(ADDRESS($G414,38))&lt;&gt;"UL"),INDIRECT(ADDRESS($G414,COLUMN()-12)),0),0), IF($H414&gt;0,IF(AND(INDIRECT(ADDRESS($H414,44))=0,INDIRECT(ADDRESS($H414,38))&lt;&gt;"UL"),INDIRECT(ADDRESS($H414,COLUMN()-12)),0),0), IF($I414&gt;0,IF(AND(INDIRECT(ADDRESS($I414,44))=0,INDIRECT(ADDRESS($I414,38))&lt;&gt;"UL"),INDIRECT(ADDRESS($I414,COLUMN()-12)),0),0), IF($J414&gt;0,IF(AND(INDIRECT(ADDRESS($J414,44))=0,INDIRECT(ADDRESS($J414,38))&lt;&gt;"UL"),INDIRECT(ADDRESS($J414,COLUMN()-12)),0),0), IF($K414&gt;0,IF(AND(INDIRECT(ADDRESS($K414,44))=0,INDIRECT(ADDRESS($K414,38))&lt;&gt;"UL"),INDIRECT(ADDRESS($K414,COLUMN()-12)),0),0), IF($L414&gt;0,IF(AND(INDIRECT(ADDRESS($L414,44))=0,INDIRECT(ADDRESS($L414,38))&lt;&gt;"UL"),INDIRECT(ADDRESS($L414,COLUMN()-12)),0),0), IF($M414&gt;0,IF(AND(INDIRECT(ADDRESS($M414,44))=0,INDIRECT(ADDRESS($M414,38))&lt;&gt;"UL"),INDIRECT(ADDRESS($M414,COLUMN()-12)),0),0))</f>
        <v>0</v>
      </c>
      <c r="BI414" s="57" cm="1">
        <f t="array" aca="1" ref="BI414" ca="1">SUM(IF($C414&gt;0,IF(AND(INDIRECT(ADDRESS($C414,44))=0,INDIRECT(ADDRESS($C414,38))&lt;&gt;"UL"),INDIRECT(ADDRESS($C414,COLUMN()-12)),0),0), IF($D414&gt;0,IF(AND(INDIRECT(ADDRESS($D414,44))=0,INDIRECT(ADDRESS($D414,38))&lt;&gt;"UL"),INDIRECT(ADDRESS($D414,COLUMN()-12)),0),0), IF($E414&gt;0,IF(AND(INDIRECT(ADDRESS($E414,44))=0,INDIRECT(ADDRESS($E414,38))&lt;&gt;"UL"),INDIRECT(ADDRESS($E414,COLUMN()-12)),0),0), IF($F414&gt;0,IF(AND(INDIRECT(ADDRESS($F414,44))=0,INDIRECT(ADDRESS($F414,38))&lt;&gt;"UL"),INDIRECT(ADDRESS($F414,COLUMN()-12)),0),0), IF($G414&gt;0,IF(AND(INDIRECT(ADDRESS($G414,44))=0,INDIRECT(ADDRESS($G414,38))&lt;&gt;"UL"),INDIRECT(ADDRESS($G414,COLUMN()-12)),0),0), IF($H414&gt;0,IF(AND(INDIRECT(ADDRESS($H414,44))=0,INDIRECT(ADDRESS($H414,38))&lt;&gt;"UL"),INDIRECT(ADDRESS($H414,COLUMN()-12)),0),0), IF($I414&gt;0,IF(AND(INDIRECT(ADDRESS($I414,44))=0,INDIRECT(ADDRESS($I414,38))&lt;&gt;"UL"),INDIRECT(ADDRESS($I414,COLUMN()-12)),0),0), IF($J414&gt;0,IF(AND(INDIRECT(ADDRESS($J414,44))=0,INDIRECT(ADDRESS($J414,38))&lt;&gt;"UL"),INDIRECT(ADDRESS($J414,COLUMN()-12)),0),0), IF($K414&gt;0,IF(AND(INDIRECT(ADDRESS($K414,44))=0,INDIRECT(ADDRESS($K414,38))&lt;&gt;"UL"),INDIRECT(ADDRESS($K414,COLUMN()-12)),0),0), IF($L414&gt;0,IF(AND(INDIRECT(ADDRESS($L414,44))=0,INDIRECT(ADDRESS($L414,38))&lt;&gt;"UL"),INDIRECT(ADDRESS($L414,COLUMN()-12)),0),0), IF($M414&gt;0,IF(AND(INDIRECT(ADDRESS($M414,44))=0,INDIRECT(ADDRESS($M414,38))&lt;&gt;"UL"),INDIRECT(ADDRESS($M414,COLUMN()-12)),0),0))</f>
        <v>0</v>
      </c>
      <c r="BJ414" s="57" cm="1">
        <f t="array" aca="1" ref="BJ414" ca="1">SUM(IF($C414&gt;0,IF(AND(INDIRECT(ADDRESS($C414,44))=0,INDIRECT(ADDRESS($C414,38))&lt;&gt;"UL"),INDIRECT(ADDRESS($C414,COLUMN()-12)),0),0), IF($D414&gt;0,IF(AND(INDIRECT(ADDRESS($D414,44))=0,INDIRECT(ADDRESS($D414,38))&lt;&gt;"UL"),INDIRECT(ADDRESS($D414,COLUMN()-12)),0),0), IF($E414&gt;0,IF(AND(INDIRECT(ADDRESS($E414,44))=0,INDIRECT(ADDRESS($E414,38))&lt;&gt;"UL"),INDIRECT(ADDRESS($E414,COLUMN()-12)),0),0), IF($F414&gt;0,IF(AND(INDIRECT(ADDRESS($F414,44))=0,INDIRECT(ADDRESS($F414,38))&lt;&gt;"UL"),INDIRECT(ADDRESS($F414,COLUMN()-12)),0),0), IF($G414&gt;0,IF(AND(INDIRECT(ADDRESS($G414,44))=0,INDIRECT(ADDRESS($G414,38))&lt;&gt;"UL"),INDIRECT(ADDRESS($G414,COLUMN()-12)),0),0), IF($H414&gt;0,IF(AND(INDIRECT(ADDRESS($H414,44))=0,INDIRECT(ADDRESS($H414,38))&lt;&gt;"UL"),INDIRECT(ADDRESS($H414,COLUMN()-12)),0),0), IF($I414&gt;0,IF(AND(INDIRECT(ADDRESS($I414,44))=0,INDIRECT(ADDRESS($I414,38))&lt;&gt;"UL"),INDIRECT(ADDRESS($I414,COLUMN()-12)),0),0), IF($J414&gt;0,IF(AND(INDIRECT(ADDRESS($J414,44))=0,INDIRECT(ADDRESS($J414,38))&lt;&gt;"UL"),INDIRECT(ADDRESS($J414,COLUMN()-12)),0),0), IF($K414&gt;0,IF(AND(INDIRECT(ADDRESS($K414,44))=0,INDIRECT(ADDRESS($K414,38))&lt;&gt;"UL"),INDIRECT(ADDRESS($K414,COLUMN()-12)),0),0), IF($L414&gt;0,IF(AND(INDIRECT(ADDRESS($L414,44))=0,INDIRECT(ADDRESS($L414,38))&lt;&gt;"UL"),INDIRECT(ADDRESS($L414,COLUMN()-12)),0),0), IF($M414&gt;0,IF(AND(INDIRECT(ADDRESS($M414,44))=0,INDIRECT(ADDRESS($M414,38))&lt;&gt;"UL"),INDIRECT(ADDRESS($M414,COLUMN()-12)),0),0))</f>
        <v>0</v>
      </c>
      <c r="BK414" s="57">
        <f t="shared" ca="1" si="288"/>
        <v>0</v>
      </c>
      <c r="BL414" s="58">
        <f t="shared" ca="1" si="289"/>
        <v>0</v>
      </c>
      <c r="BM414" s="57" cm="1">
        <f t="array" aca="1" ref="BM414" ca="1">SUM(IF($C414&gt;0,IF(AND(INDIRECT(ADDRESS($C414,44))=0,INDIRECT(ADDRESS($C414,38))&lt;&gt;"UL"),INDIRECT(ADDRESS($C414,COLUMN()-12)),0),0), IF($D414&gt;0,IF(AND(INDIRECT(ADDRESS($D414,44))=0,INDIRECT(ADDRESS($D414,38))&lt;&gt;"UL"),INDIRECT(ADDRESS($D414,COLUMN()-12)),0),0), IF($E414&gt;0,IF(AND(INDIRECT(ADDRESS($E414,44))=0,INDIRECT(ADDRESS($E414,38))&lt;&gt;"UL"),INDIRECT(ADDRESS($E414,COLUMN()-12)),0),0), IF($F414&gt;0,IF(AND(INDIRECT(ADDRESS($F414,44))=0,INDIRECT(ADDRESS($F414,38))&lt;&gt;"UL"),INDIRECT(ADDRESS($F414,COLUMN()-12)),0),0), IF($G414&gt;0,IF(AND(INDIRECT(ADDRESS($G414,44))=0,INDIRECT(ADDRESS($G414,38))&lt;&gt;"UL"),INDIRECT(ADDRESS($G414,COLUMN()-12)),0),0), IF($H414&gt;0,IF(AND(INDIRECT(ADDRESS($H414,44))=0,INDIRECT(ADDRESS($H414,38))&lt;&gt;"UL"),INDIRECT(ADDRESS($H414,COLUMN()-12)),0),0), IF($I414&gt;0,IF(AND(INDIRECT(ADDRESS($I414,44))=0,INDIRECT(ADDRESS($I414,38))&lt;&gt;"UL"),INDIRECT(ADDRESS($I414,COLUMN()-12)),0),0), IF($J414&gt;0,IF(AND(INDIRECT(ADDRESS($J414,44))=0,INDIRECT(ADDRESS($J414,38))&lt;&gt;"UL"),INDIRECT(ADDRESS($J414,COLUMN()-12)),0),0), IF($K414&gt;0,IF(AND(INDIRECT(ADDRESS($K414,44))=0,INDIRECT(ADDRESS($K414,38))&lt;&gt;"UL"),INDIRECT(ADDRESS($K414,COLUMN()-11)),0),0), IF($L414&gt;0,IF(AND(INDIRECT(ADDRESS($L414,44))=0,INDIRECT(ADDRESS($L414,38))&lt;&gt;"UL"),INDIRECT(ADDRESS($L414,COLUMN()-11)),0),0), IF($M414&gt;0,IF(AND(INDIRECT(ADDRESS($M414,44))=0,INDIRECT(ADDRESS($M414,38))&lt;&gt;"UL"),INDIRECT(ADDRESS($M414,COLUMN()-11)),0),0))</f>
        <v>0</v>
      </c>
      <c r="BN414" s="57" cm="1">
        <f t="array" aca="1" ref="BN414" ca="1">SUM(IF($C414&gt;0,IF(AND(INDIRECT(ADDRESS($C414,44))=0,INDIRECT(ADDRESS($C414,38))&lt;&gt;"UL"),INDIRECT(ADDRESS($C414,COLUMN()-12)),0),0), IF($D414&gt;0,IF(AND(INDIRECT(ADDRESS($D414,44))=0,INDIRECT(ADDRESS($D414,38))&lt;&gt;"UL"),INDIRECT(ADDRESS($D414,COLUMN()-12)),0),0), IF($E414&gt;0,IF(AND(INDIRECT(ADDRESS($E414,44))=0,INDIRECT(ADDRESS($E414,38))&lt;&gt;"UL"),INDIRECT(ADDRESS($E414,COLUMN()-12)),0),0), IF($F414&gt;0,IF(AND(INDIRECT(ADDRESS($F414,44))=0,INDIRECT(ADDRESS($F414,38))&lt;&gt;"UL"),INDIRECT(ADDRESS($F414,COLUMN()-12)),0),0), IF($G414&gt;0,IF(AND(INDIRECT(ADDRESS($G414,44))=0,INDIRECT(ADDRESS($G414,38))&lt;&gt;"UL"),INDIRECT(ADDRESS($G414,COLUMN()-12)),0),0), IF($H414&gt;0,IF(AND(INDIRECT(ADDRESS($H414,44))=0,INDIRECT(ADDRESS($H414,38))&lt;&gt;"UL"),INDIRECT(ADDRESS($H414,COLUMN()-12)),0),0), IF($I414&gt;0,IF(AND(INDIRECT(ADDRESS($I414,44))=0,INDIRECT(ADDRESS($I414,38))&lt;&gt;"UL"),INDIRECT(ADDRESS($I414,COLUMN()-12)),0),0), IF($J414&gt;0,IF(AND(INDIRECT(ADDRESS($J414,44))=0,INDIRECT(ADDRESS($J414,38))&lt;&gt;"UL"),INDIRECT(ADDRESS($J414,COLUMN()-12)),0),0), IF($K414&gt;0,IF(AND(INDIRECT(ADDRESS($K414,44))=0,INDIRECT(ADDRESS($K414,38))&lt;&gt;"UL"),INDIRECT(ADDRESS($K414,COLUMN()-11)),0),0), IF($L414&gt;0,IF(AND(INDIRECT(ADDRESS($L414,44))=0,INDIRECT(ADDRESS($L414,38))&lt;&gt;"UL"),INDIRECT(ADDRESS($L414,COLUMN()-11)),0),0), IF($M414&gt;0,IF(AND(INDIRECT(ADDRESS($M414,44))=0,INDIRECT(ADDRESS($M414,38))&lt;&gt;"UL"),INDIRECT(ADDRESS($M414,COLUMN()-11)),0),0))</f>
        <v>0</v>
      </c>
      <c r="BO414" s="57" cm="1">
        <f t="array" aca="1" ref="BO414" ca="1">SUM(IF($C414&gt;0,IF(AND(INDIRECT(ADDRESS($C414,44))=0,INDIRECT(ADDRESS($C414,38))&lt;&gt;"UL"),INDIRECT(ADDRESS($C414,COLUMN()-12)),0),0), IF($D414&gt;0,IF(AND(INDIRECT(ADDRESS($D414,44))=0,INDIRECT(ADDRESS($D414,38))&lt;&gt;"UL"),INDIRECT(ADDRESS($D414,COLUMN()-12)),0),0), IF($E414&gt;0,IF(AND(INDIRECT(ADDRESS($E414,44))=0,INDIRECT(ADDRESS($E414,38))&lt;&gt;"UL"),INDIRECT(ADDRESS($E414,COLUMN()-12)),0),0), IF($F414&gt;0,IF(AND(INDIRECT(ADDRESS($F414,44))=0,INDIRECT(ADDRESS($F414,38))&lt;&gt;"UL"),INDIRECT(ADDRESS($F414,COLUMN()-12)),0),0), IF($G414&gt;0,IF(AND(INDIRECT(ADDRESS($G414,44))=0,INDIRECT(ADDRESS($G414,38))&lt;&gt;"UL"),INDIRECT(ADDRESS($G414,COLUMN()-12)),0),0), IF($H414&gt;0,IF(AND(INDIRECT(ADDRESS($H414,44))=0,INDIRECT(ADDRESS($H414,38))&lt;&gt;"UL"),INDIRECT(ADDRESS($H414,COLUMN()-12)),0),0), IF($I414&gt;0,IF(AND(INDIRECT(ADDRESS($I414,44))=0,INDIRECT(ADDRESS($I414,38))&lt;&gt;"UL"),INDIRECT(ADDRESS($I414,COLUMN()-12)),0),0), IF($J414&gt;0,IF(AND(INDIRECT(ADDRESS($J414,44))=0,INDIRECT(ADDRESS($J414,38))&lt;&gt;"UL"),INDIRECT(ADDRESS($J414,COLUMN()-12)),0),0), IF($K414&gt;0,IF(AND(INDIRECT(ADDRESS($K414,44))=0,INDIRECT(ADDRESS($K414,38))&lt;&gt;"UL"),INDIRECT(ADDRESS($K414,COLUMN()-11)),0),0), IF($L414&gt;0,IF(AND(INDIRECT(ADDRESS($L414,44))=0,INDIRECT(ADDRESS($L414,38))&lt;&gt;"UL"),INDIRECT(ADDRESS($L414,COLUMN()-11)),0),0), IF($M414&gt;0,IF(AND(INDIRECT(ADDRESS($M414,44))=0,INDIRECT(ADDRESS($M414,38))&lt;&gt;"UL"),INDIRECT(ADDRESS($M414,COLUMN()-11)),0),0))</f>
        <v>0</v>
      </c>
      <c r="BP414" s="57" cm="1">
        <f t="array" aca="1" ref="BP414" ca="1">SUM(IF($C414&gt;0,IF(AND(INDIRECT(ADDRESS($C414,44))=0,INDIRECT(ADDRESS($C414,38))&lt;&gt;"UL"),INDIRECT(ADDRESS($C414,COLUMN()-12)),0),0), IF($D414&gt;0,IF(AND(INDIRECT(ADDRESS($D414,44))=0,INDIRECT(ADDRESS($D414,38))&lt;&gt;"UL"),INDIRECT(ADDRESS($D414,COLUMN()-12)),0),0), IF($E414&gt;0,IF(AND(INDIRECT(ADDRESS($E414,44))=0,INDIRECT(ADDRESS($E414,38))&lt;&gt;"UL"),INDIRECT(ADDRESS($E414,COLUMN()-12)),0),0), IF($F414&gt;0,IF(AND(INDIRECT(ADDRESS($F414,44))=0,INDIRECT(ADDRESS($F414,38))&lt;&gt;"UL"),INDIRECT(ADDRESS($F414,COLUMN()-12)),0),0), IF($G414&gt;0,IF(AND(INDIRECT(ADDRESS($G414,44))=0,INDIRECT(ADDRESS($G414,38))&lt;&gt;"UL"),INDIRECT(ADDRESS($G414,COLUMN()-12)),0),0), IF($H414&gt;0,IF(AND(INDIRECT(ADDRESS($H414,44))=0,INDIRECT(ADDRESS($H414,38))&lt;&gt;"UL"),INDIRECT(ADDRESS($H414,COLUMN()-12)),0),0), IF($I414&gt;0,IF(AND(INDIRECT(ADDRESS($I414,44))=0,INDIRECT(ADDRESS($I414,38))&lt;&gt;"UL"),INDIRECT(ADDRESS($I414,COLUMN()-12)),0),0), IF($J414&gt;0,IF(AND(INDIRECT(ADDRESS($J414,44))=0,INDIRECT(ADDRESS($J414,38))&lt;&gt;"UL"),INDIRECT(ADDRESS($J414,COLUMN()-12)),0),0), IF($K414&gt;0,IF(AND(INDIRECT(ADDRESS($K414,44))=0,INDIRECT(ADDRESS($K414,38))&lt;&gt;"UL"),INDIRECT(ADDRESS($K414,COLUMN()-11)),0),0), IF($L414&gt;0,IF(AND(INDIRECT(ADDRESS($L414,44))=0,INDIRECT(ADDRESS($L414,38))&lt;&gt;"UL"),INDIRECT(ADDRESS($L414,COLUMN()-11)),0),0), IF($M414&gt;0,IF(AND(INDIRECT(ADDRESS($M414,44))=0,INDIRECT(ADDRESS($M414,38))&lt;&gt;"UL"),INDIRECT(ADDRESS($M414,COLUMN()-11)),0),0))</f>
        <v>0</v>
      </c>
      <c r="BQ414" s="57">
        <f t="shared" ca="1" si="290"/>
        <v>0</v>
      </c>
      <c r="BR414" s="161">
        <f t="shared" ca="1" si="291"/>
        <v>74.313134665457568</v>
      </c>
      <c r="BS414" s="59"/>
      <c r="BT414" s="56">
        <f t="shared" ca="1" si="292"/>
        <v>2.0687567423665594</v>
      </c>
      <c r="BU414" s="63">
        <f t="shared" ca="1" si="293"/>
        <v>8.2750269694662371E-2</v>
      </c>
      <c r="BV414" s="57" t="s">
        <v>34</v>
      </c>
      <c r="BW414" s="57" cm="1">
        <f t="array" aca="1" ref="BW414" ca="1">SUM(IF($C414&gt;0,IF(AND(INDIRECT(ADDRESS($C414,44))=0,INDIRECT(ADDRESS($C414,38))="UL",ISERROR(SEARCH("Rear",INDIRECT(ADDRESS($C414,33)))),ISERROR(SEARCH("Side",INDIRECT(ADDRESS($C414,33))))),INDIRECT(ADDRESS($C414,COLUMN())),0),0),IF($D414&gt;0,IF(AND(INDIRECT(ADDRESS($D414,44))=0,INDIRECT(ADDRESS($D414,38))="UL",ISERROR(SEARCH("Rear",INDIRECT(ADDRESS($D414,33)))),ISERROR(SEARCH("Side",INDIRECT(ADDRESS($D414,33))))),INDIRECT(ADDRESS($D414,COLUMN())),0),0),IF($E414&gt;0,IF(AND(INDIRECT(ADDRESS($E414,44))=0,INDIRECT(ADDRESS($E414,38))="UL",ISERROR(SEARCH("Rear",INDIRECT(ADDRESS($E414,33)))),ISERROR(SEARCH("Side",INDIRECT(ADDRESS($E414,33))))),INDIRECT(ADDRESS($E414,COLUMN())),0),0),IF($F414&gt;0,IF(AND(INDIRECT(ADDRESS($F414,44))=0,INDIRECT(ADDRESS($F414,38))="UL",ISERROR(SEARCH("Rear",INDIRECT(ADDRESS($F414,33)))),ISERROR(SEARCH("Side",INDIRECT(ADDRESS($F414,33))))),INDIRECT(ADDRESS($F414,COLUMN())),0),0),IF($G414&gt;0,IF(AND(INDIRECT(ADDRESS($G414,44))=0,INDIRECT(ADDRESS($G414,38))="UL",ISERROR(SEARCH("Rear",INDIRECT(ADDRESS($G414,33)))),ISERROR(SEARCH("Side",INDIRECT(ADDRESS($G414,33))))),INDIRECT(ADDRESS($G414,COLUMN())),0),0),IF($H414&gt;0,IF(AND(INDIRECT(ADDRESS($H414,44))=0,INDIRECT(ADDRESS($H414,38))="UL",ISERROR(SEARCH("Rear",INDIRECT(ADDRESS($H414,33)))),ISERROR(SEARCH("Side",INDIRECT(ADDRESS($H414,33))))),INDIRECT(ADDRESS($H414,COLUMN())),0),0),IF($I414&gt;0,IF(AND(INDIRECT(ADDRESS($I414,44))=0,INDIRECT(ADDRESS($I414,38))="UL",ISERROR(SEARCH("Rear",INDIRECT(ADDRESS($I414,33)))),ISERROR(SEARCH("Side",INDIRECT(ADDRESS($I414,33))))),INDIRECT(ADDRESS($I414,COLUMN())),0),0),IF($J414&gt;0,IF(AND(INDIRECT(ADDRESS($J414,44))=0,INDIRECT(ADDRESS($J414,38))="UL",ISERROR(SEARCH("Rear",INDIRECT(ADDRESS($J414,33)))),ISERROR(SEARCH("Side",INDIRECT(ADDRESS($J414,33))))),INDIRECT(ADDRESS($J414,COLUMN())),0),0),IF($K414&gt;0,IF(AND(INDIRECT(ADDRESS($K414,44))=0,INDIRECT(ADDRESS($K414,38))="UL",ISERROR(SEARCH("Rear",INDIRECT(ADDRESS($K414,33)))),ISERROR(SEARCH("Side",INDIRECT(ADDRESS($K414,33))))),INDIRECT(ADDRESS($K414,COLUMN())),0),0),IF($L414&gt;0,IF(AND(INDIRECT(ADDRESS($L414,44))=0,INDIRECT(ADDRESS($L414,38))="UL",ISERROR(SEARCH("Rear",INDIRECT(ADDRESS($L414,33)))),ISERROR(SEARCH("Side",INDIRECT(ADDRESS($L414,33))))),INDIRECT(ADDRESS($L414,COLUMN())),0),0),IF($M414&gt;0,IF(AND(INDIRECT(ADDRESS($M414,44))=0,INDIRECT(ADDRESS($M414,38))="UL",ISERROR(SEARCH("Rear",INDIRECT(ADDRESS($M414,33)))),ISERROR(SEARCH("Side",INDIRECT(ADDRESS($M414,33))))),INDIRECT(ADDRESS($M414,COLUMN())),0),0))</f>
        <v>0.22222222222222221</v>
      </c>
      <c r="BX414" s="57">
        <f t="shared" ca="1" si="294"/>
        <v>0.22222222222222221</v>
      </c>
      <c r="BY414" s="57" cm="1">
        <f t="array" aca="1" ref="BY414" ca="1">SUM(IF($C414&gt;0,IF(AND(INDIRECT(ADDRESS($C414,44))=0,INDIRECT(ADDRESS($C414,38))="UL"),INDIRECT(ADDRESS($C414,COLUMN())),0),0),IF($D414&gt;0,IF(AND(INDIRECT(ADDRESS($D414,44))=0,INDIRECT(ADDRESS($D414,38))="UL"),INDIRECT(ADDRESS($D414,COLUMN())),0),0),IF($E414&gt;0,IF(AND(INDIRECT(ADDRESS($E414,44))=0,INDIRECT(ADDRESS($E414,38))="UL"),INDIRECT(ADDRESS($E414,COLUMN())),0),0),IF($F414&gt;0,IF(AND(INDIRECT(ADDRESS($F414,44))=0,INDIRECT(ADDRESS($F414,38))="UL"),INDIRECT(ADDRESS($F414,COLUMN())),0),0),IF($G414&gt;0,IF(AND(INDIRECT(ADDRESS($G414,44))=0,INDIRECT(ADDRESS($G414,38))="UL"),INDIRECT(ADDRESS($G414,COLUMN())),0),0),IF($H414&gt;0,IF(AND(INDIRECT(ADDRESS($H414,44))=0,INDIRECT(ADDRESS($H414,38))="UL"),INDIRECT(ADDRESS($H414,COLUMN())),0),0),IF($I414&gt;0,IF(AND(INDIRECT(ADDRESS($I414,44))=0,INDIRECT(ADDRESS($I414,38))="UL"),INDIRECT(ADDRESS($I414,COLUMN())),0),0),IF($J414&gt;0,IF(AND(INDIRECT(ADDRESS($J414,44))=0,INDIRECT(ADDRESS($J414,38))="UL"),INDIRECT(ADDRESS($J414,COLUMN())),0),0),IF($K414&gt;0,IF(AND(INDIRECT(ADDRESS($K414,44))=0,INDIRECT(ADDRESS($K414,38))="UL"),INDIRECT(ADDRESS($K414,COLUMN())),0),0),IF($L414&gt;0,IF(AND(INDIRECT(ADDRESS($L414,44))=0,INDIRECT(ADDRESS($L414,38))="UL"),INDIRECT(ADDRESS($L414,COLUMN())),0),0),IF($M414&gt;0,IF(AND(INDIRECT(ADDRESS($M414,44))=0,INDIRECT(ADDRESS($M414,38))="UL"),INDIRECT(ADDRESS($M414,COLUMN())),0),0))</f>
        <v>7.407407407407407E-2</v>
      </c>
      <c r="BZ414" s="57" cm="1">
        <f t="array" aca="1" ref="BZ414" ca="1">SUM(IF($C414&gt;0,IF(AND(INDIRECT(ADDRESS($C414,44))=0,INDIRECT(ADDRESS($C414,38))="UL"),INDIRECT(ADDRESS($C414,COLUMN())),0),0),IF($D414&gt;0,IF(AND(INDIRECT(ADDRESS($D414,44))=0,INDIRECT(ADDRESS($D414,38))="UL"),INDIRECT(ADDRESS($D414,COLUMN())),0),0),IF($E414&gt;0,IF(AND(INDIRECT(ADDRESS($E414,44))=0,INDIRECT(ADDRESS($E414,38))="UL"),INDIRECT(ADDRESS($E414,COLUMN())),0),0),IF($F414&gt;0,IF(AND(INDIRECT(ADDRESS($F414,44))=0,INDIRECT(ADDRESS($F414,38))="UL"),INDIRECT(ADDRESS($F414,COLUMN())),0),0),IF($G414&gt;0,IF(AND(INDIRECT(ADDRESS($G414,44))=0,INDIRECT(ADDRESS($G414,38))="UL"),INDIRECT(ADDRESS($G414,COLUMN())),0),0),IF($H414&gt;0,IF(AND(INDIRECT(ADDRESS($H414,44))=0,INDIRECT(ADDRESS($H414,38))="UL"),INDIRECT(ADDRESS($H414,COLUMN())),0),0),IF($I414&gt;0,IF(AND(INDIRECT(ADDRESS($I414,44))=0,INDIRECT(ADDRESS($I414,38))="UL"),INDIRECT(ADDRESS($I414,COLUMN())),0),0),IF($J414&gt;0,IF(AND(INDIRECT(ADDRESS($J414,44))=0,INDIRECT(ADDRESS($J414,38))="UL"),INDIRECT(ADDRESS($J414,COLUMN())),0),0),IF($K414&gt;0,IF(AND(INDIRECT(ADDRESS($K414,44))=0,INDIRECT(ADDRESS($K414,38))="UL"),INDIRECT(ADDRESS($K414,COLUMN())),0),0),IF($L414&gt;0,IF(AND(INDIRECT(ADDRESS($L414,44))=0,INDIRECT(ADDRESS($L414,38))="UL"),INDIRECT(ADDRESS($L414,COLUMN())),0),0),IF($M414&gt;0,IF(AND(INDIRECT(ADDRESS($M414,44))=0,INDIRECT(ADDRESS($M414,38))="UL"),INDIRECT(ADDRESS($M414,COLUMN())),0),0))</f>
        <v>0.29629629629629628</v>
      </c>
      <c r="CA414" s="57">
        <f t="shared" ca="1" si="295"/>
        <v>0.29629629629629628</v>
      </c>
      <c r="CB414" s="57" cm="1">
        <f t="array" aca="1" ref="CB414" ca="1">SUM(IF($C414&gt;0,IF(AND(INDIRECT(ADDRESS($C414,44))=0,INDIRECT(ADDRESS($C414,38))&lt;&gt;"UL"),INDIRECT(ADDRESS($C414,COLUMN())),0),0),IF($D414&gt;0,IF(AND(INDIRECT(ADDRESS($D414,44))=0,INDIRECT(ADDRESS($D414,38))&lt;&gt;"UL"),INDIRECT(ADDRESS($D414,COLUMN())),0),0),IF($E414&gt;0,IF(AND(INDIRECT(ADDRESS($E414,44))=0,INDIRECT(ADDRESS($E414,38))&lt;&gt;"UL"),INDIRECT(ADDRESS($E414,COLUMN())),0),0),IF($F414&gt;0,IF(AND(INDIRECT(ADDRESS($F414,44))=0,INDIRECT(ADDRESS($F414,38))&lt;&gt;"UL"),INDIRECT(ADDRESS($F414,COLUMN())),0),0),IF($G414&gt;0,IF(AND(INDIRECT(ADDRESS($G414,44))=0,INDIRECT(ADDRESS($G414,38))&lt;&gt;"UL"),INDIRECT(ADDRESS($G414,COLUMN())),0),0),IF($H414&gt;0,IF(AND(INDIRECT(ADDRESS($H414,44))=0,INDIRECT(ADDRESS($H414,38))&lt;&gt;"UL"),INDIRECT(ADDRESS($H414,COLUMN())),0),0),IF($I414&gt;0,IF(AND(INDIRECT(ADDRESS($I414,44))=0,INDIRECT(ADDRESS($I414,38))&lt;&gt;"UL"),INDIRECT(ADDRESS($I414,COLUMN())),0),0),IF($J414&gt;0,IF(AND(INDIRECT(ADDRESS($J414,44))=0,INDIRECT(ADDRESS($J414,38))&lt;&gt;"UL"),INDIRECT(ADDRESS($J414,COLUMN())),0),0),IF($K414&gt;0,IF(AND(INDIRECT(ADDRESS($K414,44))=0,INDIRECT(ADDRESS($K414,38))&lt;&gt;"UL"),INDIRECT(ADDRESS($K414,COLUMN())),0),0),IF($L414&gt;0,IF(AND(INDIRECT(ADDRESS($L414,44))=0,INDIRECT(ADDRESS($L414,38))&lt;&gt;"UL"),INDIRECT(ADDRESS($L414,COLUMN())),0),0),IF($M414&gt;0,IF(AND(INDIRECT(ADDRESS($M414,44))=0,INDIRECT(ADDRESS($M414,38))&lt;&gt;"UL"),INDIRECT(ADDRESS($M414,COLUMN())),0),0))</f>
        <v>0</v>
      </c>
      <c r="CC414" s="57">
        <f t="shared" ca="1" si="296"/>
        <v>0</v>
      </c>
      <c r="CD414" s="57" cm="1">
        <f t="array" aca="1" ref="CD414" ca="1">SUM(IF($C414&gt;0,IF(AND(INDIRECT(ADDRESS($C414,44))=0,INDIRECT(ADDRESS($C414,38))&lt;&gt;"UL"),INDIRECT(ADDRESS($C414,COLUMN())),0),0),IF($D414&gt;0,IF(AND(INDIRECT(ADDRESS($D414,44))=0,INDIRECT(ADDRESS($D414,38))&lt;&gt;"UL"),INDIRECT(ADDRESS($D414,COLUMN())),0),0),IF($E414&gt;0,IF(AND(INDIRECT(ADDRESS($E414,44))=0,INDIRECT(ADDRESS($E414,38))&lt;&gt;"UL"),INDIRECT(ADDRESS($E414,COLUMN())),0),0),IF($F414&gt;0,IF(AND(INDIRECT(ADDRESS($F414,44))=0,INDIRECT(ADDRESS($F414,38))&lt;&gt;"UL"),INDIRECT(ADDRESS($F414,COLUMN())),0),0),IF($G414&gt;0,IF(AND(INDIRECT(ADDRESS($G414,44))=0,INDIRECT(ADDRESS($G414,38))&lt;&gt;"UL"),INDIRECT(ADDRESS($G414,COLUMN())),0),0),IF($H414&gt;0,IF(AND(INDIRECT(ADDRESS($H414,44))=0,INDIRECT(ADDRESS($H414,38))&lt;&gt;"UL"),INDIRECT(ADDRESS($H414,COLUMN())),0),0),IF($I414&gt;0,IF(AND(INDIRECT(ADDRESS($I414,44))=0,INDIRECT(ADDRESS($I414,38))&lt;&gt;"UL"),INDIRECT(ADDRESS($I414,COLUMN())),0),0),IF($J414&gt;0,IF(AND(INDIRECT(ADDRESS($J414,44))=0,INDIRECT(ADDRESS($J414,38))&lt;&gt;"UL"),INDIRECT(ADDRESS($J414,COLUMN())),0),0),IF($K414&gt;0,IF(AND(INDIRECT(ADDRESS($K414,44))=0,INDIRECT(ADDRESS($K414,38))&lt;&gt;"UL"),INDIRECT(ADDRESS($K414,COLUMN())),0),0),IF($L414&gt;0,IF(AND(INDIRECT(ADDRESS($L414,44))=0,INDIRECT(ADDRESS($L414,38))&lt;&gt;"UL"),INDIRECT(ADDRESS($L414,COLUMN())),0),0),IF($M414&gt;0,IF(AND(INDIRECT(ADDRESS($M414,44))=0,INDIRECT(ADDRESS($M414,38))&lt;&gt;"UL"),INDIRECT(ADDRESS($M414,COLUMN())),0),0))</f>
        <v>0</v>
      </c>
      <c r="CE414" s="57" cm="1">
        <f t="array" aca="1" ref="CE414" ca="1">SUM(IF($C414&gt;0,IF(AND(INDIRECT(ADDRESS($C414,44))=0,INDIRECT(ADDRESS($C414,38))&lt;&gt;"UL"),INDIRECT(ADDRESS($C414,COLUMN())),0),0),IF($D414&gt;0,IF(AND(INDIRECT(ADDRESS($D414,44))=0,INDIRECT(ADDRESS($D414,38))&lt;&gt;"UL"),INDIRECT(ADDRESS($D414,COLUMN())),0),0),IF($E414&gt;0,IF(AND(INDIRECT(ADDRESS($E414,44))=0,INDIRECT(ADDRESS($E414,38))&lt;&gt;"UL"),INDIRECT(ADDRESS($E414,COLUMN())),0),0),IF($F414&gt;0,IF(AND(INDIRECT(ADDRESS($F414,44))=0,INDIRECT(ADDRESS($F414,38))&lt;&gt;"UL"),INDIRECT(ADDRESS($F414,COLUMN())),0),0),IF($G414&gt;0,IF(AND(INDIRECT(ADDRESS($G414,44))=0,INDIRECT(ADDRESS($G414,38))&lt;&gt;"UL"),INDIRECT(ADDRESS($G414,COLUMN())),0),0),IF($H414&gt;0,IF(AND(INDIRECT(ADDRESS($H414,44))=0,INDIRECT(ADDRESS($H414,38))&lt;&gt;"UL"),INDIRECT(ADDRESS($H414,COLUMN())),0),0),IF($I414&gt;0,IF(AND(INDIRECT(ADDRESS($I414,44))=0,INDIRECT(ADDRESS($I414,38))&lt;&gt;"UL"),INDIRECT(ADDRESS($I414,COLUMN())),0),0),IF($J414&gt;0,IF(AND(INDIRECT(ADDRESS($J414,44))=0,INDIRECT(ADDRESS($J414,38))&lt;&gt;"UL"),INDIRECT(ADDRESS($J414,COLUMN())),0),0),IF($K414&gt;0,IF(AND(INDIRECT(ADDRESS($K414,44))=0,INDIRECT(ADDRESS($K414,38))&lt;&gt;"UL"),INDIRECT(ADDRESS($K414,COLUMN())),0),0),IF($L414&gt;0,IF(AND(INDIRECT(ADDRESS($L414,44))=0,INDIRECT(ADDRESS($L414,38))&lt;&gt;"UL"),INDIRECT(ADDRESS($L414,COLUMN())),0),0),IF($M414&gt;0,IF(AND(INDIRECT(ADDRESS($M414,44))=0,INDIRECT(ADDRESS($M414,38))&lt;&gt;"UL"),INDIRECT(ADDRESS($M414,COLUMN())),0),0))</f>
        <v>0</v>
      </c>
      <c r="CF414" s="57">
        <f t="shared" ca="1" si="297"/>
        <v>0</v>
      </c>
      <c r="CG414" s="57">
        <f t="shared" ca="1" si="298"/>
        <v>0.49732452697596446</v>
      </c>
      <c r="CH414" s="57">
        <f t="shared" ca="1" si="299"/>
        <v>1.9892981079038578E-2</v>
      </c>
      <c r="CI414" s="19">
        <f t="shared" ca="1" si="300"/>
        <v>20.365120751952912</v>
      </c>
      <c r="CJ414" s="19"/>
      <c r="CK414" s="57" cm="1">
        <f t="array" aca="1" ref="CK414" ca="1">IF(AU414="S", SUM(IF($C414&gt;0,IF(INDIRECT(ADDRESS($C414,43))&lt;&gt;1,INDIRECT(ADDRESS($C414,48)),0),0), IF($D414&gt;0,IF(INDIRECT(ADDRESS($D414,43))&lt;&gt;1,INDIRECT(ADDRESS($D414,48)),0),0), IF($E414&gt;0,IF(INDIRECT(ADDRESS($E414,43))&lt;&gt;1,INDIRECT(ADDRESS($E414,48)),0),0), IF($F414&gt;0,IF(INDIRECT(ADDRESS($F414,43))&lt;&gt;1,INDIRECT(ADDRESS($F414,48)),0),0), IF($G414&gt;0,IF(INDIRECT(ADDRESS($G414,43))&lt;&gt;1,INDIRECT(ADDRESS($G414,48)),0),0), IF($H414&gt;0,IF(INDIRECT(ADDRESS($H414,43))&lt;&gt;1,INDIRECT(ADDRESS($H414,48)),0),0), IF($I414&gt;0,IF(INDIRECT(ADDRESS($I414,43))&lt;&gt;1,INDIRECT(ADDRESS($I414,48)),0),0), IF($J414&gt;0,IF(INDIRECT(ADDRESS($J414,43))&lt;&gt;1,INDIRECT(ADDRESS($J414,48)),0),0), IF($K414&gt;0,IF(INDIRECT(ADDRESS($K414,43))&lt;&gt;1,INDIRECT(ADDRESS($K414,48)),0),0), IF($L414&gt;0,IF(INDIRECT(ADDRESS($L414,43))&lt;&gt;1,INDIRECT(ADDRESS($L414,48)),0),0), IF($M414&gt;0,IF(INDIRECT(ADDRESS($M414,43))&lt;&gt;1,INDIRECT(ADDRESS($M414,48)),0),0)), IF(AU414="L",SUM(IF($C414&gt;0,IF(INDIRECT(ADDRESS($C414,43))&lt;&gt;1,INDIRECT(ADDRESS($C414,50)),0),0), IF($D414&gt;0,IF(INDIRECT(ADDRESS($D414,43))&lt;&gt;1,INDIRECT(ADDRESS($D414,50)),0),0), IF($E414&gt;0,IF(INDIRECT(ADDRESS($E414,43))&lt;&gt;1,INDIRECT(ADDRESS($E414,50)),0),0), IF($F414&gt;0,IF(INDIRECT(ADDRESS($F414,43))&lt;&gt;1,INDIRECT(ADDRESS($F414,50)),0),0), IF($G414&gt;0,IF(INDIRECT(ADDRESS($G414,43))&lt;&gt;1,INDIRECT(ADDRESS($G414,50)),0),0), IF($G414&gt;0,IF(INDIRECT(ADDRESS($G414,43))&lt;&gt;1,INDIRECT(ADDRESS($G414,50)),0),0), IF($H414&gt;0,IF(INDIRECT(ADDRESS($H414,43))&lt;&gt;1,INDIRECT(ADDRESS($H414,50)),0),0), IF($I414&gt;0,IF(INDIRECT(ADDRESS($I414,43))&lt;&gt;1,INDIRECT(ADDRESS($I414,50)),0),0), IF($J414&gt;0,IF(INDIRECT(ADDRESS($J414,43))&lt;&gt;1,INDIRECT(ADDRESS($J414,50)),0),0), IF($K414&gt;0,IF(INDIRECT(ADDRESS($K414,43))&lt;&gt;1,INDIRECT(ADDRESS($K414,50)),0),0), IF($L414&gt;0,IF(INDIRECT(ADDRESS($L414,43))&lt;&gt;1,INDIRECT(ADDRESS($L414,50)),0),0), IF($M414&gt;0,IF(INDIRECT(ADDRESS($M414,43))&lt;&gt;1,INDIRECT(ADDRESS($M414,50)),0),0)), SUM(IF($C414&gt;0,IF(INDIRECT(ADDRESS($C414,43))&lt;&gt;1,INDIRECT(ADDRESS($C414,49)),0),0), IF($D414&gt;0,IF(INDIRECT(ADDRESS($D414,43))&lt;&gt;1,INDIRECT(ADDRESS($D414,49)),0),0), IF($E414&gt;0,IF(INDIRECT(ADDRESS($E414,43))&lt;&gt;1,INDIRECT(ADDRESS($E414,49)),0),0), IF($F414&gt;0,IF(INDIRECT(ADDRESS($F414,43))&lt;&gt;1,INDIRECT(ADDRESS($F414,49)),0),0), IF($G414&gt;0,IF(INDIRECT(ADDRESS($G414,43))&lt;&gt;1,INDIRECT(ADDRESS($G414,49)),0),0), IF($G414&gt;0,IF(INDIRECT(ADDRESS($G414,43))&lt;&gt;1,INDIRECT(ADDRESS($G414,49)),0),0), IF($H414&gt;0,IF(INDIRECT(ADDRESS($H414,43))&lt;&gt;1,INDIRECT(ADDRESS($H414,49)),0),0), IF($I414&gt;0,IF(INDIRECT(ADDRESS($I414,43))&lt;&gt;1,INDIRECT(ADDRESS($I414,49)),0),0), IF($J414&gt;0,IF(INDIRECT(ADDRESS($J414,43))&lt;&gt;1,INDIRECT(ADDRESS($J414,49)),0),0), IF($K414&gt;0,IF(INDIRECT(ADDRESS($K414,43))&lt;&gt;1,INDIRECT(ADDRESS($K414,49)),0),0), IF($L414&gt;0,IF(INDIRECT(ADDRESS($L414,43))&lt;&gt;1,INDIRECT(ADDRESS($L414,49)),0),0), IF($M414&gt;0,IF(INDIRECT(ADDRESS($M414,43))&lt;&gt;1,INDIRECT(ADDRESS($M414,49)),0),0))))</f>
        <v>1.4444444444444442</v>
      </c>
      <c r="CL414" s="57" cm="1">
        <f t="array" aca="1" ref="CL414" ca="1">SUM(IF($C414&gt;0,IF(INDIRECT(ADDRESS($C414,44))=1,INDIRECT(ADDRESS($C414,90)),0),0), IF($D414&gt;0,IF(INDIRECT(ADDRESS($D414,44))=1,INDIRECT(ADDRESS($D414,90)),0),0), IF($E414&gt;0,IF(INDIRECT(ADDRESS($E414,44))=1,INDIRECT(ADDRESS($E414,90)),0),0), IF($F414&gt;0,IF(INDIRECT(ADDRESS($F414,44))=1,INDIRECT(ADDRESS($F414,90)),0),0), IF($G414&gt;0,IF(INDIRECT(ADDRESS($G414,44))=1,INDIRECT(ADDRESS($G414,90)),0),0), IF($H414&gt;0,IF(INDIRECT(ADDRESS($H414,44))=1,INDIRECT(ADDRESS($H414,90)),0),0), IF($I414&gt;0,IF(INDIRECT(ADDRESS($I414,44))=1,INDIRECT(ADDRESS($I414,90)),0),0), IF($J414&gt;0,IF(INDIRECT(ADDRESS($J414,44))=1,INDIRECT(ADDRESS($J414,90)),0),0), IF($K414&gt;0,IF(INDIRECT(ADDRESS($K414,44))=1,INDIRECT(ADDRESS($K414,90)),0),0), IF($L414&gt;0,IF(INDIRECT(ADDRESS($L414,44))=1,INDIRECT(ADDRESS($L414,90)),0),0), IF($M414&gt;0,IF(INDIRECT(ADDRESS($M414,44))=1,INDIRECT(ADDRESS($M414,90)),0),0))</f>
        <v>0</v>
      </c>
      <c r="CM414" s="56">
        <f t="shared" ca="1" si="301"/>
        <v>0.60919390862456235</v>
      </c>
      <c r="CN414" s="59"/>
      <c r="CO414" s="202"/>
    </row>
    <row r="415" spans="1:93" x14ac:dyDescent="0.25">
      <c r="A415" s="219" t="s">
        <v>586</v>
      </c>
      <c r="B415" s="220">
        <v>373</v>
      </c>
      <c r="C415" s="220">
        <v>384</v>
      </c>
      <c r="D415" s="220">
        <v>388</v>
      </c>
      <c r="E415" s="220"/>
      <c r="F415" s="220"/>
      <c r="G415" s="220"/>
      <c r="H415" s="220"/>
      <c r="I415" s="220"/>
      <c r="J415" s="220"/>
      <c r="K415" s="220"/>
      <c r="L415" s="220"/>
      <c r="M415" s="220"/>
      <c r="N415" s="67">
        <f t="shared" ca="1" si="281"/>
        <v>26</v>
      </c>
      <c r="O415" s="67" t="str" cm="1">
        <f t="array" aca="1" ref="O415" ca="1">INDIRECT(ADDRESS($B415,COLUMN()))</f>
        <v>Fighter</v>
      </c>
      <c r="P415" s="67" cm="1">
        <f t="array" aca="1" ref="P415" ca="1">INDIRECT(ADDRESS($B415,COLUMN()))</f>
        <v>2</v>
      </c>
      <c r="Q415" s="67" cm="1">
        <f t="array" aca="1" ref="Q415" ca="1">INDIRECT(ADDRESS($B415,COLUMN()))</f>
        <v>0</v>
      </c>
      <c r="R415" s="67" cm="1">
        <f t="array" aca="1" ref="R415" ca="1">INDIRECT(ADDRESS($B415,COLUMN()))</f>
        <v>0</v>
      </c>
      <c r="S415" s="67" cm="1">
        <f t="array" aca="1" ref="S415" ca="1">INDIRECT(ADDRESS($B415,COLUMN()))</f>
        <v>3</v>
      </c>
      <c r="T415" s="67" t="str" cm="1">
        <f t="array" aca="1" ref="T415" ca="1">INDIRECT(ADDRESS($B415,COLUMN()))</f>
        <v>1-8</v>
      </c>
      <c r="U415" s="67" cm="1">
        <f t="array" aca="1" ref="U415" ca="1">INDIRECT(ADDRESS($B415,COLUMN()))</f>
        <v>8</v>
      </c>
      <c r="V415" s="67" cm="1">
        <f t="array" aca="1" ref="V415" ca="1">INDIRECT(ADDRESS($B415,COLUMN()))</f>
        <v>0</v>
      </c>
      <c r="W415" s="67" cm="1">
        <f t="array" aca="1" ref="W415" ca="1">INDIRECT(ADDRESS($B415,COLUMN()))</f>
        <v>2</v>
      </c>
      <c r="X415" s="67" cm="1">
        <f t="array" aca="1" ref="X415" ca="1">INDIRECT(ADDRESS($B415,COLUMN()))</f>
        <v>9</v>
      </c>
      <c r="Y415" s="67" cm="1">
        <f t="array" aca="1" ref="Y415" ca="1">INDIRECT(ADDRESS($B415,COLUMN()))</f>
        <v>1</v>
      </c>
      <c r="Z415" s="67" cm="1">
        <f t="array" aca="1" ref="Z415" ca="1">INDIRECT(ADDRESS($B415,COLUMN()))</f>
        <v>5</v>
      </c>
      <c r="AA415" s="67" t="str" cm="1">
        <f t="array" aca="1" ref="AA415" ca="1">INDIRECT(ADDRESS($B415,COLUMN()))</f>
        <v>Jink</v>
      </c>
      <c r="AB415" s="56">
        <f t="shared" ca="1" si="282"/>
        <v>1.0329206114928022</v>
      </c>
      <c r="AC415" s="56">
        <f t="shared" ca="1" si="283"/>
        <v>1.2633896661892019</v>
      </c>
      <c r="AD415" s="56">
        <f t="shared" ca="1" si="284"/>
        <v>2.1971994194594817</v>
      </c>
      <c r="AF415" s="52"/>
      <c r="AG415" s="52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57"/>
      <c r="AT415" s="52"/>
      <c r="AU415" s="54" t="s">
        <v>33</v>
      </c>
      <c r="AV415" s="57" cm="1">
        <f t="array" aca="1" ref="AV415" ca="1">SUM(IF($C415&gt;0,IF(AND(INDIRECT(ADDRESS($C415,44))=0,INDIRECT(ADDRESS($C415,38))="UL",ISERROR(SEARCH("Rear",INDIRECT(ADDRESS($C415,33)))),ISERROR(SEARCH("Side",INDIRECT(ADDRESS($C415,33))))),INDIRECT(ADDRESS($C415,COLUMN())),0),0),IF($D415&gt;0,IF(AND(INDIRECT(ADDRESS($D415,44))=0,INDIRECT(ADDRESS($D415,38))="UL",ISERROR(SEARCH("Rear",INDIRECT(ADDRESS($D415,33)))),ISERROR(SEARCH("Side",INDIRECT(ADDRESS($D415,33))))),INDIRECT(ADDRESS($D415,COLUMN())),0),0),IF($E415&gt;0,IF(AND(INDIRECT(ADDRESS($E415,44))=0,INDIRECT(ADDRESS($E415,38))="UL",ISERROR(SEARCH("Rear",INDIRECT(ADDRESS($E415,33)))),ISERROR(SEARCH("Side",INDIRECT(ADDRESS($E415,33))))),INDIRECT(ADDRESS($E415,COLUMN())),0),0),IF($F415&gt;0,IF(AND(INDIRECT(ADDRESS($F415,44))=0,INDIRECT(ADDRESS($F415,38))="UL",ISERROR(SEARCH("Rear",INDIRECT(ADDRESS($F415,33)))),ISERROR(SEARCH("Side",INDIRECT(ADDRESS($F415,33))))),INDIRECT(ADDRESS($F415,COLUMN())),0),0),IF($G415&gt;0,IF(AND(INDIRECT(ADDRESS($G415,44))=0,INDIRECT(ADDRESS($G415,38))="UL",ISERROR(SEARCH("Rear",INDIRECT(ADDRESS($G415,33)))),ISERROR(SEARCH("Side",INDIRECT(ADDRESS($G415,33))))),INDIRECT(ADDRESS($G415,COLUMN())),0),0),IF($H415&gt;0,IF(AND(INDIRECT(ADDRESS($H415,44))=0,INDIRECT(ADDRESS($H415,38))="UL",ISERROR(SEARCH("Rear",INDIRECT(ADDRESS($H415,33)))),ISERROR(SEARCH("Side",INDIRECT(ADDRESS($H415,33))))),INDIRECT(ADDRESS($H415,COLUMN())),0),0),IF($I415&gt;0,IF(AND(INDIRECT(ADDRESS($I415,44))=0,INDIRECT(ADDRESS($I415,38))="UL",ISERROR(SEARCH("Rear",INDIRECT(ADDRESS($I415,33)))),ISERROR(SEARCH("Side",INDIRECT(ADDRESS($I415,33))))),INDIRECT(ADDRESS($I415,COLUMN())),0),0),IF($J415&gt;0,IF(AND(INDIRECT(ADDRESS($J415,44))=0,INDIRECT(ADDRESS($J415,38))="UL",ISERROR(SEARCH("Rear",INDIRECT(ADDRESS($J415,33)))),ISERROR(SEARCH("Side",INDIRECT(ADDRESS($J415,33))))),INDIRECT(ADDRESS($J415,COLUMN())),0),0),IF($K415&gt;0,IF(AND(INDIRECT(ADDRESS($K415,44))=0,INDIRECT(ADDRESS($K415,38))="UL",ISERROR(SEARCH("Rear",INDIRECT(ADDRESS($K415,33)))),ISERROR(SEARCH("Side",INDIRECT(ADDRESS($K415,33))))),INDIRECT(ADDRESS($K415,COLUMN())),0),0),IF($L415&gt;0,IF(AND(INDIRECT(ADDRESS($L415,44))=0,INDIRECT(ADDRESS($L415,38))="UL",ISERROR(SEARCH("Rear",INDIRECT(ADDRESS($L415,33)))),ISERROR(SEARCH("Side",INDIRECT(ADDRESS($L415,33))))),INDIRECT(ADDRESS($L415,COLUMN())),0),0),IF($M415&gt;0,IF(AND(INDIRECT(ADDRESS($M415,44))=0,INDIRECT(ADDRESS($M415,38))="UL",ISERROR(SEARCH("Rear",INDIRECT(ADDRESS($M415,33)))),ISERROR(SEARCH("Side",INDIRECT(ADDRESS($M415,33))))),INDIRECT(ADDRESS($M415,COLUMN())),0),0))</f>
        <v>1.5555555555555554</v>
      </c>
      <c r="AW415" s="57" cm="1">
        <f t="array" aca="1" ref="AW415" ca="1">SUM(IF($C415&gt;0,IF(AND(INDIRECT(ADDRESS($C415,44))=0,INDIRECT(ADDRESS($C415,38))="UL",ISERROR(SEARCH("Rear",INDIRECT(ADDRESS($C415,33)))),ISERROR(SEARCH("Side",INDIRECT(ADDRESS($C415,33))))),INDIRECT(ADDRESS($C415,COLUMN())),0),0),IF($D415&gt;0,IF(AND(INDIRECT(ADDRESS($D415,44))=0,INDIRECT(ADDRESS($D415,38))="UL",ISERROR(SEARCH("Rear",INDIRECT(ADDRESS($D415,33)))),ISERROR(SEARCH("Side",INDIRECT(ADDRESS($D415,33))))),INDIRECT(ADDRESS($D415,COLUMN())),0),0),IF($E415&gt;0,IF(AND(INDIRECT(ADDRESS($E415,44))=0,INDIRECT(ADDRESS($E415,38))="UL",ISERROR(SEARCH("Rear",INDIRECT(ADDRESS($E415,33)))),ISERROR(SEARCH("Side",INDIRECT(ADDRESS($E415,33))))),INDIRECT(ADDRESS($E415,COLUMN())),0),0),IF($F415&gt;0,IF(AND(INDIRECT(ADDRESS($F415,44))=0,INDIRECT(ADDRESS($F415,38))="UL",ISERROR(SEARCH("Rear",INDIRECT(ADDRESS($F415,33)))),ISERROR(SEARCH("Side",INDIRECT(ADDRESS($F415,33))))),INDIRECT(ADDRESS($F415,COLUMN())),0),0),IF($G415&gt;0,IF(AND(INDIRECT(ADDRESS($G415,44))=0,INDIRECT(ADDRESS($G415,38))="UL",ISERROR(SEARCH("Rear",INDIRECT(ADDRESS($G415,33)))),ISERROR(SEARCH("Side",INDIRECT(ADDRESS($G415,33))))),INDIRECT(ADDRESS($G415,COLUMN())),0),0),IF($H415&gt;0,IF(AND(INDIRECT(ADDRESS($H415,44))=0,INDIRECT(ADDRESS($H415,38))="UL",ISERROR(SEARCH("Rear",INDIRECT(ADDRESS($H415,33)))),ISERROR(SEARCH("Side",INDIRECT(ADDRESS($H415,33))))),INDIRECT(ADDRESS($H415,COLUMN())),0),0),IF($I415&gt;0,IF(AND(INDIRECT(ADDRESS($I415,44))=0,INDIRECT(ADDRESS($I415,38))="UL",ISERROR(SEARCH("Rear",INDIRECT(ADDRESS($I415,33)))),ISERROR(SEARCH("Side",INDIRECT(ADDRESS($I415,33))))),INDIRECT(ADDRESS($I415,COLUMN())),0),0),IF($J415&gt;0,IF(AND(INDIRECT(ADDRESS($J415,44))=0,INDIRECT(ADDRESS($J415,38))="UL",ISERROR(SEARCH("Rear",INDIRECT(ADDRESS($J415,33)))),ISERROR(SEARCH("Side",INDIRECT(ADDRESS($J415,33))))),INDIRECT(ADDRESS($J415,COLUMN())),0),0),IF($K415&gt;0,IF(AND(INDIRECT(ADDRESS($K415,44))=0,INDIRECT(ADDRESS($K415,38))="UL",ISERROR(SEARCH("Rear",INDIRECT(ADDRESS($K415,33)))),ISERROR(SEARCH("Side",INDIRECT(ADDRESS($K415,33))))),INDIRECT(ADDRESS($K415,COLUMN())),0),0),IF($L415&gt;0,IF(AND(INDIRECT(ADDRESS($L415,44))=0,INDIRECT(ADDRESS($L415,38))="UL",ISERROR(SEARCH("Rear",INDIRECT(ADDRESS($L415,33)))),ISERROR(SEARCH("Side",INDIRECT(ADDRESS($L415,33))))),INDIRECT(ADDRESS($L415,COLUMN())),0),0),IF($M415&gt;0,IF(AND(INDIRECT(ADDRESS($M415,44))=0,INDIRECT(ADDRESS($M415,38))="UL",ISERROR(SEARCH("Rear",INDIRECT(ADDRESS($M415,33)))),ISERROR(SEARCH("Side",INDIRECT(ADDRESS($M415,33))))),INDIRECT(ADDRESS($M415,COLUMN())),0),0))</f>
        <v>0.88888888888888884</v>
      </c>
      <c r="AX415" s="57" cm="1">
        <f t="array" aca="1" ref="AX415" ca="1">SUM(IF($C415&gt;0,IF(AND(INDIRECT(ADDRESS($C415,44))=0,INDIRECT(ADDRESS($C415,38))="UL",ISERROR(SEARCH("Rear",INDIRECT(ADDRESS($C415,33)))),ISERROR(SEARCH("Side",INDIRECT(ADDRESS($C415,33))))),INDIRECT(ADDRESS($C415,COLUMN())),0),0),IF($D415&gt;0,IF(AND(INDIRECT(ADDRESS($D415,44))=0,INDIRECT(ADDRESS($D415,38))="UL",ISERROR(SEARCH("Rear",INDIRECT(ADDRESS($D415,33)))),ISERROR(SEARCH("Side",INDIRECT(ADDRESS($D415,33))))),INDIRECT(ADDRESS($D415,COLUMN())),0),0),IF($E415&gt;0,IF(AND(INDIRECT(ADDRESS($E415,44))=0,INDIRECT(ADDRESS($E415,38))="UL",ISERROR(SEARCH("Rear",INDIRECT(ADDRESS($E415,33)))),ISERROR(SEARCH("Side",INDIRECT(ADDRESS($E415,33))))),INDIRECT(ADDRESS($E415,COLUMN())),0),0),IF($F415&gt;0,IF(AND(INDIRECT(ADDRESS($F415,44))=0,INDIRECT(ADDRESS($F415,38))="UL",ISERROR(SEARCH("Rear",INDIRECT(ADDRESS($F415,33)))),ISERROR(SEARCH("Side",INDIRECT(ADDRESS($F415,33))))),INDIRECT(ADDRESS($F415,COLUMN())),0),0),IF($G415&gt;0,IF(AND(INDIRECT(ADDRESS($G415,44))=0,INDIRECT(ADDRESS($G415,38))="UL",ISERROR(SEARCH("Rear",INDIRECT(ADDRESS($G415,33)))),ISERROR(SEARCH("Side",INDIRECT(ADDRESS($G415,33))))),INDIRECT(ADDRESS($G415,COLUMN())),0),0),IF($H415&gt;0,IF(AND(INDIRECT(ADDRESS($H415,44))=0,INDIRECT(ADDRESS($H415,38))="UL",ISERROR(SEARCH("Rear",INDIRECT(ADDRESS($H415,33)))),ISERROR(SEARCH("Side",INDIRECT(ADDRESS($H415,33))))),INDIRECT(ADDRESS($H415,COLUMN())),0),0),IF($I415&gt;0,IF(AND(INDIRECT(ADDRESS($I415,44))=0,INDIRECT(ADDRESS($I415,38))="UL",ISERROR(SEARCH("Rear",INDIRECT(ADDRESS($I415,33)))),ISERROR(SEARCH("Side",INDIRECT(ADDRESS($I415,33))))),INDIRECT(ADDRESS($I415,COLUMN())),0),0),IF($J415&gt;0,IF(AND(INDIRECT(ADDRESS($J415,44))=0,INDIRECT(ADDRESS($J415,38))="UL",ISERROR(SEARCH("Rear",INDIRECT(ADDRESS($J415,33)))),ISERROR(SEARCH("Side",INDIRECT(ADDRESS($J415,33))))),INDIRECT(ADDRESS($J415,COLUMN())),0),0),IF($K415&gt;0,IF(AND(INDIRECT(ADDRESS($K415,44))=0,INDIRECT(ADDRESS($K415,38))="UL",ISERROR(SEARCH("Rear",INDIRECT(ADDRESS($K415,33)))),ISERROR(SEARCH("Side",INDIRECT(ADDRESS($K415,33))))),INDIRECT(ADDRESS($K415,COLUMN())),0),0),IF($L415&gt;0,IF(AND(INDIRECT(ADDRESS($L415,44))=0,INDIRECT(ADDRESS($L415,38))="UL",ISERROR(SEARCH("Rear",INDIRECT(ADDRESS($L415,33)))),ISERROR(SEARCH("Side",INDIRECT(ADDRESS($L415,33))))),INDIRECT(ADDRESS($L415,COLUMN())),0),0),IF($M415&gt;0,IF(AND(INDIRECT(ADDRESS($M415,44))=0,INDIRECT(ADDRESS($M415,38))="UL",ISERROR(SEARCH("Rear",INDIRECT(ADDRESS($M415,33)))),ISERROR(SEARCH("Side",INDIRECT(ADDRESS($M415,33))))),INDIRECT(ADDRESS($M415,COLUMN())),0),0))</f>
        <v>0</v>
      </c>
      <c r="AY415" s="58">
        <f t="shared" ca="1" si="285"/>
        <v>1.5555555555555554</v>
      </c>
      <c r="AZ415" s="58">
        <f t="shared" ca="1" si="286"/>
        <v>0.81481481481481477</v>
      </c>
      <c r="BA415" s="58" cm="1">
        <f t="array" aca="1" ref="BA415" ca="1">SUM(IF($C415&gt;0,IF(AND(INDIRECT(ADDRESS($C415,44))=0,INDIRECT(ADDRESS($C415,38))="UL"),INDIRECT(ADDRESS($C415,COLUMN())),0),0),IF($D415&gt;0,IF(AND(INDIRECT(ADDRESS($D415,44))=0,INDIRECT(ADDRESS($D415,38))="UL"),INDIRECT(ADDRESS($D415,COLUMN())),0),0),IF($E415&gt;0,IF(AND(INDIRECT(ADDRESS($E415,44))=0,INDIRECT(ADDRESS($E415,38))="UL"),INDIRECT(ADDRESS($E415,COLUMN())),0),0),IF($F415&gt;0,IF(AND(INDIRECT(ADDRESS($F415,44))=0,INDIRECT(ADDRESS($F415,38))="UL"),INDIRECT(ADDRESS($F415,COLUMN())),0),0),IF($G415&gt;0,IF(AND(INDIRECT(ADDRESS($G415,44))=0,INDIRECT(ADDRESS($G415,38))="UL"),INDIRECT(ADDRESS($G415,COLUMN())),0),0),IF($H415&gt;0,IF(AND(INDIRECT(ADDRESS($H415,44))=0,INDIRECT(ADDRESS($H415,38))="UL"),INDIRECT(ADDRESS($H415,COLUMN())),0),0),IF($I415&gt;0,IF(AND(INDIRECT(ADDRESS($I415,44))=0,INDIRECT(ADDRESS($I415,38))="UL"),INDIRECT(ADDRESS($I415,COLUMN())),0),0),IF($J415&gt;0,IF(AND(INDIRECT(ADDRESS($J415,44))=0,INDIRECT(ADDRESS($J415,38))="UL"),INDIRECT(ADDRESS($J415,COLUMN())),0),0),IF($K415&gt;0,IF(AND(INDIRECT(ADDRESS($K415,44))=0,INDIRECT(ADDRESS($K415,38))="UL"),INDIRECT(ADDRESS($K415,COLUMN())),0),0),IF($L415&gt;0,IF(AND(INDIRECT(ADDRESS($L415,44))=0,INDIRECT(ADDRESS($L415,38))="UL"),INDIRECT(ADDRESS($L415,COLUMN())),0),0),IF($M415&gt;0,IF(AND(INDIRECT(ADDRESS($M415,44))=0,INDIRECT(ADDRESS($M415,38))="UL"),INDIRECT(ADDRESS($M415,COLUMN())),0),0))</f>
        <v>0.23703703703703702</v>
      </c>
      <c r="BB415" s="58" cm="1">
        <f t="array" aca="1" ref="BB415" ca="1">SUM(IF($C415&gt;0,IF(AND(INDIRECT(ADDRESS($C415,44))=0,INDIRECT(ADDRESS($C415,38))="UL"),INDIRECT(ADDRESS($C415,COLUMN())),0),0),IF($D415&gt;0,IF(AND(INDIRECT(ADDRESS($D415,44))=0,INDIRECT(ADDRESS($D415,38))="UL"),INDIRECT(ADDRESS($D415,COLUMN())),0),0),IF($E415&gt;0,IF(AND(INDIRECT(ADDRESS($E415,44))=0,INDIRECT(ADDRESS($E415,38))="UL"),INDIRECT(ADDRESS($E415,COLUMN())),0),0),IF($F415&gt;0,IF(AND(INDIRECT(ADDRESS($F415,44))=0,INDIRECT(ADDRESS($F415,38))="UL"),INDIRECT(ADDRESS($F415,COLUMN())),0),0),IF($G415&gt;0,IF(AND(INDIRECT(ADDRESS($G415,44))=0,INDIRECT(ADDRESS($G415,38))="UL"),INDIRECT(ADDRESS($G415,COLUMN())),0),0),IF($H415&gt;0,IF(AND(INDIRECT(ADDRESS($H415,44))=0,INDIRECT(ADDRESS($H415,38))="UL"),INDIRECT(ADDRESS($H415,COLUMN())),0),0),IF($I415&gt;0,IF(AND(INDIRECT(ADDRESS($I415,44))=0,INDIRECT(ADDRESS($I415,38))="UL"),INDIRECT(ADDRESS($I415,COLUMN())),0),0),IF($J415&gt;0,IF(AND(INDIRECT(ADDRESS($J415,44))=0,INDIRECT(ADDRESS($J415,38))="UL"),INDIRECT(ADDRESS($J415,COLUMN())),0),0),IF($K415&gt;0,IF(AND(INDIRECT(ADDRESS($K415,44))=0,INDIRECT(ADDRESS($K415,38))="UL"),INDIRECT(ADDRESS($K415,COLUMN())),0),0),IF($L415&gt;0,IF(AND(INDIRECT(ADDRESS($L415,44))=0,INDIRECT(ADDRESS($L415,38))="UL"),INDIRECT(ADDRESS($L415,COLUMN())),0),0),IF($M415&gt;0,IF(AND(INDIRECT(ADDRESS($M415,44))=0,INDIRECT(ADDRESS($M415,38))="UL"),INDIRECT(ADDRESS($M415,COLUMN())),0),0))</f>
        <v>0.41481481481481475</v>
      </c>
      <c r="BC415" s="58" cm="1">
        <f t="array" aca="1" ref="BC415" ca="1">SUM(IF($C415&gt;0,IF(AND(INDIRECT(ADDRESS($C415,44))=0,INDIRECT(ADDRESS($C415,38))="UL"),INDIRECT(ADDRESS($C415,COLUMN())),0),0),IF($D415&gt;0,IF(AND(INDIRECT(ADDRESS($D415,44))=0,INDIRECT(ADDRESS($D415,38))="UL"),INDIRECT(ADDRESS($D415,COLUMN())),0),0),IF($E415&gt;0,IF(AND(INDIRECT(ADDRESS($E415,44))=0,INDIRECT(ADDRESS($E415,38))="UL"),INDIRECT(ADDRESS($E415,COLUMN())),0),0),IF($F415&gt;0,IF(AND(INDIRECT(ADDRESS($F415,44))=0,INDIRECT(ADDRESS($F415,38))="UL"),INDIRECT(ADDRESS($F415,COLUMN())),0),0),IF($G415&gt;0,IF(AND(INDIRECT(ADDRESS($G415,44))=0,INDIRECT(ADDRESS($G415,38))="UL"),INDIRECT(ADDRESS($G415,COLUMN())),0),0),IF($H415&gt;0,IF(AND(INDIRECT(ADDRESS($H415,44))=0,INDIRECT(ADDRESS($H415,38))="UL"),INDIRECT(ADDRESS($H415,COLUMN())),0),0),IF($I415&gt;0,IF(AND(INDIRECT(ADDRESS($I415,44))=0,INDIRECT(ADDRESS($I415,38))="UL"),INDIRECT(ADDRESS($I415,COLUMN())),0),0),IF($J415&gt;0,IF(AND(INDIRECT(ADDRESS($J415,44))=0,INDIRECT(ADDRESS($J415,38))="UL"),INDIRECT(ADDRESS($J415,COLUMN())),0),0),IF($K415&gt;0,IF(AND(INDIRECT(ADDRESS($K415,44))=0,INDIRECT(ADDRESS($K415,38))="UL"),INDIRECT(ADDRESS($K415,COLUMN())),0),0),IF($L415&gt;0,IF(AND(INDIRECT(ADDRESS($L415,44))=0,INDIRECT(ADDRESS($L415,38))="UL"),INDIRECT(ADDRESS($L415,COLUMN())),0),0),IF($M415&gt;0,IF(AND(INDIRECT(ADDRESS($M415,44))=0,INDIRECT(ADDRESS($M415,38))="UL"),INDIRECT(ADDRESS($M415,COLUMN())),0),0))</f>
        <v>0.20740740740740737</v>
      </c>
      <c r="BD415" s="58" cm="1">
        <f t="array" aca="1" ref="BD415" ca="1">SUM(IF($C415&gt;0,IF(AND(INDIRECT(ADDRESS($C415,44))=0,INDIRECT(ADDRESS($C415,38))="UL"),INDIRECT(ADDRESS($C415,COLUMN())),0),0),IF($D415&gt;0,IF(AND(INDIRECT(ADDRESS($D415,44))=0,INDIRECT(ADDRESS($D415,38))="UL"),INDIRECT(ADDRESS($D415,COLUMN())),0),0),IF($E415&gt;0,IF(AND(INDIRECT(ADDRESS($E415,44))=0,INDIRECT(ADDRESS($E415,38))="UL"),INDIRECT(ADDRESS($E415,COLUMN())),0),0),IF($F415&gt;0,IF(AND(INDIRECT(ADDRESS($F415,44))=0,INDIRECT(ADDRESS($F415,38))="UL"),INDIRECT(ADDRESS($F415,COLUMN())),0),0),IF($G415&gt;0,IF(AND(INDIRECT(ADDRESS($G415,44))=0,INDIRECT(ADDRESS($G415,38))="UL"),INDIRECT(ADDRESS($G415,COLUMN())),0),0),IF($H415&gt;0,IF(AND(INDIRECT(ADDRESS($H415,44))=0,INDIRECT(ADDRESS($H415,38))="UL"),INDIRECT(ADDRESS($H415,COLUMN())),0),0),IF($I415&gt;0,IF(AND(INDIRECT(ADDRESS($I415,44))=0,INDIRECT(ADDRESS($I415,38))="UL"),INDIRECT(ADDRESS($I415,COLUMN())),0),0),IF($J415&gt;0,IF(AND(INDIRECT(ADDRESS($J415,44))=0,INDIRECT(ADDRESS($J415,38))="UL"),INDIRECT(ADDRESS($J415,COLUMN())),0),0),IF($K415&gt;0,IF(AND(INDIRECT(ADDRESS($K415,44))=0,INDIRECT(ADDRESS($K415,38))="UL"),INDIRECT(ADDRESS($K415,COLUMN())),0),0),IF($L415&gt;0,IF(AND(INDIRECT(ADDRESS($L415,44))=0,INDIRECT(ADDRESS($L415,38))="UL"),INDIRECT(ADDRESS($L415,COLUMN())),0),0),IF($M415&gt;0,IF(AND(INDIRECT(ADDRESS($M415,44))=0,INDIRECT(ADDRESS($M415,38))="UL"),INDIRECT(ADDRESS($M415,COLUMN())),0),0))</f>
        <v>0.44444444444444442</v>
      </c>
      <c r="BE415" s="57">
        <f t="shared" ca="1" si="287"/>
        <v>0.23703703703703702</v>
      </c>
      <c r="BF415" s="57" cm="1">
        <f t="array" aca="1" ref="BF415" ca="1">SUM(IF($C415&gt;0,IF(INDIRECT(ADDRESS($C415,45))=1,INDIRECT(ADDRESS($C415,52))*INDIRECT(ADDRESS($C415,42))/5,0),0), IF($D415&gt;0,IF(INDIRECT(ADDRESS($D415,45))=1,INDIRECT(ADDRESS($D415,52))*INDIRECT(ADDRESS($D415,42))/5,0),0), IF($E415&gt;0,IF(INDIRECT(ADDRESS($E415,45))=1,INDIRECT(ADDRESS($E415,52))*INDIRECT(ADDRESS($E415,42))/5,0),0), IF($F415&gt;0,IF(INDIRECT(ADDRESS($F415,45))=1,INDIRECT(ADDRESS($F415,52))*INDIRECT(ADDRESS($F415,42))/5,0),0), IF($G415&gt;0,IF(INDIRECT(ADDRESS($G415,45))=1,INDIRECT(ADDRESS($G415,52))*INDIRECT(ADDRESS($G415,42))/5,0),0), IF($H415&gt;0,IF(INDIRECT(ADDRESS($H415,45))=1,INDIRECT(ADDRESS($H415,52))*INDIRECT(ADDRESS($H415,42))/5,0),0)
)*$BF$296/100</f>
        <v>0</v>
      </c>
      <c r="BG415" s="19"/>
      <c r="BH415" s="57" cm="1">
        <f t="array" aca="1" ref="BH415" ca="1">SUM(IF($C415&gt;0,IF(AND(INDIRECT(ADDRESS($C415,44))=0,INDIRECT(ADDRESS($C415,38))&lt;&gt;"UL"),INDIRECT(ADDRESS($C415,COLUMN()-12)),0),0), IF($D415&gt;0,IF(AND(INDIRECT(ADDRESS($D415,44))=0,INDIRECT(ADDRESS($D415,38))&lt;&gt;"UL"),INDIRECT(ADDRESS($D415,COLUMN()-12)),0),0), IF($E415&gt;0,IF(AND(INDIRECT(ADDRESS($E415,44))=0,INDIRECT(ADDRESS($E415,38))&lt;&gt;"UL"),INDIRECT(ADDRESS($E415,COLUMN()-12)),0),0), IF($F415&gt;0,IF(AND(INDIRECT(ADDRESS($F415,44))=0,INDIRECT(ADDRESS($F415,38))&lt;&gt;"UL"),INDIRECT(ADDRESS($F415,COLUMN()-12)),0),0), IF($G415&gt;0,IF(AND(INDIRECT(ADDRESS($G415,44))=0,INDIRECT(ADDRESS($G415,38))&lt;&gt;"UL"),INDIRECT(ADDRESS($G415,COLUMN()-12)),0),0), IF($H415&gt;0,IF(AND(INDIRECT(ADDRESS($H415,44))=0,INDIRECT(ADDRESS($H415,38))&lt;&gt;"UL"),INDIRECT(ADDRESS($H415,COLUMN()-12)),0),0), IF($I415&gt;0,IF(AND(INDIRECT(ADDRESS($I415,44))=0,INDIRECT(ADDRESS($I415,38))&lt;&gt;"UL"),INDIRECT(ADDRESS($I415,COLUMN()-12)),0),0), IF($J415&gt;0,IF(AND(INDIRECT(ADDRESS($J415,44))=0,INDIRECT(ADDRESS($J415,38))&lt;&gt;"UL"),INDIRECT(ADDRESS($J415,COLUMN()-12)),0),0), IF($K415&gt;0,IF(AND(INDIRECT(ADDRESS($K415,44))=0,INDIRECT(ADDRESS($K415,38))&lt;&gt;"UL"),INDIRECT(ADDRESS($K415,COLUMN()-12)),0),0), IF($L415&gt;0,IF(AND(INDIRECT(ADDRESS($L415,44))=0,INDIRECT(ADDRESS($L415,38))&lt;&gt;"UL"),INDIRECT(ADDRESS($L415,COLUMN()-12)),0),0), IF($M415&gt;0,IF(AND(INDIRECT(ADDRESS($M415,44))=0,INDIRECT(ADDRESS($M415,38))&lt;&gt;"UL"),INDIRECT(ADDRESS($M415,COLUMN()-12)),0),0))</f>
        <v>0</v>
      </c>
      <c r="BI415" s="57" cm="1">
        <f t="array" aca="1" ref="BI415" ca="1">SUM(IF($C415&gt;0,IF(AND(INDIRECT(ADDRESS($C415,44))=0,INDIRECT(ADDRESS($C415,38))&lt;&gt;"UL"),INDIRECT(ADDRESS($C415,COLUMN()-12)),0),0), IF($D415&gt;0,IF(AND(INDIRECT(ADDRESS($D415,44))=0,INDIRECT(ADDRESS($D415,38))&lt;&gt;"UL"),INDIRECT(ADDRESS($D415,COLUMN()-12)),0),0), IF($E415&gt;0,IF(AND(INDIRECT(ADDRESS($E415,44))=0,INDIRECT(ADDRESS($E415,38))&lt;&gt;"UL"),INDIRECT(ADDRESS($E415,COLUMN()-12)),0),0), IF($F415&gt;0,IF(AND(INDIRECT(ADDRESS($F415,44))=0,INDIRECT(ADDRESS($F415,38))&lt;&gt;"UL"),INDIRECT(ADDRESS($F415,COLUMN()-12)),0),0), IF($G415&gt;0,IF(AND(INDIRECT(ADDRESS($G415,44))=0,INDIRECT(ADDRESS($G415,38))&lt;&gt;"UL"),INDIRECT(ADDRESS($G415,COLUMN()-12)),0),0), IF($H415&gt;0,IF(AND(INDIRECT(ADDRESS($H415,44))=0,INDIRECT(ADDRESS($H415,38))&lt;&gt;"UL"),INDIRECT(ADDRESS($H415,COLUMN()-12)),0),0), IF($I415&gt;0,IF(AND(INDIRECT(ADDRESS($I415,44))=0,INDIRECT(ADDRESS($I415,38))&lt;&gt;"UL"),INDIRECT(ADDRESS($I415,COLUMN()-12)),0),0), IF($J415&gt;0,IF(AND(INDIRECT(ADDRESS($J415,44))=0,INDIRECT(ADDRESS($J415,38))&lt;&gt;"UL"),INDIRECT(ADDRESS($J415,COLUMN()-12)),0),0), IF($K415&gt;0,IF(AND(INDIRECT(ADDRESS($K415,44))=0,INDIRECT(ADDRESS($K415,38))&lt;&gt;"UL"),INDIRECT(ADDRESS($K415,COLUMN()-12)),0),0), IF($L415&gt;0,IF(AND(INDIRECT(ADDRESS($L415,44))=0,INDIRECT(ADDRESS($L415,38))&lt;&gt;"UL"),INDIRECT(ADDRESS($L415,COLUMN()-12)),0),0), IF($M415&gt;0,IF(AND(INDIRECT(ADDRESS($M415,44))=0,INDIRECT(ADDRESS($M415,38))&lt;&gt;"UL"),INDIRECT(ADDRESS($M415,COLUMN()-12)),0),0))</f>
        <v>0</v>
      </c>
      <c r="BJ415" s="57" cm="1">
        <f t="array" aca="1" ref="BJ415" ca="1">SUM(IF($C415&gt;0,IF(AND(INDIRECT(ADDRESS($C415,44))=0,INDIRECT(ADDRESS($C415,38))&lt;&gt;"UL"),INDIRECT(ADDRESS($C415,COLUMN()-12)),0),0), IF($D415&gt;0,IF(AND(INDIRECT(ADDRESS($D415,44))=0,INDIRECT(ADDRESS($D415,38))&lt;&gt;"UL"),INDIRECT(ADDRESS($D415,COLUMN()-12)),0),0), IF($E415&gt;0,IF(AND(INDIRECT(ADDRESS($E415,44))=0,INDIRECT(ADDRESS($E415,38))&lt;&gt;"UL"),INDIRECT(ADDRESS($E415,COLUMN()-12)),0),0), IF($F415&gt;0,IF(AND(INDIRECT(ADDRESS($F415,44))=0,INDIRECT(ADDRESS($F415,38))&lt;&gt;"UL"),INDIRECT(ADDRESS($F415,COLUMN()-12)),0),0), IF($G415&gt;0,IF(AND(INDIRECT(ADDRESS($G415,44))=0,INDIRECT(ADDRESS($G415,38))&lt;&gt;"UL"),INDIRECT(ADDRESS($G415,COLUMN()-12)),0),0), IF($H415&gt;0,IF(AND(INDIRECT(ADDRESS($H415,44))=0,INDIRECT(ADDRESS($H415,38))&lt;&gt;"UL"),INDIRECT(ADDRESS($H415,COLUMN()-12)),0),0), IF($I415&gt;0,IF(AND(INDIRECT(ADDRESS($I415,44))=0,INDIRECT(ADDRESS($I415,38))&lt;&gt;"UL"),INDIRECT(ADDRESS($I415,COLUMN()-12)),0),0), IF($J415&gt;0,IF(AND(INDIRECT(ADDRESS($J415,44))=0,INDIRECT(ADDRESS($J415,38))&lt;&gt;"UL"),INDIRECT(ADDRESS($J415,COLUMN()-12)),0),0), IF($K415&gt;0,IF(AND(INDIRECT(ADDRESS($K415,44))=0,INDIRECT(ADDRESS($K415,38))&lt;&gt;"UL"),INDIRECT(ADDRESS($K415,COLUMN()-12)),0),0), IF($L415&gt;0,IF(AND(INDIRECT(ADDRESS($L415,44))=0,INDIRECT(ADDRESS($L415,38))&lt;&gt;"UL"),INDIRECT(ADDRESS($L415,COLUMN()-12)),0),0), IF($M415&gt;0,IF(AND(INDIRECT(ADDRESS($M415,44))=0,INDIRECT(ADDRESS($M415,38))&lt;&gt;"UL"),INDIRECT(ADDRESS($M415,COLUMN()-12)),0),0))</f>
        <v>0</v>
      </c>
      <c r="BK415" s="57">
        <f t="shared" ca="1" si="288"/>
        <v>0</v>
      </c>
      <c r="BL415" s="58">
        <f t="shared" ca="1" si="289"/>
        <v>0</v>
      </c>
      <c r="BM415" s="57" cm="1">
        <f t="array" aca="1" ref="BM415" ca="1">SUM(IF($C415&gt;0,IF(AND(INDIRECT(ADDRESS($C415,44))=0,INDIRECT(ADDRESS($C415,38))&lt;&gt;"UL"),INDIRECT(ADDRESS($C415,COLUMN()-12)),0),0), IF($D415&gt;0,IF(AND(INDIRECT(ADDRESS($D415,44))=0,INDIRECT(ADDRESS($D415,38))&lt;&gt;"UL"),INDIRECT(ADDRESS($D415,COLUMN()-12)),0),0), IF($E415&gt;0,IF(AND(INDIRECT(ADDRESS($E415,44))=0,INDIRECT(ADDRESS($E415,38))&lt;&gt;"UL"),INDIRECT(ADDRESS($E415,COLUMN()-12)),0),0), IF($F415&gt;0,IF(AND(INDIRECT(ADDRESS($F415,44))=0,INDIRECT(ADDRESS($F415,38))&lt;&gt;"UL"),INDIRECT(ADDRESS($F415,COLUMN()-12)),0),0), IF($G415&gt;0,IF(AND(INDIRECT(ADDRESS($G415,44))=0,INDIRECT(ADDRESS($G415,38))&lt;&gt;"UL"),INDIRECT(ADDRESS($G415,COLUMN()-12)),0),0), IF($H415&gt;0,IF(AND(INDIRECT(ADDRESS($H415,44))=0,INDIRECT(ADDRESS($H415,38))&lt;&gt;"UL"),INDIRECT(ADDRESS($H415,COLUMN()-12)),0),0), IF($I415&gt;0,IF(AND(INDIRECT(ADDRESS($I415,44))=0,INDIRECT(ADDRESS($I415,38))&lt;&gt;"UL"),INDIRECT(ADDRESS($I415,COLUMN()-12)),0),0), IF($J415&gt;0,IF(AND(INDIRECT(ADDRESS($J415,44))=0,INDIRECT(ADDRESS($J415,38))&lt;&gt;"UL"),INDIRECT(ADDRESS($J415,COLUMN()-12)),0),0), IF($K415&gt;0,IF(AND(INDIRECT(ADDRESS($K415,44))=0,INDIRECT(ADDRESS($K415,38))&lt;&gt;"UL"),INDIRECT(ADDRESS($K415,COLUMN()-11)),0),0), IF($L415&gt;0,IF(AND(INDIRECT(ADDRESS($L415,44))=0,INDIRECT(ADDRESS($L415,38))&lt;&gt;"UL"),INDIRECT(ADDRESS($L415,COLUMN()-11)),0),0), IF($M415&gt;0,IF(AND(INDIRECT(ADDRESS($M415,44))=0,INDIRECT(ADDRESS($M415,38))&lt;&gt;"UL"),INDIRECT(ADDRESS($M415,COLUMN()-11)),0),0))</f>
        <v>0</v>
      </c>
      <c r="BN415" s="57" cm="1">
        <f t="array" aca="1" ref="BN415" ca="1">SUM(IF($C415&gt;0,IF(AND(INDIRECT(ADDRESS($C415,44))=0,INDIRECT(ADDRESS($C415,38))&lt;&gt;"UL"),INDIRECT(ADDRESS($C415,COLUMN()-12)),0),0), IF($D415&gt;0,IF(AND(INDIRECT(ADDRESS($D415,44))=0,INDIRECT(ADDRESS($D415,38))&lt;&gt;"UL"),INDIRECT(ADDRESS($D415,COLUMN()-12)),0),0), IF($E415&gt;0,IF(AND(INDIRECT(ADDRESS($E415,44))=0,INDIRECT(ADDRESS($E415,38))&lt;&gt;"UL"),INDIRECT(ADDRESS($E415,COLUMN()-12)),0),0), IF($F415&gt;0,IF(AND(INDIRECT(ADDRESS($F415,44))=0,INDIRECT(ADDRESS($F415,38))&lt;&gt;"UL"),INDIRECT(ADDRESS($F415,COLUMN()-12)),0),0), IF($G415&gt;0,IF(AND(INDIRECT(ADDRESS($G415,44))=0,INDIRECT(ADDRESS($G415,38))&lt;&gt;"UL"),INDIRECT(ADDRESS($G415,COLUMN()-12)),0),0), IF($H415&gt;0,IF(AND(INDIRECT(ADDRESS($H415,44))=0,INDIRECT(ADDRESS($H415,38))&lt;&gt;"UL"),INDIRECT(ADDRESS($H415,COLUMN()-12)),0),0), IF($I415&gt;0,IF(AND(INDIRECT(ADDRESS($I415,44))=0,INDIRECT(ADDRESS($I415,38))&lt;&gt;"UL"),INDIRECT(ADDRESS($I415,COLUMN()-12)),0),0), IF($J415&gt;0,IF(AND(INDIRECT(ADDRESS($J415,44))=0,INDIRECT(ADDRESS($J415,38))&lt;&gt;"UL"),INDIRECT(ADDRESS($J415,COLUMN()-12)),0),0), IF($K415&gt;0,IF(AND(INDIRECT(ADDRESS($K415,44))=0,INDIRECT(ADDRESS($K415,38))&lt;&gt;"UL"),INDIRECT(ADDRESS($K415,COLUMN()-11)),0),0), IF($L415&gt;0,IF(AND(INDIRECT(ADDRESS($L415,44))=0,INDIRECT(ADDRESS($L415,38))&lt;&gt;"UL"),INDIRECT(ADDRESS($L415,COLUMN()-11)),0),0), IF($M415&gt;0,IF(AND(INDIRECT(ADDRESS($M415,44))=0,INDIRECT(ADDRESS($M415,38))&lt;&gt;"UL"),INDIRECT(ADDRESS($M415,COLUMN()-11)),0),0))</f>
        <v>0</v>
      </c>
      <c r="BO415" s="57" cm="1">
        <f t="array" aca="1" ref="BO415" ca="1">SUM(IF($C415&gt;0,IF(AND(INDIRECT(ADDRESS($C415,44))=0,INDIRECT(ADDRESS($C415,38))&lt;&gt;"UL"),INDIRECT(ADDRESS($C415,COLUMN()-12)),0),0), IF($D415&gt;0,IF(AND(INDIRECT(ADDRESS($D415,44))=0,INDIRECT(ADDRESS($D415,38))&lt;&gt;"UL"),INDIRECT(ADDRESS($D415,COLUMN()-12)),0),0), IF($E415&gt;0,IF(AND(INDIRECT(ADDRESS($E415,44))=0,INDIRECT(ADDRESS($E415,38))&lt;&gt;"UL"),INDIRECT(ADDRESS($E415,COLUMN()-12)),0),0), IF($F415&gt;0,IF(AND(INDIRECT(ADDRESS($F415,44))=0,INDIRECT(ADDRESS($F415,38))&lt;&gt;"UL"),INDIRECT(ADDRESS($F415,COLUMN()-12)),0),0), IF($G415&gt;0,IF(AND(INDIRECT(ADDRESS($G415,44))=0,INDIRECT(ADDRESS($G415,38))&lt;&gt;"UL"),INDIRECT(ADDRESS($G415,COLUMN()-12)),0),0), IF($H415&gt;0,IF(AND(INDIRECT(ADDRESS($H415,44))=0,INDIRECT(ADDRESS($H415,38))&lt;&gt;"UL"),INDIRECT(ADDRESS($H415,COLUMN()-12)),0),0), IF($I415&gt;0,IF(AND(INDIRECT(ADDRESS($I415,44))=0,INDIRECT(ADDRESS($I415,38))&lt;&gt;"UL"),INDIRECT(ADDRESS($I415,COLUMN()-12)),0),0), IF($J415&gt;0,IF(AND(INDIRECT(ADDRESS($J415,44))=0,INDIRECT(ADDRESS($J415,38))&lt;&gt;"UL"),INDIRECT(ADDRESS($J415,COLUMN()-12)),0),0), IF($K415&gt;0,IF(AND(INDIRECT(ADDRESS($K415,44))=0,INDIRECT(ADDRESS($K415,38))&lt;&gt;"UL"),INDIRECT(ADDRESS($K415,COLUMN()-11)),0),0), IF($L415&gt;0,IF(AND(INDIRECT(ADDRESS($L415,44))=0,INDIRECT(ADDRESS($L415,38))&lt;&gt;"UL"),INDIRECT(ADDRESS($L415,COLUMN()-11)),0),0), IF($M415&gt;0,IF(AND(INDIRECT(ADDRESS($M415,44))=0,INDIRECT(ADDRESS($M415,38))&lt;&gt;"UL"),INDIRECT(ADDRESS($M415,COLUMN()-11)),0),0))</f>
        <v>0</v>
      </c>
      <c r="BP415" s="57" cm="1">
        <f t="array" aca="1" ref="BP415" ca="1">SUM(IF($C415&gt;0,IF(AND(INDIRECT(ADDRESS($C415,44))=0,INDIRECT(ADDRESS($C415,38))&lt;&gt;"UL"),INDIRECT(ADDRESS($C415,COLUMN()-12)),0),0), IF($D415&gt;0,IF(AND(INDIRECT(ADDRESS($D415,44))=0,INDIRECT(ADDRESS($D415,38))&lt;&gt;"UL"),INDIRECT(ADDRESS($D415,COLUMN()-12)),0),0), IF($E415&gt;0,IF(AND(INDIRECT(ADDRESS($E415,44))=0,INDIRECT(ADDRESS($E415,38))&lt;&gt;"UL"),INDIRECT(ADDRESS($E415,COLUMN()-12)),0),0), IF($F415&gt;0,IF(AND(INDIRECT(ADDRESS($F415,44))=0,INDIRECT(ADDRESS($F415,38))&lt;&gt;"UL"),INDIRECT(ADDRESS($F415,COLUMN()-12)),0),0), IF($G415&gt;0,IF(AND(INDIRECT(ADDRESS($G415,44))=0,INDIRECT(ADDRESS($G415,38))&lt;&gt;"UL"),INDIRECT(ADDRESS($G415,COLUMN()-12)),0),0), IF($H415&gt;0,IF(AND(INDIRECT(ADDRESS($H415,44))=0,INDIRECT(ADDRESS($H415,38))&lt;&gt;"UL"),INDIRECT(ADDRESS($H415,COLUMN()-12)),0),0), IF($I415&gt;0,IF(AND(INDIRECT(ADDRESS($I415,44))=0,INDIRECT(ADDRESS($I415,38))&lt;&gt;"UL"),INDIRECT(ADDRESS($I415,COLUMN()-12)),0),0), IF($J415&gt;0,IF(AND(INDIRECT(ADDRESS($J415,44))=0,INDIRECT(ADDRESS($J415,38))&lt;&gt;"UL"),INDIRECT(ADDRESS($J415,COLUMN()-12)),0),0), IF($K415&gt;0,IF(AND(INDIRECT(ADDRESS($K415,44))=0,INDIRECT(ADDRESS($K415,38))&lt;&gt;"UL"),INDIRECT(ADDRESS($K415,COLUMN()-11)),0),0), IF($L415&gt;0,IF(AND(INDIRECT(ADDRESS($L415,44))=0,INDIRECT(ADDRESS($L415,38))&lt;&gt;"UL"),INDIRECT(ADDRESS($L415,COLUMN()-11)),0),0), IF($M415&gt;0,IF(AND(INDIRECT(ADDRESS($M415,44))=0,INDIRECT(ADDRESS($M415,38))&lt;&gt;"UL"),INDIRECT(ADDRESS($M415,COLUMN()-11)),0),0))</f>
        <v>0</v>
      </c>
      <c r="BQ415" s="57">
        <f t="shared" ca="1" si="290"/>
        <v>0</v>
      </c>
      <c r="BR415" s="161">
        <f t="shared" ca="1" si="291"/>
        <v>75.689373108547315</v>
      </c>
      <c r="BS415" s="59"/>
      <c r="BT415" s="56">
        <f t="shared" ca="1" si="292"/>
        <v>3.5132383593512082</v>
      </c>
      <c r="BU415" s="63">
        <f t="shared" ca="1" si="293"/>
        <v>0.13512455228273879</v>
      </c>
      <c r="BV415" s="57" t="s">
        <v>34</v>
      </c>
      <c r="BW415" s="57" cm="1">
        <f t="array" aca="1" ref="BW415" ca="1">SUM(IF($C415&gt;0,IF(AND(INDIRECT(ADDRESS($C415,44))=0,INDIRECT(ADDRESS($C415,38))="UL",ISERROR(SEARCH("Rear",INDIRECT(ADDRESS($C415,33)))),ISERROR(SEARCH("Side",INDIRECT(ADDRESS($C415,33))))),INDIRECT(ADDRESS($C415,COLUMN())),0),0),IF($D415&gt;0,IF(AND(INDIRECT(ADDRESS($D415,44))=0,INDIRECT(ADDRESS($D415,38))="UL",ISERROR(SEARCH("Rear",INDIRECT(ADDRESS($D415,33)))),ISERROR(SEARCH("Side",INDIRECT(ADDRESS($D415,33))))),INDIRECT(ADDRESS($D415,COLUMN())),0),0),IF($E415&gt;0,IF(AND(INDIRECT(ADDRESS($E415,44))=0,INDIRECT(ADDRESS($E415,38))="UL",ISERROR(SEARCH("Rear",INDIRECT(ADDRESS($E415,33)))),ISERROR(SEARCH("Side",INDIRECT(ADDRESS($E415,33))))),INDIRECT(ADDRESS($E415,COLUMN())),0),0),IF($F415&gt;0,IF(AND(INDIRECT(ADDRESS($F415,44))=0,INDIRECT(ADDRESS($F415,38))="UL",ISERROR(SEARCH("Rear",INDIRECT(ADDRESS($F415,33)))),ISERROR(SEARCH("Side",INDIRECT(ADDRESS($F415,33))))),INDIRECT(ADDRESS($F415,COLUMN())),0),0),IF($G415&gt;0,IF(AND(INDIRECT(ADDRESS($G415,44))=0,INDIRECT(ADDRESS($G415,38))="UL",ISERROR(SEARCH("Rear",INDIRECT(ADDRESS($G415,33)))),ISERROR(SEARCH("Side",INDIRECT(ADDRESS($G415,33))))),INDIRECT(ADDRESS($G415,COLUMN())),0),0),IF($H415&gt;0,IF(AND(INDIRECT(ADDRESS($H415,44))=0,INDIRECT(ADDRESS($H415,38))="UL",ISERROR(SEARCH("Rear",INDIRECT(ADDRESS($H415,33)))),ISERROR(SEARCH("Side",INDIRECT(ADDRESS($H415,33))))),INDIRECT(ADDRESS($H415,COLUMN())),0),0),IF($I415&gt;0,IF(AND(INDIRECT(ADDRESS($I415,44))=0,INDIRECT(ADDRESS($I415,38))="UL",ISERROR(SEARCH("Rear",INDIRECT(ADDRESS($I415,33)))),ISERROR(SEARCH("Side",INDIRECT(ADDRESS($I415,33))))),INDIRECT(ADDRESS($I415,COLUMN())),0),0),IF($J415&gt;0,IF(AND(INDIRECT(ADDRESS($J415,44))=0,INDIRECT(ADDRESS($J415,38))="UL",ISERROR(SEARCH("Rear",INDIRECT(ADDRESS($J415,33)))),ISERROR(SEARCH("Side",INDIRECT(ADDRESS($J415,33))))),INDIRECT(ADDRESS($J415,COLUMN())),0),0),IF($K415&gt;0,IF(AND(INDIRECT(ADDRESS($K415,44))=0,INDIRECT(ADDRESS($K415,38))="UL",ISERROR(SEARCH("Rear",INDIRECT(ADDRESS($K415,33)))),ISERROR(SEARCH("Side",INDIRECT(ADDRESS($K415,33))))),INDIRECT(ADDRESS($K415,COLUMN())),0),0),IF($L415&gt;0,IF(AND(INDIRECT(ADDRESS($L415,44))=0,INDIRECT(ADDRESS($L415,38))="UL",ISERROR(SEARCH("Rear",INDIRECT(ADDRESS($L415,33)))),ISERROR(SEARCH("Side",INDIRECT(ADDRESS($L415,33))))),INDIRECT(ADDRESS($L415,COLUMN())),0),0),IF($M415&gt;0,IF(AND(INDIRECT(ADDRESS($M415,44))=0,INDIRECT(ADDRESS($M415,38))="UL",ISERROR(SEARCH("Rear",INDIRECT(ADDRESS($M415,33)))),ISERROR(SEARCH("Side",INDIRECT(ADDRESS($M415,33))))),INDIRECT(ADDRESS($M415,COLUMN())),0),0))</f>
        <v>0.44444444444444442</v>
      </c>
      <c r="BX415" s="57">
        <f t="shared" ca="1" si="294"/>
        <v>0.44444444444444442</v>
      </c>
      <c r="BY415" s="57" cm="1">
        <f t="array" aca="1" ref="BY415" ca="1">SUM(IF($C415&gt;0,IF(AND(INDIRECT(ADDRESS($C415,44))=0,INDIRECT(ADDRESS($C415,38))="UL"),INDIRECT(ADDRESS($C415,COLUMN())),0),0),IF($D415&gt;0,IF(AND(INDIRECT(ADDRESS($D415,44))=0,INDIRECT(ADDRESS($D415,38))="UL"),INDIRECT(ADDRESS($D415,COLUMN())),0),0),IF($E415&gt;0,IF(AND(INDIRECT(ADDRESS($E415,44))=0,INDIRECT(ADDRESS($E415,38))="UL"),INDIRECT(ADDRESS($E415,COLUMN())),0),0),IF($F415&gt;0,IF(AND(INDIRECT(ADDRESS($F415,44))=0,INDIRECT(ADDRESS($F415,38))="UL"),INDIRECT(ADDRESS($F415,COLUMN())),0),0),IF($G415&gt;0,IF(AND(INDIRECT(ADDRESS($G415,44))=0,INDIRECT(ADDRESS($G415,38))="UL"),INDIRECT(ADDRESS($G415,COLUMN())),0),0),IF($H415&gt;0,IF(AND(INDIRECT(ADDRESS($H415,44))=0,INDIRECT(ADDRESS($H415,38))="UL"),INDIRECT(ADDRESS($H415,COLUMN())),0),0),IF($I415&gt;0,IF(AND(INDIRECT(ADDRESS($I415,44))=0,INDIRECT(ADDRESS($I415,38))="UL"),INDIRECT(ADDRESS($I415,COLUMN())),0),0),IF($J415&gt;0,IF(AND(INDIRECT(ADDRESS($J415,44))=0,INDIRECT(ADDRESS($J415,38))="UL"),INDIRECT(ADDRESS($J415,COLUMN())),0),0),IF($K415&gt;0,IF(AND(INDIRECT(ADDRESS($K415,44))=0,INDIRECT(ADDRESS($K415,38))="UL"),INDIRECT(ADDRESS($K415,COLUMN())),0),0),IF($L415&gt;0,IF(AND(INDIRECT(ADDRESS($L415,44))=0,INDIRECT(ADDRESS($L415,38))="UL"),INDIRECT(ADDRESS($L415,COLUMN())),0),0),IF($M415&gt;0,IF(AND(INDIRECT(ADDRESS($M415,44))=0,INDIRECT(ADDRESS($M415,38))="UL"),INDIRECT(ADDRESS($M415,COLUMN())),0),0))</f>
        <v>0.14814814814814814</v>
      </c>
      <c r="BZ415" s="57" cm="1">
        <f t="array" aca="1" ref="BZ415" ca="1">SUM(IF($C415&gt;0,IF(AND(INDIRECT(ADDRESS($C415,44))=0,INDIRECT(ADDRESS($C415,38))="UL"),INDIRECT(ADDRESS($C415,COLUMN())),0),0),IF($D415&gt;0,IF(AND(INDIRECT(ADDRESS($D415,44))=0,INDIRECT(ADDRESS($D415,38))="UL"),INDIRECT(ADDRESS($D415,COLUMN())),0),0),IF($E415&gt;0,IF(AND(INDIRECT(ADDRESS($E415,44))=0,INDIRECT(ADDRESS($E415,38))="UL"),INDIRECT(ADDRESS($E415,COLUMN())),0),0),IF($F415&gt;0,IF(AND(INDIRECT(ADDRESS($F415,44))=0,INDIRECT(ADDRESS($F415,38))="UL"),INDIRECT(ADDRESS($F415,COLUMN())),0),0),IF($G415&gt;0,IF(AND(INDIRECT(ADDRESS($G415,44))=0,INDIRECT(ADDRESS($G415,38))="UL"),INDIRECT(ADDRESS($G415,COLUMN())),0),0),IF($H415&gt;0,IF(AND(INDIRECT(ADDRESS($H415,44))=0,INDIRECT(ADDRESS($H415,38))="UL"),INDIRECT(ADDRESS($H415,COLUMN())),0),0),IF($I415&gt;0,IF(AND(INDIRECT(ADDRESS($I415,44))=0,INDIRECT(ADDRESS($I415,38))="UL"),INDIRECT(ADDRESS($I415,COLUMN())),0),0),IF($J415&gt;0,IF(AND(INDIRECT(ADDRESS($J415,44))=0,INDIRECT(ADDRESS($J415,38))="UL"),INDIRECT(ADDRESS($J415,COLUMN())),0),0),IF($K415&gt;0,IF(AND(INDIRECT(ADDRESS($K415,44))=0,INDIRECT(ADDRESS($K415,38))="UL"),INDIRECT(ADDRESS($K415,COLUMN())),0),0),IF($L415&gt;0,IF(AND(INDIRECT(ADDRESS($L415,44))=0,INDIRECT(ADDRESS($L415,38))="UL"),INDIRECT(ADDRESS($L415,COLUMN())),0),0),IF($M415&gt;0,IF(AND(INDIRECT(ADDRESS($M415,44))=0,INDIRECT(ADDRESS($M415,38))="UL"),INDIRECT(ADDRESS($M415,COLUMN())),0),0))</f>
        <v>0.51851851851851849</v>
      </c>
      <c r="CA415" s="57">
        <f t="shared" ca="1" si="295"/>
        <v>0.51851851851851849</v>
      </c>
      <c r="CB415" s="57" cm="1">
        <f t="array" aca="1" ref="CB415" ca="1">SUM(IF($C415&gt;0,IF(AND(INDIRECT(ADDRESS($C415,44))=0,INDIRECT(ADDRESS($C415,38))&lt;&gt;"UL"),INDIRECT(ADDRESS($C415,COLUMN())),0),0),IF($D415&gt;0,IF(AND(INDIRECT(ADDRESS($D415,44))=0,INDIRECT(ADDRESS($D415,38))&lt;&gt;"UL"),INDIRECT(ADDRESS($D415,COLUMN())),0),0),IF($E415&gt;0,IF(AND(INDIRECT(ADDRESS($E415,44))=0,INDIRECT(ADDRESS($E415,38))&lt;&gt;"UL"),INDIRECT(ADDRESS($E415,COLUMN())),0),0),IF($F415&gt;0,IF(AND(INDIRECT(ADDRESS($F415,44))=0,INDIRECT(ADDRESS($F415,38))&lt;&gt;"UL"),INDIRECT(ADDRESS($F415,COLUMN())),0),0),IF($G415&gt;0,IF(AND(INDIRECT(ADDRESS($G415,44))=0,INDIRECT(ADDRESS($G415,38))&lt;&gt;"UL"),INDIRECT(ADDRESS($G415,COLUMN())),0),0),IF($H415&gt;0,IF(AND(INDIRECT(ADDRESS($H415,44))=0,INDIRECT(ADDRESS($H415,38))&lt;&gt;"UL"),INDIRECT(ADDRESS($H415,COLUMN())),0),0),IF($I415&gt;0,IF(AND(INDIRECT(ADDRESS($I415,44))=0,INDIRECT(ADDRESS($I415,38))&lt;&gt;"UL"),INDIRECT(ADDRESS($I415,COLUMN())),0),0),IF($J415&gt;0,IF(AND(INDIRECT(ADDRESS($J415,44))=0,INDIRECT(ADDRESS($J415,38))&lt;&gt;"UL"),INDIRECT(ADDRESS($J415,COLUMN())),0),0),IF($K415&gt;0,IF(AND(INDIRECT(ADDRESS($K415,44))=0,INDIRECT(ADDRESS($K415,38))&lt;&gt;"UL"),INDIRECT(ADDRESS($K415,COLUMN())),0),0),IF($L415&gt;0,IF(AND(INDIRECT(ADDRESS($L415,44))=0,INDIRECT(ADDRESS($L415,38))&lt;&gt;"UL"),INDIRECT(ADDRESS($L415,COLUMN())),0),0),IF($M415&gt;0,IF(AND(INDIRECT(ADDRESS($M415,44))=0,INDIRECT(ADDRESS($M415,38))&lt;&gt;"UL"),INDIRECT(ADDRESS($M415,COLUMN())),0),0))</f>
        <v>0</v>
      </c>
      <c r="CC415" s="57">
        <f t="shared" ca="1" si="296"/>
        <v>0</v>
      </c>
      <c r="CD415" s="57" cm="1">
        <f t="array" aca="1" ref="CD415" ca="1">SUM(IF($C415&gt;0,IF(AND(INDIRECT(ADDRESS($C415,44))=0,INDIRECT(ADDRESS($C415,38))&lt;&gt;"UL"),INDIRECT(ADDRESS($C415,COLUMN())),0),0),IF($D415&gt;0,IF(AND(INDIRECT(ADDRESS($D415,44))=0,INDIRECT(ADDRESS($D415,38))&lt;&gt;"UL"),INDIRECT(ADDRESS($D415,COLUMN())),0),0),IF($E415&gt;0,IF(AND(INDIRECT(ADDRESS($E415,44))=0,INDIRECT(ADDRESS($E415,38))&lt;&gt;"UL"),INDIRECT(ADDRESS($E415,COLUMN())),0),0),IF($F415&gt;0,IF(AND(INDIRECT(ADDRESS($F415,44))=0,INDIRECT(ADDRESS($F415,38))&lt;&gt;"UL"),INDIRECT(ADDRESS($F415,COLUMN())),0),0),IF($G415&gt;0,IF(AND(INDIRECT(ADDRESS($G415,44))=0,INDIRECT(ADDRESS($G415,38))&lt;&gt;"UL"),INDIRECT(ADDRESS($G415,COLUMN())),0),0),IF($H415&gt;0,IF(AND(INDIRECT(ADDRESS($H415,44))=0,INDIRECT(ADDRESS($H415,38))&lt;&gt;"UL"),INDIRECT(ADDRESS($H415,COLUMN())),0),0),IF($I415&gt;0,IF(AND(INDIRECT(ADDRESS($I415,44))=0,INDIRECT(ADDRESS($I415,38))&lt;&gt;"UL"),INDIRECT(ADDRESS($I415,COLUMN())),0),0),IF($J415&gt;0,IF(AND(INDIRECT(ADDRESS($J415,44))=0,INDIRECT(ADDRESS($J415,38))&lt;&gt;"UL"),INDIRECT(ADDRESS($J415,COLUMN())),0),0),IF($K415&gt;0,IF(AND(INDIRECT(ADDRESS($K415,44))=0,INDIRECT(ADDRESS($K415,38))&lt;&gt;"UL"),INDIRECT(ADDRESS($K415,COLUMN())),0),0),IF($L415&gt;0,IF(AND(INDIRECT(ADDRESS($L415,44))=0,INDIRECT(ADDRESS($L415,38))&lt;&gt;"UL"),INDIRECT(ADDRESS($L415,COLUMN())),0),0),IF($M415&gt;0,IF(AND(INDIRECT(ADDRESS($M415,44))=0,INDIRECT(ADDRESS($M415,38))&lt;&gt;"UL"),INDIRECT(ADDRESS($M415,COLUMN())),0),0))</f>
        <v>0</v>
      </c>
      <c r="CE415" s="57" cm="1">
        <f t="array" aca="1" ref="CE415" ca="1">SUM(IF($C415&gt;0,IF(AND(INDIRECT(ADDRESS($C415,44))=0,INDIRECT(ADDRESS($C415,38))&lt;&gt;"UL"),INDIRECT(ADDRESS($C415,COLUMN())),0),0),IF($D415&gt;0,IF(AND(INDIRECT(ADDRESS($D415,44))=0,INDIRECT(ADDRESS($D415,38))&lt;&gt;"UL"),INDIRECT(ADDRESS($D415,COLUMN())),0),0),IF($E415&gt;0,IF(AND(INDIRECT(ADDRESS($E415,44))=0,INDIRECT(ADDRESS($E415,38))&lt;&gt;"UL"),INDIRECT(ADDRESS($E415,COLUMN())),0),0),IF($F415&gt;0,IF(AND(INDIRECT(ADDRESS($F415,44))=0,INDIRECT(ADDRESS($F415,38))&lt;&gt;"UL"),INDIRECT(ADDRESS($F415,COLUMN())),0),0),IF($G415&gt;0,IF(AND(INDIRECT(ADDRESS($G415,44))=0,INDIRECT(ADDRESS($G415,38))&lt;&gt;"UL"),INDIRECT(ADDRESS($G415,COLUMN())),0),0),IF($H415&gt;0,IF(AND(INDIRECT(ADDRESS($H415,44))=0,INDIRECT(ADDRESS($H415,38))&lt;&gt;"UL"),INDIRECT(ADDRESS($H415,COLUMN())),0),0),IF($I415&gt;0,IF(AND(INDIRECT(ADDRESS($I415,44))=0,INDIRECT(ADDRESS($I415,38))&lt;&gt;"UL"),INDIRECT(ADDRESS($I415,COLUMN())),0),0),IF($J415&gt;0,IF(AND(INDIRECT(ADDRESS($J415,44))=0,INDIRECT(ADDRESS($J415,38))&lt;&gt;"UL"),INDIRECT(ADDRESS($J415,COLUMN())),0),0),IF($K415&gt;0,IF(AND(INDIRECT(ADDRESS($K415,44))=0,INDIRECT(ADDRESS($K415,38))&lt;&gt;"UL"),INDIRECT(ADDRESS($K415,COLUMN())),0),0),IF($L415&gt;0,IF(AND(INDIRECT(ADDRESS($L415,44))=0,INDIRECT(ADDRESS($L415,38))&lt;&gt;"UL"),INDIRECT(ADDRESS($L415,COLUMN())),0),0),IF($M415&gt;0,IF(AND(INDIRECT(ADDRESS($M415,44))=0,INDIRECT(ADDRESS($M415,38))&lt;&gt;"UL"),INDIRECT(ADDRESS($M415,COLUMN())),0),0))</f>
        <v>0</v>
      </c>
      <c r="CF415" s="57">
        <f t="shared" ca="1" si="297"/>
        <v>0</v>
      </c>
      <c r="CG415" s="57">
        <f t="shared" ca="1" si="298"/>
        <v>0.97117506431827061</v>
      </c>
      <c r="CH415" s="57">
        <f t="shared" ca="1" si="299"/>
        <v>3.7352887089164254E-2</v>
      </c>
      <c r="CI415" s="19">
        <f t="shared" ca="1" si="300"/>
        <v>19.774794775135334</v>
      </c>
      <c r="CJ415" s="19"/>
      <c r="CK415" s="57" cm="1">
        <f t="array" aca="1" ref="CK415" ca="1">IF(AU415="S", SUM(IF($C415&gt;0,IF(INDIRECT(ADDRESS($C415,43))&lt;&gt;1,INDIRECT(ADDRESS($C415,48)),0),0), IF($D415&gt;0,IF(INDIRECT(ADDRESS($D415,43))&lt;&gt;1,INDIRECT(ADDRESS($D415,48)),0),0), IF($E415&gt;0,IF(INDIRECT(ADDRESS($E415,43))&lt;&gt;1,INDIRECT(ADDRESS($E415,48)),0),0), IF($F415&gt;0,IF(INDIRECT(ADDRESS($F415,43))&lt;&gt;1,INDIRECT(ADDRESS($F415,48)),0),0), IF($G415&gt;0,IF(INDIRECT(ADDRESS($G415,43))&lt;&gt;1,INDIRECT(ADDRESS($G415,48)),0),0), IF($H415&gt;0,IF(INDIRECT(ADDRESS($H415,43))&lt;&gt;1,INDIRECT(ADDRESS($H415,48)),0),0), IF($I415&gt;0,IF(INDIRECT(ADDRESS($I415,43))&lt;&gt;1,INDIRECT(ADDRESS($I415,48)),0),0), IF($J415&gt;0,IF(INDIRECT(ADDRESS($J415,43))&lt;&gt;1,INDIRECT(ADDRESS($J415,48)),0),0), IF($K415&gt;0,IF(INDIRECT(ADDRESS($K415,43))&lt;&gt;1,INDIRECT(ADDRESS($K415,48)),0),0), IF($L415&gt;0,IF(INDIRECT(ADDRESS($L415,43))&lt;&gt;1,INDIRECT(ADDRESS($L415,48)),0),0), IF($M415&gt;0,IF(INDIRECT(ADDRESS($M415,43))&lt;&gt;1,INDIRECT(ADDRESS($M415,48)),0),0)), IF(AU415="L",SUM(IF($C415&gt;0,IF(INDIRECT(ADDRESS($C415,43))&lt;&gt;1,INDIRECT(ADDRESS($C415,50)),0),0), IF($D415&gt;0,IF(INDIRECT(ADDRESS($D415,43))&lt;&gt;1,INDIRECT(ADDRESS($D415,50)),0),0), IF($E415&gt;0,IF(INDIRECT(ADDRESS($E415,43))&lt;&gt;1,INDIRECT(ADDRESS($E415,50)),0),0), IF($F415&gt;0,IF(INDIRECT(ADDRESS($F415,43))&lt;&gt;1,INDIRECT(ADDRESS($F415,50)),0),0), IF($G415&gt;0,IF(INDIRECT(ADDRESS($G415,43))&lt;&gt;1,INDIRECT(ADDRESS($G415,50)),0),0), IF($G415&gt;0,IF(INDIRECT(ADDRESS($G415,43))&lt;&gt;1,INDIRECT(ADDRESS($G415,50)),0),0), IF($H415&gt;0,IF(INDIRECT(ADDRESS($H415,43))&lt;&gt;1,INDIRECT(ADDRESS($H415,50)),0),0), IF($I415&gt;0,IF(INDIRECT(ADDRESS($I415,43))&lt;&gt;1,INDIRECT(ADDRESS($I415,50)),0),0), IF($J415&gt;0,IF(INDIRECT(ADDRESS($J415,43))&lt;&gt;1,INDIRECT(ADDRESS($J415,50)),0),0), IF($K415&gt;0,IF(INDIRECT(ADDRESS($K415,43))&lt;&gt;1,INDIRECT(ADDRESS($K415,50)),0),0), IF($L415&gt;0,IF(INDIRECT(ADDRESS($L415,43))&lt;&gt;1,INDIRECT(ADDRESS($L415,50)),0),0), IF($M415&gt;0,IF(INDIRECT(ADDRESS($M415,43))&lt;&gt;1,INDIRECT(ADDRESS($M415,50)),0),0)), SUM(IF($C415&gt;0,IF(INDIRECT(ADDRESS($C415,43))&lt;&gt;1,INDIRECT(ADDRESS($C415,49)),0),0), IF($D415&gt;0,IF(INDIRECT(ADDRESS($D415,43))&lt;&gt;1,INDIRECT(ADDRESS($D415,49)),0),0), IF($E415&gt;0,IF(INDIRECT(ADDRESS($E415,43))&lt;&gt;1,INDIRECT(ADDRESS($E415,49)),0),0), IF($F415&gt;0,IF(INDIRECT(ADDRESS($F415,43))&lt;&gt;1,INDIRECT(ADDRESS($F415,49)),0),0), IF($G415&gt;0,IF(INDIRECT(ADDRESS($G415,43))&lt;&gt;1,INDIRECT(ADDRESS($G415,49)),0),0), IF($G415&gt;0,IF(INDIRECT(ADDRESS($G415,43))&lt;&gt;1,INDIRECT(ADDRESS($G415,49)),0),0), IF($H415&gt;0,IF(INDIRECT(ADDRESS($H415,43))&lt;&gt;1,INDIRECT(ADDRESS($H415,49)),0),0), IF($I415&gt;0,IF(INDIRECT(ADDRESS($I415,43))&lt;&gt;1,INDIRECT(ADDRESS($I415,49)),0),0), IF($J415&gt;0,IF(INDIRECT(ADDRESS($J415,43))&lt;&gt;1,INDIRECT(ADDRESS($J415,49)),0),0), IF($K415&gt;0,IF(INDIRECT(ADDRESS($K415,43))&lt;&gt;1,INDIRECT(ADDRESS($K415,49)),0),0), IF($L415&gt;0,IF(INDIRECT(ADDRESS($L415,43))&lt;&gt;1,INDIRECT(ADDRESS($L415,49)),0),0), IF($M415&gt;0,IF(INDIRECT(ADDRESS($M415,43))&lt;&gt;1,INDIRECT(ADDRESS($M415,49)),0),0))))</f>
        <v>0.88888888888888884</v>
      </c>
      <c r="CL415" s="57" cm="1">
        <f t="array" aca="1" ref="CL415" ca="1">SUM(IF($C415&gt;0,IF(INDIRECT(ADDRESS($C415,44))=1,INDIRECT(ADDRESS($C415,90)),0),0), IF($D415&gt;0,IF(INDIRECT(ADDRESS($D415,44))=1,INDIRECT(ADDRESS($D415,90)),0),0), IF($E415&gt;0,IF(INDIRECT(ADDRESS($E415,44))=1,INDIRECT(ADDRESS($E415,90)),0),0), IF($F415&gt;0,IF(INDIRECT(ADDRESS($F415,44))=1,INDIRECT(ADDRESS($F415,90)),0),0), IF($G415&gt;0,IF(INDIRECT(ADDRESS($G415,44))=1,INDIRECT(ADDRESS($G415,90)),0),0), IF($H415&gt;0,IF(INDIRECT(ADDRESS($H415,44))=1,INDIRECT(ADDRESS($H415,90)),0),0), IF($I415&gt;0,IF(INDIRECT(ADDRESS($I415,44))=1,INDIRECT(ADDRESS($I415,90)),0),0), IF($J415&gt;0,IF(INDIRECT(ADDRESS($J415,44))=1,INDIRECT(ADDRESS($J415,90)),0),0), IF($K415&gt;0,IF(INDIRECT(ADDRESS($K415,44))=1,INDIRECT(ADDRESS($K415,90)),0),0), IF($L415&gt;0,IF(INDIRECT(ADDRESS($L415,44))=1,INDIRECT(ADDRESS($L415,90)),0),0), IF($M415&gt;0,IF(INDIRECT(ADDRESS($M415,44))=1,INDIRECT(ADDRESS($M415,90)),0),0))</f>
        <v>0</v>
      </c>
      <c r="CM415" s="56">
        <f t="shared" ca="1" si="301"/>
        <v>0.99476478396994705</v>
      </c>
      <c r="CN415" s="59"/>
    </row>
    <row r="416" spans="1:93" x14ac:dyDescent="0.25">
      <c r="A416" s="219" t="s">
        <v>582</v>
      </c>
      <c r="B416" s="220">
        <v>374</v>
      </c>
      <c r="C416" s="220">
        <v>384</v>
      </c>
      <c r="D416" s="220">
        <v>386</v>
      </c>
      <c r="E416" s="220"/>
      <c r="F416" s="220"/>
      <c r="G416" s="220"/>
      <c r="H416" s="220"/>
      <c r="I416" s="220"/>
      <c r="J416" s="220"/>
      <c r="K416" s="220"/>
      <c r="L416" s="220"/>
      <c r="M416" s="220"/>
      <c r="N416" s="67">
        <f t="shared" ca="1" si="281"/>
        <v>28</v>
      </c>
      <c r="O416" s="67" t="str" cm="1">
        <f t="array" aca="1" ref="O416" ca="1">INDIRECT(ADDRESS($B416,COLUMN()))</f>
        <v>Fighter</v>
      </c>
      <c r="P416" s="67" cm="1">
        <f t="array" aca="1" ref="P416" ca="1">INDIRECT(ADDRESS($B416,COLUMN()))</f>
        <v>2</v>
      </c>
      <c r="Q416" s="67" cm="1">
        <f t="array" aca="1" ref="Q416" ca="1">INDIRECT(ADDRESS($B416,COLUMN()))</f>
        <v>0</v>
      </c>
      <c r="R416" s="67" cm="1">
        <f t="array" aca="1" ref="R416" ca="1">INDIRECT(ADDRESS($B416,COLUMN()))</f>
        <v>0</v>
      </c>
      <c r="S416" s="67" cm="1">
        <f t="array" aca="1" ref="S416" ca="1">INDIRECT(ADDRESS($B416,COLUMN()))</f>
        <v>3</v>
      </c>
      <c r="T416" s="67" t="str" cm="1">
        <f t="array" aca="1" ref="T416" ca="1">INDIRECT(ADDRESS($B416,COLUMN()))</f>
        <v>1-8</v>
      </c>
      <c r="U416" s="67" cm="1">
        <f t="array" aca="1" ref="U416" ca="1">INDIRECT(ADDRESS($B416,COLUMN()))</f>
        <v>8</v>
      </c>
      <c r="V416" s="67" cm="1">
        <f t="array" aca="1" ref="V416" ca="1">INDIRECT(ADDRESS($B416,COLUMN()))</f>
        <v>0</v>
      </c>
      <c r="W416" s="67" cm="1">
        <f t="array" aca="1" ref="W416" ca="1">INDIRECT(ADDRESS($B416,COLUMN()))</f>
        <v>2</v>
      </c>
      <c r="X416" s="67" cm="1">
        <f t="array" aca="1" ref="X416" ca="1">INDIRECT(ADDRESS($B416,COLUMN()))</f>
        <v>10</v>
      </c>
      <c r="Y416" s="67" cm="1">
        <f t="array" aca="1" ref="Y416" ca="1">INDIRECT(ADDRESS($B416,COLUMN()))</f>
        <v>2</v>
      </c>
      <c r="Z416" s="67" cm="1">
        <f t="array" aca="1" ref="Z416" ca="1">INDIRECT(ADDRESS($B416,COLUMN()))</f>
        <v>5</v>
      </c>
      <c r="AA416" s="67" t="str" cm="1">
        <f t="array" aca="1" ref="AA416" ca="1">INDIRECT(ADDRESS($B416,COLUMN()))</f>
        <v>Jink</v>
      </c>
      <c r="AB416" s="56">
        <f t="shared" ca="1" si="282"/>
        <v>1.0483933198132851</v>
      </c>
      <c r="AC416" s="56">
        <f t="shared" ca="1" si="283"/>
        <v>1.2129868958562575</v>
      </c>
      <c r="AD416" s="56">
        <f t="shared" ca="1" si="284"/>
        <v>2.1095424275761001</v>
      </c>
      <c r="AF416" s="52"/>
      <c r="AG416" s="52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2"/>
      <c r="AU416" s="54" t="s">
        <v>33</v>
      </c>
      <c r="AV416" s="57" cm="1">
        <f t="array" aca="1" ref="AV416" ca="1">SUM(IF($C416&gt;0,IF(AND(INDIRECT(ADDRESS($C416,44))=0,INDIRECT(ADDRESS($C416,38))="UL",ISERROR(SEARCH("Rear",INDIRECT(ADDRESS($C416,33)))),ISERROR(SEARCH("Side",INDIRECT(ADDRESS($C416,33))))),INDIRECT(ADDRESS($C416,COLUMN())),0),0),IF($D416&gt;0,IF(AND(INDIRECT(ADDRESS($D416,44))=0,INDIRECT(ADDRESS($D416,38))="UL",ISERROR(SEARCH("Rear",INDIRECT(ADDRESS($D416,33)))),ISERROR(SEARCH("Side",INDIRECT(ADDRESS($D416,33))))),INDIRECT(ADDRESS($D416,COLUMN())),0),0),IF($E416&gt;0,IF(AND(INDIRECT(ADDRESS($E416,44))=0,INDIRECT(ADDRESS($E416,38))="UL",ISERROR(SEARCH("Rear",INDIRECT(ADDRESS($E416,33)))),ISERROR(SEARCH("Side",INDIRECT(ADDRESS($E416,33))))),INDIRECT(ADDRESS($E416,COLUMN())),0),0),IF($F416&gt;0,IF(AND(INDIRECT(ADDRESS($F416,44))=0,INDIRECT(ADDRESS($F416,38))="UL",ISERROR(SEARCH("Rear",INDIRECT(ADDRESS($F416,33)))),ISERROR(SEARCH("Side",INDIRECT(ADDRESS($F416,33))))),INDIRECT(ADDRESS($F416,COLUMN())),0),0),IF($G416&gt;0,IF(AND(INDIRECT(ADDRESS($G416,44))=0,INDIRECT(ADDRESS($G416,38))="UL",ISERROR(SEARCH("Rear",INDIRECT(ADDRESS($G416,33)))),ISERROR(SEARCH("Side",INDIRECT(ADDRESS($G416,33))))),INDIRECT(ADDRESS($G416,COLUMN())),0),0),IF($H416&gt;0,IF(AND(INDIRECT(ADDRESS($H416,44))=0,INDIRECT(ADDRESS($H416,38))="UL",ISERROR(SEARCH("Rear",INDIRECT(ADDRESS($H416,33)))),ISERROR(SEARCH("Side",INDIRECT(ADDRESS($H416,33))))),INDIRECT(ADDRESS($H416,COLUMN())),0),0),IF($I416&gt;0,IF(AND(INDIRECT(ADDRESS($I416,44))=0,INDIRECT(ADDRESS($I416,38))="UL",ISERROR(SEARCH("Rear",INDIRECT(ADDRESS($I416,33)))),ISERROR(SEARCH("Side",INDIRECT(ADDRESS($I416,33))))),INDIRECT(ADDRESS($I416,COLUMN())),0),0),IF($J416&gt;0,IF(AND(INDIRECT(ADDRESS($J416,44))=0,INDIRECT(ADDRESS($J416,38))="UL",ISERROR(SEARCH("Rear",INDIRECT(ADDRESS($J416,33)))),ISERROR(SEARCH("Side",INDIRECT(ADDRESS($J416,33))))),INDIRECT(ADDRESS($J416,COLUMN())),0),0),IF($K416&gt;0,IF(AND(INDIRECT(ADDRESS($K416,44))=0,INDIRECT(ADDRESS($K416,38))="UL",ISERROR(SEARCH("Rear",INDIRECT(ADDRESS($K416,33)))),ISERROR(SEARCH("Side",INDIRECT(ADDRESS($K416,33))))),INDIRECT(ADDRESS($K416,COLUMN())),0),0),IF($L416&gt;0,IF(AND(INDIRECT(ADDRESS($L416,44))=0,INDIRECT(ADDRESS($L416,38))="UL",ISERROR(SEARCH("Rear",INDIRECT(ADDRESS($L416,33)))),ISERROR(SEARCH("Side",INDIRECT(ADDRESS($L416,33))))),INDIRECT(ADDRESS($L416,COLUMN())),0),0),IF($M416&gt;0,IF(AND(INDIRECT(ADDRESS($M416,44))=0,INDIRECT(ADDRESS($M416,38))="UL",ISERROR(SEARCH("Rear",INDIRECT(ADDRESS($M416,33)))),ISERROR(SEARCH("Side",INDIRECT(ADDRESS($M416,33))))),INDIRECT(ADDRESS($M416,COLUMN())),0),0))</f>
        <v>1.5555555555555554</v>
      </c>
      <c r="AW416" s="57" cm="1">
        <f t="array" aca="1" ref="AW416" ca="1">SUM(IF($C416&gt;0,IF(AND(INDIRECT(ADDRESS($C416,44))=0,INDIRECT(ADDRESS($C416,38))="UL",ISERROR(SEARCH("Rear",INDIRECT(ADDRESS($C416,33)))),ISERROR(SEARCH("Side",INDIRECT(ADDRESS($C416,33))))),INDIRECT(ADDRESS($C416,COLUMN())),0),0),IF($D416&gt;0,IF(AND(INDIRECT(ADDRESS($D416,44))=0,INDIRECT(ADDRESS($D416,38))="UL",ISERROR(SEARCH("Rear",INDIRECT(ADDRESS($D416,33)))),ISERROR(SEARCH("Side",INDIRECT(ADDRESS($D416,33))))),INDIRECT(ADDRESS($D416,COLUMN())),0),0),IF($E416&gt;0,IF(AND(INDIRECT(ADDRESS($E416,44))=0,INDIRECT(ADDRESS($E416,38))="UL",ISERROR(SEARCH("Rear",INDIRECT(ADDRESS($E416,33)))),ISERROR(SEARCH("Side",INDIRECT(ADDRESS($E416,33))))),INDIRECT(ADDRESS($E416,COLUMN())),0),0),IF($F416&gt;0,IF(AND(INDIRECT(ADDRESS($F416,44))=0,INDIRECT(ADDRESS($F416,38))="UL",ISERROR(SEARCH("Rear",INDIRECT(ADDRESS($F416,33)))),ISERROR(SEARCH("Side",INDIRECT(ADDRESS($F416,33))))),INDIRECT(ADDRESS($F416,COLUMN())),0),0),IF($G416&gt;0,IF(AND(INDIRECT(ADDRESS($G416,44))=0,INDIRECT(ADDRESS($G416,38))="UL",ISERROR(SEARCH("Rear",INDIRECT(ADDRESS($G416,33)))),ISERROR(SEARCH("Side",INDIRECT(ADDRESS($G416,33))))),INDIRECT(ADDRESS($G416,COLUMN())),0),0),IF($H416&gt;0,IF(AND(INDIRECT(ADDRESS($H416,44))=0,INDIRECT(ADDRESS($H416,38))="UL",ISERROR(SEARCH("Rear",INDIRECT(ADDRESS($H416,33)))),ISERROR(SEARCH("Side",INDIRECT(ADDRESS($H416,33))))),INDIRECT(ADDRESS($H416,COLUMN())),0),0),IF($I416&gt;0,IF(AND(INDIRECT(ADDRESS($I416,44))=0,INDIRECT(ADDRESS($I416,38))="UL",ISERROR(SEARCH("Rear",INDIRECT(ADDRESS($I416,33)))),ISERROR(SEARCH("Side",INDIRECT(ADDRESS($I416,33))))),INDIRECT(ADDRESS($I416,COLUMN())),0),0),IF($J416&gt;0,IF(AND(INDIRECT(ADDRESS($J416,44))=0,INDIRECT(ADDRESS($J416,38))="UL",ISERROR(SEARCH("Rear",INDIRECT(ADDRESS($J416,33)))),ISERROR(SEARCH("Side",INDIRECT(ADDRESS($J416,33))))),INDIRECT(ADDRESS($J416,COLUMN())),0),0),IF($K416&gt;0,IF(AND(INDIRECT(ADDRESS($K416,44))=0,INDIRECT(ADDRESS($K416,38))="UL",ISERROR(SEARCH("Rear",INDIRECT(ADDRESS($K416,33)))),ISERROR(SEARCH("Side",INDIRECT(ADDRESS($K416,33))))),INDIRECT(ADDRESS($K416,COLUMN())),0),0),IF($L416&gt;0,IF(AND(INDIRECT(ADDRESS($L416,44))=0,INDIRECT(ADDRESS($L416,38))="UL",ISERROR(SEARCH("Rear",INDIRECT(ADDRESS($L416,33)))),ISERROR(SEARCH("Side",INDIRECT(ADDRESS($L416,33))))),INDIRECT(ADDRESS($L416,COLUMN())),0),0),IF($M416&gt;0,IF(AND(INDIRECT(ADDRESS($M416,44))=0,INDIRECT(ADDRESS($M416,38))="UL",ISERROR(SEARCH("Rear",INDIRECT(ADDRESS($M416,33)))),ISERROR(SEARCH("Side",INDIRECT(ADDRESS($M416,33))))),INDIRECT(ADDRESS($M416,COLUMN())),0),0))</f>
        <v>0.88888888888888884</v>
      </c>
      <c r="AX416" s="57" cm="1">
        <f t="array" aca="1" ref="AX416" ca="1">SUM(IF($C416&gt;0,IF(AND(INDIRECT(ADDRESS($C416,44))=0,INDIRECT(ADDRESS($C416,38))="UL",ISERROR(SEARCH("Rear",INDIRECT(ADDRESS($C416,33)))),ISERROR(SEARCH("Side",INDIRECT(ADDRESS($C416,33))))),INDIRECT(ADDRESS($C416,COLUMN())),0),0),IF($D416&gt;0,IF(AND(INDIRECT(ADDRESS($D416,44))=0,INDIRECT(ADDRESS($D416,38))="UL",ISERROR(SEARCH("Rear",INDIRECT(ADDRESS($D416,33)))),ISERROR(SEARCH("Side",INDIRECT(ADDRESS($D416,33))))),INDIRECT(ADDRESS($D416,COLUMN())),0),0),IF($E416&gt;0,IF(AND(INDIRECT(ADDRESS($E416,44))=0,INDIRECT(ADDRESS($E416,38))="UL",ISERROR(SEARCH("Rear",INDIRECT(ADDRESS($E416,33)))),ISERROR(SEARCH("Side",INDIRECT(ADDRESS($E416,33))))),INDIRECT(ADDRESS($E416,COLUMN())),0),0),IF($F416&gt;0,IF(AND(INDIRECT(ADDRESS($F416,44))=0,INDIRECT(ADDRESS($F416,38))="UL",ISERROR(SEARCH("Rear",INDIRECT(ADDRESS($F416,33)))),ISERROR(SEARCH("Side",INDIRECT(ADDRESS($F416,33))))),INDIRECT(ADDRESS($F416,COLUMN())),0),0),IF($G416&gt;0,IF(AND(INDIRECT(ADDRESS($G416,44))=0,INDIRECT(ADDRESS($G416,38))="UL",ISERROR(SEARCH("Rear",INDIRECT(ADDRESS($G416,33)))),ISERROR(SEARCH("Side",INDIRECT(ADDRESS($G416,33))))),INDIRECT(ADDRESS($G416,COLUMN())),0),0),IF($H416&gt;0,IF(AND(INDIRECT(ADDRESS($H416,44))=0,INDIRECT(ADDRESS($H416,38))="UL",ISERROR(SEARCH("Rear",INDIRECT(ADDRESS($H416,33)))),ISERROR(SEARCH("Side",INDIRECT(ADDRESS($H416,33))))),INDIRECT(ADDRESS($H416,COLUMN())),0),0),IF($I416&gt;0,IF(AND(INDIRECT(ADDRESS($I416,44))=0,INDIRECT(ADDRESS($I416,38))="UL",ISERROR(SEARCH("Rear",INDIRECT(ADDRESS($I416,33)))),ISERROR(SEARCH("Side",INDIRECT(ADDRESS($I416,33))))),INDIRECT(ADDRESS($I416,COLUMN())),0),0),IF($J416&gt;0,IF(AND(INDIRECT(ADDRESS($J416,44))=0,INDIRECT(ADDRESS($J416,38))="UL",ISERROR(SEARCH("Rear",INDIRECT(ADDRESS($J416,33)))),ISERROR(SEARCH("Side",INDIRECT(ADDRESS($J416,33))))),INDIRECT(ADDRESS($J416,COLUMN())),0),0),IF($K416&gt;0,IF(AND(INDIRECT(ADDRESS($K416,44))=0,INDIRECT(ADDRESS($K416,38))="UL",ISERROR(SEARCH("Rear",INDIRECT(ADDRESS($K416,33)))),ISERROR(SEARCH("Side",INDIRECT(ADDRESS($K416,33))))),INDIRECT(ADDRESS($K416,COLUMN())),0),0),IF($L416&gt;0,IF(AND(INDIRECT(ADDRESS($L416,44))=0,INDIRECT(ADDRESS($L416,38))="UL",ISERROR(SEARCH("Rear",INDIRECT(ADDRESS($L416,33)))),ISERROR(SEARCH("Side",INDIRECT(ADDRESS($L416,33))))),INDIRECT(ADDRESS($L416,COLUMN())),0),0),IF($M416&gt;0,IF(AND(INDIRECT(ADDRESS($M416,44))=0,INDIRECT(ADDRESS($M416,38))="UL",ISERROR(SEARCH("Rear",INDIRECT(ADDRESS($M416,33)))),ISERROR(SEARCH("Side",INDIRECT(ADDRESS($M416,33))))),INDIRECT(ADDRESS($M416,COLUMN())),0),0))</f>
        <v>0</v>
      </c>
      <c r="AY416" s="58">
        <f t="shared" ca="1" si="285"/>
        <v>1.5555555555555554</v>
      </c>
      <c r="AZ416" s="58">
        <f t="shared" ca="1" si="286"/>
        <v>0.81481481481481477</v>
      </c>
      <c r="BA416" s="58" cm="1">
        <f t="array" aca="1" ref="BA416" ca="1">SUM(IF($C416&gt;0,IF(AND(INDIRECT(ADDRESS($C416,44))=0,INDIRECT(ADDRESS($C416,38))="UL"),INDIRECT(ADDRESS($C416,COLUMN())),0),0),IF($D416&gt;0,IF(AND(INDIRECT(ADDRESS($D416,44))=0,INDIRECT(ADDRESS($D416,38))="UL"),INDIRECT(ADDRESS($D416,COLUMN())),0),0),IF($E416&gt;0,IF(AND(INDIRECT(ADDRESS($E416,44))=0,INDIRECT(ADDRESS($E416,38))="UL"),INDIRECT(ADDRESS($E416,COLUMN())),0),0),IF($F416&gt;0,IF(AND(INDIRECT(ADDRESS($F416,44))=0,INDIRECT(ADDRESS($F416,38))="UL"),INDIRECT(ADDRESS($F416,COLUMN())),0),0),IF($G416&gt;0,IF(AND(INDIRECT(ADDRESS($G416,44))=0,INDIRECT(ADDRESS($G416,38))="UL"),INDIRECT(ADDRESS($G416,COLUMN())),0),0),IF($H416&gt;0,IF(AND(INDIRECT(ADDRESS($H416,44))=0,INDIRECT(ADDRESS($H416,38))="UL"),INDIRECT(ADDRESS($H416,COLUMN())),0),0),IF($I416&gt;0,IF(AND(INDIRECT(ADDRESS($I416,44))=0,INDIRECT(ADDRESS($I416,38))="UL"),INDIRECT(ADDRESS($I416,COLUMN())),0),0),IF($J416&gt;0,IF(AND(INDIRECT(ADDRESS($J416,44))=0,INDIRECT(ADDRESS($J416,38))="UL"),INDIRECT(ADDRESS($J416,COLUMN())),0),0),IF($K416&gt;0,IF(AND(INDIRECT(ADDRESS($K416,44))=0,INDIRECT(ADDRESS($K416,38))="UL"),INDIRECT(ADDRESS($K416,COLUMN())),0),0),IF($L416&gt;0,IF(AND(INDIRECT(ADDRESS($L416,44))=0,INDIRECT(ADDRESS($L416,38))="UL"),INDIRECT(ADDRESS($L416,COLUMN())),0),0),IF($M416&gt;0,IF(AND(INDIRECT(ADDRESS($M416,44))=0,INDIRECT(ADDRESS($M416,38))="UL"),INDIRECT(ADDRESS($M416,COLUMN())),0),0))</f>
        <v>0.23703703703703702</v>
      </c>
      <c r="BB416" s="58" cm="1">
        <f t="array" aca="1" ref="BB416" ca="1">SUM(IF($C416&gt;0,IF(AND(INDIRECT(ADDRESS($C416,44))=0,INDIRECT(ADDRESS($C416,38))="UL"),INDIRECT(ADDRESS($C416,COLUMN())),0),0),IF($D416&gt;0,IF(AND(INDIRECT(ADDRESS($D416,44))=0,INDIRECT(ADDRESS($D416,38))="UL"),INDIRECT(ADDRESS($D416,COLUMN())),0),0),IF($E416&gt;0,IF(AND(INDIRECT(ADDRESS($E416,44))=0,INDIRECT(ADDRESS($E416,38))="UL"),INDIRECT(ADDRESS($E416,COLUMN())),0),0),IF($F416&gt;0,IF(AND(INDIRECT(ADDRESS($F416,44))=0,INDIRECT(ADDRESS($F416,38))="UL"),INDIRECT(ADDRESS($F416,COLUMN())),0),0),IF($G416&gt;0,IF(AND(INDIRECT(ADDRESS($G416,44))=0,INDIRECT(ADDRESS($G416,38))="UL"),INDIRECT(ADDRESS($G416,COLUMN())),0),0),IF($H416&gt;0,IF(AND(INDIRECT(ADDRESS($H416,44))=0,INDIRECT(ADDRESS($H416,38))="UL"),INDIRECT(ADDRESS($H416,COLUMN())),0),0),IF($I416&gt;0,IF(AND(INDIRECT(ADDRESS($I416,44))=0,INDIRECT(ADDRESS($I416,38))="UL"),INDIRECT(ADDRESS($I416,COLUMN())),0),0),IF($J416&gt;0,IF(AND(INDIRECT(ADDRESS($J416,44))=0,INDIRECT(ADDRESS($J416,38))="UL"),INDIRECT(ADDRESS($J416,COLUMN())),0),0),IF($K416&gt;0,IF(AND(INDIRECT(ADDRESS($K416,44))=0,INDIRECT(ADDRESS($K416,38))="UL"),INDIRECT(ADDRESS($K416,COLUMN())),0),0),IF($L416&gt;0,IF(AND(INDIRECT(ADDRESS($L416,44))=0,INDIRECT(ADDRESS($L416,38))="UL"),INDIRECT(ADDRESS($L416,COLUMN())),0),0),IF($M416&gt;0,IF(AND(INDIRECT(ADDRESS($M416,44))=0,INDIRECT(ADDRESS($M416,38))="UL"),INDIRECT(ADDRESS($M416,COLUMN())),0),0))</f>
        <v>0.41481481481481475</v>
      </c>
      <c r="BC416" s="58" cm="1">
        <f t="array" aca="1" ref="BC416" ca="1">SUM(IF($C416&gt;0,IF(AND(INDIRECT(ADDRESS($C416,44))=0,INDIRECT(ADDRESS($C416,38))="UL"),INDIRECT(ADDRESS($C416,COLUMN())),0),0),IF($D416&gt;0,IF(AND(INDIRECT(ADDRESS($D416,44))=0,INDIRECT(ADDRESS($D416,38))="UL"),INDIRECT(ADDRESS($D416,COLUMN())),0),0),IF($E416&gt;0,IF(AND(INDIRECT(ADDRESS($E416,44))=0,INDIRECT(ADDRESS($E416,38))="UL"),INDIRECT(ADDRESS($E416,COLUMN())),0),0),IF($F416&gt;0,IF(AND(INDIRECT(ADDRESS($F416,44))=0,INDIRECT(ADDRESS($F416,38))="UL"),INDIRECT(ADDRESS($F416,COLUMN())),0),0),IF($G416&gt;0,IF(AND(INDIRECT(ADDRESS($G416,44))=0,INDIRECT(ADDRESS($G416,38))="UL"),INDIRECT(ADDRESS($G416,COLUMN())),0),0),IF($H416&gt;0,IF(AND(INDIRECT(ADDRESS($H416,44))=0,INDIRECT(ADDRESS($H416,38))="UL"),INDIRECT(ADDRESS($H416,COLUMN())),0),0),IF($I416&gt;0,IF(AND(INDIRECT(ADDRESS($I416,44))=0,INDIRECT(ADDRESS($I416,38))="UL"),INDIRECT(ADDRESS($I416,COLUMN())),0),0),IF($J416&gt;0,IF(AND(INDIRECT(ADDRESS($J416,44))=0,INDIRECT(ADDRESS($J416,38))="UL"),INDIRECT(ADDRESS($J416,COLUMN())),0),0),IF($K416&gt;0,IF(AND(INDIRECT(ADDRESS($K416,44))=0,INDIRECT(ADDRESS($K416,38))="UL"),INDIRECT(ADDRESS($K416,COLUMN())),0),0),IF($L416&gt;0,IF(AND(INDIRECT(ADDRESS($L416,44))=0,INDIRECT(ADDRESS($L416,38))="UL"),INDIRECT(ADDRESS($L416,COLUMN())),0),0),IF($M416&gt;0,IF(AND(INDIRECT(ADDRESS($M416,44))=0,INDIRECT(ADDRESS($M416,38))="UL"),INDIRECT(ADDRESS($M416,COLUMN())),0),0))</f>
        <v>0.20740740740740737</v>
      </c>
      <c r="BD416" s="58" cm="1">
        <f t="array" aca="1" ref="BD416" ca="1">SUM(IF($C416&gt;0,IF(AND(INDIRECT(ADDRESS($C416,44))=0,INDIRECT(ADDRESS($C416,38))="UL"),INDIRECT(ADDRESS($C416,COLUMN())),0),0),IF($D416&gt;0,IF(AND(INDIRECT(ADDRESS($D416,44))=0,INDIRECT(ADDRESS($D416,38))="UL"),INDIRECT(ADDRESS($D416,COLUMN())),0),0),IF($E416&gt;0,IF(AND(INDIRECT(ADDRESS($E416,44))=0,INDIRECT(ADDRESS($E416,38))="UL"),INDIRECT(ADDRESS($E416,COLUMN())),0),0),IF($F416&gt;0,IF(AND(INDIRECT(ADDRESS($F416,44))=0,INDIRECT(ADDRESS($F416,38))="UL"),INDIRECT(ADDRESS($F416,COLUMN())),0),0),IF($G416&gt;0,IF(AND(INDIRECT(ADDRESS($G416,44))=0,INDIRECT(ADDRESS($G416,38))="UL"),INDIRECT(ADDRESS($G416,COLUMN())),0),0),IF($H416&gt;0,IF(AND(INDIRECT(ADDRESS($H416,44))=0,INDIRECT(ADDRESS($H416,38))="UL"),INDIRECT(ADDRESS($H416,COLUMN())),0),0),IF($I416&gt;0,IF(AND(INDIRECT(ADDRESS($I416,44))=0,INDIRECT(ADDRESS($I416,38))="UL"),INDIRECT(ADDRESS($I416,COLUMN())),0),0),IF($J416&gt;0,IF(AND(INDIRECT(ADDRESS($J416,44))=0,INDIRECT(ADDRESS($J416,38))="UL"),INDIRECT(ADDRESS($J416,COLUMN())),0),0),IF($K416&gt;0,IF(AND(INDIRECT(ADDRESS($K416,44))=0,INDIRECT(ADDRESS($K416,38))="UL"),INDIRECT(ADDRESS($K416,COLUMN())),0),0),IF($L416&gt;0,IF(AND(INDIRECT(ADDRESS($L416,44))=0,INDIRECT(ADDRESS($L416,38))="UL"),INDIRECT(ADDRESS($L416,COLUMN())),0),0),IF($M416&gt;0,IF(AND(INDIRECT(ADDRESS($M416,44))=0,INDIRECT(ADDRESS($M416,38))="UL"),INDIRECT(ADDRESS($M416,COLUMN())),0),0))</f>
        <v>0.44444444444444442</v>
      </c>
      <c r="BE416" s="57">
        <f t="shared" ca="1" si="287"/>
        <v>0.23703703703703702</v>
      </c>
      <c r="BF416" s="57" cm="1">
        <f t="array" aca="1" ref="BF416" ca="1">SUM(IF($C416&gt;0,IF(INDIRECT(ADDRESS($C416,45))=1,INDIRECT(ADDRESS($C416,52))*INDIRECT(ADDRESS($C416,42))/5,0),0), IF($D416&gt;0,IF(INDIRECT(ADDRESS($D416,45))=1,INDIRECT(ADDRESS($D416,52))*INDIRECT(ADDRESS($D416,42))/5,0),0), IF($E416&gt;0,IF(INDIRECT(ADDRESS($E416,45))=1,INDIRECT(ADDRESS($E416,52))*INDIRECT(ADDRESS($E416,42))/5,0),0), IF($F416&gt;0,IF(INDIRECT(ADDRESS($F416,45))=1,INDIRECT(ADDRESS($F416,52))*INDIRECT(ADDRESS($F416,42))/5,0),0), IF($G416&gt;0,IF(INDIRECT(ADDRESS($G416,45))=1,INDIRECT(ADDRESS($G416,52))*INDIRECT(ADDRESS($G416,42))/5,0),0), IF($H416&gt;0,IF(INDIRECT(ADDRESS($H416,45))=1,INDIRECT(ADDRESS($H416,52))*INDIRECT(ADDRESS($H416,42))/5,0),0)
)*$BF$296/100</f>
        <v>0</v>
      </c>
      <c r="BG416" s="19"/>
      <c r="BH416" s="57" cm="1">
        <f t="array" aca="1" ref="BH416" ca="1">SUM(IF($C416&gt;0,IF(AND(INDIRECT(ADDRESS($C416,44))=0,INDIRECT(ADDRESS($C416,38))&lt;&gt;"UL"),INDIRECT(ADDRESS($C416,COLUMN()-12)),0),0), IF($D416&gt;0,IF(AND(INDIRECT(ADDRESS($D416,44))=0,INDIRECT(ADDRESS($D416,38))&lt;&gt;"UL"),INDIRECT(ADDRESS($D416,COLUMN()-12)),0),0), IF($E416&gt;0,IF(AND(INDIRECT(ADDRESS($E416,44))=0,INDIRECT(ADDRESS($E416,38))&lt;&gt;"UL"),INDIRECT(ADDRESS($E416,COLUMN()-12)),0),0), IF($F416&gt;0,IF(AND(INDIRECT(ADDRESS($F416,44))=0,INDIRECT(ADDRESS($F416,38))&lt;&gt;"UL"),INDIRECT(ADDRESS($F416,COLUMN()-12)),0),0), IF($G416&gt;0,IF(AND(INDIRECT(ADDRESS($G416,44))=0,INDIRECT(ADDRESS($G416,38))&lt;&gt;"UL"),INDIRECT(ADDRESS($G416,COLUMN()-12)),0),0), IF($H416&gt;0,IF(AND(INDIRECT(ADDRESS($H416,44))=0,INDIRECT(ADDRESS($H416,38))&lt;&gt;"UL"),INDIRECT(ADDRESS($H416,COLUMN()-12)),0),0), IF($I416&gt;0,IF(AND(INDIRECT(ADDRESS($I416,44))=0,INDIRECT(ADDRESS($I416,38))&lt;&gt;"UL"),INDIRECT(ADDRESS($I416,COLUMN()-12)),0),0), IF($J416&gt;0,IF(AND(INDIRECT(ADDRESS($J416,44))=0,INDIRECT(ADDRESS($J416,38))&lt;&gt;"UL"),INDIRECT(ADDRESS($J416,COLUMN()-12)),0),0), IF($K416&gt;0,IF(AND(INDIRECT(ADDRESS($K416,44))=0,INDIRECT(ADDRESS($K416,38))&lt;&gt;"UL"),INDIRECT(ADDRESS($K416,COLUMN()-12)),0),0), IF($L416&gt;0,IF(AND(INDIRECT(ADDRESS($L416,44))=0,INDIRECT(ADDRESS($L416,38))&lt;&gt;"UL"),INDIRECT(ADDRESS($L416,COLUMN()-12)),0),0), IF($M416&gt;0,IF(AND(INDIRECT(ADDRESS($M416,44))=0,INDIRECT(ADDRESS($M416,38))&lt;&gt;"UL"),INDIRECT(ADDRESS($M416,COLUMN()-12)),0),0))</f>
        <v>0</v>
      </c>
      <c r="BI416" s="57" cm="1">
        <f t="array" aca="1" ref="BI416" ca="1">SUM(IF($C416&gt;0,IF(AND(INDIRECT(ADDRESS($C416,44))=0,INDIRECT(ADDRESS($C416,38))&lt;&gt;"UL"),INDIRECT(ADDRESS($C416,COLUMN()-12)),0),0), IF($D416&gt;0,IF(AND(INDIRECT(ADDRESS($D416,44))=0,INDIRECT(ADDRESS($D416,38))&lt;&gt;"UL"),INDIRECT(ADDRESS($D416,COLUMN()-12)),0),0), IF($E416&gt;0,IF(AND(INDIRECT(ADDRESS($E416,44))=0,INDIRECT(ADDRESS($E416,38))&lt;&gt;"UL"),INDIRECT(ADDRESS($E416,COLUMN()-12)),0),0), IF($F416&gt;0,IF(AND(INDIRECT(ADDRESS($F416,44))=0,INDIRECT(ADDRESS($F416,38))&lt;&gt;"UL"),INDIRECT(ADDRESS($F416,COLUMN()-12)),0),0), IF($G416&gt;0,IF(AND(INDIRECT(ADDRESS($G416,44))=0,INDIRECT(ADDRESS($G416,38))&lt;&gt;"UL"),INDIRECT(ADDRESS($G416,COLUMN()-12)),0),0), IF($H416&gt;0,IF(AND(INDIRECT(ADDRESS($H416,44))=0,INDIRECT(ADDRESS($H416,38))&lt;&gt;"UL"),INDIRECT(ADDRESS($H416,COLUMN()-12)),0),0), IF($I416&gt;0,IF(AND(INDIRECT(ADDRESS($I416,44))=0,INDIRECT(ADDRESS($I416,38))&lt;&gt;"UL"),INDIRECT(ADDRESS($I416,COLUMN()-12)),0),0), IF($J416&gt;0,IF(AND(INDIRECT(ADDRESS($J416,44))=0,INDIRECT(ADDRESS($J416,38))&lt;&gt;"UL"),INDIRECT(ADDRESS($J416,COLUMN()-12)),0),0), IF($K416&gt;0,IF(AND(INDIRECT(ADDRESS($K416,44))=0,INDIRECT(ADDRESS($K416,38))&lt;&gt;"UL"),INDIRECT(ADDRESS($K416,COLUMN()-12)),0),0), IF($L416&gt;0,IF(AND(INDIRECT(ADDRESS($L416,44))=0,INDIRECT(ADDRESS($L416,38))&lt;&gt;"UL"),INDIRECT(ADDRESS($L416,COLUMN()-12)),0),0), IF($M416&gt;0,IF(AND(INDIRECT(ADDRESS($M416,44))=0,INDIRECT(ADDRESS($M416,38))&lt;&gt;"UL"),INDIRECT(ADDRESS($M416,COLUMN()-12)),0),0))</f>
        <v>0</v>
      </c>
      <c r="BJ416" s="57" cm="1">
        <f t="array" aca="1" ref="BJ416" ca="1">SUM(IF($C416&gt;0,IF(AND(INDIRECT(ADDRESS($C416,44))=0,INDIRECT(ADDRESS($C416,38))&lt;&gt;"UL"),INDIRECT(ADDRESS($C416,COLUMN()-12)),0),0), IF($D416&gt;0,IF(AND(INDIRECT(ADDRESS($D416,44))=0,INDIRECT(ADDRESS($D416,38))&lt;&gt;"UL"),INDIRECT(ADDRESS($D416,COLUMN()-12)),0),0), IF($E416&gt;0,IF(AND(INDIRECT(ADDRESS($E416,44))=0,INDIRECT(ADDRESS($E416,38))&lt;&gt;"UL"),INDIRECT(ADDRESS($E416,COLUMN()-12)),0),0), IF($F416&gt;0,IF(AND(INDIRECT(ADDRESS($F416,44))=0,INDIRECT(ADDRESS($F416,38))&lt;&gt;"UL"),INDIRECT(ADDRESS($F416,COLUMN()-12)),0),0), IF($G416&gt;0,IF(AND(INDIRECT(ADDRESS($G416,44))=0,INDIRECT(ADDRESS($G416,38))&lt;&gt;"UL"),INDIRECT(ADDRESS($G416,COLUMN()-12)),0),0), IF($H416&gt;0,IF(AND(INDIRECT(ADDRESS($H416,44))=0,INDIRECT(ADDRESS($H416,38))&lt;&gt;"UL"),INDIRECT(ADDRESS($H416,COLUMN()-12)),0),0), IF($I416&gt;0,IF(AND(INDIRECT(ADDRESS($I416,44))=0,INDIRECT(ADDRESS($I416,38))&lt;&gt;"UL"),INDIRECT(ADDRESS($I416,COLUMN()-12)),0),0), IF($J416&gt;0,IF(AND(INDIRECT(ADDRESS($J416,44))=0,INDIRECT(ADDRESS($J416,38))&lt;&gt;"UL"),INDIRECT(ADDRESS($J416,COLUMN()-12)),0),0), IF($K416&gt;0,IF(AND(INDIRECT(ADDRESS($K416,44))=0,INDIRECT(ADDRESS($K416,38))&lt;&gt;"UL"),INDIRECT(ADDRESS($K416,COLUMN()-12)),0),0), IF($L416&gt;0,IF(AND(INDIRECT(ADDRESS($L416,44))=0,INDIRECT(ADDRESS($L416,38))&lt;&gt;"UL"),INDIRECT(ADDRESS($L416,COLUMN()-12)),0),0), IF($M416&gt;0,IF(AND(INDIRECT(ADDRESS($M416,44))=0,INDIRECT(ADDRESS($M416,38))&lt;&gt;"UL"),INDIRECT(ADDRESS($M416,COLUMN()-12)),0),0))</f>
        <v>0</v>
      </c>
      <c r="BK416" s="57">
        <f t="shared" ca="1" si="288"/>
        <v>0</v>
      </c>
      <c r="BL416" s="58">
        <f t="shared" ca="1" si="289"/>
        <v>0</v>
      </c>
      <c r="BM416" s="57" cm="1">
        <f t="array" aca="1" ref="BM416" ca="1">SUM(IF($C416&gt;0,IF(AND(INDIRECT(ADDRESS($C416,44))=0,INDIRECT(ADDRESS($C416,38))&lt;&gt;"UL"),INDIRECT(ADDRESS($C416,COLUMN()-12)),0),0), IF($D416&gt;0,IF(AND(INDIRECT(ADDRESS($D416,44))=0,INDIRECT(ADDRESS($D416,38))&lt;&gt;"UL"),INDIRECT(ADDRESS($D416,COLUMN()-12)),0),0), IF($E416&gt;0,IF(AND(INDIRECT(ADDRESS($E416,44))=0,INDIRECT(ADDRESS($E416,38))&lt;&gt;"UL"),INDIRECT(ADDRESS($E416,COLUMN()-12)),0),0), IF($F416&gt;0,IF(AND(INDIRECT(ADDRESS($F416,44))=0,INDIRECT(ADDRESS($F416,38))&lt;&gt;"UL"),INDIRECT(ADDRESS($F416,COLUMN()-12)),0),0), IF($G416&gt;0,IF(AND(INDIRECT(ADDRESS($G416,44))=0,INDIRECT(ADDRESS($G416,38))&lt;&gt;"UL"),INDIRECT(ADDRESS($G416,COLUMN()-12)),0),0), IF($H416&gt;0,IF(AND(INDIRECT(ADDRESS($H416,44))=0,INDIRECT(ADDRESS($H416,38))&lt;&gt;"UL"),INDIRECT(ADDRESS($H416,COLUMN()-12)),0),0), IF($I416&gt;0,IF(AND(INDIRECT(ADDRESS($I416,44))=0,INDIRECT(ADDRESS($I416,38))&lt;&gt;"UL"),INDIRECT(ADDRESS($I416,COLUMN()-12)),0),0), IF($J416&gt;0,IF(AND(INDIRECT(ADDRESS($J416,44))=0,INDIRECT(ADDRESS($J416,38))&lt;&gt;"UL"),INDIRECT(ADDRESS($J416,COLUMN()-12)),0),0), IF($K416&gt;0,IF(AND(INDIRECT(ADDRESS($K416,44))=0,INDIRECT(ADDRESS($K416,38))&lt;&gt;"UL"),INDIRECT(ADDRESS($K416,COLUMN()-11)),0),0), IF($L416&gt;0,IF(AND(INDIRECT(ADDRESS($L416,44))=0,INDIRECT(ADDRESS($L416,38))&lt;&gt;"UL"),INDIRECT(ADDRESS($L416,COLUMN()-11)),0),0), IF($M416&gt;0,IF(AND(INDIRECT(ADDRESS($M416,44))=0,INDIRECT(ADDRESS($M416,38))&lt;&gt;"UL"),INDIRECT(ADDRESS($M416,COLUMN()-11)),0),0))</f>
        <v>0</v>
      </c>
      <c r="BN416" s="57" cm="1">
        <f t="array" aca="1" ref="BN416" ca="1">SUM(IF($C416&gt;0,IF(AND(INDIRECT(ADDRESS($C416,44))=0,INDIRECT(ADDRESS($C416,38))&lt;&gt;"UL"),INDIRECT(ADDRESS($C416,COLUMN()-12)),0),0), IF($D416&gt;0,IF(AND(INDIRECT(ADDRESS($D416,44))=0,INDIRECT(ADDRESS($D416,38))&lt;&gt;"UL"),INDIRECT(ADDRESS($D416,COLUMN()-12)),0),0), IF($E416&gt;0,IF(AND(INDIRECT(ADDRESS($E416,44))=0,INDIRECT(ADDRESS($E416,38))&lt;&gt;"UL"),INDIRECT(ADDRESS($E416,COLUMN()-12)),0),0), IF($F416&gt;0,IF(AND(INDIRECT(ADDRESS($F416,44))=0,INDIRECT(ADDRESS($F416,38))&lt;&gt;"UL"),INDIRECT(ADDRESS($F416,COLUMN()-12)),0),0), IF($G416&gt;0,IF(AND(INDIRECT(ADDRESS($G416,44))=0,INDIRECT(ADDRESS($G416,38))&lt;&gt;"UL"),INDIRECT(ADDRESS($G416,COLUMN()-12)),0),0), IF($H416&gt;0,IF(AND(INDIRECT(ADDRESS($H416,44))=0,INDIRECT(ADDRESS($H416,38))&lt;&gt;"UL"),INDIRECT(ADDRESS($H416,COLUMN()-12)),0),0), IF($I416&gt;0,IF(AND(INDIRECT(ADDRESS($I416,44))=0,INDIRECT(ADDRESS($I416,38))&lt;&gt;"UL"),INDIRECT(ADDRESS($I416,COLUMN()-12)),0),0), IF($J416&gt;0,IF(AND(INDIRECT(ADDRESS($J416,44))=0,INDIRECT(ADDRESS($J416,38))&lt;&gt;"UL"),INDIRECT(ADDRESS($J416,COLUMN()-12)),0),0), IF($K416&gt;0,IF(AND(INDIRECT(ADDRESS($K416,44))=0,INDIRECT(ADDRESS($K416,38))&lt;&gt;"UL"),INDIRECT(ADDRESS($K416,COLUMN()-11)),0),0), IF($L416&gt;0,IF(AND(INDIRECT(ADDRESS($L416,44))=0,INDIRECT(ADDRESS($L416,38))&lt;&gt;"UL"),INDIRECT(ADDRESS($L416,COLUMN()-11)),0),0), IF($M416&gt;0,IF(AND(INDIRECT(ADDRESS($M416,44))=0,INDIRECT(ADDRESS($M416,38))&lt;&gt;"UL"),INDIRECT(ADDRESS($M416,COLUMN()-11)),0),0))</f>
        <v>0</v>
      </c>
      <c r="BO416" s="57" cm="1">
        <f t="array" aca="1" ref="BO416" ca="1">SUM(IF($C416&gt;0,IF(AND(INDIRECT(ADDRESS($C416,44))=0,INDIRECT(ADDRESS($C416,38))&lt;&gt;"UL"),INDIRECT(ADDRESS($C416,COLUMN()-12)),0),0), IF($D416&gt;0,IF(AND(INDIRECT(ADDRESS($D416,44))=0,INDIRECT(ADDRESS($D416,38))&lt;&gt;"UL"),INDIRECT(ADDRESS($D416,COLUMN()-12)),0),0), IF($E416&gt;0,IF(AND(INDIRECT(ADDRESS($E416,44))=0,INDIRECT(ADDRESS($E416,38))&lt;&gt;"UL"),INDIRECT(ADDRESS($E416,COLUMN()-12)),0),0), IF($F416&gt;0,IF(AND(INDIRECT(ADDRESS($F416,44))=0,INDIRECT(ADDRESS($F416,38))&lt;&gt;"UL"),INDIRECT(ADDRESS($F416,COLUMN()-12)),0),0), IF($G416&gt;0,IF(AND(INDIRECT(ADDRESS($G416,44))=0,INDIRECT(ADDRESS($G416,38))&lt;&gt;"UL"),INDIRECT(ADDRESS($G416,COLUMN()-12)),0),0), IF($H416&gt;0,IF(AND(INDIRECT(ADDRESS($H416,44))=0,INDIRECT(ADDRESS($H416,38))&lt;&gt;"UL"),INDIRECT(ADDRESS($H416,COLUMN()-12)),0),0), IF($I416&gt;0,IF(AND(INDIRECT(ADDRESS($I416,44))=0,INDIRECT(ADDRESS($I416,38))&lt;&gt;"UL"),INDIRECT(ADDRESS($I416,COLUMN()-12)),0),0), IF($J416&gt;0,IF(AND(INDIRECT(ADDRESS($J416,44))=0,INDIRECT(ADDRESS($J416,38))&lt;&gt;"UL"),INDIRECT(ADDRESS($J416,COLUMN()-12)),0),0), IF($K416&gt;0,IF(AND(INDIRECT(ADDRESS($K416,44))=0,INDIRECT(ADDRESS($K416,38))&lt;&gt;"UL"),INDIRECT(ADDRESS($K416,COLUMN()-11)),0),0), IF($L416&gt;0,IF(AND(INDIRECT(ADDRESS($L416,44))=0,INDIRECT(ADDRESS($L416,38))&lt;&gt;"UL"),INDIRECT(ADDRESS($L416,COLUMN()-11)),0),0), IF($M416&gt;0,IF(AND(INDIRECT(ADDRESS($M416,44))=0,INDIRECT(ADDRESS($M416,38))&lt;&gt;"UL"),INDIRECT(ADDRESS($M416,COLUMN()-11)),0),0))</f>
        <v>0</v>
      </c>
      <c r="BP416" s="57" cm="1">
        <f t="array" aca="1" ref="BP416" ca="1">SUM(IF($C416&gt;0,IF(AND(INDIRECT(ADDRESS($C416,44))=0,INDIRECT(ADDRESS($C416,38))&lt;&gt;"UL"),INDIRECT(ADDRESS($C416,COLUMN()-12)),0),0), IF($D416&gt;0,IF(AND(INDIRECT(ADDRESS($D416,44))=0,INDIRECT(ADDRESS($D416,38))&lt;&gt;"UL"),INDIRECT(ADDRESS($D416,COLUMN()-12)),0),0), IF($E416&gt;0,IF(AND(INDIRECT(ADDRESS($E416,44))=0,INDIRECT(ADDRESS($E416,38))&lt;&gt;"UL"),INDIRECT(ADDRESS($E416,COLUMN()-12)),0),0), IF($F416&gt;0,IF(AND(INDIRECT(ADDRESS($F416,44))=0,INDIRECT(ADDRESS($F416,38))&lt;&gt;"UL"),INDIRECT(ADDRESS($F416,COLUMN()-12)),0),0), IF($G416&gt;0,IF(AND(INDIRECT(ADDRESS($G416,44))=0,INDIRECT(ADDRESS($G416,38))&lt;&gt;"UL"),INDIRECT(ADDRESS($G416,COLUMN()-12)),0),0), IF($H416&gt;0,IF(AND(INDIRECT(ADDRESS($H416,44))=0,INDIRECT(ADDRESS($H416,38))&lt;&gt;"UL"),INDIRECT(ADDRESS($H416,COLUMN()-12)),0),0), IF($I416&gt;0,IF(AND(INDIRECT(ADDRESS($I416,44))=0,INDIRECT(ADDRESS($I416,38))&lt;&gt;"UL"),INDIRECT(ADDRESS($I416,COLUMN()-12)),0),0), IF($J416&gt;0,IF(AND(INDIRECT(ADDRESS($J416,44))=0,INDIRECT(ADDRESS($J416,38))&lt;&gt;"UL"),INDIRECT(ADDRESS($J416,COLUMN()-12)),0),0), IF($K416&gt;0,IF(AND(INDIRECT(ADDRESS($K416,44))=0,INDIRECT(ADDRESS($K416,38))&lt;&gt;"UL"),INDIRECT(ADDRESS($K416,COLUMN()-11)),0),0), IF($L416&gt;0,IF(AND(INDIRECT(ADDRESS($L416,44))=0,INDIRECT(ADDRESS($L416,38))&lt;&gt;"UL"),INDIRECT(ADDRESS($L416,COLUMN()-11)),0),0), IF($M416&gt;0,IF(AND(INDIRECT(ADDRESS($M416,44))=0,INDIRECT(ADDRESS($M416,38))&lt;&gt;"UL"),INDIRECT(ADDRESS($M416,COLUMN()-11)),0),0))</f>
        <v>0</v>
      </c>
      <c r="BQ416" s="57">
        <f t="shared" ca="1" si="290"/>
        <v>0</v>
      </c>
      <c r="BR416" s="161">
        <f t="shared" ca="1" si="291"/>
        <v>75.84145284853598</v>
      </c>
      <c r="BS416" s="59"/>
      <c r="BT416" s="56">
        <f t="shared" ca="1" si="292"/>
        <v>3.4161150467599652</v>
      </c>
      <c r="BU416" s="63">
        <f t="shared" ca="1" si="293"/>
        <v>0.12200410881285591</v>
      </c>
      <c r="BV416" s="57" t="s">
        <v>34</v>
      </c>
      <c r="BW416" s="57" cm="1">
        <f t="array" aca="1" ref="BW416" ca="1">SUM(IF($C416&gt;0,IF(AND(INDIRECT(ADDRESS($C416,44))=0,INDIRECT(ADDRESS($C416,38))="UL",ISERROR(SEARCH("Rear",INDIRECT(ADDRESS($C416,33)))),ISERROR(SEARCH("Side",INDIRECT(ADDRESS($C416,33))))),INDIRECT(ADDRESS($C416,COLUMN())),0),0),IF($D416&gt;0,IF(AND(INDIRECT(ADDRESS($D416,44))=0,INDIRECT(ADDRESS($D416,38))="UL",ISERROR(SEARCH("Rear",INDIRECT(ADDRESS($D416,33)))),ISERROR(SEARCH("Side",INDIRECT(ADDRESS($D416,33))))),INDIRECT(ADDRESS($D416,COLUMN())),0),0),IF($E416&gt;0,IF(AND(INDIRECT(ADDRESS($E416,44))=0,INDIRECT(ADDRESS($E416,38))="UL",ISERROR(SEARCH("Rear",INDIRECT(ADDRESS($E416,33)))),ISERROR(SEARCH("Side",INDIRECT(ADDRESS($E416,33))))),INDIRECT(ADDRESS($E416,COLUMN())),0),0),IF($F416&gt;0,IF(AND(INDIRECT(ADDRESS($F416,44))=0,INDIRECT(ADDRESS($F416,38))="UL",ISERROR(SEARCH("Rear",INDIRECT(ADDRESS($F416,33)))),ISERROR(SEARCH("Side",INDIRECT(ADDRESS($F416,33))))),INDIRECT(ADDRESS($F416,COLUMN())),0),0),IF($G416&gt;0,IF(AND(INDIRECT(ADDRESS($G416,44))=0,INDIRECT(ADDRESS($G416,38))="UL",ISERROR(SEARCH("Rear",INDIRECT(ADDRESS($G416,33)))),ISERROR(SEARCH("Side",INDIRECT(ADDRESS($G416,33))))),INDIRECT(ADDRESS($G416,COLUMN())),0),0),IF($H416&gt;0,IF(AND(INDIRECT(ADDRESS($H416,44))=0,INDIRECT(ADDRESS($H416,38))="UL",ISERROR(SEARCH("Rear",INDIRECT(ADDRESS($H416,33)))),ISERROR(SEARCH("Side",INDIRECT(ADDRESS($H416,33))))),INDIRECT(ADDRESS($H416,COLUMN())),0),0),IF($I416&gt;0,IF(AND(INDIRECT(ADDRESS($I416,44))=0,INDIRECT(ADDRESS($I416,38))="UL",ISERROR(SEARCH("Rear",INDIRECT(ADDRESS($I416,33)))),ISERROR(SEARCH("Side",INDIRECT(ADDRESS($I416,33))))),INDIRECT(ADDRESS($I416,COLUMN())),0),0),IF($J416&gt;0,IF(AND(INDIRECT(ADDRESS($J416,44))=0,INDIRECT(ADDRESS($J416,38))="UL",ISERROR(SEARCH("Rear",INDIRECT(ADDRESS($J416,33)))),ISERROR(SEARCH("Side",INDIRECT(ADDRESS($J416,33))))),INDIRECT(ADDRESS($J416,COLUMN())),0),0),IF($K416&gt;0,IF(AND(INDIRECT(ADDRESS($K416,44))=0,INDIRECT(ADDRESS($K416,38))="UL",ISERROR(SEARCH("Rear",INDIRECT(ADDRESS($K416,33)))),ISERROR(SEARCH("Side",INDIRECT(ADDRESS($K416,33))))),INDIRECT(ADDRESS($K416,COLUMN())),0),0),IF($L416&gt;0,IF(AND(INDIRECT(ADDRESS($L416,44))=0,INDIRECT(ADDRESS($L416,38))="UL",ISERROR(SEARCH("Rear",INDIRECT(ADDRESS($L416,33)))),ISERROR(SEARCH("Side",INDIRECT(ADDRESS($L416,33))))),INDIRECT(ADDRESS($L416,COLUMN())),0),0),IF($M416&gt;0,IF(AND(INDIRECT(ADDRESS($M416,44))=0,INDIRECT(ADDRESS($M416,38))="UL",ISERROR(SEARCH("Rear",INDIRECT(ADDRESS($M416,33)))),ISERROR(SEARCH("Side",INDIRECT(ADDRESS($M416,33))))),INDIRECT(ADDRESS($M416,COLUMN())),0),0))</f>
        <v>0.44444444444444442</v>
      </c>
      <c r="BX416" s="57">
        <f t="shared" ca="1" si="294"/>
        <v>0.44444444444444442</v>
      </c>
      <c r="BY416" s="57" cm="1">
        <f t="array" aca="1" ref="BY416" ca="1">SUM(IF($C416&gt;0,IF(AND(INDIRECT(ADDRESS($C416,44))=0,INDIRECT(ADDRESS($C416,38))="UL"),INDIRECT(ADDRESS($C416,COLUMN())),0),0),IF($D416&gt;0,IF(AND(INDIRECT(ADDRESS($D416,44))=0,INDIRECT(ADDRESS($D416,38))="UL"),INDIRECT(ADDRESS($D416,COLUMN())),0),0),IF($E416&gt;0,IF(AND(INDIRECT(ADDRESS($E416,44))=0,INDIRECT(ADDRESS($E416,38))="UL"),INDIRECT(ADDRESS($E416,COLUMN())),0),0),IF($F416&gt;0,IF(AND(INDIRECT(ADDRESS($F416,44))=0,INDIRECT(ADDRESS($F416,38))="UL"),INDIRECT(ADDRESS($F416,COLUMN())),0),0),IF($G416&gt;0,IF(AND(INDIRECT(ADDRESS($G416,44))=0,INDIRECT(ADDRESS($G416,38))="UL"),INDIRECT(ADDRESS($G416,COLUMN())),0),0),IF($H416&gt;0,IF(AND(INDIRECT(ADDRESS($H416,44))=0,INDIRECT(ADDRESS($H416,38))="UL"),INDIRECT(ADDRESS($H416,COLUMN())),0),0),IF($I416&gt;0,IF(AND(INDIRECT(ADDRESS($I416,44))=0,INDIRECT(ADDRESS($I416,38))="UL"),INDIRECT(ADDRESS($I416,COLUMN())),0),0),IF($J416&gt;0,IF(AND(INDIRECT(ADDRESS($J416,44))=0,INDIRECT(ADDRESS($J416,38))="UL"),INDIRECT(ADDRESS($J416,COLUMN())),0),0),IF($K416&gt;0,IF(AND(INDIRECT(ADDRESS($K416,44))=0,INDIRECT(ADDRESS($K416,38))="UL"),INDIRECT(ADDRESS($K416,COLUMN())),0),0),IF($L416&gt;0,IF(AND(INDIRECT(ADDRESS($L416,44))=0,INDIRECT(ADDRESS($L416,38))="UL"),INDIRECT(ADDRESS($L416,COLUMN())),0),0),IF($M416&gt;0,IF(AND(INDIRECT(ADDRESS($M416,44))=0,INDIRECT(ADDRESS($M416,38))="UL"),INDIRECT(ADDRESS($M416,COLUMN())),0),0))</f>
        <v>0.14814814814814814</v>
      </c>
      <c r="BZ416" s="57" cm="1">
        <f t="array" aca="1" ref="BZ416" ca="1">SUM(IF($C416&gt;0,IF(AND(INDIRECT(ADDRESS($C416,44))=0,INDIRECT(ADDRESS($C416,38))="UL"),INDIRECT(ADDRESS($C416,COLUMN())),0),0),IF($D416&gt;0,IF(AND(INDIRECT(ADDRESS($D416,44))=0,INDIRECT(ADDRESS($D416,38))="UL"),INDIRECT(ADDRESS($D416,COLUMN())),0),0),IF($E416&gt;0,IF(AND(INDIRECT(ADDRESS($E416,44))=0,INDIRECT(ADDRESS($E416,38))="UL"),INDIRECT(ADDRESS($E416,COLUMN())),0),0),IF($F416&gt;0,IF(AND(INDIRECT(ADDRESS($F416,44))=0,INDIRECT(ADDRESS($F416,38))="UL"),INDIRECT(ADDRESS($F416,COLUMN())),0),0),IF($G416&gt;0,IF(AND(INDIRECT(ADDRESS($G416,44))=0,INDIRECT(ADDRESS($G416,38))="UL"),INDIRECT(ADDRESS($G416,COLUMN())),0),0),IF($H416&gt;0,IF(AND(INDIRECT(ADDRESS($H416,44))=0,INDIRECT(ADDRESS($H416,38))="UL"),INDIRECT(ADDRESS($H416,COLUMN())),0),0),IF($I416&gt;0,IF(AND(INDIRECT(ADDRESS($I416,44))=0,INDIRECT(ADDRESS($I416,38))="UL"),INDIRECT(ADDRESS($I416,COLUMN())),0),0),IF($J416&gt;0,IF(AND(INDIRECT(ADDRESS($J416,44))=0,INDIRECT(ADDRESS($J416,38))="UL"),INDIRECT(ADDRESS($J416,COLUMN())),0),0),IF($K416&gt;0,IF(AND(INDIRECT(ADDRESS($K416,44))=0,INDIRECT(ADDRESS($K416,38))="UL"),INDIRECT(ADDRESS($K416,COLUMN())),0),0),IF($L416&gt;0,IF(AND(INDIRECT(ADDRESS($L416,44))=0,INDIRECT(ADDRESS($L416,38))="UL"),INDIRECT(ADDRESS($L416,COLUMN())),0),0),IF($M416&gt;0,IF(AND(INDIRECT(ADDRESS($M416,44))=0,INDIRECT(ADDRESS($M416,38))="UL"),INDIRECT(ADDRESS($M416,COLUMN())),0),0))</f>
        <v>0.51851851851851849</v>
      </c>
      <c r="CA416" s="57">
        <f t="shared" ca="1" si="295"/>
        <v>0.51851851851851849</v>
      </c>
      <c r="CB416" s="57" cm="1">
        <f t="array" aca="1" ref="CB416" ca="1">SUM(IF($C416&gt;0,IF(AND(INDIRECT(ADDRESS($C416,44))=0,INDIRECT(ADDRESS($C416,38))&lt;&gt;"UL"),INDIRECT(ADDRESS($C416,COLUMN())),0),0),IF($D416&gt;0,IF(AND(INDIRECT(ADDRESS($D416,44))=0,INDIRECT(ADDRESS($D416,38))&lt;&gt;"UL"),INDIRECT(ADDRESS($D416,COLUMN())),0),0),IF($E416&gt;0,IF(AND(INDIRECT(ADDRESS($E416,44))=0,INDIRECT(ADDRESS($E416,38))&lt;&gt;"UL"),INDIRECT(ADDRESS($E416,COLUMN())),0),0),IF($F416&gt;0,IF(AND(INDIRECT(ADDRESS($F416,44))=0,INDIRECT(ADDRESS($F416,38))&lt;&gt;"UL"),INDIRECT(ADDRESS($F416,COLUMN())),0),0),IF($G416&gt;0,IF(AND(INDIRECT(ADDRESS($G416,44))=0,INDIRECT(ADDRESS($G416,38))&lt;&gt;"UL"),INDIRECT(ADDRESS($G416,COLUMN())),0),0),IF($H416&gt;0,IF(AND(INDIRECT(ADDRESS($H416,44))=0,INDIRECT(ADDRESS($H416,38))&lt;&gt;"UL"),INDIRECT(ADDRESS($H416,COLUMN())),0),0),IF($I416&gt;0,IF(AND(INDIRECT(ADDRESS($I416,44))=0,INDIRECT(ADDRESS($I416,38))&lt;&gt;"UL"),INDIRECT(ADDRESS($I416,COLUMN())),0),0),IF($J416&gt;0,IF(AND(INDIRECT(ADDRESS($J416,44))=0,INDIRECT(ADDRESS($J416,38))&lt;&gt;"UL"),INDIRECT(ADDRESS($J416,COLUMN())),0),0),IF($K416&gt;0,IF(AND(INDIRECT(ADDRESS($K416,44))=0,INDIRECT(ADDRESS($K416,38))&lt;&gt;"UL"),INDIRECT(ADDRESS($K416,COLUMN())),0),0),IF($L416&gt;0,IF(AND(INDIRECT(ADDRESS($L416,44))=0,INDIRECT(ADDRESS($L416,38))&lt;&gt;"UL"),INDIRECT(ADDRESS($L416,COLUMN())),0),0),IF($M416&gt;0,IF(AND(INDIRECT(ADDRESS($M416,44))=0,INDIRECT(ADDRESS($M416,38))&lt;&gt;"UL"),INDIRECT(ADDRESS($M416,COLUMN())),0),0))</f>
        <v>0</v>
      </c>
      <c r="CC416" s="57">
        <f t="shared" ca="1" si="296"/>
        <v>0</v>
      </c>
      <c r="CD416" s="57" cm="1">
        <f t="array" aca="1" ref="CD416" ca="1">SUM(IF($C416&gt;0,IF(AND(INDIRECT(ADDRESS($C416,44))=0,INDIRECT(ADDRESS($C416,38))&lt;&gt;"UL"),INDIRECT(ADDRESS($C416,COLUMN())),0),0),IF($D416&gt;0,IF(AND(INDIRECT(ADDRESS($D416,44))=0,INDIRECT(ADDRESS($D416,38))&lt;&gt;"UL"),INDIRECT(ADDRESS($D416,COLUMN())),0),0),IF($E416&gt;0,IF(AND(INDIRECT(ADDRESS($E416,44))=0,INDIRECT(ADDRESS($E416,38))&lt;&gt;"UL"),INDIRECT(ADDRESS($E416,COLUMN())),0),0),IF($F416&gt;0,IF(AND(INDIRECT(ADDRESS($F416,44))=0,INDIRECT(ADDRESS($F416,38))&lt;&gt;"UL"),INDIRECT(ADDRESS($F416,COLUMN())),0),0),IF($G416&gt;0,IF(AND(INDIRECT(ADDRESS($G416,44))=0,INDIRECT(ADDRESS($G416,38))&lt;&gt;"UL"),INDIRECT(ADDRESS($G416,COLUMN())),0),0),IF($H416&gt;0,IF(AND(INDIRECT(ADDRESS($H416,44))=0,INDIRECT(ADDRESS($H416,38))&lt;&gt;"UL"),INDIRECT(ADDRESS($H416,COLUMN())),0),0),IF($I416&gt;0,IF(AND(INDIRECT(ADDRESS($I416,44))=0,INDIRECT(ADDRESS($I416,38))&lt;&gt;"UL"),INDIRECT(ADDRESS($I416,COLUMN())),0),0),IF($J416&gt;0,IF(AND(INDIRECT(ADDRESS($J416,44))=0,INDIRECT(ADDRESS($J416,38))&lt;&gt;"UL"),INDIRECT(ADDRESS($J416,COLUMN())),0),0),IF($K416&gt;0,IF(AND(INDIRECT(ADDRESS($K416,44))=0,INDIRECT(ADDRESS($K416,38))&lt;&gt;"UL"),INDIRECT(ADDRESS($K416,COLUMN())),0),0),IF($L416&gt;0,IF(AND(INDIRECT(ADDRESS($L416,44))=0,INDIRECT(ADDRESS($L416,38))&lt;&gt;"UL"),INDIRECT(ADDRESS($L416,COLUMN())),0),0),IF($M416&gt;0,IF(AND(INDIRECT(ADDRESS($M416,44))=0,INDIRECT(ADDRESS($M416,38))&lt;&gt;"UL"),INDIRECT(ADDRESS($M416,COLUMN())),0),0))</f>
        <v>0</v>
      </c>
      <c r="CE416" s="57" cm="1">
        <f t="array" aca="1" ref="CE416" ca="1">SUM(IF($C416&gt;0,IF(AND(INDIRECT(ADDRESS($C416,44))=0,INDIRECT(ADDRESS($C416,38))&lt;&gt;"UL"),INDIRECT(ADDRESS($C416,COLUMN())),0),0),IF($D416&gt;0,IF(AND(INDIRECT(ADDRESS($D416,44))=0,INDIRECT(ADDRESS($D416,38))&lt;&gt;"UL"),INDIRECT(ADDRESS($D416,COLUMN())),0),0),IF($E416&gt;0,IF(AND(INDIRECT(ADDRESS($E416,44))=0,INDIRECT(ADDRESS($E416,38))&lt;&gt;"UL"),INDIRECT(ADDRESS($E416,COLUMN())),0),0),IF($F416&gt;0,IF(AND(INDIRECT(ADDRESS($F416,44))=0,INDIRECT(ADDRESS($F416,38))&lt;&gt;"UL"),INDIRECT(ADDRESS($F416,COLUMN())),0),0),IF($G416&gt;0,IF(AND(INDIRECT(ADDRESS($G416,44))=0,INDIRECT(ADDRESS($G416,38))&lt;&gt;"UL"),INDIRECT(ADDRESS($G416,COLUMN())),0),0),IF($H416&gt;0,IF(AND(INDIRECT(ADDRESS($H416,44))=0,INDIRECT(ADDRESS($H416,38))&lt;&gt;"UL"),INDIRECT(ADDRESS($H416,COLUMN())),0),0),IF($I416&gt;0,IF(AND(INDIRECT(ADDRESS($I416,44))=0,INDIRECT(ADDRESS($I416,38))&lt;&gt;"UL"),INDIRECT(ADDRESS($I416,COLUMN())),0),0),IF($J416&gt;0,IF(AND(INDIRECT(ADDRESS($J416,44))=0,INDIRECT(ADDRESS($J416,38))&lt;&gt;"UL"),INDIRECT(ADDRESS($J416,COLUMN())),0),0),IF($K416&gt;0,IF(AND(INDIRECT(ADDRESS($K416,44))=0,INDIRECT(ADDRESS($K416,38))&lt;&gt;"UL"),INDIRECT(ADDRESS($K416,COLUMN())),0),0),IF($L416&gt;0,IF(AND(INDIRECT(ADDRESS($L416,44))=0,INDIRECT(ADDRESS($L416,38))&lt;&gt;"UL"),INDIRECT(ADDRESS($L416,COLUMN())),0),0),IF($M416&gt;0,IF(AND(INDIRECT(ADDRESS($M416,44))=0,INDIRECT(ADDRESS($M416,38))&lt;&gt;"UL"),INDIRECT(ADDRESS($M416,COLUMN())),0),0))</f>
        <v>0</v>
      </c>
      <c r="CF416" s="57">
        <f t="shared" ca="1" si="297"/>
        <v>0</v>
      </c>
      <c r="CG416" s="57">
        <f t="shared" ca="1" si="298"/>
        <v>0.93001235585920117</v>
      </c>
      <c r="CH416" s="57">
        <f t="shared" ca="1" si="299"/>
        <v>3.3214726994971473E-2</v>
      </c>
      <c r="CI416" s="19">
        <f t="shared" ca="1" si="300"/>
        <v>21.095424275761001</v>
      </c>
      <c r="CJ416" s="19"/>
      <c r="CK416" s="57" cm="1">
        <f t="array" aca="1" ref="CK416" ca="1">IF(AU416="S", SUM(IF($C416&gt;0,IF(INDIRECT(ADDRESS($C416,43))&lt;&gt;1,INDIRECT(ADDRESS($C416,48)),0),0), IF($D416&gt;0,IF(INDIRECT(ADDRESS($D416,43))&lt;&gt;1,INDIRECT(ADDRESS($D416,48)),0),0), IF($E416&gt;0,IF(INDIRECT(ADDRESS($E416,43))&lt;&gt;1,INDIRECT(ADDRESS($E416,48)),0),0), IF($F416&gt;0,IF(INDIRECT(ADDRESS($F416,43))&lt;&gt;1,INDIRECT(ADDRESS($F416,48)),0),0), IF($G416&gt;0,IF(INDIRECT(ADDRESS($G416,43))&lt;&gt;1,INDIRECT(ADDRESS($G416,48)),0),0), IF($H416&gt;0,IF(INDIRECT(ADDRESS($H416,43))&lt;&gt;1,INDIRECT(ADDRESS($H416,48)),0),0), IF($I416&gt;0,IF(INDIRECT(ADDRESS($I416,43))&lt;&gt;1,INDIRECT(ADDRESS($I416,48)),0),0), IF($J416&gt;0,IF(INDIRECT(ADDRESS($J416,43))&lt;&gt;1,INDIRECT(ADDRESS($J416,48)),0),0), IF($K416&gt;0,IF(INDIRECT(ADDRESS($K416,43))&lt;&gt;1,INDIRECT(ADDRESS($K416,48)),0),0), IF($L416&gt;0,IF(INDIRECT(ADDRESS($L416,43))&lt;&gt;1,INDIRECT(ADDRESS($L416,48)),0),0), IF($M416&gt;0,IF(INDIRECT(ADDRESS($M416,43))&lt;&gt;1,INDIRECT(ADDRESS($M416,48)),0),0)), IF(AU416="L",SUM(IF($C416&gt;0,IF(INDIRECT(ADDRESS($C416,43))&lt;&gt;1,INDIRECT(ADDRESS($C416,50)),0),0), IF($D416&gt;0,IF(INDIRECT(ADDRESS($D416,43))&lt;&gt;1,INDIRECT(ADDRESS($D416,50)),0),0), IF($E416&gt;0,IF(INDIRECT(ADDRESS($E416,43))&lt;&gt;1,INDIRECT(ADDRESS($E416,50)),0),0), IF($F416&gt;0,IF(INDIRECT(ADDRESS($F416,43))&lt;&gt;1,INDIRECT(ADDRESS($F416,50)),0),0), IF($G416&gt;0,IF(INDIRECT(ADDRESS($G416,43))&lt;&gt;1,INDIRECT(ADDRESS($G416,50)),0),0), IF($G416&gt;0,IF(INDIRECT(ADDRESS($G416,43))&lt;&gt;1,INDIRECT(ADDRESS($G416,50)),0),0), IF($H416&gt;0,IF(INDIRECT(ADDRESS($H416,43))&lt;&gt;1,INDIRECT(ADDRESS($H416,50)),0),0), IF($I416&gt;0,IF(INDIRECT(ADDRESS($I416,43))&lt;&gt;1,INDIRECT(ADDRESS($I416,50)),0),0), IF($J416&gt;0,IF(INDIRECT(ADDRESS($J416,43))&lt;&gt;1,INDIRECT(ADDRESS($J416,50)),0),0), IF($K416&gt;0,IF(INDIRECT(ADDRESS($K416,43))&lt;&gt;1,INDIRECT(ADDRESS($K416,50)),0),0), IF($L416&gt;0,IF(INDIRECT(ADDRESS($L416,43))&lt;&gt;1,INDIRECT(ADDRESS($L416,50)),0),0), IF($M416&gt;0,IF(INDIRECT(ADDRESS($M416,43))&lt;&gt;1,INDIRECT(ADDRESS($M416,50)),0),0)), SUM(IF($C416&gt;0,IF(INDIRECT(ADDRESS($C416,43))&lt;&gt;1,INDIRECT(ADDRESS($C416,49)),0),0), IF($D416&gt;0,IF(INDIRECT(ADDRESS($D416,43))&lt;&gt;1,INDIRECT(ADDRESS($D416,49)),0),0), IF($E416&gt;0,IF(INDIRECT(ADDRESS($E416,43))&lt;&gt;1,INDIRECT(ADDRESS($E416,49)),0),0), IF($F416&gt;0,IF(INDIRECT(ADDRESS($F416,43))&lt;&gt;1,INDIRECT(ADDRESS($F416,49)),0),0), IF($G416&gt;0,IF(INDIRECT(ADDRESS($G416,43))&lt;&gt;1,INDIRECT(ADDRESS($G416,49)),0),0), IF($G416&gt;0,IF(INDIRECT(ADDRESS($G416,43))&lt;&gt;1,INDIRECT(ADDRESS($G416,49)),0),0), IF($H416&gt;0,IF(INDIRECT(ADDRESS($H416,43))&lt;&gt;1,INDIRECT(ADDRESS($H416,49)),0),0), IF($I416&gt;0,IF(INDIRECT(ADDRESS($I416,43))&lt;&gt;1,INDIRECT(ADDRESS($I416,49)),0),0), IF($J416&gt;0,IF(INDIRECT(ADDRESS($J416,43))&lt;&gt;1,INDIRECT(ADDRESS($J416,49)),0),0), IF($K416&gt;0,IF(INDIRECT(ADDRESS($K416,43))&lt;&gt;1,INDIRECT(ADDRESS($K416,49)),0),0), IF($L416&gt;0,IF(INDIRECT(ADDRESS($L416,43))&lt;&gt;1,INDIRECT(ADDRESS($L416,49)),0),0), IF($M416&gt;0,IF(INDIRECT(ADDRESS($M416,43))&lt;&gt;1,INDIRECT(ADDRESS($M416,49)),0),0))))</f>
        <v>0.88888888888888884</v>
      </c>
      <c r="CL416" s="57" cm="1">
        <f t="array" aca="1" ref="CL416" ca="1">SUM(IF($C416&gt;0,IF(INDIRECT(ADDRESS($C416,44))=1,INDIRECT(ADDRESS($C416,90)),0),0), IF($D416&gt;0,IF(INDIRECT(ADDRESS($D416,44))=1,INDIRECT(ADDRESS($D416,90)),0),0), IF($E416&gt;0,IF(INDIRECT(ADDRESS($E416,44))=1,INDIRECT(ADDRESS($E416,90)),0),0), IF($F416&gt;0,IF(INDIRECT(ADDRESS($F416,44))=1,INDIRECT(ADDRESS($F416,90)),0),0), IF($G416&gt;0,IF(INDIRECT(ADDRESS($G416,44))=1,INDIRECT(ADDRESS($G416,90)),0),0), IF($H416&gt;0,IF(INDIRECT(ADDRESS($H416,44))=1,INDIRECT(ADDRESS($H416,90)),0),0), IF($I416&gt;0,IF(INDIRECT(ADDRESS($I416,44))=1,INDIRECT(ADDRESS($I416,90)),0),0), IF($J416&gt;0,IF(INDIRECT(ADDRESS($J416,44))=1,INDIRECT(ADDRESS($J416,90)),0),0), IF($K416&gt;0,IF(INDIRECT(ADDRESS($K416,44))=1,INDIRECT(ADDRESS($K416,90)),0),0), IF($L416&gt;0,IF(INDIRECT(ADDRESS($L416,44))=1,INDIRECT(ADDRESS($L416,90)),0),0), IF($M416&gt;0,IF(INDIRECT(ADDRESS($M416,44))=1,INDIRECT(ADDRESS($M416,90)),0),0))</f>
        <v>0</v>
      </c>
      <c r="CM416" s="56">
        <f t="shared" ca="1" si="301"/>
        <v>0.89817423182071188</v>
      </c>
      <c r="CN416" s="59"/>
    </row>
    <row r="417" spans="1:92" x14ac:dyDescent="0.25">
      <c r="A417" s="219" t="s">
        <v>583</v>
      </c>
      <c r="B417" s="220">
        <v>374</v>
      </c>
      <c r="C417" s="220">
        <v>384</v>
      </c>
      <c r="D417" s="220">
        <v>387</v>
      </c>
      <c r="E417" s="220"/>
      <c r="F417" s="220"/>
      <c r="G417" s="220"/>
      <c r="H417" s="220"/>
      <c r="I417" s="220"/>
      <c r="J417" s="220"/>
      <c r="K417" s="220"/>
      <c r="L417" s="220"/>
      <c r="M417" s="220"/>
      <c r="N417" s="67">
        <f t="shared" ca="1" si="281"/>
        <v>27</v>
      </c>
      <c r="O417" s="67" t="str" cm="1">
        <f t="array" aca="1" ref="O417" ca="1">INDIRECT(ADDRESS($B417,COLUMN()))</f>
        <v>Fighter</v>
      </c>
      <c r="P417" s="67" cm="1">
        <f t="array" aca="1" ref="P417" ca="1">INDIRECT(ADDRESS($B417,COLUMN()))</f>
        <v>2</v>
      </c>
      <c r="Q417" s="67" cm="1">
        <f t="array" aca="1" ref="Q417" ca="1">INDIRECT(ADDRESS($B417,COLUMN()))</f>
        <v>0</v>
      </c>
      <c r="R417" s="67" cm="1">
        <f t="array" aca="1" ref="R417" ca="1">INDIRECT(ADDRESS($B417,COLUMN()))</f>
        <v>0</v>
      </c>
      <c r="S417" s="67" cm="1">
        <f t="array" aca="1" ref="S417" ca="1">INDIRECT(ADDRESS($B417,COLUMN()))</f>
        <v>3</v>
      </c>
      <c r="T417" s="67" t="str" cm="1">
        <f t="array" aca="1" ref="T417" ca="1">INDIRECT(ADDRESS($B417,COLUMN()))</f>
        <v>1-8</v>
      </c>
      <c r="U417" s="67" cm="1">
        <f t="array" aca="1" ref="U417" ca="1">INDIRECT(ADDRESS($B417,COLUMN()))</f>
        <v>8</v>
      </c>
      <c r="V417" s="67" cm="1">
        <f t="array" aca="1" ref="V417" ca="1">INDIRECT(ADDRESS($B417,COLUMN()))</f>
        <v>0</v>
      </c>
      <c r="W417" s="67" cm="1">
        <f t="array" aca="1" ref="W417" ca="1">INDIRECT(ADDRESS($B417,COLUMN()))</f>
        <v>2</v>
      </c>
      <c r="X417" s="67" cm="1">
        <f t="array" aca="1" ref="X417" ca="1">INDIRECT(ADDRESS($B417,COLUMN()))</f>
        <v>10</v>
      </c>
      <c r="Y417" s="67" cm="1">
        <f t="array" aca="1" ref="Y417" ca="1">INDIRECT(ADDRESS($B417,COLUMN()))</f>
        <v>2</v>
      </c>
      <c r="Z417" s="67" cm="1">
        <f t="array" aca="1" ref="Z417" ca="1">INDIRECT(ADDRESS($B417,COLUMN()))</f>
        <v>5</v>
      </c>
      <c r="AA417" s="67" t="str" cm="1">
        <f t="array" aca="1" ref="AA417" ca="1">INDIRECT(ADDRESS($B417,COLUMN()))</f>
        <v>Jink</v>
      </c>
      <c r="AB417" s="56">
        <f t="shared" ca="1" si="282"/>
        <v>1.0483933198132851</v>
      </c>
      <c r="AC417" s="56">
        <f t="shared" ca="1" si="283"/>
        <v>1.2465273434788906</v>
      </c>
      <c r="AD417" s="56">
        <f t="shared" ca="1" si="284"/>
        <v>2.1678736408328536</v>
      </c>
      <c r="AF417" s="52"/>
      <c r="AG417" s="52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2"/>
      <c r="AU417" s="54" t="s">
        <v>33</v>
      </c>
      <c r="AV417" s="57" cm="1">
        <f t="array" aca="1" ref="AV417" ca="1">SUM(IF($C417&gt;0,IF(AND(INDIRECT(ADDRESS($C417,44))=0,INDIRECT(ADDRESS($C417,38))="UL",ISERROR(SEARCH("Rear",INDIRECT(ADDRESS($C417,33)))),ISERROR(SEARCH("Side",INDIRECT(ADDRESS($C417,33))))),INDIRECT(ADDRESS($C417,COLUMN())),0),0),IF($D417&gt;0,IF(AND(INDIRECT(ADDRESS($D417,44))=0,INDIRECT(ADDRESS($D417,38))="UL",ISERROR(SEARCH("Rear",INDIRECT(ADDRESS($D417,33)))),ISERROR(SEARCH("Side",INDIRECT(ADDRESS($D417,33))))),INDIRECT(ADDRESS($D417,COLUMN())),0),0),IF($E417&gt;0,IF(AND(INDIRECT(ADDRESS($E417,44))=0,INDIRECT(ADDRESS($E417,38))="UL",ISERROR(SEARCH("Rear",INDIRECT(ADDRESS($E417,33)))),ISERROR(SEARCH("Side",INDIRECT(ADDRESS($E417,33))))),INDIRECT(ADDRESS($E417,COLUMN())),0),0),IF($F417&gt;0,IF(AND(INDIRECT(ADDRESS($F417,44))=0,INDIRECT(ADDRESS($F417,38))="UL",ISERROR(SEARCH("Rear",INDIRECT(ADDRESS($F417,33)))),ISERROR(SEARCH("Side",INDIRECT(ADDRESS($F417,33))))),INDIRECT(ADDRESS($F417,COLUMN())),0),0),IF($G417&gt;0,IF(AND(INDIRECT(ADDRESS($G417,44))=0,INDIRECT(ADDRESS($G417,38))="UL",ISERROR(SEARCH("Rear",INDIRECT(ADDRESS($G417,33)))),ISERROR(SEARCH("Side",INDIRECT(ADDRESS($G417,33))))),INDIRECT(ADDRESS($G417,COLUMN())),0),0),IF($H417&gt;0,IF(AND(INDIRECT(ADDRESS($H417,44))=0,INDIRECT(ADDRESS($H417,38))="UL",ISERROR(SEARCH("Rear",INDIRECT(ADDRESS($H417,33)))),ISERROR(SEARCH("Side",INDIRECT(ADDRESS($H417,33))))),INDIRECT(ADDRESS($H417,COLUMN())),0),0),IF($I417&gt;0,IF(AND(INDIRECT(ADDRESS($I417,44))=0,INDIRECT(ADDRESS($I417,38))="UL",ISERROR(SEARCH("Rear",INDIRECT(ADDRESS($I417,33)))),ISERROR(SEARCH("Side",INDIRECT(ADDRESS($I417,33))))),INDIRECT(ADDRESS($I417,COLUMN())),0),0),IF($J417&gt;0,IF(AND(INDIRECT(ADDRESS($J417,44))=0,INDIRECT(ADDRESS($J417,38))="UL",ISERROR(SEARCH("Rear",INDIRECT(ADDRESS($J417,33)))),ISERROR(SEARCH("Side",INDIRECT(ADDRESS($J417,33))))),INDIRECT(ADDRESS($J417,COLUMN())),0),0),IF($K417&gt;0,IF(AND(INDIRECT(ADDRESS($K417,44))=0,INDIRECT(ADDRESS($K417,38))="UL",ISERROR(SEARCH("Rear",INDIRECT(ADDRESS($K417,33)))),ISERROR(SEARCH("Side",INDIRECT(ADDRESS($K417,33))))),INDIRECT(ADDRESS($K417,COLUMN())),0),0),IF($L417&gt;0,IF(AND(INDIRECT(ADDRESS($L417,44))=0,INDIRECT(ADDRESS($L417,38))="UL",ISERROR(SEARCH("Rear",INDIRECT(ADDRESS($L417,33)))),ISERROR(SEARCH("Side",INDIRECT(ADDRESS($L417,33))))),INDIRECT(ADDRESS($L417,COLUMN())),0),0),IF($M417&gt;0,IF(AND(INDIRECT(ADDRESS($M417,44))=0,INDIRECT(ADDRESS($M417,38))="UL",ISERROR(SEARCH("Rear",INDIRECT(ADDRESS($M417,33)))),ISERROR(SEARCH("Side",INDIRECT(ADDRESS($M417,33))))),INDIRECT(ADDRESS($M417,COLUMN())),0),0))</f>
        <v>0.88888888888888884</v>
      </c>
      <c r="AW417" s="57" cm="1">
        <f t="array" aca="1" ref="AW417" ca="1">SUM(IF($C417&gt;0,IF(AND(INDIRECT(ADDRESS($C417,44))=0,INDIRECT(ADDRESS($C417,38))="UL",ISERROR(SEARCH("Rear",INDIRECT(ADDRESS($C417,33)))),ISERROR(SEARCH("Side",INDIRECT(ADDRESS($C417,33))))),INDIRECT(ADDRESS($C417,COLUMN())),0),0),IF($D417&gt;0,IF(AND(INDIRECT(ADDRESS($D417,44))=0,INDIRECT(ADDRESS($D417,38))="UL",ISERROR(SEARCH("Rear",INDIRECT(ADDRESS($D417,33)))),ISERROR(SEARCH("Side",INDIRECT(ADDRESS($D417,33))))),INDIRECT(ADDRESS($D417,COLUMN())),0),0),IF($E417&gt;0,IF(AND(INDIRECT(ADDRESS($E417,44))=0,INDIRECT(ADDRESS($E417,38))="UL",ISERROR(SEARCH("Rear",INDIRECT(ADDRESS($E417,33)))),ISERROR(SEARCH("Side",INDIRECT(ADDRESS($E417,33))))),INDIRECT(ADDRESS($E417,COLUMN())),0),0),IF($F417&gt;0,IF(AND(INDIRECT(ADDRESS($F417,44))=0,INDIRECT(ADDRESS($F417,38))="UL",ISERROR(SEARCH("Rear",INDIRECT(ADDRESS($F417,33)))),ISERROR(SEARCH("Side",INDIRECT(ADDRESS($F417,33))))),INDIRECT(ADDRESS($F417,COLUMN())),0),0),IF($G417&gt;0,IF(AND(INDIRECT(ADDRESS($G417,44))=0,INDIRECT(ADDRESS($G417,38))="UL",ISERROR(SEARCH("Rear",INDIRECT(ADDRESS($G417,33)))),ISERROR(SEARCH("Side",INDIRECT(ADDRESS($G417,33))))),INDIRECT(ADDRESS($G417,COLUMN())),0),0),IF($H417&gt;0,IF(AND(INDIRECT(ADDRESS($H417,44))=0,INDIRECT(ADDRESS($H417,38))="UL",ISERROR(SEARCH("Rear",INDIRECT(ADDRESS($H417,33)))),ISERROR(SEARCH("Side",INDIRECT(ADDRESS($H417,33))))),INDIRECT(ADDRESS($H417,COLUMN())),0),0),IF($I417&gt;0,IF(AND(INDIRECT(ADDRESS($I417,44))=0,INDIRECT(ADDRESS($I417,38))="UL",ISERROR(SEARCH("Rear",INDIRECT(ADDRESS($I417,33)))),ISERROR(SEARCH("Side",INDIRECT(ADDRESS($I417,33))))),INDIRECT(ADDRESS($I417,COLUMN())),0),0),IF($J417&gt;0,IF(AND(INDIRECT(ADDRESS($J417,44))=0,INDIRECT(ADDRESS($J417,38))="UL",ISERROR(SEARCH("Rear",INDIRECT(ADDRESS($J417,33)))),ISERROR(SEARCH("Side",INDIRECT(ADDRESS($J417,33))))),INDIRECT(ADDRESS($J417,COLUMN())),0),0),IF($K417&gt;0,IF(AND(INDIRECT(ADDRESS($K417,44))=0,INDIRECT(ADDRESS($K417,38))="UL",ISERROR(SEARCH("Rear",INDIRECT(ADDRESS($K417,33)))),ISERROR(SEARCH("Side",INDIRECT(ADDRESS($K417,33))))),INDIRECT(ADDRESS($K417,COLUMN())),0),0),IF($L417&gt;0,IF(AND(INDIRECT(ADDRESS($L417,44))=0,INDIRECT(ADDRESS($L417,38))="UL",ISERROR(SEARCH("Rear",INDIRECT(ADDRESS($L417,33)))),ISERROR(SEARCH("Side",INDIRECT(ADDRESS($L417,33))))),INDIRECT(ADDRESS($L417,COLUMN())),0),0),IF($M417&gt;0,IF(AND(INDIRECT(ADDRESS($M417,44))=0,INDIRECT(ADDRESS($M417,38))="UL",ISERROR(SEARCH("Rear",INDIRECT(ADDRESS($M417,33)))),ISERROR(SEARCH("Side",INDIRECT(ADDRESS($M417,33))))),INDIRECT(ADDRESS($M417,COLUMN())),0),0))</f>
        <v>0.44444444444444442</v>
      </c>
      <c r="AX417" s="57" cm="1">
        <f t="array" aca="1" ref="AX417" ca="1">SUM(IF($C417&gt;0,IF(AND(INDIRECT(ADDRESS($C417,44))=0,INDIRECT(ADDRESS($C417,38))="UL",ISERROR(SEARCH("Rear",INDIRECT(ADDRESS($C417,33)))),ISERROR(SEARCH("Side",INDIRECT(ADDRESS($C417,33))))),INDIRECT(ADDRESS($C417,COLUMN())),0),0),IF($D417&gt;0,IF(AND(INDIRECT(ADDRESS($D417,44))=0,INDIRECT(ADDRESS($D417,38))="UL",ISERROR(SEARCH("Rear",INDIRECT(ADDRESS($D417,33)))),ISERROR(SEARCH("Side",INDIRECT(ADDRESS($D417,33))))),INDIRECT(ADDRESS($D417,COLUMN())),0),0),IF($E417&gt;0,IF(AND(INDIRECT(ADDRESS($E417,44))=0,INDIRECT(ADDRESS($E417,38))="UL",ISERROR(SEARCH("Rear",INDIRECT(ADDRESS($E417,33)))),ISERROR(SEARCH("Side",INDIRECT(ADDRESS($E417,33))))),INDIRECT(ADDRESS($E417,COLUMN())),0),0),IF($F417&gt;0,IF(AND(INDIRECT(ADDRESS($F417,44))=0,INDIRECT(ADDRESS($F417,38))="UL",ISERROR(SEARCH("Rear",INDIRECT(ADDRESS($F417,33)))),ISERROR(SEARCH("Side",INDIRECT(ADDRESS($F417,33))))),INDIRECT(ADDRESS($F417,COLUMN())),0),0),IF($G417&gt;0,IF(AND(INDIRECT(ADDRESS($G417,44))=0,INDIRECT(ADDRESS($G417,38))="UL",ISERROR(SEARCH("Rear",INDIRECT(ADDRESS($G417,33)))),ISERROR(SEARCH("Side",INDIRECT(ADDRESS($G417,33))))),INDIRECT(ADDRESS($G417,COLUMN())),0),0),IF($H417&gt;0,IF(AND(INDIRECT(ADDRESS($H417,44))=0,INDIRECT(ADDRESS($H417,38))="UL",ISERROR(SEARCH("Rear",INDIRECT(ADDRESS($H417,33)))),ISERROR(SEARCH("Side",INDIRECT(ADDRESS($H417,33))))),INDIRECT(ADDRESS($H417,COLUMN())),0),0),IF($I417&gt;0,IF(AND(INDIRECT(ADDRESS($I417,44))=0,INDIRECT(ADDRESS($I417,38))="UL",ISERROR(SEARCH("Rear",INDIRECT(ADDRESS($I417,33)))),ISERROR(SEARCH("Side",INDIRECT(ADDRESS($I417,33))))),INDIRECT(ADDRESS($I417,COLUMN())),0),0),IF($J417&gt;0,IF(AND(INDIRECT(ADDRESS($J417,44))=0,INDIRECT(ADDRESS($J417,38))="UL",ISERROR(SEARCH("Rear",INDIRECT(ADDRESS($J417,33)))),ISERROR(SEARCH("Side",INDIRECT(ADDRESS($J417,33))))),INDIRECT(ADDRESS($J417,COLUMN())),0),0),IF($K417&gt;0,IF(AND(INDIRECT(ADDRESS($K417,44))=0,INDIRECT(ADDRESS($K417,38))="UL",ISERROR(SEARCH("Rear",INDIRECT(ADDRESS($K417,33)))),ISERROR(SEARCH("Side",INDIRECT(ADDRESS($K417,33))))),INDIRECT(ADDRESS($K417,COLUMN())),0),0),IF($L417&gt;0,IF(AND(INDIRECT(ADDRESS($L417,44))=0,INDIRECT(ADDRESS($L417,38))="UL",ISERROR(SEARCH("Rear",INDIRECT(ADDRESS($L417,33)))),ISERROR(SEARCH("Side",INDIRECT(ADDRESS($L417,33))))),INDIRECT(ADDRESS($L417,COLUMN())),0),0),IF($M417&gt;0,IF(AND(INDIRECT(ADDRESS($M417,44))=0,INDIRECT(ADDRESS($M417,38))="UL",ISERROR(SEARCH("Rear",INDIRECT(ADDRESS($M417,33)))),ISERROR(SEARCH("Side",INDIRECT(ADDRESS($M417,33))))),INDIRECT(ADDRESS($M417,COLUMN())),0),0))</f>
        <v>0</v>
      </c>
      <c r="AY417" s="58">
        <f t="shared" ca="1" si="285"/>
        <v>0.88888888888888884</v>
      </c>
      <c r="AZ417" s="58">
        <f t="shared" ca="1" si="286"/>
        <v>0.44444444444444442</v>
      </c>
      <c r="BA417" s="58" cm="1">
        <f t="array" aca="1" ref="BA417" ca="1">SUM(IF($C417&gt;0,IF(AND(INDIRECT(ADDRESS($C417,44))=0,INDIRECT(ADDRESS($C417,38))="UL"),INDIRECT(ADDRESS($C417,COLUMN())),0),0),IF($D417&gt;0,IF(AND(INDIRECT(ADDRESS($D417,44))=0,INDIRECT(ADDRESS($D417,38))="UL"),INDIRECT(ADDRESS($D417,COLUMN())),0),0),IF($E417&gt;0,IF(AND(INDIRECT(ADDRESS($E417,44))=0,INDIRECT(ADDRESS($E417,38))="UL"),INDIRECT(ADDRESS($E417,COLUMN())),0),0),IF($F417&gt;0,IF(AND(INDIRECT(ADDRESS($F417,44))=0,INDIRECT(ADDRESS($F417,38))="UL"),INDIRECT(ADDRESS($F417,COLUMN())),0),0),IF($G417&gt;0,IF(AND(INDIRECT(ADDRESS($G417,44))=0,INDIRECT(ADDRESS($G417,38))="UL"),INDIRECT(ADDRESS($G417,COLUMN())),0),0),IF($H417&gt;0,IF(AND(INDIRECT(ADDRESS($H417,44))=0,INDIRECT(ADDRESS($H417,38))="UL"),INDIRECT(ADDRESS($H417,COLUMN())),0),0),IF($I417&gt;0,IF(AND(INDIRECT(ADDRESS($I417,44))=0,INDIRECT(ADDRESS($I417,38))="UL"),INDIRECT(ADDRESS($I417,COLUMN())),0),0),IF($J417&gt;0,IF(AND(INDIRECT(ADDRESS($J417,44))=0,INDIRECT(ADDRESS($J417,38))="UL"),INDIRECT(ADDRESS($J417,COLUMN())),0),0),IF($K417&gt;0,IF(AND(INDIRECT(ADDRESS($K417,44))=0,INDIRECT(ADDRESS($K417,38))="UL"),INDIRECT(ADDRESS($K417,COLUMN())),0),0),IF($L417&gt;0,IF(AND(INDIRECT(ADDRESS($L417,44))=0,INDIRECT(ADDRESS($L417,38))="UL"),INDIRECT(ADDRESS($L417,COLUMN())),0),0),IF($M417&gt;0,IF(AND(INDIRECT(ADDRESS($M417,44))=0,INDIRECT(ADDRESS($M417,38))="UL"),INDIRECT(ADDRESS($M417,COLUMN())),0),0))</f>
        <v>0.11851851851851851</v>
      </c>
      <c r="BB417" s="58" cm="1">
        <f t="array" aca="1" ref="BB417" ca="1">SUM(IF($C417&gt;0,IF(AND(INDIRECT(ADDRESS($C417,44))=0,INDIRECT(ADDRESS($C417,38))="UL"),INDIRECT(ADDRESS($C417,COLUMN())),0),0),IF($D417&gt;0,IF(AND(INDIRECT(ADDRESS($D417,44))=0,INDIRECT(ADDRESS($D417,38))="UL"),INDIRECT(ADDRESS($D417,COLUMN())),0),0),IF($E417&gt;0,IF(AND(INDIRECT(ADDRESS($E417,44))=0,INDIRECT(ADDRESS($E417,38))="UL"),INDIRECT(ADDRESS($E417,COLUMN())),0),0),IF($F417&gt;0,IF(AND(INDIRECT(ADDRESS($F417,44))=0,INDIRECT(ADDRESS($F417,38))="UL"),INDIRECT(ADDRESS($F417,COLUMN())),0),0),IF($G417&gt;0,IF(AND(INDIRECT(ADDRESS($G417,44))=0,INDIRECT(ADDRESS($G417,38))="UL"),INDIRECT(ADDRESS($G417,COLUMN())),0),0),IF($H417&gt;0,IF(AND(INDIRECT(ADDRESS($H417,44))=0,INDIRECT(ADDRESS($H417,38))="UL"),INDIRECT(ADDRESS($H417,COLUMN())),0),0),IF($I417&gt;0,IF(AND(INDIRECT(ADDRESS($I417,44))=0,INDIRECT(ADDRESS($I417,38))="UL"),INDIRECT(ADDRESS($I417,COLUMN())),0),0),IF($J417&gt;0,IF(AND(INDIRECT(ADDRESS($J417,44))=0,INDIRECT(ADDRESS($J417,38))="UL"),INDIRECT(ADDRESS($J417,COLUMN())),0),0),IF($K417&gt;0,IF(AND(INDIRECT(ADDRESS($K417,44))=0,INDIRECT(ADDRESS($K417,38))="UL"),INDIRECT(ADDRESS($K417,COLUMN())),0),0),IF($L417&gt;0,IF(AND(INDIRECT(ADDRESS($L417,44))=0,INDIRECT(ADDRESS($L417,38))="UL"),INDIRECT(ADDRESS($L417,COLUMN())),0),0),IF($M417&gt;0,IF(AND(INDIRECT(ADDRESS($M417,44))=0,INDIRECT(ADDRESS($M417,38))="UL"),INDIRECT(ADDRESS($M417,COLUMN())),0),0))</f>
        <v>0.23703703703703702</v>
      </c>
      <c r="BC417" s="58" cm="1">
        <f t="array" aca="1" ref="BC417" ca="1">SUM(IF($C417&gt;0,IF(AND(INDIRECT(ADDRESS($C417,44))=0,INDIRECT(ADDRESS($C417,38))="UL"),INDIRECT(ADDRESS($C417,COLUMN())),0),0),IF($D417&gt;0,IF(AND(INDIRECT(ADDRESS($D417,44))=0,INDIRECT(ADDRESS($D417,38))="UL"),INDIRECT(ADDRESS($D417,COLUMN())),0),0),IF($E417&gt;0,IF(AND(INDIRECT(ADDRESS($E417,44))=0,INDIRECT(ADDRESS($E417,38))="UL"),INDIRECT(ADDRESS($E417,COLUMN())),0),0),IF($F417&gt;0,IF(AND(INDIRECT(ADDRESS($F417,44))=0,INDIRECT(ADDRESS($F417,38))="UL"),INDIRECT(ADDRESS($F417,COLUMN())),0),0),IF($G417&gt;0,IF(AND(INDIRECT(ADDRESS($G417,44))=0,INDIRECT(ADDRESS($G417,38))="UL"),INDIRECT(ADDRESS($G417,COLUMN())),0),0),IF($H417&gt;0,IF(AND(INDIRECT(ADDRESS($H417,44))=0,INDIRECT(ADDRESS($H417,38))="UL"),INDIRECT(ADDRESS($H417,COLUMN())),0),0),IF($I417&gt;0,IF(AND(INDIRECT(ADDRESS($I417,44))=0,INDIRECT(ADDRESS($I417,38))="UL"),INDIRECT(ADDRESS($I417,COLUMN())),0),0),IF($J417&gt;0,IF(AND(INDIRECT(ADDRESS($J417,44))=0,INDIRECT(ADDRESS($J417,38))="UL"),INDIRECT(ADDRESS($J417,COLUMN())),0),0),IF($K417&gt;0,IF(AND(INDIRECT(ADDRESS($K417,44))=0,INDIRECT(ADDRESS($K417,38))="UL"),INDIRECT(ADDRESS($K417,COLUMN())),0),0),IF($L417&gt;0,IF(AND(INDIRECT(ADDRESS($L417,44))=0,INDIRECT(ADDRESS($L417,38))="UL"),INDIRECT(ADDRESS($L417,COLUMN())),0),0),IF($M417&gt;0,IF(AND(INDIRECT(ADDRESS($M417,44))=0,INDIRECT(ADDRESS($M417,38))="UL"),INDIRECT(ADDRESS($M417,COLUMN())),0),0))</f>
        <v>0.11851851851851851</v>
      </c>
      <c r="BD417" s="58" cm="1">
        <f t="array" aca="1" ref="BD417" ca="1">SUM(IF($C417&gt;0,IF(AND(INDIRECT(ADDRESS($C417,44))=0,INDIRECT(ADDRESS($C417,38))="UL"),INDIRECT(ADDRESS($C417,COLUMN())),0),0),IF($D417&gt;0,IF(AND(INDIRECT(ADDRESS($D417,44))=0,INDIRECT(ADDRESS($D417,38))="UL"),INDIRECT(ADDRESS($D417,COLUMN())),0),0),IF($E417&gt;0,IF(AND(INDIRECT(ADDRESS($E417,44))=0,INDIRECT(ADDRESS($E417,38))="UL"),INDIRECT(ADDRESS($E417,COLUMN())),0),0),IF($F417&gt;0,IF(AND(INDIRECT(ADDRESS($F417,44))=0,INDIRECT(ADDRESS($F417,38))="UL"),INDIRECT(ADDRESS($F417,COLUMN())),0),0),IF($G417&gt;0,IF(AND(INDIRECT(ADDRESS($G417,44))=0,INDIRECT(ADDRESS($G417,38))="UL"),INDIRECT(ADDRESS($G417,COLUMN())),0),0),IF($H417&gt;0,IF(AND(INDIRECT(ADDRESS($H417,44))=0,INDIRECT(ADDRESS($H417,38))="UL"),INDIRECT(ADDRESS($H417,COLUMN())),0),0),IF($I417&gt;0,IF(AND(INDIRECT(ADDRESS($I417,44))=0,INDIRECT(ADDRESS($I417,38))="UL"),INDIRECT(ADDRESS($I417,COLUMN())),0),0),IF($J417&gt;0,IF(AND(INDIRECT(ADDRESS($J417,44))=0,INDIRECT(ADDRESS($J417,38))="UL"),INDIRECT(ADDRESS($J417,COLUMN())),0),0),IF($K417&gt;0,IF(AND(INDIRECT(ADDRESS($K417,44))=0,INDIRECT(ADDRESS($K417,38))="UL"),INDIRECT(ADDRESS($K417,COLUMN())),0),0),IF($L417&gt;0,IF(AND(INDIRECT(ADDRESS($L417,44))=0,INDIRECT(ADDRESS($L417,38))="UL"),INDIRECT(ADDRESS($L417,COLUMN())),0),0),IF($M417&gt;0,IF(AND(INDIRECT(ADDRESS($M417,44))=0,INDIRECT(ADDRESS($M417,38))="UL"),INDIRECT(ADDRESS($M417,COLUMN())),0),0))</f>
        <v>0.23703703703703702</v>
      </c>
      <c r="BE417" s="57">
        <f t="shared" ca="1" si="287"/>
        <v>0.11851851851851851</v>
      </c>
      <c r="BF417" s="57" cm="1">
        <f t="array" aca="1" ref="BF417" ca="1">SUM(IF($C417&gt;0,IF(INDIRECT(ADDRESS($C417,45))=1,INDIRECT(ADDRESS($C417,52))*INDIRECT(ADDRESS($C417,42))/5,0),0), IF($D417&gt;0,IF(INDIRECT(ADDRESS($D417,45))=1,INDIRECT(ADDRESS($D417,52))*INDIRECT(ADDRESS($D417,42))/5,0),0), IF($E417&gt;0,IF(INDIRECT(ADDRESS($E417,45))=1,INDIRECT(ADDRESS($E417,52))*INDIRECT(ADDRESS($E417,42))/5,0),0), IF($F417&gt;0,IF(INDIRECT(ADDRESS($F417,45))=1,INDIRECT(ADDRESS($F417,52))*INDIRECT(ADDRESS($F417,42))/5,0),0), IF($G417&gt;0,IF(INDIRECT(ADDRESS($G417,45))=1,INDIRECT(ADDRESS($G417,52))*INDIRECT(ADDRESS($G417,42))/5,0),0), IF($H417&gt;0,IF(INDIRECT(ADDRESS($H417,45))=1,INDIRECT(ADDRESS($H417,52))*INDIRECT(ADDRESS($H417,42))/5,0),0)
)*$BF$296/100</f>
        <v>0</v>
      </c>
      <c r="BG417" s="19"/>
      <c r="BH417" s="57" cm="1">
        <f t="array" aca="1" ref="BH417" ca="1">SUM(IF($C417&gt;0,IF(AND(INDIRECT(ADDRESS($C417,44))=0,INDIRECT(ADDRESS($C417,38))&lt;&gt;"UL"),INDIRECT(ADDRESS($C417,COLUMN()-12)),0),0), IF($D417&gt;0,IF(AND(INDIRECT(ADDRESS($D417,44))=0,INDIRECT(ADDRESS($D417,38))&lt;&gt;"UL"),INDIRECT(ADDRESS($D417,COLUMN()-12)),0),0), IF($E417&gt;0,IF(AND(INDIRECT(ADDRESS($E417,44))=0,INDIRECT(ADDRESS($E417,38))&lt;&gt;"UL"),INDIRECT(ADDRESS($E417,COLUMN()-12)),0),0), IF($F417&gt;0,IF(AND(INDIRECT(ADDRESS($F417,44))=0,INDIRECT(ADDRESS($F417,38))&lt;&gt;"UL"),INDIRECT(ADDRESS($F417,COLUMN()-12)),0),0), IF($G417&gt;0,IF(AND(INDIRECT(ADDRESS($G417,44))=0,INDIRECT(ADDRESS($G417,38))&lt;&gt;"UL"),INDIRECT(ADDRESS($G417,COLUMN()-12)),0),0), IF($H417&gt;0,IF(AND(INDIRECT(ADDRESS($H417,44))=0,INDIRECT(ADDRESS($H417,38))&lt;&gt;"UL"),INDIRECT(ADDRESS($H417,COLUMN()-12)),0),0), IF($I417&gt;0,IF(AND(INDIRECT(ADDRESS($I417,44))=0,INDIRECT(ADDRESS($I417,38))&lt;&gt;"UL"),INDIRECT(ADDRESS($I417,COLUMN()-12)),0),0), IF($J417&gt;0,IF(AND(INDIRECT(ADDRESS($J417,44))=0,INDIRECT(ADDRESS($J417,38))&lt;&gt;"UL"),INDIRECT(ADDRESS($J417,COLUMN()-12)),0),0), IF($K417&gt;0,IF(AND(INDIRECT(ADDRESS($K417,44))=0,INDIRECT(ADDRESS($K417,38))&lt;&gt;"UL"),INDIRECT(ADDRESS($K417,COLUMN()-12)),0),0), IF($L417&gt;0,IF(AND(INDIRECT(ADDRESS($L417,44))=0,INDIRECT(ADDRESS($L417,38))&lt;&gt;"UL"),INDIRECT(ADDRESS($L417,COLUMN()-12)),0),0), IF($M417&gt;0,IF(AND(INDIRECT(ADDRESS($M417,44))=0,INDIRECT(ADDRESS($M417,38))&lt;&gt;"UL"),INDIRECT(ADDRESS($M417,COLUMN()-12)),0),0))</f>
        <v>0</v>
      </c>
      <c r="BI417" s="57" cm="1">
        <f t="array" aca="1" ref="BI417" ca="1">SUM(IF($C417&gt;0,IF(AND(INDIRECT(ADDRESS($C417,44))=0,INDIRECT(ADDRESS($C417,38))&lt;&gt;"UL"),INDIRECT(ADDRESS($C417,COLUMN()-12)),0),0), IF($D417&gt;0,IF(AND(INDIRECT(ADDRESS($D417,44))=0,INDIRECT(ADDRESS($D417,38))&lt;&gt;"UL"),INDIRECT(ADDRESS($D417,COLUMN()-12)),0),0), IF($E417&gt;0,IF(AND(INDIRECT(ADDRESS($E417,44))=0,INDIRECT(ADDRESS($E417,38))&lt;&gt;"UL"),INDIRECT(ADDRESS($E417,COLUMN()-12)),0),0), IF($F417&gt;0,IF(AND(INDIRECT(ADDRESS($F417,44))=0,INDIRECT(ADDRESS($F417,38))&lt;&gt;"UL"),INDIRECT(ADDRESS($F417,COLUMN()-12)),0),0), IF($G417&gt;0,IF(AND(INDIRECT(ADDRESS($G417,44))=0,INDIRECT(ADDRESS($G417,38))&lt;&gt;"UL"),INDIRECT(ADDRESS($G417,COLUMN()-12)),0),0), IF($H417&gt;0,IF(AND(INDIRECT(ADDRESS($H417,44))=0,INDIRECT(ADDRESS($H417,38))&lt;&gt;"UL"),INDIRECT(ADDRESS($H417,COLUMN()-12)),0),0), IF($I417&gt;0,IF(AND(INDIRECT(ADDRESS($I417,44))=0,INDIRECT(ADDRESS($I417,38))&lt;&gt;"UL"),INDIRECT(ADDRESS($I417,COLUMN()-12)),0),0), IF($J417&gt;0,IF(AND(INDIRECT(ADDRESS($J417,44))=0,INDIRECT(ADDRESS($J417,38))&lt;&gt;"UL"),INDIRECT(ADDRESS($J417,COLUMN()-12)),0),0), IF($K417&gt;0,IF(AND(INDIRECT(ADDRESS($K417,44))=0,INDIRECT(ADDRESS($K417,38))&lt;&gt;"UL"),INDIRECT(ADDRESS($K417,COLUMN()-12)),0),0), IF($L417&gt;0,IF(AND(INDIRECT(ADDRESS($L417,44))=0,INDIRECT(ADDRESS($L417,38))&lt;&gt;"UL"),INDIRECT(ADDRESS($L417,COLUMN()-12)),0),0), IF($M417&gt;0,IF(AND(INDIRECT(ADDRESS($M417,44))=0,INDIRECT(ADDRESS($M417,38))&lt;&gt;"UL"),INDIRECT(ADDRESS($M417,COLUMN()-12)),0),0))</f>
        <v>0</v>
      </c>
      <c r="BJ417" s="57" cm="1">
        <f t="array" aca="1" ref="BJ417" ca="1">SUM(IF($C417&gt;0,IF(AND(INDIRECT(ADDRESS($C417,44))=0,INDIRECT(ADDRESS($C417,38))&lt;&gt;"UL"),INDIRECT(ADDRESS($C417,COLUMN()-12)),0),0), IF($D417&gt;0,IF(AND(INDIRECT(ADDRESS($D417,44))=0,INDIRECT(ADDRESS($D417,38))&lt;&gt;"UL"),INDIRECT(ADDRESS($D417,COLUMN()-12)),0),0), IF($E417&gt;0,IF(AND(INDIRECT(ADDRESS($E417,44))=0,INDIRECT(ADDRESS($E417,38))&lt;&gt;"UL"),INDIRECT(ADDRESS($E417,COLUMN()-12)),0),0), IF($F417&gt;0,IF(AND(INDIRECT(ADDRESS($F417,44))=0,INDIRECT(ADDRESS($F417,38))&lt;&gt;"UL"),INDIRECT(ADDRESS($F417,COLUMN()-12)),0),0), IF($G417&gt;0,IF(AND(INDIRECT(ADDRESS($G417,44))=0,INDIRECT(ADDRESS($G417,38))&lt;&gt;"UL"),INDIRECT(ADDRESS($G417,COLUMN()-12)),0),0), IF($H417&gt;0,IF(AND(INDIRECT(ADDRESS($H417,44))=0,INDIRECT(ADDRESS($H417,38))&lt;&gt;"UL"),INDIRECT(ADDRESS($H417,COLUMN()-12)),0),0), IF($I417&gt;0,IF(AND(INDIRECT(ADDRESS($I417,44))=0,INDIRECT(ADDRESS($I417,38))&lt;&gt;"UL"),INDIRECT(ADDRESS($I417,COLUMN()-12)),0),0), IF($J417&gt;0,IF(AND(INDIRECT(ADDRESS($J417,44))=0,INDIRECT(ADDRESS($J417,38))&lt;&gt;"UL"),INDIRECT(ADDRESS($J417,COLUMN()-12)),0),0), IF($K417&gt;0,IF(AND(INDIRECT(ADDRESS($K417,44))=0,INDIRECT(ADDRESS($K417,38))&lt;&gt;"UL"),INDIRECT(ADDRESS($K417,COLUMN()-12)),0),0), IF($L417&gt;0,IF(AND(INDIRECT(ADDRESS($L417,44))=0,INDIRECT(ADDRESS($L417,38))&lt;&gt;"UL"),INDIRECT(ADDRESS($L417,COLUMN()-12)),0),0), IF($M417&gt;0,IF(AND(INDIRECT(ADDRESS($M417,44))=0,INDIRECT(ADDRESS($M417,38))&lt;&gt;"UL"),INDIRECT(ADDRESS($M417,COLUMN()-12)),0),0))</f>
        <v>0</v>
      </c>
      <c r="BK417" s="57">
        <f t="shared" ca="1" si="288"/>
        <v>0</v>
      </c>
      <c r="BL417" s="58">
        <f t="shared" ca="1" si="289"/>
        <v>0</v>
      </c>
      <c r="BM417" s="57" cm="1">
        <f t="array" aca="1" ref="BM417" ca="1">SUM(IF($C417&gt;0,IF(AND(INDIRECT(ADDRESS($C417,44))=0,INDIRECT(ADDRESS($C417,38))&lt;&gt;"UL"),INDIRECT(ADDRESS($C417,COLUMN()-12)),0),0), IF($D417&gt;0,IF(AND(INDIRECT(ADDRESS($D417,44))=0,INDIRECT(ADDRESS($D417,38))&lt;&gt;"UL"),INDIRECT(ADDRESS($D417,COLUMN()-12)),0),0), IF($E417&gt;0,IF(AND(INDIRECT(ADDRESS($E417,44))=0,INDIRECT(ADDRESS($E417,38))&lt;&gt;"UL"),INDIRECT(ADDRESS($E417,COLUMN()-12)),0),0), IF($F417&gt;0,IF(AND(INDIRECT(ADDRESS($F417,44))=0,INDIRECT(ADDRESS($F417,38))&lt;&gt;"UL"),INDIRECT(ADDRESS($F417,COLUMN()-12)),0),0), IF($G417&gt;0,IF(AND(INDIRECT(ADDRESS($G417,44))=0,INDIRECT(ADDRESS($G417,38))&lt;&gt;"UL"),INDIRECT(ADDRESS($G417,COLUMN()-12)),0),0), IF($H417&gt;0,IF(AND(INDIRECT(ADDRESS($H417,44))=0,INDIRECT(ADDRESS($H417,38))&lt;&gt;"UL"),INDIRECT(ADDRESS($H417,COLUMN()-12)),0),0), IF($I417&gt;0,IF(AND(INDIRECT(ADDRESS($I417,44))=0,INDIRECT(ADDRESS($I417,38))&lt;&gt;"UL"),INDIRECT(ADDRESS($I417,COLUMN()-12)),0),0), IF($J417&gt;0,IF(AND(INDIRECT(ADDRESS($J417,44))=0,INDIRECT(ADDRESS($J417,38))&lt;&gt;"UL"),INDIRECT(ADDRESS($J417,COLUMN()-12)),0),0), IF($K417&gt;0,IF(AND(INDIRECT(ADDRESS($K417,44))=0,INDIRECT(ADDRESS($K417,38))&lt;&gt;"UL"),INDIRECT(ADDRESS($K417,COLUMN()-11)),0),0), IF($L417&gt;0,IF(AND(INDIRECT(ADDRESS($L417,44))=0,INDIRECT(ADDRESS($L417,38))&lt;&gt;"UL"),INDIRECT(ADDRESS($L417,COLUMN()-11)),0),0), IF($M417&gt;0,IF(AND(INDIRECT(ADDRESS($M417,44))=0,INDIRECT(ADDRESS($M417,38))&lt;&gt;"UL"),INDIRECT(ADDRESS($M417,COLUMN()-11)),0),0))</f>
        <v>0</v>
      </c>
      <c r="BN417" s="57" cm="1">
        <f t="array" aca="1" ref="BN417" ca="1">SUM(IF($C417&gt;0,IF(AND(INDIRECT(ADDRESS($C417,44))=0,INDIRECT(ADDRESS($C417,38))&lt;&gt;"UL"),INDIRECT(ADDRESS($C417,COLUMN()-12)),0),0), IF($D417&gt;0,IF(AND(INDIRECT(ADDRESS($D417,44))=0,INDIRECT(ADDRESS($D417,38))&lt;&gt;"UL"),INDIRECT(ADDRESS($D417,COLUMN()-12)),0),0), IF($E417&gt;0,IF(AND(INDIRECT(ADDRESS($E417,44))=0,INDIRECT(ADDRESS($E417,38))&lt;&gt;"UL"),INDIRECT(ADDRESS($E417,COLUMN()-12)),0),0), IF($F417&gt;0,IF(AND(INDIRECT(ADDRESS($F417,44))=0,INDIRECT(ADDRESS($F417,38))&lt;&gt;"UL"),INDIRECT(ADDRESS($F417,COLUMN()-12)),0),0), IF($G417&gt;0,IF(AND(INDIRECT(ADDRESS($G417,44))=0,INDIRECT(ADDRESS($G417,38))&lt;&gt;"UL"),INDIRECT(ADDRESS($G417,COLUMN()-12)),0),0), IF($H417&gt;0,IF(AND(INDIRECT(ADDRESS($H417,44))=0,INDIRECT(ADDRESS($H417,38))&lt;&gt;"UL"),INDIRECT(ADDRESS($H417,COLUMN()-12)),0),0), IF($I417&gt;0,IF(AND(INDIRECT(ADDRESS($I417,44))=0,INDIRECT(ADDRESS($I417,38))&lt;&gt;"UL"),INDIRECT(ADDRESS($I417,COLUMN()-12)),0),0), IF($J417&gt;0,IF(AND(INDIRECT(ADDRESS($J417,44))=0,INDIRECT(ADDRESS($J417,38))&lt;&gt;"UL"),INDIRECT(ADDRESS($J417,COLUMN()-12)),0),0), IF($K417&gt;0,IF(AND(INDIRECT(ADDRESS($K417,44))=0,INDIRECT(ADDRESS($K417,38))&lt;&gt;"UL"),INDIRECT(ADDRESS($K417,COLUMN()-11)),0),0), IF($L417&gt;0,IF(AND(INDIRECT(ADDRESS($L417,44))=0,INDIRECT(ADDRESS($L417,38))&lt;&gt;"UL"),INDIRECT(ADDRESS($L417,COLUMN()-11)),0),0), IF($M417&gt;0,IF(AND(INDIRECT(ADDRESS($M417,44))=0,INDIRECT(ADDRESS($M417,38))&lt;&gt;"UL"),INDIRECT(ADDRESS($M417,COLUMN()-11)),0),0))</f>
        <v>0</v>
      </c>
      <c r="BO417" s="57" cm="1">
        <f t="array" aca="1" ref="BO417" ca="1">SUM(IF($C417&gt;0,IF(AND(INDIRECT(ADDRESS($C417,44))=0,INDIRECT(ADDRESS($C417,38))&lt;&gt;"UL"),INDIRECT(ADDRESS($C417,COLUMN()-12)),0),0), IF($D417&gt;0,IF(AND(INDIRECT(ADDRESS($D417,44))=0,INDIRECT(ADDRESS($D417,38))&lt;&gt;"UL"),INDIRECT(ADDRESS($D417,COLUMN()-12)),0),0), IF($E417&gt;0,IF(AND(INDIRECT(ADDRESS($E417,44))=0,INDIRECT(ADDRESS($E417,38))&lt;&gt;"UL"),INDIRECT(ADDRESS($E417,COLUMN()-12)),0),0), IF($F417&gt;0,IF(AND(INDIRECT(ADDRESS($F417,44))=0,INDIRECT(ADDRESS($F417,38))&lt;&gt;"UL"),INDIRECT(ADDRESS($F417,COLUMN()-12)),0),0), IF($G417&gt;0,IF(AND(INDIRECT(ADDRESS($G417,44))=0,INDIRECT(ADDRESS($G417,38))&lt;&gt;"UL"),INDIRECT(ADDRESS($G417,COLUMN()-12)),0),0), IF($H417&gt;0,IF(AND(INDIRECT(ADDRESS($H417,44))=0,INDIRECT(ADDRESS($H417,38))&lt;&gt;"UL"),INDIRECT(ADDRESS($H417,COLUMN()-12)),0),0), IF($I417&gt;0,IF(AND(INDIRECT(ADDRESS($I417,44))=0,INDIRECT(ADDRESS($I417,38))&lt;&gt;"UL"),INDIRECT(ADDRESS($I417,COLUMN()-12)),0),0), IF($J417&gt;0,IF(AND(INDIRECT(ADDRESS($J417,44))=0,INDIRECT(ADDRESS($J417,38))&lt;&gt;"UL"),INDIRECT(ADDRESS($J417,COLUMN()-12)),0),0), IF($K417&gt;0,IF(AND(INDIRECT(ADDRESS($K417,44))=0,INDIRECT(ADDRESS($K417,38))&lt;&gt;"UL"),INDIRECT(ADDRESS($K417,COLUMN()-11)),0),0), IF($L417&gt;0,IF(AND(INDIRECT(ADDRESS($L417,44))=0,INDIRECT(ADDRESS($L417,38))&lt;&gt;"UL"),INDIRECT(ADDRESS($L417,COLUMN()-11)),0),0), IF($M417&gt;0,IF(AND(INDIRECT(ADDRESS($M417,44))=0,INDIRECT(ADDRESS($M417,38))&lt;&gt;"UL"),INDIRECT(ADDRESS($M417,COLUMN()-11)),0),0))</f>
        <v>0</v>
      </c>
      <c r="BP417" s="57" cm="1">
        <f t="array" aca="1" ref="BP417" ca="1">SUM(IF($C417&gt;0,IF(AND(INDIRECT(ADDRESS($C417,44))=0,INDIRECT(ADDRESS($C417,38))&lt;&gt;"UL"),INDIRECT(ADDRESS($C417,COLUMN()-12)),0),0), IF($D417&gt;0,IF(AND(INDIRECT(ADDRESS($D417,44))=0,INDIRECT(ADDRESS($D417,38))&lt;&gt;"UL"),INDIRECT(ADDRESS($D417,COLUMN()-12)),0),0), IF($E417&gt;0,IF(AND(INDIRECT(ADDRESS($E417,44))=0,INDIRECT(ADDRESS($E417,38))&lt;&gt;"UL"),INDIRECT(ADDRESS($E417,COLUMN()-12)),0),0), IF($F417&gt;0,IF(AND(INDIRECT(ADDRESS($F417,44))=0,INDIRECT(ADDRESS($F417,38))&lt;&gt;"UL"),INDIRECT(ADDRESS($F417,COLUMN()-12)),0),0), IF($G417&gt;0,IF(AND(INDIRECT(ADDRESS($G417,44))=0,INDIRECT(ADDRESS($G417,38))&lt;&gt;"UL"),INDIRECT(ADDRESS($G417,COLUMN()-12)),0),0), IF($H417&gt;0,IF(AND(INDIRECT(ADDRESS($H417,44))=0,INDIRECT(ADDRESS($H417,38))&lt;&gt;"UL"),INDIRECT(ADDRESS($H417,COLUMN()-12)),0),0), IF($I417&gt;0,IF(AND(INDIRECT(ADDRESS($I417,44))=0,INDIRECT(ADDRESS($I417,38))&lt;&gt;"UL"),INDIRECT(ADDRESS($I417,COLUMN()-12)),0),0), IF($J417&gt;0,IF(AND(INDIRECT(ADDRESS($J417,44))=0,INDIRECT(ADDRESS($J417,38))&lt;&gt;"UL"),INDIRECT(ADDRESS($J417,COLUMN()-12)),0),0), IF($K417&gt;0,IF(AND(INDIRECT(ADDRESS($K417,44))=0,INDIRECT(ADDRESS($K417,38))&lt;&gt;"UL"),INDIRECT(ADDRESS($K417,COLUMN()-11)),0),0), IF($L417&gt;0,IF(AND(INDIRECT(ADDRESS($L417,44))=0,INDIRECT(ADDRESS($L417,38))&lt;&gt;"UL"),INDIRECT(ADDRESS($L417,COLUMN()-11)),0),0), IF($M417&gt;0,IF(AND(INDIRECT(ADDRESS($M417,44))=0,INDIRECT(ADDRESS($M417,38))&lt;&gt;"UL"),INDIRECT(ADDRESS($M417,COLUMN()-11)),0),0))</f>
        <v>0</v>
      </c>
      <c r="BQ417" s="57">
        <f t="shared" ca="1" si="290"/>
        <v>0</v>
      </c>
      <c r="BR417" s="161">
        <f t="shared" ca="1" si="291"/>
        <v>74.462449182588756</v>
      </c>
      <c r="BS417" s="59"/>
      <c r="BT417" s="56">
        <f t="shared" ca="1" si="292"/>
        <v>2.0078188114901212</v>
      </c>
      <c r="BU417" s="63">
        <f t="shared" ca="1" si="293"/>
        <v>7.4363659684819297E-2</v>
      </c>
      <c r="BV417" s="57" t="s">
        <v>34</v>
      </c>
      <c r="BW417" s="57" cm="1">
        <f t="array" aca="1" ref="BW417" ca="1">SUM(IF($C417&gt;0,IF(AND(INDIRECT(ADDRESS($C417,44))=0,INDIRECT(ADDRESS($C417,38))="UL",ISERROR(SEARCH("Rear",INDIRECT(ADDRESS($C417,33)))),ISERROR(SEARCH("Side",INDIRECT(ADDRESS($C417,33))))),INDIRECT(ADDRESS($C417,COLUMN())),0),0),IF($D417&gt;0,IF(AND(INDIRECT(ADDRESS($D417,44))=0,INDIRECT(ADDRESS($D417,38))="UL",ISERROR(SEARCH("Rear",INDIRECT(ADDRESS($D417,33)))),ISERROR(SEARCH("Side",INDIRECT(ADDRESS($D417,33))))),INDIRECT(ADDRESS($D417,COLUMN())),0),0),IF($E417&gt;0,IF(AND(INDIRECT(ADDRESS($E417,44))=0,INDIRECT(ADDRESS($E417,38))="UL",ISERROR(SEARCH("Rear",INDIRECT(ADDRESS($E417,33)))),ISERROR(SEARCH("Side",INDIRECT(ADDRESS($E417,33))))),INDIRECT(ADDRESS($E417,COLUMN())),0),0),IF($F417&gt;0,IF(AND(INDIRECT(ADDRESS($F417,44))=0,INDIRECT(ADDRESS($F417,38))="UL",ISERROR(SEARCH("Rear",INDIRECT(ADDRESS($F417,33)))),ISERROR(SEARCH("Side",INDIRECT(ADDRESS($F417,33))))),INDIRECT(ADDRESS($F417,COLUMN())),0),0),IF($G417&gt;0,IF(AND(INDIRECT(ADDRESS($G417,44))=0,INDIRECT(ADDRESS($G417,38))="UL",ISERROR(SEARCH("Rear",INDIRECT(ADDRESS($G417,33)))),ISERROR(SEARCH("Side",INDIRECT(ADDRESS($G417,33))))),INDIRECT(ADDRESS($G417,COLUMN())),0),0),IF($H417&gt;0,IF(AND(INDIRECT(ADDRESS($H417,44))=0,INDIRECT(ADDRESS($H417,38))="UL",ISERROR(SEARCH("Rear",INDIRECT(ADDRESS($H417,33)))),ISERROR(SEARCH("Side",INDIRECT(ADDRESS($H417,33))))),INDIRECT(ADDRESS($H417,COLUMN())),0),0),IF($I417&gt;0,IF(AND(INDIRECT(ADDRESS($I417,44))=0,INDIRECT(ADDRESS($I417,38))="UL",ISERROR(SEARCH("Rear",INDIRECT(ADDRESS($I417,33)))),ISERROR(SEARCH("Side",INDIRECT(ADDRESS($I417,33))))),INDIRECT(ADDRESS($I417,COLUMN())),0),0),IF($J417&gt;0,IF(AND(INDIRECT(ADDRESS($J417,44))=0,INDIRECT(ADDRESS($J417,38))="UL",ISERROR(SEARCH("Rear",INDIRECT(ADDRESS($J417,33)))),ISERROR(SEARCH("Side",INDIRECT(ADDRESS($J417,33))))),INDIRECT(ADDRESS($J417,COLUMN())),0),0),IF($K417&gt;0,IF(AND(INDIRECT(ADDRESS($K417,44))=0,INDIRECT(ADDRESS($K417,38))="UL",ISERROR(SEARCH("Rear",INDIRECT(ADDRESS($K417,33)))),ISERROR(SEARCH("Side",INDIRECT(ADDRESS($K417,33))))),INDIRECT(ADDRESS($K417,COLUMN())),0),0),IF($L417&gt;0,IF(AND(INDIRECT(ADDRESS($L417,44))=0,INDIRECT(ADDRESS($L417,38))="UL",ISERROR(SEARCH("Rear",INDIRECT(ADDRESS($L417,33)))),ISERROR(SEARCH("Side",INDIRECT(ADDRESS($L417,33))))),INDIRECT(ADDRESS($L417,COLUMN())),0),0),IF($M417&gt;0,IF(AND(INDIRECT(ADDRESS($M417,44))=0,INDIRECT(ADDRESS($M417,38))="UL",ISERROR(SEARCH("Rear",INDIRECT(ADDRESS($M417,33)))),ISERROR(SEARCH("Side",INDIRECT(ADDRESS($M417,33))))),INDIRECT(ADDRESS($M417,COLUMN())),0),0))</f>
        <v>0.22222222222222221</v>
      </c>
      <c r="BX417" s="57">
        <f t="shared" ca="1" si="294"/>
        <v>0.22222222222222221</v>
      </c>
      <c r="BY417" s="57" cm="1">
        <f t="array" aca="1" ref="BY417" ca="1">SUM(IF($C417&gt;0,IF(AND(INDIRECT(ADDRESS($C417,44))=0,INDIRECT(ADDRESS($C417,38))="UL"),INDIRECT(ADDRESS($C417,COLUMN())),0),0),IF($D417&gt;0,IF(AND(INDIRECT(ADDRESS($D417,44))=0,INDIRECT(ADDRESS($D417,38))="UL"),INDIRECT(ADDRESS($D417,COLUMN())),0),0),IF($E417&gt;0,IF(AND(INDIRECT(ADDRESS($E417,44))=0,INDIRECT(ADDRESS($E417,38))="UL"),INDIRECT(ADDRESS($E417,COLUMN())),0),0),IF($F417&gt;0,IF(AND(INDIRECT(ADDRESS($F417,44))=0,INDIRECT(ADDRESS($F417,38))="UL"),INDIRECT(ADDRESS($F417,COLUMN())),0),0),IF($G417&gt;0,IF(AND(INDIRECT(ADDRESS($G417,44))=0,INDIRECT(ADDRESS($G417,38))="UL"),INDIRECT(ADDRESS($G417,COLUMN())),0),0),IF($H417&gt;0,IF(AND(INDIRECT(ADDRESS($H417,44))=0,INDIRECT(ADDRESS($H417,38))="UL"),INDIRECT(ADDRESS($H417,COLUMN())),0),0),IF($I417&gt;0,IF(AND(INDIRECT(ADDRESS($I417,44))=0,INDIRECT(ADDRESS($I417,38))="UL"),INDIRECT(ADDRESS($I417,COLUMN())),0),0),IF($J417&gt;0,IF(AND(INDIRECT(ADDRESS($J417,44))=0,INDIRECT(ADDRESS($J417,38))="UL"),INDIRECT(ADDRESS($J417,COLUMN())),0),0),IF($K417&gt;0,IF(AND(INDIRECT(ADDRESS($K417,44))=0,INDIRECT(ADDRESS($K417,38))="UL"),INDIRECT(ADDRESS($K417,COLUMN())),0),0),IF($L417&gt;0,IF(AND(INDIRECT(ADDRESS($L417,44))=0,INDIRECT(ADDRESS($L417,38))="UL"),INDIRECT(ADDRESS($L417,COLUMN())),0),0),IF($M417&gt;0,IF(AND(INDIRECT(ADDRESS($M417,44))=0,INDIRECT(ADDRESS($M417,38))="UL"),INDIRECT(ADDRESS($M417,COLUMN())),0),0))</f>
        <v>7.407407407407407E-2</v>
      </c>
      <c r="BZ417" s="57" cm="1">
        <f t="array" aca="1" ref="BZ417" ca="1">SUM(IF($C417&gt;0,IF(AND(INDIRECT(ADDRESS($C417,44))=0,INDIRECT(ADDRESS($C417,38))="UL"),INDIRECT(ADDRESS($C417,COLUMN())),0),0),IF($D417&gt;0,IF(AND(INDIRECT(ADDRESS($D417,44))=0,INDIRECT(ADDRESS($D417,38))="UL"),INDIRECT(ADDRESS($D417,COLUMN())),0),0),IF($E417&gt;0,IF(AND(INDIRECT(ADDRESS($E417,44))=0,INDIRECT(ADDRESS($E417,38))="UL"),INDIRECT(ADDRESS($E417,COLUMN())),0),0),IF($F417&gt;0,IF(AND(INDIRECT(ADDRESS($F417,44))=0,INDIRECT(ADDRESS($F417,38))="UL"),INDIRECT(ADDRESS($F417,COLUMN())),0),0),IF($G417&gt;0,IF(AND(INDIRECT(ADDRESS($G417,44))=0,INDIRECT(ADDRESS($G417,38))="UL"),INDIRECT(ADDRESS($G417,COLUMN())),0),0),IF($H417&gt;0,IF(AND(INDIRECT(ADDRESS($H417,44))=0,INDIRECT(ADDRESS($H417,38))="UL"),INDIRECT(ADDRESS($H417,COLUMN())),0),0),IF($I417&gt;0,IF(AND(INDIRECT(ADDRESS($I417,44))=0,INDIRECT(ADDRESS($I417,38))="UL"),INDIRECT(ADDRESS($I417,COLUMN())),0),0),IF($J417&gt;0,IF(AND(INDIRECT(ADDRESS($J417,44))=0,INDIRECT(ADDRESS($J417,38))="UL"),INDIRECT(ADDRESS($J417,COLUMN())),0),0),IF($K417&gt;0,IF(AND(INDIRECT(ADDRESS($K417,44))=0,INDIRECT(ADDRESS($K417,38))="UL"),INDIRECT(ADDRESS($K417,COLUMN())),0),0),IF($L417&gt;0,IF(AND(INDIRECT(ADDRESS($L417,44))=0,INDIRECT(ADDRESS($L417,38))="UL"),INDIRECT(ADDRESS($L417,COLUMN())),0),0),IF($M417&gt;0,IF(AND(INDIRECT(ADDRESS($M417,44))=0,INDIRECT(ADDRESS($M417,38))="UL"),INDIRECT(ADDRESS($M417,COLUMN())),0),0))</f>
        <v>0.29629629629629628</v>
      </c>
      <c r="CA417" s="57">
        <f t="shared" ca="1" si="295"/>
        <v>0.29629629629629628</v>
      </c>
      <c r="CB417" s="57" cm="1">
        <f t="array" aca="1" ref="CB417" ca="1">SUM(IF($C417&gt;0,IF(AND(INDIRECT(ADDRESS($C417,44))=0,INDIRECT(ADDRESS($C417,38))&lt;&gt;"UL"),INDIRECT(ADDRESS($C417,COLUMN())),0),0),IF($D417&gt;0,IF(AND(INDIRECT(ADDRESS($D417,44))=0,INDIRECT(ADDRESS($D417,38))&lt;&gt;"UL"),INDIRECT(ADDRESS($D417,COLUMN())),0),0),IF($E417&gt;0,IF(AND(INDIRECT(ADDRESS($E417,44))=0,INDIRECT(ADDRESS($E417,38))&lt;&gt;"UL"),INDIRECT(ADDRESS($E417,COLUMN())),0),0),IF($F417&gt;0,IF(AND(INDIRECT(ADDRESS($F417,44))=0,INDIRECT(ADDRESS($F417,38))&lt;&gt;"UL"),INDIRECT(ADDRESS($F417,COLUMN())),0),0),IF($G417&gt;0,IF(AND(INDIRECT(ADDRESS($G417,44))=0,INDIRECT(ADDRESS($G417,38))&lt;&gt;"UL"),INDIRECT(ADDRESS($G417,COLUMN())),0),0),IF($H417&gt;0,IF(AND(INDIRECT(ADDRESS($H417,44))=0,INDIRECT(ADDRESS($H417,38))&lt;&gt;"UL"),INDIRECT(ADDRESS($H417,COLUMN())),0),0),IF($I417&gt;0,IF(AND(INDIRECT(ADDRESS($I417,44))=0,INDIRECT(ADDRESS($I417,38))&lt;&gt;"UL"),INDIRECT(ADDRESS($I417,COLUMN())),0),0),IF($J417&gt;0,IF(AND(INDIRECT(ADDRESS($J417,44))=0,INDIRECT(ADDRESS($J417,38))&lt;&gt;"UL"),INDIRECT(ADDRESS($J417,COLUMN())),0),0),IF($K417&gt;0,IF(AND(INDIRECT(ADDRESS($K417,44))=0,INDIRECT(ADDRESS($K417,38))&lt;&gt;"UL"),INDIRECT(ADDRESS($K417,COLUMN())),0),0),IF($L417&gt;0,IF(AND(INDIRECT(ADDRESS($L417,44))=0,INDIRECT(ADDRESS($L417,38))&lt;&gt;"UL"),INDIRECT(ADDRESS($L417,COLUMN())),0),0),IF($M417&gt;0,IF(AND(INDIRECT(ADDRESS($M417,44))=0,INDIRECT(ADDRESS($M417,38))&lt;&gt;"UL"),INDIRECT(ADDRESS($M417,COLUMN())),0),0))</f>
        <v>0</v>
      </c>
      <c r="CC417" s="57">
        <f t="shared" ca="1" si="296"/>
        <v>0</v>
      </c>
      <c r="CD417" s="57" cm="1">
        <f t="array" aca="1" ref="CD417" ca="1">SUM(IF($C417&gt;0,IF(AND(INDIRECT(ADDRESS($C417,44))=0,INDIRECT(ADDRESS($C417,38))&lt;&gt;"UL"),INDIRECT(ADDRESS($C417,COLUMN())),0),0),IF($D417&gt;0,IF(AND(INDIRECT(ADDRESS($D417,44))=0,INDIRECT(ADDRESS($D417,38))&lt;&gt;"UL"),INDIRECT(ADDRESS($D417,COLUMN())),0),0),IF($E417&gt;0,IF(AND(INDIRECT(ADDRESS($E417,44))=0,INDIRECT(ADDRESS($E417,38))&lt;&gt;"UL"),INDIRECT(ADDRESS($E417,COLUMN())),0),0),IF($F417&gt;0,IF(AND(INDIRECT(ADDRESS($F417,44))=0,INDIRECT(ADDRESS($F417,38))&lt;&gt;"UL"),INDIRECT(ADDRESS($F417,COLUMN())),0),0),IF($G417&gt;0,IF(AND(INDIRECT(ADDRESS($G417,44))=0,INDIRECT(ADDRESS($G417,38))&lt;&gt;"UL"),INDIRECT(ADDRESS($G417,COLUMN())),0),0),IF($H417&gt;0,IF(AND(INDIRECT(ADDRESS($H417,44))=0,INDIRECT(ADDRESS($H417,38))&lt;&gt;"UL"),INDIRECT(ADDRESS($H417,COLUMN())),0),0),IF($I417&gt;0,IF(AND(INDIRECT(ADDRESS($I417,44))=0,INDIRECT(ADDRESS($I417,38))&lt;&gt;"UL"),INDIRECT(ADDRESS($I417,COLUMN())),0),0),IF($J417&gt;0,IF(AND(INDIRECT(ADDRESS($J417,44))=0,INDIRECT(ADDRESS($J417,38))&lt;&gt;"UL"),INDIRECT(ADDRESS($J417,COLUMN())),0),0),IF($K417&gt;0,IF(AND(INDIRECT(ADDRESS($K417,44))=0,INDIRECT(ADDRESS($K417,38))&lt;&gt;"UL"),INDIRECT(ADDRESS($K417,COLUMN())),0),0),IF($L417&gt;0,IF(AND(INDIRECT(ADDRESS($L417,44))=0,INDIRECT(ADDRESS($L417,38))&lt;&gt;"UL"),INDIRECT(ADDRESS($L417,COLUMN())),0),0),IF($M417&gt;0,IF(AND(INDIRECT(ADDRESS($M417,44))=0,INDIRECT(ADDRESS($M417,38))&lt;&gt;"UL"),INDIRECT(ADDRESS($M417,COLUMN())),0),0))</f>
        <v>0</v>
      </c>
      <c r="CE417" s="57" cm="1">
        <f t="array" aca="1" ref="CE417" ca="1">SUM(IF($C417&gt;0,IF(AND(INDIRECT(ADDRESS($C417,44))=0,INDIRECT(ADDRESS($C417,38))&lt;&gt;"UL"),INDIRECT(ADDRESS($C417,COLUMN())),0),0),IF($D417&gt;0,IF(AND(INDIRECT(ADDRESS($D417,44))=0,INDIRECT(ADDRESS($D417,38))&lt;&gt;"UL"),INDIRECT(ADDRESS($D417,COLUMN())),0),0),IF($E417&gt;0,IF(AND(INDIRECT(ADDRESS($E417,44))=0,INDIRECT(ADDRESS($E417,38))&lt;&gt;"UL"),INDIRECT(ADDRESS($E417,COLUMN())),0),0),IF($F417&gt;0,IF(AND(INDIRECT(ADDRESS($F417,44))=0,INDIRECT(ADDRESS($F417,38))&lt;&gt;"UL"),INDIRECT(ADDRESS($F417,COLUMN())),0),0),IF($G417&gt;0,IF(AND(INDIRECT(ADDRESS($G417,44))=0,INDIRECT(ADDRESS($G417,38))&lt;&gt;"UL"),INDIRECT(ADDRESS($G417,COLUMN())),0),0),IF($H417&gt;0,IF(AND(INDIRECT(ADDRESS($H417,44))=0,INDIRECT(ADDRESS($H417,38))&lt;&gt;"UL"),INDIRECT(ADDRESS($H417,COLUMN())),0),0),IF($I417&gt;0,IF(AND(INDIRECT(ADDRESS($I417,44))=0,INDIRECT(ADDRESS($I417,38))&lt;&gt;"UL"),INDIRECT(ADDRESS($I417,COLUMN())),0),0),IF($J417&gt;0,IF(AND(INDIRECT(ADDRESS($J417,44))=0,INDIRECT(ADDRESS($J417,38))&lt;&gt;"UL"),INDIRECT(ADDRESS($J417,COLUMN())),0),0),IF($K417&gt;0,IF(AND(INDIRECT(ADDRESS($K417,44))=0,INDIRECT(ADDRESS($K417,38))&lt;&gt;"UL"),INDIRECT(ADDRESS($K417,COLUMN())),0),0),IF($L417&gt;0,IF(AND(INDIRECT(ADDRESS($L417,44))=0,INDIRECT(ADDRESS($L417,38))&lt;&gt;"UL"),INDIRECT(ADDRESS($L417,COLUMN())),0),0),IF($M417&gt;0,IF(AND(INDIRECT(ADDRESS($M417,44))=0,INDIRECT(ADDRESS($M417,38))&lt;&gt;"UL"),INDIRECT(ADDRESS($M417,COLUMN())),0),0))</f>
        <v>0</v>
      </c>
      <c r="CF417" s="57">
        <f t="shared" ca="1" si="297"/>
        <v>0</v>
      </c>
      <c r="CG417" s="57">
        <f t="shared" ca="1" si="298"/>
        <v>0.47397854222836627</v>
      </c>
      <c r="CH417" s="57">
        <f t="shared" ca="1" si="299"/>
        <v>1.7554760823272824E-2</v>
      </c>
      <c r="CI417" s="19">
        <f t="shared" ca="1" si="300"/>
        <v>21.678736408328536</v>
      </c>
      <c r="CJ417" s="19"/>
      <c r="CK417" s="57" cm="1">
        <f t="array" aca="1" ref="CK417" ca="1">IF(AU417="S", SUM(IF($C417&gt;0,IF(INDIRECT(ADDRESS($C417,43))&lt;&gt;1,INDIRECT(ADDRESS($C417,48)),0),0), IF($D417&gt;0,IF(INDIRECT(ADDRESS($D417,43))&lt;&gt;1,INDIRECT(ADDRESS($D417,48)),0),0), IF($E417&gt;0,IF(INDIRECT(ADDRESS($E417,43))&lt;&gt;1,INDIRECT(ADDRESS($E417,48)),0),0), IF($F417&gt;0,IF(INDIRECT(ADDRESS($F417,43))&lt;&gt;1,INDIRECT(ADDRESS($F417,48)),0),0), IF($G417&gt;0,IF(INDIRECT(ADDRESS($G417,43))&lt;&gt;1,INDIRECT(ADDRESS($G417,48)),0),0), IF($H417&gt;0,IF(INDIRECT(ADDRESS($H417,43))&lt;&gt;1,INDIRECT(ADDRESS($H417,48)),0),0), IF($I417&gt;0,IF(INDIRECT(ADDRESS($I417,43))&lt;&gt;1,INDIRECT(ADDRESS($I417,48)),0),0), IF($J417&gt;0,IF(INDIRECT(ADDRESS($J417,43))&lt;&gt;1,INDIRECT(ADDRESS($J417,48)),0),0), IF($K417&gt;0,IF(INDIRECT(ADDRESS($K417,43))&lt;&gt;1,INDIRECT(ADDRESS($K417,48)),0),0), IF($L417&gt;0,IF(INDIRECT(ADDRESS($L417,43))&lt;&gt;1,INDIRECT(ADDRESS($L417,48)),0),0), IF($M417&gt;0,IF(INDIRECT(ADDRESS($M417,43))&lt;&gt;1,INDIRECT(ADDRESS($M417,48)),0),0)), IF(AU417="L",SUM(IF($C417&gt;0,IF(INDIRECT(ADDRESS($C417,43))&lt;&gt;1,INDIRECT(ADDRESS($C417,50)),0),0), IF($D417&gt;0,IF(INDIRECT(ADDRESS($D417,43))&lt;&gt;1,INDIRECT(ADDRESS($D417,50)),0),0), IF($E417&gt;0,IF(INDIRECT(ADDRESS($E417,43))&lt;&gt;1,INDIRECT(ADDRESS($E417,50)),0),0), IF($F417&gt;0,IF(INDIRECT(ADDRESS($F417,43))&lt;&gt;1,INDIRECT(ADDRESS($F417,50)),0),0), IF($G417&gt;0,IF(INDIRECT(ADDRESS($G417,43))&lt;&gt;1,INDIRECT(ADDRESS($G417,50)),0),0), IF($G417&gt;0,IF(INDIRECT(ADDRESS($G417,43))&lt;&gt;1,INDIRECT(ADDRESS($G417,50)),0),0), IF($H417&gt;0,IF(INDIRECT(ADDRESS($H417,43))&lt;&gt;1,INDIRECT(ADDRESS($H417,50)),0),0), IF($I417&gt;0,IF(INDIRECT(ADDRESS($I417,43))&lt;&gt;1,INDIRECT(ADDRESS($I417,50)),0),0), IF($J417&gt;0,IF(INDIRECT(ADDRESS($J417,43))&lt;&gt;1,INDIRECT(ADDRESS($J417,50)),0),0), IF($K417&gt;0,IF(INDIRECT(ADDRESS($K417,43))&lt;&gt;1,INDIRECT(ADDRESS($K417,50)),0),0), IF($L417&gt;0,IF(INDIRECT(ADDRESS($L417,43))&lt;&gt;1,INDIRECT(ADDRESS($L417,50)),0),0), IF($M417&gt;0,IF(INDIRECT(ADDRESS($M417,43))&lt;&gt;1,INDIRECT(ADDRESS($M417,50)),0),0)), SUM(IF($C417&gt;0,IF(INDIRECT(ADDRESS($C417,43))&lt;&gt;1,INDIRECT(ADDRESS($C417,49)),0),0), IF($D417&gt;0,IF(INDIRECT(ADDRESS($D417,43))&lt;&gt;1,INDIRECT(ADDRESS($D417,49)),0),0), IF($E417&gt;0,IF(INDIRECT(ADDRESS($E417,43))&lt;&gt;1,INDIRECT(ADDRESS($E417,49)),0),0), IF($F417&gt;0,IF(INDIRECT(ADDRESS($F417,43))&lt;&gt;1,INDIRECT(ADDRESS($F417,49)),0),0), IF($G417&gt;0,IF(INDIRECT(ADDRESS($G417,43))&lt;&gt;1,INDIRECT(ADDRESS($G417,49)),0),0), IF($G417&gt;0,IF(INDIRECT(ADDRESS($G417,43))&lt;&gt;1,INDIRECT(ADDRESS($G417,49)),0),0), IF($H417&gt;0,IF(INDIRECT(ADDRESS($H417,43))&lt;&gt;1,INDIRECT(ADDRESS($H417,49)),0),0), IF($I417&gt;0,IF(INDIRECT(ADDRESS($I417,43))&lt;&gt;1,INDIRECT(ADDRESS($I417,49)),0),0), IF($J417&gt;0,IF(INDIRECT(ADDRESS($J417,43))&lt;&gt;1,INDIRECT(ADDRESS($J417,49)),0),0), IF($K417&gt;0,IF(INDIRECT(ADDRESS($K417,43))&lt;&gt;1,INDIRECT(ADDRESS($K417,49)),0),0), IF($L417&gt;0,IF(INDIRECT(ADDRESS($L417,43))&lt;&gt;1,INDIRECT(ADDRESS($L417,49)),0),0), IF($M417&gt;0,IF(INDIRECT(ADDRESS($M417,43))&lt;&gt;1,INDIRECT(ADDRESS($M417,49)),0),0))))</f>
        <v>1.4444444444444442</v>
      </c>
      <c r="CL417" s="57" cm="1">
        <f t="array" aca="1" ref="CL417" ca="1">SUM(IF($C417&gt;0,IF(INDIRECT(ADDRESS($C417,44))=1,INDIRECT(ADDRESS($C417,90)),0),0), IF($D417&gt;0,IF(INDIRECT(ADDRESS($D417,44))=1,INDIRECT(ADDRESS($D417,90)),0),0), IF($E417&gt;0,IF(INDIRECT(ADDRESS($E417,44))=1,INDIRECT(ADDRESS($E417,90)),0),0), IF($F417&gt;0,IF(INDIRECT(ADDRESS($F417,44))=1,INDIRECT(ADDRESS($F417,90)),0),0), IF($G417&gt;0,IF(INDIRECT(ADDRESS($G417,44))=1,INDIRECT(ADDRESS($G417,90)),0),0), IF($H417&gt;0,IF(INDIRECT(ADDRESS($H417,44))=1,INDIRECT(ADDRESS($H417,90)),0),0), IF($I417&gt;0,IF(INDIRECT(ADDRESS($I417,44))=1,INDIRECT(ADDRESS($I417,90)),0),0), IF($J417&gt;0,IF(INDIRECT(ADDRESS($J417,44))=1,INDIRECT(ADDRESS($J417,90)),0),0), IF($K417&gt;0,IF(INDIRECT(ADDRESS($K417,44))=1,INDIRECT(ADDRESS($K417,90)),0),0), IF($L417&gt;0,IF(INDIRECT(ADDRESS($L417,44))=1,INDIRECT(ADDRESS($L417,90)),0),0), IF($M417&gt;0,IF(INDIRECT(ADDRESS($M417,44))=1,INDIRECT(ADDRESS($M417,90)),0),0))</f>
        <v>0</v>
      </c>
      <c r="CM417" s="56">
        <f t="shared" ca="1" si="301"/>
        <v>0.5474530617263228</v>
      </c>
      <c r="CN417" s="59"/>
    </row>
    <row r="418" spans="1:92" x14ac:dyDescent="0.25">
      <c r="A418" s="219" t="s">
        <v>587</v>
      </c>
      <c r="B418" s="220">
        <v>375</v>
      </c>
      <c r="C418" s="220">
        <v>384</v>
      </c>
      <c r="D418" s="220">
        <v>386</v>
      </c>
      <c r="E418" s="220"/>
      <c r="F418" s="220"/>
      <c r="G418" s="220"/>
      <c r="H418" s="220"/>
      <c r="I418" s="220"/>
      <c r="J418" s="220"/>
      <c r="K418" s="220"/>
      <c r="L418" s="220"/>
      <c r="M418" s="220"/>
      <c r="N418" s="67">
        <f t="shared" ca="1" si="281"/>
        <v>29</v>
      </c>
      <c r="O418" s="67" t="str" cm="1">
        <f t="array" aca="1" ref="O418" ca="1">INDIRECT(ADDRESS($B418,COLUMN()))</f>
        <v>Fighter</v>
      </c>
      <c r="P418" s="67" cm="1">
        <f t="array" aca="1" ref="P418" ca="1">INDIRECT(ADDRESS($B418,COLUMN()))</f>
        <v>2</v>
      </c>
      <c r="Q418" s="67" cm="1">
        <f t="array" aca="1" ref="Q418" ca="1">INDIRECT(ADDRESS($B418,COLUMN()))</f>
        <v>0</v>
      </c>
      <c r="R418" s="67" cm="1">
        <f t="array" aca="1" ref="R418" ca="1">INDIRECT(ADDRESS($B418,COLUMN()))</f>
        <v>0</v>
      </c>
      <c r="S418" s="67" cm="1">
        <f t="array" aca="1" ref="S418" ca="1">INDIRECT(ADDRESS($B418,COLUMN()))</f>
        <v>4</v>
      </c>
      <c r="T418" s="67" t="str" cm="1">
        <f t="array" aca="1" ref="T418" ca="1">INDIRECT(ADDRESS($B418,COLUMN()))</f>
        <v>1-8</v>
      </c>
      <c r="U418" s="67" cm="1">
        <f t="array" aca="1" ref="U418" ca="1">INDIRECT(ADDRESS($B418,COLUMN()))</f>
        <v>8</v>
      </c>
      <c r="V418" s="67" cm="1">
        <f t="array" aca="1" ref="V418" ca="1">INDIRECT(ADDRESS($B418,COLUMN()))</f>
        <v>0</v>
      </c>
      <c r="W418" s="67" cm="1">
        <f t="array" aca="1" ref="W418" ca="1">INDIRECT(ADDRESS($B418,COLUMN()))</f>
        <v>2</v>
      </c>
      <c r="X418" s="67" cm="1">
        <f t="array" aca="1" ref="X418" ca="1">INDIRECT(ADDRESS($B418,COLUMN()))</f>
        <v>9</v>
      </c>
      <c r="Y418" s="67" cm="1">
        <f t="array" aca="1" ref="Y418" ca="1">INDIRECT(ADDRESS($B418,COLUMN()))</f>
        <v>1</v>
      </c>
      <c r="Z418" s="67" cm="1">
        <f t="array" aca="1" ref="Z418" ca="1">INDIRECT(ADDRESS($B418,COLUMN()))</f>
        <v>5</v>
      </c>
      <c r="AA418" s="67" t="str" cm="1">
        <f t="array" aca="1" ref="AA418" ca="1">INDIRECT(ADDRESS($B418,COLUMN()))</f>
        <v>Jink</v>
      </c>
      <c r="AB418" s="56">
        <f t="shared" ca="1" si="282"/>
        <v>1.0862535845082792</v>
      </c>
      <c r="AC418" s="56">
        <f t="shared" ca="1" si="283"/>
        <v>1.2241457010219929</v>
      </c>
      <c r="AD418" s="56">
        <f t="shared" ca="1" si="284"/>
        <v>2.1289490452556401</v>
      </c>
      <c r="AF418" s="52"/>
      <c r="AG418" s="52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2"/>
      <c r="AU418" s="54" t="s">
        <v>33</v>
      </c>
      <c r="AV418" s="57" cm="1">
        <f t="array" aca="1" ref="AV418" ca="1">SUM(IF($C418&gt;0,IF(AND(INDIRECT(ADDRESS($C418,44))=0,INDIRECT(ADDRESS($C418,38))="UL",ISERROR(SEARCH("Rear",INDIRECT(ADDRESS($C418,33)))),ISERROR(SEARCH("Side",INDIRECT(ADDRESS($C418,33))))),INDIRECT(ADDRESS($C418,COLUMN())),0),0),IF($D418&gt;0,IF(AND(INDIRECT(ADDRESS($D418,44))=0,INDIRECT(ADDRESS($D418,38))="UL",ISERROR(SEARCH("Rear",INDIRECT(ADDRESS($D418,33)))),ISERROR(SEARCH("Side",INDIRECT(ADDRESS($D418,33))))),INDIRECT(ADDRESS($D418,COLUMN())),0),0),IF($E418&gt;0,IF(AND(INDIRECT(ADDRESS($E418,44))=0,INDIRECT(ADDRESS($E418,38))="UL",ISERROR(SEARCH("Rear",INDIRECT(ADDRESS($E418,33)))),ISERROR(SEARCH("Side",INDIRECT(ADDRESS($E418,33))))),INDIRECT(ADDRESS($E418,COLUMN())),0),0),IF($F418&gt;0,IF(AND(INDIRECT(ADDRESS($F418,44))=0,INDIRECT(ADDRESS($F418,38))="UL",ISERROR(SEARCH("Rear",INDIRECT(ADDRESS($F418,33)))),ISERROR(SEARCH("Side",INDIRECT(ADDRESS($F418,33))))),INDIRECT(ADDRESS($F418,COLUMN())),0),0),IF($G418&gt;0,IF(AND(INDIRECT(ADDRESS($G418,44))=0,INDIRECT(ADDRESS($G418,38))="UL",ISERROR(SEARCH("Rear",INDIRECT(ADDRESS($G418,33)))),ISERROR(SEARCH("Side",INDIRECT(ADDRESS($G418,33))))),INDIRECT(ADDRESS($G418,COLUMN())),0),0),IF($H418&gt;0,IF(AND(INDIRECT(ADDRESS($H418,44))=0,INDIRECT(ADDRESS($H418,38))="UL",ISERROR(SEARCH("Rear",INDIRECT(ADDRESS($H418,33)))),ISERROR(SEARCH("Side",INDIRECT(ADDRESS($H418,33))))),INDIRECT(ADDRESS($H418,COLUMN())),0),0),IF($I418&gt;0,IF(AND(INDIRECT(ADDRESS($I418,44))=0,INDIRECT(ADDRESS($I418,38))="UL",ISERROR(SEARCH("Rear",INDIRECT(ADDRESS($I418,33)))),ISERROR(SEARCH("Side",INDIRECT(ADDRESS($I418,33))))),INDIRECT(ADDRESS($I418,COLUMN())),0),0),IF($J418&gt;0,IF(AND(INDIRECT(ADDRESS($J418,44))=0,INDIRECT(ADDRESS($J418,38))="UL",ISERROR(SEARCH("Rear",INDIRECT(ADDRESS($J418,33)))),ISERROR(SEARCH("Side",INDIRECT(ADDRESS($J418,33))))),INDIRECT(ADDRESS($J418,COLUMN())),0),0),IF($K418&gt;0,IF(AND(INDIRECT(ADDRESS($K418,44))=0,INDIRECT(ADDRESS($K418,38))="UL",ISERROR(SEARCH("Rear",INDIRECT(ADDRESS($K418,33)))),ISERROR(SEARCH("Side",INDIRECT(ADDRESS($K418,33))))),INDIRECT(ADDRESS($K418,COLUMN())),0),0),IF($L418&gt;0,IF(AND(INDIRECT(ADDRESS($L418,44))=0,INDIRECT(ADDRESS($L418,38))="UL",ISERROR(SEARCH("Rear",INDIRECT(ADDRESS($L418,33)))),ISERROR(SEARCH("Side",INDIRECT(ADDRESS($L418,33))))),INDIRECT(ADDRESS($L418,COLUMN())),0),0),IF($M418&gt;0,IF(AND(INDIRECT(ADDRESS($M418,44))=0,INDIRECT(ADDRESS($M418,38))="UL",ISERROR(SEARCH("Rear",INDIRECT(ADDRESS($M418,33)))),ISERROR(SEARCH("Side",INDIRECT(ADDRESS($M418,33))))),INDIRECT(ADDRESS($M418,COLUMN())),0),0))</f>
        <v>1.5555555555555554</v>
      </c>
      <c r="AW418" s="57" cm="1">
        <f t="array" aca="1" ref="AW418" ca="1">SUM(IF($C418&gt;0,IF(AND(INDIRECT(ADDRESS($C418,44))=0,INDIRECT(ADDRESS($C418,38))="UL",ISERROR(SEARCH("Rear",INDIRECT(ADDRESS($C418,33)))),ISERROR(SEARCH("Side",INDIRECT(ADDRESS($C418,33))))),INDIRECT(ADDRESS($C418,COLUMN())),0),0),IF($D418&gt;0,IF(AND(INDIRECT(ADDRESS($D418,44))=0,INDIRECT(ADDRESS($D418,38))="UL",ISERROR(SEARCH("Rear",INDIRECT(ADDRESS($D418,33)))),ISERROR(SEARCH("Side",INDIRECT(ADDRESS($D418,33))))),INDIRECT(ADDRESS($D418,COLUMN())),0),0),IF($E418&gt;0,IF(AND(INDIRECT(ADDRESS($E418,44))=0,INDIRECT(ADDRESS($E418,38))="UL",ISERROR(SEARCH("Rear",INDIRECT(ADDRESS($E418,33)))),ISERROR(SEARCH("Side",INDIRECT(ADDRESS($E418,33))))),INDIRECT(ADDRESS($E418,COLUMN())),0),0),IF($F418&gt;0,IF(AND(INDIRECT(ADDRESS($F418,44))=0,INDIRECT(ADDRESS($F418,38))="UL",ISERROR(SEARCH("Rear",INDIRECT(ADDRESS($F418,33)))),ISERROR(SEARCH("Side",INDIRECT(ADDRESS($F418,33))))),INDIRECT(ADDRESS($F418,COLUMN())),0),0),IF($G418&gt;0,IF(AND(INDIRECT(ADDRESS($G418,44))=0,INDIRECT(ADDRESS($G418,38))="UL",ISERROR(SEARCH("Rear",INDIRECT(ADDRESS($G418,33)))),ISERROR(SEARCH("Side",INDIRECT(ADDRESS($G418,33))))),INDIRECT(ADDRESS($G418,COLUMN())),0),0),IF($H418&gt;0,IF(AND(INDIRECT(ADDRESS($H418,44))=0,INDIRECT(ADDRESS($H418,38))="UL",ISERROR(SEARCH("Rear",INDIRECT(ADDRESS($H418,33)))),ISERROR(SEARCH("Side",INDIRECT(ADDRESS($H418,33))))),INDIRECT(ADDRESS($H418,COLUMN())),0),0),IF($I418&gt;0,IF(AND(INDIRECT(ADDRESS($I418,44))=0,INDIRECT(ADDRESS($I418,38))="UL",ISERROR(SEARCH("Rear",INDIRECT(ADDRESS($I418,33)))),ISERROR(SEARCH("Side",INDIRECT(ADDRESS($I418,33))))),INDIRECT(ADDRESS($I418,COLUMN())),0),0),IF($J418&gt;0,IF(AND(INDIRECT(ADDRESS($J418,44))=0,INDIRECT(ADDRESS($J418,38))="UL",ISERROR(SEARCH("Rear",INDIRECT(ADDRESS($J418,33)))),ISERROR(SEARCH("Side",INDIRECT(ADDRESS($J418,33))))),INDIRECT(ADDRESS($J418,COLUMN())),0),0),IF($K418&gt;0,IF(AND(INDIRECT(ADDRESS($K418,44))=0,INDIRECT(ADDRESS($K418,38))="UL",ISERROR(SEARCH("Rear",INDIRECT(ADDRESS($K418,33)))),ISERROR(SEARCH("Side",INDIRECT(ADDRESS($K418,33))))),INDIRECT(ADDRESS($K418,COLUMN())),0),0),IF($L418&gt;0,IF(AND(INDIRECT(ADDRESS($L418,44))=0,INDIRECT(ADDRESS($L418,38))="UL",ISERROR(SEARCH("Rear",INDIRECT(ADDRESS($L418,33)))),ISERROR(SEARCH("Side",INDIRECT(ADDRESS($L418,33))))),INDIRECT(ADDRESS($L418,COLUMN())),0),0),IF($M418&gt;0,IF(AND(INDIRECT(ADDRESS($M418,44))=0,INDIRECT(ADDRESS($M418,38))="UL",ISERROR(SEARCH("Rear",INDIRECT(ADDRESS($M418,33)))),ISERROR(SEARCH("Side",INDIRECT(ADDRESS($M418,33))))),INDIRECT(ADDRESS($M418,COLUMN())),0),0))</f>
        <v>0.88888888888888884</v>
      </c>
      <c r="AX418" s="57" cm="1">
        <f t="array" aca="1" ref="AX418" ca="1">SUM(IF($C418&gt;0,IF(AND(INDIRECT(ADDRESS($C418,44))=0,INDIRECT(ADDRESS($C418,38))="UL",ISERROR(SEARCH("Rear",INDIRECT(ADDRESS($C418,33)))),ISERROR(SEARCH("Side",INDIRECT(ADDRESS($C418,33))))),INDIRECT(ADDRESS($C418,COLUMN())),0),0),IF($D418&gt;0,IF(AND(INDIRECT(ADDRESS($D418,44))=0,INDIRECT(ADDRESS($D418,38))="UL",ISERROR(SEARCH("Rear",INDIRECT(ADDRESS($D418,33)))),ISERROR(SEARCH("Side",INDIRECT(ADDRESS($D418,33))))),INDIRECT(ADDRESS($D418,COLUMN())),0),0),IF($E418&gt;0,IF(AND(INDIRECT(ADDRESS($E418,44))=0,INDIRECT(ADDRESS($E418,38))="UL",ISERROR(SEARCH("Rear",INDIRECT(ADDRESS($E418,33)))),ISERROR(SEARCH("Side",INDIRECT(ADDRESS($E418,33))))),INDIRECT(ADDRESS($E418,COLUMN())),0),0),IF($F418&gt;0,IF(AND(INDIRECT(ADDRESS($F418,44))=0,INDIRECT(ADDRESS($F418,38))="UL",ISERROR(SEARCH("Rear",INDIRECT(ADDRESS($F418,33)))),ISERROR(SEARCH("Side",INDIRECT(ADDRESS($F418,33))))),INDIRECT(ADDRESS($F418,COLUMN())),0),0),IF($G418&gt;0,IF(AND(INDIRECT(ADDRESS($G418,44))=0,INDIRECT(ADDRESS($G418,38))="UL",ISERROR(SEARCH("Rear",INDIRECT(ADDRESS($G418,33)))),ISERROR(SEARCH("Side",INDIRECT(ADDRESS($G418,33))))),INDIRECT(ADDRESS($G418,COLUMN())),0),0),IF($H418&gt;0,IF(AND(INDIRECT(ADDRESS($H418,44))=0,INDIRECT(ADDRESS($H418,38))="UL",ISERROR(SEARCH("Rear",INDIRECT(ADDRESS($H418,33)))),ISERROR(SEARCH("Side",INDIRECT(ADDRESS($H418,33))))),INDIRECT(ADDRESS($H418,COLUMN())),0),0),IF($I418&gt;0,IF(AND(INDIRECT(ADDRESS($I418,44))=0,INDIRECT(ADDRESS($I418,38))="UL",ISERROR(SEARCH("Rear",INDIRECT(ADDRESS($I418,33)))),ISERROR(SEARCH("Side",INDIRECT(ADDRESS($I418,33))))),INDIRECT(ADDRESS($I418,COLUMN())),0),0),IF($J418&gt;0,IF(AND(INDIRECT(ADDRESS($J418,44))=0,INDIRECT(ADDRESS($J418,38))="UL",ISERROR(SEARCH("Rear",INDIRECT(ADDRESS($J418,33)))),ISERROR(SEARCH("Side",INDIRECT(ADDRESS($J418,33))))),INDIRECT(ADDRESS($J418,COLUMN())),0),0),IF($K418&gt;0,IF(AND(INDIRECT(ADDRESS($K418,44))=0,INDIRECT(ADDRESS($K418,38))="UL",ISERROR(SEARCH("Rear",INDIRECT(ADDRESS($K418,33)))),ISERROR(SEARCH("Side",INDIRECT(ADDRESS($K418,33))))),INDIRECT(ADDRESS($K418,COLUMN())),0),0),IF($L418&gt;0,IF(AND(INDIRECT(ADDRESS($L418,44))=0,INDIRECT(ADDRESS($L418,38))="UL",ISERROR(SEARCH("Rear",INDIRECT(ADDRESS($L418,33)))),ISERROR(SEARCH("Side",INDIRECT(ADDRESS($L418,33))))),INDIRECT(ADDRESS($L418,COLUMN())),0),0),IF($M418&gt;0,IF(AND(INDIRECT(ADDRESS($M418,44))=0,INDIRECT(ADDRESS($M418,38))="UL",ISERROR(SEARCH("Rear",INDIRECT(ADDRESS($M418,33)))),ISERROR(SEARCH("Side",INDIRECT(ADDRESS($M418,33))))),INDIRECT(ADDRESS($M418,COLUMN())),0),0))</f>
        <v>0</v>
      </c>
      <c r="AY418" s="58">
        <f t="shared" ca="1" si="285"/>
        <v>1.5555555555555554</v>
      </c>
      <c r="AZ418" s="58">
        <f t="shared" ca="1" si="286"/>
        <v>0.81481481481481477</v>
      </c>
      <c r="BA418" s="58" cm="1">
        <f t="array" aca="1" ref="BA418" ca="1">SUM(IF($C418&gt;0,IF(AND(INDIRECT(ADDRESS($C418,44))=0,INDIRECT(ADDRESS($C418,38))="UL"),INDIRECT(ADDRESS($C418,COLUMN())),0),0),IF($D418&gt;0,IF(AND(INDIRECT(ADDRESS($D418,44))=0,INDIRECT(ADDRESS($D418,38))="UL"),INDIRECT(ADDRESS($D418,COLUMN())),0),0),IF($E418&gt;0,IF(AND(INDIRECT(ADDRESS($E418,44))=0,INDIRECT(ADDRESS($E418,38))="UL"),INDIRECT(ADDRESS($E418,COLUMN())),0),0),IF($F418&gt;0,IF(AND(INDIRECT(ADDRESS($F418,44))=0,INDIRECT(ADDRESS($F418,38))="UL"),INDIRECT(ADDRESS($F418,COLUMN())),0),0),IF($G418&gt;0,IF(AND(INDIRECT(ADDRESS($G418,44))=0,INDIRECT(ADDRESS($G418,38))="UL"),INDIRECT(ADDRESS($G418,COLUMN())),0),0),IF($H418&gt;0,IF(AND(INDIRECT(ADDRESS($H418,44))=0,INDIRECT(ADDRESS($H418,38))="UL"),INDIRECT(ADDRESS($H418,COLUMN())),0),0),IF($I418&gt;0,IF(AND(INDIRECT(ADDRESS($I418,44))=0,INDIRECT(ADDRESS($I418,38))="UL"),INDIRECT(ADDRESS($I418,COLUMN())),0),0),IF($J418&gt;0,IF(AND(INDIRECT(ADDRESS($J418,44))=0,INDIRECT(ADDRESS($J418,38))="UL"),INDIRECT(ADDRESS($J418,COLUMN())),0),0),IF($K418&gt;0,IF(AND(INDIRECT(ADDRESS($K418,44))=0,INDIRECT(ADDRESS($K418,38))="UL"),INDIRECT(ADDRESS($K418,COLUMN())),0),0),IF($L418&gt;0,IF(AND(INDIRECT(ADDRESS($L418,44))=0,INDIRECT(ADDRESS($L418,38))="UL"),INDIRECT(ADDRESS($L418,COLUMN())),0),0),IF($M418&gt;0,IF(AND(INDIRECT(ADDRESS($M418,44))=0,INDIRECT(ADDRESS($M418,38))="UL"),INDIRECT(ADDRESS($M418,COLUMN())),0),0))</f>
        <v>0.23703703703703702</v>
      </c>
      <c r="BB418" s="58" cm="1">
        <f t="array" aca="1" ref="BB418" ca="1">SUM(IF($C418&gt;0,IF(AND(INDIRECT(ADDRESS($C418,44))=0,INDIRECT(ADDRESS($C418,38))="UL"),INDIRECT(ADDRESS($C418,COLUMN())),0),0),IF($D418&gt;0,IF(AND(INDIRECT(ADDRESS($D418,44))=0,INDIRECT(ADDRESS($D418,38))="UL"),INDIRECT(ADDRESS($D418,COLUMN())),0),0),IF($E418&gt;0,IF(AND(INDIRECT(ADDRESS($E418,44))=0,INDIRECT(ADDRESS($E418,38))="UL"),INDIRECT(ADDRESS($E418,COLUMN())),0),0),IF($F418&gt;0,IF(AND(INDIRECT(ADDRESS($F418,44))=0,INDIRECT(ADDRESS($F418,38))="UL"),INDIRECT(ADDRESS($F418,COLUMN())),0),0),IF($G418&gt;0,IF(AND(INDIRECT(ADDRESS($G418,44))=0,INDIRECT(ADDRESS($G418,38))="UL"),INDIRECT(ADDRESS($G418,COLUMN())),0),0),IF($H418&gt;0,IF(AND(INDIRECT(ADDRESS($H418,44))=0,INDIRECT(ADDRESS($H418,38))="UL"),INDIRECT(ADDRESS($H418,COLUMN())),0),0),IF($I418&gt;0,IF(AND(INDIRECT(ADDRESS($I418,44))=0,INDIRECT(ADDRESS($I418,38))="UL"),INDIRECT(ADDRESS($I418,COLUMN())),0),0),IF($J418&gt;0,IF(AND(INDIRECT(ADDRESS($J418,44))=0,INDIRECT(ADDRESS($J418,38))="UL"),INDIRECT(ADDRESS($J418,COLUMN())),0),0),IF($K418&gt;0,IF(AND(INDIRECT(ADDRESS($K418,44))=0,INDIRECT(ADDRESS($K418,38))="UL"),INDIRECT(ADDRESS($K418,COLUMN())),0),0),IF($L418&gt;0,IF(AND(INDIRECT(ADDRESS($L418,44))=0,INDIRECT(ADDRESS($L418,38))="UL"),INDIRECT(ADDRESS($L418,COLUMN())),0),0),IF($M418&gt;0,IF(AND(INDIRECT(ADDRESS($M418,44))=0,INDIRECT(ADDRESS($M418,38))="UL"),INDIRECT(ADDRESS($M418,COLUMN())),0),0))</f>
        <v>0.41481481481481475</v>
      </c>
      <c r="BC418" s="58" cm="1">
        <f t="array" aca="1" ref="BC418" ca="1">SUM(IF($C418&gt;0,IF(AND(INDIRECT(ADDRESS($C418,44))=0,INDIRECT(ADDRESS($C418,38))="UL"),INDIRECT(ADDRESS($C418,COLUMN())),0),0),IF($D418&gt;0,IF(AND(INDIRECT(ADDRESS($D418,44))=0,INDIRECT(ADDRESS($D418,38))="UL"),INDIRECT(ADDRESS($D418,COLUMN())),0),0),IF($E418&gt;0,IF(AND(INDIRECT(ADDRESS($E418,44))=0,INDIRECT(ADDRESS($E418,38))="UL"),INDIRECT(ADDRESS($E418,COLUMN())),0),0),IF($F418&gt;0,IF(AND(INDIRECT(ADDRESS($F418,44))=0,INDIRECT(ADDRESS($F418,38))="UL"),INDIRECT(ADDRESS($F418,COLUMN())),0),0),IF($G418&gt;0,IF(AND(INDIRECT(ADDRESS($G418,44))=0,INDIRECT(ADDRESS($G418,38))="UL"),INDIRECT(ADDRESS($G418,COLUMN())),0),0),IF($H418&gt;0,IF(AND(INDIRECT(ADDRESS($H418,44))=0,INDIRECT(ADDRESS($H418,38))="UL"),INDIRECT(ADDRESS($H418,COLUMN())),0),0),IF($I418&gt;0,IF(AND(INDIRECT(ADDRESS($I418,44))=0,INDIRECT(ADDRESS($I418,38))="UL"),INDIRECT(ADDRESS($I418,COLUMN())),0),0),IF($J418&gt;0,IF(AND(INDIRECT(ADDRESS($J418,44))=0,INDIRECT(ADDRESS($J418,38))="UL"),INDIRECT(ADDRESS($J418,COLUMN())),0),0),IF($K418&gt;0,IF(AND(INDIRECT(ADDRESS($K418,44))=0,INDIRECT(ADDRESS($K418,38))="UL"),INDIRECT(ADDRESS($K418,COLUMN())),0),0),IF($L418&gt;0,IF(AND(INDIRECT(ADDRESS($L418,44))=0,INDIRECT(ADDRESS($L418,38))="UL"),INDIRECT(ADDRESS($L418,COLUMN())),0),0),IF($M418&gt;0,IF(AND(INDIRECT(ADDRESS($M418,44))=0,INDIRECT(ADDRESS($M418,38))="UL"),INDIRECT(ADDRESS($M418,COLUMN())),0),0))</f>
        <v>0.20740740740740737</v>
      </c>
      <c r="BD418" s="58" cm="1">
        <f t="array" aca="1" ref="BD418" ca="1">SUM(IF($C418&gt;0,IF(AND(INDIRECT(ADDRESS($C418,44))=0,INDIRECT(ADDRESS($C418,38))="UL"),INDIRECT(ADDRESS($C418,COLUMN())),0),0),IF($D418&gt;0,IF(AND(INDIRECT(ADDRESS($D418,44))=0,INDIRECT(ADDRESS($D418,38))="UL"),INDIRECT(ADDRESS($D418,COLUMN())),0),0),IF($E418&gt;0,IF(AND(INDIRECT(ADDRESS($E418,44))=0,INDIRECT(ADDRESS($E418,38))="UL"),INDIRECT(ADDRESS($E418,COLUMN())),0),0),IF($F418&gt;0,IF(AND(INDIRECT(ADDRESS($F418,44))=0,INDIRECT(ADDRESS($F418,38))="UL"),INDIRECT(ADDRESS($F418,COLUMN())),0),0),IF($G418&gt;0,IF(AND(INDIRECT(ADDRESS($G418,44))=0,INDIRECT(ADDRESS($G418,38))="UL"),INDIRECT(ADDRESS($G418,COLUMN())),0),0),IF($H418&gt;0,IF(AND(INDIRECT(ADDRESS($H418,44))=0,INDIRECT(ADDRESS($H418,38))="UL"),INDIRECT(ADDRESS($H418,COLUMN())),0),0),IF($I418&gt;0,IF(AND(INDIRECT(ADDRESS($I418,44))=0,INDIRECT(ADDRESS($I418,38))="UL"),INDIRECT(ADDRESS($I418,COLUMN())),0),0),IF($J418&gt;0,IF(AND(INDIRECT(ADDRESS($J418,44))=0,INDIRECT(ADDRESS($J418,38))="UL"),INDIRECT(ADDRESS($J418,COLUMN())),0),0),IF($K418&gt;0,IF(AND(INDIRECT(ADDRESS($K418,44))=0,INDIRECT(ADDRESS($K418,38))="UL"),INDIRECT(ADDRESS($K418,COLUMN())),0),0),IF($L418&gt;0,IF(AND(INDIRECT(ADDRESS($L418,44))=0,INDIRECT(ADDRESS($L418,38))="UL"),INDIRECT(ADDRESS($L418,COLUMN())),0),0),IF($M418&gt;0,IF(AND(INDIRECT(ADDRESS($M418,44))=0,INDIRECT(ADDRESS($M418,38))="UL"),INDIRECT(ADDRESS($M418,COLUMN())),0),0))</f>
        <v>0.44444444444444442</v>
      </c>
      <c r="BE418" s="57">
        <f t="shared" ca="1" si="287"/>
        <v>0.23703703703703702</v>
      </c>
      <c r="BF418" s="57" cm="1">
        <f t="array" aca="1" ref="BF418" ca="1">SUM(IF($C418&gt;0,IF(INDIRECT(ADDRESS($C418,45))=1,INDIRECT(ADDRESS($C418,52))*INDIRECT(ADDRESS($C418,42))/5,0),0), IF($D418&gt;0,IF(INDIRECT(ADDRESS($D418,45))=1,INDIRECT(ADDRESS($D418,52))*INDIRECT(ADDRESS($D418,42))/5,0),0), IF($E418&gt;0,IF(INDIRECT(ADDRESS($E418,45))=1,INDIRECT(ADDRESS($E418,52))*INDIRECT(ADDRESS($E418,42))/5,0),0), IF($F418&gt;0,IF(INDIRECT(ADDRESS($F418,45))=1,INDIRECT(ADDRESS($F418,52))*INDIRECT(ADDRESS($F418,42))/5,0),0), IF($G418&gt;0,IF(INDIRECT(ADDRESS($G418,45))=1,INDIRECT(ADDRESS($G418,52))*INDIRECT(ADDRESS($G418,42))/5,0),0), IF($H418&gt;0,IF(INDIRECT(ADDRESS($H418,45))=1,INDIRECT(ADDRESS($H418,52))*INDIRECT(ADDRESS($H418,42))/5,0),0)
)*$BF$296/100</f>
        <v>0</v>
      </c>
      <c r="BG418" s="19"/>
      <c r="BH418" s="57" cm="1">
        <f t="array" aca="1" ref="BH418" ca="1">SUM(IF($C418&gt;0,IF(AND(INDIRECT(ADDRESS($C418,44))=0,INDIRECT(ADDRESS($C418,38))&lt;&gt;"UL"),INDIRECT(ADDRESS($C418,COLUMN()-12)),0),0), IF($D418&gt;0,IF(AND(INDIRECT(ADDRESS($D418,44))=0,INDIRECT(ADDRESS($D418,38))&lt;&gt;"UL"),INDIRECT(ADDRESS($D418,COLUMN()-12)),0),0), IF($E418&gt;0,IF(AND(INDIRECT(ADDRESS($E418,44))=0,INDIRECT(ADDRESS($E418,38))&lt;&gt;"UL"),INDIRECT(ADDRESS($E418,COLUMN()-12)),0),0), IF($F418&gt;0,IF(AND(INDIRECT(ADDRESS($F418,44))=0,INDIRECT(ADDRESS($F418,38))&lt;&gt;"UL"),INDIRECT(ADDRESS($F418,COLUMN()-12)),0),0), IF($G418&gt;0,IF(AND(INDIRECT(ADDRESS($G418,44))=0,INDIRECT(ADDRESS($G418,38))&lt;&gt;"UL"),INDIRECT(ADDRESS($G418,COLUMN()-12)),0),0), IF($H418&gt;0,IF(AND(INDIRECT(ADDRESS($H418,44))=0,INDIRECT(ADDRESS($H418,38))&lt;&gt;"UL"),INDIRECT(ADDRESS($H418,COLUMN()-12)),0),0), IF($I418&gt;0,IF(AND(INDIRECT(ADDRESS($I418,44))=0,INDIRECT(ADDRESS($I418,38))&lt;&gt;"UL"),INDIRECT(ADDRESS($I418,COLUMN()-12)),0),0), IF($J418&gt;0,IF(AND(INDIRECT(ADDRESS($J418,44))=0,INDIRECT(ADDRESS($J418,38))&lt;&gt;"UL"),INDIRECT(ADDRESS($J418,COLUMN()-12)),0),0), IF($K418&gt;0,IF(AND(INDIRECT(ADDRESS($K418,44))=0,INDIRECT(ADDRESS($K418,38))&lt;&gt;"UL"),INDIRECT(ADDRESS($K418,COLUMN()-12)),0),0), IF($L418&gt;0,IF(AND(INDIRECT(ADDRESS($L418,44))=0,INDIRECT(ADDRESS($L418,38))&lt;&gt;"UL"),INDIRECT(ADDRESS($L418,COLUMN()-12)),0),0), IF($M418&gt;0,IF(AND(INDIRECT(ADDRESS($M418,44))=0,INDIRECT(ADDRESS($M418,38))&lt;&gt;"UL"),INDIRECT(ADDRESS($M418,COLUMN()-12)),0),0))</f>
        <v>0</v>
      </c>
      <c r="BI418" s="57" cm="1">
        <f t="array" aca="1" ref="BI418" ca="1">SUM(IF($C418&gt;0,IF(AND(INDIRECT(ADDRESS($C418,44))=0,INDIRECT(ADDRESS($C418,38))&lt;&gt;"UL"),INDIRECT(ADDRESS($C418,COLUMN()-12)),0),0), IF($D418&gt;0,IF(AND(INDIRECT(ADDRESS($D418,44))=0,INDIRECT(ADDRESS($D418,38))&lt;&gt;"UL"),INDIRECT(ADDRESS($D418,COLUMN()-12)),0),0), IF($E418&gt;0,IF(AND(INDIRECT(ADDRESS($E418,44))=0,INDIRECT(ADDRESS($E418,38))&lt;&gt;"UL"),INDIRECT(ADDRESS($E418,COLUMN()-12)),0),0), IF($F418&gt;0,IF(AND(INDIRECT(ADDRESS($F418,44))=0,INDIRECT(ADDRESS($F418,38))&lt;&gt;"UL"),INDIRECT(ADDRESS($F418,COLUMN()-12)),0),0), IF($G418&gt;0,IF(AND(INDIRECT(ADDRESS($G418,44))=0,INDIRECT(ADDRESS($G418,38))&lt;&gt;"UL"),INDIRECT(ADDRESS($G418,COLUMN()-12)),0),0), IF($H418&gt;0,IF(AND(INDIRECT(ADDRESS($H418,44))=0,INDIRECT(ADDRESS($H418,38))&lt;&gt;"UL"),INDIRECT(ADDRESS($H418,COLUMN()-12)),0),0), IF($I418&gt;0,IF(AND(INDIRECT(ADDRESS($I418,44))=0,INDIRECT(ADDRESS($I418,38))&lt;&gt;"UL"),INDIRECT(ADDRESS($I418,COLUMN()-12)),0),0), IF($J418&gt;0,IF(AND(INDIRECT(ADDRESS($J418,44))=0,INDIRECT(ADDRESS($J418,38))&lt;&gt;"UL"),INDIRECT(ADDRESS($J418,COLUMN()-12)),0),0), IF($K418&gt;0,IF(AND(INDIRECT(ADDRESS($K418,44))=0,INDIRECT(ADDRESS($K418,38))&lt;&gt;"UL"),INDIRECT(ADDRESS($K418,COLUMN()-12)),0),0), IF($L418&gt;0,IF(AND(INDIRECT(ADDRESS($L418,44))=0,INDIRECT(ADDRESS($L418,38))&lt;&gt;"UL"),INDIRECT(ADDRESS($L418,COLUMN()-12)),0),0), IF($M418&gt;0,IF(AND(INDIRECT(ADDRESS($M418,44))=0,INDIRECT(ADDRESS($M418,38))&lt;&gt;"UL"),INDIRECT(ADDRESS($M418,COLUMN()-12)),0),0))</f>
        <v>0</v>
      </c>
      <c r="BJ418" s="57" cm="1">
        <f t="array" aca="1" ref="BJ418" ca="1">SUM(IF($C418&gt;0,IF(AND(INDIRECT(ADDRESS($C418,44))=0,INDIRECT(ADDRESS($C418,38))&lt;&gt;"UL"),INDIRECT(ADDRESS($C418,COLUMN()-12)),0),0), IF($D418&gt;0,IF(AND(INDIRECT(ADDRESS($D418,44))=0,INDIRECT(ADDRESS($D418,38))&lt;&gt;"UL"),INDIRECT(ADDRESS($D418,COLUMN()-12)),0),0), IF($E418&gt;0,IF(AND(INDIRECT(ADDRESS($E418,44))=0,INDIRECT(ADDRESS($E418,38))&lt;&gt;"UL"),INDIRECT(ADDRESS($E418,COLUMN()-12)),0),0), IF($F418&gt;0,IF(AND(INDIRECT(ADDRESS($F418,44))=0,INDIRECT(ADDRESS($F418,38))&lt;&gt;"UL"),INDIRECT(ADDRESS($F418,COLUMN()-12)),0),0), IF($G418&gt;0,IF(AND(INDIRECT(ADDRESS($G418,44))=0,INDIRECT(ADDRESS($G418,38))&lt;&gt;"UL"),INDIRECT(ADDRESS($G418,COLUMN()-12)),0),0), IF($H418&gt;0,IF(AND(INDIRECT(ADDRESS($H418,44))=0,INDIRECT(ADDRESS($H418,38))&lt;&gt;"UL"),INDIRECT(ADDRESS($H418,COLUMN()-12)),0),0), IF($I418&gt;0,IF(AND(INDIRECT(ADDRESS($I418,44))=0,INDIRECT(ADDRESS($I418,38))&lt;&gt;"UL"),INDIRECT(ADDRESS($I418,COLUMN()-12)),0),0), IF($J418&gt;0,IF(AND(INDIRECT(ADDRESS($J418,44))=0,INDIRECT(ADDRESS($J418,38))&lt;&gt;"UL"),INDIRECT(ADDRESS($J418,COLUMN()-12)),0),0), IF($K418&gt;0,IF(AND(INDIRECT(ADDRESS($K418,44))=0,INDIRECT(ADDRESS($K418,38))&lt;&gt;"UL"),INDIRECT(ADDRESS($K418,COLUMN()-12)),0),0), IF($L418&gt;0,IF(AND(INDIRECT(ADDRESS($L418,44))=0,INDIRECT(ADDRESS($L418,38))&lt;&gt;"UL"),INDIRECT(ADDRESS($L418,COLUMN()-12)),0),0), IF($M418&gt;0,IF(AND(INDIRECT(ADDRESS($M418,44))=0,INDIRECT(ADDRESS($M418,38))&lt;&gt;"UL"),INDIRECT(ADDRESS($M418,COLUMN()-12)),0),0))</f>
        <v>0</v>
      </c>
      <c r="BK418" s="57">
        <f t="shared" ca="1" si="288"/>
        <v>0</v>
      </c>
      <c r="BL418" s="58">
        <f t="shared" ca="1" si="289"/>
        <v>0</v>
      </c>
      <c r="BM418" s="57" cm="1">
        <f t="array" aca="1" ref="BM418" ca="1">SUM(IF($C418&gt;0,IF(AND(INDIRECT(ADDRESS($C418,44))=0,INDIRECT(ADDRESS($C418,38))&lt;&gt;"UL"),INDIRECT(ADDRESS($C418,COLUMN()-12)),0),0), IF($D418&gt;0,IF(AND(INDIRECT(ADDRESS($D418,44))=0,INDIRECT(ADDRESS($D418,38))&lt;&gt;"UL"),INDIRECT(ADDRESS($D418,COLUMN()-12)),0),0), IF($E418&gt;0,IF(AND(INDIRECT(ADDRESS($E418,44))=0,INDIRECT(ADDRESS($E418,38))&lt;&gt;"UL"),INDIRECT(ADDRESS($E418,COLUMN()-12)),0),0), IF($F418&gt;0,IF(AND(INDIRECT(ADDRESS($F418,44))=0,INDIRECT(ADDRESS($F418,38))&lt;&gt;"UL"),INDIRECT(ADDRESS($F418,COLUMN()-12)),0),0), IF($G418&gt;0,IF(AND(INDIRECT(ADDRESS($G418,44))=0,INDIRECT(ADDRESS($G418,38))&lt;&gt;"UL"),INDIRECT(ADDRESS($G418,COLUMN()-12)),0),0), IF($H418&gt;0,IF(AND(INDIRECT(ADDRESS($H418,44))=0,INDIRECT(ADDRESS($H418,38))&lt;&gt;"UL"),INDIRECT(ADDRESS($H418,COLUMN()-12)),0),0), IF($I418&gt;0,IF(AND(INDIRECT(ADDRESS($I418,44))=0,INDIRECT(ADDRESS($I418,38))&lt;&gt;"UL"),INDIRECT(ADDRESS($I418,COLUMN()-12)),0),0), IF($J418&gt;0,IF(AND(INDIRECT(ADDRESS($J418,44))=0,INDIRECT(ADDRESS($J418,38))&lt;&gt;"UL"),INDIRECT(ADDRESS($J418,COLUMN()-12)),0),0), IF($K418&gt;0,IF(AND(INDIRECT(ADDRESS($K418,44))=0,INDIRECT(ADDRESS($K418,38))&lt;&gt;"UL"),INDIRECT(ADDRESS($K418,COLUMN()-11)),0),0), IF($L418&gt;0,IF(AND(INDIRECT(ADDRESS($L418,44))=0,INDIRECT(ADDRESS($L418,38))&lt;&gt;"UL"),INDIRECT(ADDRESS($L418,COLUMN()-11)),0),0), IF($M418&gt;0,IF(AND(INDIRECT(ADDRESS($M418,44))=0,INDIRECT(ADDRESS($M418,38))&lt;&gt;"UL"),INDIRECT(ADDRESS($M418,COLUMN()-11)),0),0))</f>
        <v>0</v>
      </c>
      <c r="BN418" s="57" cm="1">
        <f t="array" aca="1" ref="BN418" ca="1">SUM(IF($C418&gt;0,IF(AND(INDIRECT(ADDRESS($C418,44))=0,INDIRECT(ADDRESS($C418,38))&lt;&gt;"UL"),INDIRECT(ADDRESS($C418,COLUMN()-12)),0),0), IF($D418&gt;0,IF(AND(INDIRECT(ADDRESS($D418,44))=0,INDIRECT(ADDRESS($D418,38))&lt;&gt;"UL"),INDIRECT(ADDRESS($D418,COLUMN()-12)),0),0), IF($E418&gt;0,IF(AND(INDIRECT(ADDRESS($E418,44))=0,INDIRECT(ADDRESS($E418,38))&lt;&gt;"UL"),INDIRECT(ADDRESS($E418,COLUMN()-12)),0),0), IF($F418&gt;0,IF(AND(INDIRECT(ADDRESS($F418,44))=0,INDIRECT(ADDRESS($F418,38))&lt;&gt;"UL"),INDIRECT(ADDRESS($F418,COLUMN()-12)),0),0), IF($G418&gt;0,IF(AND(INDIRECT(ADDRESS($G418,44))=0,INDIRECT(ADDRESS($G418,38))&lt;&gt;"UL"),INDIRECT(ADDRESS($G418,COLUMN()-12)),0),0), IF($H418&gt;0,IF(AND(INDIRECT(ADDRESS($H418,44))=0,INDIRECT(ADDRESS($H418,38))&lt;&gt;"UL"),INDIRECT(ADDRESS($H418,COLUMN()-12)),0),0), IF($I418&gt;0,IF(AND(INDIRECT(ADDRESS($I418,44))=0,INDIRECT(ADDRESS($I418,38))&lt;&gt;"UL"),INDIRECT(ADDRESS($I418,COLUMN()-12)),0),0), IF($J418&gt;0,IF(AND(INDIRECT(ADDRESS($J418,44))=0,INDIRECT(ADDRESS($J418,38))&lt;&gt;"UL"),INDIRECT(ADDRESS($J418,COLUMN()-12)),0),0), IF($K418&gt;0,IF(AND(INDIRECT(ADDRESS($K418,44))=0,INDIRECT(ADDRESS($K418,38))&lt;&gt;"UL"),INDIRECT(ADDRESS($K418,COLUMN()-11)),0),0), IF($L418&gt;0,IF(AND(INDIRECT(ADDRESS($L418,44))=0,INDIRECT(ADDRESS($L418,38))&lt;&gt;"UL"),INDIRECT(ADDRESS($L418,COLUMN()-11)),0),0), IF($M418&gt;0,IF(AND(INDIRECT(ADDRESS($M418,44))=0,INDIRECT(ADDRESS($M418,38))&lt;&gt;"UL"),INDIRECT(ADDRESS($M418,COLUMN()-11)),0),0))</f>
        <v>0</v>
      </c>
      <c r="BO418" s="57" cm="1">
        <f t="array" aca="1" ref="BO418" ca="1">SUM(IF($C418&gt;0,IF(AND(INDIRECT(ADDRESS($C418,44))=0,INDIRECT(ADDRESS($C418,38))&lt;&gt;"UL"),INDIRECT(ADDRESS($C418,COLUMN()-12)),0),0), IF($D418&gt;0,IF(AND(INDIRECT(ADDRESS($D418,44))=0,INDIRECT(ADDRESS($D418,38))&lt;&gt;"UL"),INDIRECT(ADDRESS($D418,COLUMN()-12)),0),0), IF($E418&gt;0,IF(AND(INDIRECT(ADDRESS($E418,44))=0,INDIRECT(ADDRESS($E418,38))&lt;&gt;"UL"),INDIRECT(ADDRESS($E418,COLUMN()-12)),0),0), IF($F418&gt;0,IF(AND(INDIRECT(ADDRESS($F418,44))=0,INDIRECT(ADDRESS($F418,38))&lt;&gt;"UL"),INDIRECT(ADDRESS($F418,COLUMN()-12)),0),0), IF($G418&gt;0,IF(AND(INDIRECT(ADDRESS($G418,44))=0,INDIRECT(ADDRESS($G418,38))&lt;&gt;"UL"),INDIRECT(ADDRESS($G418,COLUMN()-12)),0),0), IF($H418&gt;0,IF(AND(INDIRECT(ADDRESS($H418,44))=0,INDIRECT(ADDRESS($H418,38))&lt;&gt;"UL"),INDIRECT(ADDRESS($H418,COLUMN()-12)),0),0), IF($I418&gt;0,IF(AND(INDIRECT(ADDRESS($I418,44))=0,INDIRECT(ADDRESS($I418,38))&lt;&gt;"UL"),INDIRECT(ADDRESS($I418,COLUMN()-12)),0),0), IF($J418&gt;0,IF(AND(INDIRECT(ADDRESS($J418,44))=0,INDIRECT(ADDRESS($J418,38))&lt;&gt;"UL"),INDIRECT(ADDRESS($J418,COLUMN()-12)),0),0), IF($K418&gt;0,IF(AND(INDIRECT(ADDRESS($K418,44))=0,INDIRECT(ADDRESS($K418,38))&lt;&gt;"UL"),INDIRECT(ADDRESS($K418,COLUMN()-11)),0),0), IF($L418&gt;0,IF(AND(INDIRECT(ADDRESS($L418,44))=0,INDIRECT(ADDRESS($L418,38))&lt;&gt;"UL"),INDIRECT(ADDRESS($L418,COLUMN()-11)),0),0), IF($M418&gt;0,IF(AND(INDIRECT(ADDRESS($M418,44))=0,INDIRECT(ADDRESS($M418,38))&lt;&gt;"UL"),INDIRECT(ADDRESS($M418,COLUMN()-11)),0),0))</f>
        <v>0</v>
      </c>
      <c r="BP418" s="57" cm="1">
        <f t="array" aca="1" ref="BP418" ca="1">SUM(IF($C418&gt;0,IF(AND(INDIRECT(ADDRESS($C418,44))=0,INDIRECT(ADDRESS($C418,38))&lt;&gt;"UL"),INDIRECT(ADDRESS($C418,COLUMN()-12)),0),0), IF($D418&gt;0,IF(AND(INDIRECT(ADDRESS($D418,44))=0,INDIRECT(ADDRESS($D418,38))&lt;&gt;"UL"),INDIRECT(ADDRESS($D418,COLUMN()-12)),0),0), IF($E418&gt;0,IF(AND(INDIRECT(ADDRESS($E418,44))=0,INDIRECT(ADDRESS($E418,38))&lt;&gt;"UL"),INDIRECT(ADDRESS($E418,COLUMN()-12)),0),0), IF($F418&gt;0,IF(AND(INDIRECT(ADDRESS($F418,44))=0,INDIRECT(ADDRESS($F418,38))&lt;&gt;"UL"),INDIRECT(ADDRESS($F418,COLUMN()-12)),0),0), IF($G418&gt;0,IF(AND(INDIRECT(ADDRESS($G418,44))=0,INDIRECT(ADDRESS($G418,38))&lt;&gt;"UL"),INDIRECT(ADDRESS($G418,COLUMN()-12)),0),0), IF($H418&gt;0,IF(AND(INDIRECT(ADDRESS($H418,44))=0,INDIRECT(ADDRESS($H418,38))&lt;&gt;"UL"),INDIRECT(ADDRESS($H418,COLUMN()-12)),0),0), IF($I418&gt;0,IF(AND(INDIRECT(ADDRESS($I418,44))=0,INDIRECT(ADDRESS($I418,38))&lt;&gt;"UL"),INDIRECT(ADDRESS($I418,COLUMN()-12)),0),0), IF($J418&gt;0,IF(AND(INDIRECT(ADDRESS($J418,44))=0,INDIRECT(ADDRESS($J418,38))&lt;&gt;"UL"),INDIRECT(ADDRESS($J418,COLUMN()-12)),0),0), IF($K418&gt;0,IF(AND(INDIRECT(ADDRESS($K418,44))=0,INDIRECT(ADDRESS($K418,38))&lt;&gt;"UL"),INDIRECT(ADDRESS($K418,COLUMN()-11)),0),0), IF($L418&gt;0,IF(AND(INDIRECT(ADDRESS($L418,44))=0,INDIRECT(ADDRESS($L418,38))&lt;&gt;"UL"),INDIRECT(ADDRESS($L418,COLUMN()-11)),0),0), IF($M418&gt;0,IF(AND(INDIRECT(ADDRESS($M418,44))=0,INDIRECT(ADDRESS($M418,38))&lt;&gt;"UL"),INDIRECT(ADDRESS($M418,COLUMN()-11)),0),0))</f>
        <v>0</v>
      </c>
      <c r="BQ418" s="57">
        <f t="shared" ca="1" si="290"/>
        <v>0</v>
      </c>
      <c r="BR418" s="161">
        <f t="shared" ca="1" si="291"/>
        <v>76.205547196204208</v>
      </c>
      <c r="BS418" s="59"/>
      <c r="BT418" s="56">
        <f t="shared" ca="1" si="292"/>
        <v>3.5538173931917543</v>
      </c>
      <c r="BU418" s="63">
        <f t="shared" ca="1" si="293"/>
        <v>0.12254542735143981</v>
      </c>
      <c r="BV418" s="57" t="s">
        <v>34</v>
      </c>
      <c r="BW418" s="57" cm="1">
        <f t="array" aca="1" ref="BW418" ca="1">SUM(IF($C418&gt;0,IF(AND(INDIRECT(ADDRESS($C418,44))=0,INDIRECT(ADDRESS($C418,38))="UL",ISERROR(SEARCH("Rear",INDIRECT(ADDRESS($C418,33)))),ISERROR(SEARCH("Side",INDIRECT(ADDRESS($C418,33))))),INDIRECT(ADDRESS($C418,COLUMN())),0),0),IF($D418&gt;0,IF(AND(INDIRECT(ADDRESS($D418,44))=0,INDIRECT(ADDRESS($D418,38))="UL",ISERROR(SEARCH("Rear",INDIRECT(ADDRESS($D418,33)))),ISERROR(SEARCH("Side",INDIRECT(ADDRESS($D418,33))))),INDIRECT(ADDRESS($D418,COLUMN())),0),0),IF($E418&gt;0,IF(AND(INDIRECT(ADDRESS($E418,44))=0,INDIRECT(ADDRESS($E418,38))="UL",ISERROR(SEARCH("Rear",INDIRECT(ADDRESS($E418,33)))),ISERROR(SEARCH("Side",INDIRECT(ADDRESS($E418,33))))),INDIRECT(ADDRESS($E418,COLUMN())),0),0),IF($F418&gt;0,IF(AND(INDIRECT(ADDRESS($F418,44))=0,INDIRECT(ADDRESS($F418,38))="UL",ISERROR(SEARCH("Rear",INDIRECT(ADDRESS($F418,33)))),ISERROR(SEARCH("Side",INDIRECT(ADDRESS($F418,33))))),INDIRECT(ADDRESS($F418,COLUMN())),0),0),IF($G418&gt;0,IF(AND(INDIRECT(ADDRESS($G418,44))=0,INDIRECT(ADDRESS($G418,38))="UL",ISERROR(SEARCH("Rear",INDIRECT(ADDRESS($G418,33)))),ISERROR(SEARCH("Side",INDIRECT(ADDRESS($G418,33))))),INDIRECT(ADDRESS($G418,COLUMN())),0),0),IF($H418&gt;0,IF(AND(INDIRECT(ADDRESS($H418,44))=0,INDIRECT(ADDRESS($H418,38))="UL",ISERROR(SEARCH("Rear",INDIRECT(ADDRESS($H418,33)))),ISERROR(SEARCH("Side",INDIRECT(ADDRESS($H418,33))))),INDIRECT(ADDRESS($H418,COLUMN())),0),0),IF($I418&gt;0,IF(AND(INDIRECT(ADDRESS($I418,44))=0,INDIRECT(ADDRESS($I418,38))="UL",ISERROR(SEARCH("Rear",INDIRECT(ADDRESS($I418,33)))),ISERROR(SEARCH("Side",INDIRECT(ADDRESS($I418,33))))),INDIRECT(ADDRESS($I418,COLUMN())),0),0),IF($J418&gt;0,IF(AND(INDIRECT(ADDRESS($J418,44))=0,INDIRECT(ADDRESS($J418,38))="UL",ISERROR(SEARCH("Rear",INDIRECT(ADDRESS($J418,33)))),ISERROR(SEARCH("Side",INDIRECT(ADDRESS($J418,33))))),INDIRECT(ADDRESS($J418,COLUMN())),0),0),IF($K418&gt;0,IF(AND(INDIRECT(ADDRESS($K418,44))=0,INDIRECT(ADDRESS($K418,38))="UL",ISERROR(SEARCH("Rear",INDIRECT(ADDRESS($K418,33)))),ISERROR(SEARCH("Side",INDIRECT(ADDRESS($K418,33))))),INDIRECT(ADDRESS($K418,COLUMN())),0),0),IF($L418&gt;0,IF(AND(INDIRECT(ADDRESS($L418,44))=0,INDIRECT(ADDRESS($L418,38))="UL",ISERROR(SEARCH("Rear",INDIRECT(ADDRESS($L418,33)))),ISERROR(SEARCH("Side",INDIRECT(ADDRESS($L418,33))))),INDIRECT(ADDRESS($L418,COLUMN())),0),0),IF($M418&gt;0,IF(AND(INDIRECT(ADDRESS($M418,44))=0,INDIRECT(ADDRESS($M418,38))="UL",ISERROR(SEARCH("Rear",INDIRECT(ADDRESS($M418,33)))),ISERROR(SEARCH("Side",INDIRECT(ADDRESS($M418,33))))),INDIRECT(ADDRESS($M418,COLUMN())),0),0))</f>
        <v>0.44444444444444442</v>
      </c>
      <c r="BX418" s="57">
        <f t="shared" ca="1" si="294"/>
        <v>0.44444444444444442</v>
      </c>
      <c r="BY418" s="57" cm="1">
        <f t="array" aca="1" ref="BY418" ca="1">SUM(IF($C418&gt;0,IF(AND(INDIRECT(ADDRESS($C418,44))=0,INDIRECT(ADDRESS($C418,38))="UL"),INDIRECT(ADDRESS($C418,COLUMN())),0),0),IF($D418&gt;0,IF(AND(INDIRECT(ADDRESS($D418,44))=0,INDIRECT(ADDRESS($D418,38))="UL"),INDIRECT(ADDRESS($D418,COLUMN())),0),0),IF($E418&gt;0,IF(AND(INDIRECT(ADDRESS($E418,44))=0,INDIRECT(ADDRESS($E418,38))="UL"),INDIRECT(ADDRESS($E418,COLUMN())),0),0),IF($F418&gt;0,IF(AND(INDIRECT(ADDRESS($F418,44))=0,INDIRECT(ADDRESS($F418,38))="UL"),INDIRECT(ADDRESS($F418,COLUMN())),0),0),IF($G418&gt;0,IF(AND(INDIRECT(ADDRESS($G418,44))=0,INDIRECT(ADDRESS($G418,38))="UL"),INDIRECT(ADDRESS($G418,COLUMN())),0),0),IF($H418&gt;0,IF(AND(INDIRECT(ADDRESS($H418,44))=0,INDIRECT(ADDRESS($H418,38))="UL"),INDIRECT(ADDRESS($H418,COLUMN())),0),0),IF($I418&gt;0,IF(AND(INDIRECT(ADDRESS($I418,44))=0,INDIRECT(ADDRESS($I418,38))="UL"),INDIRECT(ADDRESS($I418,COLUMN())),0),0),IF($J418&gt;0,IF(AND(INDIRECT(ADDRESS($J418,44))=0,INDIRECT(ADDRESS($J418,38))="UL"),INDIRECT(ADDRESS($J418,COLUMN())),0),0),IF($K418&gt;0,IF(AND(INDIRECT(ADDRESS($K418,44))=0,INDIRECT(ADDRESS($K418,38))="UL"),INDIRECT(ADDRESS($K418,COLUMN())),0),0),IF($L418&gt;0,IF(AND(INDIRECT(ADDRESS($L418,44))=0,INDIRECT(ADDRESS($L418,38))="UL"),INDIRECT(ADDRESS($L418,COLUMN())),0),0),IF($M418&gt;0,IF(AND(INDIRECT(ADDRESS($M418,44))=0,INDIRECT(ADDRESS($M418,38))="UL"),INDIRECT(ADDRESS($M418,COLUMN())),0),0))</f>
        <v>0.14814814814814814</v>
      </c>
      <c r="BZ418" s="57" cm="1">
        <f t="array" aca="1" ref="BZ418" ca="1">SUM(IF($C418&gt;0,IF(AND(INDIRECT(ADDRESS($C418,44))=0,INDIRECT(ADDRESS($C418,38))="UL"),INDIRECT(ADDRESS($C418,COLUMN())),0),0),IF($D418&gt;0,IF(AND(INDIRECT(ADDRESS($D418,44))=0,INDIRECT(ADDRESS($D418,38))="UL"),INDIRECT(ADDRESS($D418,COLUMN())),0),0),IF($E418&gt;0,IF(AND(INDIRECT(ADDRESS($E418,44))=0,INDIRECT(ADDRESS($E418,38))="UL"),INDIRECT(ADDRESS($E418,COLUMN())),0),0),IF($F418&gt;0,IF(AND(INDIRECT(ADDRESS($F418,44))=0,INDIRECT(ADDRESS($F418,38))="UL"),INDIRECT(ADDRESS($F418,COLUMN())),0),0),IF($G418&gt;0,IF(AND(INDIRECT(ADDRESS($G418,44))=0,INDIRECT(ADDRESS($G418,38))="UL"),INDIRECT(ADDRESS($G418,COLUMN())),0),0),IF($H418&gt;0,IF(AND(INDIRECT(ADDRESS($H418,44))=0,INDIRECT(ADDRESS($H418,38))="UL"),INDIRECT(ADDRESS($H418,COLUMN())),0),0),IF($I418&gt;0,IF(AND(INDIRECT(ADDRESS($I418,44))=0,INDIRECT(ADDRESS($I418,38))="UL"),INDIRECT(ADDRESS($I418,COLUMN())),0),0),IF($J418&gt;0,IF(AND(INDIRECT(ADDRESS($J418,44))=0,INDIRECT(ADDRESS($J418,38))="UL"),INDIRECT(ADDRESS($J418,COLUMN())),0),0),IF($K418&gt;0,IF(AND(INDIRECT(ADDRESS($K418,44))=0,INDIRECT(ADDRESS($K418,38))="UL"),INDIRECT(ADDRESS($K418,COLUMN())),0),0),IF($L418&gt;0,IF(AND(INDIRECT(ADDRESS($L418,44))=0,INDIRECT(ADDRESS($L418,38))="UL"),INDIRECT(ADDRESS($L418,COLUMN())),0),0),IF($M418&gt;0,IF(AND(INDIRECT(ADDRESS($M418,44))=0,INDIRECT(ADDRESS($M418,38))="UL"),INDIRECT(ADDRESS($M418,COLUMN())),0),0))</f>
        <v>0.51851851851851849</v>
      </c>
      <c r="CA418" s="57">
        <f t="shared" ca="1" si="295"/>
        <v>0.51851851851851849</v>
      </c>
      <c r="CB418" s="57" cm="1">
        <f t="array" aca="1" ref="CB418" ca="1">SUM(IF($C418&gt;0,IF(AND(INDIRECT(ADDRESS($C418,44))=0,INDIRECT(ADDRESS($C418,38))&lt;&gt;"UL"),INDIRECT(ADDRESS($C418,COLUMN())),0),0),IF($D418&gt;0,IF(AND(INDIRECT(ADDRESS($D418,44))=0,INDIRECT(ADDRESS($D418,38))&lt;&gt;"UL"),INDIRECT(ADDRESS($D418,COLUMN())),0),0),IF($E418&gt;0,IF(AND(INDIRECT(ADDRESS($E418,44))=0,INDIRECT(ADDRESS($E418,38))&lt;&gt;"UL"),INDIRECT(ADDRESS($E418,COLUMN())),0),0),IF($F418&gt;0,IF(AND(INDIRECT(ADDRESS($F418,44))=0,INDIRECT(ADDRESS($F418,38))&lt;&gt;"UL"),INDIRECT(ADDRESS($F418,COLUMN())),0),0),IF($G418&gt;0,IF(AND(INDIRECT(ADDRESS($G418,44))=0,INDIRECT(ADDRESS($G418,38))&lt;&gt;"UL"),INDIRECT(ADDRESS($G418,COLUMN())),0),0),IF($H418&gt;0,IF(AND(INDIRECT(ADDRESS($H418,44))=0,INDIRECT(ADDRESS($H418,38))&lt;&gt;"UL"),INDIRECT(ADDRESS($H418,COLUMN())),0),0),IF($I418&gt;0,IF(AND(INDIRECT(ADDRESS($I418,44))=0,INDIRECT(ADDRESS($I418,38))&lt;&gt;"UL"),INDIRECT(ADDRESS($I418,COLUMN())),0),0),IF($J418&gt;0,IF(AND(INDIRECT(ADDRESS($J418,44))=0,INDIRECT(ADDRESS($J418,38))&lt;&gt;"UL"),INDIRECT(ADDRESS($J418,COLUMN())),0),0),IF($K418&gt;0,IF(AND(INDIRECT(ADDRESS($K418,44))=0,INDIRECT(ADDRESS($K418,38))&lt;&gt;"UL"),INDIRECT(ADDRESS($K418,COLUMN())),0),0),IF($L418&gt;0,IF(AND(INDIRECT(ADDRESS($L418,44))=0,INDIRECT(ADDRESS($L418,38))&lt;&gt;"UL"),INDIRECT(ADDRESS($L418,COLUMN())),0),0),IF($M418&gt;0,IF(AND(INDIRECT(ADDRESS($M418,44))=0,INDIRECT(ADDRESS($M418,38))&lt;&gt;"UL"),INDIRECT(ADDRESS($M418,COLUMN())),0),0))</f>
        <v>0</v>
      </c>
      <c r="CC418" s="57">
        <f t="shared" ca="1" si="296"/>
        <v>0</v>
      </c>
      <c r="CD418" s="57" cm="1">
        <f t="array" aca="1" ref="CD418" ca="1">SUM(IF($C418&gt;0,IF(AND(INDIRECT(ADDRESS($C418,44))=0,INDIRECT(ADDRESS($C418,38))&lt;&gt;"UL"),INDIRECT(ADDRESS($C418,COLUMN())),0),0),IF($D418&gt;0,IF(AND(INDIRECT(ADDRESS($D418,44))=0,INDIRECT(ADDRESS($D418,38))&lt;&gt;"UL"),INDIRECT(ADDRESS($D418,COLUMN())),0),0),IF($E418&gt;0,IF(AND(INDIRECT(ADDRESS($E418,44))=0,INDIRECT(ADDRESS($E418,38))&lt;&gt;"UL"),INDIRECT(ADDRESS($E418,COLUMN())),0),0),IF($F418&gt;0,IF(AND(INDIRECT(ADDRESS($F418,44))=0,INDIRECT(ADDRESS($F418,38))&lt;&gt;"UL"),INDIRECT(ADDRESS($F418,COLUMN())),0),0),IF($G418&gt;0,IF(AND(INDIRECT(ADDRESS($G418,44))=0,INDIRECT(ADDRESS($G418,38))&lt;&gt;"UL"),INDIRECT(ADDRESS($G418,COLUMN())),0),0),IF($H418&gt;0,IF(AND(INDIRECT(ADDRESS($H418,44))=0,INDIRECT(ADDRESS($H418,38))&lt;&gt;"UL"),INDIRECT(ADDRESS($H418,COLUMN())),0),0),IF($I418&gt;0,IF(AND(INDIRECT(ADDRESS($I418,44))=0,INDIRECT(ADDRESS($I418,38))&lt;&gt;"UL"),INDIRECT(ADDRESS($I418,COLUMN())),0),0),IF($J418&gt;0,IF(AND(INDIRECT(ADDRESS($J418,44))=0,INDIRECT(ADDRESS($J418,38))&lt;&gt;"UL"),INDIRECT(ADDRESS($J418,COLUMN())),0),0),IF($K418&gt;0,IF(AND(INDIRECT(ADDRESS($K418,44))=0,INDIRECT(ADDRESS($K418,38))&lt;&gt;"UL"),INDIRECT(ADDRESS($K418,COLUMN())),0),0),IF($L418&gt;0,IF(AND(INDIRECT(ADDRESS($L418,44))=0,INDIRECT(ADDRESS($L418,38))&lt;&gt;"UL"),INDIRECT(ADDRESS($L418,COLUMN())),0),0),IF($M418&gt;0,IF(AND(INDIRECT(ADDRESS($M418,44))=0,INDIRECT(ADDRESS($M418,38))&lt;&gt;"UL"),INDIRECT(ADDRESS($M418,COLUMN())),0),0))</f>
        <v>0</v>
      </c>
      <c r="CE418" s="57" cm="1">
        <f t="array" aca="1" ref="CE418" ca="1">SUM(IF($C418&gt;0,IF(AND(INDIRECT(ADDRESS($C418,44))=0,INDIRECT(ADDRESS($C418,38))&lt;&gt;"UL"),INDIRECT(ADDRESS($C418,COLUMN())),0),0),IF($D418&gt;0,IF(AND(INDIRECT(ADDRESS($D418,44))=0,INDIRECT(ADDRESS($D418,38))&lt;&gt;"UL"),INDIRECT(ADDRESS($D418,COLUMN())),0),0),IF($E418&gt;0,IF(AND(INDIRECT(ADDRESS($E418,44))=0,INDIRECT(ADDRESS($E418,38))&lt;&gt;"UL"),INDIRECT(ADDRESS($E418,COLUMN())),0),0),IF($F418&gt;0,IF(AND(INDIRECT(ADDRESS($F418,44))=0,INDIRECT(ADDRESS($F418,38))&lt;&gt;"UL"),INDIRECT(ADDRESS($F418,COLUMN())),0),0),IF($G418&gt;0,IF(AND(INDIRECT(ADDRESS($G418,44))=0,INDIRECT(ADDRESS($G418,38))&lt;&gt;"UL"),INDIRECT(ADDRESS($G418,COLUMN())),0),0),IF($H418&gt;0,IF(AND(INDIRECT(ADDRESS($H418,44))=0,INDIRECT(ADDRESS($H418,38))&lt;&gt;"UL"),INDIRECT(ADDRESS($H418,COLUMN())),0),0),IF($I418&gt;0,IF(AND(INDIRECT(ADDRESS($I418,44))=0,INDIRECT(ADDRESS($I418,38))&lt;&gt;"UL"),INDIRECT(ADDRESS($I418,COLUMN())),0),0),IF($J418&gt;0,IF(AND(INDIRECT(ADDRESS($J418,44))=0,INDIRECT(ADDRESS($J418,38))&lt;&gt;"UL"),INDIRECT(ADDRESS($J418,COLUMN())),0),0),IF($K418&gt;0,IF(AND(INDIRECT(ADDRESS($K418,44))=0,INDIRECT(ADDRESS($K418,38))&lt;&gt;"UL"),INDIRECT(ADDRESS($K418,COLUMN())),0),0),IF($L418&gt;0,IF(AND(INDIRECT(ADDRESS($L418,44))=0,INDIRECT(ADDRESS($L418,38))&lt;&gt;"UL"),INDIRECT(ADDRESS($L418,COLUMN())),0),0),IF($M418&gt;0,IF(AND(INDIRECT(ADDRESS($M418,44))=0,INDIRECT(ADDRESS($M418,38))&lt;&gt;"UL"),INDIRECT(ADDRESS($M418,COLUMN())),0),0))</f>
        <v>0</v>
      </c>
      <c r="CF418" s="57">
        <f t="shared" ca="1" si="297"/>
        <v>0</v>
      </c>
      <c r="CG418" s="57">
        <f t="shared" ca="1" si="298"/>
        <v>0.93259739149222687</v>
      </c>
      <c r="CH418" s="57">
        <f t="shared" ca="1" si="299"/>
        <v>3.2158530741111274E-2</v>
      </c>
      <c r="CI418" s="19">
        <f t="shared" ca="1" si="300"/>
        <v>19.160541407300762</v>
      </c>
      <c r="CJ418" s="19"/>
      <c r="CK418" s="57" cm="1">
        <f t="array" aca="1" ref="CK418" ca="1">IF(AU418="S", SUM(IF($C418&gt;0,IF(INDIRECT(ADDRESS($C418,43))&lt;&gt;1,INDIRECT(ADDRESS($C418,48)),0),0), IF($D418&gt;0,IF(INDIRECT(ADDRESS($D418,43))&lt;&gt;1,INDIRECT(ADDRESS($D418,48)),0),0), IF($E418&gt;0,IF(INDIRECT(ADDRESS($E418,43))&lt;&gt;1,INDIRECT(ADDRESS($E418,48)),0),0), IF($F418&gt;0,IF(INDIRECT(ADDRESS($F418,43))&lt;&gt;1,INDIRECT(ADDRESS($F418,48)),0),0), IF($G418&gt;0,IF(INDIRECT(ADDRESS($G418,43))&lt;&gt;1,INDIRECT(ADDRESS($G418,48)),0),0), IF($H418&gt;0,IF(INDIRECT(ADDRESS($H418,43))&lt;&gt;1,INDIRECT(ADDRESS($H418,48)),0),0), IF($I418&gt;0,IF(INDIRECT(ADDRESS($I418,43))&lt;&gt;1,INDIRECT(ADDRESS($I418,48)),0),0), IF($J418&gt;0,IF(INDIRECT(ADDRESS($J418,43))&lt;&gt;1,INDIRECT(ADDRESS($J418,48)),0),0), IF($K418&gt;0,IF(INDIRECT(ADDRESS($K418,43))&lt;&gt;1,INDIRECT(ADDRESS($K418,48)),0),0), IF($L418&gt;0,IF(INDIRECT(ADDRESS($L418,43))&lt;&gt;1,INDIRECT(ADDRESS($L418,48)),0),0), IF($M418&gt;0,IF(INDIRECT(ADDRESS($M418,43))&lt;&gt;1,INDIRECT(ADDRESS($M418,48)),0),0)), IF(AU418="L",SUM(IF($C418&gt;0,IF(INDIRECT(ADDRESS($C418,43))&lt;&gt;1,INDIRECT(ADDRESS($C418,50)),0),0), IF($D418&gt;0,IF(INDIRECT(ADDRESS($D418,43))&lt;&gt;1,INDIRECT(ADDRESS($D418,50)),0),0), IF($E418&gt;0,IF(INDIRECT(ADDRESS($E418,43))&lt;&gt;1,INDIRECT(ADDRESS($E418,50)),0),0), IF($F418&gt;0,IF(INDIRECT(ADDRESS($F418,43))&lt;&gt;1,INDIRECT(ADDRESS($F418,50)),0),0), IF($G418&gt;0,IF(INDIRECT(ADDRESS($G418,43))&lt;&gt;1,INDIRECT(ADDRESS($G418,50)),0),0), IF($G418&gt;0,IF(INDIRECT(ADDRESS($G418,43))&lt;&gt;1,INDIRECT(ADDRESS($G418,50)),0),0), IF($H418&gt;0,IF(INDIRECT(ADDRESS($H418,43))&lt;&gt;1,INDIRECT(ADDRESS($H418,50)),0),0), IF($I418&gt;0,IF(INDIRECT(ADDRESS($I418,43))&lt;&gt;1,INDIRECT(ADDRESS($I418,50)),0),0), IF($J418&gt;0,IF(INDIRECT(ADDRESS($J418,43))&lt;&gt;1,INDIRECT(ADDRESS($J418,50)),0),0), IF($K418&gt;0,IF(INDIRECT(ADDRESS($K418,43))&lt;&gt;1,INDIRECT(ADDRESS($K418,50)),0),0), IF($L418&gt;0,IF(INDIRECT(ADDRESS($L418,43))&lt;&gt;1,INDIRECT(ADDRESS($L418,50)),0),0), IF($M418&gt;0,IF(INDIRECT(ADDRESS($M418,43))&lt;&gt;1,INDIRECT(ADDRESS($M418,50)),0),0)), SUM(IF($C418&gt;0,IF(INDIRECT(ADDRESS($C418,43))&lt;&gt;1,INDIRECT(ADDRESS($C418,49)),0),0), IF($D418&gt;0,IF(INDIRECT(ADDRESS($D418,43))&lt;&gt;1,INDIRECT(ADDRESS($D418,49)),0),0), IF($E418&gt;0,IF(INDIRECT(ADDRESS($E418,43))&lt;&gt;1,INDIRECT(ADDRESS($E418,49)),0),0), IF($F418&gt;0,IF(INDIRECT(ADDRESS($F418,43))&lt;&gt;1,INDIRECT(ADDRESS($F418,49)),0),0), IF($G418&gt;0,IF(INDIRECT(ADDRESS($G418,43))&lt;&gt;1,INDIRECT(ADDRESS($G418,49)),0),0), IF($G418&gt;0,IF(INDIRECT(ADDRESS($G418,43))&lt;&gt;1,INDIRECT(ADDRESS($G418,49)),0),0), IF($H418&gt;0,IF(INDIRECT(ADDRESS($H418,43))&lt;&gt;1,INDIRECT(ADDRESS($H418,49)),0),0), IF($I418&gt;0,IF(INDIRECT(ADDRESS($I418,43))&lt;&gt;1,INDIRECT(ADDRESS($I418,49)),0),0), IF($J418&gt;0,IF(INDIRECT(ADDRESS($J418,43))&lt;&gt;1,INDIRECT(ADDRESS($J418,49)),0),0), IF($K418&gt;0,IF(INDIRECT(ADDRESS($K418,43))&lt;&gt;1,INDIRECT(ADDRESS($K418,49)),0),0), IF($L418&gt;0,IF(INDIRECT(ADDRESS($L418,43))&lt;&gt;1,INDIRECT(ADDRESS($L418,49)),0),0), IF($M418&gt;0,IF(INDIRECT(ADDRESS($M418,43))&lt;&gt;1,INDIRECT(ADDRESS($M418,49)),0),0))))</f>
        <v>0.88888888888888884</v>
      </c>
      <c r="CL418" s="57" cm="1">
        <f t="array" aca="1" ref="CL418" ca="1">SUM(IF($C418&gt;0,IF(INDIRECT(ADDRESS($C418,44))=1,INDIRECT(ADDRESS($C418,90)),0),0), IF($D418&gt;0,IF(INDIRECT(ADDRESS($D418,44))=1,INDIRECT(ADDRESS($D418,90)),0),0), IF($E418&gt;0,IF(INDIRECT(ADDRESS($E418,44))=1,INDIRECT(ADDRESS($E418,90)),0),0), IF($F418&gt;0,IF(INDIRECT(ADDRESS($F418,44))=1,INDIRECT(ADDRESS($F418,90)),0),0), IF($G418&gt;0,IF(INDIRECT(ADDRESS($G418,44))=1,INDIRECT(ADDRESS($G418,90)),0),0), IF($H418&gt;0,IF(INDIRECT(ADDRESS($H418,44))=1,INDIRECT(ADDRESS($H418,90)),0),0), IF($I418&gt;0,IF(INDIRECT(ADDRESS($I418,44))=1,INDIRECT(ADDRESS($I418,90)),0),0), IF($J418&gt;0,IF(INDIRECT(ADDRESS($J418,44))=1,INDIRECT(ADDRESS($J418,90)),0),0), IF($K418&gt;0,IF(INDIRECT(ADDRESS($K418,44))=1,INDIRECT(ADDRESS($K418,90)),0),0), IF($L418&gt;0,IF(INDIRECT(ADDRESS($L418,44))=1,INDIRECT(ADDRESS($L418,90)),0),0), IF($M418&gt;0,IF(INDIRECT(ADDRESS($M418,44))=1,INDIRECT(ADDRESS($M418,90)),0),0))</f>
        <v>0</v>
      </c>
      <c r="CM418" s="56">
        <f t="shared" ca="1" si="301"/>
        <v>0.90215933008743243</v>
      </c>
      <c r="CN418" s="59"/>
    </row>
    <row r="419" spans="1:92" x14ac:dyDescent="0.25">
      <c r="A419" s="219" t="s">
        <v>524</v>
      </c>
      <c r="B419" s="220">
        <v>376</v>
      </c>
      <c r="C419" s="220">
        <v>384</v>
      </c>
      <c r="D419" s="220">
        <v>389</v>
      </c>
      <c r="E419" s="220">
        <v>390</v>
      </c>
      <c r="F419" s="220">
        <v>385</v>
      </c>
      <c r="G419" s="220"/>
      <c r="H419" s="220"/>
      <c r="I419" s="220"/>
      <c r="J419" s="220"/>
      <c r="K419" s="220"/>
      <c r="L419" s="220"/>
      <c r="M419" s="220"/>
      <c r="N419" s="67">
        <f t="shared" ca="1" si="281"/>
        <v>26</v>
      </c>
      <c r="O419" s="67" t="str" cm="1">
        <f t="array" aca="1" ref="O419" ca="1">INDIRECT(ADDRESS($B419,COLUMN()))</f>
        <v>Bomber</v>
      </c>
      <c r="P419" s="67" cm="1">
        <f t="array" aca="1" ref="P419" ca="1">INDIRECT(ADDRESS($B419,COLUMN()))</f>
        <v>2</v>
      </c>
      <c r="Q419" s="67" cm="1">
        <f t="array" aca="1" ref="Q419" ca="1">INDIRECT(ADDRESS($B419,COLUMN()))</f>
        <v>0</v>
      </c>
      <c r="R419" s="67" cm="1">
        <f t="array" aca="1" ref="R419" ca="1">INDIRECT(ADDRESS($B419,COLUMN()))</f>
        <v>0</v>
      </c>
      <c r="S419" s="67" cm="1">
        <f t="array" aca="1" ref="S419" ca="1">INDIRECT(ADDRESS($B419,COLUMN()))</f>
        <v>2</v>
      </c>
      <c r="T419" s="67" t="str" cm="1">
        <f t="array" aca="1" ref="T419" ca="1">INDIRECT(ADDRESS($B419,COLUMN()))</f>
        <v>1-6</v>
      </c>
      <c r="U419" s="67" cm="1">
        <f t="array" aca="1" ref="U419" ca="1">INDIRECT(ADDRESS($B419,COLUMN()))</f>
        <v>6</v>
      </c>
      <c r="V419" s="67" cm="1">
        <f t="array" aca="1" ref="V419" ca="1">INDIRECT(ADDRESS($B419,COLUMN()))</f>
        <v>0</v>
      </c>
      <c r="W419" s="67" cm="1">
        <f t="array" aca="1" ref="W419" ca="1">INDIRECT(ADDRESS($B419,COLUMN()))</f>
        <v>2</v>
      </c>
      <c r="X419" s="67" cm="1">
        <f t="array" aca="1" ref="X419" ca="1">INDIRECT(ADDRESS($B419,COLUMN()))</f>
        <v>7</v>
      </c>
      <c r="Y419" s="67" cm="1">
        <f t="array" aca="1" ref="Y419" ca="1">INDIRECT(ADDRESS($B419,COLUMN()))</f>
        <v>1</v>
      </c>
      <c r="Z419" s="67" cm="1">
        <f t="array" aca="1" ref="Z419" ca="1">INDIRECT(ADDRESS($B419,COLUMN()))</f>
        <v>5</v>
      </c>
      <c r="AA419" s="67" t="str" cm="1">
        <f t="array" aca="1" ref="AA419" ca="1">INDIRECT(ADDRESS($B419,COLUMN()))</f>
        <v>Jink</v>
      </c>
      <c r="AB419" s="56">
        <f t="shared" ca="1" si="282"/>
        <v>0.85999402472024211</v>
      </c>
      <c r="AC419" s="56">
        <f t="shared" ca="1" si="283"/>
        <v>1.0518790618823719</v>
      </c>
      <c r="AD419" s="56">
        <f t="shared" ca="1" si="284"/>
        <v>1.8293548902302121</v>
      </c>
      <c r="AF419" s="52"/>
      <c r="AG419" s="52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2"/>
      <c r="AU419" s="54" t="s">
        <v>33</v>
      </c>
      <c r="AV419" s="57" cm="1">
        <f t="array" aca="1" ref="AV419" ca="1">SUM(IF($C419&gt;0,IF(AND(INDIRECT(ADDRESS($C419,44))=0,INDIRECT(ADDRESS($C419,38))="UL",ISERROR(SEARCH("Rear",INDIRECT(ADDRESS($C419,33)))),ISERROR(SEARCH("Side",INDIRECT(ADDRESS($C419,33))))),INDIRECT(ADDRESS($C419,COLUMN())),0),0),IF($D419&gt;0,IF(AND(INDIRECT(ADDRESS($D419,44))=0,INDIRECT(ADDRESS($D419,38))="UL",ISERROR(SEARCH("Rear",INDIRECT(ADDRESS($D419,33)))),ISERROR(SEARCH("Side",INDIRECT(ADDRESS($D419,33))))),INDIRECT(ADDRESS($D419,COLUMN())),0),0),IF($E419&gt;0,IF(AND(INDIRECT(ADDRESS($E419,44))=0,INDIRECT(ADDRESS($E419,38))="UL",ISERROR(SEARCH("Rear",INDIRECT(ADDRESS($E419,33)))),ISERROR(SEARCH("Side",INDIRECT(ADDRESS($E419,33))))),INDIRECT(ADDRESS($E419,COLUMN())),0),0),IF($F419&gt;0,IF(AND(INDIRECT(ADDRESS($F419,44))=0,INDIRECT(ADDRESS($F419,38))="UL",ISERROR(SEARCH("Rear",INDIRECT(ADDRESS($F419,33)))),ISERROR(SEARCH("Side",INDIRECT(ADDRESS($F419,33))))),INDIRECT(ADDRESS($F419,COLUMN())),0),0),IF($G419&gt;0,IF(AND(INDIRECT(ADDRESS($G419,44))=0,INDIRECT(ADDRESS($G419,38))="UL",ISERROR(SEARCH("Rear",INDIRECT(ADDRESS($G419,33)))),ISERROR(SEARCH("Side",INDIRECT(ADDRESS($G419,33))))),INDIRECT(ADDRESS($G419,COLUMN())),0),0),IF($H419&gt;0,IF(AND(INDIRECT(ADDRESS($H419,44))=0,INDIRECT(ADDRESS($H419,38))="UL",ISERROR(SEARCH("Rear",INDIRECT(ADDRESS($H419,33)))),ISERROR(SEARCH("Side",INDIRECT(ADDRESS($H419,33))))),INDIRECT(ADDRESS($H419,COLUMN())),0),0),IF($I419&gt;0,IF(AND(INDIRECT(ADDRESS($I419,44))=0,INDIRECT(ADDRESS($I419,38))="UL",ISERROR(SEARCH("Rear",INDIRECT(ADDRESS($I419,33)))),ISERROR(SEARCH("Side",INDIRECT(ADDRESS($I419,33))))),INDIRECT(ADDRESS($I419,COLUMN())),0),0),IF($J419&gt;0,IF(AND(INDIRECT(ADDRESS($J419,44))=0,INDIRECT(ADDRESS($J419,38))="UL",ISERROR(SEARCH("Rear",INDIRECT(ADDRESS($J419,33)))),ISERROR(SEARCH("Side",INDIRECT(ADDRESS($J419,33))))),INDIRECT(ADDRESS($J419,COLUMN())),0),0),IF($K419&gt;0,IF(AND(INDIRECT(ADDRESS($K419,44))=0,INDIRECT(ADDRESS($K419,38))="UL",ISERROR(SEARCH("Rear",INDIRECT(ADDRESS($K419,33)))),ISERROR(SEARCH("Side",INDIRECT(ADDRESS($K419,33))))),INDIRECT(ADDRESS($K419,COLUMN())),0),0),IF($L419&gt;0,IF(AND(INDIRECT(ADDRESS($L419,44))=0,INDIRECT(ADDRESS($L419,38))="UL",ISERROR(SEARCH("Rear",INDIRECT(ADDRESS($L419,33)))),ISERROR(SEARCH("Side",INDIRECT(ADDRESS($L419,33))))),INDIRECT(ADDRESS($L419,COLUMN())),0),0),IF($M419&gt;0,IF(AND(INDIRECT(ADDRESS($M419,44))=0,INDIRECT(ADDRESS($M419,38))="UL",ISERROR(SEARCH("Rear",INDIRECT(ADDRESS($M419,33)))),ISERROR(SEARCH("Side",INDIRECT(ADDRESS($M419,33))))),INDIRECT(ADDRESS($M419,COLUMN())),0),0))</f>
        <v>1.7222222222222221</v>
      </c>
      <c r="AW419" s="57" cm="1">
        <f t="array" aca="1" ref="AW419" ca="1">SUM(IF($C419&gt;0,IF(AND(INDIRECT(ADDRESS($C419,44))=0,INDIRECT(ADDRESS($C419,38))="UL",ISERROR(SEARCH("Rear",INDIRECT(ADDRESS($C419,33)))),ISERROR(SEARCH("Side",INDIRECT(ADDRESS($C419,33))))),INDIRECT(ADDRESS($C419,COLUMN())),0),0),IF($D419&gt;0,IF(AND(INDIRECT(ADDRESS($D419,44))=0,INDIRECT(ADDRESS($D419,38))="UL",ISERROR(SEARCH("Rear",INDIRECT(ADDRESS($D419,33)))),ISERROR(SEARCH("Side",INDIRECT(ADDRESS($D419,33))))),INDIRECT(ADDRESS($D419,COLUMN())),0),0),IF($E419&gt;0,IF(AND(INDIRECT(ADDRESS($E419,44))=0,INDIRECT(ADDRESS($E419,38))="UL",ISERROR(SEARCH("Rear",INDIRECT(ADDRESS($E419,33)))),ISERROR(SEARCH("Side",INDIRECT(ADDRESS($E419,33))))),INDIRECT(ADDRESS($E419,COLUMN())),0),0),IF($F419&gt;0,IF(AND(INDIRECT(ADDRESS($F419,44))=0,INDIRECT(ADDRESS($F419,38))="UL",ISERROR(SEARCH("Rear",INDIRECT(ADDRESS($F419,33)))),ISERROR(SEARCH("Side",INDIRECT(ADDRESS($F419,33))))),INDIRECT(ADDRESS($F419,COLUMN())),0),0),IF($G419&gt;0,IF(AND(INDIRECT(ADDRESS($G419,44))=0,INDIRECT(ADDRESS($G419,38))="UL",ISERROR(SEARCH("Rear",INDIRECT(ADDRESS($G419,33)))),ISERROR(SEARCH("Side",INDIRECT(ADDRESS($G419,33))))),INDIRECT(ADDRESS($G419,COLUMN())),0),0),IF($H419&gt;0,IF(AND(INDIRECT(ADDRESS($H419,44))=0,INDIRECT(ADDRESS($H419,38))="UL",ISERROR(SEARCH("Rear",INDIRECT(ADDRESS($H419,33)))),ISERROR(SEARCH("Side",INDIRECT(ADDRESS($H419,33))))),INDIRECT(ADDRESS($H419,COLUMN())),0),0),IF($I419&gt;0,IF(AND(INDIRECT(ADDRESS($I419,44))=0,INDIRECT(ADDRESS($I419,38))="UL",ISERROR(SEARCH("Rear",INDIRECT(ADDRESS($I419,33)))),ISERROR(SEARCH("Side",INDIRECT(ADDRESS($I419,33))))),INDIRECT(ADDRESS($I419,COLUMN())),0),0),IF($J419&gt;0,IF(AND(INDIRECT(ADDRESS($J419,44))=0,INDIRECT(ADDRESS($J419,38))="UL",ISERROR(SEARCH("Rear",INDIRECT(ADDRESS($J419,33)))),ISERROR(SEARCH("Side",INDIRECT(ADDRESS($J419,33))))),INDIRECT(ADDRESS($J419,COLUMN())),0),0),IF($K419&gt;0,IF(AND(INDIRECT(ADDRESS($K419,44))=0,INDIRECT(ADDRESS($K419,38))="UL",ISERROR(SEARCH("Rear",INDIRECT(ADDRESS($K419,33)))),ISERROR(SEARCH("Side",INDIRECT(ADDRESS($K419,33))))),INDIRECT(ADDRESS($K419,COLUMN())),0),0),IF($L419&gt;0,IF(AND(INDIRECT(ADDRESS($L419,44))=0,INDIRECT(ADDRESS($L419,38))="UL",ISERROR(SEARCH("Rear",INDIRECT(ADDRESS($L419,33)))),ISERROR(SEARCH("Side",INDIRECT(ADDRESS($L419,33))))),INDIRECT(ADDRESS($L419,COLUMN())),0),0),IF($M419&gt;0,IF(AND(INDIRECT(ADDRESS($M419,44))=0,INDIRECT(ADDRESS($M419,38))="UL",ISERROR(SEARCH("Rear",INDIRECT(ADDRESS($M419,33)))),ISERROR(SEARCH("Side",INDIRECT(ADDRESS($M419,33))))),INDIRECT(ADDRESS($M419,COLUMN())),0),0))</f>
        <v>1.4444444444444442</v>
      </c>
      <c r="AX419" s="57" cm="1">
        <f t="array" aca="1" ref="AX419" ca="1">SUM(IF($C419&gt;0,IF(AND(INDIRECT(ADDRESS($C419,44))=0,INDIRECT(ADDRESS($C419,38))="UL",ISERROR(SEARCH("Rear",INDIRECT(ADDRESS($C419,33)))),ISERROR(SEARCH("Side",INDIRECT(ADDRESS($C419,33))))),INDIRECT(ADDRESS($C419,COLUMN())),0),0),IF($D419&gt;0,IF(AND(INDIRECT(ADDRESS($D419,44))=0,INDIRECT(ADDRESS($D419,38))="UL",ISERROR(SEARCH("Rear",INDIRECT(ADDRESS($D419,33)))),ISERROR(SEARCH("Side",INDIRECT(ADDRESS($D419,33))))),INDIRECT(ADDRESS($D419,COLUMN())),0),0),IF($E419&gt;0,IF(AND(INDIRECT(ADDRESS($E419,44))=0,INDIRECT(ADDRESS($E419,38))="UL",ISERROR(SEARCH("Rear",INDIRECT(ADDRESS($E419,33)))),ISERROR(SEARCH("Side",INDIRECT(ADDRESS($E419,33))))),INDIRECT(ADDRESS($E419,COLUMN())),0),0),IF($F419&gt;0,IF(AND(INDIRECT(ADDRESS($F419,44))=0,INDIRECT(ADDRESS($F419,38))="UL",ISERROR(SEARCH("Rear",INDIRECT(ADDRESS($F419,33)))),ISERROR(SEARCH("Side",INDIRECT(ADDRESS($F419,33))))),INDIRECT(ADDRESS($F419,COLUMN())),0),0),IF($G419&gt;0,IF(AND(INDIRECT(ADDRESS($G419,44))=0,INDIRECT(ADDRESS($G419,38))="UL",ISERROR(SEARCH("Rear",INDIRECT(ADDRESS($G419,33)))),ISERROR(SEARCH("Side",INDIRECT(ADDRESS($G419,33))))),INDIRECT(ADDRESS($G419,COLUMN())),0),0),IF($H419&gt;0,IF(AND(INDIRECT(ADDRESS($H419,44))=0,INDIRECT(ADDRESS($H419,38))="UL",ISERROR(SEARCH("Rear",INDIRECT(ADDRESS($H419,33)))),ISERROR(SEARCH("Side",INDIRECT(ADDRESS($H419,33))))),INDIRECT(ADDRESS($H419,COLUMN())),0),0),IF($I419&gt;0,IF(AND(INDIRECT(ADDRESS($I419,44))=0,INDIRECT(ADDRESS($I419,38))="UL",ISERROR(SEARCH("Rear",INDIRECT(ADDRESS($I419,33)))),ISERROR(SEARCH("Side",INDIRECT(ADDRESS($I419,33))))),INDIRECT(ADDRESS($I419,COLUMN())),0),0),IF($J419&gt;0,IF(AND(INDIRECT(ADDRESS($J419,44))=0,INDIRECT(ADDRESS($J419,38))="UL",ISERROR(SEARCH("Rear",INDIRECT(ADDRESS($J419,33)))),ISERROR(SEARCH("Side",INDIRECT(ADDRESS($J419,33))))),INDIRECT(ADDRESS($J419,COLUMN())),0),0),IF($K419&gt;0,IF(AND(INDIRECT(ADDRESS($K419,44))=0,INDIRECT(ADDRESS($K419,38))="UL",ISERROR(SEARCH("Rear",INDIRECT(ADDRESS($K419,33)))),ISERROR(SEARCH("Side",INDIRECT(ADDRESS($K419,33))))),INDIRECT(ADDRESS($K419,COLUMN())),0),0),IF($L419&gt;0,IF(AND(INDIRECT(ADDRESS($L419,44))=0,INDIRECT(ADDRESS($L419,38))="UL",ISERROR(SEARCH("Rear",INDIRECT(ADDRESS($L419,33)))),ISERROR(SEARCH("Side",INDIRECT(ADDRESS($L419,33))))),INDIRECT(ADDRESS($L419,COLUMN())),0),0),IF($M419&gt;0,IF(AND(INDIRECT(ADDRESS($M419,44))=0,INDIRECT(ADDRESS($M419,38))="UL",ISERROR(SEARCH("Rear",INDIRECT(ADDRESS($M419,33)))),ISERROR(SEARCH("Side",INDIRECT(ADDRESS($M419,33))))),INDIRECT(ADDRESS($M419,COLUMN())),0),0))</f>
        <v>0.66666666666666663</v>
      </c>
      <c r="AY419" s="58">
        <f t="shared" ca="1" si="285"/>
        <v>1.7222222222222221</v>
      </c>
      <c r="AZ419" s="58">
        <f t="shared" ca="1" si="286"/>
        <v>1.2777777777777775</v>
      </c>
      <c r="BA419" s="58" cm="1">
        <f t="array" aca="1" ref="BA419" ca="1">SUM(IF($C419&gt;0,IF(AND(INDIRECT(ADDRESS($C419,44))=0,INDIRECT(ADDRESS($C419,38))="UL"),INDIRECT(ADDRESS($C419,COLUMN())),0),0),IF($D419&gt;0,IF(AND(INDIRECT(ADDRESS($D419,44))=0,INDIRECT(ADDRESS($D419,38))="UL"),INDIRECT(ADDRESS($D419,COLUMN())),0),0),IF($E419&gt;0,IF(AND(INDIRECT(ADDRESS($E419,44))=0,INDIRECT(ADDRESS($E419,38))="UL"),INDIRECT(ADDRESS($E419,COLUMN())),0),0),IF($F419&gt;0,IF(AND(INDIRECT(ADDRESS($F419,44))=0,INDIRECT(ADDRESS($F419,38))="UL"),INDIRECT(ADDRESS($F419,COLUMN())),0),0),IF($G419&gt;0,IF(AND(INDIRECT(ADDRESS($G419,44))=0,INDIRECT(ADDRESS($G419,38))="UL"),INDIRECT(ADDRESS($G419,COLUMN())),0),0),IF($H419&gt;0,IF(AND(INDIRECT(ADDRESS($H419,44))=0,INDIRECT(ADDRESS($H419,38))="UL"),INDIRECT(ADDRESS($H419,COLUMN())),0),0),IF($I419&gt;0,IF(AND(INDIRECT(ADDRESS($I419,44))=0,INDIRECT(ADDRESS($I419,38))="UL"),INDIRECT(ADDRESS($I419,COLUMN())),0),0),IF($J419&gt;0,IF(AND(INDIRECT(ADDRESS($J419,44))=0,INDIRECT(ADDRESS($J419,38))="UL"),INDIRECT(ADDRESS($J419,COLUMN())),0),0),IF($K419&gt;0,IF(AND(INDIRECT(ADDRESS($K419,44))=0,INDIRECT(ADDRESS($K419,38))="UL"),INDIRECT(ADDRESS($K419,COLUMN())),0),0),IF($L419&gt;0,IF(AND(INDIRECT(ADDRESS($L419,44))=0,INDIRECT(ADDRESS($L419,38))="UL"),INDIRECT(ADDRESS($L419,COLUMN())),0),0),IF($M419&gt;0,IF(AND(INDIRECT(ADDRESS($M419,44))=0,INDIRECT(ADDRESS($M419,38))="UL"),INDIRECT(ADDRESS($M419,COLUMN())),0),0))</f>
        <v>0.47407407407407404</v>
      </c>
      <c r="BB419" s="58" cm="1">
        <f t="array" aca="1" ref="BB419" ca="1">SUM(IF($C419&gt;0,IF(AND(INDIRECT(ADDRESS($C419,44))=0,INDIRECT(ADDRESS($C419,38))="UL"),INDIRECT(ADDRESS($C419,COLUMN())),0),0),IF($D419&gt;0,IF(AND(INDIRECT(ADDRESS($D419,44))=0,INDIRECT(ADDRESS($D419,38))="UL"),INDIRECT(ADDRESS($D419,COLUMN())),0),0),IF($E419&gt;0,IF(AND(INDIRECT(ADDRESS($E419,44))=0,INDIRECT(ADDRESS($E419,38))="UL"),INDIRECT(ADDRESS($E419,COLUMN())),0),0),IF($F419&gt;0,IF(AND(INDIRECT(ADDRESS($F419,44))=0,INDIRECT(ADDRESS($F419,38))="UL"),INDIRECT(ADDRESS($F419,COLUMN())),0),0),IF($G419&gt;0,IF(AND(INDIRECT(ADDRESS($G419,44))=0,INDIRECT(ADDRESS($G419,38))="UL"),INDIRECT(ADDRESS($G419,COLUMN())),0),0),IF($H419&gt;0,IF(AND(INDIRECT(ADDRESS($H419,44))=0,INDIRECT(ADDRESS($H419,38))="UL"),INDIRECT(ADDRESS($H419,COLUMN())),0),0),IF($I419&gt;0,IF(AND(INDIRECT(ADDRESS($I419,44))=0,INDIRECT(ADDRESS($I419,38))="UL"),INDIRECT(ADDRESS($I419,COLUMN())),0),0),IF($J419&gt;0,IF(AND(INDIRECT(ADDRESS($J419,44))=0,INDIRECT(ADDRESS($J419,38))="UL"),INDIRECT(ADDRESS($J419,COLUMN())),0),0),IF($K419&gt;0,IF(AND(INDIRECT(ADDRESS($K419,44))=0,INDIRECT(ADDRESS($K419,38))="UL"),INDIRECT(ADDRESS($K419,COLUMN())),0),0),IF($L419&gt;0,IF(AND(INDIRECT(ADDRESS($L419,44))=0,INDIRECT(ADDRESS($L419,38))="UL"),INDIRECT(ADDRESS($L419,COLUMN())),0),0),IF($M419&gt;0,IF(AND(INDIRECT(ADDRESS($M419,44))=0,INDIRECT(ADDRESS($M419,38))="UL"),INDIRECT(ADDRESS($M419,COLUMN())),0),0))</f>
        <v>0.54814814814814805</v>
      </c>
      <c r="BC419" s="58" cm="1">
        <f t="array" aca="1" ref="BC419" ca="1">SUM(IF($C419&gt;0,IF(AND(INDIRECT(ADDRESS($C419,44))=0,INDIRECT(ADDRESS($C419,38))="UL"),INDIRECT(ADDRESS($C419,COLUMN())),0),0),IF($D419&gt;0,IF(AND(INDIRECT(ADDRESS($D419,44))=0,INDIRECT(ADDRESS($D419,38))="UL"),INDIRECT(ADDRESS($D419,COLUMN())),0),0),IF($E419&gt;0,IF(AND(INDIRECT(ADDRESS($E419,44))=0,INDIRECT(ADDRESS($E419,38))="UL"),INDIRECT(ADDRESS($E419,COLUMN())),0),0),IF($F419&gt;0,IF(AND(INDIRECT(ADDRESS($F419,44))=0,INDIRECT(ADDRESS($F419,38))="UL"),INDIRECT(ADDRESS($F419,COLUMN())),0),0),IF($G419&gt;0,IF(AND(INDIRECT(ADDRESS($G419,44))=0,INDIRECT(ADDRESS($G419,38))="UL"),INDIRECT(ADDRESS($G419,COLUMN())),0),0),IF($H419&gt;0,IF(AND(INDIRECT(ADDRESS($H419,44))=0,INDIRECT(ADDRESS($H419,38))="UL"),INDIRECT(ADDRESS($H419,COLUMN())),0),0),IF($I419&gt;0,IF(AND(INDIRECT(ADDRESS($I419,44))=0,INDIRECT(ADDRESS($I419,38))="UL"),INDIRECT(ADDRESS($I419,COLUMN())),0),0),IF($J419&gt;0,IF(AND(INDIRECT(ADDRESS($J419,44))=0,INDIRECT(ADDRESS($J419,38))="UL"),INDIRECT(ADDRESS($J419,COLUMN())),0),0),IF($K419&gt;0,IF(AND(INDIRECT(ADDRESS($K419,44))=0,INDIRECT(ADDRESS($K419,38))="UL"),INDIRECT(ADDRESS($K419,COLUMN())),0),0),IF($L419&gt;0,IF(AND(INDIRECT(ADDRESS($L419,44))=0,INDIRECT(ADDRESS($L419,38))="UL"),INDIRECT(ADDRESS($L419,COLUMN())),0),0),IF($M419&gt;0,IF(AND(INDIRECT(ADDRESS($M419,44))=0,INDIRECT(ADDRESS($M419,38))="UL"),INDIRECT(ADDRESS($M419,COLUMN())),0),0))</f>
        <v>0.40740740740740733</v>
      </c>
      <c r="BD419" s="58" cm="1">
        <f t="array" aca="1" ref="BD419" ca="1">SUM(IF($C419&gt;0,IF(AND(INDIRECT(ADDRESS($C419,44))=0,INDIRECT(ADDRESS($C419,38))="UL"),INDIRECT(ADDRESS($C419,COLUMN())),0),0),IF($D419&gt;0,IF(AND(INDIRECT(ADDRESS($D419,44))=0,INDIRECT(ADDRESS($D419,38))="UL"),INDIRECT(ADDRESS($D419,COLUMN())),0),0),IF($E419&gt;0,IF(AND(INDIRECT(ADDRESS($E419,44))=0,INDIRECT(ADDRESS($E419,38))="UL"),INDIRECT(ADDRESS($E419,COLUMN())),0),0),IF($F419&gt;0,IF(AND(INDIRECT(ADDRESS($F419,44))=0,INDIRECT(ADDRESS($F419,38))="UL"),INDIRECT(ADDRESS($F419,COLUMN())),0),0),IF($G419&gt;0,IF(AND(INDIRECT(ADDRESS($G419,44))=0,INDIRECT(ADDRESS($G419,38))="UL"),INDIRECT(ADDRESS($G419,COLUMN())),0),0),IF($H419&gt;0,IF(AND(INDIRECT(ADDRESS($H419,44))=0,INDIRECT(ADDRESS($H419,38))="UL"),INDIRECT(ADDRESS($H419,COLUMN())),0),0),IF($I419&gt;0,IF(AND(INDIRECT(ADDRESS($I419,44))=0,INDIRECT(ADDRESS($I419,38))="UL"),INDIRECT(ADDRESS($I419,COLUMN())),0),0),IF($J419&gt;0,IF(AND(INDIRECT(ADDRESS($J419,44))=0,INDIRECT(ADDRESS($J419,38))="UL"),INDIRECT(ADDRESS($J419,COLUMN())),0),0),IF($K419&gt;0,IF(AND(INDIRECT(ADDRESS($K419,44))=0,INDIRECT(ADDRESS($K419,38))="UL"),INDIRECT(ADDRESS($K419,COLUMN())),0),0),IF($L419&gt;0,IF(AND(INDIRECT(ADDRESS($L419,44))=0,INDIRECT(ADDRESS($L419,38))="UL"),INDIRECT(ADDRESS($L419,COLUMN())),0),0),IF($M419&gt;0,IF(AND(INDIRECT(ADDRESS($M419,44))=0,INDIRECT(ADDRESS($M419,38))="UL"),INDIRECT(ADDRESS($M419,COLUMN())),0),0))</f>
        <v>0.6148148148148147</v>
      </c>
      <c r="BE419" s="57">
        <f t="shared" ca="1" si="287"/>
        <v>0.47407407407407404</v>
      </c>
      <c r="BF419" s="57" cm="1">
        <f t="array" aca="1" ref="BF419" ca="1">SUM(IF($C419&gt;0,IF(INDIRECT(ADDRESS($C419,45))=1,INDIRECT(ADDRESS($C419,52))*INDIRECT(ADDRESS($C419,42))/5,0),0), IF($D419&gt;0,IF(INDIRECT(ADDRESS($D419,45))=1,INDIRECT(ADDRESS($D419,52))*INDIRECT(ADDRESS($D419,42))/5,0),0), IF($E419&gt;0,IF(INDIRECT(ADDRESS($E419,45))=1,INDIRECT(ADDRESS($E419,52))*INDIRECT(ADDRESS($E419,42))/5,0),0), IF($F419&gt;0,IF(INDIRECT(ADDRESS($F419,45))=1,INDIRECT(ADDRESS($F419,52))*INDIRECT(ADDRESS($F419,42))/5,0),0), IF($G419&gt;0,IF(INDIRECT(ADDRESS($G419,45))=1,INDIRECT(ADDRESS($G419,52))*INDIRECT(ADDRESS($G419,42))/5,0),0), IF($H419&gt;0,IF(INDIRECT(ADDRESS($H419,45))=1,INDIRECT(ADDRESS($H419,52))*INDIRECT(ADDRESS($H419,42))/5,0),0)
)*$BF$296/100</f>
        <v>2.5925925925925925E-2</v>
      </c>
      <c r="BG419" s="19"/>
      <c r="BH419" s="57" cm="1">
        <f t="array" aca="1" ref="BH419" ca="1">SUM(IF($C419&gt;0,IF(AND(INDIRECT(ADDRESS($C419,44))=0,INDIRECT(ADDRESS($C419,38))&lt;&gt;"UL"),INDIRECT(ADDRESS($C419,COLUMN()-12)),0),0), IF($D419&gt;0,IF(AND(INDIRECT(ADDRESS($D419,44))=0,INDIRECT(ADDRESS($D419,38))&lt;&gt;"UL"),INDIRECT(ADDRESS($D419,COLUMN()-12)),0),0), IF($E419&gt;0,IF(AND(INDIRECT(ADDRESS($E419,44))=0,INDIRECT(ADDRESS($E419,38))&lt;&gt;"UL"),INDIRECT(ADDRESS($E419,COLUMN()-12)),0),0), IF($F419&gt;0,IF(AND(INDIRECT(ADDRESS($F419,44))=0,INDIRECT(ADDRESS($F419,38))&lt;&gt;"UL"),INDIRECT(ADDRESS($F419,COLUMN()-12)),0),0), IF($G419&gt;0,IF(AND(INDIRECT(ADDRESS($G419,44))=0,INDIRECT(ADDRESS($G419,38))&lt;&gt;"UL"),INDIRECT(ADDRESS($G419,COLUMN()-12)),0),0), IF($H419&gt;0,IF(AND(INDIRECT(ADDRESS($H419,44))=0,INDIRECT(ADDRESS($H419,38))&lt;&gt;"UL"),INDIRECT(ADDRESS($H419,COLUMN()-12)),0),0), IF($I419&gt;0,IF(AND(INDIRECT(ADDRESS($I419,44))=0,INDIRECT(ADDRESS($I419,38))&lt;&gt;"UL"),INDIRECT(ADDRESS($I419,COLUMN()-12)),0),0), IF($J419&gt;0,IF(AND(INDIRECT(ADDRESS($J419,44))=0,INDIRECT(ADDRESS($J419,38))&lt;&gt;"UL"),INDIRECT(ADDRESS($J419,COLUMN()-12)),0),0), IF($K419&gt;0,IF(AND(INDIRECT(ADDRESS($K419,44))=0,INDIRECT(ADDRESS($K419,38))&lt;&gt;"UL"),INDIRECT(ADDRESS($K419,COLUMN()-12)),0),0), IF($L419&gt;0,IF(AND(INDIRECT(ADDRESS($L419,44))=0,INDIRECT(ADDRESS($L419,38))&lt;&gt;"UL"),INDIRECT(ADDRESS($L419,COLUMN()-12)),0),0), IF($M419&gt;0,IF(AND(INDIRECT(ADDRESS($M419,44))=0,INDIRECT(ADDRESS($M419,38))&lt;&gt;"UL"),INDIRECT(ADDRESS($M419,COLUMN()-12)),0),0))</f>
        <v>0</v>
      </c>
      <c r="BI419" s="57" cm="1">
        <f t="array" aca="1" ref="BI419" ca="1">SUM(IF($C419&gt;0,IF(AND(INDIRECT(ADDRESS($C419,44))=0,INDIRECT(ADDRESS($C419,38))&lt;&gt;"UL"),INDIRECT(ADDRESS($C419,COLUMN()-12)),0),0), IF($D419&gt;0,IF(AND(INDIRECT(ADDRESS($D419,44))=0,INDIRECT(ADDRESS($D419,38))&lt;&gt;"UL"),INDIRECT(ADDRESS($D419,COLUMN()-12)),0),0), IF($E419&gt;0,IF(AND(INDIRECT(ADDRESS($E419,44))=0,INDIRECT(ADDRESS($E419,38))&lt;&gt;"UL"),INDIRECT(ADDRESS($E419,COLUMN()-12)),0),0), IF($F419&gt;0,IF(AND(INDIRECT(ADDRESS($F419,44))=0,INDIRECT(ADDRESS($F419,38))&lt;&gt;"UL"),INDIRECT(ADDRESS($F419,COLUMN()-12)),0),0), IF($G419&gt;0,IF(AND(INDIRECT(ADDRESS($G419,44))=0,INDIRECT(ADDRESS($G419,38))&lt;&gt;"UL"),INDIRECT(ADDRESS($G419,COLUMN()-12)),0),0), IF($H419&gt;0,IF(AND(INDIRECT(ADDRESS($H419,44))=0,INDIRECT(ADDRESS($H419,38))&lt;&gt;"UL"),INDIRECT(ADDRESS($H419,COLUMN()-12)),0),0), IF($I419&gt;0,IF(AND(INDIRECT(ADDRESS($I419,44))=0,INDIRECT(ADDRESS($I419,38))&lt;&gt;"UL"),INDIRECT(ADDRESS($I419,COLUMN()-12)),0),0), IF($J419&gt;0,IF(AND(INDIRECT(ADDRESS($J419,44))=0,INDIRECT(ADDRESS($J419,38))&lt;&gt;"UL"),INDIRECT(ADDRESS($J419,COLUMN()-12)),0),0), IF($K419&gt;0,IF(AND(INDIRECT(ADDRESS($K419,44))=0,INDIRECT(ADDRESS($K419,38))&lt;&gt;"UL"),INDIRECT(ADDRESS($K419,COLUMN()-12)),0),0), IF($L419&gt;0,IF(AND(INDIRECT(ADDRESS($L419,44))=0,INDIRECT(ADDRESS($L419,38))&lt;&gt;"UL"),INDIRECT(ADDRESS($L419,COLUMN()-12)),0),0), IF($M419&gt;0,IF(AND(INDIRECT(ADDRESS($M419,44))=0,INDIRECT(ADDRESS($M419,38))&lt;&gt;"UL"),INDIRECT(ADDRESS($M419,COLUMN()-12)),0),0))</f>
        <v>0</v>
      </c>
      <c r="BJ419" s="57" cm="1">
        <f t="array" aca="1" ref="BJ419" ca="1">SUM(IF($C419&gt;0,IF(AND(INDIRECT(ADDRESS($C419,44))=0,INDIRECT(ADDRESS($C419,38))&lt;&gt;"UL"),INDIRECT(ADDRESS($C419,COLUMN()-12)),0),0), IF($D419&gt;0,IF(AND(INDIRECT(ADDRESS($D419,44))=0,INDIRECT(ADDRESS($D419,38))&lt;&gt;"UL"),INDIRECT(ADDRESS($D419,COLUMN()-12)),0),0), IF($E419&gt;0,IF(AND(INDIRECT(ADDRESS($E419,44))=0,INDIRECT(ADDRESS($E419,38))&lt;&gt;"UL"),INDIRECT(ADDRESS($E419,COLUMN()-12)),0),0), IF($F419&gt;0,IF(AND(INDIRECT(ADDRESS($F419,44))=0,INDIRECT(ADDRESS($F419,38))&lt;&gt;"UL"),INDIRECT(ADDRESS($F419,COLUMN()-12)),0),0), IF($G419&gt;0,IF(AND(INDIRECT(ADDRESS($G419,44))=0,INDIRECT(ADDRESS($G419,38))&lt;&gt;"UL"),INDIRECT(ADDRESS($G419,COLUMN()-12)),0),0), IF($H419&gt;0,IF(AND(INDIRECT(ADDRESS($H419,44))=0,INDIRECT(ADDRESS($H419,38))&lt;&gt;"UL"),INDIRECT(ADDRESS($H419,COLUMN()-12)),0),0), IF($I419&gt;0,IF(AND(INDIRECT(ADDRESS($I419,44))=0,INDIRECT(ADDRESS($I419,38))&lt;&gt;"UL"),INDIRECT(ADDRESS($I419,COLUMN()-12)),0),0), IF($J419&gt;0,IF(AND(INDIRECT(ADDRESS($J419,44))=0,INDIRECT(ADDRESS($J419,38))&lt;&gt;"UL"),INDIRECT(ADDRESS($J419,COLUMN()-12)),0),0), IF($K419&gt;0,IF(AND(INDIRECT(ADDRESS($K419,44))=0,INDIRECT(ADDRESS($K419,38))&lt;&gt;"UL"),INDIRECT(ADDRESS($K419,COLUMN()-12)),0),0), IF($L419&gt;0,IF(AND(INDIRECT(ADDRESS($L419,44))=0,INDIRECT(ADDRESS($L419,38))&lt;&gt;"UL"),INDIRECT(ADDRESS($L419,COLUMN()-12)),0),0), IF($M419&gt;0,IF(AND(INDIRECT(ADDRESS($M419,44))=0,INDIRECT(ADDRESS($M419,38))&lt;&gt;"UL"),INDIRECT(ADDRESS($M419,COLUMN()-12)),0),0))</f>
        <v>0</v>
      </c>
      <c r="BK419" s="57">
        <f t="shared" ca="1" si="288"/>
        <v>0</v>
      </c>
      <c r="BL419" s="58">
        <f t="shared" ca="1" si="289"/>
        <v>0</v>
      </c>
      <c r="BM419" s="57" cm="1">
        <f t="array" aca="1" ref="BM419" ca="1">SUM(IF($C419&gt;0,IF(AND(INDIRECT(ADDRESS($C419,44))=0,INDIRECT(ADDRESS($C419,38))&lt;&gt;"UL"),INDIRECT(ADDRESS($C419,COLUMN()-12)),0),0), IF($D419&gt;0,IF(AND(INDIRECT(ADDRESS($D419,44))=0,INDIRECT(ADDRESS($D419,38))&lt;&gt;"UL"),INDIRECT(ADDRESS($D419,COLUMN()-12)),0),0), IF($E419&gt;0,IF(AND(INDIRECT(ADDRESS($E419,44))=0,INDIRECT(ADDRESS($E419,38))&lt;&gt;"UL"),INDIRECT(ADDRESS($E419,COLUMN()-12)),0),0), IF($F419&gt;0,IF(AND(INDIRECT(ADDRESS($F419,44))=0,INDIRECT(ADDRESS($F419,38))&lt;&gt;"UL"),INDIRECT(ADDRESS($F419,COLUMN()-12)),0),0), IF($G419&gt;0,IF(AND(INDIRECT(ADDRESS($G419,44))=0,INDIRECT(ADDRESS($G419,38))&lt;&gt;"UL"),INDIRECT(ADDRESS($G419,COLUMN()-12)),0),0), IF($H419&gt;0,IF(AND(INDIRECT(ADDRESS($H419,44))=0,INDIRECT(ADDRESS($H419,38))&lt;&gt;"UL"),INDIRECT(ADDRESS($H419,COLUMN()-12)),0),0), IF($I419&gt;0,IF(AND(INDIRECT(ADDRESS($I419,44))=0,INDIRECT(ADDRESS($I419,38))&lt;&gt;"UL"),INDIRECT(ADDRESS($I419,COLUMN()-12)),0),0), IF($J419&gt;0,IF(AND(INDIRECT(ADDRESS($J419,44))=0,INDIRECT(ADDRESS($J419,38))&lt;&gt;"UL"),INDIRECT(ADDRESS($J419,COLUMN()-12)),0),0), IF($K419&gt;0,IF(AND(INDIRECT(ADDRESS($K419,44))=0,INDIRECT(ADDRESS($K419,38))&lt;&gt;"UL"),INDIRECT(ADDRESS($K419,COLUMN()-11)),0),0), IF($L419&gt;0,IF(AND(INDIRECT(ADDRESS($L419,44))=0,INDIRECT(ADDRESS($L419,38))&lt;&gt;"UL"),INDIRECT(ADDRESS($L419,COLUMN()-11)),0),0), IF($M419&gt;0,IF(AND(INDIRECT(ADDRESS($M419,44))=0,INDIRECT(ADDRESS($M419,38))&lt;&gt;"UL"),INDIRECT(ADDRESS($M419,COLUMN()-11)),0),0))</f>
        <v>0</v>
      </c>
      <c r="BN419" s="57" cm="1">
        <f t="array" aca="1" ref="BN419" ca="1">SUM(IF($C419&gt;0,IF(AND(INDIRECT(ADDRESS($C419,44))=0,INDIRECT(ADDRESS($C419,38))&lt;&gt;"UL"),INDIRECT(ADDRESS($C419,COLUMN()-12)),0),0), IF($D419&gt;0,IF(AND(INDIRECT(ADDRESS($D419,44))=0,INDIRECT(ADDRESS($D419,38))&lt;&gt;"UL"),INDIRECT(ADDRESS($D419,COLUMN()-12)),0),0), IF($E419&gt;0,IF(AND(INDIRECT(ADDRESS($E419,44))=0,INDIRECT(ADDRESS($E419,38))&lt;&gt;"UL"),INDIRECT(ADDRESS($E419,COLUMN()-12)),0),0), IF($F419&gt;0,IF(AND(INDIRECT(ADDRESS($F419,44))=0,INDIRECT(ADDRESS($F419,38))&lt;&gt;"UL"),INDIRECT(ADDRESS($F419,COLUMN()-12)),0),0), IF($G419&gt;0,IF(AND(INDIRECT(ADDRESS($G419,44))=0,INDIRECT(ADDRESS($G419,38))&lt;&gt;"UL"),INDIRECT(ADDRESS($G419,COLUMN()-12)),0),0), IF($H419&gt;0,IF(AND(INDIRECT(ADDRESS($H419,44))=0,INDIRECT(ADDRESS($H419,38))&lt;&gt;"UL"),INDIRECT(ADDRESS($H419,COLUMN()-12)),0),0), IF($I419&gt;0,IF(AND(INDIRECT(ADDRESS($I419,44))=0,INDIRECT(ADDRESS($I419,38))&lt;&gt;"UL"),INDIRECT(ADDRESS($I419,COLUMN()-12)),0),0), IF($J419&gt;0,IF(AND(INDIRECT(ADDRESS($J419,44))=0,INDIRECT(ADDRESS($J419,38))&lt;&gt;"UL"),INDIRECT(ADDRESS($J419,COLUMN()-12)),0),0), IF($K419&gt;0,IF(AND(INDIRECT(ADDRESS($K419,44))=0,INDIRECT(ADDRESS($K419,38))&lt;&gt;"UL"),INDIRECT(ADDRESS($K419,COLUMN()-11)),0),0), IF($L419&gt;0,IF(AND(INDIRECT(ADDRESS($L419,44))=0,INDIRECT(ADDRESS($L419,38))&lt;&gt;"UL"),INDIRECT(ADDRESS($L419,COLUMN()-11)),0),0), IF($M419&gt;0,IF(AND(INDIRECT(ADDRESS($M419,44))=0,INDIRECT(ADDRESS($M419,38))&lt;&gt;"UL"),INDIRECT(ADDRESS($M419,COLUMN()-11)),0),0))</f>
        <v>0</v>
      </c>
      <c r="BO419" s="57" cm="1">
        <f t="array" aca="1" ref="BO419" ca="1">SUM(IF($C419&gt;0,IF(AND(INDIRECT(ADDRESS($C419,44))=0,INDIRECT(ADDRESS($C419,38))&lt;&gt;"UL"),INDIRECT(ADDRESS($C419,COLUMN()-12)),0),0), IF($D419&gt;0,IF(AND(INDIRECT(ADDRESS($D419,44))=0,INDIRECT(ADDRESS($D419,38))&lt;&gt;"UL"),INDIRECT(ADDRESS($D419,COLUMN()-12)),0),0), IF($E419&gt;0,IF(AND(INDIRECT(ADDRESS($E419,44))=0,INDIRECT(ADDRESS($E419,38))&lt;&gt;"UL"),INDIRECT(ADDRESS($E419,COLUMN()-12)),0),0), IF($F419&gt;0,IF(AND(INDIRECT(ADDRESS($F419,44))=0,INDIRECT(ADDRESS($F419,38))&lt;&gt;"UL"),INDIRECT(ADDRESS($F419,COLUMN()-12)),0),0), IF($G419&gt;0,IF(AND(INDIRECT(ADDRESS($G419,44))=0,INDIRECT(ADDRESS($G419,38))&lt;&gt;"UL"),INDIRECT(ADDRESS($G419,COLUMN()-12)),0),0), IF($H419&gt;0,IF(AND(INDIRECT(ADDRESS($H419,44))=0,INDIRECT(ADDRESS($H419,38))&lt;&gt;"UL"),INDIRECT(ADDRESS($H419,COLUMN()-12)),0),0), IF($I419&gt;0,IF(AND(INDIRECT(ADDRESS($I419,44))=0,INDIRECT(ADDRESS($I419,38))&lt;&gt;"UL"),INDIRECT(ADDRESS($I419,COLUMN()-12)),0),0), IF($J419&gt;0,IF(AND(INDIRECT(ADDRESS($J419,44))=0,INDIRECT(ADDRESS($J419,38))&lt;&gt;"UL"),INDIRECT(ADDRESS($J419,COLUMN()-12)),0),0), IF($K419&gt;0,IF(AND(INDIRECT(ADDRESS($K419,44))=0,INDIRECT(ADDRESS($K419,38))&lt;&gt;"UL"),INDIRECT(ADDRESS($K419,COLUMN()-11)),0),0), IF($L419&gt;0,IF(AND(INDIRECT(ADDRESS($L419,44))=0,INDIRECT(ADDRESS($L419,38))&lt;&gt;"UL"),INDIRECT(ADDRESS($L419,COLUMN()-11)),0),0), IF($M419&gt;0,IF(AND(INDIRECT(ADDRESS($M419,44))=0,INDIRECT(ADDRESS($M419,38))&lt;&gt;"UL"),INDIRECT(ADDRESS($M419,COLUMN()-11)),0),0))</f>
        <v>0</v>
      </c>
      <c r="BP419" s="57" cm="1">
        <f t="array" aca="1" ref="BP419" ca="1">SUM(IF($C419&gt;0,IF(AND(INDIRECT(ADDRESS($C419,44))=0,INDIRECT(ADDRESS($C419,38))&lt;&gt;"UL"),INDIRECT(ADDRESS($C419,COLUMN()-12)),0),0), IF($D419&gt;0,IF(AND(INDIRECT(ADDRESS($D419,44))=0,INDIRECT(ADDRESS($D419,38))&lt;&gt;"UL"),INDIRECT(ADDRESS($D419,COLUMN()-12)),0),0), IF($E419&gt;0,IF(AND(INDIRECT(ADDRESS($E419,44))=0,INDIRECT(ADDRESS($E419,38))&lt;&gt;"UL"),INDIRECT(ADDRESS($E419,COLUMN()-12)),0),0), IF($F419&gt;0,IF(AND(INDIRECT(ADDRESS($F419,44))=0,INDIRECT(ADDRESS($F419,38))&lt;&gt;"UL"),INDIRECT(ADDRESS($F419,COLUMN()-12)),0),0), IF($G419&gt;0,IF(AND(INDIRECT(ADDRESS($G419,44))=0,INDIRECT(ADDRESS($G419,38))&lt;&gt;"UL"),INDIRECT(ADDRESS($G419,COLUMN()-12)),0),0), IF($H419&gt;0,IF(AND(INDIRECT(ADDRESS($H419,44))=0,INDIRECT(ADDRESS($H419,38))&lt;&gt;"UL"),INDIRECT(ADDRESS($H419,COLUMN()-12)),0),0), IF($I419&gt;0,IF(AND(INDIRECT(ADDRESS($I419,44))=0,INDIRECT(ADDRESS($I419,38))&lt;&gt;"UL"),INDIRECT(ADDRESS($I419,COLUMN()-12)),0),0), IF($J419&gt;0,IF(AND(INDIRECT(ADDRESS($J419,44))=0,INDIRECT(ADDRESS($J419,38))&lt;&gt;"UL"),INDIRECT(ADDRESS($J419,COLUMN()-12)),0),0), IF($K419&gt;0,IF(AND(INDIRECT(ADDRESS($K419,44))=0,INDIRECT(ADDRESS($K419,38))&lt;&gt;"UL"),INDIRECT(ADDRESS($K419,COLUMN()-11)),0),0), IF($L419&gt;0,IF(AND(INDIRECT(ADDRESS($L419,44))=0,INDIRECT(ADDRESS($L419,38))&lt;&gt;"UL"),INDIRECT(ADDRESS($L419,COLUMN()-11)),0),0), IF($M419&gt;0,IF(AND(INDIRECT(ADDRESS($M419,44))=0,INDIRECT(ADDRESS($M419,38))&lt;&gt;"UL"),INDIRECT(ADDRESS($M419,COLUMN()-11)),0),0))</f>
        <v>0</v>
      </c>
      <c r="BQ419" s="57">
        <f t="shared" ca="1" si="290"/>
        <v>0</v>
      </c>
      <c r="BR419" s="161">
        <f t="shared" ca="1" si="291"/>
        <v>85.978279530454913</v>
      </c>
      <c r="BS419" s="59"/>
      <c r="BT419" s="56">
        <f t="shared" ca="1" si="292"/>
        <v>2.8783068916735441</v>
      </c>
      <c r="BU419" s="63">
        <f t="shared" ca="1" si="293"/>
        <v>0.11070411121821323</v>
      </c>
      <c r="BV419" s="57" t="s">
        <v>34</v>
      </c>
      <c r="BW419" s="57" cm="1">
        <f t="array" aca="1" ref="BW419" ca="1">SUM(IF($C419&gt;0,IF(AND(INDIRECT(ADDRESS($C419,44))=0,INDIRECT(ADDRESS($C419,38))="UL",ISERROR(SEARCH("Rear",INDIRECT(ADDRESS($C419,33)))),ISERROR(SEARCH("Side",INDIRECT(ADDRESS($C419,33))))),INDIRECT(ADDRESS($C419,COLUMN())),0),0),IF($D419&gt;0,IF(AND(INDIRECT(ADDRESS($D419,44))=0,INDIRECT(ADDRESS($D419,38))="UL",ISERROR(SEARCH("Rear",INDIRECT(ADDRESS($D419,33)))),ISERROR(SEARCH("Side",INDIRECT(ADDRESS($D419,33))))),INDIRECT(ADDRESS($D419,COLUMN())),0),0),IF($E419&gt;0,IF(AND(INDIRECT(ADDRESS($E419,44))=0,INDIRECT(ADDRESS($E419,38))="UL",ISERROR(SEARCH("Rear",INDIRECT(ADDRESS($E419,33)))),ISERROR(SEARCH("Side",INDIRECT(ADDRESS($E419,33))))),INDIRECT(ADDRESS($E419,COLUMN())),0),0),IF($F419&gt;0,IF(AND(INDIRECT(ADDRESS($F419,44))=0,INDIRECT(ADDRESS($F419,38))="UL",ISERROR(SEARCH("Rear",INDIRECT(ADDRESS($F419,33)))),ISERROR(SEARCH("Side",INDIRECT(ADDRESS($F419,33))))),INDIRECT(ADDRESS($F419,COLUMN())),0),0),IF($G419&gt;0,IF(AND(INDIRECT(ADDRESS($G419,44))=0,INDIRECT(ADDRESS($G419,38))="UL",ISERROR(SEARCH("Rear",INDIRECT(ADDRESS($G419,33)))),ISERROR(SEARCH("Side",INDIRECT(ADDRESS($G419,33))))),INDIRECT(ADDRESS($G419,COLUMN())),0),0),IF($H419&gt;0,IF(AND(INDIRECT(ADDRESS($H419,44))=0,INDIRECT(ADDRESS($H419,38))="UL",ISERROR(SEARCH("Rear",INDIRECT(ADDRESS($H419,33)))),ISERROR(SEARCH("Side",INDIRECT(ADDRESS($H419,33))))),INDIRECT(ADDRESS($H419,COLUMN())),0),0),IF($I419&gt;0,IF(AND(INDIRECT(ADDRESS($I419,44))=0,INDIRECT(ADDRESS($I419,38))="UL",ISERROR(SEARCH("Rear",INDIRECT(ADDRESS($I419,33)))),ISERROR(SEARCH("Side",INDIRECT(ADDRESS($I419,33))))),INDIRECT(ADDRESS($I419,COLUMN())),0),0),IF($J419&gt;0,IF(AND(INDIRECT(ADDRESS($J419,44))=0,INDIRECT(ADDRESS($J419,38))="UL",ISERROR(SEARCH("Rear",INDIRECT(ADDRESS($J419,33)))),ISERROR(SEARCH("Side",INDIRECT(ADDRESS($J419,33))))),INDIRECT(ADDRESS($J419,COLUMN())),0),0),IF($K419&gt;0,IF(AND(INDIRECT(ADDRESS($K419,44))=0,INDIRECT(ADDRESS($K419,38))="UL",ISERROR(SEARCH("Rear",INDIRECT(ADDRESS($K419,33)))),ISERROR(SEARCH("Side",INDIRECT(ADDRESS($K419,33))))),INDIRECT(ADDRESS($K419,COLUMN())),0),0),IF($L419&gt;0,IF(AND(INDIRECT(ADDRESS($L419,44))=0,INDIRECT(ADDRESS($L419,38))="UL",ISERROR(SEARCH("Rear",INDIRECT(ADDRESS($L419,33)))),ISERROR(SEARCH("Side",INDIRECT(ADDRESS($L419,33))))),INDIRECT(ADDRESS($L419,COLUMN())),0),0),IF($M419&gt;0,IF(AND(INDIRECT(ADDRESS($M419,44))=0,INDIRECT(ADDRESS($M419,38))="UL",ISERROR(SEARCH("Rear",INDIRECT(ADDRESS($M419,33)))),ISERROR(SEARCH("Side",INDIRECT(ADDRESS($M419,33))))),INDIRECT(ADDRESS($M419,COLUMN())),0),0))</f>
        <v>0.7222222222222221</v>
      </c>
      <c r="BX419" s="57">
        <f t="shared" ca="1" si="294"/>
        <v>0.7222222222222221</v>
      </c>
      <c r="BY419" s="57" cm="1">
        <f t="array" aca="1" ref="BY419" ca="1">SUM(IF($C419&gt;0,IF(AND(INDIRECT(ADDRESS($C419,44))=0,INDIRECT(ADDRESS($C419,38))="UL"),INDIRECT(ADDRESS($C419,COLUMN())),0),0),IF($D419&gt;0,IF(AND(INDIRECT(ADDRESS($D419,44))=0,INDIRECT(ADDRESS($D419,38))="UL"),INDIRECT(ADDRESS($D419,COLUMN())),0),0),IF($E419&gt;0,IF(AND(INDIRECT(ADDRESS($E419,44))=0,INDIRECT(ADDRESS($E419,38))="UL"),INDIRECT(ADDRESS($E419,COLUMN())),0),0),IF($F419&gt;0,IF(AND(INDIRECT(ADDRESS($F419,44))=0,INDIRECT(ADDRESS($F419,38))="UL"),INDIRECT(ADDRESS($F419,COLUMN())),0),0),IF($G419&gt;0,IF(AND(INDIRECT(ADDRESS($G419,44))=0,INDIRECT(ADDRESS($G419,38))="UL"),INDIRECT(ADDRESS($G419,COLUMN())),0),0),IF($H419&gt;0,IF(AND(INDIRECT(ADDRESS($H419,44))=0,INDIRECT(ADDRESS($H419,38))="UL"),INDIRECT(ADDRESS($H419,COLUMN())),0),0),IF($I419&gt;0,IF(AND(INDIRECT(ADDRESS($I419,44))=0,INDIRECT(ADDRESS($I419,38))="UL"),INDIRECT(ADDRESS($I419,COLUMN())),0),0),IF($J419&gt;0,IF(AND(INDIRECT(ADDRESS($J419,44))=0,INDIRECT(ADDRESS($J419,38))="UL"),INDIRECT(ADDRESS($J419,COLUMN())),0),0),IF($K419&gt;0,IF(AND(INDIRECT(ADDRESS($K419,44))=0,INDIRECT(ADDRESS($K419,38))="UL"),INDIRECT(ADDRESS($K419,COLUMN())),0),0),IF($L419&gt;0,IF(AND(INDIRECT(ADDRESS($L419,44))=0,INDIRECT(ADDRESS($L419,38))="UL"),INDIRECT(ADDRESS($L419,COLUMN())),0),0),IF($M419&gt;0,IF(AND(INDIRECT(ADDRESS($M419,44))=0,INDIRECT(ADDRESS($M419,38))="UL"),INDIRECT(ADDRESS($M419,COLUMN())),0),0))</f>
        <v>0.24074074074074073</v>
      </c>
      <c r="BZ419" s="57" cm="1">
        <f t="array" aca="1" ref="BZ419" ca="1">SUM(IF($C419&gt;0,IF(AND(INDIRECT(ADDRESS($C419,44))=0,INDIRECT(ADDRESS($C419,38))="UL"),INDIRECT(ADDRESS($C419,COLUMN())),0),0),IF($D419&gt;0,IF(AND(INDIRECT(ADDRESS($D419,44))=0,INDIRECT(ADDRESS($D419,38))="UL"),INDIRECT(ADDRESS($D419,COLUMN())),0),0),IF($E419&gt;0,IF(AND(INDIRECT(ADDRESS($E419,44))=0,INDIRECT(ADDRESS($E419,38))="UL"),INDIRECT(ADDRESS($E419,COLUMN())),0),0),IF($F419&gt;0,IF(AND(INDIRECT(ADDRESS($F419,44))=0,INDIRECT(ADDRESS($F419,38))="UL"),INDIRECT(ADDRESS($F419,COLUMN())),0),0),IF($G419&gt;0,IF(AND(INDIRECT(ADDRESS($G419,44))=0,INDIRECT(ADDRESS($G419,38))="UL"),INDIRECT(ADDRESS($G419,COLUMN())),0),0),IF($H419&gt;0,IF(AND(INDIRECT(ADDRESS($H419,44))=0,INDIRECT(ADDRESS($H419,38))="UL"),INDIRECT(ADDRESS($H419,COLUMN())),0),0),IF($I419&gt;0,IF(AND(INDIRECT(ADDRESS($I419,44))=0,INDIRECT(ADDRESS($I419,38))="UL"),INDIRECT(ADDRESS($I419,COLUMN())),0),0),IF($J419&gt;0,IF(AND(INDIRECT(ADDRESS($J419,44))=0,INDIRECT(ADDRESS($J419,38))="UL"),INDIRECT(ADDRESS($J419,COLUMN())),0),0),IF($K419&gt;0,IF(AND(INDIRECT(ADDRESS($K419,44))=0,INDIRECT(ADDRESS($K419,38))="UL"),INDIRECT(ADDRESS($K419,COLUMN())),0),0),IF($L419&gt;0,IF(AND(INDIRECT(ADDRESS($L419,44))=0,INDIRECT(ADDRESS($L419,38))="UL"),INDIRECT(ADDRESS($L419,COLUMN())),0),0),IF($M419&gt;0,IF(AND(INDIRECT(ADDRESS($M419,44))=0,INDIRECT(ADDRESS($M419,38))="UL"),INDIRECT(ADDRESS($M419,COLUMN())),0),0))</f>
        <v>0.57407407407407396</v>
      </c>
      <c r="CA419" s="57">
        <f t="shared" ca="1" si="295"/>
        <v>0.57407407407407396</v>
      </c>
      <c r="CB419" s="57" cm="1">
        <f t="array" aca="1" ref="CB419" ca="1">SUM(IF($C419&gt;0,IF(AND(INDIRECT(ADDRESS($C419,44))=0,INDIRECT(ADDRESS($C419,38))&lt;&gt;"UL"),INDIRECT(ADDRESS($C419,COLUMN())),0),0),IF($D419&gt;0,IF(AND(INDIRECT(ADDRESS($D419,44))=0,INDIRECT(ADDRESS($D419,38))&lt;&gt;"UL"),INDIRECT(ADDRESS($D419,COLUMN())),0),0),IF($E419&gt;0,IF(AND(INDIRECT(ADDRESS($E419,44))=0,INDIRECT(ADDRESS($E419,38))&lt;&gt;"UL"),INDIRECT(ADDRESS($E419,COLUMN())),0),0),IF($F419&gt;0,IF(AND(INDIRECT(ADDRESS($F419,44))=0,INDIRECT(ADDRESS($F419,38))&lt;&gt;"UL"),INDIRECT(ADDRESS($F419,COLUMN())),0),0),IF($G419&gt;0,IF(AND(INDIRECT(ADDRESS($G419,44))=0,INDIRECT(ADDRESS($G419,38))&lt;&gt;"UL"),INDIRECT(ADDRESS($G419,COLUMN())),0),0),IF($H419&gt;0,IF(AND(INDIRECT(ADDRESS($H419,44))=0,INDIRECT(ADDRESS($H419,38))&lt;&gt;"UL"),INDIRECT(ADDRESS($H419,COLUMN())),0),0),IF($I419&gt;0,IF(AND(INDIRECT(ADDRESS($I419,44))=0,INDIRECT(ADDRESS($I419,38))&lt;&gt;"UL"),INDIRECT(ADDRESS($I419,COLUMN())),0),0),IF($J419&gt;0,IF(AND(INDIRECT(ADDRESS($J419,44))=0,INDIRECT(ADDRESS($J419,38))&lt;&gt;"UL"),INDIRECT(ADDRESS($J419,COLUMN())),0),0),IF($K419&gt;0,IF(AND(INDIRECT(ADDRESS($K419,44))=0,INDIRECT(ADDRESS($K419,38))&lt;&gt;"UL"),INDIRECT(ADDRESS($K419,COLUMN())),0),0),IF($L419&gt;0,IF(AND(INDIRECT(ADDRESS($L419,44))=0,INDIRECT(ADDRESS($L419,38))&lt;&gt;"UL"),INDIRECT(ADDRESS($L419,COLUMN())),0),0),IF($M419&gt;0,IF(AND(INDIRECT(ADDRESS($M419,44))=0,INDIRECT(ADDRESS($M419,38))&lt;&gt;"UL"),INDIRECT(ADDRESS($M419,COLUMN())),0),0))</f>
        <v>0</v>
      </c>
      <c r="CC419" s="57">
        <f t="shared" ca="1" si="296"/>
        <v>0</v>
      </c>
      <c r="CD419" s="57" cm="1">
        <f t="array" aca="1" ref="CD419" ca="1">SUM(IF($C419&gt;0,IF(AND(INDIRECT(ADDRESS($C419,44))=0,INDIRECT(ADDRESS($C419,38))&lt;&gt;"UL"),INDIRECT(ADDRESS($C419,COLUMN())),0),0),IF($D419&gt;0,IF(AND(INDIRECT(ADDRESS($D419,44))=0,INDIRECT(ADDRESS($D419,38))&lt;&gt;"UL"),INDIRECT(ADDRESS($D419,COLUMN())),0),0),IF($E419&gt;0,IF(AND(INDIRECT(ADDRESS($E419,44))=0,INDIRECT(ADDRESS($E419,38))&lt;&gt;"UL"),INDIRECT(ADDRESS($E419,COLUMN())),0),0),IF($F419&gt;0,IF(AND(INDIRECT(ADDRESS($F419,44))=0,INDIRECT(ADDRESS($F419,38))&lt;&gt;"UL"),INDIRECT(ADDRESS($F419,COLUMN())),0),0),IF($G419&gt;0,IF(AND(INDIRECT(ADDRESS($G419,44))=0,INDIRECT(ADDRESS($G419,38))&lt;&gt;"UL"),INDIRECT(ADDRESS($G419,COLUMN())),0),0),IF($H419&gt;0,IF(AND(INDIRECT(ADDRESS($H419,44))=0,INDIRECT(ADDRESS($H419,38))&lt;&gt;"UL"),INDIRECT(ADDRESS($H419,COLUMN())),0),0),IF($I419&gt;0,IF(AND(INDIRECT(ADDRESS($I419,44))=0,INDIRECT(ADDRESS($I419,38))&lt;&gt;"UL"),INDIRECT(ADDRESS($I419,COLUMN())),0),0),IF($J419&gt;0,IF(AND(INDIRECT(ADDRESS($J419,44))=0,INDIRECT(ADDRESS($J419,38))&lt;&gt;"UL"),INDIRECT(ADDRESS($J419,COLUMN())),0),0),IF($K419&gt;0,IF(AND(INDIRECT(ADDRESS($K419,44))=0,INDIRECT(ADDRESS($K419,38))&lt;&gt;"UL"),INDIRECT(ADDRESS($K419,COLUMN())),0),0),IF($L419&gt;0,IF(AND(INDIRECT(ADDRESS($L419,44))=0,INDIRECT(ADDRESS($L419,38))&lt;&gt;"UL"),INDIRECT(ADDRESS($L419,COLUMN())),0),0),IF($M419&gt;0,IF(AND(INDIRECT(ADDRESS($M419,44))=0,INDIRECT(ADDRESS($M419,38))&lt;&gt;"UL"),INDIRECT(ADDRESS($M419,COLUMN())),0),0))</f>
        <v>0</v>
      </c>
      <c r="CE419" s="57" cm="1">
        <f t="array" aca="1" ref="CE419" ca="1">SUM(IF($C419&gt;0,IF(AND(INDIRECT(ADDRESS($C419,44))=0,INDIRECT(ADDRESS($C419,38))&lt;&gt;"UL"),INDIRECT(ADDRESS($C419,COLUMN())),0),0),IF($D419&gt;0,IF(AND(INDIRECT(ADDRESS($D419,44))=0,INDIRECT(ADDRESS($D419,38))&lt;&gt;"UL"),INDIRECT(ADDRESS($D419,COLUMN())),0),0),IF($E419&gt;0,IF(AND(INDIRECT(ADDRESS($E419,44))=0,INDIRECT(ADDRESS($E419,38))&lt;&gt;"UL"),INDIRECT(ADDRESS($E419,COLUMN())),0),0),IF($F419&gt;0,IF(AND(INDIRECT(ADDRESS($F419,44))=0,INDIRECT(ADDRESS($F419,38))&lt;&gt;"UL"),INDIRECT(ADDRESS($F419,COLUMN())),0),0),IF($G419&gt;0,IF(AND(INDIRECT(ADDRESS($G419,44))=0,INDIRECT(ADDRESS($G419,38))&lt;&gt;"UL"),INDIRECT(ADDRESS($G419,COLUMN())),0),0),IF($H419&gt;0,IF(AND(INDIRECT(ADDRESS($H419,44))=0,INDIRECT(ADDRESS($H419,38))&lt;&gt;"UL"),INDIRECT(ADDRESS($H419,COLUMN())),0),0),IF($I419&gt;0,IF(AND(INDIRECT(ADDRESS($I419,44))=0,INDIRECT(ADDRESS($I419,38))&lt;&gt;"UL"),INDIRECT(ADDRESS($I419,COLUMN())),0),0),IF($J419&gt;0,IF(AND(INDIRECT(ADDRESS($J419,44))=0,INDIRECT(ADDRESS($J419,38))&lt;&gt;"UL"),INDIRECT(ADDRESS($J419,COLUMN())),0),0),IF($K419&gt;0,IF(AND(INDIRECT(ADDRESS($K419,44))=0,INDIRECT(ADDRESS($K419,38))&lt;&gt;"UL"),INDIRECT(ADDRESS($K419,COLUMN())),0),0),IF($L419&gt;0,IF(AND(INDIRECT(ADDRESS($L419,44))=0,INDIRECT(ADDRESS($L419,38))&lt;&gt;"UL"),INDIRECT(ADDRESS($L419,COLUMN())),0),0),IF($M419&gt;0,IF(AND(INDIRECT(ADDRESS($M419,44))=0,INDIRECT(ADDRESS($M419,38))&lt;&gt;"UL"),INDIRECT(ADDRESS($M419,COLUMN())),0),0))</f>
        <v>0</v>
      </c>
      <c r="CF419" s="57">
        <f t="shared" ca="1" si="297"/>
        <v>0</v>
      </c>
      <c r="CG419" s="57">
        <f t="shared" ca="1" si="298"/>
        <v>1.2832569591604159</v>
      </c>
      <c r="CH419" s="57">
        <f t="shared" ca="1" si="299"/>
        <v>4.9356036890785229E-2</v>
      </c>
      <c r="CI419" s="19">
        <f t="shared" ca="1" si="300"/>
        <v>12.805484231611485</v>
      </c>
      <c r="CJ419" s="19"/>
      <c r="CK419" s="57" cm="1">
        <f t="array" aca="1" ref="CK419" ca="1">IF(AU419="S", SUM(IF($C419&gt;0,IF(INDIRECT(ADDRESS($C419,43))&lt;&gt;1,INDIRECT(ADDRESS($C419,48)),0),0), IF($D419&gt;0,IF(INDIRECT(ADDRESS($D419,43))&lt;&gt;1,INDIRECT(ADDRESS($D419,48)),0),0), IF($E419&gt;0,IF(INDIRECT(ADDRESS($E419,43))&lt;&gt;1,INDIRECT(ADDRESS($E419,48)),0),0), IF($F419&gt;0,IF(INDIRECT(ADDRESS($F419,43))&lt;&gt;1,INDIRECT(ADDRESS($F419,48)),0),0), IF($G419&gt;0,IF(INDIRECT(ADDRESS($G419,43))&lt;&gt;1,INDIRECT(ADDRESS($G419,48)),0),0), IF($H419&gt;0,IF(INDIRECT(ADDRESS($H419,43))&lt;&gt;1,INDIRECT(ADDRESS($H419,48)),0),0), IF($I419&gt;0,IF(INDIRECT(ADDRESS($I419,43))&lt;&gt;1,INDIRECT(ADDRESS($I419,48)),0),0), IF($J419&gt;0,IF(INDIRECT(ADDRESS($J419,43))&lt;&gt;1,INDIRECT(ADDRESS($J419,48)),0),0), IF($K419&gt;0,IF(INDIRECT(ADDRESS($K419,43))&lt;&gt;1,INDIRECT(ADDRESS($K419,48)),0),0), IF($L419&gt;0,IF(INDIRECT(ADDRESS($L419,43))&lt;&gt;1,INDIRECT(ADDRESS($L419,48)),0),0), IF($M419&gt;0,IF(INDIRECT(ADDRESS($M419,43))&lt;&gt;1,INDIRECT(ADDRESS($M419,48)),0),0)), IF(AU419="L",SUM(IF($C419&gt;0,IF(INDIRECT(ADDRESS($C419,43))&lt;&gt;1,INDIRECT(ADDRESS($C419,50)),0),0), IF($D419&gt;0,IF(INDIRECT(ADDRESS($D419,43))&lt;&gt;1,INDIRECT(ADDRESS($D419,50)),0),0), IF($E419&gt;0,IF(INDIRECT(ADDRESS($E419,43))&lt;&gt;1,INDIRECT(ADDRESS($E419,50)),0),0), IF($F419&gt;0,IF(INDIRECT(ADDRESS($F419,43))&lt;&gt;1,INDIRECT(ADDRESS($F419,50)),0),0), IF($G419&gt;0,IF(INDIRECT(ADDRESS($G419,43))&lt;&gt;1,INDIRECT(ADDRESS($G419,50)),0),0), IF($G419&gt;0,IF(INDIRECT(ADDRESS($G419,43))&lt;&gt;1,INDIRECT(ADDRESS($G419,50)),0),0), IF($H419&gt;0,IF(INDIRECT(ADDRESS($H419,43))&lt;&gt;1,INDIRECT(ADDRESS($H419,50)),0),0), IF($I419&gt;0,IF(INDIRECT(ADDRESS($I419,43))&lt;&gt;1,INDIRECT(ADDRESS($I419,50)),0),0), IF($J419&gt;0,IF(INDIRECT(ADDRESS($J419,43))&lt;&gt;1,INDIRECT(ADDRESS($J419,50)),0),0), IF($K419&gt;0,IF(INDIRECT(ADDRESS($K419,43))&lt;&gt;1,INDIRECT(ADDRESS($K419,50)),0),0), IF($L419&gt;0,IF(INDIRECT(ADDRESS($L419,43))&lt;&gt;1,INDIRECT(ADDRESS($L419,50)),0),0), IF($M419&gt;0,IF(INDIRECT(ADDRESS($M419,43))&lt;&gt;1,INDIRECT(ADDRESS($M419,50)),0),0)), SUM(IF($C419&gt;0,IF(INDIRECT(ADDRESS($C419,43))&lt;&gt;1,INDIRECT(ADDRESS($C419,49)),0),0), IF($D419&gt;0,IF(INDIRECT(ADDRESS($D419,43))&lt;&gt;1,INDIRECT(ADDRESS($D419,49)),0),0), IF($E419&gt;0,IF(INDIRECT(ADDRESS($E419,43))&lt;&gt;1,INDIRECT(ADDRESS($E419,49)),0),0), IF($F419&gt;0,IF(INDIRECT(ADDRESS($F419,43))&lt;&gt;1,INDIRECT(ADDRESS($F419,49)),0),0), IF($G419&gt;0,IF(INDIRECT(ADDRESS($G419,43))&lt;&gt;1,INDIRECT(ADDRESS($G419,49)),0),0), IF($G419&gt;0,IF(INDIRECT(ADDRESS($G419,43))&lt;&gt;1,INDIRECT(ADDRESS($G419,49)),0),0), IF($H419&gt;0,IF(INDIRECT(ADDRESS($H419,43))&lt;&gt;1,INDIRECT(ADDRESS($H419,49)),0),0), IF($I419&gt;0,IF(INDIRECT(ADDRESS($I419,43))&lt;&gt;1,INDIRECT(ADDRESS($I419,49)),0),0), IF($J419&gt;0,IF(INDIRECT(ADDRESS($J419,43))&lt;&gt;1,INDIRECT(ADDRESS($J419,49)),0),0), IF($K419&gt;0,IF(INDIRECT(ADDRESS($K419,43))&lt;&gt;1,INDIRECT(ADDRESS($K419,49)),0),0), IF($L419&gt;0,IF(INDIRECT(ADDRESS($L419,43))&lt;&gt;1,INDIRECT(ADDRESS($L419,49)),0),0), IF($M419&gt;0,IF(INDIRECT(ADDRESS($M419,43))&lt;&gt;1,INDIRECT(ADDRESS($M419,49)),0),0))))</f>
        <v>3.2777777777777777</v>
      </c>
      <c r="CL419" s="57" cm="1">
        <f t="array" aca="1" ref="CL419" ca="1">SUM(IF($C419&gt;0,IF(INDIRECT(ADDRESS($C419,44))=1,INDIRECT(ADDRESS($C419,90)),0),0), IF($D419&gt;0,IF(INDIRECT(ADDRESS($D419,44))=1,INDIRECT(ADDRESS($D419,90)),0),0), IF($E419&gt;0,IF(INDIRECT(ADDRESS($E419,44))=1,INDIRECT(ADDRESS($E419,90)),0),0), IF($F419&gt;0,IF(INDIRECT(ADDRESS($F419,44))=1,INDIRECT(ADDRESS($F419,90)),0),0), IF($G419&gt;0,IF(INDIRECT(ADDRESS($G419,44))=1,INDIRECT(ADDRESS($G419,90)),0),0), IF($H419&gt;0,IF(INDIRECT(ADDRESS($H419,44))=1,INDIRECT(ADDRESS($H419,90)),0),0), IF($I419&gt;0,IF(INDIRECT(ADDRESS($I419,44))=1,INDIRECT(ADDRESS($I419,90)),0),0), IF($J419&gt;0,IF(INDIRECT(ADDRESS($J419,44))=1,INDIRECT(ADDRESS($J419,90)),0),0), IF($K419&gt;0,IF(INDIRECT(ADDRESS($K419,44))=1,INDIRECT(ADDRESS($K419,90)),0),0), IF($L419&gt;0,IF(INDIRECT(ADDRESS($L419,44))=1,INDIRECT(ADDRESS($L419,90)),0),0), IF($M419&gt;0,IF(INDIRECT(ADDRESS($M419,44))=1,INDIRECT(ADDRESS($M419,90)),0),0))</f>
        <v>2.3333333333333335</v>
      </c>
      <c r="CM419" s="56">
        <f t="shared" ca="1" si="301"/>
        <v>0.81498550352376287</v>
      </c>
      <c r="CN419" s="59"/>
    </row>
    <row r="420" spans="1:92" x14ac:dyDescent="0.25">
      <c r="A420" s="219" t="s">
        <v>526</v>
      </c>
      <c r="B420" s="220">
        <v>376</v>
      </c>
      <c r="C420" s="220">
        <v>384</v>
      </c>
      <c r="D420" s="220">
        <v>389</v>
      </c>
      <c r="E420" s="220">
        <v>390</v>
      </c>
      <c r="F420" s="220">
        <v>388</v>
      </c>
      <c r="G420" s="220"/>
      <c r="H420" s="220"/>
      <c r="I420" s="220"/>
      <c r="J420" s="220"/>
      <c r="K420" s="220"/>
      <c r="L420" s="220"/>
      <c r="M420" s="220"/>
      <c r="N420" s="67">
        <f t="shared" ca="1" si="281"/>
        <v>27</v>
      </c>
      <c r="O420" s="67" t="str" cm="1">
        <f t="array" aca="1" ref="O420" ca="1">INDIRECT(ADDRESS($B420,COLUMN()))</f>
        <v>Bomber</v>
      </c>
      <c r="P420" s="67" cm="1">
        <f t="array" aca="1" ref="P420" ca="1">INDIRECT(ADDRESS($B420,COLUMN()))</f>
        <v>2</v>
      </c>
      <c r="Q420" s="67" cm="1">
        <f t="array" aca="1" ref="Q420" ca="1">INDIRECT(ADDRESS($B420,COLUMN()))</f>
        <v>0</v>
      </c>
      <c r="R420" s="67" cm="1">
        <f t="array" aca="1" ref="R420" ca="1">INDIRECT(ADDRESS($B420,COLUMN()))</f>
        <v>0</v>
      </c>
      <c r="S420" s="67" cm="1">
        <f t="array" aca="1" ref="S420" ca="1">INDIRECT(ADDRESS($B420,COLUMN()))</f>
        <v>2</v>
      </c>
      <c r="T420" s="67" t="str" cm="1">
        <f t="array" aca="1" ref="T420" ca="1">INDIRECT(ADDRESS($B420,COLUMN()))</f>
        <v>1-6</v>
      </c>
      <c r="U420" s="67" cm="1">
        <f t="array" aca="1" ref="U420" ca="1">INDIRECT(ADDRESS($B420,COLUMN()))</f>
        <v>6</v>
      </c>
      <c r="V420" s="67" cm="1">
        <f t="array" aca="1" ref="V420" ca="1">INDIRECT(ADDRESS($B420,COLUMN()))</f>
        <v>0</v>
      </c>
      <c r="W420" s="67" cm="1">
        <f t="array" aca="1" ref="W420" ca="1">INDIRECT(ADDRESS($B420,COLUMN()))</f>
        <v>2</v>
      </c>
      <c r="X420" s="67" cm="1">
        <f t="array" aca="1" ref="X420" ca="1">INDIRECT(ADDRESS($B420,COLUMN()))</f>
        <v>7</v>
      </c>
      <c r="Y420" s="67" cm="1">
        <f t="array" aca="1" ref="Y420" ca="1">INDIRECT(ADDRESS($B420,COLUMN()))</f>
        <v>1</v>
      </c>
      <c r="Z420" s="67" cm="1">
        <f t="array" aca="1" ref="Z420" ca="1">INDIRECT(ADDRESS($B420,COLUMN()))</f>
        <v>5</v>
      </c>
      <c r="AA420" s="67" t="str" cm="1">
        <f t="array" aca="1" ref="AA420" ca="1">INDIRECT(ADDRESS($B420,COLUMN()))</f>
        <v>Jink</v>
      </c>
      <c r="AB420" s="56">
        <f t="shared" ca="1" si="282"/>
        <v>0.85999402472024211</v>
      </c>
      <c r="AC420" s="56">
        <f t="shared" ca="1" si="283"/>
        <v>1.0225227944347861</v>
      </c>
      <c r="AD420" s="56">
        <f t="shared" ca="1" si="284"/>
        <v>1.7783005120604976</v>
      </c>
      <c r="AF420" s="52"/>
      <c r="AG420" s="52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2"/>
      <c r="AU420" s="54" t="s">
        <v>33</v>
      </c>
      <c r="AV420" s="57" cm="1">
        <f t="array" aca="1" ref="AV420" ca="1">SUM(IF($C420&gt;0,IF(AND(INDIRECT(ADDRESS($C420,44))=0,INDIRECT(ADDRESS($C420,38))="UL",ISERROR(SEARCH("Rear",INDIRECT(ADDRESS($C420,33)))),ISERROR(SEARCH("Side",INDIRECT(ADDRESS($C420,33))))),INDIRECT(ADDRESS($C420,COLUMN())),0),0),IF($D420&gt;0,IF(AND(INDIRECT(ADDRESS($D420,44))=0,INDIRECT(ADDRESS($D420,38))="UL",ISERROR(SEARCH("Rear",INDIRECT(ADDRESS($D420,33)))),ISERROR(SEARCH("Side",INDIRECT(ADDRESS($D420,33))))),INDIRECT(ADDRESS($D420,COLUMN())),0),0),IF($E420&gt;0,IF(AND(INDIRECT(ADDRESS($E420,44))=0,INDIRECT(ADDRESS($E420,38))="UL",ISERROR(SEARCH("Rear",INDIRECT(ADDRESS($E420,33)))),ISERROR(SEARCH("Side",INDIRECT(ADDRESS($E420,33))))),INDIRECT(ADDRESS($E420,COLUMN())),0),0),IF($F420&gt;0,IF(AND(INDIRECT(ADDRESS($F420,44))=0,INDIRECT(ADDRESS($F420,38))="UL",ISERROR(SEARCH("Rear",INDIRECT(ADDRESS($F420,33)))),ISERROR(SEARCH("Side",INDIRECT(ADDRESS($F420,33))))),INDIRECT(ADDRESS($F420,COLUMN())),0),0),IF($G420&gt;0,IF(AND(INDIRECT(ADDRESS($G420,44))=0,INDIRECT(ADDRESS($G420,38))="UL",ISERROR(SEARCH("Rear",INDIRECT(ADDRESS($G420,33)))),ISERROR(SEARCH("Side",INDIRECT(ADDRESS($G420,33))))),INDIRECT(ADDRESS($G420,COLUMN())),0),0),IF($H420&gt;0,IF(AND(INDIRECT(ADDRESS($H420,44))=0,INDIRECT(ADDRESS($H420,38))="UL",ISERROR(SEARCH("Rear",INDIRECT(ADDRESS($H420,33)))),ISERROR(SEARCH("Side",INDIRECT(ADDRESS($H420,33))))),INDIRECT(ADDRESS($H420,COLUMN())),0),0),IF($I420&gt;0,IF(AND(INDIRECT(ADDRESS($I420,44))=0,INDIRECT(ADDRESS($I420,38))="UL",ISERROR(SEARCH("Rear",INDIRECT(ADDRESS($I420,33)))),ISERROR(SEARCH("Side",INDIRECT(ADDRESS($I420,33))))),INDIRECT(ADDRESS($I420,COLUMN())),0),0),IF($J420&gt;0,IF(AND(INDIRECT(ADDRESS($J420,44))=0,INDIRECT(ADDRESS($J420,38))="UL",ISERROR(SEARCH("Rear",INDIRECT(ADDRESS($J420,33)))),ISERROR(SEARCH("Side",INDIRECT(ADDRESS($J420,33))))),INDIRECT(ADDRESS($J420,COLUMN())),0),0),IF($K420&gt;0,IF(AND(INDIRECT(ADDRESS($K420,44))=0,INDIRECT(ADDRESS($K420,38))="UL",ISERROR(SEARCH("Rear",INDIRECT(ADDRESS($K420,33)))),ISERROR(SEARCH("Side",INDIRECT(ADDRESS($K420,33))))),INDIRECT(ADDRESS($K420,COLUMN())),0),0),IF($L420&gt;0,IF(AND(INDIRECT(ADDRESS($L420,44))=0,INDIRECT(ADDRESS($L420,38))="UL",ISERROR(SEARCH("Rear",INDIRECT(ADDRESS($L420,33)))),ISERROR(SEARCH("Side",INDIRECT(ADDRESS($L420,33))))),INDIRECT(ADDRESS($L420,COLUMN())),0),0),IF($M420&gt;0,IF(AND(INDIRECT(ADDRESS($M420,44))=0,INDIRECT(ADDRESS($M420,38))="UL",ISERROR(SEARCH("Rear",INDIRECT(ADDRESS($M420,33)))),ISERROR(SEARCH("Side",INDIRECT(ADDRESS($M420,33))))),INDIRECT(ADDRESS($M420,COLUMN())),0),0))</f>
        <v>2.0555555555555554</v>
      </c>
      <c r="AW420" s="57" cm="1">
        <f t="array" aca="1" ref="AW420" ca="1">SUM(IF($C420&gt;0,IF(AND(INDIRECT(ADDRESS($C420,44))=0,INDIRECT(ADDRESS($C420,38))="UL",ISERROR(SEARCH("Rear",INDIRECT(ADDRESS($C420,33)))),ISERROR(SEARCH("Side",INDIRECT(ADDRESS($C420,33))))),INDIRECT(ADDRESS($C420,COLUMN())),0),0),IF($D420&gt;0,IF(AND(INDIRECT(ADDRESS($D420,44))=0,INDIRECT(ADDRESS($D420,38))="UL",ISERROR(SEARCH("Rear",INDIRECT(ADDRESS($D420,33)))),ISERROR(SEARCH("Side",INDIRECT(ADDRESS($D420,33))))),INDIRECT(ADDRESS($D420,COLUMN())),0),0),IF($E420&gt;0,IF(AND(INDIRECT(ADDRESS($E420,44))=0,INDIRECT(ADDRESS($E420,38))="UL",ISERROR(SEARCH("Rear",INDIRECT(ADDRESS($E420,33)))),ISERROR(SEARCH("Side",INDIRECT(ADDRESS($E420,33))))),INDIRECT(ADDRESS($E420,COLUMN())),0),0),IF($F420&gt;0,IF(AND(INDIRECT(ADDRESS($F420,44))=0,INDIRECT(ADDRESS($F420,38))="UL",ISERROR(SEARCH("Rear",INDIRECT(ADDRESS($F420,33)))),ISERROR(SEARCH("Side",INDIRECT(ADDRESS($F420,33))))),INDIRECT(ADDRESS($F420,COLUMN())),0),0),IF($G420&gt;0,IF(AND(INDIRECT(ADDRESS($G420,44))=0,INDIRECT(ADDRESS($G420,38))="UL",ISERROR(SEARCH("Rear",INDIRECT(ADDRESS($G420,33)))),ISERROR(SEARCH("Side",INDIRECT(ADDRESS($G420,33))))),INDIRECT(ADDRESS($G420,COLUMN())),0),0),IF($H420&gt;0,IF(AND(INDIRECT(ADDRESS($H420,44))=0,INDIRECT(ADDRESS($H420,38))="UL",ISERROR(SEARCH("Rear",INDIRECT(ADDRESS($H420,33)))),ISERROR(SEARCH("Side",INDIRECT(ADDRESS($H420,33))))),INDIRECT(ADDRESS($H420,COLUMN())),0),0),IF($I420&gt;0,IF(AND(INDIRECT(ADDRESS($I420,44))=0,INDIRECT(ADDRESS($I420,38))="UL",ISERROR(SEARCH("Rear",INDIRECT(ADDRESS($I420,33)))),ISERROR(SEARCH("Side",INDIRECT(ADDRESS($I420,33))))),INDIRECT(ADDRESS($I420,COLUMN())),0),0),IF($J420&gt;0,IF(AND(INDIRECT(ADDRESS($J420,44))=0,INDIRECT(ADDRESS($J420,38))="UL",ISERROR(SEARCH("Rear",INDIRECT(ADDRESS($J420,33)))),ISERROR(SEARCH("Side",INDIRECT(ADDRESS($J420,33))))),INDIRECT(ADDRESS($J420,COLUMN())),0),0),IF($K420&gt;0,IF(AND(INDIRECT(ADDRESS($K420,44))=0,INDIRECT(ADDRESS($K420,38))="UL",ISERROR(SEARCH("Rear",INDIRECT(ADDRESS($K420,33)))),ISERROR(SEARCH("Side",INDIRECT(ADDRESS($K420,33))))),INDIRECT(ADDRESS($K420,COLUMN())),0),0),IF($L420&gt;0,IF(AND(INDIRECT(ADDRESS($L420,44))=0,INDIRECT(ADDRESS($L420,38))="UL",ISERROR(SEARCH("Rear",INDIRECT(ADDRESS($L420,33)))),ISERROR(SEARCH("Side",INDIRECT(ADDRESS($L420,33))))),INDIRECT(ADDRESS($L420,COLUMN())),0),0),IF($M420&gt;0,IF(AND(INDIRECT(ADDRESS($M420,44))=0,INDIRECT(ADDRESS($M420,38))="UL",ISERROR(SEARCH("Rear",INDIRECT(ADDRESS($M420,33)))),ISERROR(SEARCH("Side",INDIRECT(ADDRESS($M420,33))))),INDIRECT(ADDRESS($M420,COLUMN())),0),0))</f>
        <v>1.2222222222222221</v>
      </c>
      <c r="AX420" s="57" cm="1">
        <f t="array" aca="1" ref="AX420" ca="1">SUM(IF($C420&gt;0,IF(AND(INDIRECT(ADDRESS($C420,44))=0,INDIRECT(ADDRESS($C420,38))="UL",ISERROR(SEARCH("Rear",INDIRECT(ADDRESS($C420,33)))),ISERROR(SEARCH("Side",INDIRECT(ADDRESS($C420,33))))),INDIRECT(ADDRESS($C420,COLUMN())),0),0),IF($D420&gt;0,IF(AND(INDIRECT(ADDRESS($D420,44))=0,INDIRECT(ADDRESS($D420,38))="UL",ISERROR(SEARCH("Rear",INDIRECT(ADDRESS($D420,33)))),ISERROR(SEARCH("Side",INDIRECT(ADDRESS($D420,33))))),INDIRECT(ADDRESS($D420,COLUMN())),0),0),IF($E420&gt;0,IF(AND(INDIRECT(ADDRESS($E420,44))=0,INDIRECT(ADDRESS($E420,38))="UL",ISERROR(SEARCH("Rear",INDIRECT(ADDRESS($E420,33)))),ISERROR(SEARCH("Side",INDIRECT(ADDRESS($E420,33))))),INDIRECT(ADDRESS($E420,COLUMN())),0),0),IF($F420&gt;0,IF(AND(INDIRECT(ADDRESS($F420,44))=0,INDIRECT(ADDRESS($F420,38))="UL",ISERROR(SEARCH("Rear",INDIRECT(ADDRESS($F420,33)))),ISERROR(SEARCH("Side",INDIRECT(ADDRESS($F420,33))))),INDIRECT(ADDRESS($F420,COLUMN())),0),0),IF($G420&gt;0,IF(AND(INDIRECT(ADDRESS($G420,44))=0,INDIRECT(ADDRESS($G420,38))="UL",ISERROR(SEARCH("Rear",INDIRECT(ADDRESS($G420,33)))),ISERROR(SEARCH("Side",INDIRECT(ADDRESS($G420,33))))),INDIRECT(ADDRESS($G420,COLUMN())),0),0),IF($H420&gt;0,IF(AND(INDIRECT(ADDRESS($H420,44))=0,INDIRECT(ADDRESS($H420,38))="UL",ISERROR(SEARCH("Rear",INDIRECT(ADDRESS($H420,33)))),ISERROR(SEARCH("Side",INDIRECT(ADDRESS($H420,33))))),INDIRECT(ADDRESS($H420,COLUMN())),0),0),IF($I420&gt;0,IF(AND(INDIRECT(ADDRESS($I420,44))=0,INDIRECT(ADDRESS($I420,38))="UL",ISERROR(SEARCH("Rear",INDIRECT(ADDRESS($I420,33)))),ISERROR(SEARCH("Side",INDIRECT(ADDRESS($I420,33))))),INDIRECT(ADDRESS($I420,COLUMN())),0),0),IF($J420&gt;0,IF(AND(INDIRECT(ADDRESS($J420,44))=0,INDIRECT(ADDRESS($J420,38))="UL",ISERROR(SEARCH("Rear",INDIRECT(ADDRESS($J420,33)))),ISERROR(SEARCH("Side",INDIRECT(ADDRESS($J420,33))))),INDIRECT(ADDRESS($J420,COLUMN())),0),0),IF($K420&gt;0,IF(AND(INDIRECT(ADDRESS($K420,44))=0,INDIRECT(ADDRESS($K420,38))="UL",ISERROR(SEARCH("Rear",INDIRECT(ADDRESS($K420,33)))),ISERROR(SEARCH("Side",INDIRECT(ADDRESS($K420,33))))),INDIRECT(ADDRESS($K420,COLUMN())),0),0),IF($L420&gt;0,IF(AND(INDIRECT(ADDRESS($L420,44))=0,INDIRECT(ADDRESS($L420,38))="UL",ISERROR(SEARCH("Rear",INDIRECT(ADDRESS($L420,33)))),ISERROR(SEARCH("Side",INDIRECT(ADDRESS($L420,33))))),INDIRECT(ADDRESS($L420,COLUMN())),0),0),IF($M420&gt;0,IF(AND(INDIRECT(ADDRESS($M420,44))=0,INDIRECT(ADDRESS($M420,38))="UL",ISERROR(SEARCH("Rear",INDIRECT(ADDRESS($M420,33)))),ISERROR(SEARCH("Side",INDIRECT(ADDRESS($M420,33))))),INDIRECT(ADDRESS($M420,COLUMN())),0),0))</f>
        <v>0</v>
      </c>
      <c r="AY420" s="58">
        <f t="shared" ca="1" si="285"/>
        <v>2.0555555555555554</v>
      </c>
      <c r="AZ420" s="58">
        <f t="shared" ca="1" si="286"/>
        <v>1.0925925925925926</v>
      </c>
      <c r="BA420" s="58" cm="1">
        <f t="array" aca="1" ref="BA420" ca="1">SUM(IF($C420&gt;0,IF(AND(INDIRECT(ADDRESS($C420,44))=0,INDIRECT(ADDRESS($C420,38))="UL"),INDIRECT(ADDRESS($C420,COLUMN())),0),0),IF($D420&gt;0,IF(AND(INDIRECT(ADDRESS($D420,44))=0,INDIRECT(ADDRESS($D420,38))="UL"),INDIRECT(ADDRESS($D420,COLUMN())),0),0),IF($E420&gt;0,IF(AND(INDIRECT(ADDRESS($E420,44))=0,INDIRECT(ADDRESS($E420,38))="UL"),INDIRECT(ADDRESS($E420,COLUMN())),0),0),IF($F420&gt;0,IF(AND(INDIRECT(ADDRESS($F420,44))=0,INDIRECT(ADDRESS($F420,38))="UL"),INDIRECT(ADDRESS($F420,COLUMN())),0),0),IF($G420&gt;0,IF(AND(INDIRECT(ADDRESS($G420,44))=0,INDIRECT(ADDRESS($G420,38))="UL"),INDIRECT(ADDRESS($G420,COLUMN())),0),0),IF($H420&gt;0,IF(AND(INDIRECT(ADDRESS($H420,44))=0,INDIRECT(ADDRESS($H420,38))="UL"),INDIRECT(ADDRESS($H420,COLUMN())),0),0),IF($I420&gt;0,IF(AND(INDIRECT(ADDRESS($I420,44))=0,INDIRECT(ADDRESS($I420,38))="UL"),INDIRECT(ADDRESS($I420,COLUMN())),0),0),IF($J420&gt;0,IF(AND(INDIRECT(ADDRESS($J420,44))=0,INDIRECT(ADDRESS($J420,38))="UL"),INDIRECT(ADDRESS($J420,COLUMN())),0),0),IF($K420&gt;0,IF(AND(INDIRECT(ADDRESS($K420,44))=0,INDIRECT(ADDRESS($K420,38))="UL"),INDIRECT(ADDRESS($K420,COLUMN())),0),0),IF($L420&gt;0,IF(AND(INDIRECT(ADDRESS($L420,44))=0,INDIRECT(ADDRESS($L420,38))="UL"),INDIRECT(ADDRESS($L420,COLUMN())),0),0),IF($M420&gt;0,IF(AND(INDIRECT(ADDRESS($M420,44))=0,INDIRECT(ADDRESS($M420,38))="UL"),INDIRECT(ADDRESS($M420,COLUMN())),0),0))</f>
        <v>0.3259259259259259</v>
      </c>
      <c r="BB420" s="58" cm="1">
        <f t="array" aca="1" ref="BB420" ca="1">SUM(IF($C420&gt;0,IF(AND(INDIRECT(ADDRESS($C420,44))=0,INDIRECT(ADDRESS($C420,38))="UL"),INDIRECT(ADDRESS($C420,COLUMN())),0),0),IF($D420&gt;0,IF(AND(INDIRECT(ADDRESS($D420,44))=0,INDIRECT(ADDRESS($D420,38))="UL"),INDIRECT(ADDRESS($D420,COLUMN())),0),0),IF($E420&gt;0,IF(AND(INDIRECT(ADDRESS($E420,44))=0,INDIRECT(ADDRESS($E420,38))="UL"),INDIRECT(ADDRESS($E420,COLUMN())),0),0),IF($F420&gt;0,IF(AND(INDIRECT(ADDRESS($F420,44))=0,INDIRECT(ADDRESS($F420,38))="UL"),INDIRECT(ADDRESS($F420,COLUMN())),0),0),IF($G420&gt;0,IF(AND(INDIRECT(ADDRESS($G420,44))=0,INDIRECT(ADDRESS($G420,38))="UL"),INDIRECT(ADDRESS($G420,COLUMN())),0),0),IF($H420&gt;0,IF(AND(INDIRECT(ADDRESS($H420,44))=0,INDIRECT(ADDRESS($H420,38))="UL"),INDIRECT(ADDRESS($H420,COLUMN())),0),0),IF($I420&gt;0,IF(AND(INDIRECT(ADDRESS($I420,44))=0,INDIRECT(ADDRESS($I420,38))="UL"),INDIRECT(ADDRESS($I420,COLUMN())),0),0),IF($J420&gt;0,IF(AND(INDIRECT(ADDRESS($J420,44))=0,INDIRECT(ADDRESS($J420,38))="UL"),INDIRECT(ADDRESS($J420,COLUMN())),0),0),IF($K420&gt;0,IF(AND(INDIRECT(ADDRESS($K420,44))=0,INDIRECT(ADDRESS($K420,38))="UL"),INDIRECT(ADDRESS($K420,COLUMN())),0),0),IF($L420&gt;0,IF(AND(INDIRECT(ADDRESS($L420,44))=0,INDIRECT(ADDRESS($L420,38))="UL"),INDIRECT(ADDRESS($L420,COLUMN())),0),0),IF($M420&gt;0,IF(AND(INDIRECT(ADDRESS($M420,44))=0,INDIRECT(ADDRESS($M420,38))="UL"),INDIRECT(ADDRESS($M420,COLUMN())),0),0))</f>
        <v>0.54814814814814805</v>
      </c>
      <c r="BC420" s="58" cm="1">
        <f t="array" aca="1" ref="BC420" ca="1">SUM(IF($C420&gt;0,IF(AND(INDIRECT(ADDRESS($C420,44))=0,INDIRECT(ADDRESS($C420,38))="UL"),INDIRECT(ADDRESS($C420,COLUMN())),0),0),IF($D420&gt;0,IF(AND(INDIRECT(ADDRESS($D420,44))=0,INDIRECT(ADDRESS($D420,38))="UL"),INDIRECT(ADDRESS($D420,COLUMN())),0),0),IF($E420&gt;0,IF(AND(INDIRECT(ADDRESS($E420,44))=0,INDIRECT(ADDRESS($E420,38))="UL"),INDIRECT(ADDRESS($E420,COLUMN())),0),0),IF($F420&gt;0,IF(AND(INDIRECT(ADDRESS($F420,44))=0,INDIRECT(ADDRESS($F420,38))="UL"),INDIRECT(ADDRESS($F420,COLUMN())),0),0),IF($G420&gt;0,IF(AND(INDIRECT(ADDRESS($G420,44))=0,INDIRECT(ADDRESS($G420,38))="UL"),INDIRECT(ADDRESS($G420,COLUMN())),0),0),IF($H420&gt;0,IF(AND(INDIRECT(ADDRESS($H420,44))=0,INDIRECT(ADDRESS($H420,38))="UL"),INDIRECT(ADDRESS($H420,COLUMN())),0),0),IF($I420&gt;0,IF(AND(INDIRECT(ADDRESS($I420,44))=0,INDIRECT(ADDRESS($I420,38))="UL"),INDIRECT(ADDRESS($I420,COLUMN())),0),0),IF($J420&gt;0,IF(AND(INDIRECT(ADDRESS($J420,44))=0,INDIRECT(ADDRESS($J420,38))="UL"),INDIRECT(ADDRESS($J420,COLUMN())),0),0),IF($K420&gt;0,IF(AND(INDIRECT(ADDRESS($K420,44))=0,INDIRECT(ADDRESS($K420,38))="UL"),INDIRECT(ADDRESS($K420,COLUMN())),0),0),IF($L420&gt;0,IF(AND(INDIRECT(ADDRESS($L420,44))=0,INDIRECT(ADDRESS($L420,38))="UL"),INDIRECT(ADDRESS($L420,COLUMN())),0),0),IF($M420&gt;0,IF(AND(INDIRECT(ADDRESS($M420,44))=0,INDIRECT(ADDRESS($M420,38))="UL"),INDIRECT(ADDRESS($M420,COLUMN())),0),0))</f>
        <v>0.27407407407407403</v>
      </c>
      <c r="BD420" s="58" cm="1">
        <f t="array" aca="1" ref="BD420" ca="1">SUM(IF($C420&gt;0,IF(AND(INDIRECT(ADDRESS($C420,44))=0,INDIRECT(ADDRESS($C420,38))="UL"),INDIRECT(ADDRESS($C420,COLUMN())),0),0),IF($D420&gt;0,IF(AND(INDIRECT(ADDRESS($D420,44))=0,INDIRECT(ADDRESS($D420,38))="UL"),INDIRECT(ADDRESS($D420,COLUMN())),0),0),IF($E420&gt;0,IF(AND(INDIRECT(ADDRESS($E420,44))=0,INDIRECT(ADDRESS($E420,38))="UL"),INDIRECT(ADDRESS($E420,COLUMN())),0),0),IF($F420&gt;0,IF(AND(INDIRECT(ADDRESS($F420,44))=0,INDIRECT(ADDRESS($F420,38))="UL"),INDIRECT(ADDRESS($F420,COLUMN())),0),0),IF($G420&gt;0,IF(AND(INDIRECT(ADDRESS($G420,44))=0,INDIRECT(ADDRESS($G420,38))="UL"),INDIRECT(ADDRESS($G420,COLUMN())),0),0),IF($H420&gt;0,IF(AND(INDIRECT(ADDRESS($H420,44))=0,INDIRECT(ADDRESS($H420,38))="UL"),INDIRECT(ADDRESS($H420,COLUMN())),0),0),IF($I420&gt;0,IF(AND(INDIRECT(ADDRESS($I420,44))=0,INDIRECT(ADDRESS($I420,38))="UL"),INDIRECT(ADDRESS($I420,COLUMN())),0),0),IF($J420&gt;0,IF(AND(INDIRECT(ADDRESS($J420,44))=0,INDIRECT(ADDRESS($J420,38))="UL"),INDIRECT(ADDRESS($J420,COLUMN())),0),0),IF($K420&gt;0,IF(AND(INDIRECT(ADDRESS($K420,44))=0,INDIRECT(ADDRESS($K420,38))="UL"),INDIRECT(ADDRESS($K420,COLUMN())),0),0),IF($L420&gt;0,IF(AND(INDIRECT(ADDRESS($L420,44))=0,INDIRECT(ADDRESS($L420,38))="UL"),INDIRECT(ADDRESS($L420,COLUMN())),0),0),IF($M420&gt;0,IF(AND(INDIRECT(ADDRESS($M420,44))=0,INDIRECT(ADDRESS($M420,38))="UL"),INDIRECT(ADDRESS($M420,COLUMN())),0),0))</f>
        <v>0.6</v>
      </c>
      <c r="BE420" s="57">
        <f t="shared" ca="1" si="287"/>
        <v>0.3259259259259259</v>
      </c>
      <c r="BF420" s="57" cm="1">
        <f t="array" aca="1" ref="BF420" ca="1">SUM(IF($C420&gt;0,IF(INDIRECT(ADDRESS($C420,45))=1,INDIRECT(ADDRESS($C420,52))*INDIRECT(ADDRESS($C420,42))/5,0),0), IF($D420&gt;0,IF(INDIRECT(ADDRESS($D420,45))=1,INDIRECT(ADDRESS($D420,52))*INDIRECT(ADDRESS($D420,42))/5,0),0), IF($E420&gt;0,IF(INDIRECT(ADDRESS($E420,45))=1,INDIRECT(ADDRESS($E420,52))*INDIRECT(ADDRESS($E420,42))/5,0),0), IF($F420&gt;0,IF(INDIRECT(ADDRESS($F420,45))=1,INDIRECT(ADDRESS($F420,52))*INDIRECT(ADDRESS($F420,42))/5,0),0), IF($G420&gt;0,IF(INDIRECT(ADDRESS($G420,45))=1,INDIRECT(ADDRESS($G420,52))*INDIRECT(ADDRESS($G420,42))/5,0),0), IF($H420&gt;0,IF(INDIRECT(ADDRESS($H420,45))=1,INDIRECT(ADDRESS($H420,52))*INDIRECT(ADDRESS($H420,42))/5,0),0)
)*$BF$296/100</f>
        <v>2.5925925925925925E-2</v>
      </c>
      <c r="BG420" s="19"/>
      <c r="BH420" s="57" cm="1">
        <f t="array" aca="1" ref="BH420" ca="1">SUM(IF($C420&gt;0,IF(AND(INDIRECT(ADDRESS($C420,44))=0,INDIRECT(ADDRESS($C420,38))&lt;&gt;"UL"),INDIRECT(ADDRESS($C420,COLUMN()-12)),0),0), IF($D420&gt;0,IF(AND(INDIRECT(ADDRESS($D420,44))=0,INDIRECT(ADDRESS($D420,38))&lt;&gt;"UL"),INDIRECT(ADDRESS($D420,COLUMN()-12)),0),0), IF($E420&gt;0,IF(AND(INDIRECT(ADDRESS($E420,44))=0,INDIRECT(ADDRESS($E420,38))&lt;&gt;"UL"),INDIRECT(ADDRESS($E420,COLUMN()-12)),0),0), IF($F420&gt;0,IF(AND(INDIRECT(ADDRESS($F420,44))=0,INDIRECT(ADDRESS($F420,38))&lt;&gt;"UL"),INDIRECT(ADDRESS($F420,COLUMN()-12)),0),0), IF($G420&gt;0,IF(AND(INDIRECT(ADDRESS($G420,44))=0,INDIRECT(ADDRESS($G420,38))&lt;&gt;"UL"),INDIRECT(ADDRESS($G420,COLUMN()-12)),0),0), IF($H420&gt;0,IF(AND(INDIRECT(ADDRESS($H420,44))=0,INDIRECT(ADDRESS($H420,38))&lt;&gt;"UL"),INDIRECT(ADDRESS($H420,COLUMN()-12)),0),0), IF($I420&gt;0,IF(AND(INDIRECT(ADDRESS($I420,44))=0,INDIRECT(ADDRESS($I420,38))&lt;&gt;"UL"),INDIRECT(ADDRESS($I420,COLUMN()-12)),0),0), IF($J420&gt;0,IF(AND(INDIRECT(ADDRESS($J420,44))=0,INDIRECT(ADDRESS($J420,38))&lt;&gt;"UL"),INDIRECT(ADDRESS($J420,COLUMN()-12)),0),0), IF($K420&gt;0,IF(AND(INDIRECT(ADDRESS($K420,44))=0,INDIRECT(ADDRESS($K420,38))&lt;&gt;"UL"),INDIRECT(ADDRESS($K420,COLUMN()-12)),0),0), IF($L420&gt;0,IF(AND(INDIRECT(ADDRESS($L420,44))=0,INDIRECT(ADDRESS($L420,38))&lt;&gt;"UL"),INDIRECT(ADDRESS($L420,COLUMN()-12)),0),0), IF($M420&gt;0,IF(AND(INDIRECT(ADDRESS($M420,44))=0,INDIRECT(ADDRESS($M420,38))&lt;&gt;"UL"),INDIRECT(ADDRESS($M420,COLUMN()-12)),0),0))</f>
        <v>0</v>
      </c>
      <c r="BI420" s="57" cm="1">
        <f t="array" aca="1" ref="BI420" ca="1">SUM(IF($C420&gt;0,IF(AND(INDIRECT(ADDRESS($C420,44))=0,INDIRECT(ADDRESS($C420,38))&lt;&gt;"UL"),INDIRECT(ADDRESS($C420,COLUMN()-12)),0),0), IF($D420&gt;0,IF(AND(INDIRECT(ADDRESS($D420,44))=0,INDIRECT(ADDRESS($D420,38))&lt;&gt;"UL"),INDIRECT(ADDRESS($D420,COLUMN()-12)),0),0), IF($E420&gt;0,IF(AND(INDIRECT(ADDRESS($E420,44))=0,INDIRECT(ADDRESS($E420,38))&lt;&gt;"UL"),INDIRECT(ADDRESS($E420,COLUMN()-12)),0),0), IF($F420&gt;0,IF(AND(INDIRECT(ADDRESS($F420,44))=0,INDIRECT(ADDRESS($F420,38))&lt;&gt;"UL"),INDIRECT(ADDRESS($F420,COLUMN()-12)),0),0), IF($G420&gt;0,IF(AND(INDIRECT(ADDRESS($G420,44))=0,INDIRECT(ADDRESS($G420,38))&lt;&gt;"UL"),INDIRECT(ADDRESS($G420,COLUMN()-12)),0),0), IF($H420&gt;0,IF(AND(INDIRECT(ADDRESS($H420,44))=0,INDIRECT(ADDRESS($H420,38))&lt;&gt;"UL"),INDIRECT(ADDRESS($H420,COLUMN()-12)),0),0), IF($I420&gt;0,IF(AND(INDIRECT(ADDRESS($I420,44))=0,INDIRECT(ADDRESS($I420,38))&lt;&gt;"UL"),INDIRECT(ADDRESS($I420,COLUMN()-12)),0),0), IF($J420&gt;0,IF(AND(INDIRECT(ADDRESS($J420,44))=0,INDIRECT(ADDRESS($J420,38))&lt;&gt;"UL"),INDIRECT(ADDRESS($J420,COLUMN()-12)),0),0), IF($K420&gt;0,IF(AND(INDIRECT(ADDRESS($K420,44))=0,INDIRECT(ADDRESS($K420,38))&lt;&gt;"UL"),INDIRECT(ADDRESS($K420,COLUMN()-12)),0),0), IF($L420&gt;0,IF(AND(INDIRECT(ADDRESS($L420,44))=0,INDIRECT(ADDRESS($L420,38))&lt;&gt;"UL"),INDIRECT(ADDRESS($L420,COLUMN()-12)),0),0), IF($M420&gt;0,IF(AND(INDIRECT(ADDRESS($M420,44))=0,INDIRECT(ADDRESS($M420,38))&lt;&gt;"UL"),INDIRECT(ADDRESS($M420,COLUMN()-12)),0),0))</f>
        <v>0</v>
      </c>
      <c r="BJ420" s="57" cm="1">
        <f t="array" aca="1" ref="BJ420" ca="1">SUM(IF($C420&gt;0,IF(AND(INDIRECT(ADDRESS($C420,44))=0,INDIRECT(ADDRESS($C420,38))&lt;&gt;"UL"),INDIRECT(ADDRESS($C420,COLUMN()-12)),0),0), IF($D420&gt;0,IF(AND(INDIRECT(ADDRESS($D420,44))=0,INDIRECT(ADDRESS($D420,38))&lt;&gt;"UL"),INDIRECT(ADDRESS($D420,COLUMN()-12)),0),0), IF($E420&gt;0,IF(AND(INDIRECT(ADDRESS($E420,44))=0,INDIRECT(ADDRESS($E420,38))&lt;&gt;"UL"),INDIRECT(ADDRESS($E420,COLUMN()-12)),0),0), IF($F420&gt;0,IF(AND(INDIRECT(ADDRESS($F420,44))=0,INDIRECT(ADDRESS($F420,38))&lt;&gt;"UL"),INDIRECT(ADDRESS($F420,COLUMN()-12)),0),0), IF($G420&gt;0,IF(AND(INDIRECT(ADDRESS($G420,44))=0,INDIRECT(ADDRESS($G420,38))&lt;&gt;"UL"),INDIRECT(ADDRESS($G420,COLUMN()-12)),0),0), IF($H420&gt;0,IF(AND(INDIRECT(ADDRESS($H420,44))=0,INDIRECT(ADDRESS($H420,38))&lt;&gt;"UL"),INDIRECT(ADDRESS($H420,COLUMN()-12)),0),0), IF($I420&gt;0,IF(AND(INDIRECT(ADDRESS($I420,44))=0,INDIRECT(ADDRESS($I420,38))&lt;&gt;"UL"),INDIRECT(ADDRESS($I420,COLUMN()-12)),0),0), IF($J420&gt;0,IF(AND(INDIRECT(ADDRESS($J420,44))=0,INDIRECT(ADDRESS($J420,38))&lt;&gt;"UL"),INDIRECT(ADDRESS($J420,COLUMN()-12)),0),0), IF($K420&gt;0,IF(AND(INDIRECT(ADDRESS($K420,44))=0,INDIRECT(ADDRESS($K420,38))&lt;&gt;"UL"),INDIRECT(ADDRESS($K420,COLUMN()-12)),0),0), IF($L420&gt;0,IF(AND(INDIRECT(ADDRESS($L420,44))=0,INDIRECT(ADDRESS($L420,38))&lt;&gt;"UL"),INDIRECT(ADDRESS($L420,COLUMN()-12)),0),0), IF($M420&gt;0,IF(AND(INDIRECT(ADDRESS($M420,44))=0,INDIRECT(ADDRESS($M420,38))&lt;&gt;"UL"),INDIRECT(ADDRESS($M420,COLUMN()-12)),0),0))</f>
        <v>0</v>
      </c>
      <c r="BK420" s="57">
        <f t="shared" ca="1" si="288"/>
        <v>0</v>
      </c>
      <c r="BL420" s="58">
        <f t="shared" ca="1" si="289"/>
        <v>0</v>
      </c>
      <c r="BM420" s="57" cm="1">
        <f t="array" aca="1" ref="BM420" ca="1">SUM(IF($C420&gt;0,IF(AND(INDIRECT(ADDRESS($C420,44))=0,INDIRECT(ADDRESS($C420,38))&lt;&gt;"UL"),INDIRECT(ADDRESS($C420,COLUMN()-12)),0),0), IF($D420&gt;0,IF(AND(INDIRECT(ADDRESS($D420,44))=0,INDIRECT(ADDRESS($D420,38))&lt;&gt;"UL"),INDIRECT(ADDRESS($D420,COLUMN()-12)),0),0), IF($E420&gt;0,IF(AND(INDIRECT(ADDRESS($E420,44))=0,INDIRECT(ADDRESS($E420,38))&lt;&gt;"UL"),INDIRECT(ADDRESS($E420,COLUMN()-12)),0),0), IF($F420&gt;0,IF(AND(INDIRECT(ADDRESS($F420,44))=0,INDIRECT(ADDRESS($F420,38))&lt;&gt;"UL"),INDIRECT(ADDRESS($F420,COLUMN()-12)),0),0), IF($G420&gt;0,IF(AND(INDIRECT(ADDRESS($G420,44))=0,INDIRECT(ADDRESS($G420,38))&lt;&gt;"UL"),INDIRECT(ADDRESS($G420,COLUMN()-12)),0),0), IF($H420&gt;0,IF(AND(INDIRECT(ADDRESS($H420,44))=0,INDIRECT(ADDRESS($H420,38))&lt;&gt;"UL"),INDIRECT(ADDRESS($H420,COLUMN()-12)),0),0), IF($I420&gt;0,IF(AND(INDIRECT(ADDRESS($I420,44))=0,INDIRECT(ADDRESS($I420,38))&lt;&gt;"UL"),INDIRECT(ADDRESS($I420,COLUMN()-12)),0),0), IF($J420&gt;0,IF(AND(INDIRECT(ADDRESS($J420,44))=0,INDIRECT(ADDRESS($J420,38))&lt;&gt;"UL"),INDIRECT(ADDRESS($J420,COLUMN()-12)),0),0), IF($K420&gt;0,IF(AND(INDIRECT(ADDRESS($K420,44))=0,INDIRECT(ADDRESS($K420,38))&lt;&gt;"UL"),INDIRECT(ADDRESS($K420,COLUMN()-11)),0),0), IF($L420&gt;0,IF(AND(INDIRECT(ADDRESS($L420,44))=0,INDIRECT(ADDRESS($L420,38))&lt;&gt;"UL"),INDIRECT(ADDRESS($L420,COLUMN()-11)),0),0), IF($M420&gt;0,IF(AND(INDIRECT(ADDRESS($M420,44))=0,INDIRECT(ADDRESS($M420,38))&lt;&gt;"UL"),INDIRECT(ADDRESS($M420,COLUMN()-11)),0),0))</f>
        <v>0</v>
      </c>
      <c r="BN420" s="57" cm="1">
        <f t="array" aca="1" ref="BN420" ca="1">SUM(IF($C420&gt;0,IF(AND(INDIRECT(ADDRESS($C420,44))=0,INDIRECT(ADDRESS($C420,38))&lt;&gt;"UL"),INDIRECT(ADDRESS($C420,COLUMN()-12)),0),0), IF($D420&gt;0,IF(AND(INDIRECT(ADDRESS($D420,44))=0,INDIRECT(ADDRESS($D420,38))&lt;&gt;"UL"),INDIRECT(ADDRESS($D420,COLUMN()-12)),0),0), IF($E420&gt;0,IF(AND(INDIRECT(ADDRESS($E420,44))=0,INDIRECT(ADDRESS($E420,38))&lt;&gt;"UL"),INDIRECT(ADDRESS($E420,COLUMN()-12)),0),0), IF($F420&gt;0,IF(AND(INDIRECT(ADDRESS($F420,44))=0,INDIRECT(ADDRESS($F420,38))&lt;&gt;"UL"),INDIRECT(ADDRESS($F420,COLUMN()-12)),0),0), IF($G420&gt;0,IF(AND(INDIRECT(ADDRESS($G420,44))=0,INDIRECT(ADDRESS($G420,38))&lt;&gt;"UL"),INDIRECT(ADDRESS($G420,COLUMN()-12)),0),0), IF($H420&gt;0,IF(AND(INDIRECT(ADDRESS($H420,44))=0,INDIRECT(ADDRESS($H420,38))&lt;&gt;"UL"),INDIRECT(ADDRESS($H420,COLUMN()-12)),0),0), IF($I420&gt;0,IF(AND(INDIRECT(ADDRESS($I420,44))=0,INDIRECT(ADDRESS($I420,38))&lt;&gt;"UL"),INDIRECT(ADDRESS($I420,COLUMN()-12)),0),0), IF($J420&gt;0,IF(AND(INDIRECT(ADDRESS($J420,44))=0,INDIRECT(ADDRESS($J420,38))&lt;&gt;"UL"),INDIRECT(ADDRESS($J420,COLUMN()-12)),0),0), IF($K420&gt;0,IF(AND(INDIRECT(ADDRESS($K420,44))=0,INDIRECT(ADDRESS($K420,38))&lt;&gt;"UL"),INDIRECT(ADDRESS($K420,COLUMN()-11)),0),0), IF($L420&gt;0,IF(AND(INDIRECT(ADDRESS($L420,44))=0,INDIRECT(ADDRESS($L420,38))&lt;&gt;"UL"),INDIRECT(ADDRESS($L420,COLUMN()-11)),0),0), IF($M420&gt;0,IF(AND(INDIRECT(ADDRESS($M420,44))=0,INDIRECT(ADDRESS($M420,38))&lt;&gt;"UL"),INDIRECT(ADDRESS($M420,COLUMN()-11)),0),0))</f>
        <v>0</v>
      </c>
      <c r="BO420" s="57" cm="1">
        <f t="array" aca="1" ref="BO420" ca="1">SUM(IF($C420&gt;0,IF(AND(INDIRECT(ADDRESS($C420,44))=0,INDIRECT(ADDRESS($C420,38))&lt;&gt;"UL"),INDIRECT(ADDRESS($C420,COLUMN()-12)),0),0), IF($D420&gt;0,IF(AND(INDIRECT(ADDRESS($D420,44))=0,INDIRECT(ADDRESS($D420,38))&lt;&gt;"UL"),INDIRECT(ADDRESS($D420,COLUMN()-12)),0),0), IF($E420&gt;0,IF(AND(INDIRECT(ADDRESS($E420,44))=0,INDIRECT(ADDRESS($E420,38))&lt;&gt;"UL"),INDIRECT(ADDRESS($E420,COLUMN()-12)),0),0), IF($F420&gt;0,IF(AND(INDIRECT(ADDRESS($F420,44))=0,INDIRECT(ADDRESS($F420,38))&lt;&gt;"UL"),INDIRECT(ADDRESS($F420,COLUMN()-12)),0),0), IF($G420&gt;0,IF(AND(INDIRECT(ADDRESS($G420,44))=0,INDIRECT(ADDRESS($G420,38))&lt;&gt;"UL"),INDIRECT(ADDRESS($G420,COLUMN()-12)),0),0), IF($H420&gt;0,IF(AND(INDIRECT(ADDRESS($H420,44))=0,INDIRECT(ADDRESS($H420,38))&lt;&gt;"UL"),INDIRECT(ADDRESS($H420,COLUMN()-12)),0),0), IF($I420&gt;0,IF(AND(INDIRECT(ADDRESS($I420,44))=0,INDIRECT(ADDRESS($I420,38))&lt;&gt;"UL"),INDIRECT(ADDRESS($I420,COLUMN()-12)),0),0), IF($J420&gt;0,IF(AND(INDIRECT(ADDRESS($J420,44))=0,INDIRECT(ADDRESS($J420,38))&lt;&gt;"UL"),INDIRECT(ADDRESS($J420,COLUMN()-12)),0),0), IF($K420&gt;0,IF(AND(INDIRECT(ADDRESS($K420,44))=0,INDIRECT(ADDRESS($K420,38))&lt;&gt;"UL"),INDIRECT(ADDRESS($K420,COLUMN()-11)),0),0), IF($L420&gt;0,IF(AND(INDIRECT(ADDRESS($L420,44))=0,INDIRECT(ADDRESS($L420,38))&lt;&gt;"UL"),INDIRECT(ADDRESS($L420,COLUMN()-11)),0),0), IF($M420&gt;0,IF(AND(INDIRECT(ADDRESS($M420,44))=0,INDIRECT(ADDRESS($M420,38))&lt;&gt;"UL"),INDIRECT(ADDRESS($M420,COLUMN()-11)),0),0))</f>
        <v>0</v>
      </c>
      <c r="BP420" s="57" cm="1">
        <f t="array" aca="1" ref="BP420" ca="1">SUM(IF($C420&gt;0,IF(AND(INDIRECT(ADDRESS($C420,44))=0,INDIRECT(ADDRESS($C420,38))&lt;&gt;"UL"),INDIRECT(ADDRESS($C420,COLUMN()-12)),0),0), IF($D420&gt;0,IF(AND(INDIRECT(ADDRESS($D420,44))=0,INDIRECT(ADDRESS($D420,38))&lt;&gt;"UL"),INDIRECT(ADDRESS($D420,COLUMN()-12)),0),0), IF($E420&gt;0,IF(AND(INDIRECT(ADDRESS($E420,44))=0,INDIRECT(ADDRESS($E420,38))&lt;&gt;"UL"),INDIRECT(ADDRESS($E420,COLUMN()-12)),0),0), IF($F420&gt;0,IF(AND(INDIRECT(ADDRESS($F420,44))=0,INDIRECT(ADDRESS($F420,38))&lt;&gt;"UL"),INDIRECT(ADDRESS($F420,COLUMN()-12)),0),0), IF($G420&gt;0,IF(AND(INDIRECT(ADDRESS($G420,44))=0,INDIRECT(ADDRESS($G420,38))&lt;&gt;"UL"),INDIRECT(ADDRESS($G420,COLUMN()-12)),0),0), IF($H420&gt;0,IF(AND(INDIRECT(ADDRESS($H420,44))=0,INDIRECT(ADDRESS($H420,38))&lt;&gt;"UL"),INDIRECT(ADDRESS($H420,COLUMN()-12)),0),0), IF($I420&gt;0,IF(AND(INDIRECT(ADDRESS($I420,44))=0,INDIRECT(ADDRESS($I420,38))&lt;&gt;"UL"),INDIRECT(ADDRESS($I420,COLUMN()-12)),0),0), IF($J420&gt;0,IF(AND(INDIRECT(ADDRESS($J420,44))=0,INDIRECT(ADDRESS($J420,38))&lt;&gt;"UL"),INDIRECT(ADDRESS($J420,COLUMN()-12)),0),0), IF($K420&gt;0,IF(AND(INDIRECT(ADDRESS($K420,44))=0,INDIRECT(ADDRESS($K420,38))&lt;&gt;"UL"),INDIRECT(ADDRESS($K420,COLUMN()-11)),0),0), IF($L420&gt;0,IF(AND(INDIRECT(ADDRESS($L420,44))=0,INDIRECT(ADDRESS($L420,38))&lt;&gt;"UL"),INDIRECT(ADDRESS($L420,COLUMN()-11)),0),0), IF($M420&gt;0,IF(AND(INDIRECT(ADDRESS($M420,44))=0,INDIRECT(ADDRESS($M420,38))&lt;&gt;"UL"),INDIRECT(ADDRESS($M420,COLUMN()-11)),0),0))</f>
        <v>0</v>
      </c>
      <c r="BQ420" s="57">
        <f t="shared" ca="1" si="290"/>
        <v>0</v>
      </c>
      <c r="BR420" s="161">
        <f t="shared" ca="1" si="291"/>
        <v>74.272137755329354</v>
      </c>
      <c r="BS420" s="59"/>
      <c r="BT420" s="56">
        <f t="shared" ca="1" si="292"/>
        <v>3.2708690297436238</v>
      </c>
      <c r="BU420" s="63">
        <f t="shared" ca="1" si="293"/>
        <v>0.12114329739791199</v>
      </c>
      <c r="BV420" s="57" t="s">
        <v>34</v>
      </c>
      <c r="BW420" s="57" cm="1">
        <f t="array" aca="1" ref="BW420" ca="1">SUM(IF($C420&gt;0,IF(AND(INDIRECT(ADDRESS($C420,44))=0,INDIRECT(ADDRESS($C420,38))="UL",ISERROR(SEARCH("Rear",INDIRECT(ADDRESS($C420,33)))),ISERROR(SEARCH("Side",INDIRECT(ADDRESS($C420,33))))),INDIRECT(ADDRESS($C420,COLUMN())),0),0),IF($D420&gt;0,IF(AND(INDIRECT(ADDRESS($D420,44))=0,INDIRECT(ADDRESS($D420,38))="UL",ISERROR(SEARCH("Rear",INDIRECT(ADDRESS($D420,33)))),ISERROR(SEARCH("Side",INDIRECT(ADDRESS($D420,33))))),INDIRECT(ADDRESS($D420,COLUMN())),0),0),IF($E420&gt;0,IF(AND(INDIRECT(ADDRESS($E420,44))=0,INDIRECT(ADDRESS($E420,38))="UL",ISERROR(SEARCH("Rear",INDIRECT(ADDRESS($E420,33)))),ISERROR(SEARCH("Side",INDIRECT(ADDRESS($E420,33))))),INDIRECT(ADDRESS($E420,COLUMN())),0),0),IF($F420&gt;0,IF(AND(INDIRECT(ADDRESS($F420,44))=0,INDIRECT(ADDRESS($F420,38))="UL",ISERROR(SEARCH("Rear",INDIRECT(ADDRESS($F420,33)))),ISERROR(SEARCH("Side",INDIRECT(ADDRESS($F420,33))))),INDIRECT(ADDRESS($F420,COLUMN())),0),0),IF($G420&gt;0,IF(AND(INDIRECT(ADDRESS($G420,44))=0,INDIRECT(ADDRESS($G420,38))="UL",ISERROR(SEARCH("Rear",INDIRECT(ADDRESS($G420,33)))),ISERROR(SEARCH("Side",INDIRECT(ADDRESS($G420,33))))),INDIRECT(ADDRESS($G420,COLUMN())),0),0),IF($H420&gt;0,IF(AND(INDIRECT(ADDRESS($H420,44))=0,INDIRECT(ADDRESS($H420,38))="UL",ISERROR(SEARCH("Rear",INDIRECT(ADDRESS($H420,33)))),ISERROR(SEARCH("Side",INDIRECT(ADDRESS($H420,33))))),INDIRECT(ADDRESS($H420,COLUMN())),0),0),IF($I420&gt;0,IF(AND(INDIRECT(ADDRESS($I420,44))=0,INDIRECT(ADDRESS($I420,38))="UL",ISERROR(SEARCH("Rear",INDIRECT(ADDRESS($I420,33)))),ISERROR(SEARCH("Side",INDIRECT(ADDRESS($I420,33))))),INDIRECT(ADDRESS($I420,COLUMN())),0),0),IF($J420&gt;0,IF(AND(INDIRECT(ADDRESS($J420,44))=0,INDIRECT(ADDRESS($J420,38))="UL",ISERROR(SEARCH("Rear",INDIRECT(ADDRESS($J420,33)))),ISERROR(SEARCH("Side",INDIRECT(ADDRESS($J420,33))))),INDIRECT(ADDRESS($J420,COLUMN())),0),0),IF($K420&gt;0,IF(AND(INDIRECT(ADDRESS($K420,44))=0,INDIRECT(ADDRESS($K420,38))="UL",ISERROR(SEARCH("Rear",INDIRECT(ADDRESS($K420,33)))),ISERROR(SEARCH("Side",INDIRECT(ADDRESS($K420,33))))),INDIRECT(ADDRESS($K420,COLUMN())),0),0),IF($L420&gt;0,IF(AND(INDIRECT(ADDRESS($L420,44))=0,INDIRECT(ADDRESS($L420,38))="UL",ISERROR(SEARCH("Rear",INDIRECT(ADDRESS($L420,33)))),ISERROR(SEARCH("Side",INDIRECT(ADDRESS($L420,33))))),INDIRECT(ADDRESS($L420,COLUMN())),0),0),IF($M420&gt;0,IF(AND(INDIRECT(ADDRESS($M420,44))=0,INDIRECT(ADDRESS($M420,38))="UL",ISERROR(SEARCH("Rear",INDIRECT(ADDRESS($M420,33)))),ISERROR(SEARCH("Side",INDIRECT(ADDRESS($M420,33))))),INDIRECT(ADDRESS($M420,COLUMN())),0),0))</f>
        <v>0.61111111111111105</v>
      </c>
      <c r="BX420" s="57">
        <f t="shared" ca="1" si="294"/>
        <v>0.61111111111111105</v>
      </c>
      <c r="BY420" s="57" cm="1">
        <f t="array" aca="1" ref="BY420" ca="1">SUM(IF($C420&gt;0,IF(AND(INDIRECT(ADDRESS($C420,44))=0,INDIRECT(ADDRESS($C420,38))="UL"),INDIRECT(ADDRESS($C420,COLUMN())),0),0),IF($D420&gt;0,IF(AND(INDIRECT(ADDRESS($D420,44))=0,INDIRECT(ADDRESS($D420,38))="UL"),INDIRECT(ADDRESS($D420,COLUMN())),0),0),IF($E420&gt;0,IF(AND(INDIRECT(ADDRESS($E420,44))=0,INDIRECT(ADDRESS($E420,38))="UL"),INDIRECT(ADDRESS($E420,COLUMN())),0),0),IF($F420&gt;0,IF(AND(INDIRECT(ADDRESS($F420,44))=0,INDIRECT(ADDRESS($F420,38))="UL"),INDIRECT(ADDRESS($F420,COLUMN())),0),0),IF($G420&gt;0,IF(AND(INDIRECT(ADDRESS($G420,44))=0,INDIRECT(ADDRESS($G420,38))="UL"),INDIRECT(ADDRESS($G420,COLUMN())),0),0),IF($H420&gt;0,IF(AND(INDIRECT(ADDRESS($H420,44))=0,INDIRECT(ADDRESS($H420,38))="UL"),INDIRECT(ADDRESS($H420,COLUMN())),0),0),IF($I420&gt;0,IF(AND(INDIRECT(ADDRESS($I420,44))=0,INDIRECT(ADDRESS($I420,38))="UL"),INDIRECT(ADDRESS($I420,COLUMN())),0),0),IF($J420&gt;0,IF(AND(INDIRECT(ADDRESS($J420,44))=0,INDIRECT(ADDRESS($J420,38))="UL"),INDIRECT(ADDRESS($J420,COLUMN())),0),0),IF($K420&gt;0,IF(AND(INDIRECT(ADDRESS($K420,44))=0,INDIRECT(ADDRESS($K420,38))="UL"),INDIRECT(ADDRESS($K420,COLUMN())),0),0),IF($L420&gt;0,IF(AND(INDIRECT(ADDRESS($L420,44))=0,INDIRECT(ADDRESS($L420,38))="UL"),INDIRECT(ADDRESS($L420,COLUMN())),0),0),IF($M420&gt;0,IF(AND(INDIRECT(ADDRESS($M420,44))=0,INDIRECT(ADDRESS($M420,38))="UL"),INDIRECT(ADDRESS($M420,COLUMN())),0),0))</f>
        <v>0.20370370370370369</v>
      </c>
      <c r="BZ420" s="57" cm="1">
        <f t="array" aca="1" ref="BZ420" ca="1">SUM(IF($C420&gt;0,IF(AND(INDIRECT(ADDRESS($C420,44))=0,INDIRECT(ADDRESS($C420,38))="UL"),INDIRECT(ADDRESS($C420,COLUMN())),0),0),IF($D420&gt;0,IF(AND(INDIRECT(ADDRESS($D420,44))=0,INDIRECT(ADDRESS($D420,38))="UL"),INDIRECT(ADDRESS($D420,COLUMN())),0),0),IF($E420&gt;0,IF(AND(INDIRECT(ADDRESS($E420,44))=0,INDIRECT(ADDRESS($E420,38))="UL"),INDIRECT(ADDRESS($E420,COLUMN())),0),0),IF($F420&gt;0,IF(AND(INDIRECT(ADDRESS($F420,44))=0,INDIRECT(ADDRESS($F420,38))="UL"),INDIRECT(ADDRESS($F420,COLUMN())),0),0),IF($G420&gt;0,IF(AND(INDIRECT(ADDRESS($G420,44))=0,INDIRECT(ADDRESS($G420,38))="UL"),INDIRECT(ADDRESS($G420,COLUMN())),0),0),IF($H420&gt;0,IF(AND(INDIRECT(ADDRESS($H420,44))=0,INDIRECT(ADDRESS($H420,38))="UL"),INDIRECT(ADDRESS($H420,COLUMN())),0),0),IF($I420&gt;0,IF(AND(INDIRECT(ADDRESS($I420,44))=0,INDIRECT(ADDRESS($I420,38))="UL"),INDIRECT(ADDRESS($I420,COLUMN())),0),0),IF($J420&gt;0,IF(AND(INDIRECT(ADDRESS($J420,44))=0,INDIRECT(ADDRESS($J420,38))="UL"),INDIRECT(ADDRESS($J420,COLUMN())),0),0),IF($K420&gt;0,IF(AND(INDIRECT(ADDRESS($K420,44))=0,INDIRECT(ADDRESS($K420,38))="UL"),INDIRECT(ADDRESS($K420,COLUMN())),0),0),IF($L420&gt;0,IF(AND(INDIRECT(ADDRESS($L420,44))=0,INDIRECT(ADDRESS($L420,38))="UL"),INDIRECT(ADDRESS($L420,COLUMN())),0),0),IF($M420&gt;0,IF(AND(INDIRECT(ADDRESS($M420,44))=0,INDIRECT(ADDRESS($M420,38))="UL"),INDIRECT(ADDRESS($M420,COLUMN())),0),0))</f>
        <v>0.68518518518518512</v>
      </c>
      <c r="CA420" s="57">
        <f t="shared" ca="1" si="295"/>
        <v>0.68518518518518512</v>
      </c>
      <c r="CB420" s="57" cm="1">
        <f t="array" aca="1" ref="CB420" ca="1">SUM(IF($C420&gt;0,IF(AND(INDIRECT(ADDRESS($C420,44))=0,INDIRECT(ADDRESS($C420,38))&lt;&gt;"UL"),INDIRECT(ADDRESS($C420,COLUMN())),0),0),IF($D420&gt;0,IF(AND(INDIRECT(ADDRESS($D420,44))=0,INDIRECT(ADDRESS($D420,38))&lt;&gt;"UL"),INDIRECT(ADDRESS($D420,COLUMN())),0),0),IF($E420&gt;0,IF(AND(INDIRECT(ADDRESS($E420,44))=0,INDIRECT(ADDRESS($E420,38))&lt;&gt;"UL"),INDIRECT(ADDRESS($E420,COLUMN())),0),0),IF($F420&gt;0,IF(AND(INDIRECT(ADDRESS($F420,44))=0,INDIRECT(ADDRESS($F420,38))&lt;&gt;"UL"),INDIRECT(ADDRESS($F420,COLUMN())),0),0),IF($G420&gt;0,IF(AND(INDIRECT(ADDRESS($G420,44))=0,INDIRECT(ADDRESS($G420,38))&lt;&gt;"UL"),INDIRECT(ADDRESS($G420,COLUMN())),0),0),IF($H420&gt;0,IF(AND(INDIRECT(ADDRESS($H420,44))=0,INDIRECT(ADDRESS($H420,38))&lt;&gt;"UL"),INDIRECT(ADDRESS($H420,COLUMN())),0),0),IF($I420&gt;0,IF(AND(INDIRECT(ADDRESS($I420,44))=0,INDIRECT(ADDRESS($I420,38))&lt;&gt;"UL"),INDIRECT(ADDRESS($I420,COLUMN())),0),0),IF($J420&gt;0,IF(AND(INDIRECT(ADDRESS($J420,44))=0,INDIRECT(ADDRESS($J420,38))&lt;&gt;"UL"),INDIRECT(ADDRESS($J420,COLUMN())),0),0),IF($K420&gt;0,IF(AND(INDIRECT(ADDRESS($K420,44))=0,INDIRECT(ADDRESS($K420,38))&lt;&gt;"UL"),INDIRECT(ADDRESS($K420,COLUMN())),0),0),IF($L420&gt;0,IF(AND(INDIRECT(ADDRESS($L420,44))=0,INDIRECT(ADDRESS($L420,38))&lt;&gt;"UL"),INDIRECT(ADDRESS($L420,COLUMN())),0),0),IF($M420&gt;0,IF(AND(INDIRECT(ADDRESS($M420,44))=0,INDIRECT(ADDRESS($M420,38))&lt;&gt;"UL"),INDIRECT(ADDRESS($M420,COLUMN())),0),0))</f>
        <v>0</v>
      </c>
      <c r="CC420" s="57">
        <f t="shared" ca="1" si="296"/>
        <v>0</v>
      </c>
      <c r="CD420" s="57" cm="1">
        <f t="array" aca="1" ref="CD420" ca="1">SUM(IF($C420&gt;0,IF(AND(INDIRECT(ADDRESS($C420,44))=0,INDIRECT(ADDRESS($C420,38))&lt;&gt;"UL"),INDIRECT(ADDRESS($C420,COLUMN())),0),0),IF($D420&gt;0,IF(AND(INDIRECT(ADDRESS($D420,44))=0,INDIRECT(ADDRESS($D420,38))&lt;&gt;"UL"),INDIRECT(ADDRESS($D420,COLUMN())),0),0),IF($E420&gt;0,IF(AND(INDIRECT(ADDRESS($E420,44))=0,INDIRECT(ADDRESS($E420,38))&lt;&gt;"UL"),INDIRECT(ADDRESS($E420,COLUMN())),0),0),IF($F420&gt;0,IF(AND(INDIRECT(ADDRESS($F420,44))=0,INDIRECT(ADDRESS($F420,38))&lt;&gt;"UL"),INDIRECT(ADDRESS($F420,COLUMN())),0),0),IF($G420&gt;0,IF(AND(INDIRECT(ADDRESS($G420,44))=0,INDIRECT(ADDRESS($G420,38))&lt;&gt;"UL"),INDIRECT(ADDRESS($G420,COLUMN())),0),0),IF($H420&gt;0,IF(AND(INDIRECT(ADDRESS($H420,44))=0,INDIRECT(ADDRESS($H420,38))&lt;&gt;"UL"),INDIRECT(ADDRESS($H420,COLUMN())),0),0),IF($I420&gt;0,IF(AND(INDIRECT(ADDRESS($I420,44))=0,INDIRECT(ADDRESS($I420,38))&lt;&gt;"UL"),INDIRECT(ADDRESS($I420,COLUMN())),0),0),IF($J420&gt;0,IF(AND(INDIRECT(ADDRESS($J420,44))=0,INDIRECT(ADDRESS($J420,38))&lt;&gt;"UL"),INDIRECT(ADDRESS($J420,COLUMN())),0),0),IF($K420&gt;0,IF(AND(INDIRECT(ADDRESS($K420,44))=0,INDIRECT(ADDRESS($K420,38))&lt;&gt;"UL"),INDIRECT(ADDRESS($K420,COLUMN())),0),0),IF($L420&gt;0,IF(AND(INDIRECT(ADDRESS($L420,44))=0,INDIRECT(ADDRESS($L420,38))&lt;&gt;"UL"),INDIRECT(ADDRESS($L420,COLUMN())),0),0),IF($M420&gt;0,IF(AND(INDIRECT(ADDRESS($M420,44))=0,INDIRECT(ADDRESS($M420,38))&lt;&gt;"UL"),INDIRECT(ADDRESS($M420,COLUMN())),0),0))</f>
        <v>0</v>
      </c>
      <c r="CE420" s="57" cm="1">
        <f t="array" aca="1" ref="CE420" ca="1">SUM(IF($C420&gt;0,IF(AND(INDIRECT(ADDRESS($C420,44))=0,INDIRECT(ADDRESS($C420,38))&lt;&gt;"UL"),INDIRECT(ADDRESS($C420,COLUMN())),0),0),IF($D420&gt;0,IF(AND(INDIRECT(ADDRESS($D420,44))=0,INDIRECT(ADDRESS($D420,38))&lt;&gt;"UL"),INDIRECT(ADDRESS($D420,COLUMN())),0),0),IF($E420&gt;0,IF(AND(INDIRECT(ADDRESS($E420,44))=0,INDIRECT(ADDRESS($E420,38))&lt;&gt;"UL"),INDIRECT(ADDRESS($E420,COLUMN())),0),0),IF($F420&gt;0,IF(AND(INDIRECT(ADDRESS($F420,44))=0,INDIRECT(ADDRESS($F420,38))&lt;&gt;"UL"),INDIRECT(ADDRESS($F420,COLUMN())),0),0),IF($G420&gt;0,IF(AND(INDIRECT(ADDRESS($G420,44))=0,INDIRECT(ADDRESS($G420,38))&lt;&gt;"UL"),INDIRECT(ADDRESS($G420,COLUMN())),0),0),IF($H420&gt;0,IF(AND(INDIRECT(ADDRESS($H420,44))=0,INDIRECT(ADDRESS($H420,38))&lt;&gt;"UL"),INDIRECT(ADDRESS($H420,COLUMN())),0),0),IF($I420&gt;0,IF(AND(INDIRECT(ADDRESS($I420,44))=0,INDIRECT(ADDRESS($I420,38))&lt;&gt;"UL"),INDIRECT(ADDRESS($I420,COLUMN())),0),0),IF($J420&gt;0,IF(AND(INDIRECT(ADDRESS($J420,44))=0,INDIRECT(ADDRESS($J420,38))&lt;&gt;"UL"),INDIRECT(ADDRESS($J420,COLUMN())),0),0),IF($K420&gt;0,IF(AND(INDIRECT(ADDRESS($K420,44))=0,INDIRECT(ADDRESS($K420,38))&lt;&gt;"UL"),INDIRECT(ADDRESS($K420,COLUMN())),0),0),IF($L420&gt;0,IF(AND(INDIRECT(ADDRESS($L420,44))=0,INDIRECT(ADDRESS($L420,38))&lt;&gt;"UL"),INDIRECT(ADDRESS($L420,COLUMN())),0),0),IF($M420&gt;0,IF(AND(INDIRECT(ADDRESS($M420,44))=0,INDIRECT(ADDRESS($M420,38))&lt;&gt;"UL"),INDIRECT(ADDRESS($M420,COLUMN())),0),0))</f>
        <v>0</v>
      </c>
      <c r="CF420" s="57">
        <f t="shared" ca="1" si="297"/>
        <v>0</v>
      </c>
      <c r="CG420" s="57">
        <f t="shared" ca="1" si="298"/>
        <v>1.1051816238541206</v>
      </c>
      <c r="CH420" s="57">
        <f t="shared" ca="1" si="299"/>
        <v>4.0932652735337798E-2</v>
      </c>
      <c r="CI420" s="19">
        <f t="shared" ca="1" si="300"/>
        <v>12.448103584423484</v>
      </c>
      <c r="CJ420" s="19"/>
      <c r="CK420" s="57" cm="1">
        <f t="array" aca="1" ref="CK420" ca="1">IF(AU420="S", SUM(IF($C420&gt;0,IF(INDIRECT(ADDRESS($C420,43))&lt;&gt;1,INDIRECT(ADDRESS($C420,48)),0),0), IF($D420&gt;0,IF(INDIRECT(ADDRESS($D420,43))&lt;&gt;1,INDIRECT(ADDRESS($D420,48)),0),0), IF($E420&gt;0,IF(INDIRECT(ADDRESS($E420,43))&lt;&gt;1,INDIRECT(ADDRESS($E420,48)),0),0), IF($F420&gt;0,IF(INDIRECT(ADDRESS($F420,43))&lt;&gt;1,INDIRECT(ADDRESS($F420,48)),0),0), IF($G420&gt;0,IF(INDIRECT(ADDRESS($G420,43))&lt;&gt;1,INDIRECT(ADDRESS($G420,48)),0),0), IF($H420&gt;0,IF(INDIRECT(ADDRESS($H420,43))&lt;&gt;1,INDIRECT(ADDRESS($H420,48)),0),0), IF($I420&gt;0,IF(INDIRECT(ADDRESS($I420,43))&lt;&gt;1,INDIRECT(ADDRESS($I420,48)),0),0), IF($J420&gt;0,IF(INDIRECT(ADDRESS($J420,43))&lt;&gt;1,INDIRECT(ADDRESS($J420,48)),0),0), IF($K420&gt;0,IF(INDIRECT(ADDRESS($K420,43))&lt;&gt;1,INDIRECT(ADDRESS($K420,48)),0),0), IF($L420&gt;0,IF(INDIRECT(ADDRESS($L420,43))&lt;&gt;1,INDIRECT(ADDRESS($L420,48)),0),0), IF($M420&gt;0,IF(INDIRECT(ADDRESS($M420,43))&lt;&gt;1,INDIRECT(ADDRESS($M420,48)),0),0)), IF(AU420="L",SUM(IF($C420&gt;0,IF(INDIRECT(ADDRESS($C420,43))&lt;&gt;1,INDIRECT(ADDRESS($C420,50)),0),0), IF($D420&gt;0,IF(INDIRECT(ADDRESS($D420,43))&lt;&gt;1,INDIRECT(ADDRESS($D420,50)),0),0), IF($E420&gt;0,IF(INDIRECT(ADDRESS($E420,43))&lt;&gt;1,INDIRECT(ADDRESS($E420,50)),0),0), IF($F420&gt;0,IF(INDIRECT(ADDRESS($F420,43))&lt;&gt;1,INDIRECT(ADDRESS($F420,50)),0),0), IF($G420&gt;0,IF(INDIRECT(ADDRESS($G420,43))&lt;&gt;1,INDIRECT(ADDRESS($G420,50)),0),0), IF($G420&gt;0,IF(INDIRECT(ADDRESS($G420,43))&lt;&gt;1,INDIRECT(ADDRESS($G420,50)),0),0), IF($H420&gt;0,IF(INDIRECT(ADDRESS($H420,43))&lt;&gt;1,INDIRECT(ADDRESS($H420,50)),0),0), IF($I420&gt;0,IF(INDIRECT(ADDRESS($I420,43))&lt;&gt;1,INDIRECT(ADDRESS($I420,50)),0),0), IF($J420&gt;0,IF(INDIRECT(ADDRESS($J420,43))&lt;&gt;1,INDIRECT(ADDRESS($J420,50)),0),0), IF($K420&gt;0,IF(INDIRECT(ADDRESS($K420,43))&lt;&gt;1,INDIRECT(ADDRESS($K420,50)),0),0), IF($L420&gt;0,IF(INDIRECT(ADDRESS($L420,43))&lt;&gt;1,INDIRECT(ADDRESS($L420,50)),0),0), IF($M420&gt;0,IF(INDIRECT(ADDRESS($M420,43))&lt;&gt;1,INDIRECT(ADDRESS($M420,50)),0),0)), SUM(IF($C420&gt;0,IF(INDIRECT(ADDRESS($C420,43))&lt;&gt;1,INDIRECT(ADDRESS($C420,49)),0),0), IF($D420&gt;0,IF(INDIRECT(ADDRESS($D420,43))&lt;&gt;1,INDIRECT(ADDRESS($D420,49)),0),0), IF($E420&gt;0,IF(INDIRECT(ADDRESS($E420,43))&lt;&gt;1,INDIRECT(ADDRESS($E420,49)),0),0), IF($F420&gt;0,IF(INDIRECT(ADDRESS($F420,43))&lt;&gt;1,INDIRECT(ADDRESS($F420,49)),0),0), IF($G420&gt;0,IF(INDIRECT(ADDRESS($G420,43))&lt;&gt;1,INDIRECT(ADDRESS($G420,49)),0),0), IF($G420&gt;0,IF(INDIRECT(ADDRESS($G420,43))&lt;&gt;1,INDIRECT(ADDRESS($G420,49)),0),0), IF($H420&gt;0,IF(INDIRECT(ADDRESS($H420,43))&lt;&gt;1,INDIRECT(ADDRESS($H420,49)),0),0), IF($I420&gt;0,IF(INDIRECT(ADDRESS($I420,43))&lt;&gt;1,INDIRECT(ADDRESS($I420,49)),0),0), IF($J420&gt;0,IF(INDIRECT(ADDRESS($J420,43))&lt;&gt;1,INDIRECT(ADDRESS($J420,49)),0),0), IF($K420&gt;0,IF(INDIRECT(ADDRESS($K420,43))&lt;&gt;1,INDIRECT(ADDRESS($K420,49)),0),0), IF($L420&gt;0,IF(INDIRECT(ADDRESS($L420,43))&lt;&gt;1,INDIRECT(ADDRESS($L420,49)),0),0), IF($M420&gt;0,IF(INDIRECT(ADDRESS($M420,43))&lt;&gt;1,INDIRECT(ADDRESS($M420,49)),0),0))))</f>
        <v>2.9444444444444442</v>
      </c>
      <c r="CL420" s="57" cm="1">
        <f t="array" aca="1" ref="CL420" ca="1">SUM(IF($C420&gt;0,IF(INDIRECT(ADDRESS($C420,44))=1,INDIRECT(ADDRESS($C420,90)),0),0), IF($D420&gt;0,IF(INDIRECT(ADDRESS($D420,44))=1,INDIRECT(ADDRESS($D420,90)),0),0), IF($E420&gt;0,IF(INDIRECT(ADDRESS($E420,44))=1,INDIRECT(ADDRESS($E420,90)),0),0), IF($F420&gt;0,IF(INDIRECT(ADDRESS($F420,44))=1,INDIRECT(ADDRESS($F420,90)),0),0), IF($G420&gt;0,IF(INDIRECT(ADDRESS($G420,44))=1,INDIRECT(ADDRESS($G420,90)),0),0), IF($H420&gt;0,IF(INDIRECT(ADDRESS($H420,44))=1,INDIRECT(ADDRESS($H420,90)),0),0), IF($I420&gt;0,IF(INDIRECT(ADDRESS($I420,44))=1,INDIRECT(ADDRESS($I420,90)),0),0), IF($J420&gt;0,IF(INDIRECT(ADDRESS($J420,44))=1,INDIRECT(ADDRESS($J420,90)),0),0), IF($K420&gt;0,IF(INDIRECT(ADDRESS($K420,44))=1,INDIRECT(ADDRESS($K420,90)),0),0), IF($L420&gt;0,IF(INDIRECT(ADDRESS($L420,44))=1,INDIRECT(ADDRESS($L420,90)),0),0), IF($M420&gt;0,IF(INDIRECT(ADDRESS($M420,44))=1,INDIRECT(ADDRESS($M420,90)),0),0))</f>
        <v>2.3333333333333335</v>
      </c>
      <c r="CM420" s="56">
        <f t="shared" ca="1" si="301"/>
        <v>0.89183707941754398</v>
      </c>
      <c r="CN420" s="59"/>
    </row>
    <row r="421" spans="1:92" x14ac:dyDescent="0.25">
      <c r="A421" s="219" t="s">
        <v>525</v>
      </c>
      <c r="B421" s="220">
        <v>376</v>
      </c>
      <c r="C421" s="220">
        <v>384</v>
      </c>
      <c r="D421" s="220">
        <v>389</v>
      </c>
      <c r="E421" s="220">
        <v>390</v>
      </c>
      <c r="F421" s="220">
        <v>393</v>
      </c>
      <c r="G421" s="220"/>
      <c r="H421" s="220"/>
      <c r="I421" s="220"/>
      <c r="J421" s="220"/>
      <c r="K421" s="220"/>
      <c r="L421" s="220"/>
      <c r="M421" s="220"/>
      <c r="N421" s="67">
        <f t="shared" ca="1" si="281"/>
        <v>26</v>
      </c>
      <c r="O421" s="67" t="str" cm="1">
        <f t="array" aca="1" ref="O421" ca="1">INDIRECT(ADDRESS($B421,COLUMN()))</f>
        <v>Bomber</v>
      </c>
      <c r="P421" s="67" cm="1">
        <f t="array" aca="1" ref="P421" ca="1">INDIRECT(ADDRESS($B421,COLUMN()))</f>
        <v>2</v>
      </c>
      <c r="Q421" s="67" cm="1">
        <f t="array" aca="1" ref="Q421" ca="1">INDIRECT(ADDRESS($B421,COLUMN()))</f>
        <v>0</v>
      </c>
      <c r="R421" s="67" cm="1">
        <f t="array" aca="1" ref="R421" ca="1">INDIRECT(ADDRESS($B421,COLUMN()))</f>
        <v>0</v>
      </c>
      <c r="S421" s="67" cm="1">
        <f t="array" aca="1" ref="S421" ca="1">INDIRECT(ADDRESS($B421,COLUMN()))</f>
        <v>2</v>
      </c>
      <c r="T421" s="67" t="str" cm="1">
        <f t="array" aca="1" ref="T421" ca="1">INDIRECT(ADDRESS($B421,COLUMN()))</f>
        <v>1-6</v>
      </c>
      <c r="U421" s="67" cm="1">
        <f t="array" aca="1" ref="U421" ca="1">INDIRECT(ADDRESS($B421,COLUMN()))</f>
        <v>6</v>
      </c>
      <c r="V421" s="67" cm="1">
        <f t="array" aca="1" ref="V421" ca="1">INDIRECT(ADDRESS($B421,COLUMN()))</f>
        <v>0</v>
      </c>
      <c r="W421" s="67" cm="1">
        <f t="array" aca="1" ref="W421" ca="1">INDIRECT(ADDRESS($B421,COLUMN()))</f>
        <v>2</v>
      </c>
      <c r="X421" s="67" cm="1">
        <f t="array" aca="1" ref="X421" ca="1">INDIRECT(ADDRESS($B421,COLUMN()))</f>
        <v>7</v>
      </c>
      <c r="Y421" s="67" cm="1">
        <f t="array" aca="1" ref="Y421" ca="1">INDIRECT(ADDRESS($B421,COLUMN()))</f>
        <v>1</v>
      </c>
      <c r="Z421" s="67" cm="1">
        <f t="array" aca="1" ref="Z421" ca="1">INDIRECT(ADDRESS($B421,COLUMN()))</f>
        <v>5</v>
      </c>
      <c r="AA421" s="67" t="str" cm="1">
        <f t="array" aca="1" ref="AA421" ca="1">INDIRECT(ADDRESS($B421,COLUMN()))</f>
        <v>Jink</v>
      </c>
      <c r="AB421" s="56">
        <f t="shared" ca="1" si="282"/>
        <v>0.85999402472024211</v>
      </c>
      <c r="AC421" s="56">
        <f t="shared" ca="1" si="283"/>
        <v>1.0518790618823719</v>
      </c>
      <c r="AD421" s="56">
        <f t="shared" ca="1" si="284"/>
        <v>1.8293548902302121</v>
      </c>
      <c r="AF421" s="52"/>
      <c r="AG421" s="52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2"/>
      <c r="AU421" s="54" t="s">
        <v>33</v>
      </c>
      <c r="AV421" s="57" cm="1">
        <f t="array" aca="1" ref="AV421" ca="1">SUM(IF($C421&gt;0,IF(AND(INDIRECT(ADDRESS($C421,44))=0,INDIRECT(ADDRESS($C421,38))="UL",ISERROR(SEARCH("Rear",INDIRECT(ADDRESS($C421,33)))),ISERROR(SEARCH("Side",INDIRECT(ADDRESS($C421,33))))),INDIRECT(ADDRESS($C421,COLUMN())),0),0),IF($D421&gt;0,IF(AND(INDIRECT(ADDRESS($D421,44))=0,INDIRECT(ADDRESS($D421,38))="UL",ISERROR(SEARCH("Rear",INDIRECT(ADDRESS($D421,33)))),ISERROR(SEARCH("Side",INDIRECT(ADDRESS($D421,33))))),INDIRECT(ADDRESS($D421,COLUMN())),0),0),IF($E421&gt;0,IF(AND(INDIRECT(ADDRESS($E421,44))=0,INDIRECT(ADDRESS($E421,38))="UL",ISERROR(SEARCH("Rear",INDIRECT(ADDRESS($E421,33)))),ISERROR(SEARCH("Side",INDIRECT(ADDRESS($E421,33))))),INDIRECT(ADDRESS($E421,COLUMN())),0),0),IF($F421&gt;0,IF(AND(INDIRECT(ADDRESS($F421,44))=0,INDIRECT(ADDRESS($F421,38))="UL",ISERROR(SEARCH("Rear",INDIRECT(ADDRESS($F421,33)))),ISERROR(SEARCH("Side",INDIRECT(ADDRESS($F421,33))))),INDIRECT(ADDRESS($F421,COLUMN())),0),0),IF($G421&gt;0,IF(AND(INDIRECT(ADDRESS($G421,44))=0,INDIRECT(ADDRESS($G421,38))="UL",ISERROR(SEARCH("Rear",INDIRECT(ADDRESS($G421,33)))),ISERROR(SEARCH("Side",INDIRECT(ADDRESS($G421,33))))),INDIRECT(ADDRESS($G421,COLUMN())),0),0),IF($H421&gt;0,IF(AND(INDIRECT(ADDRESS($H421,44))=0,INDIRECT(ADDRESS($H421,38))="UL",ISERROR(SEARCH("Rear",INDIRECT(ADDRESS($H421,33)))),ISERROR(SEARCH("Side",INDIRECT(ADDRESS($H421,33))))),INDIRECT(ADDRESS($H421,COLUMN())),0),0),IF($I421&gt;0,IF(AND(INDIRECT(ADDRESS($I421,44))=0,INDIRECT(ADDRESS($I421,38))="UL",ISERROR(SEARCH("Rear",INDIRECT(ADDRESS($I421,33)))),ISERROR(SEARCH("Side",INDIRECT(ADDRESS($I421,33))))),INDIRECT(ADDRESS($I421,COLUMN())),0),0),IF($J421&gt;0,IF(AND(INDIRECT(ADDRESS($J421,44))=0,INDIRECT(ADDRESS($J421,38))="UL",ISERROR(SEARCH("Rear",INDIRECT(ADDRESS($J421,33)))),ISERROR(SEARCH("Side",INDIRECT(ADDRESS($J421,33))))),INDIRECT(ADDRESS($J421,COLUMN())),0),0),IF($K421&gt;0,IF(AND(INDIRECT(ADDRESS($K421,44))=0,INDIRECT(ADDRESS($K421,38))="UL",ISERROR(SEARCH("Rear",INDIRECT(ADDRESS($K421,33)))),ISERROR(SEARCH("Side",INDIRECT(ADDRESS($K421,33))))),INDIRECT(ADDRESS($K421,COLUMN())),0),0),IF($L421&gt;0,IF(AND(INDIRECT(ADDRESS($L421,44))=0,INDIRECT(ADDRESS($L421,38))="UL",ISERROR(SEARCH("Rear",INDIRECT(ADDRESS($L421,33)))),ISERROR(SEARCH("Side",INDIRECT(ADDRESS($L421,33))))),INDIRECT(ADDRESS($L421,COLUMN())),0),0),IF($M421&gt;0,IF(AND(INDIRECT(ADDRESS($M421,44))=0,INDIRECT(ADDRESS($M421,38))="UL",ISERROR(SEARCH("Rear",INDIRECT(ADDRESS($M421,33)))),ISERROR(SEARCH("Side",INDIRECT(ADDRESS($M421,33))))),INDIRECT(ADDRESS($M421,COLUMN())),0),0))</f>
        <v>1.8333333333333333</v>
      </c>
      <c r="AW421" s="57" cm="1">
        <f t="array" aca="1" ref="AW421" ca="1">SUM(IF($C421&gt;0,IF(AND(INDIRECT(ADDRESS($C421,44))=0,INDIRECT(ADDRESS($C421,38))="UL",ISERROR(SEARCH("Rear",INDIRECT(ADDRESS($C421,33)))),ISERROR(SEARCH("Side",INDIRECT(ADDRESS($C421,33))))),INDIRECT(ADDRESS($C421,COLUMN())),0),0),IF($D421&gt;0,IF(AND(INDIRECT(ADDRESS($D421,44))=0,INDIRECT(ADDRESS($D421,38))="UL",ISERROR(SEARCH("Rear",INDIRECT(ADDRESS($D421,33)))),ISERROR(SEARCH("Side",INDIRECT(ADDRESS($D421,33))))),INDIRECT(ADDRESS($D421,COLUMN())),0),0),IF($E421&gt;0,IF(AND(INDIRECT(ADDRESS($E421,44))=0,INDIRECT(ADDRESS($E421,38))="UL",ISERROR(SEARCH("Rear",INDIRECT(ADDRESS($E421,33)))),ISERROR(SEARCH("Side",INDIRECT(ADDRESS($E421,33))))),INDIRECT(ADDRESS($E421,COLUMN())),0),0),IF($F421&gt;0,IF(AND(INDIRECT(ADDRESS($F421,44))=0,INDIRECT(ADDRESS($F421,38))="UL",ISERROR(SEARCH("Rear",INDIRECT(ADDRESS($F421,33)))),ISERROR(SEARCH("Side",INDIRECT(ADDRESS($F421,33))))),INDIRECT(ADDRESS($F421,COLUMN())),0),0),IF($G421&gt;0,IF(AND(INDIRECT(ADDRESS($G421,44))=0,INDIRECT(ADDRESS($G421,38))="UL",ISERROR(SEARCH("Rear",INDIRECT(ADDRESS($G421,33)))),ISERROR(SEARCH("Side",INDIRECT(ADDRESS($G421,33))))),INDIRECT(ADDRESS($G421,COLUMN())),0),0),IF($H421&gt;0,IF(AND(INDIRECT(ADDRESS($H421,44))=0,INDIRECT(ADDRESS($H421,38))="UL",ISERROR(SEARCH("Rear",INDIRECT(ADDRESS($H421,33)))),ISERROR(SEARCH("Side",INDIRECT(ADDRESS($H421,33))))),INDIRECT(ADDRESS($H421,COLUMN())),0),0),IF($I421&gt;0,IF(AND(INDIRECT(ADDRESS($I421,44))=0,INDIRECT(ADDRESS($I421,38))="UL",ISERROR(SEARCH("Rear",INDIRECT(ADDRESS($I421,33)))),ISERROR(SEARCH("Side",INDIRECT(ADDRESS($I421,33))))),INDIRECT(ADDRESS($I421,COLUMN())),0),0),IF($J421&gt;0,IF(AND(INDIRECT(ADDRESS($J421,44))=0,INDIRECT(ADDRESS($J421,38))="UL",ISERROR(SEARCH("Rear",INDIRECT(ADDRESS($J421,33)))),ISERROR(SEARCH("Side",INDIRECT(ADDRESS($J421,33))))),INDIRECT(ADDRESS($J421,COLUMN())),0),0),IF($K421&gt;0,IF(AND(INDIRECT(ADDRESS($K421,44))=0,INDIRECT(ADDRESS($K421,38))="UL",ISERROR(SEARCH("Rear",INDIRECT(ADDRESS($K421,33)))),ISERROR(SEARCH("Side",INDIRECT(ADDRESS($K421,33))))),INDIRECT(ADDRESS($K421,COLUMN())),0),0),IF($L421&gt;0,IF(AND(INDIRECT(ADDRESS($L421,44))=0,INDIRECT(ADDRESS($L421,38))="UL",ISERROR(SEARCH("Rear",INDIRECT(ADDRESS($L421,33)))),ISERROR(SEARCH("Side",INDIRECT(ADDRESS($L421,33))))),INDIRECT(ADDRESS($L421,COLUMN())),0),0),IF($M421&gt;0,IF(AND(INDIRECT(ADDRESS($M421,44))=0,INDIRECT(ADDRESS($M421,38))="UL",ISERROR(SEARCH("Rear",INDIRECT(ADDRESS($M421,33)))),ISERROR(SEARCH("Side",INDIRECT(ADDRESS($M421,33))))),INDIRECT(ADDRESS($M421,COLUMN())),0),0))</f>
        <v>1.4444444444444442</v>
      </c>
      <c r="AX421" s="57" cm="1">
        <f t="array" aca="1" ref="AX421" ca="1">SUM(IF($C421&gt;0,IF(AND(INDIRECT(ADDRESS($C421,44))=0,INDIRECT(ADDRESS($C421,38))="UL",ISERROR(SEARCH("Rear",INDIRECT(ADDRESS($C421,33)))),ISERROR(SEARCH("Side",INDIRECT(ADDRESS($C421,33))))),INDIRECT(ADDRESS($C421,COLUMN())),0),0),IF($D421&gt;0,IF(AND(INDIRECT(ADDRESS($D421,44))=0,INDIRECT(ADDRESS($D421,38))="UL",ISERROR(SEARCH("Rear",INDIRECT(ADDRESS($D421,33)))),ISERROR(SEARCH("Side",INDIRECT(ADDRESS($D421,33))))),INDIRECT(ADDRESS($D421,COLUMN())),0),0),IF($E421&gt;0,IF(AND(INDIRECT(ADDRESS($E421,44))=0,INDIRECT(ADDRESS($E421,38))="UL",ISERROR(SEARCH("Rear",INDIRECT(ADDRESS($E421,33)))),ISERROR(SEARCH("Side",INDIRECT(ADDRESS($E421,33))))),INDIRECT(ADDRESS($E421,COLUMN())),0),0),IF($F421&gt;0,IF(AND(INDIRECT(ADDRESS($F421,44))=0,INDIRECT(ADDRESS($F421,38))="UL",ISERROR(SEARCH("Rear",INDIRECT(ADDRESS($F421,33)))),ISERROR(SEARCH("Side",INDIRECT(ADDRESS($F421,33))))),INDIRECT(ADDRESS($F421,COLUMN())),0),0),IF($G421&gt;0,IF(AND(INDIRECT(ADDRESS($G421,44))=0,INDIRECT(ADDRESS($G421,38))="UL",ISERROR(SEARCH("Rear",INDIRECT(ADDRESS($G421,33)))),ISERROR(SEARCH("Side",INDIRECT(ADDRESS($G421,33))))),INDIRECT(ADDRESS($G421,COLUMN())),0),0),IF($H421&gt;0,IF(AND(INDIRECT(ADDRESS($H421,44))=0,INDIRECT(ADDRESS($H421,38))="UL",ISERROR(SEARCH("Rear",INDIRECT(ADDRESS($H421,33)))),ISERROR(SEARCH("Side",INDIRECT(ADDRESS($H421,33))))),INDIRECT(ADDRESS($H421,COLUMN())),0),0),IF($I421&gt;0,IF(AND(INDIRECT(ADDRESS($I421,44))=0,INDIRECT(ADDRESS($I421,38))="UL",ISERROR(SEARCH("Rear",INDIRECT(ADDRESS($I421,33)))),ISERROR(SEARCH("Side",INDIRECT(ADDRESS($I421,33))))),INDIRECT(ADDRESS($I421,COLUMN())),0),0),IF($J421&gt;0,IF(AND(INDIRECT(ADDRESS($J421,44))=0,INDIRECT(ADDRESS($J421,38))="UL",ISERROR(SEARCH("Rear",INDIRECT(ADDRESS($J421,33)))),ISERROR(SEARCH("Side",INDIRECT(ADDRESS($J421,33))))),INDIRECT(ADDRESS($J421,COLUMN())),0),0),IF($K421&gt;0,IF(AND(INDIRECT(ADDRESS($K421,44))=0,INDIRECT(ADDRESS($K421,38))="UL",ISERROR(SEARCH("Rear",INDIRECT(ADDRESS($K421,33)))),ISERROR(SEARCH("Side",INDIRECT(ADDRESS($K421,33))))),INDIRECT(ADDRESS($K421,COLUMN())),0),0),IF($L421&gt;0,IF(AND(INDIRECT(ADDRESS($L421,44))=0,INDIRECT(ADDRESS($L421,38))="UL",ISERROR(SEARCH("Rear",INDIRECT(ADDRESS($L421,33)))),ISERROR(SEARCH("Side",INDIRECT(ADDRESS($L421,33))))),INDIRECT(ADDRESS($L421,COLUMN())),0),0),IF($M421&gt;0,IF(AND(INDIRECT(ADDRESS($M421,44))=0,INDIRECT(ADDRESS($M421,38))="UL",ISERROR(SEARCH("Rear",INDIRECT(ADDRESS($M421,33)))),ISERROR(SEARCH("Side",INDIRECT(ADDRESS($M421,33))))),INDIRECT(ADDRESS($M421,COLUMN())),0),0))</f>
        <v>0.44444444444444442</v>
      </c>
      <c r="AY421" s="58">
        <f t="shared" ca="1" si="285"/>
        <v>1.8333333333333333</v>
      </c>
      <c r="AZ421" s="58">
        <f t="shared" ca="1" si="286"/>
        <v>1.2407407407407407</v>
      </c>
      <c r="BA421" s="58" cm="1">
        <f t="array" aca="1" ref="BA421" ca="1">SUM(IF($C421&gt;0,IF(AND(INDIRECT(ADDRESS($C421,44))=0,INDIRECT(ADDRESS($C421,38))="UL"),INDIRECT(ADDRESS($C421,COLUMN())),0),0),IF($D421&gt;0,IF(AND(INDIRECT(ADDRESS($D421,44))=0,INDIRECT(ADDRESS($D421,38))="UL"),INDIRECT(ADDRESS($D421,COLUMN())),0),0),IF($E421&gt;0,IF(AND(INDIRECT(ADDRESS($E421,44))=0,INDIRECT(ADDRESS($E421,38))="UL"),INDIRECT(ADDRESS($E421,COLUMN())),0),0),IF($F421&gt;0,IF(AND(INDIRECT(ADDRESS($F421,44))=0,INDIRECT(ADDRESS($F421,38))="UL"),INDIRECT(ADDRESS($F421,COLUMN())),0),0),IF($G421&gt;0,IF(AND(INDIRECT(ADDRESS($G421,44))=0,INDIRECT(ADDRESS($G421,38))="UL"),INDIRECT(ADDRESS($G421,COLUMN())),0),0),IF($H421&gt;0,IF(AND(INDIRECT(ADDRESS($H421,44))=0,INDIRECT(ADDRESS($H421,38))="UL"),INDIRECT(ADDRESS($H421,COLUMN())),0),0),IF($I421&gt;0,IF(AND(INDIRECT(ADDRESS($I421,44))=0,INDIRECT(ADDRESS($I421,38))="UL"),INDIRECT(ADDRESS($I421,COLUMN())),0),0),IF($J421&gt;0,IF(AND(INDIRECT(ADDRESS($J421,44))=0,INDIRECT(ADDRESS($J421,38))="UL"),INDIRECT(ADDRESS($J421,COLUMN())),0),0),IF($K421&gt;0,IF(AND(INDIRECT(ADDRESS($K421,44))=0,INDIRECT(ADDRESS($K421,38))="UL"),INDIRECT(ADDRESS($K421,COLUMN())),0),0),IF($L421&gt;0,IF(AND(INDIRECT(ADDRESS($L421,44))=0,INDIRECT(ADDRESS($L421,38))="UL"),INDIRECT(ADDRESS($L421,COLUMN())),0),0),IF($M421&gt;0,IF(AND(INDIRECT(ADDRESS($M421,44))=0,INDIRECT(ADDRESS($M421,38))="UL"),INDIRECT(ADDRESS($M421,COLUMN())),0),0))</f>
        <v>0.44444444444444442</v>
      </c>
      <c r="BB421" s="58" cm="1">
        <f t="array" aca="1" ref="BB421" ca="1">SUM(IF($C421&gt;0,IF(AND(INDIRECT(ADDRESS($C421,44))=0,INDIRECT(ADDRESS($C421,38))="UL"),INDIRECT(ADDRESS($C421,COLUMN())),0),0),IF($D421&gt;0,IF(AND(INDIRECT(ADDRESS($D421,44))=0,INDIRECT(ADDRESS($D421,38))="UL"),INDIRECT(ADDRESS($D421,COLUMN())),0),0),IF($E421&gt;0,IF(AND(INDIRECT(ADDRESS($E421,44))=0,INDIRECT(ADDRESS($E421,38))="UL"),INDIRECT(ADDRESS($E421,COLUMN())),0),0),IF($F421&gt;0,IF(AND(INDIRECT(ADDRESS($F421,44))=0,INDIRECT(ADDRESS($F421,38))="UL"),INDIRECT(ADDRESS($F421,COLUMN())),0),0),IF($G421&gt;0,IF(AND(INDIRECT(ADDRESS($G421,44))=0,INDIRECT(ADDRESS($G421,38))="UL"),INDIRECT(ADDRESS($G421,COLUMN())),0),0),IF($H421&gt;0,IF(AND(INDIRECT(ADDRESS($H421,44))=0,INDIRECT(ADDRESS($H421,38))="UL"),INDIRECT(ADDRESS($H421,COLUMN())),0),0),IF($I421&gt;0,IF(AND(INDIRECT(ADDRESS($I421,44))=0,INDIRECT(ADDRESS($I421,38))="UL"),INDIRECT(ADDRESS($I421,COLUMN())),0),0),IF($J421&gt;0,IF(AND(INDIRECT(ADDRESS($J421,44))=0,INDIRECT(ADDRESS($J421,38))="UL"),INDIRECT(ADDRESS($J421,COLUMN())),0),0),IF($K421&gt;0,IF(AND(INDIRECT(ADDRESS($K421,44))=0,INDIRECT(ADDRESS($K421,38))="UL"),INDIRECT(ADDRESS($K421,COLUMN())),0),0),IF($L421&gt;0,IF(AND(INDIRECT(ADDRESS($L421,44))=0,INDIRECT(ADDRESS($L421,38))="UL"),INDIRECT(ADDRESS($L421,COLUMN())),0),0),IF($M421&gt;0,IF(AND(INDIRECT(ADDRESS($M421,44))=0,INDIRECT(ADDRESS($M421,38))="UL"),INDIRECT(ADDRESS($M421,COLUMN())),0),0))</f>
        <v>0.54814814814814805</v>
      </c>
      <c r="BC421" s="58" cm="1">
        <f t="array" aca="1" ref="BC421" ca="1">SUM(IF($C421&gt;0,IF(AND(INDIRECT(ADDRESS($C421,44))=0,INDIRECT(ADDRESS($C421,38))="UL"),INDIRECT(ADDRESS($C421,COLUMN())),0),0),IF($D421&gt;0,IF(AND(INDIRECT(ADDRESS($D421,44))=0,INDIRECT(ADDRESS($D421,38))="UL"),INDIRECT(ADDRESS($D421,COLUMN())),0),0),IF($E421&gt;0,IF(AND(INDIRECT(ADDRESS($E421,44))=0,INDIRECT(ADDRESS($E421,38))="UL"),INDIRECT(ADDRESS($E421,COLUMN())),0),0),IF($F421&gt;0,IF(AND(INDIRECT(ADDRESS($F421,44))=0,INDIRECT(ADDRESS($F421,38))="UL"),INDIRECT(ADDRESS($F421,COLUMN())),0),0),IF($G421&gt;0,IF(AND(INDIRECT(ADDRESS($G421,44))=0,INDIRECT(ADDRESS($G421,38))="UL"),INDIRECT(ADDRESS($G421,COLUMN())),0),0),IF($H421&gt;0,IF(AND(INDIRECT(ADDRESS($H421,44))=0,INDIRECT(ADDRESS($H421,38))="UL"),INDIRECT(ADDRESS($H421,COLUMN())),0),0),IF($I421&gt;0,IF(AND(INDIRECT(ADDRESS($I421,44))=0,INDIRECT(ADDRESS($I421,38))="UL"),INDIRECT(ADDRESS($I421,COLUMN())),0),0),IF($J421&gt;0,IF(AND(INDIRECT(ADDRESS($J421,44))=0,INDIRECT(ADDRESS($J421,38))="UL"),INDIRECT(ADDRESS($J421,COLUMN())),0),0),IF($K421&gt;0,IF(AND(INDIRECT(ADDRESS($K421,44))=0,INDIRECT(ADDRESS($K421,38))="UL"),INDIRECT(ADDRESS($K421,COLUMN())),0),0),IF($L421&gt;0,IF(AND(INDIRECT(ADDRESS($L421,44))=0,INDIRECT(ADDRESS($L421,38))="UL"),INDIRECT(ADDRESS($L421,COLUMN())),0),0),IF($M421&gt;0,IF(AND(INDIRECT(ADDRESS($M421,44))=0,INDIRECT(ADDRESS($M421,38))="UL"),INDIRECT(ADDRESS($M421,COLUMN())),0),0))</f>
        <v>0.36296296296296293</v>
      </c>
      <c r="BD421" s="58" cm="1">
        <f t="array" aca="1" ref="BD421" ca="1">SUM(IF($C421&gt;0,IF(AND(INDIRECT(ADDRESS($C421,44))=0,INDIRECT(ADDRESS($C421,38))="UL"),INDIRECT(ADDRESS($C421,COLUMN())),0),0),IF($D421&gt;0,IF(AND(INDIRECT(ADDRESS($D421,44))=0,INDIRECT(ADDRESS($D421,38))="UL"),INDIRECT(ADDRESS($D421,COLUMN())),0),0),IF($E421&gt;0,IF(AND(INDIRECT(ADDRESS($E421,44))=0,INDIRECT(ADDRESS($E421,38))="UL"),INDIRECT(ADDRESS($E421,COLUMN())),0),0),IF($F421&gt;0,IF(AND(INDIRECT(ADDRESS($F421,44))=0,INDIRECT(ADDRESS($F421,38))="UL"),INDIRECT(ADDRESS($F421,COLUMN())),0),0),IF($G421&gt;0,IF(AND(INDIRECT(ADDRESS($G421,44))=0,INDIRECT(ADDRESS($G421,38))="UL"),INDIRECT(ADDRESS($G421,COLUMN())),0),0),IF($H421&gt;0,IF(AND(INDIRECT(ADDRESS($H421,44))=0,INDIRECT(ADDRESS($H421,38))="UL"),INDIRECT(ADDRESS($H421,COLUMN())),0),0),IF($I421&gt;0,IF(AND(INDIRECT(ADDRESS($I421,44))=0,INDIRECT(ADDRESS($I421,38))="UL"),INDIRECT(ADDRESS($I421,COLUMN())),0),0),IF($J421&gt;0,IF(AND(INDIRECT(ADDRESS($J421,44))=0,INDIRECT(ADDRESS($J421,38))="UL"),INDIRECT(ADDRESS($J421,COLUMN())),0),0),IF($K421&gt;0,IF(AND(INDIRECT(ADDRESS($K421,44))=0,INDIRECT(ADDRESS($K421,38))="UL"),INDIRECT(ADDRESS($K421,COLUMN())),0),0),IF($L421&gt;0,IF(AND(INDIRECT(ADDRESS($L421,44))=0,INDIRECT(ADDRESS($L421,38))="UL"),INDIRECT(ADDRESS($L421,COLUMN())),0),0),IF($M421&gt;0,IF(AND(INDIRECT(ADDRESS($M421,44))=0,INDIRECT(ADDRESS($M421,38))="UL"),INDIRECT(ADDRESS($M421,COLUMN())),0),0))</f>
        <v>0.62962962962962954</v>
      </c>
      <c r="BE421" s="57">
        <f t="shared" ca="1" si="287"/>
        <v>0.44444444444444442</v>
      </c>
      <c r="BF421" s="57" cm="1">
        <f t="array" aca="1" ref="BF421" ca="1">SUM(IF($C421&gt;0,IF(INDIRECT(ADDRESS($C421,45))=1,INDIRECT(ADDRESS($C421,52))*INDIRECT(ADDRESS($C421,42))/5,0),0), IF($D421&gt;0,IF(INDIRECT(ADDRESS($D421,45))=1,INDIRECT(ADDRESS($D421,52))*INDIRECT(ADDRESS($D421,42))/5,0),0), IF($E421&gt;0,IF(INDIRECT(ADDRESS($E421,45))=1,INDIRECT(ADDRESS($E421,52))*INDIRECT(ADDRESS($E421,42))/5,0),0), IF($F421&gt;0,IF(INDIRECT(ADDRESS($F421,45))=1,INDIRECT(ADDRESS($F421,52))*INDIRECT(ADDRESS($F421,42))/5,0),0), IF($G421&gt;0,IF(INDIRECT(ADDRESS($G421,45))=1,INDIRECT(ADDRESS($G421,52))*INDIRECT(ADDRESS($G421,42))/5,0),0), IF($H421&gt;0,IF(INDIRECT(ADDRESS($H421,45))=1,INDIRECT(ADDRESS($H421,52))*INDIRECT(ADDRESS($H421,42))/5,0),0)
)*$BF$296/100</f>
        <v>2.5925925925925925E-2</v>
      </c>
      <c r="BG421" s="19"/>
      <c r="BH421" s="57" cm="1">
        <f t="array" aca="1" ref="BH421" ca="1">SUM(IF($C421&gt;0,IF(AND(INDIRECT(ADDRESS($C421,44))=0,INDIRECT(ADDRESS($C421,38))&lt;&gt;"UL"),INDIRECT(ADDRESS($C421,COLUMN()-12)),0),0), IF($D421&gt;0,IF(AND(INDIRECT(ADDRESS($D421,44))=0,INDIRECT(ADDRESS($D421,38))&lt;&gt;"UL"),INDIRECT(ADDRESS($D421,COLUMN()-12)),0),0), IF($E421&gt;0,IF(AND(INDIRECT(ADDRESS($E421,44))=0,INDIRECT(ADDRESS($E421,38))&lt;&gt;"UL"),INDIRECT(ADDRESS($E421,COLUMN()-12)),0),0), IF($F421&gt;0,IF(AND(INDIRECT(ADDRESS($F421,44))=0,INDIRECT(ADDRESS($F421,38))&lt;&gt;"UL"),INDIRECT(ADDRESS($F421,COLUMN()-12)),0),0), IF($G421&gt;0,IF(AND(INDIRECT(ADDRESS($G421,44))=0,INDIRECT(ADDRESS($G421,38))&lt;&gt;"UL"),INDIRECT(ADDRESS($G421,COLUMN()-12)),0),0), IF($H421&gt;0,IF(AND(INDIRECT(ADDRESS($H421,44))=0,INDIRECT(ADDRESS($H421,38))&lt;&gt;"UL"),INDIRECT(ADDRESS($H421,COLUMN()-12)),0),0), IF($I421&gt;0,IF(AND(INDIRECT(ADDRESS($I421,44))=0,INDIRECT(ADDRESS($I421,38))&lt;&gt;"UL"),INDIRECT(ADDRESS($I421,COLUMN()-12)),0),0), IF($J421&gt;0,IF(AND(INDIRECT(ADDRESS($J421,44))=0,INDIRECT(ADDRESS($J421,38))&lt;&gt;"UL"),INDIRECT(ADDRESS($J421,COLUMN()-12)),0),0), IF($K421&gt;0,IF(AND(INDIRECT(ADDRESS($K421,44))=0,INDIRECT(ADDRESS($K421,38))&lt;&gt;"UL"),INDIRECT(ADDRESS($K421,COLUMN()-12)),0),0), IF($L421&gt;0,IF(AND(INDIRECT(ADDRESS($L421,44))=0,INDIRECT(ADDRESS($L421,38))&lt;&gt;"UL"),INDIRECT(ADDRESS($L421,COLUMN()-12)),0),0), IF($M421&gt;0,IF(AND(INDIRECT(ADDRESS($M421,44))=0,INDIRECT(ADDRESS($M421,38))&lt;&gt;"UL"),INDIRECT(ADDRESS($M421,COLUMN()-12)),0),0))</f>
        <v>0</v>
      </c>
      <c r="BI421" s="57" cm="1">
        <f t="array" aca="1" ref="BI421" ca="1">SUM(IF($C421&gt;0,IF(AND(INDIRECT(ADDRESS($C421,44))=0,INDIRECT(ADDRESS($C421,38))&lt;&gt;"UL"),INDIRECT(ADDRESS($C421,COLUMN()-12)),0),0), IF($D421&gt;0,IF(AND(INDIRECT(ADDRESS($D421,44))=0,INDIRECT(ADDRESS($D421,38))&lt;&gt;"UL"),INDIRECT(ADDRESS($D421,COLUMN()-12)),0),0), IF($E421&gt;0,IF(AND(INDIRECT(ADDRESS($E421,44))=0,INDIRECT(ADDRESS($E421,38))&lt;&gt;"UL"),INDIRECT(ADDRESS($E421,COLUMN()-12)),0),0), IF($F421&gt;0,IF(AND(INDIRECT(ADDRESS($F421,44))=0,INDIRECT(ADDRESS($F421,38))&lt;&gt;"UL"),INDIRECT(ADDRESS($F421,COLUMN()-12)),0),0), IF($G421&gt;0,IF(AND(INDIRECT(ADDRESS($G421,44))=0,INDIRECT(ADDRESS($G421,38))&lt;&gt;"UL"),INDIRECT(ADDRESS($G421,COLUMN()-12)),0),0), IF($H421&gt;0,IF(AND(INDIRECT(ADDRESS($H421,44))=0,INDIRECT(ADDRESS($H421,38))&lt;&gt;"UL"),INDIRECT(ADDRESS($H421,COLUMN()-12)),0),0), IF($I421&gt;0,IF(AND(INDIRECT(ADDRESS($I421,44))=0,INDIRECT(ADDRESS($I421,38))&lt;&gt;"UL"),INDIRECT(ADDRESS($I421,COLUMN()-12)),0),0), IF($J421&gt;0,IF(AND(INDIRECT(ADDRESS($J421,44))=0,INDIRECT(ADDRESS($J421,38))&lt;&gt;"UL"),INDIRECT(ADDRESS($J421,COLUMN()-12)),0),0), IF($K421&gt;0,IF(AND(INDIRECT(ADDRESS($K421,44))=0,INDIRECT(ADDRESS($K421,38))&lt;&gt;"UL"),INDIRECT(ADDRESS($K421,COLUMN()-12)),0),0), IF($L421&gt;0,IF(AND(INDIRECT(ADDRESS($L421,44))=0,INDIRECT(ADDRESS($L421,38))&lt;&gt;"UL"),INDIRECT(ADDRESS($L421,COLUMN()-12)),0),0), IF($M421&gt;0,IF(AND(INDIRECT(ADDRESS($M421,44))=0,INDIRECT(ADDRESS($M421,38))&lt;&gt;"UL"),INDIRECT(ADDRESS($M421,COLUMN()-12)),0),0))</f>
        <v>0</v>
      </c>
      <c r="BJ421" s="57" cm="1">
        <f t="array" aca="1" ref="BJ421" ca="1">SUM(IF($C421&gt;0,IF(AND(INDIRECT(ADDRESS($C421,44))=0,INDIRECT(ADDRESS($C421,38))&lt;&gt;"UL"),INDIRECT(ADDRESS($C421,COLUMN()-12)),0),0), IF($D421&gt;0,IF(AND(INDIRECT(ADDRESS($D421,44))=0,INDIRECT(ADDRESS($D421,38))&lt;&gt;"UL"),INDIRECT(ADDRESS($D421,COLUMN()-12)),0),0), IF($E421&gt;0,IF(AND(INDIRECT(ADDRESS($E421,44))=0,INDIRECT(ADDRESS($E421,38))&lt;&gt;"UL"),INDIRECT(ADDRESS($E421,COLUMN()-12)),0),0), IF($F421&gt;0,IF(AND(INDIRECT(ADDRESS($F421,44))=0,INDIRECT(ADDRESS($F421,38))&lt;&gt;"UL"),INDIRECT(ADDRESS($F421,COLUMN()-12)),0),0), IF($G421&gt;0,IF(AND(INDIRECT(ADDRESS($G421,44))=0,INDIRECT(ADDRESS($G421,38))&lt;&gt;"UL"),INDIRECT(ADDRESS($G421,COLUMN()-12)),0),0), IF($H421&gt;0,IF(AND(INDIRECT(ADDRESS($H421,44))=0,INDIRECT(ADDRESS($H421,38))&lt;&gt;"UL"),INDIRECT(ADDRESS($H421,COLUMN()-12)),0),0), IF($I421&gt;0,IF(AND(INDIRECT(ADDRESS($I421,44))=0,INDIRECT(ADDRESS($I421,38))&lt;&gt;"UL"),INDIRECT(ADDRESS($I421,COLUMN()-12)),0),0), IF($J421&gt;0,IF(AND(INDIRECT(ADDRESS($J421,44))=0,INDIRECT(ADDRESS($J421,38))&lt;&gt;"UL"),INDIRECT(ADDRESS($J421,COLUMN()-12)),0),0), IF($K421&gt;0,IF(AND(INDIRECT(ADDRESS($K421,44))=0,INDIRECT(ADDRESS($K421,38))&lt;&gt;"UL"),INDIRECT(ADDRESS($K421,COLUMN()-12)),0),0), IF($L421&gt;0,IF(AND(INDIRECT(ADDRESS($L421,44))=0,INDIRECT(ADDRESS($L421,38))&lt;&gt;"UL"),INDIRECT(ADDRESS($L421,COLUMN()-12)),0),0), IF($M421&gt;0,IF(AND(INDIRECT(ADDRESS($M421,44))=0,INDIRECT(ADDRESS($M421,38))&lt;&gt;"UL"),INDIRECT(ADDRESS($M421,COLUMN()-12)),0),0))</f>
        <v>0</v>
      </c>
      <c r="BK421" s="57">
        <f t="shared" ca="1" si="288"/>
        <v>0</v>
      </c>
      <c r="BL421" s="58">
        <f t="shared" ca="1" si="289"/>
        <v>0</v>
      </c>
      <c r="BM421" s="57" cm="1">
        <f t="array" aca="1" ref="BM421" ca="1">SUM(IF($C421&gt;0,IF(AND(INDIRECT(ADDRESS($C421,44))=0,INDIRECT(ADDRESS($C421,38))&lt;&gt;"UL"),INDIRECT(ADDRESS($C421,COLUMN()-12)),0),0), IF($D421&gt;0,IF(AND(INDIRECT(ADDRESS($D421,44))=0,INDIRECT(ADDRESS($D421,38))&lt;&gt;"UL"),INDIRECT(ADDRESS($D421,COLUMN()-12)),0),0), IF($E421&gt;0,IF(AND(INDIRECT(ADDRESS($E421,44))=0,INDIRECT(ADDRESS($E421,38))&lt;&gt;"UL"),INDIRECT(ADDRESS($E421,COLUMN()-12)),0),0), IF($F421&gt;0,IF(AND(INDIRECT(ADDRESS($F421,44))=0,INDIRECT(ADDRESS($F421,38))&lt;&gt;"UL"),INDIRECT(ADDRESS($F421,COLUMN()-12)),0),0), IF($G421&gt;0,IF(AND(INDIRECT(ADDRESS($G421,44))=0,INDIRECT(ADDRESS($G421,38))&lt;&gt;"UL"),INDIRECT(ADDRESS($G421,COLUMN()-12)),0),0), IF($H421&gt;0,IF(AND(INDIRECT(ADDRESS($H421,44))=0,INDIRECT(ADDRESS($H421,38))&lt;&gt;"UL"),INDIRECT(ADDRESS($H421,COLUMN()-12)),0),0), IF($I421&gt;0,IF(AND(INDIRECT(ADDRESS($I421,44))=0,INDIRECT(ADDRESS($I421,38))&lt;&gt;"UL"),INDIRECT(ADDRESS($I421,COLUMN()-12)),0),0), IF($J421&gt;0,IF(AND(INDIRECT(ADDRESS($J421,44))=0,INDIRECT(ADDRESS($J421,38))&lt;&gt;"UL"),INDIRECT(ADDRESS($J421,COLUMN()-12)),0),0), IF($K421&gt;0,IF(AND(INDIRECT(ADDRESS($K421,44))=0,INDIRECT(ADDRESS($K421,38))&lt;&gt;"UL"),INDIRECT(ADDRESS($K421,COLUMN()-11)),0),0), IF($L421&gt;0,IF(AND(INDIRECT(ADDRESS($L421,44))=0,INDIRECT(ADDRESS($L421,38))&lt;&gt;"UL"),INDIRECT(ADDRESS($L421,COLUMN()-11)),0),0), IF($M421&gt;0,IF(AND(INDIRECT(ADDRESS($M421,44))=0,INDIRECT(ADDRESS($M421,38))&lt;&gt;"UL"),INDIRECT(ADDRESS($M421,COLUMN()-11)),0),0))</f>
        <v>0</v>
      </c>
      <c r="BN421" s="57" cm="1">
        <f t="array" aca="1" ref="BN421" ca="1">SUM(IF($C421&gt;0,IF(AND(INDIRECT(ADDRESS($C421,44))=0,INDIRECT(ADDRESS($C421,38))&lt;&gt;"UL"),INDIRECT(ADDRESS($C421,COLUMN()-12)),0),0), IF($D421&gt;0,IF(AND(INDIRECT(ADDRESS($D421,44))=0,INDIRECT(ADDRESS($D421,38))&lt;&gt;"UL"),INDIRECT(ADDRESS($D421,COLUMN()-12)),0),0), IF($E421&gt;0,IF(AND(INDIRECT(ADDRESS($E421,44))=0,INDIRECT(ADDRESS($E421,38))&lt;&gt;"UL"),INDIRECT(ADDRESS($E421,COLUMN()-12)),0),0), IF($F421&gt;0,IF(AND(INDIRECT(ADDRESS($F421,44))=0,INDIRECT(ADDRESS($F421,38))&lt;&gt;"UL"),INDIRECT(ADDRESS($F421,COLUMN()-12)),0),0), IF($G421&gt;0,IF(AND(INDIRECT(ADDRESS($G421,44))=0,INDIRECT(ADDRESS($G421,38))&lt;&gt;"UL"),INDIRECT(ADDRESS($G421,COLUMN()-12)),0),0), IF($H421&gt;0,IF(AND(INDIRECT(ADDRESS($H421,44))=0,INDIRECT(ADDRESS($H421,38))&lt;&gt;"UL"),INDIRECT(ADDRESS($H421,COLUMN()-12)),0),0), IF($I421&gt;0,IF(AND(INDIRECT(ADDRESS($I421,44))=0,INDIRECT(ADDRESS($I421,38))&lt;&gt;"UL"),INDIRECT(ADDRESS($I421,COLUMN()-12)),0),0), IF($J421&gt;0,IF(AND(INDIRECT(ADDRESS($J421,44))=0,INDIRECT(ADDRESS($J421,38))&lt;&gt;"UL"),INDIRECT(ADDRESS($J421,COLUMN()-12)),0),0), IF($K421&gt;0,IF(AND(INDIRECT(ADDRESS($K421,44))=0,INDIRECT(ADDRESS($K421,38))&lt;&gt;"UL"),INDIRECT(ADDRESS($K421,COLUMN()-11)),0),0), IF($L421&gt;0,IF(AND(INDIRECT(ADDRESS($L421,44))=0,INDIRECT(ADDRESS($L421,38))&lt;&gt;"UL"),INDIRECT(ADDRESS($L421,COLUMN()-11)),0),0), IF($M421&gt;0,IF(AND(INDIRECT(ADDRESS($M421,44))=0,INDIRECT(ADDRESS($M421,38))&lt;&gt;"UL"),INDIRECT(ADDRESS($M421,COLUMN()-11)),0),0))</f>
        <v>0</v>
      </c>
      <c r="BO421" s="57" cm="1">
        <f t="array" aca="1" ref="BO421" ca="1">SUM(IF($C421&gt;0,IF(AND(INDIRECT(ADDRESS($C421,44))=0,INDIRECT(ADDRESS($C421,38))&lt;&gt;"UL"),INDIRECT(ADDRESS($C421,COLUMN()-12)),0),0), IF($D421&gt;0,IF(AND(INDIRECT(ADDRESS($D421,44))=0,INDIRECT(ADDRESS($D421,38))&lt;&gt;"UL"),INDIRECT(ADDRESS($D421,COLUMN()-12)),0),0), IF($E421&gt;0,IF(AND(INDIRECT(ADDRESS($E421,44))=0,INDIRECT(ADDRESS($E421,38))&lt;&gt;"UL"),INDIRECT(ADDRESS($E421,COLUMN()-12)),0),0), IF($F421&gt;0,IF(AND(INDIRECT(ADDRESS($F421,44))=0,INDIRECT(ADDRESS($F421,38))&lt;&gt;"UL"),INDIRECT(ADDRESS($F421,COLUMN()-12)),0),0), IF($G421&gt;0,IF(AND(INDIRECT(ADDRESS($G421,44))=0,INDIRECT(ADDRESS($G421,38))&lt;&gt;"UL"),INDIRECT(ADDRESS($G421,COLUMN()-12)),0),0), IF($H421&gt;0,IF(AND(INDIRECT(ADDRESS($H421,44))=0,INDIRECT(ADDRESS($H421,38))&lt;&gt;"UL"),INDIRECT(ADDRESS($H421,COLUMN()-12)),0),0), IF($I421&gt;0,IF(AND(INDIRECT(ADDRESS($I421,44))=0,INDIRECT(ADDRESS($I421,38))&lt;&gt;"UL"),INDIRECT(ADDRESS($I421,COLUMN()-12)),0),0), IF($J421&gt;0,IF(AND(INDIRECT(ADDRESS($J421,44))=0,INDIRECT(ADDRESS($J421,38))&lt;&gt;"UL"),INDIRECT(ADDRESS($J421,COLUMN()-12)),0),0), IF($K421&gt;0,IF(AND(INDIRECT(ADDRESS($K421,44))=0,INDIRECT(ADDRESS($K421,38))&lt;&gt;"UL"),INDIRECT(ADDRESS($K421,COLUMN()-11)),0),0), IF($L421&gt;0,IF(AND(INDIRECT(ADDRESS($L421,44))=0,INDIRECT(ADDRESS($L421,38))&lt;&gt;"UL"),INDIRECT(ADDRESS($L421,COLUMN()-11)),0),0), IF($M421&gt;0,IF(AND(INDIRECT(ADDRESS($M421,44))=0,INDIRECT(ADDRESS($M421,38))&lt;&gt;"UL"),INDIRECT(ADDRESS($M421,COLUMN()-11)),0),0))</f>
        <v>0</v>
      </c>
      <c r="BP421" s="57" cm="1">
        <f t="array" aca="1" ref="BP421" ca="1">SUM(IF($C421&gt;0,IF(AND(INDIRECT(ADDRESS($C421,44))=0,INDIRECT(ADDRESS($C421,38))&lt;&gt;"UL"),INDIRECT(ADDRESS($C421,COLUMN()-12)),0),0), IF($D421&gt;0,IF(AND(INDIRECT(ADDRESS($D421,44))=0,INDIRECT(ADDRESS($D421,38))&lt;&gt;"UL"),INDIRECT(ADDRESS($D421,COLUMN()-12)),0),0), IF($E421&gt;0,IF(AND(INDIRECT(ADDRESS($E421,44))=0,INDIRECT(ADDRESS($E421,38))&lt;&gt;"UL"),INDIRECT(ADDRESS($E421,COLUMN()-12)),0),0), IF($F421&gt;0,IF(AND(INDIRECT(ADDRESS($F421,44))=0,INDIRECT(ADDRESS($F421,38))&lt;&gt;"UL"),INDIRECT(ADDRESS($F421,COLUMN()-12)),0),0), IF($G421&gt;0,IF(AND(INDIRECT(ADDRESS($G421,44))=0,INDIRECT(ADDRESS($G421,38))&lt;&gt;"UL"),INDIRECT(ADDRESS($G421,COLUMN()-12)),0),0), IF($H421&gt;0,IF(AND(INDIRECT(ADDRESS($H421,44))=0,INDIRECT(ADDRESS($H421,38))&lt;&gt;"UL"),INDIRECT(ADDRESS($H421,COLUMN()-12)),0),0), IF($I421&gt;0,IF(AND(INDIRECT(ADDRESS($I421,44))=0,INDIRECT(ADDRESS($I421,38))&lt;&gt;"UL"),INDIRECT(ADDRESS($I421,COLUMN()-12)),0),0), IF($J421&gt;0,IF(AND(INDIRECT(ADDRESS($J421,44))=0,INDIRECT(ADDRESS($J421,38))&lt;&gt;"UL"),INDIRECT(ADDRESS($J421,COLUMN()-12)),0),0), IF($K421&gt;0,IF(AND(INDIRECT(ADDRESS($K421,44))=0,INDIRECT(ADDRESS($K421,38))&lt;&gt;"UL"),INDIRECT(ADDRESS($K421,COLUMN()-11)),0),0), IF($L421&gt;0,IF(AND(INDIRECT(ADDRESS($L421,44))=0,INDIRECT(ADDRESS($L421,38))&lt;&gt;"UL"),INDIRECT(ADDRESS($L421,COLUMN()-11)),0),0), IF($M421&gt;0,IF(AND(INDIRECT(ADDRESS($M421,44))=0,INDIRECT(ADDRESS($M421,38))&lt;&gt;"UL"),INDIRECT(ADDRESS($M421,COLUMN()-11)),0),0))</f>
        <v>0</v>
      </c>
      <c r="BQ421" s="57">
        <f t="shared" ca="1" si="290"/>
        <v>0</v>
      </c>
      <c r="BR421" s="161">
        <f t="shared" ca="1" si="291"/>
        <v>82.527478906709703</v>
      </c>
      <c r="BS421" s="59"/>
      <c r="BT421" s="56">
        <f t="shared" ca="1" si="292"/>
        <v>3.0455219409935674</v>
      </c>
      <c r="BU421" s="63">
        <f t="shared" ca="1" si="293"/>
        <v>0.11713545926898336</v>
      </c>
      <c r="BV421" s="57" t="s">
        <v>34</v>
      </c>
      <c r="BW421" s="57" cm="1">
        <f t="array" aca="1" ref="BW421" ca="1">SUM(IF($C421&gt;0,IF(AND(INDIRECT(ADDRESS($C421,44))=0,INDIRECT(ADDRESS($C421,38))="UL",ISERROR(SEARCH("Rear",INDIRECT(ADDRESS($C421,33)))),ISERROR(SEARCH("Side",INDIRECT(ADDRESS($C421,33))))),INDIRECT(ADDRESS($C421,COLUMN())),0),0),IF($D421&gt;0,IF(AND(INDIRECT(ADDRESS($D421,44))=0,INDIRECT(ADDRESS($D421,38))="UL",ISERROR(SEARCH("Rear",INDIRECT(ADDRESS($D421,33)))),ISERROR(SEARCH("Side",INDIRECT(ADDRESS($D421,33))))),INDIRECT(ADDRESS($D421,COLUMN())),0),0),IF($E421&gt;0,IF(AND(INDIRECT(ADDRESS($E421,44))=0,INDIRECT(ADDRESS($E421,38))="UL",ISERROR(SEARCH("Rear",INDIRECT(ADDRESS($E421,33)))),ISERROR(SEARCH("Side",INDIRECT(ADDRESS($E421,33))))),INDIRECT(ADDRESS($E421,COLUMN())),0),0),IF($F421&gt;0,IF(AND(INDIRECT(ADDRESS($F421,44))=0,INDIRECT(ADDRESS($F421,38))="UL",ISERROR(SEARCH("Rear",INDIRECT(ADDRESS($F421,33)))),ISERROR(SEARCH("Side",INDIRECT(ADDRESS($F421,33))))),INDIRECT(ADDRESS($F421,COLUMN())),0),0),IF($G421&gt;0,IF(AND(INDIRECT(ADDRESS($G421,44))=0,INDIRECT(ADDRESS($G421,38))="UL",ISERROR(SEARCH("Rear",INDIRECT(ADDRESS($G421,33)))),ISERROR(SEARCH("Side",INDIRECT(ADDRESS($G421,33))))),INDIRECT(ADDRESS($G421,COLUMN())),0),0),IF($H421&gt;0,IF(AND(INDIRECT(ADDRESS($H421,44))=0,INDIRECT(ADDRESS($H421,38))="UL",ISERROR(SEARCH("Rear",INDIRECT(ADDRESS($H421,33)))),ISERROR(SEARCH("Side",INDIRECT(ADDRESS($H421,33))))),INDIRECT(ADDRESS($H421,COLUMN())),0),0),IF($I421&gt;0,IF(AND(INDIRECT(ADDRESS($I421,44))=0,INDIRECT(ADDRESS($I421,38))="UL",ISERROR(SEARCH("Rear",INDIRECT(ADDRESS($I421,33)))),ISERROR(SEARCH("Side",INDIRECT(ADDRESS($I421,33))))),INDIRECT(ADDRESS($I421,COLUMN())),0),0),IF($J421&gt;0,IF(AND(INDIRECT(ADDRESS($J421,44))=0,INDIRECT(ADDRESS($J421,38))="UL",ISERROR(SEARCH("Rear",INDIRECT(ADDRESS($J421,33)))),ISERROR(SEARCH("Side",INDIRECT(ADDRESS($J421,33))))),INDIRECT(ADDRESS($J421,COLUMN())),0),0),IF($K421&gt;0,IF(AND(INDIRECT(ADDRESS($K421,44))=0,INDIRECT(ADDRESS($K421,38))="UL",ISERROR(SEARCH("Rear",INDIRECT(ADDRESS($K421,33)))),ISERROR(SEARCH("Side",INDIRECT(ADDRESS($K421,33))))),INDIRECT(ADDRESS($K421,COLUMN())),0),0),IF($L421&gt;0,IF(AND(INDIRECT(ADDRESS($L421,44))=0,INDIRECT(ADDRESS($L421,38))="UL",ISERROR(SEARCH("Rear",INDIRECT(ADDRESS($L421,33)))),ISERROR(SEARCH("Side",INDIRECT(ADDRESS($L421,33))))),INDIRECT(ADDRESS($L421,COLUMN())),0),0),IF($M421&gt;0,IF(AND(INDIRECT(ADDRESS($M421,44))=0,INDIRECT(ADDRESS($M421,38))="UL",ISERROR(SEARCH("Rear",INDIRECT(ADDRESS($M421,33)))),ISERROR(SEARCH("Side",INDIRECT(ADDRESS($M421,33))))),INDIRECT(ADDRESS($M421,COLUMN())),0),0))</f>
        <v>0.83333333333333326</v>
      </c>
      <c r="BX421" s="57">
        <f t="shared" ca="1" si="294"/>
        <v>0.83333333333333326</v>
      </c>
      <c r="BY421" s="57" cm="1">
        <f t="array" aca="1" ref="BY421" ca="1">SUM(IF($C421&gt;0,IF(AND(INDIRECT(ADDRESS($C421,44))=0,INDIRECT(ADDRESS($C421,38))="UL"),INDIRECT(ADDRESS($C421,COLUMN())),0),0),IF($D421&gt;0,IF(AND(INDIRECT(ADDRESS($D421,44))=0,INDIRECT(ADDRESS($D421,38))="UL"),INDIRECT(ADDRESS($D421,COLUMN())),0),0),IF($E421&gt;0,IF(AND(INDIRECT(ADDRESS($E421,44))=0,INDIRECT(ADDRESS($E421,38))="UL"),INDIRECT(ADDRESS($E421,COLUMN())),0),0),IF($F421&gt;0,IF(AND(INDIRECT(ADDRESS($F421,44))=0,INDIRECT(ADDRESS($F421,38))="UL"),INDIRECT(ADDRESS($F421,COLUMN())),0),0),IF($G421&gt;0,IF(AND(INDIRECT(ADDRESS($G421,44))=0,INDIRECT(ADDRESS($G421,38))="UL"),INDIRECT(ADDRESS($G421,COLUMN())),0),0),IF($H421&gt;0,IF(AND(INDIRECT(ADDRESS($H421,44))=0,INDIRECT(ADDRESS($H421,38))="UL"),INDIRECT(ADDRESS($H421,COLUMN())),0),0),IF($I421&gt;0,IF(AND(INDIRECT(ADDRESS($I421,44))=0,INDIRECT(ADDRESS($I421,38))="UL"),INDIRECT(ADDRESS($I421,COLUMN())),0),0),IF($J421&gt;0,IF(AND(INDIRECT(ADDRESS($J421,44))=0,INDIRECT(ADDRESS($J421,38))="UL"),INDIRECT(ADDRESS($J421,COLUMN())),0),0),IF($K421&gt;0,IF(AND(INDIRECT(ADDRESS($K421,44))=0,INDIRECT(ADDRESS($K421,38))="UL"),INDIRECT(ADDRESS($K421,COLUMN())),0),0),IF($L421&gt;0,IF(AND(INDIRECT(ADDRESS($L421,44))=0,INDIRECT(ADDRESS($L421,38))="UL"),INDIRECT(ADDRESS($L421,COLUMN())),0),0),IF($M421&gt;0,IF(AND(INDIRECT(ADDRESS($M421,44))=0,INDIRECT(ADDRESS($M421,38))="UL"),INDIRECT(ADDRESS($M421,COLUMN())),0),0))</f>
        <v>0.27777777777777779</v>
      </c>
      <c r="BZ421" s="57" cm="1">
        <f t="array" aca="1" ref="BZ421" ca="1">SUM(IF($C421&gt;0,IF(AND(INDIRECT(ADDRESS($C421,44))=0,INDIRECT(ADDRESS($C421,38))="UL"),INDIRECT(ADDRESS($C421,COLUMN())),0),0),IF($D421&gt;0,IF(AND(INDIRECT(ADDRESS($D421,44))=0,INDIRECT(ADDRESS($D421,38))="UL"),INDIRECT(ADDRESS($D421,COLUMN())),0),0),IF($E421&gt;0,IF(AND(INDIRECT(ADDRESS($E421,44))=0,INDIRECT(ADDRESS($E421,38))="UL"),INDIRECT(ADDRESS($E421,COLUMN())),0),0),IF($F421&gt;0,IF(AND(INDIRECT(ADDRESS($F421,44))=0,INDIRECT(ADDRESS($F421,38))="UL"),INDIRECT(ADDRESS($F421,COLUMN())),0),0),IF($G421&gt;0,IF(AND(INDIRECT(ADDRESS($G421,44))=0,INDIRECT(ADDRESS($G421,38))="UL"),INDIRECT(ADDRESS($G421,COLUMN())),0),0),IF($H421&gt;0,IF(AND(INDIRECT(ADDRESS($H421,44))=0,INDIRECT(ADDRESS($H421,38))="UL"),INDIRECT(ADDRESS($H421,COLUMN())),0),0),IF($I421&gt;0,IF(AND(INDIRECT(ADDRESS($I421,44))=0,INDIRECT(ADDRESS($I421,38))="UL"),INDIRECT(ADDRESS($I421,COLUMN())),0),0),IF($J421&gt;0,IF(AND(INDIRECT(ADDRESS($J421,44))=0,INDIRECT(ADDRESS($J421,38))="UL"),INDIRECT(ADDRESS($J421,COLUMN())),0),0),IF($K421&gt;0,IF(AND(INDIRECT(ADDRESS($K421,44))=0,INDIRECT(ADDRESS($K421,38))="UL"),INDIRECT(ADDRESS($K421,COLUMN())),0),0),IF($L421&gt;0,IF(AND(INDIRECT(ADDRESS($L421,44))=0,INDIRECT(ADDRESS($L421,38))="UL"),INDIRECT(ADDRESS($L421,COLUMN())),0),0),IF($M421&gt;0,IF(AND(INDIRECT(ADDRESS($M421,44))=0,INDIRECT(ADDRESS($M421,38))="UL"),INDIRECT(ADDRESS($M421,COLUMN())),0),0))</f>
        <v>0.61111111111111105</v>
      </c>
      <c r="CA421" s="57">
        <f t="shared" ca="1" si="295"/>
        <v>0.61111111111111105</v>
      </c>
      <c r="CB421" s="57" cm="1">
        <f t="array" aca="1" ref="CB421" ca="1">SUM(IF($C421&gt;0,IF(AND(INDIRECT(ADDRESS($C421,44))=0,INDIRECT(ADDRESS($C421,38))&lt;&gt;"UL"),INDIRECT(ADDRESS($C421,COLUMN())),0),0),IF($D421&gt;0,IF(AND(INDIRECT(ADDRESS($D421,44))=0,INDIRECT(ADDRESS($D421,38))&lt;&gt;"UL"),INDIRECT(ADDRESS($D421,COLUMN())),0),0),IF($E421&gt;0,IF(AND(INDIRECT(ADDRESS($E421,44))=0,INDIRECT(ADDRESS($E421,38))&lt;&gt;"UL"),INDIRECT(ADDRESS($E421,COLUMN())),0),0),IF($F421&gt;0,IF(AND(INDIRECT(ADDRESS($F421,44))=0,INDIRECT(ADDRESS($F421,38))&lt;&gt;"UL"),INDIRECT(ADDRESS($F421,COLUMN())),0),0),IF($G421&gt;0,IF(AND(INDIRECT(ADDRESS($G421,44))=0,INDIRECT(ADDRESS($G421,38))&lt;&gt;"UL"),INDIRECT(ADDRESS($G421,COLUMN())),0),0),IF($H421&gt;0,IF(AND(INDIRECT(ADDRESS($H421,44))=0,INDIRECT(ADDRESS($H421,38))&lt;&gt;"UL"),INDIRECT(ADDRESS($H421,COLUMN())),0),0),IF($I421&gt;0,IF(AND(INDIRECT(ADDRESS($I421,44))=0,INDIRECT(ADDRESS($I421,38))&lt;&gt;"UL"),INDIRECT(ADDRESS($I421,COLUMN())),0),0),IF($J421&gt;0,IF(AND(INDIRECT(ADDRESS($J421,44))=0,INDIRECT(ADDRESS($J421,38))&lt;&gt;"UL"),INDIRECT(ADDRESS($J421,COLUMN())),0),0),IF($K421&gt;0,IF(AND(INDIRECT(ADDRESS($K421,44))=0,INDIRECT(ADDRESS($K421,38))&lt;&gt;"UL"),INDIRECT(ADDRESS($K421,COLUMN())),0),0),IF($L421&gt;0,IF(AND(INDIRECT(ADDRESS($L421,44))=0,INDIRECT(ADDRESS($L421,38))&lt;&gt;"UL"),INDIRECT(ADDRESS($L421,COLUMN())),0),0),IF($M421&gt;0,IF(AND(INDIRECT(ADDRESS($M421,44))=0,INDIRECT(ADDRESS($M421,38))&lt;&gt;"UL"),INDIRECT(ADDRESS($M421,COLUMN())),0),0))</f>
        <v>0</v>
      </c>
      <c r="CC421" s="57">
        <f t="shared" ca="1" si="296"/>
        <v>0</v>
      </c>
      <c r="CD421" s="57" cm="1">
        <f t="array" aca="1" ref="CD421" ca="1">SUM(IF($C421&gt;0,IF(AND(INDIRECT(ADDRESS($C421,44))=0,INDIRECT(ADDRESS($C421,38))&lt;&gt;"UL"),INDIRECT(ADDRESS($C421,COLUMN())),0),0),IF($D421&gt;0,IF(AND(INDIRECT(ADDRESS($D421,44))=0,INDIRECT(ADDRESS($D421,38))&lt;&gt;"UL"),INDIRECT(ADDRESS($D421,COLUMN())),0),0),IF($E421&gt;0,IF(AND(INDIRECT(ADDRESS($E421,44))=0,INDIRECT(ADDRESS($E421,38))&lt;&gt;"UL"),INDIRECT(ADDRESS($E421,COLUMN())),0),0),IF($F421&gt;0,IF(AND(INDIRECT(ADDRESS($F421,44))=0,INDIRECT(ADDRESS($F421,38))&lt;&gt;"UL"),INDIRECT(ADDRESS($F421,COLUMN())),0),0),IF($G421&gt;0,IF(AND(INDIRECT(ADDRESS($G421,44))=0,INDIRECT(ADDRESS($G421,38))&lt;&gt;"UL"),INDIRECT(ADDRESS($G421,COLUMN())),0),0),IF($H421&gt;0,IF(AND(INDIRECT(ADDRESS($H421,44))=0,INDIRECT(ADDRESS($H421,38))&lt;&gt;"UL"),INDIRECT(ADDRESS($H421,COLUMN())),0),0),IF($I421&gt;0,IF(AND(INDIRECT(ADDRESS($I421,44))=0,INDIRECT(ADDRESS($I421,38))&lt;&gt;"UL"),INDIRECT(ADDRESS($I421,COLUMN())),0),0),IF($J421&gt;0,IF(AND(INDIRECT(ADDRESS($J421,44))=0,INDIRECT(ADDRESS($J421,38))&lt;&gt;"UL"),INDIRECT(ADDRESS($J421,COLUMN())),0),0),IF($K421&gt;0,IF(AND(INDIRECT(ADDRESS($K421,44))=0,INDIRECT(ADDRESS($K421,38))&lt;&gt;"UL"),INDIRECT(ADDRESS($K421,COLUMN())),0),0),IF($L421&gt;0,IF(AND(INDIRECT(ADDRESS($L421,44))=0,INDIRECT(ADDRESS($L421,38))&lt;&gt;"UL"),INDIRECT(ADDRESS($L421,COLUMN())),0),0),IF($M421&gt;0,IF(AND(INDIRECT(ADDRESS($M421,44))=0,INDIRECT(ADDRESS($M421,38))&lt;&gt;"UL"),INDIRECT(ADDRESS($M421,COLUMN())),0),0))</f>
        <v>0</v>
      </c>
      <c r="CE421" s="57" cm="1">
        <f t="array" aca="1" ref="CE421" ca="1">SUM(IF($C421&gt;0,IF(AND(INDIRECT(ADDRESS($C421,44))=0,INDIRECT(ADDRESS($C421,38))&lt;&gt;"UL"),INDIRECT(ADDRESS($C421,COLUMN())),0),0),IF($D421&gt;0,IF(AND(INDIRECT(ADDRESS($D421,44))=0,INDIRECT(ADDRESS($D421,38))&lt;&gt;"UL"),INDIRECT(ADDRESS($D421,COLUMN())),0),0),IF($E421&gt;0,IF(AND(INDIRECT(ADDRESS($E421,44))=0,INDIRECT(ADDRESS($E421,38))&lt;&gt;"UL"),INDIRECT(ADDRESS($E421,COLUMN())),0),0),IF($F421&gt;0,IF(AND(INDIRECT(ADDRESS($F421,44))=0,INDIRECT(ADDRESS($F421,38))&lt;&gt;"UL"),INDIRECT(ADDRESS($F421,COLUMN())),0),0),IF($G421&gt;0,IF(AND(INDIRECT(ADDRESS($G421,44))=0,INDIRECT(ADDRESS($G421,38))&lt;&gt;"UL"),INDIRECT(ADDRESS($G421,COLUMN())),0),0),IF($H421&gt;0,IF(AND(INDIRECT(ADDRESS($H421,44))=0,INDIRECT(ADDRESS($H421,38))&lt;&gt;"UL"),INDIRECT(ADDRESS($H421,COLUMN())),0),0),IF($I421&gt;0,IF(AND(INDIRECT(ADDRESS($I421,44))=0,INDIRECT(ADDRESS($I421,38))&lt;&gt;"UL"),INDIRECT(ADDRESS($I421,COLUMN())),0),0),IF($J421&gt;0,IF(AND(INDIRECT(ADDRESS($J421,44))=0,INDIRECT(ADDRESS($J421,38))&lt;&gt;"UL"),INDIRECT(ADDRESS($J421,COLUMN())),0),0),IF($K421&gt;0,IF(AND(INDIRECT(ADDRESS($K421,44))=0,INDIRECT(ADDRESS($K421,38))&lt;&gt;"UL"),INDIRECT(ADDRESS($K421,COLUMN())),0),0),IF($L421&gt;0,IF(AND(INDIRECT(ADDRESS($L421,44))=0,INDIRECT(ADDRESS($L421,38))&lt;&gt;"UL"),INDIRECT(ADDRESS($L421,COLUMN())),0),0),IF($M421&gt;0,IF(AND(INDIRECT(ADDRESS($M421,44))=0,INDIRECT(ADDRESS($M421,38))&lt;&gt;"UL"),INDIRECT(ADDRESS($M421,COLUMN())),0),0))</f>
        <v>0</v>
      </c>
      <c r="CF421" s="57">
        <f t="shared" ca="1" si="297"/>
        <v>0</v>
      </c>
      <c r="CG421" s="57">
        <f t="shared" ca="1" si="298"/>
        <v>1.4675467161830711</v>
      </c>
      <c r="CH421" s="57">
        <f t="shared" ca="1" si="299"/>
        <v>5.6444104468579656E-2</v>
      </c>
      <c r="CI421" s="19">
        <f t="shared" ca="1" si="300"/>
        <v>12.805484231611485</v>
      </c>
      <c r="CJ421" s="19"/>
      <c r="CK421" s="57" cm="1">
        <f t="array" aca="1" ref="CK421" ca="1">IF(AU421="S", SUM(IF($C421&gt;0,IF(INDIRECT(ADDRESS($C421,43))&lt;&gt;1,INDIRECT(ADDRESS($C421,48)),0),0), IF($D421&gt;0,IF(INDIRECT(ADDRESS($D421,43))&lt;&gt;1,INDIRECT(ADDRESS($D421,48)),0),0), IF($E421&gt;0,IF(INDIRECT(ADDRESS($E421,43))&lt;&gt;1,INDIRECT(ADDRESS($E421,48)),0),0), IF($F421&gt;0,IF(INDIRECT(ADDRESS($F421,43))&lt;&gt;1,INDIRECT(ADDRESS($F421,48)),0),0), IF($G421&gt;0,IF(INDIRECT(ADDRESS($G421,43))&lt;&gt;1,INDIRECT(ADDRESS($G421,48)),0),0), IF($H421&gt;0,IF(INDIRECT(ADDRESS($H421,43))&lt;&gt;1,INDIRECT(ADDRESS($H421,48)),0),0), IF($I421&gt;0,IF(INDIRECT(ADDRESS($I421,43))&lt;&gt;1,INDIRECT(ADDRESS($I421,48)),0),0), IF($J421&gt;0,IF(INDIRECT(ADDRESS($J421,43))&lt;&gt;1,INDIRECT(ADDRESS($J421,48)),0),0), IF($K421&gt;0,IF(INDIRECT(ADDRESS($K421,43))&lt;&gt;1,INDIRECT(ADDRESS($K421,48)),0),0), IF($L421&gt;0,IF(INDIRECT(ADDRESS($L421,43))&lt;&gt;1,INDIRECT(ADDRESS($L421,48)),0),0), IF($M421&gt;0,IF(INDIRECT(ADDRESS($M421,43))&lt;&gt;1,INDIRECT(ADDRESS($M421,48)),0),0)), IF(AU421="L",SUM(IF($C421&gt;0,IF(INDIRECT(ADDRESS($C421,43))&lt;&gt;1,INDIRECT(ADDRESS($C421,50)),0),0), IF($D421&gt;0,IF(INDIRECT(ADDRESS($D421,43))&lt;&gt;1,INDIRECT(ADDRESS($D421,50)),0),0), IF($E421&gt;0,IF(INDIRECT(ADDRESS($E421,43))&lt;&gt;1,INDIRECT(ADDRESS($E421,50)),0),0), IF($F421&gt;0,IF(INDIRECT(ADDRESS($F421,43))&lt;&gt;1,INDIRECT(ADDRESS($F421,50)),0),0), IF($G421&gt;0,IF(INDIRECT(ADDRESS($G421,43))&lt;&gt;1,INDIRECT(ADDRESS($G421,50)),0),0), IF($G421&gt;0,IF(INDIRECT(ADDRESS($G421,43))&lt;&gt;1,INDIRECT(ADDRESS($G421,50)),0),0), IF($H421&gt;0,IF(INDIRECT(ADDRESS($H421,43))&lt;&gt;1,INDIRECT(ADDRESS($H421,50)),0),0), IF($I421&gt;0,IF(INDIRECT(ADDRESS($I421,43))&lt;&gt;1,INDIRECT(ADDRESS($I421,50)),0),0), IF($J421&gt;0,IF(INDIRECT(ADDRESS($J421,43))&lt;&gt;1,INDIRECT(ADDRESS($J421,50)),0),0), IF($K421&gt;0,IF(INDIRECT(ADDRESS($K421,43))&lt;&gt;1,INDIRECT(ADDRESS($K421,50)),0),0), IF($L421&gt;0,IF(INDIRECT(ADDRESS($L421,43))&lt;&gt;1,INDIRECT(ADDRESS($L421,50)),0),0), IF($M421&gt;0,IF(INDIRECT(ADDRESS($M421,43))&lt;&gt;1,INDIRECT(ADDRESS($M421,50)),0),0)), SUM(IF($C421&gt;0,IF(INDIRECT(ADDRESS($C421,43))&lt;&gt;1,INDIRECT(ADDRESS($C421,49)),0),0), IF($D421&gt;0,IF(INDIRECT(ADDRESS($D421,43))&lt;&gt;1,INDIRECT(ADDRESS($D421,49)),0),0), IF($E421&gt;0,IF(INDIRECT(ADDRESS($E421,43))&lt;&gt;1,INDIRECT(ADDRESS($E421,49)),0),0), IF($F421&gt;0,IF(INDIRECT(ADDRESS($F421,43))&lt;&gt;1,INDIRECT(ADDRESS($F421,49)),0),0), IF($G421&gt;0,IF(INDIRECT(ADDRESS($G421,43))&lt;&gt;1,INDIRECT(ADDRESS($G421,49)),0),0), IF($G421&gt;0,IF(INDIRECT(ADDRESS($G421,43))&lt;&gt;1,INDIRECT(ADDRESS($G421,49)),0),0), IF($H421&gt;0,IF(INDIRECT(ADDRESS($H421,43))&lt;&gt;1,INDIRECT(ADDRESS($H421,49)),0),0), IF($I421&gt;0,IF(INDIRECT(ADDRESS($I421,43))&lt;&gt;1,INDIRECT(ADDRESS($I421,49)),0),0), IF($J421&gt;0,IF(INDIRECT(ADDRESS($J421,43))&lt;&gt;1,INDIRECT(ADDRESS($J421,49)),0),0), IF($K421&gt;0,IF(INDIRECT(ADDRESS($K421,43))&lt;&gt;1,INDIRECT(ADDRESS($K421,49)),0),0), IF($L421&gt;0,IF(INDIRECT(ADDRESS($L421,43))&lt;&gt;1,INDIRECT(ADDRESS($L421,49)),0),0), IF($M421&gt;0,IF(INDIRECT(ADDRESS($M421,43))&lt;&gt;1,INDIRECT(ADDRESS($M421,49)),0),0))))</f>
        <v>2.9444444444444442</v>
      </c>
      <c r="CL421" s="57" cm="1">
        <f t="array" aca="1" ref="CL421" ca="1">SUM(IF($C421&gt;0,IF(INDIRECT(ADDRESS($C421,44))=1,INDIRECT(ADDRESS($C421,90)),0),0), IF($D421&gt;0,IF(INDIRECT(ADDRESS($D421,44))=1,INDIRECT(ADDRESS($D421,90)),0),0), IF($E421&gt;0,IF(INDIRECT(ADDRESS($E421,44))=1,INDIRECT(ADDRESS($E421,90)),0),0), IF($F421&gt;0,IF(INDIRECT(ADDRESS($F421,44))=1,INDIRECT(ADDRESS($F421,90)),0),0), IF($G421&gt;0,IF(INDIRECT(ADDRESS($G421,44))=1,INDIRECT(ADDRESS($G421,90)),0),0), IF($H421&gt;0,IF(INDIRECT(ADDRESS($H421,44))=1,INDIRECT(ADDRESS($H421,90)),0),0), IF($I421&gt;0,IF(INDIRECT(ADDRESS($I421,44))=1,INDIRECT(ADDRESS($I421,90)),0),0), IF($J421&gt;0,IF(INDIRECT(ADDRESS($J421,44))=1,INDIRECT(ADDRESS($J421,90)),0),0), IF($K421&gt;0,IF(INDIRECT(ADDRESS($K421,44))=1,INDIRECT(ADDRESS($K421,90)),0),0), IF($L421&gt;0,IF(INDIRECT(ADDRESS($L421,44))=1,INDIRECT(ADDRESS($L421,90)),0),0), IF($M421&gt;0,IF(INDIRECT(ADDRESS($M421,44))=1,INDIRECT(ADDRESS($M421,90)),0),0))</f>
        <v>2.3333333333333335</v>
      </c>
      <c r="CM421" s="56">
        <f t="shared" ca="1" si="301"/>
        <v>0.86233203267986458</v>
      </c>
      <c r="CN421" s="59"/>
    </row>
    <row r="422" spans="1:92" x14ac:dyDescent="0.25">
      <c r="A422" s="219" t="s">
        <v>584</v>
      </c>
      <c r="B422" s="220">
        <v>376</v>
      </c>
      <c r="C422" s="220">
        <v>384</v>
      </c>
      <c r="D422" s="220">
        <v>391</v>
      </c>
      <c r="E422" s="220">
        <v>390</v>
      </c>
      <c r="F422" s="220">
        <v>388</v>
      </c>
      <c r="G422" s="220"/>
      <c r="H422" s="220"/>
      <c r="I422" s="220"/>
      <c r="J422" s="220"/>
      <c r="K422" s="220"/>
      <c r="L422" s="220"/>
      <c r="M422" s="220"/>
      <c r="N422" s="67">
        <f t="shared" ca="1" si="281"/>
        <v>29</v>
      </c>
      <c r="O422" s="67" t="str" cm="1">
        <f t="array" aca="1" ref="O422" ca="1">INDIRECT(ADDRESS($B422,COLUMN()))</f>
        <v>Bomber</v>
      </c>
      <c r="P422" s="67" cm="1">
        <f t="array" aca="1" ref="P422" ca="1">INDIRECT(ADDRESS($B422,COLUMN()))</f>
        <v>2</v>
      </c>
      <c r="Q422" s="67" cm="1">
        <f t="array" aca="1" ref="Q422" ca="1">INDIRECT(ADDRESS($B422,COLUMN()))</f>
        <v>0</v>
      </c>
      <c r="R422" s="67" cm="1">
        <f t="array" aca="1" ref="R422" ca="1">INDIRECT(ADDRESS($B422,COLUMN()))</f>
        <v>0</v>
      </c>
      <c r="S422" s="67" cm="1">
        <f t="array" aca="1" ref="S422" ca="1">INDIRECT(ADDRESS($B422,COLUMN()))</f>
        <v>2</v>
      </c>
      <c r="T422" s="67" t="str" cm="1">
        <f t="array" aca="1" ref="T422" ca="1">INDIRECT(ADDRESS($B422,COLUMN()))</f>
        <v>1-6</v>
      </c>
      <c r="U422" s="67" cm="1">
        <f t="array" aca="1" ref="U422" ca="1">INDIRECT(ADDRESS($B422,COLUMN()))</f>
        <v>6</v>
      </c>
      <c r="V422" s="67" cm="1">
        <f t="array" aca="1" ref="V422" ca="1">INDIRECT(ADDRESS($B422,COLUMN()))</f>
        <v>0</v>
      </c>
      <c r="W422" s="67" cm="1">
        <f t="array" aca="1" ref="W422" ca="1">INDIRECT(ADDRESS($B422,COLUMN()))</f>
        <v>2</v>
      </c>
      <c r="X422" s="67" cm="1">
        <f t="array" aca="1" ref="X422" ca="1">INDIRECT(ADDRESS($B422,COLUMN()))</f>
        <v>7</v>
      </c>
      <c r="Y422" s="67" cm="1">
        <f t="array" aca="1" ref="Y422" ca="1">INDIRECT(ADDRESS($B422,COLUMN()))</f>
        <v>1</v>
      </c>
      <c r="Z422" s="67" cm="1">
        <f t="array" aca="1" ref="Z422" ca="1">INDIRECT(ADDRESS($B422,COLUMN()))</f>
        <v>5</v>
      </c>
      <c r="AA422" s="67" t="str" cm="1">
        <f t="array" aca="1" ref="AA422" ca="1">INDIRECT(ADDRESS($B422,COLUMN()))</f>
        <v>Jink</v>
      </c>
      <c r="AB422" s="56">
        <f t="shared" ca="1" si="282"/>
        <v>0.85999402472024211</v>
      </c>
      <c r="AC422" s="56">
        <f t="shared" ca="1" si="283"/>
        <v>0.96916410981736267</v>
      </c>
      <c r="AD422" s="56">
        <f t="shared" ca="1" si="284"/>
        <v>1.6855027996823697</v>
      </c>
      <c r="AF422" s="52"/>
      <c r="AG422" s="52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2"/>
      <c r="AU422" s="54" t="s">
        <v>33</v>
      </c>
      <c r="AV422" s="57" cm="1">
        <f t="array" aca="1" ref="AV422" ca="1">SUM(IF($C422&gt;0,IF(AND(INDIRECT(ADDRESS($C422,44))=0,INDIRECT(ADDRESS($C422,38))="UL",ISERROR(SEARCH("Rear",INDIRECT(ADDRESS($C422,33)))),ISERROR(SEARCH("Side",INDIRECT(ADDRESS($C422,33))))),INDIRECT(ADDRESS($C422,COLUMN())),0),0),IF($D422&gt;0,IF(AND(INDIRECT(ADDRESS($D422,44))=0,INDIRECT(ADDRESS($D422,38))="UL",ISERROR(SEARCH("Rear",INDIRECT(ADDRESS($D422,33)))),ISERROR(SEARCH("Side",INDIRECT(ADDRESS($D422,33))))),INDIRECT(ADDRESS($D422,COLUMN())),0),0),IF($E422&gt;0,IF(AND(INDIRECT(ADDRESS($E422,44))=0,INDIRECT(ADDRESS($E422,38))="UL",ISERROR(SEARCH("Rear",INDIRECT(ADDRESS($E422,33)))),ISERROR(SEARCH("Side",INDIRECT(ADDRESS($E422,33))))),INDIRECT(ADDRESS($E422,COLUMN())),0),0),IF($F422&gt;0,IF(AND(INDIRECT(ADDRESS($F422,44))=0,INDIRECT(ADDRESS($F422,38))="UL",ISERROR(SEARCH("Rear",INDIRECT(ADDRESS($F422,33)))),ISERROR(SEARCH("Side",INDIRECT(ADDRESS($F422,33))))),INDIRECT(ADDRESS($F422,COLUMN())),0),0),IF($G422&gt;0,IF(AND(INDIRECT(ADDRESS($G422,44))=0,INDIRECT(ADDRESS($G422,38))="UL",ISERROR(SEARCH("Rear",INDIRECT(ADDRESS($G422,33)))),ISERROR(SEARCH("Side",INDIRECT(ADDRESS($G422,33))))),INDIRECT(ADDRESS($G422,COLUMN())),0),0),IF($H422&gt;0,IF(AND(INDIRECT(ADDRESS($H422,44))=0,INDIRECT(ADDRESS($H422,38))="UL",ISERROR(SEARCH("Rear",INDIRECT(ADDRESS($H422,33)))),ISERROR(SEARCH("Side",INDIRECT(ADDRESS($H422,33))))),INDIRECT(ADDRESS($H422,COLUMN())),0),0),IF($I422&gt;0,IF(AND(INDIRECT(ADDRESS($I422,44))=0,INDIRECT(ADDRESS($I422,38))="UL",ISERROR(SEARCH("Rear",INDIRECT(ADDRESS($I422,33)))),ISERROR(SEARCH("Side",INDIRECT(ADDRESS($I422,33))))),INDIRECT(ADDRESS($I422,COLUMN())),0),0),IF($J422&gt;0,IF(AND(INDIRECT(ADDRESS($J422,44))=0,INDIRECT(ADDRESS($J422,38))="UL",ISERROR(SEARCH("Rear",INDIRECT(ADDRESS($J422,33)))),ISERROR(SEARCH("Side",INDIRECT(ADDRESS($J422,33))))),INDIRECT(ADDRESS($J422,COLUMN())),0),0),IF($K422&gt;0,IF(AND(INDIRECT(ADDRESS($K422,44))=0,INDIRECT(ADDRESS($K422,38))="UL",ISERROR(SEARCH("Rear",INDIRECT(ADDRESS($K422,33)))),ISERROR(SEARCH("Side",INDIRECT(ADDRESS($K422,33))))),INDIRECT(ADDRESS($K422,COLUMN())),0),0),IF($L422&gt;0,IF(AND(INDIRECT(ADDRESS($L422,44))=0,INDIRECT(ADDRESS($L422,38))="UL",ISERROR(SEARCH("Rear",INDIRECT(ADDRESS($L422,33)))),ISERROR(SEARCH("Side",INDIRECT(ADDRESS($L422,33))))),INDIRECT(ADDRESS($L422,COLUMN())),0),0),IF($M422&gt;0,IF(AND(INDIRECT(ADDRESS($M422,44))=0,INDIRECT(ADDRESS($M422,38))="UL",ISERROR(SEARCH("Rear",INDIRECT(ADDRESS($M422,33)))),ISERROR(SEARCH("Side",INDIRECT(ADDRESS($M422,33))))),INDIRECT(ADDRESS($M422,COLUMN())),0),0))</f>
        <v>1.5555555555555554</v>
      </c>
      <c r="AW422" s="57" cm="1">
        <f t="array" aca="1" ref="AW422" ca="1">SUM(IF($C422&gt;0,IF(AND(INDIRECT(ADDRESS($C422,44))=0,INDIRECT(ADDRESS($C422,38))="UL",ISERROR(SEARCH("Rear",INDIRECT(ADDRESS($C422,33)))),ISERROR(SEARCH("Side",INDIRECT(ADDRESS($C422,33))))),INDIRECT(ADDRESS($C422,COLUMN())),0),0),IF($D422&gt;0,IF(AND(INDIRECT(ADDRESS($D422,44))=0,INDIRECT(ADDRESS($D422,38))="UL",ISERROR(SEARCH("Rear",INDIRECT(ADDRESS($D422,33)))),ISERROR(SEARCH("Side",INDIRECT(ADDRESS($D422,33))))),INDIRECT(ADDRESS($D422,COLUMN())),0),0),IF($E422&gt;0,IF(AND(INDIRECT(ADDRESS($E422,44))=0,INDIRECT(ADDRESS($E422,38))="UL",ISERROR(SEARCH("Rear",INDIRECT(ADDRESS($E422,33)))),ISERROR(SEARCH("Side",INDIRECT(ADDRESS($E422,33))))),INDIRECT(ADDRESS($E422,COLUMN())),0),0),IF($F422&gt;0,IF(AND(INDIRECT(ADDRESS($F422,44))=0,INDIRECT(ADDRESS($F422,38))="UL",ISERROR(SEARCH("Rear",INDIRECT(ADDRESS($F422,33)))),ISERROR(SEARCH("Side",INDIRECT(ADDRESS($F422,33))))),INDIRECT(ADDRESS($F422,COLUMN())),0),0),IF($G422&gt;0,IF(AND(INDIRECT(ADDRESS($G422,44))=0,INDIRECT(ADDRESS($G422,38))="UL",ISERROR(SEARCH("Rear",INDIRECT(ADDRESS($G422,33)))),ISERROR(SEARCH("Side",INDIRECT(ADDRESS($G422,33))))),INDIRECT(ADDRESS($G422,COLUMN())),0),0),IF($H422&gt;0,IF(AND(INDIRECT(ADDRESS($H422,44))=0,INDIRECT(ADDRESS($H422,38))="UL",ISERROR(SEARCH("Rear",INDIRECT(ADDRESS($H422,33)))),ISERROR(SEARCH("Side",INDIRECT(ADDRESS($H422,33))))),INDIRECT(ADDRESS($H422,COLUMN())),0),0),IF($I422&gt;0,IF(AND(INDIRECT(ADDRESS($I422,44))=0,INDIRECT(ADDRESS($I422,38))="UL",ISERROR(SEARCH("Rear",INDIRECT(ADDRESS($I422,33)))),ISERROR(SEARCH("Side",INDIRECT(ADDRESS($I422,33))))),INDIRECT(ADDRESS($I422,COLUMN())),0),0),IF($J422&gt;0,IF(AND(INDIRECT(ADDRESS($J422,44))=0,INDIRECT(ADDRESS($J422,38))="UL",ISERROR(SEARCH("Rear",INDIRECT(ADDRESS($J422,33)))),ISERROR(SEARCH("Side",INDIRECT(ADDRESS($J422,33))))),INDIRECT(ADDRESS($J422,COLUMN())),0),0),IF($K422&gt;0,IF(AND(INDIRECT(ADDRESS($K422,44))=0,INDIRECT(ADDRESS($K422,38))="UL",ISERROR(SEARCH("Rear",INDIRECT(ADDRESS($K422,33)))),ISERROR(SEARCH("Side",INDIRECT(ADDRESS($K422,33))))),INDIRECT(ADDRESS($K422,COLUMN())),0),0),IF($L422&gt;0,IF(AND(INDIRECT(ADDRESS($L422,44))=0,INDIRECT(ADDRESS($L422,38))="UL",ISERROR(SEARCH("Rear",INDIRECT(ADDRESS($L422,33)))),ISERROR(SEARCH("Side",INDIRECT(ADDRESS($L422,33))))),INDIRECT(ADDRESS($L422,COLUMN())),0),0),IF($M422&gt;0,IF(AND(INDIRECT(ADDRESS($M422,44))=0,INDIRECT(ADDRESS($M422,38))="UL",ISERROR(SEARCH("Rear",INDIRECT(ADDRESS($M422,33)))),ISERROR(SEARCH("Side",INDIRECT(ADDRESS($M422,33))))),INDIRECT(ADDRESS($M422,COLUMN())),0),0))</f>
        <v>0.88888888888888884</v>
      </c>
      <c r="AX422" s="57" cm="1">
        <f t="array" aca="1" ref="AX422" ca="1">SUM(IF($C422&gt;0,IF(AND(INDIRECT(ADDRESS($C422,44))=0,INDIRECT(ADDRESS($C422,38))="UL",ISERROR(SEARCH("Rear",INDIRECT(ADDRESS($C422,33)))),ISERROR(SEARCH("Side",INDIRECT(ADDRESS($C422,33))))),INDIRECT(ADDRESS($C422,COLUMN())),0),0),IF($D422&gt;0,IF(AND(INDIRECT(ADDRESS($D422,44))=0,INDIRECT(ADDRESS($D422,38))="UL",ISERROR(SEARCH("Rear",INDIRECT(ADDRESS($D422,33)))),ISERROR(SEARCH("Side",INDIRECT(ADDRESS($D422,33))))),INDIRECT(ADDRESS($D422,COLUMN())),0),0),IF($E422&gt;0,IF(AND(INDIRECT(ADDRESS($E422,44))=0,INDIRECT(ADDRESS($E422,38))="UL",ISERROR(SEARCH("Rear",INDIRECT(ADDRESS($E422,33)))),ISERROR(SEARCH("Side",INDIRECT(ADDRESS($E422,33))))),INDIRECT(ADDRESS($E422,COLUMN())),0),0),IF($F422&gt;0,IF(AND(INDIRECT(ADDRESS($F422,44))=0,INDIRECT(ADDRESS($F422,38))="UL",ISERROR(SEARCH("Rear",INDIRECT(ADDRESS($F422,33)))),ISERROR(SEARCH("Side",INDIRECT(ADDRESS($F422,33))))),INDIRECT(ADDRESS($F422,COLUMN())),0),0),IF($G422&gt;0,IF(AND(INDIRECT(ADDRESS($G422,44))=0,INDIRECT(ADDRESS($G422,38))="UL",ISERROR(SEARCH("Rear",INDIRECT(ADDRESS($G422,33)))),ISERROR(SEARCH("Side",INDIRECT(ADDRESS($G422,33))))),INDIRECT(ADDRESS($G422,COLUMN())),0),0),IF($H422&gt;0,IF(AND(INDIRECT(ADDRESS($H422,44))=0,INDIRECT(ADDRESS($H422,38))="UL",ISERROR(SEARCH("Rear",INDIRECT(ADDRESS($H422,33)))),ISERROR(SEARCH("Side",INDIRECT(ADDRESS($H422,33))))),INDIRECT(ADDRESS($H422,COLUMN())),0),0),IF($I422&gt;0,IF(AND(INDIRECT(ADDRESS($I422,44))=0,INDIRECT(ADDRESS($I422,38))="UL",ISERROR(SEARCH("Rear",INDIRECT(ADDRESS($I422,33)))),ISERROR(SEARCH("Side",INDIRECT(ADDRESS($I422,33))))),INDIRECT(ADDRESS($I422,COLUMN())),0),0),IF($J422&gt;0,IF(AND(INDIRECT(ADDRESS($J422,44))=0,INDIRECT(ADDRESS($J422,38))="UL",ISERROR(SEARCH("Rear",INDIRECT(ADDRESS($J422,33)))),ISERROR(SEARCH("Side",INDIRECT(ADDRESS($J422,33))))),INDIRECT(ADDRESS($J422,COLUMN())),0),0),IF($K422&gt;0,IF(AND(INDIRECT(ADDRESS($K422,44))=0,INDIRECT(ADDRESS($K422,38))="UL",ISERROR(SEARCH("Rear",INDIRECT(ADDRESS($K422,33)))),ISERROR(SEARCH("Side",INDIRECT(ADDRESS($K422,33))))),INDIRECT(ADDRESS($K422,COLUMN())),0),0),IF($L422&gt;0,IF(AND(INDIRECT(ADDRESS($L422,44))=0,INDIRECT(ADDRESS($L422,38))="UL",ISERROR(SEARCH("Rear",INDIRECT(ADDRESS($L422,33)))),ISERROR(SEARCH("Side",INDIRECT(ADDRESS($L422,33))))),INDIRECT(ADDRESS($L422,COLUMN())),0),0),IF($M422&gt;0,IF(AND(INDIRECT(ADDRESS($M422,44))=0,INDIRECT(ADDRESS($M422,38))="UL",ISERROR(SEARCH("Rear",INDIRECT(ADDRESS($M422,33)))),ISERROR(SEARCH("Side",INDIRECT(ADDRESS($M422,33))))),INDIRECT(ADDRESS($M422,COLUMN())),0),0))</f>
        <v>0</v>
      </c>
      <c r="AY422" s="58">
        <f t="shared" ca="1" si="285"/>
        <v>1.5555555555555554</v>
      </c>
      <c r="AZ422" s="58">
        <f t="shared" ca="1" si="286"/>
        <v>0.81481481481481477</v>
      </c>
      <c r="BA422" s="58" cm="1">
        <f t="array" aca="1" ref="BA422" ca="1">SUM(IF($C422&gt;0,IF(AND(INDIRECT(ADDRESS($C422,44))=0,INDIRECT(ADDRESS($C422,38))="UL"),INDIRECT(ADDRESS($C422,COLUMN())),0),0),IF($D422&gt;0,IF(AND(INDIRECT(ADDRESS($D422,44))=0,INDIRECT(ADDRESS($D422,38))="UL"),INDIRECT(ADDRESS($D422,COLUMN())),0),0),IF($E422&gt;0,IF(AND(INDIRECT(ADDRESS($E422,44))=0,INDIRECT(ADDRESS($E422,38))="UL"),INDIRECT(ADDRESS($E422,COLUMN())),0),0),IF($F422&gt;0,IF(AND(INDIRECT(ADDRESS($F422,44))=0,INDIRECT(ADDRESS($F422,38))="UL"),INDIRECT(ADDRESS($F422,COLUMN())),0),0),IF($G422&gt;0,IF(AND(INDIRECT(ADDRESS($G422,44))=0,INDIRECT(ADDRESS($G422,38))="UL"),INDIRECT(ADDRESS($G422,COLUMN())),0),0),IF($H422&gt;0,IF(AND(INDIRECT(ADDRESS($H422,44))=0,INDIRECT(ADDRESS($H422,38))="UL"),INDIRECT(ADDRESS($H422,COLUMN())),0),0),IF($I422&gt;0,IF(AND(INDIRECT(ADDRESS($I422,44))=0,INDIRECT(ADDRESS($I422,38))="UL"),INDIRECT(ADDRESS($I422,COLUMN())),0),0),IF($J422&gt;0,IF(AND(INDIRECT(ADDRESS($J422,44))=0,INDIRECT(ADDRESS($J422,38))="UL"),INDIRECT(ADDRESS($J422,COLUMN())),0),0),IF($K422&gt;0,IF(AND(INDIRECT(ADDRESS($K422,44))=0,INDIRECT(ADDRESS($K422,38))="UL"),INDIRECT(ADDRESS($K422,COLUMN())),0),0),IF($L422&gt;0,IF(AND(INDIRECT(ADDRESS($L422,44))=0,INDIRECT(ADDRESS($L422,38))="UL"),INDIRECT(ADDRESS($L422,COLUMN())),0),0),IF($M422&gt;0,IF(AND(INDIRECT(ADDRESS($M422,44))=0,INDIRECT(ADDRESS($M422,38))="UL"),INDIRECT(ADDRESS($M422,COLUMN())),0),0))</f>
        <v>0.23703703703703702</v>
      </c>
      <c r="BB422" s="58" cm="1">
        <f t="array" aca="1" ref="BB422" ca="1">SUM(IF($C422&gt;0,IF(AND(INDIRECT(ADDRESS($C422,44))=0,INDIRECT(ADDRESS($C422,38))="UL"),INDIRECT(ADDRESS($C422,COLUMN())),0),0),IF($D422&gt;0,IF(AND(INDIRECT(ADDRESS($D422,44))=0,INDIRECT(ADDRESS($D422,38))="UL"),INDIRECT(ADDRESS($D422,COLUMN())),0),0),IF($E422&gt;0,IF(AND(INDIRECT(ADDRESS($E422,44))=0,INDIRECT(ADDRESS($E422,38))="UL"),INDIRECT(ADDRESS($E422,COLUMN())),0),0),IF($F422&gt;0,IF(AND(INDIRECT(ADDRESS($F422,44))=0,INDIRECT(ADDRESS($F422,38))="UL"),INDIRECT(ADDRESS($F422,COLUMN())),0),0),IF($G422&gt;0,IF(AND(INDIRECT(ADDRESS($G422,44))=0,INDIRECT(ADDRESS($G422,38))="UL"),INDIRECT(ADDRESS($G422,COLUMN())),0),0),IF($H422&gt;0,IF(AND(INDIRECT(ADDRESS($H422,44))=0,INDIRECT(ADDRESS($H422,38))="UL"),INDIRECT(ADDRESS($H422,COLUMN())),0),0),IF($I422&gt;0,IF(AND(INDIRECT(ADDRESS($I422,44))=0,INDIRECT(ADDRESS($I422,38))="UL"),INDIRECT(ADDRESS($I422,COLUMN())),0),0),IF($J422&gt;0,IF(AND(INDIRECT(ADDRESS($J422,44))=0,INDIRECT(ADDRESS($J422,38))="UL"),INDIRECT(ADDRESS($J422,COLUMN())),0),0),IF($K422&gt;0,IF(AND(INDIRECT(ADDRESS($K422,44))=0,INDIRECT(ADDRESS($K422,38))="UL"),INDIRECT(ADDRESS($K422,COLUMN())),0),0),IF($L422&gt;0,IF(AND(INDIRECT(ADDRESS($L422,44))=0,INDIRECT(ADDRESS($L422,38))="UL"),INDIRECT(ADDRESS($L422,COLUMN())),0),0),IF($M422&gt;0,IF(AND(INDIRECT(ADDRESS($M422,44))=0,INDIRECT(ADDRESS($M422,38))="UL"),INDIRECT(ADDRESS($M422,COLUMN())),0),0))</f>
        <v>0.41481481481481475</v>
      </c>
      <c r="BC422" s="58" cm="1">
        <f t="array" aca="1" ref="BC422" ca="1">SUM(IF($C422&gt;0,IF(AND(INDIRECT(ADDRESS($C422,44))=0,INDIRECT(ADDRESS($C422,38))="UL"),INDIRECT(ADDRESS($C422,COLUMN())),0),0),IF($D422&gt;0,IF(AND(INDIRECT(ADDRESS($D422,44))=0,INDIRECT(ADDRESS($D422,38))="UL"),INDIRECT(ADDRESS($D422,COLUMN())),0),0),IF($E422&gt;0,IF(AND(INDIRECT(ADDRESS($E422,44))=0,INDIRECT(ADDRESS($E422,38))="UL"),INDIRECT(ADDRESS($E422,COLUMN())),0),0),IF($F422&gt;0,IF(AND(INDIRECT(ADDRESS($F422,44))=0,INDIRECT(ADDRESS($F422,38))="UL"),INDIRECT(ADDRESS($F422,COLUMN())),0),0),IF($G422&gt;0,IF(AND(INDIRECT(ADDRESS($G422,44))=0,INDIRECT(ADDRESS($G422,38))="UL"),INDIRECT(ADDRESS($G422,COLUMN())),0),0),IF($H422&gt;0,IF(AND(INDIRECT(ADDRESS($H422,44))=0,INDIRECT(ADDRESS($H422,38))="UL"),INDIRECT(ADDRESS($H422,COLUMN())),0),0),IF($I422&gt;0,IF(AND(INDIRECT(ADDRESS($I422,44))=0,INDIRECT(ADDRESS($I422,38))="UL"),INDIRECT(ADDRESS($I422,COLUMN())),0),0),IF($J422&gt;0,IF(AND(INDIRECT(ADDRESS($J422,44))=0,INDIRECT(ADDRESS($J422,38))="UL"),INDIRECT(ADDRESS($J422,COLUMN())),0),0),IF($K422&gt;0,IF(AND(INDIRECT(ADDRESS($K422,44))=0,INDIRECT(ADDRESS($K422,38))="UL"),INDIRECT(ADDRESS($K422,COLUMN())),0),0),IF($L422&gt;0,IF(AND(INDIRECT(ADDRESS($L422,44))=0,INDIRECT(ADDRESS($L422,38))="UL"),INDIRECT(ADDRESS($L422,COLUMN())),0),0),IF($M422&gt;0,IF(AND(INDIRECT(ADDRESS($M422,44))=0,INDIRECT(ADDRESS($M422,38))="UL"),INDIRECT(ADDRESS($M422,COLUMN())),0),0))</f>
        <v>0.20740740740740737</v>
      </c>
      <c r="BD422" s="58" cm="1">
        <f t="array" aca="1" ref="BD422" ca="1">SUM(IF($C422&gt;0,IF(AND(INDIRECT(ADDRESS($C422,44))=0,INDIRECT(ADDRESS($C422,38))="UL"),INDIRECT(ADDRESS($C422,COLUMN())),0),0),IF($D422&gt;0,IF(AND(INDIRECT(ADDRESS($D422,44))=0,INDIRECT(ADDRESS($D422,38))="UL"),INDIRECT(ADDRESS($D422,COLUMN())),0),0),IF($E422&gt;0,IF(AND(INDIRECT(ADDRESS($E422,44))=0,INDIRECT(ADDRESS($E422,38))="UL"),INDIRECT(ADDRESS($E422,COLUMN())),0),0),IF($F422&gt;0,IF(AND(INDIRECT(ADDRESS($F422,44))=0,INDIRECT(ADDRESS($F422,38))="UL"),INDIRECT(ADDRESS($F422,COLUMN())),0),0),IF($G422&gt;0,IF(AND(INDIRECT(ADDRESS($G422,44))=0,INDIRECT(ADDRESS($G422,38))="UL"),INDIRECT(ADDRESS($G422,COLUMN())),0),0),IF($H422&gt;0,IF(AND(INDIRECT(ADDRESS($H422,44))=0,INDIRECT(ADDRESS($H422,38))="UL"),INDIRECT(ADDRESS($H422,COLUMN())),0),0),IF($I422&gt;0,IF(AND(INDIRECT(ADDRESS($I422,44))=0,INDIRECT(ADDRESS($I422,38))="UL"),INDIRECT(ADDRESS($I422,COLUMN())),0),0),IF($J422&gt;0,IF(AND(INDIRECT(ADDRESS($J422,44))=0,INDIRECT(ADDRESS($J422,38))="UL"),INDIRECT(ADDRESS($J422,COLUMN())),0),0),IF($K422&gt;0,IF(AND(INDIRECT(ADDRESS($K422,44))=0,INDIRECT(ADDRESS($K422,38))="UL"),INDIRECT(ADDRESS($K422,COLUMN())),0),0),IF($L422&gt;0,IF(AND(INDIRECT(ADDRESS($L422,44))=0,INDIRECT(ADDRESS($L422,38))="UL"),INDIRECT(ADDRESS($L422,COLUMN())),0),0),IF($M422&gt;0,IF(AND(INDIRECT(ADDRESS($M422,44))=0,INDIRECT(ADDRESS($M422,38))="UL"),INDIRECT(ADDRESS($M422,COLUMN())),0),0))</f>
        <v>0.44444444444444442</v>
      </c>
      <c r="BE422" s="57">
        <f t="shared" ca="1" si="287"/>
        <v>0.23703703703703702</v>
      </c>
      <c r="BF422" s="57" cm="1">
        <f t="array" aca="1" ref="BF422" ca="1">SUM(IF($C422&gt;0,IF(INDIRECT(ADDRESS($C422,45))=1,INDIRECT(ADDRESS($C422,52))*INDIRECT(ADDRESS($C422,42))/5,0),0), IF($D422&gt;0,IF(INDIRECT(ADDRESS($D422,45))=1,INDIRECT(ADDRESS($D422,52))*INDIRECT(ADDRESS($D422,42))/5,0),0), IF($E422&gt;0,IF(INDIRECT(ADDRESS($E422,45))=1,INDIRECT(ADDRESS($E422,52))*INDIRECT(ADDRESS($E422,42))/5,0),0), IF($F422&gt;0,IF(INDIRECT(ADDRESS($F422,45))=1,INDIRECT(ADDRESS($F422,52))*INDIRECT(ADDRESS($F422,42))/5,0),0), IF($G422&gt;0,IF(INDIRECT(ADDRESS($G422,45))=1,INDIRECT(ADDRESS($G422,52))*INDIRECT(ADDRESS($G422,42))/5,0),0), IF($H422&gt;0,IF(INDIRECT(ADDRESS($H422,45))=1,INDIRECT(ADDRESS($H422,52))*INDIRECT(ADDRESS($H422,42))/5,0),0)
)*$BF$296/100</f>
        <v>2.5925925925925925E-2</v>
      </c>
      <c r="BG422" s="19">
        <v>2</v>
      </c>
      <c r="BH422" s="57" cm="1">
        <f t="array" aca="1" ref="BH422" ca="1">SUM(IF($C422&gt;0,IF(AND(INDIRECT(ADDRESS($C422,44))=0,INDIRECT(ADDRESS($C422,38))&lt;&gt;"UL"),INDIRECT(ADDRESS($C422,COLUMN()-12)),0),0), IF($D422&gt;0,IF(AND(INDIRECT(ADDRESS($D422,44))=0,INDIRECT(ADDRESS($D422,38))&lt;&gt;"UL"),INDIRECT(ADDRESS($D422,COLUMN()-12)),0),0), IF($E422&gt;0,IF(AND(INDIRECT(ADDRESS($E422,44))=0,INDIRECT(ADDRESS($E422,38))&lt;&gt;"UL"),INDIRECT(ADDRESS($E422,COLUMN()-12)),0),0), IF($F422&gt;0,IF(AND(INDIRECT(ADDRESS($F422,44))=0,INDIRECT(ADDRESS($F422,38))&lt;&gt;"UL"),INDIRECT(ADDRESS($F422,COLUMN()-12)),0),0), IF($G422&gt;0,IF(AND(INDIRECT(ADDRESS($G422,44))=0,INDIRECT(ADDRESS($G422,38))&lt;&gt;"UL"),INDIRECT(ADDRESS($G422,COLUMN()-12)),0),0), IF($H422&gt;0,IF(AND(INDIRECT(ADDRESS($H422,44))=0,INDIRECT(ADDRESS($H422,38))&lt;&gt;"UL"),INDIRECT(ADDRESS($H422,COLUMN()-12)),0),0), IF($I422&gt;0,IF(AND(INDIRECT(ADDRESS($I422,44))=0,INDIRECT(ADDRESS($I422,38))&lt;&gt;"UL"),INDIRECT(ADDRESS($I422,COLUMN()-12)),0),0), IF($J422&gt;0,IF(AND(INDIRECT(ADDRESS($J422,44))=0,INDIRECT(ADDRESS($J422,38))&lt;&gt;"UL"),INDIRECT(ADDRESS($J422,COLUMN()-12)),0),0), IF($K422&gt;0,IF(AND(INDIRECT(ADDRESS($K422,44))=0,INDIRECT(ADDRESS($K422,38))&lt;&gt;"UL"),INDIRECT(ADDRESS($K422,COLUMN()-12)),0),0), IF($L422&gt;0,IF(AND(INDIRECT(ADDRESS($L422,44))=0,INDIRECT(ADDRESS($L422,38))&lt;&gt;"UL"),INDIRECT(ADDRESS($L422,COLUMN()-12)),0),0), IF($M422&gt;0,IF(AND(INDIRECT(ADDRESS($M422,44))=0,INDIRECT(ADDRESS($M422,38))&lt;&gt;"UL"),INDIRECT(ADDRESS($M422,COLUMN()-12)),0),0))</f>
        <v>0.55555555555555547</v>
      </c>
      <c r="BI422" s="57" cm="1">
        <f t="array" aca="1" ref="BI422" ca="1">SUM(IF($C422&gt;0,IF(AND(INDIRECT(ADDRESS($C422,44))=0,INDIRECT(ADDRESS($C422,38))&lt;&gt;"UL"),INDIRECT(ADDRESS($C422,COLUMN()-12)),0),0), IF($D422&gt;0,IF(AND(INDIRECT(ADDRESS($D422,44))=0,INDIRECT(ADDRESS($D422,38))&lt;&gt;"UL"),INDIRECT(ADDRESS($D422,COLUMN()-12)),0),0), IF($E422&gt;0,IF(AND(INDIRECT(ADDRESS($E422,44))=0,INDIRECT(ADDRESS($E422,38))&lt;&gt;"UL"),INDIRECT(ADDRESS($E422,COLUMN()-12)),0),0), IF($F422&gt;0,IF(AND(INDIRECT(ADDRESS($F422,44))=0,INDIRECT(ADDRESS($F422,38))&lt;&gt;"UL"),INDIRECT(ADDRESS($F422,COLUMN()-12)),0),0), IF($G422&gt;0,IF(AND(INDIRECT(ADDRESS($G422,44))=0,INDIRECT(ADDRESS($G422,38))&lt;&gt;"UL"),INDIRECT(ADDRESS($G422,COLUMN()-12)),0),0), IF($H422&gt;0,IF(AND(INDIRECT(ADDRESS($H422,44))=0,INDIRECT(ADDRESS($H422,38))&lt;&gt;"UL"),INDIRECT(ADDRESS($H422,COLUMN()-12)),0),0), IF($I422&gt;0,IF(AND(INDIRECT(ADDRESS($I422,44))=0,INDIRECT(ADDRESS($I422,38))&lt;&gt;"UL"),INDIRECT(ADDRESS($I422,COLUMN()-12)),0),0), IF($J422&gt;0,IF(AND(INDIRECT(ADDRESS($J422,44))=0,INDIRECT(ADDRESS($J422,38))&lt;&gt;"UL"),INDIRECT(ADDRESS($J422,COLUMN()-12)),0),0), IF($K422&gt;0,IF(AND(INDIRECT(ADDRESS($K422,44))=0,INDIRECT(ADDRESS($K422,38))&lt;&gt;"UL"),INDIRECT(ADDRESS($K422,COLUMN()-12)),0),0), IF($L422&gt;0,IF(AND(INDIRECT(ADDRESS($L422,44))=0,INDIRECT(ADDRESS($L422,38))&lt;&gt;"UL"),INDIRECT(ADDRESS($L422,COLUMN()-12)),0),0), IF($M422&gt;0,IF(AND(INDIRECT(ADDRESS($M422,44))=0,INDIRECT(ADDRESS($M422,38))&lt;&gt;"UL"),INDIRECT(ADDRESS($M422,COLUMN()-12)),0),0))</f>
        <v>0.55555555555555547</v>
      </c>
      <c r="BJ422" s="57" cm="1">
        <f t="array" aca="1" ref="BJ422" ca="1">SUM(IF($C422&gt;0,IF(AND(INDIRECT(ADDRESS($C422,44))=0,INDIRECT(ADDRESS($C422,38))&lt;&gt;"UL"),INDIRECT(ADDRESS($C422,COLUMN()-12)),0),0), IF($D422&gt;0,IF(AND(INDIRECT(ADDRESS($D422,44))=0,INDIRECT(ADDRESS($D422,38))&lt;&gt;"UL"),INDIRECT(ADDRESS($D422,COLUMN()-12)),0),0), IF($E422&gt;0,IF(AND(INDIRECT(ADDRESS($E422,44))=0,INDIRECT(ADDRESS($E422,38))&lt;&gt;"UL"),INDIRECT(ADDRESS($E422,COLUMN()-12)),0),0), IF($F422&gt;0,IF(AND(INDIRECT(ADDRESS($F422,44))=0,INDIRECT(ADDRESS($F422,38))&lt;&gt;"UL"),INDIRECT(ADDRESS($F422,COLUMN()-12)),0),0), IF($G422&gt;0,IF(AND(INDIRECT(ADDRESS($G422,44))=0,INDIRECT(ADDRESS($G422,38))&lt;&gt;"UL"),INDIRECT(ADDRESS($G422,COLUMN()-12)),0),0), IF($H422&gt;0,IF(AND(INDIRECT(ADDRESS($H422,44))=0,INDIRECT(ADDRESS($H422,38))&lt;&gt;"UL"),INDIRECT(ADDRESS($H422,COLUMN()-12)),0),0), IF($I422&gt;0,IF(AND(INDIRECT(ADDRESS($I422,44))=0,INDIRECT(ADDRESS($I422,38))&lt;&gt;"UL"),INDIRECT(ADDRESS($I422,COLUMN()-12)),0),0), IF($J422&gt;0,IF(AND(INDIRECT(ADDRESS($J422,44))=0,INDIRECT(ADDRESS($J422,38))&lt;&gt;"UL"),INDIRECT(ADDRESS($J422,COLUMN()-12)),0),0), IF($K422&gt;0,IF(AND(INDIRECT(ADDRESS($K422,44))=0,INDIRECT(ADDRESS($K422,38))&lt;&gt;"UL"),INDIRECT(ADDRESS($K422,COLUMN()-12)),0),0), IF($L422&gt;0,IF(AND(INDIRECT(ADDRESS($L422,44))=0,INDIRECT(ADDRESS($L422,38))&lt;&gt;"UL"),INDIRECT(ADDRESS($L422,COLUMN()-12)),0),0), IF($M422&gt;0,IF(AND(INDIRECT(ADDRESS($M422,44))=0,INDIRECT(ADDRESS($M422,38))&lt;&gt;"UL"),INDIRECT(ADDRESS($M422,COLUMN()-12)),0),0))</f>
        <v>0.55555555555555547</v>
      </c>
      <c r="BK422" s="57">
        <f t="shared" ca="1" si="288"/>
        <v>0.55555555555555547</v>
      </c>
      <c r="BL422" s="58">
        <f t="shared" ca="1" si="289"/>
        <v>0.55555555555555547</v>
      </c>
      <c r="BM422" s="57" cm="1">
        <f t="array" aca="1" ref="BM422" ca="1">SUM(IF($C422&gt;0,IF(AND(INDIRECT(ADDRESS($C422,44))=0,INDIRECT(ADDRESS($C422,38))&lt;&gt;"UL"),INDIRECT(ADDRESS($C422,COLUMN()-12)),0),0), IF($D422&gt;0,IF(AND(INDIRECT(ADDRESS($D422,44))=0,INDIRECT(ADDRESS($D422,38))&lt;&gt;"UL"),INDIRECT(ADDRESS($D422,COLUMN()-12)),0),0), IF($E422&gt;0,IF(AND(INDIRECT(ADDRESS($E422,44))=0,INDIRECT(ADDRESS($E422,38))&lt;&gt;"UL"),INDIRECT(ADDRESS($E422,COLUMN()-12)),0),0), IF($F422&gt;0,IF(AND(INDIRECT(ADDRESS($F422,44))=0,INDIRECT(ADDRESS($F422,38))&lt;&gt;"UL"),INDIRECT(ADDRESS($F422,COLUMN()-12)),0),0), IF($G422&gt;0,IF(AND(INDIRECT(ADDRESS($G422,44))=0,INDIRECT(ADDRESS($G422,38))&lt;&gt;"UL"),INDIRECT(ADDRESS($G422,COLUMN()-12)),0),0), IF($H422&gt;0,IF(AND(INDIRECT(ADDRESS($H422,44))=0,INDIRECT(ADDRESS($H422,38))&lt;&gt;"UL"),INDIRECT(ADDRESS($H422,COLUMN()-12)),0),0), IF($I422&gt;0,IF(AND(INDIRECT(ADDRESS($I422,44))=0,INDIRECT(ADDRESS($I422,38))&lt;&gt;"UL"),INDIRECT(ADDRESS($I422,COLUMN()-12)),0),0), IF($J422&gt;0,IF(AND(INDIRECT(ADDRESS($J422,44))=0,INDIRECT(ADDRESS($J422,38))&lt;&gt;"UL"),INDIRECT(ADDRESS($J422,COLUMN()-12)),0),0), IF($K422&gt;0,IF(AND(INDIRECT(ADDRESS($K422,44))=0,INDIRECT(ADDRESS($K422,38))&lt;&gt;"UL"),INDIRECT(ADDRESS($K422,COLUMN()-11)),0),0), IF($L422&gt;0,IF(AND(INDIRECT(ADDRESS($L422,44))=0,INDIRECT(ADDRESS($L422,38))&lt;&gt;"UL"),INDIRECT(ADDRESS($L422,COLUMN()-11)),0),0), IF($M422&gt;0,IF(AND(INDIRECT(ADDRESS($M422,44))=0,INDIRECT(ADDRESS($M422,38))&lt;&gt;"UL"),INDIRECT(ADDRESS($M422,COLUMN()-11)),0),0))</f>
        <v>0.22222222222222218</v>
      </c>
      <c r="BN422" s="57" cm="1">
        <f t="array" aca="1" ref="BN422" ca="1">SUM(IF($C422&gt;0,IF(AND(INDIRECT(ADDRESS($C422,44))=0,INDIRECT(ADDRESS($C422,38))&lt;&gt;"UL"),INDIRECT(ADDRESS($C422,COLUMN()-12)),0),0), IF($D422&gt;0,IF(AND(INDIRECT(ADDRESS($D422,44))=0,INDIRECT(ADDRESS($D422,38))&lt;&gt;"UL"),INDIRECT(ADDRESS($D422,COLUMN()-12)),0),0), IF($E422&gt;0,IF(AND(INDIRECT(ADDRESS($E422,44))=0,INDIRECT(ADDRESS($E422,38))&lt;&gt;"UL"),INDIRECT(ADDRESS($E422,COLUMN()-12)),0),0), IF($F422&gt;0,IF(AND(INDIRECT(ADDRESS($F422,44))=0,INDIRECT(ADDRESS($F422,38))&lt;&gt;"UL"),INDIRECT(ADDRESS($F422,COLUMN()-12)),0),0), IF($G422&gt;0,IF(AND(INDIRECT(ADDRESS($G422,44))=0,INDIRECT(ADDRESS($G422,38))&lt;&gt;"UL"),INDIRECT(ADDRESS($G422,COLUMN()-12)),0),0), IF($H422&gt;0,IF(AND(INDIRECT(ADDRESS($H422,44))=0,INDIRECT(ADDRESS($H422,38))&lt;&gt;"UL"),INDIRECT(ADDRESS($H422,COLUMN()-12)),0),0), IF($I422&gt;0,IF(AND(INDIRECT(ADDRESS($I422,44))=0,INDIRECT(ADDRESS($I422,38))&lt;&gt;"UL"),INDIRECT(ADDRESS($I422,COLUMN()-12)),0),0), IF($J422&gt;0,IF(AND(INDIRECT(ADDRESS($J422,44))=0,INDIRECT(ADDRESS($J422,38))&lt;&gt;"UL"),INDIRECT(ADDRESS($J422,COLUMN()-12)),0),0), IF($K422&gt;0,IF(AND(INDIRECT(ADDRESS($K422,44))=0,INDIRECT(ADDRESS($K422,38))&lt;&gt;"UL"),INDIRECT(ADDRESS($K422,COLUMN()-11)),0),0), IF($L422&gt;0,IF(AND(INDIRECT(ADDRESS($L422,44))=0,INDIRECT(ADDRESS($L422,38))&lt;&gt;"UL"),INDIRECT(ADDRESS($L422,COLUMN()-11)),0),0), IF($M422&gt;0,IF(AND(INDIRECT(ADDRESS($M422,44))=0,INDIRECT(ADDRESS($M422,38))&lt;&gt;"UL"),INDIRECT(ADDRESS($M422,COLUMN()-11)),0),0))</f>
        <v>0.22222222222222218</v>
      </c>
      <c r="BO422" s="57" cm="1">
        <f t="array" aca="1" ref="BO422" ca="1">SUM(IF($C422&gt;0,IF(AND(INDIRECT(ADDRESS($C422,44))=0,INDIRECT(ADDRESS($C422,38))&lt;&gt;"UL"),INDIRECT(ADDRESS($C422,COLUMN()-12)),0),0), IF($D422&gt;0,IF(AND(INDIRECT(ADDRESS($D422,44))=0,INDIRECT(ADDRESS($D422,38))&lt;&gt;"UL"),INDIRECT(ADDRESS($D422,COLUMN()-12)),0),0), IF($E422&gt;0,IF(AND(INDIRECT(ADDRESS($E422,44))=0,INDIRECT(ADDRESS($E422,38))&lt;&gt;"UL"),INDIRECT(ADDRESS($E422,COLUMN()-12)),0),0), IF($F422&gt;0,IF(AND(INDIRECT(ADDRESS($F422,44))=0,INDIRECT(ADDRESS($F422,38))&lt;&gt;"UL"),INDIRECT(ADDRESS($F422,COLUMN()-12)),0),0), IF($G422&gt;0,IF(AND(INDIRECT(ADDRESS($G422,44))=0,INDIRECT(ADDRESS($G422,38))&lt;&gt;"UL"),INDIRECT(ADDRESS($G422,COLUMN()-12)),0),0), IF($H422&gt;0,IF(AND(INDIRECT(ADDRESS($H422,44))=0,INDIRECT(ADDRESS($H422,38))&lt;&gt;"UL"),INDIRECT(ADDRESS($H422,COLUMN()-12)),0),0), IF($I422&gt;0,IF(AND(INDIRECT(ADDRESS($I422,44))=0,INDIRECT(ADDRESS($I422,38))&lt;&gt;"UL"),INDIRECT(ADDRESS($I422,COLUMN()-12)),0),0), IF($J422&gt;0,IF(AND(INDIRECT(ADDRESS($J422,44))=0,INDIRECT(ADDRESS($J422,38))&lt;&gt;"UL"),INDIRECT(ADDRESS($J422,COLUMN()-12)),0),0), IF($K422&gt;0,IF(AND(INDIRECT(ADDRESS($K422,44))=0,INDIRECT(ADDRESS($K422,38))&lt;&gt;"UL"),INDIRECT(ADDRESS($K422,COLUMN()-11)),0),0), IF($L422&gt;0,IF(AND(INDIRECT(ADDRESS($L422,44))=0,INDIRECT(ADDRESS($L422,38))&lt;&gt;"UL"),INDIRECT(ADDRESS($L422,COLUMN()-11)),0),0), IF($M422&gt;0,IF(AND(INDIRECT(ADDRESS($M422,44))=0,INDIRECT(ADDRESS($M422,38))&lt;&gt;"UL"),INDIRECT(ADDRESS($M422,COLUMN()-11)),0),0))</f>
        <v>0.22222222222222218</v>
      </c>
      <c r="BP422" s="57" cm="1">
        <f t="array" aca="1" ref="BP422" ca="1">SUM(IF($C422&gt;0,IF(AND(INDIRECT(ADDRESS($C422,44))=0,INDIRECT(ADDRESS($C422,38))&lt;&gt;"UL"),INDIRECT(ADDRESS($C422,COLUMN()-12)),0),0), IF($D422&gt;0,IF(AND(INDIRECT(ADDRESS($D422,44))=0,INDIRECT(ADDRESS($D422,38))&lt;&gt;"UL"),INDIRECT(ADDRESS($D422,COLUMN()-12)),0),0), IF($E422&gt;0,IF(AND(INDIRECT(ADDRESS($E422,44))=0,INDIRECT(ADDRESS($E422,38))&lt;&gt;"UL"),INDIRECT(ADDRESS($E422,COLUMN()-12)),0),0), IF($F422&gt;0,IF(AND(INDIRECT(ADDRESS($F422,44))=0,INDIRECT(ADDRESS($F422,38))&lt;&gt;"UL"),INDIRECT(ADDRESS($F422,COLUMN()-12)),0),0), IF($G422&gt;0,IF(AND(INDIRECT(ADDRESS($G422,44))=0,INDIRECT(ADDRESS($G422,38))&lt;&gt;"UL"),INDIRECT(ADDRESS($G422,COLUMN()-12)),0),0), IF($H422&gt;0,IF(AND(INDIRECT(ADDRESS($H422,44))=0,INDIRECT(ADDRESS($H422,38))&lt;&gt;"UL"),INDIRECT(ADDRESS($H422,COLUMN()-12)),0),0), IF($I422&gt;0,IF(AND(INDIRECT(ADDRESS($I422,44))=0,INDIRECT(ADDRESS($I422,38))&lt;&gt;"UL"),INDIRECT(ADDRESS($I422,COLUMN()-12)),0),0), IF($J422&gt;0,IF(AND(INDIRECT(ADDRESS($J422,44))=0,INDIRECT(ADDRESS($J422,38))&lt;&gt;"UL"),INDIRECT(ADDRESS($J422,COLUMN()-12)),0),0), IF($K422&gt;0,IF(AND(INDIRECT(ADDRESS($K422,44))=0,INDIRECT(ADDRESS($K422,38))&lt;&gt;"UL"),INDIRECT(ADDRESS($K422,COLUMN()-11)),0),0), IF($L422&gt;0,IF(AND(INDIRECT(ADDRESS($L422,44))=0,INDIRECT(ADDRESS($L422,38))&lt;&gt;"UL"),INDIRECT(ADDRESS($L422,COLUMN()-11)),0),0), IF($M422&gt;0,IF(AND(INDIRECT(ADDRESS($M422,44))=0,INDIRECT(ADDRESS($M422,38))&lt;&gt;"UL"),INDIRECT(ADDRESS($M422,COLUMN()-11)),0),0))</f>
        <v>0.22222222222222218</v>
      </c>
      <c r="BQ422" s="57">
        <f t="shared" ca="1" si="290"/>
        <v>0.22222222222222218</v>
      </c>
      <c r="BR422" s="161">
        <f t="shared" ca="1" si="291"/>
        <v>81.154781409060661</v>
      </c>
      <c r="BS422" s="59"/>
      <c r="BT422" s="56">
        <f t="shared" ca="1" si="292"/>
        <v>3.2121771436374842</v>
      </c>
      <c r="BU422" s="63">
        <f t="shared" ca="1" si="293"/>
        <v>0.11076472909094773</v>
      </c>
      <c r="BV422" s="57" t="s">
        <v>34</v>
      </c>
      <c r="BW422" s="57" cm="1">
        <f t="array" aca="1" ref="BW422" ca="1">SUM(IF($C422&gt;0,IF(AND(INDIRECT(ADDRESS($C422,44))=0,INDIRECT(ADDRESS($C422,38))="UL",ISERROR(SEARCH("Rear",INDIRECT(ADDRESS($C422,33)))),ISERROR(SEARCH("Side",INDIRECT(ADDRESS($C422,33))))),INDIRECT(ADDRESS($C422,COLUMN())),0),0),IF($D422&gt;0,IF(AND(INDIRECT(ADDRESS($D422,44))=0,INDIRECT(ADDRESS($D422,38))="UL",ISERROR(SEARCH("Rear",INDIRECT(ADDRESS($D422,33)))),ISERROR(SEARCH("Side",INDIRECT(ADDRESS($D422,33))))),INDIRECT(ADDRESS($D422,COLUMN())),0),0),IF($E422&gt;0,IF(AND(INDIRECT(ADDRESS($E422,44))=0,INDIRECT(ADDRESS($E422,38))="UL",ISERROR(SEARCH("Rear",INDIRECT(ADDRESS($E422,33)))),ISERROR(SEARCH("Side",INDIRECT(ADDRESS($E422,33))))),INDIRECT(ADDRESS($E422,COLUMN())),0),0),IF($F422&gt;0,IF(AND(INDIRECT(ADDRESS($F422,44))=0,INDIRECT(ADDRESS($F422,38))="UL",ISERROR(SEARCH("Rear",INDIRECT(ADDRESS($F422,33)))),ISERROR(SEARCH("Side",INDIRECT(ADDRESS($F422,33))))),INDIRECT(ADDRESS($F422,COLUMN())),0),0),IF($G422&gt;0,IF(AND(INDIRECT(ADDRESS($G422,44))=0,INDIRECT(ADDRESS($G422,38))="UL",ISERROR(SEARCH("Rear",INDIRECT(ADDRESS($G422,33)))),ISERROR(SEARCH("Side",INDIRECT(ADDRESS($G422,33))))),INDIRECT(ADDRESS($G422,COLUMN())),0),0),IF($H422&gt;0,IF(AND(INDIRECT(ADDRESS($H422,44))=0,INDIRECT(ADDRESS($H422,38))="UL",ISERROR(SEARCH("Rear",INDIRECT(ADDRESS($H422,33)))),ISERROR(SEARCH("Side",INDIRECT(ADDRESS($H422,33))))),INDIRECT(ADDRESS($H422,COLUMN())),0),0),IF($I422&gt;0,IF(AND(INDIRECT(ADDRESS($I422,44))=0,INDIRECT(ADDRESS($I422,38))="UL",ISERROR(SEARCH("Rear",INDIRECT(ADDRESS($I422,33)))),ISERROR(SEARCH("Side",INDIRECT(ADDRESS($I422,33))))),INDIRECT(ADDRESS($I422,COLUMN())),0),0),IF($J422&gt;0,IF(AND(INDIRECT(ADDRESS($J422,44))=0,INDIRECT(ADDRESS($J422,38))="UL",ISERROR(SEARCH("Rear",INDIRECT(ADDRESS($J422,33)))),ISERROR(SEARCH("Side",INDIRECT(ADDRESS($J422,33))))),INDIRECT(ADDRESS($J422,COLUMN())),0),0),IF($K422&gt;0,IF(AND(INDIRECT(ADDRESS($K422,44))=0,INDIRECT(ADDRESS($K422,38))="UL",ISERROR(SEARCH("Rear",INDIRECT(ADDRESS($K422,33)))),ISERROR(SEARCH("Side",INDIRECT(ADDRESS($K422,33))))),INDIRECT(ADDRESS($K422,COLUMN())),0),0),IF($L422&gt;0,IF(AND(INDIRECT(ADDRESS($L422,44))=0,INDIRECT(ADDRESS($L422,38))="UL",ISERROR(SEARCH("Rear",INDIRECT(ADDRESS($L422,33)))),ISERROR(SEARCH("Side",INDIRECT(ADDRESS($L422,33))))),INDIRECT(ADDRESS($L422,COLUMN())),0),0),IF($M422&gt;0,IF(AND(INDIRECT(ADDRESS($M422,44))=0,INDIRECT(ADDRESS($M422,38))="UL",ISERROR(SEARCH("Rear",INDIRECT(ADDRESS($M422,33)))),ISERROR(SEARCH("Side",INDIRECT(ADDRESS($M422,33))))),INDIRECT(ADDRESS($M422,COLUMN())),0),0))</f>
        <v>0.44444444444444442</v>
      </c>
      <c r="BX422" s="57">
        <f t="shared" ca="1" si="294"/>
        <v>0.44444444444444442</v>
      </c>
      <c r="BY422" s="57" cm="1">
        <f t="array" aca="1" ref="BY422" ca="1">SUM(IF($C422&gt;0,IF(AND(INDIRECT(ADDRESS($C422,44))=0,INDIRECT(ADDRESS($C422,38))="UL"),INDIRECT(ADDRESS($C422,COLUMN())),0),0),IF($D422&gt;0,IF(AND(INDIRECT(ADDRESS($D422,44))=0,INDIRECT(ADDRESS($D422,38))="UL"),INDIRECT(ADDRESS($D422,COLUMN())),0),0),IF($E422&gt;0,IF(AND(INDIRECT(ADDRESS($E422,44))=0,INDIRECT(ADDRESS($E422,38))="UL"),INDIRECT(ADDRESS($E422,COLUMN())),0),0),IF($F422&gt;0,IF(AND(INDIRECT(ADDRESS($F422,44))=0,INDIRECT(ADDRESS($F422,38))="UL"),INDIRECT(ADDRESS($F422,COLUMN())),0),0),IF($G422&gt;0,IF(AND(INDIRECT(ADDRESS($G422,44))=0,INDIRECT(ADDRESS($G422,38))="UL"),INDIRECT(ADDRESS($G422,COLUMN())),0),0),IF($H422&gt;0,IF(AND(INDIRECT(ADDRESS($H422,44))=0,INDIRECT(ADDRESS($H422,38))="UL"),INDIRECT(ADDRESS($H422,COLUMN())),0),0),IF($I422&gt;0,IF(AND(INDIRECT(ADDRESS($I422,44))=0,INDIRECT(ADDRESS($I422,38))="UL"),INDIRECT(ADDRESS($I422,COLUMN())),0),0),IF($J422&gt;0,IF(AND(INDIRECT(ADDRESS($J422,44))=0,INDIRECT(ADDRESS($J422,38))="UL"),INDIRECT(ADDRESS($J422,COLUMN())),0),0),IF($K422&gt;0,IF(AND(INDIRECT(ADDRESS($K422,44))=0,INDIRECT(ADDRESS($K422,38))="UL"),INDIRECT(ADDRESS($K422,COLUMN())),0),0),IF($L422&gt;0,IF(AND(INDIRECT(ADDRESS($L422,44))=0,INDIRECT(ADDRESS($L422,38))="UL"),INDIRECT(ADDRESS($L422,COLUMN())),0),0),IF($M422&gt;0,IF(AND(INDIRECT(ADDRESS($M422,44))=0,INDIRECT(ADDRESS($M422,38))="UL"),INDIRECT(ADDRESS($M422,COLUMN())),0),0))</f>
        <v>0.14814814814814814</v>
      </c>
      <c r="BZ422" s="57" cm="1">
        <f t="array" aca="1" ref="BZ422" ca="1">SUM(IF($C422&gt;0,IF(AND(INDIRECT(ADDRESS($C422,44))=0,INDIRECT(ADDRESS($C422,38))="UL"),INDIRECT(ADDRESS($C422,COLUMN())),0),0),IF($D422&gt;0,IF(AND(INDIRECT(ADDRESS($D422,44))=0,INDIRECT(ADDRESS($D422,38))="UL"),INDIRECT(ADDRESS($D422,COLUMN())),0),0),IF($E422&gt;0,IF(AND(INDIRECT(ADDRESS($E422,44))=0,INDIRECT(ADDRESS($E422,38))="UL"),INDIRECT(ADDRESS($E422,COLUMN())),0),0),IF($F422&gt;0,IF(AND(INDIRECT(ADDRESS($F422,44))=0,INDIRECT(ADDRESS($F422,38))="UL"),INDIRECT(ADDRESS($F422,COLUMN())),0),0),IF($G422&gt;0,IF(AND(INDIRECT(ADDRESS($G422,44))=0,INDIRECT(ADDRESS($G422,38))="UL"),INDIRECT(ADDRESS($G422,COLUMN())),0),0),IF($H422&gt;0,IF(AND(INDIRECT(ADDRESS($H422,44))=0,INDIRECT(ADDRESS($H422,38))="UL"),INDIRECT(ADDRESS($H422,COLUMN())),0),0),IF($I422&gt;0,IF(AND(INDIRECT(ADDRESS($I422,44))=0,INDIRECT(ADDRESS($I422,38))="UL"),INDIRECT(ADDRESS($I422,COLUMN())),0),0),IF($J422&gt;0,IF(AND(INDIRECT(ADDRESS($J422,44))=0,INDIRECT(ADDRESS($J422,38))="UL"),INDIRECT(ADDRESS($J422,COLUMN())),0),0),IF($K422&gt;0,IF(AND(INDIRECT(ADDRESS($K422,44))=0,INDIRECT(ADDRESS($K422,38))="UL"),INDIRECT(ADDRESS($K422,COLUMN())),0),0),IF($L422&gt;0,IF(AND(INDIRECT(ADDRESS($L422,44))=0,INDIRECT(ADDRESS($L422,38))="UL"),INDIRECT(ADDRESS($L422,COLUMN())),0),0),IF($M422&gt;0,IF(AND(INDIRECT(ADDRESS($M422,44))=0,INDIRECT(ADDRESS($M422,38))="UL"),INDIRECT(ADDRESS($M422,COLUMN())),0),0))</f>
        <v>0.51851851851851849</v>
      </c>
      <c r="CA422" s="57">
        <f t="shared" ca="1" si="295"/>
        <v>0.51851851851851849</v>
      </c>
      <c r="CB422" s="57" cm="1">
        <f t="array" aca="1" ref="CB422" ca="1">SUM(IF($C422&gt;0,IF(AND(INDIRECT(ADDRESS($C422,44))=0,INDIRECT(ADDRESS($C422,38))&lt;&gt;"UL"),INDIRECT(ADDRESS($C422,COLUMN())),0),0),IF($D422&gt;0,IF(AND(INDIRECT(ADDRESS($D422,44))=0,INDIRECT(ADDRESS($D422,38))&lt;&gt;"UL"),INDIRECT(ADDRESS($D422,COLUMN())),0),0),IF($E422&gt;0,IF(AND(INDIRECT(ADDRESS($E422,44))=0,INDIRECT(ADDRESS($E422,38))&lt;&gt;"UL"),INDIRECT(ADDRESS($E422,COLUMN())),0),0),IF($F422&gt;0,IF(AND(INDIRECT(ADDRESS($F422,44))=0,INDIRECT(ADDRESS($F422,38))&lt;&gt;"UL"),INDIRECT(ADDRESS($F422,COLUMN())),0),0),IF($G422&gt;0,IF(AND(INDIRECT(ADDRESS($G422,44))=0,INDIRECT(ADDRESS($G422,38))&lt;&gt;"UL"),INDIRECT(ADDRESS($G422,COLUMN())),0),0),IF($H422&gt;0,IF(AND(INDIRECT(ADDRESS($H422,44))=0,INDIRECT(ADDRESS($H422,38))&lt;&gt;"UL"),INDIRECT(ADDRESS($H422,COLUMN())),0),0),IF($I422&gt;0,IF(AND(INDIRECT(ADDRESS($I422,44))=0,INDIRECT(ADDRESS($I422,38))&lt;&gt;"UL"),INDIRECT(ADDRESS($I422,COLUMN())),0),0),IF($J422&gt;0,IF(AND(INDIRECT(ADDRESS($J422,44))=0,INDIRECT(ADDRESS($J422,38))&lt;&gt;"UL"),INDIRECT(ADDRESS($J422,COLUMN())),0),0),IF($K422&gt;0,IF(AND(INDIRECT(ADDRESS($K422,44))=0,INDIRECT(ADDRESS($K422,38))&lt;&gt;"UL"),INDIRECT(ADDRESS($K422,COLUMN())),0),0),IF($L422&gt;0,IF(AND(INDIRECT(ADDRESS($L422,44))=0,INDIRECT(ADDRESS($L422,38))&lt;&gt;"UL"),INDIRECT(ADDRESS($L422,COLUMN())),0),0),IF($M422&gt;0,IF(AND(INDIRECT(ADDRESS($M422,44))=0,INDIRECT(ADDRESS($M422,38))&lt;&gt;"UL"),INDIRECT(ADDRESS($M422,COLUMN())),0),0))</f>
        <v>0</v>
      </c>
      <c r="CC422" s="57">
        <f t="shared" ca="1" si="296"/>
        <v>0</v>
      </c>
      <c r="CD422" s="57" cm="1">
        <f t="array" aca="1" ref="CD422" ca="1">SUM(IF($C422&gt;0,IF(AND(INDIRECT(ADDRESS($C422,44))=0,INDIRECT(ADDRESS($C422,38))&lt;&gt;"UL"),INDIRECT(ADDRESS($C422,COLUMN())),0),0),IF($D422&gt;0,IF(AND(INDIRECT(ADDRESS($D422,44))=0,INDIRECT(ADDRESS($D422,38))&lt;&gt;"UL"),INDIRECT(ADDRESS($D422,COLUMN())),0),0),IF($E422&gt;0,IF(AND(INDIRECT(ADDRESS($E422,44))=0,INDIRECT(ADDRESS($E422,38))&lt;&gt;"UL"),INDIRECT(ADDRESS($E422,COLUMN())),0),0),IF($F422&gt;0,IF(AND(INDIRECT(ADDRESS($F422,44))=0,INDIRECT(ADDRESS($F422,38))&lt;&gt;"UL"),INDIRECT(ADDRESS($F422,COLUMN())),0),0),IF($G422&gt;0,IF(AND(INDIRECT(ADDRESS($G422,44))=0,INDIRECT(ADDRESS($G422,38))&lt;&gt;"UL"),INDIRECT(ADDRESS($G422,COLUMN())),0),0),IF($H422&gt;0,IF(AND(INDIRECT(ADDRESS($H422,44))=0,INDIRECT(ADDRESS($H422,38))&lt;&gt;"UL"),INDIRECT(ADDRESS($H422,COLUMN())),0),0),IF($I422&gt;0,IF(AND(INDIRECT(ADDRESS($I422,44))=0,INDIRECT(ADDRESS($I422,38))&lt;&gt;"UL"),INDIRECT(ADDRESS($I422,COLUMN())),0),0),IF($J422&gt;0,IF(AND(INDIRECT(ADDRESS($J422,44))=0,INDIRECT(ADDRESS($J422,38))&lt;&gt;"UL"),INDIRECT(ADDRESS($J422,COLUMN())),0),0),IF($K422&gt;0,IF(AND(INDIRECT(ADDRESS($K422,44))=0,INDIRECT(ADDRESS($K422,38))&lt;&gt;"UL"),INDIRECT(ADDRESS($K422,COLUMN())),0),0),IF($L422&gt;0,IF(AND(INDIRECT(ADDRESS($L422,44))=0,INDIRECT(ADDRESS($L422,38))&lt;&gt;"UL"),INDIRECT(ADDRESS($L422,COLUMN())),0),0),IF($M422&gt;0,IF(AND(INDIRECT(ADDRESS($M422,44))=0,INDIRECT(ADDRESS($M422,38))&lt;&gt;"UL"),INDIRECT(ADDRESS($M422,COLUMN())),0),0))</f>
        <v>0</v>
      </c>
      <c r="CE422" s="57" cm="1">
        <f t="array" aca="1" ref="CE422" ca="1">SUM(IF($C422&gt;0,IF(AND(INDIRECT(ADDRESS($C422,44))=0,INDIRECT(ADDRESS($C422,38))&lt;&gt;"UL"),INDIRECT(ADDRESS($C422,COLUMN())),0),0),IF($D422&gt;0,IF(AND(INDIRECT(ADDRESS($D422,44))=0,INDIRECT(ADDRESS($D422,38))&lt;&gt;"UL"),INDIRECT(ADDRESS($D422,COLUMN())),0),0),IF($E422&gt;0,IF(AND(INDIRECT(ADDRESS($E422,44))=0,INDIRECT(ADDRESS($E422,38))&lt;&gt;"UL"),INDIRECT(ADDRESS($E422,COLUMN())),0),0),IF($F422&gt;0,IF(AND(INDIRECT(ADDRESS($F422,44))=0,INDIRECT(ADDRESS($F422,38))&lt;&gt;"UL"),INDIRECT(ADDRESS($F422,COLUMN())),0),0),IF($G422&gt;0,IF(AND(INDIRECT(ADDRESS($G422,44))=0,INDIRECT(ADDRESS($G422,38))&lt;&gt;"UL"),INDIRECT(ADDRESS($G422,COLUMN())),0),0),IF($H422&gt;0,IF(AND(INDIRECT(ADDRESS($H422,44))=0,INDIRECT(ADDRESS($H422,38))&lt;&gt;"UL"),INDIRECT(ADDRESS($H422,COLUMN())),0),0),IF($I422&gt;0,IF(AND(INDIRECT(ADDRESS($I422,44))=0,INDIRECT(ADDRESS($I422,38))&lt;&gt;"UL"),INDIRECT(ADDRESS($I422,COLUMN())),0),0),IF($J422&gt;0,IF(AND(INDIRECT(ADDRESS($J422,44))=0,INDIRECT(ADDRESS($J422,38))&lt;&gt;"UL"),INDIRECT(ADDRESS($J422,COLUMN())),0),0),IF($K422&gt;0,IF(AND(INDIRECT(ADDRESS($K422,44))=0,INDIRECT(ADDRESS($K422,38))&lt;&gt;"UL"),INDIRECT(ADDRESS($K422,COLUMN())),0),0),IF($L422&gt;0,IF(AND(INDIRECT(ADDRESS($L422,44))=0,INDIRECT(ADDRESS($L422,38))&lt;&gt;"UL"),INDIRECT(ADDRESS($L422,COLUMN())),0),0),IF($M422&gt;0,IF(AND(INDIRECT(ADDRESS($M422,44))=0,INDIRECT(ADDRESS($M422,38))&lt;&gt;"UL"),INDIRECT(ADDRESS($M422,COLUMN())),0),0))</f>
        <v>0</v>
      </c>
      <c r="CF422" s="57">
        <f t="shared" ca="1" si="297"/>
        <v>0</v>
      </c>
      <c r="CG422" s="57">
        <f t="shared" ca="1" si="298"/>
        <v>0.76659238973337107</v>
      </c>
      <c r="CH422" s="57">
        <f t="shared" ca="1" si="299"/>
        <v>2.6434220335633484E-2</v>
      </c>
      <c r="CI422" s="19">
        <f t="shared" ca="1" si="300"/>
        <v>11.798519597776588</v>
      </c>
      <c r="CJ422" s="19"/>
      <c r="CK422" s="57" cm="1">
        <f t="array" aca="1" ref="CK422" ca="1">IF(AU422="S", SUM(IF($C422&gt;0,IF(INDIRECT(ADDRESS($C422,43))&lt;&gt;1,INDIRECT(ADDRESS($C422,48)),0),0), IF($D422&gt;0,IF(INDIRECT(ADDRESS($D422,43))&lt;&gt;1,INDIRECT(ADDRESS($D422,48)),0),0), IF($E422&gt;0,IF(INDIRECT(ADDRESS($E422,43))&lt;&gt;1,INDIRECT(ADDRESS($E422,48)),0),0), IF($F422&gt;0,IF(INDIRECT(ADDRESS($F422,43))&lt;&gt;1,INDIRECT(ADDRESS($F422,48)),0),0), IF($G422&gt;0,IF(INDIRECT(ADDRESS($G422,43))&lt;&gt;1,INDIRECT(ADDRESS($G422,48)),0),0), IF($H422&gt;0,IF(INDIRECT(ADDRESS($H422,43))&lt;&gt;1,INDIRECT(ADDRESS($H422,48)),0),0), IF($I422&gt;0,IF(INDIRECT(ADDRESS($I422,43))&lt;&gt;1,INDIRECT(ADDRESS($I422,48)),0),0), IF($J422&gt;0,IF(INDIRECT(ADDRESS($J422,43))&lt;&gt;1,INDIRECT(ADDRESS($J422,48)),0),0), IF($K422&gt;0,IF(INDIRECT(ADDRESS($K422,43))&lt;&gt;1,INDIRECT(ADDRESS($K422,48)),0),0), IF($L422&gt;0,IF(INDIRECT(ADDRESS($L422,43))&lt;&gt;1,INDIRECT(ADDRESS($L422,48)),0),0), IF($M422&gt;0,IF(INDIRECT(ADDRESS($M422,43))&lt;&gt;1,INDIRECT(ADDRESS($M422,48)),0),0)), IF(AU422="L",SUM(IF($C422&gt;0,IF(INDIRECT(ADDRESS($C422,43))&lt;&gt;1,INDIRECT(ADDRESS($C422,50)),0),0), IF($D422&gt;0,IF(INDIRECT(ADDRESS($D422,43))&lt;&gt;1,INDIRECT(ADDRESS($D422,50)),0),0), IF($E422&gt;0,IF(INDIRECT(ADDRESS($E422,43))&lt;&gt;1,INDIRECT(ADDRESS($E422,50)),0),0), IF($F422&gt;0,IF(INDIRECT(ADDRESS($F422,43))&lt;&gt;1,INDIRECT(ADDRESS($F422,50)),0),0), IF($G422&gt;0,IF(INDIRECT(ADDRESS($G422,43))&lt;&gt;1,INDIRECT(ADDRESS($G422,50)),0),0), IF($G422&gt;0,IF(INDIRECT(ADDRESS($G422,43))&lt;&gt;1,INDIRECT(ADDRESS($G422,50)),0),0), IF($H422&gt;0,IF(INDIRECT(ADDRESS($H422,43))&lt;&gt;1,INDIRECT(ADDRESS($H422,50)),0),0), IF($I422&gt;0,IF(INDIRECT(ADDRESS($I422,43))&lt;&gt;1,INDIRECT(ADDRESS($I422,50)),0),0), IF($J422&gt;0,IF(INDIRECT(ADDRESS($J422,43))&lt;&gt;1,INDIRECT(ADDRESS($J422,50)),0),0), IF($K422&gt;0,IF(INDIRECT(ADDRESS($K422,43))&lt;&gt;1,INDIRECT(ADDRESS($K422,50)),0),0), IF($L422&gt;0,IF(INDIRECT(ADDRESS($L422,43))&lt;&gt;1,INDIRECT(ADDRESS($L422,50)),0),0), IF($M422&gt;0,IF(INDIRECT(ADDRESS($M422,43))&lt;&gt;1,INDIRECT(ADDRESS($M422,50)),0),0)), SUM(IF($C422&gt;0,IF(INDIRECT(ADDRESS($C422,43))&lt;&gt;1,INDIRECT(ADDRESS($C422,49)),0),0), IF($D422&gt;0,IF(INDIRECT(ADDRESS($D422,43))&lt;&gt;1,INDIRECT(ADDRESS($D422,49)),0),0), IF($E422&gt;0,IF(INDIRECT(ADDRESS($E422,43))&lt;&gt;1,INDIRECT(ADDRESS($E422,49)),0),0), IF($F422&gt;0,IF(INDIRECT(ADDRESS($F422,43))&lt;&gt;1,INDIRECT(ADDRESS($F422,49)),0),0), IF($G422&gt;0,IF(INDIRECT(ADDRESS($G422,43))&lt;&gt;1,INDIRECT(ADDRESS($G422,49)),0),0), IF($G422&gt;0,IF(INDIRECT(ADDRESS($G422,43))&lt;&gt;1,INDIRECT(ADDRESS($G422,49)),0),0), IF($H422&gt;0,IF(INDIRECT(ADDRESS($H422,43))&lt;&gt;1,INDIRECT(ADDRESS($H422,49)),0),0), IF($I422&gt;0,IF(INDIRECT(ADDRESS($I422,43))&lt;&gt;1,INDIRECT(ADDRESS($I422,49)),0),0), IF($J422&gt;0,IF(INDIRECT(ADDRESS($J422,43))&lt;&gt;1,INDIRECT(ADDRESS($J422,49)),0),0), IF($K422&gt;0,IF(INDIRECT(ADDRESS($K422,43))&lt;&gt;1,INDIRECT(ADDRESS($K422,49)),0),0), IF($L422&gt;0,IF(INDIRECT(ADDRESS($L422,43))&lt;&gt;1,INDIRECT(ADDRESS($L422,49)),0),0), IF($M422&gt;0,IF(INDIRECT(ADDRESS($M422,43))&lt;&gt;1,INDIRECT(ADDRESS($M422,49)),0),0))))</f>
        <v>2.4444444444444442</v>
      </c>
      <c r="CL422" s="57" cm="1">
        <f t="array" aca="1" ref="CL422" ca="1">SUM(IF($C422&gt;0,IF(INDIRECT(ADDRESS($C422,44))=1,INDIRECT(ADDRESS($C422,90)),0),0), IF($D422&gt;0,IF(INDIRECT(ADDRESS($D422,44))=1,INDIRECT(ADDRESS($D422,90)),0),0), IF($E422&gt;0,IF(INDIRECT(ADDRESS($E422,44))=1,INDIRECT(ADDRESS($E422,90)),0),0), IF($F422&gt;0,IF(INDIRECT(ADDRESS($F422,44))=1,INDIRECT(ADDRESS($F422,90)),0),0), IF($G422&gt;0,IF(INDIRECT(ADDRESS($G422,44))=1,INDIRECT(ADDRESS($G422,90)),0),0), IF($H422&gt;0,IF(INDIRECT(ADDRESS($H422,44))=1,INDIRECT(ADDRESS($H422,90)),0),0), IF($I422&gt;0,IF(INDIRECT(ADDRESS($I422,44))=1,INDIRECT(ADDRESS($I422,90)),0),0), IF($J422&gt;0,IF(INDIRECT(ADDRESS($J422,44))=1,INDIRECT(ADDRESS($J422,90)),0),0), IF($K422&gt;0,IF(INDIRECT(ADDRESS($K422,44))=1,INDIRECT(ADDRESS($K422,90)),0),0), IF($L422&gt;0,IF(INDIRECT(ADDRESS($L422,44))=1,INDIRECT(ADDRESS($L422,90)),0),0), IF($M422&gt;0,IF(INDIRECT(ADDRESS($M422,44))=1,INDIRECT(ADDRESS($M422,90)),0),0))</f>
        <v>2.3333333333333335</v>
      </c>
      <c r="CM422" s="56">
        <f t="shared" ca="1" si="301"/>
        <v>0.81543176235723724</v>
      </c>
      <c r="CN422" s="59"/>
    </row>
    <row r="423" spans="1:92" x14ac:dyDescent="0.25">
      <c r="A423" s="219" t="s">
        <v>531</v>
      </c>
      <c r="B423" s="220">
        <v>376</v>
      </c>
      <c r="C423" s="220">
        <v>384</v>
      </c>
      <c r="D423" s="220">
        <v>392</v>
      </c>
      <c r="E423" s="220">
        <v>390</v>
      </c>
      <c r="F423" s="220">
        <v>385</v>
      </c>
      <c r="G423" s="220"/>
      <c r="H423" s="220"/>
      <c r="I423" s="220"/>
      <c r="J423" s="220"/>
      <c r="K423" s="220"/>
      <c r="L423" s="220"/>
      <c r="M423" s="220"/>
      <c r="N423" s="67">
        <f t="shared" ca="1" si="281"/>
        <v>28</v>
      </c>
      <c r="O423" s="67" t="str" cm="1">
        <f t="array" aca="1" ref="O423" ca="1">INDIRECT(ADDRESS($B423,COLUMN()))</f>
        <v>Bomber</v>
      </c>
      <c r="P423" s="67" cm="1">
        <f t="array" aca="1" ref="P423" ca="1">INDIRECT(ADDRESS($B423,COLUMN()))</f>
        <v>2</v>
      </c>
      <c r="Q423" s="67" cm="1">
        <f t="array" aca="1" ref="Q423" ca="1">INDIRECT(ADDRESS($B423,COLUMN()))</f>
        <v>0</v>
      </c>
      <c r="R423" s="67" cm="1">
        <f t="array" aca="1" ref="R423" ca="1">INDIRECT(ADDRESS($B423,COLUMN()))</f>
        <v>0</v>
      </c>
      <c r="S423" s="67" cm="1">
        <f t="array" aca="1" ref="S423" ca="1">INDIRECT(ADDRESS($B423,COLUMN()))</f>
        <v>2</v>
      </c>
      <c r="T423" s="67" t="str" cm="1">
        <f t="array" aca="1" ref="T423" ca="1">INDIRECT(ADDRESS($B423,COLUMN()))</f>
        <v>1-6</v>
      </c>
      <c r="U423" s="67" cm="1">
        <f t="array" aca="1" ref="U423" ca="1">INDIRECT(ADDRESS($B423,COLUMN()))</f>
        <v>6</v>
      </c>
      <c r="V423" s="67" cm="1">
        <f t="array" aca="1" ref="V423" ca="1">INDIRECT(ADDRESS($B423,COLUMN()))</f>
        <v>0</v>
      </c>
      <c r="W423" s="67" cm="1">
        <f t="array" aca="1" ref="W423" ca="1">INDIRECT(ADDRESS($B423,COLUMN()))</f>
        <v>2</v>
      </c>
      <c r="X423" s="67" cm="1">
        <f t="array" aca="1" ref="X423" ca="1">INDIRECT(ADDRESS($B423,COLUMN()))</f>
        <v>7</v>
      </c>
      <c r="Y423" s="67" cm="1">
        <f t="array" aca="1" ref="Y423" ca="1">INDIRECT(ADDRESS($B423,COLUMN()))</f>
        <v>1</v>
      </c>
      <c r="Z423" s="67" cm="1">
        <f t="array" aca="1" ref="Z423" ca="1">INDIRECT(ADDRESS($B423,COLUMN()))</f>
        <v>5</v>
      </c>
      <c r="AA423" s="67" t="str" cm="1">
        <f t="array" aca="1" ref="AA423" ca="1">INDIRECT(ADDRESS($B423,COLUMN()))</f>
        <v>Jink</v>
      </c>
      <c r="AB423" s="56">
        <f t="shared" ca="1" si="282"/>
        <v>0.85999402472024211</v>
      </c>
      <c r="AC423" s="56">
        <f t="shared" ca="1" si="283"/>
        <v>0.995009661723254</v>
      </c>
      <c r="AD423" s="56">
        <f t="shared" ca="1" si="284"/>
        <v>1.730451585605659</v>
      </c>
      <c r="AF423" s="52"/>
      <c r="AG423" s="52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2"/>
      <c r="AU423" s="54" t="s">
        <v>33</v>
      </c>
      <c r="AV423" s="57" cm="1">
        <f t="array" aca="1" ref="AV423" ca="1">SUM(IF($C423&gt;0,IF(AND(INDIRECT(ADDRESS($C423,44))=0,INDIRECT(ADDRESS($C423,38))="UL",ISERROR(SEARCH("Rear",INDIRECT(ADDRESS($C423,33)))),ISERROR(SEARCH("Side",INDIRECT(ADDRESS($C423,33))))),INDIRECT(ADDRESS($C423,COLUMN())),0),0),IF($D423&gt;0,IF(AND(INDIRECT(ADDRESS($D423,44))=0,INDIRECT(ADDRESS($D423,38))="UL",ISERROR(SEARCH("Rear",INDIRECT(ADDRESS($D423,33)))),ISERROR(SEARCH("Side",INDIRECT(ADDRESS($D423,33))))),INDIRECT(ADDRESS($D423,COLUMN())),0),0),IF($E423&gt;0,IF(AND(INDIRECT(ADDRESS($E423,44))=0,INDIRECT(ADDRESS($E423,38))="UL",ISERROR(SEARCH("Rear",INDIRECT(ADDRESS($E423,33)))),ISERROR(SEARCH("Side",INDIRECT(ADDRESS($E423,33))))),INDIRECT(ADDRESS($E423,COLUMN())),0),0),IF($F423&gt;0,IF(AND(INDIRECT(ADDRESS($F423,44))=0,INDIRECT(ADDRESS($F423,38))="UL",ISERROR(SEARCH("Rear",INDIRECT(ADDRESS($F423,33)))),ISERROR(SEARCH("Side",INDIRECT(ADDRESS($F423,33))))),INDIRECT(ADDRESS($F423,COLUMN())),0),0),IF($G423&gt;0,IF(AND(INDIRECT(ADDRESS($G423,44))=0,INDIRECT(ADDRESS($G423,38))="UL",ISERROR(SEARCH("Rear",INDIRECT(ADDRESS($G423,33)))),ISERROR(SEARCH("Side",INDIRECT(ADDRESS($G423,33))))),INDIRECT(ADDRESS($G423,COLUMN())),0),0),IF($H423&gt;0,IF(AND(INDIRECT(ADDRESS($H423,44))=0,INDIRECT(ADDRESS($H423,38))="UL",ISERROR(SEARCH("Rear",INDIRECT(ADDRESS($H423,33)))),ISERROR(SEARCH("Side",INDIRECT(ADDRESS($H423,33))))),INDIRECT(ADDRESS($H423,COLUMN())),0),0),IF($I423&gt;0,IF(AND(INDIRECT(ADDRESS($I423,44))=0,INDIRECT(ADDRESS($I423,38))="UL",ISERROR(SEARCH("Rear",INDIRECT(ADDRESS($I423,33)))),ISERROR(SEARCH("Side",INDIRECT(ADDRESS($I423,33))))),INDIRECT(ADDRESS($I423,COLUMN())),0),0),IF($J423&gt;0,IF(AND(INDIRECT(ADDRESS($J423,44))=0,INDIRECT(ADDRESS($J423,38))="UL",ISERROR(SEARCH("Rear",INDIRECT(ADDRESS($J423,33)))),ISERROR(SEARCH("Side",INDIRECT(ADDRESS($J423,33))))),INDIRECT(ADDRESS($J423,COLUMN())),0),0),IF($K423&gt;0,IF(AND(INDIRECT(ADDRESS($K423,44))=0,INDIRECT(ADDRESS($K423,38))="UL",ISERROR(SEARCH("Rear",INDIRECT(ADDRESS($K423,33)))),ISERROR(SEARCH("Side",INDIRECT(ADDRESS($K423,33))))),INDIRECT(ADDRESS($K423,COLUMN())),0),0),IF($L423&gt;0,IF(AND(INDIRECT(ADDRESS($L423,44))=0,INDIRECT(ADDRESS($L423,38))="UL",ISERROR(SEARCH("Rear",INDIRECT(ADDRESS($L423,33)))),ISERROR(SEARCH("Side",INDIRECT(ADDRESS($L423,33))))),INDIRECT(ADDRESS($L423,COLUMN())),0),0),IF($M423&gt;0,IF(AND(INDIRECT(ADDRESS($M423,44))=0,INDIRECT(ADDRESS($M423,38))="UL",ISERROR(SEARCH("Rear",INDIRECT(ADDRESS($M423,33)))),ISERROR(SEARCH("Side",INDIRECT(ADDRESS($M423,33))))),INDIRECT(ADDRESS($M423,COLUMN())),0),0))</f>
        <v>1.2222222222222221</v>
      </c>
      <c r="AW423" s="57" cm="1">
        <f t="array" aca="1" ref="AW423" ca="1">SUM(IF($C423&gt;0,IF(AND(INDIRECT(ADDRESS($C423,44))=0,INDIRECT(ADDRESS($C423,38))="UL",ISERROR(SEARCH("Rear",INDIRECT(ADDRESS($C423,33)))),ISERROR(SEARCH("Side",INDIRECT(ADDRESS($C423,33))))),INDIRECT(ADDRESS($C423,COLUMN())),0),0),IF($D423&gt;0,IF(AND(INDIRECT(ADDRESS($D423,44))=0,INDIRECT(ADDRESS($D423,38))="UL",ISERROR(SEARCH("Rear",INDIRECT(ADDRESS($D423,33)))),ISERROR(SEARCH("Side",INDIRECT(ADDRESS($D423,33))))),INDIRECT(ADDRESS($D423,COLUMN())),0),0),IF($E423&gt;0,IF(AND(INDIRECT(ADDRESS($E423,44))=0,INDIRECT(ADDRESS($E423,38))="UL",ISERROR(SEARCH("Rear",INDIRECT(ADDRESS($E423,33)))),ISERROR(SEARCH("Side",INDIRECT(ADDRESS($E423,33))))),INDIRECT(ADDRESS($E423,COLUMN())),0),0),IF($F423&gt;0,IF(AND(INDIRECT(ADDRESS($F423,44))=0,INDIRECT(ADDRESS($F423,38))="UL",ISERROR(SEARCH("Rear",INDIRECT(ADDRESS($F423,33)))),ISERROR(SEARCH("Side",INDIRECT(ADDRESS($F423,33))))),INDIRECT(ADDRESS($F423,COLUMN())),0),0),IF($G423&gt;0,IF(AND(INDIRECT(ADDRESS($G423,44))=0,INDIRECT(ADDRESS($G423,38))="UL",ISERROR(SEARCH("Rear",INDIRECT(ADDRESS($G423,33)))),ISERROR(SEARCH("Side",INDIRECT(ADDRESS($G423,33))))),INDIRECT(ADDRESS($G423,COLUMN())),0),0),IF($H423&gt;0,IF(AND(INDIRECT(ADDRESS($H423,44))=0,INDIRECT(ADDRESS($H423,38))="UL",ISERROR(SEARCH("Rear",INDIRECT(ADDRESS($H423,33)))),ISERROR(SEARCH("Side",INDIRECT(ADDRESS($H423,33))))),INDIRECT(ADDRESS($H423,COLUMN())),0),0),IF($I423&gt;0,IF(AND(INDIRECT(ADDRESS($I423,44))=0,INDIRECT(ADDRESS($I423,38))="UL",ISERROR(SEARCH("Rear",INDIRECT(ADDRESS($I423,33)))),ISERROR(SEARCH("Side",INDIRECT(ADDRESS($I423,33))))),INDIRECT(ADDRESS($I423,COLUMN())),0),0),IF($J423&gt;0,IF(AND(INDIRECT(ADDRESS($J423,44))=0,INDIRECT(ADDRESS($J423,38))="UL",ISERROR(SEARCH("Rear",INDIRECT(ADDRESS($J423,33)))),ISERROR(SEARCH("Side",INDIRECT(ADDRESS($J423,33))))),INDIRECT(ADDRESS($J423,COLUMN())),0),0),IF($K423&gt;0,IF(AND(INDIRECT(ADDRESS($K423,44))=0,INDIRECT(ADDRESS($K423,38))="UL",ISERROR(SEARCH("Rear",INDIRECT(ADDRESS($K423,33)))),ISERROR(SEARCH("Side",INDIRECT(ADDRESS($K423,33))))),INDIRECT(ADDRESS($K423,COLUMN())),0),0),IF($L423&gt;0,IF(AND(INDIRECT(ADDRESS($L423,44))=0,INDIRECT(ADDRESS($L423,38))="UL",ISERROR(SEARCH("Rear",INDIRECT(ADDRESS($L423,33)))),ISERROR(SEARCH("Side",INDIRECT(ADDRESS($L423,33))))),INDIRECT(ADDRESS($L423,COLUMN())),0),0),IF($M423&gt;0,IF(AND(INDIRECT(ADDRESS($M423,44))=0,INDIRECT(ADDRESS($M423,38))="UL",ISERROR(SEARCH("Rear",INDIRECT(ADDRESS($M423,33)))),ISERROR(SEARCH("Side",INDIRECT(ADDRESS($M423,33))))),INDIRECT(ADDRESS($M423,COLUMN())),0),0))</f>
        <v>1.1111111111111112</v>
      </c>
      <c r="AX423" s="57" cm="1">
        <f t="array" aca="1" ref="AX423" ca="1">SUM(IF($C423&gt;0,IF(AND(INDIRECT(ADDRESS($C423,44))=0,INDIRECT(ADDRESS($C423,38))="UL",ISERROR(SEARCH("Rear",INDIRECT(ADDRESS($C423,33)))),ISERROR(SEARCH("Side",INDIRECT(ADDRESS($C423,33))))),INDIRECT(ADDRESS($C423,COLUMN())),0),0),IF($D423&gt;0,IF(AND(INDIRECT(ADDRESS($D423,44))=0,INDIRECT(ADDRESS($D423,38))="UL",ISERROR(SEARCH("Rear",INDIRECT(ADDRESS($D423,33)))),ISERROR(SEARCH("Side",INDIRECT(ADDRESS($D423,33))))),INDIRECT(ADDRESS($D423,COLUMN())),0),0),IF($E423&gt;0,IF(AND(INDIRECT(ADDRESS($E423,44))=0,INDIRECT(ADDRESS($E423,38))="UL",ISERROR(SEARCH("Rear",INDIRECT(ADDRESS($E423,33)))),ISERROR(SEARCH("Side",INDIRECT(ADDRESS($E423,33))))),INDIRECT(ADDRESS($E423,COLUMN())),0),0),IF($F423&gt;0,IF(AND(INDIRECT(ADDRESS($F423,44))=0,INDIRECT(ADDRESS($F423,38))="UL",ISERROR(SEARCH("Rear",INDIRECT(ADDRESS($F423,33)))),ISERROR(SEARCH("Side",INDIRECT(ADDRESS($F423,33))))),INDIRECT(ADDRESS($F423,COLUMN())),0),0),IF($G423&gt;0,IF(AND(INDIRECT(ADDRESS($G423,44))=0,INDIRECT(ADDRESS($G423,38))="UL",ISERROR(SEARCH("Rear",INDIRECT(ADDRESS($G423,33)))),ISERROR(SEARCH("Side",INDIRECT(ADDRESS($G423,33))))),INDIRECT(ADDRESS($G423,COLUMN())),0),0),IF($H423&gt;0,IF(AND(INDIRECT(ADDRESS($H423,44))=0,INDIRECT(ADDRESS($H423,38))="UL",ISERROR(SEARCH("Rear",INDIRECT(ADDRESS($H423,33)))),ISERROR(SEARCH("Side",INDIRECT(ADDRESS($H423,33))))),INDIRECT(ADDRESS($H423,COLUMN())),0),0),IF($I423&gt;0,IF(AND(INDIRECT(ADDRESS($I423,44))=0,INDIRECT(ADDRESS($I423,38))="UL",ISERROR(SEARCH("Rear",INDIRECT(ADDRESS($I423,33)))),ISERROR(SEARCH("Side",INDIRECT(ADDRESS($I423,33))))),INDIRECT(ADDRESS($I423,COLUMN())),0),0),IF($J423&gt;0,IF(AND(INDIRECT(ADDRESS($J423,44))=0,INDIRECT(ADDRESS($J423,38))="UL",ISERROR(SEARCH("Rear",INDIRECT(ADDRESS($J423,33)))),ISERROR(SEARCH("Side",INDIRECT(ADDRESS($J423,33))))),INDIRECT(ADDRESS($J423,COLUMN())),0),0),IF($K423&gt;0,IF(AND(INDIRECT(ADDRESS($K423,44))=0,INDIRECT(ADDRESS($K423,38))="UL",ISERROR(SEARCH("Rear",INDIRECT(ADDRESS($K423,33)))),ISERROR(SEARCH("Side",INDIRECT(ADDRESS($K423,33))))),INDIRECT(ADDRESS($K423,COLUMN())),0),0),IF($L423&gt;0,IF(AND(INDIRECT(ADDRESS($L423,44))=0,INDIRECT(ADDRESS($L423,38))="UL",ISERROR(SEARCH("Rear",INDIRECT(ADDRESS($L423,33)))),ISERROR(SEARCH("Side",INDIRECT(ADDRESS($L423,33))))),INDIRECT(ADDRESS($L423,COLUMN())),0),0),IF($M423&gt;0,IF(AND(INDIRECT(ADDRESS($M423,44))=0,INDIRECT(ADDRESS($M423,38))="UL",ISERROR(SEARCH("Rear",INDIRECT(ADDRESS($M423,33)))),ISERROR(SEARCH("Side",INDIRECT(ADDRESS($M423,33))))),INDIRECT(ADDRESS($M423,COLUMN())),0),0))</f>
        <v>0.66666666666666663</v>
      </c>
      <c r="AY423" s="58">
        <f t="shared" ref="AY423:AY430" ca="1" si="302">IF(AU423="S",AV423,IF(AU423="MS",AW423,IF(AU423="ML",AW423,AX423)))</f>
        <v>1.2222222222222221</v>
      </c>
      <c r="AZ423" s="58">
        <f t="shared" ref="AZ423:AZ430" ca="1" si="303">SUM(AV423:AX423)/3</f>
        <v>0.99999999999999989</v>
      </c>
      <c r="BA423" s="58" cm="1">
        <f t="array" aca="1" ref="BA423" ca="1">SUM(IF($C423&gt;0,IF(AND(INDIRECT(ADDRESS($C423,44))=0,INDIRECT(ADDRESS($C423,38))="UL"),INDIRECT(ADDRESS($C423,COLUMN())),0),0),IF($D423&gt;0,IF(AND(INDIRECT(ADDRESS($D423,44))=0,INDIRECT(ADDRESS($D423,38))="UL"),INDIRECT(ADDRESS($D423,COLUMN())),0),0),IF($E423&gt;0,IF(AND(INDIRECT(ADDRESS($E423,44))=0,INDIRECT(ADDRESS($E423,38))="UL"),INDIRECT(ADDRESS($E423,COLUMN())),0),0),IF($F423&gt;0,IF(AND(INDIRECT(ADDRESS($F423,44))=0,INDIRECT(ADDRESS($F423,38))="UL"),INDIRECT(ADDRESS($F423,COLUMN())),0),0),IF($G423&gt;0,IF(AND(INDIRECT(ADDRESS($G423,44))=0,INDIRECT(ADDRESS($G423,38))="UL"),INDIRECT(ADDRESS($G423,COLUMN())),0),0),IF($H423&gt;0,IF(AND(INDIRECT(ADDRESS($H423,44))=0,INDIRECT(ADDRESS($H423,38))="UL"),INDIRECT(ADDRESS($H423,COLUMN())),0),0),IF($I423&gt;0,IF(AND(INDIRECT(ADDRESS($I423,44))=0,INDIRECT(ADDRESS($I423,38))="UL"),INDIRECT(ADDRESS($I423,COLUMN())),0),0),IF($J423&gt;0,IF(AND(INDIRECT(ADDRESS($J423,44))=0,INDIRECT(ADDRESS($J423,38))="UL"),INDIRECT(ADDRESS($J423,COLUMN())),0),0),IF($K423&gt;0,IF(AND(INDIRECT(ADDRESS($K423,44))=0,INDIRECT(ADDRESS($K423,38))="UL"),INDIRECT(ADDRESS($K423,COLUMN())),0),0),IF($L423&gt;0,IF(AND(INDIRECT(ADDRESS($L423,44))=0,INDIRECT(ADDRESS($L423,38))="UL"),INDIRECT(ADDRESS($L423,COLUMN())),0),0),IF($M423&gt;0,IF(AND(INDIRECT(ADDRESS($M423,44))=0,INDIRECT(ADDRESS($M423,38))="UL"),INDIRECT(ADDRESS($M423,COLUMN())),0),0))</f>
        <v>0.38518518518518519</v>
      </c>
      <c r="BB423" s="58" cm="1">
        <f t="array" aca="1" ref="BB423" ca="1">SUM(IF($C423&gt;0,IF(AND(INDIRECT(ADDRESS($C423,44))=0,INDIRECT(ADDRESS($C423,38))="UL"),INDIRECT(ADDRESS($C423,COLUMN())),0),0),IF($D423&gt;0,IF(AND(INDIRECT(ADDRESS($D423,44))=0,INDIRECT(ADDRESS($D423,38))="UL"),INDIRECT(ADDRESS($D423,COLUMN())),0),0),IF($E423&gt;0,IF(AND(INDIRECT(ADDRESS($E423,44))=0,INDIRECT(ADDRESS($E423,38))="UL"),INDIRECT(ADDRESS($E423,COLUMN())),0),0),IF($F423&gt;0,IF(AND(INDIRECT(ADDRESS($F423,44))=0,INDIRECT(ADDRESS($F423,38))="UL"),INDIRECT(ADDRESS($F423,COLUMN())),0),0),IF($G423&gt;0,IF(AND(INDIRECT(ADDRESS($G423,44))=0,INDIRECT(ADDRESS($G423,38))="UL"),INDIRECT(ADDRESS($G423,COLUMN())),0),0),IF($H423&gt;0,IF(AND(INDIRECT(ADDRESS($H423,44))=0,INDIRECT(ADDRESS($H423,38))="UL"),INDIRECT(ADDRESS($H423,COLUMN())),0),0),IF($I423&gt;0,IF(AND(INDIRECT(ADDRESS($I423,44))=0,INDIRECT(ADDRESS($I423,38))="UL"),INDIRECT(ADDRESS($I423,COLUMN())),0),0),IF($J423&gt;0,IF(AND(INDIRECT(ADDRESS($J423,44))=0,INDIRECT(ADDRESS($J423,38))="UL"),INDIRECT(ADDRESS($J423,COLUMN())),0),0),IF($K423&gt;0,IF(AND(INDIRECT(ADDRESS($K423,44))=0,INDIRECT(ADDRESS($K423,38))="UL"),INDIRECT(ADDRESS($K423,COLUMN())),0),0),IF($L423&gt;0,IF(AND(INDIRECT(ADDRESS($L423,44))=0,INDIRECT(ADDRESS($L423,38))="UL"),INDIRECT(ADDRESS($L423,COLUMN())),0),0),IF($M423&gt;0,IF(AND(INDIRECT(ADDRESS($M423,44))=0,INDIRECT(ADDRESS($M423,38))="UL"),INDIRECT(ADDRESS($M423,COLUMN())),0),0))</f>
        <v>0.41481481481481475</v>
      </c>
      <c r="BC423" s="58" cm="1">
        <f t="array" aca="1" ref="BC423" ca="1">SUM(IF($C423&gt;0,IF(AND(INDIRECT(ADDRESS($C423,44))=0,INDIRECT(ADDRESS($C423,38))="UL"),INDIRECT(ADDRESS($C423,COLUMN())),0),0),IF($D423&gt;0,IF(AND(INDIRECT(ADDRESS($D423,44))=0,INDIRECT(ADDRESS($D423,38))="UL"),INDIRECT(ADDRESS($D423,COLUMN())),0),0),IF($E423&gt;0,IF(AND(INDIRECT(ADDRESS($E423,44))=0,INDIRECT(ADDRESS($E423,38))="UL"),INDIRECT(ADDRESS($E423,COLUMN())),0),0),IF($F423&gt;0,IF(AND(INDIRECT(ADDRESS($F423,44))=0,INDIRECT(ADDRESS($F423,38))="UL"),INDIRECT(ADDRESS($F423,COLUMN())),0),0),IF($G423&gt;0,IF(AND(INDIRECT(ADDRESS($G423,44))=0,INDIRECT(ADDRESS($G423,38))="UL"),INDIRECT(ADDRESS($G423,COLUMN())),0),0),IF($H423&gt;0,IF(AND(INDIRECT(ADDRESS($H423,44))=0,INDIRECT(ADDRESS($H423,38))="UL"),INDIRECT(ADDRESS($H423,COLUMN())),0),0),IF($I423&gt;0,IF(AND(INDIRECT(ADDRESS($I423,44))=0,INDIRECT(ADDRESS($I423,38))="UL"),INDIRECT(ADDRESS($I423,COLUMN())),0),0),IF($J423&gt;0,IF(AND(INDIRECT(ADDRESS($J423,44))=0,INDIRECT(ADDRESS($J423,38))="UL"),INDIRECT(ADDRESS($J423,COLUMN())),0),0),IF($K423&gt;0,IF(AND(INDIRECT(ADDRESS($K423,44))=0,INDIRECT(ADDRESS($K423,38))="UL"),INDIRECT(ADDRESS($K423,COLUMN())),0),0),IF($L423&gt;0,IF(AND(INDIRECT(ADDRESS($L423,44))=0,INDIRECT(ADDRESS($L423,38))="UL"),INDIRECT(ADDRESS($L423,COLUMN())),0),0),IF($M423&gt;0,IF(AND(INDIRECT(ADDRESS($M423,44))=0,INDIRECT(ADDRESS($M423,38))="UL"),INDIRECT(ADDRESS($M423,COLUMN())),0),0))</f>
        <v>0.34074074074074068</v>
      </c>
      <c r="BD423" s="58" cm="1">
        <f t="array" aca="1" ref="BD423" ca="1">SUM(IF($C423&gt;0,IF(AND(INDIRECT(ADDRESS($C423,44))=0,INDIRECT(ADDRESS($C423,38))="UL"),INDIRECT(ADDRESS($C423,COLUMN())),0),0),IF($D423&gt;0,IF(AND(INDIRECT(ADDRESS($D423,44))=0,INDIRECT(ADDRESS($D423,38))="UL"),INDIRECT(ADDRESS($D423,COLUMN())),0),0),IF($E423&gt;0,IF(AND(INDIRECT(ADDRESS($E423,44))=0,INDIRECT(ADDRESS($E423,38))="UL"),INDIRECT(ADDRESS($E423,COLUMN())),0),0),IF($F423&gt;0,IF(AND(INDIRECT(ADDRESS($F423,44))=0,INDIRECT(ADDRESS($F423,38))="UL"),INDIRECT(ADDRESS($F423,COLUMN())),0),0),IF($G423&gt;0,IF(AND(INDIRECT(ADDRESS($G423,44))=0,INDIRECT(ADDRESS($G423,38))="UL"),INDIRECT(ADDRESS($G423,COLUMN())),0),0),IF($H423&gt;0,IF(AND(INDIRECT(ADDRESS($H423,44))=0,INDIRECT(ADDRESS($H423,38))="UL"),INDIRECT(ADDRESS($H423,COLUMN())),0),0),IF($I423&gt;0,IF(AND(INDIRECT(ADDRESS($I423,44))=0,INDIRECT(ADDRESS($I423,38))="UL"),INDIRECT(ADDRESS($I423,COLUMN())),0),0),IF($J423&gt;0,IF(AND(INDIRECT(ADDRESS($J423,44))=0,INDIRECT(ADDRESS($J423,38))="UL"),INDIRECT(ADDRESS($J423,COLUMN())),0),0),IF($K423&gt;0,IF(AND(INDIRECT(ADDRESS($K423,44))=0,INDIRECT(ADDRESS($K423,38))="UL"),INDIRECT(ADDRESS($K423,COLUMN())),0),0),IF($L423&gt;0,IF(AND(INDIRECT(ADDRESS($L423,44))=0,INDIRECT(ADDRESS($L423,38))="UL"),INDIRECT(ADDRESS($L423,COLUMN())),0),0),IF($M423&gt;0,IF(AND(INDIRECT(ADDRESS($M423,44))=0,INDIRECT(ADDRESS($M423,38))="UL"),INDIRECT(ADDRESS($M423,COLUMN())),0),0))</f>
        <v>0.4592592592592592</v>
      </c>
      <c r="BE423" s="57">
        <f t="shared" ref="BE423:BE430" ca="1" si="304">IF(AU423="S",BA423,IF(AU423="MS",BB423,IF(AU423="ML",BC423,BD423)))</f>
        <v>0.38518518518518519</v>
      </c>
      <c r="BF423" s="57" cm="1">
        <f t="array" aca="1" ref="BF423" ca="1">SUM(IF($C423&gt;0,IF(INDIRECT(ADDRESS($C423,45))=1,INDIRECT(ADDRESS($C423,52))*INDIRECT(ADDRESS($C423,42))/5,0),0), IF($D423&gt;0,IF(INDIRECT(ADDRESS($D423,45))=1,INDIRECT(ADDRESS($D423,52))*INDIRECT(ADDRESS($D423,42))/5,0),0), IF($E423&gt;0,IF(INDIRECT(ADDRESS($E423,45))=1,INDIRECT(ADDRESS($E423,52))*INDIRECT(ADDRESS($E423,42))/5,0),0), IF($F423&gt;0,IF(INDIRECT(ADDRESS($F423,45))=1,INDIRECT(ADDRESS($F423,52))*INDIRECT(ADDRESS($F423,42))/5,0),0), IF($G423&gt;0,IF(INDIRECT(ADDRESS($G423,45))=1,INDIRECT(ADDRESS($G423,52))*INDIRECT(ADDRESS($G423,42))/5,0),0), IF($H423&gt;0,IF(INDIRECT(ADDRESS($H423,45))=1,INDIRECT(ADDRESS($H423,52))*INDIRECT(ADDRESS($H423,42))/5,0),0)
)*$BF$296/100</f>
        <v>2.5925925925925925E-2</v>
      </c>
      <c r="BG423" s="19"/>
      <c r="BH423" s="57" cm="1">
        <f t="array" aca="1" ref="BH423" ca="1">SUM(IF($C423&gt;0,IF(AND(INDIRECT(ADDRESS($C423,44))=0,INDIRECT(ADDRESS($C423,38))&lt;&gt;"UL"),INDIRECT(ADDRESS($C423,COLUMN()-12)),0),0), IF($D423&gt;0,IF(AND(INDIRECT(ADDRESS($D423,44))=0,INDIRECT(ADDRESS($D423,38))&lt;&gt;"UL"),INDIRECT(ADDRESS($D423,COLUMN()-12)),0),0), IF($E423&gt;0,IF(AND(INDIRECT(ADDRESS($E423,44))=0,INDIRECT(ADDRESS($E423,38))&lt;&gt;"UL"),INDIRECT(ADDRESS($E423,COLUMN()-12)),0),0), IF($F423&gt;0,IF(AND(INDIRECT(ADDRESS($F423,44))=0,INDIRECT(ADDRESS($F423,38))&lt;&gt;"UL"),INDIRECT(ADDRESS($F423,COLUMN()-12)),0),0), IF($G423&gt;0,IF(AND(INDIRECT(ADDRESS($G423,44))=0,INDIRECT(ADDRESS($G423,38))&lt;&gt;"UL"),INDIRECT(ADDRESS($G423,COLUMN()-12)),0),0), IF($H423&gt;0,IF(AND(INDIRECT(ADDRESS($H423,44))=0,INDIRECT(ADDRESS($H423,38))&lt;&gt;"UL"),INDIRECT(ADDRESS($H423,COLUMN()-12)),0),0), IF($I423&gt;0,IF(AND(INDIRECT(ADDRESS($I423,44))=0,INDIRECT(ADDRESS($I423,38))&lt;&gt;"UL"),INDIRECT(ADDRESS($I423,COLUMN()-12)),0),0), IF($J423&gt;0,IF(AND(INDIRECT(ADDRESS($J423,44))=0,INDIRECT(ADDRESS($J423,38))&lt;&gt;"UL"),INDIRECT(ADDRESS($J423,COLUMN()-12)),0),0), IF($K423&gt;0,IF(AND(INDIRECT(ADDRESS($K423,44))=0,INDIRECT(ADDRESS($K423,38))&lt;&gt;"UL"),INDIRECT(ADDRESS($K423,COLUMN()-12)),0),0), IF($L423&gt;0,IF(AND(INDIRECT(ADDRESS($L423,44))=0,INDIRECT(ADDRESS($L423,38))&lt;&gt;"UL"),INDIRECT(ADDRESS($L423,COLUMN()-12)),0),0), IF($M423&gt;0,IF(AND(INDIRECT(ADDRESS($M423,44))=0,INDIRECT(ADDRESS($M423,38))&lt;&gt;"UL"),INDIRECT(ADDRESS($M423,COLUMN()-12)),0),0))</f>
        <v>0</v>
      </c>
      <c r="BI423" s="57" cm="1">
        <f t="array" aca="1" ref="BI423" ca="1">SUM(IF($C423&gt;0,IF(AND(INDIRECT(ADDRESS($C423,44))=0,INDIRECT(ADDRESS($C423,38))&lt;&gt;"UL"),INDIRECT(ADDRESS($C423,COLUMN()-12)),0),0), IF($D423&gt;0,IF(AND(INDIRECT(ADDRESS($D423,44))=0,INDIRECT(ADDRESS($D423,38))&lt;&gt;"UL"),INDIRECT(ADDRESS($D423,COLUMN()-12)),0),0), IF($E423&gt;0,IF(AND(INDIRECT(ADDRESS($E423,44))=0,INDIRECT(ADDRESS($E423,38))&lt;&gt;"UL"),INDIRECT(ADDRESS($E423,COLUMN()-12)),0),0), IF($F423&gt;0,IF(AND(INDIRECT(ADDRESS($F423,44))=0,INDIRECT(ADDRESS($F423,38))&lt;&gt;"UL"),INDIRECT(ADDRESS($F423,COLUMN()-12)),0),0), IF($G423&gt;0,IF(AND(INDIRECT(ADDRESS($G423,44))=0,INDIRECT(ADDRESS($G423,38))&lt;&gt;"UL"),INDIRECT(ADDRESS($G423,COLUMN()-12)),0),0), IF($H423&gt;0,IF(AND(INDIRECT(ADDRESS($H423,44))=0,INDIRECT(ADDRESS($H423,38))&lt;&gt;"UL"),INDIRECT(ADDRESS($H423,COLUMN()-12)),0),0), IF($I423&gt;0,IF(AND(INDIRECT(ADDRESS($I423,44))=0,INDIRECT(ADDRESS($I423,38))&lt;&gt;"UL"),INDIRECT(ADDRESS($I423,COLUMN()-12)),0),0), IF($J423&gt;0,IF(AND(INDIRECT(ADDRESS($J423,44))=0,INDIRECT(ADDRESS($J423,38))&lt;&gt;"UL"),INDIRECT(ADDRESS($J423,COLUMN()-12)),0),0), IF($K423&gt;0,IF(AND(INDIRECT(ADDRESS($K423,44))=0,INDIRECT(ADDRESS($K423,38))&lt;&gt;"UL"),INDIRECT(ADDRESS($K423,COLUMN()-12)),0),0), IF($L423&gt;0,IF(AND(INDIRECT(ADDRESS($L423,44))=0,INDIRECT(ADDRESS($L423,38))&lt;&gt;"UL"),INDIRECT(ADDRESS($L423,COLUMN()-12)),0),0), IF($M423&gt;0,IF(AND(INDIRECT(ADDRESS($M423,44))=0,INDIRECT(ADDRESS($M423,38))&lt;&gt;"UL"),INDIRECT(ADDRESS($M423,COLUMN()-12)),0),0))</f>
        <v>0</v>
      </c>
      <c r="BJ423" s="57" cm="1">
        <f t="array" aca="1" ref="BJ423" ca="1">SUM(IF($C423&gt;0,IF(AND(INDIRECT(ADDRESS($C423,44))=0,INDIRECT(ADDRESS($C423,38))&lt;&gt;"UL"),INDIRECT(ADDRESS($C423,COLUMN()-12)),0),0), IF($D423&gt;0,IF(AND(INDIRECT(ADDRESS($D423,44))=0,INDIRECT(ADDRESS($D423,38))&lt;&gt;"UL"),INDIRECT(ADDRESS($D423,COLUMN()-12)),0),0), IF($E423&gt;0,IF(AND(INDIRECT(ADDRESS($E423,44))=0,INDIRECT(ADDRESS($E423,38))&lt;&gt;"UL"),INDIRECT(ADDRESS($E423,COLUMN()-12)),0),0), IF($F423&gt;0,IF(AND(INDIRECT(ADDRESS($F423,44))=0,INDIRECT(ADDRESS($F423,38))&lt;&gt;"UL"),INDIRECT(ADDRESS($F423,COLUMN()-12)),0),0), IF($G423&gt;0,IF(AND(INDIRECT(ADDRESS($G423,44))=0,INDIRECT(ADDRESS($G423,38))&lt;&gt;"UL"),INDIRECT(ADDRESS($G423,COLUMN()-12)),0),0), IF($H423&gt;0,IF(AND(INDIRECT(ADDRESS($H423,44))=0,INDIRECT(ADDRESS($H423,38))&lt;&gt;"UL"),INDIRECT(ADDRESS($H423,COLUMN()-12)),0),0), IF($I423&gt;0,IF(AND(INDIRECT(ADDRESS($I423,44))=0,INDIRECT(ADDRESS($I423,38))&lt;&gt;"UL"),INDIRECT(ADDRESS($I423,COLUMN()-12)),0),0), IF($J423&gt;0,IF(AND(INDIRECT(ADDRESS($J423,44))=0,INDIRECT(ADDRESS($J423,38))&lt;&gt;"UL"),INDIRECT(ADDRESS($J423,COLUMN()-12)),0),0), IF($K423&gt;0,IF(AND(INDIRECT(ADDRESS($K423,44))=0,INDIRECT(ADDRESS($K423,38))&lt;&gt;"UL"),INDIRECT(ADDRESS($K423,COLUMN()-12)),0),0), IF($L423&gt;0,IF(AND(INDIRECT(ADDRESS($L423,44))=0,INDIRECT(ADDRESS($L423,38))&lt;&gt;"UL"),INDIRECT(ADDRESS($L423,COLUMN()-12)),0),0), IF($M423&gt;0,IF(AND(INDIRECT(ADDRESS($M423,44))=0,INDIRECT(ADDRESS($M423,38))&lt;&gt;"UL"),INDIRECT(ADDRESS($M423,COLUMN()-12)),0),0))</f>
        <v>0</v>
      </c>
      <c r="BK423" s="57">
        <f ca="1">IF(AU423="S",BH423,IF(AU423="MS",BI423,IF(AU423="ML",BI423,BJ423)))</f>
        <v>0</v>
      </c>
      <c r="BL423" s="58">
        <f ca="1">SUM(BH423:BJ423)/3</f>
        <v>0</v>
      </c>
      <c r="BM423" s="57" cm="1">
        <f t="array" aca="1" ref="BM423" ca="1">SUM(IF($C423&gt;0,IF(AND(INDIRECT(ADDRESS($C423,44))=0,INDIRECT(ADDRESS($C423,38))&lt;&gt;"UL"),INDIRECT(ADDRESS($C423,COLUMN()-12)),0),0), IF($D423&gt;0,IF(AND(INDIRECT(ADDRESS($D423,44))=0,INDIRECT(ADDRESS($D423,38))&lt;&gt;"UL"),INDIRECT(ADDRESS($D423,COLUMN()-12)),0),0), IF($E423&gt;0,IF(AND(INDIRECT(ADDRESS($E423,44))=0,INDIRECT(ADDRESS($E423,38))&lt;&gt;"UL"),INDIRECT(ADDRESS($E423,COLUMN()-12)),0),0), IF($F423&gt;0,IF(AND(INDIRECT(ADDRESS($F423,44))=0,INDIRECT(ADDRESS($F423,38))&lt;&gt;"UL"),INDIRECT(ADDRESS($F423,COLUMN()-12)),0),0), IF($G423&gt;0,IF(AND(INDIRECT(ADDRESS($G423,44))=0,INDIRECT(ADDRESS($G423,38))&lt;&gt;"UL"),INDIRECT(ADDRESS($G423,COLUMN()-12)),0),0), IF($H423&gt;0,IF(AND(INDIRECT(ADDRESS($H423,44))=0,INDIRECT(ADDRESS($H423,38))&lt;&gt;"UL"),INDIRECT(ADDRESS($H423,COLUMN()-12)),0),0), IF($I423&gt;0,IF(AND(INDIRECT(ADDRESS($I423,44))=0,INDIRECT(ADDRESS($I423,38))&lt;&gt;"UL"),INDIRECT(ADDRESS($I423,COLUMN()-12)),0),0), IF($J423&gt;0,IF(AND(INDIRECT(ADDRESS($J423,44))=0,INDIRECT(ADDRESS($J423,38))&lt;&gt;"UL"),INDIRECT(ADDRESS($J423,COLUMN()-12)),0),0), IF($K423&gt;0,IF(AND(INDIRECT(ADDRESS($K423,44))=0,INDIRECT(ADDRESS($K423,38))&lt;&gt;"UL"),INDIRECT(ADDRESS($K423,COLUMN()-11)),0),0), IF($L423&gt;0,IF(AND(INDIRECT(ADDRESS($L423,44))=0,INDIRECT(ADDRESS($L423,38))&lt;&gt;"UL"),INDIRECT(ADDRESS($L423,COLUMN()-11)),0),0), IF($M423&gt;0,IF(AND(INDIRECT(ADDRESS($M423,44))=0,INDIRECT(ADDRESS($M423,38))&lt;&gt;"UL"),INDIRECT(ADDRESS($M423,COLUMN()-11)),0),0))</f>
        <v>0</v>
      </c>
      <c r="BN423" s="57" cm="1">
        <f t="array" aca="1" ref="BN423" ca="1">SUM(IF($C423&gt;0,IF(AND(INDIRECT(ADDRESS($C423,44))=0,INDIRECT(ADDRESS($C423,38))&lt;&gt;"UL"),INDIRECT(ADDRESS($C423,COLUMN()-12)),0),0), IF($D423&gt;0,IF(AND(INDIRECT(ADDRESS($D423,44))=0,INDIRECT(ADDRESS($D423,38))&lt;&gt;"UL"),INDIRECT(ADDRESS($D423,COLUMN()-12)),0),0), IF($E423&gt;0,IF(AND(INDIRECT(ADDRESS($E423,44))=0,INDIRECT(ADDRESS($E423,38))&lt;&gt;"UL"),INDIRECT(ADDRESS($E423,COLUMN()-12)),0),0), IF($F423&gt;0,IF(AND(INDIRECT(ADDRESS($F423,44))=0,INDIRECT(ADDRESS($F423,38))&lt;&gt;"UL"),INDIRECT(ADDRESS($F423,COLUMN()-12)),0),0), IF($G423&gt;0,IF(AND(INDIRECT(ADDRESS($G423,44))=0,INDIRECT(ADDRESS($G423,38))&lt;&gt;"UL"),INDIRECT(ADDRESS($G423,COLUMN()-12)),0),0), IF($H423&gt;0,IF(AND(INDIRECT(ADDRESS($H423,44))=0,INDIRECT(ADDRESS($H423,38))&lt;&gt;"UL"),INDIRECT(ADDRESS($H423,COLUMN()-12)),0),0), IF($I423&gt;0,IF(AND(INDIRECT(ADDRESS($I423,44))=0,INDIRECT(ADDRESS($I423,38))&lt;&gt;"UL"),INDIRECT(ADDRESS($I423,COLUMN()-12)),0),0), IF($J423&gt;0,IF(AND(INDIRECT(ADDRESS($J423,44))=0,INDIRECT(ADDRESS($J423,38))&lt;&gt;"UL"),INDIRECT(ADDRESS($J423,COLUMN()-12)),0),0), IF($K423&gt;0,IF(AND(INDIRECT(ADDRESS($K423,44))=0,INDIRECT(ADDRESS($K423,38))&lt;&gt;"UL"),INDIRECT(ADDRESS($K423,COLUMN()-11)),0),0), IF($L423&gt;0,IF(AND(INDIRECT(ADDRESS($L423,44))=0,INDIRECT(ADDRESS($L423,38))&lt;&gt;"UL"),INDIRECT(ADDRESS($L423,COLUMN()-11)),0),0), IF($M423&gt;0,IF(AND(INDIRECT(ADDRESS($M423,44))=0,INDIRECT(ADDRESS($M423,38))&lt;&gt;"UL"),INDIRECT(ADDRESS($M423,COLUMN()-11)),0),0))</f>
        <v>0</v>
      </c>
      <c r="BO423" s="57" cm="1">
        <f t="array" aca="1" ref="BO423" ca="1">SUM(IF($C423&gt;0,IF(AND(INDIRECT(ADDRESS($C423,44))=0,INDIRECT(ADDRESS($C423,38))&lt;&gt;"UL"),INDIRECT(ADDRESS($C423,COLUMN()-12)),0),0), IF($D423&gt;0,IF(AND(INDIRECT(ADDRESS($D423,44))=0,INDIRECT(ADDRESS($D423,38))&lt;&gt;"UL"),INDIRECT(ADDRESS($D423,COLUMN()-12)),0),0), IF($E423&gt;0,IF(AND(INDIRECT(ADDRESS($E423,44))=0,INDIRECT(ADDRESS($E423,38))&lt;&gt;"UL"),INDIRECT(ADDRESS($E423,COLUMN()-12)),0),0), IF($F423&gt;0,IF(AND(INDIRECT(ADDRESS($F423,44))=0,INDIRECT(ADDRESS($F423,38))&lt;&gt;"UL"),INDIRECT(ADDRESS($F423,COLUMN()-12)),0),0), IF($G423&gt;0,IF(AND(INDIRECT(ADDRESS($G423,44))=0,INDIRECT(ADDRESS($G423,38))&lt;&gt;"UL"),INDIRECT(ADDRESS($G423,COLUMN()-12)),0),0), IF($H423&gt;0,IF(AND(INDIRECT(ADDRESS($H423,44))=0,INDIRECT(ADDRESS($H423,38))&lt;&gt;"UL"),INDIRECT(ADDRESS($H423,COLUMN()-12)),0),0), IF($I423&gt;0,IF(AND(INDIRECT(ADDRESS($I423,44))=0,INDIRECT(ADDRESS($I423,38))&lt;&gt;"UL"),INDIRECT(ADDRESS($I423,COLUMN()-12)),0),0), IF($J423&gt;0,IF(AND(INDIRECT(ADDRESS($J423,44))=0,INDIRECT(ADDRESS($J423,38))&lt;&gt;"UL"),INDIRECT(ADDRESS($J423,COLUMN()-12)),0),0), IF($K423&gt;0,IF(AND(INDIRECT(ADDRESS($K423,44))=0,INDIRECT(ADDRESS($K423,38))&lt;&gt;"UL"),INDIRECT(ADDRESS($K423,COLUMN()-11)),0),0), IF($L423&gt;0,IF(AND(INDIRECT(ADDRESS($L423,44))=0,INDIRECT(ADDRESS($L423,38))&lt;&gt;"UL"),INDIRECT(ADDRESS($L423,COLUMN()-11)),0),0), IF($M423&gt;0,IF(AND(INDIRECT(ADDRESS($M423,44))=0,INDIRECT(ADDRESS($M423,38))&lt;&gt;"UL"),INDIRECT(ADDRESS($M423,COLUMN()-11)),0),0))</f>
        <v>0</v>
      </c>
      <c r="BP423" s="57" cm="1">
        <f t="array" aca="1" ref="BP423" ca="1">SUM(IF($C423&gt;0,IF(AND(INDIRECT(ADDRESS($C423,44))=0,INDIRECT(ADDRESS($C423,38))&lt;&gt;"UL"),INDIRECT(ADDRESS($C423,COLUMN()-12)),0),0), IF($D423&gt;0,IF(AND(INDIRECT(ADDRESS($D423,44))=0,INDIRECT(ADDRESS($D423,38))&lt;&gt;"UL"),INDIRECT(ADDRESS($D423,COLUMN()-12)),0),0), IF($E423&gt;0,IF(AND(INDIRECT(ADDRESS($E423,44))=0,INDIRECT(ADDRESS($E423,38))&lt;&gt;"UL"),INDIRECT(ADDRESS($E423,COLUMN()-12)),0),0), IF($F423&gt;0,IF(AND(INDIRECT(ADDRESS($F423,44))=0,INDIRECT(ADDRESS($F423,38))&lt;&gt;"UL"),INDIRECT(ADDRESS($F423,COLUMN()-12)),0),0), IF($G423&gt;0,IF(AND(INDIRECT(ADDRESS($G423,44))=0,INDIRECT(ADDRESS($G423,38))&lt;&gt;"UL"),INDIRECT(ADDRESS($G423,COLUMN()-12)),0),0), IF($H423&gt;0,IF(AND(INDIRECT(ADDRESS($H423,44))=0,INDIRECT(ADDRESS($H423,38))&lt;&gt;"UL"),INDIRECT(ADDRESS($H423,COLUMN()-12)),0),0), IF($I423&gt;0,IF(AND(INDIRECT(ADDRESS($I423,44))=0,INDIRECT(ADDRESS($I423,38))&lt;&gt;"UL"),INDIRECT(ADDRESS($I423,COLUMN()-12)),0),0), IF($J423&gt;0,IF(AND(INDIRECT(ADDRESS($J423,44))=0,INDIRECT(ADDRESS($J423,38))&lt;&gt;"UL"),INDIRECT(ADDRESS($J423,COLUMN()-12)),0),0), IF($K423&gt;0,IF(AND(INDIRECT(ADDRESS($K423,44))=0,INDIRECT(ADDRESS($K423,38))&lt;&gt;"UL"),INDIRECT(ADDRESS($K423,COLUMN()-11)),0),0), IF($L423&gt;0,IF(AND(INDIRECT(ADDRESS($L423,44))=0,INDIRECT(ADDRESS($L423,38))&lt;&gt;"UL"),INDIRECT(ADDRESS($L423,COLUMN()-11)),0),0), IF($M423&gt;0,IF(AND(INDIRECT(ADDRESS($M423,44))=0,INDIRECT(ADDRESS($M423,38))&lt;&gt;"UL"),INDIRECT(ADDRESS($M423,COLUMN()-11)),0),0))</f>
        <v>0</v>
      </c>
      <c r="BQ423" s="57">
        <f ca="1">IF(AU423="S",BM423,IF(AU423="MS",BN423,IF(AU423="ML",BO423,BP423)))</f>
        <v>0</v>
      </c>
      <c r="BR423" s="161">
        <f ca="1">(((AZ423+BB423+BL423+BQ423)/(AY423+BB423+BK423+BQ423)*AB423^$BR$296)^$BQ$296)*100</f>
        <v>89.772132066357955</v>
      </c>
      <c r="BS423" s="59"/>
      <c r="BT423" s="56">
        <f ca="1">IF(AD423&lt;BG423,((((AY423+BK423)*AB423)+((BE423+BQ423)*(1-AB423))+BF423)*AD423),((((AY423*AB423)+(BE423*(1-AB423))+BF423)*AD423)+(((BK423*AB423)+(BQ423*(1-AB423)))*BG423)))</f>
        <v>1.9570679976142116</v>
      </c>
      <c r="BU423" s="63">
        <f ca="1">BT423/N423</f>
        <v>6.9895285629078985E-2</v>
      </c>
      <c r="BV423" s="57" t="s">
        <v>34</v>
      </c>
      <c r="BW423" s="57" cm="1">
        <f t="array" aca="1" ref="BW423" ca="1">SUM(IF($C423&gt;0,IF(AND(INDIRECT(ADDRESS($C423,44))=0,INDIRECT(ADDRESS($C423,38))="UL",ISERROR(SEARCH("Rear",INDIRECT(ADDRESS($C423,33)))),ISERROR(SEARCH("Side",INDIRECT(ADDRESS($C423,33))))),INDIRECT(ADDRESS($C423,COLUMN())),0),0),IF($D423&gt;0,IF(AND(INDIRECT(ADDRESS($D423,44))=0,INDIRECT(ADDRESS($D423,38))="UL",ISERROR(SEARCH("Rear",INDIRECT(ADDRESS($D423,33)))),ISERROR(SEARCH("Side",INDIRECT(ADDRESS($D423,33))))),INDIRECT(ADDRESS($D423,COLUMN())),0),0),IF($E423&gt;0,IF(AND(INDIRECT(ADDRESS($E423,44))=0,INDIRECT(ADDRESS($E423,38))="UL",ISERROR(SEARCH("Rear",INDIRECT(ADDRESS($E423,33)))),ISERROR(SEARCH("Side",INDIRECT(ADDRESS($E423,33))))),INDIRECT(ADDRESS($E423,COLUMN())),0),0),IF($F423&gt;0,IF(AND(INDIRECT(ADDRESS($F423,44))=0,INDIRECT(ADDRESS($F423,38))="UL",ISERROR(SEARCH("Rear",INDIRECT(ADDRESS($F423,33)))),ISERROR(SEARCH("Side",INDIRECT(ADDRESS($F423,33))))),INDIRECT(ADDRESS($F423,COLUMN())),0),0),IF($G423&gt;0,IF(AND(INDIRECT(ADDRESS($G423,44))=0,INDIRECT(ADDRESS($G423,38))="UL",ISERROR(SEARCH("Rear",INDIRECT(ADDRESS($G423,33)))),ISERROR(SEARCH("Side",INDIRECT(ADDRESS($G423,33))))),INDIRECT(ADDRESS($G423,COLUMN())),0),0),IF($H423&gt;0,IF(AND(INDIRECT(ADDRESS($H423,44))=0,INDIRECT(ADDRESS($H423,38))="UL",ISERROR(SEARCH("Rear",INDIRECT(ADDRESS($H423,33)))),ISERROR(SEARCH("Side",INDIRECT(ADDRESS($H423,33))))),INDIRECT(ADDRESS($H423,COLUMN())),0),0),IF($I423&gt;0,IF(AND(INDIRECT(ADDRESS($I423,44))=0,INDIRECT(ADDRESS($I423,38))="UL",ISERROR(SEARCH("Rear",INDIRECT(ADDRESS($I423,33)))),ISERROR(SEARCH("Side",INDIRECT(ADDRESS($I423,33))))),INDIRECT(ADDRESS($I423,COLUMN())),0),0),IF($J423&gt;0,IF(AND(INDIRECT(ADDRESS($J423,44))=0,INDIRECT(ADDRESS($J423,38))="UL",ISERROR(SEARCH("Rear",INDIRECT(ADDRESS($J423,33)))),ISERROR(SEARCH("Side",INDIRECT(ADDRESS($J423,33))))),INDIRECT(ADDRESS($J423,COLUMN())),0),0),IF($K423&gt;0,IF(AND(INDIRECT(ADDRESS($K423,44))=0,INDIRECT(ADDRESS($K423,38))="UL",ISERROR(SEARCH("Rear",INDIRECT(ADDRESS($K423,33)))),ISERROR(SEARCH("Side",INDIRECT(ADDRESS($K423,33))))),INDIRECT(ADDRESS($K423,COLUMN())),0),0),IF($L423&gt;0,IF(AND(INDIRECT(ADDRESS($L423,44))=0,INDIRECT(ADDRESS($L423,38))="UL",ISERROR(SEARCH("Rear",INDIRECT(ADDRESS($L423,33)))),ISERROR(SEARCH("Side",INDIRECT(ADDRESS($L423,33))))),INDIRECT(ADDRESS($L423,COLUMN())),0),0),IF($M423&gt;0,IF(AND(INDIRECT(ADDRESS($M423,44))=0,INDIRECT(ADDRESS($M423,38))="UL",ISERROR(SEARCH("Rear",INDIRECT(ADDRESS($M423,33)))),ISERROR(SEARCH("Side",INDIRECT(ADDRESS($M423,33))))),INDIRECT(ADDRESS($M423,COLUMN())),0),0))</f>
        <v>0.55555555555555558</v>
      </c>
      <c r="BX423" s="57">
        <f ca="1">IF(BV423="S",AV423,BW423)</f>
        <v>0.55555555555555558</v>
      </c>
      <c r="BY423" s="57" cm="1">
        <f t="array" aca="1" ref="BY423" ca="1">SUM(IF($C423&gt;0,IF(AND(INDIRECT(ADDRESS($C423,44))=0,INDIRECT(ADDRESS($C423,38))="UL"),INDIRECT(ADDRESS($C423,COLUMN())),0),0),IF($D423&gt;0,IF(AND(INDIRECT(ADDRESS($D423,44))=0,INDIRECT(ADDRESS($D423,38))="UL"),INDIRECT(ADDRESS($D423,COLUMN())),0),0),IF($E423&gt;0,IF(AND(INDIRECT(ADDRESS($E423,44))=0,INDIRECT(ADDRESS($E423,38))="UL"),INDIRECT(ADDRESS($E423,COLUMN())),0),0),IF($F423&gt;0,IF(AND(INDIRECT(ADDRESS($F423,44))=0,INDIRECT(ADDRESS($F423,38))="UL"),INDIRECT(ADDRESS($F423,COLUMN())),0),0),IF($G423&gt;0,IF(AND(INDIRECT(ADDRESS($G423,44))=0,INDIRECT(ADDRESS($G423,38))="UL"),INDIRECT(ADDRESS($G423,COLUMN())),0),0),IF($H423&gt;0,IF(AND(INDIRECT(ADDRESS($H423,44))=0,INDIRECT(ADDRESS($H423,38))="UL"),INDIRECT(ADDRESS($H423,COLUMN())),0),0),IF($I423&gt;0,IF(AND(INDIRECT(ADDRESS($I423,44))=0,INDIRECT(ADDRESS($I423,38))="UL"),INDIRECT(ADDRESS($I423,COLUMN())),0),0),IF($J423&gt;0,IF(AND(INDIRECT(ADDRESS($J423,44))=0,INDIRECT(ADDRESS($J423,38))="UL"),INDIRECT(ADDRESS($J423,COLUMN())),0),0),IF($K423&gt;0,IF(AND(INDIRECT(ADDRESS($K423,44))=0,INDIRECT(ADDRESS($K423,38))="UL"),INDIRECT(ADDRESS($K423,COLUMN())),0),0),IF($L423&gt;0,IF(AND(INDIRECT(ADDRESS($L423,44))=0,INDIRECT(ADDRESS($L423,38))="UL"),INDIRECT(ADDRESS($L423,COLUMN())),0),0),IF($M423&gt;0,IF(AND(INDIRECT(ADDRESS($M423,44))=0,INDIRECT(ADDRESS($M423,38))="UL"),INDIRECT(ADDRESS($M423,COLUMN())),0),0))</f>
        <v>0.18518518518518517</v>
      </c>
      <c r="BZ423" s="57" cm="1">
        <f t="array" aca="1" ref="BZ423" ca="1">SUM(IF($C423&gt;0,IF(AND(INDIRECT(ADDRESS($C423,44))=0,INDIRECT(ADDRESS($C423,38))="UL"),INDIRECT(ADDRESS($C423,COLUMN())),0),0),IF($D423&gt;0,IF(AND(INDIRECT(ADDRESS($D423,44))=0,INDIRECT(ADDRESS($D423,38))="UL"),INDIRECT(ADDRESS($D423,COLUMN())),0),0),IF($E423&gt;0,IF(AND(INDIRECT(ADDRESS($E423,44))=0,INDIRECT(ADDRESS($E423,38))="UL"),INDIRECT(ADDRESS($E423,COLUMN())),0),0),IF($F423&gt;0,IF(AND(INDIRECT(ADDRESS($F423,44))=0,INDIRECT(ADDRESS($F423,38))="UL"),INDIRECT(ADDRESS($F423,COLUMN())),0),0),IF($G423&gt;0,IF(AND(INDIRECT(ADDRESS($G423,44))=0,INDIRECT(ADDRESS($G423,38))="UL"),INDIRECT(ADDRESS($G423,COLUMN())),0),0),IF($H423&gt;0,IF(AND(INDIRECT(ADDRESS($H423,44))=0,INDIRECT(ADDRESS($H423,38))="UL"),INDIRECT(ADDRESS($H423,COLUMN())),0),0),IF($I423&gt;0,IF(AND(INDIRECT(ADDRESS($I423,44))=0,INDIRECT(ADDRESS($I423,38))="UL"),INDIRECT(ADDRESS($I423,COLUMN())),0),0),IF($J423&gt;0,IF(AND(INDIRECT(ADDRESS($J423,44))=0,INDIRECT(ADDRESS($J423,38))="UL"),INDIRECT(ADDRESS($J423,COLUMN())),0),0),IF($K423&gt;0,IF(AND(INDIRECT(ADDRESS($K423,44))=0,INDIRECT(ADDRESS($K423,38))="UL"),INDIRECT(ADDRESS($K423,COLUMN())),0),0),IF($L423&gt;0,IF(AND(INDIRECT(ADDRESS($L423,44))=0,INDIRECT(ADDRESS($L423,38))="UL"),INDIRECT(ADDRESS($L423,COLUMN())),0),0),IF($M423&gt;0,IF(AND(INDIRECT(ADDRESS($M423,44))=0,INDIRECT(ADDRESS($M423,38))="UL"),INDIRECT(ADDRESS($M423,COLUMN())),0),0))</f>
        <v>0.40740740740740738</v>
      </c>
      <c r="CA423" s="57">
        <f ca="1">IF(BV423="S",BY423,BZ423)</f>
        <v>0.40740740740740738</v>
      </c>
      <c r="CB423" s="57" cm="1">
        <f t="array" aca="1" ref="CB423" ca="1">SUM(IF($C423&gt;0,IF(AND(INDIRECT(ADDRESS($C423,44))=0,INDIRECT(ADDRESS($C423,38))&lt;&gt;"UL"),INDIRECT(ADDRESS($C423,COLUMN())),0),0),IF($D423&gt;0,IF(AND(INDIRECT(ADDRESS($D423,44))=0,INDIRECT(ADDRESS($D423,38))&lt;&gt;"UL"),INDIRECT(ADDRESS($D423,COLUMN())),0),0),IF($E423&gt;0,IF(AND(INDIRECT(ADDRESS($E423,44))=0,INDIRECT(ADDRESS($E423,38))&lt;&gt;"UL"),INDIRECT(ADDRESS($E423,COLUMN())),0),0),IF($F423&gt;0,IF(AND(INDIRECT(ADDRESS($F423,44))=0,INDIRECT(ADDRESS($F423,38))&lt;&gt;"UL"),INDIRECT(ADDRESS($F423,COLUMN())),0),0),IF($G423&gt;0,IF(AND(INDIRECT(ADDRESS($G423,44))=0,INDIRECT(ADDRESS($G423,38))&lt;&gt;"UL"),INDIRECT(ADDRESS($G423,COLUMN())),0),0),IF($H423&gt;0,IF(AND(INDIRECT(ADDRESS($H423,44))=0,INDIRECT(ADDRESS($H423,38))&lt;&gt;"UL"),INDIRECT(ADDRESS($H423,COLUMN())),0),0),IF($I423&gt;0,IF(AND(INDIRECT(ADDRESS($I423,44))=0,INDIRECT(ADDRESS($I423,38))&lt;&gt;"UL"),INDIRECT(ADDRESS($I423,COLUMN())),0),0),IF($J423&gt;0,IF(AND(INDIRECT(ADDRESS($J423,44))=0,INDIRECT(ADDRESS($J423,38))&lt;&gt;"UL"),INDIRECT(ADDRESS($J423,COLUMN())),0),0),IF($K423&gt;0,IF(AND(INDIRECT(ADDRESS($K423,44))=0,INDIRECT(ADDRESS($K423,38))&lt;&gt;"UL"),INDIRECT(ADDRESS($K423,COLUMN())),0),0),IF($L423&gt;0,IF(AND(INDIRECT(ADDRESS($L423,44))=0,INDIRECT(ADDRESS($L423,38))&lt;&gt;"UL"),INDIRECT(ADDRESS($L423,COLUMN())),0),0),IF($M423&gt;0,IF(AND(INDIRECT(ADDRESS($M423,44))=0,INDIRECT(ADDRESS($M423,38))&lt;&gt;"UL"),INDIRECT(ADDRESS($M423,COLUMN())),0),0))</f>
        <v>0</v>
      </c>
      <c r="CC423" s="57">
        <f ca="1">IF(BV423="S",BH423,CB423)</f>
        <v>0</v>
      </c>
      <c r="CD423" s="57" cm="1">
        <f t="array" aca="1" ref="CD423" ca="1">SUM(IF($C423&gt;0,IF(AND(INDIRECT(ADDRESS($C423,44))=0,INDIRECT(ADDRESS($C423,38))&lt;&gt;"UL"),INDIRECT(ADDRESS($C423,COLUMN())),0),0),IF($D423&gt;0,IF(AND(INDIRECT(ADDRESS($D423,44))=0,INDIRECT(ADDRESS($D423,38))&lt;&gt;"UL"),INDIRECT(ADDRESS($D423,COLUMN())),0),0),IF($E423&gt;0,IF(AND(INDIRECT(ADDRESS($E423,44))=0,INDIRECT(ADDRESS($E423,38))&lt;&gt;"UL"),INDIRECT(ADDRESS($E423,COLUMN())),0),0),IF($F423&gt;0,IF(AND(INDIRECT(ADDRESS($F423,44))=0,INDIRECT(ADDRESS($F423,38))&lt;&gt;"UL"),INDIRECT(ADDRESS($F423,COLUMN())),0),0),IF($G423&gt;0,IF(AND(INDIRECT(ADDRESS($G423,44))=0,INDIRECT(ADDRESS($G423,38))&lt;&gt;"UL"),INDIRECT(ADDRESS($G423,COLUMN())),0),0),IF($H423&gt;0,IF(AND(INDIRECT(ADDRESS($H423,44))=0,INDIRECT(ADDRESS($H423,38))&lt;&gt;"UL"),INDIRECT(ADDRESS($H423,COLUMN())),0),0),IF($I423&gt;0,IF(AND(INDIRECT(ADDRESS($I423,44))=0,INDIRECT(ADDRESS($I423,38))&lt;&gt;"UL"),INDIRECT(ADDRESS($I423,COLUMN())),0),0),IF($J423&gt;0,IF(AND(INDIRECT(ADDRESS($J423,44))=0,INDIRECT(ADDRESS($J423,38))&lt;&gt;"UL"),INDIRECT(ADDRESS($J423,COLUMN())),0),0),IF($K423&gt;0,IF(AND(INDIRECT(ADDRESS($K423,44))=0,INDIRECT(ADDRESS($K423,38))&lt;&gt;"UL"),INDIRECT(ADDRESS($K423,COLUMN())),0),0),IF($L423&gt;0,IF(AND(INDIRECT(ADDRESS($L423,44))=0,INDIRECT(ADDRESS($L423,38))&lt;&gt;"UL"),INDIRECT(ADDRESS($L423,COLUMN())),0),0),IF($M423&gt;0,IF(AND(INDIRECT(ADDRESS($M423,44))=0,INDIRECT(ADDRESS($M423,38))&lt;&gt;"UL"),INDIRECT(ADDRESS($M423,COLUMN())),0),0))</f>
        <v>0</v>
      </c>
      <c r="CE423" s="57" cm="1">
        <f t="array" aca="1" ref="CE423" ca="1">SUM(IF($C423&gt;0,IF(AND(INDIRECT(ADDRESS($C423,44))=0,INDIRECT(ADDRESS($C423,38))&lt;&gt;"UL"),INDIRECT(ADDRESS($C423,COLUMN())),0),0),IF($D423&gt;0,IF(AND(INDIRECT(ADDRESS($D423,44))=0,INDIRECT(ADDRESS($D423,38))&lt;&gt;"UL"),INDIRECT(ADDRESS($D423,COLUMN())),0),0),IF($E423&gt;0,IF(AND(INDIRECT(ADDRESS($E423,44))=0,INDIRECT(ADDRESS($E423,38))&lt;&gt;"UL"),INDIRECT(ADDRESS($E423,COLUMN())),0),0),IF($F423&gt;0,IF(AND(INDIRECT(ADDRESS($F423,44))=0,INDIRECT(ADDRESS($F423,38))&lt;&gt;"UL"),INDIRECT(ADDRESS($F423,COLUMN())),0),0),IF($G423&gt;0,IF(AND(INDIRECT(ADDRESS($G423,44))=0,INDIRECT(ADDRESS($G423,38))&lt;&gt;"UL"),INDIRECT(ADDRESS($G423,COLUMN())),0),0),IF($H423&gt;0,IF(AND(INDIRECT(ADDRESS($H423,44))=0,INDIRECT(ADDRESS($H423,38))&lt;&gt;"UL"),INDIRECT(ADDRESS($H423,COLUMN())),0),0),IF($I423&gt;0,IF(AND(INDIRECT(ADDRESS($I423,44))=0,INDIRECT(ADDRESS($I423,38))&lt;&gt;"UL"),INDIRECT(ADDRESS($I423,COLUMN())),0),0),IF($J423&gt;0,IF(AND(INDIRECT(ADDRESS($J423,44))=0,INDIRECT(ADDRESS($J423,38))&lt;&gt;"UL"),INDIRECT(ADDRESS($J423,COLUMN())),0),0),IF($K423&gt;0,IF(AND(INDIRECT(ADDRESS($K423,44))=0,INDIRECT(ADDRESS($K423,38))&lt;&gt;"UL"),INDIRECT(ADDRESS($K423,COLUMN())),0),0),IF($L423&gt;0,IF(AND(INDIRECT(ADDRESS($L423,44))=0,INDIRECT(ADDRESS($L423,38))&lt;&gt;"UL"),INDIRECT(ADDRESS($L423,COLUMN())),0),0),IF($M423&gt;0,IF(AND(INDIRECT(ADDRESS($M423,44))=0,INDIRECT(ADDRESS($M423,38))&lt;&gt;"UL"),INDIRECT(ADDRESS($M423,COLUMN())),0),0))</f>
        <v>0</v>
      </c>
      <c r="CF423" s="57">
        <f ca="1">IF(BV423="S",CD423,CE423)</f>
        <v>0</v>
      </c>
      <c r="CG423" s="57">
        <f ca="1">IF(AD423&lt;BG423,((((BX423+CC423)*AB423)+((CA423+CF423)*(1-AB423)))*AD423),((((BX423*AB423)+((CA423)*(1-AB423)))*AD423)+(((CC423*AB423)+((CF423))*(1-AB423)))*BG423))</f>
        <v>0.92546961245986648</v>
      </c>
      <c r="CH423" s="57">
        <f ca="1">CG423/N423</f>
        <v>3.3052486159280949E-2</v>
      </c>
      <c r="CI423" s="19">
        <f ca="1">AD423*X423</f>
        <v>12.113161099239614</v>
      </c>
      <c r="CJ423" s="19"/>
      <c r="CK423" s="57" cm="1">
        <f t="array" aca="1" ref="CK423" ca="1">IF(AU423="S", SUM(IF($C423&gt;0,IF(INDIRECT(ADDRESS($C423,43))&lt;&gt;1,INDIRECT(ADDRESS($C423,48)),0),0), IF($D423&gt;0,IF(INDIRECT(ADDRESS($D423,43))&lt;&gt;1,INDIRECT(ADDRESS($D423,48)),0),0), IF($E423&gt;0,IF(INDIRECT(ADDRESS($E423,43))&lt;&gt;1,INDIRECT(ADDRESS($E423,48)),0),0), IF($F423&gt;0,IF(INDIRECT(ADDRESS($F423,43))&lt;&gt;1,INDIRECT(ADDRESS($F423,48)),0),0), IF($G423&gt;0,IF(INDIRECT(ADDRESS($G423,43))&lt;&gt;1,INDIRECT(ADDRESS($G423,48)),0),0), IF($H423&gt;0,IF(INDIRECT(ADDRESS($H423,43))&lt;&gt;1,INDIRECT(ADDRESS($H423,48)),0),0), IF($I423&gt;0,IF(INDIRECT(ADDRESS($I423,43))&lt;&gt;1,INDIRECT(ADDRESS($I423,48)),0),0), IF($J423&gt;0,IF(INDIRECT(ADDRESS($J423,43))&lt;&gt;1,INDIRECT(ADDRESS($J423,48)),0),0), IF($K423&gt;0,IF(INDIRECT(ADDRESS($K423,43))&lt;&gt;1,INDIRECT(ADDRESS($K423,48)),0),0), IF($L423&gt;0,IF(INDIRECT(ADDRESS($L423,43))&lt;&gt;1,INDIRECT(ADDRESS($L423,48)),0),0), IF($M423&gt;0,IF(INDIRECT(ADDRESS($M423,43))&lt;&gt;1,INDIRECT(ADDRESS($M423,48)),0),0)), IF(AU423="L",SUM(IF($C423&gt;0,IF(INDIRECT(ADDRESS($C423,43))&lt;&gt;1,INDIRECT(ADDRESS($C423,50)),0),0), IF($D423&gt;0,IF(INDIRECT(ADDRESS($D423,43))&lt;&gt;1,INDIRECT(ADDRESS($D423,50)),0),0), IF($E423&gt;0,IF(INDIRECT(ADDRESS($E423,43))&lt;&gt;1,INDIRECT(ADDRESS($E423,50)),0),0), IF($F423&gt;0,IF(INDIRECT(ADDRESS($F423,43))&lt;&gt;1,INDIRECT(ADDRESS($F423,50)),0),0), IF($G423&gt;0,IF(INDIRECT(ADDRESS($G423,43))&lt;&gt;1,INDIRECT(ADDRESS($G423,50)),0),0), IF($G423&gt;0,IF(INDIRECT(ADDRESS($G423,43))&lt;&gt;1,INDIRECT(ADDRESS($G423,50)),0),0), IF($H423&gt;0,IF(INDIRECT(ADDRESS($H423,43))&lt;&gt;1,INDIRECT(ADDRESS($H423,50)),0),0), IF($I423&gt;0,IF(INDIRECT(ADDRESS($I423,43))&lt;&gt;1,INDIRECT(ADDRESS($I423,50)),0),0), IF($J423&gt;0,IF(INDIRECT(ADDRESS($J423,43))&lt;&gt;1,INDIRECT(ADDRESS($J423,50)),0),0), IF($K423&gt;0,IF(INDIRECT(ADDRESS($K423,43))&lt;&gt;1,INDIRECT(ADDRESS($K423,50)),0),0), IF($L423&gt;0,IF(INDIRECT(ADDRESS($L423,43))&lt;&gt;1,INDIRECT(ADDRESS($L423,50)),0),0), IF($M423&gt;0,IF(INDIRECT(ADDRESS($M423,43))&lt;&gt;1,INDIRECT(ADDRESS($M423,50)),0),0)), SUM(IF($C423&gt;0,IF(INDIRECT(ADDRESS($C423,43))&lt;&gt;1,INDIRECT(ADDRESS($C423,49)),0),0), IF($D423&gt;0,IF(INDIRECT(ADDRESS($D423,43))&lt;&gt;1,INDIRECT(ADDRESS($D423,49)),0),0), IF($E423&gt;0,IF(INDIRECT(ADDRESS($E423,43))&lt;&gt;1,INDIRECT(ADDRESS($E423,49)),0),0), IF($F423&gt;0,IF(INDIRECT(ADDRESS($F423,43))&lt;&gt;1,INDIRECT(ADDRESS($F423,49)),0),0), IF($G423&gt;0,IF(INDIRECT(ADDRESS($G423,43))&lt;&gt;1,INDIRECT(ADDRESS($G423,49)),0),0), IF($G423&gt;0,IF(INDIRECT(ADDRESS($G423,43))&lt;&gt;1,INDIRECT(ADDRESS($G423,49)),0),0), IF($H423&gt;0,IF(INDIRECT(ADDRESS($H423,43))&lt;&gt;1,INDIRECT(ADDRESS($H423,49)),0),0), IF($I423&gt;0,IF(INDIRECT(ADDRESS($I423,43))&lt;&gt;1,INDIRECT(ADDRESS($I423,49)),0),0), IF($J423&gt;0,IF(INDIRECT(ADDRESS($J423,43))&lt;&gt;1,INDIRECT(ADDRESS($J423,49)),0),0), IF($K423&gt;0,IF(INDIRECT(ADDRESS($K423,43))&lt;&gt;1,INDIRECT(ADDRESS($K423,49)),0),0), IF($L423&gt;0,IF(INDIRECT(ADDRESS($L423,43))&lt;&gt;1,INDIRECT(ADDRESS($L423,49)),0),0), IF($M423&gt;0,IF(INDIRECT(ADDRESS($M423,43))&lt;&gt;1,INDIRECT(ADDRESS($M423,49)),0),0))))</f>
        <v>3.333333333333333</v>
      </c>
      <c r="CL423" s="57" cm="1">
        <f t="array" aca="1" ref="CL423" ca="1">SUM(IF($C423&gt;0,IF(INDIRECT(ADDRESS($C423,44))=1,INDIRECT(ADDRESS($C423,90)),0),0), IF($D423&gt;0,IF(INDIRECT(ADDRESS($D423,44))=1,INDIRECT(ADDRESS($D423,90)),0),0), IF($E423&gt;0,IF(INDIRECT(ADDRESS($E423,44))=1,INDIRECT(ADDRESS($E423,90)),0),0), IF($F423&gt;0,IF(INDIRECT(ADDRESS($F423,44))=1,INDIRECT(ADDRESS($F423,90)),0),0), IF($G423&gt;0,IF(INDIRECT(ADDRESS($G423,44))=1,INDIRECT(ADDRESS($G423,90)),0),0), IF($H423&gt;0,IF(INDIRECT(ADDRESS($H423,44))=1,INDIRECT(ADDRESS($H423,90)),0),0), IF($I423&gt;0,IF(INDIRECT(ADDRESS($I423,44))=1,INDIRECT(ADDRESS($I423,90)),0),0), IF($J423&gt;0,IF(INDIRECT(ADDRESS($J423,44))=1,INDIRECT(ADDRESS($J423,90)),0),0), IF($K423&gt;0,IF(INDIRECT(ADDRESS($K423,44))=1,INDIRECT(ADDRESS($K423,90)),0),0), IF($L423&gt;0,IF(INDIRECT(ADDRESS($L423,44))=1,INDIRECT(ADDRESS($L423,90)),0),0), IF($M423&gt;0,IF(INDIRECT(ADDRESS($M423,44))=1,INDIRECT(ADDRESS($M423,90)),0),0))</f>
        <v>2.3333333333333335</v>
      </c>
      <c r="CM423" s="56">
        <f ca="1">((BU423/$BU$34)^$BU$296)</f>
        <v>0.51455762505575675</v>
      </c>
      <c r="CN423" s="59"/>
    </row>
    <row r="424" spans="1:92" x14ac:dyDescent="0.25">
      <c r="A424" s="219" t="s">
        <v>528</v>
      </c>
      <c r="B424" s="220">
        <v>377</v>
      </c>
      <c r="C424" s="220">
        <v>384</v>
      </c>
      <c r="D424" s="220">
        <v>391</v>
      </c>
      <c r="E424" s="220">
        <v>390</v>
      </c>
      <c r="F424" s="220">
        <v>385</v>
      </c>
      <c r="G424" s="220"/>
      <c r="H424" s="220"/>
      <c r="I424" s="220"/>
      <c r="J424" s="220"/>
      <c r="K424" s="220"/>
      <c r="L424" s="220"/>
      <c r="M424" s="220"/>
      <c r="N424" s="67">
        <f t="shared" ca="1" si="281"/>
        <v>30</v>
      </c>
      <c r="O424" s="67" t="str" cm="1">
        <f t="array" aca="1" ref="O424" ca="1">INDIRECT(ADDRESS($B424,COLUMN()))</f>
        <v>Bomber</v>
      </c>
      <c r="P424" s="67" cm="1">
        <f t="array" aca="1" ref="P424" ca="1">INDIRECT(ADDRESS($B424,COLUMN()))</f>
        <v>2</v>
      </c>
      <c r="Q424" s="67" cm="1">
        <f t="array" aca="1" ref="Q424" ca="1">INDIRECT(ADDRESS($B424,COLUMN()))</f>
        <v>0</v>
      </c>
      <c r="R424" s="67" cm="1">
        <f t="array" aca="1" ref="R424" ca="1">INDIRECT(ADDRESS($B424,COLUMN()))</f>
        <v>0</v>
      </c>
      <c r="S424" s="67" cm="1">
        <f t="array" aca="1" ref="S424" ca="1">INDIRECT(ADDRESS($B424,COLUMN()))</f>
        <v>2</v>
      </c>
      <c r="T424" s="67" t="str" cm="1">
        <f t="array" aca="1" ref="T424" ca="1">INDIRECT(ADDRESS($B424,COLUMN()))</f>
        <v>1-6</v>
      </c>
      <c r="U424" s="67" cm="1">
        <f t="array" aca="1" ref="U424" ca="1">INDIRECT(ADDRESS($B424,COLUMN()))</f>
        <v>6</v>
      </c>
      <c r="V424" s="67" cm="1">
        <f t="array" aca="1" ref="V424" ca="1">INDIRECT(ADDRESS($B424,COLUMN()))</f>
        <v>0</v>
      </c>
      <c r="W424" s="67" cm="1">
        <f t="array" aca="1" ref="W424" ca="1">INDIRECT(ADDRESS($B424,COLUMN()))</f>
        <v>2</v>
      </c>
      <c r="X424" s="67" cm="1">
        <f t="array" aca="1" ref="X424" ca="1">INDIRECT(ADDRESS($B424,COLUMN()))</f>
        <v>8</v>
      </c>
      <c r="Y424" s="67" cm="1">
        <f t="array" aca="1" ref="Y424" ca="1">INDIRECT(ADDRESS($B424,COLUMN()))</f>
        <v>2</v>
      </c>
      <c r="Z424" s="67" cm="1">
        <f t="array" aca="1" ref="Z424" ca="1">INDIRECT(ADDRESS($B424,COLUMN()))</f>
        <v>5</v>
      </c>
      <c r="AA424" s="67" t="str" cm="1">
        <f t="array" aca="1" ref="AA424" ca="1">INDIRECT(ADDRESS($B424,COLUMN()))</f>
        <v>Jink</v>
      </c>
      <c r="AB424" s="56">
        <f t="shared" ca="1" si="282"/>
        <v>0.87646649776122698</v>
      </c>
      <c r="AC424" s="56">
        <f t="shared" ca="1" si="283"/>
        <v>0.96293010956757441</v>
      </c>
      <c r="AD424" s="56">
        <f t="shared" ca="1" si="284"/>
        <v>1.6746610601175211</v>
      </c>
      <c r="AF424" s="52"/>
      <c r="AG424" s="52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2"/>
      <c r="AU424" s="54" t="s">
        <v>33</v>
      </c>
      <c r="AV424" s="57" cm="1">
        <f t="array" aca="1" ref="AV424" ca="1">SUM(IF($C424&gt;0,IF(AND(INDIRECT(ADDRESS($C424,44))=0,INDIRECT(ADDRESS($C424,38))="UL",ISERROR(SEARCH("Rear",INDIRECT(ADDRESS($C424,33)))),ISERROR(SEARCH("Side",INDIRECT(ADDRESS($C424,33))))),INDIRECT(ADDRESS($C424,COLUMN())),0),0),IF($D424&gt;0,IF(AND(INDIRECT(ADDRESS($D424,44))=0,INDIRECT(ADDRESS($D424,38))="UL",ISERROR(SEARCH("Rear",INDIRECT(ADDRESS($D424,33)))),ISERROR(SEARCH("Side",INDIRECT(ADDRESS($D424,33))))),INDIRECT(ADDRESS($D424,COLUMN())),0),0),IF($E424&gt;0,IF(AND(INDIRECT(ADDRESS($E424,44))=0,INDIRECT(ADDRESS($E424,38))="UL",ISERROR(SEARCH("Rear",INDIRECT(ADDRESS($E424,33)))),ISERROR(SEARCH("Side",INDIRECT(ADDRESS($E424,33))))),INDIRECT(ADDRESS($E424,COLUMN())),0),0),IF($F424&gt;0,IF(AND(INDIRECT(ADDRESS($F424,44))=0,INDIRECT(ADDRESS($F424,38))="UL",ISERROR(SEARCH("Rear",INDIRECT(ADDRESS($F424,33)))),ISERROR(SEARCH("Side",INDIRECT(ADDRESS($F424,33))))),INDIRECT(ADDRESS($F424,COLUMN())),0),0),IF($G424&gt;0,IF(AND(INDIRECT(ADDRESS($G424,44))=0,INDIRECT(ADDRESS($G424,38))="UL",ISERROR(SEARCH("Rear",INDIRECT(ADDRESS($G424,33)))),ISERROR(SEARCH("Side",INDIRECT(ADDRESS($G424,33))))),INDIRECT(ADDRESS($G424,COLUMN())),0),0),IF($H424&gt;0,IF(AND(INDIRECT(ADDRESS($H424,44))=0,INDIRECT(ADDRESS($H424,38))="UL",ISERROR(SEARCH("Rear",INDIRECT(ADDRESS($H424,33)))),ISERROR(SEARCH("Side",INDIRECT(ADDRESS($H424,33))))),INDIRECT(ADDRESS($H424,COLUMN())),0),0),IF($I424&gt;0,IF(AND(INDIRECT(ADDRESS($I424,44))=0,INDIRECT(ADDRESS($I424,38))="UL",ISERROR(SEARCH("Rear",INDIRECT(ADDRESS($I424,33)))),ISERROR(SEARCH("Side",INDIRECT(ADDRESS($I424,33))))),INDIRECT(ADDRESS($I424,COLUMN())),0),0),IF($J424&gt;0,IF(AND(INDIRECT(ADDRESS($J424,44))=0,INDIRECT(ADDRESS($J424,38))="UL",ISERROR(SEARCH("Rear",INDIRECT(ADDRESS($J424,33)))),ISERROR(SEARCH("Side",INDIRECT(ADDRESS($J424,33))))),INDIRECT(ADDRESS($J424,COLUMN())),0),0),IF($K424&gt;0,IF(AND(INDIRECT(ADDRESS($K424,44))=0,INDIRECT(ADDRESS($K424,38))="UL",ISERROR(SEARCH("Rear",INDIRECT(ADDRESS($K424,33)))),ISERROR(SEARCH("Side",INDIRECT(ADDRESS($K424,33))))),INDIRECT(ADDRESS($K424,COLUMN())),0),0),IF($L424&gt;0,IF(AND(INDIRECT(ADDRESS($L424,44))=0,INDIRECT(ADDRESS($L424,38))="UL",ISERROR(SEARCH("Rear",INDIRECT(ADDRESS($L424,33)))),ISERROR(SEARCH("Side",INDIRECT(ADDRESS($L424,33))))),INDIRECT(ADDRESS($L424,COLUMN())),0),0),IF($M424&gt;0,IF(AND(INDIRECT(ADDRESS($M424,44))=0,INDIRECT(ADDRESS($M424,38))="UL",ISERROR(SEARCH("Rear",INDIRECT(ADDRESS($M424,33)))),ISERROR(SEARCH("Side",INDIRECT(ADDRESS($M424,33))))),INDIRECT(ADDRESS($M424,COLUMN())),0),0))</f>
        <v>1.2222222222222221</v>
      </c>
      <c r="AW424" s="57" cm="1">
        <f t="array" aca="1" ref="AW424" ca="1">SUM(IF($C424&gt;0,IF(AND(INDIRECT(ADDRESS($C424,44))=0,INDIRECT(ADDRESS($C424,38))="UL",ISERROR(SEARCH("Rear",INDIRECT(ADDRESS($C424,33)))),ISERROR(SEARCH("Side",INDIRECT(ADDRESS($C424,33))))),INDIRECT(ADDRESS($C424,COLUMN())),0),0),IF($D424&gt;0,IF(AND(INDIRECT(ADDRESS($D424,44))=0,INDIRECT(ADDRESS($D424,38))="UL",ISERROR(SEARCH("Rear",INDIRECT(ADDRESS($D424,33)))),ISERROR(SEARCH("Side",INDIRECT(ADDRESS($D424,33))))),INDIRECT(ADDRESS($D424,COLUMN())),0),0),IF($E424&gt;0,IF(AND(INDIRECT(ADDRESS($E424,44))=0,INDIRECT(ADDRESS($E424,38))="UL",ISERROR(SEARCH("Rear",INDIRECT(ADDRESS($E424,33)))),ISERROR(SEARCH("Side",INDIRECT(ADDRESS($E424,33))))),INDIRECT(ADDRESS($E424,COLUMN())),0),0),IF($F424&gt;0,IF(AND(INDIRECT(ADDRESS($F424,44))=0,INDIRECT(ADDRESS($F424,38))="UL",ISERROR(SEARCH("Rear",INDIRECT(ADDRESS($F424,33)))),ISERROR(SEARCH("Side",INDIRECT(ADDRESS($F424,33))))),INDIRECT(ADDRESS($F424,COLUMN())),0),0),IF($G424&gt;0,IF(AND(INDIRECT(ADDRESS($G424,44))=0,INDIRECT(ADDRESS($G424,38))="UL",ISERROR(SEARCH("Rear",INDIRECT(ADDRESS($G424,33)))),ISERROR(SEARCH("Side",INDIRECT(ADDRESS($G424,33))))),INDIRECT(ADDRESS($G424,COLUMN())),0),0),IF($H424&gt;0,IF(AND(INDIRECT(ADDRESS($H424,44))=0,INDIRECT(ADDRESS($H424,38))="UL",ISERROR(SEARCH("Rear",INDIRECT(ADDRESS($H424,33)))),ISERROR(SEARCH("Side",INDIRECT(ADDRESS($H424,33))))),INDIRECT(ADDRESS($H424,COLUMN())),0),0),IF($I424&gt;0,IF(AND(INDIRECT(ADDRESS($I424,44))=0,INDIRECT(ADDRESS($I424,38))="UL",ISERROR(SEARCH("Rear",INDIRECT(ADDRESS($I424,33)))),ISERROR(SEARCH("Side",INDIRECT(ADDRESS($I424,33))))),INDIRECT(ADDRESS($I424,COLUMN())),0),0),IF($J424&gt;0,IF(AND(INDIRECT(ADDRESS($J424,44))=0,INDIRECT(ADDRESS($J424,38))="UL",ISERROR(SEARCH("Rear",INDIRECT(ADDRESS($J424,33)))),ISERROR(SEARCH("Side",INDIRECT(ADDRESS($J424,33))))),INDIRECT(ADDRESS($J424,COLUMN())),0),0),IF($K424&gt;0,IF(AND(INDIRECT(ADDRESS($K424,44))=0,INDIRECT(ADDRESS($K424,38))="UL",ISERROR(SEARCH("Rear",INDIRECT(ADDRESS($K424,33)))),ISERROR(SEARCH("Side",INDIRECT(ADDRESS($K424,33))))),INDIRECT(ADDRESS($K424,COLUMN())),0),0),IF($L424&gt;0,IF(AND(INDIRECT(ADDRESS($L424,44))=0,INDIRECT(ADDRESS($L424,38))="UL",ISERROR(SEARCH("Rear",INDIRECT(ADDRESS($L424,33)))),ISERROR(SEARCH("Side",INDIRECT(ADDRESS($L424,33))))),INDIRECT(ADDRESS($L424,COLUMN())),0),0),IF($M424&gt;0,IF(AND(INDIRECT(ADDRESS($M424,44))=0,INDIRECT(ADDRESS($M424,38))="UL",ISERROR(SEARCH("Rear",INDIRECT(ADDRESS($M424,33)))),ISERROR(SEARCH("Side",INDIRECT(ADDRESS($M424,33))))),INDIRECT(ADDRESS($M424,COLUMN())),0),0))</f>
        <v>1.1111111111111112</v>
      </c>
      <c r="AX424" s="57" cm="1">
        <f t="array" aca="1" ref="AX424" ca="1">SUM(IF($C424&gt;0,IF(AND(INDIRECT(ADDRESS($C424,44))=0,INDIRECT(ADDRESS($C424,38))="UL",ISERROR(SEARCH("Rear",INDIRECT(ADDRESS($C424,33)))),ISERROR(SEARCH("Side",INDIRECT(ADDRESS($C424,33))))),INDIRECT(ADDRESS($C424,COLUMN())),0),0),IF($D424&gt;0,IF(AND(INDIRECT(ADDRESS($D424,44))=0,INDIRECT(ADDRESS($D424,38))="UL",ISERROR(SEARCH("Rear",INDIRECT(ADDRESS($D424,33)))),ISERROR(SEARCH("Side",INDIRECT(ADDRESS($D424,33))))),INDIRECT(ADDRESS($D424,COLUMN())),0),0),IF($E424&gt;0,IF(AND(INDIRECT(ADDRESS($E424,44))=0,INDIRECT(ADDRESS($E424,38))="UL",ISERROR(SEARCH("Rear",INDIRECT(ADDRESS($E424,33)))),ISERROR(SEARCH("Side",INDIRECT(ADDRESS($E424,33))))),INDIRECT(ADDRESS($E424,COLUMN())),0),0),IF($F424&gt;0,IF(AND(INDIRECT(ADDRESS($F424,44))=0,INDIRECT(ADDRESS($F424,38))="UL",ISERROR(SEARCH("Rear",INDIRECT(ADDRESS($F424,33)))),ISERROR(SEARCH("Side",INDIRECT(ADDRESS($F424,33))))),INDIRECT(ADDRESS($F424,COLUMN())),0),0),IF($G424&gt;0,IF(AND(INDIRECT(ADDRESS($G424,44))=0,INDIRECT(ADDRESS($G424,38))="UL",ISERROR(SEARCH("Rear",INDIRECT(ADDRESS($G424,33)))),ISERROR(SEARCH("Side",INDIRECT(ADDRESS($G424,33))))),INDIRECT(ADDRESS($G424,COLUMN())),0),0),IF($H424&gt;0,IF(AND(INDIRECT(ADDRESS($H424,44))=0,INDIRECT(ADDRESS($H424,38))="UL",ISERROR(SEARCH("Rear",INDIRECT(ADDRESS($H424,33)))),ISERROR(SEARCH("Side",INDIRECT(ADDRESS($H424,33))))),INDIRECT(ADDRESS($H424,COLUMN())),0),0),IF($I424&gt;0,IF(AND(INDIRECT(ADDRESS($I424,44))=0,INDIRECT(ADDRESS($I424,38))="UL",ISERROR(SEARCH("Rear",INDIRECT(ADDRESS($I424,33)))),ISERROR(SEARCH("Side",INDIRECT(ADDRESS($I424,33))))),INDIRECT(ADDRESS($I424,COLUMN())),0),0),IF($J424&gt;0,IF(AND(INDIRECT(ADDRESS($J424,44))=0,INDIRECT(ADDRESS($J424,38))="UL",ISERROR(SEARCH("Rear",INDIRECT(ADDRESS($J424,33)))),ISERROR(SEARCH("Side",INDIRECT(ADDRESS($J424,33))))),INDIRECT(ADDRESS($J424,COLUMN())),0),0),IF($K424&gt;0,IF(AND(INDIRECT(ADDRESS($K424,44))=0,INDIRECT(ADDRESS($K424,38))="UL",ISERROR(SEARCH("Rear",INDIRECT(ADDRESS($K424,33)))),ISERROR(SEARCH("Side",INDIRECT(ADDRESS($K424,33))))),INDIRECT(ADDRESS($K424,COLUMN())),0),0),IF($L424&gt;0,IF(AND(INDIRECT(ADDRESS($L424,44))=0,INDIRECT(ADDRESS($L424,38))="UL",ISERROR(SEARCH("Rear",INDIRECT(ADDRESS($L424,33)))),ISERROR(SEARCH("Side",INDIRECT(ADDRESS($L424,33))))),INDIRECT(ADDRESS($L424,COLUMN())),0),0),IF($M424&gt;0,IF(AND(INDIRECT(ADDRESS($M424,44))=0,INDIRECT(ADDRESS($M424,38))="UL",ISERROR(SEARCH("Rear",INDIRECT(ADDRESS($M424,33)))),ISERROR(SEARCH("Side",INDIRECT(ADDRESS($M424,33))))),INDIRECT(ADDRESS($M424,COLUMN())),0),0))</f>
        <v>0.66666666666666663</v>
      </c>
      <c r="AY424" s="58">
        <f t="shared" ca="1" si="302"/>
        <v>1.2222222222222221</v>
      </c>
      <c r="AZ424" s="58">
        <f t="shared" ca="1" si="303"/>
        <v>0.99999999999999989</v>
      </c>
      <c r="BA424" s="58" cm="1">
        <f t="array" aca="1" ref="BA424" ca="1">SUM(IF($C424&gt;0,IF(AND(INDIRECT(ADDRESS($C424,44))=0,INDIRECT(ADDRESS($C424,38))="UL"),INDIRECT(ADDRESS($C424,COLUMN())),0),0),IF($D424&gt;0,IF(AND(INDIRECT(ADDRESS($D424,44))=0,INDIRECT(ADDRESS($D424,38))="UL"),INDIRECT(ADDRESS($D424,COLUMN())),0),0),IF($E424&gt;0,IF(AND(INDIRECT(ADDRESS($E424,44))=0,INDIRECT(ADDRESS($E424,38))="UL"),INDIRECT(ADDRESS($E424,COLUMN())),0),0),IF($F424&gt;0,IF(AND(INDIRECT(ADDRESS($F424,44))=0,INDIRECT(ADDRESS($F424,38))="UL"),INDIRECT(ADDRESS($F424,COLUMN())),0),0),IF($G424&gt;0,IF(AND(INDIRECT(ADDRESS($G424,44))=0,INDIRECT(ADDRESS($G424,38))="UL"),INDIRECT(ADDRESS($G424,COLUMN())),0),0),IF($H424&gt;0,IF(AND(INDIRECT(ADDRESS($H424,44))=0,INDIRECT(ADDRESS($H424,38))="UL"),INDIRECT(ADDRESS($H424,COLUMN())),0),0),IF($I424&gt;0,IF(AND(INDIRECT(ADDRESS($I424,44))=0,INDIRECT(ADDRESS($I424,38))="UL"),INDIRECT(ADDRESS($I424,COLUMN())),0),0),IF($J424&gt;0,IF(AND(INDIRECT(ADDRESS($J424,44))=0,INDIRECT(ADDRESS($J424,38))="UL"),INDIRECT(ADDRESS($J424,COLUMN())),0),0),IF($K424&gt;0,IF(AND(INDIRECT(ADDRESS($K424,44))=0,INDIRECT(ADDRESS($K424,38))="UL"),INDIRECT(ADDRESS($K424,COLUMN())),0),0),IF($L424&gt;0,IF(AND(INDIRECT(ADDRESS($L424,44))=0,INDIRECT(ADDRESS($L424,38))="UL"),INDIRECT(ADDRESS($L424,COLUMN())),0),0),IF($M424&gt;0,IF(AND(INDIRECT(ADDRESS($M424,44))=0,INDIRECT(ADDRESS($M424,38))="UL"),INDIRECT(ADDRESS($M424,COLUMN())),0),0))</f>
        <v>0.38518518518518519</v>
      </c>
      <c r="BB424" s="58" cm="1">
        <f t="array" aca="1" ref="BB424" ca="1">SUM(IF($C424&gt;0,IF(AND(INDIRECT(ADDRESS($C424,44))=0,INDIRECT(ADDRESS($C424,38))="UL"),INDIRECT(ADDRESS($C424,COLUMN())),0),0),IF($D424&gt;0,IF(AND(INDIRECT(ADDRESS($D424,44))=0,INDIRECT(ADDRESS($D424,38))="UL"),INDIRECT(ADDRESS($D424,COLUMN())),0),0),IF($E424&gt;0,IF(AND(INDIRECT(ADDRESS($E424,44))=0,INDIRECT(ADDRESS($E424,38))="UL"),INDIRECT(ADDRESS($E424,COLUMN())),0),0),IF($F424&gt;0,IF(AND(INDIRECT(ADDRESS($F424,44))=0,INDIRECT(ADDRESS($F424,38))="UL"),INDIRECT(ADDRESS($F424,COLUMN())),0),0),IF($G424&gt;0,IF(AND(INDIRECT(ADDRESS($G424,44))=0,INDIRECT(ADDRESS($G424,38))="UL"),INDIRECT(ADDRESS($G424,COLUMN())),0),0),IF($H424&gt;0,IF(AND(INDIRECT(ADDRESS($H424,44))=0,INDIRECT(ADDRESS($H424,38))="UL"),INDIRECT(ADDRESS($H424,COLUMN())),0),0),IF($I424&gt;0,IF(AND(INDIRECT(ADDRESS($I424,44))=0,INDIRECT(ADDRESS($I424,38))="UL"),INDIRECT(ADDRESS($I424,COLUMN())),0),0),IF($J424&gt;0,IF(AND(INDIRECT(ADDRESS($J424,44))=0,INDIRECT(ADDRESS($J424,38))="UL"),INDIRECT(ADDRESS($J424,COLUMN())),0),0),IF($K424&gt;0,IF(AND(INDIRECT(ADDRESS($K424,44))=0,INDIRECT(ADDRESS($K424,38))="UL"),INDIRECT(ADDRESS($K424,COLUMN())),0),0),IF($L424&gt;0,IF(AND(INDIRECT(ADDRESS($L424,44))=0,INDIRECT(ADDRESS($L424,38))="UL"),INDIRECT(ADDRESS($L424,COLUMN())),0),0),IF($M424&gt;0,IF(AND(INDIRECT(ADDRESS($M424,44))=0,INDIRECT(ADDRESS($M424,38))="UL"),INDIRECT(ADDRESS($M424,COLUMN())),0),0))</f>
        <v>0.41481481481481475</v>
      </c>
      <c r="BC424" s="58" cm="1">
        <f t="array" aca="1" ref="BC424" ca="1">SUM(IF($C424&gt;0,IF(AND(INDIRECT(ADDRESS($C424,44))=0,INDIRECT(ADDRESS($C424,38))="UL"),INDIRECT(ADDRESS($C424,COLUMN())),0),0),IF($D424&gt;0,IF(AND(INDIRECT(ADDRESS($D424,44))=0,INDIRECT(ADDRESS($D424,38))="UL"),INDIRECT(ADDRESS($D424,COLUMN())),0),0),IF($E424&gt;0,IF(AND(INDIRECT(ADDRESS($E424,44))=0,INDIRECT(ADDRESS($E424,38))="UL"),INDIRECT(ADDRESS($E424,COLUMN())),0),0),IF($F424&gt;0,IF(AND(INDIRECT(ADDRESS($F424,44))=0,INDIRECT(ADDRESS($F424,38))="UL"),INDIRECT(ADDRESS($F424,COLUMN())),0),0),IF($G424&gt;0,IF(AND(INDIRECT(ADDRESS($G424,44))=0,INDIRECT(ADDRESS($G424,38))="UL"),INDIRECT(ADDRESS($G424,COLUMN())),0),0),IF($H424&gt;0,IF(AND(INDIRECT(ADDRESS($H424,44))=0,INDIRECT(ADDRESS($H424,38))="UL"),INDIRECT(ADDRESS($H424,COLUMN())),0),0),IF($I424&gt;0,IF(AND(INDIRECT(ADDRESS($I424,44))=0,INDIRECT(ADDRESS($I424,38))="UL"),INDIRECT(ADDRESS($I424,COLUMN())),0),0),IF($J424&gt;0,IF(AND(INDIRECT(ADDRESS($J424,44))=0,INDIRECT(ADDRESS($J424,38))="UL"),INDIRECT(ADDRESS($J424,COLUMN())),0),0),IF($K424&gt;0,IF(AND(INDIRECT(ADDRESS($K424,44))=0,INDIRECT(ADDRESS($K424,38))="UL"),INDIRECT(ADDRESS($K424,COLUMN())),0),0),IF($L424&gt;0,IF(AND(INDIRECT(ADDRESS($L424,44))=0,INDIRECT(ADDRESS($L424,38))="UL"),INDIRECT(ADDRESS($L424,COLUMN())),0),0),IF($M424&gt;0,IF(AND(INDIRECT(ADDRESS($M424,44))=0,INDIRECT(ADDRESS($M424,38))="UL"),INDIRECT(ADDRESS($M424,COLUMN())),0),0))</f>
        <v>0.34074074074074068</v>
      </c>
      <c r="BD424" s="58" cm="1">
        <f t="array" aca="1" ref="BD424" ca="1">SUM(IF($C424&gt;0,IF(AND(INDIRECT(ADDRESS($C424,44))=0,INDIRECT(ADDRESS($C424,38))="UL"),INDIRECT(ADDRESS($C424,COLUMN())),0),0),IF($D424&gt;0,IF(AND(INDIRECT(ADDRESS($D424,44))=0,INDIRECT(ADDRESS($D424,38))="UL"),INDIRECT(ADDRESS($D424,COLUMN())),0),0),IF($E424&gt;0,IF(AND(INDIRECT(ADDRESS($E424,44))=0,INDIRECT(ADDRESS($E424,38))="UL"),INDIRECT(ADDRESS($E424,COLUMN())),0),0),IF($F424&gt;0,IF(AND(INDIRECT(ADDRESS($F424,44))=0,INDIRECT(ADDRESS($F424,38))="UL"),INDIRECT(ADDRESS($F424,COLUMN())),0),0),IF($G424&gt;0,IF(AND(INDIRECT(ADDRESS($G424,44))=0,INDIRECT(ADDRESS($G424,38))="UL"),INDIRECT(ADDRESS($G424,COLUMN())),0),0),IF($H424&gt;0,IF(AND(INDIRECT(ADDRESS($H424,44))=0,INDIRECT(ADDRESS($H424,38))="UL"),INDIRECT(ADDRESS($H424,COLUMN())),0),0),IF($I424&gt;0,IF(AND(INDIRECT(ADDRESS($I424,44))=0,INDIRECT(ADDRESS($I424,38))="UL"),INDIRECT(ADDRESS($I424,COLUMN())),0),0),IF($J424&gt;0,IF(AND(INDIRECT(ADDRESS($J424,44))=0,INDIRECT(ADDRESS($J424,38))="UL"),INDIRECT(ADDRESS($J424,COLUMN())),0),0),IF($K424&gt;0,IF(AND(INDIRECT(ADDRESS($K424,44))=0,INDIRECT(ADDRESS($K424,38))="UL"),INDIRECT(ADDRESS($K424,COLUMN())),0),0),IF($L424&gt;0,IF(AND(INDIRECT(ADDRESS($L424,44))=0,INDIRECT(ADDRESS($L424,38))="UL"),INDIRECT(ADDRESS($L424,COLUMN())),0),0),IF($M424&gt;0,IF(AND(INDIRECT(ADDRESS($M424,44))=0,INDIRECT(ADDRESS($M424,38))="UL"),INDIRECT(ADDRESS($M424,COLUMN())),0),0))</f>
        <v>0.4592592592592592</v>
      </c>
      <c r="BE424" s="57">
        <f t="shared" ca="1" si="304"/>
        <v>0.38518518518518519</v>
      </c>
      <c r="BF424" s="57" cm="1">
        <f t="array" aca="1" ref="BF424" ca="1">SUM(IF($C424&gt;0,IF(INDIRECT(ADDRESS($C424,45))=1,INDIRECT(ADDRESS($C424,52))*INDIRECT(ADDRESS($C424,42))/5,0),0), IF($D424&gt;0,IF(INDIRECT(ADDRESS($D424,45))=1,INDIRECT(ADDRESS($D424,52))*INDIRECT(ADDRESS($D424,42))/5,0),0), IF($E424&gt;0,IF(INDIRECT(ADDRESS($E424,45))=1,INDIRECT(ADDRESS($E424,52))*INDIRECT(ADDRESS($E424,42))/5,0),0), IF($F424&gt;0,IF(INDIRECT(ADDRESS($F424,45))=1,INDIRECT(ADDRESS($F424,52))*INDIRECT(ADDRESS($F424,42))/5,0),0), IF($G424&gt;0,IF(INDIRECT(ADDRESS($G424,45))=1,INDIRECT(ADDRESS($G424,52))*INDIRECT(ADDRESS($G424,42))/5,0),0), IF($H424&gt;0,IF(INDIRECT(ADDRESS($H424,45))=1,INDIRECT(ADDRESS($H424,52))*INDIRECT(ADDRESS($H424,42))/5,0),0)
)*$BF$296/100</f>
        <v>2.5925925925925925E-2</v>
      </c>
      <c r="BG424" s="19">
        <v>2</v>
      </c>
      <c r="BH424" s="57" cm="1">
        <f t="array" aca="1" ref="BH424" ca="1">SUM(IF($C424&gt;0,IF(AND(INDIRECT(ADDRESS($C424,44))=0,INDIRECT(ADDRESS($C424,38))&lt;&gt;"UL"),INDIRECT(ADDRESS($C424,COLUMN()-12)),0),0), IF($D424&gt;0,IF(AND(INDIRECT(ADDRESS($D424,44))=0,INDIRECT(ADDRESS($D424,38))&lt;&gt;"UL"),INDIRECT(ADDRESS($D424,COLUMN()-12)),0),0), IF($E424&gt;0,IF(AND(INDIRECT(ADDRESS($E424,44))=0,INDIRECT(ADDRESS($E424,38))&lt;&gt;"UL"),INDIRECT(ADDRESS($E424,COLUMN()-12)),0),0), IF($F424&gt;0,IF(AND(INDIRECT(ADDRESS($F424,44))=0,INDIRECT(ADDRESS($F424,38))&lt;&gt;"UL"),INDIRECT(ADDRESS($F424,COLUMN()-12)),0),0), IF($G424&gt;0,IF(AND(INDIRECT(ADDRESS($G424,44))=0,INDIRECT(ADDRESS($G424,38))&lt;&gt;"UL"),INDIRECT(ADDRESS($G424,COLUMN()-12)),0),0), IF($H424&gt;0,IF(AND(INDIRECT(ADDRESS($H424,44))=0,INDIRECT(ADDRESS($H424,38))&lt;&gt;"UL"),INDIRECT(ADDRESS($H424,COLUMN()-12)),0),0), IF($I424&gt;0,IF(AND(INDIRECT(ADDRESS($I424,44))=0,INDIRECT(ADDRESS($I424,38))&lt;&gt;"UL"),INDIRECT(ADDRESS($I424,COLUMN()-12)),0),0), IF($J424&gt;0,IF(AND(INDIRECT(ADDRESS($J424,44))=0,INDIRECT(ADDRESS($J424,38))&lt;&gt;"UL"),INDIRECT(ADDRESS($J424,COLUMN()-12)),0),0), IF($K424&gt;0,IF(AND(INDIRECT(ADDRESS($K424,44))=0,INDIRECT(ADDRESS($K424,38))&lt;&gt;"UL"),INDIRECT(ADDRESS($K424,COLUMN()-12)),0),0), IF($L424&gt;0,IF(AND(INDIRECT(ADDRESS($L424,44))=0,INDIRECT(ADDRESS($L424,38))&lt;&gt;"UL"),INDIRECT(ADDRESS($L424,COLUMN()-12)),0),0), IF($M424&gt;0,IF(AND(INDIRECT(ADDRESS($M424,44))=0,INDIRECT(ADDRESS($M424,38))&lt;&gt;"UL"),INDIRECT(ADDRESS($M424,COLUMN()-12)),0),0))</f>
        <v>0.55555555555555547</v>
      </c>
      <c r="BI424" s="57" cm="1">
        <f t="array" aca="1" ref="BI424" ca="1">SUM(IF($C424&gt;0,IF(AND(INDIRECT(ADDRESS($C424,44))=0,INDIRECT(ADDRESS($C424,38))&lt;&gt;"UL"),INDIRECT(ADDRESS($C424,COLUMN()-12)),0),0), IF($D424&gt;0,IF(AND(INDIRECT(ADDRESS($D424,44))=0,INDIRECT(ADDRESS($D424,38))&lt;&gt;"UL"),INDIRECT(ADDRESS($D424,COLUMN()-12)),0),0), IF($E424&gt;0,IF(AND(INDIRECT(ADDRESS($E424,44))=0,INDIRECT(ADDRESS($E424,38))&lt;&gt;"UL"),INDIRECT(ADDRESS($E424,COLUMN()-12)),0),0), IF($F424&gt;0,IF(AND(INDIRECT(ADDRESS($F424,44))=0,INDIRECT(ADDRESS($F424,38))&lt;&gt;"UL"),INDIRECT(ADDRESS($F424,COLUMN()-12)),0),0), IF($G424&gt;0,IF(AND(INDIRECT(ADDRESS($G424,44))=0,INDIRECT(ADDRESS($G424,38))&lt;&gt;"UL"),INDIRECT(ADDRESS($G424,COLUMN()-12)),0),0), IF($H424&gt;0,IF(AND(INDIRECT(ADDRESS($H424,44))=0,INDIRECT(ADDRESS($H424,38))&lt;&gt;"UL"),INDIRECT(ADDRESS($H424,COLUMN()-12)),0),0), IF($I424&gt;0,IF(AND(INDIRECT(ADDRESS($I424,44))=0,INDIRECT(ADDRESS($I424,38))&lt;&gt;"UL"),INDIRECT(ADDRESS($I424,COLUMN()-12)),0),0), IF($J424&gt;0,IF(AND(INDIRECT(ADDRESS($J424,44))=0,INDIRECT(ADDRESS($J424,38))&lt;&gt;"UL"),INDIRECT(ADDRESS($J424,COLUMN()-12)),0),0), IF($K424&gt;0,IF(AND(INDIRECT(ADDRESS($K424,44))=0,INDIRECT(ADDRESS($K424,38))&lt;&gt;"UL"),INDIRECT(ADDRESS($K424,COLUMN()-12)),0),0), IF($L424&gt;0,IF(AND(INDIRECT(ADDRESS($L424,44))=0,INDIRECT(ADDRESS($L424,38))&lt;&gt;"UL"),INDIRECT(ADDRESS($L424,COLUMN()-12)),0),0), IF($M424&gt;0,IF(AND(INDIRECT(ADDRESS($M424,44))=0,INDIRECT(ADDRESS($M424,38))&lt;&gt;"UL"),INDIRECT(ADDRESS($M424,COLUMN()-12)),0),0))</f>
        <v>0.55555555555555547</v>
      </c>
      <c r="BJ424" s="57" cm="1">
        <f t="array" aca="1" ref="BJ424" ca="1">SUM(IF($C424&gt;0,IF(AND(INDIRECT(ADDRESS($C424,44))=0,INDIRECT(ADDRESS($C424,38))&lt;&gt;"UL"),INDIRECT(ADDRESS($C424,COLUMN()-12)),0),0), IF($D424&gt;0,IF(AND(INDIRECT(ADDRESS($D424,44))=0,INDIRECT(ADDRESS($D424,38))&lt;&gt;"UL"),INDIRECT(ADDRESS($D424,COLUMN()-12)),0),0), IF($E424&gt;0,IF(AND(INDIRECT(ADDRESS($E424,44))=0,INDIRECT(ADDRESS($E424,38))&lt;&gt;"UL"),INDIRECT(ADDRESS($E424,COLUMN()-12)),0),0), IF($F424&gt;0,IF(AND(INDIRECT(ADDRESS($F424,44))=0,INDIRECT(ADDRESS($F424,38))&lt;&gt;"UL"),INDIRECT(ADDRESS($F424,COLUMN()-12)),0),0), IF($G424&gt;0,IF(AND(INDIRECT(ADDRESS($G424,44))=0,INDIRECT(ADDRESS($G424,38))&lt;&gt;"UL"),INDIRECT(ADDRESS($G424,COLUMN()-12)),0),0), IF($H424&gt;0,IF(AND(INDIRECT(ADDRESS($H424,44))=0,INDIRECT(ADDRESS($H424,38))&lt;&gt;"UL"),INDIRECT(ADDRESS($H424,COLUMN()-12)),0),0), IF($I424&gt;0,IF(AND(INDIRECT(ADDRESS($I424,44))=0,INDIRECT(ADDRESS($I424,38))&lt;&gt;"UL"),INDIRECT(ADDRESS($I424,COLUMN()-12)),0),0), IF($J424&gt;0,IF(AND(INDIRECT(ADDRESS($J424,44))=0,INDIRECT(ADDRESS($J424,38))&lt;&gt;"UL"),INDIRECT(ADDRESS($J424,COLUMN()-12)),0),0), IF($K424&gt;0,IF(AND(INDIRECT(ADDRESS($K424,44))=0,INDIRECT(ADDRESS($K424,38))&lt;&gt;"UL"),INDIRECT(ADDRESS($K424,COLUMN()-12)),0),0), IF($L424&gt;0,IF(AND(INDIRECT(ADDRESS($L424,44))=0,INDIRECT(ADDRESS($L424,38))&lt;&gt;"UL"),INDIRECT(ADDRESS($L424,COLUMN()-12)),0),0), IF($M424&gt;0,IF(AND(INDIRECT(ADDRESS($M424,44))=0,INDIRECT(ADDRESS($M424,38))&lt;&gt;"UL"),INDIRECT(ADDRESS($M424,COLUMN()-12)),0),0))</f>
        <v>0.55555555555555547</v>
      </c>
      <c r="BK424" s="57">
        <f t="shared" ref="BK424:BK430" ca="1" si="305">IF(AU424="S",BH424,IF(AU424="MS",BI424,IF(AU424="ML",BI424,BJ424)))</f>
        <v>0.55555555555555547</v>
      </c>
      <c r="BL424" s="58">
        <f t="shared" ref="BL424:BL430" ca="1" si="306">SUM(BH424:BJ424)/3</f>
        <v>0.55555555555555547</v>
      </c>
      <c r="BM424" s="57" cm="1">
        <f t="array" aca="1" ref="BM424" ca="1">SUM(IF($C424&gt;0,IF(AND(INDIRECT(ADDRESS($C424,44))=0,INDIRECT(ADDRESS($C424,38))&lt;&gt;"UL"),INDIRECT(ADDRESS($C424,COLUMN()-12)),0),0), IF($D424&gt;0,IF(AND(INDIRECT(ADDRESS($D424,44))=0,INDIRECT(ADDRESS($D424,38))&lt;&gt;"UL"),INDIRECT(ADDRESS($D424,COLUMN()-12)),0),0), IF($E424&gt;0,IF(AND(INDIRECT(ADDRESS($E424,44))=0,INDIRECT(ADDRESS($E424,38))&lt;&gt;"UL"),INDIRECT(ADDRESS($E424,COLUMN()-12)),0),0), IF($F424&gt;0,IF(AND(INDIRECT(ADDRESS($F424,44))=0,INDIRECT(ADDRESS($F424,38))&lt;&gt;"UL"),INDIRECT(ADDRESS($F424,COLUMN()-12)),0),0), IF($G424&gt;0,IF(AND(INDIRECT(ADDRESS($G424,44))=0,INDIRECT(ADDRESS($G424,38))&lt;&gt;"UL"),INDIRECT(ADDRESS($G424,COLUMN()-12)),0),0), IF($H424&gt;0,IF(AND(INDIRECT(ADDRESS($H424,44))=0,INDIRECT(ADDRESS($H424,38))&lt;&gt;"UL"),INDIRECT(ADDRESS($H424,COLUMN()-12)),0),0), IF($I424&gt;0,IF(AND(INDIRECT(ADDRESS($I424,44))=0,INDIRECT(ADDRESS($I424,38))&lt;&gt;"UL"),INDIRECT(ADDRESS($I424,COLUMN()-12)),0),0), IF($J424&gt;0,IF(AND(INDIRECT(ADDRESS($J424,44))=0,INDIRECT(ADDRESS($J424,38))&lt;&gt;"UL"),INDIRECT(ADDRESS($J424,COLUMN()-12)),0),0), IF($K424&gt;0,IF(AND(INDIRECT(ADDRESS($K424,44))=0,INDIRECT(ADDRESS($K424,38))&lt;&gt;"UL"),INDIRECT(ADDRESS($K424,COLUMN()-11)),0),0), IF($L424&gt;0,IF(AND(INDIRECT(ADDRESS($L424,44))=0,INDIRECT(ADDRESS($L424,38))&lt;&gt;"UL"),INDIRECT(ADDRESS($L424,COLUMN()-11)),0),0), IF($M424&gt;0,IF(AND(INDIRECT(ADDRESS($M424,44))=0,INDIRECT(ADDRESS($M424,38))&lt;&gt;"UL"),INDIRECT(ADDRESS($M424,COLUMN()-11)),0),0))</f>
        <v>0.22222222222222218</v>
      </c>
      <c r="BN424" s="57" cm="1">
        <f t="array" aca="1" ref="BN424" ca="1">SUM(IF($C424&gt;0,IF(AND(INDIRECT(ADDRESS($C424,44))=0,INDIRECT(ADDRESS($C424,38))&lt;&gt;"UL"),INDIRECT(ADDRESS($C424,COLUMN()-12)),0),0), IF($D424&gt;0,IF(AND(INDIRECT(ADDRESS($D424,44))=0,INDIRECT(ADDRESS($D424,38))&lt;&gt;"UL"),INDIRECT(ADDRESS($D424,COLUMN()-12)),0),0), IF($E424&gt;0,IF(AND(INDIRECT(ADDRESS($E424,44))=0,INDIRECT(ADDRESS($E424,38))&lt;&gt;"UL"),INDIRECT(ADDRESS($E424,COLUMN()-12)),0),0), IF($F424&gt;0,IF(AND(INDIRECT(ADDRESS($F424,44))=0,INDIRECT(ADDRESS($F424,38))&lt;&gt;"UL"),INDIRECT(ADDRESS($F424,COLUMN()-12)),0),0), IF($G424&gt;0,IF(AND(INDIRECT(ADDRESS($G424,44))=0,INDIRECT(ADDRESS($G424,38))&lt;&gt;"UL"),INDIRECT(ADDRESS($G424,COLUMN()-12)),0),0), IF($H424&gt;0,IF(AND(INDIRECT(ADDRESS($H424,44))=0,INDIRECT(ADDRESS($H424,38))&lt;&gt;"UL"),INDIRECT(ADDRESS($H424,COLUMN()-12)),0),0), IF($I424&gt;0,IF(AND(INDIRECT(ADDRESS($I424,44))=0,INDIRECT(ADDRESS($I424,38))&lt;&gt;"UL"),INDIRECT(ADDRESS($I424,COLUMN()-12)),0),0), IF($J424&gt;0,IF(AND(INDIRECT(ADDRESS($J424,44))=0,INDIRECT(ADDRESS($J424,38))&lt;&gt;"UL"),INDIRECT(ADDRESS($J424,COLUMN()-12)),0),0), IF($K424&gt;0,IF(AND(INDIRECT(ADDRESS($K424,44))=0,INDIRECT(ADDRESS($K424,38))&lt;&gt;"UL"),INDIRECT(ADDRESS($K424,COLUMN()-11)),0),0), IF($L424&gt;0,IF(AND(INDIRECT(ADDRESS($L424,44))=0,INDIRECT(ADDRESS($L424,38))&lt;&gt;"UL"),INDIRECT(ADDRESS($L424,COLUMN()-11)),0),0), IF($M424&gt;0,IF(AND(INDIRECT(ADDRESS($M424,44))=0,INDIRECT(ADDRESS($M424,38))&lt;&gt;"UL"),INDIRECT(ADDRESS($M424,COLUMN()-11)),0),0))</f>
        <v>0.22222222222222218</v>
      </c>
      <c r="BO424" s="57" cm="1">
        <f t="array" aca="1" ref="BO424" ca="1">SUM(IF($C424&gt;0,IF(AND(INDIRECT(ADDRESS($C424,44))=0,INDIRECT(ADDRESS($C424,38))&lt;&gt;"UL"),INDIRECT(ADDRESS($C424,COLUMN()-12)),0),0), IF($D424&gt;0,IF(AND(INDIRECT(ADDRESS($D424,44))=0,INDIRECT(ADDRESS($D424,38))&lt;&gt;"UL"),INDIRECT(ADDRESS($D424,COLUMN()-12)),0),0), IF($E424&gt;0,IF(AND(INDIRECT(ADDRESS($E424,44))=0,INDIRECT(ADDRESS($E424,38))&lt;&gt;"UL"),INDIRECT(ADDRESS($E424,COLUMN()-12)),0),0), IF($F424&gt;0,IF(AND(INDIRECT(ADDRESS($F424,44))=0,INDIRECT(ADDRESS($F424,38))&lt;&gt;"UL"),INDIRECT(ADDRESS($F424,COLUMN()-12)),0),0), IF($G424&gt;0,IF(AND(INDIRECT(ADDRESS($G424,44))=0,INDIRECT(ADDRESS($G424,38))&lt;&gt;"UL"),INDIRECT(ADDRESS($G424,COLUMN()-12)),0),0), IF($H424&gt;0,IF(AND(INDIRECT(ADDRESS($H424,44))=0,INDIRECT(ADDRESS($H424,38))&lt;&gt;"UL"),INDIRECT(ADDRESS($H424,COLUMN()-12)),0),0), IF($I424&gt;0,IF(AND(INDIRECT(ADDRESS($I424,44))=0,INDIRECT(ADDRESS($I424,38))&lt;&gt;"UL"),INDIRECT(ADDRESS($I424,COLUMN()-12)),0),0), IF($J424&gt;0,IF(AND(INDIRECT(ADDRESS($J424,44))=0,INDIRECT(ADDRESS($J424,38))&lt;&gt;"UL"),INDIRECT(ADDRESS($J424,COLUMN()-12)),0),0), IF($K424&gt;0,IF(AND(INDIRECT(ADDRESS($K424,44))=0,INDIRECT(ADDRESS($K424,38))&lt;&gt;"UL"),INDIRECT(ADDRESS($K424,COLUMN()-11)),0),0), IF($L424&gt;0,IF(AND(INDIRECT(ADDRESS($L424,44))=0,INDIRECT(ADDRESS($L424,38))&lt;&gt;"UL"),INDIRECT(ADDRESS($L424,COLUMN()-11)),0),0), IF($M424&gt;0,IF(AND(INDIRECT(ADDRESS($M424,44))=0,INDIRECT(ADDRESS($M424,38))&lt;&gt;"UL"),INDIRECT(ADDRESS($M424,COLUMN()-11)),0),0))</f>
        <v>0.22222222222222218</v>
      </c>
      <c r="BP424" s="57" cm="1">
        <f t="array" aca="1" ref="BP424" ca="1">SUM(IF($C424&gt;0,IF(AND(INDIRECT(ADDRESS($C424,44))=0,INDIRECT(ADDRESS($C424,38))&lt;&gt;"UL"),INDIRECT(ADDRESS($C424,COLUMN()-12)),0),0), IF($D424&gt;0,IF(AND(INDIRECT(ADDRESS($D424,44))=0,INDIRECT(ADDRESS($D424,38))&lt;&gt;"UL"),INDIRECT(ADDRESS($D424,COLUMN()-12)),0),0), IF($E424&gt;0,IF(AND(INDIRECT(ADDRESS($E424,44))=0,INDIRECT(ADDRESS($E424,38))&lt;&gt;"UL"),INDIRECT(ADDRESS($E424,COLUMN()-12)),0),0), IF($F424&gt;0,IF(AND(INDIRECT(ADDRESS($F424,44))=0,INDIRECT(ADDRESS($F424,38))&lt;&gt;"UL"),INDIRECT(ADDRESS($F424,COLUMN()-12)),0),0), IF($G424&gt;0,IF(AND(INDIRECT(ADDRESS($G424,44))=0,INDIRECT(ADDRESS($G424,38))&lt;&gt;"UL"),INDIRECT(ADDRESS($G424,COLUMN()-12)),0),0), IF($H424&gt;0,IF(AND(INDIRECT(ADDRESS($H424,44))=0,INDIRECT(ADDRESS($H424,38))&lt;&gt;"UL"),INDIRECT(ADDRESS($H424,COLUMN()-12)),0),0), IF($I424&gt;0,IF(AND(INDIRECT(ADDRESS($I424,44))=0,INDIRECT(ADDRESS($I424,38))&lt;&gt;"UL"),INDIRECT(ADDRESS($I424,COLUMN()-12)),0),0), IF($J424&gt;0,IF(AND(INDIRECT(ADDRESS($J424,44))=0,INDIRECT(ADDRESS($J424,38))&lt;&gt;"UL"),INDIRECT(ADDRESS($J424,COLUMN()-12)),0),0), IF($K424&gt;0,IF(AND(INDIRECT(ADDRESS($K424,44))=0,INDIRECT(ADDRESS($K424,38))&lt;&gt;"UL"),INDIRECT(ADDRESS($K424,COLUMN()-11)),0),0), IF($L424&gt;0,IF(AND(INDIRECT(ADDRESS($L424,44))=0,INDIRECT(ADDRESS($L424,38))&lt;&gt;"UL"),INDIRECT(ADDRESS($L424,COLUMN()-11)),0),0), IF($M424&gt;0,IF(AND(INDIRECT(ADDRESS($M424,44))=0,INDIRECT(ADDRESS($M424,38))&lt;&gt;"UL"),INDIRECT(ADDRESS($M424,COLUMN()-11)),0),0))</f>
        <v>0.22222222222222218</v>
      </c>
      <c r="BQ424" s="57">
        <f t="shared" ref="BQ424:BQ430" ca="1" si="307">IF(AU424="S",BM424,IF(AU424="MS",BN424,IF(AU424="ML",BO424,BP424)))</f>
        <v>0.22222222222222218</v>
      </c>
      <c r="BR424" s="161">
        <f t="shared" ref="BR424:BR430" ca="1" si="308">(((AZ424+BB424+BL424+BQ424)/(AY424+BB424+BK424+BQ424)*AB424^$BR$296)^$BQ$296)*100</f>
        <v>92.707257715858319</v>
      </c>
      <c r="BS424" s="59"/>
      <c r="BT424" s="56">
        <f t="shared" ref="BT424:BT430" ca="1" si="309">IF(AD424&lt;BG424,((((AY424+BK424)*AB424)+((BE424+BQ424)*(1-AB424))+BF424)*AD424),((((AY424*AB424)+(BE424*(1-AB424))+BF424)*AD424)+(((BK424*AB424)+(BQ424*(1-AB424)))*BG424)))</f>
        <v>2.7784699429568933</v>
      </c>
      <c r="BU424" s="63">
        <f t="shared" ref="BU424:BU430" ca="1" si="310">BT424/N424</f>
        <v>9.2615664765229783E-2</v>
      </c>
      <c r="BV424" s="57" t="s">
        <v>34</v>
      </c>
      <c r="BW424" s="57" cm="1">
        <f t="array" aca="1" ref="BW424" ca="1">SUM(IF($C424&gt;0,IF(AND(INDIRECT(ADDRESS($C424,44))=0,INDIRECT(ADDRESS($C424,38))="UL",ISERROR(SEARCH("Rear",INDIRECT(ADDRESS($C424,33)))),ISERROR(SEARCH("Side",INDIRECT(ADDRESS($C424,33))))),INDIRECT(ADDRESS($C424,COLUMN())),0),0),IF($D424&gt;0,IF(AND(INDIRECT(ADDRESS($D424,44))=0,INDIRECT(ADDRESS($D424,38))="UL",ISERROR(SEARCH("Rear",INDIRECT(ADDRESS($D424,33)))),ISERROR(SEARCH("Side",INDIRECT(ADDRESS($D424,33))))),INDIRECT(ADDRESS($D424,COLUMN())),0),0),IF($E424&gt;0,IF(AND(INDIRECT(ADDRESS($E424,44))=0,INDIRECT(ADDRESS($E424,38))="UL",ISERROR(SEARCH("Rear",INDIRECT(ADDRESS($E424,33)))),ISERROR(SEARCH("Side",INDIRECT(ADDRESS($E424,33))))),INDIRECT(ADDRESS($E424,COLUMN())),0),0),IF($F424&gt;0,IF(AND(INDIRECT(ADDRESS($F424,44))=0,INDIRECT(ADDRESS($F424,38))="UL",ISERROR(SEARCH("Rear",INDIRECT(ADDRESS($F424,33)))),ISERROR(SEARCH("Side",INDIRECT(ADDRESS($F424,33))))),INDIRECT(ADDRESS($F424,COLUMN())),0),0),IF($G424&gt;0,IF(AND(INDIRECT(ADDRESS($G424,44))=0,INDIRECT(ADDRESS($G424,38))="UL",ISERROR(SEARCH("Rear",INDIRECT(ADDRESS($G424,33)))),ISERROR(SEARCH("Side",INDIRECT(ADDRESS($G424,33))))),INDIRECT(ADDRESS($G424,COLUMN())),0),0),IF($H424&gt;0,IF(AND(INDIRECT(ADDRESS($H424,44))=0,INDIRECT(ADDRESS($H424,38))="UL",ISERROR(SEARCH("Rear",INDIRECT(ADDRESS($H424,33)))),ISERROR(SEARCH("Side",INDIRECT(ADDRESS($H424,33))))),INDIRECT(ADDRESS($H424,COLUMN())),0),0),IF($I424&gt;0,IF(AND(INDIRECT(ADDRESS($I424,44))=0,INDIRECT(ADDRESS($I424,38))="UL",ISERROR(SEARCH("Rear",INDIRECT(ADDRESS($I424,33)))),ISERROR(SEARCH("Side",INDIRECT(ADDRESS($I424,33))))),INDIRECT(ADDRESS($I424,COLUMN())),0),0),IF($J424&gt;0,IF(AND(INDIRECT(ADDRESS($J424,44))=0,INDIRECT(ADDRESS($J424,38))="UL",ISERROR(SEARCH("Rear",INDIRECT(ADDRESS($J424,33)))),ISERROR(SEARCH("Side",INDIRECT(ADDRESS($J424,33))))),INDIRECT(ADDRESS($J424,COLUMN())),0),0),IF($K424&gt;0,IF(AND(INDIRECT(ADDRESS($K424,44))=0,INDIRECT(ADDRESS($K424,38))="UL",ISERROR(SEARCH("Rear",INDIRECT(ADDRESS($K424,33)))),ISERROR(SEARCH("Side",INDIRECT(ADDRESS($K424,33))))),INDIRECT(ADDRESS($K424,COLUMN())),0),0),IF($L424&gt;0,IF(AND(INDIRECT(ADDRESS($L424,44))=0,INDIRECT(ADDRESS($L424,38))="UL",ISERROR(SEARCH("Rear",INDIRECT(ADDRESS($L424,33)))),ISERROR(SEARCH("Side",INDIRECT(ADDRESS($L424,33))))),INDIRECT(ADDRESS($L424,COLUMN())),0),0),IF($M424&gt;0,IF(AND(INDIRECT(ADDRESS($M424,44))=0,INDIRECT(ADDRESS($M424,38))="UL",ISERROR(SEARCH("Rear",INDIRECT(ADDRESS($M424,33)))),ISERROR(SEARCH("Side",INDIRECT(ADDRESS($M424,33))))),INDIRECT(ADDRESS($M424,COLUMN())),0),0))</f>
        <v>0.55555555555555558</v>
      </c>
      <c r="BX424" s="57">
        <f t="shared" ref="BX424:BX430" ca="1" si="311">IF(BV424="S",AV424,BW424)</f>
        <v>0.55555555555555558</v>
      </c>
      <c r="BY424" s="57" cm="1">
        <f t="array" aca="1" ref="BY424" ca="1">SUM(IF($C424&gt;0,IF(AND(INDIRECT(ADDRESS($C424,44))=0,INDIRECT(ADDRESS($C424,38))="UL"),INDIRECT(ADDRESS($C424,COLUMN())),0),0),IF($D424&gt;0,IF(AND(INDIRECT(ADDRESS($D424,44))=0,INDIRECT(ADDRESS($D424,38))="UL"),INDIRECT(ADDRESS($D424,COLUMN())),0),0),IF($E424&gt;0,IF(AND(INDIRECT(ADDRESS($E424,44))=0,INDIRECT(ADDRESS($E424,38))="UL"),INDIRECT(ADDRESS($E424,COLUMN())),0),0),IF($F424&gt;0,IF(AND(INDIRECT(ADDRESS($F424,44))=0,INDIRECT(ADDRESS($F424,38))="UL"),INDIRECT(ADDRESS($F424,COLUMN())),0),0),IF($G424&gt;0,IF(AND(INDIRECT(ADDRESS($G424,44))=0,INDIRECT(ADDRESS($G424,38))="UL"),INDIRECT(ADDRESS($G424,COLUMN())),0),0),IF($H424&gt;0,IF(AND(INDIRECT(ADDRESS($H424,44))=0,INDIRECT(ADDRESS($H424,38))="UL"),INDIRECT(ADDRESS($H424,COLUMN())),0),0),IF($I424&gt;0,IF(AND(INDIRECT(ADDRESS($I424,44))=0,INDIRECT(ADDRESS($I424,38))="UL"),INDIRECT(ADDRESS($I424,COLUMN())),0),0),IF($J424&gt;0,IF(AND(INDIRECT(ADDRESS($J424,44))=0,INDIRECT(ADDRESS($J424,38))="UL"),INDIRECT(ADDRESS($J424,COLUMN())),0),0),IF($K424&gt;0,IF(AND(INDIRECT(ADDRESS($K424,44))=0,INDIRECT(ADDRESS($K424,38))="UL"),INDIRECT(ADDRESS($K424,COLUMN())),0),0),IF($L424&gt;0,IF(AND(INDIRECT(ADDRESS($L424,44))=0,INDIRECT(ADDRESS($L424,38))="UL"),INDIRECT(ADDRESS($L424,COLUMN())),0),0),IF($M424&gt;0,IF(AND(INDIRECT(ADDRESS($M424,44))=0,INDIRECT(ADDRESS($M424,38))="UL"),INDIRECT(ADDRESS($M424,COLUMN())),0),0))</f>
        <v>0.18518518518518517</v>
      </c>
      <c r="BZ424" s="57" cm="1">
        <f t="array" aca="1" ref="BZ424" ca="1">SUM(IF($C424&gt;0,IF(AND(INDIRECT(ADDRESS($C424,44))=0,INDIRECT(ADDRESS($C424,38))="UL"),INDIRECT(ADDRESS($C424,COLUMN())),0),0),IF($D424&gt;0,IF(AND(INDIRECT(ADDRESS($D424,44))=0,INDIRECT(ADDRESS($D424,38))="UL"),INDIRECT(ADDRESS($D424,COLUMN())),0),0),IF($E424&gt;0,IF(AND(INDIRECT(ADDRESS($E424,44))=0,INDIRECT(ADDRESS($E424,38))="UL"),INDIRECT(ADDRESS($E424,COLUMN())),0),0),IF($F424&gt;0,IF(AND(INDIRECT(ADDRESS($F424,44))=0,INDIRECT(ADDRESS($F424,38))="UL"),INDIRECT(ADDRESS($F424,COLUMN())),0),0),IF($G424&gt;0,IF(AND(INDIRECT(ADDRESS($G424,44))=0,INDIRECT(ADDRESS($G424,38))="UL"),INDIRECT(ADDRESS($G424,COLUMN())),0),0),IF($H424&gt;0,IF(AND(INDIRECT(ADDRESS($H424,44))=0,INDIRECT(ADDRESS($H424,38))="UL"),INDIRECT(ADDRESS($H424,COLUMN())),0),0),IF($I424&gt;0,IF(AND(INDIRECT(ADDRESS($I424,44))=0,INDIRECT(ADDRESS($I424,38))="UL"),INDIRECT(ADDRESS($I424,COLUMN())),0),0),IF($J424&gt;0,IF(AND(INDIRECT(ADDRESS($J424,44))=0,INDIRECT(ADDRESS($J424,38))="UL"),INDIRECT(ADDRESS($J424,COLUMN())),0),0),IF($K424&gt;0,IF(AND(INDIRECT(ADDRESS($K424,44))=0,INDIRECT(ADDRESS($K424,38))="UL"),INDIRECT(ADDRESS($K424,COLUMN())),0),0),IF($L424&gt;0,IF(AND(INDIRECT(ADDRESS($L424,44))=0,INDIRECT(ADDRESS($L424,38))="UL"),INDIRECT(ADDRESS($L424,COLUMN())),0),0),IF($M424&gt;0,IF(AND(INDIRECT(ADDRESS($M424,44))=0,INDIRECT(ADDRESS($M424,38))="UL"),INDIRECT(ADDRESS($M424,COLUMN())),0),0))</f>
        <v>0.40740740740740738</v>
      </c>
      <c r="CA424" s="57">
        <f t="shared" ref="CA424:CA430" ca="1" si="312">IF(BV424="S",BY424,BZ424)</f>
        <v>0.40740740740740738</v>
      </c>
      <c r="CB424" s="57" cm="1">
        <f t="array" aca="1" ref="CB424" ca="1">SUM(IF($C424&gt;0,IF(AND(INDIRECT(ADDRESS($C424,44))=0,INDIRECT(ADDRESS($C424,38))&lt;&gt;"UL"),INDIRECT(ADDRESS($C424,COLUMN())),0),0),IF($D424&gt;0,IF(AND(INDIRECT(ADDRESS($D424,44))=0,INDIRECT(ADDRESS($D424,38))&lt;&gt;"UL"),INDIRECT(ADDRESS($D424,COLUMN())),0),0),IF($E424&gt;0,IF(AND(INDIRECT(ADDRESS($E424,44))=0,INDIRECT(ADDRESS($E424,38))&lt;&gt;"UL"),INDIRECT(ADDRESS($E424,COLUMN())),0),0),IF($F424&gt;0,IF(AND(INDIRECT(ADDRESS($F424,44))=0,INDIRECT(ADDRESS($F424,38))&lt;&gt;"UL"),INDIRECT(ADDRESS($F424,COLUMN())),0),0),IF($G424&gt;0,IF(AND(INDIRECT(ADDRESS($G424,44))=0,INDIRECT(ADDRESS($G424,38))&lt;&gt;"UL"),INDIRECT(ADDRESS($G424,COLUMN())),0),0),IF($H424&gt;0,IF(AND(INDIRECT(ADDRESS($H424,44))=0,INDIRECT(ADDRESS($H424,38))&lt;&gt;"UL"),INDIRECT(ADDRESS($H424,COLUMN())),0),0),IF($I424&gt;0,IF(AND(INDIRECT(ADDRESS($I424,44))=0,INDIRECT(ADDRESS($I424,38))&lt;&gt;"UL"),INDIRECT(ADDRESS($I424,COLUMN())),0),0),IF($J424&gt;0,IF(AND(INDIRECT(ADDRESS($J424,44))=0,INDIRECT(ADDRESS($J424,38))&lt;&gt;"UL"),INDIRECT(ADDRESS($J424,COLUMN())),0),0),IF($K424&gt;0,IF(AND(INDIRECT(ADDRESS($K424,44))=0,INDIRECT(ADDRESS($K424,38))&lt;&gt;"UL"),INDIRECT(ADDRESS($K424,COLUMN())),0),0),IF($L424&gt;0,IF(AND(INDIRECT(ADDRESS($L424,44))=0,INDIRECT(ADDRESS($L424,38))&lt;&gt;"UL"),INDIRECT(ADDRESS($L424,COLUMN())),0),0),IF($M424&gt;0,IF(AND(INDIRECT(ADDRESS($M424,44))=0,INDIRECT(ADDRESS($M424,38))&lt;&gt;"UL"),INDIRECT(ADDRESS($M424,COLUMN())),0),0))</f>
        <v>0</v>
      </c>
      <c r="CC424" s="57">
        <f t="shared" ref="CC424:CC430" ca="1" si="313">IF(BV424="S",BH424,CB424)</f>
        <v>0</v>
      </c>
      <c r="CD424" s="57" cm="1">
        <f t="array" aca="1" ref="CD424" ca="1">SUM(IF($C424&gt;0,IF(AND(INDIRECT(ADDRESS($C424,44))=0,INDIRECT(ADDRESS($C424,38))&lt;&gt;"UL"),INDIRECT(ADDRESS($C424,COLUMN())),0),0),IF($D424&gt;0,IF(AND(INDIRECT(ADDRESS($D424,44))=0,INDIRECT(ADDRESS($D424,38))&lt;&gt;"UL"),INDIRECT(ADDRESS($D424,COLUMN())),0),0),IF($E424&gt;0,IF(AND(INDIRECT(ADDRESS($E424,44))=0,INDIRECT(ADDRESS($E424,38))&lt;&gt;"UL"),INDIRECT(ADDRESS($E424,COLUMN())),0),0),IF($F424&gt;0,IF(AND(INDIRECT(ADDRESS($F424,44))=0,INDIRECT(ADDRESS($F424,38))&lt;&gt;"UL"),INDIRECT(ADDRESS($F424,COLUMN())),0),0),IF($G424&gt;0,IF(AND(INDIRECT(ADDRESS($G424,44))=0,INDIRECT(ADDRESS($G424,38))&lt;&gt;"UL"),INDIRECT(ADDRESS($G424,COLUMN())),0),0),IF($H424&gt;0,IF(AND(INDIRECT(ADDRESS($H424,44))=0,INDIRECT(ADDRESS($H424,38))&lt;&gt;"UL"),INDIRECT(ADDRESS($H424,COLUMN())),0),0),IF($I424&gt;0,IF(AND(INDIRECT(ADDRESS($I424,44))=0,INDIRECT(ADDRESS($I424,38))&lt;&gt;"UL"),INDIRECT(ADDRESS($I424,COLUMN())),0),0),IF($J424&gt;0,IF(AND(INDIRECT(ADDRESS($J424,44))=0,INDIRECT(ADDRESS($J424,38))&lt;&gt;"UL"),INDIRECT(ADDRESS($J424,COLUMN())),0),0),IF($K424&gt;0,IF(AND(INDIRECT(ADDRESS($K424,44))=0,INDIRECT(ADDRESS($K424,38))&lt;&gt;"UL"),INDIRECT(ADDRESS($K424,COLUMN())),0),0),IF($L424&gt;0,IF(AND(INDIRECT(ADDRESS($L424,44))=0,INDIRECT(ADDRESS($L424,38))&lt;&gt;"UL"),INDIRECT(ADDRESS($L424,COLUMN())),0),0),IF($M424&gt;0,IF(AND(INDIRECT(ADDRESS($M424,44))=0,INDIRECT(ADDRESS($M424,38))&lt;&gt;"UL"),INDIRECT(ADDRESS($M424,COLUMN())),0),0))</f>
        <v>0</v>
      </c>
      <c r="CE424" s="57" cm="1">
        <f t="array" aca="1" ref="CE424" ca="1">SUM(IF($C424&gt;0,IF(AND(INDIRECT(ADDRESS($C424,44))=0,INDIRECT(ADDRESS($C424,38))&lt;&gt;"UL"),INDIRECT(ADDRESS($C424,COLUMN())),0),0),IF($D424&gt;0,IF(AND(INDIRECT(ADDRESS($D424,44))=0,INDIRECT(ADDRESS($D424,38))&lt;&gt;"UL"),INDIRECT(ADDRESS($D424,COLUMN())),0),0),IF($E424&gt;0,IF(AND(INDIRECT(ADDRESS($E424,44))=0,INDIRECT(ADDRESS($E424,38))&lt;&gt;"UL"),INDIRECT(ADDRESS($E424,COLUMN())),0),0),IF($F424&gt;0,IF(AND(INDIRECT(ADDRESS($F424,44))=0,INDIRECT(ADDRESS($F424,38))&lt;&gt;"UL"),INDIRECT(ADDRESS($F424,COLUMN())),0),0),IF($G424&gt;0,IF(AND(INDIRECT(ADDRESS($G424,44))=0,INDIRECT(ADDRESS($G424,38))&lt;&gt;"UL"),INDIRECT(ADDRESS($G424,COLUMN())),0),0),IF($H424&gt;0,IF(AND(INDIRECT(ADDRESS($H424,44))=0,INDIRECT(ADDRESS($H424,38))&lt;&gt;"UL"),INDIRECT(ADDRESS($H424,COLUMN())),0),0),IF($I424&gt;0,IF(AND(INDIRECT(ADDRESS($I424,44))=0,INDIRECT(ADDRESS($I424,38))&lt;&gt;"UL"),INDIRECT(ADDRESS($I424,COLUMN())),0),0),IF($J424&gt;0,IF(AND(INDIRECT(ADDRESS($J424,44))=0,INDIRECT(ADDRESS($J424,38))&lt;&gt;"UL"),INDIRECT(ADDRESS($J424,COLUMN())),0),0),IF($K424&gt;0,IF(AND(INDIRECT(ADDRESS($K424,44))=0,INDIRECT(ADDRESS($K424,38))&lt;&gt;"UL"),INDIRECT(ADDRESS($K424,COLUMN())),0),0),IF($L424&gt;0,IF(AND(INDIRECT(ADDRESS($L424,44))=0,INDIRECT(ADDRESS($L424,38))&lt;&gt;"UL"),INDIRECT(ADDRESS($L424,COLUMN())),0),0),IF($M424&gt;0,IF(AND(INDIRECT(ADDRESS($M424,44))=0,INDIRECT(ADDRESS($M424,38))&lt;&gt;"UL"),INDIRECT(ADDRESS($M424,COLUMN())),0),0))</f>
        <v>0</v>
      </c>
      <c r="CF424" s="57">
        <f t="shared" ref="CF424:CF430" ca="1" si="314">IF(BV424="S",CD424,CE424)</f>
        <v>0</v>
      </c>
      <c r="CG424" s="57">
        <f t="shared" ref="CG424:CG430" ca="1" si="315">IF(AD424&lt;BG424,((((BX424+CC424)*AB424)+((CA424+CF424)*(1-AB424)))*AD424),((((BX424*AB424)+((CA424)*(1-AB424)))*AD424)+(((CC424*AB424)+((CF424))*(1-AB424)))*BG424))</f>
        <v>0.8997188488328135</v>
      </c>
      <c r="CH424" s="57">
        <f t="shared" ref="CH424:CH430" ca="1" si="316">CG424/N424</f>
        <v>2.9990628294427116E-2</v>
      </c>
      <c r="CI424" s="19">
        <f t="shared" ref="CI424:CI430" ca="1" si="317">AD424*X424</f>
        <v>13.397288480940169</v>
      </c>
      <c r="CJ424" s="19"/>
      <c r="CK424" s="57" cm="1">
        <f t="array" aca="1" ref="CK424" ca="1">IF(AU424="S", SUM(IF($C424&gt;0,IF(INDIRECT(ADDRESS($C424,43))&lt;&gt;1,INDIRECT(ADDRESS($C424,48)),0),0), IF($D424&gt;0,IF(INDIRECT(ADDRESS($D424,43))&lt;&gt;1,INDIRECT(ADDRESS($D424,48)),0),0), IF($E424&gt;0,IF(INDIRECT(ADDRESS($E424,43))&lt;&gt;1,INDIRECT(ADDRESS($E424,48)),0),0), IF($F424&gt;0,IF(INDIRECT(ADDRESS($F424,43))&lt;&gt;1,INDIRECT(ADDRESS($F424,48)),0),0), IF($G424&gt;0,IF(INDIRECT(ADDRESS($G424,43))&lt;&gt;1,INDIRECT(ADDRESS($G424,48)),0),0), IF($H424&gt;0,IF(INDIRECT(ADDRESS($H424,43))&lt;&gt;1,INDIRECT(ADDRESS($H424,48)),0),0), IF($I424&gt;0,IF(INDIRECT(ADDRESS($I424,43))&lt;&gt;1,INDIRECT(ADDRESS($I424,48)),0),0), IF($J424&gt;0,IF(INDIRECT(ADDRESS($J424,43))&lt;&gt;1,INDIRECT(ADDRESS($J424,48)),0),0), IF($K424&gt;0,IF(INDIRECT(ADDRESS($K424,43))&lt;&gt;1,INDIRECT(ADDRESS($K424,48)),0),0), IF($L424&gt;0,IF(INDIRECT(ADDRESS($L424,43))&lt;&gt;1,INDIRECT(ADDRESS($L424,48)),0),0), IF($M424&gt;0,IF(INDIRECT(ADDRESS($M424,43))&lt;&gt;1,INDIRECT(ADDRESS($M424,48)),0),0)), IF(AU424="L",SUM(IF($C424&gt;0,IF(INDIRECT(ADDRESS($C424,43))&lt;&gt;1,INDIRECT(ADDRESS($C424,50)),0),0), IF($D424&gt;0,IF(INDIRECT(ADDRESS($D424,43))&lt;&gt;1,INDIRECT(ADDRESS($D424,50)),0),0), IF($E424&gt;0,IF(INDIRECT(ADDRESS($E424,43))&lt;&gt;1,INDIRECT(ADDRESS($E424,50)),0),0), IF($F424&gt;0,IF(INDIRECT(ADDRESS($F424,43))&lt;&gt;1,INDIRECT(ADDRESS($F424,50)),0),0), IF($G424&gt;0,IF(INDIRECT(ADDRESS($G424,43))&lt;&gt;1,INDIRECT(ADDRESS($G424,50)),0),0), IF($G424&gt;0,IF(INDIRECT(ADDRESS($G424,43))&lt;&gt;1,INDIRECT(ADDRESS($G424,50)),0),0), IF($H424&gt;0,IF(INDIRECT(ADDRESS($H424,43))&lt;&gt;1,INDIRECT(ADDRESS($H424,50)),0),0), IF($I424&gt;0,IF(INDIRECT(ADDRESS($I424,43))&lt;&gt;1,INDIRECT(ADDRESS($I424,50)),0),0), IF($J424&gt;0,IF(INDIRECT(ADDRESS($J424,43))&lt;&gt;1,INDIRECT(ADDRESS($J424,50)),0),0), IF($K424&gt;0,IF(INDIRECT(ADDRESS($K424,43))&lt;&gt;1,INDIRECT(ADDRESS($K424,50)),0),0), IF($L424&gt;0,IF(INDIRECT(ADDRESS($L424,43))&lt;&gt;1,INDIRECT(ADDRESS($L424,50)),0),0), IF($M424&gt;0,IF(INDIRECT(ADDRESS($M424,43))&lt;&gt;1,INDIRECT(ADDRESS($M424,50)),0),0)), SUM(IF($C424&gt;0,IF(INDIRECT(ADDRESS($C424,43))&lt;&gt;1,INDIRECT(ADDRESS($C424,49)),0),0), IF($D424&gt;0,IF(INDIRECT(ADDRESS($D424,43))&lt;&gt;1,INDIRECT(ADDRESS($D424,49)),0),0), IF($E424&gt;0,IF(INDIRECT(ADDRESS($E424,43))&lt;&gt;1,INDIRECT(ADDRESS($E424,49)),0),0), IF($F424&gt;0,IF(INDIRECT(ADDRESS($F424,43))&lt;&gt;1,INDIRECT(ADDRESS($F424,49)),0),0), IF($G424&gt;0,IF(INDIRECT(ADDRESS($G424,43))&lt;&gt;1,INDIRECT(ADDRESS($G424,49)),0),0), IF($G424&gt;0,IF(INDIRECT(ADDRESS($G424,43))&lt;&gt;1,INDIRECT(ADDRESS($G424,49)),0),0), IF($H424&gt;0,IF(INDIRECT(ADDRESS($H424,43))&lt;&gt;1,INDIRECT(ADDRESS($H424,49)),0),0), IF($I424&gt;0,IF(INDIRECT(ADDRESS($I424,43))&lt;&gt;1,INDIRECT(ADDRESS($I424,49)),0),0), IF($J424&gt;0,IF(INDIRECT(ADDRESS($J424,43))&lt;&gt;1,INDIRECT(ADDRESS($J424,49)),0),0), IF($K424&gt;0,IF(INDIRECT(ADDRESS($K424,43))&lt;&gt;1,INDIRECT(ADDRESS($K424,49)),0),0), IF($L424&gt;0,IF(INDIRECT(ADDRESS($L424,43))&lt;&gt;1,INDIRECT(ADDRESS($L424,49)),0),0), IF($M424&gt;0,IF(INDIRECT(ADDRESS($M424,43))&lt;&gt;1,INDIRECT(ADDRESS($M424,49)),0),0))))</f>
        <v>2.7777777777777777</v>
      </c>
      <c r="CL424" s="57" cm="1">
        <f t="array" aca="1" ref="CL424" ca="1">SUM(IF($C424&gt;0,IF(INDIRECT(ADDRESS($C424,44))=1,INDIRECT(ADDRESS($C424,90)),0),0), IF($D424&gt;0,IF(INDIRECT(ADDRESS($D424,44))=1,INDIRECT(ADDRESS($D424,90)),0),0), IF($E424&gt;0,IF(INDIRECT(ADDRESS($E424,44))=1,INDIRECT(ADDRESS($E424,90)),0),0), IF($F424&gt;0,IF(INDIRECT(ADDRESS($F424,44))=1,INDIRECT(ADDRESS($F424,90)),0),0), IF($G424&gt;0,IF(INDIRECT(ADDRESS($G424,44))=1,INDIRECT(ADDRESS($G424,90)),0),0), IF($H424&gt;0,IF(INDIRECT(ADDRESS($H424,44))=1,INDIRECT(ADDRESS($H424,90)),0),0), IF($I424&gt;0,IF(INDIRECT(ADDRESS($I424,44))=1,INDIRECT(ADDRESS($I424,90)),0),0), IF($J424&gt;0,IF(INDIRECT(ADDRESS($J424,44))=1,INDIRECT(ADDRESS($J424,90)),0),0), IF($K424&gt;0,IF(INDIRECT(ADDRESS($K424,44))=1,INDIRECT(ADDRESS($K424,90)),0),0), IF($L424&gt;0,IF(INDIRECT(ADDRESS($L424,44))=1,INDIRECT(ADDRESS($L424,90)),0),0), IF($M424&gt;0,IF(INDIRECT(ADDRESS($M424,44))=1,INDIRECT(ADDRESS($M424,90)),0),0))</f>
        <v>2.3333333333333335</v>
      </c>
      <c r="CM424" s="56">
        <f t="shared" ref="CM424:CM430" ca="1" si="318">((BU424/$BU$34)^$BU$296)</f>
        <v>0.68182132851503929</v>
      </c>
      <c r="CN424" s="59"/>
    </row>
    <row r="425" spans="1:92" x14ac:dyDescent="0.25">
      <c r="A425" s="219" t="s">
        <v>527</v>
      </c>
      <c r="B425" s="220">
        <v>377</v>
      </c>
      <c r="C425" s="220">
        <v>384</v>
      </c>
      <c r="D425" s="220">
        <v>392</v>
      </c>
      <c r="E425" s="220">
        <v>390</v>
      </c>
      <c r="F425" s="220">
        <v>385</v>
      </c>
      <c r="G425" s="220"/>
      <c r="H425" s="220"/>
      <c r="I425" s="220"/>
      <c r="J425" s="220"/>
      <c r="K425" s="220"/>
      <c r="L425" s="220"/>
      <c r="M425" s="220"/>
      <c r="N425" s="67">
        <f t="shared" ca="1" si="281"/>
        <v>30</v>
      </c>
      <c r="O425" s="67" t="str" cm="1">
        <f t="array" aca="1" ref="O425" ca="1">INDIRECT(ADDRESS($B425,COLUMN()))</f>
        <v>Bomber</v>
      </c>
      <c r="P425" s="67" cm="1">
        <f t="array" aca="1" ref="P425" ca="1">INDIRECT(ADDRESS($B425,COLUMN()))</f>
        <v>2</v>
      </c>
      <c r="Q425" s="67" cm="1">
        <f t="array" aca="1" ref="Q425" ca="1">INDIRECT(ADDRESS($B425,COLUMN()))</f>
        <v>0</v>
      </c>
      <c r="R425" s="67" cm="1">
        <f t="array" aca="1" ref="R425" ca="1">INDIRECT(ADDRESS($B425,COLUMN()))</f>
        <v>0</v>
      </c>
      <c r="S425" s="67" cm="1">
        <f t="array" aca="1" ref="S425" ca="1">INDIRECT(ADDRESS($B425,COLUMN()))</f>
        <v>2</v>
      </c>
      <c r="T425" s="67" t="str" cm="1">
        <f t="array" aca="1" ref="T425" ca="1">INDIRECT(ADDRESS($B425,COLUMN()))</f>
        <v>1-6</v>
      </c>
      <c r="U425" s="67" cm="1">
        <f t="array" aca="1" ref="U425" ca="1">INDIRECT(ADDRESS($B425,COLUMN()))</f>
        <v>6</v>
      </c>
      <c r="V425" s="67" cm="1">
        <f t="array" aca="1" ref="V425" ca="1">INDIRECT(ADDRESS($B425,COLUMN()))</f>
        <v>0</v>
      </c>
      <c r="W425" s="67" cm="1">
        <f t="array" aca="1" ref="W425" ca="1">INDIRECT(ADDRESS($B425,COLUMN()))</f>
        <v>2</v>
      </c>
      <c r="X425" s="67" cm="1">
        <f t="array" aca="1" ref="X425" ca="1">INDIRECT(ADDRESS($B425,COLUMN()))</f>
        <v>8</v>
      </c>
      <c r="Y425" s="67" cm="1">
        <f t="array" aca="1" ref="Y425" ca="1">INDIRECT(ADDRESS($B425,COLUMN()))</f>
        <v>2</v>
      </c>
      <c r="Z425" s="67" cm="1">
        <f t="array" aca="1" ref="Z425" ca="1">INDIRECT(ADDRESS($B425,COLUMN()))</f>
        <v>5</v>
      </c>
      <c r="AA425" s="67" t="str" cm="1">
        <f t="array" aca="1" ref="AA425" ca="1">INDIRECT(ADDRESS($B425,COLUMN()))</f>
        <v>Jink</v>
      </c>
      <c r="AB425" s="56">
        <f t="shared" ca="1" si="282"/>
        <v>0.87646649776122698</v>
      </c>
      <c r="AC425" s="56">
        <f t="shared" ca="1" si="283"/>
        <v>0.96293010956757441</v>
      </c>
      <c r="AD425" s="56">
        <f t="shared" ca="1" si="284"/>
        <v>1.6746610601175211</v>
      </c>
      <c r="AF425" s="52"/>
      <c r="AG425" s="52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2"/>
      <c r="AU425" s="54" t="s">
        <v>33</v>
      </c>
      <c r="AV425" s="57" cm="1">
        <f t="array" aca="1" ref="AV425" ca="1">SUM(IF($C425&gt;0,IF(AND(INDIRECT(ADDRESS($C425,44))=0,INDIRECT(ADDRESS($C425,38))="UL",ISERROR(SEARCH("Rear",INDIRECT(ADDRESS($C425,33)))),ISERROR(SEARCH("Side",INDIRECT(ADDRESS($C425,33))))),INDIRECT(ADDRESS($C425,COLUMN())),0),0),IF($D425&gt;0,IF(AND(INDIRECT(ADDRESS($D425,44))=0,INDIRECT(ADDRESS($D425,38))="UL",ISERROR(SEARCH("Rear",INDIRECT(ADDRESS($D425,33)))),ISERROR(SEARCH("Side",INDIRECT(ADDRESS($D425,33))))),INDIRECT(ADDRESS($D425,COLUMN())),0),0),IF($E425&gt;0,IF(AND(INDIRECT(ADDRESS($E425,44))=0,INDIRECT(ADDRESS($E425,38))="UL",ISERROR(SEARCH("Rear",INDIRECT(ADDRESS($E425,33)))),ISERROR(SEARCH("Side",INDIRECT(ADDRESS($E425,33))))),INDIRECT(ADDRESS($E425,COLUMN())),0),0),IF($F425&gt;0,IF(AND(INDIRECT(ADDRESS($F425,44))=0,INDIRECT(ADDRESS($F425,38))="UL",ISERROR(SEARCH("Rear",INDIRECT(ADDRESS($F425,33)))),ISERROR(SEARCH("Side",INDIRECT(ADDRESS($F425,33))))),INDIRECT(ADDRESS($F425,COLUMN())),0),0),IF($G425&gt;0,IF(AND(INDIRECT(ADDRESS($G425,44))=0,INDIRECT(ADDRESS($G425,38))="UL",ISERROR(SEARCH("Rear",INDIRECT(ADDRESS($G425,33)))),ISERROR(SEARCH("Side",INDIRECT(ADDRESS($G425,33))))),INDIRECT(ADDRESS($G425,COLUMN())),0),0),IF($H425&gt;0,IF(AND(INDIRECT(ADDRESS($H425,44))=0,INDIRECT(ADDRESS($H425,38))="UL",ISERROR(SEARCH("Rear",INDIRECT(ADDRESS($H425,33)))),ISERROR(SEARCH("Side",INDIRECT(ADDRESS($H425,33))))),INDIRECT(ADDRESS($H425,COLUMN())),0),0),IF($I425&gt;0,IF(AND(INDIRECT(ADDRESS($I425,44))=0,INDIRECT(ADDRESS($I425,38))="UL",ISERROR(SEARCH("Rear",INDIRECT(ADDRESS($I425,33)))),ISERROR(SEARCH("Side",INDIRECT(ADDRESS($I425,33))))),INDIRECT(ADDRESS($I425,COLUMN())),0),0),IF($J425&gt;0,IF(AND(INDIRECT(ADDRESS($J425,44))=0,INDIRECT(ADDRESS($J425,38))="UL",ISERROR(SEARCH("Rear",INDIRECT(ADDRESS($J425,33)))),ISERROR(SEARCH("Side",INDIRECT(ADDRESS($J425,33))))),INDIRECT(ADDRESS($J425,COLUMN())),0),0),IF($K425&gt;0,IF(AND(INDIRECT(ADDRESS($K425,44))=0,INDIRECT(ADDRESS($K425,38))="UL",ISERROR(SEARCH("Rear",INDIRECT(ADDRESS($K425,33)))),ISERROR(SEARCH("Side",INDIRECT(ADDRESS($K425,33))))),INDIRECT(ADDRESS($K425,COLUMN())),0),0),IF($L425&gt;0,IF(AND(INDIRECT(ADDRESS($L425,44))=0,INDIRECT(ADDRESS($L425,38))="UL",ISERROR(SEARCH("Rear",INDIRECT(ADDRESS($L425,33)))),ISERROR(SEARCH("Side",INDIRECT(ADDRESS($L425,33))))),INDIRECT(ADDRESS($L425,COLUMN())),0),0),IF($M425&gt;0,IF(AND(INDIRECT(ADDRESS($M425,44))=0,INDIRECT(ADDRESS($M425,38))="UL",ISERROR(SEARCH("Rear",INDIRECT(ADDRESS($M425,33)))),ISERROR(SEARCH("Side",INDIRECT(ADDRESS($M425,33))))),INDIRECT(ADDRESS($M425,COLUMN())),0),0))</f>
        <v>1.2222222222222221</v>
      </c>
      <c r="AW425" s="57" cm="1">
        <f t="array" aca="1" ref="AW425" ca="1">SUM(IF($C425&gt;0,IF(AND(INDIRECT(ADDRESS($C425,44))=0,INDIRECT(ADDRESS($C425,38))="UL",ISERROR(SEARCH("Rear",INDIRECT(ADDRESS($C425,33)))),ISERROR(SEARCH("Side",INDIRECT(ADDRESS($C425,33))))),INDIRECT(ADDRESS($C425,COLUMN())),0),0),IF($D425&gt;0,IF(AND(INDIRECT(ADDRESS($D425,44))=0,INDIRECT(ADDRESS($D425,38))="UL",ISERROR(SEARCH("Rear",INDIRECT(ADDRESS($D425,33)))),ISERROR(SEARCH("Side",INDIRECT(ADDRESS($D425,33))))),INDIRECT(ADDRESS($D425,COLUMN())),0),0),IF($E425&gt;0,IF(AND(INDIRECT(ADDRESS($E425,44))=0,INDIRECT(ADDRESS($E425,38))="UL",ISERROR(SEARCH("Rear",INDIRECT(ADDRESS($E425,33)))),ISERROR(SEARCH("Side",INDIRECT(ADDRESS($E425,33))))),INDIRECT(ADDRESS($E425,COLUMN())),0),0),IF($F425&gt;0,IF(AND(INDIRECT(ADDRESS($F425,44))=0,INDIRECT(ADDRESS($F425,38))="UL",ISERROR(SEARCH("Rear",INDIRECT(ADDRESS($F425,33)))),ISERROR(SEARCH("Side",INDIRECT(ADDRESS($F425,33))))),INDIRECT(ADDRESS($F425,COLUMN())),0),0),IF($G425&gt;0,IF(AND(INDIRECT(ADDRESS($G425,44))=0,INDIRECT(ADDRESS($G425,38))="UL",ISERROR(SEARCH("Rear",INDIRECT(ADDRESS($G425,33)))),ISERROR(SEARCH("Side",INDIRECT(ADDRESS($G425,33))))),INDIRECT(ADDRESS($G425,COLUMN())),0),0),IF($H425&gt;0,IF(AND(INDIRECT(ADDRESS($H425,44))=0,INDIRECT(ADDRESS($H425,38))="UL",ISERROR(SEARCH("Rear",INDIRECT(ADDRESS($H425,33)))),ISERROR(SEARCH("Side",INDIRECT(ADDRESS($H425,33))))),INDIRECT(ADDRESS($H425,COLUMN())),0),0),IF($I425&gt;0,IF(AND(INDIRECT(ADDRESS($I425,44))=0,INDIRECT(ADDRESS($I425,38))="UL",ISERROR(SEARCH("Rear",INDIRECT(ADDRESS($I425,33)))),ISERROR(SEARCH("Side",INDIRECT(ADDRESS($I425,33))))),INDIRECT(ADDRESS($I425,COLUMN())),0),0),IF($J425&gt;0,IF(AND(INDIRECT(ADDRESS($J425,44))=0,INDIRECT(ADDRESS($J425,38))="UL",ISERROR(SEARCH("Rear",INDIRECT(ADDRESS($J425,33)))),ISERROR(SEARCH("Side",INDIRECT(ADDRESS($J425,33))))),INDIRECT(ADDRESS($J425,COLUMN())),0),0),IF($K425&gt;0,IF(AND(INDIRECT(ADDRESS($K425,44))=0,INDIRECT(ADDRESS($K425,38))="UL",ISERROR(SEARCH("Rear",INDIRECT(ADDRESS($K425,33)))),ISERROR(SEARCH("Side",INDIRECT(ADDRESS($K425,33))))),INDIRECT(ADDRESS($K425,COLUMN())),0),0),IF($L425&gt;0,IF(AND(INDIRECT(ADDRESS($L425,44))=0,INDIRECT(ADDRESS($L425,38))="UL",ISERROR(SEARCH("Rear",INDIRECT(ADDRESS($L425,33)))),ISERROR(SEARCH("Side",INDIRECT(ADDRESS($L425,33))))),INDIRECT(ADDRESS($L425,COLUMN())),0),0),IF($M425&gt;0,IF(AND(INDIRECT(ADDRESS($M425,44))=0,INDIRECT(ADDRESS($M425,38))="UL",ISERROR(SEARCH("Rear",INDIRECT(ADDRESS($M425,33)))),ISERROR(SEARCH("Side",INDIRECT(ADDRESS($M425,33))))),INDIRECT(ADDRESS($M425,COLUMN())),0),0))</f>
        <v>1.1111111111111112</v>
      </c>
      <c r="AX425" s="57" cm="1">
        <f t="array" aca="1" ref="AX425" ca="1">SUM(IF($C425&gt;0,IF(AND(INDIRECT(ADDRESS($C425,44))=0,INDIRECT(ADDRESS($C425,38))="UL",ISERROR(SEARCH("Rear",INDIRECT(ADDRESS($C425,33)))),ISERROR(SEARCH("Side",INDIRECT(ADDRESS($C425,33))))),INDIRECT(ADDRESS($C425,COLUMN())),0),0),IF($D425&gt;0,IF(AND(INDIRECT(ADDRESS($D425,44))=0,INDIRECT(ADDRESS($D425,38))="UL",ISERROR(SEARCH("Rear",INDIRECT(ADDRESS($D425,33)))),ISERROR(SEARCH("Side",INDIRECT(ADDRESS($D425,33))))),INDIRECT(ADDRESS($D425,COLUMN())),0),0),IF($E425&gt;0,IF(AND(INDIRECT(ADDRESS($E425,44))=0,INDIRECT(ADDRESS($E425,38))="UL",ISERROR(SEARCH("Rear",INDIRECT(ADDRESS($E425,33)))),ISERROR(SEARCH("Side",INDIRECT(ADDRESS($E425,33))))),INDIRECT(ADDRESS($E425,COLUMN())),0),0),IF($F425&gt;0,IF(AND(INDIRECT(ADDRESS($F425,44))=0,INDIRECT(ADDRESS($F425,38))="UL",ISERROR(SEARCH("Rear",INDIRECT(ADDRESS($F425,33)))),ISERROR(SEARCH("Side",INDIRECT(ADDRESS($F425,33))))),INDIRECT(ADDRESS($F425,COLUMN())),0),0),IF($G425&gt;0,IF(AND(INDIRECT(ADDRESS($G425,44))=0,INDIRECT(ADDRESS($G425,38))="UL",ISERROR(SEARCH("Rear",INDIRECT(ADDRESS($G425,33)))),ISERROR(SEARCH("Side",INDIRECT(ADDRESS($G425,33))))),INDIRECT(ADDRESS($G425,COLUMN())),0),0),IF($H425&gt;0,IF(AND(INDIRECT(ADDRESS($H425,44))=0,INDIRECT(ADDRESS($H425,38))="UL",ISERROR(SEARCH("Rear",INDIRECT(ADDRESS($H425,33)))),ISERROR(SEARCH("Side",INDIRECT(ADDRESS($H425,33))))),INDIRECT(ADDRESS($H425,COLUMN())),0),0),IF($I425&gt;0,IF(AND(INDIRECT(ADDRESS($I425,44))=0,INDIRECT(ADDRESS($I425,38))="UL",ISERROR(SEARCH("Rear",INDIRECT(ADDRESS($I425,33)))),ISERROR(SEARCH("Side",INDIRECT(ADDRESS($I425,33))))),INDIRECT(ADDRESS($I425,COLUMN())),0),0),IF($J425&gt;0,IF(AND(INDIRECT(ADDRESS($J425,44))=0,INDIRECT(ADDRESS($J425,38))="UL",ISERROR(SEARCH("Rear",INDIRECT(ADDRESS($J425,33)))),ISERROR(SEARCH("Side",INDIRECT(ADDRESS($J425,33))))),INDIRECT(ADDRESS($J425,COLUMN())),0),0),IF($K425&gt;0,IF(AND(INDIRECT(ADDRESS($K425,44))=0,INDIRECT(ADDRESS($K425,38))="UL",ISERROR(SEARCH("Rear",INDIRECT(ADDRESS($K425,33)))),ISERROR(SEARCH("Side",INDIRECT(ADDRESS($K425,33))))),INDIRECT(ADDRESS($K425,COLUMN())),0),0),IF($L425&gt;0,IF(AND(INDIRECT(ADDRESS($L425,44))=0,INDIRECT(ADDRESS($L425,38))="UL",ISERROR(SEARCH("Rear",INDIRECT(ADDRESS($L425,33)))),ISERROR(SEARCH("Side",INDIRECT(ADDRESS($L425,33))))),INDIRECT(ADDRESS($L425,COLUMN())),0),0),IF($M425&gt;0,IF(AND(INDIRECT(ADDRESS($M425,44))=0,INDIRECT(ADDRESS($M425,38))="UL",ISERROR(SEARCH("Rear",INDIRECT(ADDRESS($M425,33)))),ISERROR(SEARCH("Side",INDIRECT(ADDRESS($M425,33))))),INDIRECT(ADDRESS($M425,COLUMN())),0),0))</f>
        <v>0.66666666666666663</v>
      </c>
      <c r="AY425" s="58">
        <f t="shared" ca="1" si="302"/>
        <v>1.2222222222222221</v>
      </c>
      <c r="AZ425" s="58">
        <f t="shared" ca="1" si="303"/>
        <v>0.99999999999999989</v>
      </c>
      <c r="BA425" s="58" cm="1">
        <f t="array" aca="1" ref="BA425" ca="1">SUM(IF($C425&gt;0,IF(AND(INDIRECT(ADDRESS($C425,44))=0,INDIRECT(ADDRESS($C425,38))="UL"),INDIRECT(ADDRESS($C425,COLUMN())),0),0),IF($D425&gt;0,IF(AND(INDIRECT(ADDRESS($D425,44))=0,INDIRECT(ADDRESS($D425,38))="UL"),INDIRECT(ADDRESS($D425,COLUMN())),0),0),IF($E425&gt;0,IF(AND(INDIRECT(ADDRESS($E425,44))=0,INDIRECT(ADDRESS($E425,38))="UL"),INDIRECT(ADDRESS($E425,COLUMN())),0),0),IF($F425&gt;0,IF(AND(INDIRECT(ADDRESS($F425,44))=0,INDIRECT(ADDRESS($F425,38))="UL"),INDIRECT(ADDRESS($F425,COLUMN())),0),0),IF($G425&gt;0,IF(AND(INDIRECT(ADDRESS($G425,44))=0,INDIRECT(ADDRESS($G425,38))="UL"),INDIRECT(ADDRESS($G425,COLUMN())),0),0),IF($H425&gt;0,IF(AND(INDIRECT(ADDRESS($H425,44))=0,INDIRECT(ADDRESS($H425,38))="UL"),INDIRECT(ADDRESS($H425,COLUMN())),0),0),IF($I425&gt;0,IF(AND(INDIRECT(ADDRESS($I425,44))=0,INDIRECT(ADDRESS($I425,38))="UL"),INDIRECT(ADDRESS($I425,COLUMN())),0),0),IF($J425&gt;0,IF(AND(INDIRECT(ADDRESS($J425,44))=0,INDIRECT(ADDRESS($J425,38))="UL"),INDIRECT(ADDRESS($J425,COLUMN())),0),0),IF($K425&gt;0,IF(AND(INDIRECT(ADDRESS($K425,44))=0,INDIRECT(ADDRESS($K425,38))="UL"),INDIRECT(ADDRESS($K425,COLUMN())),0),0),IF($L425&gt;0,IF(AND(INDIRECT(ADDRESS($L425,44))=0,INDIRECT(ADDRESS($L425,38))="UL"),INDIRECT(ADDRESS($L425,COLUMN())),0),0),IF($M425&gt;0,IF(AND(INDIRECT(ADDRESS($M425,44))=0,INDIRECT(ADDRESS($M425,38))="UL"),INDIRECT(ADDRESS($M425,COLUMN())),0),0))</f>
        <v>0.38518518518518519</v>
      </c>
      <c r="BB425" s="58" cm="1">
        <f t="array" aca="1" ref="BB425" ca="1">SUM(IF($C425&gt;0,IF(AND(INDIRECT(ADDRESS($C425,44))=0,INDIRECT(ADDRESS($C425,38))="UL"),INDIRECT(ADDRESS($C425,COLUMN())),0),0),IF($D425&gt;0,IF(AND(INDIRECT(ADDRESS($D425,44))=0,INDIRECT(ADDRESS($D425,38))="UL"),INDIRECT(ADDRESS($D425,COLUMN())),0),0),IF($E425&gt;0,IF(AND(INDIRECT(ADDRESS($E425,44))=0,INDIRECT(ADDRESS($E425,38))="UL"),INDIRECT(ADDRESS($E425,COLUMN())),0),0),IF($F425&gt;0,IF(AND(INDIRECT(ADDRESS($F425,44))=0,INDIRECT(ADDRESS($F425,38))="UL"),INDIRECT(ADDRESS($F425,COLUMN())),0),0),IF($G425&gt;0,IF(AND(INDIRECT(ADDRESS($G425,44))=0,INDIRECT(ADDRESS($G425,38))="UL"),INDIRECT(ADDRESS($G425,COLUMN())),0),0),IF($H425&gt;0,IF(AND(INDIRECT(ADDRESS($H425,44))=0,INDIRECT(ADDRESS($H425,38))="UL"),INDIRECT(ADDRESS($H425,COLUMN())),0),0),IF($I425&gt;0,IF(AND(INDIRECT(ADDRESS($I425,44))=0,INDIRECT(ADDRESS($I425,38))="UL"),INDIRECT(ADDRESS($I425,COLUMN())),0),0),IF($J425&gt;0,IF(AND(INDIRECT(ADDRESS($J425,44))=0,INDIRECT(ADDRESS($J425,38))="UL"),INDIRECT(ADDRESS($J425,COLUMN())),0),0),IF($K425&gt;0,IF(AND(INDIRECT(ADDRESS($K425,44))=0,INDIRECT(ADDRESS($K425,38))="UL"),INDIRECT(ADDRESS($K425,COLUMN())),0),0),IF($L425&gt;0,IF(AND(INDIRECT(ADDRESS($L425,44))=0,INDIRECT(ADDRESS($L425,38))="UL"),INDIRECT(ADDRESS($L425,COLUMN())),0),0),IF($M425&gt;0,IF(AND(INDIRECT(ADDRESS($M425,44))=0,INDIRECT(ADDRESS($M425,38))="UL"),INDIRECT(ADDRESS($M425,COLUMN())),0),0))</f>
        <v>0.41481481481481475</v>
      </c>
      <c r="BC425" s="58" cm="1">
        <f t="array" aca="1" ref="BC425" ca="1">SUM(IF($C425&gt;0,IF(AND(INDIRECT(ADDRESS($C425,44))=0,INDIRECT(ADDRESS($C425,38))="UL"),INDIRECT(ADDRESS($C425,COLUMN())),0),0),IF($D425&gt;0,IF(AND(INDIRECT(ADDRESS($D425,44))=0,INDIRECT(ADDRESS($D425,38))="UL"),INDIRECT(ADDRESS($D425,COLUMN())),0),0),IF($E425&gt;0,IF(AND(INDIRECT(ADDRESS($E425,44))=0,INDIRECT(ADDRESS($E425,38))="UL"),INDIRECT(ADDRESS($E425,COLUMN())),0),0),IF($F425&gt;0,IF(AND(INDIRECT(ADDRESS($F425,44))=0,INDIRECT(ADDRESS($F425,38))="UL"),INDIRECT(ADDRESS($F425,COLUMN())),0),0),IF($G425&gt;0,IF(AND(INDIRECT(ADDRESS($G425,44))=0,INDIRECT(ADDRESS($G425,38))="UL"),INDIRECT(ADDRESS($G425,COLUMN())),0),0),IF($H425&gt;0,IF(AND(INDIRECT(ADDRESS($H425,44))=0,INDIRECT(ADDRESS($H425,38))="UL"),INDIRECT(ADDRESS($H425,COLUMN())),0),0),IF($I425&gt;0,IF(AND(INDIRECT(ADDRESS($I425,44))=0,INDIRECT(ADDRESS($I425,38))="UL"),INDIRECT(ADDRESS($I425,COLUMN())),0),0),IF($J425&gt;0,IF(AND(INDIRECT(ADDRESS($J425,44))=0,INDIRECT(ADDRESS($J425,38))="UL"),INDIRECT(ADDRESS($J425,COLUMN())),0),0),IF($K425&gt;0,IF(AND(INDIRECT(ADDRESS($K425,44))=0,INDIRECT(ADDRESS($K425,38))="UL"),INDIRECT(ADDRESS($K425,COLUMN())),0),0),IF($L425&gt;0,IF(AND(INDIRECT(ADDRESS($L425,44))=0,INDIRECT(ADDRESS($L425,38))="UL"),INDIRECT(ADDRESS($L425,COLUMN())),0),0),IF($M425&gt;0,IF(AND(INDIRECT(ADDRESS($M425,44))=0,INDIRECT(ADDRESS($M425,38))="UL"),INDIRECT(ADDRESS($M425,COLUMN())),0),0))</f>
        <v>0.34074074074074068</v>
      </c>
      <c r="BD425" s="58" cm="1">
        <f t="array" aca="1" ref="BD425" ca="1">SUM(IF($C425&gt;0,IF(AND(INDIRECT(ADDRESS($C425,44))=0,INDIRECT(ADDRESS($C425,38))="UL"),INDIRECT(ADDRESS($C425,COLUMN())),0),0),IF($D425&gt;0,IF(AND(INDIRECT(ADDRESS($D425,44))=0,INDIRECT(ADDRESS($D425,38))="UL"),INDIRECT(ADDRESS($D425,COLUMN())),0),0),IF($E425&gt;0,IF(AND(INDIRECT(ADDRESS($E425,44))=0,INDIRECT(ADDRESS($E425,38))="UL"),INDIRECT(ADDRESS($E425,COLUMN())),0),0),IF($F425&gt;0,IF(AND(INDIRECT(ADDRESS($F425,44))=0,INDIRECT(ADDRESS($F425,38))="UL"),INDIRECT(ADDRESS($F425,COLUMN())),0),0),IF($G425&gt;0,IF(AND(INDIRECT(ADDRESS($G425,44))=0,INDIRECT(ADDRESS($G425,38))="UL"),INDIRECT(ADDRESS($G425,COLUMN())),0),0),IF($H425&gt;0,IF(AND(INDIRECT(ADDRESS($H425,44))=0,INDIRECT(ADDRESS($H425,38))="UL"),INDIRECT(ADDRESS($H425,COLUMN())),0),0),IF($I425&gt;0,IF(AND(INDIRECT(ADDRESS($I425,44))=0,INDIRECT(ADDRESS($I425,38))="UL"),INDIRECT(ADDRESS($I425,COLUMN())),0),0),IF($J425&gt;0,IF(AND(INDIRECT(ADDRESS($J425,44))=0,INDIRECT(ADDRESS($J425,38))="UL"),INDIRECT(ADDRESS($J425,COLUMN())),0),0),IF($K425&gt;0,IF(AND(INDIRECT(ADDRESS($K425,44))=0,INDIRECT(ADDRESS($K425,38))="UL"),INDIRECT(ADDRESS($K425,COLUMN())),0),0),IF($L425&gt;0,IF(AND(INDIRECT(ADDRESS($L425,44))=0,INDIRECT(ADDRESS($L425,38))="UL"),INDIRECT(ADDRESS($L425,COLUMN())),0),0),IF($M425&gt;0,IF(AND(INDIRECT(ADDRESS($M425,44))=0,INDIRECT(ADDRESS($M425,38))="UL"),INDIRECT(ADDRESS($M425,COLUMN())),0),0))</f>
        <v>0.4592592592592592</v>
      </c>
      <c r="BE425" s="57">
        <f t="shared" ca="1" si="304"/>
        <v>0.38518518518518519</v>
      </c>
      <c r="BF425" s="57" cm="1">
        <f t="array" aca="1" ref="BF425" ca="1">SUM(IF($C425&gt;0,IF(INDIRECT(ADDRESS($C425,45))=1,INDIRECT(ADDRESS($C425,52))*INDIRECT(ADDRESS($C425,42))/5,0),0), IF($D425&gt;0,IF(INDIRECT(ADDRESS($D425,45))=1,INDIRECT(ADDRESS($D425,52))*INDIRECT(ADDRESS($D425,42))/5,0),0), IF($E425&gt;0,IF(INDIRECT(ADDRESS($E425,45))=1,INDIRECT(ADDRESS($E425,52))*INDIRECT(ADDRESS($E425,42))/5,0),0), IF($F425&gt;0,IF(INDIRECT(ADDRESS($F425,45))=1,INDIRECT(ADDRESS($F425,52))*INDIRECT(ADDRESS($F425,42))/5,0),0), IF($G425&gt;0,IF(INDIRECT(ADDRESS($G425,45))=1,INDIRECT(ADDRESS($G425,52))*INDIRECT(ADDRESS($G425,42))/5,0),0), IF($H425&gt;0,IF(INDIRECT(ADDRESS($H425,45))=1,INDIRECT(ADDRESS($H425,52))*INDIRECT(ADDRESS($H425,42))/5,0),0)
)*$BF$296/100</f>
        <v>2.5925925925925925E-2</v>
      </c>
      <c r="BG425" s="19"/>
      <c r="BH425" s="57" cm="1">
        <f t="array" aca="1" ref="BH425" ca="1">SUM(IF($C425&gt;0,IF(AND(INDIRECT(ADDRESS($C425,44))=0,INDIRECT(ADDRESS($C425,38))&lt;&gt;"UL"),INDIRECT(ADDRESS($C425,COLUMN()-12)),0),0), IF($D425&gt;0,IF(AND(INDIRECT(ADDRESS($D425,44))=0,INDIRECT(ADDRESS($D425,38))&lt;&gt;"UL"),INDIRECT(ADDRESS($D425,COLUMN()-12)),0),0), IF($E425&gt;0,IF(AND(INDIRECT(ADDRESS($E425,44))=0,INDIRECT(ADDRESS($E425,38))&lt;&gt;"UL"),INDIRECT(ADDRESS($E425,COLUMN()-12)),0),0), IF($F425&gt;0,IF(AND(INDIRECT(ADDRESS($F425,44))=0,INDIRECT(ADDRESS($F425,38))&lt;&gt;"UL"),INDIRECT(ADDRESS($F425,COLUMN()-12)),0),0), IF($G425&gt;0,IF(AND(INDIRECT(ADDRESS($G425,44))=0,INDIRECT(ADDRESS($G425,38))&lt;&gt;"UL"),INDIRECT(ADDRESS($G425,COLUMN()-12)),0),0), IF($H425&gt;0,IF(AND(INDIRECT(ADDRESS($H425,44))=0,INDIRECT(ADDRESS($H425,38))&lt;&gt;"UL"),INDIRECT(ADDRESS($H425,COLUMN()-12)),0),0), IF($I425&gt;0,IF(AND(INDIRECT(ADDRESS($I425,44))=0,INDIRECT(ADDRESS($I425,38))&lt;&gt;"UL"),INDIRECT(ADDRESS($I425,COLUMN()-12)),0),0), IF($J425&gt;0,IF(AND(INDIRECT(ADDRESS($J425,44))=0,INDIRECT(ADDRESS($J425,38))&lt;&gt;"UL"),INDIRECT(ADDRESS($J425,COLUMN()-12)),0),0), IF($K425&gt;0,IF(AND(INDIRECT(ADDRESS($K425,44))=0,INDIRECT(ADDRESS($K425,38))&lt;&gt;"UL"),INDIRECT(ADDRESS($K425,COLUMN()-12)),0),0), IF($L425&gt;0,IF(AND(INDIRECT(ADDRESS($L425,44))=0,INDIRECT(ADDRESS($L425,38))&lt;&gt;"UL"),INDIRECT(ADDRESS($L425,COLUMN()-12)),0),0), IF($M425&gt;0,IF(AND(INDIRECT(ADDRESS($M425,44))=0,INDIRECT(ADDRESS($M425,38))&lt;&gt;"UL"),INDIRECT(ADDRESS($M425,COLUMN()-12)),0),0))</f>
        <v>0</v>
      </c>
      <c r="BI425" s="57" cm="1">
        <f t="array" aca="1" ref="BI425" ca="1">SUM(IF($C425&gt;0,IF(AND(INDIRECT(ADDRESS($C425,44))=0,INDIRECT(ADDRESS($C425,38))&lt;&gt;"UL"),INDIRECT(ADDRESS($C425,COLUMN()-12)),0),0), IF($D425&gt;0,IF(AND(INDIRECT(ADDRESS($D425,44))=0,INDIRECT(ADDRESS($D425,38))&lt;&gt;"UL"),INDIRECT(ADDRESS($D425,COLUMN()-12)),0),0), IF($E425&gt;0,IF(AND(INDIRECT(ADDRESS($E425,44))=0,INDIRECT(ADDRESS($E425,38))&lt;&gt;"UL"),INDIRECT(ADDRESS($E425,COLUMN()-12)),0),0), IF($F425&gt;0,IF(AND(INDIRECT(ADDRESS($F425,44))=0,INDIRECT(ADDRESS($F425,38))&lt;&gt;"UL"),INDIRECT(ADDRESS($F425,COLUMN()-12)),0),0), IF($G425&gt;0,IF(AND(INDIRECT(ADDRESS($G425,44))=0,INDIRECT(ADDRESS($G425,38))&lt;&gt;"UL"),INDIRECT(ADDRESS($G425,COLUMN()-12)),0),0), IF($H425&gt;0,IF(AND(INDIRECT(ADDRESS($H425,44))=0,INDIRECT(ADDRESS($H425,38))&lt;&gt;"UL"),INDIRECT(ADDRESS($H425,COLUMN()-12)),0),0), IF($I425&gt;0,IF(AND(INDIRECT(ADDRESS($I425,44))=0,INDIRECT(ADDRESS($I425,38))&lt;&gt;"UL"),INDIRECT(ADDRESS($I425,COLUMN()-12)),0),0), IF($J425&gt;0,IF(AND(INDIRECT(ADDRESS($J425,44))=0,INDIRECT(ADDRESS($J425,38))&lt;&gt;"UL"),INDIRECT(ADDRESS($J425,COLUMN()-12)),0),0), IF($K425&gt;0,IF(AND(INDIRECT(ADDRESS($K425,44))=0,INDIRECT(ADDRESS($K425,38))&lt;&gt;"UL"),INDIRECT(ADDRESS($K425,COLUMN()-12)),0),0), IF($L425&gt;0,IF(AND(INDIRECT(ADDRESS($L425,44))=0,INDIRECT(ADDRESS($L425,38))&lt;&gt;"UL"),INDIRECT(ADDRESS($L425,COLUMN()-12)),0),0), IF($M425&gt;0,IF(AND(INDIRECT(ADDRESS($M425,44))=0,INDIRECT(ADDRESS($M425,38))&lt;&gt;"UL"),INDIRECT(ADDRESS($M425,COLUMN()-12)),0),0))</f>
        <v>0</v>
      </c>
      <c r="BJ425" s="57" cm="1">
        <f t="array" aca="1" ref="BJ425" ca="1">SUM(IF($C425&gt;0,IF(AND(INDIRECT(ADDRESS($C425,44))=0,INDIRECT(ADDRESS($C425,38))&lt;&gt;"UL"),INDIRECT(ADDRESS($C425,COLUMN()-12)),0),0), IF($D425&gt;0,IF(AND(INDIRECT(ADDRESS($D425,44))=0,INDIRECT(ADDRESS($D425,38))&lt;&gt;"UL"),INDIRECT(ADDRESS($D425,COLUMN()-12)),0),0), IF($E425&gt;0,IF(AND(INDIRECT(ADDRESS($E425,44))=0,INDIRECT(ADDRESS($E425,38))&lt;&gt;"UL"),INDIRECT(ADDRESS($E425,COLUMN()-12)),0),0), IF($F425&gt;0,IF(AND(INDIRECT(ADDRESS($F425,44))=0,INDIRECT(ADDRESS($F425,38))&lt;&gt;"UL"),INDIRECT(ADDRESS($F425,COLUMN()-12)),0),0), IF($G425&gt;0,IF(AND(INDIRECT(ADDRESS($G425,44))=0,INDIRECT(ADDRESS($G425,38))&lt;&gt;"UL"),INDIRECT(ADDRESS($G425,COLUMN()-12)),0),0), IF($H425&gt;0,IF(AND(INDIRECT(ADDRESS($H425,44))=0,INDIRECT(ADDRESS($H425,38))&lt;&gt;"UL"),INDIRECT(ADDRESS($H425,COLUMN()-12)),0),0), IF($I425&gt;0,IF(AND(INDIRECT(ADDRESS($I425,44))=0,INDIRECT(ADDRESS($I425,38))&lt;&gt;"UL"),INDIRECT(ADDRESS($I425,COLUMN()-12)),0),0), IF($J425&gt;0,IF(AND(INDIRECT(ADDRESS($J425,44))=0,INDIRECT(ADDRESS($J425,38))&lt;&gt;"UL"),INDIRECT(ADDRESS($J425,COLUMN()-12)),0),0), IF($K425&gt;0,IF(AND(INDIRECT(ADDRESS($K425,44))=0,INDIRECT(ADDRESS($K425,38))&lt;&gt;"UL"),INDIRECT(ADDRESS($K425,COLUMN()-12)),0),0), IF($L425&gt;0,IF(AND(INDIRECT(ADDRESS($L425,44))=0,INDIRECT(ADDRESS($L425,38))&lt;&gt;"UL"),INDIRECT(ADDRESS($L425,COLUMN()-12)),0),0), IF($M425&gt;0,IF(AND(INDIRECT(ADDRESS($M425,44))=0,INDIRECT(ADDRESS($M425,38))&lt;&gt;"UL"),INDIRECT(ADDRESS($M425,COLUMN()-12)),0),0))</f>
        <v>0</v>
      </c>
      <c r="BK425" s="57">
        <f t="shared" ca="1" si="305"/>
        <v>0</v>
      </c>
      <c r="BL425" s="58">
        <f t="shared" ca="1" si="306"/>
        <v>0</v>
      </c>
      <c r="BM425" s="57" cm="1">
        <f t="array" aca="1" ref="BM425" ca="1">SUM(IF($C425&gt;0,IF(AND(INDIRECT(ADDRESS($C425,44))=0,INDIRECT(ADDRESS($C425,38))&lt;&gt;"UL"),INDIRECT(ADDRESS($C425,COLUMN()-12)),0),0), IF($D425&gt;0,IF(AND(INDIRECT(ADDRESS($D425,44))=0,INDIRECT(ADDRESS($D425,38))&lt;&gt;"UL"),INDIRECT(ADDRESS($D425,COLUMN()-12)),0),0), IF($E425&gt;0,IF(AND(INDIRECT(ADDRESS($E425,44))=0,INDIRECT(ADDRESS($E425,38))&lt;&gt;"UL"),INDIRECT(ADDRESS($E425,COLUMN()-12)),0),0), IF($F425&gt;0,IF(AND(INDIRECT(ADDRESS($F425,44))=0,INDIRECT(ADDRESS($F425,38))&lt;&gt;"UL"),INDIRECT(ADDRESS($F425,COLUMN()-12)),0),0), IF($G425&gt;0,IF(AND(INDIRECT(ADDRESS($G425,44))=0,INDIRECT(ADDRESS($G425,38))&lt;&gt;"UL"),INDIRECT(ADDRESS($G425,COLUMN()-12)),0),0), IF($H425&gt;0,IF(AND(INDIRECT(ADDRESS($H425,44))=0,INDIRECT(ADDRESS($H425,38))&lt;&gt;"UL"),INDIRECT(ADDRESS($H425,COLUMN()-12)),0),0), IF($I425&gt;0,IF(AND(INDIRECT(ADDRESS($I425,44))=0,INDIRECT(ADDRESS($I425,38))&lt;&gt;"UL"),INDIRECT(ADDRESS($I425,COLUMN()-12)),0),0), IF($J425&gt;0,IF(AND(INDIRECT(ADDRESS($J425,44))=0,INDIRECT(ADDRESS($J425,38))&lt;&gt;"UL"),INDIRECT(ADDRESS($J425,COLUMN()-12)),0),0), IF($K425&gt;0,IF(AND(INDIRECT(ADDRESS($K425,44))=0,INDIRECT(ADDRESS($K425,38))&lt;&gt;"UL"),INDIRECT(ADDRESS($K425,COLUMN()-11)),0),0), IF($L425&gt;0,IF(AND(INDIRECT(ADDRESS($L425,44))=0,INDIRECT(ADDRESS($L425,38))&lt;&gt;"UL"),INDIRECT(ADDRESS($L425,COLUMN()-11)),0),0), IF($M425&gt;0,IF(AND(INDIRECT(ADDRESS($M425,44))=0,INDIRECT(ADDRESS($M425,38))&lt;&gt;"UL"),INDIRECT(ADDRESS($M425,COLUMN()-11)),0),0))</f>
        <v>0</v>
      </c>
      <c r="BN425" s="57" cm="1">
        <f t="array" aca="1" ref="BN425" ca="1">SUM(IF($C425&gt;0,IF(AND(INDIRECT(ADDRESS($C425,44))=0,INDIRECT(ADDRESS($C425,38))&lt;&gt;"UL"),INDIRECT(ADDRESS($C425,COLUMN()-12)),0),0), IF($D425&gt;0,IF(AND(INDIRECT(ADDRESS($D425,44))=0,INDIRECT(ADDRESS($D425,38))&lt;&gt;"UL"),INDIRECT(ADDRESS($D425,COLUMN()-12)),0),0), IF($E425&gt;0,IF(AND(INDIRECT(ADDRESS($E425,44))=0,INDIRECT(ADDRESS($E425,38))&lt;&gt;"UL"),INDIRECT(ADDRESS($E425,COLUMN()-12)),0),0), IF($F425&gt;0,IF(AND(INDIRECT(ADDRESS($F425,44))=0,INDIRECT(ADDRESS($F425,38))&lt;&gt;"UL"),INDIRECT(ADDRESS($F425,COLUMN()-12)),0),0), IF($G425&gt;0,IF(AND(INDIRECT(ADDRESS($G425,44))=0,INDIRECT(ADDRESS($G425,38))&lt;&gt;"UL"),INDIRECT(ADDRESS($G425,COLUMN()-12)),0),0), IF($H425&gt;0,IF(AND(INDIRECT(ADDRESS($H425,44))=0,INDIRECT(ADDRESS($H425,38))&lt;&gt;"UL"),INDIRECT(ADDRESS($H425,COLUMN()-12)),0),0), IF($I425&gt;0,IF(AND(INDIRECT(ADDRESS($I425,44))=0,INDIRECT(ADDRESS($I425,38))&lt;&gt;"UL"),INDIRECT(ADDRESS($I425,COLUMN()-12)),0),0), IF($J425&gt;0,IF(AND(INDIRECT(ADDRESS($J425,44))=0,INDIRECT(ADDRESS($J425,38))&lt;&gt;"UL"),INDIRECT(ADDRESS($J425,COLUMN()-12)),0),0), IF($K425&gt;0,IF(AND(INDIRECT(ADDRESS($K425,44))=0,INDIRECT(ADDRESS($K425,38))&lt;&gt;"UL"),INDIRECT(ADDRESS($K425,COLUMN()-11)),0),0), IF($L425&gt;0,IF(AND(INDIRECT(ADDRESS($L425,44))=0,INDIRECT(ADDRESS($L425,38))&lt;&gt;"UL"),INDIRECT(ADDRESS($L425,COLUMN()-11)),0),0), IF($M425&gt;0,IF(AND(INDIRECT(ADDRESS($M425,44))=0,INDIRECT(ADDRESS($M425,38))&lt;&gt;"UL"),INDIRECT(ADDRESS($M425,COLUMN()-11)),0),0))</f>
        <v>0</v>
      </c>
      <c r="BO425" s="57" cm="1">
        <f t="array" aca="1" ref="BO425" ca="1">SUM(IF($C425&gt;0,IF(AND(INDIRECT(ADDRESS($C425,44))=0,INDIRECT(ADDRESS($C425,38))&lt;&gt;"UL"),INDIRECT(ADDRESS($C425,COLUMN()-12)),0),0), IF($D425&gt;0,IF(AND(INDIRECT(ADDRESS($D425,44))=0,INDIRECT(ADDRESS($D425,38))&lt;&gt;"UL"),INDIRECT(ADDRESS($D425,COLUMN()-12)),0),0), IF($E425&gt;0,IF(AND(INDIRECT(ADDRESS($E425,44))=0,INDIRECT(ADDRESS($E425,38))&lt;&gt;"UL"),INDIRECT(ADDRESS($E425,COLUMN()-12)),0),0), IF($F425&gt;0,IF(AND(INDIRECT(ADDRESS($F425,44))=0,INDIRECT(ADDRESS($F425,38))&lt;&gt;"UL"),INDIRECT(ADDRESS($F425,COLUMN()-12)),0),0), IF($G425&gt;0,IF(AND(INDIRECT(ADDRESS($G425,44))=0,INDIRECT(ADDRESS($G425,38))&lt;&gt;"UL"),INDIRECT(ADDRESS($G425,COLUMN()-12)),0),0), IF($H425&gt;0,IF(AND(INDIRECT(ADDRESS($H425,44))=0,INDIRECT(ADDRESS($H425,38))&lt;&gt;"UL"),INDIRECT(ADDRESS($H425,COLUMN()-12)),0),0), IF($I425&gt;0,IF(AND(INDIRECT(ADDRESS($I425,44))=0,INDIRECT(ADDRESS($I425,38))&lt;&gt;"UL"),INDIRECT(ADDRESS($I425,COLUMN()-12)),0),0), IF($J425&gt;0,IF(AND(INDIRECT(ADDRESS($J425,44))=0,INDIRECT(ADDRESS($J425,38))&lt;&gt;"UL"),INDIRECT(ADDRESS($J425,COLUMN()-12)),0),0), IF($K425&gt;0,IF(AND(INDIRECT(ADDRESS($K425,44))=0,INDIRECT(ADDRESS($K425,38))&lt;&gt;"UL"),INDIRECT(ADDRESS($K425,COLUMN()-11)),0),0), IF($L425&gt;0,IF(AND(INDIRECT(ADDRESS($L425,44))=0,INDIRECT(ADDRESS($L425,38))&lt;&gt;"UL"),INDIRECT(ADDRESS($L425,COLUMN()-11)),0),0), IF($M425&gt;0,IF(AND(INDIRECT(ADDRESS($M425,44))=0,INDIRECT(ADDRESS($M425,38))&lt;&gt;"UL"),INDIRECT(ADDRESS($M425,COLUMN()-11)),0),0))</f>
        <v>0</v>
      </c>
      <c r="BP425" s="57" cm="1">
        <f t="array" aca="1" ref="BP425" ca="1">SUM(IF($C425&gt;0,IF(AND(INDIRECT(ADDRESS($C425,44))=0,INDIRECT(ADDRESS($C425,38))&lt;&gt;"UL"),INDIRECT(ADDRESS($C425,COLUMN()-12)),0),0), IF($D425&gt;0,IF(AND(INDIRECT(ADDRESS($D425,44))=0,INDIRECT(ADDRESS($D425,38))&lt;&gt;"UL"),INDIRECT(ADDRESS($D425,COLUMN()-12)),0),0), IF($E425&gt;0,IF(AND(INDIRECT(ADDRESS($E425,44))=0,INDIRECT(ADDRESS($E425,38))&lt;&gt;"UL"),INDIRECT(ADDRESS($E425,COLUMN()-12)),0),0), IF($F425&gt;0,IF(AND(INDIRECT(ADDRESS($F425,44))=0,INDIRECT(ADDRESS($F425,38))&lt;&gt;"UL"),INDIRECT(ADDRESS($F425,COLUMN()-12)),0),0), IF($G425&gt;0,IF(AND(INDIRECT(ADDRESS($G425,44))=0,INDIRECT(ADDRESS($G425,38))&lt;&gt;"UL"),INDIRECT(ADDRESS($G425,COLUMN()-12)),0),0), IF($H425&gt;0,IF(AND(INDIRECT(ADDRESS($H425,44))=0,INDIRECT(ADDRESS($H425,38))&lt;&gt;"UL"),INDIRECT(ADDRESS($H425,COLUMN()-12)),0),0), IF($I425&gt;0,IF(AND(INDIRECT(ADDRESS($I425,44))=0,INDIRECT(ADDRESS($I425,38))&lt;&gt;"UL"),INDIRECT(ADDRESS($I425,COLUMN()-12)),0),0), IF($J425&gt;0,IF(AND(INDIRECT(ADDRESS($J425,44))=0,INDIRECT(ADDRESS($J425,38))&lt;&gt;"UL"),INDIRECT(ADDRESS($J425,COLUMN()-12)),0),0), IF($K425&gt;0,IF(AND(INDIRECT(ADDRESS($K425,44))=0,INDIRECT(ADDRESS($K425,38))&lt;&gt;"UL"),INDIRECT(ADDRESS($K425,COLUMN()-11)),0),0), IF($L425&gt;0,IF(AND(INDIRECT(ADDRESS($L425,44))=0,INDIRECT(ADDRESS($L425,38))&lt;&gt;"UL"),INDIRECT(ADDRESS($L425,COLUMN()-11)),0),0), IF($M425&gt;0,IF(AND(INDIRECT(ADDRESS($M425,44))=0,INDIRECT(ADDRESS($M425,38))&lt;&gt;"UL"),INDIRECT(ADDRESS($M425,COLUMN()-11)),0),0))</f>
        <v>0</v>
      </c>
      <c r="BQ425" s="57">
        <f t="shared" ca="1" si="307"/>
        <v>0</v>
      </c>
      <c r="BR425" s="161">
        <f t="shared" ca="1" si="308"/>
        <v>90.00236557594252</v>
      </c>
      <c r="BS425" s="59"/>
      <c r="BT425" s="56">
        <f t="shared" ca="1" si="309"/>
        <v>1.9170616026091192</v>
      </c>
      <c r="BU425" s="63">
        <f t="shared" ca="1" si="310"/>
        <v>6.3902053420303973E-2</v>
      </c>
      <c r="BV425" s="57" t="s">
        <v>34</v>
      </c>
      <c r="BW425" s="57" cm="1">
        <f t="array" aca="1" ref="BW425" ca="1">SUM(IF($C425&gt;0,IF(AND(INDIRECT(ADDRESS($C425,44))=0,INDIRECT(ADDRESS($C425,38))="UL",ISERROR(SEARCH("Rear",INDIRECT(ADDRESS($C425,33)))),ISERROR(SEARCH("Side",INDIRECT(ADDRESS($C425,33))))),INDIRECT(ADDRESS($C425,COLUMN())),0),0),IF($D425&gt;0,IF(AND(INDIRECT(ADDRESS($D425,44))=0,INDIRECT(ADDRESS($D425,38))="UL",ISERROR(SEARCH("Rear",INDIRECT(ADDRESS($D425,33)))),ISERROR(SEARCH("Side",INDIRECT(ADDRESS($D425,33))))),INDIRECT(ADDRESS($D425,COLUMN())),0),0),IF($E425&gt;0,IF(AND(INDIRECT(ADDRESS($E425,44))=0,INDIRECT(ADDRESS($E425,38))="UL",ISERROR(SEARCH("Rear",INDIRECT(ADDRESS($E425,33)))),ISERROR(SEARCH("Side",INDIRECT(ADDRESS($E425,33))))),INDIRECT(ADDRESS($E425,COLUMN())),0),0),IF($F425&gt;0,IF(AND(INDIRECT(ADDRESS($F425,44))=0,INDIRECT(ADDRESS($F425,38))="UL",ISERROR(SEARCH("Rear",INDIRECT(ADDRESS($F425,33)))),ISERROR(SEARCH("Side",INDIRECT(ADDRESS($F425,33))))),INDIRECT(ADDRESS($F425,COLUMN())),0),0),IF($G425&gt;0,IF(AND(INDIRECT(ADDRESS($G425,44))=0,INDIRECT(ADDRESS($G425,38))="UL",ISERROR(SEARCH("Rear",INDIRECT(ADDRESS($G425,33)))),ISERROR(SEARCH("Side",INDIRECT(ADDRESS($G425,33))))),INDIRECT(ADDRESS($G425,COLUMN())),0),0),IF($H425&gt;0,IF(AND(INDIRECT(ADDRESS($H425,44))=0,INDIRECT(ADDRESS($H425,38))="UL",ISERROR(SEARCH("Rear",INDIRECT(ADDRESS($H425,33)))),ISERROR(SEARCH("Side",INDIRECT(ADDRESS($H425,33))))),INDIRECT(ADDRESS($H425,COLUMN())),0),0),IF($I425&gt;0,IF(AND(INDIRECT(ADDRESS($I425,44))=0,INDIRECT(ADDRESS($I425,38))="UL",ISERROR(SEARCH("Rear",INDIRECT(ADDRESS($I425,33)))),ISERROR(SEARCH("Side",INDIRECT(ADDRESS($I425,33))))),INDIRECT(ADDRESS($I425,COLUMN())),0),0),IF($J425&gt;0,IF(AND(INDIRECT(ADDRESS($J425,44))=0,INDIRECT(ADDRESS($J425,38))="UL",ISERROR(SEARCH("Rear",INDIRECT(ADDRESS($J425,33)))),ISERROR(SEARCH("Side",INDIRECT(ADDRESS($J425,33))))),INDIRECT(ADDRESS($J425,COLUMN())),0),0),IF($K425&gt;0,IF(AND(INDIRECT(ADDRESS($K425,44))=0,INDIRECT(ADDRESS($K425,38))="UL",ISERROR(SEARCH("Rear",INDIRECT(ADDRESS($K425,33)))),ISERROR(SEARCH("Side",INDIRECT(ADDRESS($K425,33))))),INDIRECT(ADDRESS($K425,COLUMN())),0),0),IF($L425&gt;0,IF(AND(INDIRECT(ADDRESS($L425,44))=0,INDIRECT(ADDRESS($L425,38))="UL",ISERROR(SEARCH("Rear",INDIRECT(ADDRESS($L425,33)))),ISERROR(SEARCH("Side",INDIRECT(ADDRESS($L425,33))))),INDIRECT(ADDRESS($L425,COLUMN())),0),0),IF($M425&gt;0,IF(AND(INDIRECT(ADDRESS($M425,44))=0,INDIRECT(ADDRESS($M425,38))="UL",ISERROR(SEARCH("Rear",INDIRECT(ADDRESS($M425,33)))),ISERROR(SEARCH("Side",INDIRECT(ADDRESS($M425,33))))),INDIRECT(ADDRESS($M425,COLUMN())),0),0))</f>
        <v>0.55555555555555558</v>
      </c>
      <c r="BX425" s="57">
        <f t="shared" ca="1" si="311"/>
        <v>0.55555555555555558</v>
      </c>
      <c r="BY425" s="57" cm="1">
        <f t="array" aca="1" ref="BY425" ca="1">SUM(IF($C425&gt;0,IF(AND(INDIRECT(ADDRESS($C425,44))=0,INDIRECT(ADDRESS($C425,38))="UL"),INDIRECT(ADDRESS($C425,COLUMN())),0),0),IF($D425&gt;0,IF(AND(INDIRECT(ADDRESS($D425,44))=0,INDIRECT(ADDRESS($D425,38))="UL"),INDIRECT(ADDRESS($D425,COLUMN())),0),0),IF($E425&gt;0,IF(AND(INDIRECT(ADDRESS($E425,44))=0,INDIRECT(ADDRESS($E425,38))="UL"),INDIRECT(ADDRESS($E425,COLUMN())),0),0),IF($F425&gt;0,IF(AND(INDIRECT(ADDRESS($F425,44))=0,INDIRECT(ADDRESS($F425,38))="UL"),INDIRECT(ADDRESS($F425,COLUMN())),0),0),IF($G425&gt;0,IF(AND(INDIRECT(ADDRESS($G425,44))=0,INDIRECT(ADDRESS($G425,38))="UL"),INDIRECT(ADDRESS($G425,COLUMN())),0),0),IF($H425&gt;0,IF(AND(INDIRECT(ADDRESS($H425,44))=0,INDIRECT(ADDRESS($H425,38))="UL"),INDIRECT(ADDRESS($H425,COLUMN())),0),0),IF($I425&gt;0,IF(AND(INDIRECT(ADDRESS($I425,44))=0,INDIRECT(ADDRESS($I425,38))="UL"),INDIRECT(ADDRESS($I425,COLUMN())),0),0),IF($J425&gt;0,IF(AND(INDIRECT(ADDRESS($J425,44))=0,INDIRECT(ADDRESS($J425,38))="UL"),INDIRECT(ADDRESS($J425,COLUMN())),0),0),IF($K425&gt;0,IF(AND(INDIRECT(ADDRESS($K425,44))=0,INDIRECT(ADDRESS($K425,38))="UL"),INDIRECT(ADDRESS($K425,COLUMN())),0),0),IF($L425&gt;0,IF(AND(INDIRECT(ADDRESS($L425,44))=0,INDIRECT(ADDRESS($L425,38))="UL"),INDIRECT(ADDRESS($L425,COLUMN())),0),0),IF($M425&gt;0,IF(AND(INDIRECT(ADDRESS($M425,44))=0,INDIRECT(ADDRESS($M425,38))="UL"),INDIRECT(ADDRESS($M425,COLUMN())),0),0))</f>
        <v>0.18518518518518517</v>
      </c>
      <c r="BZ425" s="57" cm="1">
        <f t="array" aca="1" ref="BZ425" ca="1">SUM(IF($C425&gt;0,IF(AND(INDIRECT(ADDRESS($C425,44))=0,INDIRECT(ADDRESS($C425,38))="UL"),INDIRECT(ADDRESS($C425,COLUMN())),0),0),IF($D425&gt;0,IF(AND(INDIRECT(ADDRESS($D425,44))=0,INDIRECT(ADDRESS($D425,38))="UL"),INDIRECT(ADDRESS($D425,COLUMN())),0),0),IF($E425&gt;0,IF(AND(INDIRECT(ADDRESS($E425,44))=0,INDIRECT(ADDRESS($E425,38))="UL"),INDIRECT(ADDRESS($E425,COLUMN())),0),0),IF($F425&gt;0,IF(AND(INDIRECT(ADDRESS($F425,44))=0,INDIRECT(ADDRESS($F425,38))="UL"),INDIRECT(ADDRESS($F425,COLUMN())),0),0),IF($G425&gt;0,IF(AND(INDIRECT(ADDRESS($G425,44))=0,INDIRECT(ADDRESS($G425,38))="UL"),INDIRECT(ADDRESS($G425,COLUMN())),0),0),IF($H425&gt;0,IF(AND(INDIRECT(ADDRESS($H425,44))=0,INDIRECT(ADDRESS($H425,38))="UL"),INDIRECT(ADDRESS($H425,COLUMN())),0),0),IF($I425&gt;0,IF(AND(INDIRECT(ADDRESS($I425,44))=0,INDIRECT(ADDRESS($I425,38))="UL"),INDIRECT(ADDRESS($I425,COLUMN())),0),0),IF($J425&gt;0,IF(AND(INDIRECT(ADDRESS($J425,44))=0,INDIRECT(ADDRESS($J425,38))="UL"),INDIRECT(ADDRESS($J425,COLUMN())),0),0),IF($K425&gt;0,IF(AND(INDIRECT(ADDRESS($K425,44))=0,INDIRECT(ADDRESS($K425,38))="UL"),INDIRECT(ADDRESS($K425,COLUMN())),0),0),IF($L425&gt;0,IF(AND(INDIRECT(ADDRESS($L425,44))=0,INDIRECT(ADDRESS($L425,38))="UL"),INDIRECT(ADDRESS($L425,COLUMN())),0),0),IF($M425&gt;0,IF(AND(INDIRECT(ADDRESS($M425,44))=0,INDIRECT(ADDRESS($M425,38))="UL"),INDIRECT(ADDRESS($M425,COLUMN())),0),0))</f>
        <v>0.40740740740740738</v>
      </c>
      <c r="CA425" s="57">
        <f t="shared" ca="1" si="312"/>
        <v>0.40740740740740738</v>
      </c>
      <c r="CB425" s="57" cm="1">
        <f t="array" aca="1" ref="CB425" ca="1">SUM(IF($C425&gt;0,IF(AND(INDIRECT(ADDRESS($C425,44))=0,INDIRECT(ADDRESS($C425,38))&lt;&gt;"UL"),INDIRECT(ADDRESS($C425,COLUMN())),0),0),IF($D425&gt;0,IF(AND(INDIRECT(ADDRESS($D425,44))=0,INDIRECT(ADDRESS($D425,38))&lt;&gt;"UL"),INDIRECT(ADDRESS($D425,COLUMN())),0),0),IF($E425&gt;0,IF(AND(INDIRECT(ADDRESS($E425,44))=0,INDIRECT(ADDRESS($E425,38))&lt;&gt;"UL"),INDIRECT(ADDRESS($E425,COLUMN())),0),0),IF($F425&gt;0,IF(AND(INDIRECT(ADDRESS($F425,44))=0,INDIRECT(ADDRESS($F425,38))&lt;&gt;"UL"),INDIRECT(ADDRESS($F425,COLUMN())),0),0),IF($G425&gt;0,IF(AND(INDIRECT(ADDRESS($G425,44))=0,INDIRECT(ADDRESS($G425,38))&lt;&gt;"UL"),INDIRECT(ADDRESS($G425,COLUMN())),0),0),IF($H425&gt;0,IF(AND(INDIRECT(ADDRESS($H425,44))=0,INDIRECT(ADDRESS($H425,38))&lt;&gt;"UL"),INDIRECT(ADDRESS($H425,COLUMN())),0),0),IF($I425&gt;0,IF(AND(INDIRECT(ADDRESS($I425,44))=0,INDIRECT(ADDRESS($I425,38))&lt;&gt;"UL"),INDIRECT(ADDRESS($I425,COLUMN())),0),0),IF($J425&gt;0,IF(AND(INDIRECT(ADDRESS($J425,44))=0,INDIRECT(ADDRESS($J425,38))&lt;&gt;"UL"),INDIRECT(ADDRESS($J425,COLUMN())),0),0),IF($K425&gt;0,IF(AND(INDIRECT(ADDRESS($K425,44))=0,INDIRECT(ADDRESS($K425,38))&lt;&gt;"UL"),INDIRECT(ADDRESS($K425,COLUMN())),0),0),IF($L425&gt;0,IF(AND(INDIRECT(ADDRESS($L425,44))=0,INDIRECT(ADDRESS($L425,38))&lt;&gt;"UL"),INDIRECT(ADDRESS($L425,COLUMN())),0),0),IF($M425&gt;0,IF(AND(INDIRECT(ADDRESS($M425,44))=0,INDIRECT(ADDRESS($M425,38))&lt;&gt;"UL"),INDIRECT(ADDRESS($M425,COLUMN())),0),0))</f>
        <v>0</v>
      </c>
      <c r="CC425" s="57">
        <f t="shared" ca="1" si="313"/>
        <v>0</v>
      </c>
      <c r="CD425" s="57" cm="1">
        <f t="array" aca="1" ref="CD425" ca="1">SUM(IF($C425&gt;0,IF(AND(INDIRECT(ADDRESS($C425,44))=0,INDIRECT(ADDRESS($C425,38))&lt;&gt;"UL"),INDIRECT(ADDRESS($C425,COLUMN())),0),0),IF($D425&gt;0,IF(AND(INDIRECT(ADDRESS($D425,44))=0,INDIRECT(ADDRESS($D425,38))&lt;&gt;"UL"),INDIRECT(ADDRESS($D425,COLUMN())),0),0),IF($E425&gt;0,IF(AND(INDIRECT(ADDRESS($E425,44))=0,INDIRECT(ADDRESS($E425,38))&lt;&gt;"UL"),INDIRECT(ADDRESS($E425,COLUMN())),0),0),IF($F425&gt;0,IF(AND(INDIRECT(ADDRESS($F425,44))=0,INDIRECT(ADDRESS($F425,38))&lt;&gt;"UL"),INDIRECT(ADDRESS($F425,COLUMN())),0),0),IF($G425&gt;0,IF(AND(INDIRECT(ADDRESS($G425,44))=0,INDIRECT(ADDRESS($G425,38))&lt;&gt;"UL"),INDIRECT(ADDRESS($G425,COLUMN())),0),0),IF($H425&gt;0,IF(AND(INDIRECT(ADDRESS($H425,44))=0,INDIRECT(ADDRESS($H425,38))&lt;&gt;"UL"),INDIRECT(ADDRESS($H425,COLUMN())),0),0),IF($I425&gt;0,IF(AND(INDIRECT(ADDRESS($I425,44))=0,INDIRECT(ADDRESS($I425,38))&lt;&gt;"UL"),INDIRECT(ADDRESS($I425,COLUMN())),0),0),IF($J425&gt;0,IF(AND(INDIRECT(ADDRESS($J425,44))=0,INDIRECT(ADDRESS($J425,38))&lt;&gt;"UL"),INDIRECT(ADDRESS($J425,COLUMN())),0),0),IF($K425&gt;0,IF(AND(INDIRECT(ADDRESS($K425,44))=0,INDIRECT(ADDRESS($K425,38))&lt;&gt;"UL"),INDIRECT(ADDRESS($K425,COLUMN())),0),0),IF($L425&gt;0,IF(AND(INDIRECT(ADDRESS($L425,44))=0,INDIRECT(ADDRESS($L425,38))&lt;&gt;"UL"),INDIRECT(ADDRESS($L425,COLUMN())),0),0),IF($M425&gt;0,IF(AND(INDIRECT(ADDRESS($M425,44))=0,INDIRECT(ADDRESS($M425,38))&lt;&gt;"UL"),INDIRECT(ADDRESS($M425,COLUMN())),0),0))</f>
        <v>0</v>
      </c>
      <c r="CE425" s="57" cm="1">
        <f t="array" aca="1" ref="CE425" ca="1">SUM(IF($C425&gt;0,IF(AND(INDIRECT(ADDRESS($C425,44))=0,INDIRECT(ADDRESS($C425,38))&lt;&gt;"UL"),INDIRECT(ADDRESS($C425,COLUMN())),0),0),IF($D425&gt;0,IF(AND(INDIRECT(ADDRESS($D425,44))=0,INDIRECT(ADDRESS($D425,38))&lt;&gt;"UL"),INDIRECT(ADDRESS($D425,COLUMN())),0),0),IF($E425&gt;0,IF(AND(INDIRECT(ADDRESS($E425,44))=0,INDIRECT(ADDRESS($E425,38))&lt;&gt;"UL"),INDIRECT(ADDRESS($E425,COLUMN())),0),0),IF($F425&gt;0,IF(AND(INDIRECT(ADDRESS($F425,44))=0,INDIRECT(ADDRESS($F425,38))&lt;&gt;"UL"),INDIRECT(ADDRESS($F425,COLUMN())),0),0),IF($G425&gt;0,IF(AND(INDIRECT(ADDRESS($G425,44))=0,INDIRECT(ADDRESS($G425,38))&lt;&gt;"UL"),INDIRECT(ADDRESS($G425,COLUMN())),0),0),IF($H425&gt;0,IF(AND(INDIRECT(ADDRESS($H425,44))=0,INDIRECT(ADDRESS($H425,38))&lt;&gt;"UL"),INDIRECT(ADDRESS($H425,COLUMN())),0),0),IF($I425&gt;0,IF(AND(INDIRECT(ADDRESS($I425,44))=0,INDIRECT(ADDRESS($I425,38))&lt;&gt;"UL"),INDIRECT(ADDRESS($I425,COLUMN())),0),0),IF($J425&gt;0,IF(AND(INDIRECT(ADDRESS($J425,44))=0,INDIRECT(ADDRESS($J425,38))&lt;&gt;"UL"),INDIRECT(ADDRESS($J425,COLUMN())),0),0),IF($K425&gt;0,IF(AND(INDIRECT(ADDRESS($K425,44))=0,INDIRECT(ADDRESS($K425,38))&lt;&gt;"UL"),INDIRECT(ADDRESS($K425,COLUMN())),0),0),IF($L425&gt;0,IF(AND(INDIRECT(ADDRESS($L425,44))=0,INDIRECT(ADDRESS($L425,38))&lt;&gt;"UL"),INDIRECT(ADDRESS($L425,COLUMN())),0),0),IF($M425&gt;0,IF(AND(INDIRECT(ADDRESS($M425,44))=0,INDIRECT(ADDRESS($M425,38))&lt;&gt;"UL"),INDIRECT(ADDRESS($M425,COLUMN())),0),0))</f>
        <v>0</v>
      </c>
      <c r="CF425" s="57">
        <f t="shared" ca="1" si="314"/>
        <v>0</v>
      </c>
      <c r="CG425" s="57">
        <f t="shared" ca="1" si="315"/>
        <v>0.8997188488328135</v>
      </c>
      <c r="CH425" s="57">
        <f t="shared" ca="1" si="316"/>
        <v>2.9990628294427116E-2</v>
      </c>
      <c r="CI425" s="19">
        <f t="shared" ca="1" si="317"/>
        <v>13.397288480940169</v>
      </c>
      <c r="CJ425" s="19"/>
      <c r="CK425" s="57" cm="1">
        <f t="array" aca="1" ref="CK425" ca="1">IF(AU425="S", SUM(IF($C425&gt;0,IF(INDIRECT(ADDRESS($C425,43))&lt;&gt;1,INDIRECT(ADDRESS($C425,48)),0),0), IF($D425&gt;0,IF(INDIRECT(ADDRESS($D425,43))&lt;&gt;1,INDIRECT(ADDRESS($D425,48)),0),0), IF($E425&gt;0,IF(INDIRECT(ADDRESS($E425,43))&lt;&gt;1,INDIRECT(ADDRESS($E425,48)),0),0), IF($F425&gt;0,IF(INDIRECT(ADDRESS($F425,43))&lt;&gt;1,INDIRECT(ADDRESS($F425,48)),0),0), IF($G425&gt;0,IF(INDIRECT(ADDRESS($G425,43))&lt;&gt;1,INDIRECT(ADDRESS($G425,48)),0),0), IF($H425&gt;0,IF(INDIRECT(ADDRESS($H425,43))&lt;&gt;1,INDIRECT(ADDRESS($H425,48)),0),0), IF($I425&gt;0,IF(INDIRECT(ADDRESS($I425,43))&lt;&gt;1,INDIRECT(ADDRESS($I425,48)),0),0), IF($J425&gt;0,IF(INDIRECT(ADDRESS($J425,43))&lt;&gt;1,INDIRECT(ADDRESS($J425,48)),0),0), IF($K425&gt;0,IF(INDIRECT(ADDRESS($K425,43))&lt;&gt;1,INDIRECT(ADDRESS($K425,48)),0),0), IF($L425&gt;0,IF(INDIRECT(ADDRESS($L425,43))&lt;&gt;1,INDIRECT(ADDRESS($L425,48)),0),0), IF($M425&gt;0,IF(INDIRECT(ADDRESS($M425,43))&lt;&gt;1,INDIRECT(ADDRESS($M425,48)),0),0)), IF(AU425="L",SUM(IF($C425&gt;0,IF(INDIRECT(ADDRESS($C425,43))&lt;&gt;1,INDIRECT(ADDRESS($C425,50)),0),0), IF($D425&gt;0,IF(INDIRECT(ADDRESS($D425,43))&lt;&gt;1,INDIRECT(ADDRESS($D425,50)),0),0), IF($E425&gt;0,IF(INDIRECT(ADDRESS($E425,43))&lt;&gt;1,INDIRECT(ADDRESS($E425,50)),0),0), IF($F425&gt;0,IF(INDIRECT(ADDRESS($F425,43))&lt;&gt;1,INDIRECT(ADDRESS($F425,50)),0),0), IF($G425&gt;0,IF(INDIRECT(ADDRESS($G425,43))&lt;&gt;1,INDIRECT(ADDRESS($G425,50)),0),0), IF($G425&gt;0,IF(INDIRECT(ADDRESS($G425,43))&lt;&gt;1,INDIRECT(ADDRESS($G425,50)),0),0), IF($H425&gt;0,IF(INDIRECT(ADDRESS($H425,43))&lt;&gt;1,INDIRECT(ADDRESS($H425,50)),0),0), IF($I425&gt;0,IF(INDIRECT(ADDRESS($I425,43))&lt;&gt;1,INDIRECT(ADDRESS($I425,50)),0),0), IF($J425&gt;0,IF(INDIRECT(ADDRESS($J425,43))&lt;&gt;1,INDIRECT(ADDRESS($J425,50)),0),0), IF($K425&gt;0,IF(INDIRECT(ADDRESS($K425,43))&lt;&gt;1,INDIRECT(ADDRESS($K425,50)),0),0), IF($L425&gt;0,IF(INDIRECT(ADDRESS($L425,43))&lt;&gt;1,INDIRECT(ADDRESS($L425,50)),0),0), IF($M425&gt;0,IF(INDIRECT(ADDRESS($M425,43))&lt;&gt;1,INDIRECT(ADDRESS($M425,50)),0),0)), SUM(IF($C425&gt;0,IF(INDIRECT(ADDRESS($C425,43))&lt;&gt;1,INDIRECT(ADDRESS($C425,49)),0),0), IF($D425&gt;0,IF(INDIRECT(ADDRESS($D425,43))&lt;&gt;1,INDIRECT(ADDRESS($D425,49)),0),0), IF($E425&gt;0,IF(INDIRECT(ADDRESS($E425,43))&lt;&gt;1,INDIRECT(ADDRESS($E425,49)),0),0), IF($F425&gt;0,IF(INDIRECT(ADDRESS($F425,43))&lt;&gt;1,INDIRECT(ADDRESS($F425,49)),0),0), IF($G425&gt;0,IF(INDIRECT(ADDRESS($G425,43))&lt;&gt;1,INDIRECT(ADDRESS($G425,49)),0),0), IF($G425&gt;0,IF(INDIRECT(ADDRESS($G425,43))&lt;&gt;1,INDIRECT(ADDRESS($G425,49)),0),0), IF($H425&gt;0,IF(INDIRECT(ADDRESS($H425,43))&lt;&gt;1,INDIRECT(ADDRESS($H425,49)),0),0), IF($I425&gt;0,IF(INDIRECT(ADDRESS($I425,43))&lt;&gt;1,INDIRECT(ADDRESS($I425,49)),0),0), IF($J425&gt;0,IF(INDIRECT(ADDRESS($J425,43))&lt;&gt;1,INDIRECT(ADDRESS($J425,49)),0),0), IF($K425&gt;0,IF(INDIRECT(ADDRESS($K425,43))&lt;&gt;1,INDIRECT(ADDRESS($K425,49)),0),0), IF($L425&gt;0,IF(INDIRECT(ADDRESS($L425,43))&lt;&gt;1,INDIRECT(ADDRESS($L425,49)),0),0), IF($M425&gt;0,IF(INDIRECT(ADDRESS($M425,43))&lt;&gt;1,INDIRECT(ADDRESS($M425,49)),0),0))))</f>
        <v>3.333333333333333</v>
      </c>
      <c r="CL425" s="57" cm="1">
        <f t="array" aca="1" ref="CL425" ca="1">SUM(IF($C425&gt;0,IF(INDIRECT(ADDRESS($C425,44))=1,INDIRECT(ADDRESS($C425,90)),0),0), IF($D425&gt;0,IF(INDIRECT(ADDRESS($D425,44))=1,INDIRECT(ADDRESS($D425,90)),0),0), IF($E425&gt;0,IF(INDIRECT(ADDRESS($E425,44))=1,INDIRECT(ADDRESS($E425,90)),0),0), IF($F425&gt;0,IF(INDIRECT(ADDRESS($F425,44))=1,INDIRECT(ADDRESS($F425,90)),0),0), IF($G425&gt;0,IF(INDIRECT(ADDRESS($G425,44))=1,INDIRECT(ADDRESS($G425,90)),0),0), IF($H425&gt;0,IF(INDIRECT(ADDRESS($H425,44))=1,INDIRECT(ADDRESS($H425,90)),0),0), IF($I425&gt;0,IF(INDIRECT(ADDRESS($I425,44))=1,INDIRECT(ADDRESS($I425,90)),0),0), IF($J425&gt;0,IF(INDIRECT(ADDRESS($J425,44))=1,INDIRECT(ADDRESS($J425,90)),0),0), IF($K425&gt;0,IF(INDIRECT(ADDRESS($K425,44))=1,INDIRECT(ADDRESS($K425,90)),0),0), IF($L425&gt;0,IF(INDIRECT(ADDRESS($L425,44))=1,INDIRECT(ADDRESS($L425,90)),0),0), IF($M425&gt;0,IF(INDIRECT(ADDRESS($M425,44))=1,INDIRECT(ADDRESS($M425,90)),0),0))</f>
        <v>2.3333333333333335</v>
      </c>
      <c r="CM425" s="56">
        <f t="shared" ca="1" si="318"/>
        <v>0.47043643284659381</v>
      </c>
      <c r="CN425" s="59"/>
    </row>
    <row r="426" spans="1:92" x14ac:dyDescent="0.25">
      <c r="A426" s="219" t="s">
        <v>585</v>
      </c>
      <c r="B426" s="220">
        <v>378</v>
      </c>
      <c r="C426" s="220">
        <v>384</v>
      </c>
      <c r="D426" s="220">
        <v>389</v>
      </c>
      <c r="E426" s="220">
        <v>390</v>
      </c>
      <c r="F426" s="220">
        <v>388</v>
      </c>
      <c r="G426" s="220"/>
      <c r="H426" s="220"/>
      <c r="I426" s="220"/>
      <c r="J426" s="220"/>
      <c r="K426" s="220"/>
      <c r="L426" s="220"/>
      <c r="M426" s="220"/>
      <c r="N426" s="67">
        <f t="shared" ca="1" si="281"/>
        <v>30</v>
      </c>
      <c r="O426" s="67" t="str" cm="1">
        <f t="array" aca="1" ref="O426" ca="1">INDIRECT(ADDRESS($B426,COLUMN()))</f>
        <v>Bomber</v>
      </c>
      <c r="P426" s="67" cm="1">
        <f t="array" aca="1" ref="P426" ca="1">INDIRECT(ADDRESS($B426,COLUMN()))</f>
        <v>2</v>
      </c>
      <c r="Q426" s="67" cm="1">
        <f t="array" aca="1" ref="Q426" ca="1">INDIRECT(ADDRESS($B426,COLUMN()))</f>
        <v>0</v>
      </c>
      <c r="R426" s="67" cm="1">
        <f t="array" aca="1" ref="R426" ca="1">INDIRECT(ADDRESS($B426,COLUMN()))</f>
        <v>0</v>
      </c>
      <c r="S426" s="67" cm="1">
        <f t="array" aca="1" ref="S426" ca="1">INDIRECT(ADDRESS($B426,COLUMN()))</f>
        <v>3</v>
      </c>
      <c r="T426" s="67" t="str" cm="1">
        <f t="array" aca="1" ref="T426" ca="1">INDIRECT(ADDRESS($B426,COLUMN()))</f>
        <v>1-6</v>
      </c>
      <c r="U426" s="67" cm="1">
        <f t="array" aca="1" ref="U426" ca="1">INDIRECT(ADDRESS($B426,COLUMN()))</f>
        <v>6</v>
      </c>
      <c r="V426" s="67" cm="1">
        <f t="array" aca="1" ref="V426" ca="1">INDIRECT(ADDRESS($B426,COLUMN()))</f>
        <v>0</v>
      </c>
      <c r="W426" s="67" cm="1">
        <f t="array" aca="1" ref="W426" ca="1">INDIRECT(ADDRESS($B426,COLUMN()))</f>
        <v>2</v>
      </c>
      <c r="X426" s="67" cm="1">
        <f t="array" aca="1" ref="X426" ca="1">INDIRECT(ADDRESS($B426,COLUMN()))</f>
        <v>7</v>
      </c>
      <c r="Y426" s="67" cm="1">
        <f t="array" aca="1" ref="Y426" ca="1">INDIRECT(ADDRESS($B426,COLUMN()))</f>
        <v>1</v>
      </c>
      <c r="Z426" s="67" cm="1">
        <f t="array" aca="1" ref="Z426" ca="1">INDIRECT(ADDRESS($B426,COLUMN()))</f>
        <v>5</v>
      </c>
      <c r="AA426" s="67" t="str" cm="1">
        <f t="array" aca="1" ref="AA426" ca="1">INDIRECT(ADDRESS($B426,COLUMN()))</f>
        <v>Jink</v>
      </c>
      <c r="AB426" s="56">
        <f t="shared" ca="1" si="282"/>
        <v>0.92323317983996001</v>
      </c>
      <c r="AC426" s="56">
        <f t="shared" ca="1" si="283"/>
        <v>1.0143103350675964</v>
      </c>
      <c r="AD426" s="56">
        <f t="shared" ca="1" si="284"/>
        <v>1.7640179740306026</v>
      </c>
      <c r="AF426" s="52"/>
      <c r="AG426" s="52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2"/>
      <c r="AU426" s="54" t="s">
        <v>33</v>
      </c>
      <c r="AV426" s="57" cm="1">
        <f t="array" aca="1" ref="AV426" ca="1">SUM(IF($C426&gt;0,IF(AND(INDIRECT(ADDRESS($C426,44))=0,INDIRECT(ADDRESS($C426,38))="UL",ISERROR(SEARCH("Rear",INDIRECT(ADDRESS($C426,33)))),ISERROR(SEARCH("Side",INDIRECT(ADDRESS($C426,33))))),INDIRECT(ADDRESS($C426,COLUMN())),0),0),IF($D426&gt;0,IF(AND(INDIRECT(ADDRESS($D426,44))=0,INDIRECT(ADDRESS($D426,38))="UL",ISERROR(SEARCH("Rear",INDIRECT(ADDRESS($D426,33)))),ISERROR(SEARCH("Side",INDIRECT(ADDRESS($D426,33))))),INDIRECT(ADDRESS($D426,COLUMN())),0),0),IF($E426&gt;0,IF(AND(INDIRECT(ADDRESS($E426,44))=0,INDIRECT(ADDRESS($E426,38))="UL",ISERROR(SEARCH("Rear",INDIRECT(ADDRESS($E426,33)))),ISERROR(SEARCH("Side",INDIRECT(ADDRESS($E426,33))))),INDIRECT(ADDRESS($E426,COLUMN())),0),0),IF($F426&gt;0,IF(AND(INDIRECT(ADDRESS($F426,44))=0,INDIRECT(ADDRESS($F426,38))="UL",ISERROR(SEARCH("Rear",INDIRECT(ADDRESS($F426,33)))),ISERROR(SEARCH("Side",INDIRECT(ADDRESS($F426,33))))),INDIRECT(ADDRESS($F426,COLUMN())),0),0),IF($G426&gt;0,IF(AND(INDIRECT(ADDRESS($G426,44))=0,INDIRECT(ADDRESS($G426,38))="UL",ISERROR(SEARCH("Rear",INDIRECT(ADDRESS($G426,33)))),ISERROR(SEARCH("Side",INDIRECT(ADDRESS($G426,33))))),INDIRECT(ADDRESS($G426,COLUMN())),0),0),IF($H426&gt;0,IF(AND(INDIRECT(ADDRESS($H426,44))=0,INDIRECT(ADDRESS($H426,38))="UL",ISERROR(SEARCH("Rear",INDIRECT(ADDRESS($H426,33)))),ISERROR(SEARCH("Side",INDIRECT(ADDRESS($H426,33))))),INDIRECT(ADDRESS($H426,COLUMN())),0),0),IF($I426&gt;0,IF(AND(INDIRECT(ADDRESS($I426,44))=0,INDIRECT(ADDRESS($I426,38))="UL",ISERROR(SEARCH("Rear",INDIRECT(ADDRESS($I426,33)))),ISERROR(SEARCH("Side",INDIRECT(ADDRESS($I426,33))))),INDIRECT(ADDRESS($I426,COLUMN())),0),0),IF($J426&gt;0,IF(AND(INDIRECT(ADDRESS($J426,44))=0,INDIRECT(ADDRESS($J426,38))="UL",ISERROR(SEARCH("Rear",INDIRECT(ADDRESS($J426,33)))),ISERROR(SEARCH("Side",INDIRECT(ADDRESS($J426,33))))),INDIRECT(ADDRESS($J426,COLUMN())),0),0),IF($K426&gt;0,IF(AND(INDIRECT(ADDRESS($K426,44))=0,INDIRECT(ADDRESS($K426,38))="UL",ISERROR(SEARCH("Rear",INDIRECT(ADDRESS($K426,33)))),ISERROR(SEARCH("Side",INDIRECT(ADDRESS($K426,33))))),INDIRECT(ADDRESS($K426,COLUMN())),0),0),IF($L426&gt;0,IF(AND(INDIRECT(ADDRESS($L426,44))=0,INDIRECT(ADDRESS($L426,38))="UL",ISERROR(SEARCH("Rear",INDIRECT(ADDRESS($L426,33)))),ISERROR(SEARCH("Side",INDIRECT(ADDRESS($L426,33))))),INDIRECT(ADDRESS($L426,COLUMN())),0),0),IF($M426&gt;0,IF(AND(INDIRECT(ADDRESS($M426,44))=0,INDIRECT(ADDRESS($M426,38))="UL",ISERROR(SEARCH("Rear",INDIRECT(ADDRESS($M426,33)))),ISERROR(SEARCH("Side",INDIRECT(ADDRESS($M426,33))))),INDIRECT(ADDRESS($M426,COLUMN())),0),0))</f>
        <v>2.0555555555555554</v>
      </c>
      <c r="AW426" s="57" cm="1">
        <f t="array" aca="1" ref="AW426" ca="1">SUM(IF($C426&gt;0,IF(AND(INDIRECT(ADDRESS($C426,44))=0,INDIRECT(ADDRESS($C426,38))="UL",ISERROR(SEARCH("Rear",INDIRECT(ADDRESS($C426,33)))),ISERROR(SEARCH("Side",INDIRECT(ADDRESS($C426,33))))),INDIRECT(ADDRESS($C426,COLUMN())),0),0),IF($D426&gt;0,IF(AND(INDIRECT(ADDRESS($D426,44))=0,INDIRECT(ADDRESS($D426,38))="UL",ISERROR(SEARCH("Rear",INDIRECT(ADDRESS($D426,33)))),ISERROR(SEARCH("Side",INDIRECT(ADDRESS($D426,33))))),INDIRECT(ADDRESS($D426,COLUMN())),0),0),IF($E426&gt;0,IF(AND(INDIRECT(ADDRESS($E426,44))=0,INDIRECT(ADDRESS($E426,38))="UL",ISERROR(SEARCH("Rear",INDIRECT(ADDRESS($E426,33)))),ISERROR(SEARCH("Side",INDIRECT(ADDRESS($E426,33))))),INDIRECT(ADDRESS($E426,COLUMN())),0),0),IF($F426&gt;0,IF(AND(INDIRECT(ADDRESS($F426,44))=0,INDIRECT(ADDRESS($F426,38))="UL",ISERROR(SEARCH("Rear",INDIRECT(ADDRESS($F426,33)))),ISERROR(SEARCH("Side",INDIRECT(ADDRESS($F426,33))))),INDIRECT(ADDRESS($F426,COLUMN())),0),0),IF($G426&gt;0,IF(AND(INDIRECT(ADDRESS($G426,44))=0,INDIRECT(ADDRESS($G426,38))="UL",ISERROR(SEARCH("Rear",INDIRECT(ADDRESS($G426,33)))),ISERROR(SEARCH("Side",INDIRECT(ADDRESS($G426,33))))),INDIRECT(ADDRESS($G426,COLUMN())),0),0),IF($H426&gt;0,IF(AND(INDIRECT(ADDRESS($H426,44))=0,INDIRECT(ADDRESS($H426,38))="UL",ISERROR(SEARCH("Rear",INDIRECT(ADDRESS($H426,33)))),ISERROR(SEARCH("Side",INDIRECT(ADDRESS($H426,33))))),INDIRECT(ADDRESS($H426,COLUMN())),0),0),IF($I426&gt;0,IF(AND(INDIRECT(ADDRESS($I426,44))=0,INDIRECT(ADDRESS($I426,38))="UL",ISERROR(SEARCH("Rear",INDIRECT(ADDRESS($I426,33)))),ISERROR(SEARCH("Side",INDIRECT(ADDRESS($I426,33))))),INDIRECT(ADDRESS($I426,COLUMN())),0),0),IF($J426&gt;0,IF(AND(INDIRECT(ADDRESS($J426,44))=0,INDIRECT(ADDRESS($J426,38))="UL",ISERROR(SEARCH("Rear",INDIRECT(ADDRESS($J426,33)))),ISERROR(SEARCH("Side",INDIRECT(ADDRESS($J426,33))))),INDIRECT(ADDRESS($J426,COLUMN())),0),0),IF($K426&gt;0,IF(AND(INDIRECT(ADDRESS($K426,44))=0,INDIRECT(ADDRESS($K426,38))="UL",ISERROR(SEARCH("Rear",INDIRECT(ADDRESS($K426,33)))),ISERROR(SEARCH("Side",INDIRECT(ADDRESS($K426,33))))),INDIRECT(ADDRESS($K426,COLUMN())),0),0),IF($L426&gt;0,IF(AND(INDIRECT(ADDRESS($L426,44))=0,INDIRECT(ADDRESS($L426,38))="UL",ISERROR(SEARCH("Rear",INDIRECT(ADDRESS($L426,33)))),ISERROR(SEARCH("Side",INDIRECT(ADDRESS($L426,33))))),INDIRECT(ADDRESS($L426,COLUMN())),0),0),IF($M426&gt;0,IF(AND(INDIRECT(ADDRESS($M426,44))=0,INDIRECT(ADDRESS($M426,38))="UL",ISERROR(SEARCH("Rear",INDIRECT(ADDRESS($M426,33)))),ISERROR(SEARCH("Side",INDIRECT(ADDRESS($M426,33))))),INDIRECT(ADDRESS($M426,COLUMN())),0),0))</f>
        <v>1.2222222222222221</v>
      </c>
      <c r="AX426" s="57" cm="1">
        <f t="array" aca="1" ref="AX426" ca="1">SUM(IF($C426&gt;0,IF(AND(INDIRECT(ADDRESS($C426,44))=0,INDIRECT(ADDRESS($C426,38))="UL",ISERROR(SEARCH("Rear",INDIRECT(ADDRESS($C426,33)))),ISERROR(SEARCH("Side",INDIRECT(ADDRESS($C426,33))))),INDIRECT(ADDRESS($C426,COLUMN())),0),0),IF($D426&gt;0,IF(AND(INDIRECT(ADDRESS($D426,44))=0,INDIRECT(ADDRESS($D426,38))="UL",ISERROR(SEARCH("Rear",INDIRECT(ADDRESS($D426,33)))),ISERROR(SEARCH("Side",INDIRECT(ADDRESS($D426,33))))),INDIRECT(ADDRESS($D426,COLUMN())),0),0),IF($E426&gt;0,IF(AND(INDIRECT(ADDRESS($E426,44))=0,INDIRECT(ADDRESS($E426,38))="UL",ISERROR(SEARCH("Rear",INDIRECT(ADDRESS($E426,33)))),ISERROR(SEARCH("Side",INDIRECT(ADDRESS($E426,33))))),INDIRECT(ADDRESS($E426,COLUMN())),0),0),IF($F426&gt;0,IF(AND(INDIRECT(ADDRESS($F426,44))=0,INDIRECT(ADDRESS($F426,38))="UL",ISERROR(SEARCH("Rear",INDIRECT(ADDRESS($F426,33)))),ISERROR(SEARCH("Side",INDIRECT(ADDRESS($F426,33))))),INDIRECT(ADDRESS($F426,COLUMN())),0),0),IF($G426&gt;0,IF(AND(INDIRECT(ADDRESS($G426,44))=0,INDIRECT(ADDRESS($G426,38))="UL",ISERROR(SEARCH("Rear",INDIRECT(ADDRESS($G426,33)))),ISERROR(SEARCH("Side",INDIRECT(ADDRESS($G426,33))))),INDIRECT(ADDRESS($G426,COLUMN())),0),0),IF($H426&gt;0,IF(AND(INDIRECT(ADDRESS($H426,44))=0,INDIRECT(ADDRESS($H426,38))="UL",ISERROR(SEARCH("Rear",INDIRECT(ADDRESS($H426,33)))),ISERROR(SEARCH("Side",INDIRECT(ADDRESS($H426,33))))),INDIRECT(ADDRESS($H426,COLUMN())),0),0),IF($I426&gt;0,IF(AND(INDIRECT(ADDRESS($I426,44))=0,INDIRECT(ADDRESS($I426,38))="UL",ISERROR(SEARCH("Rear",INDIRECT(ADDRESS($I426,33)))),ISERROR(SEARCH("Side",INDIRECT(ADDRESS($I426,33))))),INDIRECT(ADDRESS($I426,COLUMN())),0),0),IF($J426&gt;0,IF(AND(INDIRECT(ADDRESS($J426,44))=0,INDIRECT(ADDRESS($J426,38))="UL",ISERROR(SEARCH("Rear",INDIRECT(ADDRESS($J426,33)))),ISERROR(SEARCH("Side",INDIRECT(ADDRESS($J426,33))))),INDIRECT(ADDRESS($J426,COLUMN())),0),0),IF($K426&gt;0,IF(AND(INDIRECT(ADDRESS($K426,44))=0,INDIRECT(ADDRESS($K426,38))="UL",ISERROR(SEARCH("Rear",INDIRECT(ADDRESS($K426,33)))),ISERROR(SEARCH("Side",INDIRECT(ADDRESS($K426,33))))),INDIRECT(ADDRESS($K426,COLUMN())),0),0),IF($L426&gt;0,IF(AND(INDIRECT(ADDRESS($L426,44))=0,INDIRECT(ADDRESS($L426,38))="UL",ISERROR(SEARCH("Rear",INDIRECT(ADDRESS($L426,33)))),ISERROR(SEARCH("Side",INDIRECT(ADDRESS($L426,33))))),INDIRECT(ADDRESS($L426,COLUMN())),0),0),IF($M426&gt;0,IF(AND(INDIRECT(ADDRESS($M426,44))=0,INDIRECT(ADDRESS($M426,38))="UL",ISERROR(SEARCH("Rear",INDIRECT(ADDRESS($M426,33)))),ISERROR(SEARCH("Side",INDIRECT(ADDRESS($M426,33))))),INDIRECT(ADDRESS($M426,COLUMN())),0),0))</f>
        <v>0</v>
      </c>
      <c r="AY426" s="58">
        <f t="shared" ca="1" si="302"/>
        <v>2.0555555555555554</v>
      </c>
      <c r="AZ426" s="58">
        <f t="shared" ca="1" si="303"/>
        <v>1.0925925925925926</v>
      </c>
      <c r="BA426" s="58" cm="1">
        <f t="array" aca="1" ref="BA426" ca="1">SUM(IF($C426&gt;0,IF(AND(INDIRECT(ADDRESS($C426,44))=0,INDIRECT(ADDRESS($C426,38))="UL"),INDIRECT(ADDRESS($C426,COLUMN())),0),0),IF($D426&gt;0,IF(AND(INDIRECT(ADDRESS($D426,44))=0,INDIRECT(ADDRESS($D426,38))="UL"),INDIRECT(ADDRESS($D426,COLUMN())),0),0),IF($E426&gt;0,IF(AND(INDIRECT(ADDRESS($E426,44))=0,INDIRECT(ADDRESS($E426,38))="UL"),INDIRECT(ADDRESS($E426,COLUMN())),0),0),IF($F426&gt;0,IF(AND(INDIRECT(ADDRESS($F426,44))=0,INDIRECT(ADDRESS($F426,38))="UL"),INDIRECT(ADDRESS($F426,COLUMN())),0),0),IF($G426&gt;0,IF(AND(INDIRECT(ADDRESS($G426,44))=0,INDIRECT(ADDRESS($G426,38))="UL"),INDIRECT(ADDRESS($G426,COLUMN())),0),0),IF($H426&gt;0,IF(AND(INDIRECT(ADDRESS($H426,44))=0,INDIRECT(ADDRESS($H426,38))="UL"),INDIRECT(ADDRESS($H426,COLUMN())),0),0),IF($I426&gt;0,IF(AND(INDIRECT(ADDRESS($I426,44))=0,INDIRECT(ADDRESS($I426,38))="UL"),INDIRECT(ADDRESS($I426,COLUMN())),0),0),IF($J426&gt;0,IF(AND(INDIRECT(ADDRESS($J426,44))=0,INDIRECT(ADDRESS($J426,38))="UL"),INDIRECT(ADDRESS($J426,COLUMN())),0),0),IF($K426&gt;0,IF(AND(INDIRECT(ADDRESS($K426,44))=0,INDIRECT(ADDRESS($K426,38))="UL"),INDIRECT(ADDRESS($K426,COLUMN())),0),0),IF($L426&gt;0,IF(AND(INDIRECT(ADDRESS($L426,44))=0,INDIRECT(ADDRESS($L426,38))="UL"),INDIRECT(ADDRESS($L426,COLUMN())),0),0),IF($M426&gt;0,IF(AND(INDIRECT(ADDRESS($M426,44))=0,INDIRECT(ADDRESS($M426,38))="UL"),INDIRECT(ADDRESS($M426,COLUMN())),0),0))</f>
        <v>0.3259259259259259</v>
      </c>
      <c r="BB426" s="58" cm="1">
        <f t="array" aca="1" ref="BB426" ca="1">SUM(IF($C426&gt;0,IF(AND(INDIRECT(ADDRESS($C426,44))=0,INDIRECT(ADDRESS($C426,38))="UL"),INDIRECT(ADDRESS($C426,COLUMN())),0),0),IF($D426&gt;0,IF(AND(INDIRECT(ADDRESS($D426,44))=0,INDIRECT(ADDRESS($D426,38))="UL"),INDIRECT(ADDRESS($D426,COLUMN())),0),0),IF($E426&gt;0,IF(AND(INDIRECT(ADDRESS($E426,44))=0,INDIRECT(ADDRESS($E426,38))="UL"),INDIRECT(ADDRESS($E426,COLUMN())),0),0),IF($F426&gt;0,IF(AND(INDIRECT(ADDRESS($F426,44))=0,INDIRECT(ADDRESS($F426,38))="UL"),INDIRECT(ADDRESS($F426,COLUMN())),0),0),IF($G426&gt;0,IF(AND(INDIRECT(ADDRESS($G426,44))=0,INDIRECT(ADDRESS($G426,38))="UL"),INDIRECT(ADDRESS($G426,COLUMN())),0),0),IF($H426&gt;0,IF(AND(INDIRECT(ADDRESS($H426,44))=0,INDIRECT(ADDRESS($H426,38))="UL"),INDIRECT(ADDRESS($H426,COLUMN())),0),0),IF($I426&gt;0,IF(AND(INDIRECT(ADDRESS($I426,44))=0,INDIRECT(ADDRESS($I426,38))="UL"),INDIRECT(ADDRESS($I426,COLUMN())),0),0),IF($J426&gt;0,IF(AND(INDIRECT(ADDRESS($J426,44))=0,INDIRECT(ADDRESS($J426,38))="UL"),INDIRECT(ADDRESS($J426,COLUMN())),0),0),IF($K426&gt;0,IF(AND(INDIRECT(ADDRESS($K426,44))=0,INDIRECT(ADDRESS($K426,38))="UL"),INDIRECT(ADDRESS($K426,COLUMN())),0),0),IF($L426&gt;0,IF(AND(INDIRECT(ADDRESS($L426,44))=0,INDIRECT(ADDRESS($L426,38))="UL"),INDIRECT(ADDRESS($L426,COLUMN())),0),0),IF($M426&gt;0,IF(AND(INDIRECT(ADDRESS($M426,44))=0,INDIRECT(ADDRESS($M426,38))="UL"),INDIRECT(ADDRESS($M426,COLUMN())),0),0))</f>
        <v>0.54814814814814805</v>
      </c>
      <c r="BC426" s="58" cm="1">
        <f t="array" aca="1" ref="BC426" ca="1">SUM(IF($C426&gt;0,IF(AND(INDIRECT(ADDRESS($C426,44))=0,INDIRECT(ADDRESS($C426,38))="UL"),INDIRECT(ADDRESS($C426,COLUMN())),0),0),IF($D426&gt;0,IF(AND(INDIRECT(ADDRESS($D426,44))=0,INDIRECT(ADDRESS($D426,38))="UL"),INDIRECT(ADDRESS($D426,COLUMN())),0),0),IF($E426&gt;0,IF(AND(INDIRECT(ADDRESS($E426,44))=0,INDIRECT(ADDRESS($E426,38))="UL"),INDIRECT(ADDRESS($E426,COLUMN())),0),0),IF($F426&gt;0,IF(AND(INDIRECT(ADDRESS($F426,44))=0,INDIRECT(ADDRESS($F426,38))="UL"),INDIRECT(ADDRESS($F426,COLUMN())),0),0),IF($G426&gt;0,IF(AND(INDIRECT(ADDRESS($G426,44))=0,INDIRECT(ADDRESS($G426,38))="UL"),INDIRECT(ADDRESS($G426,COLUMN())),0),0),IF($H426&gt;0,IF(AND(INDIRECT(ADDRESS($H426,44))=0,INDIRECT(ADDRESS($H426,38))="UL"),INDIRECT(ADDRESS($H426,COLUMN())),0),0),IF($I426&gt;0,IF(AND(INDIRECT(ADDRESS($I426,44))=0,INDIRECT(ADDRESS($I426,38))="UL"),INDIRECT(ADDRESS($I426,COLUMN())),0),0),IF($J426&gt;0,IF(AND(INDIRECT(ADDRESS($J426,44))=0,INDIRECT(ADDRESS($J426,38))="UL"),INDIRECT(ADDRESS($J426,COLUMN())),0),0),IF($K426&gt;0,IF(AND(INDIRECT(ADDRESS($K426,44))=0,INDIRECT(ADDRESS($K426,38))="UL"),INDIRECT(ADDRESS($K426,COLUMN())),0),0),IF($L426&gt;0,IF(AND(INDIRECT(ADDRESS($L426,44))=0,INDIRECT(ADDRESS($L426,38))="UL"),INDIRECT(ADDRESS($L426,COLUMN())),0),0),IF($M426&gt;0,IF(AND(INDIRECT(ADDRESS($M426,44))=0,INDIRECT(ADDRESS($M426,38))="UL"),INDIRECT(ADDRESS($M426,COLUMN())),0),0))</f>
        <v>0.27407407407407403</v>
      </c>
      <c r="BD426" s="58" cm="1">
        <f t="array" aca="1" ref="BD426" ca="1">SUM(IF($C426&gt;0,IF(AND(INDIRECT(ADDRESS($C426,44))=0,INDIRECT(ADDRESS($C426,38))="UL"),INDIRECT(ADDRESS($C426,COLUMN())),0),0),IF($D426&gt;0,IF(AND(INDIRECT(ADDRESS($D426,44))=0,INDIRECT(ADDRESS($D426,38))="UL"),INDIRECT(ADDRESS($D426,COLUMN())),0),0),IF($E426&gt;0,IF(AND(INDIRECT(ADDRESS($E426,44))=0,INDIRECT(ADDRESS($E426,38))="UL"),INDIRECT(ADDRESS($E426,COLUMN())),0),0),IF($F426&gt;0,IF(AND(INDIRECT(ADDRESS($F426,44))=0,INDIRECT(ADDRESS($F426,38))="UL"),INDIRECT(ADDRESS($F426,COLUMN())),0),0),IF($G426&gt;0,IF(AND(INDIRECT(ADDRESS($G426,44))=0,INDIRECT(ADDRESS($G426,38))="UL"),INDIRECT(ADDRESS($G426,COLUMN())),0),0),IF($H426&gt;0,IF(AND(INDIRECT(ADDRESS($H426,44))=0,INDIRECT(ADDRESS($H426,38))="UL"),INDIRECT(ADDRESS($H426,COLUMN())),0),0),IF($I426&gt;0,IF(AND(INDIRECT(ADDRESS($I426,44))=0,INDIRECT(ADDRESS($I426,38))="UL"),INDIRECT(ADDRESS($I426,COLUMN())),0),0),IF($J426&gt;0,IF(AND(INDIRECT(ADDRESS($J426,44))=0,INDIRECT(ADDRESS($J426,38))="UL"),INDIRECT(ADDRESS($J426,COLUMN())),0),0),IF($K426&gt;0,IF(AND(INDIRECT(ADDRESS($K426,44))=0,INDIRECT(ADDRESS($K426,38))="UL"),INDIRECT(ADDRESS($K426,COLUMN())),0),0),IF($L426&gt;0,IF(AND(INDIRECT(ADDRESS($L426,44))=0,INDIRECT(ADDRESS($L426,38))="UL"),INDIRECT(ADDRESS($L426,COLUMN())),0),0),IF($M426&gt;0,IF(AND(INDIRECT(ADDRESS($M426,44))=0,INDIRECT(ADDRESS($M426,38))="UL"),INDIRECT(ADDRESS($M426,COLUMN())),0),0))</f>
        <v>0.6</v>
      </c>
      <c r="BE426" s="57">
        <f t="shared" ca="1" si="304"/>
        <v>0.3259259259259259</v>
      </c>
      <c r="BF426" s="57" cm="1">
        <f t="array" aca="1" ref="BF426" ca="1">SUM(IF($C426&gt;0,IF(INDIRECT(ADDRESS($C426,45))=1,INDIRECT(ADDRESS($C426,52))*INDIRECT(ADDRESS($C426,42))/5,0),0), IF($D426&gt;0,IF(INDIRECT(ADDRESS($D426,45))=1,INDIRECT(ADDRESS($D426,52))*INDIRECT(ADDRESS($D426,42))/5,0),0), IF($E426&gt;0,IF(INDIRECT(ADDRESS($E426,45))=1,INDIRECT(ADDRESS($E426,52))*INDIRECT(ADDRESS($E426,42))/5,0),0), IF($F426&gt;0,IF(INDIRECT(ADDRESS($F426,45))=1,INDIRECT(ADDRESS($F426,52))*INDIRECT(ADDRESS($F426,42))/5,0),0), IF($G426&gt;0,IF(INDIRECT(ADDRESS($G426,45))=1,INDIRECT(ADDRESS($G426,52))*INDIRECT(ADDRESS($G426,42))/5,0),0), IF($H426&gt;0,IF(INDIRECT(ADDRESS($H426,45))=1,INDIRECT(ADDRESS($H426,52))*INDIRECT(ADDRESS($H426,42))/5,0),0)
)*$BF$296/100</f>
        <v>2.5925925925925925E-2</v>
      </c>
      <c r="BG426" s="19"/>
      <c r="BH426" s="57" cm="1">
        <f t="array" aca="1" ref="BH426" ca="1">SUM(IF($C426&gt;0,IF(AND(INDIRECT(ADDRESS($C426,44))=0,INDIRECT(ADDRESS($C426,38))&lt;&gt;"UL"),INDIRECT(ADDRESS($C426,COLUMN()-12)),0),0), IF($D426&gt;0,IF(AND(INDIRECT(ADDRESS($D426,44))=0,INDIRECT(ADDRESS($D426,38))&lt;&gt;"UL"),INDIRECT(ADDRESS($D426,COLUMN()-12)),0),0), IF($E426&gt;0,IF(AND(INDIRECT(ADDRESS($E426,44))=0,INDIRECT(ADDRESS($E426,38))&lt;&gt;"UL"),INDIRECT(ADDRESS($E426,COLUMN()-12)),0),0), IF($F426&gt;0,IF(AND(INDIRECT(ADDRESS($F426,44))=0,INDIRECT(ADDRESS($F426,38))&lt;&gt;"UL"),INDIRECT(ADDRESS($F426,COLUMN()-12)),0),0), IF($G426&gt;0,IF(AND(INDIRECT(ADDRESS($G426,44))=0,INDIRECT(ADDRESS($G426,38))&lt;&gt;"UL"),INDIRECT(ADDRESS($G426,COLUMN()-12)),0),0), IF($H426&gt;0,IF(AND(INDIRECT(ADDRESS($H426,44))=0,INDIRECT(ADDRESS($H426,38))&lt;&gt;"UL"),INDIRECT(ADDRESS($H426,COLUMN()-12)),0),0), IF($I426&gt;0,IF(AND(INDIRECT(ADDRESS($I426,44))=0,INDIRECT(ADDRESS($I426,38))&lt;&gt;"UL"),INDIRECT(ADDRESS($I426,COLUMN()-12)),0),0), IF($J426&gt;0,IF(AND(INDIRECT(ADDRESS($J426,44))=0,INDIRECT(ADDRESS($J426,38))&lt;&gt;"UL"),INDIRECT(ADDRESS($J426,COLUMN()-12)),0),0), IF($K426&gt;0,IF(AND(INDIRECT(ADDRESS($K426,44))=0,INDIRECT(ADDRESS($K426,38))&lt;&gt;"UL"),INDIRECT(ADDRESS($K426,COLUMN()-12)),0),0), IF($L426&gt;0,IF(AND(INDIRECT(ADDRESS($L426,44))=0,INDIRECT(ADDRESS($L426,38))&lt;&gt;"UL"),INDIRECT(ADDRESS($L426,COLUMN()-12)),0),0), IF($M426&gt;0,IF(AND(INDIRECT(ADDRESS($M426,44))=0,INDIRECT(ADDRESS($M426,38))&lt;&gt;"UL"),INDIRECT(ADDRESS($M426,COLUMN()-12)),0),0))</f>
        <v>0</v>
      </c>
      <c r="BI426" s="57" cm="1">
        <f t="array" aca="1" ref="BI426" ca="1">SUM(IF($C426&gt;0,IF(AND(INDIRECT(ADDRESS($C426,44))=0,INDIRECT(ADDRESS($C426,38))&lt;&gt;"UL"),INDIRECT(ADDRESS($C426,COLUMN()-12)),0),0), IF($D426&gt;0,IF(AND(INDIRECT(ADDRESS($D426,44))=0,INDIRECT(ADDRESS($D426,38))&lt;&gt;"UL"),INDIRECT(ADDRESS($D426,COLUMN()-12)),0),0), IF($E426&gt;0,IF(AND(INDIRECT(ADDRESS($E426,44))=0,INDIRECT(ADDRESS($E426,38))&lt;&gt;"UL"),INDIRECT(ADDRESS($E426,COLUMN()-12)),0),0), IF($F426&gt;0,IF(AND(INDIRECT(ADDRESS($F426,44))=0,INDIRECT(ADDRESS($F426,38))&lt;&gt;"UL"),INDIRECT(ADDRESS($F426,COLUMN()-12)),0),0), IF($G426&gt;0,IF(AND(INDIRECT(ADDRESS($G426,44))=0,INDIRECT(ADDRESS($G426,38))&lt;&gt;"UL"),INDIRECT(ADDRESS($G426,COLUMN()-12)),0),0), IF($H426&gt;0,IF(AND(INDIRECT(ADDRESS($H426,44))=0,INDIRECT(ADDRESS($H426,38))&lt;&gt;"UL"),INDIRECT(ADDRESS($H426,COLUMN()-12)),0),0), IF($I426&gt;0,IF(AND(INDIRECT(ADDRESS($I426,44))=0,INDIRECT(ADDRESS($I426,38))&lt;&gt;"UL"),INDIRECT(ADDRESS($I426,COLUMN()-12)),0),0), IF($J426&gt;0,IF(AND(INDIRECT(ADDRESS($J426,44))=0,INDIRECT(ADDRESS($J426,38))&lt;&gt;"UL"),INDIRECT(ADDRESS($J426,COLUMN()-12)),0),0), IF($K426&gt;0,IF(AND(INDIRECT(ADDRESS($K426,44))=0,INDIRECT(ADDRESS($K426,38))&lt;&gt;"UL"),INDIRECT(ADDRESS($K426,COLUMN()-12)),0),0), IF($L426&gt;0,IF(AND(INDIRECT(ADDRESS($L426,44))=0,INDIRECT(ADDRESS($L426,38))&lt;&gt;"UL"),INDIRECT(ADDRESS($L426,COLUMN()-12)),0),0), IF($M426&gt;0,IF(AND(INDIRECT(ADDRESS($M426,44))=0,INDIRECT(ADDRESS($M426,38))&lt;&gt;"UL"),INDIRECT(ADDRESS($M426,COLUMN()-12)),0),0))</f>
        <v>0</v>
      </c>
      <c r="BJ426" s="57" cm="1">
        <f t="array" aca="1" ref="BJ426" ca="1">SUM(IF($C426&gt;0,IF(AND(INDIRECT(ADDRESS($C426,44))=0,INDIRECT(ADDRESS($C426,38))&lt;&gt;"UL"),INDIRECT(ADDRESS($C426,COLUMN()-12)),0),0), IF($D426&gt;0,IF(AND(INDIRECT(ADDRESS($D426,44))=0,INDIRECT(ADDRESS($D426,38))&lt;&gt;"UL"),INDIRECT(ADDRESS($D426,COLUMN()-12)),0),0), IF($E426&gt;0,IF(AND(INDIRECT(ADDRESS($E426,44))=0,INDIRECT(ADDRESS($E426,38))&lt;&gt;"UL"),INDIRECT(ADDRESS($E426,COLUMN()-12)),0),0), IF($F426&gt;0,IF(AND(INDIRECT(ADDRESS($F426,44))=0,INDIRECT(ADDRESS($F426,38))&lt;&gt;"UL"),INDIRECT(ADDRESS($F426,COLUMN()-12)),0),0), IF($G426&gt;0,IF(AND(INDIRECT(ADDRESS($G426,44))=0,INDIRECT(ADDRESS($G426,38))&lt;&gt;"UL"),INDIRECT(ADDRESS($G426,COLUMN()-12)),0),0), IF($H426&gt;0,IF(AND(INDIRECT(ADDRESS($H426,44))=0,INDIRECT(ADDRESS($H426,38))&lt;&gt;"UL"),INDIRECT(ADDRESS($H426,COLUMN()-12)),0),0), IF($I426&gt;0,IF(AND(INDIRECT(ADDRESS($I426,44))=0,INDIRECT(ADDRESS($I426,38))&lt;&gt;"UL"),INDIRECT(ADDRESS($I426,COLUMN()-12)),0),0), IF($J426&gt;0,IF(AND(INDIRECT(ADDRESS($J426,44))=0,INDIRECT(ADDRESS($J426,38))&lt;&gt;"UL"),INDIRECT(ADDRESS($J426,COLUMN()-12)),0),0), IF($K426&gt;0,IF(AND(INDIRECT(ADDRESS($K426,44))=0,INDIRECT(ADDRESS($K426,38))&lt;&gt;"UL"),INDIRECT(ADDRESS($K426,COLUMN()-12)),0),0), IF($L426&gt;0,IF(AND(INDIRECT(ADDRESS($L426,44))=0,INDIRECT(ADDRESS($L426,38))&lt;&gt;"UL"),INDIRECT(ADDRESS($L426,COLUMN()-12)),0),0), IF($M426&gt;0,IF(AND(INDIRECT(ADDRESS($M426,44))=0,INDIRECT(ADDRESS($M426,38))&lt;&gt;"UL"),INDIRECT(ADDRESS($M426,COLUMN()-12)),0),0))</f>
        <v>0</v>
      </c>
      <c r="BK426" s="57">
        <f t="shared" ca="1" si="305"/>
        <v>0</v>
      </c>
      <c r="BL426" s="58">
        <f t="shared" ca="1" si="306"/>
        <v>0</v>
      </c>
      <c r="BM426" s="57" cm="1">
        <f t="array" aca="1" ref="BM426" ca="1">SUM(IF($C426&gt;0,IF(AND(INDIRECT(ADDRESS($C426,44))=0,INDIRECT(ADDRESS($C426,38))&lt;&gt;"UL"),INDIRECT(ADDRESS($C426,COLUMN()-12)),0),0), IF($D426&gt;0,IF(AND(INDIRECT(ADDRESS($D426,44))=0,INDIRECT(ADDRESS($D426,38))&lt;&gt;"UL"),INDIRECT(ADDRESS($D426,COLUMN()-12)),0),0), IF($E426&gt;0,IF(AND(INDIRECT(ADDRESS($E426,44))=0,INDIRECT(ADDRESS($E426,38))&lt;&gt;"UL"),INDIRECT(ADDRESS($E426,COLUMN()-12)),0),0), IF($F426&gt;0,IF(AND(INDIRECT(ADDRESS($F426,44))=0,INDIRECT(ADDRESS($F426,38))&lt;&gt;"UL"),INDIRECT(ADDRESS($F426,COLUMN()-12)),0),0), IF($G426&gt;0,IF(AND(INDIRECT(ADDRESS($G426,44))=0,INDIRECT(ADDRESS($G426,38))&lt;&gt;"UL"),INDIRECT(ADDRESS($G426,COLUMN()-12)),0),0), IF($H426&gt;0,IF(AND(INDIRECT(ADDRESS($H426,44))=0,INDIRECT(ADDRESS($H426,38))&lt;&gt;"UL"),INDIRECT(ADDRESS($H426,COLUMN()-12)),0),0), IF($I426&gt;0,IF(AND(INDIRECT(ADDRESS($I426,44))=0,INDIRECT(ADDRESS($I426,38))&lt;&gt;"UL"),INDIRECT(ADDRESS($I426,COLUMN()-12)),0),0), IF($J426&gt;0,IF(AND(INDIRECT(ADDRESS($J426,44))=0,INDIRECT(ADDRESS($J426,38))&lt;&gt;"UL"),INDIRECT(ADDRESS($J426,COLUMN()-12)),0),0), IF($K426&gt;0,IF(AND(INDIRECT(ADDRESS($K426,44))=0,INDIRECT(ADDRESS($K426,38))&lt;&gt;"UL"),INDIRECT(ADDRESS($K426,COLUMN()-11)),0),0), IF($L426&gt;0,IF(AND(INDIRECT(ADDRESS($L426,44))=0,INDIRECT(ADDRESS($L426,38))&lt;&gt;"UL"),INDIRECT(ADDRESS($L426,COLUMN()-11)),0),0), IF($M426&gt;0,IF(AND(INDIRECT(ADDRESS($M426,44))=0,INDIRECT(ADDRESS($M426,38))&lt;&gt;"UL"),INDIRECT(ADDRESS($M426,COLUMN()-11)),0),0))</f>
        <v>0</v>
      </c>
      <c r="BN426" s="57" cm="1">
        <f t="array" aca="1" ref="BN426" ca="1">SUM(IF($C426&gt;0,IF(AND(INDIRECT(ADDRESS($C426,44))=0,INDIRECT(ADDRESS($C426,38))&lt;&gt;"UL"),INDIRECT(ADDRESS($C426,COLUMN()-12)),0),0), IF($D426&gt;0,IF(AND(INDIRECT(ADDRESS($D426,44))=0,INDIRECT(ADDRESS($D426,38))&lt;&gt;"UL"),INDIRECT(ADDRESS($D426,COLUMN()-12)),0),0), IF($E426&gt;0,IF(AND(INDIRECT(ADDRESS($E426,44))=0,INDIRECT(ADDRESS($E426,38))&lt;&gt;"UL"),INDIRECT(ADDRESS($E426,COLUMN()-12)),0),0), IF($F426&gt;0,IF(AND(INDIRECT(ADDRESS($F426,44))=0,INDIRECT(ADDRESS($F426,38))&lt;&gt;"UL"),INDIRECT(ADDRESS($F426,COLUMN()-12)),0),0), IF($G426&gt;0,IF(AND(INDIRECT(ADDRESS($G426,44))=0,INDIRECT(ADDRESS($G426,38))&lt;&gt;"UL"),INDIRECT(ADDRESS($G426,COLUMN()-12)),0),0), IF($H426&gt;0,IF(AND(INDIRECT(ADDRESS($H426,44))=0,INDIRECT(ADDRESS($H426,38))&lt;&gt;"UL"),INDIRECT(ADDRESS($H426,COLUMN()-12)),0),0), IF($I426&gt;0,IF(AND(INDIRECT(ADDRESS($I426,44))=0,INDIRECT(ADDRESS($I426,38))&lt;&gt;"UL"),INDIRECT(ADDRESS($I426,COLUMN()-12)),0),0), IF($J426&gt;0,IF(AND(INDIRECT(ADDRESS($J426,44))=0,INDIRECT(ADDRESS($J426,38))&lt;&gt;"UL"),INDIRECT(ADDRESS($J426,COLUMN()-12)),0),0), IF($K426&gt;0,IF(AND(INDIRECT(ADDRESS($K426,44))=0,INDIRECT(ADDRESS($K426,38))&lt;&gt;"UL"),INDIRECT(ADDRESS($K426,COLUMN()-11)),0),0), IF($L426&gt;0,IF(AND(INDIRECT(ADDRESS($L426,44))=0,INDIRECT(ADDRESS($L426,38))&lt;&gt;"UL"),INDIRECT(ADDRESS($L426,COLUMN()-11)),0),0), IF($M426&gt;0,IF(AND(INDIRECT(ADDRESS($M426,44))=0,INDIRECT(ADDRESS($M426,38))&lt;&gt;"UL"),INDIRECT(ADDRESS($M426,COLUMN()-11)),0),0))</f>
        <v>0</v>
      </c>
      <c r="BO426" s="57" cm="1">
        <f t="array" aca="1" ref="BO426" ca="1">SUM(IF($C426&gt;0,IF(AND(INDIRECT(ADDRESS($C426,44))=0,INDIRECT(ADDRESS($C426,38))&lt;&gt;"UL"),INDIRECT(ADDRESS($C426,COLUMN()-12)),0),0), IF($D426&gt;0,IF(AND(INDIRECT(ADDRESS($D426,44))=0,INDIRECT(ADDRESS($D426,38))&lt;&gt;"UL"),INDIRECT(ADDRESS($D426,COLUMN()-12)),0),0), IF($E426&gt;0,IF(AND(INDIRECT(ADDRESS($E426,44))=0,INDIRECT(ADDRESS($E426,38))&lt;&gt;"UL"),INDIRECT(ADDRESS($E426,COLUMN()-12)),0),0), IF($F426&gt;0,IF(AND(INDIRECT(ADDRESS($F426,44))=0,INDIRECT(ADDRESS($F426,38))&lt;&gt;"UL"),INDIRECT(ADDRESS($F426,COLUMN()-12)),0),0), IF($G426&gt;0,IF(AND(INDIRECT(ADDRESS($G426,44))=0,INDIRECT(ADDRESS($G426,38))&lt;&gt;"UL"),INDIRECT(ADDRESS($G426,COLUMN()-12)),0),0), IF($H426&gt;0,IF(AND(INDIRECT(ADDRESS($H426,44))=0,INDIRECT(ADDRESS($H426,38))&lt;&gt;"UL"),INDIRECT(ADDRESS($H426,COLUMN()-12)),0),0), IF($I426&gt;0,IF(AND(INDIRECT(ADDRESS($I426,44))=0,INDIRECT(ADDRESS($I426,38))&lt;&gt;"UL"),INDIRECT(ADDRESS($I426,COLUMN()-12)),0),0), IF($J426&gt;0,IF(AND(INDIRECT(ADDRESS($J426,44))=0,INDIRECT(ADDRESS($J426,38))&lt;&gt;"UL"),INDIRECT(ADDRESS($J426,COLUMN()-12)),0),0), IF($K426&gt;0,IF(AND(INDIRECT(ADDRESS($K426,44))=0,INDIRECT(ADDRESS($K426,38))&lt;&gt;"UL"),INDIRECT(ADDRESS($K426,COLUMN()-11)),0),0), IF($L426&gt;0,IF(AND(INDIRECT(ADDRESS($L426,44))=0,INDIRECT(ADDRESS($L426,38))&lt;&gt;"UL"),INDIRECT(ADDRESS($L426,COLUMN()-11)),0),0), IF($M426&gt;0,IF(AND(INDIRECT(ADDRESS($M426,44))=0,INDIRECT(ADDRESS($M426,38))&lt;&gt;"UL"),INDIRECT(ADDRESS($M426,COLUMN()-11)),0),0))</f>
        <v>0</v>
      </c>
      <c r="BP426" s="57" cm="1">
        <f t="array" aca="1" ref="BP426" ca="1">SUM(IF($C426&gt;0,IF(AND(INDIRECT(ADDRESS($C426,44))=0,INDIRECT(ADDRESS($C426,38))&lt;&gt;"UL"),INDIRECT(ADDRESS($C426,COLUMN()-12)),0),0), IF($D426&gt;0,IF(AND(INDIRECT(ADDRESS($D426,44))=0,INDIRECT(ADDRESS($D426,38))&lt;&gt;"UL"),INDIRECT(ADDRESS($D426,COLUMN()-12)),0),0), IF($E426&gt;0,IF(AND(INDIRECT(ADDRESS($E426,44))=0,INDIRECT(ADDRESS($E426,38))&lt;&gt;"UL"),INDIRECT(ADDRESS($E426,COLUMN()-12)),0),0), IF($F426&gt;0,IF(AND(INDIRECT(ADDRESS($F426,44))=0,INDIRECT(ADDRESS($F426,38))&lt;&gt;"UL"),INDIRECT(ADDRESS($F426,COLUMN()-12)),0),0), IF($G426&gt;0,IF(AND(INDIRECT(ADDRESS($G426,44))=0,INDIRECT(ADDRESS($G426,38))&lt;&gt;"UL"),INDIRECT(ADDRESS($G426,COLUMN()-12)),0),0), IF($H426&gt;0,IF(AND(INDIRECT(ADDRESS($H426,44))=0,INDIRECT(ADDRESS($H426,38))&lt;&gt;"UL"),INDIRECT(ADDRESS($H426,COLUMN()-12)),0),0), IF($I426&gt;0,IF(AND(INDIRECT(ADDRESS($I426,44))=0,INDIRECT(ADDRESS($I426,38))&lt;&gt;"UL"),INDIRECT(ADDRESS($I426,COLUMN()-12)),0),0), IF($J426&gt;0,IF(AND(INDIRECT(ADDRESS($J426,44))=0,INDIRECT(ADDRESS($J426,38))&lt;&gt;"UL"),INDIRECT(ADDRESS($J426,COLUMN()-12)),0),0), IF($K426&gt;0,IF(AND(INDIRECT(ADDRESS($K426,44))=0,INDIRECT(ADDRESS($K426,38))&lt;&gt;"UL"),INDIRECT(ADDRESS($K426,COLUMN()-11)),0),0), IF($L426&gt;0,IF(AND(INDIRECT(ADDRESS($L426,44))=0,INDIRECT(ADDRESS($L426,38))&lt;&gt;"UL"),INDIRECT(ADDRESS($L426,COLUMN()-11)),0),0), IF($M426&gt;0,IF(AND(INDIRECT(ADDRESS($M426,44))=0,INDIRECT(ADDRESS($M426,38))&lt;&gt;"UL"),INDIRECT(ADDRESS($M426,COLUMN()-11)),0),0))</f>
        <v>0</v>
      </c>
      <c r="BQ426" s="57">
        <f t="shared" ca="1" si="307"/>
        <v>0</v>
      </c>
      <c r="BR426" s="161">
        <f t="shared" ca="1" si="308"/>
        <v>74.98701745933181</v>
      </c>
      <c r="BS426" s="59"/>
      <c r="BT426" s="56">
        <f t="shared" ca="1" si="309"/>
        <v>3.4375476732900552</v>
      </c>
      <c r="BU426" s="63">
        <f t="shared" ca="1" si="310"/>
        <v>0.11458492244300184</v>
      </c>
      <c r="BV426" s="57" t="s">
        <v>34</v>
      </c>
      <c r="BW426" s="57" cm="1">
        <f t="array" aca="1" ref="BW426" ca="1">SUM(IF($C426&gt;0,IF(AND(INDIRECT(ADDRESS($C426,44))=0,INDIRECT(ADDRESS($C426,38))="UL",ISERROR(SEARCH("Rear",INDIRECT(ADDRESS($C426,33)))),ISERROR(SEARCH("Side",INDIRECT(ADDRESS($C426,33))))),INDIRECT(ADDRESS($C426,COLUMN())),0),0),IF($D426&gt;0,IF(AND(INDIRECT(ADDRESS($D426,44))=0,INDIRECT(ADDRESS($D426,38))="UL",ISERROR(SEARCH("Rear",INDIRECT(ADDRESS($D426,33)))),ISERROR(SEARCH("Side",INDIRECT(ADDRESS($D426,33))))),INDIRECT(ADDRESS($D426,COLUMN())),0),0),IF($E426&gt;0,IF(AND(INDIRECT(ADDRESS($E426,44))=0,INDIRECT(ADDRESS($E426,38))="UL",ISERROR(SEARCH("Rear",INDIRECT(ADDRESS($E426,33)))),ISERROR(SEARCH("Side",INDIRECT(ADDRESS($E426,33))))),INDIRECT(ADDRESS($E426,COLUMN())),0),0),IF($F426&gt;0,IF(AND(INDIRECT(ADDRESS($F426,44))=0,INDIRECT(ADDRESS($F426,38))="UL",ISERROR(SEARCH("Rear",INDIRECT(ADDRESS($F426,33)))),ISERROR(SEARCH("Side",INDIRECT(ADDRESS($F426,33))))),INDIRECT(ADDRESS($F426,COLUMN())),0),0),IF($G426&gt;0,IF(AND(INDIRECT(ADDRESS($G426,44))=0,INDIRECT(ADDRESS($G426,38))="UL",ISERROR(SEARCH("Rear",INDIRECT(ADDRESS($G426,33)))),ISERROR(SEARCH("Side",INDIRECT(ADDRESS($G426,33))))),INDIRECT(ADDRESS($G426,COLUMN())),0),0),IF($H426&gt;0,IF(AND(INDIRECT(ADDRESS($H426,44))=0,INDIRECT(ADDRESS($H426,38))="UL",ISERROR(SEARCH("Rear",INDIRECT(ADDRESS($H426,33)))),ISERROR(SEARCH("Side",INDIRECT(ADDRESS($H426,33))))),INDIRECT(ADDRESS($H426,COLUMN())),0),0),IF($I426&gt;0,IF(AND(INDIRECT(ADDRESS($I426,44))=0,INDIRECT(ADDRESS($I426,38))="UL",ISERROR(SEARCH("Rear",INDIRECT(ADDRESS($I426,33)))),ISERROR(SEARCH("Side",INDIRECT(ADDRESS($I426,33))))),INDIRECT(ADDRESS($I426,COLUMN())),0),0),IF($J426&gt;0,IF(AND(INDIRECT(ADDRESS($J426,44))=0,INDIRECT(ADDRESS($J426,38))="UL",ISERROR(SEARCH("Rear",INDIRECT(ADDRESS($J426,33)))),ISERROR(SEARCH("Side",INDIRECT(ADDRESS($J426,33))))),INDIRECT(ADDRESS($J426,COLUMN())),0),0),IF($K426&gt;0,IF(AND(INDIRECT(ADDRESS($K426,44))=0,INDIRECT(ADDRESS($K426,38))="UL",ISERROR(SEARCH("Rear",INDIRECT(ADDRESS($K426,33)))),ISERROR(SEARCH("Side",INDIRECT(ADDRESS($K426,33))))),INDIRECT(ADDRESS($K426,COLUMN())),0),0),IF($L426&gt;0,IF(AND(INDIRECT(ADDRESS($L426,44))=0,INDIRECT(ADDRESS($L426,38))="UL",ISERROR(SEARCH("Rear",INDIRECT(ADDRESS($L426,33)))),ISERROR(SEARCH("Side",INDIRECT(ADDRESS($L426,33))))),INDIRECT(ADDRESS($L426,COLUMN())),0),0),IF($M426&gt;0,IF(AND(INDIRECT(ADDRESS($M426,44))=0,INDIRECT(ADDRESS($M426,38))="UL",ISERROR(SEARCH("Rear",INDIRECT(ADDRESS($M426,33)))),ISERROR(SEARCH("Side",INDIRECT(ADDRESS($M426,33))))),INDIRECT(ADDRESS($M426,COLUMN())),0),0))</f>
        <v>0.61111111111111105</v>
      </c>
      <c r="BX426" s="57">
        <f t="shared" ca="1" si="311"/>
        <v>0.61111111111111105</v>
      </c>
      <c r="BY426" s="57" cm="1">
        <f t="array" aca="1" ref="BY426" ca="1">SUM(IF($C426&gt;0,IF(AND(INDIRECT(ADDRESS($C426,44))=0,INDIRECT(ADDRESS($C426,38))="UL"),INDIRECT(ADDRESS($C426,COLUMN())),0),0),IF($D426&gt;0,IF(AND(INDIRECT(ADDRESS($D426,44))=0,INDIRECT(ADDRESS($D426,38))="UL"),INDIRECT(ADDRESS($D426,COLUMN())),0),0),IF($E426&gt;0,IF(AND(INDIRECT(ADDRESS($E426,44))=0,INDIRECT(ADDRESS($E426,38))="UL"),INDIRECT(ADDRESS($E426,COLUMN())),0),0),IF($F426&gt;0,IF(AND(INDIRECT(ADDRESS($F426,44))=0,INDIRECT(ADDRESS($F426,38))="UL"),INDIRECT(ADDRESS($F426,COLUMN())),0),0),IF($G426&gt;0,IF(AND(INDIRECT(ADDRESS($G426,44))=0,INDIRECT(ADDRESS($G426,38))="UL"),INDIRECT(ADDRESS($G426,COLUMN())),0),0),IF($H426&gt;0,IF(AND(INDIRECT(ADDRESS($H426,44))=0,INDIRECT(ADDRESS($H426,38))="UL"),INDIRECT(ADDRESS($H426,COLUMN())),0),0),IF($I426&gt;0,IF(AND(INDIRECT(ADDRESS($I426,44))=0,INDIRECT(ADDRESS($I426,38))="UL"),INDIRECT(ADDRESS($I426,COLUMN())),0),0),IF($J426&gt;0,IF(AND(INDIRECT(ADDRESS($J426,44))=0,INDIRECT(ADDRESS($J426,38))="UL"),INDIRECT(ADDRESS($J426,COLUMN())),0),0),IF($K426&gt;0,IF(AND(INDIRECT(ADDRESS($K426,44))=0,INDIRECT(ADDRESS($K426,38))="UL"),INDIRECT(ADDRESS($K426,COLUMN())),0),0),IF($L426&gt;0,IF(AND(INDIRECT(ADDRESS($L426,44))=0,INDIRECT(ADDRESS($L426,38))="UL"),INDIRECT(ADDRESS($L426,COLUMN())),0),0),IF($M426&gt;0,IF(AND(INDIRECT(ADDRESS($M426,44))=0,INDIRECT(ADDRESS($M426,38))="UL"),INDIRECT(ADDRESS($M426,COLUMN())),0),0))</f>
        <v>0.20370370370370369</v>
      </c>
      <c r="BZ426" s="57" cm="1">
        <f t="array" aca="1" ref="BZ426" ca="1">SUM(IF($C426&gt;0,IF(AND(INDIRECT(ADDRESS($C426,44))=0,INDIRECT(ADDRESS($C426,38))="UL"),INDIRECT(ADDRESS($C426,COLUMN())),0),0),IF($D426&gt;0,IF(AND(INDIRECT(ADDRESS($D426,44))=0,INDIRECT(ADDRESS($D426,38))="UL"),INDIRECT(ADDRESS($D426,COLUMN())),0),0),IF($E426&gt;0,IF(AND(INDIRECT(ADDRESS($E426,44))=0,INDIRECT(ADDRESS($E426,38))="UL"),INDIRECT(ADDRESS($E426,COLUMN())),0),0),IF($F426&gt;0,IF(AND(INDIRECT(ADDRESS($F426,44))=0,INDIRECT(ADDRESS($F426,38))="UL"),INDIRECT(ADDRESS($F426,COLUMN())),0),0),IF($G426&gt;0,IF(AND(INDIRECT(ADDRESS($G426,44))=0,INDIRECT(ADDRESS($G426,38))="UL"),INDIRECT(ADDRESS($G426,COLUMN())),0),0),IF($H426&gt;0,IF(AND(INDIRECT(ADDRESS($H426,44))=0,INDIRECT(ADDRESS($H426,38))="UL"),INDIRECT(ADDRESS($H426,COLUMN())),0),0),IF($I426&gt;0,IF(AND(INDIRECT(ADDRESS($I426,44))=0,INDIRECT(ADDRESS($I426,38))="UL"),INDIRECT(ADDRESS($I426,COLUMN())),0),0),IF($J426&gt;0,IF(AND(INDIRECT(ADDRESS($J426,44))=0,INDIRECT(ADDRESS($J426,38))="UL"),INDIRECT(ADDRESS($J426,COLUMN())),0),0),IF($K426&gt;0,IF(AND(INDIRECT(ADDRESS($K426,44))=0,INDIRECT(ADDRESS($K426,38))="UL"),INDIRECT(ADDRESS($K426,COLUMN())),0),0),IF($L426&gt;0,IF(AND(INDIRECT(ADDRESS($L426,44))=0,INDIRECT(ADDRESS($L426,38))="UL"),INDIRECT(ADDRESS($L426,COLUMN())),0),0),IF($M426&gt;0,IF(AND(INDIRECT(ADDRESS($M426,44))=0,INDIRECT(ADDRESS($M426,38))="UL"),INDIRECT(ADDRESS($M426,COLUMN())),0),0))</f>
        <v>0.68518518518518512</v>
      </c>
      <c r="CA426" s="57">
        <f t="shared" ca="1" si="312"/>
        <v>0.68518518518518512</v>
      </c>
      <c r="CB426" s="57" cm="1">
        <f t="array" aca="1" ref="CB426" ca="1">SUM(IF($C426&gt;0,IF(AND(INDIRECT(ADDRESS($C426,44))=0,INDIRECT(ADDRESS($C426,38))&lt;&gt;"UL"),INDIRECT(ADDRESS($C426,COLUMN())),0),0),IF($D426&gt;0,IF(AND(INDIRECT(ADDRESS($D426,44))=0,INDIRECT(ADDRESS($D426,38))&lt;&gt;"UL"),INDIRECT(ADDRESS($D426,COLUMN())),0),0),IF($E426&gt;0,IF(AND(INDIRECT(ADDRESS($E426,44))=0,INDIRECT(ADDRESS($E426,38))&lt;&gt;"UL"),INDIRECT(ADDRESS($E426,COLUMN())),0),0),IF($F426&gt;0,IF(AND(INDIRECT(ADDRESS($F426,44))=0,INDIRECT(ADDRESS($F426,38))&lt;&gt;"UL"),INDIRECT(ADDRESS($F426,COLUMN())),0),0),IF($G426&gt;0,IF(AND(INDIRECT(ADDRESS($G426,44))=0,INDIRECT(ADDRESS($G426,38))&lt;&gt;"UL"),INDIRECT(ADDRESS($G426,COLUMN())),0),0),IF($H426&gt;0,IF(AND(INDIRECT(ADDRESS($H426,44))=0,INDIRECT(ADDRESS($H426,38))&lt;&gt;"UL"),INDIRECT(ADDRESS($H426,COLUMN())),0),0),IF($I426&gt;0,IF(AND(INDIRECT(ADDRESS($I426,44))=0,INDIRECT(ADDRESS($I426,38))&lt;&gt;"UL"),INDIRECT(ADDRESS($I426,COLUMN())),0),0),IF($J426&gt;0,IF(AND(INDIRECT(ADDRESS($J426,44))=0,INDIRECT(ADDRESS($J426,38))&lt;&gt;"UL"),INDIRECT(ADDRESS($J426,COLUMN())),0),0),IF($K426&gt;0,IF(AND(INDIRECT(ADDRESS($K426,44))=0,INDIRECT(ADDRESS($K426,38))&lt;&gt;"UL"),INDIRECT(ADDRESS($K426,COLUMN())),0),0),IF($L426&gt;0,IF(AND(INDIRECT(ADDRESS($L426,44))=0,INDIRECT(ADDRESS($L426,38))&lt;&gt;"UL"),INDIRECT(ADDRESS($L426,COLUMN())),0),0),IF($M426&gt;0,IF(AND(INDIRECT(ADDRESS($M426,44))=0,INDIRECT(ADDRESS($M426,38))&lt;&gt;"UL"),INDIRECT(ADDRESS($M426,COLUMN())),0),0))</f>
        <v>0</v>
      </c>
      <c r="CC426" s="57">
        <f t="shared" ca="1" si="313"/>
        <v>0</v>
      </c>
      <c r="CD426" s="57" cm="1">
        <f t="array" aca="1" ref="CD426" ca="1">SUM(IF($C426&gt;0,IF(AND(INDIRECT(ADDRESS($C426,44))=0,INDIRECT(ADDRESS($C426,38))&lt;&gt;"UL"),INDIRECT(ADDRESS($C426,COLUMN())),0),0),IF($D426&gt;0,IF(AND(INDIRECT(ADDRESS($D426,44))=0,INDIRECT(ADDRESS($D426,38))&lt;&gt;"UL"),INDIRECT(ADDRESS($D426,COLUMN())),0),0),IF($E426&gt;0,IF(AND(INDIRECT(ADDRESS($E426,44))=0,INDIRECT(ADDRESS($E426,38))&lt;&gt;"UL"),INDIRECT(ADDRESS($E426,COLUMN())),0),0),IF($F426&gt;0,IF(AND(INDIRECT(ADDRESS($F426,44))=0,INDIRECT(ADDRESS($F426,38))&lt;&gt;"UL"),INDIRECT(ADDRESS($F426,COLUMN())),0),0),IF($G426&gt;0,IF(AND(INDIRECT(ADDRESS($G426,44))=0,INDIRECT(ADDRESS($G426,38))&lt;&gt;"UL"),INDIRECT(ADDRESS($G426,COLUMN())),0),0),IF($H426&gt;0,IF(AND(INDIRECT(ADDRESS($H426,44))=0,INDIRECT(ADDRESS($H426,38))&lt;&gt;"UL"),INDIRECT(ADDRESS($H426,COLUMN())),0),0),IF($I426&gt;0,IF(AND(INDIRECT(ADDRESS($I426,44))=0,INDIRECT(ADDRESS($I426,38))&lt;&gt;"UL"),INDIRECT(ADDRESS($I426,COLUMN())),0),0),IF($J426&gt;0,IF(AND(INDIRECT(ADDRESS($J426,44))=0,INDIRECT(ADDRESS($J426,38))&lt;&gt;"UL"),INDIRECT(ADDRESS($J426,COLUMN())),0),0),IF($K426&gt;0,IF(AND(INDIRECT(ADDRESS($K426,44))=0,INDIRECT(ADDRESS($K426,38))&lt;&gt;"UL"),INDIRECT(ADDRESS($K426,COLUMN())),0),0),IF($L426&gt;0,IF(AND(INDIRECT(ADDRESS($L426,44))=0,INDIRECT(ADDRESS($L426,38))&lt;&gt;"UL"),INDIRECT(ADDRESS($L426,COLUMN())),0),0),IF($M426&gt;0,IF(AND(INDIRECT(ADDRESS($M426,44))=0,INDIRECT(ADDRESS($M426,38))&lt;&gt;"UL"),INDIRECT(ADDRESS($M426,COLUMN())),0),0))</f>
        <v>0</v>
      </c>
      <c r="CE426" s="57" cm="1">
        <f t="array" aca="1" ref="CE426" ca="1">SUM(IF($C426&gt;0,IF(AND(INDIRECT(ADDRESS($C426,44))=0,INDIRECT(ADDRESS($C426,38))&lt;&gt;"UL"),INDIRECT(ADDRESS($C426,COLUMN())),0),0),IF($D426&gt;0,IF(AND(INDIRECT(ADDRESS($D426,44))=0,INDIRECT(ADDRESS($D426,38))&lt;&gt;"UL"),INDIRECT(ADDRESS($D426,COLUMN())),0),0),IF($E426&gt;0,IF(AND(INDIRECT(ADDRESS($E426,44))=0,INDIRECT(ADDRESS($E426,38))&lt;&gt;"UL"),INDIRECT(ADDRESS($E426,COLUMN())),0),0),IF($F426&gt;0,IF(AND(INDIRECT(ADDRESS($F426,44))=0,INDIRECT(ADDRESS($F426,38))&lt;&gt;"UL"),INDIRECT(ADDRESS($F426,COLUMN())),0),0),IF($G426&gt;0,IF(AND(INDIRECT(ADDRESS($G426,44))=0,INDIRECT(ADDRESS($G426,38))&lt;&gt;"UL"),INDIRECT(ADDRESS($G426,COLUMN())),0),0),IF($H426&gt;0,IF(AND(INDIRECT(ADDRESS($H426,44))=0,INDIRECT(ADDRESS($H426,38))&lt;&gt;"UL"),INDIRECT(ADDRESS($H426,COLUMN())),0),0),IF($I426&gt;0,IF(AND(INDIRECT(ADDRESS($I426,44))=0,INDIRECT(ADDRESS($I426,38))&lt;&gt;"UL"),INDIRECT(ADDRESS($I426,COLUMN())),0),0),IF($J426&gt;0,IF(AND(INDIRECT(ADDRESS($J426,44))=0,INDIRECT(ADDRESS($J426,38))&lt;&gt;"UL"),INDIRECT(ADDRESS($J426,COLUMN())),0),0),IF($K426&gt;0,IF(AND(INDIRECT(ADDRESS($K426,44))=0,INDIRECT(ADDRESS($K426,38))&lt;&gt;"UL"),INDIRECT(ADDRESS($K426,COLUMN())),0),0),IF($L426&gt;0,IF(AND(INDIRECT(ADDRESS($L426,44))=0,INDIRECT(ADDRESS($L426,38))&lt;&gt;"UL"),INDIRECT(ADDRESS($L426,COLUMN())),0),0),IF($M426&gt;0,IF(AND(INDIRECT(ADDRESS($M426,44))=0,INDIRECT(ADDRESS($M426,38))&lt;&gt;"UL"),INDIRECT(ADDRESS($M426,COLUMN())),0),0))</f>
        <v>0</v>
      </c>
      <c r="CF426" s="57">
        <f t="shared" ca="1" si="314"/>
        <v>0</v>
      </c>
      <c r="CG426" s="57">
        <f t="shared" ca="1" si="315"/>
        <v>1.0880419508388115</v>
      </c>
      <c r="CH426" s="57">
        <f t="shared" ca="1" si="316"/>
        <v>3.6268065027960386E-2</v>
      </c>
      <c r="CI426" s="19">
        <f t="shared" ca="1" si="317"/>
        <v>12.348125818214218</v>
      </c>
      <c r="CJ426" s="19"/>
      <c r="CK426" s="57" cm="1">
        <f t="array" aca="1" ref="CK426" ca="1">IF(AU426="S", SUM(IF($C426&gt;0,IF(INDIRECT(ADDRESS($C426,43))&lt;&gt;1,INDIRECT(ADDRESS($C426,48)),0),0), IF($D426&gt;0,IF(INDIRECT(ADDRESS($D426,43))&lt;&gt;1,INDIRECT(ADDRESS($D426,48)),0),0), IF($E426&gt;0,IF(INDIRECT(ADDRESS($E426,43))&lt;&gt;1,INDIRECT(ADDRESS($E426,48)),0),0), IF($F426&gt;0,IF(INDIRECT(ADDRESS($F426,43))&lt;&gt;1,INDIRECT(ADDRESS($F426,48)),0),0), IF($G426&gt;0,IF(INDIRECT(ADDRESS($G426,43))&lt;&gt;1,INDIRECT(ADDRESS($G426,48)),0),0), IF($H426&gt;0,IF(INDIRECT(ADDRESS($H426,43))&lt;&gt;1,INDIRECT(ADDRESS($H426,48)),0),0), IF($I426&gt;0,IF(INDIRECT(ADDRESS($I426,43))&lt;&gt;1,INDIRECT(ADDRESS($I426,48)),0),0), IF($J426&gt;0,IF(INDIRECT(ADDRESS($J426,43))&lt;&gt;1,INDIRECT(ADDRESS($J426,48)),0),0), IF($K426&gt;0,IF(INDIRECT(ADDRESS($K426,43))&lt;&gt;1,INDIRECT(ADDRESS($K426,48)),0),0), IF($L426&gt;0,IF(INDIRECT(ADDRESS($L426,43))&lt;&gt;1,INDIRECT(ADDRESS($L426,48)),0),0), IF($M426&gt;0,IF(INDIRECT(ADDRESS($M426,43))&lt;&gt;1,INDIRECT(ADDRESS($M426,48)),0),0)), IF(AU426="L",SUM(IF($C426&gt;0,IF(INDIRECT(ADDRESS($C426,43))&lt;&gt;1,INDIRECT(ADDRESS($C426,50)),0),0), IF($D426&gt;0,IF(INDIRECT(ADDRESS($D426,43))&lt;&gt;1,INDIRECT(ADDRESS($D426,50)),0),0), IF($E426&gt;0,IF(INDIRECT(ADDRESS($E426,43))&lt;&gt;1,INDIRECT(ADDRESS($E426,50)),0),0), IF($F426&gt;0,IF(INDIRECT(ADDRESS($F426,43))&lt;&gt;1,INDIRECT(ADDRESS($F426,50)),0),0), IF($G426&gt;0,IF(INDIRECT(ADDRESS($G426,43))&lt;&gt;1,INDIRECT(ADDRESS($G426,50)),0),0), IF($G426&gt;0,IF(INDIRECT(ADDRESS($G426,43))&lt;&gt;1,INDIRECT(ADDRESS($G426,50)),0),0), IF($H426&gt;0,IF(INDIRECT(ADDRESS($H426,43))&lt;&gt;1,INDIRECT(ADDRESS($H426,50)),0),0), IF($I426&gt;0,IF(INDIRECT(ADDRESS($I426,43))&lt;&gt;1,INDIRECT(ADDRESS($I426,50)),0),0), IF($J426&gt;0,IF(INDIRECT(ADDRESS($J426,43))&lt;&gt;1,INDIRECT(ADDRESS($J426,50)),0),0), IF($K426&gt;0,IF(INDIRECT(ADDRESS($K426,43))&lt;&gt;1,INDIRECT(ADDRESS($K426,50)),0),0), IF($L426&gt;0,IF(INDIRECT(ADDRESS($L426,43))&lt;&gt;1,INDIRECT(ADDRESS($L426,50)),0),0), IF($M426&gt;0,IF(INDIRECT(ADDRESS($M426,43))&lt;&gt;1,INDIRECT(ADDRESS($M426,50)),0),0)), SUM(IF($C426&gt;0,IF(INDIRECT(ADDRESS($C426,43))&lt;&gt;1,INDIRECT(ADDRESS($C426,49)),0),0), IF($D426&gt;0,IF(INDIRECT(ADDRESS($D426,43))&lt;&gt;1,INDIRECT(ADDRESS($D426,49)),0),0), IF($E426&gt;0,IF(INDIRECT(ADDRESS($E426,43))&lt;&gt;1,INDIRECT(ADDRESS($E426,49)),0),0), IF($F426&gt;0,IF(INDIRECT(ADDRESS($F426,43))&lt;&gt;1,INDIRECT(ADDRESS($F426,49)),0),0), IF($G426&gt;0,IF(INDIRECT(ADDRESS($G426,43))&lt;&gt;1,INDIRECT(ADDRESS($G426,49)),0),0), IF($G426&gt;0,IF(INDIRECT(ADDRESS($G426,43))&lt;&gt;1,INDIRECT(ADDRESS($G426,49)),0),0), IF($H426&gt;0,IF(INDIRECT(ADDRESS($H426,43))&lt;&gt;1,INDIRECT(ADDRESS($H426,49)),0),0), IF($I426&gt;0,IF(INDIRECT(ADDRESS($I426,43))&lt;&gt;1,INDIRECT(ADDRESS($I426,49)),0),0), IF($J426&gt;0,IF(INDIRECT(ADDRESS($J426,43))&lt;&gt;1,INDIRECT(ADDRESS($J426,49)),0),0), IF($K426&gt;0,IF(INDIRECT(ADDRESS($K426,43))&lt;&gt;1,INDIRECT(ADDRESS($K426,49)),0),0), IF($L426&gt;0,IF(INDIRECT(ADDRESS($L426,43))&lt;&gt;1,INDIRECT(ADDRESS($L426,49)),0),0), IF($M426&gt;0,IF(INDIRECT(ADDRESS($M426,43))&lt;&gt;1,INDIRECT(ADDRESS($M426,49)),0),0))))</f>
        <v>2.9444444444444442</v>
      </c>
      <c r="CL426" s="57" cm="1">
        <f t="array" aca="1" ref="CL426" ca="1">SUM(IF($C426&gt;0,IF(INDIRECT(ADDRESS($C426,44))=1,INDIRECT(ADDRESS($C426,90)),0),0), IF($D426&gt;0,IF(INDIRECT(ADDRESS($D426,44))=1,INDIRECT(ADDRESS($D426,90)),0),0), IF($E426&gt;0,IF(INDIRECT(ADDRESS($E426,44))=1,INDIRECT(ADDRESS($E426,90)),0),0), IF($F426&gt;0,IF(INDIRECT(ADDRESS($F426,44))=1,INDIRECT(ADDRESS($F426,90)),0),0), IF($G426&gt;0,IF(INDIRECT(ADDRESS($G426,44))=1,INDIRECT(ADDRESS($G426,90)),0),0), IF($H426&gt;0,IF(INDIRECT(ADDRESS($H426,44))=1,INDIRECT(ADDRESS($H426,90)),0),0), IF($I426&gt;0,IF(INDIRECT(ADDRESS($I426,44))=1,INDIRECT(ADDRESS($I426,90)),0),0), IF($J426&gt;0,IF(INDIRECT(ADDRESS($J426,44))=1,INDIRECT(ADDRESS($J426,90)),0),0), IF($K426&gt;0,IF(INDIRECT(ADDRESS($K426,44))=1,INDIRECT(ADDRESS($K426,90)),0),0), IF($L426&gt;0,IF(INDIRECT(ADDRESS($L426,44))=1,INDIRECT(ADDRESS($L426,90)),0),0), IF($M426&gt;0,IF(INDIRECT(ADDRESS($M426,44))=1,INDIRECT(ADDRESS($M426,90)),0),0))</f>
        <v>2.3333333333333335</v>
      </c>
      <c r="CM426" s="56">
        <f t="shared" ca="1" si="318"/>
        <v>0.84355539903451471</v>
      </c>
      <c r="CN426" s="59"/>
    </row>
    <row r="427" spans="1:92" x14ac:dyDescent="0.25">
      <c r="A427" s="219" t="s">
        <v>529</v>
      </c>
      <c r="B427" s="220">
        <v>373</v>
      </c>
      <c r="C427" s="220">
        <v>384</v>
      </c>
      <c r="D427" s="220">
        <v>388</v>
      </c>
      <c r="E427" s="220"/>
      <c r="F427" s="220"/>
      <c r="G427" s="220"/>
      <c r="H427" s="220"/>
      <c r="I427" s="220"/>
      <c r="J427" s="220"/>
      <c r="K427" s="220"/>
      <c r="L427" s="220"/>
      <c r="M427" s="220"/>
      <c r="N427" s="67">
        <f ca="1">6+SUM(INDIRECT(ADDRESS(B427,COLUMN())),IF(C427&gt;0,INDIRECT(ADDRESS(C427,COLUMN())),0),IF(D427&gt;0,INDIRECT(ADDRESS(D427,14)),0),IF(E427&gt;0,INDIRECT(ADDRESS(E427,COLUMN())),0),IF(F427&gt;0,INDIRECT(ADDRESS(F427,COLUMN())),0),IF(G427&gt;0,INDIRECT(ADDRESS(G427,COLUMN())),0),IF(H427&gt;0,INDIRECT(ADDRESS(H427,COLUMN())),0),IF(I427&gt;0,INDIRECT(ADDRESS(I427,COLUMN())),0),IF(J427&gt;0,INDIRECT(ADDRESS(J427,COLUMN())),0),IF(K427&gt;0,INDIRECT(ADDRESS(K427,COLUMN())),0),IF(L427&gt;0,INDIRECT(ADDRESS(L427,COLUMN())),0),IF(M427&gt;0,INDIRECT(ADDRESS(M427,COLUMN())),0))</f>
        <v>32</v>
      </c>
      <c r="O427" s="67" t="str" cm="1">
        <f t="array" aca="1" ref="O427" ca="1">INDIRECT(ADDRESS($B427,COLUMN()))</f>
        <v>Fighter</v>
      </c>
      <c r="P427" s="67">
        <v>3</v>
      </c>
      <c r="Q427" s="67" cm="1">
        <f t="array" aca="1" ref="Q427" ca="1">INDIRECT(ADDRESS($B427,COLUMN()))</f>
        <v>0</v>
      </c>
      <c r="R427" s="67" cm="1">
        <f t="array" aca="1" ref="R427" ca="1">INDIRECT(ADDRESS($B427,COLUMN()))</f>
        <v>0</v>
      </c>
      <c r="S427" s="67" cm="1">
        <f t="array" aca="1" ref="S427" ca="1">INDIRECT(ADDRESS($B427,COLUMN()))</f>
        <v>3</v>
      </c>
      <c r="T427" s="67" t="str" cm="1">
        <f t="array" aca="1" ref="T427" ca="1">INDIRECT(ADDRESS($B427,COLUMN()))</f>
        <v>1-8</v>
      </c>
      <c r="U427" s="67" cm="1">
        <f t="array" aca="1" ref="U427" ca="1">INDIRECT(ADDRESS($B427,COLUMN()))</f>
        <v>8</v>
      </c>
      <c r="V427" s="67" cm="1">
        <f t="array" aca="1" ref="V427" ca="1">INDIRECT(ADDRESS($B427,COLUMN()))</f>
        <v>0</v>
      </c>
      <c r="W427" s="67" cm="1">
        <f t="array" aca="1" ref="W427" ca="1">INDIRECT(ADDRESS($B427,COLUMN()))</f>
        <v>2</v>
      </c>
      <c r="X427" s="67" cm="1">
        <f t="array" aca="1" ref="X427" ca="1">INDIRECT(ADDRESS($B427,COLUMN()))</f>
        <v>9</v>
      </c>
      <c r="Y427" s="67" cm="1">
        <f t="array" aca="1" ref="Y427" ca="1">INDIRECT(ADDRESS($B427,COLUMN()))</f>
        <v>1</v>
      </c>
      <c r="Z427" s="67" cm="1">
        <f t="array" aca="1" ref="Z427" ca="1">INDIRECT(ADDRESS($B427,COLUMN()))</f>
        <v>5</v>
      </c>
      <c r="AA427" s="67" t="str" cm="1">
        <f t="array" aca="1" ref="AA427" ca="1">INDIRECT(ADDRESS($B427,COLUMN()))</f>
        <v>Jink</v>
      </c>
      <c r="AB427" s="56">
        <f t="shared" ca="1" si="282"/>
        <v>1.0329206114928022</v>
      </c>
      <c r="AC427" s="56">
        <f t="shared" ca="1" si="283"/>
        <v>1.0811970386830336</v>
      </c>
      <c r="AD427" s="56">
        <f t="shared" ca="1" si="284"/>
        <v>2.8205140139557403</v>
      </c>
      <c r="AF427" s="52"/>
      <c r="AG427" s="52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2"/>
      <c r="AU427" s="54" t="s">
        <v>33</v>
      </c>
      <c r="AV427" s="57" cm="1">
        <f t="array" aca="1" ref="AV427" ca="1">SUM(IF($C427&gt;0,IF(AND(INDIRECT(ADDRESS($C427,44))=0,INDIRECT(ADDRESS($C427,38))="UL",ISERROR(SEARCH("Rear",INDIRECT(ADDRESS($C427,33)))),ISERROR(SEARCH("Side",INDIRECT(ADDRESS($C427,33))))),INDIRECT(ADDRESS($C427,COLUMN())),0),0),IF($D427&gt;0,IF(AND(INDIRECT(ADDRESS($D427,44))=0,INDIRECT(ADDRESS($D427,38))="UL",ISERROR(SEARCH("Rear",INDIRECT(ADDRESS($D427,33)))),ISERROR(SEARCH("Side",INDIRECT(ADDRESS($D427,33))))),INDIRECT(ADDRESS($D427,COLUMN())),0),0),IF($E427&gt;0,IF(AND(INDIRECT(ADDRESS($E427,44))=0,INDIRECT(ADDRESS($E427,38))="UL",ISERROR(SEARCH("Rear",INDIRECT(ADDRESS($E427,33)))),ISERROR(SEARCH("Side",INDIRECT(ADDRESS($E427,33))))),INDIRECT(ADDRESS($E427,COLUMN())),0),0),IF($F427&gt;0,IF(AND(INDIRECT(ADDRESS($F427,44))=0,INDIRECT(ADDRESS($F427,38))="UL",ISERROR(SEARCH("Rear",INDIRECT(ADDRESS($F427,33)))),ISERROR(SEARCH("Side",INDIRECT(ADDRESS($F427,33))))),INDIRECT(ADDRESS($F427,COLUMN())),0),0),IF($G427&gt;0,IF(AND(INDIRECT(ADDRESS($G427,44))=0,INDIRECT(ADDRESS($G427,38))="UL",ISERROR(SEARCH("Rear",INDIRECT(ADDRESS($G427,33)))),ISERROR(SEARCH("Side",INDIRECT(ADDRESS($G427,33))))),INDIRECT(ADDRESS($G427,COLUMN())),0),0),IF($H427&gt;0,IF(AND(INDIRECT(ADDRESS($H427,44))=0,INDIRECT(ADDRESS($H427,38))="UL",ISERROR(SEARCH("Rear",INDIRECT(ADDRESS($H427,33)))),ISERROR(SEARCH("Side",INDIRECT(ADDRESS($H427,33))))),INDIRECT(ADDRESS($H427,COLUMN())),0),0),IF($I427&gt;0,IF(AND(INDIRECT(ADDRESS($I427,44))=0,INDIRECT(ADDRESS($I427,38))="UL",ISERROR(SEARCH("Rear",INDIRECT(ADDRESS($I427,33)))),ISERROR(SEARCH("Side",INDIRECT(ADDRESS($I427,33))))),INDIRECT(ADDRESS($I427,COLUMN())),0),0),IF($J427&gt;0,IF(AND(INDIRECT(ADDRESS($J427,44))=0,INDIRECT(ADDRESS($J427,38))="UL",ISERROR(SEARCH("Rear",INDIRECT(ADDRESS($J427,33)))),ISERROR(SEARCH("Side",INDIRECT(ADDRESS($J427,33))))),INDIRECT(ADDRESS($J427,COLUMN())),0),0),IF($K427&gt;0,IF(AND(INDIRECT(ADDRESS($K427,44))=0,INDIRECT(ADDRESS($K427,38))="UL",ISERROR(SEARCH("Rear",INDIRECT(ADDRESS($K427,33)))),ISERROR(SEARCH("Side",INDIRECT(ADDRESS($K427,33))))),INDIRECT(ADDRESS($K427,COLUMN())),0),0),IF($L427&gt;0,IF(AND(INDIRECT(ADDRESS($L427,44))=0,INDIRECT(ADDRESS($L427,38))="UL",ISERROR(SEARCH("Rear",INDIRECT(ADDRESS($L427,33)))),ISERROR(SEARCH("Side",INDIRECT(ADDRESS($L427,33))))),INDIRECT(ADDRESS($L427,COLUMN())),0),0),IF($M427&gt;0,IF(AND(INDIRECT(ADDRESS($M427,44))=0,INDIRECT(ADDRESS($M427,38))="UL",ISERROR(SEARCH("Rear",INDIRECT(ADDRESS($M427,33)))),ISERROR(SEARCH("Side",INDIRECT(ADDRESS($M427,33))))),INDIRECT(ADDRESS($M427,COLUMN())),0),0))</f>
        <v>1.5555555555555554</v>
      </c>
      <c r="AW427" s="57" cm="1">
        <f t="array" aca="1" ref="AW427" ca="1">SUM(IF($C427&gt;0,IF(AND(INDIRECT(ADDRESS($C427,44))=0,INDIRECT(ADDRESS($C427,38))="UL",ISERROR(SEARCH("Rear",INDIRECT(ADDRESS($C427,33)))),ISERROR(SEARCH("Side",INDIRECT(ADDRESS($C427,33))))),INDIRECT(ADDRESS($C427,COLUMN())),0),0),IF($D427&gt;0,IF(AND(INDIRECT(ADDRESS($D427,44))=0,INDIRECT(ADDRESS($D427,38))="UL",ISERROR(SEARCH("Rear",INDIRECT(ADDRESS($D427,33)))),ISERROR(SEARCH("Side",INDIRECT(ADDRESS($D427,33))))),INDIRECT(ADDRESS($D427,COLUMN())),0),0),IF($E427&gt;0,IF(AND(INDIRECT(ADDRESS($E427,44))=0,INDIRECT(ADDRESS($E427,38))="UL",ISERROR(SEARCH("Rear",INDIRECT(ADDRESS($E427,33)))),ISERROR(SEARCH("Side",INDIRECT(ADDRESS($E427,33))))),INDIRECT(ADDRESS($E427,COLUMN())),0),0),IF($F427&gt;0,IF(AND(INDIRECT(ADDRESS($F427,44))=0,INDIRECT(ADDRESS($F427,38))="UL",ISERROR(SEARCH("Rear",INDIRECT(ADDRESS($F427,33)))),ISERROR(SEARCH("Side",INDIRECT(ADDRESS($F427,33))))),INDIRECT(ADDRESS($F427,COLUMN())),0),0),IF($G427&gt;0,IF(AND(INDIRECT(ADDRESS($G427,44))=0,INDIRECT(ADDRESS($G427,38))="UL",ISERROR(SEARCH("Rear",INDIRECT(ADDRESS($G427,33)))),ISERROR(SEARCH("Side",INDIRECT(ADDRESS($G427,33))))),INDIRECT(ADDRESS($G427,COLUMN())),0),0),IF($H427&gt;0,IF(AND(INDIRECT(ADDRESS($H427,44))=0,INDIRECT(ADDRESS($H427,38))="UL",ISERROR(SEARCH("Rear",INDIRECT(ADDRESS($H427,33)))),ISERROR(SEARCH("Side",INDIRECT(ADDRESS($H427,33))))),INDIRECT(ADDRESS($H427,COLUMN())),0),0),IF($I427&gt;0,IF(AND(INDIRECT(ADDRESS($I427,44))=0,INDIRECT(ADDRESS($I427,38))="UL",ISERROR(SEARCH("Rear",INDIRECT(ADDRESS($I427,33)))),ISERROR(SEARCH("Side",INDIRECT(ADDRESS($I427,33))))),INDIRECT(ADDRESS($I427,COLUMN())),0),0),IF($J427&gt;0,IF(AND(INDIRECT(ADDRESS($J427,44))=0,INDIRECT(ADDRESS($J427,38))="UL",ISERROR(SEARCH("Rear",INDIRECT(ADDRESS($J427,33)))),ISERROR(SEARCH("Side",INDIRECT(ADDRESS($J427,33))))),INDIRECT(ADDRESS($J427,COLUMN())),0),0),IF($K427&gt;0,IF(AND(INDIRECT(ADDRESS($K427,44))=0,INDIRECT(ADDRESS($K427,38))="UL",ISERROR(SEARCH("Rear",INDIRECT(ADDRESS($K427,33)))),ISERROR(SEARCH("Side",INDIRECT(ADDRESS($K427,33))))),INDIRECT(ADDRESS($K427,COLUMN())),0),0),IF($L427&gt;0,IF(AND(INDIRECT(ADDRESS($L427,44))=0,INDIRECT(ADDRESS($L427,38))="UL",ISERROR(SEARCH("Rear",INDIRECT(ADDRESS($L427,33)))),ISERROR(SEARCH("Side",INDIRECT(ADDRESS($L427,33))))),INDIRECT(ADDRESS($L427,COLUMN())),0),0),IF($M427&gt;0,IF(AND(INDIRECT(ADDRESS($M427,44))=0,INDIRECT(ADDRESS($M427,38))="UL",ISERROR(SEARCH("Rear",INDIRECT(ADDRESS($M427,33)))),ISERROR(SEARCH("Side",INDIRECT(ADDRESS($M427,33))))),INDIRECT(ADDRESS($M427,COLUMN())),0),0))</f>
        <v>0.88888888888888884</v>
      </c>
      <c r="AX427" s="57" cm="1">
        <f t="array" aca="1" ref="AX427" ca="1">SUM(IF($C427&gt;0,IF(AND(INDIRECT(ADDRESS($C427,44))=0,INDIRECT(ADDRESS($C427,38))="UL",ISERROR(SEARCH("Rear",INDIRECT(ADDRESS($C427,33)))),ISERROR(SEARCH("Side",INDIRECT(ADDRESS($C427,33))))),INDIRECT(ADDRESS($C427,COLUMN())),0),0),IF($D427&gt;0,IF(AND(INDIRECT(ADDRESS($D427,44))=0,INDIRECT(ADDRESS($D427,38))="UL",ISERROR(SEARCH("Rear",INDIRECT(ADDRESS($D427,33)))),ISERROR(SEARCH("Side",INDIRECT(ADDRESS($D427,33))))),INDIRECT(ADDRESS($D427,COLUMN())),0),0),IF($E427&gt;0,IF(AND(INDIRECT(ADDRESS($E427,44))=0,INDIRECT(ADDRESS($E427,38))="UL",ISERROR(SEARCH("Rear",INDIRECT(ADDRESS($E427,33)))),ISERROR(SEARCH("Side",INDIRECT(ADDRESS($E427,33))))),INDIRECT(ADDRESS($E427,COLUMN())),0),0),IF($F427&gt;0,IF(AND(INDIRECT(ADDRESS($F427,44))=0,INDIRECT(ADDRESS($F427,38))="UL",ISERROR(SEARCH("Rear",INDIRECT(ADDRESS($F427,33)))),ISERROR(SEARCH("Side",INDIRECT(ADDRESS($F427,33))))),INDIRECT(ADDRESS($F427,COLUMN())),0),0),IF($G427&gt;0,IF(AND(INDIRECT(ADDRESS($G427,44))=0,INDIRECT(ADDRESS($G427,38))="UL",ISERROR(SEARCH("Rear",INDIRECT(ADDRESS($G427,33)))),ISERROR(SEARCH("Side",INDIRECT(ADDRESS($G427,33))))),INDIRECT(ADDRESS($G427,COLUMN())),0),0),IF($H427&gt;0,IF(AND(INDIRECT(ADDRESS($H427,44))=0,INDIRECT(ADDRESS($H427,38))="UL",ISERROR(SEARCH("Rear",INDIRECT(ADDRESS($H427,33)))),ISERROR(SEARCH("Side",INDIRECT(ADDRESS($H427,33))))),INDIRECT(ADDRESS($H427,COLUMN())),0),0),IF($I427&gt;0,IF(AND(INDIRECT(ADDRESS($I427,44))=0,INDIRECT(ADDRESS($I427,38))="UL",ISERROR(SEARCH("Rear",INDIRECT(ADDRESS($I427,33)))),ISERROR(SEARCH("Side",INDIRECT(ADDRESS($I427,33))))),INDIRECT(ADDRESS($I427,COLUMN())),0),0),IF($J427&gt;0,IF(AND(INDIRECT(ADDRESS($J427,44))=0,INDIRECT(ADDRESS($J427,38))="UL",ISERROR(SEARCH("Rear",INDIRECT(ADDRESS($J427,33)))),ISERROR(SEARCH("Side",INDIRECT(ADDRESS($J427,33))))),INDIRECT(ADDRESS($J427,COLUMN())),0),0),IF($K427&gt;0,IF(AND(INDIRECT(ADDRESS($K427,44))=0,INDIRECT(ADDRESS($K427,38))="UL",ISERROR(SEARCH("Rear",INDIRECT(ADDRESS($K427,33)))),ISERROR(SEARCH("Side",INDIRECT(ADDRESS($K427,33))))),INDIRECT(ADDRESS($K427,COLUMN())),0),0),IF($L427&gt;0,IF(AND(INDIRECT(ADDRESS($L427,44))=0,INDIRECT(ADDRESS($L427,38))="UL",ISERROR(SEARCH("Rear",INDIRECT(ADDRESS($L427,33)))),ISERROR(SEARCH("Side",INDIRECT(ADDRESS($L427,33))))),INDIRECT(ADDRESS($L427,COLUMN())),0),0),IF($M427&gt;0,IF(AND(INDIRECT(ADDRESS($M427,44))=0,INDIRECT(ADDRESS($M427,38))="UL",ISERROR(SEARCH("Rear",INDIRECT(ADDRESS($M427,33)))),ISERROR(SEARCH("Side",INDIRECT(ADDRESS($M427,33))))),INDIRECT(ADDRESS($M427,COLUMN())),0),0))</f>
        <v>0</v>
      </c>
      <c r="AY427" s="58">
        <f t="shared" ca="1" si="302"/>
        <v>1.5555555555555554</v>
      </c>
      <c r="AZ427" s="58">
        <f t="shared" ca="1" si="303"/>
        <v>0.81481481481481477</v>
      </c>
      <c r="BA427" s="58" cm="1">
        <f t="array" aca="1" ref="BA427" ca="1">SUM(IF($C427&gt;0,IF(AND(INDIRECT(ADDRESS($C427,44))=0,INDIRECT(ADDRESS($C427,38))="UL"),INDIRECT(ADDRESS($C427,COLUMN())),0),0),IF($D427&gt;0,IF(AND(INDIRECT(ADDRESS($D427,44))=0,INDIRECT(ADDRESS($D427,38))="UL"),INDIRECT(ADDRESS($D427,COLUMN())),0),0),IF($E427&gt;0,IF(AND(INDIRECT(ADDRESS($E427,44))=0,INDIRECT(ADDRESS($E427,38))="UL"),INDIRECT(ADDRESS($E427,COLUMN())),0),0),IF($F427&gt;0,IF(AND(INDIRECT(ADDRESS($F427,44))=0,INDIRECT(ADDRESS($F427,38))="UL"),INDIRECT(ADDRESS($F427,COLUMN())),0),0),IF($G427&gt;0,IF(AND(INDIRECT(ADDRESS($G427,44))=0,INDIRECT(ADDRESS($G427,38))="UL"),INDIRECT(ADDRESS($G427,COLUMN())),0),0),IF($H427&gt;0,IF(AND(INDIRECT(ADDRESS($H427,44))=0,INDIRECT(ADDRESS($H427,38))="UL"),INDIRECT(ADDRESS($H427,COLUMN())),0),0),IF($I427&gt;0,IF(AND(INDIRECT(ADDRESS($I427,44))=0,INDIRECT(ADDRESS($I427,38))="UL"),INDIRECT(ADDRESS($I427,COLUMN())),0),0),IF($J427&gt;0,IF(AND(INDIRECT(ADDRESS($J427,44))=0,INDIRECT(ADDRESS($J427,38))="UL"),INDIRECT(ADDRESS($J427,COLUMN())),0),0),IF($K427&gt;0,IF(AND(INDIRECT(ADDRESS($K427,44))=0,INDIRECT(ADDRESS($K427,38))="UL"),INDIRECT(ADDRESS($K427,COLUMN())),0),0),IF($L427&gt;0,IF(AND(INDIRECT(ADDRESS($L427,44))=0,INDIRECT(ADDRESS($L427,38))="UL"),INDIRECT(ADDRESS($L427,COLUMN())),0),0),IF($M427&gt;0,IF(AND(INDIRECT(ADDRESS($M427,44))=0,INDIRECT(ADDRESS($M427,38))="UL"),INDIRECT(ADDRESS($M427,COLUMN())),0),0))</f>
        <v>0.23703703703703702</v>
      </c>
      <c r="BB427" s="58" cm="1">
        <f t="array" aca="1" ref="BB427" ca="1">SUM(IF($C427&gt;0,IF(AND(INDIRECT(ADDRESS($C427,44))=0,INDIRECT(ADDRESS($C427,38))="UL"),INDIRECT(ADDRESS($C427,COLUMN())),0),0),IF($D427&gt;0,IF(AND(INDIRECT(ADDRESS($D427,44))=0,INDIRECT(ADDRESS($D427,38))="UL"),INDIRECT(ADDRESS($D427,COLUMN())),0),0),IF($E427&gt;0,IF(AND(INDIRECT(ADDRESS($E427,44))=0,INDIRECT(ADDRESS($E427,38))="UL"),INDIRECT(ADDRESS($E427,COLUMN())),0),0),IF($F427&gt;0,IF(AND(INDIRECT(ADDRESS($F427,44))=0,INDIRECT(ADDRESS($F427,38))="UL"),INDIRECT(ADDRESS($F427,COLUMN())),0),0),IF($G427&gt;0,IF(AND(INDIRECT(ADDRESS($G427,44))=0,INDIRECT(ADDRESS($G427,38))="UL"),INDIRECT(ADDRESS($G427,COLUMN())),0),0),IF($H427&gt;0,IF(AND(INDIRECT(ADDRESS($H427,44))=0,INDIRECT(ADDRESS($H427,38))="UL"),INDIRECT(ADDRESS($H427,COLUMN())),0),0),IF($I427&gt;0,IF(AND(INDIRECT(ADDRESS($I427,44))=0,INDIRECT(ADDRESS($I427,38))="UL"),INDIRECT(ADDRESS($I427,COLUMN())),0),0),IF($J427&gt;0,IF(AND(INDIRECT(ADDRESS($J427,44))=0,INDIRECT(ADDRESS($J427,38))="UL"),INDIRECT(ADDRESS($J427,COLUMN())),0),0),IF($K427&gt;0,IF(AND(INDIRECT(ADDRESS($K427,44))=0,INDIRECT(ADDRESS($K427,38))="UL"),INDIRECT(ADDRESS($K427,COLUMN())),0),0),IF($L427&gt;0,IF(AND(INDIRECT(ADDRESS($L427,44))=0,INDIRECT(ADDRESS($L427,38))="UL"),INDIRECT(ADDRESS($L427,COLUMN())),0),0),IF($M427&gt;0,IF(AND(INDIRECT(ADDRESS($M427,44))=0,INDIRECT(ADDRESS($M427,38))="UL"),INDIRECT(ADDRESS($M427,COLUMN())),0),0))</f>
        <v>0.41481481481481475</v>
      </c>
      <c r="BC427" s="58" cm="1">
        <f t="array" aca="1" ref="BC427" ca="1">SUM(IF($C427&gt;0,IF(AND(INDIRECT(ADDRESS($C427,44))=0,INDIRECT(ADDRESS($C427,38))="UL"),INDIRECT(ADDRESS($C427,COLUMN())),0),0),IF($D427&gt;0,IF(AND(INDIRECT(ADDRESS($D427,44))=0,INDIRECT(ADDRESS($D427,38))="UL"),INDIRECT(ADDRESS($D427,COLUMN())),0),0),IF($E427&gt;0,IF(AND(INDIRECT(ADDRESS($E427,44))=0,INDIRECT(ADDRESS($E427,38))="UL"),INDIRECT(ADDRESS($E427,COLUMN())),0),0),IF($F427&gt;0,IF(AND(INDIRECT(ADDRESS($F427,44))=0,INDIRECT(ADDRESS($F427,38))="UL"),INDIRECT(ADDRESS($F427,COLUMN())),0),0),IF($G427&gt;0,IF(AND(INDIRECT(ADDRESS($G427,44))=0,INDIRECT(ADDRESS($G427,38))="UL"),INDIRECT(ADDRESS($G427,COLUMN())),0),0),IF($H427&gt;0,IF(AND(INDIRECT(ADDRESS($H427,44))=0,INDIRECT(ADDRESS($H427,38))="UL"),INDIRECT(ADDRESS($H427,COLUMN())),0),0),IF($I427&gt;0,IF(AND(INDIRECT(ADDRESS($I427,44))=0,INDIRECT(ADDRESS($I427,38))="UL"),INDIRECT(ADDRESS($I427,COLUMN())),0),0),IF($J427&gt;0,IF(AND(INDIRECT(ADDRESS($J427,44))=0,INDIRECT(ADDRESS($J427,38))="UL"),INDIRECT(ADDRESS($J427,COLUMN())),0),0),IF($K427&gt;0,IF(AND(INDIRECT(ADDRESS($K427,44))=0,INDIRECT(ADDRESS($K427,38))="UL"),INDIRECT(ADDRESS($K427,COLUMN())),0),0),IF($L427&gt;0,IF(AND(INDIRECT(ADDRESS($L427,44))=0,INDIRECT(ADDRESS($L427,38))="UL"),INDIRECT(ADDRESS($L427,COLUMN())),0),0),IF($M427&gt;0,IF(AND(INDIRECT(ADDRESS($M427,44))=0,INDIRECT(ADDRESS($M427,38))="UL"),INDIRECT(ADDRESS($M427,COLUMN())),0),0))</f>
        <v>0.20740740740740737</v>
      </c>
      <c r="BD427" s="58" cm="1">
        <f t="array" aca="1" ref="BD427" ca="1">SUM(IF($C427&gt;0,IF(AND(INDIRECT(ADDRESS($C427,44))=0,INDIRECT(ADDRESS($C427,38))="UL"),INDIRECT(ADDRESS($C427,COLUMN())),0),0),IF($D427&gt;0,IF(AND(INDIRECT(ADDRESS($D427,44))=0,INDIRECT(ADDRESS($D427,38))="UL"),INDIRECT(ADDRESS($D427,COLUMN())),0),0),IF($E427&gt;0,IF(AND(INDIRECT(ADDRESS($E427,44))=0,INDIRECT(ADDRESS($E427,38))="UL"),INDIRECT(ADDRESS($E427,COLUMN())),0),0),IF($F427&gt;0,IF(AND(INDIRECT(ADDRESS($F427,44))=0,INDIRECT(ADDRESS($F427,38))="UL"),INDIRECT(ADDRESS($F427,COLUMN())),0),0),IF($G427&gt;0,IF(AND(INDIRECT(ADDRESS($G427,44))=0,INDIRECT(ADDRESS($G427,38))="UL"),INDIRECT(ADDRESS($G427,COLUMN())),0),0),IF($H427&gt;0,IF(AND(INDIRECT(ADDRESS($H427,44))=0,INDIRECT(ADDRESS($H427,38))="UL"),INDIRECT(ADDRESS($H427,COLUMN())),0),0),IF($I427&gt;0,IF(AND(INDIRECT(ADDRESS($I427,44))=0,INDIRECT(ADDRESS($I427,38))="UL"),INDIRECT(ADDRESS($I427,COLUMN())),0),0),IF($J427&gt;0,IF(AND(INDIRECT(ADDRESS($J427,44))=0,INDIRECT(ADDRESS($J427,38))="UL"),INDIRECT(ADDRESS($J427,COLUMN())),0),0),IF($K427&gt;0,IF(AND(INDIRECT(ADDRESS($K427,44))=0,INDIRECT(ADDRESS($K427,38))="UL"),INDIRECT(ADDRESS($K427,COLUMN())),0),0),IF($L427&gt;0,IF(AND(INDIRECT(ADDRESS($L427,44))=0,INDIRECT(ADDRESS($L427,38))="UL"),INDIRECT(ADDRESS($L427,COLUMN())),0),0),IF($M427&gt;0,IF(AND(INDIRECT(ADDRESS($M427,44))=0,INDIRECT(ADDRESS($M427,38))="UL"),INDIRECT(ADDRESS($M427,COLUMN())),0),0))</f>
        <v>0.44444444444444442</v>
      </c>
      <c r="BE427" s="57">
        <f t="shared" ca="1" si="304"/>
        <v>0.23703703703703702</v>
      </c>
      <c r="BF427" s="57" cm="1">
        <f t="array" aca="1" ref="BF427" ca="1">SUM(IF($C427&gt;0,IF(INDIRECT(ADDRESS($C427,45))=1,INDIRECT(ADDRESS($C427,52))*INDIRECT(ADDRESS($C427,42))/5,0),0), IF($D427&gt;0,IF(INDIRECT(ADDRESS($D427,45))=1,INDIRECT(ADDRESS($D427,52))*INDIRECT(ADDRESS($D427,42))/5,0),0), IF($E427&gt;0,IF(INDIRECT(ADDRESS($E427,45))=1,INDIRECT(ADDRESS($E427,52))*INDIRECT(ADDRESS($E427,42))/5,0),0), IF($F427&gt;0,IF(INDIRECT(ADDRESS($F427,45))=1,INDIRECT(ADDRESS($F427,52))*INDIRECT(ADDRESS($F427,42))/5,0),0), IF($G427&gt;0,IF(INDIRECT(ADDRESS($G427,45))=1,INDIRECT(ADDRESS($G427,52))*INDIRECT(ADDRESS($G427,42))/5,0),0), IF($H427&gt;0,IF(INDIRECT(ADDRESS($H427,45))=1,INDIRECT(ADDRESS($H427,52))*INDIRECT(ADDRESS($H427,42))/5,0),0)
)*$BF$296/100</f>
        <v>0</v>
      </c>
      <c r="BG427" s="19"/>
      <c r="BH427" s="57" cm="1">
        <f t="array" aca="1" ref="BH427" ca="1">SUM(IF($C427&gt;0,IF(AND(INDIRECT(ADDRESS($C427,44))=0,INDIRECT(ADDRESS($C427,38))&lt;&gt;"UL"),INDIRECT(ADDRESS($C427,COLUMN()-12)),0),0), IF($D427&gt;0,IF(AND(INDIRECT(ADDRESS($D427,44))=0,INDIRECT(ADDRESS($D427,38))&lt;&gt;"UL"),INDIRECT(ADDRESS($D427,COLUMN()-12)),0),0), IF($E427&gt;0,IF(AND(INDIRECT(ADDRESS($E427,44))=0,INDIRECT(ADDRESS($E427,38))&lt;&gt;"UL"),INDIRECT(ADDRESS($E427,COLUMN()-12)),0),0), IF($F427&gt;0,IF(AND(INDIRECT(ADDRESS($F427,44))=0,INDIRECT(ADDRESS($F427,38))&lt;&gt;"UL"),INDIRECT(ADDRESS($F427,COLUMN()-12)),0),0), IF($G427&gt;0,IF(AND(INDIRECT(ADDRESS($G427,44))=0,INDIRECT(ADDRESS($G427,38))&lt;&gt;"UL"),INDIRECT(ADDRESS($G427,COLUMN()-12)),0),0), IF($H427&gt;0,IF(AND(INDIRECT(ADDRESS($H427,44))=0,INDIRECT(ADDRESS($H427,38))&lt;&gt;"UL"),INDIRECT(ADDRESS($H427,COLUMN()-12)),0),0), IF($I427&gt;0,IF(AND(INDIRECT(ADDRESS($I427,44))=0,INDIRECT(ADDRESS($I427,38))&lt;&gt;"UL"),INDIRECT(ADDRESS($I427,COLUMN()-12)),0),0), IF($J427&gt;0,IF(AND(INDIRECT(ADDRESS($J427,44))=0,INDIRECT(ADDRESS($J427,38))&lt;&gt;"UL"),INDIRECT(ADDRESS($J427,COLUMN()-12)),0),0), IF($K427&gt;0,IF(AND(INDIRECT(ADDRESS($K427,44))=0,INDIRECT(ADDRESS($K427,38))&lt;&gt;"UL"),INDIRECT(ADDRESS($K427,COLUMN()-12)),0),0), IF($L427&gt;0,IF(AND(INDIRECT(ADDRESS($L427,44))=0,INDIRECT(ADDRESS($L427,38))&lt;&gt;"UL"),INDIRECT(ADDRESS($L427,COLUMN()-12)),0),0), IF($M427&gt;0,IF(AND(INDIRECT(ADDRESS($M427,44))=0,INDIRECT(ADDRESS($M427,38))&lt;&gt;"UL"),INDIRECT(ADDRESS($M427,COLUMN()-12)),0),0))</f>
        <v>0</v>
      </c>
      <c r="BI427" s="57" cm="1">
        <f t="array" aca="1" ref="BI427" ca="1">SUM(IF($C427&gt;0,IF(AND(INDIRECT(ADDRESS($C427,44))=0,INDIRECT(ADDRESS($C427,38))&lt;&gt;"UL"),INDIRECT(ADDRESS($C427,COLUMN()-12)),0),0), IF($D427&gt;0,IF(AND(INDIRECT(ADDRESS($D427,44))=0,INDIRECT(ADDRESS($D427,38))&lt;&gt;"UL"),INDIRECT(ADDRESS($D427,COLUMN()-12)),0),0), IF($E427&gt;0,IF(AND(INDIRECT(ADDRESS($E427,44))=0,INDIRECT(ADDRESS($E427,38))&lt;&gt;"UL"),INDIRECT(ADDRESS($E427,COLUMN()-12)),0),0), IF($F427&gt;0,IF(AND(INDIRECT(ADDRESS($F427,44))=0,INDIRECT(ADDRESS($F427,38))&lt;&gt;"UL"),INDIRECT(ADDRESS($F427,COLUMN()-12)),0),0), IF($G427&gt;0,IF(AND(INDIRECT(ADDRESS($G427,44))=0,INDIRECT(ADDRESS($G427,38))&lt;&gt;"UL"),INDIRECT(ADDRESS($G427,COLUMN()-12)),0),0), IF($H427&gt;0,IF(AND(INDIRECT(ADDRESS($H427,44))=0,INDIRECT(ADDRESS($H427,38))&lt;&gt;"UL"),INDIRECT(ADDRESS($H427,COLUMN()-12)),0),0), IF($I427&gt;0,IF(AND(INDIRECT(ADDRESS($I427,44))=0,INDIRECT(ADDRESS($I427,38))&lt;&gt;"UL"),INDIRECT(ADDRESS($I427,COLUMN()-12)),0),0), IF($J427&gt;0,IF(AND(INDIRECT(ADDRESS($J427,44))=0,INDIRECT(ADDRESS($J427,38))&lt;&gt;"UL"),INDIRECT(ADDRESS($J427,COLUMN()-12)),0),0), IF($K427&gt;0,IF(AND(INDIRECT(ADDRESS($K427,44))=0,INDIRECT(ADDRESS($K427,38))&lt;&gt;"UL"),INDIRECT(ADDRESS($K427,COLUMN()-12)),0),0), IF($L427&gt;0,IF(AND(INDIRECT(ADDRESS($L427,44))=0,INDIRECT(ADDRESS($L427,38))&lt;&gt;"UL"),INDIRECT(ADDRESS($L427,COLUMN()-12)),0),0), IF($M427&gt;0,IF(AND(INDIRECT(ADDRESS($M427,44))=0,INDIRECT(ADDRESS($M427,38))&lt;&gt;"UL"),INDIRECT(ADDRESS($M427,COLUMN()-12)),0),0))</f>
        <v>0</v>
      </c>
      <c r="BJ427" s="57" cm="1">
        <f t="array" aca="1" ref="BJ427" ca="1">SUM(IF($C427&gt;0,IF(AND(INDIRECT(ADDRESS($C427,44))=0,INDIRECT(ADDRESS($C427,38))&lt;&gt;"UL"),INDIRECT(ADDRESS($C427,COLUMN()-12)),0),0), IF($D427&gt;0,IF(AND(INDIRECT(ADDRESS($D427,44))=0,INDIRECT(ADDRESS($D427,38))&lt;&gt;"UL"),INDIRECT(ADDRESS($D427,COLUMN()-12)),0),0), IF($E427&gt;0,IF(AND(INDIRECT(ADDRESS($E427,44))=0,INDIRECT(ADDRESS($E427,38))&lt;&gt;"UL"),INDIRECT(ADDRESS($E427,COLUMN()-12)),0),0), IF($F427&gt;0,IF(AND(INDIRECT(ADDRESS($F427,44))=0,INDIRECT(ADDRESS($F427,38))&lt;&gt;"UL"),INDIRECT(ADDRESS($F427,COLUMN()-12)),0),0), IF($G427&gt;0,IF(AND(INDIRECT(ADDRESS($G427,44))=0,INDIRECT(ADDRESS($G427,38))&lt;&gt;"UL"),INDIRECT(ADDRESS($G427,COLUMN()-12)),0),0), IF($H427&gt;0,IF(AND(INDIRECT(ADDRESS($H427,44))=0,INDIRECT(ADDRESS($H427,38))&lt;&gt;"UL"),INDIRECT(ADDRESS($H427,COLUMN()-12)),0),0), IF($I427&gt;0,IF(AND(INDIRECT(ADDRESS($I427,44))=0,INDIRECT(ADDRESS($I427,38))&lt;&gt;"UL"),INDIRECT(ADDRESS($I427,COLUMN()-12)),0),0), IF($J427&gt;0,IF(AND(INDIRECT(ADDRESS($J427,44))=0,INDIRECT(ADDRESS($J427,38))&lt;&gt;"UL"),INDIRECT(ADDRESS($J427,COLUMN()-12)),0),0), IF($K427&gt;0,IF(AND(INDIRECT(ADDRESS($K427,44))=0,INDIRECT(ADDRESS($K427,38))&lt;&gt;"UL"),INDIRECT(ADDRESS($K427,COLUMN()-12)),0),0), IF($L427&gt;0,IF(AND(INDIRECT(ADDRESS($L427,44))=0,INDIRECT(ADDRESS($L427,38))&lt;&gt;"UL"),INDIRECT(ADDRESS($L427,COLUMN()-12)),0),0), IF($M427&gt;0,IF(AND(INDIRECT(ADDRESS($M427,44))=0,INDIRECT(ADDRESS($M427,38))&lt;&gt;"UL"),INDIRECT(ADDRESS($M427,COLUMN()-12)),0),0))</f>
        <v>0</v>
      </c>
      <c r="BK427" s="57">
        <f t="shared" ca="1" si="305"/>
        <v>0</v>
      </c>
      <c r="BL427" s="58">
        <f t="shared" ca="1" si="306"/>
        <v>0</v>
      </c>
      <c r="BM427" s="57" cm="1">
        <f t="array" aca="1" ref="BM427" ca="1">SUM(IF($C427&gt;0,IF(AND(INDIRECT(ADDRESS($C427,44))=0,INDIRECT(ADDRESS($C427,38))&lt;&gt;"UL"),INDIRECT(ADDRESS($C427,COLUMN()-12)),0),0), IF($D427&gt;0,IF(AND(INDIRECT(ADDRESS($D427,44))=0,INDIRECT(ADDRESS($D427,38))&lt;&gt;"UL"),INDIRECT(ADDRESS($D427,COLUMN()-12)),0),0), IF($E427&gt;0,IF(AND(INDIRECT(ADDRESS($E427,44))=0,INDIRECT(ADDRESS($E427,38))&lt;&gt;"UL"),INDIRECT(ADDRESS($E427,COLUMN()-12)),0),0), IF($F427&gt;0,IF(AND(INDIRECT(ADDRESS($F427,44))=0,INDIRECT(ADDRESS($F427,38))&lt;&gt;"UL"),INDIRECT(ADDRESS($F427,COLUMN()-12)),0),0), IF($G427&gt;0,IF(AND(INDIRECT(ADDRESS($G427,44))=0,INDIRECT(ADDRESS($G427,38))&lt;&gt;"UL"),INDIRECT(ADDRESS($G427,COLUMN()-12)),0),0), IF($H427&gt;0,IF(AND(INDIRECT(ADDRESS($H427,44))=0,INDIRECT(ADDRESS($H427,38))&lt;&gt;"UL"),INDIRECT(ADDRESS($H427,COLUMN()-12)),0),0), IF($I427&gt;0,IF(AND(INDIRECT(ADDRESS($I427,44))=0,INDIRECT(ADDRESS($I427,38))&lt;&gt;"UL"),INDIRECT(ADDRESS($I427,COLUMN()-12)),0),0), IF($J427&gt;0,IF(AND(INDIRECT(ADDRESS($J427,44))=0,INDIRECT(ADDRESS($J427,38))&lt;&gt;"UL"),INDIRECT(ADDRESS($J427,COLUMN()-12)),0),0), IF($K427&gt;0,IF(AND(INDIRECT(ADDRESS($K427,44))=0,INDIRECT(ADDRESS($K427,38))&lt;&gt;"UL"),INDIRECT(ADDRESS($K427,COLUMN()-11)),0),0), IF($L427&gt;0,IF(AND(INDIRECT(ADDRESS($L427,44))=0,INDIRECT(ADDRESS($L427,38))&lt;&gt;"UL"),INDIRECT(ADDRESS($L427,COLUMN()-11)),0),0), IF($M427&gt;0,IF(AND(INDIRECT(ADDRESS($M427,44))=0,INDIRECT(ADDRESS($M427,38))&lt;&gt;"UL"),INDIRECT(ADDRESS($M427,COLUMN()-11)),0),0))</f>
        <v>0</v>
      </c>
      <c r="BN427" s="57" cm="1">
        <f t="array" aca="1" ref="BN427" ca="1">SUM(IF($C427&gt;0,IF(AND(INDIRECT(ADDRESS($C427,44))=0,INDIRECT(ADDRESS($C427,38))&lt;&gt;"UL"),INDIRECT(ADDRESS($C427,COLUMN()-12)),0),0), IF($D427&gt;0,IF(AND(INDIRECT(ADDRESS($D427,44))=0,INDIRECT(ADDRESS($D427,38))&lt;&gt;"UL"),INDIRECT(ADDRESS($D427,COLUMN()-12)),0),0), IF($E427&gt;0,IF(AND(INDIRECT(ADDRESS($E427,44))=0,INDIRECT(ADDRESS($E427,38))&lt;&gt;"UL"),INDIRECT(ADDRESS($E427,COLUMN()-12)),0),0), IF($F427&gt;0,IF(AND(INDIRECT(ADDRESS($F427,44))=0,INDIRECT(ADDRESS($F427,38))&lt;&gt;"UL"),INDIRECT(ADDRESS($F427,COLUMN()-12)),0),0), IF($G427&gt;0,IF(AND(INDIRECT(ADDRESS($G427,44))=0,INDIRECT(ADDRESS($G427,38))&lt;&gt;"UL"),INDIRECT(ADDRESS($G427,COLUMN()-12)),0),0), IF($H427&gt;0,IF(AND(INDIRECT(ADDRESS($H427,44))=0,INDIRECT(ADDRESS($H427,38))&lt;&gt;"UL"),INDIRECT(ADDRESS($H427,COLUMN()-12)),0),0), IF($I427&gt;0,IF(AND(INDIRECT(ADDRESS($I427,44))=0,INDIRECT(ADDRESS($I427,38))&lt;&gt;"UL"),INDIRECT(ADDRESS($I427,COLUMN()-12)),0),0), IF($J427&gt;0,IF(AND(INDIRECT(ADDRESS($J427,44))=0,INDIRECT(ADDRESS($J427,38))&lt;&gt;"UL"),INDIRECT(ADDRESS($J427,COLUMN()-12)),0),0), IF($K427&gt;0,IF(AND(INDIRECT(ADDRESS($K427,44))=0,INDIRECT(ADDRESS($K427,38))&lt;&gt;"UL"),INDIRECT(ADDRESS($K427,COLUMN()-11)),0),0), IF($L427&gt;0,IF(AND(INDIRECT(ADDRESS($L427,44))=0,INDIRECT(ADDRESS($L427,38))&lt;&gt;"UL"),INDIRECT(ADDRESS($L427,COLUMN()-11)),0),0), IF($M427&gt;0,IF(AND(INDIRECT(ADDRESS($M427,44))=0,INDIRECT(ADDRESS($M427,38))&lt;&gt;"UL"),INDIRECT(ADDRESS($M427,COLUMN()-11)),0),0))</f>
        <v>0</v>
      </c>
      <c r="BO427" s="57" cm="1">
        <f t="array" aca="1" ref="BO427" ca="1">SUM(IF($C427&gt;0,IF(AND(INDIRECT(ADDRESS($C427,44))=0,INDIRECT(ADDRESS($C427,38))&lt;&gt;"UL"),INDIRECT(ADDRESS($C427,COLUMN()-12)),0),0), IF($D427&gt;0,IF(AND(INDIRECT(ADDRESS($D427,44))=0,INDIRECT(ADDRESS($D427,38))&lt;&gt;"UL"),INDIRECT(ADDRESS($D427,COLUMN()-12)),0),0), IF($E427&gt;0,IF(AND(INDIRECT(ADDRESS($E427,44))=0,INDIRECT(ADDRESS($E427,38))&lt;&gt;"UL"),INDIRECT(ADDRESS($E427,COLUMN()-12)),0),0), IF($F427&gt;0,IF(AND(INDIRECT(ADDRESS($F427,44))=0,INDIRECT(ADDRESS($F427,38))&lt;&gt;"UL"),INDIRECT(ADDRESS($F427,COLUMN()-12)),0),0), IF($G427&gt;0,IF(AND(INDIRECT(ADDRESS($G427,44))=0,INDIRECT(ADDRESS($G427,38))&lt;&gt;"UL"),INDIRECT(ADDRESS($G427,COLUMN()-12)),0),0), IF($H427&gt;0,IF(AND(INDIRECT(ADDRESS($H427,44))=0,INDIRECT(ADDRESS($H427,38))&lt;&gt;"UL"),INDIRECT(ADDRESS($H427,COLUMN()-12)),0),0), IF($I427&gt;0,IF(AND(INDIRECT(ADDRESS($I427,44))=0,INDIRECT(ADDRESS($I427,38))&lt;&gt;"UL"),INDIRECT(ADDRESS($I427,COLUMN()-12)),0),0), IF($J427&gt;0,IF(AND(INDIRECT(ADDRESS($J427,44))=0,INDIRECT(ADDRESS($J427,38))&lt;&gt;"UL"),INDIRECT(ADDRESS($J427,COLUMN()-12)),0),0), IF($K427&gt;0,IF(AND(INDIRECT(ADDRESS($K427,44))=0,INDIRECT(ADDRESS($K427,38))&lt;&gt;"UL"),INDIRECT(ADDRESS($K427,COLUMN()-11)),0),0), IF($L427&gt;0,IF(AND(INDIRECT(ADDRESS($L427,44))=0,INDIRECT(ADDRESS($L427,38))&lt;&gt;"UL"),INDIRECT(ADDRESS($L427,COLUMN()-11)),0),0), IF($M427&gt;0,IF(AND(INDIRECT(ADDRESS($M427,44))=0,INDIRECT(ADDRESS($M427,38))&lt;&gt;"UL"),INDIRECT(ADDRESS($M427,COLUMN()-11)),0),0))</f>
        <v>0</v>
      </c>
      <c r="BP427" s="57" cm="1">
        <f t="array" aca="1" ref="BP427" ca="1">SUM(IF($C427&gt;0,IF(AND(INDIRECT(ADDRESS($C427,44))=0,INDIRECT(ADDRESS($C427,38))&lt;&gt;"UL"),INDIRECT(ADDRESS($C427,COLUMN()-12)),0),0), IF($D427&gt;0,IF(AND(INDIRECT(ADDRESS($D427,44))=0,INDIRECT(ADDRESS($D427,38))&lt;&gt;"UL"),INDIRECT(ADDRESS($D427,COLUMN()-12)),0),0), IF($E427&gt;0,IF(AND(INDIRECT(ADDRESS($E427,44))=0,INDIRECT(ADDRESS($E427,38))&lt;&gt;"UL"),INDIRECT(ADDRESS($E427,COLUMN()-12)),0),0), IF($F427&gt;0,IF(AND(INDIRECT(ADDRESS($F427,44))=0,INDIRECT(ADDRESS($F427,38))&lt;&gt;"UL"),INDIRECT(ADDRESS($F427,COLUMN()-12)),0),0), IF($G427&gt;0,IF(AND(INDIRECT(ADDRESS($G427,44))=0,INDIRECT(ADDRESS($G427,38))&lt;&gt;"UL"),INDIRECT(ADDRESS($G427,COLUMN()-12)),0),0), IF($H427&gt;0,IF(AND(INDIRECT(ADDRESS($H427,44))=0,INDIRECT(ADDRESS($H427,38))&lt;&gt;"UL"),INDIRECT(ADDRESS($H427,COLUMN()-12)),0),0), IF($I427&gt;0,IF(AND(INDIRECT(ADDRESS($I427,44))=0,INDIRECT(ADDRESS($I427,38))&lt;&gt;"UL"),INDIRECT(ADDRESS($I427,COLUMN()-12)),0),0), IF($J427&gt;0,IF(AND(INDIRECT(ADDRESS($J427,44))=0,INDIRECT(ADDRESS($J427,38))&lt;&gt;"UL"),INDIRECT(ADDRESS($J427,COLUMN()-12)),0),0), IF($K427&gt;0,IF(AND(INDIRECT(ADDRESS($K427,44))=0,INDIRECT(ADDRESS($K427,38))&lt;&gt;"UL"),INDIRECT(ADDRESS($K427,COLUMN()-11)),0),0), IF($L427&gt;0,IF(AND(INDIRECT(ADDRESS($L427,44))=0,INDIRECT(ADDRESS($L427,38))&lt;&gt;"UL"),INDIRECT(ADDRESS($L427,COLUMN()-11)),0),0), IF($M427&gt;0,IF(AND(INDIRECT(ADDRESS($M427,44))=0,INDIRECT(ADDRESS($M427,38))&lt;&gt;"UL"),INDIRECT(ADDRESS($M427,COLUMN()-11)),0),0))</f>
        <v>0</v>
      </c>
      <c r="BQ427" s="57">
        <f t="shared" ca="1" si="307"/>
        <v>0</v>
      </c>
      <c r="BR427" s="161">
        <f t="shared" ca="1" si="308"/>
        <v>75.689373108547315</v>
      </c>
      <c r="BS427" s="59"/>
      <c r="BT427" s="56">
        <f t="shared" ca="1" si="309"/>
        <v>4.5098947046666513</v>
      </c>
      <c r="BU427" s="63">
        <f t="shared" ca="1" si="310"/>
        <v>0.14093420952083285</v>
      </c>
      <c r="BV427" s="57" t="s">
        <v>34</v>
      </c>
      <c r="BW427" s="57" cm="1">
        <f t="array" aca="1" ref="BW427" ca="1">SUM(IF($C427&gt;0,IF(AND(INDIRECT(ADDRESS($C427,44))=0,INDIRECT(ADDRESS($C427,38))="UL",ISERROR(SEARCH("Rear",INDIRECT(ADDRESS($C427,33)))),ISERROR(SEARCH("Side",INDIRECT(ADDRESS($C427,33))))),INDIRECT(ADDRESS($C427,COLUMN())),0),0),IF($D427&gt;0,IF(AND(INDIRECT(ADDRESS($D427,44))=0,INDIRECT(ADDRESS($D427,38))="UL",ISERROR(SEARCH("Rear",INDIRECT(ADDRESS($D427,33)))),ISERROR(SEARCH("Side",INDIRECT(ADDRESS($D427,33))))),INDIRECT(ADDRESS($D427,COLUMN())),0),0),IF($E427&gt;0,IF(AND(INDIRECT(ADDRESS($E427,44))=0,INDIRECT(ADDRESS($E427,38))="UL",ISERROR(SEARCH("Rear",INDIRECT(ADDRESS($E427,33)))),ISERROR(SEARCH("Side",INDIRECT(ADDRESS($E427,33))))),INDIRECT(ADDRESS($E427,COLUMN())),0),0),IF($F427&gt;0,IF(AND(INDIRECT(ADDRESS($F427,44))=0,INDIRECT(ADDRESS($F427,38))="UL",ISERROR(SEARCH("Rear",INDIRECT(ADDRESS($F427,33)))),ISERROR(SEARCH("Side",INDIRECT(ADDRESS($F427,33))))),INDIRECT(ADDRESS($F427,COLUMN())),0),0),IF($G427&gt;0,IF(AND(INDIRECT(ADDRESS($G427,44))=0,INDIRECT(ADDRESS($G427,38))="UL",ISERROR(SEARCH("Rear",INDIRECT(ADDRESS($G427,33)))),ISERROR(SEARCH("Side",INDIRECT(ADDRESS($G427,33))))),INDIRECT(ADDRESS($G427,COLUMN())),0),0),IF($H427&gt;0,IF(AND(INDIRECT(ADDRESS($H427,44))=0,INDIRECT(ADDRESS($H427,38))="UL",ISERROR(SEARCH("Rear",INDIRECT(ADDRESS($H427,33)))),ISERROR(SEARCH("Side",INDIRECT(ADDRESS($H427,33))))),INDIRECT(ADDRESS($H427,COLUMN())),0),0),IF($I427&gt;0,IF(AND(INDIRECT(ADDRESS($I427,44))=0,INDIRECT(ADDRESS($I427,38))="UL",ISERROR(SEARCH("Rear",INDIRECT(ADDRESS($I427,33)))),ISERROR(SEARCH("Side",INDIRECT(ADDRESS($I427,33))))),INDIRECT(ADDRESS($I427,COLUMN())),0),0),IF($J427&gt;0,IF(AND(INDIRECT(ADDRESS($J427,44))=0,INDIRECT(ADDRESS($J427,38))="UL",ISERROR(SEARCH("Rear",INDIRECT(ADDRESS($J427,33)))),ISERROR(SEARCH("Side",INDIRECT(ADDRESS($J427,33))))),INDIRECT(ADDRESS($J427,COLUMN())),0),0),IF($K427&gt;0,IF(AND(INDIRECT(ADDRESS($K427,44))=0,INDIRECT(ADDRESS($K427,38))="UL",ISERROR(SEARCH("Rear",INDIRECT(ADDRESS($K427,33)))),ISERROR(SEARCH("Side",INDIRECT(ADDRESS($K427,33))))),INDIRECT(ADDRESS($K427,COLUMN())),0),0),IF($L427&gt;0,IF(AND(INDIRECT(ADDRESS($L427,44))=0,INDIRECT(ADDRESS($L427,38))="UL",ISERROR(SEARCH("Rear",INDIRECT(ADDRESS($L427,33)))),ISERROR(SEARCH("Side",INDIRECT(ADDRESS($L427,33))))),INDIRECT(ADDRESS($L427,COLUMN())),0),0),IF($M427&gt;0,IF(AND(INDIRECT(ADDRESS($M427,44))=0,INDIRECT(ADDRESS($M427,38))="UL",ISERROR(SEARCH("Rear",INDIRECT(ADDRESS($M427,33)))),ISERROR(SEARCH("Side",INDIRECT(ADDRESS($M427,33))))),INDIRECT(ADDRESS($M427,COLUMN())),0),0))</f>
        <v>0.44444444444444442</v>
      </c>
      <c r="BX427" s="57">
        <f t="shared" ca="1" si="311"/>
        <v>0.44444444444444442</v>
      </c>
      <c r="BY427" s="57" cm="1">
        <f t="array" aca="1" ref="BY427" ca="1">SUM(IF($C427&gt;0,IF(AND(INDIRECT(ADDRESS($C427,44))=0,INDIRECT(ADDRESS($C427,38))="UL"),INDIRECT(ADDRESS($C427,COLUMN())),0),0),IF($D427&gt;0,IF(AND(INDIRECT(ADDRESS($D427,44))=0,INDIRECT(ADDRESS($D427,38))="UL"),INDIRECT(ADDRESS($D427,COLUMN())),0),0),IF($E427&gt;0,IF(AND(INDIRECT(ADDRESS($E427,44))=0,INDIRECT(ADDRESS($E427,38))="UL"),INDIRECT(ADDRESS($E427,COLUMN())),0),0),IF($F427&gt;0,IF(AND(INDIRECT(ADDRESS($F427,44))=0,INDIRECT(ADDRESS($F427,38))="UL"),INDIRECT(ADDRESS($F427,COLUMN())),0),0),IF($G427&gt;0,IF(AND(INDIRECT(ADDRESS($G427,44))=0,INDIRECT(ADDRESS($G427,38))="UL"),INDIRECT(ADDRESS($G427,COLUMN())),0),0),IF($H427&gt;0,IF(AND(INDIRECT(ADDRESS($H427,44))=0,INDIRECT(ADDRESS($H427,38))="UL"),INDIRECT(ADDRESS($H427,COLUMN())),0),0),IF($I427&gt;0,IF(AND(INDIRECT(ADDRESS($I427,44))=0,INDIRECT(ADDRESS($I427,38))="UL"),INDIRECT(ADDRESS($I427,COLUMN())),0),0),IF($J427&gt;0,IF(AND(INDIRECT(ADDRESS($J427,44))=0,INDIRECT(ADDRESS($J427,38))="UL"),INDIRECT(ADDRESS($J427,COLUMN())),0),0),IF($K427&gt;0,IF(AND(INDIRECT(ADDRESS($K427,44))=0,INDIRECT(ADDRESS($K427,38))="UL"),INDIRECT(ADDRESS($K427,COLUMN())),0),0),IF($L427&gt;0,IF(AND(INDIRECT(ADDRESS($L427,44))=0,INDIRECT(ADDRESS($L427,38))="UL"),INDIRECT(ADDRESS($L427,COLUMN())),0),0),IF($M427&gt;0,IF(AND(INDIRECT(ADDRESS($M427,44))=0,INDIRECT(ADDRESS($M427,38))="UL"),INDIRECT(ADDRESS($M427,COLUMN())),0),0))</f>
        <v>0.14814814814814814</v>
      </c>
      <c r="BZ427" s="57" cm="1">
        <f t="array" aca="1" ref="BZ427" ca="1">SUM(IF($C427&gt;0,IF(AND(INDIRECT(ADDRESS($C427,44))=0,INDIRECT(ADDRESS($C427,38))="UL"),INDIRECT(ADDRESS($C427,COLUMN())),0),0),IF($D427&gt;0,IF(AND(INDIRECT(ADDRESS($D427,44))=0,INDIRECT(ADDRESS($D427,38))="UL"),INDIRECT(ADDRESS($D427,COLUMN())),0),0),IF($E427&gt;0,IF(AND(INDIRECT(ADDRESS($E427,44))=0,INDIRECT(ADDRESS($E427,38))="UL"),INDIRECT(ADDRESS($E427,COLUMN())),0),0),IF($F427&gt;0,IF(AND(INDIRECT(ADDRESS($F427,44))=0,INDIRECT(ADDRESS($F427,38))="UL"),INDIRECT(ADDRESS($F427,COLUMN())),0),0),IF($G427&gt;0,IF(AND(INDIRECT(ADDRESS($G427,44))=0,INDIRECT(ADDRESS($G427,38))="UL"),INDIRECT(ADDRESS($G427,COLUMN())),0),0),IF($H427&gt;0,IF(AND(INDIRECT(ADDRESS($H427,44))=0,INDIRECT(ADDRESS($H427,38))="UL"),INDIRECT(ADDRESS($H427,COLUMN())),0),0),IF($I427&gt;0,IF(AND(INDIRECT(ADDRESS($I427,44))=0,INDIRECT(ADDRESS($I427,38))="UL"),INDIRECT(ADDRESS($I427,COLUMN())),0),0),IF($J427&gt;0,IF(AND(INDIRECT(ADDRESS($J427,44))=0,INDIRECT(ADDRESS($J427,38))="UL"),INDIRECT(ADDRESS($J427,COLUMN())),0),0),IF($K427&gt;0,IF(AND(INDIRECT(ADDRESS($K427,44))=0,INDIRECT(ADDRESS($K427,38))="UL"),INDIRECT(ADDRESS($K427,COLUMN())),0),0),IF($L427&gt;0,IF(AND(INDIRECT(ADDRESS($L427,44))=0,INDIRECT(ADDRESS($L427,38))="UL"),INDIRECT(ADDRESS($L427,COLUMN())),0),0),IF($M427&gt;0,IF(AND(INDIRECT(ADDRESS($M427,44))=0,INDIRECT(ADDRESS($M427,38))="UL"),INDIRECT(ADDRESS($M427,COLUMN())),0),0))</f>
        <v>0.51851851851851849</v>
      </c>
      <c r="CA427" s="57">
        <f t="shared" ca="1" si="312"/>
        <v>0.51851851851851849</v>
      </c>
      <c r="CB427" s="57" cm="1">
        <f t="array" aca="1" ref="CB427" ca="1">SUM(IF($C427&gt;0,IF(AND(INDIRECT(ADDRESS($C427,44))=0,INDIRECT(ADDRESS($C427,38))&lt;&gt;"UL"),INDIRECT(ADDRESS($C427,COLUMN())),0),0),IF($D427&gt;0,IF(AND(INDIRECT(ADDRESS($D427,44))=0,INDIRECT(ADDRESS($D427,38))&lt;&gt;"UL"),INDIRECT(ADDRESS($D427,COLUMN())),0),0),IF($E427&gt;0,IF(AND(INDIRECT(ADDRESS($E427,44))=0,INDIRECT(ADDRESS($E427,38))&lt;&gt;"UL"),INDIRECT(ADDRESS($E427,COLUMN())),0),0),IF($F427&gt;0,IF(AND(INDIRECT(ADDRESS($F427,44))=0,INDIRECT(ADDRESS($F427,38))&lt;&gt;"UL"),INDIRECT(ADDRESS($F427,COLUMN())),0),0),IF($G427&gt;0,IF(AND(INDIRECT(ADDRESS($G427,44))=0,INDIRECT(ADDRESS($G427,38))&lt;&gt;"UL"),INDIRECT(ADDRESS($G427,COLUMN())),0),0),IF($H427&gt;0,IF(AND(INDIRECT(ADDRESS($H427,44))=0,INDIRECT(ADDRESS($H427,38))&lt;&gt;"UL"),INDIRECT(ADDRESS($H427,COLUMN())),0),0),IF($I427&gt;0,IF(AND(INDIRECT(ADDRESS($I427,44))=0,INDIRECT(ADDRESS($I427,38))&lt;&gt;"UL"),INDIRECT(ADDRESS($I427,COLUMN())),0),0),IF($J427&gt;0,IF(AND(INDIRECT(ADDRESS($J427,44))=0,INDIRECT(ADDRESS($J427,38))&lt;&gt;"UL"),INDIRECT(ADDRESS($J427,COLUMN())),0),0),IF($K427&gt;0,IF(AND(INDIRECT(ADDRESS($K427,44))=0,INDIRECT(ADDRESS($K427,38))&lt;&gt;"UL"),INDIRECT(ADDRESS($K427,COLUMN())),0),0),IF($L427&gt;0,IF(AND(INDIRECT(ADDRESS($L427,44))=0,INDIRECT(ADDRESS($L427,38))&lt;&gt;"UL"),INDIRECT(ADDRESS($L427,COLUMN())),0),0),IF($M427&gt;0,IF(AND(INDIRECT(ADDRESS($M427,44))=0,INDIRECT(ADDRESS($M427,38))&lt;&gt;"UL"),INDIRECT(ADDRESS($M427,COLUMN())),0),0))</f>
        <v>0</v>
      </c>
      <c r="CC427" s="57">
        <f t="shared" ca="1" si="313"/>
        <v>0</v>
      </c>
      <c r="CD427" s="57" cm="1">
        <f t="array" aca="1" ref="CD427" ca="1">SUM(IF($C427&gt;0,IF(AND(INDIRECT(ADDRESS($C427,44))=0,INDIRECT(ADDRESS($C427,38))&lt;&gt;"UL"),INDIRECT(ADDRESS($C427,COLUMN())),0),0),IF($D427&gt;0,IF(AND(INDIRECT(ADDRESS($D427,44))=0,INDIRECT(ADDRESS($D427,38))&lt;&gt;"UL"),INDIRECT(ADDRESS($D427,COLUMN())),0),0),IF($E427&gt;0,IF(AND(INDIRECT(ADDRESS($E427,44))=0,INDIRECT(ADDRESS($E427,38))&lt;&gt;"UL"),INDIRECT(ADDRESS($E427,COLUMN())),0),0),IF($F427&gt;0,IF(AND(INDIRECT(ADDRESS($F427,44))=0,INDIRECT(ADDRESS($F427,38))&lt;&gt;"UL"),INDIRECT(ADDRESS($F427,COLUMN())),0),0),IF($G427&gt;0,IF(AND(INDIRECT(ADDRESS($G427,44))=0,INDIRECT(ADDRESS($G427,38))&lt;&gt;"UL"),INDIRECT(ADDRESS($G427,COLUMN())),0),0),IF($H427&gt;0,IF(AND(INDIRECT(ADDRESS($H427,44))=0,INDIRECT(ADDRESS($H427,38))&lt;&gt;"UL"),INDIRECT(ADDRESS($H427,COLUMN())),0),0),IF($I427&gt;0,IF(AND(INDIRECT(ADDRESS($I427,44))=0,INDIRECT(ADDRESS($I427,38))&lt;&gt;"UL"),INDIRECT(ADDRESS($I427,COLUMN())),0),0),IF($J427&gt;0,IF(AND(INDIRECT(ADDRESS($J427,44))=0,INDIRECT(ADDRESS($J427,38))&lt;&gt;"UL"),INDIRECT(ADDRESS($J427,COLUMN())),0),0),IF($K427&gt;0,IF(AND(INDIRECT(ADDRESS($K427,44))=0,INDIRECT(ADDRESS($K427,38))&lt;&gt;"UL"),INDIRECT(ADDRESS($K427,COLUMN())),0),0),IF($L427&gt;0,IF(AND(INDIRECT(ADDRESS($L427,44))=0,INDIRECT(ADDRESS($L427,38))&lt;&gt;"UL"),INDIRECT(ADDRESS($L427,COLUMN())),0),0),IF($M427&gt;0,IF(AND(INDIRECT(ADDRESS($M427,44))=0,INDIRECT(ADDRESS($M427,38))&lt;&gt;"UL"),INDIRECT(ADDRESS($M427,COLUMN())),0),0))</f>
        <v>0</v>
      </c>
      <c r="CE427" s="57" cm="1">
        <f t="array" aca="1" ref="CE427" ca="1">SUM(IF($C427&gt;0,IF(AND(INDIRECT(ADDRESS($C427,44))=0,INDIRECT(ADDRESS($C427,38))&lt;&gt;"UL"),INDIRECT(ADDRESS($C427,COLUMN())),0),0),IF($D427&gt;0,IF(AND(INDIRECT(ADDRESS($D427,44))=0,INDIRECT(ADDRESS($D427,38))&lt;&gt;"UL"),INDIRECT(ADDRESS($D427,COLUMN())),0),0),IF($E427&gt;0,IF(AND(INDIRECT(ADDRESS($E427,44))=0,INDIRECT(ADDRESS($E427,38))&lt;&gt;"UL"),INDIRECT(ADDRESS($E427,COLUMN())),0),0),IF($F427&gt;0,IF(AND(INDIRECT(ADDRESS($F427,44))=0,INDIRECT(ADDRESS($F427,38))&lt;&gt;"UL"),INDIRECT(ADDRESS($F427,COLUMN())),0),0),IF($G427&gt;0,IF(AND(INDIRECT(ADDRESS($G427,44))=0,INDIRECT(ADDRESS($G427,38))&lt;&gt;"UL"),INDIRECT(ADDRESS($G427,COLUMN())),0),0),IF($H427&gt;0,IF(AND(INDIRECT(ADDRESS($H427,44))=0,INDIRECT(ADDRESS($H427,38))&lt;&gt;"UL"),INDIRECT(ADDRESS($H427,COLUMN())),0),0),IF($I427&gt;0,IF(AND(INDIRECT(ADDRESS($I427,44))=0,INDIRECT(ADDRESS($I427,38))&lt;&gt;"UL"),INDIRECT(ADDRESS($I427,COLUMN())),0),0),IF($J427&gt;0,IF(AND(INDIRECT(ADDRESS($J427,44))=0,INDIRECT(ADDRESS($J427,38))&lt;&gt;"UL"),INDIRECT(ADDRESS($J427,COLUMN())),0),0),IF($K427&gt;0,IF(AND(INDIRECT(ADDRESS($K427,44))=0,INDIRECT(ADDRESS($K427,38))&lt;&gt;"UL"),INDIRECT(ADDRESS($K427,COLUMN())),0),0),IF($L427&gt;0,IF(AND(INDIRECT(ADDRESS($L427,44))=0,INDIRECT(ADDRESS($L427,38))&lt;&gt;"UL"),INDIRECT(ADDRESS($L427,COLUMN())),0),0),IF($M427&gt;0,IF(AND(INDIRECT(ADDRESS($M427,44))=0,INDIRECT(ADDRESS($M427,38))&lt;&gt;"UL"),INDIRECT(ADDRESS($M427,COLUMN())),0),0))</f>
        <v>0</v>
      </c>
      <c r="CF427" s="57">
        <f t="shared" ca="1" si="314"/>
        <v>0</v>
      </c>
      <c r="CG427" s="57">
        <f t="shared" ca="1" si="315"/>
        <v>1.2466837805682223</v>
      </c>
      <c r="CH427" s="57">
        <f t="shared" ca="1" si="316"/>
        <v>3.8958868142756946E-2</v>
      </c>
      <c r="CI427" s="19">
        <f t="shared" ca="1" si="317"/>
        <v>25.384626125601663</v>
      </c>
      <c r="CJ427" s="19"/>
      <c r="CK427" s="57" cm="1">
        <f t="array" aca="1" ref="CK427" ca="1">IF(AU427="S", SUM(IF($C427&gt;0,IF(INDIRECT(ADDRESS($C427,43))&lt;&gt;1,INDIRECT(ADDRESS($C427,48)),0),0), IF($D427&gt;0,IF(INDIRECT(ADDRESS($D427,43))&lt;&gt;1,INDIRECT(ADDRESS($D427,48)),0),0), IF($E427&gt;0,IF(INDIRECT(ADDRESS($E427,43))&lt;&gt;1,INDIRECT(ADDRESS($E427,48)),0),0), IF($F427&gt;0,IF(INDIRECT(ADDRESS($F427,43))&lt;&gt;1,INDIRECT(ADDRESS($F427,48)),0),0), IF($G427&gt;0,IF(INDIRECT(ADDRESS($G427,43))&lt;&gt;1,INDIRECT(ADDRESS($G427,48)),0),0), IF($H427&gt;0,IF(INDIRECT(ADDRESS($H427,43))&lt;&gt;1,INDIRECT(ADDRESS($H427,48)),0),0), IF($I427&gt;0,IF(INDIRECT(ADDRESS($I427,43))&lt;&gt;1,INDIRECT(ADDRESS($I427,48)),0),0), IF($J427&gt;0,IF(INDIRECT(ADDRESS($J427,43))&lt;&gt;1,INDIRECT(ADDRESS($J427,48)),0),0), IF($K427&gt;0,IF(INDIRECT(ADDRESS($K427,43))&lt;&gt;1,INDIRECT(ADDRESS($K427,48)),0),0), IF($L427&gt;0,IF(INDIRECT(ADDRESS($L427,43))&lt;&gt;1,INDIRECT(ADDRESS($L427,48)),0),0), IF($M427&gt;0,IF(INDIRECT(ADDRESS($M427,43))&lt;&gt;1,INDIRECT(ADDRESS($M427,48)),0),0)), IF(AU427="L",SUM(IF($C427&gt;0,IF(INDIRECT(ADDRESS($C427,43))&lt;&gt;1,INDIRECT(ADDRESS($C427,50)),0),0), IF($D427&gt;0,IF(INDIRECT(ADDRESS($D427,43))&lt;&gt;1,INDIRECT(ADDRESS($D427,50)),0),0), IF($E427&gt;0,IF(INDIRECT(ADDRESS($E427,43))&lt;&gt;1,INDIRECT(ADDRESS($E427,50)),0),0), IF($F427&gt;0,IF(INDIRECT(ADDRESS($F427,43))&lt;&gt;1,INDIRECT(ADDRESS($F427,50)),0),0), IF($G427&gt;0,IF(INDIRECT(ADDRESS($G427,43))&lt;&gt;1,INDIRECT(ADDRESS($G427,50)),0),0), IF($G427&gt;0,IF(INDIRECT(ADDRESS($G427,43))&lt;&gt;1,INDIRECT(ADDRESS($G427,50)),0),0), IF($H427&gt;0,IF(INDIRECT(ADDRESS($H427,43))&lt;&gt;1,INDIRECT(ADDRESS($H427,50)),0),0), IF($I427&gt;0,IF(INDIRECT(ADDRESS($I427,43))&lt;&gt;1,INDIRECT(ADDRESS($I427,50)),0),0), IF($J427&gt;0,IF(INDIRECT(ADDRESS($J427,43))&lt;&gt;1,INDIRECT(ADDRESS($J427,50)),0),0), IF($K427&gt;0,IF(INDIRECT(ADDRESS($K427,43))&lt;&gt;1,INDIRECT(ADDRESS($K427,50)),0),0), IF($L427&gt;0,IF(INDIRECT(ADDRESS($L427,43))&lt;&gt;1,INDIRECT(ADDRESS($L427,50)),0),0), IF($M427&gt;0,IF(INDIRECT(ADDRESS($M427,43))&lt;&gt;1,INDIRECT(ADDRESS($M427,50)),0),0)), SUM(IF($C427&gt;0,IF(INDIRECT(ADDRESS($C427,43))&lt;&gt;1,INDIRECT(ADDRESS($C427,49)),0),0), IF($D427&gt;0,IF(INDIRECT(ADDRESS($D427,43))&lt;&gt;1,INDIRECT(ADDRESS($D427,49)),0),0), IF($E427&gt;0,IF(INDIRECT(ADDRESS($E427,43))&lt;&gt;1,INDIRECT(ADDRESS($E427,49)),0),0), IF($F427&gt;0,IF(INDIRECT(ADDRESS($F427,43))&lt;&gt;1,INDIRECT(ADDRESS($F427,49)),0),0), IF($G427&gt;0,IF(INDIRECT(ADDRESS($G427,43))&lt;&gt;1,INDIRECT(ADDRESS($G427,49)),0),0), IF($G427&gt;0,IF(INDIRECT(ADDRESS($G427,43))&lt;&gt;1,INDIRECT(ADDRESS($G427,49)),0),0), IF($H427&gt;0,IF(INDIRECT(ADDRESS($H427,43))&lt;&gt;1,INDIRECT(ADDRESS($H427,49)),0),0), IF($I427&gt;0,IF(INDIRECT(ADDRESS($I427,43))&lt;&gt;1,INDIRECT(ADDRESS($I427,49)),0),0), IF($J427&gt;0,IF(INDIRECT(ADDRESS($J427,43))&lt;&gt;1,INDIRECT(ADDRESS($J427,49)),0),0), IF($K427&gt;0,IF(INDIRECT(ADDRESS($K427,43))&lt;&gt;1,INDIRECT(ADDRESS($K427,49)),0),0), IF($L427&gt;0,IF(INDIRECT(ADDRESS($L427,43))&lt;&gt;1,INDIRECT(ADDRESS($L427,49)),0),0), IF($M427&gt;0,IF(INDIRECT(ADDRESS($M427,43))&lt;&gt;1,INDIRECT(ADDRESS($M427,49)),0),0))))</f>
        <v>0.88888888888888884</v>
      </c>
      <c r="CL427" s="57" cm="1">
        <f t="array" aca="1" ref="CL427" ca="1">SUM(IF($C427&gt;0,IF(INDIRECT(ADDRESS($C427,44))=1,INDIRECT(ADDRESS($C427,90)),0),0), IF($D427&gt;0,IF(INDIRECT(ADDRESS($D427,44))=1,INDIRECT(ADDRESS($D427,90)),0),0), IF($E427&gt;0,IF(INDIRECT(ADDRESS($E427,44))=1,INDIRECT(ADDRESS($E427,90)),0),0), IF($F427&gt;0,IF(INDIRECT(ADDRESS($F427,44))=1,INDIRECT(ADDRESS($F427,90)),0),0), IF($G427&gt;0,IF(INDIRECT(ADDRESS($G427,44))=1,INDIRECT(ADDRESS($G427,90)),0),0), IF($H427&gt;0,IF(INDIRECT(ADDRESS($H427,44))=1,INDIRECT(ADDRESS($H427,90)),0),0), IF($I427&gt;0,IF(INDIRECT(ADDRESS($I427,44))=1,INDIRECT(ADDRESS($I427,90)),0),0), IF($J427&gt;0,IF(INDIRECT(ADDRESS($J427,44))=1,INDIRECT(ADDRESS($J427,90)),0),0), IF($K427&gt;0,IF(INDIRECT(ADDRESS($K427,44))=1,INDIRECT(ADDRESS($K427,90)),0),0), IF($L427&gt;0,IF(INDIRECT(ADDRESS($L427,44))=1,INDIRECT(ADDRESS($L427,90)),0),0), IF($M427&gt;0,IF(INDIRECT(ADDRESS($M427,44))=1,INDIRECT(ADDRESS($M427,90)),0),0))</f>
        <v>0</v>
      </c>
      <c r="CM427" s="56">
        <f t="shared" ca="1" si="318"/>
        <v>1.0375345273641707</v>
      </c>
      <c r="CN427" s="59"/>
    </row>
    <row r="428" spans="1:92" x14ac:dyDescent="0.25">
      <c r="A428" s="219" t="s">
        <v>669</v>
      </c>
      <c r="B428" s="220">
        <v>376</v>
      </c>
      <c r="C428" s="220">
        <v>384</v>
      </c>
      <c r="D428" s="220">
        <v>389</v>
      </c>
      <c r="E428" s="220">
        <v>390</v>
      </c>
      <c r="F428" s="220">
        <v>388</v>
      </c>
      <c r="G428" s="220"/>
      <c r="H428" s="220"/>
      <c r="I428" s="220"/>
      <c r="J428" s="220"/>
      <c r="K428" s="220"/>
      <c r="L428" s="220"/>
      <c r="M428" s="220"/>
      <c r="N428" s="67">
        <f ca="1">3+SUM(INDIRECT(ADDRESS(B428,COLUMN())),IF(C428&gt;0,INDIRECT(ADDRESS(C428,COLUMN())),0),IF(D428&gt;0,INDIRECT(ADDRESS(D428,14)),0),IF(E428&gt;0,INDIRECT(ADDRESS(E428,COLUMN())),0),IF(F428&gt;0,INDIRECT(ADDRESS(F428,COLUMN())),0),IF(G428&gt;0,INDIRECT(ADDRESS(G428,COLUMN())),0),IF(H428&gt;0,INDIRECT(ADDRESS(H428,COLUMN())),0),IF(I428&gt;0,INDIRECT(ADDRESS(I428,COLUMN())),0),IF(J428&gt;0,INDIRECT(ADDRESS(J428,COLUMN())),0),IF(K428&gt;0,INDIRECT(ADDRESS(K428,COLUMN())),0),IF(L428&gt;0,INDIRECT(ADDRESS(L428,COLUMN())),0),IF(M428&gt;0,INDIRECT(ADDRESS(M428,COLUMN())),0))</f>
        <v>30</v>
      </c>
      <c r="O428" s="67" t="str" cm="1">
        <f t="array" aca="1" ref="O428" ca="1">INDIRECT(ADDRESS($B428,COLUMN()))</f>
        <v>Bomber</v>
      </c>
      <c r="P428" s="67">
        <v>3</v>
      </c>
      <c r="Q428" s="67" cm="1">
        <f t="array" aca="1" ref="Q428" ca="1">INDIRECT(ADDRESS($B428,COLUMN()))</f>
        <v>0</v>
      </c>
      <c r="R428" s="67" cm="1">
        <f t="array" aca="1" ref="R428" ca="1">INDIRECT(ADDRESS($B428,COLUMN()))</f>
        <v>0</v>
      </c>
      <c r="S428" s="67" cm="1">
        <f t="array" aca="1" ref="S428" ca="1">INDIRECT(ADDRESS($B428,COLUMN()))</f>
        <v>2</v>
      </c>
      <c r="T428" s="67" t="str" cm="1">
        <f t="array" aca="1" ref="T428" ca="1">INDIRECT(ADDRESS($B428,COLUMN()))</f>
        <v>1-6</v>
      </c>
      <c r="U428" s="67" cm="1">
        <f t="array" aca="1" ref="U428" ca="1">INDIRECT(ADDRESS($B428,COLUMN()))</f>
        <v>6</v>
      </c>
      <c r="V428" s="67" cm="1">
        <f t="array" aca="1" ref="V428" ca="1">INDIRECT(ADDRESS($B428,COLUMN()))</f>
        <v>0</v>
      </c>
      <c r="W428" s="67" cm="1">
        <f t="array" aca="1" ref="W428" ca="1">INDIRECT(ADDRESS($B428,COLUMN()))</f>
        <v>2</v>
      </c>
      <c r="X428" s="67" cm="1">
        <f t="array" aca="1" ref="X428" ca="1">INDIRECT(ADDRESS($B428,COLUMN()))</f>
        <v>7</v>
      </c>
      <c r="Y428" s="67" cm="1">
        <f t="array" aca="1" ref="Y428" ca="1">INDIRECT(ADDRESS($B428,COLUMN()))</f>
        <v>1</v>
      </c>
      <c r="Z428" s="67" cm="1">
        <f t="array" aca="1" ref="Z428" ca="1">INDIRECT(ADDRESS($B428,COLUMN()))</f>
        <v>5</v>
      </c>
      <c r="AA428" s="67" t="str" cm="1">
        <f t="array" aca="1" ref="AA428" ca="1">INDIRECT(ADDRESS($B428,COLUMN()))</f>
        <v>Jink</v>
      </c>
      <c r="AB428" s="56">
        <f t="shared" ca="1" si="282"/>
        <v>0.85999402472024211</v>
      </c>
      <c r="AC428" s="56">
        <f t="shared" ca="1" si="283"/>
        <v>0.94483262345633034</v>
      </c>
      <c r="AD428" s="56">
        <f t="shared" ca="1" si="284"/>
        <v>2.4647807568426008</v>
      </c>
      <c r="AF428" s="52"/>
      <c r="AG428" s="52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57"/>
      <c r="AT428" s="52"/>
      <c r="AU428" s="54" t="s">
        <v>33</v>
      </c>
      <c r="AV428" s="57" cm="1">
        <f t="array" aca="1" ref="AV428" ca="1">SUM(IF($C428&gt;0,IF(AND(INDIRECT(ADDRESS($C428,44))=0,INDIRECT(ADDRESS($C428,38))="UL",ISERROR(SEARCH("Rear",INDIRECT(ADDRESS($C428,33)))),ISERROR(SEARCH("Side",INDIRECT(ADDRESS($C428,33))))),INDIRECT(ADDRESS($C428,COLUMN())),0),0),IF($D428&gt;0,IF(AND(INDIRECT(ADDRESS($D428,44))=0,INDIRECT(ADDRESS($D428,38))="UL",ISERROR(SEARCH("Rear",INDIRECT(ADDRESS($D428,33)))),ISERROR(SEARCH("Side",INDIRECT(ADDRESS($D428,33))))),INDIRECT(ADDRESS($D428,COLUMN())),0),0),IF($E428&gt;0,IF(AND(INDIRECT(ADDRESS($E428,44))=0,INDIRECT(ADDRESS($E428,38))="UL",ISERROR(SEARCH("Rear",INDIRECT(ADDRESS($E428,33)))),ISERROR(SEARCH("Side",INDIRECT(ADDRESS($E428,33))))),INDIRECT(ADDRESS($E428,COLUMN())),0),0),IF($F428&gt;0,IF(AND(INDIRECT(ADDRESS($F428,44))=0,INDIRECT(ADDRESS($F428,38))="UL",ISERROR(SEARCH("Rear",INDIRECT(ADDRESS($F428,33)))),ISERROR(SEARCH("Side",INDIRECT(ADDRESS($F428,33))))),INDIRECT(ADDRESS($F428,COLUMN())),0),0),IF($G428&gt;0,IF(AND(INDIRECT(ADDRESS($G428,44))=0,INDIRECT(ADDRESS($G428,38))="UL",ISERROR(SEARCH("Rear",INDIRECT(ADDRESS($G428,33)))),ISERROR(SEARCH("Side",INDIRECT(ADDRESS($G428,33))))),INDIRECT(ADDRESS($G428,COLUMN())),0),0),IF($H428&gt;0,IF(AND(INDIRECT(ADDRESS($H428,44))=0,INDIRECT(ADDRESS($H428,38))="UL",ISERROR(SEARCH("Rear",INDIRECT(ADDRESS($H428,33)))),ISERROR(SEARCH("Side",INDIRECT(ADDRESS($H428,33))))),INDIRECT(ADDRESS($H428,COLUMN())),0),0),IF($I428&gt;0,IF(AND(INDIRECT(ADDRESS($I428,44))=0,INDIRECT(ADDRESS($I428,38))="UL",ISERROR(SEARCH("Rear",INDIRECT(ADDRESS($I428,33)))),ISERROR(SEARCH("Side",INDIRECT(ADDRESS($I428,33))))),INDIRECT(ADDRESS($I428,COLUMN())),0),0),IF($J428&gt;0,IF(AND(INDIRECT(ADDRESS($J428,44))=0,INDIRECT(ADDRESS($J428,38))="UL",ISERROR(SEARCH("Rear",INDIRECT(ADDRESS($J428,33)))),ISERROR(SEARCH("Side",INDIRECT(ADDRESS($J428,33))))),INDIRECT(ADDRESS($J428,COLUMN())),0),0),IF($K428&gt;0,IF(AND(INDIRECT(ADDRESS($K428,44))=0,INDIRECT(ADDRESS($K428,38))="UL",ISERROR(SEARCH("Rear",INDIRECT(ADDRESS($K428,33)))),ISERROR(SEARCH("Side",INDIRECT(ADDRESS($K428,33))))),INDIRECT(ADDRESS($K428,COLUMN())),0),0),IF($L428&gt;0,IF(AND(INDIRECT(ADDRESS($L428,44))=0,INDIRECT(ADDRESS($L428,38))="UL",ISERROR(SEARCH("Rear",INDIRECT(ADDRESS($L428,33)))),ISERROR(SEARCH("Side",INDIRECT(ADDRESS($L428,33))))),INDIRECT(ADDRESS($L428,COLUMN())),0),0),IF($M428&gt;0,IF(AND(INDIRECT(ADDRESS($M428,44))=0,INDIRECT(ADDRESS($M428,38))="UL",ISERROR(SEARCH("Rear",INDIRECT(ADDRESS($M428,33)))),ISERROR(SEARCH("Side",INDIRECT(ADDRESS($M428,33))))),INDIRECT(ADDRESS($M428,COLUMN())),0),0))</f>
        <v>2.0555555555555554</v>
      </c>
      <c r="AW428" s="57" cm="1">
        <f t="array" aca="1" ref="AW428" ca="1">SUM(IF($C428&gt;0,IF(AND(INDIRECT(ADDRESS($C428,44))=0,INDIRECT(ADDRESS($C428,38))="UL",ISERROR(SEARCH("Rear",INDIRECT(ADDRESS($C428,33)))),ISERROR(SEARCH("Side",INDIRECT(ADDRESS($C428,33))))),INDIRECT(ADDRESS($C428,COLUMN())),0),0),IF($D428&gt;0,IF(AND(INDIRECT(ADDRESS($D428,44))=0,INDIRECT(ADDRESS($D428,38))="UL",ISERROR(SEARCH("Rear",INDIRECT(ADDRESS($D428,33)))),ISERROR(SEARCH("Side",INDIRECT(ADDRESS($D428,33))))),INDIRECT(ADDRESS($D428,COLUMN())),0),0),IF($E428&gt;0,IF(AND(INDIRECT(ADDRESS($E428,44))=0,INDIRECT(ADDRESS($E428,38))="UL",ISERROR(SEARCH("Rear",INDIRECT(ADDRESS($E428,33)))),ISERROR(SEARCH("Side",INDIRECT(ADDRESS($E428,33))))),INDIRECT(ADDRESS($E428,COLUMN())),0),0),IF($F428&gt;0,IF(AND(INDIRECT(ADDRESS($F428,44))=0,INDIRECT(ADDRESS($F428,38))="UL",ISERROR(SEARCH("Rear",INDIRECT(ADDRESS($F428,33)))),ISERROR(SEARCH("Side",INDIRECT(ADDRESS($F428,33))))),INDIRECT(ADDRESS($F428,COLUMN())),0),0),IF($G428&gt;0,IF(AND(INDIRECT(ADDRESS($G428,44))=0,INDIRECT(ADDRESS($G428,38))="UL",ISERROR(SEARCH("Rear",INDIRECT(ADDRESS($G428,33)))),ISERROR(SEARCH("Side",INDIRECT(ADDRESS($G428,33))))),INDIRECT(ADDRESS($G428,COLUMN())),0),0),IF($H428&gt;0,IF(AND(INDIRECT(ADDRESS($H428,44))=0,INDIRECT(ADDRESS($H428,38))="UL",ISERROR(SEARCH("Rear",INDIRECT(ADDRESS($H428,33)))),ISERROR(SEARCH("Side",INDIRECT(ADDRESS($H428,33))))),INDIRECT(ADDRESS($H428,COLUMN())),0),0),IF($I428&gt;0,IF(AND(INDIRECT(ADDRESS($I428,44))=0,INDIRECT(ADDRESS($I428,38))="UL",ISERROR(SEARCH("Rear",INDIRECT(ADDRESS($I428,33)))),ISERROR(SEARCH("Side",INDIRECT(ADDRESS($I428,33))))),INDIRECT(ADDRESS($I428,COLUMN())),0),0),IF($J428&gt;0,IF(AND(INDIRECT(ADDRESS($J428,44))=0,INDIRECT(ADDRESS($J428,38))="UL",ISERROR(SEARCH("Rear",INDIRECT(ADDRESS($J428,33)))),ISERROR(SEARCH("Side",INDIRECT(ADDRESS($J428,33))))),INDIRECT(ADDRESS($J428,COLUMN())),0),0),IF($K428&gt;0,IF(AND(INDIRECT(ADDRESS($K428,44))=0,INDIRECT(ADDRESS($K428,38))="UL",ISERROR(SEARCH("Rear",INDIRECT(ADDRESS($K428,33)))),ISERROR(SEARCH("Side",INDIRECT(ADDRESS($K428,33))))),INDIRECT(ADDRESS($K428,COLUMN())),0),0),IF($L428&gt;0,IF(AND(INDIRECT(ADDRESS($L428,44))=0,INDIRECT(ADDRESS($L428,38))="UL",ISERROR(SEARCH("Rear",INDIRECT(ADDRESS($L428,33)))),ISERROR(SEARCH("Side",INDIRECT(ADDRESS($L428,33))))),INDIRECT(ADDRESS($L428,COLUMN())),0),0),IF($M428&gt;0,IF(AND(INDIRECT(ADDRESS($M428,44))=0,INDIRECT(ADDRESS($M428,38))="UL",ISERROR(SEARCH("Rear",INDIRECT(ADDRESS($M428,33)))),ISERROR(SEARCH("Side",INDIRECT(ADDRESS($M428,33))))),INDIRECT(ADDRESS($M428,COLUMN())),0),0))</f>
        <v>1.2222222222222221</v>
      </c>
      <c r="AX428" s="57" cm="1">
        <f t="array" aca="1" ref="AX428" ca="1">SUM(IF($C428&gt;0,IF(AND(INDIRECT(ADDRESS($C428,44))=0,INDIRECT(ADDRESS($C428,38))="UL",ISERROR(SEARCH("Rear",INDIRECT(ADDRESS($C428,33)))),ISERROR(SEARCH("Side",INDIRECT(ADDRESS($C428,33))))),INDIRECT(ADDRESS($C428,COLUMN())),0),0),IF($D428&gt;0,IF(AND(INDIRECT(ADDRESS($D428,44))=0,INDIRECT(ADDRESS($D428,38))="UL",ISERROR(SEARCH("Rear",INDIRECT(ADDRESS($D428,33)))),ISERROR(SEARCH("Side",INDIRECT(ADDRESS($D428,33))))),INDIRECT(ADDRESS($D428,COLUMN())),0),0),IF($E428&gt;0,IF(AND(INDIRECT(ADDRESS($E428,44))=0,INDIRECT(ADDRESS($E428,38))="UL",ISERROR(SEARCH("Rear",INDIRECT(ADDRESS($E428,33)))),ISERROR(SEARCH("Side",INDIRECT(ADDRESS($E428,33))))),INDIRECT(ADDRESS($E428,COLUMN())),0),0),IF($F428&gt;0,IF(AND(INDIRECT(ADDRESS($F428,44))=0,INDIRECT(ADDRESS($F428,38))="UL",ISERROR(SEARCH("Rear",INDIRECT(ADDRESS($F428,33)))),ISERROR(SEARCH("Side",INDIRECT(ADDRESS($F428,33))))),INDIRECT(ADDRESS($F428,COLUMN())),0),0),IF($G428&gt;0,IF(AND(INDIRECT(ADDRESS($G428,44))=0,INDIRECT(ADDRESS($G428,38))="UL",ISERROR(SEARCH("Rear",INDIRECT(ADDRESS($G428,33)))),ISERROR(SEARCH("Side",INDIRECT(ADDRESS($G428,33))))),INDIRECT(ADDRESS($G428,COLUMN())),0),0),IF($H428&gt;0,IF(AND(INDIRECT(ADDRESS($H428,44))=0,INDIRECT(ADDRESS($H428,38))="UL",ISERROR(SEARCH("Rear",INDIRECT(ADDRESS($H428,33)))),ISERROR(SEARCH("Side",INDIRECT(ADDRESS($H428,33))))),INDIRECT(ADDRESS($H428,COLUMN())),0),0),IF($I428&gt;0,IF(AND(INDIRECT(ADDRESS($I428,44))=0,INDIRECT(ADDRESS($I428,38))="UL",ISERROR(SEARCH("Rear",INDIRECT(ADDRESS($I428,33)))),ISERROR(SEARCH("Side",INDIRECT(ADDRESS($I428,33))))),INDIRECT(ADDRESS($I428,COLUMN())),0),0),IF($J428&gt;0,IF(AND(INDIRECT(ADDRESS($J428,44))=0,INDIRECT(ADDRESS($J428,38))="UL",ISERROR(SEARCH("Rear",INDIRECT(ADDRESS($J428,33)))),ISERROR(SEARCH("Side",INDIRECT(ADDRESS($J428,33))))),INDIRECT(ADDRESS($J428,COLUMN())),0),0),IF($K428&gt;0,IF(AND(INDIRECT(ADDRESS($K428,44))=0,INDIRECT(ADDRESS($K428,38))="UL",ISERROR(SEARCH("Rear",INDIRECT(ADDRESS($K428,33)))),ISERROR(SEARCH("Side",INDIRECT(ADDRESS($K428,33))))),INDIRECT(ADDRESS($K428,COLUMN())),0),0),IF($L428&gt;0,IF(AND(INDIRECT(ADDRESS($L428,44))=0,INDIRECT(ADDRESS($L428,38))="UL",ISERROR(SEARCH("Rear",INDIRECT(ADDRESS($L428,33)))),ISERROR(SEARCH("Side",INDIRECT(ADDRESS($L428,33))))),INDIRECT(ADDRESS($L428,COLUMN())),0),0),IF($M428&gt;0,IF(AND(INDIRECT(ADDRESS($M428,44))=0,INDIRECT(ADDRESS($M428,38))="UL",ISERROR(SEARCH("Rear",INDIRECT(ADDRESS($M428,33)))),ISERROR(SEARCH("Side",INDIRECT(ADDRESS($M428,33))))),INDIRECT(ADDRESS($M428,COLUMN())),0),0))</f>
        <v>0</v>
      </c>
      <c r="AY428" s="58">
        <f t="shared" ca="1" si="302"/>
        <v>2.0555555555555554</v>
      </c>
      <c r="AZ428" s="58">
        <f t="shared" ca="1" si="303"/>
        <v>1.0925925925925926</v>
      </c>
      <c r="BA428" s="58" cm="1">
        <f t="array" aca="1" ref="BA428" ca="1">SUM(IF($C428&gt;0,IF(AND(INDIRECT(ADDRESS($C428,44))=0,INDIRECT(ADDRESS($C428,38))="UL"),INDIRECT(ADDRESS($C428,COLUMN())),0),0),IF($D428&gt;0,IF(AND(INDIRECT(ADDRESS($D428,44))=0,INDIRECT(ADDRESS($D428,38))="UL"),INDIRECT(ADDRESS($D428,COLUMN())),0),0),IF($E428&gt;0,IF(AND(INDIRECT(ADDRESS($E428,44))=0,INDIRECT(ADDRESS($E428,38))="UL"),INDIRECT(ADDRESS($E428,COLUMN())),0),0),IF($F428&gt;0,IF(AND(INDIRECT(ADDRESS($F428,44))=0,INDIRECT(ADDRESS($F428,38))="UL"),INDIRECT(ADDRESS($F428,COLUMN())),0),0),IF($G428&gt;0,IF(AND(INDIRECT(ADDRESS($G428,44))=0,INDIRECT(ADDRESS($G428,38))="UL"),INDIRECT(ADDRESS($G428,COLUMN())),0),0),IF($H428&gt;0,IF(AND(INDIRECT(ADDRESS($H428,44))=0,INDIRECT(ADDRESS($H428,38))="UL"),INDIRECT(ADDRESS($H428,COLUMN())),0),0),IF($I428&gt;0,IF(AND(INDIRECT(ADDRESS($I428,44))=0,INDIRECT(ADDRESS($I428,38))="UL"),INDIRECT(ADDRESS($I428,COLUMN())),0),0),IF($J428&gt;0,IF(AND(INDIRECT(ADDRESS($J428,44))=0,INDIRECT(ADDRESS($J428,38))="UL"),INDIRECT(ADDRESS($J428,COLUMN())),0),0),IF($K428&gt;0,IF(AND(INDIRECT(ADDRESS($K428,44))=0,INDIRECT(ADDRESS($K428,38))="UL"),INDIRECT(ADDRESS($K428,COLUMN())),0),0),IF($L428&gt;0,IF(AND(INDIRECT(ADDRESS($L428,44))=0,INDIRECT(ADDRESS($L428,38))="UL"),INDIRECT(ADDRESS($L428,COLUMN())),0),0),IF($M428&gt;0,IF(AND(INDIRECT(ADDRESS($M428,44))=0,INDIRECT(ADDRESS($M428,38))="UL"),INDIRECT(ADDRESS($M428,COLUMN())),0),0))</f>
        <v>0.3259259259259259</v>
      </c>
      <c r="BB428" s="58" cm="1">
        <f t="array" aca="1" ref="BB428" ca="1">SUM(IF($C428&gt;0,IF(AND(INDIRECT(ADDRESS($C428,44))=0,INDIRECT(ADDRESS($C428,38))="UL"),INDIRECT(ADDRESS($C428,COLUMN())),0),0),IF($D428&gt;0,IF(AND(INDIRECT(ADDRESS($D428,44))=0,INDIRECT(ADDRESS($D428,38))="UL"),INDIRECT(ADDRESS($D428,COLUMN())),0),0),IF($E428&gt;0,IF(AND(INDIRECT(ADDRESS($E428,44))=0,INDIRECT(ADDRESS($E428,38))="UL"),INDIRECT(ADDRESS($E428,COLUMN())),0),0),IF($F428&gt;0,IF(AND(INDIRECT(ADDRESS($F428,44))=0,INDIRECT(ADDRESS($F428,38))="UL"),INDIRECT(ADDRESS($F428,COLUMN())),0),0),IF($G428&gt;0,IF(AND(INDIRECT(ADDRESS($G428,44))=0,INDIRECT(ADDRESS($G428,38))="UL"),INDIRECT(ADDRESS($G428,COLUMN())),0),0),IF($H428&gt;0,IF(AND(INDIRECT(ADDRESS($H428,44))=0,INDIRECT(ADDRESS($H428,38))="UL"),INDIRECT(ADDRESS($H428,COLUMN())),0),0),IF($I428&gt;0,IF(AND(INDIRECT(ADDRESS($I428,44))=0,INDIRECT(ADDRESS($I428,38))="UL"),INDIRECT(ADDRESS($I428,COLUMN())),0),0),IF($J428&gt;0,IF(AND(INDIRECT(ADDRESS($J428,44))=0,INDIRECT(ADDRESS($J428,38))="UL"),INDIRECT(ADDRESS($J428,COLUMN())),0),0),IF($K428&gt;0,IF(AND(INDIRECT(ADDRESS($K428,44))=0,INDIRECT(ADDRESS($K428,38))="UL"),INDIRECT(ADDRESS($K428,COLUMN())),0),0),IF($L428&gt;0,IF(AND(INDIRECT(ADDRESS($L428,44))=0,INDIRECT(ADDRESS($L428,38))="UL"),INDIRECT(ADDRESS($L428,COLUMN())),0),0),IF($M428&gt;0,IF(AND(INDIRECT(ADDRESS($M428,44))=0,INDIRECT(ADDRESS($M428,38))="UL"),INDIRECT(ADDRESS($M428,COLUMN())),0),0))</f>
        <v>0.54814814814814805</v>
      </c>
      <c r="BC428" s="58" cm="1">
        <f t="array" aca="1" ref="BC428" ca="1">SUM(IF($C428&gt;0,IF(AND(INDIRECT(ADDRESS($C428,44))=0,INDIRECT(ADDRESS($C428,38))="UL"),INDIRECT(ADDRESS($C428,COLUMN())),0),0),IF($D428&gt;0,IF(AND(INDIRECT(ADDRESS($D428,44))=0,INDIRECT(ADDRESS($D428,38))="UL"),INDIRECT(ADDRESS($D428,COLUMN())),0),0),IF($E428&gt;0,IF(AND(INDIRECT(ADDRESS($E428,44))=0,INDIRECT(ADDRESS($E428,38))="UL"),INDIRECT(ADDRESS($E428,COLUMN())),0),0),IF($F428&gt;0,IF(AND(INDIRECT(ADDRESS($F428,44))=0,INDIRECT(ADDRESS($F428,38))="UL"),INDIRECT(ADDRESS($F428,COLUMN())),0),0),IF($G428&gt;0,IF(AND(INDIRECT(ADDRESS($G428,44))=0,INDIRECT(ADDRESS($G428,38))="UL"),INDIRECT(ADDRESS($G428,COLUMN())),0),0),IF($H428&gt;0,IF(AND(INDIRECT(ADDRESS($H428,44))=0,INDIRECT(ADDRESS($H428,38))="UL"),INDIRECT(ADDRESS($H428,COLUMN())),0),0),IF($I428&gt;0,IF(AND(INDIRECT(ADDRESS($I428,44))=0,INDIRECT(ADDRESS($I428,38))="UL"),INDIRECT(ADDRESS($I428,COLUMN())),0),0),IF($J428&gt;0,IF(AND(INDIRECT(ADDRESS($J428,44))=0,INDIRECT(ADDRESS($J428,38))="UL"),INDIRECT(ADDRESS($J428,COLUMN())),0),0),IF($K428&gt;0,IF(AND(INDIRECT(ADDRESS($K428,44))=0,INDIRECT(ADDRESS($K428,38))="UL"),INDIRECT(ADDRESS($K428,COLUMN())),0),0),IF($L428&gt;0,IF(AND(INDIRECT(ADDRESS($L428,44))=0,INDIRECT(ADDRESS($L428,38))="UL"),INDIRECT(ADDRESS($L428,COLUMN())),0),0),IF($M428&gt;0,IF(AND(INDIRECT(ADDRESS($M428,44))=0,INDIRECT(ADDRESS($M428,38))="UL"),INDIRECT(ADDRESS($M428,COLUMN())),0),0))</f>
        <v>0.27407407407407403</v>
      </c>
      <c r="BD428" s="58" cm="1">
        <f t="array" aca="1" ref="BD428" ca="1">SUM(IF($C428&gt;0,IF(AND(INDIRECT(ADDRESS($C428,44))=0,INDIRECT(ADDRESS($C428,38))="UL"),INDIRECT(ADDRESS($C428,COLUMN())),0),0),IF($D428&gt;0,IF(AND(INDIRECT(ADDRESS($D428,44))=0,INDIRECT(ADDRESS($D428,38))="UL"),INDIRECT(ADDRESS($D428,COLUMN())),0),0),IF($E428&gt;0,IF(AND(INDIRECT(ADDRESS($E428,44))=0,INDIRECT(ADDRESS($E428,38))="UL"),INDIRECT(ADDRESS($E428,COLUMN())),0),0),IF($F428&gt;0,IF(AND(INDIRECT(ADDRESS($F428,44))=0,INDIRECT(ADDRESS($F428,38))="UL"),INDIRECT(ADDRESS($F428,COLUMN())),0),0),IF($G428&gt;0,IF(AND(INDIRECT(ADDRESS($G428,44))=0,INDIRECT(ADDRESS($G428,38))="UL"),INDIRECT(ADDRESS($G428,COLUMN())),0),0),IF($H428&gt;0,IF(AND(INDIRECT(ADDRESS($H428,44))=0,INDIRECT(ADDRESS($H428,38))="UL"),INDIRECT(ADDRESS($H428,COLUMN())),0),0),IF($I428&gt;0,IF(AND(INDIRECT(ADDRESS($I428,44))=0,INDIRECT(ADDRESS($I428,38))="UL"),INDIRECT(ADDRESS($I428,COLUMN())),0),0),IF($J428&gt;0,IF(AND(INDIRECT(ADDRESS($J428,44))=0,INDIRECT(ADDRESS($J428,38))="UL"),INDIRECT(ADDRESS($J428,COLUMN())),0),0),IF($K428&gt;0,IF(AND(INDIRECT(ADDRESS($K428,44))=0,INDIRECT(ADDRESS($K428,38))="UL"),INDIRECT(ADDRESS($K428,COLUMN())),0),0),IF($L428&gt;0,IF(AND(INDIRECT(ADDRESS($L428,44))=0,INDIRECT(ADDRESS($L428,38))="UL"),INDIRECT(ADDRESS($L428,COLUMN())),0),0),IF($M428&gt;0,IF(AND(INDIRECT(ADDRESS($M428,44))=0,INDIRECT(ADDRESS($M428,38))="UL"),INDIRECT(ADDRESS($M428,COLUMN())),0),0))</f>
        <v>0.6</v>
      </c>
      <c r="BE428" s="57">
        <f t="shared" ca="1" si="304"/>
        <v>0.3259259259259259</v>
      </c>
      <c r="BF428" s="57" cm="1">
        <f t="array" aca="1" ref="BF428" ca="1">SUM(IF($C428&gt;0,IF(INDIRECT(ADDRESS($C428,45))=1,INDIRECT(ADDRESS($C428,52))*INDIRECT(ADDRESS($C428,42))/5,0),0), IF($D428&gt;0,IF(INDIRECT(ADDRESS($D428,45))=1,INDIRECT(ADDRESS($D428,52))*INDIRECT(ADDRESS($D428,42))/5,0),0), IF($E428&gt;0,IF(INDIRECT(ADDRESS($E428,45))=1,INDIRECT(ADDRESS($E428,52))*INDIRECT(ADDRESS($E428,42))/5,0),0), IF($F428&gt;0,IF(INDIRECT(ADDRESS($F428,45))=1,INDIRECT(ADDRESS($F428,52))*INDIRECT(ADDRESS($F428,42))/5,0),0), IF($G428&gt;0,IF(INDIRECT(ADDRESS($G428,45))=1,INDIRECT(ADDRESS($G428,52))*INDIRECT(ADDRESS($G428,42))/5,0),0), IF($H428&gt;0,IF(INDIRECT(ADDRESS($H428,45))=1,INDIRECT(ADDRESS($H428,52))*INDIRECT(ADDRESS($H428,42))/5,0),0)
)*$BF$296/100</f>
        <v>2.5925925925925925E-2</v>
      </c>
      <c r="BG428" s="19"/>
      <c r="BH428" s="57" cm="1">
        <f t="array" aca="1" ref="BH428" ca="1">SUM(IF($C428&gt;0,IF(AND(INDIRECT(ADDRESS($C428,44))=0,INDIRECT(ADDRESS($C428,38))&lt;&gt;"UL"),INDIRECT(ADDRESS($C428,COLUMN()-12)),0),0), IF($D428&gt;0,IF(AND(INDIRECT(ADDRESS($D428,44))=0,INDIRECT(ADDRESS($D428,38))&lt;&gt;"UL"),INDIRECT(ADDRESS($D428,COLUMN()-12)),0),0), IF($E428&gt;0,IF(AND(INDIRECT(ADDRESS($E428,44))=0,INDIRECT(ADDRESS($E428,38))&lt;&gt;"UL"),INDIRECT(ADDRESS($E428,COLUMN()-12)),0),0), IF($F428&gt;0,IF(AND(INDIRECT(ADDRESS($F428,44))=0,INDIRECT(ADDRESS($F428,38))&lt;&gt;"UL"),INDIRECT(ADDRESS($F428,COLUMN()-12)),0),0), IF($G428&gt;0,IF(AND(INDIRECT(ADDRESS($G428,44))=0,INDIRECT(ADDRESS($G428,38))&lt;&gt;"UL"),INDIRECT(ADDRESS($G428,COLUMN()-12)),0),0), IF($H428&gt;0,IF(AND(INDIRECT(ADDRESS($H428,44))=0,INDIRECT(ADDRESS($H428,38))&lt;&gt;"UL"),INDIRECT(ADDRESS($H428,COLUMN()-12)),0),0), IF($I428&gt;0,IF(AND(INDIRECT(ADDRESS($I428,44))=0,INDIRECT(ADDRESS($I428,38))&lt;&gt;"UL"),INDIRECT(ADDRESS($I428,COLUMN()-12)),0),0), IF($J428&gt;0,IF(AND(INDIRECT(ADDRESS($J428,44))=0,INDIRECT(ADDRESS($J428,38))&lt;&gt;"UL"),INDIRECT(ADDRESS($J428,COLUMN()-12)),0),0), IF($K428&gt;0,IF(AND(INDIRECT(ADDRESS($K428,44))=0,INDIRECT(ADDRESS($K428,38))&lt;&gt;"UL"),INDIRECT(ADDRESS($K428,COLUMN()-12)),0),0), IF($L428&gt;0,IF(AND(INDIRECT(ADDRESS($L428,44))=0,INDIRECT(ADDRESS($L428,38))&lt;&gt;"UL"),INDIRECT(ADDRESS($L428,COLUMN()-12)),0),0), IF($M428&gt;0,IF(AND(INDIRECT(ADDRESS($M428,44))=0,INDIRECT(ADDRESS($M428,38))&lt;&gt;"UL"),INDIRECT(ADDRESS($M428,COLUMN()-12)),0),0))</f>
        <v>0</v>
      </c>
      <c r="BI428" s="57" cm="1">
        <f t="array" aca="1" ref="BI428" ca="1">SUM(IF($C428&gt;0,IF(AND(INDIRECT(ADDRESS($C428,44))=0,INDIRECT(ADDRESS($C428,38))&lt;&gt;"UL"),INDIRECT(ADDRESS($C428,COLUMN()-12)),0),0), IF($D428&gt;0,IF(AND(INDIRECT(ADDRESS($D428,44))=0,INDIRECT(ADDRESS($D428,38))&lt;&gt;"UL"),INDIRECT(ADDRESS($D428,COLUMN()-12)),0),0), IF($E428&gt;0,IF(AND(INDIRECT(ADDRESS($E428,44))=0,INDIRECT(ADDRESS($E428,38))&lt;&gt;"UL"),INDIRECT(ADDRESS($E428,COLUMN()-12)),0),0), IF($F428&gt;0,IF(AND(INDIRECT(ADDRESS($F428,44))=0,INDIRECT(ADDRESS($F428,38))&lt;&gt;"UL"),INDIRECT(ADDRESS($F428,COLUMN()-12)),0),0), IF($G428&gt;0,IF(AND(INDIRECT(ADDRESS($G428,44))=0,INDIRECT(ADDRESS($G428,38))&lt;&gt;"UL"),INDIRECT(ADDRESS($G428,COLUMN()-12)),0),0), IF($H428&gt;0,IF(AND(INDIRECT(ADDRESS($H428,44))=0,INDIRECT(ADDRESS($H428,38))&lt;&gt;"UL"),INDIRECT(ADDRESS($H428,COLUMN()-12)),0),0), IF($I428&gt;0,IF(AND(INDIRECT(ADDRESS($I428,44))=0,INDIRECT(ADDRESS($I428,38))&lt;&gt;"UL"),INDIRECT(ADDRESS($I428,COLUMN()-12)),0),0), IF($J428&gt;0,IF(AND(INDIRECT(ADDRESS($J428,44))=0,INDIRECT(ADDRESS($J428,38))&lt;&gt;"UL"),INDIRECT(ADDRESS($J428,COLUMN()-12)),0),0), IF($K428&gt;0,IF(AND(INDIRECT(ADDRESS($K428,44))=0,INDIRECT(ADDRESS($K428,38))&lt;&gt;"UL"),INDIRECT(ADDRESS($K428,COLUMN()-12)),0),0), IF($L428&gt;0,IF(AND(INDIRECT(ADDRESS($L428,44))=0,INDIRECT(ADDRESS($L428,38))&lt;&gt;"UL"),INDIRECT(ADDRESS($L428,COLUMN()-12)),0),0), IF($M428&gt;0,IF(AND(INDIRECT(ADDRESS($M428,44))=0,INDIRECT(ADDRESS($M428,38))&lt;&gt;"UL"),INDIRECT(ADDRESS($M428,COLUMN()-12)),0),0))</f>
        <v>0</v>
      </c>
      <c r="BJ428" s="57" cm="1">
        <f t="array" aca="1" ref="BJ428" ca="1">SUM(IF($C428&gt;0,IF(AND(INDIRECT(ADDRESS($C428,44))=0,INDIRECT(ADDRESS($C428,38))&lt;&gt;"UL"),INDIRECT(ADDRESS($C428,COLUMN()-12)),0),0), IF($D428&gt;0,IF(AND(INDIRECT(ADDRESS($D428,44))=0,INDIRECT(ADDRESS($D428,38))&lt;&gt;"UL"),INDIRECT(ADDRESS($D428,COLUMN()-12)),0),0), IF($E428&gt;0,IF(AND(INDIRECT(ADDRESS($E428,44))=0,INDIRECT(ADDRESS($E428,38))&lt;&gt;"UL"),INDIRECT(ADDRESS($E428,COLUMN()-12)),0),0), IF($F428&gt;0,IF(AND(INDIRECT(ADDRESS($F428,44))=0,INDIRECT(ADDRESS($F428,38))&lt;&gt;"UL"),INDIRECT(ADDRESS($F428,COLUMN()-12)),0),0), IF($G428&gt;0,IF(AND(INDIRECT(ADDRESS($G428,44))=0,INDIRECT(ADDRESS($G428,38))&lt;&gt;"UL"),INDIRECT(ADDRESS($G428,COLUMN()-12)),0),0), IF($H428&gt;0,IF(AND(INDIRECT(ADDRESS($H428,44))=0,INDIRECT(ADDRESS($H428,38))&lt;&gt;"UL"),INDIRECT(ADDRESS($H428,COLUMN()-12)),0),0), IF($I428&gt;0,IF(AND(INDIRECT(ADDRESS($I428,44))=0,INDIRECT(ADDRESS($I428,38))&lt;&gt;"UL"),INDIRECT(ADDRESS($I428,COLUMN()-12)),0),0), IF($J428&gt;0,IF(AND(INDIRECT(ADDRESS($J428,44))=0,INDIRECT(ADDRESS($J428,38))&lt;&gt;"UL"),INDIRECT(ADDRESS($J428,COLUMN()-12)),0),0), IF($K428&gt;0,IF(AND(INDIRECT(ADDRESS($K428,44))=0,INDIRECT(ADDRESS($K428,38))&lt;&gt;"UL"),INDIRECT(ADDRESS($K428,COLUMN()-12)),0),0), IF($L428&gt;0,IF(AND(INDIRECT(ADDRESS($L428,44))=0,INDIRECT(ADDRESS($L428,38))&lt;&gt;"UL"),INDIRECT(ADDRESS($L428,COLUMN()-12)),0),0), IF($M428&gt;0,IF(AND(INDIRECT(ADDRESS($M428,44))=0,INDIRECT(ADDRESS($M428,38))&lt;&gt;"UL"),INDIRECT(ADDRESS($M428,COLUMN()-12)),0),0))</f>
        <v>0</v>
      </c>
      <c r="BK428" s="57">
        <f t="shared" ca="1" si="305"/>
        <v>0</v>
      </c>
      <c r="BL428" s="58">
        <f t="shared" ca="1" si="306"/>
        <v>0</v>
      </c>
      <c r="BM428" s="57" cm="1">
        <f t="array" aca="1" ref="BM428" ca="1">SUM(IF($C428&gt;0,IF(AND(INDIRECT(ADDRESS($C428,44))=0,INDIRECT(ADDRESS($C428,38))&lt;&gt;"UL"),INDIRECT(ADDRESS($C428,COLUMN()-12)),0),0), IF($D428&gt;0,IF(AND(INDIRECT(ADDRESS($D428,44))=0,INDIRECT(ADDRESS($D428,38))&lt;&gt;"UL"),INDIRECT(ADDRESS($D428,COLUMN()-12)),0),0), IF($E428&gt;0,IF(AND(INDIRECT(ADDRESS($E428,44))=0,INDIRECT(ADDRESS($E428,38))&lt;&gt;"UL"),INDIRECT(ADDRESS($E428,COLUMN()-12)),0),0), IF($F428&gt;0,IF(AND(INDIRECT(ADDRESS($F428,44))=0,INDIRECT(ADDRESS($F428,38))&lt;&gt;"UL"),INDIRECT(ADDRESS($F428,COLUMN()-12)),0),0), IF($G428&gt;0,IF(AND(INDIRECT(ADDRESS($G428,44))=0,INDIRECT(ADDRESS($G428,38))&lt;&gt;"UL"),INDIRECT(ADDRESS($G428,COLUMN()-12)),0),0), IF($H428&gt;0,IF(AND(INDIRECT(ADDRESS($H428,44))=0,INDIRECT(ADDRESS($H428,38))&lt;&gt;"UL"),INDIRECT(ADDRESS($H428,COLUMN()-12)),0),0), IF($I428&gt;0,IF(AND(INDIRECT(ADDRESS($I428,44))=0,INDIRECT(ADDRESS($I428,38))&lt;&gt;"UL"),INDIRECT(ADDRESS($I428,COLUMN()-12)),0),0), IF($J428&gt;0,IF(AND(INDIRECT(ADDRESS($J428,44))=0,INDIRECT(ADDRESS($J428,38))&lt;&gt;"UL"),INDIRECT(ADDRESS($J428,COLUMN()-12)),0),0), IF($K428&gt;0,IF(AND(INDIRECT(ADDRESS($K428,44))=0,INDIRECT(ADDRESS($K428,38))&lt;&gt;"UL"),INDIRECT(ADDRESS($K428,COLUMN()-11)),0),0), IF($L428&gt;0,IF(AND(INDIRECT(ADDRESS($L428,44))=0,INDIRECT(ADDRESS($L428,38))&lt;&gt;"UL"),INDIRECT(ADDRESS($L428,COLUMN()-11)),0),0), IF($M428&gt;0,IF(AND(INDIRECT(ADDRESS($M428,44))=0,INDIRECT(ADDRESS($M428,38))&lt;&gt;"UL"),INDIRECT(ADDRESS($M428,COLUMN()-11)),0),0))</f>
        <v>0</v>
      </c>
      <c r="BN428" s="57" cm="1">
        <f t="array" aca="1" ref="BN428" ca="1">SUM(IF($C428&gt;0,IF(AND(INDIRECT(ADDRESS($C428,44))=0,INDIRECT(ADDRESS($C428,38))&lt;&gt;"UL"),INDIRECT(ADDRESS($C428,COLUMN()-12)),0),0), IF($D428&gt;0,IF(AND(INDIRECT(ADDRESS($D428,44))=0,INDIRECT(ADDRESS($D428,38))&lt;&gt;"UL"),INDIRECT(ADDRESS($D428,COLUMN()-12)),0),0), IF($E428&gt;0,IF(AND(INDIRECT(ADDRESS($E428,44))=0,INDIRECT(ADDRESS($E428,38))&lt;&gt;"UL"),INDIRECT(ADDRESS($E428,COLUMN()-12)),0),0), IF($F428&gt;0,IF(AND(INDIRECT(ADDRESS($F428,44))=0,INDIRECT(ADDRESS($F428,38))&lt;&gt;"UL"),INDIRECT(ADDRESS($F428,COLUMN()-12)),0),0), IF($G428&gt;0,IF(AND(INDIRECT(ADDRESS($G428,44))=0,INDIRECT(ADDRESS($G428,38))&lt;&gt;"UL"),INDIRECT(ADDRESS($G428,COLUMN()-12)),0),0), IF($H428&gt;0,IF(AND(INDIRECT(ADDRESS($H428,44))=0,INDIRECT(ADDRESS($H428,38))&lt;&gt;"UL"),INDIRECT(ADDRESS($H428,COLUMN()-12)),0),0), IF($I428&gt;0,IF(AND(INDIRECT(ADDRESS($I428,44))=0,INDIRECT(ADDRESS($I428,38))&lt;&gt;"UL"),INDIRECT(ADDRESS($I428,COLUMN()-12)),0),0), IF($J428&gt;0,IF(AND(INDIRECT(ADDRESS($J428,44))=0,INDIRECT(ADDRESS($J428,38))&lt;&gt;"UL"),INDIRECT(ADDRESS($J428,COLUMN()-12)),0),0), IF($K428&gt;0,IF(AND(INDIRECT(ADDRESS($K428,44))=0,INDIRECT(ADDRESS($K428,38))&lt;&gt;"UL"),INDIRECT(ADDRESS($K428,COLUMN()-11)),0),0), IF($L428&gt;0,IF(AND(INDIRECT(ADDRESS($L428,44))=0,INDIRECT(ADDRESS($L428,38))&lt;&gt;"UL"),INDIRECT(ADDRESS($L428,COLUMN()-11)),0),0), IF($M428&gt;0,IF(AND(INDIRECT(ADDRESS($M428,44))=0,INDIRECT(ADDRESS($M428,38))&lt;&gt;"UL"),INDIRECT(ADDRESS($M428,COLUMN()-11)),0),0))</f>
        <v>0</v>
      </c>
      <c r="BO428" s="57" cm="1">
        <f t="array" aca="1" ref="BO428" ca="1">SUM(IF($C428&gt;0,IF(AND(INDIRECT(ADDRESS($C428,44))=0,INDIRECT(ADDRESS($C428,38))&lt;&gt;"UL"),INDIRECT(ADDRESS($C428,COLUMN()-12)),0),0), IF($D428&gt;0,IF(AND(INDIRECT(ADDRESS($D428,44))=0,INDIRECT(ADDRESS($D428,38))&lt;&gt;"UL"),INDIRECT(ADDRESS($D428,COLUMN()-12)),0),0), IF($E428&gt;0,IF(AND(INDIRECT(ADDRESS($E428,44))=0,INDIRECT(ADDRESS($E428,38))&lt;&gt;"UL"),INDIRECT(ADDRESS($E428,COLUMN()-12)),0),0), IF($F428&gt;0,IF(AND(INDIRECT(ADDRESS($F428,44))=0,INDIRECT(ADDRESS($F428,38))&lt;&gt;"UL"),INDIRECT(ADDRESS($F428,COLUMN()-12)),0),0), IF($G428&gt;0,IF(AND(INDIRECT(ADDRESS($G428,44))=0,INDIRECT(ADDRESS($G428,38))&lt;&gt;"UL"),INDIRECT(ADDRESS($G428,COLUMN()-12)),0),0), IF($H428&gt;0,IF(AND(INDIRECT(ADDRESS($H428,44))=0,INDIRECT(ADDRESS($H428,38))&lt;&gt;"UL"),INDIRECT(ADDRESS($H428,COLUMN()-12)),0),0), IF($I428&gt;0,IF(AND(INDIRECT(ADDRESS($I428,44))=0,INDIRECT(ADDRESS($I428,38))&lt;&gt;"UL"),INDIRECT(ADDRESS($I428,COLUMN()-12)),0),0), IF($J428&gt;0,IF(AND(INDIRECT(ADDRESS($J428,44))=0,INDIRECT(ADDRESS($J428,38))&lt;&gt;"UL"),INDIRECT(ADDRESS($J428,COLUMN()-12)),0),0), IF($K428&gt;0,IF(AND(INDIRECT(ADDRESS($K428,44))=0,INDIRECT(ADDRESS($K428,38))&lt;&gt;"UL"),INDIRECT(ADDRESS($K428,COLUMN()-11)),0),0), IF($L428&gt;0,IF(AND(INDIRECT(ADDRESS($L428,44))=0,INDIRECT(ADDRESS($L428,38))&lt;&gt;"UL"),INDIRECT(ADDRESS($L428,COLUMN()-11)),0),0), IF($M428&gt;0,IF(AND(INDIRECT(ADDRESS($M428,44))=0,INDIRECT(ADDRESS($M428,38))&lt;&gt;"UL"),INDIRECT(ADDRESS($M428,COLUMN()-11)),0),0))</f>
        <v>0</v>
      </c>
      <c r="BP428" s="57" cm="1">
        <f t="array" aca="1" ref="BP428" ca="1">SUM(IF($C428&gt;0,IF(AND(INDIRECT(ADDRESS($C428,44))=0,INDIRECT(ADDRESS($C428,38))&lt;&gt;"UL"),INDIRECT(ADDRESS($C428,COLUMN()-12)),0),0), IF($D428&gt;0,IF(AND(INDIRECT(ADDRESS($D428,44))=0,INDIRECT(ADDRESS($D428,38))&lt;&gt;"UL"),INDIRECT(ADDRESS($D428,COLUMN()-12)),0),0), IF($E428&gt;0,IF(AND(INDIRECT(ADDRESS($E428,44))=0,INDIRECT(ADDRESS($E428,38))&lt;&gt;"UL"),INDIRECT(ADDRESS($E428,COLUMN()-12)),0),0), IF($F428&gt;0,IF(AND(INDIRECT(ADDRESS($F428,44))=0,INDIRECT(ADDRESS($F428,38))&lt;&gt;"UL"),INDIRECT(ADDRESS($F428,COLUMN()-12)),0),0), IF($G428&gt;0,IF(AND(INDIRECT(ADDRESS($G428,44))=0,INDIRECT(ADDRESS($G428,38))&lt;&gt;"UL"),INDIRECT(ADDRESS($G428,COLUMN()-12)),0),0), IF($H428&gt;0,IF(AND(INDIRECT(ADDRESS($H428,44))=0,INDIRECT(ADDRESS($H428,38))&lt;&gt;"UL"),INDIRECT(ADDRESS($H428,COLUMN()-12)),0),0), IF($I428&gt;0,IF(AND(INDIRECT(ADDRESS($I428,44))=0,INDIRECT(ADDRESS($I428,38))&lt;&gt;"UL"),INDIRECT(ADDRESS($I428,COLUMN()-12)),0),0), IF($J428&gt;0,IF(AND(INDIRECT(ADDRESS($J428,44))=0,INDIRECT(ADDRESS($J428,38))&lt;&gt;"UL"),INDIRECT(ADDRESS($J428,COLUMN()-12)),0),0), IF($K428&gt;0,IF(AND(INDIRECT(ADDRESS($K428,44))=0,INDIRECT(ADDRESS($K428,38))&lt;&gt;"UL"),INDIRECT(ADDRESS($K428,COLUMN()-11)),0),0), IF($L428&gt;0,IF(AND(INDIRECT(ADDRESS($L428,44))=0,INDIRECT(ADDRESS($L428,38))&lt;&gt;"UL"),INDIRECT(ADDRESS($L428,COLUMN()-11)),0),0), IF($M428&gt;0,IF(AND(INDIRECT(ADDRESS($M428,44))=0,INDIRECT(ADDRESS($M428,38))&lt;&gt;"UL"),INDIRECT(ADDRESS($M428,COLUMN()-11)),0),0))</f>
        <v>0</v>
      </c>
      <c r="BQ428" s="57">
        <f t="shared" ca="1" si="307"/>
        <v>0</v>
      </c>
      <c r="BR428" s="161">
        <f t="shared" ca="1" si="308"/>
        <v>74.272137755329354</v>
      </c>
      <c r="BS428" s="59"/>
      <c r="BT428" s="56">
        <f t="shared" ca="1" si="309"/>
        <v>4.5335279318584849</v>
      </c>
      <c r="BU428" s="63">
        <f t="shared" ca="1" si="310"/>
        <v>0.15111759772861616</v>
      </c>
      <c r="BV428" s="57" t="s">
        <v>34</v>
      </c>
      <c r="BW428" s="57" cm="1">
        <f t="array" aca="1" ref="BW428" ca="1">SUM(IF($C428&gt;0,IF(AND(INDIRECT(ADDRESS($C428,44))=0,INDIRECT(ADDRESS($C428,38))="UL",ISERROR(SEARCH("Rear",INDIRECT(ADDRESS($C428,33)))),ISERROR(SEARCH("Side",INDIRECT(ADDRESS($C428,33))))),INDIRECT(ADDRESS($C428,COLUMN())),0),0),IF($D428&gt;0,IF(AND(INDIRECT(ADDRESS($D428,44))=0,INDIRECT(ADDRESS($D428,38))="UL",ISERROR(SEARCH("Rear",INDIRECT(ADDRESS($D428,33)))),ISERROR(SEARCH("Side",INDIRECT(ADDRESS($D428,33))))),INDIRECT(ADDRESS($D428,COLUMN())),0),0),IF($E428&gt;0,IF(AND(INDIRECT(ADDRESS($E428,44))=0,INDIRECT(ADDRESS($E428,38))="UL",ISERROR(SEARCH("Rear",INDIRECT(ADDRESS($E428,33)))),ISERROR(SEARCH("Side",INDIRECT(ADDRESS($E428,33))))),INDIRECT(ADDRESS($E428,COLUMN())),0),0),IF($F428&gt;0,IF(AND(INDIRECT(ADDRESS($F428,44))=0,INDIRECT(ADDRESS($F428,38))="UL",ISERROR(SEARCH("Rear",INDIRECT(ADDRESS($F428,33)))),ISERROR(SEARCH("Side",INDIRECT(ADDRESS($F428,33))))),INDIRECT(ADDRESS($F428,COLUMN())),0),0),IF($G428&gt;0,IF(AND(INDIRECT(ADDRESS($G428,44))=0,INDIRECT(ADDRESS($G428,38))="UL",ISERROR(SEARCH("Rear",INDIRECT(ADDRESS($G428,33)))),ISERROR(SEARCH("Side",INDIRECT(ADDRESS($G428,33))))),INDIRECT(ADDRESS($G428,COLUMN())),0),0),IF($H428&gt;0,IF(AND(INDIRECT(ADDRESS($H428,44))=0,INDIRECT(ADDRESS($H428,38))="UL",ISERROR(SEARCH("Rear",INDIRECT(ADDRESS($H428,33)))),ISERROR(SEARCH("Side",INDIRECT(ADDRESS($H428,33))))),INDIRECT(ADDRESS($H428,COLUMN())),0),0),IF($I428&gt;0,IF(AND(INDIRECT(ADDRESS($I428,44))=0,INDIRECT(ADDRESS($I428,38))="UL",ISERROR(SEARCH("Rear",INDIRECT(ADDRESS($I428,33)))),ISERROR(SEARCH("Side",INDIRECT(ADDRESS($I428,33))))),INDIRECT(ADDRESS($I428,COLUMN())),0),0),IF($J428&gt;0,IF(AND(INDIRECT(ADDRESS($J428,44))=0,INDIRECT(ADDRESS($J428,38))="UL",ISERROR(SEARCH("Rear",INDIRECT(ADDRESS($J428,33)))),ISERROR(SEARCH("Side",INDIRECT(ADDRESS($J428,33))))),INDIRECT(ADDRESS($J428,COLUMN())),0),0),IF($K428&gt;0,IF(AND(INDIRECT(ADDRESS($K428,44))=0,INDIRECT(ADDRESS($K428,38))="UL",ISERROR(SEARCH("Rear",INDIRECT(ADDRESS($K428,33)))),ISERROR(SEARCH("Side",INDIRECT(ADDRESS($K428,33))))),INDIRECT(ADDRESS($K428,COLUMN())),0),0),IF($L428&gt;0,IF(AND(INDIRECT(ADDRESS($L428,44))=0,INDIRECT(ADDRESS($L428,38))="UL",ISERROR(SEARCH("Rear",INDIRECT(ADDRESS($L428,33)))),ISERROR(SEARCH("Side",INDIRECT(ADDRESS($L428,33))))),INDIRECT(ADDRESS($L428,COLUMN())),0),0),IF($M428&gt;0,IF(AND(INDIRECT(ADDRESS($M428,44))=0,INDIRECT(ADDRESS($M428,38))="UL",ISERROR(SEARCH("Rear",INDIRECT(ADDRESS($M428,33)))),ISERROR(SEARCH("Side",INDIRECT(ADDRESS($M428,33))))),INDIRECT(ADDRESS($M428,COLUMN())),0),0))</f>
        <v>0.61111111111111105</v>
      </c>
      <c r="BX428" s="57">
        <f t="shared" ca="1" si="311"/>
        <v>0.61111111111111105</v>
      </c>
      <c r="BY428" s="57" cm="1">
        <f t="array" aca="1" ref="BY428" ca="1">SUM(IF($C428&gt;0,IF(AND(INDIRECT(ADDRESS($C428,44))=0,INDIRECT(ADDRESS($C428,38))="UL"),INDIRECT(ADDRESS($C428,COLUMN())),0),0),IF($D428&gt;0,IF(AND(INDIRECT(ADDRESS($D428,44))=0,INDIRECT(ADDRESS($D428,38))="UL"),INDIRECT(ADDRESS($D428,COLUMN())),0),0),IF($E428&gt;0,IF(AND(INDIRECT(ADDRESS($E428,44))=0,INDIRECT(ADDRESS($E428,38))="UL"),INDIRECT(ADDRESS($E428,COLUMN())),0),0),IF($F428&gt;0,IF(AND(INDIRECT(ADDRESS($F428,44))=0,INDIRECT(ADDRESS($F428,38))="UL"),INDIRECT(ADDRESS($F428,COLUMN())),0),0),IF($G428&gt;0,IF(AND(INDIRECT(ADDRESS($G428,44))=0,INDIRECT(ADDRESS($G428,38))="UL"),INDIRECT(ADDRESS($G428,COLUMN())),0),0),IF($H428&gt;0,IF(AND(INDIRECT(ADDRESS($H428,44))=0,INDIRECT(ADDRESS($H428,38))="UL"),INDIRECT(ADDRESS($H428,COLUMN())),0),0),IF($I428&gt;0,IF(AND(INDIRECT(ADDRESS($I428,44))=0,INDIRECT(ADDRESS($I428,38))="UL"),INDIRECT(ADDRESS($I428,COLUMN())),0),0),IF($J428&gt;0,IF(AND(INDIRECT(ADDRESS($J428,44))=0,INDIRECT(ADDRESS($J428,38))="UL"),INDIRECT(ADDRESS($J428,COLUMN())),0),0),IF($K428&gt;0,IF(AND(INDIRECT(ADDRESS($K428,44))=0,INDIRECT(ADDRESS($K428,38))="UL"),INDIRECT(ADDRESS($K428,COLUMN())),0),0),IF($L428&gt;0,IF(AND(INDIRECT(ADDRESS($L428,44))=0,INDIRECT(ADDRESS($L428,38))="UL"),INDIRECT(ADDRESS($L428,COLUMN())),0),0),IF($M428&gt;0,IF(AND(INDIRECT(ADDRESS($M428,44))=0,INDIRECT(ADDRESS($M428,38))="UL"),INDIRECT(ADDRESS($M428,COLUMN())),0),0))</f>
        <v>0.20370370370370369</v>
      </c>
      <c r="BZ428" s="57" cm="1">
        <f t="array" aca="1" ref="BZ428" ca="1">SUM(IF($C428&gt;0,IF(AND(INDIRECT(ADDRESS($C428,44))=0,INDIRECT(ADDRESS($C428,38))="UL"),INDIRECT(ADDRESS($C428,COLUMN())),0),0),IF($D428&gt;0,IF(AND(INDIRECT(ADDRESS($D428,44))=0,INDIRECT(ADDRESS($D428,38))="UL"),INDIRECT(ADDRESS($D428,COLUMN())),0),0),IF($E428&gt;0,IF(AND(INDIRECT(ADDRESS($E428,44))=0,INDIRECT(ADDRESS($E428,38))="UL"),INDIRECT(ADDRESS($E428,COLUMN())),0),0),IF($F428&gt;0,IF(AND(INDIRECT(ADDRESS($F428,44))=0,INDIRECT(ADDRESS($F428,38))="UL"),INDIRECT(ADDRESS($F428,COLUMN())),0),0),IF($G428&gt;0,IF(AND(INDIRECT(ADDRESS($G428,44))=0,INDIRECT(ADDRESS($G428,38))="UL"),INDIRECT(ADDRESS($G428,COLUMN())),0),0),IF($H428&gt;0,IF(AND(INDIRECT(ADDRESS($H428,44))=0,INDIRECT(ADDRESS($H428,38))="UL"),INDIRECT(ADDRESS($H428,COLUMN())),0),0),IF($I428&gt;0,IF(AND(INDIRECT(ADDRESS($I428,44))=0,INDIRECT(ADDRESS($I428,38))="UL"),INDIRECT(ADDRESS($I428,COLUMN())),0),0),IF($J428&gt;0,IF(AND(INDIRECT(ADDRESS($J428,44))=0,INDIRECT(ADDRESS($J428,38))="UL"),INDIRECT(ADDRESS($J428,COLUMN())),0),0),IF($K428&gt;0,IF(AND(INDIRECT(ADDRESS($K428,44))=0,INDIRECT(ADDRESS($K428,38))="UL"),INDIRECT(ADDRESS($K428,COLUMN())),0),0),IF($L428&gt;0,IF(AND(INDIRECT(ADDRESS($L428,44))=0,INDIRECT(ADDRESS($L428,38))="UL"),INDIRECT(ADDRESS($L428,COLUMN())),0),0),IF($M428&gt;0,IF(AND(INDIRECT(ADDRESS($M428,44))=0,INDIRECT(ADDRESS($M428,38))="UL"),INDIRECT(ADDRESS($M428,COLUMN())),0),0))</f>
        <v>0.68518518518518512</v>
      </c>
      <c r="CA428" s="57">
        <f t="shared" ca="1" si="312"/>
        <v>0.68518518518518512</v>
      </c>
      <c r="CB428" s="57" cm="1">
        <f t="array" aca="1" ref="CB428" ca="1">SUM(IF($C428&gt;0,IF(AND(INDIRECT(ADDRESS($C428,44))=0,INDIRECT(ADDRESS($C428,38))&lt;&gt;"UL"),INDIRECT(ADDRESS($C428,COLUMN())),0),0),IF($D428&gt;0,IF(AND(INDIRECT(ADDRESS($D428,44))=0,INDIRECT(ADDRESS($D428,38))&lt;&gt;"UL"),INDIRECT(ADDRESS($D428,COLUMN())),0),0),IF($E428&gt;0,IF(AND(INDIRECT(ADDRESS($E428,44))=0,INDIRECT(ADDRESS($E428,38))&lt;&gt;"UL"),INDIRECT(ADDRESS($E428,COLUMN())),0),0),IF($F428&gt;0,IF(AND(INDIRECT(ADDRESS($F428,44))=0,INDIRECT(ADDRESS($F428,38))&lt;&gt;"UL"),INDIRECT(ADDRESS($F428,COLUMN())),0),0),IF($G428&gt;0,IF(AND(INDIRECT(ADDRESS($G428,44))=0,INDIRECT(ADDRESS($G428,38))&lt;&gt;"UL"),INDIRECT(ADDRESS($G428,COLUMN())),0),0),IF($H428&gt;0,IF(AND(INDIRECT(ADDRESS($H428,44))=0,INDIRECT(ADDRESS($H428,38))&lt;&gt;"UL"),INDIRECT(ADDRESS($H428,COLUMN())),0),0),IF($I428&gt;0,IF(AND(INDIRECT(ADDRESS($I428,44))=0,INDIRECT(ADDRESS($I428,38))&lt;&gt;"UL"),INDIRECT(ADDRESS($I428,COLUMN())),0),0),IF($J428&gt;0,IF(AND(INDIRECT(ADDRESS($J428,44))=0,INDIRECT(ADDRESS($J428,38))&lt;&gt;"UL"),INDIRECT(ADDRESS($J428,COLUMN())),0),0),IF($K428&gt;0,IF(AND(INDIRECT(ADDRESS($K428,44))=0,INDIRECT(ADDRESS($K428,38))&lt;&gt;"UL"),INDIRECT(ADDRESS($K428,COLUMN())),0),0),IF($L428&gt;0,IF(AND(INDIRECT(ADDRESS($L428,44))=0,INDIRECT(ADDRESS($L428,38))&lt;&gt;"UL"),INDIRECT(ADDRESS($L428,COLUMN())),0),0),IF($M428&gt;0,IF(AND(INDIRECT(ADDRESS($M428,44))=0,INDIRECT(ADDRESS($M428,38))&lt;&gt;"UL"),INDIRECT(ADDRESS($M428,COLUMN())),0),0))</f>
        <v>0</v>
      </c>
      <c r="CC428" s="57">
        <f t="shared" ca="1" si="313"/>
        <v>0</v>
      </c>
      <c r="CD428" s="57" cm="1">
        <f t="array" aca="1" ref="CD428" ca="1">SUM(IF($C428&gt;0,IF(AND(INDIRECT(ADDRESS($C428,44))=0,INDIRECT(ADDRESS($C428,38))&lt;&gt;"UL"),INDIRECT(ADDRESS($C428,COLUMN())),0),0),IF($D428&gt;0,IF(AND(INDIRECT(ADDRESS($D428,44))=0,INDIRECT(ADDRESS($D428,38))&lt;&gt;"UL"),INDIRECT(ADDRESS($D428,COLUMN())),0),0),IF($E428&gt;0,IF(AND(INDIRECT(ADDRESS($E428,44))=0,INDIRECT(ADDRESS($E428,38))&lt;&gt;"UL"),INDIRECT(ADDRESS($E428,COLUMN())),0),0),IF($F428&gt;0,IF(AND(INDIRECT(ADDRESS($F428,44))=0,INDIRECT(ADDRESS($F428,38))&lt;&gt;"UL"),INDIRECT(ADDRESS($F428,COLUMN())),0),0),IF($G428&gt;0,IF(AND(INDIRECT(ADDRESS($G428,44))=0,INDIRECT(ADDRESS($G428,38))&lt;&gt;"UL"),INDIRECT(ADDRESS($G428,COLUMN())),0),0),IF($H428&gt;0,IF(AND(INDIRECT(ADDRESS($H428,44))=0,INDIRECT(ADDRESS($H428,38))&lt;&gt;"UL"),INDIRECT(ADDRESS($H428,COLUMN())),0),0),IF($I428&gt;0,IF(AND(INDIRECT(ADDRESS($I428,44))=0,INDIRECT(ADDRESS($I428,38))&lt;&gt;"UL"),INDIRECT(ADDRESS($I428,COLUMN())),0),0),IF($J428&gt;0,IF(AND(INDIRECT(ADDRESS($J428,44))=0,INDIRECT(ADDRESS($J428,38))&lt;&gt;"UL"),INDIRECT(ADDRESS($J428,COLUMN())),0),0),IF($K428&gt;0,IF(AND(INDIRECT(ADDRESS($K428,44))=0,INDIRECT(ADDRESS($K428,38))&lt;&gt;"UL"),INDIRECT(ADDRESS($K428,COLUMN())),0),0),IF($L428&gt;0,IF(AND(INDIRECT(ADDRESS($L428,44))=0,INDIRECT(ADDRESS($L428,38))&lt;&gt;"UL"),INDIRECT(ADDRESS($L428,COLUMN())),0),0),IF($M428&gt;0,IF(AND(INDIRECT(ADDRESS($M428,44))=0,INDIRECT(ADDRESS($M428,38))&lt;&gt;"UL"),INDIRECT(ADDRESS($M428,COLUMN())),0),0))</f>
        <v>0</v>
      </c>
      <c r="CE428" s="57" cm="1">
        <f t="array" aca="1" ref="CE428" ca="1">SUM(IF($C428&gt;0,IF(AND(INDIRECT(ADDRESS($C428,44))=0,INDIRECT(ADDRESS($C428,38))&lt;&gt;"UL"),INDIRECT(ADDRESS($C428,COLUMN())),0),0),IF($D428&gt;0,IF(AND(INDIRECT(ADDRESS($D428,44))=0,INDIRECT(ADDRESS($D428,38))&lt;&gt;"UL"),INDIRECT(ADDRESS($D428,COLUMN())),0),0),IF($E428&gt;0,IF(AND(INDIRECT(ADDRESS($E428,44))=0,INDIRECT(ADDRESS($E428,38))&lt;&gt;"UL"),INDIRECT(ADDRESS($E428,COLUMN())),0),0),IF($F428&gt;0,IF(AND(INDIRECT(ADDRESS($F428,44))=0,INDIRECT(ADDRESS($F428,38))&lt;&gt;"UL"),INDIRECT(ADDRESS($F428,COLUMN())),0),0),IF($G428&gt;0,IF(AND(INDIRECT(ADDRESS($G428,44))=0,INDIRECT(ADDRESS($G428,38))&lt;&gt;"UL"),INDIRECT(ADDRESS($G428,COLUMN())),0),0),IF($H428&gt;0,IF(AND(INDIRECT(ADDRESS($H428,44))=0,INDIRECT(ADDRESS($H428,38))&lt;&gt;"UL"),INDIRECT(ADDRESS($H428,COLUMN())),0),0),IF($I428&gt;0,IF(AND(INDIRECT(ADDRESS($I428,44))=0,INDIRECT(ADDRESS($I428,38))&lt;&gt;"UL"),INDIRECT(ADDRESS($I428,COLUMN())),0),0),IF($J428&gt;0,IF(AND(INDIRECT(ADDRESS($J428,44))=0,INDIRECT(ADDRESS($J428,38))&lt;&gt;"UL"),INDIRECT(ADDRESS($J428,COLUMN())),0),0),IF($K428&gt;0,IF(AND(INDIRECT(ADDRESS($K428,44))=0,INDIRECT(ADDRESS($K428,38))&lt;&gt;"UL"),INDIRECT(ADDRESS($K428,COLUMN())),0),0),IF($L428&gt;0,IF(AND(INDIRECT(ADDRESS($L428,44))=0,INDIRECT(ADDRESS($L428,38))&lt;&gt;"UL"),INDIRECT(ADDRESS($L428,COLUMN())),0),0),IF($M428&gt;0,IF(AND(INDIRECT(ADDRESS($M428,44))=0,INDIRECT(ADDRESS($M428,38))&lt;&gt;"UL"),INDIRECT(ADDRESS($M428,COLUMN())),0),0))</f>
        <v>0</v>
      </c>
      <c r="CF428" s="57">
        <f t="shared" ca="1" si="314"/>
        <v>0</v>
      </c>
      <c r="CG428" s="57">
        <f t="shared" ca="1" si="315"/>
        <v>1.5318166872343693</v>
      </c>
      <c r="CH428" s="57">
        <f t="shared" ca="1" si="316"/>
        <v>5.1060556241145645E-2</v>
      </c>
      <c r="CI428" s="19">
        <f t="shared" ca="1" si="317"/>
        <v>17.253465297898206</v>
      </c>
      <c r="CJ428" s="19"/>
      <c r="CK428" s="57" cm="1">
        <f t="array" aca="1" ref="CK428" ca="1">IF(AU428="S", SUM(IF($C428&gt;0,IF(INDIRECT(ADDRESS($C428,43))&lt;&gt;1,INDIRECT(ADDRESS($C428,48)),0),0), IF($D428&gt;0,IF(INDIRECT(ADDRESS($D428,43))&lt;&gt;1,INDIRECT(ADDRESS($D428,48)),0),0), IF($E428&gt;0,IF(INDIRECT(ADDRESS($E428,43))&lt;&gt;1,INDIRECT(ADDRESS($E428,48)),0),0), IF($F428&gt;0,IF(INDIRECT(ADDRESS($F428,43))&lt;&gt;1,INDIRECT(ADDRESS($F428,48)),0),0), IF($G428&gt;0,IF(INDIRECT(ADDRESS($G428,43))&lt;&gt;1,INDIRECT(ADDRESS($G428,48)),0),0), IF($H428&gt;0,IF(INDIRECT(ADDRESS($H428,43))&lt;&gt;1,INDIRECT(ADDRESS($H428,48)),0),0), IF($I428&gt;0,IF(INDIRECT(ADDRESS($I428,43))&lt;&gt;1,INDIRECT(ADDRESS($I428,48)),0),0), IF($J428&gt;0,IF(INDIRECT(ADDRESS($J428,43))&lt;&gt;1,INDIRECT(ADDRESS($J428,48)),0),0), IF($K428&gt;0,IF(INDIRECT(ADDRESS($K428,43))&lt;&gt;1,INDIRECT(ADDRESS($K428,48)),0),0), IF($L428&gt;0,IF(INDIRECT(ADDRESS($L428,43))&lt;&gt;1,INDIRECT(ADDRESS($L428,48)),0),0), IF($M428&gt;0,IF(INDIRECT(ADDRESS($M428,43))&lt;&gt;1,INDIRECT(ADDRESS($M428,48)),0),0)), IF(AU428="L",SUM(IF($C428&gt;0,IF(INDIRECT(ADDRESS($C428,43))&lt;&gt;1,INDIRECT(ADDRESS($C428,50)),0),0), IF($D428&gt;0,IF(INDIRECT(ADDRESS($D428,43))&lt;&gt;1,INDIRECT(ADDRESS($D428,50)),0),0), IF($E428&gt;0,IF(INDIRECT(ADDRESS($E428,43))&lt;&gt;1,INDIRECT(ADDRESS($E428,50)),0),0), IF($F428&gt;0,IF(INDIRECT(ADDRESS($F428,43))&lt;&gt;1,INDIRECT(ADDRESS($F428,50)),0),0), IF($G428&gt;0,IF(INDIRECT(ADDRESS($G428,43))&lt;&gt;1,INDIRECT(ADDRESS($G428,50)),0),0), IF($G428&gt;0,IF(INDIRECT(ADDRESS($G428,43))&lt;&gt;1,INDIRECT(ADDRESS($G428,50)),0),0), IF($H428&gt;0,IF(INDIRECT(ADDRESS($H428,43))&lt;&gt;1,INDIRECT(ADDRESS($H428,50)),0),0), IF($I428&gt;0,IF(INDIRECT(ADDRESS($I428,43))&lt;&gt;1,INDIRECT(ADDRESS($I428,50)),0),0), IF($J428&gt;0,IF(INDIRECT(ADDRESS($J428,43))&lt;&gt;1,INDIRECT(ADDRESS($J428,50)),0),0), IF($K428&gt;0,IF(INDIRECT(ADDRESS($K428,43))&lt;&gt;1,INDIRECT(ADDRESS($K428,50)),0),0), IF($L428&gt;0,IF(INDIRECT(ADDRESS($L428,43))&lt;&gt;1,INDIRECT(ADDRESS($L428,50)),0),0), IF($M428&gt;0,IF(INDIRECT(ADDRESS($M428,43))&lt;&gt;1,INDIRECT(ADDRESS($M428,50)),0),0)), SUM(IF($C428&gt;0,IF(INDIRECT(ADDRESS($C428,43))&lt;&gt;1,INDIRECT(ADDRESS($C428,49)),0),0), IF($D428&gt;0,IF(INDIRECT(ADDRESS($D428,43))&lt;&gt;1,INDIRECT(ADDRESS($D428,49)),0),0), IF($E428&gt;0,IF(INDIRECT(ADDRESS($E428,43))&lt;&gt;1,INDIRECT(ADDRESS($E428,49)),0),0), IF($F428&gt;0,IF(INDIRECT(ADDRESS($F428,43))&lt;&gt;1,INDIRECT(ADDRESS($F428,49)),0),0), IF($G428&gt;0,IF(INDIRECT(ADDRESS($G428,43))&lt;&gt;1,INDIRECT(ADDRESS($G428,49)),0),0), IF($G428&gt;0,IF(INDIRECT(ADDRESS($G428,43))&lt;&gt;1,INDIRECT(ADDRESS($G428,49)),0),0), IF($H428&gt;0,IF(INDIRECT(ADDRESS($H428,43))&lt;&gt;1,INDIRECT(ADDRESS($H428,49)),0),0), IF($I428&gt;0,IF(INDIRECT(ADDRESS($I428,43))&lt;&gt;1,INDIRECT(ADDRESS($I428,49)),0),0), IF($J428&gt;0,IF(INDIRECT(ADDRESS($J428,43))&lt;&gt;1,INDIRECT(ADDRESS($J428,49)),0),0), IF($K428&gt;0,IF(INDIRECT(ADDRESS($K428,43))&lt;&gt;1,INDIRECT(ADDRESS($K428,49)),0),0), IF($L428&gt;0,IF(INDIRECT(ADDRESS($L428,43))&lt;&gt;1,INDIRECT(ADDRESS($L428,49)),0),0), IF($M428&gt;0,IF(INDIRECT(ADDRESS($M428,43))&lt;&gt;1,INDIRECT(ADDRESS($M428,49)),0),0))))</f>
        <v>2.9444444444444442</v>
      </c>
      <c r="CL428" s="57" cm="1">
        <f t="array" aca="1" ref="CL428" ca="1">SUM(IF($C428&gt;0,IF(INDIRECT(ADDRESS($C428,44))=1,INDIRECT(ADDRESS($C428,90)),0),0), IF($D428&gt;0,IF(INDIRECT(ADDRESS($D428,44))=1,INDIRECT(ADDRESS($D428,90)),0),0), IF($E428&gt;0,IF(INDIRECT(ADDRESS($E428,44))=1,INDIRECT(ADDRESS($E428,90)),0),0), IF($F428&gt;0,IF(INDIRECT(ADDRESS($F428,44))=1,INDIRECT(ADDRESS($F428,90)),0),0), IF($G428&gt;0,IF(INDIRECT(ADDRESS($G428,44))=1,INDIRECT(ADDRESS($G428,90)),0),0), IF($H428&gt;0,IF(INDIRECT(ADDRESS($H428,44))=1,INDIRECT(ADDRESS($H428,90)),0),0), IF($I428&gt;0,IF(INDIRECT(ADDRESS($I428,44))=1,INDIRECT(ADDRESS($I428,90)),0),0), IF($J428&gt;0,IF(INDIRECT(ADDRESS($J428,44))=1,INDIRECT(ADDRESS($J428,90)),0),0), IF($K428&gt;0,IF(INDIRECT(ADDRESS($K428,44))=1,INDIRECT(ADDRESS($K428,90)),0),0), IF($L428&gt;0,IF(INDIRECT(ADDRESS($L428,44))=1,INDIRECT(ADDRESS($L428,90)),0),0), IF($M428&gt;0,IF(INDIRECT(ADDRESS($M428,44))=1,INDIRECT(ADDRESS($M428,90)),0),0))</f>
        <v>2.3333333333333335</v>
      </c>
      <c r="CM428" s="56">
        <f t="shared" ca="1" si="318"/>
        <v>1.1125029605575787</v>
      </c>
      <c r="CN428" s="59"/>
    </row>
    <row r="429" spans="1:92" x14ac:dyDescent="0.25">
      <c r="A429" s="219" t="s">
        <v>672</v>
      </c>
      <c r="B429" s="220">
        <v>379</v>
      </c>
      <c r="C429" s="220">
        <v>396</v>
      </c>
      <c r="D429" s="220">
        <v>395</v>
      </c>
      <c r="E429" s="220"/>
      <c r="F429" s="220"/>
      <c r="G429" s="220"/>
      <c r="H429" s="220"/>
      <c r="I429" s="220"/>
      <c r="J429" s="220"/>
      <c r="K429" s="220"/>
      <c r="L429" s="220"/>
      <c r="M429" s="220"/>
      <c r="N429" s="67">
        <f ca="1">SUM(INDIRECT(ADDRESS(B429,COLUMN())),IF(C429&gt;0,INDIRECT(ADDRESS(C429,COLUMN())),0),IF(D429&gt;0,INDIRECT(ADDRESS(D429,14)),0),IF(E429&gt;0,INDIRECT(ADDRESS(E429,COLUMN())),0),IF(F429&gt;0,INDIRECT(ADDRESS(F429,COLUMN())),0),IF(G429&gt;0,INDIRECT(ADDRESS(G429,COLUMN())),0),IF(H429&gt;0,INDIRECT(ADDRESS(H429,COLUMN())),0),IF(I429&gt;0,INDIRECT(ADDRESS(I429,COLUMN())),0),IF(J429&gt;0,INDIRECT(ADDRESS(J429,COLUMN())),0),IF(K429&gt;0,INDIRECT(ADDRESS(K429,COLUMN())),0),IF(L429&gt;0,INDIRECT(ADDRESS(L429,COLUMN())),0),IF(M429&gt;0,INDIRECT(ADDRESS(M429,COLUMN())),0))</f>
        <v>47</v>
      </c>
      <c r="O429" s="67" t="str" cm="1">
        <f t="array" aca="1" ref="O429" ca="1">INDIRECT(ADDRESS($B429,COLUMN()))</f>
        <v>Bomber</v>
      </c>
      <c r="P429" s="67" cm="1">
        <f t="array" aca="1" ref="P429" ca="1">INDIRECT(ADDRESS($B429,COLUMN()))</f>
        <v>7.5</v>
      </c>
      <c r="Q429" s="67" cm="1">
        <f t="array" aca="1" ref="Q429" ca="1">INDIRECT(ADDRESS($B429,COLUMN()))</f>
        <v>3</v>
      </c>
      <c r="R429" s="67" cm="1">
        <f t="array" aca="1" ref="R429" ca="1">INDIRECT(ADDRESS($B429,COLUMN()))</f>
        <v>0</v>
      </c>
      <c r="S429" s="67" cm="1">
        <f t="array" aca="1" ref="S429" ca="1">INDIRECT(ADDRESS($B429,COLUMN()))</f>
        <v>3</v>
      </c>
      <c r="T429" s="67" t="str" cm="1">
        <f t="array" aca="1" ref="T429" ca="1">INDIRECT(ADDRESS($B429,COLUMN()))</f>
        <v>1-6</v>
      </c>
      <c r="U429" s="67" cm="1">
        <f t="array" aca="1" ref="U429" ca="1">INDIRECT(ADDRESS($B429,COLUMN()))</f>
        <v>6</v>
      </c>
      <c r="V429" s="67" cm="1">
        <f t="array" aca="1" ref="V429" ca="1">INDIRECT(ADDRESS($B429,COLUMN()))</f>
        <v>0</v>
      </c>
      <c r="W429" s="67" cm="1">
        <f t="array" aca="1" ref="W429" ca="1">INDIRECT(ADDRESS($B429,COLUMN()))</f>
        <v>3</v>
      </c>
      <c r="X429" s="67" cm="1">
        <f t="array" aca="1" ref="X429" ca="1">INDIRECT(ADDRESS($B429,COLUMN()))</f>
        <v>7</v>
      </c>
      <c r="Y429" s="67" cm="1">
        <f t="array" aca="1" ref="Y429" ca="1">INDIRECT(ADDRESS($B429,COLUMN()))</f>
        <v>2</v>
      </c>
      <c r="Z429" s="67" cm="1">
        <f t="array" aca="1" ref="Z429" ca="1">INDIRECT(ADDRESS($B429,COLUMN()))</f>
        <v>5</v>
      </c>
      <c r="AA429" s="67" cm="1">
        <f t="array" aca="1" ref="AA429" ca="1">INDIRECT(ADDRESS($B429,COLUMN()))</f>
        <v>0</v>
      </c>
      <c r="AB429" s="56">
        <f t="shared" ca="1" si="282"/>
        <v>0.89232286738530475</v>
      </c>
      <c r="AC429" s="56">
        <f t="shared" ca="1" si="283"/>
        <v>0.70008216977843563</v>
      </c>
      <c r="AD429" s="56">
        <f t="shared" ca="1" si="284"/>
        <v>4.5657532811637109</v>
      </c>
      <c r="AF429" s="52"/>
      <c r="AG429" s="52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2"/>
      <c r="AU429" s="54" t="s">
        <v>113</v>
      </c>
      <c r="AV429" s="57" cm="1">
        <f t="array" aca="1" ref="AV429" ca="1">SUM(IF($C429&gt;0,IF(AND(INDIRECT(ADDRESS($C429,44))=0,INDIRECT(ADDRESS($C429,38))="UL",ISERROR(SEARCH("Rear",INDIRECT(ADDRESS($C429,33)))),ISERROR(SEARCH("Side",INDIRECT(ADDRESS($C429,33))))),INDIRECT(ADDRESS($C429,COLUMN())),0),0),IF($D429&gt;0,IF(AND(INDIRECT(ADDRESS($D429,44))=0,INDIRECT(ADDRESS($D429,38))="UL",ISERROR(SEARCH("Rear",INDIRECT(ADDRESS($D429,33)))),ISERROR(SEARCH("Side",INDIRECT(ADDRESS($D429,33))))),INDIRECT(ADDRESS($D429,COLUMN())),0),0),IF($E429&gt;0,IF(AND(INDIRECT(ADDRESS($E429,44))=0,INDIRECT(ADDRESS($E429,38))="UL",ISERROR(SEARCH("Rear",INDIRECT(ADDRESS($E429,33)))),ISERROR(SEARCH("Side",INDIRECT(ADDRESS($E429,33))))),INDIRECT(ADDRESS($E429,COLUMN())),0),0),IF($F429&gt;0,IF(AND(INDIRECT(ADDRESS($F429,44))=0,INDIRECT(ADDRESS($F429,38))="UL",ISERROR(SEARCH("Rear",INDIRECT(ADDRESS($F429,33)))),ISERROR(SEARCH("Side",INDIRECT(ADDRESS($F429,33))))),INDIRECT(ADDRESS($F429,COLUMN())),0),0),IF($G429&gt;0,IF(AND(INDIRECT(ADDRESS($G429,44))=0,INDIRECT(ADDRESS($G429,38))="UL",ISERROR(SEARCH("Rear",INDIRECT(ADDRESS($G429,33)))),ISERROR(SEARCH("Side",INDIRECT(ADDRESS($G429,33))))),INDIRECT(ADDRESS($G429,COLUMN())),0),0),IF($H429&gt;0,IF(AND(INDIRECT(ADDRESS($H429,44))=0,INDIRECT(ADDRESS($H429,38))="UL",ISERROR(SEARCH("Rear",INDIRECT(ADDRESS($H429,33)))),ISERROR(SEARCH("Side",INDIRECT(ADDRESS($H429,33))))),INDIRECT(ADDRESS($H429,COLUMN())),0),0),IF($I429&gt;0,IF(AND(INDIRECT(ADDRESS($I429,44))=0,INDIRECT(ADDRESS($I429,38))="UL",ISERROR(SEARCH("Rear",INDIRECT(ADDRESS($I429,33)))),ISERROR(SEARCH("Side",INDIRECT(ADDRESS($I429,33))))),INDIRECT(ADDRESS($I429,COLUMN())),0),0),IF($J429&gt;0,IF(AND(INDIRECT(ADDRESS($J429,44))=0,INDIRECT(ADDRESS($J429,38))="UL",ISERROR(SEARCH("Rear",INDIRECT(ADDRESS($J429,33)))),ISERROR(SEARCH("Side",INDIRECT(ADDRESS($J429,33))))),INDIRECT(ADDRESS($J429,COLUMN())),0),0),IF($K429&gt;0,IF(AND(INDIRECT(ADDRESS($K429,44))=0,INDIRECT(ADDRESS($K429,38))="UL",ISERROR(SEARCH("Rear",INDIRECT(ADDRESS($K429,33)))),ISERROR(SEARCH("Side",INDIRECT(ADDRESS($K429,33))))),INDIRECT(ADDRESS($K429,COLUMN())),0),0),IF($L429&gt;0,IF(AND(INDIRECT(ADDRESS($L429,44))=0,INDIRECT(ADDRESS($L429,38))="UL",ISERROR(SEARCH("Rear",INDIRECT(ADDRESS($L429,33)))),ISERROR(SEARCH("Side",INDIRECT(ADDRESS($L429,33))))),INDIRECT(ADDRESS($L429,COLUMN())),0),0),IF($M429&gt;0,IF(AND(INDIRECT(ADDRESS($M429,44))=0,INDIRECT(ADDRESS($M429,38))="UL",ISERROR(SEARCH("Rear",INDIRECT(ADDRESS($M429,33)))),ISERROR(SEARCH("Side",INDIRECT(ADDRESS($M429,33))))),INDIRECT(ADDRESS($M429,COLUMN())),0),0))</f>
        <v>1.3333333333333333</v>
      </c>
      <c r="AW429" s="57" cm="1">
        <f t="array" aca="1" ref="AW429" ca="1">SUM(IF($C429&gt;0,IF(AND(INDIRECT(ADDRESS($C429,44))=0,INDIRECT(ADDRESS($C429,38))="UL",ISERROR(SEARCH("Rear",INDIRECT(ADDRESS($C429,33)))),ISERROR(SEARCH("Side",INDIRECT(ADDRESS($C429,33))))),INDIRECT(ADDRESS($C429,COLUMN())),0),0),IF($D429&gt;0,IF(AND(INDIRECT(ADDRESS($D429,44))=0,INDIRECT(ADDRESS($D429,38))="UL",ISERROR(SEARCH("Rear",INDIRECT(ADDRESS($D429,33)))),ISERROR(SEARCH("Side",INDIRECT(ADDRESS($D429,33))))),INDIRECT(ADDRESS($D429,COLUMN())),0),0),IF($E429&gt;0,IF(AND(INDIRECT(ADDRESS($E429,44))=0,INDIRECT(ADDRESS($E429,38))="UL",ISERROR(SEARCH("Rear",INDIRECT(ADDRESS($E429,33)))),ISERROR(SEARCH("Side",INDIRECT(ADDRESS($E429,33))))),INDIRECT(ADDRESS($E429,COLUMN())),0),0),IF($F429&gt;0,IF(AND(INDIRECT(ADDRESS($F429,44))=0,INDIRECT(ADDRESS($F429,38))="UL",ISERROR(SEARCH("Rear",INDIRECT(ADDRESS($F429,33)))),ISERROR(SEARCH("Side",INDIRECT(ADDRESS($F429,33))))),INDIRECT(ADDRESS($F429,COLUMN())),0),0),IF($G429&gt;0,IF(AND(INDIRECT(ADDRESS($G429,44))=0,INDIRECT(ADDRESS($G429,38))="UL",ISERROR(SEARCH("Rear",INDIRECT(ADDRESS($G429,33)))),ISERROR(SEARCH("Side",INDIRECT(ADDRESS($G429,33))))),INDIRECT(ADDRESS($G429,COLUMN())),0),0),IF($H429&gt;0,IF(AND(INDIRECT(ADDRESS($H429,44))=0,INDIRECT(ADDRESS($H429,38))="UL",ISERROR(SEARCH("Rear",INDIRECT(ADDRESS($H429,33)))),ISERROR(SEARCH("Side",INDIRECT(ADDRESS($H429,33))))),INDIRECT(ADDRESS($H429,COLUMN())),0),0),IF($I429&gt;0,IF(AND(INDIRECT(ADDRESS($I429,44))=0,INDIRECT(ADDRESS($I429,38))="UL",ISERROR(SEARCH("Rear",INDIRECT(ADDRESS($I429,33)))),ISERROR(SEARCH("Side",INDIRECT(ADDRESS($I429,33))))),INDIRECT(ADDRESS($I429,COLUMN())),0),0),IF($J429&gt;0,IF(AND(INDIRECT(ADDRESS($J429,44))=0,INDIRECT(ADDRESS($J429,38))="UL",ISERROR(SEARCH("Rear",INDIRECT(ADDRESS($J429,33)))),ISERROR(SEARCH("Side",INDIRECT(ADDRESS($J429,33))))),INDIRECT(ADDRESS($J429,COLUMN())),0),0),IF($K429&gt;0,IF(AND(INDIRECT(ADDRESS($K429,44))=0,INDIRECT(ADDRESS($K429,38))="UL",ISERROR(SEARCH("Rear",INDIRECT(ADDRESS($K429,33)))),ISERROR(SEARCH("Side",INDIRECT(ADDRESS($K429,33))))),INDIRECT(ADDRESS($K429,COLUMN())),0),0),IF($L429&gt;0,IF(AND(INDIRECT(ADDRESS($L429,44))=0,INDIRECT(ADDRESS($L429,38))="UL",ISERROR(SEARCH("Rear",INDIRECT(ADDRESS($L429,33)))),ISERROR(SEARCH("Side",INDIRECT(ADDRESS($L429,33))))),INDIRECT(ADDRESS($L429,COLUMN())),0),0),IF($M429&gt;0,IF(AND(INDIRECT(ADDRESS($M429,44))=0,INDIRECT(ADDRESS($M429,38))="UL",ISERROR(SEARCH("Rear",INDIRECT(ADDRESS($M429,33)))),ISERROR(SEARCH("Side",INDIRECT(ADDRESS($M429,33))))),INDIRECT(ADDRESS($M429,COLUMN())),0),0))</f>
        <v>1.5555555555555554</v>
      </c>
      <c r="AX429" s="57" cm="1">
        <f t="array" aca="1" ref="AX429" ca="1">SUM(IF($C429&gt;0,IF(AND(INDIRECT(ADDRESS($C429,44))=0,INDIRECT(ADDRESS($C429,38))="UL",ISERROR(SEARCH("Rear",INDIRECT(ADDRESS($C429,33)))),ISERROR(SEARCH("Side",INDIRECT(ADDRESS($C429,33))))),INDIRECT(ADDRESS($C429,COLUMN())),0),0),IF($D429&gt;0,IF(AND(INDIRECT(ADDRESS($D429,44))=0,INDIRECT(ADDRESS($D429,38))="UL",ISERROR(SEARCH("Rear",INDIRECT(ADDRESS($D429,33)))),ISERROR(SEARCH("Side",INDIRECT(ADDRESS($D429,33))))),INDIRECT(ADDRESS($D429,COLUMN())),0),0),IF($E429&gt;0,IF(AND(INDIRECT(ADDRESS($E429,44))=0,INDIRECT(ADDRESS($E429,38))="UL",ISERROR(SEARCH("Rear",INDIRECT(ADDRESS($E429,33)))),ISERROR(SEARCH("Side",INDIRECT(ADDRESS($E429,33))))),INDIRECT(ADDRESS($E429,COLUMN())),0),0),IF($F429&gt;0,IF(AND(INDIRECT(ADDRESS($F429,44))=0,INDIRECT(ADDRESS($F429,38))="UL",ISERROR(SEARCH("Rear",INDIRECT(ADDRESS($F429,33)))),ISERROR(SEARCH("Side",INDIRECT(ADDRESS($F429,33))))),INDIRECT(ADDRESS($F429,COLUMN())),0),0),IF($G429&gt;0,IF(AND(INDIRECT(ADDRESS($G429,44))=0,INDIRECT(ADDRESS($G429,38))="UL",ISERROR(SEARCH("Rear",INDIRECT(ADDRESS($G429,33)))),ISERROR(SEARCH("Side",INDIRECT(ADDRESS($G429,33))))),INDIRECT(ADDRESS($G429,COLUMN())),0),0),IF($H429&gt;0,IF(AND(INDIRECT(ADDRESS($H429,44))=0,INDIRECT(ADDRESS($H429,38))="UL",ISERROR(SEARCH("Rear",INDIRECT(ADDRESS($H429,33)))),ISERROR(SEARCH("Side",INDIRECT(ADDRESS($H429,33))))),INDIRECT(ADDRESS($H429,COLUMN())),0),0),IF($I429&gt;0,IF(AND(INDIRECT(ADDRESS($I429,44))=0,INDIRECT(ADDRESS($I429,38))="UL",ISERROR(SEARCH("Rear",INDIRECT(ADDRESS($I429,33)))),ISERROR(SEARCH("Side",INDIRECT(ADDRESS($I429,33))))),INDIRECT(ADDRESS($I429,COLUMN())),0),0),IF($J429&gt;0,IF(AND(INDIRECT(ADDRESS($J429,44))=0,INDIRECT(ADDRESS($J429,38))="UL",ISERROR(SEARCH("Rear",INDIRECT(ADDRESS($J429,33)))),ISERROR(SEARCH("Side",INDIRECT(ADDRESS($J429,33))))),INDIRECT(ADDRESS($J429,COLUMN())),0),0),IF($K429&gt;0,IF(AND(INDIRECT(ADDRESS($K429,44))=0,INDIRECT(ADDRESS($K429,38))="UL",ISERROR(SEARCH("Rear",INDIRECT(ADDRESS($K429,33)))),ISERROR(SEARCH("Side",INDIRECT(ADDRESS($K429,33))))),INDIRECT(ADDRESS($K429,COLUMN())),0),0),IF($L429&gt;0,IF(AND(INDIRECT(ADDRESS($L429,44))=0,INDIRECT(ADDRESS($L429,38))="UL",ISERROR(SEARCH("Rear",INDIRECT(ADDRESS($L429,33)))),ISERROR(SEARCH("Side",INDIRECT(ADDRESS($L429,33))))),INDIRECT(ADDRESS($L429,COLUMN())),0),0),IF($M429&gt;0,IF(AND(INDIRECT(ADDRESS($M429,44))=0,INDIRECT(ADDRESS($M429,38))="UL",ISERROR(SEARCH("Rear",INDIRECT(ADDRESS($M429,33)))),ISERROR(SEARCH("Side",INDIRECT(ADDRESS($M429,33))))),INDIRECT(ADDRESS($M429,COLUMN())),0),0))</f>
        <v>0.44444444444444442</v>
      </c>
      <c r="AY429" s="58">
        <f t="shared" ca="1" si="302"/>
        <v>1.5555555555555554</v>
      </c>
      <c r="AZ429" s="58">
        <f t="shared" ca="1" si="303"/>
        <v>1.1111111111111109</v>
      </c>
      <c r="BA429" s="58" cm="1">
        <f t="array" aca="1" ref="BA429" ca="1">SUM(IF($C429&gt;0,IF(AND(INDIRECT(ADDRESS($C429,44))=0,INDIRECT(ADDRESS($C429,38))="UL"),INDIRECT(ADDRESS($C429,COLUMN())),0),0),IF($D429&gt;0,IF(AND(INDIRECT(ADDRESS($D429,44))=0,INDIRECT(ADDRESS($D429,38))="UL"),INDIRECT(ADDRESS($D429,COLUMN())),0),0),IF($E429&gt;0,IF(AND(INDIRECT(ADDRESS($E429,44))=0,INDIRECT(ADDRESS($E429,38))="UL"),INDIRECT(ADDRESS($E429,COLUMN())),0),0),IF($F429&gt;0,IF(AND(INDIRECT(ADDRESS($F429,44))=0,INDIRECT(ADDRESS($F429,38))="UL"),INDIRECT(ADDRESS($F429,COLUMN())),0),0),IF($G429&gt;0,IF(AND(INDIRECT(ADDRESS($G429,44))=0,INDIRECT(ADDRESS($G429,38))="UL"),INDIRECT(ADDRESS($G429,COLUMN())),0),0),IF($H429&gt;0,IF(AND(INDIRECT(ADDRESS($H429,44))=0,INDIRECT(ADDRESS($H429,38))="UL"),INDIRECT(ADDRESS($H429,COLUMN())),0),0),IF($I429&gt;0,IF(AND(INDIRECT(ADDRESS($I429,44))=0,INDIRECT(ADDRESS($I429,38))="UL"),INDIRECT(ADDRESS($I429,COLUMN())),0),0),IF($J429&gt;0,IF(AND(INDIRECT(ADDRESS($J429,44))=0,INDIRECT(ADDRESS($J429,38))="UL"),INDIRECT(ADDRESS($J429,COLUMN())),0),0),IF($K429&gt;0,IF(AND(INDIRECT(ADDRESS($K429,44))=0,INDIRECT(ADDRESS($K429,38))="UL"),INDIRECT(ADDRESS($K429,COLUMN())),0),0),IF($L429&gt;0,IF(AND(INDIRECT(ADDRESS($L429,44))=0,INDIRECT(ADDRESS($L429,38))="UL"),INDIRECT(ADDRESS($L429,COLUMN())),0),0),IF($M429&gt;0,IF(AND(INDIRECT(ADDRESS($M429,44))=0,INDIRECT(ADDRESS($M429,38))="UL"),INDIRECT(ADDRESS($M429,COLUMN())),0),0))</f>
        <v>0.47407407407407404</v>
      </c>
      <c r="BB429" s="58" cm="1">
        <f t="array" aca="1" ref="BB429" ca="1">SUM(IF($C429&gt;0,IF(AND(INDIRECT(ADDRESS($C429,44))=0,INDIRECT(ADDRESS($C429,38))="UL"),INDIRECT(ADDRESS($C429,COLUMN())),0),0),IF($D429&gt;0,IF(AND(INDIRECT(ADDRESS($D429,44))=0,INDIRECT(ADDRESS($D429,38))="UL"),INDIRECT(ADDRESS($D429,COLUMN())),0),0),IF($E429&gt;0,IF(AND(INDIRECT(ADDRESS($E429,44))=0,INDIRECT(ADDRESS($E429,38))="UL"),INDIRECT(ADDRESS($E429,COLUMN())),0),0),IF($F429&gt;0,IF(AND(INDIRECT(ADDRESS($F429,44))=0,INDIRECT(ADDRESS($F429,38))="UL"),INDIRECT(ADDRESS($F429,COLUMN())),0),0),IF($G429&gt;0,IF(AND(INDIRECT(ADDRESS($G429,44))=0,INDIRECT(ADDRESS($G429,38))="UL"),INDIRECT(ADDRESS($G429,COLUMN())),0),0),IF($H429&gt;0,IF(AND(INDIRECT(ADDRESS($H429,44))=0,INDIRECT(ADDRESS($H429,38))="UL"),INDIRECT(ADDRESS($H429,COLUMN())),0),0),IF($I429&gt;0,IF(AND(INDIRECT(ADDRESS($I429,44))=0,INDIRECT(ADDRESS($I429,38))="UL"),INDIRECT(ADDRESS($I429,COLUMN())),0),0),IF($J429&gt;0,IF(AND(INDIRECT(ADDRESS($J429,44))=0,INDIRECT(ADDRESS($J429,38))="UL"),INDIRECT(ADDRESS($J429,COLUMN())),0),0),IF($K429&gt;0,IF(AND(INDIRECT(ADDRESS($K429,44))=0,INDIRECT(ADDRESS($K429,38))="UL"),INDIRECT(ADDRESS($K429,COLUMN())),0),0),IF($L429&gt;0,IF(AND(INDIRECT(ADDRESS($L429,44))=0,INDIRECT(ADDRESS($L429,38))="UL"),INDIRECT(ADDRESS($L429,COLUMN())),0),0),IF($M429&gt;0,IF(AND(INDIRECT(ADDRESS($M429,44))=0,INDIRECT(ADDRESS($M429,38))="UL"),INDIRECT(ADDRESS($M429,COLUMN())),0),0))</f>
        <v>0.41481481481481486</v>
      </c>
      <c r="BC429" s="58" cm="1">
        <f t="array" aca="1" ref="BC429" ca="1">SUM(IF($C429&gt;0,IF(AND(INDIRECT(ADDRESS($C429,44))=0,INDIRECT(ADDRESS($C429,38))="UL"),INDIRECT(ADDRESS($C429,COLUMN())),0),0),IF($D429&gt;0,IF(AND(INDIRECT(ADDRESS($D429,44))=0,INDIRECT(ADDRESS($D429,38))="UL"),INDIRECT(ADDRESS($D429,COLUMN())),0),0),IF($E429&gt;0,IF(AND(INDIRECT(ADDRESS($E429,44))=0,INDIRECT(ADDRESS($E429,38))="UL"),INDIRECT(ADDRESS($E429,COLUMN())),0),0),IF($F429&gt;0,IF(AND(INDIRECT(ADDRESS($F429,44))=0,INDIRECT(ADDRESS($F429,38))="UL"),INDIRECT(ADDRESS($F429,COLUMN())),0),0),IF($G429&gt;0,IF(AND(INDIRECT(ADDRESS($G429,44))=0,INDIRECT(ADDRESS($G429,38))="UL"),INDIRECT(ADDRESS($G429,COLUMN())),0),0),IF($H429&gt;0,IF(AND(INDIRECT(ADDRESS($H429,44))=0,INDIRECT(ADDRESS($H429,38))="UL"),INDIRECT(ADDRESS($H429,COLUMN())),0),0),IF($I429&gt;0,IF(AND(INDIRECT(ADDRESS($I429,44))=0,INDIRECT(ADDRESS($I429,38))="UL"),INDIRECT(ADDRESS($I429,COLUMN())),0),0),IF($J429&gt;0,IF(AND(INDIRECT(ADDRESS($J429,44))=0,INDIRECT(ADDRESS($J429,38))="UL"),INDIRECT(ADDRESS($J429,COLUMN())),0),0),IF($K429&gt;0,IF(AND(INDIRECT(ADDRESS($K429,44))=0,INDIRECT(ADDRESS($K429,38))="UL"),INDIRECT(ADDRESS($K429,COLUMN())),0),0),IF($L429&gt;0,IF(AND(INDIRECT(ADDRESS($L429,44))=0,INDIRECT(ADDRESS($L429,38))="UL"),INDIRECT(ADDRESS($L429,COLUMN())),0),0),IF($M429&gt;0,IF(AND(INDIRECT(ADDRESS($M429,44))=0,INDIRECT(ADDRESS($M429,38))="UL"),INDIRECT(ADDRESS($M429,COLUMN())),0),0))</f>
        <v>0.29629629629629628</v>
      </c>
      <c r="BD429" s="58" cm="1">
        <f t="array" aca="1" ref="BD429" ca="1">SUM(IF($C429&gt;0,IF(AND(INDIRECT(ADDRESS($C429,44))=0,INDIRECT(ADDRESS($C429,38))="UL"),INDIRECT(ADDRESS($C429,COLUMN())),0),0),IF($D429&gt;0,IF(AND(INDIRECT(ADDRESS($D429,44))=0,INDIRECT(ADDRESS($D429,38))="UL"),INDIRECT(ADDRESS($D429,COLUMN())),0),0),IF($E429&gt;0,IF(AND(INDIRECT(ADDRESS($E429,44))=0,INDIRECT(ADDRESS($E429,38))="UL"),INDIRECT(ADDRESS($E429,COLUMN())),0),0),IF($F429&gt;0,IF(AND(INDIRECT(ADDRESS($F429,44))=0,INDIRECT(ADDRESS($F429,38))="UL"),INDIRECT(ADDRESS($F429,COLUMN())),0),0),IF($G429&gt;0,IF(AND(INDIRECT(ADDRESS($G429,44))=0,INDIRECT(ADDRESS($G429,38))="UL"),INDIRECT(ADDRESS($G429,COLUMN())),0),0),IF($H429&gt;0,IF(AND(INDIRECT(ADDRESS($H429,44))=0,INDIRECT(ADDRESS($H429,38))="UL"),INDIRECT(ADDRESS($H429,COLUMN())),0),0),IF($I429&gt;0,IF(AND(INDIRECT(ADDRESS($I429,44))=0,INDIRECT(ADDRESS($I429,38))="UL"),INDIRECT(ADDRESS($I429,COLUMN())),0),0),IF($J429&gt;0,IF(AND(INDIRECT(ADDRESS($J429,44))=0,INDIRECT(ADDRESS($J429,38))="UL"),INDIRECT(ADDRESS($J429,COLUMN())),0),0),IF($K429&gt;0,IF(AND(INDIRECT(ADDRESS($K429,44))=0,INDIRECT(ADDRESS($K429,38))="UL"),INDIRECT(ADDRESS($K429,COLUMN())),0),0),IF($L429&gt;0,IF(AND(INDIRECT(ADDRESS($L429,44))=0,INDIRECT(ADDRESS($L429,38))="UL"),INDIRECT(ADDRESS($L429,COLUMN())),0),0),IF($M429&gt;0,IF(AND(INDIRECT(ADDRESS($M429,44))=0,INDIRECT(ADDRESS($M429,38))="UL"),INDIRECT(ADDRESS($M429,COLUMN())),0),0))</f>
        <v>0.59259259259259256</v>
      </c>
      <c r="BE429" s="57">
        <f t="shared" ca="1" si="304"/>
        <v>0.41481481481481486</v>
      </c>
      <c r="BF429" s="57" cm="1">
        <f t="array" aca="1" ref="BF429" ca="1">SUM(IF($C429&gt;0,IF(INDIRECT(ADDRESS($C429,45))=1,INDIRECT(ADDRESS($C429,52))*INDIRECT(ADDRESS($C429,42))/5,0),0), IF($D429&gt;0,IF(INDIRECT(ADDRESS($D429,45))=1,INDIRECT(ADDRESS($D429,52))*INDIRECT(ADDRESS($D429,42))/5,0),0), IF($E429&gt;0,IF(INDIRECT(ADDRESS($E429,45))=1,INDIRECT(ADDRESS($E429,52))*INDIRECT(ADDRESS($E429,42))/5,0),0), IF($F429&gt;0,IF(INDIRECT(ADDRESS($F429,45))=1,INDIRECT(ADDRESS($F429,52))*INDIRECT(ADDRESS($F429,42))/5,0),0), IF($G429&gt;0,IF(INDIRECT(ADDRESS($G429,45))=1,INDIRECT(ADDRESS($G429,52))*INDIRECT(ADDRESS($G429,42))/5,0),0), IF($H429&gt;0,IF(INDIRECT(ADDRESS($H429,45))=1,INDIRECT(ADDRESS($H429,52))*INDIRECT(ADDRESS($H429,42))/5,0),0)
)*$BF$296/100</f>
        <v>0</v>
      </c>
      <c r="BG429" s="19"/>
      <c r="BH429" s="57" cm="1">
        <f t="array" aca="1" ref="BH429" ca="1">SUM(IF($C429&gt;0,IF(AND(INDIRECT(ADDRESS($C429,44))=0,INDIRECT(ADDRESS($C429,38))&lt;&gt;"UL"),INDIRECT(ADDRESS($C429,COLUMN()-12)),0),0), IF($D429&gt;0,IF(AND(INDIRECT(ADDRESS($D429,44))=0,INDIRECT(ADDRESS($D429,38))&lt;&gt;"UL"),INDIRECT(ADDRESS($D429,COLUMN()-12)),0),0), IF($E429&gt;0,IF(AND(INDIRECT(ADDRESS($E429,44))=0,INDIRECT(ADDRESS($E429,38))&lt;&gt;"UL"),INDIRECT(ADDRESS($E429,COLUMN()-12)),0),0), IF($F429&gt;0,IF(AND(INDIRECT(ADDRESS($F429,44))=0,INDIRECT(ADDRESS($F429,38))&lt;&gt;"UL"),INDIRECT(ADDRESS($F429,COLUMN()-12)),0),0), IF($G429&gt;0,IF(AND(INDIRECT(ADDRESS($G429,44))=0,INDIRECT(ADDRESS($G429,38))&lt;&gt;"UL"),INDIRECT(ADDRESS($G429,COLUMN()-12)),0),0), IF($H429&gt;0,IF(AND(INDIRECT(ADDRESS($H429,44))=0,INDIRECT(ADDRESS($H429,38))&lt;&gt;"UL"),INDIRECT(ADDRESS($H429,COLUMN()-12)),0),0), IF($I429&gt;0,IF(AND(INDIRECT(ADDRESS($I429,44))=0,INDIRECT(ADDRESS($I429,38))&lt;&gt;"UL"),INDIRECT(ADDRESS($I429,COLUMN()-12)),0),0), IF($J429&gt;0,IF(AND(INDIRECT(ADDRESS($J429,44))=0,INDIRECT(ADDRESS($J429,38))&lt;&gt;"UL"),INDIRECT(ADDRESS($J429,COLUMN()-12)),0),0), IF($K429&gt;0,IF(AND(INDIRECT(ADDRESS($K429,44))=0,INDIRECT(ADDRESS($K429,38))&lt;&gt;"UL"),INDIRECT(ADDRESS($K429,COLUMN()-12)),0),0), IF($L429&gt;0,IF(AND(INDIRECT(ADDRESS($L429,44))=0,INDIRECT(ADDRESS($L429,38))&lt;&gt;"UL"),INDIRECT(ADDRESS($L429,COLUMN()-12)),0),0), IF($M429&gt;0,IF(AND(INDIRECT(ADDRESS($M429,44))=0,INDIRECT(ADDRESS($M429,38))&lt;&gt;"UL"),INDIRECT(ADDRESS($M429,COLUMN()-12)),0),0))</f>
        <v>0</v>
      </c>
      <c r="BI429" s="57" cm="1">
        <f t="array" aca="1" ref="BI429" ca="1">SUM(IF($C429&gt;0,IF(AND(INDIRECT(ADDRESS($C429,44))=0,INDIRECT(ADDRESS($C429,38))&lt;&gt;"UL"),INDIRECT(ADDRESS($C429,COLUMN()-12)),0),0), IF($D429&gt;0,IF(AND(INDIRECT(ADDRESS($D429,44))=0,INDIRECT(ADDRESS($D429,38))&lt;&gt;"UL"),INDIRECT(ADDRESS($D429,COLUMN()-12)),0),0), IF($E429&gt;0,IF(AND(INDIRECT(ADDRESS($E429,44))=0,INDIRECT(ADDRESS($E429,38))&lt;&gt;"UL"),INDIRECT(ADDRESS($E429,COLUMN()-12)),0),0), IF($F429&gt;0,IF(AND(INDIRECT(ADDRESS($F429,44))=0,INDIRECT(ADDRESS($F429,38))&lt;&gt;"UL"),INDIRECT(ADDRESS($F429,COLUMN()-12)),0),0), IF($G429&gt;0,IF(AND(INDIRECT(ADDRESS($G429,44))=0,INDIRECT(ADDRESS($G429,38))&lt;&gt;"UL"),INDIRECT(ADDRESS($G429,COLUMN()-12)),0),0), IF($H429&gt;0,IF(AND(INDIRECT(ADDRESS($H429,44))=0,INDIRECT(ADDRESS($H429,38))&lt;&gt;"UL"),INDIRECT(ADDRESS($H429,COLUMN()-12)),0),0), IF($I429&gt;0,IF(AND(INDIRECT(ADDRESS($I429,44))=0,INDIRECT(ADDRESS($I429,38))&lt;&gt;"UL"),INDIRECT(ADDRESS($I429,COLUMN()-12)),0),0), IF($J429&gt;0,IF(AND(INDIRECT(ADDRESS($J429,44))=0,INDIRECT(ADDRESS($J429,38))&lt;&gt;"UL"),INDIRECT(ADDRESS($J429,COLUMN()-12)),0),0), IF($K429&gt;0,IF(AND(INDIRECT(ADDRESS($K429,44))=0,INDIRECT(ADDRESS($K429,38))&lt;&gt;"UL"),INDIRECT(ADDRESS($K429,COLUMN()-12)),0),0), IF($L429&gt;0,IF(AND(INDIRECT(ADDRESS($L429,44))=0,INDIRECT(ADDRESS($L429,38))&lt;&gt;"UL"),INDIRECT(ADDRESS($L429,COLUMN()-12)),0),0), IF($M429&gt;0,IF(AND(INDIRECT(ADDRESS($M429,44))=0,INDIRECT(ADDRESS($M429,38))&lt;&gt;"UL"),INDIRECT(ADDRESS($M429,COLUMN()-12)),0),0))</f>
        <v>0</v>
      </c>
      <c r="BJ429" s="57" cm="1">
        <f t="array" aca="1" ref="BJ429" ca="1">SUM(IF($C429&gt;0,IF(AND(INDIRECT(ADDRESS($C429,44))=0,INDIRECT(ADDRESS($C429,38))&lt;&gt;"UL"),INDIRECT(ADDRESS($C429,COLUMN()-12)),0),0), IF($D429&gt;0,IF(AND(INDIRECT(ADDRESS($D429,44))=0,INDIRECT(ADDRESS($D429,38))&lt;&gt;"UL"),INDIRECT(ADDRESS($D429,COLUMN()-12)),0),0), IF($E429&gt;0,IF(AND(INDIRECT(ADDRESS($E429,44))=0,INDIRECT(ADDRESS($E429,38))&lt;&gt;"UL"),INDIRECT(ADDRESS($E429,COLUMN()-12)),0),0), IF($F429&gt;0,IF(AND(INDIRECT(ADDRESS($F429,44))=0,INDIRECT(ADDRESS($F429,38))&lt;&gt;"UL"),INDIRECT(ADDRESS($F429,COLUMN()-12)),0),0), IF($G429&gt;0,IF(AND(INDIRECT(ADDRESS($G429,44))=0,INDIRECT(ADDRESS($G429,38))&lt;&gt;"UL"),INDIRECT(ADDRESS($G429,COLUMN()-12)),0),0), IF($H429&gt;0,IF(AND(INDIRECT(ADDRESS($H429,44))=0,INDIRECT(ADDRESS($H429,38))&lt;&gt;"UL"),INDIRECT(ADDRESS($H429,COLUMN()-12)),0),0), IF($I429&gt;0,IF(AND(INDIRECT(ADDRESS($I429,44))=0,INDIRECT(ADDRESS($I429,38))&lt;&gt;"UL"),INDIRECT(ADDRESS($I429,COLUMN()-12)),0),0), IF($J429&gt;0,IF(AND(INDIRECT(ADDRESS($J429,44))=0,INDIRECT(ADDRESS($J429,38))&lt;&gt;"UL"),INDIRECT(ADDRESS($J429,COLUMN()-12)),0),0), IF($K429&gt;0,IF(AND(INDIRECT(ADDRESS($K429,44))=0,INDIRECT(ADDRESS($K429,38))&lt;&gt;"UL"),INDIRECT(ADDRESS($K429,COLUMN()-12)),0),0), IF($L429&gt;0,IF(AND(INDIRECT(ADDRESS($L429,44))=0,INDIRECT(ADDRESS($L429,38))&lt;&gt;"UL"),INDIRECT(ADDRESS($L429,COLUMN()-12)),0),0), IF($M429&gt;0,IF(AND(INDIRECT(ADDRESS($M429,44))=0,INDIRECT(ADDRESS($M429,38))&lt;&gt;"UL"),INDIRECT(ADDRESS($M429,COLUMN()-12)),0),0))</f>
        <v>0</v>
      </c>
      <c r="BK429" s="57">
        <f t="shared" ca="1" si="305"/>
        <v>0</v>
      </c>
      <c r="BL429" s="58">
        <f t="shared" ca="1" si="306"/>
        <v>0</v>
      </c>
      <c r="BM429" s="57" cm="1">
        <f t="array" aca="1" ref="BM429" ca="1">SUM(IF($C429&gt;0,IF(AND(INDIRECT(ADDRESS($C429,44))=0,INDIRECT(ADDRESS($C429,38))&lt;&gt;"UL"),INDIRECT(ADDRESS($C429,COLUMN()-12)),0),0), IF($D429&gt;0,IF(AND(INDIRECT(ADDRESS($D429,44))=0,INDIRECT(ADDRESS($D429,38))&lt;&gt;"UL"),INDIRECT(ADDRESS($D429,COLUMN()-12)),0),0), IF($E429&gt;0,IF(AND(INDIRECT(ADDRESS($E429,44))=0,INDIRECT(ADDRESS($E429,38))&lt;&gt;"UL"),INDIRECT(ADDRESS($E429,COLUMN()-12)),0),0), IF($F429&gt;0,IF(AND(INDIRECT(ADDRESS($F429,44))=0,INDIRECT(ADDRESS($F429,38))&lt;&gt;"UL"),INDIRECT(ADDRESS($F429,COLUMN()-12)),0),0), IF($G429&gt;0,IF(AND(INDIRECT(ADDRESS($G429,44))=0,INDIRECT(ADDRESS($G429,38))&lt;&gt;"UL"),INDIRECT(ADDRESS($G429,COLUMN()-12)),0),0), IF($H429&gt;0,IF(AND(INDIRECT(ADDRESS($H429,44))=0,INDIRECT(ADDRESS($H429,38))&lt;&gt;"UL"),INDIRECT(ADDRESS($H429,COLUMN()-12)),0),0), IF($I429&gt;0,IF(AND(INDIRECT(ADDRESS($I429,44))=0,INDIRECT(ADDRESS($I429,38))&lt;&gt;"UL"),INDIRECT(ADDRESS($I429,COLUMN()-12)),0),0), IF($J429&gt;0,IF(AND(INDIRECT(ADDRESS($J429,44))=0,INDIRECT(ADDRESS($J429,38))&lt;&gt;"UL"),INDIRECT(ADDRESS($J429,COLUMN()-12)),0),0), IF($K429&gt;0,IF(AND(INDIRECT(ADDRESS($K429,44))=0,INDIRECT(ADDRESS($K429,38))&lt;&gt;"UL"),INDIRECT(ADDRESS($K429,COLUMN()-11)),0),0), IF($L429&gt;0,IF(AND(INDIRECT(ADDRESS($L429,44))=0,INDIRECT(ADDRESS($L429,38))&lt;&gt;"UL"),INDIRECT(ADDRESS($L429,COLUMN()-11)),0),0), IF($M429&gt;0,IF(AND(INDIRECT(ADDRESS($M429,44))=0,INDIRECT(ADDRESS($M429,38))&lt;&gt;"UL"),INDIRECT(ADDRESS($M429,COLUMN()-11)),0),0))</f>
        <v>0</v>
      </c>
      <c r="BN429" s="57" cm="1">
        <f t="array" aca="1" ref="BN429" ca="1">SUM(IF($C429&gt;0,IF(AND(INDIRECT(ADDRESS($C429,44))=0,INDIRECT(ADDRESS($C429,38))&lt;&gt;"UL"),INDIRECT(ADDRESS($C429,COLUMN()-12)),0),0), IF($D429&gt;0,IF(AND(INDIRECT(ADDRESS($D429,44))=0,INDIRECT(ADDRESS($D429,38))&lt;&gt;"UL"),INDIRECT(ADDRESS($D429,COLUMN()-12)),0),0), IF($E429&gt;0,IF(AND(INDIRECT(ADDRESS($E429,44))=0,INDIRECT(ADDRESS($E429,38))&lt;&gt;"UL"),INDIRECT(ADDRESS($E429,COLUMN()-12)),0),0), IF($F429&gt;0,IF(AND(INDIRECT(ADDRESS($F429,44))=0,INDIRECT(ADDRESS($F429,38))&lt;&gt;"UL"),INDIRECT(ADDRESS($F429,COLUMN()-12)),0),0), IF($G429&gt;0,IF(AND(INDIRECT(ADDRESS($G429,44))=0,INDIRECT(ADDRESS($G429,38))&lt;&gt;"UL"),INDIRECT(ADDRESS($G429,COLUMN()-12)),0),0), IF($H429&gt;0,IF(AND(INDIRECT(ADDRESS($H429,44))=0,INDIRECT(ADDRESS($H429,38))&lt;&gt;"UL"),INDIRECT(ADDRESS($H429,COLUMN()-12)),0),0), IF($I429&gt;0,IF(AND(INDIRECT(ADDRESS($I429,44))=0,INDIRECT(ADDRESS($I429,38))&lt;&gt;"UL"),INDIRECT(ADDRESS($I429,COLUMN()-12)),0),0), IF($J429&gt;0,IF(AND(INDIRECT(ADDRESS($J429,44))=0,INDIRECT(ADDRESS($J429,38))&lt;&gt;"UL"),INDIRECT(ADDRESS($J429,COLUMN()-12)),0),0), IF($K429&gt;0,IF(AND(INDIRECT(ADDRESS($K429,44))=0,INDIRECT(ADDRESS($K429,38))&lt;&gt;"UL"),INDIRECT(ADDRESS($K429,COLUMN()-11)),0),0), IF($L429&gt;0,IF(AND(INDIRECT(ADDRESS($L429,44))=0,INDIRECT(ADDRESS($L429,38))&lt;&gt;"UL"),INDIRECT(ADDRESS($L429,COLUMN()-11)),0),0), IF($M429&gt;0,IF(AND(INDIRECT(ADDRESS($M429,44))=0,INDIRECT(ADDRESS($M429,38))&lt;&gt;"UL"),INDIRECT(ADDRESS($M429,COLUMN()-11)),0),0))</f>
        <v>0</v>
      </c>
      <c r="BO429" s="57" cm="1">
        <f t="array" aca="1" ref="BO429" ca="1">SUM(IF($C429&gt;0,IF(AND(INDIRECT(ADDRESS($C429,44))=0,INDIRECT(ADDRESS($C429,38))&lt;&gt;"UL"),INDIRECT(ADDRESS($C429,COLUMN()-12)),0),0), IF($D429&gt;0,IF(AND(INDIRECT(ADDRESS($D429,44))=0,INDIRECT(ADDRESS($D429,38))&lt;&gt;"UL"),INDIRECT(ADDRESS($D429,COLUMN()-12)),0),0), IF($E429&gt;0,IF(AND(INDIRECT(ADDRESS($E429,44))=0,INDIRECT(ADDRESS($E429,38))&lt;&gt;"UL"),INDIRECT(ADDRESS($E429,COLUMN()-12)),0),0), IF($F429&gt;0,IF(AND(INDIRECT(ADDRESS($F429,44))=0,INDIRECT(ADDRESS($F429,38))&lt;&gt;"UL"),INDIRECT(ADDRESS($F429,COLUMN()-12)),0),0), IF($G429&gt;0,IF(AND(INDIRECT(ADDRESS($G429,44))=0,INDIRECT(ADDRESS($G429,38))&lt;&gt;"UL"),INDIRECT(ADDRESS($G429,COLUMN()-12)),0),0), IF($H429&gt;0,IF(AND(INDIRECT(ADDRESS($H429,44))=0,INDIRECT(ADDRESS($H429,38))&lt;&gt;"UL"),INDIRECT(ADDRESS($H429,COLUMN()-12)),0),0), IF($I429&gt;0,IF(AND(INDIRECT(ADDRESS($I429,44))=0,INDIRECT(ADDRESS($I429,38))&lt;&gt;"UL"),INDIRECT(ADDRESS($I429,COLUMN()-12)),0),0), IF($J429&gt;0,IF(AND(INDIRECT(ADDRESS($J429,44))=0,INDIRECT(ADDRESS($J429,38))&lt;&gt;"UL"),INDIRECT(ADDRESS($J429,COLUMN()-12)),0),0), IF($K429&gt;0,IF(AND(INDIRECT(ADDRESS($K429,44))=0,INDIRECT(ADDRESS($K429,38))&lt;&gt;"UL"),INDIRECT(ADDRESS($K429,COLUMN()-11)),0),0), IF($L429&gt;0,IF(AND(INDIRECT(ADDRESS($L429,44))=0,INDIRECT(ADDRESS($L429,38))&lt;&gt;"UL"),INDIRECT(ADDRESS($L429,COLUMN()-11)),0),0), IF($M429&gt;0,IF(AND(INDIRECT(ADDRESS($M429,44))=0,INDIRECT(ADDRESS($M429,38))&lt;&gt;"UL"),INDIRECT(ADDRESS($M429,COLUMN()-11)),0),0))</f>
        <v>0</v>
      </c>
      <c r="BP429" s="57" cm="1">
        <f t="array" aca="1" ref="BP429" ca="1">SUM(IF($C429&gt;0,IF(AND(INDIRECT(ADDRESS($C429,44))=0,INDIRECT(ADDRESS($C429,38))&lt;&gt;"UL"),INDIRECT(ADDRESS($C429,COLUMN()-12)),0),0), IF($D429&gt;0,IF(AND(INDIRECT(ADDRESS($D429,44))=0,INDIRECT(ADDRESS($D429,38))&lt;&gt;"UL"),INDIRECT(ADDRESS($D429,COLUMN()-12)),0),0), IF($E429&gt;0,IF(AND(INDIRECT(ADDRESS($E429,44))=0,INDIRECT(ADDRESS($E429,38))&lt;&gt;"UL"),INDIRECT(ADDRESS($E429,COLUMN()-12)),0),0), IF($F429&gt;0,IF(AND(INDIRECT(ADDRESS($F429,44))=0,INDIRECT(ADDRESS($F429,38))&lt;&gt;"UL"),INDIRECT(ADDRESS($F429,COLUMN()-12)),0),0), IF($G429&gt;0,IF(AND(INDIRECT(ADDRESS($G429,44))=0,INDIRECT(ADDRESS($G429,38))&lt;&gt;"UL"),INDIRECT(ADDRESS($G429,COLUMN()-12)),0),0), IF($H429&gt;0,IF(AND(INDIRECT(ADDRESS($H429,44))=0,INDIRECT(ADDRESS($H429,38))&lt;&gt;"UL"),INDIRECT(ADDRESS($H429,COLUMN()-12)),0),0), IF($I429&gt;0,IF(AND(INDIRECT(ADDRESS($I429,44))=0,INDIRECT(ADDRESS($I429,38))&lt;&gt;"UL"),INDIRECT(ADDRESS($I429,COLUMN()-12)),0),0), IF($J429&gt;0,IF(AND(INDIRECT(ADDRESS($J429,44))=0,INDIRECT(ADDRESS($J429,38))&lt;&gt;"UL"),INDIRECT(ADDRESS($J429,COLUMN()-12)),0),0), IF($K429&gt;0,IF(AND(INDIRECT(ADDRESS($K429,44))=0,INDIRECT(ADDRESS($K429,38))&lt;&gt;"UL"),INDIRECT(ADDRESS($K429,COLUMN()-11)),0),0), IF($L429&gt;0,IF(AND(INDIRECT(ADDRESS($L429,44))=0,INDIRECT(ADDRESS($L429,38))&lt;&gt;"UL"),INDIRECT(ADDRESS($L429,COLUMN()-11)),0),0), IF($M429&gt;0,IF(AND(INDIRECT(ADDRESS($M429,44))=0,INDIRECT(ADDRESS($M429,38))&lt;&gt;"UL"),INDIRECT(ADDRESS($M429,COLUMN()-11)),0),0))</f>
        <v>0</v>
      </c>
      <c r="BQ429" s="57">
        <f t="shared" ca="1" si="307"/>
        <v>0</v>
      </c>
      <c r="BR429" s="161">
        <f t="shared" ca="1" si="308"/>
        <v>84.471814528541131</v>
      </c>
      <c r="BS429" s="59"/>
      <c r="BT429" s="56">
        <f t="shared" ca="1" si="309"/>
        <v>6.54146368094026</v>
      </c>
      <c r="BU429" s="63">
        <f t="shared" ca="1" si="310"/>
        <v>0.13918007831787788</v>
      </c>
      <c r="BV429" s="57" t="s">
        <v>34</v>
      </c>
      <c r="BW429" s="57" cm="1">
        <f t="array" aca="1" ref="BW429" ca="1">SUM(IF($C429&gt;0,IF(AND(INDIRECT(ADDRESS($C429,44))=0,INDIRECT(ADDRESS($C429,38))="UL",ISERROR(SEARCH("Rear",INDIRECT(ADDRESS($C429,33)))),ISERROR(SEARCH("Side",INDIRECT(ADDRESS($C429,33))))),INDIRECT(ADDRESS($C429,COLUMN())),0),0),IF($D429&gt;0,IF(AND(INDIRECT(ADDRESS($D429,44))=0,INDIRECT(ADDRESS($D429,38))="UL",ISERROR(SEARCH("Rear",INDIRECT(ADDRESS($D429,33)))),ISERROR(SEARCH("Side",INDIRECT(ADDRESS($D429,33))))),INDIRECT(ADDRESS($D429,COLUMN())),0),0),IF($E429&gt;0,IF(AND(INDIRECT(ADDRESS($E429,44))=0,INDIRECT(ADDRESS($E429,38))="UL",ISERROR(SEARCH("Rear",INDIRECT(ADDRESS($E429,33)))),ISERROR(SEARCH("Side",INDIRECT(ADDRESS($E429,33))))),INDIRECT(ADDRESS($E429,COLUMN())),0),0),IF($F429&gt;0,IF(AND(INDIRECT(ADDRESS($F429,44))=0,INDIRECT(ADDRESS($F429,38))="UL",ISERROR(SEARCH("Rear",INDIRECT(ADDRESS($F429,33)))),ISERROR(SEARCH("Side",INDIRECT(ADDRESS($F429,33))))),INDIRECT(ADDRESS($F429,COLUMN())),0),0),IF($G429&gt;0,IF(AND(INDIRECT(ADDRESS($G429,44))=0,INDIRECT(ADDRESS($G429,38))="UL",ISERROR(SEARCH("Rear",INDIRECT(ADDRESS($G429,33)))),ISERROR(SEARCH("Side",INDIRECT(ADDRESS($G429,33))))),INDIRECT(ADDRESS($G429,COLUMN())),0),0),IF($H429&gt;0,IF(AND(INDIRECT(ADDRESS($H429,44))=0,INDIRECT(ADDRESS($H429,38))="UL",ISERROR(SEARCH("Rear",INDIRECT(ADDRESS($H429,33)))),ISERROR(SEARCH("Side",INDIRECT(ADDRESS($H429,33))))),INDIRECT(ADDRESS($H429,COLUMN())),0),0),IF($I429&gt;0,IF(AND(INDIRECT(ADDRESS($I429,44))=0,INDIRECT(ADDRESS($I429,38))="UL",ISERROR(SEARCH("Rear",INDIRECT(ADDRESS($I429,33)))),ISERROR(SEARCH("Side",INDIRECT(ADDRESS($I429,33))))),INDIRECT(ADDRESS($I429,COLUMN())),0),0),IF($J429&gt;0,IF(AND(INDIRECT(ADDRESS($J429,44))=0,INDIRECT(ADDRESS($J429,38))="UL",ISERROR(SEARCH("Rear",INDIRECT(ADDRESS($J429,33)))),ISERROR(SEARCH("Side",INDIRECT(ADDRESS($J429,33))))),INDIRECT(ADDRESS($J429,COLUMN())),0),0),IF($K429&gt;0,IF(AND(INDIRECT(ADDRESS($K429,44))=0,INDIRECT(ADDRESS($K429,38))="UL",ISERROR(SEARCH("Rear",INDIRECT(ADDRESS($K429,33)))),ISERROR(SEARCH("Side",INDIRECT(ADDRESS($K429,33))))),INDIRECT(ADDRESS($K429,COLUMN())),0),0),IF($L429&gt;0,IF(AND(INDIRECT(ADDRESS($L429,44))=0,INDIRECT(ADDRESS($L429,38))="UL",ISERROR(SEARCH("Rear",INDIRECT(ADDRESS($L429,33)))),ISERROR(SEARCH("Side",INDIRECT(ADDRESS($L429,33))))),INDIRECT(ADDRESS($L429,COLUMN())),0),0),IF($M429&gt;0,IF(AND(INDIRECT(ADDRESS($M429,44))=0,INDIRECT(ADDRESS($M429,38))="UL",ISERROR(SEARCH("Rear",INDIRECT(ADDRESS($M429,33)))),ISERROR(SEARCH("Side",INDIRECT(ADDRESS($M429,33))))),INDIRECT(ADDRESS($M429,COLUMN())),0),0))</f>
        <v>0.77777777777777768</v>
      </c>
      <c r="BX429" s="57">
        <f t="shared" ca="1" si="311"/>
        <v>0.77777777777777768</v>
      </c>
      <c r="BY429" s="57" cm="1">
        <f t="array" aca="1" ref="BY429" ca="1">SUM(IF($C429&gt;0,IF(AND(INDIRECT(ADDRESS($C429,44))=0,INDIRECT(ADDRESS($C429,38))="UL"),INDIRECT(ADDRESS($C429,COLUMN())),0),0),IF($D429&gt;0,IF(AND(INDIRECT(ADDRESS($D429,44))=0,INDIRECT(ADDRESS($D429,38))="UL"),INDIRECT(ADDRESS($D429,COLUMN())),0),0),IF($E429&gt;0,IF(AND(INDIRECT(ADDRESS($E429,44))=0,INDIRECT(ADDRESS($E429,38))="UL"),INDIRECT(ADDRESS($E429,COLUMN())),0),0),IF($F429&gt;0,IF(AND(INDIRECT(ADDRESS($F429,44))=0,INDIRECT(ADDRESS($F429,38))="UL"),INDIRECT(ADDRESS($F429,COLUMN())),0),0),IF($G429&gt;0,IF(AND(INDIRECT(ADDRESS($G429,44))=0,INDIRECT(ADDRESS($G429,38))="UL"),INDIRECT(ADDRESS($G429,COLUMN())),0),0),IF($H429&gt;0,IF(AND(INDIRECT(ADDRESS($H429,44))=0,INDIRECT(ADDRESS($H429,38))="UL"),INDIRECT(ADDRESS($H429,COLUMN())),0),0),IF($I429&gt;0,IF(AND(INDIRECT(ADDRESS($I429,44))=0,INDIRECT(ADDRESS($I429,38))="UL"),INDIRECT(ADDRESS($I429,COLUMN())),0),0),IF($J429&gt;0,IF(AND(INDIRECT(ADDRESS($J429,44))=0,INDIRECT(ADDRESS($J429,38))="UL"),INDIRECT(ADDRESS($J429,COLUMN())),0),0),IF($K429&gt;0,IF(AND(INDIRECT(ADDRESS($K429,44))=0,INDIRECT(ADDRESS($K429,38))="UL"),INDIRECT(ADDRESS($K429,COLUMN())),0),0),IF($L429&gt;0,IF(AND(INDIRECT(ADDRESS($L429,44))=0,INDIRECT(ADDRESS($L429,38))="UL"),INDIRECT(ADDRESS($L429,COLUMN())),0),0),IF($M429&gt;0,IF(AND(INDIRECT(ADDRESS($M429,44))=0,INDIRECT(ADDRESS($M429,38))="UL"),INDIRECT(ADDRESS($M429,COLUMN())),0),0))</f>
        <v>0.25925925925925924</v>
      </c>
      <c r="BZ429" s="57" cm="1">
        <f t="array" aca="1" ref="BZ429" ca="1">SUM(IF($C429&gt;0,IF(AND(INDIRECT(ADDRESS($C429,44))=0,INDIRECT(ADDRESS($C429,38))="UL"),INDIRECT(ADDRESS($C429,COLUMN())),0),0),IF($D429&gt;0,IF(AND(INDIRECT(ADDRESS($D429,44))=0,INDIRECT(ADDRESS($D429,38))="UL"),INDIRECT(ADDRESS($D429,COLUMN())),0),0),IF($E429&gt;0,IF(AND(INDIRECT(ADDRESS($E429,44))=0,INDIRECT(ADDRESS($E429,38))="UL"),INDIRECT(ADDRESS($E429,COLUMN())),0),0),IF($F429&gt;0,IF(AND(INDIRECT(ADDRESS($F429,44))=0,INDIRECT(ADDRESS($F429,38))="UL"),INDIRECT(ADDRESS($F429,COLUMN())),0),0),IF($G429&gt;0,IF(AND(INDIRECT(ADDRESS($G429,44))=0,INDIRECT(ADDRESS($G429,38))="UL"),INDIRECT(ADDRESS($G429,COLUMN())),0),0),IF($H429&gt;0,IF(AND(INDIRECT(ADDRESS($H429,44))=0,INDIRECT(ADDRESS($H429,38))="UL"),INDIRECT(ADDRESS($H429,COLUMN())),0),0),IF($I429&gt;0,IF(AND(INDIRECT(ADDRESS($I429,44))=0,INDIRECT(ADDRESS($I429,38))="UL"),INDIRECT(ADDRESS($I429,COLUMN())),0),0),IF($J429&gt;0,IF(AND(INDIRECT(ADDRESS($J429,44))=0,INDIRECT(ADDRESS($J429,38))="UL"),INDIRECT(ADDRESS($J429,COLUMN())),0),0),IF($K429&gt;0,IF(AND(INDIRECT(ADDRESS($K429,44))=0,INDIRECT(ADDRESS($K429,38))="UL"),INDIRECT(ADDRESS($K429,COLUMN())),0),0),IF($L429&gt;0,IF(AND(INDIRECT(ADDRESS($L429,44))=0,INDIRECT(ADDRESS($L429,38))="UL"),INDIRECT(ADDRESS($L429,COLUMN())),0),0),IF($M429&gt;0,IF(AND(INDIRECT(ADDRESS($M429,44))=0,INDIRECT(ADDRESS($M429,38))="UL"),INDIRECT(ADDRESS($M429,COLUMN())),0),0))</f>
        <v>0.44444444444444442</v>
      </c>
      <c r="CA429" s="57">
        <f t="shared" ca="1" si="312"/>
        <v>0.44444444444444442</v>
      </c>
      <c r="CB429" s="57" cm="1">
        <f t="array" aca="1" ref="CB429" ca="1">SUM(IF($C429&gt;0,IF(AND(INDIRECT(ADDRESS($C429,44))=0,INDIRECT(ADDRESS($C429,38))&lt;&gt;"UL"),INDIRECT(ADDRESS($C429,COLUMN())),0),0),IF($D429&gt;0,IF(AND(INDIRECT(ADDRESS($D429,44))=0,INDIRECT(ADDRESS($D429,38))&lt;&gt;"UL"),INDIRECT(ADDRESS($D429,COLUMN())),0),0),IF($E429&gt;0,IF(AND(INDIRECT(ADDRESS($E429,44))=0,INDIRECT(ADDRESS($E429,38))&lt;&gt;"UL"),INDIRECT(ADDRESS($E429,COLUMN())),0),0),IF($F429&gt;0,IF(AND(INDIRECT(ADDRESS($F429,44))=0,INDIRECT(ADDRESS($F429,38))&lt;&gt;"UL"),INDIRECT(ADDRESS($F429,COLUMN())),0),0),IF($G429&gt;0,IF(AND(INDIRECT(ADDRESS($G429,44))=0,INDIRECT(ADDRESS($G429,38))&lt;&gt;"UL"),INDIRECT(ADDRESS($G429,COLUMN())),0),0),IF($H429&gt;0,IF(AND(INDIRECT(ADDRESS($H429,44))=0,INDIRECT(ADDRESS($H429,38))&lt;&gt;"UL"),INDIRECT(ADDRESS($H429,COLUMN())),0),0),IF($I429&gt;0,IF(AND(INDIRECT(ADDRESS($I429,44))=0,INDIRECT(ADDRESS($I429,38))&lt;&gt;"UL"),INDIRECT(ADDRESS($I429,COLUMN())),0),0),IF($J429&gt;0,IF(AND(INDIRECT(ADDRESS($J429,44))=0,INDIRECT(ADDRESS($J429,38))&lt;&gt;"UL"),INDIRECT(ADDRESS($J429,COLUMN())),0),0),IF($K429&gt;0,IF(AND(INDIRECT(ADDRESS($K429,44))=0,INDIRECT(ADDRESS($K429,38))&lt;&gt;"UL"),INDIRECT(ADDRESS($K429,COLUMN())),0),0),IF($L429&gt;0,IF(AND(INDIRECT(ADDRESS($L429,44))=0,INDIRECT(ADDRESS($L429,38))&lt;&gt;"UL"),INDIRECT(ADDRESS($L429,COLUMN())),0),0),IF($M429&gt;0,IF(AND(INDIRECT(ADDRESS($M429,44))=0,INDIRECT(ADDRESS($M429,38))&lt;&gt;"UL"),INDIRECT(ADDRESS($M429,COLUMN())),0),0))</f>
        <v>0</v>
      </c>
      <c r="CC429" s="57">
        <f t="shared" ca="1" si="313"/>
        <v>0</v>
      </c>
      <c r="CD429" s="57" cm="1">
        <f t="array" aca="1" ref="CD429" ca="1">SUM(IF($C429&gt;0,IF(AND(INDIRECT(ADDRESS($C429,44))=0,INDIRECT(ADDRESS($C429,38))&lt;&gt;"UL"),INDIRECT(ADDRESS($C429,COLUMN())),0),0),IF($D429&gt;0,IF(AND(INDIRECT(ADDRESS($D429,44))=0,INDIRECT(ADDRESS($D429,38))&lt;&gt;"UL"),INDIRECT(ADDRESS($D429,COLUMN())),0),0),IF($E429&gt;0,IF(AND(INDIRECT(ADDRESS($E429,44))=0,INDIRECT(ADDRESS($E429,38))&lt;&gt;"UL"),INDIRECT(ADDRESS($E429,COLUMN())),0),0),IF($F429&gt;0,IF(AND(INDIRECT(ADDRESS($F429,44))=0,INDIRECT(ADDRESS($F429,38))&lt;&gt;"UL"),INDIRECT(ADDRESS($F429,COLUMN())),0),0),IF($G429&gt;0,IF(AND(INDIRECT(ADDRESS($G429,44))=0,INDIRECT(ADDRESS($G429,38))&lt;&gt;"UL"),INDIRECT(ADDRESS($G429,COLUMN())),0),0),IF($H429&gt;0,IF(AND(INDIRECT(ADDRESS($H429,44))=0,INDIRECT(ADDRESS($H429,38))&lt;&gt;"UL"),INDIRECT(ADDRESS($H429,COLUMN())),0),0),IF($I429&gt;0,IF(AND(INDIRECT(ADDRESS($I429,44))=0,INDIRECT(ADDRESS($I429,38))&lt;&gt;"UL"),INDIRECT(ADDRESS($I429,COLUMN())),0),0),IF($J429&gt;0,IF(AND(INDIRECT(ADDRESS($J429,44))=0,INDIRECT(ADDRESS($J429,38))&lt;&gt;"UL"),INDIRECT(ADDRESS($J429,COLUMN())),0),0),IF($K429&gt;0,IF(AND(INDIRECT(ADDRESS($K429,44))=0,INDIRECT(ADDRESS($K429,38))&lt;&gt;"UL"),INDIRECT(ADDRESS($K429,COLUMN())),0),0),IF($L429&gt;0,IF(AND(INDIRECT(ADDRESS($L429,44))=0,INDIRECT(ADDRESS($L429,38))&lt;&gt;"UL"),INDIRECT(ADDRESS($L429,COLUMN())),0),0),IF($M429&gt;0,IF(AND(INDIRECT(ADDRESS($M429,44))=0,INDIRECT(ADDRESS($M429,38))&lt;&gt;"UL"),INDIRECT(ADDRESS($M429,COLUMN())),0),0))</f>
        <v>0</v>
      </c>
      <c r="CE429" s="57" cm="1">
        <f t="array" aca="1" ref="CE429" ca="1">SUM(IF($C429&gt;0,IF(AND(INDIRECT(ADDRESS($C429,44))=0,INDIRECT(ADDRESS($C429,38))&lt;&gt;"UL"),INDIRECT(ADDRESS($C429,COLUMN())),0),0),IF($D429&gt;0,IF(AND(INDIRECT(ADDRESS($D429,44))=0,INDIRECT(ADDRESS($D429,38))&lt;&gt;"UL"),INDIRECT(ADDRESS($D429,COLUMN())),0),0),IF($E429&gt;0,IF(AND(INDIRECT(ADDRESS($E429,44))=0,INDIRECT(ADDRESS($E429,38))&lt;&gt;"UL"),INDIRECT(ADDRESS($E429,COLUMN())),0),0),IF($F429&gt;0,IF(AND(INDIRECT(ADDRESS($F429,44))=0,INDIRECT(ADDRESS($F429,38))&lt;&gt;"UL"),INDIRECT(ADDRESS($F429,COLUMN())),0),0),IF($G429&gt;0,IF(AND(INDIRECT(ADDRESS($G429,44))=0,INDIRECT(ADDRESS($G429,38))&lt;&gt;"UL"),INDIRECT(ADDRESS($G429,COLUMN())),0),0),IF($H429&gt;0,IF(AND(INDIRECT(ADDRESS($H429,44))=0,INDIRECT(ADDRESS($H429,38))&lt;&gt;"UL"),INDIRECT(ADDRESS($H429,COLUMN())),0),0),IF($I429&gt;0,IF(AND(INDIRECT(ADDRESS($I429,44))=0,INDIRECT(ADDRESS($I429,38))&lt;&gt;"UL"),INDIRECT(ADDRESS($I429,COLUMN())),0),0),IF($J429&gt;0,IF(AND(INDIRECT(ADDRESS($J429,44))=0,INDIRECT(ADDRESS($J429,38))&lt;&gt;"UL"),INDIRECT(ADDRESS($J429,COLUMN())),0),0),IF($K429&gt;0,IF(AND(INDIRECT(ADDRESS($K429,44))=0,INDIRECT(ADDRESS($K429,38))&lt;&gt;"UL"),INDIRECT(ADDRESS($K429,COLUMN())),0),0),IF($L429&gt;0,IF(AND(INDIRECT(ADDRESS($L429,44))=0,INDIRECT(ADDRESS($L429,38))&lt;&gt;"UL"),INDIRECT(ADDRESS($L429,COLUMN())),0),0),IF($M429&gt;0,IF(AND(INDIRECT(ADDRESS($M429,44))=0,INDIRECT(ADDRESS($M429,38))&lt;&gt;"UL"),INDIRECT(ADDRESS($M429,COLUMN())),0),0))</f>
        <v>0</v>
      </c>
      <c r="CF429" s="57">
        <f t="shared" ca="1" si="314"/>
        <v>0</v>
      </c>
      <c r="CG429" s="57">
        <f t="shared" ca="1" si="315"/>
        <v>3.3872657003911599</v>
      </c>
      <c r="CH429" s="57">
        <f t="shared" ca="1" si="316"/>
        <v>7.2069482987045949E-2</v>
      </c>
      <c r="CI429" s="19">
        <f t="shared" ca="1" si="317"/>
        <v>31.960272968145976</v>
      </c>
      <c r="CJ429" s="19"/>
      <c r="CK429" s="57" cm="1">
        <f t="array" aca="1" ref="CK429" ca="1">IF(AU429="S", SUM(IF($C429&gt;0,IF(INDIRECT(ADDRESS($C429,43))&lt;&gt;1,INDIRECT(ADDRESS($C429,48)),0),0), IF($D429&gt;0,IF(INDIRECT(ADDRESS($D429,43))&lt;&gt;1,INDIRECT(ADDRESS($D429,48)),0),0), IF($E429&gt;0,IF(INDIRECT(ADDRESS($E429,43))&lt;&gt;1,INDIRECT(ADDRESS($E429,48)),0),0), IF($F429&gt;0,IF(INDIRECT(ADDRESS($F429,43))&lt;&gt;1,INDIRECT(ADDRESS($F429,48)),0),0), IF($G429&gt;0,IF(INDIRECT(ADDRESS($G429,43))&lt;&gt;1,INDIRECT(ADDRESS($G429,48)),0),0), IF($H429&gt;0,IF(INDIRECT(ADDRESS($H429,43))&lt;&gt;1,INDIRECT(ADDRESS($H429,48)),0),0), IF($I429&gt;0,IF(INDIRECT(ADDRESS($I429,43))&lt;&gt;1,INDIRECT(ADDRESS($I429,48)),0),0), IF($J429&gt;0,IF(INDIRECT(ADDRESS($J429,43))&lt;&gt;1,INDIRECT(ADDRESS($J429,48)),0),0), IF($K429&gt;0,IF(INDIRECT(ADDRESS($K429,43))&lt;&gt;1,INDIRECT(ADDRESS($K429,48)),0),0), IF($L429&gt;0,IF(INDIRECT(ADDRESS($L429,43))&lt;&gt;1,INDIRECT(ADDRESS($L429,48)),0),0), IF($M429&gt;0,IF(INDIRECT(ADDRESS($M429,43))&lt;&gt;1,INDIRECT(ADDRESS($M429,48)),0),0)), IF(AU429="L",SUM(IF($C429&gt;0,IF(INDIRECT(ADDRESS($C429,43))&lt;&gt;1,INDIRECT(ADDRESS($C429,50)),0),0), IF($D429&gt;0,IF(INDIRECT(ADDRESS($D429,43))&lt;&gt;1,INDIRECT(ADDRESS($D429,50)),0),0), IF($E429&gt;0,IF(INDIRECT(ADDRESS($E429,43))&lt;&gt;1,INDIRECT(ADDRESS($E429,50)),0),0), IF($F429&gt;0,IF(INDIRECT(ADDRESS($F429,43))&lt;&gt;1,INDIRECT(ADDRESS($F429,50)),0),0), IF($G429&gt;0,IF(INDIRECT(ADDRESS($G429,43))&lt;&gt;1,INDIRECT(ADDRESS($G429,50)),0),0), IF($G429&gt;0,IF(INDIRECT(ADDRESS($G429,43))&lt;&gt;1,INDIRECT(ADDRESS($G429,50)),0),0), IF($H429&gt;0,IF(INDIRECT(ADDRESS($H429,43))&lt;&gt;1,INDIRECT(ADDRESS($H429,50)),0),0), IF($I429&gt;0,IF(INDIRECT(ADDRESS($I429,43))&lt;&gt;1,INDIRECT(ADDRESS($I429,50)),0),0), IF($J429&gt;0,IF(INDIRECT(ADDRESS($J429,43))&lt;&gt;1,INDIRECT(ADDRESS($J429,50)),0),0), IF($K429&gt;0,IF(INDIRECT(ADDRESS($K429,43))&lt;&gt;1,INDIRECT(ADDRESS($K429,50)),0),0), IF($L429&gt;0,IF(INDIRECT(ADDRESS($L429,43))&lt;&gt;1,INDIRECT(ADDRESS($L429,50)),0),0), IF($M429&gt;0,IF(INDIRECT(ADDRESS($M429,43))&lt;&gt;1,INDIRECT(ADDRESS($M429,50)),0),0)), SUM(IF($C429&gt;0,IF(INDIRECT(ADDRESS($C429,43))&lt;&gt;1,INDIRECT(ADDRESS($C429,49)),0),0), IF($D429&gt;0,IF(INDIRECT(ADDRESS($D429,43))&lt;&gt;1,INDIRECT(ADDRESS($D429,49)),0),0), IF($E429&gt;0,IF(INDIRECT(ADDRESS($E429,43))&lt;&gt;1,INDIRECT(ADDRESS($E429,49)),0),0), IF($F429&gt;0,IF(INDIRECT(ADDRESS($F429,43))&lt;&gt;1,INDIRECT(ADDRESS($F429,49)),0),0), IF($G429&gt;0,IF(INDIRECT(ADDRESS($G429,43))&lt;&gt;1,INDIRECT(ADDRESS($G429,49)),0),0), IF($G429&gt;0,IF(INDIRECT(ADDRESS($G429,43))&lt;&gt;1,INDIRECT(ADDRESS($G429,49)),0),0), IF($H429&gt;0,IF(INDIRECT(ADDRESS($H429,43))&lt;&gt;1,INDIRECT(ADDRESS($H429,49)),0),0), IF($I429&gt;0,IF(INDIRECT(ADDRESS($I429,43))&lt;&gt;1,INDIRECT(ADDRESS($I429,49)),0),0), IF($J429&gt;0,IF(INDIRECT(ADDRESS($J429,43))&lt;&gt;1,INDIRECT(ADDRESS($J429,49)),0),0), IF($K429&gt;0,IF(INDIRECT(ADDRESS($K429,43))&lt;&gt;1,INDIRECT(ADDRESS($K429,49)),0),0), IF($L429&gt;0,IF(INDIRECT(ADDRESS($L429,43))&lt;&gt;1,INDIRECT(ADDRESS($L429,49)),0),0), IF($M429&gt;0,IF(INDIRECT(ADDRESS($M429,43))&lt;&gt;1,INDIRECT(ADDRESS($M429,49)),0),0))))</f>
        <v>0</v>
      </c>
      <c r="CL429" s="57" cm="1">
        <f t="array" aca="1" ref="CL429" ca="1">SUM(IF($C429&gt;0,IF(INDIRECT(ADDRESS($C429,44))=1,INDIRECT(ADDRESS($C429,90)),0),0), IF($D429&gt;0,IF(INDIRECT(ADDRESS($D429,44))=1,INDIRECT(ADDRESS($D429,90)),0),0), IF($E429&gt;0,IF(INDIRECT(ADDRESS($E429,44))=1,INDIRECT(ADDRESS($E429,90)),0),0), IF($F429&gt;0,IF(INDIRECT(ADDRESS($F429,44))=1,INDIRECT(ADDRESS($F429,90)),0),0), IF($G429&gt;0,IF(INDIRECT(ADDRESS($G429,44))=1,INDIRECT(ADDRESS($G429,90)),0),0), IF($H429&gt;0,IF(INDIRECT(ADDRESS($H429,44))=1,INDIRECT(ADDRESS($H429,90)),0),0), IF($I429&gt;0,IF(INDIRECT(ADDRESS($I429,44))=1,INDIRECT(ADDRESS($I429,90)),0),0), IF($J429&gt;0,IF(INDIRECT(ADDRESS($J429,44))=1,INDIRECT(ADDRESS($J429,90)),0),0), IF($K429&gt;0,IF(INDIRECT(ADDRESS($K429,44))=1,INDIRECT(ADDRESS($K429,90)),0),0), IF($L429&gt;0,IF(INDIRECT(ADDRESS($L429,44))=1,INDIRECT(ADDRESS($L429,90)),0),0), IF($M429&gt;0,IF(INDIRECT(ADDRESS($M429,44))=1,INDIRECT(ADDRESS($M429,90)),0),0))</f>
        <v>0</v>
      </c>
      <c r="CM429" s="56">
        <f t="shared" ca="1" si="318"/>
        <v>1.0246209012489753</v>
      </c>
      <c r="CN429" s="59"/>
    </row>
    <row r="430" spans="1:92" x14ac:dyDescent="0.25">
      <c r="A430" s="219" t="s">
        <v>671</v>
      </c>
      <c r="B430" s="220">
        <v>379</v>
      </c>
      <c r="C430" s="220">
        <v>396</v>
      </c>
      <c r="D430" s="220">
        <v>395</v>
      </c>
      <c r="E430" s="220">
        <v>397</v>
      </c>
      <c r="F430" s="220"/>
      <c r="G430" s="220"/>
      <c r="H430" s="220"/>
      <c r="I430" s="220"/>
      <c r="J430" s="220"/>
      <c r="K430" s="220"/>
      <c r="L430" s="220"/>
      <c r="M430" s="220"/>
      <c r="N430" s="67">
        <f ca="1">SUM(INDIRECT(ADDRESS(B430,COLUMN())),IF(C430&gt;0,INDIRECT(ADDRESS(C430,COLUMN())),0),IF(D430&gt;0,INDIRECT(ADDRESS(D430,14)),0),IF(E430&gt;0,INDIRECT(ADDRESS(E430,COLUMN())),0),IF(F430&gt;0,INDIRECT(ADDRESS(F430,COLUMN())),0),IF(G430&gt;0,INDIRECT(ADDRESS(G430,COLUMN())),0),IF(H430&gt;0,INDIRECT(ADDRESS(H430,COLUMN())),0),IF(I430&gt;0,INDIRECT(ADDRESS(I430,COLUMN())),0),IF(J430&gt;0,INDIRECT(ADDRESS(J430,COLUMN())),0),IF(K430&gt;0,INDIRECT(ADDRESS(K430,COLUMN())),0),IF(L430&gt;0,INDIRECT(ADDRESS(L430,COLUMN())),0),IF(M430&gt;0,INDIRECT(ADDRESS(M430,COLUMN())),0))</f>
        <v>48</v>
      </c>
      <c r="O430" s="67" t="str" cm="1">
        <f t="array" aca="1" ref="O430" ca="1">INDIRECT(ADDRESS($B430,COLUMN()))</f>
        <v>Bomber</v>
      </c>
      <c r="P430" s="67" cm="1">
        <f t="array" aca="1" ref="P430" ca="1">INDIRECT(ADDRESS($B430,COLUMN()))</f>
        <v>7.5</v>
      </c>
      <c r="Q430" s="67">
        <v>2</v>
      </c>
      <c r="R430" s="67" cm="1">
        <f t="array" aca="1" ref="R430" ca="1">INDIRECT(ADDRESS($B430,COLUMN()))</f>
        <v>0</v>
      </c>
      <c r="S430" s="67" cm="1">
        <f t="array" aca="1" ref="S430" ca="1">INDIRECT(ADDRESS($B430,COLUMN()))</f>
        <v>3</v>
      </c>
      <c r="T430" s="67" t="str" cm="1">
        <f t="array" aca="1" ref="T430" ca="1">INDIRECT(ADDRESS($B430,COLUMN()))</f>
        <v>1-6</v>
      </c>
      <c r="U430" s="67" cm="1">
        <f t="array" aca="1" ref="U430" ca="1">INDIRECT(ADDRESS($B430,COLUMN()))</f>
        <v>6</v>
      </c>
      <c r="V430" s="67" cm="1">
        <f t="array" aca="1" ref="V430" ca="1">INDIRECT(ADDRESS($B430,COLUMN()))</f>
        <v>0</v>
      </c>
      <c r="W430" s="67" cm="1">
        <f t="array" aca="1" ref="W430" ca="1">INDIRECT(ADDRESS($B430,COLUMN()))</f>
        <v>3</v>
      </c>
      <c r="X430" s="67" cm="1">
        <f t="array" aca="1" ref="X430" ca="1">INDIRECT(ADDRESS($B430,COLUMN()))</f>
        <v>7</v>
      </c>
      <c r="Y430" s="67" cm="1">
        <f t="array" aca="1" ref="Y430" ca="1">INDIRECT(ADDRESS($B430,COLUMN()))</f>
        <v>2</v>
      </c>
      <c r="Z430" s="67" cm="1">
        <f t="array" aca="1" ref="Z430" ca="1">INDIRECT(ADDRESS($B430,COLUMN()))</f>
        <v>5</v>
      </c>
      <c r="AA430" s="67" cm="1">
        <f t="array" aca="1" ref="AA430" ca="1">INDIRECT(ADDRESS($B430,COLUMN()))</f>
        <v>0</v>
      </c>
      <c r="AB430" s="56">
        <f t="shared" ca="1" si="282"/>
        <v>0.89232286738530475</v>
      </c>
      <c r="AC430" s="56">
        <f t="shared" ca="1" si="283"/>
        <v>0.68911464924369659</v>
      </c>
      <c r="AD430" s="56">
        <f t="shared" ca="1" si="284"/>
        <v>4.4942259733284562</v>
      </c>
      <c r="AF430" s="52"/>
      <c r="AG430" s="52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2"/>
      <c r="AU430" s="54" t="s">
        <v>113</v>
      </c>
      <c r="AV430" s="57" cm="1">
        <f t="array" aca="1" ref="AV430" ca="1">SUM(IF($C430&gt;0,IF(AND(INDIRECT(ADDRESS($C430,44))=0,INDIRECT(ADDRESS($C430,38))="UL",ISERROR(SEARCH("Rear",INDIRECT(ADDRESS($C430,33)))),ISERROR(SEARCH("Side",INDIRECT(ADDRESS($C430,33))))),INDIRECT(ADDRESS($C430,COLUMN())),0),0),IF($D430&gt;0,IF(AND(INDIRECT(ADDRESS($D430,44))=0,INDIRECT(ADDRESS($D430,38))="UL",ISERROR(SEARCH("Rear",INDIRECT(ADDRESS($D430,33)))),ISERROR(SEARCH("Side",INDIRECT(ADDRESS($D430,33))))),INDIRECT(ADDRESS($D430,COLUMN())),0),0),IF($E430&gt;0,IF(AND(INDIRECT(ADDRESS($E430,44))=0,INDIRECT(ADDRESS($E430,38))="UL",ISERROR(SEARCH("Rear",INDIRECT(ADDRESS($E430,33)))),ISERROR(SEARCH("Side",INDIRECT(ADDRESS($E430,33))))),INDIRECT(ADDRESS($E430,COLUMN())),0),0),IF($F430&gt;0,IF(AND(INDIRECT(ADDRESS($F430,44))=0,INDIRECT(ADDRESS($F430,38))="UL",ISERROR(SEARCH("Rear",INDIRECT(ADDRESS($F430,33)))),ISERROR(SEARCH("Side",INDIRECT(ADDRESS($F430,33))))),INDIRECT(ADDRESS($F430,COLUMN())),0),0),IF($G430&gt;0,IF(AND(INDIRECT(ADDRESS($G430,44))=0,INDIRECT(ADDRESS($G430,38))="UL",ISERROR(SEARCH("Rear",INDIRECT(ADDRESS($G430,33)))),ISERROR(SEARCH("Side",INDIRECT(ADDRESS($G430,33))))),INDIRECT(ADDRESS($G430,COLUMN())),0),0),IF($H430&gt;0,IF(AND(INDIRECT(ADDRESS($H430,44))=0,INDIRECT(ADDRESS($H430,38))="UL",ISERROR(SEARCH("Rear",INDIRECT(ADDRESS($H430,33)))),ISERROR(SEARCH("Side",INDIRECT(ADDRESS($H430,33))))),INDIRECT(ADDRESS($H430,COLUMN())),0),0),IF($I430&gt;0,IF(AND(INDIRECT(ADDRESS($I430,44))=0,INDIRECT(ADDRESS($I430,38))="UL",ISERROR(SEARCH("Rear",INDIRECT(ADDRESS($I430,33)))),ISERROR(SEARCH("Side",INDIRECT(ADDRESS($I430,33))))),INDIRECT(ADDRESS($I430,COLUMN())),0),0),IF($J430&gt;0,IF(AND(INDIRECT(ADDRESS($J430,44))=0,INDIRECT(ADDRESS($J430,38))="UL",ISERROR(SEARCH("Rear",INDIRECT(ADDRESS($J430,33)))),ISERROR(SEARCH("Side",INDIRECT(ADDRESS($J430,33))))),INDIRECT(ADDRESS($J430,COLUMN())),0),0),IF($K430&gt;0,IF(AND(INDIRECT(ADDRESS($K430,44))=0,INDIRECT(ADDRESS($K430,38))="UL",ISERROR(SEARCH("Rear",INDIRECT(ADDRESS($K430,33)))),ISERROR(SEARCH("Side",INDIRECT(ADDRESS($K430,33))))),INDIRECT(ADDRESS($K430,COLUMN())),0),0),IF($L430&gt;0,IF(AND(INDIRECT(ADDRESS($L430,44))=0,INDIRECT(ADDRESS($L430,38))="UL",ISERROR(SEARCH("Rear",INDIRECT(ADDRESS($L430,33)))),ISERROR(SEARCH("Side",INDIRECT(ADDRESS($L430,33))))),INDIRECT(ADDRESS($L430,COLUMN())),0),0),IF($M430&gt;0,IF(AND(INDIRECT(ADDRESS($M430,44))=0,INDIRECT(ADDRESS($M430,38))="UL",ISERROR(SEARCH("Rear",INDIRECT(ADDRESS($M430,33)))),ISERROR(SEARCH("Side",INDIRECT(ADDRESS($M430,33))))),INDIRECT(ADDRESS($M430,COLUMN())),0),0))</f>
        <v>1.3333333333333333</v>
      </c>
      <c r="AW430" s="57" cm="1">
        <f t="array" aca="1" ref="AW430" ca="1">SUM(IF($C430&gt;0,IF(AND(INDIRECT(ADDRESS($C430,44))=0,INDIRECT(ADDRESS($C430,38))="UL",ISERROR(SEARCH("Rear",INDIRECT(ADDRESS($C430,33)))),ISERROR(SEARCH("Side",INDIRECT(ADDRESS($C430,33))))),INDIRECT(ADDRESS($C430,COLUMN())),0),0),IF($D430&gt;0,IF(AND(INDIRECT(ADDRESS($D430,44))=0,INDIRECT(ADDRESS($D430,38))="UL",ISERROR(SEARCH("Rear",INDIRECT(ADDRESS($D430,33)))),ISERROR(SEARCH("Side",INDIRECT(ADDRESS($D430,33))))),INDIRECT(ADDRESS($D430,COLUMN())),0),0),IF($E430&gt;0,IF(AND(INDIRECT(ADDRESS($E430,44))=0,INDIRECT(ADDRESS($E430,38))="UL",ISERROR(SEARCH("Rear",INDIRECT(ADDRESS($E430,33)))),ISERROR(SEARCH("Side",INDIRECT(ADDRESS($E430,33))))),INDIRECT(ADDRESS($E430,COLUMN())),0),0),IF($F430&gt;0,IF(AND(INDIRECT(ADDRESS($F430,44))=0,INDIRECT(ADDRESS($F430,38))="UL",ISERROR(SEARCH("Rear",INDIRECT(ADDRESS($F430,33)))),ISERROR(SEARCH("Side",INDIRECT(ADDRESS($F430,33))))),INDIRECT(ADDRESS($F430,COLUMN())),0),0),IF($G430&gt;0,IF(AND(INDIRECT(ADDRESS($G430,44))=0,INDIRECT(ADDRESS($G430,38))="UL",ISERROR(SEARCH("Rear",INDIRECT(ADDRESS($G430,33)))),ISERROR(SEARCH("Side",INDIRECT(ADDRESS($G430,33))))),INDIRECT(ADDRESS($G430,COLUMN())),0),0),IF($H430&gt;0,IF(AND(INDIRECT(ADDRESS($H430,44))=0,INDIRECT(ADDRESS($H430,38))="UL",ISERROR(SEARCH("Rear",INDIRECT(ADDRESS($H430,33)))),ISERROR(SEARCH("Side",INDIRECT(ADDRESS($H430,33))))),INDIRECT(ADDRESS($H430,COLUMN())),0),0),IF($I430&gt;0,IF(AND(INDIRECT(ADDRESS($I430,44))=0,INDIRECT(ADDRESS($I430,38))="UL",ISERROR(SEARCH("Rear",INDIRECT(ADDRESS($I430,33)))),ISERROR(SEARCH("Side",INDIRECT(ADDRESS($I430,33))))),INDIRECT(ADDRESS($I430,COLUMN())),0),0),IF($J430&gt;0,IF(AND(INDIRECT(ADDRESS($J430,44))=0,INDIRECT(ADDRESS($J430,38))="UL",ISERROR(SEARCH("Rear",INDIRECT(ADDRESS($J430,33)))),ISERROR(SEARCH("Side",INDIRECT(ADDRESS($J430,33))))),INDIRECT(ADDRESS($J430,COLUMN())),0),0),IF($K430&gt;0,IF(AND(INDIRECT(ADDRESS($K430,44))=0,INDIRECT(ADDRESS($K430,38))="UL",ISERROR(SEARCH("Rear",INDIRECT(ADDRESS($K430,33)))),ISERROR(SEARCH("Side",INDIRECT(ADDRESS($K430,33))))),INDIRECT(ADDRESS($K430,COLUMN())),0),0),IF($L430&gt;0,IF(AND(INDIRECT(ADDRESS($L430,44))=0,INDIRECT(ADDRESS($L430,38))="UL",ISERROR(SEARCH("Rear",INDIRECT(ADDRESS($L430,33)))),ISERROR(SEARCH("Side",INDIRECT(ADDRESS($L430,33))))),INDIRECT(ADDRESS($L430,COLUMN())),0),0),IF($M430&gt;0,IF(AND(INDIRECT(ADDRESS($M430,44))=0,INDIRECT(ADDRESS($M430,38))="UL",ISERROR(SEARCH("Rear",INDIRECT(ADDRESS($M430,33)))),ISERROR(SEARCH("Side",INDIRECT(ADDRESS($M430,33))))),INDIRECT(ADDRESS($M430,COLUMN())),0),0))</f>
        <v>1.5555555555555554</v>
      </c>
      <c r="AX430" s="57" cm="1">
        <f t="array" aca="1" ref="AX430" ca="1">SUM(IF($C430&gt;0,IF(AND(INDIRECT(ADDRESS($C430,44))=0,INDIRECT(ADDRESS($C430,38))="UL",ISERROR(SEARCH("Rear",INDIRECT(ADDRESS($C430,33)))),ISERROR(SEARCH("Side",INDIRECT(ADDRESS($C430,33))))),INDIRECT(ADDRESS($C430,COLUMN())),0),0),IF($D430&gt;0,IF(AND(INDIRECT(ADDRESS($D430,44))=0,INDIRECT(ADDRESS($D430,38))="UL",ISERROR(SEARCH("Rear",INDIRECT(ADDRESS($D430,33)))),ISERROR(SEARCH("Side",INDIRECT(ADDRESS($D430,33))))),INDIRECT(ADDRESS($D430,COLUMN())),0),0),IF($E430&gt;0,IF(AND(INDIRECT(ADDRESS($E430,44))=0,INDIRECT(ADDRESS($E430,38))="UL",ISERROR(SEARCH("Rear",INDIRECT(ADDRESS($E430,33)))),ISERROR(SEARCH("Side",INDIRECT(ADDRESS($E430,33))))),INDIRECT(ADDRESS($E430,COLUMN())),0),0),IF($F430&gt;0,IF(AND(INDIRECT(ADDRESS($F430,44))=0,INDIRECT(ADDRESS($F430,38))="UL",ISERROR(SEARCH("Rear",INDIRECT(ADDRESS($F430,33)))),ISERROR(SEARCH("Side",INDIRECT(ADDRESS($F430,33))))),INDIRECT(ADDRESS($F430,COLUMN())),0),0),IF($G430&gt;0,IF(AND(INDIRECT(ADDRESS($G430,44))=0,INDIRECT(ADDRESS($G430,38))="UL",ISERROR(SEARCH("Rear",INDIRECT(ADDRESS($G430,33)))),ISERROR(SEARCH("Side",INDIRECT(ADDRESS($G430,33))))),INDIRECT(ADDRESS($G430,COLUMN())),0),0),IF($H430&gt;0,IF(AND(INDIRECT(ADDRESS($H430,44))=0,INDIRECT(ADDRESS($H430,38))="UL",ISERROR(SEARCH("Rear",INDIRECT(ADDRESS($H430,33)))),ISERROR(SEARCH("Side",INDIRECT(ADDRESS($H430,33))))),INDIRECT(ADDRESS($H430,COLUMN())),0),0),IF($I430&gt;0,IF(AND(INDIRECT(ADDRESS($I430,44))=0,INDIRECT(ADDRESS($I430,38))="UL",ISERROR(SEARCH("Rear",INDIRECT(ADDRESS($I430,33)))),ISERROR(SEARCH("Side",INDIRECT(ADDRESS($I430,33))))),INDIRECT(ADDRESS($I430,COLUMN())),0),0),IF($J430&gt;0,IF(AND(INDIRECT(ADDRESS($J430,44))=0,INDIRECT(ADDRESS($J430,38))="UL",ISERROR(SEARCH("Rear",INDIRECT(ADDRESS($J430,33)))),ISERROR(SEARCH("Side",INDIRECT(ADDRESS($J430,33))))),INDIRECT(ADDRESS($J430,COLUMN())),0),0),IF($K430&gt;0,IF(AND(INDIRECT(ADDRESS($K430,44))=0,INDIRECT(ADDRESS($K430,38))="UL",ISERROR(SEARCH("Rear",INDIRECT(ADDRESS($K430,33)))),ISERROR(SEARCH("Side",INDIRECT(ADDRESS($K430,33))))),INDIRECT(ADDRESS($K430,COLUMN())),0),0),IF($L430&gt;0,IF(AND(INDIRECT(ADDRESS($L430,44))=0,INDIRECT(ADDRESS($L430,38))="UL",ISERROR(SEARCH("Rear",INDIRECT(ADDRESS($L430,33)))),ISERROR(SEARCH("Side",INDIRECT(ADDRESS($L430,33))))),INDIRECT(ADDRESS($L430,COLUMN())),0),0),IF($M430&gt;0,IF(AND(INDIRECT(ADDRESS($M430,44))=0,INDIRECT(ADDRESS($M430,38))="UL",ISERROR(SEARCH("Rear",INDIRECT(ADDRESS($M430,33)))),ISERROR(SEARCH("Side",INDIRECT(ADDRESS($M430,33))))),INDIRECT(ADDRESS($M430,COLUMN())),0),0))</f>
        <v>0.44444444444444442</v>
      </c>
      <c r="AY430" s="58">
        <f t="shared" ca="1" si="302"/>
        <v>1.5555555555555554</v>
      </c>
      <c r="AZ430" s="58">
        <f t="shared" ca="1" si="303"/>
        <v>1.1111111111111109</v>
      </c>
      <c r="BA430" s="58" cm="1">
        <f t="array" aca="1" ref="BA430" ca="1">SUM(IF($C430&gt;0,IF(AND(INDIRECT(ADDRESS($C430,44))=0,INDIRECT(ADDRESS($C430,38))="UL"),INDIRECT(ADDRESS($C430,COLUMN())),0),0),IF($D430&gt;0,IF(AND(INDIRECT(ADDRESS($D430,44))=0,INDIRECT(ADDRESS($D430,38))="UL"),INDIRECT(ADDRESS($D430,COLUMN())),0),0),IF($E430&gt;0,IF(AND(INDIRECT(ADDRESS($E430,44))=0,INDIRECT(ADDRESS($E430,38))="UL"),INDIRECT(ADDRESS($E430,COLUMN())),0),0),IF($F430&gt;0,IF(AND(INDIRECT(ADDRESS($F430,44))=0,INDIRECT(ADDRESS($F430,38))="UL"),INDIRECT(ADDRESS($F430,COLUMN())),0),0),IF($G430&gt;0,IF(AND(INDIRECT(ADDRESS($G430,44))=0,INDIRECT(ADDRESS($G430,38))="UL"),INDIRECT(ADDRESS($G430,COLUMN())),0),0),IF($H430&gt;0,IF(AND(INDIRECT(ADDRESS($H430,44))=0,INDIRECT(ADDRESS($H430,38))="UL"),INDIRECT(ADDRESS($H430,COLUMN())),0),0),IF($I430&gt;0,IF(AND(INDIRECT(ADDRESS($I430,44))=0,INDIRECT(ADDRESS($I430,38))="UL"),INDIRECT(ADDRESS($I430,COLUMN())),0),0),IF($J430&gt;0,IF(AND(INDIRECT(ADDRESS($J430,44))=0,INDIRECT(ADDRESS($J430,38))="UL"),INDIRECT(ADDRESS($J430,COLUMN())),0),0),IF($K430&gt;0,IF(AND(INDIRECT(ADDRESS($K430,44))=0,INDIRECT(ADDRESS($K430,38))="UL"),INDIRECT(ADDRESS($K430,COLUMN())),0),0),IF($L430&gt;0,IF(AND(INDIRECT(ADDRESS($L430,44))=0,INDIRECT(ADDRESS($L430,38))="UL"),INDIRECT(ADDRESS($L430,COLUMN())),0),0),IF($M430&gt;0,IF(AND(INDIRECT(ADDRESS($M430,44))=0,INDIRECT(ADDRESS($M430,38))="UL"),INDIRECT(ADDRESS($M430,COLUMN())),0),0))</f>
        <v>0.47407407407407404</v>
      </c>
      <c r="BB430" s="58" cm="1">
        <f t="array" aca="1" ref="BB430" ca="1">SUM(IF($C430&gt;0,IF(AND(INDIRECT(ADDRESS($C430,44))=0,INDIRECT(ADDRESS($C430,38))="UL"),INDIRECT(ADDRESS($C430,COLUMN())),0),0),IF($D430&gt;0,IF(AND(INDIRECT(ADDRESS($D430,44))=0,INDIRECT(ADDRESS($D430,38))="UL"),INDIRECT(ADDRESS($D430,COLUMN())),0),0),IF($E430&gt;0,IF(AND(INDIRECT(ADDRESS($E430,44))=0,INDIRECT(ADDRESS($E430,38))="UL"),INDIRECT(ADDRESS($E430,COLUMN())),0),0),IF($F430&gt;0,IF(AND(INDIRECT(ADDRESS($F430,44))=0,INDIRECT(ADDRESS($F430,38))="UL"),INDIRECT(ADDRESS($F430,COLUMN())),0),0),IF($G430&gt;0,IF(AND(INDIRECT(ADDRESS($G430,44))=0,INDIRECT(ADDRESS($G430,38))="UL"),INDIRECT(ADDRESS($G430,COLUMN())),0),0),IF($H430&gt;0,IF(AND(INDIRECT(ADDRESS($H430,44))=0,INDIRECT(ADDRESS($H430,38))="UL"),INDIRECT(ADDRESS($H430,COLUMN())),0),0),IF($I430&gt;0,IF(AND(INDIRECT(ADDRESS($I430,44))=0,INDIRECT(ADDRESS($I430,38))="UL"),INDIRECT(ADDRESS($I430,COLUMN())),0),0),IF($J430&gt;0,IF(AND(INDIRECT(ADDRESS($J430,44))=0,INDIRECT(ADDRESS($J430,38))="UL"),INDIRECT(ADDRESS($J430,COLUMN())),0),0),IF($K430&gt;0,IF(AND(INDIRECT(ADDRESS($K430,44))=0,INDIRECT(ADDRESS($K430,38))="UL"),INDIRECT(ADDRESS($K430,COLUMN())),0),0),IF($L430&gt;0,IF(AND(INDIRECT(ADDRESS($L430,44))=0,INDIRECT(ADDRESS($L430,38))="UL"),INDIRECT(ADDRESS($L430,COLUMN())),0),0),IF($M430&gt;0,IF(AND(INDIRECT(ADDRESS($M430,44))=0,INDIRECT(ADDRESS($M430,38))="UL"),INDIRECT(ADDRESS($M430,COLUMN())),0),0))</f>
        <v>0.41481481481481486</v>
      </c>
      <c r="BC430" s="58" cm="1">
        <f t="array" aca="1" ref="BC430" ca="1">SUM(IF($C430&gt;0,IF(AND(INDIRECT(ADDRESS($C430,44))=0,INDIRECT(ADDRESS($C430,38))="UL"),INDIRECT(ADDRESS($C430,COLUMN())),0),0),IF($D430&gt;0,IF(AND(INDIRECT(ADDRESS($D430,44))=0,INDIRECT(ADDRESS($D430,38))="UL"),INDIRECT(ADDRESS($D430,COLUMN())),0),0),IF($E430&gt;0,IF(AND(INDIRECT(ADDRESS($E430,44))=0,INDIRECT(ADDRESS($E430,38))="UL"),INDIRECT(ADDRESS($E430,COLUMN())),0),0),IF($F430&gt;0,IF(AND(INDIRECT(ADDRESS($F430,44))=0,INDIRECT(ADDRESS($F430,38))="UL"),INDIRECT(ADDRESS($F430,COLUMN())),0),0),IF($G430&gt;0,IF(AND(INDIRECT(ADDRESS($G430,44))=0,INDIRECT(ADDRESS($G430,38))="UL"),INDIRECT(ADDRESS($G430,COLUMN())),0),0),IF($H430&gt;0,IF(AND(INDIRECT(ADDRESS($H430,44))=0,INDIRECT(ADDRESS($H430,38))="UL"),INDIRECT(ADDRESS($H430,COLUMN())),0),0),IF($I430&gt;0,IF(AND(INDIRECT(ADDRESS($I430,44))=0,INDIRECT(ADDRESS($I430,38))="UL"),INDIRECT(ADDRESS($I430,COLUMN())),0),0),IF($J430&gt;0,IF(AND(INDIRECT(ADDRESS($J430,44))=0,INDIRECT(ADDRESS($J430,38))="UL"),INDIRECT(ADDRESS($J430,COLUMN())),0),0),IF($K430&gt;0,IF(AND(INDIRECT(ADDRESS($K430,44))=0,INDIRECT(ADDRESS($K430,38))="UL"),INDIRECT(ADDRESS($K430,COLUMN())),0),0),IF($L430&gt;0,IF(AND(INDIRECT(ADDRESS($L430,44))=0,INDIRECT(ADDRESS($L430,38))="UL"),INDIRECT(ADDRESS($L430,COLUMN())),0),0),IF($M430&gt;0,IF(AND(INDIRECT(ADDRESS($M430,44))=0,INDIRECT(ADDRESS($M430,38))="UL"),INDIRECT(ADDRESS($M430,COLUMN())),0),0))</f>
        <v>0.29629629629629628</v>
      </c>
      <c r="BD430" s="58" cm="1">
        <f t="array" aca="1" ref="BD430" ca="1">SUM(IF($C430&gt;0,IF(AND(INDIRECT(ADDRESS($C430,44))=0,INDIRECT(ADDRESS($C430,38))="UL"),INDIRECT(ADDRESS($C430,COLUMN())),0),0),IF($D430&gt;0,IF(AND(INDIRECT(ADDRESS($D430,44))=0,INDIRECT(ADDRESS($D430,38))="UL"),INDIRECT(ADDRESS($D430,COLUMN())),0),0),IF($E430&gt;0,IF(AND(INDIRECT(ADDRESS($E430,44))=0,INDIRECT(ADDRESS($E430,38))="UL"),INDIRECT(ADDRESS($E430,COLUMN())),0),0),IF($F430&gt;0,IF(AND(INDIRECT(ADDRESS($F430,44))=0,INDIRECT(ADDRESS($F430,38))="UL"),INDIRECT(ADDRESS($F430,COLUMN())),0),0),IF($G430&gt;0,IF(AND(INDIRECT(ADDRESS($G430,44))=0,INDIRECT(ADDRESS($G430,38))="UL"),INDIRECT(ADDRESS($G430,COLUMN())),0),0),IF($H430&gt;0,IF(AND(INDIRECT(ADDRESS($H430,44))=0,INDIRECT(ADDRESS($H430,38))="UL"),INDIRECT(ADDRESS($H430,COLUMN())),0),0),IF($I430&gt;0,IF(AND(INDIRECT(ADDRESS($I430,44))=0,INDIRECT(ADDRESS($I430,38))="UL"),INDIRECT(ADDRESS($I430,COLUMN())),0),0),IF($J430&gt;0,IF(AND(INDIRECT(ADDRESS($J430,44))=0,INDIRECT(ADDRESS($J430,38))="UL"),INDIRECT(ADDRESS($J430,COLUMN())),0),0),IF($K430&gt;0,IF(AND(INDIRECT(ADDRESS($K430,44))=0,INDIRECT(ADDRESS($K430,38))="UL"),INDIRECT(ADDRESS($K430,COLUMN())),0),0),IF($L430&gt;0,IF(AND(INDIRECT(ADDRESS($L430,44))=0,INDIRECT(ADDRESS($L430,38))="UL"),INDIRECT(ADDRESS($L430,COLUMN())),0),0),IF($M430&gt;0,IF(AND(INDIRECT(ADDRESS($M430,44))=0,INDIRECT(ADDRESS($M430,38))="UL"),INDIRECT(ADDRESS($M430,COLUMN())),0),0))</f>
        <v>0.59259259259259256</v>
      </c>
      <c r="BE430" s="57">
        <f t="shared" ca="1" si="304"/>
        <v>0.41481481481481486</v>
      </c>
      <c r="BF430" s="57" cm="1">
        <f t="array" aca="1" ref="BF430" ca="1">SUM(IF($C430&gt;0,IF(INDIRECT(ADDRESS($C430,45))=1,INDIRECT(ADDRESS($C430,52))*INDIRECT(ADDRESS($C430,42))/5,0),0), IF($D430&gt;0,IF(INDIRECT(ADDRESS($D430,45))=1,INDIRECT(ADDRESS($D430,52))*INDIRECT(ADDRESS($D430,42))/5,0),0), IF($E430&gt;0,IF(INDIRECT(ADDRESS($E430,45))=1,INDIRECT(ADDRESS($E430,52))*INDIRECT(ADDRESS($E430,42))/5,0),0), IF($F430&gt;0,IF(INDIRECT(ADDRESS($F430,45))=1,INDIRECT(ADDRESS($F430,52))*INDIRECT(ADDRESS($F430,42))/5,0),0), IF($G430&gt;0,IF(INDIRECT(ADDRESS($G430,45))=1,INDIRECT(ADDRESS($G430,52))*INDIRECT(ADDRESS($G430,42))/5,0),0), IF($H430&gt;0,IF(INDIRECT(ADDRESS($H430,45))=1,INDIRECT(ADDRESS($H430,52))*INDIRECT(ADDRESS($H430,42))/5,0),0)
)*$BF$296/100</f>
        <v>0</v>
      </c>
      <c r="BG430" s="19"/>
      <c r="BH430" s="57" cm="1">
        <f t="array" aca="1" ref="BH430" ca="1">SUM(IF($C430&gt;0,IF(AND(INDIRECT(ADDRESS($C430,44))=0,INDIRECT(ADDRESS($C430,38))&lt;&gt;"UL"),INDIRECT(ADDRESS($C430,COLUMN()-12)),0),0), IF($D430&gt;0,IF(AND(INDIRECT(ADDRESS($D430,44))=0,INDIRECT(ADDRESS($D430,38))&lt;&gt;"UL"),INDIRECT(ADDRESS($D430,COLUMN()-12)),0),0), IF($E430&gt;0,IF(AND(INDIRECT(ADDRESS($E430,44))=0,INDIRECT(ADDRESS($E430,38))&lt;&gt;"UL"),INDIRECT(ADDRESS($E430,COLUMN()-12)),0),0), IF($F430&gt;0,IF(AND(INDIRECT(ADDRESS($F430,44))=0,INDIRECT(ADDRESS($F430,38))&lt;&gt;"UL"),INDIRECT(ADDRESS($F430,COLUMN()-12)),0),0), IF($G430&gt;0,IF(AND(INDIRECT(ADDRESS($G430,44))=0,INDIRECT(ADDRESS($G430,38))&lt;&gt;"UL"),INDIRECT(ADDRESS($G430,COLUMN()-12)),0),0), IF($H430&gt;0,IF(AND(INDIRECT(ADDRESS($H430,44))=0,INDIRECT(ADDRESS($H430,38))&lt;&gt;"UL"),INDIRECT(ADDRESS($H430,COLUMN()-12)),0),0), IF($I430&gt;0,IF(AND(INDIRECT(ADDRESS($I430,44))=0,INDIRECT(ADDRESS($I430,38))&lt;&gt;"UL"),INDIRECT(ADDRESS($I430,COLUMN()-12)),0),0), IF($J430&gt;0,IF(AND(INDIRECT(ADDRESS($J430,44))=0,INDIRECT(ADDRESS($J430,38))&lt;&gt;"UL"),INDIRECT(ADDRESS($J430,COLUMN()-12)),0),0), IF($K430&gt;0,IF(AND(INDIRECT(ADDRESS($K430,44))=0,INDIRECT(ADDRESS($K430,38))&lt;&gt;"UL"),INDIRECT(ADDRESS($K430,COLUMN()-12)),0),0), IF($L430&gt;0,IF(AND(INDIRECT(ADDRESS($L430,44))=0,INDIRECT(ADDRESS($L430,38))&lt;&gt;"UL"),INDIRECT(ADDRESS($L430,COLUMN()-12)),0),0), IF($M430&gt;0,IF(AND(INDIRECT(ADDRESS($M430,44))=0,INDIRECT(ADDRESS($M430,38))&lt;&gt;"UL"),INDIRECT(ADDRESS($M430,COLUMN()-12)),0),0))</f>
        <v>0.5</v>
      </c>
      <c r="BI430" s="57" cm="1">
        <f t="array" aca="1" ref="BI430" ca="1">SUM(IF($C430&gt;0,IF(AND(INDIRECT(ADDRESS($C430,44))=0,INDIRECT(ADDRESS($C430,38))&lt;&gt;"UL"),INDIRECT(ADDRESS($C430,COLUMN()-12)),0),0), IF($D430&gt;0,IF(AND(INDIRECT(ADDRESS($D430,44))=0,INDIRECT(ADDRESS($D430,38))&lt;&gt;"UL"),INDIRECT(ADDRESS($D430,COLUMN()-12)),0),0), IF($E430&gt;0,IF(AND(INDIRECT(ADDRESS($E430,44))=0,INDIRECT(ADDRESS($E430,38))&lt;&gt;"UL"),INDIRECT(ADDRESS($E430,COLUMN()-12)),0),0), IF($F430&gt;0,IF(AND(INDIRECT(ADDRESS($F430,44))=0,INDIRECT(ADDRESS($F430,38))&lt;&gt;"UL"),INDIRECT(ADDRESS($F430,COLUMN()-12)),0),0), IF($G430&gt;0,IF(AND(INDIRECT(ADDRESS($G430,44))=0,INDIRECT(ADDRESS($G430,38))&lt;&gt;"UL"),INDIRECT(ADDRESS($G430,COLUMN()-12)),0),0), IF($H430&gt;0,IF(AND(INDIRECT(ADDRESS($H430,44))=0,INDIRECT(ADDRESS($H430,38))&lt;&gt;"UL"),INDIRECT(ADDRESS($H430,COLUMN()-12)),0),0), IF($I430&gt;0,IF(AND(INDIRECT(ADDRESS($I430,44))=0,INDIRECT(ADDRESS($I430,38))&lt;&gt;"UL"),INDIRECT(ADDRESS($I430,COLUMN()-12)),0),0), IF($J430&gt;0,IF(AND(INDIRECT(ADDRESS($J430,44))=0,INDIRECT(ADDRESS($J430,38))&lt;&gt;"UL"),INDIRECT(ADDRESS($J430,COLUMN()-12)),0),0), IF($K430&gt;0,IF(AND(INDIRECT(ADDRESS($K430,44))=0,INDIRECT(ADDRESS($K430,38))&lt;&gt;"UL"),INDIRECT(ADDRESS($K430,COLUMN()-12)),0),0), IF($L430&gt;0,IF(AND(INDIRECT(ADDRESS($L430,44))=0,INDIRECT(ADDRESS($L430,38))&lt;&gt;"UL"),INDIRECT(ADDRESS($L430,COLUMN()-12)),0),0), IF($M430&gt;0,IF(AND(INDIRECT(ADDRESS($M430,44))=0,INDIRECT(ADDRESS($M430,38))&lt;&gt;"UL"),INDIRECT(ADDRESS($M430,COLUMN()-12)),0),0))</f>
        <v>0.33333333333333331</v>
      </c>
      <c r="BJ430" s="57" cm="1">
        <f t="array" aca="1" ref="BJ430" ca="1">SUM(IF($C430&gt;0,IF(AND(INDIRECT(ADDRESS($C430,44))=0,INDIRECT(ADDRESS($C430,38))&lt;&gt;"UL"),INDIRECT(ADDRESS($C430,COLUMN()-12)),0),0), IF($D430&gt;0,IF(AND(INDIRECT(ADDRESS($D430,44))=0,INDIRECT(ADDRESS($D430,38))&lt;&gt;"UL"),INDIRECT(ADDRESS($D430,COLUMN()-12)),0),0), IF($E430&gt;0,IF(AND(INDIRECT(ADDRESS($E430,44))=0,INDIRECT(ADDRESS($E430,38))&lt;&gt;"UL"),INDIRECT(ADDRESS($E430,COLUMN()-12)),0),0), IF($F430&gt;0,IF(AND(INDIRECT(ADDRESS($F430,44))=0,INDIRECT(ADDRESS($F430,38))&lt;&gt;"UL"),INDIRECT(ADDRESS($F430,COLUMN()-12)),0),0), IF($G430&gt;0,IF(AND(INDIRECT(ADDRESS($G430,44))=0,INDIRECT(ADDRESS($G430,38))&lt;&gt;"UL"),INDIRECT(ADDRESS($G430,COLUMN()-12)),0),0), IF($H430&gt;0,IF(AND(INDIRECT(ADDRESS($H430,44))=0,INDIRECT(ADDRESS($H430,38))&lt;&gt;"UL"),INDIRECT(ADDRESS($H430,COLUMN()-12)),0),0), IF($I430&gt;0,IF(AND(INDIRECT(ADDRESS($I430,44))=0,INDIRECT(ADDRESS($I430,38))&lt;&gt;"UL"),INDIRECT(ADDRESS($I430,COLUMN()-12)),0),0), IF($J430&gt;0,IF(AND(INDIRECT(ADDRESS($J430,44))=0,INDIRECT(ADDRESS($J430,38))&lt;&gt;"UL"),INDIRECT(ADDRESS($J430,COLUMN()-12)),0),0), IF($K430&gt;0,IF(AND(INDIRECT(ADDRESS($K430,44))=0,INDIRECT(ADDRESS($K430,38))&lt;&gt;"UL"),INDIRECT(ADDRESS($K430,COLUMN()-12)),0),0), IF($L430&gt;0,IF(AND(INDIRECT(ADDRESS($L430,44))=0,INDIRECT(ADDRESS($L430,38))&lt;&gt;"UL"),INDIRECT(ADDRESS($L430,COLUMN()-12)),0),0), IF($M430&gt;0,IF(AND(INDIRECT(ADDRESS($M430,44))=0,INDIRECT(ADDRESS($M430,38))&lt;&gt;"UL"),INDIRECT(ADDRESS($M430,COLUMN()-12)),0),0))</f>
        <v>0</v>
      </c>
      <c r="BK430" s="57">
        <f t="shared" ca="1" si="305"/>
        <v>0.33333333333333331</v>
      </c>
      <c r="BL430" s="58">
        <f t="shared" ca="1" si="306"/>
        <v>0.27777777777777773</v>
      </c>
      <c r="BM430" s="57" cm="1">
        <f t="array" aca="1" ref="BM430" ca="1">SUM(IF($C430&gt;0,IF(AND(INDIRECT(ADDRESS($C430,44))=0,INDIRECT(ADDRESS($C430,38))&lt;&gt;"UL"),INDIRECT(ADDRESS($C430,COLUMN()-12)),0),0), IF($D430&gt;0,IF(AND(INDIRECT(ADDRESS($D430,44))=0,INDIRECT(ADDRESS($D430,38))&lt;&gt;"UL"),INDIRECT(ADDRESS($D430,COLUMN()-12)),0),0), IF($E430&gt;0,IF(AND(INDIRECT(ADDRESS($E430,44))=0,INDIRECT(ADDRESS($E430,38))&lt;&gt;"UL"),INDIRECT(ADDRESS($E430,COLUMN()-12)),0),0), IF($F430&gt;0,IF(AND(INDIRECT(ADDRESS($F430,44))=0,INDIRECT(ADDRESS($F430,38))&lt;&gt;"UL"),INDIRECT(ADDRESS($F430,COLUMN()-12)),0),0), IF($G430&gt;0,IF(AND(INDIRECT(ADDRESS($G430,44))=0,INDIRECT(ADDRESS($G430,38))&lt;&gt;"UL"),INDIRECT(ADDRESS($G430,COLUMN()-12)),0),0), IF($H430&gt;0,IF(AND(INDIRECT(ADDRESS($H430,44))=0,INDIRECT(ADDRESS($H430,38))&lt;&gt;"UL"),INDIRECT(ADDRESS($H430,COLUMN()-12)),0),0), IF($I430&gt;0,IF(AND(INDIRECT(ADDRESS($I430,44))=0,INDIRECT(ADDRESS($I430,38))&lt;&gt;"UL"),INDIRECT(ADDRESS($I430,COLUMN()-12)),0),0), IF($J430&gt;0,IF(AND(INDIRECT(ADDRESS($J430,44))=0,INDIRECT(ADDRESS($J430,38))&lt;&gt;"UL"),INDIRECT(ADDRESS($J430,COLUMN()-12)),0),0), IF($K430&gt;0,IF(AND(INDIRECT(ADDRESS($K430,44))=0,INDIRECT(ADDRESS($K430,38))&lt;&gt;"UL"),INDIRECT(ADDRESS($K430,COLUMN()-11)),0),0), IF($L430&gt;0,IF(AND(INDIRECT(ADDRESS($L430,44))=0,INDIRECT(ADDRESS($L430,38))&lt;&gt;"UL"),INDIRECT(ADDRESS($L430,COLUMN()-11)),0),0), IF($M430&gt;0,IF(AND(INDIRECT(ADDRESS($M430,44))=0,INDIRECT(ADDRESS($M430,38))&lt;&gt;"UL"),INDIRECT(ADDRESS($M430,COLUMN()-11)),0),0))</f>
        <v>8.8888888888888878E-2</v>
      </c>
      <c r="BN430" s="57" cm="1">
        <f t="array" aca="1" ref="BN430" ca="1">SUM(IF($C430&gt;0,IF(AND(INDIRECT(ADDRESS($C430,44))=0,INDIRECT(ADDRESS($C430,38))&lt;&gt;"UL"),INDIRECT(ADDRESS($C430,COLUMN()-12)),0),0), IF($D430&gt;0,IF(AND(INDIRECT(ADDRESS($D430,44))=0,INDIRECT(ADDRESS($D430,38))&lt;&gt;"UL"),INDIRECT(ADDRESS($D430,COLUMN()-12)),0),0), IF($E430&gt;0,IF(AND(INDIRECT(ADDRESS($E430,44))=0,INDIRECT(ADDRESS($E430,38))&lt;&gt;"UL"),INDIRECT(ADDRESS($E430,COLUMN()-12)),0),0), IF($F430&gt;0,IF(AND(INDIRECT(ADDRESS($F430,44))=0,INDIRECT(ADDRESS($F430,38))&lt;&gt;"UL"),INDIRECT(ADDRESS($F430,COLUMN()-12)),0),0), IF($G430&gt;0,IF(AND(INDIRECT(ADDRESS($G430,44))=0,INDIRECT(ADDRESS($G430,38))&lt;&gt;"UL"),INDIRECT(ADDRESS($G430,COLUMN()-12)),0),0), IF($H430&gt;0,IF(AND(INDIRECT(ADDRESS($H430,44))=0,INDIRECT(ADDRESS($H430,38))&lt;&gt;"UL"),INDIRECT(ADDRESS($H430,COLUMN()-12)),0),0), IF($I430&gt;0,IF(AND(INDIRECT(ADDRESS($I430,44))=0,INDIRECT(ADDRESS($I430,38))&lt;&gt;"UL"),INDIRECT(ADDRESS($I430,COLUMN()-12)),0),0), IF($J430&gt;0,IF(AND(INDIRECT(ADDRESS($J430,44))=0,INDIRECT(ADDRESS($J430,38))&lt;&gt;"UL"),INDIRECT(ADDRESS($J430,COLUMN()-12)),0),0), IF($K430&gt;0,IF(AND(INDIRECT(ADDRESS($K430,44))=0,INDIRECT(ADDRESS($K430,38))&lt;&gt;"UL"),INDIRECT(ADDRESS($K430,COLUMN()-11)),0),0), IF($L430&gt;0,IF(AND(INDIRECT(ADDRESS($L430,44))=0,INDIRECT(ADDRESS($L430,38))&lt;&gt;"UL"),INDIRECT(ADDRESS($L430,COLUMN()-11)),0),0), IF($M430&gt;0,IF(AND(INDIRECT(ADDRESS($M430,44))=0,INDIRECT(ADDRESS($M430,38))&lt;&gt;"UL"),INDIRECT(ADDRESS($M430,COLUMN()-11)),0),0))</f>
        <v>0.13333333333333333</v>
      </c>
      <c r="BO430" s="57" cm="1">
        <f t="array" aca="1" ref="BO430" ca="1">SUM(IF($C430&gt;0,IF(AND(INDIRECT(ADDRESS($C430,44))=0,INDIRECT(ADDRESS($C430,38))&lt;&gt;"UL"),INDIRECT(ADDRESS($C430,COLUMN()-12)),0),0), IF($D430&gt;0,IF(AND(INDIRECT(ADDRESS($D430,44))=0,INDIRECT(ADDRESS($D430,38))&lt;&gt;"UL"),INDIRECT(ADDRESS($D430,COLUMN()-12)),0),0), IF($E430&gt;0,IF(AND(INDIRECT(ADDRESS($E430,44))=0,INDIRECT(ADDRESS($E430,38))&lt;&gt;"UL"),INDIRECT(ADDRESS($E430,COLUMN()-12)),0),0), IF($F430&gt;0,IF(AND(INDIRECT(ADDRESS($F430,44))=0,INDIRECT(ADDRESS($F430,38))&lt;&gt;"UL"),INDIRECT(ADDRESS($F430,COLUMN()-12)),0),0), IF($G430&gt;0,IF(AND(INDIRECT(ADDRESS($G430,44))=0,INDIRECT(ADDRESS($G430,38))&lt;&gt;"UL"),INDIRECT(ADDRESS($G430,COLUMN()-12)),0),0), IF($H430&gt;0,IF(AND(INDIRECT(ADDRESS($H430,44))=0,INDIRECT(ADDRESS($H430,38))&lt;&gt;"UL"),INDIRECT(ADDRESS($H430,COLUMN()-12)),0),0), IF($I430&gt;0,IF(AND(INDIRECT(ADDRESS($I430,44))=0,INDIRECT(ADDRESS($I430,38))&lt;&gt;"UL"),INDIRECT(ADDRESS($I430,COLUMN()-12)),0),0), IF($J430&gt;0,IF(AND(INDIRECT(ADDRESS($J430,44))=0,INDIRECT(ADDRESS($J430,38))&lt;&gt;"UL"),INDIRECT(ADDRESS($J430,COLUMN()-12)),0),0), IF($K430&gt;0,IF(AND(INDIRECT(ADDRESS($K430,44))=0,INDIRECT(ADDRESS($K430,38))&lt;&gt;"UL"),INDIRECT(ADDRESS($K430,COLUMN()-11)),0),0), IF($L430&gt;0,IF(AND(INDIRECT(ADDRESS($L430,44))=0,INDIRECT(ADDRESS($L430,38))&lt;&gt;"UL"),INDIRECT(ADDRESS($L430,COLUMN()-11)),0),0), IF($M430&gt;0,IF(AND(INDIRECT(ADDRESS($M430,44))=0,INDIRECT(ADDRESS($M430,38))&lt;&gt;"UL"),INDIRECT(ADDRESS($M430,COLUMN()-11)),0),0))</f>
        <v>6.6666666666666666E-2</v>
      </c>
      <c r="BP430" s="57" cm="1">
        <f t="array" aca="1" ref="BP430" ca="1">SUM(IF($C430&gt;0,IF(AND(INDIRECT(ADDRESS($C430,44))=0,INDIRECT(ADDRESS($C430,38))&lt;&gt;"UL"),INDIRECT(ADDRESS($C430,COLUMN()-12)),0),0), IF($D430&gt;0,IF(AND(INDIRECT(ADDRESS($D430,44))=0,INDIRECT(ADDRESS($D430,38))&lt;&gt;"UL"),INDIRECT(ADDRESS($D430,COLUMN()-12)),0),0), IF($E430&gt;0,IF(AND(INDIRECT(ADDRESS($E430,44))=0,INDIRECT(ADDRESS($E430,38))&lt;&gt;"UL"),INDIRECT(ADDRESS($E430,COLUMN()-12)),0),0), IF($F430&gt;0,IF(AND(INDIRECT(ADDRESS($F430,44))=0,INDIRECT(ADDRESS($F430,38))&lt;&gt;"UL"),INDIRECT(ADDRESS($F430,COLUMN()-12)),0),0), IF($G430&gt;0,IF(AND(INDIRECT(ADDRESS($G430,44))=0,INDIRECT(ADDRESS($G430,38))&lt;&gt;"UL"),INDIRECT(ADDRESS($G430,COLUMN()-12)),0),0), IF($H430&gt;0,IF(AND(INDIRECT(ADDRESS($H430,44))=0,INDIRECT(ADDRESS($H430,38))&lt;&gt;"UL"),INDIRECT(ADDRESS($H430,COLUMN()-12)),0),0), IF($I430&gt;0,IF(AND(INDIRECT(ADDRESS($I430,44))=0,INDIRECT(ADDRESS($I430,38))&lt;&gt;"UL"),INDIRECT(ADDRESS($I430,COLUMN()-12)),0),0), IF($J430&gt;0,IF(AND(INDIRECT(ADDRESS($J430,44))=0,INDIRECT(ADDRESS($J430,38))&lt;&gt;"UL"),INDIRECT(ADDRESS($J430,COLUMN()-12)),0),0), IF($K430&gt;0,IF(AND(INDIRECT(ADDRESS($K430,44))=0,INDIRECT(ADDRESS($K430,38))&lt;&gt;"UL"),INDIRECT(ADDRESS($K430,COLUMN()-11)),0),0), IF($L430&gt;0,IF(AND(INDIRECT(ADDRESS($L430,44))=0,INDIRECT(ADDRESS($L430,38))&lt;&gt;"UL"),INDIRECT(ADDRESS($L430,COLUMN()-11)),0),0), IF($M430&gt;0,IF(AND(INDIRECT(ADDRESS($M430,44))=0,INDIRECT(ADDRESS($M430,38))&lt;&gt;"UL"),INDIRECT(ADDRESS($M430,COLUMN()-11)),0),0))</f>
        <v>0.15555555555555553</v>
      </c>
      <c r="BQ430" s="57">
        <f t="shared" ca="1" si="307"/>
        <v>0.13333333333333333</v>
      </c>
      <c r="BR430" s="161">
        <f t="shared" ca="1" si="308"/>
        <v>85.799735735622619</v>
      </c>
      <c r="BS430" s="59"/>
      <c r="BT430" s="56">
        <f t="shared" ca="1" si="309"/>
        <v>6.4389848001102177</v>
      </c>
      <c r="BU430" s="63">
        <f t="shared" ca="1" si="310"/>
        <v>0.13414551666896288</v>
      </c>
      <c r="BV430" s="57" t="s">
        <v>34</v>
      </c>
      <c r="BW430" s="57" cm="1">
        <f t="array" aca="1" ref="BW430" ca="1">SUM(IF($C430&gt;0,IF(AND(INDIRECT(ADDRESS($C430,44))=0,INDIRECT(ADDRESS($C430,38))="UL",ISERROR(SEARCH("Rear",INDIRECT(ADDRESS($C430,33)))),ISERROR(SEARCH("Side",INDIRECT(ADDRESS($C430,33))))),INDIRECT(ADDRESS($C430,COLUMN())),0),0),IF($D430&gt;0,IF(AND(INDIRECT(ADDRESS($D430,44))=0,INDIRECT(ADDRESS($D430,38))="UL",ISERROR(SEARCH("Rear",INDIRECT(ADDRESS($D430,33)))),ISERROR(SEARCH("Side",INDIRECT(ADDRESS($D430,33))))),INDIRECT(ADDRESS($D430,COLUMN())),0),0),IF($E430&gt;0,IF(AND(INDIRECT(ADDRESS($E430,44))=0,INDIRECT(ADDRESS($E430,38))="UL",ISERROR(SEARCH("Rear",INDIRECT(ADDRESS($E430,33)))),ISERROR(SEARCH("Side",INDIRECT(ADDRESS($E430,33))))),INDIRECT(ADDRESS($E430,COLUMN())),0),0),IF($F430&gt;0,IF(AND(INDIRECT(ADDRESS($F430,44))=0,INDIRECT(ADDRESS($F430,38))="UL",ISERROR(SEARCH("Rear",INDIRECT(ADDRESS($F430,33)))),ISERROR(SEARCH("Side",INDIRECT(ADDRESS($F430,33))))),INDIRECT(ADDRESS($F430,COLUMN())),0),0),IF($G430&gt;0,IF(AND(INDIRECT(ADDRESS($G430,44))=0,INDIRECT(ADDRESS($G430,38))="UL",ISERROR(SEARCH("Rear",INDIRECT(ADDRESS($G430,33)))),ISERROR(SEARCH("Side",INDIRECT(ADDRESS($G430,33))))),INDIRECT(ADDRESS($G430,COLUMN())),0),0),IF($H430&gt;0,IF(AND(INDIRECT(ADDRESS($H430,44))=0,INDIRECT(ADDRESS($H430,38))="UL",ISERROR(SEARCH("Rear",INDIRECT(ADDRESS($H430,33)))),ISERROR(SEARCH("Side",INDIRECT(ADDRESS($H430,33))))),INDIRECT(ADDRESS($H430,COLUMN())),0),0),IF($I430&gt;0,IF(AND(INDIRECT(ADDRESS($I430,44))=0,INDIRECT(ADDRESS($I430,38))="UL",ISERROR(SEARCH("Rear",INDIRECT(ADDRESS($I430,33)))),ISERROR(SEARCH("Side",INDIRECT(ADDRESS($I430,33))))),INDIRECT(ADDRESS($I430,COLUMN())),0),0),IF($J430&gt;0,IF(AND(INDIRECT(ADDRESS($J430,44))=0,INDIRECT(ADDRESS($J430,38))="UL",ISERROR(SEARCH("Rear",INDIRECT(ADDRESS($J430,33)))),ISERROR(SEARCH("Side",INDIRECT(ADDRESS($J430,33))))),INDIRECT(ADDRESS($J430,COLUMN())),0),0),IF($K430&gt;0,IF(AND(INDIRECT(ADDRESS($K430,44))=0,INDIRECT(ADDRESS($K430,38))="UL",ISERROR(SEARCH("Rear",INDIRECT(ADDRESS($K430,33)))),ISERROR(SEARCH("Side",INDIRECT(ADDRESS($K430,33))))),INDIRECT(ADDRESS($K430,COLUMN())),0),0),IF($L430&gt;0,IF(AND(INDIRECT(ADDRESS($L430,44))=0,INDIRECT(ADDRESS($L430,38))="UL",ISERROR(SEARCH("Rear",INDIRECT(ADDRESS($L430,33)))),ISERROR(SEARCH("Side",INDIRECT(ADDRESS($L430,33))))),INDIRECT(ADDRESS($L430,COLUMN())),0),0),IF($M430&gt;0,IF(AND(INDIRECT(ADDRESS($M430,44))=0,INDIRECT(ADDRESS($M430,38))="UL",ISERROR(SEARCH("Rear",INDIRECT(ADDRESS($M430,33)))),ISERROR(SEARCH("Side",INDIRECT(ADDRESS($M430,33))))),INDIRECT(ADDRESS($M430,COLUMN())),0),0))</f>
        <v>0.77777777777777768</v>
      </c>
      <c r="BX430" s="57">
        <f t="shared" ca="1" si="311"/>
        <v>0.77777777777777768</v>
      </c>
      <c r="BY430" s="57" cm="1">
        <f t="array" aca="1" ref="BY430" ca="1">SUM(IF($C430&gt;0,IF(AND(INDIRECT(ADDRESS($C430,44))=0,INDIRECT(ADDRESS($C430,38))="UL"),INDIRECT(ADDRESS($C430,COLUMN())),0),0),IF($D430&gt;0,IF(AND(INDIRECT(ADDRESS($D430,44))=0,INDIRECT(ADDRESS($D430,38))="UL"),INDIRECT(ADDRESS($D430,COLUMN())),0),0),IF($E430&gt;0,IF(AND(INDIRECT(ADDRESS($E430,44))=0,INDIRECT(ADDRESS($E430,38))="UL"),INDIRECT(ADDRESS($E430,COLUMN())),0),0),IF($F430&gt;0,IF(AND(INDIRECT(ADDRESS($F430,44))=0,INDIRECT(ADDRESS($F430,38))="UL"),INDIRECT(ADDRESS($F430,COLUMN())),0),0),IF($G430&gt;0,IF(AND(INDIRECT(ADDRESS($G430,44))=0,INDIRECT(ADDRESS($G430,38))="UL"),INDIRECT(ADDRESS($G430,COLUMN())),0),0),IF($H430&gt;0,IF(AND(INDIRECT(ADDRESS($H430,44))=0,INDIRECT(ADDRESS($H430,38))="UL"),INDIRECT(ADDRESS($H430,COLUMN())),0),0),IF($I430&gt;0,IF(AND(INDIRECT(ADDRESS($I430,44))=0,INDIRECT(ADDRESS($I430,38))="UL"),INDIRECT(ADDRESS($I430,COLUMN())),0),0),IF($J430&gt;0,IF(AND(INDIRECT(ADDRESS($J430,44))=0,INDIRECT(ADDRESS($J430,38))="UL"),INDIRECT(ADDRESS($J430,COLUMN())),0),0),IF($K430&gt;0,IF(AND(INDIRECT(ADDRESS($K430,44))=0,INDIRECT(ADDRESS($K430,38))="UL"),INDIRECT(ADDRESS($K430,COLUMN())),0),0),IF($L430&gt;0,IF(AND(INDIRECT(ADDRESS($L430,44))=0,INDIRECT(ADDRESS($L430,38))="UL"),INDIRECT(ADDRESS($L430,COLUMN())),0),0),IF($M430&gt;0,IF(AND(INDIRECT(ADDRESS($M430,44))=0,INDIRECT(ADDRESS($M430,38))="UL"),INDIRECT(ADDRESS($M430,COLUMN())),0),0))</f>
        <v>0.25925925925925924</v>
      </c>
      <c r="BZ430" s="57" cm="1">
        <f t="array" aca="1" ref="BZ430" ca="1">SUM(IF($C430&gt;0,IF(AND(INDIRECT(ADDRESS($C430,44))=0,INDIRECT(ADDRESS($C430,38))="UL"),INDIRECT(ADDRESS($C430,COLUMN())),0),0),IF($D430&gt;0,IF(AND(INDIRECT(ADDRESS($D430,44))=0,INDIRECT(ADDRESS($D430,38))="UL"),INDIRECT(ADDRESS($D430,COLUMN())),0),0),IF($E430&gt;0,IF(AND(INDIRECT(ADDRESS($E430,44))=0,INDIRECT(ADDRESS($E430,38))="UL"),INDIRECT(ADDRESS($E430,COLUMN())),0),0),IF($F430&gt;0,IF(AND(INDIRECT(ADDRESS($F430,44))=0,INDIRECT(ADDRESS($F430,38))="UL"),INDIRECT(ADDRESS($F430,COLUMN())),0),0),IF($G430&gt;0,IF(AND(INDIRECT(ADDRESS($G430,44))=0,INDIRECT(ADDRESS($G430,38))="UL"),INDIRECT(ADDRESS($G430,COLUMN())),0),0),IF($H430&gt;0,IF(AND(INDIRECT(ADDRESS($H430,44))=0,INDIRECT(ADDRESS($H430,38))="UL"),INDIRECT(ADDRESS($H430,COLUMN())),0),0),IF($I430&gt;0,IF(AND(INDIRECT(ADDRESS($I430,44))=0,INDIRECT(ADDRESS($I430,38))="UL"),INDIRECT(ADDRESS($I430,COLUMN())),0),0),IF($J430&gt;0,IF(AND(INDIRECT(ADDRESS($J430,44))=0,INDIRECT(ADDRESS($J430,38))="UL"),INDIRECT(ADDRESS($J430,COLUMN())),0),0),IF($K430&gt;0,IF(AND(INDIRECT(ADDRESS($K430,44))=0,INDIRECT(ADDRESS($K430,38))="UL"),INDIRECT(ADDRESS($K430,COLUMN())),0),0),IF($L430&gt;0,IF(AND(INDIRECT(ADDRESS($L430,44))=0,INDIRECT(ADDRESS($L430,38))="UL"),INDIRECT(ADDRESS($L430,COLUMN())),0),0),IF($M430&gt;0,IF(AND(INDIRECT(ADDRESS($M430,44))=0,INDIRECT(ADDRESS($M430,38))="UL"),INDIRECT(ADDRESS($M430,COLUMN())),0),0))</f>
        <v>0.44444444444444442</v>
      </c>
      <c r="CA430" s="57">
        <f t="shared" ca="1" si="312"/>
        <v>0.44444444444444442</v>
      </c>
      <c r="CB430" s="57" cm="1">
        <f t="array" aca="1" ref="CB430" ca="1">SUM(IF($C430&gt;0,IF(AND(INDIRECT(ADDRESS($C430,44))=0,INDIRECT(ADDRESS($C430,38))&lt;&gt;"UL"),INDIRECT(ADDRESS($C430,COLUMN())),0),0),IF($D430&gt;0,IF(AND(INDIRECT(ADDRESS($D430,44))=0,INDIRECT(ADDRESS($D430,38))&lt;&gt;"UL"),INDIRECT(ADDRESS($D430,COLUMN())),0),0),IF($E430&gt;0,IF(AND(INDIRECT(ADDRESS($E430,44))=0,INDIRECT(ADDRESS($E430,38))&lt;&gt;"UL"),INDIRECT(ADDRESS($E430,COLUMN())),0),0),IF($F430&gt;0,IF(AND(INDIRECT(ADDRESS($F430,44))=0,INDIRECT(ADDRESS($F430,38))&lt;&gt;"UL"),INDIRECT(ADDRESS($F430,COLUMN())),0),0),IF($G430&gt;0,IF(AND(INDIRECT(ADDRESS($G430,44))=0,INDIRECT(ADDRESS($G430,38))&lt;&gt;"UL"),INDIRECT(ADDRESS($G430,COLUMN())),0),0),IF($H430&gt;0,IF(AND(INDIRECT(ADDRESS($H430,44))=0,INDIRECT(ADDRESS($H430,38))&lt;&gt;"UL"),INDIRECT(ADDRESS($H430,COLUMN())),0),0),IF($I430&gt;0,IF(AND(INDIRECT(ADDRESS($I430,44))=0,INDIRECT(ADDRESS($I430,38))&lt;&gt;"UL"),INDIRECT(ADDRESS($I430,COLUMN())),0),0),IF($J430&gt;0,IF(AND(INDIRECT(ADDRESS($J430,44))=0,INDIRECT(ADDRESS($J430,38))&lt;&gt;"UL"),INDIRECT(ADDRESS($J430,COLUMN())),0),0),IF($K430&gt;0,IF(AND(INDIRECT(ADDRESS($K430,44))=0,INDIRECT(ADDRESS($K430,38))&lt;&gt;"UL"),INDIRECT(ADDRESS($K430,COLUMN())),0),0),IF($L430&gt;0,IF(AND(INDIRECT(ADDRESS($L430,44))=0,INDIRECT(ADDRESS($L430,38))&lt;&gt;"UL"),INDIRECT(ADDRESS($L430,COLUMN())),0),0),IF($M430&gt;0,IF(AND(INDIRECT(ADDRESS($M430,44))=0,INDIRECT(ADDRESS($M430,38))&lt;&gt;"UL"),INDIRECT(ADDRESS($M430,COLUMN())),0),0))</f>
        <v>0</v>
      </c>
      <c r="CC430" s="57">
        <f t="shared" ca="1" si="313"/>
        <v>0</v>
      </c>
      <c r="CD430" s="57" cm="1">
        <f t="array" aca="1" ref="CD430" ca="1">SUM(IF($C430&gt;0,IF(AND(INDIRECT(ADDRESS($C430,44))=0,INDIRECT(ADDRESS($C430,38))&lt;&gt;"UL"),INDIRECT(ADDRESS($C430,COLUMN())),0),0),IF($D430&gt;0,IF(AND(INDIRECT(ADDRESS($D430,44))=0,INDIRECT(ADDRESS($D430,38))&lt;&gt;"UL"),INDIRECT(ADDRESS($D430,COLUMN())),0),0),IF($E430&gt;0,IF(AND(INDIRECT(ADDRESS($E430,44))=0,INDIRECT(ADDRESS($E430,38))&lt;&gt;"UL"),INDIRECT(ADDRESS($E430,COLUMN())),0),0),IF($F430&gt;0,IF(AND(INDIRECT(ADDRESS($F430,44))=0,INDIRECT(ADDRESS($F430,38))&lt;&gt;"UL"),INDIRECT(ADDRESS($F430,COLUMN())),0),0),IF($G430&gt;0,IF(AND(INDIRECT(ADDRESS($G430,44))=0,INDIRECT(ADDRESS($G430,38))&lt;&gt;"UL"),INDIRECT(ADDRESS($G430,COLUMN())),0),0),IF($H430&gt;0,IF(AND(INDIRECT(ADDRESS($H430,44))=0,INDIRECT(ADDRESS($H430,38))&lt;&gt;"UL"),INDIRECT(ADDRESS($H430,COLUMN())),0),0),IF($I430&gt;0,IF(AND(INDIRECT(ADDRESS($I430,44))=0,INDIRECT(ADDRESS($I430,38))&lt;&gt;"UL"),INDIRECT(ADDRESS($I430,COLUMN())),0),0),IF($J430&gt;0,IF(AND(INDIRECT(ADDRESS($J430,44))=0,INDIRECT(ADDRESS($J430,38))&lt;&gt;"UL"),INDIRECT(ADDRESS($J430,COLUMN())),0),0),IF($K430&gt;0,IF(AND(INDIRECT(ADDRESS($K430,44))=0,INDIRECT(ADDRESS($K430,38))&lt;&gt;"UL"),INDIRECT(ADDRESS($K430,COLUMN())),0),0),IF($L430&gt;0,IF(AND(INDIRECT(ADDRESS($L430,44))=0,INDIRECT(ADDRESS($L430,38))&lt;&gt;"UL"),INDIRECT(ADDRESS($L430,COLUMN())),0),0),IF($M430&gt;0,IF(AND(INDIRECT(ADDRESS($M430,44))=0,INDIRECT(ADDRESS($M430,38))&lt;&gt;"UL"),INDIRECT(ADDRESS($M430,COLUMN())),0),0))</f>
        <v>0</v>
      </c>
      <c r="CE430" s="57" cm="1">
        <f t="array" aca="1" ref="CE430" ca="1">SUM(IF($C430&gt;0,IF(AND(INDIRECT(ADDRESS($C430,44))=0,INDIRECT(ADDRESS($C430,38))&lt;&gt;"UL"),INDIRECT(ADDRESS($C430,COLUMN())),0),0),IF($D430&gt;0,IF(AND(INDIRECT(ADDRESS($D430,44))=0,INDIRECT(ADDRESS($D430,38))&lt;&gt;"UL"),INDIRECT(ADDRESS($D430,COLUMN())),0),0),IF($E430&gt;0,IF(AND(INDIRECT(ADDRESS($E430,44))=0,INDIRECT(ADDRESS($E430,38))&lt;&gt;"UL"),INDIRECT(ADDRESS($E430,COLUMN())),0),0),IF($F430&gt;0,IF(AND(INDIRECT(ADDRESS($F430,44))=0,INDIRECT(ADDRESS($F430,38))&lt;&gt;"UL"),INDIRECT(ADDRESS($F430,COLUMN())),0),0),IF($G430&gt;0,IF(AND(INDIRECT(ADDRESS($G430,44))=0,INDIRECT(ADDRESS($G430,38))&lt;&gt;"UL"),INDIRECT(ADDRESS($G430,COLUMN())),0),0),IF($H430&gt;0,IF(AND(INDIRECT(ADDRESS($H430,44))=0,INDIRECT(ADDRESS($H430,38))&lt;&gt;"UL"),INDIRECT(ADDRESS($H430,COLUMN())),0),0),IF($I430&gt;0,IF(AND(INDIRECT(ADDRESS($I430,44))=0,INDIRECT(ADDRESS($I430,38))&lt;&gt;"UL"),INDIRECT(ADDRESS($I430,COLUMN())),0),0),IF($J430&gt;0,IF(AND(INDIRECT(ADDRESS($J430,44))=0,INDIRECT(ADDRESS($J430,38))&lt;&gt;"UL"),INDIRECT(ADDRESS($J430,COLUMN())),0),0),IF($K430&gt;0,IF(AND(INDIRECT(ADDRESS($K430,44))=0,INDIRECT(ADDRESS($K430,38))&lt;&gt;"UL"),INDIRECT(ADDRESS($K430,COLUMN())),0),0),IF($L430&gt;0,IF(AND(INDIRECT(ADDRESS($L430,44))=0,INDIRECT(ADDRESS($L430,38))&lt;&gt;"UL"),INDIRECT(ADDRESS($L430,COLUMN())),0),0),IF($M430&gt;0,IF(AND(INDIRECT(ADDRESS($M430,44))=0,INDIRECT(ADDRESS($M430,38))&lt;&gt;"UL"),INDIRECT(ADDRESS($M430,COLUMN())),0),0))</f>
        <v>0</v>
      </c>
      <c r="CF430" s="57">
        <f t="shared" ca="1" si="314"/>
        <v>0</v>
      </c>
      <c r="CG430" s="57">
        <f t="shared" ca="1" si="315"/>
        <v>3.3342006349897448</v>
      </c>
      <c r="CH430" s="57">
        <f t="shared" ca="1" si="316"/>
        <v>6.9462513228953013E-2</v>
      </c>
      <c r="CI430" s="19">
        <f t="shared" ca="1" si="317"/>
        <v>31.459581813299195</v>
      </c>
      <c r="CJ430" s="19"/>
      <c r="CK430" s="57" cm="1">
        <f t="array" aca="1" ref="CK430" ca="1">IF(AU430="S", SUM(IF($C430&gt;0,IF(INDIRECT(ADDRESS($C430,43))&lt;&gt;1,INDIRECT(ADDRESS($C430,48)),0),0), IF($D430&gt;0,IF(INDIRECT(ADDRESS($D430,43))&lt;&gt;1,INDIRECT(ADDRESS($D430,48)),0),0), IF($E430&gt;0,IF(INDIRECT(ADDRESS($E430,43))&lt;&gt;1,INDIRECT(ADDRESS($E430,48)),0),0), IF($F430&gt;0,IF(INDIRECT(ADDRESS($F430,43))&lt;&gt;1,INDIRECT(ADDRESS($F430,48)),0),0), IF($G430&gt;0,IF(INDIRECT(ADDRESS($G430,43))&lt;&gt;1,INDIRECT(ADDRESS($G430,48)),0),0), IF($H430&gt;0,IF(INDIRECT(ADDRESS($H430,43))&lt;&gt;1,INDIRECT(ADDRESS($H430,48)),0),0), IF($I430&gt;0,IF(INDIRECT(ADDRESS($I430,43))&lt;&gt;1,INDIRECT(ADDRESS($I430,48)),0),0), IF($J430&gt;0,IF(INDIRECT(ADDRESS($J430,43))&lt;&gt;1,INDIRECT(ADDRESS($J430,48)),0),0), IF($K430&gt;0,IF(INDIRECT(ADDRESS($K430,43))&lt;&gt;1,INDIRECT(ADDRESS($K430,48)),0),0), IF($L430&gt;0,IF(INDIRECT(ADDRESS($L430,43))&lt;&gt;1,INDIRECT(ADDRESS($L430,48)),0),0), IF($M430&gt;0,IF(INDIRECT(ADDRESS($M430,43))&lt;&gt;1,INDIRECT(ADDRESS($M430,48)),0),0)), IF(AU430="L",SUM(IF($C430&gt;0,IF(INDIRECT(ADDRESS($C430,43))&lt;&gt;1,INDIRECT(ADDRESS($C430,50)),0),0), IF($D430&gt;0,IF(INDIRECT(ADDRESS($D430,43))&lt;&gt;1,INDIRECT(ADDRESS($D430,50)),0),0), IF($E430&gt;0,IF(INDIRECT(ADDRESS($E430,43))&lt;&gt;1,INDIRECT(ADDRESS($E430,50)),0),0), IF($F430&gt;0,IF(INDIRECT(ADDRESS($F430,43))&lt;&gt;1,INDIRECT(ADDRESS($F430,50)),0),0), IF($G430&gt;0,IF(INDIRECT(ADDRESS($G430,43))&lt;&gt;1,INDIRECT(ADDRESS($G430,50)),0),0), IF($G430&gt;0,IF(INDIRECT(ADDRESS($G430,43))&lt;&gt;1,INDIRECT(ADDRESS($G430,50)),0),0), IF($H430&gt;0,IF(INDIRECT(ADDRESS($H430,43))&lt;&gt;1,INDIRECT(ADDRESS($H430,50)),0),0), IF($I430&gt;0,IF(INDIRECT(ADDRESS($I430,43))&lt;&gt;1,INDIRECT(ADDRESS($I430,50)),0),0), IF($J430&gt;0,IF(INDIRECT(ADDRESS($J430,43))&lt;&gt;1,INDIRECT(ADDRESS($J430,50)),0),0), IF($K430&gt;0,IF(INDIRECT(ADDRESS($K430,43))&lt;&gt;1,INDIRECT(ADDRESS($K430,50)),0),0), IF($L430&gt;0,IF(INDIRECT(ADDRESS($L430,43))&lt;&gt;1,INDIRECT(ADDRESS($L430,50)),0),0), IF($M430&gt;0,IF(INDIRECT(ADDRESS($M430,43))&lt;&gt;1,INDIRECT(ADDRESS($M430,50)),0),0)), SUM(IF($C430&gt;0,IF(INDIRECT(ADDRESS($C430,43))&lt;&gt;1,INDIRECT(ADDRESS($C430,49)),0),0), IF($D430&gt;0,IF(INDIRECT(ADDRESS($D430,43))&lt;&gt;1,INDIRECT(ADDRESS($D430,49)),0),0), IF($E430&gt;0,IF(INDIRECT(ADDRESS($E430,43))&lt;&gt;1,INDIRECT(ADDRESS($E430,49)),0),0), IF($F430&gt;0,IF(INDIRECT(ADDRESS($F430,43))&lt;&gt;1,INDIRECT(ADDRESS($F430,49)),0),0), IF($G430&gt;0,IF(INDIRECT(ADDRESS($G430,43))&lt;&gt;1,INDIRECT(ADDRESS($G430,49)),0),0), IF($G430&gt;0,IF(INDIRECT(ADDRESS($G430,43))&lt;&gt;1,INDIRECT(ADDRESS($G430,49)),0),0), IF($H430&gt;0,IF(INDIRECT(ADDRESS($H430,43))&lt;&gt;1,INDIRECT(ADDRESS($H430,49)),0),0), IF($I430&gt;0,IF(INDIRECT(ADDRESS($I430,43))&lt;&gt;1,INDIRECT(ADDRESS($I430,49)),0),0), IF($J430&gt;0,IF(INDIRECT(ADDRESS($J430,43))&lt;&gt;1,INDIRECT(ADDRESS($J430,49)),0),0), IF($K430&gt;0,IF(INDIRECT(ADDRESS($K430,43))&lt;&gt;1,INDIRECT(ADDRESS($K430,49)),0),0), IF($L430&gt;0,IF(INDIRECT(ADDRESS($L430,43))&lt;&gt;1,INDIRECT(ADDRESS($L430,49)),0),0), IF($M430&gt;0,IF(INDIRECT(ADDRESS($M430,43))&lt;&gt;1,INDIRECT(ADDRESS($M430,49)),0),0))))</f>
        <v>0.33333333333333331</v>
      </c>
      <c r="CL430" s="57" cm="1">
        <f t="array" aca="1" ref="CL430" ca="1">SUM(IF($C430&gt;0,IF(INDIRECT(ADDRESS($C430,44))=1,INDIRECT(ADDRESS($C430,90)),0),0), IF($D430&gt;0,IF(INDIRECT(ADDRESS($D430,44))=1,INDIRECT(ADDRESS($D430,90)),0),0), IF($E430&gt;0,IF(INDIRECT(ADDRESS($E430,44))=1,INDIRECT(ADDRESS($E430,90)),0),0), IF($F430&gt;0,IF(INDIRECT(ADDRESS($F430,44))=1,INDIRECT(ADDRESS($F430,90)),0),0), IF($G430&gt;0,IF(INDIRECT(ADDRESS($G430,44))=1,INDIRECT(ADDRESS($G430,90)),0),0), IF($H430&gt;0,IF(INDIRECT(ADDRESS($H430,44))=1,INDIRECT(ADDRESS($H430,90)),0),0), IF($I430&gt;0,IF(INDIRECT(ADDRESS($I430,44))=1,INDIRECT(ADDRESS($I430,90)),0),0), IF($J430&gt;0,IF(INDIRECT(ADDRESS($J430,44))=1,INDIRECT(ADDRESS($J430,90)),0),0), IF($K430&gt;0,IF(INDIRECT(ADDRESS($K430,44))=1,INDIRECT(ADDRESS($K430,90)),0),0), IF($L430&gt;0,IF(INDIRECT(ADDRESS($L430,44))=1,INDIRECT(ADDRESS($L430,90)),0),0), IF($M430&gt;0,IF(INDIRECT(ADDRESS($M430,44))=1,INDIRECT(ADDRESS($M430,90)),0),0))</f>
        <v>0</v>
      </c>
      <c r="CM430" s="56">
        <f t="shared" ca="1" si="318"/>
        <v>0.98755728441206636</v>
      </c>
      <c r="CN430" s="59"/>
    </row>
    <row r="432" spans="1:92" ht="15.5" x14ac:dyDescent="0.25">
      <c r="A432" s="12" t="s">
        <v>478</v>
      </c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"/>
      <c r="O432" s="13"/>
      <c r="P432" s="13"/>
      <c r="Q432" s="13"/>
      <c r="R432" s="13"/>
      <c r="S432" s="14"/>
      <c r="T432" s="13"/>
      <c r="U432" s="13"/>
      <c r="V432" s="13"/>
      <c r="W432" s="13"/>
      <c r="Z432" s="14"/>
      <c r="AA432" s="15"/>
      <c r="AF432" s="15"/>
      <c r="AG432" s="15"/>
      <c r="BR432" s="16"/>
      <c r="BS432" s="1"/>
      <c r="BT432" s="4"/>
      <c r="BU432" s="4"/>
      <c r="CM432" s="81"/>
      <c r="CN432" s="13"/>
    </row>
    <row r="433" spans="1:92" ht="15.5" x14ac:dyDescent="0.25">
      <c r="A433" s="12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"/>
      <c r="O433" s="13"/>
      <c r="P433" s="13"/>
      <c r="Q433" s="13"/>
      <c r="R433" s="13"/>
      <c r="S433" s="14"/>
      <c r="T433" s="13"/>
      <c r="U433" s="13"/>
      <c r="V433" s="13"/>
      <c r="W433" s="13"/>
      <c r="Z433" s="14"/>
      <c r="AA433" s="15"/>
      <c r="AF433" s="15"/>
      <c r="AG433" s="15"/>
      <c r="BR433" s="16"/>
      <c r="BS433" s="1"/>
      <c r="BT433" s="4"/>
      <c r="BU433" s="4"/>
      <c r="CM433" s="81"/>
      <c r="CN433" s="13"/>
    </row>
    <row r="434" spans="1:92" ht="13" x14ac:dyDescent="0.25">
      <c r="A434" s="17" t="s">
        <v>61</v>
      </c>
      <c r="B434" s="135"/>
      <c r="C434" s="135"/>
      <c r="D434" s="135"/>
      <c r="E434" s="135"/>
      <c r="F434" s="135"/>
      <c r="G434" s="135"/>
      <c r="H434" s="135"/>
      <c r="I434" s="135"/>
      <c r="J434" s="135"/>
      <c r="K434" s="135"/>
      <c r="L434" s="135"/>
      <c r="M434" s="135"/>
      <c r="N434" s="13"/>
      <c r="O434" s="13"/>
      <c r="P434" s="13"/>
      <c r="Q434" s="13"/>
      <c r="R434" s="13"/>
      <c r="S434" s="14"/>
      <c r="T434" s="13"/>
      <c r="U434" s="13"/>
      <c r="V434" s="13"/>
      <c r="W434" s="13"/>
      <c r="Z434" s="14"/>
      <c r="AA434" s="15"/>
      <c r="AF434" s="15" t="s">
        <v>484</v>
      </c>
      <c r="AG434" s="15"/>
      <c r="BR434" s="16"/>
      <c r="BS434" s="1"/>
      <c r="BT434" s="4"/>
      <c r="BU434" s="4"/>
      <c r="CM434" s="82"/>
      <c r="CN434" s="13"/>
    </row>
    <row r="435" spans="1:92" x14ac:dyDescent="0.25">
      <c r="A435" s="15" t="s">
        <v>465</v>
      </c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>
        <f>24+3</f>
        <v>27</v>
      </c>
      <c r="O435" s="13" t="s">
        <v>63</v>
      </c>
      <c r="P435" s="13">
        <v>3</v>
      </c>
      <c r="Q435" s="13"/>
      <c r="R435" s="13"/>
      <c r="S435" s="14">
        <v>2</v>
      </c>
      <c r="T435" s="155" t="s">
        <v>65</v>
      </c>
      <c r="U435" s="13">
        <v>7</v>
      </c>
      <c r="V435" s="13"/>
      <c r="W435" s="13">
        <v>4</v>
      </c>
      <c r="X435" s="1">
        <v>7</v>
      </c>
      <c r="Y435" s="1">
        <v>2</v>
      </c>
      <c r="Z435" s="14">
        <v>5</v>
      </c>
      <c r="AA435" s="15"/>
      <c r="AB435" s="56">
        <f t="shared" ref="AB435:AB447" si="319">((U435/8)^$V$296)*((((X435-(Y435-1)/2)/8)^$X$296)*((S435/3)^$S$296))*(((8-W435)/6)^$W$296)</f>
        <v>0.83652672436050002</v>
      </c>
      <c r="AC435" s="56">
        <f t="shared" ref="AC435:AC447" si="320">SUM(((25/N435)^$Z$296)*(AB435/$AB$34))</f>
        <v>0.99462044993943943</v>
      </c>
      <c r="AD435" s="56">
        <f t="shared" ref="AD435:AD447" si="321">(P435/($CN$34*(1/AC435)))</f>
        <v>2.5946620433202767</v>
      </c>
      <c r="AF435" s="15" t="s">
        <v>482</v>
      </c>
      <c r="AG435" s="15"/>
      <c r="BR435" s="16"/>
      <c r="BS435" s="1"/>
      <c r="BT435" s="4"/>
      <c r="BU435" s="4"/>
      <c r="CI435" s="19">
        <f>AD435*X435</f>
        <v>18.162634303241937</v>
      </c>
      <c r="CJ435" s="19"/>
      <c r="CK435" s="19"/>
      <c r="CM435" s="83"/>
      <c r="CN435" s="13"/>
    </row>
    <row r="436" spans="1:92" x14ac:dyDescent="0.25">
      <c r="A436" s="15" t="s">
        <v>551</v>
      </c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>
        <f>N435+3</f>
        <v>30</v>
      </c>
      <c r="O436" s="13" t="s">
        <v>63</v>
      </c>
      <c r="P436" s="13">
        <v>3</v>
      </c>
      <c r="Q436" s="13"/>
      <c r="R436" s="13"/>
      <c r="S436" s="14">
        <v>2</v>
      </c>
      <c r="T436" s="155" t="s">
        <v>65</v>
      </c>
      <c r="U436" s="13">
        <v>7</v>
      </c>
      <c r="V436" s="13"/>
      <c r="W436" s="13">
        <v>3</v>
      </c>
      <c r="X436" s="1">
        <v>7</v>
      </c>
      <c r="Y436" s="1">
        <v>2</v>
      </c>
      <c r="Z436" s="14">
        <v>5</v>
      </c>
      <c r="AA436" s="15"/>
      <c r="AB436" s="56">
        <f t="shared" si="319"/>
        <v>0.85064444609690648</v>
      </c>
      <c r="AC436" s="56">
        <f t="shared" si="320"/>
        <v>0.93456070685578063</v>
      </c>
      <c r="AD436" s="56">
        <f t="shared" si="321"/>
        <v>2.4379844526672541</v>
      </c>
      <c r="AF436" s="15"/>
      <c r="AG436" s="15"/>
      <c r="BR436" s="16"/>
      <c r="BS436" s="1"/>
      <c r="BT436" s="4"/>
      <c r="BU436" s="4"/>
      <c r="CI436" s="19"/>
      <c r="CJ436" s="19"/>
      <c r="CK436" s="19"/>
      <c r="CM436" s="83"/>
      <c r="CN436" s="13"/>
    </row>
    <row r="437" spans="1:92" x14ac:dyDescent="0.25">
      <c r="A437" s="15" t="s">
        <v>466</v>
      </c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>
        <f>29+3</f>
        <v>32</v>
      </c>
      <c r="O437" s="13" t="s">
        <v>63</v>
      </c>
      <c r="P437" s="13">
        <v>4</v>
      </c>
      <c r="Q437" s="13">
        <v>2</v>
      </c>
      <c r="R437" s="13"/>
      <c r="S437" s="14">
        <v>2</v>
      </c>
      <c r="T437" s="140" t="s">
        <v>272</v>
      </c>
      <c r="U437" s="13">
        <v>5</v>
      </c>
      <c r="V437" s="13"/>
      <c r="W437" s="13">
        <v>3</v>
      </c>
      <c r="X437" s="1">
        <v>5</v>
      </c>
      <c r="Y437" s="196">
        <v>0</v>
      </c>
      <c r="Z437" s="14">
        <v>5</v>
      </c>
      <c r="AA437" s="199"/>
      <c r="AB437" s="56">
        <f t="shared" si="319"/>
        <v>0.77246254744164822</v>
      </c>
      <c r="AC437" s="56">
        <f t="shared" si="320"/>
        <v>0.80856574018833227</v>
      </c>
      <c r="AD437" s="56">
        <f t="shared" si="321"/>
        <v>2.8124025745681127</v>
      </c>
      <c r="AF437" s="15" t="s">
        <v>483</v>
      </c>
      <c r="AG437" s="15"/>
      <c r="BR437" s="16"/>
      <c r="BS437" s="1"/>
      <c r="BT437" s="4"/>
      <c r="BU437" s="4"/>
      <c r="CI437" s="19"/>
      <c r="CJ437" s="19"/>
      <c r="CK437" s="19"/>
      <c r="CM437" s="83"/>
      <c r="CN437" s="13"/>
    </row>
    <row r="438" spans="1:92" x14ac:dyDescent="0.25">
      <c r="A438" s="199" t="s">
        <v>495</v>
      </c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95">
        <f>N437+2</f>
        <v>34</v>
      </c>
      <c r="O438" s="195" t="s">
        <v>63</v>
      </c>
      <c r="P438" s="195">
        <v>4</v>
      </c>
      <c r="Q438" s="195">
        <v>2</v>
      </c>
      <c r="R438" s="195"/>
      <c r="S438" s="194">
        <v>2</v>
      </c>
      <c r="T438" s="197" t="s">
        <v>272</v>
      </c>
      <c r="U438" s="195">
        <v>5</v>
      </c>
      <c r="V438" s="195"/>
      <c r="W438" s="195">
        <v>3</v>
      </c>
      <c r="X438" s="196">
        <v>5</v>
      </c>
      <c r="Y438" s="196">
        <v>0</v>
      </c>
      <c r="Z438" s="194">
        <v>5</v>
      </c>
      <c r="AA438" s="199"/>
      <c r="AB438" s="56">
        <f t="shared" si="319"/>
        <v>0.77246254744164822</v>
      </c>
      <c r="AC438" s="56">
        <f t="shared" si="320"/>
        <v>0.77262477800372731</v>
      </c>
      <c r="AD438" s="56">
        <f t="shared" si="321"/>
        <v>2.6873905321868783</v>
      </c>
      <c r="AF438" s="15"/>
      <c r="AG438" s="15"/>
      <c r="BR438" s="16"/>
      <c r="BS438" s="1"/>
      <c r="BT438" s="4"/>
      <c r="BU438" s="4"/>
      <c r="CI438" s="19"/>
      <c r="CJ438" s="19"/>
      <c r="CK438" s="19"/>
      <c r="CM438" s="83"/>
      <c r="CN438" s="13"/>
    </row>
    <row r="439" spans="1:92" x14ac:dyDescent="0.25">
      <c r="A439" s="15" t="s">
        <v>508</v>
      </c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>
        <f>31+2</f>
        <v>33</v>
      </c>
      <c r="O439" s="13" t="s">
        <v>63</v>
      </c>
      <c r="P439" s="13">
        <v>4</v>
      </c>
      <c r="Q439" s="13"/>
      <c r="R439" s="13"/>
      <c r="S439" s="14">
        <v>2</v>
      </c>
      <c r="T439" s="140" t="s">
        <v>272</v>
      </c>
      <c r="U439" s="13">
        <v>5</v>
      </c>
      <c r="V439" s="13"/>
      <c r="W439" s="13">
        <v>3</v>
      </c>
      <c r="X439" s="1">
        <v>5</v>
      </c>
      <c r="Y439" s="196">
        <v>0</v>
      </c>
      <c r="Z439" s="14">
        <v>5</v>
      </c>
      <c r="AA439" s="199"/>
      <c r="AB439" s="56">
        <f t="shared" si="319"/>
        <v>0.77246254744164822</v>
      </c>
      <c r="AC439" s="56">
        <f t="shared" si="320"/>
        <v>0.790118743990323</v>
      </c>
      <c r="AD439" s="56">
        <f t="shared" si="321"/>
        <v>2.7482391095315584</v>
      </c>
      <c r="AF439" s="15"/>
      <c r="AG439" s="15"/>
      <c r="BR439" s="16"/>
      <c r="BS439" s="1"/>
      <c r="BT439" s="4"/>
      <c r="BU439" s="4"/>
      <c r="CI439" s="19"/>
      <c r="CJ439" s="19"/>
      <c r="CK439" s="19"/>
      <c r="CM439" s="83"/>
      <c r="CN439" s="13"/>
    </row>
    <row r="440" spans="1:92" x14ac:dyDescent="0.25">
      <c r="A440" s="15" t="s">
        <v>532</v>
      </c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>
        <f>N439+3</f>
        <v>36</v>
      </c>
      <c r="O440" s="13" t="s">
        <v>63</v>
      </c>
      <c r="P440" s="13">
        <f>4*6/5</f>
        <v>4.8</v>
      </c>
      <c r="Q440" s="13"/>
      <c r="R440" s="13"/>
      <c r="S440" s="14">
        <v>2</v>
      </c>
      <c r="T440" s="140" t="s">
        <v>272</v>
      </c>
      <c r="U440" s="13">
        <v>5</v>
      </c>
      <c r="V440" s="13"/>
      <c r="W440" s="13">
        <v>3</v>
      </c>
      <c r="X440" s="1">
        <v>5</v>
      </c>
      <c r="Y440" s="196">
        <v>0</v>
      </c>
      <c r="Z440" s="14">
        <v>5</v>
      </c>
      <c r="AA440" s="199"/>
      <c r="AB440" s="56">
        <f t="shared" si="319"/>
        <v>0.77246254744164822</v>
      </c>
      <c r="AC440" s="56">
        <f t="shared" si="320"/>
        <v>0.74020317570171812</v>
      </c>
      <c r="AD440" s="56">
        <f t="shared" si="321"/>
        <v>3.0895436898854323</v>
      </c>
      <c r="AF440" s="15"/>
      <c r="AG440" s="15"/>
      <c r="BR440" s="16"/>
      <c r="BS440" s="1"/>
      <c r="BT440" s="4"/>
      <c r="BU440" s="4"/>
      <c r="CI440" s="19"/>
      <c r="CJ440" s="19"/>
      <c r="CK440" s="19"/>
      <c r="CM440" s="83"/>
      <c r="CN440" s="13"/>
    </row>
    <row r="441" spans="1:92" x14ac:dyDescent="0.25">
      <c r="A441" s="15" t="s">
        <v>505</v>
      </c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>
        <f>N440+2</f>
        <v>38</v>
      </c>
      <c r="O441" s="13" t="s">
        <v>63</v>
      </c>
      <c r="P441" s="13">
        <v>4</v>
      </c>
      <c r="Q441" s="13"/>
      <c r="R441" s="13"/>
      <c r="S441" s="14">
        <v>2</v>
      </c>
      <c r="T441" s="140" t="s">
        <v>272</v>
      </c>
      <c r="U441" s="13">
        <v>5</v>
      </c>
      <c r="V441" s="13"/>
      <c r="W441" s="13">
        <v>2</v>
      </c>
      <c r="X441" s="1">
        <v>5</v>
      </c>
      <c r="Y441" s="196">
        <v>0</v>
      </c>
      <c r="Z441" s="14">
        <v>5</v>
      </c>
      <c r="AA441" s="15"/>
      <c r="AB441" s="56">
        <f t="shared" si="319"/>
        <v>0.78309783889997653</v>
      </c>
      <c r="AC441" s="56">
        <f t="shared" si="320"/>
        <v>0.7205742121798695</v>
      </c>
      <c r="AD441" s="56">
        <f t="shared" si="321"/>
        <v>2.5063450858430243</v>
      </c>
      <c r="AF441" s="15"/>
      <c r="AG441" s="15"/>
      <c r="BR441" s="16"/>
      <c r="BS441" s="1"/>
      <c r="BT441" s="4"/>
      <c r="BU441" s="4"/>
      <c r="CI441" s="19"/>
      <c r="CJ441" s="19"/>
      <c r="CK441" s="19"/>
      <c r="CM441" s="83"/>
      <c r="CN441" s="13"/>
    </row>
    <row r="442" spans="1:92" x14ac:dyDescent="0.25">
      <c r="A442" s="199" t="s">
        <v>479</v>
      </c>
      <c r="B442" s="195"/>
      <c r="C442" s="195"/>
      <c r="D442" s="195"/>
      <c r="E442" s="195"/>
      <c r="F442" s="195"/>
      <c r="G442" s="195"/>
      <c r="H442" s="195"/>
      <c r="I442" s="195"/>
      <c r="J442" s="195"/>
      <c r="K442" s="195"/>
      <c r="L442" s="195"/>
      <c r="M442" s="195"/>
      <c r="N442" s="195">
        <v>30</v>
      </c>
      <c r="O442" s="195" t="s">
        <v>63</v>
      </c>
      <c r="P442" s="195">
        <v>4</v>
      </c>
      <c r="Q442" s="195">
        <v>2</v>
      </c>
      <c r="R442" s="13"/>
      <c r="S442" s="194">
        <v>2</v>
      </c>
      <c r="T442" s="197" t="s">
        <v>272</v>
      </c>
      <c r="U442" s="195">
        <v>5</v>
      </c>
      <c r="V442" s="13"/>
      <c r="W442" s="195">
        <v>3</v>
      </c>
      <c r="X442" s="196">
        <v>5</v>
      </c>
      <c r="Y442" s="196">
        <v>0</v>
      </c>
      <c r="Z442" s="194">
        <v>5</v>
      </c>
      <c r="AA442" s="15"/>
      <c r="AB442" s="56">
        <f t="shared" si="319"/>
        <v>0.77246254744164822</v>
      </c>
      <c r="AC442" s="56">
        <f t="shared" si="320"/>
        <v>0.84866614678918684</v>
      </c>
      <c r="AD442" s="56">
        <f t="shared" si="321"/>
        <v>2.9518822497015194</v>
      </c>
      <c r="AF442" s="15"/>
      <c r="AG442" s="15"/>
      <c r="BR442" s="16"/>
      <c r="BS442" s="1"/>
      <c r="BT442" s="4"/>
      <c r="BU442" s="4"/>
      <c r="CI442" s="19"/>
      <c r="CJ442" s="19"/>
      <c r="CK442" s="19"/>
      <c r="CM442" s="83"/>
      <c r="CN442" s="13"/>
    </row>
    <row r="443" spans="1:92" x14ac:dyDescent="0.25">
      <c r="A443" s="15" t="s">
        <v>473</v>
      </c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>
        <f>44+4</f>
        <v>48</v>
      </c>
      <c r="O443" s="13" t="s">
        <v>70</v>
      </c>
      <c r="P443" s="13">
        <v>8</v>
      </c>
      <c r="Q443" s="13">
        <v>4</v>
      </c>
      <c r="R443" s="13"/>
      <c r="S443" s="14">
        <v>2</v>
      </c>
      <c r="T443" s="140" t="s">
        <v>71</v>
      </c>
      <c r="U443" s="13">
        <v>4</v>
      </c>
      <c r="V443" s="13"/>
      <c r="W443" s="13">
        <v>3</v>
      </c>
      <c r="X443" s="1">
        <v>5</v>
      </c>
      <c r="Y443" s="1">
        <v>0</v>
      </c>
      <c r="Z443" s="14">
        <v>5</v>
      </c>
      <c r="AA443" s="199"/>
      <c r="AB443" s="56">
        <f t="shared" si="319"/>
        <v>0.74703496601370634</v>
      </c>
      <c r="AC443" s="56">
        <f t="shared" si="320"/>
        <v>0.57691308537879782</v>
      </c>
      <c r="AD443" s="56">
        <f t="shared" si="321"/>
        <v>4.0133084200264202</v>
      </c>
      <c r="AF443" s="15"/>
      <c r="AG443" s="15"/>
      <c r="BR443" s="16"/>
      <c r="BS443" s="1"/>
      <c r="BT443" s="4"/>
      <c r="BU443" s="4"/>
      <c r="CI443" s="19"/>
      <c r="CJ443" s="19"/>
      <c r="CK443" s="19"/>
      <c r="CM443" s="83"/>
      <c r="CN443" s="13"/>
    </row>
    <row r="444" spans="1:92" x14ac:dyDescent="0.25">
      <c r="A444" s="15" t="s">
        <v>533</v>
      </c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>
        <f>N443+3</f>
        <v>51</v>
      </c>
      <c r="O444" s="13" t="s">
        <v>70</v>
      </c>
      <c r="P444" s="13">
        <f>8*6/5</f>
        <v>9.6</v>
      </c>
      <c r="Q444" s="13">
        <v>4</v>
      </c>
      <c r="R444" s="13"/>
      <c r="S444" s="14">
        <v>2</v>
      </c>
      <c r="T444" s="140" t="s">
        <v>71</v>
      </c>
      <c r="U444" s="13">
        <v>4</v>
      </c>
      <c r="V444" s="13"/>
      <c r="W444" s="13">
        <v>3</v>
      </c>
      <c r="X444" s="1">
        <v>5</v>
      </c>
      <c r="Y444" s="1">
        <v>0</v>
      </c>
      <c r="Z444" s="14">
        <v>5</v>
      </c>
      <c r="AA444" s="199"/>
      <c r="AB444" s="56">
        <f t="shared" si="319"/>
        <v>0.74703496601370634</v>
      </c>
      <c r="AC444" s="56">
        <f t="shared" si="320"/>
        <v>0.5512691453071179</v>
      </c>
      <c r="AD444" s="56">
        <f t="shared" si="321"/>
        <v>4.6018989521289839</v>
      </c>
      <c r="AF444" s="15"/>
      <c r="AG444" s="15"/>
      <c r="BR444" s="16"/>
      <c r="BS444" s="1"/>
      <c r="BT444" s="4"/>
      <c r="BU444" s="4"/>
      <c r="CI444" s="19"/>
      <c r="CJ444" s="19"/>
      <c r="CK444" s="19"/>
      <c r="CM444" s="83"/>
      <c r="CN444" s="13"/>
    </row>
    <row r="445" spans="1:92" x14ac:dyDescent="0.25">
      <c r="A445" s="15" t="s">
        <v>534</v>
      </c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>
        <f>N443+8</f>
        <v>56</v>
      </c>
      <c r="O445" s="13" t="s">
        <v>70</v>
      </c>
      <c r="P445" s="13">
        <f>8+(6.5/3)</f>
        <v>10.166666666666666</v>
      </c>
      <c r="Q445" s="13">
        <v>4</v>
      </c>
      <c r="R445" s="13"/>
      <c r="S445" s="14">
        <v>2</v>
      </c>
      <c r="T445" s="140" t="s">
        <v>71</v>
      </c>
      <c r="U445" s="13">
        <v>4</v>
      </c>
      <c r="V445" s="13"/>
      <c r="W445" s="13">
        <v>3</v>
      </c>
      <c r="X445" s="1">
        <v>5</v>
      </c>
      <c r="Y445" s="1">
        <v>0</v>
      </c>
      <c r="Z445" s="14">
        <v>5</v>
      </c>
      <c r="AA445" s="199"/>
      <c r="AB445" s="56">
        <f t="shared" si="319"/>
        <v>0.74703496601370634</v>
      </c>
      <c r="AC445" s="56">
        <f t="shared" si="320"/>
        <v>0.51392565420328251</v>
      </c>
      <c r="AD445" s="56">
        <f t="shared" si="321"/>
        <v>4.5434007110724979</v>
      </c>
      <c r="AF445" s="15"/>
      <c r="AG445" s="15"/>
      <c r="BR445" s="16"/>
      <c r="BS445" s="1"/>
      <c r="BT445" s="4"/>
      <c r="BU445" s="4"/>
      <c r="CI445" s="19"/>
      <c r="CJ445" s="19"/>
      <c r="CK445" s="19"/>
      <c r="CM445" s="83"/>
      <c r="CN445" s="13"/>
    </row>
    <row r="446" spans="1:92" x14ac:dyDescent="0.25">
      <c r="A446" s="15" t="s">
        <v>535</v>
      </c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>
        <f>N443+11</f>
        <v>59</v>
      </c>
      <c r="O446" s="13" t="s">
        <v>70</v>
      </c>
      <c r="P446" s="13">
        <f>(8+(6.5/3))*6/5</f>
        <v>12.2</v>
      </c>
      <c r="Q446" s="13">
        <v>4</v>
      </c>
      <c r="R446" s="13"/>
      <c r="S446" s="14">
        <v>2</v>
      </c>
      <c r="T446" s="140" t="s">
        <v>71</v>
      </c>
      <c r="U446" s="13">
        <v>4</v>
      </c>
      <c r="V446" s="13"/>
      <c r="W446" s="13">
        <v>3</v>
      </c>
      <c r="X446" s="1">
        <v>5</v>
      </c>
      <c r="Y446" s="1">
        <v>0</v>
      </c>
      <c r="Z446" s="14">
        <v>5</v>
      </c>
      <c r="AA446" s="199"/>
      <c r="AB446" s="56">
        <f t="shared" si="319"/>
        <v>0.74703496601370634</v>
      </c>
      <c r="AC446" s="56">
        <f t="shared" si="320"/>
        <v>0.49419950823826347</v>
      </c>
      <c r="AD446" s="56">
        <f t="shared" si="321"/>
        <v>5.2428121743537517</v>
      </c>
      <c r="AF446" s="15"/>
      <c r="AG446" s="15"/>
      <c r="BR446" s="16"/>
      <c r="BS446" s="1"/>
      <c r="BT446" s="4"/>
      <c r="BU446" s="4"/>
      <c r="CI446" s="19"/>
      <c r="CJ446" s="19"/>
      <c r="CK446" s="19"/>
      <c r="CM446" s="83"/>
      <c r="CN446" s="13"/>
    </row>
    <row r="447" spans="1:92" x14ac:dyDescent="0.25">
      <c r="A447" s="15" t="s">
        <v>474</v>
      </c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95">
        <v>38</v>
      </c>
      <c r="O447" s="195" t="s">
        <v>70</v>
      </c>
      <c r="P447" s="195">
        <v>8</v>
      </c>
      <c r="Q447" s="195">
        <v>8</v>
      </c>
      <c r="R447" s="195"/>
      <c r="S447" s="194">
        <v>2</v>
      </c>
      <c r="T447" s="197" t="s">
        <v>71</v>
      </c>
      <c r="U447" s="195">
        <v>4</v>
      </c>
      <c r="V447" s="195"/>
      <c r="W447" s="195">
        <v>3</v>
      </c>
      <c r="X447" s="196">
        <v>5</v>
      </c>
      <c r="Y447" s="196">
        <v>0</v>
      </c>
      <c r="Z447" s="194">
        <v>5</v>
      </c>
      <c r="AA447" s="199"/>
      <c r="AB447" s="56">
        <f t="shared" si="319"/>
        <v>0.74703496601370634</v>
      </c>
      <c r="AC447" s="56">
        <f t="shared" si="320"/>
        <v>0.68739064950337225</v>
      </c>
      <c r="AD447" s="56">
        <f t="shared" si="321"/>
        <v>4.7818479965451983</v>
      </c>
      <c r="AF447" s="15"/>
      <c r="AG447" s="15"/>
      <c r="BR447" s="16"/>
      <c r="BS447" s="1"/>
      <c r="BT447" s="4"/>
      <c r="BU447" s="4"/>
      <c r="CI447" s="19"/>
      <c r="CJ447" s="19"/>
      <c r="CK447" s="19"/>
      <c r="CM447" s="83"/>
      <c r="CN447" s="13"/>
    </row>
    <row r="448" spans="1:92" x14ac:dyDescent="0.25">
      <c r="A448" s="15" t="s">
        <v>480</v>
      </c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4"/>
      <c r="T448" s="13"/>
      <c r="U448" s="13"/>
      <c r="V448" s="13"/>
      <c r="W448" s="13"/>
      <c r="Z448" s="14"/>
      <c r="AA448" s="15"/>
      <c r="AB448" s="56"/>
      <c r="AC448" s="56"/>
      <c r="AD448" s="56"/>
      <c r="AF448" s="15"/>
      <c r="AG448" s="15"/>
      <c r="BR448" s="16"/>
      <c r="BS448" s="1"/>
      <c r="BT448" s="4"/>
      <c r="BU448" s="4"/>
      <c r="CI448" s="19"/>
      <c r="CJ448" s="19"/>
      <c r="CK448" s="19"/>
      <c r="CM448" s="83"/>
      <c r="CN448" s="13"/>
    </row>
    <row r="451" spans="1:92" ht="13" x14ac:dyDescent="0.25">
      <c r="A451" s="17" t="s">
        <v>2</v>
      </c>
      <c r="B451" s="135"/>
      <c r="C451" s="135"/>
      <c r="D451" s="135"/>
      <c r="E451" s="135"/>
      <c r="F451" s="135"/>
      <c r="G451" s="135"/>
      <c r="H451" s="135"/>
      <c r="I451" s="135"/>
      <c r="J451" s="135"/>
      <c r="K451" s="135"/>
      <c r="L451" s="135"/>
      <c r="M451" s="135"/>
      <c r="N451" s="13"/>
      <c r="O451" s="13"/>
      <c r="P451" s="13"/>
      <c r="Q451" s="13"/>
      <c r="R451" s="13"/>
      <c r="S451" s="14"/>
      <c r="T451" s="13"/>
      <c r="U451" s="13"/>
      <c r="V451" s="13"/>
      <c r="W451" s="13"/>
      <c r="Z451" s="14"/>
      <c r="AA451" s="15"/>
      <c r="AF451" s="15"/>
      <c r="AG451" s="15"/>
      <c r="BR451" s="16"/>
      <c r="BS451" s="1"/>
      <c r="BT451" s="4"/>
      <c r="BU451" s="4"/>
      <c r="CM451" s="82"/>
      <c r="CN451" s="13"/>
    </row>
    <row r="452" spans="1:92" x14ac:dyDescent="0.25">
      <c r="A452" t="s">
        <v>536</v>
      </c>
      <c r="N452" s="13">
        <v>0</v>
      </c>
      <c r="O452" s="13"/>
      <c r="P452" s="13"/>
      <c r="Q452" s="13"/>
      <c r="R452" s="13"/>
      <c r="S452" s="14"/>
      <c r="T452" s="13"/>
      <c r="U452" s="13"/>
      <c r="V452" s="13"/>
      <c r="W452" s="13"/>
      <c r="Z452" s="14"/>
      <c r="AA452" s="15"/>
      <c r="AF452" t="s">
        <v>536</v>
      </c>
      <c r="AG452" s="1" t="s">
        <v>81</v>
      </c>
      <c r="AH452" s="1">
        <v>2</v>
      </c>
      <c r="AI452" s="1">
        <v>2</v>
      </c>
      <c r="AJ452" s="1">
        <v>1</v>
      </c>
      <c r="AK452" s="1">
        <v>5</v>
      </c>
      <c r="AL452" s="1" t="s">
        <v>82</v>
      </c>
      <c r="AM452" s="1">
        <v>7</v>
      </c>
      <c r="AN452" s="13"/>
      <c r="AO452" s="13">
        <v>3</v>
      </c>
      <c r="AP452" s="13">
        <v>1</v>
      </c>
      <c r="AQ452" s="195"/>
      <c r="AR452" s="195"/>
      <c r="AS452" s="195"/>
      <c r="AT452" s="199"/>
      <c r="AU452" s="4"/>
      <c r="AV452" s="4">
        <f>SUM(1/3*AH452*(7-$AK452+7-$AM452)/6)</f>
        <v>0.22222222222222221</v>
      </c>
      <c r="AW452" s="4">
        <f>SUM(1/3*AI452*(7-$AK452+7-$AM452)/6)</f>
        <v>0.22222222222222221</v>
      </c>
      <c r="AX452" s="4">
        <f>SUM(1/3*AJ452*(7-$AK452+7-$AM452)/6)</f>
        <v>0.1111111111111111</v>
      </c>
      <c r="AY452" s="27">
        <f t="shared" ref="AY452:AY465" si="322">AV452</f>
        <v>0.22222222222222221</v>
      </c>
      <c r="AZ452" s="27">
        <f t="shared" ref="AZ452:AZ465" si="323">SUM(AV452:AX452)/3</f>
        <v>0.1851851851851852</v>
      </c>
      <c r="BA452" s="27">
        <f t="shared" ref="BA452:BA465" si="324">(((AX452+AW452*$BE$296)/(1+$BE$296)*AO452/3*2+(((AX452+AW452*$BE$296+AV452*$BE$296^2)/(1+$BE$296+$BE$296^2)*AO452/3*(AP452-1+AN452)/5)*3))/5)</f>
        <v>7.4074074074074084E-2</v>
      </c>
      <c r="BB452" s="27">
        <f t="shared" ref="BB452:BB465" si="325">(((AX452+AV452*$BE$296)/(1+$BE$296)*AO452/3*2+(((AX452+AV452*$BE$296+AW452*$BE$296^2)/(1+$BE$296+$BE$296^2)*AO452/3*(AP452-1+AN452)/5)*3))/5)</f>
        <v>7.4074074074074084E-2</v>
      </c>
      <c r="BC452" s="27">
        <f t="shared" ref="BC452:BC465" si="326">(((AV452+AX452*$BE$296)/(1+$BE$296)*AO452/3*2+(((AV452+AX452*$BE$296+AW452*$BE$296^2)/(1+$BE$296+$BE$296^2)*AO452/3*(AP452-1+AN452)/5)*3))/5)</f>
        <v>5.9259259259259255E-2</v>
      </c>
      <c r="BD452" s="27">
        <f t="shared" ref="BD452:BD465" si="327">(((AV452+AW452*$BE$296)/(1+$BE$296)*AO452/3*2+(((AV452+AW452*$BE$296+AX452*$BE$296^2)/(1+$BE$296+$BE$296^2)*AO452/3*(AP452-1+AN452)/5)*3))/5)</f>
        <v>8.8888888888888878E-2</v>
      </c>
      <c r="BE452" s="27"/>
      <c r="BF452" s="27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16"/>
      <c r="BS452" s="1"/>
      <c r="BT452" s="84"/>
      <c r="BU452" s="84"/>
      <c r="BV452" s="27"/>
      <c r="BW452" s="27">
        <f t="shared" ref="BW452:BW474" si="328">(1/3*ROUNDUP((AI452/2),0)*(7-$AK452+7-$AM452)/6)</f>
        <v>0.1111111111111111</v>
      </c>
      <c r="BX452" s="27"/>
      <c r="BY452" s="27">
        <f t="shared" ref="BY452:BY474" si="329">((BW452*AO452/3)+(((BW452+AV452*$BE$296) / (1+$BE$296)*AO452/3*(AP452-1+AN452)/5)*2))/3</f>
        <v>3.7037037037037035E-2</v>
      </c>
      <c r="BZ452" s="27">
        <f t="shared" ref="BZ452:BZ474" si="330">((AV452*AO452/3)+(((AV452+BW452*$BE$296) / (1+$BE$296)*AO452/3*(AP452-1+AN452)/5)*2))/3</f>
        <v>7.407407407407407E-2</v>
      </c>
      <c r="CA452" s="27"/>
      <c r="CB452" s="27"/>
      <c r="CC452" s="27"/>
      <c r="CD452" s="27"/>
      <c r="CE452" s="27"/>
      <c r="CF452" s="27"/>
      <c r="CG452" s="27"/>
      <c r="CH452" s="27"/>
      <c r="CL452" s="27"/>
      <c r="CM452" s="83"/>
      <c r="CN452" s="13"/>
    </row>
    <row r="453" spans="1:92" x14ac:dyDescent="0.25">
      <c r="A453" t="s">
        <v>469</v>
      </c>
      <c r="N453" s="13">
        <v>0</v>
      </c>
      <c r="O453" s="13"/>
      <c r="P453" s="13"/>
      <c r="Q453" s="13"/>
      <c r="R453" s="13"/>
      <c r="S453" s="14"/>
      <c r="T453" s="13"/>
      <c r="U453" s="13"/>
      <c r="V453" s="13"/>
      <c r="W453" s="13"/>
      <c r="Z453" s="14"/>
      <c r="AA453" s="15"/>
      <c r="AF453" t="s">
        <v>469</v>
      </c>
      <c r="AG453" s="13" t="s">
        <v>81</v>
      </c>
      <c r="AH453" s="13">
        <v>0</v>
      </c>
      <c r="AI453" s="13">
        <v>4</v>
      </c>
      <c r="AJ453" s="13">
        <v>2</v>
      </c>
      <c r="AK453" s="13">
        <v>2</v>
      </c>
      <c r="AL453" s="13" t="s">
        <v>82</v>
      </c>
      <c r="AM453" s="13">
        <v>6</v>
      </c>
      <c r="AN453" s="195">
        <v>0</v>
      </c>
      <c r="AO453" s="1">
        <v>3</v>
      </c>
      <c r="AP453" s="1">
        <v>1</v>
      </c>
      <c r="AQ453" s="196"/>
      <c r="AR453" s="196"/>
      <c r="AS453" s="196"/>
      <c r="AT453" s="198"/>
      <c r="AU453" s="4"/>
      <c r="AV453" s="4">
        <f t="shared" ref="AV453:AX454" si="331">SUM(1/3*AH453*(7-$AK453+7-$AM453)/6)</f>
        <v>0</v>
      </c>
      <c r="AW453" s="4">
        <f t="shared" si="331"/>
        <v>1.3333333333333333</v>
      </c>
      <c r="AX453" s="4">
        <f t="shared" si="331"/>
        <v>0.66666666666666663</v>
      </c>
      <c r="AY453" s="27">
        <f t="shared" si="322"/>
        <v>0</v>
      </c>
      <c r="AZ453" s="27">
        <f t="shared" si="323"/>
        <v>0.66666666666666663</v>
      </c>
      <c r="BA453" s="27">
        <f t="shared" si="324"/>
        <v>0.44444444444444436</v>
      </c>
      <c r="BB453" s="27">
        <f t="shared" si="325"/>
        <v>8.8888888888888878E-2</v>
      </c>
      <c r="BC453" s="27">
        <f t="shared" si="326"/>
        <v>0.17777777777777776</v>
      </c>
      <c r="BD453" s="27">
        <f t="shared" si="327"/>
        <v>0.35555555555555551</v>
      </c>
      <c r="BE453" s="27"/>
      <c r="BF453" s="27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16"/>
      <c r="BS453" s="1"/>
      <c r="BT453" s="84"/>
      <c r="BU453" s="84"/>
      <c r="BV453" s="27"/>
      <c r="BW453" s="27">
        <f t="shared" si="328"/>
        <v>0.66666666666666663</v>
      </c>
      <c r="BX453" s="27"/>
      <c r="BY453" s="27">
        <f t="shared" si="329"/>
        <v>0.22222222222222221</v>
      </c>
      <c r="BZ453" s="27">
        <f t="shared" si="330"/>
        <v>0</v>
      </c>
      <c r="CA453" s="27"/>
      <c r="CB453" s="27"/>
      <c r="CC453" s="27"/>
      <c r="CD453" s="27"/>
      <c r="CE453" s="27"/>
      <c r="CF453" s="27"/>
      <c r="CG453" s="27"/>
      <c r="CH453" s="27"/>
      <c r="CL453" s="27"/>
      <c r="CM453" s="83"/>
      <c r="CN453" s="13"/>
    </row>
    <row r="454" spans="1:92" x14ac:dyDescent="0.25">
      <c r="A454" t="s">
        <v>472</v>
      </c>
      <c r="N454" s="13"/>
      <c r="O454" s="13"/>
      <c r="P454" s="13"/>
      <c r="Q454" s="13"/>
      <c r="R454" s="13"/>
      <c r="S454" s="14"/>
      <c r="T454" s="13"/>
      <c r="U454" s="13"/>
      <c r="V454" s="13"/>
      <c r="W454" s="13"/>
      <c r="Z454" s="14"/>
      <c r="AA454" s="15"/>
      <c r="AF454" t="s">
        <v>472</v>
      </c>
      <c r="AG454" s="13" t="s">
        <v>81</v>
      </c>
      <c r="AH454" s="13">
        <v>3</v>
      </c>
      <c r="AI454" s="13">
        <v>1</v>
      </c>
      <c r="AJ454" s="13">
        <v>0</v>
      </c>
      <c r="AK454" s="13">
        <v>5</v>
      </c>
      <c r="AL454" s="13" t="s">
        <v>82</v>
      </c>
      <c r="AM454" s="13">
        <v>7</v>
      </c>
      <c r="AN454" s="1">
        <v>0</v>
      </c>
      <c r="AO454" s="1">
        <v>3</v>
      </c>
      <c r="AP454" s="1">
        <v>1</v>
      </c>
      <c r="AQ454" s="1"/>
      <c r="AR454" s="1"/>
      <c r="AS454" s="1"/>
      <c r="AT454" s="15"/>
      <c r="AU454" s="4"/>
      <c r="AV454" s="4">
        <f t="shared" si="331"/>
        <v>0.33333333333333331</v>
      </c>
      <c r="AW454" s="4">
        <f t="shared" si="331"/>
        <v>0.1111111111111111</v>
      </c>
      <c r="AX454" s="4">
        <f t="shared" si="331"/>
        <v>0</v>
      </c>
      <c r="AY454" s="27">
        <f t="shared" si="322"/>
        <v>0.33333333333333331</v>
      </c>
      <c r="AZ454" s="27">
        <f t="shared" si="323"/>
        <v>0.14814814814814814</v>
      </c>
      <c r="BA454" s="27">
        <f t="shared" si="324"/>
        <v>2.9629629629629627E-2</v>
      </c>
      <c r="BB454" s="27">
        <f t="shared" si="325"/>
        <v>8.8888888888888878E-2</v>
      </c>
      <c r="BC454" s="27">
        <f t="shared" si="326"/>
        <v>4.4444444444444439E-2</v>
      </c>
      <c r="BD454" s="27">
        <f t="shared" si="327"/>
        <v>7.4074074074074084E-2</v>
      </c>
      <c r="BE454" s="27"/>
      <c r="BF454" s="27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16"/>
      <c r="BS454" s="1"/>
      <c r="BT454" s="84"/>
      <c r="BU454" s="84"/>
      <c r="BV454" s="27"/>
      <c r="BW454" s="27">
        <f t="shared" si="328"/>
        <v>0.1111111111111111</v>
      </c>
      <c r="BX454" s="27"/>
      <c r="BY454" s="27">
        <f t="shared" si="329"/>
        <v>3.7037037037037035E-2</v>
      </c>
      <c r="BZ454" s="27">
        <f t="shared" si="330"/>
        <v>0.1111111111111111</v>
      </c>
      <c r="CA454" s="27"/>
      <c r="CB454" s="27"/>
      <c r="CC454" s="27"/>
      <c r="CD454" s="27"/>
      <c r="CE454" s="27"/>
      <c r="CF454" s="27"/>
      <c r="CG454" s="27"/>
      <c r="CH454" s="27"/>
      <c r="CL454" s="27"/>
      <c r="CM454" s="83"/>
      <c r="CN454" s="13"/>
    </row>
    <row r="455" spans="1:92" x14ac:dyDescent="0.25">
      <c r="A455" t="s">
        <v>471</v>
      </c>
      <c r="N455" s="13">
        <v>0</v>
      </c>
      <c r="O455" s="13"/>
      <c r="P455" s="13"/>
      <c r="Q455" s="13"/>
      <c r="R455" s="13"/>
      <c r="S455" s="14"/>
      <c r="T455" s="13"/>
      <c r="U455" s="13"/>
      <c r="V455" s="13"/>
      <c r="W455" s="13"/>
      <c r="Z455" s="14"/>
      <c r="AA455" s="15"/>
      <c r="AF455" t="s">
        <v>471</v>
      </c>
      <c r="AG455" s="1" t="s">
        <v>81</v>
      </c>
      <c r="AH455" s="1">
        <v>3</v>
      </c>
      <c r="AI455" s="1">
        <v>3</v>
      </c>
      <c r="AJ455" s="1">
        <v>1</v>
      </c>
      <c r="AK455" s="1">
        <v>5</v>
      </c>
      <c r="AL455" s="1" t="s">
        <v>82</v>
      </c>
      <c r="AM455" s="1">
        <v>7</v>
      </c>
      <c r="AN455" s="13"/>
      <c r="AO455" s="13">
        <v>3</v>
      </c>
      <c r="AP455" s="13">
        <v>1</v>
      </c>
      <c r="AQ455" s="13"/>
      <c r="AR455" s="13"/>
      <c r="AS455" s="13"/>
      <c r="AT455" s="15"/>
      <c r="AU455" s="4"/>
      <c r="AV455" s="4">
        <f t="shared" ref="AV455:AX465" si="332">SUM(1/3*AH455*(7-$AK455+7-$AM455)/6)</f>
        <v>0.33333333333333331</v>
      </c>
      <c r="AW455" s="4">
        <f t="shared" si="332"/>
        <v>0.33333333333333331</v>
      </c>
      <c r="AX455" s="4">
        <f t="shared" si="332"/>
        <v>0.1111111111111111</v>
      </c>
      <c r="AY455" s="27">
        <f t="shared" si="322"/>
        <v>0.33333333333333331</v>
      </c>
      <c r="AZ455" s="27">
        <f t="shared" si="323"/>
        <v>0.25925925925925924</v>
      </c>
      <c r="BA455" s="27">
        <f t="shared" si="324"/>
        <v>0.1037037037037037</v>
      </c>
      <c r="BB455" s="27">
        <f t="shared" si="325"/>
        <v>0.1037037037037037</v>
      </c>
      <c r="BC455" s="27">
        <f t="shared" si="326"/>
        <v>7.4074074074074084E-2</v>
      </c>
      <c r="BD455" s="27">
        <f t="shared" si="327"/>
        <v>0.13333333333333333</v>
      </c>
      <c r="BE455" s="27"/>
      <c r="BF455" s="27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16"/>
      <c r="BS455" s="1"/>
      <c r="BT455" s="84"/>
      <c r="BU455" s="84"/>
      <c r="BV455" s="27"/>
      <c r="BW455" s="27">
        <f t="shared" si="328"/>
        <v>0.22222222222222221</v>
      </c>
      <c r="BX455" s="27"/>
      <c r="BY455" s="27">
        <f t="shared" si="329"/>
        <v>7.407407407407407E-2</v>
      </c>
      <c r="BZ455" s="27">
        <f t="shared" si="330"/>
        <v>0.1111111111111111</v>
      </c>
      <c r="CA455" s="27"/>
      <c r="CB455" s="27"/>
      <c r="CC455" s="27"/>
      <c r="CD455" s="27"/>
      <c r="CE455" s="27"/>
      <c r="CF455" s="27"/>
      <c r="CG455" s="27"/>
      <c r="CH455" s="27"/>
      <c r="CL455" s="27"/>
      <c r="CM455" s="83"/>
      <c r="CN455" s="13"/>
    </row>
    <row r="456" spans="1:92" x14ac:dyDescent="0.25">
      <c r="A456" t="s">
        <v>185</v>
      </c>
      <c r="N456" s="13"/>
      <c r="O456" s="13"/>
      <c r="P456" s="13"/>
      <c r="Q456" s="13"/>
      <c r="R456" s="13"/>
      <c r="S456" s="14"/>
      <c r="T456" s="13"/>
      <c r="U456" s="13"/>
      <c r="V456" s="13"/>
      <c r="W456" s="13"/>
      <c r="Z456" s="14"/>
      <c r="AA456" s="15"/>
      <c r="AF456" t="s">
        <v>185</v>
      </c>
      <c r="AG456" s="13" t="s">
        <v>81</v>
      </c>
      <c r="AH456" s="13">
        <v>3</v>
      </c>
      <c r="AI456" s="13">
        <v>7</v>
      </c>
      <c r="AJ456" s="13">
        <v>0</v>
      </c>
      <c r="AK456" s="13">
        <v>4</v>
      </c>
      <c r="AL456" s="13" t="s">
        <v>82</v>
      </c>
      <c r="AM456" s="13">
        <v>6</v>
      </c>
      <c r="AN456" s="1"/>
      <c r="AO456" s="1">
        <v>3</v>
      </c>
      <c r="AP456" s="1">
        <v>1</v>
      </c>
      <c r="AQ456" s="1"/>
      <c r="AR456" s="1"/>
      <c r="AS456" s="1"/>
      <c r="AT456" s="15"/>
      <c r="AU456" s="4"/>
      <c r="AV456" s="4">
        <f t="shared" si="332"/>
        <v>0.66666666666666663</v>
      </c>
      <c r="AW456" s="4">
        <f t="shared" si="332"/>
        <v>1.5555555555555554</v>
      </c>
      <c r="AX456" s="4">
        <f t="shared" si="332"/>
        <v>0</v>
      </c>
      <c r="AY456" s="27">
        <f t="shared" si="322"/>
        <v>0.66666666666666663</v>
      </c>
      <c r="AZ456" s="27">
        <f t="shared" si="323"/>
        <v>0.74074074074074059</v>
      </c>
      <c r="BA456" s="27">
        <f t="shared" si="324"/>
        <v>0.4148148148148148</v>
      </c>
      <c r="BB456" s="27">
        <f t="shared" si="325"/>
        <v>0.17777777777777776</v>
      </c>
      <c r="BC456" s="27">
        <f t="shared" si="326"/>
        <v>8.8888888888888878E-2</v>
      </c>
      <c r="BD456" s="27">
        <f t="shared" si="327"/>
        <v>0.50370370370370365</v>
      </c>
      <c r="BE456" s="27"/>
      <c r="BF456" s="27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16"/>
      <c r="BS456" s="1"/>
      <c r="BT456" s="84"/>
      <c r="BU456" s="84"/>
      <c r="BV456" s="27"/>
      <c r="BW456" s="27">
        <f t="shared" si="328"/>
        <v>0.88888888888888884</v>
      </c>
      <c r="BX456" s="27"/>
      <c r="BY456" s="27">
        <f t="shared" si="329"/>
        <v>0.29629629629629628</v>
      </c>
      <c r="BZ456" s="27">
        <f t="shared" si="330"/>
        <v>0.22222222222222221</v>
      </c>
      <c r="CA456" s="27"/>
      <c r="CB456" s="27"/>
      <c r="CC456" s="27"/>
      <c r="CD456" s="27"/>
      <c r="CE456" s="27"/>
      <c r="CF456" s="27"/>
      <c r="CG456" s="27"/>
      <c r="CH456" s="27"/>
      <c r="CL456" s="27"/>
      <c r="CM456" s="83"/>
      <c r="CN456" s="13"/>
    </row>
    <row r="457" spans="1:92" x14ac:dyDescent="0.25">
      <c r="A457" t="s">
        <v>542</v>
      </c>
      <c r="N457" s="13"/>
      <c r="O457" s="13"/>
      <c r="P457" s="13"/>
      <c r="Q457" s="13"/>
      <c r="R457" s="13"/>
      <c r="S457" s="14"/>
      <c r="T457" s="13"/>
      <c r="U457" s="13"/>
      <c r="V457" s="13"/>
      <c r="W457" s="13"/>
      <c r="Z457" s="14"/>
      <c r="AA457" s="15"/>
      <c r="AF457" t="s">
        <v>542</v>
      </c>
      <c r="AG457" s="13" t="s">
        <v>496</v>
      </c>
      <c r="AH457" s="13">
        <v>6</v>
      </c>
      <c r="AI457" s="13">
        <v>2</v>
      </c>
      <c r="AJ457" s="13">
        <v>0</v>
      </c>
      <c r="AK457" s="13">
        <v>5</v>
      </c>
      <c r="AL457" s="13" t="s">
        <v>82</v>
      </c>
      <c r="AM457" s="13">
        <v>7</v>
      </c>
      <c r="AN457" s="1"/>
      <c r="AO457" s="1">
        <v>3</v>
      </c>
      <c r="AP457" s="1">
        <v>2</v>
      </c>
      <c r="AQ457" s="1"/>
      <c r="AR457" s="1"/>
      <c r="AS457" s="1">
        <v>1</v>
      </c>
      <c r="AT457" s="15"/>
      <c r="AU457" s="4"/>
      <c r="AV457" s="4">
        <f t="shared" si="332"/>
        <v>0.66666666666666663</v>
      </c>
      <c r="AW457" s="4">
        <f t="shared" si="332"/>
        <v>0.22222222222222221</v>
      </c>
      <c r="AX457" s="4">
        <f t="shared" si="332"/>
        <v>0</v>
      </c>
      <c r="AY457" s="27">
        <f t="shared" si="322"/>
        <v>0.66666666666666663</v>
      </c>
      <c r="AZ457" s="27">
        <f t="shared" si="323"/>
        <v>0.29629629629629628</v>
      </c>
      <c r="BA457" s="27">
        <f t="shared" si="324"/>
        <v>0.11259259259259258</v>
      </c>
      <c r="BB457" s="27">
        <f t="shared" si="325"/>
        <v>0.21587301587301586</v>
      </c>
      <c r="BC457" s="27">
        <f t="shared" si="326"/>
        <v>0.11555555555555555</v>
      </c>
      <c r="BD457" s="27">
        <f t="shared" si="327"/>
        <v>0.1671957671957672</v>
      </c>
      <c r="BE457" s="27"/>
      <c r="BF457" s="27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16"/>
      <c r="BS457" s="1"/>
      <c r="BT457" s="84"/>
      <c r="BU457" s="84"/>
      <c r="BV457" s="27"/>
      <c r="BW457" s="27">
        <f t="shared" si="328"/>
        <v>0.1111111111111111</v>
      </c>
      <c r="BX457" s="27"/>
      <c r="BY457" s="27">
        <f t="shared" si="329"/>
        <v>0.10123456790123457</v>
      </c>
      <c r="BZ457" s="27">
        <f t="shared" si="330"/>
        <v>0.26172839506172835</v>
      </c>
      <c r="CA457" s="27"/>
      <c r="CB457" s="27"/>
      <c r="CC457" s="27"/>
      <c r="CD457" s="27"/>
      <c r="CE457" s="27"/>
      <c r="CF457" s="27"/>
      <c r="CG457" s="27"/>
      <c r="CH457" s="27"/>
      <c r="CL457" s="27"/>
      <c r="CM457" s="83"/>
      <c r="CN457" s="13"/>
    </row>
    <row r="458" spans="1:92" x14ac:dyDescent="0.25">
      <c r="A458" t="s">
        <v>543</v>
      </c>
      <c r="N458" s="13"/>
      <c r="O458" s="13"/>
      <c r="P458" s="13"/>
      <c r="Q458" s="13"/>
      <c r="R458" s="13"/>
      <c r="S458" s="14"/>
      <c r="T458" s="13"/>
      <c r="U458" s="13"/>
      <c r="V458" s="13"/>
      <c r="W458" s="13"/>
      <c r="Z458" s="14"/>
      <c r="AA458" s="15"/>
      <c r="AF458" t="s">
        <v>543</v>
      </c>
      <c r="AG458" s="13" t="s">
        <v>497</v>
      </c>
      <c r="AH458" s="13">
        <v>6</v>
      </c>
      <c r="AI458" s="13">
        <v>2</v>
      </c>
      <c r="AJ458" s="13">
        <v>0</v>
      </c>
      <c r="AK458" s="13">
        <v>5</v>
      </c>
      <c r="AL458" s="13" t="s">
        <v>82</v>
      </c>
      <c r="AM458" s="13">
        <v>7</v>
      </c>
      <c r="AN458" s="1"/>
      <c r="AO458" s="1">
        <v>3</v>
      </c>
      <c r="AP458" s="1">
        <v>2</v>
      </c>
      <c r="AQ458" s="1"/>
      <c r="AR458" s="1"/>
      <c r="AS458" s="1">
        <v>1</v>
      </c>
      <c r="AT458" s="15"/>
      <c r="AU458" s="4"/>
      <c r="AV458" s="4">
        <f t="shared" si="332"/>
        <v>0.66666666666666663</v>
      </c>
      <c r="AW458" s="4">
        <f t="shared" si="332"/>
        <v>0.22222222222222221</v>
      </c>
      <c r="AX458" s="4">
        <f t="shared" si="332"/>
        <v>0</v>
      </c>
      <c r="AY458" s="27">
        <f t="shared" si="322"/>
        <v>0.66666666666666663</v>
      </c>
      <c r="AZ458" s="27">
        <f t="shared" si="323"/>
        <v>0.29629629629629628</v>
      </c>
      <c r="BA458" s="27">
        <f t="shared" si="324"/>
        <v>0.11259259259259258</v>
      </c>
      <c r="BB458" s="27">
        <f t="shared" si="325"/>
        <v>0.21587301587301586</v>
      </c>
      <c r="BC458" s="27">
        <f t="shared" si="326"/>
        <v>0.11555555555555555</v>
      </c>
      <c r="BD458" s="27">
        <f t="shared" si="327"/>
        <v>0.1671957671957672</v>
      </c>
      <c r="BE458" s="27"/>
      <c r="BF458" s="27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16"/>
      <c r="BS458" s="1"/>
      <c r="BT458" s="84"/>
      <c r="BU458" s="84"/>
      <c r="BV458" s="27"/>
      <c r="BW458" s="27">
        <f t="shared" si="328"/>
        <v>0.1111111111111111</v>
      </c>
      <c r="BX458" s="27"/>
      <c r="BY458" s="27">
        <f t="shared" si="329"/>
        <v>0.10123456790123457</v>
      </c>
      <c r="BZ458" s="27">
        <f t="shared" si="330"/>
        <v>0.26172839506172835</v>
      </c>
      <c r="CA458" s="27"/>
      <c r="CB458" s="27"/>
      <c r="CC458" s="27"/>
      <c r="CD458" s="27"/>
      <c r="CE458" s="27"/>
      <c r="CF458" s="27"/>
      <c r="CG458" s="27"/>
      <c r="CH458" s="27"/>
      <c r="CL458" s="27"/>
      <c r="CM458" s="83"/>
      <c r="CN458" s="13"/>
    </row>
    <row r="459" spans="1:92" x14ac:dyDescent="0.25">
      <c r="A459" t="s">
        <v>498</v>
      </c>
      <c r="N459" s="13"/>
      <c r="O459" s="13"/>
      <c r="P459" s="13"/>
      <c r="Q459" s="13"/>
      <c r="R459" s="13"/>
      <c r="S459" s="14"/>
      <c r="T459" s="13"/>
      <c r="U459" s="13"/>
      <c r="V459" s="13"/>
      <c r="W459" s="13"/>
      <c r="Z459" s="14"/>
      <c r="AA459" s="15"/>
      <c r="AF459" t="s">
        <v>498</v>
      </c>
      <c r="AG459" s="1" t="s">
        <v>81</v>
      </c>
      <c r="AH459" s="1">
        <v>2</v>
      </c>
      <c r="AI459" s="1">
        <v>2</v>
      </c>
      <c r="AJ459" s="1">
        <v>2</v>
      </c>
      <c r="AK459" s="1">
        <v>3</v>
      </c>
      <c r="AL459" s="1">
        <v>3</v>
      </c>
      <c r="AM459" s="1">
        <v>6</v>
      </c>
      <c r="AN459" s="13"/>
      <c r="AO459" s="13">
        <v>3</v>
      </c>
      <c r="AP459" s="13">
        <v>1</v>
      </c>
      <c r="AQ459" s="13"/>
      <c r="AR459" s="13">
        <v>1</v>
      </c>
      <c r="AS459" s="13"/>
      <c r="AT459" s="15" t="s">
        <v>193</v>
      </c>
      <c r="AU459" s="4"/>
      <c r="AV459" s="4">
        <f t="shared" si="332"/>
        <v>0.55555555555555547</v>
      </c>
      <c r="AW459" s="4">
        <f t="shared" si="332"/>
        <v>0.55555555555555547</v>
      </c>
      <c r="AX459" s="4">
        <f t="shared" si="332"/>
        <v>0.55555555555555547</v>
      </c>
      <c r="AY459" s="27">
        <f t="shared" si="322"/>
        <v>0.55555555555555547</v>
      </c>
      <c r="AZ459" s="27">
        <f t="shared" si="323"/>
        <v>0.55555555555555547</v>
      </c>
      <c r="BA459" s="27">
        <f t="shared" si="324"/>
        <v>0.22222222222222218</v>
      </c>
      <c r="BB459" s="27">
        <f t="shared" si="325"/>
        <v>0.22222222222222218</v>
      </c>
      <c r="BC459" s="27">
        <f t="shared" si="326"/>
        <v>0.22222222222222218</v>
      </c>
      <c r="BD459" s="27">
        <f t="shared" si="327"/>
        <v>0.22222222222222218</v>
      </c>
      <c r="BE459" s="27"/>
      <c r="BF459" s="27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16"/>
      <c r="BS459" s="1"/>
      <c r="BT459" s="84"/>
      <c r="BU459" s="84"/>
      <c r="BV459" s="27"/>
      <c r="BW459" s="27">
        <f t="shared" si="328"/>
        <v>0.27777777777777773</v>
      </c>
      <c r="BX459" s="27"/>
      <c r="BY459" s="27">
        <f t="shared" si="329"/>
        <v>9.2592592592592574E-2</v>
      </c>
      <c r="BZ459" s="27">
        <f t="shared" si="330"/>
        <v>0.18518518518518515</v>
      </c>
      <c r="CA459" s="27"/>
      <c r="CB459" s="27"/>
      <c r="CC459" s="27"/>
      <c r="CD459" s="27"/>
      <c r="CE459" s="27"/>
      <c r="CF459" s="27"/>
      <c r="CG459" s="27"/>
      <c r="CH459" s="27"/>
      <c r="CL459" s="27"/>
      <c r="CM459" s="83"/>
      <c r="CN459" s="13"/>
    </row>
    <row r="460" spans="1:92" x14ac:dyDescent="0.25">
      <c r="A460" t="s">
        <v>509</v>
      </c>
      <c r="N460" s="13"/>
      <c r="O460" s="13"/>
      <c r="P460" s="13"/>
      <c r="Q460" s="13"/>
      <c r="R460" s="13"/>
      <c r="S460" s="14"/>
      <c r="T460" s="13"/>
      <c r="U460" s="13"/>
      <c r="V460" s="13"/>
      <c r="W460" s="13"/>
      <c r="Z460" s="14"/>
      <c r="AA460" s="15"/>
      <c r="AF460" t="s">
        <v>509</v>
      </c>
      <c r="AG460" s="1" t="s">
        <v>510</v>
      </c>
      <c r="AH460" s="1">
        <v>2</v>
      </c>
      <c r="AI460" s="1">
        <v>2</v>
      </c>
      <c r="AJ460" s="1">
        <v>3</v>
      </c>
      <c r="AK460" s="1">
        <v>2</v>
      </c>
      <c r="AL460" s="1" t="s">
        <v>82</v>
      </c>
      <c r="AM460" s="1">
        <v>4</v>
      </c>
      <c r="AN460" s="13"/>
      <c r="AO460" s="13">
        <v>2</v>
      </c>
      <c r="AP460" s="13">
        <v>1</v>
      </c>
      <c r="AQ460" s="13">
        <v>0</v>
      </c>
      <c r="AR460" s="13"/>
      <c r="AS460" s="13"/>
      <c r="AT460" s="15"/>
      <c r="AU460" s="4"/>
      <c r="AV460" s="4">
        <f t="shared" si="332"/>
        <v>0.88888888888888884</v>
      </c>
      <c r="AW460" s="4">
        <f t="shared" si="332"/>
        <v>0.88888888888888884</v>
      </c>
      <c r="AX460" s="4">
        <f t="shared" si="332"/>
        <v>1.3333333333333333</v>
      </c>
      <c r="AY460" s="27">
        <f t="shared" si="322"/>
        <v>0.88888888888888884</v>
      </c>
      <c r="AZ460" s="27">
        <f t="shared" si="323"/>
        <v>1.037037037037037</v>
      </c>
      <c r="BA460" s="27">
        <f t="shared" si="324"/>
        <v>0.27654320987654318</v>
      </c>
      <c r="BB460" s="27">
        <f t="shared" si="325"/>
        <v>0.27654320987654318</v>
      </c>
      <c r="BC460" s="27">
        <f t="shared" si="326"/>
        <v>0.31604938271604938</v>
      </c>
      <c r="BD460" s="27">
        <f t="shared" si="327"/>
        <v>0.23703703703703702</v>
      </c>
      <c r="BE460" s="27"/>
      <c r="BF460" s="27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16"/>
      <c r="BS460" s="1"/>
      <c r="BT460" s="84"/>
      <c r="BU460" s="84"/>
      <c r="BV460" s="27"/>
      <c r="BW460" s="27">
        <f t="shared" si="328"/>
        <v>0.44444444444444442</v>
      </c>
      <c r="BX460" s="27"/>
      <c r="BY460" s="27">
        <f t="shared" si="329"/>
        <v>9.8765432098765427E-2</v>
      </c>
      <c r="BZ460" s="27">
        <f t="shared" si="330"/>
        <v>0.19753086419753085</v>
      </c>
      <c r="CA460" s="27"/>
      <c r="CB460" s="27"/>
      <c r="CC460" s="27"/>
      <c r="CD460" s="27"/>
      <c r="CE460" s="27"/>
      <c r="CF460" s="27"/>
      <c r="CG460" s="27"/>
      <c r="CH460" s="27"/>
      <c r="CL460" s="27"/>
      <c r="CM460" s="83"/>
      <c r="CN460" s="13"/>
    </row>
    <row r="461" spans="1:92" x14ac:dyDescent="0.25">
      <c r="A461" t="s">
        <v>112</v>
      </c>
      <c r="N461" s="13"/>
      <c r="O461" s="13"/>
      <c r="P461" s="13"/>
      <c r="Q461" s="13"/>
      <c r="R461" s="13"/>
      <c r="S461" s="14"/>
      <c r="T461" s="13"/>
      <c r="U461" s="13"/>
      <c r="V461" s="13"/>
      <c r="W461" s="13"/>
      <c r="Z461" s="14"/>
      <c r="AA461" s="15"/>
      <c r="AF461" t="s">
        <v>112</v>
      </c>
      <c r="AG461" s="1" t="s">
        <v>81</v>
      </c>
      <c r="AH461" s="1">
        <v>0</v>
      </c>
      <c r="AI461" s="1">
        <v>2</v>
      </c>
      <c r="AJ461" s="1">
        <v>1</v>
      </c>
      <c r="AK461" s="1">
        <v>2</v>
      </c>
      <c r="AL461" s="1" t="s">
        <v>82</v>
      </c>
      <c r="AM461" s="1">
        <v>6</v>
      </c>
      <c r="AN461" s="13"/>
      <c r="AO461" s="13">
        <v>3</v>
      </c>
      <c r="AP461" s="13">
        <v>1</v>
      </c>
      <c r="AQ461" s="13"/>
      <c r="AR461" s="13"/>
      <c r="AS461" s="195"/>
      <c r="AT461" s="199"/>
      <c r="AU461" s="4"/>
      <c r="AV461" s="4">
        <f t="shared" si="332"/>
        <v>0</v>
      </c>
      <c r="AW461" s="4">
        <f t="shared" si="332"/>
        <v>0.66666666666666663</v>
      </c>
      <c r="AX461" s="4">
        <f t="shared" si="332"/>
        <v>0.33333333333333331</v>
      </c>
      <c r="AY461" s="27">
        <f t="shared" si="322"/>
        <v>0</v>
      </c>
      <c r="AZ461" s="27">
        <f t="shared" si="323"/>
        <v>0.33333333333333331</v>
      </c>
      <c r="BA461" s="27">
        <f t="shared" si="324"/>
        <v>0.22222222222222218</v>
      </c>
      <c r="BB461" s="27">
        <f t="shared" si="325"/>
        <v>4.4444444444444439E-2</v>
      </c>
      <c r="BC461" s="27">
        <f t="shared" si="326"/>
        <v>8.8888888888888878E-2</v>
      </c>
      <c r="BD461" s="27">
        <f t="shared" si="327"/>
        <v>0.17777777777777776</v>
      </c>
      <c r="BE461" s="27"/>
      <c r="BF461" s="27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16"/>
      <c r="BS461" s="1"/>
      <c r="BT461" s="84"/>
      <c r="BU461" s="84"/>
      <c r="BV461" s="27"/>
      <c r="BW461" s="27">
        <f t="shared" si="328"/>
        <v>0.33333333333333331</v>
      </c>
      <c r="BX461" s="27"/>
      <c r="BY461" s="27">
        <f t="shared" si="329"/>
        <v>0.1111111111111111</v>
      </c>
      <c r="BZ461" s="27">
        <f t="shared" si="330"/>
        <v>0</v>
      </c>
      <c r="CA461" s="27"/>
      <c r="CB461" s="27"/>
      <c r="CC461" s="27"/>
      <c r="CD461" s="27"/>
      <c r="CE461" s="27"/>
      <c r="CF461" s="27"/>
      <c r="CG461" s="27"/>
      <c r="CH461" s="27"/>
      <c r="CL461" s="27"/>
      <c r="CM461" s="83"/>
      <c r="CN461" s="13"/>
    </row>
    <row r="462" spans="1:92" x14ac:dyDescent="0.25">
      <c r="A462" t="s">
        <v>541</v>
      </c>
      <c r="N462" s="13"/>
      <c r="O462" s="13"/>
      <c r="P462" s="13"/>
      <c r="Q462" s="13"/>
      <c r="R462" s="13"/>
      <c r="S462" s="14"/>
      <c r="T462" s="13"/>
      <c r="U462" s="13"/>
      <c r="V462" s="13"/>
      <c r="W462" s="13"/>
      <c r="Z462" s="14"/>
      <c r="AA462" s="15"/>
      <c r="AF462" t="s">
        <v>541</v>
      </c>
      <c r="AG462" s="1" t="s">
        <v>561</v>
      </c>
      <c r="AH462" s="1">
        <v>4</v>
      </c>
      <c r="AI462" s="1">
        <v>1</v>
      </c>
      <c r="AJ462" s="1">
        <v>0</v>
      </c>
      <c r="AK462" s="1">
        <v>5</v>
      </c>
      <c r="AL462" s="1" t="s">
        <v>82</v>
      </c>
      <c r="AM462" s="1">
        <v>7</v>
      </c>
      <c r="AN462" s="13"/>
      <c r="AO462" s="13">
        <v>3</v>
      </c>
      <c r="AP462" s="13">
        <v>3</v>
      </c>
      <c r="AQ462" s="13"/>
      <c r="AR462" s="13"/>
      <c r="AS462" s="195"/>
      <c r="AT462" s="199"/>
      <c r="AU462" s="4"/>
      <c r="AV462" s="4">
        <f t="shared" si="332"/>
        <v>0.44444444444444442</v>
      </c>
      <c r="AW462" s="4">
        <f t="shared" si="332"/>
        <v>0.1111111111111111</v>
      </c>
      <c r="AX462" s="4">
        <f t="shared" si="332"/>
        <v>0</v>
      </c>
      <c r="AY462" s="27">
        <f t="shared" si="322"/>
        <v>0.44444444444444442</v>
      </c>
      <c r="AZ462" s="27">
        <f t="shared" si="323"/>
        <v>0.1851851851851852</v>
      </c>
      <c r="BA462" s="27">
        <f t="shared" si="324"/>
        <v>9.8201058201058206E-2</v>
      </c>
      <c r="BB462" s="27">
        <f t="shared" si="325"/>
        <v>0.16423280423280423</v>
      </c>
      <c r="BC462" s="27">
        <f t="shared" si="326"/>
        <v>8.9735449735449738E-2</v>
      </c>
      <c r="BD462" s="27">
        <f t="shared" si="327"/>
        <v>0.11174603174603175</v>
      </c>
      <c r="BE462" s="27"/>
      <c r="BF462" s="27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16"/>
      <c r="BS462" s="1"/>
      <c r="BT462" s="84"/>
      <c r="BU462" s="84"/>
      <c r="BV462" s="27"/>
      <c r="BW462" s="27">
        <f t="shared" si="328"/>
        <v>0.1111111111111111</v>
      </c>
      <c r="BX462" s="27"/>
      <c r="BY462" s="27">
        <f t="shared" si="329"/>
        <v>0.12592592592592591</v>
      </c>
      <c r="BZ462" s="27">
        <f t="shared" si="330"/>
        <v>0.2074074074074074</v>
      </c>
      <c r="CA462" s="27"/>
      <c r="CB462" s="27"/>
      <c r="CC462" s="27"/>
      <c r="CD462" s="27"/>
      <c r="CE462" s="27"/>
      <c r="CF462" s="27"/>
      <c r="CG462" s="27"/>
      <c r="CH462" s="27"/>
      <c r="CL462" s="27"/>
      <c r="CM462" s="83"/>
      <c r="CN462" s="13"/>
    </row>
    <row r="463" spans="1:92" x14ac:dyDescent="0.25">
      <c r="A463" t="s">
        <v>544</v>
      </c>
      <c r="N463" s="13"/>
      <c r="O463" s="13"/>
      <c r="P463" s="13"/>
      <c r="Q463" s="13"/>
      <c r="R463" s="13"/>
      <c r="S463" s="14"/>
      <c r="T463" s="13"/>
      <c r="U463" s="13"/>
      <c r="V463" s="13"/>
      <c r="W463" s="13"/>
      <c r="Z463" s="14"/>
      <c r="AA463" s="15"/>
      <c r="AF463" t="s">
        <v>544</v>
      </c>
      <c r="AG463" s="1" t="s">
        <v>562</v>
      </c>
      <c r="AH463" s="1">
        <v>4</v>
      </c>
      <c r="AI463" s="1">
        <v>1</v>
      </c>
      <c r="AJ463" s="1">
        <v>0</v>
      </c>
      <c r="AK463" s="1">
        <v>5</v>
      </c>
      <c r="AL463" s="1" t="s">
        <v>82</v>
      </c>
      <c r="AM463" s="1">
        <v>7</v>
      </c>
      <c r="AN463" s="13"/>
      <c r="AO463" s="13">
        <v>3</v>
      </c>
      <c r="AP463" s="13">
        <v>3</v>
      </c>
      <c r="AQ463" s="13"/>
      <c r="AR463" s="13"/>
      <c r="AS463" s="195"/>
      <c r="AT463" s="199"/>
      <c r="AU463" s="4"/>
      <c r="AV463" s="4">
        <f t="shared" si="332"/>
        <v>0.44444444444444442</v>
      </c>
      <c r="AW463" s="4">
        <f t="shared" si="332"/>
        <v>0.1111111111111111</v>
      </c>
      <c r="AX463" s="4">
        <f t="shared" si="332"/>
        <v>0</v>
      </c>
      <c r="AY463" s="27">
        <f t="shared" si="322"/>
        <v>0.44444444444444442</v>
      </c>
      <c r="AZ463" s="27">
        <f t="shared" si="323"/>
        <v>0.1851851851851852</v>
      </c>
      <c r="BA463" s="27">
        <f t="shared" si="324"/>
        <v>9.8201058201058206E-2</v>
      </c>
      <c r="BB463" s="27">
        <f t="shared" si="325"/>
        <v>0.16423280423280423</v>
      </c>
      <c r="BC463" s="27">
        <f t="shared" si="326"/>
        <v>8.9735449735449738E-2</v>
      </c>
      <c r="BD463" s="27">
        <f t="shared" si="327"/>
        <v>0.11174603174603175</v>
      </c>
      <c r="BE463" s="27"/>
      <c r="BF463" s="27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16"/>
      <c r="BS463" s="1"/>
      <c r="BT463" s="84"/>
      <c r="BU463" s="84"/>
      <c r="BV463" s="27"/>
      <c r="BW463" s="27">
        <f t="shared" si="328"/>
        <v>0.1111111111111111</v>
      </c>
      <c r="BX463" s="27"/>
      <c r="BY463" s="27">
        <f t="shared" si="329"/>
        <v>0.12592592592592591</v>
      </c>
      <c r="BZ463" s="27">
        <f t="shared" si="330"/>
        <v>0.2074074074074074</v>
      </c>
      <c r="CA463" s="27"/>
      <c r="CB463" s="27"/>
      <c r="CC463" s="27"/>
      <c r="CD463" s="27"/>
      <c r="CE463" s="27"/>
      <c r="CF463" s="27"/>
      <c r="CG463" s="27"/>
      <c r="CH463" s="27"/>
      <c r="CL463" s="27"/>
      <c r="CM463" s="83"/>
      <c r="CN463" s="13"/>
    </row>
    <row r="464" spans="1:92" x14ac:dyDescent="0.25">
      <c r="A464" t="s">
        <v>545</v>
      </c>
      <c r="N464" s="13"/>
      <c r="O464" s="13"/>
      <c r="P464" s="13"/>
      <c r="Q464" s="13"/>
      <c r="R464" s="13"/>
      <c r="S464" s="14"/>
      <c r="T464" s="13"/>
      <c r="U464" s="13"/>
      <c r="V464" s="13"/>
      <c r="W464" s="13"/>
      <c r="Z464" s="14"/>
      <c r="AA464" s="15"/>
      <c r="AF464" t="s">
        <v>545</v>
      </c>
      <c r="AG464" s="1" t="s">
        <v>511</v>
      </c>
      <c r="AH464" s="1">
        <v>4</v>
      </c>
      <c r="AI464" s="1">
        <v>1</v>
      </c>
      <c r="AJ464" s="1">
        <v>0</v>
      </c>
      <c r="AK464" s="1">
        <v>5</v>
      </c>
      <c r="AL464" s="1" t="s">
        <v>82</v>
      </c>
      <c r="AM464" s="1">
        <v>7</v>
      </c>
      <c r="AN464" s="13"/>
      <c r="AO464" s="13">
        <v>2</v>
      </c>
      <c r="AP464" s="13">
        <v>2</v>
      </c>
      <c r="AQ464" s="13"/>
      <c r="AR464" s="13"/>
      <c r="AS464" s="195"/>
      <c r="AT464" s="199"/>
      <c r="AU464" s="4"/>
      <c r="AV464" s="4">
        <f t="shared" si="332"/>
        <v>0.44444444444444442</v>
      </c>
      <c r="AW464" s="4">
        <f t="shared" si="332"/>
        <v>0.1111111111111111</v>
      </c>
      <c r="AX464" s="4">
        <f t="shared" si="332"/>
        <v>0</v>
      </c>
      <c r="AY464" s="27">
        <f t="shared" si="322"/>
        <v>0.44444444444444442</v>
      </c>
      <c r="AZ464" s="27">
        <f t="shared" si="323"/>
        <v>0.1851851851851852</v>
      </c>
      <c r="BA464" s="27">
        <f t="shared" si="324"/>
        <v>4.2610229276895936E-2</v>
      </c>
      <c r="BB464" s="27">
        <f t="shared" si="325"/>
        <v>9.4250440917107575E-2</v>
      </c>
      <c r="BC464" s="27">
        <f t="shared" si="326"/>
        <v>4.9664902998236324E-2</v>
      </c>
      <c r="BD464" s="27">
        <f t="shared" si="327"/>
        <v>6.687830687830687E-2</v>
      </c>
      <c r="BE464" s="27"/>
      <c r="BF464" s="27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16"/>
      <c r="BS464" s="1"/>
      <c r="BT464" s="84"/>
      <c r="BU464" s="84"/>
      <c r="BV464" s="27"/>
      <c r="BW464" s="27">
        <f t="shared" si="328"/>
        <v>0.1111111111111111</v>
      </c>
      <c r="BX464" s="27"/>
      <c r="BY464" s="27">
        <f t="shared" si="329"/>
        <v>5.432098765432098E-2</v>
      </c>
      <c r="BZ464" s="27">
        <f t="shared" si="330"/>
        <v>0.11851851851851851</v>
      </c>
      <c r="CA464" s="27"/>
      <c r="CB464" s="27"/>
      <c r="CC464" s="27"/>
      <c r="CD464" s="27"/>
      <c r="CE464" s="27"/>
      <c r="CF464" s="27"/>
      <c r="CG464" s="27"/>
      <c r="CH464" s="27"/>
      <c r="CL464" s="27"/>
      <c r="CM464" s="83"/>
      <c r="CN464" s="13"/>
    </row>
    <row r="465" spans="1:92" x14ac:dyDescent="0.25">
      <c r="A465" t="s">
        <v>546</v>
      </c>
      <c r="N465" s="13"/>
      <c r="O465" s="13"/>
      <c r="P465" s="13"/>
      <c r="Q465" s="13"/>
      <c r="R465" s="13"/>
      <c r="S465" s="14"/>
      <c r="T465" s="13"/>
      <c r="U465" s="13"/>
      <c r="V465" s="13"/>
      <c r="W465" s="13"/>
      <c r="Z465" s="14"/>
      <c r="AA465" s="15"/>
      <c r="AF465" t="s">
        <v>546</v>
      </c>
      <c r="AG465" s="1" t="s">
        <v>512</v>
      </c>
      <c r="AH465" s="1">
        <v>4</v>
      </c>
      <c r="AI465" s="1">
        <v>1</v>
      </c>
      <c r="AJ465" s="1">
        <v>0</v>
      </c>
      <c r="AK465" s="1">
        <v>5</v>
      </c>
      <c r="AL465" s="1" t="s">
        <v>82</v>
      </c>
      <c r="AM465" s="1">
        <v>7</v>
      </c>
      <c r="AN465" s="13"/>
      <c r="AO465" s="13">
        <v>2</v>
      </c>
      <c r="AP465" s="13">
        <v>2</v>
      </c>
      <c r="AQ465" s="13"/>
      <c r="AR465" s="13"/>
      <c r="AS465" s="195"/>
      <c r="AT465" s="199"/>
      <c r="AU465" s="4"/>
      <c r="AV465" s="4">
        <f t="shared" si="332"/>
        <v>0.44444444444444442</v>
      </c>
      <c r="AW465" s="4">
        <f t="shared" si="332"/>
        <v>0.1111111111111111</v>
      </c>
      <c r="AX465" s="4">
        <f t="shared" si="332"/>
        <v>0</v>
      </c>
      <c r="AY465" s="27">
        <f t="shared" si="322"/>
        <v>0.44444444444444442</v>
      </c>
      <c r="AZ465" s="27">
        <f t="shared" si="323"/>
        <v>0.1851851851851852</v>
      </c>
      <c r="BA465" s="27">
        <f t="shared" si="324"/>
        <v>4.2610229276895936E-2</v>
      </c>
      <c r="BB465" s="27">
        <f t="shared" si="325"/>
        <v>9.4250440917107575E-2</v>
      </c>
      <c r="BC465" s="27">
        <f t="shared" si="326"/>
        <v>4.9664902998236324E-2</v>
      </c>
      <c r="BD465" s="27">
        <f t="shared" si="327"/>
        <v>6.687830687830687E-2</v>
      </c>
      <c r="BE465" s="27"/>
      <c r="BF465" s="27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16"/>
      <c r="BS465" s="1"/>
      <c r="BT465" s="84"/>
      <c r="BU465" s="84"/>
      <c r="BV465" s="27"/>
      <c r="BW465" s="27">
        <f t="shared" si="328"/>
        <v>0.1111111111111111</v>
      </c>
      <c r="BX465" s="27"/>
      <c r="BY465" s="27">
        <f t="shared" si="329"/>
        <v>5.432098765432098E-2</v>
      </c>
      <c r="BZ465" s="27">
        <f t="shared" si="330"/>
        <v>0.11851851851851851</v>
      </c>
      <c r="CA465" s="27"/>
      <c r="CB465" s="27"/>
      <c r="CC465" s="27"/>
      <c r="CD465" s="27"/>
      <c r="CE465" s="27"/>
      <c r="CF465" s="27"/>
      <c r="CG465" s="27"/>
      <c r="CH465" s="27"/>
      <c r="CL465" s="27"/>
      <c r="CM465" s="83"/>
      <c r="CN465" s="13"/>
    </row>
    <row r="466" spans="1:92" x14ac:dyDescent="0.25">
      <c r="BW466" s="27">
        <f t="shared" si="328"/>
        <v>0</v>
      </c>
      <c r="BX466" s="27"/>
      <c r="BY466" s="27">
        <f t="shared" si="329"/>
        <v>0</v>
      </c>
      <c r="BZ466" s="27">
        <f t="shared" si="330"/>
        <v>0</v>
      </c>
    </row>
    <row r="467" spans="1:92" x14ac:dyDescent="0.25">
      <c r="A467" t="s">
        <v>549</v>
      </c>
      <c r="N467" s="13">
        <f>2+1</f>
        <v>3</v>
      </c>
      <c r="O467" s="13"/>
      <c r="P467" s="13"/>
      <c r="Q467" s="13"/>
      <c r="R467" s="13"/>
      <c r="S467" s="14"/>
      <c r="T467" s="13"/>
      <c r="U467" s="13"/>
      <c r="V467" s="13"/>
      <c r="W467" s="13"/>
      <c r="Z467" s="14"/>
      <c r="AA467" s="15"/>
      <c r="AF467" t="s">
        <v>467</v>
      </c>
      <c r="AG467" s="1" t="s">
        <v>81</v>
      </c>
      <c r="AH467" s="1">
        <v>2</v>
      </c>
      <c r="AI467" s="1">
        <v>2</v>
      </c>
      <c r="AJ467" s="1">
        <v>2</v>
      </c>
      <c r="AK467" s="1">
        <v>3</v>
      </c>
      <c r="AL467" s="1">
        <v>3</v>
      </c>
      <c r="AM467" s="1">
        <v>6</v>
      </c>
      <c r="AN467" s="13"/>
      <c r="AO467" s="13">
        <v>3</v>
      </c>
      <c r="AP467" s="13">
        <v>1</v>
      </c>
      <c r="AQ467" s="13"/>
      <c r="AR467" s="13">
        <v>1</v>
      </c>
      <c r="AS467" s="13"/>
      <c r="AT467" s="15" t="s">
        <v>193</v>
      </c>
      <c r="AU467" s="4"/>
      <c r="AV467" s="4">
        <f t="shared" ref="AV467:AX470" si="333">SUM(1/3*AH467*(7-$AK467+7-$AM467)/6)</f>
        <v>0.55555555555555547</v>
      </c>
      <c r="AW467" s="4">
        <f t="shared" si="333"/>
        <v>0.55555555555555547</v>
      </c>
      <c r="AX467" s="4">
        <f t="shared" si="333"/>
        <v>0.55555555555555547</v>
      </c>
      <c r="AY467" s="27">
        <f t="shared" ref="AY467:AY474" si="334">AV467</f>
        <v>0.55555555555555547</v>
      </c>
      <c r="AZ467" s="27">
        <f t="shared" ref="AZ467:AZ474" si="335">SUM(AV467:AX467)/3</f>
        <v>0.55555555555555547</v>
      </c>
      <c r="BA467" s="27">
        <f t="shared" ref="BA467:BA474" si="336">(((AX467+AW467*$BE$296)/(1+$BE$296)*AO467/3*2+(((AX467+AW467*$BE$296+AV467*$BE$296^2)/(1+$BE$296+$BE$296^2)*AO467/3*(AP467-1+AN467)/5)*3))/5)</f>
        <v>0.22222222222222218</v>
      </c>
      <c r="BB467" s="27">
        <f t="shared" ref="BB467:BB474" si="337">(((AX467+AV467*$BE$296)/(1+$BE$296)*AO467/3*2+(((AX467+AV467*$BE$296+AW467*$BE$296^2)/(1+$BE$296+$BE$296^2)*AO467/3*(AP467-1+AN467)/5)*3))/5)</f>
        <v>0.22222222222222218</v>
      </c>
      <c r="BC467" s="27">
        <f t="shared" ref="BC467:BC474" si="338">(((AV467+AX467*$BE$296)/(1+$BE$296)*AO467/3*2+(((AV467+AX467*$BE$296+AW467*$BE$296^2)/(1+$BE$296+$BE$296^2)*AO467/3*(AP467-1+AN467)/5)*3))/5)</f>
        <v>0.22222222222222218</v>
      </c>
      <c r="BD467" s="27">
        <f t="shared" ref="BD467:BD474" si="339">(((AV467+AW467*$BE$296)/(1+$BE$296)*AO467/3*2+(((AV467+AW467*$BE$296+AX467*$BE$296^2)/(1+$BE$296+$BE$296^2)*AO467/3*(AP467-1+AN467)/5)*3))/5)</f>
        <v>0.22222222222222218</v>
      </c>
      <c r="BE467" s="27"/>
      <c r="BF467" s="27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16"/>
      <c r="BS467" s="1"/>
      <c r="BT467" s="84"/>
      <c r="BU467" s="84"/>
      <c r="BV467" s="27"/>
      <c r="BW467" s="27">
        <f t="shared" si="328"/>
        <v>0.27777777777777773</v>
      </c>
      <c r="BX467" s="27"/>
      <c r="BY467" s="27">
        <f t="shared" si="329"/>
        <v>9.2592592592592574E-2</v>
      </c>
      <c r="BZ467" s="27">
        <f t="shared" si="330"/>
        <v>0.18518518518518515</v>
      </c>
      <c r="CA467" s="27"/>
      <c r="CB467" s="27"/>
      <c r="CC467" s="27"/>
      <c r="CD467" s="27"/>
      <c r="CE467" s="27"/>
      <c r="CF467" s="27"/>
      <c r="CG467" s="27"/>
      <c r="CH467" s="27"/>
      <c r="CL467" s="27"/>
      <c r="CM467" s="83"/>
      <c r="CN467" s="13"/>
    </row>
    <row r="468" spans="1:92" x14ac:dyDescent="0.25">
      <c r="A468" t="s">
        <v>550</v>
      </c>
      <c r="N468" s="13">
        <f>2+1</f>
        <v>3</v>
      </c>
      <c r="O468" s="13"/>
      <c r="P468" s="13"/>
      <c r="Q468" s="13"/>
      <c r="R468" s="13"/>
      <c r="S468" s="14"/>
      <c r="T468" s="13"/>
      <c r="U468" s="13"/>
      <c r="V468" s="13"/>
      <c r="W468" s="13"/>
      <c r="Z468" s="14"/>
      <c r="AA468" s="15"/>
      <c r="AF468" t="s">
        <v>468</v>
      </c>
      <c r="AG468" s="1" t="s">
        <v>81</v>
      </c>
      <c r="AH468" s="196">
        <v>0</v>
      </c>
      <c r="AI468" s="1">
        <v>2</v>
      </c>
      <c r="AJ468" s="1">
        <v>2</v>
      </c>
      <c r="AK468" s="1">
        <v>3</v>
      </c>
      <c r="AL468" s="1">
        <v>3</v>
      </c>
      <c r="AM468" s="1">
        <v>6</v>
      </c>
      <c r="AN468" s="195"/>
      <c r="AO468" s="13">
        <v>3</v>
      </c>
      <c r="AP468" s="13">
        <v>1</v>
      </c>
      <c r="AQ468" s="13">
        <v>1</v>
      </c>
      <c r="AR468" s="195"/>
      <c r="AS468" s="195"/>
      <c r="AT468" s="15" t="s">
        <v>86</v>
      </c>
      <c r="AU468" s="4"/>
      <c r="AV468" s="4">
        <f t="shared" si="333"/>
        <v>0</v>
      </c>
      <c r="AW468" s="4">
        <f t="shared" si="333"/>
        <v>0.55555555555555547</v>
      </c>
      <c r="AX468" s="4">
        <f t="shared" si="333"/>
        <v>0.55555555555555547</v>
      </c>
      <c r="AY468" s="27">
        <f t="shared" si="334"/>
        <v>0</v>
      </c>
      <c r="AZ468" s="27">
        <f t="shared" si="335"/>
        <v>0.37037037037037029</v>
      </c>
      <c r="BA468" s="27">
        <f t="shared" si="336"/>
        <v>0.22222222222222218</v>
      </c>
      <c r="BB468" s="27">
        <f t="shared" si="337"/>
        <v>7.4074074074074056E-2</v>
      </c>
      <c r="BC468" s="27">
        <f t="shared" si="338"/>
        <v>0.14814814814814811</v>
      </c>
      <c r="BD468" s="27">
        <f t="shared" si="339"/>
        <v>0.14814814814814811</v>
      </c>
      <c r="BE468" s="27"/>
      <c r="BF468" s="27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16"/>
      <c r="BS468" s="1"/>
      <c r="BT468" s="84"/>
      <c r="BU468" s="84"/>
      <c r="BV468" s="27"/>
      <c r="BW468" s="27">
        <f t="shared" si="328"/>
        <v>0.27777777777777773</v>
      </c>
      <c r="BX468" s="27"/>
      <c r="BY468" s="27">
        <f t="shared" si="329"/>
        <v>9.2592592592592574E-2</v>
      </c>
      <c r="BZ468" s="27">
        <f t="shared" si="330"/>
        <v>0</v>
      </c>
      <c r="CA468" s="27"/>
      <c r="CB468" s="27"/>
      <c r="CC468" s="27"/>
      <c r="CD468" s="27"/>
      <c r="CE468" s="27"/>
      <c r="CF468" s="27"/>
      <c r="CG468" s="27"/>
      <c r="CH468" s="27"/>
      <c r="CL468" s="27"/>
      <c r="CM468" s="83"/>
      <c r="CN468" s="13"/>
    </row>
    <row r="469" spans="1:92" x14ac:dyDescent="0.25">
      <c r="A469" t="s">
        <v>548</v>
      </c>
      <c r="N469" s="13">
        <f>3+4</f>
        <v>7</v>
      </c>
      <c r="O469" s="13"/>
      <c r="P469" s="13"/>
      <c r="Q469" s="13"/>
      <c r="R469" s="13"/>
      <c r="S469" s="14"/>
      <c r="T469" s="13"/>
      <c r="U469" s="13"/>
      <c r="V469" s="13"/>
      <c r="W469" s="13"/>
      <c r="Z469" s="14"/>
      <c r="AA469" s="15"/>
      <c r="AF469" t="s">
        <v>470</v>
      </c>
      <c r="AG469" s="1" t="s">
        <v>81</v>
      </c>
      <c r="AH469" s="1">
        <v>3</v>
      </c>
      <c r="AI469" s="1">
        <v>3</v>
      </c>
      <c r="AJ469" s="1">
        <v>3</v>
      </c>
      <c r="AK469" s="1">
        <v>3</v>
      </c>
      <c r="AL469" s="1">
        <v>3</v>
      </c>
      <c r="AM469" s="1">
        <v>6</v>
      </c>
      <c r="AN469" s="13"/>
      <c r="AO469" s="13">
        <v>3</v>
      </c>
      <c r="AP469" s="13">
        <v>1</v>
      </c>
      <c r="AQ469" s="13"/>
      <c r="AR469" s="13">
        <v>1</v>
      </c>
      <c r="AS469" s="13"/>
      <c r="AT469" s="15" t="s">
        <v>193</v>
      </c>
      <c r="AU469" s="4"/>
      <c r="AV469" s="4">
        <f t="shared" si="333"/>
        <v>0.83333333333333337</v>
      </c>
      <c r="AW469" s="4">
        <f t="shared" si="333"/>
        <v>0.83333333333333337</v>
      </c>
      <c r="AX469" s="4">
        <f t="shared" si="333"/>
        <v>0.83333333333333337</v>
      </c>
      <c r="AY469" s="27">
        <f t="shared" si="334"/>
        <v>0.83333333333333337</v>
      </c>
      <c r="AZ469" s="27">
        <f t="shared" si="335"/>
        <v>0.83333333333333337</v>
      </c>
      <c r="BA469" s="27">
        <f t="shared" si="336"/>
        <v>0.33333333333333337</v>
      </c>
      <c r="BB469" s="27">
        <f t="shared" si="337"/>
        <v>0.33333333333333337</v>
      </c>
      <c r="BC469" s="27">
        <f t="shared" si="338"/>
        <v>0.33333333333333337</v>
      </c>
      <c r="BD469" s="27">
        <f t="shared" si="339"/>
        <v>0.33333333333333337</v>
      </c>
      <c r="BE469" s="27"/>
      <c r="BF469" s="27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16"/>
      <c r="BS469" s="1"/>
      <c r="BT469" s="84"/>
      <c r="BU469" s="84"/>
      <c r="BV469" s="27"/>
      <c r="BW469" s="27">
        <f t="shared" si="328"/>
        <v>0.55555555555555547</v>
      </c>
      <c r="BX469" s="27"/>
      <c r="BY469" s="27">
        <f t="shared" si="329"/>
        <v>0.18518518518518515</v>
      </c>
      <c r="BZ469" s="27">
        <f t="shared" si="330"/>
        <v>0.27777777777777779</v>
      </c>
      <c r="CA469" s="27"/>
      <c r="CB469" s="27"/>
      <c r="CC469" s="27"/>
      <c r="CD469" s="27"/>
      <c r="CE469" s="27"/>
      <c r="CF469" s="27"/>
      <c r="CG469" s="27"/>
      <c r="CH469" s="27"/>
      <c r="CL469" s="27"/>
      <c r="CM469" s="83"/>
      <c r="CN469" s="13"/>
    </row>
    <row r="470" spans="1:92" x14ac:dyDescent="0.25">
      <c r="A470" t="s">
        <v>547</v>
      </c>
      <c r="N470" s="13">
        <f>3+4</f>
        <v>7</v>
      </c>
      <c r="O470" s="13"/>
      <c r="P470" s="13"/>
      <c r="Q470" s="13"/>
      <c r="R470" s="13"/>
      <c r="S470" s="14"/>
      <c r="T470" s="13"/>
      <c r="U470" s="13"/>
      <c r="V470" s="13"/>
      <c r="W470" s="13"/>
      <c r="Z470" s="14"/>
      <c r="AA470" s="15"/>
      <c r="AF470" t="s">
        <v>493</v>
      </c>
      <c r="AG470" s="1" t="s">
        <v>81</v>
      </c>
      <c r="AH470" s="1">
        <v>0</v>
      </c>
      <c r="AI470" s="1">
        <v>3</v>
      </c>
      <c r="AJ470" s="1">
        <v>3</v>
      </c>
      <c r="AK470" s="1">
        <v>3</v>
      </c>
      <c r="AL470" s="1">
        <v>3</v>
      </c>
      <c r="AM470" s="1">
        <v>6</v>
      </c>
      <c r="AN470" s="13"/>
      <c r="AO470" s="13">
        <v>3</v>
      </c>
      <c r="AP470" s="13">
        <v>1</v>
      </c>
      <c r="AQ470" s="13">
        <v>1</v>
      </c>
      <c r="AR470" s="13"/>
      <c r="AS470" s="13"/>
      <c r="AT470" s="15" t="s">
        <v>86</v>
      </c>
      <c r="AU470" s="4"/>
      <c r="AV470" s="4">
        <f t="shared" si="333"/>
        <v>0</v>
      </c>
      <c r="AW470" s="4">
        <f t="shared" si="333"/>
        <v>0.83333333333333337</v>
      </c>
      <c r="AX470" s="4">
        <f t="shared" si="333"/>
        <v>0.83333333333333337</v>
      </c>
      <c r="AY470" s="27">
        <f t="shared" si="334"/>
        <v>0</v>
      </c>
      <c r="AZ470" s="27">
        <f t="shared" si="335"/>
        <v>0.55555555555555558</v>
      </c>
      <c r="BA470" s="27">
        <f t="shared" si="336"/>
        <v>0.33333333333333337</v>
      </c>
      <c r="BB470" s="27">
        <f t="shared" si="337"/>
        <v>0.11111111111111112</v>
      </c>
      <c r="BC470" s="27">
        <f t="shared" si="338"/>
        <v>0.22222222222222224</v>
      </c>
      <c r="BD470" s="27">
        <f t="shared" si="339"/>
        <v>0.22222222222222224</v>
      </c>
      <c r="BE470" s="27"/>
      <c r="BF470" s="27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16"/>
      <c r="BS470" s="1"/>
      <c r="BT470" s="84"/>
      <c r="BU470" s="84"/>
      <c r="BV470" s="27"/>
      <c r="BW470" s="27">
        <f t="shared" si="328"/>
        <v>0.55555555555555547</v>
      </c>
      <c r="BX470" s="27"/>
      <c r="BY470" s="27">
        <f t="shared" si="329"/>
        <v>0.18518518518518515</v>
      </c>
      <c r="BZ470" s="27">
        <f t="shared" si="330"/>
        <v>0</v>
      </c>
      <c r="CA470" s="27"/>
      <c r="CB470" s="27"/>
      <c r="CC470" s="27"/>
      <c r="CD470" s="27"/>
      <c r="CE470" s="27"/>
      <c r="CF470" s="27"/>
      <c r="CG470" s="27"/>
      <c r="CH470" s="27"/>
      <c r="CL470" s="27"/>
      <c r="CM470" s="83"/>
      <c r="CN470" s="13"/>
    </row>
    <row r="471" spans="1:92" x14ac:dyDescent="0.25">
      <c r="A471" t="s">
        <v>537</v>
      </c>
      <c r="N471" s="13">
        <v>2</v>
      </c>
      <c r="O471" s="13"/>
      <c r="P471" s="13"/>
      <c r="Q471" s="13"/>
      <c r="R471" s="13"/>
      <c r="S471" s="14"/>
      <c r="T471" s="13"/>
      <c r="U471" s="13"/>
      <c r="V471" s="13"/>
      <c r="W471" s="13"/>
      <c r="Z471" s="14"/>
      <c r="AA471" s="15"/>
      <c r="AF471" t="s">
        <v>501</v>
      </c>
      <c r="AG471" s="13" t="s">
        <v>496</v>
      </c>
      <c r="AH471" s="1">
        <v>1</v>
      </c>
      <c r="AI471" s="1">
        <v>4</v>
      </c>
      <c r="AJ471" s="1">
        <v>0</v>
      </c>
      <c r="AK471" s="1">
        <v>4</v>
      </c>
      <c r="AL471" s="1" t="s">
        <v>82</v>
      </c>
      <c r="AM471" s="1">
        <v>7</v>
      </c>
      <c r="AN471" s="13"/>
      <c r="AO471" s="13">
        <v>3</v>
      </c>
      <c r="AP471" s="13">
        <v>2</v>
      </c>
      <c r="AQ471" s="13"/>
      <c r="AR471" s="13"/>
      <c r="AS471" s="13">
        <v>1</v>
      </c>
      <c r="AT471" s="15"/>
      <c r="AU471" s="4"/>
      <c r="AV471" s="4">
        <f t="shared" ref="AV471:AX474" si="340">SUM(1/3*AH471*(7-$AK471+7-$AM471)/6)</f>
        <v>0.16666666666666666</v>
      </c>
      <c r="AW471" s="4">
        <f t="shared" si="340"/>
        <v>0.66666666666666663</v>
      </c>
      <c r="AX471" s="4">
        <f t="shared" si="340"/>
        <v>0</v>
      </c>
      <c r="AY471" s="27">
        <f t="shared" si="334"/>
        <v>0.16666666666666666</v>
      </c>
      <c r="AZ471" s="27">
        <f t="shared" si="335"/>
        <v>0.27777777777777773</v>
      </c>
      <c r="BA471" s="27">
        <f t="shared" si="336"/>
        <v>0.21206349206349207</v>
      </c>
      <c r="BB471" s="27">
        <f t="shared" si="337"/>
        <v>9.587301587301586E-2</v>
      </c>
      <c r="BC471" s="27">
        <f t="shared" si="338"/>
        <v>7.0793650793650784E-2</v>
      </c>
      <c r="BD471" s="27">
        <f t="shared" si="339"/>
        <v>0.2257142857142857</v>
      </c>
      <c r="BE471" s="27"/>
      <c r="BF471" s="27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16"/>
      <c r="BS471" s="1"/>
      <c r="BT471" s="84"/>
      <c r="BU471" s="84"/>
      <c r="BV471" s="27"/>
      <c r="BW471" s="27">
        <f t="shared" si="328"/>
        <v>0.33333333333333331</v>
      </c>
      <c r="BX471" s="27"/>
      <c r="BY471" s="27">
        <f t="shared" si="329"/>
        <v>0.14074074074074072</v>
      </c>
      <c r="BZ471" s="27">
        <f t="shared" si="330"/>
        <v>9.2592592592592574E-2</v>
      </c>
      <c r="CA471" s="27"/>
      <c r="CB471" s="27"/>
      <c r="CC471" s="27"/>
      <c r="CD471" s="27"/>
      <c r="CE471" s="27"/>
      <c r="CF471" s="27"/>
      <c r="CG471" s="27"/>
      <c r="CH471" s="27"/>
      <c r="CL471" s="27"/>
      <c r="CM471" s="83"/>
      <c r="CN471" s="13"/>
    </row>
    <row r="472" spans="1:92" x14ac:dyDescent="0.25">
      <c r="A472" t="s">
        <v>538</v>
      </c>
      <c r="N472" s="13">
        <v>2</v>
      </c>
      <c r="O472" s="13"/>
      <c r="P472" s="13"/>
      <c r="Q472" s="13"/>
      <c r="R472" s="13"/>
      <c r="S472" s="14"/>
      <c r="T472" s="13"/>
      <c r="U472" s="13"/>
      <c r="V472" s="13"/>
      <c r="W472" s="13"/>
      <c r="Z472" s="14"/>
      <c r="AA472" s="15"/>
      <c r="AF472" t="s">
        <v>502</v>
      </c>
      <c r="AG472" s="13" t="s">
        <v>497</v>
      </c>
      <c r="AH472" s="1">
        <v>1</v>
      </c>
      <c r="AI472" s="1">
        <v>4</v>
      </c>
      <c r="AJ472" s="1">
        <v>0</v>
      </c>
      <c r="AK472" s="1">
        <v>4</v>
      </c>
      <c r="AL472" s="1" t="s">
        <v>82</v>
      </c>
      <c r="AM472" s="1">
        <v>7</v>
      </c>
      <c r="AN472" s="13"/>
      <c r="AO472" s="13">
        <v>3</v>
      </c>
      <c r="AP472" s="13">
        <v>2</v>
      </c>
      <c r="AQ472" s="13"/>
      <c r="AR472" s="13"/>
      <c r="AS472" s="13">
        <v>1</v>
      </c>
      <c r="AT472" s="15"/>
      <c r="AU472" s="4"/>
      <c r="AV472" s="4">
        <f t="shared" si="340"/>
        <v>0.16666666666666666</v>
      </c>
      <c r="AW472" s="4">
        <f t="shared" si="340"/>
        <v>0.66666666666666663</v>
      </c>
      <c r="AX472" s="4">
        <f t="shared" si="340"/>
        <v>0</v>
      </c>
      <c r="AY472" s="27">
        <f t="shared" si="334"/>
        <v>0.16666666666666666</v>
      </c>
      <c r="AZ472" s="27">
        <f t="shared" si="335"/>
        <v>0.27777777777777773</v>
      </c>
      <c r="BA472" s="27">
        <f t="shared" si="336"/>
        <v>0.21206349206349207</v>
      </c>
      <c r="BB472" s="27">
        <f t="shared" si="337"/>
        <v>9.587301587301586E-2</v>
      </c>
      <c r="BC472" s="27">
        <f t="shared" si="338"/>
        <v>7.0793650793650784E-2</v>
      </c>
      <c r="BD472" s="27">
        <f t="shared" si="339"/>
        <v>0.2257142857142857</v>
      </c>
      <c r="BE472" s="27"/>
      <c r="BF472" s="27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16"/>
      <c r="BS472" s="1"/>
      <c r="BT472" s="84"/>
      <c r="BU472" s="84"/>
      <c r="BV472" s="27"/>
      <c r="BW472" s="27">
        <f t="shared" si="328"/>
        <v>0.33333333333333331</v>
      </c>
      <c r="BX472" s="27"/>
      <c r="BY472" s="27">
        <f t="shared" si="329"/>
        <v>0.14074074074074072</v>
      </c>
      <c r="BZ472" s="27">
        <f t="shared" si="330"/>
        <v>9.2592592592592574E-2</v>
      </c>
      <c r="CA472" s="27"/>
      <c r="CB472" s="27"/>
      <c r="CC472" s="27"/>
      <c r="CD472" s="27"/>
      <c r="CE472" s="27"/>
      <c r="CF472" s="27"/>
      <c r="CG472" s="27"/>
      <c r="CH472" s="27"/>
      <c r="CL472" s="27"/>
      <c r="CM472" s="83"/>
      <c r="CN472" s="13"/>
    </row>
    <row r="473" spans="1:92" x14ac:dyDescent="0.25">
      <c r="A473" t="s">
        <v>539</v>
      </c>
      <c r="N473" s="13">
        <v>2</v>
      </c>
      <c r="O473" s="13"/>
      <c r="P473" s="13"/>
      <c r="Q473" s="13"/>
      <c r="R473" s="13"/>
      <c r="S473" s="14"/>
      <c r="T473" s="13"/>
      <c r="U473" s="13"/>
      <c r="V473" s="13"/>
      <c r="W473" s="13"/>
      <c r="Z473" s="14"/>
      <c r="AA473" s="15"/>
      <c r="AF473" t="s">
        <v>499</v>
      </c>
      <c r="AG473" s="13" t="s">
        <v>496</v>
      </c>
      <c r="AH473" s="1">
        <v>0</v>
      </c>
      <c r="AI473" s="1">
        <v>2</v>
      </c>
      <c r="AJ473" s="1">
        <v>1</v>
      </c>
      <c r="AK473" s="1">
        <v>2</v>
      </c>
      <c r="AL473" s="1" t="s">
        <v>82</v>
      </c>
      <c r="AM473" s="1">
        <v>6</v>
      </c>
      <c r="AN473" s="13"/>
      <c r="AO473" s="13">
        <v>3</v>
      </c>
      <c r="AP473" s="13">
        <v>2</v>
      </c>
      <c r="AQ473" s="13"/>
      <c r="AR473" s="13"/>
      <c r="AS473" s="13">
        <v>1</v>
      </c>
      <c r="AT473" s="15"/>
      <c r="AU473" s="4"/>
      <c r="AV473" s="4">
        <f t="shared" si="340"/>
        <v>0</v>
      </c>
      <c r="AW473" s="4">
        <f t="shared" si="340"/>
        <v>0.66666666666666663</v>
      </c>
      <c r="AX473" s="4">
        <f t="shared" si="340"/>
        <v>0.33333333333333331</v>
      </c>
      <c r="AY473" s="27">
        <f t="shared" si="334"/>
        <v>0</v>
      </c>
      <c r="AZ473" s="27">
        <f t="shared" si="335"/>
        <v>0.33333333333333331</v>
      </c>
      <c r="BA473" s="27">
        <f t="shared" si="336"/>
        <v>0.25079365079365074</v>
      </c>
      <c r="BB473" s="27">
        <f t="shared" si="337"/>
        <v>9.587301587301586E-2</v>
      </c>
      <c r="BC473" s="27">
        <f t="shared" si="338"/>
        <v>0.14603174603174601</v>
      </c>
      <c r="BD473" s="27">
        <f t="shared" si="339"/>
        <v>0.22349206349206349</v>
      </c>
      <c r="BE473" s="27"/>
      <c r="BF473" s="27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16"/>
      <c r="BS473" s="1"/>
      <c r="BT473" s="84"/>
      <c r="BU473" s="84"/>
      <c r="BV473" s="27"/>
      <c r="BW473" s="27">
        <f t="shared" si="328"/>
        <v>0.33333333333333331</v>
      </c>
      <c r="BX473" s="27"/>
      <c r="BY473" s="27">
        <f t="shared" si="329"/>
        <v>0.12592592592592591</v>
      </c>
      <c r="BZ473" s="27">
        <f t="shared" si="330"/>
        <v>2.9629629629629627E-2</v>
      </c>
      <c r="CA473" s="27"/>
      <c r="CB473" s="27"/>
      <c r="CC473" s="27"/>
      <c r="CD473" s="27"/>
      <c r="CE473" s="27"/>
      <c r="CF473" s="27"/>
      <c r="CG473" s="27"/>
      <c r="CH473" s="27"/>
      <c r="CL473" s="27"/>
      <c r="CM473" s="83"/>
      <c r="CN473" s="13"/>
    </row>
    <row r="474" spans="1:92" x14ac:dyDescent="0.25">
      <c r="A474" t="s">
        <v>540</v>
      </c>
      <c r="N474" s="13">
        <v>2</v>
      </c>
      <c r="O474" s="13"/>
      <c r="P474" s="13"/>
      <c r="Q474" s="13"/>
      <c r="R474" s="13"/>
      <c r="S474" s="14"/>
      <c r="T474" s="13"/>
      <c r="U474" s="13"/>
      <c r="V474" s="13"/>
      <c r="W474" s="13"/>
      <c r="Z474" s="14"/>
      <c r="AA474" s="15"/>
      <c r="AF474" t="s">
        <v>500</v>
      </c>
      <c r="AG474" s="13" t="s">
        <v>497</v>
      </c>
      <c r="AH474" s="1">
        <v>0</v>
      </c>
      <c r="AI474" s="1">
        <v>2</v>
      </c>
      <c r="AJ474" s="1">
        <v>1</v>
      </c>
      <c r="AK474" s="1">
        <v>2</v>
      </c>
      <c r="AL474" s="1" t="s">
        <v>82</v>
      </c>
      <c r="AM474" s="1">
        <v>6</v>
      </c>
      <c r="AN474" s="13"/>
      <c r="AO474" s="13">
        <v>3</v>
      </c>
      <c r="AP474" s="13">
        <v>2</v>
      </c>
      <c r="AQ474" s="13"/>
      <c r="AR474" s="13"/>
      <c r="AS474" s="13">
        <v>1</v>
      </c>
      <c r="AT474" s="15"/>
      <c r="AU474" s="4"/>
      <c r="AV474" s="4">
        <f t="shared" si="340"/>
        <v>0</v>
      </c>
      <c r="AW474" s="4">
        <f t="shared" si="340"/>
        <v>0.66666666666666663</v>
      </c>
      <c r="AX474" s="4">
        <f t="shared" si="340"/>
        <v>0.33333333333333331</v>
      </c>
      <c r="AY474" s="27">
        <f t="shared" si="334"/>
        <v>0</v>
      </c>
      <c r="AZ474" s="27">
        <f t="shared" si="335"/>
        <v>0.33333333333333331</v>
      </c>
      <c r="BA474" s="27">
        <f t="shared" si="336"/>
        <v>0.25079365079365074</v>
      </c>
      <c r="BB474" s="27">
        <f t="shared" si="337"/>
        <v>9.587301587301586E-2</v>
      </c>
      <c r="BC474" s="27">
        <f t="shared" si="338"/>
        <v>0.14603174603174601</v>
      </c>
      <c r="BD474" s="27">
        <f t="shared" si="339"/>
        <v>0.22349206349206349</v>
      </c>
      <c r="BE474" s="27"/>
      <c r="BF474" s="27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16"/>
      <c r="BS474" s="1"/>
      <c r="BT474" s="84"/>
      <c r="BU474" s="84"/>
      <c r="BV474" s="27"/>
      <c r="BW474" s="27">
        <f t="shared" si="328"/>
        <v>0.33333333333333331</v>
      </c>
      <c r="BX474" s="27"/>
      <c r="BY474" s="27">
        <f t="shared" si="329"/>
        <v>0.12592592592592591</v>
      </c>
      <c r="BZ474" s="27">
        <f t="shared" si="330"/>
        <v>2.9629629629629627E-2</v>
      </c>
      <c r="CA474" s="27"/>
      <c r="CB474" s="27"/>
      <c r="CC474" s="27"/>
      <c r="CD474" s="27"/>
      <c r="CE474" s="27"/>
      <c r="CF474" s="27"/>
      <c r="CG474" s="27"/>
      <c r="CH474" s="27"/>
      <c r="CL474" s="27"/>
      <c r="CM474" s="83"/>
      <c r="CN474" s="13"/>
    </row>
    <row r="475" spans="1:92" x14ac:dyDescent="0.25">
      <c r="N475" s="13"/>
      <c r="O475" s="13"/>
      <c r="P475" s="13"/>
      <c r="Q475" s="13"/>
      <c r="R475" s="13"/>
      <c r="S475" s="14"/>
      <c r="T475" s="13"/>
      <c r="U475" s="13"/>
      <c r="V475" s="13"/>
      <c r="W475" s="13"/>
      <c r="Z475" s="14"/>
      <c r="AA475" s="15"/>
      <c r="AG475" s="13"/>
      <c r="AH475" s="1"/>
      <c r="AI475" s="1"/>
      <c r="AJ475" s="1"/>
      <c r="AK475" s="1"/>
      <c r="AL475" s="1"/>
      <c r="AM475" s="1"/>
      <c r="AN475" s="13"/>
      <c r="AO475" s="13"/>
      <c r="AP475" s="13"/>
      <c r="AQ475" s="13"/>
      <c r="AR475" s="13"/>
      <c r="AS475" s="13"/>
      <c r="AT475" s="15"/>
      <c r="AU475" s="4"/>
      <c r="AY475" s="27"/>
      <c r="AZ475" s="27"/>
      <c r="BA475" s="27"/>
      <c r="BB475" s="27"/>
      <c r="BC475" s="27"/>
      <c r="BD475" s="27"/>
      <c r="BE475" s="27"/>
      <c r="BF475" s="27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16"/>
      <c r="BS475" s="1"/>
      <c r="BT475" s="84"/>
      <c r="BU475" s="84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L475" s="27"/>
      <c r="CM475" s="83"/>
      <c r="CN475" s="13"/>
    </row>
    <row r="476" spans="1:92" x14ac:dyDescent="0.25">
      <c r="N476" s="13"/>
      <c r="O476" s="13"/>
      <c r="P476" s="13"/>
      <c r="Q476" s="13"/>
      <c r="R476" s="13"/>
      <c r="S476" s="14"/>
      <c r="T476" s="13"/>
      <c r="U476" s="13"/>
      <c r="V476" s="13"/>
      <c r="W476" s="13"/>
      <c r="Z476" s="14"/>
      <c r="AA476" s="15"/>
      <c r="AG476" s="13"/>
      <c r="AH476" s="1"/>
      <c r="AI476" s="1"/>
      <c r="AJ476" s="1"/>
      <c r="AK476" s="1"/>
      <c r="AL476" s="1"/>
      <c r="AM476" s="1"/>
      <c r="AN476" s="13"/>
      <c r="AO476" s="13"/>
      <c r="AP476" s="13"/>
      <c r="AQ476" s="13"/>
      <c r="AR476" s="13"/>
      <c r="AS476" s="13"/>
      <c r="AT476" s="15"/>
      <c r="AU476" s="4"/>
      <c r="AY476" s="27"/>
      <c r="AZ476" s="27"/>
      <c r="BA476" s="27"/>
      <c r="BB476" s="27"/>
      <c r="BC476" s="27"/>
      <c r="BD476" s="27"/>
      <c r="BE476" s="27"/>
      <c r="BF476" s="27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16"/>
      <c r="BS476" s="1"/>
      <c r="BT476" s="84"/>
      <c r="BU476" s="84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L476" s="27"/>
      <c r="CM476" s="83"/>
      <c r="CN476" s="13"/>
    </row>
    <row r="477" spans="1:92" x14ac:dyDescent="0.25">
      <c r="N477" s="13"/>
      <c r="O477" s="13"/>
      <c r="P477" s="13"/>
      <c r="Q477" s="13"/>
      <c r="R477" s="13"/>
      <c r="S477" s="14"/>
      <c r="T477" s="13"/>
      <c r="U477" s="13"/>
      <c r="V477" s="13"/>
      <c r="W477" s="13"/>
      <c r="Z477" s="14"/>
      <c r="AA477" s="15"/>
      <c r="AG477" s="13"/>
      <c r="AH477" s="1"/>
      <c r="AI477" s="1"/>
      <c r="AJ477" s="1"/>
      <c r="AK477" s="1"/>
      <c r="AL477" s="1"/>
      <c r="AM477" s="1"/>
      <c r="AN477" s="13"/>
      <c r="AO477" s="13"/>
      <c r="AP477" s="13"/>
      <c r="AQ477" s="13"/>
      <c r="AR477" s="13"/>
      <c r="AS477" s="13"/>
      <c r="AT477" s="15"/>
      <c r="AU477" s="4"/>
      <c r="AY477" s="27"/>
      <c r="AZ477" s="27"/>
      <c r="BA477" s="27"/>
      <c r="BB477" s="27"/>
      <c r="BC477" s="27"/>
      <c r="BD477" s="27"/>
      <c r="BE477" s="27"/>
      <c r="BF477" s="27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16"/>
      <c r="BS477" s="1"/>
      <c r="BT477" s="84"/>
      <c r="BU477" s="84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L477" s="27"/>
      <c r="CM477" s="83"/>
      <c r="CN477" s="13"/>
    </row>
    <row r="479" spans="1:92" x14ac:dyDescent="0.25">
      <c r="A479" t="s">
        <v>475</v>
      </c>
      <c r="N479" s="13"/>
      <c r="O479" s="13"/>
      <c r="P479" s="13"/>
      <c r="Q479" s="13"/>
      <c r="R479" s="13"/>
      <c r="S479" s="14"/>
      <c r="T479" s="13"/>
      <c r="U479" s="13"/>
      <c r="V479" s="13"/>
      <c r="W479" s="13"/>
      <c r="Z479" s="14"/>
      <c r="AA479" s="15"/>
      <c r="AF479" t="s">
        <v>475</v>
      </c>
      <c r="AG479" s="1" t="s">
        <v>81</v>
      </c>
      <c r="AH479" s="196">
        <v>6</v>
      </c>
      <c r="AI479" s="196">
        <v>4</v>
      </c>
      <c r="AJ479" s="196">
        <v>0</v>
      </c>
      <c r="AK479" s="196">
        <v>5</v>
      </c>
      <c r="AL479" s="196" t="s">
        <v>82</v>
      </c>
      <c r="AM479" s="196">
        <v>7</v>
      </c>
      <c r="AN479" s="195"/>
      <c r="AO479" s="195">
        <v>3</v>
      </c>
      <c r="AP479" s="195">
        <v>1</v>
      </c>
      <c r="AQ479" s="195"/>
      <c r="AR479" s="195"/>
      <c r="AS479" s="195"/>
      <c r="AT479" s="199"/>
      <c r="AU479" s="4"/>
      <c r="AV479" s="4">
        <f t="shared" ref="AV479:AX486" si="341">SUM(1/3*AH479*(7-$AK479+7-$AM479)/6)</f>
        <v>0.66666666666666663</v>
      </c>
      <c r="AW479" s="4">
        <f t="shared" si="341"/>
        <v>0.44444444444444442</v>
      </c>
      <c r="AX479" s="4">
        <f t="shared" si="341"/>
        <v>0</v>
      </c>
      <c r="AY479" s="27">
        <f t="shared" ref="AY479:AY487" si="342">AV479</f>
        <v>0.66666666666666663</v>
      </c>
      <c r="AZ479" s="27">
        <f t="shared" ref="AZ479:AZ487" si="343">SUM(AV479:AX479)/3</f>
        <v>0.37037037037037041</v>
      </c>
      <c r="BA479" s="27">
        <f t="shared" ref="BA479:BA487" si="344">(((AX479+AW479*$BE$296)/(1+$BE$296)*AO479/3*2+(((AX479+AW479*$BE$296+AV479*$BE$296^2)/(1+$BE$296+$BE$296^2)*AO479/3*(AP479-1+AN479)/5)*3))/5)</f>
        <v>0.11851851851851851</v>
      </c>
      <c r="BB479" s="27">
        <f t="shared" ref="BB479:BB487" si="345">(((AX479+AV479*$BE$296)/(1+$BE$296)*AO479/3*2+(((AX479+AV479*$BE$296+AW479*$BE$296^2)/(1+$BE$296+$BE$296^2)*AO479/3*(AP479-1+AN479)/5)*3))/5)</f>
        <v>0.17777777777777776</v>
      </c>
      <c r="BC479" s="27">
        <f t="shared" ref="BC479:BC487" si="346">(((AV479+AX479*$BE$296)/(1+$BE$296)*AO479/3*2+(((AV479+AX479*$BE$296+AW479*$BE$296^2)/(1+$BE$296+$BE$296^2)*AO479/3*(AP479-1+AN479)/5)*3))/5)</f>
        <v>8.8888888888888878E-2</v>
      </c>
      <c r="BD479" s="27">
        <f t="shared" ref="BD479:BD487" si="347">(((AV479+AW479*$BE$296)/(1+$BE$296)*AO479/3*2+(((AV479+AW479*$BE$296+AX479*$BE$296^2)/(1+$BE$296+$BE$296^2)*AO479/3*(AP479-1+AN479)/5)*3))/5)</f>
        <v>0.2074074074074074</v>
      </c>
      <c r="BE479" s="27"/>
      <c r="BF479" s="27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16"/>
      <c r="BS479" s="1"/>
      <c r="BT479" s="84"/>
      <c r="BU479" s="84"/>
      <c r="BV479" s="27"/>
      <c r="BW479" s="27">
        <f t="shared" ref="BW479:BW487" si="348">(1/3*ROUNDUP((AI479/2),0)*(7-$AK479+7-$AM479)/6)</f>
        <v>0.22222222222222221</v>
      </c>
      <c r="BX479" s="27"/>
      <c r="BY479" s="27">
        <f t="shared" ref="BY479:BY487" si="349">((BW479*AO479/3)+(((BW479+AV479*$BE$296) / (1+$BE$296)*AO479/3*(AP479-1+AN479)/5)*2))/3</f>
        <v>7.407407407407407E-2</v>
      </c>
      <c r="BZ479" s="27">
        <f t="shared" ref="BZ479:BZ487" si="350">((AV479*AO479/3)+(((AV479+BW479*$BE$296) / (1+$BE$296)*AO479/3*(AP479-1+AN479)/5)*2))/3</f>
        <v>0.22222222222222221</v>
      </c>
      <c r="CA479" s="27"/>
      <c r="CB479" s="27"/>
      <c r="CC479" s="27"/>
      <c r="CD479" s="27"/>
      <c r="CE479" s="27"/>
      <c r="CF479" s="27"/>
      <c r="CG479" s="27"/>
      <c r="CH479" s="27"/>
      <c r="CL479" s="27"/>
      <c r="CM479" s="83"/>
      <c r="CN479" s="13"/>
    </row>
    <row r="480" spans="1:92" x14ac:dyDescent="0.25">
      <c r="A480" t="s">
        <v>554</v>
      </c>
      <c r="N480" s="13"/>
      <c r="O480" s="13"/>
      <c r="P480" s="13"/>
      <c r="Q480" s="13"/>
      <c r="R480" s="13"/>
      <c r="S480" s="14"/>
      <c r="T480" s="13"/>
      <c r="U480" s="13"/>
      <c r="V480" s="13"/>
      <c r="W480" s="13"/>
      <c r="Z480" s="14"/>
      <c r="AA480" s="15"/>
      <c r="AF480" t="s">
        <v>554</v>
      </c>
      <c r="AG480" s="1" t="s">
        <v>553</v>
      </c>
      <c r="AH480" s="196">
        <v>6</v>
      </c>
      <c r="AI480" s="196">
        <v>4</v>
      </c>
      <c r="AJ480" s="196">
        <v>0</v>
      </c>
      <c r="AK480" s="196">
        <v>5</v>
      </c>
      <c r="AL480" s="196" t="s">
        <v>82</v>
      </c>
      <c r="AM480" s="196">
        <v>7</v>
      </c>
      <c r="AN480" s="195"/>
      <c r="AO480" s="195">
        <v>2</v>
      </c>
      <c r="AP480" s="195">
        <v>3</v>
      </c>
      <c r="AQ480" s="195"/>
      <c r="AR480" s="195"/>
      <c r="AS480" s="195"/>
      <c r="AT480" s="199"/>
      <c r="AU480" s="4"/>
      <c r="AV480" s="4">
        <f t="shared" si="341"/>
        <v>0.66666666666666663</v>
      </c>
      <c r="AW480" s="4">
        <f t="shared" si="341"/>
        <v>0.44444444444444442</v>
      </c>
      <c r="AX480" s="4">
        <f t="shared" si="341"/>
        <v>0</v>
      </c>
      <c r="AY480" s="27">
        <f t="shared" si="342"/>
        <v>0.66666666666666663</v>
      </c>
      <c r="AZ480" s="27">
        <f t="shared" si="343"/>
        <v>0.37037037037037041</v>
      </c>
      <c r="BA480" s="27">
        <f t="shared" si="344"/>
        <v>0.1602821869488536</v>
      </c>
      <c r="BB480" s="27">
        <f t="shared" si="345"/>
        <v>0.18962962962962962</v>
      </c>
      <c r="BC480" s="27">
        <f t="shared" si="346"/>
        <v>0.11513227513227513</v>
      </c>
      <c r="BD480" s="27">
        <f t="shared" si="347"/>
        <v>0.17382716049382715</v>
      </c>
      <c r="BE480" s="27"/>
      <c r="BF480" s="27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16"/>
      <c r="BS480" s="1"/>
      <c r="BT480" s="84"/>
      <c r="BU480" s="84"/>
      <c r="BV480" s="27"/>
      <c r="BW480" s="27">
        <f t="shared" si="348"/>
        <v>0.22222222222222221</v>
      </c>
      <c r="BX480" s="27"/>
      <c r="BY480" s="27">
        <f t="shared" si="349"/>
        <v>0.14156378600823044</v>
      </c>
      <c r="BZ480" s="27">
        <f t="shared" si="350"/>
        <v>0.2139917695473251</v>
      </c>
      <c r="CA480" s="27"/>
      <c r="CB480" s="27"/>
      <c r="CC480" s="27"/>
      <c r="CD480" s="27"/>
      <c r="CE480" s="27"/>
      <c r="CF480" s="27"/>
      <c r="CG480" s="27"/>
      <c r="CH480" s="27"/>
      <c r="CL480" s="27"/>
      <c r="CM480" s="83"/>
      <c r="CN480" s="13"/>
    </row>
    <row r="481" spans="1:92" x14ac:dyDescent="0.25">
      <c r="A481" t="s">
        <v>557</v>
      </c>
      <c r="N481" s="13"/>
      <c r="O481" s="13"/>
      <c r="P481" s="13"/>
      <c r="Q481" s="13"/>
      <c r="R481" s="13"/>
      <c r="S481" s="14"/>
      <c r="T481" s="13"/>
      <c r="U481" s="13"/>
      <c r="V481" s="13"/>
      <c r="W481" s="13"/>
      <c r="Z481" s="14"/>
      <c r="AA481" s="15"/>
      <c r="AF481" t="s">
        <v>557</v>
      </c>
      <c r="AG481" s="1" t="s">
        <v>559</v>
      </c>
      <c r="AH481" s="196">
        <v>6</v>
      </c>
      <c r="AI481" s="196">
        <v>4</v>
      </c>
      <c r="AJ481" s="196"/>
      <c r="AK481" s="196">
        <v>5</v>
      </c>
      <c r="AL481" s="196" t="s">
        <v>82</v>
      </c>
      <c r="AM481" s="196">
        <v>7</v>
      </c>
      <c r="AN481" s="195"/>
      <c r="AO481" s="195">
        <v>2</v>
      </c>
      <c r="AP481" s="195">
        <v>3</v>
      </c>
      <c r="AQ481" s="195"/>
      <c r="AR481" s="195"/>
      <c r="AS481" s="195"/>
      <c r="AT481" s="199"/>
      <c r="AU481" s="4"/>
      <c r="AV481" s="4">
        <f t="shared" si="341"/>
        <v>0.66666666666666663</v>
      </c>
      <c r="AW481" s="4">
        <f t="shared" si="341"/>
        <v>0.44444444444444442</v>
      </c>
      <c r="AX481" s="4">
        <f t="shared" si="341"/>
        <v>0</v>
      </c>
      <c r="AY481" s="27">
        <f t="shared" si="342"/>
        <v>0.66666666666666663</v>
      </c>
      <c r="AZ481" s="27">
        <f t="shared" si="343"/>
        <v>0.37037037037037041</v>
      </c>
      <c r="BA481" s="27">
        <f t="shared" si="344"/>
        <v>0.1602821869488536</v>
      </c>
      <c r="BB481" s="27">
        <f t="shared" si="345"/>
        <v>0.18962962962962962</v>
      </c>
      <c r="BC481" s="27">
        <f t="shared" si="346"/>
        <v>0.11513227513227513</v>
      </c>
      <c r="BD481" s="27">
        <f t="shared" si="347"/>
        <v>0.17382716049382715</v>
      </c>
      <c r="BE481" s="27"/>
      <c r="BF481" s="27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16"/>
      <c r="BS481" s="1"/>
      <c r="BT481" s="84"/>
      <c r="BU481" s="84"/>
      <c r="BV481" s="27"/>
      <c r="BW481" s="27">
        <f t="shared" si="348"/>
        <v>0.22222222222222221</v>
      </c>
      <c r="BX481" s="27"/>
      <c r="BY481" s="27">
        <f t="shared" si="349"/>
        <v>0.14156378600823044</v>
      </c>
      <c r="BZ481" s="27">
        <f t="shared" si="350"/>
        <v>0.2139917695473251</v>
      </c>
      <c r="CA481" s="27"/>
      <c r="CB481" s="27"/>
      <c r="CC481" s="27"/>
      <c r="CD481" s="27"/>
      <c r="CE481" s="27"/>
      <c r="CF481" s="27"/>
      <c r="CG481" s="27"/>
      <c r="CH481" s="27"/>
      <c r="CL481" s="27"/>
      <c r="CM481" s="83"/>
      <c r="CN481" s="13"/>
    </row>
    <row r="482" spans="1:92" x14ac:dyDescent="0.25">
      <c r="A482" t="s">
        <v>555</v>
      </c>
      <c r="N482" s="13"/>
      <c r="O482" s="13"/>
      <c r="P482" s="13"/>
      <c r="Q482" s="13"/>
      <c r="R482" s="13"/>
      <c r="S482" s="14"/>
      <c r="T482" s="13"/>
      <c r="U482" s="13"/>
      <c r="V482" s="13"/>
      <c r="W482" s="13"/>
      <c r="Z482" s="14"/>
      <c r="AA482" s="15"/>
      <c r="AF482" t="s">
        <v>555</v>
      </c>
      <c r="AG482" s="1" t="s">
        <v>560</v>
      </c>
      <c r="AH482" s="196">
        <v>6</v>
      </c>
      <c r="AI482" s="196">
        <v>4</v>
      </c>
      <c r="AJ482" s="196">
        <v>0</v>
      </c>
      <c r="AK482" s="196">
        <v>5</v>
      </c>
      <c r="AL482" s="196" t="s">
        <v>82</v>
      </c>
      <c r="AM482" s="196">
        <v>7</v>
      </c>
      <c r="AN482" s="195"/>
      <c r="AO482" s="195">
        <v>2</v>
      </c>
      <c r="AP482" s="195">
        <v>3</v>
      </c>
      <c r="AQ482" s="195"/>
      <c r="AR482" s="195"/>
      <c r="AS482" s="13">
        <v>1</v>
      </c>
      <c r="AT482" s="199"/>
      <c r="AU482" s="4"/>
      <c r="AV482" s="4">
        <f t="shared" si="341"/>
        <v>0.66666666666666663</v>
      </c>
      <c r="AW482" s="4">
        <f t="shared" si="341"/>
        <v>0.44444444444444442</v>
      </c>
      <c r="AX482" s="4">
        <f t="shared" si="341"/>
        <v>0</v>
      </c>
      <c r="AY482" s="27">
        <f t="shared" si="342"/>
        <v>0.66666666666666663</v>
      </c>
      <c r="AZ482" s="27">
        <f t="shared" si="343"/>
        <v>0.37037037037037041</v>
      </c>
      <c r="BA482" s="27">
        <f t="shared" si="344"/>
        <v>0.1602821869488536</v>
      </c>
      <c r="BB482" s="27">
        <f t="shared" si="345"/>
        <v>0.18962962962962962</v>
      </c>
      <c r="BC482" s="27">
        <f t="shared" si="346"/>
        <v>0.11513227513227513</v>
      </c>
      <c r="BD482" s="27">
        <f t="shared" si="347"/>
        <v>0.17382716049382715</v>
      </c>
      <c r="BE482" s="27"/>
      <c r="BF482" s="27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16"/>
      <c r="BS482" s="1"/>
      <c r="BT482" s="84"/>
      <c r="BU482" s="84"/>
      <c r="BV482" s="27"/>
      <c r="BW482" s="27">
        <f t="shared" si="348"/>
        <v>0.22222222222222221</v>
      </c>
      <c r="BX482" s="27"/>
      <c r="BY482" s="27">
        <f t="shared" si="349"/>
        <v>0.14156378600823044</v>
      </c>
      <c r="BZ482" s="27">
        <f t="shared" si="350"/>
        <v>0.2139917695473251</v>
      </c>
      <c r="CA482" s="27"/>
      <c r="CB482" s="27"/>
      <c r="CC482" s="27"/>
      <c r="CD482" s="27"/>
      <c r="CE482" s="27"/>
      <c r="CF482" s="27"/>
      <c r="CG482" s="27"/>
      <c r="CH482" s="27"/>
      <c r="CL482" s="27"/>
      <c r="CM482" s="83"/>
      <c r="CN482" s="13"/>
    </row>
    <row r="483" spans="1:92" x14ac:dyDescent="0.25">
      <c r="A483" t="s">
        <v>556</v>
      </c>
      <c r="N483" s="13"/>
      <c r="O483" s="13"/>
      <c r="P483" s="13"/>
      <c r="Q483" s="13"/>
      <c r="R483" s="13"/>
      <c r="S483" s="14"/>
      <c r="T483" s="13"/>
      <c r="U483" s="13"/>
      <c r="V483" s="13"/>
      <c r="W483" s="13"/>
      <c r="Z483" s="14"/>
      <c r="AA483" s="15"/>
      <c r="AF483" t="s">
        <v>556</v>
      </c>
      <c r="AG483" s="1" t="s">
        <v>558</v>
      </c>
      <c r="AH483" s="196">
        <v>6</v>
      </c>
      <c r="AI483" s="196">
        <v>4</v>
      </c>
      <c r="AJ483" s="196"/>
      <c r="AK483" s="196">
        <v>5</v>
      </c>
      <c r="AL483" s="196" t="s">
        <v>82</v>
      </c>
      <c r="AM483" s="196">
        <v>7</v>
      </c>
      <c r="AN483" s="195"/>
      <c r="AO483" s="195">
        <v>2</v>
      </c>
      <c r="AP483" s="195">
        <v>3</v>
      </c>
      <c r="AQ483" s="195"/>
      <c r="AR483" s="195"/>
      <c r="AS483" s="13">
        <v>1</v>
      </c>
      <c r="AT483" s="199"/>
      <c r="AU483" s="4"/>
      <c r="AV483" s="4">
        <f t="shared" si="341"/>
        <v>0.66666666666666663</v>
      </c>
      <c r="AW483" s="4">
        <f t="shared" si="341"/>
        <v>0.44444444444444442</v>
      </c>
      <c r="AX483" s="4">
        <f t="shared" si="341"/>
        <v>0</v>
      </c>
      <c r="AY483" s="27">
        <f t="shared" si="342"/>
        <v>0.66666666666666663</v>
      </c>
      <c r="AZ483" s="27">
        <f t="shared" si="343"/>
        <v>0.37037037037037041</v>
      </c>
      <c r="BA483" s="27">
        <f t="shared" si="344"/>
        <v>0.1602821869488536</v>
      </c>
      <c r="BB483" s="27">
        <f t="shared" si="345"/>
        <v>0.18962962962962962</v>
      </c>
      <c r="BC483" s="27">
        <f t="shared" si="346"/>
        <v>0.11513227513227513</v>
      </c>
      <c r="BD483" s="27">
        <f t="shared" si="347"/>
        <v>0.17382716049382715</v>
      </c>
      <c r="BE483" s="27"/>
      <c r="BF483" s="27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16"/>
      <c r="BS483" s="1"/>
      <c r="BT483" s="84"/>
      <c r="BU483" s="84"/>
      <c r="BV483" s="27"/>
      <c r="BW483" s="27">
        <f t="shared" si="348"/>
        <v>0.22222222222222221</v>
      </c>
      <c r="BX483" s="27"/>
      <c r="BY483" s="27">
        <f t="shared" si="349"/>
        <v>0.14156378600823044</v>
      </c>
      <c r="BZ483" s="27">
        <f t="shared" si="350"/>
        <v>0.2139917695473251</v>
      </c>
      <c r="CA483" s="27"/>
      <c r="CB483" s="27"/>
      <c r="CC483" s="27"/>
      <c r="CD483" s="27"/>
      <c r="CE483" s="27"/>
      <c r="CF483" s="27"/>
      <c r="CG483" s="27"/>
      <c r="CH483" s="27"/>
      <c r="CL483" s="27"/>
      <c r="CM483" s="83"/>
      <c r="CN483" s="13"/>
    </row>
    <row r="484" spans="1:92" x14ac:dyDescent="0.25">
      <c r="A484" t="s">
        <v>477</v>
      </c>
      <c r="N484" s="13"/>
      <c r="O484" s="13"/>
      <c r="P484" s="13"/>
      <c r="Q484" s="13"/>
      <c r="R484" s="13"/>
      <c r="S484" s="14"/>
      <c r="T484" s="13"/>
      <c r="U484" s="13"/>
      <c r="V484" s="13"/>
      <c r="W484" s="13"/>
      <c r="Z484" s="14"/>
      <c r="AA484" s="15"/>
      <c r="AF484" t="s">
        <v>477</v>
      </c>
      <c r="AG484" s="1" t="s">
        <v>81</v>
      </c>
      <c r="AH484" s="196">
        <v>2</v>
      </c>
      <c r="AI484" s="196">
        <v>2</v>
      </c>
      <c r="AJ484" s="196">
        <v>2</v>
      </c>
      <c r="AK484" s="196">
        <v>3</v>
      </c>
      <c r="AL484" s="196">
        <v>3</v>
      </c>
      <c r="AM484" s="196">
        <v>6</v>
      </c>
      <c r="AN484" s="195"/>
      <c r="AO484" s="13">
        <v>3</v>
      </c>
      <c r="AP484" s="13">
        <v>1</v>
      </c>
      <c r="AQ484" s="13"/>
      <c r="AR484" s="13">
        <v>1</v>
      </c>
      <c r="AS484" s="13"/>
      <c r="AT484" s="15" t="s">
        <v>193</v>
      </c>
      <c r="AU484" s="4"/>
      <c r="AV484" s="4">
        <f t="shared" si="341"/>
        <v>0.55555555555555547</v>
      </c>
      <c r="AW484" s="4">
        <f t="shared" si="341"/>
        <v>0.55555555555555547</v>
      </c>
      <c r="AX484" s="4">
        <f t="shared" si="341"/>
        <v>0.55555555555555547</v>
      </c>
      <c r="AY484" s="27">
        <f t="shared" si="342"/>
        <v>0.55555555555555547</v>
      </c>
      <c r="AZ484" s="27">
        <f t="shared" si="343"/>
        <v>0.55555555555555547</v>
      </c>
      <c r="BA484" s="27">
        <f t="shared" si="344"/>
        <v>0.22222222222222218</v>
      </c>
      <c r="BB484" s="27">
        <f t="shared" si="345"/>
        <v>0.22222222222222218</v>
      </c>
      <c r="BC484" s="27">
        <f t="shared" si="346"/>
        <v>0.22222222222222218</v>
      </c>
      <c r="BD484" s="27">
        <f t="shared" si="347"/>
        <v>0.22222222222222218</v>
      </c>
      <c r="BE484" s="27"/>
      <c r="BF484" s="27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16"/>
      <c r="BS484" s="1"/>
      <c r="BT484" s="84"/>
      <c r="BU484" s="84"/>
      <c r="BV484" s="27"/>
      <c r="BW484" s="27">
        <f t="shared" si="348"/>
        <v>0.27777777777777773</v>
      </c>
      <c r="BX484" s="27"/>
      <c r="BY484" s="27">
        <f t="shared" si="349"/>
        <v>9.2592592592592574E-2</v>
      </c>
      <c r="BZ484" s="27">
        <f t="shared" si="350"/>
        <v>0.18518518518518515</v>
      </c>
      <c r="CA484" s="27"/>
      <c r="CB484" s="27"/>
      <c r="CC484" s="27"/>
      <c r="CD484" s="27"/>
      <c r="CE484" s="27"/>
      <c r="CF484" s="27"/>
      <c r="CG484" s="27"/>
      <c r="CH484" s="27"/>
      <c r="CL484" s="27"/>
      <c r="CM484" s="83"/>
      <c r="CN484" s="13"/>
    </row>
    <row r="485" spans="1:92" x14ac:dyDescent="0.25">
      <c r="A485" t="s">
        <v>209</v>
      </c>
      <c r="N485" s="13"/>
      <c r="O485" s="13"/>
      <c r="P485" s="13"/>
      <c r="Q485" s="13"/>
      <c r="R485" s="13"/>
      <c r="S485" s="14"/>
      <c r="T485" s="13"/>
      <c r="U485" s="13"/>
      <c r="V485" s="13"/>
      <c r="W485" s="13"/>
      <c r="Z485" s="14"/>
      <c r="AA485" s="15"/>
      <c r="AF485" t="s">
        <v>209</v>
      </c>
      <c r="AG485" s="1" t="s">
        <v>81</v>
      </c>
      <c r="AH485" s="1">
        <v>2</v>
      </c>
      <c r="AI485" s="1">
        <v>2</v>
      </c>
      <c r="AJ485" s="1">
        <v>2</v>
      </c>
      <c r="AK485" s="1">
        <v>3</v>
      </c>
      <c r="AL485" s="1">
        <v>1</v>
      </c>
      <c r="AM485" s="196">
        <v>6</v>
      </c>
      <c r="AN485" s="195"/>
      <c r="AO485" s="13">
        <v>3</v>
      </c>
      <c r="AP485" s="13">
        <v>1</v>
      </c>
      <c r="AQ485" s="13"/>
      <c r="AR485" s="13">
        <v>1</v>
      </c>
      <c r="AS485" s="13"/>
      <c r="AT485" s="15" t="s">
        <v>193</v>
      </c>
      <c r="AU485" s="4"/>
      <c r="AV485" s="4">
        <f t="shared" si="341"/>
        <v>0.55555555555555547</v>
      </c>
      <c r="AW485" s="4">
        <f t="shared" si="341"/>
        <v>0.55555555555555547</v>
      </c>
      <c r="AX485" s="4">
        <f t="shared" si="341"/>
        <v>0.55555555555555547</v>
      </c>
      <c r="AY485" s="27">
        <f t="shared" si="342"/>
        <v>0.55555555555555547</v>
      </c>
      <c r="AZ485" s="27">
        <f t="shared" si="343"/>
        <v>0.55555555555555547</v>
      </c>
      <c r="BA485" s="27">
        <f t="shared" si="344"/>
        <v>0.22222222222222218</v>
      </c>
      <c r="BB485" s="27">
        <f t="shared" si="345"/>
        <v>0.22222222222222218</v>
      </c>
      <c r="BC485" s="27">
        <f t="shared" si="346"/>
        <v>0.22222222222222218</v>
      </c>
      <c r="BD485" s="27">
        <f t="shared" si="347"/>
        <v>0.22222222222222218</v>
      </c>
      <c r="BE485" s="27"/>
      <c r="BF485" s="27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16"/>
      <c r="BS485" s="1"/>
      <c r="BT485" s="84"/>
      <c r="BU485" s="84"/>
      <c r="BV485" s="27"/>
      <c r="BW485" s="27">
        <f t="shared" si="348"/>
        <v>0.27777777777777773</v>
      </c>
      <c r="BX485" s="27"/>
      <c r="BY485" s="27">
        <f t="shared" si="349"/>
        <v>9.2592592592592574E-2</v>
      </c>
      <c r="BZ485" s="27">
        <f t="shared" si="350"/>
        <v>0.18518518518518515</v>
      </c>
      <c r="CA485" s="27"/>
      <c r="CB485" s="27"/>
      <c r="CC485" s="27"/>
      <c r="CD485" s="27"/>
      <c r="CE485" s="27"/>
      <c r="CF485" s="27"/>
      <c r="CG485" s="27"/>
      <c r="CH485" s="27"/>
      <c r="CL485" s="27"/>
      <c r="CM485" s="83"/>
      <c r="CN485" s="13"/>
    </row>
    <row r="486" spans="1:92" x14ac:dyDescent="0.25">
      <c r="A486" t="s">
        <v>476</v>
      </c>
      <c r="N486" s="13"/>
      <c r="O486" s="13"/>
      <c r="P486" s="13"/>
      <c r="Q486" s="13"/>
      <c r="R486" s="13"/>
      <c r="S486" s="14"/>
      <c r="T486" s="13"/>
      <c r="U486" s="13"/>
      <c r="V486" s="13"/>
      <c r="W486" s="13"/>
      <c r="Z486" s="14"/>
      <c r="AA486" s="15"/>
      <c r="AF486" t="s">
        <v>476</v>
      </c>
      <c r="AG486" s="1" t="s">
        <v>106</v>
      </c>
      <c r="AH486" s="196">
        <v>6</v>
      </c>
      <c r="AI486" s="196">
        <v>0</v>
      </c>
      <c r="AJ486" s="196">
        <v>0</v>
      </c>
      <c r="AK486" s="196">
        <v>2</v>
      </c>
      <c r="AL486" s="196">
        <v>1</v>
      </c>
      <c r="AM486" s="196">
        <v>5</v>
      </c>
      <c r="AN486" s="195"/>
      <c r="AO486" s="195">
        <v>3</v>
      </c>
      <c r="AP486" s="195">
        <v>1</v>
      </c>
      <c r="AQ486" s="195"/>
      <c r="AR486" s="195">
        <v>1</v>
      </c>
      <c r="AS486" s="195"/>
      <c r="AT486" s="199" t="s">
        <v>193</v>
      </c>
      <c r="AU486" s="4"/>
      <c r="AV486" s="4">
        <f t="shared" si="341"/>
        <v>2.3333333333333335</v>
      </c>
      <c r="AW486" s="4">
        <f t="shared" si="341"/>
        <v>0</v>
      </c>
      <c r="AX486" s="4">
        <f t="shared" si="341"/>
        <v>0</v>
      </c>
      <c r="AY486" s="27">
        <f t="shared" si="342"/>
        <v>2.3333333333333335</v>
      </c>
      <c r="AZ486" s="27">
        <f t="shared" si="343"/>
        <v>0.77777777777777779</v>
      </c>
      <c r="BA486" s="27">
        <f t="shared" si="344"/>
        <v>0</v>
      </c>
      <c r="BB486" s="27">
        <f t="shared" si="345"/>
        <v>0.62222222222222223</v>
      </c>
      <c r="BC486" s="27">
        <f t="shared" si="346"/>
        <v>0.31111111111111112</v>
      </c>
      <c r="BD486" s="27">
        <f t="shared" si="347"/>
        <v>0.31111111111111112</v>
      </c>
      <c r="BE486" s="27"/>
      <c r="BF486" s="27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16"/>
      <c r="BS486" s="1"/>
      <c r="BT486" s="84"/>
      <c r="BU486" s="84"/>
      <c r="BV486" s="27"/>
      <c r="BW486" s="27">
        <f t="shared" si="348"/>
        <v>0</v>
      </c>
      <c r="BX486" s="27"/>
      <c r="BY486" s="27">
        <f t="shared" si="349"/>
        <v>0</v>
      </c>
      <c r="BZ486" s="27">
        <f t="shared" si="350"/>
        <v>0.77777777777777779</v>
      </c>
      <c r="CA486" s="27"/>
      <c r="CB486" s="27"/>
      <c r="CC486" s="27"/>
      <c r="CD486" s="27"/>
      <c r="CE486" s="27"/>
      <c r="CF486" s="27"/>
      <c r="CG486" s="27"/>
      <c r="CH486" s="27"/>
      <c r="CL486" s="27"/>
      <c r="CM486" s="83"/>
      <c r="CN486" s="13"/>
    </row>
    <row r="487" spans="1:92" x14ac:dyDescent="0.25">
      <c r="A487" t="s">
        <v>494</v>
      </c>
      <c r="N487" s="13"/>
      <c r="O487" s="13"/>
      <c r="P487" s="13"/>
      <c r="Q487" s="13"/>
      <c r="R487" s="13"/>
      <c r="S487" s="14"/>
      <c r="T487" s="13"/>
      <c r="U487" s="13"/>
      <c r="V487" s="13"/>
      <c r="W487" s="13"/>
      <c r="Z487" s="14"/>
      <c r="AA487" s="15"/>
      <c r="AF487" t="s">
        <v>494</v>
      </c>
      <c r="AG487" s="1" t="s">
        <v>106</v>
      </c>
      <c r="AH487" s="1">
        <v>4</v>
      </c>
      <c r="AI487" s="1">
        <v>0</v>
      </c>
      <c r="AJ487" s="1">
        <v>0</v>
      </c>
      <c r="AK487" s="1">
        <v>2</v>
      </c>
      <c r="AL487" s="1">
        <v>1</v>
      </c>
      <c r="AM487" s="1">
        <v>5</v>
      </c>
      <c r="AN487" s="13"/>
      <c r="AO487" s="13">
        <v>3</v>
      </c>
      <c r="AP487" s="13">
        <v>1</v>
      </c>
      <c r="AQ487" s="13"/>
      <c r="AR487" s="13">
        <v>1</v>
      </c>
      <c r="AS487" s="13"/>
      <c r="AT487" s="15" t="s">
        <v>193</v>
      </c>
      <c r="AU487" s="4"/>
      <c r="AV487" s="24">
        <f>SUM(1/3*AH487*(7-$AK487+7-$AM487)/6)</f>
        <v>1.5555555555555554</v>
      </c>
      <c r="AW487" s="24">
        <f>SUM(1/3*AI487*(7-$AK487+7-$AM487)/6)</f>
        <v>0</v>
      </c>
      <c r="AX487" s="24">
        <f>SUM(1/3*AJ487*(7-$AK487+7-$AM487)/6)</f>
        <v>0</v>
      </c>
      <c r="AY487" s="133">
        <f t="shared" si="342"/>
        <v>1.5555555555555554</v>
      </c>
      <c r="AZ487" s="133">
        <f t="shared" si="343"/>
        <v>0.51851851851851849</v>
      </c>
      <c r="BA487" s="133">
        <f t="shared" si="344"/>
        <v>0</v>
      </c>
      <c r="BB487" s="133">
        <f t="shared" si="345"/>
        <v>0.4148148148148148</v>
      </c>
      <c r="BC487" s="133">
        <f t="shared" si="346"/>
        <v>0.2074074074074074</v>
      </c>
      <c r="BD487" s="133">
        <f t="shared" si="347"/>
        <v>0.2074074074074074</v>
      </c>
      <c r="BE487" s="27"/>
      <c r="BF487" s="27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16"/>
      <c r="BS487" s="1"/>
      <c r="BT487" s="84"/>
      <c r="BU487" s="84"/>
      <c r="BV487" s="27"/>
      <c r="BW487" s="27">
        <f t="shared" si="348"/>
        <v>0</v>
      </c>
      <c r="BX487" s="27"/>
      <c r="BY487" s="27">
        <f t="shared" si="349"/>
        <v>0</v>
      </c>
      <c r="BZ487" s="27">
        <f t="shared" si="350"/>
        <v>0.51851851851851849</v>
      </c>
      <c r="CA487" s="27"/>
      <c r="CB487" s="27"/>
      <c r="CC487" s="27"/>
      <c r="CD487" s="27"/>
      <c r="CE487" s="27"/>
      <c r="CF487" s="27"/>
      <c r="CG487" s="27"/>
      <c r="CH487" s="27"/>
      <c r="CL487" s="27"/>
      <c r="CM487" s="83"/>
      <c r="CN487" s="13"/>
    </row>
    <row r="488" spans="1:92" x14ac:dyDescent="0.25">
      <c r="N488" s="13"/>
      <c r="O488" s="13"/>
      <c r="P488" s="13"/>
      <c r="Q488" s="13"/>
      <c r="R488" s="13"/>
      <c r="S488" s="14"/>
      <c r="T488" s="13"/>
      <c r="U488" s="13"/>
      <c r="V488" s="13"/>
      <c r="W488" s="13"/>
      <c r="Z488" s="14"/>
      <c r="AA488" s="15"/>
      <c r="AG488" s="1"/>
      <c r="AH488" s="1"/>
      <c r="AI488" s="1"/>
      <c r="AJ488" s="1"/>
      <c r="AK488" s="1"/>
      <c r="AL488" s="1"/>
      <c r="AM488" s="1"/>
      <c r="AN488" s="13"/>
      <c r="AO488" s="13"/>
      <c r="AP488" s="13"/>
      <c r="AQ488" s="13"/>
      <c r="AR488" s="13"/>
      <c r="AS488" s="13"/>
      <c r="AT488" s="15"/>
      <c r="AU488" s="4"/>
      <c r="AY488" s="27"/>
      <c r="AZ488" s="27"/>
      <c r="BA488" s="27"/>
      <c r="BB488" s="27"/>
      <c r="BC488" s="27"/>
      <c r="BD488" s="27"/>
      <c r="BE488" s="27"/>
      <c r="BF488" s="27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16"/>
      <c r="BS488" s="1"/>
      <c r="BT488" s="84"/>
      <c r="BU488" s="84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L488" s="27"/>
      <c r="CM488" s="83"/>
      <c r="CN488" s="13"/>
    </row>
    <row r="489" spans="1:92" x14ac:dyDescent="0.25">
      <c r="N489" s="13"/>
      <c r="O489" s="13"/>
      <c r="P489" s="13"/>
      <c r="Q489" s="13"/>
      <c r="R489" s="13"/>
      <c r="S489" s="14"/>
      <c r="T489" s="13"/>
      <c r="U489" s="13"/>
      <c r="V489" s="13"/>
      <c r="W489" s="13"/>
      <c r="Z489" s="14"/>
      <c r="AA489" s="15"/>
      <c r="AG489" s="1"/>
      <c r="AH489" s="1"/>
      <c r="AI489" s="1"/>
      <c r="AJ489" s="1"/>
      <c r="AK489" s="1"/>
      <c r="AL489" s="1"/>
      <c r="AM489" s="1"/>
      <c r="AN489" s="13"/>
      <c r="AO489" s="13"/>
      <c r="AP489" s="13"/>
      <c r="AQ489" s="13"/>
      <c r="AR489" s="13"/>
      <c r="AS489" s="13"/>
      <c r="AT489" s="15"/>
      <c r="AU489" s="4"/>
      <c r="AY489" s="27"/>
      <c r="AZ489" s="27"/>
      <c r="BA489" s="27"/>
      <c r="BB489" s="27"/>
      <c r="BC489" s="27"/>
      <c r="BD489" s="27"/>
      <c r="BE489" s="27"/>
      <c r="BF489" s="27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16"/>
      <c r="BS489" s="1"/>
      <c r="BT489" s="84"/>
      <c r="BU489" s="84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L489" s="27"/>
      <c r="CM489" s="83"/>
      <c r="CN489" s="13"/>
    </row>
    <row r="490" spans="1:92" x14ac:dyDescent="0.25">
      <c r="N490" s="13"/>
      <c r="O490" s="13"/>
      <c r="P490" s="13"/>
      <c r="Q490" s="13"/>
      <c r="R490" s="13"/>
      <c r="S490" s="14"/>
      <c r="T490" s="13"/>
      <c r="U490" s="13"/>
      <c r="V490" s="13"/>
      <c r="W490" s="13"/>
      <c r="Z490" s="14"/>
      <c r="AA490" s="15"/>
      <c r="AG490" s="1"/>
      <c r="AH490" s="1"/>
      <c r="AI490" s="1"/>
      <c r="AJ490" s="1"/>
      <c r="AK490" s="1"/>
      <c r="AL490" s="1"/>
      <c r="AM490" s="1"/>
      <c r="AN490" s="13"/>
      <c r="AO490" s="13"/>
      <c r="AP490" s="13"/>
      <c r="AQ490" s="13"/>
      <c r="AR490" s="13"/>
      <c r="AS490" s="13"/>
      <c r="AT490" s="15"/>
      <c r="AU490" s="4"/>
      <c r="AY490" s="27"/>
      <c r="AZ490" s="27"/>
      <c r="BA490" s="27"/>
      <c r="BB490" s="27"/>
      <c r="BC490" s="27"/>
      <c r="BD490" s="27"/>
      <c r="BE490" s="27"/>
      <c r="BF490" s="27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16"/>
      <c r="BS490" s="1"/>
      <c r="BT490" s="84"/>
      <c r="BU490" s="84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L490" s="27"/>
      <c r="CM490" s="83"/>
      <c r="CN490" s="13"/>
    </row>
    <row r="491" spans="1:92" x14ac:dyDescent="0.25">
      <c r="N491" s="13"/>
      <c r="O491" s="13"/>
      <c r="P491" s="13"/>
      <c r="Q491" s="13"/>
      <c r="R491" s="13"/>
      <c r="S491" s="14"/>
      <c r="T491" s="13"/>
      <c r="U491" s="13"/>
      <c r="V491" s="13"/>
      <c r="W491" s="13"/>
      <c r="Z491" s="14"/>
      <c r="AA491" s="15"/>
      <c r="AG491" s="1"/>
      <c r="AH491" s="1"/>
      <c r="AI491" s="1"/>
      <c r="AJ491" s="1"/>
      <c r="AK491" s="1"/>
      <c r="AL491" s="1"/>
      <c r="AM491" s="1"/>
      <c r="AN491" s="13"/>
      <c r="AO491" s="13"/>
      <c r="AP491" s="13"/>
      <c r="AQ491" s="13"/>
      <c r="AR491" s="13"/>
      <c r="AS491" s="13"/>
      <c r="AT491" s="15"/>
      <c r="AU491" s="4"/>
      <c r="AY491" s="27"/>
      <c r="AZ491" s="27"/>
      <c r="BA491" s="27"/>
      <c r="BB491" s="27"/>
      <c r="BC491" s="27"/>
      <c r="BD491" s="27"/>
      <c r="BE491" s="27"/>
      <c r="BF491" s="27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16"/>
      <c r="BS491" s="1"/>
      <c r="BT491" s="84"/>
      <c r="BU491" s="84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L491" s="27"/>
      <c r="CM491" s="83"/>
      <c r="CN491" s="13"/>
    </row>
    <row r="492" spans="1:92" x14ac:dyDescent="0.25">
      <c r="N492" s="13"/>
      <c r="O492" s="13"/>
      <c r="P492" s="13"/>
      <c r="Q492" s="13"/>
      <c r="R492" s="13"/>
      <c r="S492" s="14"/>
      <c r="T492" s="13"/>
      <c r="U492" s="13"/>
      <c r="V492" s="13"/>
      <c r="W492" s="13"/>
      <c r="Z492" s="14"/>
      <c r="AA492" s="15"/>
      <c r="AG492" s="1"/>
      <c r="AH492" s="1"/>
      <c r="AI492" s="1"/>
      <c r="AJ492" s="1"/>
      <c r="AK492" s="1"/>
      <c r="AL492" s="1"/>
      <c r="AM492" s="1"/>
      <c r="AN492" s="13"/>
      <c r="AO492" s="13"/>
      <c r="AP492" s="13"/>
      <c r="AQ492" s="13"/>
      <c r="AR492" s="13"/>
      <c r="AS492" s="13"/>
      <c r="AT492" s="15"/>
      <c r="AU492" s="4"/>
      <c r="AY492" s="27"/>
      <c r="AZ492" s="27"/>
      <c r="BA492" s="27"/>
      <c r="BB492" s="27"/>
      <c r="BC492" s="27"/>
      <c r="BD492" s="27"/>
      <c r="BE492" s="27"/>
      <c r="BF492" s="27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16"/>
      <c r="BS492" s="1"/>
      <c r="BT492" s="84"/>
      <c r="BU492" s="84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L492" s="27"/>
      <c r="CM492" s="83"/>
      <c r="CN492" s="13"/>
    </row>
    <row r="493" spans="1:92" x14ac:dyDescent="0.25">
      <c r="N493" s="13"/>
      <c r="O493" s="13"/>
      <c r="P493" s="13"/>
      <c r="Q493" s="13"/>
      <c r="R493" s="13"/>
      <c r="S493" s="14"/>
      <c r="T493" s="13"/>
      <c r="U493" s="13"/>
      <c r="V493" s="13"/>
      <c r="W493" s="13"/>
      <c r="Z493" s="14"/>
      <c r="AA493" s="15"/>
      <c r="AG493" s="1"/>
      <c r="AH493" s="1"/>
      <c r="AI493" s="1"/>
      <c r="AJ493" s="1"/>
      <c r="AK493" s="1"/>
      <c r="AL493" s="1"/>
      <c r="AM493" s="1"/>
      <c r="AN493" s="13"/>
      <c r="AO493" s="13"/>
      <c r="AP493" s="13"/>
      <c r="AQ493" s="13"/>
      <c r="AR493" s="13"/>
      <c r="AS493" s="13"/>
      <c r="AT493" s="15"/>
      <c r="AU493" s="4"/>
      <c r="AY493" s="27"/>
      <c r="AZ493" s="27"/>
      <c r="BA493" s="27"/>
      <c r="BB493" s="27"/>
      <c r="BC493" s="27"/>
      <c r="BD493" s="27"/>
      <c r="BE493" s="27"/>
      <c r="BF493" s="27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16"/>
      <c r="BS493" s="1"/>
      <c r="BT493" s="84"/>
      <c r="BU493" s="84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L493" s="27"/>
      <c r="CM493" s="83"/>
      <c r="CN493" s="13"/>
    </row>
    <row r="496" spans="1:92" x14ac:dyDescent="0.25">
      <c r="A496" s="65" t="s">
        <v>572</v>
      </c>
      <c r="B496" s="74">
        <v>435</v>
      </c>
      <c r="C496" s="74">
        <v>452</v>
      </c>
      <c r="D496" s="74">
        <v>453</v>
      </c>
      <c r="E496" s="74"/>
      <c r="F496" s="74"/>
      <c r="G496" s="74"/>
      <c r="H496" s="74"/>
      <c r="I496" s="74"/>
      <c r="J496" s="74"/>
      <c r="K496" s="74"/>
      <c r="L496" s="74"/>
      <c r="M496" s="74"/>
      <c r="N496" s="67">
        <f ca="1">SUM(INDIRECT(ADDRESS(B496,COLUMN())),IF(C496&gt;0,INDIRECT(ADDRESS(C496,COLUMN())),0),IF(D496&gt;0,INDIRECT(ADDRESS(D496,14)),0),IF(E496&gt;0,INDIRECT(ADDRESS(E496,COLUMN())),0),IF(F496&gt;0,INDIRECT(ADDRESS(F496,COLUMN())),0),IF(G496&gt;0,INDIRECT(ADDRESS(G496,COLUMN())),0),IF(H496&gt;0,INDIRECT(ADDRESS(H496,COLUMN())),0),IF(I496&gt;0,INDIRECT(ADDRESS(I496,COLUMN())),0),IF(J496&gt;0,INDIRECT(ADDRESS(J496,COLUMN())),0),IF(K496&gt;0,INDIRECT(ADDRESS(K496,COLUMN())),0),IF(L496&gt;0,INDIRECT(ADDRESS(L496,COLUMN())),0),IF(M496&gt;0,INDIRECT(ADDRESS(M496,COLUMN())),0))</f>
        <v>27</v>
      </c>
      <c r="O496" s="67" t="str" cm="1">
        <f t="array" aca="1" ref="O496" ca="1">INDIRECT(ADDRESS($B496,COLUMN()))</f>
        <v>Fighter</v>
      </c>
      <c r="P496" s="67" cm="1">
        <f t="array" aca="1" ref="P496" ca="1">INDIRECT(ADDRESS($B496,COLUMN()))</f>
        <v>3</v>
      </c>
      <c r="Q496" s="67" cm="1">
        <f t="array" aca="1" ref="Q496" ca="1">INDIRECT(ADDRESS($B496,COLUMN()))</f>
        <v>0</v>
      </c>
      <c r="R496" s="67" cm="1">
        <f t="array" aca="1" ref="R496" ca="1">INDIRECT(ADDRESS($B496,COLUMN()))</f>
        <v>0</v>
      </c>
      <c r="S496" s="67" cm="1">
        <f t="array" aca="1" ref="S496" ca="1">INDIRECT(ADDRESS($B496,COLUMN()))</f>
        <v>2</v>
      </c>
      <c r="T496" s="67" t="str" cm="1">
        <f t="array" aca="1" ref="T496" ca="1">INDIRECT(ADDRESS($B496,COLUMN()))</f>
        <v>1-7</v>
      </c>
      <c r="U496" s="67" cm="1">
        <f t="array" aca="1" ref="U496" ca="1">INDIRECT(ADDRESS($B496,COLUMN()))</f>
        <v>7</v>
      </c>
      <c r="V496" s="67" cm="1">
        <f t="array" aca="1" ref="V496" ca="1">INDIRECT(ADDRESS($B496,COLUMN()))</f>
        <v>0</v>
      </c>
      <c r="W496" s="67" cm="1">
        <f t="array" aca="1" ref="W496" ca="1">INDIRECT(ADDRESS($B496,COLUMN()))</f>
        <v>4</v>
      </c>
      <c r="X496" s="67" cm="1">
        <f t="array" aca="1" ref="X496" ca="1">INDIRECT(ADDRESS($B496,COLUMN()))</f>
        <v>7</v>
      </c>
      <c r="Y496" s="67" cm="1">
        <f t="array" aca="1" ref="Y496" ca="1">INDIRECT(ADDRESS($B496,COLUMN()))</f>
        <v>2</v>
      </c>
      <c r="Z496" s="67" cm="1">
        <f t="array" aca="1" ref="Z496" ca="1">INDIRECT(ADDRESS($B496,COLUMN()))</f>
        <v>5</v>
      </c>
      <c r="AA496" s="67">
        <f>AA490</f>
        <v>0</v>
      </c>
      <c r="AB496" s="56">
        <f ca="1">((U496/8)^$V$296)*((((X496-(Y496-1)/2)/8)^$X$296)*((S496/3)^$S$296))*(((8-W496)/6)^$W$296)</f>
        <v>0.83652672436050002</v>
      </c>
      <c r="AC496" s="56">
        <f ca="1">SUM(((25/N496)^$Z$296)*(AB496/$AB$34))</f>
        <v>0.99462044993943943</v>
      </c>
      <c r="AD496" s="56">
        <f ca="1">(P496/($CN$34*(1/AC496)))</f>
        <v>2.5946620433202767</v>
      </c>
      <c r="AF496" s="52"/>
      <c r="AG496" s="52"/>
      <c r="AH496" s="57"/>
      <c r="AI496" s="57"/>
      <c r="AJ496" s="57"/>
      <c r="AK496" s="57"/>
      <c r="AL496" s="57"/>
      <c r="AM496" s="57"/>
      <c r="AN496" s="57"/>
      <c r="AO496" s="57"/>
      <c r="AP496" s="57"/>
      <c r="AQ496" s="57"/>
      <c r="AR496" s="57"/>
      <c r="AS496" s="57"/>
      <c r="AT496" s="52"/>
      <c r="AU496" s="54" t="s">
        <v>113</v>
      </c>
      <c r="AV496" s="57" cm="1">
        <f t="array" aca="1" ref="AV496" ca="1">SUM(IF($C496&gt;0,IF(AND(INDIRECT(ADDRESS($C496,44))=0,INDIRECT(ADDRESS($C496,38))="UL",ISERROR(SEARCH("Rear",INDIRECT(ADDRESS($C496,33)))),ISERROR(SEARCH("Side",INDIRECT(ADDRESS($C496,33))))),INDIRECT(ADDRESS($C496,COLUMN())),0),0),IF($D496&gt;0,IF(AND(INDIRECT(ADDRESS($D496,44))=0,INDIRECT(ADDRESS($D496,38))="UL",ISERROR(SEARCH("Rear",INDIRECT(ADDRESS($D496,33)))),ISERROR(SEARCH("Side",INDIRECT(ADDRESS($D496,33))))),INDIRECT(ADDRESS($D496,COLUMN())),0),0),IF($E496&gt;0,IF(AND(INDIRECT(ADDRESS($E496,44))=0,INDIRECT(ADDRESS($E496,38))="UL",ISERROR(SEARCH("Rear",INDIRECT(ADDRESS($E496,33)))),ISERROR(SEARCH("Side",INDIRECT(ADDRESS($E496,33))))),INDIRECT(ADDRESS($E496,COLUMN())),0),0),IF($F496&gt;0,IF(AND(INDIRECT(ADDRESS($F496,44))=0,INDIRECT(ADDRESS($F496,38))="UL",ISERROR(SEARCH("Rear",INDIRECT(ADDRESS($F496,33)))),ISERROR(SEARCH("Side",INDIRECT(ADDRESS($F496,33))))),INDIRECT(ADDRESS($F496,COLUMN())),0),0),IF($G496&gt;0,IF(AND(INDIRECT(ADDRESS($G496,44))=0,INDIRECT(ADDRESS($G496,38))="UL",ISERROR(SEARCH("Rear",INDIRECT(ADDRESS($G496,33)))),ISERROR(SEARCH("Side",INDIRECT(ADDRESS($G496,33))))),INDIRECT(ADDRESS($G496,COLUMN())),0),0),IF($H496&gt;0,IF(AND(INDIRECT(ADDRESS($H496,44))=0,INDIRECT(ADDRESS($H496,38))="UL",ISERROR(SEARCH("Rear",INDIRECT(ADDRESS($H496,33)))),ISERROR(SEARCH("Side",INDIRECT(ADDRESS($H496,33))))),INDIRECT(ADDRESS($H496,COLUMN())),0),0),IF($I496&gt;0,IF(AND(INDIRECT(ADDRESS($I496,44))=0,INDIRECT(ADDRESS($I496,38))="UL",ISERROR(SEARCH("Rear",INDIRECT(ADDRESS($I496,33)))),ISERROR(SEARCH("Side",INDIRECT(ADDRESS($I496,33))))),INDIRECT(ADDRESS($I496,COLUMN())),0),0),IF($J496&gt;0,IF(AND(INDIRECT(ADDRESS($J496,44))=0,INDIRECT(ADDRESS($J496,38))="UL",ISERROR(SEARCH("Rear",INDIRECT(ADDRESS($J496,33)))),ISERROR(SEARCH("Side",INDIRECT(ADDRESS($J496,33))))),INDIRECT(ADDRESS($J496,COLUMN())),0),0),IF($K496&gt;0,IF(AND(INDIRECT(ADDRESS($K496,44))=0,INDIRECT(ADDRESS($K496,38))="UL",ISERROR(SEARCH("Rear",INDIRECT(ADDRESS($K496,33)))),ISERROR(SEARCH("Side",INDIRECT(ADDRESS($K496,33))))),INDIRECT(ADDRESS($K496,COLUMN())),0),0),IF($L496&gt;0,IF(AND(INDIRECT(ADDRESS($L496,44))=0,INDIRECT(ADDRESS($L496,38))="UL",ISERROR(SEARCH("Rear",INDIRECT(ADDRESS($L496,33)))),ISERROR(SEARCH("Side",INDIRECT(ADDRESS($L496,33))))),INDIRECT(ADDRESS($L496,COLUMN())),0),0),IF($M496&gt;0,IF(AND(INDIRECT(ADDRESS($M496,44))=0,INDIRECT(ADDRESS($M496,38))="UL",ISERROR(SEARCH("Rear",INDIRECT(ADDRESS($M496,33)))),ISERROR(SEARCH("Side",INDIRECT(ADDRESS($M496,33))))),INDIRECT(ADDRESS($M496,COLUMN())),0),0))</f>
        <v>0.22222222222222221</v>
      </c>
      <c r="AW496" s="57" cm="1">
        <f t="array" aca="1" ref="AW496" ca="1">SUM(IF($C496&gt;0,IF(AND(INDIRECT(ADDRESS($C496,44))=0,INDIRECT(ADDRESS($C496,38))="UL",ISERROR(SEARCH("Rear",INDIRECT(ADDRESS($C496,33)))),ISERROR(SEARCH("Side",INDIRECT(ADDRESS($C496,33))))),INDIRECT(ADDRESS($C496,COLUMN())),0),0),IF($D496&gt;0,IF(AND(INDIRECT(ADDRESS($D496,44))=0,INDIRECT(ADDRESS($D496,38))="UL",ISERROR(SEARCH("Rear",INDIRECT(ADDRESS($D496,33)))),ISERROR(SEARCH("Side",INDIRECT(ADDRESS($D496,33))))),INDIRECT(ADDRESS($D496,COLUMN())),0),0),IF($E496&gt;0,IF(AND(INDIRECT(ADDRESS($E496,44))=0,INDIRECT(ADDRESS($E496,38))="UL",ISERROR(SEARCH("Rear",INDIRECT(ADDRESS($E496,33)))),ISERROR(SEARCH("Side",INDIRECT(ADDRESS($E496,33))))),INDIRECT(ADDRESS($E496,COLUMN())),0),0),IF($F496&gt;0,IF(AND(INDIRECT(ADDRESS($F496,44))=0,INDIRECT(ADDRESS($F496,38))="UL",ISERROR(SEARCH("Rear",INDIRECT(ADDRESS($F496,33)))),ISERROR(SEARCH("Side",INDIRECT(ADDRESS($F496,33))))),INDIRECT(ADDRESS($F496,COLUMN())),0),0),IF($G496&gt;0,IF(AND(INDIRECT(ADDRESS($G496,44))=0,INDIRECT(ADDRESS($G496,38))="UL",ISERROR(SEARCH("Rear",INDIRECT(ADDRESS($G496,33)))),ISERROR(SEARCH("Side",INDIRECT(ADDRESS($G496,33))))),INDIRECT(ADDRESS($G496,COLUMN())),0),0),IF($H496&gt;0,IF(AND(INDIRECT(ADDRESS($H496,44))=0,INDIRECT(ADDRESS($H496,38))="UL",ISERROR(SEARCH("Rear",INDIRECT(ADDRESS($H496,33)))),ISERROR(SEARCH("Side",INDIRECT(ADDRESS($H496,33))))),INDIRECT(ADDRESS($H496,COLUMN())),0),0),IF($I496&gt;0,IF(AND(INDIRECT(ADDRESS($I496,44))=0,INDIRECT(ADDRESS($I496,38))="UL",ISERROR(SEARCH("Rear",INDIRECT(ADDRESS($I496,33)))),ISERROR(SEARCH("Side",INDIRECT(ADDRESS($I496,33))))),INDIRECT(ADDRESS($I496,COLUMN())),0),0),IF($J496&gt;0,IF(AND(INDIRECT(ADDRESS($J496,44))=0,INDIRECT(ADDRESS($J496,38))="UL",ISERROR(SEARCH("Rear",INDIRECT(ADDRESS($J496,33)))),ISERROR(SEARCH("Side",INDIRECT(ADDRESS($J496,33))))),INDIRECT(ADDRESS($J496,COLUMN())),0),0),IF($K496&gt;0,IF(AND(INDIRECT(ADDRESS($K496,44))=0,INDIRECT(ADDRESS($K496,38))="UL",ISERROR(SEARCH("Rear",INDIRECT(ADDRESS($K496,33)))),ISERROR(SEARCH("Side",INDIRECT(ADDRESS($K496,33))))),INDIRECT(ADDRESS($K496,COLUMN())),0),0),IF($L496&gt;0,IF(AND(INDIRECT(ADDRESS($L496,44))=0,INDIRECT(ADDRESS($L496,38))="UL",ISERROR(SEARCH("Rear",INDIRECT(ADDRESS($L496,33)))),ISERROR(SEARCH("Side",INDIRECT(ADDRESS($L496,33))))),INDIRECT(ADDRESS($L496,COLUMN())),0),0),IF($M496&gt;0,IF(AND(INDIRECT(ADDRESS($M496,44))=0,INDIRECT(ADDRESS($M496,38))="UL",ISERROR(SEARCH("Rear",INDIRECT(ADDRESS($M496,33)))),ISERROR(SEARCH("Side",INDIRECT(ADDRESS($M496,33))))),INDIRECT(ADDRESS($M496,COLUMN())),0),0))</f>
        <v>1.5555555555555554</v>
      </c>
      <c r="AX496" s="57" cm="1">
        <f t="array" aca="1" ref="AX496" ca="1">SUM(IF($C496&gt;0,IF(AND(INDIRECT(ADDRESS($C496,44))=0,INDIRECT(ADDRESS($C496,38))="UL",ISERROR(SEARCH("Rear",INDIRECT(ADDRESS($C496,33)))),ISERROR(SEARCH("Side",INDIRECT(ADDRESS($C496,33))))),INDIRECT(ADDRESS($C496,COLUMN())),0),0),IF($D496&gt;0,IF(AND(INDIRECT(ADDRESS($D496,44))=0,INDIRECT(ADDRESS($D496,38))="UL",ISERROR(SEARCH("Rear",INDIRECT(ADDRESS($D496,33)))),ISERROR(SEARCH("Side",INDIRECT(ADDRESS($D496,33))))),INDIRECT(ADDRESS($D496,COLUMN())),0),0),IF($E496&gt;0,IF(AND(INDIRECT(ADDRESS($E496,44))=0,INDIRECT(ADDRESS($E496,38))="UL",ISERROR(SEARCH("Rear",INDIRECT(ADDRESS($E496,33)))),ISERROR(SEARCH("Side",INDIRECT(ADDRESS($E496,33))))),INDIRECT(ADDRESS($E496,COLUMN())),0),0),IF($F496&gt;0,IF(AND(INDIRECT(ADDRESS($F496,44))=0,INDIRECT(ADDRESS($F496,38))="UL",ISERROR(SEARCH("Rear",INDIRECT(ADDRESS($F496,33)))),ISERROR(SEARCH("Side",INDIRECT(ADDRESS($F496,33))))),INDIRECT(ADDRESS($F496,COLUMN())),0),0),IF($G496&gt;0,IF(AND(INDIRECT(ADDRESS($G496,44))=0,INDIRECT(ADDRESS($G496,38))="UL",ISERROR(SEARCH("Rear",INDIRECT(ADDRESS($G496,33)))),ISERROR(SEARCH("Side",INDIRECT(ADDRESS($G496,33))))),INDIRECT(ADDRESS($G496,COLUMN())),0),0),IF($H496&gt;0,IF(AND(INDIRECT(ADDRESS($H496,44))=0,INDIRECT(ADDRESS($H496,38))="UL",ISERROR(SEARCH("Rear",INDIRECT(ADDRESS($H496,33)))),ISERROR(SEARCH("Side",INDIRECT(ADDRESS($H496,33))))),INDIRECT(ADDRESS($H496,COLUMN())),0),0),IF($I496&gt;0,IF(AND(INDIRECT(ADDRESS($I496,44))=0,INDIRECT(ADDRESS($I496,38))="UL",ISERROR(SEARCH("Rear",INDIRECT(ADDRESS($I496,33)))),ISERROR(SEARCH("Side",INDIRECT(ADDRESS($I496,33))))),INDIRECT(ADDRESS($I496,COLUMN())),0),0),IF($J496&gt;0,IF(AND(INDIRECT(ADDRESS($J496,44))=0,INDIRECT(ADDRESS($J496,38))="UL",ISERROR(SEARCH("Rear",INDIRECT(ADDRESS($J496,33)))),ISERROR(SEARCH("Side",INDIRECT(ADDRESS($J496,33))))),INDIRECT(ADDRESS($J496,COLUMN())),0),0),IF($K496&gt;0,IF(AND(INDIRECT(ADDRESS($K496,44))=0,INDIRECT(ADDRESS($K496,38))="UL",ISERROR(SEARCH("Rear",INDIRECT(ADDRESS($K496,33)))),ISERROR(SEARCH("Side",INDIRECT(ADDRESS($K496,33))))),INDIRECT(ADDRESS($K496,COLUMN())),0),0),IF($L496&gt;0,IF(AND(INDIRECT(ADDRESS($L496,44))=0,INDIRECT(ADDRESS($L496,38))="UL",ISERROR(SEARCH("Rear",INDIRECT(ADDRESS($L496,33)))),ISERROR(SEARCH("Side",INDIRECT(ADDRESS($L496,33))))),INDIRECT(ADDRESS($L496,COLUMN())),0),0),IF($M496&gt;0,IF(AND(INDIRECT(ADDRESS($M496,44))=0,INDIRECT(ADDRESS($M496,38))="UL",ISERROR(SEARCH("Rear",INDIRECT(ADDRESS($M496,33)))),ISERROR(SEARCH("Side",INDIRECT(ADDRESS($M496,33))))),INDIRECT(ADDRESS($M496,COLUMN())),0),0))</f>
        <v>0.77777777777777768</v>
      </c>
      <c r="AY496" s="58">
        <f t="shared" ref="AY496:AY508" ca="1" si="351">IF(AU496="S",AV496,IF(AU496="MS",AW496,IF(AU496="ML",AW496,AX496)))</f>
        <v>1.5555555555555554</v>
      </c>
      <c r="AZ496" s="58">
        <f t="shared" ref="AZ496:AZ508" ca="1" si="352">SUM(AV496:AX496)/3</f>
        <v>0.85185185185185175</v>
      </c>
      <c r="BA496" s="58" cm="1">
        <f t="array" aca="1" ref="BA496" ca="1">SUM(IF($C496&gt;0,IF(AND(INDIRECT(ADDRESS($C496,44))=0,INDIRECT(ADDRESS($C496,38))="UL"),INDIRECT(ADDRESS($C496,COLUMN())),0),0),IF($D496&gt;0,IF(AND(INDIRECT(ADDRESS($D496,44))=0,INDIRECT(ADDRESS($D496,38))="UL"),INDIRECT(ADDRESS($D496,COLUMN())),0),0),IF($E496&gt;0,IF(AND(INDIRECT(ADDRESS($E496,44))=0,INDIRECT(ADDRESS($E496,38))="UL"),INDIRECT(ADDRESS($E496,COLUMN())),0),0),IF($F496&gt;0,IF(AND(INDIRECT(ADDRESS($F496,44))=0,INDIRECT(ADDRESS($F496,38))="UL"),INDIRECT(ADDRESS($F496,COLUMN())),0),0),IF($G496&gt;0,IF(AND(INDIRECT(ADDRESS($G496,44))=0,INDIRECT(ADDRESS($G496,38))="UL"),INDIRECT(ADDRESS($G496,COLUMN())),0),0),IF($H496&gt;0,IF(AND(INDIRECT(ADDRESS($H496,44))=0,INDIRECT(ADDRESS($H496,38))="UL"),INDIRECT(ADDRESS($H496,COLUMN())),0),0),IF($I496&gt;0,IF(AND(INDIRECT(ADDRESS($I496,44))=0,INDIRECT(ADDRESS($I496,38))="UL"),INDIRECT(ADDRESS($I496,COLUMN())),0),0),IF($J496&gt;0,IF(AND(INDIRECT(ADDRESS($J496,44))=0,INDIRECT(ADDRESS($J496,38))="UL"),INDIRECT(ADDRESS($J496,COLUMN())),0),0),IF($K496&gt;0,IF(AND(INDIRECT(ADDRESS($K496,44))=0,INDIRECT(ADDRESS($K496,38))="UL"),INDIRECT(ADDRESS($K496,COLUMN())),0),0),IF($L496&gt;0,IF(AND(INDIRECT(ADDRESS($L496,44))=0,INDIRECT(ADDRESS($L496,38))="UL"),INDIRECT(ADDRESS($L496,COLUMN())),0),0),IF($M496&gt;0,IF(AND(INDIRECT(ADDRESS($M496,44))=0,INDIRECT(ADDRESS($M496,38))="UL"),INDIRECT(ADDRESS($M496,COLUMN())),0),0))</f>
        <v>0.51851851851851849</v>
      </c>
      <c r="BB496" s="58" cm="1">
        <f t="array" aca="1" ref="BB496" ca="1">SUM(IF($C496&gt;0,IF(AND(INDIRECT(ADDRESS($C496,44))=0,INDIRECT(ADDRESS($C496,38))="UL"),INDIRECT(ADDRESS($C496,COLUMN())),0),0),IF($D496&gt;0,IF(AND(INDIRECT(ADDRESS($D496,44))=0,INDIRECT(ADDRESS($D496,38))="UL"),INDIRECT(ADDRESS($D496,COLUMN())),0),0),IF($E496&gt;0,IF(AND(INDIRECT(ADDRESS($E496,44))=0,INDIRECT(ADDRESS($E496,38))="UL"),INDIRECT(ADDRESS($E496,COLUMN())),0),0),IF($F496&gt;0,IF(AND(INDIRECT(ADDRESS($F496,44))=0,INDIRECT(ADDRESS($F496,38))="UL"),INDIRECT(ADDRESS($F496,COLUMN())),0),0),IF($G496&gt;0,IF(AND(INDIRECT(ADDRESS($G496,44))=0,INDIRECT(ADDRESS($G496,38))="UL"),INDIRECT(ADDRESS($G496,COLUMN())),0),0),IF($H496&gt;0,IF(AND(INDIRECT(ADDRESS($H496,44))=0,INDIRECT(ADDRESS($H496,38))="UL"),INDIRECT(ADDRESS($H496,COLUMN())),0),0),IF($I496&gt;0,IF(AND(INDIRECT(ADDRESS($I496,44))=0,INDIRECT(ADDRESS($I496,38))="UL"),INDIRECT(ADDRESS($I496,COLUMN())),0),0),IF($J496&gt;0,IF(AND(INDIRECT(ADDRESS($J496,44))=0,INDIRECT(ADDRESS($J496,38))="UL"),INDIRECT(ADDRESS($J496,COLUMN())),0),0),IF($K496&gt;0,IF(AND(INDIRECT(ADDRESS($K496,44))=0,INDIRECT(ADDRESS($K496,38))="UL"),INDIRECT(ADDRESS($K496,COLUMN())),0),0),IF($L496&gt;0,IF(AND(INDIRECT(ADDRESS($L496,44))=0,INDIRECT(ADDRESS($L496,38))="UL"),INDIRECT(ADDRESS($L496,COLUMN())),0),0),IF($M496&gt;0,IF(AND(INDIRECT(ADDRESS($M496,44))=0,INDIRECT(ADDRESS($M496,38))="UL"),INDIRECT(ADDRESS($M496,COLUMN())),0),0))</f>
        <v>0.16296296296296298</v>
      </c>
      <c r="BC496" s="58" cm="1">
        <f t="array" aca="1" ref="BC496" ca="1">SUM(IF($C496&gt;0,IF(AND(INDIRECT(ADDRESS($C496,44))=0,INDIRECT(ADDRESS($C496,38))="UL"),INDIRECT(ADDRESS($C496,COLUMN())),0),0),IF($D496&gt;0,IF(AND(INDIRECT(ADDRESS($D496,44))=0,INDIRECT(ADDRESS($D496,38))="UL"),INDIRECT(ADDRESS($D496,COLUMN())),0),0),IF($E496&gt;0,IF(AND(INDIRECT(ADDRESS($E496,44))=0,INDIRECT(ADDRESS($E496,38))="UL"),INDIRECT(ADDRESS($E496,COLUMN())),0),0),IF($F496&gt;0,IF(AND(INDIRECT(ADDRESS($F496,44))=0,INDIRECT(ADDRESS($F496,38))="UL"),INDIRECT(ADDRESS($F496,COLUMN())),0),0),IF($G496&gt;0,IF(AND(INDIRECT(ADDRESS($G496,44))=0,INDIRECT(ADDRESS($G496,38))="UL"),INDIRECT(ADDRESS($G496,COLUMN())),0),0),IF($H496&gt;0,IF(AND(INDIRECT(ADDRESS($H496,44))=0,INDIRECT(ADDRESS($H496,38))="UL"),INDIRECT(ADDRESS($H496,COLUMN())),0),0),IF($I496&gt;0,IF(AND(INDIRECT(ADDRESS($I496,44))=0,INDIRECT(ADDRESS($I496,38))="UL"),INDIRECT(ADDRESS($I496,COLUMN())),0),0),IF($J496&gt;0,IF(AND(INDIRECT(ADDRESS($J496,44))=0,INDIRECT(ADDRESS($J496,38))="UL"),INDIRECT(ADDRESS($J496,COLUMN())),0),0),IF($K496&gt;0,IF(AND(INDIRECT(ADDRESS($K496,44))=0,INDIRECT(ADDRESS($K496,38))="UL"),INDIRECT(ADDRESS($K496,COLUMN())),0),0),IF($L496&gt;0,IF(AND(INDIRECT(ADDRESS($L496,44))=0,INDIRECT(ADDRESS($L496,38))="UL"),INDIRECT(ADDRESS($L496,COLUMN())),0),0),IF($M496&gt;0,IF(AND(INDIRECT(ADDRESS($M496,44))=0,INDIRECT(ADDRESS($M496,38))="UL"),INDIRECT(ADDRESS($M496,COLUMN())),0),0))</f>
        <v>0.23703703703703702</v>
      </c>
      <c r="BD496" s="58" cm="1">
        <f t="array" aca="1" ref="BD496" ca="1">SUM(IF($C496&gt;0,IF(AND(INDIRECT(ADDRESS($C496,44))=0,INDIRECT(ADDRESS($C496,38))="UL"),INDIRECT(ADDRESS($C496,COLUMN())),0),0),IF($D496&gt;0,IF(AND(INDIRECT(ADDRESS($D496,44))=0,INDIRECT(ADDRESS($D496,38))="UL"),INDIRECT(ADDRESS($D496,COLUMN())),0),0),IF($E496&gt;0,IF(AND(INDIRECT(ADDRESS($E496,44))=0,INDIRECT(ADDRESS($E496,38))="UL"),INDIRECT(ADDRESS($E496,COLUMN())),0),0),IF($F496&gt;0,IF(AND(INDIRECT(ADDRESS($F496,44))=0,INDIRECT(ADDRESS($F496,38))="UL"),INDIRECT(ADDRESS($F496,COLUMN())),0),0),IF($G496&gt;0,IF(AND(INDIRECT(ADDRESS($G496,44))=0,INDIRECT(ADDRESS($G496,38))="UL"),INDIRECT(ADDRESS($G496,COLUMN())),0),0),IF($H496&gt;0,IF(AND(INDIRECT(ADDRESS($H496,44))=0,INDIRECT(ADDRESS($H496,38))="UL"),INDIRECT(ADDRESS($H496,COLUMN())),0),0),IF($I496&gt;0,IF(AND(INDIRECT(ADDRESS($I496,44))=0,INDIRECT(ADDRESS($I496,38))="UL"),INDIRECT(ADDRESS($I496,COLUMN())),0),0),IF($J496&gt;0,IF(AND(INDIRECT(ADDRESS($J496,44))=0,INDIRECT(ADDRESS($J496,38))="UL"),INDIRECT(ADDRESS($J496,COLUMN())),0),0),IF($K496&gt;0,IF(AND(INDIRECT(ADDRESS($K496,44))=0,INDIRECT(ADDRESS($K496,38))="UL"),INDIRECT(ADDRESS($K496,COLUMN())),0),0),IF($L496&gt;0,IF(AND(INDIRECT(ADDRESS($L496,44))=0,INDIRECT(ADDRESS($L496,38))="UL"),INDIRECT(ADDRESS($L496,COLUMN())),0),0),IF($M496&gt;0,IF(AND(INDIRECT(ADDRESS($M496,44))=0,INDIRECT(ADDRESS($M496,38))="UL"),INDIRECT(ADDRESS($M496,COLUMN())),0),0))</f>
        <v>0.44444444444444442</v>
      </c>
      <c r="BE496" s="57">
        <f t="shared" ref="BE496:BE508" ca="1" si="353">IF(AU496="S",BA496,IF(AU496="MS",BB496,IF(AU496="ML",BC496,BD496)))</f>
        <v>0.16296296296296298</v>
      </c>
      <c r="BF496" s="57" cm="1">
        <f t="array" aca="1" ref="BF496" ca="1">SUM(IF($C496&gt;0,IF(INDIRECT(ADDRESS($C496,45))=1,INDIRECT(ADDRESS($C496,52))*INDIRECT(ADDRESS($C496,42))/5,0),0), IF($D496&gt;0,IF(INDIRECT(ADDRESS($D496,45))=1,INDIRECT(ADDRESS($D496,52))*INDIRECT(ADDRESS($D496,42))/5,0),0), IF($E496&gt;0,IF(INDIRECT(ADDRESS($E496,45))=1,INDIRECT(ADDRESS($E496,52))*INDIRECT(ADDRESS($E496,42))/5,0),0), IF($F496&gt;0,IF(INDIRECT(ADDRESS($F496,45))=1,INDIRECT(ADDRESS($F496,52))*INDIRECT(ADDRESS($F496,42))/5,0),0), IF($G496&gt;0,IF(INDIRECT(ADDRESS($G496,45))=1,INDIRECT(ADDRESS($G496,52))*INDIRECT(ADDRESS($G496,42))/5,0),0), IF($H496&gt;0,IF(INDIRECT(ADDRESS($H496,45))=1,INDIRECT(ADDRESS($H496,52))*INDIRECT(ADDRESS($H496,42))/5,0),0)
)*$BF$296/100</f>
        <v>0</v>
      </c>
      <c r="BG496" s="19"/>
      <c r="BH496" s="57" cm="1">
        <f t="array" aca="1" ref="BH496" ca="1">SUM(IF($C496&gt;0,IF(AND(INDIRECT(ADDRESS($C496,44))=0,INDIRECT(ADDRESS($C496,38))&lt;&gt;"UL"),INDIRECT(ADDRESS($C496,COLUMN()-12)),0),0), IF($D496&gt;0,IF(AND(INDIRECT(ADDRESS($D496,44))=0,INDIRECT(ADDRESS($D496,38))&lt;&gt;"UL"),INDIRECT(ADDRESS($D496,COLUMN()-12)),0),0), IF($E496&gt;0,IF(AND(INDIRECT(ADDRESS($E496,44))=0,INDIRECT(ADDRESS($E496,38))&lt;&gt;"UL"),INDIRECT(ADDRESS($E496,COLUMN()-12)),0),0), IF($F496&gt;0,IF(AND(INDIRECT(ADDRESS($F496,44))=0,INDIRECT(ADDRESS($F496,38))&lt;&gt;"UL"),INDIRECT(ADDRESS($F496,COLUMN()-12)),0),0), IF($G496&gt;0,IF(AND(INDIRECT(ADDRESS($G496,44))=0,INDIRECT(ADDRESS($G496,38))&lt;&gt;"UL"),INDIRECT(ADDRESS($G496,COLUMN()-12)),0),0), IF($H496&gt;0,IF(AND(INDIRECT(ADDRESS($H496,44))=0,INDIRECT(ADDRESS($H496,38))&lt;&gt;"UL"),INDIRECT(ADDRESS($H496,COLUMN()-12)),0),0), IF($I496&gt;0,IF(AND(INDIRECT(ADDRESS($I496,44))=0,INDIRECT(ADDRESS($I496,38))&lt;&gt;"UL"),INDIRECT(ADDRESS($I496,COLUMN()-12)),0),0), IF($J496&gt;0,IF(AND(INDIRECT(ADDRESS($J496,44))=0,INDIRECT(ADDRESS($J496,38))&lt;&gt;"UL"),INDIRECT(ADDRESS($J496,COLUMN()-12)),0),0), IF($K496&gt;0,IF(AND(INDIRECT(ADDRESS($K496,44))=0,INDIRECT(ADDRESS($K496,38))&lt;&gt;"UL"),INDIRECT(ADDRESS($K496,COLUMN()-12)),0),0), IF($L496&gt;0,IF(AND(INDIRECT(ADDRESS($L496,44))=0,INDIRECT(ADDRESS($L496,38))&lt;&gt;"UL"),INDIRECT(ADDRESS($L496,COLUMN()-12)),0),0), IF($M496&gt;0,IF(AND(INDIRECT(ADDRESS($M496,44))=0,INDIRECT(ADDRESS($M496,38))&lt;&gt;"UL"),INDIRECT(ADDRESS($M496,COLUMN()-12)),0),0))</f>
        <v>0</v>
      </c>
      <c r="BI496" s="57" cm="1">
        <f t="array" aca="1" ref="BI496" ca="1">SUM(IF($C496&gt;0,IF(AND(INDIRECT(ADDRESS($C496,44))=0,INDIRECT(ADDRESS($C496,38))&lt;&gt;"UL"),INDIRECT(ADDRESS($C496,COLUMN()-12)),0),0), IF($D496&gt;0,IF(AND(INDIRECT(ADDRESS($D496,44))=0,INDIRECT(ADDRESS($D496,38))&lt;&gt;"UL"),INDIRECT(ADDRESS($D496,COLUMN()-12)),0),0), IF($E496&gt;0,IF(AND(INDIRECT(ADDRESS($E496,44))=0,INDIRECT(ADDRESS($E496,38))&lt;&gt;"UL"),INDIRECT(ADDRESS($E496,COLUMN()-12)),0),0), IF($F496&gt;0,IF(AND(INDIRECT(ADDRESS($F496,44))=0,INDIRECT(ADDRESS($F496,38))&lt;&gt;"UL"),INDIRECT(ADDRESS($F496,COLUMN()-12)),0),0), IF($G496&gt;0,IF(AND(INDIRECT(ADDRESS($G496,44))=0,INDIRECT(ADDRESS($G496,38))&lt;&gt;"UL"),INDIRECT(ADDRESS($G496,COLUMN()-12)),0),0), IF($H496&gt;0,IF(AND(INDIRECT(ADDRESS($H496,44))=0,INDIRECT(ADDRESS($H496,38))&lt;&gt;"UL"),INDIRECT(ADDRESS($H496,COLUMN()-12)),0),0), IF($I496&gt;0,IF(AND(INDIRECT(ADDRESS($I496,44))=0,INDIRECT(ADDRESS($I496,38))&lt;&gt;"UL"),INDIRECT(ADDRESS($I496,COLUMN()-12)),0),0), IF($J496&gt;0,IF(AND(INDIRECT(ADDRESS($J496,44))=0,INDIRECT(ADDRESS($J496,38))&lt;&gt;"UL"),INDIRECT(ADDRESS($J496,COLUMN()-12)),0),0), IF($K496&gt;0,IF(AND(INDIRECT(ADDRESS($K496,44))=0,INDIRECT(ADDRESS($K496,38))&lt;&gt;"UL"),INDIRECT(ADDRESS($K496,COLUMN()-12)),0),0), IF($L496&gt;0,IF(AND(INDIRECT(ADDRESS($L496,44))=0,INDIRECT(ADDRESS($L496,38))&lt;&gt;"UL"),INDIRECT(ADDRESS($L496,COLUMN()-12)),0),0), IF($M496&gt;0,IF(AND(INDIRECT(ADDRESS($M496,44))=0,INDIRECT(ADDRESS($M496,38))&lt;&gt;"UL"),INDIRECT(ADDRESS($M496,COLUMN()-12)),0),0))</f>
        <v>0</v>
      </c>
      <c r="BJ496" s="57" cm="1">
        <f t="array" aca="1" ref="BJ496" ca="1">SUM(IF($C496&gt;0,IF(AND(INDIRECT(ADDRESS($C496,44))=0,INDIRECT(ADDRESS($C496,38))&lt;&gt;"UL"),INDIRECT(ADDRESS($C496,COLUMN()-12)),0),0), IF($D496&gt;0,IF(AND(INDIRECT(ADDRESS($D496,44))=0,INDIRECT(ADDRESS($D496,38))&lt;&gt;"UL"),INDIRECT(ADDRESS($D496,COLUMN()-12)),0),0), IF($E496&gt;0,IF(AND(INDIRECT(ADDRESS($E496,44))=0,INDIRECT(ADDRESS($E496,38))&lt;&gt;"UL"),INDIRECT(ADDRESS($E496,COLUMN()-12)),0),0), IF($F496&gt;0,IF(AND(INDIRECT(ADDRESS($F496,44))=0,INDIRECT(ADDRESS($F496,38))&lt;&gt;"UL"),INDIRECT(ADDRESS($F496,COLUMN()-12)),0),0), IF($G496&gt;0,IF(AND(INDIRECT(ADDRESS($G496,44))=0,INDIRECT(ADDRESS($G496,38))&lt;&gt;"UL"),INDIRECT(ADDRESS($G496,COLUMN()-12)),0),0), IF($H496&gt;0,IF(AND(INDIRECT(ADDRESS($H496,44))=0,INDIRECT(ADDRESS($H496,38))&lt;&gt;"UL"),INDIRECT(ADDRESS($H496,COLUMN()-12)),0),0), IF($I496&gt;0,IF(AND(INDIRECT(ADDRESS($I496,44))=0,INDIRECT(ADDRESS($I496,38))&lt;&gt;"UL"),INDIRECT(ADDRESS($I496,COLUMN()-12)),0),0), IF($J496&gt;0,IF(AND(INDIRECT(ADDRESS($J496,44))=0,INDIRECT(ADDRESS($J496,38))&lt;&gt;"UL"),INDIRECT(ADDRESS($J496,COLUMN()-12)),0),0), IF($K496&gt;0,IF(AND(INDIRECT(ADDRESS($K496,44))=0,INDIRECT(ADDRESS($K496,38))&lt;&gt;"UL"),INDIRECT(ADDRESS($K496,COLUMN()-12)),0),0), IF($L496&gt;0,IF(AND(INDIRECT(ADDRESS($L496,44))=0,INDIRECT(ADDRESS($L496,38))&lt;&gt;"UL"),INDIRECT(ADDRESS($L496,COLUMN()-12)),0),0), IF($M496&gt;0,IF(AND(INDIRECT(ADDRESS($M496,44))=0,INDIRECT(ADDRESS($M496,38))&lt;&gt;"UL"),INDIRECT(ADDRESS($M496,COLUMN()-12)),0),0))</f>
        <v>0</v>
      </c>
      <c r="BK496" s="57">
        <f t="shared" ref="BK496:BK508" ca="1" si="354">IF(AU496="S",BH496,IF(AU496="MS",BI496,IF(AU496="ML",BI496,BJ496)))</f>
        <v>0</v>
      </c>
      <c r="BL496" s="58">
        <f t="shared" ref="BL496:BL508" ca="1" si="355">SUM(BH496:BJ496)/3</f>
        <v>0</v>
      </c>
      <c r="BM496" s="57" cm="1">
        <f t="array" aca="1" ref="BM496" ca="1">SUM(IF($C496&gt;0,IF(AND(INDIRECT(ADDRESS($C496,44))=0,INDIRECT(ADDRESS($C496,38))&lt;&gt;"UL"),INDIRECT(ADDRESS($C496,COLUMN()-12)),0),0), IF($D496&gt;0,IF(AND(INDIRECT(ADDRESS($D496,44))=0,INDIRECT(ADDRESS($D496,38))&lt;&gt;"UL"),INDIRECT(ADDRESS($D496,COLUMN()-12)),0),0), IF($E496&gt;0,IF(AND(INDIRECT(ADDRESS($E496,44))=0,INDIRECT(ADDRESS($E496,38))&lt;&gt;"UL"),INDIRECT(ADDRESS($E496,COLUMN()-12)),0),0), IF($F496&gt;0,IF(AND(INDIRECT(ADDRESS($F496,44))=0,INDIRECT(ADDRESS($F496,38))&lt;&gt;"UL"),INDIRECT(ADDRESS($F496,COLUMN()-12)),0),0), IF($G496&gt;0,IF(AND(INDIRECT(ADDRESS($G496,44))=0,INDIRECT(ADDRESS($G496,38))&lt;&gt;"UL"),INDIRECT(ADDRESS($G496,COLUMN()-12)),0),0), IF($H496&gt;0,IF(AND(INDIRECT(ADDRESS($H496,44))=0,INDIRECT(ADDRESS($H496,38))&lt;&gt;"UL"),INDIRECT(ADDRESS($H496,COLUMN()-12)),0),0), IF($I496&gt;0,IF(AND(INDIRECT(ADDRESS($I496,44))=0,INDIRECT(ADDRESS($I496,38))&lt;&gt;"UL"),INDIRECT(ADDRESS($I496,COLUMN()-12)),0),0), IF($J496&gt;0,IF(AND(INDIRECT(ADDRESS($J496,44))=0,INDIRECT(ADDRESS($J496,38))&lt;&gt;"UL"),INDIRECT(ADDRESS($J496,COLUMN()-12)),0),0), IF($K496&gt;0,IF(AND(INDIRECT(ADDRESS($K496,44))=0,INDIRECT(ADDRESS($K496,38))&lt;&gt;"UL"),INDIRECT(ADDRESS($K496,COLUMN()-11)),0),0), IF($L496&gt;0,IF(AND(INDIRECT(ADDRESS($L496,44))=0,INDIRECT(ADDRESS($L496,38))&lt;&gt;"UL"),INDIRECT(ADDRESS($L496,COLUMN()-11)),0),0), IF($M496&gt;0,IF(AND(INDIRECT(ADDRESS($M496,44))=0,INDIRECT(ADDRESS($M496,38))&lt;&gt;"UL"),INDIRECT(ADDRESS($M496,COLUMN()-11)),0),0))</f>
        <v>0</v>
      </c>
      <c r="BN496" s="57" cm="1">
        <f t="array" aca="1" ref="BN496" ca="1">SUM(IF($C496&gt;0,IF(AND(INDIRECT(ADDRESS($C496,44))=0,INDIRECT(ADDRESS($C496,38))&lt;&gt;"UL"),INDIRECT(ADDRESS($C496,COLUMN()-12)),0),0), IF($D496&gt;0,IF(AND(INDIRECT(ADDRESS($D496,44))=0,INDIRECT(ADDRESS($D496,38))&lt;&gt;"UL"),INDIRECT(ADDRESS($D496,COLUMN()-12)),0),0), IF($E496&gt;0,IF(AND(INDIRECT(ADDRESS($E496,44))=0,INDIRECT(ADDRESS($E496,38))&lt;&gt;"UL"),INDIRECT(ADDRESS($E496,COLUMN()-12)),0),0), IF($F496&gt;0,IF(AND(INDIRECT(ADDRESS($F496,44))=0,INDIRECT(ADDRESS($F496,38))&lt;&gt;"UL"),INDIRECT(ADDRESS($F496,COLUMN()-12)),0),0), IF($G496&gt;0,IF(AND(INDIRECT(ADDRESS($G496,44))=0,INDIRECT(ADDRESS($G496,38))&lt;&gt;"UL"),INDIRECT(ADDRESS($G496,COLUMN()-12)),0),0), IF($H496&gt;0,IF(AND(INDIRECT(ADDRESS($H496,44))=0,INDIRECT(ADDRESS($H496,38))&lt;&gt;"UL"),INDIRECT(ADDRESS($H496,COLUMN()-12)),0),0), IF($I496&gt;0,IF(AND(INDIRECT(ADDRESS($I496,44))=0,INDIRECT(ADDRESS($I496,38))&lt;&gt;"UL"),INDIRECT(ADDRESS($I496,COLUMN()-12)),0),0), IF($J496&gt;0,IF(AND(INDIRECT(ADDRESS($J496,44))=0,INDIRECT(ADDRESS($J496,38))&lt;&gt;"UL"),INDIRECT(ADDRESS($J496,COLUMN()-12)),0),0), IF($K496&gt;0,IF(AND(INDIRECT(ADDRESS($K496,44))=0,INDIRECT(ADDRESS($K496,38))&lt;&gt;"UL"),INDIRECT(ADDRESS($K496,COLUMN()-11)),0),0), IF($L496&gt;0,IF(AND(INDIRECT(ADDRESS($L496,44))=0,INDIRECT(ADDRESS($L496,38))&lt;&gt;"UL"),INDIRECT(ADDRESS($L496,COLUMN()-11)),0),0), IF($M496&gt;0,IF(AND(INDIRECT(ADDRESS($M496,44))=0,INDIRECT(ADDRESS($M496,38))&lt;&gt;"UL"),INDIRECT(ADDRESS($M496,COLUMN()-11)),0),0))</f>
        <v>0</v>
      </c>
      <c r="BO496" s="57" cm="1">
        <f t="array" aca="1" ref="BO496" ca="1">SUM(IF($C496&gt;0,IF(AND(INDIRECT(ADDRESS($C496,44))=0,INDIRECT(ADDRESS($C496,38))&lt;&gt;"UL"),INDIRECT(ADDRESS($C496,COLUMN()-12)),0),0), IF($D496&gt;0,IF(AND(INDIRECT(ADDRESS($D496,44))=0,INDIRECT(ADDRESS($D496,38))&lt;&gt;"UL"),INDIRECT(ADDRESS($D496,COLUMN()-12)),0),0), IF($E496&gt;0,IF(AND(INDIRECT(ADDRESS($E496,44))=0,INDIRECT(ADDRESS($E496,38))&lt;&gt;"UL"),INDIRECT(ADDRESS($E496,COLUMN()-12)),0),0), IF($F496&gt;0,IF(AND(INDIRECT(ADDRESS($F496,44))=0,INDIRECT(ADDRESS($F496,38))&lt;&gt;"UL"),INDIRECT(ADDRESS($F496,COLUMN()-12)),0),0), IF($G496&gt;0,IF(AND(INDIRECT(ADDRESS($G496,44))=0,INDIRECT(ADDRESS($G496,38))&lt;&gt;"UL"),INDIRECT(ADDRESS($G496,COLUMN()-12)),0),0), IF($H496&gt;0,IF(AND(INDIRECT(ADDRESS($H496,44))=0,INDIRECT(ADDRESS($H496,38))&lt;&gt;"UL"),INDIRECT(ADDRESS($H496,COLUMN()-12)),0),0), IF($I496&gt;0,IF(AND(INDIRECT(ADDRESS($I496,44))=0,INDIRECT(ADDRESS($I496,38))&lt;&gt;"UL"),INDIRECT(ADDRESS($I496,COLUMN()-12)),0),0), IF($J496&gt;0,IF(AND(INDIRECT(ADDRESS($J496,44))=0,INDIRECT(ADDRESS($J496,38))&lt;&gt;"UL"),INDIRECT(ADDRESS($J496,COLUMN()-12)),0),0), IF($K496&gt;0,IF(AND(INDIRECT(ADDRESS($K496,44))=0,INDIRECT(ADDRESS($K496,38))&lt;&gt;"UL"),INDIRECT(ADDRESS($K496,COLUMN()-11)),0),0), IF($L496&gt;0,IF(AND(INDIRECT(ADDRESS($L496,44))=0,INDIRECT(ADDRESS($L496,38))&lt;&gt;"UL"),INDIRECT(ADDRESS($L496,COLUMN()-11)),0),0), IF($M496&gt;0,IF(AND(INDIRECT(ADDRESS($M496,44))=0,INDIRECT(ADDRESS($M496,38))&lt;&gt;"UL"),INDIRECT(ADDRESS($M496,COLUMN()-11)),0),0))</f>
        <v>0</v>
      </c>
      <c r="BP496" s="57" cm="1">
        <f t="array" aca="1" ref="BP496" ca="1">SUM(IF($C496&gt;0,IF(AND(INDIRECT(ADDRESS($C496,44))=0,INDIRECT(ADDRESS($C496,38))&lt;&gt;"UL"),INDIRECT(ADDRESS($C496,COLUMN()-12)),0),0), IF($D496&gt;0,IF(AND(INDIRECT(ADDRESS($D496,44))=0,INDIRECT(ADDRESS($D496,38))&lt;&gt;"UL"),INDIRECT(ADDRESS($D496,COLUMN()-12)),0),0), IF($E496&gt;0,IF(AND(INDIRECT(ADDRESS($E496,44))=0,INDIRECT(ADDRESS($E496,38))&lt;&gt;"UL"),INDIRECT(ADDRESS($E496,COLUMN()-12)),0),0), IF($F496&gt;0,IF(AND(INDIRECT(ADDRESS($F496,44))=0,INDIRECT(ADDRESS($F496,38))&lt;&gt;"UL"),INDIRECT(ADDRESS($F496,COLUMN()-12)),0),0), IF($G496&gt;0,IF(AND(INDIRECT(ADDRESS($G496,44))=0,INDIRECT(ADDRESS($G496,38))&lt;&gt;"UL"),INDIRECT(ADDRESS($G496,COLUMN()-12)),0),0), IF($H496&gt;0,IF(AND(INDIRECT(ADDRESS($H496,44))=0,INDIRECT(ADDRESS($H496,38))&lt;&gt;"UL"),INDIRECT(ADDRESS($H496,COLUMN()-12)),0),0), IF($I496&gt;0,IF(AND(INDIRECT(ADDRESS($I496,44))=0,INDIRECT(ADDRESS($I496,38))&lt;&gt;"UL"),INDIRECT(ADDRESS($I496,COLUMN()-12)),0),0), IF($J496&gt;0,IF(AND(INDIRECT(ADDRESS($J496,44))=0,INDIRECT(ADDRESS($J496,38))&lt;&gt;"UL"),INDIRECT(ADDRESS($J496,COLUMN()-12)),0),0), IF($K496&gt;0,IF(AND(INDIRECT(ADDRESS($K496,44))=0,INDIRECT(ADDRESS($K496,38))&lt;&gt;"UL"),INDIRECT(ADDRESS($K496,COLUMN()-11)),0),0), IF($L496&gt;0,IF(AND(INDIRECT(ADDRESS($L496,44))=0,INDIRECT(ADDRESS($L496,38))&lt;&gt;"UL"),INDIRECT(ADDRESS($L496,COLUMN()-11)),0),0), IF($M496&gt;0,IF(AND(INDIRECT(ADDRESS($M496,44))=0,INDIRECT(ADDRESS($M496,38))&lt;&gt;"UL"),INDIRECT(ADDRESS($M496,COLUMN()-11)),0),0))</f>
        <v>0</v>
      </c>
      <c r="BQ496" s="57">
        <f t="shared" ref="BQ496:BQ508" ca="1" si="356">IF(AU496="S",BM496,IF(AU496="MS",BN496,IF(AU496="ML",BO496,BP496)))</f>
        <v>0</v>
      </c>
      <c r="BR496" s="161">
        <f t="shared" ref="BR496:BR508" ca="1" si="357">(((AZ496+BB496+BL496+BQ496)/(AY496+BB496+BK496+BQ496)*AB496^$BR$296)^$BQ$296)*100</f>
        <v>71.166289837881394</v>
      </c>
      <c r="BS496" s="59"/>
      <c r="BT496" s="56">
        <f t="shared" ref="BT496:BT508" ca="1" si="358">IF(AD496&lt;BG496,((((AY496+BK496)*AB496)+((BE496+BQ496)*(1-AB496))+BF496)*AD496),((((AY496*AB496)+(BE496*(1-AB496))+BF496)*AD496)+(((BK496*AB496)+(BQ496*(1-AB496)))*BG496)))</f>
        <v>3.4454618019128729</v>
      </c>
      <c r="BU496" s="63">
        <f t="shared" ref="BU496:BU508" ca="1" si="359">BT496/N496</f>
        <v>0.12760969636714345</v>
      </c>
      <c r="BV496" s="57" t="s">
        <v>34</v>
      </c>
      <c r="BW496" s="57" cm="1">
        <f t="array" aca="1" ref="BW496" ca="1">SUM(IF($C496&gt;0,IF(AND(INDIRECT(ADDRESS($C496,44))=0,INDIRECT(ADDRESS($C496,38))="UL",ISERROR(SEARCH("Rear",INDIRECT(ADDRESS($C496,33)))),ISERROR(SEARCH("Side",INDIRECT(ADDRESS($C496,33))))),INDIRECT(ADDRESS($C496,COLUMN())),0),0),IF($D496&gt;0,IF(AND(INDIRECT(ADDRESS($D496,44))=0,INDIRECT(ADDRESS($D496,38))="UL",ISERROR(SEARCH("Rear",INDIRECT(ADDRESS($D496,33)))),ISERROR(SEARCH("Side",INDIRECT(ADDRESS($D496,33))))),INDIRECT(ADDRESS($D496,COLUMN())),0),0),IF($E496&gt;0,IF(AND(INDIRECT(ADDRESS($E496,44))=0,INDIRECT(ADDRESS($E496,38))="UL",ISERROR(SEARCH("Rear",INDIRECT(ADDRESS($E496,33)))),ISERROR(SEARCH("Side",INDIRECT(ADDRESS($E496,33))))),INDIRECT(ADDRESS($E496,COLUMN())),0),0),IF($F496&gt;0,IF(AND(INDIRECT(ADDRESS($F496,44))=0,INDIRECT(ADDRESS($F496,38))="UL",ISERROR(SEARCH("Rear",INDIRECT(ADDRESS($F496,33)))),ISERROR(SEARCH("Side",INDIRECT(ADDRESS($F496,33))))),INDIRECT(ADDRESS($F496,COLUMN())),0),0),IF($G496&gt;0,IF(AND(INDIRECT(ADDRESS($G496,44))=0,INDIRECT(ADDRESS($G496,38))="UL",ISERROR(SEARCH("Rear",INDIRECT(ADDRESS($G496,33)))),ISERROR(SEARCH("Side",INDIRECT(ADDRESS($G496,33))))),INDIRECT(ADDRESS($G496,COLUMN())),0),0),IF($H496&gt;0,IF(AND(INDIRECT(ADDRESS($H496,44))=0,INDIRECT(ADDRESS($H496,38))="UL",ISERROR(SEARCH("Rear",INDIRECT(ADDRESS($H496,33)))),ISERROR(SEARCH("Side",INDIRECT(ADDRESS($H496,33))))),INDIRECT(ADDRESS($H496,COLUMN())),0),0),IF($I496&gt;0,IF(AND(INDIRECT(ADDRESS($I496,44))=0,INDIRECT(ADDRESS($I496,38))="UL",ISERROR(SEARCH("Rear",INDIRECT(ADDRESS($I496,33)))),ISERROR(SEARCH("Side",INDIRECT(ADDRESS($I496,33))))),INDIRECT(ADDRESS($I496,COLUMN())),0),0),IF($J496&gt;0,IF(AND(INDIRECT(ADDRESS($J496,44))=0,INDIRECT(ADDRESS($J496,38))="UL",ISERROR(SEARCH("Rear",INDIRECT(ADDRESS($J496,33)))),ISERROR(SEARCH("Side",INDIRECT(ADDRESS($J496,33))))),INDIRECT(ADDRESS($J496,COLUMN())),0),0),IF($K496&gt;0,IF(AND(INDIRECT(ADDRESS($K496,44))=0,INDIRECT(ADDRESS($K496,38))="UL",ISERROR(SEARCH("Rear",INDIRECT(ADDRESS($K496,33)))),ISERROR(SEARCH("Side",INDIRECT(ADDRESS($K496,33))))),INDIRECT(ADDRESS($K496,COLUMN())),0),0),IF($L496&gt;0,IF(AND(INDIRECT(ADDRESS($L496,44))=0,INDIRECT(ADDRESS($L496,38))="UL",ISERROR(SEARCH("Rear",INDIRECT(ADDRESS($L496,33)))),ISERROR(SEARCH("Side",INDIRECT(ADDRESS($L496,33))))),INDIRECT(ADDRESS($L496,COLUMN())),0),0),IF($M496&gt;0,IF(AND(INDIRECT(ADDRESS($M496,44))=0,INDIRECT(ADDRESS($M496,38))="UL",ISERROR(SEARCH("Rear",INDIRECT(ADDRESS($M496,33)))),ISERROR(SEARCH("Side",INDIRECT(ADDRESS($M496,33))))),INDIRECT(ADDRESS($M496,COLUMN())),0),0))</f>
        <v>0.77777777777777768</v>
      </c>
      <c r="BX496" s="57">
        <f t="shared" ref="BX496:BX508" ca="1" si="360">IF(BV496="S",AV496,BW496)</f>
        <v>0.77777777777777768</v>
      </c>
      <c r="BY496" s="57" cm="1">
        <f t="array" aca="1" ref="BY496" ca="1">SUM(IF($C496&gt;0,IF(AND(INDIRECT(ADDRESS($C496,44))=0,INDIRECT(ADDRESS($C496,38))="UL"),INDIRECT(ADDRESS($C496,COLUMN())),0),0),IF($D496&gt;0,IF(AND(INDIRECT(ADDRESS($D496,44))=0,INDIRECT(ADDRESS($D496,38))="UL"),INDIRECT(ADDRESS($D496,COLUMN())),0),0),IF($E496&gt;0,IF(AND(INDIRECT(ADDRESS($E496,44))=0,INDIRECT(ADDRESS($E496,38))="UL"),INDIRECT(ADDRESS($E496,COLUMN())),0),0),IF($F496&gt;0,IF(AND(INDIRECT(ADDRESS($F496,44))=0,INDIRECT(ADDRESS($F496,38))="UL"),INDIRECT(ADDRESS($F496,COLUMN())),0),0),IF($G496&gt;0,IF(AND(INDIRECT(ADDRESS($G496,44))=0,INDIRECT(ADDRESS($G496,38))="UL"),INDIRECT(ADDRESS($G496,COLUMN())),0),0),IF($H496&gt;0,IF(AND(INDIRECT(ADDRESS($H496,44))=0,INDIRECT(ADDRESS($H496,38))="UL"),INDIRECT(ADDRESS($H496,COLUMN())),0),0),IF($I496&gt;0,IF(AND(INDIRECT(ADDRESS($I496,44))=0,INDIRECT(ADDRESS($I496,38))="UL"),INDIRECT(ADDRESS($I496,COLUMN())),0),0),IF($J496&gt;0,IF(AND(INDIRECT(ADDRESS($J496,44))=0,INDIRECT(ADDRESS($J496,38))="UL"),INDIRECT(ADDRESS($J496,COLUMN())),0),0),IF($K496&gt;0,IF(AND(INDIRECT(ADDRESS($K496,44))=0,INDIRECT(ADDRESS($K496,38))="UL"),INDIRECT(ADDRESS($K496,COLUMN())),0),0),IF($L496&gt;0,IF(AND(INDIRECT(ADDRESS($L496,44))=0,INDIRECT(ADDRESS($L496,38))="UL"),INDIRECT(ADDRESS($L496,COLUMN())),0),0),IF($M496&gt;0,IF(AND(INDIRECT(ADDRESS($M496,44))=0,INDIRECT(ADDRESS($M496,38))="UL"),INDIRECT(ADDRESS($M496,COLUMN())),0),0))</f>
        <v>0.25925925925925924</v>
      </c>
      <c r="BZ496" s="57" cm="1">
        <f t="array" aca="1" ref="BZ496" ca="1">SUM(IF($C496&gt;0,IF(AND(INDIRECT(ADDRESS($C496,44))=0,INDIRECT(ADDRESS($C496,38))="UL"),INDIRECT(ADDRESS($C496,COLUMN())),0),0),IF($D496&gt;0,IF(AND(INDIRECT(ADDRESS($D496,44))=0,INDIRECT(ADDRESS($D496,38))="UL"),INDIRECT(ADDRESS($D496,COLUMN())),0),0),IF($E496&gt;0,IF(AND(INDIRECT(ADDRESS($E496,44))=0,INDIRECT(ADDRESS($E496,38))="UL"),INDIRECT(ADDRESS($E496,COLUMN())),0),0),IF($F496&gt;0,IF(AND(INDIRECT(ADDRESS($F496,44))=0,INDIRECT(ADDRESS($F496,38))="UL"),INDIRECT(ADDRESS($F496,COLUMN())),0),0),IF($G496&gt;0,IF(AND(INDIRECT(ADDRESS($G496,44))=0,INDIRECT(ADDRESS($G496,38))="UL"),INDIRECT(ADDRESS($G496,COLUMN())),0),0),IF($H496&gt;0,IF(AND(INDIRECT(ADDRESS($H496,44))=0,INDIRECT(ADDRESS($H496,38))="UL"),INDIRECT(ADDRESS($H496,COLUMN())),0),0),IF($I496&gt;0,IF(AND(INDIRECT(ADDRESS($I496,44))=0,INDIRECT(ADDRESS($I496,38))="UL"),INDIRECT(ADDRESS($I496,COLUMN())),0),0),IF($J496&gt;0,IF(AND(INDIRECT(ADDRESS($J496,44))=0,INDIRECT(ADDRESS($J496,38))="UL"),INDIRECT(ADDRESS($J496,COLUMN())),0),0),IF($K496&gt;0,IF(AND(INDIRECT(ADDRESS($K496,44))=0,INDIRECT(ADDRESS($K496,38))="UL"),INDIRECT(ADDRESS($K496,COLUMN())),0),0),IF($L496&gt;0,IF(AND(INDIRECT(ADDRESS($L496,44))=0,INDIRECT(ADDRESS($L496,38))="UL"),INDIRECT(ADDRESS($L496,COLUMN())),0),0),IF($M496&gt;0,IF(AND(INDIRECT(ADDRESS($M496,44))=0,INDIRECT(ADDRESS($M496,38))="UL"),INDIRECT(ADDRESS($M496,COLUMN())),0),0))</f>
        <v>7.407407407407407E-2</v>
      </c>
      <c r="CA496" s="57">
        <f t="shared" ref="CA496:CA508" ca="1" si="361">IF(BV496="S",BY496,BZ496)</f>
        <v>7.407407407407407E-2</v>
      </c>
      <c r="CB496" s="57" cm="1">
        <f t="array" aca="1" ref="CB496" ca="1">SUM(IF($C496&gt;0,IF(AND(INDIRECT(ADDRESS($C496,44))=0,INDIRECT(ADDRESS($C496,38))&lt;&gt;"UL"),INDIRECT(ADDRESS($C496,COLUMN())),0),0),IF($D496&gt;0,IF(AND(INDIRECT(ADDRESS($D496,44))=0,INDIRECT(ADDRESS($D496,38))&lt;&gt;"UL"),INDIRECT(ADDRESS($D496,COLUMN())),0),0),IF($E496&gt;0,IF(AND(INDIRECT(ADDRESS($E496,44))=0,INDIRECT(ADDRESS($E496,38))&lt;&gt;"UL"),INDIRECT(ADDRESS($E496,COLUMN())),0),0),IF($F496&gt;0,IF(AND(INDIRECT(ADDRESS($F496,44))=0,INDIRECT(ADDRESS($F496,38))&lt;&gt;"UL"),INDIRECT(ADDRESS($F496,COLUMN())),0),0),IF($G496&gt;0,IF(AND(INDIRECT(ADDRESS($G496,44))=0,INDIRECT(ADDRESS($G496,38))&lt;&gt;"UL"),INDIRECT(ADDRESS($G496,COLUMN())),0),0),IF($H496&gt;0,IF(AND(INDIRECT(ADDRESS($H496,44))=0,INDIRECT(ADDRESS($H496,38))&lt;&gt;"UL"),INDIRECT(ADDRESS($H496,COLUMN())),0),0),IF($I496&gt;0,IF(AND(INDIRECT(ADDRESS($I496,44))=0,INDIRECT(ADDRESS($I496,38))&lt;&gt;"UL"),INDIRECT(ADDRESS($I496,COLUMN())),0),0),IF($J496&gt;0,IF(AND(INDIRECT(ADDRESS($J496,44))=0,INDIRECT(ADDRESS($J496,38))&lt;&gt;"UL"),INDIRECT(ADDRESS($J496,COLUMN())),0),0),IF($K496&gt;0,IF(AND(INDIRECT(ADDRESS($K496,44))=0,INDIRECT(ADDRESS($K496,38))&lt;&gt;"UL"),INDIRECT(ADDRESS($K496,COLUMN())),0),0),IF($L496&gt;0,IF(AND(INDIRECT(ADDRESS($L496,44))=0,INDIRECT(ADDRESS($L496,38))&lt;&gt;"UL"),INDIRECT(ADDRESS($L496,COLUMN())),0),0),IF($M496&gt;0,IF(AND(INDIRECT(ADDRESS($M496,44))=0,INDIRECT(ADDRESS($M496,38))&lt;&gt;"UL"),INDIRECT(ADDRESS($M496,COLUMN())),0),0))</f>
        <v>0</v>
      </c>
      <c r="CC496" s="57">
        <f t="shared" ref="CC496:CC508" ca="1" si="362">IF(BV496="S",BH496,CB496)</f>
        <v>0</v>
      </c>
      <c r="CD496" s="57" cm="1">
        <f t="array" aca="1" ref="CD496" ca="1">SUM(IF($C496&gt;0,IF(AND(INDIRECT(ADDRESS($C496,44))=0,INDIRECT(ADDRESS($C496,38))&lt;&gt;"UL"),INDIRECT(ADDRESS($C496,COLUMN())),0),0),IF($D496&gt;0,IF(AND(INDIRECT(ADDRESS($D496,44))=0,INDIRECT(ADDRESS($D496,38))&lt;&gt;"UL"),INDIRECT(ADDRESS($D496,COLUMN())),0),0),IF($E496&gt;0,IF(AND(INDIRECT(ADDRESS($E496,44))=0,INDIRECT(ADDRESS($E496,38))&lt;&gt;"UL"),INDIRECT(ADDRESS($E496,COLUMN())),0),0),IF($F496&gt;0,IF(AND(INDIRECT(ADDRESS($F496,44))=0,INDIRECT(ADDRESS($F496,38))&lt;&gt;"UL"),INDIRECT(ADDRESS($F496,COLUMN())),0),0),IF($G496&gt;0,IF(AND(INDIRECT(ADDRESS($G496,44))=0,INDIRECT(ADDRESS($G496,38))&lt;&gt;"UL"),INDIRECT(ADDRESS($G496,COLUMN())),0),0),IF($H496&gt;0,IF(AND(INDIRECT(ADDRESS($H496,44))=0,INDIRECT(ADDRESS($H496,38))&lt;&gt;"UL"),INDIRECT(ADDRESS($H496,COLUMN())),0),0),IF($I496&gt;0,IF(AND(INDIRECT(ADDRESS($I496,44))=0,INDIRECT(ADDRESS($I496,38))&lt;&gt;"UL"),INDIRECT(ADDRESS($I496,COLUMN())),0),0),IF($J496&gt;0,IF(AND(INDIRECT(ADDRESS($J496,44))=0,INDIRECT(ADDRESS($J496,38))&lt;&gt;"UL"),INDIRECT(ADDRESS($J496,COLUMN())),0),0),IF($K496&gt;0,IF(AND(INDIRECT(ADDRESS($K496,44))=0,INDIRECT(ADDRESS($K496,38))&lt;&gt;"UL"),INDIRECT(ADDRESS($K496,COLUMN())),0),0),IF($L496&gt;0,IF(AND(INDIRECT(ADDRESS($L496,44))=0,INDIRECT(ADDRESS($L496,38))&lt;&gt;"UL"),INDIRECT(ADDRESS($L496,COLUMN())),0),0),IF($M496&gt;0,IF(AND(INDIRECT(ADDRESS($M496,44))=0,INDIRECT(ADDRESS($M496,38))&lt;&gt;"UL"),INDIRECT(ADDRESS($M496,COLUMN())),0),0))</f>
        <v>0</v>
      </c>
      <c r="CE496" s="57" cm="1">
        <f t="array" aca="1" ref="CE496" ca="1">SUM(IF($C496&gt;0,IF(AND(INDIRECT(ADDRESS($C496,44))=0,INDIRECT(ADDRESS($C496,38))&lt;&gt;"UL"),INDIRECT(ADDRESS($C496,COLUMN())),0),0),IF($D496&gt;0,IF(AND(INDIRECT(ADDRESS($D496,44))=0,INDIRECT(ADDRESS($D496,38))&lt;&gt;"UL"),INDIRECT(ADDRESS($D496,COLUMN())),0),0),IF($E496&gt;0,IF(AND(INDIRECT(ADDRESS($E496,44))=0,INDIRECT(ADDRESS($E496,38))&lt;&gt;"UL"),INDIRECT(ADDRESS($E496,COLUMN())),0),0),IF($F496&gt;0,IF(AND(INDIRECT(ADDRESS($F496,44))=0,INDIRECT(ADDRESS($F496,38))&lt;&gt;"UL"),INDIRECT(ADDRESS($F496,COLUMN())),0),0),IF($G496&gt;0,IF(AND(INDIRECT(ADDRESS($G496,44))=0,INDIRECT(ADDRESS($G496,38))&lt;&gt;"UL"),INDIRECT(ADDRESS($G496,COLUMN())),0),0),IF($H496&gt;0,IF(AND(INDIRECT(ADDRESS($H496,44))=0,INDIRECT(ADDRESS($H496,38))&lt;&gt;"UL"),INDIRECT(ADDRESS($H496,COLUMN())),0),0),IF($I496&gt;0,IF(AND(INDIRECT(ADDRESS($I496,44))=0,INDIRECT(ADDRESS($I496,38))&lt;&gt;"UL"),INDIRECT(ADDRESS($I496,COLUMN())),0),0),IF($J496&gt;0,IF(AND(INDIRECT(ADDRESS($J496,44))=0,INDIRECT(ADDRESS($J496,38))&lt;&gt;"UL"),INDIRECT(ADDRESS($J496,COLUMN())),0),0),IF($K496&gt;0,IF(AND(INDIRECT(ADDRESS($K496,44))=0,INDIRECT(ADDRESS($K496,38))&lt;&gt;"UL"),INDIRECT(ADDRESS($K496,COLUMN())),0),0),IF($L496&gt;0,IF(AND(INDIRECT(ADDRESS($L496,44))=0,INDIRECT(ADDRESS($L496,38))&lt;&gt;"UL"),INDIRECT(ADDRESS($L496,COLUMN())),0),0),IF($M496&gt;0,IF(AND(INDIRECT(ADDRESS($M496,44))=0,INDIRECT(ADDRESS($M496,38))&lt;&gt;"UL"),INDIRECT(ADDRESS($M496,COLUMN())),0),0))</f>
        <v>0</v>
      </c>
      <c r="CF496" s="57">
        <f t="shared" ref="CF496:CF508" ca="1" si="363">IF(BV496="S",CD496,CE496)</f>
        <v>0</v>
      </c>
      <c r="CG496" s="57">
        <f t="shared" ref="CG496:CG508" ca="1" si="364">IF(AD496&lt;BG496,((((BX496+CC496)*AB496)+((CA496+CF496)*(1-AB496)))*AD496),((((BX496*AB496)+((CA496)*(1-AB496)))*AD496)+(((CC496*AB496)+((CF496))*(1-AB496)))*BG496))</f>
        <v>1.7195889905608879</v>
      </c>
      <c r="CH496" s="57">
        <f t="shared" ref="CH496:CH508" ca="1" si="365">CG496/N496</f>
        <v>6.368848113188473E-2</v>
      </c>
      <c r="CI496" s="19">
        <f t="shared" ref="CI496:CI508" ca="1" si="366">AD496*X496</f>
        <v>18.162634303241937</v>
      </c>
      <c r="CJ496" s="19"/>
      <c r="CK496" s="57" cm="1">
        <f t="array" aca="1" ref="CK496" ca="1">IF(AU496="S", SUM(IF($C496&gt;0,IF(INDIRECT(ADDRESS($C496,43))&lt;&gt;1,INDIRECT(ADDRESS($C496,48)),0),0), IF($D496&gt;0,IF(INDIRECT(ADDRESS($D496,43))&lt;&gt;1,INDIRECT(ADDRESS($D496,48)),0),0), IF($E496&gt;0,IF(INDIRECT(ADDRESS($E496,43))&lt;&gt;1,INDIRECT(ADDRESS($E496,48)),0),0), IF($F496&gt;0,IF(INDIRECT(ADDRESS($F496,43))&lt;&gt;1,INDIRECT(ADDRESS($F496,48)),0),0), IF($G496&gt;0,IF(INDIRECT(ADDRESS($G496,43))&lt;&gt;1,INDIRECT(ADDRESS($G496,48)),0),0), IF($H496&gt;0,IF(INDIRECT(ADDRESS($H496,43))&lt;&gt;1,INDIRECT(ADDRESS($H496,48)),0),0), IF($I496&gt;0,IF(INDIRECT(ADDRESS($I496,43))&lt;&gt;1,INDIRECT(ADDRESS($I496,48)),0),0), IF($J496&gt;0,IF(INDIRECT(ADDRESS($J496,43))&lt;&gt;1,INDIRECT(ADDRESS($J496,48)),0),0), IF($K496&gt;0,IF(INDIRECT(ADDRESS($K496,43))&lt;&gt;1,INDIRECT(ADDRESS($K496,48)),0),0), IF($L496&gt;0,IF(INDIRECT(ADDRESS($L496,43))&lt;&gt;1,INDIRECT(ADDRESS($L496,48)),0),0), IF($M496&gt;0,IF(INDIRECT(ADDRESS($M496,43))&lt;&gt;1,INDIRECT(ADDRESS($M496,48)),0),0)), IF(AU496="L",SUM(IF($C496&gt;0,IF(INDIRECT(ADDRESS($C496,43))&lt;&gt;1,INDIRECT(ADDRESS($C496,50)),0),0), IF($D496&gt;0,IF(INDIRECT(ADDRESS($D496,43))&lt;&gt;1,INDIRECT(ADDRESS($D496,50)),0),0), IF($E496&gt;0,IF(INDIRECT(ADDRESS($E496,43))&lt;&gt;1,INDIRECT(ADDRESS($E496,50)),0),0), IF($F496&gt;0,IF(INDIRECT(ADDRESS($F496,43))&lt;&gt;1,INDIRECT(ADDRESS($F496,50)),0),0), IF($G496&gt;0,IF(INDIRECT(ADDRESS($G496,43))&lt;&gt;1,INDIRECT(ADDRESS($G496,50)),0),0), IF($G496&gt;0,IF(INDIRECT(ADDRESS($G496,43))&lt;&gt;1,INDIRECT(ADDRESS($G496,50)),0),0), IF($H496&gt;0,IF(INDIRECT(ADDRESS($H496,43))&lt;&gt;1,INDIRECT(ADDRESS($H496,50)),0),0), IF($I496&gt;0,IF(INDIRECT(ADDRESS($I496,43))&lt;&gt;1,INDIRECT(ADDRESS($I496,50)),0),0), IF($J496&gt;0,IF(INDIRECT(ADDRESS($J496,43))&lt;&gt;1,INDIRECT(ADDRESS($J496,50)),0),0), IF($K496&gt;0,IF(INDIRECT(ADDRESS($K496,43))&lt;&gt;1,INDIRECT(ADDRESS($K496,50)),0),0), IF($L496&gt;0,IF(INDIRECT(ADDRESS($L496,43))&lt;&gt;1,INDIRECT(ADDRESS($L496,50)),0),0), IF($M496&gt;0,IF(INDIRECT(ADDRESS($M496,43))&lt;&gt;1,INDIRECT(ADDRESS($M496,50)),0),0)), SUM(IF($C496&gt;0,IF(INDIRECT(ADDRESS($C496,43))&lt;&gt;1,INDIRECT(ADDRESS($C496,49)),0),0), IF($D496&gt;0,IF(INDIRECT(ADDRESS($D496,43))&lt;&gt;1,INDIRECT(ADDRESS($D496,49)),0),0), IF($E496&gt;0,IF(INDIRECT(ADDRESS($E496,43))&lt;&gt;1,INDIRECT(ADDRESS($E496,49)),0),0), IF($F496&gt;0,IF(INDIRECT(ADDRESS($F496,43))&lt;&gt;1,INDIRECT(ADDRESS($F496,49)),0),0), IF($G496&gt;0,IF(INDIRECT(ADDRESS($G496,43))&lt;&gt;1,INDIRECT(ADDRESS($G496,49)),0),0), IF($G496&gt;0,IF(INDIRECT(ADDRESS($G496,43))&lt;&gt;1,INDIRECT(ADDRESS($G496,49)),0),0), IF($H496&gt;0,IF(INDIRECT(ADDRESS($H496,43))&lt;&gt;1,INDIRECT(ADDRESS($H496,49)),0),0), IF($I496&gt;0,IF(INDIRECT(ADDRESS($I496,43))&lt;&gt;1,INDIRECT(ADDRESS($I496,49)),0),0), IF($J496&gt;0,IF(INDIRECT(ADDRESS($J496,43))&lt;&gt;1,INDIRECT(ADDRESS($J496,49)),0),0), IF($K496&gt;0,IF(INDIRECT(ADDRESS($K496,43))&lt;&gt;1,INDIRECT(ADDRESS($K496,49)),0),0), IF($L496&gt;0,IF(INDIRECT(ADDRESS($L496,43))&lt;&gt;1,INDIRECT(ADDRESS($L496,49)),0),0), IF($M496&gt;0,IF(INDIRECT(ADDRESS($M496,43))&lt;&gt;1,INDIRECT(ADDRESS($M496,49)),0),0))))</f>
        <v>1.5555555555555554</v>
      </c>
      <c r="CL496" s="57" cm="1">
        <f t="array" aca="1" ref="CL496" ca="1">1.5*SUM(IF($C496&gt;0,IF(INDIRECT(ADDRESS($C496,44))=1,INDIRECT(ADDRESS($C496,47)),0),0),IF($D496&gt;0,IF(INDIRECT(ADDRESS($D496,44))=1,INDIRECT(ADDRESS($CF471,47)),0),0),IF($E496&gt;0,IF(INDIRECT(ADDRESS($E496,44))=1,INDIRECT(ADDRESS($E496,47)),0),0),IF($F496&gt;0,IF(INDIRECT(ADDRESS($F496,44))=1,INDIRECT(ADDRESS($F496,47)),0),0),IF($G496&gt;0,IF(INDIRECT(ADDRESS($G496,44))=1,INDIRECT(ADDRESS($G496,47)),0),0),IF($G496&gt;0,IF(INDIRECT(ADDRESS($G496,44))=1,INDIRECT(ADDRESS($G496,47)),0),0),IF($H496&gt;0,IF(INDIRECT(ADDRESS($H496,44))=1,INDIRECT(ADDRESS($H496,47)),0),0),IF($I496&gt;0,IF(INDIRECT(ADDRESS($I496,44))=1,INDIRECT(ADDRESS($I496,47)),0),0),IF($J496&gt;0,IF(INDIRECT(ADDRESS($J496,44))=1,INDIRECT(ADDRESS($J496,47)),0),0),IF($K496&gt;0,IF(INDIRECT(ADDRESS($K496,44))=1,INDIRECT(ADDRESS($K496,47)),0),0),IF($L496&gt;0,IF(INDIRECT(ADDRESS($L496,44))=1,INDIRECT(ADDRESS($L496,47)),0),0),IF($M496&gt;0,IF(INDIRECT(ADDRESS($M496,44))=1,INDIRECT(ADDRESS($M496,47)),0),0))</f>
        <v>0</v>
      </c>
      <c r="CM496" s="56">
        <f t="shared" ref="CM496:CM508" ca="1" si="367">((BU496/$BU$34)^$BU$296)</f>
        <v>0.93944164768454075</v>
      </c>
      <c r="CN496" s="59"/>
    </row>
    <row r="497" spans="1:92" x14ac:dyDescent="0.25">
      <c r="A497" s="65" t="s">
        <v>573</v>
      </c>
      <c r="B497" s="74">
        <v>436</v>
      </c>
      <c r="C497" s="74">
        <v>452</v>
      </c>
      <c r="D497" s="74">
        <v>453</v>
      </c>
      <c r="E497" s="74"/>
      <c r="F497" s="74"/>
      <c r="G497" s="74"/>
      <c r="H497" s="74"/>
      <c r="I497" s="74"/>
      <c r="J497" s="74"/>
      <c r="K497" s="74"/>
      <c r="L497" s="74"/>
      <c r="M497" s="74"/>
      <c r="N497" s="67">
        <f ca="1">SUM(INDIRECT(ADDRESS(B497,COLUMN())),IF(C497&gt;0,INDIRECT(ADDRESS(C497,COLUMN())),0),IF(D497&gt;0,INDIRECT(ADDRESS(D497,14)),0),IF(E497&gt;0,INDIRECT(ADDRESS(E497,COLUMN())),0),IF(F497&gt;0,INDIRECT(ADDRESS(F497,COLUMN())),0),IF(G497&gt;0,INDIRECT(ADDRESS(G497,COLUMN())),0),IF(H497&gt;0,INDIRECT(ADDRESS(H497,COLUMN())),0),IF(I497&gt;0,INDIRECT(ADDRESS(I497,COLUMN())),0),IF(J497&gt;0,INDIRECT(ADDRESS(J497,COLUMN())),0),IF(K497&gt;0,INDIRECT(ADDRESS(K497,COLUMN())),0),IF(L497&gt;0,INDIRECT(ADDRESS(L497,COLUMN())),0),IF(M497&gt;0,INDIRECT(ADDRESS(M497,COLUMN())),0))</f>
        <v>30</v>
      </c>
      <c r="O497" s="67" t="str" cm="1">
        <f t="array" aca="1" ref="O497" ca="1">INDIRECT(ADDRESS($B497,COLUMN()))</f>
        <v>Fighter</v>
      </c>
      <c r="P497" s="67" cm="1">
        <f t="array" aca="1" ref="P497" ca="1">INDIRECT(ADDRESS($B497,COLUMN()))</f>
        <v>3</v>
      </c>
      <c r="Q497" s="67" cm="1">
        <f t="array" aca="1" ref="Q497" ca="1">INDIRECT(ADDRESS($B497,COLUMN()))</f>
        <v>0</v>
      </c>
      <c r="R497" s="67" cm="1">
        <f t="array" aca="1" ref="R497" ca="1">INDIRECT(ADDRESS($B497,COLUMN()))</f>
        <v>0</v>
      </c>
      <c r="S497" s="67" cm="1">
        <f t="array" aca="1" ref="S497" ca="1">INDIRECT(ADDRESS($B497,COLUMN()))</f>
        <v>2</v>
      </c>
      <c r="T497" s="67" t="str" cm="1">
        <f t="array" aca="1" ref="T497" ca="1">INDIRECT(ADDRESS($B497,COLUMN()))</f>
        <v>1-7</v>
      </c>
      <c r="U497" s="67" cm="1">
        <f t="array" aca="1" ref="U497" ca="1">INDIRECT(ADDRESS($B497,COLUMN()))</f>
        <v>7</v>
      </c>
      <c r="V497" s="67" cm="1">
        <f t="array" aca="1" ref="V497" ca="1">INDIRECT(ADDRESS($B497,COLUMN()))</f>
        <v>0</v>
      </c>
      <c r="W497" s="67" cm="1">
        <f t="array" aca="1" ref="W497" ca="1">INDIRECT(ADDRESS($B497,COLUMN()))</f>
        <v>3</v>
      </c>
      <c r="X497" s="67" cm="1">
        <f t="array" aca="1" ref="X497" ca="1">INDIRECT(ADDRESS($B497,COLUMN()))</f>
        <v>7</v>
      </c>
      <c r="Y497" s="67" cm="1">
        <f t="array" aca="1" ref="Y497" ca="1">INDIRECT(ADDRESS($B497,COLUMN()))</f>
        <v>2</v>
      </c>
      <c r="Z497" s="67" cm="1">
        <f t="array" aca="1" ref="Z497" ca="1">INDIRECT(ADDRESS($B497,COLUMN()))</f>
        <v>5</v>
      </c>
      <c r="AA497" s="67">
        <f>AA491</f>
        <v>0</v>
      </c>
      <c r="AB497" s="56">
        <f ca="1">((U497/8)^$V$296)*((((X497-(Y497-1)/2)/8)^$X$296)*((S497/3)^$S$296))*(((8-W497)/6)^$W$296)</f>
        <v>0.85064444609690648</v>
      </c>
      <c r="AC497" s="56">
        <f ca="1">SUM(((25/N497)^$Z$296)*(AB497/$AB$34))</f>
        <v>0.93456070685578063</v>
      </c>
      <c r="AD497" s="56">
        <f ca="1">(P497/($CN$34*(1/AC497)))</f>
        <v>2.4379844526672541</v>
      </c>
      <c r="AF497" s="52"/>
      <c r="AG497" s="52"/>
      <c r="AH497" s="57"/>
      <c r="AI497" s="57"/>
      <c r="AJ497" s="57"/>
      <c r="AK497" s="57"/>
      <c r="AL497" s="57"/>
      <c r="AM497" s="57"/>
      <c r="AN497" s="57"/>
      <c r="AO497" s="57"/>
      <c r="AP497" s="57"/>
      <c r="AQ497" s="57"/>
      <c r="AR497" s="57"/>
      <c r="AS497" s="57"/>
      <c r="AT497" s="52"/>
      <c r="AU497" s="54" t="s">
        <v>117</v>
      </c>
      <c r="AV497" s="57" cm="1">
        <f t="array" aca="1" ref="AV497" ca="1">SUM(IF($C497&gt;0,IF(AND(INDIRECT(ADDRESS($C497,44))=0,INDIRECT(ADDRESS($C497,38))="UL",ISERROR(SEARCH("Rear",INDIRECT(ADDRESS($C497,33)))),ISERROR(SEARCH("Side",INDIRECT(ADDRESS($C497,33))))),INDIRECT(ADDRESS($C497,COLUMN())),0),0),IF($D497&gt;0,IF(AND(INDIRECT(ADDRESS($D497,44))=0,INDIRECT(ADDRESS($D497,38))="UL",ISERROR(SEARCH("Rear",INDIRECT(ADDRESS($D497,33)))),ISERROR(SEARCH("Side",INDIRECT(ADDRESS($D497,33))))),INDIRECT(ADDRESS($D497,COLUMN())),0),0),IF($E497&gt;0,IF(AND(INDIRECT(ADDRESS($E497,44))=0,INDIRECT(ADDRESS($E497,38))="UL",ISERROR(SEARCH("Rear",INDIRECT(ADDRESS($E497,33)))),ISERROR(SEARCH("Side",INDIRECT(ADDRESS($E497,33))))),INDIRECT(ADDRESS($E497,COLUMN())),0),0),IF($F497&gt;0,IF(AND(INDIRECT(ADDRESS($F497,44))=0,INDIRECT(ADDRESS($F497,38))="UL",ISERROR(SEARCH("Rear",INDIRECT(ADDRESS($F497,33)))),ISERROR(SEARCH("Side",INDIRECT(ADDRESS($F497,33))))),INDIRECT(ADDRESS($F497,COLUMN())),0),0),IF($G497&gt;0,IF(AND(INDIRECT(ADDRESS($G497,44))=0,INDIRECT(ADDRESS($G497,38))="UL",ISERROR(SEARCH("Rear",INDIRECT(ADDRESS($G497,33)))),ISERROR(SEARCH("Side",INDIRECT(ADDRESS($G497,33))))),INDIRECT(ADDRESS($G497,COLUMN())),0),0),IF($H497&gt;0,IF(AND(INDIRECT(ADDRESS($H497,44))=0,INDIRECT(ADDRESS($H497,38))="UL",ISERROR(SEARCH("Rear",INDIRECT(ADDRESS($H497,33)))),ISERROR(SEARCH("Side",INDIRECT(ADDRESS($H497,33))))),INDIRECT(ADDRESS($H497,COLUMN())),0),0),IF($I497&gt;0,IF(AND(INDIRECT(ADDRESS($I497,44))=0,INDIRECT(ADDRESS($I497,38))="UL",ISERROR(SEARCH("Rear",INDIRECT(ADDRESS($I497,33)))),ISERROR(SEARCH("Side",INDIRECT(ADDRESS($I497,33))))),INDIRECT(ADDRESS($I497,COLUMN())),0),0),IF($J497&gt;0,IF(AND(INDIRECT(ADDRESS($J497,44))=0,INDIRECT(ADDRESS($J497,38))="UL",ISERROR(SEARCH("Rear",INDIRECT(ADDRESS($J497,33)))),ISERROR(SEARCH("Side",INDIRECT(ADDRESS($J497,33))))),INDIRECT(ADDRESS($J497,COLUMN())),0),0),IF($K497&gt;0,IF(AND(INDIRECT(ADDRESS($K497,44))=0,INDIRECT(ADDRESS($K497,38))="UL",ISERROR(SEARCH("Rear",INDIRECT(ADDRESS($K497,33)))),ISERROR(SEARCH("Side",INDIRECT(ADDRESS($K497,33))))),INDIRECT(ADDRESS($K497,COLUMN())),0),0),IF($L497&gt;0,IF(AND(INDIRECT(ADDRESS($L497,44))=0,INDIRECT(ADDRESS($L497,38))="UL",ISERROR(SEARCH("Rear",INDIRECT(ADDRESS($L497,33)))),ISERROR(SEARCH("Side",INDIRECT(ADDRESS($L497,33))))),INDIRECT(ADDRESS($L497,COLUMN())),0),0),IF($M497&gt;0,IF(AND(INDIRECT(ADDRESS($M497,44))=0,INDIRECT(ADDRESS($M497,38))="UL",ISERROR(SEARCH("Rear",INDIRECT(ADDRESS($M497,33)))),ISERROR(SEARCH("Side",INDIRECT(ADDRESS($M497,33))))),INDIRECT(ADDRESS($M497,COLUMN())),0),0))</f>
        <v>0.22222222222222221</v>
      </c>
      <c r="AW497" s="57" cm="1">
        <f t="array" aca="1" ref="AW497" ca="1">SUM(IF($C497&gt;0,IF(AND(INDIRECT(ADDRESS($C497,44))=0,INDIRECT(ADDRESS($C497,38))="UL",ISERROR(SEARCH("Rear",INDIRECT(ADDRESS($C497,33)))),ISERROR(SEARCH("Side",INDIRECT(ADDRESS($C497,33))))),INDIRECT(ADDRESS($C497,COLUMN())),0),0),IF($D497&gt;0,IF(AND(INDIRECT(ADDRESS($D497,44))=0,INDIRECT(ADDRESS($D497,38))="UL",ISERROR(SEARCH("Rear",INDIRECT(ADDRESS($D497,33)))),ISERROR(SEARCH("Side",INDIRECT(ADDRESS($D497,33))))),INDIRECT(ADDRESS($D497,COLUMN())),0),0),IF($E497&gt;0,IF(AND(INDIRECT(ADDRESS($E497,44))=0,INDIRECT(ADDRESS($E497,38))="UL",ISERROR(SEARCH("Rear",INDIRECT(ADDRESS($E497,33)))),ISERROR(SEARCH("Side",INDIRECT(ADDRESS($E497,33))))),INDIRECT(ADDRESS($E497,COLUMN())),0),0),IF($F497&gt;0,IF(AND(INDIRECT(ADDRESS($F497,44))=0,INDIRECT(ADDRESS($F497,38))="UL",ISERROR(SEARCH("Rear",INDIRECT(ADDRESS($F497,33)))),ISERROR(SEARCH("Side",INDIRECT(ADDRESS($F497,33))))),INDIRECT(ADDRESS($F497,COLUMN())),0),0),IF($G497&gt;0,IF(AND(INDIRECT(ADDRESS($G497,44))=0,INDIRECT(ADDRESS($G497,38))="UL",ISERROR(SEARCH("Rear",INDIRECT(ADDRESS($G497,33)))),ISERROR(SEARCH("Side",INDIRECT(ADDRESS($G497,33))))),INDIRECT(ADDRESS($G497,COLUMN())),0),0),IF($H497&gt;0,IF(AND(INDIRECT(ADDRESS($H497,44))=0,INDIRECT(ADDRESS($H497,38))="UL",ISERROR(SEARCH("Rear",INDIRECT(ADDRESS($H497,33)))),ISERROR(SEARCH("Side",INDIRECT(ADDRESS($H497,33))))),INDIRECT(ADDRESS($H497,COLUMN())),0),0),IF($I497&gt;0,IF(AND(INDIRECT(ADDRESS($I497,44))=0,INDIRECT(ADDRESS($I497,38))="UL",ISERROR(SEARCH("Rear",INDIRECT(ADDRESS($I497,33)))),ISERROR(SEARCH("Side",INDIRECT(ADDRESS($I497,33))))),INDIRECT(ADDRESS($I497,COLUMN())),0),0),IF($J497&gt;0,IF(AND(INDIRECT(ADDRESS($J497,44))=0,INDIRECT(ADDRESS($J497,38))="UL",ISERROR(SEARCH("Rear",INDIRECT(ADDRESS($J497,33)))),ISERROR(SEARCH("Side",INDIRECT(ADDRESS($J497,33))))),INDIRECT(ADDRESS($J497,COLUMN())),0),0),IF($K497&gt;0,IF(AND(INDIRECT(ADDRESS($K497,44))=0,INDIRECT(ADDRESS($K497,38))="UL",ISERROR(SEARCH("Rear",INDIRECT(ADDRESS($K497,33)))),ISERROR(SEARCH("Side",INDIRECT(ADDRESS($K497,33))))),INDIRECT(ADDRESS($K497,COLUMN())),0),0),IF($L497&gt;0,IF(AND(INDIRECT(ADDRESS($L497,44))=0,INDIRECT(ADDRESS($L497,38))="UL",ISERROR(SEARCH("Rear",INDIRECT(ADDRESS($L497,33)))),ISERROR(SEARCH("Side",INDIRECT(ADDRESS($L497,33))))),INDIRECT(ADDRESS($L497,COLUMN())),0),0),IF($M497&gt;0,IF(AND(INDIRECT(ADDRESS($M497,44))=0,INDIRECT(ADDRESS($M497,38))="UL",ISERROR(SEARCH("Rear",INDIRECT(ADDRESS($M497,33)))),ISERROR(SEARCH("Side",INDIRECT(ADDRESS($M497,33))))),INDIRECT(ADDRESS($M497,COLUMN())),0),0))</f>
        <v>1.5555555555555554</v>
      </c>
      <c r="AX497" s="57" cm="1">
        <f t="array" aca="1" ref="AX497" ca="1">SUM(IF($C497&gt;0,IF(AND(INDIRECT(ADDRESS($C497,44))=0,INDIRECT(ADDRESS($C497,38))="UL",ISERROR(SEARCH("Rear",INDIRECT(ADDRESS($C497,33)))),ISERROR(SEARCH("Side",INDIRECT(ADDRESS($C497,33))))),INDIRECT(ADDRESS($C497,COLUMN())),0),0),IF($D497&gt;0,IF(AND(INDIRECT(ADDRESS($D497,44))=0,INDIRECT(ADDRESS($D497,38))="UL",ISERROR(SEARCH("Rear",INDIRECT(ADDRESS($D497,33)))),ISERROR(SEARCH("Side",INDIRECT(ADDRESS($D497,33))))),INDIRECT(ADDRESS($D497,COLUMN())),0),0),IF($E497&gt;0,IF(AND(INDIRECT(ADDRESS($E497,44))=0,INDIRECT(ADDRESS($E497,38))="UL",ISERROR(SEARCH("Rear",INDIRECT(ADDRESS($E497,33)))),ISERROR(SEARCH("Side",INDIRECT(ADDRESS($E497,33))))),INDIRECT(ADDRESS($E497,COLUMN())),0),0),IF($F497&gt;0,IF(AND(INDIRECT(ADDRESS($F497,44))=0,INDIRECT(ADDRESS($F497,38))="UL",ISERROR(SEARCH("Rear",INDIRECT(ADDRESS($F497,33)))),ISERROR(SEARCH("Side",INDIRECT(ADDRESS($F497,33))))),INDIRECT(ADDRESS($F497,COLUMN())),0),0),IF($G497&gt;0,IF(AND(INDIRECT(ADDRESS($G497,44))=0,INDIRECT(ADDRESS($G497,38))="UL",ISERROR(SEARCH("Rear",INDIRECT(ADDRESS($G497,33)))),ISERROR(SEARCH("Side",INDIRECT(ADDRESS($G497,33))))),INDIRECT(ADDRESS($G497,COLUMN())),0),0),IF($H497&gt;0,IF(AND(INDIRECT(ADDRESS($H497,44))=0,INDIRECT(ADDRESS($H497,38))="UL",ISERROR(SEARCH("Rear",INDIRECT(ADDRESS($H497,33)))),ISERROR(SEARCH("Side",INDIRECT(ADDRESS($H497,33))))),INDIRECT(ADDRESS($H497,COLUMN())),0),0),IF($I497&gt;0,IF(AND(INDIRECT(ADDRESS($I497,44))=0,INDIRECT(ADDRESS($I497,38))="UL",ISERROR(SEARCH("Rear",INDIRECT(ADDRESS($I497,33)))),ISERROR(SEARCH("Side",INDIRECT(ADDRESS($I497,33))))),INDIRECT(ADDRESS($I497,COLUMN())),0),0),IF($J497&gt;0,IF(AND(INDIRECT(ADDRESS($J497,44))=0,INDIRECT(ADDRESS($J497,38))="UL",ISERROR(SEARCH("Rear",INDIRECT(ADDRESS($J497,33)))),ISERROR(SEARCH("Side",INDIRECT(ADDRESS($J497,33))))),INDIRECT(ADDRESS($J497,COLUMN())),0),0),IF($K497&gt;0,IF(AND(INDIRECT(ADDRESS($K497,44))=0,INDIRECT(ADDRESS($K497,38))="UL",ISERROR(SEARCH("Rear",INDIRECT(ADDRESS($K497,33)))),ISERROR(SEARCH("Side",INDIRECT(ADDRESS($K497,33))))),INDIRECT(ADDRESS($K497,COLUMN())),0),0),IF($L497&gt;0,IF(AND(INDIRECT(ADDRESS($L497,44))=0,INDIRECT(ADDRESS($L497,38))="UL",ISERROR(SEARCH("Rear",INDIRECT(ADDRESS($L497,33)))),ISERROR(SEARCH("Side",INDIRECT(ADDRESS($L497,33))))),INDIRECT(ADDRESS($L497,COLUMN())),0),0),IF($M497&gt;0,IF(AND(INDIRECT(ADDRESS($M497,44))=0,INDIRECT(ADDRESS($M497,38))="UL",ISERROR(SEARCH("Rear",INDIRECT(ADDRESS($M497,33)))),ISERROR(SEARCH("Side",INDIRECT(ADDRESS($M497,33))))),INDIRECT(ADDRESS($M497,COLUMN())),0),0))</f>
        <v>0.77777777777777768</v>
      </c>
      <c r="AY497" s="58">
        <f t="shared" ca="1" si="351"/>
        <v>1.5555555555555554</v>
      </c>
      <c r="AZ497" s="58">
        <f t="shared" ca="1" si="352"/>
        <v>0.85185185185185175</v>
      </c>
      <c r="BA497" s="58" cm="1">
        <f t="array" aca="1" ref="BA497" ca="1">SUM(IF($C497&gt;0,IF(AND(INDIRECT(ADDRESS($C497,44))=0,INDIRECT(ADDRESS($C497,38))="UL"),INDIRECT(ADDRESS($C497,COLUMN())),0),0),IF($D497&gt;0,IF(AND(INDIRECT(ADDRESS($D497,44))=0,INDIRECT(ADDRESS($D497,38))="UL"),INDIRECT(ADDRESS($D497,COLUMN())),0),0),IF($E497&gt;0,IF(AND(INDIRECT(ADDRESS($E497,44))=0,INDIRECT(ADDRESS($E497,38))="UL"),INDIRECT(ADDRESS($E497,COLUMN())),0),0),IF($F497&gt;0,IF(AND(INDIRECT(ADDRESS($F497,44))=0,INDIRECT(ADDRESS($F497,38))="UL"),INDIRECT(ADDRESS($F497,COLUMN())),0),0),IF($G497&gt;0,IF(AND(INDIRECT(ADDRESS($G497,44))=0,INDIRECT(ADDRESS($G497,38))="UL"),INDIRECT(ADDRESS($G497,COLUMN())),0),0),IF($H497&gt;0,IF(AND(INDIRECT(ADDRESS($H497,44))=0,INDIRECT(ADDRESS($H497,38))="UL"),INDIRECT(ADDRESS($H497,COLUMN())),0),0),IF($I497&gt;0,IF(AND(INDIRECT(ADDRESS($I497,44))=0,INDIRECT(ADDRESS($I497,38))="UL"),INDIRECT(ADDRESS($I497,COLUMN())),0),0),IF($J497&gt;0,IF(AND(INDIRECT(ADDRESS($J497,44))=0,INDIRECT(ADDRESS($J497,38))="UL"),INDIRECT(ADDRESS($J497,COLUMN())),0),0),IF($K497&gt;0,IF(AND(INDIRECT(ADDRESS($K497,44))=0,INDIRECT(ADDRESS($K497,38))="UL"),INDIRECT(ADDRESS($K497,COLUMN())),0),0),IF($L497&gt;0,IF(AND(INDIRECT(ADDRESS($L497,44))=0,INDIRECT(ADDRESS($L497,38))="UL"),INDIRECT(ADDRESS($L497,COLUMN())),0),0),IF($M497&gt;0,IF(AND(INDIRECT(ADDRESS($M497,44))=0,INDIRECT(ADDRESS($M497,38))="UL"),INDIRECT(ADDRESS($M497,COLUMN())),0),0))</f>
        <v>0.51851851851851849</v>
      </c>
      <c r="BB497" s="58" cm="1">
        <f t="array" aca="1" ref="BB497" ca="1">SUM(IF($C497&gt;0,IF(AND(INDIRECT(ADDRESS($C497,44))=0,INDIRECT(ADDRESS($C497,38))="UL"),INDIRECT(ADDRESS($C497,COLUMN())),0),0),IF($D497&gt;0,IF(AND(INDIRECT(ADDRESS($D497,44))=0,INDIRECT(ADDRESS($D497,38))="UL"),INDIRECT(ADDRESS($D497,COLUMN())),0),0),IF($E497&gt;0,IF(AND(INDIRECT(ADDRESS($E497,44))=0,INDIRECT(ADDRESS($E497,38))="UL"),INDIRECT(ADDRESS($E497,COLUMN())),0),0),IF($F497&gt;0,IF(AND(INDIRECT(ADDRESS($F497,44))=0,INDIRECT(ADDRESS($F497,38))="UL"),INDIRECT(ADDRESS($F497,COLUMN())),0),0),IF($G497&gt;0,IF(AND(INDIRECT(ADDRESS($G497,44))=0,INDIRECT(ADDRESS($G497,38))="UL"),INDIRECT(ADDRESS($G497,COLUMN())),0),0),IF($H497&gt;0,IF(AND(INDIRECT(ADDRESS($H497,44))=0,INDIRECT(ADDRESS($H497,38))="UL"),INDIRECT(ADDRESS($H497,COLUMN())),0),0),IF($I497&gt;0,IF(AND(INDIRECT(ADDRESS($I497,44))=0,INDIRECT(ADDRESS($I497,38))="UL"),INDIRECT(ADDRESS($I497,COLUMN())),0),0),IF($J497&gt;0,IF(AND(INDIRECT(ADDRESS($J497,44))=0,INDIRECT(ADDRESS($J497,38))="UL"),INDIRECT(ADDRESS($J497,COLUMN())),0),0),IF($K497&gt;0,IF(AND(INDIRECT(ADDRESS($K497,44))=0,INDIRECT(ADDRESS($K497,38))="UL"),INDIRECT(ADDRESS($K497,COLUMN())),0),0),IF($L497&gt;0,IF(AND(INDIRECT(ADDRESS($L497,44))=0,INDIRECT(ADDRESS($L497,38))="UL"),INDIRECT(ADDRESS($L497,COLUMN())),0),0),IF($M497&gt;0,IF(AND(INDIRECT(ADDRESS($M497,44))=0,INDIRECT(ADDRESS($M497,38))="UL"),INDIRECT(ADDRESS($M497,COLUMN())),0),0))</f>
        <v>0.16296296296296298</v>
      </c>
      <c r="BC497" s="58" cm="1">
        <f t="array" aca="1" ref="BC497" ca="1">SUM(IF($C497&gt;0,IF(AND(INDIRECT(ADDRESS($C497,44))=0,INDIRECT(ADDRESS($C497,38))="UL"),INDIRECT(ADDRESS($C497,COLUMN())),0),0),IF($D497&gt;0,IF(AND(INDIRECT(ADDRESS($D497,44))=0,INDIRECT(ADDRESS($D497,38))="UL"),INDIRECT(ADDRESS($D497,COLUMN())),0),0),IF($E497&gt;0,IF(AND(INDIRECT(ADDRESS($E497,44))=0,INDIRECT(ADDRESS($E497,38))="UL"),INDIRECT(ADDRESS($E497,COLUMN())),0),0),IF($F497&gt;0,IF(AND(INDIRECT(ADDRESS($F497,44))=0,INDIRECT(ADDRESS($F497,38))="UL"),INDIRECT(ADDRESS($F497,COLUMN())),0),0),IF($G497&gt;0,IF(AND(INDIRECT(ADDRESS($G497,44))=0,INDIRECT(ADDRESS($G497,38))="UL"),INDIRECT(ADDRESS($G497,COLUMN())),0),0),IF($H497&gt;0,IF(AND(INDIRECT(ADDRESS($H497,44))=0,INDIRECT(ADDRESS($H497,38))="UL"),INDIRECT(ADDRESS($H497,COLUMN())),0),0),IF($I497&gt;0,IF(AND(INDIRECT(ADDRESS($I497,44))=0,INDIRECT(ADDRESS($I497,38))="UL"),INDIRECT(ADDRESS($I497,COLUMN())),0),0),IF($J497&gt;0,IF(AND(INDIRECT(ADDRESS($J497,44))=0,INDIRECT(ADDRESS($J497,38))="UL"),INDIRECT(ADDRESS($J497,COLUMN())),0),0),IF($K497&gt;0,IF(AND(INDIRECT(ADDRESS($K497,44))=0,INDIRECT(ADDRESS($K497,38))="UL"),INDIRECT(ADDRESS($K497,COLUMN())),0),0),IF($L497&gt;0,IF(AND(INDIRECT(ADDRESS($L497,44))=0,INDIRECT(ADDRESS($L497,38))="UL"),INDIRECT(ADDRESS($L497,COLUMN())),0),0),IF($M497&gt;0,IF(AND(INDIRECT(ADDRESS($M497,44))=0,INDIRECT(ADDRESS($M497,38))="UL"),INDIRECT(ADDRESS($M497,COLUMN())),0),0))</f>
        <v>0.23703703703703702</v>
      </c>
      <c r="BD497" s="58" cm="1">
        <f t="array" aca="1" ref="BD497" ca="1">SUM(IF($C497&gt;0,IF(AND(INDIRECT(ADDRESS($C497,44))=0,INDIRECT(ADDRESS($C497,38))="UL"),INDIRECT(ADDRESS($C497,COLUMN())),0),0),IF($D497&gt;0,IF(AND(INDIRECT(ADDRESS($D497,44))=0,INDIRECT(ADDRESS($D497,38))="UL"),INDIRECT(ADDRESS($D497,COLUMN())),0),0),IF($E497&gt;0,IF(AND(INDIRECT(ADDRESS($E497,44))=0,INDIRECT(ADDRESS($E497,38))="UL"),INDIRECT(ADDRESS($E497,COLUMN())),0),0),IF($F497&gt;0,IF(AND(INDIRECT(ADDRESS($F497,44))=0,INDIRECT(ADDRESS($F497,38))="UL"),INDIRECT(ADDRESS($F497,COLUMN())),0),0),IF($G497&gt;0,IF(AND(INDIRECT(ADDRESS($G497,44))=0,INDIRECT(ADDRESS($G497,38))="UL"),INDIRECT(ADDRESS($G497,COLUMN())),0),0),IF($H497&gt;0,IF(AND(INDIRECT(ADDRESS($H497,44))=0,INDIRECT(ADDRESS($H497,38))="UL"),INDIRECT(ADDRESS($H497,COLUMN())),0),0),IF($I497&gt;0,IF(AND(INDIRECT(ADDRESS($I497,44))=0,INDIRECT(ADDRESS($I497,38))="UL"),INDIRECT(ADDRESS($I497,COLUMN())),0),0),IF($J497&gt;0,IF(AND(INDIRECT(ADDRESS($J497,44))=0,INDIRECT(ADDRESS($J497,38))="UL"),INDIRECT(ADDRESS($J497,COLUMN())),0),0),IF($K497&gt;0,IF(AND(INDIRECT(ADDRESS($K497,44))=0,INDIRECT(ADDRESS($K497,38))="UL"),INDIRECT(ADDRESS($K497,COLUMN())),0),0),IF($L497&gt;0,IF(AND(INDIRECT(ADDRESS($L497,44))=0,INDIRECT(ADDRESS($L497,38))="UL"),INDIRECT(ADDRESS($L497,COLUMN())),0),0),IF($M497&gt;0,IF(AND(INDIRECT(ADDRESS($M497,44))=0,INDIRECT(ADDRESS($M497,38))="UL"),INDIRECT(ADDRESS($M497,COLUMN())),0),0))</f>
        <v>0.44444444444444442</v>
      </c>
      <c r="BE497" s="57">
        <f t="shared" ca="1" si="353"/>
        <v>0.23703703703703702</v>
      </c>
      <c r="BF497" s="57" cm="1">
        <f t="array" aca="1" ref="BF497" ca="1">SUM(IF($C497&gt;0,IF(INDIRECT(ADDRESS($C497,45))=1,INDIRECT(ADDRESS($C497,52))*INDIRECT(ADDRESS($C497,42))/5,0),0), IF($D497&gt;0,IF(INDIRECT(ADDRESS($D497,45))=1,INDIRECT(ADDRESS($D497,52))*INDIRECT(ADDRESS($D497,42))/5,0),0), IF($E497&gt;0,IF(INDIRECT(ADDRESS($E497,45))=1,INDIRECT(ADDRESS($E497,52))*INDIRECT(ADDRESS($E497,42))/5,0),0), IF($F497&gt;0,IF(INDIRECT(ADDRESS($F497,45))=1,INDIRECT(ADDRESS($F497,52))*INDIRECT(ADDRESS($F497,42))/5,0),0), IF($G497&gt;0,IF(INDIRECT(ADDRESS($G497,45))=1,INDIRECT(ADDRESS($G497,52))*INDIRECT(ADDRESS($G497,42))/5,0),0), IF($H497&gt;0,IF(INDIRECT(ADDRESS($H497,45))=1,INDIRECT(ADDRESS($H497,52))*INDIRECT(ADDRESS($H497,42))/5,0),0)
)*$BF$296/100</f>
        <v>0</v>
      </c>
      <c r="BG497" s="19"/>
      <c r="BH497" s="57" cm="1">
        <f t="array" aca="1" ref="BH497" ca="1">SUM(IF($C497&gt;0,IF(AND(INDIRECT(ADDRESS($C497,44))=0,INDIRECT(ADDRESS($C497,38))&lt;&gt;"UL"),INDIRECT(ADDRESS($C497,COLUMN()-12)),0),0), IF($D497&gt;0,IF(AND(INDIRECT(ADDRESS($D497,44))=0,INDIRECT(ADDRESS($D497,38))&lt;&gt;"UL"),INDIRECT(ADDRESS($D497,COLUMN()-12)),0),0), IF($E497&gt;0,IF(AND(INDIRECT(ADDRESS($E497,44))=0,INDIRECT(ADDRESS($E497,38))&lt;&gt;"UL"),INDIRECT(ADDRESS($E497,COLUMN()-12)),0),0), IF($F497&gt;0,IF(AND(INDIRECT(ADDRESS($F497,44))=0,INDIRECT(ADDRESS($F497,38))&lt;&gt;"UL"),INDIRECT(ADDRESS($F497,COLUMN()-12)),0),0), IF($G497&gt;0,IF(AND(INDIRECT(ADDRESS($G497,44))=0,INDIRECT(ADDRESS($G497,38))&lt;&gt;"UL"),INDIRECT(ADDRESS($G497,COLUMN()-12)),0),0), IF($H497&gt;0,IF(AND(INDIRECT(ADDRESS($H497,44))=0,INDIRECT(ADDRESS($H497,38))&lt;&gt;"UL"),INDIRECT(ADDRESS($H497,COLUMN()-12)),0),0), IF($I497&gt;0,IF(AND(INDIRECT(ADDRESS($I497,44))=0,INDIRECT(ADDRESS($I497,38))&lt;&gt;"UL"),INDIRECT(ADDRESS($I497,COLUMN()-12)),0),0), IF($J497&gt;0,IF(AND(INDIRECT(ADDRESS($J497,44))=0,INDIRECT(ADDRESS($J497,38))&lt;&gt;"UL"),INDIRECT(ADDRESS($J497,COLUMN()-12)),0),0), IF($K497&gt;0,IF(AND(INDIRECT(ADDRESS($K497,44))=0,INDIRECT(ADDRESS($K497,38))&lt;&gt;"UL"),INDIRECT(ADDRESS($K497,COLUMN()-12)),0),0), IF($L497&gt;0,IF(AND(INDIRECT(ADDRESS($L497,44))=0,INDIRECT(ADDRESS($L497,38))&lt;&gt;"UL"),INDIRECT(ADDRESS($L497,COLUMN()-12)),0),0), IF($M497&gt;0,IF(AND(INDIRECT(ADDRESS($M497,44))=0,INDIRECT(ADDRESS($M497,38))&lt;&gt;"UL"),INDIRECT(ADDRESS($M497,COLUMN()-12)),0),0))</f>
        <v>0</v>
      </c>
      <c r="BI497" s="57" cm="1">
        <f t="array" aca="1" ref="BI497" ca="1">SUM(IF($C497&gt;0,IF(AND(INDIRECT(ADDRESS($C497,44))=0,INDIRECT(ADDRESS($C497,38))&lt;&gt;"UL"),INDIRECT(ADDRESS($C497,COLUMN()-12)),0),0), IF($D497&gt;0,IF(AND(INDIRECT(ADDRESS($D497,44))=0,INDIRECT(ADDRESS($D497,38))&lt;&gt;"UL"),INDIRECT(ADDRESS($D497,COLUMN()-12)),0),0), IF($E497&gt;0,IF(AND(INDIRECT(ADDRESS($E497,44))=0,INDIRECT(ADDRESS($E497,38))&lt;&gt;"UL"),INDIRECT(ADDRESS($E497,COLUMN()-12)),0),0), IF($F497&gt;0,IF(AND(INDIRECT(ADDRESS($F497,44))=0,INDIRECT(ADDRESS($F497,38))&lt;&gt;"UL"),INDIRECT(ADDRESS($F497,COLUMN()-12)),0),0), IF($G497&gt;0,IF(AND(INDIRECT(ADDRESS($G497,44))=0,INDIRECT(ADDRESS($G497,38))&lt;&gt;"UL"),INDIRECT(ADDRESS($G497,COLUMN()-12)),0),0), IF($H497&gt;0,IF(AND(INDIRECT(ADDRESS($H497,44))=0,INDIRECT(ADDRESS($H497,38))&lt;&gt;"UL"),INDIRECT(ADDRESS($H497,COLUMN()-12)),0),0), IF($I497&gt;0,IF(AND(INDIRECT(ADDRESS($I497,44))=0,INDIRECT(ADDRESS($I497,38))&lt;&gt;"UL"),INDIRECT(ADDRESS($I497,COLUMN()-12)),0),0), IF($J497&gt;0,IF(AND(INDIRECT(ADDRESS($J497,44))=0,INDIRECT(ADDRESS($J497,38))&lt;&gt;"UL"),INDIRECT(ADDRESS($J497,COLUMN()-12)),0),0), IF($K497&gt;0,IF(AND(INDIRECT(ADDRESS($K497,44))=0,INDIRECT(ADDRESS($K497,38))&lt;&gt;"UL"),INDIRECT(ADDRESS($K497,COLUMN()-12)),0),0), IF($L497&gt;0,IF(AND(INDIRECT(ADDRESS($L497,44))=0,INDIRECT(ADDRESS($L497,38))&lt;&gt;"UL"),INDIRECT(ADDRESS($L497,COLUMN()-12)),0),0), IF($M497&gt;0,IF(AND(INDIRECT(ADDRESS($M497,44))=0,INDIRECT(ADDRESS($M497,38))&lt;&gt;"UL"),INDIRECT(ADDRESS($M497,COLUMN()-12)),0),0))</f>
        <v>0</v>
      </c>
      <c r="BJ497" s="57" cm="1">
        <f t="array" aca="1" ref="BJ497" ca="1">SUM(IF($C497&gt;0,IF(AND(INDIRECT(ADDRESS($C497,44))=0,INDIRECT(ADDRESS($C497,38))&lt;&gt;"UL"),INDIRECT(ADDRESS($C497,COLUMN()-12)),0),0), IF($D497&gt;0,IF(AND(INDIRECT(ADDRESS($D497,44))=0,INDIRECT(ADDRESS($D497,38))&lt;&gt;"UL"),INDIRECT(ADDRESS($D497,COLUMN()-12)),0),0), IF($E497&gt;0,IF(AND(INDIRECT(ADDRESS($E497,44))=0,INDIRECT(ADDRESS($E497,38))&lt;&gt;"UL"),INDIRECT(ADDRESS($E497,COLUMN()-12)),0),0), IF($F497&gt;0,IF(AND(INDIRECT(ADDRESS($F497,44))=0,INDIRECT(ADDRESS($F497,38))&lt;&gt;"UL"),INDIRECT(ADDRESS($F497,COLUMN()-12)),0),0), IF($G497&gt;0,IF(AND(INDIRECT(ADDRESS($G497,44))=0,INDIRECT(ADDRESS($G497,38))&lt;&gt;"UL"),INDIRECT(ADDRESS($G497,COLUMN()-12)),0),0), IF($H497&gt;0,IF(AND(INDIRECT(ADDRESS($H497,44))=0,INDIRECT(ADDRESS($H497,38))&lt;&gt;"UL"),INDIRECT(ADDRESS($H497,COLUMN()-12)),0),0), IF($I497&gt;0,IF(AND(INDIRECT(ADDRESS($I497,44))=0,INDIRECT(ADDRESS($I497,38))&lt;&gt;"UL"),INDIRECT(ADDRESS($I497,COLUMN()-12)),0),0), IF($J497&gt;0,IF(AND(INDIRECT(ADDRESS($J497,44))=0,INDIRECT(ADDRESS($J497,38))&lt;&gt;"UL"),INDIRECT(ADDRESS($J497,COLUMN()-12)),0),0), IF($K497&gt;0,IF(AND(INDIRECT(ADDRESS($K497,44))=0,INDIRECT(ADDRESS($K497,38))&lt;&gt;"UL"),INDIRECT(ADDRESS($K497,COLUMN()-12)),0),0), IF($L497&gt;0,IF(AND(INDIRECT(ADDRESS($L497,44))=0,INDIRECT(ADDRESS($L497,38))&lt;&gt;"UL"),INDIRECT(ADDRESS($L497,COLUMN()-12)),0),0), IF($M497&gt;0,IF(AND(INDIRECT(ADDRESS($M497,44))=0,INDIRECT(ADDRESS($M497,38))&lt;&gt;"UL"),INDIRECT(ADDRESS($M497,COLUMN()-12)),0),0))</f>
        <v>0</v>
      </c>
      <c r="BK497" s="57">
        <f t="shared" ca="1" si="354"/>
        <v>0</v>
      </c>
      <c r="BL497" s="58">
        <f t="shared" ca="1" si="355"/>
        <v>0</v>
      </c>
      <c r="BM497" s="57" cm="1">
        <f t="array" aca="1" ref="BM497" ca="1">SUM(IF($C497&gt;0,IF(AND(INDIRECT(ADDRESS($C497,44))=0,INDIRECT(ADDRESS($C497,38))&lt;&gt;"UL"),INDIRECT(ADDRESS($C497,COLUMN()-12)),0),0), IF($D497&gt;0,IF(AND(INDIRECT(ADDRESS($D497,44))=0,INDIRECT(ADDRESS($D497,38))&lt;&gt;"UL"),INDIRECT(ADDRESS($D497,COLUMN()-12)),0),0), IF($E497&gt;0,IF(AND(INDIRECT(ADDRESS($E497,44))=0,INDIRECT(ADDRESS($E497,38))&lt;&gt;"UL"),INDIRECT(ADDRESS($E497,COLUMN()-12)),0),0), IF($F497&gt;0,IF(AND(INDIRECT(ADDRESS($F497,44))=0,INDIRECT(ADDRESS($F497,38))&lt;&gt;"UL"),INDIRECT(ADDRESS($F497,COLUMN()-12)),0),0), IF($G497&gt;0,IF(AND(INDIRECT(ADDRESS($G497,44))=0,INDIRECT(ADDRESS($G497,38))&lt;&gt;"UL"),INDIRECT(ADDRESS($G497,COLUMN()-12)),0),0), IF($H497&gt;0,IF(AND(INDIRECT(ADDRESS($H497,44))=0,INDIRECT(ADDRESS($H497,38))&lt;&gt;"UL"),INDIRECT(ADDRESS($H497,COLUMN()-12)),0),0), IF($I497&gt;0,IF(AND(INDIRECT(ADDRESS($I497,44))=0,INDIRECT(ADDRESS($I497,38))&lt;&gt;"UL"),INDIRECT(ADDRESS($I497,COLUMN()-12)),0),0), IF($J497&gt;0,IF(AND(INDIRECT(ADDRESS($J497,44))=0,INDIRECT(ADDRESS($J497,38))&lt;&gt;"UL"),INDIRECT(ADDRESS($J497,COLUMN()-12)),0),0), IF($K497&gt;0,IF(AND(INDIRECT(ADDRESS($K497,44))=0,INDIRECT(ADDRESS($K497,38))&lt;&gt;"UL"),INDIRECT(ADDRESS($K497,COLUMN()-11)),0),0), IF($L497&gt;0,IF(AND(INDIRECT(ADDRESS($L497,44))=0,INDIRECT(ADDRESS($L497,38))&lt;&gt;"UL"),INDIRECT(ADDRESS($L497,COLUMN()-11)),0),0), IF($M497&gt;0,IF(AND(INDIRECT(ADDRESS($M497,44))=0,INDIRECT(ADDRESS($M497,38))&lt;&gt;"UL"),INDIRECT(ADDRESS($M497,COLUMN()-11)),0),0))</f>
        <v>0</v>
      </c>
      <c r="BN497" s="57" cm="1">
        <f t="array" aca="1" ref="BN497" ca="1">SUM(IF($C497&gt;0,IF(AND(INDIRECT(ADDRESS($C497,44))=0,INDIRECT(ADDRESS($C497,38))&lt;&gt;"UL"),INDIRECT(ADDRESS($C497,COLUMN()-12)),0),0), IF($D497&gt;0,IF(AND(INDIRECT(ADDRESS($D497,44))=0,INDIRECT(ADDRESS($D497,38))&lt;&gt;"UL"),INDIRECT(ADDRESS($D497,COLUMN()-12)),0),0), IF($E497&gt;0,IF(AND(INDIRECT(ADDRESS($E497,44))=0,INDIRECT(ADDRESS($E497,38))&lt;&gt;"UL"),INDIRECT(ADDRESS($E497,COLUMN()-12)),0),0), IF($F497&gt;0,IF(AND(INDIRECT(ADDRESS($F497,44))=0,INDIRECT(ADDRESS($F497,38))&lt;&gt;"UL"),INDIRECT(ADDRESS($F497,COLUMN()-12)),0),0), IF($G497&gt;0,IF(AND(INDIRECT(ADDRESS($G497,44))=0,INDIRECT(ADDRESS($G497,38))&lt;&gt;"UL"),INDIRECT(ADDRESS($G497,COLUMN()-12)),0),0), IF($H497&gt;0,IF(AND(INDIRECT(ADDRESS($H497,44))=0,INDIRECT(ADDRESS($H497,38))&lt;&gt;"UL"),INDIRECT(ADDRESS($H497,COLUMN()-12)),0),0), IF($I497&gt;0,IF(AND(INDIRECT(ADDRESS($I497,44))=0,INDIRECT(ADDRESS($I497,38))&lt;&gt;"UL"),INDIRECT(ADDRESS($I497,COLUMN()-12)),0),0), IF($J497&gt;0,IF(AND(INDIRECT(ADDRESS($J497,44))=0,INDIRECT(ADDRESS($J497,38))&lt;&gt;"UL"),INDIRECT(ADDRESS($J497,COLUMN()-12)),0),0), IF($K497&gt;0,IF(AND(INDIRECT(ADDRESS($K497,44))=0,INDIRECT(ADDRESS($K497,38))&lt;&gt;"UL"),INDIRECT(ADDRESS($K497,COLUMN()-11)),0),0), IF($L497&gt;0,IF(AND(INDIRECT(ADDRESS($L497,44))=0,INDIRECT(ADDRESS($L497,38))&lt;&gt;"UL"),INDIRECT(ADDRESS($L497,COLUMN()-11)),0),0), IF($M497&gt;0,IF(AND(INDIRECT(ADDRESS($M497,44))=0,INDIRECT(ADDRESS($M497,38))&lt;&gt;"UL"),INDIRECT(ADDRESS($M497,COLUMN()-11)),0),0))</f>
        <v>0</v>
      </c>
      <c r="BO497" s="57" cm="1">
        <f t="array" aca="1" ref="BO497" ca="1">SUM(IF($C497&gt;0,IF(AND(INDIRECT(ADDRESS($C497,44))=0,INDIRECT(ADDRESS($C497,38))&lt;&gt;"UL"),INDIRECT(ADDRESS($C497,COLUMN()-12)),0),0), IF($D497&gt;0,IF(AND(INDIRECT(ADDRESS($D497,44))=0,INDIRECT(ADDRESS($D497,38))&lt;&gt;"UL"),INDIRECT(ADDRESS($D497,COLUMN()-12)),0),0), IF($E497&gt;0,IF(AND(INDIRECT(ADDRESS($E497,44))=0,INDIRECT(ADDRESS($E497,38))&lt;&gt;"UL"),INDIRECT(ADDRESS($E497,COLUMN()-12)),0),0), IF($F497&gt;0,IF(AND(INDIRECT(ADDRESS($F497,44))=0,INDIRECT(ADDRESS($F497,38))&lt;&gt;"UL"),INDIRECT(ADDRESS($F497,COLUMN()-12)),0),0), IF($G497&gt;0,IF(AND(INDIRECT(ADDRESS($G497,44))=0,INDIRECT(ADDRESS($G497,38))&lt;&gt;"UL"),INDIRECT(ADDRESS($G497,COLUMN()-12)),0),0), IF($H497&gt;0,IF(AND(INDIRECT(ADDRESS($H497,44))=0,INDIRECT(ADDRESS($H497,38))&lt;&gt;"UL"),INDIRECT(ADDRESS($H497,COLUMN()-12)),0),0), IF($I497&gt;0,IF(AND(INDIRECT(ADDRESS($I497,44))=0,INDIRECT(ADDRESS($I497,38))&lt;&gt;"UL"),INDIRECT(ADDRESS($I497,COLUMN()-12)),0),0), IF($J497&gt;0,IF(AND(INDIRECT(ADDRESS($J497,44))=0,INDIRECT(ADDRESS($J497,38))&lt;&gt;"UL"),INDIRECT(ADDRESS($J497,COLUMN()-12)),0),0), IF($K497&gt;0,IF(AND(INDIRECT(ADDRESS($K497,44))=0,INDIRECT(ADDRESS($K497,38))&lt;&gt;"UL"),INDIRECT(ADDRESS($K497,COLUMN()-11)),0),0), IF($L497&gt;0,IF(AND(INDIRECT(ADDRESS($L497,44))=0,INDIRECT(ADDRESS($L497,38))&lt;&gt;"UL"),INDIRECT(ADDRESS($L497,COLUMN()-11)),0),0), IF($M497&gt;0,IF(AND(INDIRECT(ADDRESS($M497,44))=0,INDIRECT(ADDRESS($M497,38))&lt;&gt;"UL"),INDIRECT(ADDRESS($M497,COLUMN()-11)),0),0))</f>
        <v>0</v>
      </c>
      <c r="BP497" s="57" cm="1">
        <f t="array" aca="1" ref="BP497" ca="1">SUM(IF($C497&gt;0,IF(AND(INDIRECT(ADDRESS($C497,44))=0,INDIRECT(ADDRESS($C497,38))&lt;&gt;"UL"),INDIRECT(ADDRESS($C497,COLUMN()-12)),0),0), IF($D497&gt;0,IF(AND(INDIRECT(ADDRESS($D497,44))=0,INDIRECT(ADDRESS($D497,38))&lt;&gt;"UL"),INDIRECT(ADDRESS($D497,COLUMN()-12)),0),0), IF($E497&gt;0,IF(AND(INDIRECT(ADDRESS($E497,44))=0,INDIRECT(ADDRESS($E497,38))&lt;&gt;"UL"),INDIRECT(ADDRESS($E497,COLUMN()-12)),0),0), IF($F497&gt;0,IF(AND(INDIRECT(ADDRESS($F497,44))=0,INDIRECT(ADDRESS($F497,38))&lt;&gt;"UL"),INDIRECT(ADDRESS($F497,COLUMN()-12)),0),0), IF($G497&gt;0,IF(AND(INDIRECT(ADDRESS($G497,44))=0,INDIRECT(ADDRESS($G497,38))&lt;&gt;"UL"),INDIRECT(ADDRESS($G497,COLUMN()-12)),0),0), IF($H497&gt;0,IF(AND(INDIRECT(ADDRESS($H497,44))=0,INDIRECT(ADDRESS($H497,38))&lt;&gt;"UL"),INDIRECT(ADDRESS($H497,COLUMN()-12)),0),0), IF($I497&gt;0,IF(AND(INDIRECT(ADDRESS($I497,44))=0,INDIRECT(ADDRESS($I497,38))&lt;&gt;"UL"),INDIRECT(ADDRESS($I497,COLUMN()-12)),0),0), IF($J497&gt;0,IF(AND(INDIRECT(ADDRESS($J497,44))=0,INDIRECT(ADDRESS($J497,38))&lt;&gt;"UL"),INDIRECT(ADDRESS($J497,COLUMN()-12)),0),0), IF($K497&gt;0,IF(AND(INDIRECT(ADDRESS($K497,44))=0,INDIRECT(ADDRESS($K497,38))&lt;&gt;"UL"),INDIRECT(ADDRESS($K497,COLUMN()-11)),0),0), IF($L497&gt;0,IF(AND(INDIRECT(ADDRESS($L497,44))=0,INDIRECT(ADDRESS($L497,38))&lt;&gt;"UL"),INDIRECT(ADDRESS($L497,COLUMN()-11)),0),0), IF($M497&gt;0,IF(AND(INDIRECT(ADDRESS($M497,44))=0,INDIRECT(ADDRESS($M497,38))&lt;&gt;"UL"),INDIRECT(ADDRESS($M497,COLUMN()-11)),0),0))</f>
        <v>0</v>
      </c>
      <c r="BQ497" s="57">
        <f t="shared" ca="1" si="356"/>
        <v>0</v>
      </c>
      <c r="BR497" s="161">
        <f t="shared" ca="1" si="357"/>
        <v>71.327259635043575</v>
      </c>
      <c r="BS497" s="59"/>
      <c r="BT497" s="56">
        <f t="shared" ca="1" si="358"/>
        <v>3.3123127021959196</v>
      </c>
      <c r="BU497" s="63">
        <f t="shared" ca="1" si="359"/>
        <v>0.11041042340653065</v>
      </c>
      <c r="BV497" s="57" t="s">
        <v>34</v>
      </c>
      <c r="BW497" s="57" cm="1">
        <f t="array" aca="1" ref="BW497" ca="1">SUM(IF($C497&gt;0,IF(AND(INDIRECT(ADDRESS($C497,44))=0,INDIRECT(ADDRESS($C497,38))="UL",ISERROR(SEARCH("Rear",INDIRECT(ADDRESS($C497,33)))),ISERROR(SEARCH("Side",INDIRECT(ADDRESS($C497,33))))),INDIRECT(ADDRESS($C497,COLUMN())),0),0),IF($D497&gt;0,IF(AND(INDIRECT(ADDRESS($D497,44))=0,INDIRECT(ADDRESS($D497,38))="UL",ISERROR(SEARCH("Rear",INDIRECT(ADDRESS($D497,33)))),ISERROR(SEARCH("Side",INDIRECT(ADDRESS($D497,33))))),INDIRECT(ADDRESS($D497,COLUMN())),0),0),IF($E497&gt;0,IF(AND(INDIRECT(ADDRESS($E497,44))=0,INDIRECT(ADDRESS($E497,38))="UL",ISERROR(SEARCH("Rear",INDIRECT(ADDRESS($E497,33)))),ISERROR(SEARCH("Side",INDIRECT(ADDRESS($E497,33))))),INDIRECT(ADDRESS($E497,COLUMN())),0),0),IF($F497&gt;0,IF(AND(INDIRECT(ADDRESS($F497,44))=0,INDIRECT(ADDRESS($F497,38))="UL",ISERROR(SEARCH("Rear",INDIRECT(ADDRESS($F497,33)))),ISERROR(SEARCH("Side",INDIRECT(ADDRESS($F497,33))))),INDIRECT(ADDRESS($F497,COLUMN())),0),0),IF($G497&gt;0,IF(AND(INDIRECT(ADDRESS($G497,44))=0,INDIRECT(ADDRESS($G497,38))="UL",ISERROR(SEARCH("Rear",INDIRECT(ADDRESS($G497,33)))),ISERROR(SEARCH("Side",INDIRECT(ADDRESS($G497,33))))),INDIRECT(ADDRESS($G497,COLUMN())),0),0),IF($H497&gt;0,IF(AND(INDIRECT(ADDRESS($H497,44))=0,INDIRECT(ADDRESS($H497,38))="UL",ISERROR(SEARCH("Rear",INDIRECT(ADDRESS($H497,33)))),ISERROR(SEARCH("Side",INDIRECT(ADDRESS($H497,33))))),INDIRECT(ADDRESS($H497,COLUMN())),0),0),IF($I497&gt;0,IF(AND(INDIRECT(ADDRESS($I497,44))=0,INDIRECT(ADDRESS($I497,38))="UL",ISERROR(SEARCH("Rear",INDIRECT(ADDRESS($I497,33)))),ISERROR(SEARCH("Side",INDIRECT(ADDRESS($I497,33))))),INDIRECT(ADDRESS($I497,COLUMN())),0),0),IF($J497&gt;0,IF(AND(INDIRECT(ADDRESS($J497,44))=0,INDIRECT(ADDRESS($J497,38))="UL",ISERROR(SEARCH("Rear",INDIRECT(ADDRESS($J497,33)))),ISERROR(SEARCH("Side",INDIRECT(ADDRESS($J497,33))))),INDIRECT(ADDRESS($J497,COLUMN())),0),0),IF($K497&gt;0,IF(AND(INDIRECT(ADDRESS($K497,44))=0,INDIRECT(ADDRESS($K497,38))="UL",ISERROR(SEARCH("Rear",INDIRECT(ADDRESS($K497,33)))),ISERROR(SEARCH("Side",INDIRECT(ADDRESS($K497,33))))),INDIRECT(ADDRESS($K497,COLUMN())),0),0),IF($L497&gt;0,IF(AND(INDIRECT(ADDRESS($L497,44))=0,INDIRECT(ADDRESS($L497,38))="UL",ISERROR(SEARCH("Rear",INDIRECT(ADDRESS($L497,33)))),ISERROR(SEARCH("Side",INDIRECT(ADDRESS($L497,33))))),INDIRECT(ADDRESS($L497,COLUMN())),0),0),IF($M497&gt;0,IF(AND(INDIRECT(ADDRESS($M497,44))=0,INDIRECT(ADDRESS($M497,38))="UL",ISERROR(SEARCH("Rear",INDIRECT(ADDRESS($M497,33)))),ISERROR(SEARCH("Side",INDIRECT(ADDRESS($M497,33))))),INDIRECT(ADDRESS($M497,COLUMN())),0),0))</f>
        <v>0.77777777777777768</v>
      </c>
      <c r="BX497" s="57">
        <f t="shared" ca="1" si="360"/>
        <v>0.77777777777777768</v>
      </c>
      <c r="BY497" s="57" cm="1">
        <f t="array" aca="1" ref="BY497" ca="1">SUM(IF($C497&gt;0,IF(AND(INDIRECT(ADDRESS($C497,44))=0,INDIRECT(ADDRESS($C497,38))="UL"),INDIRECT(ADDRESS($C497,COLUMN())),0),0),IF($D497&gt;0,IF(AND(INDIRECT(ADDRESS($D497,44))=0,INDIRECT(ADDRESS($D497,38))="UL"),INDIRECT(ADDRESS($D497,COLUMN())),0),0),IF($E497&gt;0,IF(AND(INDIRECT(ADDRESS($E497,44))=0,INDIRECT(ADDRESS($E497,38))="UL"),INDIRECT(ADDRESS($E497,COLUMN())),0),0),IF($F497&gt;0,IF(AND(INDIRECT(ADDRESS($F497,44))=0,INDIRECT(ADDRESS($F497,38))="UL"),INDIRECT(ADDRESS($F497,COLUMN())),0),0),IF($G497&gt;0,IF(AND(INDIRECT(ADDRESS($G497,44))=0,INDIRECT(ADDRESS($G497,38))="UL"),INDIRECT(ADDRESS($G497,COLUMN())),0),0),IF($H497&gt;0,IF(AND(INDIRECT(ADDRESS($H497,44))=0,INDIRECT(ADDRESS($H497,38))="UL"),INDIRECT(ADDRESS($H497,COLUMN())),0),0),IF($I497&gt;0,IF(AND(INDIRECT(ADDRESS($I497,44))=0,INDIRECT(ADDRESS($I497,38))="UL"),INDIRECT(ADDRESS($I497,COLUMN())),0),0),IF($J497&gt;0,IF(AND(INDIRECT(ADDRESS($J497,44))=0,INDIRECT(ADDRESS($J497,38))="UL"),INDIRECT(ADDRESS($J497,COLUMN())),0),0),IF($K497&gt;0,IF(AND(INDIRECT(ADDRESS($K497,44))=0,INDIRECT(ADDRESS($K497,38))="UL"),INDIRECT(ADDRESS($K497,COLUMN())),0),0),IF($L497&gt;0,IF(AND(INDIRECT(ADDRESS($L497,44))=0,INDIRECT(ADDRESS($L497,38))="UL"),INDIRECT(ADDRESS($L497,COLUMN())),0),0),IF($M497&gt;0,IF(AND(INDIRECT(ADDRESS($M497,44))=0,INDIRECT(ADDRESS($M497,38))="UL"),INDIRECT(ADDRESS($M497,COLUMN())),0),0))</f>
        <v>0.25925925925925924</v>
      </c>
      <c r="BZ497" s="57" cm="1">
        <f t="array" aca="1" ref="BZ497" ca="1">SUM(IF($C497&gt;0,IF(AND(INDIRECT(ADDRESS($C497,44))=0,INDIRECT(ADDRESS($C497,38))="UL"),INDIRECT(ADDRESS($C497,COLUMN())),0),0),IF($D497&gt;0,IF(AND(INDIRECT(ADDRESS($D497,44))=0,INDIRECT(ADDRESS($D497,38))="UL"),INDIRECT(ADDRESS($D497,COLUMN())),0),0),IF($E497&gt;0,IF(AND(INDIRECT(ADDRESS($E497,44))=0,INDIRECT(ADDRESS($E497,38))="UL"),INDIRECT(ADDRESS($E497,COLUMN())),0),0),IF($F497&gt;0,IF(AND(INDIRECT(ADDRESS($F497,44))=0,INDIRECT(ADDRESS($F497,38))="UL"),INDIRECT(ADDRESS($F497,COLUMN())),0),0),IF($G497&gt;0,IF(AND(INDIRECT(ADDRESS($G497,44))=0,INDIRECT(ADDRESS($G497,38))="UL"),INDIRECT(ADDRESS($G497,COLUMN())),0),0),IF($H497&gt;0,IF(AND(INDIRECT(ADDRESS($H497,44))=0,INDIRECT(ADDRESS($H497,38))="UL"),INDIRECT(ADDRESS($H497,COLUMN())),0),0),IF($I497&gt;0,IF(AND(INDIRECT(ADDRESS($I497,44))=0,INDIRECT(ADDRESS($I497,38))="UL"),INDIRECT(ADDRESS($I497,COLUMN())),0),0),IF($J497&gt;0,IF(AND(INDIRECT(ADDRESS($J497,44))=0,INDIRECT(ADDRESS($J497,38))="UL"),INDIRECT(ADDRESS($J497,COLUMN())),0),0),IF($K497&gt;0,IF(AND(INDIRECT(ADDRESS($K497,44))=0,INDIRECT(ADDRESS($K497,38))="UL"),INDIRECT(ADDRESS($K497,COLUMN())),0),0),IF($L497&gt;0,IF(AND(INDIRECT(ADDRESS($L497,44))=0,INDIRECT(ADDRESS($L497,38))="UL"),INDIRECT(ADDRESS($L497,COLUMN())),0),0),IF($M497&gt;0,IF(AND(INDIRECT(ADDRESS($M497,44))=0,INDIRECT(ADDRESS($M497,38))="UL"),INDIRECT(ADDRESS($M497,COLUMN())),0),0))</f>
        <v>7.407407407407407E-2</v>
      </c>
      <c r="CA497" s="57">
        <f t="shared" ca="1" si="361"/>
        <v>7.407407407407407E-2</v>
      </c>
      <c r="CB497" s="57" cm="1">
        <f t="array" aca="1" ref="CB497" ca="1">SUM(IF($C497&gt;0,IF(AND(INDIRECT(ADDRESS($C497,44))=0,INDIRECT(ADDRESS($C497,38))&lt;&gt;"UL"),INDIRECT(ADDRESS($C497,COLUMN())),0),0),IF($D497&gt;0,IF(AND(INDIRECT(ADDRESS($D497,44))=0,INDIRECT(ADDRESS($D497,38))&lt;&gt;"UL"),INDIRECT(ADDRESS($D497,COLUMN())),0),0),IF($E497&gt;0,IF(AND(INDIRECT(ADDRESS($E497,44))=0,INDIRECT(ADDRESS($E497,38))&lt;&gt;"UL"),INDIRECT(ADDRESS($E497,COLUMN())),0),0),IF($F497&gt;0,IF(AND(INDIRECT(ADDRESS($F497,44))=0,INDIRECT(ADDRESS($F497,38))&lt;&gt;"UL"),INDIRECT(ADDRESS($F497,COLUMN())),0),0),IF($G497&gt;0,IF(AND(INDIRECT(ADDRESS($G497,44))=0,INDIRECT(ADDRESS($G497,38))&lt;&gt;"UL"),INDIRECT(ADDRESS($G497,COLUMN())),0),0),IF($H497&gt;0,IF(AND(INDIRECT(ADDRESS($H497,44))=0,INDIRECT(ADDRESS($H497,38))&lt;&gt;"UL"),INDIRECT(ADDRESS($H497,COLUMN())),0),0),IF($I497&gt;0,IF(AND(INDIRECT(ADDRESS($I497,44))=0,INDIRECT(ADDRESS($I497,38))&lt;&gt;"UL"),INDIRECT(ADDRESS($I497,COLUMN())),0),0),IF($J497&gt;0,IF(AND(INDIRECT(ADDRESS($J497,44))=0,INDIRECT(ADDRESS($J497,38))&lt;&gt;"UL"),INDIRECT(ADDRESS($J497,COLUMN())),0),0),IF($K497&gt;0,IF(AND(INDIRECT(ADDRESS($K497,44))=0,INDIRECT(ADDRESS($K497,38))&lt;&gt;"UL"),INDIRECT(ADDRESS($K497,COLUMN())),0),0),IF($L497&gt;0,IF(AND(INDIRECT(ADDRESS($L497,44))=0,INDIRECT(ADDRESS($L497,38))&lt;&gt;"UL"),INDIRECT(ADDRESS($L497,COLUMN())),0),0),IF($M497&gt;0,IF(AND(INDIRECT(ADDRESS($M497,44))=0,INDIRECT(ADDRESS($M497,38))&lt;&gt;"UL"),INDIRECT(ADDRESS($M497,COLUMN())),0),0))</f>
        <v>0</v>
      </c>
      <c r="CC497" s="57">
        <f t="shared" ca="1" si="362"/>
        <v>0</v>
      </c>
      <c r="CD497" s="57" cm="1">
        <f t="array" aca="1" ref="CD497" ca="1">SUM(IF($C497&gt;0,IF(AND(INDIRECT(ADDRESS($C497,44))=0,INDIRECT(ADDRESS($C497,38))&lt;&gt;"UL"),INDIRECT(ADDRESS($C497,COLUMN())),0),0),IF($D497&gt;0,IF(AND(INDIRECT(ADDRESS($D497,44))=0,INDIRECT(ADDRESS($D497,38))&lt;&gt;"UL"),INDIRECT(ADDRESS($D497,COLUMN())),0),0),IF($E497&gt;0,IF(AND(INDIRECT(ADDRESS($E497,44))=0,INDIRECT(ADDRESS($E497,38))&lt;&gt;"UL"),INDIRECT(ADDRESS($E497,COLUMN())),0),0),IF($F497&gt;0,IF(AND(INDIRECT(ADDRESS($F497,44))=0,INDIRECT(ADDRESS($F497,38))&lt;&gt;"UL"),INDIRECT(ADDRESS($F497,COLUMN())),0),0),IF($G497&gt;0,IF(AND(INDIRECT(ADDRESS($G497,44))=0,INDIRECT(ADDRESS($G497,38))&lt;&gt;"UL"),INDIRECT(ADDRESS($G497,COLUMN())),0),0),IF($H497&gt;0,IF(AND(INDIRECT(ADDRESS($H497,44))=0,INDIRECT(ADDRESS($H497,38))&lt;&gt;"UL"),INDIRECT(ADDRESS($H497,COLUMN())),0),0),IF($I497&gt;0,IF(AND(INDIRECT(ADDRESS($I497,44))=0,INDIRECT(ADDRESS($I497,38))&lt;&gt;"UL"),INDIRECT(ADDRESS($I497,COLUMN())),0),0),IF($J497&gt;0,IF(AND(INDIRECT(ADDRESS($J497,44))=0,INDIRECT(ADDRESS($J497,38))&lt;&gt;"UL"),INDIRECT(ADDRESS($J497,COLUMN())),0),0),IF($K497&gt;0,IF(AND(INDIRECT(ADDRESS($K497,44))=0,INDIRECT(ADDRESS($K497,38))&lt;&gt;"UL"),INDIRECT(ADDRESS($K497,COLUMN())),0),0),IF($L497&gt;0,IF(AND(INDIRECT(ADDRESS($L497,44))=0,INDIRECT(ADDRESS($L497,38))&lt;&gt;"UL"),INDIRECT(ADDRESS($L497,COLUMN())),0),0),IF($M497&gt;0,IF(AND(INDIRECT(ADDRESS($M497,44))=0,INDIRECT(ADDRESS($M497,38))&lt;&gt;"UL"),INDIRECT(ADDRESS($M497,COLUMN())),0),0))</f>
        <v>0</v>
      </c>
      <c r="CE497" s="57" cm="1">
        <f t="array" aca="1" ref="CE497" ca="1">SUM(IF($C497&gt;0,IF(AND(INDIRECT(ADDRESS($C497,44))=0,INDIRECT(ADDRESS($C497,38))&lt;&gt;"UL"),INDIRECT(ADDRESS($C497,COLUMN())),0),0),IF($D497&gt;0,IF(AND(INDIRECT(ADDRESS($D497,44))=0,INDIRECT(ADDRESS($D497,38))&lt;&gt;"UL"),INDIRECT(ADDRESS($D497,COLUMN())),0),0),IF($E497&gt;0,IF(AND(INDIRECT(ADDRESS($E497,44))=0,INDIRECT(ADDRESS($E497,38))&lt;&gt;"UL"),INDIRECT(ADDRESS($E497,COLUMN())),0),0),IF($F497&gt;0,IF(AND(INDIRECT(ADDRESS($F497,44))=0,INDIRECT(ADDRESS($F497,38))&lt;&gt;"UL"),INDIRECT(ADDRESS($F497,COLUMN())),0),0),IF($G497&gt;0,IF(AND(INDIRECT(ADDRESS($G497,44))=0,INDIRECT(ADDRESS($G497,38))&lt;&gt;"UL"),INDIRECT(ADDRESS($G497,COLUMN())),0),0),IF($H497&gt;0,IF(AND(INDIRECT(ADDRESS($H497,44))=0,INDIRECT(ADDRESS($H497,38))&lt;&gt;"UL"),INDIRECT(ADDRESS($H497,COLUMN())),0),0),IF($I497&gt;0,IF(AND(INDIRECT(ADDRESS($I497,44))=0,INDIRECT(ADDRESS($I497,38))&lt;&gt;"UL"),INDIRECT(ADDRESS($I497,COLUMN())),0),0),IF($J497&gt;0,IF(AND(INDIRECT(ADDRESS($J497,44))=0,INDIRECT(ADDRESS($J497,38))&lt;&gt;"UL"),INDIRECT(ADDRESS($J497,COLUMN())),0),0),IF($K497&gt;0,IF(AND(INDIRECT(ADDRESS($K497,44))=0,INDIRECT(ADDRESS($K497,38))&lt;&gt;"UL"),INDIRECT(ADDRESS($K497,COLUMN())),0),0),IF($L497&gt;0,IF(AND(INDIRECT(ADDRESS($L497,44))=0,INDIRECT(ADDRESS($L497,38))&lt;&gt;"UL"),INDIRECT(ADDRESS($L497,COLUMN())),0),0),IF($M497&gt;0,IF(AND(INDIRECT(ADDRESS($M497,44))=0,INDIRECT(ADDRESS($M497,38))&lt;&gt;"UL"),INDIRECT(ADDRESS($M497,COLUMN())),0),0))</f>
        <v>0</v>
      </c>
      <c r="CF497" s="57">
        <f t="shared" ca="1" si="363"/>
        <v>0</v>
      </c>
      <c r="CG497" s="57">
        <f t="shared" ca="1" si="364"/>
        <v>1.63997295028306</v>
      </c>
      <c r="CH497" s="57">
        <f t="shared" ca="1" si="365"/>
        <v>5.4665765009435333E-2</v>
      </c>
      <c r="CI497" s="19">
        <f t="shared" ca="1" si="366"/>
        <v>17.065891168670777</v>
      </c>
      <c r="CJ497" s="19"/>
      <c r="CK497" s="57" cm="1">
        <f t="array" aca="1" ref="CK497" ca="1">IF(AU497="S", SUM(IF($C497&gt;0,IF(INDIRECT(ADDRESS($C497,43))&lt;&gt;1,INDIRECT(ADDRESS($C497,48)),0),0), IF($D497&gt;0,IF(INDIRECT(ADDRESS($D497,43))&lt;&gt;1,INDIRECT(ADDRESS($D497,48)),0),0), IF($E497&gt;0,IF(INDIRECT(ADDRESS($E497,43))&lt;&gt;1,INDIRECT(ADDRESS($E497,48)),0),0), IF($F497&gt;0,IF(INDIRECT(ADDRESS($F497,43))&lt;&gt;1,INDIRECT(ADDRESS($F497,48)),0),0), IF($G497&gt;0,IF(INDIRECT(ADDRESS($G497,43))&lt;&gt;1,INDIRECT(ADDRESS($G497,48)),0),0), IF($H497&gt;0,IF(INDIRECT(ADDRESS($H497,43))&lt;&gt;1,INDIRECT(ADDRESS($H497,48)),0),0), IF($I497&gt;0,IF(INDIRECT(ADDRESS($I497,43))&lt;&gt;1,INDIRECT(ADDRESS($I497,48)),0),0), IF($J497&gt;0,IF(INDIRECT(ADDRESS($J497,43))&lt;&gt;1,INDIRECT(ADDRESS($J497,48)),0),0), IF($K497&gt;0,IF(INDIRECT(ADDRESS($K497,43))&lt;&gt;1,INDIRECT(ADDRESS($K497,48)),0),0), IF($L497&gt;0,IF(INDIRECT(ADDRESS($L497,43))&lt;&gt;1,INDIRECT(ADDRESS($L497,48)),0),0), IF($M497&gt;0,IF(INDIRECT(ADDRESS($M497,43))&lt;&gt;1,INDIRECT(ADDRESS($M497,48)),0),0)), IF(AU497="L",SUM(IF($C497&gt;0,IF(INDIRECT(ADDRESS($C497,43))&lt;&gt;1,INDIRECT(ADDRESS($C497,50)),0),0), IF($D497&gt;0,IF(INDIRECT(ADDRESS($D497,43))&lt;&gt;1,INDIRECT(ADDRESS($D497,50)),0),0), IF($E497&gt;0,IF(INDIRECT(ADDRESS($E497,43))&lt;&gt;1,INDIRECT(ADDRESS($E497,50)),0),0), IF($F497&gt;0,IF(INDIRECT(ADDRESS($F497,43))&lt;&gt;1,INDIRECT(ADDRESS($F497,50)),0),0), IF($G497&gt;0,IF(INDIRECT(ADDRESS($G497,43))&lt;&gt;1,INDIRECT(ADDRESS($G497,50)),0),0), IF($G497&gt;0,IF(INDIRECT(ADDRESS($G497,43))&lt;&gt;1,INDIRECT(ADDRESS($G497,50)),0),0), IF($H497&gt;0,IF(INDIRECT(ADDRESS($H497,43))&lt;&gt;1,INDIRECT(ADDRESS($H497,50)),0),0), IF($I497&gt;0,IF(INDIRECT(ADDRESS($I497,43))&lt;&gt;1,INDIRECT(ADDRESS($I497,50)),0),0), IF($J497&gt;0,IF(INDIRECT(ADDRESS($J497,43))&lt;&gt;1,INDIRECT(ADDRESS($J497,50)),0),0), IF($K497&gt;0,IF(INDIRECT(ADDRESS($K497,43))&lt;&gt;1,INDIRECT(ADDRESS($K497,50)),0),0), IF($L497&gt;0,IF(INDIRECT(ADDRESS($L497,43))&lt;&gt;1,INDIRECT(ADDRESS($L497,50)),0),0), IF($M497&gt;0,IF(INDIRECT(ADDRESS($M497,43))&lt;&gt;1,INDIRECT(ADDRESS($M497,50)),0),0)), SUM(IF($C497&gt;0,IF(INDIRECT(ADDRESS($C497,43))&lt;&gt;1,INDIRECT(ADDRESS($C497,49)),0),0), IF($D497&gt;0,IF(INDIRECT(ADDRESS($D497,43))&lt;&gt;1,INDIRECT(ADDRESS($D497,49)),0),0), IF($E497&gt;0,IF(INDIRECT(ADDRESS($E497,43))&lt;&gt;1,INDIRECT(ADDRESS($E497,49)),0),0), IF($F497&gt;0,IF(INDIRECT(ADDRESS($F497,43))&lt;&gt;1,INDIRECT(ADDRESS($F497,49)),0),0), IF($G497&gt;0,IF(INDIRECT(ADDRESS($G497,43))&lt;&gt;1,INDIRECT(ADDRESS($G497,49)),0),0), IF($G497&gt;0,IF(INDIRECT(ADDRESS($G497,43))&lt;&gt;1,INDIRECT(ADDRESS($G497,49)),0),0), IF($H497&gt;0,IF(INDIRECT(ADDRESS($H497,43))&lt;&gt;1,INDIRECT(ADDRESS($H497,49)),0),0), IF($I497&gt;0,IF(INDIRECT(ADDRESS($I497,43))&lt;&gt;1,INDIRECT(ADDRESS($I497,49)),0),0), IF($J497&gt;0,IF(INDIRECT(ADDRESS($J497,43))&lt;&gt;1,INDIRECT(ADDRESS($J497,49)),0),0), IF($K497&gt;0,IF(INDIRECT(ADDRESS($K497,43))&lt;&gt;1,INDIRECT(ADDRESS($K497,49)),0),0), IF($L497&gt;0,IF(INDIRECT(ADDRESS($L497,43))&lt;&gt;1,INDIRECT(ADDRESS($L497,49)),0),0), IF($M497&gt;0,IF(INDIRECT(ADDRESS($M497,43))&lt;&gt;1,INDIRECT(ADDRESS($M497,49)),0),0))))</f>
        <v>1.5555555555555554</v>
      </c>
      <c r="CL497" s="57" cm="1">
        <f t="array" aca="1" ref="CL497" ca="1">1.5*SUM(IF($C497&gt;0,IF(INDIRECT(ADDRESS($C497,44))=1,INDIRECT(ADDRESS($C497,47)),0),0),IF($D497&gt;0,IF(INDIRECT(ADDRESS($D497,44))=1,INDIRECT(ADDRESS($CF472,47)),0),0),IF($E497&gt;0,IF(INDIRECT(ADDRESS($E497,44))=1,INDIRECT(ADDRESS($E497,47)),0),0),IF($F497&gt;0,IF(INDIRECT(ADDRESS($F497,44))=1,INDIRECT(ADDRESS($F497,47)),0),0),IF($G497&gt;0,IF(INDIRECT(ADDRESS($G497,44))=1,INDIRECT(ADDRESS($G497,47)),0),0),IF($G497&gt;0,IF(INDIRECT(ADDRESS($G497,44))=1,INDIRECT(ADDRESS($G497,47)),0),0),IF($H497&gt;0,IF(INDIRECT(ADDRESS($H497,44))=1,INDIRECT(ADDRESS($H497,47)),0),0),IF($I497&gt;0,IF(INDIRECT(ADDRESS($I497,44))=1,INDIRECT(ADDRESS($I497,47)),0),0),IF($J497&gt;0,IF(INDIRECT(ADDRESS($J497,44))=1,INDIRECT(ADDRESS($J497,47)),0),0),IF($K497&gt;0,IF(INDIRECT(ADDRESS($K497,44))=1,INDIRECT(ADDRESS($K497,47)),0),0),IF($L497&gt;0,IF(INDIRECT(ADDRESS($L497,44))=1,INDIRECT(ADDRESS($L497,47)),0),0),IF($M497&gt;0,IF(INDIRECT(ADDRESS($M497,44))=1,INDIRECT(ADDRESS($M497,47)),0),0))</f>
        <v>0</v>
      </c>
      <c r="CM497" s="56">
        <f t="shared" ca="1" si="367"/>
        <v>0.81282342203962421</v>
      </c>
      <c r="CN497" s="59"/>
    </row>
    <row r="498" spans="1:92" x14ac:dyDescent="0.25">
      <c r="A498" s="65" t="s">
        <v>574</v>
      </c>
      <c r="B498" s="74">
        <v>437</v>
      </c>
      <c r="C498" s="74">
        <v>453</v>
      </c>
      <c r="D498" s="74">
        <v>454</v>
      </c>
      <c r="E498" s="74">
        <v>455</v>
      </c>
      <c r="F498" s="74"/>
      <c r="G498" s="74"/>
      <c r="H498" s="74"/>
      <c r="I498" s="74"/>
      <c r="J498" s="74"/>
      <c r="K498" s="74"/>
      <c r="L498" s="74"/>
      <c r="M498" s="74"/>
      <c r="N498" s="67">
        <f ca="1">SUM(INDIRECT(ADDRESS(B498,COLUMN())),IF(C498&gt;0,INDIRECT(ADDRESS(C498,COLUMN())),0),IF(D498&gt;0,INDIRECT(ADDRESS(D498,14)),0),IF(E498&gt;0,INDIRECT(ADDRESS(E498,COLUMN())),0),IF(F498&gt;0,INDIRECT(ADDRESS(F498,COLUMN())),0),IF(G498&gt;0,INDIRECT(ADDRESS(G498,COLUMN())),0),IF(H498&gt;0,INDIRECT(ADDRESS(H498,COLUMN())),0),IF(I498&gt;0,INDIRECT(ADDRESS(I498,COLUMN())),0),IF(J498&gt;0,INDIRECT(ADDRESS(J498,COLUMN())),0),IF(K498&gt;0,INDIRECT(ADDRESS(K498,COLUMN())),0),IF(L498&gt;0,INDIRECT(ADDRESS(L498,COLUMN())),0),IF(M498&gt;0,INDIRECT(ADDRESS(M498,COLUMN())),0))</f>
        <v>32</v>
      </c>
      <c r="O498" s="67" t="str" cm="1">
        <f t="array" aca="1" ref="O498" ca="1">INDIRECT(ADDRESS($B498,COLUMN()))</f>
        <v>Fighter</v>
      </c>
      <c r="P498" s="67" cm="1">
        <f t="array" aca="1" ref="P498" ca="1">INDIRECT(ADDRESS($B498,COLUMN()))</f>
        <v>4</v>
      </c>
      <c r="Q498" s="67" cm="1">
        <f t="array" aca="1" ref="Q498" ca="1">INDIRECT(ADDRESS($B498,COLUMN()))</f>
        <v>2</v>
      </c>
      <c r="R498" s="67" cm="1">
        <f t="array" aca="1" ref="R498" ca="1">INDIRECT(ADDRESS($B498,COLUMN()))</f>
        <v>0</v>
      </c>
      <c r="S498" s="67" cm="1">
        <f t="array" aca="1" ref="S498" ca="1">INDIRECT(ADDRESS($B498,COLUMN()))</f>
        <v>2</v>
      </c>
      <c r="T498" s="67" t="str" cm="1">
        <f t="array" aca="1" ref="T498" ca="1">INDIRECT(ADDRESS($B498,COLUMN()))</f>
        <v>1-5</v>
      </c>
      <c r="U498" s="67" cm="1">
        <f t="array" aca="1" ref="U498" ca="1">INDIRECT(ADDRESS($B498,COLUMN()))</f>
        <v>5</v>
      </c>
      <c r="V498" s="67" cm="1">
        <f t="array" aca="1" ref="V498" ca="1">INDIRECT(ADDRESS($B498,COLUMN()))</f>
        <v>0</v>
      </c>
      <c r="W498" s="67" cm="1">
        <f t="array" aca="1" ref="W498" ca="1">INDIRECT(ADDRESS($B498,COLUMN()))</f>
        <v>3</v>
      </c>
      <c r="X498" s="67" cm="1">
        <f t="array" aca="1" ref="X498" ca="1">INDIRECT(ADDRESS($B498,COLUMN()))</f>
        <v>5</v>
      </c>
      <c r="Y498" s="67" cm="1">
        <f t="array" aca="1" ref="Y498" ca="1">INDIRECT(ADDRESS($B498,COLUMN()))</f>
        <v>0</v>
      </c>
      <c r="Z498" s="67" cm="1">
        <f t="array" aca="1" ref="Z498" ca="1">INDIRECT(ADDRESS($B498,COLUMN()))</f>
        <v>5</v>
      </c>
      <c r="AA498" s="67">
        <f>AA492</f>
        <v>0</v>
      </c>
      <c r="AB498" s="56">
        <f ca="1">((U498/8)^$V$296)*((((X498-(Y498-1)/2)/8)^$X$296)*((S498/3)^$S$296))*(((8-W498)/6)^$W$296)</f>
        <v>0.77246254744164822</v>
      </c>
      <c r="AC498" s="56">
        <f ca="1">SUM(((25/N498)^$Z$296)*(AB498/$AB$34))</f>
        <v>0.80856574018833227</v>
      </c>
      <c r="AD498" s="56">
        <f ca="1">(P498/($CN$34*(1/AC498)))</f>
        <v>2.8124025745681127</v>
      </c>
      <c r="AF498" s="52"/>
      <c r="AG498" s="52"/>
      <c r="AH498" s="57"/>
      <c r="AI498" s="57"/>
      <c r="AJ498" s="57"/>
      <c r="AK498" s="57"/>
      <c r="AL498" s="57"/>
      <c r="AM498" s="57"/>
      <c r="AN498" s="57"/>
      <c r="AO498" s="57"/>
      <c r="AP498" s="57"/>
      <c r="AQ498" s="57"/>
      <c r="AR498" s="57"/>
      <c r="AS498" s="57"/>
      <c r="AT498" s="52"/>
      <c r="AU498" s="54" t="s">
        <v>117</v>
      </c>
      <c r="AV498" s="57" cm="1">
        <f t="array" aca="1" ref="AV498" ca="1">SUM(IF($C498&gt;0,IF(AND(INDIRECT(ADDRESS($C498,44))=0,INDIRECT(ADDRESS($C498,38))="UL",ISERROR(SEARCH("Rear",INDIRECT(ADDRESS($C498,33)))),ISERROR(SEARCH("Side",INDIRECT(ADDRESS($C498,33))))),INDIRECT(ADDRESS($C498,COLUMN())),0),0),IF($D498&gt;0,IF(AND(INDIRECT(ADDRESS($D498,44))=0,INDIRECT(ADDRESS($D498,38))="UL",ISERROR(SEARCH("Rear",INDIRECT(ADDRESS($D498,33)))),ISERROR(SEARCH("Side",INDIRECT(ADDRESS($D498,33))))),INDIRECT(ADDRESS($D498,COLUMN())),0),0),IF($E498&gt;0,IF(AND(INDIRECT(ADDRESS($E498,44))=0,INDIRECT(ADDRESS($E498,38))="UL",ISERROR(SEARCH("Rear",INDIRECT(ADDRESS($E498,33)))),ISERROR(SEARCH("Side",INDIRECT(ADDRESS($E498,33))))),INDIRECT(ADDRESS($E498,COLUMN())),0),0),IF($F498&gt;0,IF(AND(INDIRECT(ADDRESS($F498,44))=0,INDIRECT(ADDRESS($F498,38))="UL",ISERROR(SEARCH("Rear",INDIRECT(ADDRESS($F498,33)))),ISERROR(SEARCH("Side",INDIRECT(ADDRESS($F498,33))))),INDIRECT(ADDRESS($F498,COLUMN())),0),0),IF($G498&gt;0,IF(AND(INDIRECT(ADDRESS($G498,44))=0,INDIRECT(ADDRESS($G498,38))="UL",ISERROR(SEARCH("Rear",INDIRECT(ADDRESS($G498,33)))),ISERROR(SEARCH("Side",INDIRECT(ADDRESS($G498,33))))),INDIRECT(ADDRESS($G498,COLUMN())),0),0),IF($H498&gt;0,IF(AND(INDIRECT(ADDRESS($H498,44))=0,INDIRECT(ADDRESS($H498,38))="UL",ISERROR(SEARCH("Rear",INDIRECT(ADDRESS($H498,33)))),ISERROR(SEARCH("Side",INDIRECT(ADDRESS($H498,33))))),INDIRECT(ADDRESS($H498,COLUMN())),0),0),IF($I498&gt;0,IF(AND(INDIRECT(ADDRESS($I498,44))=0,INDIRECT(ADDRESS($I498,38))="UL",ISERROR(SEARCH("Rear",INDIRECT(ADDRESS($I498,33)))),ISERROR(SEARCH("Side",INDIRECT(ADDRESS($I498,33))))),INDIRECT(ADDRESS($I498,COLUMN())),0),0),IF($J498&gt;0,IF(AND(INDIRECT(ADDRESS($J498,44))=0,INDIRECT(ADDRESS($J498,38))="UL",ISERROR(SEARCH("Rear",INDIRECT(ADDRESS($J498,33)))),ISERROR(SEARCH("Side",INDIRECT(ADDRESS($J498,33))))),INDIRECT(ADDRESS($J498,COLUMN())),0),0),IF($K498&gt;0,IF(AND(INDIRECT(ADDRESS($K498,44))=0,INDIRECT(ADDRESS($K498,38))="UL",ISERROR(SEARCH("Rear",INDIRECT(ADDRESS($K498,33)))),ISERROR(SEARCH("Side",INDIRECT(ADDRESS($K498,33))))),INDIRECT(ADDRESS($K498,COLUMN())),0),0),IF($L498&gt;0,IF(AND(INDIRECT(ADDRESS($L498,44))=0,INDIRECT(ADDRESS($L498,38))="UL",ISERROR(SEARCH("Rear",INDIRECT(ADDRESS($L498,33)))),ISERROR(SEARCH("Side",INDIRECT(ADDRESS($L498,33))))),INDIRECT(ADDRESS($L498,COLUMN())),0),0),IF($M498&gt;0,IF(AND(INDIRECT(ADDRESS($M498,44))=0,INDIRECT(ADDRESS($M498,38))="UL",ISERROR(SEARCH("Rear",INDIRECT(ADDRESS($M498,33)))),ISERROR(SEARCH("Side",INDIRECT(ADDRESS($M498,33))))),INDIRECT(ADDRESS($M498,COLUMN())),0),0))</f>
        <v>0.66666666666666663</v>
      </c>
      <c r="AW498" s="57" cm="1">
        <f t="array" aca="1" ref="AW498" ca="1">SUM(IF($C498&gt;0,IF(AND(INDIRECT(ADDRESS($C498,44))=0,INDIRECT(ADDRESS($C498,38))="UL",ISERROR(SEARCH("Rear",INDIRECT(ADDRESS($C498,33)))),ISERROR(SEARCH("Side",INDIRECT(ADDRESS($C498,33))))),INDIRECT(ADDRESS($C498,COLUMN())),0),0),IF($D498&gt;0,IF(AND(INDIRECT(ADDRESS($D498,44))=0,INDIRECT(ADDRESS($D498,38))="UL",ISERROR(SEARCH("Rear",INDIRECT(ADDRESS($D498,33)))),ISERROR(SEARCH("Side",INDIRECT(ADDRESS($D498,33))))),INDIRECT(ADDRESS($D498,COLUMN())),0),0),IF($E498&gt;0,IF(AND(INDIRECT(ADDRESS($E498,44))=0,INDIRECT(ADDRESS($E498,38))="UL",ISERROR(SEARCH("Rear",INDIRECT(ADDRESS($E498,33)))),ISERROR(SEARCH("Side",INDIRECT(ADDRESS($E498,33))))),INDIRECT(ADDRESS($E498,COLUMN())),0),0),IF($F498&gt;0,IF(AND(INDIRECT(ADDRESS($F498,44))=0,INDIRECT(ADDRESS($F498,38))="UL",ISERROR(SEARCH("Rear",INDIRECT(ADDRESS($F498,33)))),ISERROR(SEARCH("Side",INDIRECT(ADDRESS($F498,33))))),INDIRECT(ADDRESS($F498,COLUMN())),0),0),IF($G498&gt;0,IF(AND(INDIRECT(ADDRESS($G498,44))=0,INDIRECT(ADDRESS($G498,38))="UL",ISERROR(SEARCH("Rear",INDIRECT(ADDRESS($G498,33)))),ISERROR(SEARCH("Side",INDIRECT(ADDRESS($G498,33))))),INDIRECT(ADDRESS($G498,COLUMN())),0),0),IF($H498&gt;0,IF(AND(INDIRECT(ADDRESS($H498,44))=0,INDIRECT(ADDRESS($H498,38))="UL",ISERROR(SEARCH("Rear",INDIRECT(ADDRESS($H498,33)))),ISERROR(SEARCH("Side",INDIRECT(ADDRESS($H498,33))))),INDIRECT(ADDRESS($H498,COLUMN())),0),0),IF($I498&gt;0,IF(AND(INDIRECT(ADDRESS($I498,44))=0,INDIRECT(ADDRESS($I498,38))="UL",ISERROR(SEARCH("Rear",INDIRECT(ADDRESS($I498,33)))),ISERROR(SEARCH("Side",INDIRECT(ADDRESS($I498,33))))),INDIRECT(ADDRESS($I498,COLUMN())),0),0),IF($J498&gt;0,IF(AND(INDIRECT(ADDRESS($J498,44))=0,INDIRECT(ADDRESS($J498,38))="UL",ISERROR(SEARCH("Rear",INDIRECT(ADDRESS($J498,33)))),ISERROR(SEARCH("Side",INDIRECT(ADDRESS($J498,33))))),INDIRECT(ADDRESS($J498,COLUMN())),0),0),IF($K498&gt;0,IF(AND(INDIRECT(ADDRESS($K498,44))=0,INDIRECT(ADDRESS($K498,38))="UL",ISERROR(SEARCH("Rear",INDIRECT(ADDRESS($K498,33)))),ISERROR(SEARCH("Side",INDIRECT(ADDRESS($K498,33))))),INDIRECT(ADDRESS($K498,COLUMN())),0),0),IF($L498&gt;0,IF(AND(INDIRECT(ADDRESS($L498,44))=0,INDIRECT(ADDRESS($L498,38))="UL",ISERROR(SEARCH("Rear",INDIRECT(ADDRESS($L498,33)))),ISERROR(SEARCH("Side",INDIRECT(ADDRESS($L498,33))))),INDIRECT(ADDRESS($L498,COLUMN())),0),0),IF($M498&gt;0,IF(AND(INDIRECT(ADDRESS($M498,44))=0,INDIRECT(ADDRESS($M498,38))="UL",ISERROR(SEARCH("Rear",INDIRECT(ADDRESS($M498,33)))),ISERROR(SEARCH("Side",INDIRECT(ADDRESS($M498,33))))),INDIRECT(ADDRESS($M498,COLUMN())),0),0))</f>
        <v>1.7777777777777777</v>
      </c>
      <c r="AX498" s="57" cm="1">
        <f t="array" aca="1" ref="AX498" ca="1">SUM(IF($C498&gt;0,IF(AND(INDIRECT(ADDRESS($C498,44))=0,INDIRECT(ADDRESS($C498,38))="UL",ISERROR(SEARCH("Rear",INDIRECT(ADDRESS($C498,33)))),ISERROR(SEARCH("Side",INDIRECT(ADDRESS($C498,33))))),INDIRECT(ADDRESS($C498,COLUMN())),0),0),IF($D498&gt;0,IF(AND(INDIRECT(ADDRESS($D498,44))=0,INDIRECT(ADDRESS($D498,38))="UL",ISERROR(SEARCH("Rear",INDIRECT(ADDRESS($D498,33)))),ISERROR(SEARCH("Side",INDIRECT(ADDRESS($D498,33))))),INDIRECT(ADDRESS($D498,COLUMN())),0),0),IF($E498&gt;0,IF(AND(INDIRECT(ADDRESS($E498,44))=0,INDIRECT(ADDRESS($E498,38))="UL",ISERROR(SEARCH("Rear",INDIRECT(ADDRESS($E498,33)))),ISERROR(SEARCH("Side",INDIRECT(ADDRESS($E498,33))))),INDIRECT(ADDRESS($E498,COLUMN())),0),0),IF($F498&gt;0,IF(AND(INDIRECT(ADDRESS($F498,44))=0,INDIRECT(ADDRESS($F498,38))="UL",ISERROR(SEARCH("Rear",INDIRECT(ADDRESS($F498,33)))),ISERROR(SEARCH("Side",INDIRECT(ADDRESS($F498,33))))),INDIRECT(ADDRESS($F498,COLUMN())),0),0),IF($G498&gt;0,IF(AND(INDIRECT(ADDRESS($G498,44))=0,INDIRECT(ADDRESS($G498,38))="UL",ISERROR(SEARCH("Rear",INDIRECT(ADDRESS($G498,33)))),ISERROR(SEARCH("Side",INDIRECT(ADDRESS($G498,33))))),INDIRECT(ADDRESS($G498,COLUMN())),0),0),IF($H498&gt;0,IF(AND(INDIRECT(ADDRESS($H498,44))=0,INDIRECT(ADDRESS($H498,38))="UL",ISERROR(SEARCH("Rear",INDIRECT(ADDRESS($H498,33)))),ISERROR(SEARCH("Side",INDIRECT(ADDRESS($H498,33))))),INDIRECT(ADDRESS($H498,COLUMN())),0),0),IF($I498&gt;0,IF(AND(INDIRECT(ADDRESS($I498,44))=0,INDIRECT(ADDRESS($I498,38))="UL",ISERROR(SEARCH("Rear",INDIRECT(ADDRESS($I498,33)))),ISERROR(SEARCH("Side",INDIRECT(ADDRESS($I498,33))))),INDIRECT(ADDRESS($I498,COLUMN())),0),0),IF($J498&gt;0,IF(AND(INDIRECT(ADDRESS($J498,44))=0,INDIRECT(ADDRESS($J498,38))="UL",ISERROR(SEARCH("Rear",INDIRECT(ADDRESS($J498,33)))),ISERROR(SEARCH("Side",INDIRECT(ADDRESS($J498,33))))),INDIRECT(ADDRESS($J498,COLUMN())),0),0),IF($K498&gt;0,IF(AND(INDIRECT(ADDRESS($K498,44))=0,INDIRECT(ADDRESS($K498,38))="UL",ISERROR(SEARCH("Rear",INDIRECT(ADDRESS($K498,33)))),ISERROR(SEARCH("Side",INDIRECT(ADDRESS($K498,33))))),INDIRECT(ADDRESS($K498,COLUMN())),0),0),IF($L498&gt;0,IF(AND(INDIRECT(ADDRESS($L498,44))=0,INDIRECT(ADDRESS($L498,38))="UL",ISERROR(SEARCH("Rear",INDIRECT(ADDRESS($L498,33)))),ISERROR(SEARCH("Side",INDIRECT(ADDRESS($L498,33))))),INDIRECT(ADDRESS($L498,COLUMN())),0),0),IF($M498&gt;0,IF(AND(INDIRECT(ADDRESS($M498,44))=0,INDIRECT(ADDRESS($M498,38))="UL",ISERROR(SEARCH("Rear",INDIRECT(ADDRESS($M498,33)))),ISERROR(SEARCH("Side",INDIRECT(ADDRESS($M498,33))))),INDIRECT(ADDRESS($M498,COLUMN())),0),0))</f>
        <v>0.77777777777777768</v>
      </c>
      <c r="AY498" s="58">
        <f t="shared" ca="1" si="351"/>
        <v>1.7777777777777777</v>
      </c>
      <c r="AZ498" s="58">
        <f t="shared" ca="1" si="352"/>
        <v>1.074074074074074</v>
      </c>
      <c r="BA498" s="58" cm="1">
        <f t="array" aca="1" ref="BA498" ca="1">SUM(IF($C498&gt;0,IF(AND(INDIRECT(ADDRESS($C498,44))=0,INDIRECT(ADDRESS($C498,38))="UL"),INDIRECT(ADDRESS($C498,COLUMN())),0),0),IF($D498&gt;0,IF(AND(INDIRECT(ADDRESS($D498,44))=0,INDIRECT(ADDRESS($D498,38))="UL"),INDIRECT(ADDRESS($D498,COLUMN())),0),0),IF($E498&gt;0,IF(AND(INDIRECT(ADDRESS($E498,44))=0,INDIRECT(ADDRESS($E498,38))="UL"),INDIRECT(ADDRESS($E498,COLUMN())),0),0),IF($F498&gt;0,IF(AND(INDIRECT(ADDRESS($F498,44))=0,INDIRECT(ADDRESS($F498,38))="UL"),INDIRECT(ADDRESS($F498,COLUMN())),0),0),IF($G498&gt;0,IF(AND(INDIRECT(ADDRESS($G498,44))=0,INDIRECT(ADDRESS($G498,38))="UL"),INDIRECT(ADDRESS($G498,COLUMN())),0),0),IF($H498&gt;0,IF(AND(INDIRECT(ADDRESS($H498,44))=0,INDIRECT(ADDRESS($H498,38))="UL"),INDIRECT(ADDRESS($H498,COLUMN())),0),0),IF($I498&gt;0,IF(AND(INDIRECT(ADDRESS($I498,44))=0,INDIRECT(ADDRESS($I498,38))="UL"),INDIRECT(ADDRESS($I498,COLUMN())),0),0),IF($J498&gt;0,IF(AND(INDIRECT(ADDRESS($J498,44))=0,INDIRECT(ADDRESS($J498,38))="UL"),INDIRECT(ADDRESS($J498,COLUMN())),0),0),IF($K498&gt;0,IF(AND(INDIRECT(ADDRESS($K498,44))=0,INDIRECT(ADDRESS($K498,38))="UL"),INDIRECT(ADDRESS($K498,COLUMN())),0),0),IF($L498&gt;0,IF(AND(INDIRECT(ADDRESS($L498,44))=0,INDIRECT(ADDRESS($L498,38))="UL"),INDIRECT(ADDRESS($L498,COLUMN())),0),0),IF($M498&gt;0,IF(AND(INDIRECT(ADDRESS($M498,44))=0,INDIRECT(ADDRESS($M498,38))="UL"),INDIRECT(ADDRESS($M498,COLUMN())),0),0))</f>
        <v>0.57777777777777772</v>
      </c>
      <c r="BB498" s="58" cm="1">
        <f t="array" aca="1" ref="BB498" ca="1">SUM(IF($C498&gt;0,IF(AND(INDIRECT(ADDRESS($C498,44))=0,INDIRECT(ADDRESS($C498,38))="UL"),INDIRECT(ADDRESS($C498,COLUMN())),0),0),IF($D498&gt;0,IF(AND(INDIRECT(ADDRESS($D498,44))=0,INDIRECT(ADDRESS($D498,38))="UL"),INDIRECT(ADDRESS($D498,COLUMN())),0),0),IF($E498&gt;0,IF(AND(INDIRECT(ADDRESS($E498,44))=0,INDIRECT(ADDRESS($E498,38))="UL"),INDIRECT(ADDRESS($E498,COLUMN())),0),0),IF($F498&gt;0,IF(AND(INDIRECT(ADDRESS($F498,44))=0,INDIRECT(ADDRESS($F498,38))="UL"),INDIRECT(ADDRESS($F498,COLUMN())),0),0),IF($G498&gt;0,IF(AND(INDIRECT(ADDRESS($G498,44))=0,INDIRECT(ADDRESS($G498,38))="UL"),INDIRECT(ADDRESS($G498,COLUMN())),0),0),IF($H498&gt;0,IF(AND(INDIRECT(ADDRESS($H498,44))=0,INDIRECT(ADDRESS($H498,38))="UL"),INDIRECT(ADDRESS($H498,COLUMN())),0),0),IF($I498&gt;0,IF(AND(INDIRECT(ADDRESS($I498,44))=0,INDIRECT(ADDRESS($I498,38))="UL"),INDIRECT(ADDRESS($I498,COLUMN())),0),0),IF($J498&gt;0,IF(AND(INDIRECT(ADDRESS($J498,44))=0,INDIRECT(ADDRESS($J498,38))="UL"),INDIRECT(ADDRESS($J498,COLUMN())),0),0),IF($K498&gt;0,IF(AND(INDIRECT(ADDRESS($K498,44))=0,INDIRECT(ADDRESS($K498,38))="UL"),INDIRECT(ADDRESS($K498,COLUMN())),0),0),IF($L498&gt;0,IF(AND(INDIRECT(ADDRESS($L498,44))=0,INDIRECT(ADDRESS($L498,38))="UL"),INDIRECT(ADDRESS($L498,COLUMN())),0),0),IF($M498&gt;0,IF(AND(INDIRECT(ADDRESS($M498,44))=0,INDIRECT(ADDRESS($M498,38))="UL"),INDIRECT(ADDRESS($M498,COLUMN())),0),0))</f>
        <v>0.28148148148148144</v>
      </c>
      <c r="BC498" s="58" cm="1">
        <f t="array" aca="1" ref="BC498" ca="1">SUM(IF($C498&gt;0,IF(AND(INDIRECT(ADDRESS($C498,44))=0,INDIRECT(ADDRESS($C498,38))="UL"),INDIRECT(ADDRESS($C498,COLUMN())),0),0),IF($D498&gt;0,IF(AND(INDIRECT(ADDRESS($D498,44))=0,INDIRECT(ADDRESS($D498,38))="UL"),INDIRECT(ADDRESS($D498,COLUMN())),0),0),IF($E498&gt;0,IF(AND(INDIRECT(ADDRESS($E498,44))=0,INDIRECT(ADDRESS($E498,38))="UL"),INDIRECT(ADDRESS($E498,COLUMN())),0),0),IF($F498&gt;0,IF(AND(INDIRECT(ADDRESS($F498,44))=0,INDIRECT(ADDRESS($F498,38))="UL"),INDIRECT(ADDRESS($F498,COLUMN())),0),0),IF($G498&gt;0,IF(AND(INDIRECT(ADDRESS($G498,44))=0,INDIRECT(ADDRESS($G498,38))="UL"),INDIRECT(ADDRESS($G498,COLUMN())),0),0),IF($H498&gt;0,IF(AND(INDIRECT(ADDRESS($H498,44))=0,INDIRECT(ADDRESS($H498,38))="UL"),INDIRECT(ADDRESS($H498,COLUMN())),0),0),IF($I498&gt;0,IF(AND(INDIRECT(ADDRESS($I498,44))=0,INDIRECT(ADDRESS($I498,38))="UL"),INDIRECT(ADDRESS($I498,COLUMN())),0),0),IF($J498&gt;0,IF(AND(INDIRECT(ADDRESS($J498,44))=0,INDIRECT(ADDRESS($J498,38))="UL"),INDIRECT(ADDRESS($J498,COLUMN())),0),0),IF($K498&gt;0,IF(AND(INDIRECT(ADDRESS($K498,44))=0,INDIRECT(ADDRESS($K498,38))="UL"),INDIRECT(ADDRESS($K498,COLUMN())),0),0),IF($L498&gt;0,IF(AND(INDIRECT(ADDRESS($L498,44))=0,INDIRECT(ADDRESS($L498,38))="UL"),INDIRECT(ADDRESS($L498,COLUMN())),0),0),IF($M498&gt;0,IF(AND(INDIRECT(ADDRESS($M498,44))=0,INDIRECT(ADDRESS($M498,38))="UL"),INDIRECT(ADDRESS($M498,COLUMN())),0),0))</f>
        <v>0.29629629629629628</v>
      </c>
      <c r="BD498" s="58" cm="1">
        <f t="array" aca="1" ref="BD498" ca="1">SUM(IF($C498&gt;0,IF(AND(INDIRECT(ADDRESS($C498,44))=0,INDIRECT(ADDRESS($C498,38))="UL"),INDIRECT(ADDRESS($C498,COLUMN())),0),0),IF($D498&gt;0,IF(AND(INDIRECT(ADDRESS($D498,44))=0,INDIRECT(ADDRESS($D498,38))="UL"),INDIRECT(ADDRESS($D498,COLUMN())),0),0),IF($E498&gt;0,IF(AND(INDIRECT(ADDRESS($E498,44))=0,INDIRECT(ADDRESS($E498,38))="UL"),INDIRECT(ADDRESS($E498,COLUMN())),0),0),IF($F498&gt;0,IF(AND(INDIRECT(ADDRESS($F498,44))=0,INDIRECT(ADDRESS($F498,38))="UL"),INDIRECT(ADDRESS($F498,COLUMN())),0),0),IF($G498&gt;0,IF(AND(INDIRECT(ADDRESS($G498,44))=0,INDIRECT(ADDRESS($G498,38))="UL"),INDIRECT(ADDRESS($G498,COLUMN())),0),0),IF($H498&gt;0,IF(AND(INDIRECT(ADDRESS($H498,44))=0,INDIRECT(ADDRESS($H498,38))="UL"),INDIRECT(ADDRESS($H498,COLUMN())),0),0),IF($I498&gt;0,IF(AND(INDIRECT(ADDRESS($I498,44))=0,INDIRECT(ADDRESS($I498,38))="UL"),INDIRECT(ADDRESS($I498,COLUMN())),0),0),IF($J498&gt;0,IF(AND(INDIRECT(ADDRESS($J498,44))=0,INDIRECT(ADDRESS($J498,38))="UL"),INDIRECT(ADDRESS($J498,COLUMN())),0),0),IF($K498&gt;0,IF(AND(INDIRECT(ADDRESS($K498,44))=0,INDIRECT(ADDRESS($K498,38))="UL"),INDIRECT(ADDRESS($K498,COLUMN())),0),0),IF($L498&gt;0,IF(AND(INDIRECT(ADDRESS($L498,44))=0,INDIRECT(ADDRESS($L498,38))="UL"),INDIRECT(ADDRESS($L498,COLUMN())),0),0),IF($M498&gt;0,IF(AND(INDIRECT(ADDRESS($M498,44))=0,INDIRECT(ADDRESS($M498,38))="UL"),INDIRECT(ADDRESS($M498,COLUMN())),0),0))</f>
        <v>0.56296296296296289</v>
      </c>
      <c r="BE498" s="57">
        <f t="shared" ca="1" si="353"/>
        <v>0.29629629629629628</v>
      </c>
      <c r="BF498" s="57" cm="1">
        <f t="array" aca="1" ref="BF498" ca="1">SUM(IF($C498&gt;0,IF(INDIRECT(ADDRESS($C498,45))=1,INDIRECT(ADDRESS($C498,52))*INDIRECT(ADDRESS($C498,42))/5,0),0), IF($D498&gt;0,IF(INDIRECT(ADDRESS($D498,45))=1,INDIRECT(ADDRESS($D498,52))*INDIRECT(ADDRESS($D498,42))/5,0),0), IF($E498&gt;0,IF(INDIRECT(ADDRESS($E498,45))=1,INDIRECT(ADDRESS($E498,52))*INDIRECT(ADDRESS($E498,42))/5,0),0), IF($F498&gt;0,IF(INDIRECT(ADDRESS($F498,45))=1,INDIRECT(ADDRESS($F498,52))*INDIRECT(ADDRESS($F498,42))/5,0),0), IF($G498&gt;0,IF(INDIRECT(ADDRESS($G498,45))=1,INDIRECT(ADDRESS($G498,52))*INDIRECT(ADDRESS($G498,42))/5,0),0), IF($H498&gt;0,IF(INDIRECT(ADDRESS($H498,45))=1,INDIRECT(ADDRESS($H498,52))*INDIRECT(ADDRESS($H498,42))/5,0),0)
)*$BF$296/100</f>
        <v>0</v>
      </c>
      <c r="BG498" s="19"/>
      <c r="BH498" s="57" cm="1">
        <f t="array" aca="1" ref="BH498" ca="1">SUM(IF($C498&gt;0,IF(AND(INDIRECT(ADDRESS($C498,44))=0,INDIRECT(ADDRESS($C498,38))&lt;&gt;"UL"),INDIRECT(ADDRESS($C498,COLUMN()-12)),0),0), IF($D498&gt;0,IF(AND(INDIRECT(ADDRESS($D498,44))=0,INDIRECT(ADDRESS($D498,38))&lt;&gt;"UL"),INDIRECT(ADDRESS($D498,COLUMN()-12)),0),0), IF($E498&gt;0,IF(AND(INDIRECT(ADDRESS($E498,44))=0,INDIRECT(ADDRESS($E498,38))&lt;&gt;"UL"),INDIRECT(ADDRESS($E498,COLUMN()-12)),0),0), IF($F498&gt;0,IF(AND(INDIRECT(ADDRESS($F498,44))=0,INDIRECT(ADDRESS($F498,38))&lt;&gt;"UL"),INDIRECT(ADDRESS($F498,COLUMN()-12)),0),0), IF($G498&gt;0,IF(AND(INDIRECT(ADDRESS($G498,44))=0,INDIRECT(ADDRESS($G498,38))&lt;&gt;"UL"),INDIRECT(ADDRESS($G498,COLUMN()-12)),0),0), IF($H498&gt;0,IF(AND(INDIRECT(ADDRESS($H498,44))=0,INDIRECT(ADDRESS($H498,38))&lt;&gt;"UL"),INDIRECT(ADDRESS($H498,COLUMN()-12)),0),0), IF($I498&gt;0,IF(AND(INDIRECT(ADDRESS($I498,44))=0,INDIRECT(ADDRESS($I498,38))&lt;&gt;"UL"),INDIRECT(ADDRESS($I498,COLUMN()-12)),0),0), IF($J498&gt;0,IF(AND(INDIRECT(ADDRESS($J498,44))=0,INDIRECT(ADDRESS($J498,38))&lt;&gt;"UL"),INDIRECT(ADDRESS($J498,COLUMN()-12)),0),0), IF($K498&gt;0,IF(AND(INDIRECT(ADDRESS($K498,44))=0,INDIRECT(ADDRESS($K498,38))&lt;&gt;"UL"),INDIRECT(ADDRESS($K498,COLUMN()-12)),0),0), IF($L498&gt;0,IF(AND(INDIRECT(ADDRESS($L498,44))=0,INDIRECT(ADDRESS($L498,38))&lt;&gt;"UL"),INDIRECT(ADDRESS($L498,COLUMN()-12)),0),0), IF($M498&gt;0,IF(AND(INDIRECT(ADDRESS($M498,44))=0,INDIRECT(ADDRESS($M498,38))&lt;&gt;"UL"),INDIRECT(ADDRESS($M498,COLUMN()-12)),0),0))</f>
        <v>0</v>
      </c>
      <c r="BI498" s="57" cm="1">
        <f t="array" aca="1" ref="BI498" ca="1">SUM(IF($C498&gt;0,IF(AND(INDIRECT(ADDRESS($C498,44))=0,INDIRECT(ADDRESS($C498,38))&lt;&gt;"UL"),INDIRECT(ADDRESS($C498,COLUMN()-12)),0),0), IF($D498&gt;0,IF(AND(INDIRECT(ADDRESS($D498,44))=0,INDIRECT(ADDRESS($D498,38))&lt;&gt;"UL"),INDIRECT(ADDRESS($D498,COLUMN()-12)),0),0), IF($E498&gt;0,IF(AND(INDIRECT(ADDRESS($E498,44))=0,INDIRECT(ADDRESS($E498,38))&lt;&gt;"UL"),INDIRECT(ADDRESS($E498,COLUMN()-12)),0),0), IF($F498&gt;0,IF(AND(INDIRECT(ADDRESS($F498,44))=0,INDIRECT(ADDRESS($F498,38))&lt;&gt;"UL"),INDIRECT(ADDRESS($F498,COLUMN()-12)),0),0), IF($G498&gt;0,IF(AND(INDIRECT(ADDRESS($G498,44))=0,INDIRECT(ADDRESS($G498,38))&lt;&gt;"UL"),INDIRECT(ADDRESS($G498,COLUMN()-12)),0),0), IF($H498&gt;0,IF(AND(INDIRECT(ADDRESS($H498,44))=0,INDIRECT(ADDRESS($H498,38))&lt;&gt;"UL"),INDIRECT(ADDRESS($H498,COLUMN()-12)),0),0), IF($I498&gt;0,IF(AND(INDIRECT(ADDRESS($I498,44))=0,INDIRECT(ADDRESS($I498,38))&lt;&gt;"UL"),INDIRECT(ADDRESS($I498,COLUMN()-12)),0),0), IF($J498&gt;0,IF(AND(INDIRECT(ADDRESS($J498,44))=0,INDIRECT(ADDRESS($J498,38))&lt;&gt;"UL"),INDIRECT(ADDRESS($J498,COLUMN()-12)),0),0), IF($K498&gt;0,IF(AND(INDIRECT(ADDRESS($K498,44))=0,INDIRECT(ADDRESS($K498,38))&lt;&gt;"UL"),INDIRECT(ADDRESS($K498,COLUMN()-12)),0),0), IF($L498&gt;0,IF(AND(INDIRECT(ADDRESS($L498,44))=0,INDIRECT(ADDRESS($L498,38))&lt;&gt;"UL"),INDIRECT(ADDRESS($L498,COLUMN()-12)),0),0), IF($M498&gt;0,IF(AND(INDIRECT(ADDRESS($M498,44))=0,INDIRECT(ADDRESS($M498,38))&lt;&gt;"UL"),INDIRECT(ADDRESS($M498,COLUMN()-12)),0),0))</f>
        <v>0</v>
      </c>
      <c r="BJ498" s="57" cm="1">
        <f t="array" aca="1" ref="BJ498" ca="1">SUM(IF($C498&gt;0,IF(AND(INDIRECT(ADDRESS($C498,44))=0,INDIRECT(ADDRESS($C498,38))&lt;&gt;"UL"),INDIRECT(ADDRESS($C498,COLUMN()-12)),0),0), IF($D498&gt;0,IF(AND(INDIRECT(ADDRESS($D498,44))=0,INDIRECT(ADDRESS($D498,38))&lt;&gt;"UL"),INDIRECT(ADDRESS($D498,COLUMN()-12)),0),0), IF($E498&gt;0,IF(AND(INDIRECT(ADDRESS($E498,44))=0,INDIRECT(ADDRESS($E498,38))&lt;&gt;"UL"),INDIRECT(ADDRESS($E498,COLUMN()-12)),0),0), IF($F498&gt;0,IF(AND(INDIRECT(ADDRESS($F498,44))=0,INDIRECT(ADDRESS($F498,38))&lt;&gt;"UL"),INDIRECT(ADDRESS($F498,COLUMN()-12)),0),0), IF($G498&gt;0,IF(AND(INDIRECT(ADDRESS($G498,44))=0,INDIRECT(ADDRESS($G498,38))&lt;&gt;"UL"),INDIRECT(ADDRESS($G498,COLUMN()-12)),0),0), IF($H498&gt;0,IF(AND(INDIRECT(ADDRESS($H498,44))=0,INDIRECT(ADDRESS($H498,38))&lt;&gt;"UL"),INDIRECT(ADDRESS($H498,COLUMN()-12)),0),0), IF($I498&gt;0,IF(AND(INDIRECT(ADDRESS($I498,44))=0,INDIRECT(ADDRESS($I498,38))&lt;&gt;"UL"),INDIRECT(ADDRESS($I498,COLUMN()-12)),0),0), IF($J498&gt;0,IF(AND(INDIRECT(ADDRESS($J498,44))=0,INDIRECT(ADDRESS($J498,38))&lt;&gt;"UL"),INDIRECT(ADDRESS($J498,COLUMN()-12)),0),0), IF($K498&gt;0,IF(AND(INDIRECT(ADDRESS($K498,44))=0,INDIRECT(ADDRESS($K498,38))&lt;&gt;"UL"),INDIRECT(ADDRESS($K498,COLUMN()-12)),0),0), IF($L498&gt;0,IF(AND(INDIRECT(ADDRESS($L498,44))=0,INDIRECT(ADDRESS($L498,38))&lt;&gt;"UL"),INDIRECT(ADDRESS($L498,COLUMN()-12)),0),0), IF($M498&gt;0,IF(AND(INDIRECT(ADDRESS($M498,44))=0,INDIRECT(ADDRESS($M498,38))&lt;&gt;"UL"),INDIRECT(ADDRESS($M498,COLUMN()-12)),0),0))</f>
        <v>0</v>
      </c>
      <c r="BK498" s="57">
        <f t="shared" ca="1" si="354"/>
        <v>0</v>
      </c>
      <c r="BL498" s="58">
        <f t="shared" ca="1" si="355"/>
        <v>0</v>
      </c>
      <c r="BM498" s="57" cm="1">
        <f t="array" aca="1" ref="BM498" ca="1">SUM(IF($C498&gt;0,IF(AND(INDIRECT(ADDRESS($C498,44))=0,INDIRECT(ADDRESS($C498,38))&lt;&gt;"UL"),INDIRECT(ADDRESS($C498,COLUMN()-12)),0),0), IF($D498&gt;0,IF(AND(INDIRECT(ADDRESS($D498,44))=0,INDIRECT(ADDRESS($D498,38))&lt;&gt;"UL"),INDIRECT(ADDRESS($D498,COLUMN()-12)),0),0), IF($E498&gt;0,IF(AND(INDIRECT(ADDRESS($E498,44))=0,INDIRECT(ADDRESS($E498,38))&lt;&gt;"UL"),INDIRECT(ADDRESS($E498,COLUMN()-12)),0),0), IF($F498&gt;0,IF(AND(INDIRECT(ADDRESS($F498,44))=0,INDIRECT(ADDRESS($F498,38))&lt;&gt;"UL"),INDIRECT(ADDRESS($F498,COLUMN()-12)),0),0), IF($G498&gt;0,IF(AND(INDIRECT(ADDRESS($G498,44))=0,INDIRECT(ADDRESS($G498,38))&lt;&gt;"UL"),INDIRECT(ADDRESS($G498,COLUMN()-12)),0),0), IF($H498&gt;0,IF(AND(INDIRECT(ADDRESS($H498,44))=0,INDIRECT(ADDRESS($H498,38))&lt;&gt;"UL"),INDIRECT(ADDRESS($H498,COLUMN()-12)),0),0), IF($I498&gt;0,IF(AND(INDIRECT(ADDRESS($I498,44))=0,INDIRECT(ADDRESS($I498,38))&lt;&gt;"UL"),INDIRECT(ADDRESS($I498,COLUMN()-12)),0),0), IF($J498&gt;0,IF(AND(INDIRECT(ADDRESS($J498,44))=0,INDIRECT(ADDRESS($J498,38))&lt;&gt;"UL"),INDIRECT(ADDRESS($J498,COLUMN()-12)),0),0), IF($K498&gt;0,IF(AND(INDIRECT(ADDRESS($K498,44))=0,INDIRECT(ADDRESS($K498,38))&lt;&gt;"UL"),INDIRECT(ADDRESS($K498,COLUMN()-11)),0),0), IF($L498&gt;0,IF(AND(INDIRECT(ADDRESS($L498,44))=0,INDIRECT(ADDRESS($L498,38))&lt;&gt;"UL"),INDIRECT(ADDRESS($L498,COLUMN()-11)),0),0), IF($M498&gt;0,IF(AND(INDIRECT(ADDRESS($M498,44))=0,INDIRECT(ADDRESS($M498,38))&lt;&gt;"UL"),INDIRECT(ADDRESS($M498,COLUMN()-11)),0),0))</f>
        <v>0</v>
      </c>
      <c r="BN498" s="57" cm="1">
        <f t="array" aca="1" ref="BN498" ca="1">SUM(IF($C498&gt;0,IF(AND(INDIRECT(ADDRESS($C498,44))=0,INDIRECT(ADDRESS($C498,38))&lt;&gt;"UL"),INDIRECT(ADDRESS($C498,COLUMN()-12)),0),0), IF($D498&gt;0,IF(AND(INDIRECT(ADDRESS($D498,44))=0,INDIRECT(ADDRESS($D498,38))&lt;&gt;"UL"),INDIRECT(ADDRESS($D498,COLUMN()-12)),0),0), IF($E498&gt;0,IF(AND(INDIRECT(ADDRESS($E498,44))=0,INDIRECT(ADDRESS($E498,38))&lt;&gt;"UL"),INDIRECT(ADDRESS($E498,COLUMN()-12)),0),0), IF($F498&gt;0,IF(AND(INDIRECT(ADDRESS($F498,44))=0,INDIRECT(ADDRESS($F498,38))&lt;&gt;"UL"),INDIRECT(ADDRESS($F498,COLUMN()-12)),0),0), IF($G498&gt;0,IF(AND(INDIRECT(ADDRESS($G498,44))=0,INDIRECT(ADDRESS($G498,38))&lt;&gt;"UL"),INDIRECT(ADDRESS($G498,COLUMN()-12)),0),0), IF($H498&gt;0,IF(AND(INDIRECT(ADDRESS($H498,44))=0,INDIRECT(ADDRESS($H498,38))&lt;&gt;"UL"),INDIRECT(ADDRESS($H498,COLUMN()-12)),0),0), IF($I498&gt;0,IF(AND(INDIRECT(ADDRESS($I498,44))=0,INDIRECT(ADDRESS($I498,38))&lt;&gt;"UL"),INDIRECT(ADDRESS($I498,COLUMN()-12)),0),0), IF($J498&gt;0,IF(AND(INDIRECT(ADDRESS($J498,44))=0,INDIRECT(ADDRESS($J498,38))&lt;&gt;"UL"),INDIRECT(ADDRESS($J498,COLUMN()-12)),0),0), IF($K498&gt;0,IF(AND(INDIRECT(ADDRESS($K498,44))=0,INDIRECT(ADDRESS($K498,38))&lt;&gt;"UL"),INDIRECT(ADDRESS($K498,COLUMN()-11)),0),0), IF($L498&gt;0,IF(AND(INDIRECT(ADDRESS($L498,44))=0,INDIRECT(ADDRESS($L498,38))&lt;&gt;"UL"),INDIRECT(ADDRESS($L498,COLUMN()-11)),0),0), IF($M498&gt;0,IF(AND(INDIRECT(ADDRESS($M498,44))=0,INDIRECT(ADDRESS($M498,38))&lt;&gt;"UL"),INDIRECT(ADDRESS($M498,COLUMN()-11)),0),0))</f>
        <v>0</v>
      </c>
      <c r="BO498" s="57" cm="1">
        <f t="array" aca="1" ref="BO498" ca="1">SUM(IF($C498&gt;0,IF(AND(INDIRECT(ADDRESS($C498,44))=0,INDIRECT(ADDRESS($C498,38))&lt;&gt;"UL"),INDIRECT(ADDRESS($C498,COLUMN()-12)),0),0), IF($D498&gt;0,IF(AND(INDIRECT(ADDRESS($D498,44))=0,INDIRECT(ADDRESS($D498,38))&lt;&gt;"UL"),INDIRECT(ADDRESS($D498,COLUMN()-12)),0),0), IF($E498&gt;0,IF(AND(INDIRECT(ADDRESS($E498,44))=0,INDIRECT(ADDRESS($E498,38))&lt;&gt;"UL"),INDIRECT(ADDRESS($E498,COLUMN()-12)),0),0), IF($F498&gt;0,IF(AND(INDIRECT(ADDRESS($F498,44))=0,INDIRECT(ADDRESS($F498,38))&lt;&gt;"UL"),INDIRECT(ADDRESS($F498,COLUMN()-12)),0),0), IF($G498&gt;0,IF(AND(INDIRECT(ADDRESS($G498,44))=0,INDIRECT(ADDRESS($G498,38))&lt;&gt;"UL"),INDIRECT(ADDRESS($G498,COLUMN()-12)),0),0), IF($H498&gt;0,IF(AND(INDIRECT(ADDRESS($H498,44))=0,INDIRECT(ADDRESS($H498,38))&lt;&gt;"UL"),INDIRECT(ADDRESS($H498,COLUMN()-12)),0),0), IF($I498&gt;0,IF(AND(INDIRECT(ADDRESS($I498,44))=0,INDIRECT(ADDRESS($I498,38))&lt;&gt;"UL"),INDIRECT(ADDRESS($I498,COLUMN()-12)),0),0), IF($J498&gt;0,IF(AND(INDIRECT(ADDRESS($J498,44))=0,INDIRECT(ADDRESS($J498,38))&lt;&gt;"UL"),INDIRECT(ADDRESS($J498,COLUMN()-12)),0),0), IF($K498&gt;0,IF(AND(INDIRECT(ADDRESS($K498,44))=0,INDIRECT(ADDRESS($K498,38))&lt;&gt;"UL"),INDIRECT(ADDRESS($K498,COLUMN()-11)),0),0), IF($L498&gt;0,IF(AND(INDIRECT(ADDRESS($L498,44))=0,INDIRECT(ADDRESS($L498,38))&lt;&gt;"UL"),INDIRECT(ADDRESS($L498,COLUMN()-11)),0),0), IF($M498&gt;0,IF(AND(INDIRECT(ADDRESS($M498,44))=0,INDIRECT(ADDRESS($M498,38))&lt;&gt;"UL"),INDIRECT(ADDRESS($M498,COLUMN()-11)),0),0))</f>
        <v>0</v>
      </c>
      <c r="BP498" s="57" cm="1">
        <f t="array" aca="1" ref="BP498" ca="1">SUM(IF($C498&gt;0,IF(AND(INDIRECT(ADDRESS($C498,44))=0,INDIRECT(ADDRESS($C498,38))&lt;&gt;"UL"),INDIRECT(ADDRESS($C498,COLUMN()-12)),0),0), IF($D498&gt;0,IF(AND(INDIRECT(ADDRESS($D498,44))=0,INDIRECT(ADDRESS($D498,38))&lt;&gt;"UL"),INDIRECT(ADDRESS($D498,COLUMN()-12)),0),0), IF($E498&gt;0,IF(AND(INDIRECT(ADDRESS($E498,44))=0,INDIRECT(ADDRESS($E498,38))&lt;&gt;"UL"),INDIRECT(ADDRESS($E498,COLUMN()-12)),0),0), IF($F498&gt;0,IF(AND(INDIRECT(ADDRESS($F498,44))=0,INDIRECT(ADDRESS($F498,38))&lt;&gt;"UL"),INDIRECT(ADDRESS($F498,COLUMN()-12)),0),0), IF($G498&gt;0,IF(AND(INDIRECT(ADDRESS($G498,44))=0,INDIRECT(ADDRESS($G498,38))&lt;&gt;"UL"),INDIRECT(ADDRESS($G498,COLUMN()-12)),0),0), IF($H498&gt;0,IF(AND(INDIRECT(ADDRESS($H498,44))=0,INDIRECT(ADDRESS($H498,38))&lt;&gt;"UL"),INDIRECT(ADDRESS($H498,COLUMN()-12)),0),0), IF($I498&gt;0,IF(AND(INDIRECT(ADDRESS($I498,44))=0,INDIRECT(ADDRESS($I498,38))&lt;&gt;"UL"),INDIRECT(ADDRESS($I498,COLUMN()-12)),0),0), IF($J498&gt;0,IF(AND(INDIRECT(ADDRESS($J498,44))=0,INDIRECT(ADDRESS($J498,38))&lt;&gt;"UL"),INDIRECT(ADDRESS($J498,COLUMN()-12)),0),0), IF($K498&gt;0,IF(AND(INDIRECT(ADDRESS($K498,44))=0,INDIRECT(ADDRESS($K498,38))&lt;&gt;"UL"),INDIRECT(ADDRESS($K498,COLUMN()-11)),0),0), IF($L498&gt;0,IF(AND(INDIRECT(ADDRESS($L498,44))=0,INDIRECT(ADDRESS($L498,38))&lt;&gt;"UL"),INDIRECT(ADDRESS($L498,COLUMN()-11)),0),0), IF($M498&gt;0,IF(AND(INDIRECT(ADDRESS($M498,44))=0,INDIRECT(ADDRESS($M498,38))&lt;&gt;"UL"),INDIRECT(ADDRESS($M498,COLUMN()-11)),0),0))</f>
        <v>0</v>
      </c>
      <c r="BQ498" s="57">
        <f t="shared" ca="1" si="356"/>
        <v>0</v>
      </c>
      <c r="BR498" s="161">
        <f t="shared" ca="1" si="357"/>
        <v>75.146235570411136</v>
      </c>
      <c r="BS498" s="59"/>
      <c r="BT498" s="56">
        <f t="shared" ca="1" si="358"/>
        <v>4.0517869216236404</v>
      </c>
      <c r="BU498" s="63">
        <f t="shared" ca="1" si="359"/>
        <v>0.12661834130073876</v>
      </c>
      <c r="BV498" s="57" t="s">
        <v>34</v>
      </c>
      <c r="BW498" s="57" cm="1">
        <f t="array" aca="1" ref="BW498" ca="1">SUM(IF($C498&gt;0,IF(AND(INDIRECT(ADDRESS($C498,44))=0,INDIRECT(ADDRESS($C498,38))="UL",ISERROR(SEARCH("Rear",INDIRECT(ADDRESS($C498,33)))),ISERROR(SEARCH("Side",INDIRECT(ADDRESS($C498,33))))),INDIRECT(ADDRESS($C498,COLUMN())),0),0),IF($D498&gt;0,IF(AND(INDIRECT(ADDRESS($D498,44))=0,INDIRECT(ADDRESS($D498,38))="UL",ISERROR(SEARCH("Rear",INDIRECT(ADDRESS($D498,33)))),ISERROR(SEARCH("Side",INDIRECT(ADDRESS($D498,33))))),INDIRECT(ADDRESS($D498,COLUMN())),0),0),IF($E498&gt;0,IF(AND(INDIRECT(ADDRESS($E498,44))=0,INDIRECT(ADDRESS($E498,38))="UL",ISERROR(SEARCH("Rear",INDIRECT(ADDRESS($E498,33)))),ISERROR(SEARCH("Side",INDIRECT(ADDRESS($E498,33))))),INDIRECT(ADDRESS($E498,COLUMN())),0),0),IF($F498&gt;0,IF(AND(INDIRECT(ADDRESS($F498,44))=0,INDIRECT(ADDRESS($F498,38))="UL",ISERROR(SEARCH("Rear",INDIRECT(ADDRESS($F498,33)))),ISERROR(SEARCH("Side",INDIRECT(ADDRESS($F498,33))))),INDIRECT(ADDRESS($F498,COLUMN())),0),0),IF($G498&gt;0,IF(AND(INDIRECT(ADDRESS($G498,44))=0,INDIRECT(ADDRESS($G498,38))="UL",ISERROR(SEARCH("Rear",INDIRECT(ADDRESS($G498,33)))),ISERROR(SEARCH("Side",INDIRECT(ADDRESS($G498,33))))),INDIRECT(ADDRESS($G498,COLUMN())),0),0),IF($H498&gt;0,IF(AND(INDIRECT(ADDRESS($H498,44))=0,INDIRECT(ADDRESS($H498,38))="UL",ISERROR(SEARCH("Rear",INDIRECT(ADDRESS($H498,33)))),ISERROR(SEARCH("Side",INDIRECT(ADDRESS($H498,33))))),INDIRECT(ADDRESS($H498,COLUMN())),0),0),IF($I498&gt;0,IF(AND(INDIRECT(ADDRESS($I498,44))=0,INDIRECT(ADDRESS($I498,38))="UL",ISERROR(SEARCH("Rear",INDIRECT(ADDRESS($I498,33)))),ISERROR(SEARCH("Side",INDIRECT(ADDRESS($I498,33))))),INDIRECT(ADDRESS($I498,COLUMN())),0),0),IF($J498&gt;0,IF(AND(INDIRECT(ADDRESS($J498,44))=0,INDIRECT(ADDRESS($J498,38))="UL",ISERROR(SEARCH("Rear",INDIRECT(ADDRESS($J498,33)))),ISERROR(SEARCH("Side",INDIRECT(ADDRESS($J498,33))))),INDIRECT(ADDRESS($J498,COLUMN())),0),0),IF($K498&gt;0,IF(AND(INDIRECT(ADDRESS($K498,44))=0,INDIRECT(ADDRESS($K498,38))="UL",ISERROR(SEARCH("Rear",INDIRECT(ADDRESS($K498,33)))),ISERROR(SEARCH("Side",INDIRECT(ADDRESS($K498,33))))),INDIRECT(ADDRESS($K498,COLUMN())),0),0),IF($L498&gt;0,IF(AND(INDIRECT(ADDRESS($L498,44))=0,INDIRECT(ADDRESS($L498,38))="UL",ISERROR(SEARCH("Rear",INDIRECT(ADDRESS($L498,33)))),ISERROR(SEARCH("Side",INDIRECT(ADDRESS($L498,33))))),INDIRECT(ADDRESS($L498,COLUMN())),0),0),IF($M498&gt;0,IF(AND(INDIRECT(ADDRESS($M498,44))=0,INDIRECT(ADDRESS($M498,38))="UL",ISERROR(SEARCH("Rear",INDIRECT(ADDRESS($M498,33)))),ISERROR(SEARCH("Side",INDIRECT(ADDRESS($M498,33))))),INDIRECT(ADDRESS($M498,COLUMN())),0),0))</f>
        <v>0.99999999999999989</v>
      </c>
      <c r="BX498" s="57">
        <f t="shared" ca="1" si="360"/>
        <v>0.99999999999999989</v>
      </c>
      <c r="BY498" s="57" cm="1">
        <f t="array" aca="1" ref="BY498" ca="1">SUM(IF($C498&gt;0,IF(AND(INDIRECT(ADDRESS($C498,44))=0,INDIRECT(ADDRESS($C498,38))="UL"),INDIRECT(ADDRESS($C498,COLUMN())),0),0),IF($D498&gt;0,IF(AND(INDIRECT(ADDRESS($D498,44))=0,INDIRECT(ADDRESS($D498,38))="UL"),INDIRECT(ADDRESS($D498,COLUMN())),0),0),IF($E498&gt;0,IF(AND(INDIRECT(ADDRESS($E498,44))=0,INDIRECT(ADDRESS($E498,38))="UL"),INDIRECT(ADDRESS($E498,COLUMN())),0),0),IF($F498&gt;0,IF(AND(INDIRECT(ADDRESS($F498,44))=0,INDIRECT(ADDRESS($F498,38))="UL"),INDIRECT(ADDRESS($F498,COLUMN())),0),0),IF($G498&gt;0,IF(AND(INDIRECT(ADDRESS($G498,44))=0,INDIRECT(ADDRESS($G498,38))="UL"),INDIRECT(ADDRESS($G498,COLUMN())),0),0),IF($H498&gt;0,IF(AND(INDIRECT(ADDRESS($H498,44))=0,INDIRECT(ADDRESS($H498,38))="UL"),INDIRECT(ADDRESS($H498,COLUMN())),0),0),IF($I498&gt;0,IF(AND(INDIRECT(ADDRESS($I498,44))=0,INDIRECT(ADDRESS($I498,38))="UL"),INDIRECT(ADDRESS($I498,COLUMN())),0),0),IF($J498&gt;0,IF(AND(INDIRECT(ADDRESS($J498,44))=0,INDIRECT(ADDRESS($J498,38))="UL"),INDIRECT(ADDRESS($J498,COLUMN())),0),0),IF($K498&gt;0,IF(AND(INDIRECT(ADDRESS($K498,44))=0,INDIRECT(ADDRESS($K498,38))="UL"),INDIRECT(ADDRESS($K498,COLUMN())),0),0),IF($L498&gt;0,IF(AND(INDIRECT(ADDRESS($L498,44))=0,INDIRECT(ADDRESS($L498,38))="UL"),INDIRECT(ADDRESS($L498,COLUMN())),0),0),IF($M498&gt;0,IF(AND(INDIRECT(ADDRESS($M498,44))=0,INDIRECT(ADDRESS($M498,38))="UL"),INDIRECT(ADDRESS($M498,COLUMN())),0),0))</f>
        <v>0.33333333333333331</v>
      </c>
      <c r="BZ498" s="57" cm="1">
        <f t="array" aca="1" ref="BZ498" ca="1">SUM(IF($C498&gt;0,IF(AND(INDIRECT(ADDRESS($C498,44))=0,INDIRECT(ADDRESS($C498,38))="UL"),INDIRECT(ADDRESS($C498,COLUMN())),0),0),IF($D498&gt;0,IF(AND(INDIRECT(ADDRESS($D498,44))=0,INDIRECT(ADDRESS($D498,38))="UL"),INDIRECT(ADDRESS($D498,COLUMN())),0),0),IF($E498&gt;0,IF(AND(INDIRECT(ADDRESS($E498,44))=0,INDIRECT(ADDRESS($E498,38))="UL"),INDIRECT(ADDRESS($E498,COLUMN())),0),0),IF($F498&gt;0,IF(AND(INDIRECT(ADDRESS($F498,44))=0,INDIRECT(ADDRESS($F498,38))="UL"),INDIRECT(ADDRESS($F498,COLUMN())),0),0),IF($G498&gt;0,IF(AND(INDIRECT(ADDRESS($G498,44))=0,INDIRECT(ADDRESS($G498,38))="UL"),INDIRECT(ADDRESS($G498,COLUMN())),0),0),IF($H498&gt;0,IF(AND(INDIRECT(ADDRESS($H498,44))=0,INDIRECT(ADDRESS($H498,38))="UL"),INDIRECT(ADDRESS($H498,COLUMN())),0),0),IF($I498&gt;0,IF(AND(INDIRECT(ADDRESS($I498,44))=0,INDIRECT(ADDRESS($I498,38))="UL"),INDIRECT(ADDRESS($I498,COLUMN())),0),0),IF($J498&gt;0,IF(AND(INDIRECT(ADDRESS($J498,44))=0,INDIRECT(ADDRESS($J498,38))="UL"),INDIRECT(ADDRESS($J498,COLUMN())),0),0),IF($K498&gt;0,IF(AND(INDIRECT(ADDRESS($K498,44))=0,INDIRECT(ADDRESS($K498,38))="UL"),INDIRECT(ADDRESS($K498,COLUMN())),0),0),IF($L498&gt;0,IF(AND(INDIRECT(ADDRESS($L498,44))=0,INDIRECT(ADDRESS($L498,38))="UL"),INDIRECT(ADDRESS($L498,COLUMN())),0),0),IF($M498&gt;0,IF(AND(INDIRECT(ADDRESS($M498,44))=0,INDIRECT(ADDRESS($M498,38))="UL"),INDIRECT(ADDRESS($M498,COLUMN())),0),0))</f>
        <v>0.22222222222222221</v>
      </c>
      <c r="CA498" s="57">
        <f t="shared" ca="1" si="361"/>
        <v>0.22222222222222221</v>
      </c>
      <c r="CB498" s="57" cm="1">
        <f t="array" aca="1" ref="CB498" ca="1">SUM(IF($C498&gt;0,IF(AND(INDIRECT(ADDRESS($C498,44))=0,INDIRECT(ADDRESS($C498,38))&lt;&gt;"UL"),INDIRECT(ADDRESS($C498,COLUMN())),0),0),IF($D498&gt;0,IF(AND(INDIRECT(ADDRESS($D498,44))=0,INDIRECT(ADDRESS($D498,38))&lt;&gt;"UL"),INDIRECT(ADDRESS($D498,COLUMN())),0),0),IF($E498&gt;0,IF(AND(INDIRECT(ADDRESS($E498,44))=0,INDIRECT(ADDRESS($E498,38))&lt;&gt;"UL"),INDIRECT(ADDRESS($E498,COLUMN())),0),0),IF($F498&gt;0,IF(AND(INDIRECT(ADDRESS($F498,44))=0,INDIRECT(ADDRESS($F498,38))&lt;&gt;"UL"),INDIRECT(ADDRESS($F498,COLUMN())),0),0),IF($G498&gt;0,IF(AND(INDIRECT(ADDRESS($G498,44))=0,INDIRECT(ADDRESS($G498,38))&lt;&gt;"UL"),INDIRECT(ADDRESS($G498,COLUMN())),0),0),IF($H498&gt;0,IF(AND(INDIRECT(ADDRESS($H498,44))=0,INDIRECT(ADDRESS($H498,38))&lt;&gt;"UL"),INDIRECT(ADDRESS($H498,COLUMN())),0),0),IF($I498&gt;0,IF(AND(INDIRECT(ADDRESS($I498,44))=0,INDIRECT(ADDRESS($I498,38))&lt;&gt;"UL"),INDIRECT(ADDRESS($I498,COLUMN())),0),0),IF($J498&gt;0,IF(AND(INDIRECT(ADDRESS($J498,44))=0,INDIRECT(ADDRESS($J498,38))&lt;&gt;"UL"),INDIRECT(ADDRESS($J498,COLUMN())),0),0),IF($K498&gt;0,IF(AND(INDIRECT(ADDRESS($K498,44))=0,INDIRECT(ADDRESS($K498,38))&lt;&gt;"UL"),INDIRECT(ADDRESS($K498,COLUMN())),0),0),IF($L498&gt;0,IF(AND(INDIRECT(ADDRESS($L498,44))=0,INDIRECT(ADDRESS($L498,38))&lt;&gt;"UL"),INDIRECT(ADDRESS($L498,COLUMN())),0),0),IF($M498&gt;0,IF(AND(INDIRECT(ADDRESS($M498,44))=0,INDIRECT(ADDRESS($M498,38))&lt;&gt;"UL"),INDIRECT(ADDRESS($M498,COLUMN())),0),0))</f>
        <v>0</v>
      </c>
      <c r="CC498" s="57">
        <f t="shared" ca="1" si="362"/>
        <v>0</v>
      </c>
      <c r="CD498" s="57" cm="1">
        <f t="array" aca="1" ref="CD498" ca="1">SUM(IF($C498&gt;0,IF(AND(INDIRECT(ADDRESS($C498,44))=0,INDIRECT(ADDRESS($C498,38))&lt;&gt;"UL"),INDIRECT(ADDRESS($C498,COLUMN())),0),0),IF($D498&gt;0,IF(AND(INDIRECT(ADDRESS($D498,44))=0,INDIRECT(ADDRESS($D498,38))&lt;&gt;"UL"),INDIRECT(ADDRESS($D498,COLUMN())),0),0),IF($E498&gt;0,IF(AND(INDIRECT(ADDRESS($E498,44))=0,INDIRECT(ADDRESS($E498,38))&lt;&gt;"UL"),INDIRECT(ADDRESS($E498,COLUMN())),0),0),IF($F498&gt;0,IF(AND(INDIRECT(ADDRESS($F498,44))=0,INDIRECT(ADDRESS($F498,38))&lt;&gt;"UL"),INDIRECT(ADDRESS($F498,COLUMN())),0),0),IF($G498&gt;0,IF(AND(INDIRECT(ADDRESS($G498,44))=0,INDIRECT(ADDRESS($G498,38))&lt;&gt;"UL"),INDIRECT(ADDRESS($G498,COLUMN())),0),0),IF($H498&gt;0,IF(AND(INDIRECT(ADDRESS($H498,44))=0,INDIRECT(ADDRESS($H498,38))&lt;&gt;"UL"),INDIRECT(ADDRESS($H498,COLUMN())),0),0),IF($I498&gt;0,IF(AND(INDIRECT(ADDRESS($I498,44))=0,INDIRECT(ADDRESS($I498,38))&lt;&gt;"UL"),INDIRECT(ADDRESS($I498,COLUMN())),0),0),IF($J498&gt;0,IF(AND(INDIRECT(ADDRESS($J498,44))=0,INDIRECT(ADDRESS($J498,38))&lt;&gt;"UL"),INDIRECT(ADDRESS($J498,COLUMN())),0),0),IF($K498&gt;0,IF(AND(INDIRECT(ADDRESS($K498,44))=0,INDIRECT(ADDRESS($K498,38))&lt;&gt;"UL"),INDIRECT(ADDRESS($K498,COLUMN())),0),0),IF($L498&gt;0,IF(AND(INDIRECT(ADDRESS($L498,44))=0,INDIRECT(ADDRESS($L498,38))&lt;&gt;"UL"),INDIRECT(ADDRESS($L498,COLUMN())),0),0),IF($M498&gt;0,IF(AND(INDIRECT(ADDRESS($M498,44))=0,INDIRECT(ADDRESS($M498,38))&lt;&gt;"UL"),INDIRECT(ADDRESS($M498,COLUMN())),0),0))</f>
        <v>0</v>
      </c>
      <c r="CE498" s="57" cm="1">
        <f t="array" aca="1" ref="CE498" ca="1">SUM(IF($C498&gt;0,IF(AND(INDIRECT(ADDRESS($C498,44))=0,INDIRECT(ADDRESS($C498,38))&lt;&gt;"UL"),INDIRECT(ADDRESS($C498,COLUMN())),0),0),IF($D498&gt;0,IF(AND(INDIRECT(ADDRESS($D498,44))=0,INDIRECT(ADDRESS($D498,38))&lt;&gt;"UL"),INDIRECT(ADDRESS($D498,COLUMN())),0),0),IF($E498&gt;0,IF(AND(INDIRECT(ADDRESS($E498,44))=0,INDIRECT(ADDRESS($E498,38))&lt;&gt;"UL"),INDIRECT(ADDRESS($E498,COLUMN())),0),0),IF($F498&gt;0,IF(AND(INDIRECT(ADDRESS($F498,44))=0,INDIRECT(ADDRESS($F498,38))&lt;&gt;"UL"),INDIRECT(ADDRESS($F498,COLUMN())),0),0),IF($G498&gt;0,IF(AND(INDIRECT(ADDRESS($G498,44))=0,INDIRECT(ADDRESS($G498,38))&lt;&gt;"UL"),INDIRECT(ADDRESS($G498,COLUMN())),0),0),IF($H498&gt;0,IF(AND(INDIRECT(ADDRESS($H498,44))=0,INDIRECT(ADDRESS($H498,38))&lt;&gt;"UL"),INDIRECT(ADDRESS($H498,COLUMN())),0),0),IF($I498&gt;0,IF(AND(INDIRECT(ADDRESS($I498,44))=0,INDIRECT(ADDRESS($I498,38))&lt;&gt;"UL"),INDIRECT(ADDRESS($I498,COLUMN())),0),0),IF($J498&gt;0,IF(AND(INDIRECT(ADDRESS($J498,44))=0,INDIRECT(ADDRESS($J498,38))&lt;&gt;"UL"),INDIRECT(ADDRESS($J498,COLUMN())),0),0),IF($K498&gt;0,IF(AND(INDIRECT(ADDRESS($K498,44))=0,INDIRECT(ADDRESS($K498,38))&lt;&gt;"UL"),INDIRECT(ADDRESS($K498,COLUMN())),0),0),IF($L498&gt;0,IF(AND(INDIRECT(ADDRESS($L498,44))=0,INDIRECT(ADDRESS($L498,38))&lt;&gt;"UL"),INDIRECT(ADDRESS($L498,COLUMN())),0),0),IF($M498&gt;0,IF(AND(INDIRECT(ADDRESS($M498,44))=0,INDIRECT(ADDRESS($M498,38))&lt;&gt;"UL"),INDIRECT(ADDRESS($M498,COLUMN())),0),0))</f>
        <v>0</v>
      </c>
      <c r="CF498" s="57">
        <f t="shared" ca="1" si="363"/>
        <v>0</v>
      </c>
      <c r="CG498" s="57">
        <f t="shared" ca="1" si="364"/>
        <v>2.3146816388236182</v>
      </c>
      <c r="CH498" s="57">
        <f t="shared" ca="1" si="365"/>
        <v>7.2333801213238069E-2</v>
      </c>
      <c r="CI498" s="19">
        <f t="shared" ca="1" si="366"/>
        <v>14.062012872840564</v>
      </c>
      <c r="CJ498" s="19"/>
      <c r="CK498" s="57" cm="1">
        <f t="array" aca="1" ref="CK498" ca="1">IF(AU498="S", SUM(IF($C498&gt;0,IF(INDIRECT(ADDRESS($C498,43))&lt;&gt;1,INDIRECT(ADDRESS($C498,48)),0),0), IF($D498&gt;0,IF(INDIRECT(ADDRESS($D498,43))&lt;&gt;1,INDIRECT(ADDRESS($D498,48)),0),0), IF($E498&gt;0,IF(INDIRECT(ADDRESS($E498,43))&lt;&gt;1,INDIRECT(ADDRESS($E498,48)),0),0), IF($F498&gt;0,IF(INDIRECT(ADDRESS($F498,43))&lt;&gt;1,INDIRECT(ADDRESS($F498,48)),0),0), IF($G498&gt;0,IF(INDIRECT(ADDRESS($G498,43))&lt;&gt;1,INDIRECT(ADDRESS($G498,48)),0),0), IF($H498&gt;0,IF(INDIRECT(ADDRESS($H498,43))&lt;&gt;1,INDIRECT(ADDRESS($H498,48)),0),0), IF($I498&gt;0,IF(INDIRECT(ADDRESS($I498,43))&lt;&gt;1,INDIRECT(ADDRESS($I498,48)),0),0), IF($J498&gt;0,IF(INDIRECT(ADDRESS($J498,43))&lt;&gt;1,INDIRECT(ADDRESS($J498,48)),0),0), IF($K498&gt;0,IF(INDIRECT(ADDRESS($K498,43))&lt;&gt;1,INDIRECT(ADDRESS($K498,48)),0),0), IF($L498&gt;0,IF(INDIRECT(ADDRESS($L498,43))&lt;&gt;1,INDIRECT(ADDRESS($L498,48)),0),0), IF($M498&gt;0,IF(INDIRECT(ADDRESS($M498,43))&lt;&gt;1,INDIRECT(ADDRESS($M498,48)),0),0)), IF(AU498="L",SUM(IF($C498&gt;0,IF(INDIRECT(ADDRESS($C498,43))&lt;&gt;1,INDIRECT(ADDRESS($C498,50)),0),0), IF($D498&gt;0,IF(INDIRECT(ADDRESS($D498,43))&lt;&gt;1,INDIRECT(ADDRESS($D498,50)),0),0), IF($E498&gt;0,IF(INDIRECT(ADDRESS($E498,43))&lt;&gt;1,INDIRECT(ADDRESS($E498,50)),0),0), IF($F498&gt;0,IF(INDIRECT(ADDRESS($F498,43))&lt;&gt;1,INDIRECT(ADDRESS($F498,50)),0),0), IF($G498&gt;0,IF(INDIRECT(ADDRESS($G498,43))&lt;&gt;1,INDIRECT(ADDRESS($G498,50)),0),0), IF($G498&gt;0,IF(INDIRECT(ADDRESS($G498,43))&lt;&gt;1,INDIRECT(ADDRESS($G498,50)),0),0), IF($H498&gt;0,IF(INDIRECT(ADDRESS($H498,43))&lt;&gt;1,INDIRECT(ADDRESS($H498,50)),0),0), IF($I498&gt;0,IF(INDIRECT(ADDRESS($I498,43))&lt;&gt;1,INDIRECT(ADDRESS($I498,50)),0),0), IF($J498&gt;0,IF(INDIRECT(ADDRESS($J498,43))&lt;&gt;1,INDIRECT(ADDRESS($J498,50)),0),0), IF($K498&gt;0,IF(INDIRECT(ADDRESS($K498,43))&lt;&gt;1,INDIRECT(ADDRESS($K498,50)),0),0), IF($L498&gt;0,IF(INDIRECT(ADDRESS($L498,43))&lt;&gt;1,INDIRECT(ADDRESS($L498,50)),0),0), IF($M498&gt;0,IF(INDIRECT(ADDRESS($M498,43))&lt;&gt;1,INDIRECT(ADDRESS($M498,50)),0),0)), SUM(IF($C498&gt;0,IF(INDIRECT(ADDRESS($C498,43))&lt;&gt;1,INDIRECT(ADDRESS($C498,49)),0),0), IF($D498&gt;0,IF(INDIRECT(ADDRESS($D498,43))&lt;&gt;1,INDIRECT(ADDRESS($D498,49)),0),0), IF($E498&gt;0,IF(INDIRECT(ADDRESS($E498,43))&lt;&gt;1,INDIRECT(ADDRESS($E498,49)),0),0), IF($F498&gt;0,IF(INDIRECT(ADDRESS($F498,43))&lt;&gt;1,INDIRECT(ADDRESS($F498,49)),0),0), IF($G498&gt;0,IF(INDIRECT(ADDRESS($G498,43))&lt;&gt;1,INDIRECT(ADDRESS($G498,49)),0),0), IF($G498&gt;0,IF(INDIRECT(ADDRESS($G498,43))&lt;&gt;1,INDIRECT(ADDRESS($G498,49)),0),0), IF($H498&gt;0,IF(INDIRECT(ADDRESS($H498,43))&lt;&gt;1,INDIRECT(ADDRESS($H498,49)),0),0), IF($I498&gt;0,IF(INDIRECT(ADDRESS($I498,43))&lt;&gt;1,INDIRECT(ADDRESS($I498,49)),0),0), IF($J498&gt;0,IF(INDIRECT(ADDRESS($J498,43))&lt;&gt;1,INDIRECT(ADDRESS($J498,49)),0),0), IF($K498&gt;0,IF(INDIRECT(ADDRESS($K498,43))&lt;&gt;1,INDIRECT(ADDRESS($K498,49)),0),0), IF($L498&gt;0,IF(INDIRECT(ADDRESS($L498,43))&lt;&gt;1,INDIRECT(ADDRESS($L498,49)),0),0), IF($M498&gt;0,IF(INDIRECT(ADDRESS($M498,43))&lt;&gt;1,INDIRECT(ADDRESS($M498,49)),0),0))))</f>
        <v>1.7777777777777777</v>
      </c>
      <c r="CL498" s="57" cm="1">
        <f t="array" aca="1" ref="CL498" ca="1">1.5*SUM(IF($C498&gt;0,IF(INDIRECT(ADDRESS($C498,44))=1,INDIRECT(ADDRESS($C498,47)),0),0),IF($D498&gt;0,IF(INDIRECT(ADDRESS($D498,44))=1,INDIRECT(ADDRESS($CF473,47)),0),0),IF($E498&gt;0,IF(INDIRECT(ADDRESS($E498,44))=1,INDIRECT(ADDRESS($E498,47)),0),0),IF($F498&gt;0,IF(INDIRECT(ADDRESS($F498,44))=1,INDIRECT(ADDRESS($F498,47)),0),0),IF($G498&gt;0,IF(INDIRECT(ADDRESS($G498,44))=1,INDIRECT(ADDRESS($G498,47)),0),0),IF($G498&gt;0,IF(INDIRECT(ADDRESS($G498,44))=1,INDIRECT(ADDRESS($G498,47)),0),0),IF($H498&gt;0,IF(INDIRECT(ADDRESS($H498,44))=1,INDIRECT(ADDRESS($H498,47)),0),0),IF($I498&gt;0,IF(INDIRECT(ADDRESS($I498,44))=1,INDIRECT(ADDRESS($I498,47)),0),0),IF($J498&gt;0,IF(INDIRECT(ADDRESS($J498,44))=1,INDIRECT(ADDRESS($J498,47)),0),0),IF($K498&gt;0,IF(INDIRECT(ADDRESS($K498,44))=1,INDIRECT(ADDRESS($K498,47)),0),0),IF($L498&gt;0,IF(INDIRECT(ADDRESS($L498,44))=1,INDIRECT(ADDRESS($L498,47)),0),0),IF($M498&gt;0,IF(INDIRECT(ADDRESS($M498,44))=1,INDIRECT(ADDRESS($M498,47)),0),0))</f>
        <v>0</v>
      </c>
      <c r="CM498" s="56">
        <f t="shared" ca="1" si="367"/>
        <v>0.9321434543376641</v>
      </c>
      <c r="CN498" s="59"/>
    </row>
    <row r="499" spans="1:92" s="208" customFormat="1" x14ac:dyDescent="0.25">
      <c r="A499" s="204"/>
      <c r="B499" s="205"/>
      <c r="C499" s="205"/>
      <c r="D499" s="205"/>
      <c r="E499" s="205"/>
      <c r="F499" s="205"/>
      <c r="G499" s="205"/>
      <c r="H499" s="205"/>
      <c r="I499" s="205"/>
      <c r="J499" s="205"/>
      <c r="K499" s="205"/>
      <c r="L499" s="205"/>
      <c r="M499" s="205"/>
      <c r="N499" s="206"/>
      <c r="O499" s="206"/>
      <c r="P499" s="206"/>
      <c r="Q499" s="206"/>
      <c r="R499" s="206"/>
      <c r="S499" s="206"/>
      <c r="T499" s="206"/>
      <c r="U499" s="206"/>
      <c r="V499" s="206"/>
      <c r="W499" s="206"/>
      <c r="X499" s="206"/>
      <c r="Y499" s="206"/>
      <c r="Z499" s="206"/>
      <c r="AA499" s="206"/>
      <c r="AB499" s="207"/>
      <c r="AC499" s="207"/>
      <c r="AD499" s="207"/>
      <c r="AF499" s="209"/>
      <c r="AG499" s="209"/>
      <c r="AH499" s="210"/>
      <c r="AI499" s="210"/>
      <c r="AJ499" s="210"/>
      <c r="AK499" s="210"/>
      <c r="AL499" s="210"/>
      <c r="AM499" s="210"/>
      <c r="AN499" s="210"/>
      <c r="AO499" s="210"/>
      <c r="AP499" s="210"/>
      <c r="AQ499" s="210"/>
      <c r="AR499" s="210"/>
      <c r="AS499" s="210"/>
      <c r="AT499" s="209"/>
      <c r="AU499" s="211" t="s">
        <v>117</v>
      </c>
      <c r="AV499" s="210" cm="1">
        <f t="array" aca="1" ref="AV499" ca="1">SUM(IF($C499&gt;0,IF(AND(INDIRECT(ADDRESS($C499,44))=0,INDIRECT(ADDRESS($C499,38))="UL",ISERROR(SEARCH("Rear",INDIRECT(ADDRESS($C499,33)))),ISERROR(SEARCH("Side",INDIRECT(ADDRESS($C499,33))))),INDIRECT(ADDRESS($C499,COLUMN())),0),0),IF($D499&gt;0,IF(AND(INDIRECT(ADDRESS($D499,44))=0,INDIRECT(ADDRESS($D499,38))="UL",ISERROR(SEARCH("Rear",INDIRECT(ADDRESS($D499,33)))),ISERROR(SEARCH("Side",INDIRECT(ADDRESS($D499,33))))),INDIRECT(ADDRESS($D499,COLUMN())),0),0),IF($E499&gt;0,IF(AND(INDIRECT(ADDRESS($E499,44))=0,INDIRECT(ADDRESS($E499,38))="UL",ISERROR(SEARCH("Rear",INDIRECT(ADDRESS($E499,33)))),ISERROR(SEARCH("Side",INDIRECT(ADDRESS($E499,33))))),INDIRECT(ADDRESS($E499,COLUMN())),0),0),IF($F499&gt;0,IF(AND(INDIRECT(ADDRESS($F499,44))=0,INDIRECT(ADDRESS($F499,38))="UL",ISERROR(SEARCH("Rear",INDIRECT(ADDRESS($F499,33)))),ISERROR(SEARCH("Side",INDIRECT(ADDRESS($F499,33))))),INDIRECT(ADDRESS($F499,COLUMN())),0),0),IF($G499&gt;0,IF(AND(INDIRECT(ADDRESS($G499,44))=0,INDIRECT(ADDRESS($G499,38))="UL",ISERROR(SEARCH("Rear",INDIRECT(ADDRESS($G499,33)))),ISERROR(SEARCH("Side",INDIRECT(ADDRESS($G499,33))))),INDIRECT(ADDRESS($G499,COLUMN())),0),0),IF($H499&gt;0,IF(AND(INDIRECT(ADDRESS($H499,44))=0,INDIRECT(ADDRESS($H499,38))="UL",ISERROR(SEARCH("Rear",INDIRECT(ADDRESS($H499,33)))),ISERROR(SEARCH("Side",INDIRECT(ADDRESS($H499,33))))),INDIRECT(ADDRESS($H499,COLUMN())),0),0),IF($I499&gt;0,IF(AND(INDIRECT(ADDRESS($I499,44))=0,INDIRECT(ADDRESS($I499,38))="UL",ISERROR(SEARCH("Rear",INDIRECT(ADDRESS($I499,33)))),ISERROR(SEARCH("Side",INDIRECT(ADDRESS($I499,33))))),INDIRECT(ADDRESS($I499,COLUMN())),0),0),IF($J499&gt;0,IF(AND(INDIRECT(ADDRESS($J499,44))=0,INDIRECT(ADDRESS($J499,38))="UL",ISERROR(SEARCH("Rear",INDIRECT(ADDRESS($J499,33)))),ISERROR(SEARCH("Side",INDIRECT(ADDRESS($J499,33))))),INDIRECT(ADDRESS($J499,COLUMN())),0),0),IF($K499&gt;0,IF(AND(INDIRECT(ADDRESS($K499,44))=0,INDIRECT(ADDRESS($K499,38))="UL",ISERROR(SEARCH("Rear",INDIRECT(ADDRESS($K499,33)))),ISERROR(SEARCH("Side",INDIRECT(ADDRESS($K499,33))))),INDIRECT(ADDRESS($K499,COLUMN())),0),0),IF($L499&gt;0,IF(AND(INDIRECT(ADDRESS($L499,44))=0,INDIRECT(ADDRESS($L499,38))="UL",ISERROR(SEARCH("Rear",INDIRECT(ADDRESS($L499,33)))),ISERROR(SEARCH("Side",INDIRECT(ADDRESS($L499,33))))),INDIRECT(ADDRESS($L499,COLUMN())),0),0),IF($M499&gt;0,IF(AND(INDIRECT(ADDRESS($M499,44))=0,INDIRECT(ADDRESS($M499,38))="UL",ISERROR(SEARCH("Rear",INDIRECT(ADDRESS($M499,33)))),ISERROR(SEARCH("Side",INDIRECT(ADDRESS($M499,33))))),INDIRECT(ADDRESS($M499,COLUMN())),0),0))</f>
        <v>0</v>
      </c>
      <c r="AW499" s="210" cm="1">
        <f t="array" aca="1" ref="AW499" ca="1">SUM(IF($C499&gt;0,IF(AND(INDIRECT(ADDRESS($C499,44))=0,INDIRECT(ADDRESS($C499,38))="UL",ISERROR(SEARCH("Rear",INDIRECT(ADDRESS($C499,33)))),ISERROR(SEARCH("Side",INDIRECT(ADDRESS($C499,33))))),INDIRECT(ADDRESS($C499,COLUMN())),0),0),IF($D499&gt;0,IF(AND(INDIRECT(ADDRESS($D499,44))=0,INDIRECT(ADDRESS($D499,38))="UL",ISERROR(SEARCH("Rear",INDIRECT(ADDRESS($D499,33)))),ISERROR(SEARCH("Side",INDIRECT(ADDRESS($D499,33))))),INDIRECT(ADDRESS($D499,COLUMN())),0),0),IF($E499&gt;0,IF(AND(INDIRECT(ADDRESS($E499,44))=0,INDIRECT(ADDRESS($E499,38))="UL",ISERROR(SEARCH("Rear",INDIRECT(ADDRESS($E499,33)))),ISERROR(SEARCH("Side",INDIRECT(ADDRESS($E499,33))))),INDIRECT(ADDRESS($E499,COLUMN())),0),0),IF($F499&gt;0,IF(AND(INDIRECT(ADDRESS($F499,44))=0,INDIRECT(ADDRESS($F499,38))="UL",ISERROR(SEARCH("Rear",INDIRECT(ADDRESS($F499,33)))),ISERROR(SEARCH("Side",INDIRECT(ADDRESS($F499,33))))),INDIRECT(ADDRESS($F499,COLUMN())),0),0),IF($G499&gt;0,IF(AND(INDIRECT(ADDRESS($G499,44))=0,INDIRECT(ADDRESS($G499,38))="UL",ISERROR(SEARCH("Rear",INDIRECT(ADDRESS($G499,33)))),ISERROR(SEARCH("Side",INDIRECT(ADDRESS($G499,33))))),INDIRECT(ADDRESS($G499,COLUMN())),0),0),IF($H499&gt;0,IF(AND(INDIRECT(ADDRESS($H499,44))=0,INDIRECT(ADDRESS($H499,38))="UL",ISERROR(SEARCH("Rear",INDIRECT(ADDRESS($H499,33)))),ISERROR(SEARCH("Side",INDIRECT(ADDRESS($H499,33))))),INDIRECT(ADDRESS($H499,COLUMN())),0),0),IF($I499&gt;0,IF(AND(INDIRECT(ADDRESS($I499,44))=0,INDIRECT(ADDRESS($I499,38))="UL",ISERROR(SEARCH("Rear",INDIRECT(ADDRESS($I499,33)))),ISERROR(SEARCH("Side",INDIRECT(ADDRESS($I499,33))))),INDIRECT(ADDRESS($I499,COLUMN())),0),0),IF($J499&gt;0,IF(AND(INDIRECT(ADDRESS($J499,44))=0,INDIRECT(ADDRESS($J499,38))="UL",ISERROR(SEARCH("Rear",INDIRECT(ADDRESS($J499,33)))),ISERROR(SEARCH("Side",INDIRECT(ADDRESS($J499,33))))),INDIRECT(ADDRESS($J499,COLUMN())),0),0),IF($K499&gt;0,IF(AND(INDIRECT(ADDRESS($K499,44))=0,INDIRECT(ADDRESS($K499,38))="UL",ISERROR(SEARCH("Rear",INDIRECT(ADDRESS($K499,33)))),ISERROR(SEARCH("Side",INDIRECT(ADDRESS($K499,33))))),INDIRECT(ADDRESS($K499,COLUMN())),0),0),IF($L499&gt;0,IF(AND(INDIRECT(ADDRESS($L499,44))=0,INDIRECT(ADDRESS($L499,38))="UL",ISERROR(SEARCH("Rear",INDIRECT(ADDRESS($L499,33)))),ISERROR(SEARCH("Side",INDIRECT(ADDRESS($L499,33))))),INDIRECT(ADDRESS($L499,COLUMN())),0),0),IF($M499&gt;0,IF(AND(INDIRECT(ADDRESS($M499,44))=0,INDIRECT(ADDRESS($M499,38))="UL",ISERROR(SEARCH("Rear",INDIRECT(ADDRESS($M499,33)))),ISERROR(SEARCH("Side",INDIRECT(ADDRESS($M499,33))))),INDIRECT(ADDRESS($M499,COLUMN())),0),0))</f>
        <v>0</v>
      </c>
      <c r="AX499" s="210" cm="1">
        <f t="array" aca="1" ref="AX499" ca="1">SUM(IF($C499&gt;0,IF(AND(INDIRECT(ADDRESS($C499,44))=0,INDIRECT(ADDRESS($C499,38))="UL",ISERROR(SEARCH("Rear",INDIRECT(ADDRESS($C499,33)))),ISERROR(SEARCH("Side",INDIRECT(ADDRESS($C499,33))))),INDIRECT(ADDRESS($C499,COLUMN())),0),0),IF($D499&gt;0,IF(AND(INDIRECT(ADDRESS($D499,44))=0,INDIRECT(ADDRESS($D499,38))="UL",ISERROR(SEARCH("Rear",INDIRECT(ADDRESS($D499,33)))),ISERROR(SEARCH("Side",INDIRECT(ADDRESS($D499,33))))),INDIRECT(ADDRESS($D499,COLUMN())),0),0),IF($E499&gt;0,IF(AND(INDIRECT(ADDRESS($E499,44))=0,INDIRECT(ADDRESS($E499,38))="UL",ISERROR(SEARCH("Rear",INDIRECT(ADDRESS($E499,33)))),ISERROR(SEARCH("Side",INDIRECT(ADDRESS($E499,33))))),INDIRECT(ADDRESS($E499,COLUMN())),0),0),IF($F499&gt;0,IF(AND(INDIRECT(ADDRESS($F499,44))=0,INDIRECT(ADDRESS($F499,38))="UL",ISERROR(SEARCH("Rear",INDIRECT(ADDRESS($F499,33)))),ISERROR(SEARCH("Side",INDIRECT(ADDRESS($F499,33))))),INDIRECT(ADDRESS($F499,COLUMN())),0),0),IF($G499&gt;0,IF(AND(INDIRECT(ADDRESS($G499,44))=0,INDIRECT(ADDRESS($G499,38))="UL",ISERROR(SEARCH("Rear",INDIRECT(ADDRESS($G499,33)))),ISERROR(SEARCH("Side",INDIRECT(ADDRESS($G499,33))))),INDIRECT(ADDRESS($G499,COLUMN())),0),0),IF($H499&gt;0,IF(AND(INDIRECT(ADDRESS($H499,44))=0,INDIRECT(ADDRESS($H499,38))="UL",ISERROR(SEARCH("Rear",INDIRECT(ADDRESS($H499,33)))),ISERROR(SEARCH("Side",INDIRECT(ADDRESS($H499,33))))),INDIRECT(ADDRESS($H499,COLUMN())),0),0),IF($I499&gt;0,IF(AND(INDIRECT(ADDRESS($I499,44))=0,INDIRECT(ADDRESS($I499,38))="UL",ISERROR(SEARCH("Rear",INDIRECT(ADDRESS($I499,33)))),ISERROR(SEARCH("Side",INDIRECT(ADDRESS($I499,33))))),INDIRECT(ADDRESS($I499,COLUMN())),0),0),IF($J499&gt;0,IF(AND(INDIRECT(ADDRESS($J499,44))=0,INDIRECT(ADDRESS($J499,38))="UL",ISERROR(SEARCH("Rear",INDIRECT(ADDRESS($J499,33)))),ISERROR(SEARCH("Side",INDIRECT(ADDRESS($J499,33))))),INDIRECT(ADDRESS($J499,COLUMN())),0),0),IF($K499&gt;0,IF(AND(INDIRECT(ADDRESS($K499,44))=0,INDIRECT(ADDRESS($K499,38))="UL",ISERROR(SEARCH("Rear",INDIRECT(ADDRESS($K499,33)))),ISERROR(SEARCH("Side",INDIRECT(ADDRESS($K499,33))))),INDIRECT(ADDRESS($K499,COLUMN())),0),0),IF($L499&gt;0,IF(AND(INDIRECT(ADDRESS($L499,44))=0,INDIRECT(ADDRESS($L499,38))="UL",ISERROR(SEARCH("Rear",INDIRECT(ADDRESS($L499,33)))),ISERROR(SEARCH("Side",INDIRECT(ADDRESS($L499,33))))),INDIRECT(ADDRESS($L499,COLUMN())),0),0),IF($M499&gt;0,IF(AND(INDIRECT(ADDRESS($M499,44))=0,INDIRECT(ADDRESS($M499,38))="UL",ISERROR(SEARCH("Rear",INDIRECT(ADDRESS($M499,33)))),ISERROR(SEARCH("Side",INDIRECT(ADDRESS($M499,33))))),INDIRECT(ADDRESS($M499,COLUMN())),0),0))</f>
        <v>0</v>
      </c>
      <c r="AY499" s="212">
        <f t="shared" ca="1" si="351"/>
        <v>0</v>
      </c>
      <c r="AZ499" s="212">
        <f t="shared" ca="1" si="352"/>
        <v>0</v>
      </c>
      <c r="BA499" s="212" cm="1">
        <f t="array" aca="1" ref="BA499" ca="1">SUM(IF($C499&gt;0,IF(AND(INDIRECT(ADDRESS($C499,44))=0,INDIRECT(ADDRESS($C499,38))="UL"),INDIRECT(ADDRESS($C499,COLUMN())),0),0),IF($D499&gt;0,IF(AND(INDIRECT(ADDRESS($D499,44))=0,INDIRECT(ADDRESS($D499,38))="UL"),INDIRECT(ADDRESS($D499,COLUMN())),0),0),IF($E499&gt;0,IF(AND(INDIRECT(ADDRESS($E499,44))=0,INDIRECT(ADDRESS($E499,38))="UL"),INDIRECT(ADDRESS($E499,COLUMN())),0),0),IF($F499&gt;0,IF(AND(INDIRECT(ADDRESS($F499,44))=0,INDIRECT(ADDRESS($F499,38))="UL"),INDIRECT(ADDRESS($F499,COLUMN())),0),0),IF($G499&gt;0,IF(AND(INDIRECT(ADDRESS($G499,44))=0,INDIRECT(ADDRESS($G499,38))="UL"),INDIRECT(ADDRESS($G499,COLUMN())),0),0),IF($H499&gt;0,IF(AND(INDIRECT(ADDRESS($H499,44))=0,INDIRECT(ADDRESS($H499,38))="UL"),INDIRECT(ADDRESS($H499,COLUMN())),0),0),IF($I499&gt;0,IF(AND(INDIRECT(ADDRESS($I499,44))=0,INDIRECT(ADDRESS($I499,38))="UL"),INDIRECT(ADDRESS($I499,COLUMN())),0),0),IF($J499&gt;0,IF(AND(INDIRECT(ADDRESS($J499,44))=0,INDIRECT(ADDRESS($J499,38))="UL"),INDIRECT(ADDRESS($J499,COLUMN())),0),0),IF($K499&gt;0,IF(AND(INDIRECT(ADDRESS($K499,44))=0,INDIRECT(ADDRESS($K499,38))="UL"),INDIRECT(ADDRESS($K499,COLUMN())),0),0),IF($L499&gt;0,IF(AND(INDIRECT(ADDRESS($L499,44))=0,INDIRECT(ADDRESS($L499,38))="UL"),INDIRECT(ADDRESS($L499,COLUMN())),0),0),IF($M499&gt;0,IF(AND(INDIRECT(ADDRESS($M499,44))=0,INDIRECT(ADDRESS($M499,38))="UL"),INDIRECT(ADDRESS($M499,COLUMN())),0),0))</f>
        <v>0</v>
      </c>
      <c r="BB499" s="212" cm="1">
        <f t="array" aca="1" ref="BB499" ca="1">SUM(IF($C499&gt;0,IF(AND(INDIRECT(ADDRESS($C499,44))=0,INDIRECT(ADDRESS($C499,38))="UL"),INDIRECT(ADDRESS($C499,COLUMN())),0),0),IF($D499&gt;0,IF(AND(INDIRECT(ADDRESS($D499,44))=0,INDIRECT(ADDRESS($D499,38))="UL"),INDIRECT(ADDRESS($D499,COLUMN())),0),0),IF($E499&gt;0,IF(AND(INDIRECT(ADDRESS($E499,44))=0,INDIRECT(ADDRESS($E499,38))="UL"),INDIRECT(ADDRESS($E499,COLUMN())),0),0),IF($F499&gt;0,IF(AND(INDIRECT(ADDRESS($F499,44))=0,INDIRECT(ADDRESS($F499,38))="UL"),INDIRECT(ADDRESS($F499,COLUMN())),0),0),IF($G499&gt;0,IF(AND(INDIRECT(ADDRESS($G499,44))=0,INDIRECT(ADDRESS($G499,38))="UL"),INDIRECT(ADDRESS($G499,COLUMN())),0),0),IF($H499&gt;0,IF(AND(INDIRECT(ADDRESS($H499,44))=0,INDIRECT(ADDRESS($H499,38))="UL"),INDIRECT(ADDRESS($H499,COLUMN())),0),0),IF($I499&gt;0,IF(AND(INDIRECT(ADDRESS($I499,44))=0,INDIRECT(ADDRESS($I499,38))="UL"),INDIRECT(ADDRESS($I499,COLUMN())),0),0),IF($J499&gt;0,IF(AND(INDIRECT(ADDRESS($J499,44))=0,INDIRECT(ADDRESS($J499,38))="UL"),INDIRECT(ADDRESS($J499,COLUMN())),0),0),IF($K499&gt;0,IF(AND(INDIRECT(ADDRESS($K499,44))=0,INDIRECT(ADDRESS($K499,38))="UL"),INDIRECT(ADDRESS($K499,COLUMN())),0),0),IF($L499&gt;0,IF(AND(INDIRECT(ADDRESS($L499,44))=0,INDIRECT(ADDRESS($L499,38))="UL"),INDIRECT(ADDRESS($L499,COLUMN())),0),0),IF($M499&gt;0,IF(AND(INDIRECT(ADDRESS($M499,44))=0,INDIRECT(ADDRESS($M499,38))="UL"),INDIRECT(ADDRESS($M499,COLUMN())),0),0))</f>
        <v>0</v>
      </c>
      <c r="BC499" s="212" cm="1">
        <f t="array" aca="1" ref="BC499" ca="1">SUM(IF($C499&gt;0,IF(AND(INDIRECT(ADDRESS($C499,44))=0,INDIRECT(ADDRESS($C499,38))="UL"),INDIRECT(ADDRESS($C499,COLUMN())),0),0),IF($D499&gt;0,IF(AND(INDIRECT(ADDRESS($D499,44))=0,INDIRECT(ADDRESS($D499,38))="UL"),INDIRECT(ADDRESS($D499,COLUMN())),0),0),IF($E499&gt;0,IF(AND(INDIRECT(ADDRESS($E499,44))=0,INDIRECT(ADDRESS($E499,38))="UL"),INDIRECT(ADDRESS($E499,COLUMN())),0),0),IF($F499&gt;0,IF(AND(INDIRECT(ADDRESS($F499,44))=0,INDIRECT(ADDRESS($F499,38))="UL"),INDIRECT(ADDRESS($F499,COLUMN())),0),0),IF($G499&gt;0,IF(AND(INDIRECT(ADDRESS($G499,44))=0,INDIRECT(ADDRESS($G499,38))="UL"),INDIRECT(ADDRESS($G499,COLUMN())),0),0),IF($H499&gt;0,IF(AND(INDIRECT(ADDRESS($H499,44))=0,INDIRECT(ADDRESS($H499,38))="UL"),INDIRECT(ADDRESS($H499,COLUMN())),0),0),IF($I499&gt;0,IF(AND(INDIRECT(ADDRESS($I499,44))=0,INDIRECT(ADDRESS($I499,38))="UL"),INDIRECT(ADDRESS($I499,COLUMN())),0),0),IF($J499&gt;0,IF(AND(INDIRECT(ADDRESS($J499,44))=0,INDIRECT(ADDRESS($J499,38))="UL"),INDIRECT(ADDRESS($J499,COLUMN())),0),0),IF($K499&gt;0,IF(AND(INDIRECT(ADDRESS($K499,44))=0,INDIRECT(ADDRESS($K499,38))="UL"),INDIRECT(ADDRESS($K499,COLUMN())),0),0),IF($L499&gt;0,IF(AND(INDIRECT(ADDRESS($L499,44))=0,INDIRECT(ADDRESS($L499,38))="UL"),INDIRECT(ADDRESS($L499,COLUMN())),0),0),IF($M499&gt;0,IF(AND(INDIRECT(ADDRESS($M499,44))=0,INDIRECT(ADDRESS($M499,38))="UL"),INDIRECT(ADDRESS($M499,COLUMN())),0),0))</f>
        <v>0</v>
      </c>
      <c r="BD499" s="212" cm="1">
        <f t="array" aca="1" ref="BD499" ca="1">SUM(IF($C499&gt;0,IF(AND(INDIRECT(ADDRESS($C499,44))=0,INDIRECT(ADDRESS($C499,38))="UL"),INDIRECT(ADDRESS($C499,COLUMN())),0),0),IF($D499&gt;0,IF(AND(INDIRECT(ADDRESS($D499,44))=0,INDIRECT(ADDRESS($D499,38))="UL"),INDIRECT(ADDRESS($D499,COLUMN())),0),0),IF($E499&gt;0,IF(AND(INDIRECT(ADDRESS($E499,44))=0,INDIRECT(ADDRESS($E499,38))="UL"),INDIRECT(ADDRESS($E499,COLUMN())),0),0),IF($F499&gt;0,IF(AND(INDIRECT(ADDRESS($F499,44))=0,INDIRECT(ADDRESS($F499,38))="UL"),INDIRECT(ADDRESS($F499,COLUMN())),0),0),IF($G499&gt;0,IF(AND(INDIRECT(ADDRESS($G499,44))=0,INDIRECT(ADDRESS($G499,38))="UL"),INDIRECT(ADDRESS($G499,COLUMN())),0),0),IF($H499&gt;0,IF(AND(INDIRECT(ADDRESS($H499,44))=0,INDIRECT(ADDRESS($H499,38))="UL"),INDIRECT(ADDRESS($H499,COLUMN())),0),0),IF($I499&gt;0,IF(AND(INDIRECT(ADDRESS($I499,44))=0,INDIRECT(ADDRESS($I499,38))="UL"),INDIRECT(ADDRESS($I499,COLUMN())),0),0),IF($J499&gt;0,IF(AND(INDIRECT(ADDRESS($J499,44))=0,INDIRECT(ADDRESS($J499,38))="UL"),INDIRECT(ADDRESS($J499,COLUMN())),0),0),IF($K499&gt;0,IF(AND(INDIRECT(ADDRESS($K499,44))=0,INDIRECT(ADDRESS($K499,38))="UL"),INDIRECT(ADDRESS($K499,COLUMN())),0),0),IF($L499&gt;0,IF(AND(INDIRECT(ADDRESS($L499,44))=0,INDIRECT(ADDRESS($L499,38))="UL"),INDIRECT(ADDRESS($L499,COLUMN())),0),0),IF($M499&gt;0,IF(AND(INDIRECT(ADDRESS($M499,44))=0,INDIRECT(ADDRESS($M499,38))="UL"),INDIRECT(ADDRESS($M499,COLUMN())),0),0))</f>
        <v>0</v>
      </c>
      <c r="BE499" s="210">
        <f t="shared" ca="1" si="353"/>
        <v>0</v>
      </c>
      <c r="BF499" s="210" cm="1">
        <f t="array" aca="1" ref="BF499" ca="1">SUM(IF($C499&gt;0,IF(INDIRECT(ADDRESS($C499,45))=1,INDIRECT(ADDRESS($C499,52))*INDIRECT(ADDRESS($C499,42))/5,0),0), IF($D499&gt;0,IF(INDIRECT(ADDRESS($D499,45))=1,INDIRECT(ADDRESS($D499,52))*INDIRECT(ADDRESS($D499,42))/5,0),0), IF($E499&gt;0,IF(INDIRECT(ADDRESS($E499,45))=1,INDIRECT(ADDRESS($E499,52))*INDIRECT(ADDRESS($E499,42))/5,0),0), IF($F499&gt;0,IF(INDIRECT(ADDRESS($F499,45))=1,INDIRECT(ADDRESS($F499,52))*INDIRECT(ADDRESS($F499,42))/5,0),0), IF($G499&gt;0,IF(INDIRECT(ADDRESS($G499,45))=1,INDIRECT(ADDRESS($G499,52))*INDIRECT(ADDRESS($G499,42))/5,0),0), IF($H499&gt;0,IF(INDIRECT(ADDRESS($H499,45))=1,INDIRECT(ADDRESS($H499,52))*INDIRECT(ADDRESS($H499,42))/5,0),0)
)*$BF$296/100</f>
        <v>0</v>
      </c>
      <c r="BG499" s="213"/>
      <c r="BH499" s="210" cm="1">
        <f t="array" aca="1" ref="BH499" ca="1">SUM(IF($C499&gt;0,IF(AND(INDIRECT(ADDRESS($C499,44))=0,INDIRECT(ADDRESS($C499,38))&lt;&gt;"UL"),INDIRECT(ADDRESS($C499,COLUMN()-12)),0),0), IF($D499&gt;0,IF(AND(INDIRECT(ADDRESS($D499,44))=0,INDIRECT(ADDRESS($D499,38))&lt;&gt;"UL"),INDIRECT(ADDRESS($D499,COLUMN()-12)),0),0), IF($E499&gt;0,IF(AND(INDIRECT(ADDRESS($E499,44))=0,INDIRECT(ADDRESS($E499,38))&lt;&gt;"UL"),INDIRECT(ADDRESS($E499,COLUMN()-12)),0),0), IF($F499&gt;0,IF(AND(INDIRECT(ADDRESS($F499,44))=0,INDIRECT(ADDRESS($F499,38))&lt;&gt;"UL"),INDIRECT(ADDRESS($F499,COLUMN()-12)),0),0), IF($G499&gt;0,IF(AND(INDIRECT(ADDRESS($G499,44))=0,INDIRECT(ADDRESS($G499,38))&lt;&gt;"UL"),INDIRECT(ADDRESS($G499,COLUMN()-12)),0),0), IF($H499&gt;0,IF(AND(INDIRECT(ADDRESS($H499,44))=0,INDIRECT(ADDRESS($H499,38))&lt;&gt;"UL"),INDIRECT(ADDRESS($H499,COLUMN()-12)),0),0), IF($I499&gt;0,IF(AND(INDIRECT(ADDRESS($I499,44))=0,INDIRECT(ADDRESS($I499,38))&lt;&gt;"UL"),INDIRECT(ADDRESS($I499,COLUMN()-12)),0),0), IF($J499&gt;0,IF(AND(INDIRECT(ADDRESS($J499,44))=0,INDIRECT(ADDRESS($J499,38))&lt;&gt;"UL"),INDIRECT(ADDRESS($J499,COLUMN()-12)),0),0), IF($K499&gt;0,IF(AND(INDIRECT(ADDRESS($K499,44))=0,INDIRECT(ADDRESS($K499,38))&lt;&gt;"UL"),INDIRECT(ADDRESS($K499,COLUMN()-12)),0),0), IF($L499&gt;0,IF(AND(INDIRECT(ADDRESS($L499,44))=0,INDIRECT(ADDRESS($L499,38))&lt;&gt;"UL"),INDIRECT(ADDRESS($L499,COLUMN()-12)),0),0), IF($M499&gt;0,IF(AND(INDIRECT(ADDRESS($M499,44))=0,INDIRECT(ADDRESS($M499,38))&lt;&gt;"UL"),INDIRECT(ADDRESS($M499,COLUMN()-12)),0),0))</f>
        <v>0</v>
      </c>
      <c r="BI499" s="210" cm="1">
        <f t="array" aca="1" ref="BI499" ca="1">SUM(IF($C499&gt;0,IF(AND(INDIRECT(ADDRESS($C499,44))=0,INDIRECT(ADDRESS($C499,38))&lt;&gt;"UL"),INDIRECT(ADDRESS($C499,COLUMN()-12)),0),0), IF($D499&gt;0,IF(AND(INDIRECT(ADDRESS($D499,44))=0,INDIRECT(ADDRESS($D499,38))&lt;&gt;"UL"),INDIRECT(ADDRESS($D499,COLUMN()-12)),0),0), IF($E499&gt;0,IF(AND(INDIRECT(ADDRESS($E499,44))=0,INDIRECT(ADDRESS($E499,38))&lt;&gt;"UL"),INDIRECT(ADDRESS($E499,COLUMN()-12)),0),0), IF($F499&gt;0,IF(AND(INDIRECT(ADDRESS($F499,44))=0,INDIRECT(ADDRESS($F499,38))&lt;&gt;"UL"),INDIRECT(ADDRESS($F499,COLUMN()-12)),0),0), IF($G499&gt;0,IF(AND(INDIRECT(ADDRESS($G499,44))=0,INDIRECT(ADDRESS($G499,38))&lt;&gt;"UL"),INDIRECT(ADDRESS($G499,COLUMN()-12)),0),0), IF($H499&gt;0,IF(AND(INDIRECT(ADDRESS($H499,44))=0,INDIRECT(ADDRESS($H499,38))&lt;&gt;"UL"),INDIRECT(ADDRESS($H499,COLUMN()-12)),0),0), IF($I499&gt;0,IF(AND(INDIRECT(ADDRESS($I499,44))=0,INDIRECT(ADDRESS($I499,38))&lt;&gt;"UL"),INDIRECT(ADDRESS($I499,COLUMN()-12)),0),0), IF($J499&gt;0,IF(AND(INDIRECT(ADDRESS($J499,44))=0,INDIRECT(ADDRESS($J499,38))&lt;&gt;"UL"),INDIRECT(ADDRESS($J499,COLUMN()-12)),0),0), IF($K499&gt;0,IF(AND(INDIRECT(ADDRESS($K499,44))=0,INDIRECT(ADDRESS($K499,38))&lt;&gt;"UL"),INDIRECT(ADDRESS($K499,COLUMN()-12)),0),0), IF($L499&gt;0,IF(AND(INDIRECT(ADDRESS($L499,44))=0,INDIRECT(ADDRESS($L499,38))&lt;&gt;"UL"),INDIRECT(ADDRESS($L499,COLUMN()-12)),0),0), IF($M499&gt;0,IF(AND(INDIRECT(ADDRESS($M499,44))=0,INDIRECT(ADDRESS($M499,38))&lt;&gt;"UL"),INDIRECT(ADDRESS($M499,COLUMN()-12)),0),0))</f>
        <v>0</v>
      </c>
      <c r="BJ499" s="210" cm="1">
        <f t="array" aca="1" ref="BJ499" ca="1">SUM(IF($C499&gt;0,IF(AND(INDIRECT(ADDRESS($C499,44))=0,INDIRECT(ADDRESS($C499,38))&lt;&gt;"UL"),INDIRECT(ADDRESS($C499,COLUMN()-12)),0),0), IF($D499&gt;0,IF(AND(INDIRECT(ADDRESS($D499,44))=0,INDIRECT(ADDRESS($D499,38))&lt;&gt;"UL"),INDIRECT(ADDRESS($D499,COLUMN()-12)),0),0), IF($E499&gt;0,IF(AND(INDIRECT(ADDRESS($E499,44))=0,INDIRECT(ADDRESS($E499,38))&lt;&gt;"UL"),INDIRECT(ADDRESS($E499,COLUMN()-12)),0),0), IF($F499&gt;0,IF(AND(INDIRECT(ADDRESS($F499,44))=0,INDIRECT(ADDRESS($F499,38))&lt;&gt;"UL"),INDIRECT(ADDRESS($F499,COLUMN()-12)),0),0), IF($G499&gt;0,IF(AND(INDIRECT(ADDRESS($G499,44))=0,INDIRECT(ADDRESS($G499,38))&lt;&gt;"UL"),INDIRECT(ADDRESS($G499,COLUMN()-12)),0),0), IF($H499&gt;0,IF(AND(INDIRECT(ADDRESS($H499,44))=0,INDIRECT(ADDRESS($H499,38))&lt;&gt;"UL"),INDIRECT(ADDRESS($H499,COLUMN()-12)),0),0), IF($I499&gt;0,IF(AND(INDIRECT(ADDRESS($I499,44))=0,INDIRECT(ADDRESS($I499,38))&lt;&gt;"UL"),INDIRECT(ADDRESS($I499,COLUMN()-12)),0),0), IF($J499&gt;0,IF(AND(INDIRECT(ADDRESS($J499,44))=0,INDIRECT(ADDRESS($J499,38))&lt;&gt;"UL"),INDIRECT(ADDRESS($J499,COLUMN()-12)),0),0), IF($K499&gt;0,IF(AND(INDIRECT(ADDRESS($K499,44))=0,INDIRECT(ADDRESS($K499,38))&lt;&gt;"UL"),INDIRECT(ADDRESS($K499,COLUMN()-12)),0),0), IF($L499&gt;0,IF(AND(INDIRECT(ADDRESS($L499,44))=0,INDIRECT(ADDRESS($L499,38))&lt;&gt;"UL"),INDIRECT(ADDRESS($L499,COLUMN()-12)),0),0), IF($M499&gt;0,IF(AND(INDIRECT(ADDRESS($M499,44))=0,INDIRECT(ADDRESS($M499,38))&lt;&gt;"UL"),INDIRECT(ADDRESS($M499,COLUMN()-12)),0),0))</f>
        <v>0</v>
      </c>
      <c r="BK499" s="210">
        <f t="shared" ca="1" si="354"/>
        <v>0</v>
      </c>
      <c r="BL499" s="212">
        <f t="shared" ca="1" si="355"/>
        <v>0</v>
      </c>
      <c r="BM499" s="210" cm="1">
        <f t="array" aca="1" ref="BM499" ca="1">SUM(IF($C499&gt;0,IF(AND(INDIRECT(ADDRESS($C499,44))=0,INDIRECT(ADDRESS($C499,38))&lt;&gt;"UL"),INDIRECT(ADDRESS($C499,COLUMN()-12)),0),0), IF($D499&gt;0,IF(AND(INDIRECT(ADDRESS($D499,44))=0,INDIRECT(ADDRESS($D499,38))&lt;&gt;"UL"),INDIRECT(ADDRESS($D499,COLUMN()-12)),0),0), IF($E499&gt;0,IF(AND(INDIRECT(ADDRESS($E499,44))=0,INDIRECT(ADDRESS($E499,38))&lt;&gt;"UL"),INDIRECT(ADDRESS($E499,COLUMN()-12)),0),0), IF($F499&gt;0,IF(AND(INDIRECT(ADDRESS($F499,44))=0,INDIRECT(ADDRESS($F499,38))&lt;&gt;"UL"),INDIRECT(ADDRESS($F499,COLUMN()-12)),0),0), IF($G499&gt;0,IF(AND(INDIRECT(ADDRESS($G499,44))=0,INDIRECT(ADDRESS($G499,38))&lt;&gt;"UL"),INDIRECT(ADDRESS($G499,COLUMN()-12)),0),0), IF($H499&gt;0,IF(AND(INDIRECT(ADDRESS($H499,44))=0,INDIRECT(ADDRESS($H499,38))&lt;&gt;"UL"),INDIRECT(ADDRESS($H499,COLUMN()-12)),0),0), IF($I499&gt;0,IF(AND(INDIRECT(ADDRESS($I499,44))=0,INDIRECT(ADDRESS($I499,38))&lt;&gt;"UL"),INDIRECT(ADDRESS($I499,COLUMN()-12)),0),0), IF($J499&gt;0,IF(AND(INDIRECT(ADDRESS($J499,44))=0,INDIRECT(ADDRESS($J499,38))&lt;&gt;"UL"),INDIRECT(ADDRESS($J499,COLUMN()-12)),0),0), IF($K499&gt;0,IF(AND(INDIRECT(ADDRESS($K499,44))=0,INDIRECT(ADDRESS($K499,38))&lt;&gt;"UL"),INDIRECT(ADDRESS($K499,COLUMN()-11)),0),0), IF($L499&gt;0,IF(AND(INDIRECT(ADDRESS($L499,44))=0,INDIRECT(ADDRESS($L499,38))&lt;&gt;"UL"),INDIRECT(ADDRESS($L499,COLUMN()-11)),0),0), IF($M499&gt;0,IF(AND(INDIRECT(ADDRESS($M499,44))=0,INDIRECT(ADDRESS($M499,38))&lt;&gt;"UL"),INDIRECT(ADDRESS($M499,COLUMN()-11)),0),0))</f>
        <v>0</v>
      </c>
      <c r="BN499" s="210" cm="1">
        <f t="array" aca="1" ref="BN499" ca="1">SUM(IF($C499&gt;0,IF(AND(INDIRECT(ADDRESS($C499,44))=0,INDIRECT(ADDRESS($C499,38))&lt;&gt;"UL"),INDIRECT(ADDRESS($C499,COLUMN()-12)),0),0), IF($D499&gt;0,IF(AND(INDIRECT(ADDRESS($D499,44))=0,INDIRECT(ADDRESS($D499,38))&lt;&gt;"UL"),INDIRECT(ADDRESS($D499,COLUMN()-12)),0),0), IF($E499&gt;0,IF(AND(INDIRECT(ADDRESS($E499,44))=0,INDIRECT(ADDRESS($E499,38))&lt;&gt;"UL"),INDIRECT(ADDRESS($E499,COLUMN()-12)),0),0), IF($F499&gt;0,IF(AND(INDIRECT(ADDRESS($F499,44))=0,INDIRECT(ADDRESS($F499,38))&lt;&gt;"UL"),INDIRECT(ADDRESS($F499,COLUMN()-12)),0),0), IF($G499&gt;0,IF(AND(INDIRECT(ADDRESS($G499,44))=0,INDIRECT(ADDRESS($G499,38))&lt;&gt;"UL"),INDIRECT(ADDRESS($G499,COLUMN()-12)),0),0), IF($H499&gt;0,IF(AND(INDIRECT(ADDRESS($H499,44))=0,INDIRECT(ADDRESS($H499,38))&lt;&gt;"UL"),INDIRECT(ADDRESS($H499,COLUMN()-12)),0),0), IF($I499&gt;0,IF(AND(INDIRECT(ADDRESS($I499,44))=0,INDIRECT(ADDRESS($I499,38))&lt;&gt;"UL"),INDIRECT(ADDRESS($I499,COLUMN()-12)),0),0), IF($J499&gt;0,IF(AND(INDIRECT(ADDRESS($J499,44))=0,INDIRECT(ADDRESS($J499,38))&lt;&gt;"UL"),INDIRECT(ADDRESS($J499,COLUMN()-12)),0),0), IF($K499&gt;0,IF(AND(INDIRECT(ADDRESS($K499,44))=0,INDIRECT(ADDRESS($K499,38))&lt;&gt;"UL"),INDIRECT(ADDRESS($K499,COLUMN()-11)),0),0), IF($L499&gt;0,IF(AND(INDIRECT(ADDRESS($L499,44))=0,INDIRECT(ADDRESS($L499,38))&lt;&gt;"UL"),INDIRECT(ADDRESS($L499,COLUMN()-11)),0),0), IF($M499&gt;0,IF(AND(INDIRECT(ADDRESS($M499,44))=0,INDIRECT(ADDRESS($M499,38))&lt;&gt;"UL"),INDIRECT(ADDRESS($M499,COLUMN()-11)),0),0))</f>
        <v>0</v>
      </c>
      <c r="BO499" s="210" cm="1">
        <f t="array" aca="1" ref="BO499" ca="1">SUM(IF($C499&gt;0,IF(AND(INDIRECT(ADDRESS($C499,44))=0,INDIRECT(ADDRESS($C499,38))&lt;&gt;"UL"),INDIRECT(ADDRESS($C499,COLUMN()-12)),0),0), IF($D499&gt;0,IF(AND(INDIRECT(ADDRESS($D499,44))=0,INDIRECT(ADDRESS($D499,38))&lt;&gt;"UL"),INDIRECT(ADDRESS($D499,COLUMN()-12)),0),0), IF($E499&gt;0,IF(AND(INDIRECT(ADDRESS($E499,44))=0,INDIRECT(ADDRESS($E499,38))&lt;&gt;"UL"),INDIRECT(ADDRESS($E499,COLUMN()-12)),0),0), IF($F499&gt;0,IF(AND(INDIRECT(ADDRESS($F499,44))=0,INDIRECT(ADDRESS($F499,38))&lt;&gt;"UL"),INDIRECT(ADDRESS($F499,COLUMN()-12)),0),0), IF($G499&gt;0,IF(AND(INDIRECT(ADDRESS($G499,44))=0,INDIRECT(ADDRESS($G499,38))&lt;&gt;"UL"),INDIRECT(ADDRESS($G499,COLUMN()-12)),0),0), IF($H499&gt;0,IF(AND(INDIRECT(ADDRESS($H499,44))=0,INDIRECT(ADDRESS($H499,38))&lt;&gt;"UL"),INDIRECT(ADDRESS($H499,COLUMN()-12)),0),0), IF($I499&gt;0,IF(AND(INDIRECT(ADDRESS($I499,44))=0,INDIRECT(ADDRESS($I499,38))&lt;&gt;"UL"),INDIRECT(ADDRESS($I499,COLUMN()-12)),0),0), IF($J499&gt;0,IF(AND(INDIRECT(ADDRESS($J499,44))=0,INDIRECT(ADDRESS($J499,38))&lt;&gt;"UL"),INDIRECT(ADDRESS($J499,COLUMN()-12)),0),0), IF($K499&gt;0,IF(AND(INDIRECT(ADDRESS($K499,44))=0,INDIRECT(ADDRESS($K499,38))&lt;&gt;"UL"),INDIRECT(ADDRESS($K499,COLUMN()-11)),0),0), IF($L499&gt;0,IF(AND(INDIRECT(ADDRESS($L499,44))=0,INDIRECT(ADDRESS($L499,38))&lt;&gt;"UL"),INDIRECT(ADDRESS($L499,COLUMN()-11)),0),0), IF($M499&gt;0,IF(AND(INDIRECT(ADDRESS($M499,44))=0,INDIRECT(ADDRESS($M499,38))&lt;&gt;"UL"),INDIRECT(ADDRESS($M499,COLUMN()-11)),0),0))</f>
        <v>0</v>
      </c>
      <c r="BP499" s="210" cm="1">
        <f t="array" aca="1" ref="BP499" ca="1">SUM(IF($C499&gt;0,IF(AND(INDIRECT(ADDRESS($C499,44))=0,INDIRECT(ADDRESS($C499,38))&lt;&gt;"UL"),INDIRECT(ADDRESS($C499,COLUMN()-12)),0),0), IF($D499&gt;0,IF(AND(INDIRECT(ADDRESS($D499,44))=0,INDIRECT(ADDRESS($D499,38))&lt;&gt;"UL"),INDIRECT(ADDRESS($D499,COLUMN()-12)),0),0), IF($E499&gt;0,IF(AND(INDIRECT(ADDRESS($E499,44))=0,INDIRECT(ADDRESS($E499,38))&lt;&gt;"UL"),INDIRECT(ADDRESS($E499,COLUMN()-12)),0),0), IF($F499&gt;0,IF(AND(INDIRECT(ADDRESS($F499,44))=0,INDIRECT(ADDRESS($F499,38))&lt;&gt;"UL"),INDIRECT(ADDRESS($F499,COLUMN()-12)),0),0), IF($G499&gt;0,IF(AND(INDIRECT(ADDRESS($G499,44))=0,INDIRECT(ADDRESS($G499,38))&lt;&gt;"UL"),INDIRECT(ADDRESS($G499,COLUMN()-12)),0),0), IF($H499&gt;0,IF(AND(INDIRECT(ADDRESS($H499,44))=0,INDIRECT(ADDRESS($H499,38))&lt;&gt;"UL"),INDIRECT(ADDRESS($H499,COLUMN()-12)),0),0), IF($I499&gt;0,IF(AND(INDIRECT(ADDRESS($I499,44))=0,INDIRECT(ADDRESS($I499,38))&lt;&gt;"UL"),INDIRECT(ADDRESS($I499,COLUMN()-12)),0),0), IF($J499&gt;0,IF(AND(INDIRECT(ADDRESS($J499,44))=0,INDIRECT(ADDRESS($J499,38))&lt;&gt;"UL"),INDIRECT(ADDRESS($J499,COLUMN()-12)),0),0), IF($K499&gt;0,IF(AND(INDIRECT(ADDRESS($K499,44))=0,INDIRECT(ADDRESS($K499,38))&lt;&gt;"UL"),INDIRECT(ADDRESS($K499,COLUMN()-11)),0),0), IF($L499&gt;0,IF(AND(INDIRECT(ADDRESS($L499,44))=0,INDIRECT(ADDRESS($L499,38))&lt;&gt;"UL"),INDIRECT(ADDRESS($L499,COLUMN()-11)),0),0), IF($M499&gt;0,IF(AND(INDIRECT(ADDRESS($M499,44))=0,INDIRECT(ADDRESS($M499,38))&lt;&gt;"UL"),INDIRECT(ADDRESS($M499,COLUMN()-11)),0),0))</f>
        <v>0</v>
      </c>
      <c r="BQ499" s="210">
        <f t="shared" ca="1" si="356"/>
        <v>0</v>
      </c>
      <c r="BR499" s="214" t="e">
        <f t="shared" ca="1" si="357"/>
        <v>#DIV/0!</v>
      </c>
      <c r="BS499" s="215"/>
      <c r="BT499" s="207">
        <f t="shared" ca="1" si="358"/>
        <v>0</v>
      </c>
      <c r="BU499" s="216" t="e">
        <f t="shared" ca="1" si="359"/>
        <v>#DIV/0!</v>
      </c>
      <c r="BV499" s="210" t="s">
        <v>34</v>
      </c>
      <c r="BW499" s="210" cm="1">
        <f t="array" aca="1" ref="BW499" ca="1">SUM(IF($C499&gt;0,IF(AND(INDIRECT(ADDRESS($C499,44))=0,INDIRECT(ADDRESS($C499,38))="UL",ISERROR(SEARCH("Rear",INDIRECT(ADDRESS($C499,33)))),ISERROR(SEARCH("Side",INDIRECT(ADDRESS($C499,33))))),INDIRECT(ADDRESS($C499,COLUMN())),0),0),IF($D499&gt;0,IF(AND(INDIRECT(ADDRESS($D499,44))=0,INDIRECT(ADDRESS($D499,38))="UL",ISERROR(SEARCH("Rear",INDIRECT(ADDRESS($D499,33)))),ISERROR(SEARCH("Side",INDIRECT(ADDRESS($D499,33))))),INDIRECT(ADDRESS($D499,COLUMN())),0),0),IF($E499&gt;0,IF(AND(INDIRECT(ADDRESS($E499,44))=0,INDIRECT(ADDRESS($E499,38))="UL",ISERROR(SEARCH("Rear",INDIRECT(ADDRESS($E499,33)))),ISERROR(SEARCH("Side",INDIRECT(ADDRESS($E499,33))))),INDIRECT(ADDRESS($E499,COLUMN())),0),0),IF($F499&gt;0,IF(AND(INDIRECT(ADDRESS($F499,44))=0,INDIRECT(ADDRESS($F499,38))="UL",ISERROR(SEARCH("Rear",INDIRECT(ADDRESS($F499,33)))),ISERROR(SEARCH("Side",INDIRECT(ADDRESS($F499,33))))),INDIRECT(ADDRESS($F499,COLUMN())),0),0),IF($G499&gt;0,IF(AND(INDIRECT(ADDRESS($G499,44))=0,INDIRECT(ADDRESS($G499,38))="UL",ISERROR(SEARCH("Rear",INDIRECT(ADDRESS($G499,33)))),ISERROR(SEARCH("Side",INDIRECT(ADDRESS($G499,33))))),INDIRECT(ADDRESS($G499,COLUMN())),0),0),IF($H499&gt;0,IF(AND(INDIRECT(ADDRESS($H499,44))=0,INDIRECT(ADDRESS($H499,38))="UL",ISERROR(SEARCH("Rear",INDIRECT(ADDRESS($H499,33)))),ISERROR(SEARCH("Side",INDIRECT(ADDRESS($H499,33))))),INDIRECT(ADDRESS($H499,COLUMN())),0),0),IF($I499&gt;0,IF(AND(INDIRECT(ADDRESS($I499,44))=0,INDIRECT(ADDRESS($I499,38))="UL",ISERROR(SEARCH("Rear",INDIRECT(ADDRESS($I499,33)))),ISERROR(SEARCH("Side",INDIRECT(ADDRESS($I499,33))))),INDIRECT(ADDRESS($I499,COLUMN())),0),0),IF($J499&gt;0,IF(AND(INDIRECT(ADDRESS($J499,44))=0,INDIRECT(ADDRESS($J499,38))="UL",ISERROR(SEARCH("Rear",INDIRECT(ADDRESS($J499,33)))),ISERROR(SEARCH("Side",INDIRECT(ADDRESS($J499,33))))),INDIRECT(ADDRESS($J499,COLUMN())),0),0),IF($K499&gt;0,IF(AND(INDIRECT(ADDRESS($K499,44))=0,INDIRECT(ADDRESS($K499,38))="UL",ISERROR(SEARCH("Rear",INDIRECT(ADDRESS($K499,33)))),ISERROR(SEARCH("Side",INDIRECT(ADDRESS($K499,33))))),INDIRECT(ADDRESS($K499,COLUMN())),0),0),IF($L499&gt;0,IF(AND(INDIRECT(ADDRESS($L499,44))=0,INDIRECT(ADDRESS($L499,38))="UL",ISERROR(SEARCH("Rear",INDIRECT(ADDRESS($L499,33)))),ISERROR(SEARCH("Side",INDIRECT(ADDRESS($L499,33))))),INDIRECT(ADDRESS($L499,COLUMN())),0),0),IF($M499&gt;0,IF(AND(INDIRECT(ADDRESS($M499,44))=0,INDIRECT(ADDRESS($M499,38))="UL",ISERROR(SEARCH("Rear",INDIRECT(ADDRESS($M499,33)))),ISERROR(SEARCH("Side",INDIRECT(ADDRESS($M499,33))))),INDIRECT(ADDRESS($M499,COLUMN())),0),0))</f>
        <v>0</v>
      </c>
      <c r="BX499" s="210">
        <f t="shared" ca="1" si="360"/>
        <v>0</v>
      </c>
      <c r="BY499" s="210" cm="1">
        <f t="array" aca="1" ref="BY499" ca="1">SUM(IF($C499&gt;0,IF(AND(INDIRECT(ADDRESS($C499,44))=0,INDIRECT(ADDRESS($C499,38))="UL"),INDIRECT(ADDRESS($C499,COLUMN())),0),0),IF($D499&gt;0,IF(AND(INDIRECT(ADDRESS($D499,44))=0,INDIRECT(ADDRESS($D499,38))="UL"),INDIRECT(ADDRESS($D499,COLUMN())),0),0),IF($E499&gt;0,IF(AND(INDIRECT(ADDRESS($E499,44))=0,INDIRECT(ADDRESS($E499,38))="UL"),INDIRECT(ADDRESS($E499,COLUMN())),0),0),IF($F499&gt;0,IF(AND(INDIRECT(ADDRESS($F499,44))=0,INDIRECT(ADDRESS($F499,38))="UL"),INDIRECT(ADDRESS($F499,COLUMN())),0),0),IF($G499&gt;0,IF(AND(INDIRECT(ADDRESS($G499,44))=0,INDIRECT(ADDRESS($G499,38))="UL"),INDIRECT(ADDRESS($G499,COLUMN())),0),0),IF($H499&gt;0,IF(AND(INDIRECT(ADDRESS($H499,44))=0,INDIRECT(ADDRESS($H499,38))="UL"),INDIRECT(ADDRESS($H499,COLUMN())),0),0),IF($I499&gt;0,IF(AND(INDIRECT(ADDRESS($I499,44))=0,INDIRECT(ADDRESS($I499,38))="UL"),INDIRECT(ADDRESS($I499,COLUMN())),0),0),IF($J499&gt;0,IF(AND(INDIRECT(ADDRESS($J499,44))=0,INDIRECT(ADDRESS($J499,38))="UL"),INDIRECT(ADDRESS($J499,COLUMN())),0),0),IF($K499&gt;0,IF(AND(INDIRECT(ADDRESS($K499,44))=0,INDIRECT(ADDRESS($K499,38))="UL"),INDIRECT(ADDRESS($K499,COLUMN())),0),0),IF($L499&gt;0,IF(AND(INDIRECT(ADDRESS($L499,44))=0,INDIRECT(ADDRESS($L499,38))="UL"),INDIRECT(ADDRESS($L499,COLUMN())),0),0),IF($M499&gt;0,IF(AND(INDIRECT(ADDRESS($M499,44))=0,INDIRECT(ADDRESS($M499,38))="UL"),INDIRECT(ADDRESS($M499,COLUMN())),0),0))</f>
        <v>0</v>
      </c>
      <c r="BZ499" s="210" cm="1">
        <f t="array" aca="1" ref="BZ499" ca="1">SUM(IF($C499&gt;0,IF(AND(INDIRECT(ADDRESS($C499,44))=0,INDIRECT(ADDRESS($C499,38))="UL"),INDIRECT(ADDRESS($C499,COLUMN())),0),0),IF($D499&gt;0,IF(AND(INDIRECT(ADDRESS($D499,44))=0,INDIRECT(ADDRESS($D499,38))="UL"),INDIRECT(ADDRESS($D499,COLUMN())),0),0),IF($E499&gt;0,IF(AND(INDIRECT(ADDRESS($E499,44))=0,INDIRECT(ADDRESS($E499,38))="UL"),INDIRECT(ADDRESS($E499,COLUMN())),0),0),IF($F499&gt;0,IF(AND(INDIRECT(ADDRESS($F499,44))=0,INDIRECT(ADDRESS($F499,38))="UL"),INDIRECT(ADDRESS($F499,COLUMN())),0),0),IF($G499&gt;0,IF(AND(INDIRECT(ADDRESS($G499,44))=0,INDIRECT(ADDRESS($G499,38))="UL"),INDIRECT(ADDRESS($G499,COLUMN())),0),0),IF($H499&gt;0,IF(AND(INDIRECT(ADDRESS($H499,44))=0,INDIRECT(ADDRESS($H499,38))="UL"),INDIRECT(ADDRESS($H499,COLUMN())),0),0),IF($I499&gt;0,IF(AND(INDIRECT(ADDRESS($I499,44))=0,INDIRECT(ADDRESS($I499,38))="UL"),INDIRECT(ADDRESS($I499,COLUMN())),0),0),IF($J499&gt;0,IF(AND(INDIRECT(ADDRESS($J499,44))=0,INDIRECT(ADDRESS($J499,38))="UL"),INDIRECT(ADDRESS($J499,COLUMN())),0),0),IF($K499&gt;0,IF(AND(INDIRECT(ADDRESS($K499,44))=0,INDIRECT(ADDRESS($K499,38))="UL"),INDIRECT(ADDRESS($K499,COLUMN())),0),0),IF($L499&gt;0,IF(AND(INDIRECT(ADDRESS($L499,44))=0,INDIRECT(ADDRESS($L499,38))="UL"),INDIRECT(ADDRESS($L499,COLUMN())),0),0),IF($M499&gt;0,IF(AND(INDIRECT(ADDRESS($M499,44))=0,INDIRECT(ADDRESS($M499,38))="UL"),INDIRECT(ADDRESS($M499,COLUMN())),0),0))</f>
        <v>0</v>
      </c>
      <c r="CA499" s="210">
        <f t="shared" ca="1" si="361"/>
        <v>0</v>
      </c>
      <c r="CB499" s="210" cm="1">
        <f t="array" aca="1" ref="CB499" ca="1">SUM(IF($C499&gt;0,IF(AND(INDIRECT(ADDRESS($C499,44))=0,INDIRECT(ADDRESS($C499,38))&lt;&gt;"UL"),INDIRECT(ADDRESS($C499,COLUMN())),0),0),IF($D499&gt;0,IF(AND(INDIRECT(ADDRESS($D499,44))=0,INDIRECT(ADDRESS($D499,38))&lt;&gt;"UL"),INDIRECT(ADDRESS($D499,COLUMN())),0),0),IF($E499&gt;0,IF(AND(INDIRECT(ADDRESS($E499,44))=0,INDIRECT(ADDRESS($E499,38))&lt;&gt;"UL"),INDIRECT(ADDRESS($E499,COLUMN())),0),0),IF($F499&gt;0,IF(AND(INDIRECT(ADDRESS($F499,44))=0,INDIRECT(ADDRESS($F499,38))&lt;&gt;"UL"),INDIRECT(ADDRESS($F499,COLUMN())),0),0),IF($G499&gt;0,IF(AND(INDIRECT(ADDRESS($G499,44))=0,INDIRECT(ADDRESS($G499,38))&lt;&gt;"UL"),INDIRECT(ADDRESS($G499,COLUMN())),0),0),IF($H499&gt;0,IF(AND(INDIRECT(ADDRESS($H499,44))=0,INDIRECT(ADDRESS($H499,38))&lt;&gt;"UL"),INDIRECT(ADDRESS($H499,COLUMN())),0),0),IF($I499&gt;0,IF(AND(INDIRECT(ADDRESS($I499,44))=0,INDIRECT(ADDRESS($I499,38))&lt;&gt;"UL"),INDIRECT(ADDRESS($I499,COLUMN())),0),0),IF($J499&gt;0,IF(AND(INDIRECT(ADDRESS($J499,44))=0,INDIRECT(ADDRESS($J499,38))&lt;&gt;"UL"),INDIRECT(ADDRESS($J499,COLUMN())),0),0),IF($K499&gt;0,IF(AND(INDIRECT(ADDRESS($K499,44))=0,INDIRECT(ADDRESS($K499,38))&lt;&gt;"UL"),INDIRECT(ADDRESS($K499,COLUMN())),0),0),IF($L499&gt;0,IF(AND(INDIRECT(ADDRESS($L499,44))=0,INDIRECT(ADDRESS($L499,38))&lt;&gt;"UL"),INDIRECT(ADDRESS($L499,COLUMN())),0),0),IF($M499&gt;0,IF(AND(INDIRECT(ADDRESS($M499,44))=0,INDIRECT(ADDRESS($M499,38))&lt;&gt;"UL"),INDIRECT(ADDRESS($M499,COLUMN())),0),0))</f>
        <v>0</v>
      </c>
      <c r="CC499" s="210">
        <f t="shared" ca="1" si="362"/>
        <v>0</v>
      </c>
      <c r="CD499" s="210" cm="1">
        <f t="array" aca="1" ref="CD499" ca="1">SUM(IF($C499&gt;0,IF(AND(INDIRECT(ADDRESS($C499,44))=0,INDIRECT(ADDRESS($C499,38))&lt;&gt;"UL"),INDIRECT(ADDRESS($C499,COLUMN())),0),0),IF($D499&gt;0,IF(AND(INDIRECT(ADDRESS($D499,44))=0,INDIRECT(ADDRESS($D499,38))&lt;&gt;"UL"),INDIRECT(ADDRESS($D499,COLUMN())),0),0),IF($E499&gt;0,IF(AND(INDIRECT(ADDRESS($E499,44))=0,INDIRECT(ADDRESS($E499,38))&lt;&gt;"UL"),INDIRECT(ADDRESS($E499,COLUMN())),0),0),IF($F499&gt;0,IF(AND(INDIRECT(ADDRESS($F499,44))=0,INDIRECT(ADDRESS($F499,38))&lt;&gt;"UL"),INDIRECT(ADDRESS($F499,COLUMN())),0),0),IF($G499&gt;0,IF(AND(INDIRECT(ADDRESS($G499,44))=0,INDIRECT(ADDRESS($G499,38))&lt;&gt;"UL"),INDIRECT(ADDRESS($G499,COLUMN())),0),0),IF($H499&gt;0,IF(AND(INDIRECT(ADDRESS($H499,44))=0,INDIRECT(ADDRESS($H499,38))&lt;&gt;"UL"),INDIRECT(ADDRESS($H499,COLUMN())),0),0),IF($I499&gt;0,IF(AND(INDIRECT(ADDRESS($I499,44))=0,INDIRECT(ADDRESS($I499,38))&lt;&gt;"UL"),INDIRECT(ADDRESS($I499,COLUMN())),0),0),IF($J499&gt;0,IF(AND(INDIRECT(ADDRESS($J499,44))=0,INDIRECT(ADDRESS($J499,38))&lt;&gt;"UL"),INDIRECT(ADDRESS($J499,COLUMN())),0),0),IF($K499&gt;0,IF(AND(INDIRECT(ADDRESS($K499,44))=0,INDIRECT(ADDRESS($K499,38))&lt;&gt;"UL"),INDIRECT(ADDRESS($K499,COLUMN())),0),0),IF($L499&gt;0,IF(AND(INDIRECT(ADDRESS($L499,44))=0,INDIRECT(ADDRESS($L499,38))&lt;&gt;"UL"),INDIRECT(ADDRESS($L499,COLUMN())),0),0),IF($M499&gt;0,IF(AND(INDIRECT(ADDRESS($M499,44))=0,INDIRECT(ADDRESS($M499,38))&lt;&gt;"UL"),INDIRECT(ADDRESS($M499,COLUMN())),0),0))</f>
        <v>0</v>
      </c>
      <c r="CE499" s="210" cm="1">
        <f t="array" aca="1" ref="CE499" ca="1">SUM(IF($C499&gt;0,IF(AND(INDIRECT(ADDRESS($C499,44))=0,INDIRECT(ADDRESS($C499,38))&lt;&gt;"UL"),INDIRECT(ADDRESS($C499,COLUMN())),0),0),IF($D499&gt;0,IF(AND(INDIRECT(ADDRESS($D499,44))=0,INDIRECT(ADDRESS($D499,38))&lt;&gt;"UL"),INDIRECT(ADDRESS($D499,COLUMN())),0),0),IF($E499&gt;0,IF(AND(INDIRECT(ADDRESS($E499,44))=0,INDIRECT(ADDRESS($E499,38))&lt;&gt;"UL"),INDIRECT(ADDRESS($E499,COLUMN())),0),0),IF($F499&gt;0,IF(AND(INDIRECT(ADDRESS($F499,44))=0,INDIRECT(ADDRESS($F499,38))&lt;&gt;"UL"),INDIRECT(ADDRESS($F499,COLUMN())),0),0),IF($G499&gt;0,IF(AND(INDIRECT(ADDRESS($G499,44))=0,INDIRECT(ADDRESS($G499,38))&lt;&gt;"UL"),INDIRECT(ADDRESS($G499,COLUMN())),0),0),IF($H499&gt;0,IF(AND(INDIRECT(ADDRESS($H499,44))=0,INDIRECT(ADDRESS($H499,38))&lt;&gt;"UL"),INDIRECT(ADDRESS($H499,COLUMN())),0),0),IF($I499&gt;0,IF(AND(INDIRECT(ADDRESS($I499,44))=0,INDIRECT(ADDRESS($I499,38))&lt;&gt;"UL"),INDIRECT(ADDRESS($I499,COLUMN())),0),0),IF($J499&gt;0,IF(AND(INDIRECT(ADDRESS($J499,44))=0,INDIRECT(ADDRESS($J499,38))&lt;&gt;"UL"),INDIRECT(ADDRESS($J499,COLUMN())),0),0),IF($K499&gt;0,IF(AND(INDIRECT(ADDRESS($K499,44))=0,INDIRECT(ADDRESS($K499,38))&lt;&gt;"UL"),INDIRECT(ADDRESS($K499,COLUMN())),0),0),IF($L499&gt;0,IF(AND(INDIRECT(ADDRESS($L499,44))=0,INDIRECT(ADDRESS($L499,38))&lt;&gt;"UL"),INDIRECT(ADDRESS($L499,COLUMN())),0),0),IF($M499&gt;0,IF(AND(INDIRECT(ADDRESS($M499,44))=0,INDIRECT(ADDRESS($M499,38))&lt;&gt;"UL"),INDIRECT(ADDRESS($M499,COLUMN())),0),0))</f>
        <v>0</v>
      </c>
      <c r="CF499" s="210">
        <f t="shared" ca="1" si="363"/>
        <v>0</v>
      </c>
      <c r="CG499" s="210">
        <f t="shared" ca="1" si="364"/>
        <v>0</v>
      </c>
      <c r="CH499" s="210" t="e">
        <f t="shared" ca="1" si="365"/>
        <v>#DIV/0!</v>
      </c>
      <c r="CI499" s="213">
        <f t="shared" si="366"/>
        <v>0</v>
      </c>
      <c r="CJ499" s="213"/>
      <c r="CK499" s="210" cm="1">
        <f t="array" aca="1" ref="CK499" ca="1">IF(AU499="S", SUM(IF($C499&gt;0,IF(INDIRECT(ADDRESS($C499,43))&lt;&gt;1,INDIRECT(ADDRESS($C499,48)),0),0), IF($D499&gt;0,IF(INDIRECT(ADDRESS($D499,43))&lt;&gt;1,INDIRECT(ADDRESS($D499,48)),0),0), IF($E499&gt;0,IF(INDIRECT(ADDRESS($E499,43))&lt;&gt;1,INDIRECT(ADDRESS($E499,48)),0),0), IF($F499&gt;0,IF(INDIRECT(ADDRESS($F499,43))&lt;&gt;1,INDIRECT(ADDRESS($F499,48)),0),0), IF($G499&gt;0,IF(INDIRECT(ADDRESS($G499,43))&lt;&gt;1,INDIRECT(ADDRESS($G499,48)),0),0), IF($H499&gt;0,IF(INDIRECT(ADDRESS($H499,43))&lt;&gt;1,INDIRECT(ADDRESS($H499,48)),0),0), IF($I499&gt;0,IF(INDIRECT(ADDRESS($I499,43))&lt;&gt;1,INDIRECT(ADDRESS($I499,48)),0),0), IF($J499&gt;0,IF(INDIRECT(ADDRESS($J499,43))&lt;&gt;1,INDIRECT(ADDRESS($J499,48)),0),0), IF($K499&gt;0,IF(INDIRECT(ADDRESS($K499,43))&lt;&gt;1,INDIRECT(ADDRESS($K499,48)),0),0), IF($L499&gt;0,IF(INDIRECT(ADDRESS($L499,43))&lt;&gt;1,INDIRECT(ADDRESS($L499,48)),0),0), IF($M499&gt;0,IF(INDIRECT(ADDRESS($M499,43))&lt;&gt;1,INDIRECT(ADDRESS($M499,48)),0),0)), IF(AU499="L",SUM(IF($C499&gt;0,IF(INDIRECT(ADDRESS($C499,43))&lt;&gt;1,INDIRECT(ADDRESS($C499,50)),0),0), IF($D499&gt;0,IF(INDIRECT(ADDRESS($D499,43))&lt;&gt;1,INDIRECT(ADDRESS($D499,50)),0),0), IF($E499&gt;0,IF(INDIRECT(ADDRESS($E499,43))&lt;&gt;1,INDIRECT(ADDRESS($E499,50)),0),0), IF($F499&gt;0,IF(INDIRECT(ADDRESS($F499,43))&lt;&gt;1,INDIRECT(ADDRESS($F499,50)),0),0), IF($G499&gt;0,IF(INDIRECT(ADDRESS($G499,43))&lt;&gt;1,INDIRECT(ADDRESS($G499,50)),0),0), IF($G499&gt;0,IF(INDIRECT(ADDRESS($G499,43))&lt;&gt;1,INDIRECT(ADDRESS($G499,50)),0),0), IF($H499&gt;0,IF(INDIRECT(ADDRESS($H499,43))&lt;&gt;1,INDIRECT(ADDRESS($H499,50)),0),0), IF($I499&gt;0,IF(INDIRECT(ADDRESS($I499,43))&lt;&gt;1,INDIRECT(ADDRESS($I499,50)),0),0), IF($J499&gt;0,IF(INDIRECT(ADDRESS($J499,43))&lt;&gt;1,INDIRECT(ADDRESS($J499,50)),0),0), IF($K499&gt;0,IF(INDIRECT(ADDRESS($K499,43))&lt;&gt;1,INDIRECT(ADDRESS($K499,50)),0),0), IF($L499&gt;0,IF(INDIRECT(ADDRESS($L499,43))&lt;&gt;1,INDIRECT(ADDRESS($L499,50)),0),0), IF($M499&gt;0,IF(INDIRECT(ADDRESS($M499,43))&lt;&gt;1,INDIRECT(ADDRESS($M499,50)),0),0)), SUM(IF($C499&gt;0,IF(INDIRECT(ADDRESS($C499,43))&lt;&gt;1,INDIRECT(ADDRESS($C499,49)),0),0), IF($D499&gt;0,IF(INDIRECT(ADDRESS($D499,43))&lt;&gt;1,INDIRECT(ADDRESS($D499,49)),0),0), IF($E499&gt;0,IF(INDIRECT(ADDRESS($E499,43))&lt;&gt;1,INDIRECT(ADDRESS($E499,49)),0),0), IF($F499&gt;0,IF(INDIRECT(ADDRESS($F499,43))&lt;&gt;1,INDIRECT(ADDRESS($F499,49)),0),0), IF($G499&gt;0,IF(INDIRECT(ADDRESS($G499,43))&lt;&gt;1,INDIRECT(ADDRESS($G499,49)),0),0), IF($G499&gt;0,IF(INDIRECT(ADDRESS($G499,43))&lt;&gt;1,INDIRECT(ADDRESS($G499,49)),0),0), IF($H499&gt;0,IF(INDIRECT(ADDRESS($H499,43))&lt;&gt;1,INDIRECT(ADDRESS($H499,49)),0),0), IF($I499&gt;0,IF(INDIRECT(ADDRESS($I499,43))&lt;&gt;1,INDIRECT(ADDRESS($I499,49)),0),0), IF($J499&gt;0,IF(INDIRECT(ADDRESS($J499,43))&lt;&gt;1,INDIRECT(ADDRESS($J499,49)),0),0), IF($K499&gt;0,IF(INDIRECT(ADDRESS($K499,43))&lt;&gt;1,INDIRECT(ADDRESS($K499,49)),0),0), IF($L499&gt;0,IF(INDIRECT(ADDRESS($L499,43))&lt;&gt;1,INDIRECT(ADDRESS($L499,49)),0),0), IF($M499&gt;0,IF(INDIRECT(ADDRESS($M499,43))&lt;&gt;1,INDIRECT(ADDRESS($M499,49)),0),0))))</f>
        <v>0</v>
      </c>
      <c r="CL499" s="210" cm="1">
        <f t="array" aca="1" ref="CL499" ca="1">1.5*SUM(IF($C499&gt;0,IF(INDIRECT(ADDRESS($C499,44))=1,INDIRECT(ADDRESS($C499,47)),0),0),IF($D499&gt;0,IF(INDIRECT(ADDRESS($D499,44))=1,INDIRECT(ADDRESS($CF474,47)),0),0),IF($E499&gt;0,IF(INDIRECT(ADDRESS($E499,44))=1,INDIRECT(ADDRESS($E499,47)),0),0),IF($F499&gt;0,IF(INDIRECT(ADDRESS($F499,44))=1,INDIRECT(ADDRESS($F499,47)),0),0),IF($G499&gt;0,IF(INDIRECT(ADDRESS($G499,44))=1,INDIRECT(ADDRESS($G499,47)),0),0),IF($G499&gt;0,IF(INDIRECT(ADDRESS($G499,44))=1,INDIRECT(ADDRESS($G499,47)),0),0),IF($H499&gt;0,IF(INDIRECT(ADDRESS($H499,44))=1,INDIRECT(ADDRESS($H499,47)),0),0),IF($I499&gt;0,IF(INDIRECT(ADDRESS($I499,44))=1,INDIRECT(ADDRESS($I499,47)),0),0),IF($J499&gt;0,IF(INDIRECT(ADDRESS($J499,44))=1,INDIRECT(ADDRESS($J499,47)),0),0),IF($K499&gt;0,IF(INDIRECT(ADDRESS($K499,44))=1,INDIRECT(ADDRESS($K499,47)),0),0),IF($L499&gt;0,IF(INDIRECT(ADDRESS($L499,44))=1,INDIRECT(ADDRESS($L499,47)),0),0),IF($M499&gt;0,IF(INDIRECT(ADDRESS($M499,44))=1,INDIRECT(ADDRESS($M499,47)),0),0))</f>
        <v>0</v>
      </c>
      <c r="CM499" s="207" t="e">
        <f t="shared" ca="1" si="367"/>
        <v>#DIV/0!</v>
      </c>
      <c r="CN499" s="215"/>
    </row>
    <row r="500" spans="1:92" x14ac:dyDescent="0.25">
      <c r="A500" s="65" t="s">
        <v>575</v>
      </c>
      <c r="B500" s="74">
        <v>439</v>
      </c>
      <c r="C500" s="74">
        <v>456</v>
      </c>
      <c r="D500" s="74">
        <v>457</v>
      </c>
      <c r="E500" s="74">
        <v>458</v>
      </c>
      <c r="F500" s="74">
        <v>459</v>
      </c>
      <c r="G500" s="74"/>
      <c r="H500" s="74"/>
      <c r="I500" s="74"/>
      <c r="J500" s="74"/>
      <c r="K500" s="74"/>
      <c r="L500" s="74"/>
      <c r="M500" s="74"/>
      <c r="N500" s="67">
        <f ca="1">SUM(INDIRECT(ADDRESS(B500,COLUMN())),IF(C500&gt;0,INDIRECT(ADDRESS(C500,COLUMN())),0),IF(D500&gt;0,INDIRECT(ADDRESS(D500,14)),0),IF(E500&gt;0,INDIRECT(ADDRESS(E500,COLUMN())),0),IF(F500&gt;0,INDIRECT(ADDRESS(F500,COLUMN())),0),IF(G500&gt;0,INDIRECT(ADDRESS(G500,COLUMN())),0),IF(H500&gt;0,INDIRECT(ADDRESS(H500,COLUMN())),0),IF(I500&gt;0,INDIRECT(ADDRESS(I500,COLUMN())),0),IF(J500&gt;0,INDIRECT(ADDRESS(J500,COLUMN())),0),IF(K500&gt;0,INDIRECT(ADDRESS(K500,COLUMN())),0),IF(L500&gt;0,INDIRECT(ADDRESS(L500,COLUMN())),0),IF(M500&gt;0,INDIRECT(ADDRESS(M500,COLUMN())),0))</f>
        <v>33</v>
      </c>
      <c r="O500" s="67" t="str" cm="1">
        <f t="array" aca="1" ref="O500" ca="1">INDIRECT(ADDRESS($B500,COLUMN()))</f>
        <v>Fighter</v>
      </c>
      <c r="P500" s="67" cm="1">
        <f t="array" aca="1" ref="P500" ca="1">INDIRECT(ADDRESS($B500,COLUMN()))</f>
        <v>4</v>
      </c>
      <c r="Q500" s="67" cm="1">
        <f t="array" aca="1" ref="Q500" ca="1">INDIRECT(ADDRESS($B500,COLUMN()))</f>
        <v>0</v>
      </c>
      <c r="R500" s="67" cm="1">
        <f t="array" aca="1" ref="R500" ca="1">INDIRECT(ADDRESS($B500,COLUMN()))</f>
        <v>0</v>
      </c>
      <c r="S500" s="67" cm="1">
        <f t="array" aca="1" ref="S500" ca="1">INDIRECT(ADDRESS($B500,COLUMN()))</f>
        <v>2</v>
      </c>
      <c r="T500" s="67" t="str" cm="1">
        <f t="array" aca="1" ref="T500" ca="1">INDIRECT(ADDRESS($B500,COLUMN()))</f>
        <v>1-5</v>
      </c>
      <c r="U500" s="67" cm="1">
        <f t="array" aca="1" ref="U500" ca="1">INDIRECT(ADDRESS($B500,COLUMN()))</f>
        <v>5</v>
      </c>
      <c r="V500" s="67" cm="1">
        <f t="array" aca="1" ref="V500" ca="1">INDIRECT(ADDRESS($B500,COLUMN()))</f>
        <v>0</v>
      </c>
      <c r="W500" s="67" cm="1">
        <f t="array" aca="1" ref="W500" ca="1">INDIRECT(ADDRESS($B500,COLUMN()))</f>
        <v>3</v>
      </c>
      <c r="X500" s="67" cm="1">
        <f t="array" aca="1" ref="X500" ca="1">INDIRECT(ADDRESS($B500,COLUMN()))</f>
        <v>5</v>
      </c>
      <c r="Y500" s="67" cm="1">
        <f t="array" aca="1" ref="Y500" ca="1">INDIRECT(ADDRESS($B500,COLUMN()))</f>
        <v>0</v>
      </c>
      <c r="Z500" s="67" cm="1">
        <f t="array" aca="1" ref="Z500" ca="1">INDIRECT(ADDRESS($B500,COLUMN()))</f>
        <v>5</v>
      </c>
      <c r="AA500" s="67">
        <f>AA494</f>
        <v>0</v>
      </c>
      <c r="AB500" s="56">
        <f ca="1">((U500/8)^$V$296)*((((X500-(Y500-1)/2)/8)^$X$296)*((S500/3)^$S$296))*(((8-W500)/6)^$W$296)</f>
        <v>0.77246254744164822</v>
      </c>
      <c r="AC500" s="56">
        <f ca="1">SUM(((25/N500)^$Z$296)*(AB500/$AB$34))</f>
        <v>0.790118743990323</v>
      </c>
      <c r="AD500" s="56">
        <f ca="1">(P500/($CN$34*(1/AC500)))</f>
        <v>2.7482391095315584</v>
      </c>
      <c r="AF500" s="52"/>
      <c r="AG500" s="52"/>
      <c r="AH500" s="57"/>
      <c r="AI500" s="57"/>
      <c r="AJ500" s="57"/>
      <c r="AK500" s="57"/>
      <c r="AL500" s="57"/>
      <c r="AM500" s="57"/>
      <c r="AN500" s="57"/>
      <c r="AO500" s="57"/>
      <c r="AP500" s="57"/>
      <c r="AQ500" s="57"/>
      <c r="AR500" s="57"/>
      <c r="AS500" s="57"/>
      <c r="AT500" s="52"/>
      <c r="AU500" s="54" t="s">
        <v>113</v>
      </c>
      <c r="AV500" s="57" cm="1">
        <f t="array" aca="1" ref="AV500" ca="1">SUM(IF($C500&gt;0,IF(AND(INDIRECT(ADDRESS($C500,44))=0,INDIRECT(ADDRESS($C500,38))="UL",ISERROR(SEARCH("Rear",INDIRECT(ADDRESS($C500,33)))),ISERROR(SEARCH("Side",INDIRECT(ADDRESS($C500,33))))),INDIRECT(ADDRESS($C500,COLUMN())),0),0),IF($D500&gt;0,IF(AND(INDIRECT(ADDRESS($D500,44))=0,INDIRECT(ADDRESS($D500,38))="UL",ISERROR(SEARCH("Rear",INDIRECT(ADDRESS($D500,33)))),ISERROR(SEARCH("Side",INDIRECT(ADDRESS($D500,33))))),INDIRECT(ADDRESS($D500,COLUMN())),0),0),IF($E500&gt;0,IF(AND(INDIRECT(ADDRESS($E500,44))=0,INDIRECT(ADDRESS($E500,38))="UL",ISERROR(SEARCH("Rear",INDIRECT(ADDRESS($E500,33)))),ISERROR(SEARCH("Side",INDIRECT(ADDRESS($E500,33))))),INDIRECT(ADDRESS($E500,COLUMN())),0),0),IF($F500&gt;0,IF(AND(INDIRECT(ADDRESS($F500,44))=0,INDIRECT(ADDRESS($F500,38))="UL",ISERROR(SEARCH("Rear",INDIRECT(ADDRESS($F500,33)))),ISERROR(SEARCH("Side",INDIRECT(ADDRESS($F500,33))))),INDIRECT(ADDRESS($F500,COLUMN())),0),0),IF($G500&gt;0,IF(AND(INDIRECT(ADDRESS($G500,44))=0,INDIRECT(ADDRESS($G500,38))="UL",ISERROR(SEARCH("Rear",INDIRECT(ADDRESS($G500,33)))),ISERROR(SEARCH("Side",INDIRECT(ADDRESS($G500,33))))),INDIRECT(ADDRESS($G500,COLUMN())),0),0),IF($H500&gt;0,IF(AND(INDIRECT(ADDRESS($H500,44))=0,INDIRECT(ADDRESS($H500,38))="UL",ISERROR(SEARCH("Rear",INDIRECT(ADDRESS($H500,33)))),ISERROR(SEARCH("Side",INDIRECT(ADDRESS($H500,33))))),INDIRECT(ADDRESS($H500,COLUMN())),0),0),IF($I500&gt;0,IF(AND(INDIRECT(ADDRESS($I500,44))=0,INDIRECT(ADDRESS($I500,38))="UL",ISERROR(SEARCH("Rear",INDIRECT(ADDRESS($I500,33)))),ISERROR(SEARCH("Side",INDIRECT(ADDRESS($I500,33))))),INDIRECT(ADDRESS($I500,COLUMN())),0),0),IF($J500&gt;0,IF(AND(INDIRECT(ADDRESS($J500,44))=0,INDIRECT(ADDRESS($J500,38))="UL",ISERROR(SEARCH("Rear",INDIRECT(ADDRESS($J500,33)))),ISERROR(SEARCH("Side",INDIRECT(ADDRESS($J500,33))))),INDIRECT(ADDRESS($J500,COLUMN())),0),0),IF($K500&gt;0,IF(AND(INDIRECT(ADDRESS($K500,44))=0,INDIRECT(ADDRESS($K500,38))="UL",ISERROR(SEARCH("Rear",INDIRECT(ADDRESS($K500,33)))),ISERROR(SEARCH("Side",INDIRECT(ADDRESS($K500,33))))),INDIRECT(ADDRESS($K500,COLUMN())),0),0),IF($L500&gt;0,IF(AND(INDIRECT(ADDRESS($L500,44))=0,INDIRECT(ADDRESS($L500,38))="UL",ISERROR(SEARCH("Rear",INDIRECT(ADDRESS($L500,33)))),ISERROR(SEARCH("Side",INDIRECT(ADDRESS($L500,33))))),INDIRECT(ADDRESS($L500,COLUMN())),0),0),IF($M500&gt;0,IF(AND(INDIRECT(ADDRESS($M500,44))=0,INDIRECT(ADDRESS($M500,38))="UL",ISERROR(SEARCH("Rear",INDIRECT(ADDRESS($M500,33)))),ISERROR(SEARCH("Side",INDIRECT(ADDRESS($M500,33))))),INDIRECT(ADDRESS($M500,COLUMN())),0),0))</f>
        <v>0.66666666666666663</v>
      </c>
      <c r="AW500" s="57" cm="1">
        <f t="array" aca="1" ref="AW500" ca="1">SUM(IF($C500&gt;0,IF(AND(INDIRECT(ADDRESS($C500,44))=0,INDIRECT(ADDRESS($C500,38))="UL",ISERROR(SEARCH("Rear",INDIRECT(ADDRESS($C500,33)))),ISERROR(SEARCH("Side",INDIRECT(ADDRESS($C500,33))))),INDIRECT(ADDRESS($C500,COLUMN())),0),0),IF($D500&gt;0,IF(AND(INDIRECT(ADDRESS($D500,44))=0,INDIRECT(ADDRESS($D500,38))="UL",ISERROR(SEARCH("Rear",INDIRECT(ADDRESS($D500,33)))),ISERROR(SEARCH("Side",INDIRECT(ADDRESS($D500,33))))),INDIRECT(ADDRESS($D500,COLUMN())),0),0),IF($E500&gt;0,IF(AND(INDIRECT(ADDRESS($E500,44))=0,INDIRECT(ADDRESS($E500,38))="UL",ISERROR(SEARCH("Rear",INDIRECT(ADDRESS($E500,33)))),ISERROR(SEARCH("Side",INDIRECT(ADDRESS($E500,33))))),INDIRECT(ADDRESS($E500,COLUMN())),0),0),IF($F500&gt;0,IF(AND(INDIRECT(ADDRESS($F500,44))=0,INDIRECT(ADDRESS($F500,38))="UL",ISERROR(SEARCH("Rear",INDIRECT(ADDRESS($F500,33)))),ISERROR(SEARCH("Side",INDIRECT(ADDRESS($F500,33))))),INDIRECT(ADDRESS($F500,COLUMN())),0),0),IF($G500&gt;0,IF(AND(INDIRECT(ADDRESS($G500,44))=0,INDIRECT(ADDRESS($G500,38))="UL",ISERROR(SEARCH("Rear",INDIRECT(ADDRESS($G500,33)))),ISERROR(SEARCH("Side",INDIRECT(ADDRESS($G500,33))))),INDIRECT(ADDRESS($G500,COLUMN())),0),0),IF($H500&gt;0,IF(AND(INDIRECT(ADDRESS($H500,44))=0,INDIRECT(ADDRESS($H500,38))="UL",ISERROR(SEARCH("Rear",INDIRECT(ADDRESS($H500,33)))),ISERROR(SEARCH("Side",INDIRECT(ADDRESS($H500,33))))),INDIRECT(ADDRESS($H500,COLUMN())),0),0),IF($I500&gt;0,IF(AND(INDIRECT(ADDRESS($I500,44))=0,INDIRECT(ADDRESS($I500,38))="UL",ISERROR(SEARCH("Rear",INDIRECT(ADDRESS($I500,33)))),ISERROR(SEARCH("Side",INDIRECT(ADDRESS($I500,33))))),INDIRECT(ADDRESS($I500,COLUMN())),0),0),IF($J500&gt;0,IF(AND(INDIRECT(ADDRESS($J500,44))=0,INDIRECT(ADDRESS($J500,38))="UL",ISERROR(SEARCH("Rear",INDIRECT(ADDRESS($J500,33)))),ISERROR(SEARCH("Side",INDIRECT(ADDRESS($J500,33))))),INDIRECT(ADDRESS($J500,COLUMN())),0),0),IF($K500&gt;0,IF(AND(INDIRECT(ADDRESS($K500,44))=0,INDIRECT(ADDRESS($K500,38))="UL",ISERROR(SEARCH("Rear",INDIRECT(ADDRESS($K500,33)))),ISERROR(SEARCH("Side",INDIRECT(ADDRESS($K500,33))))),INDIRECT(ADDRESS($K500,COLUMN())),0),0),IF($L500&gt;0,IF(AND(INDIRECT(ADDRESS($L500,44))=0,INDIRECT(ADDRESS($L500,38))="UL",ISERROR(SEARCH("Rear",INDIRECT(ADDRESS($L500,33)))),ISERROR(SEARCH("Side",INDIRECT(ADDRESS($L500,33))))),INDIRECT(ADDRESS($L500,COLUMN())),0),0),IF($M500&gt;0,IF(AND(INDIRECT(ADDRESS($M500,44))=0,INDIRECT(ADDRESS($M500,38))="UL",ISERROR(SEARCH("Rear",INDIRECT(ADDRESS($M500,33)))),ISERROR(SEARCH("Side",INDIRECT(ADDRESS($M500,33))))),INDIRECT(ADDRESS($M500,COLUMN())),0),0))</f>
        <v>1.5555555555555554</v>
      </c>
      <c r="AX500" s="57" cm="1">
        <f t="array" aca="1" ref="AX500" ca="1">SUM(IF($C500&gt;0,IF(AND(INDIRECT(ADDRESS($C500,44))=0,INDIRECT(ADDRESS($C500,38))="UL",ISERROR(SEARCH("Rear",INDIRECT(ADDRESS($C500,33)))),ISERROR(SEARCH("Side",INDIRECT(ADDRESS($C500,33))))),INDIRECT(ADDRESS($C500,COLUMN())),0),0),IF($D500&gt;0,IF(AND(INDIRECT(ADDRESS($D500,44))=0,INDIRECT(ADDRESS($D500,38))="UL",ISERROR(SEARCH("Rear",INDIRECT(ADDRESS($D500,33)))),ISERROR(SEARCH("Side",INDIRECT(ADDRESS($D500,33))))),INDIRECT(ADDRESS($D500,COLUMN())),0),0),IF($E500&gt;0,IF(AND(INDIRECT(ADDRESS($E500,44))=0,INDIRECT(ADDRESS($E500,38))="UL",ISERROR(SEARCH("Rear",INDIRECT(ADDRESS($E500,33)))),ISERROR(SEARCH("Side",INDIRECT(ADDRESS($E500,33))))),INDIRECT(ADDRESS($E500,COLUMN())),0),0),IF($F500&gt;0,IF(AND(INDIRECT(ADDRESS($F500,44))=0,INDIRECT(ADDRESS($F500,38))="UL",ISERROR(SEARCH("Rear",INDIRECT(ADDRESS($F500,33)))),ISERROR(SEARCH("Side",INDIRECT(ADDRESS($F500,33))))),INDIRECT(ADDRESS($F500,COLUMN())),0),0),IF($G500&gt;0,IF(AND(INDIRECT(ADDRESS($G500,44))=0,INDIRECT(ADDRESS($G500,38))="UL",ISERROR(SEARCH("Rear",INDIRECT(ADDRESS($G500,33)))),ISERROR(SEARCH("Side",INDIRECT(ADDRESS($G500,33))))),INDIRECT(ADDRESS($G500,COLUMN())),0),0),IF($H500&gt;0,IF(AND(INDIRECT(ADDRESS($H500,44))=0,INDIRECT(ADDRESS($H500,38))="UL",ISERROR(SEARCH("Rear",INDIRECT(ADDRESS($H500,33)))),ISERROR(SEARCH("Side",INDIRECT(ADDRESS($H500,33))))),INDIRECT(ADDRESS($H500,COLUMN())),0),0),IF($I500&gt;0,IF(AND(INDIRECT(ADDRESS($I500,44))=0,INDIRECT(ADDRESS($I500,38))="UL",ISERROR(SEARCH("Rear",INDIRECT(ADDRESS($I500,33)))),ISERROR(SEARCH("Side",INDIRECT(ADDRESS($I500,33))))),INDIRECT(ADDRESS($I500,COLUMN())),0),0),IF($J500&gt;0,IF(AND(INDIRECT(ADDRESS($J500,44))=0,INDIRECT(ADDRESS($J500,38))="UL",ISERROR(SEARCH("Rear",INDIRECT(ADDRESS($J500,33)))),ISERROR(SEARCH("Side",INDIRECT(ADDRESS($J500,33))))),INDIRECT(ADDRESS($J500,COLUMN())),0),0),IF($K500&gt;0,IF(AND(INDIRECT(ADDRESS($K500,44))=0,INDIRECT(ADDRESS($K500,38))="UL",ISERROR(SEARCH("Rear",INDIRECT(ADDRESS($K500,33)))),ISERROR(SEARCH("Side",INDIRECT(ADDRESS($K500,33))))),INDIRECT(ADDRESS($K500,COLUMN())),0),0),IF($L500&gt;0,IF(AND(INDIRECT(ADDRESS($L500,44))=0,INDIRECT(ADDRESS($L500,38))="UL",ISERROR(SEARCH("Rear",INDIRECT(ADDRESS($L500,33)))),ISERROR(SEARCH("Side",INDIRECT(ADDRESS($L500,33))))),INDIRECT(ADDRESS($L500,COLUMN())),0),0),IF($M500&gt;0,IF(AND(INDIRECT(ADDRESS($M500,44))=0,INDIRECT(ADDRESS($M500,38))="UL",ISERROR(SEARCH("Rear",INDIRECT(ADDRESS($M500,33)))),ISERROR(SEARCH("Side",INDIRECT(ADDRESS($M500,33))))),INDIRECT(ADDRESS($M500,COLUMN())),0),0))</f>
        <v>0</v>
      </c>
      <c r="AY500" s="58">
        <f t="shared" ca="1" si="351"/>
        <v>1.5555555555555554</v>
      </c>
      <c r="AZ500" s="58">
        <f t="shared" ca="1" si="352"/>
        <v>0.74074074074074059</v>
      </c>
      <c r="BA500" s="58" cm="1">
        <f t="array" aca="1" ref="BA500" ca="1">SUM(IF($C500&gt;0,IF(AND(INDIRECT(ADDRESS($C500,44))=0,INDIRECT(ADDRESS($C500,38))="UL"),INDIRECT(ADDRESS($C500,COLUMN())),0),0),IF($D500&gt;0,IF(AND(INDIRECT(ADDRESS($D500,44))=0,INDIRECT(ADDRESS($D500,38))="UL"),INDIRECT(ADDRESS($D500,COLUMN())),0),0),IF($E500&gt;0,IF(AND(INDIRECT(ADDRESS($E500,44))=0,INDIRECT(ADDRESS($E500,38))="UL"),INDIRECT(ADDRESS($E500,COLUMN())),0),0),IF($F500&gt;0,IF(AND(INDIRECT(ADDRESS($F500,44))=0,INDIRECT(ADDRESS($F500,38))="UL"),INDIRECT(ADDRESS($F500,COLUMN())),0),0),IF($G500&gt;0,IF(AND(INDIRECT(ADDRESS($G500,44))=0,INDIRECT(ADDRESS($G500,38))="UL"),INDIRECT(ADDRESS($G500,COLUMN())),0),0),IF($H500&gt;0,IF(AND(INDIRECT(ADDRESS($H500,44))=0,INDIRECT(ADDRESS($H500,38))="UL"),INDIRECT(ADDRESS($H500,COLUMN())),0),0),IF($I500&gt;0,IF(AND(INDIRECT(ADDRESS($I500,44))=0,INDIRECT(ADDRESS($I500,38))="UL"),INDIRECT(ADDRESS($I500,COLUMN())),0),0),IF($J500&gt;0,IF(AND(INDIRECT(ADDRESS($J500,44))=0,INDIRECT(ADDRESS($J500,38))="UL"),INDIRECT(ADDRESS($J500,COLUMN())),0),0),IF($K500&gt;0,IF(AND(INDIRECT(ADDRESS($K500,44))=0,INDIRECT(ADDRESS($K500,38))="UL"),INDIRECT(ADDRESS($K500,COLUMN())),0),0),IF($L500&gt;0,IF(AND(INDIRECT(ADDRESS($L500,44))=0,INDIRECT(ADDRESS($L500,38))="UL"),INDIRECT(ADDRESS($L500,COLUMN())),0),0),IF($M500&gt;0,IF(AND(INDIRECT(ADDRESS($M500,44))=0,INDIRECT(ADDRESS($M500,38))="UL"),INDIRECT(ADDRESS($M500,COLUMN())),0),0))</f>
        <v>0.6399999999999999</v>
      </c>
      <c r="BB500" s="58" cm="1">
        <f t="array" aca="1" ref="BB500" ca="1">SUM(IF($C500&gt;0,IF(AND(INDIRECT(ADDRESS($C500,44))=0,INDIRECT(ADDRESS($C500,38))="UL"),INDIRECT(ADDRESS($C500,COLUMN())),0),0),IF($D500&gt;0,IF(AND(INDIRECT(ADDRESS($D500,44))=0,INDIRECT(ADDRESS($D500,38))="UL"),INDIRECT(ADDRESS($D500,COLUMN())),0),0),IF($E500&gt;0,IF(AND(INDIRECT(ADDRESS($E500,44))=0,INDIRECT(ADDRESS($E500,38))="UL"),INDIRECT(ADDRESS($E500,COLUMN())),0),0),IF($F500&gt;0,IF(AND(INDIRECT(ADDRESS($F500,44))=0,INDIRECT(ADDRESS($F500,38))="UL"),INDIRECT(ADDRESS($F500,COLUMN())),0),0),IF($G500&gt;0,IF(AND(INDIRECT(ADDRESS($G500,44))=0,INDIRECT(ADDRESS($G500,38))="UL"),INDIRECT(ADDRESS($G500,COLUMN())),0),0),IF($H500&gt;0,IF(AND(INDIRECT(ADDRESS($H500,44))=0,INDIRECT(ADDRESS($H500,38))="UL"),INDIRECT(ADDRESS($H500,COLUMN())),0),0),IF($I500&gt;0,IF(AND(INDIRECT(ADDRESS($I500,44))=0,INDIRECT(ADDRESS($I500,38))="UL"),INDIRECT(ADDRESS($I500,COLUMN())),0),0),IF($J500&gt;0,IF(AND(INDIRECT(ADDRESS($J500,44))=0,INDIRECT(ADDRESS($J500,38))="UL"),INDIRECT(ADDRESS($J500,COLUMN())),0),0),IF($K500&gt;0,IF(AND(INDIRECT(ADDRESS($K500,44))=0,INDIRECT(ADDRESS($K500,38))="UL"),INDIRECT(ADDRESS($K500,COLUMN())),0),0),IF($L500&gt;0,IF(AND(INDIRECT(ADDRESS($L500,44))=0,INDIRECT(ADDRESS($L500,38))="UL"),INDIRECT(ADDRESS($L500,COLUMN())),0),0),IF($M500&gt;0,IF(AND(INDIRECT(ADDRESS($M500,44))=0,INDIRECT(ADDRESS($M500,38))="UL"),INDIRECT(ADDRESS($M500,COLUMN())),0),0))</f>
        <v>0.60952380952380947</v>
      </c>
      <c r="BC500" s="58" cm="1">
        <f t="array" aca="1" ref="BC500" ca="1">SUM(IF($C500&gt;0,IF(AND(INDIRECT(ADDRESS($C500,44))=0,INDIRECT(ADDRESS($C500,38))="UL"),INDIRECT(ADDRESS($C500,COLUMN())),0),0),IF($D500&gt;0,IF(AND(INDIRECT(ADDRESS($D500,44))=0,INDIRECT(ADDRESS($D500,38))="UL"),INDIRECT(ADDRESS($D500,COLUMN())),0),0),IF($E500&gt;0,IF(AND(INDIRECT(ADDRESS($E500,44))=0,INDIRECT(ADDRESS($E500,38))="UL"),INDIRECT(ADDRESS($E500,COLUMN())),0),0),IF($F500&gt;0,IF(AND(INDIRECT(ADDRESS($F500,44))=0,INDIRECT(ADDRESS($F500,38))="UL"),INDIRECT(ADDRESS($F500,COLUMN())),0),0),IF($G500&gt;0,IF(AND(INDIRECT(ADDRESS($G500,44))=0,INDIRECT(ADDRESS($G500,38))="UL"),INDIRECT(ADDRESS($G500,COLUMN())),0),0),IF($H500&gt;0,IF(AND(INDIRECT(ADDRESS($H500,44))=0,INDIRECT(ADDRESS($H500,38))="UL"),INDIRECT(ADDRESS($H500,COLUMN())),0),0),IF($I500&gt;0,IF(AND(INDIRECT(ADDRESS($I500,44))=0,INDIRECT(ADDRESS($I500,38))="UL"),INDIRECT(ADDRESS($I500,COLUMN())),0),0),IF($J500&gt;0,IF(AND(INDIRECT(ADDRESS($J500,44))=0,INDIRECT(ADDRESS($J500,38))="UL"),INDIRECT(ADDRESS($J500,COLUMN())),0),0),IF($K500&gt;0,IF(AND(INDIRECT(ADDRESS($K500,44))=0,INDIRECT(ADDRESS($K500,38))="UL"),INDIRECT(ADDRESS($K500,COLUMN())),0),0),IF($L500&gt;0,IF(AND(INDIRECT(ADDRESS($L500,44))=0,INDIRECT(ADDRESS($L500,38))="UL"),INDIRECT(ADDRESS($L500,COLUMN())),0),0),IF($M500&gt;0,IF(AND(INDIRECT(ADDRESS($M500,44))=0,INDIRECT(ADDRESS($M500,38))="UL"),INDIRECT(ADDRESS($M500,COLUMN())),0),0))</f>
        <v>0.31999999999999995</v>
      </c>
      <c r="BD500" s="58" cm="1">
        <f t="array" aca="1" ref="BD500" ca="1">SUM(IF($C500&gt;0,IF(AND(INDIRECT(ADDRESS($C500,44))=0,INDIRECT(ADDRESS($C500,38))="UL"),INDIRECT(ADDRESS($C500,COLUMN())),0),0),IF($D500&gt;0,IF(AND(INDIRECT(ADDRESS($D500,44))=0,INDIRECT(ADDRESS($D500,38))="UL"),INDIRECT(ADDRESS($D500,COLUMN())),0),0),IF($E500&gt;0,IF(AND(INDIRECT(ADDRESS($E500,44))=0,INDIRECT(ADDRESS($E500,38))="UL"),INDIRECT(ADDRESS($E500,COLUMN())),0),0),IF($F500&gt;0,IF(AND(INDIRECT(ADDRESS($F500,44))=0,INDIRECT(ADDRESS($F500,38))="UL"),INDIRECT(ADDRESS($F500,COLUMN())),0),0),IF($G500&gt;0,IF(AND(INDIRECT(ADDRESS($G500,44))=0,INDIRECT(ADDRESS($G500,38))="UL"),INDIRECT(ADDRESS($G500,COLUMN())),0),0),IF($H500&gt;0,IF(AND(INDIRECT(ADDRESS($H500,44))=0,INDIRECT(ADDRESS($H500,38))="UL"),INDIRECT(ADDRESS($H500,COLUMN())),0),0),IF($I500&gt;0,IF(AND(INDIRECT(ADDRESS($I500,44))=0,INDIRECT(ADDRESS($I500,38))="UL"),INDIRECT(ADDRESS($I500,COLUMN())),0),0),IF($J500&gt;0,IF(AND(INDIRECT(ADDRESS($J500,44))=0,INDIRECT(ADDRESS($J500,38))="UL"),INDIRECT(ADDRESS($J500,COLUMN())),0),0),IF($K500&gt;0,IF(AND(INDIRECT(ADDRESS($K500,44))=0,INDIRECT(ADDRESS($K500,38))="UL"),INDIRECT(ADDRESS($K500,COLUMN())),0),0),IF($L500&gt;0,IF(AND(INDIRECT(ADDRESS($L500,44))=0,INDIRECT(ADDRESS($L500,38))="UL"),INDIRECT(ADDRESS($L500,COLUMN())),0),0),IF($M500&gt;0,IF(AND(INDIRECT(ADDRESS($M500,44))=0,INDIRECT(ADDRESS($M500,38))="UL"),INDIRECT(ADDRESS($M500,COLUMN())),0),0))</f>
        <v>0.83809523809523812</v>
      </c>
      <c r="BE500" s="57">
        <f t="shared" ca="1" si="353"/>
        <v>0.60952380952380947</v>
      </c>
      <c r="BF500" s="57" cm="1">
        <f t="array" aca="1" ref="BF500" ca="1">SUM(IF($C500&gt;0,IF(INDIRECT(ADDRESS($C500,45))=1,INDIRECT(ADDRESS($C500,52))*INDIRECT(ADDRESS($C500,42))/5,0),0), IF($D500&gt;0,IF(INDIRECT(ADDRESS($D500,45))=1,INDIRECT(ADDRESS($D500,52))*INDIRECT(ADDRESS($D500,42))/5,0),0), IF($E500&gt;0,IF(INDIRECT(ADDRESS($E500,45))=1,INDIRECT(ADDRESS($E500,52))*INDIRECT(ADDRESS($E500,42))/5,0),0), IF($F500&gt;0,IF(INDIRECT(ADDRESS($F500,45))=1,INDIRECT(ADDRESS($F500,52))*INDIRECT(ADDRESS($F500,42))/5,0),0), IF($G500&gt;0,IF(INDIRECT(ADDRESS($G500,45))=1,INDIRECT(ADDRESS($G500,52))*INDIRECT(ADDRESS($G500,42))/5,0),0), IF($H500&gt;0,IF(INDIRECT(ADDRESS($H500,45))=1,INDIRECT(ADDRESS($H500,52))*INDIRECT(ADDRESS($H500,42))/5,0),0)
)*$BF$296/100</f>
        <v>5.9259259259259255E-2</v>
      </c>
      <c r="BG500" s="19"/>
      <c r="BH500" s="57" cm="1">
        <f t="array" aca="1" ref="BH500" ca="1">SUM(IF($C500&gt;0,IF(AND(INDIRECT(ADDRESS($C500,44))=0,INDIRECT(ADDRESS($C500,38))&lt;&gt;"UL"),INDIRECT(ADDRESS($C500,COLUMN()-12)),0),0), IF($D500&gt;0,IF(AND(INDIRECT(ADDRESS($D500,44))=0,INDIRECT(ADDRESS($D500,38))&lt;&gt;"UL"),INDIRECT(ADDRESS($D500,COLUMN()-12)),0),0), IF($E500&gt;0,IF(AND(INDIRECT(ADDRESS($E500,44))=0,INDIRECT(ADDRESS($E500,38))&lt;&gt;"UL"),INDIRECT(ADDRESS($E500,COLUMN()-12)),0),0), IF($F500&gt;0,IF(AND(INDIRECT(ADDRESS($F500,44))=0,INDIRECT(ADDRESS($F500,38))&lt;&gt;"UL"),INDIRECT(ADDRESS($F500,COLUMN()-12)),0),0), IF($G500&gt;0,IF(AND(INDIRECT(ADDRESS($G500,44))=0,INDIRECT(ADDRESS($G500,38))&lt;&gt;"UL"),INDIRECT(ADDRESS($G500,COLUMN()-12)),0),0), IF($H500&gt;0,IF(AND(INDIRECT(ADDRESS($H500,44))=0,INDIRECT(ADDRESS($H500,38))&lt;&gt;"UL"),INDIRECT(ADDRESS($H500,COLUMN()-12)),0),0), IF($I500&gt;0,IF(AND(INDIRECT(ADDRESS($I500,44))=0,INDIRECT(ADDRESS($I500,38))&lt;&gt;"UL"),INDIRECT(ADDRESS($I500,COLUMN()-12)),0),0), IF($J500&gt;0,IF(AND(INDIRECT(ADDRESS($J500,44))=0,INDIRECT(ADDRESS($J500,38))&lt;&gt;"UL"),INDIRECT(ADDRESS($J500,COLUMN()-12)),0),0), IF($K500&gt;0,IF(AND(INDIRECT(ADDRESS($K500,44))=0,INDIRECT(ADDRESS($K500,38))&lt;&gt;"UL"),INDIRECT(ADDRESS($K500,COLUMN()-12)),0),0), IF($L500&gt;0,IF(AND(INDIRECT(ADDRESS($L500,44))=0,INDIRECT(ADDRESS($L500,38))&lt;&gt;"UL"),INDIRECT(ADDRESS($L500,COLUMN()-12)),0),0), IF($M500&gt;0,IF(AND(INDIRECT(ADDRESS($M500,44))=0,INDIRECT(ADDRESS($M500,38))&lt;&gt;"UL"),INDIRECT(ADDRESS($M500,COLUMN()-12)),0),0))</f>
        <v>0</v>
      </c>
      <c r="BI500" s="57" cm="1">
        <f t="array" aca="1" ref="BI500" ca="1">SUM(IF($C500&gt;0,IF(AND(INDIRECT(ADDRESS($C500,44))=0,INDIRECT(ADDRESS($C500,38))&lt;&gt;"UL"),INDIRECT(ADDRESS($C500,COLUMN()-12)),0),0), IF($D500&gt;0,IF(AND(INDIRECT(ADDRESS($D500,44))=0,INDIRECT(ADDRESS($D500,38))&lt;&gt;"UL"),INDIRECT(ADDRESS($D500,COLUMN()-12)),0),0), IF($E500&gt;0,IF(AND(INDIRECT(ADDRESS($E500,44))=0,INDIRECT(ADDRESS($E500,38))&lt;&gt;"UL"),INDIRECT(ADDRESS($E500,COLUMN()-12)),0),0), IF($F500&gt;0,IF(AND(INDIRECT(ADDRESS($F500,44))=0,INDIRECT(ADDRESS($F500,38))&lt;&gt;"UL"),INDIRECT(ADDRESS($F500,COLUMN()-12)),0),0), IF($G500&gt;0,IF(AND(INDIRECT(ADDRESS($G500,44))=0,INDIRECT(ADDRESS($G500,38))&lt;&gt;"UL"),INDIRECT(ADDRESS($G500,COLUMN()-12)),0),0), IF($H500&gt;0,IF(AND(INDIRECT(ADDRESS($H500,44))=0,INDIRECT(ADDRESS($H500,38))&lt;&gt;"UL"),INDIRECT(ADDRESS($H500,COLUMN()-12)),0),0), IF($I500&gt;0,IF(AND(INDIRECT(ADDRESS($I500,44))=0,INDIRECT(ADDRESS($I500,38))&lt;&gt;"UL"),INDIRECT(ADDRESS($I500,COLUMN()-12)),0),0), IF($J500&gt;0,IF(AND(INDIRECT(ADDRESS($J500,44))=0,INDIRECT(ADDRESS($J500,38))&lt;&gt;"UL"),INDIRECT(ADDRESS($J500,COLUMN()-12)),0),0), IF($K500&gt;0,IF(AND(INDIRECT(ADDRESS($K500,44))=0,INDIRECT(ADDRESS($K500,38))&lt;&gt;"UL"),INDIRECT(ADDRESS($K500,COLUMN()-12)),0),0), IF($L500&gt;0,IF(AND(INDIRECT(ADDRESS($L500,44))=0,INDIRECT(ADDRESS($L500,38))&lt;&gt;"UL"),INDIRECT(ADDRESS($L500,COLUMN()-12)),0),0), IF($M500&gt;0,IF(AND(INDIRECT(ADDRESS($M500,44))=0,INDIRECT(ADDRESS($M500,38))&lt;&gt;"UL"),INDIRECT(ADDRESS($M500,COLUMN()-12)),0),0))</f>
        <v>0</v>
      </c>
      <c r="BJ500" s="57" cm="1">
        <f t="array" aca="1" ref="BJ500" ca="1">SUM(IF($C500&gt;0,IF(AND(INDIRECT(ADDRESS($C500,44))=0,INDIRECT(ADDRESS($C500,38))&lt;&gt;"UL"),INDIRECT(ADDRESS($C500,COLUMN()-12)),0),0), IF($D500&gt;0,IF(AND(INDIRECT(ADDRESS($D500,44))=0,INDIRECT(ADDRESS($D500,38))&lt;&gt;"UL"),INDIRECT(ADDRESS($D500,COLUMN()-12)),0),0), IF($E500&gt;0,IF(AND(INDIRECT(ADDRESS($E500,44))=0,INDIRECT(ADDRESS($E500,38))&lt;&gt;"UL"),INDIRECT(ADDRESS($E500,COLUMN()-12)),0),0), IF($F500&gt;0,IF(AND(INDIRECT(ADDRESS($F500,44))=0,INDIRECT(ADDRESS($F500,38))&lt;&gt;"UL"),INDIRECT(ADDRESS($F500,COLUMN()-12)),0),0), IF($G500&gt;0,IF(AND(INDIRECT(ADDRESS($G500,44))=0,INDIRECT(ADDRESS($G500,38))&lt;&gt;"UL"),INDIRECT(ADDRESS($G500,COLUMN()-12)),0),0), IF($H500&gt;0,IF(AND(INDIRECT(ADDRESS($H500,44))=0,INDIRECT(ADDRESS($H500,38))&lt;&gt;"UL"),INDIRECT(ADDRESS($H500,COLUMN()-12)),0),0), IF($I500&gt;0,IF(AND(INDIRECT(ADDRESS($I500,44))=0,INDIRECT(ADDRESS($I500,38))&lt;&gt;"UL"),INDIRECT(ADDRESS($I500,COLUMN()-12)),0),0), IF($J500&gt;0,IF(AND(INDIRECT(ADDRESS($J500,44))=0,INDIRECT(ADDRESS($J500,38))&lt;&gt;"UL"),INDIRECT(ADDRESS($J500,COLUMN()-12)),0),0), IF($K500&gt;0,IF(AND(INDIRECT(ADDRESS($K500,44))=0,INDIRECT(ADDRESS($K500,38))&lt;&gt;"UL"),INDIRECT(ADDRESS($K500,COLUMN()-12)),0),0), IF($L500&gt;0,IF(AND(INDIRECT(ADDRESS($L500,44))=0,INDIRECT(ADDRESS($L500,38))&lt;&gt;"UL"),INDIRECT(ADDRESS($L500,COLUMN()-12)),0),0), IF($M500&gt;0,IF(AND(INDIRECT(ADDRESS($M500,44))=0,INDIRECT(ADDRESS($M500,38))&lt;&gt;"UL"),INDIRECT(ADDRESS($M500,COLUMN()-12)),0),0))</f>
        <v>0</v>
      </c>
      <c r="BK500" s="57">
        <f t="shared" ca="1" si="354"/>
        <v>0</v>
      </c>
      <c r="BL500" s="58">
        <f t="shared" ca="1" si="355"/>
        <v>0</v>
      </c>
      <c r="BM500" s="57" cm="1">
        <f t="array" aca="1" ref="BM500" ca="1">SUM(IF($C500&gt;0,IF(AND(INDIRECT(ADDRESS($C500,44))=0,INDIRECT(ADDRESS($C500,38))&lt;&gt;"UL"),INDIRECT(ADDRESS($C500,COLUMN()-12)),0),0), IF($D500&gt;0,IF(AND(INDIRECT(ADDRESS($D500,44))=0,INDIRECT(ADDRESS($D500,38))&lt;&gt;"UL"),INDIRECT(ADDRESS($D500,COLUMN()-12)),0),0), IF($E500&gt;0,IF(AND(INDIRECT(ADDRESS($E500,44))=0,INDIRECT(ADDRESS($E500,38))&lt;&gt;"UL"),INDIRECT(ADDRESS($E500,COLUMN()-12)),0),0), IF($F500&gt;0,IF(AND(INDIRECT(ADDRESS($F500,44))=0,INDIRECT(ADDRESS($F500,38))&lt;&gt;"UL"),INDIRECT(ADDRESS($F500,COLUMN()-12)),0),0), IF($G500&gt;0,IF(AND(INDIRECT(ADDRESS($G500,44))=0,INDIRECT(ADDRESS($G500,38))&lt;&gt;"UL"),INDIRECT(ADDRESS($G500,COLUMN()-12)),0),0), IF($H500&gt;0,IF(AND(INDIRECT(ADDRESS($H500,44))=0,INDIRECT(ADDRESS($H500,38))&lt;&gt;"UL"),INDIRECT(ADDRESS($H500,COLUMN()-12)),0),0), IF($I500&gt;0,IF(AND(INDIRECT(ADDRESS($I500,44))=0,INDIRECT(ADDRESS($I500,38))&lt;&gt;"UL"),INDIRECT(ADDRESS($I500,COLUMN()-12)),0),0), IF($J500&gt;0,IF(AND(INDIRECT(ADDRESS($J500,44))=0,INDIRECT(ADDRESS($J500,38))&lt;&gt;"UL"),INDIRECT(ADDRESS($J500,COLUMN()-12)),0),0), IF($K500&gt;0,IF(AND(INDIRECT(ADDRESS($K500,44))=0,INDIRECT(ADDRESS($K500,38))&lt;&gt;"UL"),INDIRECT(ADDRESS($K500,COLUMN()-11)),0),0), IF($L500&gt;0,IF(AND(INDIRECT(ADDRESS($L500,44))=0,INDIRECT(ADDRESS($L500,38))&lt;&gt;"UL"),INDIRECT(ADDRESS($L500,COLUMN()-11)),0),0), IF($M500&gt;0,IF(AND(INDIRECT(ADDRESS($M500,44))=0,INDIRECT(ADDRESS($M500,38))&lt;&gt;"UL"),INDIRECT(ADDRESS($M500,COLUMN()-11)),0),0))</f>
        <v>0</v>
      </c>
      <c r="BN500" s="57" cm="1">
        <f t="array" aca="1" ref="BN500" ca="1">SUM(IF($C500&gt;0,IF(AND(INDIRECT(ADDRESS($C500,44))=0,INDIRECT(ADDRESS($C500,38))&lt;&gt;"UL"),INDIRECT(ADDRESS($C500,COLUMN()-12)),0),0), IF($D500&gt;0,IF(AND(INDIRECT(ADDRESS($D500,44))=0,INDIRECT(ADDRESS($D500,38))&lt;&gt;"UL"),INDIRECT(ADDRESS($D500,COLUMN()-12)),0),0), IF($E500&gt;0,IF(AND(INDIRECT(ADDRESS($E500,44))=0,INDIRECT(ADDRESS($E500,38))&lt;&gt;"UL"),INDIRECT(ADDRESS($E500,COLUMN()-12)),0),0), IF($F500&gt;0,IF(AND(INDIRECT(ADDRESS($F500,44))=0,INDIRECT(ADDRESS($F500,38))&lt;&gt;"UL"),INDIRECT(ADDRESS($F500,COLUMN()-12)),0),0), IF($G500&gt;0,IF(AND(INDIRECT(ADDRESS($G500,44))=0,INDIRECT(ADDRESS($G500,38))&lt;&gt;"UL"),INDIRECT(ADDRESS($G500,COLUMN()-12)),0),0), IF($H500&gt;0,IF(AND(INDIRECT(ADDRESS($H500,44))=0,INDIRECT(ADDRESS($H500,38))&lt;&gt;"UL"),INDIRECT(ADDRESS($H500,COLUMN()-12)),0),0), IF($I500&gt;0,IF(AND(INDIRECT(ADDRESS($I500,44))=0,INDIRECT(ADDRESS($I500,38))&lt;&gt;"UL"),INDIRECT(ADDRESS($I500,COLUMN()-12)),0),0), IF($J500&gt;0,IF(AND(INDIRECT(ADDRESS($J500,44))=0,INDIRECT(ADDRESS($J500,38))&lt;&gt;"UL"),INDIRECT(ADDRESS($J500,COLUMN()-12)),0),0), IF($K500&gt;0,IF(AND(INDIRECT(ADDRESS($K500,44))=0,INDIRECT(ADDRESS($K500,38))&lt;&gt;"UL"),INDIRECT(ADDRESS($K500,COLUMN()-11)),0),0), IF($L500&gt;0,IF(AND(INDIRECT(ADDRESS($L500,44))=0,INDIRECT(ADDRESS($L500,38))&lt;&gt;"UL"),INDIRECT(ADDRESS($L500,COLUMN()-11)),0),0), IF($M500&gt;0,IF(AND(INDIRECT(ADDRESS($M500,44))=0,INDIRECT(ADDRESS($M500,38))&lt;&gt;"UL"),INDIRECT(ADDRESS($M500,COLUMN()-11)),0),0))</f>
        <v>0</v>
      </c>
      <c r="BO500" s="57" cm="1">
        <f t="array" aca="1" ref="BO500" ca="1">SUM(IF($C500&gt;0,IF(AND(INDIRECT(ADDRESS($C500,44))=0,INDIRECT(ADDRESS($C500,38))&lt;&gt;"UL"),INDIRECT(ADDRESS($C500,COLUMN()-12)),0),0), IF($D500&gt;0,IF(AND(INDIRECT(ADDRESS($D500,44))=0,INDIRECT(ADDRESS($D500,38))&lt;&gt;"UL"),INDIRECT(ADDRESS($D500,COLUMN()-12)),0),0), IF($E500&gt;0,IF(AND(INDIRECT(ADDRESS($E500,44))=0,INDIRECT(ADDRESS($E500,38))&lt;&gt;"UL"),INDIRECT(ADDRESS($E500,COLUMN()-12)),0),0), IF($F500&gt;0,IF(AND(INDIRECT(ADDRESS($F500,44))=0,INDIRECT(ADDRESS($F500,38))&lt;&gt;"UL"),INDIRECT(ADDRESS($F500,COLUMN()-12)),0),0), IF($G500&gt;0,IF(AND(INDIRECT(ADDRESS($G500,44))=0,INDIRECT(ADDRESS($G500,38))&lt;&gt;"UL"),INDIRECT(ADDRESS($G500,COLUMN()-12)),0),0), IF($H500&gt;0,IF(AND(INDIRECT(ADDRESS($H500,44))=0,INDIRECT(ADDRESS($H500,38))&lt;&gt;"UL"),INDIRECT(ADDRESS($H500,COLUMN()-12)),0),0), IF($I500&gt;0,IF(AND(INDIRECT(ADDRESS($I500,44))=0,INDIRECT(ADDRESS($I500,38))&lt;&gt;"UL"),INDIRECT(ADDRESS($I500,COLUMN()-12)),0),0), IF($J500&gt;0,IF(AND(INDIRECT(ADDRESS($J500,44))=0,INDIRECT(ADDRESS($J500,38))&lt;&gt;"UL"),INDIRECT(ADDRESS($J500,COLUMN()-12)),0),0), IF($K500&gt;0,IF(AND(INDIRECT(ADDRESS($K500,44))=0,INDIRECT(ADDRESS($K500,38))&lt;&gt;"UL"),INDIRECT(ADDRESS($K500,COLUMN()-11)),0),0), IF($L500&gt;0,IF(AND(INDIRECT(ADDRESS($L500,44))=0,INDIRECT(ADDRESS($L500,38))&lt;&gt;"UL"),INDIRECT(ADDRESS($L500,COLUMN()-11)),0),0), IF($M500&gt;0,IF(AND(INDIRECT(ADDRESS($M500,44))=0,INDIRECT(ADDRESS($M500,38))&lt;&gt;"UL"),INDIRECT(ADDRESS($M500,COLUMN()-11)),0),0))</f>
        <v>0</v>
      </c>
      <c r="BP500" s="57" cm="1">
        <f t="array" aca="1" ref="BP500" ca="1">SUM(IF($C500&gt;0,IF(AND(INDIRECT(ADDRESS($C500,44))=0,INDIRECT(ADDRESS($C500,38))&lt;&gt;"UL"),INDIRECT(ADDRESS($C500,COLUMN()-12)),0),0), IF($D500&gt;0,IF(AND(INDIRECT(ADDRESS($D500,44))=0,INDIRECT(ADDRESS($D500,38))&lt;&gt;"UL"),INDIRECT(ADDRESS($D500,COLUMN()-12)),0),0), IF($E500&gt;0,IF(AND(INDIRECT(ADDRESS($E500,44))=0,INDIRECT(ADDRESS($E500,38))&lt;&gt;"UL"),INDIRECT(ADDRESS($E500,COLUMN()-12)),0),0), IF($F500&gt;0,IF(AND(INDIRECT(ADDRESS($F500,44))=0,INDIRECT(ADDRESS($F500,38))&lt;&gt;"UL"),INDIRECT(ADDRESS($F500,COLUMN()-12)),0),0), IF($G500&gt;0,IF(AND(INDIRECT(ADDRESS($G500,44))=0,INDIRECT(ADDRESS($G500,38))&lt;&gt;"UL"),INDIRECT(ADDRESS($G500,COLUMN()-12)),0),0), IF($H500&gt;0,IF(AND(INDIRECT(ADDRESS($H500,44))=0,INDIRECT(ADDRESS($H500,38))&lt;&gt;"UL"),INDIRECT(ADDRESS($H500,COLUMN()-12)),0),0), IF($I500&gt;0,IF(AND(INDIRECT(ADDRESS($I500,44))=0,INDIRECT(ADDRESS($I500,38))&lt;&gt;"UL"),INDIRECT(ADDRESS($I500,COLUMN()-12)),0),0), IF($J500&gt;0,IF(AND(INDIRECT(ADDRESS($J500,44))=0,INDIRECT(ADDRESS($J500,38))&lt;&gt;"UL"),INDIRECT(ADDRESS($J500,COLUMN()-12)),0),0), IF($K500&gt;0,IF(AND(INDIRECT(ADDRESS($K500,44))=0,INDIRECT(ADDRESS($K500,38))&lt;&gt;"UL"),INDIRECT(ADDRESS($K500,COLUMN()-11)),0),0), IF($L500&gt;0,IF(AND(INDIRECT(ADDRESS($L500,44))=0,INDIRECT(ADDRESS($L500,38))&lt;&gt;"UL"),INDIRECT(ADDRESS($L500,COLUMN()-11)),0),0), IF($M500&gt;0,IF(AND(INDIRECT(ADDRESS($M500,44))=0,INDIRECT(ADDRESS($M500,38))&lt;&gt;"UL"),INDIRECT(ADDRESS($M500,COLUMN()-11)),0),0))</f>
        <v>0</v>
      </c>
      <c r="BQ500" s="57">
        <f t="shared" ca="1" si="356"/>
        <v>0</v>
      </c>
      <c r="BR500" s="161">
        <f t="shared" ca="1" si="357"/>
        <v>72.749578315163106</v>
      </c>
      <c r="BS500" s="59"/>
      <c r="BT500" s="56">
        <f t="shared" ca="1" si="358"/>
        <v>3.8463177266640658</v>
      </c>
      <c r="BU500" s="63">
        <f t="shared" ca="1" si="359"/>
        <v>0.11655508262618382</v>
      </c>
      <c r="BV500" s="57" t="s">
        <v>34</v>
      </c>
      <c r="BW500" s="57" cm="1">
        <f t="array" aca="1" ref="BW500" ca="1">SUM(IF($C500&gt;0,IF(AND(INDIRECT(ADDRESS($C500,44))=0,INDIRECT(ADDRESS($C500,38))="UL",ISERROR(SEARCH("Rear",INDIRECT(ADDRESS($C500,33)))),ISERROR(SEARCH("Side",INDIRECT(ADDRESS($C500,33))))),INDIRECT(ADDRESS($C500,COLUMN())),0),0),IF($D500&gt;0,IF(AND(INDIRECT(ADDRESS($D500,44))=0,INDIRECT(ADDRESS($D500,38))="UL",ISERROR(SEARCH("Rear",INDIRECT(ADDRESS($D500,33)))),ISERROR(SEARCH("Side",INDIRECT(ADDRESS($D500,33))))),INDIRECT(ADDRESS($D500,COLUMN())),0),0),IF($E500&gt;0,IF(AND(INDIRECT(ADDRESS($E500,44))=0,INDIRECT(ADDRESS($E500,38))="UL",ISERROR(SEARCH("Rear",INDIRECT(ADDRESS($E500,33)))),ISERROR(SEARCH("Side",INDIRECT(ADDRESS($E500,33))))),INDIRECT(ADDRESS($E500,COLUMN())),0),0),IF($F500&gt;0,IF(AND(INDIRECT(ADDRESS($F500,44))=0,INDIRECT(ADDRESS($F500,38))="UL",ISERROR(SEARCH("Rear",INDIRECT(ADDRESS($F500,33)))),ISERROR(SEARCH("Side",INDIRECT(ADDRESS($F500,33))))),INDIRECT(ADDRESS($F500,COLUMN())),0),0),IF($G500&gt;0,IF(AND(INDIRECT(ADDRESS($G500,44))=0,INDIRECT(ADDRESS($G500,38))="UL",ISERROR(SEARCH("Rear",INDIRECT(ADDRESS($G500,33)))),ISERROR(SEARCH("Side",INDIRECT(ADDRESS($G500,33))))),INDIRECT(ADDRESS($G500,COLUMN())),0),0),IF($H500&gt;0,IF(AND(INDIRECT(ADDRESS($H500,44))=0,INDIRECT(ADDRESS($H500,38))="UL",ISERROR(SEARCH("Rear",INDIRECT(ADDRESS($H500,33)))),ISERROR(SEARCH("Side",INDIRECT(ADDRESS($H500,33))))),INDIRECT(ADDRESS($H500,COLUMN())),0),0),IF($I500&gt;0,IF(AND(INDIRECT(ADDRESS($I500,44))=0,INDIRECT(ADDRESS($I500,38))="UL",ISERROR(SEARCH("Rear",INDIRECT(ADDRESS($I500,33)))),ISERROR(SEARCH("Side",INDIRECT(ADDRESS($I500,33))))),INDIRECT(ADDRESS($I500,COLUMN())),0),0),IF($J500&gt;0,IF(AND(INDIRECT(ADDRESS($J500,44))=0,INDIRECT(ADDRESS($J500,38))="UL",ISERROR(SEARCH("Rear",INDIRECT(ADDRESS($J500,33)))),ISERROR(SEARCH("Side",INDIRECT(ADDRESS($J500,33))))),INDIRECT(ADDRESS($J500,COLUMN())),0),0),IF($K500&gt;0,IF(AND(INDIRECT(ADDRESS($K500,44))=0,INDIRECT(ADDRESS($K500,38))="UL",ISERROR(SEARCH("Rear",INDIRECT(ADDRESS($K500,33)))),ISERROR(SEARCH("Side",INDIRECT(ADDRESS($K500,33))))),INDIRECT(ADDRESS($K500,COLUMN())),0),0),IF($L500&gt;0,IF(AND(INDIRECT(ADDRESS($L500,44))=0,INDIRECT(ADDRESS($L500,38))="UL",ISERROR(SEARCH("Rear",INDIRECT(ADDRESS($L500,33)))),ISERROR(SEARCH("Side",INDIRECT(ADDRESS($L500,33))))),INDIRECT(ADDRESS($L500,COLUMN())),0),0),IF($M500&gt;0,IF(AND(INDIRECT(ADDRESS($M500,44))=0,INDIRECT(ADDRESS($M500,38))="UL",ISERROR(SEARCH("Rear",INDIRECT(ADDRESS($M500,33)))),ISERROR(SEARCH("Side",INDIRECT(ADDRESS($M500,33))))),INDIRECT(ADDRESS($M500,COLUMN())),0),0))</f>
        <v>0.88888888888888884</v>
      </c>
      <c r="BX500" s="57">
        <f t="shared" ca="1" si="360"/>
        <v>0.88888888888888884</v>
      </c>
      <c r="BY500" s="57" cm="1">
        <f t="array" aca="1" ref="BY500" ca="1">SUM(IF($C500&gt;0,IF(AND(INDIRECT(ADDRESS($C500,44))=0,INDIRECT(ADDRESS($C500,38))="UL"),INDIRECT(ADDRESS($C500,COLUMN())),0),0),IF($D500&gt;0,IF(AND(INDIRECT(ADDRESS($D500,44))=0,INDIRECT(ADDRESS($D500,38))="UL"),INDIRECT(ADDRESS($D500,COLUMN())),0),0),IF($E500&gt;0,IF(AND(INDIRECT(ADDRESS($E500,44))=0,INDIRECT(ADDRESS($E500,38))="UL"),INDIRECT(ADDRESS($E500,COLUMN())),0),0),IF($F500&gt;0,IF(AND(INDIRECT(ADDRESS($F500,44))=0,INDIRECT(ADDRESS($F500,38))="UL"),INDIRECT(ADDRESS($F500,COLUMN())),0),0),IF($G500&gt;0,IF(AND(INDIRECT(ADDRESS($G500,44))=0,INDIRECT(ADDRESS($G500,38))="UL"),INDIRECT(ADDRESS($G500,COLUMN())),0),0),IF($H500&gt;0,IF(AND(INDIRECT(ADDRESS($H500,44))=0,INDIRECT(ADDRESS($H500,38))="UL"),INDIRECT(ADDRESS($H500,COLUMN())),0),0),IF($I500&gt;0,IF(AND(INDIRECT(ADDRESS($I500,44))=0,INDIRECT(ADDRESS($I500,38))="UL"),INDIRECT(ADDRESS($I500,COLUMN())),0),0),IF($J500&gt;0,IF(AND(INDIRECT(ADDRESS($J500,44))=0,INDIRECT(ADDRESS($J500,38))="UL"),INDIRECT(ADDRESS($J500,COLUMN())),0),0),IF($K500&gt;0,IF(AND(INDIRECT(ADDRESS($K500,44))=0,INDIRECT(ADDRESS($K500,38))="UL"),INDIRECT(ADDRESS($K500,COLUMN())),0),0),IF($L500&gt;0,IF(AND(INDIRECT(ADDRESS($L500,44))=0,INDIRECT(ADDRESS($L500,38))="UL"),INDIRECT(ADDRESS($L500,COLUMN())),0),0),IF($M500&gt;0,IF(AND(INDIRECT(ADDRESS($M500,44))=0,INDIRECT(ADDRESS($M500,38))="UL"),INDIRECT(ADDRESS($M500,COLUMN())),0),0))</f>
        <v>0.49876543209876545</v>
      </c>
      <c r="BZ500" s="57" cm="1">
        <f t="array" aca="1" ref="BZ500" ca="1">SUM(IF($C500&gt;0,IF(AND(INDIRECT(ADDRESS($C500,44))=0,INDIRECT(ADDRESS($C500,38))="UL"),INDIRECT(ADDRESS($C500,COLUMN())),0),0),IF($D500&gt;0,IF(AND(INDIRECT(ADDRESS($D500,44))=0,INDIRECT(ADDRESS($D500,38))="UL"),INDIRECT(ADDRESS($D500,COLUMN())),0),0),IF($E500&gt;0,IF(AND(INDIRECT(ADDRESS($E500,44))=0,INDIRECT(ADDRESS($E500,38))="UL"),INDIRECT(ADDRESS($E500,COLUMN())),0),0),IF($F500&gt;0,IF(AND(INDIRECT(ADDRESS($F500,44))=0,INDIRECT(ADDRESS($F500,38))="UL"),INDIRECT(ADDRESS($F500,COLUMN())),0),0),IF($G500&gt;0,IF(AND(INDIRECT(ADDRESS($G500,44))=0,INDIRECT(ADDRESS($G500,38))="UL"),INDIRECT(ADDRESS($G500,COLUMN())),0),0),IF($H500&gt;0,IF(AND(INDIRECT(ADDRESS($H500,44))=0,INDIRECT(ADDRESS($H500,38))="UL"),INDIRECT(ADDRESS($H500,COLUMN())),0),0),IF($I500&gt;0,IF(AND(INDIRECT(ADDRESS($I500,44))=0,INDIRECT(ADDRESS($I500,38))="UL"),INDIRECT(ADDRESS($I500,COLUMN())),0),0),IF($J500&gt;0,IF(AND(INDIRECT(ADDRESS($J500,44))=0,INDIRECT(ADDRESS($J500,38))="UL"),INDIRECT(ADDRESS($J500,COLUMN())),0),0),IF($K500&gt;0,IF(AND(INDIRECT(ADDRESS($K500,44))=0,INDIRECT(ADDRESS($K500,38))="UL"),INDIRECT(ADDRESS($K500,COLUMN())),0),0),IF($L500&gt;0,IF(AND(INDIRECT(ADDRESS($L500,44))=0,INDIRECT(ADDRESS($L500,38))="UL"),INDIRECT(ADDRESS($L500,COLUMN())),0),0),IF($M500&gt;0,IF(AND(INDIRECT(ADDRESS($M500,44))=0,INDIRECT(ADDRESS($M500,38))="UL"),INDIRECT(ADDRESS($M500,COLUMN())),0),0))</f>
        <v>0.7456790123456789</v>
      </c>
      <c r="CA500" s="57">
        <f t="shared" ca="1" si="361"/>
        <v>0.7456790123456789</v>
      </c>
      <c r="CB500" s="57" cm="1">
        <f t="array" aca="1" ref="CB500" ca="1">SUM(IF($C500&gt;0,IF(AND(INDIRECT(ADDRESS($C500,44))=0,INDIRECT(ADDRESS($C500,38))&lt;&gt;"UL"),INDIRECT(ADDRESS($C500,COLUMN())),0),0),IF($D500&gt;0,IF(AND(INDIRECT(ADDRESS($D500,44))=0,INDIRECT(ADDRESS($D500,38))&lt;&gt;"UL"),INDIRECT(ADDRESS($D500,COLUMN())),0),0),IF($E500&gt;0,IF(AND(INDIRECT(ADDRESS($E500,44))=0,INDIRECT(ADDRESS($E500,38))&lt;&gt;"UL"),INDIRECT(ADDRESS($E500,COLUMN())),0),0),IF($F500&gt;0,IF(AND(INDIRECT(ADDRESS($F500,44))=0,INDIRECT(ADDRESS($F500,38))&lt;&gt;"UL"),INDIRECT(ADDRESS($F500,COLUMN())),0),0),IF($G500&gt;0,IF(AND(INDIRECT(ADDRESS($G500,44))=0,INDIRECT(ADDRESS($G500,38))&lt;&gt;"UL"),INDIRECT(ADDRESS($G500,COLUMN())),0),0),IF($H500&gt;0,IF(AND(INDIRECT(ADDRESS($H500,44))=0,INDIRECT(ADDRESS($H500,38))&lt;&gt;"UL"),INDIRECT(ADDRESS($H500,COLUMN())),0),0),IF($I500&gt;0,IF(AND(INDIRECT(ADDRESS($I500,44))=0,INDIRECT(ADDRESS($I500,38))&lt;&gt;"UL"),INDIRECT(ADDRESS($I500,COLUMN())),0),0),IF($J500&gt;0,IF(AND(INDIRECT(ADDRESS($J500,44))=0,INDIRECT(ADDRESS($J500,38))&lt;&gt;"UL"),INDIRECT(ADDRESS($J500,COLUMN())),0),0),IF($K500&gt;0,IF(AND(INDIRECT(ADDRESS($K500,44))=0,INDIRECT(ADDRESS($K500,38))&lt;&gt;"UL"),INDIRECT(ADDRESS($K500,COLUMN())),0),0),IF($L500&gt;0,IF(AND(INDIRECT(ADDRESS($L500,44))=0,INDIRECT(ADDRESS($L500,38))&lt;&gt;"UL"),INDIRECT(ADDRESS($L500,COLUMN())),0),0),IF($M500&gt;0,IF(AND(INDIRECT(ADDRESS($M500,44))=0,INDIRECT(ADDRESS($M500,38))&lt;&gt;"UL"),INDIRECT(ADDRESS($M500,COLUMN())),0),0))</f>
        <v>0</v>
      </c>
      <c r="CC500" s="57">
        <f t="shared" ca="1" si="362"/>
        <v>0</v>
      </c>
      <c r="CD500" s="57" cm="1">
        <f t="array" aca="1" ref="CD500" ca="1">SUM(IF($C500&gt;0,IF(AND(INDIRECT(ADDRESS($C500,44))=0,INDIRECT(ADDRESS($C500,38))&lt;&gt;"UL"),INDIRECT(ADDRESS($C500,COLUMN())),0),0),IF($D500&gt;0,IF(AND(INDIRECT(ADDRESS($D500,44))=0,INDIRECT(ADDRESS($D500,38))&lt;&gt;"UL"),INDIRECT(ADDRESS($D500,COLUMN())),0),0),IF($E500&gt;0,IF(AND(INDIRECT(ADDRESS($E500,44))=0,INDIRECT(ADDRESS($E500,38))&lt;&gt;"UL"),INDIRECT(ADDRESS($E500,COLUMN())),0),0),IF($F500&gt;0,IF(AND(INDIRECT(ADDRESS($F500,44))=0,INDIRECT(ADDRESS($F500,38))&lt;&gt;"UL"),INDIRECT(ADDRESS($F500,COLUMN())),0),0),IF($G500&gt;0,IF(AND(INDIRECT(ADDRESS($G500,44))=0,INDIRECT(ADDRESS($G500,38))&lt;&gt;"UL"),INDIRECT(ADDRESS($G500,COLUMN())),0),0),IF($H500&gt;0,IF(AND(INDIRECT(ADDRESS($H500,44))=0,INDIRECT(ADDRESS($H500,38))&lt;&gt;"UL"),INDIRECT(ADDRESS($H500,COLUMN())),0),0),IF($I500&gt;0,IF(AND(INDIRECT(ADDRESS($I500,44))=0,INDIRECT(ADDRESS($I500,38))&lt;&gt;"UL"),INDIRECT(ADDRESS($I500,COLUMN())),0),0),IF($J500&gt;0,IF(AND(INDIRECT(ADDRESS($J500,44))=0,INDIRECT(ADDRESS($J500,38))&lt;&gt;"UL"),INDIRECT(ADDRESS($J500,COLUMN())),0),0),IF($K500&gt;0,IF(AND(INDIRECT(ADDRESS($K500,44))=0,INDIRECT(ADDRESS($K500,38))&lt;&gt;"UL"),INDIRECT(ADDRESS($K500,COLUMN())),0),0),IF($L500&gt;0,IF(AND(INDIRECT(ADDRESS($L500,44))=0,INDIRECT(ADDRESS($L500,38))&lt;&gt;"UL"),INDIRECT(ADDRESS($L500,COLUMN())),0),0),IF($M500&gt;0,IF(AND(INDIRECT(ADDRESS($M500,44))=0,INDIRECT(ADDRESS($M500,38))&lt;&gt;"UL"),INDIRECT(ADDRESS($M500,COLUMN())),0),0))</f>
        <v>0</v>
      </c>
      <c r="CE500" s="57" cm="1">
        <f t="array" aca="1" ref="CE500" ca="1">SUM(IF($C500&gt;0,IF(AND(INDIRECT(ADDRESS($C500,44))=0,INDIRECT(ADDRESS($C500,38))&lt;&gt;"UL"),INDIRECT(ADDRESS($C500,COLUMN())),0),0),IF($D500&gt;0,IF(AND(INDIRECT(ADDRESS($D500,44))=0,INDIRECT(ADDRESS($D500,38))&lt;&gt;"UL"),INDIRECT(ADDRESS($D500,COLUMN())),0),0),IF($E500&gt;0,IF(AND(INDIRECT(ADDRESS($E500,44))=0,INDIRECT(ADDRESS($E500,38))&lt;&gt;"UL"),INDIRECT(ADDRESS($E500,COLUMN())),0),0),IF($F500&gt;0,IF(AND(INDIRECT(ADDRESS($F500,44))=0,INDIRECT(ADDRESS($F500,38))&lt;&gt;"UL"),INDIRECT(ADDRESS($F500,COLUMN())),0),0),IF($G500&gt;0,IF(AND(INDIRECT(ADDRESS($G500,44))=0,INDIRECT(ADDRESS($G500,38))&lt;&gt;"UL"),INDIRECT(ADDRESS($G500,COLUMN())),0),0),IF($H500&gt;0,IF(AND(INDIRECT(ADDRESS($H500,44))=0,INDIRECT(ADDRESS($H500,38))&lt;&gt;"UL"),INDIRECT(ADDRESS($H500,COLUMN())),0),0),IF($I500&gt;0,IF(AND(INDIRECT(ADDRESS($I500,44))=0,INDIRECT(ADDRESS($I500,38))&lt;&gt;"UL"),INDIRECT(ADDRESS($I500,COLUMN())),0),0),IF($J500&gt;0,IF(AND(INDIRECT(ADDRESS($J500,44))=0,INDIRECT(ADDRESS($J500,38))&lt;&gt;"UL"),INDIRECT(ADDRESS($J500,COLUMN())),0),0),IF($K500&gt;0,IF(AND(INDIRECT(ADDRESS($K500,44))=0,INDIRECT(ADDRESS($K500,38))&lt;&gt;"UL"),INDIRECT(ADDRESS($K500,COLUMN())),0),0),IF($L500&gt;0,IF(AND(INDIRECT(ADDRESS($L500,44))=0,INDIRECT(ADDRESS($L500,38))&lt;&gt;"UL"),INDIRECT(ADDRESS($L500,COLUMN())),0),0),IF($M500&gt;0,IF(AND(INDIRECT(ADDRESS($M500,44))=0,INDIRECT(ADDRESS($M500,38))&lt;&gt;"UL"),INDIRECT(ADDRESS($M500,COLUMN())),0),0))</f>
        <v>0</v>
      </c>
      <c r="CF500" s="57">
        <f t="shared" ca="1" si="363"/>
        <v>0</v>
      </c>
      <c r="CG500" s="57">
        <f t="shared" ca="1" si="364"/>
        <v>2.3533261593163615</v>
      </c>
      <c r="CH500" s="57">
        <f t="shared" ca="1" si="365"/>
        <v>7.1312913918677626E-2</v>
      </c>
      <c r="CI500" s="19">
        <f t="shared" ca="1" si="366"/>
        <v>13.741195547657792</v>
      </c>
      <c r="CJ500" s="19"/>
      <c r="CK500" s="57" cm="1">
        <f t="array" aca="1" ref="CK500" ca="1">IF(AU500="S", SUM(IF($C500&gt;0,IF(INDIRECT(ADDRESS($C500,43))&lt;&gt;1,INDIRECT(ADDRESS($C500,48)),0),0), IF($D500&gt;0,IF(INDIRECT(ADDRESS($D500,43))&lt;&gt;1,INDIRECT(ADDRESS($D500,48)),0),0), IF($E500&gt;0,IF(INDIRECT(ADDRESS($E500,43))&lt;&gt;1,INDIRECT(ADDRESS($E500,48)),0),0), IF($F500&gt;0,IF(INDIRECT(ADDRESS($F500,43))&lt;&gt;1,INDIRECT(ADDRESS($F500,48)),0),0), IF($G500&gt;0,IF(INDIRECT(ADDRESS($G500,43))&lt;&gt;1,INDIRECT(ADDRESS($G500,48)),0),0), IF($H500&gt;0,IF(INDIRECT(ADDRESS($H500,43))&lt;&gt;1,INDIRECT(ADDRESS($H500,48)),0),0), IF($I500&gt;0,IF(INDIRECT(ADDRESS($I500,43))&lt;&gt;1,INDIRECT(ADDRESS($I500,48)),0),0), IF($J500&gt;0,IF(INDIRECT(ADDRESS($J500,43))&lt;&gt;1,INDIRECT(ADDRESS($J500,48)),0),0), IF($K500&gt;0,IF(INDIRECT(ADDRESS($K500,43))&lt;&gt;1,INDIRECT(ADDRESS($K500,48)),0),0), IF($L500&gt;0,IF(INDIRECT(ADDRESS($L500,43))&lt;&gt;1,INDIRECT(ADDRESS($L500,48)),0),0), IF($M500&gt;0,IF(INDIRECT(ADDRESS($M500,43))&lt;&gt;1,INDIRECT(ADDRESS($M500,48)),0),0)), IF(AU500="L",SUM(IF($C500&gt;0,IF(INDIRECT(ADDRESS($C500,43))&lt;&gt;1,INDIRECT(ADDRESS($C500,50)),0),0), IF($D500&gt;0,IF(INDIRECT(ADDRESS($D500,43))&lt;&gt;1,INDIRECT(ADDRESS($D500,50)),0),0), IF($E500&gt;0,IF(INDIRECT(ADDRESS($E500,43))&lt;&gt;1,INDIRECT(ADDRESS($E500,50)),0),0), IF($F500&gt;0,IF(INDIRECT(ADDRESS($F500,43))&lt;&gt;1,INDIRECT(ADDRESS($F500,50)),0),0), IF($G500&gt;0,IF(INDIRECT(ADDRESS($G500,43))&lt;&gt;1,INDIRECT(ADDRESS($G500,50)),0),0), IF($G500&gt;0,IF(INDIRECT(ADDRESS($G500,43))&lt;&gt;1,INDIRECT(ADDRESS($G500,50)),0),0), IF($H500&gt;0,IF(INDIRECT(ADDRESS($H500,43))&lt;&gt;1,INDIRECT(ADDRESS($H500,50)),0),0), IF($I500&gt;0,IF(INDIRECT(ADDRESS($I500,43))&lt;&gt;1,INDIRECT(ADDRESS($I500,50)),0),0), IF($J500&gt;0,IF(INDIRECT(ADDRESS($J500,43))&lt;&gt;1,INDIRECT(ADDRESS($J500,50)),0),0), IF($K500&gt;0,IF(INDIRECT(ADDRESS($K500,43))&lt;&gt;1,INDIRECT(ADDRESS($K500,50)),0),0), IF($L500&gt;0,IF(INDIRECT(ADDRESS($L500,43))&lt;&gt;1,INDIRECT(ADDRESS($L500,50)),0),0), IF($M500&gt;0,IF(INDIRECT(ADDRESS($M500,43))&lt;&gt;1,INDIRECT(ADDRESS($M500,50)),0),0)), SUM(IF($C500&gt;0,IF(INDIRECT(ADDRESS($C500,43))&lt;&gt;1,INDIRECT(ADDRESS($C500,49)),0),0), IF($D500&gt;0,IF(INDIRECT(ADDRESS($D500,43))&lt;&gt;1,INDIRECT(ADDRESS($D500,49)),0),0), IF($E500&gt;0,IF(INDIRECT(ADDRESS($E500,43))&lt;&gt;1,INDIRECT(ADDRESS($E500,49)),0),0), IF($F500&gt;0,IF(INDIRECT(ADDRESS($F500,43))&lt;&gt;1,INDIRECT(ADDRESS($F500,49)),0),0), IF($G500&gt;0,IF(INDIRECT(ADDRESS($G500,43))&lt;&gt;1,INDIRECT(ADDRESS($G500,49)),0),0), IF($G500&gt;0,IF(INDIRECT(ADDRESS($G500,43))&lt;&gt;1,INDIRECT(ADDRESS($G500,49)),0),0), IF($H500&gt;0,IF(INDIRECT(ADDRESS($H500,43))&lt;&gt;1,INDIRECT(ADDRESS($H500,49)),0),0), IF($I500&gt;0,IF(INDIRECT(ADDRESS($I500,43))&lt;&gt;1,INDIRECT(ADDRESS($I500,49)),0),0), IF($J500&gt;0,IF(INDIRECT(ADDRESS($J500,43))&lt;&gt;1,INDIRECT(ADDRESS($J500,49)),0),0), IF($K500&gt;0,IF(INDIRECT(ADDRESS($K500,43))&lt;&gt;1,INDIRECT(ADDRESS($K500,49)),0),0), IF($L500&gt;0,IF(INDIRECT(ADDRESS($L500,43))&lt;&gt;1,INDIRECT(ADDRESS($L500,49)),0),0), IF($M500&gt;0,IF(INDIRECT(ADDRESS($M500,43))&lt;&gt;1,INDIRECT(ADDRESS($M500,49)),0),0))))</f>
        <v>2.5555555555555554</v>
      </c>
      <c r="CL500" s="57" cm="1">
        <f t="array" aca="1" ref="CL500" ca="1">1.5*SUM(IF($C500&gt;0,IF(INDIRECT(ADDRESS($C500,44))=1,INDIRECT(ADDRESS($C500,47)),0),0),IF($D500&gt;0,IF(INDIRECT(ADDRESS($D500,44))=1,INDIRECT(ADDRESS($CF459,47)),0),0),IF($E500&gt;0,IF(INDIRECT(ADDRESS($E500,44))=1,INDIRECT(ADDRESS($E500,47)),0),0),IF($F500&gt;0,IF(INDIRECT(ADDRESS($F500,44))=1,INDIRECT(ADDRESS($F500,47)),0),0),IF($G500&gt;0,IF(INDIRECT(ADDRESS($G500,44))=1,INDIRECT(ADDRESS($G500,47)),0),0),IF($G500&gt;0,IF(INDIRECT(ADDRESS($G500,44))=1,INDIRECT(ADDRESS($G500,47)),0),0),IF($H500&gt;0,IF(INDIRECT(ADDRESS($H500,44))=1,INDIRECT(ADDRESS($H500,47)),0),0),IF($I500&gt;0,IF(INDIRECT(ADDRESS($I500,44))=1,INDIRECT(ADDRESS($I500,47)),0),0),IF($J500&gt;0,IF(INDIRECT(ADDRESS($J500,44))=1,INDIRECT(ADDRESS($J500,47)),0),0),IF($K500&gt;0,IF(INDIRECT(ADDRESS($K500,44))=1,INDIRECT(ADDRESS($K500,47)),0),0),IF($L500&gt;0,IF(INDIRECT(ADDRESS($L500,44))=1,INDIRECT(ADDRESS($L500,47)),0),0),IF($M500&gt;0,IF(INDIRECT(ADDRESS($M500,44))=1,INDIRECT(ADDRESS($M500,47)),0),0))</f>
        <v>0</v>
      </c>
      <c r="CM500" s="56">
        <f t="shared" ca="1" si="367"/>
        <v>0.85805939505818607</v>
      </c>
      <c r="CN500" s="59"/>
    </row>
    <row r="501" spans="1:92" s="208" customFormat="1" x14ac:dyDescent="0.25">
      <c r="A501" s="65" t="s">
        <v>681</v>
      </c>
      <c r="B501" s="74">
        <v>440</v>
      </c>
      <c r="C501" s="74">
        <v>456</v>
      </c>
      <c r="D501" s="74">
        <v>457</v>
      </c>
      <c r="E501" s="74">
        <v>458</v>
      </c>
      <c r="F501" s="74">
        <v>459</v>
      </c>
      <c r="G501" s="74"/>
      <c r="H501" s="74"/>
      <c r="I501" s="74"/>
      <c r="J501" s="74"/>
      <c r="K501" s="74"/>
      <c r="L501" s="74"/>
      <c r="M501" s="74"/>
      <c r="N501" s="67">
        <f ca="1">SUM(INDIRECT(ADDRESS(B501,COLUMN())),IF(C501&gt;0,INDIRECT(ADDRESS(C501,COLUMN())),0),IF(D501&gt;0,INDIRECT(ADDRESS(D501,14)),0),IF(E501&gt;0,INDIRECT(ADDRESS(E501,COLUMN())),0),IF(F501&gt;0,INDIRECT(ADDRESS(F501,COLUMN())),0),IF(G501&gt;0,INDIRECT(ADDRESS(G501,COLUMN())),0),IF(H501&gt;0,INDIRECT(ADDRESS(H501,COLUMN())),0),IF(I501&gt;0,INDIRECT(ADDRESS(I501,COLUMN())),0),IF(J501&gt;0,INDIRECT(ADDRESS(J501,COLUMN())),0),IF(K501&gt;0,INDIRECT(ADDRESS(K501,COLUMN())),0),IF(L501&gt;0,INDIRECT(ADDRESS(L501,COLUMN())),0),IF(M501&gt;0,INDIRECT(ADDRESS(M501,COLUMN())),0))</f>
        <v>36</v>
      </c>
      <c r="O501" s="67" t="str" cm="1">
        <f t="array" aca="1" ref="O501" ca="1">INDIRECT(ADDRESS($B501,COLUMN()))</f>
        <v>Fighter</v>
      </c>
      <c r="P501" s="67" cm="1">
        <f t="array" aca="1" ref="P501" ca="1">INDIRECT(ADDRESS($B501,COLUMN()))</f>
        <v>4.8</v>
      </c>
      <c r="Q501" s="67" cm="1">
        <f t="array" aca="1" ref="Q501" ca="1">INDIRECT(ADDRESS($B501,COLUMN()))</f>
        <v>0</v>
      </c>
      <c r="R501" s="67" cm="1">
        <f t="array" aca="1" ref="R501" ca="1">INDIRECT(ADDRESS($B501,COLUMN()))</f>
        <v>0</v>
      </c>
      <c r="S501" s="67" cm="1">
        <f t="array" aca="1" ref="S501" ca="1">INDIRECT(ADDRESS($B501,COLUMN()))</f>
        <v>2</v>
      </c>
      <c r="T501" s="67" t="str" cm="1">
        <f t="array" aca="1" ref="T501" ca="1">INDIRECT(ADDRESS($B501,COLUMN()))</f>
        <v>1-5</v>
      </c>
      <c r="U501" s="67" cm="1">
        <f t="array" aca="1" ref="U501" ca="1">INDIRECT(ADDRESS($B501,COLUMN()))</f>
        <v>5</v>
      </c>
      <c r="V501" s="67" cm="1">
        <f t="array" aca="1" ref="V501" ca="1">INDIRECT(ADDRESS($B501,COLUMN()))</f>
        <v>0</v>
      </c>
      <c r="W501" s="67" cm="1">
        <f t="array" aca="1" ref="W501" ca="1">INDIRECT(ADDRESS($B501,COLUMN()))</f>
        <v>3</v>
      </c>
      <c r="X501" s="67" cm="1">
        <f t="array" aca="1" ref="X501" ca="1">INDIRECT(ADDRESS($B501,COLUMN()))</f>
        <v>5</v>
      </c>
      <c r="Y501" s="67" cm="1">
        <f t="array" aca="1" ref="Y501" ca="1">INDIRECT(ADDRESS($B501,COLUMN()))</f>
        <v>0</v>
      </c>
      <c r="Z501" s="67" cm="1">
        <f t="array" aca="1" ref="Z501" ca="1">INDIRECT(ADDRESS($B501,COLUMN()))</f>
        <v>5</v>
      </c>
      <c r="AA501" s="67">
        <f>AA495</f>
        <v>0</v>
      </c>
      <c r="AB501" s="56">
        <f ca="1">((U501/8)^$V$296)*((((X501-(Y501-1)/2)/8)^$X$296)*((S501/3)^$S$296))*(((8-W501)/6)^$W$296)</f>
        <v>0.77246254744164822</v>
      </c>
      <c r="AC501" s="56">
        <f ca="1">SUM(((25/N501)^$Z$296)*(AB501/$AB$34))</f>
        <v>0.74020317570171812</v>
      </c>
      <c r="AD501" s="56">
        <f ca="1">(P501/($CN$34*(1/AC501)))</f>
        <v>3.0895436898854323</v>
      </c>
      <c r="AE501"/>
      <c r="AF501" s="52"/>
      <c r="AG501" s="52"/>
      <c r="AH501" s="57"/>
      <c r="AI501" s="57"/>
      <c r="AJ501" s="57"/>
      <c r="AK501" s="57"/>
      <c r="AL501" s="57"/>
      <c r="AM501" s="57"/>
      <c r="AN501" s="57"/>
      <c r="AO501" s="57"/>
      <c r="AP501" s="57"/>
      <c r="AQ501" s="57"/>
      <c r="AR501" s="57"/>
      <c r="AS501" s="57"/>
      <c r="AT501" s="52"/>
      <c r="AU501" s="54" t="s">
        <v>113</v>
      </c>
      <c r="AV501" s="57" cm="1">
        <f t="array" aca="1" ref="AV501" ca="1">SUM(IF($C501&gt;0,IF(AND(INDIRECT(ADDRESS($C501,44))=0,INDIRECT(ADDRESS($C501,38))="UL",ISERROR(SEARCH("Rear",INDIRECT(ADDRESS($C501,33)))),ISERROR(SEARCH("Side",INDIRECT(ADDRESS($C501,33))))),INDIRECT(ADDRESS($C501,COLUMN())),0),0),IF($D501&gt;0,IF(AND(INDIRECT(ADDRESS($D501,44))=0,INDIRECT(ADDRESS($D501,38))="UL",ISERROR(SEARCH("Rear",INDIRECT(ADDRESS($D501,33)))),ISERROR(SEARCH("Side",INDIRECT(ADDRESS($D501,33))))),INDIRECT(ADDRESS($D501,COLUMN())),0),0),IF($E501&gt;0,IF(AND(INDIRECT(ADDRESS($E501,44))=0,INDIRECT(ADDRESS($E501,38))="UL",ISERROR(SEARCH("Rear",INDIRECT(ADDRESS($E501,33)))),ISERROR(SEARCH("Side",INDIRECT(ADDRESS($E501,33))))),INDIRECT(ADDRESS($E501,COLUMN())),0),0),IF($F501&gt;0,IF(AND(INDIRECT(ADDRESS($F501,44))=0,INDIRECT(ADDRESS($F501,38))="UL",ISERROR(SEARCH("Rear",INDIRECT(ADDRESS($F501,33)))),ISERROR(SEARCH("Side",INDIRECT(ADDRESS($F501,33))))),INDIRECT(ADDRESS($F501,COLUMN())),0),0),IF($G501&gt;0,IF(AND(INDIRECT(ADDRESS($G501,44))=0,INDIRECT(ADDRESS($G501,38))="UL",ISERROR(SEARCH("Rear",INDIRECT(ADDRESS($G501,33)))),ISERROR(SEARCH("Side",INDIRECT(ADDRESS($G501,33))))),INDIRECT(ADDRESS($G501,COLUMN())),0),0),IF($H501&gt;0,IF(AND(INDIRECT(ADDRESS($H501,44))=0,INDIRECT(ADDRESS($H501,38))="UL",ISERROR(SEARCH("Rear",INDIRECT(ADDRESS($H501,33)))),ISERROR(SEARCH("Side",INDIRECT(ADDRESS($H501,33))))),INDIRECT(ADDRESS($H501,COLUMN())),0),0),IF($I501&gt;0,IF(AND(INDIRECT(ADDRESS($I501,44))=0,INDIRECT(ADDRESS($I501,38))="UL",ISERROR(SEARCH("Rear",INDIRECT(ADDRESS($I501,33)))),ISERROR(SEARCH("Side",INDIRECT(ADDRESS($I501,33))))),INDIRECT(ADDRESS($I501,COLUMN())),0),0),IF($J501&gt;0,IF(AND(INDIRECT(ADDRESS($J501,44))=0,INDIRECT(ADDRESS($J501,38))="UL",ISERROR(SEARCH("Rear",INDIRECT(ADDRESS($J501,33)))),ISERROR(SEARCH("Side",INDIRECT(ADDRESS($J501,33))))),INDIRECT(ADDRESS($J501,COLUMN())),0),0),IF($K501&gt;0,IF(AND(INDIRECT(ADDRESS($K501,44))=0,INDIRECT(ADDRESS($K501,38))="UL",ISERROR(SEARCH("Rear",INDIRECT(ADDRESS($K501,33)))),ISERROR(SEARCH("Side",INDIRECT(ADDRESS($K501,33))))),INDIRECT(ADDRESS($K501,COLUMN())),0),0),IF($L501&gt;0,IF(AND(INDIRECT(ADDRESS($L501,44))=0,INDIRECT(ADDRESS($L501,38))="UL",ISERROR(SEARCH("Rear",INDIRECT(ADDRESS($L501,33)))),ISERROR(SEARCH("Side",INDIRECT(ADDRESS($L501,33))))),INDIRECT(ADDRESS($L501,COLUMN())),0),0),IF($M501&gt;0,IF(AND(INDIRECT(ADDRESS($M501,44))=0,INDIRECT(ADDRESS($M501,38))="UL",ISERROR(SEARCH("Rear",INDIRECT(ADDRESS($M501,33)))),ISERROR(SEARCH("Side",INDIRECT(ADDRESS($M501,33))))),INDIRECT(ADDRESS($M501,COLUMN())),0),0))</f>
        <v>0.66666666666666663</v>
      </c>
      <c r="AW501" s="57" cm="1">
        <f t="array" aca="1" ref="AW501" ca="1">SUM(IF($C501&gt;0,IF(AND(INDIRECT(ADDRESS($C501,44))=0,INDIRECT(ADDRESS($C501,38))="UL",ISERROR(SEARCH("Rear",INDIRECT(ADDRESS($C501,33)))),ISERROR(SEARCH("Side",INDIRECT(ADDRESS($C501,33))))),INDIRECT(ADDRESS($C501,COLUMN())),0),0),IF($D501&gt;0,IF(AND(INDIRECT(ADDRESS($D501,44))=0,INDIRECT(ADDRESS($D501,38))="UL",ISERROR(SEARCH("Rear",INDIRECT(ADDRESS($D501,33)))),ISERROR(SEARCH("Side",INDIRECT(ADDRESS($D501,33))))),INDIRECT(ADDRESS($D501,COLUMN())),0),0),IF($E501&gt;0,IF(AND(INDIRECT(ADDRESS($E501,44))=0,INDIRECT(ADDRESS($E501,38))="UL",ISERROR(SEARCH("Rear",INDIRECT(ADDRESS($E501,33)))),ISERROR(SEARCH("Side",INDIRECT(ADDRESS($E501,33))))),INDIRECT(ADDRESS($E501,COLUMN())),0),0),IF($F501&gt;0,IF(AND(INDIRECT(ADDRESS($F501,44))=0,INDIRECT(ADDRESS($F501,38))="UL",ISERROR(SEARCH("Rear",INDIRECT(ADDRESS($F501,33)))),ISERROR(SEARCH("Side",INDIRECT(ADDRESS($F501,33))))),INDIRECT(ADDRESS($F501,COLUMN())),0),0),IF($G501&gt;0,IF(AND(INDIRECT(ADDRESS($G501,44))=0,INDIRECT(ADDRESS($G501,38))="UL",ISERROR(SEARCH("Rear",INDIRECT(ADDRESS($G501,33)))),ISERROR(SEARCH("Side",INDIRECT(ADDRESS($G501,33))))),INDIRECT(ADDRESS($G501,COLUMN())),0),0),IF($H501&gt;0,IF(AND(INDIRECT(ADDRESS($H501,44))=0,INDIRECT(ADDRESS($H501,38))="UL",ISERROR(SEARCH("Rear",INDIRECT(ADDRESS($H501,33)))),ISERROR(SEARCH("Side",INDIRECT(ADDRESS($H501,33))))),INDIRECT(ADDRESS($H501,COLUMN())),0),0),IF($I501&gt;0,IF(AND(INDIRECT(ADDRESS($I501,44))=0,INDIRECT(ADDRESS($I501,38))="UL",ISERROR(SEARCH("Rear",INDIRECT(ADDRESS($I501,33)))),ISERROR(SEARCH("Side",INDIRECT(ADDRESS($I501,33))))),INDIRECT(ADDRESS($I501,COLUMN())),0),0),IF($J501&gt;0,IF(AND(INDIRECT(ADDRESS($J501,44))=0,INDIRECT(ADDRESS($J501,38))="UL",ISERROR(SEARCH("Rear",INDIRECT(ADDRESS($J501,33)))),ISERROR(SEARCH("Side",INDIRECT(ADDRESS($J501,33))))),INDIRECT(ADDRESS($J501,COLUMN())),0),0),IF($K501&gt;0,IF(AND(INDIRECT(ADDRESS($K501,44))=0,INDIRECT(ADDRESS($K501,38))="UL",ISERROR(SEARCH("Rear",INDIRECT(ADDRESS($K501,33)))),ISERROR(SEARCH("Side",INDIRECT(ADDRESS($K501,33))))),INDIRECT(ADDRESS($K501,COLUMN())),0),0),IF($L501&gt;0,IF(AND(INDIRECT(ADDRESS($L501,44))=0,INDIRECT(ADDRESS($L501,38))="UL",ISERROR(SEARCH("Rear",INDIRECT(ADDRESS($L501,33)))),ISERROR(SEARCH("Side",INDIRECT(ADDRESS($L501,33))))),INDIRECT(ADDRESS($L501,COLUMN())),0),0),IF($M501&gt;0,IF(AND(INDIRECT(ADDRESS($M501,44))=0,INDIRECT(ADDRESS($M501,38))="UL",ISERROR(SEARCH("Rear",INDIRECT(ADDRESS($M501,33)))),ISERROR(SEARCH("Side",INDIRECT(ADDRESS($M501,33))))),INDIRECT(ADDRESS($M501,COLUMN())),0),0))</f>
        <v>1.5555555555555554</v>
      </c>
      <c r="AX501" s="57" cm="1">
        <f t="array" aca="1" ref="AX501" ca="1">SUM(IF($C501&gt;0,IF(AND(INDIRECT(ADDRESS($C501,44))=0,INDIRECT(ADDRESS($C501,38))="UL",ISERROR(SEARCH("Rear",INDIRECT(ADDRESS($C501,33)))),ISERROR(SEARCH("Side",INDIRECT(ADDRESS($C501,33))))),INDIRECT(ADDRESS($C501,COLUMN())),0),0),IF($D501&gt;0,IF(AND(INDIRECT(ADDRESS($D501,44))=0,INDIRECT(ADDRESS($D501,38))="UL",ISERROR(SEARCH("Rear",INDIRECT(ADDRESS($D501,33)))),ISERROR(SEARCH("Side",INDIRECT(ADDRESS($D501,33))))),INDIRECT(ADDRESS($D501,COLUMN())),0),0),IF($E501&gt;0,IF(AND(INDIRECT(ADDRESS($E501,44))=0,INDIRECT(ADDRESS($E501,38))="UL",ISERROR(SEARCH("Rear",INDIRECT(ADDRESS($E501,33)))),ISERROR(SEARCH("Side",INDIRECT(ADDRESS($E501,33))))),INDIRECT(ADDRESS($E501,COLUMN())),0),0),IF($F501&gt;0,IF(AND(INDIRECT(ADDRESS($F501,44))=0,INDIRECT(ADDRESS($F501,38))="UL",ISERROR(SEARCH("Rear",INDIRECT(ADDRESS($F501,33)))),ISERROR(SEARCH("Side",INDIRECT(ADDRESS($F501,33))))),INDIRECT(ADDRESS($F501,COLUMN())),0),0),IF($G501&gt;0,IF(AND(INDIRECT(ADDRESS($G501,44))=0,INDIRECT(ADDRESS($G501,38))="UL",ISERROR(SEARCH("Rear",INDIRECT(ADDRESS($G501,33)))),ISERROR(SEARCH("Side",INDIRECT(ADDRESS($G501,33))))),INDIRECT(ADDRESS($G501,COLUMN())),0),0),IF($H501&gt;0,IF(AND(INDIRECT(ADDRESS($H501,44))=0,INDIRECT(ADDRESS($H501,38))="UL",ISERROR(SEARCH("Rear",INDIRECT(ADDRESS($H501,33)))),ISERROR(SEARCH("Side",INDIRECT(ADDRESS($H501,33))))),INDIRECT(ADDRESS($H501,COLUMN())),0),0),IF($I501&gt;0,IF(AND(INDIRECT(ADDRESS($I501,44))=0,INDIRECT(ADDRESS($I501,38))="UL",ISERROR(SEARCH("Rear",INDIRECT(ADDRESS($I501,33)))),ISERROR(SEARCH("Side",INDIRECT(ADDRESS($I501,33))))),INDIRECT(ADDRESS($I501,COLUMN())),0),0),IF($J501&gt;0,IF(AND(INDIRECT(ADDRESS($J501,44))=0,INDIRECT(ADDRESS($J501,38))="UL",ISERROR(SEARCH("Rear",INDIRECT(ADDRESS($J501,33)))),ISERROR(SEARCH("Side",INDIRECT(ADDRESS($J501,33))))),INDIRECT(ADDRESS($J501,COLUMN())),0),0),IF($K501&gt;0,IF(AND(INDIRECT(ADDRESS($K501,44))=0,INDIRECT(ADDRESS($K501,38))="UL",ISERROR(SEARCH("Rear",INDIRECT(ADDRESS($K501,33)))),ISERROR(SEARCH("Side",INDIRECT(ADDRESS($K501,33))))),INDIRECT(ADDRESS($K501,COLUMN())),0),0),IF($L501&gt;0,IF(AND(INDIRECT(ADDRESS($L501,44))=0,INDIRECT(ADDRESS($L501,38))="UL",ISERROR(SEARCH("Rear",INDIRECT(ADDRESS($L501,33)))),ISERROR(SEARCH("Side",INDIRECT(ADDRESS($L501,33))))),INDIRECT(ADDRESS($L501,COLUMN())),0),0),IF($M501&gt;0,IF(AND(INDIRECT(ADDRESS($M501,44))=0,INDIRECT(ADDRESS($M501,38))="UL",ISERROR(SEARCH("Rear",INDIRECT(ADDRESS($M501,33)))),ISERROR(SEARCH("Side",INDIRECT(ADDRESS($M501,33))))),INDIRECT(ADDRESS($M501,COLUMN())),0),0))</f>
        <v>0</v>
      </c>
      <c r="AY501" s="58">
        <f t="shared" ca="1" si="351"/>
        <v>1.5555555555555554</v>
      </c>
      <c r="AZ501" s="58">
        <f t="shared" ca="1" si="352"/>
        <v>0.74074074074074059</v>
      </c>
      <c r="BA501" s="58" cm="1">
        <f t="array" aca="1" ref="BA501" ca="1">SUM(IF($C501&gt;0,IF(AND(INDIRECT(ADDRESS($C501,44))=0,INDIRECT(ADDRESS($C501,38))="UL"),INDIRECT(ADDRESS($C501,COLUMN())),0),0),IF($D501&gt;0,IF(AND(INDIRECT(ADDRESS($D501,44))=0,INDIRECT(ADDRESS($D501,38))="UL"),INDIRECT(ADDRESS($D501,COLUMN())),0),0),IF($E501&gt;0,IF(AND(INDIRECT(ADDRESS($E501,44))=0,INDIRECT(ADDRESS($E501,38))="UL"),INDIRECT(ADDRESS($E501,COLUMN())),0),0),IF($F501&gt;0,IF(AND(INDIRECT(ADDRESS($F501,44))=0,INDIRECT(ADDRESS($F501,38))="UL"),INDIRECT(ADDRESS($F501,COLUMN())),0),0),IF($G501&gt;0,IF(AND(INDIRECT(ADDRESS($G501,44))=0,INDIRECT(ADDRESS($G501,38))="UL"),INDIRECT(ADDRESS($G501,COLUMN())),0),0),IF($H501&gt;0,IF(AND(INDIRECT(ADDRESS($H501,44))=0,INDIRECT(ADDRESS($H501,38))="UL"),INDIRECT(ADDRESS($H501,COLUMN())),0),0),IF($I501&gt;0,IF(AND(INDIRECT(ADDRESS($I501,44))=0,INDIRECT(ADDRESS($I501,38))="UL"),INDIRECT(ADDRESS($I501,COLUMN())),0),0),IF($J501&gt;0,IF(AND(INDIRECT(ADDRESS($J501,44))=0,INDIRECT(ADDRESS($J501,38))="UL"),INDIRECT(ADDRESS($J501,COLUMN())),0),0),IF($K501&gt;0,IF(AND(INDIRECT(ADDRESS($K501,44))=0,INDIRECT(ADDRESS($K501,38))="UL"),INDIRECT(ADDRESS($K501,COLUMN())),0),0),IF($L501&gt;0,IF(AND(INDIRECT(ADDRESS($L501,44))=0,INDIRECT(ADDRESS($L501,38))="UL"),INDIRECT(ADDRESS($L501,COLUMN())),0),0),IF($M501&gt;0,IF(AND(INDIRECT(ADDRESS($M501,44))=0,INDIRECT(ADDRESS($M501,38))="UL"),INDIRECT(ADDRESS($M501,COLUMN())),0),0))</f>
        <v>0.6399999999999999</v>
      </c>
      <c r="BB501" s="58" cm="1">
        <f t="array" aca="1" ref="BB501" ca="1">SUM(IF($C501&gt;0,IF(AND(INDIRECT(ADDRESS($C501,44))=0,INDIRECT(ADDRESS($C501,38))="UL"),INDIRECT(ADDRESS($C501,COLUMN())),0),0),IF($D501&gt;0,IF(AND(INDIRECT(ADDRESS($D501,44))=0,INDIRECT(ADDRESS($D501,38))="UL"),INDIRECT(ADDRESS($D501,COLUMN())),0),0),IF($E501&gt;0,IF(AND(INDIRECT(ADDRESS($E501,44))=0,INDIRECT(ADDRESS($E501,38))="UL"),INDIRECT(ADDRESS($E501,COLUMN())),0),0),IF($F501&gt;0,IF(AND(INDIRECT(ADDRESS($F501,44))=0,INDIRECT(ADDRESS($F501,38))="UL"),INDIRECT(ADDRESS($F501,COLUMN())),0),0),IF($G501&gt;0,IF(AND(INDIRECT(ADDRESS($G501,44))=0,INDIRECT(ADDRESS($G501,38))="UL"),INDIRECT(ADDRESS($G501,COLUMN())),0),0),IF($H501&gt;0,IF(AND(INDIRECT(ADDRESS($H501,44))=0,INDIRECT(ADDRESS($H501,38))="UL"),INDIRECT(ADDRESS($H501,COLUMN())),0),0),IF($I501&gt;0,IF(AND(INDIRECT(ADDRESS($I501,44))=0,INDIRECT(ADDRESS($I501,38))="UL"),INDIRECT(ADDRESS($I501,COLUMN())),0),0),IF($J501&gt;0,IF(AND(INDIRECT(ADDRESS($J501,44))=0,INDIRECT(ADDRESS($J501,38))="UL"),INDIRECT(ADDRESS($J501,COLUMN())),0),0),IF($K501&gt;0,IF(AND(INDIRECT(ADDRESS($K501,44))=0,INDIRECT(ADDRESS($K501,38))="UL"),INDIRECT(ADDRESS($K501,COLUMN())),0),0),IF($L501&gt;0,IF(AND(INDIRECT(ADDRESS($L501,44))=0,INDIRECT(ADDRESS($L501,38))="UL"),INDIRECT(ADDRESS($L501,COLUMN())),0),0),IF($M501&gt;0,IF(AND(INDIRECT(ADDRESS($M501,44))=0,INDIRECT(ADDRESS($M501,38))="UL"),INDIRECT(ADDRESS($M501,COLUMN())),0),0))</f>
        <v>0.60952380952380947</v>
      </c>
      <c r="BC501" s="58" cm="1">
        <f t="array" aca="1" ref="BC501" ca="1">SUM(IF($C501&gt;0,IF(AND(INDIRECT(ADDRESS($C501,44))=0,INDIRECT(ADDRESS($C501,38))="UL"),INDIRECT(ADDRESS($C501,COLUMN())),0),0),IF($D501&gt;0,IF(AND(INDIRECT(ADDRESS($D501,44))=0,INDIRECT(ADDRESS($D501,38))="UL"),INDIRECT(ADDRESS($D501,COLUMN())),0),0),IF($E501&gt;0,IF(AND(INDIRECT(ADDRESS($E501,44))=0,INDIRECT(ADDRESS($E501,38))="UL"),INDIRECT(ADDRESS($E501,COLUMN())),0),0),IF($F501&gt;0,IF(AND(INDIRECT(ADDRESS($F501,44))=0,INDIRECT(ADDRESS($F501,38))="UL"),INDIRECT(ADDRESS($F501,COLUMN())),0),0),IF($G501&gt;0,IF(AND(INDIRECT(ADDRESS($G501,44))=0,INDIRECT(ADDRESS($G501,38))="UL"),INDIRECT(ADDRESS($G501,COLUMN())),0),0),IF($H501&gt;0,IF(AND(INDIRECT(ADDRESS($H501,44))=0,INDIRECT(ADDRESS($H501,38))="UL"),INDIRECT(ADDRESS($H501,COLUMN())),0),0),IF($I501&gt;0,IF(AND(INDIRECT(ADDRESS($I501,44))=0,INDIRECT(ADDRESS($I501,38))="UL"),INDIRECT(ADDRESS($I501,COLUMN())),0),0),IF($J501&gt;0,IF(AND(INDIRECT(ADDRESS($J501,44))=0,INDIRECT(ADDRESS($J501,38))="UL"),INDIRECT(ADDRESS($J501,COLUMN())),0),0),IF($K501&gt;0,IF(AND(INDIRECT(ADDRESS($K501,44))=0,INDIRECT(ADDRESS($K501,38))="UL"),INDIRECT(ADDRESS($K501,COLUMN())),0),0),IF($L501&gt;0,IF(AND(INDIRECT(ADDRESS($L501,44))=0,INDIRECT(ADDRESS($L501,38))="UL"),INDIRECT(ADDRESS($L501,COLUMN())),0),0),IF($M501&gt;0,IF(AND(INDIRECT(ADDRESS($M501,44))=0,INDIRECT(ADDRESS($M501,38))="UL"),INDIRECT(ADDRESS($M501,COLUMN())),0),0))</f>
        <v>0.31999999999999995</v>
      </c>
      <c r="BD501" s="58" cm="1">
        <f t="array" aca="1" ref="BD501" ca="1">SUM(IF($C501&gt;0,IF(AND(INDIRECT(ADDRESS($C501,44))=0,INDIRECT(ADDRESS($C501,38))="UL"),INDIRECT(ADDRESS($C501,COLUMN())),0),0),IF($D501&gt;0,IF(AND(INDIRECT(ADDRESS($D501,44))=0,INDIRECT(ADDRESS($D501,38))="UL"),INDIRECT(ADDRESS($D501,COLUMN())),0),0),IF($E501&gt;0,IF(AND(INDIRECT(ADDRESS($E501,44))=0,INDIRECT(ADDRESS($E501,38))="UL"),INDIRECT(ADDRESS($E501,COLUMN())),0),0),IF($F501&gt;0,IF(AND(INDIRECT(ADDRESS($F501,44))=0,INDIRECT(ADDRESS($F501,38))="UL"),INDIRECT(ADDRESS($F501,COLUMN())),0),0),IF($G501&gt;0,IF(AND(INDIRECT(ADDRESS($G501,44))=0,INDIRECT(ADDRESS($G501,38))="UL"),INDIRECT(ADDRESS($G501,COLUMN())),0),0),IF($H501&gt;0,IF(AND(INDIRECT(ADDRESS($H501,44))=0,INDIRECT(ADDRESS($H501,38))="UL"),INDIRECT(ADDRESS($H501,COLUMN())),0),0),IF($I501&gt;0,IF(AND(INDIRECT(ADDRESS($I501,44))=0,INDIRECT(ADDRESS($I501,38))="UL"),INDIRECT(ADDRESS($I501,COLUMN())),0),0),IF($J501&gt;0,IF(AND(INDIRECT(ADDRESS($J501,44))=0,INDIRECT(ADDRESS($J501,38))="UL"),INDIRECT(ADDRESS($J501,COLUMN())),0),0),IF($K501&gt;0,IF(AND(INDIRECT(ADDRESS($K501,44))=0,INDIRECT(ADDRESS($K501,38))="UL"),INDIRECT(ADDRESS($K501,COLUMN())),0),0),IF($L501&gt;0,IF(AND(INDIRECT(ADDRESS($L501,44))=0,INDIRECT(ADDRESS($L501,38))="UL"),INDIRECT(ADDRESS($L501,COLUMN())),0),0),IF($M501&gt;0,IF(AND(INDIRECT(ADDRESS($M501,44))=0,INDIRECT(ADDRESS($M501,38))="UL"),INDIRECT(ADDRESS($M501,COLUMN())),0),0))</f>
        <v>0.83809523809523812</v>
      </c>
      <c r="BE501" s="57">
        <f t="shared" ca="1" si="353"/>
        <v>0.60952380952380947</v>
      </c>
      <c r="BF501" s="57" cm="1">
        <f t="array" aca="1" ref="BF501" ca="1">SUM(IF($C501&gt;0,IF(INDIRECT(ADDRESS($C501,45))=1,INDIRECT(ADDRESS($C501,52))*INDIRECT(ADDRESS($C501,42))/5,0),0), IF($D501&gt;0,IF(INDIRECT(ADDRESS($D501,45))=1,INDIRECT(ADDRESS($D501,52))*INDIRECT(ADDRESS($D501,42))/5,0),0), IF($E501&gt;0,IF(INDIRECT(ADDRESS($E501,45))=1,INDIRECT(ADDRESS($E501,52))*INDIRECT(ADDRESS($E501,42))/5,0),0), IF($F501&gt;0,IF(INDIRECT(ADDRESS($F501,45))=1,INDIRECT(ADDRESS($F501,52))*INDIRECT(ADDRESS($F501,42))/5,0),0), IF($G501&gt;0,IF(INDIRECT(ADDRESS($G501,45))=1,INDIRECT(ADDRESS($G501,52))*INDIRECT(ADDRESS($G501,42))/5,0),0), IF($H501&gt;0,IF(INDIRECT(ADDRESS($H501,45))=1,INDIRECT(ADDRESS($H501,52))*INDIRECT(ADDRESS($H501,42))/5,0),0)
)*$BF$296/100</f>
        <v>5.9259259259259255E-2</v>
      </c>
      <c r="BG501" s="19"/>
      <c r="BH501" s="57" cm="1">
        <f t="array" aca="1" ref="BH501" ca="1">SUM(IF($C501&gt;0,IF(AND(INDIRECT(ADDRESS($C501,44))=0,INDIRECT(ADDRESS($C501,38))&lt;&gt;"UL"),INDIRECT(ADDRESS($C501,COLUMN()-12)),0),0), IF($D501&gt;0,IF(AND(INDIRECT(ADDRESS($D501,44))=0,INDIRECT(ADDRESS($D501,38))&lt;&gt;"UL"),INDIRECT(ADDRESS($D501,COLUMN()-12)),0),0), IF($E501&gt;0,IF(AND(INDIRECT(ADDRESS($E501,44))=0,INDIRECT(ADDRESS($E501,38))&lt;&gt;"UL"),INDIRECT(ADDRESS($E501,COLUMN()-12)),0),0), IF($F501&gt;0,IF(AND(INDIRECT(ADDRESS($F501,44))=0,INDIRECT(ADDRESS($F501,38))&lt;&gt;"UL"),INDIRECT(ADDRESS($F501,COLUMN()-12)),0),0), IF($G501&gt;0,IF(AND(INDIRECT(ADDRESS($G501,44))=0,INDIRECT(ADDRESS($G501,38))&lt;&gt;"UL"),INDIRECT(ADDRESS($G501,COLUMN()-12)),0),0), IF($H501&gt;0,IF(AND(INDIRECT(ADDRESS($H501,44))=0,INDIRECT(ADDRESS($H501,38))&lt;&gt;"UL"),INDIRECT(ADDRESS($H501,COLUMN()-12)),0),0), IF($I501&gt;0,IF(AND(INDIRECT(ADDRESS($I501,44))=0,INDIRECT(ADDRESS($I501,38))&lt;&gt;"UL"),INDIRECT(ADDRESS($I501,COLUMN()-12)),0),0), IF($J501&gt;0,IF(AND(INDIRECT(ADDRESS($J501,44))=0,INDIRECT(ADDRESS($J501,38))&lt;&gt;"UL"),INDIRECT(ADDRESS($J501,COLUMN()-12)),0),0), IF($K501&gt;0,IF(AND(INDIRECT(ADDRESS($K501,44))=0,INDIRECT(ADDRESS($K501,38))&lt;&gt;"UL"),INDIRECT(ADDRESS($K501,COLUMN()-12)),0),0), IF($L501&gt;0,IF(AND(INDIRECT(ADDRESS($L501,44))=0,INDIRECT(ADDRESS($L501,38))&lt;&gt;"UL"),INDIRECT(ADDRESS($L501,COLUMN()-12)),0),0), IF($M501&gt;0,IF(AND(INDIRECT(ADDRESS($M501,44))=0,INDIRECT(ADDRESS($M501,38))&lt;&gt;"UL"),INDIRECT(ADDRESS($M501,COLUMN()-12)),0),0))</f>
        <v>0</v>
      </c>
      <c r="BI501" s="57" cm="1">
        <f t="array" aca="1" ref="BI501" ca="1">SUM(IF($C501&gt;0,IF(AND(INDIRECT(ADDRESS($C501,44))=0,INDIRECT(ADDRESS($C501,38))&lt;&gt;"UL"),INDIRECT(ADDRESS($C501,COLUMN()-12)),0),0), IF($D501&gt;0,IF(AND(INDIRECT(ADDRESS($D501,44))=0,INDIRECT(ADDRESS($D501,38))&lt;&gt;"UL"),INDIRECT(ADDRESS($D501,COLUMN()-12)),0),0), IF($E501&gt;0,IF(AND(INDIRECT(ADDRESS($E501,44))=0,INDIRECT(ADDRESS($E501,38))&lt;&gt;"UL"),INDIRECT(ADDRESS($E501,COLUMN()-12)),0),0), IF($F501&gt;0,IF(AND(INDIRECT(ADDRESS($F501,44))=0,INDIRECT(ADDRESS($F501,38))&lt;&gt;"UL"),INDIRECT(ADDRESS($F501,COLUMN()-12)),0),0), IF($G501&gt;0,IF(AND(INDIRECT(ADDRESS($G501,44))=0,INDIRECT(ADDRESS($G501,38))&lt;&gt;"UL"),INDIRECT(ADDRESS($G501,COLUMN()-12)),0),0), IF($H501&gt;0,IF(AND(INDIRECT(ADDRESS($H501,44))=0,INDIRECT(ADDRESS($H501,38))&lt;&gt;"UL"),INDIRECT(ADDRESS($H501,COLUMN()-12)),0),0), IF($I501&gt;0,IF(AND(INDIRECT(ADDRESS($I501,44))=0,INDIRECT(ADDRESS($I501,38))&lt;&gt;"UL"),INDIRECT(ADDRESS($I501,COLUMN()-12)),0),0), IF($J501&gt;0,IF(AND(INDIRECT(ADDRESS($J501,44))=0,INDIRECT(ADDRESS($J501,38))&lt;&gt;"UL"),INDIRECT(ADDRESS($J501,COLUMN()-12)),0),0), IF($K501&gt;0,IF(AND(INDIRECT(ADDRESS($K501,44))=0,INDIRECT(ADDRESS($K501,38))&lt;&gt;"UL"),INDIRECT(ADDRESS($K501,COLUMN()-12)),0),0), IF($L501&gt;0,IF(AND(INDIRECT(ADDRESS($L501,44))=0,INDIRECT(ADDRESS($L501,38))&lt;&gt;"UL"),INDIRECT(ADDRESS($L501,COLUMN()-12)),0),0), IF($M501&gt;0,IF(AND(INDIRECT(ADDRESS($M501,44))=0,INDIRECT(ADDRESS($M501,38))&lt;&gt;"UL"),INDIRECT(ADDRESS($M501,COLUMN()-12)),0),0))</f>
        <v>0</v>
      </c>
      <c r="BJ501" s="57" cm="1">
        <f t="array" aca="1" ref="BJ501" ca="1">SUM(IF($C501&gt;0,IF(AND(INDIRECT(ADDRESS($C501,44))=0,INDIRECT(ADDRESS($C501,38))&lt;&gt;"UL"),INDIRECT(ADDRESS($C501,COLUMN()-12)),0),0), IF($D501&gt;0,IF(AND(INDIRECT(ADDRESS($D501,44))=0,INDIRECT(ADDRESS($D501,38))&lt;&gt;"UL"),INDIRECT(ADDRESS($D501,COLUMN()-12)),0),0), IF($E501&gt;0,IF(AND(INDIRECT(ADDRESS($E501,44))=0,INDIRECT(ADDRESS($E501,38))&lt;&gt;"UL"),INDIRECT(ADDRESS($E501,COLUMN()-12)),0),0), IF($F501&gt;0,IF(AND(INDIRECT(ADDRESS($F501,44))=0,INDIRECT(ADDRESS($F501,38))&lt;&gt;"UL"),INDIRECT(ADDRESS($F501,COLUMN()-12)),0),0), IF($G501&gt;0,IF(AND(INDIRECT(ADDRESS($G501,44))=0,INDIRECT(ADDRESS($G501,38))&lt;&gt;"UL"),INDIRECT(ADDRESS($G501,COLUMN()-12)),0),0), IF($H501&gt;0,IF(AND(INDIRECT(ADDRESS($H501,44))=0,INDIRECT(ADDRESS($H501,38))&lt;&gt;"UL"),INDIRECT(ADDRESS($H501,COLUMN()-12)),0),0), IF($I501&gt;0,IF(AND(INDIRECT(ADDRESS($I501,44))=0,INDIRECT(ADDRESS($I501,38))&lt;&gt;"UL"),INDIRECT(ADDRESS($I501,COLUMN()-12)),0),0), IF($J501&gt;0,IF(AND(INDIRECT(ADDRESS($J501,44))=0,INDIRECT(ADDRESS($J501,38))&lt;&gt;"UL"),INDIRECT(ADDRESS($J501,COLUMN()-12)),0),0), IF($K501&gt;0,IF(AND(INDIRECT(ADDRESS($K501,44))=0,INDIRECT(ADDRESS($K501,38))&lt;&gt;"UL"),INDIRECT(ADDRESS($K501,COLUMN()-12)),0),0), IF($L501&gt;0,IF(AND(INDIRECT(ADDRESS($L501,44))=0,INDIRECT(ADDRESS($L501,38))&lt;&gt;"UL"),INDIRECT(ADDRESS($L501,COLUMN()-12)),0),0), IF($M501&gt;0,IF(AND(INDIRECT(ADDRESS($M501,44))=0,INDIRECT(ADDRESS($M501,38))&lt;&gt;"UL"),INDIRECT(ADDRESS($M501,COLUMN()-12)),0),0))</f>
        <v>0</v>
      </c>
      <c r="BK501" s="57">
        <f t="shared" ca="1" si="354"/>
        <v>0</v>
      </c>
      <c r="BL501" s="58">
        <f t="shared" ca="1" si="355"/>
        <v>0</v>
      </c>
      <c r="BM501" s="57" cm="1">
        <f t="array" aca="1" ref="BM501" ca="1">SUM(IF($C501&gt;0,IF(AND(INDIRECT(ADDRESS($C501,44))=0,INDIRECT(ADDRESS($C501,38))&lt;&gt;"UL"),INDIRECT(ADDRESS($C501,COLUMN()-12)),0),0), IF($D501&gt;0,IF(AND(INDIRECT(ADDRESS($D501,44))=0,INDIRECT(ADDRESS($D501,38))&lt;&gt;"UL"),INDIRECT(ADDRESS($D501,COLUMN()-12)),0),0), IF($E501&gt;0,IF(AND(INDIRECT(ADDRESS($E501,44))=0,INDIRECT(ADDRESS($E501,38))&lt;&gt;"UL"),INDIRECT(ADDRESS($E501,COLUMN()-12)),0),0), IF($F501&gt;0,IF(AND(INDIRECT(ADDRESS($F501,44))=0,INDIRECT(ADDRESS($F501,38))&lt;&gt;"UL"),INDIRECT(ADDRESS($F501,COLUMN()-12)),0),0), IF($G501&gt;0,IF(AND(INDIRECT(ADDRESS($G501,44))=0,INDIRECT(ADDRESS($G501,38))&lt;&gt;"UL"),INDIRECT(ADDRESS($G501,COLUMN()-12)),0),0), IF($H501&gt;0,IF(AND(INDIRECT(ADDRESS($H501,44))=0,INDIRECT(ADDRESS($H501,38))&lt;&gt;"UL"),INDIRECT(ADDRESS($H501,COLUMN()-12)),0),0), IF($I501&gt;0,IF(AND(INDIRECT(ADDRESS($I501,44))=0,INDIRECT(ADDRESS($I501,38))&lt;&gt;"UL"),INDIRECT(ADDRESS($I501,COLUMN()-12)),0),0), IF($J501&gt;0,IF(AND(INDIRECT(ADDRESS($J501,44))=0,INDIRECT(ADDRESS($J501,38))&lt;&gt;"UL"),INDIRECT(ADDRESS($J501,COLUMN()-12)),0),0), IF($K501&gt;0,IF(AND(INDIRECT(ADDRESS($K501,44))=0,INDIRECT(ADDRESS($K501,38))&lt;&gt;"UL"),INDIRECT(ADDRESS($K501,COLUMN()-11)),0),0), IF($L501&gt;0,IF(AND(INDIRECT(ADDRESS($L501,44))=0,INDIRECT(ADDRESS($L501,38))&lt;&gt;"UL"),INDIRECT(ADDRESS($L501,COLUMN()-11)),0),0), IF($M501&gt;0,IF(AND(INDIRECT(ADDRESS($M501,44))=0,INDIRECT(ADDRESS($M501,38))&lt;&gt;"UL"),INDIRECT(ADDRESS($M501,COLUMN()-11)),0),0))</f>
        <v>0</v>
      </c>
      <c r="BN501" s="57" cm="1">
        <f t="array" aca="1" ref="BN501" ca="1">SUM(IF($C501&gt;0,IF(AND(INDIRECT(ADDRESS($C501,44))=0,INDIRECT(ADDRESS($C501,38))&lt;&gt;"UL"),INDIRECT(ADDRESS($C501,COLUMN()-12)),0),0), IF($D501&gt;0,IF(AND(INDIRECT(ADDRESS($D501,44))=0,INDIRECT(ADDRESS($D501,38))&lt;&gt;"UL"),INDIRECT(ADDRESS($D501,COLUMN()-12)),0),0), IF($E501&gt;0,IF(AND(INDIRECT(ADDRESS($E501,44))=0,INDIRECT(ADDRESS($E501,38))&lt;&gt;"UL"),INDIRECT(ADDRESS($E501,COLUMN()-12)),0),0), IF($F501&gt;0,IF(AND(INDIRECT(ADDRESS($F501,44))=0,INDIRECT(ADDRESS($F501,38))&lt;&gt;"UL"),INDIRECT(ADDRESS($F501,COLUMN()-12)),0),0), IF($G501&gt;0,IF(AND(INDIRECT(ADDRESS($G501,44))=0,INDIRECT(ADDRESS($G501,38))&lt;&gt;"UL"),INDIRECT(ADDRESS($G501,COLUMN()-12)),0),0), IF($H501&gt;0,IF(AND(INDIRECT(ADDRESS($H501,44))=0,INDIRECT(ADDRESS($H501,38))&lt;&gt;"UL"),INDIRECT(ADDRESS($H501,COLUMN()-12)),0),0), IF($I501&gt;0,IF(AND(INDIRECT(ADDRESS($I501,44))=0,INDIRECT(ADDRESS($I501,38))&lt;&gt;"UL"),INDIRECT(ADDRESS($I501,COLUMN()-12)),0),0), IF($J501&gt;0,IF(AND(INDIRECT(ADDRESS($J501,44))=0,INDIRECT(ADDRESS($J501,38))&lt;&gt;"UL"),INDIRECT(ADDRESS($J501,COLUMN()-12)),0),0), IF($K501&gt;0,IF(AND(INDIRECT(ADDRESS($K501,44))=0,INDIRECT(ADDRESS($K501,38))&lt;&gt;"UL"),INDIRECT(ADDRESS($K501,COLUMN()-11)),0),0), IF($L501&gt;0,IF(AND(INDIRECT(ADDRESS($L501,44))=0,INDIRECT(ADDRESS($L501,38))&lt;&gt;"UL"),INDIRECT(ADDRESS($L501,COLUMN()-11)),0),0), IF($M501&gt;0,IF(AND(INDIRECT(ADDRESS($M501,44))=0,INDIRECT(ADDRESS($M501,38))&lt;&gt;"UL"),INDIRECT(ADDRESS($M501,COLUMN()-11)),0),0))</f>
        <v>0</v>
      </c>
      <c r="BO501" s="57" cm="1">
        <f t="array" aca="1" ref="BO501" ca="1">SUM(IF($C501&gt;0,IF(AND(INDIRECT(ADDRESS($C501,44))=0,INDIRECT(ADDRESS($C501,38))&lt;&gt;"UL"),INDIRECT(ADDRESS($C501,COLUMN()-12)),0),0), IF($D501&gt;0,IF(AND(INDIRECT(ADDRESS($D501,44))=0,INDIRECT(ADDRESS($D501,38))&lt;&gt;"UL"),INDIRECT(ADDRESS($D501,COLUMN()-12)),0),0), IF($E501&gt;0,IF(AND(INDIRECT(ADDRESS($E501,44))=0,INDIRECT(ADDRESS($E501,38))&lt;&gt;"UL"),INDIRECT(ADDRESS($E501,COLUMN()-12)),0),0), IF($F501&gt;0,IF(AND(INDIRECT(ADDRESS($F501,44))=0,INDIRECT(ADDRESS($F501,38))&lt;&gt;"UL"),INDIRECT(ADDRESS($F501,COLUMN()-12)),0),0), IF($G501&gt;0,IF(AND(INDIRECT(ADDRESS($G501,44))=0,INDIRECT(ADDRESS($G501,38))&lt;&gt;"UL"),INDIRECT(ADDRESS($G501,COLUMN()-12)),0),0), IF($H501&gt;0,IF(AND(INDIRECT(ADDRESS($H501,44))=0,INDIRECT(ADDRESS($H501,38))&lt;&gt;"UL"),INDIRECT(ADDRESS($H501,COLUMN()-12)),0),0), IF($I501&gt;0,IF(AND(INDIRECT(ADDRESS($I501,44))=0,INDIRECT(ADDRESS($I501,38))&lt;&gt;"UL"),INDIRECT(ADDRESS($I501,COLUMN()-12)),0),0), IF($J501&gt;0,IF(AND(INDIRECT(ADDRESS($J501,44))=0,INDIRECT(ADDRESS($J501,38))&lt;&gt;"UL"),INDIRECT(ADDRESS($J501,COLUMN()-12)),0),0), IF($K501&gt;0,IF(AND(INDIRECT(ADDRESS($K501,44))=0,INDIRECT(ADDRESS($K501,38))&lt;&gt;"UL"),INDIRECT(ADDRESS($K501,COLUMN()-11)),0),0), IF($L501&gt;0,IF(AND(INDIRECT(ADDRESS($L501,44))=0,INDIRECT(ADDRESS($L501,38))&lt;&gt;"UL"),INDIRECT(ADDRESS($L501,COLUMN()-11)),0),0), IF($M501&gt;0,IF(AND(INDIRECT(ADDRESS($M501,44))=0,INDIRECT(ADDRESS($M501,38))&lt;&gt;"UL"),INDIRECT(ADDRESS($M501,COLUMN()-11)),0),0))</f>
        <v>0</v>
      </c>
      <c r="BP501" s="57" cm="1">
        <f t="array" aca="1" ref="BP501" ca="1">SUM(IF($C501&gt;0,IF(AND(INDIRECT(ADDRESS($C501,44))=0,INDIRECT(ADDRESS($C501,38))&lt;&gt;"UL"),INDIRECT(ADDRESS($C501,COLUMN()-12)),0),0), IF($D501&gt;0,IF(AND(INDIRECT(ADDRESS($D501,44))=0,INDIRECT(ADDRESS($D501,38))&lt;&gt;"UL"),INDIRECT(ADDRESS($D501,COLUMN()-12)),0),0), IF($E501&gt;0,IF(AND(INDIRECT(ADDRESS($E501,44))=0,INDIRECT(ADDRESS($E501,38))&lt;&gt;"UL"),INDIRECT(ADDRESS($E501,COLUMN()-12)),0),0), IF($F501&gt;0,IF(AND(INDIRECT(ADDRESS($F501,44))=0,INDIRECT(ADDRESS($F501,38))&lt;&gt;"UL"),INDIRECT(ADDRESS($F501,COLUMN()-12)),0),0), IF($G501&gt;0,IF(AND(INDIRECT(ADDRESS($G501,44))=0,INDIRECT(ADDRESS($G501,38))&lt;&gt;"UL"),INDIRECT(ADDRESS($G501,COLUMN()-12)),0),0), IF($H501&gt;0,IF(AND(INDIRECT(ADDRESS($H501,44))=0,INDIRECT(ADDRESS($H501,38))&lt;&gt;"UL"),INDIRECT(ADDRESS($H501,COLUMN()-12)),0),0), IF($I501&gt;0,IF(AND(INDIRECT(ADDRESS($I501,44))=0,INDIRECT(ADDRESS($I501,38))&lt;&gt;"UL"),INDIRECT(ADDRESS($I501,COLUMN()-12)),0),0), IF($J501&gt;0,IF(AND(INDIRECT(ADDRESS($J501,44))=0,INDIRECT(ADDRESS($J501,38))&lt;&gt;"UL"),INDIRECT(ADDRESS($J501,COLUMN()-12)),0),0), IF($K501&gt;0,IF(AND(INDIRECT(ADDRESS($K501,44))=0,INDIRECT(ADDRESS($K501,38))&lt;&gt;"UL"),INDIRECT(ADDRESS($K501,COLUMN()-11)),0),0), IF($L501&gt;0,IF(AND(INDIRECT(ADDRESS($L501,44))=0,INDIRECT(ADDRESS($L501,38))&lt;&gt;"UL"),INDIRECT(ADDRESS($L501,COLUMN()-11)),0),0), IF($M501&gt;0,IF(AND(INDIRECT(ADDRESS($M501,44))=0,INDIRECT(ADDRESS($M501,38))&lt;&gt;"UL"),INDIRECT(ADDRESS($M501,COLUMN()-11)),0),0))</f>
        <v>0</v>
      </c>
      <c r="BQ501" s="57">
        <f t="shared" ca="1" si="356"/>
        <v>0</v>
      </c>
      <c r="BR501" s="161">
        <f t="shared" ca="1" si="357"/>
        <v>72.749578315163106</v>
      </c>
      <c r="BS501" s="59"/>
      <c r="BT501" s="56">
        <f t="shared" ca="1" si="358"/>
        <v>4.3239929962771626</v>
      </c>
      <c r="BU501" s="63">
        <f t="shared" ca="1" si="359"/>
        <v>0.12011091656325451</v>
      </c>
      <c r="BV501" s="57" t="s">
        <v>34</v>
      </c>
      <c r="BW501" s="57" cm="1">
        <f t="array" aca="1" ref="BW501" ca="1">SUM(IF($C501&gt;0,IF(AND(INDIRECT(ADDRESS($C501,44))=0,INDIRECT(ADDRESS($C501,38))="UL",ISERROR(SEARCH("Rear",INDIRECT(ADDRESS($C501,33)))),ISERROR(SEARCH("Side",INDIRECT(ADDRESS($C501,33))))),INDIRECT(ADDRESS($C501,COLUMN())),0),0),IF($D501&gt;0,IF(AND(INDIRECT(ADDRESS($D501,44))=0,INDIRECT(ADDRESS($D501,38))="UL",ISERROR(SEARCH("Rear",INDIRECT(ADDRESS($D501,33)))),ISERROR(SEARCH("Side",INDIRECT(ADDRESS($D501,33))))),INDIRECT(ADDRESS($D501,COLUMN())),0),0),IF($E501&gt;0,IF(AND(INDIRECT(ADDRESS($E501,44))=0,INDIRECT(ADDRESS($E501,38))="UL",ISERROR(SEARCH("Rear",INDIRECT(ADDRESS($E501,33)))),ISERROR(SEARCH("Side",INDIRECT(ADDRESS($E501,33))))),INDIRECT(ADDRESS($E501,COLUMN())),0),0),IF($F501&gt;0,IF(AND(INDIRECT(ADDRESS($F501,44))=0,INDIRECT(ADDRESS($F501,38))="UL",ISERROR(SEARCH("Rear",INDIRECT(ADDRESS($F501,33)))),ISERROR(SEARCH("Side",INDIRECT(ADDRESS($F501,33))))),INDIRECT(ADDRESS($F501,COLUMN())),0),0),IF($G501&gt;0,IF(AND(INDIRECT(ADDRESS($G501,44))=0,INDIRECT(ADDRESS($G501,38))="UL",ISERROR(SEARCH("Rear",INDIRECT(ADDRESS($G501,33)))),ISERROR(SEARCH("Side",INDIRECT(ADDRESS($G501,33))))),INDIRECT(ADDRESS($G501,COLUMN())),0),0),IF($H501&gt;0,IF(AND(INDIRECT(ADDRESS($H501,44))=0,INDIRECT(ADDRESS($H501,38))="UL",ISERROR(SEARCH("Rear",INDIRECT(ADDRESS($H501,33)))),ISERROR(SEARCH("Side",INDIRECT(ADDRESS($H501,33))))),INDIRECT(ADDRESS($H501,COLUMN())),0),0),IF($I501&gt;0,IF(AND(INDIRECT(ADDRESS($I501,44))=0,INDIRECT(ADDRESS($I501,38))="UL",ISERROR(SEARCH("Rear",INDIRECT(ADDRESS($I501,33)))),ISERROR(SEARCH("Side",INDIRECT(ADDRESS($I501,33))))),INDIRECT(ADDRESS($I501,COLUMN())),0),0),IF($J501&gt;0,IF(AND(INDIRECT(ADDRESS($J501,44))=0,INDIRECT(ADDRESS($J501,38))="UL",ISERROR(SEARCH("Rear",INDIRECT(ADDRESS($J501,33)))),ISERROR(SEARCH("Side",INDIRECT(ADDRESS($J501,33))))),INDIRECT(ADDRESS($J501,COLUMN())),0),0),IF($K501&gt;0,IF(AND(INDIRECT(ADDRESS($K501,44))=0,INDIRECT(ADDRESS($K501,38))="UL",ISERROR(SEARCH("Rear",INDIRECT(ADDRESS($K501,33)))),ISERROR(SEARCH("Side",INDIRECT(ADDRESS($K501,33))))),INDIRECT(ADDRESS($K501,COLUMN())),0),0),IF($L501&gt;0,IF(AND(INDIRECT(ADDRESS($L501,44))=0,INDIRECT(ADDRESS($L501,38))="UL",ISERROR(SEARCH("Rear",INDIRECT(ADDRESS($L501,33)))),ISERROR(SEARCH("Side",INDIRECT(ADDRESS($L501,33))))),INDIRECT(ADDRESS($L501,COLUMN())),0),0),IF($M501&gt;0,IF(AND(INDIRECT(ADDRESS($M501,44))=0,INDIRECT(ADDRESS($M501,38))="UL",ISERROR(SEARCH("Rear",INDIRECT(ADDRESS($M501,33)))),ISERROR(SEARCH("Side",INDIRECT(ADDRESS($M501,33))))),INDIRECT(ADDRESS($M501,COLUMN())),0),0))</f>
        <v>0.88888888888888884</v>
      </c>
      <c r="BX501" s="57">
        <f t="shared" ca="1" si="360"/>
        <v>0.88888888888888884</v>
      </c>
      <c r="BY501" s="57" cm="1">
        <f t="array" aca="1" ref="BY501" ca="1">SUM(IF($C501&gt;0,IF(AND(INDIRECT(ADDRESS($C501,44))=0,INDIRECT(ADDRESS($C501,38))="UL"),INDIRECT(ADDRESS($C501,COLUMN())),0),0),IF($D501&gt;0,IF(AND(INDIRECT(ADDRESS($D501,44))=0,INDIRECT(ADDRESS($D501,38))="UL"),INDIRECT(ADDRESS($D501,COLUMN())),0),0),IF($E501&gt;0,IF(AND(INDIRECT(ADDRESS($E501,44))=0,INDIRECT(ADDRESS($E501,38))="UL"),INDIRECT(ADDRESS($E501,COLUMN())),0),0),IF($F501&gt;0,IF(AND(INDIRECT(ADDRESS($F501,44))=0,INDIRECT(ADDRESS($F501,38))="UL"),INDIRECT(ADDRESS($F501,COLUMN())),0),0),IF($G501&gt;0,IF(AND(INDIRECT(ADDRESS($G501,44))=0,INDIRECT(ADDRESS($G501,38))="UL"),INDIRECT(ADDRESS($G501,COLUMN())),0),0),IF($H501&gt;0,IF(AND(INDIRECT(ADDRESS($H501,44))=0,INDIRECT(ADDRESS($H501,38))="UL"),INDIRECT(ADDRESS($H501,COLUMN())),0),0),IF($I501&gt;0,IF(AND(INDIRECT(ADDRESS($I501,44))=0,INDIRECT(ADDRESS($I501,38))="UL"),INDIRECT(ADDRESS($I501,COLUMN())),0),0),IF($J501&gt;0,IF(AND(INDIRECT(ADDRESS($J501,44))=0,INDIRECT(ADDRESS($J501,38))="UL"),INDIRECT(ADDRESS($J501,COLUMN())),0),0),IF($K501&gt;0,IF(AND(INDIRECT(ADDRESS($K501,44))=0,INDIRECT(ADDRESS($K501,38))="UL"),INDIRECT(ADDRESS($K501,COLUMN())),0),0),IF($L501&gt;0,IF(AND(INDIRECT(ADDRESS($L501,44))=0,INDIRECT(ADDRESS($L501,38))="UL"),INDIRECT(ADDRESS($L501,COLUMN())),0),0),IF($M501&gt;0,IF(AND(INDIRECT(ADDRESS($M501,44))=0,INDIRECT(ADDRESS($M501,38))="UL"),INDIRECT(ADDRESS($M501,COLUMN())),0),0))</f>
        <v>0.49876543209876545</v>
      </c>
      <c r="BZ501" s="57" cm="1">
        <f t="array" aca="1" ref="BZ501" ca="1">SUM(IF($C501&gt;0,IF(AND(INDIRECT(ADDRESS($C501,44))=0,INDIRECT(ADDRESS($C501,38))="UL"),INDIRECT(ADDRESS($C501,COLUMN())),0),0),IF($D501&gt;0,IF(AND(INDIRECT(ADDRESS($D501,44))=0,INDIRECT(ADDRESS($D501,38))="UL"),INDIRECT(ADDRESS($D501,COLUMN())),0),0),IF($E501&gt;0,IF(AND(INDIRECT(ADDRESS($E501,44))=0,INDIRECT(ADDRESS($E501,38))="UL"),INDIRECT(ADDRESS($E501,COLUMN())),0),0),IF($F501&gt;0,IF(AND(INDIRECT(ADDRESS($F501,44))=0,INDIRECT(ADDRESS($F501,38))="UL"),INDIRECT(ADDRESS($F501,COLUMN())),0),0),IF($G501&gt;0,IF(AND(INDIRECT(ADDRESS($G501,44))=0,INDIRECT(ADDRESS($G501,38))="UL"),INDIRECT(ADDRESS($G501,COLUMN())),0),0),IF($H501&gt;0,IF(AND(INDIRECT(ADDRESS($H501,44))=0,INDIRECT(ADDRESS($H501,38))="UL"),INDIRECT(ADDRESS($H501,COLUMN())),0),0),IF($I501&gt;0,IF(AND(INDIRECT(ADDRESS($I501,44))=0,INDIRECT(ADDRESS($I501,38))="UL"),INDIRECT(ADDRESS($I501,COLUMN())),0),0),IF($J501&gt;0,IF(AND(INDIRECT(ADDRESS($J501,44))=0,INDIRECT(ADDRESS($J501,38))="UL"),INDIRECT(ADDRESS($J501,COLUMN())),0),0),IF($K501&gt;0,IF(AND(INDIRECT(ADDRESS($K501,44))=0,INDIRECT(ADDRESS($K501,38))="UL"),INDIRECT(ADDRESS($K501,COLUMN())),0),0),IF($L501&gt;0,IF(AND(INDIRECT(ADDRESS($L501,44))=0,INDIRECT(ADDRESS($L501,38))="UL"),INDIRECT(ADDRESS($L501,COLUMN())),0),0),IF($M501&gt;0,IF(AND(INDIRECT(ADDRESS($M501,44))=0,INDIRECT(ADDRESS($M501,38))="UL"),INDIRECT(ADDRESS($M501,COLUMN())),0),0))</f>
        <v>0.7456790123456789</v>
      </c>
      <c r="CA501" s="57">
        <f t="shared" ca="1" si="361"/>
        <v>0.7456790123456789</v>
      </c>
      <c r="CB501" s="57" cm="1">
        <f t="array" aca="1" ref="CB501" ca="1">SUM(IF($C501&gt;0,IF(AND(INDIRECT(ADDRESS($C501,44))=0,INDIRECT(ADDRESS($C501,38))&lt;&gt;"UL"),INDIRECT(ADDRESS($C501,COLUMN())),0),0),IF($D501&gt;0,IF(AND(INDIRECT(ADDRESS($D501,44))=0,INDIRECT(ADDRESS($D501,38))&lt;&gt;"UL"),INDIRECT(ADDRESS($D501,COLUMN())),0),0),IF($E501&gt;0,IF(AND(INDIRECT(ADDRESS($E501,44))=0,INDIRECT(ADDRESS($E501,38))&lt;&gt;"UL"),INDIRECT(ADDRESS($E501,COLUMN())),0),0),IF($F501&gt;0,IF(AND(INDIRECT(ADDRESS($F501,44))=0,INDIRECT(ADDRESS($F501,38))&lt;&gt;"UL"),INDIRECT(ADDRESS($F501,COLUMN())),0),0),IF($G501&gt;0,IF(AND(INDIRECT(ADDRESS($G501,44))=0,INDIRECT(ADDRESS($G501,38))&lt;&gt;"UL"),INDIRECT(ADDRESS($G501,COLUMN())),0),0),IF($H501&gt;0,IF(AND(INDIRECT(ADDRESS($H501,44))=0,INDIRECT(ADDRESS($H501,38))&lt;&gt;"UL"),INDIRECT(ADDRESS($H501,COLUMN())),0),0),IF($I501&gt;0,IF(AND(INDIRECT(ADDRESS($I501,44))=0,INDIRECT(ADDRESS($I501,38))&lt;&gt;"UL"),INDIRECT(ADDRESS($I501,COLUMN())),0),0),IF($J501&gt;0,IF(AND(INDIRECT(ADDRESS($J501,44))=0,INDIRECT(ADDRESS($J501,38))&lt;&gt;"UL"),INDIRECT(ADDRESS($J501,COLUMN())),0),0),IF($K501&gt;0,IF(AND(INDIRECT(ADDRESS($K501,44))=0,INDIRECT(ADDRESS($K501,38))&lt;&gt;"UL"),INDIRECT(ADDRESS($K501,COLUMN())),0),0),IF($L501&gt;0,IF(AND(INDIRECT(ADDRESS($L501,44))=0,INDIRECT(ADDRESS($L501,38))&lt;&gt;"UL"),INDIRECT(ADDRESS($L501,COLUMN())),0),0),IF($M501&gt;0,IF(AND(INDIRECT(ADDRESS($M501,44))=0,INDIRECT(ADDRESS($M501,38))&lt;&gt;"UL"),INDIRECT(ADDRESS($M501,COLUMN())),0),0))</f>
        <v>0</v>
      </c>
      <c r="CC501" s="57">
        <f t="shared" ca="1" si="362"/>
        <v>0</v>
      </c>
      <c r="CD501" s="57" cm="1">
        <f t="array" aca="1" ref="CD501" ca="1">SUM(IF($C501&gt;0,IF(AND(INDIRECT(ADDRESS($C501,44))=0,INDIRECT(ADDRESS($C501,38))&lt;&gt;"UL"),INDIRECT(ADDRESS($C501,COLUMN())),0),0),IF($D501&gt;0,IF(AND(INDIRECT(ADDRESS($D501,44))=0,INDIRECT(ADDRESS($D501,38))&lt;&gt;"UL"),INDIRECT(ADDRESS($D501,COLUMN())),0),0),IF($E501&gt;0,IF(AND(INDIRECT(ADDRESS($E501,44))=0,INDIRECT(ADDRESS($E501,38))&lt;&gt;"UL"),INDIRECT(ADDRESS($E501,COLUMN())),0),0),IF($F501&gt;0,IF(AND(INDIRECT(ADDRESS($F501,44))=0,INDIRECT(ADDRESS($F501,38))&lt;&gt;"UL"),INDIRECT(ADDRESS($F501,COLUMN())),0),0),IF($G501&gt;0,IF(AND(INDIRECT(ADDRESS($G501,44))=0,INDIRECT(ADDRESS($G501,38))&lt;&gt;"UL"),INDIRECT(ADDRESS($G501,COLUMN())),0),0),IF($H501&gt;0,IF(AND(INDIRECT(ADDRESS($H501,44))=0,INDIRECT(ADDRESS($H501,38))&lt;&gt;"UL"),INDIRECT(ADDRESS($H501,COLUMN())),0),0),IF($I501&gt;0,IF(AND(INDIRECT(ADDRESS($I501,44))=0,INDIRECT(ADDRESS($I501,38))&lt;&gt;"UL"),INDIRECT(ADDRESS($I501,COLUMN())),0),0),IF($J501&gt;0,IF(AND(INDIRECT(ADDRESS($J501,44))=0,INDIRECT(ADDRESS($J501,38))&lt;&gt;"UL"),INDIRECT(ADDRESS($J501,COLUMN())),0),0),IF($K501&gt;0,IF(AND(INDIRECT(ADDRESS($K501,44))=0,INDIRECT(ADDRESS($K501,38))&lt;&gt;"UL"),INDIRECT(ADDRESS($K501,COLUMN())),0),0),IF($L501&gt;0,IF(AND(INDIRECT(ADDRESS($L501,44))=0,INDIRECT(ADDRESS($L501,38))&lt;&gt;"UL"),INDIRECT(ADDRESS($L501,COLUMN())),0),0),IF($M501&gt;0,IF(AND(INDIRECT(ADDRESS($M501,44))=0,INDIRECT(ADDRESS($M501,38))&lt;&gt;"UL"),INDIRECT(ADDRESS($M501,COLUMN())),0),0))</f>
        <v>0</v>
      </c>
      <c r="CE501" s="57" cm="1">
        <f t="array" aca="1" ref="CE501" ca="1">SUM(IF($C501&gt;0,IF(AND(INDIRECT(ADDRESS($C501,44))=0,INDIRECT(ADDRESS($C501,38))&lt;&gt;"UL"),INDIRECT(ADDRESS($C501,COLUMN())),0),0),IF($D501&gt;0,IF(AND(INDIRECT(ADDRESS($D501,44))=0,INDIRECT(ADDRESS($D501,38))&lt;&gt;"UL"),INDIRECT(ADDRESS($D501,COLUMN())),0),0),IF($E501&gt;0,IF(AND(INDIRECT(ADDRESS($E501,44))=0,INDIRECT(ADDRESS($E501,38))&lt;&gt;"UL"),INDIRECT(ADDRESS($E501,COLUMN())),0),0),IF($F501&gt;0,IF(AND(INDIRECT(ADDRESS($F501,44))=0,INDIRECT(ADDRESS($F501,38))&lt;&gt;"UL"),INDIRECT(ADDRESS($F501,COLUMN())),0),0),IF($G501&gt;0,IF(AND(INDIRECT(ADDRESS($G501,44))=0,INDIRECT(ADDRESS($G501,38))&lt;&gt;"UL"),INDIRECT(ADDRESS($G501,COLUMN())),0),0),IF($H501&gt;0,IF(AND(INDIRECT(ADDRESS($H501,44))=0,INDIRECT(ADDRESS($H501,38))&lt;&gt;"UL"),INDIRECT(ADDRESS($H501,COLUMN())),0),0),IF($I501&gt;0,IF(AND(INDIRECT(ADDRESS($I501,44))=0,INDIRECT(ADDRESS($I501,38))&lt;&gt;"UL"),INDIRECT(ADDRESS($I501,COLUMN())),0),0),IF($J501&gt;0,IF(AND(INDIRECT(ADDRESS($J501,44))=0,INDIRECT(ADDRESS($J501,38))&lt;&gt;"UL"),INDIRECT(ADDRESS($J501,COLUMN())),0),0),IF($K501&gt;0,IF(AND(INDIRECT(ADDRESS($K501,44))=0,INDIRECT(ADDRESS($K501,38))&lt;&gt;"UL"),INDIRECT(ADDRESS($K501,COLUMN())),0),0),IF($L501&gt;0,IF(AND(INDIRECT(ADDRESS($L501,44))=0,INDIRECT(ADDRESS($L501,38))&lt;&gt;"UL"),INDIRECT(ADDRESS($L501,COLUMN())),0),0),IF($M501&gt;0,IF(AND(INDIRECT(ADDRESS($M501,44))=0,INDIRECT(ADDRESS($M501,38))&lt;&gt;"UL"),INDIRECT(ADDRESS($M501,COLUMN())),0),0))</f>
        <v>0</v>
      </c>
      <c r="CF501" s="57">
        <f t="shared" ca="1" si="363"/>
        <v>0</v>
      </c>
      <c r="CG501" s="57">
        <f t="shared" ca="1" si="364"/>
        <v>2.6455863904059962</v>
      </c>
      <c r="CH501" s="57">
        <f t="shared" ca="1" si="365"/>
        <v>7.3488510844610999E-2</v>
      </c>
      <c r="CI501" s="19">
        <f t="shared" ca="1" si="366"/>
        <v>15.44771844942716</v>
      </c>
      <c r="CJ501" s="19"/>
      <c r="CK501" s="57" cm="1">
        <f t="array" aca="1" ref="CK501" ca="1">IF(AU501="S", SUM(IF($C501&gt;0,IF(INDIRECT(ADDRESS($C501,43))&lt;&gt;1,INDIRECT(ADDRESS($C501,48)),0),0), IF($D501&gt;0,IF(INDIRECT(ADDRESS($D501,43))&lt;&gt;1,INDIRECT(ADDRESS($D501,48)),0),0), IF($E501&gt;0,IF(INDIRECT(ADDRESS($E501,43))&lt;&gt;1,INDIRECT(ADDRESS($E501,48)),0),0), IF($F501&gt;0,IF(INDIRECT(ADDRESS($F501,43))&lt;&gt;1,INDIRECT(ADDRESS($F501,48)),0),0), IF($G501&gt;0,IF(INDIRECT(ADDRESS($G501,43))&lt;&gt;1,INDIRECT(ADDRESS($G501,48)),0),0), IF($H501&gt;0,IF(INDIRECT(ADDRESS($H501,43))&lt;&gt;1,INDIRECT(ADDRESS($H501,48)),0),0), IF($I501&gt;0,IF(INDIRECT(ADDRESS($I501,43))&lt;&gt;1,INDIRECT(ADDRESS($I501,48)),0),0), IF($J501&gt;0,IF(INDIRECT(ADDRESS($J501,43))&lt;&gt;1,INDIRECT(ADDRESS($J501,48)),0),0), IF($K501&gt;0,IF(INDIRECT(ADDRESS($K501,43))&lt;&gt;1,INDIRECT(ADDRESS($K501,48)),0),0), IF($L501&gt;0,IF(INDIRECT(ADDRESS($L501,43))&lt;&gt;1,INDIRECT(ADDRESS($L501,48)),0),0), IF($M501&gt;0,IF(INDIRECT(ADDRESS($M501,43))&lt;&gt;1,INDIRECT(ADDRESS($M501,48)),0),0)), IF(AU501="L",SUM(IF($C501&gt;0,IF(INDIRECT(ADDRESS($C501,43))&lt;&gt;1,INDIRECT(ADDRESS($C501,50)),0),0), IF($D501&gt;0,IF(INDIRECT(ADDRESS($D501,43))&lt;&gt;1,INDIRECT(ADDRESS($D501,50)),0),0), IF($E501&gt;0,IF(INDIRECT(ADDRESS($E501,43))&lt;&gt;1,INDIRECT(ADDRESS($E501,50)),0),0), IF($F501&gt;0,IF(INDIRECT(ADDRESS($F501,43))&lt;&gt;1,INDIRECT(ADDRESS($F501,50)),0),0), IF($G501&gt;0,IF(INDIRECT(ADDRESS($G501,43))&lt;&gt;1,INDIRECT(ADDRESS($G501,50)),0),0), IF($G501&gt;0,IF(INDIRECT(ADDRESS($G501,43))&lt;&gt;1,INDIRECT(ADDRESS($G501,50)),0),0), IF($H501&gt;0,IF(INDIRECT(ADDRESS($H501,43))&lt;&gt;1,INDIRECT(ADDRESS($H501,50)),0),0), IF($I501&gt;0,IF(INDIRECT(ADDRESS($I501,43))&lt;&gt;1,INDIRECT(ADDRESS($I501,50)),0),0), IF($J501&gt;0,IF(INDIRECT(ADDRESS($J501,43))&lt;&gt;1,INDIRECT(ADDRESS($J501,50)),0),0), IF($K501&gt;0,IF(INDIRECT(ADDRESS($K501,43))&lt;&gt;1,INDIRECT(ADDRESS($K501,50)),0),0), IF($L501&gt;0,IF(INDIRECT(ADDRESS($L501,43))&lt;&gt;1,INDIRECT(ADDRESS($L501,50)),0),0), IF($M501&gt;0,IF(INDIRECT(ADDRESS($M501,43))&lt;&gt;1,INDIRECT(ADDRESS($M501,50)),0),0)), SUM(IF($C501&gt;0,IF(INDIRECT(ADDRESS($C501,43))&lt;&gt;1,INDIRECT(ADDRESS($C501,49)),0),0), IF($D501&gt;0,IF(INDIRECT(ADDRESS($D501,43))&lt;&gt;1,INDIRECT(ADDRESS($D501,49)),0),0), IF($E501&gt;0,IF(INDIRECT(ADDRESS($E501,43))&lt;&gt;1,INDIRECT(ADDRESS($E501,49)),0),0), IF($F501&gt;0,IF(INDIRECT(ADDRESS($F501,43))&lt;&gt;1,INDIRECT(ADDRESS($F501,49)),0),0), IF($G501&gt;0,IF(INDIRECT(ADDRESS($G501,43))&lt;&gt;1,INDIRECT(ADDRESS($G501,49)),0),0), IF($G501&gt;0,IF(INDIRECT(ADDRESS($G501,43))&lt;&gt;1,INDIRECT(ADDRESS($G501,49)),0),0), IF($H501&gt;0,IF(INDIRECT(ADDRESS($H501,43))&lt;&gt;1,INDIRECT(ADDRESS($H501,49)),0),0), IF($I501&gt;0,IF(INDIRECT(ADDRESS($I501,43))&lt;&gt;1,INDIRECT(ADDRESS($I501,49)),0),0), IF($J501&gt;0,IF(INDIRECT(ADDRESS($J501,43))&lt;&gt;1,INDIRECT(ADDRESS($J501,49)),0),0), IF($K501&gt;0,IF(INDIRECT(ADDRESS($K501,43))&lt;&gt;1,INDIRECT(ADDRESS($K501,49)),0),0), IF($L501&gt;0,IF(INDIRECT(ADDRESS($L501,43))&lt;&gt;1,INDIRECT(ADDRESS($L501,49)),0),0), IF($M501&gt;0,IF(INDIRECT(ADDRESS($M501,43))&lt;&gt;1,INDIRECT(ADDRESS($M501,49)),0),0))))</f>
        <v>2.5555555555555554</v>
      </c>
      <c r="CL501" s="57" cm="1">
        <f t="array" aca="1" ref="CL501" ca="1">1.5*SUM(IF($C501&gt;0,IF(INDIRECT(ADDRESS($C501,44))=1,INDIRECT(ADDRESS($C501,47)),0),0),IF($D501&gt;0,IF(INDIRECT(ADDRESS($D501,44))=1,INDIRECT(ADDRESS($CF460,47)),0),0),IF($E501&gt;0,IF(INDIRECT(ADDRESS($E501,44))=1,INDIRECT(ADDRESS($E501,47)),0),0),IF($F501&gt;0,IF(INDIRECT(ADDRESS($F501,44))=1,INDIRECT(ADDRESS($F501,47)),0),0),IF($G501&gt;0,IF(INDIRECT(ADDRESS($G501,44))=1,INDIRECT(ADDRESS($G501,47)),0),0),IF($G501&gt;0,IF(INDIRECT(ADDRESS($G501,44))=1,INDIRECT(ADDRESS($G501,47)),0),0),IF($H501&gt;0,IF(INDIRECT(ADDRESS($H501,44))=1,INDIRECT(ADDRESS($H501,47)),0),0),IF($I501&gt;0,IF(INDIRECT(ADDRESS($I501,44))=1,INDIRECT(ADDRESS($I501,47)),0),0),IF($J501&gt;0,IF(INDIRECT(ADDRESS($J501,44))=1,INDIRECT(ADDRESS($J501,47)),0),0),IF($K501&gt;0,IF(INDIRECT(ADDRESS($K501,44))=1,INDIRECT(ADDRESS($K501,47)),0),0),IF($L501&gt;0,IF(INDIRECT(ADDRESS($L501,44))=1,INDIRECT(ADDRESS($L501,47)),0),0),IF($M501&gt;0,IF(INDIRECT(ADDRESS($M501,44))=1,INDIRECT(ADDRESS($M501,47)),0),0))</f>
        <v>0</v>
      </c>
      <c r="CM501" s="56">
        <f t="shared" ca="1" si="367"/>
        <v>0.88423686109590327</v>
      </c>
      <c r="CN501" s="59"/>
    </row>
    <row r="502" spans="1:92" x14ac:dyDescent="0.25">
      <c r="A502" s="65" t="s">
        <v>576</v>
      </c>
      <c r="B502" s="74">
        <v>441</v>
      </c>
      <c r="C502" s="74">
        <v>456</v>
      </c>
      <c r="D502" s="74">
        <v>457</v>
      </c>
      <c r="E502" s="74">
        <v>458</v>
      </c>
      <c r="F502" s="74">
        <v>459</v>
      </c>
      <c r="G502" s="74"/>
      <c r="H502" s="74"/>
      <c r="I502" s="74"/>
      <c r="J502" s="74"/>
      <c r="K502" s="74"/>
      <c r="L502" s="74"/>
      <c r="M502" s="74"/>
      <c r="N502" s="67">
        <f ca="1">SUM(INDIRECT(ADDRESS(B502,COLUMN())),IF(C502&gt;0,INDIRECT(ADDRESS(C502,COLUMN())),0),IF(D502&gt;0,INDIRECT(ADDRESS(D502,14)),0),IF(E502&gt;0,INDIRECT(ADDRESS(E502,COLUMN())),0),IF(F502&gt;0,INDIRECT(ADDRESS(F502,COLUMN())),0),IF(G502&gt;0,INDIRECT(ADDRESS(G502,COLUMN())),0),IF(H502&gt;0,INDIRECT(ADDRESS(H502,COLUMN())),0),IF(I502&gt;0,INDIRECT(ADDRESS(I502,COLUMN())),0),IF(J502&gt;0,INDIRECT(ADDRESS(J502,COLUMN())),0),IF(K502&gt;0,INDIRECT(ADDRESS(K502,COLUMN())),0),IF(L502&gt;0,INDIRECT(ADDRESS(L502,COLUMN())),0),IF(M502&gt;0,INDIRECT(ADDRESS(M502,COLUMN())),0))</f>
        <v>38</v>
      </c>
      <c r="O502" s="67" t="str" cm="1">
        <f t="array" aca="1" ref="O502" ca="1">INDIRECT(ADDRESS($B502,COLUMN()))</f>
        <v>Fighter</v>
      </c>
      <c r="P502" s="67">
        <v>4.4166660000000002</v>
      </c>
      <c r="Q502" s="67" cm="1">
        <f t="array" aca="1" ref="Q502" ca="1">INDIRECT(ADDRESS($B502,COLUMN()))</f>
        <v>0</v>
      </c>
      <c r="R502" s="67" cm="1">
        <f t="array" aca="1" ref="R502" ca="1">INDIRECT(ADDRESS($B502,COLUMN()))</f>
        <v>0</v>
      </c>
      <c r="S502" s="67" cm="1">
        <f t="array" aca="1" ref="S502" ca="1">INDIRECT(ADDRESS($B502,COLUMN()))</f>
        <v>2</v>
      </c>
      <c r="T502" s="67" t="str" cm="1">
        <f t="array" aca="1" ref="T502" ca="1">INDIRECT(ADDRESS($B502,COLUMN()))</f>
        <v>1-5</v>
      </c>
      <c r="U502" s="67" cm="1">
        <f t="array" aca="1" ref="U502" ca="1">INDIRECT(ADDRESS($B502,COLUMN()))</f>
        <v>5</v>
      </c>
      <c r="V502" s="67" cm="1">
        <f t="array" aca="1" ref="V502" ca="1">INDIRECT(ADDRESS($B502,COLUMN()))</f>
        <v>0</v>
      </c>
      <c r="W502" s="67" cm="1">
        <f t="array" aca="1" ref="W502" ca="1">INDIRECT(ADDRESS($B502,COLUMN()))</f>
        <v>2</v>
      </c>
      <c r="X502" s="67" cm="1">
        <f t="array" aca="1" ref="X502" ca="1">INDIRECT(ADDRESS($B502,COLUMN()))</f>
        <v>5</v>
      </c>
      <c r="Y502" s="67" cm="1">
        <f t="array" aca="1" ref="Y502" ca="1">INDIRECT(ADDRESS($B502,COLUMN()))</f>
        <v>0</v>
      </c>
      <c r="Z502" s="67" cm="1">
        <f t="array" aca="1" ref="Z502" ca="1">INDIRECT(ADDRESS($B502,COLUMN()))</f>
        <v>5</v>
      </c>
      <c r="AA502" s="67">
        <f>AA496</f>
        <v>0</v>
      </c>
      <c r="AB502" s="56">
        <f ca="1">((U502/8)^$V$296)*((((X502-(Y502-1)/2)/8)^$X$296)*((S502/3)^$S$296))*(((8-W502)/6)^$W$296)</f>
        <v>0.78309783889997653</v>
      </c>
      <c r="AC502" s="56">
        <f ca="1">SUM(((25/N502)^$Z$296)*(AB502/$AB$34))</f>
        <v>0.7205742121798695</v>
      </c>
      <c r="AD502" s="56">
        <f ca="1">(P502/($CN$34*(1/AC502)))</f>
        <v>2.7674222812274918</v>
      </c>
      <c r="AF502" s="52"/>
      <c r="AG502" s="52"/>
      <c r="AH502" s="57"/>
      <c r="AI502" s="57"/>
      <c r="AJ502" s="57"/>
      <c r="AK502" s="57"/>
      <c r="AL502" s="57"/>
      <c r="AM502" s="57"/>
      <c r="AN502" s="57"/>
      <c r="AO502" s="57"/>
      <c r="AP502" s="57"/>
      <c r="AQ502" s="57"/>
      <c r="AR502" s="57"/>
      <c r="AS502" s="57"/>
      <c r="AT502" s="52"/>
      <c r="AU502" s="54" t="s">
        <v>113</v>
      </c>
      <c r="AV502" s="57" cm="1">
        <f t="array" aca="1" ref="AV502" ca="1">SUM(IF($C502&gt;0,IF(AND(INDIRECT(ADDRESS($C502,44))=0,INDIRECT(ADDRESS($C502,38))="UL",ISERROR(SEARCH("Rear",INDIRECT(ADDRESS($C502,33)))),ISERROR(SEARCH("Side",INDIRECT(ADDRESS($C502,33))))),INDIRECT(ADDRESS($C502,COLUMN())),0),0),IF($D502&gt;0,IF(AND(INDIRECT(ADDRESS($D502,44))=0,INDIRECT(ADDRESS($D502,38))="UL",ISERROR(SEARCH("Rear",INDIRECT(ADDRESS($D502,33)))),ISERROR(SEARCH("Side",INDIRECT(ADDRESS($D502,33))))),INDIRECT(ADDRESS($D502,COLUMN())),0),0),IF($E502&gt;0,IF(AND(INDIRECT(ADDRESS($E502,44))=0,INDIRECT(ADDRESS($E502,38))="UL",ISERROR(SEARCH("Rear",INDIRECT(ADDRESS($E502,33)))),ISERROR(SEARCH("Side",INDIRECT(ADDRESS($E502,33))))),INDIRECT(ADDRESS($E502,COLUMN())),0),0),IF($F502&gt;0,IF(AND(INDIRECT(ADDRESS($F502,44))=0,INDIRECT(ADDRESS($F502,38))="UL",ISERROR(SEARCH("Rear",INDIRECT(ADDRESS($F502,33)))),ISERROR(SEARCH("Side",INDIRECT(ADDRESS($F502,33))))),INDIRECT(ADDRESS($F502,COLUMN())),0),0),IF($G502&gt;0,IF(AND(INDIRECT(ADDRESS($G502,44))=0,INDIRECT(ADDRESS($G502,38))="UL",ISERROR(SEARCH("Rear",INDIRECT(ADDRESS($G502,33)))),ISERROR(SEARCH("Side",INDIRECT(ADDRESS($G502,33))))),INDIRECT(ADDRESS($G502,COLUMN())),0),0),IF($H502&gt;0,IF(AND(INDIRECT(ADDRESS($H502,44))=0,INDIRECT(ADDRESS($H502,38))="UL",ISERROR(SEARCH("Rear",INDIRECT(ADDRESS($H502,33)))),ISERROR(SEARCH("Side",INDIRECT(ADDRESS($H502,33))))),INDIRECT(ADDRESS($H502,COLUMN())),0),0),IF($I502&gt;0,IF(AND(INDIRECT(ADDRESS($I502,44))=0,INDIRECT(ADDRESS($I502,38))="UL",ISERROR(SEARCH("Rear",INDIRECT(ADDRESS($I502,33)))),ISERROR(SEARCH("Side",INDIRECT(ADDRESS($I502,33))))),INDIRECT(ADDRESS($I502,COLUMN())),0),0),IF($J502&gt;0,IF(AND(INDIRECT(ADDRESS($J502,44))=0,INDIRECT(ADDRESS($J502,38))="UL",ISERROR(SEARCH("Rear",INDIRECT(ADDRESS($J502,33)))),ISERROR(SEARCH("Side",INDIRECT(ADDRESS($J502,33))))),INDIRECT(ADDRESS($J502,COLUMN())),0),0),IF($K502&gt;0,IF(AND(INDIRECT(ADDRESS($K502,44))=0,INDIRECT(ADDRESS($K502,38))="UL",ISERROR(SEARCH("Rear",INDIRECT(ADDRESS($K502,33)))),ISERROR(SEARCH("Side",INDIRECT(ADDRESS($K502,33))))),INDIRECT(ADDRESS($K502,COLUMN())),0),0),IF($L502&gt;0,IF(AND(INDIRECT(ADDRESS($L502,44))=0,INDIRECT(ADDRESS($L502,38))="UL",ISERROR(SEARCH("Rear",INDIRECT(ADDRESS($L502,33)))),ISERROR(SEARCH("Side",INDIRECT(ADDRESS($L502,33))))),INDIRECT(ADDRESS($L502,COLUMN())),0),0),IF($M502&gt;0,IF(AND(INDIRECT(ADDRESS($M502,44))=0,INDIRECT(ADDRESS($M502,38))="UL",ISERROR(SEARCH("Rear",INDIRECT(ADDRESS($M502,33)))),ISERROR(SEARCH("Side",INDIRECT(ADDRESS($M502,33))))),INDIRECT(ADDRESS($M502,COLUMN())),0),0))</f>
        <v>0.66666666666666663</v>
      </c>
      <c r="AW502" s="57" cm="1">
        <f t="array" aca="1" ref="AW502" ca="1">SUM(IF($C502&gt;0,IF(AND(INDIRECT(ADDRESS($C502,44))=0,INDIRECT(ADDRESS($C502,38))="UL",ISERROR(SEARCH("Rear",INDIRECT(ADDRESS($C502,33)))),ISERROR(SEARCH("Side",INDIRECT(ADDRESS($C502,33))))),INDIRECT(ADDRESS($C502,COLUMN())),0),0),IF($D502&gt;0,IF(AND(INDIRECT(ADDRESS($D502,44))=0,INDIRECT(ADDRESS($D502,38))="UL",ISERROR(SEARCH("Rear",INDIRECT(ADDRESS($D502,33)))),ISERROR(SEARCH("Side",INDIRECT(ADDRESS($D502,33))))),INDIRECT(ADDRESS($D502,COLUMN())),0),0),IF($E502&gt;0,IF(AND(INDIRECT(ADDRESS($E502,44))=0,INDIRECT(ADDRESS($E502,38))="UL",ISERROR(SEARCH("Rear",INDIRECT(ADDRESS($E502,33)))),ISERROR(SEARCH("Side",INDIRECT(ADDRESS($E502,33))))),INDIRECT(ADDRESS($E502,COLUMN())),0),0),IF($F502&gt;0,IF(AND(INDIRECT(ADDRESS($F502,44))=0,INDIRECT(ADDRESS($F502,38))="UL",ISERROR(SEARCH("Rear",INDIRECT(ADDRESS($F502,33)))),ISERROR(SEARCH("Side",INDIRECT(ADDRESS($F502,33))))),INDIRECT(ADDRESS($F502,COLUMN())),0),0),IF($G502&gt;0,IF(AND(INDIRECT(ADDRESS($G502,44))=0,INDIRECT(ADDRESS($G502,38))="UL",ISERROR(SEARCH("Rear",INDIRECT(ADDRESS($G502,33)))),ISERROR(SEARCH("Side",INDIRECT(ADDRESS($G502,33))))),INDIRECT(ADDRESS($G502,COLUMN())),0),0),IF($H502&gt;0,IF(AND(INDIRECT(ADDRESS($H502,44))=0,INDIRECT(ADDRESS($H502,38))="UL",ISERROR(SEARCH("Rear",INDIRECT(ADDRESS($H502,33)))),ISERROR(SEARCH("Side",INDIRECT(ADDRESS($H502,33))))),INDIRECT(ADDRESS($H502,COLUMN())),0),0),IF($I502&gt;0,IF(AND(INDIRECT(ADDRESS($I502,44))=0,INDIRECT(ADDRESS($I502,38))="UL",ISERROR(SEARCH("Rear",INDIRECT(ADDRESS($I502,33)))),ISERROR(SEARCH("Side",INDIRECT(ADDRESS($I502,33))))),INDIRECT(ADDRESS($I502,COLUMN())),0),0),IF($J502&gt;0,IF(AND(INDIRECT(ADDRESS($J502,44))=0,INDIRECT(ADDRESS($J502,38))="UL",ISERROR(SEARCH("Rear",INDIRECT(ADDRESS($J502,33)))),ISERROR(SEARCH("Side",INDIRECT(ADDRESS($J502,33))))),INDIRECT(ADDRESS($J502,COLUMN())),0),0),IF($K502&gt;0,IF(AND(INDIRECT(ADDRESS($K502,44))=0,INDIRECT(ADDRESS($K502,38))="UL",ISERROR(SEARCH("Rear",INDIRECT(ADDRESS($K502,33)))),ISERROR(SEARCH("Side",INDIRECT(ADDRESS($K502,33))))),INDIRECT(ADDRESS($K502,COLUMN())),0),0),IF($L502&gt;0,IF(AND(INDIRECT(ADDRESS($L502,44))=0,INDIRECT(ADDRESS($L502,38))="UL",ISERROR(SEARCH("Rear",INDIRECT(ADDRESS($L502,33)))),ISERROR(SEARCH("Side",INDIRECT(ADDRESS($L502,33))))),INDIRECT(ADDRESS($L502,COLUMN())),0),0),IF($M502&gt;0,IF(AND(INDIRECT(ADDRESS($M502,44))=0,INDIRECT(ADDRESS($M502,38))="UL",ISERROR(SEARCH("Rear",INDIRECT(ADDRESS($M502,33)))),ISERROR(SEARCH("Side",INDIRECT(ADDRESS($M502,33))))),INDIRECT(ADDRESS($M502,COLUMN())),0),0))</f>
        <v>1.5555555555555554</v>
      </c>
      <c r="AX502" s="57" cm="1">
        <f t="array" aca="1" ref="AX502" ca="1">SUM(IF($C502&gt;0,IF(AND(INDIRECT(ADDRESS($C502,44))=0,INDIRECT(ADDRESS($C502,38))="UL",ISERROR(SEARCH("Rear",INDIRECT(ADDRESS($C502,33)))),ISERROR(SEARCH("Side",INDIRECT(ADDRESS($C502,33))))),INDIRECT(ADDRESS($C502,COLUMN())),0),0),IF($D502&gt;0,IF(AND(INDIRECT(ADDRESS($D502,44))=0,INDIRECT(ADDRESS($D502,38))="UL",ISERROR(SEARCH("Rear",INDIRECT(ADDRESS($D502,33)))),ISERROR(SEARCH("Side",INDIRECT(ADDRESS($D502,33))))),INDIRECT(ADDRESS($D502,COLUMN())),0),0),IF($E502&gt;0,IF(AND(INDIRECT(ADDRESS($E502,44))=0,INDIRECT(ADDRESS($E502,38))="UL",ISERROR(SEARCH("Rear",INDIRECT(ADDRESS($E502,33)))),ISERROR(SEARCH("Side",INDIRECT(ADDRESS($E502,33))))),INDIRECT(ADDRESS($E502,COLUMN())),0),0),IF($F502&gt;0,IF(AND(INDIRECT(ADDRESS($F502,44))=0,INDIRECT(ADDRESS($F502,38))="UL",ISERROR(SEARCH("Rear",INDIRECT(ADDRESS($F502,33)))),ISERROR(SEARCH("Side",INDIRECT(ADDRESS($F502,33))))),INDIRECT(ADDRESS($F502,COLUMN())),0),0),IF($G502&gt;0,IF(AND(INDIRECT(ADDRESS($G502,44))=0,INDIRECT(ADDRESS($G502,38))="UL",ISERROR(SEARCH("Rear",INDIRECT(ADDRESS($G502,33)))),ISERROR(SEARCH("Side",INDIRECT(ADDRESS($G502,33))))),INDIRECT(ADDRESS($G502,COLUMN())),0),0),IF($H502&gt;0,IF(AND(INDIRECT(ADDRESS($H502,44))=0,INDIRECT(ADDRESS($H502,38))="UL",ISERROR(SEARCH("Rear",INDIRECT(ADDRESS($H502,33)))),ISERROR(SEARCH("Side",INDIRECT(ADDRESS($H502,33))))),INDIRECT(ADDRESS($H502,COLUMN())),0),0),IF($I502&gt;0,IF(AND(INDIRECT(ADDRESS($I502,44))=0,INDIRECT(ADDRESS($I502,38))="UL",ISERROR(SEARCH("Rear",INDIRECT(ADDRESS($I502,33)))),ISERROR(SEARCH("Side",INDIRECT(ADDRESS($I502,33))))),INDIRECT(ADDRESS($I502,COLUMN())),0),0),IF($J502&gt;0,IF(AND(INDIRECT(ADDRESS($J502,44))=0,INDIRECT(ADDRESS($J502,38))="UL",ISERROR(SEARCH("Rear",INDIRECT(ADDRESS($J502,33)))),ISERROR(SEARCH("Side",INDIRECT(ADDRESS($J502,33))))),INDIRECT(ADDRESS($J502,COLUMN())),0),0),IF($K502&gt;0,IF(AND(INDIRECT(ADDRESS($K502,44))=0,INDIRECT(ADDRESS($K502,38))="UL",ISERROR(SEARCH("Rear",INDIRECT(ADDRESS($K502,33)))),ISERROR(SEARCH("Side",INDIRECT(ADDRESS($K502,33))))),INDIRECT(ADDRESS($K502,COLUMN())),0),0),IF($L502&gt;0,IF(AND(INDIRECT(ADDRESS($L502,44))=0,INDIRECT(ADDRESS($L502,38))="UL",ISERROR(SEARCH("Rear",INDIRECT(ADDRESS($L502,33)))),ISERROR(SEARCH("Side",INDIRECT(ADDRESS($L502,33))))),INDIRECT(ADDRESS($L502,COLUMN())),0),0),IF($M502&gt;0,IF(AND(INDIRECT(ADDRESS($M502,44))=0,INDIRECT(ADDRESS($M502,38))="UL",ISERROR(SEARCH("Rear",INDIRECT(ADDRESS($M502,33)))),ISERROR(SEARCH("Side",INDIRECT(ADDRESS($M502,33))))),INDIRECT(ADDRESS($M502,COLUMN())),0),0))</f>
        <v>0</v>
      </c>
      <c r="AY502" s="58">
        <f t="shared" ca="1" si="351"/>
        <v>1.5555555555555554</v>
      </c>
      <c r="AZ502" s="58">
        <f t="shared" ca="1" si="352"/>
        <v>0.74074074074074059</v>
      </c>
      <c r="BA502" s="58" cm="1">
        <f t="array" aca="1" ref="BA502" ca="1">SUM(IF($C502&gt;0,IF(AND(INDIRECT(ADDRESS($C502,44))=0,INDIRECT(ADDRESS($C502,38))="UL"),INDIRECT(ADDRESS($C502,COLUMN())),0),0),IF($D502&gt;0,IF(AND(INDIRECT(ADDRESS($D502,44))=0,INDIRECT(ADDRESS($D502,38))="UL"),INDIRECT(ADDRESS($D502,COLUMN())),0),0),IF($E502&gt;0,IF(AND(INDIRECT(ADDRESS($E502,44))=0,INDIRECT(ADDRESS($E502,38))="UL"),INDIRECT(ADDRESS($E502,COLUMN())),0),0),IF($F502&gt;0,IF(AND(INDIRECT(ADDRESS($F502,44))=0,INDIRECT(ADDRESS($F502,38))="UL"),INDIRECT(ADDRESS($F502,COLUMN())),0),0),IF($G502&gt;0,IF(AND(INDIRECT(ADDRESS($G502,44))=0,INDIRECT(ADDRESS($G502,38))="UL"),INDIRECT(ADDRESS($G502,COLUMN())),0),0),IF($H502&gt;0,IF(AND(INDIRECT(ADDRESS($H502,44))=0,INDIRECT(ADDRESS($H502,38))="UL"),INDIRECT(ADDRESS($H502,COLUMN())),0),0),IF($I502&gt;0,IF(AND(INDIRECT(ADDRESS($I502,44))=0,INDIRECT(ADDRESS($I502,38))="UL"),INDIRECT(ADDRESS($I502,COLUMN())),0),0),IF($J502&gt;0,IF(AND(INDIRECT(ADDRESS($J502,44))=0,INDIRECT(ADDRESS($J502,38))="UL"),INDIRECT(ADDRESS($J502,COLUMN())),0),0),IF($K502&gt;0,IF(AND(INDIRECT(ADDRESS($K502,44))=0,INDIRECT(ADDRESS($K502,38))="UL"),INDIRECT(ADDRESS($K502,COLUMN())),0),0),IF($L502&gt;0,IF(AND(INDIRECT(ADDRESS($L502,44))=0,INDIRECT(ADDRESS($L502,38))="UL"),INDIRECT(ADDRESS($L502,COLUMN())),0),0),IF($M502&gt;0,IF(AND(INDIRECT(ADDRESS($M502,44))=0,INDIRECT(ADDRESS($M502,38))="UL"),INDIRECT(ADDRESS($M502,COLUMN())),0),0))</f>
        <v>0.6399999999999999</v>
      </c>
      <c r="BB502" s="58" cm="1">
        <f t="array" aca="1" ref="BB502" ca="1">SUM(IF($C502&gt;0,IF(AND(INDIRECT(ADDRESS($C502,44))=0,INDIRECT(ADDRESS($C502,38))="UL"),INDIRECT(ADDRESS($C502,COLUMN())),0),0),IF($D502&gt;0,IF(AND(INDIRECT(ADDRESS($D502,44))=0,INDIRECT(ADDRESS($D502,38))="UL"),INDIRECT(ADDRESS($D502,COLUMN())),0),0),IF($E502&gt;0,IF(AND(INDIRECT(ADDRESS($E502,44))=0,INDIRECT(ADDRESS($E502,38))="UL"),INDIRECT(ADDRESS($E502,COLUMN())),0),0),IF($F502&gt;0,IF(AND(INDIRECT(ADDRESS($F502,44))=0,INDIRECT(ADDRESS($F502,38))="UL"),INDIRECT(ADDRESS($F502,COLUMN())),0),0),IF($G502&gt;0,IF(AND(INDIRECT(ADDRESS($G502,44))=0,INDIRECT(ADDRESS($G502,38))="UL"),INDIRECT(ADDRESS($G502,COLUMN())),0),0),IF($H502&gt;0,IF(AND(INDIRECT(ADDRESS($H502,44))=0,INDIRECT(ADDRESS($H502,38))="UL"),INDIRECT(ADDRESS($H502,COLUMN())),0),0),IF($I502&gt;0,IF(AND(INDIRECT(ADDRESS($I502,44))=0,INDIRECT(ADDRESS($I502,38))="UL"),INDIRECT(ADDRESS($I502,COLUMN())),0),0),IF($J502&gt;0,IF(AND(INDIRECT(ADDRESS($J502,44))=0,INDIRECT(ADDRESS($J502,38))="UL"),INDIRECT(ADDRESS($J502,COLUMN())),0),0),IF($K502&gt;0,IF(AND(INDIRECT(ADDRESS($K502,44))=0,INDIRECT(ADDRESS($K502,38))="UL"),INDIRECT(ADDRESS($K502,COLUMN())),0),0),IF($L502&gt;0,IF(AND(INDIRECT(ADDRESS($L502,44))=0,INDIRECT(ADDRESS($L502,38))="UL"),INDIRECT(ADDRESS($L502,COLUMN())),0),0),IF($M502&gt;0,IF(AND(INDIRECT(ADDRESS($M502,44))=0,INDIRECT(ADDRESS($M502,38))="UL"),INDIRECT(ADDRESS($M502,COLUMN())),0),0))</f>
        <v>0.60952380952380947</v>
      </c>
      <c r="BC502" s="58" cm="1">
        <f t="array" aca="1" ref="BC502" ca="1">SUM(IF($C502&gt;0,IF(AND(INDIRECT(ADDRESS($C502,44))=0,INDIRECT(ADDRESS($C502,38))="UL"),INDIRECT(ADDRESS($C502,COLUMN())),0),0),IF($D502&gt;0,IF(AND(INDIRECT(ADDRESS($D502,44))=0,INDIRECT(ADDRESS($D502,38))="UL"),INDIRECT(ADDRESS($D502,COLUMN())),0),0),IF($E502&gt;0,IF(AND(INDIRECT(ADDRESS($E502,44))=0,INDIRECT(ADDRESS($E502,38))="UL"),INDIRECT(ADDRESS($E502,COLUMN())),0),0),IF($F502&gt;0,IF(AND(INDIRECT(ADDRESS($F502,44))=0,INDIRECT(ADDRESS($F502,38))="UL"),INDIRECT(ADDRESS($F502,COLUMN())),0),0),IF($G502&gt;0,IF(AND(INDIRECT(ADDRESS($G502,44))=0,INDIRECT(ADDRESS($G502,38))="UL"),INDIRECT(ADDRESS($G502,COLUMN())),0),0),IF($H502&gt;0,IF(AND(INDIRECT(ADDRESS($H502,44))=0,INDIRECT(ADDRESS($H502,38))="UL"),INDIRECT(ADDRESS($H502,COLUMN())),0),0),IF($I502&gt;0,IF(AND(INDIRECT(ADDRESS($I502,44))=0,INDIRECT(ADDRESS($I502,38))="UL"),INDIRECT(ADDRESS($I502,COLUMN())),0),0),IF($J502&gt;0,IF(AND(INDIRECT(ADDRESS($J502,44))=0,INDIRECT(ADDRESS($J502,38))="UL"),INDIRECT(ADDRESS($J502,COLUMN())),0),0),IF($K502&gt;0,IF(AND(INDIRECT(ADDRESS($K502,44))=0,INDIRECT(ADDRESS($K502,38))="UL"),INDIRECT(ADDRESS($K502,COLUMN())),0),0),IF($L502&gt;0,IF(AND(INDIRECT(ADDRESS($L502,44))=0,INDIRECT(ADDRESS($L502,38))="UL"),INDIRECT(ADDRESS($L502,COLUMN())),0),0),IF($M502&gt;0,IF(AND(INDIRECT(ADDRESS($M502,44))=0,INDIRECT(ADDRESS($M502,38))="UL"),INDIRECT(ADDRESS($M502,COLUMN())),0),0))</f>
        <v>0.31999999999999995</v>
      </c>
      <c r="BD502" s="58" cm="1">
        <f t="array" aca="1" ref="BD502" ca="1">SUM(IF($C502&gt;0,IF(AND(INDIRECT(ADDRESS($C502,44))=0,INDIRECT(ADDRESS($C502,38))="UL"),INDIRECT(ADDRESS($C502,COLUMN())),0),0),IF($D502&gt;0,IF(AND(INDIRECT(ADDRESS($D502,44))=0,INDIRECT(ADDRESS($D502,38))="UL"),INDIRECT(ADDRESS($D502,COLUMN())),0),0),IF($E502&gt;0,IF(AND(INDIRECT(ADDRESS($E502,44))=0,INDIRECT(ADDRESS($E502,38))="UL"),INDIRECT(ADDRESS($E502,COLUMN())),0),0),IF($F502&gt;0,IF(AND(INDIRECT(ADDRESS($F502,44))=0,INDIRECT(ADDRESS($F502,38))="UL"),INDIRECT(ADDRESS($F502,COLUMN())),0),0),IF($G502&gt;0,IF(AND(INDIRECT(ADDRESS($G502,44))=0,INDIRECT(ADDRESS($G502,38))="UL"),INDIRECT(ADDRESS($G502,COLUMN())),0),0),IF($H502&gt;0,IF(AND(INDIRECT(ADDRESS($H502,44))=0,INDIRECT(ADDRESS($H502,38))="UL"),INDIRECT(ADDRESS($H502,COLUMN())),0),0),IF($I502&gt;0,IF(AND(INDIRECT(ADDRESS($I502,44))=0,INDIRECT(ADDRESS($I502,38))="UL"),INDIRECT(ADDRESS($I502,COLUMN())),0),0),IF($J502&gt;0,IF(AND(INDIRECT(ADDRESS($J502,44))=0,INDIRECT(ADDRESS($J502,38))="UL"),INDIRECT(ADDRESS($J502,COLUMN())),0),0),IF($K502&gt;0,IF(AND(INDIRECT(ADDRESS($K502,44))=0,INDIRECT(ADDRESS($K502,38))="UL"),INDIRECT(ADDRESS($K502,COLUMN())),0),0),IF($L502&gt;0,IF(AND(INDIRECT(ADDRESS($L502,44))=0,INDIRECT(ADDRESS($L502,38))="UL"),INDIRECT(ADDRESS($L502,COLUMN())),0),0),IF($M502&gt;0,IF(AND(INDIRECT(ADDRESS($M502,44))=0,INDIRECT(ADDRESS($M502,38))="UL"),INDIRECT(ADDRESS($M502,COLUMN())),0),0))</f>
        <v>0.83809523809523812</v>
      </c>
      <c r="BE502" s="57">
        <f t="shared" ca="1" si="353"/>
        <v>0.60952380952380947</v>
      </c>
      <c r="BF502" s="57" cm="1">
        <f t="array" aca="1" ref="BF502" ca="1">SUM(IF($C502&gt;0,IF(INDIRECT(ADDRESS($C502,45))=1,INDIRECT(ADDRESS($C502,52))*INDIRECT(ADDRESS($C502,42))/5,0),0), IF($D502&gt;0,IF(INDIRECT(ADDRESS($D502,45))=1,INDIRECT(ADDRESS($D502,52))*INDIRECT(ADDRESS($D502,42))/5,0),0), IF($E502&gt;0,IF(INDIRECT(ADDRESS($E502,45))=1,INDIRECT(ADDRESS($E502,52))*INDIRECT(ADDRESS($E502,42))/5,0),0), IF($F502&gt;0,IF(INDIRECT(ADDRESS($F502,45))=1,INDIRECT(ADDRESS($F502,52))*INDIRECT(ADDRESS($F502,42))/5,0),0), IF($G502&gt;0,IF(INDIRECT(ADDRESS($G502,45))=1,INDIRECT(ADDRESS($G502,52))*INDIRECT(ADDRESS($G502,42))/5,0),0), IF($H502&gt;0,IF(INDIRECT(ADDRESS($H502,45))=1,INDIRECT(ADDRESS($H502,52))*INDIRECT(ADDRESS($H502,42))/5,0),0)
)*$BF$296/100</f>
        <v>5.9259259259259255E-2</v>
      </c>
      <c r="BG502" s="19"/>
      <c r="BH502" s="57" cm="1">
        <f t="array" aca="1" ref="BH502" ca="1">SUM(IF($C502&gt;0,IF(AND(INDIRECT(ADDRESS($C502,44))=0,INDIRECT(ADDRESS($C502,38))&lt;&gt;"UL"),INDIRECT(ADDRESS($C502,COLUMN()-12)),0),0), IF($D502&gt;0,IF(AND(INDIRECT(ADDRESS($D502,44))=0,INDIRECT(ADDRESS($D502,38))&lt;&gt;"UL"),INDIRECT(ADDRESS($D502,COLUMN()-12)),0),0), IF($E502&gt;0,IF(AND(INDIRECT(ADDRESS($E502,44))=0,INDIRECT(ADDRESS($E502,38))&lt;&gt;"UL"),INDIRECT(ADDRESS($E502,COLUMN()-12)),0),0), IF($F502&gt;0,IF(AND(INDIRECT(ADDRESS($F502,44))=0,INDIRECT(ADDRESS($F502,38))&lt;&gt;"UL"),INDIRECT(ADDRESS($F502,COLUMN()-12)),0),0), IF($G502&gt;0,IF(AND(INDIRECT(ADDRESS($G502,44))=0,INDIRECT(ADDRESS($G502,38))&lt;&gt;"UL"),INDIRECT(ADDRESS($G502,COLUMN()-12)),0),0), IF($H502&gt;0,IF(AND(INDIRECT(ADDRESS($H502,44))=0,INDIRECT(ADDRESS($H502,38))&lt;&gt;"UL"),INDIRECT(ADDRESS($H502,COLUMN()-12)),0),0), IF($I502&gt;0,IF(AND(INDIRECT(ADDRESS($I502,44))=0,INDIRECT(ADDRESS($I502,38))&lt;&gt;"UL"),INDIRECT(ADDRESS($I502,COLUMN()-12)),0),0), IF($J502&gt;0,IF(AND(INDIRECT(ADDRESS($J502,44))=0,INDIRECT(ADDRESS($J502,38))&lt;&gt;"UL"),INDIRECT(ADDRESS($J502,COLUMN()-12)),0),0), IF($K502&gt;0,IF(AND(INDIRECT(ADDRESS($K502,44))=0,INDIRECT(ADDRESS($K502,38))&lt;&gt;"UL"),INDIRECT(ADDRESS($K502,COLUMN()-12)),0),0), IF($L502&gt;0,IF(AND(INDIRECT(ADDRESS($L502,44))=0,INDIRECT(ADDRESS($L502,38))&lt;&gt;"UL"),INDIRECT(ADDRESS($L502,COLUMN()-12)),0),0), IF($M502&gt;0,IF(AND(INDIRECT(ADDRESS($M502,44))=0,INDIRECT(ADDRESS($M502,38))&lt;&gt;"UL"),INDIRECT(ADDRESS($M502,COLUMN()-12)),0),0))</f>
        <v>0</v>
      </c>
      <c r="BI502" s="57" cm="1">
        <f t="array" aca="1" ref="BI502" ca="1">SUM(IF($C502&gt;0,IF(AND(INDIRECT(ADDRESS($C502,44))=0,INDIRECT(ADDRESS($C502,38))&lt;&gt;"UL"),INDIRECT(ADDRESS($C502,COLUMN()-12)),0),0), IF($D502&gt;0,IF(AND(INDIRECT(ADDRESS($D502,44))=0,INDIRECT(ADDRESS($D502,38))&lt;&gt;"UL"),INDIRECT(ADDRESS($D502,COLUMN()-12)),0),0), IF($E502&gt;0,IF(AND(INDIRECT(ADDRESS($E502,44))=0,INDIRECT(ADDRESS($E502,38))&lt;&gt;"UL"),INDIRECT(ADDRESS($E502,COLUMN()-12)),0),0), IF($F502&gt;0,IF(AND(INDIRECT(ADDRESS($F502,44))=0,INDIRECT(ADDRESS($F502,38))&lt;&gt;"UL"),INDIRECT(ADDRESS($F502,COLUMN()-12)),0),0), IF($G502&gt;0,IF(AND(INDIRECT(ADDRESS($G502,44))=0,INDIRECT(ADDRESS($G502,38))&lt;&gt;"UL"),INDIRECT(ADDRESS($G502,COLUMN()-12)),0),0), IF($H502&gt;0,IF(AND(INDIRECT(ADDRESS($H502,44))=0,INDIRECT(ADDRESS($H502,38))&lt;&gt;"UL"),INDIRECT(ADDRESS($H502,COLUMN()-12)),0),0), IF($I502&gt;0,IF(AND(INDIRECT(ADDRESS($I502,44))=0,INDIRECT(ADDRESS($I502,38))&lt;&gt;"UL"),INDIRECT(ADDRESS($I502,COLUMN()-12)),0),0), IF($J502&gt;0,IF(AND(INDIRECT(ADDRESS($J502,44))=0,INDIRECT(ADDRESS($J502,38))&lt;&gt;"UL"),INDIRECT(ADDRESS($J502,COLUMN()-12)),0),0), IF($K502&gt;0,IF(AND(INDIRECT(ADDRESS($K502,44))=0,INDIRECT(ADDRESS($K502,38))&lt;&gt;"UL"),INDIRECT(ADDRESS($K502,COLUMN()-12)),0),0), IF($L502&gt;0,IF(AND(INDIRECT(ADDRESS($L502,44))=0,INDIRECT(ADDRESS($L502,38))&lt;&gt;"UL"),INDIRECT(ADDRESS($L502,COLUMN()-12)),0),0), IF($M502&gt;0,IF(AND(INDIRECT(ADDRESS($M502,44))=0,INDIRECT(ADDRESS($M502,38))&lt;&gt;"UL"),INDIRECT(ADDRESS($M502,COLUMN()-12)),0),0))</f>
        <v>0</v>
      </c>
      <c r="BJ502" s="57" cm="1">
        <f t="array" aca="1" ref="BJ502" ca="1">SUM(IF($C502&gt;0,IF(AND(INDIRECT(ADDRESS($C502,44))=0,INDIRECT(ADDRESS($C502,38))&lt;&gt;"UL"),INDIRECT(ADDRESS($C502,COLUMN()-12)),0),0), IF($D502&gt;0,IF(AND(INDIRECT(ADDRESS($D502,44))=0,INDIRECT(ADDRESS($D502,38))&lt;&gt;"UL"),INDIRECT(ADDRESS($D502,COLUMN()-12)),0),0), IF($E502&gt;0,IF(AND(INDIRECT(ADDRESS($E502,44))=0,INDIRECT(ADDRESS($E502,38))&lt;&gt;"UL"),INDIRECT(ADDRESS($E502,COLUMN()-12)),0),0), IF($F502&gt;0,IF(AND(INDIRECT(ADDRESS($F502,44))=0,INDIRECT(ADDRESS($F502,38))&lt;&gt;"UL"),INDIRECT(ADDRESS($F502,COLUMN()-12)),0),0), IF($G502&gt;0,IF(AND(INDIRECT(ADDRESS($G502,44))=0,INDIRECT(ADDRESS($G502,38))&lt;&gt;"UL"),INDIRECT(ADDRESS($G502,COLUMN()-12)),0),0), IF($H502&gt;0,IF(AND(INDIRECT(ADDRESS($H502,44))=0,INDIRECT(ADDRESS($H502,38))&lt;&gt;"UL"),INDIRECT(ADDRESS($H502,COLUMN()-12)),0),0), IF($I502&gt;0,IF(AND(INDIRECT(ADDRESS($I502,44))=0,INDIRECT(ADDRESS($I502,38))&lt;&gt;"UL"),INDIRECT(ADDRESS($I502,COLUMN()-12)),0),0), IF($J502&gt;0,IF(AND(INDIRECT(ADDRESS($J502,44))=0,INDIRECT(ADDRESS($J502,38))&lt;&gt;"UL"),INDIRECT(ADDRESS($J502,COLUMN()-12)),0),0), IF($K502&gt;0,IF(AND(INDIRECT(ADDRESS($K502,44))=0,INDIRECT(ADDRESS($K502,38))&lt;&gt;"UL"),INDIRECT(ADDRESS($K502,COLUMN()-12)),0),0), IF($L502&gt;0,IF(AND(INDIRECT(ADDRESS($L502,44))=0,INDIRECT(ADDRESS($L502,38))&lt;&gt;"UL"),INDIRECT(ADDRESS($L502,COLUMN()-12)),0),0), IF($M502&gt;0,IF(AND(INDIRECT(ADDRESS($M502,44))=0,INDIRECT(ADDRESS($M502,38))&lt;&gt;"UL"),INDIRECT(ADDRESS($M502,COLUMN()-12)),0),0))</f>
        <v>0</v>
      </c>
      <c r="BK502" s="57">
        <f t="shared" ca="1" si="354"/>
        <v>0</v>
      </c>
      <c r="BL502" s="58">
        <f t="shared" ca="1" si="355"/>
        <v>0</v>
      </c>
      <c r="BM502" s="57" cm="1">
        <f t="array" aca="1" ref="BM502" ca="1">SUM(IF($C502&gt;0,IF(AND(INDIRECT(ADDRESS($C502,44))=0,INDIRECT(ADDRESS($C502,38))&lt;&gt;"UL"),INDIRECT(ADDRESS($C502,COLUMN()-12)),0),0), IF($D502&gt;0,IF(AND(INDIRECT(ADDRESS($D502,44))=0,INDIRECT(ADDRESS($D502,38))&lt;&gt;"UL"),INDIRECT(ADDRESS($D502,COLUMN()-12)),0),0), IF($E502&gt;0,IF(AND(INDIRECT(ADDRESS($E502,44))=0,INDIRECT(ADDRESS($E502,38))&lt;&gt;"UL"),INDIRECT(ADDRESS($E502,COLUMN()-12)),0),0), IF($F502&gt;0,IF(AND(INDIRECT(ADDRESS($F502,44))=0,INDIRECT(ADDRESS($F502,38))&lt;&gt;"UL"),INDIRECT(ADDRESS($F502,COLUMN()-12)),0),0), IF($G502&gt;0,IF(AND(INDIRECT(ADDRESS($G502,44))=0,INDIRECT(ADDRESS($G502,38))&lt;&gt;"UL"),INDIRECT(ADDRESS($G502,COLUMN()-12)),0),0), IF($H502&gt;0,IF(AND(INDIRECT(ADDRESS($H502,44))=0,INDIRECT(ADDRESS($H502,38))&lt;&gt;"UL"),INDIRECT(ADDRESS($H502,COLUMN()-12)),0),0), IF($I502&gt;0,IF(AND(INDIRECT(ADDRESS($I502,44))=0,INDIRECT(ADDRESS($I502,38))&lt;&gt;"UL"),INDIRECT(ADDRESS($I502,COLUMN()-12)),0),0), IF($J502&gt;0,IF(AND(INDIRECT(ADDRESS($J502,44))=0,INDIRECT(ADDRESS($J502,38))&lt;&gt;"UL"),INDIRECT(ADDRESS($J502,COLUMN()-12)),0),0), IF($K502&gt;0,IF(AND(INDIRECT(ADDRESS($K502,44))=0,INDIRECT(ADDRESS($K502,38))&lt;&gt;"UL"),INDIRECT(ADDRESS($K502,COLUMN()-11)),0),0), IF($L502&gt;0,IF(AND(INDIRECT(ADDRESS($L502,44))=0,INDIRECT(ADDRESS($L502,38))&lt;&gt;"UL"),INDIRECT(ADDRESS($L502,COLUMN()-11)),0),0), IF($M502&gt;0,IF(AND(INDIRECT(ADDRESS($M502,44))=0,INDIRECT(ADDRESS($M502,38))&lt;&gt;"UL"),INDIRECT(ADDRESS($M502,COLUMN()-11)),0),0))</f>
        <v>0</v>
      </c>
      <c r="BN502" s="57" cm="1">
        <f t="array" aca="1" ref="BN502" ca="1">SUM(IF($C502&gt;0,IF(AND(INDIRECT(ADDRESS($C502,44))=0,INDIRECT(ADDRESS($C502,38))&lt;&gt;"UL"),INDIRECT(ADDRESS($C502,COLUMN()-12)),0),0), IF($D502&gt;0,IF(AND(INDIRECT(ADDRESS($D502,44))=0,INDIRECT(ADDRESS($D502,38))&lt;&gt;"UL"),INDIRECT(ADDRESS($D502,COLUMN()-12)),0),0), IF($E502&gt;0,IF(AND(INDIRECT(ADDRESS($E502,44))=0,INDIRECT(ADDRESS($E502,38))&lt;&gt;"UL"),INDIRECT(ADDRESS($E502,COLUMN()-12)),0),0), IF($F502&gt;0,IF(AND(INDIRECT(ADDRESS($F502,44))=0,INDIRECT(ADDRESS($F502,38))&lt;&gt;"UL"),INDIRECT(ADDRESS($F502,COLUMN()-12)),0),0), IF($G502&gt;0,IF(AND(INDIRECT(ADDRESS($G502,44))=0,INDIRECT(ADDRESS($G502,38))&lt;&gt;"UL"),INDIRECT(ADDRESS($G502,COLUMN()-12)),0),0), IF($H502&gt;0,IF(AND(INDIRECT(ADDRESS($H502,44))=0,INDIRECT(ADDRESS($H502,38))&lt;&gt;"UL"),INDIRECT(ADDRESS($H502,COLUMN()-12)),0),0), IF($I502&gt;0,IF(AND(INDIRECT(ADDRESS($I502,44))=0,INDIRECT(ADDRESS($I502,38))&lt;&gt;"UL"),INDIRECT(ADDRESS($I502,COLUMN()-12)),0),0), IF($J502&gt;0,IF(AND(INDIRECT(ADDRESS($J502,44))=0,INDIRECT(ADDRESS($J502,38))&lt;&gt;"UL"),INDIRECT(ADDRESS($J502,COLUMN()-12)),0),0), IF($K502&gt;0,IF(AND(INDIRECT(ADDRESS($K502,44))=0,INDIRECT(ADDRESS($K502,38))&lt;&gt;"UL"),INDIRECT(ADDRESS($K502,COLUMN()-11)),0),0), IF($L502&gt;0,IF(AND(INDIRECT(ADDRESS($L502,44))=0,INDIRECT(ADDRESS($L502,38))&lt;&gt;"UL"),INDIRECT(ADDRESS($L502,COLUMN()-11)),0),0), IF($M502&gt;0,IF(AND(INDIRECT(ADDRESS($M502,44))=0,INDIRECT(ADDRESS($M502,38))&lt;&gt;"UL"),INDIRECT(ADDRESS($M502,COLUMN()-11)),0),0))</f>
        <v>0</v>
      </c>
      <c r="BO502" s="57" cm="1">
        <f t="array" aca="1" ref="BO502" ca="1">SUM(IF($C502&gt;0,IF(AND(INDIRECT(ADDRESS($C502,44))=0,INDIRECT(ADDRESS($C502,38))&lt;&gt;"UL"),INDIRECT(ADDRESS($C502,COLUMN()-12)),0),0), IF($D502&gt;0,IF(AND(INDIRECT(ADDRESS($D502,44))=0,INDIRECT(ADDRESS($D502,38))&lt;&gt;"UL"),INDIRECT(ADDRESS($D502,COLUMN()-12)),0),0), IF($E502&gt;0,IF(AND(INDIRECT(ADDRESS($E502,44))=0,INDIRECT(ADDRESS($E502,38))&lt;&gt;"UL"),INDIRECT(ADDRESS($E502,COLUMN()-12)),0),0), IF($F502&gt;0,IF(AND(INDIRECT(ADDRESS($F502,44))=0,INDIRECT(ADDRESS($F502,38))&lt;&gt;"UL"),INDIRECT(ADDRESS($F502,COLUMN()-12)),0),0), IF($G502&gt;0,IF(AND(INDIRECT(ADDRESS($G502,44))=0,INDIRECT(ADDRESS($G502,38))&lt;&gt;"UL"),INDIRECT(ADDRESS($G502,COLUMN()-12)),0),0), IF($H502&gt;0,IF(AND(INDIRECT(ADDRESS($H502,44))=0,INDIRECT(ADDRESS($H502,38))&lt;&gt;"UL"),INDIRECT(ADDRESS($H502,COLUMN()-12)),0),0), IF($I502&gt;0,IF(AND(INDIRECT(ADDRESS($I502,44))=0,INDIRECT(ADDRESS($I502,38))&lt;&gt;"UL"),INDIRECT(ADDRESS($I502,COLUMN()-12)),0),0), IF($J502&gt;0,IF(AND(INDIRECT(ADDRESS($J502,44))=0,INDIRECT(ADDRESS($J502,38))&lt;&gt;"UL"),INDIRECT(ADDRESS($J502,COLUMN()-12)),0),0), IF($K502&gt;0,IF(AND(INDIRECT(ADDRESS($K502,44))=0,INDIRECT(ADDRESS($K502,38))&lt;&gt;"UL"),INDIRECT(ADDRESS($K502,COLUMN()-11)),0),0), IF($L502&gt;0,IF(AND(INDIRECT(ADDRESS($L502,44))=0,INDIRECT(ADDRESS($L502,38))&lt;&gt;"UL"),INDIRECT(ADDRESS($L502,COLUMN()-11)),0),0), IF($M502&gt;0,IF(AND(INDIRECT(ADDRESS($M502,44))=0,INDIRECT(ADDRESS($M502,38))&lt;&gt;"UL"),INDIRECT(ADDRESS($M502,COLUMN()-11)),0),0))</f>
        <v>0</v>
      </c>
      <c r="BP502" s="57" cm="1">
        <f t="array" aca="1" ref="BP502" ca="1">SUM(IF($C502&gt;0,IF(AND(INDIRECT(ADDRESS($C502,44))=0,INDIRECT(ADDRESS($C502,38))&lt;&gt;"UL"),INDIRECT(ADDRESS($C502,COLUMN()-12)),0),0), IF($D502&gt;0,IF(AND(INDIRECT(ADDRESS($D502,44))=0,INDIRECT(ADDRESS($D502,38))&lt;&gt;"UL"),INDIRECT(ADDRESS($D502,COLUMN()-12)),0),0), IF($E502&gt;0,IF(AND(INDIRECT(ADDRESS($E502,44))=0,INDIRECT(ADDRESS($E502,38))&lt;&gt;"UL"),INDIRECT(ADDRESS($E502,COLUMN()-12)),0),0), IF($F502&gt;0,IF(AND(INDIRECT(ADDRESS($F502,44))=0,INDIRECT(ADDRESS($F502,38))&lt;&gt;"UL"),INDIRECT(ADDRESS($F502,COLUMN()-12)),0),0), IF($G502&gt;0,IF(AND(INDIRECT(ADDRESS($G502,44))=0,INDIRECT(ADDRESS($G502,38))&lt;&gt;"UL"),INDIRECT(ADDRESS($G502,COLUMN()-12)),0),0), IF($H502&gt;0,IF(AND(INDIRECT(ADDRESS($H502,44))=0,INDIRECT(ADDRESS($H502,38))&lt;&gt;"UL"),INDIRECT(ADDRESS($H502,COLUMN()-12)),0),0), IF($I502&gt;0,IF(AND(INDIRECT(ADDRESS($I502,44))=0,INDIRECT(ADDRESS($I502,38))&lt;&gt;"UL"),INDIRECT(ADDRESS($I502,COLUMN()-12)),0),0), IF($J502&gt;0,IF(AND(INDIRECT(ADDRESS($J502,44))=0,INDIRECT(ADDRESS($J502,38))&lt;&gt;"UL"),INDIRECT(ADDRESS($J502,COLUMN()-12)),0),0), IF($K502&gt;0,IF(AND(INDIRECT(ADDRESS($K502,44))=0,INDIRECT(ADDRESS($K502,38))&lt;&gt;"UL"),INDIRECT(ADDRESS($K502,COLUMN()-11)),0),0), IF($L502&gt;0,IF(AND(INDIRECT(ADDRESS($L502,44))=0,INDIRECT(ADDRESS($L502,38))&lt;&gt;"UL"),INDIRECT(ADDRESS($L502,COLUMN()-11)),0),0), IF($M502&gt;0,IF(AND(INDIRECT(ADDRESS($M502,44))=0,INDIRECT(ADDRESS($M502,38))&lt;&gt;"UL"),INDIRECT(ADDRESS($M502,COLUMN()-11)),0),0))</f>
        <v>0</v>
      </c>
      <c r="BQ502" s="57">
        <f t="shared" ca="1" si="356"/>
        <v>0</v>
      </c>
      <c r="BR502" s="161">
        <f t="shared" ca="1" si="357"/>
        <v>72.883998487989601</v>
      </c>
      <c r="BS502" s="59"/>
      <c r="BT502" s="56">
        <f t="shared" ca="1" si="358"/>
        <v>3.9010096023987937</v>
      </c>
      <c r="BU502" s="63">
        <f t="shared" ca="1" si="359"/>
        <v>0.10265814743154721</v>
      </c>
      <c r="BV502" s="57" t="s">
        <v>34</v>
      </c>
      <c r="BW502" s="57" cm="1">
        <f t="array" aca="1" ref="BW502" ca="1">SUM(IF($C502&gt;0,IF(AND(INDIRECT(ADDRESS($C502,44))=0,INDIRECT(ADDRESS($C502,38))="UL",ISERROR(SEARCH("Rear",INDIRECT(ADDRESS($C502,33)))),ISERROR(SEARCH("Side",INDIRECT(ADDRESS($C502,33))))),INDIRECT(ADDRESS($C502,COLUMN())),0),0),IF($D502&gt;0,IF(AND(INDIRECT(ADDRESS($D502,44))=0,INDIRECT(ADDRESS($D502,38))="UL",ISERROR(SEARCH("Rear",INDIRECT(ADDRESS($D502,33)))),ISERROR(SEARCH("Side",INDIRECT(ADDRESS($D502,33))))),INDIRECT(ADDRESS($D502,COLUMN())),0),0),IF($E502&gt;0,IF(AND(INDIRECT(ADDRESS($E502,44))=0,INDIRECT(ADDRESS($E502,38))="UL",ISERROR(SEARCH("Rear",INDIRECT(ADDRESS($E502,33)))),ISERROR(SEARCH("Side",INDIRECT(ADDRESS($E502,33))))),INDIRECT(ADDRESS($E502,COLUMN())),0),0),IF($F502&gt;0,IF(AND(INDIRECT(ADDRESS($F502,44))=0,INDIRECT(ADDRESS($F502,38))="UL",ISERROR(SEARCH("Rear",INDIRECT(ADDRESS($F502,33)))),ISERROR(SEARCH("Side",INDIRECT(ADDRESS($F502,33))))),INDIRECT(ADDRESS($F502,COLUMN())),0),0),IF($G502&gt;0,IF(AND(INDIRECT(ADDRESS($G502,44))=0,INDIRECT(ADDRESS($G502,38))="UL",ISERROR(SEARCH("Rear",INDIRECT(ADDRESS($G502,33)))),ISERROR(SEARCH("Side",INDIRECT(ADDRESS($G502,33))))),INDIRECT(ADDRESS($G502,COLUMN())),0),0),IF($H502&gt;0,IF(AND(INDIRECT(ADDRESS($H502,44))=0,INDIRECT(ADDRESS($H502,38))="UL",ISERROR(SEARCH("Rear",INDIRECT(ADDRESS($H502,33)))),ISERROR(SEARCH("Side",INDIRECT(ADDRESS($H502,33))))),INDIRECT(ADDRESS($H502,COLUMN())),0),0),IF($I502&gt;0,IF(AND(INDIRECT(ADDRESS($I502,44))=0,INDIRECT(ADDRESS($I502,38))="UL",ISERROR(SEARCH("Rear",INDIRECT(ADDRESS($I502,33)))),ISERROR(SEARCH("Side",INDIRECT(ADDRESS($I502,33))))),INDIRECT(ADDRESS($I502,COLUMN())),0),0),IF($J502&gt;0,IF(AND(INDIRECT(ADDRESS($J502,44))=0,INDIRECT(ADDRESS($J502,38))="UL",ISERROR(SEARCH("Rear",INDIRECT(ADDRESS($J502,33)))),ISERROR(SEARCH("Side",INDIRECT(ADDRESS($J502,33))))),INDIRECT(ADDRESS($J502,COLUMN())),0),0),IF($K502&gt;0,IF(AND(INDIRECT(ADDRESS($K502,44))=0,INDIRECT(ADDRESS($K502,38))="UL",ISERROR(SEARCH("Rear",INDIRECT(ADDRESS($K502,33)))),ISERROR(SEARCH("Side",INDIRECT(ADDRESS($K502,33))))),INDIRECT(ADDRESS($K502,COLUMN())),0),0),IF($L502&gt;0,IF(AND(INDIRECT(ADDRESS($L502,44))=0,INDIRECT(ADDRESS($L502,38))="UL",ISERROR(SEARCH("Rear",INDIRECT(ADDRESS($L502,33)))),ISERROR(SEARCH("Side",INDIRECT(ADDRESS($L502,33))))),INDIRECT(ADDRESS($L502,COLUMN())),0),0),IF($M502&gt;0,IF(AND(INDIRECT(ADDRESS($M502,44))=0,INDIRECT(ADDRESS($M502,38))="UL",ISERROR(SEARCH("Rear",INDIRECT(ADDRESS($M502,33)))),ISERROR(SEARCH("Side",INDIRECT(ADDRESS($M502,33))))),INDIRECT(ADDRESS($M502,COLUMN())),0),0))</f>
        <v>0.88888888888888884</v>
      </c>
      <c r="BX502" s="57">
        <f t="shared" ca="1" si="360"/>
        <v>0.88888888888888884</v>
      </c>
      <c r="BY502" s="57" cm="1">
        <f t="array" aca="1" ref="BY502" ca="1">SUM(IF($C502&gt;0,IF(AND(INDIRECT(ADDRESS($C502,44))=0,INDIRECT(ADDRESS($C502,38))="UL"),INDIRECT(ADDRESS($C502,COLUMN())),0),0),IF($D502&gt;0,IF(AND(INDIRECT(ADDRESS($D502,44))=0,INDIRECT(ADDRESS($D502,38))="UL"),INDIRECT(ADDRESS($D502,COLUMN())),0),0),IF($E502&gt;0,IF(AND(INDIRECT(ADDRESS($E502,44))=0,INDIRECT(ADDRESS($E502,38))="UL"),INDIRECT(ADDRESS($E502,COLUMN())),0),0),IF($F502&gt;0,IF(AND(INDIRECT(ADDRESS($F502,44))=0,INDIRECT(ADDRESS($F502,38))="UL"),INDIRECT(ADDRESS($F502,COLUMN())),0),0),IF($G502&gt;0,IF(AND(INDIRECT(ADDRESS($G502,44))=0,INDIRECT(ADDRESS($G502,38))="UL"),INDIRECT(ADDRESS($G502,COLUMN())),0),0),IF($H502&gt;0,IF(AND(INDIRECT(ADDRESS($H502,44))=0,INDIRECT(ADDRESS($H502,38))="UL"),INDIRECT(ADDRESS($H502,COLUMN())),0),0),IF($I502&gt;0,IF(AND(INDIRECT(ADDRESS($I502,44))=0,INDIRECT(ADDRESS($I502,38))="UL"),INDIRECT(ADDRESS($I502,COLUMN())),0),0),IF($J502&gt;0,IF(AND(INDIRECT(ADDRESS($J502,44))=0,INDIRECT(ADDRESS($J502,38))="UL"),INDIRECT(ADDRESS($J502,COLUMN())),0),0),IF($K502&gt;0,IF(AND(INDIRECT(ADDRESS($K502,44))=0,INDIRECT(ADDRESS($K502,38))="UL"),INDIRECT(ADDRESS($K502,COLUMN())),0),0),IF($L502&gt;0,IF(AND(INDIRECT(ADDRESS($L502,44))=0,INDIRECT(ADDRESS($L502,38))="UL"),INDIRECT(ADDRESS($L502,COLUMN())),0),0),IF($M502&gt;0,IF(AND(INDIRECT(ADDRESS($M502,44))=0,INDIRECT(ADDRESS($M502,38))="UL"),INDIRECT(ADDRESS($M502,COLUMN())),0),0))</f>
        <v>0.49876543209876545</v>
      </c>
      <c r="BZ502" s="57" cm="1">
        <f t="array" aca="1" ref="BZ502" ca="1">SUM(IF($C502&gt;0,IF(AND(INDIRECT(ADDRESS($C502,44))=0,INDIRECT(ADDRESS($C502,38))="UL"),INDIRECT(ADDRESS($C502,COLUMN())),0),0),IF($D502&gt;0,IF(AND(INDIRECT(ADDRESS($D502,44))=0,INDIRECT(ADDRESS($D502,38))="UL"),INDIRECT(ADDRESS($D502,COLUMN())),0),0),IF($E502&gt;0,IF(AND(INDIRECT(ADDRESS($E502,44))=0,INDIRECT(ADDRESS($E502,38))="UL"),INDIRECT(ADDRESS($E502,COLUMN())),0),0),IF($F502&gt;0,IF(AND(INDIRECT(ADDRESS($F502,44))=0,INDIRECT(ADDRESS($F502,38))="UL"),INDIRECT(ADDRESS($F502,COLUMN())),0),0),IF($G502&gt;0,IF(AND(INDIRECT(ADDRESS($G502,44))=0,INDIRECT(ADDRESS($G502,38))="UL"),INDIRECT(ADDRESS($G502,COLUMN())),0),0),IF($H502&gt;0,IF(AND(INDIRECT(ADDRESS($H502,44))=0,INDIRECT(ADDRESS($H502,38))="UL"),INDIRECT(ADDRESS($H502,COLUMN())),0),0),IF($I502&gt;0,IF(AND(INDIRECT(ADDRESS($I502,44))=0,INDIRECT(ADDRESS($I502,38))="UL"),INDIRECT(ADDRESS($I502,COLUMN())),0),0),IF($J502&gt;0,IF(AND(INDIRECT(ADDRESS($J502,44))=0,INDIRECT(ADDRESS($J502,38))="UL"),INDIRECT(ADDRESS($J502,COLUMN())),0),0),IF($K502&gt;0,IF(AND(INDIRECT(ADDRESS($K502,44))=0,INDIRECT(ADDRESS($K502,38))="UL"),INDIRECT(ADDRESS($K502,COLUMN())),0),0),IF($L502&gt;0,IF(AND(INDIRECT(ADDRESS($L502,44))=0,INDIRECT(ADDRESS($L502,38))="UL"),INDIRECT(ADDRESS($L502,COLUMN())),0),0),IF($M502&gt;0,IF(AND(INDIRECT(ADDRESS($M502,44))=0,INDIRECT(ADDRESS($M502,38))="UL"),INDIRECT(ADDRESS($M502,COLUMN())),0),0))</f>
        <v>0.7456790123456789</v>
      </c>
      <c r="CA502" s="57">
        <f t="shared" ca="1" si="361"/>
        <v>0.7456790123456789</v>
      </c>
      <c r="CB502" s="57" cm="1">
        <f t="array" aca="1" ref="CB502" ca="1">SUM(IF($C502&gt;0,IF(AND(INDIRECT(ADDRESS($C502,44))=0,INDIRECT(ADDRESS($C502,38))&lt;&gt;"UL"),INDIRECT(ADDRESS($C502,COLUMN())),0),0),IF($D502&gt;0,IF(AND(INDIRECT(ADDRESS($D502,44))=0,INDIRECT(ADDRESS($D502,38))&lt;&gt;"UL"),INDIRECT(ADDRESS($D502,COLUMN())),0),0),IF($E502&gt;0,IF(AND(INDIRECT(ADDRESS($E502,44))=0,INDIRECT(ADDRESS($E502,38))&lt;&gt;"UL"),INDIRECT(ADDRESS($E502,COLUMN())),0),0),IF($F502&gt;0,IF(AND(INDIRECT(ADDRESS($F502,44))=0,INDIRECT(ADDRESS($F502,38))&lt;&gt;"UL"),INDIRECT(ADDRESS($F502,COLUMN())),0),0),IF($G502&gt;0,IF(AND(INDIRECT(ADDRESS($G502,44))=0,INDIRECT(ADDRESS($G502,38))&lt;&gt;"UL"),INDIRECT(ADDRESS($G502,COLUMN())),0),0),IF($H502&gt;0,IF(AND(INDIRECT(ADDRESS($H502,44))=0,INDIRECT(ADDRESS($H502,38))&lt;&gt;"UL"),INDIRECT(ADDRESS($H502,COLUMN())),0),0),IF($I502&gt;0,IF(AND(INDIRECT(ADDRESS($I502,44))=0,INDIRECT(ADDRESS($I502,38))&lt;&gt;"UL"),INDIRECT(ADDRESS($I502,COLUMN())),0),0),IF($J502&gt;0,IF(AND(INDIRECT(ADDRESS($J502,44))=0,INDIRECT(ADDRESS($J502,38))&lt;&gt;"UL"),INDIRECT(ADDRESS($J502,COLUMN())),0),0),IF($K502&gt;0,IF(AND(INDIRECT(ADDRESS($K502,44))=0,INDIRECT(ADDRESS($K502,38))&lt;&gt;"UL"),INDIRECT(ADDRESS($K502,COLUMN())),0),0),IF($L502&gt;0,IF(AND(INDIRECT(ADDRESS($L502,44))=0,INDIRECT(ADDRESS($L502,38))&lt;&gt;"UL"),INDIRECT(ADDRESS($L502,COLUMN())),0),0),IF($M502&gt;0,IF(AND(INDIRECT(ADDRESS($M502,44))=0,INDIRECT(ADDRESS($M502,38))&lt;&gt;"UL"),INDIRECT(ADDRESS($M502,COLUMN())),0),0))</f>
        <v>0</v>
      </c>
      <c r="CC502" s="57">
        <f t="shared" ca="1" si="362"/>
        <v>0</v>
      </c>
      <c r="CD502" s="57" cm="1">
        <f t="array" aca="1" ref="CD502" ca="1">SUM(IF($C502&gt;0,IF(AND(INDIRECT(ADDRESS($C502,44))=0,INDIRECT(ADDRESS($C502,38))&lt;&gt;"UL"),INDIRECT(ADDRESS($C502,COLUMN())),0),0),IF($D502&gt;0,IF(AND(INDIRECT(ADDRESS($D502,44))=0,INDIRECT(ADDRESS($D502,38))&lt;&gt;"UL"),INDIRECT(ADDRESS($D502,COLUMN())),0),0),IF($E502&gt;0,IF(AND(INDIRECT(ADDRESS($E502,44))=0,INDIRECT(ADDRESS($E502,38))&lt;&gt;"UL"),INDIRECT(ADDRESS($E502,COLUMN())),0),0),IF($F502&gt;0,IF(AND(INDIRECT(ADDRESS($F502,44))=0,INDIRECT(ADDRESS($F502,38))&lt;&gt;"UL"),INDIRECT(ADDRESS($F502,COLUMN())),0),0),IF($G502&gt;0,IF(AND(INDIRECT(ADDRESS($G502,44))=0,INDIRECT(ADDRESS($G502,38))&lt;&gt;"UL"),INDIRECT(ADDRESS($G502,COLUMN())),0),0),IF($H502&gt;0,IF(AND(INDIRECT(ADDRESS($H502,44))=0,INDIRECT(ADDRESS($H502,38))&lt;&gt;"UL"),INDIRECT(ADDRESS($H502,COLUMN())),0),0),IF($I502&gt;0,IF(AND(INDIRECT(ADDRESS($I502,44))=0,INDIRECT(ADDRESS($I502,38))&lt;&gt;"UL"),INDIRECT(ADDRESS($I502,COLUMN())),0),0),IF($J502&gt;0,IF(AND(INDIRECT(ADDRESS($J502,44))=0,INDIRECT(ADDRESS($J502,38))&lt;&gt;"UL"),INDIRECT(ADDRESS($J502,COLUMN())),0),0),IF($K502&gt;0,IF(AND(INDIRECT(ADDRESS($K502,44))=0,INDIRECT(ADDRESS($K502,38))&lt;&gt;"UL"),INDIRECT(ADDRESS($K502,COLUMN())),0),0),IF($L502&gt;0,IF(AND(INDIRECT(ADDRESS($L502,44))=0,INDIRECT(ADDRESS($L502,38))&lt;&gt;"UL"),INDIRECT(ADDRESS($L502,COLUMN())),0),0),IF($M502&gt;0,IF(AND(INDIRECT(ADDRESS($M502,44))=0,INDIRECT(ADDRESS($M502,38))&lt;&gt;"UL"),INDIRECT(ADDRESS($M502,COLUMN())),0),0))</f>
        <v>0</v>
      </c>
      <c r="CE502" s="57" cm="1">
        <f t="array" aca="1" ref="CE502" ca="1">SUM(IF($C502&gt;0,IF(AND(INDIRECT(ADDRESS($C502,44))=0,INDIRECT(ADDRESS($C502,38))&lt;&gt;"UL"),INDIRECT(ADDRESS($C502,COLUMN())),0),0),IF($D502&gt;0,IF(AND(INDIRECT(ADDRESS($D502,44))=0,INDIRECT(ADDRESS($D502,38))&lt;&gt;"UL"),INDIRECT(ADDRESS($D502,COLUMN())),0),0),IF($E502&gt;0,IF(AND(INDIRECT(ADDRESS($E502,44))=0,INDIRECT(ADDRESS($E502,38))&lt;&gt;"UL"),INDIRECT(ADDRESS($E502,COLUMN())),0),0),IF($F502&gt;0,IF(AND(INDIRECT(ADDRESS($F502,44))=0,INDIRECT(ADDRESS($F502,38))&lt;&gt;"UL"),INDIRECT(ADDRESS($F502,COLUMN())),0),0),IF($G502&gt;0,IF(AND(INDIRECT(ADDRESS($G502,44))=0,INDIRECT(ADDRESS($G502,38))&lt;&gt;"UL"),INDIRECT(ADDRESS($G502,COLUMN())),0),0),IF($H502&gt;0,IF(AND(INDIRECT(ADDRESS($H502,44))=0,INDIRECT(ADDRESS($H502,38))&lt;&gt;"UL"),INDIRECT(ADDRESS($H502,COLUMN())),0),0),IF($I502&gt;0,IF(AND(INDIRECT(ADDRESS($I502,44))=0,INDIRECT(ADDRESS($I502,38))&lt;&gt;"UL"),INDIRECT(ADDRESS($I502,COLUMN())),0),0),IF($J502&gt;0,IF(AND(INDIRECT(ADDRESS($J502,44))=0,INDIRECT(ADDRESS($J502,38))&lt;&gt;"UL"),INDIRECT(ADDRESS($J502,COLUMN())),0),0),IF($K502&gt;0,IF(AND(INDIRECT(ADDRESS($K502,44))=0,INDIRECT(ADDRESS($K502,38))&lt;&gt;"UL"),INDIRECT(ADDRESS($K502,COLUMN())),0),0),IF($L502&gt;0,IF(AND(INDIRECT(ADDRESS($L502,44))=0,INDIRECT(ADDRESS($L502,38))&lt;&gt;"UL"),INDIRECT(ADDRESS($L502,COLUMN())),0),0),IF($M502&gt;0,IF(AND(INDIRECT(ADDRESS($M502,44))=0,INDIRECT(ADDRESS($M502,38))&lt;&gt;"UL"),INDIRECT(ADDRESS($M502,COLUMN())),0),0))</f>
        <v>0</v>
      </c>
      <c r="CF502" s="57">
        <f t="shared" ca="1" si="363"/>
        <v>0</v>
      </c>
      <c r="CG502" s="57">
        <f t="shared" ca="1" si="364"/>
        <v>2.3739677742725194</v>
      </c>
      <c r="CH502" s="57">
        <f t="shared" ca="1" si="365"/>
        <v>6.2472836165066298E-2</v>
      </c>
      <c r="CI502" s="19">
        <f t="shared" ca="1" si="366"/>
        <v>13.83711140613746</v>
      </c>
      <c r="CJ502" s="19"/>
      <c r="CK502" s="57" cm="1">
        <f t="array" aca="1" ref="CK502" ca="1">IF(AU502="S", SUM(IF($C502&gt;0,IF(INDIRECT(ADDRESS($C502,43))&lt;&gt;1,INDIRECT(ADDRESS($C502,48)),0),0), IF($D502&gt;0,IF(INDIRECT(ADDRESS($D502,43))&lt;&gt;1,INDIRECT(ADDRESS($D502,48)),0),0), IF($E502&gt;0,IF(INDIRECT(ADDRESS($E502,43))&lt;&gt;1,INDIRECT(ADDRESS($E502,48)),0),0), IF($F502&gt;0,IF(INDIRECT(ADDRESS($F502,43))&lt;&gt;1,INDIRECT(ADDRESS($F502,48)),0),0), IF($G502&gt;0,IF(INDIRECT(ADDRESS($G502,43))&lt;&gt;1,INDIRECT(ADDRESS($G502,48)),0),0), IF($H502&gt;0,IF(INDIRECT(ADDRESS($H502,43))&lt;&gt;1,INDIRECT(ADDRESS($H502,48)),0),0), IF($I502&gt;0,IF(INDIRECT(ADDRESS($I502,43))&lt;&gt;1,INDIRECT(ADDRESS($I502,48)),0),0), IF($J502&gt;0,IF(INDIRECT(ADDRESS($J502,43))&lt;&gt;1,INDIRECT(ADDRESS($J502,48)),0),0), IF($K502&gt;0,IF(INDIRECT(ADDRESS($K502,43))&lt;&gt;1,INDIRECT(ADDRESS($K502,48)),0),0), IF($L502&gt;0,IF(INDIRECT(ADDRESS($L502,43))&lt;&gt;1,INDIRECT(ADDRESS($L502,48)),0),0), IF($M502&gt;0,IF(INDIRECT(ADDRESS($M502,43))&lt;&gt;1,INDIRECT(ADDRESS($M502,48)),0),0)), IF(AU502="L",SUM(IF($C502&gt;0,IF(INDIRECT(ADDRESS($C502,43))&lt;&gt;1,INDIRECT(ADDRESS($C502,50)),0),0), IF($D502&gt;0,IF(INDIRECT(ADDRESS($D502,43))&lt;&gt;1,INDIRECT(ADDRESS($D502,50)),0),0), IF($E502&gt;0,IF(INDIRECT(ADDRESS($E502,43))&lt;&gt;1,INDIRECT(ADDRESS($E502,50)),0),0), IF($F502&gt;0,IF(INDIRECT(ADDRESS($F502,43))&lt;&gt;1,INDIRECT(ADDRESS($F502,50)),0),0), IF($G502&gt;0,IF(INDIRECT(ADDRESS($G502,43))&lt;&gt;1,INDIRECT(ADDRESS($G502,50)),0),0), IF($G502&gt;0,IF(INDIRECT(ADDRESS($G502,43))&lt;&gt;1,INDIRECT(ADDRESS($G502,50)),0),0), IF($H502&gt;0,IF(INDIRECT(ADDRESS($H502,43))&lt;&gt;1,INDIRECT(ADDRESS($H502,50)),0),0), IF($I502&gt;0,IF(INDIRECT(ADDRESS($I502,43))&lt;&gt;1,INDIRECT(ADDRESS($I502,50)),0),0), IF($J502&gt;0,IF(INDIRECT(ADDRESS($J502,43))&lt;&gt;1,INDIRECT(ADDRESS($J502,50)),0),0), IF($K502&gt;0,IF(INDIRECT(ADDRESS($K502,43))&lt;&gt;1,INDIRECT(ADDRESS($K502,50)),0),0), IF($L502&gt;0,IF(INDIRECT(ADDRESS($L502,43))&lt;&gt;1,INDIRECT(ADDRESS($L502,50)),0),0), IF($M502&gt;0,IF(INDIRECT(ADDRESS($M502,43))&lt;&gt;1,INDIRECT(ADDRESS($M502,50)),0),0)), SUM(IF($C502&gt;0,IF(INDIRECT(ADDRESS($C502,43))&lt;&gt;1,INDIRECT(ADDRESS($C502,49)),0),0), IF($D502&gt;0,IF(INDIRECT(ADDRESS($D502,43))&lt;&gt;1,INDIRECT(ADDRESS($D502,49)),0),0), IF($E502&gt;0,IF(INDIRECT(ADDRESS($E502,43))&lt;&gt;1,INDIRECT(ADDRESS($E502,49)),0),0), IF($F502&gt;0,IF(INDIRECT(ADDRESS($F502,43))&lt;&gt;1,INDIRECT(ADDRESS($F502,49)),0),0), IF($G502&gt;0,IF(INDIRECT(ADDRESS($G502,43))&lt;&gt;1,INDIRECT(ADDRESS($G502,49)),0),0), IF($G502&gt;0,IF(INDIRECT(ADDRESS($G502,43))&lt;&gt;1,INDIRECT(ADDRESS($G502,49)),0),0), IF($H502&gt;0,IF(INDIRECT(ADDRESS($H502,43))&lt;&gt;1,INDIRECT(ADDRESS($H502,49)),0),0), IF($I502&gt;0,IF(INDIRECT(ADDRESS($I502,43))&lt;&gt;1,INDIRECT(ADDRESS($I502,49)),0),0), IF($J502&gt;0,IF(INDIRECT(ADDRESS($J502,43))&lt;&gt;1,INDIRECT(ADDRESS($J502,49)),0),0), IF($K502&gt;0,IF(INDIRECT(ADDRESS($K502,43))&lt;&gt;1,INDIRECT(ADDRESS($K502,49)),0),0), IF($L502&gt;0,IF(INDIRECT(ADDRESS($L502,43))&lt;&gt;1,INDIRECT(ADDRESS($L502,49)),0),0), IF($M502&gt;0,IF(INDIRECT(ADDRESS($M502,43))&lt;&gt;1,INDIRECT(ADDRESS($M502,49)),0),0))))</f>
        <v>2.5555555555555554</v>
      </c>
      <c r="CL502" s="57" cm="1">
        <f t="array" aca="1" ref="CL502" ca="1">1.5*SUM(IF($C502&gt;0,IF(INDIRECT(ADDRESS($C502,44))=1,INDIRECT(ADDRESS($C502,47)),0),0),IF($D502&gt;0,IF(INDIRECT(ADDRESS($D502,44))=1,INDIRECT(ADDRESS($CF480,47)),0),0),IF($E502&gt;0,IF(INDIRECT(ADDRESS($E502,44))=1,INDIRECT(ADDRESS($E502,47)),0),0),IF($F502&gt;0,IF(INDIRECT(ADDRESS($F502,44))=1,INDIRECT(ADDRESS($F502,47)),0),0),IF($G502&gt;0,IF(INDIRECT(ADDRESS($G502,44))=1,INDIRECT(ADDRESS($G502,47)),0),0),IF($G502&gt;0,IF(INDIRECT(ADDRESS($G502,44))=1,INDIRECT(ADDRESS($G502,47)),0),0),IF($H502&gt;0,IF(INDIRECT(ADDRESS($H502,44))=1,INDIRECT(ADDRESS($H502,47)),0),0),IF($I502&gt;0,IF(INDIRECT(ADDRESS($I502,44))=1,INDIRECT(ADDRESS($I502,47)),0),0),IF($J502&gt;0,IF(INDIRECT(ADDRESS($J502,44))=1,INDIRECT(ADDRESS($J502,47)),0),0),IF($K502&gt;0,IF(INDIRECT(ADDRESS($K502,44))=1,INDIRECT(ADDRESS($K502,47)),0),0),IF($L502&gt;0,IF(INDIRECT(ADDRESS($L502,44))=1,INDIRECT(ADDRESS($L502,47)),0),0),IF($M502&gt;0,IF(INDIRECT(ADDRESS($M502,44))=1,INDIRECT(ADDRESS($M502,47)),0),0))</f>
        <v>0</v>
      </c>
      <c r="CM502" s="56">
        <f t="shared" ca="1" si="367"/>
        <v>0.75575243823060012</v>
      </c>
      <c r="CN502" s="59"/>
    </row>
    <row r="503" spans="1:92" s="208" customFormat="1" x14ac:dyDescent="0.25">
      <c r="A503" s="204"/>
      <c r="B503" s="205"/>
      <c r="C503" s="205"/>
      <c r="D503" s="205"/>
      <c r="E503" s="205"/>
      <c r="F503" s="205"/>
      <c r="G503" s="205"/>
      <c r="H503" s="205"/>
      <c r="I503" s="205"/>
      <c r="J503" s="205"/>
      <c r="K503" s="205"/>
      <c r="L503" s="205"/>
      <c r="M503" s="205"/>
      <c r="N503" s="206"/>
      <c r="O503" s="206"/>
      <c r="P503" s="206"/>
      <c r="Q503" s="206"/>
      <c r="R503" s="206"/>
      <c r="S503" s="206"/>
      <c r="T503" s="206"/>
      <c r="U503" s="206"/>
      <c r="V503" s="206"/>
      <c r="W503" s="206"/>
      <c r="X503" s="206"/>
      <c r="Y503" s="206"/>
      <c r="Z503" s="206"/>
      <c r="AA503" s="206"/>
      <c r="AB503" s="207"/>
      <c r="AC503" s="207"/>
      <c r="AD503" s="207"/>
      <c r="AF503" s="209"/>
      <c r="AG503" s="209"/>
      <c r="AH503" s="210"/>
      <c r="AI503" s="210"/>
      <c r="AJ503" s="210"/>
      <c r="AK503" s="210"/>
      <c r="AL503" s="210"/>
      <c r="AM503" s="210"/>
      <c r="AN503" s="210"/>
      <c r="AO503" s="210"/>
      <c r="AP503" s="210"/>
      <c r="AQ503" s="210"/>
      <c r="AR503" s="210"/>
      <c r="AS503" s="210"/>
      <c r="AT503" s="209"/>
      <c r="AU503" s="211" t="s">
        <v>117</v>
      </c>
      <c r="AV503" s="210" cm="1">
        <f t="array" aca="1" ref="AV503" ca="1">SUM(IF($C503&gt;0,IF(AND(INDIRECT(ADDRESS($C503,44))=0,INDIRECT(ADDRESS($C503,38))="UL",ISERROR(SEARCH("Rear",INDIRECT(ADDRESS($C503,33)))),ISERROR(SEARCH("Side",INDIRECT(ADDRESS($C503,33))))),INDIRECT(ADDRESS($C503,COLUMN())),0),0),IF($D503&gt;0,IF(AND(INDIRECT(ADDRESS($D503,44))=0,INDIRECT(ADDRESS($D503,38))="UL",ISERROR(SEARCH("Rear",INDIRECT(ADDRESS($D503,33)))),ISERROR(SEARCH("Side",INDIRECT(ADDRESS($D503,33))))),INDIRECT(ADDRESS($D503,COLUMN())),0),0),IF($E503&gt;0,IF(AND(INDIRECT(ADDRESS($E503,44))=0,INDIRECT(ADDRESS($E503,38))="UL",ISERROR(SEARCH("Rear",INDIRECT(ADDRESS($E503,33)))),ISERROR(SEARCH("Side",INDIRECT(ADDRESS($E503,33))))),INDIRECT(ADDRESS($E503,COLUMN())),0),0),IF($F503&gt;0,IF(AND(INDIRECT(ADDRESS($F503,44))=0,INDIRECT(ADDRESS($F503,38))="UL",ISERROR(SEARCH("Rear",INDIRECT(ADDRESS($F503,33)))),ISERROR(SEARCH("Side",INDIRECT(ADDRESS($F503,33))))),INDIRECT(ADDRESS($F503,COLUMN())),0),0),IF($G503&gt;0,IF(AND(INDIRECT(ADDRESS($G503,44))=0,INDIRECT(ADDRESS($G503,38))="UL",ISERROR(SEARCH("Rear",INDIRECT(ADDRESS($G503,33)))),ISERROR(SEARCH("Side",INDIRECT(ADDRESS($G503,33))))),INDIRECT(ADDRESS($G503,COLUMN())),0),0),IF($H503&gt;0,IF(AND(INDIRECT(ADDRESS($H503,44))=0,INDIRECT(ADDRESS($H503,38))="UL",ISERROR(SEARCH("Rear",INDIRECT(ADDRESS($H503,33)))),ISERROR(SEARCH("Side",INDIRECT(ADDRESS($H503,33))))),INDIRECT(ADDRESS($H503,COLUMN())),0),0),IF($I503&gt;0,IF(AND(INDIRECT(ADDRESS($I503,44))=0,INDIRECT(ADDRESS($I503,38))="UL",ISERROR(SEARCH("Rear",INDIRECT(ADDRESS($I503,33)))),ISERROR(SEARCH("Side",INDIRECT(ADDRESS($I503,33))))),INDIRECT(ADDRESS($I503,COLUMN())),0),0),IF($J503&gt;0,IF(AND(INDIRECT(ADDRESS($J503,44))=0,INDIRECT(ADDRESS($J503,38))="UL",ISERROR(SEARCH("Rear",INDIRECT(ADDRESS($J503,33)))),ISERROR(SEARCH("Side",INDIRECT(ADDRESS($J503,33))))),INDIRECT(ADDRESS($J503,COLUMN())),0),0),IF($K503&gt;0,IF(AND(INDIRECT(ADDRESS($K503,44))=0,INDIRECT(ADDRESS($K503,38))="UL",ISERROR(SEARCH("Rear",INDIRECT(ADDRESS($K503,33)))),ISERROR(SEARCH("Side",INDIRECT(ADDRESS($K503,33))))),INDIRECT(ADDRESS($K503,COLUMN())),0),0),IF($L503&gt;0,IF(AND(INDIRECT(ADDRESS($L503,44))=0,INDIRECT(ADDRESS($L503,38))="UL",ISERROR(SEARCH("Rear",INDIRECT(ADDRESS($L503,33)))),ISERROR(SEARCH("Side",INDIRECT(ADDRESS($L503,33))))),INDIRECT(ADDRESS($L503,COLUMN())),0),0),IF($M503&gt;0,IF(AND(INDIRECT(ADDRESS($M503,44))=0,INDIRECT(ADDRESS($M503,38))="UL",ISERROR(SEARCH("Rear",INDIRECT(ADDRESS($M503,33)))),ISERROR(SEARCH("Side",INDIRECT(ADDRESS($M503,33))))),INDIRECT(ADDRESS($M503,COLUMN())),0),0))</f>
        <v>0</v>
      </c>
      <c r="AW503" s="210" cm="1">
        <f t="array" aca="1" ref="AW503" ca="1">SUM(IF($C503&gt;0,IF(AND(INDIRECT(ADDRESS($C503,44))=0,INDIRECT(ADDRESS($C503,38))="UL",ISERROR(SEARCH("Rear",INDIRECT(ADDRESS($C503,33)))),ISERROR(SEARCH("Side",INDIRECT(ADDRESS($C503,33))))),INDIRECT(ADDRESS($C503,COLUMN())),0),0),IF($D503&gt;0,IF(AND(INDIRECT(ADDRESS($D503,44))=0,INDIRECT(ADDRESS($D503,38))="UL",ISERROR(SEARCH("Rear",INDIRECT(ADDRESS($D503,33)))),ISERROR(SEARCH("Side",INDIRECT(ADDRESS($D503,33))))),INDIRECT(ADDRESS($D503,COLUMN())),0),0),IF($E503&gt;0,IF(AND(INDIRECT(ADDRESS($E503,44))=0,INDIRECT(ADDRESS($E503,38))="UL",ISERROR(SEARCH("Rear",INDIRECT(ADDRESS($E503,33)))),ISERROR(SEARCH("Side",INDIRECT(ADDRESS($E503,33))))),INDIRECT(ADDRESS($E503,COLUMN())),0),0),IF($F503&gt;0,IF(AND(INDIRECT(ADDRESS($F503,44))=0,INDIRECT(ADDRESS($F503,38))="UL",ISERROR(SEARCH("Rear",INDIRECT(ADDRESS($F503,33)))),ISERROR(SEARCH("Side",INDIRECT(ADDRESS($F503,33))))),INDIRECT(ADDRESS($F503,COLUMN())),0),0),IF($G503&gt;0,IF(AND(INDIRECT(ADDRESS($G503,44))=0,INDIRECT(ADDRESS($G503,38))="UL",ISERROR(SEARCH("Rear",INDIRECT(ADDRESS($G503,33)))),ISERROR(SEARCH("Side",INDIRECT(ADDRESS($G503,33))))),INDIRECT(ADDRESS($G503,COLUMN())),0),0),IF($H503&gt;0,IF(AND(INDIRECT(ADDRESS($H503,44))=0,INDIRECT(ADDRESS($H503,38))="UL",ISERROR(SEARCH("Rear",INDIRECT(ADDRESS($H503,33)))),ISERROR(SEARCH("Side",INDIRECT(ADDRESS($H503,33))))),INDIRECT(ADDRESS($H503,COLUMN())),0),0),IF($I503&gt;0,IF(AND(INDIRECT(ADDRESS($I503,44))=0,INDIRECT(ADDRESS($I503,38))="UL",ISERROR(SEARCH("Rear",INDIRECT(ADDRESS($I503,33)))),ISERROR(SEARCH("Side",INDIRECT(ADDRESS($I503,33))))),INDIRECT(ADDRESS($I503,COLUMN())),0),0),IF($J503&gt;0,IF(AND(INDIRECT(ADDRESS($J503,44))=0,INDIRECT(ADDRESS($J503,38))="UL",ISERROR(SEARCH("Rear",INDIRECT(ADDRESS($J503,33)))),ISERROR(SEARCH("Side",INDIRECT(ADDRESS($J503,33))))),INDIRECT(ADDRESS($J503,COLUMN())),0),0),IF($K503&gt;0,IF(AND(INDIRECT(ADDRESS($K503,44))=0,INDIRECT(ADDRESS($K503,38))="UL",ISERROR(SEARCH("Rear",INDIRECT(ADDRESS($K503,33)))),ISERROR(SEARCH("Side",INDIRECT(ADDRESS($K503,33))))),INDIRECT(ADDRESS($K503,COLUMN())),0),0),IF($L503&gt;0,IF(AND(INDIRECT(ADDRESS($L503,44))=0,INDIRECT(ADDRESS($L503,38))="UL",ISERROR(SEARCH("Rear",INDIRECT(ADDRESS($L503,33)))),ISERROR(SEARCH("Side",INDIRECT(ADDRESS($L503,33))))),INDIRECT(ADDRESS($L503,COLUMN())),0),0),IF($M503&gt;0,IF(AND(INDIRECT(ADDRESS($M503,44))=0,INDIRECT(ADDRESS($M503,38))="UL",ISERROR(SEARCH("Rear",INDIRECT(ADDRESS($M503,33)))),ISERROR(SEARCH("Side",INDIRECT(ADDRESS($M503,33))))),INDIRECT(ADDRESS($M503,COLUMN())),0),0))</f>
        <v>0</v>
      </c>
      <c r="AX503" s="210" cm="1">
        <f t="array" aca="1" ref="AX503" ca="1">SUM(IF($C503&gt;0,IF(AND(INDIRECT(ADDRESS($C503,44))=0,INDIRECT(ADDRESS($C503,38))="UL",ISERROR(SEARCH("Rear",INDIRECT(ADDRESS($C503,33)))),ISERROR(SEARCH("Side",INDIRECT(ADDRESS($C503,33))))),INDIRECT(ADDRESS($C503,COLUMN())),0),0),IF($D503&gt;0,IF(AND(INDIRECT(ADDRESS($D503,44))=0,INDIRECT(ADDRESS($D503,38))="UL",ISERROR(SEARCH("Rear",INDIRECT(ADDRESS($D503,33)))),ISERROR(SEARCH("Side",INDIRECT(ADDRESS($D503,33))))),INDIRECT(ADDRESS($D503,COLUMN())),0),0),IF($E503&gt;0,IF(AND(INDIRECT(ADDRESS($E503,44))=0,INDIRECT(ADDRESS($E503,38))="UL",ISERROR(SEARCH("Rear",INDIRECT(ADDRESS($E503,33)))),ISERROR(SEARCH("Side",INDIRECT(ADDRESS($E503,33))))),INDIRECT(ADDRESS($E503,COLUMN())),0),0),IF($F503&gt;0,IF(AND(INDIRECT(ADDRESS($F503,44))=0,INDIRECT(ADDRESS($F503,38))="UL",ISERROR(SEARCH("Rear",INDIRECT(ADDRESS($F503,33)))),ISERROR(SEARCH("Side",INDIRECT(ADDRESS($F503,33))))),INDIRECT(ADDRESS($F503,COLUMN())),0),0),IF($G503&gt;0,IF(AND(INDIRECT(ADDRESS($G503,44))=0,INDIRECT(ADDRESS($G503,38))="UL",ISERROR(SEARCH("Rear",INDIRECT(ADDRESS($G503,33)))),ISERROR(SEARCH("Side",INDIRECT(ADDRESS($G503,33))))),INDIRECT(ADDRESS($G503,COLUMN())),0),0),IF($H503&gt;0,IF(AND(INDIRECT(ADDRESS($H503,44))=0,INDIRECT(ADDRESS($H503,38))="UL",ISERROR(SEARCH("Rear",INDIRECT(ADDRESS($H503,33)))),ISERROR(SEARCH("Side",INDIRECT(ADDRESS($H503,33))))),INDIRECT(ADDRESS($H503,COLUMN())),0),0),IF($I503&gt;0,IF(AND(INDIRECT(ADDRESS($I503,44))=0,INDIRECT(ADDRESS($I503,38))="UL",ISERROR(SEARCH("Rear",INDIRECT(ADDRESS($I503,33)))),ISERROR(SEARCH("Side",INDIRECT(ADDRESS($I503,33))))),INDIRECT(ADDRESS($I503,COLUMN())),0),0),IF($J503&gt;0,IF(AND(INDIRECT(ADDRESS($J503,44))=0,INDIRECT(ADDRESS($J503,38))="UL",ISERROR(SEARCH("Rear",INDIRECT(ADDRESS($J503,33)))),ISERROR(SEARCH("Side",INDIRECT(ADDRESS($J503,33))))),INDIRECT(ADDRESS($J503,COLUMN())),0),0),IF($K503&gt;0,IF(AND(INDIRECT(ADDRESS($K503,44))=0,INDIRECT(ADDRESS($K503,38))="UL",ISERROR(SEARCH("Rear",INDIRECT(ADDRESS($K503,33)))),ISERROR(SEARCH("Side",INDIRECT(ADDRESS($K503,33))))),INDIRECT(ADDRESS($K503,COLUMN())),0),0),IF($L503&gt;0,IF(AND(INDIRECT(ADDRESS($L503,44))=0,INDIRECT(ADDRESS($L503,38))="UL",ISERROR(SEARCH("Rear",INDIRECT(ADDRESS($L503,33)))),ISERROR(SEARCH("Side",INDIRECT(ADDRESS($L503,33))))),INDIRECT(ADDRESS($L503,COLUMN())),0),0),IF($M503&gt;0,IF(AND(INDIRECT(ADDRESS($M503,44))=0,INDIRECT(ADDRESS($M503,38))="UL",ISERROR(SEARCH("Rear",INDIRECT(ADDRESS($M503,33)))),ISERROR(SEARCH("Side",INDIRECT(ADDRESS($M503,33))))),INDIRECT(ADDRESS($M503,COLUMN())),0),0))</f>
        <v>0</v>
      </c>
      <c r="AY503" s="212">
        <f t="shared" ca="1" si="351"/>
        <v>0</v>
      </c>
      <c r="AZ503" s="212">
        <f t="shared" ca="1" si="352"/>
        <v>0</v>
      </c>
      <c r="BA503" s="212" cm="1">
        <f t="array" aca="1" ref="BA503" ca="1">SUM(IF($C503&gt;0,IF(AND(INDIRECT(ADDRESS($C503,44))=0,INDIRECT(ADDRESS($C503,38))="UL"),INDIRECT(ADDRESS($C503,COLUMN())),0),0),IF($D503&gt;0,IF(AND(INDIRECT(ADDRESS($D503,44))=0,INDIRECT(ADDRESS($D503,38))="UL"),INDIRECT(ADDRESS($D503,COLUMN())),0),0),IF($E503&gt;0,IF(AND(INDIRECT(ADDRESS($E503,44))=0,INDIRECT(ADDRESS($E503,38))="UL"),INDIRECT(ADDRESS($E503,COLUMN())),0),0),IF($F503&gt;0,IF(AND(INDIRECT(ADDRESS($F503,44))=0,INDIRECT(ADDRESS($F503,38))="UL"),INDIRECT(ADDRESS($F503,COLUMN())),0),0),IF($G503&gt;0,IF(AND(INDIRECT(ADDRESS($G503,44))=0,INDIRECT(ADDRESS($G503,38))="UL"),INDIRECT(ADDRESS($G503,COLUMN())),0),0),IF($H503&gt;0,IF(AND(INDIRECT(ADDRESS($H503,44))=0,INDIRECT(ADDRESS($H503,38))="UL"),INDIRECT(ADDRESS($H503,COLUMN())),0),0),IF($I503&gt;0,IF(AND(INDIRECT(ADDRESS($I503,44))=0,INDIRECT(ADDRESS($I503,38))="UL"),INDIRECT(ADDRESS($I503,COLUMN())),0),0),IF($J503&gt;0,IF(AND(INDIRECT(ADDRESS($J503,44))=0,INDIRECT(ADDRESS($J503,38))="UL"),INDIRECT(ADDRESS($J503,COLUMN())),0),0),IF($K503&gt;0,IF(AND(INDIRECT(ADDRESS($K503,44))=0,INDIRECT(ADDRESS($K503,38))="UL"),INDIRECT(ADDRESS($K503,COLUMN())),0),0),IF($L503&gt;0,IF(AND(INDIRECT(ADDRESS($L503,44))=0,INDIRECT(ADDRESS($L503,38))="UL"),INDIRECT(ADDRESS($L503,COLUMN())),0),0),IF($M503&gt;0,IF(AND(INDIRECT(ADDRESS($M503,44))=0,INDIRECT(ADDRESS($M503,38))="UL"),INDIRECT(ADDRESS($M503,COLUMN())),0),0))</f>
        <v>0</v>
      </c>
      <c r="BB503" s="212" cm="1">
        <f t="array" aca="1" ref="BB503" ca="1">SUM(IF($C503&gt;0,IF(AND(INDIRECT(ADDRESS($C503,44))=0,INDIRECT(ADDRESS($C503,38))="UL"),INDIRECT(ADDRESS($C503,COLUMN())),0),0),IF($D503&gt;0,IF(AND(INDIRECT(ADDRESS($D503,44))=0,INDIRECT(ADDRESS($D503,38))="UL"),INDIRECT(ADDRESS($D503,COLUMN())),0),0),IF($E503&gt;0,IF(AND(INDIRECT(ADDRESS($E503,44))=0,INDIRECT(ADDRESS($E503,38))="UL"),INDIRECT(ADDRESS($E503,COLUMN())),0),0),IF($F503&gt;0,IF(AND(INDIRECT(ADDRESS($F503,44))=0,INDIRECT(ADDRESS($F503,38))="UL"),INDIRECT(ADDRESS($F503,COLUMN())),0),0),IF($G503&gt;0,IF(AND(INDIRECT(ADDRESS($G503,44))=0,INDIRECT(ADDRESS($G503,38))="UL"),INDIRECT(ADDRESS($G503,COLUMN())),0),0),IF($H503&gt;0,IF(AND(INDIRECT(ADDRESS($H503,44))=0,INDIRECT(ADDRESS($H503,38))="UL"),INDIRECT(ADDRESS($H503,COLUMN())),0),0),IF($I503&gt;0,IF(AND(INDIRECT(ADDRESS($I503,44))=0,INDIRECT(ADDRESS($I503,38))="UL"),INDIRECT(ADDRESS($I503,COLUMN())),0),0),IF($J503&gt;0,IF(AND(INDIRECT(ADDRESS($J503,44))=0,INDIRECT(ADDRESS($J503,38))="UL"),INDIRECT(ADDRESS($J503,COLUMN())),0),0),IF($K503&gt;0,IF(AND(INDIRECT(ADDRESS($K503,44))=0,INDIRECT(ADDRESS($K503,38))="UL"),INDIRECT(ADDRESS($K503,COLUMN())),0),0),IF($L503&gt;0,IF(AND(INDIRECT(ADDRESS($L503,44))=0,INDIRECT(ADDRESS($L503,38))="UL"),INDIRECT(ADDRESS($L503,COLUMN())),0),0),IF($M503&gt;0,IF(AND(INDIRECT(ADDRESS($M503,44))=0,INDIRECT(ADDRESS($M503,38))="UL"),INDIRECT(ADDRESS($M503,COLUMN())),0),0))</f>
        <v>0</v>
      </c>
      <c r="BC503" s="212" cm="1">
        <f t="array" aca="1" ref="BC503" ca="1">SUM(IF($C503&gt;0,IF(AND(INDIRECT(ADDRESS($C503,44))=0,INDIRECT(ADDRESS($C503,38))="UL"),INDIRECT(ADDRESS($C503,COLUMN())),0),0),IF($D503&gt;0,IF(AND(INDIRECT(ADDRESS($D503,44))=0,INDIRECT(ADDRESS($D503,38))="UL"),INDIRECT(ADDRESS($D503,COLUMN())),0),0),IF($E503&gt;0,IF(AND(INDIRECT(ADDRESS($E503,44))=0,INDIRECT(ADDRESS($E503,38))="UL"),INDIRECT(ADDRESS($E503,COLUMN())),0),0),IF($F503&gt;0,IF(AND(INDIRECT(ADDRESS($F503,44))=0,INDIRECT(ADDRESS($F503,38))="UL"),INDIRECT(ADDRESS($F503,COLUMN())),0),0),IF($G503&gt;0,IF(AND(INDIRECT(ADDRESS($G503,44))=0,INDIRECT(ADDRESS($G503,38))="UL"),INDIRECT(ADDRESS($G503,COLUMN())),0),0),IF($H503&gt;0,IF(AND(INDIRECT(ADDRESS($H503,44))=0,INDIRECT(ADDRESS($H503,38))="UL"),INDIRECT(ADDRESS($H503,COLUMN())),0),0),IF($I503&gt;0,IF(AND(INDIRECT(ADDRESS($I503,44))=0,INDIRECT(ADDRESS($I503,38))="UL"),INDIRECT(ADDRESS($I503,COLUMN())),0),0),IF($J503&gt;0,IF(AND(INDIRECT(ADDRESS($J503,44))=0,INDIRECT(ADDRESS($J503,38))="UL"),INDIRECT(ADDRESS($J503,COLUMN())),0),0),IF($K503&gt;0,IF(AND(INDIRECT(ADDRESS($K503,44))=0,INDIRECT(ADDRESS($K503,38))="UL"),INDIRECT(ADDRESS($K503,COLUMN())),0),0),IF($L503&gt;0,IF(AND(INDIRECT(ADDRESS($L503,44))=0,INDIRECT(ADDRESS($L503,38))="UL"),INDIRECT(ADDRESS($L503,COLUMN())),0),0),IF($M503&gt;0,IF(AND(INDIRECT(ADDRESS($M503,44))=0,INDIRECT(ADDRESS($M503,38))="UL"),INDIRECT(ADDRESS($M503,COLUMN())),0),0))</f>
        <v>0</v>
      </c>
      <c r="BD503" s="212" cm="1">
        <f t="array" aca="1" ref="BD503" ca="1">SUM(IF($C503&gt;0,IF(AND(INDIRECT(ADDRESS($C503,44))=0,INDIRECT(ADDRESS($C503,38))="UL"),INDIRECT(ADDRESS($C503,COLUMN())),0),0),IF($D503&gt;0,IF(AND(INDIRECT(ADDRESS($D503,44))=0,INDIRECT(ADDRESS($D503,38))="UL"),INDIRECT(ADDRESS($D503,COLUMN())),0),0),IF($E503&gt;0,IF(AND(INDIRECT(ADDRESS($E503,44))=0,INDIRECT(ADDRESS($E503,38))="UL"),INDIRECT(ADDRESS($E503,COLUMN())),0),0),IF($F503&gt;0,IF(AND(INDIRECT(ADDRESS($F503,44))=0,INDIRECT(ADDRESS($F503,38))="UL"),INDIRECT(ADDRESS($F503,COLUMN())),0),0),IF($G503&gt;0,IF(AND(INDIRECT(ADDRESS($G503,44))=0,INDIRECT(ADDRESS($G503,38))="UL"),INDIRECT(ADDRESS($G503,COLUMN())),0),0),IF($H503&gt;0,IF(AND(INDIRECT(ADDRESS($H503,44))=0,INDIRECT(ADDRESS($H503,38))="UL"),INDIRECT(ADDRESS($H503,COLUMN())),0),0),IF($I503&gt;0,IF(AND(INDIRECT(ADDRESS($I503,44))=0,INDIRECT(ADDRESS($I503,38))="UL"),INDIRECT(ADDRESS($I503,COLUMN())),0),0),IF($J503&gt;0,IF(AND(INDIRECT(ADDRESS($J503,44))=0,INDIRECT(ADDRESS($J503,38))="UL"),INDIRECT(ADDRESS($J503,COLUMN())),0),0),IF($K503&gt;0,IF(AND(INDIRECT(ADDRESS($K503,44))=0,INDIRECT(ADDRESS($K503,38))="UL"),INDIRECT(ADDRESS($K503,COLUMN())),0),0),IF($L503&gt;0,IF(AND(INDIRECT(ADDRESS($L503,44))=0,INDIRECT(ADDRESS($L503,38))="UL"),INDIRECT(ADDRESS($L503,COLUMN())),0),0),IF($M503&gt;0,IF(AND(INDIRECT(ADDRESS($M503,44))=0,INDIRECT(ADDRESS($M503,38))="UL"),INDIRECT(ADDRESS($M503,COLUMN())),0),0))</f>
        <v>0</v>
      </c>
      <c r="BE503" s="210">
        <f t="shared" ca="1" si="353"/>
        <v>0</v>
      </c>
      <c r="BF503" s="210" cm="1">
        <f t="array" aca="1" ref="BF503" ca="1">SUM(IF($C503&gt;0,IF(INDIRECT(ADDRESS($C503,45))=1,INDIRECT(ADDRESS($C503,52))*INDIRECT(ADDRESS($C503,42))/5,0),0), IF($D503&gt;0,IF(INDIRECT(ADDRESS($D503,45))=1,INDIRECT(ADDRESS($D503,52))*INDIRECT(ADDRESS($D503,42))/5,0),0), IF($E503&gt;0,IF(INDIRECT(ADDRESS($E503,45))=1,INDIRECT(ADDRESS($E503,52))*INDIRECT(ADDRESS($E503,42))/5,0),0), IF($F503&gt;0,IF(INDIRECT(ADDRESS($F503,45))=1,INDIRECT(ADDRESS($F503,52))*INDIRECT(ADDRESS($F503,42))/5,0),0), IF($G503&gt;0,IF(INDIRECT(ADDRESS($G503,45))=1,INDIRECT(ADDRESS($G503,52))*INDIRECT(ADDRESS($G503,42))/5,0),0), IF($H503&gt;0,IF(INDIRECT(ADDRESS($H503,45))=1,INDIRECT(ADDRESS($H503,52))*INDIRECT(ADDRESS($H503,42))/5,0),0)
)*$BF$296/100</f>
        <v>0</v>
      </c>
      <c r="BG503" s="213"/>
      <c r="BH503" s="210" cm="1">
        <f t="array" aca="1" ref="BH503" ca="1">SUM(IF($C503&gt;0,IF(AND(INDIRECT(ADDRESS($C503,44))=0,INDIRECT(ADDRESS($C503,38))&lt;&gt;"UL"),INDIRECT(ADDRESS($C503,COLUMN()-12)),0),0), IF($D503&gt;0,IF(AND(INDIRECT(ADDRESS($D503,44))=0,INDIRECT(ADDRESS($D503,38))&lt;&gt;"UL"),INDIRECT(ADDRESS($D503,COLUMN()-12)),0),0), IF($E503&gt;0,IF(AND(INDIRECT(ADDRESS($E503,44))=0,INDIRECT(ADDRESS($E503,38))&lt;&gt;"UL"),INDIRECT(ADDRESS($E503,COLUMN()-12)),0),0), IF($F503&gt;0,IF(AND(INDIRECT(ADDRESS($F503,44))=0,INDIRECT(ADDRESS($F503,38))&lt;&gt;"UL"),INDIRECT(ADDRESS($F503,COLUMN()-12)),0),0), IF($G503&gt;0,IF(AND(INDIRECT(ADDRESS($G503,44))=0,INDIRECT(ADDRESS($G503,38))&lt;&gt;"UL"),INDIRECT(ADDRESS($G503,COLUMN()-12)),0),0), IF($H503&gt;0,IF(AND(INDIRECT(ADDRESS($H503,44))=0,INDIRECT(ADDRESS($H503,38))&lt;&gt;"UL"),INDIRECT(ADDRESS($H503,COLUMN()-12)),0),0), IF($I503&gt;0,IF(AND(INDIRECT(ADDRESS($I503,44))=0,INDIRECT(ADDRESS($I503,38))&lt;&gt;"UL"),INDIRECT(ADDRESS($I503,COLUMN()-12)),0),0), IF($J503&gt;0,IF(AND(INDIRECT(ADDRESS($J503,44))=0,INDIRECT(ADDRESS($J503,38))&lt;&gt;"UL"),INDIRECT(ADDRESS($J503,COLUMN()-12)),0),0), IF($K503&gt;0,IF(AND(INDIRECT(ADDRESS($K503,44))=0,INDIRECT(ADDRESS($K503,38))&lt;&gt;"UL"),INDIRECT(ADDRESS($K503,COLUMN()-12)),0),0), IF($L503&gt;0,IF(AND(INDIRECT(ADDRESS($L503,44))=0,INDIRECT(ADDRESS($L503,38))&lt;&gt;"UL"),INDIRECT(ADDRESS($L503,COLUMN()-12)),0),0), IF($M503&gt;0,IF(AND(INDIRECT(ADDRESS($M503,44))=0,INDIRECT(ADDRESS($M503,38))&lt;&gt;"UL"),INDIRECT(ADDRESS($M503,COLUMN()-12)),0),0))</f>
        <v>0</v>
      </c>
      <c r="BI503" s="210" cm="1">
        <f t="array" aca="1" ref="BI503" ca="1">SUM(IF($C503&gt;0,IF(AND(INDIRECT(ADDRESS($C503,44))=0,INDIRECT(ADDRESS($C503,38))&lt;&gt;"UL"),INDIRECT(ADDRESS($C503,COLUMN()-12)),0),0), IF($D503&gt;0,IF(AND(INDIRECT(ADDRESS($D503,44))=0,INDIRECT(ADDRESS($D503,38))&lt;&gt;"UL"),INDIRECT(ADDRESS($D503,COLUMN()-12)),0),0), IF($E503&gt;0,IF(AND(INDIRECT(ADDRESS($E503,44))=0,INDIRECT(ADDRESS($E503,38))&lt;&gt;"UL"),INDIRECT(ADDRESS($E503,COLUMN()-12)),0),0), IF($F503&gt;0,IF(AND(INDIRECT(ADDRESS($F503,44))=0,INDIRECT(ADDRESS($F503,38))&lt;&gt;"UL"),INDIRECT(ADDRESS($F503,COLUMN()-12)),0),0), IF($G503&gt;0,IF(AND(INDIRECT(ADDRESS($G503,44))=0,INDIRECT(ADDRESS($G503,38))&lt;&gt;"UL"),INDIRECT(ADDRESS($G503,COLUMN()-12)),0),0), IF($H503&gt;0,IF(AND(INDIRECT(ADDRESS($H503,44))=0,INDIRECT(ADDRESS($H503,38))&lt;&gt;"UL"),INDIRECT(ADDRESS($H503,COLUMN()-12)),0),0), IF($I503&gt;0,IF(AND(INDIRECT(ADDRESS($I503,44))=0,INDIRECT(ADDRESS($I503,38))&lt;&gt;"UL"),INDIRECT(ADDRESS($I503,COLUMN()-12)),0),0), IF($J503&gt;0,IF(AND(INDIRECT(ADDRESS($J503,44))=0,INDIRECT(ADDRESS($J503,38))&lt;&gt;"UL"),INDIRECT(ADDRESS($J503,COLUMN()-12)),0),0), IF($K503&gt;0,IF(AND(INDIRECT(ADDRESS($K503,44))=0,INDIRECT(ADDRESS($K503,38))&lt;&gt;"UL"),INDIRECT(ADDRESS($K503,COLUMN()-12)),0),0), IF($L503&gt;0,IF(AND(INDIRECT(ADDRESS($L503,44))=0,INDIRECT(ADDRESS($L503,38))&lt;&gt;"UL"),INDIRECT(ADDRESS($L503,COLUMN()-12)),0),0), IF($M503&gt;0,IF(AND(INDIRECT(ADDRESS($M503,44))=0,INDIRECT(ADDRESS($M503,38))&lt;&gt;"UL"),INDIRECT(ADDRESS($M503,COLUMN()-12)),0),0))</f>
        <v>0</v>
      </c>
      <c r="BJ503" s="210" cm="1">
        <f t="array" aca="1" ref="BJ503" ca="1">SUM(IF($C503&gt;0,IF(AND(INDIRECT(ADDRESS($C503,44))=0,INDIRECT(ADDRESS($C503,38))&lt;&gt;"UL"),INDIRECT(ADDRESS($C503,COLUMN()-12)),0),0), IF($D503&gt;0,IF(AND(INDIRECT(ADDRESS($D503,44))=0,INDIRECT(ADDRESS($D503,38))&lt;&gt;"UL"),INDIRECT(ADDRESS($D503,COLUMN()-12)),0),0), IF($E503&gt;0,IF(AND(INDIRECT(ADDRESS($E503,44))=0,INDIRECT(ADDRESS($E503,38))&lt;&gt;"UL"),INDIRECT(ADDRESS($E503,COLUMN()-12)),0),0), IF($F503&gt;0,IF(AND(INDIRECT(ADDRESS($F503,44))=0,INDIRECT(ADDRESS($F503,38))&lt;&gt;"UL"),INDIRECT(ADDRESS($F503,COLUMN()-12)),0),0), IF($G503&gt;0,IF(AND(INDIRECT(ADDRESS($G503,44))=0,INDIRECT(ADDRESS($G503,38))&lt;&gt;"UL"),INDIRECT(ADDRESS($G503,COLUMN()-12)),0),0), IF($H503&gt;0,IF(AND(INDIRECT(ADDRESS($H503,44))=0,INDIRECT(ADDRESS($H503,38))&lt;&gt;"UL"),INDIRECT(ADDRESS($H503,COLUMN()-12)),0),0), IF($I503&gt;0,IF(AND(INDIRECT(ADDRESS($I503,44))=0,INDIRECT(ADDRESS($I503,38))&lt;&gt;"UL"),INDIRECT(ADDRESS($I503,COLUMN()-12)),0),0), IF($J503&gt;0,IF(AND(INDIRECT(ADDRESS($J503,44))=0,INDIRECT(ADDRESS($J503,38))&lt;&gt;"UL"),INDIRECT(ADDRESS($J503,COLUMN()-12)),0),0), IF($K503&gt;0,IF(AND(INDIRECT(ADDRESS($K503,44))=0,INDIRECT(ADDRESS($K503,38))&lt;&gt;"UL"),INDIRECT(ADDRESS($K503,COLUMN()-12)),0),0), IF($L503&gt;0,IF(AND(INDIRECT(ADDRESS($L503,44))=0,INDIRECT(ADDRESS($L503,38))&lt;&gt;"UL"),INDIRECT(ADDRESS($L503,COLUMN()-12)),0),0), IF($M503&gt;0,IF(AND(INDIRECT(ADDRESS($M503,44))=0,INDIRECT(ADDRESS($M503,38))&lt;&gt;"UL"),INDIRECT(ADDRESS($M503,COLUMN()-12)),0),0))</f>
        <v>0</v>
      </c>
      <c r="BK503" s="210">
        <f t="shared" ca="1" si="354"/>
        <v>0</v>
      </c>
      <c r="BL503" s="212">
        <f t="shared" ca="1" si="355"/>
        <v>0</v>
      </c>
      <c r="BM503" s="210" cm="1">
        <f t="array" aca="1" ref="BM503" ca="1">SUM(IF($C503&gt;0,IF(AND(INDIRECT(ADDRESS($C503,44))=0,INDIRECT(ADDRESS($C503,38))&lt;&gt;"UL"),INDIRECT(ADDRESS($C503,COLUMN()-12)),0),0), IF($D503&gt;0,IF(AND(INDIRECT(ADDRESS($D503,44))=0,INDIRECT(ADDRESS($D503,38))&lt;&gt;"UL"),INDIRECT(ADDRESS($D503,COLUMN()-12)),0),0), IF($E503&gt;0,IF(AND(INDIRECT(ADDRESS($E503,44))=0,INDIRECT(ADDRESS($E503,38))&lt;&gt;"UL"),INDIRECT(ADDRESS($E503,COLUMN()-12)),0),0), IF($F503&gt;0,IF(AND(INDIRECT(ADDRESS($F503,44))=0,INDIRECT(ADDRESS($F503,38))&lt;&gt;"UL"),INDIRECT(ADDRESS($F503,COLUMN()-12)),0),0), IF($G503&gt;0,IF(AND(INDIRECT(ADDRESS($G503,44))=0,INDIRECT(ADDRESS($G503,38))&lt;&gt;"UL"),INDIRECT(ADDRESS($G503,COLUMN()-12)),0),0), IF($H503&gt;0,IF(AND(INDIRECT(ADDRESS($H503,44))=0,INDIRECT(ADDRESS($H503,38))&lt;&gt;"UL"),INDIRECT(ADDRESS($H503,COLUMN()-12)),0),0), IF($I503&gt;0,IF(AND(INDIRECT(ADDRESS($I503,44))=0,INDIRECT(ADDRESS($I503,38))&lt;&gt;"UL"),INDIRECT(ADDRESS($I503,COLUMN()-12)),0),0), IF($J503&gt;0,IF(AND(INDIRECT(ADDRESS($J503,44))=0,INDIRECT(ADDRESS($J503,38))&lt;&gt;"UL"),INDIRECT(ADDRESS($J503,COLUMN()-12)),0),0), IF($K503&gt;0,IF(AND(INDIRECT(ADDRESS($K503,44))=0,INDIRECT(ADDRESS($K503,38))&lt;&gt;"UL"),INDIRECT(ADDRESS($K503,COLUMN()-11)),0),0), IF($L503&gt;0,IF(AND(INDIRECT(ADDRESS($L503,44))=0,INDIRECT(ADDRESS($L503,38))&lt;&gt;"UL"),INDIRECT(ADDRESS($L503,COLUMN()-11)),0),0), IF($M503&gt;0,IF(AND(INDIRECT(ADDRESS($M503,44))=0,INDIRECT(ADDRESS($M503,38))&lt;&gt;"UL"),INDIRECT(ADDRESS($M503,COLUMN()-11)),0),0))</f>
        <v>0</v>
      </c>
      <c r="BN503" s="210" cm="1">
        <f t="array" aca="1" ref="BN503" ca="1">SUM(IF($C503&gt;0,IF(AND(INDIRECT(ADDRESS($C503,44))=0,INDIRECT(ADDRESS($C503,38))&lt;&gt;"UL"),INDIRECT(ADDRESS($C503,COLUMN()-12)),0),0), IF($D503&gt;0,IF(AND(INDIRECT(ADDRESS($D503,44))=0,INDIRECT(ADDRESS($D503,38))&lt;&gt;"UL"),INDIRECT(ADDRESS($D503,COLUMN()-12)),0),0), IF($E503&gt;0,IF(AND(INDIRECT(ADDRESS($E503,44))=0,INDIRECT(ADDRESS($E503,38))&lt;&gt;"UL"),INDIRECT(ADDRESS($E503,COLUMN()-12)),0),0), IF($F503&gt;0,IF(AND(INDIRECT(ADDRESS($F503,44))=0,INDIRECT(ADDRESS($F503,38))&lt;&gt;"UL"),INDIRECT(ADDRESS($F503,COLUMN()-12)),0),0), IF($G503&gt;0,IF(AND(INDIRECT(ADDRESS($G503,44))=0,INDIRECT(ADDRESS($G503,38))&lt;&gt;"UL"),INDIRECT(ADDRESS($G503,COLUMN()-12)),0),0), IF($H503&gt;0,IF(AND(INDIRECT(ADDRESS($H503,44))=0,INDIRECT(ADDRESS($H503,38))&lt;&gt;"UL"),INDIRECT(ADDRESS($H503,COLUMN()-12)),0),0), IF($I503&gt;0,IF(AND(INDIRECT(ADDRESS($I503,44))=0,INDIRECT(ADDRESS($I503,38))&lt;&gt;"UL"),INDIRECT(ADDRESS($I503,COLUMN()-12)),0),0), IF($J503&gt;0,IF(AND(INDIRECT(ADDRESS($J503,44))=0,INDIRECT(ADDRESS($J503,38))&lt;&gt;"UL"),INDIRECT(ADDRESS($J503,COLUMN()-12)),0),0), IF($K503&gt;0,IF(AND(INDIRECT(ADDRESS($K503,44))=0,INDIRECT(ADDRESS($K503,38))&lt;&gt;"UL"),INDIRECT(ADDRESS($K503,COLUMN()-11)),0),0), IF($L503&gt;0,IF(AND(INDIRECT(ADDRESS($L503,44))=0,INDIRECT(ADDRESS($L503,38))&lt;&gt;"UL"),INDIRECT(ADDRESS($L503,COLUMN()-11)),0),0), IF($M503&gt;0,IF(AND(INDIRECT(ADDRESS($M503,44))=0,INDIRECT(ADDRESS($M503,38))&lt;&gt;"UL"),INDIRECT(ADDRESS($M503,COLUMN()-11)),0),0))</f>
        <v>0</v>
      </c>
      <c r="BO503" s="210" cm="1">
        <f t="array" aca="1" ref="BO503" ca="1">SUM(IF($C503&gt;0,IF(AND(INDIRECT(ADDRESS($C503,44))=0,INDIRECT(ADDRESS($C503,38))&lt;&gt;"UL"),INDIRECT(ADDRESS($C503,COLUMN()-12)),0),0), IF($D503&gt;0,IF(AND(INDIRECT(ADDRESS($D503,44))=0,INDIRECT(ADDRESS($D503,38))&lt;&gt;"UL"),INDIRECT(ADDRESS($D503,COLUMN()-12)),0),0), IF($E503&gt;0,IF(AND(INDIRECT(ADDRESS($E503,44))=0,INDIRECT(ADDRESS($E503,38))&lt;&gt;"UL"),INDIRECT(ADDRESS($E503,COLUMN()-12)),0),0), IF($F503&gt;0,IF(AND(INDIRECT(ADDRESS($F503,44))=0,INDIRECT(ADDRESS($F503,38))&lt;&gt;"UL"),INDIRECT(ADDRESS($F503,COLUMN()-12)),0),0), IF($G503&gt;0,IF(AND(INDIRECT(ADDRESS($G503,44))=0,INDIRECT(ADDRESS($G503,38))&lt;&gt;"UL"),INDIRECT(ADDRESS($G503,COLUMN()-12)),0),0), IF($H503&gt;0,IF(AND(INDIRECT(ADDRESS($H503,44))=0,INDIRECT(ADDRESS($H503,38))&lt;&gt;"UL"),INDIRECT(ADDRESS($H503,COLUMN()-12)),0),0), IF($I503&gt;0,IF(AND(INDIRECT(ADDRESS($I503,44))=0,INDIRECT(ADDRESS($I503,38))&lt;&gt;"UL"),INDIRECT(ADDRESS($I503,COLUMN()-12)),0),0), IF($J503&gt;0,IF(AND(INDIRECT(ADDRESS($J503,44))=0,INDIRECT(ADDRESS($J503,38))&lt;&gt;"UL"),INDIRECT(ADDRESS($J503,COLUMN()-12)),0),0), IF($K503&gt;0,IF(AND(INDIRECT(ADDRESS($K503,44))=0,INDIRECT(ADDRESS($K503,38))&lt;&gt;"UL"),INDIRECT(ADDRESS($K503,COLUMN()-11)),0),0), IF($L503&gt;0,IF(AND(INDIRECT(ADDRESS($L503,44))=0,INDIRECT(ADDRESS($L503,38))&lt;&gt;"UL"),INDIRECT(ADDRESS($L503,COLUMN()-11)),0),0), IF($M503&gt;0,IF(AND(INDIRECT(ADDRESS($M503,44))=0,INDIRECT(ADDRESS($M503,38))&lt;&gt;"UL"),INDIRECT(ADDRESS($M503,COLUMN()-11)),0),0))</f>
        <v>0</v>
      </c>
      <c r="BP503" s="210" cm="1">
        <f t="array" aca="1" ref="BP503" ca="1">SUM(IF($C503&gt;0,IF(AND(INDIRECT(ADDRESS($C503,44))=0,INDIRECT(ADDRESS($C503,38))&lt;&gt;"UL"),INDIRECT(ADDRESS($C503,COLUMN()-12)),0),0), IF($D503&gt;0,IF(AND(INDIRECT(ADDRESS($D503,44))=0,INDIRECT(ADDRESS($D503,38))&lt;&gt;"UL"),INDIRECT(ADDRESS($D503,COLUMN()-12)),0),0), IF($E503&gt;0,IF(AND(INDIRECT(ADDRESS($E503,44))=0,INDIRECT(ADDRESS($E503,38))&lt;&gt;"UL"),INDIRECT(ADDRESS($E503,COLUMN()-12)),0),0), IF($F503&gt;0,IF(AND(INDIRECT(ADDRESS($F503,44))=0,INDIRECT(ADDRESS($F503,38))&lt;&gt;"UL"),INDIRECT(ADDRESS($F503,COLUMN()-12)),0),0), IF($G503&gt;0,IF(AND(INDIRECT(ADDRESS($G503,44))=0,INDIRECT(ADDRESS($G503,38))&lt;&gt;"UL"),INDIRECT(ADDRESS($G503,COLUMN()-12)),0),0), IF($H503&gt;0,IF(AND(INDIRECT(ADDRESS($H503,44))=0,INDIRECT(ADDRESS($H503,38))&lt;&gt;"UL"),INDIRECT(ADDRESS($H503,COLUMN()-12)),0),0), IF($I503&gt;0,IF(AND(INDIRECT(ADDRESS($I503,44))=0,INDIRECT(ADDRESS($I503,38))&lt;&gt;"UL"),INDIRECT(ADDRESS($I503,COLUMN()-12)),0),0), IF($J503&gt;0,IF(AND(INDIRECT(ADDRESS($J503,44))=0,INDIRECT(ADDRESS($J503,38))&lt;&gt;"UL"),INDIRECT(ADDRESS($J503,COLUMN()-12)),0),0), IF($K503&gt;0,IF(AND(INDIRECT(ADDRESS($K503,44))=0,INDIRECT(ADDRESS($K503,38))&lt;&gt;"UL"),INDIRECT(ADDRESS($K503,COLUMN()-11)),0),0), IF($L503&gt;0,IF(AND(INDIRECT(ADDRESS($L503,44))=0,INDIRECT(ADDRESS($L503,38))&lt;&gt;"UL"),INDIRECT(ADDRESS($L503,COLUMN()-11)),0),0), IF($M503&gt;0,IF(AND(INDIRECT(ADDRESS($M503,44))=0,INDIRECT(ADDRESS($M503,38))&lt;&gt;"UL"),INDIRECT(ADDRESS($M503,COLUMN()-11)),0),0))</f>
        <v>0</v>
      </c>
      <c r="BQ503" s="210">
        <f t="shared" ca="1" si="356"/>
        <v>0</v>
      </c>
      <c r="BR503" s="214" t="e">
        <f t="shared" ca="1" si="357"/>
        <v>#DIV/0!</v>
      </c>
      <c r="BS503" s="215"/>
      <c r="BT503" s="207">
        <f t="shared" ca="1" si="358"/>
        <v>0</v>
      </c>
      <c r="BU503" s="216" t="e">
        <f t="shared" ca="1" si="359"/>
        <v>#DIV/0!</v>
      </c>
      <c r="BV503" s="210" t="s">
        <v>34</v>
      </c>
      <c r="BW503" s="210" cm="1">
        <f t="array" aca="1" ref="BW503" ca="1">SUM(IF($C503&gt;0,IF(AND(INDIRECT(ADDRESS($C503,44))=0,INDIRECT(ADDRESS($C503,38))="UL",ISERROR(SEARCH("Rear",INDIRECT(ADDRESS($C503,33)))),ISERROR(SEARCH("Side",INDIRECT(ADDRESS($C503,33))))),INDIRECT(ADDRESS($C503,COLUMN())),0),0),IF($D503&gt;0,IF(AND(INDIRECT(ADDRESS($D503,44))=0,INDIRECT(ADDRESS($D503,38))="UL",ISERROR(SEARCH("Rear",INDIRECT(ADDRESS($D503,33)))),ISERROR(SEARCH("Side",INDIRECT(ADDRESS($D503,33))))),INDIRECT(ADDRESS($D503,COLUMN())),0),0),IF($E503&gt;0,IF(AND(INDIRECT(ADDRESS($E503,44))=0,INDIRECT(ADDRESS($E503,38))="UL",ISERROR(SEARCH("Rear",INDIRECT(ADDRESS($E503,33)))),ISERROR(SEARCH("Side",INDIRECT(ADDRESS($E503,33))))),INDIRECT(ADDRESS($E503,COLUMN())),0),0),IF($F503&gt;0,IF(AND(INDIRECT(ADDRESS($F503,44))=0,INDIRECT(ADDRESS($F503,38))="UL",ISERROR(SEARCH("Rear",INDIRECT(ADDRESS($F503,33)))),ISERROR(SEARCH("Side",INDIRECT(ADDRESS($F503,33))))),INDIRECT(ADDRESS($F503,COLUMN())),0),0),IF($G503&gt;0,IF(AND(INDIRECT(ADDRESS($G503,44))=0,INDIRECT(ADDRESS($G503,38))="UL",ISERROR(SEARCH("Rear",INDIRECT(ADDRESS($G503,33)))),ISERROR(SEARCH("Side",INDIRECT(ADDRESS($G503,33))))),INDIRECT(ADDRESS($G503,COLUMN())),0),0),IF($H503&gt;0,IF(AND(INDIRECT(ADDRESS($H503,44))=0,INDIRECT(ADDRESS($H503,38))="UL",ISERROR(SEARCH("Rear",INDIRECT(ADDRESS($H503,33)))),ISERROR(SEARCH("Side",INDIRECT(ADDRESS($H503,33))))),INDIRECT(ADDRESS($H503,COLUMN())),0),0),IF($I503&gt;0,IF(AND(INDIRECT(ADDRESS($I503,44))=0,INDIRECT(ADDRESS($I503,38))="UL",ISERROR(SEARCH("Rear",INDIRECT(ADDRESS($I503,33)))),ISERROR(SEARCH("Side",INDIRECT(ADDRESS($I503,33))))),INDIRECT(ADDRESS($I503,COLUMN())),0),0),IF($J503&gt;0,IF(AND(INDIRECT(ADDRESS($J503,44))=0,INDIRECT(ADDRESS($J503,38))="UL",ISERROR(SEARCH("Rear",INDIRECT(ADDRESS($J503,33)))),ISERROR(SEARCH("Side",INDIRECT(ADDRESS($J503,33))))),INDIRECT(ADDRESS($J503,COLUMN())),0),0),IF($K503&gt;0,IF(AND(INDIRECT(ADDRESS($K503,44))=0,INDIRECT(ADDRESS($K503,38))="UL",ISERROR(SEARCH("Rear",INDIRECT(ADDRESS($K503,33)))),ISERROR(SEARCH("Side",INDIRECT(ADDRESS($K503,33))))),INDIRECT(ADDRESS($K503,COLUMN())),0),0),IF($L503&gt;0,IF(AND(INDIRECT(ADDRESS($L503,44))=0,INDIRECT(ADDRESS($L503,38))="UL",ISERROR(SEARCH("Rear",INDIRECT(ADDRESS($L503,33)))),ISERROR(SEARCH("Side",INDIRECT(ADDRESS($L503,33))))),INDIRECT(ADDRESS($L503,COLUMN())),0),0),IF($M503&gt;0,IF(AND(INDIRECT(ADDRESS($M503,44))=0,INDIRECT(ADDRESS($M503,38))="UL",ISERROR(SEARCH("Rear",INDIRECT(ADDRESS($M503,33)))),ISERROR(SEARCH("Side",INDIRECT(ADDRESS($M503,33))))),INDIRECT(ADDRESS($M503,COLUMN())),0),0))</f>
        <v>0</v>
      </c>
      <c r="BX503" s="210">
        <f t="shared" ca="1" si="360"/>
        <v>0</v>
      </c>
      <c r="BY503" s="210" cm="1">
        <f t="array" aca="1" ref="BY503" ca="1">SUM(IF($C503&gt;0,IF(AND(INDIRECT(ADDRESS($C503,44))=0,INDIRECT(ADDRESS($C503,38))="UL"),INDIRECT(ADDRESS($C503,COLUMN())),0),0),IF($D503&gt;0,IF(AND(INDIRECT(ADDRESS($D503,44))=0,INDIRECT(ADDRESS($D503,38))="UL"),INDIRECT(ADDRESS($D503,COLUMN())),0),0),IF($E503&gt;0,IF(AND(INDIRECT(ADDRESS($E503,44))=0,INDIRECT(ADDRESS($E503,38))="UL"),INDIRECT(ADDRESS($E503,COLUMN())),0),0),IF($F503&gt;0,IF(AND(INDIRECT(ADDRESS($F503,44))=0,INDIRECT(ADDRESS($F503,38))="UL"),INDIRECT(ADDRESS($F503,COLUMN())),0),0),IF($G503&gt;0,IF(AND(INDIRECT(ADDRESS($G503,44))=0,INDIRECT(ADDRESS($G503,38))="UL"),INDIRECT(ADDRESS($G503,COLUMN())),0),0),IF($H503&gt;0,IF(AND(INDIRECT(ADDRESS($H503,44))=0,INDIRECT(ADDRESS($H503,38))="UL"),INDIRECT(ADDRESS($H503,COLUMN())),0),0),IF($I503&gt;0,IF(AND(INDIRECT(ADDRESS($I503,44))=0,INDIRECT(ADDRESS($I503,38))="UL"),INDIRECT(ADDRESS($I503,COLUMN())),0),0),IF($J503&gt;0,IF(AND(INDIRECT(ADDRESS($J503,44))=0,INDIRECT(ADDRESS($J503,38))="UL"),INDIRECT(ADDRESS($J503,COLUMN())),0),0),IF($K503&gt;0,IF(AND(INDIRECT(ADDRESS($K503,44))=0,INDIRECT(ADDRESS($K503,38))="UL"),INDIRECT(ADDRESS($K503,COLUMN())),0),0),IF($L503&gt;0,IF(AND(INDIRECT(ADDRESS($L503,44))=0,INDIRECT(ADDRESS($L503,38))="UL"),INDIRECT(ADDRESS($L503,COLUMN())),0),0),IF($M503&gt;0,IF(AND(INDIRECT(ADDRESS($M503,44))=0,INDIRECT(ADDRESS($M503,38))="UL"),INDIRECT(ADDRESS($M503,COLUMN())),0),0))</f>
        <v>0</v>
      </c>
      <c r="BZ503" s="210" cm="1">
        <f t="array" aca="1" ref="BZ503" ca="1">SUM(IF($C503&gt;0,IF(AND(INDIRECT(ADDRESS($C503,44))=0,INDIRECT(ADDRESS($C503,38))="UL"),INDIRECT(ADDRESS($C503,COLUMN())),0),0),IF($D503&gt;0,IF(AND(INDIRECT(ADDRESS($D503,44))=0,INDIRECT(ADDRESS($D503,38))="UL"),INDIRECT(ADDRESS($D503,COLUMN())),0),0),IF($E503&gt;0,IF(AND(INDIRECT(ADDRESS($E503,44))=0,INDIRECT(ADDRESS($E503,38))="UL"),INDIRECT(ADDRESS($E503,COLUMN())),0),0),IF($F503&gt;0,IF(AND(INDIRECT(ADDRESS($F503,44))=0,INDIRECT(ADDRESS($F503,38))="UL"),INDIRECT(ADDRESS($F503,COLUMN())),0),0),IF($G503&gt;0,IF(AND(INDIRECT(ADDRESS($G503,44))=0,INDIRECT(ADDRESS($G503,38))="UL"),INDIRECT(ADDRESS($G503,COLUMN())),0),0),IF($H503&gt;0,IF(AND(INDIRECT(ADDRESS($H503,44))=0,INDIRECT(ADDRESS($H503,38))="UL"),INDIRECT(ADDRESS($H503,COLUMN())),0),0),IF($I503&gt;0,IF(AND(INDIRECT(ADDRESS($I503,44))=0,INDIRECT(ADDRESS($I503,38))="UL"),INDIRECT(ADDRESS($I503,COLUMN())),0),0),IF($J503&gt;0,IF(AND(INDIRECT(ADDRESS($J503,44))=0,INDIRECT(ADDRESS($J503,38))="UL"),INDIRECT(ADDRESS($J503,COLUMN())),0),0),IF($K503&gt;0,IF(AND(INDIRECT(ADDRESS($K503,44))=0,INDIRECT(ADDRESS($K503,38))="UL"),INDIRECT(ADDRESS($K503,COLUMN())),0),0),IF($L503&gt;0,IF(AND(INDIRECT(ADDRESS($L503,44))=0,INDIRECT(ADDRESS($L503,38))="UL"),INDIRECT(ADDRESS($L503,COLUMN())),0),0),IF($M503&gt;0,IF(AND(INDIRECT(ADDRESS($M503,44))=0,INDIRECT(ADDRESS($M503,38))="UL"),INDIRECT(ADDRESS($M503,COLUMN())),0),0))</f>
        <v>0</v>
      </c>
      <c r="CA503" s="210">
        <f t="shared" ca="1" si="361"/>
        <v>0</v>
      </c>
      <c r="CB503" s="210" cm="1">
        <f t="array" aca="1" ref="CB503" ca="1">SUM(IF($C503&gt;0,IF(AND(INDIRECT(ADDRESS($C503,44))=0,INDIRECT(ADDRESS($C503,38))&lt;&gt;"UL"),INDIRECT(ADDRESS($C503,COLUMN())),0),0),IF($D503&gt;0,IF(AND(INDIRECT(ADDRESS($D503,44))=0,INDIRECT(ADDRESS($D503,38))&lt;&gt;"UL"),INDIRECT(ADDRESS($D503,COLUMN())),0),0),IF($E503&gt;0,IF(AND(INDIRECT(ADDRESS($E503,44))=0,INDIRECT(ADDRESS($E503,38))&lt;&gt;"UL"),INDIRECT(ADDRESS($E503,COLUMN())),0),0),IF($F503&gt;0,IF(AND(INDIRECT(ADDRESS($F503,44))=0,INDIRECT(ADDRESS($F503,38))&lt;&gt;"UL"),INDIRECT(ADDRESS($F503,COLUMN())),0),0),IF($G503&gt;0,IF(AND(INDIRECT(ADDRESS($G503,44))=0,INDIRECT(ADDRESS($G503,38))&lt;&gt;"UL"),INDIRECT(ADDRESS($G503,COLUMN())),0),0),IF($H503&gt;0,IF(AND(INDIRECT(ADDRESS($H503,44))=0,INDIRECT(ADDRESS($H503,38))&lt;&gt;"UL"),INDIRECT(ADDRESS($H503,COLUMN())),0),0),IF($I503&gt;0,IF(AND(INDIRECT(ADDRESS($I503,44))=0,INDIRECT(ADDRESS($I503,38))&lt;&gt;"UL"),INDIRECT(ADDRESS($I503,COLUMN())),0),0),IF($J503&gt;0,IF(AND(INDIRECT(ADDRESS($J503,44))=0,INDIRECT(ADDRESS($J503,38))&lt;&gt;"UL"),INDIRECT(ADDRESS($J503,COLUMN())),0),0),IF($K503&gt;0,IF(AND(INDIRECT(ADDRESS($K503,44))=0,INDIRECT(ADDRESS($K503,38))&lt;&gt;"UL"),INDIRECT(ADDRESS($K503,COLUMN())),0),0),IF($L503&gt;0,IF(AND(INDIRECT(ADDRESS($L503,44))=0,INDIRECT(ADDRESS($L503,38))&lt;&gt;"UL"),INDIRECT(ADDRESS($L503,COLUMN())),0),0),IF($M503&gt;0,IF(AND(INDIRECT(ADDRESS($M503,44))=0,INDIRECT(ADDRESS($M503,38))&lt;&gt;"UL"),INDIRECT(ADDRESS($M503,COLUMN())),0),0))</f>
        <v>0</v>
      </c>
      <c r="CC503" s="210">
        <f t="shared" ca="1" si="362"/>
        <v>0</v>
      </c>
      <c r="CD503" s="210" cm="1">
        <f t="array" aca="1" ref="CD503" ca="1">SUM(IF($C503&gt;0,IF(AND(INDIRECT(ADDRESS($C503,44))=0,INDIRECT(ADDRESS($C503,38))&lt;&gt;"UL"),INDIRECT(ADDRESS($C503,COLUMN())),0),0),IF($D503&gt;0,IF(AND(INDIRECT(ADDRESS($D503,44))=0,INDIRECT(ADDRESS($D503,38))&lt;&gt;"UL"),INDIRECT(ADDRESS($D503,COLUMN())),0),0),IF($E503&gt;0,IF(AND(INDIRECT(ADDRESS($E503,44))=0,INDIRECT(ADDRESS($E503,38))&lt;&gt;"UL"),INDIRECT(ADDRESS($E503,COLUMN())),0),0),IF($F503&gt;0,IF(AND(INDIRECT(ADDRESS($F503,44))=0,INDIRECT(ADDRESS($F503,38))&lt;&gt;"UL"),INDIRECT(ADDRESS($F503,COLUMN())),0),0),IF($G503&gt;0,IF(AND(INDIRECT(ADDRESS($G503,44))=0,INDIRECT(ADDRESS($G503,38))&lt;&gt;"UL"),INDIRECT(ADDRESS($G503,COLUMN())),0),0),IF($H503&gt;0,IF(AND(INDIRECT(ADDRESS($H503,44))=0,INDIRECT(ADDRESS($H503,38))&lt;&gt;"UL"),INDIRECT(ADDRESS($H503,COLUMN())),0),0),IF($I503&gt;0,IF(AND(INDIRECT(ADDRESS($I503,44))=0,INDIRECT(ADDRESS($I503,38))&lt;&gt;"UL"),INDIRECT(ADDRESS($I503,COLUMN())),0),0),IF($J503&gt;0,IF(AND(INDIRECT(ADDRESS($J503,44))=0,INDIRECT(ADDRESS($J503,38))&lt;&gt;"UL"),INDIRECT(ADDRESS($J503,COLUMN())),0),0),IF($K503&gt;0,IF(AND(INDIRECT(ADDRESS($K503,44))=0,INDIRECT(ADDRESS($K503,38))&lt;&gt;"UL"),INDIRECT(ADDRESS($K503,COLUMN())),0),0),IF($L503&gt;0,IF(AND(INDIRECT(ADDRESS($L503,44))=0,INDIRECT(ADDRESS($L503,38))&lt;&gt;"UL"),INDIRECT(ADDRESS($L503,COLUMN())),0),0),IF($M503&gt;0,IF(AND(INDIRECT(ADDRESS($M503,44))=0,INDIRECT(ADDRESS($M503,38))&lt;&gt;"UL"),INDIRECT(ADDRESS($M503,COLUMN())),0),0))</f>
        <v>0</v>
      </c>
      <c r="CE503" s="210" cm="1">
        <f t="array" aca="1" ref="CE503" ca="1">SUM(IF($C503&gt;0,IF(AND(INDIRECT(ADDRESS($C503,44))=0,INDIRECT(ADDRESS($C503,38))&lt;&gt;"UL"),INDIRECT(ADDRESS($C503,COLUMN())),0),0),IF($D503&gt;0,IF(AND(INDIRECT(ADDRESS($D503,44))=0,INDIRECT(ADDRESS($D503,38))&lt;&gt;"UL"),INDIRECT(ADDRESS($D503,COLUMN())),0),0),IF($E503&gt;0,IF(AND(INDIRECT(ADDRESS($E503,44))=0,INDIRECT(ADDRESS($E503,38))&lt;&gt;"UL"),INDIRECT(ADDRESS($E503,COLUMN())),0),0),IF($F503&gt;0,IF(AND(INDIRECT(ADDRESS($F503,44))=0,INDIRECT(ADDRESS($F503,38))&lt;&gt;"UL"),INDIRECT(ADDRESS($F503,COLUMN())),0),0),IF($G503&gt;0,IF(AND(INDIRECT(ADDRESS($G503,44))=0,INDIRECT(ADDRESS($G503,38))&lt;&gt;"UL"),INDIRECT(ADDRESS($G503,COLUMN())),0),0),IF($H503&gt;0,IF(AND(INDIRECT(ADDRESS($H503,44))=0,INDIRECT(ADDRESS($H503,38))&lt;&gt;"UL"),INDIRECT(ADDRESS($H503,COLUMN())),0),0),IF($I503&gt;0,IF(AND(INDIRECT(ADDRESS($I503,44))=0,INDIRECT(ADDRESS($I503,38))&lt;&gt;"UL"),INDIRECT(ADDRESS($I503,COLUMN())),0),0),IF($J503&gt;0,IF(AND(INDIRECT(ADDRESS($J503,44))=0,INDIRECT(ADDRESS($J503,38))&lt;&gt;"UL"),INDIRECT(ADDRESS($J503,COLUMN())),0),0),IF($K503&gt;0,IF(AND(INDIRECT(ADDRESS($K503,44))=0,INDIRECT(ADDRESS($K503,38))&lt;&gt;"UL"),INDIRECT(ADDRESS($K503,COLUMN())),0),0),IF($L503&gt;0,IF(AND(INDIRECT(ADDRESS($L503,44))=0,INDIRECT(ADDRESS($L503,38))&lt;&gt;"UL"),INDIRECT(ADDRESS($L503,COLUMN())),0),0),IF($M503&gt;0,IF(AND(INDIRECT(ADDRESS($M503,44))=0,INDIRECT(ADDRESS($M503,38))&lt;&gt;"UL"),INDIRECT(ADDRESS($M503,COLUMN())),0),0))</f>
        <v>0</v>
      </c>
      <c r="CF503" s="210">
        <f t="shared" ca="1" si="363"/>
        <v>0</v>
      </c>
      <c r="CG503" s="210">
        <f t="shared" ca="1" si="364"/>
        <v>0</v>
      </c>
      <c r="CH503" s="210" t="e">
        <f t="shared" ca="1" si="365"/>
        <v>#DIV/0!</v>
      </c>
      <c r="CI503" s="213">
        <f t="shared" si="366"/>
        <v>0</v>
      </c>
      <c r="CJ503" s="213"/>
      <c r="CK503" s="210" cm="1">
        <f t="array" aca="1" ref="CK503" ca="1">IF(AU503="S", SUM(IF($C503&gt;0,IF(INDIRECT(ADDRESS($C503,43))&lt;&gt;1,INDIRECT(ADDRESS($C503,48)),0),0), IF($D503&gt;0,IF(INDIRECT(ADDRESS($D503,43))&lt;&gt;1,INDIRECT(ADDRESS($D503,48)),0),0), IF($E503&gt;0,IF(INDIRECT(ADDRESS($E503,43))&lt;&gt;1,INDIRECT(ADDRESS($E503,48)),0),0), IF($F503&gt;0,IF(INDIRECT(ADDRESS($F503,43))&lt;&gt;1,INDIRECT(ADDRESS($F503,48)),0),0), IF($G503&gt;0,IF(INDIRECT(ADDRESS($G503,43))&lt;&gt;1,INDIRECT(ADDRESS($G503,48)),0),0), IF($H503&gt;0,IF(INDIRECT(ADDRESS($H503,43))&lt;&gt;1,INDIRECT(ADDRESS($H503,48)),0),0), IF($I503&gt;0,IF(INDIRECT(ADDRESS($I503,43))&lt;&gt;1,INDIRECT(ADDRESS($I503,48)),0),0), IF($J503&gt;0,IF(INDIRECT(ADDRESS($J503,43))&lt;&gt;1,INDIRECT(ADDRESS($J503,48)),0),0), IF($K503&gt;0,IF(INDIRECT(ADDRESS($K503,43))&lt;&gt;1,INDIRECT(ADDRESS($K503,48)),0),0), IF($L503&gt;0,IF(INDIRECT(ADDRESS($L503,43))&lt;&gt;1,INDIRECT(ADDRESS($L503,48)),0),0), IF($M503&gt;0,IF(INDIRECT(ADDRESS($M503,43))&lt;&gt;1,INDIRECT(ADDRESS($M503,48)),0),0)), IF(AU503="L",SUM(IF($C503&gt;0,IF(INDIRECT(ADDRESS($C503,43))&lt;&gt;1,INDIRECT(ADDRESS($C503,50)),0),0), IF($D503&gt;0,IF(INDIRECT(ADDRESS($D503,43))&lt;&gt;1,INDIRECT(ADDRESS($D503,50)),0),0), IF($E503&gt;0,IF(INDIRECT(ADDRESS($E503,43))&lt;&gt;1,INDIRECT(ADDRESS($E503,50)),0),0), IF($F503&gt;0,IF(INDIRECT(ADDRESS($F503,43))&lt;&gt;1,INDIRECT(ADDRESS($F503,50)),0),0), IF($G503&gt;0,IF(INDIRECT(ADDRESS($G503,43))&lt;&gt;1,INDIRECT(ADDRESS($G503,50)),0),0), IF($G503&gt;0,IF(INDIRECT(ADDRESS($G503,43))&lt;&gt;1,INDIRECT(ADDRESS($G503,50)),0),0), IF($H503&gt;0,IF(INDIRECT(ADDRESS($H503,43))&lt;&gt;1,INDIRECT(ADDRESS($H503,50)),0),0), IF($I503&gt;0,IF(INDIRECT(ADDRESS($I503,43))&lt;&gt;1,INDIRECT(ADDRESS($I503,50)),0),0), IF($J503&gt;0,IF(INDIRECT(ADDRESS($J503,43))&lt;&gt;1,INDIRECT(ADDRESS($J503,50)),0),0), IF($K503&gt;0,IF(INDIRECT(ADDRESS($K503,43))&lt;&gt;1,INDIRECT(ADDRESS($K503,50)),0),0), IF($L503&gt;0,IF(INDIRECT(ADDRESS($L503,43))&lt;&gt;1,INDIRECT(ADDRESS($L503,50)),0),0), IF($M503&gt;0,IF(INDIRECT(ADDRESS($M503,43))&lt;&gt;1,INDIRECT(ADDRESS($M503,50)),0),0)), SUM(IF($C503&gt;0,IF(INDIRECT(ADDRESS($C503,43))&lt;&gt;1,INDIRECT(ADDRESS($C503,49)),0),0), IF($D503&gt;0,IF(INDIRECT(ADDRESS($D503,43))&lt;&gt;1,INDIRECT(ADDRESS($D503,49)),0),0), IF($E503&gt;0,IF(INDIRECT(ADDRESS($E503,43))&lt;&gt;1,INDIRECT(ADDRESS($E503,49)),0),0), IF($F503&gt;0,IF(INDIRECT(ADDRESS($F503,43))&lt;&gt;1,INDIRECT(ADDRESS($F503,49)),0),0), IF($G503&gt;0,IF(INDIRECT(ADDRESS($G503,43))&lt;&gt;1,INDIRECT(ADDRESS($G503,49)),0),0), IF($G503&gt;0,IF(INDIRECT(ADDRESS($G503,43))&lt;&gt;1,INDIRECT(ADDRESS($G503,49)),0),0), IF($H503&gt;0,IF(INDIRECT(ADDRESS($H503,43))&lt;&gt;1,INDIRECT(ADDRESS($H503,49)),0),0), IF($I503&gt;0,IF(INDIRECT(ADDRESS($I503,43))&lt;&gt;1,INDIRECT(ADDRESS($I503,49)),0),0), IF($J503&gt;0,IF(INDIRECT(ADDRESS($J503,43))&lt;&gt;1,INDIRECT(ADDRESS($J503,49)),0),0), IF($K503&gt;0,IF(INDIRECT(ADDRESS($K503,43))&lt;&gt;1,INDIRECT(ADDRESS($K503,49)),0),0), IF($L503&gt;0,IF(INDIRECT(ADDRESS($L503,43))&lt;&gt;1,INDIRECT(ADDRESS($L503,49)),0),0), IF($M503&gt;0,IF(INDIRECT(ADDRESS($M503,43))&lt;&gt;1,INDIRECT(ADDRESS($M503,49)),0),0))))</f>
        <v>0</v>
      </c>
      <c r="CL503" s="210" cm="1">
        <f t="array" aca="1" ref="CL503" ca="1">1.5*SUM(IF($C503&gt;0,IF(INDIRECT(ADDRESS($C503,44))=1,INDIRECT(ADDRESS($C503,47)),0),0),IF($D503&gt;0,IF(INDIRECT(ADDRESS($D503,44))=1,INDIRECT(ADDRESS(#REF!,47)),0),0),IF($E503&gt;0,IF(INDIRECT(ADDRESS($E503,44))=1,INDIRECT(ADDRESS($E503,47)),0),0),IF($F503&gt;0,IF(INDIRECT(ADDRESS($F503,44))=1,INDIRECT(ADDRESS($F503,47)),0),0),IF($G503&gt;0,IF(INDIRECT(ADDRESS($G503,44))=1,INDIRECT(ADDRESS($G503,47)),0),0),IF($G503&gt;0,IF(INDIRECT(ADDRESS($G503,44))=1,INDIRECT(ADDRESS($G503,47)),0),0),IF($H503&gt;0,IF(INDIRECT(ADDRESS($H503,44))=1,INDIRECT(ADDRESS($H503,47)),0),0),IF($I503&gt;0,IF(INDIRECT(ADDRESS($I503,44))=1,INDIRECT(ADDRESS($I503,47)),0),0),IF($J503&gt;0,IF(INDIRECT(ADDRESS($J503,44))=1,INDIRECT(ADDRESS($J503,47)),0),0),IF($K503&gt;0,IF(INDIRECT(ADDRESS($K503,44))=1,INDIRECT(ADDRESS($K503,47)),0),0),IF($L503&gt;0,IF(INDIRECT(ADDRESS($L503,44))=1,INDIRECT(ADDRESS($L503,47)),0),0),IF($M503&gt;0,IF(INDIRECT(ADDRESS($M503,44))=1,INDIRECT(ADDRESS($M503,47)),0),0))</f>
        <v>0</v>
      </c>
      <c r="CM503" s="207" t="e">
        <f t="shared" ca="1" si="367"/>
        <v>#DIV/0!</v>
      </c>
      <c r="CN503" s="215"/>
    </row>
    <row r="504" spans="1:92" x14ac:dyDescent="0.25">
      <c r="A504" s="65" t="s">
        <v>577</v>
      </c>
      <c r="B504" s="74">
        <v>443</v>
      </c>
      <c r="C504" s="74">
        <v>460</v>
      </c>
      <c r="D504" s="74">
        <v>461</v>
      </c>
      <c r="E504" s="74">
        <v>462</v>
      </c>
      <c r="F504" s="74">
        <v>463</v>
      </c>
      <c r="G504" s="74">
        <v>464</v>
      </c>
      <c r="H504" s="74">
        <v>465</v>
      </c>
      <c r="I504" s="74"/>
      <c r="J504" s="74"/>
      <c r="K504" s="74"/>
      <c r="L504" s="74"/>
      <c r="M504" s="74"/>
      <c r="N504" s="67">
        <f ca="1">SUM(INDIRECT(ADDRESS(B504,COLUMN())),IF(C504&gt;0,INDIRECT(ADDRESS(C504,COLUMN())),0),IF(D504&gt;0,INDIRECT(ADDRESS(D504,14)),0),IF(E504&gt;0,INDIRECT(ADDRESS(E504,COLUMN())),0),IF(F504&gt;0,INDIRECT(ADDRESS(F504,COLUMN())),0),IF(G504&gt;0,INDIRECT(ADDRESS(G504,COLUMN())),0),IF(H504&gt;0,INDIRECT(ADDRESS(H504,COLUMN())),0),IF(I504&gt;0,INDIRECT(ADDRESS(I504,COLUMN())),0),IF(J504&gt;0,INDIRECT(ADDRESS(J504,COLUMN())),0),IF(K504&gt;0,INDIRECT(ADDRESS(K504,COLUMN())),0),IF(L504&gt;0,INDIRECT(ADDRESS(L504,COLUMN())),0),IF(M504&gt;0,INDIRECT(ADDRESS(M504,COLUMN())),0))</f>
        <v>48</v>
      </c>
      <c r="O504" s="67" t="str" cm="1">
        <f t="array" aca="1" ref="O504" ca="1">INDIRECT(ADDRESS($B504,COLUMN()))</f>
        <v>Bomber</v>
      </c>
      <c r="P504" s="67" cm="1">
        <f t="array" aca="1" ref="P504" ca="1">INDIRECT(ADDRESS($B504,COLUMN()))</f>
        <v>8</v>
      </c>
      <c r="Q504" s="67" cm="1">
        <f t="array" aca="1" ref="Q504" ca="1">INDIRECT(ADDRESS($B504,COLUMN()))</f>
        <v>4</v>
      </c>
      <c r="R504" s="67" cm="1">
        <f t="array" aca="1" ref="R504" ca="1">INDIRECT(ADDRESS($B504,COLUMN()))</f>
        <v>0</v>
      </c>
      <c r="S504" s="67" cm="1">
        <f t="array" aca="1" ref="S504" ca="1">INDIRECT(ADDRESS($B504,COLUMN()))</f>
        <v>2</v>
      </c>
      <c r="T504" s="67" t="str" cm="1">
        <f t="array" aca="1" ref="T504" ca="1">INDIRECT(ADDRESS($B504,COLUMN()))</f>
        <v>1-4</v>
      </c>
      <c r="U504" s="67" cm="1">
        <f t="array" aca="1" ref="U504" ca="1">INDIRECT(ADDRESS($B504,COLUMN()))</f>
        <v>4</v>
      </c>
      <c r="V504" s="67" cm="1">
        <f t="array" aca="1" ref="V504" ca="1">INDIRECT(ADDRESS($B504,COLUMN()))</f>
        <v>0</v>
      </c>
      <c r="W504" s="67" cm="1">
        <f t="array" aca="1" ref="W504" ca="1">INDIRECT(ADDRESS($B504,COLUMN()))</f>
        <v>3</v>
      </c>
      <c r="X504" s="67" cm="1">
        <f t="array" aca="1" ref="X504" ca="1">INDIRECT(ADDRESS($B504,COLUMN()))</f>
        <v>5</v>
      </c>
      <c r="Y504" s="67" cm="1">
        <f t="array" aca="1" ref="Y504" ca="1">INDIRECT(ADDRESS($B504,COLUMN()))</f>
        <v>0</v>
      </c>
      <c r="Z504" s="67" cm="1">
        <f t="array" aca="1" ref="Z504" ca="1">INDIRECT(ADDRESS($B504,COLUMN()))</f>
        <v>5</v>
      </c>
      <c r="AA504" s="67">
        <f>AA498</f>
        <v>0</v>
      </c>
      <c r="AB504" s="56">
        <f ca="1">((U504/8)^$V$296)*((((X504-(Y504-1)/2)/8)^$X$296)*((S504/3)^$S$296))*(((8-W504)/6)^$W$296)</f>
        <v>0.74703496601370634</v>
      </c>
      <c r="AC504" s="56">
        <f ca="1">SUM(((25/N504)^$Z$296)*(AB504/$AB$34))</f>
        <v>0.57691308537879782</v>
      </c>
      <c r="AD504" s="56">
        <f ca="1">(P504/($CN$34*(1/AC504)))</f>
        <v>4.0133084200264202</v>
      </c>
      <c r="AF504" s="52"/>
      <c r="AG504" s="52"/>
      <c r="AH504" s="57"/>
      <c r="AI504" s="57"/>
      <c r="AJ504" s="57"/>
      <c r="AK504" s="57"/>
      <c r="AL504" s="57"/>
      <c r="AM504" s="57"/>
      <c r="AN504" s="57"/>
      <c r="AO504" s="57"/>
      <c r="AP504" s="57"/>
      <c r="AQ504" s="57"/>
      <c r="AR504" s="57"/>
      <c r="AS504" s="57"/>
      <c r="AT504" s="52"/>
      <c r="AU504" s="54" t="s">
        <v>113</v>
      </c>
      <c r="AV504" s="57" cm="1">
        <f t="array" aca="1" ref="AV504" ca="1">SUM(IF($C504&gt;0,IF(AND(INDIRECT(ADDRESS($C504,44))=0,INDIRECT(ADDRESS($C504,38))="UL",ISERROR(SEARCH("Rear",INDIRECT(ADDRESS($C504,33)))),ISERROR(SEARCH("Side",INDIRECT(ADDRESS($C504,33))))),INDIRECT(ADDRESS($C504,COLUMN())),0),0),IF($D504&gt;0,IF(AND(INDIRECT(ADDRESS($D504,44))=0,INDIRECT(ADDRESS($D504,38))="UL",ISERROR(SEARCH("Rear",INDIRECT(ADDRESS($D504,33)))),ISERROR(SEARCH("Side",INDIRECT(ADDRESS($D504,33))))),INDIRECT(ADDRESS($D504,COLUMN())),0),0),IF($E504&gt;0,IF(AND(INDIRECT(ADDRESS($E504,44))=0,INDIRECT(ADDRESS($E504,38))="UL",ISERROR(SEARCH("Rear",INDIRECT(ADDRESS($E504,33)))),ISERROR(SEARCH("Side",INDIRECT(ADDRESS($E504,33))))),INDIRECT(ADDRESS($E504,COLUMN())),0),0),IF($F504&gt;0,IF(AND(INDIRECT(ADDRESS($F504,44))=0,INDIRECT(ADDRESS($F504,38))="UL",ISERROR(SEARCH("Rear",INDIRECT(ADDRESS($F504,33)))),ISERROR(SEARCH("Side",INDIRECT(ADDRESS($F504,33))))),INDIRECT(ADDRESS($F504,COLUMN())),0),0),IF($G504&gt;0,IF(AND(INDIRECT(ADDRESS($G504,44))=0,INDIRECT(ADDRESS($G504,38))="UL",ISERROR(SEARCH("Rear",INDIRECT(ADDRESS($G504,33)))),ISERROR(SEARCH("Side",INDIRECT(ADDRESS($G504,33))))),INDIRECT(ADDRESS($G504,COLUMN())),0),0),IF($H504&gt;0,IF(AND(INDIRECT(ADDRESS($H504,44))=0,INDIRECT(ADDRESS($H504,38))="UL",ISERROR(SEARCH("Rear",INDIRECT(ADDRESS($H504,33)))),ISERROR(SEARCH("Side",INDIRECT(ADDRESS($H504,33))))),INDIRECT(ADDRESS($H504,COLUMN())),0),0),IF($I504&gt;0,IF(AND(INDIRECT(ADDRESS($I504,44))=0,INDIRECT(ADDRESS($I504,38))="UL",ISERROR(SEARCH("Rear",INDIRECT(ADDRESS($I504,33)))),ISERROR(SEARCH("Side",INDIRECT(ADDRESS($I504,33))))),INDIRECT(ADDRESS($I504,COLUMN())),0),0),IF($J504&gt;0,IF(AND(INDIRECT(ADDRESS($J504,44))=0,INDIRECT(ADDRESS($J504,38))="UL",ISERROR(SEARCH("Rear",INDIRECT(ADDRESS($J504,33)))),ISERROR(SEARCH("Side",INDIRECT(ADDRESS($J504,33))))),INDIRECT(ADDRESS($J504,COLUMN())),0),0),IF($K504&gt;0,IF(AND(INDIRECT(ADDRESS($K504,44))=0,INDIRECT(ADDRESS($K504,38))="UL",ISERROR(SEARCH("Rear",INDIRECT(ADDRESS($K504,33)))),ISERROR(SEARCH("Side",INDIRECT(ADDRESS($K504,33))))),INDIRECT(ADDRESS($K504,COLUMN())),0),0),IF($L504&gt;0,IF(AND(INDIRECT(ADDRESS($L504,44))=0,INDIRECT(ADDRESS($L504,38))="UL",ISERROR(SEARCH("Rear",INDIRECT(ADDRESS($L504,33)))),ISERROR(SEARCH("Side",INDIRECT(ADDRESS($L504,33))))),INDIRECT(ADDRESS($L504,COLUMN())),0),0),IF($M504&gt;0,IF(AND(INDIRECT(ADDRESS($M504,44))=0,INDIRECT(ADDRESS($M504,38))="UL",ISERROR(SEARCH("Rear",INDIRECT(ADDRESS($M504,33)))),ISERROR(SEARCH("Side",INDIRECT(ADDRESS($M504,33))))),INDIRECT(ADDRESS($M504,COLUMN())),0),0))</f>
        <v>1.7777777777777777</v>
      </c>
      <c r="AW504" s="57" cm="1">
        <f t="array" aca="1" ref="AW504" ca="1">SUM(IF($C504&gt;0,IF(AND(INDIRECT(ADDRESS($C504,44))=0,INDIRECT(ADDRESS($C504,38))="UL",ISERROR(SEARCH("Rear",INDIRECT(ADDRESS($C504,33)))),ISERROR(SEARCH("Side",INDIRECT(ADDRESS($C504,33))))),INDIRECT(ADDRESS($C504,COLUMN())),0),0),IF($D504&gt;0,IF(AND(INDIRECT(ADDRESS($D504,44))=0,INDIRECT(ADDRESS($D504,38))="UL",ISERROR(SEARCH("Rear",INDIRECT(ADDRESS($D504,33)))),ISERROR(SEARCH("Side",INDIRECT(ADDRESS($D504,33))))),INDIRECT(ADDRESS($D504,COLUMN())),0),0),IF($E504&gt;0,IF(AND(INDIRECT(ADDRESS($E504,44))=0,INDIRECT(ADDRESS($E504,38))="UL",ISERROR(SEARCH("Rear",INDIRECT(ADDRESS($E504,33)))),ISERROR(SEARCH("Side",INDIRECT(ADDRESS($E504,33))))),INDIRECT(ADDRESS($E504,COLUMN())),0),0),IF($F504&gt;0,IF(AND(INDIRECT(ADDRESS($F504,44))=0,INDIRECT(ADDRESS($F504,38))="UL",ISERROR(SEARCH("Rear",INDIRECT(ADDRESS($F504,33)))),ISERROR(SEARCH("Side",INDIRECT(ADDRESS($F504,33))))),INDIRECT(ADDRESS($F504,COLUMN())),0),0),IF($G504&gt;0,IF(AND(INDIRECT(ADDRESS($G504,44))=0,INDIRECT(ADDRESS($G504,38))="UL",ISERROR(SEARCH("Rear",INDIRECT(ADDRESS($G504,33)))),ISERROR(SEARCH("Side",INDIRECT(ADDRESS($G504,33))))),INDIRECT(ADDRESS($G504,COLUMN())),0),0),IF($H504&gt;0,IF(AND(INDIRECT(ADDRESS($H504,44))=0,INDIRECT(ADDRESS($H504,38))="UL",ISERROR(SEARCH("Rear",INDIRECT(ADDRESS($H504,33)))),ISERROR(SEARCH("Side",INDIRECT(ADDRESS($H504,33))))),INDIRECT(ADDRESS($H504,COLUMN())),0),0),IF($I504&gt;0,IF(AND(INDIRECT(ADDRESS($I504,44))=0,INDIRECT(ADDRESS($I504,38))="UL",ISERROR(SEARCH("Rear",INDIRECT(ADDRESS($I504,33)))),ISERROR(SEARCH("Side",INDIRECT(ADDRESS($I504,33))))),INDIRECT(ADDRESS($I504,COLUMN())),0),0),IF($J504&gt;0,IF(AND(INDIRECT(ADDRESS($J504,44))=0,INDIRECT(ADDRESS($J504,38))="UL",ISERROR(SEARCH("Rear",INDIRECT(ADDRESS($J504,33)))),ISERROR(SEARCH("Side",INDIRECT(ADDRESS($J504,33))))),INDIRECT(ADDRESS($J504,COLUMN())),0),0),IF($K504&gt;0,IF(AND(INDIRECT(ADDRESS($K504,44))=0,INDIRECT(ADDRESS($K504,38))="UL",ISERROR(SEARCH("Rear",INDIRECT(ADDRESS($K504,33)))),ISERROR(SEARCH("Side",INDIRECT(ADDRESS($K504,33))))),INDIRECT(ADDRESS($K504,COLUMN())),0),0),IF($L504&gt;0,IF(AND(INDIRECT(ADDRESS($L504,44))=0,INDIRECT(ADDRESS($L504,38))="UL",ISERROR(SEARCH("Rear",INDIRECT(ADDRESS($L504,33)))),ISERROR(SEARCH("Side",INDIRECT(ADDRESS($L504,33))))),INDIRECT(ADDRESS($L504,COLUMN())),0),0),IF($M504&gt;0,IF(AND(INDIRECT(ADDRESS($M504,44))=0,INDIRECT(ADDRESS($M504,38))="UL",ISERROR(SEARCH("Rear",INDIRECT(ADDRESS($M504,33)))),ISERROR(SEARCH("Side",INDIRECT(ADDRESS($M504,33))))),INDIRECT(ADDRESS($M504,COLUMN())),0),0))</f>
        <v>1.7777777777777777</v>
      </c>
      <c r="AX504" s="57" cm="1">
        <f t="array" aca="1" ref="AX504" ca="1">SUM(IF($C504&gt;0,IF(AND(INDIRECT(ADDRESS($C504,44))=0,INDIRECT(ADDRESS($C504,38))="UL",ISERROR(SEARCH("Rear",INDIRECT(ADDRESS($C504,33)))),ISERROR(SEARCH("Side",INDIRECT(ADDRESS($C504,33))))),INDIRECT(ADDRESS($C504,COLUMN())),0),0),IF($D504&gt;0,IF(AND(INDIRECT(ADDRESS($D504,44))=0,INDIRECT(ADDRESS($D504,38))="UL",ISERROR(SEARCH("Rear",INDIRECT(ADDRESS($D504,33)))),ISERROR(SEARCH("Side",INDIRECT(ADDRESS($D504,33))))),INDIRECT(ADDRESS($D504,COLUMN())),0),0),IF($E504&gt;0,IF(AND(INDIRECT(ADDRESS($E504,44))=0,INDIRECT(ADDRESS($E504,38))="UL",ISERROR(SEARCH("Rear",INDIRECT(ADDRESS($E504,33)))),ISERROR(SEARCH("Side",INDIRECT(ADDRESS($E504,33))))),INDIRECT(ADDRESS($E504,COLUMN())),0),0),IF($F504&gt;0,IF(AND(INDIRECT(ADDRESS($F504,44))=0,INDIRECT(ADDRESS($F504,38))="UL",ISERROR(SEARCH("Rear",INDIRECT(ADDRESS($F504,33)))),ISERROR(SEARCH("Side",INDIRECT(ADDRESS($F504,33))))),INDIRECT(ADDRESS($F504,COLUMN())),0),0),IF($G504&gt;0,IF(AND(INDIRECT(ADDRESS($G504,44))=0,INDIRECT(ADDRESS($G504,38))="UL",ISERROR(SEARCH("Rear",INDIRECT(ADDRESS($G504,33)))),ISERROR(SEARCH("Side",INDIRECT(ADDRESS($G504,33))))),INDIRECT(ADDRESS($G504,COLUMN())),0),0),IF($H504&gt;0,IF(AND(INDIRECT(ADDRESS($H504,44))=0,INDIRECT(ADDRESS($H504,38))="UL",ISERROR(SEARCH("Rear",INDIRECT(ADDRESS($H504,33)))),ISERROR(SEARCH("Side",INDIRECT(ADDRESS($H504,33))))),INDIRECT(ADDRESS($H504,COLUMN())),0),0),IF($I504&gt;0,IF(AND(INDIRECT(ADDRESS($I504,44))=0,INDIRECT(ADDRESS($I504,38))="UL",ISERROR(SEARCH("Rear",INDIRECT(ADDRESS($I504,33)))),ISERROR(SEARCH("Side",INDIRECT(ADDRESS($I504,33))))),INDIRECT(ADDRESS($I504,COLUMN())),0),0),IF($J504&gt;0,IF(AND(INDIRECT(ADDRESS($J504,44))=0,INDIRECT(ADDRESS($J504,38))="UL",ISERROR(SEARCH("Rear",INDIRECT(ADDRESS($J504,33)))),ISERROR(SEARCH("Side",INDIRECT(ADDRESS($J504,33))))),INDIRECT(ADDRESS($J504,COLUMN())),0),0),IF($K504&gt;0,IF(AND(INDIRECT(ADDRESS($K504,44))=0,INDIRECT(ADDRESS($K504,38))="UL",ISERROR(SEARCH("Rear",INDIRECT(ADDRESS($K504,33)))),ISERROR(SEARCH("Side",INDIRECT(ADDRESS($K504,33))))),INDIRECT(ADDRESS($K504,COLUMN())),0),0),IF($L504&gt;0,IF(AND(INDIRECT(ADDRESS($L504,44))=0,INDIRECT(ADDRESS($L504,38))="UL",ISERROR(SEARCH("Rear",INDIRECT(ADDRESS($L504,33)))),ISERROR(SEARCH("Side",INDIRECT(ADDRESS($L504,33))))),INDIRECT(ADDRESS($L504,COLUMN())),0),0),IF($M504&gt;0,IF(AND(INDIRECT(ADDRESS($M504,44))=0,INDIRECT(ADDRESS($M504,38))="UL",ISERROR(SEARCH("Rear",INDIRECT(ADDRESS($M504,33)))),ISERROR(SEARCH("Side",INDIRECT(ADDRESS($M504,33))))),INDIRECT(ADDRESS($M504,COLUMN())),0),0))</f>
        <v>1.6666666666666665</v>
      </c>
      <c r="AY504" s="58">
        <f t="shared" ca="1" si="351"/>
        <v>1.7777777777777777</v>
      </c>
      <c r="AZ504" s="58">
        <f t="shared" ca="1" si="352"/>
        <v>1.7407407407407405</v>
      </c>
      <c r="BA504" s="58" cm="1">
        <f t="array" aca="1" ref="BA504" ca="1">SUM(IF($C504&gt;0,IF(AND(INDIRECT(ADDRESS($C504,44))=0,INDIRECT(ADDRESS($C504,38))="UL"),INDIRECT(ADDRESS($C504,COLUMN())),0),0),IF($D504&gt;0,IF(AND(INDIRECT(ADDRESS($D504,44))=0,INDIRECT(ADDRESS($D504,38))="UL"),INDIRECT(ADDRESS($D504,COLUMN())),0),0),IF($E504&gt;0,IF(AND(INDIRECT(ADDRESS($E504,44))=0,INDIRECT(ADDRESS($E504,38))="UL"),INDIRECT(ADDRESS($E504,COLUMN())),0),0),IF($F504&gt;0,IF(AND(INDIRECT(ADDRESS($F504,44))=0,INDIRECT(ADDRESS($F504,38))="UL"),INDIRECT(ADDRESS($F504,COLUMN())),0),0),IF($G504&gt;0,IF(AND(INDIRECT(ADDRESS($G504,44))=0,INDIRECT(ADDRESS($G504,38))="UL"),INDIRECT(ADDRESS($G504,COLUMN())),0),0),IF($H504&gt;0,IF(AND(INDIRECT(ADDRESS($H504,44))=0,INDIRECT(ADDRESS($H504,38))="UL"),INDIRECT(ADDRESS($H504,COLUMN())),0),0),IF($I504&gt;0,IF(AND(INDIRECT(ADDRESS($I504,44))=0,INDIRECT(ADDRESS($I504,38))="UL"),INDIRECT(ADDRESS($I504,COLUMN())),0),0),IF($J504&gt;0,IF(AND(INDIRECT(ADDRESS($J504,44))=0,INDIRECT(ADDRESS($J504,38))="UL"),INDIRECT(ADDRESS($J504,COLUMN())),0),0),IF($K504&gt;0,IF(AND(INDIRECT(ADDRESS($K504,44))=0,INDIRECT(ADDRESS($K504,38))="UL"),INDIRECT(ADDRESS($K504,COLUMN())),0),0),IF($L504&gt;0,IF(AND(INDIRECT(ADDRESS($L504,44))=0,INDIRECT(ADDRESS($L504,38))="UL"),INDIRECT(ADDRESS($L504,COLUMN())),0),0),IF($M504&gt;0,IF(AND(INDIRECT(ADDRESS($M504,44))=0,INDIRECT(ADDRESS($M504,38))="UL"),INDIRECT(ADDRESS($M504,COLUMN())),0),0))</f>
        <v>0.78038800705467359</v>
      </c>
      <c r="BB504" s="58" cm="1">
        <f t="array" aca="1" ref="BB504" ca="1">SUM(IF($C504&gt;0,IF(AND(INDIRECT(ADDRESS($C504,44))=0,INDIRECT(ADDRESS($C504,38))="UL"),INDIRECT(ADDRESS($C504,COLUMN())),0),0),IF($D504&gt;0,IF(AND(INDIRECT(ADDRESS($D504,44))=0,INDIRECT(ADDRESS($D504,38))="UL"),INDIRECT(ADDRESS($D504,COLUMN())),0),0),IF($E504&gt;0,IF(AND(INDIRECT(ADDRESS($E504,44))=0,INDIRECT(ADDRESS($E504,38))="UL"),INDIRECT(ADDRESS($E504,COLUMN())),0),0),IF($F504&gt;0,IF(AND(INDIRECT(ADDRESS($F504,44))=0,INDIRECT(ADDRESS($F504,38))="UL"),INDIRECT(ADDRESS($F504,COLUMN())),0),0),IF($G504&gt;0,IF(AND(INDIRECT(ADDRESS($G504,44))=0,INDIRECT(ADDRESS($G504,38))="UL"),INDIRECT(ADDRESS($G504,COLUMN())),0),0),IF($H504&gt;0,IF(AND(INDIRECT(ADDRESS($H504,44))=0,INDIRECT(ADDRESS($H504,38))="UL"),INDIRECT(ADDRESS($H504,COLUMN())),0),0),IF($I504&gt;0,IF(AND(INDIRECT(ADDRESS($I504,44))=0,INDIRECT(ADDRESS($I504,38))="UL"),INDIRECT(ADDRESS($I504,COLUMN())),0),0),IF($J504&gt;0,IF(AND(INDIRECT(ADDRESS($J504,44))=0,INDIRECT(ADDRESS($J504,38))="UL"),INDIRECT(ADDRESS($J504,COLUMN())),0),0),IF($K504&gt;0,IF(AND(INDIRECT(ADDRESS($K504,44))=0,INDIRECT(ADDRESS($K504,38))="UL"),INDIRECT(ADDRESS($K504,COLUMN())),0),0),IF($L504&gt;0,IF(AND(INDIRECT(ADDRESS($L504,44))=0,INDIRECT(ADDRESS($L504,38))="UL"),INDIRECT(ADDRESS($L504,COLUMN())),0),0),IF($M504&gt;0,IF(AND(INDIRECT(ADDRESS($M504,44))=0,INDIRECT(ADDRESS($M504,38))="UL"),INDIRECT(ADDRESS($M504,COLUMN())),0),0))</f>
        <v>0.83795414462081119</v>
      </c>
      <c r="BC504" s="58" cm="1">
        <f t="array" aca="1" ref="BC504" ca="1">SUM(IF($C504&gt;0,IF(AND(INDIRECT(ADDRESS($C504,44))=0,INDIRECT(ADDRESS($C504,38))="UL"),INDIRECT(ADDRESS($C504,COLUMN())),0),0),IF($D504&gt;0,IF(AND(INDIRECT(ADDRESS($D504,44))=0,INDIRECT(ADDRESS($D504,38))="UL"),INDIRECT(ADDRESS($D504,COLUMN())),0),0),IF($E504&gt;0,IF(AND(INDIRECT(ADDRESS($E504,44))=0,INDIRECT(ADDRESS($E504,38))="UL"),INDIRECT(ADDRESS($E504,COLUMN())),0),0),IF($F504&gt;0,IF(AND(INDIRECT(ADDRESS($F504,44))=0,INDIRECT(ADDRESS($F504,38))="UL"),INDIRECT(ADDRESS($F504,COLUMN())),0),0),IF($G504&gt;0,IF(AND(INDIRECT(ADDRESS($G504,44))=0,INDIRECT(ADDRESS($G504,38))="UL"),INDIRECT(ADDRESS($G504,COLUMN())),0),0),IF($H504&gt;0,IF(AND(INDIRECT(ADDRESS($H504,44))=0,INDIRECT(ADDRESS($H504,38))="UL"),INDIRECT(ADDRESS($H504,COLUMN())),0),0),IF($I504&gt;0,IF(AND(INDIRECT(ADDRESS($I504,44))=0,INDIRECT(ADDRESS($I504,38))="UL"),INDIRECT(ADDRESS($I504,COLUMN())),0),0),IF($J504&gt;0,IF(AND(INDIRECT(ADDRESS($J504,44))=0,INDIRECT(ADDRESS($J504,38))="UL"),INDIRECT(ADDRESS($J504,COLUMN())),0),0),IF($K504&gt;0,IF(AND(INDIRECT(ADDRESS($K504,44))=0,INDIRECT(ADDRESS($K504,38))="UL"),INDIRECT(ADDRESS($K504,COLUMN())),0),0),IF($L504&gt;0,IF(AND(INDIRECT(ADDRESS($L504,44))=0,INDIRECT(ADDRESS($L504,38))="UL"),INDIRECT(ADDRESS($L504,COLUMN())),0),0),IF($M504&gt;0,IF(AND(INDIRECT(ADDRESS($M504,44))=0,INDIRECT(ADDRESS($M504,38))="UL"),INDIRECT(ADDRESS($M504,COLUMN())),0),0))</f>
        <v>0.68373897707231035</v>
      </c>
      <c r="BD504" s="58" cm="1">
        <f t="array" aca="1" ref="BD504" ca="1">SUM(IF($C504&gt;0,IF(AND(INDIRECT(ADDRESS($C504,44))=0,INDIRECT(ADDRESS($C504,38))="UL"),INDIRECT(ADDRESS($C504,COLUMN())),0),0),IF($D504&gt;0,IF(AND(INDIRECT(ADDRESS($D504,44))=0,INDIRECT(ADDRESS($D504,38))="UL"),INDIRECT(ADDRESS($D504,COLUMN())),0),0),IF($E504&gt;0,IF(AND(INDIRECT(ADDRESS($E504,44))=0,INDIRECT(ADDRESS($E504,38))="UL"),INDIRECT(ADDRESS($E504,COLUMN())),0),0),IF($F504&gt;0,IF(AND(INDIRECT(ADDRESS($F504,44))=0,INDIRECT(ADDRESS($F504,38))="UL"),INDIRECT(ADDRESS($F504,COLUMN())),0),0),IF($G504&gt;0,IF(AND(INDIRECT(ADDRESS($G504,44))=0,INDIRECT(ADDRESS($G504,38))="UL"),INDIRECT(ADDRESS($G504,COLUMN())),0),0),IF($H504&gt;0,IF(AND(INDIRECT(ADDRESS($H504,44))=0,INDIRECT(ADDRESS($H504,38))="UL"),INDIRECT(ADDRESS($H504,COLUMN())),0),0),IF($I504&gt;0,IF(AND(INDIRECT(ADDRESS($I504,44))=0,INDIRECT(ADDRESS($I504,38))="UL"),INDIRECT(ADDRESS($I504,COLUMN())),0),0),IF($J504&gt;0,IF(AND(INDIRECT(ADDRESS($J504,44))=0,INDIRECT(ADDRESS($J504,38))="UL"),INDIRECT(ADDRESS($J504,COLUMN())),0),0),IF($K504&gt;0,IF(AND(INDIRECT(ADDRESS($K504,44))=0,INDIRECT(ADDRESS($K504,38))="UL"),INDIRECT(ADDRESS($K504,COLUMN())),0),0),IF($L504&gt;0,IF(AND(INDIRECT(ADDRESS($L504,44))=0,INDIRECT(ADDRESS($L504,38))="UL"),INDIRECT(ADDRESS($L504,COLUMN())),0),0),IF($M504&gt;0,IF(AND(INDIRECT(ADDRESS($M504,44))=0,INDIRECT(ADDRESS($M504,38))="UL"),INDIRECT(ADDRESS($M504,COLUMN())),0),0))</f>
        <v>0.7720634920634919</v>
      </c>
      <c r="BE504" s="57">
        <f t="shared" ca="1" si="353"/>
        <v>0.83795414462081119</v>
      </c>
      <c r="BF504" s="57" cm="1">
        <f t="array" aca="1" ref="BF504" ca="1">SUM(IF($C504&gt;0,IF(INDIRECT(ADDRESS($C504,45))=1,INDIRECT(ADDRESS($C504,52))*INDIRECT(ADDRESS($C504,42))/5,0),0), IF($D504&gt;0,IF(INDIRECT(ADDRESS($D504,45))=1,INDIRECT(ADDRESS($D504,52))*INDIRECT(ADDRESS($D504,42))/5,0),0), IF($E504&gt;0,IF(INDIRECT(ADDRESS($E504,45))=1,INDIRECT(ADDRESS($E504,52))*INDIRECT(ADDRESS($E504,42))/5,0),0), IF($F504&gt;0,IF(INDIRECT(ADDRESS($F504,45))=1,INDIRECT(ADDRESS($F504,52))*INDIRECT(ADDRESS($F504,42))/5,0),0), IF($G504&gt;0,IF(INDIRECT(ADDRESS($G504,45))=1,INDIRECT(ADDRESS($G504,52))*INDIRECT(ADDRESS($G504,42))/5,0),0), IF($H504&gt;0,IF(INDIRECT(ADDRESS($H504,45))=1,INDIRECT(ADDRESS($H504,52))*INDIRECT(ADDRESS($H504,42))/5,0),0)
)*$BF$296/100</f>
        <v>0</v>
      </c>
      <c r="BG504" s="19"/>
      <c r="BH504" s="57" cm="1">
        <f t="array" aca="1" ref="BH504" ca="1">SUM(IF($C504&gt;0,IF(AND(INDIRECT(ADDRESS($C504,44))=0,INDIRECT(ADDRESS($C504,38))&lt;&gt;"UL"),INDIRECT(ADDRESS($C504,COLUMN()-12)),0),0), IF($D504&gt;0,IF(AND(INDIRECT(ADDRESS($D504,44))=0,INDIRECT(ADDRESS($D504,38))&lt;&gt;"UL"),INDIRECT(ADDRESS($D504,COLUMN()-12)),0),0), IF($E504&gt;0,IF(AND(INDIRECT(ADDRESS($E504,44))=0,INDIRECT(ADDRESS($E504,38))&lt;&gt;"UL"),INDIRECT(ADDRESS($E504,COLUMN()-12)),0),0), IF($F504&gt;0,IF(AND(INDIRECT(ADDRESS($F504,44))=0,INDIRECT(ADDRESS($F504,38))&lt;&gt;"UL"),INDIRECT(ADDRESS($F504,COLUMN()-12)),0),0), IF($G504&gt;0,IF(AND(INDIRECT(ADDRESS($G504,44))=0,INDIRECT(ADDRESS($G504,38))&lt;&gt;"UL"),INDIRECT(ADDRESS($G504,COLUMN()-12)),0),0), IF($H504&gt;0,IF(AND(INDIRECT(ADDRESS($H504,44))=0,INDIRECT(ADDRESS($H504,38))&lt;&gt;"UL"),INDIRECT(ADDRESS($H504,COLUMN()-12)),0),0), IF($I504&gt;0,IF(AND(INDIRECT(ADDRESS($I504,44))=0,INDIRECT(ADDRESS($I504,38))&lt;&gt;"UL"),INDIRECT(ADDRESS($I504,COLUMN()-12)),0),0), IF($J504&gt;0,IF(AND(INDIRECT(ADDRESS($J504,44))=0,INDIRECT(ADDRESS($J504,38))&lt;&gt;"UL"),INDIRECT(ADDRESS($J504,COLUMN()-12)),0),0), IF($K504&gt;0,IF(AND(INDIRECT(ADDRESS($K504,44))=0,INDIRECT(ADDRESS($K504,38))&lt;&gt;"UL"),INDIRECT(ADDRESS($K504,COLUMN()-12)),0),0), IF($L504&gt;0,IF(AND(INDIRECT(ADDRESS($L504,44))=0,INDIRECT(ADDRESS($L504,38))&lt;&gt;"UL"),INDIRECT(ADDRESS($L504,COLUMN()-12)),0),0), IF($M504&gt;0,IF(AND(INDIRECT(ADDRESS($M504,44))=0,INDIRECT(ADDRESS($M504,38))&lt;&gt;"UL"),INDIRECT(ADDRESS($M504,COLUMN()-12)),0),0))</f>
        <v>0</v>
      </c>
      <c r="BI504" s="57" cm="1">
        <f t="array" aca="1" ref="BI504" ca="1">SUM(IF($C504&gt;0,IF(AND(INDIRECT(ADDRESS($C504,44))=0,INDIRECT(ADDRESS($C504,38))&lt;&gt;"UL"),INDIRECT(ADDRESS($C504,COLUMN()-12)),0),0), IF($D504&gt;0,IF(AND(INDIRECT(ADDRESS($D504,44))=0,INDIRECT(ADDRESS($D504,38))&lt;&gt;"UL"),INDIRECT(ADDRESS($D504,COLUMN()-12)),0),0), IF($E504&gt;0,IF(AND(INDIRECT(ADDRESS($E504,44))=0,INDIRECT(ADDRESS($E504,38))&lt;&gt;"UL"),INDIRECT(ADDRESS($E504,COLUMN()-12)),0),0), IF($F504&gt;0,IF(AND(INDIRECT(ADDRESS($F504,44))=0,INDIRECT(ADDRESS($F504,38))&lt;&gt;"UL"),INDIRECT(ADDRESS($F504,COLUMN()-12)),0),0), IF($G504&gt;0,IF(AND(INDIRECT(ADDRESS($G504,44))=0,INDIRECT(ADDRESS($G504,38))&lt;&gt;"UL"),INDIRECT(ADDRESS($G504,COLUMN()-12)),0),0), IF($H504&gt;0,IF(AND(INDIRECT(ADDRESS($H504,44))=0,INDIRECT(ADDRESS($H504,38))&lt;&gt;"UL"),INDIRECT(ADDRESS($H504,COLUMN()-12)),0),0), IF($I504&gt;0,IF(AND(INDIRECT(ADDRESS($I504,44))=0,INDIRECT(ADDRESS($I504,38))&lt;&gt;"UL"),INDIRECT(ADDRESS($I504,COLUMN()-12)),0),0), IF($J504&gt;0,IF(AND(INDIRECT(ADDRESS($J504,44))=0,INDIRECT(ADDRESS($J504,38))&lt;&gt;"UL"),INDIRECT(ADDRESS($J504,COLUMN()-12)),0),0), IF($K504&gt;0,IF(AND(INDIRECT(ADDRESS($K504,44))=0,INDIRECT(ADDRESS($K504,38))&lt;&gt;"UL"),INDIRECT(ADDRESS($K504,COLUMN()-12)),0),0), IF($L504&gt;0,IF(AND(INDIRECT(ADDRESS($L504,44))=0,INDIRECT(ADDRESS($L504,38))&lt;&gt;"UL"),INDIRECT(ADDRESS($L504,COLUMN()-12)),0),0), IF($M504&gt;0,IF(AND(INDIRECT(ADDRESS($M504,44))=0,INDIRECT(ADDRESS($M504,38))&lt;&gt;"UL"),INDIRECT(ADDRESS($M504,COLUMN()-12)),0),0))</f>
        <v>0</v>
      </c>
      <c r="BJ504" s="57" cm="1">
        <f t="array" aca="1" ref="BJ504" ca="1">SUM(IF($C504&gt;0,IF(AND(INDIRECT(ADDRESS($C504,44))=0,INDIRECT(ADDRESS($C504,38))&lt;&gt;"UL"),INDIRECT(ADDRESS($C504,COLUMN()-12)),0),0), IF($D504&gt;0,IF(AND(INDIRECT(ADDRESS($D504,44))=0,INDIRECT(ADDRESS($D504,38))&lt;&gt;"UL"),INDIRECT(ADDRESS($D504,COLUMN()-12)),0),0), IF($E504&gt;0,IF(AND(INDIRECT(ADDRESS($E504,44))=0,INDIRECT(ADDRESS($E504,38))&lt;&gt;"UL"),INDIRECT(ADDRESS($E504,COLUMN()-12)),0),0), IF($F504&gt;0,IF(AND(INDIRECT(ADDRESS($F504,44))=0,INDIRECT(ADDRESS($F504,38))&lt;&gt;"UL"),INDIRECT(ADDRESS($F504,COLUMN()-12)),0),0), IF($G504&gt;0,IF(AND(INDIRECT(ADDRESS($G504,44))=0,INDIRECT(ADDRESS($G504,38))&lt;&gt;"UL"),INDIRECT(ADDRESS($G504,COLUMN()-12)),0),0), IF($H504&gt;0,IF(AND(INDIRECT(ADDRESS($H504,44))=0,INDIRECT(ADDRESS($H504,38))&lt;&gt;"UL"),INDIRECT(ADDRESS($H504,COLUMN()-12)),0),0), IF($I504&gt;0,IF(AND(INDIRECT(ADDRESS($I504,44))=0,INDIRECT(ADDRESS($I504,38))&lt;&gt;"UL"),INDIRECT(ADDRESS($I504,COLUMN()-12)),0),0), IF($J504&gt;0,IF(AND(INDIRECT(ADDRESS($J504,44))=0,INDIRECT(ADDRESS($J504,38))&lt;&gt;"UL"),INDIRECT(ADDRESS($J504,COLUMN()-12)),0),0), IF($K504&gt;0,IF(AND(INDIRECT(ADDRESS($K504,44))=0,INDIRECT(ADDRESS($K504,38))&lt;&gt;"UL"),INDIRECT(ADDRESS($K504,COLUMN()-12)),0),0), IF($L504&gt;0,IF(AND(INDIRECT(ADDRESS($L504,44))=0,INDIRECT(ADDRESS($L504,38))&lt;&gt;"UL"),INDIRECT(ADDRESS($L504,COLUMN()-12)),0),0), IF($M504&gt;0,IF(AND(INDIRECT(ADDRESS($M504,44))=0,INDIRECT(ADDRESS($M504,38))&lt;&gt;"UL"),INDIRECT(ADDRESS($M504,COLUMN()-12)),0),0))</f>
        <v>0</v>
      </c>
      <c r="BK504" s="57">
        <f t="shared" ca="1" si="354"/>
        <v>0</v>
      </c>
      <c r="BL504" s="58">
        <f t="shared" ca="1" si="355"/>
        <v>0</v>
      </c>
      <c r="BM504" s="57" cm="1">
        <f t="array" aca="1" ref="BM504" ca="1">SUM(IF($C504&gt;0,IF(AND(INDIRECT(ADDRESS($C504,44))=0,INDIRECT(ADDRESS($C504,38))&lt;&gt;"UL"),INDIRECT(ADDRESS($C504,COLUMN()-12)),0),0), IF($D504&gt;0,IF(AND(INDIRECT(ADDRESS($D504,44))=0,INDIRECT(ADDRESS($D504,38))&lt;&gt;"UL"),INDIRECT(ADDRESS($D504,COLUMN()-12)),0),0), IF($E504&gt;0,IF(AND(INDIRECT(ADDRESS($E504,44))=0,INDIRECT(ADDRESS($E504,38))&lt;&gt;"UL"),INDIRECT(ADDRESS($E504,COLUMN()-12)),0),0), IF($F504&gt;0,IF(AND(INDIRECT(ADDRESS($F504,44))=0,INDIRECT(ADDRESS($F504,38))&lt;&gt;"UL"),INDIRECT(ADDRESS($F504,COLUMN()-12)),0),0), IF($G504&gt;0,IF(AND(INDIRECT(ADDRESS($G504,44))=0,INDIRECT(ADDRESS($G504,38))&lt;&gt;"UL"),INDIRECT(ADDRESS($G504,COLUMN()-12)),0),0), IF($H504&gt;0,IF(AND(INDIRECT(ADDRESS($H504,44))=0,INDIRECT(ADDRESS($H504,38))&lt;&gt;"UL"),INDIRECT(ADDRESS($H504,COLUMN()-12)),0),0), IF($I504&gt;0,IF(AND(INDIRECT(ADDRESS($I504,44))=0,INDIRECT(ADDRESS($I504,38))&lt;&gt;"UL"),INDIRECT(ADDRESS($I504,COLUMN()-12)),0),0), IF($J504&gt;0,IF(AND(INDIRECT(ADDRESS($J504,44))=0,INDIRECT(ADDRESS($J504,38))&lt;&gt;"UL"),INDIRECT(ADDRESS($J504,COLUMN()-12)),0),0), IF($K504&gt;0,IF(AND(INDIRECT(ADDRESS($K504,44))=0,INDIRECT(ADDRESS($K504,38))&lt;&gt;"UL"),INDIRECT(ADDRESS($K504,COLUMN()-11)),0),0), IF($L504&gt;0,IF(AND(INDIRECT(ADDRESS($L504,44))=0,INDIRECT(ADDRESS($L504,38))&lt;&gt;"UL"),INDIRECT(ADDRESS($L504,COLUMN()-11)),0),0), IF($M504&gt;0,IF(AND(INDIRECT(ADDRESS($M504,44))=0,INDIRECT(ADDRESS($M504,38))&lt;&gt;"UL"),INDIRECT(ADDRESS($M504,COLUMN()-11)),0),0))</f>
        <v>0</v>
      </c>
      <c r="BN504" s="57" cm="1">
        <f t="array" aca="1" ref="BN504" ca="1">SUM(IF($C504&gt;0,IF(AND(INDIRECT(ADDRESS($C504,44))=0,INDIRECT(ADDRESS($C504,38))&lt;&gt;"UL"),INDIRECT(ADDRESS($C504,COLUMN()-12)),0),0), IF($D504&gt;0,IF(AND(INDIRECT(ADDRESS($D504,44))=0,INDIRECT(ADDRESS($D504,38))&lt;&gt;"UL"),INDIRECT(ADDRESS($D504,COLUMN()-12)),0),0), IF($E504&gt;0,IF(AND(INDIRECT(ADDRESS($E504,44))=0,INDIRECT(ADDRESS($E504,38))&lt;&gt;"UL"),INDIRECT(ADDRESS($E504,COLUMN()-12)),0),0), IF($F504&gt;0,IF(AND(INDIRECT(ADDRESS($F504,44))=0,INDIRECT(ADDRESS($F504,38))&lt;&gt;"UL"),INDIRECT(ADDRESS($F504,COLUMN()-12)),0),0), IF($G504&gt;0,IF(AND(INDIRECT(ADDRESS($G504,44))=0,INDIRECT(ADDRESS($G504,38))&lt;&gt;"UL"),INDIRECT(ADDRESS($G504,COLUMN()-12)),0),0), IF($H504&gt;0,IF(AND(INDIRECT(ADDRESS($H504,44))=0,INDIRECT(ADDRESS($H504,38))&lt;&gt;"UL"),INDIRECT(ADDRESS($H504,COLUMN()-12)),0),0), IF($I504&gt;0,IF(AND(INDIRECT(ADDRESS($I504,44))=0,INDIRECT(ADDRESS($I504,38))&lt;&gt;"UL"),INDIRECT(ADDRESS($I504,COLUMN()-12)),0),0), IF($J504&gt;0,IF(AND(INDIRECT(ADDRESS($J504,44))=0,INDIRECT(ADDRESS($J504,38))&lt;&gt;"UL"),INDIRECT(ADDRESS($J504,COLUMN()-12)),0),0), IF($K504&gt;0,IF(AND(INDIRECT(ADDRESS($K504,44))=0,INDIRECT(ADDRESS($K504,38))&lt;&gt;"UL"),INDIRECT(ADDRESS($K504,COLUMN()-11)),0),0), IF($L504&gt;0,IF(AND(INDIRECT(ADDRESS($L504,44))=0,INDIRECT(ADDRESS($L504,38))&lt;&gt;"UL"),INDIRECT(ADDRESS($L504,COLUMN()-11)),0),0), IF($M504&gt;0,IF(AND(INDIRECT(ADDRESS($M504,44))=0,INDIRECT(ADDRESS($M504,38))&lt;&gt;"UL"),INDIRECT(ADDRESS($M504,COLUMN()-11)),0),0))</f>
        <v>0</v>
      </c>
      <c r="BO504" s="57" cm="1">
        <f t="array" aca="1" ref="BO504" ca="1">SUM(IF($C504&gt;0,IF(AND(INDIRECT(ADDRESS($C504,44))=0,INDIRECT(ADDRESS($C504,38))&lt;&gt;"UL"),INDIRECT(ADDRESS($C504,COLUMN()-12)),0),0), IF($D504&gt;0,IF(AND(INDIRECT(ADDRESS($D504,44))=0,INDIRECT(ADDRESS($D504,38))&lt;&gt;"UL"),INDIRECT(ADDRESS($D504,COLUMN()-12)),0),0), IF($E504&gt;0,IF(AND(INDIRECT(ADDRESS($E504,44))=0,INDIRECT(ADDRESS($E504,38))&lt;&gt;"UL"),INDIRECT(ADDRESS($E504,COLUMN()-12)),0),0), IF($F504&gt;0,IF(AND(INDIRECT(ADDRESS($F504,44))=0,INDIRECT(ADDRESS($F504,38))&lt;&gt;"UL"),INDIRECT(ADDRESS($F504,COLUMN()-12)),0),0), IF($G504&gt;0,IF(AND(INDIRECT(ADDRESS($G504,44))=0,INDIRECT(ADDRESS($G504,38))&lt;&gt;"UL"),INDIRECT(ADDRESS($G504,COLUMN()-12)),0),0), IF($H504&gt;0,IF(AND(INDIRECT(ADDRESS($H504,44))=0,INDIRECT(ADDRESS($H504,38))&lt;&gt;"UL"),INDIRECT(ADDRESS($H504,COLUMN()-12)),0),0), IF($I504&gt;0,IF(AND(INDIRECT(ADDRESS($I504,44))=0,INDIRECT(ADDRESS($I504,38))&lt;&gt;"UL"),INDIRECT(ADDRESS($I504,COLUMN()-12)),0),0), IF($J504&gt;0,IF(AND(INDIRECT(ADDRESS($J504,44))=0,INDIRECT(ADDRESS($J504,38))&lt;&gt;"UL"),INDIRECT(ADDRESS($J504,COLUMN()-12)),0),0), IF($K504&gt;0,IF(AND(INDIRECT(ADDRESS($K504,44))=0,INDIRECT(ADDRESS($K504,38))&lt;&gt;"UL"),INDIRECT(ADDRESS($K504,COLUMN()-11)),0),0), IF($L504&gt;0,IF(AND(INDIRECT(ADDRESS($L504,44))=0,INDIRECT(ADDRESS($L504,38))&lt;&gt;"UL"),INDIRECT(ADDRESS($L504,COLUMN()-11)),0),0), IF($M504&gt;0,IF(AND(INDIRECT(ADDRESS($M504,44))=0,INDIRECT(ADDRESS($M504,38))&lt;&gt;"UL"),INDIRECT(ADDRESS($M504,COLUMN()-11)),0),0))</f>
        <v>0</v>
      </c>
      <c r="BP504" s="57" cm="1">
        <f t="array" aca="1" ref="BP504" ca="1">SUM(IF($C504&gt;0,IF(AND(INDIRECT(ADDRESS($C504,44))=0,INDIRECT(ADDRESS($C504,38))&lt;&gt;"UL"),INDIRECT(ADDRESS($C504,COLUMN()-12)),0),0), IF($D504&gt;0,IF(AND(INDIRECT(ADDRESS($D504,44))=0,INDIRECT(ADDRESS($D504,38))&lt;&gt;"UL"),INDIRECT(ADDRESS($D504,COLUMN()-12)),0),0), IF($E504&gt;0,IF(AND(INDIRECT(ADDRESS($E504,44))=0,INDIRECT(ADDRESS($E504,38))&lt;&gt;"UL"),INDIRECT(ADDRESS($E504,COLUMN()-12)),0),0), IF($F504&gt;0,IF(AND(INDIRECT(ADDRESS($F504,44))=0,INDIRECT(ADDRESS($F504,38))&lt;&gt;"UL"),INDIRECT(ADDRESS($F504,COLUMN()-12)),0),0), IF($G504&gt;0,IF(AND(INDIRECT(ADDRESS($G504,44))=0,INDIRECT(ADDRESS($G504,38))&lt;&gt;"UL"),INDIRECT(ADDRESS($G504,COLUMN()-12)),0),0), IF($H504&gt;0,IF(AND(INDIRECT(ADDRESS($H504,44))=0,INDIRECT(ADDRESS($H504,38))&lt;&gt;"UL"),INDIRECT(ADDRESS($H504,COLUMN()-12)),0),0), IF($I504&gt;0,IF(AND(INDIRECT(ADDRESS($I504,44))=0,INDIRECT(ADDRESS($I504,38))&lt;&gt;"UL"),INDIRECT(ADDRESS($I504,COLUMN()-12)),0),0), IF($J504&gt;0,IF(AND(INDIRECT(ADDRESS($J504,44))=0,INDIRECT(ADDRESS($J504,38))&lt;&gt;"UL"),INDIRECT(ADDRESS($J504,COLUMN()-12)),0),0), IF($K504&gt;0,IF(AND(INDIRECT(ADDRESS($K504,44))=0,INDIRECT(ADDRESS($K504,38))&lt;&gt;"UL"),INDIRECT(ADDRESS($K504,COLUMN()-11)),0),0), IF($L504&gt;0,IF(AND(INDIRECT(ADDRESS($L504,44))=0,INDIRECT(ADDRESS($L504,38))&lt;&gt;"UL"),INDIRECT(ADDRESS($L504,COLUMN()-11)),0),0), IF($M504&gt;0,IF(AND(INDIRECT(ADDRESS($M504,44))=0,INDIRECT(ADDRESS($M504,38))&lt;&gt;"UL"),INDIRECT(ADDRESS($M504,COLUMN()-11)),0),0))</f>
        <v>0</v>
      </c>
      <c r="BQ504" s="57">
        <f t="shared" ca="1" si="356"/>
        <v>0</v>
      </c>
      <c r="BR504" s="161">
        <f t="shared" ca="1" si="357"/>
        <v>95.32022555744706</v>
      </c>
      <c r="BS504" s="59"/>
      <c r="BT504" s="56">
        <f t="shared" ca="1" si="358"/>
        <v>6.180636478002314</v>
      </c>
      <c r="BU504" s="63">
        <f t="shared" ca="1" si="359"/>
        <v>0.12876325995838153</v>
      </c>
      <c r="BV504" s="57" t="s">
        <v>34</v>
      </c>
      <c r="BW504" s="57" cm="1">
        <f t="array" aca="1" ref="BW504" ca="1">SUM(IF($C504&gt;0,IF(AND(INDIRECT(ADDRESS($C504,44))=0,INDIRECT(ADDRESS($C504,38))="UL",ISERROR(SEARCH("Rear",INDIRECT(ADDRESS($C504,33)))),ISERROR(SEARCH("Side",INDIRECT(ADDRESS($C504,33))))),INDIRECT(ADDRESS($C504,COLUMN())),0),0),IF($D504&gt;0,IF(AND(INDIRECT(ADDRESS($D504,44))=0,INDIRECT(ADDRESS($D504,38))="UL",ISERROR(SEARCH("Rear",INDIRECT(ADDRESS($D504,33)))),ISERROR(SEARCH("Side",INDIRECT(ADDRESS($D504,33))))),INDIRECT(ADDRESS($D504,COLUMN())),0),0),IF($E504&gt;0,IF(AND(INDIRECT(ADDRESS($E504,44))=0,INDIRECT(ADDRESS($E504,38))="UL",ISERROR(SEARCH("Rear",INDIRECT(ADDRESS($E504,33)))),ISERROR(SEARCH("Side",INDIRECT(ADDRESS($E504,33))))),INDIRECT(ADDRESS($E504,COLUMN())),0),0),IF($F504&gt;0,IF(AND(INDIRECT(ADDRESS($F504,44))=0,INDIRECT(ADDRESS($F504,38))="UL",ISERROR(SEARCH("Rear",INDIRECT(ADDRESS($F504,33)))),ISERROR(SEARCH("Side",INDIRECT(ADDRESS($F504,33))))),INDIRECT(ADDRESS($F504,COLUMN())),0),0),IF($G504&gt;0,IF(AND(INDIRECT(ADDRESS($G504,44))=0,INDIRECT(ADDRESS($G504,38))="UL",ISERROR(SEARCH("Rear",INDIRECT(ADDRESS($G504,33)))),ISERROR(SEARCH("Side",INDIRECT(ADDRESS($G504,33))))),INDIRECT(ADDRESS($G504,COLUMN())),0),0),IF($H504&gt;0,IF(AND(INDIRECT(ADDRESS($H504,44))=0,INDIRECT(ADDRESS($H504,38))="UL",ISERROR(SEARCH("Rear",INDIRECT(ADDRESS($H504,33)))),ISERROR(SEARCH("Side",INDIRECT(ADDRESS($H504,33))))),INDIRECT(ADDRESS($H504,COLUMN())),0),0),IF($I504&gt;0,IF(AND(INDIRECT(ADDRESS($I504,44))=0,INDIRECT(ADDRESS($I504,38))="UL",ISERROR(SEARCH("Rear",INDIRECT(ADDRESS($I504,33)))),ISERROR(SEARCH("Side",INDIRECT(ADDRESS($I504,33))))),INDIRECT(ADDRESS($I504,COLUMN())),0),0),IF($J504&gt;0,IF(AND(INDIRECT(ADDRESS($J504,44))=0,INDIRECT(ADDRESS($J504,38))="UL",ISERROR(SEARCH("Rear",INDIRECT(ADDRESS($J504,33)))),ISERROR(SEARCH("Side",INDIRECT(ADDRESS($J504,33))))),INDIRECT(ADDRESS($J504,COLUMN())),0),0),IF($K504&gt;0,IF(AND(INDIRECT(ADDRESS($K504,44))=0,INDIRECT(ADDRESS($K504,38))="UL",ISERROR(SEARCH("Rear",INDIRECT(ADDRESS($K504,33)))),ISERROR(SEARCH("Side",INDIRECT(ADDRESS($K504,33))))),INDIRECT(ADDRESS($K504,COLUMN())),0),0),IF($L504&gt;0,IF(AND(INDIRECT(ADDRESS($L504,44))=0,INDIRECT(ADDRESS($L504,38))="UL",ISERROR(SEARCH("Rear",INDIRECT(ADDRESS($L504,33)))),ISERROR(SEARCH("Side",INDIRECT(ADDRESS($L504,33))))),INDIRECT(ADDRESS($L504,COLUMN())),0),0),IF($M504&gt;0,IF(AND(INDIRECT(ADDRESS($M504,44))=0,INDIRECT(ADDRESS($M504,38))="UL",ISERROR(SEARCH("Rear",INDIRECT(ADDRESS($M504,33)))),ISERROR(SEARCH("Side",INDIRECT(ADDRESS($M504,33))))),INDIRECT(ADDRESS($M504,COLUMN())),0),0))</f>
        <v>1</v>
      </c>
      <c r="BX504" s="57">
        <f t="shared" ca="1" si="360"/>
        <v>1</v>
      </c>
      <c r="BY504" s="57" cm="1">
        <f t="array" aca="1" ref="BY504" ca="1">SUM(IF($C504&gt;0,IF(AND(INDIRECT(ADDRESS($C504,44))=0,INDIRECT(ADDRESS($C504,38))="UL"),INDIRECT(ADDRESS($C504,COLUMN())),0),0),IF($D504&gt;0,IF(AND(INDIRECT(ADDRESS($D504,44))=0,INDIRECT(ADDRESS($D504,38))="UL"),INDIRECT(ADDRESS($D504,COLUMN())),0),0),IF($E504&gt;0,IF(AND(INDIRECT(ADDRESS($E504,44))=0,INDIRECT(ADDRESS($E504,38))="UL"),INDIRECT(ADDRESS($E504,COLUMN())),0),0),IF($F504&gt;0,IF(AND(INDIRECT(ADDRESS($F504,44))=0,INDIRECT(ADDRESS($F504,38))="UL"),INDIRECT(ADDRESS($F504,COLUMN())),0),0),IF($G504&gt;0,IF(AND(INDIRECT(ADDRESS($G504,44))=0,INDIRECT(ADDRESS($G504,38))="UL"),INDIRECT(ADDRESS($G504,COLUMN())),0),0),IF($H504&gt;0,IF(AND(INDIRECT(ADDRESS($H504,44))=0,INDIRECT(ADDRESS($H504,38))="UL"),INDIRECT(ADDRESS($H504,COLUMN())),0),0),IF($I504&gt;0,IF(AND(INDIRECT(ADDRESS($I504,44))=0,INDIRECT(ADDRESS($I504,38))="UL"),INDIRECT(ADDRESS($I504,COLUMN())),0),0),IF($J504&gt;0,IF(AND(INDIRECT(ADDRESS($J504,44))=0,INDIRECT(ADDRESS($J504,38))="UL"),INDIRECT(ADDRESS($J504,COLUMN())),0),0),IF($K504&gt;0,IF(AND(INDIRECT(ADDRESS($K504,44))=0,INDIRECT(ADDRESS($K504,38))="UL"),INDIRECT(ADDRESS($K504,COLUMN())),0),0),IF($L504&gt;0,IF(AND(INDIRECT(ADDRESS($L504,44))=0,INDIRECT(ADDRESS($L504,38))="UL"),INDIRECT(ADDRESS($L504,COLUMN())),0),0),IF($M504&gt;0,IF(AND(INDIRECT(ADDRESS($M504,44))=0,INDIRECT(ADDRESS($M504,38))="UL"),INDIRECT(ADDRESS($M504,COLUMN())),0),0))</f>
        <v>0.57037037037037042</v>
      </c>
      <c r="BZ504" s="57" cm="1">
        <f t="array" aca="1" ref="BZ504" ca="1">SUM(IF($C504&gt;0,IF(AND(INDIRECT(ADDRESS($C504,44))=0,INDIRECT(ADDRESS($C504,38))="UL"),INDIRECT(ADDRESS($C504,COLUMN())),0),0),IF($D504&gt;0,IF(AND(INDIRECT(ADDRESS($D504,44))=0,INDIRECT(ADDRESS($D504,38))="UL"),INDIRECT(ADDRESS($D504,COLUMN())),0),0),IF($E504&gt;0,IF(AND(INDIRECT(ADDRESS($E504,44))=0,INDIRECT(ADDRESS($E504,38))="UL"),INDIRECT(ADDRESS($E504,COLUMN())),0),0),IF($F504&gt;0,IF(AND(INDIRECT(ADDRESS($F504,44))=0,INDIRECT(ADDRESS($F504,38))="UL"),INDIRECT(ADDRESS($F504,COLUMN())),0),0),IF($G504&gt;0,IF(AND(INDIRECT(ADDRESS($G504,44))=0,INDIRECT(ADDRESS($G504,38))="UL"),INDIRECT(ADDRESS($G504,COLUMN())),0),0),IF($H504&gt;0,IF(AND(INDIRECT(ADDRESS($H504,44))=0,INDIRECT(ADDRESS($H504,38))="UL"),INDIRECT(ADDRESS($H504,COLUMN())),0),0),IF($I504&gt;0,IF(AND(INDIRECT(ADDRESS($I504,44))=0,INDIRECT(ADDRESS($I504,38))="UL"),INDIRECT(ADDRESS($I504,COLUMN())),0),0),IF($J504&gt;0,IF(AND(INDIRECT(ADDRESS($J504,44))=0,INDIRECT(ADDRESS($J504,38))="UL"),INDIRECT(ADDRESS($J504,COLUMN())),0),0),IF($K504&gt;0,IF(AND(INDIRECT(ADDRESS($K504,44))=0,INDIRECT(ADDRESS($K504,38))="UL"),INDIRECT(ADDRESS($K504,COLUMN())),0),0),IF($L504&gt;0,IF(AND(INDIRECT(ADDRESS($L504,44))=0,INDIRECT(ADDRESS($L504,38))="UL"),INDIRECT(ADDRESS($L504,COLUMN())),0),0),IF($M504&gt;0,IF(AND(INDIRECT(ADDRESS($M504,44))=0,INDIRECT(ADDRESS($M504,38))="UL"),INDIRECT(ADDRESS($M504,COLUMN())),0),0))</f>
        <v>0.84938271604938254</v>
      </c>
      <c r="CA504" s="57">
        <f t="shared" ca="1" si="361"/>
        <v>0.84938271604938254</v>
      </c>
      <c r="CB504" s="57" cm="1">
        <f t="array" aca="1" ref="CB504" ca="1">SUM(IF($C504&gt;0,IF(AND(INDIRECT(ADDRESS($C504,44))=0,INDIRECT(ADDRESS($C504,38))&lt;&gt;"UL"),INDIRECT(ADDRESS($C504,COLUMN())),0),0),IF($D504&gt;0,IF(AND(INDIRECT(ADDRESS($D504,44))=0,INDIRECT(ADDRESS($D504,38))&lt;&gt;"UL"),INDIRECT(ADDRESS($D504,COLUMN())),0),0),IF($E504&gt;0,IF(AND(INDIRECT(ADDRESS($E504,44))=0,INDIRECT(ADDRESS($E504,38))&lt;&gt;"UL"),INDIRECT(ADDRESS($E504,COLUMN())),0),0),IF($F504&gt;0,IF(AND(INDIRECT(ADDRESS($F504,44))=0,INDIRECT(ADDRESS($F504,38))&lt;&gt;"UL"),INDIRECT(ADDRESS($F504,COLUMN())),0),0),IF($G504&gt;0,IF(AND(INDIRECT(ADDRESS($G504,44))=0,INDIRECT(ADDRESS($G504,38))&lt;&gt;"UL"),INDIRECT(ADDRESS($G504,COLUMN())),0),0),IF($H504&gt;0,IF(AND(INDIRECT(ADDRESS($H504,44))=0,INDIRECT(ADDRESS($H504,38))&lt;&gt;"UL"),INDIRECT(ADDRESS($H504,COLUMN())),0),0),IF($I504&gt;0,IF(AND(INDIRECT(ADDRESS($I504,44))=0,INDIRECT(ADDRESS($I504,38))&lt;&gt;"UL"),INDIRECT(ADDRESS($I504,COLUMN())),0),0),IF($J504&gt;0,IF(AND(INDIRECT(ADDRESS($J504,44))=0,INDIRECT(ADDRESS($J504,38))&lt;&gt;"UL"),INDIRECT(ADDRESS($J504,COLUMN())),0),0),IF($K504&gt;0,IF(AND(INDIRECT(ADDRESS($K504,44))=0,INDIRECT(ADDRESS($K504,38))&lt;&gt;"UL"),INDIRECT(ADDRESS($K504,COLUMN())),0),0),IF($L504&gt;0,IF(AND(INDIRECT(ADDRESS($L504,44))=0,INDIRECT(ADDRESS($L504,38))&lt;&gt;"UL"),INDIRECT(ADDRESS($L504,COLUMN())),0),0),IF($M504&gt;0,IF(AND(INDIRECT(ADDRESS($M504,44))=0,INDIRECT(ADDRESS($M504,38))&lt;&gt;"UL"),INDIRECT(ADDRESS($M504,COLUMN())),0),0))</f>
        <v>0</v>
      </c>
      <c r="CC504" s="57">
        <f t="shared" ca="1" si="362"/>
        <v>0</v>
      </c>
      <c r="CD504" s="57" cm="1">
        <f t="array" aca="1" ref="CD504" ca="1">SUM(IF($C504&gt;0,IF(AND(INDIRECT(ADDRESS($C504,44))=0,INDIRECT(ADDRESS($C504,38))&lt;&gt;"UL"),INDIRECT(ADDRESS($C504,COLUMN())),0),0),IF($D504&gt;0,IF(AND(INDIRECT(ADDRESS($D504,44))=0,INDIRECT(ADDRESS($D504,38))&lt;&gt;"UL"),INDIRECT(ADDRESS($D504,COLUMN())),0),0),IF($E504&gt;0,IF(AND(INDIRECT(ADDRESS($E504,44))=0,INDIRECT(ADDRESS($E504,38))&lt;&gt;"UL"),INDIRECT(ADDRESS($E504,COLUMN())),0),0),IF($F504&gt;0,IF(AND(INDIRECT(ADDRESS($F504,44))=0,INDIRECT(ADDRESS($F504,38))&lt;&gt;"UL"),INDIRECT(ADDRESS($F504,COLUMN())),0),0),IF($G504&gt;0,IF(AND(INDIRECT(ADDRESS($G504,44))=0,INDIRECT(ADDRESS($G504,38))&lt;&gt;"UL"),INDIRECT(ADDRESS($G504,COLUMN())),0),0),IF($H504&gt;0,IF(AND(INDIRECT(ADDRESS($H504,44))=0,INDIRECT(ADDRESS($H504,38))&lt;&gt;"UL"),INDIRECT(ADDRESS($H504,COLUMN())),0),0),IF($I504&gt;0,IF(AND(INDIRECT(ADDRESS($I504,44))=0,INDIRECT(ADDRESS($I504,38))&lt;&gt;"UL"),INDIRECT(ADDRESS($I504,COLUMN())),0),0),IF($J504&gt;0,IF(AND(INDIRECT(ADDRESS($J504,44))=0,INDIRECT(ADDRESS($J504,38))&lt;&gt;"UL"),INDIRECT(ADDRESS($J504,COLUMN())),0),0),IF($K504&gt;0,IF(AND(INDIRECT(ADDRESS($K504,44))=0,INDIRECT(ADDRESS($K504,38))&lt;&gt;"UL"),INDIRECT(ADDRESS($K504,COLUMN())),0),0),IF($L504&gt;0,IF(AND(INDIRECT(ADDRESS($L504,44))=0,INDIRECT(ADDRESS($L504,38))&lt;&gt;"UL"),INDIRECT(ADDRESS($L504,COLUMN())),0),0),IF($M504&gt;0,IF(AND(INDIRECT(ADDRESS($M504,44))=0,INDIRECT(ADDRESS($M504,38))&lt;&gt;"UL"),INDIRECT(ADDRESS($M504,COLUMN())),0),0))</f>
        <v>0</v>
      </c>
      <c r="CE504" s="57" cm="1">
        <f t="array" aca="1" ref="CE504" ca="1">SUM(IF($C504&gt;0,IF(AND(INDIRECT(ADDRESS($C504,44))=0,INDIRECT(ADDRESS($C504,38))&lt;&gt;"UL"),INDIRECT(ADDRESS($C504,COLUMN())),0),0),IF($D504&gt;0,IF(AND(INDIRECT(ADDRESS($D504,44))=0,INDIRECT(ADDRESS($D504,38))&lt;&gt;"UL"),INDIRECT(ADDRESS($D504,COLUMN())),0),0),IF($E504&gt;0,IF(AND(INDIRECT(ADDRESS($E504,44))=0,INDIRECT(ADDRESS($E504,38))&lt;&gt;"UL"),INDIRECT(ADDRESS($E504,COLUMN())),0),0),IF($F504&gt;0,IF(AND(INDIRECT(ADDRESS($F504,44))=0,INDIRECT(ADDRESS($F504,38))&lt;&gt;"UL"),INDIRECT(ADDRESS($F504,COLUMN())),0),0),IF($G504&gt;0,IF(AND(INDIRECT(ADDRESS($G504,44))=0,INDIRECT(ADDRESS($G504,38))&lt;&gt;"UL"),INDIRECT(ADDRESS($G504,COLUMN())),0),0),IF($H504&gt;0,IF(AND(INDIRECT(ADDRESS($H504,44))=0,INDIRECT(ADDRESS($H504,38))&lt;&gt;"UL"),INDIRECT(ADDRESS($H504,COLUMN())),0),0),IF($I504&gt;0,IF(AND(INDIRECT(ADDRESS($I504,44))=0,INDIRECT(ADDRESS($I504,38))&lt;&gt;"UL"),INDIRECT(ADDRESS($I504,COLUMN())),0),0),IF($J504&gt;0,IF(AND(INDIRECT(ADDRESS($J504,44))=0,INDIRECT(ADDRESS($J504,38))&lt;&gt;"UL"),INDIRECT(ADDRESS($J504,COLUMN())),0),0),IF($K504&gt;0,IF(AND(INDIRECT(ADDRESS($K504,44))=0,INDIRECT(ADDRESS($K504,38))&lt;&gt;"UL"),INDIRECT(ADDRESS($K504,COLUMN())),0),0),IF($L504&gt;0,IF(AND(INDIRECT(ADDRESS($L504,44))=0,INDIRECT(ADDRESS($L504,38))&lt;&gt;"UL"),INDIRECT(ADDRESS($L504,COLUMN())),0),0),IF($M504&gt;0,IF(AND(INDIRECT(ADDRESS($M504,44))=0,INDIRECT(ADDRESS($M504,38))&lt;&gt;"UL"),INDIRECT(ADDRESS($M504,COLUMN())),0),0))</f>
        <v>0</v>
      </c>
      <c r="CF504" s="57">
        <f t="shared" ca="1" si="363"/>
        <v>0</v>
      </c>
      <c r="CG504" s="57">
        <f t="shared" ca="1" si="364"/>
        <v>3.8603977317473159</v>
      </c>
      <c r="CH504" s="57">
        <f t="shared" ca="1" si="365"/>
        <v>8.0424952744735753E-2</v>
      </c>
      <c r="CI504" s="19">
        <f t="shared" ca="1" si="366"/>
        <v>20.0665421001321</v>
      </c>
      <c r="CJ504" s="19"/>
      <c r="CK504" s="57" cm="1">
        <f t="array" aca="1" ref="CK504" ca="1">IF(AU504="S", SUM(IF($C504&gt;0,IF(INDIRECT(ADDRESS($C504,43))&lt;&gt;1,INDIRECT(ADDRESS($C504,48)),0),0), IF($D504&gt;0,IF(INDIRECT(ADDRESS($D504,43))&lt;&gt;1,INDIRECT(ADDRESS($D504,48)),0),0), IF($E504&gt;0,IF(INDIRECT(ADDRESS($E504,43))&lt;&gt;1,INDIRECT(ADDRESS($E504,48)),0),0), IF($F504&gt;0,IF(INDIRECT(ADDRESS($F504,43))&lt;&gt;1,INDIRECT(ADDRESS($F504,48)),0),0), IF($G504&gt;0,IF(INDIRECT(ADDRESS($G504,43))&lt;&gt;1,INDIRECT(ADDRESS($G504,48)),0),0), IF($H504&gt;0,IF(INDIRECT(ADDRESS($H504,43))&lt;&gt;1,INDIRECT(ADDRESS($H504,48)),0),0), IF($I504&gt;0,IF(INDIRECT(ADDRESS($I504,43))&lt;&gt;1,INDIRECT(ADDRESS($I504,48)),0),0), IF($J504&gt;0,IF(INDIRECT(ADDRESS($J504,43))&lt;&gt;1,INDIRECT(ADDRESS($J504,48)),0),0), IF($K504&gt;0,IF(INDIRECT(ADDRESS($K504,43))&lt;&gt;1,INDIRECT(ADDRESS($K504,48)),0),0), IF($L504&gt;0,IF(INDIRECT(ADDRESS($L504,43))&lt;&gt;1,INDIRECT(ADDRESS($L504,48)),0),0), IF($M504&gt;0,IF(INDIRECT(ADDRESS($M504,43))&lt;&gt;1,INDIRECT(ADDRESS($M504,48)),0),0)), IF(AU504="L",SUM(IF($C504&gt;0,IF(INDIRECT(ADDRESS($C504,43))&lt;&gt;1,INDIRECT(ADDRESS($C504,50)),0),0), IF($D504&gt;0,IF(INDIRECT(ADDRESS($D504,43))&lt;&gt;1,INDIRECT(ADDRESS($D504,50)),0),0), IF($E504&gt;0,IF(INDIRECT(ADDRESS($E504,43))&lt;&gt;1,INDIRECT(ADDRESS($E504,50)),0),0), IF($F504&gt;0,IF(INDIRECT(ADDRESS($F504,43))&lt;&gt;1,INDIRECT(ADDRESS($F504,50)),0),0), IF($G504&gt;0,IF(INDIRECT(ADDRESS($G504,43))&lt;&gt;1,INDIRECT(ADDRESS($G504,50)),0),0), IF($G504&gt;0,IF(INDIRECT(ADDRESS($G504,43))&lt;&gt;1,INDIRECT(ADDRESS($G504,50)),0),0), IF($H504&gt;0,IF(INDIRECT(ADDRESS($H504,43))&lt;&gt;1,INDIRECT(ADDRESS($H504,50)),0),0), IF($I504&gt;0,IF(INDIRECT(ADDRESS($I504,43))&lt;&gt;1,INDIRECT(ADDRESS($I504,50)),0),0), IF($J504&gt;0,IF(INDIRECT(ADDRESS($J504,43))&lt;&gt;1,INDIRECT(ADDRESS($J504,50)),0),0), IF($K504&gt;0,IF(INDIRECT(ADDRESS($K504,43))&lt;&gt;1,INDIRECT(ADDRESS($K504,50)),0),0), IF($L504&gt;0,IF(INDIRECT(ADDRESS($L504,43))&lt;&gt;1,INDIRECT(ADDRESS($L504,50)),0),0), IF($M504&gt;0,IF(INDIRECT(ADDRESS($M504,43))&lt;&gt;1,INDIRECT(ADDRESS($M504,50)),0),0)), SUM(IF($C504&gt;0,IF(INDIRECT(ADDRESS($C504,43))&lt;&gt;1,INDIRECT(ADDRESS($C504,49)),0),0), IF($D504&gt;0,IF(INDIRECT(ADDRESS($D504,43))&lt;&gt;1,INDIRECT(ADDRESS($D504,49)),0),0), IF($E504&gt;0,IF(INDIRECT(ADDRESS($E504,43))&lt;&gt;1,INDIRECT(ADDRESS($E504,49)),0),0), IF($F504&gt;0,IF(INDIRECT(ADDRESS($F504,43))&lt;&gt;1,INDIRECT(ADDRESS($F504,49)),0),0), IF($G504&gt;0,IF(INDIRECT(ADDRESS($G504,43))&lt;&gt;1,INDIRECT(ADDRESS($G504,49)),0),0), IF($G504&gt;0,IF(INDIRECT(ADDRESS($G504,43))&lt;&gt;1,INDIRECT(ADDRESS($G504,49)),0),0), IF($H504&gt;0,IF(INDIRECT(ADDRESS($H504,43))&lt;&gt;1,INDIRECT(ADDRESS($H504,49)),0),0), IF($I504&gt;0,IF(INDIRECT(ADDRESS($I504,43))&lt;&gt;1,INDIRECT(ADDRESS($I504,49)),0),0), IF($J504&gt;0,IF(INDIRECT(ADDRESS($J504,43))&lt;&gt;1,INDIRECT(ADDRESS($J504,49)),0),0), IF($K504&gt;0,IF(INDIRECT(ADDRESS($K504,43))&lt;&gt;1,INDIRECT(ADDRESS($K504,49)),0),0), IF($L504&gt;0,IF(INDIRECT(ADDRESS($L504,43))&lt;&gt;1,INDIRECT(ADDRESS($L504,49)),0),0), IF($M504&gt;0,IF(INDIRECT(ADDRESS($M504,43))&lt;&gt;1,INDIRECT(ADDRESS($M504,49)),0),0))))</f>
        <v>2.1111111111111112</v>
      </c>
      <c r="CL504" s="57" cm="1">
        <f t="array" aca="1" ref="CL504" ca="1">1.5*SUM(IF($C504&gt;0,IF(INDIRECT(ADDRESS($C504,44))=1,INDIRECT(ADDRESS($C504,47)),0),0),IF($D504&gt;0,IF(INDIRECT(ADDRESS($D504,44))=1,INDIRECT(ADDRESS($CF460,47)),0),0),IF($E504&gt;0,IF(INDIRECT(ADDRESS($E504,44))=1,INDIRECT(ADDRESS($E504,47)),0),0),IF($F504&gt;0,IF(INDIRECT(ADDRESS($F504,44))=1,INDIRECT(ADDRESS($F504,47)),0),0),IF($G504&gt;0,IF(INDIRECT(ADDRESS($G504,44))=1,INDIRECT(ADDRESS($G504,47)),0),0),IF($G504&gt;0,IF(INDIRECT(ADDRESS($G504,44))=1,INDIRECT(ADDRESS($G504,47)),0),0),IF($H504&gt;0,IF(INDIRECT(ADDRESS($H504,44))=1,INDIRECT(ADDRESS($H504,47)),0),0),IF($I504&gt;0,IF(INDIRECT(ADDRESS($I504,44))=1,INDIRECT(ADDRESS($I504,47)),0),0),IF($J504&gt;0,IF(INDIRECT(ADDRESS($J504,44))=1,INDIRECT(ADDRESS($J504,47)),0),0),IF($K504&gt;0,IF(INDIRECT(ADDRESS($K504,44))=1,INDIRECT(ADDRESS($K504,47)),0),0),IF($L504&gt;0,IF(INDIRECT(ADDRESS($L504,44))=1,INDIRECT(ADDRESS($L504,47)),0),0),IF($M504&gt;0,IF(INDIRECT(ADDRESS($M504,44))=1,INDIRECT(ADDRESS($M504,47)),0),0))</f>
        <v>0</v>
      </c>
      <c r="CM504" s="56">
        <f t="shared" ca="1" si="367"/>
        <v>0.94793399357762786</v>
      </c>
      <c r="CN504" s="59"/>
    </row>
    <row r="505" spans="1:92" s="208" customFormat="1" x14ac:dyDescent="0.25">
      <c r="A505" s="204"/>
      <c r="B505" s="205"/>
      <c r="C505" s="205"/>
      <c r="D505" s="205"/>
      <c r="E505" s="205"/>
      <c r="F505" s="205"/>
      <c r="G505" s="205"/>
      <c r="H505" s="205"/>
      <c r="I505" s="205"/>
      <c r="J505" s="205"/>
      <c r="K505" s="205"/>
      <c r="L505" s="205"/>
      <c r="M505" s="205"/>
      <c r="N505" s="206"/>
      <c r="O505" s="206"/>
      <c r="P505" s="206"/>
      <c r="Q505" s="206"/>
      <c r="R505" s="206"/>
      <c r="S505" s="206"/>
      <c r="T505" s="206"/>
      <c r="U505" s="206"/>
      <c r="V505" s="206"/>
      <c r="W505" s="206"/>
      <c r="X505" s="206"/>
      <c r="Y505" s="206"/>
      <c r="Z505" s="206"/>
      <c r="AA505" s="206"/>
      <c r="AB505" s="207"/>
      <c r="AC505" s="207"/>
      <c r="AD505" s="207"/>
      <c r="AF505" s="209"/>
      <c r="AG505" s="209"/>
      <c r="AH505" s="210"/>
      <c r="AI505" s="210"/>
      <c r="AJ505" s="210"/>
      <c r="AK505" s="210"/>
      <c r="AL505" s="210"/>
      <c r="AM505" s="210"/>
      <c r="AN505" s="210"/>
      <c r="AO505" s="210"/>
      <c r="AP505" s="210"/>
      <c r="AQ505" s="210"/>
      <c r="AR505" s="210"/>
      <c r="AS505" s="210"/>
      <c r="AT505" s="209"/>
      <c r="AU505" s="211" t="s">
        <v>117</v>
      </c>
      <c r="AV505" s="210" cm="1">
        <f t="array" aca="1" ref="AV505" ca="1">SUM(IF($C505&gt;0,IF(AND(INDIRECT(ADDRESS($C505,44))=0,INDIRECT(ADDRESS($C505,38))="UL",ISERROR(SEARCH("Rear",INDIRECT(ADDRESS($C505,33)))),ISERROR(SEARCH("Side",INDIRECT(ADDRESS($C505,33))))),INDIRECT(ADDRESS($C505,COLUMN())),0),0),IF($D505&gt;0,IF(AND(INDIRECT(ADDRESS($D505,44))=0,INDIRECT(ADDRESS($D505,38))="UL",ISERROR(SEARCH("Rear",INDIRECT(ADDRESS($D505,33)))),ISERROR(SEARCH("Side",INDIRECT(ADDRESS($D505,33))))),INDIRECT(ADDRESS($D505,COLUMN())),0),0),IF($E505&gt;0,IF(AND(INDIRECT(ADDRESS($E505,44))=0,INDIRECT(ADDRESS($E505,38))="UL",ISERROR(SEARCH("Rear",INDIRECT(ADDRESS($E505,33)))),ISERROR(SEARCH("Side",INDIRECT(ADDRESS($E505,33))))),INDIRECT(ADDRESS($E505,COLUMN())),0),0),IF($F505&gt;0,IF(AND(INDIRECT(ADDRESS($F505,44))=0,INDIRECT(ADDRESS($F505,38))="UL",ISERROR(SEARCH("Rear",INDIRECT(ADDRESS($F505,33)))),ISERROR(SEARCH("Side",INDIRECT(ADDRESS($F505,33))))),INDIRECT(ADDRESS($F505,COLUMN())),0),0),IF($G505&gt;0,IF(AND(INDIRECT(ADDRESS($G505,44))=0,INDIRECT(ADDRESS($G505,38))="UL",ISERROR(SEARCH("Rear",INDIRECT(ADDRESS($G505,33)))),ISERROR(SEARCH("Side",INDIRECT(ADDRESS($G505,33))))),INDIRECT(ADDRESS($G505,COLUMN())),0),0),IF($H505&gt;0,IF(AND(INDIRECT(ADDRESS($H505,44))=0,INDIRECT(ADDRESS($H505,38))="UL",ISERROR(SEARCH("Rear",INDIRECT(ADDRESS($H505,33)))),ISERROR(SEARCH("Side",INDIRECT(ADDRESS($H505,33))))),INDIRECT(ADDRESS($H505,COLUMN())),0),0),IF($I505&gt;0,IF(AND(INDIRECT(ADDRESS($I505,44))=0,INDIRECT(ADDRESS($I505,38))="UL",ISERROR(SEARCH("Rear",INDIRECT(ADDRESS($I505,33)))),ISERROR(SEARCH("Side",INDIRECT(ADDRESS($I505,33))))),INDIRECT(ADDRESS($I505,COLUMN())),0),0),IF($J505&gt;0,IF(AND(INDIRECT(ADDRESS($J505,44))=0,INDIRECT(ADDRESS($J505,38))="UL",ISERROR(SEARCH("Rear",INDIRECT(ADDRESS($J505,33)))),ISERROR(SEARCH("Side",INDIRECT(ADDRESS($J505,33))))),INDIRECT(ADDRESS($J505,COLUMN())),0),0),IF($K505&gt;0,IF(AND(INDIRECT(ADDRESS($K505,44))=0,INDIRECT(ADDRESS($K505,38))="UL",ISERROR(SEARCH("Rear",INDIRECT(ADDRESS($K505,33)))),ISERROR(SEARCH("Side",INDIRECT(ADDRESS($K505,33))))),INDIRECT(ADDRESS($K505,COLUMN())),0),0),IF($L505&gt;0,IF(AND(INDIRECT(ADDRESS($L505,44))=0,INDIRECT(ADDRESS($L505,38))="UL",ISERROR(SEARCH("Rear",INDIRECT(ADDRESS($L505,33)))),ISERROR(SEARCH("Side",INDIRECT(ADDRESS($L505,33))))),INDIRECT(ADDRESS($L505,COLUMN())),0),0),IF($M505&gt;0,IF(AND(INDIRECT(ADDRESS($M505,44))=0,INDIRECT(ADDRESS($M505,38))="UL",ISERROR(SEARCH("Rear",INDIRECT(ADDRESS($M505,33)))),ISERROR(SEARCH("Side",INDIRECT(ADDRESS($M505,33))))),INDIRECT(ADDRESS($M505,COLUMN())),0),0))</f>
        <v>0</v>
      </c>
      <c r="AW505" s="210" cm="1">
        <f t="array" aca="1" ref="AW505" ca="1">SUM(IF($C505&gt;0,IF(AND(INDIRECT(ADDRESS($C505,44))=0,INDIRECT(ADDRESS($C505,38))="UL",ISERROR(SEARCH("Rear",INDIRECT(ADDRESS($C505,33)))),ISERROR(SEARCH("Side",INDIRECT(ADDRESS($C505,33))))),INDIRECT(ADDRESS($C505,COLUMN())),0),0),IF($D505&gt;0,IF(AND(INDIRECT(ADDRESS($D505,44))=0,INDIRECT(ADDRESS($D505,38))="UL",ISERROR(SEARCH("Rear",INDIRECT(ADDRESS($D505,33)))),ISERROR(SEARCH("Side",INDIRECT(ADDRESS($D505,33))))),INDIRECT(ADDRESS($D505,COLUMN())),0),0),IF($E505&gt;0,IF(AND(INDIRECT(ADDRESS($E505,44))=0,INDIRECT(ADDRESS($E505,38))="UL",ISERROR(SEARCH("Rear",INDIRECT(ADDRESS($E505,33)))),ISERROR(SEARCH("Side",INDIRECT(ADDRESS($E505,33))))),INDIRECT(ADDRESS($E505,COLUMN())),0),0),IF($F505&gt;0,IF(AND(INDIRECT(ADDRESS($F505,44))=0,INDIRECT(ADDRESS($F505,38))="UL",ISERROR(SEARCH("Rear",INDIRECT(ADDRESS($F505,33)))),ISERROR(SEARCH("Side",INDIRECT(ADDRESS($F505,33))))),INDIRECT(ADDRESS($F505,COLUMN())),0),0),IF($G505&gt;0,IF(AND(INDIRECT(ADDRESS($G505,44))=0,INDIRECT(ADDRESS($G505,38))="UL",ISERROR(SEARCH("Rear",INDIRECT(ADDRESS($G505,33)))),ISERROR(SEARCH("Side",INDIRECT(ADDRESS($G505,33))))),INDIRECT(ADDRESS($G505,COLUMN())),0),0),IF($H505&gt;0,IF(AND(INDIRECT(ADDRESS($H505,44))=0,INDIRECT(ADDRESS($H505,38))="UL",ISERROR(SEARCH("Rear",INDIRECT(ADDRESS($H505,33)))),ISERROR(SEARCH("Side",INDIRECT(ADDRESS($H505,33))))),INDIRECT(ADDRESS($H505,COLUMN())),0),0),IF($I505&gt;0,IF(AND(INDIRECT(ADDRESS($I505,44))=0,INDIRECT(ADDRESS($I505,38))="UL",ISERROR(SEARCH("Rear",INDIRECT(ADDRESS($I505,33)))),ISERROR(SEARCH("Side",INDIRECT(ADDRESS($I505,33))))),INDIRECT(ADDRESS($I505,COLUMN())),0),0),IF($J505&gt;0,IF(AND(INDIRECT(ADDRESS($J505,44))=0,INDIRECT(ADDRESS($J505,38))="UL",ISERROR(SEARCH("Rear",INDIRECT(ADDRESS($J505,33)))),ISERROR(SEARCH("Side",INDIRECT(ADDRESS($J505,33))))),INDIRECT(ADDRESS($J505,COLUMN())),0),0),IF($K505&gt;0,IF(AND(INDIRECT(ADDRESS($K505,44))=0,INDIRECT(ADDRESS($K505,38))="UL",ISERROR(SEARCH("Rear",INDIRECT(ADDRESS($K505,33)))),ISERROR(SEARCH("Side",INDIRECT(ADDRESS($K505,33))))),INDIRECT(ADDRESS($K505,COLUMN())),0),0),IF($L505&gt;0,IF(AND(INDIRECT(ADDRESS($L505,44))=0,INDIRECT(ADDRESS($L505,38))="UL",ISERROR(SEARCH("Rear",INDIRECT(ADDRESS($L505,33)))),ISERROR(SEARCH("Side",INDIRECT(ADDRESS($L505,33))))),INDIRECT(ADDRESS($L505,COLUMN())),0),0),IF($M505&gt;0,IF(AND(INDIRECT(ADDRESS($M505,44))=0,INDIRECT(ADDRESS($M505,38))="UL",ISERROR(SEARCH("Rear",INDIRECT(ADDRESS($M505,33)))),ISERROR(SEARCH("Side",INDIRECT(ADDRESS($M505,33))))),INDIRECT(ADDRESS($M505,COLUMN())),0),0))</f>
        <v>0</v>
      </c>
      <c r="AX505" s="210" cm="1">
        <f t="array" aca="1" ref="AX505" ca="1">SUM(IF($C505&gt;0,IF(AND(INDIRECT(ADDRESS($C505,44))=0,INDIRECT(ADDRESS($C505,38))="UL",ISERROR(SEARCH("Rear",INDIRECT(ADDRESS($C505,33)))),ISERROR(SEARCH("Side",INDIRECT(ADDRESS($C505,33))))),INDIRECT(ADDRESS($C505,COLUMN())),0),0),IF($D505&gt;0,IF(AND(INDIRECT(ADDRESS($D505,44))=0,INDIRECT(ADDRESS($D505,38))="UL",ISERROR(SEARCH("Rear",INDIRECT(ADDRESS($D505,33)))),ISERROR(SEARCH("Side",INDIRECT(ADDRESS($D505,33))))),INDIRECT(ADDRESS($D505,COLUMN())),0),0),IF($E505&gt;0,IF(AND(INDIRECT(ADDRESS($E505,44))=0,INDIRECT(ADDRESS($E505,38))="UL",ISERROR(SEARCH("Rear",INDIRECT(ADDRESS($E505,33)))),ISERROR(SEARCH("Side",INDIRECT(ADDRESS($E505,33))))),INDIRECT(ADDRESS($E505,COLUMN())),0),0),IF($F505&gt;0,IF(AND(INDIRECT(ADDRESS($F505,44))=0,INDIRECT(ADDRESS($F505,38))="UL",ISERROR(SEARCH("Rear",INDIRECT(ADDRESS($F505,33)))),ISERROR(SEARCH("Side",INDIRECT(ADDRESS($F505,33))))),INDIRECT(ADDRESS($F505,COLUMN())),0),0),IF($G505&gt;0,IF(AND(INDIRECT(ADDRESS($G505,44))=0,INDIRECT(ADDRESS($G505,38))="UL",ISERROR(SEARCH("Rear",INDIRECT(ADDRESS($G505,33)))),ISERROR(SEARCH("Side",INDIRECT(ADDRESS($G505,33))))),INDIRECT(ADDRESS($G505,COLUMN())),0),0),IF($H505&gt;0,IF(AND(INDIRECT(ADDRESS($H505,44))=0,INDIRECT(ADDRESS($H505,38))="UL",ISERROR(SEARCH("Rear",INDIRECT(ADDRESS($H505,33)))),ISERROR(SEARCH("Side",INDIRECT(ADDRESS($H505,33))))),INDIRECT(ADDRESS($H505,COLUMN())),0),0),IF($I505&gt;0,IF(AND(INDIRECT(ADDRESS($I505,44))=0,INDIRECT(ADDRESS($I505,38))="UL",ISERROR(SEARCH("Rear",INDIRECT(ADDRESS($I505,33)))),ISERROR(SEARCH("Side",INDIRECT(ADDRESS($I505,33))))),INDIRECT(ADDRESS($I505,COLUMN())),0),0),IF($J505&gt;0,IF(AND(INDIRECT(ADDRESS($J505,44))=0,INDIRECT(ADDRESS($J505,38))="UL",ISERROR(SEARCH("Rear",INDIRECT(ADDRESS($J505,33)))),ISERROR(SEARCH("Side",INDIRECT(ADDRESS($J505,33))))),INDIRECT(ADDRESS($J505,COLUMN())),0),0),IF($K505&gt;0,IF(AND(INDIRECT(ADDRESS($K505,44))=0,INDIRECT(ADDRESS($K505,38))="UL",ISERROR(SEARCH("Rear",INDIRECT(ADDRESS($K505,33)))),ISERROR(SEARCH("Side",INDIRECT(ADDRESS($K505,33))))),INDIRECT(ADDRESS($K505,COLUMN())),0),0),IF($L505&gt;0,IF(AND(INDIRECT(ADDRESS($L505,44))=0,INDIRECT(ADDRESS($L505,38))="UL",ISERROR(SEARCH("Rear",INDIRECT(ADDRESS($L505,33)))),ISERROR(SEARCH("Side",INDIRECT(ADDRESS($L505,33))))),INDIRECT(ADDRESS($L505,COLUMN())),0),0),IF($M505&gt;0,IF(AND(INDIRECT(ADDRESS($M505,44))=0,INDIRECT(ADDRESS($M505,38))="UL",ISERROR(SEARCH("Rear",INDIRECT(ADDRESS($M505,33)))),ISERROR(SEARCH("Side",INDIRECT(ADDRESS($M505,33))))),INDIRECT(ADDRESS($M505,COLUMN())),0),0))</f>
        <v>0</v>
      </c>
      <c r="AY505" s="212">
        <f t="shared" ca="1" si="351"/>
        <v>0</v>
      </c>
      <c r="AZ505" s="212">
        <f t="shared" ca="1" si="352"/>
        <v>0</v>
      </c>
      <c r="BA505" s="212" cm="1">
        <f t="array" aca="1" ref="BA505" ca="1">SUM(IF($C505&gt;0,IF(AND(INDIRECT(ADDRESS($C505,44))=0,INDIRECT(ADDRESS($C505,38))="UL"),INDIRECT(ADDRESS($C505,COLUMN())),0),0),IF($D505&gt;0,IF(AND(INDIRECT(ADDRESS($D505,44))=0,INDIRECT(ADDRESS($D505,38))="UL"),INDIRECT(ADDRESS($D505,COLUMN())),0),0),IF($E505&gt;0,IF(AND(INDIRECT(ADDRESS($E505,44))=0,INDIRECT(ADDRESS($E505,38))="UL"),INDIRECT(ADDRESS($E505,COLUMN())),0),0),IF($F505&gt;0,IF(AND(INDIRECT(ADDRESS($F505,44))=0,INDIRECT(ADDRESS($F505,38))="UL"),INDIRECT(ADDRESS($F505,COLUMN())),0),0),IF($G505&gt;0,IF(AND(INDIRECT(ADDRESS($G505,44))=0,INDIRECT(ADDRESS($G505,38))="UL"),INDIRECT(ADDRESS($G505,COLUMN())),0),0),IF($H505&gt;0,IF(AND(INDIRECT(ADDRESS($H505,44))=0,INDIRECT(ADDRESS($H505,38))="UL"),INDIRECT(ADDRESS($H505,COLUMN())),0),0),IF($I505&gt;0,IF(AND(INDIRECT(ADDRESS($I505,44))=0,INDIRECT(ADDRESS($I505,38))="UL"),INDIRECT(ADDRESS($I505,COLUMN())),0),0),IF($J505&gt;0,IF(AND(INDIRECT(ADDRESS($J505,44))=0,INDIRECT(ADDRESS($J505,38))="UL"),INDIRECT(ADDRESS($J505,COLUMN())),0),0),IF($K505&gt;0,IF(AND(INDIRECT(ADDRESS($K505,44))=0,INDIRECT(ADDRESS($K505,38))="UL"),INDIRECT(ADDRESS($K505,COLUMN())),0),0),IF($L505&gt;0,IF(AND(INDIRECT(ADDRESS($L505,44))=0,INDIRECT(ADDRESS($L505,38))="UL"),INDIRECT(ADDRESS($L505,COLUMN())),0),0),IF($M505&gt;0,IF(AND(INDIRECT(ADDRESS($M505,44))=0,INDIRECT(ADDRESS($M505,38))="UL"),INDIRECT(ADDRESS($M505,COLUMN())),0),0))</f>
        <v>0</v>
      </c>
      <c r="BB505" s="212" cm="1">
        <f t="array" aca="1" ref="BB505" ca="1">SUM(IF($C505&gt;0,IF(AND(INDIRECT(ADDRESS($C505,44))=0,INDIRECT(ADDRESS($C505,38))="UL"),INDIRECT(ADDRESS($C505,COLUMN())),0),0),IF($D505&gt;0,IF(AND(INDIRECT(ADDRESS($D505,44))=0,INDIRECT(ADDRESS($D505,38))="UL"),INDIRECT(ADDRESS($D505,COLUMN())),0),0),IF($E505&gt;0,IF(AND(INDIRECT(ADDRESS($E505,44))=0,INDIRECT(ADDRESS($E505,38))="UL"),INDIRECT(ADDRESS($E505,COLUMN())),0),0),IF($F505&gt;0,IF(AND(INDIRECT(ADDRESS($F505,44))=0,INDIRECT(ADDRESS($F505,38))="UL"),INDIRECT(ADDRESS($F505,COLUMN())),0),0),IF($G505&gt;0,IF(AND(INDIRECT(ADDRESS($G505,44))=0,INDIRECT(ADDRESS($G505,38))="UL"),INDIRECT(ADDRESS($G505,COLUMN())),0),0),IF($H505&gt;0,IF(AND(INDIRECT(ADDRESS($H505,44))=0,INDIRECT(ADDRESS($H505,38))="UL"),INDIRECT(ADDRESS($H505,COLUMN())),0),0),IF($I505&gt;0,IF(AND(INDIRECT(ADDRESS($I505,44))=0,INDIRECT(ADDRESS($I505,38))="UL"),INDIRECT(ADDRESS($I505,COLUMN())),0),0),IF($J505&gt;0,IF(AND(INDIRECT(ADDRESS($J505,44))=0,INDIRECT(ADDRESS($J505,38))="UL"),INDIRECT(ADDRESS($J505,COLUMN())),0),0),IF($K505&gt;0,IF(AND(INDIRECT(ADDRESS($K505,44))=0,INDIRECT(ADDRESS($K505,38))="UL"),INDIRECT(ADDRESS($K505,COLUMN())),0),0),IF($L505&gt;0,IF(AND(INDIRECT(ADDRESS($L505,44))=0,INDIRECT(ADDRESS($L505,38))="UL"),INDIRECT(ADDRESS($L505,COLUMN())),0),0),IF($M505&gt;0,IF(AND(INDIRECT(ADDRESS($M505,44))=0,INDIRECT(ADDRESS($M505,38))="UL"),INDIRECT(ADDRESS($M505,COLUMN())),0),0))</f>
        <v>0</v>
      </c>
      <c r="BC505" s="212" cm="1">
        <f t="array" aca="1" ref="BC505" ca="1">SUM(IF($C505&gt;0,IF(AND(INDIRECT(ADDRESS($C505,44))=0,INDIRECT(ADDRESS($C505,38))="UL"),INDIRECT(ADDRESS($C505,COLUMN())),0),0),IF($D505&gt;0,IF(AND(INDIRECT(ADDRESS($D505,44))=0,INDIRECT(ADDRESS($D505,38))="UL"),INDIRECT(ADDRESS($D505,COLUMN())),0),0),IF($E505&gt;0,IF(AND(INDIRECT(ADDRESS($E505,44))=0,INDIRECT(ADDRESS($E505,38))="UL"),INDIRECT(ADDRESS($E505,COLUMN())),0),0),IF($F505&gt;0,IF(AND(INDIRECT(ADDRESS($F505,44))=0,INDIRECT(ADDRESS($F505,38))="UL"),INDIRECT(ADDRESS($F505,COLUMN())),0),0),IF($G505&gt;0,IF(AND(INDIRECT(ADDRESS($G505,44))=0,INDIRECT(ADDRESS($G505,38))="UL"),INDIRECT(ADDRESS($G505,COLUMN())),0),0),IF($H505&gt;0,IF(AND(INDIRECT(ADDRESS($H505,44))=0,INDIRECT(ADDRESS($H505,38))="UL"),INDIRECT(ADDRESS($H505,COLUMN())),0),0),IF($I505&gt;0,IF(AND(INDIRECT(ADDRESS($I505,44))=0,INDIRECT(ADDRESS($I505,38))="UL"),INDIRECT(ADDRESS($I505,COLUMN())),0),0),IF($J505&gt;0,IF(AND(INDIRECT(ADDRESS($J505,44))=0,INDIRECT(ADDRESS($J505,38))="UL"),INDIRECT(ADDRESS($J505,COLUMN())),0),0),IF($K505&gt;0,IF(AND(INDIRECT(ADDRESS($K505,44))=0,INDIRECT(ADDRESS($K505,38))="UL"),INDIRECT(ADDRESS($K505,COLUMN())),0),0),IF($L505&gt;0,IF(AND(INDIRECT(ADDRESS($L505,44))=0,INDIRECT(ADDRESS($L505,38))="UL"),INDIRECT(ADDRESS($L505,COLUMN())),0),0),IF($M505&gt;0,IF(AND(INDIRECT(ADDRESS($M505,44))=0,INDIRECT(ADDRESS($M505,38))="UL"),INDIRECT(ADDRESS($M505,COLUMN())),0),0))</f>
        <v>0</v>
      </c>
      <c r="BD505" s="212" cm="1">
        <f t="array" aca="1" ref="BD505" ca="1">SUM(IF($C505&gt;0,IF(AND(INDIRECT(ADDRESS($C505,44))=0,INDIRECT(ADDRESS($C505,38))="UL"),INDIRECT(ADDRESS($C505,COLUMN())),0),0),IF($D505&gt;0,IF(AND(INDIRECT(ADDRESS($D505,44))=0,INDIRECT(ADDRESS($D505,38))="UL"),INDIRECT(ADDRESS($D505,COLUMN())),0),0),IF($E505&gt;0,IF(AND(INDIRECT(ADDRESS($E505,44))=0,INDIRECT(ADDRESS($E505,38))="UL"),INDIRECT(ADDRESS($E505,COLUMN())),0),0),IF($F505&gt;0,IF(AND(INDIRECT(ADDRESS($F505,44))=0,INDIRECT(ADDRESS($F505,38))="UL"),INDIRECT(ADDRESS($F505,COLUMN())),0),0),IF($G505&gt;0,IF(AND(INDIRECT(ADDRESS($G505,44))=0,INDIRECT(ADDRESS($G505,38))="UL"),INDIRECT(ADDRESS($G505,COLUMN())),0),0),IF($H505&gt;0,IF(AND(INDIRECT(ADDRESS($H505,44))=0,INDIRECT(ADDRESS($H505,38))="UL"),INDIRECT(ADDRESS($H505,COLUMN())),0),0),IF($I505&gt;0,IF(AND(INDIRECT(ADDRESS($I505,44))=0,INDIRECT(ADDRESS($I505,38))="UL"),INDIRECT(ADDRESS($I505,COLUMN())),0),0),IF($J505&gt;0,IF(AND(INDIRECT(ADDRESS($J505,44))=0,INDIRECT(ADDRESS($J505,38))="UL"),INDIRECT(ADDRESS($J505,COLUMN())),0),0),IF($K505&gt;0,IF(AND(INDIRECT(ADDRESS($K505,44))=0,INDIRECT(ADDRESS($K505,38))="UL"),INDIRECT(ADDRESS($K505,COLUMN())),0),0),IF($L505&gt;0,IF(AND(INDIRECT(ADDRESS($L505,44))=0,INDIRECT(ADDRESS($L505,38))="UL"),INDIRECT(ADDRESS($L505,COLUMN())),0),0),IF($M505&gt;0,IF(AND(INDIRECT(ADDRESS($M505,44))=0,INDIRECT(ADDRESS($M505,38))="UL"),INDIRECT(ADDRESS($M505,COLUMN())),0),0))</f>
        <v>0</v>
      </c>
      <c r="BE505" s="210">
        <f t="shared" ca="1" si="353"/>
        <v>0</v>
      </c>
      <c r="BF505" s="210" cm="1">
        <f t="array" aca="1" ref="BF505" ca="1">SUM(IF($C505&gt;0,IF(INDIRECT(ADDRESS($C505,45))=1,INDIRECT(ADDRESS($C505,52))*INDIRECT(ADDRESS($C505,42))/5,0),0), IF($D505&gt;0,IF(INDIRECT(ADDRESS($D505,45))=1,INDIRECT(ADDRESS($D505,52))*INDIRECT(ADDRESS($D505,42))/5,0),0), IF($E505&gt;0,IF(INDIRECT(ADDRESS($E505,45))=1,INDIRECT(ADDRESS($E505,52))*INDIRECT(ADDRESS($E505,42))/5,0),0), IF($F505&gt;0,IF(INDIRECT(ADDRESS($F505,45))=1,INDIRECT(ADDRESS($F505,52))*INDIRECT(ADDRESS($F505,42))/5,0),0), IF($G505&gt;0,IF(INDIRECT(ADDRESS($G505,45))=1,INDIRECT(ADDRESS($G505,52))*INDIRECT(ADDRESS($G505,42))/5,0),0), IF($H505&gt;0,IF(INDIRECT(ADDRESS($H505,45))=1,INDIRECT(ADDRESS($H505,52))*INDIRECT(ADDRESS($H505,42))/5,0),0)
)*$BF$296/100</f>
        <v>0</v>
      </c>
      <c r="BG505" s="213"/>
      <c r="BH505" s="210" cm="1">
        <f t="array" aca="1" ref="BH505" ca="1">SUM(IF($C505&gt;0,IF(AND(INDIRECT(ADDRESS($C505,44))=0,INDIRECT(ADDRESS($C505,38))&lt;&gt;"UL"),INDIRECT(ADDRESS($C505,COLUMN()-12)),0),0), IF($D505&gt;0,IF(AND(INDIRECT(ADDRESS($D505,44))=0,INDIRECT(ADDRESS($D505,38))&lt;&gt;"UL"),INDIRECT(ADDRESS($D505,COLUMN()-12)),0),0), IF($E505&gt;0,IF(AND(INDIRECT(ADDRESS($E505,44))=0,INDIRECT(ADDRESS($E505,38))&lt;&gt;"UL"),INDIRECT(ADDRESS($E505,COLUMN()-12)),0),0), IF($F505&gt;0,IF(AND(INDIRECT(ADDRESS($F505,44))=0,INDIRECT(ADDRESS($F505,38))&lt;&gt;"UL"),INDIRECT(ADDRESS($F505,COLUMN()-12)),0),0), IF($G505&gt;0,IF(AND(INDIRECT(ADDRESS($G505,44))=0,INDIRECT(ADDRESS($G505,38))&lt;&gt;"UL"),INDIRECT(ADDRESS($G505,COLUMN()-12)),0),0), IF($H505&gt;0,IF(AND(INDIRECT(ADDRESS($H505,44))=0,INDIRECT(ADDRESS($H505,38))&lt;&gt;"UL"),INDIRECT(ADDRESS($H505,COLUMN()-12)),0),0), IF($I505&gt;0,IF(AND(INDIRECT(ADDRESS($I505,44))=0,INDIRECT(ADDRESS($I505,38))&lt;&gt;"UL"),INDIRECT(ADDRESS($I505,COLUMN()-12)),0),0), IF($J505&gt;0,IF(AND(INDIRECT(ADDRESS($J505,44))=0,INDIRECT(ADDRESS($J505,38))&lt;&gt;"UL"),INDIRECT(ADDRESS($J505,COLUMN()-12)),0),0), IF($K505&gt;0,IF(AND(INDIRECT(ADDRESS($K505,44))=0,INDIRECT(ADDRESS($K505,38))&lt;&gt;"UL"),INDIRECT(ADDRESS($K505,COLUMN()-12)),0),0), IF($L505&gt;0,IF(AND(INDIRECT(ADDRESS($L505,44))=0,INDIRECT(ADDRESS($L505,38))&lt;&gt;"UL"),INDIRECT(ADDRESS($L505,COLUMN()-12)),0),0), IF($M505&gt;0,IF(AND(INDIRECT(ADDRESS($M505,44))=0,INDIRECT(ADDRESS($M505,38))&lt;&gt;"UL"),INDIRECT(ADDRESS($M505,COLUMN()-12)),0),0))</f>
        <v>0</v>
      </c>
      <c r="BI505" s="210" cm="1">
        <f t="array" aca="1" ref="BI505" ca="1">SUM(IF($C505&gt;0,IF(AND(INDIRECT(ADDRESS($C505,44))=0,INDIRECT(ADDRESS($C505,38))&lt;&gt;"UL"),INDIRECT(ADDRESS($C505,COLUMN()-12)),0),0), IF($D505&gt;0,IF(AND(INDIRECT(ADDRESS($D505,44))=0,INDIRECT(ADDRESS($D505,38))&lt;&gt;"UL"),INDIRECT(ADDRESS($D505,COLUMN()-12)),0),0), IF($E505&gt;0,IF(AND(INDIRECT(ADDRESS($E505,44))=0,INDIRECT(ADDRESS($E505,38))&lt;&gt;"UL"),INDIRECT(ADDRESS($E505,COLUMN()-12)),0),0), IF($F505&gt;0,IF(AND(INDIRECT(ADDRESS($F505,44))=0,INDIRECT(ADDRESS($F505,38))&lt;&gt;"UL"),INDIRECT(ADDRESS($F505,COLUMN()-12)),0),0), IF($G505&gt;0,IF(AND(INDIRECT(ADDRESS($G505,44))=0,INDIRECT(ADDRESS($G505,38))&lt;&gt;"UL"),INDIRECT(ADDRESS($G505,COLUMN()-12)),0),0), IF($H505&gt;0,IF(AND(INDIRECT(ADDRESS($H505,44))=0,INDIRECT(ADDRESS($H505,38))&lt;&gt;"UL"),INDIRECT(ADDRESS($H505,COLUMN()-12)),0),0), IF($I505&gt;0,IF(AND(INDIRECT(ADDRESS($I505,44))=0,INDIRECT(ADDRESS($I505,38))&lt;&gt;"UL"),INDIRECT(ADDRESS($I505,COLUMN()-12)),0),0), IF($J505&gt;0,IF(AND(INDIRECT(ADDRESS($J505,44))=0,INDIRECT(ADDRESS($J505,38))&lt;&gt;"UL"),INDIRECT(ADDRESS($J505,COLUMN()-12)),0),0), IF($K505&gt;0,IF(AND(INDIRECT(ADDRESS($K505,44))=0,INDIRECT(ADDRESS($K505,38))&lt;&gt;"UL"),INDIRECT(ADDRESS($K505,COLUMN()-12)),0),0), IF($L505&gt;0,IF(AND(INDIRECT(ADDRESS($L505,44))=0,INDIRECT(ADDRESS($L505,38))&lt;&gt;"UL"),INDIRECT(ADDRESS($L505,COLUMN()-12)),0),0), IF($M505&gt;0,IF(AND(INDIRECT(ADDRESS($M505,44))=0,INDIRECT(ADDRESS($M505,38))&lt;&gt;"UL"),INDIRECT(ADDRESS($M505,COLUMN()-12)),0),0))</f>
        <v>0</v>
      </c>
      <c r="BJ505" s="210" cm="1">
        <f t="array" aca="1" ref="BJ505" ca="1">SUM(IF($C505&gt;0,IF(AND(INDIRECT(ADDRESS($C505,44))=0,INDIRECT(ADDRESS($C505,38))&lt;&gt;"UL"),INDIRECT(ADDRESS($C505,COLUMN()-12)),0),0), IF($D505&gt;0,IF(AND(INDIRECT(ADDRESS($D505,44))=0,INDIRECT(ADDRESS($D505,38))&lt;&gt;"UL"),INDIRECT(ADDRESS($D505,COLUMN()-12)),0),0), IF($E505&gt;0,IF(AND(INDIRECT(ADDRESS($E505,44))=0,INDIRECT(ADDRESS($E505,38))&lt;&gt;"UL"),INDIRECT(ADDRESS($E505,COLUMN()-12)),0),0), IF($F505&gt;0,IF(AND(INDIRECT(ADDRESS($F505,44))=0,INDIRECT(ADDRESS($F505,38))&lt;&gt;"UL"),INDIRECT(ADDRESS($F505,COLUMN()-12)),0),0), IF($G505&gt;0,IF(AND(INDIRECT(ADDRESS($G505,44))=0,INDIRECT(ADDRESS($G505,38))&lt;&gt;"UL"),INDIRECT(ADDRESS($G505,COLUMN()-12)),0),0), IF($H505&gt;0,IF(AND(INDIRECT(ADDRESS($H505,44))=0,INDIRECT(ADDRESS($H505,38))&lt;&gt;"UL"),INDIRECT(ADDRESS($H505,COLUMN()-12)),0),0), IF($I505&gt;0,IF(AND(INDIRECT(ADDRESS($I505,44))=0,INDIRECT(ADDRESS($I505,38))&lt;&gt;"UL"),INDIRECT(ADDRESS($I505,COLUMN()-12)),0),0), IF($J505&gt;0,IF(AND(INDIRECT(ADDRESS($J505,44))=0,INDIRECT(ADDRESS($J505,38))&lt;&gt;"UL"),INDIRECT(ADDRESS($J505,COLUMN()-12)),0),0), IF($K505&gt;0,IF(AND(INDIRECT(ADDRESS($K505,44))=0,INDIRECT(ADDRESS($K505,38))&lt;&gt;"UL"),INDIRECT(ADDRESS($K505,COLUMN()-12)),0),0), IF($L505&gt;0,IF(AND(INDIRECT(ADDRESS($L505,44))=0,INDIRECT(ADDRESS($L505,38))&lt;&gt;"UL"),INDIRECT(ADDRESS($L505,COLUMN()-12)),0),0), IF($M505&gt;0,IF(AND(INDIRECT(ADDRESS($M505,44))=0,INDIRECT(ADDRESS($M505,38))&lt;&gt;"UL"),INDIRECT(ADDRESS($M505,COLUMN()-12)),0),0))</f>
        <v>0</v>
      </c>
      <c r="BK505" s="210">
        <f t="shared" ca="1" si="354"/>
        <v>0</v>
      </c>
      <c r="BL505" s="212">
        <f t="shared" ca="1" si="355"/>
        <v>0</v>
      </c>
      <c r="BM505" s="210" cm="1">
        <f t="array" aca="1" ref="BM505" ca="1">SUM(IF($C505&gt;0,IF(AND(INDIRECT(ADDRESS($C505,44))=0,INDIRECT(ADDRESS($C505,38))&lt;&gt;"UL"),INDIRECT(ADDRESS($C505,COLUMN()-12)),0),0), IF($D505&gt;0,IF(AND(INDIRECT(ADDRESS($D505,44))=0,INDIRECT(ADDRESS($D505,38))&lt;&gt;"UL"),INDIRECT(ADDRESS($D505,COLUMN()-12)),0),0), IF($E505&gt;0,IF(AND(INDIRECT(ADDRESS($E505,44))=0,INDIRECT(ADDRESS($E505,38))&lt;&gt;"UL"),INDIRECT(ADDRESS($E505,COLUMN()-12)),0),0), IF($F505&gt;0,IF(AND(INDIRECT(ADDRESS($F505,44))=0,INDIRECT(ADDRESS($F505,38))&lt;&gt;"UL"),INDIRECT(ADDRESS($F505,COLUMN()-12)),0),0), IF($G505&gt;0,IF(AND(INDIRECT(ADDRESS($G505,44))=0,INDIRECT(ADDRESS($G505,38))&lt;&gt;"UL"),INDIRECT(ADDRESS($G505,COLUMN()-12)),0),0), IF($H505&gt;0,IF(AND(INDIRECT(ADDRESS($H505,44))=0,INDIRECT(ADDRESS($H505,38))&lt;&gt;"UL"),INDIRECT(ADDRESS($H505,COLUMN()-12)),0),0), IF($I505&gt;0,IF(AND(INDIRECT(ADDRESS($I505,44))=0,INDIRECT(ADDRESS($I505,38))&lt;&gt;"UL"),INDIRECT(ADDRESS($I505,COLUMN()-12)),0),0), IF($J505&gt;0,IF(AND(INDIRECT(ADDRESS($J505,44))=0,INDIRECT(ADDRESS($J505,38))&lt;&gt;"UL"),INDIRECT(ADDRESS($J505,COLUMN()-12)),0),0), IF($K505&gt;0,IF(AND(INDIRECT(ADDRESS($K505,44))=0,INDIRECT(ADDRESS($K505,38))&lt;&gt;"UL"),INDIRECT(ADDRESS($K505,COLUMN()-11)),0),0), IF($L505&gt;0,IF(AND(INDIRECT(ADDRESS($L505,44))=0,INDIRECT(ADDRESS($L505,38))&lt;&gt;"UL"),INDIRECT(ADDRESS($L505,COLUMN()-11)),0),0), IF($M505&gt;0,IF(AND(INDIRECT(ADDRESS($M505,44))=0,INDIRECT(ADDRESS($M505,38))&lt;&gt;"UL"),INDIRECT(ADDRESS($M505,COLUMN()-11)),0),0))</f>
        <v>0</v>
      </c>
      <c r="BN505" s="210" cm="1">
        <f t="array" aca="1" ref="BN505" ca="1">SUM(IF($C505&gt;0,IF(AND(INDIRECT(ADDRESS($C505,44))=0,INDIRECT(ADDRESS($C505,38))&lt;&gt;"UL"),INDIRECT(ADDRESS($C505,COLUMN()-12)),0),0), IF($D505&gt;0,IF(AND(INDIRECT(ADDRESS($D505,44))=0,INDIRECT(ADDRESS($D505,38))&lt;&gt;"UL"),INDIRECT(ADDRESS($D505,COLUMN()-12)),0),0), IF($E505&gt;0,IF(AND(INDIRECT(ADDRESS($E505,44))=0,INDIRECT(ADDRESS($E505,38))&lt;&gt;"UL"),INDIRECT(ADDRESS($E505,COLUMN()-12)),0),0), IF($F505&gt;0,IF(AND(INDIRECT(ADDRESS($F505,44))=0,INDIRECT(ADDRESS($F505,38))&lt;&gt;"UL"),INDIRECT(ADDRESS($F505,COLUMN()-12)),0),0), IF($G505&gt;0,IF(AND(INDIRECT(ADDRESS($G505,44))=0,INDIRECT(ADDRESS($G505,38))&lt;&gt;"UL"),INDIRECT(ADDRESS($G505,COLUMN()-12)),0),0), IF($H505&gt;0,IF(AND(INDIRECT(ADDRESS($H505,44))=0,INDIRECT(ADDRESS($H505,38))&lt;&gt;"UL"),INDIRECT(ADDRESS($H505,COLUMN()-12)),0),0), IF($I505&gt;0,IF(AND(INDIRECT(ADDRESS($I505,44))=0,INDIRECT(ADDRESS($I505,38))&lt;&gt;"UL"),INDIRECT(ADDRESS($I505,COLUMN()-12)),0),0), IF($J505&gt;0,IF(AND(INDIRECT(ADDRESS($J505,44))=0,INDIRECT(ADDRESS($J505,38))&lt;&gt;"UL"),INDIRECT(ADDRESS($J505,COLUMN()-12)),0),0), IF($K505&gt;0,IF(AND(INDIRECT(ADDRESS($K505,44))=0,INDIRECT(ADDRESS($K505,38))&lt;&gt;"UL"),INDIRECT(ADDRESS($K505,COLUMN()-11)),0),0), IF($L505&gt;0,IF(AND(INDIRECT(ADDRESS($L505,44))=0,INDIRECT(ADDRESS($L505,38))&lt;&gt;"UL"),INDIRECT(ADDRESS($L505,COLUMN()-11)),0),0), IF($M505&gt;0,IF(AND(INDIRECT(ADDRESS($M505,44))=0,INDIRECT(ADDRESS($M505,38))&lt;&gt;"UL"),INDIRECT(ADDRESS($M505,COLUMN()-11)),0),0))</f>
        <v>0</v>
      </c>
      <c r="BO505" s="210" cm="1">
        <f t="array" aca="1" ref="BO505" ca="1">SUM(IF($C505&gt;0,IF(AND(INDIRECT(ADDRESS($C505,44))=0,INDIRECT(ADDRESS($C505,38))&lt;&gt;"UL"),INDIRECT(ADDRESS($C505,COLUMN()-12)),0),0), IF($D505&gt;0,IF(AND(INDIRECT(ADDRESS($D505,44))=0,INDIRECT(ADDRESS($D505,38))&lt;&gt;"UL"),INDIRECT(ADDRESS($D505,COLUMN()-12)),0),0), IF($E505&gt;0,IF(AND(INDIRECT(ADDRESS($E505,44))=0,INDIRECT(ADDRESS($E505,38))&lt;&gt;"UL"),INDIRECT(ADDRESS($E505,COLUMN()-12)),0),0), IF($F505&gt;0,IF(AND(INDIRECT(ADDRESS($F505,44))=0,INDIRECT(ADDRESS($F505,38))&lt;&gt;"UL"),INDIRECT(ADDRESS($F505,COLUMN()-12)),0),0), IF($G505&gt;0,IF(AND(INDIRECT(ADDRESS($G505,44))=0,INDIRECT(ADDRESS($G505,38))&lt;&gt;"UL"),INDIRECT(ADDRESS($G505,COLUMN()-12)),0),0), IF($H505&gt;0,IF(AND(INDIRECT(ADDRESS($H505,44))=0,INDIRECT(ADDRESS($H505,38))&lt;&gt;"UL"),INDIRECT(ADDRESS($H505,COLUMN()-12)),0),0), IF($I505&gt;0,IF(AND(INDIRECT(ADDRESS($I505,44))=0,INDIRECT(ADDRESS($I505,38))&lt;&gt;"UL"),INDIRECT(ADDRESS($I505,COLUMN()-12)),0),0), IF($J505&gt;0,IF(AND(INDIRECT(ADDRESS($J505,44))=0,INDIRECT(ADDRESS($J505,38))&lt;&gt;"UL"),INDIRECT(ADDRESS($J505,COLUMN()-12)),0),0), IF($K505&gt;0,IF(AND(INDIRECT(ADDRESS($K505,44))=0,INDIRECT(ADDRESS($K505,38))&lt;&gt;"UL"),INDIRECT(ADDRESS($K505,COLUMN()-11)),0),0), IF($L505&gt;0,IF(AND(INDIRECT(ADDRESS($L505,44))=0,INDIRECT(ADDRESS($L505,38))&lt;&gt;"UL"),INDIRECT(ADDRESS($L505,COLUMN()-11)),0),0), IF($M505&gt;0,IF(AND(INDIRECT(ADDRESS($M505,44))=0,INDIRECT(ADDRESS($M505,38))&lt;&gt;"UL"),INDIRECT(ADDRESS($M505,COLUMN()-11)),0),0))</f>
        <v>0</v>
      </c>
      <c r="BP505" s="210" cm="1">
        <f t="array" aca="1" ref="BP505" ca="1">SUM(IF($C505&gt;0,IF(AND(INDIRECT(ADDRESS($C505,44))=0,INDIRECT(ADDRESS($C505,38))&lt;&gt;"UL"),INDIRECT(ADDRESS($C505,COLUMN()-12)),0),0), IF($D505&gt;0,IF(AND(INDIRECT(ADDRESS($D505,44))=0,INDIRECT(ADDRESS($D505,38))&lt;&gt;"UL"),INDIRECT(ADDRESS($D505,COLUMN()-12)),0),0), IF($E505&gt;0,IF(AND(INDIRECT(ADDRESS($E505,44))=0,INDIRECT(ADDRESS($E505,38))&lt;&gt;"UL"),INDIRECT(ADDRESS($E505,COLUMN()-12)),0),0), IF($F505&gt;0,IF(AND(INDIRECT(ADDRESS($F505,44))=0,INDIRECT(ADDRESS($F505,38))&lt;&gt;"UL"),INDIRECT(ADDRESS($F505,COLUMN()-12)),0),0), IF($G505&gt;0,IF(AND(INDIRECT(ADDRESS($G505,44))=0,INDIRECT(ADDRESS($G505,38))&lt;&gt;"UL"),INDIRECT(ADDRESS($G505,COLUMN()-12)),0),0), IF($H505&gt;0,IF(AND(INDIRECT(ADDRESS($H505,44))=0,INDIRECT(ADDRESS($H505,38))&lt;&gt;"UL"),INDIRECT(ADDRESS($H505,COLUMN()-12)),0),0), IF($I505&gt;0,IF(AND(INDIRECT(ADDRESS($I505,44))=0,INDIRECT(ADDRESS($I505,38))&lt;&gt;"UL"),INDIRECT(ADDRESS($I505,COLUMN()-12)),0),0), IF($J505&gt;0,IF(AND(INDIRECT(ADDRESS($J505,44))=0,INDIRECT(ADDRESS($J505,38))&lt;&gt;"UL"),INDIRECT(ADDRESS($J505,COLUMN()-12)),0),0), IF($K505&gt;0,IF(AND(INDIRECT(ADDRESS($K505,44))=0,INDIRECT(ADDRESS($K505,38))&lt;&gt;"UL"),INDIRECT(ADDRESS($K505,COLUMN()-11)),0),0), IF($L505&gt;0,IF(AND(INDIRECT(ADDRESS($L505,44))=0,INDIRECT(ADDRESS($L505,38))&lt;&gt;"UL"),INDIRECT(ADDRESS($L505,COLUMN()-11)),0),0), IF($M505&gt;0,IF(AND(INDIRECT(ADDRESS($M505,44))=0,INDIRECT(ADDRESS($M505,38))&lt;&gt;"UL"),INDIRECT(ADDRESS($M505,COLUMN()-11)),0),0))</f>
        <v>0</v>
      </c>
      <c r="BQ505" s="210">
        <f t="shared" ca="1" si="356"/>
        <v>0</v>
      </c>
      <c r="BR505" s="214" t="e">
        <f t="shared" ca="1" si="357"/>
        <v>#DIV/0!</v>
      </c>
      <c r="BS505" s="215"/>
      <c r="BT505" s="207">
        <f t="shared" ca="1" si="358"/>
        <v>0</v>
      </c>
      <c r="BU505" s="216" t="e">
        <f t="shared" ca="1" si="359"/>
        <v>#DIV/0!</v>
      </c>
      <c r="BV505" s="210" t="s">
        <v>34</v>
      </c>
      <c r="BW505" s="210" cm="1">
        <f t="array" aca="1" ref="BW505" ca="1">SUM(IF($C505&gt;0,IF(AND(INDIRECT(ADDRESS($C505,44))=0,INDIRECT(ADDRESS($C505,38))="UL",ISERROR(SEARCH("Rear",INDIRECT(ADDRESS($C505,33)))),ISERROR(SEARCH("Side",INDIRECT(ADDRESS($C505,33))))),INDIRECT(ADDRESS($C505,COLUMN())),0),0),IF($D505&gt;0,IF(AND(INDIRECT(ADDRESS($D505,44))=0,INDIRECT(ADDRESS($D505,38))="UL",ISERROR(SEARCH("Rear",INDIRECT(ADDRESS($D505,33)))),ISERROR(SEARCH("Side",INDIRECT(ADDRESS($D505,33))))),INDIRECT(ADDRESS($D505,COLUMN())),0),0),IF($E505&gt;0,IF(AND(INDIRECT(ADDRESS($E505,44))=0,INDIRECT(ADDRESS($E505,38))="UL",ISERROR(SEARCH("Rear",INDIRECT(ADDRESS($E505,33)))),ISERROR(SEARCH("Side",INDIRECT(ADDRESS($E505,33))))),INDIRECT(ADDRESS($E505,COLUMN())),0),0),IF($F505&gt;0,IF(AND(INDIRECT(ADDRESS($F505,44))=0,INDIRECT(ADDRESS($F505,38))="UL",ISERROR(SEARCH("Rear",INDIRECT(ADDRESS($F505,33)))),ISERROR(SEARCH("Side",INDIRECT(ADDRESS($F505,33))))),INDIRECT(ADDRESS($F505,COLUMN())),0),0),IF($G505&gt;0,IF(AND(INDIRECT(ADDRESS($G505,44))=0,INDIRECT(ADDRESS($G505,38))="UL",ISERROR(SEARCH("Rear",INDIRECT(ADDRESS($G505,33)))),ISERROR(SEARCH("Side",INDIRECT(ADDRESS($G505,33))))),INDIRECT(ADDRESS($G505,COLUMN())),0),0),IF($H505&gt;0,IF(AND(INDIRECT(ADDRESS($H505,44))=0,INDIRECT(ADDRESS($H505,38))="UL",ISERROR(SEARCH("Rear",INDIRECT(ADDRESS($H505,33)))),ISERROR(SEARCH("Side",INDIRECT(ADDRESS($H505,33))))),INDIRECT(ADDRESS($H505,COLUMN())),0),0),IF($I505&gt;0,IF(AND(INDIRECT(ADDRESS($I505,44))=0,INDIRECT(ADDRESS($I505,38))="UL",ISERROR(SEARCH("Rear",INDIRECT(ADDRESS($I505,33)))),ISERROR(SEARCH("Side",INDIRECT(ADDRESS($I505,33))))),INDIRECT(ADDRESS($I505,COLUMN())),0),0),IF($J505&gt;0,IF(AND(INDIRECT(ADDRESS($J505,44))=0,INDIRECT(ADDRESS($J505,38))="UL",ISERROR(SEARCH("Rear",INDIRECT(ADDRESS($J505,33)))),ISERROR(SEARCH("Side",INDIRECT(ADDRESS($J505,33))))),INDIRECT(ADDRESS($J505,COLUMN())),0),0),IF($K505&gt;0,IF(AND(INDIRECT(ADDRESS($K505,44))=0,INDIRECT(ADDRESS($K505,38))="UL",ISERROR(SEARCH("Rear",INDIRECT(ADDRESS($K505,33)))),ISERROR(SEARCH("Side",INDIRECT(ADDRESS($K505,33))))),INDIRECT(ADDRESS($K505,COLUMN())),0),0),IF($L505&gt;0,IF(AND(INDIRECT(ADDRESS($L505,44))=0,INDIRECT(ADDRESS($L505,38))="UL",ISERROR(SEARCH("Rear",INDIRECT(ADDRESS($L505,33)))),ISERROR(SEARCH("Side",INDIRECT(ADDRESS($L505,33))))),INDIRECT(ADDRESS($L505,COLUMN())),0),0),IF($M505&gt;0,IF(AND(INDIRECT(ADDRESS($M505,44))=0,INDIRECT(ADDRESS($M505,38))="UL",ISERROR(SEARCH("Rear",INDIRECT(ADDRESS($M505,33)))),ISERROR(SEARCH("Side",INDIRECT(ADDRESS($M505,33))))),INDIRECT(ADDRESS($M505,COLUMN())),0),0))</f>
        <v>0</v>
      </c>
      <c r="BX505" s="210">
        <f t="shared" ca="1" si="360"/>
        <v>0</v>
      </c>
      <c r="BY505" s="210" cm="1">
        <f t="array" aca="1" ref="BY505" ca="1">SUM(IF($C505&gt;0,IF(AND(INDIRECT(ADDRESS($C505,44))=0,INDIRECT(ADDRESS($C505,38))="UL"),INDIRECT(ADDRESS($C505,COLUMN())),0),0),IF($D505&gt;0,IF(AND(INDIRECT(ADDRESS($D505,44))=0,INDIRECT(ADDRESS($D505,38))="UL"),INDIRECT(ADDRESS($D505,COLUMN())),0),0),IF($E505&gt;0,IF(AND(INDIRECT(ADDRESS($E505,44))=0,INDIRECT(ADDRESS($E505,38))="UL"),INDIRECT(ADDRESS($E505,COLUMN())),0),0),IF($F505&gt;0,IF(AND(INDIRECT(ADDRESS($F505,44))=0,INDIRECT(ADDRESS($F505,38))="UL"),INDIRECT(ADDRESS($F505,COLUMN())),0),0),IF($G505&gt;0,IF(AND(INDIRECT(ADDRESS($G505,44))=0,INDIRECT(ADDRESS($G505,38))="UL"),INDIRECT(ADDRESS($G505,COLUMN())),0),0),IF($H505&gt;0,IF(AND(INDIRECT(ADDRESS($H505,44))=0,INDIRECT(ADDRESS($H505,38))="UL"),INDIRECT(ADDRESS($H505,COLUMN())),0),0),IF($I505&gt;0,IF(AND(INDIRECT(ADDRESS($I505,44))=0,INDIRECT(ADDRESS($I505,38))="UL"),INDIRECT(ADDRESS($I505,COLUMN())),0),0),IF($J505&gt;0,IF(AND(INDIRECT(ADDRESS($J505,44))=0,INDIRECT(ADDRESS($J505,38))="UL"),INDIRECT(ADDRESS($J505,COLUMN())),0),0),IF($K505&gt;0,IF(AND(INDIRECT(ADDRESS($K505,44))=0,INDIRECT(ADDRESS($K505,38))="UL"),INDIRECT(ADDRESS($K505,COLUMN())),0),0),IF($L505&gt;0,IF(AND(INDIRECT(ADDRESS($L505,44))=0,INDIRECT(ADDRESS($L505,38))="UL"),INDIRECT(ADDRESS($L505,COLUMN())),0),0),IF($M505&gt;0,IF(AND(INDIRECT(ADDRESS($M505,44))=0,INDIRECT(ADDRESS($M505,38))="UL"),INDIRECT(ADDRESS($M505,COLUMN())),0),0))</f>
        <v>0</v>
      </c>
      <c r="BZ505" s="210" cm="1">
        <f t="array" aca="1" ref="BZ505" ca="1">SUM(IF($C505&gt;0,IF(AND(INDIRECT(ADDRESS($C505,44))=0,INDIRECT(ADDRESS($C505,38))="UL"),INDIRECT(ADDRESS($C505,COLUMN())),0),0),IF($D505&gt;0,IF(AND(INDIRECT(ADDRESS($D505,44))=0,INDIRECT(ADDRESS($D505,38))="UL"),INDIRECT(ADDRESS($D505,COLUMN())),0),0),IF($E505&gt;0,IF(AND(INDIRECT(ADDRESS($E505,44))=0,INDIRECT(ADDRESS($E505,38))="UL"),INDIRECT(ADDRESS($E505,COLUMN())),0),0),IF($F505&gt;0,IF(AND(INDIRECT(ADDRESS($F505,44))=0,INDIRECT(ADDRESS($F505,38))="UL"),INDIRECT(ADDRESS($F505,COLUMN())),0),0),IF($G505&gt;0,IF(AND(INDIRECT(ADDRESS($G505,44))=0,INDIRECT(ADDRESS($G505,38))="UL"),INDIRECT(ADDRESS($G505,COLUMN())),0),0),IF($H505&gt;0,IF(AND(INDIRECT(ADDRESS($H505,44))=0,INDIRECT(ADDRESS($H505,38))="UL"),INDIRECT(ADDRESS($H505,COLUMN())),0),0),IF($I505&gt;0,IF(AND(INDIRECT(ADDRESS($I505,44))=0,INDIRECT(ADDRESS($I505,38))="UL"),INDIRECT(ADDRESS($I505,COLUMN())),0),0),IF($J505&gt;0,IF(AND(INDIRECT(ADDRESS($J505,44))=0,INDIRECT(ADDRESS($J505,38))="UL"),INDIRECT(ADDRESS($J505,COLUMN())),0),0),IF($K505&gt;0,IF(AND(INDIRECT(ADDRESS($K505,44))=0,INDIRECT(ADDRESS($K505,38))="UL"),INDIRECT(ADDRESS($K505,COLUMN())),0),0),IF($L505&gt;0,IF(AND(INDIRECT(ADDRESS($L505,44))=0,INDIRECT(ADDRESS($L505,38))="UL"),INDIRECT(ADDRESS($L505,COLUMN())),0),0),IF($M505&gt;0,IF(AND(INDIRECT(ADDRESS($M505,44))=0,INDIRECT(ADDRESS($M505,38))="UL"),INDIRECT(ADDRESS($M505,COLUMN())),0),0))</f>
        <v>0</v>
      </c>
      <c r="CA505" s="210">
        <f t="shared" ca="1" si="361"/>
        <v>0</v>
      </c>
      <c r="CB505" s="210" cm="1">
        <f t="array" aca="1" ref="CB505" ca="1">SUM(IF($C505&gt;0,IF(AND(INDIRECT(ADDRESS($C505,44))=0,INDIRECT(ADDRESS($C505,38))&lt;&gt;"UL"),INDIRECT(ADDRESS($C505,COLUMN())),0),0),IF($D505&gt;0,IF(AND(INDIRECT(ADDRESS($D505,44))=0,INDIRECT(ADDRESS($D505,38))&lt;&gt;"UL"),INDIRECT(ADDRESS($D505,COLUMN())),0),0),IF($E505&gt;0,IF(AND(INDIRECT(ADDRESS($E505,44))=0,INDIRECT(ADDRESS($E505,38))&lt;&gt;"UL"),INDIRECT(ADDRESS($E505,COLUMN())),0),0),IF($F505&gt;0,IF(AND(INDIRECT(ADDRESS($F505,44))=0,INDIRECT(ADDRESS($F505,38))&lt;&gt;"UL"),INDIRECT(ADDRESS($F505,COLUMN())),0),0),IF($G505&gt;0,IF(AND(INDIRECT(ADDRESS($G505,44))=0,INDIRECT(ADDRESS($G505,38))&lt;&gt;"UL"),INDIRECT(ADDRESS($G505,COLUMN())),0),0),IF($H505&gt;0,IF(AND(INDIRECT(ADDRESS($H505,44))=0,INDIRECT(ADDRESS($H505,38))&lt;&gt;"UL"),INDIRECT(ADDRESS($H505,COLUMN())),0),0),IF($I505&gt;0,IF(AND(INDIRECT(ADDRESS($I505,44))=0,INDIRECT(ADDRESS($I505,38))&lt;&gt;"UL"),INDIRECT(ADDRESS($I505,COLUMN())),0),0),IF($J505&gt;0,IF(AND(INDIRECT(ADDRESS($J505,44))=0,INDIRECT(ADDRESS($J505,38))&lt;&gt;"UL"),INDIRECT(ADDRESS($J505,COLUMN())),0),0),IF($K505&gt;0,IF(AND(INDIRECT(ADDRESS($K505,44))=0,INDIRECT(ADDRESS($K505,38))&lt;&gt;"UL"),INDIRECT(ADDRESS($K505,COLUMN())),0),0),IF($L505&gt;0,IF(AND(INDIRECT(ADDRESS($L505,44))=0,INDIRECT(ADDRESS($L505,38))&lt;&gt;"UL"),INDIRECT(ADDRESS($L505,COLUMN())),0),0),IF($M505&gt;0,IF(AND(INDIRECT(ADDRESS($M505,44))=0,INDIRECT(ADDRESS($M505,38))&lt;&gt;"UL"),INDIRECT(ADDRESS($M505,COLUMN())),0),0))</f>
        <v>0</v>
      </c>
      <c r="CC505" s="210">
        <f t="shared" ca="1" si="362"/>
        <v>0</v>
      </c>
      <c r="CD505" s="210" cm="1">
        <f t="array" aca="1" ref="CD505" ca="1">SUM(IF($C505&gt;0,IF(AND(INDIRECT(ADDRESS($C505,44))=0,INDIRECT(ADDRESS($C505,38))&lt;&gt;"UL"),INDIRECT(ADDRESS($C505,COLUMN())),0),0),IF($D505&gt;0,IF(AND(INDIRECT(ADDRESS($D505,44))=0,INDIRECT(ADDRESS($D505,38))&lt;&gt;"UL"),INDIRECT(ADDRESS($D505,COLUMN())),0),0),IF($E505&gt;0,IF(AND(INDIRECT(ADDRESS($E505,44))=0,INDIRECT(ADDRESS($E505,38))&lt;&gt;"UL"),INDIRECT(ADDRESS($E505,COLUMN())),0),0),IF($F505&gt;0,IF(AND(INDIRECT(ADDRESS($F505,44))=0,INDIRECT(ADDRESS($F505,38))&lt;&gt;"UL"),INDIRECT(ADDRESS($F505,COLUMN())),0),0),IF($G505&gt;0,IF(AND(INDIRECT(ADDRESS($G505,44))=0,INDIRECT(ADDRESS($G505,38))&lt;&gt;"UL"),INDIRECT(ADDRESS($G505,COLUMN())),0),0),IF($H505&gt;0,IF(AND(INDIRECT(ADDRESS($H505,44))=0,INDIRECT(ADDRESS($H505,38))&lt;&gt;"UL"),INDIRECT(ADDRESS($H505,COLUMN())),0),0),IF($I505&gt;0,IF(AND(INDIRECT(ADDRESS($I505,44))=0,INDIRECT(ADDRESS($I505,38))&lt;&gt;"UL"),INDIRECT(ADDRESS($I505,COLUMN())),0),0),IF($J505&gt;0,IF(AND(INDIRECT(ADDRESS($J505,44))=0,INDIRECT(ADDRESS($J505,38))&lt;&gt;"UL"),INDIRECT(ADDRESS($J505,COLUMN())),0),0),IF($K505&gt;0,IF(AND(INDIRECT(ADDRESS($K505,44))=0,INDIRECT(ADDRESS($K505,38))&lt;&gt;"UL"),INDIRECT(ADDRESS($K505,COLUMN())),0),0),IF($L505&gt;0,IF(AND(INDIRECT(ADDRESS($L505,44))=0,INDIRECT(ADDRESS($L505,38))&lt;&gt;"UL"),INDIRECT(ADDRESS($L505,COLUMN())),0),0),IF($M505&gt;0,IF(AND(INDIRECT(ADDRESS($M505,44))=0,INDIRECT(ADDRESS($M505,38))&lt;&gt;"UL"),INDIRECT(ADDRESS($M505,COLUMN())),0),0))</f>
        <v>0</v>
      </c>
      <c r="CE505" s="210" cm="1">
        <f t="array" aca="1" ref="CE505" ca="1">SUM(IF($C505&gt;0,IF(AND(INDIRECT(ADDRESS($C505,44))=0,INDIRECT(ADDRESS($C505,38))&lt;&gt;"UL"),INDIRECT(ADDRESS($C505,COLUMN())),0),0),IF($D505&gt;0,IF(AND(INDIRECT(ADDRESS($D505,44))=0,INDIRECT(ADDRESS($D505,38))&lt;&gt;"UL"),INDIRECT(ADDRESS($D505,COLUMN())),0),0),IF($E505&gt;0,IF(AND(INDIRECT(ADDRESS($E505,44))=0,INDIRECT(ADDRESS($E505,38))&lt;&gt;"UL"),INDIRECT(ADDRESS($E505,COLUMN())),0),0),IF($F505&gt;0,IF(AND(INDIRECT(ADDRESS($F505,44))=0,INDIRECT(ADDRESS($F505,38))&lt;&gt;"UL"),INDIRECT(ADDRESS($F505,COLUMN())),0),0),IF($G505&gt;0,IF(AND(INDIRECT(ADDRESS($G505,44))=0,INDIRECT(ADDRESS($G505,38))&lt;&gt;"UL"),INDIRECT(ADDRESS($G505,COLUMN())),0),0),IF($H505&gt;0,IF(AND(INDIRECT(ADDRESS($H505,44))=0,INDIRECT(ADDRESS($H505,38))&lt;&gt;"UL"),INDIRECT(ADDRESS($H505,COLUMN())),0),0),IF($I505&gt;0,IF(AND(INDIRECT(ADDRESS($I505,44))=0,INDIRECT(ADDRESS($I505,38))&lt;&gt;"UL"),INDIRECT(ADDRESS($I505,COLUMN())),0),0),IF($J505&gt;0,IF(AND(INDIRECT(ADDRESS($J505,44))=0,INDIRECT(ADDRESS($J505,38))&lt;&gt;"UL"),INDIRECT(ADDRESS($J505,COLUMN())),0),0),IF($K505&gt;0,IF(AND(INDIRECT(ADDRESS($K505,44))=0,INDIRECT(ADDRESS($K505,38))&lt;&gt;"UL"),INDIRECT(ADDRESS($K505,COLUMN())),0),0),IF($L505&gt;0,IF(AND(INDIRECT(ADDRESS($L505,44))=0,INDIRECT(ADDRESS($L505,38))&lt;&gt;"UL"),INDIRECT(ADDRESS($L505,COLUMN())),0),0),IF($M505&gt;0,IF(AND(INDIRECT(ADDRESS($M505,44))=0,INDIRECT(ADDRESS($M505,38))&lt;&gt;"UL"),INDIRECT(ADDRESS($M505,COLUMN())),0),0))</f>
        <v>0</v>
      </c>
      <c r="CF505" s="210">
        <f t="shared" ca="1" si="363"/>
        <v>0</v>
      </c>
      <c r="CG505" s="210">
        <f t="shared" ca="1" si="364"/>
        <v>0</v>
      </c>
      <c r="CH505" s="210" t="e">
        <f t="shared" ca="1" si="365"/>
        <v>#DIV/0!</v>
      </c>
      <c r="CI505" s="213">
        <f t="shared" si="366"/>
        <v>0</v>
      </c>
      <c r="CJ505" s="213"/>
      <c r="CK505" s="210" cm="1">
        <f t="array" aca="1" ref="CK505" ca="1">IF(AU505="S", SUM(IF($C505&gt;0,IF(INDIRECT(ADDRESS($C505,43))&lt;&gt;1,INDIRECT(ADDRESS($C505,48)),0),0), IF($D505&gt;0,IF(INDIRECT(ADDRESS($D505,43))&lt;&gt;1,INDIRECT(ADDRESS($D505,48)),0),0), IF($E505&gt;0,IF(INDIRECT(ADDRESS($E505,43))&lt;&gt;1,INDIRECT(ADDRESS($E505,48)),0),0), IF($F505&gt;0,IF(INDIRECT(ADDRESS($F505,43))&lt;&gt;1,INDIRECT(ADDRESS($F505,48)),0),0), IF($G505&gt;0,IF(INDIRECT(ADDRESS($G505,43))&lt;&gt;1,INDIRECT(ADDRESS($G505,48)),0),0), IF($H505&gt;0,IF(INDIRECT(ADDRESS($H505,43))&lt;&gt;1,INDIRECT(ADDRESS($H505,48)),0),0), IF($I505&gt;0,IF(INDIRECT(ADDRESS($I505,43))&lt;&gt;1,INDIRECT(ADDRESS($I505,48)),0),0), IF($J505&gt;0,IF(INDIRECT(ADDRESS($J505,43))&lt;&gt;1,INDIRECT(ADDRESS($J505,48)),0),0), IF($K505&gt;0,IF(INDIRECT(ADDRESS($K505,43))&lt;&gt;1,INDIRECT(ADDRESS($K505,48)),0),0), IF($L505&gt;0,IF(INDIRECT(ADDRESS($L505,43))&lt;&gt;1,INDIRECT(ADDRESS($L505,48)),0),0), IF($M505&gt;0,IF(INDIRECT(ADDRESS($M505,43))&lt;&gt;1,INDIRECT(ADDRESS($M505,48)),0),0)), IF(AU505="L",SUM(IF($C505&gt;0,IF(INDIRECT(ADDRESS($C505,43))&lt;&gt;1,INDIRECT(ADDRESS($C505,50)),0),0), IF($D505&gt;0,IF(INDIRECT(ADDRESS($D505,43))&lt;&gt;1,INDIRECT(ADDRESS($D505,50)),0),0), IF($E505&gt;0,IF(INDIRECT(ADDRESS($E505,43))&lt;&gt;1,INDIRECT(ADDRESS($E505,50)),0),0), IF($F505&gt;0,IF(INDIRECT(ADDRESS($F505,43))&lt;&gt;1,INDIRECT(ADDRESS($F505,50)),0),0), IF($G505&gt;0,IF(INDIRECT(ADDRESS($G505,43))&lt;&gt;1,INDIRECT(ADDRESS($G505,50)),0),0), IF($G505&gt;0,IF(INDIRECT(ADDRESS($G505,43))&lt;&gt;1,INDIRECT(ADDRESS($G505,50)),0),0), IF($H505&gt;0,IF(INDIRECT(ADDRESS($H505,43))&lt;&gt;1,INDIRECT(ADDRESS($H505,50)),0),0), IF($I505&gt;0,IF(INDIRECT(ADDRESS($I505,43))&lt;&gt;1,INDIRECT(ADDRESS($I505,50)),0),0), IF($J505&gt;0,IF(INDIRECT(ADDRESS($J505,43))&lt;&gt;1,INDIRECT(ADDRESS($J505,50)),0),0), IF($K505&gt;0,IF(INDIRECT(ADDRESS($K505,43))&lt;&gt;1,INDIRECT(ADDRESS($K505,50)),0),0), IF($L505&gt;0,IF(INDIRECT(ADDRESS($L505,43))&lt;&gt;1,INDIRECT(ADDRESS($L505,50)),0),0), IF($M505&gt;0,IF(INDIRECT(ADDRESS($M505,43))&lt;&gt;1,INDIRECT(ADDRESS($M505,50)),0),0)), SUM(IF($C505&gt;0,IF(INDIRECT(ADDRESS($C505,43))&lt;&gt;1,INDIRECT(ADDRESS($C505,49)),0),0), IF($D505&gt;0,IF(INDIRECT(ADDRESS($D505,43))&lt;&gt;1,INDIRECT(ADDRESS($D505,49)),0),0), IF($E505&gt;0,IF(INDIRECT(ADDRESS($E505,43))&lt;&gt;1,INDIRECT(ADDRESS($E505,49)),0),0), IF($F505&gt;0,IF(INDIRECT(ADDRESS($F505,43))&lt;&gt;1,INDIRECT(ADDRESS($F505,49)),0),0), IF($G505&gt;0,IF(INDIRECT(ADDRESS($G505,43))&lt;&gt;1,INDIRECT(ADDRESS($G505,49)),0),0), IF($G505&gt;0,IF(INDIRECT(ADDRESS($G505,43))&lt;&gt;1,INDIRECT(ADDRESS($G505,49)),0),0), IF($H505&gt;0,IF(INDIRECT(ADDRESS($H505,43))&lt;&gt;1,INDIRECT(ADDRESS($H505,49)),0),0), IF($I505&gt;0,IF(INDIRECT(ADDRESS($I505,43))&lt;&gt;1,INDIRECT(ADDRESS($I505,49)),0),0), IF($J505&gt;0,IF(INDIRECT(ADDRESS($J505,43))&lt;&gt;1,INDIRECT(ADDRESS($J505,49)),0),0), IF($K505&gt;0,IF(INDIRECT(ADDRESS($K505,43))&lt;&gt;1,INDIRECT(ADDRESS($K505,49)),0),0), IF($L505&gt;0,IF(INDIRECT(ADDRESS($L505,43))&lt;&gt;1,INDIRECT(ADDRESS($L505,49)),0),0), IF($M505&gt;0,IF(INDIRECT(ADDRESS($M505,43))&lt;&gt;1,INDIRECT(ADDRESS($M505,49)),0),0))))</f>
        <v>0</v>
      </c>
      <c r="CL505" s="210" cm="1">
        <f t="array" aca="1" ref="CL505" ca="1">1.5*SUM(IF($C505&gt;0,IF(INDIRECT(ADDRESS($C505,44))=1,INDIRECT(ADDRESS($C505,47)),0),0),IF($D505&gt;0,IF(INDIRECT(ADDRESS($D505,44))=1,INDIRECT(ADDRESS($CF461,47)),0),0),IF($E505&gt;0,IF(INDIRECT(ADDRESS($E505,44))=1,INDIRECT(ADDRESS($E505,47)),0),0),IF($F505&gt;0,IF(INDIRECT(ADDRESS($F505,44))=1,INDIRECT(ADDRESS($F505,47)),0),0),IF($G505&gt;0,IF(INDIRECT(ADDRESS($G505,44))=1,INDIRECT(ADDRESS($G505,47)),0),0),IF($G505&gt;0,IF(INDIRECT(ADDRESS($G505,44))=1,INDIRECT(ADDRESS($G505,47)),0),0),IF($H505&gt;0,IF(INDIRECT(ADDRESS($H505,44))=1,INDIRECT(ADDRESS($H505,47)),0),0),IF($I505&gt;0,IF(INDIRECT(ADDRESS($I505,44))=1,INDIRECT(ADDRESS($I505,47)),0),0),IF($J505&gt;0,IF(INDIRECT(ADDRESS($J505,44))=1,INDIRECT(ADDRESS($J505,47)),0),0),IF($K505&gt;0,IF(INDIRECT(ADDRESS($K505,44))=1,INDIRECT(ADDRESS($K505,47)),0),0),IF($L505&gt;0,IF(INDIRECT(ADDRESS($L505,44))=1,INDIRECT(ADDRESS($L505,47)),0),0),IF($M505&gt;0,IF(INDIRECT(ADDRESS($M505,44))=1,INDIRECT(ADDRESS($M505,47)),0),0))</f>
        <v>0</v>
      </c>
      <c r="CM505" s="207" t="e">
        <f t="shared" ca="1" si="367"/>
        <v>#DIV/0!</v>
      </c>
      <c r="CN505" s="215"/>
    </row>
    <row r="506" spans="1:92" x14ac:dyDescent="0.25">
      <c r="A506" s="65" t="s">
        <v>578</v>
      </c>
      <c r="B506" s="74">
        <v>447</v>
      </c>
      <c r="C506" s="74">
        <v>480</v>
      </c>
      <c r="D506" s="74">
        <v>481</v>
      </c>
      <c r="E506" s="74">
        <v>482</v>
      </c>
      <c r="F506" s="74">
        <v>483</v>
      </c>
      <c r="G506" s="74">
        <v>484</v>
      </c>
      <c r="H506" s="74"/>
      <c r="I506" s="74"/>
      <c r="J506" s="74"/>
      <c r="K506" s="74"/>
      <c r="L506" s="74"/>
      <c r="M506" s="74"/>
      <c r="N506" s="67">
        <f ca="1">SUM(INDIRECT(ADDRESS(B506,COLUMN())),IF(C506&gt;0,INDIRECT(ADDRESS(C506,COLUMN())),0),IF(D506&gt;0,INDIRECT(ADDRESS(D506,14)),0),IF(E506&gt;0,INDIRECT(ADDRESS(E506,COLUMN())),0),IF(F506&gt;0,INDIRECT(ADDRESS(F506,COLUMN())),0),IF(G506&gt;0,INDIRECT(ADDRESS(G506,COLUMN())),0),IF(H506&gt;0,INDIRECT(ADDRESS(H506,COLUMN())),0),IF(I506&gt;0,INDIRECT(ADDRESS(I506,COLUMN())),0),IF(J506&gt;0,INDIRECT(ADDRESS(J506,COLUMN())),0),IF(K506&gt;0,INDIRECT(ADDRESS(K506,COLUMN())),0),IF(L506&gt;0,INDIRECT(ADDRESS(L506,COLUMN())),0),IF(M506&gt;0,INDIRECT(ADDRESS(M506,COLUMN())),0))</f>
        <v>38</v>
      </c>
      <c r="O506" s="67" t="str" cm="1">
        <f t="array" aca="1" ref="O506" ca="1">INDIRECT(ADDRESS($B506,COLUMN()))</f>
        <v>Bomber</v>
      </c>
      <c r="P506" s="67" cm="1">
        <f t="array" aca="1" ref="P506" ca="1">INDIRECT(ADDRESS($B506,COLUMN()))</f>
        <v>8</v>
      </c>
      <c r="Q506" s="67" cm="1">
        <f t="array" aca="1" ref="Q506" ca="1">INDIRECT(ADDRESS($B506,COLUMN()))</f>
        <v>8</v>
      </c>
      <c r="R506" s="67" cm="1">
        <f t="array" aca="1" ref="R506" ca="1">INDIRECT(ADDRESS($B506,COLUMN()))</f>
        <v>0</v>
      </c>
      <c r="S506" s="67" cm="1">
        <f t="array" aca="1" ref="S506" ca="1">INDIRECT(ADDRESS($B506,COLUMN()))</f>
        <v>2</v>
      </c>
      <c r="T506" s="67" t="str" cm="1">
        <f t="array" aca="1" ref="T506" ca="1">INDIRECT(ADDRESS($B506,COLUMN()))</f>
        <v>1-4</v>
      </c>
      <c r="U506" s="67" cm="1">
        <f t="array" aca="1" ref="U506" ca="1">INDIRECT(ADDRESS($B506,COLUMN()))</f>
        <v>4</v>
      </c>
      <c r="V506" s="67" cm="1">
        <f t="array" aca="1" ref="V506" ca="1">INDIRECT(ADDRESS($B506,COLUMN()))</f>
        <v>0</v>
      </c>
      <c r="W506" s="67" cm="1">
        <f t="array" aca="1" ref="W506" ca="1">INDIRECT(ADDRESS($B506,COLUMN()))</f>
        <v>3</v>
      </c>
      <c r="X506" s="67" cm="1">
        <f t="array" aca="1" ref="X506" ca="1">INDIRECT(ADDRESS($B506,COLUMN()))</f>
        <v>5</v>
      </c>
      <c r="Y506" s="67" cm="1">
        <f t="array" aca="1" ref="Y506" ca="1">INDIRECT(ADDRESS($B506,COLUMN()))</f>
        <v>0</v>
      </c>
      <c r="Z506" s="67" cm="1">
        <f t="array" aca="1" ref="Z506" ca="1">INDIRECT(ADDRESS($B506,COLUMN()))</f>
        <v>5</v>
      </c>
      <c r="AA506" s="67">
        <f>AA500</f>
        <v>0</v>
      </c>
      <c r="AB506" s="56">
        <f ca="1">((U506/8)^$V$296)*((((X506-(Y506-1)/2)/8)^$X$296)*((S506/3)^$S$296))*(((8-W506)/6)^$W$296)</f>
        <v>0.74703496601370634</v>
      </c>
      <c r="AC506" s="56">
        <f ca="1">SUM(((25/N506)^$Z$296)*(AB506/$AB$34))</f>
        <v>0.68739064950337225</v>
      </c>
      <c r="AD506" s="56">
        <f ca="1">(P506/($CN$34*(1/AC506)))</f>
        <v>4.7818479965451983</v>
      </c>
      <c r="AF506" s="52"/>
      <c r="AG506" s="52"/>
      <c r="AH506" s="57"/>
      <c r="AI506" s="57"/>
      <c r="AJ506" s="57"/>
      <c r="AK506" s="57"/>
      <c r="AL506" s="57"/>
      <c r="AM506" s="57"/>
      <c r="AN506" s="57"/>
      <c r="AO506" s="57"/>
      <c r="AP506" s="57"/>
      <c r="AQ506" s="57"/>
      <c r="AR506" s="57"/>
      <c r="AS506" s="57"/>
      <c r="AT506" s="52"/>
      <c r="AU506" s="54" t="s">
        <v>33</v>
      </c>
      <c r="AV506" s="57" cm="1">
        <f t="array" aca="1" ref="AV506" ca="1">SUM(IF($C506&gt;0,IF(AND(INDIRECT(ADDRESS($C506,44))=0,INDIRECT(ADDRESS($C506,38))="UL",ISERROR(SEARCH("Rear",INDIRECT(ADDRESS($C506,33)))),ISERROR(SEARCH("Side",INDIRECT(ADDRESS($C506,33))))),INDIRECT(ADDRESS($C506,COLUMN())),0),0),IF($D506&gt;0,IF(AND(INDIRECT(ADDRESS($D506,44))=0,INDIRECT(ADDRESS($D506,38))="UL",ISERROR(SEARCH("Rear",INDIRECT(ADDRESS($D506,33)))),ISERROR(SEARCH("Side",INDIRECT(ADDRESS($D506,33))))),INDIRECT(ADDRESS($D506,COLUMN())),0),0),IF($E506&gt;0,IF(AND(INDIRECT(ADDRESS($E506,44))=0,INDIRECT(ADDRESS($E506,38))="UL",ISERROR(SEARCH("Rear",INDIRECT(ADDRESS($E506,33)))),ISERROR(SEARCH("Side",INDIRECT(ADDRESS($E506,33))))),INDIRECT(ADDRESS($E506,COLUMN())),0),0),IF($F506&gt;0,IF(AND(INDIRECT(ADDRESS($F506,44))=0,INDIRECT(ADDRESS($F506,38))="UL",ISERROR(SEARCH("Rear",INDIRECT(ADDRESS($F506,33)))),ISERROR(SEARCH("Side",INDIRECT(ADDRESS($F506,33))))),INDIRECT(ADDRESS($F506,COLUMN())),0),0),IF($G506&gt;0,IF(AND(INDIRECT(ADDRESS($G506,44))=0,INDIRECT(ADDRESS($G506,38))="UL",ISERROR(SEARCH("Rear",INDIRECT(ADDRESS($G506,33)))),ISERROR(SEARCH("Side",INDIRECT(ADDRESS($G506,33))))),INDIRECT(ADDRESS($G506,COLUMN())),0),0),IF($H506&gt;0,IF(AND(INDIRECT(ADDRESS($H506,44))=0,INDIRECT(ADDRESS($H506,38))="UL",ISERROR(SEARCH("Rear",INDIRECT(ADDRESS($H506,33)))),ISERROR(SEARCH("Side",INDIRECT(ADDRESS($H506,33))))),INDIRECT(ADDRESS($H506,COLUMN())),0),0),IF($I506&gt;0,IF(AND(INDIRECT(ADDRESS($I506,44))=0,INDIRECT(ADDRESS($I506,38))="UL",ISERROR(SEARCH("Rear",INDIRECT(ADDRESS($I506,33)))),ISERROR(SEARCH("Side",INDIRECT(ADDRESS($I506,33))))),INDIRECT(ADDRESS($I506,COLUMN())),0),0),IF($J506&gt;0,IF(AND(INDIRECT(ADDRESS($J506,44))=0,INDIRECT(ADDRESS($J506,38))="UL",ISERROR(SEARCH("Rear",INDIRECT(ADDRESS($J506,33)))),ISERROR(SEARCH("Side",INDIRECT(ADDRESS($J506,33))))),INDIRECT(ADDRESS($J506,COLUMN())),0),0),IF($K506&gt;0,IF(AND(INDIRECT(ADDRESS($K506,44))=0,INDIRECT(ADDRESS($K506,38))="UL",ISERROR(SEARCH("Rear",INDIRECT(ADDRESS($K506,33)))),ISERROR(SEARCH("Side",INDIRECT(ADDRESS($K506,33))))),INDIRECT(ADDRESS($K506,COLUMN())),0),0),IF($L506&gt;0,IF(AND(INDIRECT(ADDRESS($L506,44))=0,INDIRECT(ADDRESS($L506,38))="UL",ISERROR(SEARCH("Rear",INDIRECT(ADDRESS($L506,33)))),ISERROR(SEARCH("Side",INDIRECT(ADDRESS($L506,33))))),INDIRECT(ADDRESS($L506,COLUMN())),0),0),IF($M506&gt;0,IF(AND(INDIRECT(ADDRESS($M506,44))=0,INDIRECT(ADDRESS($M506,38))="UL",ISERROR(SEARCH("Rear",INDIRECT(ADDRESS($M506,33)))),ISERROR(SEARCH("Side",INDIRECT(ADDRESS($M506,33))))),INDIRECT(ADDRESS($M506,COLUMN())),0),0))</f>
        <v>0.66666666666666663</v>
      </c>
      <c r="AW506" s="57" cm="1">
        <f t="array" aca="1" ref="AW506" ca="1">SUM(IF($C506&gt;0,IF(AND(INDIRECT(ADDRESS($C506,44))=0,INDIRECT(ADDRESS($C506,38))="UL",ISERROR(SEARCH("Rear",INDIRECT(ADDRESS($C506,33)))),ISERROR(SEARCH("Side",INDIRECT(ADDRESS($C506,33))))),INDIRECT(ADDRESS($C506,COLUMN())),0),0),IF($D506&gt;0,IF(AND(INDIRECT(ADDRESS($D506,44))=0,INDIRECT(ADDRESS($D506,38))="UL",ISERROR(SEARCH("Rear",INDIRECT(ADDRESS($D506,33)))),ISERROR(SEARCH("Side",INDIRECT(ADDRESS($D506,33))))),INDIRECT(ADDRESS($D506,COLUMN())),0),0),IF($E506&gt;0,IF(AND(INDIRECT(ADDRESS($E506,44))=0,INDIRECT(ADDRESS($E506,38))="UL",ISERROR(SEARCH("Rear",INDIRECT(ADDRESS($E506,33)))),ISERROR(SEARCH("Side",INDIRECT(ADDRESS($E506,33))))),INDIRECT(ADDRESS($E506,COLUMN())),0),0),IF($F506&gt;0,IF(AND(INDIRECT(ADDRESS($F506,44))=0,INDIRECT(ADDRESS($F506,38))="UL",ISERROR(SEARCH("Rear",INDIRECT(ADDRESS($F506,33)))),ISERROR(SEARCH("Side",INDIRECT(ADDRESS($F506,33))))),INDIRECT(ADDRESS($F506,COLUMN())),0),0),IF($G506&gt;0,IF(AND(INDIRECT(ADDRESS($G506,44))=0,INDIRECT(ADDRESS($G506,38))="UL",ISERROR(SEARCH("Rear",INDIRECT(ADDRESS($G506,33)))),ISERROR(SEARCH("Side",INDIRECT(ADDRESS($G506,33))))),INDIRECT(ADDRESS($G506,COLUMN())),0),0),IF($H506&gt;0,IF(AND(INDIRECT(ADDRESS($H506,44))=0,INDIRECT(ADDRESS($H506,38))="UL",ISERROR(SEARCH("Rear",INDIRECT(ADDRESS($H506,33)))),ISERROR(SEARCH("Side",INDIRECT(ADDRESS($H506,33))))),INDIRECT(ADDRESS($H506,COLUMN())),0),0),IF($I506&gt;0,IF(AND(INDIRECT(ADDRESS($I506,44))=0,INDIRECT(ADDRESS($I506,38))="UL",ISERROR(SEARCH("Rear",INDIRECT(ADDRESS($I506,33)))),ISERROR(SEARCH("Side",INDIRECT(ADDRESS($I506,33))))),INDIRECT(ADDRESS($I506,COLUMN())),0),0),IF($J506&gt;0,IF(AND(INDIRECT(ADDRESS($J506,44))=0,INDIRECT(ADDRESS($J506,38))="UL",ISERROR(SEARCH("Rear",INDIRECT(ADDRESS($J506,33)))),ISERROR(SEARCH("Side",INDIRECT(ADDRESS($J506,33))))),INDIRECT(ADDRESS($J506,COLUMN())),0),0),IF($K506&gt;0,IF(AND(INDIRECT(ADDRESS($K506,44))=0,INDIRECT(ADDRESS($K506,38))="UL",ISERROR(SEARCH("Rear",INDIRECT(ADDRESS($K506,33)))),ISERROR(SEARCH("Side",INDIRECT(ADDRESS($K506,33))))),INDIRECT(ADDRESS($K506,COLUMN())),0),0),IF($L506&gt;0,IF(AND(INDIRECT(ADDRESS($L506,44))=0,INDIRECT(ADDRESS($L506,38))="UL",ISERROR(SEARCH("Rear",INDIRECT(ADDRESS($L506,33)))),ISERROR(SEARCH("Side",INDIRECT(ADDRESS($L506,33))))),INDIRECT(ADDRESS($L506,COLUMN())),0),0),IF($M506&gt;0,IF(AND(INDIRECT(ADDRESS($M506,44))=0,INDIRECT(ADDRESS($M506,38))="UL",ISERROR(SEARCH("Rear",INDIRECT(ADDRESS($M506,33)))),ISERROR(SEARCH("Side",INDIRECT(ADDRESS($M506,33))))),INDIRECT(ADDRESS($M506,COLUMN())),0),0))</f>
        <v>0.44444444444444442</v>
      </c>
      <c r="AX506" s="57" cm="1">
        <f t="array" aca="1" ref="AX506" ca="1">SUM(IF($C506&gt;0,IF(AND(INDIRECT(ADDRESS($C506,44))=0,INDIRECT(ADDRESS($C506,38))="UL",ISERROR(SEARCH("Rear",INDIRECT(ADDRESS($C506,33)))),ISERROR(SEARCH("Side",INDIRECT(ADDRESS($C506,33))))),INDIRECT(ADDRESS($C506,COLUMN())),0),0),IF($D506&gt;0,IF(AND(INDIRECT(ADDRESS($D506,44))=0,INDIRECT(ADDRESS($D506,38))="UL",ISERROR(SEARCH("Rear",INDIRECT(ADDRESS($D506,33)))),ISERROR(SEARCH("Side",INDIRECT(ADDRESS($D506,33))))),INDIRECT(ADDRESS($D506,COLUMN())),0),0),IF($E506&gt;0,IF(AND(INDIRECT(ADDRESS($E506,44))=0,INDIRECT(ADDRESS($E506,38))="UL",ISERROR(SEARCH("Rear",INDIRECT(ADDRESS($E506,33)))),ISERROR(SEARCH("Side",INDIRECT(ADDRESS($E506,33))))),INDIRECT(ADDRESS($E506,COLUMN())),0),0),IF($F506&gt;0,IF(AND(INDIRECT(ADDRESS($F506,44))=0,INDIRECT(ADDRESS($F506,38))="UL",ISERROR(SEARCH("Rear",INDIRECT(ADDRESS($F506,33)))),ISERROR(SEARCH("Side",INDIRECT(ADDRESS($F506,33))))),INDIRECT(ADDRESS($F506,COLUMN())),0),0),IF($G506&gt;0,IF(AND(INDIRECT(ADDRESS($G506,44))=0,INDIRECT(ADDRESS($G506,38))="UL",ISERROR(SEARCH("Rear",INDIRECT(ADDRESS($G506,33)))),ISERROR(SEARCH("Side",INDIRECT(ADDRESS($G506,33))))),INDIRECT(ADDRESS($G506,COLUMN())),0),0),IF($H506&gt;0,IF(AND(INDIRECT(ADDRESS($H506,44))=0,INDIRECT(ADDRESS($H506,38))="UL",ISERROR(SEARCH("Rear",INDIRECT(ADDRESS($H506,33)))),ISERROR(SEARCH("Side",INDIRECT(ADDRESS($H506,33))))),INDIRECT(ADDRESS($H506,COLUMN())),0),0),IF($I506&gt;0,IF(AND(INDIRECT(ADDRESS($I506,44))=0,INDIRECT(ADDRESS($I506,38))="UL",ISERROR(SEARCH("Rear",INDIRECT(ADDRESS($I506,33)))),ISERROR(SEARCH("Side",INDIRECT(ADDRESS($I506,33))))),INDIRECT(ADDRESS($I506,COLUMN())),0),0),IF($J506&gt;0,IF(AND(INDIRECT(ADDRESS($J506,44))=0,INDIRECT(ADDRESS($J506,38))="UL",ISERROR(SEARCH("Rear",INDIRECT(ADDRESS($J506,33)))),ISERROR(SEARCH("Side",INDIRECT(ADDRESS($J506,33))))),INDIRECT(ADDRESS($J506,COLUMN())),0),0),IF($K506&gt;0,IF(AND(INDIRECT(ADDRESS($K506,44))=0,INDIRECT(ADDRESS($K506,38))="UL",ISERROR(SEARCH("Rear",INDIRECT(ADDRESS($K506,33)))),ISERROR(SEARCH("Side",INDIRECT(ADDRESS($K506,33))))),INDIRECT(ADDRESS($K506,COLUMN())),0),0),IF($L506&gt;0,IF(AND(INDIRECT(ADDRESS($L506,44))=0,INDIRECT(ADDRESS($L506,38))="UL",ISERROR(SEARCH("Rear",INDIRECT(ADDRESS($L506,33)))),ISERROR(SEARCH("Side",INDIRECT(ADDRESS($L506,33))))),INDIRECT(ADDRESS($L506,COLUMN())),0),0),IF($M506&gt;0,IF(AND(INDIRECT(ADDRESS($M506,44))=0,INDIRECT(ADDRESS($M506,38))="UL",ISERROR(SEARCH("Rear",INDIRECT(ADDRESS($M506,33)))),ISERROR(SEARCH("Side",INDIRECT(ADDRESS($M506,33))))),INDIRECT(ADDRESS($M506,COLUMN())),0),0))</f>
        <v>0</v>
      </c>
      <c r="AY506" s="58">
        <f t="shared" ca="1" si="351"/>
        <v>0.66666666666666663</v>
      </c>
      <c r="AZ506" s="58">
        <f t="shared" ca="1" si="352"/>
        <v>0.37037037037037041</v>
      </c>
      <c r="BA506" s="58" cm="1">
        <f t="array" aca="1" ref="BA506" ca="1">SUM(IF($C506&gt;0,IF(AND(INDIRECT(ADDRESS($C506,44))=0,INDIRECT(ADDRESS($C506,38))="UL"),INDIRECT(ADDRESS($C506,COLUMN())),0),0),IF($D506&gt;0,IF(AND(INDIRECT(ADDRESS($D506,44))=0,INDIRECT(ADDRESS($D506,38))="UL"),INDIRECT(ADDRESS($D506,COLUMN())),0),0),IF($E506&gt;0,IF(AND(INDIRECT(ADDRESS($E506,44))=0,INDIRECT(ADDRESS($E506,38))="UL"),INDIRECT(ADDRESS($E506,COLUMN())),0),0),IF($F506&gt;0,IF(AND(INDIRECT(ADDRESS($F506,44))=0,INDIRECT(ADDRESS($F506,38))="UL"),INDIRECT(ADDRESS($F506,COLUMN())),0),0),IF($G506&gt;0,IF(AND(INDIRECT(ADDRESS($G506,44))=0,INDIRECT(ADDRESS($G506,38))="UL"),INDIRECT(ADDRESS($G506,COLUMN())),0),0),IF($H506&gt;0,IF(AND(INDIRECT(ADDRESS($H506,44))=0,INDIRECT(ADDRESS($H506,38))="UL"),INDIRECT(ADDRESS($H506,COLUMN())),0),0),IF($I506&gt;0,IF(AND(INDIRECT(ADDRESS($I506,44))=0,INDIRECT(ADDRESS($I506,38))="UL"),INDIRECT(ADDRESS($I506,COLUMN())),0),0),IF($J506&gt;0,IF(AND(INDIRECT(ADDRESS($J506,44))=0,INDIRECT(ADDRESS($J506,38))="UL"),INDIRECT(ADDRESS($J506,COLUMN())),0),0),IF($K506&gt;0,IF(AND(INDIRECT(ADDRESS($K506,44))=0,INDIRECT(ADDRESS($K506,38))="UL"),INDIRECT(ADDRESS($K506,COLUMN())),0),0),IF($L506&gt;0,IF(AND(INDIRECT(ADDRESS($L506,44))=0,INDIRECT(ADDRESS($L506,38))="UL"),INDIRECT(ADDRESS($L506,COLUMN())),0),0),IF($M506&gt;0,IF(AND(INDIRECT(ADDRESS($M506,44))=0,INDIRECT(ADDRESS($M506,38))="UL"),INDIRECT(ADDRESS($M506,COLUMN())),0),0))</f>
        <v>0.6411287477954144</v>
      </c>
      <c r="BB506" s="58" cm="1">
        <f t="array" aca="1" ref="BB506" ca="1">SUM(IF($C506&gt;0,IF(AND(INDIRECT(ADDRESS($C506,44))=0,INDIRECT(ADDRESS($C506,38))="UL"),INDIRECT(ADDRESS($C506,COLUMN())),0),0),IF($D506&gt;0,IF(AND(INDIRECT(ADDRESS($D506,44))=0,INDIRECT(ADDRESS($D506,38))="UL"),INDIRECT(ADDRESS($D506,COLUMN())),0),0),IF($E506&gt;0,IF(AND(INDIRECT(ADDRESS($E506,44))=0,INDIRECT(ADDRESS($E506,38))="UL"),INDIRECT(ADDRESS($E506,COLUMN())),0),0),IF($F506&gt;0,IF(AND(INDIRECT(ADDRESS($F506,44))=0,INDIRECT(ADDRESS($F506,38))="UL"),INDIRECT(ADDRESS($F506,COLUMN())),0),0),IF($G506&gt;0,IF(AND(INDIRECT(ADDRESS($G506,44))=0,INDIRECT(ADDRESS($G506,38))="UL"),INDIRECT(ADDRESS($G506,COLUMN())),0),0),IF($H506&gt;0,IF(AND(INDIRECT(ADDRESS($H506,44))=0,INDIRECT(ADDRESS($H506,38))="UL"),INDIRECT(ADDRESS($H506,COLUMN())),0),0),IF($I506&gt;0,IF(AND(INDIRECT(ADDRESS($I506,44))=0,INDIRECT(ADDRESS($I506,38))="UL"),INDIRECT(ADDRESS($I506,COLUMN())),0),0),IF($J506&gt;0,IF(AND(INDIRECT(ADDRESS($J506,44))=0,INDIRECT(ADDRESS($J506,38))="UL"),INDIRECT(ADDRESS($J506,COLUMN())),0),0),IF($K506&gt;0,IF(AND(INDIRECT(ADDRESS($K506,44))=0,INDIRECT(ADDRESS($K506,38))="UL"),INDIRECT(ADDRESS($K506,COLUMN())),0),0),IF($L506&gt;0,IF(AND(INDIRECT(ADDRESS($L506,44))=0,INDIRECT(ADDRESS($L506,38))="UL"),INDIRECT(ADDRESS($L506,COLUMN())),0),0),IF($M506&gt;0,IF(AND(INDIRECT(ADDRESS($M506,44))=0,INDIRECT(ADDRESS($M506,38))="UL"),INDIRECT(ADDRESS($M506,COLUMN())),0),0))</f>
        <v>0.75851851851851848</v>
      </c>
      <c r="BC506" s="58" cm="1">
        <f t="array" aca="1" ref="BC506" ca="1">SUM(IF($C506&gt;0,IF(AND(INDIRECT(ADDRESS($C506,44))=0,INDIRECT(ADDRESS($C506,38))="UL"),INDIRECT(ADDRESS($C506,COLUMN())),0),0),IF($D506&gt;0,IF(AND(INDIRECT(ADDRESS($D506,44))=0,INDIRECT(ADDRESS($D506,38))="UL"),INDIRECT(ADDRESS($D506,COLUMN())),0),0),IF($E506&gt;0,IF(AND(INDIRECT(ADDRESS($E506,44))=0,INDIRECT(ADDRESS($E506,38))="UL"),INDIRECT(ADDRESS($E506,COLUMN())),0),0),IF($F506&gt;0,IF(AND(INDIRECT(ADDRESS($F506,44))=0,INDIRECT(ADDRESS($F506,38))="UL"),INDIRECT(ADDRESS($F506,COLUMN())),0),0),IF($G506&gt;0,IF(AND(INDIRECT(ADDRESS($G506,44))=0,INDIRECT(ADDRESS($G506,38))="UL"),INDIRECT(ADDRESS($G506,COLUMN())),0),0),IF($H506&gt;0,IF(AND(INDIRECT(ADDRESS($H506,44))=0,INDIRECT(ADDRESS($H506,38))="UL"),INDIRECT(ADDRESS($H506,COLUMN())),0),0),IF($I506&gt;0,IF(AND(INDIRECT(ADDRESS($I506,44))=0,INDIRECT(ADDRESS($I506,38))="UL"),INDIRECT(ADDRESS($I506,COLUMN())),0),0),IF($J506&gt;0,IF(AND(INDIRECT(ADDRESS($J506,44))=0,INDIRECT(ADDRESS($J506,38))="UL"),INDIRECT(ADDRESS($J506,COLUMN())),0),0),IF($K506&gt;0,IF(AND(INDIRECT(ADDRESS($K506,44))=0,INDIRECT(ADDRESS($K506,38))="UL"),INDIRECT(ADDRESS($K506,COLUMN())),0),0),IF($L506&gt;0,IF(AND(INDIRECT(ADDRESS($L506,44))=0,INDIRECT(ADDRESS($L506,38))="UL"),INDIRECT(ADDRESS($L506,COLUMN())),0),0),IF($M506&gt;0,IF(AND(INDIRECT(ADDRESS($M506,44))=0,INDIRECT(ADDRESS($M506,38))="UL"),INDIRECT(ADDRESS($M506,COLUMN())),0),0))</f>
        <v>0.46052910052910051</v>
      </c>
      <c r="BD506" s="58" cm="1">
        <f t="array" aca="1" ref="BD506" ca="1">SUM(IF($C506&gt;0,IF(AND(INDIRECT(ADDRESS($C506,44))=0,INDIRECT(ADDRESS($C506,38))="UL"),INDIRECT(ADDRESS($C506,COLUMN())),0),0),IF($D506&gt;0,IF(AND(INDIRECT(ADDRESS($D506,44))=0,INDIRECT(ADDRESS($D506,38))="UL"),INDIRECT(ADDRESS($D506,COLUMN())),0),0),IF($E506&gt;0,IF(AND(INDIRECT(ADDRESS($E506,44))=0,INDIRECT(ADDRESS($E506,38))="UL"),INDIRECT(ADDRESS($E506,COLUMN())),0),0),IF($F506&gt;0,IF(AND(INDIRECT(ADDRESS($F506,44))=0,INDIRECT(ADDRESS($F506,38))="UL"),INDIRECT(ADDRESS($F506,COLUMN())),0),0),IF($G506&gt;0,IF(AND(INDIRECT(ADDRESS($G506,44))=0,INDIRECT(ADDRESS($G506,38))="UL"),INDIRECT(ADDRESS($G506,COLUMN())),0),0),IF($H506&gt;0,IF(AND(INDIRECT(ADDRESS($H506,44))=0,INDIRECT(ADDRESS($H506,38))="UL"),INDIRECT(ADDRESS($H506,COLUMN())),0),0),IF($I506&gt;0,IF(AND(INDIRECT(ADDRESS($I506,44))=0,INDIRECT(ADDRESS($I506,38))="UL"),INDIRECT(ADDRESS($I506,COLUMN())),0),0),IF($J506&gt;0,IF(AND(INDIRECT(ADDRESS($J506,44))=0,INDIRECT(ADDRESS($J506,38))="UL"),INDIRECT(ADDRESS($J506,COLUMN())),0),0),IF($K506&gt;0,IF(AND(INDIRECT(ADDRESS($K506,44))=0,INDIRECT(ADDRESS($K506,38))="UL"),INDIRECT(ADDRESS($K506,COLUMN())),0),0),IF($L506&gt;0,IF(AND(INDIRECT(ADDRESS($L506,44))=0,INDIRECT(ADDRESS($L506,38))="UL"),INDIRECT(ADDRESS($L506,COLUMN())),0),0),IF($M506&gt;0,IF(AND(INDIRECT(ADDRESS($M506,44))=0,INDIRECT(ADDRESS($M506,38))="UL"),INDIRECT(ADDRESS($M506,COLUMN())),0),0))</f>
        <v>0.69530864197530862</v>
      </c>
      <c r="BE506" s="57">
        <f t="shared" ca="1" si="353"/>
        <v>0.6411287477954144</v>
      </c>
      <c r="BF506" s="57" cm="1">
        <f t="array" aca="1" ref="BF506" ca="1">SUM(IF($C506&gt;0,IF(INDIRECT(ADDRESS($C506,45))=1,INDIRECT(ADDRESS($C506,52))*INDIRECT(ADDRESS($C506,42))/5,0),0), IF($D506&gt;0,IF(INDIRECT(ADDRESS($D506,45))=1,INDIRECT(ADDRESS($D506,52))*INDIRECT(ADDRESS($D506,42))/5,0),0), IF($E506&gt;0,IF(INDIRECT(ADDRESS($E506,45))=1,INDIRECT(ADDRESS($E506,52))*INDIRECT(ADDRESS($E506,42))/5,0),0), IF($F506&gt;0,IF(INDIRECT(ADDRESS($F506,45))=1,INDIRECT(ADDRESS($F506,52))*INDIRECT(ADDRESS($F506,42))/5,0),0), IF($G506&gt;0,IF(INDIRECT(ADDRESS($G506,45))=1,INDIRECT(ADDRESS($G506,52))*INDIRECT(ADDRESS($G506,42))/5,0),0), IF($H506&gt;0,IF(INDIRECT(ADDRESS($H506,45))=1,INDIRECT(ADDRESS($H506,52))*INDIRECT(ADDRESS($H506,42))/5,0),0)
)*$BF$296/100</f>
        <v>0.11111111111111112</v>
      </c>
      <c r="BG506" s="19"/>
      <c r="BH506" s="57" cm="1">
        <f t="array" aca="1" ref="BH506" ca="1">SUM(IF($C506&gt;0,IF(AND(INDIRECT(ADDRESS($C506,44))=0,INDIRECT(ADDRESS($C506,38))&lt;&gt;"UL"),INDIRECT(ADDRESS($C506,COLUMN()-12)),0),0), IF($D506&gt;0,IF(AND(INDIRECT(ADDRESS($D506,44))=0,INDIRECT(ADDRESS($D506,38))&lt;&gt;"UL"),INDIRECT(ADDRESS($D506,COLUMN()-12)),0),0), IF($E506&gt;0,IF(AND(INDIRECT(ADDRESS($E506,44))=0,INDIRECT(ADDRESS($E506,38))&lt;&gt;"UL"),INDIRECT(ADDRESS($E506,COLUMN()-12)),0),0), IF($F506&gt;0,IF(AND(INDIRECT(ADDRESS($F506,44))=0,INDIRECT(ADDRESS($F506,38))&lt;&gt;"UL"),INDIRECT(ADDRESS($F506,COLUMN()-12)),0),0), IF($G506&gt;0,IF(AND(INDIRECT(ADDRESS($G506,44))=0,INDIRECT(ADDRESS($G506,38))&lt;&gt;"UL"),INDIRECT(ADDRESS($G506,COLUMN()-12)),0),0), IF($H506&gt;0,IF(AND(INDIRECT(ADDRESS($H506,44))=0,INDIRECT(ADDRESS($H506,38))&lt;&gt;"UL"),INDIRECT(ADDRESS($H506,COLUMN()-12)),0),0), IF($I506&gt;0,IF(AND(INDIRECT(ADDRESS($I506,44))=0,INDIRECT(ADDRESS($I506,38))&lt;&gt;"UL"),INDIRECT(ADDRESS($I506,COLUMN()-12)),0),0), IF($J506&gt;0,IF(AND(INDIRECT(ADDRESS($J506,44))=0,INDIRECT(ADDRESS($J506,38))&lt;&gt;"UL"),INDIRECT(ADDRESS($J506,COLUMN()-12)),0),0), IF($K506&gt;0,IF(AND(INDIRECT(ADDRESS($K506,44))=0,INDIRECT(ADDRESS($K506,38))&lt;&gt;"UL"),INDIRECT(ADDRESS($K506,COLUMN()-12)),0),0), IF($L506&gt;0,IF(AND(INDIRECT(ADDRESS($L506,44))=0,INDIRECT(ADDRESS($L506,38))&lt;&gt;"UL"),INDIRECT(ADDRESS($L506,COLUMN()-12)),0),0), IF($M506&gt;0,IF(AND(INDIRECT(ADDRESS($M506,44))=0,INDIRECT(ADDRESS($M506,38))&lt;&gt;"UL"),INDIRECT(ADDRESS($M506,COLUMN()-12)),0),0))</f>
        <v>0</v>
      </c>
      <c r="BI506" s="57" cm="1">
        <f t="array" aca="1" ref="BI506" ca="1">SUM(IF($C506&gt;0,IF(AND(INDIRECT(ADDRESS($C506,44))=0,INDIRECT(ADDRESS($C506,38))&lt;&gt;"UL"),INDIRECT(ADDRESS($C506,COLUMN()-12)),0),0), IF($D506&gt;0,IF(AND(INDIRECT(ADDRESS($D506,44))=0,INDIRECT(ADDRESS($D506,38))&lt;&gt;"UL"),INDIRECT(ADDRESS($D506,COLUMN()-12)),0),0), IF($E506&gt;0,IF(AND(INDIRECT(ADDRESS($E506,44))=0,INDIRECT(ADDRESS($E506,38))&lt;&gt;"UL"),INDIRECT(ADDRESS($E506,COLUMN()-12)),0),0), IF($F506&gt;0,IF(AND(INDIRECT(ADDRESS($F506,44))=0,INDIRECT(ADDRESS($F506,38))&lt;&gt;"UL"),INDIRECT(ADDRESS($F506,COLUMN()-12)),0),0), IF($G506&gt;0,IF(AND(INDIRECT(ADDRESS($G506,44))=0,INDIRECT(ADDRESS($G506,38))&lt;&gt;"UL"),INDIRECT(ADDRESS($G506,COLUMN()-12)),0),0), IF($H506&gt;0,IF(AND(INDIRECT(ADDRESS($H506,44))=0,INDIRECT(ADDRESS($H506,38))&lt;&gt;"UL"),INDIRECT(ADDRESS($H506,COLUMN()-12)),0),0), IF($I506&gt;0,IF(AND(INDIRECT(ADDRESS($I506,44))=0,INDIRECT(ADDRESS($I506,38))&lt;&gt;"UL"),INDIRECT(ADDRESS($I506,COLUMN()-12)),0),0), IF($J506&gt;0,IF(AND(INDIRECT(ADDRESS($J506,44))=0,INDIRECT(ADDRESS($J506,38))&lt;&gt;"UL"),INDIRECT(ADDRESS($J506,COLUMN()-12)),0),0), IF($K506&gt;0,IF(AND(INDIRECT(ADDRESS($K506,44))=0,INDIRECT(ADDRESS($K506,38))&lt;&gt;"UL"),INDIRECT(ADDRESS($K506,COLUMN()-12)),0),0), IF($L506&gt;0,IF(AND(INDIRECT(ADDRESS($L506,44))=0,INDIRECT(ADDRESS($L506,38))&lt;&gt;"UL"),INDIRECT(ADDRESS($L506,COLUMN()-12)),0),0), IF($M506&gt;0,IF(AND(INDIRECT(ADDRESS($M506,44))=0,INDIRECT(ADDRESS($M506,38))&lt;&gt;"UL"),INDIRECT(ADDRESS($M506,COLUMN()-12)),0),0))</f>
        <v>0</v>
      </c>
      <c r="BJ506" s="57" cm="1">
        <f t="array" aca="1" ref="BJ506" ca="1">SUM(IF($C506&gt;0,IF(AND(INDIRECT(ADDRESS($C506,44))=0,INDIRECT(ADDRESS($C506,38))&lt;&gt;"UL"),INDIRECT(ADDRESS($C506,COLUMN()-12)),0),0), IF($D506&gt;0,IF(AND(INDIRECT(ADDRESS($D506,44))=0,INDIRECT(ADDRESS($D506,38))&lt;&gt;"UL"),INDIRECT(ADDRESS($D506,COLUMN()-12)),0),0), IF($E506&gt;0,IF(AND(INDIRECT(ADDRESS($E506,44))=0,INDIRECT(ADDRESS($E506,38))&lt;&gt;"UL"),INDIRECT(ADDRESS($E506,COLUMN()-12)),0),0), IF($F506&gt;0,IF(AND(INDIRECT(ADDRESS($F506,44))=0,INDIRECT(ADDRESS($F506,38))&lt;&gt;"UL"),INDIRECT(ADDRESS($F506,COLUMN()-12)),0),0), IF($G506&gt;0,IF(AND(INDIRECT(ADDRESS($G506,44))=0,INDIRECT(ADDRESS($G506,38))&lt;&gt;"UL"),INDIRECT(ADDRESS($G506,COLUMN()-12)),0),0), IF($H506&gt;0,IF(AND(INDIRECT(ADDRESS($H506,44))=0,INDIRECT(ADDRESS($H506,38))&lt;&gt;"UL"),INDIRECT(ADDRESS($H506,COLUMN()-12)),0),0), IF($I506&gt;0,IF(AND(INDIRECT(ADDRESS($I506,44))=0,INDIRECT(ADDRESS($I506,38))&lt;&gt;"UL"),INDIRECT(ADDRESS($I506,COLUMN()-12)),0),0), IF($J506&gt;0,IF(AND(INDIRECT(ADDRESS($J506,44))=0,INDIRECT(ADDRESS($J506,38))&lt;&gt;"UL"),INDIRECT(ADDRESS($J506,COLUMN()-12)),0),0), IF($K506&gt;0,IF(AND(INDIRECT(ADDRESS($K506,44))=0,INDIRECT(ADDRESS($K506,38))&lt;&gt;"UL"),INDIRECT(ADDRESS($K506,COLUMN()-12)),0),0), IF($L506&gt;0,IF(AND(INDIRECT(ADDRESS($L506,44))=0,INDIRECT(ADDRESS($L506,38))&lt;&gt;"UL"),INDIRECT(ADDRESS($L506,COLUMN()-12)),0),0), IF($M506&gt;0,IF(AND(INDIRECT(ADDRESS($M506,44))=0,INDIRECT(ADDRESS($M506,38))&lt;&gt;"UL"),INDIRECT(ADDRESS($M506,COLUMN()-12)),0),0))</f>
        <v>0</v>
      </c>
      <c r="BK506" s="57">
        <f t="shared" ca="1" si="354"/>
        <v>0</v>
      </c>
      <c r="BL506" s="58">
        <f t="shared" ca="1" si="355"/>
        <v>0</v>
      </c>
      <c r="BM506" s="57" cm="1">
        <f t="array" aca="1" ref="BM506" ca="1">SUM(IF($C506&gt;0,IF(AND(INDIRECT(ADDRESS($C506,44))=0,INDIRECT(ADDRESS($C506,38))&lt;&gt;"UL"),INDIRECT(ADDRESS($C506,COLUMN()-12)),0),0), IF($D506&gt;0,IF(AND(INDIRECT(ADDRESS($D506,44))=0,INDIRECT(ADDRESS($D506,38))&lt;&gt;"UL"),INDIRECT(ADDRESS($D506,COLUMN()-12)),0),0), IF($E506&gt;0,IF(AND(INDIRECT(ADDRESS($E506,44))=0,INDIRECT(ADDRESS($E506,38))&lt;&gt;"UL"),INDIRECT(ADDRESS($E506,COLUMN()-12)),0),0), IF($F506&gt;0,IF(AND(INDIRECT(ADDRESS($F506,44))=0,INDIRECT(ADDRESS($F506,38))&lt;&gt;"UL"),INDIRECT(ADDRESS($F506,COLUMN()-12)),0),0), IF($G506&gt;0,IF(AND(INDIRECT(ADDRESS($G506,44))=0,INDIRECT(ADDRESS($G506,38))&lt;&gt;"UL"),INDIRECT(ADDRESS($G506,COLUMN()-12)),0),0), IF($H506&gt;0,IF(AND(INDIRECT(ADDRESS($H506,44))=0,INDIRECT(ADDRESS($H506,38))&lt;&gt;"UL"),INDIRECT(ADDRESS($H506,COLUMN()-12)),0),0), IF($I506&gt;0,IF(AND(INDIRECT(ADDRESS($I506,44))=0,INDIRECT(ADDRESS($I506,38))&lt;&gt;"UL"),INDIRECT(ADDRESS($I506,COLUMN()-12)),0),0), IF($J506&gt;0,IF(AND(INDIRECT(ADDRESS($J506,44))=0,INDIRECT(ADDRESS($J506,38))&lt;&gt;"UL"),INDIRECT(ADDRESS($J506,COLUMN()-12)),0),0), IF($K506&gt;0,IF(AND(INDIRECT(ADDRESS($K506,44))=0,INDIRECT(ADDRESS($K506,38))&lt;&gt;"UL"),INDIRECT(ADDRESS($K506,COLUMN()-11)),0),0), IF($L506&gt;0,IF(AND(INDIRECT(ADDRESS($L506,44))=0,INDIRECT(ADDRESS($L506,38))&lt;&gt;"UL"),INDIRECT(ADDRESS($L506,COLUMN()-11)),0),0), IF($M506&gt;0,IF(AND(INDIRECT(ADDRESS($M506,44))=0,INDIRECT(ADDRESS($M506,38))&lt;&gt;"UL"),INDIRECT(ADDRESS($M506,COLUMN()-11)),0),0))</f>
        <v>0</v>
      </c>
      <c r="BN506" s="57" cm="1">
        <f t="array" aca="1" ref="BN506" ca="1">SUM(IF($C506&gt;0,IF(AND(INDIRECT(ADDRESS($C506,44))=0,INDIRECT(ADDRESS($C506,38))&lt;&gt;"UL"),INDIRECT(ADDRESS($C506,COLUMN()-12)),0),0), IF($D506&gt;0,IF(AND(INDIRECT(ADDRESS($D506,44))=0,INDIRECT(ADDRESS($D506,38))&lt;&gt;"UL"),INDIRECT(ADDRESS($D506,COLUMN()-12)),0),0), IF($E506&gt;0,IF(AND(INDIRECT(ADDRESS($E506,44))=0,INDIRECT(ADDRESS($E506,38))&lt;&gt;"UL"),INDIRECT(ADDRESS($E506,COLUMN()-12)),0),0), IF($F506&gt;0,IF(AND(INDIRECT(ADDRESS($F506,44))=0,INDIRECT(ADDRESS($F506,38))&lt;&gt;"UL"),INDIRECT(ADDRESS($F506,COLUMN()-12)),0),0), IF($G506&gt;0,IF(AND(INDIRECT(ADDRESS($G506,44))=0,INDIRECT(ADDRESS($G506,38))&lt;&gt;"UL"),INDIRECT(ADDRESS($G506,COLUMN()-12)),0),0), IF($H506&gt;0,IF(AND(INDIRECT(ADDRESS($H506,44))=0,INDIRECT(ADDRESS($H506,38))&lt;&gt;"UL"),INDIRECT(ADDRESS($H506,COLUMN()-12)),0),0), IF($I506&gt;0,IF(AND(INDIRECT(ADDRESS($I506,44))=0,INDIRECT(ADDRESS($I506,38))&lt;&gt;"UL"),INDIRECT(ADDRESS($I506,COLUMN()-12)),0),0), IF($J506&gt;0,IF(AND(INDIRECT(ADDRESS($J506,44))=0,INDIRECT(ADDRESS($J506,38))&lt;&gt;"UL"),INDIRECT(ADDRESS($J506,COLUMN()-12)),0),0), IF($K506&gt;0,IF(AND(INDIRECT(ADDRESS($K506,44))=0,INDIRECT(ADDRESS($K506,38))&lt;&gt;"UL"),INDIRECT(ADDRESS($K506,COLUMN()-11)),0),0), IF($L506&gt;0,IF(AND(INDIRECT(ADDRESS($L506,44))=0,INDIRECT(ADDRESS($L506,38))&lt;&gt;"UL"),INDIRECT(ADDRESS($L506,COLUMN()-11)),0),0), IF($M506&gt;0,IF(AND(INDIRECT(ADDRESS($M506,44))=0,INDIRECT(ADDRESS($M506,38))&lt;&gt;"UL"),INDIRECT(ADDRESS($M506,COLUMN()-11)),0),0))</f>
        <v>0</v>
      </c>
      <c r="BO506" s="57" cm="1">
        <f t="array" aca="1" ref="BO506" ca="1">SUM(IF($C506&gt;0,IF(AND(INDIRECT(ADDRESS($C506,44))=0,INDIRECT(ADDRESS($C506,38))&lt;&gt;"UL"),INDIRECT(ADDRESS($C506,COLUMN()-12)),0),0), IF($D506&gt;0,IF(AND(INDIRECT(ADDRESS($D506,44))=0,INDIRECT(ADDRESS($D506,38))&lt;&gt;"UL"),INDIRECT(ADDRESS($D506,COLUMN()-12)),0),0), IF($E506&gt;0,IF(AND(INDIRECT(ADDRESS($E506,44))=0,INDIRECT(ADDRESS($E506,38))&lt;&gt;"UL"),INDIRECT(ADDRESS($E506,COLUMN()-12)),0),0), IF($F506&gt;0,IF(AND(INDIRECT(ADDRESS($F506,44))=0,INDIRECT(ADDRESS($F506,38))&lt;&gt;"UL"),INDIRECT(ADDRESS($F506,COLUMN()-12)),0),0), IF($G506&gt;0,IF(AND(INDIRECT(ADDRESS($G506,44))=0,INDIRECT(ADDRESS($G506,38))&lt;&gt;"UL"),INDIRECT(ADDRESS($G506,COLUMN()-12)),0),0), IF($H506&gt;0,IF(AND(INDIRECT(ADDRESS($H506,44))=0,INDIRECT(ADDRESS($H506,38))&lt;&gt;"UL"),INDIRECT(ADDRESS($H506,COLUMN()-12)),0),0), IF($I506&gt;0,IF(AND(INDIRECT(ADDRESS($I506,44))=0,INDIRECT(ADDRESS($I506,38))&lt;&gt;"UL"),INDIRECT(ADDRESS($I506,COLUMN()-12)),0),0), IF($J506&gt;0,IF(AND(INDIRECT(ADDRESS($J506,44))=0,INDIRECT(ADDRESS($J506,38))&lt;&gt;"UL"),INDIRECT(ADDRESS($J506,COLUMN()-12)),0),0), IF($K506&gt;0,IF(AND(INDIRECT(ADDRESS($K506,44))=0,INDIRECT(ADDRESS($K506,38))&lt;&gt;"UL"),INDIRECT(ADDRESS($K506,COLUMN()-11)),0),0), IF($L506&gt;0,IF(AND(INDIRECT(ADDRESS($L506,44))=0,INDIRECT(ADDRESS($L506,38))&lt;&gt;"UL"),INDIRECT(ADDRESS($L506,COLUMN()-11)),0),0), IF($M506&gt;0,IF(AND(INDIRECT(ADDRESS($M506,44))=0,INDIRECT(ADDRESS($M506,38))&lt;&gt;"UL"),INDIRECT(ADDRESS($M506,COLUMN()-11)),0),0))</f>
        <v>0</v>
      </c>
      <c r="BP506" s="57" cm="1">
        <f t="array" aca="1" ref="BP506" ca="1">SUM(IF($C506&gt;0,IF(AND(INDIRECT(ADDRESS($C506,44))=0,INDIRECT(ADDRESS($C506,38))&lt;&gt;"UL"),INDIRECT(ADDRESS($C506,COLUMN()-12)),0),0), IF($D506&gt;0,IF(AND(INDIRECT(ADDRESS($D506,44))=0,INDIRECT(ADDRESS($D506,38))&lt;&gt;"UL"),INDIRECT(ADDRESS($D506,COLUMN()-12)),0),0), IF($E506&gt;0,IF(AND(INDIRECT(ADDRESS($E506,44))=0,INDIRECT(ADDRESS($E506,38))&lt;&gt;"UL"),INDIRECT(ADDRESS($E506,COLUMN()-12)),0),0), IF($F506&gt;0,IF(AND(INDIRECT(ADDRESS($F506,44))=0,INDIRECT(ADDRESS($F506,38))&lt;&gt;"UL"),INDIRECT(ADDRESS($F506,COLUMN()-12)),0),0), IF($G506&gt;0,IF(AND(INDIRECT(ADDRESS($G506,44))=0,INDIRECT(ADDRESS($G506,38))&lt;&gt;"UL"),INDIRECT(ADDRESS($G506,COLUMN()-12)),0),0), IF($H506&gt;0,IF(AND(INDIRECT(ADDRESS($H506,44))=0,INDIRECT(ADDRESS($H506,38))&lt;&gt;"UL"),INDIRECT(ADDRESS($H506,COLUMN()-12)),0),0), IF($I506&gt;0,IF(AND(INDIRECT(ADDRESS($I506,44))=0,INDIRECT(ADDRESS($I506,38))&lt;&gt;"UL"),INDIRECT(ADDRESS($I506,COLUMN()-12)),0),0), IF($J506&gt;0,IF(AND(INDIRECT(ADDRESS($J506,44))=0,INDIRECT(ADDRESS($J506,38))&lt;&gt;"UL"),INDIRECT(ADDRESS($J506,COLUMN()-12)),0),0), IF($K506&gt;0,IF(AND(INDIRECT(ADDRESS($K506,44))=0,INDIRECT(ADDRESS($K506,38))&lt;&gt;"UL"),INDIRECT(ADDRESS($K506,COLUMN()-11)),0),0), IF($L506&gt;0,IF(AND(INDIRECT(ADDRESS($L506,44))=0,INDIRECT(ADDRESS($L506,38))&lt;&gt;"UL"),INDIRECT(ADDRESS($L506,COLUMN()-11)),0),0), IF($M506&gt;0,IF(AND(INDIRECT(ADDRESS($M506,44))=0,INDIRECT(ADDRESS($M506,38))&lt;&gt;"UL"),INDIRECT(ADDRESS($M506,COLUMN()-11)),0),0))</f>
        <v>0</v>
      </c>
      <c r="BQ506" s="57">
        <f t="shared" ca="1" si="356"/>
        <v>0</v>
      </c>
      <c r="BR506" s="161">
        <f t="shared" ca="1" si="357"/>
        <v>83.592817835561249</v>
      </c>
      <c r="BS506" s="59"/>
      <c r="BT506" s="56">
        <f t="shared" ca="1" si="358"/>
        <v>3.6883234115331271</v>
      </c>
      <c r="BU506" s="63">
        <f t="shared" ca="1" si="359"/>
        <v>9.706114240876651E-2</v>
      </c>
      <c r="BV506" s="57" t="s">
        <v>34</v>
      </c>
      <c r="BW506" s="57" cm="1">
        <f t="array" aca="1" ref="BW506" ca="1">SUM(IF($C506&gt;0,IF(AND(INDIRECT(ADDRESS($C506,44))=0,INDIRECT(ADDRESS($C506,38))="UL",ISERROR(SEARCH("Rear",INDIRECT(ADDRESS($C506,33)))),ISERROR(SEARCH("Side",INDIRECT(ADDRESS($C506,33))))),INDIRECT(ADDRESS($C506,COLUMN())),0),0),IF($D506&gt;0,IF(AND(INDIRECT(ADDRESS($D506,44))=0,INDIRECT(ADDRESS($D506,38))="UL",ISERROR(SEARCH("Rear",INDIRECT(ADDRESS($D506,33)))),ISERROR(SEARCH("Side",INDIRECT(ADDRESS($D506,33))))),INDIRECT(ADDRESS($D506,COLUMN())),0),0),IF($E506&gt;0,IF(AND(INDIRECT(ADDRESS($E506,44))=0,INDIRECT(ADDRESS($E506,38))="UL",ISERROR(SEARCH("Rear",INDIRECT(ADDRESS($E506,33)))),ISERROR(SEARCH("Side",INDIRECT(ADDRESS($E506,33))))),INDIRECT(ADDRESS($E506,COLUMN())),0),0),IF($F506&gt;0,IF(AND(INDIRECT(ADDRESS($F506,44))=0,INDIRECT(ADDRESS($F506,38))="UL",ISERROR(SEARCH("Rear",INDIRECT(ADDRESS($F506,33)))),ISERROR(SEARCH("Side",INDIRECT(ADDRESS($F506,33))))),INDIRECT(ADDRESS($F506,COLUMN())),0),0),IF($G506&gt;0,IF(AND(INDIRECT(ADDRESS($G506,44))=0,INDIRECT(ADDRESS($G506,38))="UL",ISERROR(SEARCH("Rear",INDIRECT(ADDRESS($G506,33)))),ISERROR(SEARCH("Side",INDIRECT(ADDRESS($G506,33))))),INDIRECT(ADDRESS($G506,COLUMN())),0),0),IF($H506&gt;0,IF(AND(INDIRECT(ADDRESS($H506,44))=0,INDIRECT(ADDRESS($H506,38))="UL",ISERROR(SEARCH("Rear",INDIRECT(ADDRESS($H506,33)))),ISERROR(SEARCH("Side",INDIRECT(ADDRESS($H506,33))))),INDIRECT(ADDRESS($H506,COLUMN())),0),0),IF($I506&gt;0,IF(AND(INDIRECT(ADDRESS($I506,44))=0,INDIRECT(ADDRESS($I506,38))="UL",ISERROR(SEARCH("Rear",INDIRECT(ADDRESS($I506,33)))),ISERROR(SEARCH("Side",INDIRECT(ADDRESS($I506,33))))),INDIRECT(ADDRESS($I506,COLUMN())),0),0),IF($J506&gt;0,IF(AND(INDIRECT(ADDRESS($J506,44))=0,INDIRECT(ADDRESS($J506,38))="UL",ISERROR(SEARCH("Rear",INDIRECT(ADDRESS($J506,33)))),ISERROR(SEARCH("Side",INDIRECT(ADDRESS($J506,33))))),INDIRECT(ADDRESS($J506,COLUMN())),0),0),IF($K506&gt;0,IF(AND(INDIRECT(ADDRESS($K506,44))=0,INDIRECT(ADDRESS($K506,38))="UL",ISERROR(SEARCH("Rear",INDIRECT(ADDRESS($K506,33)))),ISERROR(SEARCH("Side",INDIRECT(ADDRESS($K506,33))))),INDIRECT(ADDRESS($K506,COLUMN())),0),0),IF($L506&gt;0,IF(AND(INDIRECT(ADDRESS($L506,44))=0,INDIRECT(ADDRESS($L506,38))="UL",ISERROR(SEARCH("Rear",INDIRECT(ADDRESS($L506,33)))),ISERROR(SEARCH("Side",INDIRECT(ADDRESS($L506,33))))),INDIRECT(ADDRESS($L506,COLUMN())),0),0),IF($M506&gt;0,IF(AND(INDIRECT(ADDRESS($M506,44))=0,INDIRECT(ADDRESS($M506,38))="UL",ISERROR(SEARCH("Rear",INDIRECT(ADDRESS($M506,33)))),ISERROR(SEARCH("Side",INDIRECT(ADDRESS($M506,33))))),INDIRECT(ADDRESS($M506,COLUMN())),0),0))</f>
        <v>0.22222222222222221</v>
      </c>
      <c r="BX506" s="57">
        <f t="shared" ca="1" si="360"/>
        <v>0.22222222222222221</v>
      </c>
      <c r="BY506" s="57" cm="1">
        <f t="array" aca="1" ref="BY506" ca="1">SUM(IF($C506&gt;0,IF(AND(INDIRECT(ADDRESS($C506,44))=0,INDIRECT(ADDRESS($C506,38))="UL"),INDIRECT(ADDRESS($C506,COLUMN())),0),0),IF($D506&gt;0,IF(AND(INDIRECT(ADDRESS($D506,44))=0,INDIRECT(ADDRESS($D506,38))="UL"),INDIRECT(ADDRESS($D506,COLUMN())),0),0),IF($E506&gt;0,IF(AND(INDIRECT(ADDRESS($E506,44))=0,INDIRECT(ADDRESS($E506,38))="UL"),INDIRECT(ADDRESS($E506,COLUMN())),0),0),IF($F506&gt;0,IF(AND(INDIRECT(ADDRESS($F506,44))=0,INDIRECT(ADDRESS($F506,38))="UL"),INDIRECT(ADDRESS($F506,COLUMN())),0),0),IF($G506&gt;0,IF(AND(INDIRECT(ADDRESS($G506,44))=0,INDIRECT(ADDRESS($G506,38))="UL"),INDIRECT(ADDRESS($G506,COLUMN())),0),0),IF($H506&gt;0,IF(AND(INDIRECT(ADDRESS($H506,44))=0,INDIRECT(ADDRESS($H506,38))="UL"),INDIRECT(ADDRESS($H506,COLUMN())),0),0),IF($I506&gt;0,IF(AND(INDIRECT(ADDRESS($I506,44))=0,INDIRECT(ADDRESS($I506,38))="UL"),INDIRECT(ADDRESS($I506,COLUMN())),0),0),IF($J506&gt;0,IF(AND(INDIRECT(ADDRESS($J506,44))=0,INDIRECT(ADDRESS($J506,38))="UL"),INDIRECT(ADDRESS($J506,COLUMN())),0),0),IF($K506&gt;0,IF(AND(INDIRECT(ADDRESS($K506,44))=0,INDIRECT(ADDRESS($K506,38))="UL"),INDIRECT(ADDRESS($K506,COLUMN())),0),0),IF($L506&gt;0,IF(AND(INDIRECT(ADDRESS($L506,44))=0,INDIRECT(ADDRESS($L506,38))="UL"),INDIRECT(ADDRESS($L506,COLUMN())),0),0),IF($M506&gt;0,IF(AND(INDIRECT(ADDRESS($M506,44))=0,INDIRECT(ADDRESS($M506,38))="UL"),INDIRECT(ADDRESS($M506,COLUMN())),0),0))</f>
        <v>0.56625514403292176</v>
      </c>
      <c r="BZ506" s="57" cm="1">
        <f t="array" aca="1" ref="BZ506" ca="1">SUM(IF($C506&gt;0,IF(AND(INDIRECT(ADDRESS($C506,44))=0,INDIRECT(ADDRESS($C506,38))="UL"),INDIRECT(ADDRESS($C506,COLUMN())),0),0),IF($D506&gt;0,IF(AND(INDIRECT(ADDRESS($D506,44))=0,INDIRECT(ADDRESS($D506,38))="UL"),INDIRECT(ADDRESS($D506,COLUMN())),0),0),IF($E506&gt;0,IF(AND(INDIRECT(ADDRESS($E506,44))=0,INDIRECT(ADDRESS($E506,38))="UL"),INDIRECT(ADDRESS($E506,COLUMN())),0),0),IF($F506&gt;0,IF(AND(INDIRECT(ADDRESS($F506,44))=0,INDIRECT(ADDRESS($F506,38))="UL"),INDIRECT(ADDRESS($F506,COLUMN())),0),0),IF($G506&gt;0,IF(AND(INDIRECT(ADDRESS($G506,44))=0,INDIRECT(ADDRESS($G506,38))="UL"),INDIRECT(ADDRESS($G506,COLUMN())),0),0),IF($H506&gt;0,IF(AND(INDIRECT(ADDRESS($H506,44))=0,INDIRECT(ADDRESS($H506,38))="UL"),INDIRECT(ADDRESS($H506,COLUMN())),0),0),IF($I506&gt;0,IF(AND(INDIRECT(ADDRESS($I506,44))=0,INDIRECT(ADDRESS($I506,38))="UL"),INDIRECT(ADDRESS($I506,COLUMN())),0),0),IF($J506&gt;0,IF(AND(INDIRECT(ADDRESS($J506,44))=0,INDIRECT(ADDRESS($J506,38))="UL"),INDIRECT(ADDRESS($J506,COLUMN())),0),0),IF($K506&gt;0,IF(AND(INDIRECT(ADDRESS($K506,44))=0,INDIRECT(ADDRESS($K506,38))="UL"),INDIRECT(ADDRESS($K506,COLUMN())),0),0),IF($L506&gt;0,IF(AND(INDIRECT(ADDRESS($L506,44))=0,INDIRECT(ADDRESS($L506,38))="UL"),INDIRECT(ADDRESS($L506,COLUMN())),0),0),IF($M506&gt;0,IF(AND(INDIRECT(ADDRESS($M506,44))=0,INDIRECT(ADDRESS($M506,38))="UL"),INDIRECT(ADDRESS($M506,COLUMN())),0),0))</f>
        <v>0.8559670781893004</v>
      </c>
      <c r="CA506" s="57">
        <f t="shared" ca="1" si="361"/>
        <v>0.8559670781893004</v>
      </c>
      <c r="CB506" s="57" cm="1">
        <f t="array" aca="1" ref="CB506" ca="1">SUM(IF($C506&gt;0,IF(AND(INDIRECT(ADDRESS($C506,44))=0,INDIRECT(ADDRESS($C506,38))&lt;&gt;"UL"),INDIRECT(ADDRESS($C506,COLUMN())),0),0),IF($D506&gt;0,IF(AND(INDIRECT(ADDRESS($D506,44))=0,INDIRECT(ADDRESS($D506,38))&lt;&gt;"UL"),INDIRECT(ADDRESS($D506,COLUMN())),0),0),IF($E506&gt;0,IF(AND(INDIRECT(ADDRESS($E506,44))=0,INDIRECT(ADDRESS($E506,38))&lt;&gt;"UL"),INDIRECT(ADDRESS($E506,COLUMN())),0),0),IF($F506&gt;0,IF(AND(INDIRECT(ADDRESS($F506,44))=0,INDIRECT(ADDRESS($F506,38))&lt;&gt;"UL"),INDIRECT(ADDRESS($F506,COLUMN())),0),0),IF($G506&gt;0,IF(AND(INDIRECT(ADDRESS($G506,44))=0,INDIRECT(ADDRESS($G506,38))&lt;&gt;"UL"),INDIRECT(ADDRESS($G506,COLUMN())),0),0),IF($H506&gt;0,IF(AND(INDIRECT(ADDRESS($H506,44))=0,INDIRECT(ADDRESS($H506,38))&lt;&gt;"UL"),INDIRECT(ADDRESS($H506,COLUMN())),0),0),IF($I506&gt;0,IF(AND(INDIRECT(ADDRESS($I506,44))=0,INDIRECT(ADDRESS($I506,38))&lt;&gt;"UL"),INDIRECT(ADDRESS($I506,COLUMN())),0),0),IF($J506&gt;0,IF(AND(INDIRECT(ADDRESS($J506,44))=0,INDIRECT(ADDRESS($J506,38))&lt;&gt;"UL"),INDIRECT(ADDRESS($J506,COLUMN())),0),0),IF($K506&gt;0,IF(AND(INDIRECT(ADDRESS($K506,44))=0,INDIRECT(ADDRESS($K506,38))&lt;&gt;"UL"),INDIRECT(ADDRESS($K506,COLUMN())),0),0),IF($L506&gt;0,IF(AND(INDIRECT(ADDRESS($L506,44))=0,INDIRECT(ADDRESS($L506,38))&lt;&gt;"UL"),INDIRECT(ADDRESS($L506,COLUMN())),0),0),IF($M506&gt;0,IF(AND(INDIRECT(ADDRESS($M506,44))=0,INDIRECT(ADDRESS($M506,38))&lt;&gt;"UL"),INDIRECT(ADDRESS($M506,COLUMN())),0),0))</f>
        <v>0</v>
      </c>
      <c r="CC506" s="57">
        <f t="shared" ca="1" si="362"/>
        <v>0</v>
      </c>
      <c r="CD506" s="57" cm="1">
        <f t="array" aca="1" ref="CD506" ca="1">SUM(IF($C506&gt;0,IF(AND(INDIRECT(ADDRESS($C506,44))=0,INDIRECT(ADDRESS($C506,38))&lt;&gt;"UL"),INDIRECT(ADDRESS($C506,COLUMN())),0),0),IF($D506&gt;0,IF(AND(INDIRECT(ADDRESS($D506,44))=0,INDIRECT(ADDRESS($D506,38))&lt;&gt;"UL"),INDIRECT(ADDRESS($D506,COLUMN())),0),0),IF($E506&gt;0,IF(AND(INDIRECT(ADDRESS($E506,44))=0,INDIRECT(ADDRESS($E506,38))&lt;&gt;"UL"),INDIRECT(ADDRESS($E506,COLUMN())),0),0),IF($F506&gt;0,IF(AND(INDIRECT(ADDRESS($F506,44))=0,INDIRECT(ADDRESS($F506,38))&lt;&gt;"UL"),INDIRECT(ADDRESS($F506,COLUMN())),0),0),IF($G506&gt;0,IF(AND(INDIRECT(ADDRESS($G506,44))=0,INDIRECT(ADDRESS($G506,38))&lt;&gt;"UL"),INDIRECT(ADDRESS($G506,COLUMN())),0),0),IF($H506&gt;0,IF(AND(INDIRECT(ADDRESS($H506,44))=0,INDIRECT(ADDRESS($H506,38))&lt;&gt;"UL"),INDIRECT(ADDRESS($H506,COLUMN())),0),0),IF($I506&gt;0,IF(AND(INDIRECT(ADDRESS($I506,44))=0,INDIRECT(ADDRESS($I506,38))&lt;&gt;"UL"),INDIRECT(ADDRESS($I506,COLUMN())),0),0),IF($J506&gt;0,IF(AND(INDIRECT(ADDRESS($J506,44))=0,INDIRECT(ADDRESS($J506,38))&lt;&gt;"UL"),INDIRECT(ADDRESS($J506,COLUMN())),0),0),IF($K506&gt;0,IF(AND(INDIRECT(ADDRESS($K506,44))=0,INDIRECT(ADDRESS($K506,38))&lt;&gt;"UL"),INDIRECT(ADDRESS($K506,COLUMN())),0),0),IF($L506&gt;0,IF(AND(INDIRECT(ADDRESS($L506,44))=0,INDIRECT(ADDRESS($L506,38))&lt;&gt;"UL"),INDIRECT(ADDRESS($L506,COLUMN())),0),0),IF($M506&gt;0,IF(AND(INDIRECT(ADDRESS($M506,44))=0,INDIRECT(ADDRESS($M506,38))&lt;&gt;"UL"),INDIRECT(ADDRESS($M506,COLUMN())),0),0))</f>
        <v>0</v>
      </c>
      <c r="CE506" s="57" cm="1">
        <f t="array" aca="1" ref="CE506" ca="1">SUM(IF($C506&gt;0,IF(AND(INDIRECT(ADDRESS($C506,44))=0,INDIRECT(ADDRESS($C506,38))&lt;&gt;"UL"),INDIRECT(ADDRESS($C506,COLUMN())),0),0),IF($D506&gt;0,IF(AND(INDIRECT(ADDRESS($D506,44))=0,INDIRECT(ADDRESS($D506,38))&lt;&gt;"UL"),INDIRECT(ADDRESS($D506,COLUMN())),0),0),IF($E506&gt;0,IF(AND(INDIRECT(ADDRESS($E506,44))=0,INDIRECT(ADDRESS($E506,38))&lt;&gt;"UL"),INDIRECT(ADDRESS($E506,COLUMN())),0),0),IF($F506&gt;0,IF(AND(INDIRECT(ADDRESS($F506,44))=0,INDIRECT(ADDRESS($F506,38))&lt;&gt;"UL"),INDIRECT(ADDRESS($F506,COLUMN())),0),0),IF($G506&gt;0,IF(AND(INDIRECT(ADDRESS($G506,44))=0,INDIRECT(ADDRESS($G506,38))&lt;&gt;"UL"),INDIRECT(ADDRESS($G506,COLUMN())),0),0),IF($H506&gt;0,IF(AND(INDIRECT(ADDRESS($H506,44))=0,INDIRECT(ADDRESS($H506,38))&lt;&gt;"UL"),INDIRECT(ADDRESS($H506,COLUMN())),0),0),IF($I506&gt;0,IF(AND(INDIRECT(ADDRESS($I506,44))=0,INDIRECT(ADDRESS($I506,38))&lt;&gt;"UL"),INDIRECT(ADDRESS($I506,COLUMN())),0),0),IF($J506&gt;0,IF(AND(INDIRECT(ADDRESS($J506,44))=0,INDIRECT(ADDRESS($J506,38))&lt;&gt;"UL"),INDIRECT(ADDRESS($J506,COLUMN())),0),0),IF($K506&gt;0,IF(AND(INDIRECT(ADDRESS($K506,44))=0,INDIRECT(ADDRESS($K506,38))&lt;&gt;"UL"),INDIRECT(ADDRESS($K506,COLUMN())),0),0),IF($L506&gt;0,IF(AND(INDIRECT(ADDRESS($L506,44))=0,INDIRECT(ADDRESS($L506,38))&lt;&gt;"UL"),INDIRECT(ADDRESS($L506,COLUMN())),0),0),IF($M506&gt;0,IF(AND(INDIRECT(ADDRESS($M506,44))=0,INDIRECT(ADDRESS($M506,38))&lt;&gt;"UL"),INDIRECT(ADDRESS($M506,COLUMN())),0),0))</f>
        <v>0</v>
      </c>
      <c r="CF506" s="57">
        <f t="shared" ca="1" si="363"/>
        <v>0</v>
      </c>
      <c r="CG506" s="57">
        <f t="shared" ca="1" si="364"/>
        <v>1.8292362317769382</v>
      </c>
      <c r="CH506" s="57">
        <f t="shared" ca="1" si="365"/>
        <v>4.8137795573077319E-2</v>
      </c>
      <c r="CI506" s="19">
        <f t="shared" ca="1" si="366"/>
        <v>23.909239982725992</v>
      </c>
      <c r="CJ506" s="19"/>
      <c r="CK506" s="57" cm="1">
        <f t="array" aca="1" ref="CK506" ca="1">IF(AU506="S", SUM(IF($C506&gt;0,IF(INDIRECT(ADDRESS($C506,43))&lt;&gt;1,INDIRECT(ADDRESS($C506,48)),0),0), IF($D506&gt;0,IF(INDIRECT(ADDRESS($D506,43))&lt;&gt;1,INDIRECT(ADDRESS($D506,48)),0),0), IF($E506&gt;0,IF(INDIRECT(ADDRESS($E506,43))&lt;&gt;1,INDIRECT(ADDRESS($E506,48)),0),0), IF($F506&gt;0,IF(INDIRECT(ADDRESS($F506,43))&lt;&gt;1,INDIRECT(ADDRESS($F506,48)),0),0), IF($G506&gt;0,IF(INDIRECT(ADDRESS($G506,43))&lt;&gt;1,INDIRECT(ADDRESS($G506,48)),0),0), IF($H506&gt;0,IF(INDIRECT(ADDRESS($H506,43))&lt;&gt;1,INDIRECT(ADDRESS($H506,48)),0),0), IF($I506&gt;0,IF(INDIRECT(ADDRESS($I506,43))&lt;&gt;1,INDIRECT(ADDRESS($I506,48)),0),0), IF($J506&gt;0,IF(INDIRECT(ADDRESS($J506,43))&lt;&gt;1,INDIRECT(ADDRESS($J506,48)),0),0), IF($K506&gt;0,IF(INDIRECT(ADDRESS($K506,43))&lt;&gt;1,INDIRECT(ADDRESS($K506,48)),0),0), IF($L506&gt;0,IF(INDIRECT(ADDRESS($L506,43))&lt;&gt;1,INDIRECT(ADDRESS($L506,48)),0),0), IF($M506&gt;0,IF(INDIRECT(ADDRESS($M506,43))&lt;&gt;1,INDIRECT(ADDRESS($M506,48)),0),0)), IF(AU506="L",SUM(IF($C506&gt;0,IF(INDIRECT(ADDRESS($C506,43))&lt;&gt;1,INDIRECT(ADDRESS($C506,50)),0),0), IF($D506&gt;0,IF(INDIRECT(ADDRESS($D506,43))&lt;&gt;1,INDIRECT(ADDRESS($D506,50)),0),0), IF($E506&gt;0,IF(INDIRECT(ADDRESS($E506,43))&lt;&gt;1,INDIRECT(ADDRESS($E506,50)),0),0), IF($F506&gt;0,IF(INDIRECT(ADDRESS($F506,43))&lt;&gt;1,INDIRECT(ADDRESS($F506,50)),0),0), IF($G506&gt;0,IF(INDIRECT(ADDRESS($G506,43))&lt;&gt;1,INDIRECT(ADDRESS($G506,50)),0),0), IF($G506&gt;0,IF(INDIRECT(ADDRESS($G506,43))&lt;&gt;1,INDIRECT(ADDRESS($G506,50)),0),0), IF($H506&gt;0,IF(INDIRECT(ADDRESS($H506,43))&lt;&gt;1,INDIRECT(ADDRESS($H506,50)),0),0), IF($I506&gt;0,IF(INDIRECT(ADDRESS($I506,43))&lt;&gt;1,INDIRECT(ADDRESS($I506,50)),0),0), IF($J506&gt;0,IF(INDIRECT(ADDRESS($J506,43))&lt;&gt;1,INDIRECT(ADDRESS($J506,50)),0),0), IF($K506&gt;0,IF(INDIRECT(ADDRESS($K506,43))&lt;&gt;1,INDIRECT(ADDRESS($K506,50)),0),0), IF($L506&gt;0,IF(INDIRECT(ADDRESS($L506,43))&lt;&gt;1,INDIRECT(ADDRESS($L506,50)),0),0), IF($M506&gt;0,IF(INDIRECT(ADDRESS($M506,43))&lt;&gt;1,INDIRECT(ADDRESS($M506,50)),0),0)), SUM(IF($C506&gt;0,IF(INDIRECT(ADDRESS($C506,43))&lt;&gt;1,INDIRECT(ADDRESS($C506,49)),0),0), IF($D506&gt;0,IF(INDIRECT(ADDRESS($D506,43))&lt;&gt;1,INDIRECT(ADDRESS($D506,49)),0),0), IF($E506&gt;0,IF(INDIRECT(ADDRESS($E506,43))&lt;&gt;1,INDIRECT(ADDRESS($E506,49)),0),0), IF($F506&gt;0,IF(INDIRECT(ADDRESS($F506,43))&lt;&gt;1,INDIRECT(ADDRESS($F506,49)),0),0), IF($G506&gt;0,IF(INDIRECT(ADDRESS($G506,43))&lt;&gt;1,INDIRECT(ADDRESS($G506,49)),0),0), IF($G506&gt;0,IF(INDIRECT(ADDRESS($G506,43))&lt;&gt;1,INDIRECT(ADDRESS($G506,49)),0),0), IF($H506&gt;0,IF(INDIRECT(ADDRESS($H506,43))&lt;&gt;1,INDIRECT(ADDRESS($H506,49)),0),0), IF($I506&gt;0,IF(INDIRECT(ADDRESS($I506,43))&lt;&gt;1,INDIRECT(ADDRESS($I506,49)),0),0), IF($J506&gt;0,IF(INDIRECT(ADDRESS($J506,43))&lt;&gt;1,INDIRECT(ADDRESS($J506,49)),0),0), IF($K506&gt;0,IF(INDIRECT(ADDRESS($K506,43))&lt;&gt;1,INDIRECT(ADDRESS($K506,49)),0),0), IF($L506&gt;0,IF(INDIRECT(ADDRESS($L506,43))&lt;&gt;1,INDIRECT(ADDRESS($L506,49)),0),0), IF($M506&gt;0,IF(INDIRECT(ADDRESS($M506,43))&lt;&gt;1,INDIRECT(ADDRESS($M506,49)),0),0))))</f>
        <v>3.2222222222222219</v>
      </c>
      <c r="CL506" s="57" cm="1">
        <f t="array" aca="1" ref="CL506" ca="1">SUM(IF($C506&gt;0,IF(INDIRECT(ADDRESS($C506,44))=1,INDIRECT(ADDRESS($C506,90)),0),0), IF($D506&gt;0,IF(INDIRECT(ADDRESS($D506,44))=1,INDIRECT(ADDRESS($D506,90)),0),0), IF($E506&gt;0,IF(INDIRECT(ADDRESS($E506,44))=1,INDIRECT(ADDRESS($E506,90)),0),0), IF($F506&gt;0,IF(INDIRECT(ADDRESS($F506,44))=1,INDIRECT(ADDRESS($F506,90)),0),0), IF($G506&gt;0,IF(INDIRECT(ADDRESS($G506,44))=1,INDIRECT(ADDRESS($G506,90)),0),0), IF($H506&gt;0,IF(INDIRECT(ADDRESS($H506,44))=1,INDIRECT(ADDRESS($H506,90)),0),0), IF($I506&gt;0,IF(INDIRECT(ADDRESS($I506,44))=1,INDIRECT(ADDRESS($I506,90)),0),0), IF($J506&gt;0,IF(INDIRECT(ADDRESS($J506,44))=1,INDIRECT(ADDRESS($J506,90)),0),0), IF($K506&gt;0,IF(INDIRECT(ADDRESS($K506,44))=1,INDIRECT(ADDRESS($K506,90)),0),0), IF($L506&gt;0,IF(INDIRECT(ADDRESS($L506,44))=1,INDIRECT(ADDRESS($L506,90)),0),0), IF($M506&gt;0,IF(INDIRECT(ADDRESS($M506,44))=1,INDIRECT(ADDRESS($M506,90)),0),0))</f>
        <v>0</v>
      </c>
      <c r="CM506" s="56">
        <f t="shared" ca="1" si="367"/>
        <v>0.7145482055555854</v>
      </c>
      <c r="CN506" s="59"/>
    </row>
    <row r="507" spans="1:92" s="208" customFormat="1" x14ac:dyDescent="0.25">
      <c r="A507" s="204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05"/>
      <c r="N507" s="206"/>
      <c r="O507" s="206"/>
      <c r="P507" s="206"/>
      <c r="Q507" s="206"/>
      <c r="R507" s="206"/>
      <c r="S507" s="206"/>
      <c r="T507" s="206"/>
      <c r="U507" s="206"/>
      <c r="V507" s="206"/>
      <c r="W507" s="206"/>
      <c r="X507" s="206"/>
      <c r="Y507" s="206"/>
      <c r="Z507" s="206"/>
      <c r="AA507" s="206"/>
      <c r="AB507" s="207"/>
      <c r="AC507" s="207"/>
      <c r="AD507" s="207"/>
      <c r="AF507" s="209"/>
      <c r="AG507" s="209"/>
      <c r="AH507" s="210"/>
      <c r="AI507" s="210"/>
      <c r="AJ507" s="210"/>
      <c r="AK507" s="210"/>
      <c r="AL507" s="210"/>
      <c r="AM507" s="210"/>
      <c r="AN507" s="210"/>
      <c r="AO507" s="210"/>
      <c r="AP507" s="210"/>
      <c r="AQ507" s="210"/>
      <c r="AR507" s="210"/>
      <c r="AS507" s="210"/>
      <c r="AT507" s="209"/>
      <c r="AU507" s="211" t="s">
        <v>117</v>
      </c>
      <c r="AV507" s="210" cm="1">
        <f t="array" aca="1" ref="AV507" ca="1">SUM(IF($C507&gt;0,IF(AND(INDIRECT(ADDRESS($C507,44))=0,INDIRECT(ADDRESS($C507,38))="UL",ISERROR(SEARCH("Rear",INDIRECT(ADDRESS($C507,33)))),ISERROR(SEARCH("Side",INDIRECT(ADDRESS($C507,33))))),INDIRECT(ADDRESS($C507,COLUMN())),0),0),IF($D507&gt;0,IF(AND(INDIRECT(ADDRESS($D507,44))=0,INDIRECT(ADDRESS($D507,38))="UL",ISERROR(SEARCH("Rear",INDIRECT(ADDRESS($D507,33)))),ISERROR(SEARCH("Side",INDIRECT(ADDRESS($D507,33))))),INDIRECT(ADDRESS($D507,COLUMN())),0),0),IF($E507&gt;0,IF(AND(INDIRECT(ADDRESS($E507,44))=0,INDIRECT(ADDRESS($E507,38))="UL",ISERROR(SEARCH("Rear",INDIRECT(ADDRESS($E507,33)))),ISERROR(SEARCH("Side",INDIRECT(ADDRESS($E507,33))))),INDIRECT(ADDRESS($E507,COLUMN())),0),0),IF($F507&gt;0,IF(AND(INDIRECT(ADDRESS($F507,44))=0,INDIRECT(ADDRESS($F507,38))="UL",ISERROR(SEARCH("Rear",INDIRECT(ADDRESS($F507,33)))),ISERROR(SEARCH("Side",INDIRECT(ADDRESS($F507,33))))),INDIRECT(ADDRESS($F507,COLUMN())),0),0),IF($G507&gt;0,IF(AND(INDIRECT(ADDRESS($G507,44))=0,INDIRECT(ADDRESS($G507,38))="UL",ISERROR(SEARCH("Rear",INDIRECT(ADDRESS($G507,33)))),ISERROR(SEARCH("Side",INDIRECT(ADDRESS($G507,33))))),INDIRECT(ADDRESS($G507,COLUMN())),0),0),IF($H507&gt;0,IF(AND(INDIRECT(ADDRESS($H507,44))=0,INDIRECT(ADDRESS($H507,38))="UL",ISERROR(SEARCH("Rear",INDIRECT(ADDRESS($H507,33)))),ISERROR(SEARCH("Side",INDIRECT(ADDRESS($H507,33))))),INDIRECT(ADDRESS($H507,COLUMN())),0),0),IF($I507&gt;0,IF(AND(INDIRECT(ADDRESS($I507,44))=0,INDIRECT(ADDRESS($I507,38))="UL",ISERROR(SEARCH("Rear",INDIRECT(ADDRESS($I507,33)))),ISERROR(SEARCH("Side",INDIRECT(ADDRESS($I507,33))))),INDIRECT(ADDRESS($I507,COLUMN())),0),0),IF($J507&gt;0,IF(AND(INDIRECT(ADDRESS($J507,44))=0,INDIRECT(ADDRESS($J507,38))="UL",ISERROR(SEARCH("Rear",INDIRECT(ADDRESS($J507,33)))),ISERROR(SEARCH("Side",INDIRECT(ADDRESS($J507,33))))),INDIRECT(ADDRESS($J507,COLUMN())),0),0),IF($K507&gt;0,IF(AND(INDIRECT(ADDRESS($K507,44))=0,INDIRECT(ADDRESS($K507,38))="UL",ISERROR(SEARCH("Rear",INDIRECT(ADDRESS($K507,33)))),ISERROR(SEARCH("Side",INDIRECT(ADDRESS($K507,33))))),INDIRECT(ADDRESS($K507,COLUMN())),0),0),IF($L507&gt;0,IF(AND(INDIRECT(ADDRESS($L507,44))=0,INDIRECT(ADDRESS($L507,38))="UL",ISERROR(SEARCH("Rear",INDIRECT(ADDRESS($L507,33)))),ISERROR(SEARCH("Side",INDIRECT(ADDRESS($L507,33))))),INDIRECT(ADDRESS($L507,COLUMN())),0),0),IF($M507&gt;0,IF(AND(INDIRECT(ADDRESS($M507,44))=0,INDIRECT(ADDRESS($M507,38))="UL",ISERROR(SEARCH("Rear",INDIRECT(ADDRESS($M507,33)))),ISERROR(SEARCH("Side",INDIRECT(ADDRESS($M507,33))))),INDIRECT(ADDRESS($M507,COLUMN())),0),0))</f>
        <v>0</v>
      </c>
      <c r="AW507" s="210" cm="1">
        <f t="array" aca="1" ref="AW507" ca="1">SUM(IF($C507&gt;0,IF(AND(INDIRECT(ADDRESS($C507,44))=0,INDIRECT(ADDRESS($C507,38))="UL",ISERROR(SEARCH("Rear",INDIRECT(ADDRESS($C507,33)))),ISERROR(SEARCH("Side",INDIRECT(ADDRESS($C507,33))))),INDIRECT(ADDRESS($C507,COLUMN())),0),0),IF($D507&gt;0,IF(AND(INDIRECT(ADDRESS($D507,44))=0,INDIRECT(ADDRESS($D507,38))="UL",ISERROR(SEARCH("Rear",INDIRECT(ADDRESS($D507,33)))),ISERROR(SEARCH("Side",INDIRECT(ADDRESS($D507,33))))),INDIRECT(ADDRESS($D507,COLUMN())),0),0),IF($E507&gt;0,IF(AND(INDIRECT(ADDRESS($E507,44))=0,INDIRECT(ADDRESS($E507,38))="UL",ISERROR(SEARCH("Rear",INDIRECT(ADDRESS($E507,33)))),ISERROR(SEARCH("Side",INDIRECT(ADDRESS($E507,33))))),INDIRECT(ADDRESS($E507,COLUMN())),0),0),IF($F507&gt;0,IF(AND(INDIRECT(ADDRESS($F507,44))=0,INDIRECT(ADDRESS($F507,38))="UL",ISERROR(SEARCH("Rear",INDIRECT(ADDRESS($F507,33)))),ISERROR(SEARCH("Side",INDIRECT(ADDRESS($F507,33))))),INDIRECT(ADDRESS($F507,COLUMN())),0),0),IF($G507&gt;0,IF(AND(INDIRECT(ADDRESS($G507,44))=0,INDIRECT(ADDRESS($G507,38))="UL",ISERROR(SEARCH("Rear",INDIRECT(ADDRESS($G507,33)))),ISERROR(SEARCH("Side",INDIRECT(ADDRESS($G507,33))))),INDIRECT(ADDRESS($G507,COLUMN())),0),0),IF($H507&gt;0,IF(AND(INDIRECT(ADDRESS($H507,44))=0,INDIRECT(ADDRESS($H507,38))="UL",ISERROR(SEARCH("Rear",INDIRECT(ADDRESS($H507,33)))),ISERROR(SEARCH("Side",INDIRECT(ADDRESS($H507,33))))),INDIRECT(ADDRESS($H507,COLUMN())),0),0),IF($I507&gt;0,IF(AND(INDIRECT(ADDRESS($I507,44))=0,INDIRECT(ADDRESS($I507,38))="UL",ISERROR(SEARCH("Rear",INDIRECT(ADDRESS($I507,33)))),ISERROR(SEARCH("Side",INDIRECT(ADDRESS($I507,33))))),INDIRECT(ADDRESS($I507,COLUMN())),0),0),IF($J507&gt;0,IF(AND(INDIRECT(ADDRESS($J507,44))=0,INDIRECT(ADDRESS($J507,38))="UL",ISERROR(SEARCH("Rear",INDIRECT(ADDRESS($J507,33)))),ISERROR(SEARCH("Side",INDIRECT(ADDRESS($J507,33))))),INDIRECT(ADDRESS($J507,COLUMN())),0),0),IF($K507&gt;0,IF(AND(INDIRECT(ADDRESS($K507,44))=0,INDIRECT(ADDRESS($K507,38))="UL",ISERROR(SEARCH("Rear",INDIRECT(ADDRESS($K507,33)))),ISERROR(SEARCH("Side",INDIRECT(ADDRESS($K507,33))))),INDIRECT(ADDRESS($K507,COLUMN())),0),0),IF($L507&gt;0,IF(AND(INDIRECT(ADDRESS($L507,44))=0,INDIRECT(ADDRESS($L507,38))="UL",ISERROR(SEARCH("Rear",INDIRECT(ADDRESS($L507,33)))),ISERROR(SEARCH("Side",INDIRECT(ADDRESS($L507,33))))),INDIRECT(ADDRESS($L507,COLUMN())),0),0),IF($M507&gt;0,IF(AND(INDIRECT(ADDRESS($M507,44))=0,INDIRECT(ADDRESS($M507,38))="UL",ISERROR(SEARCH("Rear",INDIRECT(ADDRESS($M507,33)))),ISERROR(SEARCH("Side",INDIRECT(ADDRESS($M507,33))))),INDIRECT(ADDRESS($M507,COLUMN())),0),0))</f>
        <v>0</v>
      </c>
      <c r="AX507" s="210" cm="1">
        <f t="array" aca="1" ref="AX507" ca="1">SUM(IF($C507&gt;0,IF(AND(INDIRECT(ADDRESS($C507,44))=0,INDIRECT(ADDRESS($C507,38))="UL",ISERROR(SEARCH("Rear",INDIRECT(ADDRESS($C507,33)))),ISERROR(SEARCH("Side",INDIRECT(ADDRESS($C507,33))))),INDIRECT(ADDRESS($C507,COLUMN())),0),0),IF($D507&gt;0,IF(AND(INDIRECT(ADDRESS($D507,44))=0,INDIRECT(ADDRESS($D507,38))="UL",ISERROR(SEARCH("Rear",INDIRECT(ADDRESS($D507,33)))),ISERROR(SEARCH("Side",INDIRECT(ADDRESS($D507,33))))),INDIRECT(ADDRESS($D507,COLUMN())),0),0),IF($E507&gt;0,IF(AND(INDIRECT(ADDRESS($E507,44))=0,INDIRECT(ADDRESS($E507,38))="UL",ISERROR(SEARCH("Rear",INDIRECT(ADDRESS($E507,33)))),ISERROR(SEARCH("Side",INDIRECT(ADDRESS($E507,33))))),INDIRECT(ADDRESS($E507,COLUMN())),0),0),IF($F507&gt;0,IF(AND(INDIRECT(ADDRESS($F507,44))=0,INDIRECT(ADDRESS($F507,38))="UL",ISERROR(SEARCH("Rear",INDIRECT(ADDRESS($F507,33)))),ISERROR(SEARCH("Side",INDIRECT(ADDRESS($F507,33))))),INDIRECT(ADDRESS($F507,COLUMN())),0),0),IF($G507&gt;0,IF(AND(INDIRECT(ADDRESS($G507,44))=0,INDIRECT(ADDRESS($G507,38))="UL",ISERROR(SEARCH("Rear",INDIRECT(ADDRESS($G507,33)))),ISERROR(SEARCH("Side",INDIRECT(ADDRESS($G507,33))))),INDIRECT(ADDRESS($G507,COLUMN())),0),0),IF($H507&gt;0,IF(AND(INDIRECT(ADDRESS($H507,44))=0,INDIRECT(ADDRESS($H507,38))="UL",ISERROR(SEARCH("Rear",INDIRECT(ADDRESS($H507,33)))),ISERROR(SEARCH("Side",INDIRECT(ADDRESS($H507,33))))),INDIRECT(ADDRESS($H507,COLUMN())),0),0),IF($I507&gt;0,IF(AND(INDIRECT(ADDRESS($I507,44))=0,INDIRECT(ADDRESS($I507,38))="UL",ISERROR(SEARCH("Rear",INDIRECT(ADDRESS($I507,33)))),ISERROR(SEARCH("Side",INDIRECT(ADDRESS($I507,33))))),INDIRECT(ADDRESS($I507,COLUMN())),0),0),IF($J507&gt;0,IF(AND(INDIRECT(ADDRESS($J507,44))=0,INDIRECT(ADDRESS($J507,38))="UL",ISERROR(SEARCH("Rear",INDIRECT(ADDRESS($J507,33)))),ISERROR(SEARCH("Side",INDIRECT(ADDRESS($J507,33))))),INDIRECT(ADDRESS($J507,COLUMN())),0),0),IF($K507&gt;0,IF(AND(INDIRECT(ADDRESS($K507,44))=0,INDIRECT(ADDRESS($K507,38))="UL",ISERROR(SEARCH("Rear",INDIRECT(ADDRESS($K507,33)))),ISERROR(SEARCH("Side",INDIRECT(ADDRESS($K507,33))))),INDIRECT(ADDRESS($K507,COLUMN())),0),0),IF($L507&gt;0,IF(AND(INDIRECT(ADDRESS($L507,44))=0,INDIRECT(ADDRESS($L507,38))="UL",ISERROR(SEARCH("Rear",INDIRECT(ADDRESS($L507,33)))),ISERROR(SEARCH("Side",INDIRECT(ADDRESS($L507,33))))),INDIRECT(ADDRESS($L507,COLUMN())),0),0),IF($M507&gt;0,IF(AND(INDIRECT(ADDRESS($M507,44))=0,INDIRECT(ADDRESS($M507,38))="UL",ISERROR(SEARCH("Rear",INDIRECT(ADDRESS($M507,33)))),ISERROR(SEARCH("Side",INDIRECT(ADDRESS($M507,33))))),INDIRECT(ADDRESS($M507,COLUMN())),0),0))</f>
        <v>0</v>
      </c>
      <c r="AY507" s="212">
        <f t="shared" ca="1" si="351"/>
        <v>0</v>
      </c>
      <c r="AZ507" s="212">
        <f t="shared" ca="1" si="352"/>
        <v>0</v>
      </c>
      <c r="BA507" s="212" cm="1">
        <f t="array" aca="1" ref="BA507" ca="1">SUM(IF($C507&gt;0,IF(AND(INDIRECT(ADDRESS($C507,44))=0,INDIRECT(ADDRESS($C507,38))="UL"),INDIRECT(ADDRESS($C507,COLUMN())),0),0),IF($D507&gt;0,IF(AND(INDIRECT(ADDRESS($D507,44))=0,INDIRECT(ADDRESS($D507,38))="UL"),INDIRECT(ADDRESS($D507,COLUMN())),0),0),IF($E507&gt;0,IF(AND(INDIRECT(ADDRESS($E507,44))=0,INDIRECT(ADDRESS($E507,38))="UL"),INDIRECT(ADDRESS($E507,COLUMN())),0),0),IF($F507&gt;0,IF(AND(INDIRECT(ADDRESS($F507,44))=0,INDIRECT(ADDRESS($F507,38))="UL"),INDIRECT(ADDRESS($F507,COLUMN())),0),0),IF($G507&gt;0,IF(AND(INDIRECT(ADDRESS($G507,44))=0,INDIRECT(ADDRESS($G507,38))="UL"),INDIRECT(ADDRESS($G507,COLUMN())),0),0),IF($H507&gt;0,IF(AND(INDIRECT(ADDRESS($H507,44))=0,INDIRECT(ADDRESS($H507,38))="UL"),INDIRECT(ADDRESS($H507,COLUMN())),0),0),IF($I507&gt;0,IF(AND(INDIRECT(ADDRESS($I507,44))=0,INDIRECT(ADDRESS($I507,38))="UL"),INDIRECT(ADDRESS($I507,COLUMN())),0),0),IF($J507&gt;0,IF(AND(INDIRECT(ADDRESS($J507,44))=0,INDIRECT(ADDRESS($J507,38))="UL"),INDIRECT(ADDRESS($J507,COLUMN())),0),0),IF($K507&gt;0,IF(AND(INDIRECT(ADDRESS($K507,44))=0,INDIRECT(ADDRESS($K507,38))="UL"),INDIRECT(ADDRESS($K507,COLUMN())),0),0),IF($L507&gt;0,IF(AND(INDIRECT(ADDRESS($L507,44))=0,INDIRECT(ADDRESS($L507,38))="UL"),INDIRECT(ADDRESS($L507,COLUMN())),0),0),IF($M507&gt;0,IF(AND(INDIRECT(ADDRESS($M507,44))=0,INDIRECT(ADDRESS($M507,38))="UL"),INDIRECT(ADDRESS($M507,COLUMN())),0),0))</f>
        <v>0</v>
      </c>
      <c r="BB507" s="212" cm="1">
        <f t="array" aca="1" ref="BB507" ca="1">SUM(IF($C507&gt;0,IF(AND(INDIRECT(ADDRESS($C507,44))=0,INDIRECT(ADDRESS($C507,38))="UL"),INDIRECT(ADDRESS($C507,COLUMN())),0),0),IF($D507&gt;0,IF(AND(INDIRECT(ADDRESS($D507,44))=0,INDIRECT(ADDRESS($D507,38))="UL"),INDIRECT(ADDRESS($D507,COLUMN())),0),0),IF($E507&gt;0,IF(AND(INDIRECT(ADDRESS($E507,44))=0,INDIRECT(ADDRESS($E507,38))="UL"),INDIRECT(ADDRESS($E507,COLUMN())),0),0),IF($F507&gt;0,IF(AND(INDIRECT(ADDRESS($F507,44))=0,INDIRECT(ADDRESS($F507,38))="UL"),INDIRECT(ADDRESS($F507,COLUMN())),0),0),IF($G507&gt;0,IF(AND(INDIRECT(ADDRESS($G507,44))=0,INDIRECT(ADDRESS($G507,38))="UL"),INDIRECT(ADDRESS($G507,COLUMN())),0),0),IF($H507&gt;0,IF(AND(INDIRECT(ADDRESS($H507,44))=0,INDIRECT(ADDRESS($H507,38))="UL"),INDIRECT(ADDRESS($H507,COLUMN())),0),0),IF($I507&gt;0,IF(AND(INDIRECT(ADDRESS($I507,44))=0,INDIRECT(ADDRESS($I507,38))="UL"),INDIRECT(ADDRESS($I507,COLUMN())),0),0),IF($J507&gt;0,IF(AND(INDIRECT(ADDRESS($J507,44))=0,INDIRECT(ADDRESS($J507,38))="UL"),INDIRECT(ADDRESS($J507,COLUMN())),0),0),IF($K507&gt;0,IF(AND(INDIRECT(ADDRESS($K507,44))=0,INDIRECT(ADDRESS($K507,38))="UL"),INDIRECT(ADDRESS($K507,COLUMN())),0),0),IF($L507&gt;0,IF(AND(INDIRECT(ADDRESS($L507,44))=0,INDIRECT(ADDRESS($L507,38))="UL"),INDIRECT(ADDRESS($L507,COLUMN())),0),0),IF($M507&gt;0,IF(AND(INDIRECT(ADDRESS($M507,44))=0,INDIRECT(ADDRESS($M507,38))="UL"),INDIRECT(ADDRESS($M507,COLUMN())),0),0))</f>
        <v>0</v>
      </c>
      <c r="BC507" s="212" cm="1">
        <f t="array" aca="1" ref="BC507" ca="1">SUM(IF($C507&gt;0,IF(AND(INDIRECT(ADDRESS($C507,44))=0,INDIRECT(ADDRESS($C507,38))="UL"),INDIRECT(ADDRESS($C507,COLUMN())),0),0),IF($D507&gt;0,IF(AND(INDIRECT(ADDRESS($D507,44))=0,INDIRECT(ADDRESS($D507,38))="UL"),INDIRECT(ADDRESS($D507,COLUMN())),0),0),IF($E507&gt;0,IF(AND(INDIRECT(ADDRESS($E507,44))=0,INDIRECT(ADDRESS($E507,38))="UL"),INDIRECT(ADDRESS($E507,COLUMN())),0),0),IF($F507&gt;0,IF(AND(INDIRECT(ADDRESS($F507,44))=0,INDIRECT(ADDRESS($F507,38))="UL"),INDIRECT(ADDRESS($F507,COLUMN())),0),0),IF($G507&gt;0,IF(AND(INDIRECT(ADDRESS($G507,44))=0,INDIRECT(ADDRESS($G507,38))="UL"),INDIRECT(ADDRESS($G507,COLUMN())),0),0),IF($H507&gt;0,IF(AND(INDIRECT(ADDRESS($H507,44))=0,INDIRECT(ADDRESS($H507,38))="UL"),INDIRECT(ADDRESS($H507,COLUMN())),0),0),IF($I507&gt;0,IF(AND(INDIRECT(ADDRESS($I507,44))=0,INDIRECT(ADDRESS($I507,38))="UL"),INDIRECT(ADDRESS($I507,COLUMN())),0),0),IF($J507&gt;0,IF(AND(INDIRECT(ADDRESS($J507,44))=0,INDIRECT(ADDRESS($J507,38))="UL"),INDIRECT(ADDRESS($J507,COLUMN())),0),0),IF($K507&gt;0,IF(AND(INDIRECT(ADDRESS($K507,44))=0,INDIRECT(ADDRESS($K507,38))="UL"),INDIRECT(ADDRESS($K507,COLUMN())),0),0),IF($L507&gt;0,IF(AND(INDIRECT(ADDRESS($L507,44))=0,INDIRECT(ADDRESS($L507,38))="UL"),INDIRECT(ADDRESS($L507,COLUMN())),0),0),IF($M507&gt;0,IF(AND(INDIRECT(ADDRESS($M507,44))=0,INDIRECT(ADDRESS($M507,38))="UL"),INDIRECT(ADDRESS($M507,COLUMN())),0),0))</f>
        <v>0</v>
      </c>
      <c r="BD507" s="212" cm="1">
        <f t="array" aca="1" ref="BD507" ca="1">SUM(IF($C507&gt;0,IF(AND(INDIRECT(ADDRESS($C507,44))=0,INDIRECT(ADDRESS($C507,38))="UL"),INDIRECT(ADDRESS($C507,COLUMN())),0),0),IF($D507&gt;0,IF(AND(INDIRECT(ADDRESS($D507,44))=0,INDIRECT(ADDRESS($D507,38))="UL"),INDIRECT(ADDRESS($D507,COLUMN())),0),0),IF($E507&gt;0,IF(AND(INDIRECT(ADDRESS($E507,44))=0,INDIRECT(ADDRESS($E507,38))="UL"),INDIRECT(ADDRESS($E507,COLUMN())),0),0),IF($F507&gt;0,IF(AND(INDIRECT(ADDRESS($F507,44))=0,INDIRECT(ADDRESS($F507,38))="UL"),INDIRECT(ADDRESS($F507,COLUMN())),0),0),IF($G507&gt;0,IF(AND(INDIRECT(ADDRESS($G507,44))=0,INDIRECT(ADDRESS($G507,38))="UL"),INDIRECT(ADDRESS($G507,COLUMN())),0),0),IF($H507&gt;0,IF(AND(INDIRECT(ADDRESS($H507,44))=0,INDIRECT(ADDRESS($H507,38))="UL"),INDIRECT(ADDRESS($H507,COLUMN())),0),0),IF($I507&gt;0,IF(AND(INDIRECT(ADDRESS($I507,44))=0,INDIRECT(ADDRESS($I507,38))="UL"),INDIRECT(ADDRESS($I507,COLUMN())),0),0),IF($J507&gt;0,IF(AND(INDIRECT(ADDRESS($J507,44))=0,INDIRECT(ADDRESS($J507,38))="UL"),INDIRECT(ADDRESS($J507,COLUMN())),0),0),IF($K507&gt;0,IF(AND(INDIRECT(ADDRESS($K507,44))=0,INDIRECT(ADDRESS($K507,38))="UL"),INDIRECT(ADDRESS($K507,COLUMN())),0),0),IF($L507&gt;0,IF(AND(INDIRECT(ADDRESS($L507,44))=0,INDIRECT(ADDRESS($L507,38))="UL"),INDIRECT(ADDRESS($L507,COLUMN())),0),0),IF($M507&gt;0,IF(AND(INDIRECT(ADDRESS($M507,44))=0,INDIRECT(ADDRESS($M507,38))="UL"),INDIRECT(ADDRESS($M507,COLUMN())),0),0))</f>
        <v>0</v>
      </c>
      <c r="BE507" s="210">
        <f t="shared" ca="1" si="353"/>
        <v>0</v>
      </c>
      <c r="BF507" s="210" cm="1">
        <f t="array" aca="1" ref="BF507" ca="1">SUM(IF($C507&gt;0,IF(INDIRECT(ADDRESS($C507,45))=1,INDIRECT(ADDRESS($C507,52))*INDIRECT(ADDRESS($C507,42))/5,0),0), IF($D507&gt;0,IF(INDIRECT(ADDRESS($D507,45))=1,INDIRECT(ADDRESS($D507,52))*INDIRECT(ADDRESS($D507,42))/5,0),0), IF($E507&gt;0,IF(INDIRECT(ADDRESS($E507,45))=1,INDIRECT(ADDRESS($E507,52))*INDIRECT(ADDRESS($E507,42))/5,0),0), IF($F507&gt;0,IF(INDIRECT(ADDRESS($F507,45))=1,INDIRECT(ADDRESS($F507,52))*INDIRECT(ADDRESS($F507,42))/5,0),0), IF($G507&gt;0,IF(INDIRECT(ADDRESS($G507,45))=1,INDIRECT(ADDRESS($G507,52))*INDIRECT(ADDRESS($G507,42))/5,0),0), IF($H507&gt;0,IF(INDIRECT(ADDRESS($H507,45))=1,INDIRECT(ADDRESS($H507,52))*INDIRECT(ADDRESS($H507,42))/5,0),0)
)*$BF$296/100</f>
        <v>0</v>
      </c>
      <c r="BG507" s="213"/>
      <c r="BH507" s="210" cm="1">
        <f t="array" aca="1" ref="BH507" ca="1">SUM(IF($C507&gt;0,IF(AND(INDIRECT(ADDRESS($C507,44))=0,INDIRECT(ADDRESS($C507,38))&lt;&gt;"UL"),INDIRECT(ADDRESS($C507,COLUMN()-12)),0),0), IF($D507&gt;0,IF(AND(INDIRECT(ADDRESS($D507,44))=0,INDIRECT(ADDRESS($D507,38))&lt;&gt;"UL"),INDIRECT(ADDRESS($D507,COLUMN()-12)),0),0), IF($E507&gt;0,IF(AND(INDIRECT(ADDRESS($E507,44))=0,INDIRECT(ADDRESS($E507,38))&lt;&gt;"UL"),INDIRECT(ADDRESS($E507,COLUMN()-12)),0),0), IF($F507&gt;0,IF(AND(INDIRECT(ADDRESS($F507,44))=0,INDIRECT(ADDRESS($F507,38))&lt;&gt;"UL"),INDIRECT(ADDRESS($F507,COLUMN()-12)),0),0), IF($G507&gt;0,IF(AND(INDIRECT(ADDRESS($G507,44))=0,INDIRECT(ADDRESS($G507,38))&lt;&gt;"UL"),INDIRECT(ADDRESS($G507,COLUMN()-12)),0),0), IF($H507&gt;0,IF(AND(INDIRECT(ADDRESS($H507,44))=0,INDIRECT(ADDRESS($H507,38))&lt;&gt;"UL"),INDIRECT(ADDRESS($H507,COLUMN()-12)),0),0), IF($I507&gt;0,IF(AND(INDIRECT(ADDRESS($I507,44))=0,INDIRECT(ADDRESS($I507,38))&lt;&gt;"UL"),INDIRECT(ADDRESS($I507,COLUMN()-12)),0),0), IF($J507&gt;0,IF(AND(INDIRECT(ADDRESS($J507,44))=0,INDIRECT(ADDRESS($J507,38))&lt;&gt;"UL"),INDIRECT(ADDRESS($J507,COLUMN()-12)),0),0), IF($K507&gt;0,IF(AND(INDIRECT(ADDRESS($K507,44))=0,INDIRECT(ADDRESS($K507,38))&lt;&gt;"UL"),INDIRECT(ADDRESS($K507,COLUMN()-12)),0),0), IF($L507&gt;0,IF(AND(INDIRECT(ADDRESS($L507,44))=0,INDIRECT(ADDRESS($L507,38))&lt;&gt;"UL"),INDIRECT(ADDRESS($L507,COLUMN()-12)),0),0), IF($M507&gt;0,IF(AND(INDIRECT(ADDRESS($M507,44))=0,INDIRECT(ADDRESS($M507,38))&lt;&gt;"UL"),INDIRECT(ADDRESS($M507,COLUMN()-12)),0),0))</f>
        <v>0</v>
      </c>
      <c r="BI507" s="210" cm="1">
        <f t="array" aca="1" ref="BI507" ca="1">SUM(IF($C507&gt;0,IF(AND(INDIRECT(ADDRESS($C507,44))=0,INDIRECT(ADDRESS($C507,38))&lt;&gt;"UL"),INDIRECT(ADDRESS($C507,COLUMN()-12)),0),0), IF($D507&gt;0,IF(AND(INDIRECT(ADDRESS($D507,44))=0,INDIRECT(ADDRESS($D507,38))&lt;&gt;"UL"),INDIRECT(ADDRESS($D507,COLUMN()-12)),0),0), IF($E507&gt;0,IF(AND(INDIRECT(ADDRESS($E507,44))=0,INDIRECT(ADDRESS($E507,38))&lt;&gt;"UL"),INDIRECT(ADDRESS($E507,COLUMN()-12)),0),0), IF($F507&gt;0,IF(AND(INDIRECT(ADDRESS($F507,44))=0,INDIRECT(ADDRESS($F507,38))&lt;&gt;"UL"),INDIRECT(ADDRESS($F507,COLUMN()-12)),0),0), IF($G507&gt;0,IF(AND(INDIRECT(ADDRESS($G507,44))=0,INDIRECT(ADDRESS($G507,38))&lt;&gt;"UL"),INDIRECT(ADDRESS($G507,COLUMN()-12)),0),0), IF($H507&gt;0,IF(AND(INDIRECT(ADDRESS($H507,44))=0,INDIRECT(ADDRESS($H507,38))&lt;&gt;"UL"),INDIRECT(ADDRESS($H507,COLUMN()-12)),0),0), IF($I507&gt;0,IF(AND(INDIRECT(ADDRESS($I507,44))=0,INDIRECT(ADDRESS($I507,38))&lt;&gt;"UL"),INDIRECT(ADDRESS($I507,COLUMN()-12)),0),0), IF($J507&gt;0,IF(AND(INDIRECT(ADDRESS($J507,44))=0,INDIRECT(ADDRESS($J507,38))&lt;&gt;"UL"),INDIRECT(ADDRESS($J507,COLUMN()-12)),0),0), IF($K507&gt;0,IF(AND(INDIRECT(ADDRESS($K507,44))=0,INDIRECT(ADDRESS($K507,38))&lt;&gt;"UL"),INDIRECT(ADDRESS($K507,COLUMN()-12)),0),0), IF($L507&gt;0,IF(AND(INDIRECT(ADDRESS($L507,44))=0,INDIRECT(ADDRESS($L507,38))&lt;&gt;"UL"),INDIRECT(ADDRESS($L507,COLUMN()-12)),0),0), IF($M507&gt;0,IF(AND(INDIRECT(ADDRESS($M507,44))=0,INDIRECT(ADDRESS($M507,38))&lt;&gt;"UL"),INDIRECT(ADDRESS($M507,COLUMN()-12)),0),0))</f>
        <v>0</v>
      </c>
      <c r="BJ507" s="210" cm="1">
        <f t="array" aca="1" ref="BJ507" ca="1">SUM(IF($C507&gt;0,IF(AND(INDIRECT(ADDRESS($C507,44))=0,INDIRECT(ADDRESS($C507,38))&lt;&gt;"UL"),INDIRECT(ADDRESS($C507,COLUMN()-12)),0),0), IF($D507&gt;0,IF(AND(INDIRECT(ADDRESS($D507,44))=0,INDIRECT(ADDRESS($D507,38))&lt;&gt;"UL"),INDIRECT(ADDRESS($D507,COLUMN()-12)),0),0), IF($E507&gt;0,IF(AND(INDIRECT(ADDRESS($E507,44))=0,INDIRECT(ADDRESS($E507,38))&lt;&gt;"UL"),INDIRECT(ADDRESS($E507,COLUMN()-12)),0),0), IF($F507&gt;0,IF(AND(INDIRECT(ADDRESS($F507,44))=0,INDIRECT(ADDRESS($F507,38))&lt;&gt;"UL"),INDIRECT(ADDRESS($F507,COLUMN()-12)),0),0), IF($G507&gt;0,IF(AND(INDIRECT(ADDRESS($G507,44))=0,INDIRECT(ADDRESS($G507,38))&lt;&gt;"UL"),INDIRECT(ADDRESS($G507,COLUMN()-12)),0),0), IF($H507&gt;0,IF(AND(INDIRECT(ADDRESS($H507,44))=0,INDIRECT(ADDRESS($H507,38))&lt;&gt;"UL"),INDIRECT(ADDRESS($H507,COLUMN()-12)),0),0), IF($I507&gt;0,IF(AND(INDIRECT(ADDRESS($I507,44))=0,INDIRECT(ADDRESS($I507,38))&lt;&gt;"UL"),INDIRECT(ADDRESS($I507,COLUMN()-12)),0),0), IF($J507&gt;0,IF(AND(INDIRECT(ADDRESS($J507,44))=0,INDIRECT(ADDRESS($J507,38))&lt;&gt;"UL"),INDIRECT(ADDRESS($J507,COLUMN()-12)),0),0), IF($K507&gt;0,IF(AND(INDIRECT(ADDRESS($K507,44))=0,INDIRECT(ADDRESS($K507,38))&lt;&gt;"UL"),INDIRECT(ADDRESS($K507,COLUMN()-12)),0),0), IF($L507&gt;0,IF(AND(INDIRECT(ADDRESS($L507,44))=0,INDIRECT(ADDRESS($L507,38))&lt;&gt;"UL"),INDIRECT(ADDRESS($L507,COLUMN()-12)),0),0), IF($M507&gt;0,IF(AND(INDIRECT(ADDRESS($M507,44))=0,INDIRECT(ADDRESS($M507,38))&lt;&gt;"UL"),INDIRECT(ADDRESS($M507,COLUMN()-12)),0),0))</f>
        <v>0</v>
      </c>
      <c r="BK507" s="210">
        <f t="shared" ca="1" si="354"/>
        <v>0</v>
      </c>
      <c r="BL507" s="212">
        <f t="shared" ca="1" si="355"/>
        <v>0</v>
      </c>
      <c r="BM507" s="210" cm="1">
        <f t="array" aca="1" ref="BM507" ca="1">SUM(IF($C507&gt;0,IF(AND(INDIRECT(ADDRESS($C507,44))=0,INDIRECT(ADDRESS($C507,38))&lt;&gt;"UL"),INDIRECT(ADDRESS($C507,COLUMN()-12)),0),0), IF($D507&gt;0,IF(AND(INDIRECT(ADDRESS($D507,44))=0,INDIRECT(ADDRESS($D507,38))&lt;&gt;"UL"),INDIRECT(ADDRESS($D507,COLUMN()-12)),0),0), IF($E507&gt;0,IF(AND(INDIRECT(ADDRESS($E507,44))=0,INDIRECT(ADDRESS($E507,38))&lt;&gt;"UL"),INDIRECT(ADDRESS($E507,COLUMN()-12)),0),0), IF($F507&gt;0,IF(AND(INDIRECT(ADDRESS($F507,44))=0,INDIRECT(ADDRESS($F507,38))&lt;&gt;"UL"),INDIRECT(ADDRESS($F507,COLUMN()-12)),0),0), IF($G507&gt;0,IF(AND(INDIRECT(ADDRESS($G507,44))=0,INDIRECT(ADDRESS($G507,38))&lt;&gt;"UL"),INDIRECT(ADDRESS($G507,COLUMN()-12)),0),0), IF($H507&gt;0,IF(AND(INDIRECT(ADDRESS($H507,44))=0,INDIRECT(ADDRESS($H507,38))&lt;&gt;"UL"),INDIRECT(ADDRESS($H507,COLUMN()-12)),0),0), IF($I507&gt;0,IF(AND(INDIRECT(ADDRESS($I507,44))=0,INDIRECT(ADDRESS($I507,38))&lt;&gt;"UL"),INDIRECT(ADDRESS($I507,COLUMN()-12)),0),0), IF($J507&gt;0,IF(AND(INDIRECT(ADDRESS($J507,44))=0,INDIRECT(ADDRESS($J507,38))&lt;&gt;"UL"),INDIRECT(ADDRESS($J507,COLUMN()-12)),0),0), IF($K507&gt;0,IF(AND(INDIRECT(ADDRESS($K507,44))=0,INDIRECT(ADDRESS($K507,38))&lt;&gt;"UL"),INDIRECT(ADDRESS($K507,COLUMN()-11)),0),0), IF($L507&gt;0,IF(AND(INDIRECT(ADDRESS($L507,44))=0,INDIRECT(ADDRESS($L507,38))&lt;&gt;"UL"),INDIRECT(ADDRESS($L507,COLUMN()-11)),0),0), IF($M507&gt;0,IF(AND(INDIRECT(ADDRESS($M507,44))=0,INDIRECT(ADDRESS($M507,38))&lt;&gt;"UL"),INDIRECT(ADDRESS($M507,COLUMN()-11)),0),0))</f>
        <v>0</v>
      </c>
      <c r="BN507" s="210" cm="1">
        <f t="array" aca="1" ref="BN507" ca="1">SUM(IF($C507&gt;0,IF(AND(INDIRECT(ADDRESS($C507,44))=0,INDIRECT(ADDRESS($C507,38))&lt;&gt;"UL"),INDIRECT(ADDRESS($C507,COLUMN()-12)),0),0), IF($D507&gt;0,IF(AND(INDIRECT(ADDRESS($D507,44))=0,INDIRECT(ADDRESS($D507,38))&lt;&gt;"UL"),INDIRECT(ADDRESS($D507,COLUMN()-12)),0),0), IF($E507&gt;0,IF(AND(INDIRECT(ADDRESS($E507,44))=0,INDIRECT(ADDRESS($E507,38))&lt;&gt;"UL"),INDIRECT(ADDRESS($E507,COLUMN()-12)),0),0), IF($F507&gt;0,IF(AND(INDIRECT(ADDRESS($F507,44))=0,INDIRECT(ADDRESS($F507,38))&lt;&gt;"UL"),INDIRECT(ADDRESS($F507,COLUMN()-12)),0),0), IF($G507&gt;0,IF(AND(INDIRECT(ADDRESS($G507,44))=0,INDIRECT(ADDRESS($G507,38))&lt;&gt;"UL"),INDIRECT(ADDRESS($G507,COLUMN()-12)),0),0), IF($H507&gt;0,IF(AND(INDIRECT(ADDRESS($H507,44))=0,INDIRECT(ADDRESS($H507,38))&lt;&gt;"UL"),INDIRECT(ADDRESS($H507,COLUMN()-12)),0),0), IF($I507&gt;0,IF(AND(INDIRECT(ADDRESS($I507,44))=0,INDIRECT(ADDRESS($I507,38))&lt;&gt;"UL"),INDIRECT(ADDRESS($I507,COLUMN()-12)),0),0), IF($J507&gt;0,IF(AND(INDIRECT(ADDRESS($J507,44))=0,INDIRECT(ADDRESS($J507,38))&lt;&gt;"UL"),INDIRECT(ADDRESS($J507,COLUMN()-12)),0),0), IF($K507&gt;0,IF(AND(INDIRECT(ADDRESS($K507,44))=0,INDIRECT(ADDRESS($K507,38))&lt;&gt;"UL"),INDIRECT(ADDRESS($K507,COLUMN()-11)),0),0), IF($L507&gt;0,IF(AND(INDIRECT(ADDRESS($L507,44))=0,INDIRECT(ADDRESS($L507,38))&lt;&gt;"UL"),INDIRECT(ADDRESS($L507,COLUMN()-11)),0),0), IF($M507&gt;0,IF(AND(INDIRECT(ADDRESS($M507,44))=0,INDIRECT(ADDRESS($M507,38))&lt;&gt;"UL"),INDIRECT(ADDRESS($M507,COLUMN()-11)),0),0))</f>
        <v>0</v>
      </c>
      <c r="BO507" s="210" cm="1">
        <f t="array" aca="1" ref="BO507" ca="1">SUM(IF($C507&gt;0,IF(AND(INDIRECT(ADDRESS($C507,44))=0,INDIRECT(ADDRESS($C507,38))&lt;&gt;"UL"),INDIRECT(ADDRESS($C507,COLUMN()-12)),0),0), IF($D507&gt;0,IF(AND(INDIRECT(ADDRESS($D507,44))=0,INDIRECT(ADDRESS($D507,38))&lt;&gt;"UL"),INDIRECT(ADDRESS($D507,COLUMN()-12)),0),0), IF($E507&gt;0,IF(AND(INDIRECT(ADDRESS($E507,44))=0,INDIRECT(ADDRESS($E507,38))&lt;&gt;"UL"),INDIRECT(ADDRESS($E507,COLUMN()-12)),0),0), IF($F507&gt;0,IF(AND(INDIRECT(ADDRESS($F507,44))=0,INDIRECT(ADDRESS($F507,38))&lt;&gt;"UL"),INDIRECT(ADDRESS($F507,COLUMN()-12)),0),0), IF($G507&gt;0,IF(AND(INDIRECT(ADDRESS($G507,44))=0,INDIRECT(ADDRESS($G507,38))&lt;&gt;"UL"),INDIRECT(ADDRESS($G507,COLUMN()-12)),0),0), IF($H507&gt;0,IF(AND(INDIRECT(ADDRESS($H507,44))=0,INDIRECT(ADDRESS($H507,38))&lt;&gt;"UL"),INDIRECT(ADDRESS($H507,COLUMN()-12)),0),0), IF($I507&gt;0,IF(AND(INDIRECT(ADDRESS($I507,44))=0,INDIRECT(ADDRESS($I507,38))&lt;&gt;"UL"),INDIRECT(ADDRESS($I507,COLUMN()-12)),0),0), IF($J507&gt;0,IF(AND(INDIRECT(ADDRESS($J507,44))=0,INDIRECT(ADDRESS($J507,38))&lt;&gt;"UL"),INDIRECT(ADDRESS($J507,COLUMN()-12)),0),0), IF($K507&gt;0,IF(AND(INDIRECT(ADDRESS($K507,44))=0,INDIRECT(ADDRESS($K507,38))&lt;&gt;"UL"),INDIRECT(ADDRESS($K507,COLUMN()-11)),0),0), IF($L507&gt;0,IF(AND(INDIRECT(ADDRESS($L507,44))=0,INDIRECT(ADDRESS($L507,38))&lt;&gt;"UL"),INDIRECT(ADDRESS($L507,COLUMN()-11)),0),0), IF($M507&gt;0,IF(AND(INDIRECT(ADDRESS($M507,44))=0,INDIRECT(ADDRESS($M507,38))&lt;&gt;"UL"),INDIRECT(ADDRESS($M507,COLUMN()-11)),0),0))</f>
        <v>0</v>
      </c>
      <c r="BP507" s="210" cm="1">
        <f t="array" aca="1" ref="BP507" ca="1">SUM(IF($C507&gt;0,IF(AND(INDIRECT(ADDRESS($C507,44))=0,INDIRECT(ADDRESS($C507,38))&lt;&gt;"UL"),INDIRECT(ADDRESS($C507,COLUMN()-12)),0),0), IF($D507&gt;0,IF(AND(INDIRECT(ADDRESS($D507,44))=0,INDIRECT(ADDRESS($D507,38))&lt;&gt;"UL"),INDIRECT(ADDRESS($D507,COLUMN()-12)),0),0), IF($E507&gt;0,IF(AND(INDIRECT(ADDRESS($E507,44))=0,INDIRECT(ADDRESS($E507,38))&lt;&gt;"UL"),INDIRECT(ADDRESS($E507,COLUMN()-12)),0),0), IF($F507&gt;0,IF(AND(INDIRECT(ADDRESS($F507,44))=0,INDIRECT(ADDRESS($F507,38))&lt;&gt;"UL"),INDIRECT(ADDRESS($F507,COLUMN()-12)),0),0), IF($G507&gt;0,IF(AND(INDIRECT(ADDRESS($G507,44))=0,INDIRECT(ADDRESS($G507,38))&lt;&gt;"UL"),INDIRECT(ADDRESS($G507,COLUMN()-12)),0),0), IF($H507&gt;0,IF(AND(INDIRECT(ADDRESS($H507,44))=0,INDIRECT(ADDRESS($H507,38))&lt;&gt;"UL"),INDIRECT(ADDRESS($H507,COLUMN()-12)),0),0), IF($I507&gt;0,IF(AND(INDIRECT(ADDRESS($I507,44))=0,INDIRECT(ADDRESS($I507,38))&lt;&gt;"UL"),INDIRECT(ADDRESS($I507,COLUMN()-12)),0),0), IF($J507&gt;0,IF(AND(INDIRECT(ADDRESS($J507,44))=0,INDIRECT(ADDRESS($J507,38))&lt;&gt;"UL"),INDIRECT(ADDRESS($J507,COLUMN()-12)),0),0), IF($K507&gt;0,IF(AND(INDIRECT(ADDRESS($K507,44))=0,INDIRECT(ADDRESS($K507,38))&lt;&gt;"UL"),INDIRECT(ADDRESS($K507,COLUMN()-11)),0),0), IF($L507&gt;0,IF(AND(INDIRECT(ADDRESS($L507,44))=0,INDIRECT(ADDRESS($L507,38))&lt;&gt;"UL"),INDIRECT(ADDRESS($L507,COLUMN()-11)),0),0), IF($M507&gt;0,IF(AND(INDIRECT(ADDRESS($M507,44))=0,INDIRECT(ADDRESS($M507,38))&lt;&gt;"UL"),INDIRECT(ADDRESS($M507,COLUMN()-11)),0),0))</f>
        <v>0</v>
      </c>
      <c r="BQ507" s="210">
        <f t="shared" ca="1" si="356"/>
        <v>0</v>
      </c>
      <c r="BR507" s="214" t="e">
        <f t="shared" ca="1" si="357"/>
        <v>#DIV/0!</v>
      </c>
      <c r="BS507" s="215"/>
      <c r="BT507" s="207">
        <f t="shared" ca="1" si="358"/>
        <v>0</v>
      </c>
      <c r="BU507" s="216" t="e">
        <f t="shared" ca="1" si="359"/>
        <v>#DIV/0!</v>
      </c>
      <c r="BV507" s="210" t="s">
        <v>34</v>
      </c>
      <c r="BW507" s="210" cm="1">
        <f t="array" aca="1" ref="BW507" ca="1">SUM(IF($C507&gt;0,IF(AND(INDIRECT(ADDRESS($C507,44))=0,INDIRECT(ADDRESS($C507,38))="UL",ISERROR(SEARCH("Rear",INDIRECT(ADDRESS($C507,33)))),ISERROR(SEARCH("Side",INDIRECT(ADDRESS($C507,33))))),INDIRECT(ADDRESS($C507,COLUMN())),0),0),IF($D507&gt;0,IF(AND(INDIRECT(ADDRESS($D507,44))=0,INDIRECT(ADDRESS($D507,38))="UL",ISERROR(SEARCH("Rear",INDIRECT(ADDRESS($D507,33)))),ISERROR(SEARCH("Side",INDIRECT(ADDRESS($D507,33))))),INDIRECT(ADDRESS($D507,COLUMN())),0),0),IF($E507&gt;0,IF(AND(INDIRECT(ADDRESS($E507,44))=0,INDIRECT(ADDRESS($E507,38))="UL",ISERROR(SEARCH("Rear",INDIRECT(ADDRESS($E507,33)))),ISERROR(SEARCH("Side",INDIRECT(ADDRESS($E507,33))))),INDIRECT(ADDRESS($E507,COLUMN())),0),0),IF($F507&gt;0,IF(AND(INDIRECT(ADDRESS($F507,44))=0,INDIRECT(ADDRESS($F507,38))="UL",ISERROR(SEARCH("Rear",INDIRECT(ADDRESS($F507,33)))),ISERROR(SEARCH("Side",INDIRECT(ADDRESS($F507,33))))),INDIRECT(ADDRESS($F507,COLUMN())),0),0),IF($G507&gt;0,IF(AND(INDIRECT(ADDRESS($G507,44))=0,INDIRECT(ADDRESS($G507,38))="UL",ISERROR(SEARCH("Rear",INDIRECT(ADDRESS($G507,33)))),ISERROR(SEARCH("Side",INDIRECT(ADDRESS($G507,33))))),INDIRECT(ADDRESS($G507,COLUMN())),0),0),IF($H507&gt;0,IF(AND(INDIRECT(ADDRESS($H507,44))=0,INDIRECT(ADDRESS($H507,38))="UL",ISERROR(SEARCH("Rear",INDIRECT(ADDRESS($H507,33)))),ISERROR(SEARCH("Side",INDIRECT(ADDRESS($H507,33))))),INDIRECT(ADDRESS($H507,COLUMN())),0),0),IF($I507&gt;0,IF(AND(INDIRECT(ADDRESS($I507,44))=0,INDIRECT(ADDRESS($I507,38))="UL",ISERROR(SEARCH("Rear",INDIRECT(ADDRESS($I507,33)))),ISERROR(SEARCH("Side",INDIRECT(ADDRESS($I507,33))))),INDIRECT(ADDRESS($I507,COLUMN())),0),0),IF($J507&gt;0,IF(AND(INDIRECT(ADDRESS($J507,44))=0,INDIRECT(ADDRESS($J507,38))="UL",ISERROR(SEARCH("Rear",INDIRECT(ADDRESS($J507,33)))),ISERROR(SEARCH("Side",INDIRECT(ADDRESS($J507,33))))),INDIRECT(ADDRESS($J507,COLUMN())),0),0),IF($K507&gt;0,IF(AND(INDIRECT(ADDRESS($K507,44))=0,INDIRECT(ADDRESS($K507,38))="UL",ISERROR(SEARCH("Rear",INDIRECT(ADDRESS($K507,33)))),ISERROR(SEARCH("Side",INDIRECT(ADDRESS($K507,33))))),INDIRECT(ADDRESS($K507,COLUMN())),0),0),IF($L507&gt;0,IF(AND(INDIRECT(ADDRESS($L507,44))=0,INDIRECT(ADDRESS($L507,38))="UL",ISERROR(SEARCH("Rear",INDIRECT(ADDRESS($L507,33)))),ISERROR(SEARCH("Side",INDIRECT(ADDRESS($L507,33))))),INDIRECT(ADDRESS($L507,COLUMN())),0),0),IF($M507&gt;0,IF(AND(INDIRECT(ADDRESS($M507,44))=0,INDIRECT(ADDRESS($M507,38))="UL",ISERROR(SEARCH("Rear",INDIRECT(ADDRESS($M507,33)))),ISERROR(SEARCH("Side",INDIRECT(ADDRESS($M507,33))))),INDIRECT(ADDRESS($M507,COLUMN())),0),0))</f>
        <v>0</v>
      </c>
      <c r="BX507" s="210">
        <f t="shared" ca="1" si="360"/>
        <v>0</v>
      </c>
      <c r="BY507" s="210" cm="1">
        <f t="array" aca="1" ref="BY507" ca="1">SUM(IF($C507&gt;0,IF(AND(INDIRECT(ADDRESS($C507,44))=0,INDIRECT(ADDRESS($C507,38))="UL"),INDIRECT(ADDRESS($C507,COLUMN())),0),0),IF($D507&gt;0,IF(AND(INDIRECT(ADDRESS($D507,44))=0,INDIRECT(ADDRESS($D507,38))="UL"),INDIRECT(ADDRESS($D507,COLUMN())),0),0),IF($E507&gt;0,IF(AND(INDIRECT(ADDRESS($E507,44))=0,INDIRECT(ADDRESS($E507,38))="UL"),INDIRECT(ADDRESS($E507,COLUMN())),0),0),IF($F507&gt;0,IF(AND(INDIRECT(ADDRESS($F507,44))=0,INDIRECT(ADDRESS($F507,38))="UL"),INDIRECT(ADDRESS($F507,COLUMN())),0),0),IF($G507&gt;0,IF(AND(INDIRECT(ADDRESS($G507,44))=0,INDIRECT(ADDRESS($G507,38))="UL"),INDIRECT(ADDRESS($G507,COLUMN())),0),0),IF($H507&gt;0,IF(AND(INDIRECT(ADDRESS($H507,44))=0,INDIRECT(ADDRESS($H507,38))="UL"),INDIRECT(ADDRESS($H507,COLUMN())),0),0),IF($I507&gt;0,IF(AND(INDIRECT(ADDRESS($I507,44))=0,INDIRECT(ADDRESS($I507,38))="UL"),INDIRECT(ADDRESS($I507,COLUMN())),0),0),IF($J507&gt;0,IF(AND(INDIRECT(ADDRESS($J507,44))=0,INDIRECT(ADDRESS($J507,38))="UL"),INDIRECT(ADDRESS($J507,COLUMN())),0),0),IF($K507&gt;0,IF(AND(INDIRECT(ADDRESS($K507,44))=0,INDIRECT(ADDRESS($K507,38))="UL"),INDIRECT(ADDRESS($K507,COLUMN())),0),0),IF($L507&gt;0,IF(AND(INDIRECT(ADDRESS($L507,44))=0,INDIRECT(ADDRESS($L507,38))="UL"),INDIRECT(ADDRESS($L507,COLUMN())),0),0),IF($M507&gt;0,IF(AND(INDIRECT(ADDRESS($M507,44))=0,INDIRECT(ADDRESS($M507,38))="UL"),INDIRECT(ADDRESS($M507,COLUMN())),0),0))</f>
        <v>0</v>
      </c>
      <c r="BZ507" s="210" cm="1">
        <f t="array" aca="1" ref="BZ507" ca="1">SUM(IF($C507&gt;0,IF(AND(INDIRECT(ADDRESS($C507,44))=0,INDIRECT(ADDRESS($C507,38))="UL"),INDIRECT(ADDRESS($C507,COLUMN())),0),0),IF($D507&gt;0,IF(AND(INDIRECT(ADDRESS($D507,44))=0,INDIRECT(ADDRESS($D507,38))="UL"),INDIRECT(ADDRESS($D507,COLUMN())),0),0),IF($E507&gt;0,IF(AND(INDIRECT(ADDRESS($E507,44))=0,INDIRECT(ADDRESS($E507,38))="UL"),INDIRECT(ADDRESS($E507,COLUMN())),0),0),IF($F507&gt;0,IF(AND(INDIRECT(ADDRESS($F507,44))=0,INDIRECT(ADDRESS($F507,38))="UL"),INDIRECT(ADDRESS($F507,COLUMN())),0),0),IF($G507&gt;0,IF(AND(INDIRECT(ADDRESS($G507,44))=0,INDIRECT(ADDRESS($G507,38))="UL"),INDIRECT(ADDRESS($G507,COLUMN())),0),0),IF($H507&gt;0,IF(AND(INDIRECT(ADDRESS($H507,44))=0,INDIRECT(ADDRESS($H507,38))="UL"),INDIRECT(ADDRESS($H507,COLUMN())),0),0),IF($I507&gt;0,IF(AND(INDIRECT(ADDRESS($I507,44))=0,INDIRECT(ADDRESS($I507,38))="UL"),INDIRECT(ADDRESS($I507,COLUMN())),0),0),IF($J507&gt;0,IF(AND(INDIRECT(ADDRESS($J507,44))=0,INDIRECT(ADDRESS($J507,38))="UL"),INDIRECT(ADDRESS($J507,COLUMN())),0),0),IF($K507&gt;0,IF(AND(INDIRECT(ADDRESS($K507,44))=0,INDIRECT(ADDRESS($K507,38))="UL"),INDIRECT(ADDRESS($K507,COLUMN())),0),0),IF($L507&gt;0,IF(AND(INDIRECT(ADDRESS($L507,44))=0,INDIRECT(ADDRESS($L507,38))="UL"),INDIRECT(ADDRESS($L507,COLUMN())),0),0),IF($M507&gt;0,IF(AND(INDIRECT(ADDRESS($M507,44))=0,INDIRECT(ADDRESS($M507,38))="UL"),INDIRECT(ADDRESS($M507,COLUMN())),0),0))</f>
        <v>0</v>
      </c>
      <c r="CA507" s="210">
        <f t="shared" ca="1" si="361"/>
        <v>0</v>
      </c>
      <c r="CB507" s="210" cm="1">
        <f t="array" aca="1" ref="CB507" ca="1">SUM(IF($C507&gt;0,IF(AND(INDIRECT(ADDRESS($C507,44))=0,INDIRECT(ADDRESS($C507,38))&lt;&gt;"UL"),INDIRECT(ADDRESS($C507,COLUMN())),0),0),IF($D507&gt;0,IF(AND(INDIRECT(ADDRESS($D507,44))=0,INDIRECT(ADDRESS($D507,38))&lt;&gt;"UL"),INDIRECT(ADDRESS($D507,COLUMN())),0),0),IF($E507&gt;0,IF(AND(INDIRECT(ADDRESS($E507,44))=0,INDIRECT(ADDRESS($E507,38))&lt;&gt;"UL"),INDIRECT(ADDRESS($E507,COLUMN())),0),0),IF($F507&gt;0,IF(AND(INDIRECT(ADDRESS($F507,44))=0,INDIRECT(ADDRESS($F507,38))&lt;&gt;"UL"),INDIRECT(ADDRESS($F507,COLUMN())),0),0),IF($G507&gt;0,IF(AND(INDIRECT(ADDRESS($G507,44))=0,INDIRECT(ADDRESS($G507,38))&lt;&gt;"UL"),INDIRECT(ADDRESS($G507,COLUMN())),0),0),IF($H507&gt;0,IF(AND(INDIRECT(ADDRESS($H507,44))=0,INDIRECT(ADDRESS($H507,38))&lt;&gt;"UL"),INDIRECT(ADDRESS($H507,COLUMN())),0),0),IF($I507&gt;0,IF(AND(INDIRECT(ADDRESS($I507,44))=0,INDIRECT(ADDRESS($I507,38))&lt;&gt;"UL"),INDIRECT(ADDRESS($I507,COLUMN())),0),0),IF($J507&gt;0,IF(AND(INDIRECT(ADDRESS($J507,44))=0,INDIRECT(ADDRESS($J507,38))&lt;&gt;"UL"),INDIRECT(ADDRESS($J507,COLUMN())),0),0),IF($K507&gt;0,IF(AND(INDIRECT(ADDRESS($K507,44))=0,INDIRECT(ADDRESS($K507,38))&lt;&gt;"UL"),INDIRECT(ADDRESS($K507,COLUMN())),0),0),IF($L507&gt;0,IF(AND(INDIRECT(ADDRESS($L507,44))=0,INDIRECT(ADDRESS($L507,38))&lt;&gt;"UL"),INDIRECT(ADDRESS($L507,COLUMN())),0),0),IF($M507&gt;0,IF(AND(INDIRECT(ADDRESS($M507,44))=0,INDIRECT(ADDRESS($M507,38))&lt;&gt;"UL"),INDIRECT(ADDRESS($M507,COLUMN())),0),0))</f>
        <v>0</v>
      </c>
      <c r="CC507" s="210">
        <f t="shared" ca="1" si="362"/>
        <v>0</v>
      </c>
      <c r="CD507" s="210" cm="1">
        <f t="array" aca="1" ref="CD507" ca="1">SUM(IF($C507&gt;0,IF(AND(INDIRECT(ADDRESS($C507,44))=0,INDIRECT(ADDRESS($C507,38))&lt;&gt;"UL"),INDIRECT(ADDRESS($C507,COLUMN())),0),0),IF($D507&gt;0,IF(AND(INDIRECT(ADDRESS($D507,44))=0,INDIRECT(ADDRESS($D507,38))&lt;&gt;"UL"),INDIRECT(ADDRESS($D507,COLUMN())),0),0),IF($E507&gt;0,IF(AND(INDIRECT(ADDRESS($E507,44))=0,INDIRECT(ADDRESS($E507,38))&lt;&gt;"UL"),INDIRECT(ADDRESS($E507,COLUMN())),0),0),IF($F507&gt;0,IF(AND(INDIRECT(ADDRESS($F507,44))=0,INDIRECT(ADDRESS($F507,38))&lt;&gt;"UL"),INDIRECT(ADDRESS($F507,COLUMN())),0),0),IF($G507&gt;0,IF(AND(INDIRECT(ADDRESS($G507,44))=0,INDIRECT(ADDRESS($G507,38))&lt;&gt;"UL"),INDIRECT(ADDRESS($G507,COLUMN())),0),0),IF($H507&gt;0,IF(AND(INDIRECT(ADDRESS($H507,44))=0,INDIRECT(ADDRESS($H507,38))&lt;&gt;"UL"),INDIRECT(ADDRESS($H507,COLUMN())),0),0),IF($I507&gt;0,IF(AND(INDIRECT(ADDRESS($I507,44))=0,INDIRECT(ADDRESS($I507,38))&lt;&gt;"UL"),INDIRECT(ADDRESS($I507,COLUMN())),0),0),IF($J507&gt;0,IF(AND(INDIRECT(ADDRESS($J507,44))=0,INDIRECT(ADDRESS($J507,38))&lt;&gt;"UL"),INDIRECT(ADDRESS($J507,COLUMN())),0),0),IF($K507&gt;0,IF(AND(INDIRECT(ADDRESS($K507,44))=0,INDIRECT(ADDRESS($K507,38))&lt;&gt;"UL"),INDIRECT(ADDRESS($K507,COLUMN())),0),0),IF($L507&gt;0,IF(AND(INDIRECT(ADDRESS($L507,44))=0,INDIRECT(ADDRESS($L507,38))&lt;&gt;"UL"),INDIRECT(ADDRESS($L507,COLUMN())),0),0),IF($M507&gt;0,IF(AND(INDIRECT(ADDRESS($M507,44))=0,INDIRECT(ADDRESS($M507,38))&lt;&gt;"UL"),INDIRECT(ADDRESS($M507,COLUMN())),0),0))</f>
        <v>0</v>
      </c>
      <c r="CE507" s="210" cm="1">
        <f t="array" aca="1" ref="CE507" ca="1">SUM(IF($C507&gt;0,IF(AND(INDIRECT(ADDRESS($C507,44))=0,INDIRECT(ADDRESS($C507,38))&lt;&gt;"UL"),INDIRECT(ADDRESS($C507,COLUMN())),0),0),IF($D507&gt;0,IF(AND(INDIRECT(ADDRESS($D507,44))=0,INDIRECT(ADDRESS($D507,38))&lt;&gt;"UL"),INDIRECT(ADDRESS($D507,COLUMN())),0),0),IF($E507&gt;0,IF(AND(INDIRECT(ADDRESS($E507,44))=0,INDIRECT(ADDRESS($E507,38))&lt;&gt;"UL"),INDIRECT(ADDRESS($E507,COLUMN())),0),0),IF($F507&gt;0,IF(AND(INDIRECT(ADDRESS($F507,44))=0,INDIRECT(ADDRESS($F507,38))&lt;&gt;"UL"),INDIRECT(ADDRESS($F507,COLUMN())),0),0),IF($G507&gt;0,IF(AND(INDIRECT(ADDRESS($G507,44))=0,INDIRECT(ADDRESS($G507,38))&lt;&gt;"UL"),INDIRECT(ADDRESS($G507,COLUMN())),0),0),IF($H507&gt;0,IF(AND(INDIRECT(ADDRESS($H507,44))=0,INDIRECT(ADDRESS($H507,38))&lt;&gt;"UL"),INDIRECT(ADDRESS($H507,COLUMN())),0),0),IF($I507&gt;0,IF(AND(INDIRECT(ADDRESS($I507,44))=0,INDIRECT(ADDRESS($I507,38))&lt;&gt;"UL"),INDIRECT(ADDRESS($I507,COLUMN())),0),0),IF($J507&gt;0,IF(AND(INDIRECT(ADDRESS($J507,44))=0,INDIRECT(ADDRESS($J507,38))&lt;&gt;"UL"),INDIRECT(ADDRESS($J507,COLUMN())),0),0),IF($K507&gt;0,IF(AND(INDIRECT(ADDRESS($K507,44))=0,INDIRECT(ADDRESS($K507,38))&lt;&gt;"UL"),INDIRECT(ADDRESS($K507,COLUMN())),0),0),IF($L507&gt;0,IF(AND(INDIRECT(ADDRESS($L507,44))=0,INDIRECT(ADDRESS($L507,38))&lt;&gt;"UL"),INDIRECT(ADDRESS($L507,COLUMN())),0),0),IF($M507&gt;0,IF(AND(INDIRECT(ADDRESS($M507,44))=0,INDIRECT(ADDRESS($M507,38))&lt;&gt;"UL"),INDIRECT(ADDRESS($M507,COLUMN())),0),0))</f>
        <v>0</v>
      </c>
      <c r="CF507" s="210">
        <f t="shared" ca="1" si="363"/>
        <v>0</v>
      </c>
      <c r="CG507" s="210">
        <f t="shared" ca="1" si="364"/>
        <v>0</v>
      </c>
      <c r="CH507" s="210" t="e">
        <f t="shared" ca="1" si="365"/>
        <v>#DIV/0!</v>
      </c>
      <c r="CI507" s="213">
        <f t="shared" si="366"/>
        <v>0</v>
      </c>
      <c r="CJ507" s="213"/>
      <c r="CK507" s="210" cm="1">
        <f t="array" aca="1" ref="CK507" ca="1">IF(AU507="S", SUM(IF($C507&gt;0,IF(INDIRECT(ADDRESS($C507,43))&lt;&gt;1,INDIRECT(ADDRESS($C507,48)),0),0), IF($D507&gt;0,IF(INDIRECT(ADDRESS($D507,43))&lt;&gt;1,INDIRECT(ADDRESS($D507,48)),0),0), IF($E507&gt;0,IF(INDIRECT(ADDRESS($E507,43))&lt;&gt;1,INDIRECT(ADDRESS($E507,48)),0),0), IF($F507&gt;0,IF(INDIRECT(ADDRESS($F507,43))&lt;&gt;1,INDIRECT(ADDRESS($F507,48)),0),0), IF($G507&gt;0,IF(INDIRECT(ADDRESS($G507,43))&lt;&gt;1,INDIRECT(ADDRESS($G507,48)),0),0), IF($H507&gt;0,IF(INDIRECT(ADDRESS($H507,43))&lt;&gt;1,INDIRECT(ADDRESS($H507,48)),0),0), IF($I507&gt;0,IF(INDIRECT(ADDRESS($I507,43))&lt;&gt;1,INDIRECT(ADDRESS($I507,48)),0),0), IF($J507&gt;0,IF(INDIRECT(ADDRESS($J507,43))&lt;&gt;1,INDIRECT(ADDRESS($J507,48)),0),0), IF($K507&gt;0,IF(INDIRECT(ADDRESS($K507,43))&lt;&gt;1,INDIRECT(ADDRESS($K507,48)),0),0), IF($L507&gt;0,IF(INDIRECT(ADDRESS($L507,43))&lt;&gt;1,INDIRECT(ADDRESS($L507,48)),0),0), IF($M507&gt;0,IF(INDIRECT(ADDRESS($M507,43))&lt;&gt;1,INDIRECT(ADDRESS($M507,48)),0),0)), IF(AU507="L",SUM(IF($C507&gt;0,IF(INDIRECT(ADDRESS($C507,43))&lt;&gt;1,INDIRECT(ADDRESS($C507,50)),0),0), IF($D507&gt;0,IF(INDIRECT(ADDRESS($D507,43))&lt;&gt;1,INDIRECT(ADDRESS($D507,50)),0),0), IF($E507&gt;0,IF(INDIRECT(ADDRESS($E507,43))&lt;&gt;1,INDIRECT(ADDRESS($E507,50)),0),0), IF($F507&gt;0,IF(INDIRECT(ADDRESS($F507,43))&lt;&gt;1,INDIRECT(ADDRESS($F507,50)),0),0), IF($G507&gt;0,IF(INDIRECT(ADDRESS($G507,43))&lt;&gt;1,INDIRECT(ADDRESS($G507,50)),0),0), IF($G507&gt;0,IF(INDIRECT(ADDRESS($G507,43))&lt;&gt;1,INDIRECT(ADDRESS($G507,50)),0),0), IF($H507&gt;0,IF(INDIRECT(ADDRESS($H507,43))&lt;&gt;1,INDIRECT(ADDRESS($H507,50)),0),0), IF($I507&gt;0,IF(INDIRECT(ADDRESS($I507,43))&lt;&gt;1,INDIRECT(ADDRESS($I507,50)),0),0), IF($J507&gt;0,IF(INDIRECT(ADDRESS($J507,43))&lt;&gt;1,INDIRECT(ADDRESS($J507,50)),0),0), IF($K507&gt;0,IF(INDIRECT(ADDRESS($K507,43))&lt;&gt;1,INDIRECT(ADDRESS($K507,50)),0),0), IF($L507&gt;0,IF(INDIRECT(ADDRESS($L507,43))&lt;&gt;1,INDIRECT(ADDRESS($L507,50)),0),0), IF($M507&gt;0,IF(INDIRECT(ADDRESS($M507,43))&lt;&gt;1,INDIRECT(ADDRESS($M507,50)),0),0)), SUM(IF($C507&gt;0,IF(INDIRECT(ADDRESS($C507,43))&lt;&gt;1,INDIRECT(ADDRESS($C507,49)),0),0), IF($D507&gt;0,IF(INDIRECT(ADDRESS($D507,43))&lt;&gt;1,INDIRECT(ADDRESS($D507,49)),0),0), IF($E507&gt;0,IF(INDIRECT(ADDRESS($E507,43))&lt;&gt;1,INDIRECT(ADDRESS($E507,49)),0),0), IF($F507&gt;0,IF(INDIRECT(ADDRESS($F507,43))&lt;&gt;1,INDIRECT(ADDRESS($F507,49)),0),0), IF($G507&gt;0,IF(INDIRECT(ADDRESS($G507,43))&lt;&gt;1,INDIRECT(ADDRESS($G507,49)),0),0), IF($G507&gt;0,IF(INDIRECT(ADDRESS($G507,43))&lt;&gt;1,INDIRECT(ADDRESS($G507,49)),0),0), IF($H507&gt;0,IF(INDIRECT(ADDRESS($H507,43))&lt;&gt;1,INDIRECT(ADDRESS($H507,49)),0),0), IF($I507&gt;0,IF(INDIRECT(ADDRESS($I507,43))&lt;&gt;1,INDIRECT(ADDRESS($I507,49)),0),0), IF($J507&gt;0,IF(INDIRECT(ADDRESS($J507,43))&lt;&gt;1,INDIRECT(ADDRESS($J507,49)),0),0), IF($K507&gt;0,IF(INDIRECT(ADDRESS($K507,43))&lt;&gt;1,INDIRECT(ADDRESS($K507,49)),0),0), IF($L507&gt;0,IF(INDIRECT(ADDRESS($L507,43))&lt;&gt;1,INDIRECT(ADDRESS($L507,49)),0),0), IF($M507&gt;0,IF(INDIRECT(ADDRESS($M507,43))&lt;&gt;1,INDIRECT(ADDRESS($M507,49)),0),0))))</f>
        <v>0</v>
      </c>
      <c r="CL507" s="210" cm="1">
        <f t="array" aca="1" ref="CL507" ca="1">1.5*SUM(IF($C507&gt;0,IF(INDIRECT(ADDRESS($C507,44))=1,INDIRECT(ADDRESS($C507,47)),0),0),IF($D507&gt;0,IF(INDIRECT(ADDRESS($D507,44))=1,INDIRECT(ADDRESS($CF485,47)),0),0),IF($E507&gt;0,IF(INDIRECT(ADDRESS($E507,44))=1,INDIRECT(ADDRESS($E507,47)),0),0),IF($F507&gt;0,IF(INDIRECT(ADDRESS($F507,44))=1,INDIRECT(ADDRESS($F507,47)),0),0),IF($G507&gt;0,IF(INDIRECT(ADDRESS($G507,44))=1,INDIRECT(ADDRESS($G507,47)),0),0),IF($G507&gt;0,IF(INDIRECT(ADDRESS($G507,44))=1,INDIRECT(ADDRESS($G507,47)),0),0),IF($H507&gt;0,IF(INDIRECT(ADDRESS($H507,44))=1,INDIRECT(ADDRESS($H507,47)),0),0),IF($I507&gt;0,IF(INDIRECT(ADDRESS($I507,44))=1,INDIRECT(ADDRESS($I507,47)),0),0),IF($J507&gt;0,IF(INDIRECT(ADDRESS($J507,44))=1,INDIRECT(ADDRESS($J507,47)),0),0),IF($K507&gt;0,IF(INDIRECT(ADDRESS($K507,44))=1,INDIRECT(ADDRESS($K507,47)),0),0),IF($L507&gt;0,IF(INDIRECT(ADDRESS($L507,44))=1,INDIRECT(ADDRESS($L507,47)),0),0),IF($M507&gt;0,IF(INDIRECT(ADDRESS($M507,44))=1,INDIRECT(ADDRESS($M507,47)),0),0))</f>
        <v>0</v>
      </c>
      <c r="CM507" s="207" t="e">
        <f t="shared" ca="1" si="367"/>
        <v>#DIV/0!</v>
      </c>
      <c r="CN507" s="215"/>
    </row>
    <row r="508" spans="1:92" s="208" customFormat="1" x14ac:dyDescent="0.25">
      <c r="A508" s="204"/>
      <c r="B508" s="205"/>
      <c r="C508" s="205"/>
      <c r="D508" s="205"/>
      <c r="E508" s="205"/>
      <c r="F508" s="205"/>
      <c r="G508" s="205"/>
      <c r="H508" s="205"/>
      <c r="I508" s="205"/>
      <c r="J508" s="205"/>
      <c r="K508" s="205"/>
      <c r="L508" s="205"/>
      <c r="M508" s="205"/>
      <c r="N508" s="206"/>
      <c r="O508" s="206"/>
      <c r="P508" s="206"/>
      <c r="Q508" s="206"/>
      <c r="R508" s="206"/>
      <c r="S508" s="206"/>
      <c r="T508" s="206"/>
      <c r="U508" s="206"/>
      <c r="V508" s="206"/>
      <c r="W508" s="206"/>
      <c r="X508" s="206"/>
      <c r="Y508" s="206"/>
      <c r="Z508" s="206"/>
      <c r="AA508" s="206"/>
      <c r="AB508" s="207"/>
      <c r="AC508" s="207"/>
      <c r="AD508" s="207"/>
      <c r="AF508" s="209"/>
      <c r="AG508" s="209"/>
      <c r="AH508" s="210"/>
      <c r="AI508" s="210"/>
      <c r="AJ508" s="210"/>
      <c r="AK508" s="210"/>
      <c r="AL508" s="210"/>
      <c r="AM508" s="210"/>
      <c r="AN508" s="210"/>
      <c r="AO508" s="210"/>
      <c r="AP508" s="210"/>
      <c r="AQ508" s="210"/>
      <c r="AR508" s="210"/>
      <c r="AS508" s="210"/>
      <c r="AT508" s="209"/>
      <c r="AU508" s="211" t="s">
        <v>117</v>
      </c>
      <c r="AV508" s="210" cm="1">
        <f t="array" aca="1" ref="AV508" ca="1">SUM(IF($C508&gt;0,IF(AND(INDIRECT(ADDRESS($C508,44))=0,INDIRECT(ADDRESS($C508,38))="UL",ISERROR(SEARCH("Rear",INDIRECT(ADDRESS($C508,33)))),ISERROR(SEARCH("Side",INDIRECT(ADDRESS($C508,33))))),INDIRECT(ADDRESS($C508,COLUMN())),0),0),IF($D508&gt;0,IF(AND(INDIRECT(ADDRESS($D508,44))=0,INDIRECT(ADDRESS($D508,38))="UL",ISERROR(SEARCH("Rear",INDIRECT(ADDRESS($D508,33)))),ISERROR(SEARCH("Side",INDIRECT(ADDRESS($D508,33))))),INDIRECT(ADDRESS($D508,COLUMN())),0),0),IF($E508&gt;0,IF(AND(INDIRECT(ADDRESS($E508,44))=0,INDIRECT(ADDRESS($E508,38))="UL",ISERROR(SEARCH("Rear",INDIRECT(ADDRESS($E508,33)))),ISERROR(SEARCH("Side",INDIRECT(ADDRESS($E508,33))))),INDIRECT(ADDRESS($E508,COLUMN())),0),0),IF($F508&gt;0,IF(AND(INDIRECT(ADDRESS($F508,44))=0,INDIRECT(ADDRESS($F508,38))="UL",ISERROR(SEARCH("Rear",INDIRECT(ADDRESS($F508,33)))),ISERROR(SEARCH("Side",INDIRECT(ADDRESS($F508,33))))),INDIRECT(ADDRESS($F508,COLUMN())),0),0),IF($G508&gt;0,IF(AND(INDIRECT(ADDRESS($G508,44))=0,INDIRECT(ADDRESS($G508,38))="UL",ISERROR(SEARCH("Rear",INDIRECT(ADDRESS($G508,33)))),ISERROR(SEARCH("Side",INDIRECT(ADDRESS($G508,33))))),INDIRECT(ADDRESS($G508,COLUMN())),0),0),IF($H508&gt;0,IF(AND(INDIRECT(ADDRESS($H508,44))=0,INDIRECT(ADDRESS($H508,38))="UL",ISERROR(SEARCH("Rear",INDIRECT(ADDRESS($H508,33)))),ISERROR(SEARCH("Side",INDIRECT(ADDRESS($H508,33))))),INDIRECT(ADDRESS($H508,COLUMN())),0),0),IF($I508&gt;0,IF(AND(INDIRECT(ADDRESS($I508,44))=0,INDIRECT(ADDRESS($I508,38))="UL",ISERROR(SEARCH("Rear",INDIRECT(ADDRESS($I508,33)))),ISERROR(SEARCH("Side",INDIRECT(ADDRESS($I508,33))))),INDIRECT(ADDRESS($I508,COLUMN())),0),0),IF($J508&gt;0,IF(AND(INDIRECT(ADDRESS($J508,44))=0,INDIRECT(ADDRESS($J508,38))="UL",ISERROR(SEARCH("Rear",INDIRECT(ADDRESS($J508,33)))),ISERROR(SEARCH("Side",INDIRECT(ADDRESS($J508,33))))),INDIRECT(ADDRESS($J508,COLUMN())),0),0),IF($K508&gt;0,IF(AND(INDIRECT(ADDRESS($K508,44))=0,INDIRECT(ADDRESS($K508,38))="UL",ISERROR(SEARCH("Rear",INDIRECT(ADDRESS($K508,33)))),ISERROR(SEARCH("Side",INDIRECT(ADDRESS($K508,33))))),INDIRECT(ADDRESS($K508,COLUMN())),0),0),IF($L508&gt;0,IF(AND(INDIRECT(ADDRESS($L508,44))=0,INDIRECT(ADDRESS($L508,38))="UL",ISERROR(SEARCH("Rear",INDIRECT(ADDRESS($L508,33)))),ISERROR(SEARCH("Side",INDIRECT(ADDRESS($L508,33))))),INDIRECT(ADDRESS($L508,COLUMN())),0),0),IF($M508&gt;0,IF(AND(INDIRECT(ADDRESS($M508,44))=0,INDIRECT(ADDRESS($M508,38))="UL",ISERROR(SEARCH("Rear",INDIRECT(ADDRESS($M508,33)))),ISERROR(SEARCH("Side",INDIRECT(ADDRESS($M508,33))))),INDIRECT(ADDRESS($M508,COLUMN())),0),0))</f>
        <v>0</v>
      </c>
      <c r="AW508" s="210" cm="1">
        <f t="array" aca="1" ref="AW508" ca="1">SUM(IF($C508&gt;0,IF(AND(INDIRECT(ADDRESS($C508,44))=0,INDIRECT(ADDRESS($C508,38))="UL",ISERROR(SEARCH("Rear",INDIRECT(ADDRESS($C508,33)))),ISERROR(SEARCH("Side",INDIRECT(ADDRESS($C508,33))))),INDIRECT(ADDRESS($C508,COLUMN())),0),0),IF($D508&gt;0,IF(AND(INDIRECT(ADDRESS($D508,44))=0,INDIRECT(ADDRESS($D508,38))="UL",ISERROR(SEARCH("Rear",INDIRECT(ADDRESS($D508,33)))),ISERROR(SEARCH("Side",INDIRECT(ADDRESS($D508,33))))),INDIRECT(ADDRESS($D508,COLUMN())),0),0),IF($E508&gt;0,IF(AND(INDIRECT(ADDRESS($E508,44))=0,INDIRECT(ADDRESS($E508,38))="UL",ISERROR(SEARCH("Rear",INDIRECT(ADDRESS($E508,33)))),ISERROR(SEARCH("Side",INDIRECT(ADDRESS($E508,33))))),INDIRECT(ADDRESS($E508,COLUMN())),0),0),IF($F508&gt;0,IF(AND(INDIRECT(ADDRESS($F508,44))=0,INDIRECT(ADDRESS($F508,38))="UL",ISERROR(SEARCH("Rear",INDIRECT(ADDRESS($F508,33)))),ISERROR(SEARCH("Side",INDIRECT(ADDRESS($F508,33))))),INDIRECT(ADDRESS($F508,COLUMN())),0),0),IF($G508&gt;0,IF(AND(INDIRECT(ADDRESS($G508,44))=0,INDIRECT(ADDRESS($G508,38))="UL",ISERROR(SEARCH("Rear",INDIRECT(ADDRESS($G508,33)))),ISERROR(SEARCH("Side",INDIRECT(ADDRESS($G508,33))))),INDIRECT(ADDRESS($G508,COLUMN())),0),0),IF($H508&gt;0,IF(AND(INDIRECT(ADDRESS($H508,44))=0,INDIRECT(ADDRESS($H508,38))="UL",ISERROR(SEARCH("Rear",INDIRECT(ADDRESS($H508,33)))),ISERROR(SEARCH("Side",INDIRECT(ADDRESS($H508,33))))),INDIRECT(ADDRESS($H508,COLUMN())),0),0),IF($I508&gt;0,IF(AND(INDIRECT(ADDRESS($I508,44))=0,INDIRECT(ADDRESS($I508,38))="UL",ISERROR(SEARCH("Rear",INDIRECT(ADDRESS($I508,33)))),ISERROR(SEARCH("Side",INDIRECT(ADDRESS($I508,33))))),INDIRECT(ADDRESS($I508,COLUMN())),0),0),IF($J508&gt;0,IF(AND(INDIRECT(ADDRESS($J508,44))=0,INDIRECT(ADDRESS($J508,38))="UL",ISERROR(SEARCH("Rear",INDIRECT(ADDRESS($J508,33)))),ISERROR(SEARCH("Side",INDIRECT(ADDRESS($J508,33))))),INDIRECT(ADDRESS($J508,COLUMN())),0),0),IF($K508&gt;0,IF(AND(INDIRECT(ADDRESS($K508,44))=0,INDIRECT(ADDRESS($K508,38))="UL",ISERROR(SEARCH("Rear",INDIRECT(ADDRESS($K508,33)))),ISERROR(SEARCH("Side",INDIRECT(ADDRESS($K508,33))))),INDIRECT(ADDRESS($K508,COLUMN())),0),0),IF($L508&gt;0,IF(AND(INDIRECT(ADDRESS($L508,44))=0,INDIRECT(ADDRESS($L508,38))="UL",ISERROR(SEARCH("Rear",INDIRECT(ADDRESS($L508,33)))),ISERROR(SEARCH("Side",INDIRECT(ADDRESS($L508,33))))),INDIRECT(ADDRESS($L508,COLUMN())),0),0),IF($M508&gt;0,IF(AND(INDIRECT(ADDRESS($M508,44))=0,INDIRECT(ADDRESS($M508,38))="UL",ISERROR(SEARCH("Rear",INDIRECT(ADDRESS($M508,33)))),ISERROR(SEARCH("Side",INDIRECT(ADDRESS($M508,33))))),INDIRECT(ADDRESS($M508,COLUMN())),0),0))</f>
        <v>0</v>
      </c>
      <c r="AX508" s="210" cm="1">
        <f t="array" aca="1" ref="AX508" ca="1">SUM(IF($C508&gt;0,IF(AND(INDIRECT(ADDRESS($C508,44))=0,INDIRECT(ADDRESS($C508,38))="UL",ISERROR(SEARCH("Rear",INDIRECT(ADDRESS($C508,33)))),ISERROR(SEARCH("Side",INDIRECT(ADDRESS($C508,33))))),INDIRECT(ADDRESS($C508,COLUMN())),0),0),IF($D508&gt;0,IF(AND(INDIRECT(ADDRESS($D508,44))=0,INDIRECT(ADDRESS($D508,38))="UL",ISERROR(SEARCH("Rear",INDIRECT(ADDRESS($D508,33)))),ISERROR(SEARCH("Side",INDIRECT(ADDRESS($D508,33))))),INDIRECT(ADDRESS($D508,COLUMN())),0),0),IF($E508&gt;0,IF(AND(INDIRECT(ADDRESS($E508,44))=0,INDIRECT(ADDRESS($E508,38))="UL",ISERROR(SEARCH("Rear",INDIRECT(ADDRESS($E508,33)))),ISERROR(SEARCH("Side",INDIRECT(ADDRESS($E508,33))))),INDIRECT(ADDRESS($E508,COLUMN())),0),0),IF($F508&gt;0,IF(AND(INDIRECT(ADDRESS($F508,44))=0,INDIRECT(ADDRESS($F508,38))="UL",ISERROR(SEARCH("Rear",INDIRECT(ADDRESS($F508,33)))),ISERROR(SEARCH("Side",INDIRECT(ADDRESS($F508,33))))),INDIRECT(ADDRESS($F508,COLUMN())),0),0),IF($G508&gt;0,IF(AND(INDIRECT(ADDRESS($G508,44))=0,INDIRECT(ADDRESS($G508,38))="UL",ISERROR(SEARCH("Rear",INDIRECT(ADDRESS($G508,33)))),ISERROR(SEARCH("Side",INDIRECT(ADDRESS($G508,33))))),INDIRECT(ADDRESS($G508,COLUMN())),0),0),IF($H508&gt;0,IF(AND(INDIRECT(ADDRESS($H508,44))=0,INDIRECT(ADDRESS($H508,38))="UL",ISERROR(SEARCH("Rear",INDIRECT(ADDRESS($H508,33)))),ISERROR(SEARCH("Side",INDIRECT(ADDRESS($H508,33))))),INDIRECT(ADDRESS($H508,COLUMN())),0),0),IF($I508&gt;0,IF(AND(INDIRECT(ADDRESS($I508,44))=0,INDIRECT(ADDRESS($I508,38))="UL",ISERROR(SEARCH("Rear",INDIRECT(ADDRESS($I508,33)))),ISERROR(SEARCH("Side",INDIRECT(ADDRESS($I508,33))))),INDIRECT(ADDRESS($I508,COLUMN())),0),0),IF($J508&gt;0,IF(AND(INDIRECT(ADDRESS($J508,44))=0,INDIRECT(ADDRESS($J508,38))="UL",ISERROR(SEARCH("Rear",INDIRECT(ADDRESS($J508,33)))),ISERROR(SEARCH("Side",INDIRECT(ADDRESS($J508,33))))),INDIRECT(ADDRESS($J508,COLUMN())),0),0),IF($K508&gt;0,IF(AND(INDIRECT(ADDRESS($K508,44))=0,INDIRECT(ADDRESS($K508,38))="UL",ISERROR(SEARCH("Rear",INDIRECT(ADDRESS($K508,33)))),ISERROR(SEARCH("Side",INDIRECT(ADDRESS($K508,33))))),INDIRECT(ADDRESS($K508,COLUMN())),0),0),IF($L508&gt;0,IF(AND(INDIRECT(ADDRESS($L508,44))=0,INDIRECT(ADDRESS($L508,38))="UL",ISERROR(SEARCH("Rear",INDIRECT(ADDRESS($L508,33)))),ISERROR(SEARCH("Side",INDIRECT(ADDRESS($L508,33))))),INDIRECT(ADDRESS($L508,COLUMN())),0),0),IF($M508&gt;0,IF(AND(INDIRECT(ADDRESS($M508,44))=0,INDIRECT(ADDRESS($M508,38))="UL",ISERROR(SEARCH("Rear",INDIRECT(ADDRESS($M508,33)))),ISERROR(SEARCH("Side",INDIRECT(ADDRESS($M508,33))))),INDIRECT(ADDRESS($M508,COLUMN())),0),0))</f>
        <v>0</v>
      </c>
      <c r="AY508" s="212">
        <f t="shared" ca="1" si="351"/>
        <v>0</v>
      </c>
      <c r="AZ508" s="212">
        <f t="shared" ca="1" si="352"/>
        <v>0</v>
      </c>
      <c r="BA508" s="212" cm="1">
        <f t="array" aca="1" ref="BA508" ca="1">SUM(IF($C508&gt;0,IF(AND(INDIRECT(ADDRESS($C508,44))=0,INDIRECT(ADDRESS($C508,38))="UL"),INDIRECT(ADDRESS($C508,COLUMN())),0),0),IF($D508&gt;0,IF(AND(INDIRECT(ADDRESS($D508,44))=0,INDIRECT(ADDRESS($D508,38))="UL"),INDIRECT(ADDRESS($D508,COLUMN())),0),0),IF($E508&gt;0,IF(AND(INDIRECT(ADDRESS($E508,44))=0,INDIRECT(ADDRESS($E508,38))="UL"),INDIRECT(ADDRESS($E508,COLUMN())),0),0),IF($F508&gt;0,IF(AND(INDIRECT(ADDRESS($F508,44))=0,INDIRECT(ADDRESS($F508,38))="UL"),INDIRECT(ADDRESS($F508,COLUMN())),0),0),IF($G508&gt;0,IF(AND(INDIRECT(ADDRESS($G508,44))=0,INDIRECT(ADDRESS($G508,38))="UL"),INDIRECT(ADDRESS($G508,COLUMN())),0),0),IF($H508&gt;0,IF(AND(INDIRECT(ADDRESS($H508,44))=0,INDIRECT(ADDRESS($H508,38))="UL"),INDIRECT(ADDRESS($H508,COLUMN())),0),0),IF($I508&gt;0,IF(AND(INDIRECT(ADDRESS($I508,44))=0,INDIRECT(ADDRESS($I508,38))="UL"),INDIRECT(ADDRESS($I508,COLUMN())),0),0),IF($J508&gt;0,IF(AND(INDIRECT(ADDRESS($J508,44))=0,INDIRECT(ADDRESS($J508,38))="UL"),INDIRECT(ADDRESS($J508,COLUMN())),0),0),IF($K508&gt;0,IF(AND(INDIRECT(ADDRESS($K508,44))=0,INDIRECT(ADDRESS($K508,38))="UL"),INDIRECT(ADDRESS($K508,COLUMN())),0),0),IF($L508&gt;0,IF(AND(INDIRECT(ADDRESS($L508,44))=0,INDIRECT(ADDRESS($L508,38))="UL"),INDIRECT(ADDRESS($L508,COLUMN())),0),0),IF($M508&gt;0,IF(AND(INDIRECT(ADDRESS($M508,44))=0,INDIRECT(ADDRESS($M508,38))="UL"),INDIRECT(ADDRESS($M508,COLUMN())),0),0))</f>
        <v>0</v>
      </c>
      <c r="BB508" s="212" cm="1">
        <f t="array" aca="1" ref="BB508" ca="1">SUM(IF($C508&gt;0,IF(AND(INDIRECT(ADDRESS($C508,44))=0,INDIRECT(ADDRESS($C508,38))="UL"),INDIRECT(ADDRESS($C508,COLUMN())),0),0),IF($D508&gt;0,IF(AND(INDIRECT(ADDRESS($D508,44))=0,INDIRECT(ADDRESS($D508,38))="UL"),INDIRECT(ADDRESS($D508,COLUMN())),0),0),IF($E508&gt;0,IF(AND(INDIRECT(ADDRESS($E508,44))=0,INDIRECT(ADDRESS($E508,38))="UL"),INDIRECT(ADDRESS($E508,COLUMN())),0),0),IF($F508&gt;0,IF(AND(INDIRECT(ADDRESS($F508,44))=0,INDIRECT(ADDRESS($F508,38))="UL"),INDIRECT(ADDRESS($F508,COLUMN())),0),0),IF($G508&gt;0,IF(AND(INDIRECT(ADDRESS($G508,44))=0,INDIRECT(ADDRESS($G508,38))="UL"),INDIRECT(ADDRESS($G508,COLUMN())),0),0),IF($H508&gt;0,IF(AND(INDIRECT(ADDRESS($H508,44))=0,INDIRECT(ADDRESS($H508,38))="UL"),INDIRECT(ADDRESS($H508,COLUMN())),0),0),IF($I508&gt;0,IF(AND(INDIRECT(ADDRESS($I508,44))=0,INDIRECT(ADDRESS($I508,38))="UL"),INDIRECT(ADDRESS($I508,COLUMN())),0),0),IF($J508&gt;0,IF(AND(INDIRECT(ADDRESS($J508,44))=0,INDIRECT(ADDRESS($J508,38))="UL"),INDIRECT(ADDRESS($J508,COLUMN())),0),0),IF($K508&gt;0,IF(AND(INDIRECT(ADDRESS($K508,44))=0,INDIRECT(ADDRESS($K508,38))="UL"),INDIRECT(ADDRESS($K508,COLUMN())),0),0),IF($L508&gt;0,IF(AND(INDIRECT(ADDRESS($L508,44))=0,INDIRECT(ADDRESS($L508,38))="UL"),INDIRECT(ADDRESS($L508,COLUMN())),0),0),IF($M508&gt;0,IF(AND(INDIRECT(ADDRESS($M508,44))=0,INDIRECT(ADDRESS($M508,38))="UL"),INDIRECT(ADDRESS($M508,COLUMN())),0),0))</f>
        <v>0</v>
      </c>
      <c r="BC508" s="212" cm="1">
        <f t="array" aca="1" ref="BC508" ca="1">SUM(IF($C508&gt;0,IF(AND(INDIRECT(ADDRESS($C508,44))=0,INDIRECT(ADDRESS($C508,38))="UL"),INDIRECT(ADDRESS($C508,COLUMN())),0),0),IF($D508&gt;0,IF(AND(INDIRECT(ADDRESS($D508,44))=0,INDIRECT(ADDRESS($D508,38))="UL"),INDIRECT(ADDRESS($D508,COLUMN())),0),0),IF($E508&gt;0,IF(AND(INDIRECT(ADDRESS($E508,44))=0,INDIRECT(ADDRESS($E508,38))="UL"),INDIRECT(ADDRESS($E508,COLUMN())),0),0),IF($F508&gt;0,IF(AND(INDIRECT(ADDRESS($F508,44))=0,INDIRECT(ADDRESS($F508,38))="UL"),INDIRECT(ADDRESS($F508,COLUMN())),0),0),IF($G508&gt;0,IF(AND(INDIRECT(ADDRESS($G508,44))=0,INDIRECT(ADDRESS($G508,38))="UL"),INDIRECT(ADDRESS($G508,COLUMN())),0),0),IF($H508&gt;0,IF(AND(INDIRECT(ADDRESS($H508,44))=0,INDIRECT(ADDRESS($H508,38))="UL"),INDIRECT(ADDRESS($H508,COLUMN())),0),0),IF($I508&gt;0,IF(AND(INDIRECT(ADDRESS($I508,44))=0,INDIRECT(ADDRESS($I508,38))="UL"),INDIRECT(ADDRESS($I508,COLUMN())),0),0),IF($J508&gt;0,IF(AND(INDIRECT(ADDRESS($J508,44))=0,INDIRECT(ADDRESS($J508,38))="UL"),INDIRECT(ADDRESS($J508,COLUMN())),0),0),IF($K508&gt;0,IF(AND(INDIRECT(ADDRESS($K508,44))=0,INDIRECT(ADDRESS($K508,38))="UL"),INDIRECT(ADDRESS($K508,COLUMN())),0),0),IF($L508&gt;0,IF(AND(INDIRECT(ADDRESS($L508,44))=0,INDIRECT(ADDRESS($L508,38))="UL"),INDIRECT(ADDRESS($L508,COLUMN())),0),0),IF($M508&gt;0,IF(AND(INDIRECT(ADDRESS($M508,44))=0,INDIRECT(ADDRESS($M508,38))="UL"),INDIRECT(ADDRESS($M508,COLUMN())),0),0))</f>
        <v>0</v>
      </c>
      <c r="BD508" s="212" cm="1">
        <f t="array" aca="1" ref="BD508" ca="1">SUM(IF($C508&gt;0,IF(AND(INDIRECT(ADDRESS($C508,44))=0,INDIRECT(ADDRESS($C508,38))="UL"),INDIRECT(ADDRESS($C508,COLUMN())),0),0),IF($D508&gt;0,IF(AND(INDIRECT(ADDRESS($D508,44))=0,INDIRECT(ADDRESS($D508,38))="UL"),INDIRECT(ADDRESS($D508,COLUMN())),0),0),IF($E508&gt;0,IF(AND(INDIRECT(ADDRESS($E508,44))=0,INDIRECT(ADDRESS($E508,38))="UL"),INDIRECT(ADDRESS($E508,COLUMN())),0),0),IF($F508&gt;0,IF(AND(INDIRECT(ADDRESS($F508,44))=0,INDIRECT(ADDRESS($F508,38))="UL"),INDIRECT(ADDRESS($F508,COLUMN())),0),0),IF($G508&gt;0,IF(AND(INDIRECT(ADDRESS($G508,44))=0,INDIRECT(ADDRESS($G508,38))="UL"),INDIRECT(ADDRESS($G508,COLUMN())),0),0),IF($H508&gt;0,IF(AND(INDIRECT(ADDRESS($H508,44))=0,INDIRECT(ADDRESS($H508,38))="UL"),INDIRECT(ADDRESS($H508,COLUMN())),0),0),IF($I508&gt;0,IF(AND(INDIRECT(ADDRESS($I508,44))=0,INDIRECT(ADDRESS($I508,38))="UL"),INDIRECT(ADDRESS($I508,COLUMN())),0),0),IF($J508&gt;0,IF(AND(INDIRECT(ADDRESS($J508,44))=0,INDIRECT(ADDRESS($J508,38))="UL"),INDIRECT(ADDRESS($J508,COLUMN())),0),0),IF($K508&gt;0,IF(AND(INDIRECT(ADDRESS($K508,44))=0,INDIRECT(ADDRESS($K508,38))="UL"),INDIRECT(ADDRESS($K508,COLUMN())),0),0),IF($L508&gt;0,IF(AND(INDIRECT(ADDRESS($L508,44))=0,INDIRECT(ADDRESS($L508,38))="UL"),INDIRECT(ADDRESS($L508,COLUMN())),0),0),IF($M508&gt;0,IF(AND(INDIRECT(ADDRESS($M508,44))=0,INDIRECT(ADDRESS($M508,38))="UL"),INDIRECT(ADDRESS($M508,COLUMN())),0),0))</f>
        <v>0</v>
      </c>
      <c r="BE508" s="210">
        <f t="shared" ca="1" si="353"/>
        <v>0</v>
      </c>
      <c r="BF508" s="210" cm="1">
        <f t="array" aca="1" ref="BF508" ca="1">SUM(IF($C508&gt;0,IF(INDIRECT(ADDRESS($C508,45))=1,INDIRECT(ADDRESS($C508,52))*INDIRECT(ADDRESS($C508,42))/5,0),0), IF($D508&gt;0,IF(INDIRECT(ADDRESS($D508,45))=1,INDIRECT(ADDRESS($D508,52))*INDIRECT(ADDRESS($D508,42))/5,0),0), IF($E508&gt;0,IF(INDIRECT(ADDRESS($E508,45))=1,INDIRECT(ADDRESS($E508,52))*INDIRECT(ADDRESS($E508,42))/5,0),0), IF($F508&gt;0,IF(INDIRECT(ADDRESS($F508,45))=1,INDIRECT(ADDRESS($F508,52))*INDIRECT(ADDRESS($F508,42))/5,0),0), IF($G508&gt;0,IF(INDIRECT(ADDRESS($G508,45))=1,INDIRECT(ADDRESS($G508,52))*INDIRECT(ADDRESS($G508,42))/5,0),0), IF($H508&gt;0,IF(INDIRECT(ADDRESS($H508,45))=1,INDIRECT(ADDRESS($H508,52))*INDIRECT(ADDRESS($H508,42))/5,0),0)
)*$BF$296/100</f>
        <v>0</v>
      </c>
      <c r="BG508" s="213"/>
      <c r="BH508" s="210" cm="1">
        <f t="array" aca="1" ref="BH508" ca="1">SUM(IF($C508&gt;0,IF(AND(INDIRECT(ADDRESS($C508,44))=0,INDIRECT(ADDRESS($C508,38))&lt;&gt;"UL"),INDIRECT(ADDRESS($C508,COLUMN()-12)),0),0), IF($D508&gt;0,IF(AND(INDIRECT(ADDRESS($D508,44))=0,INDIRECT(ADDRESS($D508,38))&lt;&gt;"UL"),INDIRECT(ADDRESS($D508,COLUMN()-12)),0),0), IF($E508&gt;0,IF(AND(INDIRECT(ADDRESS($E508,44))=0,INDIRECT(ADDRESS($E508,38))&lt;&gt;"UL"),INDIRECT(ADDRESS($E508,COLUMN()-12)),0),0), IF($F508&gt;0,IF(AND(INDIRECT(ADDRESS($F508,44))=0,INDIRECT(ADDRESS($F508,38))&lt;&gt;"UL"),INDIRECT(ADDRESS($F508,COLUMN()-12)),0),0), IF($G508&gt;0,IF(AND(INDIRECT(ADDRESS($G508,44))=0,INDIRECT(ADDRESS($G508,38))&lt;&gt;"UL"),INDIRECT(ADDRESS($G508,COLUMN()-12)),0),0), IF($H508&gt;0,IF(AND(INDIRECT(ADDRESS($H508,44))=0,INDIRECT(ADDRESS($H508,38))&lt;&gt;"UL"),INDIRECT(ADDRESS($H508,COLUMN()-12)),0),0), IF($I508&gt;0,IF(AND(INDIRECT(ADDRESS($I508,44))=0,INDIRECT(ADDRESS($I508,38))&lt;&gt;"UL"),INDIRECT(ADDRESS($I508,COLUMN()-12)),0),0), IF($J508&gt;0,IF(AND(INDIRECT(ADDRESS($J508,44))=0,INDIRECT(ADDRESS($J508,38))&lt;&gt;"UL"),INDIRECT(ADDRESS($J508,COLUMN()-12)),0),0), IF($K508&gt;0,IF(AND(INDIRECT(ADDRESS($K508,44))=0,INDIRECT(ADDRESS($K508,38))&lt;&gt;"UL"),INDIRECT(ADDRESS($K508,COLUMN()-12)),0),0), IF($L508&gt;0,IF(AND(INDIRECT(ADDRESS($L508,44))=0,INDIRECT(ADDRESS($L508,38))&lt;&gt;"UL"),INDIRECT(ADDRESS($L508,COLUMN()-12)),0),0), IF($M508&gt;0,IF(AND(INDIRECT(ADDRESS($M508,44))=0,INDIRECT(ADDRESS($M508,38))&lt;&gt;"UL"),INDIRECT(ADDRESS($M508,COLUMN()-12)),0),0))</f>
        <v>0</v>
      </c>
      <c r="BI508" s="210" cm="1">
        <f t="array" aca="1" ref="BI508" ca="1">SUM(IF($C508&gt;0,IF(AND(INDIRECT(ADDRESS($C508,44))=0,INDIRECT(ADDRESS($C508,38))&lt;&gt;"UL"),INDIRECT(ADDRESS($C508,COLUMN()-12)),0),0), IF($D508&gt;0,IF(AND(INDIRECT(ADDRESS($D508,44))=0,INDIRECT(ADDRESS($D508,38))&lt;&gt;"UL"),INDIRECT(ADDRESS($D508,COLUMN()-12)),0),0), IF($E508&gt;0,IF(AND(INDIRECT(ADDRESS($E508,44))=0,INDIRECT(ADDRESS($E508,38))&lt;&gt;"UL"),INDIRECT(ADDRESS($E508,COLUMN()-12)),0),0), IF($F508&gt;0,IF(AND(INDIRECT(ADDRESS($F508,44))=0,INDIRECT(ADDRESS($F508,38))&lt;&gt;"UL"),INDIRECT(ADDRESS($F508,COLUMN()-12)),0),0), IF($G508&gt;0,IF(AND(INDIRECT(ADDRESS($G508,44))=0,INDIRECT(ADDRESS($G508,38))&lt;&gt;"UL"),INDIRECT(ADDRESS($G508,COLUMN()-12)),0),0), IF($H508&gt;0,IF(AND(INDIRECT(ADDRESS($H508,44))=0,INDIRECT(ADDRESS($H508,38))&lt;&gt;"UL"),INDIRECT(ADDRESS($H508,COLUMN()-12)),0),0), IF($I508&gt;0,IF(AND(INDIRECT(ADDRESS($I508,44))=0,INDIRECT(ADDRESS($I508,38))&lt;&gt;"UL"),INDIRECT(ADDRESS($I508,COLUMN()-12)),0),0), IF($J508&gt;0,IF(AND(INDIRECT(ADDRESS($J508,44))=0,INDIRECT(ADDRESS($J508,38))&lt;&gt;"UL"),INDIRECT(ADDRESS($J508,COLUMN()-12)),0),0), IF($K508&gt;0,IF(AND(INDIRECT(ADDRESS($K508,44))=0,INDIRECT(ADDRESS($K508,38))&lt;&gt;"UL"),INDIRECT(ADDRESS($K508,COLUMN()-12)),0),0), IF($L508&gt;0,IF(AND(INDIRECT(ADDRESS($L508,44))=0,INDIRECT(ADDRESS($L508,38))&lt;&gt;"UL"),INDIRECT(ADDRESS($L508,COLUMN()-12)),0),0), IF($M508&gt;0,IF(AND(INDIRECT(ADDRESS($M508,44))=0,INDIRECT(ADDRESS($M508,38))&lt;&gt;"UL"),INDIRECT(ADDRESS($M508,COLUMN()-12)),0),0))</f>
        <v>0</v>
      </c>
      <c r="BJ508" s="210" cm="1">
        <f t="array" aca="1" ref="BJ508" ca="1">SUM(IF($C508&gt;0,IF(AND(INDIRECT(ADDRESS($C508,44))=0,INDIRECT(ADDRESS($C508,38))&lt;&gt;"UL"),INDIRECT(ADDRESS($C508,COLUMN()-12)),0),0), IF($D508&gt;0,IF(AND(INDIRECT(ADDRESS($D508,44))=0,INDIRECT(ADDRESS($D508,38))&lt;&gt;"UL"),INDIRECT(ADDRESS($D508,COLUMN()-12)),0),0), IF($E508&gt;0,IF(AND(INDIRECT(ADDRESS($E508,44))=0,INDIRECT(ADDRESS($E508,38))&lt;&gt;"UL"),INDIRECT(ADDRESS($E508,COLUMN()-12)),0),0), IF($F508&gt;0,IF(AND(INDIRECT(ADDRESS($F508,44))=0,INDIRECT(ADDRESS($F508,38))&lt;&gt;"UL"),INDIRECT(ADDRESS($F508,COLUMN()-12)),0),0), IF($G508&gt;0,IF(AND(INDIRECT(ADDRESS($G508,44))=0,INDIRECT(ADDRESS($G508,38))&lt;&gt;"UL"),INDIRECT(ADDRESS($G508,COLUMN()-12)),0),0), IF($H508&gt;0,IF(AND(INDIRECT(ADDRESS($H508,44))=0,INDIRECT(ADDRESS($H508,38))&lt;&gt;"UL"),INDIRECT(ADDRESS($H508,COLUMN()-12)),0),0), IF($I508&gt;0,IF(AND(INDIRECT(ADDRESS($I508,44))=0,INDIRECT(ADDRESS($I508,38))&lt;&gt;"UL"),INDIRECT(ADDRESS($I508,COLUMN()-12)),0),0), IF($J508&gt;0,IF(AND(INDIRECT(ADDRESS($J508,44))=0,INDIRECT(ADDRESS($J508,38))&lt;&gt;"UL"),INDIRECT(ADDRESS($J508,COLUMN()-12)),0),0), IF($K508&gt;0,IF(AND(INDIRECT(ADDRESS($K508,44))=0,INDIRECT(ADDRESS($K508,38))&lt;&gt;"UL"),INDIRECT(ADDRESS($K508,COLUMN()-12)),0),0), IF($L508&gt;0,IF(AND(INDIRECT(ADDRESS($L508,44))=0,INDIRECT(ADDRESS($L508,38))&lt;&gt;"UL"),INDIRECT(ADDRESS($L508,COLUMN()-12)),0),0), IF($M508&gt;0,IF(AND(INDIRECT(ADDRESS($M508,44))=0,INDIRECT(ADDRESS($M508,38))&lt;&gt;"UL"),INDIRECT(ADDRESS($M508,COLUMN()-12)),0),0))</f>
        <v>0</v>
      </c>
      <c r="BK508" s="210">
        <f t="shared" ca="1" si="354"/>
        <v>0</v>
      </c>
      <c r="BL508" s="212">
        <f t="shared" ca="1" si="355"/>
        <v>0</v>
      </c>
      <c r="BM508" s="210" cm="1">
        <f t="array" aca="1" ref="BM508" ca="1">SUM(IF($C508&gt;0,IF(AND(INDIRECT(ADDRESS($C508,44))=0,INDIRECT(ADDRESS($C508,38))&lt;&gt;"UL"),INDIRECT(ADDRESS($C508,COLUMN()-12)),0),0), IF($D508&gt;0,IF(AND(INDIRECT(ADDRESS($D508,44))=0,INDIRECT(ADDRESS($D508,38))&lt;&gt;"UL"),INDIRECT(ADDRESS($D508,COLUMN()-12)),0),0), IF($E508&gt;0,IF(AND(INDIRECT(ADDRESS($E508,44))=0,INDIRECT(ADDRESS($E508,38))&lt;&gt;"UL"),INDIRECT(ADDRESS($E508,COLUMN()-12)),0),0), IF($F508&gt;0,IF(AND(INDIRECT(ADDRESS($F508,44))=0,INDIRECT(ADDRESS($F508,38))&lt;&gt;"UL"),INDIRECT(ADDRESS($F508,COLUMN()-12)),0),0), IF($G508&gt;0,IF(AND(INDIRECT(ADDRESS($G508,44))=0,INDIRECT(ADDRESS($G508,38))&lt;&gt;"UL"),INDIRECT(ADDRESS($G508,COLUMN()-12)),0),0), IF($H508&gt;0,IF(AND(INDIRECT(ADDRESS($H508,44))=0,INDIRECT(ADDRESS($H508,38))&lt;&gt;"UL"),INDIRECT(ADDRESS($H508,COLUMN()-12)),0),0), IF($I508&gt;0,IF(AND(INDIRECT(ADDRESS($I508,44))=0,INDIRECT(ADDRESS($I508,38))&lt;&gt;"UL"),INDIRECT(ADDRESS($I508,COLUMN()-12)),0),0), IF($J508&gt;0,IF(AND(INDIRECT(ADDRESS($J508,44))=0,INDIRECT(ADDRESS($J508,38))&lt;&gt;"UL"),INDIRECT(ADDRESS($J508,COLUMN()-12)),0),0), IF($K508&gt;0,IF(AND(INDIRECT(ADDRESS($K508,44))=0,INDIRECT(ADDRESS($K508,38))&lt;&gt;"UL"),INDIRECT(ADDRESS($K508,COLUMN()-11)),0),0), IF($L508&gt;0,IF(AND(INDIRECT(ADDRESS($L508,44))=0,INDIRECT(ADDRESS($L508,38))&lt;&gt;"UL"),INDIRECT(ADDRESS($L508,COLUMN()-11)),0),0), IF($M508&gt;0,IF(AND(INDIRECT(ADDRESS($M508,44))=0,INDIRECT(ADDRESS($M508,38))&lt;&gt;"UL"),INDIRECT(ADDRESS($M508,COLUMN()-11)),0),0))</f>
        <v>0</v>
      </c>
      <c r="BN508" s="210" cm="1">
        <f t="array" aca="1" ref="BN508" ca="1">SUM(IF($C508&gt;0,IF(AND(INDIRECT(ADDRESS($C508,44))=0,INDIRECT(ADDRESS($C508,38))&lt;&gt;"UL"),INDIRECT(ADDRESS($C508,COLUMN()-12)),0),0), IF($D508&gt;0,IF(AND(INDIRECT(ADDRESS($D508,44))=0,INDIRECT(ADDRESS($D508,38))&lt;&gt;"UL"),INDIRECT(ADDRESS($D508,COLUMN()-12)),0),0), IF($E508&gt;0,IF(AND(INDIRECT(ADDRESS($E508,44))=0,INDIRECT(ADDRESS($E508,38))&lt;&gt;"UL"),INDIRECT(ADDRESS($E508,COLUMN()-12)),0),0), IF($F508&gt;0,IF(AND(INDIRECT(ADDRESS($F508,44))=0,INDIRECT(ADDRESS($F508,38))&lt;&gt;"UL"),INDIRECT(ADDRESS($F508,COLUMN()-12)),0),0), IF($G508&gt;0,IF(AND(INDIRECT(ADDRESS($G508,44))=0,INDIRECT(ADDRESS($G508,38))&lt;&gt;"UL"),INDIRECT(ADDRESS($G508,COLUMN()-12)),0),0), IF($H508&gt;0,IF(AND(INDIRECT(ADDRESS($H508,44))=0,INDIRECT(ADDRESS($H508,38))&lt;&gt;"UL"),INDIRECT(ADDRESS($H508,COLUMN()-12)),0),0), IF($I508&gt;0,IF(AND(INDIRECT(ADDRESS($I508,44))=0,INDIRECT(ADDRESS($I508,38))&lt;&gt;"UL"),INDIRECT(ADDRESS($I508,COLUMN()-12)),0),0), IF($J508&gt;0,IF(AND(INDIRECT(ADDRESS($J508,44))=0,INDIRECT(ADDRESS($J508,38))&lt;&gt;"UL"),INDIRECT(ADDRESS($J508,COLUMN()-12)),0),0), IF($K508&gt;0,IF(AND(INDIRECT(ADDRESS($K508,44))=0,INDIRECT(ADDRESS($K508,38))&lt;&gt;"UL"),INDIRECT(ADDRESS($K508,COLUMN()-11)),0),0), IF($L508&gt;0,IF(AND(INDIRECT(ADDRESS($L508,44))=0,INDIRECT(ADDRESS($L508,38))&lt;&gt;"UL"),INDIRECT(ADDRESS($L508,COLUMN()-11)),0),0), IF($M508&gt;0,IF(AND(INDIRECT(ADDRESS($M508,44))=0,INDIRECT(ADDRESS($M508,38))&lt;&gt;"UL"),INDIRECT(ADDRESS($M508,COLUMN()-11)),0),0))</f>
        <v>0</v>
      </c>
      <c r="BO508" s="210" cm="1">
        <f t="array" aca="1" ref="BO508" ca="1">SUM(IF($C508&gt;0,IF(AND(INDIRECT(ADDRESS($C508,44))=0,INDIRECT(ADDRESS($C508,38))&lt;&gt;"UL"),INDIRECT(ADDRESS($C508,COLUMN()-12)),0),0), IF($D508&gt;0,IF(AND(INDIRECT(ADDRESS($D508,44))=0,INDIRECT(ADDRESS($D508,38))&lt;&gt;"UL"),INDIRECT(ADDRESS($D508,COLUMN()-12)),0),0), IF($E508&gt;0,IF(AND(INDIRECT(ADDRESS($E508,44))=0,INDIRECT(ADDRESS($E508,38))&lt;&gt;"UL"),INDIRECT(ADDRESS($E508,COLUMN()-12)),0),0), IF($F508&gt;0,IF(AND(INDIRECT(ADDRESS($F508,44))=0,INDIRECT(ADDRESS($F508,38))&lt;&gt;"UL"),INDIRECT(ADDRESS($F508,COLUMN()-12)),0),0), IF($G508&gt;0,IF(AND(INDIRECT(ADDRESS($G508,44))=0,INDIRECT(ADDRESS($G508,38))&lt;&gt;"UL"),INDIRECT(ADDRESS($G508,COLUMN()-12)),0),0), IF($H508&gt;0,IF(AND(INDIRECT(ADDRESS($H508,44))=0,INDIRECT(ADDRESS($H508,38))&lt;&gt;"UL"),INDIRECT(ADDRESS($H508,COLUMN()-12)),0),0), IF($I508&gt;0,IF(AND(INDIRECT(ADDRESS($I508,44))=0,INDIRECT(ADDRESS($I508,38))&lt;&gt;"UL"),INDIRECT(ADDRESS($I508,COLUMN()-12)),0),0), IF($J508&gt;0,IF(AND(INDIRECT(ADDRESS($J508,44))=0,INDIRECT(ADDRESS($J508,38))&lt;&gt;"UL"),INDIRECT(ADDRESS($J508,COLUMN()-12)),0),0), IF($K508&gt;0,IF(AND(INDIRECT(ADDRESS($K508,44))=0,INDIRECT(ADDRESS($K508,38))&lt;&gt;"UL"),INDIRECT(ADDRESS($K508,COLUMN()-11)),0),0), IF($L508&gt;0,IF(AND(INDIRECT(ADDRESS($L508,44))=0,INDIRECT(ADDRESS($L508,38))&lt;&gt;"UL"),INDIRECT(ADDRESS($L508,COLUMN()-11)),0),0), IF($M508&gt;0,IF(AND(INDIRECT(ADDRESS($M508,44))=0,INDIRECT(ADDRESS($M508,38))&lt;&gt;"UL"),INDIRECT(ADDRESS($M508,COLUMN()-11)),0),0))</f>
        <v>0</v>
      </c>
      <c r="BP508" s="210" cm="1">
        <f t="array" aca="1" ref="BP508" ca="1">SUM(IF($C508&gt;0,IF(AND(INDIRECT(ADDRESS($C508,44))=0,INDIRECT(ADDRESS($C508,38))&lt;&gt;"UL"),INDIRECT(ADDRESS($C508,COLUMN()-12)),0),0), IF($D508&gt;0,IF(AND(INDIRECT(ADDRESS($D508,44))=0,INDIRECT(ADDRESS($D508,38))&lt;&gt;"UL"),INDIRECT(ADDRESS($D508,COLUMN()-12)),0),0), IF($E508&gt;0,IF(AND(INDIRECT(ADDRESS($E508,44))=0,INDIRECT(ADDRESS($E508,38))&lt;&gt;"UL"),INDIRECT(ADDRESS($E508,COLUMN()-12)),0),0), IF($F508&gt;0,IF(AND(INDIRECT(ADDRESS($F508,44))=0,INDIRECT(ADDRESS($F508,38))&lt;&gt;"UL"),INDIRECT(ADDRESS($F508,COLUMN()-12)),0),0), IF($G508&gt;0,IF(AND(INDIRECT(ADDRESS($G508,44))=0,INDIRECT(ADDRESS($G508,38))&lt;&gt;"UL"),INDIRECT(ADDRESS($G508,COLUMN()-12)),0),0), IF($H508&gt;0,IF(AND(INDIRECT(ADDRESS($H508,44))=0,INDIRECT(ADDRESS($H508,38))&lt;&gt;"UL"),INDIRECT(ADDRESS($H508,COLUMN()-12)),0),0), IF($I508&gt;0,IF(AND(INDIRECT(ADDRESS($I508,44))=0,INDIRECT(ADDRESS($I508,38))&lt;&gt;"UL"),INDIRECT(ADDRESS($I508,COLUMN()-12)),0),0), IF($J508&gt;0,IF(AND(INDIRECT(ADDRESS($J508,44))=0,INDIRECT(ADDRESS($J508,38))&lt;&gt;"UL"),INDIRECT(ADDRESS($J508,COLUMN()-12)),0),0), IF($K508&gt;0,IF(AND(INDIRECT(ADDRESS($K508,44))=0,INDIRECT(ADDRESS($K508,38))&lt;&gt;"UL"),INDIRECT(ADDRESS($K508,COLUMN()-11)),0),0), IF($L508&gt;0,IF(AND(INDIRECT(ADDRESS($L508,44))=0,INDIRECT(ADDRESS($L508,38))&lt;&gt;"UL"),INDIRECT(ADDRESS($L508,COLUMN()-11)),0),0), IF($M508&gt;0,IF(AND(INDIRECT(ADDRESS($M508,44))=0,INDIRECT(ADDRESS($M508,38))&lt;&gt;"UL"),INDIRECT(ADDRESS($M508,COLUMN()-11)),0),0))</f>
        <v>0</v>
      </c>
      <c r="BQ508" s="210">
        <f t="shared" ca="1" si="356"/>
        <v>0</v>
      </c>
      <c r="BR508" s="214" t="e">
        <f t="shared" ca="1" si="357"/>
        <v>#DIV/0!</v>
      </c>
      <c r="BS508" s="215"/>
      <c r="BT508" s="207">
        <f t="shared" ca="1" si="358"/>
        <v>0</v>
      </c>
      <c r="BU508" s="216" t="e">
        <f t="shared" ca="1" si="359"/>
        <v>#DIV/0!</v>
      </c>
      <c r="BV508" s="210" t="s">
        <v>34</v>
      </c>
      <c r="BW508" s="210" cm="1">
        <f t="array" aca="1" ref="BW508" ca="1">SUM(IF($C508&gt;0,IF(AND(INDIRECT(ADDRESS($C508,44))=0,INDIRECT(ADDRESS($C508,38))="UL",ISERROR(SEARCH("Rear",INDIRECT(ADDRESS($C508,33)))),ISERROR(SEARCH("Side",INDIRECT(ADDRESS($C508,33))))),INDIRECT(ADDRESS($C508,COLUMN())),0),0),IF($D508&gt;0,IF(AND(INDIRECT(ADDRESS($D508,44))=0,INDIRECT(ADDRESS($D508,38))="UL",ISERROR(SEARCH("Rear",INDIRECT(ADDRESS($D508,33)))),ISERROR(SEARCH("Side",INDIRECT(ADDRESS($D508,33))))),INDIRECT(ADDRESS($D508,COLUMN())),0),0),IF($E508&gt;0,IF(AND(INDIRECT(ADDRESS($E508,44))=0,INDIRECT(ADDRESS($E508,38))="UL",ISERROR(SEARCH("Rear",INDIRECT(ADDRESS($E508,33)))),ISERROR(SEARCH("Side",INDIRECT(ADDRESS($E508,33))))),INDIRECT(ADDRESS($E508,COLUMN())),0),0),IF($F508&gt;0,IF(AND(INDIRECT(ADDRESS($F508,44))=0,INDIRECT(ADDRESS($F508,38))="UL",ISERROR(SEARCH("Rear",INDIRECT(ADDRESS($F508,33)))),ISERROR(SEARCH("Side",INDIRECT(ADDRESS($F508,33))))),INDIRECT(ADDRESS($F508,COLUMN())),0),0),IF($G508&gt;0,IF(AND(INDIRECT(ADDRESS($G508,44))=0,INDIRECT(ADDRESS($G508,38))="UL",ISERROR(SEARCH("Rear",INDIRECT(ADDRESS($G508,33)))),ISERROR(SEARCH("Side",INDIRECT(ADDRESS($G508,33))))),INDIRECT(ADDRESS($G508,COLUMN())),0),0),IF($H508&gt;0,IF(AND(INDIRECT(ADDRESS($H508,44))=0,INDIRECT(ADDRESS($H508,38))="UL",ISERROR(SEARCH("Rear",INDIRECT(ADDRESS($H508,33)))),ISERROR(SEARCH("Side",INDIRECT(ADDRESS($H508,33))))),INDIRECT(ADDRESS($H508,COLUMN())),0),0),IF($I508&gt;0,IF(AND(INDIRECT(ADDRESS($I508,44))=0,INDIRECT(ADDRESS($I508,38))="UL",ISERROR(SEARCH("Rear",INDIRECT(ADDRESS($I508,33)))),ISERROR(SEARCH("Side",INDIRECT(ADDRESS($I508,33))))),INDIRECT(ADDRESS($I508,COLUMN())),0),0),IF($J508&gt;0,IF(AND(INDIRECT(ADDRESS($J508,44))=0,INDIRECT(ADDRESS($J508,38))="UL",ISERROR(SEARCH("Rear",INDIRECT(ADDRESS($J508,33)))),ISERROR(SEARCH("Side",INDIRECT(ADDRESS($J508,33))))),INDIRECT(ADDRESS($J508,COLUMN())),0),0),IF($K508&gt;0,IF(AND(INDIRECT(ADDRESS($K508,44))=0,INDIRECT(ADDRESS($K508,38))="UL",ISERROR(SEARCH("Rear",INDIRECT(ADDRESS($K508,33)))),ISERROR(SEARCH("Side",INDIRECT(ADDRESS($K508,33))))),INDIRECT(ADDRESS($K508,COLUMN())),0),0),IF($L508&gt;0,IF(AND(INDIRECT(ADDRESS($L508,44))=0,INDIRECT(ADDRESS($L508,38))="UL",ISERROR(SEARCH("Rear",INDIRECT(ADDRESS($L508,33)))),ISERROR(SEARCH("Side",INDIRECT(ADDRESS($L508,33))))),INDIRECT(ADDRESS($L508,COLUMN())),0),0),IF($M508&gt;0,IF(AND(INDIRECT(ADDRESS($M508,44))=0,INDIRECT(ADDRESS($M508,38))="UL",ISERROR(SEARCH("Rear",INDIRECT(ADDRESS($M508,33)))),ISERROR(SEARCH("Side",INDIRECT(ADDRESS($M508,33))))),INDIRECT(ADDRESS($M508,COLUMN())),0),0))</f>
        <v>0</v>
      </c>
      <c r="BX508" s="210">
        <f t="shared" ca="1" si="360"/>
        <v>0</v>
      </c>
      <c r="BY508" s="210" cm="1">
        <f t="array" aca="1" ref="BY508" ca="1">SUM(IF($C508&gt;0,IF(AND(INDIRECT(ADDRESS($C508,44))=0,INDIRECT(ADDRESS($C508,38))="UL"),INDIRECT(ADDRESS($C508,COLUMN())),0),0),IF($D508&gt;0,IF(AND(INDIRECT(ADDRESS($D508,44))=0,INDIRECT(ADDRESS($D508,38))="UL"),INDIRECT(ADDRESS($D508,COLUMN())),0),0),IF($E508&gt;0,IF(AND(INDIRECT(ADDRESS($E508,44))=0,INDIRECT(ADDRESS($E508,38))="UL"),INDIRECT(ADDRESS($E508,COLUMN())),0),0),IF($F508&gt;0,IF(AND(INDIRECT(ADDRESS($F508,44))=0,INDIRECT(ADDRESS($F508,38))="UL"),INDIRECT(ADDRESS($F508,COLUMN())),0),0),IF($G508&gt;0,IF(AND(INDIRECT(ADDRESS($G508,44))=0,INDIRECT(ADDRESS($G508,38))="UL"),INDIRECT(ADDRESS($G508,COLUMN())),0),0),IF($H508&gt;0,IF(AND(INDIRECT(ADDRESS($H508,44))=0,INDIRECT(ADDRESS($H508,38))="UL"),INDIRECT(ADDRESS($H508,COLUMN())),0),0),IF($I508&gt;0,IF(AND(INDIRECT(ADDRESS($I508,44))=0,INDIRECT(ADDRESS($I508,38))="UL"),INDIRECT(ADDRESS($I508,COLUMN())),0),0),IF($J508&gt;0,IF(AND(INDIRECT(ADDRESS($J508,44))=0,INDIRECT(ADDRESS($J508,38))="UL"),INDIRECT(ADDRESS($J508,COLUMN())),0),0),IF($K508&gt;0,IF(AND(INDIRECT(ADDRESS($K508,44))=0,INDIRECT(ADDRESS($K508,38))="UL"),INDIRECT(ADDRESS($K508,COLUMN())),0),0),IF($L508&gt;0,IF(AND(INDIRECT(ADDRESS($L508,44))=0,INDIRECT(ADDRESS($L508,38))="UL"),INDIRECT(ADDRESS($L508,COLUMN())),0),0),IF($M508&gt;0,IF(AND(INDIRECT(ADDRESS($M508,44))=0,INDIRECT(ADDRESS($M508,38))="UL"),INDIRECT(ADDRESS($M508,COLUMN())),0),0))</f>
        <v>0</v>
      </c>
      <c r="BZ508" s="210" cm="1">
        <f t="array" aca="1" ref="BZ508" ca="1">SUM(IF($C508&gt;0,IF(AND(INDIRECT(ADDRESS($C508,44))=0,INDIRECT(ADDRESS($C508,38))="UL"),INDIRECT(ADDRESS($C508,COLUMN())),0),0),IF($D508&gt;0,IF(AND(INDIRECT(ADDRESS($D508,44))=0,INDIRECT(ADDRESS($D508,38))="UL"),INDIRECT(ADDRESS($D508,COLUMN())),0),0),IF($E508&gt;0,IF(AND(INDIRECT(ADDRESS($E508,44))=0,INDIRECT(ADDRESS($E508,38))="UL"),INDIRECT(ADDRESS($E508,COLUMN())),0),0),IF($F508&gt;0,IF(AND(INDIRECT(ADDRESS($F508,44))=0,INDIRECT(ADDRESS($F508,38))="UL"),INDIRECT(ADDRESS($F508,COLUMN())),0),0),IF($G508&gt;0,IF(AND(INDIRECT(ADDRESS($G508,44))=0,INDIRECT(ADDRESS($G508,38))="UL"),INDIRECT(ADDRESS($G508,COLUMN())),0),0),IF($H508&gt;0,IF(AND(INDIRECT(ADDRESS($H508,44))=0,INDIRECT(ADDRESS($H508,38))="UL"),INDIRECT(ADDRESS($H508,COLUMN())),0),0),IF($I508&gt;0,IF(AND(INDIRECT(ADDRESS($I508,44))=0,INDIRECT(ADDRESS($I508,38))="UL"),INDIRECT(ADDRESS($I508,COLUMN())),0),0),IF($J508&gt;0,IF(AND(INDIRECT(ADDRESS($J508,44))=0,INDIRECT(ADDRESS($J508,38))="UL"),INDIRECT(ADDRESS($J508,COLUMN())),0),0),IF($K508&gt;0,IF(AND(INDIRECT(ADDRESS($K508,44))=0,INDIRECT(ADDRESS($K508,38))="UL"),INDIRECT(ADDRESS($K508,COLUMN())),0),0),IF($L508&gt;0,IF(AND(INDIRECT(ADDRESS($L508,44))=0,INDIRECT(ADDRESS($L508,38))="UL"),INDIRECT(ADDRESS($L508,COLUMN())),0),0),IF($M508&gt;0,IF(AND(INDIRECT(ADDRESS($M508,44))=0,INDIRECT(ADDRESS($M508,38))="UL"),INDIRECT(ADDRESS($M508,COLUMN())),0),0))</f>
        <v>0</v>
      </c>
      <c r="CA508" s="210">
        <f t="shared" ca="1" si="361"/>
        <v>0</v>
      </c>
      <c r="CB508" s="210" cm="1">
        <f t="array" aca="1" ref="CB508" ca="1">SUM(IF($C508&gt;0,IF(AND(INDIRECT(ADDRESS($C508,44))=0,INDIRECT(ADDRESS($C508,38))&lt;&gt;"UL"),INDIRECT(ADDRESS($C508,COLUMN())),0),0),IF($D508&gt;0,IF(AND(INDIRECT(ADDRESS($D508,44))=0,INDIRECT(ADDRESS($D508,38))&lt;&gt;"UL"),INDIRECT(ADDRESS($D508,COLUMN())),0),0),IF($E508&gt;0,IF(AND(INDIRECT(ADDRESS($E508,44))=0,INDIRECT(ADDRESS($E508,38))&lt;&gt;"UL"),INDIRECT(ADDRESS($E508,COLUMN())),0),0),IF($F508&gt;0,IF(AND(INDIRECT(ADDRESS($F508,44))=0,INDIRECT(ADDRESS($F508,38))&lt;&gt;"UL"),INDIRECT(ADDRESS($F508,COLUMN())),0),0),IF($G508&gt;0,IF(AND(INDIRECT(ADDRESS($G508,44))=0,INDIRECT(ADDRESS($G508,38))&lt;&gt;"UL"),INDIRECT(ADDRESS($G508,COLUMN())),0),0),IF($H508&gt;0,IF(AND(INDIRECT(ADDRESS($H508,44))=0,INDIRECT(ADDRESS($H508,38))&lt;&gt;"UL"),INDIRECT(ADDRESS($H508,COLUMN())),0),0),IF($I508&gt;0,IF(AND(INDIRECT(ADDRESS($I508,44))=0,INDIRECT(ADDRESS($I508,38))&lt;&gt;"UL"),INDIRECT(ADDRESS($I508,COLUMN())),0),0),IF($J508&gt;0,IF(AND(INDIRECT(ADDRESS($J508,44))=0,INDIRECT(ADDRESS($J508,38))&lt;&gt;"UL"),INDIRECT(ADDRESS($J508,COLUMN())),0),0),IF($K508&gt;0,IF(AND(INDIRECT(ADDRESS($K508,44))=0,INDIRECT(ADDRESS($K508,38))&lt;&gt;"UL"),INDIRECT(ADDRESS($K508,COLUMN())),0),0),IF($L508&gt;0,IF(AND(INDIRECT(ADDRESS($L508,44))=0,INDIRECT(ADDRESS($L508,38))&lt;&gt;"UL"),INDIRECT(ADDRESS($L508,COLUMN())),0),0),IF($M508&gt;0,IF(AND(INDIRECT(ADDRESS($M508,44))=0,INDIRECT(ADDRESS($M508,38))&lt;&gt;"UL"),INDIRECT(ADDRESS($M508,COLUMN())),0),0))</f>
        <v>0</v>
      </c>
      <c r="CC508" s="210">
        <f t="shared" ca="1" si="362"/>
        <v>0</v>
      </c>
      <c r="CD508" s="210" cm="1">
        <f t="array" aca="1" ref="CD508" ca="1">SUM(IF($C508&gt;0,IF(AND(INDIRECT(ADDRESS($C508,44))=0,INDIRECT(ADDRESS($C508,38))&lt;&gt;"UL"),INDIRECT(ADDRESS($C508,COLUMN())),0),0),IF($D508&gt;0,IF(AND(INDIRECT(ADDRESS($D508,44))=0,INDIRECT(ADDRESS($D508,38))&lt;&gt;"UL"),INDIRECT(ADDRESS($D508,COLUMN())),0),0),IF($E508&gt;0,IF(AND(INDIRECT(ADDRESS($E508,44))=0,INDIRECT(ADDRESS($E508,38))&lt;&gt;"UL"),INDIRECT(ADDRESS($E508,COLUMN())),0),0),IF($F508&gt;0,IF(AND(INDIRECT(ADDRESS($F508,44))=0,INDIRECT(ADDRESS($F508,38))&lt;&gt;"UL"),INDIRECT(ADDRESS($F508,COLUMN())),0),0),IF($G508&gt;0,IF(AND(INDIRECT(ADDRESS($G508,44))=0,INDIRECT(ADDRESS($G508,38))&lt;&gt;"UL"),INDIRECT(ADDRESS($G508,COLUMN())),0),0),IF($H508&gt;0,IF(AND(INDIRECT(ADDRESS($H508,44))=0,INDIRECT(ADDRESS($H508,38))&lt;&gt;"UL"),INDIRECT(ADDRESS($H508,COLUMN())),0),0),IF($I508&gt;0,IF(AND(INDIRECT(ADDRESS($I508,44))=0,INDIRECT(ADDRESS($I508,38))&lt;&gt;"UL"),INDIRECT(ADDRESS($I508,COLUMN())),0),0),IF($J508&gt;0,IF(AND(INDIRECT(ADDRESS($J508,44))=0,INDIRECT(ADDRESS($J508,38))&lt;&gt;"UL"),INDIRECT(ADDRESS($J508,COLUMN())),0),0),IF($K508&gt;0,IF(AND(INDIRECT(ADDRESS($K508,44))=0,INDIRECT(ADDRESS($K508,38))&lt;&gt;"UL"),INDIRECT(ADDRESS($K508,COLUMN())),0),0),IF($L508&gt;0,IF(AND(INDIRECT(ADDRESS($L508,44))=0,INDIRECT(ADDRESS($L508,38))&lt;&gt;"UL"),INDIRECT(ADDRESS($L508,COLUMN())),0),0),IF($M508&gt;0,IF(AND(INDIRECT(ADDRESS($M508,44))=0,INDIRECT(ADDRESS($M508,38))&lt;&gt;"UL"),INDIRECT(ADDRESS($M508,COLUMN())),0),0))</f>
        <v>0</v>
      </c>
      <c r="CE508" s="210" cm="1">
        <f t="array" aca="1" ref="CE508" ca="1">SUM(IF($C508&gt;0,IF(AND(INDIRECT(ADDRESS($C508,44))=0,INDIRECT(ADDRESS($C508,38))&lt;&gt;"UL"),INDIRECT(ADDRESS($C508,COLUMN())),0),0),IF($D508&gt;0,IF(AND(INDIRECT(ADDRESS($D508,44))=0,INDIRECT(ADDRESS($D508,38))&lt;&gt;"UL"),INDIRECT(ADDRESS($D508,COLUMN())),0),0),IF($E508&gt;0,IF(AND(INDIRECT(ADDRESS($E508,44))=0,INDIRECT(ADDRESS($E508,38))&lt;&gt;"UL"),INDIRECT(ADDRESS($E508,COLUMN())),0),0),IF($F508&gt;0,IF(AND(INDIRECT(ADDRESS($F508,44))=0,INDIRECT(ADDRESS($F508,38))&lt;&gt;"UL"),INDIRECT(ADDRESS($F508,COLUMN())),0),0),IF($G508&gt;0,IF(AND(INDIRECT(ADDRESS($G508,44))=0,INDIRECT(ADDRESS($G508,38))&lt;&gt;"UL"),INDIRECT(ADDRESS($G508,COLUMN())),0),0),IF($H508&gt;0,IF(AND(INDIRECT(ADDRESS($H508,44))=0,INDIRECT(ADDRESS($H508,38))&lt;&gt;"UL"),INDIRECT(ADDRESS($H508,COLUMN())),0),0),IF($I508&gt;0,IF(AND(INDIRECT(ADDRESS($I508,44))=0,INDIRECT(ADDRESS($I508,38))&lt;&gt;"UL"),INDIRECT(ADDRESS($I508,COLUMN())),0),0),IF($J508&gt;0,IF(AND(INDIRECT(ADDRESS($J508,44))=0,INDIRECT(ADDRESS($J508,38))&lt;&gt;"UL"),INDIRECT(ADDRESS($J508,COLUMN())),0),0),IF($K508&gt;0,IF(AND(INDIRECT(ADDRESS($K508,44))=0,INDIRECT(ADDRESS($K508,38))&lt;&gt;"UL"),INDIRECT(ADDRESS($K508,COLUMN())),0),0),IF($L508&gt;0,IF(AND(INDIRECT(ADDRESS($L508,44))=0,INDIRECT(ADDRESS($L508,38))&lt;&gt;"UL"),INDIRECT(ADDRESS($L508,COLUMN())),0),0),IF($M508&gt;0,IF(AND(INDIRECT(ADDRESS($M508,44))=0,INDIRECT(ADDRESS($M508,38))&lt;&gt;"UL"),INDIRECT(ADDRESS($M508,COLUMN())),0),0))</f>
        <v>0</v>
      </c>
      <c r="CF508" s="210">
        <f t="shared" ca="1" si="363"/>
        <v>0</v>
      </c>
      <c r="CG508" s="210">
        <f t="shared" ca="1" si="364"/>
        <v>0</v>
      </c>
      <c r="CH508" s="210" t="e">
        <f t="shared" ca="1" si="365"/>
        <v>#DIV/0!</v>
      </c>
      <c r="CI508" s="213">
        <f t="shared" si="366"/>
        <v>0</v>
      </c>
      <c r="CJ508" s="213"/>
      <c r="CK508" s="210" cm="1">
        <f t="array" aca="1" ref="CK508" ca="1">IF(AU508="S", SUM(IF($C508&gt;0,IF(INDIRECT(ADDRESS($C508,43))&lt;&gt;1,INDIRECT(ADDRESS($C508,48)),0),0), IF($D508&gt;0,IF(INDIRECT(ADDRESS($D508,43))&lt;&gt;1,INDIRECT(ADDRESS($D508,48)),0),0), IF($E508&gt;0,IF(INDIRECT(ADDRESS($E508,43))&lt;&gt;1,INDIRECT(ADDRESS($E508,48)),0),0), IF($F508&gt;0,IF(INDIRECT(ADDRESS($F508,43))&lt;&gt;1,INDIRECT(ADDRESS($F508,48)),0),0), IF($G508&gt;0,IF(INDIRECT(ADDRESS($G508,43))&lt;&gt;1,INDIRECT(ADDRESS($G508,48)),0),0), IF($H508&gt;0,IF(INDIRECT(ADDRESS($H508,43))&lt;&gt;1,INDIRECT(ADDRESS($H508,48)),0),0), IF($I508&gt;0,IF(INDIRECT(ADDRESS($I508,43))&lt;&gt;1,INDIRECT(ADDRESS($I508,48)),0),0), IF($J508&gt;0,IF(INDIRECT(ADDRESS($J508,43))&lt;&gt;1,INDIRECT(ADDRESS($J508,48)),0),0), IF($K508&gt;0,IF(INDIRECT(ADDRESS($K508,43))&lt;&gt;1,INDIRECT(ADDRESS($K508,48)),0),0), IF($L508&gt;0,IF(INDIRECT(ADDRESS($L508,43))&lt;&gt;1,INDIRECT(ADDRESS($L508,48)),0),0), IF($M508&gt;0,IF(INDIRECT(ADDRESS($M508,43))&lt;&gt;1,INDIRECT(ADDRESS($M508,48)),0),0)), IF(AU508="L",SUM(IF($C508&gt;0,IF(INDIRECT(ADDRESS($C508,43))&lt;&gt;1,INDIRECT(ADDRESS($C508,50)),0),0), IF($D508&gt;0,IF(INDIRECT(ADDRESS($D508,43))&lt;&gt;1,INDIRECT(ADDRESS($D508,50)),0),0), IF($E508&gt;0,IF(INDIRECT(ADDRESS($E508,43))&lt;&gt;1,INDIRECT(ADDRESS($E508,50)),0),0), IF($F508&gt;0,IF(INDIRECT(ADDRESS($F508,43))&lt;&gt;1,INDIRECT(ADDRESS($F508,50)),0),0), IF($G508&gt;0,IF(INDIRECT(ADDRESS($G508,43))&lt;&gt;1,INDIRECT(ADDRESS($G508,50)),0),0), IF($G508&gt;0,IF(INDIRECT(ADDRESS($G508,43))&lt;&gt;1,INDIRECT(ADDRESS($G508,50)),0),0), IF($H508&gt;0,IF(INDIRECT(ADDRESS($H508,43))&lt;&gt;1,INDIRECT(ADDRESS($H508,50)),0),0), IF($I508&gt;0,IF(INDIRECT(ADDRESS($I508,43))&lt;&gt;1,INDIRECT(ADDRESS($I508,50)),0),0), IF($J508&gt;0,IF(INDIRECT(ADDRESS($J508,43))&lt;&gt;1,INDIRECT(ADDRESS($J508,50)),0),0), IF($K508&gt;0,IF(INDIRECT(ADDRESS($K508,43))&lt;&gt;1,INDIRECT(ADDRESS($K508,50)),0),0), IF($L508&gt;0,IF(INDIRECT(ADDRESS($L508,43))&lt;&gt;1,INDIRECT(ADDRESS($L508,50)),0),0), IF($M508&gt;0,IF(INDIRECT(ADDRESS($M508,43))&lt;&gt;1,INDIRECT(ADDRESS($M508,50)),0),0)), SUM(IF($C508&gt;0,IF(INDIRECT(ADDRESS($C508,43))&lt;&gt;1,INDIRECT(ADDRESS($C508,49)),0),0), IF($D508&gt;0,IF(INDIRECT(ADDRESS($D508,43))&lt;&gt;1,INDIRECT(ADDRESS($D508,49)),0),0), IF($E508&gt;0,IF(INDIRECT(ADDRESS($E508,43))&lt;&gt;1,INDIRECT(ADDRESS($E508,49)),0),0), IF($F508&gt;0,IF(INDIRECT(ADDRESS($F508,43))&lt;&gt;1,INDIRECT(ADDRESS($F508,49)),0),0), IF($G508&gt;0,IF(INDIRECT(ADDRESS($G508,43))&lt;&gt;1,INDIRECT(ADDRESS($G508,49)),0),0), IF($G508&gt;0,IF(INDIRECT(ADDRESS($G508,43))&lt;&gt;1,INDIRECT(ADDRESS($G508,49)),0),0), IF($H508&gt;0,IF(INDIRECT(ADDRESS($H508,43))&lt;&gt;1,INDIRECT(ADDRESS($H508,49)),0),0), IF($I508&gt;0,IF(INDIRECT(ADDRESS($I508,43))&lt;&gt;1,INDIRECT(ADDRESS($I508,49)),0),0), IF($J508&gt;0,IF(INDIRECT(ADDRESS($J508,43))&lt;&gt;1,INDIRECT(ADDRESS($J508,49)),0),0), IF($K508&gt;0,IF(INDIRECT(ADDRESS($K508,43))&lt;&gt;1,INDIRECT(ADDRESS($K508,49)),0),0), IF($L508&gt;0,IF(INDIRECT(ADDRESS($L508,43))&lt;&gt;1,INDIRECT(ADDRESS($L508,49)),0),0), IF($M508&gt;0,IF(INDIRECT(ADDRESS($M508,43))&lt;&gt;1,INDIRECT(ADDRESS($M508,49)),0),0))))</f>
        <v>0</v>
      </c>
      <c r="CL508" s="210" cm="1">
        <f t="array" aca="1" ref="CL508" ca="1">1.5*SUM(IF($C508&gt;0,IF(INDIRECT(ADDRESS($C508,44))=1,INDIRECT(ADDRESS($C508,47)),0),0),IF($D508&gt;0,IF(INDIRECT(ADDRESS($D508,44))=1,INDIRECT(ADDRESS($CF467,47)),0),0),IF($E508&gt;0,IF(INDIRECT(ADDRESS($E508,44))=1,INDIRECT(ADDRESS($E508,47)),0),0),IF($F508&gt;0,IF(INDIRECT(ADDRESS($F508,44))=1,INDIRECT(ADDRESS($F508,47)),0),0),IF($G508&gt;0,IF(INDIRECT(ADDRESS($G508,44))=1,INDIRECT(ADDRESS($G508,47)),0),0),IF($G508&gt;0,IF(INDIRECT(ADDRESS($G508,44))=1,INDIRECT(ADDRESS($G508,47)),0),0),IF($H508&gt;0,IF(INDIRECT(ADDRESS($H508,44))=1,INDIRECT(ADDRESS($H508,47)),0),0),IF($I508&gt;0,IF(INDIRECT(ADDRESS($I508,44))=1,INDIRECT(ADDRESS($I508,47)),0),0),IF($J508&gt;0,IF(INDIRECT(ADDRESS($J508,44))=1,INDIRECT(ADDRESS($J508,47)),0),0),IF($K508&gt;0,IF(INDIRECT(ADDRESS($K508,44))=1,INDIRECT(ADDRESS($K508,47)),0),0),IF($L508&gt;0,IF(INDIRECT(ADDRESS($L508,44))=1,INDIRECT(ADDRESS($L508,47)),0),0),IF($M508&gt;0,IF(INDIRECT(ADDRESS($M508,44))=1,INDIRECT(ADDRESS($M508,47)),0),0))</f>
        <v>0</v>
      </c>
      <c r="CM508" s="207" t="e">
        <f t="shared" ca="1" si="367"/>
        <v>#DIV/0!</v>
      </c>
      <c r="CN508" s="215"/>
    </row>
    <row r="509" spans="1:92" x14ac:dyDescent="0.25">
      <c r="AV509" s="203"/>
    </row>
    <row r="512" spans="1:92" x14ac:dyDescent="0.25">
      <c r="A512" s="65" t="s">
        <v>563</v>
      </c>
      <c r="B512" s="74">
        <v>435</v>
      </c>
      <c r="C512" s="74">
        <v>452</v>
      </c>
      <c r="D512" s="74">
        <v>453</v>
      </c>
      <c r="E512" s="74">
        <v>468</v>
      </c>
      <c r="F512" s="74"/>
      <c r="G512" s="74"/>
      <c r="H512" s="74"/>
      <c r="I512" s="74"/>
      <c r="J512" s="74"/>
      <c r="K512" s="74"/>
      <c r="L512" s="74"/>
      <c r="M512" s="74"/>
      <c r="N512" s="67">
        <f t="shared" ref="N512:N520" ca="1" si="368">SUM(INDIRECT(ADDRESS(B512,COLUMN())),IF(C512&gt;0,INDIRECT(ADDRESS(C512,COLUMN())),0),IF(D512&gt;0,INDIRECT(ADDRESS(D512,14)),0),IF(E512&gt;0,INDIRECT(ADDRESS(E512,COLUMN())),0),IF(F512&gt;0,INDIRECT(ADDRESS(F512,COLUMN())),0),IF(G512&gt;0,INDIRECT(ADDRESS(G512,COLUMN())),0),IF(H512&gt;0,INDIRECT(ADDRESS(H512,COLUMN())),0),IF(I512&gt;0,INDIRECT(ADDRESS(I512,COLUMN())),0),IF(J512&gt;0,INDIRECT(ADDRESS(J512,COLUMN())),0),IF(K512&gt;0,INDIRECT(ADDRESS(K512,COLUMN())),0),IF(L512&gt;0,INDIRECT(ADDRESS(L512,COLUMN())),0),IF(M512&gt;0,INDIRECT(ADDRESS(M512,COLUMN())),0))</f>
        <v>30</v>
      </c>
      <c r="O512" s="67" t="str" cm="1">
        <f t="array" aca="1" ref="O512" ca="1">INDIRECT(ADDRESS($B512,COLUMN()))</f>
        <v>Fighter</v>
      </c>
      <c r="P512" s="67" cm="1">
        <f t="array" aca="1" ref="P512" ca="1">INDIRECT(ADDRESS($B512,COLUMN()))</f>
        <v>3</v>
      </c>
      <c r="Q512" s="67" cm="1">
        <f t="array" aca="1" ref="Q512" ca="1">INDIRECT(ADDRESS($B512,COLUMN()))</f>
        <v>0</v>
      </c>
      <c r="R512" s="67" cm="1">
        <f t="array" aca="1" ref="R512" ca="1">INDIRECT(ADDRESS($B512,COLUMN()))</f>
        <v>0</v>
      </c>
      <c r="S512" s="67" cm="1">
        <f t="array" aca="1" ref="S512" ca="1">INDIRECT(ADDRESS($B512,COLUMN()))</f>
        <v>2</v>
      </c>
      <c r="T512" s="67" t="str" cm="1">
        <f t="array" aca="1" ref="T512" ca="1">INDIRECT(ADDRESS($B512,COLUMN()))</f>
        <v>1-7</v>
      </c>
      <c r="U512" s="67" cm="1">
        <f t="array" aca="1" ref="U512" ca="1">INDIRECT(ADDRESS($B512,COLUMN()))</f>
        <v>7</v>
      </c>
      <c r="V512" s="67" cm="1">
        <f t="array" aca="1" ref="V512" ca="1">INDIRECT(ADDRESS($B512,COLUMN()))</f>
        <v>0</v>
      </c>
      <c r="W512" s="67" cm="1">
        <f t="array" aca="1" ref="W512" ca="1">INDIRECT(ADDRESS($B512,COLUMN()))</f>
        <v>4</v>
      </c>
      <c r="X512" s="67" cm="1">
        <f t="array" aca="1" ref="X512" ca="1">INDIRECT(ADDRESS($B512,COLUMN()))</f>
        <v>7</v>
      </c>
      <c r="Y512" s="67" cm="1">
        <f t="array" aca="1" ref="Y512" ca="1">INDIRECT(ADDRESS($B512,COLUMN()))</f>
        <v>2</v>
      </c>
      <c r="Z512" s="67" cm="1">
        <f t="array" aca="1" ref="Z512" ca="1">INDIRECT(ADDRESS($B512,COLUMN()))</f>
        <v>5</v>
      </c>
      <c r="AA512" s="67">
        <f t="shared" ref="AA512:AA520" si="369">AA506</f>
        <v>0</v>
      </c>
      <c r="AB512" s="56">
        <f t="shared" ref="AB512:AB520" ca="1" si="370">((U512/8)^$V$296)*((((X512-(Y512-1)/2)/8)^$X$296)*((S512/3)^$S$296))*(((8-W512)/6)^$W$296)</f>
        <v>0.83652672436050002</v>
      </c>
      <c r="AC512" s="56">
        <f t="shared" ref="AC512:AC520" ca="1" si="371">SUM(((25/N512)^$Z$296)*(AB512/$AB$34))</f>
        <v>0.91905026878061546</v>
      </c>
      <c r="AD512" s="56">
        <f t="shared" ref="AD512:AD520" ca="1" si="372">(P512/($CN$34*(1/AC512)))</f>
        <v>2.3975224402972581</v>
      </c>
      <c r="AF512" s="52"/>
      <c r="AG512" s="52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2"/>
      <c r="AU512" s="54" t="s">
        <v>117</v>
      </c>
      <c r="AV512" s="57" cm="1">
        <f t="array" aca="1" ref="AV512" ca="1">SUM(IF($C512&gt;0,IF(AND(INDIRECT(ADDRESS($C512,44))=0,INDIRECT(ADDRESS($C512,38))="UL",ISERROR(SEARCH("Rear",INDIRECT(ADDRESS($C512,33)))),ISERROR(SEARCH("Side",INDIRECT(ADDRESS($C512,33))))),INDIRECT(ADDRESS($C512,COLUMN())),0),0),IF($D512&gt;0,IF(AND(INDIRECT(ADDRESS($D512,44))=0,INDIRECT(ADDRESS($D512,38))="UL",ISERROR(SEARCH("Rear",INDIRECT(ADDRESS($D512,33)))),ISERROR(SEARCH("Side",INDIRECT(ADDRESS($D512,33))))),INDIRECT(ADDRESS($D512,COLUMN())),0),0),IF($E512&gt;0,IF(AND(INDIRECT(ADDRESS($E512,44))=0,INDIRECT(ADDRESS($E512,38))="UL",ISERROR(SEARCH("Rear",INDIRECT(ADDRESS($E512,33)))),ISERROR(SEARCH("Side",INDIRECT(ADDRESS($E512,33))))),INDIRECT(ADDRESS($E512,COLUMN())),0),0),IF($F512&gt;0,IF(AND(INDIRECT(ADDRESS($F512,44))=0,INDIRECT(ADDRESS($F512,38))="UL",ISERROR(SEARCH("Rear",INDIRECT(ADDRESS($F512,33)))),ISERROR(SEARCH("Side",INDIRECT(ADDRESS($F512,33))))),INDIRECT(ADDRESS($F512,COLUMN())),0),0),IF($G512&gt;0,IF(AND(INDIRECT(ADDRESS($G512,44))=0,INDIRECT(ADDRESS($G512,38))="UL",ISERROR(SEARCH("Rear",INDIRECT(ADDRESS($G512,33)))),ISERROR(SEARCH("Side",INDIRECT(ADDRESS($G512,33))))),INDIRECT(ADDRESS($G512,COLUMN())),0),0),IF($H512&gt;0,IF(AND(INDIRECT(ADDRESS($H512,44))=0,INDIRECT(ADDRESS($H512,38))="UL",ISERROR(SEARCH("Rear",INDIRECT(ADDRESS($H512,33)))),ISERROR(SEARCH("Side",INDIRECT(ADDRESS($H512,33))))),INDIRECT(ADDRESS($H512,COLUMN())),0),0),IF($I512&gt;0,IF(AND(INDIRECT(ADDRESS($I512,44))=0,INDIRECT(ADDRESS($I512,38))="UL",ISERROR(SEARCH("Rear",INDIRECT(ADDRESS($I512,33)))),ISERROR(SEARCH("Side",INDIRECT(ADDRESS($I512,33))))),INDIRECT(ADDRESS($I512,COLUMN())),0),0),IF($J512&gt;0,IF(AND(INDIRECT(ADDRESS($J512,44))=0,INDIRECT(ADDRESS($J512,38))="UL",ISERROR(SEARCH("Rear",INDIRECT(ADDRESS($J512,33)))),ISERROR(SEARCH("Side",INDIRECT(ADDRESS($J512,33))))),INDIRECT(ADDRESS($J512,COLUMN())),0),0),IF($K512&gt;0,IF(AND(INDIRECT(ADDRESS($K512,44))=0,INDIRECT(ADDRESS($K512,38))="UL",ISERROR(SEARCH("Rear",INDIRECT(ADDRESS($K512,33)))),ISERROR(SEARCH("Side",INDIRECT(ADDRESS($K512,33))))),INDIRECT(ADDRESS($K512,COLUMN())),0),0),IF($L512&gt;0,IF(AND(INDIRECT(ADDRESS($L512,44))=0,INDIRECT(ADDRESS($L512,38))="UL",ISERROR(SEARCH("Rear",INDIRECT(ADDRESS($L512,33)))),ISERROR(SEARCH("Side",INDIRECT(ADDRESS($L512,33))))),INDIRECT(ADDRESS($L512,COLUMN())),0),0),IF($M512&gt;0,IF(AND(INDIRECT(ADDRESS($M512,44))=0,INDIRECT(ADDRESS($M512,38))="UL",ISERROR(SEARCH("Rear",INDIRECT(ADDRESS($M512,33)))),ISERROR(SEARCH("Side",INDIRECT(ADDRESS($M512,33))))),INDIRECT(ADDRESS($M512,COLUMN())),0),0))</f>
        <v>0.22222222222222221</v>
      </c>
      <c r="AW512" s="57" cm="1">
        <f t="array" aca="1" ref="AW512" ca="1">SUM(IF($C512&gt;0,IF(AND(INDIRECT(ADDRESS($C512,44))=0,INDIRECT(ADDRESS($C512,38))="UL",ISERROR(SEARCH("Rear",INDIRECT(ADDRESS($C512,33)))),ISERROR(SEARCH("Side",INDIRECT(ADDRESS($C512,33))))),INDIRECT(ADDRESS($C512,COLUMN())),0),0),IF($D512&gt;0,IF(AND(INDIRECT(ADDRESS($D512,44))=0,INDIRECT(ADDRESS($D512,38))="UL",ISERROR(SEARCH("Rear",INDIRECT(ADDRESS($D512,33)))),ISERROR(SEARCH("Side",INDIRECT(ADDRESS($D512,33))))),INDIRECT(ADDRESS($D512,COLUMN())),0),0),IF($E512&gt;0,IF(AND(INDIRECT(ADDRESS($E512,44))=0,INDIRECT(ADDRESS($E512,38))="UL",ISERROR(SEARCH("Rear",INDIRECT(ADDRESS($E512,33)))),ISERROR(SEARCH("Side",INDIRECT(ADDRESS($E512,33))))),INDIRECT(ADDRESS($E512,COLUMN())),0),0),IF($F512&gt;0,IF(AND(INDIRECT(ADDRESS($F512,44))=0,INDIRECT(ADDRESS($F512,38))="UL",ISERROR(SEARCH("Rear",INDIRECT(ADDRESS($F512,33)))),ISERROR(SEARCH("Side",INDIRECT(ADDRESS($F512,33))))),INDIRECT(ADDRESS($F512,COLUMN())),0),0),IF($G512&gt;0,IF(AND(INDIRECT(ADDRESS($G512,44))=0,INDIRECT(ADDRESS($G512,38))="UL",ISERROR(SEARCH("Rear",INDIRECT(ADDRESS($G512,33)))),ISERROR(SEARCH("Side",INDIRECT(ADDRESS($G512,33))))),INDIRECT(ADDRESS($G512,COLUMN())),0),0),IF($H512&gt;0,IF(AND(INDIRECT(ADDRESS($H512,44))=0,INDIRECT(ADDRESS($H512,38))="UL",ISERROR(SEARCH("Rear",INDIRECT(ADDRESS($H512,33)))),ISERROR(SEARCH("Side",INDIRECT(ADDRESS($H512,33))))),INDIRECT(ADDRESS($H512,COLUMN())),0),0),IF($I512&gt;0,IF(AND(INDIRECT(ADDRESS($I512,44))=0,INDIRECT(ADDRESS($I512,38))="UL",ISERROR(SEARCH("Rear",INDIRECT(ADDRESS($I512,33)))),ISERROR(SEARCH("Side",INDIRECT(ADDRESS($I512,33))))),INDIRECT(ADDRESS($I512,COLUMN())),0),0),IF($J512&gt;0,IF(AND(INDIRECT(ADDRESS($J512,44))=0,INDIRECT(ADDRESS($J512,38))="UL",ISERROR(SEARCH("Rear",INDIRECT(ADDRESS($J512,33)))),ISERROR(SEARCH("Side",INDIRECT(ADDRESS($J512,33))))),INDIRECT(ADDRESS($J512,COLUMN())),0),0),IF($K512&gt;0,IF(AND(INDIRECT(ADDRESS($K512,44))=0,INDIRECT(ADDRESS($K512,38))="UL",ISERROR(SEARCH("Rear",INDIRECT(ADDRESS($K512,33)))),ISERROR(SEARCH("Side",INDIRECT(ADDRESS($K512,33))))),INDIRECT(ADDRESS($K512,COLUMN())),0),0),IF($L512&gt;0,IF(AND(INDIRECT(ADDRESS($L512,44))=0,INDIRECT(ADDRESS($L512,38))="UL",ISERROR(SEARCH("Rear",INDIRECT(ADDRESS($L512,33)))),ISERROR(SEARCH("Side",INDIRECT(ADDRESS($L512,33))))),INDIRECT(ADDRESS($L512,COLUMN())),0),0),IF($M512&gt;0,IF(AND(INDIRECT(ADDRESS($M512,44))=0,INDIRECT(ADDRESS($M512,38))="UL",ISERROR(SEARCH("Rear",INDIRECT(ADDRESS($M512,33)))),ISERROR(SEARCH("Side",INDIRECT(ADDRESS($M512,33))))),INDIRECT(ADDRESS($M512,COLUMN())),0),0))</f>
        <v>1.5555555555555554</v>
      </c>
      <c r="AX512" s="57" cm="1">
        <f t="array" aca="1" ref="AX512" ca="1">SUM(IF($C512&gt;0,IF(AND(INDIRECT(ADDRESS($C512,44))=0,INDIRECT(ADDRESS($C512,38))="UL",ISERROR(SEARCH("Rear",INDIRECT(ADDRESS($C512,33)))),ISERROR(SEARCH("Side",INDIRECT(ADDRESS($C512,33))))),INDIRECT(ADDRESS($C512,COLUMN())),0),0),IF($D512&gt;0,IF(AND(INDIRECT(ADDRESS($D512,44))=0,INDIRECT(ADDRESS($D512,38))="UL",ISERROR(SEARCH("Rear",INDIRECT(ADDRESS($D512,33)))),ISERROR(SEARCH("Side",INDIRECT(ADDRESS($D512,33))))),INDIRECT(ADDRESS($D512,COLUMN())),0),0),IF($E512&gt;0,IF(AND(INDIRECT(ADDRESS($E512,44))=0,INDIRECT(ADDRESS($E512,38))="UL",ISERROR(SEARCH("Rear",INDIRECT(ADDRESS($E512,33)))),ISERROR(SEARCH("Side",INDIRECT(ADDRESS($E512,33))))),INDIRECT(ADDRESS($E512,COLUMN())),0),0),IF($F512&gt;0,IF(AND(INDIRECT(ADDRESS($F512,44))=0,INDIRECT(ADDRESS($F512,38))="UL",ISERROR(SEARCH("Rear",INDIRECT(ADDRESS($F512,33)))),ISERROR(SEARCH("Side",INDIRECT(ADDRESS($F512,33))))),INDIRECT(ADDRESS($F512,COLUMN())),0),0),IF($G512&gt;0,IF(AND(INDIRECT(ADDRESS($G512,44))=0,INDIRECT(ADDRESS($G512,38))="UL",ISERROR(SEARCH("Rear",INDIRECT(ADDRESS($G512,33)))),ISERROR(SEARCH("Side",INDIRECT(ADDRESS($G512,33))))),INDIRECT(ADDRESS($G512,COLUMN())),0),0),IF($H512&gt;0,IF(AND(INDIRECT(ADDRESS($H512,44))=0,INDIRECT(ADDRESS($H512,38))="UL",ISERROR(SEARCH("Rear",INDIRECT(ADDRESS($H512,33)))),ISERROR(SEARCH("Side",INDIRECT(ADDRESS($H512,33))))),INDIRECT(ADDRESS($H512,COLUMN())),0),0),IF($I512&gt;0,IF(AND(INDIRECT(ADDRESS($I512,44))=0,INDIRECT(ADDRESS($I512,38))="UL",ISERROR(SEARCH("Rear",INDIRECT(ADDRESS($I512,33)))),ISERROR(SEARCH("Side",INDIRECT(ADDRESS($I512,33))))),INDIRECT(ADDRESS($I512,COLUMN())),0),0),IF($J512&gt;0,IF(AND(INDIRECT(ADDRESS($J512,44))=0,INDIRECT(ADDRESS($J512,38))="UL",ISERROR(SEARCH("Rear",INDIRECT(ADDRESS($J512,33)))),ISERROR(SEARCH("Side",INDIRECT(ADDRESS($J512,33))))),INDIRECT(ADDRESS($J512,COLUMN())),0),0),IF($K512&gt;0,IF(AND(INDIRECT(ADDRESS($K512,44))=0,INDIRECT(ADDRESS($K512,38))="UL",ISERROR(SEARCH("Rear",INDIRECT(ADDRESS($K512,33)))),ISERROR(SEARCH("Side",INDIRECT(ADDRESS($K512,33))))),INDIRECT(ADDRESS($K512,COLUMN())),0),0),IF($L512&gt;0,IF(AND(INDIRECT(ADDRESS($L512,44))=0,INDIRECT(ADDRESS($L512,38))="UL",ISERROR(SEARCH("Rear",INDIRECT(ADDRESS($L512,33)))),ISERROR(SEARCH("Side",INDIRECT(ADDRESS($L512,33))))),INDIRECT(ADDRESS($L512,COLUMN())),0),0),IF($M512&gt;0,IF(AND(INDIRECT(ADDRESS($M512,44))=0,INDIRECT(ADDRESS($M512,38))="UL",ISERROR(SEARCH("Rear",INDIRECT(ADDRESS($M512,33)))),ISERROR(SEARCH("Side",INDIRECT(ADDRESS($M512,33))))),INDIRECT(ADDRESS($M512,COLUMN())),0),0))</f>
        <v>0.77777777777777768</v>
      </c>
      <c r="AY512" s="58">
        <f t="shared" ref="AY512:AY524" ca="1" si="373">IF(AU512="S",AV512,IF(AU512="MS",AW512,IF(AU512="ML",AW512,AX512)))</f>
        <v>1.5555555555555554</v>
      </c>
      <c r="AZ512" s="58">
        <f t="shared" ref="AZ512:AZ524" ca="1" si="374">SUM(AV512:AX512)/3</f>
        <v>0.85185185185185175</v>
      </c>
      <c r="BA512" s="58" cm="1">
        <f t="array" aca="1" ref="BA512" ca="1">SUM(IF($C512&gt;0,IF(AND(INDIRECT(ADDRESS($C512,44))=0,INDIRECT(ADDRESS($C512,38))="UL"),INDIRECT(ADDRESS($C512,COLUMN())),0),0),IF($D512&gt;0,IF(AND(INDIRECT(ADDRESS($D512,44))=0,INDIRECT(ADDRESS($D512,38))="UL"),INDIRECT(ADDRESS($D512,COLUMN())),0),0),IF($E512&gt;0,IF(AND(INDIRECT(ADDRESS($E512,44))=0,INDIRECT(ADDRESS($E512,38))="UL"),INDIRECT(ADDRESS($E512,COLUMN())),0),0),IF($F512&gt;0,IF(AND(INDIRECT(ADDRESS($F512,44))=0,INDIRECT(ADDRESS($F512,38))="UL"),INDIRECT(ADDRESS($F512,COLUMN())),0),0),IF($G512&gt;0,IF(AND(INDIRECT(ADDRESS($G512,44))=0,INDIRECT(ADDRESS($G512,38))="UL"),INDIRECT(ADDRESS($G512,COLUMN())),0),0),IF($H512&gt;0,IF(AND(INDIRECT(ADDRESS($H512,44))=0,INDIRECT(ADDRESS($H512,38))="UL"),INDIRECT(ADDRESS($H512,COLUMN())),0),0),IF($I512&gt;0,IF(AND(INDIRECT(ADDRESS($I512,44))=0,INDIRECT(ADDRESS($I512,38))="UL"),INDIRECT(ADDRESS($I512,COLUMN())),0),0),IF($J512&gt;0,IF(AND(INDIRECT(ADDRESS($J512,44))=0,INDIRECT(ADDRESS($J512,38))="UL"),INDIRECT(ADDRESS($J512,COLUMN())),0),0),IF($K512&gt;0,IF(AND(INDIRECT(ADDRESS($K512,44))=0,INDIRECT(ADDRESS($K512,38))="UL"),INDIRECT(ADDRESS($K512,COLUMN())),0),0),IF($L512&gt;0,IF(AND(INDIRECT(ADDRESS($L512,44))=0,INDIRECT(ADDRESS($L512,38))="UL"),INDIRECT(ADDRESS($L512,COLUMN())),0),0),IF($M512&gt;0,IF(AND(INDIRECT(ADDRESS($M512,44))=0,INDIRECT(ADDRESS($M512,38))="UL"),INDIRECT(ADDRESS($M512,COLUMN())),0),0))</f>
        <v>0.51851851851851849</v>
      </c>
      <c r="BB512" s="58" cm="1">
        <f t="array" aca="1" ref="BB512" ca="1">SUM(IF($C512&gt;0,IF(AND(INDIRECT(ADDRESS($C512,44))=0,INDIRECT(ADDRESS($C512,38))="UL"),INDIRECT(ADDRESS($C512,COLUMN())),0),0),IF($D512&gt;0,IF(AND(INDIRECT(ADDRESS($D512,44))=0,INDIRECT(ADDRESS($D512,38))="UL"),INDIRECT(ADDRESS($D512,COLUMN())),0),0),IF($E512&gt;0,IF(AND(INDIRECT(ADDRESS($E512,44))=0,INDIRECT(ADDRESS($E512,38))="UL"),INDIRECT(ADDRESS($E512,COLUMN())),0),0),IF($F512&gt;0,IF(AND(INDIRECT(ADDRESS($F512,44))=0,INDIRECT(ADDRESS($F512,38))="UL"),INDIRECT(ADDRESS($F512,COLUMN())),0),0),IF($G512&gt;0,IF(AND(INDIRECT(ADDRESS($G512,44))=0,INDIRECT(ADDRESS($G512,38))="UL"),INDIRECT(ADDRESS($G512,COLUMN())),0),0),IF($H512&gt;0,IF(AND(INDIRECT(ADDRESS($H512,44))=0,INDIRECT(ADDRESS($H512,38))="UL"),INDIRECT(ADDRESS($H512,COLUMN())),0),0),IF($I512&gt;0,IF(AND(INDIRECT(ADDRESS($I512,44))=0,INDIRECT(ADDRESS($I512,38))="UL"),INDIRECT(ADDRESS($I512,COLUMN())),0),0),IF($J512&gt;0,IF(AND(INDIRECT(ADDRESS($J512,44))=0,INDIRECT(ADDRESS($J512,38))="UL"),INDIRECT(ADDRESS($J512,COLUMN())),0),0),IF($K512&gt;0,IF(AND(INDIRECT(ADDRESS($K512,44))=0,INDIRECT(ADDRESS($K512,38))="UL"),INDIRECT(ADDRESS($K512,COLUMN())),0),0),IF($L512&gt;0,IF(AND(INDIRECT(ADDRESS($L512,44))=0,INDIRECT(ADDRESS($L512,38))="UL"),INDIRECT(ADDRESS($L512,COLUMN())),0),0),IF($M512&gt;0,IF(AND(INDIRECT(ADDRESS($M512,44))=0,INDIRECT(ADDRESS($M512,38))="UL"),INDIRECT(ADDRESS($M512,COLUMN())),0),0))</f>
        <v>0.16296296296296298</v>
      </c>
      <c r="BC512" s="58" cm="1">
        <f t="array" aca="1" ref="BC512" ca="1">SUM(IF($C512&gt;0,IF(AND(INDIRECT(ADDRESS($C512,44))=0,INDIRECT(ADDRESS($C512,38))="UL"),INDIRECT(ADDRESS($C512,COLUMN())),0),0),IF($D512&gt;0,IF(AND(INDIRECT(ADDRESS($D512,44))=0,INDIRECT(ADDRESS($D512,38))="UL"),INDIRECT(ADDRESS($D512,COLUMN())),0),0),IF($E512&gt;0,IF(AND(INDIRECT(ADDRESS($E512,44))=0,INDIRECT(ADDRESS($E512,38))="UL"),INDIRECT(ADDRESS($E512,COLUMN())),0),0),IF($F512&gt;0,IF(AND(INDIRECT(ADDRESS($F512,44))=0,INDIRECT(ADDRESS($F512,38))="UL"),INDIRECT(ADDRESS($F512,COLUMN())),0),0),IF($G512&gt;0,IF(AND(INDIRECT(ADDRESS($G512,44))=0,INDIRECT(ADDRESS($G512,38))="UL"),INDIRECT(ADDRESS($G512,COLUMN())),0),0),IF($H512&gt;0,IF(AND(INDIRECT(ADDRESS($H512,44))=0,INDIRECT(ADDRESS($H512,38))="UL"),INDIRECT(ADDRESS($H512,COLUMN())),0),0),IF($I512&gt;0,IF(AND(INDIRECT(ADDRESS($I512,44))=0,INDIRECT(ADDRESS($I512,38))="UL"),INDIRECT(ADDRESS($I512,COLUMN())),0),0),IF($J512&gt;0,IF(AND(INDIRECT(ADDRESS($J512,44))=0,INDIRECT(ADDRESS($J512,38))="UL"),INDIRECT(ADDRESS($J512,COLUMN())),0),0),IF($K512&gt;0,IF(AND(INDIRECT(ADDRESS($K512,44))=0,INDIRECT(ADDRESS($K512,38))="UL"),INDIRECT(ADDRESS($K512,COLUMN())),0),0),IF($L512&gt;0,IF(AND(INDIRECT(ADDRESS($L512,44))=0,INDIRECT(ADDRESS($L512,38))="UL"),INDIRECT(ADDRESS($L512,COLUMN())),0),0),IF($M512&gt;0,IF(AND(INDIRECT(ADDRESS($M512,44))=0,INDIRECT(ADDRESS($M512,38))="UL"),INDIRECT(ADDRESS($M512,COLUMN())),0),0))</f>
        <v>0.23703703703703702</v>
      </c>
      <c r="BD512" s="58" cm="1">
        <f t="array" aca="1" ref="BD512" ca="1">SUM(IF($C512&gt;0,IF(AND(INDIRECT(ADDRESS($C512,44))=0,INDIRECT(ADDRESS($C512,38))="UL"),INDIRECT(ADDRESS($C512,COLUMN())),0),0),IF($D512&gt;0,IF(AND(INDIRECT(ADDRESS($D512,44))=0,INDIRECT(ADDRESS($D512,38))="UL"),INDIRECT(ADDRESS($D512,COLUMN())),0),0),IF($E512&gt;0,IF(AND(INDIRECT(ADDRESS($E512,44))=0,INDIRECT(ADDRESS($E512,38))="UL"),INDIRECT(ADDRESS($E512,COLUMN())),0),0),IF($F512&gt;0,IF(AND(INDIRECT(ADDRESS($F512,44))=0,INDIRECT(ADDRESS($F512,38))="UL"),INDIRECT(ADDRESS($F512,COLUMN())),0),0),IF($G512&gt;0,IF(AND(INDIRECT(ADDRESS($G512,44))=0,INDIRECT(ADDRESS($G512,38))="UL"),INDIRECT(ADDRESS($G512,COLUMN())),0),0),IF($H512&gt;0,IF(AND(INDIRECT(ADDRESS($H512,44))=0,INDIRECT(ADDRESS($H512,38))="UL"),INDIRECT(ADDRESS($H512,COLUMN())),0),0),IF($I512&gt;0,IF(AND(INDIRECT(ADDRESS($I512,44))=0,INDIRECT(ADDRESS($I512,38))="UL"),INDIRECT(ADDRESS($I512,COLUMN())),0),0),IF($J512&gt;0,IF(AND(INDIRECT(ADDRESS($J512,44))=0,INDIRECT(ADDRESS($J512,38))="UL"),INDIRECT(ADDRESS($J512,COLUMN())),0),0),IF($K512&gt;0,IF(AND(INDIRECT(ADDRESS($K512,44))=0,INDIRECT(ADDRESS($K512,38))="UL"),INDIRECT(ADDRESS($K512,COLUMN())),0),0),IF($L512&gt;0,IF(AND(INDIRECT(ADDRESS($L512,44))=0,INDIRECT(ADDRESS($L512,38))="UL"),INDIRECT(ADDRESS($L512,COLUMN())),0),0),IF($M512&gt;0,IF(AND(INDIRECT(ADDRESS($M512,44))=0,INDIRECT(ADDRESS($M512,38))="UL"),INDIRECT(ADDRESS($M512,COLUMN())),0),0))</f>
        <v>0.44444444444444442</v>
      </c>
      <c r="BE512" s="57">
        <f t="shared" ref="BE512:BE524" ca="1" si="375">IF(AU512="S",BA512,IF(AU512="MS",BB512,IF(AU512="ML",BC512,BD512)))</f>
        <v>0.23703703703703702</v>
      </c>
      <c r="BF512" s="57" cm="1">
        <f t="array" aca="1" ref="BF512" ca="1">SUM(IF($C512&gt;0,IF(INDIRECT(ADDRESS($C512,45))=1,INDIRECT(ADDRESS($C512,52))*INDIRECT(ADDRESS($C512,42))/5,0),0), IF($D512&gt;0,IF(INDIRECT(ADDRESS($D512,45))=1,INDIRECT(ADDRESS($D512,52))*INDIRECT(ADDRESS($D512,42))/5,0),0), IF($E512&gt;0,IF(INDIRECT(ADDRESS($E512,45))=1,INDIRECT(ADDRESS($E512,52))*INDIRECT(ADDRESS($E512,42))/5,0),0), IF($F512&gt;0,IF(INDIRECT(ADDRESS($F512,45))=1,INDIRECT(ADDRESS($F512,52))*INDIRECT(ADDRESS($F512,42))/5,0),0), IF($G512&gt;0,IF(INDIRECT(ADDRESS($G512,45))=1,INDIRECT(ADDRESS($G512,52))*INDIRECT(ADDRESS($G512,42))/5,0),0), IF($H512&gt;0,IF(INDIRECT(ADDRESS($H512,45))=1,INDIRECT(ADDRESS($H512,52))*INDIRECT(ADDRESS($H512,42))/5,0),0)
)*$BF$296/100</f>
        <v>0</v>
      </c>
      <c r="BG512" s="19">
        <v>3</v>
      </c>
      <c r="BH512" s="57" cm="1">
        <f t="array" aca="1" ref="BH512" ca="1">SUM(IF($C512&gt;0,IF(AND(INDIRECT(ADDRESS($C512,44))=0,INDIRECT(ADDRESS($C512,38))&lt;&gt;"UL"),INDIRECT(ADDRESS($C512,COLUMN()-12)),0),0), IF($D512&gt;0,IF(AND(INDIRECT(ADDRESS($D512,44))=0,INDIRECT(ADDRESS($D512,38))&lt;&gt;"UL"),INDIRECT(ADDRESS($D512,COLUMN()-12)),0),0), IF($E512&gt;0,IF(AND(INDIRECT(ADDRESS($E512,44))=0,INDIRECT(ADDRESS($E512,38))&lt;&gt;"UL"),INDIRECT(ADDRESS($E512,COLUMN()-12)),0),0), IF($F512&gt;0,IF(AND(INDIRECT(ADDRESS($F512,44))=0,INDIRECT(ADDRESS($F512,38))&lt;&gt;"UL"),INDIRECT(ADDRESS($F512,COLUMN()-12)),0),0), IF($G512&gt;0,IF(AND(INDIRECT(ADDRESS($G512,44))=0,INDIRECT(ADDRESS($G512,38))&lt;&gt;"UL"),INDIRECT(ADDRESS($G512,COLUMN()-12)),0),0), IF($H512&gt;0,IF(AND(INDIRECT(ADDRESS($H512,44))=0,INDIRECT(ADDRESS($H512,38))&lt;&gt;"UL"),INDIRECT(ADDRESS($H512,COLUMN()-12)),0),0), IF($I512&gt;0,IF(AND(INDIRECT(ADDRESS($I512,44))=0,INDIRECT(ADDRESS($I512,38))&lt;&gt;"UL"),INDIRECT(ADDRESS($I512,COLUMN()-12)),0),0), IF($J512&gt;0,IF(AND(INDIRECT(ADDRESS($J512,44))=0,INDIRECT(ADDRESS($J512,38))&lt;&gt;"UL"),INDIRECT(ADDRESS($J512,COLUMN()-12)),0),0), IF($K512&gt;0,IF(AND(INDIRECT(ADDRESS($K512,44))=0,INDIRECT(ADDRESS($K512,38))&lt;&gt;"UL"),INDIRECT(ADDRESS($K512,COLUMN()-12)),0),0), IF($L512&gt;0,IF(AND(INDIRECT(ADDRESS($L512,44))=0,INDIRECT(ADDRESS($L512,38))&lt;&gt;"UL"),INDIRECT(ADDRESS($L512,COLUMN()-12)),0),0), IF($M512&gt;0,IF(AND(INDIRECT(ADDRESS($M512,44))=0,INDIRECT(ADDRESS($M512,38))&lt;&gt;"UL"),INDIRECT(ADDRESS($M512,COLUMN()-12)),0),0))</f>
        <v>0</v>
      </c>
      <c r="BI512" s="57" cm="1">
        <f t="array" aca="1" ref="BI512" ca="1">SUM(IF($C512&gt;0,IF(AND(INDIRECT(ADDRESS($C512,44))=0,INDIRECT(ADDRESS($C512,38))&lt;&gt;"UL"),INDIRECT(ADDRESS($C512,COLUMN()-12)),0),0), IF($D512&gt;0,IF(AND(INDIRECT(ADDRESS($D512,44))=0,INDIRECT(ADDRESS($D512,38))&lt;&gt;"UL"),INDIRECT(ADDRESS($D512,COLUMN()-12)),0),0), IF($E512&gt;0,IF(AND(INDIRECT(ADDRESS($E512,44))=0,INDIRECT(ADDRESS($E512,38))&lt;&gt;"UL"),INDIRECT(ADDRESS($E512,COLUMN()-12)),0),0), IF($F512&gt;0,IF(AND(INDIRECT(ADDRESS($F512,44))=0,INDIRECT(ADDRESS($F512,38))&lt;&gt;"UL"),INDIRECT(ADDRESS($F512,COLUMN()-12)),0),0), IF($G512&gt;0,IF(AND(INDIRECT(ADDRESS($G512,44))=0,INDIRECT(ADDRESS($G512,38))&lt;&gt;"UL"),INDIRECT(ADDRESS($G512,COLUMN()-12)),0),0), IF($H512&gt;0,IF(AND(INDIRECT(ADDRESS($H512,44))=0,INDIRECT(ADDRESS($H512,38))&lt;&gt;"UL"),INDIRECT(ADDRESS($H512,COLUMN()-12)),0),0), IF($I512&gt;0,IF(AND(INDIRECT(ADDRESS($I512,44))=0,INDIRECT(ADDRESS($I512,38))&lt;&gt;"UL"),INDIRECT(ADDRESS($I512,COLUMN()-12)),0),0), IF($J512&gt;0,IF(AND(INDIRECT(ADDRESS($J512,44))=0,INDIRECT(ADDRESS($J512,38))&lt;&gt;"UL"),INDIRECT(ADDRESS($J512,COLUMN()-12)),0),0), IF($K512&gt;0,IF(AND(INDIRECT(ADDRESS($K512,44))=0,INDIRECT(ADDRESS($K512,38))&lt;&gt;"UL"),INDIRECT(ADDRESS($K512,COLUMN()-12)),0),0), IF($L512&gt;0,IF(AND(INDIRECT(ADDRESS($L512,44))=0,INDIRECT(ADDRESS($L512,38))&lt;&gt;"UL"),INDIRECT(ADDRESS($L512,COLUMN()-12)),0),0), IF($M512&gt;0,IF(AND(INDIRECT(ADDRESS($M512,44))=0,INDIRECT(ADDRESS($M512,38))&lt;&gt;"UL"),INDIRECT(ADDRESS($M512,COLUMN()-12)),0),0))</f>
        <v>0.55555555555555547</v>
      </c>
      <c r="BJ512" s="57" cm="1">
        <f t="array" aca="1" ref="BJ512" ca="1">SUM(IF($C512&gt;0,IF(AND(INDIRECT(ADDRESS($C512,44))=0,INDIRECT(ADDRESS($C512,38))&lt;&gt;"UL"),INDIRECT(ADDRESS($C512,COLUMN()-12)),0),0), IF($D512&gt;0,IF(AND(INDIRECT(ADDRESS($D512,44))=0,INDIRECT(ADDRESS($D512,38))&lt;&gt;"UL"),INDIRECT(ADDRESS($D512,COLUMN()-12)),0),0), IF($E512&gt;0,IF(AND(INDIRECT(ADDRESS($E512,44))=0,INDIRECT(ADDRESS($E512,38))&lt;&gt;"UL"),INDIRECT(ADDRESS($E512,COLUMN()-12)),0),0), IF($F512&gt;0,IF(AND(INDIRECT(ADDRESS($F512,44))=0,INDIRECT(ADDRESS($F512,38))&lt;&gt;"UL"),INDIRECT(ADDRESS($F512,COLUMN()-12)),0),0), IF($G512&gt;0,IF(AND(INDIRECT(ADDRESS($G512,44))=0,INDIRECT(ADDRESS($G512,38))&lt;&gt;"UL"),INDIRECT(ADDRESS($G512,COLUMN()-12)),0),0), IF($H512&gt;0,IF(AND(INDIRECT(ADDRESS($H512,44))=0,INDIRECT(ADDRESS($H512,38))&lt;&gt;"UL"),INDIRECT(ADDRESS($H512,COLUMN()-12)),0),0), IF($I512&gt;0,IF(AND(INDIRECT(ADDRESS($I512,44))=0,INDIRECT(ADDRESS($I512,38))&lt;&gt;"UL"),INDIRECT(ADDRESS($I512,COLUMN()-12)),0),0), IF($J512&gt;0,IF(AND(INDIRECT(ADDRESS($J512,44))=0,INDIRECT(ADDRESS($J512,38))&lt;&gt;"UL"),INDIRECT(ADDRESS($J512,COLUMN()-12)),0),0), IF($K512&gt;0,IF(AND(INDIRECT(ADDRESS($K512,44))=0,INDIRECT(ADDRESS($K512,38))&lt;&gt;"UL"),INDIRECT(ADDRESS($K512,COLUMN()-12)),0),0), IF($L512&gt;0,IF(AND(INDIRECT(ADDRESS($L512,44))=0,INDIRECT(ADDRESS($L512,38))&lt;&gt;"UL"),INDIRECT(ADDRESS($L512,COLUMN()-12)),0),0), IF($M512&gt;0,IF(AND(INDIRECT(ADDRESS($M512,44))=0,INDIRECT(ADDRESS($M512,38))&lt;&gt;"UL"),INDIRECT(ADDRESS($M512,COLUMN()-12)),0),0))</f>
        <v>0.55555555555555547</v>
      </c>
      <c r="BK512" s="57">
        <f t="shared" ref="BK512:BK524" ca="1" si="376">IF(AU512="S",BH512,IF(AU512="MS",BI512,IF(AU512="ML",BI512,BJ512)))</f>
        <v>0.55555555555555547</v>
      </c>
      <c r="BL512" s="58">
        <f t="shared" ref="BL512:BL524" ca="1" si="377">SUM(BH512:BJ512)/3</f>
        <v>0.37037037037037029</v>
      </c>
      <c r="BM512" s="57" cm="1">
        <f t="array" aca="1" ref="BM512" ca="1">SUM(IF($C512&gt;0,IF(AND(INDIRECT(ADDRESS($C512,44))=0,INDIRECT(ADDRESS($C512,38))&lt;&gt;"UL"),INDIRECT(ADDRESS($C512,COLUMN()-12)),0),0), IF($D512&gt;0,IF(AND(INDIRECT(ADDRESS($D512,44))=0,INDIRECT(ADDRESS($D512,38))&lt;&gt;"UL"),INDIRECT(ADDRESS($D512,COLUMN()-12)),0),0), IF($E512&gt;0,IF(AND(INDIRECT(ADDRESS($E512,44))=0,INDIRECT(ADDRESS($E512,38))&lt;&gt;"UL"),INDIRECT(ADDRESS($E512,COLUMN()-12)),0),0), IF($F512&gt;0,IF(AND(INDIRECT(ADDRESS($F512,44))=0,INDIRECT(ADDRESS($F512,38))&lt;&gt;"UL"),INDIRECT(ADDRESS($F512,COLUMN()-12)),0),0), IF($G512&gt;0,IF(AND(INDIRECT(ADDRESS($G512,44))=0,INDIRECT(ADDRESS($G512,38))&lt;&gt;"UL"),INDIRECT(ADDRESS($G512,COLUMN()-12)),0),0), IF($H512&gt;0,IF(AND(INDIRECT(ADDRESS($H512,44))=0,INDIRECT(ADDRESS($H512,38))&lt;&gt;"UL"),INDIRECT(ADDRESS($H512,COLUMN()-12)),0),0), IF($I512&gt;0,IF(AND(INDIRECT(ADDRESS($I512,44))=0,INDIRECT(ADDRESS($I512,38))&lt;&gt;"UL"),INDIRECT(ADDRESS($I512,COLUMN()-12)),0),0), IF($J512&gt;0,IF(AND(INDIRECT(ADDRESS($J512,44))=0,INDIRECT(ADDRESS($J512,38))&lt;&gt;"UL"),INDIRECT(ADDRESS($J512,COLUMN()-12)),0),0), IF($K512&gt;0,IF(AND(INDIRECT(ADDRESS($K512,44))=0,INDIRECT(ADDRESS($K512,38))&lt;&gt;"UL"),INDIRECT(ADDRESS($K512,COLUMN()-11)),0),0), IF($L512&gt;0,IF(AND(INDIRECT(ADDRESS($L512,44))=0,INDIRECT(ADDRESS($L512,38))&lt;&gt;"UL"),INDIRECT(ADDRESS($L512,COLUMN()-11)),0),0), IF($M512&gt;0,IF(AND(INDIRECT(ADDRESS($M512,44))=0,INDIRECT(ADDRESS($M512,38))&lt;&gt;"UL"),INDIRECT(ADDRESS($M512,COLUMN()-11)),0),0))</f>
        <v>0.22222222222222218</v>
      </c>
      <c r="BN512" s="57" cm="1">
        <f t="array" aca="1" ref="BN512" ca="1">SUM(IF($C512&gt;0,IF(AND(INDIRECT(ADDRESS($C512,44))=0,INDIRECT(ADDRESS($C512,38))&lt;&gt;"UL"),INDIRECT(ADDRESS($C512,COLUMN()-12)),0),0), IF($D512&gt;0,IF(AND(INDIRECT(ADDRESS($D512,44))=0,INDIRECT(ADDRESS($D512,38))&lt;&gt;"UL"),INDIRECT(ADDRESS($D512,COLUMN()-12)),0),0), IF($E512&gt;0,IF(AND(INDIRECT(ADDRESS($E512,44))=0,INDIRECT(ADDRESS($E512,38))&lt;&gt;"UL"),INDIRECT(ADDRESS($E512,COLUMN()-12)),0),0), IF($F512&gt;0,IF(AND(INDIRECT(ADDRESS($F512,44))=0,INDIRECT(ADDRESS($F512,38))&lt;&gt;"UL"),INDIRECT(ADDRESS($F512,COLUMN()-12)),0),0), IF($G512&gt;0,IF(AND(INDIRECT(ADDRESS($G512,44))=0,INDIRECT(ADDRESS($G512,38))&lt;&gt;"UL"),INDIRECT(ADDRESS($G512,COLUMN()-12)),0),0), IF($H512&gt;0,IF(AND(INDIRECT(ADDRESS($H512,44))=0,INDIRECT(ADDRESS($H512,38))&lt;&gt;"UL"),INDIRECT(ADDRESS($H512,COLUMN()-12)),0),0), IF($I512&gt;0,IF(AND(INDIRECT(ADDRESS($I512,44))=0,INDIRECT(ADDRESS($I512,38))&lt;&gt;"UL"),INDIRECT(ADDRESS($I512,COLUMN()-12)),0),0), IF($J512&gt;0,IF(AND(INDIRECT(ADDRESS($J512,44))=0,INDIRECT(ADDRESS($J512,38))&lt;&gt;"UL"),INDIRECT(ADDRESS($J512,COLUMN()-12)),0),0), IF($K512&gt;0,IF(AND(INDIRECT(ADDRESS($K512,44))=0,INDIRECT(ADDRESS($K512,38))&lt;&gt;"UL"),INDIRECT(ADDRESS($K512,COLUMN()-11)),0),0), IF($L512&gt;0,IF(AND(INDIRECT(ADDRESS($L512,44))=0,INDIRECT(ADDRESS($L512,38))&lt;&gt;"UL"),INDIRECT(ADDRESS($L512,COLUMN()-11)),0),0), IF($M512&gt;0,IF(AND(INDIRECT(ADDRESS($M512,44))=0,INDIRECT(ADDRESS($M512,38))&lt;&gt;"UL"),INDIRECT(ADDRESS($M512,COLUMN()-11)),0),0))</f>
        <v>7.4074074074074056E-2</v>
      </c>
      <c r="BO512" s="57" cm="1">
        <f t="array" aca="1" ref="BO512" ca="1">SUM(IF($C512&gt;0,IF(AND(INDIRECT(ADDRESS($C512,44))=0,INDIRECT(ADDRESS($C512,38))&lt;&gt;"UL"),INDIRECT(ADDRESS($C512,COLUMN()-12)),0),0), IF($D512&gt;0,IF(AND(INDIRECT(ADDRESS($D512,44))=0,INDIRECT(ADDRESS($D512,38))&lt;&gt;"UL"),INDIRECT(ADDRESS($D512,COLUMN()-12)),0),0), IF($E512&gt;0,IF(AND(INDIRECT(ADDRESS($E512,44))=0,INDIRECT(ADDRESS($E512,38))&lt;&gt;"UL"),INDIRECT(ADDRESS($E512,COLUMN()-12)),0),0), IF($F512&gt;0,IF(AND(INDIRECT(ADDRESS($F512,44))=0,INDIRECT(ADDRESS($F512,38))&lt;&gt;"UL"),INDIRECT(ADDRESS($F512,COLUMN()-12)),0),0), IF($G512&gt;0,IF(AND(INDIRECT(ADDRESS($G512,44))=0,INDIRECT(ADDRESS($G512,38))&lt;&gt;"UL"),INDIRECT(ADDRESS($G512,COLUMN()-12)),0),0), IF($H512&gt;0,IF(AND(INDIRECT(ADDRESS($H512,44))=0,INDIRECT(ADDRESS($H512,38))&lt;&gt;"UL"),INDIRECT(ADDRESS($H512,COLUMN()-12)),0),0), IF($I512&gt;0,IF(AND(INDIRECT(ADDRESS($I512,44))=0,INDIRECT(ADDRESS($I512,38))&lt;&gt;"UL"),INDIRECT(ADDRESS($I512,COLUMN()-12)),0),0), IF($J512&gt;0,IF(AND(INDIRECT(ADDRESS($J512,44))=0,INDIRECT(ADDRESS($J512,38))&lt;&gt;"UL"),INDIRECT(ADDRESS($J512,COLUMN()-12)),0),0), IF($K512&gt;0,IF(AND(INDIRECT(ADDRESS($K512,44))=0,INDIRECT(ADDRESS($K512,38))&lt;&gt;"UL"),INDIRECT(ADDRESS($K512,COLUMN()-11)),0),0), IF($L512&gt;0,IF(AND(INDIRECT(ADDRESS($L512,44))=0,INDIRECT(ADDRESS($L512,38))&lt;&gt;"UL"),INDIRECT(ADDRESS($L512,COLUMN()-11)),0),0), IF($M512&gt;0,IF(AND(INDIRECT(ADDRESS($M512,44))=0,INDIRECT(ADDRESS($M512,38))&lt;&gt;"UL"),INDIRECT(ADDRESS($M512,COLUMN()-11)),0),0))</f>
        <v>0.14814814814814811</v>
      </c>
      <c r="BP512" s="57" cm="1">
        <f t="array" aca="1" ref="BP512" ca="1">SUM(IF($C512&gt;0,IF(AND(INDIRECT(ADDRESS($C512,44))=0,INDIRECT(ADDRESS($C512,38))&lt;&gt;"UL"),INDIRECT(ADDRESS($C512,COLUMN()-12)),0),0), IF($D512&gt;0,IF(AND(INDIRECT(ADDRESS($D512,44))=0,INDIRECT(ADDRESS($D512,38))&lt;&gt;"UL"),INDIRECT(ADDRESS($D512,COLUMN()-12)),0),0), IF($E512&gt;0,IF(AND(INDIRECT(ADDRESS($E512,44))=0,INDIRECT(ADDRESS($E512,38))&lt;&gt;"UL"),INDIRECT(ADDRESS($E512,COLUMN()-12)),0),0), IF($F512&gt;0,IF(AND(INDIRECT(ADDRESS($F512,44))=0,INDIRECT(ADDRESS($F512,38))&lt;&gt;"UL"),INDIRECT(ADDRESS($F512,COLUMN()-12)),0),0), IF($G512&gt;0,IF(AND(INDIRECT(ADDRESS($G512,44))=0,INDIRECT(ADDRESS($G512,38))&lt;&gt;"UL"),INDIRECT(ADDRESS($G512,COLUMN()-12)),0),0), IF($H512&gt;0,IF(AND(INDIRECT(ADDRESS($H512,44))=0,INDIRECT(ADDRESS($H512,38))&lt;&gt;"UL"),INDIRECT(ADDRESS($H512,COLUMN()-12)),0),0), IF($I512&gt;0,IF(AND(INDIRECT(ADDRESS($I512,44))=0,INDIRECT(ADDRESS($I512,38))&lt;&gt;"UL"),INDIRECT(ADDRESS($I512,COLUMN()-12)),0),0), IF($J512&gt;0,IF(AND(INDIRECT(ADDRESS($J512,44))=0,INDIRECT(ADDRESS($J512,38))&lt;&gt;"UL"),INDIRECT(ADDRESS($J512,COLUMN()-12)),0),0), IF($K512&gt;0,IF(AND(INDIRECT(ADDRESS($K512,44))=0,INDIRECT(ADDRESS($K512,38))&lt;&gt;"UL"),INDIRECT(ADDRESS($K512,COLUMN()-11)),0),0), IF($L512&gt;0,IF(AND(INDIRECT(ADDRESS($L512,44))=0,INDIRECT(ADDRESS($L512,38))&lt;&gt;"UL"),INDIRECT(ADDRESS($L512,COLUMN()-11)),0),0), IF($M512&gt;0,IF(AND(INDIRECT(ADDRESS($M512,44))=0,INDIRECT(ADDRESS($M512,38))&lt;&gt;"UL"),INDIRECT(ADDRESS($M512,COLUMN()-11)),0),0))</f>
        <v>0.14814814814814811</v>
      </c>
      <c r="BQ512" s="57">
        <f t="shared" ref="BQ512:BQ524" ca="1" si="378">IF(AU512="S",BM512,IF(AU512="MS",BN512,IF(AU512="ML",BO512,BP512)))</f>
        <v>0.14814814814814811</v>
      </c>
      <c r="BR512" s="161">
        <f t="shared" ref="BR512:BR524" ca="1" si="379">(((AZ512+BB512+BL512+BQ512)/(AY512+BB512+BK512+BQ512)*AB512^$BR$296)^$BQ$296)*100</f>
        <v>74.197339214853628</v>
      </c>
      <c r="BS512" s="59"/>
      <c r="BT512" s="56">
        <f ca="1">IF(AD512&lt;BG512,((((AY512+BK512)*AB512)+((BE512+BQ512)*(1-AB512))+BF512)*AD512),((((AY512*AB512)+(BE512*(1-AB512))+BF512)*AD512)+(((BK512*AB512)+(BQ512*(1-AB512)))*BG512)))</f>
        <v>4.3849926533004195</v>
      </c>
      <c r="BU512" s="63">
        <f t="shared" ref="BU512:BU524" ca="1" si="380">BT512/N512</f>
        <v>0.14616642177668066</v>
      </c>
      <c r="BV512" s="57" t="s">
        <v>34</v>
      </c>
      <c r="BW512" s="57" cm="1">
        <f t="array" aca="1" ref="BW512" ca="1">SUM(IF($C512&gt;0,IF(AND(INDIRECT(ADDRESS($C512,44))=0,INDIRECT(ADDRESS($C512,38))="UL",ISERROR(SEARCH("Rear",INDIRECT(ADDRESS($C512,33)))),ISERROR(SEARCH("Side",INDIRECT(ADDRESS($C512,33))))),INDIRECT(ADDRESS($C512,COLUMN())),0),0),IF($D512&gt;0,IF(AND(INDIRECT(ADDRESS($D512,44))=0,INDIRECT(ADDRESS($D512,38))="UL",ISERROR(SEARCH("Rear",INDIRECT(ADDRESS($D512,33)))),ISERROR(SEARCH("Side",INDIRECT(ADDRESS($D512,33))))),INDIRECT(ADDRESS($D512,COLUMN())),0),0),IF($E512&gt;0,IF(AND(INDIRECT(ADDRESS($E512,44))=0,INDIRECT(ADDRESS($E512,38))="UL",ISERROR(SEARCH("Rear",INDIRECT(ADDRESS($E512,33)))),ISERROR(SEARCH("Side",INDIRECT(ADDRESS($E512,33))))),INDIRECT(ADDRESS($E512,COLUMN())),0),0),IF($F512&gt;0,IF(AND(INDIRECT(ADDRESS($F512,44))=0,INDIRECT(ADDRESS($F512,38))="UL",ISERROR(SEARCH("Rear",INDIRECT(ADDRESS($F512,33)))),ISERROR(SEARCH("Side",INDIRECT(ADDRESS($F512,33))))),INDIRECT(ADDRESS($F512,COLUMN())),0),0),IF($G512&gt;0,IF(AND(INDIRECT(ADDRESS($G512,44))=0,INDIRECT(ADDRESS($G512,38))="UL",ISERROR(SEARCH("Rear",INDIRECT(ADDRESS($G512,33)))),ISERROR(SEARCH("Side",INDIRECT(ADDRESS($G512,33))))),INDIRECT(ADDRESS($G512,COLUMN())),0),0),IF($H512&gt;0,IF(AND(INDIRECT(ADDRESS($H512,44))=0,INDIRECT(ADDRESS($H512,38))="UL",ISERROR(SEARCH("Rear",INDIRECT(ADDRESS($H512,33)))),ISERROR(SEARCH("Side",INDIRECT(ADDRESS($H512,33))))),INDIRECT(ADDRESS($H512,COLUMN())),0),0),IF($I512&gt;0,IF(AND(INDIRECT(ADDRESS($I512,44))=0,INDIRECT(ADDRESS($I512,38))="UL",ISERROR(SEARCH("Rear",INDIRECT(ADDRESS($I512,33)))),ISERROR(SEARCH("Side",INDIRECT(ADDRESS($I512,33))))),INDIRECT(ADDRESS($I512,COLUMN())),0),0),IF($J512&gt;0,IF(AND(INDIRECT(ADDRESS($J512,44))=0,INDIRECT(ADDRESS($J512,38))="UL",ISERROR(SEARCH("Rear",INDIRECT(ADDRESS($J512,33)))),ISERROR(SEARCH("Side",INDIRECT(ADDRESS($J512,33))))),INDIRECT(ADDRESS($J512,COLUMN())),0),0),IF($K512&gt;0,IF(AND(INDIRECT(ADDRESS($K512,44))=0,INDIRECT(ADDRESS($K512,38))="UL",ISERROR(SEARCH("Rear",INDIRECT(ADDRESS($K512,33)))),ISERROR(SEARCH("Side",INDIRECT(ADDRESS($K512,33))))),INDIRECT(ADDRESS($K512,COLUMN())),0),0),IF($L512&gt;0,IF(AND(INDIRECT(ADDRESS($L512,44))=0,INDIRECT(ADDRESS($L512,38))="UL",ISERROR(SEARCH("Rear",INDIRECT(ADDRESS($L512,33)))),ISERROR(SEARCH("Side",INDIRECT(ADDRESS($L512,33))))),INDIRECT(ADDRESS($L512,COLUMN())),0),0),IF($M512&gt;0,IF(AND(INDIRECT(ADDRESS($M512,44))=0,INDIRECT(ADDRESS($M512,38))="UL",ISERROR(SEARCH("Rear",INDIRECT(ADDRESS($M512,33)))),ISERROR(SEARCH("Side",INDIRECT(ADDRESS($M512,33))))),INDIRECT(ADDRESS($M512,COLUMN())),0),0))</f>
        <v>0.77777777777777768</v>
      </c>
      <c r="BX512" s="57">
        <f t="shared" ref="BX512:BX524" ca="1" si="381">IF(BV512="S",AV512,BW512)</f>
        <v>0.77777777777777768</v>
      </c>
      <c r="BY512" s="57" cm="1">
        <f t="array" aca="1" ref="BY512" ca="1">SUM(IF($C512&gt;0,IF(AND(INDIRECT(ADDRESS($C512,44))=0,INDIRECT(ADDRESS($C512,38))="UL"),INDIRECT(ADDRESS($C512,COLUMN())),0),0),IF($D512&gt;0,IF(AND(INDIRECT(ADDRESS($D512,44))=0,INDIRECT(ADDRESS($D512,38))="UL"),INDIRECT(ADDRESS($D512,COLUMN())),0),0),IF($E512&gt;0,IF(AND(INDIRECT(ADDRESS($E512,44))=0,INDIRECT(ADDRESS($E512,38))="UL"),INDIRECT(ADDRESS($E512,COLUMN())),0),0),IF($F512&gt;0,IF(AND(INDIRECT(ADDRESS($F512,44))=0,INDIRECT(ADDRESS($F512,38))="UL"),INDIRECT(ADDRESS($F512,COLUMN())),0),0),IF($G512&gt;0,IF(AND(INDIRECT(ADDRESS($G512,44))=0,INDIRECT(ADDRESS($G512,38))="UL"),INDIRECT(ADDRESS($G512,COLUMN())),0),0),IF($H512&gt;0,IF(AND(INDIRECT(ADDRESS($H512,44))=0,INDIRECT(ADDRESS($H512,38))="UL"),INDIRECT(ADDRESS($H512,COLUMN())),0),0),IF($I512&gt;0,IF(AND(INDIRECT(ADDRESS($I512,44))=0,INDIRECT(ADDRESS($I512,38))="UL"),INDIRECT(ADDRESS($I512,COLUMN())),0),0),IF($J512&gt;0,IF(AND(INDIRECT(ADDRESS($J512,44))=0,INDIRECT(ADDRESS($J512,38))="UL"),INDIRECT(ADDRESS($J512,COLUMN())),0),0),IF($K512&gt;0,IF(AND(INDIRECT(ADDRESS($K512,44))=0,INDIRECT(ADDRESS($K512,38))="UL"),INDIRECT(ADDRESS($K512,COLUMN())),0),0),IF($L512&gt;0,IF(AND(INDIRECT(ADDRESS($L512,44))=0,INDIRECT(ADDRESS($L512,38))="UL"),INDIRECT(ADDRESS($L512,COLUMN())),0),0),IF($M512&gt;0,IF(AND(INDIRECT(ADDRESS($M512,44))=0,INDIRECT(ADDRESS($M512,38))="UL"),INDIRECT(ADDRESS($M512,COLUMN())),0),0))</f>
        <v>0.25925925925925924</v>
      </c>
      <c r="BZ512" s="57" cm="1">
        <f t="array" aca="1" ref="BZ512" ca="1">SUM(IF($C512&gt;0,IF(AND(INDIRECT(ADDRESS($C512,44))=0,INDIRECT(ADDRESS($C512,38))="UL"),INDIRECT(ADDRESS($C512,COLUMN())),0),0),IF($D512&gt;0,IF(AND(INDIRECT(ADDRESS($D512,44))=0,INDIRECT(ADDRESS($D512,38))="UL"),INDIRECT(ADDRESS($D512,COLUMN())),0),0),IF($E512&gt;0,IF(AND(INDIRECT(ADDRESS($E512,44))=0,INDIRECT(ADDRESS($E512,38))="UL"),INDIRECT(ADDRESS($E512,COLUMN())),0),0),IF($F512&gt;0,IF(AND(INDIRECT(ADDRESS($F512,44))=0,INDIRECT(ADDRESS($F512,38))="UL"),INDIRECT(ADDRESS($F512,COLUMN())),0),0),IF($G512&gt;0,IF(AND(INDIRECT(ADDRESS($G512,44))=0,INDIRECT(ADDRESS($G512,38))="UL"),INDIRECT(ADDRESS($G512,COLUMN())),0),0),IF($H512&gt;0,IF(AND(INDIRECT(ADDRESS($H512,44))=0,INDIRECT(ADDRESS($H512,38))="UL"),INDIRECT(ADDRESS($H512,COLUMN())),0),0),IF($I512&gt;0,IF(AND(INDIRECT(ADDRESS($I512,44))=0,INDIRECT(ADDRESS($I512,38))="UL"),INDIRECT(ADDRESS($I512,COLUMN())),0),0),IF($J512&gt;0,IF(AND(INDIRECT(ADDRESS($J512,44))=0,INDIRECT(ADDRESS($J512,38))="UL"),INDIRECT(ADDRESS($J512,COLUMN())),0),0),IF($K512&gt;0,IF(AND(INDIRECT(ADDRESS($K512,44))=0,INDIRECT(ADDRESS($K512,38))="UL"),INDIRECT(ADDRESS($K512,COLUMN())),0),0),IF($L512&gt;0,IF(AND(INDIRECT(ADDRESS($L512,44))=0,INDIRECT(ADDRESS($L512,38))="UL"),INDIRECT(ADDRESS($L512,COLUMN())),0),0),IF($M512&gt;0,IF(AND(INDIRECT(ADDRESS($M512,44))=0,INDIRECT(ADDRESS($M512,38))="UL"),INDIRECT(ADDRESS($M512,COLUMN())),0),0))</f>
        <v>7.407407407407407E-2</v>
      </c>
      <c r="CA512" s="57">
        <f t="shared" ref="CA512:CA524" ca="1" si="382">IF(BV512="S",BY512,BZ512)</f>
        <v>7.407407407407407E-2</v>
      </c>
      <c r="CB512" s="57" cm="1">
        <f t="array" aca="1" ref="CB512" ca="1">SUM(IF($C512&gt;0,IF(AND(INDIRECT(ADDRESS($C512,44))=0,INDIRECT(ADDRESS($C512,38))&lt;&gt;"UL"),INDIRECT(ADDRESS($C512,COLUMN())),0),0),IF($D512&gt;0,IF(AND(INDIRECT(ADDRESS($D512,44))=0,INDIRECT(ADDRESS($D512,38))&lt;&gt;"UL"),INDIRECT(ADDRESS($D512,COLUMN())),0),0),IF($E512&gt;0,IF(AND(INDIRECT(ADDRESS($E512,44))=0,INDIRECT(ADDRESS($E512,38))&lt;&gt;"UL"),INDIRECT(ADDRESS($E512,COLUMN())),0),0),IF($F512&gt;0,IF(AND(INDIRECT(ADDRESS($F512,44))=0,INDIRECT(ADDRESS($F512,38))&lt;&gt;"UL"),INDIRECT(ADDRESS($F512,COLUMN())),0),0),IF($G512&gt;0,IF(AND(INDIRECT(ADDRESS($G512,44))=0,INDIRECT(ADDRESS($G512,38))&lt;&gt;"UL"),INDIRECT(ADDRESS($G512,COLUMN())),0),0),IF($H512&gt;0,IF(AND(INDIRECT(ADDRESS($H512,44))=0,INDIRECT(ADDRESS($H512,38))&lt;&gt;"UL"),INDIRECT(ADDRESS($H512,COLUMN())),0),0),IF($I512&gt;0,IF(AND(INDIRECT(ADDRESS($I512,44))=0,INDIRECT(ADDRESS($I512,38))&lt;&gt;"UL"),INDIRECT(ADDRESS($I512,COLUMN())),0),0),IF($J512&gt;0,IF(AND(INDIRECT(ADDRESS($J512,44))=0,INDIRECT(ADDRESS($J512,38))&lt;&gt;"UL"),INDIRECT(ADDRESS($J512,COLUMN())),0),0),IF($K512&gt;0,IF(AND(INDIRECT(ADDRESS($K512,44))=0,INDIRECT(ADDRESS($K512,38))&lt;&gt;"UL"),INDIRECT(ADDRESS($K512,COLUMN())),0),0),IF($L512&gt;0,IF(AND(INDIRECT(ADDRESS($L512,44))=0,INDIRECT(ADDRESS($L512,38))&lt;&gt;"UL"),INDIRECT(ADDRESS($L512,COLUMN())),0),0),IF($M512&gt;0,IF(AND(INDIRECT(ADDRESS($M512,44))=0,INDIRECT(ADDRESS($M512,38))&lt;&gt;"UL"),INDIRECT(ADDRESS($M512,COLUMN())),0),0))</f>
        <v>0</v>
      </c>
      <c r="CC512" s="57">
        <f t="shared" ref="CC512:CC524" ca="1" si="383">IF(BV512="S",BH512,CB512)</f>
        <v>0</v>
      </c>
      <c r="CD512" s="57" cm="1">
        <f t="array" aca="1" ref="CD512" ca="1">SUM(IF($C512&gt;0,IF(AND(INDIRECT(ADDRESS($C512,44))=0,INDIRECT(ADDRESS($C512,38))&lt;&gt;"UL"),INDIRECT(ADDRESS($C512,COLUMN())),0),0),IF($D512&gt;0,IF(AND(INDIRECT(ADDRESS($D512,44))=0,INDIRECT(ADDRESS($D512,38))&lt;&gt;"UL"),INDIRECT(ADDRESS($D512,COLUMN())),0),0),IF($E512&gt;0,IF(AND(INDIRECT(ADDRESS($E512,44))=0,INDIRECT(ADDRESS($E512,38))&lt;&gt;"UL"),INDIRECT(ADDRESS($E512,COLUMN())),0),0),IF($F512&gt;0,IF(AND(INDIRECT(ADDRESS($F512,44))=0,INDIRECT(ADDRESS($F512,38))&lt;&gt;"UL"),INDIRECT(ADDRESS($F512,COLUMN())),0),0),IF($G512&gt;0,IF(AND(INDIRECT(ADDRESS($G512,44))=0,INDIRECT(ADDRESS($G512,38))&lt;&gt;"UL"),INDIRECT(ADDRESS($G512,COLUMN())),0),0),IF($H512&gt;0,IF(AND(INDIRECT(ADDRESS($H512,44))=0,INDIRECT(ADDRESS($H512,38))&lt;&gt;"UL"),INDIRECT(ADDRESS($H512,COLUMN())),0),0),IF($I512&gt;0,IF(AND(INDIRECT(ADDRESS($I512,44))=0,INDIRECT(ADDRESS($I512,38))&lt;&gt;"UL"),INDIRECT(ADDRESS($I512,COLUMN())),0),0),IF($J512&gt;0,IF(AND(INDIRECT(ADDRESS($J512,44))=0,INDIRECT(ADDRESS($J512,38))&lt;&gt;"UL"),INDIRECT(ADDRESS($J512,COLUMN())),0),0),IF($K512&gt;0,IF(AND(INDIRECT(ADDRESS($K512,44))=0,INDIRECT(ADDRESS($K512,38))&lt;&gt;"UL"),INDIRECT(ADDRESS($K512,COLUMN())),0),0),IF($L512&gt;0,IF(AND(INDIRECT(ADDRESS($L512,44))=0,INDIRECT(ADDRESS($L512,38))&lt;&gt;"UL"),INDIRECT(ADDRESS($L512,COLUMN())),0),0),IF($M512&gt;0,IF(AND(INDIRECT(ADDRESS($M512,44))=0,INDIRECT(ADDRESS($M512,38))&lt;&gt;"UL"),INDIRECT(ADDRESS($M512,COLUMN())),0),0))</f>
        <v>0</v>
      </c>
      <c r="CE512" s="57" cm="1">
        <f t="array" aca="1" ref="CE512" ca="1">SUM(IF($C512&gt;0,IF(AND(INDIRECT(ADDRESS($C512,44))=0,INDIRECT(ADDRESS($C512,38))&lt;&gt;"UL"),INDIRECT(ADDRESS($C512,COLUMN())),0),0),IF($D512&gt;0,IF(AND(INDIRECT(ADDRESS($D512,44))=0,INDIRECT(ADDRESS($D512,38))&lt;&gt;"UL"),INDIRECT(ADDRESS($D512,COLUMN())),0),0),IF($E512&gt;0,IF(AND(INDIRECT(ADDRESS($E512,44))=0,INDIRECT(ADDRESS($E512,38))&lt;&gt;"UL"),INDIRECT(ADDRESS($E512,COLUMN())),0),0),IF($F512&gt;0,IF(AND(INDIRECT(ADDRESS($F512,44))=0,INDIRECT(ADDRESS($F512,38))&lt;&gt;"UL"),INDIRECT(ADDRESS($F512,COLUMN())),0),0),IF($G512&gt;0,IF(AND(INDIRECT(ADDRESS($G512,44))=0,INDIRECT(ADDRESS($G512,38))&lt;&gt;"UL"),INDIRECT(ADDRESS($G512,COLUMN())),0),0),IF($H512&gt;0,IF(AND(INDIRECT(ADDRESS($H512,44))=0,INDIRECT(ADDRESS($H512,38))&lt;&gt;"UL"),INDIRECT(ADDRESS($H512,COLUMN())),0),0),IF($I512&gt;0,IF(AND(INDIRECT(ADDRESS($I512,44))=0,INDIRECT(ADDRESS($I512,38))&lt;&gt;"UL"),INDIRECT(ADDRESS($I512,COLUMN())),0),0),IF($J512&gt;0,IF(AND(INDIRECT(ADDRESS($J512,44))=0,INDIRECT(ADDRESS($J512,38))&lt;&gt;"UL"),INDIRECT(ADDRESS($J512,COLUMN())),0),0),IF($K512&gt;0,IF(AND(INDIRECT(ADDRESS($K512,44))=0,INDIRECT(ADDRESS($K512,38))&lt;&gt;"UL"),INDIRECT(ADDRESS($K512,COLUMN())),0),0),IF($L512&gt;0,IF(AND(INDIRECT(ADDRESS($L512,44))=0,INDIRECT(ADDRESS($L512,38))&lt;&gt;"UL"),INDIRECT(ADDRESS($L512,COLUMN())),0),0),IF($M512&gt;0,IF(AND(INDIRECT(ADDRESS($M512,44))=0,INDIRECT(ADDRESS($M512,38))&lt;&gt;"UL"),INDIRECT(ADDRESS($M512,COLUMN())),0),0))</f>
        <v>0</v>
      </c>
      <c r="CF512" s="57">
        <f t="shared" ref="CF512:CF524" ca="1" si="384">IF(BV512="S",CD512,CE512)</f>
        <v>0</v>
      </c>
      <c r="CG512" s="57">
        <f t="shared" ref="CG512:CG524" ca="1" si="385">IF(AD512&lt;BG512,((((BX512+CC512)*AB512)+((CA512+CF512)*(1-AB512)))*AD512),((((BX512*AB512)+((CA512)*(1-AB512)))*AD512)+(((CC512*AB512)+((CF512))*(1-AB512)))*BG512))</f>
        <v>1.5889364873438891</v>
      </c>
      <c r="CH512" s="57">
        <f t="shared" ref="CH512:CH524" ca="1" si="386">CG512/N512</f>
        <v>5.2964549578129641E-2</v>
      </c>
      <c r="CI512" s="19">
        <f t="shared" ref="CI512:CI524" ca="1" si="387">AD512*X512</f>
        <v>16.782657082080807</v>
      </c>
      <c r="CJ512" s="19"/>
      <c r="CK512" s="57" cm="1">
        <f t="array" aca="1" ref="CK512" ca="1">IF(AU512="S", SUM(IF($C512&gt;0,IF(INDIRECT(ADDRESS($C512,43))&lt;&gt;1,INDIRECT(ADDRESS($C512,48)),0),0), IF($D512&gt;0,IF(INDIRECT(ADDRESS($D512,43))&lt;&gt;1,INDIRECT(ADDRESS($D512,48)),0),0), IF($E512&gt;0,IF(INDIRECT(ADDRESS($E512,43))&lt;&gt;1,INDIRECT(ADDRESS($E512,48)),0),0), IF($F512&gt;0,IF(INDIRECT(ADDRESS($F512,43))&lt;&gt;1,INDIRECT(ADDRESS($F512,48)),0),0), IF($G512&gt;0,IF(INDIRECT(ADDRESS($G512,43))&lt;&gt;1,INDIRECT(ADDRESS($G512,48)),0),0), IF($H512&gt;0,IF(INDIRECT(ADDRESS($H512,43))&lt;&gt;1,INDIRECT(ADDRESS($H512,48)),0),0), IF($I512&gt;0,IF(INDIRECT(ADDRESS($I512,43))&lt;&gt;1,INDIRECT(ADDRESS($I512,48)),0),0), IF($J512&gt;0,IF(INDIRECT(ADDRESS($J512,43))&lt;&gt;1,INDIRECT(ADDRESS($J512,48)),0),0), IF($K512&gt;0,IF(INDIRECT(ADDRESS($K512,43))&lt;&gt;1,INDIRECT(ADDRESS($K512,48)),0),0), IF($L512&gt;0,IF(INDIRECT(ADDRESS($L512,43))&lt;&gt;1,INDIRECT(ADDRESS($L512,48)),0),0), IF($M512&gt;0,IF(INDIRECT(ADDRESS($M512,43))&lt;&gt;1,INDIRECT(ADDRESS($M512,48)),0),0)), IF(AU512="L",SUM(IF($C512&gt;0,IF(INDIRECT(ADDRESS($C512,43))&lt;&gt;1,INDIRECT(ADDRESS($C512,50)),0),0), IF($D512&gt;0,IF(INDIRECT(ADDRESS($D512,43))&lt;&gt;1,INDIRECT(ADDRESS($D512,50)),0),0), IF($E512&gt;0,IF(INDIRECT(ADDRESS($E512,43))&lt;&gt;1,INDIRECT(ADDRESS($E512,50)),0),0), IF($F512&gt;0,IF(INDIRECT(ADDRESS($F512,43))&lt;&gt;1,INDIRECT(ADDRESS($F512,50)),0),0), IF($G512&gt;0,IF(INDIRECT(ADDRESS($G512,43))&lt;&gt;1,INDIRECT(ADDRESS($G512,50)),0),0), IF($G512&gt;0,IF(INDIRECT(ADDRESS($G512,43))&lt;&gt;1,INDIRECT(ADDRESS($G512,50)),0),0), IF($H512&gt;0,IF(INDIRECT(ADDRESS($H512,43))&lt;&gt;1,INDIRECT(ADDRESS($H512,50)),0),0), IF($I512&gt;0,IF(INDIRECT(ADDRESS($I512,43))&lt;&gt;1,INDIRECT(ADDRESS($I512,50)),0),0), IF($J512&gt;0,IF(INDIRECT(ADDRESS($J512,43))&lt;&gt;1,INDIRECT(ADDRESS($J512,50)),0),0), IF($K512&gt;0,IF(INDIRECT(ADDRESS($K512,43))&lt;&gt;1,INDIRECT(ADDRESS($K512,50)),0),0), IF($L512&gt;0,IF(INDIRECT(ADDRESS($L512,43))&lt;&gt;1,INDIRECT(ADDRESS($L512,50)),0),0), IF($M512&gt;0,IF(INDIRECT(ADDRESS($M512,43))&lt;&gt;1,INDIRECT(ADDRESS($M512,50)),0),0)), SUM(IF($C512&gt;0,IF(INDIRECT(ADDRESS($C512,43))&lt;&gt;1,INDIRECT(ADDRESS($C512,49)),0),0), IF($D512&gt;0,IF(INDIRECT(ADDRESS($D512,43))&lt;&gt;1,INDIRECT(ADDRESS($D512,49)),0),0), IF($E512&gt;0,IF(INDIRECT(ADDRESS($E512,43))&lt;&gt;1,INDIRECT(ADDRESS($E512,49)),0),0), IF($F512&gt;0,IF(INDIRECT(ADDRESS($F512,43))&lt;&gt;1,INDIRECT(ADDRESS($F512,49)),0),0), IF($G512&gt;0,IF(INDIRECT(ADDRESS($G512,43))&lt;&gt;1,INDIRECT(ADDRESS($G512,49)),0),0), IF($G512&gt;0,IF(INDIRECT(ADDRESS($G512,43))&lt;&gt;1,INDIRECT(ADDRESS($G512,49)),0),0), IF($H512&gt;0,IF(INDIRECT(ADDRESS($H512,43))&lt;&gt;1,INDIRECT(ADDRESS($H512,49)),0),0), IF($I512&gt;0,IF(INDIRECT(ADDRESS($I512,43))&lt;&gt;1,INDIRECT(ADDRESS($I512,49)),0),0), IF($J512&gt;0,IF(INDIRECT(ADDRESS($J512,43))&lt;&gt;1,INDIRECT(ADDRESS($J512,49)),0),0), IF($K512&gt;0,IF(INDIRECT(ADDRESS($K512,43))&lt;&gt;1,INDIRECT(ADDRESS($K512,49)),0),0), IF($L512&gt;0,IF(INDIRECT(ADDRESS($L512,43))&lt;&gt;1,INDIRECT(ADDRESS($L512,49)),0),0), IF($M512&gt;0,IF(INDIRECT(ADDRESS($M512,43))&lt;&gt;1,INDIRECT(ADDRESS($M512,49)),0),0))))</f>
        <v>1.5555555555555554</v>
      </c>
      <c r="CL512" s="57" cm="1">
        <f t="array" aca="1" ref="CL512" ca="1">1.5*SUM(IF($C512&gt;0,IF(INDIRECT(ADDRESS($C512,44))=1,INDIRECT(ADDRESS($C512,47)),0),0),IF($D512&gt;0,IF(INDIRECT(ADDRESS($D512,44))=1,INDIRECT(ADDRESS($CF487,47)),0),0),IF($E512&gt;0,IF(INDIRECT(ADDRESS($E512,44))=1,INDIRECT(ADDRESS($E512,47)),0),0),IF($F512&gt;0,IF(INDIRECT(ADDRESS($F512,44))=1,INDIRECT(ADDRESS($F512,47)),0),0),IF($G512&gt;0,IF(INDIRECT(ADDRESS($G512,44))=1,INDIRECT(ADDRESS($G512,47)),0),0),IF($G512&gt;0,IF(INDIRECT(ADDRESS($G512,44))=1,INDIRECT(ADDRESS($G512,47)),0),0),IF($H512&gt;0,IF(INDIRECT(ADDRESS($H512,44))=1,INDIRECT(ADDRESS($H512,47)),0),0),IF($I512&gt;0,IF(INDIRECT(ADDRESS($I512,44))=1,INDIRECT(ADDRESS($I512,47)),0),0),IF($J512&gt;0,IF(INDIRECT(ADDRESS($J512,44))=1,INDIRECT(ADDRESS($J512,47)),0),0),IF($K512&gt;0,IF(INDIRECT(ADDRESS($K512,44))=1,INDIRECT(ADDRESS($K512,47)),0),0),IF($L512&gt;0,IF(INDIRECT(ADDRESS($L512,44))=1,INDIRECT(ADDRESS($L512,47)),0),0),IF($M512&gt;0,IF(INDIRECT(ADDRESS($M512,44))=1,INDIRECT(ADDRESS($M512,47)),0),0))</f>
        <v>0</v>
      </c>
      <c r="CM512" s="56">
        <f t="shared" ref="CM512:CM524" ca="1" si="388">((BU512/$BU$34)^$BU$296)</f>
        <v>1.0760532155407103</v>
      </c>
      <c r="CN512" s="59"/>
    </row>
    <row r="513" spans="1:92" x14ac:dyDescent="0.25">
      <c r="A513" s="65" t="s">
        <v>564</v>
      </c>
      <c r="B513" s="74">
        <v>435</v>
      </c>
      <c r="C513" s="74">
        <v>452</v>
      </c>
      <c r="D513" s="74">
        <v>453</v>
      </c>
      <c r="E513" s="74">
        <v>467</v>
      </c>
      <c r="F513" s="74"/>
      <c r="G513" s="74"/>
      <c r="H513" s="74"/>
      <c r="I513" s="74"/>
      <c r="J513" s="74"/>
      <c r="K513" s="74"/>
      <c r="L513" s="74"/>
      <c r="M513" s="74"/>
      <c r="N513" s="67">
        <f t="shared" ca="1" si="368"/>
        <v>30</v>
      </c>
      <c r="O513" s="67" t="str" cm="1">
        <f t="array" aca="1" ref="O513" ca="1">INDIRECT(ADDRESS($B513,COLUMN()))</f>
        <v>Fighter</v>
      </c>
      <c r="P513" s="67" cm="1">
        <f t="array" aca="1" ref="P513" ca="1">INDIRECT(ADDRESS($B513,COLUMN()))</f>
        <v>3</v>
      </c>
      <c r="Q513" s="67" cm="1">
        <f t="array" aca="1" ref="Q513" ca="1">INDIRECT(ADDRESS($B513,COLUMN()))</f>
        <v>0</v>
      </c>
      <c r="R513" s="67" cm="1">
        <f t="array" aca="1" ref="R513" ca="1">INDIRECT(ADDRESS($B513,COLUMN()))</f>
        <v>0</v>
      </c>
      <c r="S513" s="67" cm="1">
        <f t="array" aca="1" ref="S513" ca="1">INDIRECT(ADDRESS($B513,COLUMN()))</f>
        <v>2</v>
      </c>
      <c r="T513" s="67" t="str" cm="1">
        <f t="array" aca="1" ref="T513" ca="1">INDIRECT(ADDRESS($B513,COLUMN()))</f>
        <v>1-7</v>
      </c>
      <c r="U513" s="67" cm="1">
        <f t="array" aca="1" ref="U513" ca="1">INDIRECT(ADDRESS($B513,COLUMN()))</f>
        <v>7</v>
      </c>
      <c r="V513" s="67" cm="1">
        <f t="array" aca="1" ref="V513" ca="1">INDIRECT(ADDRESS($B513,COLUMN()))</f>
        <v>0</v>
      </c>
      <c r="W513" s="67" cm="1">
        <f t="array" aca="1" ref="W513" ca="1">INDIRECT(ADDRESS($B513,COLUMN()))</f>
        <v>4</v>
      </c>
      <c r="X513" s="67" cm="1">
        <f t="array" aca="1" ref="X513" ca="1">INDIRECT(ADDRESS($B513,COLUMN()))</f>
        <v>7</v>
      </c>
      <c r="Y513" s="67" cm="1">
        <f t="array" aca="1" ref="Y513" ca="1">INDIRECT(ADDRESS($B513,COLUMN()))</f>
        <v>2</v>
      </c>
      <c r="Z513" s="67" cm="1">
        <f t="array" aca="1" ref="Z513" ca="1">INDIRECT(ADDRESS($B513,COLUMN()))</f>
        <v>5</v>
      </c>
      <c r="AA513" s="67">
        <f t="shared" si="369"/>
        <v>0</v>
      </c>
      <c r="AB513" s="56">
        <f t="shared" ca="1" si="370"/>
        <v>0.83652672436050002</v>
      </c>
      <c r="AC513" s="56">
        <f t="shared" ca="1" si="371"/>
        <v>0.91905026878061546</v>
      </c>
      <c r="AD513" s="56">
        <f t="shared" ca="1" si="372"/>
        <v>2.3975224402972581</v>
      </c>
      <c r="AF513" s="52"/>
      <c r="AG513" s="52"/>
      <c r="AH513" s="57"/>
      <c r="AI513" s="57"/>
      <c r="AJ513" s="57"/>
      <c r="AK513" s="57"/>
      <c r="AL513" s="57"/>
      <c r="AM513" s="57"/>
      <c r="AN513" s="57"/>
      <c r="AO513" s="57"/>
      <c r="AP513" s="57"/>
      <c r="AQ513" s="57"/>
      <c r="AR513" s="57"/>
      <c r="AS513" s="57"/>
      <c r="AT513" s="52"/>
      <c r="AU513" s="54" t="s">
        <v>117</v>
      </c>
      <c r="AV513" s="57" cm="1">
        <f t="array" aca="1" ref="AV513" ca="1">SUM(IF($C513&gt;0,IF(AND(INDIRECT(ADDRESS($C513,44))=0,INDIRECT(ADDRESS($C513,38))="UL",ISERROR(SEARCH("Rear",INDIRECT(ADDRESS($C513,33)))),ISERROR(SEARCH("Side",INDIRECT(ADDRESS($C513,33))))),INDIRECT(ADDRESS($C513,COLUMN())),0),0),IF($D513&gt;0,IF(AND(INDIRECT(ADDRESS($D513,44))=0,INDIRECT(ADDRESS($D513,38))="UL",ISERROR(SEARCH("Rear",INDIRECT(ADDRESS($D513,33)))),ISERROR(SEARCH("Side",INDIRECT(ADDRESS($D513,33))))),INDIRECT(ADDRESS($D513,COLUMN())),0),0),IF($E513&gt;0,IF(AND(INDIRECT(ADDRESS($E513,44))=0,INDIRECT(ADDRESS($E513,38))="UL",ISERROR(SEARCH("Rear",INDIRECT(ADDRESS($E513,33)))),ISERROR(SEARCH("Side",INDIRECT(ADDRESS($E513,33))))),INDIRECT(ADDRESS($E513,COLUMN())),0),0),IF($F513&gt;0,IF(AND(INDIRECT(ADDRESS($F513,44))=0,INDIRECT(ADDRESS($F513,38))="UL",ISERROR(SEARCH("Rear",INDIRECT(ADDRESS($F513,33)))),ISERROR(SEARCH("Side",INDIRECT(ADDRESS($F513,33))))),INDIRECT(ADDRESS($F513,COLUMN())),0),0),IF($G513&gt;0,IF(AND(INDIRECT(ADDRESS($G513,44))=0,INDIRECT(ADDRESS($G513,38))="UL",ISERROR(SEARCH("Rear",INDIRECT(ADDRESS($G513,33)))),ISERROR(SEARCH("Side",INDIRECT(ADDRESS($G513,33))))),INDIRECT(ADDRESS($G513,COLUMN())),0),0),IF($H513&gt;0,IF(AND(INDIRECT(ADDRESS($H513,44))=0,INDIRECT(ADDRESS($H513,38))="UL",ISERROR(SEARCH("Rear",INDIRECT(ADDRESS($H513,33)))),ISERROR(SEARCH("Side",INDIRECT(ADDRESS($H513,33))))),INDIRECT(ADDRESS($H513,COLUMN())),0),0),IF($I513&gt;0,IF(AND(INDIRECT(ADDRESS($I513,44))=0,INDIRECT(ADDRESS($I513,38))="UL",ISERROR(SEARCH("Rear",INDIRECT(ADDRESS($I513,33)))),ISERROR(SEARCH("Side",INDIRECT(ADDRESS($I513,33))))),INDIRECT(ADDRESS($I513,COLUMN())),0),0),IF($J513&gt;0,IF(AND(INDIRECT(ADDRESS($J513,44))=0,INDIRECT(ADDRESS($J513,38))="UL",ISERROR(SEARCH("Rear",INDIRECT(ADDRESS($J513,33)))),ISERROR(SEARCH("Side",INDIRECT(ADDRESS($J513,33))))),INDIRECT(ADDRESS($J513,COLUMN())),0),0),IF($K513&gt;0,IF(AND(INDIRECT(ADDRESS($K513,44))=0,INDIRECT(ADDRESS($K513,38))="UL",ISERROR(SEARCH("Rear",INDIRECT(ADDRESS($K513,33)))),ISERROR(SEARCH("Side",INDIRECT(ADDRESS($K513,33))))),INDIRECT(ADDRESS($K513,COLUMN())),0),0),IF($L513&gt;0,IF(AND(INDIRECT(ADDRESS($L513,44))=0,INDIRECT(ADDRESS($L513,38))="UL",ISERROR(SEARCH("Rear",INDIRECT(ADDRESS($L513,33)))),ISERROR(SEARCH("Side",INDIRECT(ADDRESS($L513,33))))),INDIRECT(ADDRESS($L513,COLUMN())),0),0),IF($M513&gt;0,IF(AND(INDIRECT(ADDRESS($M513,44))=0,INDIRECT(ADDRESS($M513,38))="UL",ISERROR(SEARCH("Rear",INDIRECT(ADDRESS($M513,33)))),ISERROR(SEARCH("Side",INDIRECT(ADDRESS($M513,33))))),INDIRECT(ADDRESS($M513,COLUMN())),0),0))</f>
        <v>0.22222222222222221</v>
      </c>
      <c r="AW513" s="57" cm="1">
        <f t="array" aca="1" ref="AW513" ca="1">SUM(IF($C513&gt;0,IF(AND(INDIRECT(ADDRESS($C513,44))=0,INDIRECT(ADDRESS($C513,38))="UL",ISERROR(SEARCH("Rear",INDIRECT(ADDRESS($C513,33)))),ISERROR(SEARCH("Side",INDIRECT(ADDRESS($C513,33))))),INDIRECT(ADDRESS($C513,COLUMN())),0),0),IF($D513&gt;0,IF(AND(INDIRECT(ADDRESS($D513,44))=0,INDIRECT(ADDRESS($D513,38))="UL",ISERROR(SEARCH("Rear",INDIRECT(ADDRESS($D513,33)))),ISERROR(SEARCH("Side",INDIRECT(ADDRESS($D513,33))))),INDIRECT(ADDRESS($D513,COLUMN())),0),0),IF($E513&gt;0,IF(AND(INDIRECT(ADDRESS($E513,44))=0,INDIRECT(ADDRESS($E513,38))="UL",ISERROR(SEARCH("Rear",INDIRECT(ADDRESS($E513,33)))),ISERROR(SEARCH("Side",INDIRECT(ADDRESS($E513,33))))),INDIRECT(ADDRESS($E513,COLUMN())),0),0),IF($F513&gt;0,IF(AND(INDIRECT(ADDRESS($F513,44))=0,INDIRECT(ADDRESS($F513,38))="UL",ISERROR(SEARCH("Rear",INDIRECT(ADDRESS($F513,33)))),ISERROR(SEARCH("Side",INDIRECT(ADDRESS($F513,33))))),INDIRECT(ADDRESS($F513,COLUMN())),0),0),IF($G513&gt;0,IF(AND(INDIRECT(ADDRESS($G513,44))=0,INDIRECT(ADDRESS($G513,38))="UL",ISERROR(SEARCH("Rear",INDIRECT(ADDRESS($G513,33)))),ISERROR(SEARCH("Side",INDIRECT(ADDRESS($G513,33))))),INDIRECT(ADDRESS($G513,COLUMN())),0),0),IF($H513&gt;0,IF(AND(INDIRECT(ADDRESS($H513,44))=0,INDIRECT(ADDRESS($H513,38))="UL",ISERROR(SEARCH("Rear",INDIRECT(ADDRESS($H513,33)))),ISERROR(SEARCH("Side",INDIRECT(ADDRESS($H513,33))))),INDIRECT(ADDRESS($H513,COLUMN())),0),0),IF($I513&gt;0,IF(AND(INDIRECT(ADDRESS($I513,44))=0,INDIRECT(ADDRESS($I513,38))="UL",ISERROR(SEARCH("Rear",INDIRECT(ADDRESS($I513,33)))),ISERROR(SEARCH("Side",INDIRECT(ADDRESS($I513,33))))),INDIRECT(ADDRESS($I513,COLUMN())),0),0),IF($J513&gt;0,IF(AND(INDIRECT(ADDRESS($J513,44))=0,INDIRECT(ADDRESS($J513,38))="UL",ISERROR(SEARCH("Rear",INDIRECT(ADDRESS($J513,33)))),ISERROR(SEARCH("Side",INDIRECT(ADDRESS($J513,33))))),INDIRECT(ADDRESS($J513,COLUMN())),0),0),IF($K513&gt;0,IF(AND(INDIRECT(ADDRESS($K513,44))=0,INDIRECT(ADDRESS($K513,38))="UL",ISERROR(SEARCH("Rear",INDIRECT(ADDRESS($K513,33)))),ISERROR(SEARCH("Side",INDIRECT(ADDRESS($K513,33))))),INDIRECT(ADDRESS($K513,COLUMN())),0),0),IF($L513&gt;0,IF(AND(INDIRECT(ADDRESS($L513,44))=0,INDIRECT(ADDRESS($L513,38))="UL",ISERROR(SEARCH("Rear",INDIRECT(ADDRESS($L513,33)))),ISERROR(SEARCH("Side",INDIRECT(ADDRESS($L513,33))))),INDIRECT(ADDRESS($L513,COLUMN())),0),0),IF($M513&gt;0,IF(AND(INDIRECT(ADDRESS($M513,44))=0,INDIRECT(ADDRESS($M513,38))="UL",ISERROR(SEARCH("Rear",INDIRECT(ADDRESS($M513,33)))),ISERROR(SEARCH("Side",INDIRECT(ADDRESS($M513,33))))),INDIRECT(ADDRESS($M513,COLUMN())),0),0))</f>
        <v>1.5555555555555554</v>
      </c>
      <c r="AX513" s="57" cm="1">
        <f t="array" aca="1" ref="AX513" ca="1">SUM(IF($C513&gt;0,IF(AND(INDIRECT(ADDRESS($C513,44))=0,INDIRECT(ADDRESS($C513,38))="UL",ISERROR(SEARCH("Rear",INDIRECT(ADDRESS($C513,33)))),ISERROR(SEARCH("Side",INDIRECT(ADDRESS($C513,33))))),INDIRECT(ADDRESS($C513,COLUMN())),0),0),IF($D513&gt;0,IF(AND(INDIRECT(ADDRESS($D513,44))=0,INDIRECT(ADDRESS($D513,38))="UL",ISERROR(SEARCH("Rear",INDIRECT(ADDRESS($D513,33)))),ISERROR(SEARCH("Side",INDIRECT(ADDRESS($D513,33))))),INDIRECT(ADDRESS($D513,COLUMN())),0),0),IF($E513&gt;0,IF(AND(INDIRECT(ADDRESS($E513,44))=0,INDIRECT(ADDRESS($E513,38))="UL",ISERROR(SEARCH("Rear",INDIRECT(ADDRESS($E513,33)))),ISERROR(SEARCH("Side",INDIRECT(ADDRESS($E513,33))))),INDIRECT(ADDRESS($E513,COLUMN())),0),0),IF($F513&gt;0,IF(AND(INDIRECT(ADDRESS($F513,44))=0,INDIRECT(ADDRESS($F513,38))="UL",ISERROR(SEARCH("Rear",INDIRECT(ADDRESS($F513,33)))),ISERROR(SEARCH("Side",INDIRECT(ADDRESS($F513,33))))),INDIRECT(ADDRESS($F513,COLUMN())),0),0),IF($G513&gt;0,IF(AND(INDIRECT(ADDRESS($G513,44))=0,INDIRECT(ADDRESS($G513,38))="UL",ISERROR(SEARCH("Rear",INDIRECT(ADDRESS($G513,33)))),ISERROR(SEARCH("Side",INDIRECT(ADDRESS($G513,33))))),INDIRECT(ADDRESS($G513,COLUMN())),0),0),IF($H513&gt;0,IF(AND(INDIRECT(ADDRESS($H513,44))=0,INDIRECT(ADDRESS($H513,38))="UL",ISERROR(SEARCH("Rear",INDIRECT(ADDRESS($H513,33)))),ISERROR(SEARCH("Side",INDIRECT(ADDRESS($H513,33))))),INDIRECT(ADDRESS($H513,COLUMN())),0),0),IF($I513&gt;0,IF(AND(INDIRECT(ADDRESS($I513,44))=0,INDIRECT(ADDRESS($I513,38))="UL",ISERROR(SEARCH("Rear",INDIRECT(ADDRESS($I513,33)))),ISERROR(SEARCH("Side",INDIRECT(ADDRESS($I513,33))))),INDIRECT(ADDRESS($I513,COLUMN())),0),0),IF($J513&gt;0,IF(AND(INDIRECT(ADDRESS($J513,44))=0,INDIRECT(ADDRESS($J513,38))="UL",ISERROR(SEARCH("Rear",INDIRECT(ADDRESS($J513,33)))),ISERROR(SEARCH("Side",INDIRECT(ADDRESS($J513,33))))),INDIRECT(ADDRESS($J513,COLUMN())),0),0),IF($K513&gt;0,IF(AND(INDIRECT(ADDRESS($K513,44))=0,INDIRECT(ADDRESS($K513,38))="UL",ISERROR(SEARCH("Rear",INDIRECT(ADDRESS($K513,33)))),ISERROR(SEARCH("Side",INDIRECT(ADDRESS($K513,33))))),INDIRECT(ADDRESS($K513,COLUMN())),0),0),IF($L513&gt;0,IF(AND(INDIRECT(ADDRESS($L513,44))=0,INDIRECT(ADDRESS($L513,38))="UL",ISERROR(SEARCH("Rear",INDIRECT(ADDRESS($L513,33)))),ISERROR(SEARCH("Side",INDIRECT(ADDRESS($L513,33))))),INDIRECT(ADDRESS($L513,COLUMN())),0),0),IF($M513&gt;0,IF(AND(INDIRECT(ADDRESS($M513,44))=0,INDIRECT(ADDRESS($M513,38))="UL",ISERROR(SEARCH("Rear",INDIRECT(ADDRESS($M513,33)))),ISERROR(SEARCH("Side",INDIRECT(ADDRESS($M513,33))))),INDIRECT(ADDRESS($M513,COLUMN())),0),0))</f>
        <v>0.77777777777777768</v>
      </c>
      <c r="AY513" s="58">
        <f t="shared" ca="1" si="373"/>
        <v>1.5555555555555554</v>
      </c>
      <c r="AZ513" s="58">
        <f t="shared" ca="1" si="374"/>
        <v>0.85185185185185175</v>
      </c>
      <c r="BA513" s="58" cm="1">
        <f t="array" aca="1" ref="BA513" ca="1">SUM(IF($C513&gt;0,IF(AND(INDIRECT(ADDRESS($C513,44))=0,INDIRECT(ADDRESS($C513,38))="UL"),INDIRECT(ADDRESS($C513,COLUMN())),0),0),IF($D513&gt;0,IF(AND(INDIRECT(ADDRESS($D513,44))=0,INDIRECT(ADDRESS($D513,38))="UL"),INDIRECT(ADDRESS($D513,COLUMN())),0),0),IF($E513&gt;0,IF(AND(INDIRECT(ADDRESS($E513,44))=0,INDIRECT(ADDRESS($E513,38))="UL"),INDIRECT(ADDRESS($E513,COLUMN())),0),0),IF($F513&gt;0,IF(AND(INDIRECT(ADDRESS($F513,44))=0,INDIRECT(ADDRESS($F513,38))="UL"),INDIRECT(ADDRESS($F513,COLUMN())),0),0),IF($G513&gt;0,IF(AND(INDIRECT(ADDRESS($G513,44))=0,INDIRECT(ADDRESS($G513,38))="UL"),INDIRECT(ADDRESS($G513,COLUMN())),0),0),IF($H513&gt;0,IF(AND(INDIRECT(ADDRESS($H513,44))=0,INDIRECT(ADDRESS($H513,38))="UL"),INDIRECT(ADDRESS($H513,COLUMN())),0),0),IF($I513&gt;0,IF(AND(INDIRECT(ADDRESS($I513,44))=0,INDIRECT(ADDRESS($I513,38))="UL"),INDIRECT(ADDRESS($I513,COLUMN())),0),0),IF($J513&gt;0,IF(AND(INDIRECT(ADDRESS($J513,44))=0,INDIRECT(ADDRESS($J513,38))="UL"),INDIRECT(ADDRESS($J513,COLUMN())),0),0),IF($K513&gt;0,IF(AND(INDIRECT(ADDRESS($K513,44))=0,INDIRECT(ADDRESS($K513,38))="UL"),INDIRECT(ADDRESS($K513,COLUMN())),0),0),IF($L513&gt;0,IF(AND(INDIRECT(ADDRESS($L513,44))=0,INDIRECT(ADDRESS($L513,38))="UL"),INDIRECT(ADDRESS($L513,COLUMN())),0),0),IF($M513&gt;0,IF(AND(INDIRECT(ADDRESS($M513,44))=0,INDIRECT(ADDRESS($M513,38))="UL"),INDIRECT(ADDRESS($M513,COLUMN())),0),0))</f>
        <v>0.51851851851851849</v>
      </c>
      <c r="BB513" s="58" cm="1">
        <f t="array" aca="1" ref="BB513" ca="1">SUM(IF($C513&gt;0,IF(AND(INDIRECT(ADDRESS($C513,44))=0,INDIRECT(ADDRESS($C513,38))="UL"),INDIRECT(ADDRESS($C513,COLUMN())),0),0),IF($D513&gt;0,IF(AND(INDIRECT(ADDRESS($D513,44))=0,INDIRECT(ADDRESS($D513,38))="UL"),INDIRECT(ADDRESS($D513,COLUMN())),0),0),IF($E513&gt;0,IF(AND(INDIRECT(ADDRESS($E513,44))=0,INDIRECT(ADDRESS($E513,38))="UL"),INDIRECT(ADDRESS($E513,COLUMN())),0),0),IF($F513&gt;0,IF(AND(INDIRECT(ADDRESS($F513,44))=0,INDIRECT(ADDRESS($F513,38))="UL"),INDIRECT(ADDRESS($F513,COLUMN())),0),0),IF($G513&gt;0,IF(AND(INDIRECT(ADDRESS($G513,44))=0,INDIRECT(ADDRESS($G513,38))="UL"),INDIRECT(ADDRESS($G513,COLUMN())),0),0),IF($H513&gt;0,IF(AND(INDIRECT(ADDRESS($H513,44))=0,INDIRECT(ADDRESS($H513,38))="UL"),INDIRECT(ADDRESS($H513,COLUMN())),0),0),IF($I513&gt;0,IF(AND(INDIRECT(ADDRESS($I513,44))=0,INDIRECT(ADDRESS($I513,38))="UL"),INDIRECT(ADDRESS($I513,COLUMN())),0),0),IF($J513&gt;0,IF(AND(INDIRECT(ADDRESS($J513,44))=0,INDIRECT(ADDRESS($J513,38))="UL"),INDIRECT(ADDRESS($J513,COLUMN())),0),0),IF($K513&gt;0,IF(AND(INDIRECT(ADDRESS($K513,44))=0,INDIRECT(ADDRESS($K513,38))="UL"),INDIRECT(ADDRESS($K513,COLUMN())),0),0),IF($L513&gt;0,IF(AND(INDIRECT(ADDRESS($L513,44))=0,INDIRECT(ADDRESS($L513,38))="UL"),INDIRECT(ADDRESS($L513,COLUMN())),0),0),IF($M513&gt;0,IF(AND(INDIRECT(ADDRESS($M513,44))=0,INDIRECT(ADDRESS($M513,38))="UL"),INDIRECT(ADDRESS($M513,COLUMN())),0),0))</f>
        <v>0.16296296296296298</v>
      </c>
      <c r="BC513" s="58" cm="1">
        <f t="array" aca="1" ref="BC513" ca="1">SUM(IF($C513&gt;0,IF(AND(INDIRECT(ADDRESS($C513,44))=0,INDIRECT(ADDRESS($C513,38))="UL"),INDIRECT(ADDRESS($C513,COLUMN())),0),0),IF($D513&gt;0,IF(AND(INDIRECT(ADDRESS($D513,44))=0,INDIRECT(ADDRESS($D513,38))="UL"),INDIRECT(ADDRESS($D513,COLUMN())),0),0),IF($E513&gt;0,IF(AND(INDIRECT(ADDRESS($E513,44))=0,INDIRECT(ADDRESS($E513,38))="UL"),INDIRECT(ADDRESS($E513,COLUMN())),0),0),IF($F513&gt;0,IF(AND(INDIRECT(ADDRESS($F513,44))=0,INDIRECT(ADDRESS($F513,38))="UL"),INDIRECT(ADDRESS($F513,COLUMN())),0),0),IF($G513&gt;0,IF(AND(INDIRECT(ADDRESS($G513,44))=0,INDIRECT(ADDRESS($G513,38))="UL"),INDIRECT(ADDRESS($G513,COLUMN())),0),0),IF($H513&gt;0,IF(AND(INDIRECT(ADDRESS($H513,44))=0,INDIRECT(ADDRESS($H513,38))="UL"),INDIRECT(ADDRESS($H513,COLUMN())),0),0),IF($I513&gt;0,IF(AND(INDIRECT(ADDRESS($I513,44))=0,INDIRECT(ADDRESS($I513,38))="UL"),INDIRECT(ADDRESS($I513,COLUMN())),0),0),IF($J513&gt;0,IF(AND(INDIRECT(ADDRESS($J513,44))=0,INDIRECT(ADDRESS($J513,38))="UL"),INDIRECT(ADDRESS($J513,COLUMN())),0),0),IF($K513&gt;0,IF(AND(INDIRECT(ADDRESS($K513,44))=0,INDIRECT(ADDRESS($K513,38))="UL"),INDIRECT(ADDRESS($K513,COLUMN())),0),0),IF($L513&gt;0,IF(AND(INDIRECT(ADDRESS($L513,44))=0,INDIRECT(ADDRESS($L513,38))="UL"),INDIRECT(ADDRESS($L513,COLUMN())),0),0),IF($M513&gt;0,IF(AND(INDIRECT(ADDRESS($M513,44))=0,INDIRECT(ADDRESS($M513,38))="UL"),INDIRECT(ADDRESS($M513,COLUMN())),0),0))</f>
        <v>0.23703703703703702</v>
      </c>
      <c r="BD513" s="58" cm="1">
        <f t="array" aca="1" ref="BD513" ca="1">SUM(IF($C513&gt;0,IF(AND(INDIRECT(ADDRESS($C513,44))=0,INDIRECT(ADDRESS($C513,38))="UL"),INDIRECT(ADDRESS($C513,COLUMN())),0),0),IF($D513&gt;0,IF(AND(INDIRECT(ADDRESS($D513,44))=0,INDIRECT(ADDRESS($D513,38))="UL"),INDIRECT(ADDRESS($D513,COLUMN())),0),0),IF($E513&gt;0,IF(AND(INDIRECT(ADDRESS($E513,44))=0,INDIRECT(ADDRESS($E513,38))="UL"),INDIRECT(ADDRESS($E513,COLUMN())),0),0),IF($F513&gt;0,IF(AND(INDIRECT(ADDRESS($F513,44))=0,INDIRECT(ADDRESS($F513,38))="UL"),INDIRECT(ADDRESS($F513,COLUMN())),0),0),IF($G513&gt;0,IF(AND(INDIRECT(ADDRESS($G513,44))=0,INDIRECT(ADDRESS($G513,38))="UL"),INDIRECT(ADDRESS($G513,COLUMN())),0),0),IF($H513&gt;0,IF(AND(INDIRECT(ADDRESS($H513,44))=0,INDIRECT(ADDRESS($H513,38))="UL"),INDIRECT(ADDRESS($H513,COLUMN())),0),0),IF($I513&gt;0,IF(AND(INDIRECT(ADDRESS($I513,44))=0,INDIRECT(ADDRESS($I513,38))="UL"),INDIRECT(ADDRESS($I513,COLUMN())),0),0),IF($J513&gt;0,IF(AND(INDIRECT(ADDRESS($J513,44))=0,INDIRECT(ADDRESS($J513,38))="UL"),INDIRECT(ADDRESS($J513,COLUMN())),0),0),IF($K513&gt;0,IF(AND(INDIRECT(ADDRESS($K513,44))=0,INDIRECT(ADDRESS($K513,38))="UL"),INDIRECT(ADDRESS($K513,COLUMN())),0),0),IF($L513&gt;0,IF(AND(INDIRECT(ADDRESS($L513,44))=0,INDIRECT(ADDRESS($L513,38))="UL"),INDIRECT(ADDRESS($L513,COLUMN())),0),0),IF($M513&gt;0,IF(AND(INDIRECT(ADDRESS($M513,44))=0,INDIRECT(ADDRESS($M513,38))="UL"),INDIRECT(ADDRESS($M513,COLUMN())),0),0))</f>
        <v>0.44444444444444442</v>
      </c>
      <c r="BE513" s="57">
        <f t="shared" ca="1" si="375"/>
        <v>0.23703703703703702</v>
      </c>
      <c r="BF513" s="57" cm="1">
        <f t="array" aca="1" ref="BF513" ca="1">SUM(IF($C513&gt;0,IF(INDIRECT(ADDRESS($C513,45))=1,INDIRECT(ADDRESS($C513,52))*INDIRECT(ADDRESS($C513,42))/5,0),0), IF($D513&gt;0,IF(INDIRECT(ADDRESS($D513,45))=1,INDIRECT(ADDRESS($D513,52))*INDIRECT(ADDRESS($D513,42))/5,0),0), IF($E513&gt;0,IF(INDIRECT(ADDRESS($E513,45))=1,INDIRECT(ADDRESS($E513,52))*INDIRECT(ADDRESS($E513,42))/5,0),0), IF($F513&gt;0,IF(INDIRECT(ADDRESS($F513,45))=1,INDIRECT(ADDRESS($F513,52))*INDIRECT(ADDRESS($F513,42))/5,0),0), IF($G513&gt;0,IF(INDIRECT(ADDRESS($G513,45))=1,INDIRECT(ADDRESS($G513,52))*INDIRECT(ADDRESS($G513,42))/5,0),0), IF($H513&gt;0,IF(INDIRECT(ADDRESS($H513,45))=1,INDIRECT(ADDRESS($H513,52))*INDIRECT(ADDRESS($H513,42))/5,0),0)
)*$BF$296/100</f>
        <v>0</v>
      </c>
      <c r="BG513" s="19"/>
      <c r="BH513" s="57" cm="1">
        <f t="array" aca="1" ref="BH513" ca="1">SUM(IF($C513&gt;0,IF(AND(INDIRECT(ADDRESS($C513,44))=0,INDIRECT(ADDRESS($C513,38))&lt;&gt;"UL"),INDIRECT(ADDRESS($C513,COLUMN()-12)),0),0), IF($D513&gt;0,IF(AND(INDIRECT(ADDRESS($D513,44))=0,INDIRECT(ADDRESS($D513,38))&lt;&gt;"UL"),INDIRECT(ADDRESS($D513,COLUMN()-12)),0),0), IF($E513&gt;0,IF(AND(INDIRECT(ADDRESS($E513,44))=0,INDIRECT(ADDRESS($E513,38))&lt;&gt;"UL"),INDIRECT(ADDRESS($E513,COLUMN()-12)),0),0), IF($F513&gt;0,IF(AND(INDIRECT(ADDRESS($F513,44))=0,INDIRECT(ADDRESS($F513,38))&lt;&gt;"UL"),INDIRECT(ADDRESS($F513,COLUMN()-12)),0),0), IF($G513&gt;0,IF(AND(INDIRECT(ADDRESS($G513,44))=0,INDIRECT(ADDRESS($G513,38))&lt;&gt;"UL"),INDIRECT(ADDRESS($G513,COLUMN()-12)),0),0), IF($H513&gt;0,IF(AND(INDIRECT(ADDRESS($H513,44))=0,INDIRECT(ADDRESS($H513,38))&lt;&gt;"UL"),INDIRECT(ADDRESS($H513,COLUMN()-12)),0),0), IF($I513&gt;0,IF(AND(INDIRECT(ADDRESS($I513,44))=0,INDIRECT(ADDRESS($I513,38))&lt;&gt;"UL"),INDIRECT(ADDRESS($I513,COLUMN()-12)),0),0), IF($J513&gt;0,IF(AND(INDIRECT(ADDRESS($J513,44))=0,INDIRECT(ADDRESS($J513,38))&lt;&gt;"UL"),INDIRECT(ADDRESS($J513,COLUMN()-12)),0),0), IF($K513&gt;0,IF(AND(INDIRECT(ADDRESS($K513,44))=0,INDIRECT(ADDRESS($K513,38))&lt;&gt;"UL"),INDIRECT(ADDRESS($K513,COLUMN()-12)),0),0), IF($L513&gt;0,IF(AND(INDIRECT(ADDRESS($L513,44))=0,INDIRECT(ADDRESS($L513,38))&lt;&gt;"UL"),INDIRECT(ADDRESS($L513,COLUMN()-12)),0),0), IF($M513&gt;0,IF(AND(INDIRECT(ADDRESS($M513,44))=0,INDIRECT(ADDRESS($M513,38))&lt;&gt;"UL"),INDIRECT(ADDRESS($M513,COLUMN()-12)),0),0))</f>
        <v>0</v>
      </c>
      <c r="BI513" s="57" cm="1">
        <f t="array" aca="1" ref="BI513" ca="1">SUM(IF($C513&gt;0,IF(AND(INDIRECT(ADDRESS($C513,44))=0,INDIRECT(ADDRESS($C513,38))&lt;&gt;"UL"),INDIRECT(ADDRESS($C513,COLUMN()-12)),0),0), IF($D513&gt;0,IF(AND(INDIRECT(ADDRESS($D513,44))=0,INDIRECT(ADDRESS($D513,38))&lt;&gt;"UL"),INDIRECT(ADDRESS($D513,COLUMN()-12)),0),0), IF($E513&gt;0,IF(AND(INDIRECT(ADDRESS($E513,44))=0,INDIRECT(ADDRESS($E513,38))&lt;&gt;"UL"),INDIRECT(ADDRESS($E513,COLUMN()-12)),0),0), IF($F513&gt;0,IF(AND(INDIRECT(ADDRESS($F513,44))=0,INDIRECT(ADDRESS($F513,38))&lt;&gt;"UL"),INDIRECT(ADDRESS($F513,COLUMN()-12)),0),0), IF($G513&gt;0,IF(AND(INDIRECT(ADDRESS($G513,44))=0,INDIRECT(ADDRESS($G513,38))&lt;&gt;"UL"),INDIRECT(ADDRESS($G513,COLUMN()-12)),0),0), IF($H513&gt;0,IF(AND(INDIRECT(ADDRESS($H513,44))=0,INDIRECT(ADDRESS($H513,38))&lt;&gt;"UL"),INDIRECT(ADDRESS($H513,COLUMN()-12)),0),0), IF($I513&gt;0,IF(AND(INDIRECT(ADDRESS($I513,44))=0,INDIRECT(ADDRESS($I513,38))&lt;&gt;"UL"),INDIRECT(ADDRESS($I513,COLUMN()-12)),0),0), IF($J513&gt;0,IF(AND(INDIRECT(ADDRESS($J513,44))=0,INDIRECT(ADDRESS($J513,38))&lt;&gt;"UL"),INDIRECT(ADDRESS($J513,COLUMN()-12)),0),0), IF($K513&gt;0,IF(AND(INDIRECT(ADDRESS($K513,44))=0,INDIRECT(ADDRESS($K513,38))&lt;&gt;"UL"),INDIRECT(ADDRESS($K513,COLUMN()-12)),0),0), IF($L513&gt;0,IF(AND(INDIRECT(ADDRESS($L513,44))=0,INDIRECT(ADDRESS($L513,38))&lt;&gt;"UL"),INDIRECT(ADDRESS($L513,COLUMN()-12)),0),0), IF($M513&gt;0,IF(AND(INDIRECT(ADDRESS($M513,44))=0,INDIRECT(ADDRESS($M513,38))&lt;&gt;"UL"),INDIRECT(ADDRESS($M513,COLUMN()-12)),0),0))</f>
        <v>0</v>
      </c>
      <c r="BJ513" s="57" cm="1">
        <f t="array" aca="1" ref="BJ513" ca="1">SUM(IF($C513&gt;0,IF(AND(INDIRECT(ADDRESS($C513,44))=0,INDIRECT(ADDRESS($C513,38))&lt;&gt;"UL"),INDIRECT(ADDRESS($C513,COLUMN()-12)),0),0), IF($D513&gt;0,IF(AND(INDIRECT(ADDRESS($D513,44))=0,INDIRECT(ADDRESS($D513,38))&lt;&gt;"UL"),INDIRECT(ADDRESS($D513,COLUMN()-12)),0),0), IF($E513&gt;0,IF(AND(INDIRECT(ADDRESS($E513,44))=0,INDIRECT(ADDRESS($E513,38))&lt;&gt;"UL"),INDIRECT(ADDRESS($E513,COLUMN()-12)),0),0), IF($F513&gt;0,IF(AND(INDIRECT(ADDRESS($F513,44))=0,INDIRECT(ADDRESS($F513,38))&lt;&gt;"UL"),INDIRECT(ADDRESS($F513,COLUMN()-12)),0),0), IF($G513&gt;0,IF(AND(INDIRECT(ADDRESS($G513,44))=0,INDIRECT(ADDRESS($G513,38))&lt;&gt;"UL"),INDIRECT(ADDRESS($G513,COLUMN()-12)),0),0), IF($H513&gt;0,IF(AND(INDIRECT(ADDRESS($H513,44))=0,INDIRECT(ADDRESS($H513,38))&lt;&gt;"UL"),INDIRECT(ADDRESS($H513,COLUMN()-12)),0),0), IF($I513&gt;0,IF(AND(INDIRECT(ADDRESS($I513,44))=0,INDIRECT(ADDRESS($I513,38))&lt;&gt;"UL"),INDIRECT(ADDRESS($I513,COLUMN()-12)),0),0), IF($J513&gt;0,IF(AND(INDIRECT(ADDRESS($J513,44))=0,INDIRECT(ADDRESS($J513,38))&lt;&gt;"UL"),INDIRECT(ADDRESS($J513,COLUMN()-12)),0),0), IF($K513&gt;0,IF(AND(INDIRECT(ADDRESS($K513,44))=0,INDIRECT(ADDRESS($K513,38))&lt;&gt;"UL"),INDIRECT(ADDRESS($K513,COLUMN()-12)),0),0), IF($L513&gt;0,IF(AND(INDIRECT(ADDRESS($L513,44))=0,INDIRECT(ADDRESS($L513,38))&lt;&gt;"UL"),INDIRECT(ADDRESS($L513,COLUMN()-12)),0),0), IF($M513&gt;0,IF(AND(INDIRECT(ADDRESS($M513,44))=0,INDIRECT(ADDRESS($M513,38))&lt;&gt;"UL"),INDIRECT(ADDRESS($M513,COLUMN()-12)),0),0))</f>
        <v>0</v>
      </c>
      <c r="BK513" s="57">
        <f t="shared" ca="1" si="376"/>
        <v>0</v>
      </c>
      <c r="BL513" s="58">
        <f t="shared" ca="1" si="377"/>
        <v>0</v>
      </c>
      <c r="BM513" s="57" cm="1">
        <f t="array" aca="1" ref="BM513" ca="1">SUM(IF($C513&gt;0,IF(AND(INDIRECT(ADDRESS($C513,44))=0,INDIRECT(ADDRESS($C513,38))&lt;&gt;"UL"),INDIRECT(ADDRESS($C513,COLUMN()-12)),0),0), IF($D513&gt;0,IF(AND(INDIRECT(ADDRESS($D513,44))=0,INDIRECT(ADDRESS($D513,38))&lt;&gt;"UL"),INDIRECT(ADDRESS($D513,COLUMN()-12)),0),0), IF($E513&gt;0,IF(AND(INDIRECT(ADDRESS($E513,44))=0,INDIRECT(ADDRESS($E513,38))&lt;&gt;"UL"),INDIRECT(ADDRESS($E513,COLUMN()-12)),0),0), IF($F513&gt;0,IF(AND(INDIRECT(ADDRESS($F513,44))=0,INDIRECT(ADDRESS($F513,38))&lt;&gt;"UL"),INDIRECT(ADDRESS($F513,COLUMN()-12)),0),0), IF($G513&gt;0,IF(AND(INDIRECT(ADDRESS($G513,44))=0,INDIRECT(ADDRESS($G513,38))&lt;&gt;"UL"),INDIRECT(ADDRESS($G513,COLUMN()-12)),0),0), IF($H513&gt;0,IF(AND(INDIRECT(ADDRESS($H513,44))=0,INDIRECT(ADDRESS($H513,38))&lt;&gt;"UL"),INDIRECT(ADDRESS($H513,COLUMN()-12)),0),0), IF($I513&gt;0,IF(AND(INDIRECT(ADDRESS($I513,44))=0,INDIRECT(ADDRESS($I513,38))&lt;&gt;"UL"),INDIRECT(ADDRESS($I513,COLUMN()-12)),0),0), IF($J513&gt;0,IF(AND(INDIRECT(ADDRESS($J513,44))=0,INDIRECT(ADDRESS($J513,38))&lt;&gt;"UL"),INDIRECT(ADDRESS($J513,COLUMN()-12)),0),0), IF($K513&gt;0,IF(AND(INDIRECT(ADDRESS($K513,44))=0,INDIRECT(ADDRESS($K513,38))&lt;&gt;"UL"),INDIRECT(ADDRESS($K513,COLUMN()-11)),0),0), IF($L513&gt;0,IF(AND(INDIRECT(ADDRESS($L513,44))=0,INDIRECT(ADDRESS($L513,38))&lt;&gt;"UL"),INDIRECT(ADDRESS($L513,COLUMN()-11)),0),0), IF($M513&gt;0,IF(AND(INDIRECT(ADDRESS($M513,44))=0,INDIRECT(ADDRESS($M513,38))&lt;&gt;"UL"),INDIRECT(ADDRESS($M513,COLUMN()-11)),0),0))</f>
        <v>0</v>
      </c>
      <c r="BN513" s="57" cm="1">
        <f t="array" aca="1" ref="BN513" ca="1">SUM(IF($C513&gt;0,IF(AND(INDIRECT(ADDRESS($C513,44))=0,INDIRECT(ADDRESS($C513,38))&lt;&gt;"UL"),INDIRECT(ADDRESS($C513,COLUMN()-12)),0),0), IF($D513&gt;0,IF(AND(INDIRECT(ADDRESS($D513,44))=0,INDIRECT(ADDRESS($D513,38))&lt;&gt;"UL"),INDIRECT(ADDRESS($D513,COLUMN()-12)),0),0), IF($E513&gt;0,IF(AND(INDIRECT(ADDRESS($E513,44))=0,INDIRECT(ADDRESS($E513,38))&lt;&gt;"UL"),INDIRECT(ADDRESS($E513,COLUMN()-12)),0),0), IF($F513&gt;0,IF(AND(INDIRECT(ADDRESS($F513,44))=0,INDIRECT(ADDRESS($F513,38))&lt;&gt;"UL"),INDIRECT(ADDRESS($F513,COLUMN()-12)),0),0), IF($G513&gt;0,IF(AND(INDIRECT(ADDRESS($G513,44))=0,INDIRECT(ADDRESS($G513,38))&lt;&gt;"UL"),INDIRECT(ADDRESS($G513,COLUMN()-12)),0),0), IF($H513&gt;0,IF(AND(INDIRECT(ADDRESS($H513,44))=0,INDIRECT(ADDRESS($H513,38))&lt;&gt;"UL"),INDIRECT(ADDRESS($H513,COLUMN()-12)),0),0), IF($I513&gt;0,IF(AND(INDIRECT(ADDRESS($I513,44))=0,INDIRECT(ADDRESS($I513,38))&lt;&gt;"UL"),INDIRECT(ADDRESS($I513,COLUMN()-12)),0),0), IF($J513&gt;0,IF(AND(INDIRECT(ADDRESS($J513,44))=0,INDIRECT(ADDRESS($J513,38))&lt;&gt;"UL"),INDIRECT(ADDRESS($J513,COLUMN()-12)),0),0), IF($K513&gt;0,IF(AND(INDIRECT(ADDRESS($K513,44))=0,INDIRECT(ADDRESS($K513,38))&lt;&gt;"UL"),INDIRECT(ADDRESS($K513,COLUMN()-11)),0),0), IF($L513&gt;0,IF(AND(INDIRECT(ADDRESS($L513,44))=0,INDIRECT(ADDRESS($L513,38))&lt;&gt;"UL"),INDIRECT(ADDRESS($L513,COLUMN()-11)),0),0), IF($M513&gt;0,IF(AND(INDIRECT(ADDRESS($M513,44))=0,INDIRECT(ADDRESS($M513,38))&lt;&gt;"UL"),INDIRECT(ADDRESS($M513,COLUMN()-11)),0),0))</f>
        <v>0</v>
      </c>
      <c r="BO513" s="57" cm="1">
        <f t="array" aca="1" ref="BO513" ca="1">SUM(IF($C513&gt;0,IF(AND(INDIRECT(ADDRESS($C513,44))=0,INDIRECT(ADDRESS($C513,38))&lt;&gt;"UL"),INDIRECT(ADDRESS($C513,COLUMN()-12)),0),0), IF($D513&gt;0,IF(AND(INDIRECT(ADDRESS($D513,44))=0,INDIRECT(ADDRESS($D513,38))&lt;&gt;"UL"),INDIRECT(ADDRESS($D513,COLUMN()-12)),0),0), IF($E513&gt;0,IF(AND(INDIRECT(ADDRESS($E513,44))=0,INDIRECT(ADDRESS($E513,38))&lt;&gt;"UL"),INDIRECT(ADDRESS($E513,COLUMN()-12)),0),0), IF($F513&gt;0,IF(AND(INDIRECT(ADDRESS($F513,44))=0,INDIRECT(ADDRESS($F513,38))&lt;&gt;"UL"),INDIRECT(ADDRESS($F513,COLUMN()-12)),0),0), IF($G513&gt;0,IF(AND(INDIRECT(ADDRESS($G513,44))=0,INDIRECT(ADDRESS($G513,38))&lt;&gt;"UL"),INDIRECT(ADDRESS($G513,COLUMN()-12)),0),0), IF($H513&gt;0,IF(AND(INDIRECT(ADDRESS($H513,44))=0,INDIRECT(ADDRESS($H513,38))&lt;&gt;"UL"),INDIRECT(ADDRESS($H513,COLUMN()-12)),0),0), IF($I513&gt;0,IF(AND(INDIRECT(ADDRESS($I513,44))=0,INDIRECT(ADDRESS($I513,38))&lt;&gt;"UL"),INDIRECT(ADDRESS($I513,COLUMN()-12)),0),0), IF($J513&gt;0,IF(AND(INDIRECT(ADDRESS($J513,44))=0,INDIRECT(ADDRESS($J513,38))&lt;&gt;"UL"),INDIRECT(ADDRESS($J513,COLUMN()-12)),0),0), IF($K513&gt;0,IF(AND(INDIRECT(ADDRESS($K513,44))=0,INDIRECT(ADDRESS($K513,38))&lt;&gt;"UL"),INDIRECT(ADDRESS($K513,COLUMN()-11)),0),0), IF($L513&gt;0,IF(AND(INDIRECT(ADDRESS($L513,44))=0,INDIRECT(ADDRESS($L513,38))&lt;&gt;"UL"),INDIRECT(ADDRESS($L513,COLUMN()-11)),0),0), IF($M513&gt;0,IF(AND(INDIRECT(ADDRESS($M513,44))=0,INDIRECT(ADDRESS($M513,38))&lt;&gt;"UL"),INDIRECT(ADDRESS($M513,COLUMN()-11)),0),0))</f>
        <v>0</v>
      </c>
      <c r="BP513" s="57" cm="1">
        <f t="array" aca="1" ref="BP513" ca="1">SUM(IF($C513&gt;0,IF(AND(INDIRECT(ADDRESS($C513,44))=0,INDIRECT(ADDRESS($C513,38))&lt;&gt;"UL"),INDIRECT(ADDRESS($C513,COLUMN()-12)),0),0), IF($D513&gt;0,IF(AND(INDIRECT(ADDRESS($D513,44))=0,INDIRECT(ADDRESS($D513,38))&lt;&gt;"UL"),INDIRECT(ADDRESS($D513,COLUMN()-12)),0),0), IF($E513&gt;0,IF(AND(INDIRECT(ADDRESS($E513,44))=0,INDIRECT(ADDRESS($E513,38))&lt;&gt;"UL"),INDIRECT(ADDRESS($E513,COLUMN()-12)),0),0), IF($F513&gt;0,IF(AND(INDIRECT(ADDRESS($F513,44))=0,INDIRECT(ADDRESS($F513,38))&lt;&gt;"UL"),INDIRECT(ADDRESS($F513,COLUMN()-12)),0),0), IF($G513&gt;0,IF(AND(INDIRECT(ADDRESS($G513,44))=0,INDIRECT(ADDRESS($G513,38))&lt;&gt;"UL"),INDIRECT(ADDRESS($G513,COLUMN()-12)),0),0), IF($H513&gt;0,IF(AND(INDIRECT(ADDRESS($H513,44))=0,INDIRECT(ADDRESS($H513,38))&lt;&gt;"UL"),INDIRECT(ADDRESS($H513,COLUMN()-12)),0),0), IF($I513&gt;0,IF(AND(INDIRECT(ADDRESS($I513,44))=0,INDIRECT(ADDRESS($I513,38))&lt;&gt;"UL"),INDIRECT(ADDRESS($I513,COLUMN()-12)),0),0), IF($J513&gt;0,IF(AND(INDIRECT(ADDRESS($J513,44))=0,INDIRECT(ADDRESS($J513,38))&lt;&gt;"UL"),INDIRECT(ADDRESS($J513,COLUMN()-12)),0),0), IF($K513&gt;0,IF(AND(INDIRECT(ADDRESS($K513,44))=0,INDIRECT(ADDRESS($K513,38))&lt;&gt;"UL"),INDIRECT(ADDRESS($K513,COLUMN()-11)),0),0), IF($L513&gt;0,IF(AND(INDIRECT(ADDRESS($L513,44))=0,INDIRECT(ADDRESS($L513,38))&lt;&gt;"UL"),INDIRECT(ADDRESS($L513,COLUMN()-11)),0),0), IF($M513&gt;0,IF(AND(INDIRECT(ADDRESS($M513,44))=0,INDIRECT(ADDRESS($M513,38))&lt;&gt;"UL"),INDIRECT(ADDRESS($M513,COLUMN()-11)),0),0))</f>
        <v>0</v>
      </c>
      <c r="BQ513" s="57">
        <f t="shared" ca="1" si="378"/>
        <v>0</v>
      </c>
      <c r="BR513" s="161">
        <f t="shared" ca="1" si="379"/>
        <v>71.166289837881394</v>
      </c>
      <c r="BS513" s="59"/>
      <c r="BT513" s="56">
        <f ca="1">IF(AD513&lt;BG513,((((AY513+BK513)*AB513)+((BE513+BQ513)*(1-AB513))+BF513)*AD513),((((AY513*AB513)+(BE513*(1-AB513))+BF513)*AD513)+(((BK513*AB513)+(BQ513*(1-AB513)))*BG513)))</f>
        <v>3.2127112721752984</v>
      </c>
      <c r="BU513" s="63">
        <f t="shared" ca="1" si="380"/>
        <v>0.10709037573917661</v>
      </c>
      <c r="BV513" s="57" t="s">
        <v>34</v>
      </c>
      <c r="BW513" s="57" cm="1">
        <f t="array" aca="1" ref="BW513" ca="1">SUM(IF($C513&gt;0,IF(AND(INDIRECT(ADDRESS($C513,44))=0,INDIRECT(ADDRESS($C513,38))="UL",ISERROR(SEARCH("Rear",INDIRECT(ADDRESS($C513,33)))),ISERROR(SEARCH("Side",INDIRECT(ADDRESS($C513,33))))),INDIRECT(ADDRESS($C513,COLUMN())),0),0),IF($D513&gt;0,IF(AND(INDIRECT(ADDRESS($D513,44))=0,INDIRECT(ADDRESS($D513,38))="UL",ISERROR(SEARCH("Rear",INDIRECT(ADDRESS($D513,33)))),ISERROR(SEARCH("Side",INDIRECT(ADDRESS($D513,33))))),INDIRECT(ADDRESS($D513,COLUMN())),0),0),IF($E513&gt;0,IF(AND(INDIRECT(ADDRESS($E513,44))=0,INDIRECT(ADDRESS($E513,38))="UL",ISERROR(SEARCH("Rear",INDIRECT(ADDRESS($E513,33)))),ISERROR(SEARCH("Side",INDIRECT(ADDRESS($E513,33))))),INDIRECT(ADDRESS($E513,COLUMN())),0),0),IF($F513&gt;0,IF(AND(INDIRECT(ADDRESS($F513,44))=0,INDIRECT(ADDRESS($F513,38))="UL",ISERROR(SEARCH("Rear",INDIRECT(ADDRESS($F513,33)))),ISERROR(SEARCH("Side",INDIRECT(ADDRESS($F513,33))))),INDIRECT(ADDRESS($F513,COLUMN())),0),0),IF($G513&gt;0,IF(AND(INDIRECT(ADDRESS($G513,44))=0,INDIRECT(ADDRESS($G513,38))="UL",ISERROR(SEARCH("Rear",INDIRECT(ADDRESS($G513,33)))),ISERROR(SEARCH("Side",INDIRECT(ADDRESS($G513,33))))),INDIRECT(ADDRESS($G513,COLUMN())),0),0),IF($H513&gt;0,IF(AND(INDIRECT(ADDRESS($H513,44))=0,INDIRECT(ADDRESS($H513,38))="UL",ISERROR(SEARCH("Rear",INDIRECT(ADDRESS($H513,33)))),ISERROR(SEARCH("Side",INDIRECT(ADDRESS($H513,33))))),INDIRECT(ADDRESS($H513,COLUMN())),0),0),IF($I513&gt;0,IF(AND(INDIRECT(ADDRESS($I513,44))=0,INDIRECT(ADDRESS($I513,38))="UL",ISERROR(SEARCH("Rear",INDIRECT(ADDRESS($I513,33)))),ISERROR(SEARCH("Side",INDIRECT(ADDRESS($I513,33))))),INDIRECT(ADDRESS($I513,COLUMN())),0),0),IF($J513&gt;0,IF(AND(INDIRECT(ADDRESS($J513,44))=0,INDIRECT(ADDRESS($J513,38))="UL",ISERROR(SEARCH("Rear",INDIRECT(ADDRESS($J513,33)))),ISERROR(SEARCH("Side",INDIRECT(ADDRESS($J513,33))))),INDIRECT(ADDRESS($J513,COLUMN())),0),0),IF($K513&gt;0,IF(AND(INDIRECT(ADDRESS($K513,44))=0,INDIRECT(ADDRESS($K513,38))="UL",ISERROR(SEARCH("Rear",INDIRECT(ADDRESS($K513,33)))),ISERROR(SEARCH("Side",INDIRECT(ADDRESS($K513,33))))),INDIRECT(ADDRESS($K513,COLUMN())),0),0),IF($L513&gt;0,IF(AND(INDIRECT(ADDRESS($L513,44))=0,INDIRECT(ADDRESS($L513,38))="UL",ISERROR(SEARCH("Rear",INDIRECT(ADDRESS($L513,33)))),ISERROR(SEARCH("Side",INDIRECT(ADDRESS($L513,33))))),INDIRECT(ADDRESS($L513,COLUMN())),0),0),IF($M513&gt;0,IF(AND(INDIRECT(ADDRESS($M513,44))=0,INDIRECT(ADDRESS($M513,38))="UL",ISERROR(SEARCH("Rear",INDIRECT(ADDRESS($M513,33)))),ISERROR(SEARCH("Side",INDIRECT(ADDRESS($M513,33))))),INDIRECT(ADDRESS($M513,COLUMN())),0),0))</f>
        <v>0.77777777777777768</v>
      </c>
      <c r="BX513" s="57">
        <f t="shared" ca="1" si="381"/>
        <v>0.77777777777777768</v>
      </c>
      <c r="BY513" s="57" cm="1">
        <f t="array" aca="1" ref="BY513" ca="1">SUM(IF($C513&gt;0,IF(AND(INDIRECT(ADDRESS($C513,44))=0,INDIRECT(ADDRESS($C513,38))="UL"),INDIRECT(ADDRESS($C513,COLUMN())),0),0),IF($D513&gt;0,IF(AND(INDIRECT(ADDRESS($D513,44))=0,INDIRECT(ADDRESS($D513,38))="UL"),INDIRECT(ADDRESS($D513,COLUMN())),0),0),IF($E513&gt;0,IF(AND(INDIRECT(ADDRESS($E513,44))=0,INDIRECT(ADDRESS($E513,38))="UL"),INDIRECT(ADDRESS($E513,COLUMN())),0),0),IF($F513&gt;0,IF(AND(INDIRECT(ADDRESS($F513,44))=0,INDIRECT(ADDRESS($F513,38))="UL"),INDIRECT(ADDRESS($F513,COLUMN())),0),0),IF($G513&gt;0,IF(AND(INDIRECT(ADDRESS($G513,44))=0,INDIRECT(ADDRESS($G513,38))="UL"),INDIRECT(ADDRESS($G513,COLUMN())),0),0),IF($H513&gt;0,IF(AND(INDIRECT(ADDRESS($H513,44))=0,INDIRECT(ADDRESS($H513,38))="UL"),INDIRECT(ADDRESS($H513,COLUMN())),0),0),IF($I513&gt;0,IF(AND(INDIRECT(ADDRESS($I513,44))=0,INDIRECT(ADDRESS($I513,38))="UL"),INDIRECT(ADDRESS($I513,COLUMN())),0),0),IF($J513&gt;0,IF(AND(INDIRECT(ADDRESS($J513,44))=0,INDIRECT(ADDRESS($J513,38))="UL"),INDIRECT(ADDRESS($J513,COLUMN())),0),0),IF($K513&gt;0,IF(AND(INDIRECT(ADDRESS($K513,44))=0,INDIRECT(ADDRESS($K513,38))="UL"),INDIRECT(ADDRESS($K513,COLUMN())),0),0),IF($L513&gt;0,IF(AND(INDIRECT(ADDRESS($L513,44))=0,INDIRECT(ADDRESS($L513,38))="UL"),INDIRECT(ADDRESS($L513,COLUMN())),0),0),IF($M513&gt;0,IF(AND(INDIRECT(ADDRESS($M513,44))=0,INDIRECT(ADDRESS($M513,38))="UL"),INDIRECT(ADDRESS($M513,COLUMN())),0),0))</f>
        <v>0.25925925925925924</v>
      </c>
      <c r="BZ513" s="57" cm="1">
        <f t="array" aca="1" ref="BZ513" ca="1">SUM(IF($C513&gt;0,IF(AND(INDIRECT(ADDRESS($C513,44))=0,INDIRECT(ADDRESS($C513,38))="UL"),INDIRECT(ADDRESS($C513,COLUMN())),0),0),IF($D513&gt;0,IF(AND(INDIRECT(ADDRESS($D513,44))=0,INDIRECT(ADDRESS($D513,38))="UL"),INDIRECT(ADDRESS($D513,COLUMN())),0),0),IF($E513&gt;0,IF(AND(INDIRECT(ADDRESS($E513,44))=0,INDIRECT(ADDRESS($E513,38))="UL"),INDIRECT(ADDRESS($E513,COLUMN())),0),0),IF($F513&gt;0,IF(AND(INDIRECT(ADDRESS($F513,44))=0,INDIRECT(ADDRESS($F513,38))="UL"),INDIRECT(ADDRESS($F513,COLUMN())),0),0),IF($G513&gt;0,IF(AND(INDIRECT(ADDRESS($G513,44))=0,INDIRECT(ADDRESS($G513,38))="UL"),INDIRECT(ADDRESS($G513,COLUMN())),0),0),IF($H513&gt;0,IF(AND(INDIRECT(ADDRESS($H513,44))=0,INDIRECT(ADDRESS($H513,38))="UL"),INDIRECT(ADDRESS($H513,COLUMN())),0),0),IF($I513&gt;0,IF(AND(INDIRECT(ADDRESS($I513,44))=0,INDIRECT(ADDRESS($I513,38))="UL"),INDIRECT(ADDRESS($I513,COLUMN())),0),0),IF($J513&gt;0,IF(AND(INDIRECT(ADDRESS($J513,44))=0,INDIRECT(ADDRESS($J513,38))="UL"),INDIRECT(ADDRESS($J513,COLUMN())),0),0),IF($K513&gt;0,IF(AND(INDIRECT(ADDRESS($K513,44))=0,INDIRECT(ADDRESS($K513,38))="UL"),INDIRECT(ADDRESS($K513,COLUMN())),0),0),IF($L513&gt;0,IF(AND(INDIRECT(ADDRESS($L513,44))=0,INDIRECT(ADDRESS($L513,38))="UL"),INDIRECT(ADDRESS($L513,COLUMN())),0),0),IF($M513&gt;0,IF(AND(INDIRECT(ADDRESS($M513,44))=0,INDIRECT(ADDRESS($M513,38))="UL"),INDIRECT(ADDRESS($M513,COLUMN())),0),0))</f>
        <v>7.407407407407407E-2</v>
      </c>
      <c r="CA513" s="57">
        <f t="shared" ca="1" si="382"/>
        <v>7.407407407407407E-2</v>
      </c>
      <c r="CB513" s="57" cm="1">
        <f t="array" aca="1" ref="CB513" ca="1">SUM(IF($C513&gt;0,IF(AND(INDIRECT(ADDRESS($C513,44))=0,INDIRECT(ADDRESS($C513,38))&lt;&gt;"UL"),INDIRECT(ADDRESS($C513,COLUMN())),0),0),IF($D513&gt;0,IF(AND(INDIRECT(ADDRESS($D513,44))=0,INDIRECT(ADDRESS($D513,38))&lt;&gt;"UL"),INDIRECT(ADDRESS($D513,COLUMN())),0),0),IF($E513&gt;0,IF(AND(INDIRECT(ADDRESS($E513,44))=0,INDIRECT(ADDRESS($E513,38))&lt;&gt;"UL"),INDIRECT(ADDRESS($E513,COLUMN())),0),0),IF($F513&gt;0,IF(AND(INDIRECT(ADDRESS($F513,44))=0,INDIRECT(ADDRESS($F513,38))&lt;&gt;"UL"),INDIRECT(ADDRESS($F513,COLUMN())),0),0),IF($G513&gt;0,IF(AND(INDIRECT(ADDRESS($G513,44))=0,INDIRECT(ADDRESS($G513,38))&lt;&gt;"UL"),INDIRECT(ADDRESS($G513,COLUMN())),0),0),IF($H513&gt;0,IF(AND(INDIRECT(ADDRESS($H513,44))=0,INDIRECT(ADDRESS($H513,38))&lt;&gt;"UL"),INDIRECT(ADDRESS($H513,COLUMN())),0),0),IF($I513&gt;0,IF(AND(INDIRECT(ADDRESS($I513,44))=0,INDIRECT(ADDRESS($I513,38))&lt;&gt;"UL"),INDIRECT(ADDRESS($I513,COLUMN())),0),0),IF($J513&gt;0,IF(AND(INDIRECT(ADDRESS($J513,44))=0,INDIRECT(ADDRESS($J513,38))&lt;&gt;"UL"),INDIRECT(ADDRESS($J513,COLUMN())),0),0),IF($K513&gt;0,IF(AND(INDIRECT(ADDRESS($K513,44))=0,INDIRECT(ADDRESS($K513,38))&lt;&gt;"UL"),INDIRECT(ADDRESS($K513,COLUMN())),0),0),IF($L513&gt;0,IF(AND(INDIRECT(ADDRESS($L513,44))=0,INDIRECT(ADDRESS($L513,38))&lt;&gt;"UL"),INDIRECT(ADDRESS($L513,COLUMN())),0),0),IF($M513&gt;0,IF(AND(INDIRECT(ADDRESS($M513,44))=0,INDIRECT(ADDRESS($M513,38))&lt;&gt;"UL"),INDIRECT(ADDRESS($M513,COLUMN())),0),0))</f>
        <v>0</v>
      </c>
      <c r="CC513" s="57">
        <f t="shared" ca="1" si="383"/>
        <v>0</v>
      </c>
      <c r="CD513" s="57" cm="1">
        <f t="array" aca="1" ref="CD513" ca="1">SUM(IF($C513&gt;0,IF(AND(INDIRECT(ADDRESS($C513,44))=0,INDIRECT(ADDRESS($C513,38))&lt;&gt;"UL"),INDIRECT(ADDRESS($C513,COLUMN())),0),0),IF($D513&gt;0,IF(AND(INDIRECT(ADDRESS($D513,44))=0,INDIRECT(ADDRESS($D513,38))&lt;&gt;"UL"),INDIRECT(ADDRESS($D513,COLUMN())),0),0),IF($E513&gt;0,IF(AND(INDIRECT(ADDRESS($E513,44))=0,INDIRECT(ADDRESS($E513,38))&lt;&gt;"UL"),INDIRECT(ADDRESS($E513,COLUMN())),0),0),IF($F513&gt;0,IF(AND(INDIRECT(ADDRESS($F513,44))=0,INDIRECT(ADDRESS($F513,38))&lt;&gt;"UL"),INDIRECT(ADDRESS($F513,COLUMN())),0),0),IF($G513&gt;0,IF(AND(INDIRECT(ADDRESS($G513,44))=0,INDIRECT(ADDRESS($G513,38))&lt;&gt;"UL"),INDIRECT(ADDRESS($G513,COLUMN())),0),0),IF($H513&gt;0,IF(AND(INDIRECT(ADDRESS($H513,44))=0,INDIRECT(ADDRESS($H513,38))&lt;&gt;"UL"),INDIRECT(ADDRESS($H513,COLUMN())),0),0),IF($I513&gt;0,IF(AND(INDIRECT(ADDRESS($I513,44))=0,INDIRECT(ADDRESS($I513,38))&lt;&gt;"UL"),INDIRECT(ADDRESS($I513,COLUMN())),0),0),IF($J513&gt;0,IF(AND(INDIRECT(ADDRESS($J513,44))=0,INDIRECT(ADDRESS($J513,38))&lt;&gt;"UL"),INDIRECT(ADDRESS($J513,COLUMN())),0),0),IF($K513&gt;0,IF(AND(INDIRECT(ADDRESS($K513,44))=0,INDIRECT(ADDRESS($K513,38))&lt;&gt;"UL"),INDIRECT(ADDRESS($K513,COLUMN())),0),0),IF($L513&gt;0,IF(AND(INDIRECT(ADDRESS($L513,44))=0,INDIRECT(ADDRESS($L513,38))&lt;&gt;"UL"),INDIRECT(ADDRESS($L513,COLUMN())),0),0),IF($M513&gt;0,IF(AND(INDIRECT(ADDRESS($M513,44))=0,INDIRECT(ADDRESS($M513,38))&lt;&gt;"UL"),INDIRECT(ADDRESS($M513,COLUMN())),0),0))</f>
        <v>0</v>
      </c>
      <c r="CE513" s="57" cm="1">
        <f t="array" aca="1" ref="CE513" ca="1">SUM(IF($C513&gt;0,IF(AND(INDIRECT(ADDRESS($C513,44))=0,INDIRECT(ADDRESS($C513,38))&lt;&gt;"UL"),INDIRECT(ADDRESS($C513,COLUMN())),0),0),IF($D513&gt;0,IF(AND(INDIRECT(ADDRESS($D513,44))=0,INDIRECT(ADDRESS($D513,38))&lt;&gt;"UL"),INDIRECT(ADDRESS($D513,COLUMN())),0),0),IF($E513&gt;0,IF(AND(INDIRECT(ADDRESS($E513,44))=0,INDIRECT(ADDRESS($E513,38))&lt;&gt;"UL"),INDIRECT(ADDRESS($E513,COLUMN())),0),0),IF($F513&gt;0,IF(AND(INDIRECT(ADDRESS($F513,44))=0,INDIRECT(ADDRESS($F513,38))&lt;&gt;"UL"),INDIRECT(ADDRESS($F513,COLUMN())),0),0),IF($G513&gt;0,IF(AND(INDIRECT(ADDRESS($G513,44))=0,INDIRECT(ADDRESS($G513,38))&lt;&gt;"UL"),INDIRECT(ADDRESS($G513,COLUMN())),0),0),IF($H513&gt;0,IF(AND(INDIRECT(ADDRESS($H513,44))=0,INDIRECT(ADDRESS($H513,38))&lt;&gt;"UL"),INDIRECT(ADDRESS($H513,COLUMN())),0),0),IF($I513&gt;0,IF(AND(INDIRECT(ADDRESS($I513,44))=0,INDIRECT(ADDRESS($I513,38))&lt;&gt;"UL"),INDIRECT(ADDRESS($I513,COLUMN())),0),0),IF($J513&gt;0,IF(AND(INDIRECT(ADDRESS($J513,44))=0,INDIRECT(ADDRESS($J513,38))&lt;&gt;"UL"),INDIRECT(ADDRESS($J513,COLUMN())),0),0),IF($K513&gt;0,IF(AND(INDIRECT(ADDRESS($K513,44))=0,INDIRECT(ADDRESS($K513,38))&lt;&gt;"UL"),INDIRECT(ADDRESS($K513,COLUMN())),0),0),IF($L513&gt;0,IF(AND(INDIRECT(ADDRESS($L513,44))=0,INDIRECT(ADDRESS($L513,38))&lt;&gt;"UL"),INDIRECT(ADDRESS($L513,COLUMN())),0),0),IF($M513&gt;0,IF(AND(INDIRECT(ADDRESS($M513,44))=0,INDIRECT(ADDRESS($M513,38))&lt;&gt;"UL"),INDIRECT(ADDRESS($M513,COLUMN())),0),0))</f>
        <v>0</v>
      </c>
      <c r="CF513" s="57">
        <f t="shared" ca="1" si="384"/>
        <v>0</v>
      </c>
      <c r="CG513" s="57">
        <f t="shared" ca="1" si="385"/>
        <v>1.5889364873438891</v>
      </c>
      <c r="CH513" s="57">
        <f t="shared" ca="1" si="386"/>
        <v>5.2964549578129641E-2</v>
      </c>
      <c r="CI513" s="19">
        <f t="shared" ca="1" si="387"/>
        <v>16.782657082080807</v>
      </c>
      <c r="CJ513" s="19"/>
      <c r="CK513" s="57" cm="1">
        <f t="array" aca="1" ref="CK513" ca="1">IF(AU513="S", SUM(IF($C513&gt;0,IF(INDIRECT(ADDRESS($C513,43))&lt;&gt;1,INDIRECT(ADDRESS($C513,48)),0),0), IF($D513&gt;0,IF(INDIRECT(ADDRESS($D513,43))&lt;&gt;1,INDIRECT(ADDRESS($D513,48)),0),0), IF($E513&gt;0,IF(INDIRECT(ADDRESS($E513,43))&lt;&gt;1,INDIRECT(ADDRESS($E513,48)),0),0), IF($F513&gt;0,IF(INDIRECT(ADDRESS($F513,43))&lt;&gt;1,INDIRECT(ADDRESS($F513,48)),0),0), IF($G513&gt;0,IF(INDIRECT(ADDRESS($G513,43))&lt;&gt;1,INDIRECT(ADDRESS($G513,48)),0),0), IF($H513&gt;0,IF(INDIRECT(ADDRESS($H513,43))&lt;&gt;1,INDIRECT(ADDRESS($H513,48)),0),0), IF($I513&gt;0,IF(INDIRECT(ADDRESS($I513,43))&lt;&gt;1,INDIRECT(ADDRESS($I513,48)),0),0), IF($J513&gt;0,IF(INDIRECT(ADDRESS($J513,43))&lt;&gt;1,INDIRECT(ADDRESS($J513,48)),0),0), IF($K513&gt;0,IF(INDIRECT(ADDRESS($K513,43))&lt;&gt;1,INDIRECT(ADDRESS($K513,48)),0),0), IF($L513&gt;0,IF(INDIRECT(ADDRESS($L513,43))&lt;&gt;1,INDIRECT(ADDRESS($L513,48)),0),0), IF($M513&gt;0,IF(INDIRECT(ADDRESS($M513,43))&lt;&gt;1,INDIRECT(ADDRESS($M513,48)),0),0)), IF(AU513="L",SUM(IF($C513&gt;0,IF(INDIRECT(ADDRESS($C513,43))&lt;&gt;1,INDIRECT(ADDRESS($C513,50)),0),0), IF($D513&gt;0,IF(INDIRECT(ADDRESS($D513,43))&lt;&gt;1,INDIRECT(ADDRESS($D513,50)),0),0), IF($E513&gt;0,IF(INDIRECT(ADDRESS($E513,43))&lt;&gt;1,INDIRECT(ADDRESS($E513,50)),0),0), IF($F513&gt;0,IF(INDIRECT(ADDRESS($F513,43))&lt;&gt;1,INDIRECT(ADDRESS($F513,50)),0),0), IF($G513&gt;0,IF(INDIRECT(ADDRESS($G513,43))&lt;&gt;1,INDIRECT(ADDRESS($G513,50)),0),0), IF($G513&gt;0,IF(INDIRECT(ADDRESS($G513,43))&lt;&gt;1,INDIRECT(ADDRESS($G513,50)),0),0), IF($H513&gt;0,IF(INDIRECT(ADDRESS($H513,43))&lt;&gt;1,INDIRECT(ADDRESS($H513,50)),0),0), IF($I513&gt;0,IF(INDIRECT(ADDRESS($I513,43))&lt;&gt;1,INDIRECT(ADDRESS($I513,50)),0),0), IF($J513&gt;0,IF(INDIRECT(ADDRESS($J513,43))&lt;&gt;1,INDIRECT(ADDRESS($J513,50)),0),0), IF($K513&gt;0,IF(INDIRECT(ADDRESS($K513,43))&lt;&gt;1,INDIRECT(ADDRESS($K513,50)),0),0), IF($L513&gt;0,IF(INDIRECT(ADDRESS($L513,43))&lt;&gt;1,INDIRECT(ADDRESS($L513,50)),0),0), IF($M513&gt;0,IF(INDIRECT(ADDRESS($M513,43))&lt;&gt;1,INDIRECT(ADDRESS($M513,50)),0),0)), SUM(IF($C513&gt;0,IF(INDIRECT(ADDRESS($C513,43))&lt;&gt;1,INDIRECT(ADDRESS($C513,49)),0),0), IF($D513&gt;0,IF(INDIRECT(ADDRESS($D513,43))&lt;&gt;1,INDIRECT(ADDRESS($D513,49)),0),0), IF($E513&gt;0,IF(INDIRECT(ADDRESS($E513,43))&lt;&gt;1,INDIRECT(ADDRESS($E513,49)),0),0), IF($F513&gt;0,IF(INDIRECT(ADDRESS($F513,43))&lt;&gt;1,INDIRECT(ADDRESS($F513,49)),0),0), IF($G513&gt;0,IF(INDIRECT(ADDRESS($G513,43))&lt;&gt;1,INDIRECT(ADDRESS($G513,49)),0),0), IF($G513&gt;0,IF(INDIRECT(ADDRESS($G513,43))&lt;&gt;1,INDIRECT(ADDRESS($G513,49)),0),0), IF($H513&gt;0,IF(INDIRECT(ADDRESS($H513,43))&lt;&gt;1,INDIRECT(ADDRESS($H513,49)),0),0), IF($I513&gt;0,IF(INDIRECT(ADDRESS($I513,43))&lt;&gt;1,INDIRECT(ADDRESS($I513,49)),0),0), IF($J513&gt;0,IF(INDIRECT(ADDRESS($J513,43))&lt;&gt;1,INDIRECT(ADDRESS($J513,49)),0),0), IF($K513&gt;0,IF(INDIRECT(ADDRESS($K513,43))&lt;&gt;1,INDIRECT(ADDRESS($K513,49)),0),0), IF($L513&gt;0,IF(INDIRECT(ADDRESS($L513,43))&lt;&gt;1,INDIRECT(ADDRESS($L513,49)),0),0), IF($M513&gt;0,IF(INDIRECT(ADDRESS($M513,43))&lt;&gt;1,INDIRECT(ADDRESS($M513,49)),0),0))))</f>
        <v>2.1111111111111107</v>
      </c>
      <c r="CL513" s="57" cm="1">
        <f t="array" aca="1" ref="CL513" ca="1">1.5*SUM(IF($C513&gt;0,IF(INDIRECT(ADDRESS($C513,44))=1,INDIRECT(ADDRESS($C513,47)),0),0),IF($D513&gt;0,IF(INDIRECT(ADDRESS($D513,44))=1,INDIRECT(ADDRESS($CF488,47)),0),0),IF($E513&gt;0,IF(INDIRECT(ADDRESS($E513,44))=1,INDIRECT(ADDRESS($E513,47)),0),0),IF($F513&gt;0,IF(INDIRECT(ADDRESS($F513,44))=1,INDIRECT(ADDRESS($F513,47)),0),0),IF($G513&gt;0,IF(INDIRECT(ADDRESS($G513,44))=1,INDIRECT(ADDRESS($G513,47)),0),0),IF($G513&gt;0,IF(INDIRECT(ADDRESS($G513,44))=1,INDIRECT(ADDRESS($G513,47)),0),0),IF($H513&gt;0,IF(INDIRECT(ADDRESS($H513,44))=1,INDIRECT(ADDRESS($H513,47)),0),0),IF($I513&gt;0,IF(INDIRECT(ADDRESS($I513,44))=1,INDIRECT(ADDRESS($I513,47)),0),0),IF($J513&gt;0,IF(INDIRECT(ADDRESS($J513,44))=1,INDIRECT(ADDRESS($J513,47)),0),0),IF($K513&gt;0,IF(INDIRECT(ADDRESS($K513,44))=1,INDIRECT(ADDRESS($K513,47)),0),0),IF($L513&gt;0,IF(INDIRECT(ADDRESS($L513,44))=1,INDIRECT(ADDRESS($L513,47)),0),0),IF($M513&gt;0,IF(INDIRECT(ADDRESS($M513,44))=1,INDIRECT(ADDRESS($M513,47)),0),0))</f>
        <v>0</v>
      </c>
      <c r="CM513" s="56">
        <f t="shared" ca="1" si="388"/>
        <v>0.78838177583402003</v>
      </c>
      <c r="CN513" s="59"/>
    </row>
    <row r="514" spans="1:92" x14ac:dyDescent="0.25">
      <c r="A514" s="65" t="s">
        <v>565</v>
      </c>
      <c r="B514" s="74">
        <v>436</v>
      </c>
      <c r="C514" s="74">
        <v>452</v>
      </c>
      <c r="D514" s="74">
        <v>453</v>
      </c>
      <c r="E514" s="74">
        <v>468</v>
      </c>
      <c r="F514" s="74"/>
      <c r="G514" s="74"/>
      <c r="H514" s="74"/>
      <c r="I514" s="74"/>
      <c r="J514" s="74"/>
      <c r="K514" s="74"/>
      <c r="L514" s="74"/>
      <c r="M514" s="74"/>
      <c r="N514" s="67">
        <f t="shared" ca="1" si="368"/>
        <v>33</v>
      </c>
      <c r="O514" s="67" t="str" cm="1">
        <f t="array" aca="1" ref="O514" ca="1">INDIRECT(ADDRESS($B514,COLUMN()))</f>
        <v>Fighter</v>
      </c>
      <c r="P514" s="67" cm="1">
        <f t="array" aca="1" ref="P514" ca="1">INDIRECT(ADDRESS($B514,COLUMN()))</f>
        <v>3</v>
      </c>
      <c r="Q514" s="67" cm="1">
        <f t="array" aca="1" ref="Q514" ca="1">INDIRECT(ADDRESS($B514,COLUMN()))</f>
        <v>0</v>
      </c>
      <c r="R514" s="67" cm="1">
        <f t="array" aca="1" ref="R514" ca="1">INDIRECT(ADDRESS($B514,COLUMN()))</f>
        <v>0</v>
      </c>
      <c r="S514" s="67" cm="1">
        <f t="array" aca="1" ref="S514" ca="1">INDIRECT(ADDRESS($B514,COLUMN()))</f>
        <v>2</v>
      </c>
      <c r="T514" s="67" t="str" cm="1">
        <f t="array" aca="1" ref="T514" ca="1">INDIRECT(ADDRESS($B514,COLUMN()))</f>
        <v>1-7</v>
      </c>
      <c r="U514" s="67" cm="1">
        <f t="array" aca="1" ref="U514" ca="1">INDIRECT(ADDRESS($B514,COLUMN()))</f>
        <v>7</v>
      </c>
      <c r="V514" s="67" cm="1">
        <f t="array" aca="1" ref="V514" ca="1">INDIRECT(ADDRESS($B514,COLUMN()))</f>
        <v>0</v>
      </c>
      <c r="W514" s="67" cm="1">
        <f t="array" aca="1" ref="W514" ca="1">INDIRECT(ADDRESS($B514,COLUMN()))</f>
        <v>3</v>
      </c>
      <c r="X514" s="67" cm="1">
        <f t="array" aca="1" ref="X514" ca="1">INDIRECT(ADDRESS($B514,COLUMN()))</f>
        <v>7</v>
      </c>
      <c r="Y514" s="67" cm="1">
        <f t="array" aca="1" ref="Y514" ca="1">INDIRECT(ADDRESS($B514,COLUMN()))</f>
        <v>2</v>
      </c>
      <c r="Z514" s="67" cm="1">
        <f t="array" aca="1" ref="Z514" ca="1">INDIRECT(ADDRESS($B514,COLUMN()))</f>
        <v>5</v>
      </c>
      <c r="AA514" s="67">
        <f t="shared" si="369"/>
        <v>0</v>
      </c>
      <c r="AB514" s="56">
        <f t="shared" ca="1" si="370"/>
        <v>0.85064444609690648</v>
      </c>
      <c r="AC514" s="56">
        <f t="shared" ca="1" si="371"/>
        <v>0.87008764833767283</v>
      </c>
      <c r="AD514" s="56">
        <f t="shared" ca="1" si="372"/>
        <v>2.2697938652287122</v>
      </c>
      <c r="AF514" s="52"/>
      <c r="AG514" s="52"/>
      <c r="AH514" s="57"/>
      <c r="AI514" s="57"/>
      <c r="AJ514" s="57"/>
      <c r="AK514" s="57"/>
      <c r="AL514" s="57"/>
      <c r="AM514" s="57"/>
      <c r="AN514" s="57"/>
      <c r="AO514" s="57"/>
      <c r="AP514" s="57"/>
      <c r="AQ514" s="57"/>
      <c r="AR514" s="57"/>
      <c r="AS514" s="57"/>
      <c r="AT514" s="52"/>
      <c r="AU514" s="54" t="s">
        <v>117</v>
      </c>
      <c r="AV514" s="57" cm="1">
        <f t="array" aca="1" ref="AV514" ca="1">SUM(IF($C514&gt;0,IF(AND(INDIRECT(ADDRESS($C514,44))=0,INDIRECT(ADDRESS($C514,38))="UL",ISERROR(SEARCH("Rear",INDIRECT(ADDRESS($C514,33)))),ISERROR(SEARCH("Side",INDIRECT(ADDRESS($C514,33))))),INDIRECT(ADDRESS($C514,COLUMN())),0),0),IF($D514&gt;0,IF(AND(INDIRECT(ADDRESS($D514,44))=0,INDIRECT(ADDRESS($D514,38))="UL",ISERROR(SEARCH("Rear",INDIRECT(ADDRESS($D514,33)))),ISERROR(SEARCH("Side",INDIRECT(ADDRESS($D514,33))))),INDIRECT(ADDRESS($D514,COLUMN())),0),0),IF($E514&gt;0,IF(AND(INDIRECT(ADDRESS($E514,44))=0,INDIRECT(ADDRESS($E514,38))="UL",ISERROR(SEARCH("Rear",INDIRECT(ADDRESS($E514,33)))),ISERROR(SEARCH("Side",INDIRECT(ADDRESS($E514,33))))),INDIRECT(ADDRESS($E514,COLUMN())),0),0),IF($F514&gt;0,IF(AND(INDIRECT(ADDRESS($F514,44))=0,INDIRECT(ADDRESS($F514,38))="UL",ISERROR(SEARCH("Rear",INDIRECT(ADDRESS($F514,33)))),ISERROR(SEARCH("Side",INDIRECT(ADDRESS($F514,33))))),INDIRECT(ADDRESS($F514,COLUMN())),0),0),IF($G514&gt;0,IF(AND(INDIRECT(ADDRESS($G514,44))=0,INDIRECT(ADDRESS($G514,38))="UL",ISERROR(SEARCH("Rear",INDIRECT(ADDRESS($G514,33)))),ISERROR(SEARCH("Side",INDIRECT(ADDRESS($G514,33))))),INDIRECT(ADDRESS($G514,COLUMN())),0),0),IF($H514&gt;0,IF(AND(INDIRECT(ADDRESS($H514,44))=0,INDIRECT(ADDRESS($H514,38))="UL",ISERROR(SEARCH("Rear",INDIRECT(ADDRESS($H514,33)))),ISERROR(SEARCH("Side",INDIRECT(ADDRESS($H514,33))))),INDIRECT(ADDRESS($H514,COLUMN())),0),0),IF($I514&gt;0,IF(AND(INDIRECT(ADDRESS($I514,44))=0,INDIRECT(ADDRESS($I514,38))="UL",ISERROR(SEARCH("Rear",INDIRECT(ADDRESS($I514,33)))),ISERROR(SEARCH("Side",INDIRECT(ADDRESS($I514,33))))),INDIRECT(ADDRESS($I514,COLUMN())),0),0),IF($J514&gt;0,IF(AND(INDIRECT(ADDRESS($J514,44))=0,INDIRECT(ADDRESS($J514,38))="UL",ISERROR(SEARCH("Rear",INDIRECT(ADDRESS($J514,33)))),ISERROR(SEARCH("Side",INDIRECT(ADDRESS($J514,33))))),INDIRECT(ADDRESS($J514,COLUMN())),0),0),IF($K514&gt;0,IF(AND(INDIRECT(ADDRESS($K514,44))=0,INDIRECT(ADDRESS($K514,38))="UL",ISERROR(SEARCH("Rear",INDIRECT(ADDRESS($K514,33)))),ISERROR(SEARCH("Side",INDIRECT(ADDRESS($K514,33))))),INDIRECT(ADDRESS($K514,COLUMN())),0),0),IF($L514&gt;0,IF(AND(INDIRECT(ADDRESS($L514,44))=0,INDIRECT(ADDRESS($L514,38))="UL",ISERROR(SEARCH("Rear",INDIRECT(ADDRESS($L514,33)))),ISERROR(SEARCH("Side",INDIRECT(ADDRESS($L514,33))))),INDIRECT(ADDRESS($L514,COLUMN())),0),0),IF($M514&gt;0,IF(AND(INDIRECT(ADDRESS($M514,44))=0,INDIRECT(ADDRESS($M514,38))="UL",ISERROR(SEARCH("Rear",INDIRECT(ADDRESS($M514,33)))),ISERROR(SEARCH("Side",INDIRECT(ADDRESS($M514,33))))),INDIRECT(ADDRESS($M514,COLUMN())),0),0))</f>
        <v>0.22222222222222221</v>
      </c>
      <c r="AW514" s="57" cm="1">
        <f t="array" aca="1" ref="AW514" ca="1">SUM(IF($C514&gt;0,IF(AND(INDIRECT(ADDRESS($C514,44))=0,INDIRECT(ADDRESS($C514,38))="UL",ISERROR(SEARCH("Rear",INDIRECT(ADDRESS($C514,33)))),ISERROR(SEARCH("Side",INDIRECT(ADDRESS($C514,33))))),INDIRECT(ADDRESS($C514,COLUMN())),0),0),IF($D514&gt;0,IF(AND(INDIRECT(ADDRESS($D514,44))=0,INDIRECT(ADDRESS($D514,38))="UL",ISERROR(SEARCH("Rear",INDIRECT(ADDRESS($D514,33)))),ISERROR(SEARCH("Side",INDIRECT(ADDRESS($D514,33))))),INDIRECT(ADDRESS($D514,COLUMN())),0),0),IF($E514&gt;0,IF(AND(INDIRECT(ADDRESS($E514,44))=0,INDIRECT(ADDRESS($E514,38))="UL",ISERROR(SEARCH("Rear",INDIRECT(ADDRESS($E514,33)))),ISERROR(SEARCH("Side",INDIRECT(ADDRESS($E514,33))))),INDIRECT(ADDRESS($E514,COLUMN())),0),0),IF($F514&gt;0,IF(AND(INDIRECT(ADDRESS($F514,44))=0,INDIRECT(ADDRESS($F514,38))="UL",ISERROR(SEARCH("Rear",INDIRECT(ADDRESS($F514,33)))),ISERROR(SEARCH("Side",INDIRECT(ADDRESS($F514,33))))),INDIRECT(ADDRESS($F514,COLUMN())),0),0),IF($G514&gt;0,IF(AND(INDIRECT(ADDRESS($G514,44))=0,INDIRECT(ADDRESS($G514,38))="UL",ISERROR(SEARCH("Rear",INDIRECT(ADDRESS($G514,33)))),ISERROR(SEARCH("Side",INDIRECT(ADDRESS($G514,33))))),INDIRECT(ADDRESS($G514,COLUMN())),0),0),IF($H514&gt;0,IF(AND(INDIRECT(ADDRESS($H514,44))=0,INDIRECT(ADDRESS($H514,38))="UL",ISERROR(SEARCH("Rear",INDIRECT(ADDRESS($H514,33)))),ISERROR(SEARCH("Side",INDIRECT(ADDRESS($H514,33))))),INDIRECT(ADDRESS($H514,COLUMN())),0),0),IF($I514&gt;0,IF(AND(INDIRECT(ADDRESS($I514,44))=0,INDIRECT(ADDRESS($I514,38))="UL",ISERROR(SEARCH("Rear",INDIRECT(ADDRESS($I514,33)))),ISERROR(SEARCH("Side",INDIRECT(ADDRESS($I514,33))))),INDIRECT(ADDRESS($I514,COLUMN())),0),0),IF($J514&gt;0,IF(AND(INDIRECT(ADDRESS($J514,44))=0,INDIRECT(ADDRESS($J514,38))="UL",ISERROR(SEARCH("Rear",INDIRECT(ADDRESS($J514,33)))),ISERROR(SEARCH("Side",INDIRECT(ADDRESS($J514,33))))),INDIRECT(ADDRESS($J514,COLUMN())),0),0),IF($K514&gt;0,IF(AND(INDIRECT(ADDRESS($K514,44))=0,INDIRECT(ADDRESS($K514,38))="UL",ISERROR(SEARCH("Rear",INDIRECT(ADDRESS($K514,33)))),ISERROR(SEARCH("Side",INDIRECT(ADDRESS($K514,33))))),INDIRECT(ADDRESS($K514,COLUMN())),0),0),IF($L514&gt;0,IF(AND(INDIRECT(ADDRESS($L514,44))=0,INDIRECT(ADDRESS($L514,38))="UL",ISERROR(SEARCH("Rear",INDIRECT(ADDRESS($L514,33)))),ISERROR(SEARCH("Side",INDIRECT(ADDRESS($L514,33))))),INDIRECT(ADDRESS($L514,COLUMN())),0),0),IF($M514&gt;0,IF(AND(INDIRECT(ADDRESS($M514,44))=0,INDIRECT(ADDRESS($M514,38))="UL",ISERROR(SEARCH("Rear",INDIRECT(ADDRESS($M514,33)))),ISERROR(SEARCH("Side",INDIRECT(ADDRESS($M514,33))))),INDIRECT(ADDRESS($M514,COLUMN())),0),0))</f>
        <v>1.5555555555555554</v>
      </c>
      <c r="AX514" s="57" cm="1">
        <f t="array" aca="1" ref="AX514" ca="1">SUM(IF($C514&gt;0,IF(AND(INDIRECT(ADDRESS($C514,44))=0,INDIRECT(ADDRESS($C514,38))="UL",ISERROR(SEARCH("Rear",INDIRECT(ADDRESS($C514,33)))),ISERROR(SEARCH("Side",INDIRECT(ADDRESS($C514,33))))),INDIRECT(ADDRESS($C514,COLUMN())),0),0),IF($D514&gt;0,IF(AND(INDIRECT(ADDRESS($D514,44))=0,INDIRECT(ADDRESS($D514,38))="UL",ISERROR(SEARCH("Rear",INDIRECT(ADDRESS($D514,33)))),ISERROR(SEARCH("Side",INDIRECT(ADDRESS($D514,33))))),INDIRECT(ADDRESS($D514,COLUMN())),0),0),IF($E514&gt;0,IF(AND(INDIRECT(ADDRESS($E514,44))=0,INDIRECT(ADDRESS($E514,38))="UL",ISERROR(SEARCH("Rear",INDIRECT(ADDRESS($E514,33)))),ISERROR(SEARCH("Side",INDIRECT(ADDRESS($E514,33))))),INDIRECT(ADDRESS($E514,COLUMN())),0),0),IF($F514&gt;0,IF(AND(INDIRECT(ADDRESS($F514,44))=0,INDIRECT(ADDRESS($F514,38))="UL",ISERROR(SEARCH("Rear",INDIRECT(ADDRESS($F514,33)))),ISERROR(SEARCH("Side",INDIRECT(ADDRESS($F514,33))))),INDIRECT(ADDRESS($F514,COLUMN())),0),0),IF($G514&gt;0,IF(AND(INDIRECT(ADDRESS($G514,44))=0,INDIRECT(ADDRESS($G514,38))="UL",ISERROR(SEARCH("Rear",INDIRECT(ADDRESS($G514,33)))),ISERROR(SEARCH("Side",INDIRECT(ADDRESS($G514,33))))),INDIRECT(ADDRESS($G514,COLUMN())),0),0),IF($H514&gt;0,IF(AND(INDIRECT(ADDRESS($H514,44))=0,INDIRECT(ADDRESS($H514,38))="UL",ISERROR(SEARCH("Rear",INDIRECT(ADDRESS($H514,33)))),ISERROR(SEARCH("Side",INDIRECT(ADDRESS($H514,33))))),INDIRECT(ADDRESS($H514,COLUMN())),0),0),IF($I514&gt;0,IF(AND(INDIRECT(ADDRESS($I514,44))=0,INDIRECT(ADDRESS($I514,38))="UL",ISERROR(SEARCH("Rear",INDIRECT(ADDRESS($I514,33)))),ISERROR(SEARCH("Side",INDIRECT(ADDRESS($I514,33))))),INDIRECT(ADDRESS($I514,COLUMN())),0),0),IF($J514&gt;0,IF(AND(INDIRECT(ADDRESS($J514,44))=0,INDIRECT(ADDRESS($J514,38))="UL",ISERROR(SEARCH("Rear",INDIRECT(ADDRESS($J514,33)))),ISERROR(SEARCH("Side",INDIRECT(ADDRESS($J514,33))))),INDIRECT(ADDRESS($J514,COLUMN())),0),0),IF($K514&gt;0,IF(AND(INDIRECT(ADDRESS($K514,44))=0,INDIRECT(ADDRESS($K514,38))="UL",ISERROR(SEARCH("Rear",INDIRECT(ADDRESS($K514,33)))),ISERROR(SEARCH("Side",INDIRECT(ADDRESS($K514,33))))),INDIRECT(ADDRESS($K514,COLUMN())),0),0),IF($L514&gt;0,IF(AND(INDIRECT(ADDRESS($L514,44))=0,INDIRECT(ADDRESS($L514,38))="UL",ISERROR(SEARCH("Rear",INDIRECT(ADDRESS($L514,33)))),ISERROR(SEARCH("Side",INDIRECT(ADDRESS($L514,33))))),INDIRECT(ADDRESS($L514,COLUMN())),0),0),IF($M514&gt;0,IF(AND(INDIRECT(ADDRESS($M514,44))=0,INDIRECT(ADDRESS($M514,38))="UL",ISERROR(SEARCH("Rear",INDIRECT(ADDRESS($M514,33)))),ISERROR(SEARCH("Side",INDIRECT(ADDRESS($M514,33))))),INDIRECT(ADDRESS($M514,COLUMN())),0),0))</f>
        <v>0.77777777777777768</v>
      </c>
      <c r="AY514" s="58">
        <f t="shared" ca="1" si="373"/>
        <v>1.5555555555555554</v>
      </c>
      <c r="AZ514" s="58">
        <f t="shared" ca="1" si="374"/>
        <v>0.85185185185185175</v>
      </c>
      <c r="BA514" s="58" cm="1">
        <f t="array" aca="1" ref="BA514" ca="1">SUM(IF($C514&gt;0,IF(AND(INDIRECT(ADDRESS($C514,44))=0,INDIRECT(ADDRESS($C514,38))="UL"),INDIRECT(ADDRESS($C514,COLUMN())),0),0),IF($D514&gt;0,IF(AND(INDIRECT(ADDRESS($D514,44))=0,INDIRECT(ADDRESS($D514,38))="UL"),INDIRECT(ADDRESS($D514,COLUMN())),0),0),IF($E514&gt;0,IF(AND(INDIRECT(ADDRESS($E514,44))=0,INDIRECT(ADDRESS($E514,38))="UL"),INDIRECT(ADDRESS($E514,COLUMN())),0),0),IF($F514&gt;0,IF(AND(INDIRECT(ADDRESS($F514,44))=0,INDIRECT(ADDRESS($F514,38))="UL"),INDIRECT(ADDRESS($F514,COLUMN())),0),0),IF($G514&gt;0,IF(AND(INDIRECT(ADDRESS($G514,44))=0,INDIRECT(ADDRESS($G514,38))="UL"),INDIRECT(ADDRESS($G514,COLUMN())),0),0),IF($H514&gt;0,IF(AND(INDIRECT(ADDRESS($H514,44))=0,INDIRECT(ADDRESS($H514,38))="UL"),INDIRECT(ADDRESS($H514,COLUMN())),0),0),IF($I514&gt;0,IF(AND(INDIRECT(ADDRESS($I514,44))=0,INDIRECT(ADDRESS($I514,38))="UL"),INDIRECT(ADDRESS($I514,COLUMN())),0),0),IF($J514&gt;0,IF(AND(INDIRECT(ADDRESS($J514,44))=0,INDIRECT(ADDRESS($J514,38))="UL"),INDIRECT(ADDRESS($J514,COLUMN())),0),0),IF($K514&gt;0,IF(AND(INDIRECT(ADDRESS($K514,44))=0,INDIRECT(ADDRESS($K514,38))="UL"),INDIRECT(ADDRESS($K514,COLUMN())),0),0),IF($L514&gt;0,IF(AND(INDIRECT(ADDRESS($L514,44))=0,INDIRECT(ADDRESS($L514,38))="UL"),INDIRECT(ADDRESS($L514,COLUMN())),0),0),IF($M514&gt;0,IF(AND(INDIRECT(ADDRESS($M514,44))=0,INDIRECT(ADDRESS($M514,38))="UL"),INDIRECT(ADDRESS($M514,COLUMN())),0),0))</f>
        <v>0.51851851851851849</v>
      </c>
      <c r="BB514" s="58" cm="1">
        <f t="array" aca="1" ref="BB514" ca="1">SUM(IF($C514&gt;0,IF(AND(INDIRECT(ADDRESS($C514,44))=0,INDIRECT(ADDRESS($C514,38))="UL"),INDIRECT(ADDRESS($C514,COLUMN())),0),0),IF($D514&gt;0,IF(AND(INDIRECT(ADDRESS($D514,44))=0,INDIRECT(ADDRESS($D514,38))="UL"),INDIRECT(ADDRESS($D514,COLUMN())),0),0),IF($E514&gt;0,IF(AND(INDIRECT(ADDRESS($E514,44))=0,INDIRECT(ADDRESS($E514,38))="UL"),INDIRECT(ADDRESS($E514,COLUMN())),0),0),IF($F514&gt;0,IF(AND(INDIRECT(ADDRESS($F514,44))=0,INDIRECT(ADDRESS($F514,38))="UL"),INDIRECT(ADDRESS($F514,COLUMN())),0),0),IF($G514&gt;0,IF(AND(INDIRECT(ADDRESS($G514,44))=0,INDIRECT(ADDRESS($G514,38))="UL"),INDIRECT(ADDRESS($G514,COLUMN())),0),0),IF($H514&gt;0,IF(AND(INDIRECT(ADDRESS($H514,44))=0,INDIRECT(ADDRESS($H514,38))="UL"),INDIRECT(ADDRESS($H514,COLUMN())),0),0),IF($I514&gt;0,IF(AND(INDIRECT(ADDRESS($I514,44))=0,INDIRECT(ADDRESS($I514,38))="UL"),INDIRECT(ADDRESS($I514,COLUMN())),0),0),IF($J514&gt;0,IF(AND(INDIRECT(ADDRESS($J514,44))=0,INDIRECT(ADDRESS($J514,38))="UL"),INDIRECT(ADDRESS($J514,COLUMN())),0),0),IF($K514&gt;0,IF(AND(INDIRECT(ADDRESS($K514,44))=0,INDIRECT(ADDRESS($K514,38))="UL"),INDIRECT(ADDRESS($K514,COLUMN())),0),0),IF($L514&gt;0,IF(AND(INDIRECT(ADDRESS($L514,44))=0,INDIRECT(ADDRESS($L514,38))="UL"),INDIRECT(ADDRESS($L514,COLUMN())),0),0),IF($M514&gt;0,IF(AND(INDIRECT(ADDRESS($M514,44))=0,INDIRECT(ADDRESS($M514,38))="UL"),INDIRECT(ADDRESS($M514,COLUMN())),0),0))</f>
        <v>0.16296296296296298</v>
      </c>
      <c r="BC514" s="58" cm="1">
        <f t="array" aca="1" ref="BC514" ca="1">SUM(IF($C514&gt;0,IF(AND(INDIRECT(ADDRESS($C514,44))=0,INDIRECT(ADDRESS($C514,38))="UL"),INDIRECT(ADDRESS($C514,COLUMN())),0),0),IF($D514&gt;0,IF(AND(INDIRECT(ADDRESS($D514,44))=0,INDIRECT(ADDRESS($D514,38))="UL"),INDIRECT(ADDRESS($D514,COLUMN())),0),0),IF($E514&gt;0,IF(AND(INDIRECT(ADDRESS($E514,44))=0,INDIRECT(ADDRESS($E514,38))="UL"),INDIRECT(ADDRESS($E514,COLUMN())),0),0),IF($F514&gt;0,IF(AND(INDIRECT(ADDRESS($F514,44))=0,INDIRECT(ADDRESS($F514,38))="UL"),INDIRECT(ADDRESS($F514,COLUMN())),0),0),IF($G514&gt;0,IF(AND(INDIRECT(ADDRESS($G514,44))=0,INDIRECT(ADDRESS($G514,38))="UL"),INDIRECT(ADDRESS($G514,COLUMN())),0),0),IF($H514&gt;0,IF(AND(INDIRECT(ADDRESS($H514,44))=0,INDIRECT(ADDRESS($H514,38))="UL"),INDIRECT(ADDRESS($H514,COLUMN())),0),0),IF($I514&gt;0,IF(AND(INDIRECT(ADDRESS($I514,44))=0,INDIRECT(ADDRESS($I514,38))="UL"),INDIRECT(ADDRESS($I514,COLUMN())),0),0),IF($J514&gt;0,IF(AND(INDIRECT(ADDRESS($J514,44))=0,INDIRECT(ADDRESS($J514,38))="UL"),INDIRECT(ADDRESS($J514,COLUMN())),0),0),IF($K514&gt;0,IF(AND(INDIRECT(ADDRESS($K514,44))=0,INDIRECT(ADDRESS($K514,38))="UL"),INDIRECT(ADDRESS($K514,COLUMN())),0),0),IF($L514&gt;0,IF(AND(INDIRECT(ADDRESS($L514,44))=0,INDIRECT(ADDRESS($L514,38))="UL"),INDIRECT(ADDRESS($L514,COLUMN())),0),0),IF($M514&gt;0,IF(AND(INDIRECT(ADDRESS($M514,44))=0,INDIRECT(ADDRESS($M514,38))="UL"),INDIRECT(ADDRESS($M514,COLUMN())),0),0))</f>
        <v>0.23703703703703702</v>
      </c>
      <c r="BD514" s="58" cm="1">
        <f t="array" aca="1" ref="BD514" ca="1">SUM(IF($C514&gt;0,IF(AND(INDIRECT(ADDRESS($C514,44))=0,INDIRECT(ADDRESS($C514,38))="UL"),INDIRECT(ADDRESS($C514,COLUMN())),0),0),IF($D514&gt;0,IF(AND(INDIRECT(ADDRESS($D514,44))=0,INDIRECT(ADDRESS($D514,38))="UL"),INDIRECT(ADDRESS($D514,COLUMN())),0),0),IF($E514&gt;0,IF(AND(INDIRECT(ADDRESS($E514,44))=0,INDIRECT(ADDRESS($E514,38))="UL"),INDIRECT(ADDRESS($E514,COLUMN())),0),0),IF($F514&gt;0,IF(AND(INDIRECT(ADDRESS($F514,44))=0,INDIRECT(ADDRESS($F514,38))="UL"),INDIRECT(ADDRESS($F514,COLUMN())),0),0),IF($G514&gt;0,IF(AND(INDIRECT(ADDRESS($G514,44))=0,INDIRECT(ADDRESS($G514,38))="UL"),INDIRECT(ADDRESS($G514,COLUMN())),0),0),IF($H514&gt;0,IF(AND(INDIRECT(ADDRESS($H514,44))=0,INDIRECT(ADDRESS($H514,38))="UL"),INDIRECT(ADDRESS($H514,COLUMN())),0),0),IF($I514&gt;0,IF(AND(INDIRECT(ADDRESS($I514,44))=0,INDIRECT(ADDRESS($I514,38))="UL"),INDIRECT(ADDRESS($I514,COLUMN())),0),0),IF($J514&gt;0,IF(AND(INDIRECT(ADDRESS($J514,44))=0,INDIRECT(ADDRESS($J514,38))="UL"),INDIRECT(ADDRESS($J514,COLUMN())),0),0),IF($K514&gt;0,IF(AND(INDIRECT(ADDRESS($K514,44))=0,INDIRECT(ADDRESS($K514,38))="UL"),INDIRECT(ADDRESS($K514,COLUMN())),0),0),IF($L514&gt;0,IF(AND(INDIRECT(ADDRESS($L514,44))=0,INDIRECT(ADDRESS($L514,38))="UL"),INDIRECT(ADDRESS($L514,COLUMN())),0),0),IF($M514&gt;0,IF(AND(INDIRECT(ADDRESS($M514,44))=0,INDIRECT(ADDRESS($M514,38))="UL"),INDIRECT(ADDRESS($M514,COLUMN())),0),0))</f>
        <v>0.44444444444444442</v>
      </c>
      <c r="BE514" s="57">
        <f t="shared" ca="1" si="375"/>
        <v>0.23703703703703702</v>
      </c>
      <c r="BF514" s="57" cm="1">
        <f t="array" aca="1" ref="BF514" ca="1">SUM(IF($C514&gt;0,IF(INDIRECT(ADDRESS($C514,45))=1,INDIRECT(ADDRESS($C514,52))*INDIRECT(ADDRESS($C514,42))/5,0),0), IF($D514&gt;0,IF(INDIRECT(ADDRESS($D514,45))=1,INDIRECT(ADDRESS($D514,52))*INDIRECT(ADDRESS($D514,42))/5,0),0), IF($E514&gt;0,IF(INDIRECT(ADDRESS($E514,45))=1,INDIRECT(ADDRESS($E514,52))*INDIRECT(ADDRESS($E514,42))/5,0),0), IF($F514&gt;0,IF(INDIRECT(ADDRESS($F514,45))=1,INDIRECT(ADDRESS($F514,52))*INDIRECT(ADDRESS($F514,42))/5,0),0), IF($G514&gt;0,IF(INDIRECT(ADDRESS($G514,45))=1,INDIRECT(ADDRESS($G514,52))*INDIRECT(ADDRESS($G514,42))/5,0),0), IF($H514&gt;0,IF(INDIRECT(ADDRESS($H514,45))=1,INDIRECT(ADDRESS($H514,52))*INDIRECT(ADDRESS($H514,42))/5,0),0)
)*$BF$296/100</f>
        <v>0</v>
      </c>
      <c r="BG514" s="19">
        <v>3</v>
      </c>
      <c r="BH514" s="57" cm="1">
        <f t="array" aca="1" ref="BH514" ca="1">SUM(IF($C514&gt;0,IF(AND(INDIRECT(ADDRESS($C514,44))=0,INDIRECT(ADDRESS($C514,38))&lt;&gt;"UL"),INDIRECT(ADDRESS($C514,COLUMN()-12)),0),0), IF($D514&gt;0,IF(AND(INDIRECT(ADDRESS($D514,44))=0,INDIRECT(ADDRESS($D514,38))&lt;&gt;"UL"),INDIRECT(ADDRESS($D514,COLUMN()-12)),0),0), IF($E514&gt;0,IF(AND(INDIRECT(ADDRESS($E514,44))=0,INDIRECT(ADDRESS($E514,38))&lt;&gt;"UL"),INDIRECT(ADDRESS($E514,COLUMN()-12)),0),0), IF($F514&gt;0,IF(AND(INDIRECT(ADDRESS($F514,44))=0,INDIRECT(ADDRESS($F514,38))&lt;&gt;"UL"),INDIRECT(ADDRESS($F514,COLUMN()-12)),0),0), IF($G514&gt;0,IF(AND(INDIRECT(ADDRESS($G514,44))=0,INDIRECT(ADDRESS($G514,38))&lt;&gt;"UL"),INDIRECT(ADDRESS($G514,COLUMN()-12)),0),0), IF($H514&gt;0,IF(AND(INDIRECT(ADDRESS($H514,44))=0,INDIRECT(ADDRESS($H514,38))&lt;&gt;"UL"),INDIRECT(ADDRESS($H514,COLUMN()-12)),0),0), IF($I514&gt;0,IF(AND(INDIRECT(ADDRESS($I514,44))=0,INDIRECT(ADDRESS($I514,38))&lt;&gt;"UL"),INDIRECT(ADDRESS($I514,COLUMN()-12)),0),0), IF($J514&gt;0,IF(AND(INDIRECT(ADDRESS($J514,44))=0,INDIRECT(ADDRESS($J514,38))&lt;&gt;"UL"),INDIRECT(ADDRESS($J514,COLUMN()-12)),0),0), IF($K514&gt;0,IF(AND(INDIRECT(ADDRESS($K514,44))=0,INDIRECT(ADDRESS($K514,38))&lt;&gt;"UL"),INDIRECT(ADDRESS($K514,COLUMN()-12)),0),0), IF($L514&gt;0,IF(AND(INDIRECT(ADDRESS($L514,44))=0,INDIRECT(ADDRESS($L514,38))&lt;&gt;"UL"),INDIRECT(ADDRESS($L514,COLUMN()-12)),0),0), IF($M514&gt;0,IF(AND(INDIRECT(ADDRESS($M514,44))=0,INDIRECT(ADDRESS($M514,38))&lt;&gt;"UL"),INDIRECT(ADDRESS($M514,COLUMN()-12)),0),0))</f>
        <v>0</v>
      </c>
      <c r="BI514" s="57" cm="1">
        <f t="array" aca="1" ref="BI514" ca="1">SUM(IF($C514&gt;0,IF(AND(INDIRECT(ADDRESS($C514,44))=0,INDIRECT(ADDRESS($C514,38))&lt;&gt;"UL"),INDIRECT(ADDRESS($C514,COLUMN()-12)),0),0), IF($D514&gt;0,IF(AND(INDIRECT(ADDRESS($D514,44))=0,INDIRECT(ADDRESS($D514,38))&lt;&gt;"UL"),INDIRECT(ADDRESS($D514,COLUMN()-12)),0),0), IF($E514&gt;0,IF(AND(INDIRECT(ADDRESS($E514,44))=0,INDIRECT(ADDRESS($E514,38))&lt;&gt;"UL"),INDIRECT(ADDRESS($E514,COLUMN()-12)),0),0), IF($F514&gt;0,IF(AND(INDIRECT(ADDRESS($F514,44))=0,INDIRECT(ADDRESS($F514,38))&lt;&gt;"UL"),INDIRECT(ADDRESS($F514,COLUMN()-12)),0),0), IF($G514&gt;0,IF(AND(INDIRECT(ADDRESS($G514,44))=0,INDIRECT(ADDRESS($G514,38))&lt;&gt;"UL"),INDIRECT(ADDRESS($G514,COLUMN()-12)),0),0), IF($H514&gt;0,IF(AND(INDIRECT(ADDRESS($H514,44))=0,INDIRECT(ADDRESS($H514,38))&lt;&gt;"UL"),INDIRECT(ADDRESS($H514,COLUMN()-12)),0),0), IF($I514&gt;0,IF(AND(INDIRECT(ADDRESS($I514,44))=0,INDIRECT(ADDRESS($I514,38))&lt;&gt;"UL"),INDIRECT(ADDRESS($I514,COLUMN()-12)),0),0), IF($J514&gt;0,IF(AND(INDIRECT(ADDRESS($J514,44))=0,INDIRECT(ADDRESS($J514,38))&lt;&gt;"UL"),INDIRECT(ADDRESS($J514,COLUMN()-12)),0),0), IF($K514&gt;0,IF(AND(INDIRECT(ADDRESS($K514,44))=0,INDIRECT(ADDRESS($K514,38))&lt;&gt;"UL"),INDIRECT(ADDRESS($K514,COLUMN()-12)),0),0), IF($L514&gt;0,IF(AND(INDIRECT(ADDRESS($L514,44))=0,INDIRECT(ADDRESS($L514,38))&lt;&gt;"UL"),INDIRECT(ADDRESS($L514,COLUMN()-12)),0),0), IF($M514&gt;0,IF(AND(INDIRECT(ADDRESS($M514,44))=0,INDIRECT(ADDRESS($M514,38))&lt;&gt;"UL"),INDIRECT(ADDRESS($M514,COLUMN()-12)),0),0))</f>
        <v>0.55555555555555547</v>
      </c>
      <c r="BJ514" s="57" cm="1">
        <f t="array" aca="1" ref="BJ514" ca="1">SUM(IF($C514&gt;0,IF(AND(INDIRECT(ADDRESS($C514,44))=0,INDIRECT(ADDRESS($C514,38))&lt;&gt;"UL"),INDIRECT(ADDRESS($C514,COLUMN()-12)),0),0), IF($D514&gt;0,IF(AND(INDIRECT(ADDRESS($D514,44))=0,INDIRECT(ADDRESS($D514,38))&lt;&gt;"UL"),INDIRECT(ADDRESS($D514,COLUMN()-12)),0),0), IF($E514&gt;0,IF(AND(INDIRECT(ADDRESS($E514,44))=0,INDIRECT(ADDRESS($E514,38))&lt;&gt;"UL"),INDIRECT(ADDRESS($E514,COLUMN()-12)),0),0), IF($F514&gt;0,IF(AND(INDIRECT(ADDRESS($F514,44))=0,INDIRECT(ADDRESS($F514,38))&lt;&gt;"UL"),INDIRECT(ADDRESS($F514,COLUMN()-12)),0),0), IF($G514&gt;0,IF(AND(INDIRECT(ADDRESS($G514,44))=0,INDIRECT(ADDRESS($G514,38))&lt;&gt;"UL"),INDIRECT(ADDRESS($G514,COLUMN()-12)),0),0), IF($H514&gt;0,IF(AND(INDIRECT(ADDRESS($H514,44))=0,INDIRECT(ADDRESS($H514,38))&lt;&gt;"UL"),INDIRECT(ADDRESS($H514,COLUMN()-12)),0),0), IF($I514&gt;0,IF(AND(INDIRECT(ADDRESS($I514,44))=0,INDIRECT(ADDRESS($I514,38))&lt;&gt;"UL"),INDIRECT(ADDRESS($I514,COLUMN()-12)),0),0), IF($J514&gt;0,IF(AND(INDIRECT(ADDRESS($J514,44))=0,INDIRECT(ADDRESS($J514,38))&lt;&gt;"UL"),INDIRECT(ADDRESS($J514,COLUMN()-12)),0),0), IF($K514&gt;0,IF(AND(INDIRECT(ADDRESS($K514,44))=0,INDIRECT(ADDRESS($K514,38))&lt;&gt;"UL"),INDIRECT(ADDRESS($K514,COLUMN()-12)),0),0), IF($L514&gt;0,IF(AND(INDIRECT(ADDRESS($L514,44))=0,INDIRECT(ADDRESS($L514,38))&lt;&gt;"UL"),INDIRECT(ADDRESS($L514,COLUMN()-12)),0),0), IF($M514&gt;0,IF(AND(INDIRECT(ADDRESS($M514,44))=0,INDIRECT(ADDRESS($M514,38))&lt;&gt;"UL"),INDIRECT(ADDRESS($M514,COLUMN()-12)),0),0))</f>
        <v>0.55555555555555547</v>
      </c>
      <c r="BK514" s="57">
        <f t="shared" ca="1" si="376"/>
        <v>0.55555555555555547</v>
      </c>
      <c r="BL514" s="58">
        <f t="shared" ca="1" si="377"/>
        <v>0.37037037037037029</v>
      </c>
      <c r="BM514" s="57" cm="1">
        <f t="array" aca="1" ref="BM514" ca="1">SUM(IF($C514&gt;0,IF(AND(INDIRECT(ADDRESS($C514,44))=0,INDIRECT(ADDRESS($C514,38))&lt;&gt;"UL"),INDIRECT(ADDRESS($C514,COLUMN()-12)),0),0), IF($D514&gt;0,IF(AND(INDIRECT(ADDRESS($D514,44))=0,INDIRECT(ADDRESS($D514,38))&lt;&gt;"UL"),INDIRECT(ADDRESS($D514,COLUMN()-12)),0),0), IF($E514&gt;0,IF(AND(INDIRECT(ADDRESS($E514,44))=0,INDIRECT(ADDRESS($E514,38))&lt;&gt;"UL"),INDIRECT(ADDRESS($E514,COLUMN()-12)),0),0), IF($F514&gt;0,IF(AND(INDIRECT(ADDRESS($F514,44))=0,INDIRECT(ADDRESS($F514,38))&lt;&gt;"UL"),INDIRECT(ADDRESS($F514,COLUMN()-12)),0),0), IF($G514&gt;0,IF(AND(INDIRECT(ADDRESS($G514,44))=0,INDIRECT(ADDRESS($G514,38))&lt;&gt;"UL"),INDIRECT(ADDRESS($G514,COLUMN()-12)),0),0), IF($H514&gt;0,IF(AND(INDIRECT(ADDRESS($H514,44))=0,INDIRECT(ADDRESS($H514,38))&lt;&gt;"UL"),INDIRECT(ADDRESS($H514,COLUMN()-12)),0),0), IF($I514&gt;0,IF(AND(INDIRECT(ADDRESS($I514,44))=0,INDIRECT(ADDRESS($I514,38))&lt;&gt;"UL"),INDIRECT(ADDRESS($I514,COLUMN()-12)),0),0), IF($J514&gt;0,IF(AND(INDIRECT(ADDRESS($J514,44))=0,INDIRECT(ADDRESS($J514,38))&lt;&gt;"UL"),INDIRECT(ADDRESS($J514,COLUMN()-12)),0),0), IF($K514&gt;0,IF(AND(INDIRECT(ADDRESS($K514,44))=0,INDIRECT(ADDRESS($K514,38))&lt;&gt;"UL"),INDIRECT(ADDRESS($K514,COLUMN()-11)),0),0), IF($L514&gt;0,IF(AND(INDIRECT(ADDRESS($L514,44))=0,INDIRECT(ADDRESS($L514,38))&lt;&gt;"UL"),INDIRECT(ADDRESS($L514,COLUMN()-11)),0),0), IF($M514&gt;0,IF(AND(INDIRECT(ADDRESS($M514,44))=0,INDIRECT(ADDRESS($M514,38))&lt;&gt;"UL"),INDIRECT(ADDRESS($M514,COLUMN()-11)),0),0))</f>
        <v>0.22222222222222218</v>
      </c>
      <c r="BN514" s="57" cm="1">
        <f t="array" aca="1" ref="BN514" ca="1">SUM(IF($C514&gt;0,IF(AND(INDIRECT(ADDRESS($C514,44))=0,INDIRECT(ADDRESS($C514,38))&lt;&gt;"UL"),INDIRECT(ADDRESS($C514,COLUMN()-12)),0),0), IF($D514&gt;0,IF(AND(INDIRECT(ADDRESS($D514,44))=0,INDIRECT(ADDRESS($D514,38))&lt;&gt;"UL"),INDIRECT(ADDRESS($D514,COLUMN()-12)),0),0), IF($E514&gt;0,IF(AND(INDIRECT(ADDRESS($E514,44))=0,INDIRECT(ADDRESS($E514,38))&lt;&gt;"UL"),INDIRECT(ADDRESS($E514,COLUMN()-12)),0),0), IF($F514&gt;0,IF(AND(INDIRECT(ADDRESS($F514,44))=0,INDIRECT(ADDRESS($F514,38))&lt;&gt;"UL"),INDIRECT(ADDRESS($F514,COLUMN()-12)),0),0), IF($G514&gt;0,IF(AND(INDIRECT(ADDRESS($G514,44))=0,INDIRECT(ADDRESS($G514,38))&lt;&gt;"UL"),INDIRECT(ADDRESS($G514,COLUMN()-12)),0),0), IF($H514&gt;0,IF(AND(INDIRECT(ADDRESS($H514,44))=0,INDIRECT(ADDRESS($H514,38))&lt;&gt;"UL"),INDIRECT(ADDRESS($H514,COLUMN()-12)),0),0), IF($I514&gt;0,IF(AND(INDIRECT(ADDRESS($I514,44))=0,INDIRECT(ADDRESS($I514,38))&lt;&gt;"UL"),INDIRECT(ADDRESS($I514,COLUMN()-12)),0),0), IF($J514&gt;0,IF(AND(INDIRECT(ADDRESS($J514,44))=0,INDIRECT(ADDRESS($J514,38))&lt;&gt;"UL"),INDIRECT(ADDRESS($J514,COLUMN()-12)),0),0), IF($K514&gt;0,IF(AND(INDIRECT(ADDRESS($K514,44))=0,INDIRECT(ADDRESS($K514,38))&lt;&gt;"UL"),INDIRECT(ADDRESS($K514,COLUMN()-11)),0),0), IF($L514&gt;0,IF(AND(INDIRECT(ADDRESS($L514,44))=0,INDIRECT(ADDRESS($L514,38))&lt;&gt;"UL"),INDIRECT(ADDRESS($L514,COLUMN()-11)),0),0), IF($M514&gt;0,IF(AND(INDIRECT(ADDRESS($M514,44))=0,INDIRECT(ADDRESS($M514,38))&lt;&gt;"UL"),INDIRECT(ADDRESS($M514,COLUMN()-11)),0),0))</f>
        <v>7.4074074074074056E-2</v>
      </c>
      <c r="BO514" s="57" cm="1">
        <f t="array" aca="1" ref="BO514" ca="1">SUM(IF($C514&gt;0,IF(AND(INDIRECT(ADDRESS($C514,44))=0,INDIRECT(ADDRESS($C514,38))&lt;&gt;"UL"),INDIRECT(ADDRESS($C514,COLUMN()-12)),0),0), IF($D514&gt;0,IF(AND(INDIRECT(ADDRESS($D514,44))=0,INDIRECT(ADDRESS($D514,38))&lt;&gt;"UL"),INDIRECT(ADDRESS($D514,COLUMN()-12)),0),0), IF($E514&gt;0,IF(AND(INDIRECT(ADDRESS($E514,44))=0,INDIRECT(ADDRESS($E514,38))&lt;&gt;"UL"),INDIRECT(ADDRESS($E514,COLUMN()-12)),0),0), IF($F514&gt;0,IF(AND(INDIRECT(ADDRESS($F514,44))=0,INDIRECT(ADDRESS($F514,38))&lt;&gt;"UL"),INDIRECT(ADDRESS($F514,COLUMN()-12)),0),0), IF($G514&gt;0,IF(AND(INDIRECT(ADDRESS($G514,44))=0,INDIRECT(ADDRESS($G514,38))&lt;&gt;"UL"),INDIRECT(ADDRESS($G514,COLUMN()-12)),0),0), IF($H514&gt;0,IF(AND(INDIRECT(ADDRESS($H514,44))=0,INDIRECT(ADDRESS($H514,38))&lt;&gt;"UL"),INDIRECT(ADDRESS($H514,COLUMN()-12)),0),0), IF($I514&gt;0,IF(AND(INDIRECT(ADDRESS($I514,44))=0,INDIRECT(ADDRESS($I514,38))&lt;&gt;"UL"),INDIRECT(ADDRESS($I514,COLUMN()-12)),0),0), IF($J514&gt;0,IF(AND(INDIRECT(ADDRESS($J514,44))=0,INDIRECT(ADDRESS($J514,38))&lt;&gt;"UL"),INDIRECT(ADDRESS($J514,COLUMN()-12)),0),0), IF($K514&gt;0,IF(AND(INDIRECT(ADDRESS($K514,44))=0,INDIRECT(ADDRESS($K514,38))&lt;&gt;"UL"),INDIRECT(ADDRESS($K514,COLUMN()-11)),0),0), IF($L514&gt;0,IF(AND(INDIRECT(ADDRESS($L514,44))=0,INDIRECT(ADDRESS($L514,38))&lt;&gt;"UL"),INDIRECT(ADDRESS($L514,COLUMN()-11)),0),0), IF($M514&gt;0,IF(AND(INDIRECT(ADDRESS($M514,44))=0,INDIRECT(ADDRESS($M514,38))&lt;&gt;"UL"),INDIRECT(ADDRESS($M514,COLUMN()-11)),0),0))</f>
        <v>0.14814814814814811</v>
      </c>
      <c r="BP514" s="57" cm="1">
        <f t="array" aca="1" ref="BP514" ca="1">SUM(IF($C514&gt;0,IF(AND(INDIRECT(ADDRESS($C514,44))=0,INDIRECT(ADDRESS($C514,38))&lt;&gt;"UL"),INDIRECT(ADDRESS($C514,COLUMN()-12)),0),0), IF($D514&gt;0,IF(AND(INDIRECT(ADDRESS($D514,44))=0,INDIRECT(ADDRESS($D514,38))&lt;&gt;"UL"),INDIRECT(ADDRESS($D514,COLUMN()-12)),0),0), IF($E514&gt;0,IF(AND(INDIRECT(ADDRESS($E514,44))=0,INDIRECT(ADDRESS($E514,38))&lt;&gt;"UL"),INDIRECT(ADDRESS($E514,COLUMN()-12)),0),0), IF($F514&gt;0,IF(AND(INDIRECT(ADDRESS($F514,44))=0,INDIRECT(ADDRESS($F514,38))&lt;&gt;"UL"),INDIRECT(ADDRESS($F514,COLUMN()-12)),0),0), IF($G514&gt;0,IF(AND(INDIRECT(ADDRESS($G514,44))=0,INDIRECT(ADDRESS($G514,38))&lt;&gt;"UL"),INDIRECT(ADDRESS($G514,COLUMN()-12)),0),0), IF($H514&gt;0,IF(AND(INDIRECT(ADDRESS($H514,44))=0,INDIRECT(ADDRESS($H514,38))&lt;&gt;"UL"),INDIRECT(ADDRESS($H514,COLUMN()-12)),0),0), IF($I514&gt;0,IF(AND(INDIRECT(ADDRESS($I514,44))=0,INDIRECT(ADDRESS($I514,38))&lt;&gt;"UL"),INDIRECT(ADDRESS($I514,COLUMN()-12)),0),0), IF($J514&gt;0,IF(AND(INDIRECT(ADDRESS($J514,44))=0,INDIRECT(ADDRESS($J514,38))&lt;&gt;"UL"),INDIRECT(ADDRESS($J514,COLUMN()-12)),0),0), IF($K514&gt;0,IF(AND(INDIRECT(ADDRESS($K514,44))=0,INDIRECT(ADDRESS($K514,38))&lt;&gt;"UL"),INDIRECT(ADDRESS($K514,COLUMN()-11)),0),0), IF($L514&gt;0,IF(AND(INDIRECT(ADDRESS($L514,44))=0,INDIRECT(ADDRESS($L514,38))&lt;&gt;"UL"),INDIRECT(ADDRESS($L514,COLUMN()-11)),0),0), IF($M514&gt;0,IF(AND(INDIRECT(ADDRESS($M514,44))=0,INDIRECT(ADDRESS($M514,38))&lt;&gt;"UL"),INDIRECT(ADDRESS($M514,COLUMN()-11)),0),0))</f>
        <v>0.14814814814814811</v>
      </c>
      <c r="BQ514" s="57">
        <f t="shared" ca="1" si="378"/>
        <v>0.14814814814814811</v>
      </c>
      <c r="BR514" s="161">
        <f t="shared" ca="1" si="379"/>
        <v>74.365164890051759</v>
      </c>
      <c r="BS514" s="59"/>
      <c r="BT514" s="56">
        <f t="shared" ref="BT514:BT524" ca="1" si="389">IF(AD514&lt;BG514,((((AY514+BK514)*AB514)+((BE514+BQ514)*(1-AB514))+BF514)*AD514),((((AY514*AB514)+(BE514*(1-AB514))+BF514)*AD514)+(((BK514*AB514)+(BQ514*(1-AB514)))*BG514)))</f>
        <v>4.2066872520977316</v>
      </c>
      <c r="BU514" s="63">
        <f t="shared" ca="1" si="380"/>
        <v>0.12747537127568884</v>
      </c>
      <c r="BV514" s="57" t="s">
        <v>34</v>
      </c>
      <c r="BW514" s="57" cm="1">
        <f t="array" aca="1" ref="BW514" ca="1">SUM(IF($C514&gt;0,IF(AND(INDIRECT(ADDRESS($C514,44))=0,INDIRECT(ADDRESS($C514,38))="UL",ISERROR(SEARCH("Rear",INDIRECT(ADDRESS($C514,33)))),ISERROR(SEARCH("Side",INDIRECT(ADDRESS($C514,33))))),INDIRECT(ADDRESS($C514,COLUMN())),0),0),IF($D514&gt;0,IF(AND(INDIRECT(ADDRESS($D514,44))=0,INDIRECT(ADDRESS($D514,38))="UL",ISERROR(SEARCH("Rear",INDIRECT(ADDRESS($D514,33)))),ISERROR(SEARCH("Side",INDIRECT(ADDRESS($D514,33))))),INDIRECT(ADDRESS($D514,COLUMN())),0),0),IF($E514&gt;0,IF(AND(INDIRECT(ADDRESS($E514,44))=0,INDIRECT(ADDRESS($E514,38))="UL",ISERROR(SEARCH("Rear",INDIRECT(ADDRESS($E514,33)))),ISERROR(SEARCH("Side",INDIRECT(ADDRESS($E514,33))))),INDIRECT(ADDRESS($E514,COLUMN())),0),0),IF($F514&gt;0,IF(AND(INDIRECT(ADDRESS($F514,44))=0,INDIRECT(ADDRESS($F514,38))="UL",ISERROR(SEARCH("Rear",INDIRECT(ADDRESS($F514,33)))),ISERROR(SEARCH("Side",INDIRECT(ADDRESS($F514,33))))),INDIRECT(ADDRESS($F514,COLUMN())),0),0),IF($G514&gt;0,IF(AND(INDIRECT(ADDRESS($G514,44))=0,INDIRECT(ADDRESS($G514,38))="UL",ISERROR(SEARCH("Rear",INDIRECT(ADDRESS($G514,33)))),ISERROR(SEARCH("Side",INDIRECT(ADDRESS($G514,33))))),INDIRECT(ADDRESS($G514,COLUMN())),0),0),IF($H514&gt;0,IF(AND(INDIRECT(ADDRESS($H514,44))=0,INDIRECT(ADDRESS($H514,38))="UL",ISERROR(SEARCH("Rear",INDIRECT(ADDRESS($H514,33)))),ISERROR(SEARCH("Side",INDIRECT(ADDRESS($H514,33))))),INDIRECT(ADDRESS($H514,COLUMN())),0),0),IF($I514&gt;0,IF(AND(INDIRECT(ADDRESS($I514,44))=0,INDIRECT(ADDRESS($I514,38))="UL",ISERROR(SEARCH("Rear",INDIRECT(ADDRESS($I514,33)))),ISERROR(SEARCH("Side",INDIRECT(ADDRESS($I514,33))))),INDIRECT(ADDRESS($I514,COLUMN())),0),0),IF($J514&gt;0,IF(AND(INDIRECT(ADDRESS($J514,44))=0,INDIRECT(ADDRESS($J514,38))="UL",ISERROR(SEARCH("Rear",INDIRECT(ADDRESS($J514,33)))),ISERROR(SEARCH("Side",INDIRECT(ADDRESS($J514,33))))),INDIRECT(ADDRESS($J514,COLUMN())),0),0),IF($K514&gt;0,IF(AND(INDIRECT(ADDRESS($K514,44))=0,INDIRECT(ADDRESS($K514,38))="UL",ISERROR(SEARCH("Rear",INDIRECT(ADDRESS($K514,33)))),ISERROR(SEARCH("Side",INDIRECT(ADDRESS($K514,33))))),INDIRECT(ADDRESS($K514,COLUMN())),0),0),IF($L514&gt;0,IF(AND(INDIRECT(ADDRESS($L514,44))=0,INDIRECT(ADDRESS($L514,38))="UL",ISERROR(SEARCH("Rear",INDIRECT(ADDRESS($L514,33)))),ISERROR(SEARCH("Side",INDIRECT(ADDRESS($L514,33))))),INDIRECT(ADDRESS($L514,COLUMN())),0),0),IF($M514&gt;0,IF(AND(INDIRECT(ADDRESS($M514,44))=0,INDIRECT(ADDRESS($M514,38))="UL",ISERROR(SEARCH("Rear",INDIRECT(ADDRESS($M514,33)))),ISERROR(SEARCH("Side",INDIRECT(ADDRESS($M514,33))))),INDIRECT(ADDRESS($M514,COLUMN())),0),0))</f>
        <v>0.77777777777777768</v>
      </c>
      <c r="BX514" s="57">
        <f t="shared" ca="1" si="381"/>
        <v>0.77777777777777768</v>
      </c>
      <c r="BY514" s="57" cm="1">
        <f t="array" aca="1" ref="BY514" ca="1">SUM(IF($C514&gt;0,IF(AND(INDIRECT(ADDRESS($C514,44))=0,INDIRECT(ADDRESS($C514,38))="UL"),INDIRECT(ADDRESS($C514,COLUMN())),0),0),IF($D514&gt;0,IF(AND(INDIRECT(ADDRESS($D514,44))=0,INDIRECT(ADDRESS($D514,38))="UL"),INDIRECT(ADDRESS($D514,COLUMN())),0),0),IF($E514&gt;0,IF(AND(INDIRECT(ADDRESS($E514,44))=0,INDIRECT(ADDRESS($E514,38))="UL"),INDIRECT(ADDRESS($E514,COLUMN())),0),0),IF($F514&gt;0,IF(AND(INDIRECT(ADDRESS($F514,44))=0,INDIRECT(ADDRESS($F514,38))="UL"),INDIRECT(ADDRESS($F514,COLUMN())),0),0),IF($G514&gt;0,IF(AND(INDIRECT(ADDRESS($G514,44))=0,INDIRECT(ADDRESS($G514,38))="UL"),INDIRECT(ADDRESS($G514,COLUMN())),0),0),IF($H514&gt;0,IF(AND(INDIRECT(ADDRESS($H514,44))=0,INDIRECT(ADDRESS($H514,38))="UL"),INDIRECT(ADDRESS($H514,COLUMN())),0),0),IF($I514&gt;0,IF(AND(INDIRECT(ADDRESS($I514,44))=0,INDIRECT(ADDRESS($I514,38))="UL"),INDIRECT(ADDRESS($I514,COLUMN())),0),0),IF($J514&gt;0,IF(AND(INDIRECT(ADDRESS($J514,44))=0,INDIRECT(ADDRESS($J514,38))="UL"),INDIRECT(ADDRESS($J514,COLUMN())),0),0),IF($K514&gt;0,IF(AND(INDIRECT(ADDRESS($K514,44))=0,INDIRECT(ADDRESS($K514,38))="UL"),INDIRECT(ADDRESS($K514,COLUMN())),0),0),IF($L514&gt;0,IF(AND(INDIRECT(ADDRESS($L514,44))=0,INDIRECT(ADDRESS($L514,38))="UL"),INDIRECT(ADDRESS($L514,COLUMN())),0),0),IF($M514&gt;0,IF(AND(INDIRECT(ADDRESS($M514,44))=0,INDIRECT(ADDRESS($M514,38))="UL"),INDIRECT(ADDRESS($M514,COLUMN())),0),0))</f>
        <v>0.25925925925925924</v>
      </c>
      <c r="BZ514" s="57" cm="1">
        <f t="array" aca="1" ref="BZ514" ca="1">SUM(IF($C514&gt;0,IF(AND(INDIRECT(ADDRESS($C514,44))=0,INDIRECT(ADDRESS($C514,38))="UL"),INDIRECT(ADDRESS($C514,COLUMN())),0),0),IF($D514&gt;0,IF(AND(INDIRECT(ADDRESS($D514,44))=0,INDIRECT(ADDRESS($D514,38))="UL"),INDIRECT(ADDRESS($D514,COLUMN())),0),0),IF($E514&gt;0,IF(AND(INDIRECT(ADDRESS($E514,44))=0,INDIRECT(ADDRESS($E514,38))="UL"),INDIRECT(ADDRESS($E514,COLUMN())),0),0),IF($F514&gt;0,IF(AND(INDIRECT(ADDRESS($F514,44))=0,INDIRECT(ADDRESS($F514,38))="UL"),INDIRECT(ADDRESS($F514,COLUMN())),0),0),IF($G514&gt;0,IF(AND(INDIRECT(ADDRESS($G514,44))=0,INDIRECT(ADDRESS($G514,38))="UL"),INDIRECT(ADDRESS($G514,COLUMN())),0),0),IF($H514&gt;0,IF(AND(INDIRECT(ADDRESS($H514,44))=0,INDIRECT(ADDRESS($H514,38))="UL"),INDIRECT(ADDRESS($H514,COLUMN())),0),0),IF($I514&gt;0,IF(AND(INDIRECT(ADDRESS($I514,44))=0,INDIRECT(ADDRESS($I514,38))="UL"),INDIRECT(ADDRESS($I514,COLUMN())),0),0),IF($J514&gt;0,IF(AND(INDIRECT(ADDRESS($J514,44))=0,INDIRECT(ADDRESS($J514,38))="UL"),INDIRECT(ADDRESS($J514,COLUMN())),0),0),IF($K514&gt;0,IF(AND(INDIRECT(ADDRESS($K514,44))=0,INDIRECT(ADDRESS($K514,38))="UL"),INDIRECT(ADDRESS($K514,COLUMN())),0),0),IF($L514&gt;0,IF(AND(INDIRECT(ADDRESS($L514,44))=0,INDIRECT(ADDRESS($L514,38))="UL"),INDIRECT(ADDRESS($L514,COLUMN())),0),0),IF($M514&gt;0,IF(AND(INDIRECT(ADDRESS($M514,44))=0,INDIRECT(ADDRESS($M514,38))="UL"),INDIRECT(ADDRESS($M514,COLUMN())),0),0))</f>
        <v>7.407407407407407E-2</v>
      </c>
      <c r="CA514" s="57">
        <f t="shared" ca="1" si="382"/>
        <v>7.407407407407407E-2</v>
      </c>
      <c r="CB514" s="57" cm="1">
        <f t="array" aca="1" ref="CB514" ca="1">SUM(IF($C514&gt;0,IF(AND(INDIRECT(ADDRESS($C514,44))=0,INDIRECT(ADDRESS($C514,38))&lt;&gt;"UL"),INDIRECT(ADDRESS($C514,COLUMN())),0),0),IF($D514&gt;0,IF(AND(INDIRECT(ADDRESS($D514,44))=0,INDIRECT(ADDRESS($D514,38))&lt;&gt;"UL"),INDIRECT(ADDRESS($D514,COLUMN())),0),0),IF($E514&gt;0,IF(AND(INDIRECT(ADDRESS($E514,44))=0,INDIRECT(ADDRESS($E514,38))&lt;&gt;"UL"),INDIRECT(ADDRESS($E514,COLUMN())),0),0),IF($F514&gt;0,IF(AND(INDIRECT(ADDRESS($F514,44))=0,INDIRECT(ADDRESS($F514,38))&lt;&gt;"UL"),INDIRECT(ADDRESS($F514,COLUMN())),0),0),IF($G514&gt;0,IF(AND(INDIRECT(ADDRESS($G514,44))=0,INDIRECT(ADDRESS($G514,38))&lt;&gt;"UL"),INDIRECT(ADDRESS($G514,COLUMN())),0),0),IF($H514&gt;0,IF(AND(INDIRECT(ADDRESS($H514,44))=0,INDIRECT(ADDRESS($H514,38))&lt;&gt;"UL"),INDIRECT(ADDRESS($H514,COLUMN())),0),0),IF($I514&gt;0,IF(AND(INDIRECT(ADDRESS($I514,44))=0,INDIRECT(ADDRESS($I514,38))&lt;&gt;"UL"),INDIRECT(ADDRESS($I514,COLUMN())),0),0),IF($J514&gt;0,IF(AND(INDIRECT(ADDRESS($J514,44))=0,INDIRECT(ADDRESS($J514,38))&lt;&gt;"UL"),INDIRECT(ADDRESS($J514,COLUMN())),0),0),IF($K514&gt;0,IF(AND(INDIRECT(ADDRESS($K514,44))=0,INDIRECT(ADDRESS($K514,38))&lt;&gt;"UL"),INDIRECT(ADDRESS($K514,COLUMN())),0),0),IF($L514&gt;0,IF(AND(INDIRECT(ADDRESS($L514,44))=0,INDIRECT(ADDRESS($L514,38))&lt;&gt;"UL"),INDIRECT(ADDRESS($L514,COLUMN())),0),0),IF($M514&gt;0,IF(AND(INDIRECT(ADDRESS($M514,44))=0,INDIRECT(ADDRESS($M514,38))&lt;&gt;"UL"),INDIRECT(ADDRESS($M514,COLUMN())),0),0))</f>
        <v>0</v>
      </c>
      <c r="CC514" s="57">
        <f t="shared" ca="1" si="383"/>
        <v>0</v>
      </c>
      <c r="CD514" s="57" cm="1">
        <f t="array" aca="1" ref="CD514" ca="1">SUM(IF($C514&gt;0,IF(AND(INDIRECT(ADDRESS($C514,44))=0,INDIRECT(ADDRESS($C514,38))&lt;&gt;"UL"),INDIRECT(ADDRESS($C514,COLUMN())),0),0),IF($D514&gt;0,IF(AND(INDIRECT(ADDRESS($D514,44))=0,INDIRECT(ADDRESS($D514,38))&lt;&gt;"UL"),INDIRECT(ADDRESS($D514,COLUMN())),0),0),IF($E514&gt;0,IF(AND(INDIRECT(ADDRESS($E514,44))=0,INDIRECT(ADDRESS($E514,38))&lt;&gt;"UL"),INDIRECT(ADDRESS($E514,COLUMN())),0),0),IF($F514&gt;0,IF(AND(INDIRECT(ADDRESS($F514,44))=0,INDIRECT(ADDRESS($F514,38))&lt;&gt;"UL"),INDIRECT(ADDRESS($F514,COLUMN())),0),0),IF($G514&gt;0,IF(AND(INDIRECT(ADDRESS($G514,44))=0,INDIRECT(ADDRESS($G514,38))&lt;&gt;"UL"),INDIRECT(ADDRESS($G514,COLUMN())),0),0),IF($H514&gt;0,IF(AND(INDIRECT(ADDRESS($H514,44))=0,INDIRECT(ADDRESS($H514,38))&lt;&gt;"UL"),INDIRECT(ADDRESS($H514,COLUMN())),0),0),IF($I514&gt;0,IF(AND(INDIRECT(ADDRESS($I514,44))=0,INDIRECT(ADDRESS($I514,38))&lt;&gt;"UL"),INDIRECT(ADDRESS($I514,COLUMN())),0),0),IF($J514&gt;0,IF(AND(INDIRECT(ADDRESS($J514,44))=0,INDIRECT(ADDRESS($J514,38))&lt;&gt;"UL"),INDIRECT(ADDRESS($J514,COLUMN())),0),0),IF($K514&gt;0,IF(AND(INDIRECT(ADDRESS($K514,44))=0,INDIRECT(ADDRESS($K514,38))&lt;&gt;"UL"),INDIRECT(ADDRESS($K514,COLUMN())),0),0),IF($L514&gt;0,IF(AND(INDIRECT(ADDRESS($L514,44))=0,INDIRECT(ADDRESS($L514,38))&lt;&gt;"UL"),INDIRECT(ADDRESS($L514,COLUMN())),0),0),IF($M514&gt;0,IF(AND(INDIRECT(ADDRESS($M514,44))=0,INDIRECT(ADDRESS($M514,38))&lt;&gt;"UL"),INDIRECT(ADDRESS($M514,COLUMN())),0),0))</f>
        <v>0</v>
      </c>
      <c r="CE514" s="57" cm="1">
        <f t="array" aca="1" ref="CE514" ca="1">SUM(IF($C514&gt;0,IF(AND(INDIRECT(ADDRESS($C514,44))=0,INDIRECT(ADDRESS($C514,38))&lt;&gt;"UL"),INDIRECT(ADDRESS($C514,COLUMN())),0),0),IF($D514&gt;0,IF(AND(INDIRECT(ADDRESS($D514,44))=0,INDIRECT(ADDRESS($D514,38))&lt;&gt;"UL"),INDIRECT(ADDRESS($D514,COLUMN())),0),0),IF($E514&gt;0,IF(AND(INDIRECT(ADDRESS($E514,44))=0,INDIRECT(ADDRESS($E514,38))&lt;&gt;"UL"),INDIRECT(ADDRESS($E514,COLUMN())),0),0),IF($F514&gt;0,IF(AND(INDIRECT(ADDRESS($F514,44))=0,INDIRECT(ADDRESS($F514,38))&lt;&gt;"UL"),INDIRECT(ADDRESS($F514,COLUMN())),0),0),IF($G514&gt;0,IF(AND(INDIRECT(ADDRESS($G514,44))=0,INDIRECT(ADDRESS($G514,38))&lt;&gt;"UL"),INDIRECT(ADDRESS($G514,COLUMN())),0),0),IF($H514&gt;0,IF(AND(INDIRECT(ADDRESS($H514,44))=0,INDIRECT(ADDRESS($H514,38))&lt;&gt;"UL"),INDIRECT(ADDRESS($H514,COLUMN())),0),0),IF($I514&gt;0,IF(AND(INDIRECT(ADDRESS($I514,44))=0,INDIRECT(ADDRESS($I514,38))&lt;&gt;"UL"),INDIRECT(ADDRESS($I514,COLUMN())),0),0),IF($J514&gt;0,IF(AND(INDIRECT(ADDRESS($J514,44))=0,INDIRECT(ADDRESS($J514,38))&lt;&gt;"UL"),INDIRECT(ADDRESS($J514,COLUMN())),0),0),IF($K514&gt;0,IF(AND(INDIRECT(ADDRESS($K514,44))=0,INDIRECT(ADDRESS($K514,38))&lt;&gt;"UL"),INDIRECT(ADDRESS($K514,COLUMN())),0),0),IF($L514&gt;0,IF(AND(INDIRECT(ADDRESS($L514,44))=0,INDIRECT(ADDRESS($L514,38))&lt;&gt;"UL"),INDIRECT(ADDRESS($L514,COLUMN())),0),0),IF($M514&gt;0,IF(AND(INDIRECT(ADDRESS($M514,44))=0,INDIRECT(ADDRESS($M514,38))&lt;&gt;"UL"),INDIRECT(ADDRESS($M514,COLUMN())),0),0))</f>
        <v>0</v>
      </c>
      <c r="CF514" s="57">
        <f t="shared" ca="1" si="384"/>
        <v>0</v>
      </c>
      <c r="CG514" s="57">
        <f t="shared" ca="1" si="385"/>
        <v>1.526835225557351</v>
      </c>
      <c r="CH514" s="57">
        <f t="shared" ca="1" si="386"/>
        <v>4.6267734107798511E-2</v>
      </c>
      <c r="CI514" s="19">
        <f t="shared" ca="1" si="387"/>
        <v>15.888557056600986</v>
      </c>
      <c r="CJ514" s="19"/>
      <c r="CK514" s="57" cm="1">
        <f t="array" aca="1" ref="CK514" ca="1">IF(AU514="S", SUM(IF($C514&gt;0,IF(INDIRECT(ADDRESS($C514,43))&lt;&gt;1,INDIRECT(ADDRESS($C514,48)),0),0), IF($D514&gt;0,IF(INDIRECT(ADDRESS($D514,43))&lt;&gt;1,INDIRECT(ADDRESS($D514,48)),0),0), IF($E514&gt;0,IF(INDIRECT(ADDRESS($E514,43))&lt;&gt;1,INDIRECT(ADDRESS($E514,48)),0),0), IF($F514&gt;0,IF(INDIRECT(ADDRESS($F514,43))&lt;&gt;1,INDIRECT(ADDRESS($F514,48)),0),0), IF($G514&gt;0,IF(INDIRECT(ADDRESS($G514,43))&lt;&gt;1,INDIRECT(ADDRESS($G514,48)),0),0), IF($H514&gt;0,IF(INDIRECT(ADDRESS($H514,43))&lt;&gt;1,INDIRECT(ADDRESS($H514,48)),0),0), IF($I514&gt;0,IF(INDIRECT(ADDRESS($I514,43))&lt;&gt;1,INDIRECT(ADDRESS($I514,48)),0),0), IF($J514&gt;0,IF(INDIRECT(ADDRESS($J514,43))&lt;&gt;1,INDIRECT(ADDRESS($J514,48)),0),0), IF($K514&gt;0,IF(INDIRECT(ADDRESS($K514,43))&lt;&gt;1,INDIRECT(ADDRESS($K514,48)),0),0), IF($L514&gt;0,IF(INDIRECT(ADDRESS($L514,43))&lt;&gt;1,INDIRECT(ADDRESS($L514,48)),0),0), IF($M514&gt;0,IF(INDIRECT(ADDRESS($M514,43))&lt;&gt;1,INDIRECT(ADDRESS($M514,48)),0),0)), IF(AU514="L",SUM(IF($C514&gt;0,IF(INDIRECT(ADDRESS($C514,43))&lt;&gt;1,INDIRECT(ADDRESS($C514,50)),0),0), IF($D514&gt;0,IF(INDIRECT(ADDRESS($D514,43))&lt;&gt;1,INDIRECT(ADDRESS($D514,50)),0),0), IF($E514&gt;0,IF(INDIRECT(ADDRESS($E514,43))&lt;&gt;1,INDIRECT(ADDRESS($E514,50)),0),0), IF($F514&gt;0,IF(INDIRECT(ADDRESS($F514,43))&lt;&gt;1,INDIRECT(ADDRESS($F514,50)),0),0), IF($G514&gt;0,IF(INDIRECT(ADDRESS($G514,43))&lt;&gt;1,INDIRECT(ADDRESS($G514,50)),0),0), IF($G514&gt;0,IF(INDIRECT(ADDRESS($G514,43))&lt;&gt;1,INDIRECT(ADDRESS($G514,50)),0),0), IF($H514&gt;0,IF(INDIRECT(ADDRESS($H514,43))&lt;&gt;1,INDIRECT(ADDRESS($H514,50)),0),0), IF($I514&gt;0,IF(INDIRECT(ADDRESS($I514,43))&lt;&gt;1,INDIRECT(ADDRESS($I514,50)),0),0), IF($J514&gt;0,IF(INDIRECT(ADDRESS($J514,43))&lt;&gt;1,INDIRECT(ADDRESS($J514,50)),0),0), IF($K514&gt;0,IF(INDIRECT(ADDRESS($K514,43))&lt;&gt;1,INDIRECT(ADDRESS($K514,50)),0),0), IF($L514&gt;0,IF(INDIRECT(ADDRESS($L514,43))&lt;&gt;1,INDIRECT(ADDRESS($L514,50)),0),0), IF($M514&gt;0,IF(INDIRECT(ADDRESS($M514,43))&lt;&gt;1,INDIRECT(ADDRESS($M514,50)),0),0)), SUM(IF($C514&gt;0,IF(INDIRECT(ADDRESS($C514,43))&lt;&gt;1,INDIRECT(ADDRESS($C514,49)),0),0), IF($D514&gt;0,IF(INDIRECT(ADDRESS($D514,43))&lt;&gt;1,INDIRECT(ADDRESS($D514,49)),0),0), IF($E514&gt;0,IF(INDIRECT(ADDRESS($E514,43))&lt;&gt;1,INDIRECT(ADDRESS($E514,49)),0),0), IF($F514&gt;0,IF(INDIRECT(ADDRESS($F514,43))&lt;&gt;1,INDIRECT(ADDRESS($F514,49)),0),0), IF($G514&gt;0,IF(INDIRECT(ADDRESS($G514,43))&lt;&gt;1,INDIRECT(ADDRESS($G514,49)),0),0), IF($G514&gt;0,IF(INDIRECT(ADDRESS($G514,43))&lt;&gt;1,INDIRECT(ADDRESS($G514,49)),0),0), IF($H514&gt;0,IF(INDIRECT(ADDRESS($H514,43))&lt;&gt;1,INDIRECT(ADDRESS($H514,49)),0),0), IF($I514&gt;0,IF(INDIRECT(ADDRESS($I514,43))&lt;&gt;1,INDIRECT(ADDRESS($I514,49)),0),0), IF($J514&gt;0,IF(INDIRECT(ADDRESS($J514,43))&lt;&gt;1,INDIRECT(ADDRESS($J514,49)),0),0), IF($K514&gt;0,IF(INDIRECT(ADDRESS($K514,43))&lt;&gt;1,INDIRECT(ADDRESS($K514,49)),0),0), IF($L514&gt;0,IF(INDIRECT(ADDRESS($L514,43))&lt;&gt;1,INDIRECT(ADDRESS($L514,49)),0),0), IF($M514&gt;0,IF(INDIRECT(ADDRESS($M514,43))&lt;&gt;1,INDIRECT(ADDRESS($M514,49)),0),0))))</f>
        <v>1.5555555555555554</v>
      </c>
      <c r="CL514" s="57" cm="1">
        <f t="array" aca="1" ref="CL514" ca="1">1.5*SUM(IF($C514&gt;0,IF(INDIRECT(ADDRESS($C514,44))=1,INDIRECT(ADDRESS($C514,47)),0),0),IF($D514&gt;0,IF(INDIRECT(ADDRESS($D514,44))=1,INDIRECT(ADDRESS($CF489,47)),0),0),IF($E514&gt;0,IF(INDIRECT(ADDRESS($E514,44))=1,INDIRECT(ADDRESS($E514,47)),0),0),IF($F514&gt;0,IF(INDIRECT(ADDRESS($F514,44))=1,INDIRECT(ADDRESS($F514,47)),0),0),IF($G514&gt;0,IF(INDIRECT(ADDRESS($G514,44))=1,INDIRECT(ADDRESS($G514,47)),0),0),IF($G514&gt;0,IF(INDIRECT(ADDRESS($G514,44))=1,INDIRECT(ADDRESS($G514,47)),0),0),IF($H514&gt;0,IF(INDIRECT(ADDRESS($H514,44))=1,INDIRECT(ADDRESS($H514,47)),0),0),IF($I514&gt;0,IF(INDIRECT(ADDRESS($I514,44))=1,INDIRECT(ADDRESS($I514,47)),0),0),IF($J514&gt;0,IF(INDIRECT(ADDRESS($J514,44))=1,INDIRECT(ADDRESS($J514,47)),0),0),IF($K514&gt;0,IF(INDIRECT(ADDRESS($K514,44))=1,INDIRECT(ADDRESS($K514,47)),0),0),IF($L514&gt;0,IF(INDIRECT(ADDRESS($L514,44))=1,INDIRECT(ADDRESS($L514,47)),0),0),IF($M514&gt;0,IF(INDIRECT(ADDRESS($M514,44))=1,INDIRECT(ADDRESS($M514,47)),0),0))</f>
        <v>0</v>
      </c>
      <c r="CM514" s="56">
        <f t="shared" ca="1" si="388"/>
        <v>0.93845276840001968</v>
      </c>
      <c r="CN514" s="59"/>
    </row>
    <row r="515" spans="1:92" x14ac:dyDescent="0.25">
      <c r="A515" s="65" t="s">
        <v>566</v>
      </c>
      <c r="B515" s="74">
        <v>437</v>
      </c>
      <c r="C515" s="74">
        <v>453</v>
      </c>
      <c r="D515" s="74">
        <v>454</v>
      </c>
      <c r="E515" s="74">
        <v>455</v>
      </c>
      <c r="F515" s="74">
        <v>470</v>
      </c>
      <c r="G515" s="74"/>
      <c r="H515" s="74"/>
      <c r="I515" s="74"/>
      <c r="J515" s="74"/>
      <c r="K515" s="74"/>
      <c r="L515" s="74"/>
      <c r="M515" s="74"/>
      <c r="N515" s="67">
        <f t="shared" ca="1" si="368"/>
        <v>39</v>
      </c>
      <c r="O515" s="67" t="str" cm="1">
        <f t="array" aca="1" ref="O515" ca="1">INDIRECT(ADDRESS($B515,COLUMN()))</f>
        <v>Fighter</v>
      </c>
      <c r="P515" s="67" cm="1">
        <f t="array" aca="1" ref="P515" ca="1">INDIRECT(ADDRESS($B515,COLUMN()))</f>
        <v>4</v>
      </c>
      <c r="Q515" s="67" cm="1">
        <f t="array" aca="1" ref="Q515" ca="1">INDIRECT(ADDRESS($B515,COLUMN()))</f>
        <v>2</v>
      </c>
      <c r="R515" s="67" cm="1">
        <f t="array" aca="1" ref="R515" ca="1">INDIRECT(ADDRESS($B515,COLUMN()))</f>
        <v>0</v>
      </c>
      <c r="S515" s="67" cm="1">
        <f t="array" aca="1" ref="S515" ca="1">INDIRECT(ADDRESS($B515,COLUMN()))</f>
        <v>2</v>
      </c>
      <c r="T515" s="67" t="str" cm="1">
        <f t="array" aca="1" ref="T515" ca="1">INDIRECT(ADDRESS($B515,COLUMN()))</f>
        <v>1-5</v>
      </c>
      <c r="U515" s="67" cm="1">
        <f t="array" aca="1" ref="U515" ca="1">INDIRECT(ADDRESS($B515,COLUMN()))</f>
        <v>5</v>
      </c>
      <c r="V515" s="67" cm="1">
        <f t="array" aca="1" ref="V515" ca="1">INDIRECT(ADDRESS($B515,COLUMN()))</f>
        <v>0</v>
      </c>
      <c r="W515" s="67" cm="1">
        <f t="array" aca="1" ref="W515" ca="1">INDIRECT(ADDRESS($B515,COLUMN()))</f>
        <v>3</v>
      </c>
      <c r="X515" s="67" cm="1">
        <f t="array" aca="1" ref="X515" ca="1">INDIRECT(ADDRESS($B515,COLUMN()))</f>
        <v>5</v>
      </c>
      <c r="Y515" s="67" cm="1">
        <f t="array" aca="1" ref="Y515" ca="1">INDIRECT(ADDRESS($B515,COLUMN()))</f>
        <v>0</v>
      </c>
      <c r="Z515" s="67" cm="1">
        <f t="array" aca="1" ref="Z515" ca="1">INDIRECT(ADDRESS($B515,COLUMN()))</f>
        <v>5</v>
      </c>
      <c r="AA515" s="67">
        <f t="shared" si="369"/>
        <v>0</v>
      </c>
      <c r="AB515" s="56">
        <f t="shared" ca="1" si="370"/>
        <v>0.77246254744164822</v>
      </c>
      <c r="AC515" s="56">
        <f t="shared" ca="1" si="371"/>
        <v>0.69707477033342446</v>
      </c>
      <c r="AD515" s="56">
        <f t="shared" ca="1" si="372"/>
        <v>2.4246078968119114</v>
      </c>
      <c r="AF515" s="52"/>
      <c r="AG515" s="52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2"/>
      <c r="AU515" s="54" t="s">
        <v>117</v>
      </c>
      <c r="AV515" s="57" cm="1">
        <f t="array" aca="1" ref="AV515" ca="1">SUM(IF($C515&gt;0,IF(AND(INDIRECT(ADDRESS($C515,44))=0,INDIRECT(ADDRESS($C515,38))="UL",ISERROR(SEARCH("Rear",INDIRECT(ADDRESS($C515,33)))),ISERROR(SEARCH("Side",INDIRECT(ADDRESS($C515,33))))),INDIRECT(ADDRESS($C515,COLUMN())),0),0),IF($D515&gt;0,IF(AND(INDIRECT(ADDRESS($D515,44))=0,INDIRECT(ADDRESS($D515,38))="UL",ISERROR(SEARCH("Rear",INDIRECT(ADDRESS($D515,33)))),ISERROR(SEARCH("Side",INDIRECT(ADDRESS($D515,33))))),INDIRECT(ADDRESS($D515,COLUMN())),0),0),IF($E515&gt;0,IF(AND(INDIRECT(ADDRESS($E515,44))=0,INDIRECT(ADDRESS($E515,38))="UL",ISERROR(SEARCH("Rear",INDIRECT(ADDRESS($E515,33)))),ISERROR(SEARCH("Side",INDIRECT(ADDRESS($E515,33))))),INDIRECT(ADDRESS($E515,COLUMN())),0),0),IF($F515&gt;0,IF(AND(INDIRECT(ADDRESS($F515,44))=0,INDIRECT(ADDRESS($F515,38))="UL",ISERROR(SEARCH("Rear",INDIRECT(ADDRESS($F515,33)))),ISERROR(SEARCH("Side",INDIRECT(ADDRESS($F515,33))))),INDIRECT(ADDRESS($F515,COLUMN())),0),0),IF($G515&gt;0,IF(AND(INDIRECT(ADDRESS($G515,44))=0,INDIRECT(ADDRESS($G515,38))="UL",ISERROR(SEARCH("Rear",INDIRECT(ADDRESS($G515,33)))),ISERROR(SEARCH("Side",INDIRECT(ADDRESS($G515,33))))),INDIRECT(ADDRESS($G515,COLUMN())),0),0),IF($H515&gt;0,IF(AND(INDIRECT(ADDRESS($H515,44))=0,INDIRECT(ADDRESS($H515,38))="UL",ISERROR(SEARCH("Rear",INDIRECT(ADDRESS($H515,33)))),ISERROR(SEARCH("Side",INDIRECT(ADDRESS($H515,33))))),INDIRECT(ADDRESS($H515,COLUMN())),0),0),IF($I515&gt;0,IF(AND(INDIRECT(ADDRESS($I515,44))=0,INDIRECT(ADDRESS($I515,38))="UL",ISERROR(SEARCH("Rear",INDIRECT(ADDRESS($I515,33)))),ISERROR(SEARCH("Side",INDIRECT(ADDRESS($I515,33))))),INDIRECT(ADDRESS($I515,COLUMN())),0),0),IF($J515&gt;0,IF(AND(INDIRECT(ADDRESS($J515,44))=0,INDIRECT(ADDRESS($J515,38))="UL",ISERROR(SEARCH("Rear",INDIRECT(ADDRESS($J515,33)))),ISERROR(SEARCH("Side",INDIRECT(ADDRESS($J515,33))))),INDIRECT(ADDRESS($J515,COLUMN())),0),0),IF($K515&gt;0,IF(AND(INDIRECT(ADDRESS($K515,44))=0,INDIRECT(ADDRESS($K515,38))="UL",ISERROR(SEARCH("Rear",INDIRECT(ADDRESS($K515,33)))),ISERROR(SEARCH("Side",INDIRECT(ADDRESS($K515,33))))),INDIRECT(ADDRESS($K515,COLUMN())),0),0),IF($L515&gt;0,IF(AND(INDIRECT(ADDRESS($L515,44))=0,INDIRECT(ADDRESS($L515,38))="UL",ISERROR(SEARCH("Rear",INDIRECT(ADDRESS($L515,33)))),ISERROR(SEARCH("Side",INDIRECT(ADDRESS($L515,33))))),INDIRECT(ADDRESS($L515,COLUMN())),0),0),IF($M515&gt;0,IF(AND(INDIRECT(ADDRESS($M515,44))=0,INDIRECT(ADDRESS($M515,38))="UL",ISERROR(SEARCH("Rear",INDIRECT(ADDRESS($M515,33)))),ISERROR(SEARCH("Side",INDIRECT(ADDRESS($M515,33))))),INDIRECT(ADDRESS($M515,COLUMN())),0),0))</f>
        <v>0.66666666666666663</v>
      </c>
      <c r="AW515" s="57" cm="1">
        <f t="array" aca="1" ref="AW515" ca="1">SUM(IF($C515&gt;0,IF(AND(INDIRECT(ADDRESS($C515,44))=0,INDIRECT(ADDRESS($C515,38))="UL",ISERROR(SEARCH("Rear",INDIRECT(ADDRESS($C515,33)))),ISERROR(SEARCH("Side",INDIRECT(ADDRESS($C515,33))))),INDIRECT(ADDRESS($C515,COLUMN())),0),0),IF($D515&gt;0,IF(AND(INDIRECT(ADDRESS($D515,44))=0,INDIRECT(ADDRESS($D515,38))="UL",ISERROR(SEARCH("Rear",INDIRECT(ADDRESS($D515,33)))),ISERROR(SEARCH("Side",INDIRECT(ADDRESS($D515,33))))),INDIRECT(ADDRESS($D515,COLUMN())),0),0),IF($E515&gt;0,IF(AND(INDIRECT(ADDRESS($E515,44))=0,INDIRECT(ADDRESS($E515,38))="UL",ISERROR(SEARCH("Rear",INDIRECT(ADDRESS($E515,33)))),ISERROR(SEARCH("Side",INDIRECT(ADDRESS($E515,33))))),INDIRECT(ADDRESS($E515,COLUMN())),0),0),IF($F515&gt;0,IF(AND(INDIRECT(ADDRESS($F515,44))=0,INDIRECT(ADDRESS($F515,38))="UL",ISERROR(SEARCH("Rear",INDIRECT(ADDRESS($F515,33)))),ISERROR(SEARCH("Side",INDIRECT(ADDRESS($F515,33))))),INDIRECT(ADDRESS($F515,COLUMN())),0),0),IF($G515&gt;0,IF(AND(INDIRECT(ADDRESS($G515,44))=0,INDIRECT(ADDRESS($G515,38))="UL",ISERROR(SEARCH("Rear",INDIRECT(ADDRESS($G515,33)))),ISERROR(SEARCH("Side",INDIRECT(ADDRESS($G515,33))))),INDIRECT(ADDRESS($G515,COLUMN())),0),0),IF($H515&gt;0,IF(AND(INDIRECT(ADDRESS($H515,44))=0,INDIRECT(ADDRESS($H515,38))="UL",ISERROR(SEARCH("Rear",INDIRECT(ADDRESS($H515,33)))),ISERROR(SEARCH("Side",INDIRECT(ADDRESS($H515,33))))),INDIRECT(ADDRESS($H515,COLUMN())),0),0),IF($I515&gt;0,IF(AND(INDIRECT(ADDRESS($I515,44))=0,INDIRECT(ADDRESS($I515,38))="UL",ISERROR(SEARCH("Rear",INDIRECT(ADDRESS($I515,33)))),ISERROR(SEARCH("Side",INDIRECT(ADDRESS($I515,33))))),INDIRECT(ADDRESS($I515,COLUMN())),0),0),IF($J515&gt;0,IF(AND(INDIRECT(ADDRESS($J515,44))=0,INDIRECT(ADDRESS($J515,38))="UL",ISERROR(SEARCH("Rear",INDIRECT(ADDRESS($J515,33)))),ISERROR(SEARCH("Side",INDIRECT(ADDRESS($J515,33))))),INDIRECT(ADDRESS($J515,COLUMN())),0),0),IF($K515&gt;0,IF(AND(INDIRECT(ADDRESS($K515,44))=0,INDIRECT(ADDRESS($K515,38))="UL",ISERROR(SEARCH("Rear",INDIRECT(ADDRESS($K515,33)))),ISERROR(SEARCH("Side",INDIRECT(ADDRESS($K515,33))))),INDIRECT(ADDRESS($K515,COLUMN())),0),0),IF($L515&gt;0,IF(AND(INDIRECT(ADDRESS($L515,44))=0,INDIRECT(ADDRESS($L515,38))="UL",ISERROR(SEARCH("Rear",INDIRECT(ADDRESS($L515,33)))),ISERROR(SEARCH("Side",INDIRECT(ADDRESS($L515,33))))),INDIRECT(ADDRESS($L515,COLUMN())),0),0),IF($M515&gt;0,IF(AND(INDIRECT(ADDRESS($M515,44))=0,INDIRECT(ADDRESS($M515,38))="UL",ISERROR(SEARCH("Rear",INDIRECT(ADDRESS($M515,33)))),ISERROR(SEARCH("Side",INDIRECT(ADDRESS($M515,33))))),INDIRECT(ADDRESS($M515,COLUMN())),0),0))</f>
        <v>1.7777777777777777</v>
      </c>
      <c r="AX515" s="57" cm="1">
        <f t="array" aca="1" ref="AX515" ca="1">SUM(IF($C515&gt;0,IF(AND(INDIRECT(ADDRESS($C515,44))=0,INDIRECT(ADDRESS($C515,38))="UL",ISERROR(SEARCH("Rear",INDIRECT(ADDRESS($C515,33)))),ISERROR(SEARCH("Side",INDIRECT(ADDRESS($C515,33))))),INDIRECT(ADDRESS($C515,COLUMN())),0),0),IF($D515&gt;0,IF(AND(INDIRECT(ADDRESS($D515,44))=0,INDIRECT(ADDRESS($D515,38))="UL",ISERROR(SEARCH("Rear",INDIRECT(ADDRESS($D515,33)))),ISERROR(SEARCH("Side",INDIRECT(ADDRESS($D515,33))))),INDIRECT(ADDRESS($D515,COLUMN())),0),0),IF($E515&gt;0,IF(AND(INDIRECT(ADDRESS($E515,44))=0,INDIRECT(ADDRESS($E515,38))="UL",ISERROR(SEARCH("Rear",INDIRECT(ADDRESS($E515,33)))),ISERROR(SEARCH("Side",INDIRECT(ADDRESS($E515,33))))),INDIRECT(ADDRESS($E515,COLUMN())),0),0),IF($F515&gt;0,IF(AND(INDIRECT(ADDRESS($F515,44))=0,INDIRECT(ADDRESS($F515,38))="UL",ISERROR(SEARCH("Rear",INDIRECT(ADDRESS($F515,33)))),ISERROR(SEARCH("Side",INDIRECT(ADDRESS($F515,33))))),INDIRECT(ADDRESS($F515,COLUMN())),0),0),IF($G515&gt;0,IF(AND(INDIRECT(ADDRESS($G515,44))=0,INDIRECT(ADDRESS($G515,38))="UL",ISERROR(SEARCH("Rear",INDIRECT(ADDRESS($G515,33)))),ISERROR(SEARCH("Side",INDIRECT(ADDRESS($G515,33))))),INDIRECT(ADDRESS($G515,COLUMN())),0),0),IF($H515&gt;0,IF(AND(INDIRECT(ADDRESS($H515,44))=0,INDIRECT(ADDRESS($H515,38))="UL",ISERROR(SEARCH("Rear",INDIRECT(ADDRESS($H515,33)))),ISERROR(SEARCH("Side",INDIRECT(ADDRESS($H515,33))))),INDIRECT(ADDRESS($H515,COLUMN())),0),0),IF($I515&gt;0,IF(AND(INDIRECT(ADDRESS($I515,44))=0,INDIRECT(ADDRESS($I515,38))="UL",ISERROR(SEARCH("Rear",INDIRECT(ADDRESS($I515,33)))),ISERROR(SEARCH("Side",INDIRECT(ADDRESS($I515,33))))),INDIRECT(ADDRESS($I515,COLUMN())),0),0),IF($J515&gt;0,IF(AND(INDIRECT(ADDRESS($J515,44))=0,INDIRECT(ADDRESS($J515,38))="UL",ISERROR(SEARCH("Rear",INDIRECT(ADDRESS($J515,33)))),ISERROR(SEARCH("Side",INDIRECT(ADDRESS($J515,33))))),INDIRECT(ADDRESS($J515,COLUMN())),0),0),IF($K515&gt;0,IF(AND(INDIRECT(ADDRESS($K515,44))=0,INDIRECT(ADDRESS($K515,38))="UL",ISERROR(SEARCH("Rear",INDIRECT(ADDRESS($K515,33)))),ISERROR(SEARCH("Side",INDIRECT(ADDRESS($K515,33))))),INDIRECT(ADDRESS($K515,COLUMN())),0),0),IF($L515&gt;0,IF(AND(INDIRECT(ADDRESS($L515,44))=0,INDIRECT(ADDRESS($L515,38))="UL",ISERROR(SEARCH("Rear",INDIRECT(ADDRESS($L515,33)))),ISERROR(SEARCH("Side",INDIRECT(ADDRESS($L515,33))))),INDIRECT(ADDRESS($L515,COLUMN())),0),0),IF($M515&gt;0,IF(AND(INDIRECT(ADDRESS($M515,44))=0,INDIRECT(ADDRESS($M515,38))="UL",ISERROR(SEARCH("Rear",INDIRECT(ADDRESS($M515,33)))),ISERROR(SEARCH("Side",INDIRECT(ADDRESS($M515,33))))),INDIRECT(ADDRESS($M515,COLUMN())),0),0))</f>
        <v>0.77777777777777768</v>
      </c>
      <c r="AY515" s="58">
        <f t="shared" ca="1" si="373"/>
        <v>1.7777777777777777</v>
      </c>
      <c r="AZ515" s="58">
        <f t="shared" ca="1" si="374"/>
        <v>1.074074074074074</v>
      </c>
      <c r="BA515" s="58" cm="1">
        <f t="array" aca="1" ref="BA515" ca="1">SUM(IF($C515&gt;0,IF(AND(INDIRECT(ADDRESS($C515,44))=0,INDIRECT(ADDRESS($C515,38))="UL"),INDIRECT(ADDRESS($C515,COLUMN())),0),0),IF($D515&gt;0,IF(AND(INDIRECT(ADDRESS($D515,44))=0,INDIRECT(ADDRESS($D515,38))="UL"),INDIRECT(ADDRESS($D515,COLUMN())),0),0),IF($E515&gt;0,IF(AND(INDIRECT(ADDRESS($E515,44))=0,INDIRECT(ADDRESS($E515,38))="UL"),INDIRECT(ADDRESS($E515,COLUMN())),0),0),IF($F515&gt;0,IF(AND(INDIRECT(ADDRESS($F515,44))=0,INDIRECT(ADDRESS($F515,38))="UL"),INDIRECT(ADDRESS($F515,COLUMN())),0),0),IF($G515&gt;0,IF(AND(INDIRECT(ADDRESS($G515,44))=0,INDIRECT(ADDRESS($G515,38))="UL"),INDIRECT(ADDRESS($G515,COLUMN())),0),0),IF($H515&gt;0,IF(AND(INDIRECT(ADDRESS($H515,44))=0,INDIRECT(ADDRESS($H515,38))="UL"),INDIRECT(ADDRESS($H515,COLUMN())),0),0),IF($I515&gt;0,IF(AND(INDIRECT(ADDRESS($I515,44))=0,INDIRECT(ADDRESS($I515,38))="UL"),INDIRECT(ADDRESS($I515,COLUMN())),0),0),IF($J515&gt;0,IF(AND(INDIRECT(ADDRESS($J515,44))=0,INDIRECT(ADDRESS($J515,38))="UL"),INDIRECT(ADDRESS($J515,COLUMN())),0),0),IF($K515&gt;0,IF(AND(INDIRECT(ADDRESS($K515,44))=0,INDIRECT(ADDRESS($K515,38))="UL"),INDIRECT(ADDRESS($K515,COLUMN())),0),0),IF($L515&gt;0,IF(AND(INDIRECT(ADDRESS($L515,44))=0,INDIRECT(ADDRESS($L515,38))="UL"),INDIRECT(ADDRESS($L515,COLUMN())),0),0),IF($M515&gt;0,IF(AND(INDIRECT(ADDRESS($M515,44))=0,INDIRECT(ADDRESS($M515,38))="UL"),INDIRECT(ADDRESS($M515,COLUMN())),0),0))</f>
        <v>0.57777777777777772</v>
      </c>
      <c r="BB515" s="58" cm="1">
        <f t="array" aca="1" ref="BB515" ca="1">SUM(IF($C515&gt;0,IF(AND(INDIRECT(ADDRESS($C515,44))=0,INDIRECT(ADDRESS($C515,38))="UL"),INDIRECT(ADDRESS($C515,COLUMN())),0),0),IF($D515&gt;0,IF(AND(INDIRECT(ADDRESS($D515,44))=0,INDIRECT(ADDRESS($D515,38))="UL"),INDIRECT(ADDRESS($D515,COLUMN())),0),0),IF($E515&gt;0,IF(AND(INDIRECT(ADDRESS($E515,44))=0,INDIRECT(ADDRESS($E515,38))="UL"),INDIRECT(ADDRESS($E515,COLUMN())),0),0),IF($F515&gt;0,IF(AND(INDIRECT(ADDRESS($F515,44))=0,INDIRECT(ADDRESS($F515,38))="UL"),INDIRECT(ADDRESS($F515,COLUMN())),0),0),IF($G515&gt;0,IF(AND(INDIRECT(ADDRESS($G515,44))=0,INDIRECT(ADDRESS($G515,38))="UL"),INDIRECT(ADDRESS($G515,COLUMN())),0),0),IF($H515&gt;0,IF(AND(INDIRECT(ADDRESS($H515,44))=0,INDIRECT(ADDRESS($H515,38))="UL"),INDIRECT(ADDRESS($H515,COLUMN())),0),0),IF($I515&gt;0,IF(AND(INDIRECT(ADDRESS($I515,44))=0,INDIRECT(ADDRESS($I515,38))="UL"),INDIRECT(ADDRESS($I515,COLUMN())),0),0),IF($J515&gt;0,IF(AND(INDIRECT(ADDRESS($J515,44))=0,INDIRECT(ADDRESS($J515,38))="UL"),INDIRECT(ADDRESS($J515,COLUMN())),0),0),IF($K515&gt;0,IF(AND(INDIRECT(ADDRESS($K515,44))=0,INDIRECT(ADDRESS($K515,38))="UL"),INDIRECT(ADDRESS($K515,COLUMN())),0),0),IF($L515&gt;0,IF(AND(INDIRECT(ADDRESS($L515,44))=0,INDIRECT(ADDRESS($L515,38))="UL"),INDIRECT(ADDRESS($L515,COLUMN())),0),0),IF($M515&gt;0,IF(AND(INDIRECT(ADDRESS($M515,44))=0,INDIRECT(ADDRESS($M515,38))="UL"),INDIRECT(ADDRESS($M515,COLUMN())),0),0))</f>
        <v>0.28148148148148144</v>
      </c>
      <c r="BC515" s="58" cm="1">
        <f t="array" aca="1" ref="BC515" ca="1">SUM(IF($C515&gt;0,IF(AND(INDIRECT(ADDRESS($C515,44))=0,INDIRECT(ADDRESS($C515,38))="UL"),INDIRECT(ADDRESS($C515,COLUMN())),0),0),IF($D515&gt;0,IF(AND(INDIRECT(ADDRESS($D515,44))=0,INDIRECT(ADDRESS($D515,38))="UL"),INDIRECT(ADDRESS($D515,COLUMN())),0),0),IF($E515&gt;0,IF(AND(INDIRECT(ADDRESS($E515,44))=0,INDIRECT(ADDRESS($E515,38))="UL"),INDIRECT(ADDRESS($E515,COLUMN())),0),0),IF($F515&gt;0,IF(AND(INDIRECT(ADDRESS($F515,44))=0,INDIRECT(ADDRESS($F515,38))="UL"),INDIRECT(ADDRESS($F515,COLUMN())),0),0),IF($G515&gt;0,IF(AND(INDIRECT(ADDRESS($G515,44))=0,INDIRECT(ADDRESS($G515,38))="UL"),INDIRECT(ADDRESS($G515,COLUMN())),0),0),IF($H515&gt;0,IF(AND(INDIRECT(ADDRESS($H515,44))=0,INDIRECT(ADDRESS($H515,38))="UL"),INDIRECT(ADDRESS($H515,COLUMN())),0),0),IF($I515&gt;0,IF(AND(INDIRECT(ADDRESS($I515,44))=0,INDIRECT(ADDRESS($I515,38))="UL"),INDIRECT(ADDRESS($I515,COLUMN())),0),0),IF($J515&gt;0,IF(AND(INDIRECT(ADDRESS($J515,44))=0,INDIRECT(ADDRESS($J515,38))="UL"),INDIRECT(ADDRESS($J515,COLUMN())),0),0),IF($K515&gt;0,IF(AND(INDIRECT(ADDRESS($K515,44))=0,INDIRECT(ADDRESS($K515,38))="UL"),INDIRECT(ADDRESS($K515,COLUMN())),0),0),IF($L515&gt;0,IF(AND(INDIRECT(ADDRESS($L515,44))=0,INDIRECT(ADDRESS($L515,38))="UL"),INDIRECT(ADDRESS($L515,COLUMN())),0),0),IF($M515&gt;0,IF(AND(INDIRECT(ADDRESS($M515,44))=0,INDIRECT(ADDRESS($M515,38))="UL"),INDIRECT(ADDRESS($M515,COLUMN())),0),0))</f>
        <v>0.29629629629629628</v>
      </c>
      <c r="BD515" s="58" cm="1">
        <f t="array" aca="1" ref="BD515" ca="1">SUM(IF($C515&gt;0,IF(AND(INDIRECT(ADDRESS($C515,44))=0,INDIRECT(ADDRESS($C515,38))="UL"),INDIRECT(ADDRESS($C515,COLUMN())),0),0),IF($D515&gt;0,IF(AND(INDIRECT(ADDRESS($D515,44))=0,INDIRECT(ADDRESS($D515,38))="UL"),INDIRECT(ADDRESS($D515,COLUMN())),0),0),IF($E515&gt;0,IF(AND(INDIRECT(ADDRESS($E515,44))=0,INDIRECT(ADDRESS($E515,38))="UL"),INDIRECT(ADDRESS($E515,COLUMN())),0),0),IF($F515&gt;0,IF(AND(INDIRECT(ADDRESS($F515,44))=0,INDIRECT(ADDRESS($F515,38))="UL"),INDIRECT(ADDRESS($F515,COLUMN())),0),0),IF($G515&gt;0,IF(AND(INDIRECT(ADDRESS($G515,44))=0,INDIRECT(ADDRESS($G515,38))="UL"),INDIRECT(ADDRESS($G515,COLUMN())),0),0),IF($H515&gt;0,IF(AND(INDIRECT(ADDRESS($H515,44))=0,INDIRECT(ADDRESS($H515,38))="UL"),INDIRECT(ADDRESS($H515,COLUMN())),0),0),IF($I515&gt;0,IF(AND(INDIRECT(ADDRESS($I515,44))=0,INDIRECT(ADDRESS($I515,38))="UL"),INDIRECT(ADDRESS($I515,COLUMN())),0),0),IF($J515&gt;0,IF(AND(INDIRECT(ADDRESS($J515,44))=0,INDIRECT(ADDRESS($J515,38))="UL"),INDIRECT(ADDRESS($J515,COLUMN())),0),0),IF($K515&gt;0,IF(AND(INDIRECT(ADDRESS($K515,44))=0,INDIRECT(ADDRESS($K515,38))="UL"),INDIRECT(ADDRESS($K515,COLUMN())),0),0),IF($L515&gt;0,IF(AND(INDIRECT(ADDRESS($L515,44))=0,INDIRECT(ADDRESS($L515,38))="UL"),INDIRECT(ADDRESS($L515,COLUMN())),0),0),IF($M515&gt;0,IF(AND(INDIRECT(ADDRESS($M515,44))=0,INDIRECT(ADDRESS($M515,38))="UL"),INDIRECT(ADDRESS($M515,COLUMN())),0),0))</f>
        <v>0.56296296296296289</v>
      </c>
      <c r="BE515" s="57">
        <f t="shared" ca="1" si="375"/>
        <v>0.29629629629629628</v>
      </c>
      <c r="BF515" s="57" cm="1">
        <f t="array" aca="1" ref="BF515" ca="1">SUM(IF($C515&gt;0,IF(INDIRECT(ADDRESS($C515,45))=1,INDIRECT(ADDRESS($C515,52))*INDIRECT(ADDRESS($C515,42))/5,0),0), IF($D515&gt;0,IF(INDIRECT(ADDRESS($D515,45))=1,INDIRECT(ADDRESS($D515,52))*INDIRECT(ADDRESS($D515,42))/5,0),0), IF($E515&gt;0,IF(INDIRECT(ADDRESS($E515,45))=1,INDIRECT(ADDRESS($E515,52))*INDIRECT(ADDRESS($E515,42))/5,0),0), IF($F515&gt;0,IF(INDIRECT(ADDRESS($F515,45))=1,INDIRECT(ADDRESS($F515,52))*INDIRECT(ADDRESS($F515,42))/5,0),0), IF($G515&gt;0,IF(INDIRECT(ADDRESS($G515,45))=1,INDIRECT(ADDRESS($G515,52))*INDIRECT(ADDRESS($G515,42))/5,0),0), IF($H515&gt;0,IF(INDIRECT(ADDRESS($H515,45))=1,INDIRECT(ADDRESS($H515,52))*INDIRECT(ADDRESS($H515,42))/5,0),0)
)*$BF$296/100</f>
        <v>0</v>
      </c>
      <c r="BG515" s="19">
        <v>3</v>
      </c>
      <c r="BH515" s="57" cm="1">
        <f t="array" aca="1" ref="BH515" ca="1">SUM(IF($C515&gt;0,IF(AND(INDIRECT(ADDRESS($C515,44))=0,INDIRECT(ADDRESS($C515,38))&lt;&gt;"UL"),INDIRECT(ADDRESS($C515,COLUMN()-12)),0),0), IF($D515&gt;0,IF(AND(INDIRECT(ADDRESS($D515,44))=0,INDIRECT(ADDRESS($D515,38))&lt;&gt;"UL"),INDIRECT(ADDRESS($D515,COLUMN()-12)),0),0), IF($E515&gt;0,IF(AND(INDIRECT(ADDRESS($E515,44))=0,INDIRECT(ADDRESS($E515,38))&lt;&gt;"UL"),INDIRECT(ADDRESS($E515,COLUMN()-12)),0),0), IF($F515&gt;0,IF(AND(INDIRECT(ADDRESS($F515,44))=0,INDIRECT(ADDRESS($F515,38))&lt;&gt;"UL"),INDIRECT(ADDRESS($F515,COLUMN()-12)),0),0), IF($G515&gt;0,IF(AND(INDIRECT(ADDRESS($G515,44))=0,INDIRECT(ADDRESS($G515,38))&lt;&gt;"UL"),INDIRECT(ADDRESS($G515,COLUMN()-12)),0),0), IF($H515&gt;0,IF(AND(INDIRECT(ADDRESS($H515,44))=0,INDIRECT(ADDRESS($H515,38))&lt;&gt;"UL"),INDIRECT(ADDRESS($H515,COLUMN()-12)),0),0), IF($I515&gt;0,IF(AND(INDIRECT(ADDRESS($I515,44))=0,INDIRECT(ADDRESS($I515,38))&lt;&gt;"UL"),INDIRECT(ADDRESS($I515,COLUMN()-12)),0),0), IF($J515&gt;0,IF(AND(INDIRECT(ADDRESS($J515,44))=0,INDIRECT(ADDRESS($J515,38))&lt;&gt;"UL"),INDIRECT(ADDRESS($J515,COLUMN()-12)),0),0), IF($K515&gt;0,IF(AND(INDIRECT(ADDRESS($K515,44))=0,INDIRECT(ADDRESS($K515,38))&lt;&gt;"UL"),INDIRECT(ADDRESS($K515,COLUMN()-12)),0),0), IF($L515&gt;0,IF(AND(INDIRECT(ADDRESS($L515,44))=0,INDIRECT(ADDRESS($L515,38))&lt;&gt;"UL"),INDIRECT(ADDRESS($L515,COLUMN()-12)),0),0), IF($M515&gt;0,IF(AND(INDIRECT(ADDRESS($M515,44))=0,INDIRECT(ADDRESS($M515,38))&lt;&gt;"UL"),INDIRECT(ADDRESS($M515,COLUMN()-12)),0),0))</f>
        <v>0</v>
      </c>
      <c r="BI515" s="57" cm="1">
        <f t="array" aca="1" ref="BI515" ca="1">SUM(IF($C515&gt;0,IF(AND(INDIRECT(ADDRESS($C515,44))=0,INDIRECT(ADDRESS($C515,38))&lt;&gt;"UL"),INDIRECT(ADDRESS($C515,COLUMN()-12)),0),0), IF($D515&gt;0,IF(AND(INDIRECT(ADDRESS($D515,44))=0,INDIRECT(ADDRESS($D515,38))&lt;&gt;"UL"),INDIRECT(ADDRESS($D515,COLUMN()-12)),0),0), IF($E515&gt;0,IF(AND(INDIRECT(ADDRESS($E515,44))=0,INDIRECT(ADDRESS($E515,38))&lt;&gt;"UL"),INDIRECT(ADDRESS($E515,COLUMN()-12)),0),0), IF($F515&gt;0,IF(AND(INDIRECT(ADDRESS($F515,44))=0,INDIRECT(ADDRESS($F515,38))&lt;&gt;"UL"),INDIRECT(ADDRESS($F515,COLUMN()-12)),0),0), IF($G515&gt;0,IF(AND(INDIRECT(ADDRESS($G515,44))=0,INDIRECT(ADDRESS($G515,38))&lt;&gt;"UL"),INDIRECT(ADDRESS($G515,COLUMN()-12)),0),0), IF($H515&gt;0,IF(AND(INDIRECT(ADDRESS($H515,44))=0,INDIRECT(ADDRESS($H515,38))&lt;&gt;"UL"),INDIRECT(ADDRESS($H515,COLUMN()-12)),0),0), IF($I515&gt;0,IF(AND(INDIRECT(ADDRESS($I515,44))=0,INDIRECT(ADDRESS($I515,38))&lt;&gt;"UL"),INDIRECT(ADDRESS($I515,COLUMN()-12)),0),0), IF($J515&gt;0,IF(AND(INDIRECT(ADDRESS($J515,44))=0,INDIRECT(ADDRESS($J515,38))&lt;&gt;"UL"),INDIRECT(ADDRESS($J515,COLUMN()-12)),0),0), IF($K515&gt;0,IF(AND(INDIRECT(ADDRESS($K515,44))=0,INDIRECT(ADDRESS($K515,38))&lt;&gt;"UL"),INDIRECT(ADDRESS($K515,COLUMN()-12)),0),0), IF($L515&gt;0,IF(AND(INDIRECT(ADDRESS($L515,44))=0,INDIRECT(ADDRESS($L515,38))&lt;&gt;"UL"),INDIRECT(ADDRESS($L515,COLUMN()-12)),0),0), IF($M515&gt;0,IF(AND(INDIRECT(ADDRESS($M515,44))=0,INDIRECT(ADDRESS($M515,38))&lt;&gt;"UL"),INDIRECT(ADDRESS($M515,COLUMN()-12)),0),0))</f>
        <v>0.83333333333333337</v>
      </c>
      <c r="BJ515" s="57" cm="1">
        <f t="array" aca="1" ref="BJ515" ca="1">SUM(IF($C515&gt;0,IF(AND(INDIRECT(ADDRESS($C515,44))=0,INDIRECT(ADDRESS($C515,38))&lt;&gt;"UL"),INDIRECT(ADDRESS($C515,COLUMN()-12)),0),0), IF($D515&gt;0,IF(AND(INDIRECT(ADDRESS($D515,44))=0,INDIRECT(ADDRESS($D515,38))&lt;&gt;"UL"),INDIRECT(ADDRESS($D515,COLUMN()-12)),0),0), IF($E515&gt;0,IF(AND(INDIRECT(ADDRESS($E515,44))=0,INDIRECT(ADDRESS($E515,38))&lt;&gt;"UL"),INDIRECT(ADDRESS($E515,COLUMN()-12)),0),0), IF($F515&gt;0,IF(AND(INDIRECT(ADDRESS($F515,44))=0,INDIRECT(ADDRESS($F515,38))&lt;&gt;"UL"),INDIRECT(ADDRESS($F515,COLUMN()-12)),0),0), IF($G515&gt;0,IF(AND(INDIRECT(ADDRESS($G515,44))=0,INDIRECT(ADDRESS($G515,38))&lt;&gt;"UL"),INDIRECT(ADDRESS($G515,COLUMN()-12)),0),0), IF($H515&gt;0,IF(AND(INDIRECT(ADDRESS($H515,44))=0,INDIRECT(ADDRESS($H515,38))&lt;&gt;"UL"),INDIRECT(ADDRESS($H515,COLUMN()-12)),0),0), IF($I515&gt;0,IF(AND(INDIRECT(ADDRESS($I515,44))=0,INDIRECT(ADDRESS($I515,38))&lt;&gt;"UL"),INDIRECT(ADDRESS($I515,COLUMN()-12)),0),0), IF($J515&gt;0,IF(AND(INDIRECT(ADDRESS($J515,44))=0,INDIRECT(ADDRESS($J515,38))&lt;&gt;"UL"),INDIRECT(ADDRESS($J515,COLUMN()-12)),0),0), IF($K515&gt;0,IF(AND(INDIRECT(ADDRESS($K515,44))=0,INDIRECT(ADDRESS($K515,38))&lt;&gt;"UL"),INDIRECT(ADDRESS($K515,COLUMN()-12)),0),0), IF($L515&gt;0,IF(AND(INDIRECT(ADDRESS($L515,44))=0,INDIRECT(ADDRESS($L515,38))&lt;&gt;"UL"),INDIRECT(ADDRESS($L515,COLUMN()-12)),0),0), IF($M515&gt;0,IF(AND(INDIRECT(ADDRESS($M515,44))=0,INDIRECT(ADDRESS($M515,38))&lt;&gt;"UL"),INDIRECT(ADDRESS($M515,COLUMN()-12)),0),0))</f>
        <v>0.83333333333333337</v>
      </c>
      <c r="BK515" s="57">
        <f t="shared" ca="1" si="376"/>
        <v>0.83333333333333337</v>
      </c>
      <c r="BL515" s="58">
        <f t="shared" ca="1" si="377"/>
        <v>0.55555555555555558</v>
      </c>
      <c r="BM515" s="57" cm="1">
        <f t="array" aca="1" ref="BM515" ca="1">SUM(IF($C515&gt;0,IF(AND(INDIRECT(ADDRESS($C515,44))=0,INDIRECT(ADDRESS($C515,38))&lt;&gt;"UL"),INDIRECT(ADDRESS($C515,COLUMN()-12)),0),0), IF($D515&gt;0,IF(AND(INDIRECT(ADDRESS($D515,44))=0,INDIRECT(ADDRESS($D515,38))&lt;&gt;"UL"),INDIRECT(ADDRESS($D515,COLUMN()-12)),0),0), IF($E515&gt;0,IF(AND(INDIRECT(ADDRESS($E515,44))=0,INDIRECT(ADDRESS($E515,38))&lt;&gt;"UL"),INDIRECT(ADDRESS($E515,COLUMN()-12)),0),0), IF($F515&gt;0,IF(AND(INDIRECT(ADDRESS($F515,44))=0,INDIRECT(ADDRESS($F515,38))&lt;&gt;"UL"),INDIRECT(ADDRESS($F515,COLUMN()-12)),0),0), IF($G515&gt;0,IF(AND(INDIRECT(ADDRESS($G515,44))=0,INDIRECT(ADDRESS($G515,38))&lt;&gt;"UL"),INDIRECT(ADDRESS($G515,COLUMN()-12)),0),0), IF($H515&gt;0,IF(AND(INDIRECT(ADDRESS($H515,44))=0,INDIRECT(ADDRESS($H515,38))&lt;&gt;"UL"),INDIRECT(ADDRESS($H515,COLUMN()-12)),0),0), IF($I515&gt;0,IF(AND(INDIRECT(ADDRESS($I515,44))=0,INDIRECT(ADDRESS($I515,38))&lt;&gt;"UL"),INDIRECT(ADDRESS($I515,COLUMN()-12)),0),0), IF($J515&gt;0,IF(AND(INDIRECT(ADDRESS($J515,44))=0,INDIRECT(ADDRESS($J515,38))&lt;&gt;"UL"),INDIRECT(ADDRESS($J515,COLUMN()-12)),0),0), IF($K515&gt;0,IF(AND(INDIRECT(ADDRESS($K515,44))=0,INDIRECT(ADDRESS($K515,38))&lt;&gt;"UL"),INDIRECT(ADDRESS($K515,COLUMN()-11)),0),0), IF($L515&gt;0,IF(AND(INDIRECT(ADDRESS($L515,44))=0,INDIRECT(ADDRESS($L515,38))&lt;&gt;"UL"),INDIRECT(ADDRESS($L515,COLUMN()-11)),0),0), IF($M515&gt;0,IF(AND(INDIRECT(ADDRESS($M515,44))=0,INDIRECT(ADDRESS($M515,38))&lt;&gt;"UL"),INDIRECT(ADDRESS($M515,COLUMN()-11)),0),0))</f>
        <v>0.33333333333333337</v>
      </c>
      <c r="BN515" s="57" cm="1">
        <f t="array" aca="1" ref="BN515" ca="1">SUM(IF($C515&gt;0,IF(AND(INDIRECT(ADDRESS($C515,44))=0,INDIRECT(ADDRESS($C515,38))&lt;&gt;"UL"),INDIRECT(ADDRESS($C515,COLUMN()-12)),0),0), IF($D515&gt;0,IF(AND(INDIRECT(ADDRESS($D515,44))=0,INDIRECT(ADDRESS($D515,38))&lt;&gt;"UL"),INDIRECT(ADDRESS($D515,COLUMN()-12)),0),0), IF($E515&gt;0,IF(AND(INDIRECT(ADDRESS($E515,44))=0,INDIRECT(ADDRESS($E515,38))&lt;&gt;"UL"),INDIRECT(ADDRESS($E515,COLUMN()-12)),0),0), IF($F515&gt;0,IF(AND(INDIRECT(ADDRESS($F515,44))=0,INDIRECT(ADDRESS($F515,38))&lt;&gt;"UL"),INDIRECT(ADDRESS($F515,COLUMN()-12)),0),0), IF($G515&gt;0,IF(AND(INDIRECT(ADDRESS($G515,44))=0,INDIRECT(ADDRESS($G515,38))&lt;&gt;"UL"),INDIRECT(ADDRESS($G515,COLUMN()-12)),0),0), IF($H515&gt;0,IF(AND(INDIRECT(ADDRESS($H515,44))=0,INDIRECT(ADDRESS($H515,38))&lt;&gt;"UL"),INDIRECT(ADDRESS($H515,COLUMN()-12)),0),0), IF($I515&gt;0,IF(AND(INDIRECT(ADDRESS($I515,44))=0,INDIRECT(ADDRESS($I515,38))&lt;&gt;"UL"),INDIRECT(ADDRESS($I515,COLUMN()-12)),0),0), IF($J515&gt;0,IF(AND(INDIRECT(ADDRESS($J515,44))=0,INDIRECT(ADDRESS($J515,38))&lt;&gt;"UL"),INDIRECT(ADDRESS($J515,COLUMN()-12)),0),0), IF($K515&gt;0,IF(AND(INDIRECT(ADDRESS($K515,44))=0,INDIRECT(ADDRESS($K515,38))&lt;&gt;"UL"),INDIRECT(ADDRESS($K515,COLUMN()-11)),0),0), IF($L515&gt;0,IF(AND(INDIRECT(ADDRESS($L515,44))=0,INDIRECT(ADDRESS($L515,38))&lt;&gt;"UL"),INDIRECT(ADDRESS($L515,COLUMN()-11)),0),0), IF($M515&gt;0,IF(AND(INDIRECT(ADDRESS($M515,44))=0,INDIRECT(ADDRESS($M515,38))&lt;&gt;"UL"),INDIRECT(ADDRESS($M515,COLUMN()-11)),0),0))</f>
        <v>0.11111111111111112</v>
      </c>
      <c r="BO515" s="57" cm="1">
        <f t="array" aca="1" ref="BO515" ca="1">SUM(IF($C515&gt;0,IF(AND(INDIRECT(ADDRESS($C515,44))=0,INDIRECT(ADDRESS($C515,38))&lt;&gt;"UL"),INDIRECT(ADDRESS($C515,COLUMN()-12)),0),0), IF($D515&gt;0,IF(AND(INDIRECT(ADDRESS($D515,44))=0,INDIRECT(ADDRESS($D515,38))&lt;&gt;"UL"),INDIRECT(ADDRESS($D515,COLUMN()-12)),0),0), IF($E515&gt;0,IF(AND(INDIRECT(ADDRESS($E515,44))=0,INDIRECT(ADDRESS($E515,38))&lt;&gt;"UL"),INDIRECT(ADDRESS($E515,COLUMN()-12)),0),0), IF($F515&gt;0,IF(AND(INDIRECT(ADDRESS($F515,44))=0,INDIRECT(ADDRESS($F515,38))&lt;&gt;"UL"),INDIRECT(ADDRESS($F515,COLUMN()-12)),0),0), IF($G515&gt;0,IF(AND(INDIRECT(ADDRESS($G515,44))=0,INDIRECT(ADDRESS($G515,38))&lt;&gt;"UL"),INDIRECT(ADDRESS($G515,COLUMN()-12)),0),0), IF($H515&gt;0,IF(AND(INDIRECT(ADDRESS($H515,44))=0,INDIRECT(ADDRESS($H515,38))&lt;&gt;"UL"),INDIRECT(ADDRESS($H515,COLUMN()-12)),0),0), IF($I515&gt;0,IF(AND(INDIRECT(ADDRESS($I515,44))=0,INDIRECT(ADDRESS($I515,38))&lt;&gt;"UL"),INDIRECT(ADDRESS($I515,COLUMN()-12)),0),0), IF($J515&gt;0,IF(AND(INDIRECT(ADDRESS($J515,44))=0,INDIRECT(ADDRESS($J515,38))&lt;&gt;"UL"),INDIRECT(ADDRESS($J515,COLUMN()-12)),0),0), IF($K515&gt;0,IF(AND(INDIRECT(ADDRESS($K515,44))=0,INDIRECT(ADDRESS($K515,38))&lt;&gt;"UL"),INDIRECT(ADDRESS($K515,COLUMN()-11)),0),0), IF($L515&gt;0,IF(AND(INDIRECT(ADDRESS($L515,44))=0,INDIRECT(ADDRESS($L515,38))&lt;&gt;"UL"),INDIRECT(ADDRESS($L515,COLUMN()-11)),0),0), IF($M515&gt;0,IF(AND(INDIRECT(ADDRESS($M515,44))=0,INDIRECT(ADDRESS($M515,38))&lt;&gt;"UL"),INDIRECT(ADDRESS($M515,COLUMN()-11)),0),0))</f>
        <v>0.22222222222222224</v>
      </c>
      <c r="BP515" s="57" cm="1">
        <f t="array" aca="1" ref="BP515" ca="1">SUM(IF($C515&gt;0,IF(AND(INDIRECT(ADDRESS($C515,44))=0,INDIRECT(ADDRESS($C515,38))&lt;&gt;"UL"),INDIRECT(ADDRESS($C515,COLUMN()-12)),0),0), IF($D515&gt;0,IF(AND(INDIRECT(ADDRESS($D515,44))=0,INDIRECT(ADDRESS($D515,38))&lt;&gt;"UL"),INDIRECT(ADDRESS($D515,COLUMN()-12)),0),0), IF($E515&gt;0,IF(AND(INDIRECT(ADDRESS($E515,44))=0,INDIRECT(ADDRESS($E515,38))&lt;&gt;"UL"),INDIRECT(ADDRESS($E515,COLUMN()-12)),0),0), IF($F515&gt;0,IF(AND(INDIRECT(ADDRESS($F515,44))=0,INDIRECT(ADDRESS($F515,38))&lt;&gt;"UL"),INDIRECT(ADDRESS($F515,COLUMN()-12)),0),0), IF($G515&gt;0,IF(AND(INDIRECT(ADDRESS($G515,44))=0,INDIRECT(ADDRESS($G515,38))&lt;&gt;"UL"),INDIRECT(ADDRESS($G515,COLUMN()-12)),0),0), IF($H515&gt;0,IF(AND(INDIRECT(ADDRESS($H515,44))=0,INDIRECT(ADDRESS($H515,38))&lt;&gt;"UL"),INDIRECT(ADDRESS($H515,COLUMN()-12)),0),0), IF($I515&gt;0,IF(AND(INDIRECT(ADDRESS($I515,44))=0,INDIRECT(ADDRESS($I515,38))&lt;&gt;"UL"),INDIRECT(ADDRESS($I515,COLUMN()-12)),0),0), IF($J515&gt;0,IF(AND(INDIRECT(ADDRESS($J515,44))=0,INDIRECT(ADDRESS($J515,38))&lt;&gt;"UL"),INDIRECT(ADDRESS($J515,COLUMN()-12)),0),0), IF($K515&gt;0,IF(AND(INDIRECT(ADDRESS($K515,44))=0,INDIRECT(ADDRESS($K515,38))&lt;&gt;"UL"),INDIRECT(ADDRESS($K515,COLUMN()-11)),0),0), IF($L515&gt;0,IF(AND(INDIRECT(ADDRESS($L515,44))=0,INDIRECT(ADDRESS($L515,38))&lt;&gt;"UL"),INDIRECT(ADDRESS($L515,COLUMN()-11)),0),0), IF($M515&gt;0,IF(AND(INDIRECT(ADDRESS($M515,44))=0,INDIRECT(ADDRESS($M515,38))&lt;&gt;"UL"),INDIRECT(ADDRESS($M515,COLUMN()-11)),0),0))</f>
        <v>0.22222222222222224</v>
      </c>
      <c r="BQ515" s="57">
        <f t="shared" ca="1" si="378"/>
        <v>0.22222222222222224</v>
      </c>
      <c r="BR515" s="161">
        <f t="shared" ca="1" si="379"/>
        <v>76.95544358879917</v>
      </c>
      <c r="BS515" s="59"/>
      <c r="BT515" s="56">
        <f t="shared" ca="1" si="389"/>
        <v>5.176460086394818</v>
      </c>
      <c r="BU515" s="63">
        <f t="shared" ca="1" si="380"/>
        <v>0.13272974580499533</v>
      </c>
      <c r="BV515" s="57" t="s">
        <v>34</v>
      </c>
      <c r="BW515" s="57" cm="1">
        <f t="array" aca="1" ref="BW515" ca="1">SUM(IF($C515&gt;0,IF(AND(INDIRECT(ADDRESS($C515,44))=0,INDIRECT(ADDRESS($C515,38))="UL",ISERROR(SEARCH("Rear",INDIRECT(ADDRESS($C515,33)))),ISERROR(SEARCH("Side",INDIRECT(ADDRESS($C515,33))))),INDIRECT(ADDRESS($C515,COLUMN())),0),0),IF($D515&gt;0,IF(AND(INDIRECT(ADDRESS($D515,44))=0,INDIRECT(ADDRESS($D515,38))="UL",ISERROR(SEARCH("Rear",INDIRECT(ADDRESS($D515,33)))),ISERROR(SEARCH("Side",INDIRECT(ADDRESS($D515,33))))),INDIRECT(ADDRESS($D515,COLUMN())),0),0),IF($E515&gt;0,IF(AND(INDIRECT(ADDRESS($E515,44))=0,INDIRECT(ADDRESS($E515,38))="UL",ISERROR(SEARCH("Rear",INDIRECT(ADDRESS($E515,33)))),ISERROR(SEARCH("Side",INDIRECT(ADDRESS($E515,33))))),INDIRECT(ADDRESS($E515,COLUMN())),0),0),IF($F515&gt;0,IF(AND(INDIRECT(ADDRESS($F515,44))=0,INDIRECT(ADDRESS($F515,38))="UL",ISERROR(SEARCH("Rear",INDIRECT(ADDRESS($F515,33)))),ISERROR(SEARCH("Side",INDIRECT(ADDRESS($F515,33))))),INDIRECT(ADDRESS($F515,COLUMN())),0),0),IF($G515&gt;0,IF(AND(INDIRECT(ADDRESS($G515,44))=0,INDIRECT(ADDRESS($G515,38))="UL",ISERROR(SEARCH("Rear",INDIRECT(ADDRESS($G515,33)))),ISERROR(SEARCH("Side",INDIRECT(ADDRESS($G515,33))))),INDIRECT(ADDRESS($G515,COLUMN())),0),0),IF($H515&gt;0,IF(AND(INDIRECT(ADDRESS($H515,44))=0,INDIRECT(ADDRESS($H515,38))="UL",ISERROR(SEARCH("Rear",INDIRECT(ADDRESS($H515,33)))),ISERROR(SEARCH("Side",INDIRECT(ADDRESS($H515,33))))),INDIRECT(ADDRESS($H515,COLUMN())),0),0),IF($I515&gt;0,IF(AND(INDIRECT(ADDRESS($I515,44))=0,INDIRECT(ADDRESS($I515,38))="UL",ISERROR(SEARCH("Rear",INDIRECT(ADDRESS($I515,33)))),ISERROR(SEARCH("Side",INDIRECT(ADDRESS($I515,33))))),INDIRECT(ADDRESS($I515,COLUMN())),0),0),IF($J515&gt;0,IF(AND(INDIRECT(ADDRESS($J515,44))=0,INDIRECT(ADDRESS($J515,38))="UL",ISERROR(SEARCH("Rear",INDIRECT(ADDRESS($J515,33)))),ISERROR(SEARCH("Side",INDIRECT(ADDRESS($J515,33))))),INDIRECT(ADDRESS($J515,COLUMN())),0),0),IF($K515&gt;0,IF(AND(INDIRECT(ADDRESS($K515,44))=0,INDIRECT(ADDRESS($K515,38))="UL",ISERROR(SEARCH("Rear",INDIRECT(ADDRESS($K515,33)))),ISERROR(SEARCH("Side",INDIRECT(ADDRESS($K515,33))))),INDIRECT(ADDRESS($K515,COLUMN())),0),0),IF($L515&gt;0,IF(AND(INDIRECT(ADDRESS($L515,44))=0,INDIRECT(ADDRESS($L515,38))="UL",ISERROR(SEARCH("Rear",INDIRECT(ADDRESS($L515,33)))),ISERROR(SEARCH("Side",INDIRECT(ADDRESS($L515,33))))),INDIRECT(ADDRESS($L515,COLUMN())),0),0),IF($M515&gt;0,IF(AND(INDIRECT(ADDRESS($M515,44))=0,INDIRECT(ADDRESS($M515,38))="UL",ISERROR(SEARCH("Rear",INDIRECT(ADDRESS($M515,33)))),ISERROR(SEARCH("Side",INDIRECT(ADDRESS($M515,33))))),INDIRECT(ADDRESS($M515,COLUMN())),0),0))</f>
        <v>0.99999999999999989</v>
      </c>
      <c r="BX515" s="57">
        <f t="shared" ca="1" si="381"/>
        <v>0.99999999999999989</v>
      </c>
      <c r="BY515" s="57" cm="1">
        <f t="array" aca="1" ref="BY515" ca="1">SUM(IF($C515&gt;0,IF(AND(INDIRECT(ADDRESS($C515,44))=0,INDIRECT(ADDRESS($C515,38))="UL"),INDIRECT(ADDRESS($C515,COLUMN())),0),0),IF($D515&gt;0,IF(AND(INDIRECT(ADDRESS($D515,44))=0,INDIRECT(ADDRESS($D515,38))="UL"),INDIRECT(ADDRESS($D515,COLUMN())),0),0),IF($E515&gt;0,IF(AND(INDIRECT(ADDRESS($E515,44))=0,INDIRECT(ADDRESS($E515,38))="UL"),INDIRECT(ADDRESS($E515,COLUMN())),0),0),IF($F515&gt;0,IF(AND(INDIRECT(ADDRESS($F515,44))=0,INDIRECT(ADDRESS($F515,38))="UL"),INDIRECT(ADDRESS($F515,COLUMN())),0),0),IF($G515&gt;0,IF(AND(INDIRECT(ADDRESS($G515,44))=0,INDIRECT(ADDRESS($G515,38))="UL"),INDIRECT(ADDRESS($G515,COLUMN())),0),0),IF($H515&gt;0,IF(AND(INDIRECT(ADDRESS($H515,44))=0,INDIRECT(ADDRESS($H515,38))="UL"),INDIRECT(ADDRESS($H515,COLUMN())),0),0),IF($I515&gt;0,IF(AND(INDIRECT(ADDRESS($I515,44))=0,INDIRECT(ADDRESS($I515,38))="UL"),INDIRECT(ADDRESS($I515,COLUMN())),0),0),IF($J515&gt;0,IF(AND(INDIRECT(ADDRESS($J515,44))=0,INDIRECT(ADDRESS($J515,38))="UL"),INDIRECT(ADDRESS($J515,COLUMN())),0),0),IF($K515&gt;0,IF(AND(INDIRECT(ADDRESS($K515,44))=0,INDIRECT(ADDRESS($K515,38))="UL"),INDIRECT(ADDRESS($K515,COLUMN())),0),0),IF($L515&gt;0,IF(AND(INDIRECT(ADDRESS($L515,44))=0,INDIRECT(ADDRESS($L515,38))="UL"),INDIRECT(ADDRESS($L515,COLUMN())),0),0),IF($M515&gt;0,IF(AND(INDIRECT(ADDRESS($M515,44))=0,INDIRECT(ADDRESS($M515,38))="UL"),INDIRECT(ADDRESS($M515,COLUMN())),0),0))</f>
        <v>0.33333333333333331</v>
      </c>
      <c r="BZ515" s="57" cm="1">
        <f t="array" aca="1" ref="BZ515" ca="1">SUM(IF($C515&gt;0,IF(AND(INDIRECT(ADDRESS($C515,44))=0,INDIRECT(ADDRESS($C515,38))="UL"),INDIRECT(ADDRESS($C515,COLUMN())),0),0),IF($D515&gt;0,IF(AND(INDIRECT(ADDRESS($D515,44))=0,INDIRECT(ADDRESS($D515,38))="UL"),INDIRECT(ADDRESS($D515,COLUMN())),0),0),IF($E515&gt;0,IF(AND(INDIRECT(ADDRESS($E515,44))=0,INDIRECT(ADDRESS($E515,38))="UL"),INDIRECT(ADDRESS($E515,COLUMN())),0),0),IF($F515&gt;0,IF(AND(INDIRECT(ADDRESS($F515,44))=0,INDIRECT(ADDRESS($F515,38))="UL"),INDIRECT(ADDRESS($F515,COLUMN())),0),0),IF($G515&gt;0,IF(AND(INDIRECT(ADDRESS($G515,44))=0,INDIRECT(ADDRESS($G515,38))="UL"),INDIRECT(ADDRESS($G515,COLUMN())),0),0),IF($H515&gt;0,IF(AND(INDIRECT(ADDRESS($H515,44))=0,INDIRECT(ADDRESS($H515,38))="UL"),INDIRECT(ADDRESS($H515,COLUMN())),0),0),IF($I515&gt;0,IF(AND(INDIRECT(ADDRESS($I515,44))=0,INDIRECT(ADDRESS($I515,38))="UL"),INDIRECT(ADDRESS($I515,COLUMN())),0),0),IF($J515&gt;0,IF(AND(INDIRECT(ADDRESS($J515,44))=0,INDIRECT(ADDRESS($J515,38))="UL"),INDIRECT(ADDRESS($J515,COLUMN())),0),0),IF($K515&gt;0,IF(AND(INDIRECT(ADDRESS($K515,44))=0,INDIRECT(ADDRESS($K515,38))="UL"),INDIRECT(ADDRESS($K515,COLUMN())),0),0),IF($L515&gt;0,IF(AND(INDIRECT(ADDRESS($L515,44))=0,INDIRECT(ADDRESS($L515,38))="UL"),INDIRECT(ADDRESS($L515,COLUMN())),0),0),IF($M515&gt;0,IF(AND(INDIRECT(ADDRESS($M515,44))=0,INDIRECT(ADDRESS($M515,38))="UL"),INDIRECT(ADDRESS($M515,COLUMN())),0),0))</f>
        <v>0.22222222222222221</v>
      </c>
      <c r="CA515" s="57">
        <f t="shared" ca="1" si="382"/>
        <v>0.22222222222222221</v>
      </c>
      <c r="CB515" s="57" cm="1">
        <f t="array" aca="1" ref="CB515" ca="1">SUM(IF($C515&gt;0,IF(AND(INDIRECT(ADDRESS($C515,44))=0,INDIRECT(ADDRESS($C515,38))&lt;&gt;"UL"),INDIRECT(ADDRESS($C515,COLUMN())),0),0),IF($D515&gt;0,IF(AND(INDIRECT(ADDRESS($D515,44))=0,INDIRECT(ADDRESS($D515,38))&lt;&gt;"UL"),INDIRECT(ADDRESS($D515,COLUMN())),0),0),IF($E515&gt;0,IF(AND(INDIRECT(ADDRESS($E515,44))=0,INDIRECT(ADDRESS($E515,38))&lt;&gt;"UL"),INDIRECT(ADDRESS($E515,COLUMN())),0),0),IF($F515&gt;0,IF(AND(INDIRECT(ADDRESS($F515,44))=0,INDIRECT(ADDRESS($F515,38))&lt;&gt;"UL"),INDIRECT(ADDRESS($F515,COLUMN())),0),0),IF($G515&gt;0,IF(AND(INDIRECT(ADDRESS($G515,44))=0,INDIRECT(ADDRESS($G515,38))&lt;&gt;"UL"),INDIRECT(ADDRESS($G515,COLUMN())),0),0),IF($H515&gt;0,IF(AND(INDIRECT(ADDRESS($H515,44))=0,INDIRECT(ADDRESS($H515,38))&lt;&gt;"UL"),INDIRECT(ADDRESS($H515,COLUMN())),0),0),IF($I515&gt;0,IF(AND(INDIRECT(ADDRESS($I515,44))=0,INDIRECT(ADDRESS($I515,38))&lt;&gt;"UL"),INDIRECT(ADDRESS($I515,COLUMN())),0),0),IF($J515&gt;0,IF(AND(INDIRECT(ADDRESS($J515,44))=0,INDIRECT(ADDRESS($J515,38))&lt;&gt;"UL"),INDIRECT(ADDRESS($J515,COLUMN())),0),0),IF($K515&gt;0,IF(AND(INDIRECT(ADDRESS($K515,44))=0,INDIRECT(ADDRESS($K515,38))&lt;&gt;"UL"),INDIRECT(ADDRESS($K515,COLUMN())),0),0),IF($L515&gt;0,IF(AND(INDIRECT(ADDRESS($L515,44))=0,INDIRECT(ADDRESS($L515,38))&lt;&gt;"UL"),INDIRECT(ADDRESS($L515,COLUMN())),0),0),IF($M515&gt;0,IF(AND(INDIRECT(ADDRESS($M515,44))=0,INDIRECT(ADDRESS($M515,38))&lt;&gt;"UL"),INDIRECT(ADDRESS($M515,COLUMN())),0),0))</f>
        <v>0</v>
      </c>
      <c r="CC515" s="57">
        <f t="shared" ca="1" si="383"/>
        <v>0</v>
      </c>
      <c r="CD515" s="57" cm="1">
        <f t="array" aca="1" ref="CD515" ca="1">SUM(IF($C515&gt;0,IF(AND(INDIRECT(ADDRESS($C515,44))=0,INDIRECT(ADDRESS($C515,38))&lt;&gt;"UL"),INDIRECT(ADDRESS($C515,COLUMN())),0),0),IF($D515&gt;0,IF(AND(INDIRECT(ADDRESS($D515,44))=0,INDIRECT(ADDRESS($D515,38))&lt;&gt;"UL"),INDIRECT(ADDRESS($D515,COLUMN())),0),0),IF($E515&gt;0,IF(AND(INDIRECT(ADDRESS($E515,44))=0,INDIRECT(ADDRESS($E515,38))&lt;&gt;"UL"),INDIRECT(ADDRESS($E515,COLUMN())),0),0),IF($F515&gt;0,IF(AND(INDIRECT(ADDRESS($F515,44))=0,INDIRECT(ADDRESS($F515,38))&lt;&gt;"UL"),INDIRECT(ADDRESS($F515,COLUMN())),0),0),IF($G515&gt;0,IF(AND(INDIRECT(ADDRESS($G515,44))=0,INDIRECT(ADDRESS($G515,38))&lt;&gt;"UL"),INDIRECT(ADDRESS($G515,COLUMN())),0),0),IF($H515&gt;0,IF(AND(INDIRECT(ADDRESS($H515,44))=0,INDIRECT(ADDRESS($H515,38))&lt;&gt;"UL"),INDIRECT(ADDRESS($H515,COLUMN())),0),0),IF($I515&gt;0,IF(AND(INDIRECT(ADDRESS($I515,44))=0,INDIRECT(ADDRESS($I515,38))&lt;&gt;"UL"),INDIRECT(ADDRESS($I515,COLUMN())),0),0),IF($J515&gt;0,IF(AND(INDIRECT(ADDRESS($J515,44))=0,INDIRECT(ADDRESS($J515,38))&lt;&gt;"UL"),INDIRECT(ADDRESS($J515,COLUMN())),0),0),IF($K515&gt;0,IF(AND(INDIRECT(ADDRESS($K515,44))=0,INDIRECT(ADDRESS($K515,38))&lt;&gt;"UL"),INDIRECT(ADDRESS($K515,COLUMN())),0),0),IF($L515&gt;0,IF(AND(INDIRECT(ADDRESS($L515,44))=0,INDIRECT(ADDRESS($L515,38))&lt;&gt;"UL"),INDIRECT(ADDRESS($L515,COLUMN())),0),0),IF($M515&gt;0,IF(AND(INDIRECT(ADDRESS($M515,44))=0,INDIRECT(ADDRESS($M515,38))&lt;&gt;"UL"),INDIRECT(ADDRESS($M515,COLUMN())),0),0))</f>
        <v>0</v>
      </c>
      <c r="CE515" s="57" cm="1">
        <f t="array" aca="1" ref="CE515" ca="1">SUM(IF($C515&gt;0,IF(AND(INDIRECT(ADDRESS($C515,44))=0,INDIRECT(ADDRESS($C515,38))&lt;&gt;"UL"),INDIRECT(ADDRESS($C515,COLUMN())),0),0),IF($D515&gt;0,IF(AND(INDIRECT(ADDRESS($D515,44))=0,INDIRECT(ADDRESS($D515,38))&lt;&gt;"UL"),INDIRECT(ADDRESS($D515,COLUMN())),0),0),IF($E515&gt;0,IF(AND(INDIRECT(ADDRESS($E515,44))=0,INDIRECT(ADDRESS($E515,38))&lt;&gt;"UL"),INDIRECT(ADDRESS($E515,COLUMN())),0),0),IF($F515&gt;0,IF(AND(INDIRECT(ADDRESS($F515,44))=0,INDIRECT(ADDRESS($F515,38))&lt;&gt;"UL"),INDIRECT(ADDRESS($F515,COLUMN())),0),0),IF($G515&gt;0,IF(AND(INDIRECT(ADDRESS($G515,44))=0,INDIRECT(ADDRESS($G515,38))&lt;&gt;"UL"),INDIRECT(ADDRESS($G515,COLUMN())),0),0),IF($H515&gt;0,IF(AND(INDIRECT(ADDRESS($H515,44))=0,INDIRECT(ADDRESS($H515,38))&lt;&gt;"UL"),INDIRECT(ADDRESS($H515,COLUMN())),0),0),IF($I515&gt;0,IF(AND(INDIRECT(ADDRESS($I515,44))=0,INDIRECT(ADDRESS($I515,38))&lt;&gt;"UL"),INDIRECT(ADDRESS($I515,COLUMN())),0),0),IF($J515&gt;0,IF(AND(INDIRECT(ADDRESS($J515,44))=0,INDIRECT(ADDRESS($J515,38))&lt;&gt;"UL"),INDIRECT(ADDRESS($J515,COLUMN())),0),0),IF($K515&gt;0,IF(AND(INDIRECT(ADDRESS($K515,44))=0,INDIRECT(ADDRESS($K515,38))&lt;&gt;"UL"),INDIRECT(ADDRESS($K515,COLUMN())),0),0),IF($L515&gt;0,IF(AND(INDIRECT(ADDRESS($L515,44))=0,INDIRECT(ADDRESS($L515,38))&lt;&gt;"UL"),INDIRECT(ADDRESS($L515,COLUMN())),0),0),IF($M515&gt;0,IF(AND(INDIRECT(ADDRESS($M515,44))=0,INDIRECT(ADDRESS($M515,38))&lt;&gt;"UL"),INDIRECT(ADDRESS($M515,COLUMN())),0),0))</f>
        <v>0</v>
      </c>
      <c r="CF515" s="57">
        <f t="shared" ca="1" si="384"/>
        <v>0</v>
      </c>
      <c r="CG515" s="57">
        <f t="shared" ca="1" si="385"/>
        <v>1.9955163712503425</v>
      </c>
      <c r="CH515" s="57">
        <f t="shared" ca="1" si="386"/>
        <v>5.1167086442316476E-2</v>
      </c>
      <c r="CI515" s="19">
        <f t="shared" ca="1" si="387"/>
        <v>12.123039484059557</v>
      </c>
      <c r="CJ515" s="19"/>
      <c r="CK515" s="57" cm="1">
        <f t="array" aca="1" ref="CK515" ca="1">IF(AU515="S", SUM(IF($C515&gt;0,IF(INDIRECT(ADDRESS($C515,43))&lt;&gt;1,INDIRECT(ADDRESS($C515,48)),0),0), IF($D515&gt;0,IF(INDIRECT(ADDRESS($D515,43))&lt;&gt;1,INDIRECT(ADDRESS($D515,48)),0),0), IF($E515&gt;0,IF(INDIRECT(ADDRESS($E515,43))&lt;&gt;1,INDIRECT(ADDRESS($E515,48)),0),0), IF($F515&gt;0,IF(INDIRECT(ADDRESS($F515,43))&lt;&gt;1,INDIRECT(ADDRESS($F515,48)),0),0), IF($G515&gt;0,IF(INDIRECT(ADDRESS($G515,43))&lt;&gt;1,INDIRECT(ADDRESS($G515,48)),0),0), IF($H515&gt;0,IF(INDIRECT(ADDRESS($H515,43))&lt;&gt;1,INDIRECT(ADDRESS($H515,48)),0),0), IF($I515&gt;0,IF(INDIRECT(ADDRESS($I515,43))&lt;&gt;1,INDIRECT(ADDRESS($I515,48)),0),0), IF($J515&gt;0,IF(INDIRECT(ADDRESS($J515,43))&lt;&gt;1,INDIRECT(ADDRESS($J515,48)),0),0), IF($K515&gt;0,IF(INDIRECT(ADDRESS($K515,43))&lt;&gt;1,INDIRECT(ADDRESS($K515,48)),0),0), IF($L515&gt;0,IF(INDIRECT(ADDRESS($L515,43))&lt;&gt;1,INDIRECT(ADDRESS($L515,48)),0),0), IF($M515&gt;0,IF(INDIRECT(ADDRESS($M515,43))&lt;&gt;1,INDIRECT(ADDRESS($M515,48)),0),0)), IF(AU515="L",SUM(IF($C515&gt;0,IF(INDIRECT(ADDRESS($C515,43))&lt;&gt;1,INDIRECT(ADDRESS($C515,50)),0),0), IF($D515&gt;0,IF(INDIRECT(ADDRESS($D515,43))&lt;&gt;1,INDIRECT(ADDRESS($D515,50)),0),0), IF($E515&gt;0,IF(INDIRECT(ADDRESS($E515,43))&lt;&gt;1,INDIRECT(ADDRESS($E515,50)),0),0), IF($F515&gt;0,IF(INDIRECT(ADDRESS($F515,43))&lt;&gt;1,INDIRECT(ADDRESS($F515,50)),0),0), IF($G515&gt;0,IF(INDIRECT(ADDRESS($G515,43))&lt;&gt;1,INDIRECT(ADDRESS($G515,50)),0),0), IF($G515&gt;0,IF(INDIRECT(ADDRESS($G515,43))&lt;&gt;1,INDIRECT(ADDRESS($G515,50)),0),0), IF($H515&gt;0,IF(INDIRECT(ADDRESS($H515,43))&lt;&gt;1,INDIRECT(ADDRESS($H515,50)),0),0), IF($I515&gt;0,IF(INDIRECT(ADDRESS($I515,43))&lt;&gt;1,INDIRECT(ADDRESS($I515,50)),0),0), IF($J515&gt;0,IF(INDIRECT(ADDRESS($J515,43))&lt;&gt;1,INDIRECT(ADDRESS($J515,50)),0),0), IF($K515&gt;0,IF(INDIRECT(ADDRESS($K515,43))&lt;&gt;1,INDIRECT(ADDRESS($K515,50)),0),0), IF($L515&gt;0,IF(INDIRECT(ADDRESS($L515,43))&lt;&gt;1,INDIRECT(ADDRESS($L515,50)),0),0), IF($M515&gt;0,IF(INDIRECT(ADDRESS($M515,43))&lt;&gt;1,INDIRECT(ADDRESS($M515,50)),0),0)), SUM(IF($C515&gt;0,IF(INDIRECT(ADDRESS($C515,43))&lt;&gt;1,INDIRECT(ADDRESS($C515,49)),0),0), IF($D515&gt;0,IF(INDIRECT(ADDRESS($D515,43))&lt;&gt;1,INDIRECT(ADDRESS($D515,49)),0),0), IF($E515&gt;0,IF(INDIRECT(ADDRESS($E515,43))&lt;&gt;1,INDIRECT(ADDRESS($E515,49)),0),0), IF($F515&gt;0,IF(INDIRECT(ADDRESS($F515,43))&lt;&gt;1,INDIRECT(ADDRESS($F515,49)),0),0), IF($G515&gt;0,IF(INDIRECT(ADDRESS($G515,43))&lt;&gt;1,INDIRECT(ADDRESS($G515,49)),0),0), IF($G515&gt;0,IF(INDIRECT(ADDRESS($G515,43))&lt;&gt;1,INDIRECT(ADDRESS($G515,49)),0),0), IF($H515&gt;0,IF(INDIRECT(ADDRESS($H515,43))&lt;&gt;1,INDIRECT(ADDRESS($H515,49)),0),0), IF($I515&gt;0,IF(INDIRECT(ADDRESS($I515,43))&lt;&gt;1,INDIRECT(ADDRESS($I515,49)),0),0), IF($J515&gt;0,IF(INDIRECT(ADDRESS($J515,43))&lt;&gt;1,INDIRECT(ADDRESS($J515,49)),0),0), IF($K515&gt;0,IF(INDIRECT(ADDRESS($K515,43))&lt;&gt;1,INDIRECT(ADDRESS($K515,49)),0),0), IF($L515&gt;0,IF(INDIRECT(ADDRESS($L515,43))&lt;&gt;1,INDIRECT(ADDRESS($L515,49)),0),0), IF($M515&gt;0,IF(INDIRECT(ADDRESS($M515,43))&lt;&gt;1,INDIRECT(ADDRESS($M515,49)),0),0))))</f>
        <v>1.7777777777777777</v>
      </c>
      <c r="CL515" s="57" cm="1">
        <f t="array" aca="1" ref="CL515" ca="1">1.5*SUM(IF($C515&gt;0,IF(INDIRECT(ADDRESS($C515,44))=1,INDIRECT(ADDRESS($C515,47)),0),0),IF($D515&gt;0,IF(INDIRECT(ADDRESS($D515,44))=1,INDIRECT(ADDRESS($CF490,47)),0),0),IF($E515&gt;0,IF(INDIRECT(ADDRESS($E515,44))=1,INDIRECT(ADDRESS($E515,47)),0),0),IF($F515&gt;0,IF(INDIRECT(ADDRESS($F515,44))=1,INDIRECT(ADDRESS($F515,47)),0),0),IF($G515&gt;0,IF(INDIRECT(ADDRESS($G515,44))=1,INDIRECT(ADDRESS($G515,47)),0),0),IF($G515&gt;0,IF(INDIRECT(ADDRESS($G515,44))=1,INDIRECT(ADDRESS($G515,47)),0),0),IF($H515&gt;0,IF(INDIRECT(ADDRESS($H515,44))=1,INDIRECT(ADDRESS($H515,47)),0),0),IF($I515&gt;0,IF(INDIRECT(ADDRESS($I515,44))=1,INDIRECT(ADDRESS($I515,47)),0),0),IF($J515&gt;0,IF(INDIRECT(ADDRESS($J515,44))=1,INDIRECT(ADDRESS($J515,47)),0),0),IF($K515&gt;0,IF(INDIRECT(ADDRESS($K515,44))=1,INDIRECT(ADDRESS($K515,47)),0),0),IF($L515&gt;0,IF(INDIRECT(ADDRESS($L515,44))=1,INDIRECT(ADDRESS($L515,47)),0),0),IF($M515&gt;0,IF(INDIRECT(ADDRESS($M515,44))=1,INDIRECT(ADDRESS($M515,47)),0),0))</f>
        <v>0</v>
      </c>
      <c r="CM515" s="56">
        <f t="shared" ca="1" si="388"/>
        <v>0.97713461159758974</v>
      </c>
      <c r="CN515" s="59"/>
    </row>
    <row r="516" spans="1:92" x14ac:dyDescent="0.25">
      <c r="A516" s="65" t="s">
        <v>567</v>
      </c>
      <c r="B516" s="74">
        <v>437</v>
      </c>
      <c r="C516" s="74">
        <v>453</v>
      </c>
      <c r="D516" s="74">
        <v>454</v>
      </c>
      <c r="E516" s="74">
        <v>455</v>
      </c>
      <c r="F516" s="74">
        <v>469</v>
      </c>
      <c r="G516" s="74"/>
      <c r="H516" s="74"/>
      <c r="I516" s="74"/>
      <c r="J516" s="74"/>
      <c r="K516" s="74"/>
      <c r="L516" s="74"/>
      <c r="M516" s="74"/>
      <c r="N516" s="67">
        <f t="shared" ca="1" si="368"/>
        <v>39</v>
      </c>
      <c r="O516" s="67" t="str" cm="1">
        <f t="array" aca="1" ref="O516" ca="1">INDIRECT(ADDRESS($B516,COLUMN()))</f>
        <v>Fighter</v>
      </c>
      <c r="P516" s="67" cm="1">
        <f t="array" aca="1" ref="P516" ca="1">INDIRECT(ADDRESS($B516,COLUMN()))</f>
        <v>4</v>
      </c>
      <c r="Q516" s="67" cm="1">
        <f t="array" aca="1" ref="Q516" ca="1">INDIRECT(ADDRESS($B516,COLUMN()))</f>
        <v>2</v>
      </c>
      <c r="R516" s="67" cm="1">
        <f t="array" aca="1" ref="R516" ca="1">INDIRECT(ADDRESS($B516,COLUMN()))</f>
        <v>0</v>
      </c>
      <c r="S516" s="67" cm="1">
        <f t="array" aca="1" ref="S516" ca="1">INDIRECT(ADDRESS($B516,COLUMN()))</f>
        <v>2</v>
      </c>
      <c r="T516" s="67" t="str" cm="1">
        <f t="array" aca="1" ref="T516" ca="1">INDIRECT(ADDRESS($B516,COLUMN()))</f>
        <v>1-5</v>
      </c>
      <c r="U516" s="67" cm="1">
        <f t="array" aca="1" ref="U516" ca="1">INDIRECT(ADDRESS($B516,COLUMN()))</f>
        <v>5</v>
      </c>
      <c r="V516" s="67" cm="1">
        <f t="array" aca="1" ref="V516" ca="1">INDIRECT(ADDRESS($B516,COLUMN()))</f>
        <v>0</v>
      </c>
      <c r="W516" s="67" cm="1">
        <f t="array" aca="1" ref="W516" ca="1">INDIRECT(ADDRESS($B516,COLUMN()))</f>
        <v>3</v>
      </c>
      <c r="X516" s="67" cm="1">
        <f t="array" aca="1" ref="X516" ca="1">INDIRECT(ADDRESS($B516,COLUMN()))</f>
        <v>5</v>
      </c>
      <c r="Y516" s="67" cm="1">
        <f t="array" aca="1" ref="Y516" ca="1">INDIRECT(ADDRESS($B516,COLUMN()))</f>
        <v>0</v>
      </c>
      <c r="Z516" s="67" cm="1">
        <f t="array" aca="1" ref="Z516" ca="1">INDIRECT(ADDRESS($B516,COLUMN()))</f>
        <v>5</v>
      </c>
      <c r="AA516" s="67">
        <f t="shared" si="369"/>
        <v>0</v>
      </c>
      <c r="AB516" s="56">
        <f t="shared" ca="1" si="370"/>
        <v>0.77246254744164822</v>
      </c>
      <c r="AC516" s="56">
        <f t="shared" ca="1" si="371"/>
        <v>0.69707477033342446</v>
      </c>
      <c r="AD516" s="56">
        <f t="shared" ca="1" si="372"/>
        <v>2.4246078968119114</v>
      </c>
      <c r="AF516" s="52"/>
      <c r="AG516" s="52"/>
      <c r="AH516" s="57"/>
      <c r="AI516" s="57"/>
      <c r="AJ516" s="57"/>
      <c r="AK516" s="57"/>
      <c r="AL516" s="57"/>
      <c r="AM516" s="57"/>
      <c r="AN516" s="57"/>
      <c r="AO516" s="57"/>
      <c r="AP516" s="57"/>
      <c r="AQ516" s="57"/>
      <c r="AR516" s="57"/>
      <c r="AS516" s="57"/>
      <c r="AT516" s="52"/>
      <c r="AU516" s="54" t="s">
        <v>117</v>
      </c>
      <c r="AV516" s="57" cm="1">
        <f t="array" aca="1" ref="AV516" ca="1">SUM(IF($C516&gt;0,IF(AND(INDIRECT(ADDRESS($C516,44))=0,INDIRECT(ADDRESS($C516,38))="UL",ISERROR(SEARCH("Rear",INDIRECT(ADDRESS($C516,33)))),ISERROR(SEARCH("Side",INDIRECT(ADDRESS($C516,33))))),INDIRECT(ADDRESS($C516,COLUMN())),0),0),IF($D516&gt;0,IF(AND(INDIRECT(ADDRESS($D516,44))=0,INDIRECT(ADDRESS($D516,38))="UL",ISERROR(SEARCH("Rear",INDIRECT(ADDRESS($D516,33)))),ISERROR(SEARCH("Side",INDIRECT(ADDRESS($D516,33))))),INDIRECT(ADDRESS($D516,COLUMN())),0),0),IF($E516&gt;0,IF(AND(INDIRECT(ADDRESS($E516,44))=0,INDIRECT(ADDRESS($E516,38))="UL",ISERROR(SEARCH("Rear",INDIRECT(ADDRESS($E516,33)))),ISERROR(SEARCH("Side",INDIRECT(ADDRESS($E516,33))))),INDIRECT(ADDRESS($E516,COLUMN())),0),0),IF($F516&gt;0,IF(AND(INDIRECT(ADDRESS($F516,44))=0,INDIRECT(ADDRESS($F516,38))="UL",ISERROR(SEARCH("Rear",INDIRECT(ADDRESS($F516,33)))),ISERROR(SEARCH("Side",INDIRECT(ADDRESS($F516,33))))),INDIRECT(ADDRESS($F516,COLUMN())),0),0),IF($G516&gt;0,IF(AND(INDIRECT(ADDRESS($G516,44))=0,INDIRECT(ADDRESS($G516,38))="UL",ISERROR(SEARCH("Rear",INDIRECT(ADDRESS($G516,33)))),ISERROR(SEARCH("Side",INDIRECT(ADDRESS($G516,33))))),INDIRECT(ADDRESS($G516,COLUMN())),0),0),IF($H516&gt;0,IF(AND(INDIRECT(ADDRESS($H516,44))=0,INDIRECT(ADDRESS($H516,38))="UL",ISERROR(SEARCH("Rear",INDIRECT(ADDRESS($H516,33)))),ISERROR(SEARCH("Side",INDIRECT(ADDRESS($H516,33))))),INDIRECT(ADDRESS($H516,COLUMN())),0),0),IF($I516&gt;0,IF(AND(INDIRECT(ADDRESS($I516,44))=0,INDIRECT(ADDRESS($I516,38))="UL",ISERROR(SEARCH("Rear",INDIRECT(ADDRESS($I516,33)))),ISERROR(SEARCH("Side",INDIRECT(ADDRESS($I516,33))))),INDIRECT(ADDRESS($I516,COLUMN())),0),0),IF($J516&gt;0,IF(AND(INDIRECT(ADDRESS($J516,44))=0,INDIRECT(ADDRESS($J516,38))="UL",ISERROR(SEARCH("Rear",INDIRECT(ADDRESS($J516,33)))),ISERROR(SEARCH("Side",INDIRECT(ADDRESS($J516,33))))),INDIRECT(ADDRESS($J516,COLUMN())),0),0),IF($K516&gt;0,IF(AND(INDIRECT(ADDRESS($K516,44))=0,INDIRECT(ADDRESS($K516,38))="UL",ISERROR(SEARCH("Rear",INDIRECT(ADDRESS($K516,33)))),ISERROR(SEARCH("Side",INDIRECT(ADDRESS($K516,33))))),INDIRECT(ADDRESS($K516,COLUMN())),0),0),IF($L516&gt;0,IF(AND(INDIRECT(ADDRESS($L516,44))=0,INDIRECT(ADDRESS($L516,38))="UL",ISERROR(SEARCH("Rear",INDIRECT(ADDRESS($L516,33)))),ISERROR(SEARCH("Side",INDIRECT(ADDRESS($L516,33))))),INDIRECT(ADDRESS($L516,COLUMN())),0),0),IF($M516&gt;0,IF(AND(INDIRECT(ADDRESS($M516,44))=0,INDIRECT(ADDRESS($M516,38))="UL",ISERROR(SEARCH("Rear",INDIRECT(ADDRESS($M516,33)))),ISERROR(SEARCH("Side",INDIRECT(ADDRESS($M516,33))))),INDIRECT(ADDRESS($M516,COLUMN())),0),0))</f>
        <v>0.66666666666666663</v>
      </c>
      <c r="AW516" s="57" cm="1">
        <f t="array" aca="1" ref="AW516" ca="1">SUM(IF($C516&gt;0,IF(AND(INDIRECT(ADDRESS($C516,44))=0,INDIRECT(ADDRESS($C516,38))="UL",ISERROR(SEARCH("Rear",INDIRECT(ADDRESS($C516,33)))),ISERROR(SEARCH("Side",INDIRECT(ADDRESS($C516,33))))),INDIRECT(ADDRESS($C516,COLUMN())),0),0),IF($D516&gt;0,IF(AND(INDIRECT(ADDRESS($D516,44))=0,INDIRECT(ADDRESS($D516,38))="UL",ISERROR(SEARCH("Rear",INDIRECT(ADDRESS($D516,33)))),ISERROR(SEARCH("Side",INDIRECT(ADDRESS($D516,33))))),INDIRECT(ADDRESS($D516,COLUMN())),0),0),IF($E516&gt;0,IF(AND(INDIRECT(ADDRESS($E516,44))=0,INDIRECT(ADDRESS($E516,38))="UL",ISERROR(SEARCH("Rear",INDIRECT(ADDRESS($E516,33)))),ISERROR(SEARCH("Side",INDIRECT(ADDRESS($E516,33))))),INDIRECT(ADDRESS($E516,COLUMN())),0),0),IF($F516&gt;0,IF(AND(INDIRECT(ADDRESS($F516,44))=0,INDIRECT(ADDRESS($F516,38))="UL",ISERROR(SEARCH("Rear",INDIRECT(ADDRESS($F516,33)))),ISERROR(SEARCH("Side",INDIRECT(ADDRESS($F516,33))))),INDIRECT(ADDRESS($F516,COLUMN())),0),0),IF($G516&gt;0,IF(AND(INDIRECT(ADDRESS($G516,44))=0,INDIRECT(ADDRESS($G516,38))="UL",ISERROR(SEARCH("Rear",INDIRECT(ADDRESS($G516,33)))),ISERROR(SEARCH("Side",INDIRECT(ADDRESS($G516,33))))),INDIRECT(ADDRESS($G516,COLUMN())),0),0),IF($H516&gt;0,IF(AND(INDIRECT(ADDRESS($H516,44))=0,INDIRECT(ADDRESS($H516,38))="UL",ISERROR(SEARCH("Rear",INDIRECT(ADDRESS($H516,33)))),ISERROR(SEARCH("Side",INDIRECT(ADDRESS($H516,33))))),INDIRECT(ADDRESS($H516,COLUMN())),0),0),IF($I516&gt;0,IF(AND(INDIRECT(ADDRESS($I516,44))=0,INDIRECT(ADDRESS($I516,38))="UL",ISERROR(SEARCH("Rear",INDIRECT(ADDRESS($I516,33)))),ISERROR(SEARCH("Side",INDIRECT(ADDRESS($I516,33))))),INDIRECT(ADDRESS($I516,COLUMN())),0),0),IF($J516&gt;0,IF(AND(INDIRECT(ADDRESS($J516,44))=0,INDIRECT(ADDRESS($J516,38))="UL",ISERROR(SEARCH("Rear",INDIRECT(ADDRESS($J516,33)))),ISERROR(SEARCH("Side",INDIRECT(ADDRESS($J516,33))))),INDIRECT(ADDRESS($J516,COLUMN())),0),0),IF($K516&gt;0,IF(AND(INDIRECT(ADDRESS($K516,44))=0,INDIRECT(ADDRESS($K516,38))="UL",ISERROR(SEARCH("Rear",INDIRECT(ADDRESS($K516,33)))),ISERROR(SEARCH("Side",INDIRECT(ADDRESS($K516,33))))),INDIRECT(ADDRESS($K516,COLUMN())),0),0),IF($L516&gt;0,IF(AND(INDIRECT(ADDRESS($L516,44))=0,INDIRECT(ADDRESS($L516,38))="UL",ISERROR(SEARCH("Rear",INDIRECT(ADDRESS($L516,33)))),ISERROR(SEARCH("Side",INDIRECT(ADDRESS($L516,33))))),INDIRECT(ADDRESS($L516,COLUMN())),0),0),IF($M516&gt;0,IF(AND(INDIRECT(ADDRESS($M516,44))=0,INDIRECT(ADDRESS($M516,38))="UL",ISERROR(SEARCH("Rear",INDIRECT(ADDRESS($M516,33)))),ISERROR(SEARCH("Side",INDIRECT(ADDRESS($M516,33))))),INDIRECT(ADDRESS($M516,COLUMN())),0),0))</f>
        <v>1.7777777777777777</v>
      </c>
      <c r="AX516" s="57" cm="1">
        <f t="array" aca="1" ref="AX516" ca="1">SUM(IF($C516&gt;0,IF(AND(INDIRECT(ADDRESS($C516,44))=0,INDIRECT(ADDRESS($C516,38))="UL",ISERROR(SEARCH("Rear",INDIRECT(ADDRESS($C516,33)))),ISERROR(SEARCH("Side",INDIRECT(ADDRESS($C516,33))))),INDIRECT(ADDRESS($C516,COLUMN())),0),0),IF($D516&gt;0,IF(AND(INDIRECT(ADDRESS($D516,44))=0,INDIRECT(ADDRESS($D516,38))="UL",ISERROR(SEARCH("Rear",INDIRECT(ADDRESS($D516,33)))),ISERROR(SEARCH("Side",INDIRECT(ADDRESS($D516,33))))),INDIRECT(ADDRESS($D516,COLUMN())),0),0),IF($E516&gt;0,IF(AND(INDIRECT(ADDRESS($E516,44))=0,INDIRECT(ADDRESS($E516,38))="UL",ISERROR(SEARCH("Rear",INDIRECT(ADDRESS($E516,33)))),ISERROR(SEARCH("Side",INDIRECT(ADDRESS($E516,33))))),INDIRECT(ADDRESS($E516,COLUMN())),0),0),IF($F516&gt;0,IF(AND(INDIRECT(ADDRESS($F516,44))=0,INDIRECT(ADDRESS($F516,38))="UL",ISERROR(SEARCH("Rear",INDIRECT(ADDRESS($F516,33)))),ISERROR(SEARCH("Side",INDIRECT(ADDRESS($F516,33))))),INDIRECT(ADDRESS($F516,COLUMN())),0),0),IF($G516&gt;0,IF(AND(INDIRECT(ADDRESS($G516,44))=0,INDIRECT(ADDRESS($G516,38))="UL",ISERROR(SEARCH("Rear",INDIRECT(ADDRESS($G516,33)))),ISERROR(SEARCH("Side",INDIRECT(ADDRESS($G516,33))))),INDIRECT(ADDRESS($G516,COLUMN())),0),0),IF($H516&gt;0,IF(AND(INDIRECT(ADDRESS($H516,44))=0,INDIRECT(ADDRESS($H516,38))="UL",ISERROR(SEARCH("Rear",INDIRECT(ADDRESS($H516,33)))),ISERROR(SEARCH("Side",INDIRECT(ADDRESS($H516,33))))),INDIRECT(ADDRESS($H516,COLUMN())),0),0),IF($I516&gt;0,IF(AND(INDIRECT(ADDRESS($I516,44))=0,INDIRECT(ADDRESS($I516,38))="UL",ISERROR(SEARCH("Rear",INDIRECT(ADDRESS($I516,33)))),ISERROR(SEARCH("Side",INDIRECT(ADDRESS($I516,33))))),INDIRECT(ADDRESS($I516,COLUMN())),0),0),IF($J516&gt;0,IF(AND(INDIRECT(ADDRESS($J516,44))=0,INDIRECT(ADDRESS($J516,38))="UL",ISERROR(SEARCH("Rear",INDIRECT(ADDRESS($J516,33)))),ISERROR(SEARCH("Side",INDIRECT(ADDRESS($J516,33))))),INDIRECT(ADDRESS($J516,COLUMN())),0),0),IF($K516&gt;0,IF(AND(INDIRECT(ADDRESS($K516,44))=0,INDIRECT(ADDRESS($K516,38))="UL",ISERROR(SEARCH("Rear",INDIRECT(ADDRESS($K516,33)))),ISERROR(SEARCH("Side",INDIRECT(ADDRESS($K516,33))))),INDIRECT(ADDRESS($K516,COLUMN())),0),0),IF($L516&gt;0,IF(AND(INDIRECT(ADDRESS($L516,44))=0,INDIRECT(ADDRESS($L516,38))="UL",ISERROR(SEARCH("Rear",INDIRECT(ADDRESS($L516,33)))),ISERROR(SEARCH("Side",INDIRECT(ADDRESS($L516,33))))),INDIRECT(ADDRESS($L516,COLUMN())),0),0),IF($M516&gt;0,IF(AND(INDIRECT(ADDRESS($M516,44))=0,INDIRECT(ADDRESS($M516,38))="UL",ISERROR(SEARCH("Rear",INDIRECT(ADDRESS($M516,33)))),ISERROR(SEARCH("Side",INDIRECT(ADDRESS($M516,33))))),INDIRECT(ADDRESS($M516,COLUMN())),0),0))</f>
        <v>0.77777777777777768</v>
      </c>
      <c r="AY516" s="58">
        <f t="shared" ca="1" si="373"/>
        <v>1.7777777777777777</v>
      </c>
      <c r="AZ516" s="58">
        <f t="shared" ca="1" si="374"/>
        <v>1.074074074074074</v>
      </c>
      <c r="BA516" s="58" cm="1">
        <f t="array" aca="1" ref="BA516" ca="1">SUM(IF($C516&gt;0,IF(AND(INDIRECT(ADDRESS($C516,44))=0,INDIRECT(ADDRESS($C516,38))="UL"),INDIRECT(ADDRESS($C516,COLUMN())),0),0),IF($D516&gt;0,IF(AND(INDIRECT(ADDRESS($D516,44))=0,INDIRECT(ADDRESS($D516,38))="UL"),INDIRECT(ADDRESS($D516,COLUMN())),0),0),IF($E516&gt;0,IF(AND(INDIRECT(ADDRESS($E516,44))=0,INDIRECT(ADDRESS($E516,38))="UL"),INDIRECT(ADDRESS($E516,COLUMN())),0),0),IF($F516&gt;0,IF(AND(INDIRECT(ADDRESS($F516,44))=0,INDIRECT(ADDRESS($F516,38))="UL"),INDIRECT(ADDRESS($F516,COLUMN())),0),0),IF($G516&gt;0,IF(AND(INDIRECT(ADDRESS($G516,44))=0,INDIRECT(ADDRESS($G516,38))="UL"),INDIRECT(ADDRESS($G516,COLUMN())),0),0),IF($H516&gt;0,IF(AND(INDIRECT(ADDRESS($H516,44))=0,INDIRECT(ADDRESS($H516,38))="UL"),INDIRECT(ADDRESS($H516,COLUMN())),0),0),IF($I516&gt;0,IF(AND(INDIRECT(ADDRESS($I516,44))=0,INDIRECT(ADDRESS($I516,38))="UL"),INDIRECT(ADDRESS($I516,COLUMN())),0),0),IF($J516&gt;0,IF(AND(INDIRECT(ADDRESS($J516,44))=0,INDIRECT(ADDRESS($J516,38))="UL"),INDIRECT(ADDRESS($J516,COLUMN())),0),0),IF($K516&gt;0,IF(AND(INDIRECT(ADDRESS($K516,44))=0,INDIRECT(ADDRESS($K516,38))="UL"),INDIRECT(ADDRESS($K516,COLUMN())),0),0),IF($L516&gt;0,IF(AND(INDIRECT(ADDRESS($L516,44))=0,INDIRECT(ADDRESS($L516,38))="UL"),INDIRECT(ADDRESS($L516,COLUMN())),0),0),IF($M516&gt;0,IF(AND(INDIRECT(ADDRESS($M516,44))=0,INDIRECT(ADDRESS($M516,38))="UL"),INDIRECT(ADDRESS($M516,COLUMN())),0),0))</f>
        <v>0.57777777777777772</v>
      </c>
      <c r="BB516" s="58" cm="1">
        <f t="array" aca="1" ref="BB516" ca="1">SUM(IF($C516&gt;0,IF(AND(INDIRECT(ADDRESS($C516,44))=0,INDIRECT(ADDRESS($C516,38))="UL"),INDIRECT(ADDRESS($C516,COLUMN())),0),0),IF($D516&gt;0,IF(AND(INDIRECT(ADDRESS($D516,44))=0,INDIRECT(ADDRESS($D516,38))="UL"),INDIRECT(ADDRESS($D516,COLUMN())),0),0),IF($E516&gt;0,IF(AND(INDIRECT(ADDRESS($E516,44))=0,INDIRECT(ADDRESS($E516,38))="UL"),INDIRECT(ADDRESS($E516,COLUMN())),0),0),IF($F516&gt;0,IF(AND(INDIRECT(ADDRESS($F516,44))=0,INDIRECT(ADDRESS($F516,38))="UL"),INDIRECT(ADDRESS($F516,COLUMN())),0),0),IF($G516&gt;0,IF(AND(INDIRECT(ADDRESS($G516,44))=0,INDIRECT(ADDRESS($G516,38))="UL"),INDIRECT(ADDRESS($G516,COLUMN())),0),0),IF($H516&gt;0,IF(AND(INDIRECT(ADDRESS($H516,44))=0,INDIRECT(ADDRESS($H516,38))="UL"),INDIRECT(ADDRESS($H516,COLUMN())),0),0),IF($I516&gt;0,IF(AND(INDIRECT(ADDRESS($I516,44))=0,INDIRECT(ADDRESS($I516,38))="UL"),INDIRECT(ADDRESS($I516,COLUMN())),0),0),IF($J516&gt;0,IF(AND(INDIRECT(ADDRESS($J516,44))=0,INDIRECT(ADDRESS($J516,38))="UL"),INDIRECT(ADDRESS($J516,COLUMN())),0),0),IF($K516&gt;0,IF(AND(INDIRECT(ADDRESS($K516,44))=0,INDIRECT(ADDRESS($K516,38))="UL"),INDIRECT(ADDRESS($K516,COLUMN())),0),0),IF($L516&gt;0,IF(AND(INDIRECT(ADDRESS($L516,44))=0,INDIRECT(ADDRESS($L516,38))="UL"),INDIRECT(ADDRESS($L516,COLUMN())),0),0),IF($M516&gt;0,IF(AND(INDIRECT(ADDRESS($M516,44))=0,INDIRECT(ADDRESS($M516,38))="UL"),INDIRECT(ADDRESS($M516,COLUMN())),0),0))</f>
        <v>0.28148148148148144</v>
      </c>
      <c r="BC516" s="58" cm="1">
        <f t="array" aca="1" ref="BC516" ca="1">SUM(IF($C516&gt;0,IF(AND(INDIRECT(ADDRESS($C516,44))=0,INDIRECT(ADDRESS($C516,38))="UL"),INDIRECT(ADDRESS($C516,COLUMN())),0),0),IF($D516&gt;0,IF(AND(INDIRECT(ADDRESS($D516,44))=0,INDIRECT(ADDRESS($D516,38))="UL"),INDIRECT(ADDRESS($D516,COLUMN())),0),0),IF($E516&gt;0,IF(AND(INDIRECT(ADDRESS($E516,44))=0,INDIRECT(ADDRESS($E516,38))="UL"),INDIRECT(ADDRESS($E516,COLUMN())),0),0),IF($F516&gt;0,IF(AND(INDIRECT(ADDRESS($F516,44))=0,INDIRECT(ADDRESS($F516,38))="UL"),INDIRECT(ADDRESS($F516,COLUMN())),0),0),IF($G516&gt;0,IF(AND(INDIRECT(ADDRESS($G516,44))=0,INDIRECT(ADDRESS($G516,38))="UL"),INDIRECT(ADDRESS($G516,COLUMN())),0),0),IF($H516&gt;0,IF(AND(INDIRECT(ADDRESS($H516,44))=0,INDIRECT(ADDRESS($H516,38))="UL"),INDIRECT(ADDRESS($H516,COLUMN())),0),0),IF($I516&gt;0,IF(AND(INDIRECT(ADDRESS($I516,44))=0,INDIRECT(ADDRESS($I516,38))="UL"),INDIRECT(ADDRESS($I516,COLUMN())),0),0),IF($J516&gt;0,IF(AND(INDIRECT(ADDRESS($J516,44))=0,INDIRECT(ADDRESS($J516,38))="UL"),INDIRECT(ADDRESS($J516,COLUMN())),0),0),IF($K516&gt;0,IF(AND(INDIRECT(ADDRESS($K516,44))=0,INDIRECT(ADDRESS($K516,38))="UL"),INDIRECT(ADDRESS($K516,COLUMN())),0),0),IF($L516&gt;0,IF(AND(INDIRECT(ADDRESS($L516,44))=0,INDIRECT(ADDRESS($L516,38))="UL"),INDIRECT(ADDRESS($L516,COLUMN())),0),0),IF($M516&gt;0,IF(AND(INDIRECT(ADDRESS($M516,44))=0,INDIRECT(ADDRESS($M516,38))="UL"),INDIRECT(ADDRESS($M516,COLUMN())),0),0))</f>
        <v>0.29629629629629628</v>
      </c>
      <c r="BD516" s="58" cm="1">
        <f t="array" aca="1" ref="BD516" ca="1">SUM(IF($C516&gt;0,IF(AND(INDIRECT(ADDRESS($C516,44))=0,INDIRECT(ADDRESS($C516,38))="UL"),INDIRECT(ADDRESS($C516,COLUMN())),0),0),IF($D516&gt;0,IF(AND(INDIRECT(ADDRESS($D516,44))=0,INDIRECT(ADDRESS($D516,38))="UL"),INDIRECT(ADDRESS($D516,COLUMN())),0),0),IF($E516&gt;0,IF(AND(INDIRECT(ADDRESS($E516,44))=0,INDIRECT(ADDRESS($E516,38))="UL"),INDIRECT(ADDRESS($E516,COLUMN())),0),0),IF($F516&gt;0,IF(AND(INDIRECT(ADDRESS($F516,44))=0,INDIRECT(ADDRESS($F516,38))="UL"),INDIRECT(ADDRESS($F516,COLUMN())),0),0),IF($G516&gt;0,IF(AND(INDIRECT(ADDRESS($G516,44))=0,INDIRECT(ADDRESS($G516,38))="UL"),INDIRECT(ADDRESS($G516,COLUMN())),0),0),IF($H516&gt;0,IF(AND(INDIRECT(ADDRESS($H516,44))=0,INDIRECT(ADDRESS($H516,38))="UL"),INDIRECT(ADDRESS($H516,COLUMN())),0),0),IF($I516&gt;0,IF(AND(INDIRECT(ADDRESS($I516,44))=0,INDIRECT(ADDRESS($I516,38))="UL"),INDIRECT(ADDRESS($I516,COLUMN())),0),0),IF($J516&gt;0,IF(AND(INDIRECT(ADDRESS($J516,44))=0,INDIRECT(ADDRESS($J516,38))="UL"),INDIRECT(ADDRESS($J516,COLUMN())),0),0),IF($K516&gt;0,IF(AND(INDIRECT(ADDRESS($K516,44))=0,INDIRECT(ADDRESS($K516,38))="UL"),INDIRECT(ADDRESS($K516,COLUMN())),0),0),IF($L516&gt;0,IF(AND(INDIRECT(ADDRESS($L516,44))=0,INDIRECT(ADDRESS($L516,38))="UL"),INDIRECT(ADDRESS($L516,COLUMN())),0),0),IF($M516&gt;0,IF(AND(INDIRECT(ADDRESS($M516,44))=0,INDIRECT(ADDRESS($M516,38))="UL"),INDIRECT(ADDRESS($M516,COLUMN())),0),0))</f>
        <v>0.56296296296296289</v>
      </c>
      <c r="BE516" s="57">
        <f t="shared" ca="1" si="375"/>
        <v>0.29629629629629628</v>
      </c>
      <c r="BF516" s="57" cm="1">
        <f t="array" aca="1" ref="BF516" ca="1">SUM(IF($C516&gt;0,IF(INDIRECT(ADDRESS($C516,45))=1,INDIRECT(ADDRESS($C516,52))*INDIRECT(ADDRESS($C516,42))/5,0),0), IF($D516&gt;0,IF(INDIRECT(ADDRESS($D516,45))=1,INDIRECT(ADDRESS($D516,52))*INDIRECT(ADDRESS($D516,42))/5,0),0), IF($E516&gt;0,IF(INDIRECT(ADDRESS($E516,45))=1,INDIRECT(ADDRESS($E516,52))*INDIRECT(ADDRESS($E516,42))/5,0),0), IF($F516&gt;0,IF(INDIRECT(ADDRESS($F516,45))=1,INDIRECT(ADDRESS($F516,52))*INDIRECT(ADDRESS($F516,42))/5,0),0), IF($G516&gt;0,IF(INDIRECT(ADDRESS($G516,45))=1,INDIRECT(ADDRESS($G516,52))*INDIRECT(ADDRESS($G516,42))/5,0),0), IF($H516&gt;0,IF(INDIRECT(ADDRESS($H516,45))=1,INDIRECT(ADDRESS($H516,52))*INDIRECT(ADDRESS($H516,42))/5,0),0)
)*$BF$296/100</f>
        <v>0</v>
      </c>
      <c r="BG516" s="19"/>
      <c r="BH516" s="57" cm="1">
        <f t="array" aca="1" ref="BH516" ca="1">SUM(IF($C516&gt;0,IF(AND(INDIRECT(ADDRESS($C516,44))=0,INDIRECT(ADDRESS($C516,38))&lt;&gt;"UL"),INDIRECT(ADDRESS($C516,COLUMN()-12)),0),0), IF($D516&gt;0,IF(AND(INDIRECT(ADDRESS($D516,44))=0,INDIRECT(ADDRESS($D516,38))&lt;&gt;"UL"),INDIRECT(ADDRESS($D516,COLUMN()-12)),0),0), IF($E516&gt;0,IF(AND(INDIRECT(ADDRESS($E516,44))=0,INDIRECT(ADDRESS($E516,38))&lt;&gt;"UL"),INDIRECT(ADDRESS($E516,COLUMN()-12)),0),0), IF($F516&gt;0,IF(AND(INDIRECT(ADDRESS($F516,44))=0,INDIRECT(ADDRESS($F516,38))&lt;&gt;"UL"),INDIRECT(ADDRESS($F516,COLUMN()-12)),0),0), IF($G516&gt;0,IF(AND(INDIRECT(ADDRESS($G516,44))=0,INDIRECT(ADDRESS($G516,38))&lt;&gt;"UL"),INDIRECT(ADDRESS($G516,COLUMN()-12)),0),0), IF($H516&gt;0,IF(AND(INDIRECT(ADDRESS($H516,44))=0,INDIRECT(ADDRESS($H516,38))&lt;&gt;"UL"),INDIRECT(ADDRESS($H516,COLUMN()-12)),0),0), IF($I516&gt;0,IF(AND(INDIRECT(ADDRESS($I516,44))=0,INDIRECT(ADDRESS($I516,38))&lt;&gt;"UL"),INDIRECT(ADDRESS($I516,COLUMN()-12)),0),0), IF($J516&gt;0,IF(AND(INDIRECT(ADDRESS($J516,44))=0,INDIRECT(ADDRESS($J516,38))&lt;&gt;"UL"),INDIRECT(ADDRESS($J516,COLUMN()-12)),0),0), IF($K516&gt;0,IF(AND(INDIRECT(ADDRESS($K516,44))=0,INDIRECT(ADDRESS($K516,38))&lt;&gt;"UL"),INDIRECT(ADDRESS($K516,COLUMN()-12)),0),0), IF($L516&gt;0,IF(AND(INDIRECT(ADDRESS($L516,44))=0,INDIRECT(ADDRESS($L516,38))&lt;&gt;"UL"),INDIRECT(ADDRESS($L516,COLUMN()-12)),0),0), IF($M516&gt;0,IF(AND(INDIRECT(ADDRESS($M516,44))=0,INDIRECT(ADDRESS($M516,38))&lt;&gt;"UL"),INDIRECT(ADDRESS($M516,COLUMN()-12)),0),0))</f>
        <v>0</v>
      </c>
      <c r="BI516" s="57" cm="1">
        <f t="array" aca="1" ref="BI516" ca="1">SUM(IF($C516&gt;0,IF(AND(INDIRECT(ADDRESS($C516,44))=0,INDIRECT(ADDRESS($C516,38))&lt;&gt;"UL"),INDIRECT(ADDRESS($C516,COLUMN()-12)),0),0), IF($D516&gt;0,IF(AND(INDIRECT(ADDRESS($D516,44))=0,INDIRECT(ADDRESS($D516,38))&lt;&gt;"UL"),INDIRECT(ADDRESS($D516,COLUMN()-12)),0),0), IF($E516&gt;0,IF(AND(INDIRECT(ADDRESS($E516,44))=0,INDIRECT(ADDRESS($E516,38))&lt;&gt;"UL"),INDIRECT(ADDRESS($E516,COLUMN()-12)),0),0), IF($F516&gt;0,IF(AND(INDIRECT(ADDRESS($F516,44))=0,INDIRECT(ADDRESS($F516,38))&lt;&gt;"UL"),INDIRECT(ADDRESS($F516,COLUMN()-12)),0),0), IF($G516&gt;0,IF(AND(INDIRECT(ADDRESS($G516,44))=0,INDIRECT(ADDRESS($G516,38))&lt;&gt;"UL"),INDIRECT(ADDRESS($G516,COLUMN()-12)),0),0), IF($H516&gt;0,IF(AND(INDIRECT(ADDRESS($H516,44))=0,INDIRECT(ADDRESS($H516,38))&lt;&gt;"UL"),INDIRECT(ADDRESS($H516,COLUMN()-12)),0),0), IF($I516&gt;0,IF(AND(INDIRECT(ADDRESS($I516,44))=0,INDIRECT(ADDRESS($I516,38))&lt;&gt;"UL"),INDIRECT(ADDRESS($I516,COLUMN()-12)),0),0), IF($J516&gt;0,IF(AND(INDIRECT(ADDRESS($J516,44))=0,INDIRECT(ADDRESS($J516,38))&lt;&gt;"UL"),INDIRECT(ADDRESS($J516,COLUMN()-12)),0),0), IF($K516&gt;0,IF(AND(INDIRECT(ADDRESS($K516,44))=0,INDIRECT(ADDRESS($K516,38))&lt;&gt;"UL"),INDIRECT(ADDRESS($K516,COLUMN()-12)),0),0), IF($L516&gt;0,IF(AND(INDIRECT(ADDRESS($L516,44))=0,INDIRECT(ADDRESS($L516,38))&lt;&gt;"UL"),INDIRECT(ADDRESS($L516,COLUMN()-12)),0),0), IF($M516&gt;0,IF(AND(INDIRECT(ADDRESS($M516,44))=0,INDIRECT(ADDRESS($M516,38))&lt;&gt;"UL"),INDIRECT(ADDRESS($M516,COLUMN()-12)),0),0))</f>
        <v>0</v>
      </c>
      <c r="BJ516" s="57" cm="1">
        <f t="array" aca="1" ref="BJ516" ca="1">SUM(IF($C516&gt;0,IF(AND(INDIRECT(ADDRESS($C516,44))=0,INDIRECT(ADDRESS($C516,38))&lt;&gt;"UL"),INDIRECT(ADDRESS($C516,COLUMN()-12)),0),0), IF($D516&gt;0,IF(AND(INDIRECT(ADDRESS($D516,44))=0,INDIRECT(ADDRESS($D516,38))&lt;&gt;"UL"),INDIRECT(ADDRESS($D516,COLUMN()-12)),0),0), IF($E516&gt;0,IF(AND(INDIRECT(ADDRESS($E516,44))=0,INDIRECT(ADDRESS($E516,38))&lt;&gt;"UL"),INDIRECT(ADDRESS($E516,COLUMN()-12)),0),0), IF($F516&gt;0,IF(AND(INDIRECT(ADDRESS($F516,44))=0,INDIRECT(ADDRESS($F516,38))&lt;&gt;"UL"),INDIRECT(ADDRESS($F516,COLUMN()-12)),0),0), IF($G516&gt;0,IF(AND(INDIRECT(ADDRESS($G516,44))=0,INDIRECT(ADDRESS($G516,38))&lt;&gt;"UL"),INDIRECT(ADDRESS($G516,COLUMN()-12)),0),0), IF($H516&gt;0,IF(AND(INDIRECT(ADDRESS($H516,44))=0,INDIRECT(ADDRESS($H516,38))&lt;&gt;"UL"),INDIRECT(ADDRESS($H516,COLUMN()-12)),0),0), IF($I516&gt;0,IF(AND(INDIRECT(ADDRESS($I516,44))=0,INDIRECT(ADDRESS($I516,38))&lt;&gt;"UL"),INDIRECT(ADDRESS($I516,COLUMN()-12)),0),0), IF($J516&gt;0,IF(AND(INDIRECT(ADDRESS($J516,44))=0,INDIRECT(ADDRESS($J516,38))&lt;&gt;"UL"),INDIRECT(ADDRESS($J516,COLUMN()-12)),0),0), IF($K516&gt;0,IF(AND(INDIRECT(ADDRESS($K516,44))=0,INDIRECT(ADDRESS($K516,38))&lt;&gt;"UL"),INDIRECT(ADDRESS($K516,COLUMN()-12)),0),0), IF($L516&gt;0,IF(AND(INDIRECT(ADDRESS($L516,44))=0,INDIRECT(ADDRESS($L516,38))&lt;&gt;"UL"),INDIRECT(ADDRESS($L516,COLUMN()-12)),0),0), IF($M516&gt;0,IF(AND(INDIRECT(ADDRESS($M516,44))=0,INDIRECT(ADDRESS($M516,38))&lt;&gt;"UL"),INDIRECT(ADDRESS($M516,COLUMN()-12)),0),0))</f>
        <v>0</v>
      </c>
      <c r="BK516" s="57">
        <f t="shared" ca="1" si="376"/>
        <v>0</v>
      </c>
      <c r="BL516" s="58">
        <f t="shared" ca="1" si="377"/>
        <v>0</v>
      </c>
      <c r="BM516" s="57" cm="1">
        <f t="array" aca="1" ref="BM516" ca="1">SUM(IF($C516&gt;0,IF(AND(INDIRECT(ADDRESS($C516,44))=0,INDIRECT(ADDRESS($C516,38))&lt;&gt;"UL"),INDIRECT(ADDRESS($C516,COLUMN()-12)),0),0), IF($D516&gt;0,IF(AND(INDIRECT(ADDRESS($D516,44))=0,INDIRECT(ADDRESS($D516,38))&lt;&gt;"UL"),INDIRECT(ADDRESS($D516,COLUMN()-12)),0),0), IF($E516&gt;0,IF(AND(INDIRECT(ADDRESS($E516,44))=0,INDIRECT(ADDRESS($E516,38))&lt;&gt;"UL"),INDIRECT(ADDRESS($E516,COLUMN()-12)),0),0), IF($F516&gt;0,IF(AND(INDIRECT(ADDRESS($F516,44))=0,INDIRECT(ADDRESS($F516,38))&lt;&gt;"UL"),INDIRECT(ADDRESS($F516,COLUMN()-12)),0),0), IF($G516&gt;0,IF(AND(INDIRECT(ADDRESS($G516,44))=0,INDIRECT(ADDRESS($G516,38))&lt;&gt;"UL"),INDIRECT(ADDRESS($G516,COLUMN()-12)),0),0), IF($H516&gt;0,IF(AND(INDIRECT(ADDRESS($H516,44))=0,INDIRECT(ADDRESS($H516,38))&lt;&gt;"UL"),INDIRECT(ADDRESS($H516,COLUMN()-12)),0),0), IF($I516&gt;0,IF(AND(INDIRECT(ADDRESS($I516,44))=0,INDIRECT(ADDRESS($I516,38))&lt;&gt;"UL"),INDIRECT(ADDRESS($I516,COLUMN()-12)),0),0), IF($J516&gt;0,IF(AND(INDIRECT(ADDRESS($J516,44))=0,INDIRECT(ADDRESS($J516,38))&lt;&gt;"UL"),INDIRECT(ADDRESS($J516,COLUMN()-12)),0),0), IF($K516&gt;0,IF(AND(INDIRECT(ADDRESS($K516,44))=0,INDIRECT(ADDRESS($K516,38))&lt;&gt;"UL"),INDIRECT(ADDRESS($K516,COLUMN()-11)),0),0), IF($L516&gt;0,IF(AND(INDIRECT(ADDRESS($L516,44))=0,INDIRECT(ADDRESS($L516,38))&lt;&gt;"UL"),INDIRECT(ADDRESS($L516,COLUMN()-11)),0),0), IF($M516&gt;0,IF(AND(INDIRECT(ADDRESS($M516,44))=0,INDIRECT(ADDRESS($M516,38))&lt;&gt;"UL"),INDIRECT(ADDRESS($M516,COLUMN()-11)),0),0))</f>
        <v>0</v>
      </c>
      <c r="BN516" s="57" cm="1">
        <f t="array" aca="1" ref="BN516" ca="1">SUM(IF($C516&gt;0,IF(AND(INDIRECT(ADDRESS($C516,44))=0,INDIRECT(ADDRESS($C516,38))&lt;&gt;"UL"),INDIRECT(ADDRESS($C516,COLUMN()-12)),0),0), IF($D516&gt;0,IF(AND(INDIRECT(ADDRESS($D516,44))=0,INDIRECT(ADDRESS($D516,38))&lt;&gt;"UL"),INDIRECT(ADDRESS($D516,COLUMN()-12)),0),0), IF($E516&gt;0,IF(AND(INDIRECT(ADDRESS($E516,44))=0,INDIRECT(ADDRESS($E516,38))&lt;&gt;"UL"),INDIRECT(ADDRESS($E516,COLUMN()-12)),0),0), IF($F516&gt;0,IF(AND(INDIRECT(ADDRESS($F516,44))=0,INDIRECT(ADDRESS($F516,38))&lt;&gt;"UL"),INDIRECT(ADDRESS($F516,COLUMN()-12)),0),0), IF($G516&gt;0,IF(AND(INDIRECT(ADDRESS($G516,44))=0,INDIRECT(ADDRESS($G516,38))&lt;&gt;"UL"),INDIRECT(ADDRESS($G516,COLUMN()-12)),0),0), IF($H516&gt;0,IF(AND(INDIRECT(ADDRESS($H516,44))=0,INDIRECT(ADDRESS($H516,38))&lt;&gt;"UL"),INDIRECT(ADDRESS($H516,COLUMN()-12)),0),0), IF($I516&gt;0,IF(AND(INDIRECT(ADDRESS($I516,44))=0,INDIRECT(ADDRESS($I516,38))&lt;&gt;"UL"),INDIRECT(ADDRESS($I516,COLUMN()-12)),0),0), IF($J516&gt;0,IF(AND(INDIRECT(ADDRESS($J516,44))=0,INDIRECT(ADDRESS($J516,38))&lt;&gt;"UL"),INDIRECT(ADDRESS($J516,COLUMN()-12)),0),0), IF($K516&gt;0,IF(AND(INDIRECT(ADDRESS($K516,44))=0,INDIRECT(ADDRESS($K516,38))&lt;&gt;"UL"),INDIRECT(ADDRESS($K516,COLUMN()-11)),0),0), IF($L516&gt;0,IF(AND(INDIRECT(ADDRESS($L516,44))=0,INDIRECT(ADDRESS($L516,38))&lt;&gt;"UL"),INDIRECT(ADDRESS($L516,COLUMN()-11)),0),0), IF($M516&gt;0,IF(AND(INDIRECT(ADDRESS($M516,44))=0,INDIRECT(ADDRESS($M516,38))&lt;&gt;"UL"),INDIRECT(ADDRESS($M516,COLUMN()-11)),0),0))</f>
        <v>0</v>
      </c>
      <c r="BO516" s="57" cm="1">
        <f t="array" aca="1" ref="BO516" ca="1">SUM(IF($C516&gt;0,IF(AND(INDIRECT(ADDRESS($C516,44))=0,INDIRECT(ADDRESS($C516,38))&lt;&gt;"UL"),INDIRECT(ADDRESS($C516,COLUMN()-12)),0),0), IF($D516&gt;0,IF(AND(INDIRECT(ADDRESS($D516,44))=0,INDIRECT(ADDRESS($D516,38))&lt;&gt;"UL"),INDIRECT(ADDRESS($D516,COLUMN()-12)),0),0), IF($E516&gt;0,IF(AND(INDIRECT(ADDRESS($E516,44))=0,INDIRECT(ADDRESS($E516,38))&lt;&gt;"UL"),INDIRECT(ADDRESS($E516,COLUMN()-12)),0),0), IF($F516&gt;0,IF(AND(INDIRECT(ADDRESS($F516,44))=0,INDIRECT(ADDRESS($F516,38))&lt;&gt;"UL"),INDIRECT(ADDRESS($F516,COLUMN()-12)),0),0), IF($G516&gt;0,IF(AND(INDIRECT(ADDRESS($G516,44))=0,INDIRECT(ADDRESS($G516,38))&lt;&gt;"UL"),INDIRECT(ADDRESS($G516,COLUMN()-12)),0),0), IF($H516&gt;0,IF(AND(INDIRECT(ADDRESS($H516,44))=0,INDIRECT(ADDRESS($H516,38))&lt;&gt;"UL"),INDIRECT(ADDRESS($H516,COLUMN()-12)),0),0), IF($I516&gt;0,IF(AND(INDIRECT(ADDRESS($I516,44))=0,INDIRECT(ADDRESS($I516,38))&lt;&gt;"UL"),INDIRECT(ADDRESS($I516,COLUMN()-12)),0),0), IF($J516&gt;0,IF(AND(INDIRECT(ADDRESS($J516,44))=0,INDIRECT(ADDRESS($J516,38))&lt;&gt;"UL"),INDIRECT(ADDRESS($J516,COLUMN()-12)),0),0), IF($K516&gt;0,IF(AND(INDIRECT(ADDRESS($K516,44))=0,INDIRECT(ADDRESS($K516,38))&lt;&gt;"UL"),INDIRECT(ADDRESS($K516,COLUMN()-11)),0),0), IF($L516&gt;0,IF(AND(INDIRECT(ADDRESS($L516,44))=0,INDIRECT(ADDRESS($L516,38))&lt;&gt;"UL"),INDIRECT(ADDRESS($L516,COLUMN()-11)),0),0), IF($M516&gt;0,IF(AND(INDIRECT(ADDRESS($M516,44))=0,INDIRECT(ADDRESS($M516,38))&lt;&gt;"UL"),INDIRECT(ADDRESS($M516,COLUMN()-11)),0),0))</f>
        <v>0</v>
      </c>
      <c r="BP516" s="57" cm="1">
        <f t="array" aca="1" ref="BP516" ca="1">SUM(IF($C516&gt;0,IF(AND(INDIRECT(ADDRESS($C516,44))=0,INDIRECT(ADDRESS($C516,38))&lt;&gt;"UL"),INDIRECT(ADDRESS($C516,COLUMN()-12)),0),0), IF($D516&gt;0,IF(AND(INDIRECT(ADDRESS($D516,44))=0,INDIRECT(ADDRESS($D516,38))&lt;&gt;"UL"),INDIRECT(ADDRESS($D516,COLUMN()-12)),0),0), IF($E516&gt;0,IF(AND(INDIRECT(ADDRESS($E516,44))=0,INDIRECT(ADDRESS($E516,38))&lt;&gt;"UL"),INDIRECT(ADDRESS($E516,COLUMN()-12)),0),0), IF($F516&gt;0,IF(AND(INDIRECT(ADDRESS($F516,44))=0,INDIRECT(ADDRESS($F516,38))&lt;&gt;"UL"),INDIRECT(ADDRESS($F516,COLUMN()-12)),0),0), IF($G516&gt;0,IF(AND(INDIRECT(ADDRESS($G516,44))=0,INDIRECT(ADDRESS($G516,38))&lt;&gt;"UL"),INDIRECT(ADDRESS($G516,COLUMN()-12)),0),0), IF($H516&gt;0,IF(AND(INDIRECT(ADDRESS($H516,44))=0,INDIRECT(ADDRESS($H516,38))&lt;&gt;"UL"),INDIRECT(ADDRESS($H516,COLUMN()-12)),0),0), IF($I516&gt;0,IF(AND(INDIRECT(ADDRESS($I516,44))=0,INDIRECT(ADDRESS($I516,38))&lt;&gt;"UL"),INDIRECT(ADDRESS($I516,COLUMN()-12)),0),0), IF($J516&gt;0,IF(AND(INDIRECT(ADDRESS($J516,44))=0,INDIRECT(ADDRESS($J516,38))&lt;&gt;"UL"),INDIRECT(ADDRESS($J516,COLUMN()-12)),0),0), IF($K516&gt;0,IF(AND(INDIRECT(ADDRESS($K516,44))=0,INDIRECT(ADDRESS($K516,38))&lt;&gt;"UL"),INDIRECT(ADDRESS($K516,COLUMN()-11)),0),0), IF($L516&gt;0,IF(AND(INDIRECT(ADDRESS($L516,44))=0,INDIRECT(ADDRESS($L516,38))&lt;&gt;"UL"),INDIRECT(ADDRESS($L516,COLUMN()-11)),0),0), IF($M516&gt;0,IF(AND(INDIRECT(ADDRESS($M516,44))=0,INDIRECT(ADDRESS($M516,38))&lt;&gt;"UL"),INDIRECT(ADDRESS($M516,COLUMN()-11)),0),0))</f>
        <v>0</v>
      </c>
      <c r="BQ516" s="57">
        <f t="shared" ca="1" si="378"/>
        <v>0</v>
      </c>
      <c r="BR516" s="161">
        <f t="shared" ca="1" si="379"/>
        <v>75.146235570411136</v>
      </c>
      <c r="BS516" s="59"/>
      <c r="BT516" s="56">
        <f t="shared" ca="1" si="389"/>
        <v>3.4930968472308863</v>
      </c>
      <c r="BU516" s="63">
        <f t="shared" ca="1" si="380"/>
        <v>8.9566585826432982E-2</v>
      </c>
      <c r="BV516" s="57" t="s">
        <v>34</v>
      </c>
      <c r="BW516" s="57" cm="1">
        <f t="array" aca="1" ref="BW516" ca="1">SUM(IF($C516&gt;0,IF(AND(INDIRECT(ADDRESS($C516,44))=0,INDIRECT(ADDRESS($C516,38))="UL",ISERROR(SEARCH("Rear",INDIRECT(ADDRESS($C516,33)))),ISERROR(SEARCH("Side",INDIRECT(ADDRESS($C516,33))))),INDIRECT(ADDRESS($C516,COLUMN())),0),0),IF($D516&gt;0,IF(AND(INDIRECT(ADDRESS($D516,44))=0,INDIRECT(ADDRESS($D516,38))="UL",ISERROR(SEARCH("Rear",INDIRECT(ADDRESS($D516,33)))),ISERROR(SEARCH("Side",INDIRECT(ADDRESS($D516,33))))),INDIRECT(ADDRESS($D516,COLUMN())),0),0),IF($E516&gt;0,IF(AND(INDIRECT(ADDRESS($E516,44))=0,INDIRECT(ADDRESS($E516,38))="UL",ISERROR(SEARCH("Rear",INDIRECT(ADDRESS($E516,33)))),ISERROR(SEARCH("Side",INDIRECT(ADDRESS($E516,33))))),INDIRECT(ADDRESS($E516,COLUMN())),0),0),IF($F516&gt;0,IF(AND(INDIRECT(ADDRESS($F516,44))=0,INDIRECT(ADDRESS($F516,38))="UL",ISERROR(SEARCH("Rear",INDIRECT(ADDRESS($F516,33)))),ISERROR(SEARCH("Side",INDIRECT(ADDRESS($F516,33))))),INDIRECT(ADDRESS($F516,COLUMN())),0),0),IF($G516&gt;0,IF(AND(INDIRECT(ADDRESS($G516,44))=0,INDIRECT(ADDRESS($G516,38))="UL",ISERROR(SEARCH("Rear",INDIRECT(ADDRESS($G516,33)))),ISERROR(SEARCH("Side",INDIRECT(ADDRESS($G516,33))))),INDIRECT(ADDRESS($G516,COLUMN())),0),0),IF($H516&gt;0,IF(AND(INDIRECT(ADDRESS($H516,44))=0,INDIRECT(ADDRESS($H516,38))="UL",ISERROR(SEARCH("Rear",INDIRECT(ADDRESS($H516,33)))),ISERROR(SEARCH("Side",INDIRECT(ADDRESS($H516,33))))),INDIRECT(ADDRESS($H516,COLUMN())),0),0),IF($I516&gt;0,IF(AND(INDIRECT(ADDRESS($I516,44))=0,INDIRECT(ADDRESS($I516,38))="UL",ISERROR(SEARCH("Rear",INDIRECT(ADDRESS($I516,33)))),ISERROR(SEARCH("Side",INDIRECT(ADDRESS($I516,33))))),INDIRECT(ADDRESS($I516,COLUMN())),0),0),IF($J516&gt;0,IF(AND(INDIRECT(ADDRESS($J516,44))=0,INDIRECT(ADDRESS($J516,38))="UL",ISERROR(SEARCH("Rear",INDIRECT(ADDRESS($J516,33)))),ISERROR(SEARCH("Side",INDIRECT(ADDRESS($J516,33))))),INDIRECT(ADDRESS($J516,COLUMN())),0),0),IF($K516&gt;0,IF(AND(INDIRECT(ADDRESS($K516,44))=0,INDIRECT(ADDRESS($K516,38))="UL",ISERROR(SEARCH("Rear",INDIRECT(ADDRESS($K516,33)))),ISERROR(SEARCH("Side",INDIRECT(ADDRESS($K516,33))))),INDIRECT(ADDRESS($K516,COLUMN())),0),0),IF($L516&gt;0,IF(AND(INDIRECT(ADDRESS($L516,44))=0,INDIRECT(ADDRESS($L516,38))="UL",ISERROR(SEARCH("Rear",INDIRECT(ADDRESS($L516,33)))),ISERROR(SEARCH("Side",INDIRECT(ADDRESS($L516,33))))),INDIRECT(ADDRESS($L516,COLUMN())),0),0),IF($M516&gt;0,IF(AND(INDIRECT(ADDRESS($M516,44))=0,INDIRECT(ADDRESS($M516,38))="UL",ISERROR(SEARCH("Rear",INDIRECT(ADDRESS($M516,33)))),ISERROR(SEARCH("Side",INDIRECT(ADDRESS($M516,33))))),INDIRECT(ADDRESS($M516,COLUMN())),0),0))</f>
        <v>0.99999999999999989</v>
      </c>
      <c r="BX516" s="57">
        <f t="shared" ca="1" si="381"/>
        <v>0.99999999999999989</v>
      </c>
      <c r="BY516" s="57" cm="1">
        <f t="array" aca="1" ref="BY516" ca="1">SUM(IF($C516&gt;0,IF(AND(INDIRECT(ADDRESS($C516,44))=0,INDIRECT(ADDRESS($C516,38))="UL"),INDIRECT(ADDRESS($C516,COLUMN())),0),0),IF($D516&gt;0,IF(AND(INDIRECT(ADDRESS($D516,44))=0,INDIRECT(ADDRESS($D516,38))="UL"),INDIRECT(ADDRESS($D516,COLUMN())),0),0),IF($E516&gt;0,IF(AND(INDIRECT(ADDRESS($E516,44))=0,INDIRECT(ADDRESS($E516,38))="UL"),INDIRECT(ADDRESS($E516,COLUMN())),0),0),IF($F516&gt;0,IF(AND(INDIRECT(ADDRESS($F516,44))=0,INDIRECT(ADDRESS($F516,38))="UL"),INDIRECT(ADDRESS($F516,COLUMN())),0),0),IF($G516&gt;0,IF(AND(INDIRECT(ADDRESS($G516,44))=0,INDIRECT(ADDRESS($G516,38))="UL"),INDIRECT(ADDRESS($G516,COLUMN())),0),0),IF($H516&gt;0,IF(AND(INDIRECT(ADDRESS($H516,44))=0,INDIRECT(ADDRESS($H516,38))="UL"),INDIRECT(ADDRESS($H516,COLUMN())),0),0),IF($I516&gt;0,IF(AND(INDIRECT(ADDRESS($I516,44))=0,INDIRECT(ADDRESS($I516,38))="UL"),INDIRECT(ADDRESS($I516,COLUMN())),0),0),IF($J516&gt;0,IF(AND(INDIRECT(ADDRESS($J516,44))=0,INDIRECT(ADDRESS($J516,38))="UL"),INDIRECT(ADDRESS($J516,COLUMN())),0),0),IF($K516&gt;0,IF(AND(INDIRECT(ADDRESS($K516,44))=0,INDIRECT(ADDRESS($K516,38))="UL"),INDIRECT(ADDRESS($K516,COLUMN())),0),0),IF($L516&gt;0,IF(AND(INDIRECT(ADDRESS($L516,44))=0,INDIRECT(ADDRESS($L516,38))="UL"),INDIRECT(ADDRESS($L516,COLUMN())),0),0),IF($M516&gt;0,IF(AND(INDIRECT(ADDRESS($M516,44))=0,INDIRECT(ADDRESS($M516,38))="UL"),INDIRECT(ADDRESS($M516,COLUMN())),0),0))</f>
        <v>0.33333333333333331</v>
      </c>
      <c r="BZ516" s="57" cm="1">
        <f t="array" aca="1" ref="BZ516" ca="1">SUM(IF($C516&gt;0,IF(AND(INDIRECT(ADDRESS($C516,44))=0,INDIRECT(ADDRESS($C516,38))="UL"),INDIRECT(ADDRESS($C516,COLUMN())),0),0),IF($D516&gt;0,IF(AND(INDIRECT(ADDRESS($D516,44))=0,INDIRECT(ADDRESS($D516,38))="UL"),INDIRECT(ADDRESS($D516,COLUMN())),0),0),IF($E516&gt;0,IF(AND(INDIRECT(ADDRESS($E516,44))=0,INDIRECT(ADDRESS($E516,38))="UL"),INDIRECT(ADDRESS($E516,COLUMN())),0),0),IF($F516&gt;0,IF(AND(INDIRECT(ADDRESS($F516,44))=0,INDIRECT(ADDRESS($F516,38))="UL"),INDIRECT(ADDRESS($F516,COLUMN())),0),0),IF($G516&gt;0,IF(AND(INDIRECT(ADDRESS($G516,44))=0,INDIRECT(ADDRESS($G516,38))="UL"),INDIRECT(ADDRESS($G516,COLUMN())),0),0),IF($H516&gt;0,IF(AND(INDIRECT(ADDRESS($H516,44))=0,INDIRECT(ADDRESS($H516,38))="UL"),INDIRECT(ADDRESS($H516,COLUMN())),0),0),IF($I516&gt;0,IF(AND(INDIRECT(ADDRESS($I516,44))=0,INDIRECT(ADDRESS($I516,38))="UL"),INDIRECT(ADDRESS($I516,COLUMN())),0),0),IF($J516&gt;0,IF(AND(INDIRECT(ADDRESS($J516,44))=0,INDIRECT(ADDRESS($J516,38))="UL"),INDIRECT(ADDRESS($J516,COLUMN())),0),0),IF($K516&gt;0,IF(AND(INDIRECT(ADDRESS($K516,44))=0,INDIRECT(ADDRESS($K516,38))="UL"),INDIRECT(ADDRESS($K516,COLUMN())),0),0),IF($L516&gt;0,IF(AND(INDIRECT(ADDRESS($L516,44))=0,INDIRECT(ADDRESS($L516,38))="UL"),INDIRECT(ADDRESS($L516,COLUMN())),0),0),IF($M516&gt;0,IF(AND(INDIRECT(ADDRESS($M516,44))=0,INDIRECT(ADDRESS($M516,38))="UL"),INDIRECT(ADDRESS($M516,COLUMN())),0),0))</f>
        <v>0.22222222222222221</v>
      </c>
      <c r="CA516" s="57">
        <f t="shared" ca="1" si="382"/>
        <v>0.22222222222222221</v>
      </c>
      <c r="CB516" s="57" cm="1">
        <f t="array" aca="1" ref="CB516" ca="1">SUM(IF($C516&gt;0,IF(AND(INDIRECT(ADDRESS($C516,44))=0,INDIRECT(ADDRESS($C516,38))&lt;&gt;"UL"),INDIRECT(ADDRESS($C516,COLUMN())),0),0),IF($D516&gt;0,IF(AND(INDIRECT(ADDRESS($D516,44))=0,INDIRECT(ADDRESS($D516,38))&lt;&gt;"UL"),INDIRECT(ADDRESS($D516,COLUMN())),0),0),IF($E516&gt;0,IF(AND(INDIRECT(ADDRESS($E516,44))=0,INDIRECT(ADDRESS($E516,38))&lt;&gt;"UL"),INDIRECT(ADDRESS($E516,COLUMN())),0),0),IF($F516&gt;0,IF(AND(INDIRECT(ADDRESS($F516,44))=0,INDIRECT(ADDRESS($F516,38))&lt;&gt;"UL"),INDIRECT(ADDRESS($F516,COLUMN())),0),0),IF($G516&gt;0,IF(AND(INDIRECT(ADDRESS($G516,44))=0,INDIRECT(ADDRESS($G516,38))&lt;&gt;"UL"),INDIRECT(ADDRESS($G516,COLUMN())),0),0),IF($H516&gt;0,IF(AND(INDIRECT(ADDRESS($H516,44))=0,INDIRECT(ADDRESS($H516,38))&lt;&gt;"UL"),INDIRECT(ADDRESS($H516,COLUMN())),0),0),IF($I516&gt;0,IF(AND(INDIRECT(ADDRESS($I516,44))=0,INDIRECT(ADDRESS($I516,38))&lt;&gt;"UL"),INDIRECT(ADDRESS($I516,COLUMN())),0),0),IF($J516&gt;0,IF(AND(INDIRECT(ADDRESS($J516,44))=0,INDIRECT(ADDRESS($J516,38))&lt;&gt;"UL"),INDIRECT(ADDRESS($J516,COLUMN())),0),0),IF($K516&gt;0,IF(AND(INDIRECT(ADDRESS($K516,44))=0,INDIRECT(ADDRESS($K516,38))&lt;&gt;"UL"),INDIRECT(ADDRESS($K516,COLUMN())),0),0),IF($L516&gt;0,IF(AND(INDIRECT(ADDRESS($L516,44))=0,INDIRECT(ADDRESS($L516,38))&lt;&gt;"UL"),INDIRECT(ADDRESS($L516,COLUMN())),0),0),IF($M516&gt;0,IF(AND(INDIRECT(ADDRESS($M516,44))=0,INDIRECT(ADDRESS($M516,38))&lt;&gt;"UL"),INDIRECT(ADDRESS($M516,COLUMN())),0),0))</f>
        <v>0</v>
      </c>
      <c r="CC516" s="57">
        <f t="shared" ca="1" si="383"/>
        <v>0</v>
      </c>
      <c r="CD516" s="57" cm="1">
        <f t="array" aca="1" ref="CD516" ca="1">SUM(IF($C516&gt;0,IF(AND(INDIRECT(ADDRESS($C516,44))=0,INDIRECT(ADDRESS($C516,38))&lt;&gt;"UL"),INDIRECT(ADDRESS($C516,COLUMN())),0),0),IF($D516&gt;0,IF(AND(INDIRECT(ADDRESS($D516,44))=0,INDIRECT(ADDRESS($D516,38))&lt;&gt;"UL"),INDIRECT(ADDRESS($D516,COLUMN())),0),0),IF($E516&gt;0,IF(AND(INDIRECT(ADDRESS($E516,44))=0,INDIRECT(ADDRESS($E516,38))&lt;&gt;"UL"),INDIRECT(ADDRESS($E516,COLUMN())),0),0),IF($F516&gt;0,IF(AND(INDIRECT(ADDRESS($F516,44))=0,INDIRECT(ADDRESS($F516,38))&lt;&gt;"UL"),INDIRECT(ADDRESS($F516,COLUMN())),0),0),IF($G516&gt;0,IF(AND(INDIRECT(ADDRESS($G516,44))=0,INDIRECT(ADDRESS($G516,38))&lt;&gt;"UL"),INDIRECT(ADDRESS($G516,COLUMN())),0),0),IF($H516&gt;0,IF(AND(INDIRECT(ADDRESS($H516,44))=0,INDIRECT(ADDRESS($H516,38))&lt;&gt;"UL"),INDIRECT(ADDRESS($H516,COLUMN())),0),0),IF($I516&gt;0,IF(AND(INDIRECT(ADDRESS($I516,44))=0,INDIRECT(ADDRESS($I516,38))&lt;&gt;"UL"),INDIRECT(ADDRESS($I516,COLUMN())),0),0),IF($J516&gt;0,IF(AND(INDIRECT(ADDRESS($J516,44))=0,INDIRECT(ADDRESS($J516,38))&lt;&gt;"UL"),INDIRECT(ADDRESS($J516,COLUMN())),0),0),IF($K516&gt;0,IF(AND(INDIRECT(ADDRESS($K516,44))=0,INDIRECT(ADDRESS($K516,38))&lt;&gt;"UL"),INDIRECT(ADDRESS($K516,COLUMN())),0),0),IF($L516&gt;0,IF(AND(INDIRECT(ADDRESS($L516,44))=0,INDIRECT(ADDRESS($L516,38))&lt;&gt;"UL"),INDIRECT(ADDRESS($L516,COLUMN())),0),0),IF($M516&gt;0,IF(AND(INDIRECT(ADDRESS($M516,44))=0,INDIRECT(ADDRESS($M516,38))&lt;&gt;"UL"),INDIRECT(ADDRESS($M516,COLUMN())),0),0))</f>
        <v>0</v>
      </c>
      <c r="CE516" s="57" cm="1">
        <f t="array" aca="1" ref="CE516" ca="1">SUM(IF($C516&gt;0,IF(AND(INDIRECT(ADDRESS($C516,44))=0,INDIRECT(ADDRESS($C516,38))&lt;&gt;"UL"),INDIRECT(ADDRESS($C516,COLUMN())),0),0),IF($D516&gt;0,IF(AND(INDIRECT(ADDRESS($D516,44))=0,INDIRECT(ADDRESS($D516,38))&lt;&gt;"UL"),INDIRECT(ADDRESS($D516,COLUMN())),0),0),IF($E516&gt;0,IF(AND(INDIRECT(ADDRESS($E516,44))=0,INDIRECT(ADDRESS($E516,38))&lt;&gt;"UL"),INDIRECT(ADDRESS($E516,COLUMN())),0),0),IF($F516&gt;0,IF(AND(INDIRECT(ADDRESS($F516,44))=0,INDIRECT(ADDRESS($F516,38))&lt;&gt;"UL"),INDIRECT(ADDRESS($F516,COLUMN())),0),0),IF($G516&gt;0,IF(AND(INDIRECT(ADDRESS($G516,44))=0,INDIRECT(ADDRESS($G516,38))&lt;&gt;"UL"),INDIRECT(ADDRESS($G516,COLUMN())),0),0),IF($H516&gt;0,IF(AND(INDIRECT(ADDRESS($H516,44))=0,INDIRECT(ADDRESS($H516,38))&lt;&gt;"UL"),INDIRECT(ADDRESS($H516,COLUMN())),0),0),IF($I516&gt;0,IF(AND(INDIRECT(ADDRESS($I516,44))=0,INDIRECT(ADDRESS($I516,38))&lt;&gt;"UL"),INDIRECT(ADDRESS($I516,COLUMN())),0),0),IF($J516&gt;0,IF(AND(INDIRECT(ADDRESS($J516,44))=0,INDIRECT(ADDRESS($J516,38))&lt;&gt;"UL"),INDIRECT(ADDRESS($J516,COLUMN())),0),0),IF($K516&gt;0,IF(AND(INDIRECT(ADDRESS($K516,44))=0,INDIRECT(ADDRESS($K516,38))&lt;&gt;"UL"),INDIRECT(ADDRESS($K516,COLUMN())),0),0),IF($L516&gt;0,IF(AND(INDIRECT(ADDRESS($L516,44))=0,INDIRECT(ADDRESS($L516,38))&lt;&gt;"UL"),INDIRECT(ADDRESS($L516,COLUMN())),0),0),IF($M516&gt;0,IF(AND(INDIRECT(ADDRESS($M516,44))=0,INDIRECT(ADDRESS($M516,38))&lt;&gt;"UL"),INDIRECT(ADDRESS($M516,COLUMN())),0),0))</f>
        <v>0</v>
      </c>
      <c r="CF516" s="57">
        <f t="shared" ca="1" si="384"/>
        <v>0</v>
      </c>
      <c r="CG516" s="57">
        <f t="shared" ca="1" si="385"/>
        <v>1.9955163712503425</v>
      </c>
      <c r="CH516" s="57">
        <f t="shared" ca="1" si="386"/>
        <v>5.1167086442316476E-2</v>
      </c>
      <c r="CI516" s="19">
        <f t="shared" ca="1" si="387"/>
        <v>12.123039484059557</v>
      </c>
      <c r="CJ516" s="19"/>
      <c r="CK516" s="57" cm="1">
        <f t="array" aca="1" ref="CK516" ca="1">IF(AU516="S", SUM(IF($C516&gt;0,IF(INDIRECT(ADDRESS($C516,43))&lt;&gt;1,INDIRECT(ADDRESS($C516,48)),0),0), IF($D516&gt;0,IF(INDIRECT(ADDRESS($D516,43))&lt;&gt;1,INDIRECT(ADDRESS($D516,48)),0),0), IF($E516&gt;0,IF(INDIRECT(ADDRESS($E516,43))&lt;&gt;1,INDIRECT(ADDRESS($E516,48)),0),0), IF($F516&gt;0,IF(INDIRECT(ADDRESS($F516,43))&lt;&gt;1,INDIRECT(ADDRESS($F516,48)),0),0), IF($G516&gt;0,IF(INDIRECT(ADDRESS($G516,43))&lt;&gt;1,INDIRECT(ADDRESS($G516,48)),0),0), IF($H516&gt;0,IF(INDIRECT(ADDRESS($H516,43))&lt;&gt;1,INDIRECT(ADDRESS($H516,48)),0),0), IF($I516&gt;0,IF(INDIRECT(ADDRESS($I516,43))&lt;&gt;1,INDIRECT(ADDRESS($I516,48)),0),0), IF($J516&gt;0,IF(INDIRECT(ADDRESS($J516,43))&lt;&gt;1,INDIRECT(ADDRESS($J516,48)),0),0), IF($K516&gt;0,IF(INDIRECT(ADDRESS($K516,43))&lt;&gt;1,INDIRECT(ADDRESS($K516,48)),0),0), IF($L516&gt;0,IF(INDIRECT(ADDRESS($L516,43))&lt;&gt;1,INDIRECT(ADDRESS($L516,48)),0),0), IF($M516&gt;0,IF(INDIRECT(ADDRESS($M516,43))&lt;&gt;1,INDIRECT(ADDRESS($M516,48)),0),0)), IF(AU516="L",SUM(IF($C516&gt;0,IF(INDIRECT(ADDRESS($C516,43))&lt;&gt;1,INDIRECT(ADDRESS($C516,50)),0),0), IF($D516&gt;0,IF(INDIRECT(ADDRESS($D516,43))&lt;&gt;1,INDIRECT(ADDRESS($D516,50)),0),0), IF($E516&gt;0,IF(INDIRECT(ADDRESS($E516,43))&lt;&gt;1,INDIRECT(ADDRESS($E516,50)),0),0), IF($F516&gt;0,IF(INDIRECT(ADDRESS($F516,43))&lt;&gt;1,INDIRECT(ADDRESS($F516,50)),0),0), IF($G516&gt;0,IF(INDIRECT(ADDRESS($G516,43))&lt;&gt;1,INDIRECT(ADDRESS($G516,50)),0),0), IF($G516&gt;0,IF(INDIRECT(ADDRESS($G516,43))&lt;&gt;1,INDIRECT(ADDRESS($G516,50)),0),0), IF($H516&gt;0,IF(INDIRECT(ADDRESS($H516,43))&lt;&gt;1,INDIRECT(ADDRESS($H516,50)),0),0), IF($I516&gt;0,IF(INDIRECT(ADDRESS($I516,43))&lt;&gt;1,INDIRECT(ADDRESS($I516,50)),0),0), IF($J516&gt;0,IF(INDIRECT(ADDRESS($J516,43))&lt;&gt;1,INDIRECT(ADDRESS($J516,50)),0),0), IF($K516&gt;0,IF(INDIRECT(ADDRESS($K516,43))&lt;&gt;1,INDIRECT(ADDRESS($K516,50)),0),0), IF($L516&gt;0,IF(INDIRECT(ADDRESS($L516,43))&lt;&gt;1,INDIRECT(ADDRESS($L516,50)),0),0), IF($M516&gt;0,IF(INDIRECT(ADDRESS($M516,43))&lt;&gt;1,INDIRECT(ADDRESS($M516,50)),0),0)), SUM(IF($C516&gt;0,IF(INDIRECT(ADDRESS($C516,43))&lt;&gt;1,INDIRECT(ADDRESS($C516,49)),0),0), IF($D516&gt;0,IF(INDIRECT(ADDRESS($D516,43))&lt;&gt;1,INDIRECT(ADDRESS($D516,49)),0),0), IF($E516&gt;0,IF(INDIRECT(ADDRESS($E516,43))&lt;&gt;1,INDIRECT(ADDRESS($E516,49)),0),0), IF($F516&gt;0,IF(INDIRECT(ADDRESS($F516,43))&lt;&gt;1,INDIRECT(ADDRESS($F516,49)),0),0), IF($G516&gt;0,IF(INDIRECT(ADDRESS($G516,43))&lt;&gt;1,INDIRECT(ADDRESS($G516,49)),0),0), IF($G516&gt;0,IF(INDIRECT(ADDRESS($G516,43))&lt;&gt;1,INDIRECT(ADDRESS($G516,49)),0),0), IF($H516&gt;0,IF(INDIRECT(ADDRESS($H516,43))&lt;&gt;1,INDIRECT(ADDRESS($H516,49)),0),0), IF($I516&gt;0,IF(INDIRECT(ADDRESS($I516,43))&lt;&gt;1,INDIRECT(ADDRESS($I516,49)),0),0), IF($J516&gt;0,IF(INDIRECT(ADDRESS($J516,43))&lt;&gt;1,INDIRECT(ADDRESS($J516,49)),0),0), IF($K516&gt;0,IF(INDIRECT(ADDRESS($K516,43))&lt;&gt;1,INDIRECT(ADDRESS($K516,49)),0),0), IF($L516&gt;0,IF(INDIRECT(ADDRESS($L516,43))&lt;&gt;1,INDIRECT(ADDRESS($L516,49)),0),0), IF($M516&gt;0,IF(INDIRECT(ADDRESS($M516,43))&lt;&gt;1,INDIRECT(ADDRESS($M516,49)),0),0))))</f>
        <v>2.6111111111111112</v>
      </c>
      <c r="CL516" s="57" cm="1">
        <f t="array" aca="1" ref="CL516" ca="1">1.5*SUM(IF($C516&gt;0,IF(INDIRECT(ADDRESS($C516,44))=1,INDIRECT(ADDRESS($C516,47)),0),0),IF($D516&gt;0,IF(INDIRECT(ADDRESS($D516,44))=1,INDIRECT(ADDRESS($CF475,47)),0),0),IF($E516&gt;0,IF(INDIRECT(ADDRESS($E516,44))=1,INDIRECT(ADDRESS($E516,47)),0),0),IF($F516&gt;0,IF(INDIRECT(ADDRESS($F516,44))=1,INDIRECT(ADDRESS($F516,47)),0),0),IF($G516&gt;0,IF(INDIRECT(ADDRESS($G516,44))=1,INDIRECT(ADDRESS($G516,47)),0),0),IF($G516&gt;0,IF(INDIRECT(ADDRESS($G516,44))=1,INDIRECT(ADDRESS($G516,47)),0),0),IF($H516&gt;0,IF(INDIRECT(ADDRESS($H516,44))=1,INDIRECT(ADDRESS($H516,47)),0),0),IF($I516&gt;0,IF(INDIRECT(ADDRESS($I516,44))=1,INDIRECT(ADDRESS($I516,47)),0),0),IF($J516&gt;0,IF(INDIRECT(ADDRESS($J516,44))=1,INDIRECT(ADDRESS($J516,47)),0),0),IF($K516&gt;0,IF(INDIRECT(ADDRESS($K516,44))=1,INDIRECT(ADDRESS($K516,47)),0),0),IF($L516&gt;0,IF(INDIRECT(ADDRESS($L516,44))=1,INDIRECT(ADDRESS($L516,47)),0),0),IF($M516&gt;0,IF(INDIRECT(ADDRESS($M516,44))=1,INDIRECT(ADDRESS($M516,47)),0),0))</f>
        <v>0</v>
      </c>
      <c r="CM516" s="56">
        <f t="shared" ca="1" si="388"/>
        <v>0.65937450963113342</v>
      </c>
      <c r="CN516" s="59"/>
    </row>
    <row r="517" spans="1:92" x14ac:dyDescent="0.25">
      <c r="A517" s="65" t="s">
        <v>568</v>
      </c>
      <c r="B517" s="74">
        <v>439</v>
      </c>
      <c r="C517" s="74">
        <v>456</v>
      </c>
      <c r="D517" s="74">
        <v>471</v>
      </c>
      <c r="E517" s="74">
        <v>472</v>
      </c>
      <c r="F517" s="74">
        <v>459</v>
      </c>
      <c r="G517" s="74"/>
      <c r="H517" s="74"/>
      <c r="I517" s="74"/>
      <c r="J517" s="74"/>
      <c r="K517" s="74"/>
      <c r="L517" s="74"/>
      <c r="M517" s="74"/>
      <c r="N517" s="67">
        <f t="shared" ca="1" si="368"/>
        <v>37</v>
      </c>
      <c r="O517" s="67" t="str" cm="1">
        <f t="array" aca="1" ref="O517" ca="1">INDIRECT(ADDRESS($B517,COLUMN()))</f>
        <v>Fighter</v>
      </c>
      <c r="P517" s="67" cm="1">
        <f t="array" aca="1" ref="P517" ca="1">INDIRECT(ADDRESS($B517,COLUMN()))</f>
        <v>4</v>
      </c>
      <c r="Q517" s="67" cm="1">
        <f t="array" aca="1" ref="Q517" ca="1">INDIRECT(ADDRESS($B517,COLUMN()))</f>
        <v>0</v>
      </c>
      <c r="R517" s="67" cm="1">
        <f t="array" aca="1" ref="R517" ca="1">INDIRECT(ADDRESS($B517,COLUMN()))</f>
        <v>0</v>
      </c>
      <c r="S517" s="67" cm="1">
        <f t="array" aca="1" ref="S517" ca="1">INDIRECT(ADDRESS($B517,COLUMN()))</f>
        <v>2</v>
      </c>
      <c r="T517" s="67" t="str" cm="1">
        <f t="array" aca="1" ref="T517" ca="1">INDIRECT(ADDRESS($B517,COLUMN()))</f>
        <v>1-5</v>
      </c>
      <c r="U517" s="67" cm="1">
        <f t="array" aca="1" ref="U517" ca="1">INDIRECT(ADDRESS($B517,COLUMN()))</f>
        <v>5</v>
      </c>
      <c r="V517" s="67" cm="1">
        <f t="array" aca="1" ref="V517" ca="1">INDIRECT(ADDRESS($B517,COLUMN()))</f>
        <v>0</v>
      </c>
      <c r="W517" s="67" cm="1">
        <f t="array" aca="1" ref="W517" ca="1">INDIRECT(ADDRESS($B517,COLUMN()))</f>
        <v>3</v>
      </c>
      <c r="X517" s="67" cm="1">
        <f t="array" aca="1" ref="X517" ca="1">INDIRECT(ADDRESS($B517,COLUMN()))</f>
        <v>5</v>
      </c>
      <c r="Y517" s="67" cm="1">
        <f t="array" aca="1" ref="Y517" ca="1">INDIRECT(ADDRESS($B517,COLUMN()))</f>
        <v>0</v>
      </c>
      <c r="Z517" s="67" cm="1">
        <f t="array" aca="1" ref="Z517" ca="1">INDIRECT(ADDRESS($B517,COLUMN()))</f>
        <v>5</v>
      </c>
      <c r="AA517" s="67">
        <f t="shared" si="369"/>
        <v>0</v>
      </c>
      <c r="AB517" s="56">
        <f t="shared" ca="1" si="370"/>
        <v>0.77246254744164822</v>
      </c>
      <c r="AC517" s="56">
        <f t="shared" ca="1" si="371"/>
        <v>0.72514778802377355</v>
      </c>
      <c r="AD517" s="56">
        <f t="shared" ca="1" si="372"/>
        <v>2.5222531757348645</v>
      </c>
      <c r="AF517" s="52"/>
      <c r="AG517" s="52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2"/>
      <c r="AU517" s="54" t="s">
        <v>113</v>
      </c>
      <c r="AV517" s="57" cm="1">
        <f t="array" aca="1" ref="AV517" ca="1">SUM(IF($C517&gt;0,IF(AND(INDIRECT(ADDRESS($C517,44))=0,INDIRECT(ADDRESS($C517,38))="UL",ISERROR(SEARCH("Rear",INDIRECT(ADDRESS($C517,33)))),ISERROR(SEARCH("Side",INDIRECT(ADDRESS($C517,33))))),INDIRECT(ADDRESS($C517,COLUMN())),0),0),IF($D517&gt;0,IF(AND(INDIRECT(ADDRESS($D517,44))=0,INDIRECT(ADDRESS($D517,38))="UL",ISERROR(SEARCH("Rear",INDIRECT(ADDRESS($D517,33)))),ISERROR(SEARCH("Side",INDIRECT(ADDRESS($D517,33))))),INDIRECT(ADDRESS($D517,COLUMN())),0),0),IF($E517&gt;0,IF(AND(INDIRECT(ADDRESS($E517,44))=0,INDIRECT(ADDRESS($E517,38))="UL",ISERROR(SEARCH("Rear",INDIRECT(ADDRESS($E517,33)))),ISERROR(SEARCH("Side",INDIRECT(ADDRESS($E517,33))))),INDIRECT(ADDRESS($E517,COLUMN())),0),0),IF($F517&gt;0,IF(AND(INDIRECT(ADDRESS($F517,44))=0,INDIRECT(ADDRESS($F517,38))="UL",ISERROR(SEARCH("Rear",INDIRECT(ADDRESS($F517,33)))),ISERROR(SEARCH("Side",INDIRECT(ADDRESS($F517,33))))),INDIRECT(ADDRESS($F517,COLUMN())),0),0),IF($G517&gt;0,IF(AND(INDIRECT(ADDRESS($G517,44))=0,INDIRECT(ADDRESS($G517,38))="UL",ISERROR(SEARCH("Rear",INDIRECT(ADDRESS($G517,33)))),ISERROR(SEARCH("Side",INDIRECT(ADDRESS($G517,33))))),INDIRECT(ADDRESS($G517,COLUMN())),0),0),IF($H517&gt;0,IF(AND(INDIRECT(ADDRESS($H517,44))=0,INDIRECT(ADDRESS($H517,38))="UL",ISERROR(SEARCH("Rear",INDIRECT(ADDRESS($H517,33)))),ISERROR(SEARCH("Side",INDIRECT(ADDRESS($H517,33))))),INDIRECT(ADDRESS($H517,COLUMN())),0),0),IF($I517&gt;0,IF(AND(INDIRECT(ADDRESS($I517,44))=0,INDIRECT(ADDRESS($I517,38))="UL",ISERROR(SEARCH("Rear",INDIRECT(ADDRESS($I517,33)))),ISERROR(SEARCH("Side",INDIRECT(ADDRESS($I517,33))))),INDIRECT(ADDRESS($I517,COLUMN())),0),0),IF($J517&gt;0,IF(AND(INDIRECT(ADDRESS($J517,44))=0,INDIRECT(ADDRESS($J517,38))="UL",ISERROR(SEARCH("Rear",INDIRECT(ADDRESS($J517,33)))),ISERROR(SEARCH("Side",INDIRECT(ADDRESS($J517,33))))),INDIRECT(ADDRESS($J517,COLUMN())),0),0),IF($K517&gt;0,IF(AND(INDIRECT(ADDRESS($K517,44))=0,INDIRECT(ADDRESS($K517,38))="UL",ISERROR(SEARCH("Rear",INDIRECT(ADDRESS($K517,33)))),ISERROR(SEARCH("Side",INDIRECT(ADDRESS($K517,33))))),INDIRECT(ADDRESS($K517,COLUMN())),0),0),IF($L517&gt;0,IF(AND(INDIRECT(ADDRESS($L517,44))=0,INDIRECT(ADDRESS($L517,38))="UL",ISERROR(SEARCH("Rear",INDIRECT(ADDRESS($L517,33)))),ISERROR(SEARCH("Side",INDIRECT(ADDRESS($L517,33))))),INDIRECT(ADDRESS($L517,COLUMN())),0),0),IF($M517&gt;0,IF(AND(INDIRECT(ADDRESS($M517,44))=0,INDIRECT(ADDRESS($M517,38))="UL",ISERROR(SEARCH("Rear",INDIRECT(ADDRESS($M517,33)))),ISERROR(SEARCH("Side",INDIRECT(ADDRESS($M517,33))))),INDIRECT(ADDRESS($M517,COLUMN())),0),0))</f>
        <v>0.66666666666666663</v>
      </c>
      <c r="AW517" s="57" cm="1">
        <f t="array" aca="1" ref="AW517" ca="1">SUM(IF($C517&gt;0,IF(AND(INDIRECT(ADDRESS($C517,44))=0,INDIRECT(ADDRESS($C517,38))="UL",ISERROR(SEARCH("Rear",INDIRECT(ADDRESS($C517,33)))),ISERROR(SEARCH("Side",INDIRECT(ADDRESS($C517,33))))),INDIRECT(ADDRESS($C517,COLUMN())),0),0),IF($D517&gt;0,IF(AND(INDIRECT(ADDRESS($D517,44))=0,INDIRECT(ADDRESS($D517,38))="UL",ISERROR(SEARCH("Rear",INDIRECT(ADDRESS($D517,33)))),ISERROR(SEARCH("Side",INDIRECT(ADDRESS($D517,33))))),INDIRECT(ADDRESS($D517,COLUMN())),0),0),IF($E517&gt;0,IF(AND(INDIRECT(ADDRESS($E517,44))=0,INDIRECT(ADDRESS($E517,38))="UL",ISERROR(SEARCH("Rear",INDIRECT(ADDRESS($E517,33)))),ISERROR(SEARCH("Side",INDIRECT(ADDRESS($E517,33))))),INDIRECT(ADDRESS($E517,COLUMN())),0),0),IF($F517&gt;0,IF(AND(INDIRECT(ADDRESS($F517,44))=0,INDIRECT(ADDRESS($F517,38))="UL",ISERROR(SEARCH("Rear",INDIRECT(ADDRESS($F517,33)))),ISERROR(SEARCH("Side",INDIRECT(ADDRESS($F517,33))))),INDIRECT(ADDRESS($F517,COLUMN())),0),0),IF($G517&gt;0,IF(AND(INDIRECT(ADDRESS($G517,44))=0,INDIRECT(ADDRESS($G517,38))="UL",ISERROR(SEARCH("Rear",INDIRECT(ADDRESS($G517,33)))),ISERROR(SEARCH("Side",INDIRECT(ADDRESS($G517,33))))),INDIRECT(ADDRESS($G517,COLUMN())),0),0),IF($H517&gt;0,IF(AND(INDIRECT(ADDRESS($H517,44))=0,INDIRECT(ADDRESS($H517,38))="UL",ISERROR(SEARCH("Rear",INDIRECT(ADDRESS($H517,33)))),ISERROR(SEARCH("Side",INDIRECT(ADDRESS($H517,33))))),INDIRECT(ADDRESS($H517,COLUMN())),0),0),IF($I517&gt;0,IF(AND(INDIRECT(ADDRESS($I517,44))=0,INDIRECT(ADDRESS($I517,38))="UL",ISERROR(SEARCH("Rear",INDIRECT(ADDRESS($I517,33)))),ISERROR(SEARCH("Side",INDIRECT(ADDRESS($I517,33))))),INDIRECT(ADDRESS($I517,COLUMN())),0),0),IF($J517&gt;0,IF(AND(INDIRECT(ADDRESS($J517,44))=0,INDIRECT(ADDRESS($J517,38))="UL",ISERROR(SEARCH("Rear",INDIRECT(ADDRESS($J517,33)))),ISERROR(SEARCH("Side",INDIRECT(ADDRESS($J517,33))))),INDIRECT(ADDRESS($J517,COLUMN())),0),0),IF($K517&gt;0,IF(AND(INDIRECT(ADDRESS($K517,44))=0,INDIRECT(ADDRESS($K517,38))="UL",ISERROR(SEARCH("Rear",INDIRECT(ADDRESS($K517,33)))),ISERROR(SEARCH("Side",INDIRECT(ADDRESS($K517,33))))),INDIRECT(ADDRESS($K517,COLUMN())),0),0),IF($L517&gt;0,IF(AND(INDIRECT(ADDRESS($L517,44))=0,INDIRECT(ADDRESS($L517,38))="UL",ISERROR(SEARCH("Rear",INDIRECT(ADDRESS($L517,33)))),ISERROR(SEARCH("Side",INDIRECT(ADDRESS($L517,33))))),INDIRECT(ADDRESS($L517,COLUMN())),0),0),IF($M517&gt;0,IF(AND(INDIRECT(ADDRESS($M517,44))=0,INDIRECT(ADDRESS($M517,38))="UL",ISERROR(SEARCH("Rear",INDIRECT(ADDRESS($M517,33)))),ISERROR(SEARCH("Side",INDIRECT(ADDRESS($M517,33))))),INDIRECT(ADDRESS($M517,COLUMN())),0),0))</f>
        <v>1.5555555555555554</v>
      </c>
      <c r="AX517" s="57" cm="1">
        <f t="array" aca="1" ref="AX517" ca="1">SUM(IF($C517&gt;0,IF(AND(INDIRECT(ADDRESS($C517,44))=0,INDIRECT(ADDRESS($C517,38))="UL",ISERROR(SEARCH("Rear",INDIRECT(ADDRESS($C517,33)))),ISERROR(SEARCH("Side",INDIRECT(ADDRESS($C517,33))))),INDIRECT(ADDRESS($C517,COLUMN())),0),0),IF($D517&gt;0,IF(AND(INDIRECT(ADDRESS($D517,44))=0,INDIRECT(ADDRESS($D517,38))="UL",ISERROR(SEARCH("Rear",INDIRECT(ADDRESS($D517,33)))),ISERROR(SEARCH("Side",INDIRECT(ADDRESS($D517,33))))),INDIRECT(ADDRESS($D517,COLUMN())),0),0),IF($E517&gt;0,IF(AND(INDIRECT(ADDRESS($E517,44))=0,INDIRECT(ADDRESS($E517,38))="UL",ISERROR(SEARCH("Rear",INDIRECT(ADDRESS($E517,33)))),ISERROR(SEARCH("Side",INDIRECT(ADDRESS($E517,33))))),INDIRECT(ADDRESS($E517,COLUMN())),0),0),IF($F517&gt;0,IF(AND(INDIRECT(ADDRESS($F517,44))=0,INDIRECT(ADDRESS($F517,38))="UL",ISERROR(SEARCH("Rear",INDIRECT(ADDRESS($F517,33)))),ISERROR(SEARCH("Side",INDIRECT(ADDRESS($F517,33))))),INDIRECT(ADDRESS($F517,COLUMN())),0),0),IF($G517&gt;0,IF(AND(INDIRECT(ADDRESS($G517,44))=0,INDIRECT(ADDRESS($G517,38))="UL",ISERROR(SEARCH("Rear",INDIRECT(ADDRESS($G517,33)))),ISERROR(SEARCH("Side",INDIRECT(ADDRESS($G517,33))))),INDIRECT(ADDRESS($G517,COLUMN())),0),0),IF($H517&gt;0,IF(AND(INDIRECT(ADDRESS($H517,44))=0,INDIRECT(ADDRESS($H517,38))="UL",ISERROR(SEARCH("Rear",INDIRECT(ADDRESS($H517,33)))),ISERROR(SEARCH("Side",INDIRECT(ADDRESS($H517,33))))),INDIRECT(ADDRESS($H517,COLUMN())),0),0),IF($I517&gt;0,IF(AND(INDIRECT(ADDRESS($I517,44))=0,INDIRECT(ADDRESS($I517,38))="UL",ISERROR(SEARCH("Rear",INDIRECT(ADDRESS($I517,33)))),ISERROR(SEARCH("Side",INDIRECT(ADDRESS($I517,33))))),INDIRECT(ADDRESS($I517,COLUMN())),0),0),IF($J517&gt;0,IF(AND(INDIRECT(ADDRESS($J517,44))=0,INDIRECT(ADDRESS($J517,38))="UL",ISERROR(SEARCH("Rear",INDIRECT(ADDRESS($J517,33)))),ISERROR(SEARCH("Side",INDIRECT(ADDRESS($J517,33))))),INDIRECT(ADDRESS($J517,COLUMN())),0),0),IF($K517&gt;0,IF(AND(INDIRECT(ADDRESS($K517,44))=0,INDIRECT(ADDRESS($K517,38))="UL",ISERROR(SEARCH("Rear",INDIRECT(ADDRESS($K517,33)))),ISERROR(SEARCH("Side",INDIRECT(ADDRESS($K517,33))))),INDIRECT(ADDRESS($K517,COLUMN())),0),0),IF($L517&gt;0,IF(AND(INDIRECT(ADDRESS($L517,44))=0,INDIRECT(ADDRESS($L517,38))="UL",ISERROR(SEARCH("Rear",INDIRECT(ADDRESS($L517,33)))),ISERROR(SEARCH("Side",INDIRECT(ADDRESS($L517,33))))),INDIRECT(ADDRESS($L517,COLUMN())),0),0),IF($M517&gt;0,IF(AND(INDIRECT(ADDRESS($M517,44))=0,INDIRECT(ADDRESS($M517,38))="UL",ISERROR(SEARCH("Rear",INDIRECT(ADDRESS($M517,33)))),ISERROR(SEARCH("Side",INDIRECT(ADDRESS($M517,33))))),INDIRECT(ADDRESS($M517,COLUMN())),0),0))</f>
        <v>0</v>
      </c>
      <c r="AY517" s="58">
        <f t="shared" ca="1" si="373"/>
        <v>1.5555555555555554</v>
      </c>
      <c r="AZ517" s="58">
        <f t="shared" ca="1" si="374"/>
        <v>0.74074074074074059</v>
      </c>
      <c r="BA517" s="58" cm="1">
        <f t="array" aca="1" ref="BA517" ca="1">SUM(IF($C517&gt;0,IF(AND(INDIRECT(ADDRESS($C517,44))=0,INDIRECT(ADDRESS($C517,38))="UL"),INDIRECT(ADDRESS($C517,COLUMN())),0),0),IF($D517&gt;0,IF(AND(INDIRECT(ADDRESS($D517,44))=0,INDIRECT(ADDRESS($D517,38))="UL"),INDIRECT(ADDRESS($D517,COLUMN())),0),0),IF($E517&gt;0,IF(AND(INDIRECT(ADDRESS($E517,44))=0,INDIRECT(ADDRESS($E517,38))="UL"),INDIRECT(ADDRESS($E517,COLUMN())),0),0),IF($F517&gt;0,IF(AND(INDIRECT(ADDRESS($F517,44))=0,INDIRECT(ADDRESS($F517,38))="UL"),INDIRECT(ADDRESS($F517,COLUMN())),0),0),IF($G517&gt;0,IF(AND(INDIRECT(ADDRESS($G517,44))=0,INDIRECT(ADDRESS($G517,38))="UL"),INDIRECT(ADDRESS($G517,COLUMN())),0),0),IF($H517&gt;0,IF(AND(INDIRECT(ADDRESS($H517,44))=0,INDIRECT(ADDRESS($H517,38))="UL"),INDIRECT(ADDRESS($H517,COLUMN())),0),0),IF($I517&gt;0,IF(AND(INDIRECT(ADDRESS($I517,44))=0,INDIRECT(ADDRESS($I517,38))="UL"),INDIRECT(ADDRESS($I517,COLUMN())),0),0),IF($J517&gt;0,IF(AND(INDIRECT(ADDRESS($J517,44))=0,INDIRECT(ADDRESS($J517,38))="UL"),INDIRECT(ADDRESS($J517,COLUMN())),0),0),IF($K517&gt;0,IF(AND(INDIRECT(ADDRESS($K517,44))=0,INDIRECT(ADDRESS($K517,38))="UL"),INDIRECT(ADDRESS($K517,COLUMN())),0),0),IF($L517&gt;0,IF(AND(INDIRECT(ADDRESS($L517,44))=0,INDIRECT(ADDRESS($L517,38))="UL"),INDIRECT(ADDRESS($L517,COLUMN())),0),0),IF($M517&gt;0,IF(AND(INDIRECT(ADDRESS($M517,44))=0,INDIRECT(ADDRESS($M517,38))="UL"),INDIRECT(ADDRESS($M517,COLUMN())),0),0))</f>
        <v>0.83894179894179888</v>
      </c>
      <c r="BB517" s="58" cm="1">
        <f t="array" aca="1" ref="BB517" ca="1">SUM(IF($C517&gt;0,IF(AND(INDIRECT(ADDRESS($C517,44))=0,INDIRECT(ADDRESS($C517,38))="UL"),INDIRECT(ADDRESS($C517,COLUMN())),0),0),IF($D517&gt;0,IF(AND(INDIRECT(ADDRESS($D517,44))=0,INDIRECT(ADDRESS($D517,38))="UL"),INDIRECT(ADDRESS($D517,COLUMN())),0),0),IF($E517&gt;0,IF(AND(INDIRECT(ADDRESS($E517,44))=0,INDIRECT(ADDRESS($E517,38))="UL"),INDIRECT(ADDRESS($E517,COLUMN())),0),0),IF($F517&gt;0,IF(AND(INDIRECT(ADDRESS($F517,44))=0,INDIRECT(ADDRESS($F517,38))="UL"),INDIRECT(ADDRESS($F517,COLUMN())),0),0),IF($G517&gt;0,IF(AND(INDIRECT(ADDRESS($G517,44))=0,INDIRECT(ADDRESS($G517,38))="UL"),INDIRECT(ADDRESS($G517,COLUMN())),0),0),IF($H517&gt;0,IF(AND(INDIRECT(ADDRESS($H517,44))=0,INDIRECT(ADDRESS($H517,38))="UL"),INDIRECT(ADDRESS($H517,COLUMN())),0),0),IF($I517&gt;0,IF(AND(INDIRECT(ADDRESS($I517,44))=0,INDIRECT(ADDRESS($I517,38))="UL"),INDIRECT(ADDRESS($I517,COLUMN())),0),0),IF($J517&gt;0,IF(AND(INDIRECT(ADDRESS($J517,44))=0,INDIRECT(ADDRESS($J517,38))="UL"),INDIRECT(ADDRESS($J517,COLUMN())),0),0),IF($K517&gt;0,IF(AND(INDIRECT(ADDRESS($K517,44))=0,INDIRECT(ADDRESS($K517,38))="UL"),INDIRECT(ADDRESS($K517,COLUMN())),0),0),IF($L517&gt;0,IF(AND(INDIRECT(ADDRESS($L517,44))=0,INDIRECT(ADDRESS($L517,38))="UL"),INDIRECT(ADDRESS($L517,COLUMN())),0),0),IF($M517&gt;0,IF(AND(INDIRECT(ADDRESS($M517,44))=0,INDIRECT(ADDRESS($M517,38))="UL"),INDIRECT(ADDRESS($M517,COLUMN())),0),0))</f>
        <v>0.36952380952380948</v>
      </c>
      <c r="BC517" s="58" cm="1">
        <f t="array" aca="1" ref="BC517" ca="1">SUM(IF($C517&gt;0,IF(AND(INDIRECT(ADDRESS($C517,44))=0,INDIRECT(ADDRESS($C517,38))="UL"),INDIRECT(ADDRESS($C517,COLUMN())),0),0),IF($D517&gt;0,IF(AND(INDIRECT(ADDRESS($D517,44))=0,INDIRECT(ADDRESS($D517,38))="UL"),INDIRECT(ADDRESS($D517,COLUMN())),0),0),IF($E517&gt;0,IF(AND(INDIRECT(ADDRESS($E517,44))=0,INDIRECT(ADDRESS($E517,38))="UL"),INDIRECT(ADDRESS($E517,COLUMN())),0),0),IF($F517&gt;0,IF(AND(INDIRECT(ADDRESS($F517,44))=0,INDIRECT(ADDRESS($F517,38))="UL"),INDIRECT(ADDRESS($F517,COLUMN())),0),0),IF($G517&gt;0,IF(AND(INDIRECT(ADDRESS($G517,44))=0,INDIRECT(ADDRESS($G517,38))="UL"),INDIRECT(ADDRESS($G517,COLUMN())),0),0),IF($H517&gt;0,IF(AND(INDIRECT(ADDRESS($H517,44))=0,INDIRECT(ADDRESS($H517,38))="UL"),INDIRECT(ADDRESS($H517,COLUMN())),0),0),IF($I517&gt;0,IF(AND(INDIRECT(ADDRESS($I517,44))=0,INDIRECT(ADDRESS($I517,38))="UL"),INDIRECT(ADDRESS($I517,COLUMN())),0),0),IF($J517&gt;0,IF(AND(INDIRECT(ADDRESS($J517,44))=0,INDIRECT(ADDRESS($J517,38))="UL"),INDIRECT(ADDRESS($J517,COLUMN())),0),0),IF($K517&gt;0,IF(AND(INDIRECT(ADDRESS($K517,44))=0,INDIRECT(ADDRESS($K517,38))="UL"),INDIRECT(ADDRESS($K517,COLUMN())),0),0),IF($L517&gt;0,IF(AND(INDIRECT(ADDRESS($L517,44))=0,INDIRECT(ADDRESS($L517,38))="UL"),INDIRECT(ADDRESS($L517,COLUMN())),0),0),IF($M517&gt;0,IF(AND(INDIRECT(ADDRESS($M517,44))=0,INDIRECT(ADDRESS($M517,38))="UL"),INDIRECT(ADDRESS($M517,COLUMN())),0),0))</f>
        <v>0.23047619047619045</v>
      </c>
      <c r="BD517" s="58" cm="1">
        <f t="array" aca="1" ref="BD517" ca="1">SUM(IF($C517&gt;0,IF(AND(INDIRECT(ADDRESS($C517,44))=0,INDIRECT(ADDRESS($C517,38))="UL"),INDIRECT(ADDRESS($C517,COLUMN())),0),0),IF($D517&gt;0,IF(AND(INDIRECT(ADDRESS($D517,44))=0,INDIRECT(ADDRESS($D517,38))="UL"),INDIRECT(ADDRESS($D517,COLUMN())),0),0),IF($E517&gt;0,IF(AND(INDIRECT(ADDRESS($E517,44))=0,INDIRECT(ADDRESS($E517,38))="UL"),INDIRECT(ADDRESS($E517,COLUMN())),0),0),IF($F517&gt;0,IF(AND(INDIRECT(ADDRESS($F517,44))=0,INDIRECT(ADDRESS($F517,38))="UL"),INDIRECT(ADDRESS($F517,COLUMN())),0),0),IF($G517&gt;0,IF(AND(INDIRECT(ADDRESS($G517,44))=0,INDIRECT(ADDRESS($G517,38))="UL"),INDIRECT(ADDRESS($G517,COLUMN())),0),0),IF($H517&gt;0,IF(AND(INDIRECT(ADDRESS($H517,44))=0,INDIRECT(ADDRESS($H517,38))="UL"),INDIRECT(ADDRESS($H517,COLUMN())),0),0),IF($I517&gt;0,IF(AND(INDIRECT(ADDRESS($I517,44))=0,INDIRECT(ADDRESS($I517,38))="UL"),INDIRECT(ADDRESS($I517,COLUMN())),0),0),IF($J517&gt;0,IF(AND(INDIRECT(ADDRESS($J517,44))=0,INDIRECT(ADDRESS($J517,38))="UL"),INDIRECT(ADDRESS($J517,COLUMN())),0),0),IF($K517&gt;0,IF(AND(INDIRECT(ADDRESS($K517,44))=0,INDIRECT(ADDRESS($K517,38))="UL"),INDIRECT(ADDRESS($K517,COLUMN())),0),0),IF($L517&gt;0,IF(AND(INDIRECT(ADDRESS($L517,44))=0,INDIRECT(ADDRESS($L517,38))="UL"),INDIRECT(ADDRESS($L517,COLUMN())),0),0),IF($M517&gt;0,IF(AND(INDIRECT(ADDRESS($M517,44))=0,INDIRECT(ADDRESS($M517,38))="UL"),INDIRECT(ADDRESS($M517,COLUMN())),0),0))</f>
        <v>0.95513227513227505</v>
      </c>
      <c r="BE517" s="57">
        <f t="shared" ca="1" si="375"/>
        <v>0.36952380952380948</v>
      </c>
      <c r="BF517" s="57" cm="1">
        <f t="array" aca="1" ref="BF517" ca="1">SUM(IF($C517&gt;0,IF(INDIRECT(ADDRESS($C517,45))=1,INDIRECT(ADDRESS($C517,52))*INDIRECT(ADDRESS($C517,42))/5,0),0), IF($D517&gt;0,IF(INDIRECT(ADDRESS($D517,45))=1,INDIRECT(ADDRESS($D517,52))*INDIRECT(ADDRESS($D517,42))/5,0),0), IF($E517&gt;0,IF(INDIRECT(ADDRESS($E517,45))=1,INDIRECT(ADDRESS($E517,52))*INDIRECT(ADDRESS($E517,42))/5,0),0), IF($F517&gt;0,IF(INDIRECT(ADDRESS($F517,45))=1,INDIRECT(ADDRESS($F517,52))*INDIRECT(ADDRESS($F517,42))/5,0),0), IF($G517&gt;0,IF(INDIRECT(ADDRESS($G517,45))=1,INDIRECT(ADDRESS($G517,52))*INDIRECT(ADDRESS($G517,42))/5,0),0), IF($H517&gt;0,IF(INDIRECT(ADDRESS($H517,45))=1,INDIRECT(ADDRESS($H517,52))*INDIRECT(ADDRESS($H517,42))/5,0),0)
)*$BF$296/100</f>
        <v>5.5555555555555546E-2</v>
      </c>
      <c r="BG517" s="19"/>
      <c r="BH517" s="57" cm="1">
        <f t="array" aca="1" ref="BH517" ca="1">SUM(IF($C517&gt;0,IF(AND(INDIRECT(ADDRESS($C517,44))=0,INDIRECT(ADDRESS($C517,38))&lt;&gt;"UL"),INDIRECT(ADDRESS($C517,COLUMN()-12)),0),0), IF($D517&gt;0,IF(AND(INDIRECT(ADDRESS($D517,44))=0,INDIRECT(ADDRESS($D517,38))&lt;&gt;"UL"),INDIRECT(ADDRESS($D517,COLUMN()-12)),0),0), IF($E517&gt;0,IF(AND(INDIRECT(ADDRESS($E517,44))=0,INDIRECT(ADDRESS($E517,38))&lt;&gt;"UL"),INDIRECT(ADDRESS($E517,COLUMN()-12)),0),0), IF($F517&gt;0,IF(AND(INDIRECT(ADDRESS($F517,44))=0,INDIRECT(ADDRESS($F517,38))&lt;&gt;"UL"),INDIRECT(ADDRESS($F517,COLUMN()-12)),0),0), IF($G517&gt;0,IF(AND(INDIRECT(ADDRESS($G517,44))=0,INDIRECT(ADDRESS($G517,38))&lt;&gt;"UL"),INDIRECT(ADDRESS($G517,COLUMN()-12)),0),0), IF($H517&gt;0,IF(AND(INDIRECT(ADDRESS($H517,44))=0,INDIRECT(ADDRESS($H517,38))&lt;&gt;"UL"),INDIRECT(ADDRESS($H517,COLUMN()-12)),0),0), IF($I517&gt;0,IF(AND(INDIRECT(ADDRESS($I517,44))=0,INDIRECT(ADDRESS($I517,38))&lt;&gt;"UL"),INDIRECT(ADDRESS($I517,COLUMN()-12)),0),0), IF($J517&gt;0,IF(AND(INDIRECT(ADDRESS($J517,44))=0,INDIRECT(ADDRESS($J517,38))&lt;&gt;"UL"),INDIRECT(ADDRESS($J517,COLUMN()-12)),0),0), IF($K517&gt;0,IF(AND(INDIRECT(ADDRESS($K517,44))=0,INDIRECT(ADDRESS($K517,38))&lt;&gt;"UL"),INDIRECT(ADDRESS($K517,COLUMN()-12)),0),0), IF($L517&gt;0,IF(AND(INDIRECT(ADDRESS($L517,44))=0,INDIRECT(ADDRESS($L517,38))&lt;&gt;"UL"),INDIRECT(ADDRESS($L517,COLUMN()-12)),0),0), IF($M517&gt;0,IF(AND(INDIRECT(ADDRESS($M517,44))=0,INDIRECT(ADDRESS($M517,38))&lt;&gt;"UL"),INDIRECT(ADDRESS($M517,COLUMN()-12)),0),0))</f>
        <v>0</v>
      </c>
      <c r="BI517" s="57" cm="1">
        <f t="array" aca="1" ref="BI517" ca="1">SUM(IF($C517&gt;0,IF(AND(INDIRECT(ADDRESS($C517,44))=0,INDIRECT(ADDRESS($C517,38))&lt;&gt;"UL"),INDIRECT(ADDRESS($C517,COLUMN()-12)),0),0), IF($D517&gt;0,IF(AND(INDIRECT(ADDRESS($D517,44))=0,INDIRECT(ADDRESS($D517,38))&lt;&gt;"UL"),INDIRECT(ADDRESS($D517,COLUMN()-12)),0),0), IF($E517&gt;0,IF(AND(INDIRECT(ADDRESS($E517,44))=0,INDIRECT(ADDRESS($E517,38))&lt;&gt;"UL"),INDIRECT(ADDRESS($E517,COLUMN()-12)),0),0), IF($F517&gt;0,IF(AND(INDIRECT(ADDRESS($F517,44))=0,INDIRECT(ADDRESS($F517,38))&lt;&gt;"UL"),INDIRECT(ADDRESS($F517,COLUMN()-12)),0),0), IF($G517&gt;0,IF(AND(INDIRECT(ADDRESS($G517,44))=0,INDIRECT(ADDRESS($G517,38))&lt;&gt;"UL"),INDIRECT(ADDRESS($G517,COLUMN()-12)),0),0), IF($H517&gt;0,IF(AND(INDIRECT(ADDRESS($H517,44))=0,INDIRECT(ADDRESS($H517,38))&lt;&gt;"UL"),INDIRECT(ADDRESS($H517,COLUMN()-12)),0),0), IF($I517&gt;0,IF(AND(INDIRECT(ADDRESS($I517,44))=0,INDIRECT(ADDRESS($I517,38))&lt;&gt;"UL"),INDIRECT(ADDRESS($I517,COLUMN()-12)),0),0), IF($J517&gt;0,IF(AND(INDIRECT(ADDRESS($J517,44))=0,INDIRECT(ADDRESS($J517,38))&lt;&gt;"UL"),INDIRECT(ADDRESS($J517,COLUMN()-12)),0),0), IF($K517&gt;0,IF(AND(INDIRECT(ADDRESS($K517,44))=0,INDIRECT(ADDRESS($K517,38))&lt;&gt;"UL"),INDIRECT(ADDRESS($K517,COLUMN()-12)),0),0), IF($L517&gt;0,IF(AND(INDIRECT(ADDRESS($L517,44))=0,INDIRECT(ADDRESS($L517,38))&lt;&gt;"UL"),INDIRECT(ADDRESS($L517,COLUMN()-12)),0),0), IF($M517&gt;0,IF(AND(INDIRECT(ADDRESS($M517,44))=0,INDIRECT(ADDRESS($M517,38))&lt;&gt;"UL"),INDIRECT(ADDRESS($M517,COLUMN()-12)),0),0))</f>
        <v>0</v>
      </c>
      <c r="BJ517" s="57" cm="1">
        <f t="array" aca="1" ref="BJ517" ca="1">SUM(IF($C517&gt;0,IF(AND(INDIRECT(ADDRESS($C517,44))=0,INDIRECT(ADDRESS($C517,38))&lt;&gt;"UL"),INDIRECT(ADDRESS($C517,COLUMN()-12)),0),0), IF($D517&gt;0,IF(AND(INDIRECT(ADDRESS($D517,44))=0,INDIRECT(ADDRESS($D517,38))&lt;&gt;"UL"),INDIRECT(ADDRESS($D517,COLUMN()-12)),0),0), IF($E517&gt;0,IF(AND(INDIRECT(ADDRESS($E517,44))=0,INDIRECT(ADDRESS($E517,38))&lt;&gt;"UL"),INDIRECT(ADDRESS($E517,COLUMN()-12)),0),0), IF($F517&gt;0,IF(AND(INDIRECT(ADDRESS($F517,44))=0,INDIRECT(ADDRESS($F517,38))&lt;&gt;"UL"),INDIRECT(ADDRESS($F517,COLUMN()-12)),0),0), IF($G517&gt;0,IF(AND(INDIRECT(ADDRESS($G517,44))=0,INDIRECT(ADDRESS($G517,38))&lt;&gt;"UL"),INDIRECT(ADDRESS($G517,COLUMN()-12)),0),0), IF($H517&gt;0,IF(AND(INDIRECT(ADDRESS($H517,44))=0,INDIRECT(ADDRESS($H517,38))&lt;&gt;"UL"),INDIRECT(ADDRESS($H517,COLUMN()-12)),0),0), IF($I517&gt;0,IF(AND(INDIRECT(ADDRESS($I517,44))=0,INDIRECT(ADDRESS($I517,38))&lt;&gt;"UL"),INDIRECT(ADDRESS($I517,COLUMN()-12)),0),0), IF($J517&gt;0,IF(AND(INDIRECT(ADDRESS($J517,44))=0,INDIRECT(ADDRESS($J517,38))&lt;&gt;"UL"),INDIRECT(ADDRESS($J517,COLUMN()-12)),0),0), IF($K517&gt;0,IF(AND(INDIRECT(ADDRESS($K517,44))=0,INDIRECT(ADDRESS($K517,38))&lt;&gt;"UL"),INDIRECT(ADDRESS($K517,COLUMN()-12)),0),0), IF($L517&gt;0,IF(AND(INDIRECT(ADDRESS($L517,44))=0,INDIRECT(ADDRESS($L517,38))&lt;&gt;"UL"),INDIRECT(ADDRESS($L517,COLUMN()-12)),0),0), IF($M517&gt;0,IF(AND(INDIRECT(ADDRESS($M517,44))=0,INDIRECT(ADDRESS($M517,38))&lt;&gt;"UL"),INDIRECT(ADDRESS($M517,COLUMN()-12)),0),0))</f>
        <v>0</v>
      </c>
      <c r="BK517" s="57">
        <f t="shared" ca="1" si="376"/>
        <v>0</v>
      </c>
      <c r="BL517" s="58">
        <f t="shared" ca="1" si="377"/>
        <v>0</v>
      </c>
      <c r="BM517" s="57" cm="1">
        <f t="array" aca="1" ref="BM517" ca="1">SUM(IF($C517&gt;0,IF(AND(INDIRECT(ADDRESS($C517,44))=0,INDIRECT(ADDRESS($C517,38))&lt;&gt;"UL"),INDIRECT(ADDRESS($C517,COLUMN()-12)),0),0), IF($D517&gt;0,IF(AND(INDIRECT(ADDRESS($D517,44))=0,INDIRECT(ADDRESS($D517,38))&lt;&gt;"UL"),INDIRECT(ADDRESS($D517,COLUMN()-12)),0),0), IF($E517&gt;0,IF(AND(INDIRECT(ADDRESS($E517,44))=0,INDIRECT(ADDRESS($E517,38))&lt;&gt;"UL"),INDIRECT(ADDRESS($E517,COLUMN()-12)),0),0), IF($F517&gt;0,IF(AND(INDIRECT(ADDRESS($F517,44))=0,INDIRECT(ADDRESS($F517,38))&lt;&gt;"UL"),INDIRECT(ADDRESS($F517,COLUMN()-12)),0),0), IF($G517&gt;0,IF(AND(INDIRECT(ADDRESS($G517,44))=0,INDIRECT(ADDRESS($G517,38))&lt;&gt;"UL"),INDIRECT(ADDRESS($G517,COLUMN()-12)),0),0), IF($H517&gt;0,IF(AND(INDIRECT(ADDRESS($H517,44))=0,INDIRECT(ADDRESS($H517,38))&lt;&gt;"UL"),INDIRECT(ADDRESS($H517,COLUMN()-12)),0),0), IF($I517&gt;0,IF(AND(INDIRECT(ADDRESS($I517,44))=0,INDIRECT(ADDRESS($I517,38))&lt;&gt;"UL"),INDIRECT(ADDRESS($I517,COLUMN()-12)),0),0), IF($J517&gt;0,IF(AND(INDIRECT(ADDRESS($J517,44))=0,INDIRECT(ADDRESS($J517,38))&lt;&gt;"UL"),INDIRECT(ADDRESS($J517,COLUMN()-12)),0),0), IF($K517&gt;0,IF(AND(INDIRECT(ADDRESS($K517,44))=0,INDIRECT(ADDRESS($K517,38))&lt;&gt;"UL"),INDIRECT(ADDRESS($K517,COLUMN()-11)),0),0), IF($L517&gt;0,IF(AND(INDIRECT(ADDRESS($L517,44))=0,INDIRECT(ADDRESS($L517,38))&lt;&gt;"UL"),INDIRECT(ADDRESS($L517,COLUMN()-11)),0),0), IF($M517&gt;0,IF(AND(INDIRECT(ADDRESS($M517,44))=0,INDIRECT(ADDRESS($M517,38))&lt;&gt;"UL"),INDIRECT(ADDRESS($M517,COLUMN()-11)),0),0))</f>
        <v>0</v>
      </c>
      <c r="BN517" s="57" cm="1">
        <f t="array" aca="1" ref="BN517" ca="1">SUM(IF($C517&gt;0,IF(AND(INDIRECT(ADDRESS($C517,44))=0,INDIRECT(ADDRESS($C517,38))&lt;&gt;"UL"),INDIRECT(ADDRESS($C517,COLUMN()-12)),0),0), IF($D517&gt;0,IF(AND(INDIRECT(ADDRESS($D517,44))=0,INDIRECT(ADDRESS($D517,38))&lt;&gt;"UL"),INDIRECT(ADDRESS($D517,COLUMN()-12)),0),0), IF($E517&gt;0,IF(AND(INDIRECT(ADDRESS($E517,44))=0,INDIRECT(ADDRESS($E517,38))&lt;&gt;"UL"),INDIRECT(ADDRESS($E517,COLUMN()-12)),0),0), IF($F517&gt;0,IF(AND(INDIRECT(ADDRESS($F517,44))=0,INDIRECT(ADDRESS($F517,38))&lt;&gt;"UL"),INDIRECT(ADDRESS($F517,COLUMN()-12)),0),0), IF($G517&gt;0,IF(AND(INDIRECT(ADDRESS($G517,44))=0,INDIRECT(ADDRESS($G517,38))&lt;&gt;"UL"),INDIRECT(ADDRESS($G517,COLUMN()-12)),0),0), IF($H517&gt;0,IF(AND(INDIRECT(ADDRESS($H517,44))=0,INDIRECT(ADDRESS($H517,38))&lt;&gt;"UL"),INDIRECT(ADDRESS($H517,COLUMN()-12)),0),0), IF($I517&gt;0,IF(AND(INDIRECT(ADDRESS($I517,44))=0,INDIRECT(ADDRESS($I517,38))&lt;&gt;"UL"),INDIRECT(ADDRESS($I517,COLUMN()-12)),0),0), IF($J517&gt;0,IF(AND(INDIRECT(ADDRESS($J517,44))=0,INDIRECT(ADDRESS($J517,38))&lt;&gt;"UL"),INDIRECT(ADDRESS($J517,COLUMN()-12)),0),0), IF($K517&gt;0,IF(AND(INDIRECT(ADDRESS($K517,44))=0,INDIRECT(ADDRESS($K517,38))&lt;&gt;"UL"),INDIRECT(ADDRESS($K517,COLUMN()-11)),0),0), IF($L517&gt;0,IF(AND(INDIRECT(ADDRESS($L517,44))=0,INDIRECT(ADDRESS($L517,38))&lt;&gt;"UL"),INDIRECT(ADDRESS($L517,COLUMN()-11)),0),0), IF($M517&gt;0,IF(AND(INDIRECT(ADDRESS($M517,44))=0,INDIRECT(ADDRESS($M517,38))&lt;&gt;"UL"),INDIRECT(ADDRESS($M517,COLUMN()-11)),0),0))</f>
        <v>0</v>
      </c>
      <c r="BO517" s="57" cm="1">
        <f t="array" aca="1" ref="BO517" ca="1">SUM(IF($C517&gt;0,IF(AND(INDIRECT(ADDRESS($C517,44))=0,INDIRECT(ADDRESS($C517,38))&lt;&gt;"UL"),INDIRECT(ADDRESS($C517,COLUMN()-12)),0),0), IF($D517&gt;0,IF(AND(INDIRECT(ADDRESS($D517,44))=0,INDIRECT(ADDRESS($D517,38))&lt;&gt;"UL"),INDIRECT(ADDRESS($D517,COLUMN()-12)),0),0), IF($E517&gt;0,IF(AND(INDIRECT(ADDRESS($E517,44))=0,INDIRECT(ADDRESS($E517,38))&lt;&gt;"UL"),INDIRECT(ADDRESS($E517,COLUMN()-12)),0),0), IF($F517&gt;0,IF(AND(INDIRECT(ADDRESS($F517,44))=0,INDIRECT(ADDRESS($F517,38))&lt;&gt;"UL"),INDIRECT(ADDRESS($F517,COLUMN()-12)),0),0), IF($G517&gt;0,IF(AND(INDIRECT(ADDRESS($G517,44))=0,INDIRECT(ADDRESS($G517,38))&lt;&gt;"UL"),INDIRECT(ADDRESS($G517,COLUMN()-12)),0),0), IF($H517&gt;0,IF(AND(INDIRECT(ADDRESS($H517,44))=0,INDIRECT(ADDRESS($H517,38))&lt;&gt;"UL"),INDIRECT(ADDRESS($H517,COLUMN()-12)),0),0), IF($I517&gt;0,IF(AND(INDIRECT(ADDRESS($I517,44))=0,INDIRECT(ADDRESS($I517,38))&lt;&gt;"UL"),INDIRECT(ADDRESS($I517,COLUMN()-12)),0),0), IF($J517&gt;0,IF(AND(INDIRECT(ADDRESS($J517,44))=0,INDIRECT(ADDRESS($J517,38))&lt;&gt;"UL"),INDIRECT(ADDRESS($J517,COLUMN()-12)),0),0), IF($K517&gt;0,IF(AND(INDIRECT(ADDRESS($K517,44))=0,INDIRECT(ADDRESS($K517,38))&lt;&gt;"UL"),INDIRECT(ADDRESS($K517,COLUMN()-11)),0),0), IF($L517&gt;0,IF(AND(INDIRECT(ADDRESS($L517,44))=0,INDIRECT(ADDRESS($L517,38))&lt;&gt;"UL"),INDIRECT(ADDRESS($L517,COLUMN()-11)),0),0), IF($M517&gt;0,IF(AND(INDIRECT(ADDRESS($M517,44))=0,INDIRECT(ADDRESS($M517,38))&lt;&gt;"UL"),INDIRECT(ADDRESS($M517,COLUMN()-11)),0),0))</f>
        <v>0</v>
      </c>
      <c r="BP517" s="57" cm="1">
        <f t="array" aca="1" ref="BP517" ca="1">SUM(IF($C517&gt;0,IF(AND(INDIRECT(ADDRESS($C517,44))=0,INDIRECT(ADDRESS($C517,38))&lt;&gt;"UL"),INDIRECT(ADDRESS($C517,COLUMN()-12)),0),0), IF($D517&gt;0,IF(AND(INDIRECT(ADDRESS($D517,44))=0,INDIRECT(ADDRESS($D517,38))&lt;&gt;"UL"),INDIRECT(ADDRESS($D517,COLUMN()-12)),0),0), IF($E517&gt;0,IF(AND(INDIRECT(ADDRESS($E517,44))=0,INDIRECT(ADDRESS($E517,38))&lt;&gt;"UL"),INDIRECT(ADDRESS($E517,COLUMN()-12)),0),0), IF($F517&gt;0,IF(AND(INDIRECT(ADDRESS($F517,44))=0,INDIRECT(ADDRESS($F517,38))&lt;&gt;"UL"),INDIRECT(ADDRESS($F517,COLUMN()-12)),0),0), IF($G517&gt;0,IF(AND(INDIRECT(ADDRESS($G517,44))=0,INDIRECT(ADDRESS($G517,38))&lt;&gt;"UL"),INDIRECT(ADDRESS($G517,COLUMN()-12)),0),0), IF($H517&gt;0,IF(AND(INDIRECT(ADDRESS($H517,44))=0,INDIRECT(ADDRESS($H517,38))&lt;&gt;"UL"),INDIRECT(ADDRESS($H517,COLUMN()-12)),0),0), IF($I517&gt;0,IF(AND(INDIRECT(ADDRESS($I517,44))=0,INDIRECT(ADDRESS($I517,38))&lt;&gt;"UL"),INDIRECT(ADDRESS($I517,COLUMN()-12)),0),0), IF($J517&gt;0,IF(AND(INDIRECT(ADDRESS($J517,44))=0,INDIRECT(ADDRESS($J517,38))&lt;&gt;"UL"),INDIRECT(ADDRESS($J517,COLUMN()-12)),0),0), IF($K517&gt;0,IF(AND(INDIRECT(ADDRESS($K517,44))=0,INDIRECT(ADDRESS($K517,38))&lt;&gt;"UL"),INDIRECT(ADDRESS($K517,COLUMN()-11)),0),0), IF($L517&gt;0,IF(AND(INDIRECT(ADDRESS($L517,44))=0,INDIRECT(ADDRESS($L517,38))&lt;&gt;"UL"),INDIRECT(ADDRESS($L517,COLUMN()-11)),0),0), IF($M517&gt;0,IF(AND(INDIRECT(ADDRESS($M517,44))=0,INDIRECT(ADDRESS($M517,38))&lt;&gt;"UL"),INDIRECT(ADDRESS($M517,COLUMN()-11)),0),0))</f>
        <v>0</v>
      </c>
      <c r="BQ517" s="57">
        <f t="shared" ca="1" si="378"/>
        <v>0</v>
      </c>
      <c r="BR517" s="161">
        <f t="shared" ca="1" si="379"/>
        <v>69.414492700017433</v>
      </c>
      <c r="BS517" s="59"/>
      <c r="BT517" s="56">
        <f t="shared" ca="1" si="389"/>
        <v>3.3829581212855921</v>
      </c>
      <c r="BU517" s="63">
        <f t="shared" ca="1" si="380"/>
        <v>9.143130057528627E-2</v>
      </c>
      <c r="BV517" s="57" t="s">
        <v>34</v>
      </c>
      <c r="BW517" s="57" cm="1">
        <f t="array" aca="1" ref="BW517" ca="1">SUM(IF($C517&gt;0,IF(AND(INDIRECT(ADDRESS($C517,44))=0,INDIRECT(ADDRESS($C517,38))="UL",ISERROR(SEARCH("Rear",INDIRECT(ADDRESS($C517,33)))),ISERROR(SEARCH("Side",INDIRECT(ADDRESS($C517,33))))),INDIRECT(ADDRESS($C517,COLUMN())),0),0),IF($D517&gt;0,IF(AND(INDIRECT(ADDRESS($D517,44))=0,INDIRECT(ADDRESS($D517,38))="UL",ISERROR(SEARCH("Rear",INDIRECT(ADDRESS($D517,33)))),ISERROR(SEARCH("Side",INDIRECT(ADDRESS($D517,33))))),INDIRECT(ADDRESS($D517,COLUMN())),0),0),IF($E517&gt;0,IF(AND(INDIRECT(ADDRESS($E517,44))=0,INDIRECT(ADDRESS($E517,38))="UL",ISERROR(SEARCH("Rear",INDIRECT(ADDRESS($E517,33)))),ISERROR(SEARCH("Side",INDIRECT(ADDRESS($E517,33))))),INDIRECT(ADDRESS($E517,COLUMN())),0),0),IF($F517&gt;0,IF(AND(INDIRECT(ADDRESS($F517,44))=0,INDIRECT(ADDRESS($F517,38))="UL",ISERROR(SEARCH("Rear",INDIRECT(ADDRESS($F517,33)))),ISERROR(SEARCH("Side",INDIRECT(ADDRESS($F517,33))))),INDIRECT(ADDRESS($F517,COLUMN())),0),0),IF($G517&gt;0,IF(AND(INDIRECT(ADDRESS($G517,44))=0,INDIRECT(ADDRESS($G517,38))="UL",ISERROR(SEARCH("Rear",INDIRECT(ADDRESS($G517,33)))),ISERROR(SEARCH("Side",INDIRECT(ADDRESS($G517,33))))),INDIRECT(ADDRESS($G517,COLUMN())),0),0),IF($H517&gt;0,IF(AND(INDIRECT(ADDRESS($H517,44))=0,INDIRECT(ADDRESS($H517,38))="UL",ISERROR(SEARCH("Rear",INDIRECT(ADDRESS($H517,33)))),ISERROR(SEARCH("Side",INDIRECT(ADDRESS($H517,33))))),INDIRECT(ADDRESS($H517,COLUMN())),0),0),IF($I517&gt;0,IF(AND(INDIRECT(ADDRESS($I517,44))=0,INDIRECT(ADDRESS($I517,38))="UL",ISERROR(SEARCH("Rear",INDIRECT(ADDRESS($I517,33)))),ISERROR(SEARCH("Side",INDIRECT(ADDRESS($I517,33))))),INDIRECT(ADDRESS($I517,COLUMN())),0),0),IF($J517&gt;0,IF(AND(INDIRECT(ADDRESS($J517,44))=0,INDIRECT(ADDRESS($J517,38))="UL",ISERROR(SEARCH("Rear",INDIRECT(ADDRESS($J517,33)))),ISERROR(SEARCH("Side",INDIRECT(ADDRESS($J517,33))))),INDIRECT(ADDRESS($J517,COLUMN())),0),0),IF($K517&gt;0,IF(AND(INDIRECT(ADDRESS($K517,44))=0,INDIRECT(ADDRESS($K517,38))="UL",ISERROR(SEARCH("Rear",INDIRECT(ADDRESS($K517,33)))),ISERROR(SEARCH("Side",INDIRECT(ADDRESS($K517,33))))),INDIRECT(ADDRESS($K517,COLUMN())),0),0),IF($L517&gt;0,IF(AND(INDIRECT(ADDRESS($L517,44))=0,INDIRECT(ADDRESS($L517,38))="UL",ISERROR(SEARCH("Rear",INDIRECT(ADDRESS($L517,33)))),ISERROR(SEARCH("Side",INDIRECT(ADDRESS($L517,33))))),INDIRECT(ADDRESS($L517,COLUMN())),0),0),IF($M517&gt;0,IF(AND(INDIRECT(ADDRESS($M517,44))=0,INDIRECT(ADDRESS($M517,38))="UL",ISERROR(SEARCH("Rear",INDIRECT(ADDRESS($M517,33)))),ISERROR(SEARCH("Side",INDIRECT(ADDRESS($M517,33))))),INDIRECT(ADDRESS($M517,COLUMN())),0),0))</f>
        <v>0.88888888888888884</v>
      </c>
      <c r="BX517" s="57">
        <f t="shared" ca="1" si="381"/>
        <v>0.88888888888888884</v>
      </c>
      <c r="BY517" s="57" cm="1">
        <f t="array" aca="1" ref="BY517" ca="1">SUM(IF($C517&gt;0,IF(AND(INDIRECT(ADDRESS($C517,44))=0,INDIRECT(ADDRESS($C517,38))="UL"),INDIRECT(ADDRESS($C517,COLUMN())),0),0),IF($D517&gt;0,IF(AND(INDIRECT(ADDRESS($D517,44))=0,INDIRECT(ADDRESS($D517,38))="UL"),INDIRECT(ADDRESS($D517,COLUMN())),0),0),IF($E517&gt;0,IF(AND(INDIRECT(ADDRESS($E517,44))=0,INDIRECT(ADDRESS($E517,38))="UL"),INDIRECT(ADDRESS($E517,COLUMN())),0),0),IF($F517&gt;0,IF(AND(INDIRECT(ADDRESS($F517,44))=0,INDIRECT(ADDRESS($F517,38))="UL"),INDIRECT(ADDRESS($F517,COLUMN())),0),0),IF($G517&gt;0,IF(AND(INDIRECT(ADDRESS($G517,44))=0,INDIRECT(ADDRESS($G517,38))="UL"),INDIRECT(ADDRESS($G517,COLUMN())),0),0),IF($H517&gt;0,IF(AND(INDIRECT(ADDRESS($H517,44))=0,INDIRECT(ADDRESS($H517,38))="UL"),INDIRECT(ADDRESS($H517,COLUMN())),0),0),IF($I517&gt;0,IF(AND(INDIRECT(ADDRESS($I517,44))=0,INDIRECT(ADDRESS($I517,38))="UL"),INDIRECT(ADDRESS($I517,COLUMN())),0),0),IF($J517&gt;0,IF(AND(INDIRECT(ADDRESS($J517,44))=0,INDIRECT(ADDRESS($J517,38))="UL"),INDIRECT(ADDRESS($J517,COLUMN())),0),0),IF($K517&gt;0,IF(AND(INDIRECT(ADDRESS($K517,44))=0,INDIRECT(ADDRESS($K517,38))="UL"),INDIRECT(ADDRESS($K517,COLUMN())),0),0),IF($L517&gt;0,IF(AND(INDIRECT(ADDRESS($L517,44))=0,INDIRECT(ADDRESS($L517,38))="UL"),INDIRECT(ADDRESS($L517,COLUMN())),0),0),IF($M517&gt;0,IF(AND(INDIRECT(ADDRESS($M517,44))=0,INDIRECT(ADDRESS($M517,38))="UL"),INDIRECT(ADDRESS($M517,COLUMN())),0),0))</f>
        <v>0.57777777777777772</v>
      </c>
      <c r="BZ517" s="57" cm="1">
        <f t="array" aca="1" ref="BZ517" ca="1">SUM(IF($C517&gt;0,IF(AND(INDIRECT(ADDRESS($C517,44))=0,INDIRECT(ADDRESS($C517,38))="UL"),INDIRECT(ADDRESS($C517,COLUMN())),0),0),IF($D517&gt;0,IF(AND(INDIRECT(ADDRESS($D517,44))=0,INDIRECT(ADDRESS($D517,38))="UL"),INDIRECT(ADDRESS($D517,COLUMN())),0),0),IF($E517&gt;0,IF(AND(INDIRECT(ADDRESS($E517,44))=0,INDIRECT(ADDRESS($E517,38))="UL"),INDIRECT(ADDRESS($E517,COLUMN())),0),0),IF($F517&gt;0,IF(AND(INDIRECT(ADDRESS($F517,44))=0,INDIRECT(ADDRESS($F517,38))="UL"),INDIRECT(ADDRESS($F517,COLUMN())),0),0),IF($G517&gt;0,IF(AND(INDIRECT(ADDRESS($G517,44))=0,INDIRECT(ADDRESS($G517,38))="UL"),INDIRECT(ADDRESS($G517,COLUMN())),0),0),IF($H517&gt;0,IF(AND(INDIRECT(ADDRESS($H517,44))=0,INDIRECT(ADDRESS($H517,38))="UL"),INDIRECT(ADDRESS($H517,COLUMN())),0),0),IF($I517&gt;0,IF(AND(INDIRECT(ADDRESS($I517,44))=0,INDIRECT(ADDRESS($I517,38))="UL"),INDIRECT(ADDRESS($I517,COLUMN())),0),0),IF($J517&gt;0,IF(AND(INDIRECT(ADDRESS($J517,44))=0,INDIRECT(ADDRESS($J517,38))="UL"),INDIRECT(ADDRESS($J517,COLUMN())),0),0),IF($K517&gt;0,IF(AND(INDIRECT(ADDRESS($K517,44))=0,INDIRECT(ADDRESS($K517,38))="UL"),INDIRECT(ADDRESS($K517,COLUMN())),0),0),IF($L517&gt;0,IF(AND(INDIRECT(ADDRESS($L517,44))=0,INDIRECT(ADDRESS($L517,38))="UL"),INDIRECT(ADDRESS($L517,COLUMN())),0),0),IF($M517&gt;0,IF(AND(INDIRECT(ADDRESS($M517,44))=0,INDIRECT(ADDRESS($M517,38))="UL"),INDIRECT(ADDRESS($M517,COLUMN())),0),0))</f>
        <v>0.40740740740740733</v>
      </c>
      <c r="CA517" s="57">
        <f t="shared" ca="1" si="382"/>
        <v>0.40740740740740733</v>
      </c>
      <c r="CB517" s="57" cm="1">
        <f t="array" aca="1" ref="CB517" ca="1">SUM(IF($C517&gt;0,IF(AND(INDIRECT(ADDRESS($C517,44))=0,INDIRECT(ADDRESS($C517,38))&lt;&gt;"UL"),INDIRECT(ADDRESS($C517,COLUMN())),0),0),IF($D517&gt;0,IF(AND(INDIRECT(ADDRESS($D517,44))=0,INDIRECT(ADDRESS($D517,38))&lt;&gt;"UL"),INDIRECT(ADDRESS($D517,COLUMN())),0),0),IF($E517&gt;0,IF(AND(INDIRECT(ADDRESS($E517,44))=0,INDIRECT(ADDRESS($E517,38))&lt;&gt;"UL"),INDIRECT(ADDRESS($E517,COLUMN())),0),0),IF($F517&gt;0,IF(AND(INDIRECT(ADDRESS($F517,44))=0,INDIRECT(ADDRESS($F517,38))&lt;&gt;"UL"),INDIRECT(ADDRESS($F517,COLUMN())),0),0),IF($G517&gt;0,IF(AND(INDIRECT(ADDRESS($G517,44))=0,INDIRECT(ADDRESS($G517,38))&lt;&gt;"UL"),INDIRECT(ADDRESS($G517,COLUMN())),0),0),IF($H517&gt;0,IF(AND(INDIRECT(ADDRESS($H517,44))=0,INDIRECT(ADDRESS($H517,38))&lt;&gt;"UL"),INDIRECT(ADDRESS($H517,COLUMN())),0),0),IF($I517&gt;0,IF(AND(INDIRECT(ADDRESS($I517,44))=0,INDIRECT(ADDRESS($I517,38))&lt;&gt;"UL"),INDIRECT(ADDRESS($I517,COLUMN())),0),0),IF($J517&gt;0,IF(AND(INDIRECT(ADDRESS($J517,44))=0,INDIRECT(ADDRESS($J517,38))&lt;&gt;"UL"),INDIRECT(ADDRESS($J517,COLUMN())),0),0),IF($K517&gt;0,IF(AND(INDIRECT(ADDRESS($K517,44))=0,INDIRECT(ADDRESS($K517,38))&lt;&gt;"UL"),INDIRECT(ADDRESS($K517,COLUMN())),0),0),IF($L517&gt;0,IF(AND(INDIRECT(ADDRESS($L517,44))=0,INDIRECT(ADDRESS($L517,38))&lt;&gt;"UL"),INDIRECT(ADDRESS($L517,COLUMN())),0),0),IF($M517&gt;0,IF(AND(INDIRECT(ADDRESS($M517,44))=0,INDIRECT(ADDRESS($M517,38))&lt;&gt;"UL"),INDIRECT(ADDRESS($M517,COLUMN())),0),0))</f>
        <v>0</v>
      </c>
      <c r="CC517" s="57">
        <f t="shared" ca="1" si="383"/>
        <v>0</v>
      </c>
      <c r="CD517" s="57" cm="1">
        <f t="array" aca="1" ref="CD517" ca="1">SUM(IF($C517&gt;0,IF(AND(INDIRECT(ADDRESS($C517,44))=0,INDIRECT(ADDRESS($C517,38))&lt;&gt;"UL"),INDIRECT(ADDRESS($C517,COLUMN())),0),0),IF($D517&gt;0,IF(AND(INDIRECT(ADDRESS($D517,44))=0,INDIRECT(ADDRESS($D517,38))&lt;&gt;"UL"),INDIRECT(ADDRESS($D517,COLUMN())),0),0),IF($E517&gt;0,IF(AND(INDIRECT(ADDRESS($E517,44))=0,INDIRECT(ADDRESS($E517,38))&lt;&gt;"UL"),INDIRECT(ADDRESS($E517,COLUMN())),0),0),IF($F517&gt;0,IF(AND(INDIRECT(ADDRESS($F517,44))=0,INDIRECT(ADDRESS($F517,38))&lt;&gt;"UL"),INDIRECT(ADDRESS($F517,COLUMN())),0),0),IF($G517&gt;0,IF(AND(INDIRECT(ADDRESS($G517,44))=0,INDIRECT(ADDRESS($G517,38))&lt;&gt;"UL"),INDIRECT(ADDRESS($G517,COLUMN())),0),0),IF($H517&gt;0,IF(AND(INDIRECT(ADDRESS($H517,44))=0,INDIRECT(ADDRESS($H517,38))&lt;&gt;"UL"),INDIRECT(ADDRESS($H517,COLUMN())),0),0),IF($I517&gt;0,IF(AND(INDIRECT(ADDRESS($I517,44))=0,INDIRECT(ADDRESS($I517,38))&lt;&gt;"UL"),INDIRECT(ADDRESS($I517,COLUMN())),0),0),IF($J517&gt;0,IF(AND(INDIRECT(ADDRESS($J517,44))=0,INDIRECT(ADDRESS($J517,38))&lt;&gt;"UL"),INDIRECT(ADDRESS($J517,COLUMN())),0),0),IF($K517&gt;0,IF(AND(INDIRECT(ADDRESS($K517,44))=0,INDIRECT(ADDRESS($K517,38))&lt;&gt;"UL"),INDIRECT(ADDRESS($K517,COLUMN())),0),0),IF($L517&gt;0,IF(AND(INDIRECT(ADDRESS($L517,44))=0,INDIRECT(ADDRESS($L517,38))&lt;&gt;"UL"),INDIRECT(ADDRESS($L517,COLUMN())),0),0),IF($M517&gt;0,IF(AND(INDIRECT(ADDRESS($M517,44))=0,INDIRECT(ADDRESS($M517,38))&lt;&gt;"UL"),INDIRECT(ADDRESS($M517,COLUMN())),0),0))</f>
        <v>0</v>
      </c>
      <c r="CE517" s="57" cm="1">
        <f t="array" aca="1" ref="CE517" ca="1">SUM(IF($C517&gt;0,IF(AND(INDIRECT(ADDRESS($C517,44))=0,INDIRECT(ADDRESS($C517,38))&lt;&gt;"UL"),INDIRECT(ADDRESS($C517,COLUMN())),0),0),IF($D517&gt;0,IF(AND(INDIRECT(ADDRESS($D517,44))=0,INDIRECT(ADDRESS($D517,38))&lt;&gt;"UL"),INDIRECT(ADDRESS($D517,COLUMN())),0),0),IF($E517&gt;0,IF(AND(INDIRECT(ADDRESS($E517,44))=0,INDIRECT(ADDRESS($E517,38))&lt;&gt;"UL"),INDIRECT(ADDRESS($E517,COLUMN())),0),0),IF($F517&gt;0,IF(AND(INDIRECT(ADDRESS($F517,44))=0,INDIRECT(ADDRESS($F517,38))&lt;&gt;"UL"),INDIRECT(ADDRESS($F517,COLUMN())),0),0),IF($G517&gt;0,IF(AND(INDIRECT(ADDRESS($G517,44))=0,INDIRECT(ADDRESS($G517,38))&lt;&gt;"UL"),INDIRECT(ADDRESS($G517,COLUMN())),0),0),IF($H517&gt;0,IF(AND(INDIRECT(ADDRESS($H517,44))=0,INDIRECT(ADDRESS($H517,38))&lt;&gt;"UL"),INDIRECT(ADDRESS($H517,COLUMN())),0),0),IF($I517&gt;0,IF(AND(INDIRECT(ADDRESS($I517,44))=0,INDIRECT(ADDRESS($I517,38))&lt;&gt;"UL"),INDIRECT(ADDRESS($I517,COLUMN())),0),0),IF($J517&gt;0,IF(AND(INDIRECT(ADDRESS($J517,44))=0,INDIRECT(ADDRESS($J517,38))&lt;&gt;"UL"),INDIRECT(ADDRESS($J517,COLUMN())),0),0),IF($K517&gt;0,IF(AND(INDIRECT(ADDRESS($K517,44))=0,INDIRECT(ADDRESS($K517,38))&lt;&gt;"UL"),INDIRECT(ADDRESS($K517,COLUMN())),0),0),IF($L517&gt;0,IF(AND(INDIRECT(ADDRESS($L517,44))=0,INDIRECT(ADDRESS($L517,38))&lt;&gt;"UL"),INDIRECT(ADDRESS($L517,COLUMN())),0),0),IF($M517&gt;0,IF(AND(INDIRECT(ADDRESS($M517,44))=0,INDIRECT(ADDRESS($M517,38))&lt;&gt;"UL"),INDIRECT(ADDRESS($M517,COLUMN())),0),0))</f>
        <v>0</v>
      </c>
      <c r="CF517" s="57">
        <f t="shared" ca="1" si="384"/>
        <v>0</v>
      </c>
      <c r="CG517" s="57">
        <f t="shared" ca="1" si="385"/>
        <v>1.9656772002798422</v>
      </c>
      <c r="CH517" s="57">
        <f t="shared" ca="1" si="386"/>
        <v>5.312641081837411E-2</v>
      </c>
      <c r="CI517" s="19">
        <f t="shared" ca="1" si="387"/>
        <v>12.611265878674322</v>
      </c>
      <c r="CJ517" s="19"/>
      <c r="CK517" s="57" cm="1">
        <f t="array" aca="1" ref="CK517" ca="1">IF(AU517="S", SUM(IF($C517&gt;0,IF(INDIRECT(ADDRESS($C517,43))&lt;&gt;1,INDIRECT(ADDRESS($C517,48)),0),0), IF($D517&gt;0,IF(INDIRECT(ADDRESS($D517,43))&lt;&gt;1,INDIRECT(ADDRESS($D517,48)),0),0), IF($E517&gt;0,IF(INDIRECT(ADDRESS($E517,43))&lt;&gt;1,INDIRECT(ADDRESS($E517,48)),0),0), IF($F517&gt;0,IF(INDIRECT(ADDRESS($F517,43))&lt;&gt;1,INDIRECT(ADDRESS($F517,48)),0),0), IF($G517&gt;0,IF(INDIRECT(ADDRESS($G517,43))&lt;&gt;1,INDIRECT(ADDRESS($G517,48)),0),0), IF($H517&gt;0,IF(INDIRECT(ADDRESS($H517,43))&lt;&gt;1,INDIRECT(ADDRESS($H517,48)),0),0), IF($I517&gt;0,IF(INDIRECT(ADDRESS($I517,43))&lt;&gt;1,INDIRECT(ADDRESS($I517,48)),0),0), IF($J517&gt;0,IF(INDIRECT(ADDRESS($J517,43))&lt;&gt;1,INDIRECT(ADDRESS($J517,48)),0),0), IF($K517&gt;0,IF(INDIRECT(ADDRESS($K517,43))&lt;&gt;1,INDIRECT(ADDRESS($K517,48)),0),0), IF($L517&gt;0,IF(INDIRECT(ADDRESS($L517,43))&lt;&gt;1,INDIRECT(ADDRESS($L517,48)),0),0), IF($M517&gt;0,IF(INDIRECT(ADDRESS($M517,43))&lt;&gt;1,INDIRECT(ADDRESS($M517,48)),0),0)), IF(AU517="L",SUM(IF($C517&gt;0,IF(INDIRECT(ADDRESS($C517,43))&lt;&gt;1,INDIRECT(ADDRESS($C517,50)),0),0), IF($D517&gt;0,IF(INDIRECT(ADDRESS($D517,43))&lt;&gt;1,INDIRECT(ADDRESS($D517,50)),0),0), IF($E517&gt;0,IF(INDIRECT(ADDRESS($E517,43))&lt;&gt;1,INDIRECT(ADDRESS($E517,50)),0),0), IF($F517&gt;0,IF(INDIRECT(ADDRESS($F517,43))&lt;&gt;1,INDIRECT(ADDRESS($F517,50)),0),0), IF($G517&gt;0,IF(INDIRECT(ADDRESS($G517,43))&lt;&gt;1,INDIRECT(ADDRESS($G517,50)),0),0), IF($G517&gt;0,IF(INDIRECT(ADDRESS($G517,43))&lt;&gt;1,INDIRECT(ADDRESS($G517,50)),0),0), IF($H517&gt;0,IF(INDIRECT(ADDRESS($H517,43))&lt;&gt;1,INDIRECT(ADDRESS($H517,50)),0),0), IF($I517&gt;0,IF(INDIRECT(ADDRESS($I517,43))&lt;&gt;1,INDIRECT(ADDRESS($I517,50)),0),0), IF($J517&gt;0,IF(INDIRECT(ADDRESS($J517,43))&lt;&gt;1,INDIRECT(ADDRESS($J517,50)),0),0), IF($K517&gt;0,IF(INDIRECT(ADDRESS($K517,43))&lt;&gt;1,INDIRECT(ADDRESS($K517,50)),0),0), IF($L517&gt;0,IF(INDIRECT(ADDRESS($L517,43))&lt;&gt;1,INDIRECT(ADDRESS($L517,50)),0),0), IF($M517&gt;0,IF(INDIRECT(ADDRESS($M517,43))&lt;&gt;1,INDIRECT(ADDRESS($M517,50)),0),0)), SUM(IF($C517&gt;0,IF(INDIRECT(ADDRESS($C517,43))&lt;&gt;1,INDIRECT(ADDRESS($C517,49)),0),0), IF($D517&gt;0,IF(INDIRECT(ADDRESS($D517,43))&lt;&gt;1,INDIRECT(ADDRESS($D517,49)),0),0), IF($E517&gt;0,IF(INDIRECT(ADDRESS($E517,43))&lt;&gt;1,INDIRECT(ADDRESS($E517,49)),0),0), IF($F517&gt;0,IF(INDIRECT(ADDRESS($F517,43))&lt;&gt;1,INDIRECT(ADDRESS($F517,49)),0),0), IF($G517&gt;0,IF(INDIRECT(ADDRESS($G517,43))&lt;&gt;1,INDIRECT(ADDRESS($G517,49)),0),0), IF($G517&gt;0,IF(INDIRECT(ADDRESS($G517,43))&lt;&gt;1,INDIRECT(ADDRESS($G517,49)),0),0), IF($H517&gt;0,IF(INDIRECT(ADDRESS($H517,43))&lt;&gt;1,INDIRECT(ADDRESS($H517,49)),0),0), IF($I517&gt;0,IF(INDIRECT(ADDRESS($I517,43))&lt;&gt;1,INDIRECT(ADDRESS($I517,49)),0),0), IF($J517&gt;0,IF(INDIRECT(ADDRESS($J517,43))&lt;&gt;1,INDIRECT(ADDRESS($J517,49)),0),0), IF($K517&gt;0,IF(INDIRECT(ADDRESS($K517,43))&lt;&gt;1,INDIRECT(ADDRESS($K517,49)),0),0), IF($L517&gt;0,IF(INDIRECT(ADDRESS($L517,43))&lt;&gt;1,INDIRECT(ADDRESS($L517,49)),0),0), IF($M517&gt;0,IF(INDIRECT(ADDRESS($M517,43))&lt;&gt;1,INDIRECT(ADDRESS($M517,49)),0),0))))</f>
        <v>3.4444444444444438</v>
      </c>
      <c r="CL517" s="57" cm="1">
        <f t="array" aca="1" ref="CL517" ca="1">1.5*SUM(IF($C517&gt;0,IF(INDIRECT(ADDRESS($C517,44))=1,INDIRECT(ADDRESS($C517,47)),0),0),IF($D517&gt;0,IF(INDIRECT(ADDRESS($D517,44))=1,INDIRECT(ADDRESS($CF495,47)),0),0),IF($E517&gt;0,IF(INDIRECT(ADDRESS($E517,44))=1,INDIRECT(ADDRESS($E517,47)),0),0),IF($F517&gt;0,IF(INDIRECT(ADDRESS($F517,44))=1,INDIRECT(ADDRESS($F517,47)),0),0),IF($G517&gt;0,IF(INDIRECT(ADDRESS($G517,44))=1,INDIRECT(ADDRESS($G517,47)),0),0),IF($G517&gt;0,IF(INDIRECT(ADDRESS($G517,44))=1,INDIRECT(ADDRESS($G517,47)),0),0),IF($H517&gt;0,IF(INDIRECT(ADDRESS($H517,44))=1,INDIRECT(ADDRESS($H517,47)),0),0),IF($I517&gt;0,IF(INDIRECT(ADDRESS($I517,44))=1,INDIRECT(ADDRESS($I517,47)),0),0),IF($J517&gt;0,IF(INDIRECT(ADDRESS($J517,44))=1,INDIRECT(ADDRESS($J517,47)),0),0),IF($K517&gt;0,IF(INDIRECT(ADDRESS($K517,44))=1,INDIRECT(ADDRESS($K517,47)),0),0),IF($L517&gt;0,IF(INDIRECT(ADDRESS($L517,44))=1,INDIRECT(ADDRESS($L517,47)),0),0),IF($M517&gt;0,IF(INDIRECT(ADDRESS($M517,44))=1,INDIRECT(ADDRESS($M517,47)),0),0))</f>
        <v>0</v>
      </c>
      <c r="CM517" s="56">
        <f t="shared" ca="1" si="388"/>
        <v>0.67310223366774857</v>
      </c>
      <c r="CN517" s="59"/>
    </row>
    <row r="518" spans="1:92" x14ac:dyDescent="0.25">
      <c r="A518" s="65" t="s">
        <v>569</v>
      </c>
      <c r="B518" s="74">
        <v>439</v>
      </c>
      <c r="C518" s="74">
        <v>456</v>
      </c>
      <c r="D518" s="74">
        <v>473</v>
      </c>
      <c r="E518" s="74">
        <v>474</v>
      </c>
      <c r="F518" s="74">
        <v>459</v>
      </c>
      <c r="G518" s="74"/>
      <c r="H518" s="74"/>
      <c r="I518" s="74"/>
      <c r="J518" s="74"/>
      <c r="K518" s="74"/>
      <c r="L518" s="74"/>
      <c r="M518" s="74"/>
      <c r="N518" s="67">
        <f t="shared" ca="1" si="368"/>
        <v>37</v>
      </c>
      <c r="O518" s="67" t="str" cm="1">
        <f t="array" aca="1" ref="O518" ca="1">INDIRECT(ADDRESS($B518,COLUMN()))</f>
        <v>Fighter</v>
      </c>
      <c r="P518" s="67" cm="1">
        <f t="array" aca="1" ref="P518" ca="1">INDIRECT(ADDRESS($B518,COLUMN()))</f>
        <v>4</v>
      </c>
      <c r="Q518" s="67" cm="1">
        <f t="array" aca="1" ref="Q518" ca="1">INDIRECT(ADDRESS($B518,COLUMN()))</f>
        <v>0</v>
      </c>
      <c r="R518" s="67" cm="1">
        <f t="array" aca="1" ref="R518" ca="1">INDIRECT(ADDRESS($B518,COLUMN()))</f>
        <v>0</v>
      </c>
      <c r="S518" s="67" cm="1">
        <f t="array" aca="1" ref="S518" ca="1">INDIRECT(ADDRESS($B518,COLUMN()))</f>
        <v>2</v>
      </c>
      <c r="T518" s="67" t="str" cm="1">
        <f t="array" aca="1" ref="T518" ca="1">INDIRECT(ADDRESS($B518,COLUMN()))</f>
        <v>1-5</v>
      </c>
      <c r="U518" s="67" cm="1">
        <f t="array" aca="1" ref="U518" ca="1">INDIRECT(ADDRESS($B518,COLUMN()))</f>
        <v>5</v>
      </c>
      <c r="V518" s="67" cm="1">
        <f t="array" aca="1" ref="V518" ca="1">INDIRECT(ADDRESS($B518,COLUMN()))</f>
        <v>0</v>
      </c>
      <c r="W518" s="67" cm="1">
        <f t="array" aca="1" ref="W518" ca="1">INDIRECT(ADDRESS($B518,COLUMN()))</f>
        <v>3</v>
      </c>
      <c r="X518" s="67" cm="1">
        <f t="array" aca="1" ref="X518" ca="1">INDIRECT(ADDRESS($B518,COLUMN()))</f>
        <v>5</v>
      </c>
      <c r="Y518" s="67" cm="1">
        <f t="array" aca="1" ref="Y518" ca="1">INDIRECT(ADDRESS($B518,COLUMN()))</f>
        <v>0</v>
      </c>
      <c r="Z518" s="67" cm="1">
        <f t="array" aca="1" ref="Z518" ca="1">INDIRECT(ADDRESS($B518,COLUMN()))</f>
        <v>5</v>
      </c>
      <c r="AA518" s="67">
        <f t="shared" si="369"/>
        <v>0</v>
      </c>
      <c r="AB518" s="56">
        <f t="shared" ca="1" si="370"/>
        <v>0.77246254744164822</v>
      </c>
      <c r="AC518" s="56">
        <f t="shared" ca="1" si="371"/>
        <v>0.72514778802377355</v>
      </c>
      <c r="AD518" s="56">
        <f t="shared" ca="1" si="372"/>
        <v>2.5222531757348645</v>
      </c>
      <c r="AF518" s="52"/>
      <c r="AG518" s="52"/>
      <c r="AH518" s="57"/>
      <c r="AI518" s="57"/>
      <c r="AJ518" s="57"/>
      <c r="AK518" s="57"/>
      <c r="AL518" s="57"/>
      <c r="AM518" s="57"/>
      <c r="AN518" s="57"/>
      <c r="AO518" s="57"/>
      <c r="AP518" s="57"/>
      <c r="AQ518" s="57"/>
      <c r="AR518" s="57"/>
      <c r="AS518" s="57"/>
      <c r="AT518" s="52"/>
      <c r="AU518" s="54" t="s">
        <v>113</v>
      </c>
      <c r="AV518" s="57" cm="1">
        <f t="array" aca="1" ref="AV518" ca="1">SUM(IF($C518&gt;0,IF(AND(INDIRECT(ADDRESS($C518,44))=0,INDIRECT(ADDRESS($C518,38))="UL",ISERROR(SEARCH("Rear",INDIRECT(ADDRESS($C518,33)))),ISERROR(SEARCH("Side",INDIRECT(ADDRESS($C518,33))))),INDIRECT(ADDRESS($C518,COLUMN())),0),0),IF($D518&gt;0,IF(AND(INDIRECT(ADDRESS($D518,44))=0,INDIRECT(ADDRESS($D518,38))="UL",ISERROR(SEARCH("Rear",INDIRECT(ADDRESS($D518,33)))),ISERROR(SEARCH("Side",INDIRECT(ADDRESS($D518,33))))),INDIRECT(ADDRESS($D518,COLUMN())),0),0),IF($E518&gt;0,IF(AND(INDIRECT(ADDRESS($E518,44))=0,INDIRECT(ADDRESS($E518,38))="UL",ISERROR(SEARCH("Rear",INDIRECT(ADDRESS($E518,33)))),ISERROR(SEARCH("Side",INDIRECT(ADDRESS($E518,33))))),INDIRECT(ADDRESS($E518,COLUMN())),0),0),IF($F518&gt;0,IF(AND(INDIRECT(ADDRESS($F518,44))=0,INDIRECT(ADDRESS($F518,38))="UL",ISERROR(SEARCH("Rear",INDIRECT(ADDRESS($F518,33)))),ISERROR(SEARCH("Side",INDIRECT(ADDRESS($F518,33))))),INDIRECT(ADDRESS($F518,COLUMN())),0),0),IF($G518&gt;0,IF(AND(INDIRECT(ADDRESS($G518,44))=0,INDIRECT(ADDRESS($G518,38))="UL",ISERROR(SEARCH("Rear",INDIRECT(ADDRESS($G518,33)))),ISERROR(SEARCH("Side",INDIRECT(ADDRESS($G518,33))))),INDIRECT(ADDRESS($G518,COLUMN())),0),0),IF($H518&gt;0,IF(AND(INDIRECT(ADDRESS($H518,44))=0,INDIRECT(ADDRESS($H518,38))="UL",ISERROR(SEARCH("Rear",INDIRECT(ADDRESS($H518,33)))),ISERROR(SEARCH("Side",INDIRECT(ADDRESS($H518,33))))),INDIRECT(ADDRESS($H518,COLUMN())),0),0),IF($I518&gt;0,IF(AND(INDIRECT(ADDRESS($I518,44))=0,INDIRECT(ADDRESS($I518,38))="UL",ISERROR(SEARCH("Rear",INDIRECT(ADDRESS($I518,33)))),ISERROR(SEARCH("Side",INDIRECT(ADDRESS($I518,33))))),INDIRECT(ADDRESS($I518,COLUMN())),0),0),IF($J518&gt;0,IF(AND(INDIRECT(ADDRESS($J518,44))=0,INDIRECT(ADDRESS($J518,38))="UL",ISERROR(SEARCH("Rear",INDIRECT(ADDRESS($J518,33)))),ISERROR(SEARCH("Side",INDIRECT(ADDRESS($J518,33))))),INDIRECT(ADDRESS($J518,COLUMN())),0),0),IF($K518&gt;0,IF(AND(INDIRECT(ADDRESS($K518,44))=0,INDIRECT(ADDRESS($K518,38))="UL",ISERROR(SEARCH("Rear",INDIRECT(ADDRESS($K518,33)))),ISERROR(SEARCH("Side",INDIRECT(ADDRESS($K518,33))))),INDIRECT(ADDRESS($K518,COLUMN())),0),0),IF($L518&gt;0,IF(AND(INDIRECT(ADDRESS($L518,44))=0,INDIRECT(ADDRESS($L518,38))="UL",ISERROR(SEARCH("Rear",INDIRECT(ADDRESS($L518,33)))),ISERROR(SEARCH("Side",INDIRECT(ADDRESS($L518,33))))),INDIRECT(ADDRESS($L518,COLUMN())),0),0),IF($M518&gt;0,IF(AND(INDIRECT(ADDRESS($M518,44))=0,INDIRECT(ADDRESS($M518,38))="UL",ISERROR(SEARCH("Rear",INDIRECT(ADDRESS($M518,33)))),ISERROR(SEARCH("Side",INDIRECT(ADDRESS($M518,33))))),INDIRECT(ADDRESS($M518,COLUMN())),0),0))</f>
        <v>0.66666666666666663</v>
      </c>
      <c r="AW518" s="57" cm="1">
        <f t="array" aca="1" ref="AW518" ca="1">SUM(IF($C518&gt;0,IF(AND(INDIRECT(ADDRESS($C518,44))=0,INDIRECT(ADDRESS($C518,38))="UL",ISERROR(SEARCH("Rear",INDIRECT(ADDRESS($C518,33)))),ISERROR(SEARCH("Side",INDIRECT(ADDRESS($C518,33))))),INDIRECT(ADDRESS($C518,COLUMN())),0),0),IF($D518&gt;0,IF(AND(INDIRECT(ADDRESS($D518,44))=0,INDIRECT(ADDRESS($D518,38))="UL",ISERROR(SEARCH("Rear",INDIRECT(ADDRESS($D518,33)))),ISERROR(SEARCH("Side",INDIRECT(ADDRESS($D518,33))))),INDIRECT(ADDRESS($D518,COLUMN())),0),0),IF($E518&gt;0,IF(AND(INDIRECT(ADDRESS($E518,44))=0,INDIRECT(ADDRESS($E518,38))="UL",ISERROR(SEARCH("Rear",INDIRECT(ADDRESS($E518,33)))),ISERROR(SEARCH("Side",INDIRECT(ADDRESS($E518,33))))),INDIRECT(ADDRESS($E518,COLUMN())),0),0),IF($F518&gt;0,IF(AND(INDIRECT(ADDRESS($F518,44))=0,INDIRECT(ADDRESS($F518,38))="UL",ISERROR(SEARCH("Rear",INDIRECT(ADDRESS($F518,33)))),ISERROR(SEARCH("Side",INDIRECT(ADDRESS($F518,33))))),INDIRECT(ADDRESS($F518,COLUMN())),0),0),IF($G518&gt;0,IF(AND(INDIRECT(ADDRESS($G518,44))=0,INDIRECT(ADDRESS($G518,38))="UL",ISERROR(SEARCH("Rear",INDIRECT(ADDRESS($G518,33)))),ISERROR(SEARCH("Side",INDIRECT(ADDRESS($G518,33))))),INDIRECT(ADDRESS($G518,COLUMN())),0),0),IF($H518&gt;0,IF(AND(INDIRECT(ADDRESS($H518,44))=0,INDIRECT(ADDRESS($H518,38))="UL",ISERROR(SEARCH("Rear",INDIRECT(ADDRESS($H518,33)))),ISERROR(SEARCH("Side",INDIRECT(ADDRESS($H518,33))))),INDIRECT(ADDRESS($H518,COLUMN())),0),0),IF($I518&gt;0,IF(AND(INDIRECT(ADDRESS($I518,44))=0,INDIRECT(ADDRESS($I518,38))="UL",ISERROR(SEARCH("Rear",INDIRECT(ADDRESS($I518,33)))),ISERROR(SEARCH("Side",INDIRECT(ADDRESS($I518,33))))),INDIRECT(ADDRESS($I518,COLUMN())),0),0),IF($J518&gt;0,IF(AND(INDIRECT(ADDRESS($J518,44))=0,INDIRECT(ADDRESS($J518,38))="UL",ISERROR(SEARCH("Rear",INDIRECT(ADDRESS($J518,33)))),ISERROR(SEARCH("Side",INDIRECT(ADDRESS($J518,33))))),INDIRECT(ADDRESS($J518,COLUMN())),0),0),IF($K518&gt;0,IF(AND(INDIRECT(ADDRESS($K518,44))=0,INDIRECT(ADDRESS($K518,38))="UL",ISERROR(SEARCH("Rear",INDIRECT(ADDRESS($K518,33)))),ISERROR(SEARCH("Side",INDIRECT(ADDRESS($K518,33))))),INDIRECT(ADDRESS($K518,COLUMN())),0),0),IF($L518&gt;0,IF(AND(INDIRECT(ADDRESS($L518,44))=0,INDIRECT(ADDRESS($L518,38))="UL",ISERROR(SEARCH("Rear",INDIRECT(ADDRESS($L518,33)))),ISERROR(SEARCH("Side",INDIRECT(ADDRESS($L518,33))))),INDIRECT(ADDRESS($L518,COLUMN())),0),0),IF($M518&gt;0,IF(AND(INDIRECT(ADDRESS($M518,44))=0,INDIRECT(ADDRESS($M518,38))="UL",ISERROR(SEARCH("Rear",INDIRECT(ADDRESS($M518,33)))),ISERROR(SEARCH("Side",INDIRECT(ADDRESS($M518,33))))),INDIRECT(ADDRESS($M518,COLUMN())),0),0))</f>
        <v>1.5555555555555554</v>
      </c>
      <c r="AX518" s="57" cm="1">
        <f t="array" aca="1" ref="AX518" ca="1">SUM(IF($C518&gt;0,IF(AND(INDIRECT(ADDRESS($C518,44))=0,INDIRECT(ADDRESS($C518,38))="UL",ISERROR(SEARCH("Rear",INDIRECT(ADDRESS($C518,33)))),ISERROR(SEARCH("Side",INDIRECT(ADDRESS($C518,33))))),INDIRECT(ADDRESS($C518,COLUMN())),0),0),IF($D518&gt;0,IF(AND(INDIRECT(ADDRESS($D518,44))=0,INDIRECT(ADDRESS($D518,38))="UL",ISERROR(SEARCH("Rear",INDIRECT(ADDRESS($D518,33)))),ISERROR(SEARCH("Side",INDIRECT(ADDRESS($D518,33))))),INDIRECT(ADDRESS($D518,COLUMN())),0),0),IF($E518&gt;0,IF(AND(INDIRECT(ADDRESS($E518,44))=0,INDIRECT(ADDRESS($E518,38))="UL",ISERROR(SEARCH("Rear",INDIRECT(ADDRESS($E518,33)))),ISERROR(SEARCH("Side",INDIRECT(ADDRESS($E518,33))))),INDIRECT(ADDRESS($E518,COLUMN())),0),0),IF($F518&gt;0,IF(AND(INDIRECT(ADDRESS($F518,44))=0,INDIRECT(ADDRESS($F518,38))="UL",ISERROR(SEARCH("Rear",INDIRECT(ADDRESS($F518,33)))),ISERROR(SEARCH("Side",INDIRECT(ADDRESS($F518,33))))),INDIRECT(ADDRESS($F518,COLUMN())),0),0),IF($G518&gt;0,IF(AND(INDIRECT(ADDRESS($G518,44))=0,INDIRECT(ADDRESS($G518,38))="UL",ISERROR(SEARCH("Rear",INDIRECT(ADDRESS($G518,33)))),ISERROR(SEARCH("Side",INDIRECT(ADDRESS($G518,33))))),INDIRECT(ADDRESS($G518,COLUMN())),0),0),IF($H518&gt;0,IF(AND(INDIRECT(ADDRESS($H518,44))=0,INDIRECT(ADDRESS($H518,38))="UL",ISERROR(SEARCH("Rear",INDIRECT(ADDRESS($H518,33)))),ISERROR(SEARCH("Side",INDIRECT(ADDRESS($H518,33))))),INDIRECT(ADDRESS($H518,COLUMN())),0),0),IF($I518&gt;0,IF(AND(INDIRECT(ADDRESS($I518,44))=0,INDIRECT(ADDRESS($I518,38))="UL",ISERROR(SEARCH("Rear",INDIRECT(ADDRESS($I518,33)))),ISERROR(SEARCH("Side",INDIRECT(ADDRESS($I518,33))))),INDIRECT(ADDRESS($I518,COLUMN())),0),0),IF($J518&gt;0,IF(AND(INDIRECT(ADDRESS($J518,44))=0,INDIRECT(ADDRESS($J518,38))="UL",ISERROR(SEARCH("Rear",INDIRECT(ADDRESS($J518,33)))),ISERROR(SEARCH("Side",INDIRECT(ADDRESS($J518,33))))),INDIRECT(ADDRESS($J518,COLUMN())),0),0),IF($K518&gt;0,IF(AND(INDIRECT(ADDRESS($K518,44))=0,INDIRECT(ADDRESS($K518,38))="UL",ISERROR(SEARCH("Rear",INDIRECT(ADDRESS($K518,33)))),ISERROR(SEARCH("Side",INDIRECT(ADDRESS($K518,33))))),INDIRECT(ADDRESS($K518,COLUMN())),0),0),IF($L518&gt;0,IF(AND(INDIRECT(ADDRESS($L518,44))=0,INDIRECT(ADDRESS($L518,38))="UL",ISERROR(SEARCH("Rear",INDIRECT(ADDRESS($L518,33)))),ISERROR(SEARCH("Side",INDIRECT(ADDRESS($L518,33))))),INDIRECT(ADDRESS($L518,COLUMN())),0),0),IF($M518&gt;0,IF(AND(INDIRECT(ADDRESS($M518,44))=0,INDIRECT(ADDRESS($M518,38))="UL",ISERROR(SEARCH("Rear",INDIRECT(ADDRESS($M518,33)))),ISERROR(SEARCH("Side",INDIRECT(ADDRESS($M518,33))))),INDIRECT(ADDRESS($M518,COLUMN())),0),0))</f>
        <v>0</v>
      </c>
      <c r="AY518" s="58">
        <f t="shared" ca="1" si="373"/>
        <v>1.5555555555555554</v>
      </c>
      <c r="AZ518" s="58">
        <f t="shared" ca="1" si="374"/>
        <v>0.74074074074074059</v>
      </c>
      <c r="BA518" s="58" cm="1">
        <f t="array" aca="1" ref="BA518" ca="1">SUM(IF($C518&gt;0,IF(AND(INDIRECT(ADDRESS($C518,44))=0,INDIRECT(ADDRESS($C518,38))="UL"),INDIRECT(ADDRESS($C518,COLUMN())),0),0),IF($D518&gt;0,IF(AND(INDIRECT(ADDRESS($D518,44))=0,INDIRECT(ADDRESS($D518,38))="UL"),INDIRECT(ADDRESS($D518,COLUMN())),0),0),IF($E518&gt;0,IF(AND(INDIRECT(ADDRESS($E518,44))=0,INDIRECT(ADDRESS($E518,38))="UL"),INDIRECT(ADDRESS($E518,COLUMN())),0),0),IF($F518&gt;0,IF(AND(INDIRECT(ADDRESS($F518,44))=0,INDIRECT(ADDRESS($F518,38))="UL"),INDIRECT(ADDRESS($F518,COLUMN())),0),0),IF($G518&gt;0,IF(AND(INDIRECT(ADDRESS($G518,44))=0,INDIRECT(ADDRESS($G518,38))="UL"),INDIRECT(ADDRESS($G518,COLUMN())),0),0),IF($H518&gt;0,IF(AND(INDIRECT(ADDRESS($H518,44))=0,INDIRECT(ADDRESS($H518,38))="UL"),INDIRECT(ADDRESS($H518,COLUMN())),0),0),IF($I518&gt;0,IF(AND(INDIRECT(ADDRESS($I518,44))=0,INDIRECT(ADDRESS($I518,38))="UL"),INDIRECT(ADDRESS($I518,COLUMN())),0),0),IF($J518&gt;0,IF(AND(INDIRECT(ADDRESS($J518,44))=0,INDIRECT(ADDRESS($J518,38))="UL"),INDIRECT(ADDRESS($J518,COLUMN())),0),0),IF($K518&gt;0,IF(AND(INDIRECT(ADDRESS($K518,44))=0,INDIRECT(ADDRESS($K518,38))="UL"),INDIRECT(ADDRESS($K518,COLUMN())),0),0),IF($L518&gt;0,IF(AND(INDIRECT(ADDRESS($L518,44))=0,INDIRECT(ADDRESS($L518,38))="UL"),INDIRECT(ADDRESS($L518,COLUMN())),0),0),IF($M518&gt;0,IF(AND(INDIRECT(ADDRESS($M518,44))=0,INDIRECT(ADDRESS($M518,38))="UL"),INDIRECT(ADDRESS($M518,COLUMN())),0),0))</f>
        <v>0.91640211640211633</v>
      </c>
      <c r="BB518" s="58" cm="1">
        <f t="array" aca="1" ref="BB518" ca="1">SUM(IF($C518&gt;0,IF(AND(INDIRECT(ADDRESS($C518,44))=0,INDIRECT(ADDRESS($C518,38))="UL"),INDIRECT(ADDRESS($C518,COLUMN())),0),0),IF($D518&gt;0,IF(AND(INDIRECT(ADDRESS($D518,44))=0,INDIRECT(ADDRESS($D518,38))="UL"),INDIRECT(ADDRESS($D518,COLUMN())),0),0),IF($E518&gt;0,IF(AND(INDIRECT(ADDRESS($E518,44))=0,INDIRECT(ADDRESS($E518,38))="UL"),INDIRECT(ADDRESS($E518,COLUMN())),0),0),IF($F518&gt;0,IF(AND(INDIRECT(ADDRESS($F518,44))=0,INDIRECT(ADDRESS($F518,38))="UL"),INDIRECT(ADDRESS($F518,COLUMN())),0),0),IF($G518&gt;0,IF(AND(INDIRECT(ADDRESS($G518,44))=0,INDIRECT(ADDRESS($G518,38))="UL"),INDIRECT(ADDRESS($G518,COLUMN())),0),0),IF($H518&gt;0,IF(AND(INDIRECT(ADDRESS($H518,44))=0,INDIRECT(ADDRESS($H518,38))="UL"),INDIRECT(ADDRESS($H518,COLUMN())),0),0),IF($I518&gt;0,IF(AND(INDIRECT(ADDRESS($I518,44))=0,INDIRECT(ADDRESS($I518,38))="UL"),INDIRECT(ADDRESS($I518,COLUMN())),0),0),IF($J518&gt;0,IF(AND(INDIRECT(ADDRESS($J518,44))=0,INDIRECT(ADDRESS($J518,38))="UL"),INDIRECT(ADDRESS($J518,COLUMN())),0),0),IF($K518&gt;0,IF(AND(INDIRECT(ADDRESS($K518,44))=0,INDIRECT(ADDRESS($K518,38))="UL"),INDIRECT(ADDRESS($K518,COLUMN())),0),0),IF($L518&gt;0,IF(AND(INDIRECT(ADDRESS($L518,44))=0,INDIRECT(ADDRESS($L518,38))="UL"),INDIRECT(ADDRESS($L518,COLUMN())),0),0),IF($M518&gt;0,IF(AND(INDIRECT(ADDRESS($M518,44))=0,INDIRECT(ADDRESS($M518,38))="UL"),INDIRECT(ADDRESS($M518,COLUMN())),0),0))</f>
        <v>0.36952380952380948</v>
      </c>
      <c r="BC518" s="58" cm="1">
        <f t="array" aca="1" ref="BC518" ca="1">SUM(IF($C518&gt;0,IF(AND(INDIRECT(ADDRESS($C518,44))=0,INDIRECT(ADDRESS($C518,38))="UL"),INDIRECT(ADDRESS($C518,COLUMN())),0),0),IF($D518&gt;0,IF(AND(INDIRECT(ADDRESS($D518,44))=0,INDIRECT(ADDRESS($D518,38))="UL"),INDIRECT(ADDRESS($D518,COLUMN())),0),0),IF($E518&gt;0,IF(AND(INDIRECT(ADDRESS($E518,44))=0,INDIRECT(ADDRESS($E518,38))="UL"),INDIRECT(ADDRESS($E518,COLUMN())),0),0),IF($F518&gt;0,IF(AND(INDIRECT(ADDRESS($F518,44))=0,INDIRECT(ADDRESS($F518,38))="UL"),INDIRECT(ADDRESS($F518,COLUMN())),0),0),IF($G518&gt;0,IF(AND(INDIRECT(ADDRESS($G518,44))=0,INDIRECT(ADDRESS($G518,38))="UL"),INDIRECT(ADDRESS($G518,COLUMN())),0),0),IF($H518&gt;0,IF(AND(INDIRECT(ADDRESS($H518,44))=0,INDIRECT(ADDRESS($H518,38))="UL"),INDIRECT(ADDRESS($H518,COLUMN())),0),0),IF($I518&gt;0,IF(AND(INDIRECT(ADDRESS($I518,44))=0,INDIRECT(ADDRESS($I518,38))="UL"),INDIRECT(ADDRESS($I518,COLUMN())),0),0),IF($J518&gt;0,IF(AND(INDIRECT(ADDRESS($J518,44))=0,INDIRECT(ADDRESS($J518,38))="UL"),INDIRECT(ADDRESS($J518,COLUMN())),0),0),IF($K518&gt;0,IF(AND(INDIRECT(ADDRESS($K518,44))=0,INDIRECT(ADDRESS($K518,38))="UL"),INDIRECT(ADDRESS($K518,COLUMN())),0),0),IF($L518&gt;0,IF(AND(INDIRECT(ADDRESS($L518,44))=0,INDIRECT(ADDRESS($L518,38))="UL"),INDIRECT(ADDRESS($L518,COLUMN())),0),0),IF($M518&gt;0,IF(AND(INDIRECT(ADDRESS($M518,44))=0,INDIRECT(ADDRESS($M518,38))="UL"),INDIRECT(ADDRESS($M518,COLUMN())),0),0))</f>
        <v>0.38095238095238093</v>
      </c>
      <c r="BD518" s="58" cm="1">
        <f t="array" aca="1" ref="BD518" ca="1">SUM(IF($C518&gt;0,IF(AND(INDIRECT(ADDRESS($C518,44))=0,INDIRECT(ADDRESS($C518,38))="UL"),INDIRECT(ADDRESS($C518,COLUMN())),0),0),IF($D518&gt;0,IF(AND(INDIRECT(ADDRESS($D518,44))=0,INDIRECT(ADDRESS($D518,38))="UL"),INDIRECT(ADDRESS($D518,COLUMN())),0),0),IF($E518&gt;0,IF(AND(INDIRECT(ADDRESS($E518,44))=0,INDIRECT(ADDRESS($E518,38))="UL"),INDIRECT(ADDRESS($E518,COLUMN())),0),0),IF($F518&gt;0,IF(AND(INDIRECT(ADDRESS($F518,44))=0,INDIRECT(ADDRESS($F518,38))="UL"),INDIRECT(ADDRESS($F518,COLUMN())),0),0),IF($G518&gt;0,IF(AND(INDIRECT(ADDRESS($G518,44))=0,INDIRECT(ADDRESS($G518,38))="UL"),INDIRECT(ADDRESS($G518,COLUMN())),0),0),IF($H518&gt;0,IF(AND(INDIRECT(ADDRESS($H518,44))=0,INDIRECT(ADDRESS($H518,38))="UL"),INDIRECT(ADDRESS($H518,COLUMN())),0),0),IF($I518&gt;0,IF(AND(INDIRECT(ADDRESS($I518,44))=0,INDIRECT(ADDRESS($I518,38))="UL"),INDIRECT(ADDRESS($I518,COLUMN())),0),0),IF($J518&gt;0,IF(AND(INDIRECT(ADDRESS($J518,44))=0,INDIRECT(ADDRESS($J518,38))="UL"),INDIRECT(ADDRESS($J518,COLUMN())),0),0),IF($K518&gt;0,IF(AND(INDIRECT(ADDRESS($K518,44))=0,INDIRECT(ADDRESS($K518,38))="UL"),INDIRECT(ADDRESS($K518,COLUMN())),0),0),IF($L518&gt;0,IF(AND(INDIRECT(ADDRESS($L518,44))=0,INDIRECT(ADDRESS($L518,38))="UL"),INDIRECT(ADDRESS($L518,COLUMN())),0),0),IF($M518&gt;0,IF(AND(INDIRECT(ADDRESS($M518,44))=0,INDIRECT(ADDRESS($M518,38))="UL"),INDIRECT(ADDRESS($M518,COLUMN())),0),0))</f>
        <v>0.95068783068783069</v>
      </c>
      <c r="BE518" s="57">
        <f t="shared" ca="1" si="375"/>
        <v>0.36952380952380948</v>
      </c>
      <c r="BF518" s="57" cm="1">
        <f t="array" aca="1" ref="BF518" ca="1">SUM(IF($C518&gt;0,IF(INDIRECT(ADDRESS($C518,45))=1,INDIRECT(ADDRESS($C518,52))*INDIRECT(ADDRESS($C518,42))/5,0),0), IF($D518&gt;0,IF(INDIRECT(ADDRESS($D518,45))=1,INDIRECT(ADDRESS($D518,52))*INDIRECT(ADDRESS($D518,42))/5,0),0), IF($E518&gt;0,IF(INDIRECT(ADDRESS($E518,45))=1,INDIRECT(ADDRESS($E518,52))*INDIRECT(ADDRESS($E518,42))/5,0),0), IF($F518&gt;0,IF(INDIRECT(ADDRESS($F518,45))=1,INDIRECT(ADDRESS($F518,52))*INDIRECT(ADDRESS($F518,42))/5,0),0), IF($G518&gt;0,IF(INDIRECT(ADDRESS($G518,45))=1,INDIRECT(ADDRESS($G518,52))*INDIRECT(ADDRESS($G518,42))/5,0),0), IF($H518&gt;0,IF(INDIRECT(ADDRESS($H518,45))=1,INDIRECT(ADDRESS($H518,52))*INDIRECT(ADDRESS($H518,42))/5,0),0)
)*$BF$296/100</f>
        <v>6.6666666666666666E-2</v>
      </c>
      <c r="BG518" s="19"/>
      <c r="BH518" s="57" cm="1">
        <f t="array" aca="1" ref="BH518" ca="1">SUM(IF($C518&gt;0,IF(AND(INDIRECT(ADDRESS($C518,44))=0,INDIRECT(ADDRESS($C518,38))&lt;&gt;"UL"),INDIRECT(ADDRESS($C518,COLUMN()-12)),0),0), IF($D518&gt;0,IF(AND(INDIRECT(ADDRESS($D518,44))=0,INDIRECT(ADDRESS($D518,38))&lt;&gt;"UL"),INDIRECT(ADDRESS($D518,COLUMN()-12)),0),0), IF($E518&gt;0,IF(AND(INDIRECT(ADDRESS($E518,44))=0,INDIRECT(ADDRESS($E518,38))&lt;&gt;"UL"),INDIRECT(ADDRESS($E518,COLUMN()-12)),0),0), IF($F518&gt;0,IF(AND(INDIRECT(ADDRESS($F518,44))=0,INDIRECT(ADDRESS($F518,38))&lt;&gt;"UL"),INDIRECT(ADDRESS($F518,COLUMN()-12)),0),0), IF($G518&gt;0,IF(AND(INDIRECT(ADDRESS($G518,44))=0,INDIRECT(ADDRESS($G518,38))&lt;&gt;"UL"),INDIRECT(ADDRESS($G518,COLUMN()-12)),0),0), IF($H518&gt;0,IF(AND(INDIRECT(ADDRESS($H518,44))=0,INDIRECT(ADDRESS($H518,38))&lt;&gt;"UL"),INDIRECT(ADDRESS($H518,COLUMN()-12)),0),0), IF($I518&gt;0,IF(AND(INDIRECT(ADDRESS($I518,44))=0,INDIRECT(ADDRESS($I518,38))&lt;&gt;"UL"),INDIRECT(ADDRESS($I518,COLUMN()-12)),0),0), IF($J518&gt;0,IF(AND(INDIRECT(ADDRESS($J518,44))=0,INDIRECT(ADDRESS($J518,38))&lt;&gt;"UL"),INDIRECT(ADDRESS($J518,COLUMN()-12)),0),0), IF($K518&gt;0,IF(AND(INDIRECT(ADDRESS($K518,44))=0,INDIRECT(ADDRESS($K518,38))&lt;&gt;"UL"),INDIRECT(ADDRESS($K518,COLUMN()-12)),0),0), IF($L518&gt;0,IF(AND(INDIRECT(ADDRESS($L518,44))=0,INDIRECT(ADDRESS($L518,38))&lt;&gt;"UL"),INDIRECT(ADDRESS($L518,COLUMN()-12)),0),0), IF($M518&gt;0,IF(AND(INDIRECT(ADDRESS($M518,44))=0,INDIRECT(ADDRESS($M518,38))&lt;&gt;"UL"),INDIRECT(ADDRESS($M518,COLUMN()-12)),0),0))</f>
        <v>0</v>
      </c>
      <c r="BI518" s="57" cm="1">
        <f t="array" aca="1" ref="BI518" ca="1">SUM(IF($C518&gt;0,IF(AND(INDIRECT(ADDRESS($C518,44))=0,INDIRECT(ADDRESS($C518,38))&lt;&gt;"UL"),INDIRECT(ADDRESS($C518,COLUMN()-12)),0),0), IF($D518&gt;0,IF(AND(INDIRECT(ADDRESS($D518,44))=0,INDIRECT(ADDRESS($D518,38))&lt;&gt;"UL"),INDIRECT(ADDRESS($D518,COLUMN()-12)),0),0), IF($E518&gt;0,IF(AND(INDIRECT(ADDRESS($E518,44))=0,INDIRECT(ADDRESS($E518,38))&lt;&gt;"UL"),INDIRECT(ADDRESS($E518,COLUMN()-12)),0),0), IF($F518&gt;0,IF(AND(INDIRECT(ADDRESS($F518,44))=0,INDIRECT(ADDRESS($F518,38))&lt;&gt;"UL"),INDIRECT(ADDRESS($F518,COLUMN()-12)),0),0), IF($G518&gt;0,IF(AND(INDIRECT(ADDRESS($G518,44))=0,INDIRECT(ADDRESS($G518,38))&lt;&gt;"UL"),INDIRECT(ADDRESS($G518,COLUMN()-12)),0),0), IF($H518&gt;0,IF(AND(INDIRECT(ADDRESS($H518,44))=0,INDIRECT(ADDRESS($H518,38))&lt;&gt;"UL"),INDIRECT(ADDRESS($H518,COLUMN()-12)),0),0), IF($I518&gt;0,IF(AND(INDIRECT(ADDRESS($I518,44))=0,INDIRECT(ADDRESS($I518,38))&lt;&gt;"UL"),INDIRECT(ADDRESS($I518,COLUMN()-12)),0),0), IF($J518&gt;0,IF(AND(INDIRECT(ADDRESS($J518,44))=0,INDIRECT(ADDRESS($J518,38))&lt;&gt;"UL"),INDIRECT(ADDRESS($J518,COLUMN()-12)),0),0), IF($K518&gt;0,IF(AND(INDIRECT(ADDRESS($K518,44))=0,INDIRECT(ADDRESS($K518,38))&lt;&gt;"UL"),INDIRECT(ADDRESS($K518,COLUMN()-12)),0),0), IF($L518&gt;0,IF(AND(INDIRECT(ADDRESS($L518,44))=0,INDIRECT(ADDRESS($L518,38))&lt;&gt;"UL"),INDIRECT(ADDRESS($L518,COLUMN()-12)),0),0), IF($M518&gt;0,IF(AND(INDIRECT(ADDRESS($M518,44))=0,INDIRECT(ADDRESS($M518,38))&lt;&gt;"UL"),INDIRECT(ADDRESS($M518,COLUMN()-12)),0),0))</f>
        <v>0</v>
      </c>
      <c r="BJ518" s="57" cm="1">
        <f t="array" aca="1" ref="BJ518" ca="1">SUM(IF($C518&gt;0,IF(AND(INDIRECT(ADDRESS($C518,44))=0,INDIRECT(ADDRESS($C518,38))&lt;&gt;"UL"),INDIRECT(ADDRESS($C518,COLUMN()-12)),0),0), IF($D518&gt;0,IF(AND(INDIRECT(ADDRESS($D518,44))=0,INDIRECT(ADDRESS($D518,38))&lt;&gt;"UL"),INDIRECT(ADDRESS($D518,COLUMN()-12)),0),0), IF($E518&gt;0,IF(AND(INDIRECT(ADDRESS($E518,44))=0,INDIRECT(ADDRESS($E518,38))&lt;&gt;"UL"),INDIRECT(ADDRESS($E518,COLUMN()-12)),0),0), IF($F518&gt;0,IF(AND(INDIRECT(ADDRESS($F518,44))=0,INDIRECT(ADDRESS($F518,38))&lt;&gt;"UL"),INDIRECT(ADDRESS($F518,COLUMN()-12)),0),0), IF($G518&gt;0,IF(AND(INDIRECT(ADDRESS($G518,44))=0,INDIRECT(ADDRESS($G518,38))&lt;&gt;"UL"),INDIRECT(ADDRESS($G518,COLUMN()-12)),0),0), IF($H518&gt;0,IF(AND(INDIRECT(ADDRESS($H518,44))=0,INDIRECT(ADDRESS($H518,38))&lt;&gt;"UL"),INDIRECT(ADDRESS($H518,COLUMN()-12)),0),0), IF($I518&gt;0,IF(AND(INDIRECT(ADDRESS($I518,44))=0,INDIRECT(ADDRESS($I518,38))&lt;&gt;"UL"),INDIRECT(ADDRESS($I518,COLUMN()-12)),0),0), IF($J518&gt;0,IF(AND(INDIRECT(ADDRESS($J518,44))=0,INDIRECT(ADDRESS($J518,38))&lt;&gt;"UL"),INDIRECT(ADDRESS($J518,COLUMN()-12)),0),0), IF($K518&gt;0,IF(AND(INDIRECT(ADDRESS($K518,44))=0,INDIRECT(ADDRESS($K518,38))&lt;&gt;"UL"),INDIRECT(ADDRESS($K518,COLUMN()-12)),0),0), IF($L518&gt;0,IF(AND(INDIRECT(ADDRESS($L518,44))=0,INDIRECT(ADDRESS($L518,38))&lt;&gt;"UL"),INDIRECT(ADDRESS($L518,COLUMN()-12)),0),0), IF($M518&gt;0,IF(AND(INDIRECT(ADDRESS($M518,44))=0,INDIRECT(ADDRESS($M518,38))&lt;&gt;"UL"),INDIRECT(ADDRESS($M518,COLUMN()-12)),0),0))</f>
        <v>0</v>
      </c>
      <c r="BK518" s="57">
        <f t="shared" ca="1" si="376"/>
        <v>0</v>
      </c>
      <c r="BL518" s="58">
        <f t="shared" ca="1" si="377"/>
        <v>0</v>
      </c>
      <c r="BM518" s="57" cm="1">
        <f t="array" aca="1" ref="BM518" ca="1">SUM(IF($C518&gt;0,IF(AND(INDIRECT(ADDRESS($C518,44))=0,INDIRECT(ADDRESS($C518,38))&lt;&gt;"UL"),INDIRECT(ADDRESS($C518,COLUMN()-12)),0),0), IF($D518&gt;0,IF(AND(INDIRECT(ADDRESS($D518,44))=0,INDIRECT(ADDRESS($D518,38))&lt;&gt;"UL"),INDIRECT(ADDRESS($D518,COLUMN()-12)),0),0), IF($E518&gt;0,IF(AND(INDIRECT(ADDRESS($E518,44))=0,INDIRECT(ADDRESS($E518,38))&lt;&gt;"UL"),INDIRECT(ADDRESS($E518,COLUMN()-12)),0),0), IF($F518&gt;0,IF(AND(INDIRECT(ADDRESS($F518,44))=0,INDIRECT(ADDRESS($F518,38))&lt;&gt;"UL"),INDIRECT(ADDRESS($F518,COLUMN()-12)),0),0), IF($G518&gt;0,IF(AND(INDIRECT(ADDRESS($G518,44))=0,INDIRECT(ADDRESS($G518,38))&lt;&gt;"UL"),INDIRECT(ADDRESS($G518,COLUMN()-12)),0),0), IF($H518&gt;0,IF(AND(INDIRECT(ADDRESS($H518,44))=0,INDIRECT(ADDRESS($H518,38))&lt;&gt;"UL"),INDIRECT(ADDRESS($H518,COLUMN()-12)),0),0), IF($I518&gt;0,IF(AND(INDIRECT(ADDRESS($I518,44))=0,INDIRECT(ADDRESS($I518,38))&lt;&gt;"UL"),INDIRECT(ADDRESS($I518,COLUMN()-12)),0),0), IF($J518&gt;0,IF(AND(INDIRECT(ADDRESS($J518,44))=0,INDIRECT(ADDRESS($J518,38))&lt;&gt;"UL"),INDIRECT(ADDRESS($J518,COLUMN()-12)),0),0), IF($K518&gt;0,IF(AND(INDIRECT(ADDRESS($K518,44))=0,INDIRECT(ADDRESS($K518,38))&lt;&gt;"UL"),INDIRECT(ADDRESS($K518,COLUMN()-11)),0),0), IF($L518&gt;0,IF(AND(INDIRECT(ADDRESS($L518,44))=0,INDIRECT(ADDRESS($L518,38))&lt;&gt;"UL"),INDIRECT(ADDRESS($L518,COLUMN()-11)),0),0), IF($M518&gt;0,IF(AND(INDIRECT(ADDRESS($M518,44))=0,INDIRECT(ADDRESS($M518,38))&lt;&gt;"UL"),INDIRECT(ADDRESS($M518,COLUMN()-11)),0),0))</f>
        <v>0</v>
      </c>
      <c r="BN518" s="57" cm="1">
        <f t="array" aca="1" ref="BN518" ca="1">SUM(IF($C518&gt;0,IF(AND(INDIRECT(ADDRESS($C518,44))=0,INDIRECT(ADDRESS($C518,38))&lt;&gt;"UL"),INDIRECT(ADDRESS($C518,COLUMN()-12)),0),0), IF($D518&gt;0,IF(AND(INDIRECT(ADDRESS($D518,44))=0,INDIRECT(ADDRESS($D518,38))&lt;&gt;"UL"),INDIRECT(ADDRESS($D518,COLUMN()-12)),0),0), IF($E518&gt;0,IF(AND(INDIRECT(ADDRESS($E518,44))=0,INDIRECT(ADDRESS($E518,38))&lt;&gt;"UL"),INDIRECT(ADDRESS($E518,COLUMN()-12)),0),0), IF($F518&gt;0,IF(AND(INDIRECT(ADDRESS($F518,44))=0,INDIRECT(ADDRESS($F518,38))&lt;&gt;"UL"),INDIRECT(ADDRESS($F518,COLUMN()-12)),0),0), IF($G518&gt;0,IF(AND(INDIRECT(ADDRESS($G518,44))=0,INDIRECT(ADDRESS($G518,38))&lt;&gt;"UL"),INDIRECT(ADDRESS($G518,COLUMN()-12)),0),0), IF($H518&gt;0,IF(AND(INDIRECT(ADDRESS($H518,44))=0,INDIRECT(ADDRESS($H518,38))&lt;&gt;"UL"),INDIRECT(ADDRESS($H518,COLUMN()-12)),0),0), IF($I518&gt;0,IF(AND(INDIRECT(ADDRESS($I518,44))=0,INDIRECT(ADDRESS($I518,38))&lt;&gt;"UL"),INDIRECT(ADDRESS($I518,COLUMN()-12)),0),0), IF($J518&gt;0,IF(AND(INDIRECT(ADDRESS($J518,44))=0,INDIRECT(ADDRESS($J518,38))&lt;&gt;"UL"),INDIRECT(ADDRESS($J518,COLUMN()-12)),0),0), IF($K518&gt;0,IF(AND(INDIRECT(ADDRESS($K518,44))=0,INDIRECT(ADDRESS($K518,38))&lt;&gt;"UL"),INDIRECT(ADDRESS($K518,COLUMN()-11)),0),0), IF($L518&gt;0,IF(AND(INDIRECT(ADDRESS($L518,44))=0,INDIRECT(ADDRESS($L518,38))&lt;&gt;"UL"),INDIRECT(ADDRESS($L518,COLUMN()-11)),0),0), IF($M518&gt;0,IF(AND(INDIRECT(ADDRESS($M518,44))=0,INDIRECT(ADDRESS($M518,38))&lt;&gt;"UL"),INDIRECT(ADDRESS($M518,COLUMN()-11)),0),0))</f>
        <v>0</v>
      </c>
      <c r="BO518" s="57" cm="1">
        <f t="array" aca="1" ref="BO518" ca="1">SUM(IF($C518&gt;0,IF(AND(INDIRECT(ADDRESS($C518,44))=0,INDIRECT(ADDRESS($C518,38))&lt;&gt;"UL"),INDIRECT(ADDRESS($C518,COLUMN()-12)),0),0), IF($D518&gt;0,IF(AND(INDIRECT(ADDRESS($D518,44))=0,INDIRECT(ADDRESS($D518,38))&lt;&gt;"UL"),INDIRECT(ADDRESS($D518,COLUMN()-12)),0),0), IF($E518&gt;0,IF(AND(INDIRECT(ADDRESS($E518,44))=0,INDIRECT(ADDRESS($E518,38))&lt;&gt;"UL"),INDIRECT(ADDRESS($E518,COLUMN()-12)),0),0), IF($F518&gt;0,IF(AND(INDIRECT(ADDRESS($F518,44))=0,INDIRECT(ADDRESS($F518,38))&lt;&gt;"UL"),INDIRECT(ADDRESS($F518,COLUMN()-12)),0),0), IF($G518&gt;0,IF(AND(INDIRECT(ADDRESS($G518,44))=0,INDIRECT(ADDRESS($G518,38))&lt;&gt;"UL"),INDIRECT(ADDRESS($G518,COLUMN()-12)),0),0), IF($H518&gt;0,IF(AND(INDIRECT(ADDRESS($H518,44))=0,INDIRECT(ADDRESS($H518,38))&lt;&gt;"UL"),INDIRECT(ADDRESS($H518,COLUMN()-12)),0),0), IF($I518&gt;0,IF(AND(INDIRECT(ADDRESS($I518,44))=0,INDIRECT(ADDRESS($I518,38))&lt;&gt;"UL"),INDIRECT(ADDRESS($I518,COLUMN()-12)),0),0), IF($J518&gt;0,IF(AND(INDIRECT(ADDRESS($J518,44))=0,INDIRECT(ADDRESS($J518,38))&lt;&gt;"UL"),INDIRECT(ADDRESS($J518,COLUMN()-12)),0),0), IF($K518&gt;0,IF(AND(INDIRECT(ADDRESS($K518,44))=0,INDIRECT(ADDRESS($K518,38))&lt;&gt;"UL"),INDIRECT(ADDRESS($K518,COLUMN()-11)),0),0), IF($L518&gt;0,IF(AND(INDIRECT(ADDRESS($L518,44))=0,INDIRECT(ADDRESS($L518,38))&lt;&gt;"UL"),INDIRECT(ADDRESS($L518,COLUMN()-11)),0),0), IF($M518&gt;0,IF(AND(INDIRECT(ADDRESS($M518,44))=0,INDIRECT(ADDRESS($M518,38))&lt;&gt;"UL"),INDIRECT(ADDRESS($M518,COLUMN()-11)),0),0))</f>
        <v>0</v>
      </c>
      <c r="BP518" s="57" cm="1">
        <f t="array" aca="1" ref="BP518" ca="1">SUM(IF($C518&gt;0,IF(AND(INDIRECT(ADDRESS($C518,44))=0,INDIRECT(ADDRESS($C518,38))&lt;&gt;"UL"),INDIRECT(ADDRESS($C518,COLUMN()-12)),0),0), IF($D518&gt;0,IF(AND(INDIRECT(ADDRESS($D518,44))=0,INDIRECT(ADDRESS($D518,38))&lt;&gt;"UL"),INDIRECT(ADDRESS($D518,COLUMN()-12)),0),0), IF($E518&gt;0,IF(AND(INDIRECT(ADDRESS($E518,44))=0,INDIRECT(ADDRESS($E518,38))&lt;&gt;"UL"),INDIRECT(ADDRESS($E518,COLUMN()-12)),0),0), IF($F518&gt;0,IF(AND(INDIRECT(ADDRESS($F518,44))=0,INDIRECT(ADDRESS($F518,38))&lt;&gt;"UL"),INDIRECT(ADDRESS($F518,COLUMN()-12)),0),0), IF($G518&gt;0,IF(AND(INDIRECT(ADDRESS($G518,44))=0,INDIRECT(ADDRESS($G518,38))&lt;&gt;"UL"),INDIRECT(ADDRESS($G518,COLUMN()-12)),0),0), IF($H518&gt;0,IF(AND(INDIRECT(ADDRESS($H518,44))=0,INDIRECT(ADDRESS($H518,38))&lt;&gt;"UL"),INDIRECT(ADDRESS($H518,COLUMN()-12)),0),0), IF($I518&gt;0,IF(AND(INDIRECT(ADDRESS($I518,44))=0,INDIRECT(ADDRESS($I518,38))&lt;&gt;"UL"),INDIRECT(ADDRESS($I518,COLUMN()-12)),0),0), IF($J518&gt;0,IF(AND(INDIRECT(ADDRESS($J518,44))=0,INDIRECT(ADDRESS($J518,38))&lt;&gt;"UL"),INDIRECT(ADDRESS($J518,COLUMN()-12)),0),0), IF($K518&gt;0,IF(AND(INDIRECT(ADDRESS($K518,44))=0,INDIRECT(ADDRESS($K518,38))&lt;&gt;"UL"),INDIRECT(ADDRESS($K518,COLUMN()-11)),0),0), IF($L518&gt;0,IF(AND(INDIRECT(ADDRESS($L518,44))=0,INDIRECT(ADDRESS($L518,38))&lt;&gt;"UL"),INDIRECT(ADDRESS($L518,COLUMN()-11)),0),0), IF($M518&gt;0,IF(AND(INDIRECT(ADDRESS($M518,44))=0,INDIRECT(ADDRESS($M518,38))&lt;&gt;"UL"),INDIRECT(ADDRESS($M518,COLUMN()-11)),0),0))</f>
        <v>0</v>
      </c>
      <c r="BQ518" s="57">
        <f t="shared" ca="1" si="378"/>
        <v>0</v>
      </c>
      <c r="BR518" s="161">
        <f t="shared" ca="1" si="379"/>
        <v>69.414492700017433</v>
      </c>
      <c r="BS518" s="59"/>
      <c r="BT518" s="56">
        <f t="shared" ca="1" si="389"/>
        <v>3.4109831565715352</v>
      </c>
      <c r="BU518" s="63">
        <f t="shared" ca="1" si="380"/>
        <v>9.2188733961392849E-2</v>
      </c>
      <c r="BV518" s="57" t="s">
        <v>34</v>
      </c>
      <c r="BW518" s="57" cm="1">
        <f t="array" aca="1" ref="BW518" ca="1">SUM(IF($C518&gt;0,IF(AND(INDIRECT(ADDRESS($C518,44))=0,INDIRECT(ADDRESS($C518,38))="UL",ISERROR(SEARCH("Rear",INDIRECT(ADDRESS($C518,33)))),ISERROR(SEARCH("Side",INDIRECT(ADDRESS($C518,33))))),INDIRECT(ADDRESS($C518,COLUMN())),0),0),IF($D518&gt;0,IF(AND(INDIRECT(ADDRESS($D518,44))=0,INDIRECT(ADDRESS($D518,38))="UL",ISERROR(SEARCH("Rear",INDIRECT(ADDRESS($D518,33)))),ISERROR(SEARCH("Side",INDIRECT(ADDRESS($D518,33))))),INDIRECT(ADDRESS($D518,COLUMN())),0),0),IF($E518&gt;0,IF(AND(INDIRECT(ADDRESS($E518,44))=0,INDIRECT(ADDRESS($E518,38))="UL",ISERROR(SEARCH("Rear",INDIRECT(ADDRESS($E518,33)))),ISERROR(SEARCH("Side",INDIRECT(ADDRESS($E518,33))))),INDIRECT(ADDRESS($E518,COLUMN())),0),0),IF($F518&gt;0,IF(AND(INDIRECT(ADDRESS($F518,44))=0,INDIRECT(ADDRESS($F518,38))="UL",ISERROR(SEARCH("Rear",INDIRECT(ADDRESS($F518,33)))),ISERROR(SEARCH("Side",INDIRECT(ADDRESS($F518,33))))),INDIRECT(ADDRESS($F518,COLUMN())),0),0),IF($G518&gt;0,IF(AND(INDIRECT(ADDRESS($G518,44))=0,INDIRECT(ADDRESS($G518,38))="UL",ISERROR(SEARCH("Rear",INDIRECT(ADDRESS($G518,33)))),ISERROR(SEARCH("Side",INDIRECT(ADDRESS($G518,33))))),INDIRECT(ADDRESS($G518,COLUMN())),0),0),IF($H518&gt;0,IF(AND(INDIRECT(ADDRESS($H518,44))=0,INDIRECT(ADDRESS($H518,38))="UL",ISERROR(SEARCH("Rear",INDIRECT(ADDRESS($H518,33)))),ISERROR(SEARCH("Side",INDIRECT(ADDRESS($H518,33))))),INDIRECT(ADDRESS($H518,COLUMN())),0),0),IF($I518&gt;0,IF(AND(INDIRECT(ADDRESS($I518,44))=0,INDIRECT(ADDRESS($I518,38))="UL",ISERROR(SEARCH("Rear",INDIRECT(ADDRESS($I518,33)))),ISERROR(SEARCH("Side",INDIRECT(ADDRESS($I518,33))))),INDIRECT(ADDRESS($I518,COLUMN())),0),0),IF($J518&gt;0,IF(AND(INDIRECT(ADDRESS($J518,44))=0,INDIRECT(ADDRESS($J518,38))="UL",ISERROR(SEARCH("Rear",INDIRECT(ADDRESS($J518,33)))),ISERROR(SEARCH("Side",INDIRECT(ADDRESS($J518,33))))),INDIRECT(ADDRESS($J518,COLUMN())),0),0),IF($K518&gt;0,IF(AND(INDIRECT(ADDRESS($K518,44))=0,INDIRECT(ADDRESS($K518,38))="UL",ISERROR(SEARCH("Rear",INDIRECT(ADDRESS($K518,33)))),ISERROR(SEARCH("Side",INDIRECT(ADDRESS($K518,33))))),INDIRECT(ADDRESS($K518,COLUMN())),0),0),IF($L518&gt;0,IF(AND(INDIRECT(ADDRESS($L518,44))=0,INDIRECT(ADDRESS($L518,38))="UL",ISERROR(SEARCH("Rear",INDIRECT(ADDRESS($L518,33)))),ISERROR(SEARCH("Side",INDIRECT(ADDRESS($L518,33))))),INDIRECT(ADDRESS($L518,COLUMN())),0),0),IF($M518&gt;0,IF(AND(INDIRECT(ADDRESS($M518,44))=0,INDIRECT(ADDRESS($M518,38))="UL",ISERROR(SEARCH("Rear",INDIRECT(ADDRESS($M518,33)))),ISERROR(SEARCH("Side",INDIRECT(ADDRESS($M518,33))))),INDIRECT(ADDRESS($M518,COLUMN())),0),0))</f>
        <v>0.88888888888888884</v>
      </c>
      <c r="BX518" s="57">
        <f t="shared" ca="1" si="381"/>
        <v>0.88888888888888884</v>
      </c>
      <c r="BY518" s="57" cm="1">
        <f t="array" aca="1" ref="BY518" ca="1">SUM(IF($C518&gt;0,IF(AND(INDIRECT(ADDRESS($C518,44))=0,INDIRECT(ADDRESS($C518,38))="UL"),INDIRECT(ADDRESS($C518,COLUMN())),0),0),IF($D518&gt;0,IF(AND(INDIRECT(ADDRESS($D518,44))=0,INDIRECT(ADDRESS($D518,38))="UL"),INDIRECT(ADDRESS($D518,COLUMN())),0),0),IF($E518&gt;0,IF(AND(INDIRECT(ADDRESS($E518,44))=0,INDIRECT(ADDRESS($E518,38))="UL"),INDIRECT(ADDRESS($E518,COLUMN())),0),0),IF($F518&gt;0,IF(AND(INDIRECT(ADDRESS($F518,44))=0,INDIRECT(ADDRESS($F518,38))="UL"),INDIRECT(ADDRESS($F518,COLUMN())),0),0),IF($G518&gt;0,IF(AND(INDIRECT(ADDRESS($G518,44))=0,INDIRECT(ADDRESS($G518,38))="UL"),INDIRECT(ADDRESS($G518,COLUMN())),0),0),IF($H518&gt;0,IF(AND(INDIRECT(ADDRESS($H518,44))=0,INDIRECT(ADDRESS($H518,38))="UL"),INDIRECT(ADDRESS($H518,COLUMN())),0),0),IF($I518&gt;0,IF(AND(INDIRECT(ADDRESS($I518,44))=0,INDIRECT(ADDRESS($I518,38))="UL"),INDIRECT(ADDRESS($I518,COLUMN())),0),0),IF($J518&gt;0,IF(AND(INDIRECT(ADDRESS($J518,44))=0,INDIRECT(ADDRESS($J518,38))="UL"),INDIRECT(ADDRESS($J518,COLUMN())),0),0),IF($K518&gt;0,IF(AND(INDIRECT(ADDRESS($K518,44))=0,INDIRECT(ADDRESS($K518,38))="UL"),INDIRECT(ADDRESS($K518,COLUMN())),0),0),IF($L518&gt;0,IF(AND(INDIRECT(ADDRESS($L518,44))=0,INDIRECT(ADDRESS($L518,38))="UL"),INDIRECT(ADDRESS($L518,COLUMN())),0),0),IF($M518&gt;0,IF(AND(INDIRECT(ADDRESS($M518,44))=0,INDIRECT(ADDRESS($M518,38))="UL"),INDIRECT(ADDRESS($M518,COLUMN())),0),0))</f>
        <v>0.54814814814814805</v>
      </c>
      <c r="BZ518" s="57" cm="1">
        <f t="array" aca="1" ref="BZ518" ca="1">SUM(IF($C518&gt;0,IF(AND(INDIRECT(ADDRESS($C518,44))=0,INDIRECT(ADDRESS($C518,38))="UL"),INDIRECT(ADDRESS($C518,COLUMN())),0),0),IF($D518&gt;0,IF(AND(INDIRECT(ADDRESS($D518,44))=0,INDIRECT(ADDRESS($D518,38))="UL"),INDIRECT(ADDRESS($D518,COLUMN())),0),0),IF($E518&gt;0,IF(AND(INDIRECT(ADDRESS($E518,44))=0,INDIRECT(ADDRESS($E518,38))="UL"),INDIRECT(ADDRESS($E518,COLUMN())),0),0),IF($F518&gt;0,IF(AND(INDIRECT(ADDRESS($F518,44))=0,INDIRECT(ADDRESS($F518,38))="UL"),INDIRECT(ADDRESS($F518,COLUMN())),0),0),IF($G518&gt;0,IF(AND(INDIRECT(ADDRESS($G518,44))=0,INDIRECT(ADDRESS($G518,38))="UL"),INDIRECT(ADDRESS($G518,COLUMN())),0),0),IF($H518&gt;0,IF(AND(INDIRECT(ADDRESS($H518,44))=0,INDIRECT(ADDRESS($H518,38))="UL"),INDIRECT(ADDRESS($H518,COLUMN())),0),0),IF($I518&gt;0,IF(AND(INDIRECT(ADDRESS($I518,44))=0,INDIRECT(ADDRESS($I518,38))="UL"),INDIRECT(ADDRESS($I518,COLUMN())),0),0),IF($J518&gt;0,IF(AND(INDIRECT(ADDRESS($J518,44))=0,INDIRECT(ADDRESS($J518,38))="UL"),INDIRECT(ADDRESS($J518,COLUMN())),0),0),IF($K518&gt;0,IF(AND(INDIRECT(ADDRESS($K518,44))=0,INDIRECT(ADDRESS($K518,38))="UL"),INDIRECT(ADDRESS($K518,COLUMN())),0),0),IF($L518&gt;0,IF(AND(INDIRECT(ADDRESS($L518,44))=0,INDIRECT(ADDRESS($L518,38))="UL"),INDIRECT(ADDRESS($L518,COLUMN())),0),0),IF($M518&gt;0,IF(AND(INDIRECT(ADDRESS($M518,44))=0,INDIRECT(ADDRESS($M518,38))="UL"),INDIRECT(ADDRESS($M518,COLUMN())),0),0))</f>
        <v>0.28148148148148144</v>
      </c>
      <c r="CA518" s="57">
        <f t="shared" ca="1" si="382"/>
        <v>0.28148148148148144</v>
      </c>
      <c r="CB518" s="57" cm="1">
        <f t="array" aca="1" ref="CB518" ca="1">SUM(IF($C518&gt;0,IF(AND(INDIRECT(ADDRESS($C518,44))=0,INDIRECT(ADDRESS($C518,38))&lt;&gt;"UL"),INDIRECT(ADDRESS($C518,COLUMN())),0),0),IF($D518&gt;0,IF(AND(INDIRECT(ADDRESS($D518,44))=0,INDIRECT(ADDRESS($D518,38))&lt;&gt;"UL"),INDIRECT(ADDRESS($D518,COLUMN())),0),0),IF($E518&gt;0,IF(AND(INDIRECT(ADDRESS($E518,44))=0,INDIRECT(ADDRESS($E518,38))&lt;&gt;"UL"),INDIRECT(ADDRESS($E518,COLUMN())),0),0),IF($F518&gt;0,IF(AND(INDIRECT(ADDRESS($F518,44))=0,INDIRECT(ADDRESS($F518,38))&lt;&gt;"UL"),INDIRECT(ADDRESS($F518,COLUMN())),0),0),IF($G518&gt;0,IF(AND(INDIRECT(ADDRESS($G518,44))=0,INDIRECT(ADDRESS($G518,38))&lt;&gt;"UL"),INDIRECT(ADDRESS($G518,COLUMN())),0),0),IF($H518&gt;0,IF(AND(INDIRECT(ADDRESS($H518,44))=0,INDIRECT(ADDRESS($H518,38))&lt;&gt;"UL"),INDIRECT(ADDRESS($H518,COLUMN())),0),0),IF($I518&gt;0,IF(AND(INDIRECT(ADDRESS($I518,44))=0,INDIRECT(ADDRESS($I518,38))&lt;&gt;"UL"),INDIRECT(ADDRESS($I518,COLUMN())),0),0),IF($J518&gt;0,IF(AND(INDIRECT(ADDRESS($J518,44))=0,INDIRECT(ADDRESS($J518,38))&lt;&gt;"UL"),INDIRECT(ADDRESS($J518,COLUMN())),0),0),IF($K518&gt;0,IF(AND(INDIRECT(ADDRESS($K518,44))=0,INDIRECT(ADDRESS($K518,38))&lt;&gt;"UL"),INDIRECT(ADDRESS($K518,COLUMN())),0),0),IF($L518&gt;0,IF(AND(INDIRECT(ADDRESS($L518,44))=0,INDIRECT(ADDRESS($L518,38))&lt;&gt;"UL"),INDIRECT(ADDRESS($L518,COLUMN())),0),0),IF($M518&gt;0,IF(AND(INDIRECT(ADDRESS($M518,44))=0,INDIRECT(ADDRESS($M518,38))&lt;&gt;"UL"),INDIRECT(ADDRESS($M518,COLUMN())),0),0))</f>
        <v>0</v>
      </c>
      <c r="CC518" s="57">
        <f t="shared" ca="1" si="383"/>
        <v>0</v>
      </c>
      <c r="CD518" s="57" cm="1">
        <f t="array" aca="1" ref="CD518" ca="1">SUM(IF($C518&gt;0,IF(AND(INDIRECT(ADDRESS($C518,44))=0,INDIRECT(ADDRESS($C518,38))&lt;&gt;"UL"),INDIRECT(ADDRESS($C518,COLUMN())),0),0),IF($D518&gt;0,IF(AND(INDIRECT(ADDRESS($D518,44))=0,INDIRECT(ADDRESS($D518,38))&lt;&gt;"UL"),INDIRECT(ADDRESS($D518,COLUMN())),0),0),IF($E518&gt;0,IF(AND(INDIRECT(ADDRESS($E518,44))=0,INDIRECT(ADDRESS($E518,38))&lt;&gt;"UL"),INDIRECT(ADDRESS($E518,COLUMN())),0),0),IF($F518&gt;0,IF(AND(INDIRECT(ADDRESS($F518,44))=0,INDIRECT(ADDRESS($F518,38))&lt;&gt;"UL"),INDIRECT(ADDRESS($F518,COLUMN())),0),0),IF($G518&gt;0,IF(AND(INDIRECT(ADDRESS($G518,44))=0,INDIRECT(ADDRESS($G518,38))&lt;&gt;"UL"),INDIRECT(ADDRESS($G518,COLUMN())),0),0),IF($H518&gt;0,IF(AND(INDIRECT(ADDRESS($H518,44))=0,INDIRECT(ADDRESS($H518,38))&lt;&gt;"UL"),INDIRECT(ADDRESS($H518,COLUMN())),0),0),IF($I518&gt;0,IF(AND(INDIRECT(ADDRESS($I518,44))=0,INDIRECT(ADDRESS($I518,38))&lt;&gt;"UL"),INDIRECT(ADDRESS($I518,COLUMN())),0),0),IF($J518&gt;0,IF(AND(INDIRECT(ADDRESS($J518,44))=0,INDIRECT(ADDRESS($J518,38))&lt;&gt;"UL"),INDIRECT(ADDRESS($J518,COLUMN())),0),0),IF($K518&gt;0,IF(AND(INDIRECT(ADDRESS($K518,44))=0,INDIRECT(ADDRESS($K518,38))&lt;&gt;"UL"),INDIRECT(ADDRESS($K518,COLUMN())),0),0),IF($L518&gt;0,IF(AND(INDIRECT(ADDRESS($L518,44))=0,INDIRECT(ADDRESS($L518,38))&lt;&gt;"UL"),INDIRECT(ADDRESS($L518,COLUMN())),0),0),IF($M518&gt;0,IF(AND(INDIRECT(ADDRESS($M518,44))=0,INDIRECT(ADDRESS($M518,38))&lt;&gt;"UL"),INDIRECT(ADDRESS($M518,COLUMN())),0),0))</f>
        <v>0</v>
      </c>
      <c r="CE518" s="57" cm="1">
        <f t="array" aca="1" ref="CE518" ca="1">SUM(IF($C518&gt;0,IF(AND(INDIRECT(ADDRESS($C518,44))=0,INDIRECT(ADDRESS($C518,38))&lt;&gt;"UL"),INDIRECT(ADDRESS($C518,COLUMN())),0),0),IF($D518&gt;0,IF(AND(INDIRECT(ADDRESS($D518,44))=0,INDIRECT(ADDRESS($D518,38))&lt;&gt;"UL"),INDIRECT(ADDRESS($D518,COLUMN())),0),0),IF($E518&gt;0,IF(AND(INDIRECT(ADDRESS($E518,44))=0,INDIRECT(ADDRESS($E518,38))&lt;&gt;"UL"),INDIRECT(ADDRESS($E518,COLUMN())),0),0),IF($F518&gt;0,IF(AND(INDIRECT(ADDRESS($F518,44))=0,INDIRECT(ADDRESS($F518,38))&lt;&gt;"UL"),INDIRECT(ADDRESS($F518,COLUMN())),0),0),IF($G518&gt;0,IF(AND(INDIRECT(ADDRESS($G518,44))=0,INDIRECT(ADDRESS($G518,38))&lt;&gt;"UL"),INDIRECT(ADDRESS($G518,COLUMN())),0),0),IF($H518&gt;0,IF(AND(INDIRECT(ADDRESS($H518,44))=0,INDIRECT(ADDRESS($H518,38))&lt;&gt;"UL"),INDIRECT(ADDRESS($H518,COLUMN())),0),0),IF($I518&gt;0,IF(AND(INDIRECT(ADDRESS($I518,44))=0,INDIRECT(ADDRESS($I518,38))&lt;&gt;"UL"),INDIRECT(ADDRESS($I518,COLUMN())),0),0),IF($J518&gt;0,IF(AND(INDIRECT(ADDRESS($J518,44))=0,INDIRECT(ADDRESS($J518,38))&lt;&gt;"UL"),INDIRECT(ADDRESS($J518,COLUMN())),0),0),IF($K518&gt;0,IF(AND(INDIRECT(ADDRESS($K518,44))=0,INDIRECT(ADDRESS($K518,38))&lt;&gt;"UL"),INDIRECT(ADDRESS($K518,COLUMN())),0),0),IF($L518&gt;0,IF(AND(INDIRECT(ADDRESS($L518,44))=0,INDIRECT(ADDRESS($L518,38))&lt;&gt;"UL"),INDIRECT(ADDRESS($L518,COLUMN())),0),0),IF($M518&gt;0,IF(AND(INDIRECT(ADDRESS($M518,44))=0,INDIRECT(ADDRESS($M518,38))&lt;&gt;"UL"),INDIRECT(ADDRESS($M518,COLUMN())),0),0))</f>
        <v>0</v>
      </c>
      <c r="CF518" s="57">
        <f t="shared" ca="1" si="384"/>
        <v>0</v>
      </c>
      <c r="CG518" s="57">
        <f t="shared" ca="1" si="385"/>
        <v>1.8934074220625332</v>
      </c>
      <c r="CH518" s="57">
        <f t="shared" ca="1" si="386"/>
        <v>5.1173173569257657E-2</v>
      </c>
      <c r="CI518" s="19">
        <f t="shared" ca="1" si="387"/>
        <v>12.611265878674322</v>
      </c>
      <c r="CJ518" s="19"/>
      <c r="CK518" s="57" cm="1">
        <f t="array" aca="1" ref="CK518" ca="1">IF(AU518="S", SUM(IF($C518&gt;0,IF(INDIRECT(ADDRESS($C518,43))&lt;&gt;1,INDIRECT(ADDRESS($C518,48)),0),0), IF($D518&gt;0,IF(INDIRECT(ADDRESS($D518,43))&lt;&gt;1,INDIRECT(ADDRESS($D518,48)),0),0), IF($E518&gt;0,IF(INDIRECT(ADDRESS($E518,43))&lt;&gt;1,INDIRECT(ADDRESS($E518,48)),0),0), IF($F518&gt;0,IF(INDIRECT(ADDRESS($F518,43))&lt;&gt;1,INDIRECT(ADDRESS($F518,48)),0),0), IF($G518&gt;0,IF(INDIRECT(ADDRESS($G518,43))&lt;&gt;1,INDIRECT(ADDRESS($G518,48)),0),0), IF($H518&gt;0,IF(INDIRECT(ADDRESS($H518,43))&lt;&gt;1,INDIRECT(ADDRESS($H518,48)),0),0), IF($I518&gt;0,IF(INDIRECT(ADDRESS($I518,43))&lt;&gt;1,INDIRECT(ADDRESS($I518,48)),0),0), IF($J518&gt;0,IF(INDIRECT(ADDRESS($J518,43))&lt;&gt;1,INDIRECT(ADDRESS($J518,48)),0),0), IF($K518&gt;0,IF(INDIRECT(ADDRESS($K518,43))&lt;&gt;1,INDIRECT(ADDRESS($K518,48)),0),0), IF($L518&gt;0,IF(INDIRECT(ADDRESS($L518,43))&lt;&gt;1,INDIRECT(ADDRESS($L518,48)),0),0), IF($M518&gt;0,IF(INDIRECT(ADDRESS($M518,43))&lt;&gt;1,INDIRECT(ADDRESS($M518,48)),0),0)), IF(AU518="L",SUM(IF($C518&gt;0,IF(INDIRECT(ADDRESS($C518,43))&lt;&gt;1,INDIRECT(ADDRESS($C518,50)),0),0), IF($D518&gt;0,IF(INDIRECT(ADDRESS($D518,43))&lt;&gt;1,INDIRECT(ADDRESS($D518,50)),0),0), IF($E518&gt;0,IF(INDIRECT(ADDRESS($E518,43))&lt;&gt;1,INDIRECT(ADDRESS($E518,50)),0),0), IF($F518&gt;0,IF(INDIRECT(ADDRESS($F518,43))&lt;&gt;1,INDIRECT(ADDRESS($F518,50)),0),0), IF($G518&gt;0,IF(INDIRECT(ADDRESS($G518,43))&lt;&gt;1,INDIRECT(ADDRESS($G518,50)),0),0), IF($G518&gt;0,IF(INDIRECT(ADDRESS($G518,43))&lt;&gt;1,INDIRECT(ADDRESS($G518,50)),0),0), IF($H518&gt;0,IF(INDIRECT(ADDRESS($H518,43))&lt;&gt;1,INDIRECT(ADDRESS($H518,50)),0),0), IF($I518&gt;0,IF(INDIRECT(ADDRESS($I518,43))&lt;&gt;1,INDIRECT(ADDRESS($I518,50)),0),0), IF($J518&gt;0,IF(INDIRECT(ADDRESS($J518,43))&lt;&gt;1,INDIRECT(ADDRESS($J518,50)),0),0), IF($K518&gt;0,IF(INDIRECT(ADDRESS($K518,43))&lt;&gt;1,INDIRECT(ADDRESS($K518,50)),0),0), IF($L518&gt;0,IF(INDIRECT(ADDRESS($L518,43))&lt;&gt;1,INDIRECT(ADDRESS($L518,50)),0),0), IF($M518&gt;0,IF(INDIRECT(ADDRESS($M518,43))&lt;&gt;1,INDIRECT(ADDRESS($M518,50)),0),0)), SUM(IF($C518&gt;0,IF(INDIRECT(ADDRESS($C518,43))&lt;&gt;1,INDIRECT(ADDRESS($C518,49)),0),0), IF($D518&gt;0,IF(INDIRECT(ADDRESS($D518,43))&lt;&gt;1,INDIRECT(ADDRESS($D518,49)),0),0), IF($E518&gt;0,IF(INDIRECT(ADDRESS($E518,43))&lt;&gt;1,INDIRECT(ADDRESS($E518,49)),0),0), IF($F518&gt;0,IF(INDIRECT(ADDRESS($F518,43))&lt;&gt;1,INDIRECT(ADDRESS($F518,49)),0),0), IF($G518&gt;0,IF(INDIRECT(ADDRESS($G518,43))&lt;&gt;1,INDIRECT(ADDRESS($G518,49)),0),0), IF($G518&gt;0,IF(INDIRECT(ADDRESS($G518,43))&lt;&gt;1,INDIRECT(ADDRESS($G518,49)),0),0), IF($H518&gt;0,IF(INDIRECT(ADDRESS($H518,43))&lt;&gt;1,INDIRECT(ADDRESS($H518,49)),0),0), IF($I518&gt;0,IF(INDIRECT(ADDRESS($I518,43))&lt;&gt;1,INDIRECT(ADDRESS($I518,49)),0),0), IF($J518&gt;0,IF(INDIRECT(ADDRESS($J518,43))&lt;&gt;1,INDIRECT(ADDRESS($J518,49)),0),0), IF($K518&gt;0,IF(INDIRECT(ADDRESS($K518,43))&lt;&gt;1,INDIRECT(ADDRESS($K518,49)),0),0), IF($L518&gt;0,IF(INDIRECT(ADDRESS($L518,43))&lt;&gt;1,INDIRECT(ADDRESS($L518,49)),0),0), IF($M518&gt;0,IF(INDIRECT(ADDRESS($M518,43))&lt;&gt;1,INDIRECT(ADDRESS($M518,49)),0),0))))</f>
        <v>3.4444444444444438</v>
      </c>
      <c r="CL518" s="57" cm="1">
        <f t="array" aca="1" ref="CL518" ca="1">1.5*SUM(IF($C518&gt;0,IF(INDIRECT(ADDRESS($C518,44))=1,INDIRECT(ADDRESS($C518,47)),0),0),IF($D518&gt;0,IF(INDIRECT(ADDRESS($D518,44))=1,INDIRECT(ADDRESS($CF496,47)),0),0),IF($E518&gt;0,IF(INDIRECT(ADDRESS($E518,44))=1,INDIRECT(ADDRESS($E518,47)),0),0),IF($F518&gt;0,IF(INDIRECT(ADDRESS($F518,44))=1,INDIRECT(ADDRESS($F518,47)),0),0),IF($G518&gt;0,IF(INDIRECT(ADDRESS($G518,44))=1,INDIRECT(ADDRESS($G518,47)),0),0),IF($G518&gt;0,IF(INDIRECT(ADDRESS($G518,44))=1,INDIRECT(ADDRESS($G518,47)),0),0),IF($H518&gt;0,IF(INDIRECT(ADDRESS($H518,44))=1,INDIRECT(ADDRESS($H518,47)),0),0),IF($I518&gt;0,IF(INDIRECT(ADDRESS($I518,44))=1,INDIRECT(ADDRESS($I518,47)),0),0),IF($J518&gt;0,IF(INDIRECT(ADDRESS($J518,44))=1,INDIRECT(ADDRESS($J518,47)),0),0),IF($K518&gt;0,IF(INDIRECT(ADDRESS($K518,44))=1,INDIRECT(ADDRESS($K518,47)),0),0),IF($L518&gt;0,IF(INDIRECT(ADDRESS($L518,44))=1,INDIRECT(ADDRESS($L518,47)),0),0),IF($M518&gt;0,IF(INDIRECT(ADDRESS($M518,44))=1,INDIRECT(ADDRESS($M518,47)),0),0))</f>
        <v>0</v>
      </c>
      <c r="CM518" s="56">
        <f t="shared" ca="1" si="388"/>
        <v>0.67867833398388766</v>
      </c>
      <c r="CN518" s="59"/>
    </row>
    <row r="519" spans="1:92" x14ac:dyDescent="0.25">
      <c r="A519" s="65" t="s">
        <v>570</v>
      </c>
      <c r="B519" s="74">
        <v>440</v>
      </c>
      <c r="C519" s="74">
        <v>456</v>
      </c>
      <c r="D519" s="74">
        <v>457</v>
      </c>
      <c r="E519" s="74">
        <v>458</v>
      </c>
      <c r="F519" s="74">
        <v>459</v>
      </c>
      <c r="G519" s="74"/>
      <c r="H519" s="74"/>
      <c r="I519" s="74"/>
      <c r="J519" s="74"/>
      <c r="K519" s="74"/>
      <c r="L519" s="74"/>
      <c r="M519" s="74"/>
      <c r="N519" s="67">
        <f t="shared" ca="1" si="368"/>
        <v>36</v>
      </c>
      <c r="O519" s="67" t="str" cm="1">
        <f t="array" aca="1" ref="O519" ca="1">INDIRECT(ADDRESS($B519,COLUMN()))</f>
        <v>Fighter</v>
      </c>
      <c r="P519" s="67" cm="1">
        <f t="array" aca="1" ref="P519" ca="1">INDIRECT(ADDRESS($B519,COLUMN()))</f>
        <v>4.8</v>
      </c>
      <c r="Q519" s="67" cm="1">
        <f t="array" aca="1" ref="Q519" ca="1">INDIRECT(ADDRESS($B519,COLUMN()))</f>
        <v>0</v>
      </c>
      <c r="R519" s="67" cm="1">
        <f t="array" aca="1" ref="R519" ca="1">INDIRECT(ADDRESS($B519,COLUMN()))</f>
        <v>0</v>
      </c>
      <c r="S519" s="67" cm="1">
        <f t="array" aca="1" ref="S519" ca="1">INDIRECT(ADDRESS($B519,COLUMN()))</f>
        <v>2</v>
      </c>
      <c r="T519" s="67" t="str" cm="1">
        <f t="array" aca="1" ref="T519" ca="1">INDIRECT(ADDRESS($B519,COLUMN()))</f>
        <v>1-5</v>
      </c>
      <c r="U519" s="67" cm="1">
        <f t="array" aca="1" ref="U519" ca="1">INDIRECT(ADDRESS($B519,COLUMN()))</f>
        <v>5</v>
      </c>
      <c r="V519" s="67" cm="1">
        <f t="array" aca="1" ref="V519" ca="1">INDIRECT(ADDRESS($B519,COLUMN()))</f>
        <v>0</v>
      </c>
      <c r="W519" s="67" cm="1">
        <f t="array" aca="1" ref="W519" ca="1">INDIRECT(ADDRESS($B519,COLUMN()))</f>
        <v>3</v>
      </c>
      <c r="X519" s="67" cm="1">
        <f t="array" aca="1" ref="X519" ca="1">INDIRECT(ADDRESS($B519,COLUMN()))</f>
        <v>5</v>
      </c>
      <c r="Y519" s="67" cm="1">
        <f t="array" aca="1" ref="Y519" ca="1">INDIRECT(ADDRESS($B519,COLUMN()))</f>
        <v>0</v>
      </c>
      <c r="Z519" s="67" cm="1">
        <f t="array" aca="1" ref="Z519" ca="1">INDIRECT(ADDRESS($B519,COLUMN()))</f>
        <v>5</v>
      </c>
      <c r="AA519" s="67">
        <f t="shared" si="369"/>
        <v>0</v>
      </c>
      <c r="AB519" s="56">
        <f t="shared" ca="1" si="370"/>
        <v>0.77246254744164822</v>
      </c>
      <c r="AC519" s="56">
        <f t="shared" ca="1" si="371"/>
        <v>0.74020317570171812</v>
      </c>
      <c r="AD519" s="56">
        <f t="shared" ca="1" si="372"/>
        <v>3.0895436898854323</v>
      </c>
      <c r="AF519" s="52"/>
      <c r="AG519" s="52"/>
      <c r="AH519" s="57"/>
      <c r="AI519" s="57"/>
      <c r="AJ519" s="57"/>
      <c r="AK519" s="57"/>
      <c r="AL519" s="57"/>
      <c r="AM519" s="57"/>
      <c r="AN519" s="57"/>
      <c r="AO519" s="57"/>
      <c r="AP519" s="57"/>
      <c r="AQ519" s="57"/>
      <c r="AR519" s="57"/>
      <c r="AS519" s="57"/>
      <c r="AT519" s="52"/>
      <c r="AU519" s="54" t="s">
        <v>113</v>
      </c>
      <c r="AV519" s="57" cm="1">
        <f t="array" aca="1" ref="AV519" ca="1">SUM(IF($C519&gt;0,IF(AND(INDIRECT(ADDRESS($C519,44))=0,INDIRECT(ADDRESS($C519,38))="UL",ISERROR(SEARCH("Rear",INDIRECT(ADDRESS($C519,33)))),ISERROR(SEARCH("Side",INDIRECT(ADDRESS($C519,33))))),INDIRECT(ADDRESS($C519,COLUMN())),0),0),IF($D519&gt;0,IF(AND(INDIRECT(ADDRESS($D519,44))=0,INDIRECT(ADDRESS($D519,38))="UL",ISERROR(SEARCH("Rear",INDIRECT(ADDRESS($D519,33)))),ISERROR(SEARCH("Side",INDIRECT(ADDRESS($D519,33))))),INDIRECT(ADDRESS($D519,COLUMN())),0),0),IF($E519&gt;0,IF(AND(INDIRECT(ADDRESS($E519,44))=0,INDIRECT(ADDRESS($E519,38))="UL",ISERROR(SEARCH("Rear",INDIRECT(ADDRESS($E519,33)))),ISERROR(SEARCH("Side",INDIRECT(ADDRESS($E519,33))))),INDIRECT(ADDRESS($E519,COLUMN())),0),0),IF($F519&gt;0,IF(AND(INDIRECT(ADDRESS($F519,44))=0,INDIRECT(ADDRESS($F519,38))="UL",ISERROR(SEARCH("Rear",INDIRECT(ADDRESS($F519,33)))),ISERROR(SEARCH("Side",INDIRECT(ADDRESS($F519,33))))),INDIRECT(ADDRESS($F519,COLUMN())),0),0),IF($G519&gt;0,IF(AND(INDIRECT(ADDRESS($G519,44))=0,INDIRECT(ADDRESS($G519,38))="UL",ISERROR(SEARCH("Rear",INDIRECT(ADDRESS($G519,33)))),ISERROR(SEARCH("Side",INDIRECT(ADDRESS($G519,33))))),INDIRECT(ADDRESS($G519,COLUMN())),0),0),IF($H519&gt;0,IF(AND(INDIRECT(ADDRESS($H519,44))=0,INDIRECT(ADDRESS($H519,38))="UL",ISERROR(SEARCH("Rear",INDIRECT(ADDRESS($H519,33)))),ISERROR(SEARCH("Side",INDIRECT(ADDRESS($H519,33))))),INDIRECT(ADDRESS($H519,COLUMN())),0),0),IF($I519&gt;0,IF(AND(INDIRECT(ADDRESS($I519,44))=0,INDIRECT(ADDRESS($I519,38))="UL",ISERROR(SEARCH("Rear",INDIRECT(ADDRESS($I519,33)))),ISERROR(SEARCH("Side",INDIRECT(ADDRESS($I519,33))))),INDIRECT(ADDRESS($I519,COLUMN())),0),0),IF($J519&gt;0,IF(AND(INDIRECT(ADDRESS($J519,44))=0,INDIRECT(ADDRESS($J519,38))="UL",ISERROR(SEARCH("Rear",INDIRECT(ADDRESS($J519,33)))),ISERROR(SEARCH("Side",INDIRECT(ADDRESS($J519,33))))),INDIRECT(ADDRESS($J519,COLUMN())),0),0),IF($K519&gt;0,IF(AND(INDIRECT(ADDRESS($K519,44))=0,INDIRECT(ADDRESS($K519,38))="UL",ISERROR(SEARCH("Rear",INDIRECT(ADDRESS($K519,33)))),ISERROR(SEARCH("Side",INDIRECT(ADDRESS($K519,33))))),INDIRECT(ADDRESS($K519,COLUMN())),0),0),IF($L519&gt;0,IF(AND(INDIRECT(ADDRESS($L519,44))=0,INDIRECT(ADDRESS($L519,38))="UL",ISERROR(SEARCH("Rear",INDIRECT(ADDRESS($L519,33)))),ISERROR(SEARCH("Side",INDIRECT(ADDRESS($L519,33))))),INDIRECT(ADDRESS($L519,COLUMN())),0),0),IF($M519&gt;0,IF(AND(INDIRECT(ADDRESS($M519,44))=0,INDIRECT(ADDRESS($M519,38))="UL",ISERROR(SEARCH("Rear",INDIRECT(ADDRESS($M519,33)))),ISERROR(SEARCH("Side",INDIRECT(ADDRESS($M519,33))))),INDIRECT(ADDRESS($M519,COLUMN())),0),0))</f>
        <v>0.66666666666666663</v>
      </c>
      <c r="AW519" s="57" cm="1">
        <f t="array" aca="1" ref="AW519" ca="1">SUM(IF($C519&gt;0,IF(AND(INDIRECT(ADDRESS($C519,44))=0,INDIRECT(ADDRESS($C519,38))="UL",ISERROR(SEARCH("Rear",INDIRECT(ADDRESS($C519,33)))),ISERROR(SEARCH("Side",INDIRECT(ADDRESS($C519,33))))),INDIRECT(ADDRESS($C519,COLUMN())),0),0),IF($D519&gt;0,IF(AND(INDIRECT(ADDRESS($D519,44))=0,INDIRECT(ADDRESS($D519,38))="UL",ISERROR(SEARCH("Rear",INDIRECT(ADDRESS($D519,33)))),ISERROR(SEARCH("Side",INDIRECT(ADDRESS($D519,33))))),INDIRECT(ADDRESS($D519,COLUMN())),0),0),IF($E519&gt;0,IF(AND(INDIRECT(ADDRESS($E519,44))=0,INDIRECT(ADDRESS($E519,38))="UL",ISERROR(SEARCH("Rear",INDIRECT(ADDRESS($E519,33)))),ISERROR(SEARCH("Side",INDIRECT(ADDRESS($E519,33))))),INDIRECT(ADDRESS($E519,COLUMN())),0),0),IF($F519&gt;0,IF(AND(INDIRECT(ADDRESS($F519,44))=0,INDIRECT(ADDRESS($F519,38))="UL",ISERROR(SEARCH("Rear",INDIRECT(ADDRESS($F519,33)))),ISERROR(SEARCH("Side",INDIRECT(ADDRESS($F519,33))))),INDIRECT(ADDRESS($F519,COLUMN())),0),0),IF($G519&gt;0,IF(AND(INDIRECT(ADDRESS($G519,44))=0,INDIRECT(ADDRESS($G519,38))="UL",ISERROR(SEARCH("Rear",INDIRECT(ADDRESS($G519,33)))),ISERROR(SEARCH("Side",INDIRECT(ADDRESS($G519,33))))),INDIRECT(ADDRESS($G519,COLUMN())),0),0),IF($H519&gt;0,IF(AND(INDIRECT(ADDRESS($H519,44))=0,INDIRECT(ADDRESS($H519,38))="UL",ISERROR(SEARCH("Rear",INDIRECT(ADDRESS($H519,33)))),ISERROR(SEARCH("Side",INDIRECT(ADDRESS($H519,33))))),INDIRECT(ADDRESS($H519,COLUMN())),0),0),IF($I519&gt;0,IF(AND(INDIRECT(ADDRESS($I519,44))=0,INDIRECT(ADDRESS($I519,38))="UL",ISERROR(SEARCH("Rear",INDIRECT(ADDRESS($I519,33)))),ISERROR(SEARCH("Side",INDIRECT(ADDRESS($I519,33))))),INDIRECT(ADDRESS($I519,COLUMN())),0),0),IF($J519&gt;0,IF(AND(INDIRECT(ADDRESS($J519,44))=0,INDIRECT(ADDRESS($J519,38))="UL",ISERROR(SEARCH("Rear",INDIRECT(ADDRESS($J519,33)))),ISERROR(SEARCH("Side",INDIRECT(ADDRESS($J519,33))))),INDIRECT(ADDRESS($J519,COLUMN())),0),0),IF($K519&gt;0,IF(AND(INDIRECT(ADDRESS($K519,44))=0,INDIRECT(ADDRESS($K519,38))="UL",ISERROR(SEARCH("Rear",INDIRECT(ADDRESS($K519,33)))),ISERROR(SEARCH("Side",INDIRECT(ADDRESS($K519,33))))),INDIRECT(ADDRESS($K519,COLUMN())),0),0),IF($L519&gt;0,IF(AND(INDIRECT(ADDRESS($L519,44))=0,INDIRECT(ADDRESS($L519,38))="UL",ISERROR(SEARCH("Rear",INDIRECT(ADDRESS($L519,33)))),ISERROR(SEARCH("Side",INDIRECT(ADDRESS($L519,33))))),INDIRECT(ADDRESS($L519,COLUMN())),0),0),IF($M519&gt;0,IF(AND(INDIRECT(ADDRESS($M519,44))=0,INDIRECT(ADDRESS($M519,38))="UL",ISERROR(SEARCH("Rear",INDIRECT(ADDRESS($M519,33)))),ISERROR(SEARCH("Side",INDIRECT(ADDRESS($M519,33))))),INDIRECT(ADDRESS($M519,COLUMN())),0),0))</f>
        <v>1.5555555555555554</v>
      </c>
      <c r="AX519" s="57" cm="1">
        <f t="array" aca="1" ref="AX519" ca="1">SUM(IF($C519&gt;0,IF(AND(INDIRECT(ADDRESS($C519,44))=0,INDIRECT(ADDRESS($C519,38))="UL",ISERROR(SEARCH("Rear",INDIRECT(ADDRESS($C519,33)))),ISERROR(SEARCH("Side",INDIRECT(ADDRESS($C519,33))))),INDIRECT(ADDRESS($C519,COLUMN())),0),0),IF($D519&gt;0,IF(AND(INDIRECT(ADDRESS($D519,44))=0,INDIRECT(ADDRESS($D519,38))="UL",ISERROR(SEARCH("Rear",INDIRECT(ADDRESS($D519,33)))),ISERROR(SEARCH("Side",INDIRECT(ADDRESS($D519,33))))),INDIRECT(ADDRESS($D519,COLUMN())),0),0),IF($E519&gt;0,IF(AND(INDIRECT(ADDRESS($E519,44))=0,INDIRECT(ADDRESS($E519,38))="UL",ISERROR(SEARCH("Rear",INDIRECT(ADDRESS($E519,33)))),ISERROR(SEARCH("Side",INDIRECT(ADDRESS($E519,33))))),INDIRECT(ADDRESS($E519,COLUMN())),0),0),IF($F519&gt;0,IF(AND(INDIRECT(ADDRESS($F519,44))=0,INDIRECT(ADDRESS($F519,38))="UL",ISERROR(SEARCH("Rear",INDIRECT(ADDRESS($F519,33)))),ISERROR(SEARCH("Side",INDIRECT(ADDRESS($F519,33))))),INDIRECT(ADDRESS($F519,COLUMN())),0),0),IF($G519&gt;0,IF(AND(INDIRECT(ADDRESS($G519,44))=0,INDIRECT(ADDRESS($G519,38))="UL",ISERROR(SEARCH("Rear",INDIRECT(ADDRESS($G519,33)))),ISERROR(SEARCH("Side",INDIRECT(ADDRESS($G519,33))))),INDIRECT(ADDRESS($G519,COLUMN())),0),0),IF($H519&gt;0,IF(AND(INDIRECT(ADDRESS($H519,44))=0,INDIRECT(ADDRESS($H519,38))="UL",ISERROR(SEARCH("Rear",INDIRECT(ADDRESS($H519,33)))),ISERROR(SEARCH("Side",INDIRECT(ADDRESS($H519,33))))),INDIRECT(ADDRESS($H519,COLUMN())),0),0),IF($I519&gt;0,IF(AND(INDIRECT(ADDRESS($I519,44))=0,INDIRECT(ADDRESS($I519,38))="UL",ISERROR(SEARCH("Rear",INDIRECT(ADDRESS($I519,33)))),ISERROR(SEARCH("Side",INDIRECT(ADDRESS($I519,33))))),INDIRECT(ADDRESS($I519,COLUMN())),0),0),IF($J519&gt;0,IF(AND(INDIRECT(ADDRESS($J519,44))=0,INDIRECT(ADDRESS($J519,38))="UL",ISERROR(SEARCH("Rear",INDIRECT(ADDRESS($J519,33)))),ISERROR(SEARCH("Side",INDIRECT(ADDRESS($J519,33))))),INDIRECT(ADDRESS($J519,COLUMN())),0),0),IF($K519&gt;0,IF(AND(INDIRECT(ADDRESS($K519,44))=0,INDIRECT(ADDRESS($K519,38))="UL",ISERROR(SEARCH("Rear",INDIRECT(ADDRESS($K519,33)))),ISERROR(SEARCH("Side",INDIRECT(ADDRESS($K519,33))))),INDIRECT(ADDRESS($K519,COLUMN())),0),0),IF($L519&gt;0,IF(AND(INDIRECT(ADDRESS($L519,44))=0,INDIRECT(ADDRESS($L519,38))="UL",ISERROR(SEARCH("Rear",INDIRECT(ADDRESS($L519,33)))),ISERROR(SEARCH("Side",INDIRECT(ADDRESS($L519,33))))),INDIRECT(ADDRESS($L519,COLUMN())),0),0),IF($M519&gt;0,IF(AND(INDIRECT(ADDRESS($M519,44))=0,INDIRECT(ADDRESS($M519,38))="UL",ISERROR(SEARCH("Rear",INDIRECT(ADDRESS($M519,33)))),ISERROR(SEARCH("Side",INDIRECT(ADDRESS($M519,33))))),INDIRECT(ADDRESS($M519,COLUMN())),0),0))</f>
        <v>0</v>
      </c>
      <c r="AY519" s="58">
        <f t="shared" ca="1" si="373"/>
        <v>1.5555555555555554</v>
      </c>
      <c r="AZ519" s="58">
        <f t="shared" ca="1" si="374"/>
        <v>0.74074074074074059</v>
      </c>
      <c r="BA519" s="58" cm="1">
        <f t="array" aca="1" ref="BA519" ca="1">SUM(IF($C519&gt;0,IF(AND(INDIRECT(ADDRESS($C519,44))=0,INDIRECT(ADDRESS($C519,38))="UL"),INDIRECT(ADDRESS($C519,COLUMN())),0),0),IF($D519&gt;0,IF(AND(INDIRECT(ADDRESS($D519,44))=0,INDIRECT(ADDRESS($D519,38))="UL"),INDIRECT(ADDRESS($D519,COLUMN())),0),0),IF($E519&gt;0,IF(AND(INDIRECT(ADDRESS($E519,44))=0,INDIRECT(ADDRESS($E519,38))="UL"),INDIRECT(ADDRESS($E519,COLUMN())),0),0),IF($F519&gt;0,IF(AND(INDIRECT(ADDRESS($F519,44))=0,INDIRECT(ADDRESS($F519,38))="UL"),INDIRECT(ADDRESS($F519,COLUMN())),0),0),IF($G519&gt;0,IF(AND(INDIRECT(ADDRESS($G519,44))=0,INDIRECT(ADDRESS($G519,38))="UL"),INDIRECT(ADDRESS($G519,COLUMN())),0),0),IF($H519&gt;0,IF(AND(INDIRECT(ADDRESS($H519,44))=0,INDIRECT(ADDRESS($H519,38))="UL"),INDIRECT(ADDRESS($H519,COLUMN())),0),0),IF($I519&gt;0,IF(AND(INDIRECT(ADDRESS($I519,44))=0,INDIRECT(ADDRESS($I519,38))="UL"),INDIRECT(ADDRESS($I519,COLUMN())),0),0),IF($J519&gt;0,IF(AND(INDIRECT(ADDRESS($J519,44))=0,INDIRECT(ADDRESS($J519,38))="UL"),INDIRECT(ADDRESS($J519,COLUMN())),0),0),IF($K519&gt;0,IF(AND(INDIRECT(ADDRESS($K519,44))=0,INDIRECT(ADDRESS($K519,38))="UL"),INDIRECT(ADDRESS($K519,COLUMN())),0),0),IF($L519&gt;0,IF(AND(INDIRECT(ADDRESS($L519,44))=0,INDIRECT(ADDRESS($L519,38))="UL"),INDIRECT(ADDRESS($L519,COLUMN())),0),0),IF($M519&gt;0,IF(AND(INDIRECT(ADDRESS($M519,44))=0,INDIRECT(ADDRESS($M519,38))="UL"),INDIRECT(ADDRESS($M519,COLUMN())),0),0))</f>
        <v>0.6399999999999999</v>
      </c>
      <c r="BB519" s="58" cm="1">
        <f t="array" aca="1" ref="BB519" ca="1">SUM(IF($C519&gt;0,IF(AND(INDIRECT(ADDRESS($C519,44))=0,INDIRECT(ADDRESS($C519,38))="UL"),INDIRECT(ADDRESS($C519,COLUMN())),0),0),IF($D519&gt;0,IF(AND(INDIRECT(ADDRESS($D519,44))=0,INDIRECT(ADDRESS($D519,38))="UL"),INDIRECT(ADDRESS($D519,COLUMN())),0),0),IF($E519&gt;0,IF(AND(INDIRECT(ADDRESS($E519,44))=0,INDIRECT(ADDRESS($E519,38))="UL"),INDIRECT(ADDRESS($E519,COLUMN())),0),0),IF($F519&gt;0,IF(AND(INDIRECT(ADDRESS($F519,44))=0,INDIRECT(ADDRESS($F519,38))="UL"),INDIRECT(ADDRESS($F519,COLUMN())),0),0),IF($G519&gt;0,IF(AND(INDIRECT(ADDRESS($G519,44))=0,INDIRECT(ADDRESS($G519,38))="UL"),INDIRECT(ADDRESS($G519,COLUMN())),0),0),IF($H519&gt;0,IF(AND(INDIRECT(ADDRESS($H519,44))=0,INDIRECT(ADDRESS($H519,38))="UL"),INDIRECT(ADDRESS($H519,COLUMN())),0),0),IF($I519&gt;0,IF(AND(INDIRECT(ADDRESS($I519,44))=0,INDIRECT(ADDRESS($I519,38))="UL"),INDIRECT(ADDRESS($I519,COLUMN())),0),0),IF($J519&gt;0,IF(AND(INDIRECT(ADDRESS($J519,44))=0,INDIRECT(ADDRESS($J519,38))="UL"),INDIRECT(ADDRESS($J519,COLUMN())),0),0),IF($K519&gt;0,IF(AND(INDIRECT(ADDRESS($K519,44))=0,INDIRECT(ADDRESS($K519,38))="UL"),INDIRECT(ADDRESS($K519,COLUMN())),0),0),IF($L519&gt;0,IF(AND(INDIRECT(ADDRESS($L519,44))=0,INDIRECT(ADDRESS($L519,38))="UL"),INDIRECT(ADDRESS($L519,COLUMN())),0),0),IF($M519&gt;0,IF(AND(INDIRECT(ADDRESS($M519,44))=0,INDIRECT(ADDRESS($M519,38))="UL"),INDIRECT(ADDRESS($M519,COLUMN())),0),0))</f>
        <v>0.60952380952380947</v>
      </c>
      <c r="BC519" s="58" cm="1">
        <f t="array" aca="1" ref="BC519" ca="1">SUM(IF($C519&gt;0,IF(AND(INDIRECT(ADDRESS($C519,44))=0,INDIRECT(ADDRESS($C519,38))="UL"),INDIRECT(ADDRESS($C519,COLUMN())),0),0),IF($D519&gt;0,IF(AND(INDIRECT(ADDRESS($D519,44))=0,INDIRECT(ADDRESS($D519,38))="UL"),INDIRECT(ADDRESS($D519,COLUMN())),0),0),IF($E519&gt;0,IF(AND(INDIRECT(ADDRESS($E519,44))=0,INDIRECT(ADDRESS($E519,38))="UL"),INDIRECT(ADDRESS($E519,COLUMN())),0),0),IF($F519&gt;0,IF(AND(INDIRECT(ADDRESS($F519,44))=0,INDIRECT(ADDRESS($F519,38))="UL"),INDIRECT(ADDRESS($F519,COLUMN())),0),0),IF($G519&gt;0,IF(AND(INDIRECT(ADDRESS($G519,44))=0,INDIRECT(ADDRESS($G519,38))="UL"),INDIRECT(ADDRESS($G519,COLUMN())),0),0),IF($H519&gt;0,IF(AND(INDIRECT(ADDRESS($H519,44))=0,INDIRECT(ADDRESS($H519,38))="UL"),INDIRECT(ADDRESS($H519,COLUMN())),0),0),IF($I519&gt;0,IF(AND(INDIRECT(ADDRESS($I519,44))=0,INDIRECT(ADDRESS($I519,38))="UL"),INDIRECT(ADDRESS($I519,COLUMN())),0),0),IF($J519&gt;0,IF(AND(INDIRECT(ADDRESS($J519,44))=0,INDIRECT(ADDRESS($J519,38))="UL"),INDIRECT(ADDRESS($J519,COLUMN())),0),0),IF($K519&gt;0,IF(AND(INDIRECT(ADDRESS($K519,44))=0,INDIRECT(ADDRESS($K519,38))="UL"),INDIRECT(ADDRESS($K519,COLUMN())),0),0),IF($L519&gt;0,IF(AND(INDIRECT(ADDRESS($L519,44))=0,INDIRECT(ADDRESS($L519,38))="UL"),INDIRECT(ADDRESS($L519,COLUMN())),0),0),IF($M519&gt;0,IF(AND(INDIRECT(ADDRESS($M519,44))=0,INDIRECT(ADDRESS($M519,38))="UL"),INDIRECT(ADDRESS($M519,COLUMN())),0),0))</f>
        <v>0.31999999999999995</v>
      </c>
      <c r="BD519" s="58" cm="1">
        <f t="array" aca="1" ref="BD519" ca="1">SUM(IF($C519&gt;0,IF(AND(INDIRECT(ADDRESS($C519,44))=0,INDIRECT(ADDRESS($C519,38))="UL"),INDIRECT(ADDRESS($C519,COLUMN())),0),0),IF($D519&gt;0,IF(AND(INDIRECT(ADDRESS($D519,44))=0,INDIRECT(ADDRESS($D519,38))="UL"),INDIRECT(ADDRESS($D519,COLUMN())),0),0),IF($E519&gt;0,IF(AND(INDIRECT(ADDRESS($E519,44))=0,INDIRECT(ADDRESS($E519,38))="UL"),INDIRECT(ADDRESS($E519,COLUMN())),0),0),IF($F519&gt;0,IF(AND(INDIRECT(ADDRESS($F519,44))=0,INDIRECT(ADDRESS($F519,38))="UL"),INDIRECT(ADDRESS($F519,COLUMN())),0),0),IF($G519&gt;0,IF(AND(INDIRECT(ADDRESS($G519,44))=0,INDIRECT(ADDRESS($G519,38))="UL"),INDIRECT(ADDRESS($G519,COLUMN())),0),0),IF($H519&gt;0,IF(AND(INDIRECT(ADDRESS($H519,44))=0,INDIRECT(ADDRESS($H519,38))="UL"),INDIRECT(ADDRESS($H519,COLUMN())),0),0),IF($I519&gt;0,IF(AND(INDIRECT(ADDRESS($I519,44))=0,INDIRECT(ADDRESS($I519,38))="UL"),INDIRECT(ADDRESS($I519,COLUMN())),0),0),IF($J519&gt;0,IF(AND(INDIRECT(ADDRESS($J519,44))=0,INDIRECT(ADDRESS($J519,38))="UL"),INDIRECT(ADDRESS($J519,COLUMN())),0),0),IF($K519&gt;0,IF(AND(INDIRECT(ADDRESS($K519,44))=0,INDIRECT(ADDRESS($K519,38))="UL"),INDIRECT(ADDRESS($K519,COLUMN())),0),0),IF($L519&gt;0,IF(AND(INDIRECT(ADDRESS($L519,44))=0,INDIRECT(ADDRESS($L519,38))="UL"),INDIRECT(ADDRESS($L519,COLUMN())),0),0),IF($M519&gt;0,IF(AND(INDIRECT(ADDRESS($M519,44))=0,INDIRECT(ADDRESS($M519,38))="UL"),INDIRECT(ADDRESS($M519,COLUMN())),0),0))</f>
        <v>0.83809523809523812</v>
      </c>
      <c r="BE519" s="57">
        <f t="shared" ca="1" si="375"/>
        <v>0.60952380952380947</v>
      </c>
      <c r="BF519" s="57" cm="1">
        <f t="array" aca="1" ref="BF519" ca="1">SUM(IF($C519&gt;0,IF(INDIRECT(ADDRESS($C519,45))=1,INDIRECT(ADDRESS($C519,52))*INDIRECT(ADDRESS($C519,42))/5,0),0), IF($D519&gt;0,IF(INDIRECT(ADDRESS($D519,45))=1,INDIRECT(ADDRESS($D519,52))*INDIRECT(ADDRESS($D519,42))/5,0),0), IF($E519&gt;0,IF(INDIRECT(ADDRESS($E519,45))=1,INDIRECT(ADDRESS($E519,52))*INDIRECT(ADDRESS($E519,42))/5,0),0), IF($F519&gt;0,IF(INDIRECT(ADDRESS($F519,45))=1,INDIRECT(ADDRESS($F519,52))*INDIRECT(ADDRESS($F519,42))/5,0),0), IF($G519&gt;0,IF(INDIRECT(ADDRESS($G519,45))=1,INDIRECT(ADDRESS($G519,52))*INDIRECT(ADDRESS($G519,42))/5,0),0), IF($H519&gt;0,IF(INDIRECT(ADDRESS($H519,45))=1,INDIRECT(ADDRESS($H519,52))*INDIRECT(ADDRESS($H519,42))/5,0),0)
)*$BF$296/100</f>
        <v>5.9259259259259255E-2</v>
      </c>
      <c r="BG519" s="19"/>
      <c r="BH519" s="57" cm="1">
        <f t="array" aca="1" ref="BH519" ca="1">SUM(IF($C519&gt;0,IF(AND(INDIRECT(ADDRESS($C519,44))=0,INDIRECT(ADDRESS($C519,38))&lt;&gt;"UL"),INDIRECT(ADDRESS($C519,COLUMN()-12)),0),0), IF($D519&gt;0,IF(AND(INDIRECT(ADDRESS($D519,44))=0,INDIRECT(ADDRESS($D519,38))&lt;&gt;"UL"),INDIRECT(ADDRESS($D519,COLUMN()-12)),0),0), IF($E519&gt;0,IF(AND(INDIRECT(ADDRESS($E519,44))=0,INDIRECT(ADDRESS($E519,38))&lt;&gt;"UL"),INDIRECT(ADDRESS($E519,COLUMN()-12)),0),0), IF($F519&gt;0,IF(AND(INDIRECT(ADDRESS($F519,44))=0,INDIRECT(ADDRESS($F519,38))&lt;&gt;"UL"),INDIRECT(ADDRESS($F519,COLUMN()-12)),0),0), IF($G519&gt;0,IF(AND(INDIRECT(ADDRESS($G519,44))=0,INDIRECT(ADDRESS($G519,38))&lt;&gt;"UL"),INDIRECT(ADDRESS($G519,COLUMN()-12)),0),0), IF($H519&gt;0,IF(AND(INDIRECT(ADDRESS($H519,44))=0,INDIRECT(ADDRESS($H519,38))&lt;&gt;"UL"),INDIRECT(ADDRESS($H519,COLUMN()-12)),0),0), IF($I519&gt;0,IF(AND(INDIRECT(ADDRESS($I519,44))=0,INDIRECT(ADDRESS($I519,38))&lt;&gt;"UL"),INDIRECT(ADDRESS($I519,COLUMN()-12)),0),0), IF($J519&gt;0,IF(AND(INDIRECT(ADDRESS($J519,44))=0,INDIRECT(ADDRESS($J519,38))&lt;&gt;"UL"),INDIRECT(ADDRESS($J519,COLUMN()-12)),0),0), IF($K519&gt;0,IF(AND(INDIRECT(ADDRESS($K519,44))=0,INDIRECT(ADDRESS($K519,38))&lt;&gt;"UL"),INDIRECT(ADDRESS($K519,COLUMN()-12)),0),0), IF($L519&gt;0,IF(AND(INDIRECT(ADDRESS($L519,44))=0,INDIRECT(ADDRESS($L519,38))&lt;&gt;"UL"),INDIRECT(ADDRESS($L519,COLUMN()-12)),0),0), IF($M519&gt;0,IF(AND(INDIRECT(ADDRESS($M519,44))=0,INDIRECT(ADDRESS($M519,38))&lt;&gt;"UL"),INDIRECT(ADDRESS($M519,COLUMN()-12)),0),0))</f>
        <v>0</v>
      </c>
      <c r="BI519" s="57" cm="1">
        <f t="array" aca="1" ref="BI519" ca="1">SUM(IF($C519&gt;0,IF(AND(INDIRECT(ADDRESS($C519,44))=0,INDIRECT(ADDRESS($C519,38))&lt;&gt;"UL"),INDIRECT(ADDRESS($C519,COLUMN()-12)),0),0), IF($D519&gt;0,IF(AND(INDIRECT(ADDRESS($D519,44))=0,INDIRECT(ADDRESS($D519,38))&lt;&gt;"UL"),INDIRECT(ADDRESS($D519,COLUMN()-12)),0),0), IF($E519&gt;0,IF(AND(INDIRECT(ADDRESS($E519,44))=0,INDIRECT(ADDRESS($E519,38))&lt;&gt;"UL"),INDIRECT(ADDRESS($E519,COLUMN()-12)),0),0), IF($F519&gt;0,IF(AND(INDIRECT(ADDRESS($F519,44))=0,INDIRECT(ADDRESS($F519,38))&lt;&gt;"UL"),INDIRECT(ADDRESS($F519,COLUMN()-12)),0),0), IF($G519&gt;0,IF(AND(INDIRECT(ADDRESS($G519,44))=0,INDIRECT(ADDRESS($G519,38))&lt;&gt;"UL"),INDIRECT(ADDRESS($G519,COLUMN()-12)),0),0), IF($H519&gt;0,IF(AND(INDIRECT(ADDRESS($H519,44))=0,INDIRECT(ADDRESS($H519,38))&lt;&gt;"UL"),INDIRECT(ADDRESS($H519,COLUMN()-12)),0),0), IF($I519&gt;0,IF(AND(INDIRECT(ADDRESS($I519,44))=0,INDIRECT(ADDRESS($I519,38))&lt;&gt;"UL"),INDIRECT(ADDRESS($I519,COLUMN()-12)),0),0), IF($J519&gt;0,IF(AND(INDIRECT(ADDRESS($J519,44))=0,INDIRECT(ADDRESS($J519,38))&lt;&gt;"UL"),INDIRECT(ADDRESS($J519,COLUMN()-12)),0),0), IF($K519&gt;0,IF(AND(INDIRECT(ADDRESS($K519,44))=0,INDIRECT(ADDRESS($K519,38))&lt;&gt;"UL"),INDIRECT(ADDRESS($K519,COLUMN()-12)),0),0), IF($L519&gt;0,IF(AND(INDIRECT(ADDRESS($L519,44))=0,INDIRECT(ADDRESS($L519,38))&lt;&gt;"UL"),INDIRECT(ADDRESS($L519,COLUMN()-12)),0),0), IF($M519&gt;0,IF(AND(INDIRECT(ADDRESS($M519,44))=0,INDIRECT(ADDRESS($M519,38))&lt;&gt;"UL"),INDIRECT(ADDRESS($M519,COLUMN()-12)),0),0))</f>
        <v>0</v>
      </c>
      <c r="BJ519" s="57" cm="1">
        <f t="array" aca="1" ref="BJ519" ca="1">SUM(IF($C519&gt;0,IF(AND(INDIRECT(ADDRESS($C519,44))=0,INDIRECT(ADDRESS($C519,38))&lt;&gt;"UL"),INDIRECT(ADDRESS($C519,COLUMN()-12)),0),0), IF($D519&gt;0,IF(AND(INDIRECT(ADDRESS($D519,44))=0,INDIRECT(ADDRESS($D519,38))&lt;&gt;"UL"),INDIRECT(ADDRESS($D519,COLUMN()-12)),0),0), IF($E519&gt;0,IF(AND(INDIRECT(ADDRESS($E519,44))=0,INDIRECT(ADDRESS($E519,38))&lt;&gt;"UL"),INDIRECT(ADDRESS($E519,COLUMN()-12)),0),0), IF($F519&gt;0,IF(AND(INDIRECT(ADDRESS($F519,44))=0,INDIRECT(ADDRESS($F519,38))&lt;&gt;"UL"),INDIRECT(ADDRESS($F519,COLUMN()-12)),0),0), IF($G519&gt;0,IF(AND(INDIRECT(ADDRESS($G519,44))=0,INDIRECT(ADDRESS($G519,38))&lt;&gt;"UL"),INDIRECT(ADDRESS($G519,COLUMN()-12)),0),0), IF($H519&gt;0,IF(AND(INDIRECT(ADDRESS($H519,44))=0,INDIRECT(ADDRESS($H519,38))&lt;&gt;"UL"),INDIRECT(ADDRESS($H519,COLUMN()-12)),0),0), IF($I519&gt;0,IF(AND(INDIRECT(ADDRESS($I519,44))=0,INDIRECT(ADDRESS($I519,38))&lt;&gt;"UL"),INDIRECT(ADDRESS($I519,COLUMN()-12)),0),0), IF($J519&gt;0,IF(AND(INDIRECT(ADDRESS($J519,44))=0,INDIRECT(ADDRESS($J519,38))&lt;&gt;"UL"),INDIRECT(ADDRESS($J519,COLUMN()-12)),0),0), IF($K519&gt;0,IF(AND(INDIRECT(ADDRESS($K519,44))=0,INDIRECT(ADDRESS($K519,38))&lt;&gt;"UL"),INDIRECT(ADDRESS($K519,COLUMN()-12)),0),0), IF($L519&gt;0,IF(AND(INDIRECT(ADDRESS($L519,44))=0,INDIRECT(ADDRESS($L519,38))&lt;&gt;"UL"),INDIRECT(ADDRESS($L519,COLUMN()-12)),0),0), IF($M519&gt;0,IF(AND(INDIRECT(ADDRESS($M519,44))=0,INDIRECT(ADDRESS($M519,38))&lt;&gt;"UL"),INDIRECT(ADDRESS($M519,COLUMN()-12)),0),0))</f>
        <v>0</v>
      </c>
      <c r="BK519" s="57">
        <f t="shared" ca="1" si="376"/>
        <v>0</v>
      </c>
      <c r="BL519" s="58">
        <f t="shared" ca="1" si="377"/>
        <v>0</v>
      </c>
      <c r="BM519" s="57" cm="1">
        <f t="array" aca="1" ref="BM519" ca="1">SUM(IF($C519&gt;0,IF(AND(INDIRECT(ADDRESS($C519,44))=0,INDIRECT(ADDRESS($C519,38))&lt;&gt;"UL"),INDIRECT(ADDRESS($C519,COLUMN()-12)),0),0), IF($D519&gt;0,IF(AND(INDIRECT(ADDRESS($D519,44))=0,INDIRECT(ADDRESS($D519,38))&lt;&gt;"UL"),INDIRECT(ADDRESS($D519,COLUMN()-12)),0),0), IF($E519&gt;0,IF(AND(INDIRECT(ADDRESS($E519,44))=0,INDIRECT(ADDRESS($E519,38))&lt;&gt;"UL"),INDIRECT(ADDRESS($E519,COLUMN()-12)),0),0), IF($F519&gt;0,IF(AND(INDIRECT(ADDRESS($F519,44))=0,INDIRECT(ADDRESS($F519,38))&lt;&gt;"UL"),INDIRECT(ADDRESS($F519,COLUMN()-12)),0),0), IF($G519&gt;0,IF(AND(INDIRECT(ADDRESS($G519,44))=0,INDIRECT(ADDRESS($G519,38))&lt;&gt;"UL"),INDIRECT(ADDRESS($G519,COLUMN()-12)),0),0), IF($H519&gt;0,IF(AND(INDIRECT(ADDRESS($H519,44))=0,INDIRECT(ADDRESS($H519,38))&lt;&gt;"UL"),INDIRECT(ADDRESS($H519,COLUMN()-12)),0),0), IF($I519&gt;0,IF(AND(INDIRECT(ADDRESS($I519,44))=0,INDIRECT(ADDRESS($I519,38))&lt;&gt;"UL"),INDIRECT(ADDRESS($I519,COLUMN()-12)),0),0), IF($J519&gt;0,IF(AND(INDIRECT(ADDRESS($J519,44))=0,INDIRECT(ADDRESS($J519,38))&lt;&gt;"UL"),INDIRECT(ADDRESS($J519,COLUMN()-12)),0),0), IF($K519&gt;0,IF(AND(INDIRECT(ADDRESS($K519,44))=0,INDIRECT(ADDRESS($K519,38))&lt;&gt;"UL"),INDIRECT(ADDRESS($K519,COLUMN()-11)),0),0), IF($L519&gt;0,IF(AND(INDIRECT(ADDRESS($L519,44))=0,INDIRECT(ADDRESS($L519,38))&lt;&gt;"UL"),INDIRECT(ADDRESS($L519,COLUMN()-11)),0),0), IF($M519&gt;0,IF(AND(INDIRECT(ADDRESS($M519,44))=0,INDIRECT(ADDRESS($M519,38))&lt;&gt;"UL"),INDIRECT(ADDRESS($M519,COLUMN()-11)),0),0))</f>
        <v>0</v>
      </c>
      <c r="BN519" s="57" cm="1">
        <f t="array" aca="1" ref="BN519" ca="1">SUM(IF($C519&gt;0,IF(AND(INDIRECT(ADDRESS($C519,44))=0,INDIRECT(ADDRESS($C519,38))&lt;&gt;"UL"),INDIRECT(ADDRESS($C519,COLUMN()-12)),0),0), IF($D519&gt;0,IF(AND(INDIRECT(ADDRESS($D519,44))=0,INDIRECT(ADDRESS($D519,38))&lt;&gt;"UL"),INDIRECT(ADDRESS($D519,COLUMN()-12)),0),0), IF($E519&gt;0,IF(AND(INDIRECT(ADDRESS($E519,44))=0,INDIRECT(ADDRESS($E519,38))&lt;&gt;"UL"),INDIRECT(ADDRESS($E519,COLUMN()-12)),0),0), IF($F519&gt;0,IF(AND(INDIRECT(ADDRESS($F519,44))=0,INDIRECT(ADDRESS($F519,38))&lt;&gt;"UL"),INDIRECT(ADDRESS($F519,COLUMN()-12)),0),0), IF($G519&gt;0,IF(AND(INDIRECT(ADDRESS($G519,44))=0,INDIRECT(ADDRESS($G519,38))&lt;&gt;"UL"),INDIRECT(ADDRESS($G519,COLUMN()-12)),0),0), IF($H519&gt;0,IF(AND(INDIRECT(ADDRESS($H519,44))=0,INDIRECT(ADDRESS($H519,38))&lt;&gt;"UL"),INDIRECT(ADDRESS($H519,COLUMN()-12)),0),0), IF($I519&gt;0,IF(AND(INDIRECT(ADDRESS($I519,44))=0,INDIRECT(ADDRESS($I519,38))&lt;&gt;"UL"),INDIRECT(ADDRESS($I519,COLUMN()-12)),0),0), IF($J519&gt;0,IF(AND(INDIRECT(ADDRESS($J519,44))=0,INDIRECT(ADDRESS($J519,38))&lt;&gt;"UL"),INDIRECT(ADDRESS($J519,COLUMN()-12)),0),0), IF($K519&gt;0,IF(AND(INDIRECT(ADDRESS($K519,44))=0,INDIRECT(ADDRESS($K519,38))&lt;&gt;"UL"),INDIRECT(ADDRESS($K519,COLUMN()-11)),0),0), IF($L519&gt;0,IF(AND(INDIRECT(ADDRESS($L519,44))=0,INDIRECT(ADDRESS($L519,38))&lt;&gt;"UL"),INDIRECT(ADDRESS($L519,COLUMN()-11)),0),0), IF($M519&gt;0,IF(AND(INDIRECT(ADDRESS($M519,44))=0,INDIRECT(ADDRESS($M519,38))&lt;&gt;"UL"),INDIRECT(ADDRESS($M519,COLUMN()-11)),0),0))</f>
        <v>0</v>
      </c>
      <c r="BO519" s="57" cm="1">
        <f t="array" aca="1" ref="BO519" ca="1">SUM(IF($C519&gt;0,IF(AND(INDIRECT(ADDRESS($C519,44))=0,INDIRECT(ADDRESS($C519,38))&lt;&gt;"UL"),INDIRECT(ADDRESS($C519,COLUMN()-12)),0),0), IF($D519&gt;0,IF(AND(INDIRECT(ADDRESS($D519,44))=0,INDIRECT(ADDRESS($D519,38))&lt;&gt;"UL"),INDIRECT(ADDRESS($D519,COLUMN()-12)),0),0), IF($E519&gt;0,IF(AND(INDIRECT(ADDRESS($E519,44))=0,INDIRECT(ADDRESS($E519,38))&lt;&gt;"UL"),INDIRECT(ADDRESS($E519,COLUMN()-12)),0),0), IF($F519&gt;0,IF(AND(INDIRECT(ADDRESS($F519,44))=0,INDIRECT(ADDRESS($F519,38))&lt;&gt;"UL"),INDIRECT(ADDRESS($F519,COLUMN()-12)),0),0), IF($G519&gt;0,IF(AND(INDIRECT(ADDRESS($G519,44))=0,INDIRECT(ADDRESS($G519,38))&lt;&gt;"UL"),INDIRECT(ADDRESS($G519,COLUMN()-12)),0),0), IF($H519&gt;0,IF(AND(INDIRECT(ADDRESS($H519,44))=0,INDIRECT(ADDRESS($H519,38))&lt;&gt;"UL"),INDIRECT(ADDRESS($H519,COLUMN()-12)),0),0), IF($I519&gt;0,IF(AND(INDIRECT(ADDRESS($I519,44))=0,INDIRECT(ADDRESS($I519,38))&lt;&gt;"UL"),INDIRECT(ADDRESS($I519,COLUMN()-12)),0),0), IF($J519&gt;0,IF(AND(INDIRECT(ADDRESS($J519,44))=0,INDIRECT(ADDRESS($J519,38))&lt;&gt;"UL"),INDIRECT(ADDRESS($J519,COLUMN()-12)),0),0), IF($K519&gt;0,IF(AND(INDIRECT(ADDRESS($K519,44))=0,INDIRECT(ADDRESS($K519,38))&lt;&gt;"UL"),INDIRECT(ADDRESS($K519,COLUMN()-11)),0),0), IF($L519&gt;0,IF(AND(INDIRECT(ADDRESS($L519,44))=0,INDIRECT(ADDRESS($L519,38))&lt;&gt;"UL"),INDIRECT(ADDRESS($L519,COLUMN()-11)),0),0), IF($M519&gt;0,IF(AND(INDIRECT(ADDRESS($M519,44))=0,INDIRECT(ADDRESS($M519,38))&lt;&gt;"UL"),INDIRECT(ADDRESS($M519,COLUMN()-11)),0),0))</f>
        <v>0</v>
      </c>
      <c r="BP519" s="57" cm="1">
        <f t="array" aca="1" ref="BP519" ca="1">SUM(IF($C519&gt;0,IF(AND(INDIRECT(ADDRESS($C519,44))=0,INDIRECT(ADDRESS($C519,38))&lt;&gt;"UL"),INDIRECT(ADDRESS($C519,COLUMN()-12)),0),0), IF($D519&gt;0,IF(AND(INDIRECT(ADDRESS($D519,44))=0,INDIRECT(ADDRESS($D519,38))&lt;&gt;"UL"),INDIRECT(ADDRESS($D519,COLUMN()-12)),0),0), IF($E519&gt;0,IF(AND(INDIRECT(ADDRESS($E519,44))=0,INDIRECT(ADDRESS($E519,38))&lt;&gt;"UL"),INDIRECT(ADDRESS($E519,COLUMN()-12)),0),0), IF($F519&gt;0,IF(AND(INDIRECT(ADDRESS($F519,44))=0,INDIRECT(ADDRESS($F519,38))&lt;&gt;"UL"),INDIRECT(ADDRESS($F519,COLUMN()-12)),0),0), IF($G519&gt;0,IF(AND(INDIRECT(ADDRESS($G519,44))=0,INDIRECT(ADDRESS($G519,38))&lt;&gt;"UL"),INDIRECT(ADDRESS($G519,COLUMN()-12)),0),0), IF($H519&gt;0,IF(AND(INDIRECT(ADDRESS($H519,44))=0,INDIRECT(ADDRESS($H519,38))&lt;&gt;"UL"),INDIRECT(ADDRESS($H519,COLUMN()-12)),0),0), IF($I519&gt;0,IF(AND(INDIRECT(ADDRESS($I519,44))=0,INDIRECT(ADDRESS($I519,38))&lt;&gt;"UL"),INDIRECT(ADDRESS($I519,COLUMN()-12)),0),0), IF($J519&gt;0,IF(AND(INDIRECT(ADDRESS($J519,44))=0,INDIRECT(ADDRESS($J519,38))&lt;&gt;"UL"),INDIRECT(ADDRESS($J519,COLUMN()-12)),0),0), IF($K519&gt;0,IF(AND(INDIRECT(ADDRESS($K519,44))=0,INDIRECT(ADDRESS($K519,38))&lt;&gt;"UL"),INDIRECT(ADDRESS($K519,COLUMN()-11)),0),0), IF($L519&gt;0,IF(AND(INDIRECT(ADDRESS($L519,44))=0,INDIRECT(ADDRESS($L519,38))&lt;&gt;"UL"),INDIRECT(ADDRESS($L519,COLUMN()-11)),0),0), IF($M519&gt;0,IF(AND(INDIRECT(ADDRESS($M519,44))=0,INDIRECT(ADDRESS($M519,38))&lt;&gt;"UL"),INDIRECT(ADDRESS($M519,COLUMN()-11)),0),0))</f>
        <v>0</v>
      </c>
      <c r="BQ519" s="57">
        <f t="shared" ca="1" si="378"/>
        <v>0</v>
      </c>
      <c r="BR519" s="161">
        <f t="shared" ca="1" si="379"/>
        <v>72.749578315163106</v>
      </c>
      <c r="BS519" s="59"/>
      <c r="BT519" s="56">
        <f t="shared" ca="1" si="389"/>
        <v>4.3239929962771626</v>
      </c>
      <c r="BU519" s="63">
        <f t="shared" ca="1" si="380"/>
        <v>0.12011091656325451</v>
      </c>
      <c r="BV519" s="57" t="s">
        <v>34</v>
      </c>
      <c r="BW519" s="57" cm="1">
        <f t="array" aca="1" ref="BW519" ca="1">SUM(IF($C519&gt;0,IF(AND(INDIRECT(ADDRESS($C519,44))=0,INDIRECT(ADDRESS($C519,38))="UL",ISERROR(SEARCH("Rear",INDIRECT(ADDRESS($C519,33)))),ISERROR(SEARCH("Side",INDIRECT(ADDRESS($C519,33))))),INDIRECT(ADDRESS($C519,COLUMN())),0),0),IF($D519&gt;0,IF(AND(INDIRECT(ADDRESS($D519,44))=0,INDIRECT(ADDRESS($D519,38))="UL",ISERROR(SEARCH("Rear",INDIRECT(ADDRESS($D519,33)))),ISERROR(SEARCH("Side",INDIRECT(ADDRESS($D519,33))))),INDIRECT(ADDRESS($D519,COLUMN())),0),0),IF($E519&gt;0,IF(AND(INDIRECT(ADDRESS($E519,44))=0,INDIRECT(ADDRESS($E519,38))="UL",ISERROR(SEARCH("Rear",INDIRECT(ADDRESS($E519,33)))),ISERROR(SEARCH("Side",INDIRECT(ADDRESS($E519,33))))),INDIRECT(ADDRESS($E519,COLUMN())),0),0),IF($F519&gt;0,IF(AND(INDIRECT(ADDRESS($F519,44))=0,INDIRECT(ADDRESS($F519,38))="UL",ISERROR(SEARCH("Rear",INDIRECT(ADDRESS($F519,33)))),ISERROR(SEARCH("Side",INDIRECT(ADDRESS($F519,33))))),INDIRECT(ADDRESS($F519,COLUMN())),0),0),IF($G519&gt;0,IF(AND(INDIRECT(ADDRESS($G519,44))=0,INDIRECT(ADDRESS($G519,38))="UL",ISERROR(SEARCH("Rear",INDIRECT(ADDRESS($G519,33)))),ISERROR(SEARCH("Side",INDIRECT(ADDRESS($G519,33))))),INDIRECT(ADDRESS($G519,COLUMN())),0),0),IF($H519&gt;0,IF(AND(INDIRECT(ADDRESS($H519,44))=0,INDIRECT(ADDRESS($H519,38))="UL",ISERROR(SEARCH("Rear",INDIRECT(ADDRESS($H519,33)))),ISERROR(SEARCH("Side",INDIRECT(ADDRESS($H519,33))))),INDIRECT(ADDRESS($H519,COLUMN())),0),0),IF($I519&gt;0,IF(AND(INDIRECT(ADDRESS($I519,44))=0,INDIRECT(ADDRESS($I519,38))="UL",ISERROR(SEARCH("Rear",INDIRECT(ADDRESS($I519,33)))),ISERROR(SEARCH("Side",INDIRECT(ADDRESS($I519,33))))),INDIRECT(ADDRESS($I519,COLUMN())),0),0),IF($J519&gt;0,IF(AND(INDIRECT(ADDRESS($J519,44))=0,INDIRECT(ADDRESS($J519,38))="UL",ISERROR(SEARCH("Rear",INDIRECT(ADDRESS($J519,33)))),ISERROR(SEARCH("Side",INDIRECT(ADDRESS($J519,33))))),INDIRECT(ADDRESS($J519,COLUMN())),0),0),IF($K519&gt;0,IF(AND(INDIRECT(ADDRESS($K519,44))=0,INDIRECT(ADDRESS($K519,38))="UL",ISERROR(SEARCH("Rear",INDIRECT(ADDRESS($K519,33)))),ISERROR(SEARCH("Side",INDIRECT(ADDRESS($K519,33))))),INDIRECT(ADDRESS($K519,COLUMN())),0),0),IF($L519&gt;0,IF(AND(INDIRECT(ADDRESS($L519,44))=0,INDIRECT(ADDRESS($L519,38))="UL",ISERROR(SEARCH("Rear",INDIRECT(ADDRESS($L519,33)))),ISERROR(SEARCH("Side",INDIRECT(ADDRESS($L519,33))))),INDIRECT(ADDRESS($L519,COLUMN())),0),0),IF($M519&gt;0,IF(AND(INDIRECT(ADDRESS($M519,44))=0,INDIRECT(ADDRESS($M519,38))="UL",ISERROR(SEARCH("Rear",INDIRECT(ADDRESS($M519,33)))),ISERROR(SEARCH("Side",INDIRECT(ADDRESS($M519,33))))),INDIRECT(ADDRESS($M519,COLUMN())),0),0))</f>
        <v>0.88888888888888884</v>
      </c>
      <c r="BX519" s="57">
        <f t="shared" ca="1" si="381"/>
        <v>0.88888888888888884</v>
      </c>
      <c r="BY519" s="57" cm="1">
        <f t="array" aca="1" ref="BY519" ca="1">SUM(IF($C519&gt;0,IF(AND(INDIRECT(ADDRESS($C519,44))=0,INDIRECT(ADDRESS($C519,38))="UL"),INDIRECT(ADDRESS($C519,COLUMN())),0),0),IF($D519&gt;0,IF(AND(INDIRECT(ADDRESS($D519,44))=0,INDIRECT(ADDRESS($D519,38))="UL"),INDIRECT(ADDRESS($D519,COLUMN())),0),0),IF($E519&gt;0,IF(AND(INDIRECT(ADDRESS($E519,44))=0,INDIRECT(ADDRESS($E519,38))="UL"),INDIRECT(ADDRESS($E519,COLUMN())),0),0),IF($F519&gt;0,IF(AND(INDIRECT(ADDRESS($F519,44))=0,INDIRECT(ADDRESS($F519,38))="UL"),INDIRECT(ADDRESS($F519,COLUMN())),0),0),IF($G519&gt;0,IF(AND(INDIRECT(ADDRESS($G519,44))=0,INDIRECT(ADDRESS($G519,38))="UL"),INDIRECT(ADDRESS($G519,COLUMN())),0),0),IF($H519&gt;0,IF(AND(INDIRECT(ADDRESS($H519,44))=0,INDIRECT(ADDRESS($H519,38))="UL"),INDIRECT(ADDRESS($H519,COLUMN())),0),0),IF($I519&gt;0,IF(AND(INDIRECT(ADDRESS($I519,44))=0,INDIRECT(ADDRESS($I519,38))="UL"),INDIRECT(ADDRESS($I519,COLUMN())),0),0),IF($J519&gt;0,IF(AND(INDIRECT(ADDRESS($J519,44))=0,INDIRECT(ADDRESS($J519,38))="UL"),INDIRECT(ADDRESS($J519,COLUMN())),0),0),IF($K519&gt;0,IF(AND(INDIRECT(ADDRESS($K519,44))=0,INDIRECT(ADDRESS($K519,38))="UL"),INDIRECT(ADDRESS($K519,COLUMN())),0),0),IF($L519&gt;0,IF(AND(INDIRECT(ADDRESS($L519,44))=0,INDIRECT(ADDRESS($L519,38))="UL"),INDIRECT(ADDRESS($L519,COLUMN())),0),0),IF($M519&gt;0,IF(AND(INDIRECT(ADDRESS($M519,44))=0,INDIRECT(ADDRESS($M519,38))="UL"),INDIRECT(ADDRESS($M519,COLUMN())),0),0))</f>
        <v>0.49876543209876545</v>
      </c>
      <c r="BZ519" s="57" cm="1">
        <f t="array" aca="1" ref="BZ519" ca="1">SUM(IF($C519&gt;0,IF(AND(INDIRECT(ADDRESS($C519,44))=0,INDIRECT(ADDRESS($C519,38))="UL"),INDIRECT(ADDRESS($C519,COLUMN())),0),0),IF($D519&gt;0,IF(AND(INDIRECT(ADDRESS($D519,44))=0,INDIRECT(ADDRESS($D519,38))="UL"),INDIRECT(ADDRESS($D519,COLUMN())),0),0),IF($E519&gt;0,IF(AND(INDIRECT(ADDRESS($E519,44))=0,INDIRECT(ADDRESS($E519,38))="UL"),INDIRECT(ADDRESS($E519,COLUMN())),0),0),IF($F519&gt;0,IF(AND(INDIRECT(ADDRESS($F519,44))=0,INDIRECT(ADDRESS($F519,38))="UL"),INDIRECT(ADDRESS($F519,COLUMN())),0),0),IF($G519&gt;0,IF(AND(INDIRECT(ADDRESS($G519,44))=0,INDIRECT(ADDRESS($G519,38))="UL"),INDIRECT(ADDRESS($G519,COLUMN())),0),0),IF($H519&gt;0,IF(AND(INDIRECT(ADDRESS($H519,44))=0,INDIRECT(ADDRESS($H519,38))="UL"),INDIRECT(ADDRESS($H519,COLUMN())),0),0),IF($I519&gt;0,IF(AND(INDIRECT(ADDRESS($I519,44))=0,INDIRECT(ADDRESS($I519,38))="UL"),INDIRECT(ADDRESS($I519,COLUMN())),0),0),IF($J519&gt;0,IF(AND(INDIRECT(ADDRESS($J519,44))=0,INDIRECT(ADDRESS($J519,38))="UL"),INDIRECT(ADDRESS($J519,COLUMN())),0),0),IF($K519&gt;0,IF(AND(INDIRECT(ADDRESS($K519,44))=0,INDIRECT(ADDRESS($K519,38))="UL"),INDIRECT(ADDRESS($K519,COLUMN())),0),0),IF($L519&gt;0,IF(AND(INDIRECT(ADDRESS($L519,44))=0,INDIRECT(ADDRESS($L519,38))="UL"),INDIRECT(ADDRESS($L519,COLUMN())),0),0),IF($M519&gt;0,IF(AND(INDIRECT(ADDRESS($M519,44))=0,INDIRECT(ADDRESS($M519,38))="UL"),INDIRECT(ADDRESS($M519,COLUMN())),0),0))</f>
        <v>0.7456790123456789</v>
      </c>
      <c r="CA519" s="57">
        <f t="shared" ca="1" si="382"/>
        <v>0.7456790123456789</v>
      </c>
      <c r="CB519" s="57" cm="1">
        <f t="array" aca="1" ref="CB519" ca="1">SUM(IF($C519&gt;0,IF(AND(INDIRECT(ADDRESS($C519,44))=0,INDIRECT(ADDRESS($C519,38))&lt;&gt;"UL"),INDIRECT(ADDRESS($C519,COLUMN())),0),0),IF($D519&gt;0,IF(AND(INDIRECT(ADDRESS($D519,44))=0,INDIRECT(ADDRESS($D519,38))&lt;&gt;"UL"),INDIRECT(ADDRESS($D519,COLUMN())),0),0),IF($E519&gt;0,IF(AND(INDIRECT(ADDRESS($E519,44))=0,INDIRECT(ADDRESS($E519,38))&lt;&gt;"UL"),INDIRECT(ADDRESS($E519,COLUMN())),0),0),IF($F519&gt;0,IF(AND(INDIRECT(ADDRESS($F519,44))=0,INDIRECT(ADDRESS($F519,38))&lt;&gt;"UL"),INDIRECT(ADDRESS($F519,COLUMN())),0),0),IF($G519&gt;0,IF(AND(INDIRECT(ADDRESS($G519,44))=0,INDIRECT(ADDRESS($G519,38))&lt;&gt;"UL"),INDIRECT(ADDRESS($G519,COLUMN())),0),0),IF($H519&gt;0,IF(AND(INDIRECT(ADDRESS($H519,44))=0,INDIRECT(ADDRESS($H519,38))&lt;&gt;"UL"),INDIRECT(ADDRESS($H519,COLUMN())),0),0),IF($I519&gt;0,IF(AND(INDIRECT(ADDRESS($I519,44))=0,INDIRECT(ADDRESS($I519,38))&lt;&gt;"UL"),INDIRECT(ADDRESS($I519,COLUMN())),0),0),IF($J519&gt;0,IF(AND(INDIRECT(ADDRESS($J519,44))=0,INDIRECT(ADDRESS($J519,38))&lt;&gt;"UL"),INDIRECT(ADDRESS($J519,COLUMN())),0),0),IF($K519&gt;0,IF(AND(INDIRECT(ADDRESS($K519,44))=0,INDIRECT(ADDRESS($K519,38))&lt;&gt;"UL"),INDIRECT(ADDRESS($K519,COLUMN())),0),0),IF($L519&gt;0,IF(AND(INDIRECT(ADDRESS($L519,44))=0,INDIRECT(ADDRESS($L519,38))&lt;&gt;"UL"),INDIRECT(ADDRESS($L519,COLUMN())),0),0),IF($M519&gt;0,IF(AND(INDIRECT(ADDRESS($M519,44))=0,INDIRECT(ADDRESS($M519,38))&lt;&gt;"UL"),INDIRECT(ADDRESS($M519,COLUMN())),0),0))</f>
        <v>0</v>
      </c>
      <c r="CC519" s="57">
        <f t="shared" ca="1" si="383"/>
        <v>0</v>
      </c>
      <c r="CD519" s="57" cm="1">
        <f t="array" aca="1" ref="CD519" ca="1">SUM(IF($C519&gt;0,IF(AND(INDIRECT(ADDRESS($C519,44))=0,INDIRECT(ADDRESS($C519,38))&lt;&gt;"UL"),INDIRECT(ADDRESS($C519,COLUMN())),0),0),IF($D519&gt;0,IF(AND(INDIRECT(ADDRESS($D519,44))=0,INDIRECT(ADDRESS($D519,38))&lt;&gt;"UL"),INDIRECT(ADDRESS($D519,COLUMN())),0),0),IF($E519&gt;0,IF(AND(INDIRECT(ADDRESS($E519,44))=0,INDIRECT(ADDRESS($E519,38))&lt;&gt;"UL"),INDIRECT(ADDRESS($E519,COLUMN())),0),0),IF($F519&gt;0,IF(AND(INDIRECT(ADDRESS($F519,44))=0,INDIRECT(ADDRESS($F519,38))&lt;&gt;"UL"),INDIRECT(ADDRESS($F519,COLUMN())),0),0),IF($G519&gt;0,IF(AND(INDIRECT(ADDRESS($G519,44))=0,INDIRECT(ADDRESS($G519,38))&lt;&gt;"UL"),INDIRECT(ADDRESS($G519,COLUMN())),0),0),IF($H519&gt;0,IF(AND(INDIRECT(ADDRESS($H519,44))=0,INDIRECT(ADDRESS($H519,38))&lt;&gt;"UL"),INDIRECT(ADDRESS($H519,COLUMN())),0),0),IF($I519&gt;0,IF(AND(INDIRECT(ADDRESS($I519,44))=0,INDIRECT(ADDRESS($I519,38))&lt;&gt;"UL"),INDIRECT(ADDRESS($I519,COLUMN())),0),0),IF($J519&gt;0,IF(AND(INDIRECT(ADDRESS($J519,44))=0,INDIRECT(ADDRESS($J519,38))&lt;&gt;"UL"),INDIRECT(ADDRESS($J519,COLUMN())),0),0),IF($K519&gt;0,IF(AND(INDIRECT(ADDRESS($K519,44))=0,INDIRECT(ADDRESS($K519,38))&lt;&gt;"UL"),INDIRECT(ADDRESS($K519,COLUMN())),0),0),IF($L519&gt;0,IF(AND(INDIRECT(ADDRESS($L519,44))=0,INDIRECT(ADDRESS($L519,38))&lt;&gt;"UL"),INDIRECT(ADDRESS($L519,COLUMN())),0),0),IF($M519&gt;0,IF(AND(INDIRECT(ADDRESS($M519,44))=0,INDIRECT(ADDRESS($M519,38))&lt;&gt;"UL"),INDIRECT(ADDRESS($M519,COLUMN())),0),0))</f>
        <v>0</v>
      </c>
      <c r="CE519" s="57" cm="1">
        <f t="array" aca="1" ref="CE519" ca="1">SUM(IF($C519&gt;0,IF(AND(INDIRECT(ADDRESS($C519,44))=0,INDIRECT(ADDRESS($C519,38))&lt;&gt;"UL"),INDIRECT(ADDRESS($C519,COLUMN())),0),0),IF($D519&gt;0,IF(AND(INDIRECT(ADDRESS($D519,44))=0,INDIRECT(ADDRESS($D519,38))&lt;&gt;"UL"),INDIRECT(ADDRESS($D519,COLUMN())),0),0),IF($E519&gt;0,IF(AND(INDIRECT(ADDRESS($E519,44))=0,INDIRECT(ADDRESS($E519,38))&lt;&gt;"UL"),INDIRECT(ADDRESS($E519,COLUMN())),0),0),IF($F519&gt;0,IF(AND(INDIRECT(ADDRESS($F519,44))=0,INDIRECT(ADDRESS($F519,38))&lt;&gt;"UL"),INDIRECT(ADDRESS($F519,COLUMN())),0),0),IF($G519&gt;0,IF(AND(INDIRECT(ADDRESS($G519,44))=0,INDIRECT(ADDRESS($G519,38))&lt;&gt;"UL"),INDIRECT(ADDRESS($G519,COLUMN())),0),0),IF($H519&gt;0,IF(AND(INDIRECT(ADDRESS($H519,44))=0,INDIRECT(ADDRESS($H519,38))&lt;&gt;"UL"),INDIRECT(ADDRESS($H519,COLUMN())),0),0),IF($I519&gt;0,IF(AND(INDIRECT(ADDRESS($I519,44))=0,INDIRECT(ADDRESS($I519,38))&lt;&gt;"UL"),INDIRECT(ADDRESS($I519,COLUMN())),0),0),IF($J519&gt;0,IF(AND(INDIRECT(ADDRESS($J519,44))=0,INDIRECT(ADDRESS($J519,38))&lt;&gt;"UL"),INDIRECT(ADDRESS($J519,COLUMN())),0),0),IF($K519&gt;0,IF(AND(INDIRECT(ADDRESS($K519,44))=0,INDIRECT(ADDRESS($K519,38))&lt;&gt;"UL"),INDIRECT(ADDRESS($K519,COLUMN())),0),0),IF($L519&gt;0,IF(AND(INDIRECT(ADDRESS($L519,44))=0,INDIRECT(ADDRESS($L519,38))&lt;&gt;"UL"),INDIRECT(ADDRESS($L519,COLUMN())),0),0),IF($M519&gt;0,IF(AND(INDIRECT(ADDRESS($M519,44))=0,INDIRECT(ADDRESS($M519,38))&lt;&gt;"UL"),INDIRECT(ADDRESS($M519,COLUMN())),0),0))</f>
        <v>0</v>
      </c>
      <c r="CF519" s="57">
        <f t="shared" ca="1" si="384"/>
        <v>0</v>
      </c>
      <c r="CG519" s="57">
        <f t="shared" ca="1" si="385"/>
        <v>2.6455863904059962</v>
      </c>
      <c r="CH519" s="57">
        <f t="shared" ca="1" si="386"/>
        <v>7.3488510844610999E-2</v>
      </c>
      <c r="CI519" s="19">
        <f t="shared" ca="1" si="387"/>
        <v>15.44771844942716</v>
      </c>
      <c r="CJ519" s="19"/>
      <c r="CK519" s="57" cm="1">
        <f t="array" aca="1" ref="CK519" ca="1">IF(AU519="S", SUM(IF($C519&gt;0,IF(INDIRECT(ADDRESS($C519,43))&lt;&gt;1,INDIRECT(ADDRESS($C519,48)),0),0), IF($D519&gt;0,IF(INDIRECT(ADDRESS($D519,43))&lt;&gt;1,INDIRECT(ADDRESS($D519,48)),0),0), IF($E519&gt;0,IF(INDIRECT(ADDRESS($E519,43))&lt;&gt;1,INDIRECT(ADDRESS($E519,48)),0),0), IF($F519&gt;0,IF(INDIRECT(ADDRESS($F519,43))&lt;&gt;1,INDIRECT(ADDRESS($F519,48)),0),0), IF($G519&gt;0,IF(INDIRECT(ADDRESS($G519,43))&lt;&gt;1,INDIRECT(ADDRESS($G519,48)),0),0), IF($H519&gt;0,IF(INDIRECT(ADDRESS($H519,43))&lt;&gt;1,INDIRECT(ADDRESS($H519,48)),0),0), IF($I519&gt;0,IF(INDIRECT(ADDRESS($I519,43))&lt;&gt;1,INDIRECT(ADDRESS($I519,48)),0),0), IF($J519&gt;0,IF(INDIRECT(ADDRESS($J519,43))&lt;&gt;1,INDIRECT(ADDRESS($J519,48)),0),0), IF($K519&gt;0,IF(INDIRECT(ADDRESS($K519,43))&lt;&gt;1,INDIRECT(ADDRESS($K519,48)),0),0), IF($L519&gt;0,IF(INDIRECT(ADDRESS($L519,43))&lt;&gt;1,INDIRECT(ADDRESS($L519,48)),0),0), IF($M519&gt;0,IF(INDIRECT(ADDRESS($M519,43))&lt;&gt;1,INDIRECT(ADDRESS($M519,48)),0),0)), IF(AU519="L",SUM(IF($C519&gt;0,IF(INDIRECT(ADDRESS($C519,43))&lt;&gt;1,INDIRECT(ADDRESS($C519,50)),0),0), IF($D519&gt;0,IF(INDIRECT(ADDRESS($D519,43))&lt;&gt;1,INDIRECT(ADDRESS($D519,50)),0),0), IF($E519&gt;0,IF(INDIRECT(ADDRESS($E519,43))&lt;&gt;1,INDIRECT(ADDRESS($E519,50)),0),0), IF($F519&gt;0,IF(INDIRECT(ADDRESS($F519,43))&lt;&gt;1,INDIRECT(ADDRESS($F519,50)),0),0), IF($G519&gt;0,IF(INDIRECT(ADDRESS($G519,43))&lt;&gt;1,INDIRECT(ADDRESS($G519,50)),0),0), IF($G519&gt;0,IF(INDIRECT(ADDRESS($G519,43))&lt;&gt;1,INDIRECT(ADDRESS($G519,50)),0),0), IF($H519&gt;0,IF(INDIRECT(ADDRESS($H519,43))&lt;&gt;1,INDIRECT(ADDRESS($H519,50)),0),0), IF($I519&gt;0,IF(INDIRECT(ADDRESS($I519,43))&lt;&gt;1,INDIRECT(ADDRESS($I519,50)),0),0), IF($J519&gt;0,IF(INDIRECT(ADDRESS($J519,43))&lt;&gt;1,INDIRECT(ADDRESS($J519,50)),0),0), IF($K519&gt;0,IF(INDIRECT(ADDRESS($K519,43))&lt;&gt;1,INDIRECT(ADDRESS($K519,50)),0),0), IF($L519&gt;0,IF(INDIRECT(ADDRESS($L519,43))&lt;&gt;1,INDIRECT(ADDRESS($L519,50)),0),0), IF($M519&gt;0,IF(INDIRECT(ADDRESS($M519,43))&lt;&gt;1,INDIRECT(ADDRESS($M519,50)),0),0)), SUM(IF($C519&gt;0,IF(INDIRECT(ADDRESS($C519,43))&lt;&gt;1,INDIRECT(ADDRESS($C519,49)),0),0), IF($D519&gt;0,IF(INDIRECT(ADDRESS($D519,43))&lt;&gt;1,INDIRECT(ADDRESS($D519,49)),0),0), IF($E519&gt;0,IF(INDIRECT(ADDRESS($E519,43))&lt;&gt;1,INDIRECT(ADDRESS($E519,49)),0),0), IF($F519&gt;0,IF(INDIRECT(ADDRESS($F519,43))&lt;&gt;1,INDIRECT(ADDRESS($F519,49)),0),0), IF($G519&gt;0,IF(INDIRECT(ADDRESS($G519,43))&lt;&gt;1,INDIRECT(ADDRESS($G519,49)),0),0), IF($G519&gt;0,IF(INDIRECT(ADDRESS($G519,43))&lt;&gt;1,INDIRECT(ADDRESS($G519,49)),0),0), IF($H519&gt;0,IF(INDIRECT(ADDRESS($H519,43))&lt;&gt;1,INDIRECT(ADDRESS($H519,49)),0),0), IF($I519&gt;0,IF(INDIRECT(ADDRESS($I519,43))&lt;&gt;1,INDIRECT(ADDRESS($I519,49)),0),0), IF($J519&gt;0,IF(INDIRECT(ADDRESS($J519,43))&lt;&gt;1,INDIRECT(ADDRESS($J519,49)),0),0), IF($K519&gt;0,IF(INDIRECT(ADDRESS($K519,43))&lt;&gt;1,INDIRECT(ADDRESS($K519,49)),0),0), IF($L519&gt;0,IF(INDIRECT(ADDRESS($L519,43))&lt;&gt;1,INDIRECT(ADDRESS($L519,49)),0),0), IF($M519&gt;0,IF(INDIRECT(ADDRESS($M519,43))&lt;&gt;1,INDIRECT(ADDRESS($M519,49)),0),0))))</f>
        <v>2.5555555555555554</v>
      </c>
      <c r="CL519" s="57" cm="1">
        <f t="array" aca="1" ref="CL519" ca="1">1.5*SUM(IF($C519&gt;0,IF(INDIRECT(ADDRESS($C519,44))=1,INDIRECT(ADDRESS($C519,47)),0),0),IF($D519&gt;0,IF(INDIRECT(ADDRESS($D519,44))=1,INDIRECT(ADDRESS(#REF!,47)),0),0),IF($E519&gt;0,IF(INDIRECT(ADDRESS($E519,44))=1,INDIRECT(ADDRESS($E519,47)),0),0),IF($F519&gt;0,IF(INDIRECT(ADDRESS($F519,44))=1,INDIRECT(ADDRESS($F519,47)),0),0),IF($G519&gt;0,IF(INDIRECT(ADDRESS($G519,44))=1,INDIRECT(ADDRESS($G519,47)),0),0),IF($G519&gt;0,IF(INDIRECT(ADDRESS($G519,44))=1,INDIRECT(ADDRESS($G519,47)),0),0),IF($H519&gt;0,IF(INDIRECT(ADDRESS($H519,44))=1,INDIRECT(ADDRESS($H519,47)),0),0),IF($I519&gt;0,IF(INDIRECT(ADDRESS($I519,44))=1,INDIRECT(ADDRESS($I519,47)),0),0),IF($J519&gt;0,IF(INDIRECT(ADDRESS($J519,44))=1,INDIRECT(ADDRESS($J519,47)),0),0),IF($K519&gt;0,IF(INDIRECT(ADDRESS($K519,44))=1,INDIRECT(ADDRESS($K519,47)),0),0),IF($L519&gt;0,IF(INDIRECT(ADDRESS($L519,44))=1,INDIRECT(ADDRESS($L519,47)),0),0),IF($M519&gt;0,IF(INDIRECT(ADDRESS($M519,44))=1,INDIRECT(ADDRESS($M519,47)),0),0))</f>
        <v>0</v>
      </c>
      <c r="CM519" s="56">
        <f t="shared" ca="1" si="388"/>
        <v>0.88423686109590327</v>
      </c>
      <c r="CN519" s="59"/>
    </row>
    <row r="520" spans="1:92" x14ac:dyDescent="0.25">
      <c r="A520" s="65" t="s">
        <v>588</v>
      </c>
      <c r="B520" s="74">
        <v>446</v>
      </c>
      <c r="C520" s="74">
        <v>460</v>
      </c>
      <c r="D520" s="74">
        <v>461</v>
      </c>
      <c r="E520" s="74">
        <v>462</v>
      </c>
      <c r="F520" s="74">
        <v>463</v>
      </c>
      <c r="G520" s="74">
        <v>464</v>
      </c>
      <c r="H520" s="74">
        <v>465</v>
      </c>
      <c r="I520" s="74"/>
      <c r="J520" s="74"/>
      <c r="K520" s="74"/>
      <c r="L520" s="74"/>
      <c r="M520" s="74"/>
      <c r="N520" s="67">
        <f t="shared" ca="1" si="368"/>
        <v>59</v>
      </c>
      <c r="O520" s="67" t="str" cm="1">
        <f t="array" aca="1" ref="O520" ca="1">INDIRECT(ADDRESS($B520,COLUMN()))</f>
        <v>Bomber</v>
      </c>
      <c r="P520" s="67" cm="1">
        <f t="array" aca="1" ref="P520" ca="1">INDIRECT(ADDRESS($B520,COLUMN()))</f>
        <v>12.2</v>
      </c>
      <c r="Q520" s="67" cm="1">
        <f t="array" aca="1" ref="Q520" ca="1">INDIRECT(ADDRESS($B520,COLUMN()))</f>
        <v>4</v>
      </c>
      <c r="R520" s="67" cm="1">
        <f t="array" aca="1" ref="R520" ca="1">INDIRECT(ADDRESS($B520,COLUMN()))</f>
        <v>0</v>
      </c>
      <c r="S520" s="67" cm="1">
        <f t="array" aca="1" ref="S520" ca="1">INDIRECT(ADDRESS($B520,COLUMN()))</f>
        <v>2</v>
      </c>
      <c r="T520" s="67" t="str" cm="1">
        <f t="array" aca="1" ref="T520" ca="1">INDIRECT(ADDRESS($B520,COLUMN()))</f>
        <v>1-4</v>
      </c>
      <c r="U520" s="67" cm="1">
        <f t="array" aca="1" ref="U520" ca="1">INDIRECT(ADDRESS($B520,COLUMN()))</f>
        <v>4</v>
      </c>
      <c r="V520" s="67" cm="1">
        <f t="array" aca="1" ref="V520" ca="1">INDIRECT(ADDRESS($B520,COLUMN()))</f>
        <v>0</v>
      </c>
      <c r="W520" s="67" cm="1">
        <f t="array" aca="1" ref="W520" ca="1">INDIRECT(ADDRESS($B520,COLUMN()))</f>
        <v>3</v>
      </c>
      <c r="X520" s="67" cm="1">
        <f t="array" aca="1" ref="X520" ca="1">INDIRECT(ADDRESS($B520,COLUMN()))</f>
        <v>5</v>
      </c>
      <c r="Y520" s="67" cm="1">
        <f t="array" aca="1" ref="Y520" ca="1">INDIRECT(ADDRESS($B520,COLUMN()))</f>
        <v>0</v>
      </c>
      <c r="Z520" s="67" cm="1">
        <f t="array" aca="1" ref="Z520" ca="1">INDIRECT(ADDRESS($B520,COLUMN()))</f>
        <v>5</v>
      </c>
      <c r="AA520" s="67">
        <f t="shared" si="369"/>
        <v>0</v>
      </c>
      <c r="AB520" s="56">
        <f t="shared" ca="1" si="370"/>
        <v>0.74703496601370634</v>
      </c>
      <c r="AC520" s="56">
        <f t="shared" ca="1" si="371"/>
        <v>0.49419950823826347</v>
      </c>
      <c r="AD520" s="56">
        <f t="shared" ca="1" si="372"/>
        <v>5.2428121743537517</v>
      </c>
      <c r="AF520" s="52"/>
      <c r="AG520" s="52"/>
      <c r="AH520" s="57"/>
      <c r="AI520" s="57"/>
      <c r="AJ520" s="57"/>
      <c r="AK520" s="57"/>
      <c r="AL520" s="57"/>
      <c r="AM520" s="57"/>
      <c r="AN520" s="57"/>
      <c r="AO520" s="57"/>
      <c r="AP520" s="57"/>
      <c r="AQ520" s="57"/>
      <c r="AR520" s="57"/>
      <c r="AS520" s="57"/>
      <c r="AT520" s="52"/>
      <c r="AU520" s="54" t="s">
        <v>113</v>
      </c>
      <c r="AV520" s="57" cm="1">
        <f t="array" aca="1" ref="AV520" ca="1">SUM(IF($C520&gt;0,IF(AND(INDIRECT(ADDRESS($C520,44))=0,INDIRECT(ADDRESS($C520,38))="UL",ISERROR(SEARCH("Rear",INDIRECT(ADDRESS($C520,33)))),ISERROR(SEARCH("Side",INDIRECT(ADDRESS($C520,33))))),INDIRECT(ADDRESS($C520,COLUMN())),0),0),IF($D520&gt;0,IF(AND(INDIRECT(ADDRESS($D520,44))=0,INDIRECT(ADDRESS($D520,38))="UL",ISERROR(SEARCH("Rear",INDIRECT(ADDRESS($D520,33)))),ISERROR(SEARCH("Side",INDIRECT(ADDRESS($D520,33))))),INDIRECT(ADDRESS($D520,COLUMN())),0),0),IF($E520&gt;0,IF(AND(INDIRECT(ADDRESS($E520,44))=0,INDIRECT(ADDRESS($E520,38))="UL",ISERROR(SEARCH("Rear",INDIRECT(ADDRESS($E520,33)))),ISERROR(SEARCH("Side",INDIRECT(ADDRESS($E520,33))))),INDIRECT(ADDRESS($E520,COLUMN())),0),0),IF($F520&gt;0,IF(AND(INDIRECT(ADDRESS($F520,44))=0,INDIRECT(ADDRESS($F520,38))="UL",ISERROR(SEARCH("Rear",INDIRECT(ADDRESS($F520,33)))),ISERROR(SEARCH("Side",INDIRECT(ADDRESS($F520,33))))),INDIRECT(ADDRESS($F520,COLUMN())),0),0),IF($G520&gt;0,IF(AND(INDIRECT(ADDRESS($G520,44))=0,INDIRECT(ADDRESS($G520,38))="UL",ISERROR(SEARCH("Rear",INDIRECT(ADDRESS($G520,33)))),ISERROR(SEARCH("Side",INDIRECT(ADDRESS($G520,33))))),INDIRECT(ADDRESS($G520,COLUMN())),0),0),IF($H520&gt;0,IF(AND(INDIRECT(ADDRESS($H520,44))=0,INDIRECT(ADDRESS($H520,38))="UL",ISERROR(SEARCH("Rear",INDIRECT(ADDRESS($H520,33)))),ISERROR(SEARCH("Side",INDIRECT(ADDRESS($H520,33))))),INDIRECT(ADDRESS($H520,COLUMN())),0),0),IF($I520&gt;0,IF(AND(INDIRECT(ADDRESS($I520,44))=0,INDIRECT(ADDRESS($I520,38))="UL",ISERROR(SEARCH("Rear",INDIRECT(ADDRESS($I520,33)))),ISERROR(SEARCH("Side",INDIRECT(ADDRESS($I520,33))))),INDIRECT(ADDRESS($I520,COLUMN())),0),0),IF($J520&gt;0,IF(AND(INDIRECT(ADDRESS($J520,44))=0,INDIRECT(ADDRESS($J520,38))="UL",ISERROR(SEARCH("Rear",INDIRECT(ADDRESS($J520,33)))),ISERROR(SEARCH("Side",INDIRECT(ADDRESS($J520,33))))),INDIRECT(ADDRESS($J520,COLUMN())),0),0),IF($K520&gt;0,IF(AND(INDIRECT(ADDRESS($K520,44))=0,INDIRECT(ADDRESS($K520,38))="UL",ISERROR(SEARCH("Rear",INDIRECT(ADDRESS($K520,33)))),ISERROR(SEARCH("Side",INDIRECT(ADDRESS($K520,33))))),INDIRECT(ADDRESS($K520,COLUMN())),0),0),IF($L520&gt;0,IF(AND(INDIRECT(ADDRESS($L520,44))=0,INDIRECT(ADDRESS($L520,38))="UL",ISERROR(SEARCH("Rear",INDIRECT(ADDRESS($L520,33)))),ISERROR(SEARCH("Side",INDIRECT(ADDRESS($L520,33))))),INDIRECT(ADDRESS($L520,COLUMN())),0),0),IF($M520&gt;0,IF(AND(INDIRECT(ADDRESS($M520,44))=0,INDIRECT(ADDRESS($M520,38))="UL",ISERROR(SEARCH("Rear",INDIRECT(ADDRESS($M520,33)))),ISERROR(SEARCH("Side",INDIRECT(ADDRESS($M520,33))))),INDIRECT(ADDRESS($M520,COLUMN())),0),0))</f>
        <v>1.7777777777777777</v>
      </c>
      <c r="AW520" s="57" cm="1">
        <f t="array" aca="1" ref="AW520" ca="1">SUM(IF($C520&gt;0,IF(AND(INDIRECT(ADDRESS($C520,44))=0,INDIRECT(ADDRESS($C520,38))="UL",ISERROR(SEARCH("Rear",INDIRECT(ADDRESS($C520,33)))),ISERROR(SEARCH("Side",INDIRECT(ADDRESS($C520,33))))),INDIRECT(ADDRESS($C520,COLUMN())),0),0),IF($D520&gt;0,IF(AND(INDIRECT(ADDRESS($D520,44))=0,INDIRECT(ADDRESS($D520,38))="UL",ISERROR(SEARCH("Rear",INDIRECT(ADDRESS($D520,33)))),ISERROR(SEARCH("Side",INDIRECT(ADDRESS($D520,33))))),INDIRECT(ADDRESS($D520,COLUMN())),0),0),IF($E520&gt;0,IF(AND(INDIRECT(ADDRESS($E520,44))=0,INDIRECT(ADDRESS($E520,38))="UL",ISERROR(SEARCH("Rear",INDIRECT(ADDRESS($E520,33)))),ISERROR(SEARCH("Side",INDIRECT(ADDRESS($E520,33))))),INDIRECT(ADDRESS($E520,COLUMN())),0),0),IF($F520&gt;0,IF(AND(INDIRECT(ADDRESS($F520,44))=0,INDIRECT(ADDRESS($F520,38))="UL",ISERROR(SEARCH("Rear",INDIRECT(ADDRESS($F520,33)))),ISERROR(SEARCH("Side",INDIRECT(ADDRESS($F520,33))))),INDIRECT(ADDRESS($F520,COLUMN())),0),0),IF($G520&gt;0,IF(AND(INDIRECT(ADDRESS($G520,44))=0,INDIRECT(ADDRESS($G520,38))="UL",ISERROR(SEARCH("Rear",INDIRECT(ADDRESS($G520,33)))),ISERROR(SEARCH("Side",INDIRECT(ADDRESS($G520,33))))),INDIRECT(ADDRESS($G520,COLUMN())),0),0),IF($H520&gt;0,IF(AND(INDIRECT(ADDRESS($H520,44))=0,INDIRECT(ADDRESS($H520,38))="UL",ISERROR(SEARCH("Rear",INDIRECT(ADDRESS($H520,33)))),ISERROR(SEARCH("Side",INDIRECT(ADDRESS($H520,33))))),INDIRECT(ADDRESS($H520,COLUMN())),0),0),IF($I520&gt;0,IF(AND(INDIRECT(ADDRESS($I520,44))=0,INDIRECT(ADDRESS($I520,38))="UL",ISERROR(SEARCH("Rear",INDIRECT(ADDRESS($I520,33)))),ISERROR(SEARCH("Side",INDIRECT(ADDRESS($I520,33))))),INDIRECT(ADDRESS($I520,COLUMN())),0),0),IF($J520&gt;0,IF(AND(INDIRECT(ADDRESS($J520,44))=0,INDIRECT(ADDRESS($J520,38))="UL",ISERROR(SEARCH("Rear",INDIRECT(ADDRESS($J520,33)))),ISERROR(SEARCH("Side",INDIRECT(ADDRESS($J520,33))))),INDIRECT(ADDRESS($J520,COLUMN())),0),0),IF($K520&gt;0,IF(AND(INDIRECT(ADDRESS($K520,44))=0,INDIRECT(ADDRESS($K520,38))="UL",ISERROR(SEARCH("Rear",INDIRECT(ADDRESS($K520,33)))),ISERROR(SEARCH("Side",INDIRECT(ADDRESS($K520,33))))),INDIRECT(ADDRESS($K520,COLUMN())),0),0),IF($L520&gt;0,IF(AND(INDIRECT(ADDRESS($L520,44))=0,INDIRECT(ADDRESS($L520,38))="UL",ISERROR(SEARCH("Rear",INDIRECT(ADDRESS($L520,33)))),ISERROR(SEARCH("Side",INDIRECT(ADDRESS($L520,33))))),INDIRECT(ADDRESS($L520,COLUMN())),0),0),IF($M520&gt;0,IF(AND(INDIRECT(ADDRESS($M520,44))=0,INDIRECT(ADDRESS($M520,38))="UL",ISERROR(SEARCH("Rear",INDIRECT(ADDRESS($M520,33)))),ISERROR(SEARCH("Side",INDIRECT(ADDRESS($M520,33))))),INDIRECT(ADDRESS($M520,COLUMN())),0),0))</f>
        <v>1.7777777777777777</v>
      </c>
      <c r="AX520" s="57" cm="1">
        <f t="array" aca="1" ref="AX520" ca="1">SUM(IF($C520&gt;0,IF(AND(INDIRECT(ADDRESS($C520,44))=0,INDIRECT(ADDRESS($C520,38))="UL",ISERROR(SEARCH("Rear",INDIRECT(ADDRESS($C520,33)))),ISERROR(SEARCH("Side",INDIRECT(ADDRESS($C520,33))))),INDIRECT(ADDRESS($C520,COLUMN())),0),0),IF($D520&gt;0,IF(AND(INDIRECT(ADDRESS($D520,44))=0,INDIRECT(ADDRESS($D520,38))="UL",ISERROR(SEARCH("Rear",INDIRECT(ADDRESS($D520,33)))),ISERROR(SEARCH("Side",INDIRECT(ADDRESS($D520,33))))),INDIRECT(ADDRESS($D520,COLUMN())),0),0),IF($E520&gt;0,IF(AND(INDIRECT(ADDRESS($E520,44))=0,INDIRECT(ADDRESS($E520,38))="UL",ISERROR(SEARCH("Rear",INDIRECT(ADDRESS($E520,33)))),ISERROR(SEARCH("Side",INDIRECT(ADDRESS($E520,33))))),INDIRECT(ADDRESS($E520,COLUMN())),0),0),IF($F520&gt;0,IF(AND(INDIRECT(ADDRESS($F520,44))=0,INDIRECT(ADDRESS($F520,38))="UL",ISERROR(SEARCH("Rear",INDIRECT(ADDRESS($F520,33)))),ISERROR(SEARCH("Side",INDIRECT(ADDRESS($F520,33))))),INDIRECT(ADDRESS($F520,COLUMN())),0),0),IF($G520&gt;0,IF(AND(INDIRECT(ADDRESS($G520,44))=0,INDIRECT(ADDRESS($G520,38))="UL",ISERROR(SEARCH("Rear",INDIRECT(ADDRESS($G520,33)))),ISERROR(SEARCH("Side",INDIRECT(ADDRESS($G520,33))))),INDIRECT(ADDRESS($G520,COLUMN())),0),0),IF($H520&gt;0,IF(AND(INDIRECT(ADDRESS($H520,44))=0,INDIRECT(ADDRESS($H520,38))="UL",ISERROR(SEARCH("Rear",INDIRECT(ADDRESS($H520,33)))),ISERROR(SEARCH("Side",INDIRECT(ADDRESS($H520,33))))),INDIRECT(ADDRESS($H520,COLUMN())),0),0),IF($I520&gt;0,IF(AND(INDIRECT(ADDRESS($I520,44))=0,INDIRECT(ADDRESS($I520,38))="UL",ISERROR(SEARCH("Rear",INDIRECT(ADDRESS($I520,33)))),ISERROR(SEARCH("Side",INDIRECT(ADDRESS($I520,33))))),INDIRECT(ADDRESS($I520,COLUMN())),0),0),IF($J520&gt;0,IF(AND(INDIRECT(ADDRESS($J520,44))=0,INDIRECT(ADDRESS($J520,38))="UL",ISERROR(SEARCH("Rear",INDIRECT(ADDRESS($J520,33)))),ISERROR(SEARCH("Side",INDIRECT(ADDRESS($J520,33))))),INDIRECT(ADDRESS($J520,COLUMN())),0),0),IF($K520&gt;0,IF(AND(INDIRECT(ADDRESS($K520,44))=0,INDIRECT(ADDRESS($K520,38))="UL",ISERROR(SEARCH("Rear",INDIRECT(ADDRESS($K520,33)))),ISERROR(SEARCH("Side",INDIRECT(ADDRESS($K520,33))))),INDIRECT(ADDRESS($K520,COLUMN())),0),0),IF($L520&gt;0,IF(AND(INDIRECT(ADDRESS($L520,44))=0,INDIRECT(ADDRESS($L520,38))="UL",ISERROR(SEARCH("Rear",INDIRECT(ADDRESS($L520,33)))),ISERROR(SEARCH("Side",INDIRECT(ADDRESS($L520,33))))),INDIRECT(ADDRESS($L520,COLUMN())),0),0),IF($M520&gt;0,IF(AND(INDIRECT(ADDRESS($M520,44))=0,INDIRECT(ADDRESS($M520,38))="UL",ISERROR(SEARCH("Rear",INDIRECT(ADDRESS($M520,33)))),ISERROR(SEARCH("Side",INDIRECT(ADDRESS($M520,33))))),INDIRECT(ADDRESS($M520,COLUMN())),0),0))</f>
        <v>1.6666666666666665</v>
      </c>
      <c r="AY520" s="58">
        <f t="shared" ca="1" si="373"/>
        <v>1.7777777777777777</v>
      </c>
      <c r="AZ520" s="58">
        <f t="shared" ca="1" si="374"/>
        <v>1.7407407407407405</v>
      </c>
      <c r="BA520" s="58" cm="1">
        <f t="array" aca="1" ref="BA520" ca="1">SUM(IF($C520&gt;0,IF(AND(INDIRECT(ADDRESS($C520,44))=0,INDIRECT(ADDRESS($C520,38))="UL"),INDIRECT(ADDRESS($C520,COLUMN())),0),0),IF($D520&gt;0,IF(AND(INDIRECT(ADDRESS($D520,44))=0,INDIRECT(ADDRESS($D520,38))="UL"),INDIRECT(ADDRESS($D520,COLUMN())),0),0),IF($E520&gt;0,IF(AND(INDIRECT(ADDRESS($E520,44))=0,INDIRECT(ADDRESS($E520,38))="UL"),INDIRECT(ADDRESS($E520,COLUMN())),0),0),IF($F520&gt;0,IF(AND(INDIRECT(ADDRESS($F520,44))=0,INDIRECT(ADDRESS($F520,38))="UL"),INDIRECT(ADDRESS($F520,COLUMN())),0),0),IF($G520&gt;0,IF(AND(INDIRECT(ADDRESS($G520,44))=0,INDIRECT(ADDRESS($G520,38))="UL"),INDIRECT(ADDRESS($G520,COLUMN())),0),0),IF($H520&gt;0,IF(AND(INDIRECT(ADDRESS($H520,44))=0,INDIRECT(ADDRESS($H520,38))="UL"),INDIRECT(ADDRESS($H520,COLUMN())),0),0),IF($I520&gt;0,IF(AND(INDIRECT(ADDRESS($I520,44))=0,INDIRECT(ADDRESS($I520,38))="UL"),INDIRECT(ADDRESS($I520,COLUMN())),0),0),IF($J520&gt;0,IF(AND(INDIRECT(ADDRESS($J520,44))=0,INDIRECT(ADDRESS($J520,38))="UL"),INDIRECT(ADDRESS($J520,COLUMN())),0),0),IF($K520&gt;0,IF(AND(INDIRECT(ADDRESS($K520,44))=0,INDIRECT(ADDRESS($K520,38))="UL"),INDIRECT(ADDRESS($K520,COLUMN())),0),0),IF($L520&gt;0,IF(AND(INDIRECT(ADDRESS($L520,44))=0,INDIRECT(ADDRESS($L520,38))="UL"),INDIRECT(ADDRESS($L520,COLUMN())),0),0),IF($M520&gt;0,IF(AND(INDIRECT(ADDRESS($M520,44))=0,INDIRECT(ADDRESS($M520,38))="UL"),INDIRECT(ADDRESS($M520,COLUMN())),0),0))</f>
        <v>0.78038800705467359</v>
      </c>
      <c r="BB520" s="58" cm="1">
        <f t="array" aca="1" ref="BB520" ca="1">SUM(IF($C520&gt;0,IF(AND(INDIRECT(ADDRESS($C520,44))=0,INDIRECT(ADDRESS($C520,38))="UL"),INDIRECT(ADDRESS($C520,COLUMN())),0),0),IF($D520&gt;0,IF(AND(INDIRECT(ADDRESS($D520,44))=0,INDIRECT(ADDRESS($D520,38))="UL"),INDIRECT(ADDRESS($D520,COLUMN())),0),0),IF($E520&gt;0,IF(AND(INDIRECT(ADDRESS($E520,44))=0,INDIRECT(ADDRESS($E520,38))="UL"),INDIRECT(ADDRESS($E520,COLUMN())),0),0),IF($F520&gt;0,IF(AND(INDIRECT(ADDRESS($F520,44))=0,INDIRECT(ADDRESS($F520,38))="UL"),INDIRECT(ADDRESS($F520,COLUMN())),0),0),IF($G520&gt;0,IF(AND(INDIRECT(ADDRESS($G520,44))=0,INDIRECT(ADDRESS($G520,38))="UL"),INDIRECT(ADDRESS($G520,COLUMN())),0),0),IF($H520&gt;0,IF(AND(INDIRECT(ADDRESS($H520,44))=0,INDIRECT(ADDRESS($H520,38))="UL"),INDIRECT(ADDRESS($H520,COLUMN())),0),0),IF($I520&gt;0,IF(AND(INDIRECT(ADDRESS($I520,44))=0,INDIRECT(ADDRESS($I520,38))="UL"),INDIRECT(ADDRESS($I520,COLUMN())),0),0),IF($J520&gt;0,IF(AND(INDIRECT(ADDRESS($J520,44))=0,INDIRECT(ADDRESS($J520,38))="UL"),INDIRECT(ADDRESS($J520,COLUMN())),0),0),IF($K520&gt;0,IF(AND(INDIRECT(ADDRESS($K520,44))=0,INDIRECT(ADDRESS($K520,38))="UL"),INDIRECT(ADDRESS($K520,COLUMN())),0),0),IF($L520&gt;0,IF(AND(INDIRECT(ADDRESS($L520,44))=0,INDIRECT(ADDRESS($L520,38))="UL"),INDIRECT(ADDRESS($L520,COLUMN())),0),0),IF($M520&gt;0,IF(AND(INDIRECT(ADDRESS($M520,44))=0,INDIRECT(ADDRESS($M520,38))="UL"),INDIRECT(ADDRESS($M520,COLUMN())),0),0))</f>
        <v>0.83795414462081119</v>
      </c>
      <c r="BC520" s="58" cm="1">
        <f t="array" aca="1" ref="BC520" ca="1">SUM(IF($C520&gt;0,IF(AND(INDIRECT(ADDRESS($C520,44))=0,INDIRECT(ADDRESS($C520,38))="UL"),INDIRECT(ADDRESS($C520,COLUMN())),0),0),IF($D520&gt;0,IF(AND(INDIRECT(ADDRESS($D520,44))=0,INDIRECT(ADDRESS($D520,38))="UL"),INDIRECT(ADDRESS($D520,COLUMN())),0),0),IF($E520&gt;0,IF(AND(INDIRECT(ADDRESS($E520,44))=0,INDIRECT(ADDRESS($E520,38))="UL"),INDIRECT(ADDRESS($E520,COLUMN())),0),0),IF($F520&gt;0,IF(AND(INDIRECT(ADDRESS($F520,44))=0,INDIRECT(ADDRESS($F520,38))="UL"),INDIRECT(ADDRESS($F520,COLUMN())),0),0),IF($G520&gt;0,IF(AND(INDIRECT(ADDRESS($G520,44))=0,INDIRECT(ADDRESS($G520,38))="UL"),INDIRECT(ADDRESS($G520,COLUMN())),0),0),IF($H520&gt;0,IF(AND(INDIRECT(ADDRESS($H520,44))=0,INDIRECT(ADDRESS($H520,38))="UL"),INDIRECT(ADDRESS($H520,COLUMN())),0),0),IF($I520&gt;0,IF(AND(INDIRECT(ADDRESS($I520,44))=0,INDIRECT(ADDRESS($I520,38))="UL"),INDIRECT(ADDRESS($I520,COLUMN())),0),0),IF($J520&gt;0,IF(AND(INDIRECT(ADDRESS($J520,44))=0,INDIRECT(ADDRESS($J520,38))="UL"),INDIRECT(ADDRESS($J520,COLUMN())),0),0),IF($K520&gt;0,IF(AND(INDIRECT(ADDRESS($K520,44))=0,INDIRECT(ADDRESS($K520,38))="UL"),INDIRECT(ADDRESS($K520,COLUMN())),0),0),IF($L520&gt;0,IF(AND(INDIRECT(ADDRESS($L520,44))=0,INDIRECT(ADDRESS($L520,38))="UL"),INDIRECT(ADDRESS($L520,COLUMN())),0),0),IF($M520&gt;0,IF(AND(INDIRECT(ADDRESS($M520,44))=0,INDIRECT(ADDRESS($M520,38))="UL"),INDIRECT(ADDRESS($M520,COLUMN())),0),0))</f>
        <v>0.68373897707231035</v>
      </c>
      <c r="BD520" s="58" cm="1">
        <f t="array" aca="1" ref="BD520" ca="1">SUM(IF($C520&gt;0,IF(AND(INDIRECT(ADDRESS($C520,44))=0,INDIRECT(ADDRESS($C520,38))="UL"),INDIRECT(ADDRESS($C520,COLUMN())),0),0),IF($D520&gt;0,IF(AND(INDIRECT(ADDRESS($D520,44))=0,INDIRECT(ADDRESS($D520,38))="UL"),INDIRECT(ADDRESS($D520,COLUMN())),0),0),IF($E520&gt;0,IF(AND(INDIRECT(ADDRESS($E520,44))=0,INDIRECT(ADDRESS($E520,38))="UL"),INDIRECT(ADDRESS($E520,COLUMN())),0),0),IF($F520&gt;0,IF(AND(INDIRECT(ADDRESS($F520,44))=0,INDIRECT(ADDRESS($F520,38))="UL"),INDIRECT(ADDRESS($F520,COLUMN())),0),0),IF($G520&gt;0,IF(AND(INDIRECT(ADDRESS($G520,44))=0,INDIRECT(ADDRESS($G520,38))="UL"),INDIRECT(ADDRESS($G520,COLUMN())),0),0),IF($H520&gt;0,IF(AND(INDIRECT(ADDRESS($H520,44))=0,INDIRECT(ADDRESS($H520,38))="UL"),INDIRECT(ADDRESS($H520,COLUMN())),0),0),IF($I520&gt;0,IF(AND(INDIRECT(ADDRESS($I520,44))=0,INDIRECT(ADDRESS($I520,38))="UL"),INDIRECT(ADDRESS($I520,COLUMN())),0),0),IF($J520&gt;0,IF(AND(INDIRECT(ADDRESS($J520,44))=0,INDIRECT(ADDRESS($J520,38))="UL"),INDIRECT(ADDRESS($J520,COLUMN())),0),0),IF($K520&gt;0,IF(AND(INDIRECT(ADDRESS($K520,44))=0,INDIRECT(ADDRESS($K520,38))="UL"),INDIRECT(ADDRESS($K520,COLUMN())),0),0),IF($L520&gt;0,IF(AND(INDIRECT(ADDRESS($L520,44))=0,INDIRECT(ADDRESS($L520,38))="UL"),INDIRECT(ADDRESS($L520,COLUMN())),0),0),IF($M520&gt;0,IF(AND(INDIRECT(ADDRESS($M520,44))=0,INDIRECT(ADDRESS($M520,38))="UL"),INDIRECT(ADDRESS($M520,COLUMN())),0),0))</f>
        <v>0.7720634920634919</v>
      </c>
      <c r="BE520" s="57">
        <f t="shared" ca="1" si="375"/>
        <v>0.83795414462081119</v>
      </c>
      <c r="BF520" s="57" cm="1">
        <f t="array" aca="1" ref="BF520" ca="1">SUM(IF($C520&gt;0,IF(INDIRECT(ADDRESS($C520,45))=1,INDIRECT(ADDRESS($C520,52))*INDIRECT(ADDRESS($C520,42))/5,0),0), IF($D520&gt;0,IF(INDIRECT(ADDRESS($D520,45))=1,INDIRECT(ADDRESS($D520,52))*INDIRECT(ADDRESS($D520,42))/5,0),0), IF($E520&gt;0,IF(INDIRECT(ADDRESS($E520,45))=1,INDIRECT(ADDRESS($E520,52))*INDIRECT(ADDRESS($E520,42))/5,0),0), IF($F520&gt;0,IF(INDIRECT(ADDRESS($F520,45))=1,INDIRECT(ADDRESS($F520,52))*INDIRECT(ADDRESS($F520,42))/5,0),0), IF($G520&gt;0,IF(INDIRECT(ADDRESS($G520,45))=1,INDIRECT(ADDRESS($G520,52))*INDIRECT(ADDRESS($G520,42))/5,0),0), IF($H520&gt;0,IF(INDIRECT(ADDRESS($H520,45))=1,INDIRECT(ADDRESS($H520,52))*INDIRECT(ADDRESS($H520,42))/5,0),0)
)*$BF$296/100</f>
        <v>0</v>
      </c>
      <c r="BG520" s="19"/>
      <c r="BH520" s="57" cm="1">
        <f t="array" aca="1" ref="BH520" ca="1">SUM(IF($C520&gt;0,IF(AND(INDIRECT(ADDRESS($C520,44))=0,INDIRECT(ADDRESS($C520,38))&lt;&gt;"UL"),INDIRECT(ADDRESS($C520,COLUMN()-12)),0),0), IF($D520&gt;0,IF(AND(INDIRECT(ADDRESS($D520,44))=0,INDIRECT(ADDRESS($D520,38))&lt;&gt;"UL"),INDIRECT(ADDRESS($D520,COLUMN()-12)),0),0), IF($E520&gt;0,IF(AND(INDIRECT(ADDRESS($E520,44))=0,INDIRECT(ADDRESS($E520,38))&lt;&gt;"UL"),INDIRECT(ADDRESS($E520,COLUMN()-12)),0),0), IF($F520&gt;0,IF(AND(INDIRECT(ADDRESS($F520,44))=0,INDIRECT(ADDRESS($F520,38))&lt;&gt;"UL"),INDIRECT(ADDRESS($F520,COLUMN()-12)),0),0), IF($G520&gt;0,IF(AND(INDIRECT(ADDRESS($G520,44))=0,INDIRECT(ADDRESS($G520,38))&lt;&gt;"UL"),INDIRECT(ADDRESS($G520,COLUMN()-12)),0),0), IF($H520&gt;0,IF(AND(INDIRECT(ADDRESS($H520,44))=0,INDIRECT(ADDRESS($H520,38))&lt;&gt;"UL"),INDIRECT(ADDRESS($H520,COLUMN()-12)),0),0), IF($I520&gt;0,IF(AND(INDIRECT(ADDRESS($I520,44))=0,INDIRECT(ADDRESS($I520,38))&lt;&gt;"UL"),INDIRECT(ADDRESS($I520,COLUMN()-12)),0),0), IF($J520&gt;0,IF(AND(INDIRECT(ADDRESS($J520,44))=0,INDIRECT(ADDRESS($J520,38))&lt;&gt;"UL"),INDIRECT(ADDRESS($J520,COLUMN()-12)),0),0), IF($K520&gt;0,IF(AND(INDIRECT(ADDRESS($K520,44))=0,INDIRECT(ADDRESS($K520,38))&lt;&gt;"UL"),INDIRECT(ADDRESS($K520,COLUMN()-12)),0),0), IF($L520&gt;0,IF(AND(INDIRECT(ADDRESS($L520,44))=0,INDIRECT(ADDRESS($L520,38))&lt;&gt;"UL"),INDIRECT(ADDRESS($L520,COLUMN()-12)),0),0), IF($M520&gt;0,IF(AND(INDIRECT(ADDRESS($M520,44))=0,INDIRECT(ADDRESS($M520,38))&lt;&gt;"UL"),INDIRECT(ADDRESS($M520,COLUMN()-12)),0),0))</f>
        <v>0</v>
      </c>
      <c r="BI520" s="57" cm="1">
        <f t="array" aca="1" ref="BI520" ca="1">SUM(IF($C520&gt;0,IF(AND(INDIRECT(ADDRESS($C520,44))=0,INDIRECT(ADDRESS($C520,38))&lt;&gt;"UL"),INDIRECT(ADDRESS($C520,COLUMN()-12)),0),0), IF($D520&gt;0,IF(AND(INDIRECT(ADDRESS($D520,44))=0,INDIRECT(ADDRESS($D520,38))&lt;&gt;"UL"),INDIRECT(ADDRESS($D520,COLUMN()-12)),0),0), IF($E520&gt;0,IF(AND(INDIRECT(ADDRESS($E520,44))=0,INDIRECT(ADDRESS($E520,38))&lt;&gt;"UL"),INDIRECT(ADDRESS($E520,COLUMN()-12)),0),0), IF($F520&gt;0,IF(AND(INDIRECT(ADDRESS($F520,44))=0,INDIRECT(ADDRESS($F520,38))&lt;&gt;"UL"),INDIRECT(ADDRESS($F520,COLUMN()-12)),0),0), IF($G520&gt;0,IF(AND(INDIRECT(ADDRESS($G520,44))=0,INDIRECT(ADDRESS($G520,38))&lt;&gt;"UL"),INDIRECT(ADDRESS($G520,COLUMN()-12)),0),0), IF($H520&gt;0,IF(AND(INDIRECT(ADDRESS($H520,44))=0,INDIRECT(ADDRESS($H520,38))&lt;&gt;"UL"),INDIRECT(ADDRESS($H520,COLUMN()-12)),0),0), IF($I520&gt;0,IF(AND(INDIRECT(ADDRESS($I520,44))=0,INDIRECT(ADDRESS($I520,38))&lt;&gt;"UL"),INDIRECT(ADDRESS($I520,COLUMN()-12)),0),0), IF($J520&gt;0,IF(AND(INDIRECT(ADDRESS($J520,44))=0,INDIRECT(ADDRESS($J520,38))&lt;&gt;"UL"),INDIRECT(ADDRESS($J520,COLUMN()-12)),0),0), IF($K520&gt;0,IF(AND(INDIRECT(ADDRESS($K520,44))=0,INDIRECT(ADDRESS($K520,38))&lt;&gt;"UL"),INDIRECT(ADDRESS($K520,COLUMN()-12)),0),0), IF($L520&gt;0,IF(AND(INDIRECT(ADDRESS($L520,44))=0,INDIRECT(ADDRESS($L520,38))&lt;&gt;"UL"),INDIRECT(ADDRESS($L520,COLUMN()-12)),0),0), IF($M520&gt;0,IF(AND(INDIRECT(ADDRESS($M520,44))=0,INDIRECT(ADDRESS($M520,38))&lt;&gt;"UL"),INDIRECT(ADDRESS($M520,COLUMN()-12)),0),0))</f>
        <v>0</v>
      </c>
      <c r="BJ520" s="57" cm="1">
        <f t="array" aca="1" ref="BJ520" ca="1">SUM(IF($C520&gt;0,IF(AND(INDIRECT(ADDRESS($C520,44))=0,INDIRECT(ADDRESS($C520,38))&lt;&gt;"UL"),INDIRECT(ADDRESS($C520,COLUMN()-12)),0),0), IF($D520&gt;0,IF(AND(INDIRECT(ADDRESS($D520,44))=0,INDIRECT(ADDRESS($D520,38))&lt;&gt;"UL"),INDIRECT(ADDRESS($D520,COLUMN()-12)),0),0), IF($E520&gt;0,IF(AND(INDIRECT(ADDRESS($E520,44))=0,INDIRECT(ADDRESS($E520,38))&lt;&gt;"UL"),INDIRECT(ADDRESS($E520,COLUMN()-12)),0),0), IF($F520&gt;0,IF(AND(INDIRECT(ADDRESS($F520,44))=0,INDIRECT(ADDRESS($F520,38))&lt;&gt;"UL"),INDIRECT(ADDRESS($F520,COLUMN()-12)),0),0), IF($G520&gt;0,IF(AND(INDIRECT(ADDRESS($G520,44))=0,INDIRECT(ADDRESS($G520,38))&lt;&gt;"UL"),INDIRECT(ADDRESS($G520,COLUMN()-12)),0),0), IF($H520&gt;0,IF(AND(INDIRECT(ADDRESS($H520,44))=0,INDIRECT(ADDRESS($H520,38))&lt;&gt;"UL"),INDIRECT(ADDRESS($H520,COLUMN()-12)),0),0), IF($I520&gt;0,IF(AND(INDIRECT(ADDRESS($I520,44))=0,INDIRECT(ADDRESS($I520,38))&lt;&gt;"UL"),INDIRECT(ADDRESS($I520,COLUMN()-12)),0),0), IF($J520&gt;0,IF(AND(INDIRECT(ADDRESS($J520,44))=0,INDIRECT(ADDRESS($J520,38))&lt;&gt;"UL"),INDIRECT(ADDRESS($J520,COLUMN()-12)),0),0), IF($K520&gt;0,IF(AND(INDIRECT(ADDRESS($K520,44))=0,INDIRECT(ADDRESS($K520,38))&lt;&gt;"UL"),INDIRECT(ADDRESS($K520,COLUMN()-12)),0),0), IF($L520&gt;0,IF(AND(INDIRECT(ADDRESS($L520,44))=0,INDIRECT(ADDRESS($L520,38))&lt;&gt;"UL"),INDIRECT(ADDRESS($L520,COLUMN()-12)),0),0), IF($M520&gt;0,IF(AND(INDIRECT(ADDRESS($M520,44))=0,INDIRECT(ADDRESS($M520,38))&lt;&gt;"UL"),INDIRECT(ADDRESS($M520,COLUMN()-12)),0),0))</f>
        <v>0</v>
      </c>
      <c r="BK520" s="57">
        <f t="shared" ca="1" si="376"/>
        <v>0</v>
      </c>
      <c r="BL520" s="58">
        <f t="shared" ca="1" si="377"/>
        <v>0</v>
      </c>
      <c r="BM520" s="57" cm="1">
        <f t="array" aca="1" ref="BM520" ca="1">SUM(IF($C520&gt;0,IF(AND(INDIRECT(ADDRESS($C520,44))=0,INDIRECT(ADDRESS($C520,38))&lt;&gt;"UL"),INDIRECT(ADDRESS($C520,COLUMN()-12)),0),0), IF($D520&gt;0,IF(AND(INDIRECT(ADDRESS($D520,44))=0,INDIRECT(ADDRESS($D520,38))&lt;&gt;"UL"),INDIRECT(ADDRESS($D520,COLUMN()-12)),0),0), IF($E520&gt;0,IF(AND(INDIRECT(ADDRESS($E520,44))=0,INDIRECT(ADDRESS($E520,38))&lt;&gt;"UL"),INDIRECT(ADDRESS($E520,COLUMN()-12)),0),0), IF($F520&gt;0,IF(AND(INDIRECT(ADDRESS($F520,44))=0,INDIRECT(ADDRESS($F520,38))&lt;&gt;"UL"),INDIRECT(ADDRESS($F520,COLUMN()-12)),0),0), IF($G520&gt;0,IF(AND(INDIRECT(ADDRESS($G520,44))=0,INDIRECT(ADDRESS($G520,38))&lt;&gt;"UL"),INDIRECT(ADDRESS($G520,COLUMN()-12)),0),0), IF($H520&gt;0,IF(AND(INDIRECT(ADDRESS($H520,44))=0,INDIRECT(ADDRESS($H520,38))&lt;&gt;"UL"),INDIRECT(ADDRESS($H520,COLUMN()-12)),0),0), IF($I520&gt;0,IF(AND(INDIRECT(ADDRESS($I520,44))=0,INDIRECT(ADDRESS($I520,38))&lt;&gt;"UL"),INDIRECT(ADDRESS($I520,COLUMN()-12)),0),0), IF($J520&gt;0,IF(AND(INDIRECT(ADDRESS($J520,44))=0,INDIRECT(ADDRESS($J520,38))&lt;&gt;"UL"),INDIRECT(ADDRESS($J520,COLUMN()-12)),0),0), IF($K520&gt;0,IF(AND(INDIRECT(ADDRESS($K520,44))=0,INDIRECT(ADDRESS($K520,38))&lt;&gt;"UL"),INDIRECT(ADDRESS($K520,COLUMN()-11)),0),0), IF($L520&gt;0,IF(AND(INDIRECT(ADDRESS($L520,44))=0,INDIRECT(ADDRESS($L520,38))&lt;&gt;"UL"),INDIRECT(ADDRESS($L520,COLUMN()-11)),0),0), IF($M520&gt;0,IF(AND(INDIRECT(ADDRESS($M520,44))=0,INDIRECT(ADDRESS($M520,38))&lt;&gt;"UL"),INDIRECT(ADDRESS($M520,COLUMN()-11)),0),0))</f>
        <v>0</v>
      </c>
      <c r="BN520" s="57" cm="1">
        <f t="array" aca="1" ref="BN520" ca="1">SUM(IF($C520&gt;0,IF(AND(INDIRECT(ADDRESS($C520,44))=0,INDIRECT(ADDRESS($C520,38))&lt;&gt;"UL"),INDIRECT(ADDRESS($C520,COLUMN()-12)),0),0), IF($D520&gt;0,IF(AND(INDIRECT(ADDRESS($D520,44))=0,INDIRECT(ADDRESS($D520,38))&lt;&gt;"UL"),INDIRECT(ADDRESS($D520,COLUMN()-12)),0),0), IF($E520&gt;0,IF(AND(INDIRECT(ADDRESS($E520,44))=0,INDIRECT(ADDRESS($E520,38))&lt;&gt;"UL"),INDIRECT(ADDRESS($E520,COLUMN()-12)),0),0), IF($F520&gt;0,IF(AND(INDIRECT(ADDRESS($F520,44))=0,INDIRECT(ADDRESS($F520,38))&lt;&gt;"UL"),INDIRECT(ADDRESS($F520,COLUMN()-12)),0),0), IF($G520&gt;0,IF(AND(INDIRECT(ADDRESS($G520,44))=0,INDIRECT(ADDRESS($G520,38))&lt;&gt;"UL"),INDIRECT(ADDRESS($G520,COLUMN()-12)),0),0), IF($H520&gt;0,IF(AND(INDIRECT(ADDRESS($H520,44))=0,INDIRECT(ADDRESS($H520,38))&lt;&gt;"UL"),INDIRECT(ADDRESS($H520,COLUMN()-12)),0),0), IF($I520&gt;0,IF(AND(INDIRECT(ADDRESS($I520,44))=0,INDIRECT(ADDRESS($I520,38))&lt;&gt;"UL"),INDIRECT(ADDRESS($I520,COLUMN()-12)),0),0), IF($J520&gt;0,IF(AND(INDIRECT(ADDRESS($J520,44))=0,INDIRECT(ADDRESS($J520,38))&lt;&gt;"UL"),INDIRECT(ADDRESS($J520,COLUMN()-12)),0),0), IF($K520&gt;0,IF(AND(INDIRECT(ADDRESS($K520,44))=0,INDIRECT(ADDRESS($K520,38))&lt;&gt;"UL"),INDIRECT(ADDRESS($K520,COLUMN()-11)),0),0), IF($L520&gt;0,IF(AND(INDIRECT(ADDRESS($L520,44))=0,INDIRECT(ADDRESS($L520,38))&lt;&gt;"UL"),INDIRECT(ADDRESS($L520,COLUMN()-11)),0),0), IF($M520&gt;0,IF(AND(INDIRECT(ADDRESS($M520,44))=0,INDIRECT(ADDRESS($M520,38))&lt;&gt;"UL"),INDIRECT(ADDRESS($M520,COLUMN()-11)),0),0))</f>
        <v>0</v>
      </c>
      <c r="BO520" s="57" cm="1">
        <f t="array" aca="1" ref="BO520" ca="1">SUM(IF($C520&gt;0,IF(AND(INDIRECT(ADDRESS($C520,44))=0,INDIRECT(ADDRESS($C520,38))&lt;&gt;"UL"),INDIRECT(ADDRESS($C520,COLUMN()-12)),0),0), IF($D520&gt;0,IF(AND(INDIRECT(ADDRESS($D520,44))=0,INDIRECT(ADDRESS($D520,38))&lt;&gt;"UL"),INDIRECT(ADDRESS($D520,COLUMN()-12)),0),0), IF($E520&gt;0,IF(AND(INDIRECT(ADDRESS($E520,44))=0,INDIRECT(ADDRESS($E520,38))&lt;&gt;"UL"),INDIRECT(ADDRESS($E520,COLUMN()-12)),0),0), IF($F520&gt;0,IF(AND(INDIRECT(ADDRESS($F520,44))=0,INDIRECT(ADDRESS($F520,38))&lt;&gt;"UL"),INDIRECT(ADDRESS($F520,COLUMN()-12)),0),0), IF($G520&gt;0,IF(AND(INDIRECT(ADDRESS($G520,44))=0,INDIRECT(ADDRESS($G520,38))&lt;&gt;"UL"),INDIRECT(ADDRESS($G520,COLUMN()-12)),0),0), IF($H520&gt;0,IF(AND(INDIRECT(ADDRESS($H520,44))=0,INDIRECT(ADDRESS($H520,38))&lt;&gt;"UL"),INDIRECT(ADDRESS($H520,COLUMN()-12)),0),0), IF($I520&gt;0,IF(AND(INDIRECT(ADDRESS($I520,44))=0,INDIRECT(ADDRESS($I520,38))&lt;&gt;"UL"),INDIRECT(ADDRESS($I520,COLUMN()-12)),0),0), IF($J520&gt;0,IF(AND(INDIRECT(ADDRESS($J520,44))=0,INDIRECT(ADDRESS($J520,38))&lt;&gt;"UL"),INDIRECT(ADDRESS($J520,COLUMN()-12)),0),0), IF($K520&gt;0,IF(AND(INDIRECT(ADDRESS($K520,44))=0,INDIRECT(ADDRESS($K520,38))&lt;&gt;"UL"),INDIRECT(ADDRESS($K520,COLUMN()-11)),0),0), IF($L520&gt;0,IF(AND(INDIRECT(ADDRESS($L520,44))=0,INDIRECT(ADDRESS($L520,38))&lt;&gt;"UL"),INDIRECT(ADDRESS($L520,COLUMN()-11)),0),0), IF($M520&gt;0,IF(AND(INDIRECT(ADDRESS($M520,44))=0,INDIRECT(ADDRESS($M520,38))&lt;&gt;"UL"),INDIRECT(ADDRESS($M520,COLUMN()-11)),0),0))</f>
        <v>0</v>
      </c>
      <c r="BP520" s="57" cm="1">
        <f t="array" aca="1" ref="BP520" ca="1">SUM(IF($C520&gt;0,IF(AND(INDIRECT(ADDRESS($C520,44))=0,INDIRECT(ADDRESS($C520,38))&lt;&gt;"UL"),INDIRECT(ADDRESS($C520,COLUMN()-12)),0),0), IF($D520&gt;0,IF(AND(INDIRECT(ADDRESS($D520,44))=0,INDIRECT(ADDRESS($D520,38))&lt;&gt;"UL"),INDIRECT(ADDRESS($D520,COLUMN()-12)),0),0), IF($E520&gt;0,IF(AND(INDIRECT(ADDRESS($E520,44))=0,INDIRECT(ADDRESS($E520,38))&lt;&gt;"UL"),INDIRECT(ADDRESS($E520,COLUMN()-12)),0),0), IF($F520&gt;0,IF(AND(INDIRECT(ADDRESS($F520,44))=0,INDIRECT(ADDRESS($F520,38))&lt;&gt;"UL"),INDIRECT(ADDRESS($F520,COLUMN()-12)),0),0), IF($G520&gt;0,IF(AND(INDIRECT(ADDRESS($G520,44))=0,INDIRECT(ADDRESS($G520,38))&lt;&gt;"UL"),INDIRECT(ADDRESS($G520,COLUMN()-12)),0),0), IF($H520&gt;0,IF(AND(INDIRECT(ADDRESS($H520,44))=0,INDIRECT(ADDRESS($H520,38))&lt;&gt;"UL"),INDIRECT(ADDRESS($H520,COLUMN()-12)),0),0), IF($I520&gt;0,IF(AND(INDIRECT(ADDRESS($I520,44))=0,INDIRECT(ADDRESS($I520,38))&lt;&gt;"UL"),INDIRECT(ADDRESS($I520,COLUMN()-12)),0),0), IF($J520&gt;0,IF(AND(INDIRECT(ADDRESS($J520,44))=0,INDIRECT(ADDRESS($J520,38))&lt;&gt;"UL"),INDIRECT(ADDRESS($J520,COLUMN()-12)),0),0), IF($K520&gt;0,IF(AND(INDIRECT(ADDRESS($K520,44))=0,INDIRECT(ADDRESS($K520,38))&lt;&gt;"UL"),INDIRECT(ADDRESS($K520,COLUMN()-11)),0),0), IF($L520&gt;0,IF(AND(INDIRECT(ADDRESS($L520,44))=0,INDIRECT(ADDRESS($L520,38))&lt;&gt;"UL"),INDIRECT(ADDRESS($L520,COLUMN()-11)),0),0), IF($M520&gt;0,IF(AND(INDIRECT(ADDRESS($M520,44))=0,INDIRECT(ADDRESS($M520,38))&lt;&gt;"UL"),INDIRECT(ADDRESS($M520,COLUMN()-11)),0),0))</f>
        <v>0</v>
      </c>
      <c r="BQ520" s="57">
        <f t="shared" ca="1" si="378"/>
        <v>0</v>
      </c>
      <c r="BR520" s="161">
        <f t="shared" ca="1" si="379"/>
        <v>95.32022555744706</v>
      </c>
      <c r="BS520" s="59"/>
      <c r="BT520" s="56">
        <f t="shared" ca="1" si="389"/>
        <v>8.0741156125529248</v>
      </c>
      <c r="BU520" s="63">
        <f t="shared" ca="1" si="380"/>
        <v>0.13684941716191398</v>
      </c>
      <c r="BV520" s="57" t="s">
        <v>34</v>
      </c>
      <c r="BW520" s="57" cm="1">
        <f t="array" aca="1" ref="BW520" ca="1">SUM(IF($C520&gt;0,IF(AND(INDIRECT(ADDRESS($C520,44))=0,INDIRECT(ADDRESS($C520,38))="UL",ISERROR(SEARCH("Rear",INDIRECT(ADDRESS($C520,33)))),ISERROR(SEARCH("Side",INDIRECT(ADDRESS($C520,33))))),INDIRECT(ADDRESS($C520,COLUMN())),0),0),IF($D520&gt;0,IF(AND(INDIRECT(ADDRESS($D520,44))=0,INDIRECT(ADDRESS($D520,38))="UL",ISERROR(SEARCH("Rear",INDIRECT(ADDRESS($D520,33)))),ISERROR(SEARCH("Side",INDIRECT(ADDRESS($D520,33))))),INDIRECT(ADDRESS($D520,COLUMN())),0),0),IF($E520&gt;0,IF(AND(INDIRECT(ADDRESS($E520,44))=0,INDIRECT(ADDRESS($E520,38))="UL",ISERROR(SEARCH("Rear",INDIRECT(ADDRESS($E520,33)))),ISERROR(SEARCH("Side",INDIRECT(ADDRESS($E520,33))))),INDIRECT(ADDRESS($E520,COLUMN())),0),0),IF($F520&gt;0,IF(AND(INDIRECT(ADDRESS($F520,44))=0,INDIRECT(ADDRESS($F520,38))="UL",ISERROR(SEARCH("Rear",INDIRECT(ADDRESS($F520,33)))),ISERROR(SEARCH("Side",INDIRECT(ADDRESS($F520,33))))),INDIRECT(ADDRESS($F520,COLUMN())),0),0),IF($G520&gt;0,IF(AND(INDIRECT(ADDRESS($G520,44))=0,INDIRECT(ADDRESS($G520,38))="UL",ISERROR(SEARCH("Rear",INDIRECT(ADDRESS($G520,33)))),ISERROR(SEARCH("Side",INDIRECT(ADDRESS($G520,33))))),INDIRECT(ADDRESS($G520,COLUMN())),0),0),IF($H520&gt;0,IF(AND(INDIRECT(ADDRESS($H520,44))=0,INDIRECT(ADDRESS($H520,38))="UL",ISERROR(SEARCH("Rear",INDIRECT(ADDRESS($H520,33)))),ISERROR(SEARCH("Side",INDIRECT(ADDRESS($H520,33))))),INDIRECT(ADDRESS($H520,COLUMN())),0),0),IF($I520&gt;0,IF(AND(INDIRECT(ADDRESS($I520,44))=0,INDIRECT(ADDRESS($I520,38))="UL",ISERROR(SEARCH("Rear",INDIRECT(ADDRESS($I520,33)))),ISERROR(SEARCH("Side",INDIRECT(ADDRESS($I520,33))))),INDIRECT(ADDRESS($I520,COLUMN())),0),0),IF($J520&gt;0,IF(AND(INDIRECT(ADDRESS($J520,44))=0,INDIRECT(ADDRESS($J520,38))="UL",ISERROR(SEARCH("Rear",INDIRECT(ADDRESS($J520,33)))),ISERROR(SEARCH("Side",INDIRECT(ADDRESS($J520,33))))),INDIRECT(ADDRESS($J520,COLUMN())),0),0),IF($K520&gt;0,IF(AND(INDIRECT(ADDRESS($K520,44))=0,INDIRECT(ADDRESS($K520,38))="UL",ISERROR(SEARCH("Rear",INDIRECT(ADDRESS($K520,33)))),ISERROR(SEARCH("Side",INDIRECT(ADDRESS($K520,33))))),INDIRECT(ADDRESS($K520,COLUMN())),0),0),IF($L520&gt;0,IF(AND(INDIRECT(ADDRESS($L520,44))=0,INDIRECT(ADDRESS($L520,38))="UL",ISERROR(SEARCH("Rear",INDIRECT(ADDRESS($L520,33)))),ISERROR(SEARCH("Side",INDIRECT(ADDRESS($L520,33))))),INDIRECT(ADDRESS($L520,COLUMN())),0),0),IF($M520&gt;0,IF(AND(INDIRECT(ADDRESS($M520,44))=0,INDIRECT(ADDRESS($M520,38))="UL",ISERROR(SEARCH("Rear",INDIRECT(ADDRESS($M520,33)))),ISERROR(SEARCH("Side",INDIRECT(ADDRESS($M520,33))))),INDIRECT(ADDRESS($M520,COLUMN())),0),0))</f>
        <v>1</v>
      </c>
      <c r="BX520" s="57">
        <f t="shared" ca="1" si="381"/>
        <v>1</v>
      </c>
      <c r="BY520" s="57" cm="1">
        <f t="array" aca="1" ref="BY520" ca="1">SUM(IF($C520&gt;0,IF(AND(INDIRECT(ADDRESS($C520,44))=0,INDIRECT(ADDRESS($C520,38))="UL"),INDIRECT(ADDRESS($C520,COLUMN())),0),0),IF($D520&gt;0,IF(AND(INDIRECT(ADDRESS($D520,44))=0,INDIRECT(ADDRESS($D520,38))="UL"),INDIRECT(ADDRESS($D520,COLUMN())),0),0),IF($E520&gt;0,IF(AND(INDIRECT(ADDRESS($E520,44))=0,INDIRECT(ADDRESS($E520,38))="UL"),INDIRECT(ADDRESS($E520,COLUMN())),0),0),IF($F520&gt;0,IF(AND(INDIRECT(ADDRESS($F520,44))=0,INDIRECT(ADDRESS($F520,38))="UL"),INDIRECT(ADDRESS($F520,COLUMN())),0),0),IF($G520&gt;0,IF(AND(INDIRECT(ADDRESS($G520,44))=0,INDIRECT(ADDRESS($G520,38))="UL"),INDIRECT(ADDRESS($G520,COLUMN())),0),0),IF($H520&gt;0,IF(AND(INDIRECT(ADDRESS($H520,44))=0,INDIRECT(ADDRESS($H520,38))="UL"),INDIRECT(ADDRESS($H520,COLUMN())),0),0),IF($I520&gt;0,IF(AND(INDIRECT(ADDRESS($I520,44))=0,INDIRECT(ADDRESS($I520,38))="UL"),INDIRECT(ADDRESS($I520,COLUMN())),0),0),IF($J520&gt;0,IF(AND(INDIRECT(ADDRESS($J520,44))=0,INDIRECT(ADDRESS($J520,38))="UL"),INDIRECT(ADDRESS($J520,COLUMN())),0),0),IF($K520&gt;0,IF(AND(INDIRECT(ADDRESS($K520,44))=0,INDIRECT(ADDRESS($K520,38))="UL"),INDIRECT(ADDRESS($K520,COLUMN())),0),0),IF($L520&gt;0,IF(AND(INDIRECT(ADDRESS($L520,44))=0,INDIRECT(ADDRESS($L520,38))="UL"),INDIRECT(ADDRESS($L520,COLUMN())),0),0),IF($M520&gt;0,IF(AND(INDIRECT(ADDRESS($M520,44))=0,INDIRECT(ADDRESS($M520,38))="UL"),INDIRECT(ADDRESS($M520,COLUMN())),0),0))</f>
        <v>0.57037037037037042</v>
      </c>
      <c r="BZ520" s="57" cm="1">
        <f t="array" aca="1" ref="BZ520" ca="1">SUM(IF($C520&gt;0,IF(AND(INDIRECT(ADDRESS($C520,44))=0,INDIRECT(ADDRESS($C520,38))="UL"),INDIRECT(ADDRESS($C520,COLUMN())),0),0),IF($D520&gt;0,IF(AND(INDIRECT(ADDRESS($D520,44))=0,INDIRECT(ADDRESS($D520,38))="UL"),INDIRECT(ADDRESS($D520,COLUMN())),0),0),IF($E520&gt;0,IF(AND(INDIRECT(ADDRESS($E520,44))=0,INDIRECT(ADDRESS($E520,38))="UL"),INDIRECT(ADDRESS($E520,COLUMN())),0),0),IF($F520&gt;0,IF(AND(INDIRECT(ADDRESS($F520,44))=0,INDIRECT(ADDRESS($F520,38))="UL"),INDIRECT(ADDRESS($F520,COLUMN())),0),0),IF($G520&gt;0,IF(AND(INDIRECT(ADDRESS($G520,44))=0,INDIRECT(ADDRESS($G520,38))="UL"),INDIRECT(ADDRESS($G520,COLUMN())),0),0),IF($H520&gt;0,IF(AND(INDIRECT(ADDRESS($H520,44))=0,INDIRECT(ADDRESS($H520,38))="UL"),INDIRECT(ADDRESS($H520,COLUMN())),0),0),IF($I520&gt;0,IF(AND(INDIRECT(ADDRESS($I520,44))=0,INDIRECT(ADDRESS($I520,38))="UL"),INDIRECT(ADDRESS($I520,COLUMN())),0),0),IF($J520&gt;0,IF(AND(INDIRECT(ADDRESS($J520,44))=0,INDIRECT(ADDRESS($J520,38))="UL"),INDIRECT(ADDRESS($J520,COLUMN())),0),0),IF($K520&gt;0,IF(AND(INDIRECT(ADDRESS($K520,44))=0,INDIRECT(ADDRESS($K520,38))="UL"),INDIRECT(ADDRESS($K520,COLUMN())),0),0),IF($L520&gt;0,IF(AND(INDIRECT(ADDRESS($L520,44))=0,INDIRECT(ADDRESS($L520,38))="UL"),INDIRECT(ADDRESS($L520,COLUMN())),0),0),IF($M520&gt;0,IF(AND(INDIRECT(ADDRESS($M520,44))=0,INDIRECT(ADDRESS($M520,38))="UL"),INDIRECT(ADDRESS($M520,COLUMN())),0),0))</f>
        <v>0.84938271604938254</v>
      </c>
      <c r="CA520" s="57">
        <f t="shared" ca="1" si="382"/>
        <v>0.84938271604938254</v>
      </c>
      <c r="CB520" s="57" cm="1">
        <f t="array" aca="1" ref="CB520" ca="1">SUM(IF($C520&gt;0,IF(AND(INDIRECT(ADDRESS($C520,44))=0,INDIRECT(ADDRESS($C520,38))&lt;&gt;"UL"),INDIRECT(ADDRESS($C520,COLUMN())),0),0),IF($D520&gt;0,IF(AND(INDIRECT(ADDRESS($D520,44))=0,INDIRECT(ADDRESS($D520,38))&lt;&gt;"UL"),INDIRECT(ADDRESS($D520,COLUMN())),0),0),IF($E520&gt;0,IF(AND(INDIRECT(ADDRESS($E520,44))=0,INDIRECT(ADDRESS($E520,38))&lt;&gt;"UL"),INDIRECT(ADDRESS($E520,COLUMN())),0),0),IF($F520&gt;0,IF(AND(INDIRECT(ADDRESS($F520,44))=0,INDIRECT(ADDRESS($F520,38))&lt;&gt;"UL"),INDIRECT(ADDRESS($F520,COLUMN())),0),0),IF($G520&gt;0,IF(AND(INDIRECT(ADDRESS($G520,44))=0,INDIRECT(ADDRESS($G520,38))&lt;&gt;"UL"),INDIRECT(ADDRESS($G520,COLUMN())),0),0),IF($H520&gt;0,IF(AND(INDIRECT(ADDRESS($H520,44))=0,INDIRECT(ADDRESS($H520,38))&lt;&gt;"UL"),INDIRECT(ADDRESS($H520,COLUMN())),0),0),IF($I520&gt;0,IF(AND(INDIRECT(ADDRESS($I520,44))=0,INDIRECT(ADDRESS($I520,38))&lt;&gt;"UL"),INDIRECT(ADDRESS($I520,COLUMN())),0),0),IF($J520&gt;0,IF(AND(INDIRECT(ADDRESS($J520,44))=0,INDIRECT(ADDRESS($J520,38))&lt;&gt;"UL"),INDIRECT(ADDRESS($J520,COLUMN())),0),0),IF($K520&gt;0,IF(AND(INDIRECT(ADDRESS($K520,44))=0,INDIRECT(ADDRESS($K520,38))&lt;&gt;"UL"),INDIRECT(ADDRESS($K520,COLUMN())),0),0),IF($L520&gt;0,IF(AND(INDIRECT(ADDRESS($L520,44))=0,INDIRECT(ADDRESS($L520,38))&lt;&gt;"UL"),INDIRECT(ADDRESS($L520,COLUMN())),0),0),IF($M520&gt;0,IF(AND(INDIRECT(ADDRESS($M520,44))=0,INDIRECT(ADDRESS($M520,38))&lt;&gt;"UL"),INDIRECT(ADDRESS($M520,COLUMN())),0),0))</f>
        <v>0</v>
      </c>
      <c r="CC520" s="57">
        <f t="shared" ca="1" si="383"/>
        <v>0</v>
      </c>
      <c r="CD520" s="57" cm="1">
        <f t="array" aca="1" ref="CD520" ca="1">SUM(IF($C520&gt;0,IF(AND(INDIRECT(ADDRESS($C520,44))=0,INDIRECT(ADDRESS($C520,38))&lt;&gt;"UL"),INDIRECT(ADDRESS($C520,COLUMN())),0),0),IF($D520&gt;0,IF(AND(INDIRECT(ADDRESS($D520,44))=0,INDIRECT(ADDRESS($D520,38))&lt;&gt;"UL"),INDIRECT(ADDRESS($D520,COLUMN())),0),0),IF($E520&gt;0,IF(AND(INDIRECT(ADDRESS($E520,44))=0,INDIRECT(ADDRESS($E520,38))&lt;&gt;"UL"),INDIRECT(ADDRESS($E520,COLUMN())),0),0),IF($F520&gt;0,IF(AND(INDIRECT(ADDRESS($F520,44))=0,INDIRECT(ADDRESS($F520,38))&lt;&gt;"UL"),INDIRECT(ADDRESS($F520,COLUMN())),0),0),IF($G520&gt;0,IF(AND(INDIRECT(ADDRESS($G520,44))=0,INDIRECT(ADDRESS($G520,38))&lt;&gt;"UL"),INDIRECT(ADDRESS($G520,COLUMN())),0),0),IF($H520&gt;0,IF(AND(INDIRECT(ADDRESS($H520,44))=0,INDIRECT(ADDRESS($H520,38))&lt;&gt;"UL"),INDIRECT(ADDRESS($H520,COLUMN())),0),0),IF($I520&gt;0,IF(AND(INDIRECT(ADDRESS($I520,44))=0,INDIRECT(ADDRESS($I520,38))&lt;&gt;"UL"),INDIRECT(ADDRESS($I520,COLUMN())),0),0),IF($J520&gt;0,IF(AND(INDIRECT(ADDRESS($J520,44))=0,INDIRECT(ADDRESS($J520,38))&lt;&gt;"UL"),INDIRECT(ADDRESS($J520,COLUMN())),0),0),IF($K520&gt;0,IF(AND(INDIRECT(ADDRESS($K520,44))=0,INDIRECT(ADDRESS($K520,38))&lt;&gt;"UL"),INDIRECT(ADDRESS($K520,COLUMN())),0),0),IF($L520&gt;0,IF(AND(INDIRECT(ADDRESS($L520,44))=0,INDIRECT(ADDRESS($L520,38))&lt;&gt;"UL"),INDIRECT(ADDRESS($L520,COLUMN())),0),0),IF($M520&gt;0,IF(AND(INDIRECT(ADDRESS($M520,44))=0,INDIRECT(ADDRESS($M520,38))&lt;&gt;"UL"),INDIRECT(ADDRESS($M520,COLUMN())),0),0))</f>
        <v>0</v>
      </c>
      <c r="CE520" s="57" cm="1">
        <f t="array" aca="1" ref="CE520" ca="1">SUM(IF($C520&gt;0,IF(AND(INDIRECT(ADDRESS($C520,44))=0,INDIRECT(ADDRESS($C520,38))&lt;&gt;"UL"),INDIRECT(ADDRESS($C520,COLUMN())),0),0),IF($D520&gt;0,IF(AND(INDIRECT(ADDRESS($D520,44))=0,INDIRECT(ADDRESS($D520,38))&lt;&gt;"UL"),INDIRECT(ADDRESS($D520,COLUMN())),0),0),IF($E520&gt;0,IF(AND(INDIRECT(ADDRESS($E520,44))=0,INDIRECT(ADDRESS($E520,38))&lt;&gt;"UL"),INDIRECT(ADDRESS($E520,COLUMN())),0),0),IF($F520&gt;0,IF(AND(INDIRECT(ADDRESS($F520,44))=0,INDIRECT(ADDRESS($F520,38))&lt;&gt;"UL"),INDIRECT(ADDRESS($F520,COLUMN())),0),0),IF($G520&gt;0,IF(AND(INDIRECT(ADDRESS($G520,44))=0,INDIRECT(ADDRESS($G520,38))&lt;&gt;"UL"),INDIRECT(ADDRESS($G520,COLUMN())),0),0),IF($H520&gt;0,IF(AND(INDIRECT(ADDRESS($H520,44))=0,INDIRECT(ADDRESS($H520,38))&lt;&gt;"UL"),INDIRECT(ADDRESS($H520,COLUMN())),0),0),IF($I520&gt;0,IF(AND(INDIRECT(ADDRESS($I520,44))=0,INDIRECT(ADDRESS($I520,38))&lt;&gt;"UL"),INDIRECT(ADDRESS($I520,COLUMN())),0),0),IF($J520&gt;0,IF(AND(INDIRECT(ADDRESS($J520,44))=0,INDIRECT(ADDRESS($J520,38))&lt;&gt;"UL"),INDIRECT(ADDRESS($J520,COLUMN())),0),0),IF($K520&gt;0,IF(AND(INDIRECT(ADDRESS($K520,44))=0,INDIRECT(ADDRESS($K520,38))&lt;&gt;"UL"),INDIRECT(ADDRESS($K520,COLUMN())),0),0),IF($L520&gt;0,IF(AND(INDIRECT(ADDRESS($L520,44))=0,INDIRECT(ADDRESS($L520,38))&lt;&gt;"UL"),INDIRECT(ADDRESS($L520,COLUMN())),0),0),IF($M520&gt;0,IF(AND(INDIRECT(ADDRESS($M520,44))=0,INDIRECT(ADDRESS($M520,38))&lt;&gt;"UL"),INDIRECT(ADDRESS($M520,COLUMN())),0),0))</f>
        <v>0</v>
      </c>
      <c r="CF520" s="57">
        <f t="shared" ca="1" si="384"/>
        <v>0</v>
      </c>
      <c r="CG520" s="57">
        <f t="shared" ca="1" si="385"/>
        <v>5.0430562786697557</v>
      </c>
      <c r="CH520" s="57">
        <f t="shared" ca="1" si="386"/>
        <v>8.5475530146945006E-2</v>
      </c>
      <c r="CI520" s="19">
        <f t="shared" ca="1" si="387"/>
        <v>26.214060871768758</v>
      </c>
      <c r="CJ520" s="19"/>
      <c r="CK520" s="57" cm="1">
        <f t="array" aca="1" ref="CK520" ca="1">IF(AU520="S", SUM(IF($C520&gt;0,IF(INDIRECT(ADDRESS($C520,43))&lt;&gt;1,INDIRECT(ADDRESS($C520,48)),0),0), IF($D520&gt;0,IF(INDIRECT(ADDRESS($D520,43))&lt;&gt;1,INDIRECT(ADDRESS($D520,48)),0),0), IF($E520&gt;0,IF(INDIRECT(ADDRESS($E520,43))&lt;&gt;1,INDIRECT(ADDRESS($E520,48)),0),0), IF($F520&gt;0,IF(INDIRECT(ADDRESS($F520,43))&lt;&gt;1,INDIRECT(ADDRESS($F520,48)),0),0), IF($G520&gt;0,IF(INDIRECT(ADDRESS($G520,43))&lt;&gt;1,INDIRECT(ADDRESS($G520,48)),0),0), IF($H520&gt;0,IF(INDIRECT(ADDRESS($H520,43))&lt;&gt;1,INDIRECT(ADDRESS($H520,48)),0),0), IF($I520&gt;0,IF(INDIRECT(ADDRESS($I520,43))&lt;&gt;1,INDIRECT(ADDRESS($I520,48)),0),0), IF($J520&gt;0,IF(INDIRECT(ADDRESS($J520,43))&lt;&gt;1,INDIRECT(ADDRESS($J520,48)),0),0), IF($K520&gt;0,IF(INDIRECT(ADDRESS($K520,43))&lt;&gt;1,INDIRECT(ADDRESS($K520,48)),0),0), IF($L520&gt;0,IF(INDIRECT(ADDRESS($L520,43))&lt;&gt;1,INDIRECT(ADDRESS($L520,48)),0),0), IF($M520&gt;0,IF(INDIRECT(ADDRESS($M520,43))&lt;&gt;1,INDIRECT(ADDRESS($M520,48)),0),0)), IF(AU520="L",SUM(IF($C520&gt;0,IF(INDIRECT(ADDRESS($C520,43))&lt;&gt;1,INDIRECT(ADDRESS($C520,50)),0),0), IF($D520&gt;0,IF(INDIRECT(ADDRESS($D520,43))&lt;&gt;1,INDIRECT(ADDRESS($D520,50)),0),0), IF($E520&gt;0,IF(INDIRECT(ADDRESS($E520,43))&lt;&gt;1,INDIRECT(ADDRESS($E520,50)),0),0), IF($F520&gt;0,IF(INDIRECT(ADDRESS($F520,43))&lt;&gt;1,INDIRECT(ADDRESS($F520,50)),0),0), IF($G520&gt;0,IF(INDIRECT(ADDRESS($G520,43))&lt;&gt;1,INDIRECT(ADDRESS($G520,50)),0),0), IF($G520&gt;0,IF(INDIRECT(ADDRESS($G520,43))&lt;&gt;1,INDIRECT(ADDRESS($G520,50)),0),0), IF($H520&gt;0,IF(INDIRECT(ADDRESS($H520,43))&lt;&gt;1,INDIRECT(ADDRESS($H520,50)),0),0), IF($I520&gt;0,IF(INDIRECT(ADDRESS($I520,43))&lt;&gt;1,INDIRECT(ADDRESS($I520,50)),0),0), IF($J520&gt;0,IF(INDIRECT(ADDRESS($J520,43))&lt;&gt;1,INDIRECT(ADDRESS($J520,50)),0),0), IF($K520&gt;0,IF(INDIRECT(ADDRESS($K520,43))&lt;&gt;1,INDIRECT(ADDRESS($K520,50)),0),0), IF($L520&gt;0,IF(INDIRECT(ADDRESS($L520,43))&lt;&gt;1,INDIRECT(ADDRESS($L520,50)),0),0), IF($M520&gt;0,IF(INDIRECT(ADDRESS($M520,43))&lt;&gt;1,INDIRECT(ADDRESS($M520,50)),0),0)), SUM(IF($C520&gt;0,IF(INDIRECT(ADDRESS($C520,43))&lt;&gt;1,INDIRECT(ADDRESS($C520,49)),0),0), IF($D520&gt;0,IF(INDIRECT(ADDRESS($D520,43))&lt;&gt;1,INDIRECT(ADDRESS($D520,49)),0),0), IF($E520&gt;0,IF(INDIRECT(ADDRESS($E520,43))&lt;&gt;1,INDIRECT(ADDRESS($E520,49)),0),0), IF($F520&gt;0,IF(INDIRECT(ADDRESS($F520,43))&lt;&gt;1,INDIRECT(ADDRESS($F520,49)),0),0), IF($G520&gt;0,IF(INDIRECT(ADDRESS($G520,43))&lt;&gt;1,INDIRECT(ADDRESS($G520,49)),0),0), IF($G520&gt;0,IF(INDIRECT(ADDRESS($G520,43))&lt;&gt;1,INDIRECT(ADDRESS($G520,49)),0),0), IF($H520&gt;0,IF(INDIRECT(ADDRESS($H520,43))&lt;&gt;1,INDIRECT(ADDRESS($H520,49)),0),0), IF($I520&gt;0,IF(INDIRECT(ADDRESS($I520,43))&lt;&gt;1,INDIRECT(ADDRESS($I520,49)),0),0), IF($J520&gt;0,IF(INDIRECT(ADDRESS($J520,43))&lt;&gt;1,INDIRECT(ADDRESS($J520,49)),0),0), IF($K520&gt;0,IF(INDIRECT(ADDRESS($K520,43))&lt;&gt;1,INDIRECT(ADDRESS($K520,49)),0),0), IF($L520&gt;0,IF(INDIRECT(ADDRESS($L520,43))&lt;&gt;1,INDIRECT(ADDRESS($L520,49)),0),0), IF($M520&gt;0,IF(INDIRECT(ADDRESS($M520,43))&lt;&gt;1,INDIRECT(ADDRESS($M520,49)),0),0))))</f>
        <v>2.1111111111111112</v>
      </c>
      <c r="CL520" s="57" cm="1">
        <f t="array" aca="1" ref="CL520" ca="1">1.5*SUM(IF($C520&gt;0,IF(INDIRECT(ADDRESS($C520,44))=1,INDIRECT(ADDRESS($C520,47)),0),0),IF($D520&gt;0,IF(INDIRECT(ADDRESS($D520,44))=1,INDIRECT(ADDRESS($CF476,47)),0),0),IF($E520&gt;0,IF(INDIRECT(ADDRESS($E520,44))=1,INDIRECT(ADDRESS($E520,47)),0),0),IF($F520&gt;0,IF(INDIRECT(ADDRESS($F520,44))=1,INDIRECT(ADDRESS($F520,47)),0),0),IF($G520&gt;0,IF(INDIRECT(ADDRESS($G520,44))=1,INDIRECT(ADDRESS($G520,47)),0),0),IF($G520&gt;0,IF(INDIRECT(ADDRESS($G520,44))=1,INDIRECT(ADDRESS($G520,47)),0),0),IF($H520&gt;0,IF(INDIRECT(ADDRESS($H520,44))=1,INDIRECT(ADDRESS($H520,47)),0),0),IF($I520&gt;0,IF(INDIRECT(ADDRESS($I520,44))=1,INDIRECT(ADDRESS($I520,47)),0),0),IF($J520&gt;0,IF(INDIRECT(ADDRESS($J520,44))=1,INDIRECT(ADDRESS($J520,47)),0),0),IF($K520&gt;0,IF(INDIRECT(ADDRESS($K520,44))=1,INDIRECT(ADDRESS($K520,47)),0),0),IF($L520&gt;0,IF(INDIRECT(ADDRESS($L520,44))=1,INDIRECT(ADDRESS($L520,47)),0),0),IF($M520&gt;0,IF(INDIRECT(ADDRESS($M520,44))=1,INDIRECT(ADDRESS($M520,47)),0),0))</f>
        <v>0</v>
      </c>
      <c r="CM520" s="56">
        <f t="shared" ca="1" si="388"/>
        <v>1.0074629562112123</v>
      </c>
      <c r="CN520" s="59"/>
    </row>
    <row r="521" spans="1:92" s="208" customFormat="1" x14ac:dyDescent="0.25">
      <c r="A521" s="204"/>
      <c r="B521" s="205"/>
      <c r="C521" s="205"/>
      <c r="D521" s="205"/>
      <c r="E521" s="205"/>
      <c r="F521" s="205"/>
      <c r="G521" s="205"/>
      <c r="H521" s="205"/>
      <c r="I521" s="205"/>
      <c r="J521" s="205"/>
      <c r="K521" s="205"/>
      <c r="L521" s="205"/>
      <c r="M521" s="205"/>
      <c r="N521" s="206"/>
      <c r="O521" s="206"/>
      <c r="P521" s="206"/>
      <c r="Q521" s="206"/>
      <c r="R521" s="206"/>
      <c r="S521" s="206"/>
      <c r="T521" s="206"/>
      <c r="U521" s="206"/>
      <c r="V521" s="206"/>
      <c r="W521" s="206"/>
      <c r="X521" s="206"/>
      <c r="Y521" s="206"/>
      <c r="Z521" s="206"/>
      <c r="AA521" s="206"/>
      <c r="AB521" s="207"/>
      <c r="AC521" s="207"/>
      <c r="AD521" s="207"/>
      <c r="AF521" s="209"/>
      <c r="AG521" s="209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09"/>
      <c r="AU521" s="211" t="s">
        <v>117</v>
      </c>
      <c r="AV521" s="210" cm="1">
        <f t="array" aca="1" ref="AV521" ca="1">SUM(IF($C521&gt;0,IF(AND(INDIRECT(ADDRESS($C521,44))=0,INDIRECT(ADDRESS($C521,38))="UL",ISERROR(SEARCH("Rear",INDIRECT(ADDRESS($C521,33)))),ISERROR(SEARCH("Side",INDIRECT(ADDRESS($C521,33))))),INDIRECT(ADDRESS($C521,COLUMN())),0),0),IF($D521&gt;0,IF(AND(INDIRECT(ADDRESS($D521,44))=0,INDIRECT(ADDRESS($D521,38))="UL",ISERROR(SEARCH("Rear",INDIRECT(ADDRESS($D521,33)))),ISERROR(SEARCH("Side",INDIRECT(ADDRESS($D521,33))))),INDIRECT(ADDRESS($D521,COLUMN())),0),0),IF($E521&gt;0,IF(AND(INDIRECT(ADDRESS($E521,44))=0,INDIRECT(ADDRESS($E521,38))="UL",ISERROR(SEARCH("Rear",INDIRECT(ADDRESS($E521,33)))),ISERROR(SEARCH("Side",INDIRECT(ADDRESS($E521,33))))),INDIRECT(ADDRESS($E521,COLUMN())),0),0),IF($F521&gt;0,IF(AND(INDIRECT(ADDRESS($F521,44))=0,INDIRECT(ADDRESS($F521,38))="UL",ISERROR(SEARCH("Rear",INDIRECT(ADDRESS($F521,33)))),ISERROR(SEARCH("Side",INDIRECT(ADDRESS($F521,33))))),INDIRECT(ADDRESS($F521,COLUMN())),0),0),IF($G521&gt;0,IF(AND(INDIRECT(ADDRESS($G521,44))=0,INDIRECT(ADDRESS($G521,38))="UL",ISERROR(SEARCH("Rear",INDIRECT(ADDRESS($G521,33)))),ISERROR(SEARCH("Side",INDIRECT(ADDRESS($G521,33))))),INDIRECT(ADDRESS($G521,COLUMN())),0),0),IF($H521&gt;0,IF(AND(INDIRECT(ADDRESS($H521,44))=0,INDIRECT(ADDRESS($H521,38))="UL",ISERROR(SEARCH("Rear",INDIRECT(ADDRESS($H521,33)))),ISERROR(SEARCH("Side",INDIRECT(ADDRESS($H521,33))))),INDIRECT(ADDRESS($H521,COLUMN())),0),0),IF($I521&gt;0,IF(AND(INDIRECT(ADDRESS($I521,44))=0,INDIRECT(ADDRESS($I521,38))="UL",ISERROR(SEARCH("Rear",INDIRECT(ADDRESS($I521,33)))),ISERROR(SEARCH("Side",INDIRECT(ADDRESS($I521,33))))),INDIRECT(ADDRESS($I521,COLUMN())),0),0),IF($J521&gt;0,IF(AND(INDIRECT(ADDRESS($J521,44))=0,INDIRECT(ADDRESS($J521,38))="UL",ISERROR(SEARCH("Rear",INDIRECT(ADDRESS($J521,33)))),ISERROR(SEARCH("Side",INDIRECT(ADDRESS($J521,33))))),INDIRECT(ADDRESS($J521,COLUMN())),0),0),IF($K521&gt;0,IF(AND(INDIRECT(ADDRESS($K521,44))=0,INDIRECT(ADDRESS($K521,38))="UL",ISERROR(SEARCH("Rear",INDIRECT(ADDRESS($K521,33)))),ISERROR(SEARCH("Side",INDIRECT(ADDRESS($K521,33))))),INDIRECT(ADDRESS($K521,COLUMN())),0),0),IF($L521&gt;0,IF(AND(INDIRECT(ADDRESS($L521,44))=0,INDIRECT(ADDRESS($L521,38))="UL",ISERROR(SEARCH("Rear",INDIRECT(ADDRESS($L521,33)))),ISERROR(SEARCH("Side",INDIRECT(ADDRESS($L521,33))))),INDIRECT(ADDRESS($L521,COLUMN())),0),0),IF($M521&gt;0,IF(AND(INDIRECT(ADDRESS($M521,44))=0,INDIRECT(ADDRESS($M521,38))="UL",ISERROR(SEARCH("Rear",INDIRECT(ADDRESS($M521,33)))),ISERROR(SEARCH("Side",INDIRECT(ADDRESS($M521,33))))),INDIRECT(ADDRESS($M521,COLUMN())),0),0))</f>
        <v>0</v>
      </c>
      <c r="AW521" s="210" cm="1">
        <f t="array" aca="1" ref="AW521" ca="1">SUM(IF($C521&gt;0,IF(AND(INDIRECT(ADDRESS($C521,44))=0,INDIRECT(ADDRESS($C521,38))="UL",ISERROR(SEARCH("Rear",INDIRECT(ADDRESS($C521,33)))),ISERROR(SEARCH("Side",INDIRECT(ADDRESS($C521,33))))),INDIRECT(ADDRESS($C521,COLUMN())),0),0),IF($D521&gt;0,IF(AND(INDIRECT(ADDRESS($D521,44))=0,INDIRECT(ADDRESS($D521,38))="UL",ISERROR(SEARCH("Rear",INDIRECT(ADDRESS($D521,33)))),ISERROR(SEARCH("Side",INDIRECT(ADDRESS($D521,33))))),INDIRECT(ADDRESS($D521,COLUMN())),0),0),IF($E521&gt;0,IF(AND(INDIRECT(ADDRESS($E521,44))=0,INDIRECT(ADDRESS($E521,38))="UL",ISERROR(SEARCH("Rear",INDIRECT(ADDRESS($E521,33)))),ISERROR(SEARCH("Side",INDIRECT(ADDRESS($E521,33))))),INDIRECT(ADDRESS($E521,COLUMN())),0),0),IF($F521&gt;0,IF(AND(INDIRECT(ADDRESS($F521,44))=0,INDIRECT(ADDRESS($F521,38))="UL",ISERROR(SEARCH("Rear",INDIRECT(ADDRESS($F521,33)))),ISERROR(SEARCH("Side",INDIRECT(ADDRESS($F521,33))))),INDIRECT(ADDRESS($F521,COLUMN())),0),0),IF($G521&gt;0,IF(AND(INDIRECT(ADDRESS($G521,44))=0,INDIRECT(ADDRESS($G521,38))="UL",ISERROR(SEARCH("Rear",INDIRECT(ADDRESS($G521,33)))),ISERROR(SEARCH("Side",INDIRECT(ADDRESS($G521,33))))),INDIRECT(ADDRESS($G521,COLUMN())),0),0),IF($H521&gt;0,IF(AND(INDIRECT(ADDRESS($H521,44))=0,INDIRECT(ADDRESS($H521,38))="UL",ISERROR(SEARCH("Rear",INDIRECT(ADDRESS($H521,33)))),ISERROR(SEARCH("Side",INDIRECT(ADDRESS($H521,33))))),INDIRECT(ADDRESS($H521,COLUMN())),0),0),IF($I521&gt;0,IF(AND(INDIRECT(ADDRESS($I521,44))=0,INDIRECT(ADDRESS($I521,38))="UL",ISERROR(SEARCH("Rear",INDIRECT(ADDRESS($I521,33)))),ISERROR(SEARCH("Side",INDIRECT(ADDRESS($I521,33))))),INDIRECT(ADDRESS($I521,COLUMN())),0),0),IF($J521&gt;0,IF(AND(INDIRECT(ADDRESS($J521,44))=0,INDIRECT(ADDRESS($J521,38))="UL",ISERROR(SEARCH("Rear",INDIRECT(ADDRESS($J521,33)))),ISERROR(SEARCH("Side",INDIRECT(ADDRESS($J521,33))))),INDIRECT(ADDRESS($J521,COLUMN())),0),0),IF($K521&gt;0,IF(AND(INDIRECT(ADDRESS($K521,44))=0,INDIRECT(ADDRESS($K521,38))="UL",ISERROR(SEARCH("Rear",INDIRECT(ADDRESS($K521,33)))),ISERROR(SEARCH("Side",INDIRECT(ADDRESS($K521,33))))),INDIRECT(ADDRESS($K521,COLUMN())),0),0),IF($L521&gt;0,IF(AND(INDIRECT(ADDRESS($L521,44))=0,INDIRECT(ADDRESS($L521,38))="UL",ISERROR(SEARCH("Rear",INDIRECT(ADDRESS($L521,33)))),ISERROR(SEARCH("Side",INDIRECT(ADDRESS($L521,33))))),INDIRECT(ADDRESS($L521,COLUMN())),0),0),IF($M521&gt;0,IF(AND(INDIRECT(ADDRESS($M521,44))=0,INDIRECT(ADDRESS($M521,38))="UL",ISERROR(SEARCH("Rear",INDIRECT(ADDRESS($M521,33)))),ISERROR(SEARCH("Side",INDIRECT(ADDRESS($M521,33))))),INDIRECT(ADDRESS($M521,COLUMN())),0),0))</f>
        <v>0</v>
      </c>
      <c r="AX521" s="210" cm="1">
        <f t="array" aca="1" ref="AX521" ca="1">SUM(IF($C521&gt;0,IF(AND(INDIRECT(ADDRESS($C521,44))=0,INDIRECT(ADDRESS($C521,38))="UL",ISERROR(SEARCH("Rear",INDIRECT(ADDRESS($C521,33)))),ISERROR(SEARCH("Side",INDIRECT(ADDRESS($C521,33))))),INDIRECT(ADDRESS($C521,COLUMN())),0),0),IF($D521&gt;0,IF(AND(INDIRECT(ADDRESS($D521,44))=0,INDIRECT(ADDRESS($D521,38))="UL",ISERROR(SEARCH("Rear",INDIRECT(ADDRESS($D521,33)))),ISERROR(SEARCH("Side",INDIRECT(ADDRESS($D521,33))))),INDIRECT(ADDRESS($D521,COLUMN())),0),0),IF($E521&gt;0,IF(AND(INDIRECT(ADDRESS($E521,44))=0,INDIRECT(ADDRESS($E521,38))="UL",ISERROR(SEARCH("Rear",INDIRECT(ADDRESS($E521,33)))),ISERROR(SEARCH("Side",INDIRECT(ADDRESS($E521,33))))),INDIRECT(ADDRESS($E521,COLUMN())),0),0),IF($F521&gt;0,IF(AND(INDIRECT(ADDRESS($F521,44))=0,INDIRECT(ADDRESS($F521,38))="UL",ISERROR(SEARCH("Rear",INDIRECT(ADDRESS($F521,33)))),ISERROR(SEARCH("Side",INDIRECT(ADDRESS($F521,33))))),INDIRECT(ADDRESS($F521,COLUMN())),0),0),IF($G521&gt;0,IF(AND(INDIRECT(ADDRESS($G521,44))=0,INDIRECT(ADDRESS($G521,38))="UL",ISERROR(SEARCH("Rear",INDIRECT(ADDRESS($G521,33)))),ISERROR(SEARCH("Side",INDIRECT(ADDRESS($G521,33))))),INDIRECT(ADDRESS($G521,COLUMN())),0),0),IF($H521&gt;0,IF(AND(INDIRECT(ADDRESS($H521,44))=0,INDIRECT(ADDRESS($H521,38))="UL",ISERROR(SEARCH("Rear",INDIRECT(ADDRESS($H521,33)))),ISERROR(SEARCH("Side",INDIRECT(ADDRESS($H521,33))))),INDIRECT(ADDRESS($H521,COLUMN())),0),0),IF($I521&gt;0,IF(AND(INDIRECT(ADDRESS($I521,44))=0,INDIRECT(ADDRESS($I521,38))="UL",ISERROR(SEARCH("Rear",INDIRECT(ADDRESS($I521,33)))),ISERROR(SEARCH("Side",INDIRECT(ADDRESS($I521,33))))),INDIRECT(ADDRESS($I521,COLUMN())),0),0),IF($J521&gt;0,IF(AND(INDIRECT(ADDRESS($J521,44))=0,INDIRECT(ADDRESS($J521,38))="UL",ISERROR(SEARCH("Rear",INDIRECT(ADDRESS($J521,33)))),ISERROR(SEARCH("Side",INDIRECT(ADDRESS($J521,33))))),INDIRECT(ADDRESS($J521,COLUMN())),0),0),IF($K521&gt;0,IF(AND(INDIRECT(ADDRESS($K521,44))=0,INDIRECT(ADDRESS($K521,38))="UL",ISERROR(SEARCH("Rear",INDIRECT(ADDRESS($K521,33)))),ISERROR(SEARCH("Side",INDIRECT(ADDRESS($K521,33))))),INDIRECT(ADDRESS($K521,COLUMN())),0),0),IF($L521&gt;0,IF(AND(INDIRECT(ADDRESS($L521,44))=0,INDIRECT(ADDRESS($L521,38))="UL",ISERROR(SEARCH("Rear",INDIRECT(ADDRESS($L521,33)))),ISERROR(SEARCH("Side",INDIRECT(ADDRESS($L521,33))))),INDIRECT(ADDRESS($L521,COLUMN())),0),0),IF($M521&gt;0,IF(AND(INDIRECT(ADDRESS($M521,44))=0,INDIRECT(ADDRESS($M521,38))="UL",ISERROR(SEARCH("Rear",INDIRECT(ADDRESS($M521,33)))),ISERROR(SEARCH("Side",INDIRECT(ADDRESS($M521,33))))),INDIRECT(ADDRESS($M521,COLUMN())),0),0))</f>
        <v>0</v>
      </c>
      <c r="AY521" s="212">
        <f t="shared" ca="1" si="373"/>
        <v>0</v>
      </c>
      <c r="AZ521" s="212">
        <f t="shared" ca="1" si="374"/>
        <v>0</v>
      </c>
      <c r="BA521" s="212" cm="1">
        <f t="array" aca="1" ref="BA521" ca="1">SUM(IF($C521&gt;0,IF(AND(INDIRECT(ADDRESS($C521,44))=0,INDIRECT(ADDRESS($C521,38))="UL"),INDIRECT(ADDRESS($C521,COLUMN())),0),0),IF($D521&gt;0,IF(AND(INDIRECT(ADDRESS($D521,44))=0,INDIRECT(ADDRESS($D521,38))="UL"),INDIRECT(ADDRESS($D521,COLUMN())),0),0),IF($E521&gt;0,IF(AND(INDIRECT(ADDRESS($E521,44))=0,INDIRECT(ADDRESS($E521,38))="UL"),INDIRECT(ADDRESS($E521,COLUMN())),0),0),IF($F521&gt;0,IF(AND(INDIRECT(ADDRESS($F521,44))=0,INDIRECT(ADDRESS($F521,38))="UL"),INDIRECT(ADDRESS($F521,COLUMN())),0),0),IF($G521&gt;0,IF(AND(INDIRECT(ADDRESS($G521,44))=0,INDIRECT(ADDRESS($G521,38))="UL"),INDIRECT(ADDRESS($G521,COLUMN())),0),0),IF($H521&gt;0,IF(AND(INDIRECT(ADDRESS($H521,44))=0,INDIRECT(ADDRESS($H521,38))="UL"),INDIRECT(ADDRESS($H521,COLUMN())),0),0),IF($I521&gt;0,IF(AND(INDIRECT(ADDRESS($I521,44))=0,INDIRECT(ADDRESS($I521,38))="UL"),INDIRECT(ADDRESS($I521,COLUMN())),0),0),IF($J521&gt;0,IF(AND(INDIRECT(ADDRESS($J521,44))=0,INDIRECT(ADDRESS($J521,38))="UL"),INDIRECT(ADDRESS($J521,COLUMN())),0),0),IF($K521&gt;0,IF(AND(INDIRECT(ADDRESS($K521,44))=0,INDIRECT(ADDRESS($K521,38))="UL"),INDIRECT(ADDRESS($K521,COLUMN())),0),0),IF($L521&gt;0,IF(AND(INDIRECT(ADDRESS($L521,44))=0,INDIRECT(ADDRESS($L521,38))="UL"),INDIRECT(ADDRESS($L521,COLUMN())),0),0),IF($M521&gt;0,IF(AND(INDIRECT(ADDRESS($M521,44))=0,INDIRECT(ADDRESS($M521,38))="UL"),INDIRECT(ADDRESS($M521,COLUMN())),0),0))</f>
        <v>0</v>
      </c>
      <c r="BB521" s="212" cm="1">
        <f t="array" aca="1" ref="BB521" ca="1">SUM(IF($C521&gt;0,IF(AND(INDIRECT(ADDRESS($C521,44))=0,INDIRECT(ADDRESS($C521,38))="UL"),INDIRECT(ADDRESS($C521,COLUMN())),0),0),IF($D521&gt;0,IF(AND(INDIRECT(ADDRESS($D521,44))=0,INDIRECT(ADDRESS($D521,38))="UL"),INDIRECT(ADDRESS($D521,COLUMN())),0),0),IF($E521&gt;0,IF(AND(INDIRECT(ADDRESS($E521,44))=0,INDIRECT(ADDRESS($E521,38))="UL"),INDIRECT(ADDRESS($E521,COLUMN())),0),0),IF($F521&gt;0,IF(AND(INDIRECT(ADDRESS($F521,44))=0,INDIRECT(ADDRESS($F521,38))="UL"),INDIRECT(ADDRESS($F521,COLUMN())),0),0),IF($G521&gt;0,IF(AND(INDIRECT(ADDRESS($G521,44))=0,INDIRECT(ADDRESS($G521,38))="UL"),INDIRECT(ADDRESS($G521,COLUMN())),0),0),IF($H521&gt;0,IF(AND(INDIRECT(ADDRESS($H521,44))=0,INDIRECT(ADDRESS($H521,38))="UL"),INDIRECT(ADDRESS($H521,COLUMN())),0),0),IF($I521&gt;0,IF(AND(INDIRECT(ADDRESS($I521,44))=0,INDIRECT(ADDRESS($I521,38))="UL"),INDIRECT(ADDRESS($I521,COLUMN())),0),0),IF($J521&gt;0,IF(AND(INDIRECT(ADDRESS($J521,44))=0,INDIRECT(ADDRESS($J521,38))="UL"),INDIRECT(ADDRESS($J521,COLUMN())),0),0),IF($K521&gt;0,IF(AND(INDIRECT(ADDRESS($K521,44))=0,INDIRECT(ADDRESS($K521,38))="UL"),INDIRECT(ADDRESS($K521,COLUMN())),0),0),IF($L521&gt;0,IF(AND(INDIRECT(ADDRESS($L521,44))=0,INDIRECT(ADDRESS($L521,38))="UL"),INDIRECT(ADDRESS($L521,COLUMN())),0),0),IF($M521&gt;0,IF(AND(INDIRECT(ADDRESS($M521,44))=0,INDIRECT(ADDRESS($M521,38))="UL"),INDIRECT(ADDRESS($M521,COLUMN())),0),0))</f>
        <v>0</v>
      </c>
      <c r="BC521" s="212" cm="1">
        <f t="array" aca="1" ref="BC521" ca="1">SUM(IF($C521&gt;0,IF(AND(INDIRECT(ADDRESS($C521,44))=0,INDIRECT(ADDRESS($C521,38))="UL"),INDIRECT(ADDRESS($C521,COLUMN())),0),0),IF($D521&gt;0,IF(AND(INDIRECT(ADDRESS($D521,44))=0,INDIRECT(ADDRESS($D521,38))="UL"),INDIRECT(ADDRESS($D521,COLUMN())),0),0),IF($E521&gt;0,IF(AND(INDIRECT(ADDRESS($E521,44))=0,INDIRECT(ADDRESS($E521,38))="UL"),INDIRECT(ADDRESS($E521,COLUMN())),0),0),IF($F521&gt;0,IF(AND(INDIRECT(ADDRESS($F521,44))=0,INDIRECT(ADDRESS($F521,38))="UL"),INDIRECT(ADDRESS($F521,COLUMN())),0),0),IF($G521&gt;0,IF(AND(INDIRECT(ADDRESS($G521,44))=0,INDIRECT(ADDRESS($G521,38))="UL"),INDIRECT(ADDRESS($G521,COLUMN())),0),0),IF($H521&gt;0,IF(AND(INDIRECT(ADDRESS($H521,44))=0,INDIRECT(ADDRESS($H521,38))="UL"),INDIRECT(ADDRESS($H521,COLUMN())),0),0),IF($I521&gt;0,IF(AND(INDIRECT(ADDRESS($I521,44))=0,INDIRECT(ADDRESS($I521,38))="UL"),INDIRECT(ADDRESS($I521,COLUMN())),0),0),IF($J521&gt;0,IF(AND(INDIRECT(ADDRESS($J521,44))=0,INDIRECT(ADDRESS($J521,38))="UL"),INDIRECT(ADDRESS($J521,COLUMN())),0),0),IF($K521&gt;0,IF(AND(INDIRECT(ADDRESS($K521,44))=0,INDIRECT(ADDRESS($K521,38))="UL"),INDIRECT(ADDRESS($K521,COLUMN())),0),0),IF($L521&gt;0,IF(AND(INDIRECT(ADDRESS($L521,44))=0,INDIRECT(ADDRESS($L521,38))="UL"),INDIRECT(ADDRESS($L521,COLUMN())),0),0),IF($M521&gt;0,IF(AND(INDIRECT(ADDRESS($M521,44))=0,INDIRECT(ADDRESS($M521,38))="UL"),INDIRECT(ADDRESS($M521,COLUMN())),0),0))</f>
        <v>0</v>
      </c>
      <c r="BD521" s="212" cm="1">
        <f t="array" aca="1" ref="BD521" ca="1">SUM(IF($C521&gt;0,IF(AND(INDIRECT(ADDRESS($C521,44))=0,INDIRECT(ADDRESS($C521,38))="UL"),INDIRECT(ADDRESS($C521,COLUMN())),0),0),IF($D521&gt;0,IF(AND(INDIRECT(ADDRESS($D521,44))=0,INDIRECT(ADDRESS($D521,38))="UL"),INDIRECT(ADDRESS($D521,COLUMN())),0),0),IF($E521&gt;0,IF(AND(INDIRECT(ADDRESS($E521,44))=0,INDIRECT(ADDRESS($E521,38))="UL"),INDIRECT(ADDRESS($E521,COLUMN())),0),0),IF($F521&gt;0,IF(AND(INDIRECT(ADDRESS($F521,44))=0,INDIRECT(ADDRESS($F521,38))="UL"),INDIRECT(ADDRESS($F521,COLUMN())),0),0),IF($G521&gt;0,IF(AND(INDIRECT(ADDRESS($G521,44))=0,INDIRECT(ADDRESS($G521,38))="UL"),INDIRECT(ADDRESS($G521,COLUMN())),0),0),IF($H521&gt;0,IF(AND(INDIRECT(ADDRESS($H521,44))=0,INDIRECT(ADDRESS($H521,38))="UL"),INDIRECT(ADDRESS($H521,COLUMN())),0),0),IF($I521&gt;0,IF(AND(INDIRECT(ADDRESS($I521,44))=0,INDIRECT(ADDRESS($I521,38))="UL"),INDIRECT(ADDRESS($I521,COLUMN())),0),0),IF($J521&gt;0,IF(AND(INDIRECT(ADDRESS($J521,44))=0,INDIRECT(ADDRESS($J521,38))="UL"),INDIRECT(ADDRESS($J521,COLUMN())),0),0),IF($K521&gt;0,IF(AND(INDIRECT(ADDRESS($K521,44))=0,INDIRECT(ADDRESS($K521,38))="UL"),INDIRECT(ADDRESS($K521,COLUMN())),0),0),IF($L521&gt;0,IF(AND(INDIRECT(ADDRESS($L521,44))=0,INDIRECT(ADDRESS($L521,38))="UL"),INDIRECT(ADDRESS($L521,COLUMN())),0),0),IF($M521&gt;0,IF(AND(INDIRECT(ADDRESS($M521,44))=0,INDIRECT(ADDRESS($M521,38))="UL"),INDIRECT(ADDRESS($M521,COLUMN())),0),0))</f>
        <v>0</v>
      </c>
      <c r="BE521" s="210">
        <f t="shared" ca="1" si="375"/>
        <v>0</v>
      </c>
      <c r="BF521" s="210" cm="1">
        <f t="array" aca="1" ref="BF521" ca="1">SUM(IF($C521&gt;0,IF(INDIRECT(ADDRESS($C521,45))=1,INDIRECT(ADDRESS($C521,52))*INDIRECT(ADDRESS($C521,42))/5,0),0), IF($D521&gt;0,IF(INDIRECT(ADDRESS($D521,45))=1,INDIRECT(ADDRESS($D521,52))*INDIRECT(ADDRESS($D521,42))/5,0),0), IF($E521&gt;0,IF(INDIRECT(ADDRESS($E521,45))=1,INDIRECT(ADDRESS($E521,52))*INDIRECT(ADDRESS($E521,42))/5,0),0), IF($F521&gt;0,IF(INDIRECT(ADDRESS($F521,45))=1,INDIRECT(ADDRESS($F521,52))*INDIRECT(ADDRESS($F521,42))/5,0),0), IF($G521&gt;0,IF(INDIRECT(ADDRESS($G521,45))=1,INDIRECT(ADDRESS($G521,52))*INDIRECT(ADDRESS($G521,42))/5,0),0), IF($H521&gt;0,IF(INDIRECT(ADDRESS($H521,45))=1,INDIRECT(ADDRESS($H521,52))*INDIRECT(ADDRESS($H521,42))/5,0),0)
)*$BF$296/100</f>
        <v>0</v>
      </c>
      <c r="BG521" s="213"/>
      <c r="BH521" s="210" cm="1">
        <f t="array" aca="1" ref="BH521" ca="1">SUM(IF($C521&gt;0,IF(AND(INDIRECT(ADDRESS($C521,44))=0,INDIRECT(ADDRESS($C521,38))&lt;&gt;"UL"),INDIRECT(ADDRESS($C521,COLUMN()-12)),0),0), IF($D521&gt;0,IF(AND(INDIRECT(ADDRESS($D521,44))=0,INDIRECT(ADDRESS($D521,38))&lt;&gt;"UL"),INDIRECT(ADDRESS($D521,COLUMN()-12)),0),0), IF($E521&gt;0,IF(AND(INDIRECT(ADDRESS($E521,44))=0,INDIRECT(ADDRESS($E521,38))&lt;&gt;"UL"),INDIRECT(ADDRESS($E521,COLUMN()-12)),0),0), IF($F521&gt;0,IF(AND(INDIRECT(ADDRESS($F521,44))=0,INDIRECT(ADDRESS($F521,38))&lt;&gt;"UL"),INDIRECT(ADDRESS($F521,COLUMN()-12)),0),0), IF($G521&gt;0,IF(AND(INDIRECT(ADDRESS($G521,44))=0,INDIRECT(ADDRESS($G521,38))&lt;&gt;"UL"),INDIRECT(ADDRESS($G521,COLUMN()-12)),0),0), IF($H521&gt;0,IF(AND(INDIRECT(ADDRESS($H521,44))=0,INDIRECT(ADDRESS($H521,38))&lt;&gt;"UL"),INDIRECT(ADDRESS($H521,COLUMN()-12)),0),0), IF($I521&gt;0,IF(AND(INDIRECT(ADDRESS($I521,44))=0,INDIRECT(ADDRESS($I521,38))&lt;&gt;"UL"),INDIRECT(ADDRESS($I521,COLUMN()-12)),0),0), IF($J521&gt;0,IF(AND(INDIRECT(ADDRESS($J521,44))=0,INDIRECT(ADDRESS($J521,38))&lt;&gt;"UL"),INDIRECT(ADDRESS($J521,COLUMN()-12)),0),0), IF($K521&gt;0,IF(AND(INDIRECT(ADDRESS($K521,44))=0,INDIRECT(ADDRESS($K521,38))&lt;&gt;"UL"),INDIRECT(ADDRESS($K521,COLUMN()-12)),0),0), IF($L521&gt;0,IF(AND(INDIRECT(ADDRESS($L521,44))=0,INDIRECT(ADDRESS($L521,38))&lt;&gt;"UL"),INDIRECT(ADDRESS($L521,COLUMN()-12)),0),0), IF($M521&gt;0,IF(AND(INDIRECT(ADDRESS($M521,44))=0,INDIRECT(ADDRESS($M521,38))&lt;&gt;"UL"),INDIRECT(ADDRESS($M521,COLUMN()-12)),0),0))</f>
        <v>0</v>
      </c>
      <c r="BI521" s="210" cm="1">
        <f t="array" aca="1" ref="BI521" ca="1">SUM(IF($C521&gt;0,IF(AND(INDIRECT(ADDRESS($C521,44))=0,INDIRECT(ADDRESS($C521,38))&lt;&gt;"UL"),INDIRECT(ADDRESS($C521,COLUMN()-12)),0),0), IF($D521&gt;0,IF(AND(INDIRECT(ADDRESS($D521,44))=0,INDIRECT(ADDRESS($D521,38))&lt;&gt;"UL"),INDIRECT(ADDRESS($D521,COLUMN()-12)),0),0), IF($E521&gt;0,IF(AND(INDIRECT(ADDRESS($E521,44))=0,INDIRECT(ADDRESS($E521,38))&lt;&gt;"UL"),INDIRECT(ADDRESS($E521,COLUMN()-12)),0),0), IF($F521&gt;0,IF(AND(INDIRECT(ADDRESS($F521,44))=0,INDIRECT(ADDRESS($F521,38))&lt;&gt;"UL"),INDIRECT(ADDRESS($F521,COLUMN()-12)),0),0), IF($G521&gt;0,IF(AND(INDIRECT(ADDRESS($G521,44))=0,INDIRECT(ADDRESS($G521,38))&lt;&gt;"UL"),INDIRECT(ADDRESS($G521,COLUMN()-12)),0),0), IF($H521&gt;0,IF(AND(INDIRECT(ADDRESS($H521,44))=0,INDIRECT(ADDRESS($H521,38))&lt;&gt;"UL"),INDIRECT(ADDRESS($H521,COLUMN()-12)),0),0), IF($I521&gt;0,IF(AND(INDIRECT(ADDRESS($I521,44))=0,INDIRECT(ADDRESS($I521,38))&lt;&gt;"UL"),INDIRECT(ADDRESS($I521,COLUMN()-12)),0),0), IF($J521&gt;0,IF(AND(INDIRECT(ADDRESS($J521,44))=0,INDIRECT(ADDRESS($J521,38))&lt;&gt;"UL"),INDIRECT(ADDRESS($J521,COLUMN()-12)),0),0), IF($K521&gt;0,IF(AND(INDIRECT(ADDRESS($K521,44))=0,INDIRECT(ADDRESS($K521,38))&lt;&gt;"UL"),INDIRECT(ADDRESS($K521,COLUMN()-12)),0),0), IF($L521&gt;0,IF(AND(INDIRECT(ADDRESS($L521,44))=0,INDIRECT(ADDRESS($L521,38))&lt;&gt;"UL"),INDIRECT(ADDRESS($L521,COLUMN()-12)),0),0), IF($M521&gt;0,IF(AND(INDIRECT(ADDRESS($M521,44))=0,INDIRECT(ADDRESS($M521,38))&lt;&gt;"UL"),INDIRECT(ADDRESS($M521,COLUMN()-12)),0),0))</f>
        <v>0</v>
      </c>
      <c r="BJ521" s="210" cm="1">
        <f t="array" aca="1" ref="BJ521" ca="1">SUM(IF($C521&gt;0,IF(AND(INDIRECT(ADDRESS($C521,44))=0,INDIRECT(ADDRESS($C521,38))&lt;&gt;"UL"),INDIRECT(ADDRESS($C521,COLUMN()-12)),0),0), IF($D521&gt;0,IF(AND(INDIRECT(ADDRESS($D521,44))=0,INDIRECT(ADDRESS($D521,38))&lt;&gt;"UL"),INDIRECT(ADDRESS($D521,COLUMN()-12)),0),0), IF($E521&gt;0,IF(AND(INDIRECT(ADDRESS($E521,44))=0,INDIRECT(ADDRESS($E521,38))&lt;&gt;"UL"),INDIRECT(ADDRESS($E521,COLUMN()-12)),0),0), IF($F521&gt;0,IF(AND(INDIRECT(ADDRESS($F521,44))=0,INDIRECT(ADDRESS($F521,38))&lt;&gt;"UL"),INDIRECT(ADDRESS($F521,COLUMN()-12)),0),0), IF($G521&gt;0,IF(AND(INDIRECT(ADDRESS($G521,44))=0,INDIRECT(ADDRESS($G521,38))&lt;&gt;"UL"),INDIRECT(ADDRESS($G521,COLUMN()-12)),0),0), IF($H521&gt;0,IF(AND(INDIRECT(ADDRESS($H521,44))=0,INDIRECT(ADDRESS($H521,38))&lt;&gt;"UL"),INDIRECT(ADDRESS($H521,COLUMN()-12)),0),0), IF($I521&gt;0,IF(AND(INDIRECT(ADDRESS($I521,44))=0,INDIRECT(ADDRESS($I521,38))&lt;&gt;"UL"),INDIRECT(ADDRESS($I521,COLUMN()-12)),0),0), IF($J521&gt;0,IF(AND(INDIRECT(ADDRESS($J521,44))=0,INDIRECT(ADDRESS($J521,38))&lt;&gt;"UL"),INDIRECT(ADDRESS($J521,COLUMN()-12)),0),0), IF($K521&gt;0,IF(AND(INDIRECT(ADDRESS($K521,44))=0,INDIRECT(ADDRESS($K521,38))&lt;&gt;"UL"),INDIRECT(ADDRESS($K521,COLUMN()-12)),0),0), IF($L521&gt;0,IF(AND(INDIRECT(ADDRESS($L521,44))=0,INDIRECT(ADDRESS($L521,38))&lt;&gt;"UL"),INDIRECT(ADDRESS($L521,COLUMN()-12)),0),0), IF($M521&gt;0,IF(AND(INDIRECT(ADDRESS($M521,44))=0,INDIRECT(ADDRESS($M521,38))&lt;&gt;"UL"),INDIRECT(ADDRESS($M521,COLUMN()-12)),0),0))</f>
        <v>0</v>
      </c>
      <c r="BK521" s="210">
        <f t="shared" ca="1" si="376"/>
        <v>0</v>
      </c>
      <c r="BL521" s="212">
        <f t="shared" ca="1" si="377"/>
        <v>0</v>
      </c>
      <c r="BM521" s="210" cm="1">
        <f t="array" aca="1" ref="BM521" ca="1">SUM(IF($C521&gt;0,IF(AND(INDIRECT(ADDRESS($C521,44))=0,INDIRECT(ADDRESS($C521,38))&lt;&gt;"UL"),INDIRECT(ADDRESS($C521,COLUMN()-12)),0),0), IF($D521&gt;0,IF(AND(INDIRECT(ADDRESS($D521,44))=0,INDIRECT(ADDRESS($D521,38))&lt;&gt;"UL"),INDIRECT(ADDRESS($D521,COLUMN()-12)),0),0), IF($E521&gt;0,IF(AND(INDIRECT(ADDRESS($E521,44))=0,INDIRECT(ADDRESS($E521,38))&lt;&gt;"UL"),INDIRECT(ADDRESS($E521,COLUMN()-12)),0),0), IF($F521&gt;0,IF(AND(INDIRECT(ADDRESS($F521,44))=0,INDIRECT(ADDRESS($F521,38))&lt;&gt;"UL"),INDIRECT(ADDRESS($F521,COLUMN()-12)),0),0), IF($G521&gt;0,IF(AND(INDIRECT(ADDRESS($G521,44))=0,INDIRECT(ADDRESS($G521,38))&lt;&gt;"UL"),INDIRECT(ADDRESS($G521,COLUMN()-12)),0),0), IF($H521&gt;0,IF(AND(INDIRECT(ADDRESS($H521,44))=0,INDIRECT(ADDRESS($H521,38))&lt;&gt;"UL"),INDIRECT(ADDRESS($H521,COLUMN()-12)),0),0), IF($I521&gt;0,IF(AND(INDIRECT(ADDRESS($I521,44))=0,INDIRECT(ADDRESS($I521,38))&lt;&gt;"UL"),INDIRECT(ADDRESS($I521,COLUMN()-12)),0),0), IF($J521&gt;0,IF(AND(INDIRECT(ADDRESS($J521,44))=0,INDIRECT(ADDRESS($J521,38))&lt;&gt;"UL"),INDIRECT(ADDRESS($J521,COLUMN()-12)),0),0), IF($K521&gt;0,IF(AND(INDIRECT(ADDRESS($K521,44))=0,INDIRECT(ADDRESS($K521,38))&lt;&gt;"UL"),INDIRECT(ADDRESS($K521,COLUMN()-11)),0),0), IF($L521&gt;0,IF(AND(INDIRECT(ADDRESS($L521,44))=0,INDIRECT(ADDRESS($L521,38))&lt;&gt;"UL"),INDIRECT(ADDRESS($L521,COLUMN()-11)),0),0), IF($M521&gt;0,IF(AND(INDIRECT(ADDRESS($M521,44))=0,INDIRECT(ADDRESS($M521,38))&lt;&gt;"UL"),INDIRECT(ADDRESS($M521,COLUMN()-11)),0),0))</f>
        <v>0</v>
      </c>
      <c r="BN521" s="210" cm="1">
        <f t="array" aca="1" ref="BN521" ca="1">SUM(IF($C521&gt;0,IF(AND(INDIRECT(ADDRESS($C521,44))=0,INDIRECT(ADDRESS($C521,38))&lt;&gt;"UL"),INDIRECT(ADDRESS($C521,COLUMN()-12)),0),0), IF($D521&gt;0,IF(AND(INDIRECT(ADDRESS($D521,44))=0,INDIRECT(ADDRESS($D521,38))&lt;&gt;"UL"),INDIRECT(ADDRESS($D521,COLUMN()-12)),0),0), IF($E521&gt;0,IF(AND(INDIRECT(ADDRESS($E521,44))=0,INDIRECT(ADDRESS($E521,38))&lt;&gt;"UL"),INDIRECT(ADDRESS($E521,COLUMN()-12)),0),0), IF($F521&gt;0,IF(AND(INDIRECT(ADDRESS($F521,44))=0,INDIRECT(ADDRESS($F521,38))&lt;&gt;"UL"),INDIRECT(ADDRESS($F521,COLUMN()-12)),0),0), IF($G521&gt;0,IF(AND(INDIRECT(ADDRESS($G521,44))=0,INDIRECT(ADDRESS($G521,38))&lt;&gt;"UL"),INDIRECT(ADDRESS($G521,COLUMN()-12)),0),0), IF($H521&gt;0,IF(AND(INDIRECT(ADDRESS($H521,44))=0,INDIRECT(ADDRESS($H521,38))&lt;&gt;"UL"),INDIRECT(ADDRESS($H521,COLUMN()-12)),0),0), IF($I521&gt;0,IF(AND(INDIRECT(ADDRESS($I521,44))=0,INDIRECT(ADDRESS($I521,38))&lt;&gt;"UL"),INDIRECT(ADDRESS($I521,COLUMN()-12)),0),0), IF($J521&gt;0,IF(AND(INDIRECT(ADDRESS($J521,44))=0,INDIRECT(ADDRESS($J521,38))&lt;&gt;"UL"),INDIRECT(ADDRESS($J521,COLUMN()-12)),0),0), IF($K521&gt;0,IF(AND(INDIRECT(ADDRESS($K521,44))=0,INDIRECT(ADDRESS($K521,38))&lt;&gt;"UL"),INDIRECT(ADDRESS($K521,COLUMN()-11)),0),0), IF($L521&gt;0,IF(AND(INDIRECT(ADDRESS($L521,44))=0,INDIRECT(ADDRESS($L521,38))&lt;&gt;"UL"),INDIRECT(ADDRESS($L521,COLUMN()-11)),0),0), IF($M521&gt;0,IF(AND(INDIRECT(ADDRESS($M521,44))=0,INDIRECT(ADDRESS($M521,38))&lt;&gt;"UL"),INDIRECT(ADDRESS($M521,COLUMN()-11)),0),0))</f>
        <v>0</v>
      </c>
      <c r="BO521" s="210" cm="1">
        <f t="array" aca="1" ref="BO521" ca="1">SUM(IF($C521&gt;0,IF(AND(INDIRECT(ADDRESS($C521,44))=0,INDIRECT(ADDRESS($C521,38))&lt;&gt;"UL"),INDIRECT(ADDRESS($C521,COLUMN()-12)),0),0), IF($D521&gt;0,IF(AND(INDIRECT(ADDRESS($D521,44))=0,INDIRECT(ADDRESS($D521,38))&lt;&gt;"UL"),INDIRECT(ADDRESS($D521,COLUMN()-12)),0),0), IF($E521&gt;0,IF(AND(INDIRECT(ADDRESS($E521,44))=0,INDIRECT(ADDRESS($E521,38))&lt;&gt;"UL"),INDIRECT(ADDRESS($E521,COLUMN()-12)),0),0), IF($F521&gt;0,IF(AND(INDIRECT(ADDRESS($F521,44))=0,INDIRECT(ADDRESS($F521,38))&lt;&gt;"UL"),INDIRECT(ADDRESS($F521,COLUMN()-12)),0),0), IF($G521&gt;0,IF(AND(INDIRECT(ADDRESS($G521,44))=0,INDIRECT(ADDRESS($G521,38))&lt;&gt;"UL"),INDIRECT(ADDRESS($G521,COLUMN()-12)),0),0), IF($H521&gt;0,IF(AND(INDIRECT(ADDRESS($H521,44))=0,INDIRECT(ADDRESS($H521,38))&lt;&gt;"UL"),INDIRECT(ADDRESS($H521,COLUMN()-12)),0),0), IF($I521&gt;0,IF(AND(INDIRECT(ADDRESS($I521,44))=0,INDIRECT(ADDRESS($I521,38))&lt;&gt;"UL"),INDIRECT(ADDRESS($I521,COLUMN()-12)),0),0), IF($J521&gt;0,IF(AND(INDIRECT(ADDRESS($J521,44))=0,INDIRECT(ADDRESS($J521,38))&lt;&gt;"UL"),INDIRECT(ADDRESS($J521,COLUMN()-12)),0),0), IF($K521&gt;0,IF(AND(INDIRECT(ADDRESS($K521,44))=0,INDIRECT(ADDRESS($K521,38))&lt;&gt;"UL"),INDIRECT(ADDRESS($K521,COLUMN()-11)),0),0), IF($L521&gt;0,IF(AND(INDIRECT(ADDRESS($L521,44))=0,INDIRECT(ADDRESS($L521,38))&lt;&gt;"UL"),INDIRECT(ADDRESS($L521,COLUMN()-11)),0),0), IF($M521&gt;0,IF(AND(INDIRECT(ADDRESS($M521,44))=0,INDIRECT(ADDRESS($M521,38))&lt;&gt;"UL"),INDIRECT(ADDRESS($M521,COLUMN()-11)),0),0))</f>
        <v>0</v>
      </c>
      <c r="BP521" s="210" cm="1">
        <f t="array" aca="1" ref="BP521" ca="1">SUM(IF($C521&gt;0,IF(AND(INDIRECT(ADDRESS($C521,44))=0,INDIRECT(ADDRESS($C521,38))&lt;&gt;"UL"),INDIRECT(ADDRESS($C521,COLUMN()-12)),0),0), IF($D521&gt;0,IF(AND(INDIRECT(ADDRESS($D521,44))=0,INDIRECT(ADDRESS($D521,38))&lt;&gt;"UL"),INDIRECT(ADDRESS($D521,COLUMN()-12)),0),0), IF($E521&gt;0,IF(AND(INDIRECT(ADDRESS($E521,44))=0,INDIRECT(ADDRESS($E521,38))&lt;&gt;"UL"),INDIRECT(ADDRESS($E521,COLUMN()-12)),0),0), IF($F521&gt;0,IF(AND(INDIRECT(ADDRESS($F521,44))=0,INDIRECT(ADDRESS($F521,38))&lt;&gt;"UL"),INDIRECT(ADDRESS($F521,COLUMN()-12)),0),0), IF($G521&gt;0,IF(AND(INDIRECT(ADDRESS($G521,44))=0,INDIRECT(ADDRESS($G521,38))&lt;&gt;"UL"),INDIRECT(ADDRESS($G521,COLUMN()-12)),0),0), IF($H521&gt;0,IF(AND(INDIRECT(ADDRESS($H521,44))=0,INDIRECT(ADDRESS($H521,38))&lt;&gt;"UL"),INDIRECT(ADDRESS($H521,COLUMN()-12)),0),0), IF($I521&gt;0,IF(AND(INDIRECT(ADDRESS($I521,44))=0,INDIRECT(ADDRESS($I521,38))&lt;&gt;"UL"),INDIRECT(ADDRESS($I521,COLUMN()-12)),0),0), IF($J521&gt;0,IF(AND(INDIRECT(ADDRESS($J521,44))=0,INDIRECT(ADDRESS($J521,38))&lt;&gt;"UL"),INDIRECT(ADDRESS($J521,COLUMN()-12)),0),0), IF($K521&gt;0,IF(AND(INDIRECT(ADDRESS($K521,44))=0,INDIRECT(ADDRESS($K521,38))&lt;&gt;"UL"),INDIRECT(ADDRESS($K521,COLUMN()-11)),0),0), IF($L521&gt;0,IF(AND(INDIRECT(ADDRESS($L521,44))=0,INDIRECT(ADDRESS($L521,38))&lt;&gt;"UL"),INDIRECT(ADDRESS($L521,COLUMN()-11)),0),0), IF($M521&gt;0,IF(AND(INDIRECT(ADDRESS($M521,44))=0,INDIRECT(ADDRESS($M521,38))&lt;&gt;"UL"),INDIRECT(ADDRESS($M521,COLUMN()-11)),0),0))</f>
        <v>0</v>
      </c>
      <c r="BQ521" s="210">
        <f t="shared" ca="1" si="378"/>
        <v>0</v>
      </c>
      <c r="BR521" s="214" t="e">
        <f t="shared" ca="1" si="379"/>
        <v>#DIV/0!</v>
      </c>
      <c r="BS521" s="215"/>
      <c r="BT521" s="207">
        <f t="shared" ca="1" si="389"/>
        <v>0</v>
      </c>
      <c r="BU521" s="216" t="e">
        <f t="shared" ca="1" si="380"/>
        <v>#DIV/0!</v>
      </c>
      <c r="BV521" s="210" t="s">
        <v>34</v>
      </c>
      <c r="BW521" s="210" cm="1">
        <f t="array" aca="1" ref="BW521" ca="1">SUM(IF($C521&gt;0,IF(AND(INDIRECT(ADDRESS($C521,44))=0,INDIRECT(ADDRESS($C521,38))="UL",ISERROR(SEARCH("Rear",INDIRECT(ADDRESS($C521,33)))),ISERROR(SEARCH("Side",INDIRECT(ADDRESS($C521,33))))),INDIRECT(ADDRESS($C521,COLUMN())),0),0),IF($D521&gt;0,IF(AND(INDIRECT(ADDRESS($D521,44))=0,INDIRECT(ADDRESS($D521,38))="UL",ISERROR(SEARCH("Rear",INDIRECT(ADDRESS($D521,33)))),ISERROR(SEARCH("Side",INDIRECT(ADDRESS($D521,33))))),INDIRECT(ADDRESS($D521,COLUMN())),0),0),IF($E521&gt;0,IF(AND(INDIRECT(ADDRESS($E521,44))=0,INDIRECT(ADDRESS($E521,38))="UL",ISERROR(SEARCH("Rear",INDIRECT(ADDRESS($E521,33)))),ISERROR(SEARCH("Side",INDIRECT(ADDRESS($E521,33))))),INDIRECT(ADDRESS($E521,COLUMN())),0),0),IF($F521&gt;0,IF(AND(INDIRECT(ADDRESS($F521,44))=0,INDIRECT(ADDRESS($F521,38))="UL",ISERROR(SEARCH("Rear",INDIRECT(ADDRESS($F521,33)))),ISERROR(SEARCH("Side",INDIRECT(ADDRESS($F521,33))))),INDIRECT(ADDRESS($F521,COLUMN())),0),0),IF($G521&gt;0,IF(AND(INDIRECT(ADDRESS($G521,44))=0,INDIRECT(ADDRESS($G521,38))="UL",ISERROR(SEARCH("Rear",INDIRECT(ADDRESS($G521,33)))),ISERROR(SEARCH("Side",INDIRECT(ADDRESS($G521,33))))),INDIRECT(ADDRESS($G521,COLUMN())),0),0),IF($H521&gt;0,IF(AND(INDIRECT(ADDRESS($H521,44))=0,INDIRECT(ADDRESS($H521,38))="UL",ISERROR(SEARCH("Rear",INDIRECT(ADDRESS($H521,33)))),ISERROR(SEARCH("Side",INDIRECT(ADDRESS($H521,33))))),INDIRECT(ADDRESS($H521,COLUMN())),0),0),IF($I521&gt;0,IF(AND(INDIRECT(ADDRESS($I521,44))=0,INDIRECT(ADDRESS($I521,38))="UL",ISERROR(SEARCH("Rear",INDIRECT(ADDRESS($I521,33)))),ISERROR(SEARCH("Side",INDIRECT(ADDRESS($I521,33))))),INDIRECT(ADDRESS($I521,COLUMN())),0),0),IF($J521&gt;0,IF(AND(INDIRECT(ADDRESS($J521,44))=0,INDIRECT(ADDRESS($J521,38))="UL",ISERROR(SEARCH("Rear",INDIRECT(ADDRESS($J521,33)))),ISERROR(SEARCH("Side",INDIRECT(ADDRESS($J521,33))))),INDIRECT(ADDRESS($J521,COLUMN())),0),0),IF($K521&gt;0,IF(AND(INDIRECT(ADDRESS($K521,44))=0,INDIRECT(ADDRESS($K521,38))="UL",ISERROR(SEARCH("Rear",INDIRECT(ADDRESS($K521,33)))),ISERROR(SEARCH("Side",INDIRECT(ADDRESS($K521,33))))),INDIRECT(ADDRESS($K521,COLUMN())),0),0),IF($L521&gt;0,IF(AND(INDIRECT(ADDRESS($L521,44))=0,INDIRECT(ADDRESS($L521,38))="UL",ISERROR(SEARCH("Rear",INDIRECT(ADDRESS($L521,33)))),ISERROR(SEARCH("Side",INDIRECT(ADDRESS($L521,33))))),INDIRECT(ADDRESS($L521,COLUMN())),0),0),IF($M521&gt;0,IF(AND(INDIRECT(ADDRESS($M521,44))=0,INDIRECT(ADDRESS($M521,38))="UL",ISERROR(SEARCH("Rear",INDIRECT(ADDRESS($M521,33)))),ISERROR(SEARCH("Side",INDIRECT(ADDRESS($M521,33))))),INDIRECT(ADDRESS($M521,COLUMN())),0),0))</f>
        <v>0</v>
      </c>
      <c r="BX521" s="210">
        <f t="shared" ca="1" si="381"/>
        <v>0</v>
      </c>
      <c r="BY521" s="210" cm="1">
        <f t="array" aca="1" ref="BY521" ca="1">SUM(IF($C521&gt;0,IF(AND(INDIRECT(ADDRESS($C521,44))=0,INDIRECT(ADDRESS($C521,38))="UL"),INDIRECT(ADDRESS($C521,COLUMN())),0),0),IF($D521&gt;0,IF(AND(INDIRECT(ADDRESS($D521,44))=0,INDIRECT(ADDRESS($D521,38))="UL"),INDIRECT(ADDRESS($D521,COLUMN())),0),0),IF($E521&gt;0,IF(AND(INDIRECT(ADDRESS($E521,44))=0,INDIRECT(ADDRESS($E521,38))="UL"),INDIRECT(ADDRESS($E521,COLUMN())),0),0),IF($F521&gt;0,IF(AND(INDIRECT(ADDRESS($F521,44))=0,INDIRECT(ADDRESS($F521,38))="UL"),INDIRECT(ADDRESS($F521,COLUMN())),0),0),IF($G521&gt;0,IF(AND(INDIRECT(ADDRESS($G521,44))=0,INDIRECT(ADDRESS($G521,38))="UL"),INDIRECT(ADDRESS($G521,COLUMN())),0),0),IF($H521&gt;0,IF(AND(INDIRECT(ADDRESS($H521,44))=0,INDIRECT(ADDRESS($H521,38))="UL"),INDIRECT(ADDRESS($H521,COLUMN())),0),0),IF($I521&gt;0,IF(AND(INDIRECT(ADDRESS($I521,44))=0,INDIRECT(ADDRESS($I521,38))="UL"),INDIRECT(ADDRESS($I521,COLUMN())),0),0),IF($J521&gt;0,IF(AND(INDIRECT(ADDRESS($J521,44))=0,INDIRECT(ADDRESS($J521,38))="UL"),INDIRECT(ADDRESS($J521,COLUMN())),0),0),IF($K521&gt;0,IF(AND(INDIRECT(ADDRESS($K521,44))=0,INDIRECT(ADDRESS($K521,38))="UL"),INDIRECT(ADDRESS($K521,COLUMN())),0),0),IF($L521&gt;0,IF(AND(INDIRECT(ADDRESS($L521,44))=0,INDIRECT(ADDRESS($L521,38))="UL"),INDIRECT(ADDRESS($L521,COLUMN())),0),0),IF($M521&gt;0,IF(AND(INDIRECT(ADDRESS($M521,44))=0,INDIRECT(ADDRESS($M521,38))="UL"),INDIRECT(ADDRESS($M521,COLUMN())),0),0))</f>
        <v>0</v>
      </c>
      <c r="BZ521" s="210" cm="1">
        <f t="array" aca="1" ref="BZ521" ca="1">SUM(IF($C521&gt;0,IF(AND(INDIRECT(ADDRESS($C521,44))=0,INDIRECT(ADDRESS($C521,38))="UL"),INDIRECT(ADDRESS($C521,COLUMN())),0),0),IF($D521&gt;0,IF(AND(INDIRECT(ADDRESS($D521,44))=0,INDIRECT(ADDRESS($D521,38))="UL"),INDIRECT(ADDRESS($D521,COLUMN())),0),0),IF($E521&gt;0,IF(AND(INDIRECT(ADDRESS($E521,44))=0,INDIRECT(ADDRESS($E521,38))="UL"),INDIRECT(ADDRESS($E521,COLUMN())),0),0),IF($F521&gt;0,IF(AND(INDIRECT(ADDRESS($F521,44))=0,INDIRECT(ADDRESS($F521,38))="UL"),INDIRECT(ADDRESS($F521,COLUMN())),0),0),IF($G521&gt;0,IF(AND(INDIRECT(ADDRESS($G521,44))=0,INDIRECT(ADDRESS($G521,38))="UL"),INDIRECT(ADDRESS($G521,COLUMN())),0),0),IF($H521&gt;0,IF(AND(INDIRECT(ADDRESS($H521,44))=0,INDIRECT(ADDRESS($H521,38))="UL"),INDIRECT(ADDRESS($H521,COLUMN())),0),0),IF($I521&gt;0,IF(AND(INDIRECT(ADDRESS($I521,44))=0,INDIRECT(ADDRESS($I521,38))="UL"),INDIRECT(ADDRESS($I521,COLUMN())),0),0),IF($J521&gt;0,IF(AND(INDIRECT(ADDRESS($J521,44))=0,INDIRECT(ADDRESS($J521,38))="UL"),INDIRECT(ADDRESS($J521,COLUMN())),0),0),IF($K521&gt;0,IF(AND(INDIRECT(ADDRESS($K521,44))=0,INDIRECT(ADDRESS($K521,38))="UL"),INDIRECT(ADDRESS($K521,COLUMN())),0),0),IF($L521&gt;0,IF(AND(INDIRECT(ADDRESS($L521,44))=0,INDIRECT(ADDRESS($L521,38))="UL"),INDIRECT(ADDRESS($L521,COLUMN())),0),0),IF($M521&gt;0,IF(AND(INDIRECT(ADDRESS($M521,44))=0,INDIRECT(ADDRESS($M521,38))="UL"),INDIRECT(ADDRESS($M521,COLUMN())),0),0))</f>
        <v>0</v>
      </c>
      <c r="CA521" s="210">
        <f t="shared" ca="1" si="382"/>
        <v>0</v>
      </c>
      <c r="CB521" s="210" cm="1">
        <f t="array" aca="1" ref="CB521" ca="1">SUM(IF($C521&gt;0,IF(AND(INDIRECT(ADDRESS($C521,44))=0,INDIRECT(ADDRESS($C521,38))&lt;&gt;"UL"),INDIRECT(ADDRESS($C521,COLUMN())),0),0),IF($D521&gt;0,IF(AND(INDIRECT(ADDRESS($D521,44))=0,INDIRECT(ADDRESS($D521,38))&lt;&gt;"UL"),INDIRECT(ADDRESS($D521,COLUMN())),0),0),IF($E521&gt;0,IF(AND(INDIRECT(ADDRESS($E521,44))=0,INDIRECT(ADDRESS($E521,38))&lt;&gt;"UL"),INDIRECT(ADDRESS($E521,COLUMN())),0),0),IF($F521&gt;0,IF(AND(INDIRECT(ADDRESS($F521,44))=0,INDIRECT(ADDRESS($F521,38))&lt;&gt;"UL"),INDIRECT(ADDRESS($F521,COLUMN())),0),0),IF($G521&gt;0,IF(AND(INDIRECT(ADDRESS($G521,44))=0,INDIRECT(ADDRESS($G521,38))&lt;&gt;"UL"),INDIRECT(ADDRESS($G521,COLUMN())),0),0),IF($H521&gt;0,IF(AND(INDIRECT(ADDRESS($H521,44))=0,INDIRECT(ADDRESS($H521,38))&lt;&gt;"UL"),INDIRECT(ADDRESS($H521,COLUMN())),0),0),IF($I521&gt;0,IF(AND(INDIRECT(ADDRESS($I521,44))=0,INDIRECT(ADDRESS($I521,38))&lt;&gt;"UL"),INDIRECT(ADDRESS($I521,COLUMN())),0),0),IF($J521&gt;0,IF(AND(INDIRECT(ADDRESS($J521,44))=0,INDIRECT(ADDRESS($J521,38))&lt;&gt;"UL"),INDIRECT(ADDRESS($J521,COLUMN())),0),0),IF($K521&gt;0,IF(AND(INDIRECT(ADDRESS($K521,44))=0,INDIRECT(ADDRESS($K521,38))&lt;&gt;"UL"),INDIRECT(ADDRESS($K521,COLUMN())),0),0),IF($L521&gt;0,IF(AND(INDIRECT(ADDRESS($L521,44))=0,INDIRECT(ADDRESS($L521,38))&lt;&gt;"UL"),INDIRECT(ADDRESS($L521,COLUMN())),0),0),IF($M521&gt;0,IF(AND(INDIRECT(ADDRESS($M521,44))=0,INDIRECT(ADDRESS($M521,38))&lt;&gt;"UL"),INDIRECT(ADDRESS($M521,COLUMN())),0),0))</f>
        <v>0</v>
      </c>
      <c r="CC521" s="210">
        <f t="shared" ca="1" si="383"/>
        <v>0</v>
      </c>
      <c r="CD521" s="210" cm="1">
        <f t="array" aca="1" ref="CD521" ca="1">SUM(IF($C521&gt;0,IF(AND(INDIRECT(ADDRESS($C521,44))=0,INDIRECT(ADDRESS($C521,38))&lt;&gt;"UL"),INDIRECT(ADDRESS($C521,COLUMN())),0),0),IF($D521&gt;0,IF(AND(INDIRECT(ADDRESS($D521,44))=0,INDIRECT(ADDRESS($D521,38))&lt;&gt;"UL"),INDIRECT(ADDRESS($D521,COLUMN())),0),0),IF($E521&gt;0,IF(AND(INDIRECT(ADDRESS($E521,44))=0,INDIRECT(ADDRESS($E521,38))&lt;&gt;"UL"),INDIRECT(ADDRESS($E521,COLUMN())),0),0),IF($F521&gt;0,IF(AND(INDIRECT(ADDRESS($F521,44))=0,INDIRECT(ADDRESS($F521,38))&lt;&gt;"UL"),INDIRECT(ADDRESS($F521,COLUMN())),0),0),IF($G521&gt;0,IF(AND(INDIRECT(ADDRESS($G521,44))=0,INDIRECT(ADDRESS($G521,38))&lt;&gt;"UL"),INDIRECT(ADDRESS($G521,COLUMN())),0),0),IF($H521&gt;0,IF(AND(INDIRECT(ADDRESS($H521,44))=0,INDIRECT(ADDRESS($H521,38))&lt;&gt;"UL"),INDIRECT(ADDRESS($H521,COLUMN())),0),0),IF($I521&gt;0,IF(AND(INDIRECT(ADDRESS($I521,44))=0,INDIRECT(ADDRESS($I521,38))&lt;&gt;"UL"),INDIRECT(ADDRESS($I521,COLUMN())),0),0),IF($J521&gt;0,IF(AND(INDIRECT(ADDRESS($J521,44))=0,INDIRECT(ADDRESS($J521,38))&lt;&gt;"UL"),INDIRECT(ADDRESS($J521,COLUMN())),0),0),IF($K521&gt;0,IF(AND(INDIRECT(ADDRESS($K521,44))=0,INDIRECT(ADDRESS($K521,38))&lt;&gt;"UL"),INDIRECT(ADDRESS($K521,COLUMN())),0),0),IF($L521&gt;0,IF(AND(INDIRECT(ADDRESS($L521,44))=0,INDIRECT(ADDRESS($L521,38))&lt;&gt;"UL"),INDIRECT(ADDRESS($L521,COLUMN())),0),0),IF($M521&gt;0,IF(AND(INDIRECT(ADDRESS($M521,44))=0,INDIRECT(ADDRESS($M521,38))&lt;&gt;"UL"),INDIRECT(ADDRESS($M521,COLUMN())),0),0))</f>
        <v>0</v>
      </c>
      <c r="CE521" s="210" cm="1">
        <f t="array" aca="1" ref="CE521" ca="1">SUM(IF($C521&gt;0,IF(AND(INDIRECT(ADDRESS($C521,44))=0,INDIRECT(ADDRESS($C521,38))&lt;&gt;"UL"),INDIRECT(ADDRESS($C521,COLUMN())),0),0),IF($D521&gt;0,IF(AND(INDIRECT(ADDRESS($D521,44))=0,INDIRECT(ADDRESS($D521,38))&lt;&gt;"UL"),INDIRECT(ADDRESS($D521,COLUMN())),0),0),IF($E521&gt;0,IF(AND(INDIRECT(ADDRESS($E521,44))=0,INDIRECT(ADDRESS($E521,38))&lt;&gt;"UL"),INDIRECT(ADDRESS($E521,COLUMN())),0),0),IF($F521&gt;0,IF(AND(INDIRECT(ADDRESS($F521,44))=0,INDIRECT(ADDRESS($F521,38))&lt;&gt;"UL"),INDIRECT(ADDRESS($F521,COLUMN())),0),0),IF($G521&gt;0,IF(AND(INDIRECT(ADDRESS($G521,44))=0,INDIRECT(ADDRESS($G521,38))&lt;&gt;"UL"),INDIRECT(ADDRESS($G521,COLUMN())),0),0),IF($H521&gt;0,IF(AND(INDIRECT(ADDRESS($H521,44))=0,INDIRECT(ADDRESS($H521,38))&lt;&gt;"UL"),INDIRECT(ADDRESS($H521,COLUMN())),0),0),IF($I521&gt;0,IF(AND(INDIRECT(ADDRESS($I521,44))=0,INDIRECT(ADDRESS($I521,38))&lt;&gt;"UL"),INDIRECT(ADDRESS($I521,COLUMN())),0),0),IF($J521&gt;0,IF(AND(INDIRECT(ADDRESS($J521,44))=0,INDIRECT(ADDRESS($J521,38))&lt;&gt;"UL"),INDIRECT(ADDRESS($J521,COLUMN())),0),0),IF($K521&gt;0,IF(AND(INDIRECT(ADDRESS($K521,44))=0,INDIRECT(ADDRESS($K521,38))&lt;&gt;"UL"),INDIRECT(ADDRESS($K521,COLUMN())),0),0),IF($L521&gt;0,IF(AND(INDIRECT(ADDRESS($L521,44))=0,INDIRECT(ADDRESS($L521,38))&lt;&gt;"UL"),INDIRECT(ADDRESS($L521,COLUMN())),0),0),IF($M521&gt;0,IF(AND(INDIRECT(ADDRESS($M521,44))=0,INDIRECT(ADDRESS($M521,38))&lt;&gt;"UL"),INDIRECT(ADDRESS($M521,COLUMN())),0),0))</f>
        <v>0</v>
      </c>
      <c r="CF521" s="210">
        <f t="shared" ca="1" si="384"/>
        <v>0</v>
      </c>
      <c r="CG521" s="210">
        <f t="shared" ca="1" si="385"/>
        <v>0</v>
      </c>
      <c r="CH521" s="210" t="e">
        <f t="shared" ca="1" si="386"/>
        <v>#DIV/0!</v>
      </c>
      <c r="CI521" s="213">
        <f t="shared" si="387"/>
        <v>0</v>
      </c>
      <c r="CJ521" s="213"/>
      <c r="CK521" s="210" cm="1">
        <f t="array" aca="1" ref="CK521" ca="1">IF(AU521="S", SUM(IF($C521&gt;0,IF(INDIRECT(ADDRESS($C521,43))&lt;&gt;1,INDIRECT(ADDRESS($C521,48)),0),0), IF($D521&gt;0,IF(INDIRECT(ADDRESS($D521,43))&lt;&gt;1,INDIRECT(ADDRESS($D521,48)),0),0), IF($E521&gt;0,IF(INDIRECT(ADDRESS($E521,43))&lt;&gt;1,INDIRECT(ADDRESS($E521,48)),0),0), IF($F521&gt;0,IF(INDIRECT(ADDRESS($F521,43))&lt;&gt;1,INDIRECT(ADDRESS($F521,48)),0),0), IF($G521&gt;0,IF(INDIRECT(ADDRESS($G521,43))&lt;&gt;1,INDIRECT(ADDRESS($G521,48)),0),0), IF($H521&gt;0,IF(INDIRECT(ADDRESS($H521,43))&lt;&gt;1,INDIRECT(ADDRESS($H521,48)),0),0), IF($I521&gt;0,IF(INDIRECT(ADDRESS($I521,43))&lt;&gt;1,INDIRECT(ADDRESS($I521,48)),0),0), IF($J521&gt;0,IF(INDIRECT(ADDRESS($J521,43))&lt;&gt;1,INDIRECT(ADDRESS($J521,48)),0),0), IF($K521&gt;0,IF(INDIRECT(ADDRESS($K521,43))&lt;&gt;1,INDIRECT(ADDRESS($K521,48)),0),0), IF($L521&gt;0,IF(INDIRECT(ADDRESS($L521,43))&lt;&gt;1,INDIRECT(ADDRESS($L521,48)),0),0), IF($M521&gt;0,IF(INDIRECT(ADDRESS($M521,43))&lt;&gt;1,INDIRECT(ADDRESS($M521,48)),0),0)), IF(AU521="L",SUM(IF($C521&gt;0,IF(INDIRECT(ADDRESS($C521,43))&lt;&gt;1,INDIRECT(ADDRESS($C521,50)),0),0), IF($D521&gt;0,IF(INDIRECT(ADDRESS($D521,43))&lt;&gt;1,INDIRECT(ADDRESS($D521,50)),0),0), IF($E521&gt;0,IF(INDIRECT(ADDRESS($E521,43))&lt;&gt;1,INDIRECT(ADDRESS($E521,50)),0),0), IF($F521&gt;0,IF(INDIRECT(ADDRESS($F521,43))&lt;&gt;1,INDIRECT(ADDRESS($F521,50)),0),0), IF($G521&gt;0,IF(INDIRECT(ADDRESS($G521,43))&lt;&gt;1,INDIRECT(ADDRESS($G521,50)),0),0), IF($G521&gt;0,IF(INDIRECT(ADDRESS($G521,43))&lt;&gt;1,INDIRECT(ADDRESS($G521,50)),0),0), IF($H521&gt;0,IF(INDIRECT(ADDRESS($H521,43))&lt;&gt;1,INDIRECT(ADDRESS($H521,50)),0),0), IF($I521&gt;0,IF(INDIRECT(ADDRESS($I521,43))&lt;&gt;1,INDIRECT(ADDRESS($I521,50)),0),0), IF($J521&gt;0,IF(INDIRECT(ADDRESS($J521,43))&lt;&gt;1,INDIRECT(ADDRESS($J521,50)),0),0), IF($K521&gt;0,IF(INDIRECT(ADDRESS($K521,43))&lt;&gt;1,INDIRECT(ADDRESS($K521,50)),0),0), IF($L521&gt;0,IF(INDIRECT(ADDRESS($L521,43))&lt;&gt;1,INDIRECT(ADDRESS($L521,50)),0),0), IF($M521&gt;0,IF(INDIRECT(ADDRESS($M521,43))&lt;&gt;1,INDIRECT(ADDRESS($M521,50)),0),0)), SUM(IF($C521&gt;0,IF(INDIRECT(ADDRESS($C521,43))&lt;&gt;1,INDIRECT(ADDRESS($C521,49)),0),0), IF($D521&gt;0,IF(INDIRECT(ADDRESS($D521,43))&lt;&gt;1,INDIRECT(ADDRESS($D521,49)),0),0), IF($E521&gt;0,IF(INDIRECT(ADDRESS($E521,43))&lt;&gt;1,INDIRECT(ADDRESS($E521,49)),0),0), IF($F521&gt;0,IF(INDIRECT(ADDRESS($F521,43))&lt;&gt;1,INDIRECT(ADDRESS($F521,49)),0),0), IF($G521&gt;0,IF(INDIRECT(ADDRESS($G521,43))&lt;&gt;1,INDIRECT(ADDRESS($G521,49)),0),0), IF($G521&gt;0,IF(INDIRECT(ADDRESS($G521,43))&lt;&gt;1,INDIRECT(ADDRESS($G521,49)),0),0), IF($H521&gt;0,IF(INDIRECT(ADDRESS($H521,43))&lt;&gt;1,INDIRECT(ADDRESS($H521,49)),0),0), IF($I521&gt;0,IF(INDIRECT(ADDRESS($I521,43))&lt;&gt;1,INDIRECT(ADDRESS($I521,49)),0),0), IF($J521&gt;0,IF(INDIRECT(ADDRESS($J521,43))&lt;&gt;1,INDIRECT(ADDRESS($J521,49)),0),0), IF($K521&gt;0,IF(INDIRECT(ADDRESS($K521,43))&lt;&gt;1,INDIRECT(ADDRESS($K521,49)),0),0), IF($L521&gt;0,IF(INDIRECT(ADDRESS($L521,43))&lt;&gt;1,INDIRECT(ADDRESS($L521,49)),0),0), IF($M521&gt;0,IF(INDIRECT(ADDRESS($M521,43))&lt;&gt;1,INDIRECT(ADDRESS($M521,49)),0),0))))</f>
        <v>0</v>
      </c>
      <c r="CL521" s="210" cm="1">
        <f t="array" aca="1" ref="CL521" ca="1">1.5*SUM(IF($C521&gt;0,IF(INDIRECT(ADDRESS($C521,44))=1,INDIRECT(ADDRESS($C521,47)),0),0),IF($D521&gt;0,IF(INDIRECT(ADDRESS($D521,44))=1,INDIRECT(ADDRESS($CF477,47)),0),0),IF($E521&gt;0,IF(INDIRECT(ADDRESS($E521,44))=1,INDIRECT(ADDRESS($E521,47)),0),0),IF($F521&gt;0,IF(INDIRECT(ADDRESS($F521,44))=1,INDIRECT(ADDRESS($F521,47)),0),0),IF($G521&gt;0,IF(INDIRECT(ADDRESS($G521,44))=1,INDIRECT(ADDRESS($G521,47)),0),0),IF($G521&gt;0,IF(INDIRECT(ADDRESS($G521,44))=1,INDIRECT(ADDRESS($G521,47)),0),0),IF($H521&gt;0,IF(INDIRECT(ADDRESS($H521,44))=1,INDIRECT(ADDRESS($H521,47)),0),0),IF($I521&gt;0,IF(INDIRECT(ADDRESS($I521,44))=1,INDIRECT(ADDRESS($I521,47)),0),0),IF($J521&gt;0,IF(INDIRECT(ADDRESS($J521,44))=1,INDIRECT(ADDRESS($J521,47)),0),0),IF($K521&gt;0,IF(INDIRECT(ADDRESS($K521,44))=1,INDIRECT(ADDRESS($K521,47)),0),0),IF($L521&gt;0,IF(INDIRECT(ADDRESS($L521,44))=1,INDIRECT(ADDRESS($L521,47)),0),0),IF($M521&gt;0,IF(INDIRECT(ADDRESS($M521,44))=1,INDIRECT(ADDRESS($M521,47)),0),0))</f>
        <v>0</v>
      </c>
      <c r="CM521" s="207" t="e">
        <f t="shared" ca="1" si="388"/>
        <v>#DIV/0!</v>
      </c>
      <c r="CN521" s="215"/>
    </row>
    <row r="522" spans="1:92" x14ac:dyDescent="0.25">
      <c r="A522" s="222" t="s">
        <v>552</v>
      </c>
      <c r="B522" s="74">
        <v>447</v>
      </c>
      <c r="C522" s="74">
        <v>480</v>
      </c>
      <c r="D522" s="74">
        <v>481</v>
      </c>
      <c r="E522" s="74">
        <v>482</v>
      </c>
      <c r="F522" s="74">
        <v>483</v>
      </c>
      <c r="G522" s="74">
        <v>484</v>
      </c>
      <c r="H522" s="74"/>
      <c r="I522" s="74"/>
      <c r="J522" s="74"/>
      <c r="K522" s="74"/>
      <c r="L522" s="74"/>
      <c r="M522" s="74"/>
      <c r="N522" s="67">
        <f ca="1">SUM(INDIRECT(ADDRESS(B522,COLUMN())),IF(C522&gt;0,INDIRECT(ADDRESS(C522,COLUMN())),0),IF(D522&gt;0,INDIRECT(ADDRESS(D522,14)),0),IF(E522&gt;0,INDIRECT(ADDRESS(E522,COLUMN())),0),IF(F522&gt;0,INDIRECT(ADDRESS(F522,COLUMN())),0),IF(G522&gt;0,INDIRECT(ADDRESS(G522,COLUMN())),0),IF(H522&gt;0,INDIRECT(ADDRESS(H522,COLUMN())),0),IF(I522&gt;0,INDIRECT(ADDRESS(I522,COLUMN())),0),IF(J522&gt;0,INDIRECT(ADDRESS(J522,COLUMN())),0),IF(K522&gt;0,INDIRECT(ADDRESS(K522,COLUMN())),0),IF(L522&gt;0,INDIRECT(ADDRESS(L522,COLUMN())),0),IF(M522&gt;0,INDIRECT(ADDRESS(M522,COLUMN())),0))</f>
        <v>38</v>
      </c>
      <c r="O522" s="67" t="str" cm="1">
        <f t="array" aca="1" ref="O522" ca="1">INDIRECT(ADDRESS($B522,COLUMN()))</f>
        <v>Bomber</v>
      </c>
      <c r="P522" s="67" cm="1">
        <f t="array" aca="1" ref="P522" ca="1">INDIRECT(ADDRESS($B522,COLUMN()))</f>
        <v>8</v>
      </c>
      <c r="Q522" s="67" cm="1">
        <f t="array" aca="1" ref="Q522" ca="1">INDIRECT(ADDRESS($B522,COLUMN()))</f>
        <v>8</v>
      </c>
      <c r="R522" s="67" cm="1">
        <f t="array" aca="1" ref="R522" ca="1">INDIRECT(ADDRESS($B522,COLUMN()))</f>
        <v>0</v>
      </c>
      <c r="S522" s="67" cm="1">
        <f t="array" aca="1" ref="S522" ca="1">INDIRECT(ADDRESS($B522,COLUMN()))</f>
        <v>2</v>
      </c>
      <c r="T522" s="67" t="str" cm="1">
        <f t="array" aca="1" ref="T522" ca="1">INDIRECT(ADDRESS($B522,COLUMN()))</f>
        <v>1-4</v>
      </c>
      <c r="U522" s="67" cm="1">
        <f t="array" aca="1" ref="U522" ca="1">INDIRECT(ADDRESS($B522,COLUMN()))</f>
        <v>4</v>
      </c>
      <c r="V522" s="67" cm="1">
        <f t="array" aca="1" ref="V522" ca="1">INDIRECT(ADDRESS($B522,COLUMN()))</f>
        <v>0</v>
      </c>
      <c r="W522" s="67" cm="1">
        <f t="array" aca="1" ref="W522" ca="1">INDIRECT(ADDRESS($B522,COLUMN()))</f>
        <v>3</v>
      </c>
      <c r="X522" s="67" cm="1">
        <f t="array" aca="1" ref="X522" ca="1">INDIRECT(ADDRESS($B522,COLUMN()))</f>
        <v>5</v>
      </c>
      <c r="Y522" s="67" cm="1">
        <f t="array" aca="1" ref="Y522" ca="1">INDIRECT(ADDRESS($B522,COLUMN()))</f>
        <v>0</v>
      </c>
      <c r="Z522" s="67" cm="1">
        <f t="array" aca="1" ref="Z522" ca="1">INDIRECT(ADDRESS($B522,COLUMN()))</f>
        <v>5</v>
      </c>
      <c r="AA522" s="67">
        <f>AA516</f>
        <v>0</v>
      </c>
      <c r="AB522" s="56">
        <f ca="1">((U522/8)^$V$296)*((((X522-(Y522-1)/2)/8)^$X$296)*((S522/3)^$S$296))*(((8-W522)/6)^$W$296)</f>
        <v>0.74703496601370634</v>
      </c>
      <c r="AC522" s="56">
        <f ca="1">SUM(((25/N522)^$Z$296)*(AB522/$AB$34))</f>
        <v>0.68739064950337225</v>
      </c>
      <c r="AD522" s="56">
        <f ca="1">(P522/($CN$34*(1/AC522)))</f>
        <v>4.7818479965451983</v>
      </c>
      <c r="AF522" s="52"/>
      <c r="AG522" s="52"/>
      <c r="AH522" s="57"/>
      <c r="AI522" s="57"/>
      <c r="AJ522" s="57"/>
      <c r="AK522" s="57"/>
      <c r="AL522" s="57"/>
      <c r="AM522" s="57"/>
      <c r="AN522" s="57"/>
      <c r="AO522" s="57"/>
      <c r="AP522" s="57"/>
      <c r="AQ522" s="57"/>
      <c r="AR522" s="57"/>
      <c r="AS522" s="57"/>
      <c r="AT522" s="52"/>
      <c r="AU522" s="54" t="s">
        <v>33</v>
      </c>
      <c r="AV522" s="57" cm="1">
        <f t="array" aca="1" ref="AV522" ca="1">SUM(IF($C522&gt;0,IF(AND(INDIRECT(ADDRESS($C522,44))=0,INDIRECT(ADDRESS($C522,38))="UL",ISERROR(SEARCH("Rear",INDIRECT(ADDRESS($C522,33)))),ISERROR(SEARCH("Side",INDIRECT(ADDRESS($C522,33))))),INDIRECT(ADDRESS($C522,COLUMN())),0),0),IF($D522&gt;0,IF(AND(INDIRECT(ADDRESS($D522,44))=0,INDIRECT(ADDRESS($D522,38))="UL",ISERROR(SEARCH("Rear",INDIRECT(ADDRESS($D522,33)))),ISERROR(SEARCH("Side",INDIRECT(ADDRESS($D522,33))))),INDIRECT(ADDRESS($D522,COLUMN())),0),0),IF($E522&gt;0,IF(AND(INDIRECT(ADDRESS($E522,44))=0,INDIRECT(ADDRESS($E522,38))="UL",ISERROR(SEARCH("Rear",INDIRECT(ADDRESS($E522,33)))),ISERROR(SEARCH("Side",INDIRECT(ADDRESS($E522,33))))),INDIRECT(ADDRESS($E522,COLUMN())),0),0),IF($F522&gt;0,IF(AND(INDIRECT(ADDRESS($F522,44))=0,INDIRECT(ADDRESS($F522,38))="UL",ISERROR(SEARCH("Rear",INDIRECT(ADDRESS($F522,33)))),ISERROR(SEARCH("Side",INDIRECT(ADDRESS($F522,33))))),INDIRECT(ADDRESS($F522,COLUMN())),0),0),IF($G522&gt;0,IF(AND(INDIRECT(ADDRESS($G522,44))=0,INDIRECT(ADDRESS($G522,38))="UL",ISERROR(SEARCH("Rear",INDIRECT(ADDRESS($G522,33)))),ISERROR(SEARCH("Side",INDIRECT(ADDRESS($G522,33))))),INDIRECT(ADDRESS($G522,COLUMN())),0),0),IF($H522&gt;0,IF(AND(INDIRECT(ADDRESS($H522,44))=0,INDIRECT(ADDRESS($H522,38))="UL",ISERROR(SEARCH("Rear",INDIRECT(ADDRESS($H522,33)))),ISERROR(SEARCH("Side",INDIRECT(ADDRESS($H522,33))))),INDIRECT(ADDRESS($H522,COLUMN())),0),0),IF($I522&gt;0,IF(AND(INDIRECT(ADDRESS($I522,44))=0,INDIRECT(ADDRESS($I522,38))="UL",ISERROR(SEARCH("Rear",INDIRECT(ADDRESS($I522,33)))),ISERROR(SEARCH("Side",INDIRECT(ADDRESS($I522,33))))),INDIRECT(ADDRESS($I522,COLUMN())),0),0),IF($J522&gt;0,IF(AND(INDIRECT(ADDRESS($J522,44))=0,INDIRECT(ADDRESS($J522,38))="UL",ISERROR(SEARCH("Rear",INDIRECT(ADDRESS($J522,33)))),ISERROR(SEARCH("Side",INDIRECT(ADDRESS($J522,33))))),INDIRECT(ADDRESS($J522,COLUMN())),0),0),IF($K522&gt;0,IF(AND(INDIRECT(ADDRESS($K522,44))=0,INDIRECT(ADDRESS($K522,38))="UL",ISERROR(SEARCH("Rear",INDIRECT(ADDRESS($K522,33)))),ISERROR(SEARCH("Side",INDIRECT(ADDRESS($K522,33))))),INDIRECT(ADDRESS($K522,COLUMN())),0),0),IF($L522&gt;0,IF(AND(INDIRECT(ADDRESS($L522,44))=0,INDIRECT(ADDRESS($L522,38))="UL",ISERROR(SEARCH("Rear",INDIRECT(ADDRESS($L522,33)))),ISERROR(SEARCH("Side",INDIRECT(ADDRESS($L522,33))))),INDIRECT(ADDRESS($L522,COLUMN())),0),0),IF($M522&gt;0,IF(AND(INDIRECT(ADDRESS($M522,44))=0,INDIRECT(ADDRESS($M522,38))="UL",ISERROR(SEARCH("Rear",INDIRECT(ADDRESS($M522,33)))),ISERROR(SEARCH("Side",INDIRECT(ADDRESS($M522,33))))),INDIRECT(ADDRESS($M522,COLUMN())),0),0))</f>
        <v>0.66666666666666663</v>
      </c>
      <c r="AW522" s="57" cm="1">
        <f t="array" aca="1" ref="AW522" ca="1">SUM(IF($C522&gt;0,IF(AND(INDIRECT(ADDRESS($C522,44))=0,INDIRECT(ADDRESS($C522,38))="UL",ISERROR(SEARCH("Rear",INDIRECT(ADDRESS($C522,33)))),ISERROR(SEARCH("Side",INDIRECT(ADDRESS($C522,33))))),INDIRECT(ADDRESS($C522,COLUMN())),0),0),IF($D522&gt;0,IF(AND(INDIRECT(ADDRESS($D522,44))=0,INDIRECT(ADDRESS($D522,38))="UL",ISERROR(SEARCH("Rear",INDIRECT(ADDRESS($D522,33)))),ISERROR(SEARCH("Side",INDIRECT(ADDRESS($D522,33))))),INDIRECT(ADDRESS($D522,COLUMN())),0),0),IF($E522&gt;0,IF(AND(INDIRECT(ADDRESS($E522,44))=0,INDIRECT(ADDRESS($E522,38))="UL",ISERROR(SEARCH("Rear",INDIRECT(ADDRESS($E522,33)))),ISERROR(SEARCH("Side",INDIRECT(ADDRESS($E522,33))))),INDIRECT(ADDRESS($E522,COLUMN())),0),0),IF($F522&gt;0,IF(AND(INDIRECT(ADDRESS($F522,44))=0,INDIRECT(ADDRESS($F522,38))="UL",ISERROR(SEARCH("Rear",INDIRECT(ADDRESS($F522,33)))),ISERROR(SEARCH("Side",INDIRECT(ADDRESS($F522,33))))),INDIRECT(ADDRESS($F522,COLUMN())),0),0),IF($G522&gt;0,IF(AND(INDIRECT(ADDRESS($G522,44))=0,INDIRECT(ADDRESS($G522,38))="UL",ISERROR(SEARCH("Rear",INDIRECT(ADDRESS($G522,33)))),ISERROR(SEARCH("Side",INDIRECT(ADDRESS($G522,33))))),INDIRECT(ADDRESS($G522,COLUMN())),0),0),IF($H522&gt;0,IF(AND(INDIRECT(ADDRESS($H522,44))=0,INDIRECT(ADDRESS($H522,38))="UL",ISERROR(SEARCH("Rear",INDIRECT(ADDRESS($H522,33)))),ISERROR(SEARCH("Side",INDIRECT(ADDRESS($H522,33))))),INDIRECT(ADDRESS($H522,COLUMN())),0),0),IF($I522&gt;0,IF(AND(INDIRECT(ADDRESS($I522,44))=0,INDIRECT(ADDRESS($I522,38))="UL",ISERROR(SEARCH("Rear",INDIRECT(ADDRESS($I522,33)))),ISERROR(SEARCH("Side",INDIRECT(ADDRESS($I522,33))))),INDIRECT(ADDRESS($I522,COLUMN())),0),0),IF($J522&gt;0,IF(AND(INDIRECT(ADDRESS($J522,44))=0,INDIRECT(ADDRESS($J522,38))="UL",ISERROR(SEARCH("Rear",INDIRECT(ADDRESS($J522,33)))),ISERROR(SEARCH("Side",INDIRECT(ADDRESS($J522,33))))),INDIRECT(ADDRESS($J522,COLUMN())),0),0),IF($K522&gt;0,IF(AND(INDIRECT(ADDRESS($K522,44))=0,INDIRECT(ADDRESS($K522,38))="UL",ISERROR(SEARCH("Rear",INDIRECT(ADDRESS($K522,33)))),ISERROR(SEARCH("Side",INDIRECT(ADDRESS($K522,33))))),INDIRECT(ADDRESS($K522,COLUMN())),0),0),IF($L522&gt;0,IF(AND(INDIRECT(ADDRESS($L522,44))=0,INDIRECT(ADDRESS($L522,38))="UL",ISERROR(SEARCH("Rear",INDIRECT(ADDRESS($L522,33)))),ISERROR(SEARCH("Side",INDIRECT(ADDRESS($L522,33))))),INDIRECT(ADDRESS($L522,COLUMN())),0),0),IF($M522&gt;0,IF(AND(INDIRECT(ADDRESS($M522,44))=0,INDIRECT(ADDRESS($M522,38))="UL",ISERROR(SEARCH("Rear",INDIRECT(ADDRESS($M522,33)))),ISERROR(SEARCH("Side",INDIRECT(ADDRESS($M522,33))))),INDIRECT(ADDRESS($M522,COLUMN())),0),0))</f>
        <v>0.44444444444444442</v>
      </c>
      <c r="AX522" s="57" cm="1">
        <f t="array" aca="1" ref="AX522" ca="1">SUM(IF($C522&gt;0,IF(AND(INDIRECT(ADDRESS($C522,44))=0,INDIRECT(ADDRESS($C522,38))="UL",ISERROR(SEARCH("Rear",INDIRECT(ADDRESS($C522,33)))),ISERROR(SEARCH("Side",INDIRECT(ADDRESS($C522,33))))),INDIRECT(ADDRESS($C522,COLUMN())),0),0),IF($D522&gt;0,IF(AND(INDIRECT(ADDRESS($D522,44))=0,INDIRECT(ADDRESS($D522,38))="UL",ISERROR(SEARCH("Rear",INDIRECT(ADDRESS($D522,33)))),ISERROR(SEARCH("Side",INDIRECT(ADDRESS($D522,33))))),INDIRECT(ADDRESS($D522,COLUMN())),0),0),IF($E522&gt;0,IF(AND(INDIRECT(ADDRESS($E522,44))=0,INDIRECT(ADDRESS($E522,38))="UL",ISERROR(SEARCH("Rear",INDIRECT(ADDRESS($E522,33)))),ISERROR(SEARCH("Side",INDIRECT(ADDRESS($E522,33))))),INDIRECT(ADDRESS($E522,COLUMN())),0),0),IF($F522&gt;0,IF(AND(INDIRECT(ADDRESS($F522,44))=0,INDIRECT(ADDRESS($F522,38))="UL",ISERROR(SEARCH("Rear",INDIRECT(ADDRESS($F522,33)))),ISERROR(SEARCH("Side",INDIRECT(ADDRESS($F522,33))))),INDIRECT(ADDRESS($F522,COLUMN())),0),0),IF($G522&gt;0,IF(AND(INDIRECT(ADDRESS($G522,44))=0,INDIRECT(ADDRESS($G522,38))="UL",ISERROR(SEARCH("Rear",INDIRECT(ADDRESS($G522,33)))),ISERROR(SEARCH("Side",INDIRECT(ADDRESS($G522,33))))),INDIRECT(ADDRESS($G522,COLUMN())),0),0),IF($H522&gt;0,IF(AND(INDIRECT(ADDRESS($H522,44))=0,INDIRECT(ADDRESS($H522,38))="UL",ISERROR(SEARCH("Rear",INDIRECT(ADDRESS($H522,33)))),ISERROR(SEARCH("Side",INDIRECT(ADDRESS($H522,33))))),INDIRECT(ADDRESS($H522,COLUMN())),0),0),IF($I522&gt;0,IF(AND(INDIRECT(ADDRESS($I522,44))=0,INDIRECT(ADDRESS($I522,38))="UL",ISERROR(SEARCH("Rear",INDIRECT(ADDRESS($I522,33)))),ISERROR(SEARCH("Side",INDIRECT(ADDRESS($I522,33))))),INDIRECT(ADDRESS($I522,COLUMN())),0),0),IF($J522&gt;0,IF(AND(INDIRECT(ADDRESS($J522,44))=0,INDIRECT(ADDRESS($J522,38))="UL",ISERROR(SEARCH("Rear",INDIRECT(ADDRESS($J522,33)))),ISERROR(SEARCH("Side",INDIRECT(ADDRESS($J522,33))))),INDIRECT(ADDRESS($J522,COLUMN())),0),0),IF($K522&gt;0,IF(AND(INDIRECT(ADDRESS($K522,44))=0,INDIRECT(ADDRESS($K522,38))="UL",ISERROR(SEARCH("Rear",INDIRECT(ADDRESS($K522,33)))),ISERROR(SEARCH("Side",INDIRECT(ADDRESS($K522,33))))),INDIRECT(ADDRESS($K522,COLUMN())),0),0),IF($L522&gt;0,IF(AND(INDIRECT(ADDRESS($L522,44))=0,INDIRECT(ADDRESS($L522,38))="UL",ISERROR(SEARCH("Rear",INDIRECT(ADDRESS($L522,33)))),ISERROR(SEARCH("Side",INDIRECT(ADDRESS($L522,33))))),INDIRECT(ADDRESS($L522,COLUMN())),0),0),IF($M522&gt;0,IF(AND(INDIRECT(ADDRESS($M522,44))=0,INDIRECT(ADDRESS($M522,38))="UL",ISERROR(SEARCH("Rear",INDIRECT(ADDRESS($M522,33)))),ISERROR(SEARCH("Side",INDIRECT(ADDRESS($M522,33))))),INDIRECT(ADDRESS($M522,COLUMN())),0),0))</f>
        <v>0</v>
      </c>
      <c r="AY522" s="58">
        <f t="shared" ca="1" si="373"/>
        <v>0.66666666666666663</v>
      </c>
      <c r="AZ522" s="58">
        <f t="shared" ca="1" si="374"/>
        <v>0.37037037037037041</v>
      </c>
      <c r="BA522" s="58" cm="1">
        <f t="array" aca="1" ref="BA522" ca="1">SUM(IF($C522&gt;0,IF(AND(INDIRECT(ADDRESS($C522,44))=0,INDIRECT(ADDRESS($C522,38))="UL"),INDIRECT(ADDRESS($C522,COLUMN())),0),0),IF($D522&gt;0,IF(AND(INDIRECT(ADDRESS($D522,44))=0,INDIRECT(ADDRESS($D522,38))="UL"),INDIRECT(ADDRESS($D522,COLUMN())),0),0),IF($E522&gt;0,IF(AND(INDIRECT(ADDRESS($E522,44))=0,INDIRECT(ADDRESS($E522,38))="UL"),INDIRECT(ADDRESS($E522,COLUMN())),0),0),IF($F522&gt;0,IF(AND(INDIRECT(ADDRESS($F522,44))=0,INDIRECT(ADDRESS($F522,38))="UL"),INDIRECT(ADDRESS($F522,COLUMN())),0),0),IF($G522&gt;0,IF(AND(INDIRECT(ADDRESS($G522,44))=0,INDIRECT(ADDRESS($G522,38))="UL"),INDIRECT(ADDRESS($G522,COLUMN())),0),0),IF($H522&gt;0,IF(AND(INDIRECT(ADDRESS($H522,44))=0,INDIRECT(ADDRESS($H522,38))="UL"),INDIRECT(ADDRESS($H522,COLUMN())),0),0),IF($I522&gt;0,IF(AND(INDIRECT(ADDRESS($I522,44))=0,INDIRECT(ADDRESS($I522,38))="UL"),INDIRECT(ADDRESS($I522,COLUMN())),0),0),IF($J522&gt;0,IF(AND(INDIRECT(ADDRESS($J522,44))=0,INDIRECT(ADDRESS($J522,38))="UL"),INDIRECT(ADDRESS($J522,COLUMN())),0),0),IF($K522&gt;0,IF(AND(INDIRECT(ADDRESS($K522,44))=0,INDIRECT(ADDRESS($K522,38))="UL"),INDIRECT(ADDRESS($K522,COLUMN())),0),0),IF($L522&gt;0,IF(AND(INDIRECT(ADDRESS($L522,44))=0,INDIRECT(ADDRESS($L522,38))="UL"),INDIRECT(ADDRESS($L522,COLUMN())),0),0),IF($M522&gt;0,IF(AND(INDIRECT(ADDRESS($M522,44))=0,INDIRECT(ADDRESS($M522,38))="UL"),INDIRECT(ADDRESS($M522,COLUMN())),0),0))</f>
        <v>0.6411287477954144</v>
      </c>
      <c r="BB522" s="58" cm="1">
        <f t="array" aca="1" ref="BB522" ca="1">SUM(IF($C522&gt;0,IF(AND(INDIRECT(ADDRESS($C522,44))=0,INDIRECT(ADDRESS($C522,38))="UL"),INDIRECT(ADDRESS($C522,COLUMN())),0),0),IF($D522&gt;0,IF(AND(INDIRECT(ADDRESS($D522,44))=0,INDIRECT(ADDRESS($D522,38))="UL"),INDIRECT(ADDRESS($D522,COLUMN())),0),0),IF($E522&gt;0,IF(AND(INDIRECT(ADDRESS($E522,44))=0,INDIRECT(ADDRESS($E522,38))="UL"),INDIRECT(ADDRESS($E522,COLUMN())),0),0),IF($F522&gt;0,IF(AND(INDIRECT(ADDRESS($F522,44))=0,INDIRECT(ADDRESS($F522,38))="UL"),INDIRECT(ADDRESS($F522,COLUMN())),0),0),IF($G522&gt;0,IF(AND(INDIRECT(ADDRESS($G522,44))=0,INDIRECT(ADDRESS($G522,38))="UL"),INDIRECT(ADDRESS($G522,COLUMN())),0),0),IF($H522&gt;0,IF(AND(INDIRECT(ADDRESS($H522,44))=0,INDIRECT(ADDRESS($H522,38))="UL"),INDIRECT(ADDRESS($H522,COLUMN())),0),0),IF($I522&gt;0,IF(AND(INDIRECT(ADDRESS($I522,44))=0,INDIRECT(ADDRESS($I522,38))="UL"),INDIRECT(ADDRESS($I522,COLUMN())),0),0),IF($J522&gt;0,IF(AND(INDIRECT(ADDRESS($J522,44))=0,INDIRECT(ADDRESS($J522,38))="UL"),INDIRECT(ADDRESS($J522,COLUMN())),0),0),IF($K522&gt;0,IF(AND(INDIRECT(ADDRESS($K522,44))=0,INDIRECT(ADDRESS($K522,38))="UL"),INDIRECT(ADDRESS($K522,COLUMN())),0),0),IF($L522&gt;0,IF(AND(INDIRECT(ADDRESS($L522,44))=0,INDIRECT(ADDRESS($L522,38))="UL"),INDIRECT(ADDRESS($L522,COLUMN())),0),0),IF($M522&gt;0,IF(AND(INDIRECT(ADDRESS($M522,44))=0,INDIRECT(ADDRESS($M522,38))="UL"),INDIRECT(ADDRESS($M522,COLUMN())),0),0))</f>
        <v>0.75851851851851848</v>
      </c>
      <c r="BC522" s="58" cm="1">
        <f t="array" aca="1" ref="BC522" ca="1">SUM(IF($C522&gt;0,IF(AND(INDIRECT(ADDRESS($C522,44))=0,INDIRECT(ADDRESS($C522,38))="UL"),INDIRECT(ADDRESS($C522,COLUMN())),0),0),IF($D522&gt;0,IF(AND(INDIRECT(ADDRESS($D522,44))=0,INDIRECT(ADDRESS($D522,38))="UL"),INDIRECT(ADDRESS($D522,COLUMN())),0),0),IF($E522&gt;0,IF(AND(INDIRECT(ADDRESS($E522,44))=0,INDIRECT(ADDRESS($E522,38))="UL"),INDIRECT(ADDRESS($E522,COLUMN())),0),0),IF($F522&gt;0,IF(AND(INDIRECT(ADDRESS($F522,44))=0,INDIRECT(ADDRESS($F522,38))="UL"),INDIRECT(ADDRESS($F522,COLUMN())),0),0),IF($G522&gt;0,IF(AND(INDIRECT(ADDRESS($G522,44))=0,INDIRECT(ADDRESS($G522,38))="UL"),INDIRECT(ADDRESS($G522,COLUMN())),0),0),IF($H522&gt;0,IF(AND(INDIRECT(ADDRESS($H522,44))=0,INDIRECT(ADDRESS($H522,38))="UL"),INDIRECT(ADDRESS($H522,COLUMN())),0),0),IF($I522&gt;0,IF(AND(INDIRECT(ADDRESS($I522,44))=0,INDIRECT(ADDRESS($I522,38))="UL"),INDIRECT(ADDRESS($I522,COLUMN())),0),0),IF($J522&gt;0,IF(AND(INDIRECT(ADDRESS($J522,44))=0,INDIRECT(ADDRESS($J522,38))="UL"),INDIRECT(ADDRESS($J522,COLUMN())),0),0),IF($K522&gt;0,IF(AND(INDIRECT(ADDRESS($K522,44))=0,INDIRECT(ADDRESS($K522,38))="UL"),INDIRECT(ADDRESS($K522,COLUMN())),0),0),IF($L522&gt;0,IF(AND(INDIRECT(ADDRESS($L522,44))=0,INDIRECT(ADDRESS($L522,38))="UL"),INDIRECT(ADDRESS($L522,COLUMN())),0),0),IF($M522&gt;0,IF(AND(INDIRECT(ADDRESS($M522,44))=0,INDIRECT(ADDRESS($M522,38))="UL"),INDIRECT(ADDRESS($M522,COLUMN())),0),0))</f>
        <v>0.46052910052910051</v>
      </c>
      <c r="BD522" s="58" cm="1">
        <f t="array" aca="1" ref="BD522" ca="1">SUM(IF($C522&gt;0,IF(AND(INDIRECT(ADDRESS($C522,44))=0,INDIRECT(ADDRESS($C522,38))="UL"),INDIRECT(ADDRESS($C522,COLUMN())),0),0),IF($D522&gt;0,IF(AND(INDIRECT(ADDRESS($D522,44))=0,INDIRECT(ADDRESS($D522,38))="UL"),INDIRECT(ADDRESS($D522,COLUMN())),0),0),IF($E522&gt;0,IF(AND(INDIRECT(ADDRESS($E522,44))=0,INDIRECT(ADDRESS($E522,38))="UL"),INDIRECT(ADDRESS($E522,COLUMN())),0),0),IF($F522&gt;0,IF(AND(INDIRECT(ADDRESS($F522,44))=0,INDIRECT(ADDRESS($F522,38))="UL"),INDIRECT(ADDRESS($F522,COLUMN())),0),0),IF($G522&gt;0,IF(AND(INDIRECT(ADDRESS($G522,44))=0,INDIRECT(ADDRESS($G522,38))="UL"),INDIRECT(ADDRESS($G522,COLUMN())),0),0),IF($H522&gt;0,IF(AND(INDIRECT(ADDRESS($H522,44))=0,INDIRECT(ADDRESS($H522,38))="UL"),INDIRECT(ADDRESS($H522,COLUMN())),0),0),IF($I522&gt;0,IF(AND(INDIRECT(ADDRESS($I522,44))=0,INDIRECT(ADDRESS($I522,38))="UL"),INDIRECT(ADDRESS($I522,COLUMN())),0),0),IF($J522&gt;0,IF(AND(INDIRECT(ADDRESS($J522,44))=0,INDIRECT(ADDRESS($J522,38))="UL"),INDIRECT(ADDRESS($J522,COLUMN())),0),0),IF($K522&gt;0,IF(AND(INDIRECT(ADDRESS($K522,44))=0,INDIRECT(ADDRESS($K522,38))="UL"),INDIRECT(ADDRESS($K522,COLUMN())),0),0),IF($L522&gt;0,IF(AND(INDIRECT(ADDRESS($L522,44))=0,INDIRECT(ADDRESS($L522,38))="UL"),INDIRECT(ADDRESS($L522,COLUMN())),0),0),IF($M522&gt;0,IF(AND(INDIRECT(ADDRESS($M522,44))=0,INDIRECT(ADDRESS($M522,38))="UL"),INDIRECT(ADDRESS($M522,COLUMN())),0),0))</f>
        <v>0.69530864197530862</v>
      </c>
      <c r="BE522" s="57">
        <f t="shared" ca="1" si="375"/>
        <v>0.6411287477954144</v>
      </c>
      <c r="BF522" s="57" cm="1">
        <f t="array" aca="1" ref="BF522" ca="1">SUM(IF($C522&gt;0,IF(INDIRECT(ADDRESS($C522,45))=1,INDIRECT(ADDRESS($C522,52))*INDIRECT(ADDRESS($C522,42))/5,0),0), IF($D522&gt;0,IF(INDIRECT(ADDRESS($D522,45))=1,INDIRECT(ADDRESS($D522,52))*INDIRECT(ADDRESS($D522,42))/5,0),0), IF($E522&gt;0,IF(INDIRECT(ADDRESS($E522,45))=1,INDIRECT(ADDRESS($E522,52))*INDIRECT(ADDRESS($E522,42))/5,0),0), IF($F522&gt;0,IF(INDIRECT(ADDRESS($F522,45))=1,INDIRECT(ADDRESS($F522,52))*INDIRECT(ADDRESS($F522,42))/5,0),0), IF($G522&gt;0,IF(INDIRECT(ADDRESS($G522,45))=1,INDIRECT(ADDRESS($G522,52))*INDIRECT(ADDRESS($G522,42))/5,0),0), IF($H522&gt;0,IF(INDIRECT(ADDRESS($H522,45))=1,INDIRECT(ADDRESS($H522,52))*INDIRECT(ADDRESS($H522,42))/5,0),0)
)*$BF$296/100</f>
        <v>0.11111111111111112</v>
      </c>
      <c r="BG522" s="19"/>
      <c r="BH522" s="57" cm="1">
        <f t="array" aca="1" ref="BH522" ca="1">SUM(IF($C522&gt;0,IF(AND(INDIRECT(ADDRESS($C522,44))=0,INDIRECT(ADDRESS($C522,38))&lt;&gt;"UL"),INDIRECT(ADDRESS($C522,COLUMN()-12)),0),0), IF($D522&gt;0,IF(AND(INDIRECT(ADDRESS($D522,44))=0,INDIRECT(ADDRESS($D522,38))&lt;&gt;"UL"),INDIRECT(ADDRESS($D522,COLUMN()-12)),0),0), IF($E522&gt;0,IF(AND(INDIRECT(ADDRESS($E522,44))=0,INDIRECT(ADDRESS($E522,38))&lt;&gt;"UL"),INDIRECT(ADDRESS($E522,COLUMN()-12)),0),0), IF($F522&gt;0,IF(AND(INDIRECT(ADDRESS($F522,44))=0,INDIRECT(ADDRESS($F522,38))&lt;&gt;"UL"),INDIRECT(ADDRESS($F522,COLUMN()-12)),0),0), IF($G522&gt;0,IF(AND(INDIRECT(ADDRESS($G522,44))=0,INDIRECT(ADDRESS($G522,38))&lt;&gt;"UL"),INDIRECT(ADDRESS($G522,COLUMN()-12)),0),0), IF($H522&gt;0,IF(AND(INDIRECT(ADDRESS($H522,44))=0,INDIRECT(ADDRESS($H522,38))&lt;&gt;"UL"),INDIRECT(ADDRESS($H522,COLUMN()-12)),0),0), IF($I522&gt;0,IF(AND(INDIRECT(ADDRESS($I522,44))=0,INDIRECT(ADDRESS($I522,38))&lt;&gt;"UL"),INDIRECT(ADDRESS($I522,COLUMN()-12)),0),0), IF($J522&gt;0,IF(AND(INDIRECT(ADDRESS($J522,44))=0,INDIRECT(ADDRESS($J522,38))&lt;&gt;"UL"),INDIRECT(ADDRESS($J522,COLUMN()-12)),0),0), IF($K522&gt;0,IF(AND(INDIRECT(ADDRESS($K522,44))=0,INDIRECT(ADDRESS($K522,38))&lt;&gt;"UL"),INDIRECT(ADDRESS($K522,COLUMN()-12)),0),0), IF($L522&gt;0,IF(AND(INDIRECT(ADDRESS($L522,44))=0,INDIRECT(ADDRESS($L522,38))&lt;&gt;"UL"),INDIRECT(ADDRESS($L522,COLUMN()-12)),0),0), IF($M522&gt;0,IF(AND(INDIRECT(ADDRESS($M522,44))=0,INDIRECT(ADDRESS($M522,38))&lt;&gt;"UL"),INDIRECT(ADDRESS($M522,COLUMN()-12)),0),0))</f>
        <v>0</v>
      </c>
      <c r="BI522" s="57" cm="1">
        <f t="array" aca="1" ref="BI522" ca="1">SUM(IF($C522&gt;0,IF(AND(INDIRECT(ADDRESS($C522,44))=0,INDIRECT(ADDRESS($C522,38))&lt;&gt;"UL"),INDIRECT(ADDRESS($C522,COLUMN()-12)),0),0), IF($D522&gt;0,IF(AND(INDIRECT(ADDRESS($D522,44))=0,INDIRECT(ADDRESS($D522,38))&lt;&gt;"UL"),INDIRECT(ADDRESS($D522,COLUMN()-12)),0),0), IF($E522&gt;0,IF(AND(INDIRECT(ADDRESS($E522,44))=0,INDIRECT(ADDRESS($E522,38))&lt;&gt;"UL"),INDIRECT(ADDRESS($E522,COLUMN()-12)),0),0), IF($F522&gt;0,IF(AND(INDIRECT(ADDRESS($F522,44))=0,INDIRECT(ADDRESS($F522,38))&lt;&gt;"UL"),INDIRECT(ADDRESS($F522,COLUMN()-12)),0),0), IF($G522&gt;0,IF(AND(INDIRECT(ADDRESS($G522,44))=0,INDIRECT(ADDRESS($G522,38))&lt;&gt;"UL"),INDIRECT(ADDRESS($G522,COLUMN()-12)),0),0), IF($H522&gt;0,IF(AND(INDIRECT(ADDRESS($H522,44))=0,INDIRECT(ADDRESS($H522,38))&lt;&gt;"UL"),INDIRECT(ADDRESS($H522,COLUMN()-12)),0),0), IF($I522&gt;0,IF(AND(INDIRECT(ADDRESS($I522,44))=0,INDIRECT(ADDRESS($I522,38))&lt;&gt;"UL"),INDIRECT(ADDRESS($I522,COLUMN()-12)),0),0), IF($J522&gt;0,IF(AND(INDIRECT(ADDRESS($J522,44))=0,INDIRECT(ADDRESS($J522,38))&lt;&gt;"UL"),INDIRECT(ADDRESS($J522,COLUMN()-12)),0),0), IF($K522&gt;0,IF(AND(INDIRECT(ADDRESS($K522,44))=0,INDIRECT(ADDRESS($K522,38))&lt;&gt;"UL"),INDIRECT(ADDRESS($K522,COLUMN()-12)),0),0), IF($L522&gt;0,IF(AND(INDIRECT(ADDRESS($L522,44))=0,INDIRECT(ADDRESS($L522,38))&lt;&gt;"UL"),INDIRECT(ADDRESS($L522,COLUMN()-12)),0),0), IF($M522&gt;0,IF(AND(INDIRECT(ADDRESS($M522,44))=0,INDIRECT(ADDRESS($M522,38))&lt;&gt;"UL"),INDIRECT(ADDRESS($M522,COLUMN()-12)),0),0))</f>
        <v>0</v>
      </c>
      <c r="BJ522" s="57" cm="1">
        <f t="array" aca="1" ref="BJ522" ca="1">SUM(IF($C522&gt;0,IF(AND(INDIRECT(ADDRESS($C522,44))=0,INDIRECT(ADDRESS($C522,38))&lt;&gt;"UL"),INDIRECT(ADDRESS($C522,COLUMN()-12)),0),0), IF($D522&gt;0,IF(AND(INDIRECT(ADDRESS($D522,44))=0,INDIRECT(ADDRESS($D522,38))&lt;&gt;"UL"),INDIRECT(ADDRESS($D522,COLUMN()-12)),0),0), IF($E522&gt;0,IF(AND(INDIRECT(ADDRESS($E522,44))=0,INDIRECT(ADDRESS($E522,38))&lt;&gt;"UL"),INDIRECT(ADDRESS($E522,COLUMN()-12)),0),0), IF($F522&gt;0,IF(AND(INDIRECT(ADDRESS($F522,44))=0,INDIRECT(ADDRESS($F522,38))&lt;&gt;"UL"),INDIRECT(ADDRESS($F522,COLUMN()-12)),0),0), IF($G522&gt;0,IF(AND(INDIRECT(ADDRESS($G522,44))=0,INDIRECT(ADDRESS($G522,38))&lt;&gt;"UL"),INDIRECT(ADDRESS($G522,COLUMN()-12)),0),0), IF($H522&gt;0,IF(AND(INDIRECT(ADDRESS($H522,44))=0,INDIRECT(ADDRESS($H522,38))&lt;&gt;"UL"),INDIRECT(ADDRESS($H522,COLUMN()-12)),0),0), IF($I522&gt;0,IF(AND(INDIRECT(ADDRESS($I522,44))=0,INDIRECT(ADDRESS($I522,38))&lt;&gt;"UL"),INDIRECT(ADDRESS($I522,COLUMN()-12)),0),0), IF($J522&gt;0,IF(AND(INDIRECT(ADDRESS($J522,44))=0,INDIRECT(ADDRESS($J522,38))&lt;&gt;"UL"),INDIRECT(ADDRESS($J522,COLUMN()-12)),0),0), IF($K522&gt;0,IF(AND(INDIRECT(ADDRESS($K522,44))=0,INDIRECT(ADDRESS($K522,38))&lt;&gt;"UL"),INDIRECT(ADDRESS($K522,COLUMN()-12)),0),0), IF($L522&gt;0,IF(AND(INDIRECT(ADDRESS($L522,44))=0,INDIRECT(ADDRESS($L522,38))&lt;&gt;"UL"),INDIRECT(ADDRESS($L522,COLUMN()-12)),0),0), IF($M522&gt;0,IF(AND(INDIRECT(ADDRESS($M522,44))=0,INDIRECT(ADDRESS($M522,38))&lt;&gt;"UL"),INDIRECT(ADDRESS($M522,COLUMN()-12)),0),0))</f>
        <v>0</v>
      </c>
      <c r="BK522" s="57">
        <f t="shared" ca="1" si="376"/>
        <v>0</v>
      </c>
      <c r="BL522" s="58">
        <f t="shared" ca="1" si="377"/>
        <v>0</v>
      </c>
      <c r="BM522" s="57" cm="1">
        <f t="array" aca="1" ref="BM522" ca="1">SUM(IF($C522&gt;0,IF(AND(INDIRECT(ADDRESS($C522,44))=0,INDIRECT(ADDRESS($C522,38))&lt;&gt;"UL"),INDIRECT(ADDRESS($C522,COLUMN()-12)),0),0), IF($D522&gt;0,IF(AND(INDIRECT(ADDRESS($D522,44))=0,INDIRECT(ADDRESS($D522,38))&lt;&gt;"UL"),INDIRECT(ADDRESS($D522,COLUMN()-12)),0),0), IF($E522&gt;0,IF(AND(INDIRECT(ADDRESS($E522,44))=0,INDIRECT(ADDRESS($E522,38))&lt;&gt;"UL"),INDIRECT(ADDRESS($E522,COLUMN()-12)),0),0), IF($F522&gt;0,IF(AND(INDIRECT(ADDRESS($F522,44))=0,INDIRECT(ADDRESS($F522,38))&lt;&gt;"UL"),INDIRECT(ADDRESS($F522,COLUMN()-12)),0),0), IF($G522&gt;0,IF(AND(INDIRECT(ADDRESS($G522,44))=0,INDIRECT(ADDRESS($G522,38))&lt;&gt;"UL"),INDIRECT(ADDRESS($G522,COLUMN()-12)),0),0), IF($H522&gt;0,IF(AND(INDIRECT(ADDRESS($H522,44))=0,INDIRECT(ADDRESS($H522,38))&lt;&gt;"UL"),INDIRECT(ADDRESS($H522,COLUMN()-12)),0),0), IF($I522&gt;0,IF(AND(INDIRECT(ADDRESS($I522,44))=0,INDIRECT(ADDRESS($I522,38))&lt;&gt;"UL"),INDIRECT(ADDRESS($I522,COLUMN()-12)),0),0), IF($J522&gt;0,IF(AND(INDIRECT(ADDRESS($J522,44))=0,INDIRECT(ADDRESS($J522,38))&lt;&gt;"UL"),INDIRECT(ADDRESS($J522,COLUMN()-12)),0),0), IF($K522&gt;0,IF(AND(INDIRECT(ADDRESS($K522,44))=0,INDIRECT(ADDRESS($K522,38))&lt;&gt;"UL"),INDIRECT(ADDRESS($K522,COLUMN()-11)),0),0), IF($L522&gt;0,IF(AND(INDIRECT(ADDRESS($L522,44))=0,INDIRECT(ADDRESS($L522,38))&lt;&gt;"UL"),INDIRECT(ADDRESS($L522,COLUMN()-11)),0),0), IF($M522&gt;0,IF(AND(INDIRECT(ADDRESS($M522,44))=0,INDIRECT(ADDRESS($M522,38))&lt;&gt;"UL"),INDIRECT(ADDRESS($M522,COLUMN()-11)),0),0))</f>
        <v>0</v>
      </c>
      <c r="BN522" s="57" cm="1">
        <f t="array" aca="1" ref="BN522" ca="1">SUM(IF($C522&gt;0,IF(AND(INDIRECT(ADDRESS($C522,44))=0,INDIRECT(ADDRESS($C522,38))&lt;&gt;"UL"),INDIRECT(ADDRESS($C522,COLUMN()-12)),0),0), IF($D522&gt;0,IF(AND(INDIRECT(ADDRESS($D522,44))=0,INDIRECT(ADDRESS($D522,38))&lt;&gt;"UL"),INDIRECT(ADDRESS($D522,COLUMN()-12)),0),0), IF($E522&gt;0,IF(AND(INDIRECT(ADDRESS($E522,44))=0,INDIRECT(ADDRESS($E522,38))&lt;&gt;"UL"),INDIRECT(ADDRESS($E522,COLUMN()-12)),0),0), IF($F522&gt;0,IF(AND(INDIRECT(ADDRESS($F522,44))=0,INDIRECT(ADDRESS($F522,38))&lt;&gt;"UL"),INDIRECT(ADDRESS($F522,COLUMN()-12)),0),0), IF($G522&gt;0,IF(AND(INDIRECT(ADDRESS($G522,44))=0,INDIRECT(ADDRESS($G522,38))&lt;&gt;"UL"),INDIRECT(ADDRESS($G522,COLUMN()-12)),0),0), IF($H522&gt;0,IF(AND(INDIRECT(ADDRESS($H522,44))=0,INDIRECT(ADDRESS($H522,38))&lt;&gt;"UL"),INDIRECT(ADDRESS($H522,COLUMN()-12)),0),0), IF($I522&gt;0,IF(AND(INDIRECT(ADDRESS($I522,44))=0,INDIRECT(ADDRESS($I522,38))&lt;&gt;"UL"),INDIRECT(ADDRESS($I522,COLUMN()-12)),0),0), IF($J522&gt;0,IF(AND(INDIRECT(ADDRESS($J522,44))=0,INDIRECT(ADDRESS($J522,38))&lt;&gt;"UL"),INDIRECT(ADDRESS($J522,COLUMN()-12)),0),0), IF($K522&gt;0,IF(AND(INDIRECT(ADDRESS($K522,44))=0,INDIRECT(ADDRESS($K522,38))&lt;&gt;"UL"),INDIRECT(ADDRESS($K522,COLUMN()-11)),0),0), IF($L522&gt;0,IF(AND(INDIRECT(ADDRESS($L522,44))=0,INDIRECT(ADDRESS($L522,38))&lt;&gt;"UL"),INDIRECT(ADDRESS($L522,COLUMN()-11)),0),0), IF($M522&gt;0,IF(AND(INDIRECT(ADDRESS($M522,44))=0,INDIRECT(ADDRESS($M522,38))&lt;&gt;"UL"),INDIRECT(ADDRESS($M522,COLUMN()-11)),0),0))</f>
        <v>0</v>
      </c>
      <c r="BO522" s="57" cm="1">
        <f t="array" aca="1" ref="BO522" ca="1">SUM(IF($C522&gt;0,IF(AND(INDIRECT(ADDRESS($C522,44))=0,INDIRECT(ADDRESS($C522,38))&lt;&gt;"UL"),INDIRECT(ADDRESS($C522,COLUMN()-12)),0),0), IF($D522&gt;0,IF(AND(INDIRECT(ADDRESS($D522,44))=0,INDIRECT(ADDRESS($D522,38))&lt;&gt;"UL"),INDIRECT(ADDRESS($D522,COLUMN()-12)),0),0), IF($E522&gt;0,IF(AND(INDIRECT(ADDRESS($E522,44))=0,INDIRECT(ADDRESS($E522,38))&lt;&gt;"UL"),INDIRECT(ADDRESS($E522,COLUMN()-12)),0),0), IF($F522&gt;0,IF(AND(INDIRECT(ADDRESS($F522,44))=0,INDIRECT(ADDRESS($F522,38))&lt;&gt;"UL"),INDIRECT(ADDRESS($F522,COLUMN()-12)),0),0), IF($G522&gt;0,IF(AND(INDIRECT(ADDRESS($G522,44))=0,INDIRECT(ADDRESS($G522,38))&lt;&gt;"UL"),INDIRECT(ADDRESS($G522,COLUMN()-12)),0),0), IF($H522&gt;0,IF(AND(INDIRECT(ADDRESS($H522,44))=0,INDIRECT(ADDRESS($H522,38))&lt;&gt;"UL"),INDIRECT(ADDRESS($H522,COLUMN()-12)),0),0), IF($I522&gt;0,IF(AND(INDIRECT(ADDRESS($I522,44))=0,INDIRECT(ADDRESS($I522,38))&lt;&gt;"UL"),INDIRECT(ADDRESS($I522,COLUMN()-12)),0),0), IF($J522&gt;0,IF(AND(INDIRECT(ADDRESS($J522,44))=0,INDIRECT(ADDRESS($J522,38))&lt;&gt;"UL"),INDIRECT(ADDRESS($J522,COLUMN()-12)),0),0), IF($K522&gt;0,IF(AND(INDIRECT(ADDRESS($K522,44))=0,INDIRECT(ADDRESS($K522,38))&lt;&gt;"UL"),INDIRECT(ADDRESS($K522,COLUMN()-11)),0),0), IF($L522&gt;0,IF(AND(INDIRECT(ADDRESS($L522,44))=0,INDIRECT(ADDRESS($L522,38))&lt;&gt;"UL"),INDIRECT(ADDRESS($L522,COLUMN()-11)),0),0), IF($M522&gt;0,IF(AND(INDIRECT(ADDRESS($M522,44))=0,INDIRECT(ADDRESS($M522,38))&lt;&gt;"UL"),INDIRECT(ADDRESS($M522,COLUMN()-11)),0),0))</f>
        <v>0</v>
      </c>
      <c r="BP522" s="57" cm="1">
        <f t="array" aca="1" ref="BP522" ca="1">SUM(IF($C522&gt;0,IF(AND(INDIRECT(ADDRESS($C522,44))=0,INDIRECT(ADDRESS($C522,38))&lt;&gt;"UL"),INDIRECT(ADDRESS($C522,COLUMN()-12)),0),0), IF($D522&gt;0,IF(AND(INDIRECT(ADDRESS($D522,44))=0,INDIRECT(ADDRESS($D522,38))&lt;&gt;"UL"),INDIRECT(ADDRESS($D522,COLUMN()-12)),0),0), IF($E522&gt;0,IF(AND(INDIRECT(ADDRESS($E522,44))=0,INDIRECT(ADDRESS($E522,38))&lt;&gt;"UL"),INDIRECT(ADDRESS($E522,COLUMN()-12)),0),0), IF($F522&gt;0,IF(AND(INDIRECT(ADDRESS($F522,44))=0,INDIRECT(ADDRESS($F522,38))&lt;&gt;"UL"),INDIRECT(ADDRESS($F522,COLUMN()-12)),0),0), IF($G522&gt;0,IF(AND(INDIRECT(ADDRESS($G522,44))=0,INDIRECT(ADDRESS($G522,38))&lt;&gt;"UL"),INDIRECT(ADDRESS($G522,COLUMN()-12)),0),0), IF($H522&gt;0,IF(AND(INDIRECT(ADDRESS($H522,44))=0,INDIRECT(ADDRESS($H522,38))&lt;&gt;"UL"),INDIRECT(ADDRESS($H522,COLUMN()-12)),0),0), IF($I522&gt;0,IF(AND(INDIRECT(ADDRESS($I522,44))=0,INDIRECT(ADDRESS($I522,38))&lt;&gt;"UL"),INDIRECT(ADDRESS($I522,COLUMN()-12)),0),0), IF($J522&gt;0,IF(AND(INDIRECT(ADDRESS($J522,44))=0,INDIRECT(ADDRESS($J522,38))&lt;&gt;"UL"),INDIRECT(ADDRESS($J522,COLUMN()-12)),0),0), IF($K522&gt;0,IF(AND(INDIRECT(ADDRESS($K522,44))=0,INDIRECT(ADDRESS($K522,38))&lt;&gt;"UL"),INDIRECT(ADDRESS($K522,COLUMN()-11)),0),0), IF($L522&gt;0,IF(AND(INDIRECT(ADDRESS($L522,44))=0,INDIRECT(ADDRESS($L522,38))&lt;&gt;"UL"),INDIRECT(ADDRESS($L522,COLUMN()-11)),0),0), IF($M522&gt;0,IF(AND(INDIRECT(ADDRESS($M522,44))=0,INDIRECT(ADDRESS($M522,38))&lt;&gt;"UL"),INDIRECT(ADDRESS($M522,COLUMN()-11)),0),0))</f>
        <v>0</v>
      </c>
      <c r="BQ522" s="57">
        <f t="shared" ca="1" si="378"/>
        <v>0</v>
      </c>
      <c r="BR522" s="161">
        <f t="shared" ca="1" si="379"/>
        <v>83.592817835561249</v>
      </c>
      <c r="BS522" s="59"/>
      <c r="BT522" s="56">
        <f t="shared" ca="1" si="389"/>
        <v>3.6883234115331271</v>
      </c>
      <c r="BU522" s="63">
        <f t="shared" ca="1" si="380"/>
        <v>9.706114240876651E-2</v>
      </c>
      <c r="BV522" s="57" t="s">
        <v>34</v>
      </c>
      <c r="BW522" s="57" cm="1">
        <f t="array" aca="1" ref="BW522" ca="1">SUM(IF($C522&gt;0,IF(AND(INDIRECT(ADDRESS($C522,44))=0,INDIRECT(ADDRESS($C522,38))="UL",ISERROR(SEARCH("Rear",INDIRECT(ADDRESS($C522,33)))),ISERROR(SEARCH("Side",INDIRECT(ADDRESS($C522,33))))),INDIRECT(ADDRESS($C522,COLUMN())),0),0),IF($D522&gt;0,IF(AND(INDIRECT(ADDRESS($D522,44))=0,INDIRECT(ADDRESS($D522,38))="UL",ISERROR(SEARCH("Rear",INDIRECT(ADDRESS($D522,33)))),ISERROR(SEARCH("Side",INDIRECT(ADDRESS($D522,33))))),INDIRECT(ADDRESS($D522,COLUMN())),0),0),IF($E522&gt;0,IF(AND(INDIRECT(ADDRESS($E522,44))=0,INDIRECT(ADDRESS($E522,38))="UL",ISERROR(SEARCH("Rear",INDIRECT(ADDRESS($E522,33)))),ISERROR(SEARCH("Side",INDIRECT(ADDRESS($E522,33))))),INDIRECT(ADDRESS($E522,COLUMN())),0),0),IF($F522&gt;0,IF(AND(INDIRECT(ADDRESS($F522,44))=0,INDIRECT(ADDRESS($F522,38))="UL",ISERROR(SEARCH("Rear",INDIRECT(ADDRESS($F522,33)))),ISERROR(SEARCH("Side",INDIRECT(ADDRESS($F522,33))))),INDIRECT(ADDRESS($F522,COLUMN())),0),0),IF($G522&gt;0,IF(AND(INDIRECT(ADDRESS($G522,44))=0,INDIRECT(ADDRESS($G522,38))="UL",ISERROR(SEARCH("Rear",INDIRECT(ADDRESS($G522,33)))),ISERROR(SEARCH("Side",INDIRECT(ADDRESS($G522,33))))),INDIRECT(ADDRESS($G522,COLUMN())),0),0),IF($H522&gt;0,IF(AND(INDIRECT(ADDRESS($H522,44))=0,INDIRECT(ADDRESS($H522,38))="UL",ISERROR(SEARCH("Rear",INDIRECT(ADDRESS($H522,33)))),ISERROR(SEARCH("Side",INDIRECT(ADDRESS($H522,33))))),INDIRECT(ADDRESS($H522,COLUMN())),0),0),IF($I522&gt;0,IF(AND(INDIRECT(ADDRESS($I522,44))=0,INDIRECT(ADDRESS($I522,38))="UL",ISERROR(SEARCH("Rear",INDIRECT(ADDRESS($I522,33)))),ISERROR(SEARCH("Side",INDIRECT(ADDRESS($I522,33))))),INDIRECT(ADDRESS($I522,COLUMN())),0),0),IF($J522&gt;0,IF(AND(INDIRECT(ADDRESS($J522,44))=0,INDIRECT(ADDRESS($J522,38))="UL",ISERROR(SEARCH("Rear",INDIRECT(ADDRESS($J522,33)))),ISERROR(SEARCH("Side",INDIRECT(ADDRESS($J522,33))))),INDIRECT(ADDRESS($J522,COLUMN())),0),0),IF($K522&gt;0,IF(AND(INDIRECT(ADDRESS($K522,44))=0,INDIRECT(ADDRESS($K522,38))="UL",ISERROR(SEARCH("Rear",INDIRECT(ADDRESS($K522,33)))),ISERROR(SEARCH("Side",INDIRECT(ADDRESS($K522,33))))),INDIRECT(ADDRESS($K522,COLUMN())),0),0),IF($L522&gt;0,IF(AND(INDIRECT(ADDRESS($L522,44))=0,INDIRECT(ADDRESS($L522,38))="UL",ISERROR(SEARCH("Rear",INDIRECT(ADDRESS($L522,33)))),ISERROR(SEARCH("Side",INDIRECT(ADDRESS($L522,33))))),INDIRECT(ADDRESS($L522,COLUMN())),0),0),IF($M522&gt;0,IF(AND(INDIRECT(ADDRESS($M522,44))=0,INDIRECT(ADDRESS($M522,38))="UL",ISERROR(SEARCH("Rear",INDIRECT(ADDRESS($M522,33)))),ISERROR(SEARCH("Side",INDIRECT(ADDRESS($M522,33))))),INDIRECT(ADDRESS($M522,COLUMN())),0),0))</f>
        <v>0.22222222222222221</v>
      </c>
      <c r="BX522" s="57">
        <f t="shared" ca="1" si="381"/>
        <v>0.22222222222222221</v>
      </c>
      <c r="BY522" s="57" cm="1">
        <f t="array" aca="1" ref="BY522" ca="1">SUM(IF($C522&gt;0,IF(AND(INDIRECT(ADDRESS($C522,44))=0,INDIRECT(ADDRESS($C522,38))="UL"),INDIRECT(ADDRESS($C522,COLUMN())),0),0),IF($D522&gt;0,IF(AND(INDIRECT(ADDRESS($D522,44))=0,INDIRECT(ADDRESS($D522,38))="UL"),INDIRECT(ADDRESS($D522,COLUMN())),0),0),IF($E522&gt;0,IF(AND(INDIRECT(ADDRESS($E522,44))=0,INDIRECT(ADDRESS($E522,38))="UL"),INDIRECT(ADDRESS($E522,COLUMN())),0),0),IF($F522&gt;0,IF(AND(INDIRECT(ADDRESS($F522,44))=0,INDIRECT(ADDRESS($F522,38))="UL"),INDIRECT(ADDRESS($F522,COLUMN())),0),0),IF($G522&gt;0,IF(AND(INDIRECT(ADDRESS($G522,44))=0,INDIRECT(ADDRESS($G522,38))="UL"),INDIRECT(ADDRESS($G522,COLUMN())),0),0),IF($H522&gt;0,IF(AND(INDIRECT(ADDRESS($H522,44))=0,INDIRECT(ADDRESS($H522,38))="UL"),INDIRECT(ADDRESS($H522,COLUMN())),0),0),IF($I522&gt;0,IF(AND(INDIRECT(ADDRESS($I522,44))=0,INDIRECT(ADDRESS($I522,38))="UL"),INDIRECT(ADDRESS($I522,COLUMN())),0),0),IF($J522&gt;0,IF(AND(INDIRECT(ADDRESS($J522,44))=0,INDIRECT(ADDRESS($J522,38))="UL"),INDIRECT(ADDRESS($J522,COLUMN())),0),0),IF($K522&gt;0,IF(AND(INDIRECT(ADDRESS($K522,44))=0,INDIRECT(ADDRESS($K522,38))="UL"),INDIRECT(ADDRESS($K522,COLUMN())),0),0),IF($L522&gt;0,IF(AND(INDIRECT(ADDRESS($L522,44))=0,INDIRECT(ADDRESS($L522,38))="UL"),INDIRECT(ADDRESS($L522,COLUMN())),0),0),IF($M522&gt;0,IF(AND(INDIRECT(ADDRESS($M522,44))=0,INDIRECT(ADDRESS($M522,38))="UL"),INDIRECT(ADDRESS($M522,COLUMN())),0),0))</f>
        <v>0.56625514403292176</v>
      </c>
      <c r="BZ522" s="57" cm="1">
        <f t="array" aca="1" ref="BZ522" ca="1">SUM(IF($C522&gt;0,IF(AND(INDIRECT(ADDRESS($C522,44))=0,INDIRECT(ADDRESS($C522,38))="UL"),INDIRECT(ADDRESS($C522,COLUMN())),0),0),IF($D522&gt;0,IF(AND(INDIRECT(ADDRESS($D522,44))=0,INDIRECT(ADDRESS($D522,38))="UL"),INDIRECT(ADDRESS($D522,COLUMN())),0),0),IF($E522&gt;0,IF(AND(INDIRECT(ADDRESS($E522,44))=0,INDIRECT(ADDRESS($E522,38))="UL"),INDIRECT(ADDRESS($E522,COLUMN())),0),0),IF($F522&gt;0,IF(AND(INDIRECT(ADDRESS($F522,44))=0,INDIRECT(ADDRESS($F522,38))="UL"),INDIRECT(ADDRESS($F522,COLUMN())),0),0),IF($G522&gt;0,IF(AND(INDIRECT(ADDRESS($G522,44))=0,INDIRECT(ADDRESS($G522,38))="UL"),INDIRECT(ADDRESS($G522,COLUMN())),0),0),IF($H522&gt;0,IF(AND(INDIRECT(ADDRESS($H522,44))=0,INDIRECT(ADDRESS($H522,38))="UL"),INDIRECT(ADDRESS($H522,COLUMN())),0),0),IF($I522&gt;0,IF(AND(INDIRECT(ADDRESS($I522,44))=0,INDIRECT(ADDRESS($I522,38))="UL"),INDIRECT(ADDRESS($I522,COLUMN())),0),0),IF($J522&gt;0,IF(AND(INDIRECT(ADDRESS($J522,44))=0,INDIRECT(ADDRESS($J522,38))="UL"),INDIRECT(ADDRESS($J522,COLUMN())),0),0),IF($K522&gt;0,IF(AND(INDIRECT(ADDRESS($K522,44))=0,INDIRECT(ADDRESS($K522,38))="UL"),INDIRECT(ADDRESS($K522,COLUMN())),0),0),IF($L522&gt;0,IF(AND(INDIRECT(ADDRESS($L522,44))=0,INDIRECT(ADDRESS($L522,38))="UL"),INDIRECT(ADDRESS($L522,COLUMN())),0),0),IF($M522&gt;0,IF(AND(INDIRECT(ADDRESS($M522,44))=0,INDIRECT(ADDRESS($M522,38))="UL"),INDIRECT(ADDRESS($M522,COLUMN())),0),0))</f>
        <v>0.8559670781893004</v>
      </c>
      <c r="CA522" s="57">
        <f t="shared" ca="1" si="382"/>
        <v>0.8559670781893004</v>
      </c>
      <c r="CB522" s="57" cm="1">
        <f t="array" aca="1" ref="CB522" ca="1">SUM(IF($C522&gt;0,IF(AND(INDIRECT(ADDRESS($C522,44))=0,INDIRECT(ADDRESS($C522,38))&lt;&gt;"UL"),INDIRECT(ADDRESS($C522,COLUMN())),0),0),IF($D522&gt;0,IF(AND(INDIRECT(ADDRESS($D522,44))=0,INDIRECT(ADDRESS($D522,38))&lt;&gt;"UL"),INDIRECT(ADDRESS($D522,COLUMN())),0),0),IF($E522&gt;0,IF(AND(INDIRECT(ADDRESS($E522,44))=0,INDIRECT(ADDRESS($E522,38))&lt;&gt;"UL"),INDIRECT(ADDRESS($E522,COLUMN())),0),0),IF($F522&gt;0,IF(AND(INDIRECT(ADDRESS($F522,44))=0,INDIRECT(ADDRESS($F522,38))&lt;&gt;"UL"),INDIRECT(ADDRESS($F522,COLUMN())),0),0),IF($G522&gt;0,IF(AND(INDIRECT(ADDRESS($G522,44))=0,INDIRECT(ADDRESS($G522,38))&lt;&gt;"UL"),INDIRECT(ADDRESS($G522,COLUMN())),0),0),IF($H522&gt;0,IF(AND(INDIRECT(ADDRESS($H522,44))=0,INDIRECT(ADDRESS($H522,38))&lt;&gt;"UL"),INDIRECT(ADDRESS($H522,COLUMN())),0),0),IF($I522&gt;0,IF(AND(INDIRECT(ADDRESS($I522,44))=0,INDIRECT(ADDRESS($I522,38))&lt;&gt;"UL"),INDIRECT(ADDRESS($I522,COLUMN())),0),0),IF($J522&gt;0,IF(AND(INDIRECT(ADDRESS($J522,44))=0,INDIRECT(ADDRESS($J522,38))&lt;&gt;"UL"),INDIRECT(ADDRESS($J522,COLUMN())),0),0),IF($K522&gt;0,IF(AND(INDIRECT(ADDRESS($K522,44))=0,INDIRECT(ADDRESS($K522,38))&lt;&gt;"UL"),INDIRECT(ADDRESS($K522,COLUMN())),0),0),IF($L522&gt;0,IF(AND(INDIRECT(ADDRESS($L522,44))=0,INDIRECT(ADDRESS($L522,38))&lt;&gt;"UL"),INDIRECT(ADDRESS($L522,COLUMN())),0),0),IF($M522&gt;0,IF(AND(INDIRECT(ADDRESS($M522,44))=0,INDIRECT(ADDRESS($M522,38))&lt;&gt;"UL"),INDIRECT(ADDRESS($M522,COLUMN())),0),0))</f>
        <v>0</v>
      </c>
      <c r="CC522" s="57">
        <f t="shared" ca="1" si="383"/>
        <v>0</v>
      </c>
      <c r="CD522" s="57" cm="1">
        <f t="array" aca="1" ref="CD522" ca="1">SUM(IF($C522&gt;0,IF(AND(INDIRECT(ADDRESS($C522,44))=0,INDIRECT(ADDRESS($C522,38))&lt;&gt;"UL"),INDIRECT(ADDRESS($C522,COLUMN())),0),0),IF($D522&gt;0,IF(AND(INDIRECT(ADDRESS($D522,44))=0,INDIRECT(ADDRESS($D522,38))&lt;&gt;"UL"),INDIRECT(ADDRESS($D522,COLUMN())),0),0),IF($E522&gt;0,IF(AND(INDIRECT(ADDRESS($E522,44))=0,INDIRECT(ADDRESS($E522,38))&lt;&gt;"UL"),INDIRECT(ADDRESS($E522,COLUMN())),0),0),IF($F522&gt;0,IF(AND(INDIRECT(ADDRESS($F522,44))=0,INDIRECT(ADDRESS($F522,38))&lt;&gt;"UL"),INDIRECT(ADDRESS($F522,COLUMN())),0),0),IF($G522&gt;0,IF(AND(INDIRECT(ADDRESS($G522,44))=0,INDIRECT(ADDRESS($G522,38))&lt;&gt;"UL"),INDIRECT(ADDRESS($G522,COLUMN())),0),0),IF($H522&gt;0,IF(AND(INDIRECT(ADDRESS($H522,44))=0,INDIRECT(ADDRESS($H522,38))&lt;&gt;"UL"),INDIRECT(ADDRESS($H522,COLUMN())),0),0),IF($I522&gt;0,IF(AND(INDIRECT(ADDRESS($I522,44))=0,INDIRECT(ADDRESS($I522,38))&lt;&gt;"UL"),INDIRECT(ADDRESS($I522,COLUMN())),0),0),IF($J522&gt;0,IF(AND(INDIRECT(ADDRESS($J522,44))=0,INDIRECT(ADDRESS($J522,38))&lt;&gt;"UL"),INDIRECT(ADDRESS($J522,COLUMN())),0),0),IF($K522&gt;0,IF(AND(INDIRECT(ADDRESS($K522,44))=0,INDIRECT(ADDRESS($K522,38))&lt;&gt;"UL"),INDIRECT(ADDRESS($K522,COLUMN())),0),0),IF($L522&gt;0,IF(AND(INDIRECT(ADDRESS($L522,44))=0,INDIRECT(ADDRESS($L522,38))&lt;&gt;"UL"),INDIRECT(ADDRESS($L522,COLUMN())),0),0),IF($M522&gt;0,IF(AND(INDIRECT(ADDRESS($M522,44))=0,INDIRECT(ADDRESS($M522,38))&lt;&gt;"UL"),INDIRECT(ADDRESS($M522,COLUMN())),0),0))</f>
        <v>0</v>
      </c>
      <c r="CE522" s="57" cm="1">
        <f t="array" aca="1" ref="CE522" ca="1">SUM(IF($C522&gt;0,IF(AND(INDIRECT(ADDRESS($C522,44))=0,INDIRECT(ADDRESS($C522,38))&lt;&gt;"UL"),INDIRECT(ADDRESS($C522,COLUMN())),0),0),IF($D522&gt;0,IF(AND(INDIRECT(ADDRESS($D522,44))=0,INDIRECT(ADDRESS($D522,38))&lt;&gt;"UL"),INDIRECT(ADDRESS($D522,COLUMN())),0),0),IF($E522&gt;0,IF(AND(INDIRECT(ADDRESS($E522,44))=0,INDIRECT(ADDRESS($E522,38))&lt;&gt;"UL"),INDIRECT(ADDRESS($E522,COLUMN())),0),0),IF($F522&gt;0,IF(AND(INDIRECT(ADDRESS($F522,44))=0,INDIRECT(ADDRESS($F522,38))&lt;&gt;"UL"),INDIRECT(ADDRESS($F522,COLUMN())),0),0),IF($G522&gt;0,IF(AND(INDIRECT(ADDRESS($G522,44))=0,INDIRECT(ADDRESS($G522,38))&lt;&gt;"UL"),INDIRECT(ADDRESS($G522,COLUMN())),0),0),IF($H522&gt;0,IF(AND(INDIRECT(ADDRESS($H522,44))=0,INDIRECT(ADDRESS($H522,38))&lt;&gt;"UL"),INDIRECT(ADDRESS($H522,COLUMN())),0),0),IF($I522&gt;0,IF(AND(INDIRECT(ADDRESS($I522,44))=0,INDIRECT(ADDRESS($I522,38))&lt;&gt;"UL"),INDIRECT(ADDRESS($I522,COLUMN())),0),0),IF($J522&gt;0,IF(AND(INDIRECT(ADDRESS($J522,44))=0,INDIRECT(ADDRESS($J522,38))&lt;&gt;"UL"),INDIRECT(ADDRESS($J522,COLUMN())),0),0),IF($K522&gt;0,IF(AND(INDIRECT(ADDRESS($K522,44))=0,INDIRECT(ADDRESS($K522,38))&lt;&gt;"UL"),INDIRECT(ADDRESS($K522,COLUMN())),0),0),IF($L522&gt;0,IF(AND(INDIRECT(ADDRESS($L522,44))=0,INDIRECT(ADDRESS($L522,38))&lt;&gt;"UL"),INDIRECT(ADDRESS($L522,COLUMN())),0),0),IF($M522&gt;0,IF(AND(INDIRECT(ADDRESS($M522,44))=0,INDIRECT(ADDRESS($M522,38))&lt;&gt;"UL"),INDIRECT(ADDRESS($M522,COLUMN())),0),0))</f>
        <v>0</v>
      </c>
      <c r="CF522" s="57">
        <f t="shared" ca="1" si="384"/>
        <v>0</v>
      </c>
      <c r="CG522" s="57">
        <f t="shared" ca="1" si="385"/>
        <v>1.8292362317769382</v>
      </c>
      <c r="CH522" s="57">
        <f t="shared" ca="1" si="386"/>
        <v>4.8137795573077319E-2</v>
      </c>
      <c r="CI522" s="19">
        <f t="shared" ca="1" si="387"/>
        <v>23.909239982725992</v>
      </c>
      <c r="CJ522" s="19"/>
      <c r="CK522" s="57" cm="1">
        <f t="array" aca="1" ref="CK522" ca="1">IF(AU522="S", SUM(IF($C522&gt;0,IF(INDIRECT(ADDRESS($C522,43))&lt;&gt;1,INDIRECT(ADDRESS($C522,48)),0),0), IF($D522&gt;0,IF(INDIRECT(ADDRESS($D522,43))&lt;&gt;1,INDIRECT(ADDRESS($D522,48)),0),0), IF($E522&gt;0,IF(INDIRECT(ADDRESS($E522,43))&lt;&gt;1,INDIRECT(ADDRESS($E522,48)),0),0), IF($F522&gt;0,IF(INDIRECT(ADDRESS($F522,43))&lt;&gt;1,INDIRECT(ADDRESS($F522,48)),0),0), IF($G522&gt;0,IF(INDIRECT(ADDRESS($G522,43))&lt;&gt;1,INDIRECT(ADDRESS($G522,48)),0),0), IF($H522&gt;0,IF(INDIRECT(ADDRESS($H522,43))&lt;&gt;1,INDIRECT(ADDRESS($H522,48)),0),0), IF($I522&gt;0,IF(INDIRECT(ADDRESS($I522,43))&lt;&gt;1,INDIRECT(ADDRESS($I522,48)),0),0), IF($J522&gt;0,IF(INDIRECT(ADDRESS($J522,43))&lt;&gt;1,INDIRECT(ADDRESS($J522,48)),0),0), IF($K522&gt;0,IF(INDIRECT(ADDRESS($K522,43))&lt;&gt;1,INDIRECT(ADDRESS($K522,48)),0),0), IF($L522&gt;0,IF(INDIRECT(ADDRESS($L522,43))&lt;&gt;1,INDIRECT(ADDRESS($L522,48)),0),0), IF($M522&gt;0,IF(INDIRECT(ADDRESS($M522,43))&lt;&gt;1,INDIRECT(ADDRESS($M522,48)),0),0)), IF(AU522="L",SUM(IF($C522&gt;0,IF(INDIRECT(ADDRESS($C522,43))&lt;&gt;1,INDIRECT(ADDRESS($C522,50)),0),0), IF($D522&gt;0,IF(INDIRECT(ADDRESS($D522,43))&lt;&gt;1,INDIRECT(ADDRESS($D522,50)),0),0), IF($E522&gt;0,IF(INDIRECT(ADDRESS($E522,43))&lt;&gt;1,INDIRECT(ADDRESS($E522,50)),0),0), IF($F522&gt;0,IF(INDIRECT(ADDRESS($F522,43))&lt;&gt;1,INDIRECT(ADDRESS($F522,50)),0),0), IF($G522&gt;0,IF(INDIRECT(ADDRESS($G522,43))&lt;&gt;1,INDIRECT(ADDRESS($G522,50)),0),0), IF($G522&gt;0,IF(INDIRECT(ADDRESS($G522,43))&lt;&gt;1,INDIRECT(ADDRESS($G522,50)),0),0), IF($H522&gt;0,IF(INDIRECT(ADDRESS($H522,43))&lt;&gt;1,INDIRECT(ADDRESS($H522,50)),0),0), IF($I522&gt;0,IF(INDIRECT(ADDRESS($I522,43))&lt;&gt;1,INDIRECT(ADDRESS($I522,50)),0),0), IF($J522&gt;0,IF(INDIRECT(ADDRESS($J522,43))&lt;&gt;1,INDIRECT(ADDRESS($J522,50)),0),0), IF($K522&gt;0,IF(INDIRECT(ADDRESS($K522,43))&lt;&gt;1,INDIRECT(ADDRESS($K522,50)),0),0), IF($L522&gt;0,IF(INDIRECT(ADDRESS($L522,43))&lt;&gt;1,INDIRECT(ADDRESS($L522,50)),0),0), IF($M522&gt;0,IF(INDIRECT(ADDRESS($M522,43))&lt;&gt;1,INDIRECT(ADDRESS($M522,50)),0),0)), SUM(IF($C522&gt;0,IF(INDIRECT(ADDRESS($C522,43))&lt;&gt;1,INDIRECT(ADDRESS($C522,49)),0),0), IF($D522&gt;0,IF(INDIRECT(ADDRESS($D522,43))&lt;&gt;1,INDIRECT(ADDRESS($D522,49)),0),0), IF($E522&gt;0,IF(INDIRECT(ADDRESS($E522,43))&lt;&gt;1,INDIRECT(ADDRESS($E522,49)),0),0), IF($F522&gt;0,IF(INDIRECT(ADDRESS($F522,43))&lt;&gt;1,INDIRECT(ADDRESS($F522,49)),0),0), IF($G522&gt;0,IF(INDIRECT(ADDRESS($G522,43))&lt;&gt;1,INDIRECT(ADDRESS($G522,49)),0),0), IF($G522&gt;0,IF(INDIRECT(ADDRESS($G522,43))&lt;&gt;1,INDIRECT(ADDRESS($G522,49)),0),0), IF($H522&gt;0,IF(INDIRECT(ADDRESS($H522,43))&lt;&gt;1,INDIRECT(ADDRESS($H522,49)),0),0), IF($I522&gt;0,IF(INDIRECT(ADDRESS($I522,43))&lt;&gt;1,INDIRECT(ADDRESS($I522,49)),0),0), IF($J522&gt;0,IF(INDIRECT(ADDRESS($J522,43))&lt;&gt;1,INDIRECT(ADDRESS($J522,49)),0),0), IF($K522&gt;0,IF(INDIRECT(ADDRESS($K522,43))&lt;&gt;1,INDIRECT(ADDRESS($K522,49)),0),0), IF($L522&gt;0,IF(INDIRECT(ADDRESS($L522,43))&lt;&gt;1,INDIRECT(ADDRESS($L522,49)),0),0), IF($M522&gt;0,IF(INDIRECT(ADDRESS($M522,43))&lt;&gt;1,INDIRECT(ADDRESS($M522,49)),0),0))))</f>
        <v>3.2222222222222219</v>
      </c>
      <c r="CL522" s="57" cm="1">
        <f t="array" aca="1" ref="CL522" ca="1">SUM(IF($C522&gt;0,IF(INDIRECT(ADDRESS($C522,44))=1,INDIRECT(ADDRESS($C522,90)),0),0), IF($D522&gt;0,IF(INDIRECT(ADDRESS($D522,44))=1,INDIRECT(ADDRESS($D522,90)),0),0), IF($E522&gt;0,IF(INDIRECT(ADDRESS($E522,44))=1,INDIRECT(ADDRESS($E522,90)),0),0), IF($F522&gt;0,IF(INDIRECT(ADDRESS($F522,44))=1,INDIRECT(ADDRESS($F522,90)),0),0), IF($G522&gt;0,IF(INDIRECT(ADDRESS($G522,44))=1,INDIRECT(ADDRESS($G522,90)),0),0), IF($H522&gt;0,IF(INDIRECT(ADDRESS($H522,44))=1,INDIRECT(ADDRESS($H522,90)),0),0), IF($I522&gt;0,IF(INDIRECT(ADDRESS($I522,44))=1,INDIRECT(ADDRESS($I522,90)),0),0), IF($J522&gt;0,IF(INDIRECT(ADDRESS($J522,44))=1,INDIRECT(ADDRESS($J522,90)),0),0), IF($K522&gt;0,IF(INDIRECT(ADDRESS($K522,44))=1,INDIRECT(ADDRESS($K522,90)),0),0), IF($L522&gt;0,IF(INDIRECT(ADDRESS($L522,44))=1,INDIRECT(ADDRESS($L522,90)),0),0), IF($M522&gt;0,IF(INDIRECT(ADDRESS($M522,44))=1,INDIRECT(ADDRESS($M522,90)),0),0))</f>
        <v>0</v>
      </c>
      <c r="CM522" s="56">
        <f t="shared" ca="1" si="388"/>
        <v>0.7145482055555854</v>
      </c>
      <c r="CN522" s="59"/>
    </row>
    <row r="523" spans="1:92" s="208" customFormat="1" x14ac:dyDescent="0.25">
      <c r="A523" s="204"/>
      <c r="B523" s="205"/>
      <c r="C523" s="205"/>
      <c r="D523" s="205"/>
      <c r="E523" s="205"/>
      <c r="F523" s="205"/>
      <c r="G523" s="205"/>
      <c r="H523" s="205"/>
      <c r="I523" s="205"/>
      <c r="J523" s="205"/>
      <c r="K523" s="205"/>
      <c r="L523" s="205"/>
      <c r="M523" s="205"/>
      <c r="N523" s="206"/>
      <c r="O523" s="206"/>
      <c r="P523" s="206"/>
      <c r="Q523" s="206"/>
      <c r="R523" s="206"/>
      <c r="S523" s="206"/>
      <c r="T523" s="206"/>
      <c r="U523" s="206"/>
      <c r="V523" s="206"/>
      <c r="W523" s="206"/>
      <c r="X523" s="206"/>
      <c r="Y523" s="206"/>
      <c r="Z523" s="206"/>
      <c r="AA523" s="206"/>
      <c r="AB523" s="207"/>
      <c r="AC523" s="207"/>
      <c r="AD523" s="207"/>
      <c r="AF523" s="209"/>
      <c r="AG523" s="209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09"/>
      <c r="AU523" s="211" t="s">
        <v>117</v>
      </c>
      <c r="AV523" s="210" cm="1">
        <f t="array" aca="1" ref="AV523" ca="1">SUM(IF($C523&gt;0,IF(AND(INDIRECT(ADDRESS($C523,44))=0,INDIRECT(ADDRESS($C523,38))="UL",ISERROR(SEARCH("Rear",INDIRECT(ADDRESS($C523,33)))),ISERROR(SEARCH("Side",INDIRECT(ADDRESS($C523,33))))),INDIRECT(ADDRESS($C523,COLUMN())),0),0),IF($D523&gt;0,IF(AND(INDIRECT(ADDRESS($D523,44))=0,INDIRECT(ADDRESS($D523,38))="UL",ISERROR(SEARCH("Rear",INDIRECT(ADDRESS($D523,33)))),ISERROR(SEARCH("Side",INDIRECT(ADDRESS($D523,33))))),INDIRECT(ADDRESS($D523,COLUMN())),0),0),IF($E523&gt;0,IF(AND(INDIRECT(ADDRESS($E523,44))=0,INDIRECT(ADDRESS($E523,38))="UL",ISERROR(SEARCH("Rear",INDIRECT(ADDRESS($E523,33)))),ISERROR(SEARCH("Side",INDIRECT(ADDRESS($E523,33))))),INDIRECT(ADDRESS($E523,COLUMN())),0),0),IF($F523&gt;0,IF(AND(INDIRECT(ADDRESS($F523,44))=0,INDIRECT(ADDRESS($F523,38))="UL",ISERROR(SEARCH("Rear",INDIRECT(ADDRESS($F523,33)))),ISERROR(SEARCH("Side",INDIRECT(ADDRESS($F523,33))))),INDIRECT(ADDRESS($F523,COLUMN())),0),0),IF($G523&gt;0,IF(AND(INDIRECT(ADDRESS($G523,44))=0,INDIRECT(ADDRESS($G523,38))="UL",ISERROR(SEARCH("Rear",INDIRECT(ADDRESS($G523,33)))),ISERROR(SEARCH("Side",INDIRECT(ADDRESS($G523,33))))),INDIRECT(ADDRESS($G523,COLUMN())),0),0),IF($H523&gt;0,IF(AND(INDIRECT(ADDRESS($H523,44))=0,INDIRECT(ADDRESS($H523,38))="UL",ISERROR(SEARCH("Rear",INDIRECT(ADDRESS($H523,33)))),ISERROR(SEARCH("Side",INDIRECT(ADDRESS($H523,33))))),INDIRECT(ADDRESS($H523,COLUMN())),0),0),IF($I523&gt;0,IF(AND(INDIRECT(ADDRESS($I523,44))=0,INDIRECT(ADDRESS($I523,38))="UL",ISERROR(SEARCH("Rear",INDIRECT(ADDRESS($I523,33)))),ISERROR(SEARCH("Side",INDIRECT(ADDRESS($I523,33))))),INDIRECT(ADDRESS($I523,COLUMN())),0),0),IF($J523&gt;0,IF(AND(INDIRECT(ADDRESS($J523,44))=0,INDIRECT(ADDRESS($J523,38))="UL",ISERROR(SEARCH("Rear",INDIRECT(ADDRESS($J523,33)))),ISERROR(SEARCH("Side",INDIRECT(ADDRESS($J523,33))))),INDIRECT(ADDRESS($J523,COLUMN())),0),0),IF($K523&gt;0,IF(AND(INDIRECT(ADDRESS($K523,44))=0,INDIRECT(ADDRESS($K523,38))="UL",ISERROR(SEARCH("Rear",INDIRECT(ADDRESS($K523,33)))),ISERROR(SEARCH("Side",INDIRECT(ADDRESS($K523,33))))),INDIRECT(ADDRESS($K523,COLUMN())),0),0),IF($L523&gt;0,IF(AND(INDIRECT(ADDRESS($L523,44))=0,INDIRECT(ADDRESS($L523,38))="UL",ISERROR(SEARCH("Rear",INDIRECT(ADDRESS($L523,33)))),ISERROR(SEARCH("Side",INDIRECT(ADDRESS($L523,33))))),INDIRECT(ADDRESS($L523,COLUMN())),0),0),IF($M523&gt;0,IF(AND(INDIRECT(ADDRESS($M523,44))=0,INDIRECT(ADDRESS($M523,38))="UL",ISERROR(SEARCH("Rear",INDIRECT(ADDRESS($M523,33)))),ISERROR(SEARCH("Side",INDIRECT(ADDRESS($M523,33))))),INDIRECT(ADDRESS($M523,COLUMN())),0),0))</f>
        <v>0</v>
      </c>
      <c r="AW523" s="210" cm="1">
        <f t="array" aca="1" ref="AW523" ca="1">SUM(IF($C523&gt;0,IF(AND(INDIRECT(ADDRESS($C523,44))=0,INDIRECT(ADDRESS($C523,38))="UL",ISERROR(SEARCH("Rear",INDIRECT(ADDRESS($C523,33)))),ISERROR(SEARCH("Side",INDIRECT(ADDRESS($C523,33))))),INDIRECT(ADDRESS($C523,COLUMN())),0),0),IF($D523&gt;0,IF(AND(INDIRECT(ADDRESS($D523,44))=0,INDIRECT(ADDRESS($D523,38))="UL",ISERROR(SEARCH("Rear",INDIRECT(ADDRESS($D523,33)))),ISERROR(SEARCH("Side",INDIRECT(ADDRESS($D523,33))))),INDIRECT(ADDRESS($D523,COLUMN())),0),0),IF($E523&gt;0,IF(AND(INDIRECT(ADDRESS($E523,44))=0,INDIRECT(ADDRESS($E523,38))="UL",ISERROR(SEARCH("Rear",INDIRECT(ADDRESS($E523,33)))),ISERROR(SEARCH("Side",INDIRECT(ADDRESS($E523,33))))),INDIRECT(ADDRESS($E523,COLUMN())),0),0),IF($F523&gt;0,IF(AND(INDIRECT(ADDRESS($F523,44))=0,INDIRECT(ADDRESS($F523,38))="UL",ISERROR(SEARCH("Rear",INDIRECT(ADDRESS($F523,33)))),ISERROR(SEARCH("Side",INDIRECT(ADDRESS($F523,33))))),INDIRECT(ADDRESS($F523,COLUMN())),0),0),IF($G523&gt;0,IF(AND(INDIRECT(ADDRESS($G523,44))=0,INDIRECT(ADDRESS($G523,38))="UL",ISERROR(SEARCH("Rear",INDIRECT(ADDRESS($G523,33)))),ISERROR(SEARCH("Side",INDIRECT(ADDRESS($G523,33))))),INDIRECT(ADDRESS($G523,COLUMN())),0),0),IF($H523&gt;0,IF(AND(INDIRECT(ADDRESS($H523,44))=0,INDIRECT(ADDRESS($H523,38))="UL",ISERROR(SEARCH("Rear",INDIRECT(ADDRESS($H523,33)))),ISERROR(SEARCH("Side",INDIRECT(ADDRESS($H523,33))))),INDIRECT(ADDRESS($H523,COLUMN())),0),0),IF($I523&gt;0,IF(AND(INDIRECT(ADDRESS($I523,44))=0,INDIRECT(ADDRESS($I523,38))="UL",ISERROR(SEARCH("Rear",INDIRECT(ADDRESS($I523,33)))),ISERROR(SEARCH("Side",INDIRECT(ADDRESS($I523,33))))),INDIRECT(ADDRESS($I523,COLUMN())),0),0),IF($J523&gt;0,IF(AND(INDIRECT(ADDRESS($J523,44))=0,INDIRECT(ADDRESS($J523,38))="UL",ISERROR(SEARCH("Rear",INDIRECT(ADDRESS($J523,33)))),ISERROR(SEARCH("Side",INDIRECT(ADDRESS($J523,33))))),INDIRECT(ADDRESS($J523,COLUMN())),0),0),IF($K523&gt;0,IF(AND(INDIRECT(ADDRESS($K523,44))=0,INDIRECT(ADDRESS($K523,38))="UL",ISERROR(SEARCH("Rear",INDIRECT(ADDRESS($K523,33)))),ISERROR(SEARCH("Side",INDIRECT(ADDRESS($K523,33))))),INDIRECT(ADDRESS($K523,COLUMN())),0),0),IF($L523&gt;0,IF(AND(INDIRECT(ADDRESS($L523,44))=0,INDIRECT(ADDRESS($L523,38))="UL",ISERROR(SEARCH("Rear",INDIRECT(ADDRESS($L523,33)))),ISERROR(SEARCH("Side",INDIRECT(ADDRESS($L523,33))))),INDIRECT(ADDRESS($L523,COLUMN())),0),0),IF($M523&gt;0,IF(AND(INDIRECT(ADDRESS($M523,44))=0,INDIRECT(ADDRESS($M523,38))="UL",ISERROR(SEARCH("Rear",INDIRECT(ADDRESS($M523,33)))),ISERROR(SEARCH("Side",INDIRECT(ADDRESS($M523,33))))),INDIRECT(ADDRESS($M523,COLUMN())),0),0))</f>
        <v>0</v>
      </c>
      <c r="AX523" s="210" cm="1">
        <f t="array" aca="1" ref="AX523" ca="1">SUM(IF($C523&gt;0,IF(AND(INDIRECT(ADDRESS($C523,44))=0,INDIRECT(ADDRESS($C523,38))="UL",ISERROR(SEARCH("Rear",INDIRECT(ADDRESS($C523,33)))),ISERROR(SEARCH("Side",INDIRECT(ADDRESS($C523,33))))),INDIRECT(ADDRESS($C523,COLUMN())),0),0),IF($D523&gt;0,IF(AND(INDIRECT(ADDRESS($D523,44))=0,INDIRECT(ADDRESS($D523,38))="UL",ISERROR(SEARCH("Rear",INDIRECT(ADDRESS($D523,33)))),ISERROR(SEARCH("Side",INDIRECT(ADDRESS($D523,33))))),INDIRECT(ADDRESS($D523,COLUMN())),0),0),IF($E523&gt;0,IF(AND(INDIRECT(ADDRESS($E523,44))=0,INDIRECT(ADDRESS($E523,38))="UL",ISERROR(SEARCH("Rear",INDIRECT(ADDRESS($E523,33)))),ISERROR(SEARCH("Side",INDIRECT(ADDRESS($E523,33))))),INDIRECT(ADDRESS($E523,COLUMN())),0),0),IF($F523&gt;0,IF(AND(INDIRECT(ADDRESS($F523,44))=0,INDIRECT(ADDRESS($F523,38))="UL",ISERROR(SEARCH("Rear",INDIRECT(ADDRESS($F523,33)))),ISERROR(SEARCH("Side",INDIRECT(ADDRESS($F523,33))))),INDIRECT(ADDRESS($F523,COLUMN())),0),0),IF($G523&gt;0,IF(AND(INDIRECT(ADDRESS($G523,44))=0,INDIRECT(ADDRESS($G523,38))="UL",ISERROR(SEARCH("Rear",INDIRECT(ADDRESS($G523,33)))),ISERROR(SEARCH("Side",INDIRECT(ADDRESS($G523,33))))),INDIRECT(ADDRESS($G523,COLUMN())),0),0),IF($H523&gt;0,IF(AND(INDIRECT(ADDRESS($H523,44))=0,INDIRECT(ADDRESS($H523,38))="UL",ISERROR(SEARCH("Rear",INDIRECT(ADDRESS($H523,33)))),ISERROR(SEARCH("Side",INDIRECT(ADDRESS($H523,33))))),INDIRECT(ADDRESS($H523,COLUMN())),0),0),IF($I523&gt;0,IF(AND(INDIRECT(ADDRESS($I523,44))=0,INDIRECT(ADDRESS($I523,38))="UL",ISERROR(SEARCH("Rear",INDIRECT(ADDRESS($I523,33)))),ISERROR(SEARCH("Side",INDIRECT(ADDRESS($I523,33))))),INDIRECT(ADDRESS($I523,COLUMN())),0),0),IF($J523&gt;0,IF(AND(INDIRECT(ADDRESS($J523,44))=0,INDIRECT(ADDRESS($J523,38))="UL",ISERROR(SEARCH("Rear",INDIRECT(ADDRESS($J523,33)))),ISERROR(SEARCH("Side",INDIRECT(ADDRESS($J523,33))))),INDIRECT(ADDRESS($J523,COLUMN())),0),0),IF($K523&gt;0,IF(AND(INDIRECT(ADDRESS($K523,44))=0,INDIRECT(ADDRESS($K523,38))="UL",ISERROR(SEARCH("Rear",INDIRECT(ADDRESS($K523,33)))),ISERROR(SEARCH("Side",INDIRECT(ADDRESS($K523,33))))),INDIRECT(ADDRESS($K523,COLUMN())),0),0),IF($L523&gt;0,IF(AND(INDIRECT(ADDRESS($L523,44))=0,INDIRECT(ADDRESS($L523,38))="UL",ISERROR(SEARCH("Rear",INDIRECT(ADDRESS($L523,33)))),ISERROR(SEARCH("Side",INDIRECT(ADDRESS($L523,33))))),INDIRECT(ADDRESS($L523,COLUMN())),0),0),IF($M523&gt;0,IF(AND(INDIRECT(ADDRESS($M523,44))=0,INDIRECT(ADDRESS($M523,38))="UL",ISERROR(SEARCH("Rear",INDIRECT(ADDRESS($M523,33)))),ISERROR(SEARCH("Side",INDIRECT(ADDRESS($M523,33))))),INDIRECT(ADDRESS($M523,COLUMN())),0),0))</f>
        <v>0</v>
      </c>
      <c r="AY523" s="212">
        <f t="shared" ca="1" si="373"/>
        <v>0</v>
      </c>
      <c r="AZ523" s="212">
        <f t="shared" ca="1" si="374"/>
        <v>0</v>
      </c>
      <c r="BA523" s="212" cm="1">
        <f t="array" aca="1" ref="BA523" ca="1">SUM(IF($C523&gt;0,IF(AND(INDIRECT(ADDRESS($C523,44))=0,INDIRECT(ADDRESS($C523,38))="UL"),INDIRECT(ADDRESS($C523,COLUMN())),0),0),IF($D523&gt;0,IF(AND(INDIRECT(ADDRESS($D523,44))=0,INDIRECT(ADDRESS($D523,38))="UL"),INDIRECT(ADDRESS($D523,COLUMN())),0),0),IF($E523&gt;0,IF(AND(INDIRECT(ADDRESS($E523,44))=0,INDIRECT(ADDRESS($E523,38))="UL"),INDIRECT(ADDRESS($E523,COLUMN())),0),0),IF($F523&gt;0,IF(AND(INDIRECT(ADDRESS($F523,44))=0,INDIRECT(ADDRESS($F523,38))="UL"),INDIRECT(ADDRESS($F523,COLUMN())),0),0),IF($G523&gt;0,IF(AND(INDIRECT(ADDRESS($G523,44))=0,INDIRECT(ADDRESS($G523,38))="UL"),INDIRECT(ADDRESS($G523,COLUMN())),0),0),IF($H523&gt;0,IF(AND(INDIRECT(ADDRESS($H523,44))=0,INDIRECT(ADDRESS($H523,38))="UL"),INDIRECT(ADDRESS($H523,COLUMN())),0),0),IF($I523&gt;0,IF(AND(INDIRECT(ADDRESS($I523,44))=0,INDIRECT(ADDRESS($I523,38))="UL"),INDIRECT(ADDRESS($I523,COLUMN())),0),0),IF($J523&gt;0,IF(AND(INDIRECT(ADDRESS($J523,44))=0,INDIRECT(ADDRESS($J523,38))="UL"),INDIRECT(ADDRESS($J523,COLUMN())),0),0),IF($K523&gt;0,IF(AND(INDIRECT(ADDRESS($K523,44))=0,INDIRECT(ADDRESS($K523,38))="UL"),INDIRECT(ADDRESS($K523,COLUMN())),0),0),IF($L523&gt;0,IF(AND(INDIRECT(ADDRESS($L523,44))=0,INDIRECT(ADDRESS($L523,38))="UL"),INDIRECT(ADDRESS($L523,COLUMN())),0),0),IF($M523&gt;0,IF(AND(INDIRECT(ADDRESS($M523,44))=0,INDIRECT(ADDRESS($M523,38))="UL"),INDIRECT(ADDRESS($M523,COLUMN())),0),0))</f>
        <v>0</v>
      </c>
      <c r="BB523" s="212" cm="1">
        <f t="array" aca="1" ref="BB523" ca="1">SUM(IF($C523&gt;0,IF(AND(INDIRECT(ADDRESS($C523,44))=0,INDIRECT(ADDRESS($C523,38))="UL"),INDIRECT(ADDRESS($C523,COLUMN())),0),0),IF($D523&gt;0,IF(AND(INDIRECT(ADDRESS($D523,44))=0,INDIRECT(ADDRESS($D523,38))="UL"),INDIRECT(ADDRESS($D523,COLUMN())),0),0),IF($E523&gt;0,IF(AND(INDIRECT(ADDRESS($E523,44))=0,INDIRECT(ADDRESS($E523,38))="UL"),INDIRECT(ADDRESS($E523,COLUMN())),0),0),IF($F523&gt;0,IF(AND(INDIRECT(ADDRESS($F523,44))=0,INDIRECT(ADDRESS($F523,38))="UL"),INDIRECT(ADDRESS($F523,COLUMN())),0),0),IF($G523&gt;0,IF(AND(INDIRECT(ADDRESS($G523,44))=0,INDIRECT(ADDRESS($G523,38))="UL"),INDIRECT(ADDRESS($G523,COLUMN())),0),0),IF($H523&gt;0,IF(AND(INDIRECT(ADDRESS($H523,44))=0,INDIRECT(ADDRESS($H523,38))="UL"),INDIRECT(ADDRESS($H523,COLUMN())),0),0),IF($I523&gt;0,IF(AND(INDIRECT(ADDRESS($I523,44))=0,INDIRECT(ADDRESS($I523,38))="UL"),INDIRECT(ADDRESS($I523,COLUMN())),0),0),IF($J523&gt;0,IF(AND(INDIRECT(ADDRESS($J523,44))=0,INDIRECT(ADDRESS($J523,38))="UL"),INDIRECT(ADDRESS($J523,COLUMN())),0),0),IF($K523&gt;0,IF(AND(INDIRECT(ADDRESS($K523,44))=0,INDIRECT(ADDRESS($K523,38))="UL"),INDIRECT(ADDRESS($K523,COLUMN())),0),0),IF($L523&gt;0,IF(AND(INDIRECT(ADDRESS($L523,44))=0,INDIRECT(ADDRESS($L523,38))="UL"),INDIRECT(ADDRESS($L523,COLUMN())),0),0),IF($M523&gt;0,IF(AND(INDIRECT(ADDRESS($M523,44))=0,INDIRECT(ADDRESS($M523,38))="UL"),INDIRECT(ADDRESS($M523,COLUMN())),0),0))</f>
        <v>0</v>
      </c>
      <c r="BC523" s="212" cm="1">
        <f t="array" aca="1" ref="BC523" ca="1">SUM(IF($C523&gt;0,IF(AND(INDIRECT(ADDRESS($C523,44))=0,INDIRECT(ADDRESS($C523,38))="UL"),INDIRECT(ADDRESS($C523,COLUMN())),0),0),IF($D523&gt;0,IF(AND(INDIRECT(ADDRESS($D523,44))=0,INDIRECT(ADDRESS($D523,38))="UL"),INDIRECT(ADDRESS($D523,COLUMN())),0),0),IF($E523&gt;0,IF(AND(INDIRECT(ADDRESS($E523,44))=0,INDIRECT(ADDRESS($E523,38))="UL"),INDIRECT(ADDRESS($E523,COLUMN())),0),0),IF($F523&gt;0,IF(AND(INDIRECT(ADDRESS($F523,44))=0,INDIRECT(ADDRESS($F523,38))="UL"),INDIRECT(ADDRESS($F523,COLUMN())),0),0),IF($G523&gt;0,IF(AND(INDIRECT(ADDRESS($G523,44))=0,INDIRECT(ADDRESS($G523,38))="UL"),INDIRECT(ADDRESS($G523,COLUMN())),0),0),IF($H523&gt;0,IF(AND(INDIRECT(ADDRESS($H523,44))=0,INDIRECT(ADDRESS($H523,38))="UL"),INDIRECT(ADDRESS($H523,COLUMN())),0),0),IF($I523&gt;0,IF(AND(INDIRECT(ADDRESS($I523,44))=0,INDIRECT(ADDRESS($I523,38))="UL"),INDIRECT(ADDRESS($I523,COLUMN())),0),0),IF($J523&gt;0,IF(AND(INDIRECT(ADDRESS($J523,44))=0,INDIRECT(ADDRESS($J523,38))="UL"),INDIRECT(ADDRESS($J523,COLUMN())),0),0),IF($K523&gt;0,IF(AND(INDIRECT(ADDRESS($K523,44))=0,INDIRECT(ADDRESS($K523,38))="UL"),INDIRECT(ADDRESS($K523,COLUMN())),0),0),IF($L523&gt;0,IF(AND(INDIRECT(ADDRESS($L523,44))=0,INDIRECT(ADDRESS($L523,38))="UL"),INDIRECT(ADDRESS($L523,COLUMN())),0),0),IF($M523&gt;0,IF(AND(INDIRECT(ADDRESS($M523,44))=0,INDIRECT(ADDRESS($M523,38))="UL"),INDIRECT(ADDRESS($M523,COLUMN())),0),0))</f>
        <v>0</v>
      </c>
      <c r="BD523" s="212" cm="1">
        <f t="array" aca="1" ref="BD523" ca="1">SUM(IF($C523&gt;0,IF(AND(INDIRECT(ADDRESS($C523,44))=0,INDIRECT(ADDRESS($C523,38))="UL"),INDIRECT(ADDRESS($C523,COLUMN())),0),0),IF($D523&gt;0,IF(AND(INDIRECT(ADDRESS($D523,44))=0,INDIRECT(ADDRESS($D523,38))="UL"),INDIRECT(ADDRESS($D523,COLUMN())),0),0),IF($E523&gt;0,IF(AND(INDIRECT(ADDRESS($E523,44))=0,INDIRECT(ADDRESS($E523,38))="UL"),INDIRECT(ADDRESS($E523,COLUMN())),0),0),IF($F523&gt;0,IF(AND(INDIRECT(ADDRESS($F523,44))=0,INDIRECT(ADDRESS($F523,38))="UL"),INDIRECT(ADDRESS($F523,COLUMN())),0),0),IF($G523&gt;0,IF(AND(INDIRECT(ADDRESS($G523,44))=0,INDIRECT(ADDRESS($G523,38))="UL"),INDIRECT(ADDRESS($G523,COLUMN())),0),0),IF($H523&gt;0,IF(AND(INDIRECT(ADDRESS($H523,44))=0,INDIRECT(ADDRESS($H523,38))="UL"),INDIRECT(ADDRESS($H523,COLUMN())),0),0),IF($I523&gt;0,IF(AND(INDIRECT(ADDRESS($I523,44))=0,INDIRECT(ADDRESS($I523,38))="UL"),INDIRECT(ADDRESS($I523,COLUMN())),0),0),IF($J523&gt;0,IF(AND(INDIRECT(ADDRESS($J523,44))=0,INDIRECT(ADDRESS($J523,38))="UL"),INDIRECT(ADDRESS($J523,COLUMN())),0),0),IF($K523&gt;0,IF(AND(INDIRECT(ADDRESS($K523,44))=0,INDIRECT(ADDRESS($K523,38))="UL"),INDIRECT(ADDRESS($K523,COLUMN())),0),0),IF($L523&gt;0,IF(AND(INDIRECT(ADDRESS($L523,44))=0,INDIRECT(ADDRESS($L523,38))="UL"),INDIRECT(ADDRESS($L523,COLUMN())),0),0),IF($M523&gt;0,IF(AND(INDIRECT(ADDRESS($M523,44))=0,INDIRECT(ADDRESS($M523,38))="UL"),INDIRECT(ADDRESS($M523,COLUMN())),0),0))</f>
        <v>0</v>
      </c>
      <c r="BE523" s="210">
        <f t="shared" ca="1" si="375"/>
        <v>0</v>
      </c>
      <c r="BF523" s="210" cm="1">
        <f t="array" aca="1" ref="BF523" ca="1">SUM(IF($C523&gt;0,IF(INDIRECT(ADDRESS($C523,45))=1,INDIRECT(ADDRESS($C523,52))*INDIRECT(ADDRESS($C523,42))/5,0),0), IF($D523&gt;0,IF(INDIRECT(ADDRESS($D523,45))=1,INDIRECT(ADDRESS($D523,52))*INDIRECT(ADDRESS($D523,42))/5,0),0), IF($E523&gt;0,IF(INDIRECT(ADDRESS($E523,45))=1,INDIRECT(ADDRESS($E523,52))*INDIRECT(ADDRESS($E523,42))/5,0),0), IF($F523&gt;0,IF(INDIRECT(ADDRESS($F523,45))=1,INDIRECT(ADDRESS($F523,52))*INDIRECT(ADDRESS($F523,42))/5,0),0), IF($G523&gt;0,IF(INDIRECT(ADDRESS($G523,45))=1,INDIRECT(ADDRESS($G523,52))*INDIRECT(ADDRESS($G523,42))/5,0),0), IF($H523&gt;0,IF(INDIRECT(ADDRESS($H523,45))=1,INDIRECT(ADDRESS($H523,52))*INDIRECT(ADDRESS($H523,42))/5,0),0)
)*$BF$296/100</f>
        <v>0</v>
      </c>
      <c r="BG523" s="213"/>
      <c r="BH523" s="210" cm="1">
        <f t="array" aca="1" ref="BH523" ca="1">SUM(IF($C523&gt;0,IF(AND(INDIRECT(ADDRESS($C523,44))=0,INDIRECT(ADDRESS($C523,38))&lt;&gt;"UL"),INDIRECT(ADDRESS($C523,COLUMN()-12)),0),0), IF($D523&gt;0,IF(AND(INDIRECT(ADDRESS($D523,44))=0,INDIRECT(ADDRESS($D523,38))&lt;&gt;"UL"),INDIRECT(ADDRESS($D523,COLUMN()-12)),0),0), IF($E523&gt;0,IF(AND(INDIRECT(ADDRESS($E523,44))=0,INDIRECT(ADDRESS($E523,38))&lt;&gt;"UL"),INDIRECT(ADDRESS($E523,COLUMN()-12)),0),0), IF($F523&gt;0,IF(AND(INDIRECT(ADDRESS($F523,44))=0,INDIRECT(ADDRESS($F523,38))&lt;&gt;"UL"),INDIRECT(ADDRESS($F523,COLUMN()-12)),0),0), IF($G523&gt;0,IF(AND(INDIRECT(ADDRESS($G523,44))=0,INDIRECT(ADDRESS($G523,38))&lt;&gt;"UL"),INDIRECT(ADDRESS($G523,COLUMN()-12)),0),0), IF($H523&gt;0,IF(AND(INDIRECT(ADDRESS($H523,44))=0,INDIRECT(ADDRESS($H523,38))&lt;&gt;"UL"),INDIRECT(ADDRESS($H523,COLUMN()-12)),0),0), IF($I523&gt;0,IF(AND(INDIRECT(ADDRESS($I523,44))=0,INDIRECT(ADDRESS($I523,38))&lt;&gt;"UL"),INDIRECT(ADDRESS($I523,COLUMN()-12)),0),0), IF($J523&gt;0,IF(AND(INDIRECT(ADDRESS($J523,44))=0,INDIRECT(ADDRESS($J523,38))&lt;&gt;"UL"),INDIRECT(ADDRESS($J523,COLUMN()-12)),0),0), IF($K523&gt;0,IF(AND(INDIRECT(ADDRESS($K523,44))=0,INDIRECT(ADDRESS($K523,38))&lt;&gt;"UL"),INDIRECT(ADDRESS($K523,COLUMN()-12)),0),0), IF($L523&gt;0,IF(AND(INDIRECT(ADDRESS($L523,44))=0,INDIRECT(ADDRESS($L523,38))&lt;&gt;"UL"),INDIRECT(ADDRESS($L523,COLUMN()-12)),0),0), IF($M523&gt;0,IF(AND(INDIRECT(ADDRESS($M523,44))=0,INDIRECT(ADDRESS($M523,38))&lt;&gt;"UL"),INDIRECT(ADDRESS($M523,COLUMN()-12)),0),0))</f>
        <v>0</v>
      </c>
      <c r="BI523" s="210" cm="1">
        <f t="array" aca="1" ref="BI523" ca="1">SUM(IF($C523&gt;0,IF(AND(INDIRECT(ADDRESS($C523,44))=0,INDIRECT(ADDRESS($C523,38))&lt;&gt;"UL"),INDIRECT(ADDRESS($C523,COLUMN()-12)),0),0), IF($D523&gt;0,IF(AND(INDIRECT(ADDRESS($D523,44))=0,INDIRECT(ADDRESS($D523,38))&lt;&gt;"UL"),INDIRECT(ADDRESS($D523,COLUMN()-12)),0),0), IF($E523&gt;0,IF(AND(INDIRECT(ADDRESS($E523,44))=0,INDIRECT(ADDRESS($E523,38))&lt;&gt;"UL"),INDIRECT(ADDRESS($E523,COLUMN()-12)),0),0), IF($F523&gt;0,IF(AND(INDIRECT(ADDRESS($F523,44))=0,INDIRECT(ADDRESS($F523,38))&lt;&gt;"UL"),INDIRECT(ADDRESS($F523,COLUMN()-12)),0),0), IF($G523&gt;0,IF(AND(INDIRECT(ADDRESS($G523,44))=0,INDIRECT(ADDRESS($G523,38))&lt;&gt;"UL"),INDIRECT(ADDRESS($G523,COLUMN()-12)),0),0), IF($H523&gt;0,IF(AND(INDIRECT(ADDRESS($H523,44))=0,INDIRECT(ADDRESS($H523,38))&lt;&gt;"UL"),INDIRECT(ADDRESS($H523,COLUMN()-12)),0),0), IF($I523&gt;0,IF(AND(INDIRECT(ADDRESS($I523,44))=0,INDIRECT(ADDRESS($I523,38))&lt;&gt;"UL"),INDIRECT(ADDRESS($I523,COLUMN()-12)),0),0), IF($J523&gt;0,IF(AND(INDIRECT(ADDRESS($J523,44))=0,INDIRECT(ADDRESS($J523,38))&lt;&gt;"UL"),INDIRECT(ADDRESS($J523,COLUMN()-12)),0),0), IF($K523&gt;0,IF(AND(INDIRECT(ADDRESS($K523,44))=0,INDIRECT(ADDRESS($K523,38))&lt;&gt;"UL"),INDIRECT(ADDRESS($K523,COLUMN()-12)),0),0), IF($L523&gt;0,IF(AND(INDIRECT(ADDRESS($L523,44))=0,INDIRECT(ADDRESS($L523,38))&lt;&gt;"UL"),INDIRECT(ADDRESS($L523,COLUMN()-12)),0),0), IF($M523&gt;0,IF(AND(INDIRECT(ADDRESS($M523,44))=0,INDIRECT(ADDRESS($M523,38))&lt;&gt;"UL"),INDIRECT(ADDRESS($M523,COLUMN()-12)),0),0))</f>
        <v>0</v>
      </c>
      <c r="BJ523" s="210" cm="1">
        <f t="array" aca="1" ref="BJ523" ca="1">SUM(IF($C523&gt;0,IF(AND(INDIRECT(ADDRESS($C523,44))=0,INDIRECT(ADDRESS($C523,38))&lt;&gt;"UL"),INDIRECT(ADDRESS($C523,COLUMN()-12)),0),0), IF($D523&gt;0,IF(AND(INDIRECT(ADDRESS($D523,44))=0,INDIRECT(ADDRESS($D523,38))&lt;&gt;"UL"),INDIRECT(ADDRESS($D523,COLUMN()-12)),0),0), IF($E523&gt;0,IF(AND(INDIRECT(ADDRESS($E523,44))=0,INDIRECT(ADDRESS($E523,38))&lt;&gt;"UL"),INDIRECT(ADDRESS($E523,COLUMN()-12)),0),0), IF($F523&gt;0,IF(AND(INDIRECT(ADDRESS($F523,44))=0,INDIRECT(ADDRESS($F523,38))&lt;&gt;"UL"),INDIRECT(ADDRESS($F523,COLUMN()-12)),0),0), IF($G523&gt;0,IF(AND(INDIRECT(ADDRESS($G523,44))=0,INDIRECT(ADDRESS($G523,38))&lt;&gt;"UL"),INDIRECT(ADDRESS($G523,COLUMN()-12)),0),0), IF($H523&gt;0,IF(AND(INDIRECT(ADDRESS($H523,44))=0,INDIRECT(ADDRESS($H523,38))&lt;&gt;"UL"),INDIRECT(ADDRESS($H523,COLUMN()-12)),0),0), IF($I523&gt;0,IF(AND(INDIRECT(ADDRESS($I523,44))=0,INDIRECT(ADDRESS($I523,38))&lt;&gt;"UL"),INDIRECT(ADDRESS($I523,COLUMN()-12)),0),0), IF($J523&gt;0,IF(AND(INDIRECT(ADDRESS($J523,44))=0,INDIRECT(ADDRESS($J523,38))&lt;&gt;"UL"),INDIRECT(ADDRESS($J523,COLUMN()-12)),0),0), IF($K523&gt;0,IF(AND(INDIRECT(ADDRESS($K523,44))=0,INDIRECT(ADDRESS($K523,38))&lt;&gt;"UL"),INDIRECT(ADDRESS($K523,COLUMN()-12)),0),0), IF($L523&gt;0,IF(AND(INDIRECT(ADDRESS($L523,44))=0,INDIRECT(ADDRESS($L523,38))&lt;&gt;"UL"),INDIRECT(ADDRESS($L523,COLUMN()-12)),0),0), IF($M523&gt;0,IF(AND(INDIRECT(ADDRESS($M523,44))=0,INDIRECT(ADDRESS($M523,38))&lt;&gt;"UL"),INDIRECT(ADDRESS($M523,COLUMN()-12)),0),0))</f>
        <v>0</v>
      </c>
      <c r="BK523" s="210">
        <f t="shared" ca="1" si="376"/>
        <v>0</v>
      </c>
      <c r="BL523" s="212">
        <f t="shared" ca="1" si="377"/>
        <v>0</v>
      </c>
      <c r="BM523" s="210" cm="1">
        <f t="array" aca="1" ref="BM523" ca="1">SUM(IF($C523&gt;0,IF(AND(INDIRECT(ADDRESS($C523,44))=0,INDIRECT(ADDRESS($C523,38))&lt;&gt;"UL"),INDIRECT(ADDRESS($C523,COLUMN()-12)),0),0), IF($D523&gt;0,IF(AND(INDIRECT(ADDRESS($D523,44))=0,INDIRECT(ADDRESS($D523,38))&lt;&gt;"UL"),INDIRECT(ADDRESS($D523,COLUMN()-12)),0),0), IF($E523&gt;0,IF(AND(INDIRECT(ADDRESS($E523,44))=0,INDIRECT(ADDRESS($E523,38))&lt;&gt;"UL"),INDIRECT(ADDRESS($E523,COLUMN()-12)),0),0), IF($F523&gt;0,IF(AND(INDIRECT(ADDRESS($F523,44))=0,INDIRECT(ADDRESS($F523,38))&lt;&gt;"UL"),INDIRECT(ADDRESS($F523,COLUMN()-12)),0),0), IF($G523&gt;0,IF(AND(INDIRECT(ADDRESS($G523,44))=0,INDIRECT(ADDRESS($G523,38))&lt;&gt;"UL"),INDIRECT(ADDRESS($G523,COLUMN()-12)),0),0), IF($H523&gt;0,IF(AND(INDIRECT(ADDRESS($H523,44))=0,INDIRECT(ADDRESS($H523,38))&lt;&gt;"UL"),INDIRECT(ADDRESS($H523,COLUMN()-12)),0),0), IF($I523&gt;0,IF(AND(INDIRECT(ADDRESS($I523,44))=0,INDIRECT(ADDRESS($I523,38))&lt;&gt;"UL"),INDIRECT(ADDRESS($I523,COLUMN()-12)),0),0), IF($J523&gt;0,IF(AND(INDIRECT(ADDRESS($J523,44))=0,INDIRECT(ADDRESS($J523,38))&lt;&gt;"UL"),INDIRECT(ADDRESS($J523,COLUMN()-12)),0),0), IF($K523&gt;0,IF(AND(INDIRECT(ADDRESS($K523,44))=0,INDIRECT(ADDRESS($K523,38))&lt;&gt;"UL"),INDIRECT(ADDRESS($K523,COLUMN()-11)),0),0), IF($L523&gt;0,IF(AND(INDIRECT(ADDRESS($L523,44))=0,INDIRECT(ADDRESS($L523,38))&lt;&gt;"UL"),INDIRECT(ADDRESS($L523,COLUMN()-11)),0),0), IF($M523&gt;0,IF(AND(INDIRECT(ADDRESS($M523,44))=0,INDIRECT(ADDRESS($M523,38))&lt;&gt;"UL"),INDIRECT(ADDRESS($M523,COLUMN()-11)),0),0))</f>
        <v>0</v>
      </c>
      <c r="BN523" s="210" cm="1">
        <f t="array" aca="1" ref="BN523" ca="1">SUM(IF($C523&gt;0,IF(AND(INDIRECT(ADDRESS($C523,44))=0,INDIRECT(ADDRESS($C523,38))&lt;&gt;"UL"),INDIRECT(ADDRESS($C523,COLUMN()-12)),0),0), IF($D523&gt;0,IF(AND(INDIRECT(ADDRESS($D523,44))=0,INDIRECT(ADDRESS($D523,38))&lt;&gt;"UL"),INDIRECT(ADDRESS($D523,COLUMN()-12)),0),0), IF($E523&gt;0,IF(AND(INDIRECT(ADDRESS($E523,44))=0,INDIRECT(ADDRESS($E523,38))&lt;&gt;"UL"),INDIRECT(ADDRESS($E523,COLUMN()-12)),0),0), IF($F523&gt;0,IF(AND(INDIRECT(ADDRESS($F523,44))=0,INDIRECT(ADDRESS($F523,38))&lt;&gt;"UL"),INDIRECT(ADDRESS($F523,COLUMN()-12)),0),0), IF($G523&gt;0,IF(AND(INDIRECT(ADDRESS($G523,44))=0,INDIRECT(ADDRESS($G523,38))&lt;&gt;"UL"),INDIRECT(ADDRESS($G523,COLUMN()-12)),0),0), IF($H523&gt;0,IF(AND(INDIRECT(ADDRESS($H523,44))=0,INDIRECT(ADDRESS($H523,38))&lt;&gt;"UL"),INDIRECT(ADDRESS($H523,COLUMN()-12)),0),0), IF($I523&gt;0,IF(AND(INDIRECT(ADDRESS($I523,44))=0,INDIRECT(ADDRESS($I523,38))&lt;&gt;"UL"),INDIRECT(ADDRESS($I523,COLUMN()-12)),0),0), IF($J523&gt;0,IF(AND(INDIRECT(ADDRESS($J523,44))=0,INDIRECT(ADDRESS($J523,38))&lt;&gt;"UL"),INDIRECT(ADDRESS($J523,COLUMN()-12)),0),0), IF($K523&gt;0,IF(AND(INDIRECT(ADDRESS($K523,44))=0,INDIRECT(ADDRESS($K523,38))&lt;&gt;"UL"),INDIRECT(ADDRESS($K523,COLUMN()-11)),0),0), IF($L523&gt;0,IF(AND(INDIRECT(ADDRESS($L523,44))=0,INDIRECT(ADDRESS($L523,38))&lt;&gt;"UL"),INDIRECT(ADDRESS($L523,COLUMN()-11)),0),0), IF($M523&gt;0,IF(AND(INDIRECT(ADDRESS($M523,44))=0,INDIRECT(ADDRESS($M523,38))&lt;&gt;"UL"),INDIRECT(ADDRESS($M523,COLUMN()-11)),0),0))</f>
        <v>0</v>
      </c>
      <c r="BO523" s="210" cm="1">
        <f t="array" aca="1" ref="BO523" ca="1">SUM(IF($C523&gt;0,IF(AND(INDIRECT(ADDRESS($C523,44))=0,INDIRECT(ADDRESS($C523,38))&lt;&gt;"UL"),INDIRECT(ADDRESS($C523,COLUMN()-12)),0),0), IF($D523&gt;0,IF(AND(INDIRECT(ADDRESS($D523,44))=0,INDIRECT(ADDRESS($D523,38))&lt;&gt;"UL"),INDIRECT(ADDRESS($D523,COLUMN()-12)),0),0), IF($E523&gt;0,IF(AND(INDIRECT(ADDRESS($E523,44))=0,INDIRECT(ADDRESS($E523,38))&lt;&gt;"UL"),INDIRECT(ADDRESS($E523,COLUMN()-12)),0),0), IF($F523&gt;0,IF(AND(INDIRECT(ADDRESS($F523,44))=0,INDIRECT(ADDRESS($F523,38))&lt;&gt;"UL"),INDIRECT(ADDRESS($F523,COLUMN()-12)),0),0), IF($G523&gt;0,IF(AND(INDIRECT(ADDRESS($G523,44))=0,INDIRECT(ADDRESS($G523,38))&lt;&gt;"UL"),INDIRECT(ADDRESS($G523,COLUMN()-12)),0),0), IF($H523&gt;0,IF(AND(INDIRECT(ADDRESS($H523,44))=0,INDIRECT(ADDRESS($H523,38))&lt;&gt;"UL"),INDIRECT(ADDRESS($H523,COLUMN()-12)),0),0), IF($I523&gt;0,IF(AND(INDIRECT(ADDRESS($I523,44))=0,INDIRECT(ADDRESS($I523,38))&lt;&gt;"UL"),INDIRECT(ADDRESS($I523,COLUMN()-12)),0),0), IF($J523&gt;0,IF(AND(INDIRECT(ADDRESS($J523,44))=0,INDIRECT(ADDRESS($J523,38))&lt;&gt;"UL"),INDIRECT(ADDRESS($J523,COLUMN()-12)),0),0), IF($K523&gt;0,IF(AND(INDIRECT(ADDRESS($K523,44))=0,INDIRECT(ADDRESS($K523,38))&lt;&gt;"UL"),INDIRECT(ADDRESS($K523,COLUMN()-11)),0),0), IF($L523&gt;0,IF(AND(INDIRECT(ADDRESS($L523,44))=0,INDIRECT(ADDRESS($L523,38))&lt;&gt;"UL"),INDIRECT(ADDRESS($L523,COLUMN()-11)),0),0), IF($M523&gt;0,IF(AND(INDIRECT(ADDRESS($M523,44))=0,INDIRECT(ADDRESS($M523,38))&lt;&gt;"UL"),INDIRECT(ADDRESS($M523,COLUMN()-11)),0),0))</f>
        <v>0</v>
      </c>
      <c r="BP523" s="210" cm="1">
        <f t="array" aca="1" ref="BP523" ca="1">SUM(IF($C523&gt;0,IF(AND(INDIRECT(ADDRESS($C523,44))=0,INDIRECT(ADDRESS($C523,38))&lt;&gt;"UL"),INDIRECT(ADDRESS($C523,COLUMN()-12)),0),0), IF($D523&gt;0,IF(AND(INDIRECT(ADDRESS($D523,44))=0,INDIRECT(ADDRESS($D523,38))&lt;&gt;"UL"),INDIRECT(ADDRESS($D523,COLUMN()-12)),0),0), IF($E523&gt;0,IF(AND(INDIRECT(ADDRESS($E523,44))=0,INDIRECT(ADDRESS($E523,38))&lt;&gt;"UL"),INDIRECT(ADDRESS($E523,COLUMN()-12)),0),0), IF($F523&gt;0,IF(AND(INDIRECT(ADDRESS($F523,44))=0,INDIRECT(ADDRESS($F523,38))&lt;&gt;"UL"),INDIRECT(ADDRESS($F523,COLUMN()-12)),0),0), IF($G523&gt;0,IF(AND(INDIRECT(ADDRESS($G523,44))=0,INDIRECT(ADDRESS($G523,38))&lt;&gt;"UL"),INDIRECT(ADDRESS($G523,COLUMN()-12)),0),0), IF($H523&gt;0,IF(AND(INDIRECT(ADDRESS($H523,44))=0,INDIRECT(ADDRESS($H523,38))&lt;&gt;"UL"),INDIRECT(ADDRESS($H523,COLUMN()-12)),0),0), IF($I523&gt;0,IF(AND(INDIRECT(ADDRESS($I523,44))=0,INDIRECT(ADDRESS($I523,38))&lt;&gt;"UL"),INDIRECT(ADDRESS($I523,COLUMN()-12)),0),0), IF($J523&gt;0,IF(AND(INDIRECT(ADDRESS($J523,44))=0,INDIRECT(ADDRESS($J523,38))&lt;&gt;"UL"),INDIRECT(ADDRESS($J523,COLUMN()-12)),0),0), IF($K523&gt;0,IF(AND(INDIRECT(ADDRESS($K523,44))=0,INDIRECT(ADDRESS($K523,38))&lt;&gt;"UL"),INDIRECT(ADDRESS($K523,COLUMN()-11)),0),0), IF($L523&gt;0,IF(AND(INDIRECT(ADDRESS($L523,44))=0,INDIRECT(ADDRESS($L523,38))&lt;&gt;"UL"),INDIRECT(ADDRESS($L523,COLUMN()-11)),0),0), IF($M523&gt;0,IF(AND(INDIRECT(ADDRESS($M523,44))=0,INDIRECT(ADDRESS($M523,38))&lt;&gt;"UL"),INDIRECT(ADDRESS($M523,COLUMN()-11)),0),0))</f>
        <v>0</v>
      </c>
      <c r="BQ523" s="210">
        <f t="shared" ca="1" si="378"/>
        <v>0</v>
      </c>
      <c r="BR523" s="214" t="e">
        <f t="shared" ca="1" si="379"/>
        <v>#DIV/0!</v>
      </c>
      <c r="BS523" s="215"/>
      <c r="BT523" s="207">
        <f t="shared" ca="1" si="389"/>
        <v>0</v>
      </c>
      <c r="BU523" s="216" t="e">
        <f t="shared" ca="1" si="380"/>
        <v>#DIV/0!</v>
      </c>
      <c r="BV523" s="210" t="s">
        <v>34</v>
      </c>
      <c r="BW523" s="210" cm="1">
        <f t="array" aca="1" ref="BW523" ca="1">SUM(IF($C523&gt;0,IF(AND(INDIRECT(ADDRESS($C523,44))=0,INDIRECT(ADDRESS($C523,38))="UL",ISERROR(SEARCH("Rear",INDIRECT(ADDRESS($C523,33)))),ISERROR(SEARCH("Side",INDIRECT(ADDRESS($C523,33))))),INDIRECT(ADDRESS($C523,COLUMN())),0),0),IF($D523&gt;0,IF(AND(INDIRECT(ADDRESS($D523,44))=0,INDIRECT(ADDRESS($D523,38))="UL",ISERROR(SEARCH("Rear",INDIRECT(ADDRESS($D523,33)))),ISERROR(SEARCH("Side",INDIRECT(ADDRESS($D523,33))))),INDIRECT(ADDRESS($D523,COLUMN())),0),0),IF($E523&gt;0,IF(AND(INDIRECT(ADDRESS($E523,44))=0,INDIRECT(ADDRESS($E523,38))="UL",ISERROR(SEARCH("Rear",INDIRECT(ADDRESS($E523,33)))),ISERROR(SEARCH("Side",INDIRECT(ADDRESS($E523,33))))),INDIRECT(ADDRESS($E523,COLUMN())),0),0),IF($F523&gt;0,IF(AND(INDIRECT(ADDRESS($F523,44))=0,INDIRECT(ADDRESS($F523,38))="UL",ISERROR(SEARCH("Rear",INDIRECT(ADDRESS($F523,33)))),ISERROR(SEARCH("Side",INDIRECT(ADDRESS($F523,33))))),INDIRECT(ADDRESS($F523,COLUMN())),0),0),IF($G523&gt;0,IF(AND(INDIRECT(ADDRESS($G523,44))=0,INDIRECT(ADDRESS($G523,38))="UL",ISERROR(SEARCH("Rear",INDIRECT(ADDRESS($G523,33)))),ISERROR(SEARCH("Side",INDIRECT(ADDRESS($G523,33))))),INDIRECT(ADDRESS($G523,COLUMN())),0),0),IF($H523&gt;0,IF(AND(INDIRECT(ADDRESS($H523,44))=0,INDIRECT(ADDRESS($H523,38))="UL",ISERROR(SEARCH("Rear",INDIRECT(ADDRESS($H523,33)))),ISERROR(SEARCH("Side",INDIRECT(ADDRESS($H523,33))))),INDIRECT(ADDRESS($H523,COLUMN())),0),0),IF($I523&gt;0,IF(AND(INDIRECT(ADDRESS($I523,44))=0,INDIRECT(ADDRESS($I523,38))="UL",ISERROR(SEARCH("Rear",INDIRECT(ADDRESS($I523,33)))),ISERROR(SEARCH("Side",INDIRECT(ADDRESS($I523,33))))),INDIRECT(ADDRESS($I523,COLUMN())),0),0),IF($J523&gt;0,IF(AND(INDIRECT(ADDRESS($J523,44))=0,INDIRECT(ADDRESS($J523,38))="UL",ISERROR(SEARCH("Rear",INDIRECT(ADDRESS($J523,33)))),ISERROR(SEARCH("Side",INDIRECT(ADDRESS($J523,33))))),INDIRECT(ADDRESS($J523,COLUMN())),0),0),IF($K523&gt;0,IF(AND(INDIRECT(ADDRESS($K523,44))=0,INDIRECT(ADDRESS($K523,38))="UL",ISERROR(SEARCH("Rear",INDIRECT(ADDRESS($K523,33)))),ISERROR(SEARCH("Side",INDIRECT(ADDRESS($K523,33))))),INDIRECT(ADDRESS($K523,COLUMN())),0),0),IF($L523&gt;0,IF(AND(INDIRECT(ADDRESS($L523,44))=0,INDIRECT(ADDRESS($L523,38))="UL",ISERROR(SEARCH("Rear",INDIRECT(ADDRESS($L523,33)))),ISERROR(SEARCH("Side",INDIRECT(ADDRESS($L523,33))))),INDIRECT(ADDRESS($L523,COLUMN())),0),0),IF($M523&gt;0,IF(AND(INDIRECT(ADDRESS($M523,44))=0,INDIRECT(ADDRESS($M523,38))="UL",ISERROR(SEARCH("Rear",INDIRECT(ADDRESS($M523,33)))),ISERROR(SEARCH("Side",INDIRECT(ADDRESS($M523,33))))),INDIRECT(ADDRESS($M523,COLUMN())),0),0))</f>
        <v>0</v>
      </c>
      <c r="BX523" s="210">
        <f t="shared" ca="1" si="381"/>
        <v>0</v>
      </c>
      <c r="BY523" s="210" cm="1">
        <f t="array" aca="1" ref="BY523" ca="1">SUM(IF($C523&gt;0,IF(AND(INDIRECT(ADDRESS($C523,44))=0,INDIRECT(ADDRESS($C523,38))="UL"),INDIRECT(ADDRESS($C523,COLUMN())),0),0),IF($D523&gt;0,IF(AND(INDIRECT(ADDRESS($D523,44))=0,INDIRECT(ADDRESS($D523,38))="UL"),INDIRECT(ADDRESS($D523,COLUMN())),0),0),IF($E523&gt;0,IF(AND(INDIRECT(ADDRESS($E523,44))=0,INDIRECT(ADDRESS($E523,38))="UL"),INDIRECT(ADDRESS($E523,COLUMN())),0),0),IF($F523&gt;0,IF(AND(INDIRECT(ADDRESS($F523,44))=0,INDIRECT(ADDRESS($F523,38))="UL"),INDIRECT(ADDRESS($F523,COLUMN())),0),0),IF($G523&gt;0,IF(AND(INDIRECT(ADDRESS($G523,44))=0,INDIRECT(ADDRESS($G523,38))="UL"),INDIRECT(ADDRESS($G523,COLUMN())),0),0),IF($H523&gt;0,IF(AND(INDIRECT(ADDRESS($H523,44))=0,INDIRECT(ADDRESS($H523,38))="UL"),INDIRECT(ADDRESS($H523,COLUMN())),0),0),IF($I523&gt;0,IF(AND(INDIRECT(ADDRESS($I523,44))=0,INDIRECT(ADDRESS($I523,38))="UL"),INDIRECT(ADDRESS($I523,COLUMN())),0),0),IF($J523&gt;0,IF(AND(INDIRECT(ADDRESS($J523,44))=0,INDIRECT(ADDRESS($J523,38))="UL"),INDIRECT(ADDRESS($J523,COLUMN())),0),0),IF($K523&gt;0,IF(AND(INDIRECT(ADDRESS($K523,44))=0,INDIRECT(ADDRESS($K523,38))="UL"),INDIRECT(ADDRESS($K523,COLUMN())),0),0),IF($L523&gt;0,IF(AND(INDIRECT(ADDRESS($L523,44))=0,INDIRECT(ADDRESS($L523,38))="UL"),INDIRECT(ADDRESS($L523,COLUMN())),0),0),IF($M523&gt;0,IF(AND(INDIRECT(ADDRESS($M523,44))=0,INDIRECT(ADDRESS($M523,38))="UL"),INDIRECT(ADDRESS($M523,COLUMN())),0),0))</f>
        <v>0</v>
      </c>
      <c r="BZ523" s="210" cm="1">
        <f t="array" aca="1" ref="BZ523" ca="1">SUM(IF($C523&gt;0,IF(AND(INDIRECT(ADDRESS($C523,44))=0,INDIRECT(ADDRESS($C523,38))="UL"),INDIRECT(ADDRESS($C523,COLUMN())),0),0),IF($D523&gt;0,IF(AND(INDIRECT(ADDRESS($D523,44))=0,INDIRECT(ADDRESS($D523,38))="UL"),INDIRECT(ADDRESS($D523,COLUMN())),0),0),IF($E523&gt;0,IF(AND(INDIRECT(ADDRESS($E523,44))=0,INDIRECT(ADDRESS($E523,38))="UL"),INDIRECT(ADDRESS($E523,COLUMN())),0),0),IF($F523&gt;0,IF(AND(INDIRECT(ADDRESS($F523,44))=0,INDIRECT(ADDRESS($F523,38))="UL"),INDIRECT(ADDRESS($F523,COLUMN())),0),0),IF($G523&gt;0,IF(AND(INDIRECT(ADDRESS($G523,44))=0,INDIRECT(ADDRESS($G523,38))="UL"),INDIRECT(ADDRESS($G523,COLUMN())),0),0),IF($H523&gt;0,IF(AND(INDIRECT(ADDRESS($H523,44))=0,INDIRECT(ADDRESS($H523,38))="UL"),INDIRECT(ADDRESS($H523,COLUMN())),0),0),IF($I523&gt;0,IF(AND(INDIRECT(ADDRESS($I523,44))=0,INDIRECT(ADDRESS($I523,38))="UL"),INDIRECT(ADDRESS($I523,COLUMN())),0),0),IF($J523&gt;0,IF(AND(INDIRECT(ADDRESS($J523,44))=0,INDIRECT(ADDRESS($J523,38))="UL"),INDIRECT(ADDRESS($J523,COLUMN())),0),0),IF($K523&gt;0,IF(AND(INDIRECT(ADDRESS($K523,44))=0,INDIRECT(ADDRESS($K523,38))="UL"),INDIRECT(ADDRESS($K523,COLUMN())),0),0),IF($L523&gt;0,IF(AND(INDIRECT(ADDRESS($L523,44))=0,INDIRECT(ADDRESS($L523,38))="UL"),INDIRECT(ADDRESS($L523,COLUMN())),0),0),IF($M523&gt;0,IF(AND(INDIRECT(ADDRESS($M523,44))=0,INDIRECT(ADDRESS($M523,38))="UL"),INDIRECT(ADDRESS($M523,COLUMN())),0),0))</f>
        <v>0</v>
      </c>
      <c r="CA523" s="210">
        <f t="shared" ca="1" si="382"/>
        <v>0</v>
      </c>
      <c r="CB523" s="210" cm="1">
        <f t="array" aca="1" ref="CB523" ca="1">SUM(IF($C523&gt;0,IF(AND(INDIRECT(ADDRESS($C523,44))=0,INDIRECT(ADDRESS($C523,38))&lt;&gt;"UL"),INDIRECT(ADDRESS($C523,COLUMN())),0),0),IF($D523&gt;0,IF(AND(INDIRECT(ADDRESS($D523,44))=0,INDIRECT(ADDRESS($D523,38))&lt;&gt;"UL"),INDIRECT(ADDRESS($D523,COLUMN())),0),0),IF($E523&gt;0,IF(AND(INDIRECT(ADDRESS($E523,44))=0,INDIRECT(ADDRESS($E523,38))&lt;&gt;"UL"),INDIRECT(ADDRESS($E523,COLUMN())),0),0),IF($F523&gt;0,IF(AND(INDIRECT(ADDRESS($F523,44))=0,INDIRECT(ADDRESS($F523,38))&lt;&gt;"UL"),INDIRECT(ADDRESS($F523,COLUMN())),0),0),IF($G523&gt;0,IF(AND(INDIRECT(ADDRESS($G523,44))=0,INDIRECT(ADDRESS($G523,38))&lt;&gt;"UL"),INDIRECT(ADDRESS($G523,COLUMN())),0),0),IF($H523&gt;0,IF(AND(INDIRECT(ADDRESS($H523,44))=0,INDIRECT(ADDRESS($H523,38))&lt;&gt;"UL"),INDIRECT(ADDRESS($H523,COLUMN())),0),0),IF($I523&gt;0,IF(AND(INDIRECT(ADDRESS($I523,44))=0,INDIRECT(ADDRESS($I523,38))&lt;&gt;"UL"),INDIRECT(ADDRESS($I523,COLUMN())),0),0),IF($J523&gt;0,IF(AND(INDIRECT(ADDRESS($J523,44))=0,INDIRECT(ADDRESS($J523,38))&lt;&gt;"UL"),INDIRECT(ADDRESS($J523,COLUMN())),0),0),IF($K523&gt;0,IF(AND(INDIRECT(ADDRESS($K523,44))=0,INDIRECT(ADDRESS($K523,38))&lt;&gt;"UL"),INDIRECT(ADDRESS($K523,COLUMN())),0),0),IF($L523&gt;0,IF(AND(INDIRECT(ADDRESS($L523,44))=0,INDIRECT(ADDRESS($L523,38))&lt;&gt;"UL"),INDIRECT(ADDRESS($L523,COLUMN())),0),0),IF($M523&gt;0,IF(AND(INDIRECT(ADDRESS($M523,44))=0,INDIRECT(ADDRESS($M523,38))&lt;&gt;"UL"),INDIRECT(ADDRESS($M523,COLUMN())),0),0))</f>
        <v>0</v>
      </c>
      <c r="CC523" s="210">
        <f t="shared" ca="1" si="383"/>
        <v>0</v>
      </c>
      <c r="CD523" s="210" cm="1">
        <f t="array" aca="1" ref="CD523" ca="1">SUM(IF($C523&gt;0,IF(AND(INDIRECT(ADDRESS($C523,44))=0,INDIRECT(ADDRESS($C523,38))&lt;&gt;"UL"),INDIRECT(ADDRESS($C523,COLUMN())),0),0),IF($D523&gt;0,IF(AND(INDIRECT(ADDRESS($D523,44))=0,INDIRECT(ADDRESS($D523,38))&lt;&gt;"UL"),INDIRECT(ADDRESS($D523,COLUMN())),0),0),IF($E523&gt;0,IF(AND(INDIRECT(ADDRESS($E523,44))=0,INDIRECT(ADDRESS($E523,38))&lt;&gt;"UL"),INDIRECT(ADDRESS($E523,COLUMN())),0),0),IF($F523&gt;0,IF(AND(INDIRECT(ADDRESS($F523,44))=0,INDIRECT(ADDRESS($F523,38))&lt;&gt;"UL"),INDIRECT(ADDRESS($F523,COLUMN())),0),0),IF($G523&gt;0,IF(AND(INDIRECT(ADDRESS($G523,44))=0,INDIRECT(ADDRESS($G523,38))&lt;&gt;"UL"),INDIRECT(ADDRESS($G523,COLUMN())),0),0),IF($H523&gt;0,IF(AND(INDIRECT(ADDRESS($H523,44))=0,INDIRECT(ADDRESS($H523,38))&lt;&gt;"UL"),INDIRECT(ADDRESS($H523,COLUMN())),0),0),IF($I523&gt;0,IF(AND(INDIRECT(ADDRESS($I523,44))=0,INDIRECT(ADDRESS($I523,38))&lt;&gt;"UL"),INDIRECT(ADDRESS($I523,COLUMN())),0),0),IF($J523&gt;0,IF(AND(INDIRECT(ADDRESS($J523,44))=0,INDIRECT(ADDRESS($J523,38))&lt;&gt;"UL"),INDIRECT(ADDRESS($J523,COLUMN())),0),0),IF($K523&gt;0,IF(AND(INDIRECT(ADDRESS($K523,44))=0,INDIRECT(ADDRESS($K523,38))&lt;&gt;"UL"),INDIRECT(ADDRESS($K523,COLUMN())),0),0),IF($L523&gt;0,IF(AND(INDIRECT(ADDRESS($L523,44))=0,INDIRECT(ADDRESS($L523,38))&lt;&gt;"UL"),INDIRECT(ADDRESS($L523,COLUMN())),0),0),IF($M523&gt;0,IF(AND(INDIRECT(ADDRESS($M523,44))=0,INDIRECT(ADDRESS($M523,38))&lt;&gt;"UL"),INDIRECT(ADDRESS($M523,COLUMN())),0),0))</f>
        <v>0</v>
      </c>
      <c r="CE523" s="210" cm="1">
        <f t="array" aca="1" ref="CE523" ca="1">SUM(IF($C523&gt;0,IF(AND(INDIRECT(ADDRESS($C523,44))=0,INDIRECT(ADDRESS($C523,38))&lt;&gt;"UL"),INDIRECT(ADDRESS($C523,COLUMN())),0),0),IF($D523&gt;0,IF(AND(INDIRECT(ADDRESS($D523,44))=0,INDIRECT(ADDRESS($D523,38))&lt;&gt;"UL"),INDIRECT(ADDRESS($D523,COLUMN())),0),0),IF($E523&gt;0,IF(AND(INDIRECT(ADDRESS($E523,44))=0,INDIRECT(ADDRESS($E523,38))&lt;&gt;"UL"),INDIRECT(ADDRESS($E523,COLUMN())),0),0),IF($F523&gt;0,IF(AND(INDIRECT(ADDRESS($F523,44))=0,INDIRECT(ADDRESS($F523,38))&lt;&gt;"UL"),INDIRECT(ADDRESS($F523,COLUMN())),0),0),IF($G523&gt;0,IF(AND(INDIRECT(ADDRESS($G523,44))=0,INDIRECT(ADDRESS($G523,38))&lt;&gt;"UL"),INDIRECT(ADDRESS($G523,COLUMN())),0),0),IF($H523&gt;0,IF(AND(INDIRECT(ADDRESS($H523,44))=0,INDIRECT(ADDRESS($H523,38))&lt;&gt;"UL"),INDIRECT(ADDRESS($H523,COLUMN())),0),0),IF($I523&gt;0,IF(AND(INDIRECT(ADDRESS($I523,44))=0,INDIRECT(ADDRESS($I523,38))&lt;&gt;"UL"),INDIRECT(ADDRESS($I523,COLUMN())),0),0),IF($J523&gt;0,IF(AND(INDIRECT(ADDRESS($J523,44))=0,INDIRECT(ADDRESS($J523,38))&lt;&gt;"UL"),INDIRECT(ADDRESS($J523,COLUMN())),0),0),IF($K523&gt;0,IF(AND(INDIRECT(ADDRESS($K523,44))=0,INDIRECT(ADDRESS($K523,38))&lt;&gt;"UL"),INDIRECT(ADDRESS($K523,COLUMN())),0),0),IF($L523&gt;0,IF(AND(INDIRECT(ADDRESS($L523,44))=0,INDIRECT(ADDRESS($L523,38))&lt;&gt;"UL"),INDIRECT(ADDRESS($L523,COLUMN())),0),0),IF($M523&gt;0,IF(AND(INDIRECT(ADDRESS($M523,44))=0,INDIRECT(ADDRESS($M523,38))&lt;&gt;"UL"),INDIRECT(ADDRESS($M523,COLUMN())),0),0))</f>
        <v>0</v>
      </c>
      <c r="CF523" s="210">
        <f t="shared" ca="1" si="384"/>
        <v>0</v>
      </c>
      <c r="CG523" s="210">
        <f t="shared" ca="1" si="385"/>
        <v>0</v>
      </c>
      <c r="CH523" s="210" t="e">
        <f t="shared" ca="1" si="386"/>
        <v>#DIV/0!</v>
      </c>
      <c r="CI523" s="213">
        <f t="shared" si="387"/>
        <v>0</v>
      </c>
      <c r="CJ523" s="213"/>
      <c r="CK523" s="210" cm="1">
        <f t="array" aca="1" ref="CK523" ca="1">IF(AU523="S", SUM(IF($C523&gt;0,IF(INDIRECT(ADDRESS($C523,43))&lt;&gt;1,INDIRECT(ADDRESS($C523,48)),0),0), IF($D523&gt;0,IF(INDIRECT(ADDRESS($D523,43))&lt;&gt;1,INDIRECT(ADDRESS($D523,48)),0),0), IF($E523&gt;0,IF(INDIRECT(ADDRESS($E523,43))&lt;&gt;1,INDIRECT(ADDRESS($E523,48)),0),0), IF($F523&gt;0,IF(INDIRECT(ADDRESS($F523,43))&lt;&gt;1,INDIRECT(ADDRESS($F523,48)),0),0), IF($G523&gt;0,IF(INDIRECT(ADDRESS($G523,43))&lt;&gt;1,INDIRECT(ADDRESS($G523,48)),0),0), IF($H523&gt;0,IF(INDIRECT(ADDRESS($H523,43))&lt;&gt;1,INDIRECT(ADDRESS($H523,48)),0),0), IF($I523&gt;0,IF(INDIRECT(ADDRESS($I523,43))&lt;&gt;1,INDIRECT(ADDRESS($I523,48)),0),0), IF($J523&gt;0,IF(INDIRECT(ADDRESS($J523,43))&lt;&gt;1,INDIRECT(ADDRESS($J523,48)),0),0), IF($K523&gt;0,IF(INDIRECT(ADDRESS($K523,43))&lt;&gt;1,INDIRECT(ADDRESS($K523,48)),0),0), IF($L523&gt;0,IF(INDIRECT(ADDRESS($L523,43))&lt;&gt;1,INDIRECT(ADDRESS($L523,48)),0),0), IF($M523&gt;0,IF(INDIRECT(ADDRESS($M523,43))&lt;&gt;1,INDIRECT(ADDRESS($M523,48)),0),0)), IF(AU523="L",SUM(IF($C523&gt;0,IF(INDIRECT(ADDRESS($C523,43))&lt;&gt;1,INDIRECT(ADDRESS($C523,50)),0),0), IF($D523&gt;0,IF(INDIRECT(ADDRESS($D523,43))&lt;&gt;1,INDIRECT(ADDRESS($D523,50)),0),0), IF($E523&gt;0,IF(INDIRECT(ADDRESS($E523,43))&lt;&gt;1,INDIRECT(ADDRESS($E523,50)),0),0), IF($F523&gt;0,IF(INDIRECT(ADDRESS($F523,43))&lt;&gt;1,INDIRECT(ADDRESS($F523,50)),0),0), IF($G523&gt;0,IF(INDIRECT(ADDRESS($G523,43))&lt;&gt;1,INDIRECT(ADDRESS($G523,50)),0),0), IF($G523&gt;0,IF(INDIRECT(ADDRESS($G523,43))&lt;&gt;1,INDIRECT(ADDRESS($G523,50)),0),0), IF($H523&gt;0,IF(INDIRECT(ADDRESS($H523,43))&lt;&gt;1,INDIRECT(ADDRESS($H523,50)),0),0), IF($I523&gt;0,IF(INDIRECT(ADDRESS($I523,43))&lt;&gt;1,INDIRECT(ADDRESS($I523,50)),0),0), IF($J523&gt;0,IF(INDIRECT(ADDRESS($J523,43))&lt;&gt;1,INDIRECT(ADDRESS($J523,50)),0),0), IF($K523&gt;0,IF(INDIRECT(ADDRESS($K523,43))&lt;&gt;1,INDIRECT(ADDRESS($K523,50)),0),0), IF($L523&gt;0,IF(INDIRECT(ADDRESS($L523,43))&lt;&gt;1,INDIRECT(ADDRESS($L523,50)),0),0), IF($M523&gt;0,IF(INDIRECT(ADDRESS($M523,43))&lt;&gt;1,INDIRECT(ADDRESS($M523,50)),0),0)), SUM(IF($C523&gt;0,IF(INDIRECT(ADDRESS($C523,43))&lt;&gt;1,INDIRECT(ADDRESS($C523,49)),0),0), IF($D523&gt;0,IF(INDIRECT(ADDRESS($D523,43))&lt;&gt;1,INDIRECT(ADDRESS($D523,49)),0),0), IF($E523&gt;0,IF(INDIRECT(ADDRESS($E523,43))&lt;&gt;1,INDIRECT(ADDRESS($E523,49)),0),0), IF($F523&gt;0,IF(INDIRECT(ADDRESS($F523,43))&lt;&gt;1,INDIRECT(ADDRESS($F523,49)),0),0), IF($G523&gt;0,IF(INDIRECT(ADDRESS($G523,43))&lt;&gt;1,INDIRECT(ADDRESS($G523,49)),0),0), IF($G523&gt;0,IF(INDIRECT(ADDRESS($G523,43))&lt;&gt;1,INDIRECT(ADDRESS($G523,49)),0),0), IF($H523&gt;0,IF(INDIRECT(ADDRESS($H523,43))&lt;&gt;1,INDIRECT(ADDRESS($H523,49)),0),0), IF($I523&gt;0,IF(INDIRECT(ADDRESS($I523,43))&lt;&gt;1,INDIRECT(ADDRESS($I523,49)),0),0), IF($J523&gt;0,IF(INDIRECT(ADDRESS($J523,43))&lt;&gt;1,INDIRECT(ADDRESS($J523,49)),0),0), IF($K523&gt;0,IF(INDIRECT(ADDRESS($K523,43))&lt;&gt;1,INDIRECT(ADDRESS($K523,49)),0),0), IF($L523&gt;0,IF(INDIRECT(ADDRESS($L523,43))&lt;&gt;1,INDIRECT(ADDRESS($L523,49)),0),0), IF($M523&gt;0,IF(INDIRECT(ADDRESS($M523,43))&lt;&gt;1,INDIRECT(ADDRESS($M523,49)),0),0))))</f>
        <v>0</v>
      </c>
      <c r="CL523" s="210" cm="1">
        <f t="array" aca="1" ref="CL523" ca="1">1.5*SUM(IF($C523&gt;0,IF(INDIRECT(ADDRESS($C523,44))=1,INDIRECT(ADDRESS($C523,47)),0),0),IF($D523&gt;0,IF(INDIRECT(ADDRESS($D523,44))=1,INDIRECT(ADDRESS($CF501,47)),0),0),IF($E523&gt;0,IF(INDIRECT(ADDRESS($E523,44))=1,INDIRECT(ADDRESS($E523,47)),0),0),IF($F523&gt;0,IF(INDIRECT(ADDRESS($F523,44))=1,INDIRECT(ADDRESS($F523,47)),0),0),IF($G523&gt;0,IF(INDIRECT(ADDRESS($G523,44))=1,INDIRECT(ADDRESS($G523,47)),0),0),IF($G523&gt;0,IF(INDIRECT(ADDRESS($G523,44))=1,INDIRECT(ADDRESS($G523,47)),0),0),IF($H523&gt;0,IF(INDIRECT(ADDRESS($H523,44))=1,INDIRECT(ADDRESS($H523,47)),0),0),IF($I523&gt;0,IF(INDIRECT(ADDRESS($I523,44))=1,INDIRECT(ADDRESS($I523,47)),0),0),IF($J523&gt;0,IF(INDIRECT(ADDRESS($J523,44))=1,INDIRECT(ADDRESS($J523,47)),0),0),IF($K523&gt;0,IF(INDIRECT(ADDRESS($K523,44))=1,INDIRECT(ADDRESS($K523,47)),0),0),IF($L523&gt;0,IF(INDIRECT(ADDRESS($L523,44))=1,INDIRECT(ADDRESS($L523,47)),0),0),IF($M523&gt;0,IF(INDIRECT(ADDRESS($M523,44))=1,INDIRECT(ADDRESS($M523,47)),0),0))</f>
        <v>0</v>
      </c>
      <c r="CM523" s="207" t="e">
        <f t="shared" ca="1" si="388"/>
        <v>#DIV/0!</v>
      </c>
      <c r="CN523" s="215"/>
    </row>
    <row r="524" spans="1:92" s="208" customFormat="1" x14ac:dyDescent="0.25">
      <c r="A524" s="204"/>
      <c r="B524" s="205"/>
      <c r="C524" s="205"/>
      <c r="D524" s="205"/>
      <c r="E524" s="205"/>
      <c r="F524" s="205"/>
      <c r="G524" s="205"/>
      <c r="H524" s="205"/>
      <c r="I524" s="205"/>
      <c r="J524" s="205"/>
      <c r="K524" s="205"/>
      <c r="L524" s="205"/>
      <c r="M524" s="205"/>
      <c r="N524" s="206"/>
      <c r="O524" s="206"/>
      <c r="P524" s="206"/>
      <c r="Q524" s="206"/>
      <c r="R524" s="206"/>
      <c r="S524" s="206"/>
      <c r="T524" s="206"/>
      <c r="U524" s="206"/>
      <c r="V524" s="206"/>
      <c r="W524" s="206"/>
      <c r="X524" s="206"/>
      <c r="Y524" s="206"/>
      <c r="Z524" s="206"/>
      <c r="AA524" s="206"/>
      <c r="AB524" s="207"/>
      <c r="AC524" s="207"/>
      <c r="AD524" s="207"/>
      <c r="AF524" s="209"/>
      <c r="AG524" s="209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09"/>
      <c r="AU524" s="211" t="s">
        <v>117</v>
      </c>
      <c r="AV524" s="210" cm="1">
        <f t="array" aca="1" ref="AV524" ca="1">SUM(IF($C524&gt;0,IF(AND(INDIRECT(ADDRESS($C524,44))=0,INDIRECT(ADDRESS($C524,38))="UL",ISERROR(SEARCH("Rear",INDIRECT(ADDRESS($C524,33)))),ISERROR(SEARCH("Side",INDIRECT(ADDRESS($C524,33))))),INDIRECT(ADDRESS($C524,COLUMN())),0),0),IF($D524&gt;0,IF(AND(INDIRECT(ADDRESS($D524,44))=0,INDIRECT(ADDRESS($D524,38))="UL",ISERROR(SEARCH("Rear",INDIRECT(ADDRESS($D524,33)))),ISERROR(SEARCH("Side",INDIRECT(ADDRESS($D524,33))))),INDIRECT(ADDRESS($D524,COLUMN())),0),0),IF($E524&gt;0,IF(AND(INDIRECT(ADDRESS($E524,44))=0,INDIRECT(ADDRESS($E524,38))="UL",ISERROR(SEARCH("Rear",INDIRECT(ADDRESS($E524,33)))),ISERROR(SEARCH("Side",INDIRECT(ADDRESS($E524,33))))),INDIRECT(ADDRESS($E524,COLUMN())),0),0),IF($F524&gt;0,IF(AND(INDIRECT(ADDRESS($F524,44))=0,INDIRECT(ADDRESS($F524,38))="UL",ISERROR(SEARCH("Rear",INDIRECT(ADDRESS($F524,33)))),ISERROR(SEARCH("Side",INDIRECT(ADDRESS($F524,33))))),INDIRECT(ADDRESS($F524,COLUMN())),0),0),IF($G524&gt;0,IF(AND(INDIRECT(ADDRESS($G524,44))=0,INDIRECT(ADDRESS($G524,38))="UL",ISERROR(SEARCH("Rear",INDIRECT(ADDRESS($G524,33)))),ISERROR(SEARCH("Side",INDIRECT(ADDRESS($G524,33))))),INDIRECT(ADDRESS($G524,COLUMN())),0),0),IF($H524&gt;0,IF(AND(INDIRECT(ADDRESS($H524,44))=0,INDIRECT(ADDRESS($H524,38))="UL",ISERROR(SEARCH("Rear",INDIRECT(ADDRESS($H524,33)))),ISERROR(SEARCH("Side",INDIRECT(ADDRESS($H524,33))))),INDIRECT(ADDRESS($H524,COLUMN())),0),0),IF($I524&gt;0,IF(AND(INDIRECT(ADDRESS($I524,44))=0,INDIRECT(ADDRESS($I524,38))="UL",ISERROR(SEARCH("Rear",INDIRECT(ADDRESS($I524,33)))),ISERROR(SEARCH("Side",INDIRECT(ADDRESS($I524,33))))),INDIRECT(ADDRESS($I524,COLUMN())),0),0),IF($J524&gt;0,IF(AND(INDIRECT(ADDRESS($J524,44))=0,INDIRECT(ADDRESS($J524,38))="UL",ISERROR(SEARCH("Rear",INDIRECT(ADDRESS($J524,33)))),ISERROR(SEARCH("Side",INDIRECT(ADDRESS($J524,33))))),INDIRECT(ADDRESS($J524,COLUMN())),0),0),IF($K524&gt;0,IF(AND(INDIRECT(ADDRESS($K524,44))=0,INDIRECT(ADDRESS($K524,38))="UL",ISERROR(SEARCH("Rear",INDIRECT(ADDRESS($K524,33)))),ISERROR(SEARCH("Side",INDIRECT(ADDRESS($K524,33))))),INDIRECT(ADDRESS($K524,COLUMN())),0),0),IF($L524&gt;0,IF(AND(INDIRECT(ADDRESS($L524,44))=0,INDIRECT(ADDRESS($L524,38))="UL",ISERROR(SEARCH("Rear",INDIRECT(ADDRESS($L524,33)))),ISERROR(SEARCH("Side",INDIRECT(ADDRESS($L524,33))))),INDIRECT(ADDRESS($L524,COLUMN())),0),0),IF($M524&gt;0,IF(AND(INDIRECT(ADDRESS($M524,44))=0,INDIRECT(ADDRESS($M524,38))="UL",ISERROR(SEARCH("Rear",INDIRECT(ADDRESS($M524,33)))),ISERROR(SEARCH("Side",INDIRECT(ADDRESS($M524,33))))),INDIRECT(ADDRESS($M524,COLUMN())),0),0))</f>
        <v>0</v>
      </c>
      <c r="AW524" s="210" cm="1">
        <f t="array" aca="1" ref="AW524" ca="1">SUM(IF($C524&gt;0,IF(AND(INDIRECT(ADDRESS($C524,44))=0,INDIRECT(ADDRESS($C524,38))="UL",ISERROR(SEARCH("Rear",INDIRECT(ADDRESS($C524,33)))),ISERROR(SEARCH("Side",INDIRECT(ADDRESS($C524,33))))),INDIRECT(ADDRESS($C524,COLUMN())),0),0),IF($D524&gt;0,IF(AND(INDIRECT(ADDRESS($D524,44))=0,INDIRECT(ADDRESS($D524,38))="UL",ISERROR(SEARCH("Rear",INDIRECT(ADDRESS($D524,33)))),ISERROR(SEARCH("Side",INDIRECT(ADDRESS($D524,33))))),INDIRECT(ADDRESS($D524,COLUMN())),0),0),IF($E524&gt;0,IF(AND(INDIRECT(ADDRESS($E524,44))=0,INDIRECT(ADDRESS($E524,38))="UL",ISERROR(SEARCH("Rear",INDIRECT(ADDRESS($E524,33)))),ISERROR(SEARCH("Side",INDIRECT(ADDRESS($E524,33))))),INDIRECT(ADDRESS($E524,COLUMN())),0),0),IF($F524&gt;0,IF(AND(INDIRECT(ADDRESS($F524,44))=0,INDIRECT(ADDRESS($F524,38))="UL",ISERROR(SEARCH("Rear",INDIRECT(ADDRESS($F524,33)))),ISERROR(SEARCH("Side",INDIRECT(ADDRESS($F524,33))))),INDIRECT(ADDRESS($F524,COLUMN())),0),0),IF($G524&gt;0,IF(AND(INDIRECT(ADDRESS($G524,44))=0,INDIRECT(ADDRESS($G524,38))="UL",ISERROR(SEARCH("Rear",INDIRECT(ADDRESS($G524,33)))),ISERROR(SEARCH("Side",INDIRECT(ADDRESS($G524,33))))),INDIRECT(ADDRESS($G524,COLUMN())),0),0),IF($H524&gt;0,IF(AND(INDIRECT(ADDRESS($H524,44))=0,INDIRECT(ADDRESS($H524,38))="UL",ISERROR(SEARCH("Rear",INDIRECT(ADDRESS($H524,33)))),ISERROR(SEARCH("Side",INDIRECT(ADDRESS($H524,33))))),INDIRECT(ADDRESS($H524,COLUMN())),0),0),IF($I524&gt;0,IF(AND(INDIRECT(ADDRESS($I524,44))=0,INDIRECT(ADDRESS($I524,38))="UL",ISERROR(SEARCH("Rear",INDIRECT(ADDRESS($I524,33)))),ISERROR(SEARCH("Side",INDIRECT(ADDRESS($I524,33))))),INDIRECT(ADDRESS($I524,COLUMN())),0),0),IF($J524&gt;0,IF(AND(INDIRECT(ADDRESS($J524,44))=0,INDIRECT(ADDRESS($J524,38))="UL",ISERROR(SEARCH("Rear",INDIRECT(ADDRESS($J524,33)))),ISERROR(SEARCH("Side",INDIRECT(ADDRESS($J524,33))))),INDIRECT(ADDRESS($J524,COLUMN())),0),0),IF($K524&gt;0,IF(AND(INDIRECT(ADDRESS($K524,44))=0,INDIRECT(ADDRESS($K524,38))="UL",ISERROR(SEARCH("Rear",INDIRECT(ADDRESS($K524,33)))),ISERROR(SEARCH("Side",INDIRECT(ADDRESS($K524,33))))),INDIRECT(ADDRESS($K524,COLUMN())),0),0),IF($L524&gt;0,IF(AND(INDIRECT(ADDRESS($L524,44))=0,INDIRECT(ADDRESS($L524,38))="UL",ISERROR(SEARCH("Rear",INDIRECT(ADDRESS($L524,33)))),ISERROR(SEARCH("Side",INDIRECT(ADDRESS($L524,33))))),INDIRECT(ADDRESS($L524,COLUMN())),0),0),IF($M524&gt;0,IF(AND(INDIRECT(ADDRESS($M524,44))=0,INDIRECT(ADDRESS($M524,38))="UL",ISERROR(SEARCH("Rear",INDIRECT(ADDRESS($M524,33)))),ISERROR(SEARCH("Side",INDIRECT(ADDRESS($M524,33))))),INDIRECT(ADDRESS($M524,COLUMN())),0),0))</f>
        <v>0</v>
      </c>
      <c r="AX524" s="210" cm="1">
        <f t="array" aca="1" ref="AX524" ca="1">SUM(IF($C524&gt;0,IF(AND(INDIRECT(ADDRESS($C524,44))=0,INDIRECT(ADDRESS($C524,38))="UL",ISERROR(SEARCH("Rear",INDIRECT(ADDRESS($C524,33)))),ISERROR(SEARCH("Side",INDIRECT(ADDRESS($C524,33))))),INDIRECT(ADDRESS($C524,COLUMN())),0),0),IF($D524&gt;0,IF(AND(INDIRECT(ADDRESS($D524,44))=0,INDIRECT(ADDRESS($D524,38))="UL",ISERROR(SEARCH("Rear",INDIRECT(ADDRESS($D524,33)))),ISERROR(SEARCH("Side",INDIRECT(ADDRESS($D524,33))))),INDIRECT(ADDRESS($D524,COLUMN())),0),0),IF($E524&gt;0,IF(AND(INDIRECT(ADDRESS($E524,44))=0,INDIRECT(ADDRESS($E524,38))="UL",ISERROR(SEARCH("Rear",INDIRECT(ADDRESS($E524,33)))),ISERROR(SEARCH("Side",INDIRECT(ADDRESS($E524,33))))),INDIRECT(ADDRESS($E524,COLUMN())),0),0),IF($F524&gt;0,IF(AND(INDIRECT(ADDRESS($F524,44))=0,INDIRECT(ADDRESS($F524,38))="UL",ISERROR(SEARCH("Rear",INDIRECT(ADDRESS($F524,33)))),ISERROR(SEARCH("Side",INDIRECT(ADDRESS($F524,33))))),INDIRECT(ADDRESS($F524,COLUMN())),0),0),IF($G524&gt;0,IF(AND(INDIRECT(ADDRESS($G524,44))=0,INDIRECT(ADDRESS($G524,38))="UL",ISERROR(SEARCH("Rear",INDIRECT(ADDRESS($G524,33)))),ISERROR(SEARCH("Side",INDIRECT(ADDRESS($G524,33))))),INDIRECT(ADDRESS($G524,COLUMN())),0),0),IF($H524&gt;0,IF(AND(INDIRECT(ADDRESS($H524,44))=0,INDIRECT(ADDRESS($H524,38))="UL",ISERROR(SEARCH("Rear",INDIRECT(ADDRESS($H524,33)))),ISERROR(SEARCH("Side",INDIRECT(ADDRESS($H524,33))))),INDIRECT(ADDRESS($H524,COLUMN())),0),0),IF($I524&gt;0,IF(AND(INDIRECT(ADDRESS($I524,44))=0,INDIRECT(ADDRESS($I524,38))="UL",ISERROR(SEARCH("Rear",INDIRECT(ADDRESS($I524,33)))),ISERROR(SEARCH("Side",INDIRECT(ADDRESS($I524,33))))),INDIRECT(ADDRESS($I524,COLUMN())),0),0),IF($J524&gt;0,IF(AND(INDIRECT(ADDRESS($J524,44))=0,INDIRECT(ADDRESS($J524,38))="UL",ISERROR(SEARCH("Rear",INDIRECT(ADDRESS($J524,33)))),ISERROR(SEARCH("Side",INDIRECT(ADDRESS($J524,33))))),INDIRECT(ADDRESS($J524,COLUMN())),0),0),IF($K524&gt;0,IF(AND(INDIRECT(ADDRESS($K524,44))=0,INDIRECT(ADDRESS($K524,38))="UL",ISERROR(SEARCH("Rear",INDIRECT(ADDRESS($K524,33)))),ISERROR(SEARCH("Side",INDIRECT(ADDRESS($K524,33))))),INDIRECT(ADDRESS($K524,COLUMN())),0),0),IF($L524&gt;0,IF(AND(INDIRECT(ADDRESS($L524,44))=0,INDIRECT(ADDRESS($L524,38))="UL",ISERROR(SEARCH("Rear",INDIRECT(ADDRESS($L524,33)))),ISERROR(SEARCH("Side",INDIRECT(ADDRESS($L524,33))))),INDIRECT(ADDRESS($L524,COLUMN())),0),0),IF($M524&gt;0,IF(AND(INDIRECT(ADDRESS($M524,44))=0,INDIRECT(ADDRESS($M524,38))="UL",ISERROR(SEARCH("Rear",INDIRECT(ADDRESS($M524,33)))),ISERROR(SEARCH("Side",INDIRECT(ADDRESS($M524,33))))),INDIRECT(ADDRESS($M524,COLUMN())),0),0))</f>
        <v>0</v>
      </c>
      <c r="AY524" s="212">
        <f t="shared" ca="1" si="373"/>
        <v>0</v>
      </c>
      <c r="AZ524" s="212">
        <f t="shared" ca="1" si="374"/>
        <v>0</v>
      </c>
      <c r="BA524" s="212" cm="1">
        <f t="array" aca="1" ref="BA524" ca="1">SUM(IF($C524&gt;0,IF(AND(INDIRECT(ADDRESS($C524,44))=0,INDIRECT(ADDRESS($C524,38))="UL"),INDIRECT(ADDRESS($C524,COLUMN())),0),0),IF($D524&gt;0,IF(AND(INDIRECT(ADDRESS($D524,44))=0,INDIRECT(ADDRESS($D524,38))="UL"),INDIRECT(ADDRESS($D524,COLUMN())),0),0),IF($E524&gt;0,IF(AND(INDIRECT(ADDRESS($E524,44))=0,INDIRECT(ADDRESS($E524,38))="UL"),INDIRECT(ADDRESS($E524,COLUMN())),0),0),IF($F524&gt;0,IF(AND(INDIRECT(ADDRESS($F524,44))=0,INDIRECT(ADDRESS($F524,38))="UL"),INDIRECT(ADDRESS($F524,COLUMN())),0),0),IF($G524&gt;0,IF(AND(INDIRECT(ADDRESS($G524,44))=0,INDIRECT(ADDRESS($G524,38))="UL"),INDIRECT(ADDRESS($G524,COLUMN())),0),0),IF($H524&gt;0,IF(AND(INDIRECT(ADDRESS($H524,44))=0,INDIRECT(ADDRESS($H524,38))="UL"),INDIRECT(ADDRESS($H524,COLUMN())),0),0),IF($I524&gt;0,IF(AND(INDIRECT(ADDRESS($I524,44))=0,INDIRECT(ADDRESS($I524,38))="UL"),INDIRECT(ADDRESS($I524,COLUMN())),0),0),IF($J524&gt;0,IF(AND(INDIRECT(ADDRESS($J524,44))=0,INDIRECT(ADDRESS($J524,38))="UL"),INDIRECT(ADDRESS($J524,COLUMN())),0),0),IF($K524&gt;0,IF(AND(INDIRECT(ADDRESS($K524,44))=0,INDIRECT(ADDRESS($K524,38))="UL"),INDIRECT(ADDRESS($K524,COLUMN())),0),0),IF($L524&gt;0,IF(AND(INDIRECT(ADDRESS($L524,44))=0,INDIRECT(ADDRESS($L524,38))="UL"),INDIRECT(ADDRESS($L524,COLUMN())),0),0),IF($M524&gt;0,IF(AND(INDIRECT(ADDRESS($M524,44))=0,INDIRECT(ADDRESS($M524,38))="UL"),INDIRECT(ADDRESS($M524,COLUMN())),0),0))</f>
        <v>0</v>
      </c>
      <c r="BB524" s="212" cm="1">
        <f t="array" aca="1" ref="BB524" ca="1">SUM(IF($C524&gt;0,IF(AND(INDIRECT(ADDRESS($C524,44))=0,INDIRECT(ADDRESS($C524,38))="UL"),INDIRECT(ADDRESS($C524,COLUMN())),0),0),IF($D524&gt;0,IF(AND(INDIRECT(ADDRESS($D524,44))=0,INDIRECT(ADDRESS($D524,38))="UL"),INDIRECT(ADDRESS($D524,COLUMN())),0),0),IF($E524&gt;0,IF(AND(INDIRECT(ADDRESS($E524,44))=0,INDIRECT(ADDRESS($E524,38))="UL"),INDIRECT(ADDRESS($E524,COLUMN())),0),0),IF($F524&gt;0,IF(AND(INDIRECT(ADDRESS($F524,44))=0,INDIRECT(ADDRESS($F524,38))="UL"),INDIRECT(ADDRESS($F524,COLUMN())),0),0),IF($G524&gt;0,IF(AND(INDIRECT(ADDRESS($G524,44))=0,INDIRECT(ADDRESS($G524,38))="UL"),INDIRECT(ADDRESS($G524,COLUMN())),0),0),IF($H524&gt;0,IF(AND(INDIRECT(ADDRESS($H524,44))=0,INDIRECT(ADDRESS($H524,38))="UL"),INDIRECT(ADDRESS($H524,COLUMN())),0),0),IF($I524&gt;0,IF(AND(INDIRECT(ADDRESS($I524,44))=0,INDIRECT(ADDRESS($I524,38))="UL"),INDIRECT(ADDRESS($I524,COLUMN())),0),0),IF($J524&gt;0,IF(AND(INDIRECT(ADDRESS($J524,44))=0,INDIRECT(ADDRESS($J524,38))="UL"),INDIRECT(ADDRESS($J524,COLUMN())),0),0),IF($K524&gt;0,IF(AND(INDIRECT(ADDRESS($K524,44))=0,INDIRECT(ADDRESS($K524,38))="UL"),INDIRECT(ADDRESS($K524,COLUMN())),0),0),IF($L524&gt;0,IF(AND(INDIRECT(ADDRESS($L524,44))=0,INDIRECT(ADDRESS($L524,38))="UL"),INDIRECT(ADDRESS($L524,COLUMN())),0),0),IF($M524&gt;0,IF(AND(INDIRECT(ADDRESS($M524,44))=0,INDIRECT(ADDRESS($M524,38))="UL"),INDIRECT(ADDRESS($M524,COLUMN())),0),0))</f>
        <v>0</v>
      </c>
      <c r="BC524" s="212" cm="1">
        <f t="array" aca="1" ref="BC524" ca="1">SUM(IF($C524&gt;0,IF(AND(INDIRECT(ADDRESS($C524,44))=0,INDIRECT(ADDRESS($C524,38))="UL"),INDIRECT(ADDRESS($C524,COLUMN())),0),0),IF($D524&gt;0,IF(AND(INDIRECT(ADDRESS($D524,44))=0,INDIRECT(ADDRESS($D524,38))="UL"),INDIRECT(ADDRESS($D524,COLUMN())),0),0),IF($E524&gt;0,IF(AND(INDIRECT(ADDRESS($E524,44))=0,INDIRECT(ADDRESS($E524,38))="UL"),INDIRECT(ADDRESS($E524,COLUMN())),0),0),IF($F524&gt;0,IF(AND(INDIRECT(ADDRESS($F524,44))=0,INDIRECT(ADDRESS($F524,38))="UL"),INDIRECT(ADDRESS($F524,COLUMN())),0),0),IF($G524&gt;0,IF(AND(INDIRECT(ADDRESS($G524,44))=0,INDIRECT(ADDRESS($G524,38))="UL"),INDIRECT(ADDRESS($G524,COLUMN())),0),0),IF($H524&gt;0,IF(AND(INDIRECT(ADDRESS($H524,44))=0,INDIRECT(ADDRESS($H524,38))="UL"),INDIRECT(ADDRESS($H524,COLUMN())),0),0),IF($I524&gt;0,IF(AND(INDIRECT(ADDRESS($I524,44))=0,INDIRECT(ADDRESS($I524,38))="UL"),INDIRECT(ADDRESS($I524,COLUMN())),0),0),IF($J524&gt;0,IF(AND(INDIRECT(ADDRESS($J524,44))=0,INDIRECT(ADDRESS($J524,38))="UL"),INDIRECT(ADDRESS($J524,COLUMN())),0),0),IF($K524&gt;0,IF(AND(INDIRECT(ADDRESS($K524,44))=0,INDIRECT(ADDRESS($K524,38))="UL"),INDIRECT(ADDRESS($K524,COLUMN())),0),0),IF($L524&gt;0,IF(AND(INDIRECT(ADDRESS($L524,44))=0,INDIRECT(ADDRESS($L524,38))="UL"),INDIRECT(ADDRESS($L524,COLUMN())),0),0),IF($M524&gt;0,IF(AND(INDIRECT(ADDRESS($M524,44))=0,INDIRECT(ADDRESS($M524,38))="UL"),INDIRECT(ADDRESS($M524,COLUMN())),0),0))</f>
        <v>0</v>
      </c>
      <c r="BD524" s="212" cm="1">
        <f t="array" aca="1" ref="BD524" ca="1">SUM(IF($C524&gt;0,IF(AND(INDIRECT(ADDRESS($C524,44))=0,INDIRECT(ADDRESS($C524,38))="UL"),INDIRECT(ADDRESS($C524,COLUMN())),0),0),IF($D524&gt;0,IF(AND(INDIRECT(ADDRESS($D524,44))=0,INDIRECT(ADDRESS($D524,38))="UL"),INDIRECT(ADDRESS($D524,COLUMN())),0),0),IF($E524&gt;0,IF(AND(INDIRECT(ADDRESS($E524,44))=0,INDIRECT(ADDRESS($E524,38))="UL"),INDIRECT(ADDRESS($E524,COLUMN())),0),0),IF($F524&gt;0,IF(AND(INDIRECT(ADDRESS($F524,44))=0,INDIRECT(ADDRESS($F524,38))="UL"),INDIRECT(ADDRESS($F524,COLUMN())),0),0),IF($G524&gt;0,IF(AND(INDIRECT(ADDRESS($G524,44))=0,INDIRECT(ADDRESS($G524,38))="UL"),INDIRECT(ADDRESS($G524,COLUMN())),0),0),IF($H524&gt;0,IF(AND(INDIRECT(ADDRESS($H524,44))=0,INDIRECT(ADDRESS($H524,38))="UL"),INDIRECT(ADDRESS($H524,COLUMN())),0),0),IF($I524&gt;0,IF(AND(INDIRECT(ADDRESS($I524,44))=0,INDIRECT(ADDRESS($I524,38))="UL"),INDIRECT(ADDRESS($I524,COLUMN())),0),0),IF($J524&gt;0,IF(AND(INDIRECT(ADDRESS($J524,44))=0,INDIRECT(ADDRESS($J524,38))="UL"),INDIRECT(ADDRESS($J524,COLUMN())),0),0),IF($K524&gt;0,IF(AND(INDIRECT(ADDRESS($K524,44))=0,INDIRECT(ADDRESS($K524,38))="UL"),INDIRECT(ADDRESS($K524,COLUMN())),0),0),IF($L524&gt;0,IF(AND(INDIRECT(ADDRESS($L524,44))=0,INDIRECT(ADDRESS($L524,38))="UL"),INDIRECT(ADDRESS($L524,COLUMN())),0),0),IF($M524&gt;0,IF(AND(INDIRECT(ADDRESS($M524,44))=0,INDIRECT(ADDRESS($M524,38))="UL"),INDIRECT(ADDRESS($M524,COLUMN())),0),0))</f>
        <v>0</v>
      </c>
      <c r="BE524" s="210">
        <f t="shared" ca="1" si="375"/>
        <v>0</v>
      </c>
      <c r="BF524" s="210" cm="1">
        <f t="array" aca="1" ref="BF524" ca="1">SUM(IF($C524&gt;0,IF(INDIRECT(ADDRESS($C524,45))=1,INDIRECT(ADDRESS($C524,52))*INDIRECT(ADDRESS($C524,42))/5,0),0), IF($D524&gt;0,IF(INDIRECT(ADDRESS($D524,45))=1,INDIRECT(ADDRESS($D524,52))*INDIRECT(ADDRESS($D524,42))/5,0),0), IF($E524&gt;0,IF(INDIRECT(ADDRESS($E524,45))=1,INDIRECT(ADDRESS($E524,52))*INDIRECT(ADDRESS($E524,42))/5,0),0), IF($F524&gt;0,IF(INDIRECT(ADDRESS($F524,45))=1,INDIRECT(ADDRESS($F524,52))*INDIRECT(ADDRESS($F524,42))/5,0),0), IF($G524&gt;0,IF(INDIRECT(ADDRESS($G524,45))=1,INDIRECT(ADDRESS($G524,52))*INDIRECT(ADDRESS($G524,42))/5,0),0), IF($H524&gt;0,IF(INDIRECT(ADDRESS($H524,45))=1,INDIRECT(ADDRESS($H524,52))*INDIRECT(ADDRESS($H524,42))/5,0),0)
)*$BF$296/100</f>
        <v>0</v>
      </c>
      <c r="BG524" s="213"/>
      <c r="BH524" s="210" cm="1">
        <f t="array" aca="1" ref="BH524" ca="1">SUM(IF($C524&gt;0,IF(AND(INDIRECT(ADDRESS($C524,44))=0,INDIRECT(ADDRESS($C524,38))&lt;&gt;"UL"),INDIRECT(ADDRESS($C524,COLUMN()-12)),0),0), IF($D524&gt;0,IF(AND(INDIRECT(ADDRESS($D524,44))=0,INDIRECT(ADDRESS($D524,38))&lt;&gt;"UL"),INDIRECT(ADDRESS($D524,COLUMN()-12)),0),0), IF($E524&gt;0,IF(AND(INDIRECT(ADDRESS($E524,44))=0,INDIRECT(ADDRESS($E524,38))&lt;&gt;"UL"),INDIRECT(ADDRESS($E524,COLUMN()-12)),0),0), IF($F524&gt;0,IF(AND(INDIRECT(ADDRESS($F524,44))=0,INDIRECT(ADDRESS($F524,38))&lt;&gt;"UL"),INDIRECT(ADDRESS($F524,COLUMN()-12)),0),0), IF($G524&gt;0,IF(AND(INDIRECT(ADDRESS($G524,44))=0,INDIRECT(ADDRESS($G524,38))&lt;&gt;"UL"),INDIRECT(ADDRESS($G524,COLUMN()-12)),0),0), IF($H524&gt;0,IF(AND(INDIRECT(ADDRESS($H524,44))=0,INDIRECT(ADDRESS($H524,38))&lt;&gt;"UL"),INDIRECT(ADDRESS($H524,COLUMN()-12)),0),0), IF($I524&gt;0,IF(AND(INDIRECT(ADDRESS($I524,44))=0,INDIRECT(ADDRESS($I524,38))&lt;&gt;"UL"),INDIRECT(ADDRESS($I524,COLUMN()-12)),0),0), IF($J524&gt;0,IF(AND(INDIRECT(ADDRESS($J524,44))=0,INDIRECT(ADDRESS($J524,38))&lt;&gt;"UL"),INDIRECT(ADDRESS($J524,COLUMN()-12)),0),0), IF($K524&gt;0,IF(AND(INDIRECT(ADDRESS($K524,44))=0,INDIRECT(ADDRESS($K524,38))&lt;&gt;"UL"),INDIRECT(ADDRESS($K524,COLUMN()-12)),0),0), IF($L524&gt;0,IF(AND(INDIRECT(ADDRESS($L524,44))=0,INDIRECT(ADDRESS($L524,38))&lt;&gt;"UL"),INDIRECT(ADDRESS($L524,COLUMN()-12)),0),0), IF($M524&gt;0,IF(AND(INDIRECT(ADDRESS($M524,44))=0,INDIRECT(ADDRESS($M524,38))&lt;&gt;"UL"),INDIRECT(ADDRESS($M524,COLUMN()-12)),0),0))</f>
        <v>0</v>
      </c>
      <c r="BI524" s="210" cm="1">
        <f t="array" aca="1" ref="BI524" ca="1">SUM(IF($C524&gt;0,IF(AND(INDIRECT(ADDRESS($C524,44))=0,INDIRECT(ADDRESS($C524,38))&lt;&gt;"UL"),INDIRECT(ADDRESS($C524,COLUMN()-12)),0),0), IF($D524&gt;0,IF(AND(INDIRECT(ADDRESS($D524,44))=0,INDIRECT(ADDRESS($D524,38))&lt;&gt;"UL"),INDIRECT(ADDRESS($D524,COLUMN()-12)),0),0), IF($E524&gt;0,IF(AND(INDIRECT(ADDRESS($E524,44))=0,INDIRECT(ADDRESS($E524,38))&lt;&gt;"UL"),INDIRECT(ADDRESS($E524,COLUMN()-12)),0),0), IF($F524&gt;0,IF(AND(INDIRECT(ADDRESS($F524,44))=0,INDIRECT(ADDRESS($F524,38))&lt;&gt;"UL"),INDIRECT(ADDRESS($F524,COLUMN()-12)),0),0), IF($G524&gt;0,IF(AND(INDIRECT(ADDRESS($G524,44))=0,INDIRECT(ADDRESS($G524,38))&lt;&gt;"UL"),INDIRECT(ADDRESS($G524,COLUMN()-12)),0),0), IF($H524&gt;0,IF(AND(INDIRECT(ADDRESS($H524,44))=0,INDIRECT(ADDRESS($H524,38))&lt;&gt;"UL"),INDIRECT(ADDRESS($H524,COLUMN()-12)),0),0), IF($I524&gt;0,IF(AND(INDIRECT(ADDRESS($I524,44))=0,INDIRECT(ADDRESS($I524,38))&lt;&gt;"UL"),INDIRECT(ADDRESS($I524,COLUMN()-12)),0),0), IF($J524&gt;0,IF(AND(INDIRECT(ADDRESS($J524,44))=0,INDIRECT(ADDRESS($J524,38))&lt;&gt;"UL"),INDIRECT(ADDRESS($J524,COLUMN()-12)),0),0), IF($K524&gt;0,IF(AND(INDIRECT(ADDRESS($K524,44))=0,INDIRECT(ADDRESS($K524,38))&lt;&gt;"UL"),INDIRECT(ADDRESS($K524,COLUMN()-12)),0),0), IF($L524&gt;0,IF(AND(INDIRECT(ADDRESS($L524,44))=0,INDIRECT(ADDRESS($L524,38))&lt;&gt;"UL"),INDIRECT(ADDRESS($L524,COLUMN()-12)),0),0), IF($M524&gt;0,IF(AND(INDIRECT(ADDRESS($M524,44))=0,INDIRECT(ADDRESS($M524,38))&lt;&gt;"UL"),INDIRECT(ADDRESS($M524,COLUMN()-12)),0),0))</f>
        <v>0</v>
      </c>
      <c r="BJ524" s="210" cm="1">
        <f t="array" aca="1" ref="BJ524" ca="1">SUM(IF($C524&gt;0,IF(AND(INDIRECT(ADDRESS($C524,44))=0,INDIRECT(ADDRESS($C524,38))&lt;&gt;"UL"),INDIRECT(ADDRESS($C524,COLUMN()-12)),0),0), IF($D524&gt;0,IF(AND(INDIRECT(ADDRESS($D524,44))=0,INDIRECT(ADDRESS($D524,38))&lt;&gt;"UL"),INDIRECT(ADDRESS($D524,COLUMN()-12)),0),0), IF($E524&gt;0,IF(AND(INDIRECT(ADDRESS($E524,44))=0,INDIRECT(ADDRESS($E524,38))&lt;&gt;"UL"),INDIRECT(ADDRESS($E524,COLUMN()-12)),0),0), IF($F524&gt;0,IF(AND(INDIRECT(ADDRESS($F524,44))=0,INDIRECT(ADDRESS($F524,38))&lt;&gt;"UL"),INDIRECT(ADDRESS($F524,COLUMN()-12)),0),0), IF($G524&gt;0,IF(AND(INDIRECT(ADDRESS($G524,44))=0,INDIRECT(ADDRESS($G524,38))&lt;&gt;"UL"),INDIRECT(ADDRESS($G524,COLUMN()-12)),0),0), IF($H524&gt;0,IF(AND(INDIRECT(ADDRESS($H524,44))=0,INDIRECT(ADDRESS($H524,38))&lt;&gt;"UL"),INDIRECT(ADDRESS($H524,COLUMN()-12)),0),0), IF($I524&gt;0,IF(AND(INDIRECT(ADDRESS($I524,44))=0,INDIRECT(ADDRESS($I524,38))&lt;&gt;"UL"),INDIRECT(ADDRESS($I524,COLUMN()-12)),0),0), IF($J524&gt;0,IF(AND(INDIRECT(ADDRESS($J524,44))=0,INDIRECT(ADDRESS($J524,38))&lt;&gt;"UL"),INDIRECT(ADDRESS($J524,COLUMN()-12)),0),0), IF($K524&gt;0,IF(AND(INDIRECT(ADDRESS($K524,44))=0,INDIRECT(ADDRESS($K524,38))&lt;&gt;"UL"),INDIRECT(ADDRESS($K524,COLUMN()-12)),0),0), IF($L524&gt;0,IF(AND(INDIRECT(ADDRESS($L524,44))=0,INDIRECT(ADDRESS($L524,38))&lt;&gt;"UL"),INDIRECT(ADDRESS($L524,COLUMN()-12)),0),0), IF($M524&gt;0,IF(AND(INDIRECT(ADDRESS($M524,44))=0,INDIRECT(ADDRESS($M524,38))&lt;&gt;"UL"),INDIRECT(ADDRESS($M524,COLUMN()-12)),0),0))</f>
        <v>0</v>
      </c>
      <c r="BK524" s="210">
        <f t="shared" ca="1" si="376"/>
        <v>0</v>
      </c>
      <c r="BL524" s="212">
        <f t="shared" ca="1" si="377"/>
        <v>0</v>
      </c>
      <c r="BM524" s="210" cm="1">
        <f t="array" aca="1" ref="BM524" ca="1">SUM(IF($C524&gt;0,IF(AND(INDIRECT(ADDRESS($C524,44))=0,INDIRECT(ADDRESS($C524,38))&lt;&gt;"UL"),INDIRECT(ADDRESS($C524,COLUMN()-12)),0),0), IF($D524&gt;0,IF(AND(INDIRECT(ADDRESS($D524,44))=0,INDIRECT(ADDRESS($D524,38))&lt;&gt;"UL"),INDIRECT(ADDRESS($D524,COLUMN()-12)),0),0), IF($E524&gt;0,IF(AND(INDIRECT(ADDRESS($E524,44))=0,INDIRECT(ADDRESS($E524,38))&lt;&gt;"UL"),INDIRECT(ADDRESS($E524,COLUMN()-12)),0),0), IF($F524&gt;0,IF(AND(INDIRECT(ADDRESS($F524,44))=0,INDIRECT(ADDRESS($F524,38))&lt;&gt;"UL"),INDIRECT(ADDRESS($F524,COLUMN()-12)),0),0), IF($G524&gt;0,IF(AND(INDIRECT(ADDRESS($G524,44))=0,INDIRECT(ADDRESS($G524,38))&lt;&gt;"UL"),INDIRECT(ADDRESS($G524,COLUMN()-12)),0),0), IF($H524&gt;0,IF(AND(INDIRECT(ADDRESS($H524,44))=0,INDIRECT(ADDRESS($H524,38))&lt;&gt;"UL"),INDIRECT(ADDRESS($H524,COLUMN()-12)),0),0), IF($I524&gt;0,IF(AND(INDIRECT(ADDRESS($I524,44))=0,INDIRECT(ADDRESS($I524,38))&lt;&gt;"UL"),INDIRECT(ADDRESS($I524,COLUMN()-12)),0),0), IF($J524&gt;0,IF(AND(INDIRECT(ADDRESS($J524,44))=0,INDIRECT(ADDRESS($J524,38))&lt;&gt;"UL"),INDIRECT(ADDRESS($J524,COLUMN()-12)),0),0), IF($K524&gt;0,IF(AND(INDIRECT(ADDRESS($K524,44))=0,INDIRECT(ADDRESS($K524,38))&lt;&gt;"UL"),INDIRECT(ADDRESS($K524,COLUMN()-11)),0),0), IF($L524&gt;0,IF(AND(INDIRECT(ADDRESS($L524,44))=0,INDIRECT(ADDRESS($L524,38))&lt;&gt;"UL"),INDIRECT(ADDRESS($L524,COLUMN()-11)),0),0), IF($M524&gt;0,IF(AND(INDIRECT(ADDRESS($M524,44))=0,INDIRECT(ADDRESS($M524,38))&lt;&gt;"UL"),INDIRECT(ADDRESS($M524,COLUMN()-11)),0),0))</f>
        <v>0</v>
      </c>
      <c r="BN524" s="210" cm="1">
        <f t="array" aca="1" ref="BN524" ca="1">SUM(IF($C524&gt;0,IF(AND(INDIRECT(ADDRESS($C524,44))=0,INDIRECT(ADDRESS($C524,38))&lt;&gt;"UL"),INDIRECT(ADDRESS($C524,COLUMN()-12)),0),0), IF($D524&gt;0,IF(AND(INDIRECT(ADDRESS($D524,44))=0,INDIRECT(ADDRESS($D524,38))&lt;&gt;"UL"),INDIRECT(ADDRESS($D524,COLUMN()-12)),0),0), IF($E524&gt;0,IF(AND(INDIRECT(ADDRESS($E524,44))=0,INDIRECT(ADDRESS($E524,38))&lt;&gt;"UL"),INDIRECT(ADDRESS($E524,COLUMN()-12)),0),0), IF($F524&gt;0,IF(AND(INDIRECT(ADDRESS($F524,44))=0,INDIRECT(ADDRESS($F524,38))&lt;&gt;"UL"),INDIRECT(ADDRESS($F524,COLUMN()-12)),0),0), IF($G524&gt;0,IF(AND(INDIRECT(ADDRESS($G524,44))=0,INDIRECT(ADDRESS($G524,38))&lt;&gt;"UL"),INDIRECT(ADDRESS($G524,COLUMN()-12)),0),0), IF($H524&gt;0,IF(AND(INDIRECT(ADDRESS($H524,44))=0,INDIRECT(ADDRESS($H524,38))&lt;&gt;"UL"),INDIRECT(ADDRESS($H524,COLUMN()-12)),0),0), IF($I524&gt;0,IF(AND(INDIRECT(ADDRESS($I524,44))=0,INDIRECT(ADDRESS($I524,38))&lt;&gt;"UL"),INDIRECT(ADDRESS($I524,COLUMN()-12)),0),0), IF($J524&gt;0,IF(AND(INDIRECT(ADDRESS($J524,44))=0,INDIRECT(ADDRESS($J524,38))&lt;&gt;"UL"),INDIRECT(ADDRESS($J524,COLUMN()-12)),0),0), IF($K524&gt;0,IF(AND(INDIRECT(ADDRESS($K524,44))=0,INDIRECT(ADDRESS($K524,38))&lt;&gt;"UL"),INDIRECT(ADDRESS($K524,COLUMN()-11)),0),0), IF($L524&gt;0,IF(AND(INDIRECT(ADDRESS($L524,44))=0,INDIRECT(ADDRESS($L524,38))&lt;&gt;"UL"),INDIRECT(ADDRESS($L524,COLUMN()-11)),0),0), IF($M524&gt;0,IF(AND(INDIRECT(ADDRESS($M524,44))=0,INDIRECT(ADDRESS($M524,38))&lt;&gt;"UL"),INDIRECT(ADDRESS($M524,COLUMN()-11)),0),0))</f>
        <v>0</v>
      </c>
      <c r="BO524" s="210" cm="1">
        <f t="array" aca="1" ref="BO524" ca="1">SUM(IF($C524&gt;0,IF(AND(INDIRECT(ADDRESS($C524,44))=0,INDIRECT(ADDRESS($C524,38))&lt;&gt;"UL"),INDIRECT(ADDRESS($C524,COLUMN()-12)),0),0), IF($D524&gt;0,IF(AND(INDIRECT(ADDRESS($D524,44))=0,INDIRECT(ADDRESS($D524,38))&lt;&gt;"UL"),INDIRECT(ADDRESS($D524,COLUMN()-12)),0),0), IF($E524&gt;0,IF(AND(INDIRECT(ADDRESS($E524,44))=0,INDIRECT(ADDRESS($E524,38))&lt;&gt;"UL"),INDIRECT(ADDRESS($E524,COLUMN()-12)),0),0), IF($F524&gt;0,IF(AND(INDIRECT(ADDRESS($F524,44))=0,INDIRECT(ADDRESS($F524,38))&lt;&gt;"UL"),INDIRECT(ADDRESS($F524,COLUMN()-12)),0),0), IF($G524&gt;0,IF(AND(INDIRECT(ADDRESS($G524,44))=0,INDIRECT(ADDRESS($G524,38))&lt;&gt;"UL"),INDIRECT(ADDRESS($G524,COLUMN()-12)),0),0), IF($H524&gt;0,IF(AND(INDIRECT(ADDRESS($H524,44))=0,INDIRECT(ADDRESS($H524,38))&lt;&gt;"UL"),INDIRECT(ADDRESS($H524,COLUMN()-12)),0),0), IF($I524&gt;0,IF(AND(INDIRECT(ADDRESS($I524,44))=0,INDIRECT(ADDRESS($I524,38))&lt;&gt;"UL"),INDIRECT(ADDRESS($I524,COLUMN()-12)),0),0), IF($J524&gt;0,IF(AND(INDIRECT(ADDRESS($J524,44))=0,INDIRECT(ADDRESS($J524,38))&lt;&gt;"UL"),INDIRECT(ADDRESS($J524,COLUMN()-12)),0),0), IF($K524&gt;0,IF(AND(INDIRECT(ADDRESS($K524,44))=0,INDIRECT(ADDRESS($K524,38))&lt;&gt;"UL"),INDIRECT(ADDRESS($K524,COLUMN()-11)),0),0), IF($L524&gt;0,IF(AND(INDIRECT(ADDRESS($L524,44))=0,INDIRECT(ADDRESS($L524,38))&lt;&gt;"UL"),INDIRECT(ADDRESS($L524,COLUMN()-11)),0),0), IF($M524&gt;0,IF(AND(INDIRECT(ADDRESS($M524,44))=0,INDIRECT(ADDRESS($M524,38))&lt;&gt;"UL"),INDIRECT(ADDRESS($M524,COLUMN()-11)),0),0))</f>
        <v>0</v>
      </c>
      <c r="BP524" s="210" cm="1">
        <f t="array" aca="1" ref="BP524" ca="1">SUM(IF($C524&gt;0,IF(AND(INDIRECT(ADDRESS($C524,44))=0,INDIRECT(ADDRESS($C524,38))&lt;&gt;"UL"),INDIRECT(ADDRESS($C524,COLUMN()-12)),0),0), IF($D524&gt;0,IF(AND(INDIRECT(ADDRESS($D524,44))=0,INDIRECT(ADDRESS($D524,38))&lt;&gt;"UL"),INDIRECT(ADDRESS($D524,COLUMN()-12)),0),0), IF($E524&gt;0,IF(AND(INDIRECT(ADDRESS($E524,44))=0,INDIRECT(ADDRESS($E524,38))&lt;&gt;"UL"),INDIRECT(ADDRESS($E524,COLUMN()-12)),0),0), IF($F524&gt;0,IF(AND(INDIRECT(ADDRESS($F524,44))=0,INDIRECT(ADDRESS($F524,38))&lt;&gt;"UL"),INDIRECT(ADDRESS($F524,COLUMN()-12)),0),0), IF($G524&gt;0,IF(AND(INDIRECT(ADDRESS($G524,44))=0,INDIRECT(ADDRESS($G524,38))&lt;&gt;"UL"),INDIRECT(ADDRESS($G524,COLUMN()-12)),0),0), IF($H524&gt;0,IF(AND(INDIRECT(ADDRESS($H524,44))=0,INDIRECT(ADDRESS($H524,38))&lt;&gt;"UL"),INDIRECT(ADDRESS($H524,COLUMN()-12)),0),0), IF($I524&gt;0,IF(AND(INDIRECT(ADDRESS($I524,44))=0,INDIRECT(ADDRESS($I524,38))&lt;&gt;"UL"),INDIRECT(ADDRESS($I524,COLUMN()-12)),0),0), IF($J524&gt;0,IF(AND(INDIRECT(ADDRESS($J524,44))=0,INDIRECT(ADDRESS($J524,38))&lt;&gt;"UL"),INDIRECT(ADDRESS($J524,COLUMN()-12)),0),0), IF($K524&gt;0,IF(AND(INDIRECT(ADDRESS($K524,44))=0,INDIRECT(ADDRESS($K524,38))&lt;&gt;"UL"),INDIRECT(ADDRESS($K524,COLUMN()-11)),0),0), IF($L524&gt;0,IF(AND(INDIRECT(ADDRESS($L524,44))=0,INDIRECT(ADDRESS($L524,38))&lt;&gt;"UL"),INDIRECT(ADDRESS($L524,COLUMN()-11)),0),0), IF($M524&gt;0,IF(AND(INDIRECT(ADDRESS($M524,44))=0,INDIRECT(ADDRESS($M524,38))&lt;&gt;"UL"),INDIRECT(ADDRESS($M524,COLUMN()-11)),0),0))</f>
        <v>0</v>
      </c>
      <c r="BQ524" s="210">
        <f t="shared" ca="1" si="378"/>
        <v>0</v>
      </c>
      <c r="BR524" s="214" t="e">
        <f t="shared" ca="1" si="379"/>
        <v>#DIV/0!</v>
      </c>
      <c r="BS524" s="215"/>
      <c r="BT524" s="207">
        <f t="shared" ca="1" si="389"/>
        <v>0</v>
      </c>
      <c r="BU524" s="216" t="e">
        <f t="shared" ca="1" si="380"/>
        <v>#DIV/0!</v>
      </c>
      <c r="BV524" s="210" t="s">
        <v>34</v>
      </c>
      <c r="BW524" s="210" cm="1">
        <f t="array" aca="1" ref="BW524" ca="1">SUM(IF($C524&gt;0,IF(AND(INDIRECT(ADDRESS($C524,44))=0,INDIRECT(ADDRESS($C524,38))="UL",ISERROR(SEARCH("Rear",INDIRECT(ADDRESS($C524,33)))),ISERROR(SEARCH("Side",INDIRECT(ADDRESS($C524,33))))),INDIRECT(ADDRESS($C524,COLUMN())),0),0),IF($D524&gt;0,IF(AND(INDIRECT(ADDRESS($D524,44))=0,INDIRECT(ADDRESS($D524,38))="UL",ISERROR(SEARCH("Rear",INDIRECT(ADDRESS($D524,33)))),ISERROR(SEARCH("Side",INDIRECT(ADDRESS($D524,33))))),INDIRECT(ADDRESS($D524,COLUMN())),0),0),IF($E524&gt;0,IF(AND(INDIRECT(ADDRESS($E524,44))=0,INDIRECT(ADDRESS($E524,38))="UL",ISERROR(SEARCH("Rear",INDIRECT(ADDRESS($E524,33)))),ISERROR(SEARCH("Side",INDIRECT(ADDRESS($E524,33))))),INDIRECT(ADDRESS($E524,COLUMN())),0),0),IF($F524&gt;0,IF(AND(INDIRECT(ADDRESS($F524,44))=0,INDIRECT(ADDRESS($F524,38))="UL",ISERROR(SEARCH("Rear",INDIRECT(ADDRESS($F524,33)))),ISERROR(SEARCH("Side",INDIRECT(ADDRESS($F524,33))))),INDIRECT(ADDRESS($F524,COLUMN())),0),0),IF($G524&gt;0,IF(AND(INDIRECT(ADDRESS($G524,44))=0,INDIRECT(ADDRESS($G524,38))="UL",ISERROR(SEARCH("Rear",INDIRECT(ADDRESS($G524,33)))),ISERROR(SEARCH("Side",INDIRECT(ADDRESS($G524,33))))),INDIRECT(ADDRESS($G524,COLUMN())),0),0),IF($H524&gt;0,IF(AND(INDIRECT(ADDRESS($H524,44))=0,INDIRECT(ADDRESS($H524,38))="UL",ISERROR(SEARCH("Rear",INDIRECT(ADDRESS($H524,33)))),ISERROR(SEARCH("Side",INDIRECT(ADDRESS($H524,33))))),INDIRECT(ADDRESS($H524,COLUMN())),0),0),IF($I524&gt;0,IF(AND(INDIRECT(ADDRESS($I524,44))=0,INDIRECT(ADDRESS($I524,38))="UL",ISERROR(SEARCH("Rear",INDIRECT(ADDRESS($I524,33)))),ISERROR(SEARCH("Side",INDIRECT(ADDRESS($I524,33))))),INDIRECT(ADDRESS($I524,COLUMN())),0),0),IF($J524&gt;0,IF(AND(INDIRECT(ADDRESS($J524,44))=0,INDIRECT(ADDRESS($J524,38))="UL",ISERROR(SEARCH("Rear",INDIRECT(ADDRESS($J524,33)))),ISERROR(SEARCH("Side",INDIRECT(ADDRESS($J524,33))))),INDIRECT(ADDRESS($J524,COLUMN())),0),0),IF($K524&gt;0,IF(AND(INDIRECT(ADDRESS($K524,44))=0,INDIRECT(ADDRESS($K524,38))="UL",ISERROR(SEARCH("Rear",INDIRECT(ADDRESS($K524,33)))),ISERROR(SEARCH("Side",INDIRECT(ADDRESS($K524,33))))),INDIRECT(ADDRESS($K524,COLUMN())),0),0),IF($L524&gt;0,IF(AND(INDIRECT(ADDRESS($L524,44))=0,INDIRECT(ADDRESS($L524,38))="UL",ISERROR(SEARCH("Rear",INDIRECT(ADDRESS($L524,33)))),ISERROR(SEARCH("Side",INDIRECT(ADDRESS($L524,33))))),INDIRECT(ADDRESS($L524,COLUMN())),0),0),IF($M524&gt;0,IF(AND(INDIRECT(ADDRESS($M524,44))=0,INDIRECT(ADDRESS($M524,38))="UL",ISERROR(SEARCH("Rear",INDIRECT(ADDRESS($M524,33)))),ISERROR(SEARCH("Side",INDIRECT(ADDRESS($M524,33))))),INDIRECT(ADDRESS($M524,COLUMN())),0),0))</f>
        <v>0</v>
      </c>
      <c r="BX524" s="210">
        <f t="shared" ca="1" si="381"/>
        <v>0</v>
      </c>
      <c r="BY524" s="210" cm="1">
        <f t="array" aca="1" ref="BY524" ca="1">SUM(IF($C524&gt;0,IF(AND(INDIRECT(ADDRESS($C524,44))=0,INDIRECT(ADDRESS($C524,38))="UL"),INDIRECT(ADDRESS($C524,COLUMN())),0),0),IF($D524&gt;0,IF(AND(INDIRECT(ADDRESS($D524,44))=0,INDIRECT(ADDRESS($D524,38))="UL"),INDIRECT(ADDRESS($D524,COLUMN())),0),0),IF($E524&gt;0,IF(AND(INDIRECT(ADDRESS($E524,44))=0,INDIRECT(ADDRESS($E524,38))="UL"),INDIRECT(ADDRESS($E524,COLUMN())),0),0),IF($F524&gt;0,IF(AND(INDIRECT(ADDRESS($F524,44))=0,INDIRECT(ADDRESS($F524,38))="UL"),INDIRECT(ADDRESS($F524,COLUMN())),0),0),IF($G524&gt;0,IF(AND(INDIRECT(ADDRESS($G524,44))=0,INDIRECT(ADDRESS($G524,38))="UL"),INDIRECT(ADDRESS($G524,COLUMN())),0),0),IF($H524&gt;0,IF(AND(INDIRECT(ADDRESS($H524,44))=0,INDIRECT(ADDRESS($H524,38))="UL"),INDIRECT(ADDRESS($H524,COLUMN())),0),0),IF($I524&gt;0,IF(AND(INDIRECT(ADDRESS($I524,44))=0,INDIRECT(ADDRESS($I524,38))="UL"),INDIRECT(ADDRESS($I524,COLUMN())),0),0),IF($J524&gt;0,IF(AND(INDIRECT(ADDRESS($J524,44))=0,INDIRECT(ADDRESS($J524,38))="UL"),INDIRECT(ADDRESS($J524,COLUMN())),0),0),IF($K524&gt;0,IF(AND(INDIRECT(ADDRESS($K524,44))=0,INDIRECT(ADDRESS($K524,38))="UL"),INDIRECT(ADDRESS($K524,COLUMN())),0),0),IF($L524&gt;0,IF(AND(INDIRECT(ADDRESS($L524,44))=0,INDIRECT(ADDRESS($L524,38))="UL"),INDIRECT(ADDRESS($L524,COLUMN())),0),0),IF($M524&gt;0,IF(AND(INDIRECT(ADDRESS($M524,44))=0,INDIRECT(ADDRESS($M524,38))="UL"),INDIRECT(ADDRESS($M524,COLUMN())),0),0))</f>
        <v>0</v>
      </c>
      <c r="BZ524" s="210" cm="1">
        <f t="array" aca="1" ref="BZ524" ca="1">SUM(IF($C524&gt;0,IF(AND(INDIRECT(ADDRESS($C524,44))=0,INDIRECT(ADDRESS($C524,38))="UL"),INDIRECT(ADDRESS($C524,COLUMN())),0),0),IF($D524&gt;0,IF(AND(INDIRECT(ADDRESS($D524,44))=0,INDIRECT(ADDRESS($D524,38))="UL"),INDIRECT(ADDRESS($D524,COLUMN())),0),0),IF($E524&gt;0,IF(AND(INDIRECT(ADDRESS($E524,44))=0,INDIRECT(ADDRESS($E524,38))="UL"),INDIRECT(ADDRESS($E524,COLUMN())),0),0),IF($F524&gt;0,IF(AND(INDIRECT(ADDRESS($F524,44))=0,INDIRECT(ADDRESS($F524,38))="UL"),INDIRECT(ADDRESS($F524,COLUMN())),0),0),IF($G524&gt;0,IF(AND(INDIRECT(ADDRESS($G524,44))=0,INDIRECT(ADDRESS($G524,38))="UL"),INDIRECT(ADDRESS($G524,COLUMN())),0),0),IF($H524&gt;0,IF(AND(INDIRECT(ADDRESS($H524,44))=0,INDIRECT(ADDRESS($H524,38))="UL"),INDIRECT(ADDRESS($H524,COLUMN())),0),0),IF($I524&gt;0,IF(AND(INDIRECT(ADDRESS($I524,44))=0,INDIRECT(ADDRESS($I524,38))="UL"),INDIRECT(ADDRESS($I524,COLUMN())),0),0),IF($J524&gt;0,IF(AND(INDIRECT(ADDRESS($J524,44))=0,INDIRECT(ADDRESS($J524,38))="UL"),INDIRECT(ADDRESS($J524,COLUMN())),0),0),IF($K524&gt;0,IF(AND(INDIRECT(ADDRESS($K524,44))=0,INDIRECT(ADDRESS($K524,38))="UL"),INDIRECT(ADDRESS($K524,COLUMN())),0),0),IF($L524&gt;0,IF(AND(INDIRECT(ADDRESS($L524,44))=0,INDIRECT(ADDRESS($L524,38))="UL"),INDIRECT(ADDRESS($L524,COLUMN())),0),0),IF($M524&gt;0,IF(AND(INDIRECT(ADDRESS($M524,44))=0,INDIRECT(ADDRESS($M524,38))="UL"),INDIRECT(ADDRESS($M524,COLUMN())),0),0))</f>
        <v>0</v>
      </c>
      <c r="CA524" s="210">
        <f t="shared" ca="1" si="382"/>
        <v>0</v>
      </c>
      <c r="CB524" s="210" cm="1">
        <f t="array" aca="1" ref="CB524" ca="1">SUM(IF($C524&gt;0,IF(AND(INDIRECT(ADDRESS($C524,44))=0,INDIRECT(ADDRESS($C524,38))&lt;&gt;"UL"),INDIRECT(ADDRESS($C524,COLUMN())),0),0),IF($D524&gt;0,IF(AND(INDIRECT(ADDRESS($D524,44))=0,INDIRECT(ADDRESS($D524,38))&lt;&gt;"UL"),INDIRECT(ADDRESS($D524,COLUMN())),0),0),IF($E524&gt;0,IF(AND(INDIRECT(ADDRESS($E524,44))=0,INDIRECT(ADDRESS($E524,38))&lt;&gt;"UL"),INDIRECT(ADDRESS($E524,COLUMN())),0),0),IF($F524&gt;0,IF(AND(INDIRECT(ADDRESS($F524,44))=0,INDIRECT(ADDRESS($F524,38))&lt;&gt;"UL"),INDIRECT(ADDRESS($F524,COLUMN())),0),0),IF($G524&gt;0,IF(AND(INDIRECT(ADDRESS($G524,44))=0,INDIRECT(ADDRESS($G524,38))&lt;&gt;"UL"),INDIRECT(ADDRESS($G524,COLUMN())),0),0),IF($H524&gt;0,IF(AND(INDIRECT(ADDRESS($H524,44))=0,INDIRECT(ADDRESS($H524,38))&lt;&gt;"UL"),INDIRECT(ADDRESS($H524,COLUMN())),0),0),IF($I524&gt;0,IF(AND(INDIRECT(ADDRESS($I524,44))=0,INDIRECT(ADDRESS($I524,38))&lt;&gt;"UL"),INDIRECT(ADDRESS($I524,COLUMN())),0),0),IF($J524&gt;0,IF(AND(INDIRECT(ADDRESS($J524,44))=0,INDIRECT(ADDRESS($J524,38))&lt;&gt;"UL"),INDIRECT(ADDRESS($J524,COLUMN())),0),0),IF($K524&gt;0,IF(AND(INDIRECT(ADDRESS($K524,44))=0,INDIRECT(ADDRESS($K524,38))&lt;&gt;"UL"),INDIRECT(ADDRESS($K524,COLUMN())),0),0),IF($L524&gt;0,IF(AND(INDIRECT(ADDRESS($L524,44))=0,INDIRECT(ADDRESS($L524,38))&lt;&gt;"UL"),INDIRECT(ADDRESS($L524,COLUMN())),0),0),IF($M524&gt;0,IF(AND(INDIRECT(ADDRESS($M524,44))=0,INDIRECT(ADDRESS($M524,38))&lt;&gt;"UL"),INDIRECT(ADDRESS($M524,COLUMN())),0),0))</f>
        <v>0</v>
      </c>
      <c r="CC524" s="210">
        <f t="shared" ca="1" si="383"/>
        <v>0</v>
      </c>
      <c r="CD524" s="210" cm="1">
        <f t="array" aca="1" ref="CD524" ca="1">SUM(IF($C524&gt;0,IF(AND(INDIRECT(ADDRESS($C524,44))=0,INDIRECT(ADDRESS($C524,38))&lt;&gt;"UL"),INDIRECT(ADDRESS($C524,COLUMN())),0),0),IF($D524&gt;0,IF(AND(INDIRECT(ADDRESS($D524,44))=0,INDIRECT(ADDRESS($D524,38))&lt;&gt;"UL"),INDIRECT(ADDRESS($D524,COLUMN())),0),0),IF($E524&gt;0,IF(AND(INDIRECT(ADDRESS($E524,44))=0,INDIRECT(ADDRESS($E524,38))&lt;&gt;"UL"),INDIRECT(ADDRESS($E524,COLUMN())),0),0),IF($F524&gt;0,IF(AND(INDIRECT(ADDRESS($F524,44))=0,INDIRECT(ADDRESS($F524,38))&lt;&gt;"UL"),INDIRECT(ADDRESS($F524,COLUMN())),0),0),IF($G524&gt;0,IF(AND(INDIRECT(ADDRESS($G524,44))=0,INDIRECT(ADDRESS($G524,38))&lt;&gt;"UL"),INDIRECT(ADDRESS($G524,COLUMN())),0),0),IF($H524&gt;0,IF(AND(INDIRECT(ADDRESS($H524,44))=0,INDIRECT(ADDRESS($H524,38))&lt;&gt;"UL"),INDIRECT(ADDRESS($H524,COLUMN())),0),0),IF($I524&gt;0,IF(AND(INDIRECT(ADDRESS($I524,44))=0,INDIRECT(ADDRESS($I524,38))&lt;&gt;"UL"),INDIRECT(ADDRESS($I524,COLUMN())),0),0),IF($J524&gt;0,IF(AND(INDIRECT(ADDRESS($J524,44))=0,INDIRECT(ADDRESS($J524,38))&lt;&gt;"UL"),INDIRECT(ADDRESS($J524,COLUMN())),0),0),IF($K524&gt;0,IF(AND(INDIRECT(ADDRESS($K524,44))=0,INDIRECT(ADDRESS($K524,38))&lt;&gt;"UL"),INDIRECT(ADDRESS($K524,COLUMN())),0),0),IF($L524&gt;0,IF(AND(INDIRECT(ADDRESS($L524,44))=0,INDIRECT(ADDRESS($L524,38))&lt;&gt;"UL"),INDIRECT(ADDRESS($L524,COLUMN())),0),0),IF($M524&gt;0,IF(AND(INDIRECT(ADDRESS($M524,44))=0,INDIRECT(ADDRESS($M524,38))&lt;&gt;"UL"),INDIRECT(ADDRESS($M524,COLUMN())),0),0))</f>
        <v>0</v>
      </c>
      <c r="CE524" s="210" cm="1">
        <f t="array" aca="1" ref="CE524" ca="1">SUM(IF($C524&gt;0,IF(AND(INDIRECT(ADDRESS($C524,44))=0,INDIRECT(ADDRESS($C524,38))&lt;&gt;"UL"),INDIRECT(ADDRESS($C524,COLUMN())),0),0),IF($D524&gt;0,IF(AND(INDIRECT(ADDRESS($D524,44))=0,INDIRECT(ADDRESS($D524,38))&lt;&gt;"UL"),INDIRECT(ADDRESS($D524,COLUMN())),0),0),IF($E524&gt;0,IF(AND(INDIRECT(ADDRESS($E524,44))=0,INDIRECT(ADDRESS($E524,38))&lt;&gt;"UL"),INDIRECT(ADDRESS($E524,COLUMN())),0),0),IF($F524&gt;0,IF(AND(INDIRECT(ADDRESS($F524,44))=0,INDIRECT(ADDRESS($F524,38))&lt;&gt;"UL"),INDIRECT(ADDRESS($F524,COLUMN())),0),0),IF($G524&gt;0,IF(AND(INDIRECT(ADDRESS($G524,44))=0,INDIRECT(ADDRESS($G524,38))&lt;&gt;"UL"),INDIRECT(ADDRESS($G524,COLUMN())),0),0),IF($H524&gt;0,IF(AND(INDIRECT(ADDRESS($H524,44))=0,INDIRECT(ADDRESS($H524,38))&lt;&gt;"UL"),INDIRECT(ADDRESS($H524,COLUMN())),0),0),IF($I524&gt;0,IF(AND(INDIRECT(ADDRESS($I524,44))=0,INDIRECT(ADDRESS($I524,38))&lt;&gt;"UL"),INDIRECT(ADDRESS($I524,COLUMN())),0),0),IF($J524&gt;0,IF(AND(INDIRECT(ADDRESS($J524,44))=0,INDIRECT(ADDRESS($J524,38))&lt;&gt;"UL"),INDIRECT(ADDRESS($J524,COLUMN())),0),0),IF($K524&gt;0,IF(AND(INDIRECT(ADDRESS($K524,44))=0,INDIRECT(ADDRESS($K524,38))&lt;&gt;"UL"),INDIRECT(ADDRESS($K524,COLUMN())),0),0),IF($L524&gt;0,IF(AND(INDIRECT(ADDRESS($L524,44))=0,INDIRECT(ADDRESS($L524,38))&lt;&gt;"UL"),INDIRECT(ADDRESS($L524,COLUMN())),0),0),IF($M524&gt;0,IF(AND(INDIRECT(ADDRESS($M524,44))=0,INDIRECT(ADDRESS($M524,38))&lt;&gt;"UL"),INDIRECT(ADDRESS($M524,COLUMN())),0),0))</f>
        <v>0</v>
      </c>
      <c r="CF524" s="210">
        <f t="shared" ca="1" si="384"/>
        <v>0</v>
      </c>
      <c r="CG524" s="210">
        <f t="shared" ca="1" si="385"/>
        <v>0</v>
      </c>
      <c r="CH524" s="210" t="e">
        <f t="shared" ca="1" si="386"/>
        <v>#DIV/0!</v>
      </c>
      <c r="CI524" s="213">
        <f t="shared" si="387"/>
        <v>0</v>
      </c>
      <c r="CJ524" s="213"/>
      <c r="CK524" s="210" cm="1">
        <f t="array" aca="1" ref="CK524" ca="1">IF(AU524="S", SUM(IF($C524&gt;0,IF(INDIRECT(ADDRESS($C524,43))&lt;&gt;1,INDIRECT(ADDRESS($C524,48)),0),0), IF($D524&gt;0,IF(INDIRECT(ADDRESS($D524,43))&lt;&gt;1,INDIRECT(ADDRESS($D524,48)),0),0), IF($E524&gt;0,IF(INDIRECT(ADDRESS($E524,43))&lt;&gt;1,INDIRECT(ADDRESS($E524,48)),0),0), IF($F524&gt;0,IF(INDIRECT(ADDRESS($F524,43))&lt;&gt;1,INDIRECT(ADDRESS($F524,48)),0),0), IF($G524&gt;0,IF(INDIRECT(ADDRESS($G524,43))&lt;&gt;1,INDIRECT(ADDRESS($G524,48)),0),0), IF($H524&gt;0,IF(INDIRECT(ADDRESS($H524,43))&lt;&gt;1,INDIRECT(ADDRESS($H524,48)),0),0), IF($I524&gt;0,IF(INDIRECT(ADDRESS($I524,43))&lt;&gt;1,INDIRECT(ADDRESS($I524,48)),0),0), IF($J524&gt;0,IF(INDIRECT(ADDRESS($J524,43))&lt;&gt;1,INDIRECT(ADDRESS($J524,48)),0),0), IF($K524&gt;0,IF(INDIRECT(ADDRESS($K524,43))&lt;&gt;1,INDIRECT(ADDRESS($K524,48)),0),0), IF($L524&gt;0,IF(INDIRECT(ADDRESS($L524,43))&lt;&gt;1,INDIRECT(ADDRESS($L524,48)),0),0), IF($M524&gt;0,IF(INDIRECT(ADDRESS($M524,43))&lt;&gt;1,INDIRECT(ADDRESS($M524,48)),0),0)), IF(AU524="L",SUM(IF($C524&gt;0,IF(INDIRECT(ADDRESS($C524,43))&lt;&gt;1,INDIRECT(ADDRESS($C524,50)),0),0), IF($D524&gt;0,IF(INDIRECT(ADDRESS($D524,43))&lt;&gt;1,INDIRECT(ADDRESS($D524,50)),0),0), IF($E524&gt;0,IF(INDIRECT(ADDRESS($E524,43))&lt;&gt;1,INDIRECT(ADDRESS($E524,50)),0),0), IF($F524&gt;0,IF(INDIRECT(ADDRESS($F524,43))&lt;&gt;1,INDIRECT(ADDRESS($F524,50)),0),0), IF($G524&gt;0,IF(INDIRECT(ADDRESS($G524,43))&lt;&gt;1,INDIRECT(ADDRESS($G524,50)),0),0), IF($G524&gt;0,IF(INDIRECT(ADDRESS($G524,43))&lt;&gt;1,INDIRECT(ADDRESS($G524,50)),0),0), IF($H524&gt;0,IF(INDIRECT(ADDRESS($H524,43))&lt;&gt;1,INDIRECT(ADDRESS($H524,50)),0),0), IF($I524&gt;0,IF(INDIRECT(ADDRESS($I524,43))&lt;&gt;1,INDIRECT(ADDRESS($I524,50)),0),0), IF($J524&gt;0,IF(INDIRECT(ADDRESS($J524,43))&lt;&gt;1,INDIRECT(ADDRESS($J524,50)),0),0), IF($K524&gt;0,IF(INDIRECT(ADDRESS($K524,43))&lt;&gt;1,INDIRECT(ADDRESS($K524,50)),0),0), IF($L524&gt;0,IF(INDIRECT(ADDRESS($L524,43))&lt;&gt;1,INDIRECT(ADDRESS($L524,50)),0),0), IF($M524&gt;0,IF(INDIRECT(ADDRESS($M524,43))&lt;&gt;1,INDIRECT(ADDRESS($M524,50)),0),0)), SUM(IF($C524&gt;0,IF(INDIRECT(ADDRESS($C524,43))&lt;&gt;1,INDIRECT(ADDRESS($C524,49)),0),0), IF($D524&gt;0,IF(INDIRECT(ADDRESS($D524,43))&lt;&gt;1,INDIRECT(ADDRESS($D524,49)),0),0), IF($E524&gt;0,IF(INDIRECT(ADDRESS($E524,43))&lt;&gt;1,INDIRECT(ADDRESS($E524,49)),0),0), IF($F524&gt;0,IF(INDIRECT(ADDRESS($F524,43))&lt;&gt;1,INDIRECT(ADDRESS($F524,49)),0),0), IF($G524&gt;0,IF(INDIRECT(ADDRESS($G524,43))&lt;&gt;1,INDIRECT(ADDRESS($G524,49)),0),0), IF($G524&gt;0,IF(INDIRECT(ADDRESS($G524,43))&lt;&gt;1,INDIRECT(ADDRESS($G524,49)),0),0), IF($H524&gt;0,IF(INDIRECT(ADDRESS($H524,43))&lt;&gt;1,INDIRECT(ADDRESS($H524,49)),0),0), IF($I524&gt;0,IF(INDIRECT(ADDRESS($I524,43))&lt;&gt;1,INDIRECT(ADDRESS($I524,49)),0),0), IF($J524&gt;0,IF(INDIRECT(ADDRESS($J524,43))&lt;&gt;1,INDIRECT(ADDRESS($J524,49)),0),0), IF($K524&gt;0,IF(INDIRECT(ADDRESS($K524,43))&lt;&gt;1,INDIRECT(ADDRESS($K524,49)),0),0), IF($L524&gt;0,IF(INDIRECT(ADDRESS($L524,43))&lt;&gt;1,INDIRECT(ADDRESS($L524,49)),0),0), IF($M524&gt;0,IF(INDIRECT(ADDRESS($M524,43))&lt;&gt;1,INDIRECT(ADDRESS($M524,49)),0),0))))</f>
        <v>0</v>
      </c>
      <c r="CL524" s="210" cm="1">
        <f t="array" aca="1" ref="CL524" ca="1">1.5*SUM(IF($C524&gt;0,IF(INDIRECT(ADDRESS($C524,44))=1,INDIRECT(ADDRESS($C524,47)),0),0),IF($D524&gt;0,IF(INDIRECT(ADDRESS($D524,44))=1,INDIRECT(ADDRESS($CF483,47)),0),0),IF($E524&gt;0,IF(INDIRECT(ADDRESS($E524,44))=1,INDIRECT(ADDRESS($E524,47)),0),0),IF($F524&gt;0,IF(INDIRECT(ADDRESS($F524,44))=1,INDIRECT(ADDRESS($F524,47)),0),0),IF($G524&gt;0,IF(INDIRECT(ADDRESS($G524,44))=1,INDIRECT(ADDRESS($G524,47)),0),0),IF($G524&gt;0,IF(INDIRECT(ADDRESS($G524,44))=1,INDIRECT(ADDRESS($G524,47)),0),0),IF($H524&gt;0,IF(INDIRECT(ADDRESS($H524,44))=1,INDIRECT(ADDRESS($H524,47)),0),0),IF($I524&gt;0,IF(INDIRECT(ADDRESS($I524,44))=1,INDIRECT(ADDRESS($I524,47)),0),0),IF($J524&gt;0,IF(INDIRECT(ADDRESS($J524,44))=1,INDIRECT(ADDRESS($J524,47)),0),0),IF($K524&gt;0,IF(INDIRECT(ADDRESS($K524,44))=1,INDIRECT(ADDRESS($K524,47)),0),0),IF($L524&gt;0,IF(INDIRECT(ADDRESS($L524,44))=1,INDIRECT(ADDRESS($L524,47)),0),0),IF($M524&gt;0,IF(INDIRECT(ADDRESS($M524,44))=1,INDIRECT(ADDRESS($M524,47)),0),0))</f>
        <v>0</v>
      </c>
      <c r="CM524" s="207" t="e">
        <f t="shared" ca="1" si="388"/>
        <v>#DIV/0!</v>
      </c>
      <c r="CN524" s="215"/>
    </row>
    <row r="527" spans="1:92" ht="15.5" x14ac:dyDescent="0.25">
      <c r="A527" s="12" t="s">
        <v>659</v>
      </c>
    </row>
    <row r="529" spans="1:92" ht="13" x14ac:dyDescent="0.3">
      <c r="A529" s="68" t="s">
        <v>61</v>
      </c>
    </row>
    <row r="530" spans="1:92" x14ac:dyDescent="0.25">
      <c r="A530" s="15" t="s">
        <v>660</v>
      </c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>
        <v>43</v>
      </c>
      <c r="O530" s="13" t="s">
        <v>63</v>
      </c>
      <c r="P530" s="13">
        <v>5</v>
      </c>
      <c r="Q530" s="195">
        <v>0</v>
      </c>
      <c r="R530" s="195"/>
      <c r="S530" s="194">
        <v>2</v>
      </c>
      <c r="T530" s="258" t="s">
        <v>171</v>
      </c>
      <c r="U530" s="195">
        <v>6</v>
      </c>
      <c r="V530" s="195"/>
      <c r="W530" s="195">
        <v>3</v>
      </c>
      <c r="X530" s="196">
        <v>7</v>
      </c>
      <c r="Y530" s="196">
        <v>0</v>
      </c>
      <c r="Z530" s="194">
        <v>5</v>
      </c>
      <c r="AA530" s="15"/>
      <c r="AB530" s="3">
        <f>((U530/8)^$V$296)*((((X530-(Y530-1)/2)/8)^$X$296)*((S530/3)^$S$296))*(((8-W530)/6)^$W$296)</f>
        <v>0.86456316181249693</v>
      </c>
      <c r="AC530" s="3">
        <f>SUM(((25/N530)^$Z$296)*(AB530/$AB$34))</f>
        <v>0.72509643960033354</v>
      </c>
      <c r="AD530" s="3">
        <f>(P530/($CN$34*(1/AC530)))</f>
        <v>3.1525932156536243</v>
      </c>
      <c r="AF530" s="15"/>
      <c r="AG530" s="15"/>
      <c r="BR530" s="16"/>
      <c r="BS530" s="1"/>
      <c r="BT530" s="4"/>
      <c r="BU530" s="4"/>
      <c r="CI530" s="19">
        <f>AD530*X530</f>
        <v>22.06815250957537</v>
      </c>
      <c r="CJ530" s="19"/>
      <c r="CK530" s="19"/>
      <c r="CM530" s="83"/>
      <c r="CN530" s="13"/>
    </row>
    <row r="531" spans="1:92" x14ac:dyDescent="0.25">
      <c r="A531" s="15" t="s">
        <v>661</v>
      </c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95">
        <v>43</v>
      </c>
      <c r="O531" s="13" t="s">
        <v>70</v>
      </c>
      <c r="P531" s="13">
        <v>5</v>
      </c>
      <c r="Q531" s="195">
        <v>2</v>
      </c>
      <c r="R531" s="195"/>
      <c r="S531" s="194">
        <v>2</v>
      </c>
      <c r="T531" s="197" t="s">
        <v>171</v>
      </c>
      <c r="U531" s="195">
        <v>6</v>
      </c>
      <c r="V531" s="195"/>
      <c r="W531" s="195">
        <v>3</v>
      </c>
      <c r="X531" s="196">
        <v>7</v>
      </c>
      <c r="Y531" s="196">
        <v>0</v>
      </c>
      <c r="Z531" s="194">
        <v>5</v>
      </c>
      <c r="AA531" s="15"/>
      <c r="AB531" s="3">
        <f>((U531/8)^$V$296)*((((X531-(Y531-1)/2)/8)^$X$296)*((S531/3)^$S$296))*(((8-W531)/6)^$W$296)</f>
        <v>0.86456316181249693</v>
      </c>
      <c r="AC531" s="3">
        <f>SUM(((25/N531)^$Z$296)*(AB531/$AB$34))</f>
        <v>0.72509643960033354</v>
      </c>
      <c r="AD531" s="3">
        <f>(P531/($CN$34*(1/AC531)))</f>
        <v>3.1525932156536243</v>
      </c>
      <c r="AF531" s="15"/>
      <c r="AG531" s="15"/>
      <c r="BR531" s="16"/>
      <c r="BS531" s="1"/>
      <c r="BT531" s="4"/>
      <c r="BU531" s="4"/>
      <c r="CI531" s="19"/>
      <c r="CJ531" s="19"/>
      <c r="CK531" s="19"/>
      <c r="CM531" s="83"/>
      <c r="CN531" s="13"/>
    </row>
    <row r="534" spans="1:92" ht="13" x14ac:dyDescent="0.25">
      <c r="A534" s="17" t="s">
        <v>2</v>
      </c>
      <c r="B534" s="135"/>
      <c r="C534" s="135"/>
      <c r="D534" s="135"/>
      <c r="E534" s="135"/>
      <c r="F534" s="135"/>
      <c r="G534" s="135"/>
      <c r="H534" s="135"/>
      <c r="I534" s="135"/>
      <c r="J534" s="135"/>
      <c r="K534" s="135"/>
      <c r="L534" s="135"/>
      <c r="M534" s="135"/>
      <c r="N534" s="13"/>
      <c r="O534" s="13"/>
      <c r="P534" s="13"/>
      <c r="Q534" s="13"/>
      <c r="R534" s="13"/>
      <c r="S534" s="14"/>
      <c r="T534" s="13"/>
      <c r="U534" s="13"/>
      <c r="V534" s="13"/>
      <c r="W534" s="13"/>
      <c r="Z534" s="14"/>
      <c r="AA534" s="15"/>
      <c r="AF534" s="15"/>
      <c r="AG534" s="15"/>
      <c r="BR534" s="16"/>
      <c r="BS534" s="1"/>
      <c r="BT534" s="4"/>
      <c r="BU534" s="4"/>
      <c r="CM534" s="82"/>
      <c r="CN534" s="13"/>
    </row>
    <row r="535" spans="1:92" x14ac:dyDescent="0.25">
      <c r="A535" t="s">
        <v>662</v>
      </c>
      <c r="N535" s="13"/>
      <c r="O535" s="13"/>
      <c r="P535" s="13"/>
      <c r="Q535" s="13"/>
      <c r="R535" s="13"/>
      <c r="S535" s="14"/>
      <c r="T535" s="13"/>
      <c r="U535" s="13"/>
      <c r="V535" s="13"/>
      <c r="W535" s="13"/>
      <c r="Z535" s="14"/>
      <c r="AA535" s="15"/>
      <c r="AF535" t="s">
        <v>662</v>
      </c>
      <c r="AG535" s="13" t="s">
        <v>81</v>
      </c>
      <c r="AH535" s="13">
        <v>4</v>
      </c>
      <c r="AI535" s="13">
        <v>6</v>
      </c>
      <c r="AJ535" s="13">
        <v>0</v>
      </c>
      <c r="AK535" s="13">
        <v>4</v>
      </c>
      <c r="AL535" s="13" t="s">
        <v>82</v>
      </c>
      <c r="AM535" s="13">
        <v>5</v>
      </c>
      <c r="AN535" s="13">
        <v>0</v>
      </c>
      <c r="AO535" s="13">
        <v>3</v>
      </c>
      <c r="AP535" s="13">
        <v>1</v>
      </c>
      <c r="AQ535" s="13"/>
      <c r="AR535" s="13"/>
      <c r="AS535" s="13"/>
      <c r="AT535" s="15"/>
      <c r="AU535" s="4"/>
      <c r="AV535" s="4">
        <f t="shared" ref="AV535:AX538" si="390">SUM(1/3*AH535*(7-$AK535+7-$AM535)/6)</f>
        <v>1.1111111111111109</v>
      </c>
      <c r="AW535" s="4">
        <f t="shared" si="390"/>
        <v>1.6666666666666667</v>
      </c>
      <c r="AX535" s="4">
        <f t="shared" si="390"/>
        <v>0</v>
      </c>
      <c r="AY535" s="27">
        <f>AV535</f>
        <v>1.1111111111111109</v>
      </c>
      <c r="AZ535" s="27">
        <f>SUM(AV535:AX535)/3</f>
        <v>0.92592592592592593</v>
      </c>
      <c r="BA535" s="27">
        <f>(((AX535+AW535*$BE$296)/(1+$BE$296)*AO535/3*2+(((AX535+AW535*$BE$296+AV535*$BE$296^2)/(1+$BE$296+$BE$296^2)*AO535/3*(AP535-1+AN535)/5)*3))/5)</f>
        <v>0.44444444444444448</v>
      </c>
      <c r="BB535" s="27">
        <f>(((AX535+AV535*$BE$296)/(1+$BE$296)*AO535/3*2+(((AX535+AV535*$BE$296+AW535*$BE$296^2)/(1+$BE$296+$BE$296^2)*AO535/3*(AP535-1+AN535)/5)*3))/5)</f>
        <v>0.29629629629629622</v>
      </c>
      <c r="BC535" s="27">
        <f>(((AV535+AX535*$BE$296)/(1+$BE$296)*AO535/3*2+(((AV535+AX535*$BE$296+AW535*$BE$296^2)/(1+$BE$296+$BE$296^2)*AO535/3*(AP535-1+AN535)/5)*3))/5)</f>
        <v>0.14814814814814811</v>
      </c>
      <c r="BD535" s="27">
        <f>(((AV535+AW535*$BE$296)/(1+$BE$296)*AO535/3*2+(((AV535+AW535*$BE$296+AX535*$BE$296^2)/(1+$BE$296+$BE$296^2)*AO535/3*(AP535-1+AN535)/5)*3))/5)</f>
        <v>0.59259259259259267</v>
      </c>
      <c r="BE535" s="27"/>
      <c r="BF535" s="27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16"/>
      <c r="BS535" s="1"/>
      <c r="BT535" s="84"/>
      <c r="BU535" s="84"/>
      <c r="BV535" s="27"/>
      <c r="BW535" s="27">
        <f>(1/3*ROUNDUP((AI535/2),0)*(7-$AK535+7-$AM535)/6)</f>
        <v>0.83333333333333337</v>
      </c>
      <c r="BX535" s="27"/>
      <c r="BY535" s="27">
        <f>((BW535*AO535/3)+(((BW535+AV535*$BE$296) / (1+$BE$296)*AO535/3*(AP535-1+AN535)/5)*2))/3</f>
        <v>0.27777777777777779</v>
      </c>
      <c r="BZ535" s="27">
        <f>((AV535*AO535/3)+(((AV535+BW535*$BE$296) / (1+$BE$296)*AO535/3*(AP535-1+AN535)/5)*2))/3</f>
        <v>0.37037037037037029</v>
      </c>
      <c r="CA535" s="27"/>
      <c r="CB535" s="27"/>
      <c r="CC535" s="27"/>
      <c r="CD535" s="27"/>
      <c r="CE535" s="27"/>
      <c r="CF535" s="27"/>
      <c r="CG535" s="27"/>
      <c r="CH535" s="27"/>
      <c r="CL535" s="27"/>
      <c r="CM535" s="83"/>
      <c r="CN535" s="13"/>
    </row>
    <row r="536" spans="1:92" x14ac:dyDescent="0.25">
      <c r="A536" t="s">
        <v>663</v>
      </c>
      <c r="N536" s="13"/>
      <c r="O536" s="13"/>
      <c r="P536" s="13"/>
      <c r="Q536" s="13"/>
      <c r="R536" s="13"/>
      <c r="S536" s="14"/>
      <c r="T536" s="13"/>
      <c r="U536" s="13"/>
      <c r="V536" s="13"/>
      <c r="W536" s="13"/>
      <c r="Z536" s="14"/>
      <c r="AA536" s="15"/>
      <c r="AF536" t="s">
        <v>663</v>
      </c>
      <c r="AG536" s="13" t="s">
        <v>81</v>
      </c>
      <c r="AH536" s="13">
        <v>3</v>
      </c>
      <c r="AI536" s="13">
        <v>4</v>
      </c>
      <c r="AJ536" s="13">
        <v>3</v>
      </c>
      <c r="AK536" s="13">
        <v>3</v>
      </c>
      <c r="AL536" s="13" t="s">
        <v>82</v>
      </c>
      <c r="AM536" s="13">
        <v>4</v>
      </c>
      <c r="AN536" s="13"/>
      <c r="AO536" s="1">
        <v>3</v>
      </c>
      <c r="AP536" s="1">
        <v>1</v>
      </c>
      <c r="AQ536" s="1"/>
      <c r="AR536" s="1"/>
      <c r="AS536" s="1"/>
      <c r="AT536" s="15"/>
      <c r="AU536" s="4"/>
      <c r="AV536" s="4">
        <f t="shared" si="390"/>
        <v>1.1666666666666667</v>
      </c>
      <c r="AW536" s="4">
        <f t="shared" si="390"/>
        <v>1.5555555555555554</v>
      </c>
      <c r="AX536" s="4">
        <f t="shared" si="390"/>
        <v>1.1666666666666667</v>
      </c>
      <c r="AY536" s="27">
        <f>AV536</f>
        <v>1.1666666666666667</v>
      </c>
      <c r="AZ536" s="27">
        <f>SUM(AV536:AX536)/3</f>
        <v>1.2962962962962965</v>
      </c>
      <c r="BA536" s="27">
        <f>(((AX536+AW536*$BE$296)/(1+$BE$296)*AO536/3*2+(((AX536+AW536*$BE$296+AV536*$BE$296^2)/(1+$BE$296+$BE$296^2)*AO536/3*(AP536-1+AN536)/5)*3))/5)</f>
        <v>0.57037037037037031</v>
      </c>
      <c r="BB536" s="27">
        <f>(((AX536+AV536*$BE$296)/(1+$BE$296)*AO536/3*2+(((AX536+AV536*$BE$296+AW536*$BE$296^2)/(1+$BE$296+$BE$296^2)*AO536/3*(AP536-1+AN536)/5)*3))/5)</f>
        <v>0.46666666666666667</v>
      </c>
      <c r="BC536" s="27">
        <f>(((AV536+AX536*$BE$296)/(1+$BE$296)*AO536/3*2+(((AV536+AX536*$BE$296+AW536*$BE$296^2)/(1+$BE$296+$BE$296^2)*AO536/3*(AP536-1+AN536)/5)*3))/5)</f>
        <v>0.46666666666666667</v>
      </c>
      <c r="BD536" s="27">
        <f>(((AV536+AW536*$BE$296)/(1+$BE$296)*AO536/3*2+(((AV536+AW536*$BE$296+AX536*$BE$296^2)/(1+$BE$296+$BE$296^2)*AO536/3*(AP536-1+AN536)/5)*3))/5)</f>
        <v>0.57037037037037031</v>
      </c>
      <c r="BE536" s="27"/>
      <c r="BF536" s="27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16"/>
      <c r="BS536" s="1"/>
      <c r="BT536" s="84"/>
      <c r="BU536" s="84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L536" s="27"/>
      <c r="CM536" s="83"/>
      <c r="CN536" s="13"/>
    </row>
    <row r="537" spans="1:92" x14ac:dyDescent="0.25">
      <c r="A537" t="s">
        <v>664</v>
      </c>
      <c r="N537" s="13"/>
      <c r="O537" s="13"/>
      <c r="P537" s="13"/>
      <c r="Q537" s="13"/>
      <c r="R537" s="13"/>
      <c r="S537" s="14"/>
      <c r="T537" s="13"/>
      <c r="U537" s="13"/>
      <c r="V537" s="13"/>
      <c r="W537" s="13"/>
      <c r="Z537" s="14"/>
      <c r="AA537" s="15"/>
      <c r="AF537" t="s">
        <v>664</v>
      </c>
      <c r="AG537" s="1" t="s">
        <v>106</v>
      </c>
      <c r="AH537" s="1">
        <v>6</v>
      </c>
      <c r="AI537" s="1">
        <v>0</v>
      </c>
      <c r="AJ537" s="1">
        <v>0</v>
      </c>
      <c r="AK537" s="1">
        <v>3</v>
      </c>
      <c r="AL537" s="1">
        <v>1</v>
      </c>
      <c r="AM537" s="1">
        <v>5</v>
      </c>
      <c r="AN537" s="13"/>
      <c r="AO537" s="13">
        <v>3</v>
      </c>
      <c r="AP537" s="13">
        <v>1</v>
      </c>
      <c r="AQ537" s="13"/>
      <c r="AR537" s="13">
        <v>1</v>
      </c>
      <c r="AS537" s="13"/>
      <c r="AT537" s="15"/>
      <c r="AU537" s="4"/>
      <c r="AV537" s="4">
        <f t="shared" si="390"/>
        <v>2</v>
      </c>
      <c r="AW537" s="4">
        <f t="shared" si="390"/>
        <v>0</v>
      </c>
      <c r="AX537" s="4">
        <f t="shared" si="390"/>
        <v>0</v>
      </c>
      <c r="AY537" s="27">
        <f>AV537</f>
        <v>2</v>
      </c>
      <c r="AZ537" s="27">
        <f>SUM(AV537:AX537)/3</f>
        <v>0.66666666666666663</v>
      </c>
      <c r="BA537" s="27">
        <f>(((AX537+AW537*$BE$296)/(1+$BE$296)*AO537/3*2+(((AX537+AW537*$BE$296+AV537*$BE$296^2)/(1+$BE$296+$BE$296^2)*AO537/3*(AP537-1+AN537)/5)*3))/5)</f>
        <v>0</v>
      </c>
      <c r="BB537" s="27">
        <f>(((AX537+AV537*$BE$296)/(1+$BE$296)*AO537/3*2+(((AX537+AV537*$BE$296+AW537*$BE$296^2)/(1+$BE$296+$BE$296^2)*AO537/3*(AP537-1+AN537)/5)*3))/5)</f>
        <v>0.53333333333333333</v>
      </c>
      <c r="BC537" s="27">
        <f>(((AV537+AX537*$BE$296)/(1+$BE$296)*AO537/3*2+(((AV537+AX537*$BE$296+AW537*$BE$296^2)/(1+$BE$296+$BE$296^2)*AO537/3*(AP537-1+AN537)/5)*3))/5)</f>
        <v>0.26666666666666666</v>
      </c>
      <c r="BD537" s="27">
        <f>(((AV537+AW537*$BE$296)/(1+$BE$296)*AO537/3*2+(((AV537+AW537*$BE$296+AX537*$BE$296^2)/(1+$BE$296+$BE$296^2)*AO537/3*(AP537-1+AN537)/5)*3))/5)</f>
        <v>0.26666666666666666</v>
      </c>
      <c r="BE537" s="27"/>
      <c r="BF537" s="27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16"/>
      <c r="BS537" s="1"/>
      <c r="BT537" s="84"/>
      <c r="BU537" s="84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L537" s="27"/>
      <c r="CM537" s="83"/>
      <c r="CN537" s="13"/>
    </row>
    <row r="538" spans="1:92" x14ac:dyDescent="0.25">
      <c r="N538" s="13"/>
      <c r="O538" s="13"/>
      <c r="P538" s="13"/>
      <c r="Q538" s="13"/>
      <c r="R538" s="13"/>
      <c r="S538" s="14"/>
      <c r="T538" s="13"/>
      <c r="U538" s="13"/>
      <c r="V538" s="13"/>
      <c r="W538" s="13"/>
      <c r="Z538" s="14"/>
      <c r="AA538" s="15"/>
      <c r="AG538" s="1"/>
      <c r="AH538" s="1"/>
      <c r="AI538" s="1">
        <v>0</v>
      </c>
      <c r="AJ538" s="1">
        <v>0</v>
      </c>
      <c r="AK538" s="1"/>
      <c r="AL538" s="1"/>
      <c r="AM538" s="1"/>
      <c r="AN538" s="13"/>
      <c r="AO538" s="13"/>
      <c r="AP538" s="13"/>
      <c r="AQ538" s="13"/>
      <c r="AR538" s="13"/>
      <c r="AS538" s="13"/>
      <c r="AT538" s="15"/>
      <c r="AU538" s="4"/>
      <c r="AV538" s="4">
        <f t="shared" si="390"/>
        <v>0</v>
      </c>
      <c r="AW538" s="4">
        <f t="shared" si="390"/>
        <v>0</v>
      </c>
      <c r="AX538" s="4">
        <f t="shared" si="390"/>
        <v>0</v>
      </c>
      <c r="AY538" s="27">
        <f>AV538</f>
        <v>0</v>
      </c>
      <c r="AZ538" s="27">
        <f>SUM(AV538:AX538)/3</f>
        <v>0</v>
      </c>
      <c r="BA538" s="27">
        <f>(((AX538+AW538*$BE$296)/(1+$BE$296)*AO538/3*2+(((AX538+AW538*$BE$296+AV538*$BE$296^2)/(1+$BE$296+$BE$296^2)*AO538/3*(AP538-1+AN538)/5)*3))/5)</f>
        <v>0</v>
      </c>
      <c r="BB538" s="27">
        <f>(((AX538+AV538*$BE$296)/(1+$BE$296)*AO538/3*2+(((AX538+AV538*$BE$296+AW538*$BE$296^2)/(1+$BE$296+$BE$296^2)*AO538/3*(AP538-1+AN538)/5)*3))/5)</f>
        <v>0</v>
      </c>
      <c r="BC538" s="27">
        <f>(((AV538+AX538*$BE$296)/(1+$BE$296)*AO538/3*2+(((AV538+AX538*$BE$296+AW538*$BE$296^2)/(1+$BE$296+$BE$296^2)*AO538/3*(AP538-1+AN538)/5)*3))/5)</f>
        <v>0</v>
      </c>
      <c r="BD538" s="27">
        <f>(((AV538+AW538*$BE$296)/(1+$BE$296)*AO538/3*2+(((AV538+AW538*$BE$296+AX538*$BE$296^2)/(1+$BE$296+$BE$296^2)*AO538/3*(AP538-1+AN538)/5)*3))/5)</f>
        <v>0</v>
      </c>
      <c r="BE538" s="27"/>
      <c r="BF538" s="27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16"/>
      <c r="BS538" s="1"/>
      <c r="BT538" s="84"/>
      <c r="BU538" s="84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L538" s="27"/>
      <c r="CM538" s="83"/>
      <c r="CN538" s="13"/>
    </row>
    <row r="540" spans="1:92" ht="13" x14ac:dyDescent="0.25">
      <c r="A540" s="17" t="s">
        <v>665</v>
      </c>
      <c r="AF540" s="15"/>
      <c r="AG540" s="1"/>
      <c r="AH540" s="1"/>
      <c r="AI540" s="1"/>
      <c r="AJ540" s="1"/>
      <c r="AK540" s="1"/>
      <c r="AL540" s="1"/>
      <c r="AM540" s="1"/>
      <c r="AN540"/>
      <c r="AO540" s="13"/>
      <c r="AP540" s="13"/>
      <c r="AQ540" s="13"/>
      <c r="AR540" s="13"/>
      <c r="AS540" s="13"/>
      <c r="AT540" s="3"/>
      <c r="AU540" s="4"/>
      <c r="AV540" s="4">
        <f>SUM(1/3*AH540*(7-$AK540+7-$AM540)/6)</f>
        <v>0</v>
      </c>
      <c r="AW540" s="4">
        <f>SUM(1/3*AI540*(7-$AK540+7-$AM540)/6)</f>
        <v>0</v>
      </c>
      <c r="AX540" s="4">
        <f>SUM(1/3*AJ540*(7-$AK540+7-$AM540)/6)</f>
        <v>0</v>
      </c>
      <c r="AY540" s="27">
        <f>AV540</f>
        <v>0</v>
      </c>
      <c r="AZ540" s="27">
        <f>SUM(AV540:AX540)/3</f>
        <v>0</v>
      </c>
      <c r="BA540" s="27">
        <f>(((AX540+AW540*$BE$296)/(1+$BE$296)*AO540/3*2+(((AX540+AW540*$BE$296+AV540*$BE$296^2)/(1+$BE$296+$BE$296^2)*AO540/3*(AP540-1+AN540)/5)*3))/5)</f>
        <v>0</v>
      </c>
      <c r="BB540" s="27">
        <f>(((AX540+AV540*$BE$296)/(1+$BE$296)*AO540/3*2+(((AX540+AV540*$BE$296+AW540*$BE$296^2)/(1+$BE$296+$BE$296^2)*AO540/3*(AP540-1+AN540)/5)*3))/5)</f>
        <v>0</v>
      </c>
      <c r="BC540" s="27">
        <f>(((AV540+AX540*$BE$296)/(1+$BE$296)*AO540/3*2+(((AV540+AX540*$BE$296+AW540*$BE$296^2)/(1+$BE$296+$BE$296^2)*AO540/3*(AP540-1+AN540)/5)*3))/5)</f>
        <v>0</v>
      </c>
      <c r="BD540" s="27">
        <f>(((AV540+AW540*$BE$296)/(1+$BE$296)*AO540/3*2+(((AV540+AW540*$BE$296+AX540*$BE$296^2)/(1+$BE$296+$BE$296^2)*AO540/3*(AP540-1+AN540)/5)*3))/5)</f>
        <v>0</v>
      </c>
    </row>
    <row r="541" spans="1:92" x14ac:dyDescent="0.25">
      <c r="A541" s="219" t="s">
        <v>667</v>
      </c>
      <c r="B541" s="220">
        <v>530</v>
      </c>
      <c r="C541" s="220">
        <v>535</v>
      </c>
      <c r="D541" s="220">
        <v>536</v>
      </c>
      <c r="E541" s="220">
        <v>537</v>
      </c>
      <c r="F541" s="220"/>
      <c r="G541" s="220"/>
      <c r="H541" s="220"/>
      <c r="I541" s="220"/>
      <c r="J541" s="220"/>
      <c r="K541" s="220"/>
      <c r="L541" s="220"/>
      <c r="M541" s="220"/>
      <c r="N541" s="67">
        <f ca="1">SUM(INDIRECT(ADDRESS(B541,COLUMN())),IF(C541&gt;0,INDIRECT(ADDRESS(C541,COLUMN())),0),IF(D541&gt;0,INDIRECT(ADDRESS(D541,14)),0),IF(E541&gt;0,INDIRECT(ADDRESS(E541,COLUMN())),0),IF(F541&gt;0,INDIRECT(ADDRESS(F541,COLUMN())),0),IF(G541&gt;0,INDIRECT(ADDRESS(G541,COLUMN())),0),IF(H541&gt;0,INDIRECT(ADDRESS(H541,COLUMN())),0),IF(I541&gt;0,INDIRECT(ADDRESS(I541,COLUMN())),0),IF(J541&gt;0,INDIRECT(ADDRESS(J541,COLUMN())),0),IF(K541&gt;0,INDIRECT(ADDRESS(K541,COLUMN())),0),IF(L541&gt;0,INDIRECT(ADDRESS(L541,COLUMN())),0),IF(M541&gt;0,INDIRECT(ADDRESS(M541,COLUMN())),0))</f>
        <v>43</v>
      </c>
      <c r="O541" s="67" t="str" cm="1">
        <f t="array" aca="1" ref="O541" ca="1">INDIRECT(ADDRESS($B541,COLUMN()))</f>
        <v>Fighter</v>
      </c>
      <c r="P541" s="67" cm="1">
        <f t="array" aca="1" ref="P541" ca="1">INDIRECT(ADDRESS($B541,COLUMN()))</f>
        <v>5</v>
      </c>
      <c r="Q541" s="67" cm="1">
        <f t="array" aca="1" ref="Q541" ca="1">INDIRECT(ADDRESS($B541,COLUMN()))</f>
        <v>0</v>
      </c>
      <c r="R541" s="67" cm="1">
        <f t="array" aca="1" ref="R541" ca="1">INDIRECT(ADDRESS($B541,COLUMN()))</f>
        <v>0</v>
      </c>
      <c r="S541" s="67" cm="1">
        <f t="array" aca="1" ref="S541" ca="1">INDIRECT(ADDRESS($B541,COLUMN()))</f>
        <v>2</v>
      </c>
      <c r="T541" s="67" t="str" cm="1">
        <f t="array" aca="1" ref="T541" ca="1">INDIRECT(ADDRESS($B541,COLUMN()))</f>
        <v>1-6</v>
      </c>
      <c r="U541" s="67" cm="1">
        <f t="array" aca="1" ref="U541" ca="1">INDIRECT(ADDRESS($B541,COLUMN()))</f>
        <v>6</v>
      </c>
      <c r="V541" s="67" cm="1">
        <f t="array" aca="1" ref="V541" ca="1">INDIRECT(ADDRESS($B541,COLUMN()))</f>
        <v>0</v>
      </c>
      <c r="W541" s="67" cm="1">
        <f t="array" aca="1" ref="W541" ca="1">INDIRECT(ADDRESS($B541,COLUMN()))</f>
        <v>3</v>
      </c>
      <c r="X541" s="67" cm="1">
        <f t="array" aca="1" ref="X541" ca="1">INDIRECT(ADDRESS($B541,COLUMN()))</f>
        <v>7</v>
      </c>
      <c r="Y541" s="67" cm="1">
        <f t="array" aca="1" ref="Y541" ca="1">INDIRECT(ADDRESS($B541,COLUMN()))</f>
        <v>0</v>
      </c>
      <c r="Z541" s="67" cm="1">
        <f t="array" aca="1" ref="Z541" ca="1">INDIRECT(ADDRESS($B541,COLUMN()))</f>
        <v>5</v>
      </c>
      <c r="AA541" s="67" cm="1">
        <f t="array" aca="1" ref="AA541" ca="1">INDIRECT(ADDRESS($B541,COLUMN()))</f>
        <v>0</v>
      </c>
      <c r="AB541" s="56">
        <f ca="1">((U541/8)^$V$296)*((((X541-(Y541-1)/2)/8)^$X$296)*((S541/3)^$S$296))*(((8-W541)/6)^$W$296)</f>
        <v>0.86456316181249693</v>
      </c>
      <c r="AC541" s="56">
        <f ca="1">SUM(((25/N541)^$Z$296)*(AB541/$AB$34))</f>
        <v>0.72509643960033354</v>
      </c>
      <c r="AD541" s="56">
        <f ca="1">(P541/($CN$34*(1/AC541)))</f>
        <v>3.1525932156536243</v>
      </c>
      <c r="AF541" s="52"/>
      <c r="AG541" s="52"/>
      <c r="AH541" s="57"/>
      <c r="AI541" s="57"/>
      <c r="AJ541" s="57"/>
      <c r="AK541" s="57"/>
      <c r="AL541" s="57"/>
      <c r="AM541" s="57"/>
      <c r="AN541" s="57"/>
      <c r="AO541" s="57"/>
      <c r="AP541" s="57"/>
      <c r="AQ541" s="57"/>
      <c r="AR541" s="57"/>
      <c r="AS541" s="57"/>
      <c r="AT541" s="52"/>
      <c r="AU541" s="54" t="s">
        <v>33</v>
      </c>
      <c r="AV541" s="57" cm="1">
        <f t="array" aca="1" ref="AV541" ca="1">SUM(IF($C541&gt;0,IF(AND(INDIRECT(ADDRESS($C541,44))=0,INDIRECT(ADDRESS($C541,38))="UL",ISERROR(SEARCH("Rear",INDIRECT(ADDRESS($C541,33)))),ISERROR(SEARCH("Side",INDIRECT(ADDRESS($C541,33))))),INDIRECT(ADDRESS($C541,COLUMN())),0),0),IF($D541&gt;0,IF(AND(INDIRECT(ADDRESS($D541,44))=0,INDIRECT(ADDRESS($D541,38))="UL",ISERROR(SEARCH("Rear",INDIRECT(ADDRESS($D541,33)))),ISERROR(SEARCH("Side",INDIRECT(ADDRESS($D541,33))))),INDIRECT(ADDRESS($D541,COLUMN())),0),0),IF($E541&gt;0,IF(AND(INDIRECT(ADDRESS($E541,44))=0,INDIRECT(ADDRESS($E541,38))="UL",ISERROR(SEARCH("Rear",INDIRECT(ADDRESS($E541,33)))),ISERROR(SEARCH("Side",INDIRECT(ADDRESS($E541,33))))),INDIRECT(ADDRESS($E541,COLUMN())),0),0),IF($F541&gt;0,IF(AND(INDIRECT(ADDRESS($F541,44))=0,INDIRECT(ADDRESS($F541,38))="UL",ISERROR(SEARCH("Rear",INDIRECT(ADDRESS($F541,33)))),ISERROR(SEARCH("Side",INDIRECT(ADDRESS($F541,33))))),INDIRECT(ADDRESS($F541,COLUMN())),0),0),IF($G541&gt;0,IF(AND(INDIRECT(ADDRESS($G541,44))=0,INDIRECT(ADDRESS($G541,38))="UL",ISERROR(SEARCH("Rear",INDIRECT(ADDRESS($G541,33)))),ISERROR(SEARCH("Side",INDIRECT(ADDRESS($G541,33))))),INDIRECT(ADDRESS($G541,COLUMN())),0),0),IF($H541&gt;0,IF(AND(INDIRECT(ADDRESS($H541,44))=0,INDIRECT(ADDRESS($H541,38))="UL",ISERROR(SEARCH("Rear",INDIRECT(ADDRESS($H541,33)))),ISERROR(SEARCH("Side",INDIRECT(ADDRESS($H541,33))))),INDIRECT(ADDRESS($H541,COLUMN())),0),0),IF($I541&gt;0,IF(AND(INDIRECT(ADDRESS($I541,44))=0,INDIRECT(ADDRESS($I541,38))="UL",ISERROR(SEARCH("Rear",INDIRECT(ADDRESS($I541,33)))),ISERROR(SEARCH("Side",INDIRECT(ADDRESS($I541,33))))),INDIRECT(ADDRESS($I541,COLUMN())),0),0),IF($J541&gt;0,IF(AND(INDIRECT(ADDRESS($J541,44))=0,INDIRECT(ADDRESS($J541,38))="UL",ISERROR(SEARCH("Rear",INDIRECT(ADDRESS($J541,33)))),ISERROR(SEARCH("Side",INDIRECT(ADDRESS($J541,33))))),INDIRECT(ADDRESS($J541,COLUMN())),0),0),IF($K541&gt;0,IF(AND(INDIRECT(ADDRESS($K541,44))=0,INDIRECT(ADDRESS($K541,38))="UL",ISERROR(SEARCH("Rear",INDIRECT(ADDRESS($K541,33)))),ISERROR(SEARCH("Side",INDIRECT(ADDRESS($K541,33))))),INDIRECT(ADDRESS($K541,COLUMN())),0),0),IF($L541&gt;0,IF(AND(INDIRECT(ADDRESS($L541,44))=0,INDIRECT(ADDRESS($L541,38))="UL",ISERROR(SEARCH("Rear",INDIRECT(ADDRESS($L541,33)))),ISERROR(SEARCH("Side",INDIRECT(ADDRESS($L541,33))))),INDIRECT(ADDRESS($L541,COLUMN())),0),0),IF($M541&gt;0,IF(AND(INDIRECT(ADDRESS($M541,44))=0,INDIRECT(ADDRESS($M541,38))="UL",ISERROR(SEARCH("Rear",INDIRECT(ADDRESS($M541,33)))),ISERROR(SEARCH("Side",INDIRECT(ADDRESS($M541,33))))),INDIRECT(ADDRESS($M541,COLUMN())),0),0))</f>
        <v>2.2777777777777777</v>
      </c>
      <c r="AW541" s="57" cm="1">
        <f t="array" aca="1" ref="AW541" ca="1">SUM(IF($C541&gt;0,IF(AND(INDIRECT(ADDRESS($C541,44))=0,INDIRECT(ADDRESS($C541,38))="UL",ISERROR(SEARCH("Rear",INDIRECT(ADDRESS($C541,33)))),ISERROR(SEARCH("Side",INDIRECT(ADDRESS($C541,33))))),INDIRECT(ADDRESS($C541,COLUMN())),0),0),IF($D541&gt;0,IF(AND(INDIRECT(ADDRESS($D541,44))=0,INDIRECT(ADDRESS($D541,38))="UL",ISERROR(SEARCH("Rear",INDIRECT(ADDRESS($D541,33)))),ISERROR(SEARCH("Side",INDIRECT(ADDRESS($D541,33))))),INDIRECT(ADDRESS($D541,COLUMN())),0),0),IF($E541&gt;0,IF(AND(INDIRECT(ADDRESS($E541,44))=0,INDIRECT(ADDRESS($E541,38))="UL",ISERROR(SEARCH("Rear",INDIRECT(ADDRESS($E541,33)))),ISERROR(SEARCH("Side",INDIRECT(ADDRESS($E541,33))))),INDIRECT(ADDRESS($E541,COLUMN())),0),0),IF($F541&gt;0,IF(AND(INDIRECT(ADDRESS($F541,44))=0,INDIRECT(ADDRESS($F541,38))="UL",ISERROR(SEARCH("Rear",INDIRECT(ADDRESS($F541,33)))),ISERROR(SEARCH("Side",INDIRECT(ADDRESS($F541,33))))),INDIRECT(ADDRESS($F541,COLUMN())),0),0),IF($G541&gt;0,IF(AND(INDIRECT(ADDRESS($G541,44))=0,INDIRECT(ADDRESS($G541,38))="UL",ISERROR(SEARCH("Rear",INDIRECT(ADDRESS($G541,33)))),ISERROR(SEARCH("Side",INDIRECT(ADDRESS($G541,33))))),INDIRECT(ADDRESS($G541,COLUMN())),0),0),IF($H541&gt;0,IF(AND(INDIRECT(ADDRESS($H541,44))=0,INDIRECT(ADDRESS($H541,38))="UL",ISERROR(SEARCH("Rear",INDIRECT(ADDRESS($H541,33)))),ISERROR(SEARCH("Side",INDIRECT(ADDRESS($H541,33))))),INDIRECT(ADDRESS($H541,COLUMN())),0),0),IF($I541&gt;0,IF(AND(INDIRECT(ADDRESS($I541,44))=0,INDIRECT(ADDRESS($I541,38))="UL",ISERROR(SEARCH("Rear",INDIRECT(ADDRESS($I541,33)))),ISERROR(SEARCH("Side",INDIRECT(ADDRESS($I541,33))))),INDIRECT(ADDRESS($I541,COLUMN())),0),0),IF($J541&gt;0,IF(AND(INDIRECT(ADDRESS($J541,44))=0,INDIRECT(ADDRESS($J541,38))="UL",ISERROR(SEARCH("Rear",INDIRECT(ADDRESS($J541,33)))),ISERROR(SEARCH("Side",INDIRECT(ADDRESS($J541,33))))),INDIRECT(ADDRESS($J541,COLUMN())),0),0),IF($K541&gt;0,IF(AND(INDIRECT(ADDRESS($K541,44))=0,INDIRECT(ADDRESS($K541,38))="UL",ISERROR(SEARCH("Rear",INDIRECT(ADDRESS($K541,33)))),ISERROR(SEARCH("Side",INDIRECT(ADDRESS($K541,33))))),INDIRECT(ADDRESS($K541,COLUMN())),0),0),IF($L541&gt;0,IF(AND(INDIRECT(ADDRESS($L541,44))=0,INDIRECT(ADDRESS($L541,38))="UL",ISERROR(SEARCH("Rear",INDIRECT(ADDRESS($L541,33)))),ISERROR(SEARCH("Side",INDIRECT(ADDRESS($L541,33))))),INDIRECT(ADDRESS($L541,COLUMN())),0),0),IF($M541&gt;0,IF(AND(INDIRECT(ADDRESS($M541,44))=0,INDIRECT(ADDRESS($M541,38))="UL",ISERROR(SEARCH("Rear",INDIRECT(ADDRESS($M541,33)))),ISERROR(SEARCH("Side",INDIRECT(ADDRESS($M541,33))))),INDIRECT(ADDRESS($M541,COLUMN())),0),0))</f>
        <v>3.2222222222222223</v>
      </c>
      <c r="AX541" s="57" cm="1">
        <f t="array" aca="1" ref="AX541" ca="1">SUM(IF($C541&gt;0,IF(AND(INDIRECT(ADDRESS($C541,44))=0,INDIRECT(ADDRESS($C541,38))="UL",ISERROR(SEARCH("Rear",INDIRECT(ADDRESS($C541,33)))),ISERROR(SEARCH("Side",INDIRECT(ADDRESS($C541,33))))),INDIRECT(ADDRESS($C541,COLUMN())),0),0),IF($D541&gt;0,IF(AND(INDIRECT(ADDRESS($D541,44))=0,INDIRECT(ADDRESS($D541,38))="UL",ISERROR(SEARCH("Rear",INDIRECT(ADDRESS($D541,33)))),ISERROR(SEARCH("Side",INDIRECT(ADDRESS($D541,33))))),INDIRECT(ADDRESS($D541,COLUMN())),0),0),IF($E541&gt;0,IF(AND(INDIRECT(ADDRESS($E541,44))=0,INDIRECT(ADDRESS($E541,38))="UL",ISERROR(SEARCH("Rear",INDIRECT(ADDRESS($E541,33)))),ISERROR(SEARCH("Side",INDIRECT(ADDRESS($E541,33))))),INDIRECT(ADDRESS($E541,COLUMN())),0),0),IF($F541&gt;0,IF(AND(INDIRECT(ADDRESS($F541,44))=0,INDIRECT(ADDRESS($F541,38))="UL",ISERROR(SEARCH("Rear",INDIRECT(ADDRESS($F541,33)))),ISERROR(SEARCH("Side",INDIRECT(ADDRESS($F541,33))))),INDIRECT(ADDRESS($F541,COLUMN())),0),0),IF($G541&gt;0,IF(AND(INDIRECT(ADDRESS($G541,44))=0,INDIRECT(ADDRESS($G541,38))="UL",ISERROR(SEARCH("Rear",INDIRECT(ADDRESS($G541,33)))),ISERROR(SEARCH("Side",INDIRECT(ADDRESS($G541,33))))),INDIRECT(ADDRESS($G541,COLUMN())),0),0),IF($H541&gt;0,IF(AND(INDIRECT(ADDRESS($H541,44))=0,INDIRECT(ADDRESS($H541,38))="UL",ISERROR(SEARCH("Rear",INDIRECT(ADDRESS($H541,33)))),ISERROR(SEARCH("Side",INDIRECT(ADDRESS($H541,33))))),INDIRECT(ADDRESS($H541,COLUMN())),0),0),IF($I541&gt;0,IF(AND(INDIRECT(ADDRESS($I541,44))=0,INDIRECT(ADDRESS($I541,38))="UL",ISERROR(SEARCH("Rear",INDIRECT(ADDRESS($I541,33)))),ISERROR(SEARCH("Side",INDIRECT(ADDRESS($I541,33))))),INDIRECT(ADDRESS($I541,COLUMN())),0),0),IF($J541&gt;0,IF(AND(INDIRECT(ADDRESS($J541,44))=0,INDIRECT(ADDRESS($J541,38))="UL",ISERROR(SEARCH("Rear",INDIRECT(ADDRESS($J541,33)))),ISERROR(SEARCH("Side",INDIRECT(ADDRESS($J541,33))))),INDIRECT(ADDRESS($J541,COLUMN())),0),0),IF($K541&gt;0,IF(AND(INDIRECT(ADDRESS($K541,44))=0,INDIRECT(ADDRESS($K541,38))="UL",ISERROR(SEARCH("Rear",INDIRECT(ADDRESS($K541,33)))),ISERROR(SEARCH("Side",INDIRECT(ADDRESS($K541,33))))),INDIRECT(ADDRESS($K541,COLUMN())),0),0),IF($L541&gt;0,IF(AND(INDIRECT(ADDRESS($L541,44))=0,INDIRECT(ADDRESS($L541,38))="UL",ISERROR(SEARCH("Rear",INDIRECT(ADDRESS($L541,33)))),ISERROR(SEARCH("Side",INDIRECT(ADDRESS($L541,33))))),INDIRECT(ADDRESS($L541,COLUMN())),0),0),IF($M541&gt;0,IF(AND(INDIRECT(ADDRESS($M541,44))=0,INDIRECT(ADDRESS($M541,38))="UL",ISERROR(SEARCH("Rear",INDIRECT(ADDRESS($M541,33)))),ISERROR(SEARCH("Side",INDIRECT(ADDRESS($M541,33))))),INDIRECT(ADDRESS($M541,COLUMN())),0),0))</f>
        <v>1.1666666666666667</v>
      </c>
      <c r="AY541" s="58">
        <f ca="1">IF(AU541="S",AV541,IF(AU541="MS",AW541,IF(AU541="ML",AW541,AX541)))</f>
        <v>2.2777777777777777</v>
      </c>
      <c r="AZ541" s="58">
        <f ca="1">SUM(AV541:AX541)/3</f>
        <v>2.2222222222222223</v>
      </c>
      <c r="BA541" s="58" cm="1">
        <f t="array" aca="1" ref="BA541" ca="1">SUM(IF($C541&gt;0,IF(AND(INDIRECT(ADDRESS($C541,44))=0,INDIRECT(ADDRESS($C541,38))="UL"),INDIRECT(ADDRESS($C541,COLUMN())),0),0),IF($D541&gt;0,IF(AND(INDIRECT(ADDRESS($D541,44))=0,INDIRECT(ADDRESS($D541,38))="UL"),INDIRECT(ADDRESS($D541,COLUMN())),0),0),IF($E541&gt;0,IF(AND(INDIRECT(ADDRESS($E541,44))=0,INDIRECT(ADDRESS($E541,38))="UL"),INDIRECT(ADDRESS($E541,COLUMN())),0),0),IF($F541&gt;0,IF(AND(INDIRECT(ADDRESS($F541,44))=0,INDIRECT(ADDRESS($F541,38))="UL"),INDIRECT(ADDRESS($F541,COLUMN())),0),0),IF($G541&gt;0,IF(AND(INDIRECT(ADDRESS($G541,44))=0,INDIRECT(ADDRESS($G541,38))="UL"),INDIRECT(ADDRESS($G541,COLUMN())),0),0),IF($H541&gt;0,IF(AND(INDIRECT(ADDRESS($H541,44))=0,INDIRECT(ADDRESS($H541,38))="UL"),INDIRECT(ADDRESS($H541,COLUMN())),0),0),IF($I541&gt;0,IF(AND(INDIRECT(ADDRESS($I541,44))=0,INDIRECT(ADDRESS($I541,38))="UL"),INDIRECT(ADDRESS($I541,COLUMN())),0),0),IF($J541&gt;0,IF(AND(INDIRECT(ADDRESS($J541,44))=0,INDIRECT(ADDRESS($J541,38))="UL"),INDIRECT(ADDRESS($J541,COLUMN())),0),0),IF($K541&gt;0,IF(AND(INDIRECT(ADDRESS($K541,44))=0,INDIRECT(ADDRESS($K541,38))="UL"),INDIRECT(ADDRESS($K541,COLUMN())),0),0),IF($L541&gt;0,IF(AND(INDIRECT(ADDRESS($L541,44))=0,INDIRECT(ADDRESS($L541,38))="UL"),INDIRECT(ADDRESS($L541,COLUMN())),0),0),IF($M541&gt;0,IF(AND(INDIRECT(ADDRESS($M541,44))=0,INDIRECT(ADDRESS($M541,38))="UL"),INDIRECT(ADDRESS($M541,COLUMN())),0),0))</f>
        <v>1.0148148148148148</v>
      </c>
      <c r="BB541" s="58" cm="1">
        <f t="array" aca="1" ref="BB541" ca="1">SUM(IF($C541&gt;0,IF(AND(INDIRECT(ADDRESS($C541,44))=0,INDIRECT(ADDRESS($C541,38))="UL"),INDIRECT(ADDRESS($C541,COLUMN())),0),0),IF($D541&gt;0,IF(AND(INDIRECT(ADDRESS($D541,44))=0,INDIRECT(ADDRESS($D541,38))="UL"),INDIRECT(ADDRESS($D541,COLUMN())),0),0),IF($E541&gt;0,IF(AND(INDIRECT(ADDRESS($E541,44))=0,INDIRECT(ADDRESS($E541,38))="UL"),INDIRECT(ADDRESS($E541,COLUMN())),0),0),IF($F541&gt;0,IF(AND(INDIRECT(ADDRESS($F541,44))=0,INDIRECT(ADDRESS($F541,38))="UL"),INDIRECT(ADDRESS($F541,COLUMN())),0),0),IF($G541&gt;0,IF(AND(INDIRECT(ADDRESS($G541,44))=0,INDIRECT(ADDRESS($G541,38))="UL"),INDIRECT(ADDRESS($G541,COLUMN())),0),0),IF($H541&gt;0,IF(AND(INDIRECT(ADDRESS($H541,44))=0,INDIRECT(ADDRESS($H541,38))="UL"),INDIRECT(ADDRESS($H541,COLUMN())),0),0),IF($I541&gt;0,IF(AND(INDIRECT(ADDRESS($I541,44))=0,INDIRECT(ADDRESS($I541,38))="UL"),INDIRECT(ADDRESS($I541,COLUMN())),0),0),IF($J541&gt;0,IF(AND(INDIRECT(ADDRESS($J541,44))=0,INDIRECT(ADDRESS($J541,38))="UL"),INDIRECT(ADDRESS($J541,COLUMN())),0),0),IF($K541&gt;0,IF(AND(INDIRECT(ADDRESS($K541,44))=0,INDIRECT(ADDRESS($K541,38))="UL"),INDIRECT(ADDRESS($K541,COLUMN())),0),0),IF($L541&gt;0,IF(AND(INDIRECT(ADDRESS($L541,44))=0,INDIRECT(ADDRESS($L541,38))="UL"),INDIRECT(ADDRESS($L541,COLUMN())),0),0),IF($M541&gt;0,IF(AND(INDIRECT(ADDRESS($M541,44))=0,INDIRECT(ADDRESS($M541,38))="UL"),INDIRECT(ADDRESS($M541,COLUMN())),0),0))</f>
        <v>0.76296296296296284</v>
      </c>
      <c r="BC541" s="58" cm="1">
        <f t="array" aca="1" ref="BC541" ca="1">SUM(IF($C541&gt;0,IF(AND(INDIRECT(ADDRESS($C541,44))=0,INDIRECT(ADDRESS($C541,38))="UL"),INDIRECT(ADDRESS($C541,COLUMN())),0),0),IF($D541&gt;0,IF(AND(INDIRECT(ADDRESS($D541,44))=0,INDIRECT(ADDRESS($D541,38))="UL"),INDIRECT(ADDRESS($D541,COLUMN())),0),0),IF($E541&gt;0,IF(AND(INDIRECT(ADDRESS($E541,44))=0,INDIRECT(ADDRESS($E541,38))="UL"),INDIRECT(ADDRESS($E541,COLUMN())),0),0),IF($F541&gt;0,IF(AND(INDIRECT(ADDRESS($F541,44))=0,INDIRECT(ADDRESS($F541,38))="UL"),INDIRECT(ADDRESS($F541,COLUMN())),0),0),IF($G541&gt;0,IF(AND(INDIRECT(ADDRESS($G541,44))=0,INDIRECT(ADDRESS($G541,38))="UL"),INDIRECT(ADDRESS($G541,COLUMN())),0),0),IF($H541&gt;0,IF(AND(INDIRECT(ADDRESS($H541,44))=0,INDIRECT(ADDRESS($H541,38))="UL"),INDIRECT(ADDRESS($H541,COLUMN())),0),0),IF($I541&gt;0,IF(AND(INDIRECT(ADDRESS($I541,44))=0,INDIRECT(ADDRESS($I541,38))="UL"),INDIRECT(ADDRESS($I541,COLUMN())),0),0),IF($J541&gt;0,IF(AND(INDIRECT(ADDRESS($J541,44))=0,INDIRECT(ADDRESS($J541,38))="UL"),INDIRECT(ADDRESS($J541,COLUMN())),0),0),IF($K541&gt;0,IF(AND(INDIRECT(ADDRESS($K541,44))=0,INDIRECT(ADDRESS($K541,38))="UL"),INDIRECT(ADDRESS($K541,COLUMN())),0),0),IF($L541&gt;0,IF(AND(INDIRECT(ADDRESS($L541,44))=0,INDIRECT(ADDRESS($L541,38))="UL"),INDIRECT(ADDRESS($L541,COLUMN())),0),0),IF($M541&gt;0,IF(AND(INDIRECT(ADDRESS($M541,44))=0,INDIRECT(ADDRESS($M541,38))="UL"),INDIRECT(ADDRESS($M541,COLUMN())),0),0))</f>
        <v>0.61481481481481481</v>
      </c>
      <c r="BD541" s="58" cm="1">
        <f t="array" aca="1" ref="BD541" ca="1">SUM(IF($C541&gt;0,IF(AND(INDIRECT(ADDRESS($C541,44))=0,INDIRECT(ADDRESS($C541,38))="UL"),INDIRECT(ADDRESS($C541,COLUMN())),0),0),IF($D541&gt;0,IF(AND(INDIRECT(ADDRESS($D541,44))=0,INDIRECT(ADDRESS($D541,38))="UL"),INDIRECT(ADDRESS($D541,COLUMN())),0),0),IF($E541&gt;0,IF(AND(INDIRECT(ADDRESS($E541,44))=0,INDIRECT(ADDRESS($E541,38))="UL"),INDIRECT(ADDRESS($E541,COLUMN())),0),0),IF($F541&gt;0,IF(AND(INDIRECT(ADDRESS($F541,44))=0,INDIRECT(ADDRESS($F541,38))="UL"),INDIRECT(ADDRESS($F541,COLUMN())),0),0),IF($G541&gt;0,IF(AND(INDIRECT(ADDRESS($G541,44))=0,INDIRECT(ADDRESS($G541,38))="UL"),INDIRECT(ADDRESS($G541,COLUMN())),0),0),IF($H541&gt;0,IF(AND(INDIRECT(ADDRESS($H541,44))=0,INDIRECT(ADDRESS($H541,38))="UL"),INDIRECT(ADDRESS($H541,COLUMN())),0),0),IF($I541&gt;0,IF(AND(INDIRECT(ADDRESS($I541,44))=0,INDIRECT(ADDRESS($I541,38))="UL"),INDIRECT(ADDRESS($I541,COLUMN())),0),0),IF($J541&gt;0,IF(AND(INDIRECT(ADDRESS($J541,44))=0,INDIRECT(ADDRESS($J541,38))="UL"),INDIRECT(ADDRESS($J541,COLUMN())),0),0),IF($K541&gt;0,IF(AND(INDIRECT(ADDRESS($K541,44))=0,INDIRECT(ADDRESS($K541,38))="UL"),INDIRECT(ADDRESS($K541,COLUMN())),0),0),IF($L541&gt;0,IF(AND(INDIRECT(ADDRESS($L541,44))=0,INDIRECT(ADDRESS($L541,38))="UL"),INDIRECT(ADDRESS($L541,COLUMN())),0),0),IF($M541&gt;0,IF(AND(INDIRECT(ADDRESS($M541,44))=0,INDIRECT(ADDRESS($M541,38))="UL"),INDIRECT(ADDRESS($M541,COLUMN())),0),0))</f>
        <v>1.162962962962963</v>
      </c>
      <c r="BE541" s="57">
        <f ca="1">IF(AU541="S",BA541,IF(AU541="MS",BB541,IF(AU541="ML",BC541,BD541)))</f>
        <v>1.0148148148148148</v>
      </c>
      <c r="BF541" s="57" cm="1">
        <f t="array" aca="1" ref="BF541" ca="1">SUM(IF($C541&gt;0,IF(INDIRECT(ADDRESS($C541,45))=1,INDIRECT(ADDRESS($C541,52))*INDIRECT(ADDRESS($C541,42))/5,0),0), IF($D541&gt;0,IF(INDIRECT(ADDRESS($D541,45))=1,INDIRECT(ADDRESS($D541,52))*INDIRECT(ADDRESS($D541,42))/5,0),0), IF($E541&gt;0,IF(INDIRECT(ADDRESS($E541,45))=1,INDIRECT(ADDRESS($E541,52))*INDIRECT(ADDRESS($E541,42))/5,0),0), IF($F541&gt;0,IF(INDIRECT(ADDRESS($F541,45))=1,INDIRECT(ADDRESS($F541,52))*INDIRECT(ADDRESS($F541,42))/5,0),0), IF($G541&gt;0,IF(INDIRECT(ADDRESS($G541,45))=1,INDIRECT(ADDRESS($G541,52))*INDIRECT(ADDRESS($G541,42))/5,0),0), IF($H541&gt;0,IF(INDIRECT(ADDRESS($H541,45))=1,INDIRECT(ADDRESS($H541,52))*INDIRECT(ADDRESS($H541,42))/5,0),0)
)*$BF$296/100</f>
        <v>0</v>
      </c>
      <c r="BG541" s="19"/>
      <c r="BH541" s="57" cm="1">
        <f t="array" aca="1" ref="BH541" ca="1">SUM(IF($C541&gt;0,IF(AND(INDIRECT(ADDRESS($C541,44))=0,INDIRECT(ADDRESS($C541,38))&lt;&gt;"UL"),INDIRECT(ADDRESS($C541,COLUMN()-12)),0),0), IF($D541&gt;0,IF(AND(INDIRECT(ADDRESS($D541,44))=0,INDIRECT(ADDRESS($D541,38))&lt;&gt;"UL"),INDIRECT(ADDRESS($D541,COLUMN()-12)),0),0), IF($E541&gt;0,IF(AND(INDIRECT(ADDRESS($E541,44))=0,INDIRECT(ADDRESS($E541,38))&lt;&gt;"UL"),INDIRECT(ADDRESS($E541,COLUMN()-12)),0),0), IF($F541&gt;0,IF(AND(INDIRECT(ADDRESS($F541,44))=0,INDIRECT(ADDRESS($F541,38))&lt;&gt;"UL"),INDIRECT(ADDRESS($F541,COLUMN()-12)),0),0), IF($G541&gt;0,IF(AND(INDIRECT(ADDRESS($G541,44))=0,INDIRECT(ADDRESS($G541,38))&lt;&gt;"UL"),INDIRECT(ADDRESS($G541,COLUMN()-12)),0),0), IF($H541&gt;0,IF(AND(INDIRECT(ADDRESS($H541,44))=0,INDIRECT(ADDRESS($H541,38))&lt;&gt;"UL"),INDIRECT(ADDRESS($H541,COLUMN()-12)),0),0), IF($I541&gt;0,IF(AND(INDIRECT(ADDRESS($I541,44))=0,INDIRECT(ADDRESS($I541,38))&lt;&gt;"UL"),INDIRECT(ADDRESS($I541,COLUMN()-12)),0),0), IF($J541&gt;0,IF(AND(INDIRECT(ADDRESS($J541,44))=0,INDIRECT(ADDRESS($J541,38))&lt;&gt;"UL"),INDIRECT(ADDRESS($J541,COLUMN()-12)),0),0), IF($K541&gt;0,IF(AND(INDIRECT(ADDRESS($K541,44))=0,INDIRECT(ADDRESS($K541,38))&lt;&gt;"UL"),INDIRECT(ADDRESS($K541,COLUMN()-12)),0),0), IF($L541&gt;0,IF(AND(INDIRECT(ADDRESS($L541,44))=0,INDIRECT(ADDRESS($L541,38))&lt;&gt;"UL"),INDIRECT(ADDRESS($L541,COLUMN()-12)),0),0), IF($M541&gt;0,IF(AND(INDIRECT(ADDRESS($M541,44))=0,INDIRECT(ADDRESS($M541,38))&lt;&gt;"UL"),INDIRECT(ADDRESS($M541,COLUMN()-12)),0),0))</f>
        <v>0</v>
      </c>
      <c r="BI541" s="57" cm="1">
        <f t="array" aca="1" ref="BI541" ca="1">SUM(IF($C541&gt;0,IF(AND(INDIRECT(ADDRESS($C541,44))=0,INDIRECT(ADDRESS($C541,38))&lt;&gt;"UL"),INDIRECT(ADDRESS($C541,COLUMN()-12)),0),0), IF($D541&gt;0,IF(AND(INDIRECT(ADDRESS($D541,44))=0,INDIRECT(ADDRESS($D541,38))&lt;&gt;"UL"),INDIRECT(ADDRESS($D541,COLUMN()-12)),0),0), IF($E541&gt;0,IF(AND(INDIRECT(ADDRESS($E541,44))=0,INDIRECT(ADDRESS($E541,38))&lt;&gt;"UL"),INDIRECT(ADDRESS($E541,COLUMN()-12)),0),0), IF($F541&gt;0,IF(AND(INDIRECT(ADDRESS($F541,44))=0,INDIRECT(ADDRESS($F541,38))&lt;&gt;"UL"),INDIRECT(ADDRESS($F541,COLUMN()-12)),0),0), IF($G541&gt;0,IF(AND(INDIRECT(ADDRESS($G541,44))=0,INDIRECT(ADDRESS($G541,38))&lt;&gt;"UL"),INDIRECT(ADDRESS($G541,COLUMN()-12)),0),0), IF($H541&gt;0,IF(AND(INDIRECT(ADDRESS($H541,44))=0,INDIRECT(ADDRESS($H541,38))&lt;&gt;"UL"),INDIRECT(ADDRESS($H541,COLUMN()-12)),0),0), IF($I541&gt;0,IF(AND(INDIRECT(ADDRESS($I541,44))=0,INDIRECT(ADDRESS($I541,38))&lt;&gt;"UL"),INDIRECT(ADDRESS($I541,COLUMN()-12)),0),0), IF($J541&gt;0,IF(AND(INDIRECT(ADDRESS($J541,44))=0,INDIRECT(ADDRESS($J541,38))&lt;&gt;"UL"),INDIRECT(ADDRESS($J541,COLUMN()-12)),0),0), IF($K541&gt;0,IF(AND(INDIRECT(ADDRESS($K541,44))=0,INDIRECT(ADDRESS($K541,38))&lt;&gt;"UL"),INDIRECT(ADDRESS($K541,COLUMN()-12)),0),0), IF($L541&gt;0,IF(AND(INDIRECT(ADDRESS($L541,44))=0,INDIRECT(ADDRESS($L541,38))&lt;&gt;"UL"),INDIRECT(ADDRESS($L541,COLUMN()-12)),0),0), IF($M541&gt;0,IF(AND(INDIRECT(ADDRESS($M541,44))=0,INDIRECT(ADDRESS($M541,38))&lt;&gt;"UL"),INDIRECT(ADDRESS($M541,COLUMN()-12)),0),0))</f>
        <v>0</v>
      </c>
      <c r="BJ541" s="57" cm="1">
        <f t="array" aca="1" ref="BJ541" ca="1">SUM(IF($C541&gt;0,IF(AND(INDIRECT(ADDRESS($C541,44))=0,INDIRECT(ADDRESS($C541,38))&lt;&gt;"UL"),INDIRECT(ADDRESS($C541,COLUMN()-12)),0),0), IF($D541&gt;0,IF(AND(INDIRECT(ADDRESS($D541,44))=0,INDIRECT(ADDRESS($D541,38))&lt;&gt;"UL"),INDIRECT(ADDRESS($D541,COLUMN()-12)),0),0), IF($E541&gt;0,IF(AND(INDIRECT(ADDRESS($E541,44))=0,INDIRECT(ADDRESS($E541,38))&lt;&gt;"UL"),INDIRECT(ADDRESS($E541,COLUMN()-12)),0),0), IF($F541&gt;0,IF(AND(INDIRECT(ADDRESS($F541,44))=0,INDIRECT(ADDRESS($F541,38))&lt;&gt;"UL"),INDIRECT(ADDRESS($F541,COLUMN()-12)),0),0), IF($G541&gt;0,IF(AND(INDIRECT(ADDRESS($G541,44))=0,INDIRECT(ADDRESS($G541,38))&lt;&gt;"UL"),INDIRECT(ADDRESS($G541,COLUMN()-12)),0),0), IF($H541&gt;0,IF(AND(INDIRECT(ADDRESS($H541,44))=0,INDIRECT(ADDRESS($H541,38))&lt;&gt;"UL"),INDIRECT(ADDRESS($H541,COLUMN()-12)),0),0), IF($I541&gt;0,IF(AND(INDIRECT(ADDRESS($I541,44))=0,INDIRECT(ADDRESS($I541,38))&lt;&gt;"UL"),INDIRECT(ADDRESS($I541,COLUMN()-12)),0),0), IF($J541&gt;0,IF(AND(INDIRECT(ADDRESS($J541,44))=0,INDIRECT(ADDRESS($J541,38))&lt;&gt;"UL"),INDIRECT(ADDRESS($J541,COLUMN()-12)),0),0), IF($K541&gt;0,IF(AND(INDIRECT(ADDRESS($K541,44))=0,INDIRECT(ADDRESS($K541,38))&lt;&gt;"UL"),INDIRECT(ADDRESS($K541,COLUMN()-12)),0),0), IF($L541&gt;0,IF(AND(INDIRECT(ADDRESS($L541,44))=0,INDIRECT(ADDRESS($L541,38))&lt;&gt;"UL"),INDIRECT(ADDRESS($L541,COLUMN()-12)),0),0), IF($M541&gt;0,IF(AND(INDIRECT(ADDRESS($M541,44))=0,INDIRECT(ADDRESS($M541,38))&lt;&gt;"UL"),INDIRECT(ADDRESS($M541,COLUMN()-12)),0),0))</f>
        <v>0</v>
      </c>
      <c r="BK541" s="57">
        <f ca="1">IF(AU541="S",BH541,IF(AU541="MS",BI541,IF(AU541="ML",BI541,BJ541)))</f>
        <v>0</v>
      </c>
      <c r="BL541" s="58">
        <f ca="1">SUM(BH541:BJ541)/3</f>
        <v>0</v>
      </c>
      <c r="BM541" s="57" cm="1">
        <f t="array" aca="1" ref="BM541" ca="1">SUM(IF($C541&gt;0,IF(AND(INDIRECT(ADDRESS($C541,44))=0,INDIRECT(ADDRESS($C541,38))&lt;&gt;"UL"),INDIRECT(ADDRESS($C541,COLUMN()-12)),0),0), IF($D541&gt;0,IF(AND(INDIRECT(ADDRESS($D541,44))=0,INDIRECT(ADDRESS($D541,38))&lt;&gt;"UL"),INDIRECT(ADDRESS($D541,COLUMN()-12)),0),0), IF($E541&gt;0,IF(AND(INDIRECT(ADDRESS($E541,44))=0,INDIRECT(ADDRESS($E541,38))&lt;&gt;"UL"),INDIRECT(ADDRESS($E541,COLUMN()-12)),0),0), IF($F541&gt;0,IF(AND(INDIRECT(ADDRESS($F541,44))=0,INDIRECT(ADDRESS($F541,38))&lt;&gt;"UL"),INDIRECT(ADDRESS($F541,COLUMN()-12)),0),0), IF($G541&gt;0,IF(AND(INDIRECT(ADDRESS($G541,44))=0,INDIRECT(ADDRESS($G541,38))&lt;&gt;"UL"),INDIRECT(ADDRESS($G541,COLUMN()-12)),0),0), IF($H541&gt;0,IF(AND(INDIRECT(ADDRESS($H541,44))=0,INDIRECT(ADDRESS($H541,38))&lt;&gt;"UL"),INDIRECT(ADDRESS($H541,COLUMN()-12)),0),0), IF($I541&gt;0,IF(AND(INDIRECT(ADDRESS($I541,44))=0,INDIRECT(ADDRESS($I541,38))&lt;&gt;"UL"),INDIRECT(ADDRESS($I541,COLUMN()-12)),0),0), IF($J541&gt;0,IF(AND(INDIRECT(ADDRESS($J541,44))=0,INDIRECT(ADDRESS($J541,38))&lt;&gt;"UL"),INDIRECT(ADDRESS($J541,COLUMN()-12)),0),0), IF($K541&gt;0,IF(AND(INDIRECT(ADDRESS($K541,44))=0,INDIRECT(ADDRESS($K541,38))&lt;&gt;"UL"),INDIRECT(ADDRESS($K541,COLUMN()-11)),0),0), IF($L541&gt;0,IF(AND(INDIRECT(ADDRESS($L541,44))=0,INDIRECT(ADDRESS($L541,38))&lt;&gt;"UL"),INDIRECT(ADDRESS($L541,COLUMN()-11)),0),0), IF($M541&gt;0,IF(AND(INDIRECT(ADDRESS($M541,44))=0,INDIRECT(ADDRESS($M541,38))&lt;&gt;"UL"),INDIRECT(ADDRESS($M541,COLUMN()-11)),0),0))</f>
        <v>0</v>
      </c>
      <c r="BN541" s="57" cm="1">
        <f t="array" aca="1" ref="BN541" ca="1">SUM(IF($C541&gt;0,IF(AND(INDIRECT(ADDRESS($C541,44))=0,INDIRECT(ADDRESS($C541,38))&lt;&gt;"UL"),INDIRECT(ADDRESS($C541,COLUMN()-12)),0),0), IF($D541&gt;0,IF(AND(INDIRECT(ADDRESS($D541,44))=0,INDIRECT(ADDRESS($D541,38))&lt;&gt;"UL"),INDIRECT(ADDRESS($D541,COLUMN()-12)),0),0), IF($E541&gt;0,IF(AND(INDIRECT(ADDRESS($E541,44))=0,INDIRECT(ADDRESS($E541,38))&lt;&gt;"UL"),INDIRECT(ADDRESS($E541,COLUMN()-12)),0),0), IF($F541&gt;0,IF(AND(INDIRECT(ADDRESS($F541,44))=0,INDIRECT(ADDRESS($F541,38))&lt;&gt;"UL"),INDIRECT(ADDRESS($F541,COLUMN()-12)),0),0), IF($G541&gt;0,IF(AND(INDIRECT(ADDRESS($G541,44))=0,INDIRECT(ADDRESS($G541,38))&lt;&gt;"UL"),INDIRECT(ADDRESS($G541,COLUMN()-12)),0),0), IF($H541&gt;0,IF(AND(INDIRECT(ADDRESS($H541,44))=0,INDIRECT(ADDRESS($H541,38))&lt;&gt;"UL"),INDIRECT(ADDRESS($H541,COLUMN()-12)),0),0), IF($I541&gt;0,IF(AND(INDIRECT(ADDRESS($I541,44))=0,INDIRECT(ADDRESS($I541,38))&lt;&gt;"UL"),INDIRECT(ADDRESS($I541,COLUMN()-12)),0),0), IF($J541&gt;0,IF(AND(INDIRECT(ADDRESS($J541,44))=0,INDIRECT(ADDRESS($J541,38))&lt;&gt;"UL"),INDIRECT(ADDRESS($J541,COLUMN()-12)),0),0), IF($K541&gt;0,IF(AND(INDIRECT(ADDRESS($K541,44))=0,INDIRECT(ADDRESS($K541,38))&lt;&gt;"UL"),INDIRECT(ADDRESS($K541,COLUMN()-11)),0),0), IF($L541&gt;0,IF(AND(INDIRECT(ADDRESS($L541,44))=0,INDIRECT(ADDRESS($L541,38))&lt;&gt;"UL"),INDIRECT(ADDRESS($L541,COLUMN()-11)),0),0), IF($M541&gt;0,IF(AND(INDIRECT(ADDRESS($M541,44))=0,INDIRECT(ADDRESS($M541,38))&lt;&gt;"UL"),INDIRECT(ADDRESS($M541,COLUMN()-11)),0),0))</f>
        <v>0</v>
      </c>
      <c r="BO541" s="57" cm="1">
        <f t="array" aca="1" ref="BO541" ca="1">SUM(IF($C541&gt;0,IF(AND(INDIRECT(ADDRESS($C541,44))=0,INDIRECT(ADDRESS($C541,38))&lt;&gt;"UL"),INDIRECT(ADDRESS($C541,COLUMN()-12)),0),0), IF($D541&gt;0,IF(AND(INDIRECT(ADDRESS($D541,44))=0,INDIRECT(ADDRESS($D541,38))&lt;&gt;"UL"),INDIRECT(ADDRESS($D541,COLUMN()-12)),0),0), IF($E541&gt;0,IF(AND(INDIRECT(ADDRESS($E541,44))=0,INDIRECT(ADDRESS($E541,38))&lt;&gt;"UL"),INDIRECT(ADDRESS($E541,COLUMN()-12)),0),0), IF($F541&gt;0,IF(AND(INDIRECT(ADDRESS($F541,44))=0,INDIRECT(ADDRESS($F541,38))&lt;&gt;"UL"),INDIRECT(ADDRESS($F541,COLUMN()-12)),0),0), IF($G541&gt;0,IF(AND(INDIRECT(ADDRESS($G541,44))=0,INDIRECT(ADDRESS($G541,38))&lt;&gt;"UL"),INDIRECT(ADDRESS($G541,COLUMN()-12)),0),0), IF($H541&gt;0,IF(AND(INDIRECT(ADDRESS($H541,44))=0,INDIRECT(ADDRESS($H541,38))&lt;&gt;"UL"),INDIRECT(ADDRESS($H541,COLUMN()-12)),0),0), IF($I541&gt;0,IF(AND(INDIRECT(ADDRESS($I541,44))=0,INDIRECT(ADDRESS($I541,38))&lt;&gt;"UL"),INDIRECT(ADDRESS($I541,COLUMN()-12)),0),0), IF($J541&gt;0,IF(AND(INDIRECT(ADDRESS($J541,44))=0,INDIRECT(ADDRESS($J541,38))&lt;&gt;"UL"),INDIRECT(ADDRESS($J541,COLUMN()-12)),0),0), IF($K541&gt;0,IF(AND(INDIRECT(ADDRESS($K541,44))=0,INDIRECT(ADDRESS($K541,38))&lt;&gt;"UL"),INDIRECT(ADDRESS($K541,COLUMN()-11)),0),0), IF($L541&gt;0,IF(AND(INDIRECT(ADDRESS($L541,44))=0,INDIRECT(ADDRESS($L541,38))&lt;&gt;"UL"),INDIRECT(ADDRESS($L541,COLUMN()-11)),0),0), IF($M541&gt;0,IF(AND(INDIRECT(ADDRESS($M541,44))=0,INDIRECT(ADDRESS($M541,38))&lt;&gt;"UL"),INDIRECT(ADDRESS($M541,COLUMN()-11)),0),0))</f>
        <v>0</v>
      </c>
      <c r="BP541" s="57" cm="1">
        <f t="array" aca="1" ref="BP541" ca="1">SUM(IF($C541&gt;0,IF(AND(INDIRECT(ADDRESS($C541,44))=0,INDIRECT(ADDRESS($C541,38))&lt;&gt;"UL"),INDIRECT(ADDRESS($C541,COLUMN()-12)),0),0), IF($D541&gt;0,IF(AND(INDIRECT(ADDRESS($D541,44))=0,INDIRECT(ADDRESS($D541,38))&lt;&gt;"UL"),INDIRECT(ADDRESS($D541,COLUMN()-12)),0),0), IF($E541&gt;0,IF(AND(INDIRECT(ADDRESS($E541,44))=0,INDIRECT(ADDRESS($E541,38))&lt;&gt;"UL"),INDIRECT(ADDRESS($E541,COLUMN()-12)),0),0), IF($F541&gt;0,IF(AND(INDIRECT(ADDRESS($F541,44))=0,INDIRECT(ADDRESS($F541,38))&lt;&gt;"UL"),INDIRECT(ADDRESS($F541,COLUMN()-12)),0),0), IF($G541&gt;0,IF(AND(INDIRECT(ADDRESS($G541,44))=0,INDIRECT(ADDRESS($G541,38))&lt;&gt;"UL"),INDIRECT(ADDRESS($G541,COLUMN()-12)),0),0), IF($H541&gt;0,IF(AND(INDIRECT(ADDRESS($H541,44))=0,INDIRECT(ADDRESS($H541,38))&lt;&gt;"UL"),INDIRECT(ADDRESS($H541,COLUMN()-12)),0),0), IF($I541&gt;0,IF(AND(INDIRECT(ADDRESS($I541,44))=0,INDIRECT(ADDRESS($I541,38))&lt;&gt;"UL"),INDIRECT(ADDRESS($I541,COLUMN()-12)),0),0), IF($J541&gt;0,IF(AND(INDIRECT(ADDRESS($J541,44))=0,INDIRECT(ADDRESS($J541,38))&lt;&gt;"UL"),INDIRECT(ADDRESS($J541,COLUMN()-12)),0),0), IF($K541&gt;0,IF(AND(INDIRECT(ADDRESS($K541,44))=0,INDIRECT(ADDRESS($K541,38))&lt;&gt;"UL"),INDIRECT(ADDRESS($K541,COLUMN()-11)),0),0), IF($L541&gt;0,IF(AND(INDIRECT(ADDRESS($L541,44))=0,INDIRECT(ADDRESS($L541,38))&lt;&gt;"UL"),INDIRECT(ADDRESS($L541,COLUMN()-11)),0),0), IF($M541&gt;0,IF(AND(INDIRECT(ADDRESS($M541,44))=0,INDIRECT(ADDRESS($M541,38))&lt;&gt;"UL"),INDIRECT(ADDRESS($M541,COLUMN()-11)),0),0))</f>
        <v>0</v>
      </c>
      <c r="BQ541" s="57">
        <f ca="1">IF(AU541="S",BM541,IF(AU541="MS",BN541,IF(AU541="ML",BO541,BP541)))</f>
        <v>0</v>
      </c>
      <c r="BR541" s="161">
        <f ca="1">(((AZ541+BB541+BL541+BQ541)/(AY541+BB541+BK541+BQ541)*AB541^$BR$296)^$BQ$296)*100</f>
        <v>96.975647697083005</v>
      </c>
      <c r="BS541" s="59"/>
      <c r="BT541" s="56">
        <f ca="1">IF(AD541&lt;BG541,((((AY541+BK541)*AB541)+((BE541+BQ541)*(1-AB541))+BF541)*AD541),((((AY541*AB541)+(BE541*(1-AB541))+BF541)*AD541)+(((BK541*AB541)+(BQ541*(1-AB541)))*BG541)))</f>
        <v>6.6416503070930712</v>
      </c>
      <c r="BU541" s="63">
        <f ca="1">BT541/N541</f>
        <v>0.15445698388588538</v>
      </c>
      <c r="BV541" s="57" t="s">
        <v>34</v>
      </c>
      <c r="BW541" s="57" cm="1">
        <f t="array" aca="1" ref="BW541" ca="1">SUM(IF($C541&gt;0,IF(AND(INDIRECT(ADDRESS($C541,44))=0,INDIRECT(ADDRESS($C541,38))="UL",ISERROR(SEARCH("Rear",INDIRECT(ADDRESS($C541,33)))),ISERROR(SEARCH("Side",INDIRECT(ADDRESS($C541,33))))),INDIRECT(ADDRESS($C541,COLUMN())),0),0),IF($D541&gt;0,IF(AND(INDIRECT(ADDRESS($D541,44))=0,INDIRECT(ADDRESS($D541,38))="UL",ISERROR(SEARCH("Rear",INDIRECT(ADDRESS($D541,33)))),ISERROR(SEARCH("Side",INDIRECT(ADDRESS($D541,33))))),INDIRECT(ADDRESS($D541,COLUMN())),0),0),IF($E541&gt;0,IF(AND(INDIRECT(ADDRESS($E541,44))=0,INDIRECT(ADDRESS($E541,38))="UL",ISERROR(SEARCH("Rear",INDIRECT(ADDRESS($E541,33)))),ISERROR(SEARCH("Side",INDIRECT(ADDRESS($E541,33))))),INDIRECT(ADDRESS($E541,COLUMN())),0),0),IF($F541&gt;0,IF(AND(INDIRECT(ADDRESS($F541,44))=0,INDIRECT(ADDRESS($F541,38))="UL",ISERROR(SEARCH("Rear",INDIRECT(ADDRESS($F541,33)))),ISERROR(SEARCH("Side",INDIRECT(ADDRESS($F541,33))))),INDIRECT(ADDRESS($F541,COLUMN())),0),0),IF($G541&gt;0,IF(AND(INDIRECT(ADDRESS($G541,44))=0,INDIRECT(ADDRESS($G541,38))="UL",ISERROR(SEARCH("Rear",INDIRECT(ADDRESS($G541,33)))),ISERROR(SEARCH("Side",INDIRECT(ADDRESS($G541,33))))),INDIRECT(ADDRESS($G541,COLUMN())),0),0),IF($H541&gt;0,IF(AND(INDIRECT(ADDRESS($H541,44))=0,INDIRECT(ADDRESS($H541,38))="UL",ISERROR(SEARCH("Rear",INDIRECT(ADDRESS($H541,33)))),ISERROR(SEARCH("Side",INDIRECT(ADDRESS($H541,33))))),INDIRECT(ADDRESS($H541,COLUMN())),0),0),IF($I541&gt;0,IF(AND(INDIRECT(ADDRESS($I541,44))=0,INDIRECT(ADDRESS($I541,38))="UL",ISERROR(SEARCH("Rear",INDIRECT(ADDRESS($I541,33)))),ISERROR(SEARCH("Side",INDIRECT(ADDRESS($I541,33))))),INDIRECT(ADDRESS($I541,COLUMN())),0),0),IF($J541&gt;0,IF(AND(INDIRECT(ADDRESS($J541,44))=0,INDIRECT(ADDRESS($J541,38))="UL",ISERROR(SEARCH("Rear",INDIRECT(ADDRESS($J541,33)))),ISERROR(SEARCH("Side",INDIRECT(ADDRESS($J541,33))))),INDIRECT(ADDRESS($J541,COLUMN())),0),0),IF($K541&gt;0,IF(AND(INDIRECT(ADDRESS($K541,44))=0,INDIRECT(ADDRESS($K541,38))="UL",ISERROR(SEARCH("Rear",INDIRECT(ADDRESS($K541,33)))),ISERROR(SEARCH("Side",INDIRECT(ADDRESS($K541,33))))),INDIRECT(ADDRESS($K541,COLUMN())),0),0),IF($L541&gt;0,IF(AND(INDIRECT(ADDRESS($L541,44))=0,INDIRECT(ADDRESS($L541,38))="UL",ISERROR(SEARCH("Rear",INDIRECT(ADDRESS($L541,33)))),ISERROR(SEARCH("Side",INDIRECT(ADDRESS($L541,33))))),INDIRECT(ADDRESS($L541,COLUMN())),0),0),IF($M541&gt;0,IF(AND(INDIRECT(ADDRESS($M541,44))=0,INDIRECT(ADDRESS($M541,38))="UL",ISERROR(SEARCH("Rear",INDIRECT(ADDRESS($M541,33)))),ISERROR(SEARCH("Side",INDIRECT(ADDRESS($M541,33))))),INDIRECT(ADDRESS($M541,COLUMN())),0),0))</f>
        <v>0.83333333333333337</v>
      </c>
      <c r="BX541" s="57">
        <f ca="1">IF(BV541="S",AV541,BW541)</f>
        <v>0.83333333333333337</v>
      </c>
      <c r="BY541" s="57" cm="1">
        <f t="array" aca="1" ref="BY541" ca="1">SUM(IF($C541&gt;0,IF(AND(INDIRECT(ADDRESS($C541,44))=0,INDIRECT(ADDRESS($C541,38))="UL"),INDIRECT(ADDRESS($C541,COLUMN())),0),0),IF($D541&gt;0,IF(AND(INDIRECT(ADDRESS($D541,44))=0,INDIRECT(ADDRESS($D541,38))="UL"),INDIRECT(ADDRESS($D541,COLUMN())),0),0),IF($E541&gt;0,IF(AND(INDIRECT(ADDRESS($E541,44))=0,INDIRECT(ADDRESS($E541,38))="UL"),INDIRECT(ADDRESS($E541,COLUMN())),0),0),IF($F541&gt;0,IF(AND(INDIRECT(ADDRESS($F541,44))=0,INDIRECT(ADDRESS($F541,38))="UL"),INDIRECT(ADDRESS($F541,COLUMN())),0),0),IF($G541&gt;0,IF(AND(INDIRECT(ADDRESS($G541,44))=0,INDIRECT(ADDRESS($G541,38))="UL"),INDIRECT(ADDRESS($G541,COLUMN())),0),0),IF($H541&gt;0,IF(AND(INDIRECT(ADDRESS($H541,44))=0,INDIRECT(ADDRESS($H541,38))="UL"),INDIRECT(ADDRESS($H541,COLUMN())),0),0),IF($I541&gt;0,IF(AND(INDIRECT(ADDRESS($I541,44))=0,INDIRECT(ADDRESS($I541,38))="UL"),INDIRECT(ADDRESS($I541,COLUMN())),0),0),IF($J541&gt;0,IF(AND(INDIRECT(ADDRESS($J541,44))=0,INDIRECT(ADDRESS($J541,38))="UL"),INDIRECT(ADDRESS($J541,COLUMN())),0),0),IF($K541&gt;0,IF(AND(INDIRECT(ADDRESS($K541,44))=0,INDIRECT(ADDRESS($K541,38))="UL"),INDIRECT(ADDRESS($K541,COLUMN())),0),0),IF($L541&gt;0,IF(AND(INDIRECT(ADDRESS($L541,44))=0,INDIRECT(ADDRESS($L541,38))="UL"),INDIRECT(ADDRESS($L541,COLUMN())),0),0),IF($M541&gt;0,IF(AND(INDIRECT(ADDRESS($M541,44))=0,INDIRECT(ADDRESS($M541,38))="UL"),INDIRECT(ADDRESS($M541,COLUMN())),0),0))</f>
        <v>0.27777777777777779</v>
      </c>
      <c r="BZ541" s="57" cm="1">
        <f t="array" aca="1" ref="BZ541" ca="1">SUM(IF($C541&gt;0,IF(AND(INDIRECT(ADDRESS($C541,44))=0,INDIRECT(ADDRESS($C541,38))="UL"),INDIRECT(ADDRESS($C541,COLUMN())),0),0),IF($D541&gt;0,IF(AND(INDIRECT(ADDRESS($D541,44))=0,INDIRECT(ADDRESS($D541,38))="UL"),INDIRECT(ADDRESS($D541,COLUMN())),0),0),IF($E541&gt;0,IF(AND(INDIRECT(ADDRESS($E541,44))=0,INDIRECT(ADDRESS($E541,38))="UL"),INDIRECT(ADDRESS($E541,COLUMN())),0),0),IF($F541&gt;0,IF(AND(INDIRECT(ADDRESS($F541,44))=0,INDIRECT(ADDRESS($F541,38))="UL"),INDIRECT(ADDRESS($F541,COLUMN())),0),0),IF($G541&gt;0,IF(AND(INDIRECT(ADDRESS($G541,44))=0,INDIRECT(ADDRESS($G541,38))="UL"),INDIRECT(ADDRESS($G541,COLUMN())),0),0),IF($H541&gt;0,IF(AND(INDIRECT(ADDRESS($H541,44))=0,INDIRECT(ADDRESS($H541,38))="UL"),INDIRECT(ADDRESS($H541,COLUMN())),0),0),IF($I541&gt;0,IF(AND(INDIRECT(ADDRESS($I541,44))=0,INDIRECT(ADDRESS($I541,38))="UL"),INDIRECT(ADDRESS($I541,COLUMN())),0),0),IF($J541&gt;0,IF(AND(INDIRECT(ADDRESS($J541,44))=0,INDIRECT(ADDRESS($J541,38))="UL"),INDIRECT(ADDRESS($J541,COLUMN())),0),0),IF($K541&gt;0,IF(AND(INDIRECT(ADDRESS($K541,44))=0,INDIRECT(ADDRESS($K541,38))="UL"),INDIRECT(ADDRESS($K541,COLUMN())),0),0),IF($L541&gt;0,IF(AND(INDIRECT(ADDRESS($L541,44))=0,INDIRECT(ADDRESS($L541,38))="UL"),INDIRECT(ADDRESS($L541,COLUMN())),0),0),IF($M541&gt;0,IF(AND(INDIRECT(ADDRESS($M541,44))=0,INDIRECT(ADDRESS($M541,38))="UL"),INDIRECT(ADDRESS($M541,COLUMN())),0),0))</f>
        <v>0.37037037037037029</v>
      </c>
      <c r="CA541" s="57">
        <f ca="1">IF(BV541="S",BY541,BZ541)</f>
        <v>0.37037037037037029</v>
      </c>
      <c r="CB541" s="57" cm="1">
        <f t="array" aca="1" ref="CB541" ca="1">SUM(IF($C541&gt;0,IF(AND(INDIRECT(ADDRESS($C541,44))=0,INDIRECT(ADDRESS($C541,38))&lt;&gt;"UL"),INDIRECT(ADDRESS($C541,COLUMN())),0),0),IF($D541&gt;0,IF(AND(INDIRECT(ADDRESS($D541,44))=0,INDIRECT(ADDRESS($D541,38))&lt;&gt;"UL"),INDIRECT(ADDRESS($D541,COLUMN())),0),0),IF($E541&gt;0,IF(AND(INDIRECT(ADDRESS($E541,44))=0,INDIRECT(ADDRESS($E541,38))&lt;&gt;"UL"),INDIRECT(ADDRESS($E541,COLUMN())),0),0),IF($F541&gt;0,IF(AND(INDIRECT(ADDRESS($F541,44))=0,INDIRECT(ADDRESS($F541,38))&lt;&gt;"UL"),INDIRECT(ADDRESS($F541,COLUMN())),0),0),IF($G541&gt;0,IF(AND(INDIRECT(ADDRESS($G541,44))=0,INDIRECT(ADDRESS($G541,38))&lt;&gt;"UL"),INDIRECT(ADDRESS($G541,COLUMN())),0),0),IF($H541&gt;0,IF(AND(INDIRECT(ADDRESS($H541,44))=0,INDIRECT(ADDRESS($H541,38))&lt;&gt;"UL"),INDIRECT(ADDRESS($H541,COLUMN())),0),0),IF($I541&gt;0,IF(AND(INDIRECT(ADDRESS($I541,44))=0,INDIRECT(ADDRESS($I541,38))&lt;&gt;"UL"),INDIRECT(ADDRESS($I541,COLUMN())),0),0),IF($J541&gt;0,IF(AND(INDIRECT(ADDRESS($J541,44))=0,INDIRECT(ADDRESS($J541,38))&lt;&gt;"UL"),INDIRECT(ADDRESS($J541,COLUMN())),0),0),IF($K541&gt;0,IF(AND(INDIRECT(ADDRESS($K541,44))=0,INDIRECT(ADDRESS($K541,38))&lt;&gt;"UL"),INDIRECT(ADDRESS($K541,COLUMN())),0),0),IF($L541&gt;0,IF(AND(INDIRECT(ADDRESS($L541,44))=0,INDIRECT(ADDRESS($L541,38))&lt;&gt;"UL"),INDIRECT(ADDRESS($L541,COLUMN())),0),0),IF($M541&gt;0,IF(AND(INDIRECT(ADDRESS($M541,44))=0,INDIRECT(ADDRESS($M541,38))&lt;&gt;"UL"),INDIRECT(ADDRESS($M541,COLUMN())),0),0))</f>
        <v>0</v>
      </c>
      <c r="CC541" s="57">
        <f ca="1">IF(BV541="S",BH541,CB541)</f>
        <v>0</v>
      </c>
      <c r="CD541" s="57" cm="1">
        <f t="array" aca="1" ref="CD541" ca="1">SUM(IF($C541&gt;0,IF(AND(INDIRECT(ADDRESS($C541,44))=0,INDIRECT(ADDRESS($C541,38))&lt;&gt;"UL"),INDIRECT(ADDRESS($C541,COLUMN())),0),0),IF($D541&gt;0,IF(AND(INDIRECT(ADDRESS($D541,44))=0,INDIRECT(ADDRESS($D541,38))&lt;&gt;"UL"),INDIRECT(ADDRESS($D541,COLUMN())),0),0),IF($E541&gt;0,IF(AND(INDIRECT(ADDRESS($E541,44))=0,INDIRECT(ADDRESS($E541,38))&lt;&gt;"UL"),INDIRECT(ADDRESS($E541,COLUMN())),0),0),IF($F541&gt;0,IF(AND(INDIRECT(ADDRESS($F541,44))=0,INDIRECT(ADDRESS($F541,38))&lt;&gt;"UL"),INDIRECT(ADDRESS($F541,COLUMN())),0),0),IF($G541&gt;0,IF(AND(INDIRECT(ADDRESS($G541,44))=0,INDIRECT(ADDRESS($G541,38))&lt;&gt;"UL"),INDIRECT(ADDRESS($G541,COLUMN())),0),0),IF($H541&gt;0,IF(AND(INDIRECT(ADDRESS($H541,44))=0,INDIRECT(ADDRESS($H541,38))&lt;&gt;"UL"),INDIRECT(ADDRESS($H541,COLUMN())),0),0),IF($I541&gt;0,IF(AND(INDIRECT(ADDRESS($I541,44))=0,INDIRECT(ADDRESS($I541,38))&lt;&gt;"UL"),INDIRECT(ADDRESS($I541,COLUMN())),0),0),IF($J541&gt;0,IF(AND(INDIRECT(ADDRESS($J541,44))=0,INDIRECT(ADDRESS($J541,38))&lt;&gt;"UL"),INDIRECT(ADDRESS($J541,COLUMN())),0),0),IF($K541&gt;0,IF(AND(INDIRECT(ADDRESS($K541,44))=0,INDIRECT(ADDRESS($K541,38))&lt;&gt;"UL"),INDIRECT(ADDRESS($K541,COLUMN())),0),0),IF($L541&gt;0,IF(AND(INDIRECT(ADDRESS($L541,44))=0,INDIRECT(ADDRESS($L541,38))&lt;&gt;"UL"),INDIRECT(ADDRESS($L541,COLUMN())),0),0),IF($M541&gt;0,IF(AND(INDIRECT(ADDRESS($M541,44))=0,INDIRECT(ADDRESS($M541,38))&lt;&gt;"UL"),INDIRECT(ADDRESS($M541,COLUMN())),0),0))</f>
        <v>0</v>
      </c>
      <c r="CE541" s="57" cm="1">
        <f t="array" aca="1" ref="CE541" ca="1">SUM(IF($C541&gt;0,IF(AND(INDIRECT(ADDRESS($C541,44))=0,INDIRECT(ADDRESS($C541,38))&lt;&gt;"UL"),INDIRECT(ADDRESS($C541,COLUMN())),0),0),IF($D541&gt;0,IF(AND(INDIRECT(ADDRESS($D541,44))=0,INDIRECT(ADDRESS($D541,38))&lt;&gt;"UL"),INDIRECT(ADDRESS($D541,COLUMN())),0),0),IF($E541&gt;0,IF(AND(INDIRECT(ADDRESS($E541,44))=0,INDIRECT(ADDRESS($E541,38))&lt;&gt;"UL"),INDIRECT(ADDRESS($E541,COLUMN())),0),0),IF($F541&gt;0,IF(AND(INDIRECT(ADDRESS($F541,44))=0,INDIRECT(ADDRESS($F541,38))&lt;&gt;"UL"),INDIRECT(ADDRESS($F541,COLUMN())),0),0),IF($G541&gt;0,IF(AND(INDIRECT(ADDRESS($G541,44))=0,INDIRECT(ADDRESS($G541,38))&lt;&gt;"UL"),INDIRECT(ADDRESS($G541,COLUMN())),0),0),IF($H541&gt;0,IF(AND(INDIRECT(ADDRESS($H541,44))=0,INDIRECT(ADDRESS($H541,38))&lt;&gt;"UL"),INDIRECT(ADDRESS($H541,COLUMN())),0),0),IF($I541&gt;0,IF(AND(INDIRECT(ADDRESS($I541,44))=0,INDIRECT(ADDRESS($I541,38))&lt;&gt;"UL"),INDIRECT(ADDRESS($I541,COLUMN())),0),0),IF($J541&gt;0,IF(AND(INDIRECT(ADDRESS($J541,44))=0,INDIRECT(ADDRESS($J541,38))&lt;&gt;"UL"),INDIRECT(ADDRESS($J541,COLUMN())),0),0),IF($K541&gt;0,IF(AND(INDIRECT(ADDRESS($K541,44))=0,INDIRECT(ADDRESS($K541,38))&lt;&gt;"UL"),INDIRECT(ADDRESS($K541,COLUMN())),0),0),IF($L541&gt;0,IF(AND(INDIRECT(ADDRESS($L541,44))=0,INDIRECT(ADDRESS($L541,38))&lt;&gt;"UL"),INDIRECT(ADDRESS($L541,COLUMN())),0),0),IF($M541&gt;0,IF(AND(INDIRECT(ADDRESS($M541,44))=0,INDIRECT(ADDRESS($M541,38))&lt;&gt;"UL"),INDIRECT(ADDRESS($M541,COLUMN())),0),0))</f>
        <v>0</v>
      </c>
      <c r="CF541" s="57">
        <f ca="1">IF(BV541="S",CD541,CE541)</f>
        <v>0</v>
      </c>
      <c r="CG541" s="57">
        <f ca="1">IF(AD541&lt;BG541,((((BX541+CC541)*AB541)+((CA541+CF541)*(1-AB541)))*AD541),((((BX541*AB541)+((CA541)*(1-AB541)))*AD541)+(((CC541*AB541)+((CF541))*(1-AB541)))*BG541))</f>
        <v>2.429486356924548</v>
      </c>
      <c r="CH541" s="57">
        <f ca="1">CG541/N541</f>
        <v>5.6499682719175534E-2</v>
      </c>
      <c r="CI541" s="19">
        <f ca="1">AD541*X541</f>
        <v>22.06815250957537</v>
      </c>
      <c r="CJ541" s="19"/>
      <c r="CK541" s="57" cm="1">
        <f t="array" aca="1" ref="CK541" ca="1">IF(AU541="S", SUM(IF($C541&gt;0,IF(INDIRECT(ADDRESS($C541,43))&lt;&gt;1,INDIRECT(ADDRESS($C541,48)),0),0), IF($D541&gt;0,IF(INDIRECT(ADDRESS($D541,43))&lt;&gt;1,INDIRECT(ADDRESS($D541,48)),0),0), IF($E541&gt;0,IF(INDIRECT(ADDRESS($E541,43))&lt;&gt;1,INDIRECT(ADDRESS($E541,48)),0),0), IF($F541&gt;0,IF(INDIRECT(ADDRESS($F541,43))&lt;&gt;1,INDIRECT(ADDRESS($F541,48)),0),0), IF($G541&gt;0,IF(INDIRECT(ADDRESS($G541,43))&lt;&gt;1,INDIRECT(ADDRESS($G541,48)),0),0), IF($H541&gt;0,IF(INDIRECT(ADDRESS($H541,43))&lt;&gt;1,INDIRECT(ADDRESS($H541,48)),0),0), IF($I541&gt;0,IF(INDIRECT(ADDRESS($I541,43))&lt;&gt;1,INDIRECT(ADDRESS($I541,48)),0),0), IF($J541&gt;0,IF(INDIRECT(ADDRESS($J541,43))&lt;&gt;1,INDIRECT(ADDRESS($J541,48)),0),0), IF($K541&gt;0,IF(INDIRECT(ADDRESS($K541,43))&lt;&gt;1,INDIRECT(ADDRESS($K541,48)),0),0), IF($L541&gt;0,IF(INDIRECT(ADDRESS($L541,43))&lt;&gt;1,INDIRECT(ADDRESS($L541,48)),0),0), IF($M541&gt;0,IF(INDIRECT(ADDRESS($M541,43))&lt;&gt;1,INDIRECT(ADDRESS($M541,48)),0),0)), IF(AU541="L",SUM(IF($C541&gt;0,IF(INDIRECT(ADDRESS($C541,43))&lt;&gt;1,INDIRECT(ADDRESS($C541,50)),0),0), IF($D541&gt;0,IF(INDIRECT(ADDRESS($D541,43))&lt;&gt;1,INDIRECT(ADDRESS($D541,50)),0),0), IF($E541&gt;0,IF(INDIRECT(ADDRESS($E541,43))&lt;&gt;1,INDIRECT(ADDRESS($E541,50)),0),0), IF($F541&gt;0,IF(INDIRECT(ADDRESS($F541,43))&lt;&gt;1,INDIRECT(ADDRESS($F541,50)),0),0), IF($G541&gt;0,IF(INDIRECT(ADDRESS($G541,43))&lt;&gt;1,INDIRECT(ADDRESS($G541,50)),0),0), IF($G541&gt;0,IF(INDIRECT(ADDRESS($G541,43))&lt;&gt;1,INDIRECT(ADDRESS($G541,50)),0),0), IF($H541&gt;0,IF(INDIRECT(ADDRESS($H541,43))&lt;&gt;1,INDIRECT(ADDRESS($H541,50)),0),0), IF($I541&gt;0,IF(INDIRECT(ADDRESS($I541,43))&lt;&gt;1,INDIRECT(ADDRESS($I541,50)),0),0), IF($J541&gt;0,IF(INDIRECT(ADDRESS($J541,43))&lt;&gt;1,INDIRECT(ADDRESS($J541,50)),0),0), IF($K541&gt;0,IF(INDIRECT(ADDRESS($K541,43))&lt;&gt;1,INDIRECT(ADDRESS($K541,50)),0),0), IF($L541&gt;0,IF(INDIRECT(ADDRESS($L541,43))&lt;&gt;1,INDIRECT(ADDRESS($L541,50)),0),0), IF($M541&gt;0,IF(INDIRECT(ADDRESS($M541,43))&lt;&gt;1,INDIRECT(ADDRESS($M541,50)),0),0)), SUM(IF($C541&gt;0,IF(INDIRECT(ADDRESS($C541,43))&lt;&gt;1,INDIRECT(ADDRESS($C541,49)),0),0), IF($D541&gt;0,IF(INDIRECT(ADDRESS($D541,43))&lt;&gt;1,INDIRECT(ADDRESS($D541,49)),0),0), IF($E541&gt;0,IF(INDIRECT(ADDRESS($E541,43))&lt;&gt;1,INDIRECT(ADDRESS($E541,49)),0),0), IF($F541&gt;0,IF(INDIRECT(ADDRESS($F541,43))&lt;&gt;1,INDIRECT(ADDRESS($F541,49)),0),0), IF($G541&gt;0,IF(INDIRECT(ADDRESS($G541,43))&lt;&gt;1,INDIRECT(ADDRESS($G541,49)),0),0), IF($G541&gt;0,IF(INDIRECT(ADDRESS($G541,43))&lt;&gt;1,INDIRECT(ADDRESS($G541,49)),0),0), IF($H541&gt;0,IF(INDIRECT(ADDRESS($H541,43))&lt;&gt;1,INDIRECT(ADDRESS($H541,49)),0),0), IF($I541&gt;0,IF(INDIRECT(ADDRESS($I541,43))&lt;&gt;1,INDIRECT(ADDRESS($I541,49)),0),0), IF($J541&gt;0,IF(INDIRECT(ADDRESS($J541,43))&lt;&gt;1,INDIRECT(ADDRESS($J541,49)),0),0), IF($K541&gt;0,IF(INDIRECT(ADDRESS($K541,43))&lt;&gt;1,INDIRECT(ADDRESS($K541,49)),0),0), IF($L541&gt;0,IF(INDIRECT(ADDRESS($L541,43))&lt;&gt;1,INDIRECT(ADDRESS($L541,49)),0),0), IF($M541&gt;0,IF(INDIRECT(ADDRESS($M541,43))&lt;&gt;1,INDIRECT(ADDRESS($M541,49)),0),0))))</f>
        <v>4.2777777777777777</v>
      </c>
      <c r="CL541" s="57" cm="1">
        <f t="array" aca="1" ref="CL541" ca="1">SUM(IF($C541&gt;0,IF(INDIRECT(ADDRESS($C541,44))=1,INDIRECT(ADDRESS($C541,90)),0),0), IF($D541&gt;0,IF(INDIRECT(ADDRESS($D541,44))=1,INDIRECT(ADDRESS($D541,90)),0),0), IF($E541&gt;0,IF(INDIRECT(ADDRESS($E541,44))=1,INDIRECT(ADDRESS($E541,90)),0),0), IF($F541&gt;0,IF(INDIRECT(ADDRESS($F541,44))=1,INDIRECT(ADDRESS($F541,90)),0),0), IF($G541&gt;0,IF(INDIRECT(ADDRESS($G541,44))=1,INDIRECT(ADDRESS($G541,90)),0),0), IF($H541&gt;0,IF(INDIRECT(ADDRESS($H541,44))=1,INDIRECT(ADDRESS($H541,90)),0),0), IF($I541&gt;0,IF(INDIRECT(ADDRESS($I541,44))=1,INDIRECT(ADDRESS($I541,90)),0),0), IF($J541&gt;0,IF(INDIRECT(ADDRESS($J541,44))=1,INDIRECT(ADDRESS($J541,90)),0),0), IF($K541&gt;0,IF(INDIRECT(ADDRESS($K541,44))=1,INDIRECT(ADDRESS($K541,90)),0),0), IF($L541&gt;0,IF(INDIRECT(ADDRESS($L541,44))=1,INDIRECT(ADDRESS($L541,90)),0),0), IF($M541&gt;0,IF(INDIRECT(ADDRESS($M541,44))=1,INDIRECT(ADDRESS($M541,90)),0),0))</f>
        <v>0</v>
      </c>
      <c r="CM541" s="56">
        <f ca="1">((BU541/$BU$34)^$BU$296)</f>
        <v>1.1370869735530653</v>
      </c>
      <c r="CN541" s="59"/>
    </row>
    <row r="542" spans="1:92" x14ac:dyDescent="0.25">
      <c r="A542" s="219" t="s">
        <v>666</v>
      </c>
      <c r="B542" s="220">
        <v>531</v>
      </c>
      <c r="C542" s="220">
        <v>535</v>
      </c>
      <c r="D542" s="220">
        <v>536</v>
      </c>
      <c r="E542" s="220"/>
      <c r="F542" s="220"/>
      <c r="G542" s="220"/>
      <c r="H542" s="220"/>
      <c r="I542" s="220"/>
      <c r="J542" s="220"/>
      <c r="K542" s="220"/>
      <c r="L542" s="220"/>
      <c r="M542" s="220"/>
      <c r="N542" s="67">
        <f ca="1">SUM(INDIRECT(ADDRESS(B542,COLUMN())),IF(C542&gt;0,INDIRECT(ADDRESS(C542,COLUMN())),0),IF(D542&gt;0,INDIRECT(ADDRESS(D542,14)),0),IF(E542&gt;0,INDIRECT(ADDRESS(E542,COLUMN())),0),IF(F542&gt;0,INDIRECT(ADDRESS(F542,COLUMN())),0),IF(G542&gt;0,INDIRECT(ADDRESS(G542,COLUMN())),0),IF(H542&gt;0,INDIRECT(ADDRESS(H542,COLUMN())),0),IF(I542&gt;0,INDIRECT(ADDRESS(I542,COLUMN())),0),IF(J542&gt;0,INDIRECT(ADDRESS(J542,COLUMN())),0),IF(K542&gt;0,INDIRECT(ADDRESS(K542,COLUMN())),0),IF(L542&gt;0,INDIRECT(ADDRESS(L542,COLUMN())),0),IF(M542&gt;0,INDIRECT(ADDRESS(M542,COLUMN())),0))</f>
        <v>43</v>
      </c>
      <c r="O542" s="67" t="str" cm="1">
        <f t="array" aca="1" ref="O542" ca="1">INDIRECT(ADDRESS($B542,COLUMN()))</f>
        <v>Bomber</v>
      </c>
      <c r="P542" s="67" cm="1">
        <f t="array" aca="1" ref="P542" ca="1">INDIRECT(ADDRESS($B542,COLUMN()))</f>
        <v>5</v>
      </c>
      <c r="Q542" s="67" cm="1">
        <f t="array" aca="1" ref="Q542" ca="1">INDIRECT(ADDRESS($B542,COLUMN()))</f>
        <v>2</v>
      </c>
      <c r="R542" s="67" cm="1">
        <f t="array" aca="1" ref="R542" ca="1">INDIRECT(ADDRESS($B542,COLUMN()))</f>
        <v>0</v>
      </c>
      <c r="S542" s="67" cm="1">
        <f t="array" aca="1" ref="S542" ca="1">INDIRECT(ADDRESS($B542,COLUMN()))</f>
        <v>2</v>
      </c>
      <c r="T542" s="67" t="str" cm="1">
        <f t="array" aca="1" ref="T542" ca="1">INDIRECT(ADDRESS($B542,COLUMN()))</f>
        <v>1-6</v>
      </c>
      <c r="U542" s="67" cm="1">
        <f t="array" aca="1" ref="U542" ca="1">INDIRECT(ADDRESS($B542,COLUMN()))</f>
        <v>6</v>
      </c>
      <c r="V542" s="67" cm="1">
        <f t="array" aca="1" ref="V542" ca="1">INDIRECT(ADDRESS($B542,COLUMN()))</f>
        <v>0</v>
      </c>
      <c r="W542" s="67" cm="1">
        <f t="array" aca="1" ref="W542" ca="1">INDIRECT(ADDRESS($B542,COLUMN()))</f>
        <v>3</v>
      </c>
      <c r="X542" s="67" cm="1">
        <f t="array" aca="1" ref="X542" ca="1">INDIRECT(ADDRESS($B542,COLUMN()))</f>
        <v>7</v>
      </c>
      <c r="Y542" s="67" cm="1">
        <f t="array" aca="1" ref="Y542" ca="1">INDIRECT(ADDRESS($B542,COLUMN()))</f>
        <v>0</v>
      </c>
      <c r="Z542" s="67" cm="1">
        <f t="array" aca="1" ref="Z542" ca="1">INDIRECT(ADDRESS($B542,COLUMN()))</f>
        <v>5</v>
      </c>
      <c r="AA542" s="67" cm="1">
        <f t="array" aca="1" ref="AA542" ca="1">INDIRECT(ADDRESS($B542,COLUMN()))</f>
        <v>0</v>
      </c>
      <c r="AB542" s="56">
        <f ca="1">((U542/8)^$V$296)*((((X542-(Y542-1)/2)/8)^$X$296)*((S542/3)^$S$296))*(((8-W542)/6)^$W$296)</f>
        <v>0.86456316181249693</v>
      </c>
      <c r="AC542" s="56">
        <f ca="1">SUM(((25/N542)^$Z$296)*(AB542/$AB$34))</f>
        <v>0.72509643960033354</v>
      </c>
      <c r="AD542" s="56">
        <f ca="1">(P542/($CN$34*(1/AC542)))</f>
        <v>3.1525932156536243</v>
      </c>
      <c r="AF542" s="52"/>
      <c r="AG542" s="52"/>
      <c r="AH542" s="57"/>
      <c r="AI542" s="57"/>
      <c r="AJ542" s="57"/>
      <c r="AK542" s="57"/>
      <c r="AL542" s="57"/>
      <c r="AM542" s="57"/>
      <c r="AN542" s="57"/>
      <c r="AO542" s="57"/>
      <c r="AP542" s="57"/>
      <c r="AQ542" s="57"/>
      <c r="AR542" s="57"/>
      <c r="AS542" s="57"/>
      <c r="AT542" s="52"/>
      <c r="AU542" s="54" t="s">
        <v>33</v>
      </c>
      <c r="AV542" s="57" cm="1">
        <f t="array" aca="1" ref="AV542" ca="1">SUM(IF($C542&gt;0,IF(AND(INDIRECT(ADDRESS($C542,44))=0,INDIRECT(ADDRESS($C542,38))="UL",ISERROR(SEARCH("Rear",INDIRECT(ADDRESS($C542,33)))),ISERROR(SEARCH("Side",INDIRECT(ADDRESS($C542,33))))),INDIRECT(ADDRESS($C542,COLUMN())),0),0),IF($D542&gt;0,IF(AND(INDIRECT(ADDRESS($D542,44))=0,INDIRECT(ADDRESS($D542,38))="UL",ISERROR(SEARCH("Rear",INDIRECT(ADDRESS($D542,33)))),ISERROR(SEARCH("Side",INDIRECT(ADDRESS($D542,33))))),INDIRECT(ADDRESS($D542,COLUMN())),0),0),IF($E542&gt;0,IF(AND(INDIRECT(ADDRESS($E542,44))=0,INDIRECT(ADDRESS($E542,38))="UL",ISERROR(SEARCH("Rear",INDIRECT(ADDRESS($E542,33)))),ISERROR(SEARCH("Side",INDIRECT(ADDRESS($E542,33))))),INDIRECT(ADDRESS($E542,COLUMN())),0),0),IF($F542&gt;0,IF(AND(INDIRECT(ADDRESS($F542,44))=0,INDIRECT(ADDRESS($F542,38))="UL",ISERROR(SEARCH("Rear",INDIRECT(ADDRESS($F542,33)))),ISERROR(SEARCH("Side",INDIRECT(ADDRESS($F542,33))))),INDIRECT(ADDRESS($F542,COLUMN())),0),0),IF($G542&gt;0,IF(AND(INDIRECT(ADDRESS($G542,44))=0,INDIRECT(ADDRESS($G542,38))="UL",ISERROR(SEARCH("Rear",INDIRECT(ADDRESS($G542,33)))),ISERROR(SEARCH("Side",INDIRECT(ADDRESS($G542,33))))),INDIRECT(ADDRESS($G542,COLUMN())),0),0),IF($H542&gt;0,IF(AND(INDIRECT(ADDRESS($H542,44))=0,INDIRECT(ADDRESS($H542,38))="UL",ISERROR(SEARCH("Rear",INDIRECT(ADDRESS($H542,33)))),ISERROR(SEARCH("Side",INDIRECT(ADDRESS($H542,33))))),INDIRECT(ADDRESS($H542,COLUMN())),0),0),IF($I542&gt;0,IF(AND(INDIRECT(ADDRESS($I542,44))=0,INDIRECT(ADDRESS($I542,38))="UL",ISERROR(SEARCH("Rear",INDIRECT(ADDRESS($I542,33)))),ISERROR(SEARCH("Side",INDIRECT(ADDRESS($I542,33))))),INDIRECT(ADDRESS($I542,COLUMN())),0),0),IF($J542&gt;0,IF(AND(INDIRECT(ADDRESS($J542,44))=0,INDIRECT(ADDRESS($J542,38))="UL",ISERROR(SEARCH("Rear",INDIRECT(ADDRESS($J542,33)))),ISERROR(SEARCH("Side",INDIRECT(ADDRESS($J542,33))))),INDIRECT(ADDRESS($J542,COLUMN())),0),0),IF($K542&gt;0,IF(AND(INDIRECT(ADDRESS($K542,44))=0,INDIRECT(ADDRESS($K542,38))="UL",ISERROR(SEARCH("Rear",INDIRECT(ADDRESS($K542,33)))),ISERROR(SEARCH("Side",INDIRECT(ADDRESS($K542,33))))),INDIRECT(ADDRESS($K542,COLUMN())),0),0),IF($L542&gt;0,IF(AND(INDIRECT(ADDRESS($L542,44))=0,INDIRECT(ADDRESS($L542,38))="UL",ISERROR(SEARCH("Rear",INDIRECT(ADDRESS($L542,33)))),ISERROR(SEARCH("Side",INDIRECT(ADDRESS($L542,33))))),INDIRECT(ADDRESS($L542,COLUMN())),0),0),IF($M542&gt;0,IF(AND(INDIRECT(ADDRESS($M542,44))=0,INDIRECT(ADDRESS($M542,38))="UL",ISERROR(SEARCH("Rear",INDIRECT(ADDRESS($M542,33)))),ISERROR(SEARCH("Side",INDIRECT(ADDRESS($M542,33))))),INDIRECT(ADDRESS($M542,COLUMN())),0),0))</f>
        <v>2.2777777777777777</v>
      </c>
      <c r="AW542" s="57" cm="1">
        <f t="array" aca="1" ref="AW542" ca="1">SUM(IF($C542&gt;0,IF(AND(INDIRECT(ADDRESS($C542,44))=0,INDIRECT(ADDRESS($C542,38))="UL",ISERROR(SEARCH("Rear",INDIRECT(ADDRESS($C542,33)))),ISERROR(SEARCH("Side",INDIRECT(ADDRESS($C542,33))))),INDIRECT(ADDRESS($C542,COLUMN())),0),0),IF($D542&gt;0,IF(AND(INDIRECT(ADDRESS($D542,44))=0,INDIRECT(ADDRESS($D542,38))="UL",ISERROR(SEARCH("Rear",INDIRECT(ADDRESS($D542,33)))),ISERROR(SEARCH("Side",INDIRECT(ADDRESS($D542,33))))),INDIRECT(ADDRESS($D542,COLUMN())),0),0),IF($E542&gt;0,IF(AND(INDIRECT(ADDRESS($E542,44))=0,INDIRECT(ADDRESS($E542,38))="UL",ISERROR(SEARCH("Rear",INDIRECT(ADDRESS($E542,33)))),ISERROR(SEARCH("Side",INDIRECT(ADDRESS($E542,33))))),INDIRECT(ADDRESS($E542,COLUMN())),0),0),IF($F542&gt;0,IF(AND(INDIRECT(ADDRESS($F542,44))=0,INDIRECT(ADDRESS($F542,38))="UL",ISERROR(SEARCH("Rear",INDIRECT(ADDRESS($F542,33)))),ISERROR(SEARCH("Side",INDIRECT(ADDRESS($F542,33))))),INDIRECT(ADDRESS($F542,COLUMN())),0),0),IF($G542&gt;0,IF(AND(INDIRECT(ADDRESS($G542,44))=0,INDIRECT(ADDRESS($G542,38))="UL",ISERROR(SEARCH("Rear",INDIRECT(ADDRESS($G542,33)))),ISERROR(SEARCH("Side",INDIRECT(ADDRESS($G542,33))))),INDIRECT(ADDRESS($G542,COLUMN())),0),0),IF($H542&gt;0,IF(AND(INDIRECT(ADDRESS($H542,44))=0,INDIRECT(ADDRESS($H542,38))="UL",ISERROR(SEARCH("Rear",INDIRECT(ADDRESS($H542,33)))),ISERROR(SEARCH("Side",INDIRECT(ADDRESS($H542,33))))),INDIRECT(ADDRESS($H542,COLUMN())),0),0),IF($I542&gt;0,IF(AND(INDIRECT(ADDRESS($I542,44))=0,INDIRECT(ADDRESS($I542,38))="UL",ISERROR(SEARCH("Rear",INDIRECT(ADDRESS($I542,33)))),ISERROR(SEARCH("Side",INDIRECT(ADDRESS($I542,33))))),INDIRECT(ADDRESS($I542,COLUMN())),0),0),IF($J542&gt;0,IF(AND(INDIRECT(ADDRESS($J542,44))=0,INDIRECT(ADDRESS($J542,38))="UL",ISERROR(SEARCH("Rear",INDIRECT(ADDRESS($J542,33)))),ISERROR(SEARCH("Side",INDIRECT(ADDRESS($J542,33))))),INDIRECT(ADDRESS($J542,COLUMN())),0),0),IF($K542&gt;0,IF(AND(INDIRECT(ADDRESS($K542,44))=0,INDIRECT(ADDRESS($K542,38))="UL",ISERROR(SEARCH("Rear",INDIRECT(ADDRESS($K542,33)))),ISERROR(SEARCH("Side",INDIRECT(ADDRESS($K542,33))))),INDIRECT(ADDRESS($K542,COLUMN())),0),0),IF($L542&gt;0,IF(AND(INDIRECT(ADDRESS($L542,44))=0,INDIRECT(ADDRESS($L542,38))="UL",ISERROR(SEARCH("Rear",INDIRECT(ADDRESS($L542,33)))),ISERROR(SEARCH("Side",INDIRECT(ADDRESS($L542,33))))),INDIRECT(ADDRESS($L542,COLUMN())),0),0),IF($M542&gt;0,IF(AND(INDIRECT(ADDRESS($M542,44))=0,INDIRECT(ADDRESS($M542,38))="UL",ISERROR(SEARCH("Rear",INDIRECT(ADDRESS($M542,33)))),ISERROR(SEARCH("Side",INDIRECT(ADDRESS($M542,33))))),INDIRECT(ADDRESS($M542,COLUMN())),0),0))</f>
        <v>3.2222222222222223</v>
      </c>
      <c r="AX542" s="57" cm="1">
        <f t="array" aca="1" ref="AX542" ca="1">SUM(IF($C542&gt;0,IF(AND(INDIRECT(ADDRESS($C542,44))=0,INDIRECT(ADDRESS($C542,38))="UL",ISERROR(SEARCH("Rear",INDIRECT(ADDRESS($C542,33)))),ISERROR(SEARCH("Side",INDIRECT(ADDRESS($C542,33))))),INDIRECT(ADDRESS($C542,COLUMN())),0),0),IF($D542&gt;0,IF(AND(INDIRECT(ADDRESS($D542,44))=0,INDIRECT(ADDRESS($D542,38))="UL",ISERROR(SEARCH("Rear",INDIRECT(ADDRESS($D542,33)))),ISERROR(SEARCH("Side",INDIRECT(ADDRESS($D542,33))))),INDIRECT(ADDRESS($D542,COLUMN())),0),0),IF($E542&gt;0,IF(AND(INDIRECT(ADDRESS($E542,44))=0,INDIRECT(ADDRESS($E542,38))="UL",ISERROR(SEARCH("Rear",INDIRECT(ADDRESS($E542,33)))),ISERROR(SEARCH("Side",INDIRECT(ADDRESS($E542,33))))),INDIRECT(ADDRESS($E542,COLUMN())),0),0),IF($F542&gt;0,IF(AND(INDIRECT(ADDRESS($F542,44))=0,INDIRECT(ADDRESS($F542,38))="UL",ISERROR(SEARCH("Rear",INDIRECT(ADDRESS($F542,33)))),ISERROR(SEARCH("Side",INDIRECT(ADDRESS($F542,33))))),INDIRECT(ADDRESS($F542,COLUMN())),0),0),IF($G542&gt;0,IF(AND(INDIRECT(ADDRESS($G542,44))=0,INDIRECT(ADDRESS($G542,38))="UL",ISERROR(SEARCH("Rear",INDIRECT(ADDRESS($G542,33)))),ISERROR(SEARCH("Side",INDIRECT(ADDRESS($G542,33))))),INDIRECT(ADDRESS($G542,COLUMN())),0),0),IF($H542&gt;0,IF(AND(INDIRECT(ADDRESS($H542,44))=0,INDIRECT(ADDRESS($H542,38))="UL",ISERROR(SEARCH("Rear",INDIRECT(ADDRESS($H542,33)))),ISERROR(SEARCH("Side",INDIRECT(ADDRESS($H542,33))))),INDIRECT(ADDRESS($H542,COLUMN())),0),0),IF($I542&gt;0,IF(AND(INDIRECT(ADDRESS($I542,44))=0,INDIRECT(ADDRESS($I542,38))="UL",ISERROR(SEARCH("Rear",INDIRECT(ADDRESS($I542,33)))),ISERROR(SEARCH("Side",INDIRECT(ADDRESS($I542,33))))),INDIRECT(ADDRESS($I542,COLUMN())),0),0),IF($J542&gt;0,IF(AND(INDIRECT(ADDRESS($J542,44))=0,INDIRECT(ADDRESS($J542,38))="UL",ISERROR(SEARCH("Rear",INDIRECT(ADDRESS($J542,33)))),ISERROR(SEARCH("Side",INDIRECT(ADDRESS($J542,33))))),INDIRECT(ADDRESS($J542,COLUMN())),0),0),IF($K542&gt;0,IF(AND(INDIRECT(ADDRESS($K542,44))=0,INDIRECT(ADDRESS($K542,38))="UL",ISERROR(SEARCH("Rear",INDIRECT(ADDRESS($K542,33)))),ISERROR(SEARCH("Side",INDIRECT(ADDRESS($K542,33))))),INDIRECT(ADDRESS($K542,COLUMN())),0),0),IF($L542&gt;0,IF(AND(INDIRECT(ADDRESS($L542,44))=0,INDIRECT(ADDRESS($L542,38))="UL",ISERROR(SEARCH("Rear",INDIRECT(ADDRESS($L542,33)))),ISERROR(SEARCH("Side",INDIRECT(ADDRESS($L542,33))))),INDIRECT(ADDRESS($L542,COLUMN())),0),0),IF($M542&gt;0,IF(AND(INDIRECT(ADDRESS($M542,44))=0,INDIRECT(ADDRESS($M542,38))="UL",ISERROR(SEARCH("Rear",INDIRECT(ADDRESS($M542,33)))),ISERROR(SEARCH("Side",INDIRECT(ADDRESS($M542,33))))),INDIRECT(ADDRESS($M542,COLUMN())),0),0))</f>
        <v>1.1666666666666667</v>
      </c>
      <c r="AY542" s="58">
        <f ca="1">IF(AU542="S",AV542,IF(AU542="MS",AW542,IF(AU542="ML",AW542,AX542)))</f>
        <v>2.2777777777777777</v>
      </c>
      <c r="AZ542" s="58">
        <f ca="1">SUM(AV542:AX542)/3</f>
        <v>2.2222222222222223</v>
      </c>
      <c r="BA542" s="58" cm="1">
        <f t="array" aca="1" ref="BA542" ca="1">SUM(IF($C542&gt;0,IF(AND(INDIRECT(ADDRESS($C542,44))=0,INDIRECT(ADDRESS($C542,38))="UL"),INDIRECT(ADDRESS($C542,COLUMN())),0),0),IF($D542&gt;0,IF(AND(INDIRECT(ADDRESS($D542,44))=0,INDIRECT(ADDRESS($D542,38))="UL"),INDIRECT(ADDRESS($D542,COLUMN())),0),0),IF($E542&gt;0,IF(AND(INDIRECT(ADDRESS($E542,44))=0,INDIRECT(ADDRESS($E542,38))="UL"),INDIRECT(ADDRESS($E542,COLUMN())),0),0),IF($F542&gt;0,IF(AND(INDIRECT(ADDRESS($F542,44))=0,INDIRECT(ADDRESS($F542,38))="UL"),INDIRECT(ADDRESS($F542,COLUMN())),0),0),IF($G542&gt;0,IF(AND(INDIRECT(ADDRESS($G542,44))=0,INDIRECT(ADDRESS($G542,38))="UL"),INDIRECT(ADDRESS($G542,COLUMN())),0),0),IF($H542&gt;0,IF(AND(INDIRECT(ADDRESS($H542,44))=0,INDIRECT(ADDRESS($H542,38))="UL"),INDIRECT(ADDRESS($H542,COLUMN())),0),0),IF($I542&gt;0,IF(AND(INDIRECT(ADDRESS($I542,44))=0,INDIRECT(ADDRESS($I542,38))="UL"),INDIRECT(ADDRESS($I542,COLUMN())),0),0),IF($J542&gt;0,IF(AND(INDIRECT(ADDRESS($J542,44))=0,INDIRECT(ADDRESS($J542,38))="UL"),INDIRECT(ADDRESS($J542,COLUMN())),0),0),IF($K542&gt;0,IF(AND(INDIRECT(ADDRESS($K542,44))=0,INDIRECT(ADDRESS($K542,38))="UL"),INDIRECT(ADDRESS($K542,COLUMN())),0),0),IF($L542&gt;0,IF(AND(INDIRECT(ADDRESS($L542,44))=0,INDIRECT(ADDRESS($L542,38))="UL"),INDIRECT(ADDRESS($L542,COLUMN())),0),0),IF($M542&gt;0,IF(AND(INDIRECT(ADDRESS($M542,44))=0,INDIRECT(ADDRESS($M542,38))="UL"),INDIRECT(ADDRESS($M542,COLUMN())),0),0))</f>
        <v>1.0148148148148148</v>
      </c>
      <c r="BB542" s="58" cm="1">
        <f t="array" aca="1" ref="BB542" ca="1">SUM(IF($C542&gt;0,IF(AND(INDIRECT(ADDRESS($C542,44))=0,INDIRECT(ADDRESS($C542,38))="UL"),INDIRECT(ADDRESS($C542,COLUMN())),0),0),IF($D542&gt;0,IF(AND(INDIRECT(ADDRESS($D542,44))=0,INDIRECT(ADDRESS($D542,38))="UL"),INDIRECT(ADDRESS($D542,COLUMN())),0),0),IF($E542&gt;0,IF(AND(INDIRECT(ADDRESS($E542,44))=0,INDIRECT(ADDRESS($E542,38))="UL"),INDIRECT(ADDRESS($E542,COLUMN())),0),0),IF($F542&gt;0,IF(AND(INDIRECT(ADDRESS($F542,44))=0,INDIRECT(ADDRESS($F542,38))="UL"),INDIRECT(ADDRESS($F542,COLUMN())),0),0),IF($G542&gt;0,IF(AND(INDIRECT(ADDRESS($G542,44))=0,INDIRECT(ADDRESS($G542,38))="UL"),INDIRECT(ADDRESS($G542,COLUMN())),0),0),IF($H542&gt;0,IF(AND(INDIRECT(ADDRESS($H542,44))=0,INDIRECT(ADDRESS($H542,38))="UL"),INDIRECT(ADDRESS($H542,COLUMN())),0),0),IF($I542&gt;0,IF(AND(INDIRECT(ADDRESS($I542,44))=0,INDIRECT(ADDRESS($I542,38))="UL"),INDIRECT(ADDRESS($I542,COLUMN())),0),0),IF($J542&gt;0,IF(AND(INDIRECT(ADDRESS($J542,44))=0,INDIRECT(ADDRESS($J542,38))="UL"),INDIRECT(ADDRESS($J542,COLUMN())),0),0),IF($K542&gt;0,IF(AND(INDIRECT(ADDRESS($K542,44))=0,INDIRECT(ADDRESS($K542,38))="UL"),INDIRECT(ADDRESS($K542,COLUMN())),0),0),IF($L542&gt;0,IF(AND(INDIRECT(ADDRESS($L542,44))=0,INDIRECT(ADDRESS($L542,38))="UL"),INDIRECT(ADDRESS($L542,COLUMN())),0),0),IF($M542&gt;0,IF(AND(INDIRECT(ADDRESS($M542,44))=0,INDIRECT(ADDRESS($M542,38))="UL"),INDIRECT(ADDRESS($M542,COLUMN())),0),0))</f>
        <v>0.76296296296296284</v>
      </c>
      <c r="BC542" s="58" cm="1">
        <f t="array" aca="1" ref="BC542" ca="1">SUM(IF($C542&gt;0,IF(AND(INDIRECT(ADDRESS($C542,44))=0,INDIRECT(ADDRESS($C542,38))="UL"),INDIRECT(ADDRESS($C542,COLUMN())),0),0),IF($D542&gt;0,IF(AND(INDIRECT(ADDRESS($D542,44))=0,INDIRECT(ADDRESS($D542,38))="UL"),INDIRECT(ADDRESS($D542,COLUMN())),0),0),IF($E542&gt;0,IF(AND(INDIRECT(ADDRESS($E542,44))=0,INDIRECT(ADDRESS($E542,38))="UL"),INDIRECT(ADDRESS($E542,COLUMN())),0),0),IF($F542&gt;0,IF(AND(INDIRECT(ADDRESS($F542,44))=0,INDIRECT(ADDRESS($F542,38))="UL"),INDIRECT(ADDRESS($F542,COLUMN())),0),0),IF($G542&gt;0,IF(AND(INDIRECT(ADDRESS($G542,44))=0,INDIRECT(ADDRESS($G542,38))="UL"),INDIRECT(ADDRESS($G542,COLUMN())),0),0),IF($H542&gt;0,IF(AND(INDIRECT(ADDRESS($H542,44))=0,INDIRECT(ADDRESS($H542,38))="UL"),INDIRECT(ADDRESS($H542,COLUMN())),0),0),IF($I542&gt;0,IF(AND(INDIRECT(ADDRESS($I542,44))=0,INDIRECT(ADDRESS($I542,38))="UL"),INDIRECT(ADDRESS($I542,COLUMN())),0),0),IF($J542&gt;0,IF(AND(INDIRECT(ADDRESS($J542,44))=0,INDIRECT(ADDRESS($J542,38))="UL"),INDIRECT(ADDRESS($J542,COLUMN())),0),0),IF($K542&gt;0,IF(AND(INDIRECT(ADDRESS($K542,44))=0,INDIRECT(ADDRESS($K542,38))="UL"),INDIRECT(ADDRESS($K542,COLUMN())),0),0),IF($L542&gt;0,IF(AND(INDIRECT(ADDRESS($L542,44))=0,INDIRECT(ADDRESS($L542,38))="UL"),INDIRECT(ADDRESS($L542,COLUMN())),0),0),IF($M542&gt;0,IF(AND(INDIRECT(ADDRESS($M542,44))=0,INDIRECT(ADDRESS($M542,38))="UL"),INDIRECT(ADDRESS($M542,COLUMN())),0),0))</f>
        <v>0.61481481481481481</v>
      </c>
      <c r="BD542" s="58" cm="1">
        <f t="array" aca="1" ref="BD542" ca="1">SUM(IF($C542&gt;0,IF(AND(INDIRECT(ADDRESS($C542,44))=0,INDIRECT(ADDRESS($C542,38))="UL"),INDIRECT(ADDRESS($C542,COLUMN())),0),0),IF($D542&gt;0,IF(AND(INDIRECT(ADDRESS($D542,44))=0,INDIRECT(ADDRESS($D542,38))="UL"),INDIRECT(ADDRESS($D542,COLUMN())),0),0),IF($E542&gt;0,IF(AND(INDIRECT(ADDRESS($E542,44))=0,INDIRECT(ADDRESS($E542,38))="UL"),INDIRECT(ADDRESS($E542,COLUMN())),0),0),IF($F542&gt;0,IF(AND(INDIRECT(ADDRESS($F542,44))=0,INDIRECT(ADDRESS($F542,38))="UL"),INDIRECT(ADDRESS($F542,COLUMN())),0),0),IF($G542&gt;0,IF(AND(INDIRECT(ADDRESS($G542,44))=0,INDIRECT(ADDRESS($G542,38))="UL"),INDIRECT(ADDRESS($G542,COLUMN())),0),0),IF($H542&gt;0,IF(AND(INDIRECT(ADDRESS($H542,44))=0,INDIRECT(ADDRESS($H542,38))="UL"),INDIRECT(ADDRESS($H542,COLUMN())),0),0),IF($I542&gt;0,IF(AND(INDIRECT(ADDRESS($I542,44))=0,INDIRECT(ADDRESS($I542,38))="UL"),INDIRECT(ADDRESS($I542,COLUMN())),0),0),IF($J542&gt;0,IF(AND(INDIRECT(ADDRESS($J542,44))=0,INDIRECT(ADDRESS($J542,38))="UL"),INDIRECT(ADDRESS($J542,COLUMN())),0),0),IF($K542&gt;0,IF(AND(INDIRECT(ADDRESS($K542,44))=0,INDIRECT(ADDRESS($K542,38))="UL"),INDIRECT(ADDRESS($K542,COLUMN())),0),0),IF($L542&gt;0,IF(AND(INDIRECT(ADDRESS($L542,44))=0,INDIRECT(ADDRESS($L542,38))="UL"),INDIRECT(ADDRESS($L542,COLUMN())),0),0),IF($M542&gt;0,IF(AND(INDIRECT(ADDRESS($M542,44))=0,INDIRECT(ADDRESS($M542,38))="UL"),INDIRECT(ADDRESS($M542,COLUMN())),0),0))</f>
        <v>1.162962962962963</v>
      </c>
      <c r="BE542" s="57">
        <f ca="1">IF(AU542="S",BA542,IF(AU542="MS",BB542,IF(AU542="ML",BC542,BD542)))</f>
        <v>1.0148148148148148</v>
      </c>
      <c r="BF542" s="57" cm="1">
        <f t="array" aca="1" ref="BF542" ca="1">SUM(IF($C542&gt;0,IF(INDIRECT(ADDRESS($C542,45))=1,INDIRECT(ADDRESS($C542,52))*INDIRECT(ADDRESS($C542,42))/5,0),0), IF($D542&gt;0,IF(INDIRECT(ADDRESS($D542,45))=1,INDIRECT(ADDRESS($D542,52))*INDIRECT(ADDRESS($D542,42))/5,0),0), IF($E542&gt;0,IF(INDIRECT(ADDRESS($E542,45))=1,INDIRECT(ADDRESS($E542,52))*INDIRECT(ADDRESS($E542,42))/5,0),0), IF($F542&gt;0,IF(INDIRECT(ADDRESS($F542,45))=1,INDIRECT(ADDRESS($F542,52))*INDIRECT(ADDRESS($F542,42))/5,0),0), IF($G542&gt;0,IF(INDIRECT(ADDRESS($G542,45))=1,INDIRECT(ADDRESS($G542,52))*INDIRECT(ADDRESS($G542,42))/5,0),0), IF($H542&gt;0,IF(INDIRECT(ADDRESS($H542,45))=1,INDIRECT(ADDRESS($H542,52))*INDIRECT(ADDRESS($H542,42))/5,0),0)
)*$BF$296/100</f>
        <v>0</v>
      </c>
      <c r="BG542" s="19"/>
      <c r="BH542" s="57" cm="1">
        <f t="array" aca="1" ref="BH542" ca="1">SUM(IF($C542&gt;0,IF(AND(INDIRECT(ADDRESS($C542,44))=0,INDIRECT(ADDRESS($C542,38))&lt;&gt;"UL"),INDIRECT(ADDRESS($C542,COLUMN()-12)),0),0), IF($D542&gt;0,IF(AND(INDIRECT(ADDRESS($D542,44))=0,INDIRECT(ADDRESS($D542,38))&lt;&gt;"UL"),INDIRECT(ADDRESS($D542,COLUMN()-12)),0),0), IF($E542&gt;0,IF(AND(INDIRECT(ADDRESS($E542,44))=0,INDIRECT(ADDRESS($E542,38))&lt;&gt;"UL"),INDIRECT(ADDRESS($E542,COLUMN()-12)),0),0), IF($F542&gt;0,IF(AND(INDIRECT(ADDRESS($F542,44))=0,INDIRECT(ADDRESS($F542,38))&lt;&gt;"UL"),INDIRECT(ADDRESS($F542,COLUMN()-12)),0),0), IF($G542&gt;0,IF(AND(INDIRECT(ADDRESS($G542,44))=0,INDIRECT(ADDRESS($G542,38))&lt;&gt;"UL"),INDIRECT(ADDRESS($G542,COLUMN()-12)),0),0), IF($H542&gt;0,IF(AND(INDIRECT(ADDRESS($H542,44))=0,INDIRECT(ADDRESS($H542,38))&lt;&gt;"UL"),INDIRECT(ADDRESS($H542,COLUMN()-12)),0),0), IF($I542&gt;0,IF(AND(INDIRECT(ADDRESS($I542,44))=0,INDIRECT(ADDRESS($I542,38))&lt;&gt;"UL"),INDIRECT(ADDRESS($I542,COLUMN()-12)),0),0), IF($J542&gt;0,IF(AND(INDIRECT(ADDRESS($J542,44))=0,INDIRECT(ADDRESS($J542,38))&lt;&gt;"UL"),INDIRECT(ADDRESS($J542,COLUMN()-12)),0),0), IF($K542&gt;0,IF(AND(INDIRECT(ADDRESS($K542,44))=0,INDIRECT(ADDRESS($K542,38))&lt;&gt;"UL"),INDIRECT(ADDRESS($K542,COLUMN()-12)),0),0), IF($L542&gt;0,IF(AND(INDIRECT(ADDRESS($L542,44))=0,INDIRECT(ADDRESS($L542,38))&lt;&gt;"UL"),INDIRECT(ADDRESS($L542,COLUMN()-12)),0),0), IF($M542&gt;0,IF(AND(INDIRECT(ADDRESS($M542,44))=0,INDIRECT(ADDRESS($M542,38))&lt;&gt;"UL"),INDIRECT(ADDRESS($M542,COLUMN()-12)),0),0))</f>
        <v>0</v>
      </c>
      <c r="BI542" s="57" cm="1">
        <f t="array" aca="1" ref="BI542" ca="1">SUM(IF($C542&gt;0,IF(AND(INDIRECT(ADDRESS($C542,44))=0,INDIRECT(ADDRESS($C542,38))&lt;&gt;"UL"),INDIRECT(ADDRESS($C542,COLUMN()-12)),0),0), IF($D542&gt;0,IF(AND(INDIRECT(ADDRESS($D542,44))=0,INDIRECT(ADDRESS($D542,38))&lt;&gt;"UL"),INDIRECT(ADDRESS($D542,COLUMN()-12)),0),0), IF($E542&gt;0,IF(AND(INDIRECT(ADDRESS($E542,44))=0,INDIRECT(ADDRESS($E542,38))&lt;&gt;"UL"),INDIRECT(ADDRESS($E542,COLUMN()-12)),0),0), IF($F542&gt;0,IF(AND(INDIRECT(ADDRESS($F542,44))=0,INDIRECT(ADDRESS($F542,38))&lt;&gt;"UL"),INDIRECT(ADDRESS($F542,COLUMN()-12)),0),0), IF($G542&gt;0,IF(AND(INDIRECT(ADDRESS($G542,44))=0,INDIRECT(ADDRESS($G542,38))&lt;&gt;"UL"),INDIRECT(ADDRESS($G542,COLUMN()-12)),0),0), IF($H542&gt;0,IF(AND(INDIRECT(ADDRESS($H542,44))=0,INDIRECT(ADDRESS($H542,38))&lt;&gt;"UL"),INDIRECT(ADDRESS($H542,COLUMN()-12)),0),0), IF($I542&gt;0,IF(AND(INDIRECT(ADDRESS($I542,44))=0,INDIRECT(ADDRESS($I542,38))&lt;&gt;"UL"),INDIRECT(ADDRESS($I542,COLUMN()-12)),0),0), IF($J542&gt;0,IF(AND(INDIRECT(ADDRESS($J542,44))=0,INDIRECT(ADDRESS($J542,38))&lt;&gt;"UL"),INDIRECT(ADDRESS($J542,COLUMN()-12)),0),0), IF($K542&gt;0,IF(AND(INDIRECT(ADDRESS($K542,44))=0,INDIRECT(ADDRESS($K542,38))&lt;&gt;"UL"),INDIRECT(ADDRESS($K542,COLUMN()-12)),0),0), IF($L542&gt;0,IF(AND(INDIRECT(ADDRESS($L542,44))=0,INDIRECT(ADDRESS($L542,38))&lt;&gt;"UL"),INDIRECT(ADDRESS($L542,COLUMN()-12)),0),0), IF($M542&gt;0,IF(AND(INDIRECT(ADDRESS($M542,44))=0,INDIRECT(ADDRESS($M542,38))&lt;&gt;"UL"),INDIRECT(ADDRESS($M542,COLUMN()-12)),0),0))</f>
        <v>0</v>
      </c>
      <c r="BJ542" s="57" cm="1">
        <f t="array" aca="1" ref="BJ542" ca="1">SUM(IF($C542&gt;0,IF(AND(INDIRECT(ADDRESS($C542,44))=0,INDIRECT(ADDRESS($C542,38))&lt;&gt;"UL"),INDIRECT(ADDRESS($C542,COLUMN()-12)),0),0), IF($D542&gt;0,IF(AND(INDIRECT(ADDRESS($D542,44))=0,INDIRECT(ADDRESS($D542,38))&lt;&gt;"UL"),INDIRECT(ADDRESS($D542,COLUMN()-12)),0),0), IF($E542&gt;0,IF(AND(INDIRECT(ADDRESS($E542,44))=0,INDIRECT(ADDRESS($E542,38))&lt;&gt;"UL"),INDIRECT(ADDRESS($E542,COLUMN()-12)),0),0), IF($F542&gt;0,IF(AND(INDIRECT(ADDRESS($F542,44))=0,INDIRECT(ADDRESS($F542,38))&lt;&gt;"UL"),INDIRECT(ADDRESS($F542,COLUMN()-12)),0),0), IF($G542&gt;0,IF(AND(INDIRECT(ADDRESS($G542,44))=0,INDIRECT(ADDRESS($G542,38))&lt;&gt;"UL"),INDIRECT(ADDRESS($G542,COLUMN()-12)),0),0), IF($H542&gt;0,IF(AND(INDIRECT(ADDRESS($H542,44))=0,INDIRECT(ADDRESS($H542,38))&lt;&gt;"UL"),INDIRECT(ADDRESS($H542,COLUMN()-12)),0),0), IF($I542&gt;0,IF(AND(INDIRECT(ADDRESS($I542,44))=0,INDIRECT(ADDRESS($I542,38))&lt;&gt;"UL"),INDIRECT(ADDRESS($I542,COLUMN()-12)),0),0), IF($J542&gt;0,IF(AND(INDIRECT(ADDRESS($J542,44))=0,INDIRECT(ADDRESS($J542,38))&lt;&gt;"UL"),INDIRECT(ADDRESS($J542,COLUMN()-12)),0),0), IF($K542&gt;0,IF(AND(INDIRECT(ADDRESS($K542,44))=0,INDIRECT(ADDRESS($K542,38))&lt;&gt;"UL"),INDIRECT(ADDRESS($K542,COLUMN()-12)),0),0), IF($L542&gt;0,IF(AND(INDIRECT(ADDRESS($L542,44))=0,INDIRECT(ADDRESS($L542,38))&lt;&gt;"UL"),INDIRECT(ADDRESS($L542,COLUMN()-12)),0),0), IF($M542&gt;0,IF(AND(INDIRECT(ADDRESS($M542,44))=0,INDIRECT(ADDRESS($M542,38))&lt;&gt;"UL"),INDIRECT(ADDRESS($M542,COLUMN()-12)),0),0))</f>
        <v>0</v>
      </c>
      <c r="BK542" s="57">
        <f ca="1">IF(AU542="S",BH542,IF(AU542="MS",BI542,IF(AU542="ML",BI542,BJ542)))</f>
        <v>0</v>
      </c>
      <c r="BL542" s="58">
        <f ca="1">SUM(BH542:BJ542)/3</f>
        <v>0</v>
      </c>
      <c r="BM542" s="57" cm="1">
        <f t="array" aca="1" ref="BM542" ca="1">SUM(IF($C542&gt;0,IF(AND(INDIRECT(ADDRESS($C542,44))=0,INDIRECT(ADDRESS($C542,38))&lt;&gt;"UL"),INDIRECT(ADDRESS($C542,COLUMN()-12)),0),0), IF($D542&gt;0,IF(AND(INDIRECT(ADDRESS($D542,44))=0,INDIRECT(ADDRESS($D542,38))&lt;&gt;"UL"),INDIRECT(ADDRESS($D542,COLUMN()-12)),0),0), IF($E542&gt;0,IF(AND(INDIRECT(ADDRESS($E542,44))=0,INDIRECT(ADDRESS($E542,38))&lt;&gt;"UL"),INDIRECT(ADDRESS($E542,COLUMN()-12)),0),0), IF($F542&gt;0,IF(AND(INDIRECT(ADDRESS($F542,44))=0,INDIRECT(ADDRESS($F542,38))&lt;&gt;"UL"),INDIRECT(ADDRESS($F542,COLUMN()-12)),0),0), IF($G542&gt;0,IF(AND(INDIRECT(ADDRESS($G542,44))=0,INDIRECT(ADDRESS($G542,38))&lt;&gt;"UL"),INDIRECT(ADDRESS($G542,COLUMN()-12)),0),0), IF($H542&gt;0,IF(AND(INDIRECT(ADDRESS($H542,44))=0,INDIRECT(ADDRESS($H542,38))&lt;&gt;"UL"),INDIRECT(ADDRESS($H542,COLUMN()-12)),0),0), IF($I542&gt;0,IF(AND(INDIRECT(ADDRESS($I542,44))=0,INDIRECT(ADDRESS($I542,38))&lt;&gt;"UL"),INDIRECT(ADDRESS($I542,COLUMN()-12)),0),0), IF($J542&gt;0,IF(AND(INDIRECT(ADDRESS($J542,44))=0,INDIRECT(ADDRESS($J542,38))&lt;&gt;"UL"),INDIRECT(ADDRESS($J542,COLUMN()-12)),0),0), IF($K542&gt;0,IF(AND(INDIRECT(ADDRESS($K542,44))=0,INDIRECT(ADDRESS($K542,38))&lt;&gt;"UL"),INDIRECT(ADDRESS($K542,COLUMN()-11)),0),0), IF($L542&gt;0,IF(AND(INDIRECT(ADDRESS($L542,44))=0,INDIRECT(ADDRESS($L542,38))&lt;&gt;"UL"),INDIRECT(ADDRESS($L542,COLUMN()-11)),0),0), IF($M542&gt;0,IF(AND(INDIRECT(ADDRESS($M542,44))=0,INDIRECT(ADDRESS($M542,38))&lt;&gt;"UL"),INDIRECT(ADDRESS($M542,COLUMN()-11)),0),0))</f>
        <v>0</v>
      </c>
      <c r="BN542" s="57" cm="1">
        <f t="array" aca="1" ref="BN542" ca="1">SUM(IF($C542&gt;0,IF(AND(INDIRECT(ADDRESS($C542,44))=0,INDIRECT(ADDRESS($C542,38))&lt;&gt;"UL"),INDIRECT(ADDRESS($C542,COLUMN()-12)),0),0), IF($D542&gt;0,IF(AND(INDIRECT(ADDRESS($D542,44))=0,INDIRECT(ADDRESS($D542,38))&lt;&gt;"UL"),INDIRECT(ADDRESS($D542,COLUMN()-12)),0),0), IF($E542&gt;0,IF(AND(INDIRECT(ADDRESS($E542,44))=0,INDIRECT(ADDRESS($E542,38))&lt;&gt;"UL"),INDIRECT(ADDRESS($E542,COLUMN()-12)),0),0), IF($F542&gt;0,IF(AND(INDIRECT(ADDRESS($F542,44))=0,INDIRECT(ADDRESS($F542,38))&lt;&gt;"UL"),INDIRECT(ADDRESS($F542,COLUMN()-12)),0),0), IF($G542&gt;0,IF(AND(INDIRECT(ADDRESS($G542,44))=0,INDIRECT(ADDRESS($G542,38))&lt;&gt;"UL"),INDIRECT(ADDRESS($G542,COLUMN()-12)),0),0), IF($H542&gt;0,IF(AND(INDIRECT(ADDRESS($H542,44))=0,INDIRECT(ADDRESS($H542,38))&lt;&gt;"UL"),INDIRECT(ADDRESS($H542,COLUMN()-12)),0),0), IF($I542&gt;0,IF(AND(INDIRECT(ADDRESS($I542,44))=0,INDIRECT(ADDRESS($I542,38))&lt;&gt;"UL"),INDIRECT(ADDRESS($I542,COLUMN()-12)),0),0), IF($J542&gt;0,IF(AND(INDIRECT(ADDRESS($J542,44))=0,INDIRECT(ADDRESS($J542,38))&lt;&gt;"UL"),INDIRECT(ADDRESS($J542,COLUMN()-12)),0),0), IF($K542&gt;0,IF(AND(INDIRECT(ADDRESS($K542,44))=0,INDIRECT(ADDRESS($K542,38))&lt;&gt;"UL"),INDIRECT(ADDRESS($K542,COLUMN()-11)),0),0), IF($L542&gt;0,IF(AND(INDIRECT(ADDRESS($L542,44))=0,INDIRECT(ADDRESS($L542,38))&lt;&gt;"UL"),INDIRECT(ADDRESS($L542,COLUMN()-11)),0),0), IF($M542&gt;0,IF(AND(INDIRECT(ADDRESS($M542,44))=0,INDIRECT(ADDRESS($M542,38))&lt;&gt;"UL"),INDIRECT(ADDRESS($M542,COLUMN()-11)),0),0))</f>
        <v>0</v>
      </c>
      <c r="BO542" s="57" cm="1">
        <f t="array" aca="1" ref="BO542" ca="1">SUM(IF($C542&gt;0,IF(AND(INDIRECT(ADDRESS($C542,44))=0,INDIRECT(ADDRESS($C542,38))&lt;&gt;"UL"),INDIRECT(ADDRESS($C542,COLUMN()-12)),0),0), IF($D542&gt;0,IF(AND(INDIRECT(ADDRESS($D542,44))=0,INDIRECT(ADDRESS($D542,38))&lt;&gt;"UL"),INDIRECT(ADDRESS($D542,COLUMN()-12)),0),0), IF($E542&gt;0,IF(AND(INDIRECT(ADDRESS($E542,44))=0,INDIRECT(ADDRESS($E542,38))&lt;&gt;"UL"),INDIRECT(ADDRESS($E542,COLUMN()-12)),0),0), IF($F542&gt;0,IF(AND(INDIRECT(ADDRESS($F542,44))=0,INDIRECT(ADDRESS($F542,38))&lt;&gt;"UL"),INDIRECT(ADDRESS($F542,COLUMN()-12)),0),0), IF($G542&gt;0,IF(AND(INDIRECT(ADDRESS($G542,44))=0,INDIRECT(ADDRESS($G542,38))&lt;&gt;"UL"),INDIRECT(ADDRESS($G542,COLUMN()-12)),0),0), IF($H542&gt;0,IF(AND(INDIRECT(ADDRESS($H542,44))=0,INDIRECT(ADDRESS($H542,38))&lt;&gt;"UL"),INDIRECT(ADDRESS($H542,COLUMN()-12)),0),0), IF($I542&gt;0,IF(AND(INDIRECT(ADDRESS($I542,44))=0,INDIRECT(ADDRESS($I542,38))&lt;&gt;"UL"),INDIRECT(ADDRESS($I542,COLUMN()-12)),0),0), IF($J542&gt;0,IF(AND(INDIRECT(ADDRESS($J542,44))=0,INDIRECT(ADDRESS($J542,38))&lt;&gt;"UL"),INDIRECT(ADDRESS($J542,COLUMN()-12)),0),0), IF($K542&gt;0,IF(AND(INDIRECT(ADDRESS($K542,44))=0,INDIRECT(ADDRESS($K542,38))&lt;&gt;"UL"),INDIRECT(ADDRESS($K542,COLUMN()-11)),0),0), IF($L542&gt;0,IF(AND(INDIRECT(ADDRESS($L542,44))=0,INDIRECT(ADDRESS($L542,38))&lt;&gt;"UL"),INDIRECT(ADDRESS($L542,COLUMN()-11)),0),0), IF($M542&gt;0,IF(AND(INDIRECT(ADDRESS($M542,44))=0,INDIRECT(ADDRESS($M542,38))&lt;&gt;"UL"),INDIRECT(ADDRESS($M542,COLUMN()-11)),0),0))</f>
        <v>0</v>
      </c>
      <c r="BP542" s="57" cm="1">
        <f t="array" aca="1" ref="BP542" ca="1">SUM(IF($C542&gt;0,IF(AND(INDIRECT(ADDRESS($C542,44))=0,INDIRECT(ADDRESS($C542,38))&lt;&gt;"UL"),INDIRECT(ADDRESS($C542,COLUMN()-12)),0),0), IF($D542&gt;0,IF(AND(INDIRECT(ADDRESS($D542,44))=0,INDIRECT(ADDRESS($D542,38))&lt;&gt;"UL"),INDIRECT(ADDRESS($D542,COLUMN()-12)),0),0), IF($E542&gt;0,IF(AND(INDIRECT(ADDRESS($E542,44))=0,INDIRECT(ADDRESS($E542,38))&lt;&gt;"UL"),INDIRECT(ADDRESS($E542,COLUMN()-12)),0),0), IF($F542&gt;0,IF(AND(INDIRECT(ADDRESS($F542,44))=0,INDIRECT(ADDRESS($F542,38))&lt;&gt;"UL"),INDIRECT(ADDRESS($F542,COLUMN()-12)),0),0), IF($G542&gt;0,IF(AND(INDIRECT(ADDRESS($G542,44))=0,INDIRECT(ADDRESS($G542,38))&lt;&gt;"UL"),INDIRECT(ADDRESS($G542,COLUMN()-12)),0),0), IF($H542&gt;0,IF(AND(INDIRECT(ADDRESS($H542,44))=0,INDIRECT(ADDRESS($H542,38))&lt;&gt;"UL"),INDIRECT(ADDRESS($H542,COLUMN()-12)),0),0), IF($I542&gt;0,IF(AND(INDIRECT(ADDRESS($I542,44))=0,INDIRECT(ADDRESS($I542,38))&lt;&gt;"UL"),INDIRECT(ADDRESS($I542,COLUMN()-12)),0),0), IF($J542&gt;0,IF(AND(INDIRECT(ADDRESS($J542,44))=0,INDIRECT(ADDRESS($J542,38))&lt;&gt;"UL"),INDIRECT(ADDRESS($J542,COLUMN()-12)),0),0), IF($K542&gt;0,IF(AND(INDIRECT(ADDRESS($K542,44))=0,INDIRECT(ADDRESS($K542,38))&lt;&gt;"UL"),INDIRECT(ADDRESS($K542,COLUMN()-11)),0),0), IF($L542&gt;0,IF(AND(INDIRECT(ADDRESS($L542,44))=0,INDIRECT(ADDRESS($L542,38))&lt;&gt;"UL"),INDIRECT(ADDRESS($L542,COLUMN()-11)),0),0), IF($M542&gt;0,IF(AND(INDIRECT(ADDRESS($M542,44))=0,INDIRECT(ADDRESS($M542,38))&lt;&gt;"UL"),INDIRECT(ADDRESS($M542,COLUMN()-11)),0),0))</f>
        <v>0</v>
      </c>
      <c r="BQ542" s="57">
        <f ca="1">IF(AU542="S",BM542,IF(AU542="MS",BN542,IF(AU542="ML",BO542,BP542)))</f>
        <v>0</v>
      </c>
      <c r="BR542" s="161">
        <f ca="1">(((AZ542+BB542+BL542+BQ542)/(AY542+BB542+BK542+BQ542)*AB542^$BR$296)^$BQ$296)*100</f>
        <v>96.975647697083005</v>
      </c>
      <c r="BS542" s="59"/>
      <c r="BT542" s="56">
        <f ca="1">IF(AD542&lt;BG542,((((AY542+BK542)*AB542)+((BE542+BQ542)*(1-AB542))+BF542)*AD542),((((AY542*AB542)+(BE542*(1-AB542))+BF542)*AD542)+(((BK542*AB542)+(BQ542*(1-AB542)))*BG542)))</f>
        <v>6.6416503070930712</v>
      </c>
      <c r="BU542" s="63">
        <f ca="1">BT542/N542</f>
        <v>0.15445698388588538</v>
      </c>
      <c r="BV542" s="57" t="s">
        <v>34</v>
      </c>
      <c r="BW542" s="57" cm="1">
        <f t="array" aca="1" ref="BW542" ca="1">SUM(IF($C542&gt;0,IF(AND(INDIRECT(ADDRESS($C542,44))=0,INDIRECT(ADDRESS($C542,38))="UL",ISERROR(SEARCH("Rear",INDIRECT(ADDRESS($C542,33)))),ISERROR(SEARCH("Side",INDIRECT(ADDRESS($C542,33))))),INDIRECT(ADDRESS($C542,COLUMN())),0),0),IF($D542&gt;0,IF(AND(INDIRECT(ADDRESS($D542,44))=0,INDIRECT(ADDRESS($D542,38))="UL",ISERROR(SEARCH("Rear",INDIRECT(ADDRESS($D542,33)))),ISERROR(SEARCH("Side",INDIRECT(ADDRESS($D542,33))))),INDIRECT(ADDRESS($D542,COLUMN())),0),0),IF($E542&gt;0,IF(AND(INDIRECT(ADDRESS($E542,44))=0,INDIRECT(ADDRESS($E542,38))="UL",ISERROR(SEARCH("Rear",INDIRECT(ADDRESS($E542,33)))),ISERROR(SEARCH("Side",INDIRECT(ADDRESS($E542,33))))),INDIRECT(ADDRESS($E542,COLUMN())),0),0),IF($F542&gt;0,IF(AND(INDIRECT(ADDRESS($F542,44))=0,INDIRECT(ADDRESS($F542,38))="UL",ISERROR(SEARCH("Rear",INDIRECT(ADDRESS($F542,33)))),ISERROR(SEARCH("Side",INDIRECT(ADDRESS($F542,33))))),INDIRECT(ADDRESS($F542,COLUMN())),0),0),IF($G542&gt;0,IF(AND(INDIRECT(ADDRESS($G542,44))=0,INDIRECT(ADDRESS($G542,38))="UL",ISERROR(SEARCH("Rear",INDIRECT(ADDRESS($G542,33)))),ISERROR(SEARCH("Side",INDIRECT(ADDRESS($G542,33))))),INDIRECT(ADDRESS($G542,COLUMN())),0),0),IF($H542&gt;0,IF(AND(INDIRECT(ADDRESS($H542,44))=0,INDIRECT(ADDRESS($H542,38))="UL",ISERROR(SEARCH("Rear",INDIRECT(ADDRESS($H542,33)))),ISERROR(SEARCH("Side",INDIRECT(ADDRESS($H542,33))))),INDIRECT(ADDRESS($H542,COLUMN())),0),0),IF($I542&gt;0,IF(AND(INDIRECT(ADDRESS($I542,44))=0,INDIRECT(ADDRESS($I542,38))="UL",ISERROR(SEARCH("Rear",INDIRECT(ADDRESS($I542,33)))),ISERROR(SEARCH("Side",INDIRECT(ADDRESS($I542,33))))),INDIRECT(ADDRESS($I542,COLUMN())),0),0),IF($J542&gt;0,IF(AND(INDIRECT(ADDRESS($J542,44))=0,INDIRECT(ADDRESS($J542,38))="UL",ISERROR(SEARCH("Rear",INDIRECT(ADDRESS($J542,33)))),ISERROR(SEARCH("Side",INDIRECT(ADDRESS($J542,33))))),INDIRECT(ADDRESS($J542,COLUMN())),0),0),IF($K542&gt;0,IF(AND(INDIRECT(ADDRESS($K542,44))=0,INDIRECT(ADDRESS($K542,38))="UL",ISERROR(SEARCH("Rear",INDIRECT(ADDRESS($K542,33)))),ISERROR(SEARCH("Side",INDIRECT(ADDRESS($K542,33))))),INDIRECT(ADDRESS($K542,COLUMN())),0),0),IF($L542&gt;0,IF(AND(INDIRECT(ADDRESS($L542,44))=0,INDIRECT(ADDRESS($L542,38))="UL",ISERROR(SEARCH("Rear",INDIRECT(ADDRESS($L542,33)))),ISERROR(SEARCH("Side",INDIRECT(ADDRESS($L542,33))))),INDIRECT(ADDRESS($L542,COLUMN())),0),0),IF($M542&gt;0,IF(AND(INDIRECT(ADDRESS($M542,44))=0,INDIRECT(ADDRESS($M542,38))="UL",ISERROR(SEARCH("Rear",INDIRECT(ADDRESS($M542,33)))),ISERROR(SEARCH("Side",INDIRECT(ADDRESS($M542,33))))),INDIRECT(ADDRESS($M542,COLUMN())),0),0))</f>
        <v>0.83333333333333337</v>
      </c>
      <c r="BX542" s="57">
        <f ca="1">IF(BV542="S",AV542,BW542)</f>
        <v>0.83333333333333337</v>
      </c>
      <c r="BY542" s="57" cm="1">
        <f t="array" aca="1" ref="BY542" ca="1">SUM(IF($C542&gt;0,IF(AND(INDIRECT(ADDRESS($C542,44))=0,INDIRECT(ADDRESS($C542,38))="UL"),INDIRECT(ADDRESS($C542,COLUMN())),0),0),IF($D542&gt;0,IF(AND(INDIRECT(ADDRESS($D542,44))=0,INDIRECT(ADDRESS($D542,38))="UL"),INDIRECT(ADDRESS($D542,COLUMN())),0),0),IF($E542&gt;0,IF(AND(INDIRECT(ADDRESS($E542,44))=0,INDIRECT(ADDRESS($E542,38))="UL"),INDIRECT(ADDRESS($E542,COLUMN())),0),0),IF($F542&gt;0,IF(AND(INDIRECT(ADDRESS($F542,44))=0,INDIRECT(ADDRESS($F542,38))="UL"),INDIRECT(ADDRESS($F542,COLUMN())),0),0),IF($G542&gt;0,IF(AND(INDIRECT(ADDRESS($G542,44))=0,INDIRECT(ADDRESS($G542,38))="UL"),INDIRECT(ADDRESS($G542,COLUMN())),0),0),IF($H542&gt;0,IF(AND(INDIRECT(ADDRESS($H542,44))=0,INDIRECT(ADDRESS($H542,38))="UL"),INDIRECT(ADDRESS($H542,COLUMN())),0),0),IF($I542&gt;0,IF(AND(INDIRECT(ADDRESS($I542,44))=0,INDIRECT(ADDRESS($I542,38))="UL"),INDIRECT(ADDRESS($I542,COLUMN())),0),0),IF($J542&gt;0,IF(AND(INDIRECT(ADDRESS($J542,44))=0,INDIRECT(ADDRESS($J542,38))="UL"),INDIRECT(ADDRESS($J542,COLUMN())),0),0),IF($K542&gt;0,IF(AND(INDIRECT(ADDRESS($K542,44))=0,INDIRECT(ADDRESS($K542,38))="UL"),INDIRECT(ADDRESS($K542,COLUMN())),0),0),IF($L542&gt;0,IF(AND(INDIRECT(ADDRESS($L542,44))=0,INDIRECT(ADDRESS($L542,38))="UL"),INDIRECT(ADDRESS($L542,COLUMN())),0),0),IF($M542&gt;0,IF(AND(INDIRECT(ADDRESS($M542,44))=0,INDIRECT(ADDRESS($M542,38))="UL"),INDIRECT(ADDRESS($M542,COLUMN())),0),0))</f>
        <v>0.27777777777777779</v>
      </c>
      <c r="BZ542" s="57" cm="1">
        <f t="array" aca="1" ref="BZ542" ca="1">SUM(IF($C542&gt;0,IF(AND(INDIRECT(ADDRESS($C542,44))=0,INDIRECT(ADDRESS($C542,38))="UL"),INDIRECT(ADDRESS($C542,COLUMN())),0),0),IF($D542&gt;0,IF(AND(INDIRECT(ADDRESS($D542,44))=0,INDIRECT(ADDRESS($D542,38))="UL"),INDIRECT(ADDRESS($D542,COLUMN())),0),0),IF($E542&gt;0,IF(AND(INDIRECT(ADDRESS($E542,44))=0,INDIRECT(ADDRESS($E542,38))="UL"),INDIRECT(ADDRESS($E542,COLUMN())),0),0),IF($F542&gt;0,IF(AND(INDIRECT(ADDRESS($F542,44))=0,INDIRECT(ADDRESS($F542,38))="UL"),INDIRECT(ADDRESS($F542,COLUMN())),0),0),IF($G542&gt;0,IF(AND(INDIRECT(ADDRESS($G542,44))=0,INDIRECT(ADDRESS($G542,38))="UL"),INDIRECT(ADDRESS($G542,COLUMN())),0),0),IF($H542&gt;0,IF(AND(INDIRECT(ADDRESS($H542,44))=0,INDIRECT(ADDRESS($H542,38))="UL"),INDIRECT(ADDRESS($H542,COLUMN())),0),0),IF($I542&gt;0,IF(AND(INDIRECT(ADDRESS($I542,44))=0,INDIRECT(ADDRESS($I542,38))="UL"),INDIRECT(ADDRESS($I542,COLUMN())),0),0),IF($J542&gt;0,IF(AND(INDIRECT(ADDRESS($J542,44))=0,INDIRECT(ADDRESS($J542,38))="UL"),INDIRECT(ADDRESS($J542,COLUMN())),0),0),IF($K542&gt;0,IF(AND(INDIRECT(ADDRESS($K542,44))=0,INDIRECT(ADDRESS($K542,38))="UL"),INDIRECT(ADDRESS($K542,COLUMN())),0),0),IF($L542&gt;0,IF(AND(INDIRECT(ADDRESS($L542,44))=0,INDIRECT(ADDRESS($L542,38))="UL"),INDIRECT(ADDRESS($L542,COLUMN())),0),0),IF($M542&gt;0,IF(AND(INDIRECT(ADDRESS($M542,44))=0,INDIRECT(ADDRESS($M542,38))="UL"),INDIRECT(ADDRESS($M542,COLUMN())),0),0))</f>
        <v>0.37037037037037029</v>
      </c>
      <c r="CA542" s="57">
        <f ca="1">IF(BV542="S",BY542,BZ542)</f>
        <v>0.37037037037037029</v>
      </c>
      <c r="CB542" s="57" cm="1">
        <f t="array" aca="1" ref="CB542" ca="1">SUM(IF($C542&gt;0,IF(AND(INDIRECT(ADDRESS($C542,44))=0,INDIRECT(ADDRESS($C542,38))&lt;&gt;"UL"),INDIRECT(ADDRESS($C542,COLUMN())),0),0),IF($D542&gt;0,IF(AND(INDIRECT(ADDRESS($D542,44))=0,INDIRECT(ADDRESS($D542,38))&lt;&gt;"UL"),INDIRECT(ADDRESS($D542,COLUMN())),0),0),IF($E542&gt;0,IF(AND(INDIRECT(ADDRESS($E542,44))=0,INDIRECT(ADDRESS($E542,38))&lt;&gt;"UL"),INDIRECT(ADDRESS($E542,COLUMN())),0),0),IF($F542&gt;0,IF(AND(INDIRECT(ADDRESS($F542,44))=0,INDIRECT(ADDRESS($F542,38))&lt;&gt;"UL"),INDIRECT(ADDRESS($F542,COLUMN())),0),0),IF($G542&gt;0,IF(AND(INDIRECT(ADDRESS($G542,44))=0,INDIRECT(ADDRESS($G542,38))&lt;&gt;"UL"),INDIRECT(ADDRESS($G542,COLUMN())),0),0),IF($H542&gt;0,IF(AND(INDIRECT(ADDRESS($H542,44))=0,INDIRECT(ADDRESS($H542,38))&lt;&gt;"UL"),INDIRECT(ADDRESS($H542,COLUMN())),0),0),IF($I542&gt;0,IF(AND(INDIRECT(ADDRESS($I542,44))=0,INDIRECT(ADDRESS($I542,38))&lt;&gt;"UL"),INDIRECT(ADDRESS($I542,COLUMN())),0),0),IF($J542&gt;0,IF(AND(INDIRECT(ADDRESS($J542,44))=0,INDIRECT(ADDRESS($J542,38))&lt;&gt;"UL"),INDIRECT(ADDRESS($J542,COLUMN())),0),0),IF($K542&gt;0,IF(AND(INDIRECT(ADDRESS($K542,44))=0,INDIRECT(ADDRESS($K542,38))&lt;&gt;"UL"),INDIRECT(ADDRESS($K542,COLUMN())),0),0),IF($L542&gt;0,IF(AND(INDIRECT(ADDRESS($L542,44))=0,INDIRECT(ADDRESS($L542,38))&lt;&gt;"UL"),INDIRECT(ADDRESS($L542,COLUMN())),0),0),IF($M542&gt;0,IF(AND(INDIRECT(ADDRESS($M542,44))=0,INDIRECT(ADDRESS($M542,38))&lt;&gt;"UL"),INDIRECT(ADDRESS($M542,COLUMN())),0),0))</f>
        <v>0</v>
      </c>
      <c r="CC542" s="57">
        <f ca="1">IF(BV542="S",BH542,CB542)</f>
        <v>0</v>
      </c>
      <c r="CD542" s="57" cm="1">
        <f t="array" aca="1" ref="CD542" ca="1">SUM(IF($C542&gt;0,IF(AND(INDIRECT(ADDRESS($C542,44))=0,INDIRECT(ADDRESS($C542,38))&lt;&gt;"UL"),INDIRECT(ADDRESS($C542,COLUMN())),0),0),IF($D542&gt;0,IF(AND(INDIRECT(ADDRESS($D542,44))=0,INDIRECT(ADDRESS($D542,38))&lt;&gt;"UL"),INDIRECT(ADDRESS($D542,COLUMN())),0),0),IF($E542&gt;0,IF(AND(INDIRECT(ADDRESS($E542,44))=0,INDIRECT(ADDRESS($E542,38))&lt;&gt;"UL"),INDIRECT(ADDRESS($E542,COLUMN())),0),0),IF($F542&gt;0,IF(AND(INDIRECT(ADDRESS($F542,44))=0,INDIRECT(ADDRESS($F542,38))&lt;&gt;"UL"),INDIRECT(ADDRESS($F542,COLUMN())),0),0),IF($G542&gt;0,IF(AND(INDIRECT(ADDRESS($G542,44))=0,INDIRECT(ADDRESS($G542,38))&lt;&gt;"UL"),INDIRECT(ADDRESS($G542,COLUMN())),0),0),IF($H542&gt;0,IF(AND(INDIRECT(ADDRESS($H542,44))=0,INDIRECT(ADDRESS($H542,38))&lt;&gt;"UL"),INDIRECT(ADDRESS($H542,COLUMN())),0),0),IF($I542&gt;0,IF(AND(INDIRECT(ADDRESS($I542,44))=0,INDIRECT(ADDRESS($I542,38))&lt;&gt;"UL"),INDIRECT(ADDRESS($I542,COLUMN())),0),0),IF($J542&gt;0,IF(AND(INDIRECT(ADDRESS($J542,44))=0,INDIRECT(ADDRESS($J542,38))&lt;&gt;"UL"),INDIRECT(ADDRESS($J542,COLUMN())),0),0),IF($K542&gt;0,IF(AND(INDIRECT(ADDRESS($K542,44))=0,INDIRECT(ADDRESS($K542,38))&lt;&gt;"UL"),INDIRECT(ADDRESS($K542,COLUMN())),0),0),IF($L542&gt;0,IF(AND(INDIRECT(ADDRESS($L542,44))=0,INDIRECT(ADDRESS($L542,38))&lt;&gt;"UL"),INDIRECT(ADDRESS($L542,COLUMN())),0),0),IF($M542&gt;0,IF(AND(INDIRECT(ADDRESS($M542,44))=0,INDIRECT(ADDRESS($M542,38))&lt;&gt;"UL"),INDIRECT(ADDRESS($M542,COLUMN())),0),0))</f>
        <v>0</v>
      </c>
      <c r="CE542" s="57" cm="1">
        <f t="array" aca="1" ref="CE542" ca="1">SUM(IF($C542&gt;0,IF(AND(INDIRECT(ADDRESS($C542,44))=0,INDIRECT(ADDRESS($C542,38))&lt;&gt;"UL"),INDIRECT(ADDRESS($C542,COLUMN())),0),0),IF($D542&gt;0,IF(AND(INDIRECT(ADDRESS($D542,44))=0,INDIRECT(ADDRESS($D542,38))&lt;&gt;"UL"),INDIRECT(ADDRESS($D542,COLUMN())),0),0),IF($E542&gt;0,IF(AND(INDIRECT(ADDRESS($E542,44))=0,INDIRECT(ADDRESS($E542,38))&lt;&gt;"UL"),INDIRECT(ADDRESS($E542,COLUMN())),0),0),IF($F542&gt;0,IF(AND(INDIRECT(ADDRESS($F542,44))=0,INDIRECT(ADDRESS($F542,38))&lt;&gt;"UL"),INDIRECT(ADDRESS($F542,COLUMN())),0),0),IF($G542&gt;0,IF(AND(INDIRECT(ADDRESS($G542,44))=0,INDIRECT(ADDRESS($G542,38))&lt;&gt;"UL"),INDIRECT(ADDRESS($G542,COLUMN())),0),0),IF($H542&gt;0,IF(AND(INDIRECT(ADDRESS($H542,44))=0,INDIRECT(ADDRESS($H542,38))&lt;&gt;"UL"),INDIRECT(ADDRESS($H542,COLUMN())),0),0),IF($I542&gt;0,IF(AND(INDIRECT(ADDRESS($I542,44))=0,INDIRECT(ADDRESS($I542,38))&lt;&gt;"UL"),INDIRECT(ADDRESS($I542,COLUMN())),0),0),IF($J542&gt;0,IF(AND(INDIRECT(ADDRESS($J542,44))=0,INDIRECT(ADDRESS($J542,38))&lt;&gt;"UL"),INDIRECT(ADDRESS($J542,COLUMN())),0),0),IF($K542&gt;0,IF(AND(INDIRECT(ADDRESS($K542,44))=0,INDIRECT(ADDRESS($K542,38))&lt;&gt;"UL"),INDIRECT(ADDRESS($K542,COLUMN())),0),0),IF($L542&gt;0,IF(AND(INDIRECT(ADDRESS($L542,44))=0,INDIRECT(ADDRESS($L542,38))&lt;&gt;"UL"),INDIRECT(ADDRESS($L542,COLUMN())),0),0),IF($M542&gt;0,IF(AND(INDIRECT(ADDRESS($M542,44))=0,INDIRECT(ADDRESS($M542,38))&lt;&gt;"UL"),INDIRECT(ADDRESS($M542,COLUMN())),0),0))</f>
        <v>0</v>
      </c>
      <c r="CF542" s="57">
        <f ca="1">IF(BV542="S",CD542,CE542)</f>
        <v>0</v>
      </c>
      <c r="CG542" s="57">
        <f ca="1">IF(AD542&lt;BG542,((((BX542+CC542)*AB542)+((CA542+CF542)*(1-AB542)))*AD542),((((BX542*AB542)+((CA542)*(1-AB542)))*AD542)+(((CC542*AB542)+((CF542))*(1-AB542)))*BG542))</f>
        <v>2.429486356924548</v>
      </c>
      <c r="CH542" s="57">
        <f ca="1">CG542/N542</f>
        <v>5.6499682719175534E-2</v>
      </c>
      <c r="CI542" s="19">
        <f ca="1">AD542*X542</f>
        <v>22.06815250957537</v>
      </c>
      <c r="CJ542" s="19"/>
      <c r="CK542" s="57" cm="1">
        <f t="array" aca="1" ref="CK542" ca="1">IF(AU542="S", SUM(IF($C542&gt;0,IF(INDIRECT(ADDRESS($C542,43))&lt;&gt;1,INDIRECT(ADDRESS($C542,48)),0),0), IF($D542&gt;0,IF(INDIRECT(ADDRESS($D542,43))&lt;&gt;1,INDIRECT(ADDRESS($D542,48)),0),0), IF($E542&gt;0,IF(INDIRECT(ADDRESS($E542,43))&lt;&gt;1,INDIRECT(ADDRESS($E542,48)),0),0), IF($F542&gt;0,IF(INDIRECT(ADDRESS($F542,43))&lt;&gt;1,INDIRECT(ADDRESS($F542,48)),0),0), IF($G542&gt;0,IF(INDIRECT(ADDRESS($G542,43))&lt;&gt;1,INDIRECT(ADDRESS($G542,48)),0),0), IF($H542&gt;0,IF(INDIRECT(ADDRESS($H542,43))&lt;&gt;1,INDIRECT(ADDRESS($H542,48)),0),0), IF($I542&gt;0,IF(INDIRECT(ADDRESS($I542,43))&lt;&gt;1,INDIRECT(ADDRESS($I542,48)),0),0), IF($J542&gt;0,IF(INDIRECT(ADDRESS($J542,43))&lt;&gt;1,INDIRECT(ADDRESS($J542,48)),0),0), IF($K542&gt;0,IF(INDIRECT(ADDRESS($K542,43))&lt;&gt;1,INDIRECT(ADDRESS($K542,48)),0),0), IF($L542&gt;0,IF(INDIRECT(ADDRESS($L542,43))&lt;&gt;1,INDIRECT(ADDRESS($L542,48)),0),0), IF($M542&gt;0,IF(INDIRECT(ADDRESS($M542,43))&lt;&gt;1,INDIRECT(ADDRESS($M542,48)),0),0)), IF(AU542="L",SUM(IF($C542&gt;0,IF(INDIRECT(ADDRESS($C542,43))&lt;&gt;1,INDIRECT(ADDRESS($C542,50)),0),0), IF($D542&gt;0,IF(INDIRECT(ADDRESS($D542,43))&lt;&gt;1,INDIRECT(ADDRESS($D542,50)),0),0), IF($E542&gt;0,IF(INDIRECT(ADDRESS($E542,43))&lt;&gt;1,INDIRECT(ADDRESS($E542,50)),0),0), IF($F542&gt;0,IF(INDIRECT(ADDRESS($F542,43))&lt;&gt;1,INDIRECT(ADDRESS($F542,50)),0),0), IF($G542&gt;0,IF(INDIRECT(ADDRESS($G542,43))&lt;&gt;1,INDIRECT(ADDRESS($G542,50)),0),0), IF($G542&gt;0,IF(INDIRECT(ADDRESS($G542,43))&lt;&gt;1,INDIRECT(ADDRESS($G542,50)),0),0), IF($H542&gt;0,IF(INDIRECT(ADDRESS($H542,43))&lt;&gt;1,INDIRECT(ADDRESS($H542,50)),0),0), IF($I542&gt;0,IF(INDIRECT(ADDRESS($I542,43))&lt;&gt;1,INDIRECT(ADDRESS($I542,50)),0),0), IF($J542&gt;0,IF(INDIRECT(ADDRESS($J542,43))&lt;&gt;1,INDIRECT(ADDRESS($J542,50)),0),0), IF($K542&gt;0,IF(INDIRECT(ADDRESS($K542,43))&lt;&gt;1,INDIRECT(ADDRESS($K542,50)),0),0), IF($L542&gt;0,IF(INDIRECT(ADDRESS($L542,43))&lt;&gt;1,INDIRECT(ADDRESS($L542,50)),0),0), IF($M542&gt;0,IF(INDIRECT(ADDRESS($M542,43))&lt;&gt;1,INDIRECT(ADDRESS($M542,50)),0),0)), SUM(IF($C542&gt;0,IF(INDIRECT(ADDRESS($C542,43))&lt;&gt;1,INDIRECT(ADDRESS($C542,49)),0),0), IF($D542&gt;0,IF(INDIRECT(ADDRESS($D542,43))&lt;&gt;1,INDIRECT(ADDRESS($D542,49)),0),0), IF($E542&gt;0,IF(INDIRECT(ADDRESS($E542,43))&lt;&gt;1,INDIRECT(ADDRESS($E542,49)),0),0), IF($F542&gt;0,IF(INDIRECT(ADDRESS($F542,43))&lt;&gt;1,INDIRECT(ADDRESS($F542,49)),0),0), IF($G542&gt;0,IF(INDIRECT(ADDRESS($G542,43))&lt;&gt;1,INDIRECT(ADDRESS($G542,49)),0),0), IF($G542&gt;0,IF(INDIRECT(ADDRESS($G542,43))&lt;&gt;1,INDIRECT(ADDRESS($G542,49)),0),0), IF($H542&gt;0,IF(INDIRECT(ADDRESS($H542,43))&lt;&gt;1,INDIRECT(ADDRESS($H542,49)),0),0), IF($I542&gt;0,IF(INDIRECT(ADDRESS($I542,43))&lt;&gt;1,INDIRECT(ADDRESS($I542,49)),0),0), IF($J542&gt;0,IF(INDIRECT(ADDRESS($J542,43))&lt;&gt;1,INDIRECT(ADDRESS($J542,49)),0),0), IF($K542&gt;0,IF(INDIRECT(ADDRESS($K542,43))&lt;&gt;1,INDIRECT(ADDRESS($K542,49)),0),0), IF($L542&gt;0,IF(INDIRECT(ADDRESS($L542,43))&lt;&gt;1,INDIRECT(ADDRESS($L542,49)),0),0), IF($M542&gt;0,IF(INDIRECT(ADDRESS($M542,43))&lt;&gt;1,INDIRECT(ADDRESS($M542,49)),0),0))))</f>
        <v>2.2777777777777777</v>
      </c>
      <c r="CL542" s="57" cm="1">
        <f t="array" aca="1" ref="CL542" ca="1">SUM(IF($C542&gt;0,IF(INDIRECT(ADDRESS($C542,44))=1,INDIRECT(ADDRESS($C542,90)),0),0), IF($D542&gt;0,IF(INDIRECT(ADDRESS($D542,44))=1,INDIRECT(ADDRESS($D542,90)),0),0), IF($E542&gt;0,IF(INDIRECT(ADDRESS($E542,44))=1,INDIRECT(ADDRESS($E542,90)),0),0), IF($F542&gt;0,IF(INDIRECT(ADDRESS($F542,44))=1,INDIRECT(ADDRESS($F542,90)),0),0), IF($G542&gt;0,IF(INDIRECT(ADDRESS($G542,44))=1,INDIRECT(ADDRESS($G542,90)),0),0), IF($H542&gt;0,IF(INDIRECT(ADDRESS($H542,44))=1,INDIRECT(ADDRESS($H542,90)),0),0), IF($I542&gt;0,IF(INDIRECT(ADDRESS($I542,44))=1,INDIRECT(ADDRESS($I542,90)),0),0), IF($J542&gt;0,IF(INDIRECT(ADDRESS($J542,44))=1,INDIRECT(ADDRESS($J542,90)),0),0), IF($K542&gt;0,IF(INDIRECT(ADDRESS($K542,44))=1,INDIRECT(ADDRESS($K542,90)),0),0), IF($L542&gt;0,IF(INDIRECT(ADDRESS($L542,44))=1,INDIRECT(ADDRESS($L542,90)),0),0), IF($M542&gt;0,IF(INDIRECT(ADDRESS($M542,44))=1,INDIRECT(ADDRESS($M542,90)),0),0))</f>
        <v>0</v>
      </c>
      <c r="CM542" s="56">
        <f ca="1">((BU542/$BU$34)^$BU$296)</f>
        <v>1.1370869735530653</v>
      </c>
      <c r="CN542" s="59"/>
    </row>
    <row r="546" spans="1:92" ht="15.5" x14ac:dyDescent="0.25">
      <c r="A546" s="12" t="s">
        <v>451</v>
      </c>
      <c r="B546" s="134"/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"/>
      <c r="O546" s="13"/>
      <c r="P546" s="13"/>
      <c r="Q546" s="13"/>
      <c r="R546" s="13"/>
      <c r="S546" s="14"/>
      <c r="T546" s="13"/>
      <c r="U546" s="13"/>
      <c r="V546" s="13"/>
      <c r="W546" s="13"/>
      <c r="Z546" s="14"/>
      <c r="AA546" s="15"/>
      <c r="AF546" s="15"/>
      <c r="AG546" s="15"/>
      <c r="BR546" s="16"/>
      <c r="BS546" s="1"/>
      <c r="BT546" s="4"/>
      <c r="BU546" s="4"/>
      <c r="CM546" s="81"/>
      <c r="CN546" s="13"/>
    </row>
    <row r="547" spans="1:92" ht="15.5" x14ac:dyDescent="0.25">
      <c r="A547" s="12"/>
      <c r="B547" s="134"/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"/>
      <c r="O547" s="13"/>
      <c r="P547" s="13"/>
      <c r="Q547" s="13"/>
      <c r="R547" s="13"/>
      <c r="S547" s="14"/>
      <c r="T547" s="13"/>
      <c r="U547" s="13"/>
      <c r="V547" s="13"/>
      <c r="W547" s="13"/>
      <c r="Z547" s="14"/>
      <c r="AA547" s="15"/>
      <c r="AF547" s="15"/>
      <c r="AG547" s="15"/>
      <c r="BR547" s="16"/>
      <c r="BS547" s="1"/>
      <c r="BT547" s="4"/>
      <c r="BU547" s="4"/>
      <c r="CM547" s="81"/>
      <c r="CN547" s="13"/>
    </row>
    <row r="548" spans="1:92" ht="13" x14ac:dyDescent="0.25">
      <c r="A548" s="17" t="s">
        <v>61</v>
      </c>
      <c r="B548" s="135"/>
      <c r="C548" s="135"/>
      <c r="D548" s="135"/>
      <c r="E548" s="135"/>
      <c r="F548" s="135"/>
      <c r="G548" s="135"/>
      <c r="H548" s="135"/>
      <c r="I548" s="135"/>
      <c r="J548" s="135"/>
      <c r="K548" s="135"/>
      <c r="L548" s="135"/>
      <c r="M548" s="135"/>
      <c r="N548" s="13"/>
      <c r="O548" s="13"/>
      <c r="P548" s="13"/>
      <c r="Q548" s="13"/>
      <c r="R548" s="13"/>
      <c r="S548" s="14"/>
      <c r="T548" s="13"/>
      <c r="U548" s="13"/>
      <c r="V548" s="13"/>
      <c r="W548" s="13"/>
      <c r="Z548" s="14"/>
      <c r="AA548" s="15"/>
      <c r="AF548" s="15"/>
      <c r="AG548" s="15"/>
      <c r="BR548" s="16"/>
      <c r="BS548" s="1"/>
      <c r="BT548" s="4"/>
      <c r="BU548" s="4"/>
      <c r="CM548" s="82"/>
      <c r="CN548" s="13"/>
    </row>
    <row r="549" spans="1:92" x14ac:dyDescent="0.25">
      <c r="A549" s="15" t="s">
        <v>606</v>
      </c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>
        <v>12</v>
      </c>
      <c r="O549" s="13" t="s">
        <v>63</v>
      </c>
      <c r="P549" s="13">
        <v>1</v>
      </c>
      <c r="Q549" s="13">
        <v>0</v>
      </c>
      <c r="R549" s="13"/>
      <c r="S549" s="14">
        <v>3</v>
      </c>
      <c r="T549" s="140" t="s">
        <v>65</v>
      </c>
      <c r="U549" s="13">
        <v>7</v>
      </c>
      <c r="V549" s="13"/>
      <c r="W549" s="13">
        <v>3</v>
      </c>
      <c r="X549" s="1">
        <v>8</v>
      </c>
      <c r="Y549" s="1">
        <v>3</v>
      </c>
      <c r="Z549" s="14">
        <v>5</v>
      </c>
      <c r="AA549" s="15"/>
      <c r="AB549" s="3">
        <f>((U549/8)^$V$296)*((((X549-(Y549-1)/2)/8)^$X$296)*((S549/3)^$S$296))*(((8-W549)/6)^$W$296)</f>
        <v>0.93199767528880928</v>
      </c>
      <c r="AC549" s="3">
        <f>SUM(((25/N549)^$Z$296)*(AB549/$AB$34))</f>
        <v>2.0357726813590604</v>
      </c>
      <c r="AD549" s="3">
        <f>(P549/($CN$34*(1/AC549)))</f>
        <v>1.77023711422527</v>
      </c>
      <c r="AF549" s="15"/>
      <c r="AG549" s="15"/>
      <c r="BR549" s="16"/>
      <c r="BS549" s="1"/>
      <c r="BT549" s="4"/>
      <c r="BU549" s="4"/>
      <c r="CI549" s="19">
        <f>AD549*X549</f>
        <v>14.16189691380216</v>
      </c>
      <c r="CJ549" s="19"/>
      <c r="CK549" s="19"/>
      <c r="CM549" s="83"/>
      <c r="CN549" s="13"/>
    </row>
    <row r="550" spans="1:92" x14ac:dyDescent="0.25">
      <c r="A550" s="15" t="s">
        <v>607</v>
      </c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>
        <v>23</v>
      </c>
      <c r="O550" s="13" t="s">
        <v>70</v>
      </c>
      <c r="P550" s="13">
        <v>3</v>
      </c>
      <c r="Q550" s="13">
        <v>0</v>
      </c>
      <c r="R550" s="13"/>
      <c r="S550" s="14">
        <v>2</v>
      </c>
      <c r="T550" s="140" t="s">
        <v>272</v>
      </c>
      <c r="U550" s="13">
        <v>5</v>
      </c>
      <c r="V550" s="13"/>
      <c r="W550" s="13">
        <v>3</v>
      </c>
      <c r="X550" s="1">
        <v>7</v>
      </c>
      <c r="Y550" s="1">
        <v>3</v>
      </c>
      <c r="Z550" s="14">
        <v>5</v>
      </c>
      <c r="AA550" s="15"/>
      <c r="AB550" s="3">
        <f>((U550/8)^$V$296)*((((X550-(Y550-1)/2)/8)^$X$296)*((S550/3)^$S$296))*(((8-W550)/6)^$W$296)</f>
        <v>0.79116904386443143</v>
      </c>
      <c r="AC550" s="3">
        <f>SUM(((25/N550)^$Z$296)*(AB550/$AB$34))</f>
        <v>1.0608984058655442</v>
      </c>
      <c r="AD550" s="3">
        <f>(P550/($CN$34*(1/AC550)))</f>
        <v>2.7675610587796804</v>
      </c>
      <c r="AF550" s="15"/>
      <c r="AG550" s="15"/>
      <c r="BR550" s="16"/>
      <c r="BS550" s="1"/>
      <c r="BT550" s="4"/>
      <c r="BU550" s="4"/>
      <c r="CI550" s="19"/>
      <c r="CJ550" s="19"/>
      <c r="CK550" s="19"/>
      <c r="CM550" s="83"/>
      <c r="CN550" s="13"/>
    </row>
    <row r="551" spans="1:92" x14ac:dyDescent="0.25">
      <c r="A551" s="15" t="s">
        <v>608</v>
      </c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>
        <v>52</v>
      </c>
      <c r="O551" s="13" t="s">
        <v>70</v>
      </c>
      <c r="P551" s="13">
        <v>12</v>
      </c>
      <c r="Q551" s="13">
        <v>0</v>
      </c>
      <c r="R551" s="13"/>
      <c r="S551" s="14">
        <v>1</v>
      </c>
      <c r="T551" s="140" t="s">
        <v>279</v>
      </c>
      <c r="U551" s="13">
        <v>2</v>
      </c>
      <c r="V551" s="13"/>
      <c r="W551" s="13">
        <v>3</v>
      </c>
      <c r="X551" s="1">
        <v>5</v>
      </c>
      <c r="Y551" s="1">
        <v>1</v>
      </c>
      <c r="Z551" s="14">
        <v>5</v>
      </c>
      <c r="AA551" s="15" t="s">
        <v>66</v>
      </c>
      <c r="AB551" s="3">
        <f>((U551/8)^$V$296)*((((X551-(Y551-1)/2)/8)^$X$296)*((S551/3)^$S$296))*(((8-W551)/6)^$W$296)</f>
        <v>0.5809291819520529</v>
      </c>
      <c r="AC551" s="3">
        <f>SUM(((25/N551)^$Z$296)*(AB551/$AB$34))</f>
        <v>0.42249451284036993</v>
      </c>
      <c r="AD551" s="3">
        <f>(P551/($CN$34*(1/AC551)))</f>
        <v>4.4086383948560339</v>
      </c>
      <c r="AF551" s="15"/>
      <c r="AG551" s="15"/>
      <c r="BR551" s="16"/>
      <c r="BS551" s="1"/>
      <c r="BT551" s="4"/>
      <c r="BU551" s="4"/>
      <c r="CI551" s="19"/>
      <c r="CJ551" s="19"/>
      <c r="CK551" s="19"/>
      <c r="CM551" s="83"/>
      <c r="CN551" s="13"/>
    </row>
    <row r="554" spans="1:92" ht="13" x14ac:dyDescent="0.25">
      <c r="A554" s="17" t="s">
        <v>2</v>
      </c>
      <c r="B554" s="135"/>
      <c r="C554" s="135"/>
      <c r="D554" s="135"/>
      <c r="E554" s="135"/>
      <c r="F554" s="135"/>
      <c r="G554" s="135"/>
      <c r="H554" s="135"/>
      <c r="I554" s="135"/>
      <c r="J554" s="135"/>
      <c r="K554" s="135"/>
      <c r="L554" s="135"/>
      <c r="M554" s="135"/>
      <c r="N554" s="13"/>
      <c r="O554" s="13"/>
      <c r="P554" s="13"/>
      <c r="Q554" s="13"/>
      <c r="R554" s="13"/>
      <c r="S554" s="14"/>
      <c r="T554" s="13"/>
      <c r="U554" s="13"/>
      <c r="V554" s="13"/>
      <c r="W554" s="13"/>
      <c r="Z554" s="14"/>
      <c r="AA554" s="15"/>
      <c r="AF554" s="15"/>
      <c r="AG554" s="15"/>
      <c r="BR554" s="16"/>
      <c r="BS554" s="1"/>
      <c r="BT554" s="4"/>
      <c r="BU554" s="4"/>
      <c r="CM554" s="82"/>
      <c r="CN554" s="13"/>
    </row>
    <row r="555" spans="1:92" x14ac:dyDescent="0.25">
      <c r="A555" t="s">
        <v>589</v>
      </c>
      <c r="N555" s="13"/>
      <c r="O555" s="13"/>
      <c r="P555" s="13"/>
      <c r="Q555" s="13"/>
      <c r="R555" s="13"/>
      <c r="S555" s="14"/>
      <c r="T555" s="13"/>
      <c r="U555" s="13"/>
      <c r="V555" s="13"/>
      <c r="W555" s="13"/>
      <c r="Z555" s="14"/>
      <c r="AA555" s="15"/>
      <c r="AF555" s="15" t="s">
        <v>183</v>
      </c>
      <c r="AG555" s="13" t="s">
        <v>81</v>
      </c>
      <c r="AH555" s="13">
        <v>2</v>
      </c>
      <c r="AI555" s="13">
        <v>6</v>
      </c>
      <c r="AJ555" s="13">
        <v>0</v>
      </c>
      <c r="AK555" s="13">
        <v>4</v>
      </c>
      <c r="AL555" s="13" t="s">
        <v>82</v>
      </c>
      <c r="AM555" s="13">
        <v>7</v>
      </c>
      <c r="AN555" s="13">
        <v>0</v>
      </c>
      <c r="AO555" s="13">
        <v>3</v>
      </c>
      <c r="AP555" s="13">
        <v>1</v>
      </c>
      <c r="AQ555" s="13"/>
      <c r="AR555" s="13"/>
      <c r="AS555" s="13"/>
      <c r="AT555" s="15"/>
      <c r="AU555" s="4"/>
      <c r="AV555" s="4">
        <f t="shared" ref="AV555:AX563" si="391">SUM(1/3*AH555*(7-$AK555+7-$AM555)/6)</f>
        <v>0.33333333333333331</v>
      </c>
      <c r="AW555" s="4">
        <f t="shared" si="391"/>
        <v>1</v>
      </c>
      <c r="AX555" s="4">
        <f t="shared" si="391"/>
        <v>0</v>
      </c>
      <c r="AY555" s="27">
        <f t="shared" ref="AY555:AY563" si="392">AV555</f>
        <v>0.33333333333333331</v>
      </c>
      <c r="AZ555" s="27">
        <f t="shared" ref="AZ555:AZ563" si="393">SUM(AV555:AX555)/3</f>
        <v>0.44444444444444442</v>
      </c>
      <c r="BA555" s="27">
        <f t="shared" ref="BA555:BA563" si="394">(((AX555+AW555*$BE$296)/(1+$BE$296)*AO555/3*2+(((AX555+AW555*$BE$296+AV555*$BE$296^2)/(1+$BE$296+$BE$296^2)*AO555/3*(AP555-1+AN555)/5)*3))/5)</f>
        <v>0.26666666666666666</v>
      </c>
      <c r="BB555" s="27">
        <f t="shared" ref="BB555:BB563" si="395">(((AX555+AV555*$BE$296)/(1+$BE$296)*AO555/3*2+(((AX555+AV555*$BE$296+AW555*$BE$296^2)/(1+$BE$296+$BE$296^2)*AO555/3*(AP555-1+AN555)/5)*3))/5)</f>
        <v>8.8888888888888878E-2</v>
      </c>
      <c r="BC555" s="27">
        <f t="shared" ref="BC555:BC563" si="396">(((AV555+AX555*$BE$296)/(1+$BE$296)*AO555/3*2+(((AV555+AX555*$BE$296+AW555*$BE$296^2)/(1+$BE$296+$BE$296^2)*AO555/3*(AP555-1+AN555)/5)*3))/5)</f>
        <v>4.4444444444444439E-2</v>
      </c>
      <c r="BD555" s="27">
        <f t="shared" ref="BD555:BD563" si="397">(((AV555+AW555*$BE$296)/(1+$BE$296)*AO555/3*2+(((AV555+AW555*$BE$296+AX555*$BE$296^2)/(1+$BE$296+$BE$296^2)*AO555/3*(AP555-1+AN555)/5)*3))/5)</f>
        <v>0.31111111111111112</v>
      </c>
      <c r="BE555" s="27"/>
      <c r="BF555" s="27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16"/>
      <c r="BS555" s="1"/>
      <c r="BT555" s="84"/>
      <c r="BU555" s="84"/>
      <c r="BV555" s="27"/>
      <c r="BW555" s="27">
        <f>(1/3*ROUNDUP((AI555/2),0)*(7-$AK555+7-$AM555)/6)</f>
        <v>0.5</v>
      </c>
      <c r="BX555" s="27"/>
      <c r="BY555" s="27">
        <f>((BW555*AO555/3)+(((BW555+AV555*$BE$296) / (1+$BE$296)*AO555/3*(AP555-1+AN555)/5)*2))/3</f>
        <v>0.16666666666666666</v>
      </c>
      <c r="BZ555" s="27">
        <f>((AV555*AO555/3)+(((AV555+BW555*$BE$296) / (1+$BE$296)*AO555/3*(AP555-1+AN555)/5)*2))/3</f>
        <v>0.1111111111111111</v>
      </c>
      <c r="CA555" s="27"/>
      <c r="CB555" s="27"/>
      <c r="CC555" s="27"/>
      <c r="CD555" s="27"/>
      <c r="CE555" s="27"/>
      <c r="CF555" s="27"/>
      <c r="CG555" s="27"/>
      <c r="CH555" s="27"/>
      <c r="CL555" s="27"/>
      <c r="CM555" s="83"/>
      <c r="CN555" s="13"/>
    </row>
    <row r="556" spans="1:92" x14ac:dyDescent="0.25">
      <c r="A556" t="s">
        <v>222</v>
      </c>
      <c r="N556" s="13"/>
      <c r="O556" s="13"/>
      <c r="P556" s="13"/>
      <c r="Q556" s="13"/>
      <c r="R556" s="13"/>
      <c r="S556" s="14"/>
      <c r="T556" s="13"/>
      <c r="U556" s="13"/>
      <c r="V556" s="13"/>
      <c r="W556" s="13"/>
      <c r="Z556" s="14"/>
      <c r="AA556" s="15"/>
      <c r="AF556" t="s">
        <v>188</v>
      </c>
      <c r="AG556" s="13" t="s">
        <v>81</v>
      </c>
      <c r="AH556" s="13">
        <v>1</v>
      </c>
      <c r="AI556" s="13">
        <v>3</v>
      </c>
      <c r="AJ556" s="13">
        <v>0</v>
      </c>
      <c r="AK556" s="13">
        <v>4</v>
      </c>
      <c r="AL556" s="13" t="s">
        <v>82</v>
      </c>
      <c r="AM556" s="13">
        <v>7</v>
      </c>
      <c r="AN556" s="13"/>
      <c r="AO556" s="1">
        <v>3</v>
      </c>
      <c r="AP556" s="1">
        <v>1</v>
      </c>
      <c r="AQ556" s="1"/>
      <c r="AR556" s="1"/>
      <c r="AS556" s="1"/>
      <c r="AT556" s="15"/>
      <c r="AU556" s="4"/>
      <c r="AV556" s="4">
        <f t="shared" si="391"/>
        <v>0.16666666666666666</v>
      </c>
      <c r="AW556" s="4">
        <f t="shared" si="391"/>
        <v>0.5</v>
      </c>
      <c r="AX556" s="4">
        <f t="shared" si="391"/>
        <v>0</v>
      </c>
      <c r="AY556" s="27">
        <f t="shared" si="392"/>
        <v>0.16666666666666666</v>
      </c>
      <c r="AZ556" s="27">
        <f t="shared" si="393"/>
        <v>0.22222222222222221</v>
      </c>
      <c r="BA556" s="27">
        <f t="shared" si="394"/>
        <v>0.13333333333333333</v>
      </c>
      <c r="BB556" s="27">
        <f t="shared" si="395"/>
        <v>4.4444444444444439E-2</v>
      </c>
      <c r="BC556" s="27">
        <f t="shared" si="396"/>
        <v>2.222222222222222E-2</v>
      </c>
      <c r="BD556" s="27">
        <f t="shared" si="397"/>
        <v>0.15555555555555556</v>
      </c>
      <c r="BE556" s="27"/>
      <c r="BF556" s="27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16"/>
      <c r="BS556" s="1"/>
      <c r="BT556" s="84"/>
      <c r="BU556" s="84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L556" s="27"/>
      <c r="CM556" s="83"/>
      <c r="CN556" s="13"/>
    </row>
    <row r="557" spans="1:92" x14ac:dyDescent="0.25">
      <c r="A557" t="s">
        <v>605</v>
      </c>
      <c r="N557" s="13"/>
      <c r="O557" s="13"/>
      <c r="P557" s="13"/>
      <c r="Q557" s="13"/>
      <c r="R557" s="13"/>
      <c r="S557" s="14"/>
      <c r="T557" s="13"/>
      <c r="U557" s="13"/>
      <c r="V557" s="13"/>
      <c r="W557" s="13"/>
      <c r="Z557" s="14"/>
      <c r="AA557" s="15"/>
      <c r="AF557" t="s">
        <v>590</v>
      </c>
      <c r="AG557" s="1" t="s">
        <v>81</v>
      </c>
      <c r="AH557" s="1">
        <v>0</v>
      </c>
      <c r="AI557" s="1">
        <v>2</v>
      </c>
      <c r="AJ557" s="1">
        <v>1</v>
      </c>
      <c r="AK557" s="1">
        <v>2</v>
      </c>
      <c r="AL557" s="1" t="s">
        <v>82</v>
      </c>
      <c r="AM557" s="1">
        <v>6</v>
      </c>
      <c r="AN557" s="13"/>
      <c r="AO557" s="13">
        <v>3</v>
      </c>
      <c r="AP557" s="13">
        <v>1</v>
      </c>
      <c r="AQ557" s="13"/>
      <c r="AR557" s="13"/>
      <c r="AS557" s="13"/>
      <c r="AT557" s="15"/>
      <c r="AU557" s="4"/>
      <c r="AV557" s="4">
        <f t="shared" si="391"/>
        <v>0</v>
      </c>
      <c r="AW557" s="4">
        <f t="shared" si="391"/>
        <v>0.66666666666666663</v>
      </c>
      <c r="AX557" s="4">
        <f t="shared" si="391"/>
        <v>0.33333333333333331</v>
      </c>
      <c r="AY557" s="27">
        <f t="shared" si="392"/>
        <v>0</v>
      </c>
      <c r="AZ557" s="27">
        <f t="shared" si="393"/>
        <v>0.33333333333333331</v>
      </c>
      <c r="BA557" s="27">
        <f t="shared" si="394"/>
        <v>0.22222222222222218</v>
      </c>
      <c r="BB557" s="27">
        <f t="shared" si="395"/>
        <v>4.4444444444444439E-2</v>
      </c>
      <c r="BC557" s="27">
        <f t="shared" si="396"/>
        <v>8.8888888888888878E-2</v>
      </c>
      <c r="BD557" s="27">
        <f t="shared" si="397"/>
        <v>0.17777777777777776</v>
      </c>
      <c r="BE557" s="27"/>
      <c r="BF557" s="27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16"/>
      <c r="BS557" s="1"/>
      <c r="BT557" s="84"/>
      <c r="BU557" s="84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L557" s="27"/>
      <c r="CM557" s="83"/>
      <c r="CN557" s="13"/>
    </row>
    <row r="558" spans="1:92" x14ac:dyDescent="0.25">
      <c r="A558" t="s">
        <v>290</v>
      </c>
      <c r="N558" s="13">
        <v>2</v>
      </c>
      <c r="O558" s="13"/>
      <c r="P558" s="13"/>
      <c r="Q558" s="13"/>
      <c r="R558" s="13"/>
      <c r="S558" s="14"/>
      <c r="T558" s="13"/>
      <c r="U558" s="13"/>
      <c r="V558" s="13"/>
      <c r="W558" s="13"/>
      <c r="Z558" s="14"/>
      <c r="AA558" s="15"/>
      <c r="AF558" t="s">
        <v>290</v>
      </c>
      <c r="AG558" s="1" t="s">
        <v>106</v>
      </c>
      <c r="AH558" s="1">
        <v>4</v>
      </c>
      <c r="AI558" s="1">
        <v>0</v>
      </c>
      <c r="AJ558" s="1">
        <v>0</v>
      </c>
      <c r="AK558" s="1">
        <v>2</v>
      </c>
      <c r="AL558" s="1">
        <v>1</v>
      </c>
      <c r="AM558" s="1">
        <v>5</v>
      </c>
      <c r="AN558" s="13"/>
      <c r="AO558" s="13">
        <v>1</v>
      </c>
      <c r="AP558" s="13">
        <v>1</v>
      </c>
      <c r="AQ558" s="13"/>
      <c r="AR558" s="13">
        <v>1</v>
      </c>
      <c r="AS558" s="13"/>
      <c r="AT558" s="15"/>
      <c r="AU558" s="4"/>
      <c r="AV558" s="4">
        <f t="shared" si="391"/>
        <v>1.5555555555555554</v>
      </c>
      <c r="AW558" s="4">
        <f t="shared" si="391"/>
        <v>0</v>
      </c>
      <c r="AX558" s="4">
        <f t="shared" si="391"/>
        <v>0</v>
      </c>
      <c r="AY558" s="27">
        <f t="shared" si="392"/>
        <v>1.5555555555555554</v>
      </c>
      <c r="AZ558" s="27">
        <f t="shared" si="393"/>
        <v>0.51851851851851849</v>
      </c>
      <c r="BA558" s="27">
        <f t="shared" si="394"/>
        <v>0</v>
      </c>
      <c r="BB558" s="27">
        <f t="shared" si="395"/>
        <v>0.13827160493827159</v>
      </c>
      <c r="BC558" s="27">
        <f t="shared" si="396"/>
        <v>6.9135802469135796E-2</v>
      </c>
      <c r="BD558" s="27">
        <f t="shared" si="397"/>
        <v>6.9135802469135796E-2</v>
      </c>
      <c r="BE558" s="27"/>
      <c r="BF558" s="27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16"/>
      <c r="BS558" s="1"/>
      <c r="BT558" s="84"/>
      <c r="BU558" s="84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L558" s="27"/>
      <c r="CM558" s="83"/>
      <c r="CN558" s="13"/>
    </row>
    <row r="559" spans="1:92" x14ac:dyDescent="0.25">
      <c r="A559" t="s">
        <v>594</v>
      </c>
      <c r="N559" s="13"/>
      <c r="O559" s="13"/>
      <c r="P559" s="13"/>
      <c r="Q559" s="13"/>
      <c r="R559" s="13"/>
      <c r="S559" s="14"/>
      <c r="T559" s="13"/>
      <c r="U559" s="13"/>
      <c r="V559" s="13"/>
      <c r="W559" s="13"/>
      <c r="Z559" s="14"/>
      <c r="AA559" s="15"/>
      <c r="AF559" t="s">
        <v>594</v>
      </c>
      <c r="AG559" s="1" t="s">
        <v>81</v>
      </c>
      <c r="AH559" s="13">
        <v>1</v>
      </c>
      <c r="AI559" s="13">
        <v>3</v>
      </c>
      <c r="AJ559" s="13">
        <v>0</v>
      </c>
      <c r="AK559" s="13">
        <v>4</v>
      </c>
      <c r="AL559" s="13" t="s">
        <v>82</v>
      </c>
      <c r="AM559" s="13">
        <v>7</v>
      </c>
      <c r="AN559" s="13"/>
      <c r="AO559" s="13">
        <v>3</v>
      </c>
      <c r="AP559" s="13">
        <v>1</v>
      </c>
      <c r="AQ559" s="13"/>
      <c r="AR559" s="13"/>
      <c r="AS559" s="13"/>
      <c r="AT559" s="15"/>
      <c r="AU559" s="4"/>
      <c r="AV559" s="4">
        <f t="shared" si="391"/>
        <v>0.16666666666666666</v>
      </c>
      <c r="AW559" s="4">
        <f t="shared" si="391"/>
        <v>0.5</v>
      </c>
      <c r="AX559" s="4">
        <f t="shared" si="391"/>
        <v>0</v>
      </c>
      <c r="AY559" s="27">
        <f t="shared" si="392"/>
        <v>0.16666666666666666</v>
      </c>
      <c r="AZ559" s="27">
        <f t="shared" si="393"/>
        <v>0.22222222222222221</v>
      </c>
      <c r="BA559" s="27">
        <f t="shared" si="394"/>
        <v>0.13333333333333333</v>
      </c>
      <c r="BB559" s="27">
        <f t="shared" si="395"/>
        <v>4.4444444444444439E-2</v>
      </c>
      <c r="BC559" s="27">
        <f t="shared" si="396"/>
        <v>2.222222222222222E-2</v>
      </c>
      <c r="BD559" s="27">
        <f t="shared" si="397"/>
        <v>0.15555555555555556</v>
      </c>
      <c r="BE559" s="27"/>
      <c r="BF559" s="27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16"/>
      <c r="BS559" s="1"/>
      <c r="BT559" s="84"/>
      <c r="BU559" s="84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L559" s="27"/>
      <c r="CM559" s="83"/>
      <c r="CN559" s="13"/>
    </row>
    <row r="560" spans="1:92" x14ac:dyDescent="0.25">
      <c r="A560" t="s">
        <v>595</v>
      </c>
      <c r="N560" s="13"/>
      <c r="O560" s="13"/>
      <c r="P560" s="13"/>
      <c r="Q560" s="13"/>
      <c r="R560" s="13"/>
      <c r="S560" s="14"/>
      <c r="T560" s="13"/>
      <c r="U560" s="13"/>
      <c r="V560" s="13"/>
      <c r="W560" s="13"/>
      <c r="Z560" s="14"/>
      <c r="AA560" s="15"/>
      <c r="AF560" t="s">
        <v>595</v>
      </c>
      <c r="AG560" s="1" t="s">
        <v>599</v>
      </c>
      <c r="AH560" s="13">
        <v>1</v>
      </c>
      <c r="AI560" s="13">
        <v>3</v>
      </c>
      <c r="AJ560" s="13">
        <v>0</v>
      </c>
      <c r="AK560" s="13">
        <v>4</v>
      </c>
      <c r="AL560" s="13" t="s">
        <v>82</v>
      </c>
      <c r="AM560" s="13">
        <v>7</v>
      </c>
      <c r="AN560" s="13"/>
      <c r="AO560" s="13">
        <v>3</v>
      </c>
      <c r="AP560" s="13">
        <v>2</v>
      </c>
      <c r="AQ560" s="13"/>
      <c r="AR560" s="13"/>
      <c r="AS560" s="13">
        <v>1</v>
      </c>
      <c r="AT560" s="15"/>
      <c r="AU560" s="4"/>
      <c r="AV560" s="4">
        <f t="shared" si="391"/>
        <v>0.16666666666666666</v>
      </c>
      <c r="AW560" s="4">
        <f t="shared" si="391"/>
        <v>0.5</v>
      </c>
      <c r="AX560" s="4">
        <f t="shared" si="391"/>
        <v>0</v>
      </c>
      <c r="AY560" s="27">
        <f t="shared" si="392"/>
        <v>0.16666666666666666</v>
      </c>
      <c r="AZ560" s="27">
        <f t="shared" si="393"/>
        <v>0.22222222222222221</v>
      </c>
      <c r="BA560" s="27">
        <f t="shared" si="394"/>
        <v>0.16190476190476188</v>
      </c>
      <c r="BB560" s="27">
        <f t="shared" si="395"/>
        <v>8.4444444444444447E-2</v>
      </c>
      <c r="BC560" s="27">
        <f t="shared" si="396"/>
        <v>5.9365079365079357E-2</v>
      </c>
      <c r="BD560" s="27">
        <f t="shared" si="397"/>
        <v>0.17555555555555555</v>
      </c>
      <c r="BE560" s="27"/>
      <c r="BF560" s="27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16"/>
      <c r="BS560" s="1"/>
      <c r="BT560" s="84"/>
      <c r="BU560" s="84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L560" s="27"/>
      <c r="CM560" s="83"/>
      <c r="CN560" s="13"/>
    </row>
    <row r="561" spans="1:92" x14ac:dyDescent="0.25">
      <c r="A561" t="s">
        <v>596</v>
      </c>
      <c r="N561" s="13"/>
      <c r="O561" s="13"/>
      <c r="P561" s="13"/>
      <c r="Q561" s="13"/>
      <c r="R561" s="13"/>
      <c r="S561" s="14"/>
      <c r="T561" s="13"/>
      <c r="U561" s="13"/>
      <c r="V561" s="13"/>
      <c r="W561" s="13"/>
      <c r="Z561" s="14"/>
      <c r="AA561" s="15"/>
      <c r="AF561" t="s">
        <v>596</v>
      </c>
      <c r="AG561" s="1" t="s">
        <v>600</v>
      </c>
      <c r="AH561" s="13">
        <v>1</v>
      </c>
      <c r="AI561" s="13">
        <v>3</v>
      </c>
      <c r="AJ561" s="13">
        <v>0</v>
      </c>
      <c r="AK561" s="13">
        <v>4</v>
      </c>
      <c r="AL561" s="13" t="s">
        <v>82</v>
      </c>
      <c r="AM561" s="13">
        <v>7</v>
      </c>
      <c r="AN561" s="13"/>
      <c r="AO561" s="13">
        <v>3</v>
      </c>
      <c r="AP561" s="13">
        <v>2</v>
      </c>
      <c r="AQ561" s="13"/>
      <c r="AR561" s="13"/>
      <c r="AS561" s="13">
        <v>1</v>
      </c>
      <c r="AT561" s="15"/>
      <c r="AU561" s="4"/>
      <c r="AV561" s="4">
        <f t="shared" si="391"/>
        <v>0.16666666666666666</v>
      </c>
      <c r="AW561" s="4">
        <f t="shared" si="391"/>
        <v>0.5</v>
      </c>
      <c r="AX561" s="4">
        <f t="shared" si="391"/>
        <v>0</v>
      </c>
      <c r="AY561" s="27">
        <f t="shared" si="392"/>
        <v>0.16666666666666666</v>
      </c>
      <c r="AZ561" s="27">
        <f t="shared" si="393"/>
        <v>0.22222222222222221</v>
      </c>
      <c r="BA561" s="27">
        <f t="shared" si="394"/>
        <v>0.16190476190476188</v>
      </c>
      <c r="BB561" s="27">
        <f t="shared" si="395"/>
        <v>8.4444444444444447E-2</v>
      </c>
      <c r="BC561" s="27">
        <f t="shared" si="396"/>
        <v>5.9365079365079357E-2</v>
      </c>
      <c r="BD561" s="27">
        <f t="shared" si="397"/>
        <v>0.17555555555555555</v>
      </c>
      <c r="BE561" s="27"/>
      <c r="BF561" s="27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16"/>
      <c r="BS561" s="1"/>
      <c r="BT561" s="84"/>
      <c r="BU561" s="84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L561" s="27"/>
      <c r="CM561" s="83"/>
      <c r="CN561" s="13"/>
    </row>
    <row r="562" spans="1:92" x14ac:dyDescent="0.25">
      <c r="A562" t="s">
        <v>597</v>
      </c>
      <c r="N562" s="13">
        <v>8</v>
      </c>
      <c r="O562" s="13"/>
      <c r="P562" s="13"/>
      <c r="Q562" s="13"/>
      <c r="R562" s="13"/>
      <c r="S562" s="14"/>
      <c r="T562" s="13"/>
      <c r="U562" s="13"/>
      <c r="V562" s="13"/>
      <c r="W562" s="13"/>
      <c r="Z562" s="14"/>
      <c r="AA562" s="15"/>
      <c r="AF562" t="s">
        <v>597</v>
      </c>
      <c r="AG562" s="1" t="s">
        <v>106</v>
      </c>
      <c r="AH562" s="1">
        <v>13</v>
      </c>
      <c r="AI562" s="1">
        <v>0</v>
      </c>
      <c r="AJ562" s="1">
        <v>0</v>
      </c>
      <c r="AK562" s="1"/>
      <c r="AL562" s="1">
        <v>1</v>
      </c>
      <c r="AM562" s="1"/>
      <c r="AN562" s="13"/>
      <c r="AO562" s="13">
        <v>3</v>
      </c>
      <c r="AP562" s="13">
        <v>1</v>
      </c>
      <c r="AQ562" s="13"/>
      <c r="AR562" s="13">
        <v>1</v>
      </c>
      <c r="AS562" s="13"/>
      <c r="AT562" s="15"/>
      <c r="AU562" s="4"/>
      <c r="AV562" s="4">
        <f t="shared" si="391"/>
        <v>10.111111111111111</v>
      </c>
      <c r="AW562" s="4">
        <f t="shared" si="391"/>
        <v>0</v>
      </c>
      <c r="AX562" s="4">
        <f t="shared" si="391"/>
        <v>0</v>
      </c>
      <c r="AY562" s="27">
        <f t="shared" si="392"/>
        <v>10.111111111111111</v>
      </c>
      <c r="AZ562" s="27">
        <f t="shared" si="393"/>
        <v>3.3703703703703702</v>
      </c>
      <c r="BA562" s="27">
        <f t="shared" si="394"/>
        <v>0</v>
      </c>
      <c r="BB562" s="27">
        <f t="shared" si="395"/>
        <v>2.6962962962962962</v>
      </c>
      <c r="BC562" s="27">
        <f t="shared" si="396"/>
        <v>1.3481481481481481</v>
      </c>
      <c r="BD562" s="27">
        <f t="shared" si="397"/>
        <v>1.3481481481481481</v>
      </c>
      <c r="BE562" s="27"/>
      <c r="BF562" s="27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16"/>
      <c r="BS562" s="1"/>
      <c r="BT562" s="84"/>
      <c r="BU562" s="84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L562" s="27"/>
      <c r="CM562" s="83"/>
      <c r="CN562" s="13"/>
    </row>
    <row r="563" spans="1:92" x14ac:dyDescent="0.25">
      <c r="A563" t="s">
        <v>598</v>
      </c>
      <c r="N563" s="1">
        <v>8</v>
      </c>
      <c r="AF563" t="s">
        <v>598</v>
      </c>
      <c r="AG563" s="1" t="s">
        <v>106</v>
      </c>
      <c r="AH563" s="1">
        <v>4</v>
      </c>
      <c r="AI563" s="1">
        <v>2</v>
      </c>
      <c r="AJ563" s="1">
        <v>0</v>
      </c>
      <c r="AK563" s="1">
        <v>4</v>
      </c>
      <c r="AL563" s="1">
        <v>1</v>
      </c>
      <c r="AM563" s="1">
        <v>1</v>
      </c>
      <c r="AN563" s="13"/>
      <c r="AO563" s="13">
        <v>3</v>
      </c>
      <c r="AP563" s="13">
        <v>1</v>
      </c>
      <c r="AQ563" s="13"/>
      <c r="AR563" s="13">
        <v>1</v>
      </c>
      <c r="AS563" s="13"/>
      <c r="AT563" s="223" t="s">
        <v>601</v>
      </c>
      <c r="AV563" s="4">
        <f t="shared" si="391"/>
        <v>2</v>
      </c>
      <c r="AW563" s="4">
        <f t="shared" si="391"/>
        <v>1</v>
      </c>
      <c r="AX563" s="4">
        <f t="shared" si="391"/>
        <v>0</v>
      </c>
      <c r="AY563" s="27">
        <f t="shared" si="392"/>
        <v>2</v>
      </c>
      <c r="AZ563" s="27">
        <f t="shared" si="393"/>
        <v>1</v>
      </c>
      <c r="BA563" s="27">
        <f t="shared" si="394"/>
        <v>0.26666666666666666</v>
      </c>
      <c r="BB563" s="27">
        <f t="shared" si="395"/>
        <v>0.53333333333333333</v>
      </c>
      <c r="BC563" s="27">
        <f t="shared" si="396"/>
        <v>0.26666666666666666</v>
      </c>
      <c r="BD563" s="27">
        <f t="shared" si="397"/>
        <v>0.53333333333333333</v>
      </c>
      <c r="BE563" s="27"/>
      <c r="BF563" s="27"/>
    </row>
    <row r="565" spans="1:92" x14ac:dyDescent="0.25">
      <c r="A565" s="222" t="s">
        <v>591</v>
      </c>
      <c r="B565" s="74">
        <v>549</v>
      </c>
      <c r="C565" s="74">
        <v>555</v>
      </c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67">
        <f ca="1">SUM(INDIRECT(ADDRESS(B565,COLUMN())),IF(C565&gt;0,INDIRECT(ADDRESS(C565,COLUMN())),0),IF(D565&gt;0,INDIRECT(ADDRESS(D565,COLUMN())),0),IF(E565&gt;0,INDIRECT(ADDRESS(E565,COLUMN())),0),IF(F565&gt;0,INDIRECT(ADDRESS(F565,COLUMN())),0),IF(G565&gt;0,INDIRECT(ADDRESS(G565,COLUMN())),0),IF(H565&gt;0,INDIRECT(ADDRESS(H565,COLUMN())),0),IF(I565&gt;0,INDIRECT(ADDRESS(I565,COLUMN())),0),IF(J565&gt;0,INDIRECT(ADDRESS(J565,COLUMN())),0),IF(K565&gt;0,INDIRECT(ADDRESS(K565,COLUMN())),0),IF(L565&gt;0,INDIRECT(ADDRESS(L565,COLUMN())),0),IF(M565&gt;0,INDIRECT(ADDRESS(M565,COLUMN())),0))</f>
        <v>12</v>
      </c>
      <c r="O565" s="67" t="str" cm="1">
        <f t="array" aca="1" ref="O565" ca="1">INDIRECT(ADDRESS($B565,COLUMN()))</f>
        <v>Fighter</v>
      </c>
      <c r="P565" s="67" cm="1">
        <f t="array" aca="1" ref="P565" ca="1">INDIRECT(ADDRESS($B565,COLUMN()))</f>
        <v>1</v>
      </c>
      <c r="Q565" s="67" cm="1">
        <f t="array" aca="1" ref="Q565" ca="1">INDIRECT(ADDRESS($B565,COLUMN()))</f>
        <v>0</v>
      </c>
      <c r="R565" s="67" cm="1">
        <f t="array" aca="1" ref="R565" ca="1">INDIRECT(ADDRESS($B565,COLUMN()))</f>
        <v>0</v>
      </c>
      <c r="S565" s="67" cm="1">
        <f t="array" aca="1" ref="S565" ca="1">INDIRECT(ADDRESS($B565,COLUMN()))</f>
        <v>3</v>
      </c>
      <c r="T565" s="67" t="str" cm="1">
        <f t="array" aca="1" ref="T565" ca="1">INDIRECT(ADDRESS($B565,COLUMN()))</f>
        <v>1-7</v>
      </c>
      <c r="U565" s="67" cm="1">
        <f t="array" aca="1" ref="U565" ca="1">INDIRECT(ADDRESS($B565,COLUMN()))</f>
        <v>7</v>
      </c>
      <c r="V565" s="67" cm="1">
        <f t="array" aca="1" ref="V565" ca="1">INDIRECT(ADDRESS($B565,COLUMN()))</f>
        <v>0</v>
      </c>
      <c r="W565" s="67" cm="1">
        <f t="array" aca="1" ref="W565" ca="1">INDIRECT(ADDRESS($B565,COLUMN()))</f>
        <v>3</v>
      </c>
      <c r="X565" s="67" cm="1">
        <f t="array" aca="1" ref="X565" ca="1">INDIRECT(ADDRESS($B565,COLUMN()))</f>
        <v>8</v>
      </c>
      <c r="Y565" s="67" cm="1">
        <f t="array" aca="1" ref="Y565" ca="1">INDIRECT(ADDRESS($B565,COLUMN()))</f>
        <v>3</v>
      </c>
      <c r="Z565" s="67" cm="1">
        <f t="array" aca="1" ref="Z565" ca="1">INDIRECT(ADDRESS($B565,COLUMN()))</f>
        <v>5</v>
      </c>
      <c r="AA565" s="67" cm="1">
        <f t="array" aca="1" ref="AA565" ca="1">INDIRECT(ADDRESS($B565,COLUMN()))</f>
        <v>0</v>
      </c>
      <c r="AB565" s="56">
        <f ca="1">((U565/8)^$V$296)*((((X565-(Y565-1)/2)/8)^$X$296)*((S565/3)^$S$296))*(((8-W565)/6)^$W$296)</f>
        <v>0.93199767528880928</v>
      </c>
      <c r="AC565" s="56">
        <f ca="1">SUM(((25/N565)^$Z$296)*(AB565/$AB$34))</f>
        <v>2.0357726813590604</v>
      </c>
      <c r="AD565" s="56">
        <f ca="1">(P565/($CN$34*(1/AC565)))</f>
        <v>1.77023711422527</v>
      </c>
      <c r="AF565" s="65"/>
      <c r="AG565" s="65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52"/>
      <c r="AU565" s="54" t="s">
        <v>113</v>
      </c>
      <c r="AV565" s="57" cm="1">
        <f t="array" aca="1" ref="AV565" ca="1">SUM(IF($C565&gt;0,IF(AND(INDIRECT(ADDRESS($C565,44))=0,INDIRECT(ADDRESS($C565,38))="UL",ISERROR(SEARCH("Rear",INDIRECT(ADDRESS($C565,33)))),ISERROR(SEARCH("Side",INDIRECT(ADDRESS($C565,33))))),INDIRECT(ADDRESS($C565,COLUMN())),0),0),IF($D565&gt;0,IF(AND(INDIRECT(ADDRESS($D565,44))=0,INDIRECT(ADDRESS($D565,38))="UL",ISERROR(SEARCH("Rear",INDIRECT(ADDRESS($D565,33)))),ISERROR(SEARCH("Side",INDIRECT(ADDRESS($D565,33))))),INDIRECT(ADDRESS($D565,COLUMN())),0),0),IF($E565&gt;0,IF(AND(INDIRECT(ADDRESS($E565,44))=0,INDIRECT(ADDRESS($E565,38))="UL",ISERROR(SEARCH("Rear",INDIRECT(ADDRESS($E565,33)))),ISERROR(SEARCH("Side",INDIRECT(ADDRESS($E565,33))))),INDIRECT(ADDRESS($E565,COLUMN())),0),0),IF($F565&gt;0,IF(AND(INDIRECT(ADDRESS($F565,44))=0,INDIRECT(ADDRESS($F565,38))="UL",ISERROR(SEARCH("Rear",INDIRECT(ADDRESS($F565,33)))),ISERROR(SEARCH("Side",INDIRECT(ADDRESS($F565,33))))),INDIRECT(ADDRESS($F565,COLUMN())),0),0),IF($G565&gt;0,IF(AND(INDIRECT(ADDRESS($G565,44))=0,INDIRECT(ADDRESS($G565,38))="UL",ISERROR(SEARCH("Rear",INDIRECT(ADDRESS($G565,33)))),ISERROR(SEARCH("Side",INDIRECT(ADDRESS($G565,33))))),INDIRECT(ADDRESS($G565,COLUMN())),0),0),IF($H565&gt;0,IF(AND(INDIRECT(ADDRESS($H565,44))=0,INDIRECT(ADDRESS($H565,38))="UL",ISERROR(SEARCH("Rear",INDIRECT(ADDRESS($H565,33)))),ISERROR(SEARCH("Side",INDIRECT(ADDRESS($H565,33))))),INDIRECT(ADDRESS($H565,COLUMN())),0),0),IF($I565&gt;0,IF(AND(INDIRECT(ADDRESS($I565,44))=0,INDIRECT(ADDRESS($I565,38))="UL",ISERROR(SEARCH("Rear",INDIRECT(ADDRESS($I565,33)))),ISERROR(SEARCH("Side",INDIRECT(ADDRESS($I565,33))))),INDIRECT(ADDRESS($I565,COLUMN())),0),0),IF($J565&gt;0,IF(AND(INDIRECT(ADDRESS($J565,44))=0,INDIRECT(ADDRESS($J565,38))="UL",ISERROR(SEARCH("Rear",INDIRECT(ADDRESS($J565,33)))),ISERROR(SEARCH("Side",INDIRECT(ADDRESS($J565,33))))),INDIRECT(ADDRESS($J565,COLUMN())),0),0),IF($K565&gt;0,IF(AND(INDIRECT(ADDRESS($K565,44))=0,INDIRECT(ADDRESS($K565,38))="UL",ISERROR(SEARCH("Rear",INDIRECT(ADDRESS($K565,33)))),ISERROR(SEARCH("Side",INDIRECT(ADDRESS($K565,33))))),INDIRECT(ADDRESS($K565,COLUMN())),0),0),IF($L565&gt;0,IF(AND(INDIRECT(ADDRESS($L565,44))=0,INDIRECT(ADDRESS($L565,38))="UL",ISERROR(SEARCH("Rear",INDIRECT(ADDRESS($L565,33)))),ISERROR(SEARCH("Side",INDIRECT(ADDRESS($L565,33))))),INDIRECT(ADDRESS($L565,COLUMN())),0),0),IF($M565&gt;0,IF(AND(INDIRECT(ADDRESS($M565,44))=0,INDIRECT(ADDRESS($M565,38))="UL",ISERROR(SEARCH("Rear",INDIRECT(ADDRESS($M565,33)))),ISERROR(SEARCH("Side",INDIRECT(ADDRESS($M565,33))))),INDIRECT(ADDRESS($M565,COLUMN())),0),0))</f>
        <v>0.33333333333333331</v>
      </c>
      <c r="AW565" s="57" cm="1">
        <f t="array" aca="1" ref="AW565" ca="1">SUM(IF($C565&gt;0,IF(AND(INDIRECT(ADDRESS($C565,44))=0,INDIRECT(ADDRESS($C565,38))="UL",ISERROR(SEARCH("Rear",INDIRECT(ADDRESS($C565,33)))),ISERROR(SEARCH("Side",INDIRECT(ADDRESS($C565,33))))),INDIRECT(ADDRESS($C565,COLUMN())),0),0),IF($D565&gt;0,IF(AND(INDIRECT(ADDRESS($D565,44))=0,INDIRECT(ADDRESS($D565,38))="UL",ISERROR(SEARCH("Rear",INDIRECT(ADDRESS($D565,33)))),ISERROR(SEARCH("Side",INDIRECT(ADDRESS($D565,33))))),INDIRECT(ADDRESS($D565,COLUMN())),0),0),IF($E565&gt;0,IF(AND(INDIRECT(ADDRESS($E565,44))=0,INDIRECT(ADDRESS($E565,38))="UL",ISERROR(SEARCH("Rear",INDIRECT(ADDRESS($E565,33)))),ISERROR(SEARCH("Side",INDIRECT(ADDRESS($E565,33))))),INDIRECT(ADDRESS($E565,COLUMN())),0),0),IF($F565&gt;0,IF(AND(INDIRECT(ADDRESS($F565,44))=0,INDIRECT(ADDRESS($F565,38))="UL",ISERROR(SEARCH("Rear",INDIRECT(ADDRESS($F565,33)))),ISERROR(SEARCH("Side",INDIRECT(ADDRESS($F565,33))))),INDIRECT(ADDRESS($F565,COLUMN())),0),0),IF($G565&gt;0,IF(AND(INDIRECT(ADDRESS($G565,44))=0,INDIRECT(ADDRESS($G565,38))="UL",ISERROR(SEARCH("Rear",INDIRECT(ADDRESS($G565,33)))),ISERROR(SEARCH("Side",INDIRECT(ADDRESS($G565,33))))),INDIRECT(ADDRESS($G565,COLUMN())),0),0),IF($H565&gt;0,IF(AND(INDIRECT(ADDRESS($H565,44))=0,INDIRECT(ADDRESS($H565,38))="UL",ISERROR(SEARCH("Rear",INDIRECT(ADDRESS($H565,33)))),ISERROR(SEARCH("Side",INDIRECT(ADDRESS($H565,33))))),INDIRECT(ADDRESS($H565,COLUMN())),0),0),IF($I565&gt;0,IF(AND(INDIRECT(ADDRESS($I565,44))=0,INDIRECT(ADDRESS($I565,38))="UL",ISERROR(SEARCH("Rear",INDIRECT(ADDRESS($I565,33)))),ISERROR(SEARCH("Side",INDIRECT(ADDRESS($I565,33))))),INDIRECT(ADDRESS($I565,COLUMN())),0),0),IF($J565&gt;0,IF(AND(INDIRECT(ADDRESS($J565,44))=0,INDIRECT(ADDRESS($J565,38))="UL",ISERROR(SEARCH("Rear",INDIRECT(ADDRESS($J565,33)))),ISERROR(SEARCH("Side",INDIRECT(ADDRESS($J565,33))))),INDIRECT(ADDRESS($J565,COLUMN())),0),0),IF($K565&gt;0,IF(AND(INDIRECT(ADDRESS($K565,44))=0,INDIRECT(ADDRESS($K565,38))="UL",ISERROR(SEARCH("Rear",INDIRECT(ADDRESS($K565,33)))),ISERROR(SEARCH("Side",INDIRECT(ADDRESS($K565,33))))),INDIRECT(ADDRESS($K565,COLUMN())),0),0),IF($L565&gt;0,IF(AND(INDIRECT(ADDRESS($L565,44))=0,INDIRECT(ADDRESS($L565,38))="UL",ISERROR(SEARCH("Rear",INDIRECT(ADDRESS($L565,33)))),ISERROR(SEARCH("Side",INDIRECT(ADDRESS($L565,33))))),INDIRECT(ADDRESS($L565,COLUMN())),0),0),IF($M565&gt;0,IF(AND(INDIRECT(ADDRESS($M565,44))=0,INDIRECT(ADDRESS($M565,38))="UL",ISERROR(SEARCH("Rear",INDIRECT(ADDRESS($M565,33)))),ISERROR(SEARCH("Side",INDIRECT(ADDRESS($M565,33))))),INDIRECT(ADDRESS($M565,COLUMN())),0),0))</f>
        <v>1</v>
      </c>
      <c r="AX565" s="57" cm="1">
        <f t="array" aca="1" ref="AX565" ca="1">SUM(IF($C565&gt;0,IF(AND(INDIRECT(ADDRESS($C565,44))=0,INDIRECT(ADDRESS($C565,38))="UL",ISERROR(SEARCH("Rear",INDIRECT(ADDRESS($C565,33)))),ISERROR(SEARCH("Side",INDIRECT(ADDRESS($C565,33))))),INDIRECT(ADDRESS($C565,COLUMN())),0),0),IF($D565&gt;0,IF(AND(INDIRECT(ADDRESS($D565,44))=0,INDIRECT(ADDRESS($D565,38))="UL",ISERROR(SEARCH("Rear",INDIRECT(ADDRESS($D565,33)))),ISERROR(SEARCH("Side",INDIRECT(ADDRESS($D565,33))))),INDIRECT(ADDRESS($D565,COLUMN())),0),0),IF($E565&gt;0,IF(AND(INDIRECT(ADDRESS($E565,44))=0,INDIRECT(ADDRESS($E565,38))="UL",ISERROR(SEARCH("Rear",INDIRECT(ADDRESS($E565,33)))),ISERROR(SEARCH("Side",INDIRECT(ADDRESS($E565,33))))),INDIRECT(ADDRESS($E565,COLUMN())),0),0),IF($F565&gt;0,IF(AND(INDIRECT(ADDRESS($F565,44))=0,INDIRECT(ADDRESS($F565,38))="UL",ISERROR(SEARCH("Rear",INDIRECT(ADDRESS($F565,33)))),ISERROR(SEARCH("Side",INDIRECT(ADDRESS($F565,33))))),INDIRECT(ADDRESS($F565,COLUMN())),0),0),IF($G565&gt;0,IF(AND(INDIRECT(ADDRESS($G565,44))=0,INDIRECT(ADDRESS($G565,38))="UL",ISERROR(SEARCH("Rear",INDIRECT(ADDRESS($G565,33)))),ISERROR(SEARCH("Side",INDIRECT(ADDRESS($G565,33))))),INDIRECT(ADDRESS($G565,COLUMN())),0),0),IF($H565&gt;0,IF(AND(INDIRECT(ADDRESS($H565,44))=0,INDIRECT(ADDRESS($H565,38))="UL",ISERROR(SEARCH("Rear",INDIRECT(ADDRESS($H565,33)))),ISERROR(SEARCH("Side",INDIRECT(ADDRESS($H565,33))))),INDIRECT(ADDRESS($H565,COLUMN())),0),0),IF($I565&gt;0,IF(AND(INDIRECT(ADDRESS($I565,44))=0,INDIRECT(ADDRESS($I565,38))="UL",ISERROR(SEARCH("Rear",INDIRECT(ADDRESS($I565,33)))),ISERROR(SEARCH("Side",INDIRECT(ADDRESS($I565,33))))),INDIRECT(ADDRESS($I565,COLUMN())),0),0),IF($J565&gt;0,IF(AND(INDIRECT(ADDRESS($J565,44))=0,INDIRECT(ADDRESS($J565,38))="UL",ISERROR(SEARCH("Rear",INDIRECT(ADDRESS($J565,33)))),ISERROR(SEARCH("Side",INDIRECT(ADDRESS($J565,33))))),INDIRECT(ADDRESS($J565,COLUMN())),0),0),IF($K565&gt;0,IF(AND(INDIRECT(ADDRESS($K565,44))=0,INDIRECT(ADDRESS($K565,38))="UL",ISERROR(SEARCH("Rear",INDIRECT(ADDRESS($K565,33)))),ISERROR(SEARCH("Side",INDIRECT(ADDRESS($K565,33))))),INDIRECT(ADDRESS($K565,COLUMN())),0),0),IF($L565&gt;0,IF(AND(INDIRECT(ADDRESS($L565,44))=0,INDIRECT(ADDRESS($L565,38))="UL",ISERROR(SEARCH("Rear",INDIRECT(ADDRESS($L565,33)))),ISERROR(SEARCH("Side",INDIRECT(ADDRESS($L565,33))))),INDIRECT(ADDRESS($L565,COLUMN())),0),0),IF($M565&gt;0,IF(AND(INDIRECT(ADDRESS($M565,44))=0,INDIRECT(ADDRESS($M565,38))="UL",ISERROR(SEARCH("Rear",INDIRECT(ADDRESS($M565,33)))),ISERROR(SEARCH("Side",INDIRECT(ADDRESS($M565,33))))),INDIRECT(ADDRESS($M565,COLUMN())),0),0))</f>
        <v>0</v>
      </c>
      <c r="AY565" s="58">
        <f ca="1">IF(AU565="S",AV565,IF(AU565="MS",AW565,IF(AU565="ML",AW565,AX565)))</f>
        <v>1</v>
      </c>
      <c r="AZ565" s="58">
        <f ca="1">SUM(AV565:AX565)/3</f>
        <v>0.44444444444444442</v>
      </c>
      <c r="BA565" s="58" cm="1">
        <f t="array" aca="1" ref="BA565" ca="1">SUM(IF($C565&gt;0,IF(AND(INDIRECT(ADDRESS($C565,44))=0,INDIRECT(ADDRESS($C565,38))="UL"),INDIRECT(ADDRESS($C565,COLUMN())),0),0),IF($D565&gt;0,IF(AND(INDIRECT(ADDRESS($D565,44))=0,INDIRECT(ADDRESS($D565,38))="UL"),INDIRECT(ADDRESS($D565,COLUMN())),0),0),IF($E565&gt;0,IF(AND(INDIRECT(ADDRESS($E565,44))=0,INDIRECT(ADDRESS($E565,38))="UL"),INDIRECT(ADDRESS($E565,COLUMN())),0),0),IF($F565&gt;0,IF(AND(INDIRECT(ADDRESS($F565,44))=0,INDIRECT(ADDRESS($F565,38))="UL"),INDIRECT(ADDRESS($F565,COLUMN())),0),0),IF($G565&gt;0,IF(AND(INDIRECT(ADDRESS($G565,44))=0,INDIRECT(ADDRESS($G565,38))="UL"),INDIRECT(ADDRESS($G565,COLUMN())),0),0),IF($H565&gt;0,IF(AND(INDIRECT(ADDRESS($H565,44))=0,INDIRECT(ADDRESS($H565,38))="UL"),INDIRECT(ADDRESS($H565,COLUMN())),0),0),IF($I565&gt;0,IF(AND(INDIRECT(ADDRESS($I565,44))=0,INDIRECT(ADDRESS($I565,38))="UL"),INDIRECT(ADDRESS($I565,COLUMN())),0),0),IF($J565&gt;0,IF(AND(INDIRECT(ADDRESS($J565,44))=0,INDIRECT(ADDRESS($J565,38))="UL"),INDIRECT(ADDRESS($J565,COLUMN())),0),0),IF($K565&gt;0,IF(AND(INDIRECT(ADDRESS($K565,44))=0,INDIRECT(ADDRESS($K565,38))="UL"),INDIRECT(ADDRESS($K565,COLUMN())),0),0),IF($L565&gt;0,IF(AND(INDIRECT(ADDRESS($L565,44))=0,INDIRECT(ADDRESS($L565,38))="UL"),INDIRECT(ADDRESS($L565,COLUMN())),0),0),IF($M565&gt;0,IF(AND(INDIRECT(ADDRESS($M565,44))=0,INDIRECT(ADDRESS($M565,38))="UL"),INDIRECT(ADDRESS($M565,COLUMN())),0),0))</f>
        <v>0.26666666666666666</v>
      </c>
      <c r="BB565" s="58" cm="1">
        <f t="array" aca="1" ref="BB565" ca="1">SUM(IF($C565&gt;0,IF(AND(INDIRECT(ADDRESS($C565,44))=0,INDIRECT(ADDRESS($C565,38))="UL"),INDIRECT(ADDRESS($C565,COLUMN())),0),0),IF($D565&gt;0,IF(AND(INDIRECT(ADDRESS($D565,44))=0,INDIRECT(ADDRESS($D565,38))="UL"),INDIRECT(ADDRESS($D565,COLUMN())),0),0),IF($E565&gt;0,IF(AND(INDIRECT(ADDRESS($E565,44))=0,INDIRECT(ADDRESS($E565,38))="UL"),INDIRECT(ADDRESS($E565,COLUMN())),0),0),IF($F565&gt;0,IF(AND(INDIRECT(ADDRESS($F565,44))=0,INDIRECT(ADDRESS($F565,38))="UL"),INDIRECT(ADDRESS($F565,COLUMN())),0),0),IF($G565&gt;0,IF(AND(INDIRECT(ADDRESS($G565,44))=0,INDIRECT(ADDRESS($G565,38))="UL"),INDIRECT(ADDRESS($G565,COLUMN())),0),0),IF($H565&gt;0,IF(AND(INDIRECT(ADDRESS($H565,44))=0,INDIRECT(ADDRESS($H565,38))="UL"),INDIRECT(ADDRESS($H565,COLUMN())),0),0),IF($I565&gt;0,IF(AND(INDIRECT(ADDRESS($I565,44))=0,INDIRECT(ADDRESS($I565,38))="UL"),INDIRECT(ADDRESS($I565,COLUMN())),0),0),IF($J565&gt;0,IF(AND(INDIRECT(ADDRESS($J565,44))=0,INDIRECT(ADDRESS($J565,38))="UL"),INDIRECT(ADDRESS($J565,COLUMN())),0),0),IF($K565&gt;0,IF(AND(INDIRECT(ADDRESS($K565,44))=0,INDIRECT(ADDRESS($K565,38))="UL"),INDIRECT(ADDRESS($K565,COLUMN())),0),0),IF($L565&gt;0,IF(AND(INDIRECT(ADDRESS($L565,44))=0,INDIRECT(ADDRESS($L565,38))="UL"),INDIRECT(ADDRESS($L565,COLUMN())),0),0),IF($M565&gt;0,IF(AND(INDIRECT(ADDRESS($M565,44))=0,INDIRECT(ADDRESS($M565,38))="UL"),INDIRECT(ADDRESS($M565,COLUMN())),0),0))</f>
        <v>8.8888888888888878E-2</v>
      </c>
      <c r="BC565" s="58" cm="1">
        <f t="array" aca="1" ref="BC565" ca="1">SUM(IF($C565&gt;0,IF(AND(INDIRECT(ADDRESS($C565,44))=0,INDIRECT(ADDRESS($C565,38))="UL"),INDIRECT(ADDRESS($C565,COLUMN())),0),0),IF($D565&gt;0,IF(AND(INDIRECT(ADDRESS($D565,44))=0,INDIRECT(ADDRESS($D565,38))="UL"),INDIRECT(ADDRESS($D565,COLUMN())),0),0),IF($E565&gt;0,IF(AND(INDIRECT(ADDRESS($E565,44))=0,INDIRECT(ADDRESS($E565,38))="UL"),INDIRECT(ADDRESS($E565,COLUMN())),0),0),IF($F565&gt;0,IF(AND(INDIRECT(ADDRESS($F565,44))=0,INDIRECT(ADDRESS($F565,38))="UL"),INDIRECT(ADDRESS($F565,COLUMN())),0),0),IF($G565&gt;0,IF(AND(INDIRECT(ADDRESS($G565,44))=0,INDIRECT(ADDRESS($G565,38))="UL"),INDIRECT(ADDRESS($G565,COLUMN())),0),0),IF($H565&gt;0,IF(AND(INDIRECT(ADDRESS($H565,44))=0,INDIRECT(ADDRESS($H565,38))="UL"),INDIRECT(ADDRESS($H565,COLUMN())),0),0),IF($I565&gt;0,IF(AND(INDIRECT(ADDRESS($I565,44))=0,INDIRECT(ADDRESS($I565,38))="UL"),INDIRECT(ADDRESS($I565,COLUMN())),0),0),IF($J565&gt;0,IF(AND(INDIRECT(ADDRESS($J565,44))=0,INDIRECT(ADDRESS($J565,38))="UL"),INDIRECT(ADDRESS($J565,COLUMN())),0),0),IF($K565&gt;0,IF(AND(INDIRECT(ADDRESS($K565,44))=0,INDIRECT(ADDRESS($K565,38))="UL"),INDIRECT(ADDRESS($K565,COLUMN())),0),0),IF($L565&gt;0,IF(AND(INDIRECT(ADDRESS($L565,44))=0,INDIRECT(ADDRESS($L565,38))="UL"),INDIRECT(ADDRESS($L565,COLUMN())),0),0),IF($M565&gt;0,IF(AND(INDIRECT(ADDRESS($M565,44))=0,INDIRECT(ADDRESS($M565,38))="UL"),INDIRECT(ADDRESS($M565,COLUMN())),0),0))</f>
        <v>4.4444444444444439E-2</v>
      </c>
      <c r="BD565" s="58" cm="1">
        <f t="array" aca="1" ref="BD565" ca="1">SUM(IF($C565&gt;0,IF(AND(INDIRECT(ADDRESS($C565,44))=0,INDIRECT(ADDRESS($C565,38))="UL"),INDIRECT(ADDRESS($C565,COLUMN())),0),0),IF($D565&gt;0,IF(AND(INDIRECT(ADDRESS($D565,44))=0,INDIRECT(ADDRESS($D565,38))="UL"),INDIRECT(ADDRESS($D565,COLUMN())),0),0),IF($E565&gt;0,IF(AND(INDIRECT(ADDRESS($E565,44))=0,INDIRECT(ADDRESS($E565,38))="UL"),INDIRECT(ADDRESS($E565,COLUMN())),0),0),IF($F565&gt;0,IF(AND(INDIRECT(ADDRESS($F565,44))=0,INDIRECT(ADDRESS($F565,38))="UL"),INDIRECT(ADDRESS($F565,COLUMN())),0),0),IF($G565&gt;0,IF(AND(INDIRECT(ADDRESS($G565,44))=0,INDIRECT(ADDRESS($G565,38))="UL"),INDIRECT(ADDRESS($G565,COLUMN())),0),0),IF($H565&gt;0,IF(AND(INDIRECT(ADDRESS($H565,44))=0,INDIRECT(ADDRESS($H565,38))="UL"),INDIRECT(ADDRESS($H565,COLUMN())),0),0),IF($I565&gt;0,IF(AND(INDIRECT(ADDRESS($I565,44))=0,INDIRECT(ADDRESS($I565,38))="UL"),INDIRECT(ADDRESS($I565,COLUMN())),0),0),IF($J565&gt;0,IF(AND(INDIRECT(ADDRESS($J565,44))=0,INDIRECT(ADDRESS($J565,38))="UL"),INDIRECT(ADDRESS($J565,COLUMN())),0),0),IF($K565&gt;0,IF(AND(INDIRECT(ADDRESS($K565,44))=0,INDIRECT(ADDRESS($K565,38))="UL"),INDIRECT(ADDRESS($K565,COLUMN())),0),0),IF($L565&gt;0,IF(AND(INDIRECT(ADDRESS($L565,44))=0,INDIRECT(ADDRESS($L565,38))="UL"),INDIRECT(ADDRESS($L565,COLUMN())),0),0),IF($M565&gt;0,IF(AND(INDIRECT(ADDRESS($M565,44))=0,INDIRECT(ADDRESS($M565,38))="UL"),INDIRECT(ADDRESS($M565,COLUMN())),0),0))</f>
        <v>0.31111111111111112</v>
      </c>
      <c r="BE565" s="57">
        <f ca="1">IF(AU565="S",BA565,IF(AU565="MS",BB565,IF(AU565="ML",BC565,BD565)))</f>
        <v>8.8888888888888878E-2</v>
      </c>
      <c r="BF565" s="57" cm="1">
        <f t="array" aca="1" ref="BF565" ca="1">SUM(IF($C565&gt;0,IF(INDIRECT(ADDRESS($C565,45))=1,INDIRECT(ADDRESS($C565,52))*INDIRECT(ADDRESS($C565,42))/5,0),0), IF($D565&gt;0,IF(INDIRECT(ADDRESS($D565,45))=1,INDIRECT(ADDRESS($D565,52))*INDIRECT(ADDRESS($D565,42))/5,0),0), IF($E565&gt;0,IF(INDIRECT(ADDRESS($E565,45))=1,INDIRECT(ADDRESS($E565,52))*INDIRECT(ADDRESS($E565,42))/5,0),0), IF($F565&gt;0,IF(INDIRECT(ADDRESS($F565,45))=1,INDIRECT(ADDRESS($F565,52))*INDIRECT(ADDRESS($F565,42))/5,0),0), IF($G565&gt;0,IF(INDIRECT(ADDRESS($G565,45))=1,INDIRECT(ADDRESS($G565,52))*INDIRECT(ADDRESS($G565,42))/5,0),0), IF($H565&gt;0,IF(INDIRECT(ADDRESS($H565,45))=1,INDIRECT(ADDRESS($H565,52))*INDIRECT(ADDRESS($H565,42))/5,0),0)
)*$BF$296/100</f>
        <v>0</v>
      </c>
      <c r="BG565" s="19"/>
      <c r="BH565" s="57" cm="1">
        <f t="array" aca="1" ref="BH565" ca="1">SUM(IF($C565&gt;0,IF(AND(INDIRECT(ADDRESS($C565,44))=0,INDIRECT(ADDRESS($C565,38))&lt;&gt;"UL"),INDIRECT(ADDRESS($C565,COLUMN()-11)),0),0),IF($D565&gt;0,IF(AND(INDIRECT(ADDRESS($D565,44))=0,INDIRECT(ADDRESS($D565,38))&lt;&gt;"UL"),INDIRECT(ADDRESS($D565,COLUMN()-11)),0),0),IF($E565&gt;0,IF(AND(INDIRECT(ADDRESS($E565,44))=0,INDIRECT(ADDRESS($E565,38))&lt;&gt;"UL"),INDIRECT(ADDRESS($E565,COLUMN()-11)),0),0),IF($F565&gt;0,IF(AND(INDIRECT(ADDRESS($F565,44))=0,INDIRECT(ADDRESS($F565,38))&lt;&gt;"UL"),INDIRECT(ADDRESS($F565,COLUMN()-11)),0),0),IF($G565&gt;0,IF(AND(INDIRECT(ADDRESS($G565,44))=0,INDIRECT(ADDRESS($G565,38))&lt;&gt;"UL"),INDIRECT(ADDRESS($G565,COLUMN()-11)),0),0),IF($H565&gt;0,IF(AND(INDIRECT(ADDRESS($H565,44))=0,INDIRECT(ADDRESS($H565,38))&lt;&gt;"UL"),INDIRECT(ADDRESS($H565,COLUMN()-11)),0),0),IF($I565&gt;0,IF(AND(INDIRECT(ADDRESS($I565,44))=0,INDIRECT(ADDRESS($I565,38))&lt;&gt;"UL"),INDIRECT(ADDRESS($I565,COLUMN()-11)),0),0),IF($J565&gt;0,IF(AND(INDIRECT(ADDRESS($J565,44))=0,INDIRECT(ADDRESS($J565,38))&lt;&gt;"UL"),INDIRECT(ADDRESS($J565,COLUMN()-11)),0),0),IF($K565&gt;0,IF(AND(INDIRECT(ADDRESS($K565,44))=0,INDIRECT(ADDRESS($K565,38))&lt;&gt;"UL"),INDIRECT(ADDRESS($K565,COLUMN()-11)),0),0),IF($L565&gt;0,IF(AND(INDIRECT(ADDRESS($L565,44))=0,INDIRECT(ADDRESS($L565,38))&lt;&gt;"UL"),INDIRECT(ADDRESS($L565,COLUMN()-11)),0),0),IF($M565&gt;0,IF(AND(INDIRECT(ADDRESS($M565,44))=0,INDIRECT(ADDRESS($M565,38))&lt;&gt;"UL"),INDIRECT(ADDRESS($M565,COLUMN()-11)),0),0))</f>
        <v>0</v>
      </c>
      <c r="BI565" s="57" cm="1">
        <f t="array" aca="1" ref="BI565" ca="1">SUM(IF($C565&gt;0,IF(AND(INDIRECT(ADDRESS($C565,44))=0,INDIRECT(ADDRESS($C565,38))&lt;&gt;"UL"),INDIRECT(ADDRESS($C565,COLUMN()-11)),0),0),IF($D565&gt;0,IF(AND(INDIRECT(ADDRESS($D565,44))=0,INDIRECT(ADDRESS($D565,38))&lt;&gt;"UL"),INDIRECT(ADDRESS($D565,COLUMN()-11)),0),0),IF($E565&gt;0,IF(AND(INDIRECT(ADDRESS($E565,44))=0,INDIRECT(ADDRESS($E565,38))&lt;&gt;"UL"),INDIRECT(ADDRESS($E565,COLUMN()-11)),0),0),IF($F565&gt;0,IF(AND(INDIRECT(ADDRESS($F565,44))=0,INDIRECT(ADDRESS($F565,38))&lt;&gt;"UL"),INDIRECT(ADDRESS($F565,COLUMN()-11)),0),0),IF($G565&gt;0,IF(AND(INDIRECT(ADDRESS($G565,44))=0,INDIRECT(ADDRESS($G565,38))&lt;&gt;"UL"),INDIRECT(ADDRESS($G565,COLUMN()-11)),0),0),IF($H565&gt;0,IF(AND(INDIRECT(ADDRESS($H565,44))=0,INDIRECT(ADDRESS($H565,38))&lt;&gt;"UL"),INDIRECT(ADDRESS($H565,COLUMN()-11)),0),0),IF($I565&gt;0,IF(AND(INDIRECT(ADDRESS($I565,44))=0,INDIRECT(ADDRESS($I565,38))&lt;&gt;"UL"),INDIRECT(ADDRESS($I565,COLUMN()-11)),0),0),IF($J565&gt;0,IF(AND(INDIRECT(ADDRESS($J565,44))=0,INDIRECT(ADDRESS($J565,38))&lt;&gt;"UL"),INDIRECT(ADDRESS($J565,COLUMN()-11)),0),0),IF($K565&gt;0,IF(AND(INDIRECT(ADDRESS($K565,44))=0,INDIRECT(ADDRESS($K565,38))&lt;&gt;"UL"),INDIRECT(ADDRESS($K565,COLUMN()-11)),0),0),IF($L565&gt;0,IF(AND(INDIRECT(ADDRESS($L565,44))=0,INDIRECT(ADDRESS($L565,38))&lt;&gt;"UL"),INDIRECT(ADDRESS($L565,COLUMN()-11)),0),0),IF($M565&gt;0,IF(AND(INDIRECT(ADDRESS($M565,44))=0,INDIRECT(ADDRESS($M565,38))&lt;&gt;"UL"),INDIRECT(ADDRESS($M565,COLUMN()-11)),0),0))</f>
        <v>0</v>
      </c>
      <c r="BJ565" s="57" cm="1">
        <f t="array" aca="1" ref="BJ565" ca="1">SUM(IF($C565&gt;0,IF(AND(INDIRECT(ADDRESS($C565,44))=0,INDIRECT(ADDRESS($C565,38))&lt;&gt;"UL"),INDIRECT(ADDRESS($C565,COLUMN()-11)),0),0),IF($D565&gt;0,IF(AND(INDIRECT(ADDRESS($D565,44))=0,INDIRECT(ADDRESS($D565,38))&lt;&gt;"UL"),INDIRECT(ADDRESS($D565,COLUMN()-11)),0),0),IF($E565&gt;0,IF(AND(INDIRECT(ADDRESS($E565,44))=0,INDIRECT(ADDRESS($E565,38))&lt;&gt;"UL"),INDIRECT(ADDRESS($E565,COLUMN()-11)),0),0),IF($F565&gt;0,IF(AND(INDIRECT(ADDRESS($F565,44))=0,INDIRECT(ADDRESS($F565,38))&lt;&gt;"UL"),INDIRECT(ADDRESS($F565,COLUMN()-11)),0),0),IF($G565&gt;0,IF(AND(INDIRECT(ADDRESS($G565,44))=0,INDIRECT(ADDRESS($G565,38))&lt;&gt;"UL"),INDIRECT(ADDRESS($G565,COLUMN()-11)),0),0),IF($H565&gt;0,IF(AND(INDIRECT(ADDRESS($H565,44))=0,INDIRECT(ADDRESS($H565,38))&lt;&gt;"UL"),INDIRECT(ADDRESS($H565,COLUMN()-11)),0),0),IF($I565&gt;0,IF(AND(INDIRECT(ADDRESS($I565,44))=0,INDIRECT(ADDRESS($I565,38))&lt;&gt;"UL"),INDIRECT(ADDRESS($I565,COLUMN()-11)),0),0),IF($J565&gt;0,IF(AND(INDIRECT(ADDRESS($J565,44))=0,INDIRECT(ADDRESS($J565,38))&lt;&gt;"UL"),INDIRECT(ADDRESS($J565,COLUMN()-11)),0),0),IF($K565&gt;0,IF(AND(INDIRECT(ADDRESS($K565,44))=0,INDIRECT(ADDRESS($K565,38))&lt;&gt;"UL"),INDIRECT(ADDRESS($K565,COLUMN()-11)),0),0),IF($L565&gt;0,IF(AND(INDIRECT(ADDRESS($L565,44))=0,INDIRECT(ADDRESS($L565,38))&lt;&gt;"UL"),INDIRECT(ADDRESS($L565,COLUMN()-11)),0),0),IF($M565&gt;0,IF(AND(INDIRECT(ADDRESS($M565,44))=0,INDIRECT(ADDRESS($M565,38))&lt;&gt;"UL"),INDIRECT(ADDRESS($M565,COLUMN()-11)),0),0))</f>
        <v>0</v>
      </c>
      <c r="BK565" s="57">
        <f ca="1">IF(AU565="S",BH565,IF(AU565="MS",BI565,IF(AU565="ML",BI565,BJ565)))</f>
        <v>0</v>
      </c>
      <c r="BL565" s="58">
        <f ca="1">SUM(BH565:BJ565)/3</f>
        <v>0</v>
      </c>
      <c r="BM565" s="57" cm="1">
        <f t="array" aca="1" ref="BM565" ca="1">SUM(IF($C565&gt;0,IF(AND(INDIRECT(ADDRESS($C565,44))=0,INDIRECT(ADDRESS($C565,38))&lt;&gt;"UL"),INDIRECT(ADDRESS($C565,COLUMN()-12)),0),0), IF($D565&gt;0,IF(AND(INDIRECT(ADDRESS($D565,44))=0,INDIRECT(ADDRESS($D565,38))&lt;&gt;"UL"),INDIRECT(ADDRESS($D565,COLUMN()-12)),0),0), IF($E565&gt;0,IF(AND(INDIRECT(ADDRESS($E565,44))=0,INDIRECT(ADDRESS($E565,38))&lt;&gt;"UL"),INDIRECT(ADDRESS($E565,COLUMN()-12)),0),0), IF($F565&gt;0,IF(AND(INDIRECT(ADDRESS($F565,44))=0,INDIRECT(ADDRESS($F565,38))&lt;&gt;"UL"),INDIRECT(ADDRESS($F565,COLUMN()-12)),0),0), IF($G565&gt;0,IF(AND(INDIRECT(ADDRESS($G565,44))=0,INDIRECT(ADDRESS($G565,38))&lt;&gt;"UL"),INDIRECT(ADDRESS($G565,COLUMN()-12)),0),0), IF($H565&gt;0,IF(AND(INDIRECT(ADDRESS($H565,44))=0,INDIRECT(ADDRESS($H565,38))&lt;&gt;"UL"),INDIRECT(ADDRESS($H565,COLUMN()-12)),0),0), IF($I565&gt;0,IF(AND(INDIRECT(ADDRESS($I565,44))=0,INDIRECT(ADDRESS($I565,38))&lt;&gt;"UL"),INDIRECT(ADDRESS($I565,COLUMN()-12)),0),0), IF($J565&gt;0,IF(AND(INDIRECT(ADDRESS($J565,44))=0,INDIRECT(ADDRESS($J565,38))&lt;&gt;"UL"),INDIRECT(ADDRESS($J565,COLUMN()-12)),0),0), IF($K565&gt;0,IF(AND(INDIRECT(ADDRESS($K565,44))=0,INDIRECT(ADDRESS($K565,38))&lt;&gt;"UL"),INDIRECT(ADDRESS($K565,COLUMN()-11)),0),0), IF($L565&gt;0,IF(AND(INDIRECT(ADDRESS($L565,44))=0,INDIRECT(ADDRESS($L565,38))&lt;&gt;"UL"),INDIRECT(ADDRESS($L565,COLUMN()-11)),0),0), IF($M565&gt;0,IF(AND(INDIRECT(ADDRESS($M565,44))=0,INDIRECT(ADDRESS($M565,38))&lt;&gt;"UL"),INDIRECT(ADDRESS($M565,COLUMN()-11)),0),0))</f>
        <v>0</v>
      </c>
      <c r="BN565" s="57" cm="1">
        <f t="array" aca="1" ref="BN565" ca="1">SUM(IF($C565&gt;0,IF(AND(INDIRECT(ADDRESS($C565,44))=0,INDIRECT(ADDRESS($C565,38))&lt;&gt;"UL"),INDIRECT(ADDRESS($C565,COLUMN()-12)),0),0), IF($D565&gt;0,IF(AND(INDIRECT(ADDRESS($D565,44))=0,INDIRECT(ADDRESS($D565,38))&lt;&gt;"UL"),INDIRECT(ADDRESS($D565,COLUMN()-12)),0),0), IF($E565&gt;0,IF(AND(INDIRECT(ADDRESS($E565,44))=0,INDIRECT(ADDRESS($E565,38))&lt;&gt;"UL"),INDIRECT(ADDRESS($E565,COLUMN()-12)),0),0), IF($F565&gt;0,IF(AND(INDIRECT(ADDRESS($F565,44))=0,INDIRECT(ADDRESS($F565,38))&lt;&gt;"UL"),INDIRECT(ADDRESS($F565,COLUMN()-12)),0),0), IF($G565&gt;0,IF(AND(INDIRECT(ADDRESS($G565,44))=0,INDIRECT(ADDRESS($G565,38))&lt;&gt;"UL"),INDIRECT(ADDRESS($G565,COLUMN()-12)),0),0), IF($H565&gt;0,IF(AND(INDIRECT(ADDRESS($H565,44))=0,INDIRECT(ADDRESS($H565,38))&lt;&gt;"UL"),INDIRECT(ADDRESS($H565,COLUMN()-12)),0),0), IF($I565&gt;0,IF(AND(INDIRECT(ADDRESS($I565,44))=0,INDIRECT(ADDRESS($I565,38))&lt;&gt;"UL"),INDIRECT(ADDRESS($I565,COLUMN()-12)),0),0), IF($J565&gt;0,IF(AND(INDIRECT(ADDRESS($J565,44))=0,INDIRECT(ADDRESS($J565,38))&lt;&gt;"UL"),INDIRECT(ADDRESS($J565,COLUMN()-12)),0),0), IF($K565&gt;0,IF(AND(INDIRECT(ADDRESS($K565,44))=0,INDIRECT(ADDRESS($K565,38))&lt;&gt;"UL"),INDIRECT(ADDRESS($K565,COLUMN()-11)),0),0), IF($L565&gt;0,IF(AND(INDIRECT(ADDRESS($L565,44))=0,INDIRECT(ADDRESS($L565,38))&lt;&gt;"UL"),INDIRECT(ADDRESS($L565,COLUMN()-11)),0),0), IF($M565&gt;0,IF(AND(INDIRECT(ADDRESS($M565,44))=0,INDIRECT(ADDRESS($M565,38))&lt;&gt;"UL"),INDIRECT(ADDRESS($M565,COLUMN()-11)),0),0))</f>
        <v>0</v>
      </c>
      <c r="BO565" s="57" cm="1">
        <f t="array" aca="1" ref="BO565" ca="1">SUM(IF($C565&gt;0,IF(AND(INDIRECT(ADDRESS($C565,44))=0,INDIRECT(ADDRESS($C565,38))&lt;&gt;"UL"),INDIRECT(ADDRESS($C565,COLUMN()-12)),0),0), IF($D565&gt;0,IF(AND(INDIRECT(ADDRESS($D565,44))=0,INDIRECT(ADDRESS($D565,38))&lt;&gt;"UL"),INDIRECT(ADDRESS($D565,COLUMN()-12)),0),0), IF($E565&gt;0,IF(AND(INDIRECT(ADDRESS($E565,44))=0,INDIRECT(ADDRESS($E565,38))&lt;&gt;"UL"),INDIRECT(ADDRESS($E565,COLUMN()-12)),0),0), IF($F565&gt;0,IF(AND(INDIRECT(ADDRESS($F565,44))=0,INDIRECT(ADDRESS($F565,38))&lt;&gt;"UL"),INDIRECT(ADDRESS($F565,COLUMN()-12)),0),0), IF($G565&gt;0,IF(AND(INDIRECT(ADDRESS($G565,44))=0,INDIRECT(ADDRESS($G565,38))&lt;&gt;"UL"),INDIRECT(ADDRESS($G565,COLUMN()-12)),0),0), IF($H565&gt;0,IF(AND(INDIRECT(ADDRESS($H565,44))=0,INDIRECT(ADDRESS($H565,38))&lt;&gt;"UL"),INDIRECT(ADDRESS($H565,COLUMN()-12)),0),0), IF($I565&gt;0,IF(AND(INDIRECT(ADDRESS($I565,44))=0,INDIRECT(ADDRESS($I565,38))&lt;&gt;"UL"),INDIRECT(ADDRESS($I565,COLUMN()-12)),0),0), IF($J565&gt;0,IF(AND(INDIRECT(ADDRESS($J565,44))=0,INDIRECT(ADDRESS($J565,38))&lt;&gt;"UL"),INDIRECT(ADDRESS($J565,COLUMN()-12)),0),0), IF($K565&gt;0,IF(AND(INDIRECT(ADDRESS($K565,44))=0,INDIRECT(ADDRESS($K565,38))&lt;&gt;"UL"),INDIRECT(ADDRESS($K565,COLUMN()-11)),0),0), IF($L565&gt;0,IF(AND(INDIRECT(ADDRESS($L565,44))=0,INDIRECT(ADDRESS($L565,38))&lt;&gt;"UL"),INDIRECT(ADDRESS($L565,COLUMN()-11)),0),0), IF($M565&gt;0,IF(AND(INDIRECT(ADDRESS($M565,44))=0,INDIRECT(ADDRESS($M565,38))&lt;&gt;"UL"),INDIRECT(ADDRESS($M565,COLUMN()-11)),0),0))</f>
        <v>0</v>
      </c>
      <c r="BP565" s="57" cm="1">
        <f t="array" aca="1" ref="BP565" ca="1">SUM(IF($C565&gt;0,IF(AND(INDIRECT(ADDRESS($C565,44))=0,INDIRECT(ADDRESS($C565,38))&lt;&gt;"UL"),INDIRECT(ADDRESS($C565,COLUMN()-12)),0),0), IF($D565&gt;0,IF(AND(INDIRECT(ADDRESS($D565,44))=0,INDIRECT(ADDRESS($D565,38))&lt;&gt;"UL"),INDIRECT(ADDRESS($D565,COLUMN()-12)),0),0), IF($E565&gt;0,IF(AND(INDIRECT(ADDRESS($E565,44))=0,INDIRECT(ADDRESS($E565,38))&lt;&gt;"UL"),INDIRECT(ADDRESS($E565,COLUMN()-12)),0),0), IF($F565&gt;0,IF(AND(INDIRECT(ADDRESS($F565,44))=0,INDIRECT(ADDRESS($F565,38))&lt;&gt;"UL"),INDIRECT(ADDRESS($F565,COLUMN()-12)),0),0), IF($G565&gt;0,IF(AND(INDIRECT(ADDRESS($G565,44))=0,INDIRECT(ADDRESS($G565,38))&lt;&gt;"UL"),INDIRECT(ADDRESS($G565,COLUMN()-12)),0),0), IF($H565&gt;0,IF(AND(INDIRECT(ADDRESS($H565,44))=0,INDIRECT(ADDRESS($H565,38))&lt;&gt;"UL"),INDIRECT(ADDRESS($H565,COLUMN()-12)),0),0), IF($I565&gt;0,IF(AND(INDIRECT(ADDRESS($I565,44))=0,INDIRECT(ADDRESS($I565,38))&lt;&gt;"UL"),INDIRECT(ADDRESS($I565,COLUMN()-12)),0),0), IF($J565&gt;0,IF(AND(INDIRECT(ADDRESS($J565,44))=0,INDIRECT(ADDRESS($J565,38))&lt;&gt;"UL"),INDIRECT(ADDRESS($J565,COLUMN()-12)),0),0), IF($K565&gt;0,IF(AND(INDIRECT(ADDRESS($K565,44))=0,INDIRECT(ADDRESS($K565,38))&lt;&gt;"UL"),INDIRECT(ADDRESS($K565,COLUMN()-11)),0),0), IF($L565&gt;0,IF(AND(INDIRECT(ADDRESS($L565,44))=0,INDIRECT(ADDRESS($L565,38))&lt;&gt;"UL"),INDIRECT(ADDRESS($L565,COLUMN()-11)),0),0), IF($M565&gt;0,IF(AND(INDIRECT(ADDRESS($M565,44))=0,INDIRECT(ADDRESS($M565,38))&lt;&gt;"UL"),INDIRECT(ADDRESS($M565,COLUMN()-11)),0),0))</f>
        <v>0</v>
      </c>
      <c r="BQ565" s="57">
        <f ca="1">IF(AU565="S",BM565,IF(AU565="MS",BN565,IF(AU565="ML",BO565,BP565)))</f>
        <v>0</v>
      </c>
      <c r="BR565" s="161">
        <f ca="1">(((AZ565+BB565+BL565+BQ565)/(AY565+BB565+BK565+BQ565)*AB565^$BR$296)^$BQ$296)*100</f>
        <v>64.547599986762563</v>
      </c>
      <c r="BS565" s="56"/>
      <c r="BT565" s="56">
        <f ca="1">IF(AD565&lt;BG565,((((AY565+BK565)*AB565)+((BE565+BQ565)*(1-AB565))+BF565)*AD565),((((AY565*AB565)+(BE565*(1-AB565))+BF565)*AD565)+(((BK565*AB565)+(BQ565*(1-AB565)))*BG565)))</f>
        <v>1.6605573408619083</v>
      </c>
      <c r="BU565" s="87">
        <f ca="1">BT565/N565</f>
        <v>0.13837977840515903</v>
      </c>
      <c r="BV565" s="57" t="s">
        <v>33</v>
      </c>
      <c r="BW565" s="57" cm="1">
        <f t="array" aca="1" ref="BW565" ca="1">SUM(IF($C565&gt;0,IF(AND(INDIRECT(ADDRESS($C565,44))=0,INDIRECT(ADDRESS($C565,38))="UL",ISERROR(SEARCH("Rear",INDIRECT(ADDRESS($C565,33)))),ISERROR(SEARCH("Side",INDIRECT(ADDRESS($C565,33))))),INDIRECT(ADDRESS($C565,COLUMN())),0),0),IF($D565&gt;0,IF(AND(INDIRECT(ADDRESS($D565,44))=0,INDIRECT(ADDRESS($D565,38))="UL",ISERROR(SEARCH("Rear",INDIRECT(ADDRESS($D565,33)))),ISERROR(SEARCH("Side",INDIRECT(ADDRESS($D565,33))))),INDIRECT(ADDRESS($D565,COLUMN())),0),0),IF($E565&gt;0,IF(AND(INDIRECT(ADDRESS($E565,44))=0,INDIRECT(ADDRESS($E565,38))="UL",ISERROR(SEARCH("Rear",INDIRECT(ADDRESS($E565,33)))),ISERROR(SEARCH("Side",INDIRECT(ADDRESS($E565,33))))),INDIRECT(ADDRESS($E565,COLUMN())),0),0),IF($F565&gt;0,IF(AND(INDIRECT(ADDRESS($F565,44))=0,INDIRECT(ADDRESS($F565,38))="UL",ISERROR(SEARCH("Rear",INDIRECT(ADDRESS($F565,33)))),ISERROR(SEARCH("Side",INDIRECT(ADDRESS($F565,33))))),INDIRECT(ADDRESS($F565,COLUMN())),0),0),IF($G565&gt;0,IF(AND(INDIRECT(ADDRESS($G565,44))=0,INDIRECT(ADDRESS($G565,38))="UL",ISERROR(SEARCH("Rear",INDIRECT(ADDRESS($G565,33)))),ISERROR(SEARCH("Side",INDIRECT(ADDRESS($G565,33))))),INDIRECT(ADDRESS($G565,COLUMN())),0),0),IF($H565&gt;0,IF(AND(INDIRECT(ADDRESS($H565,44))=0,INDIRECT(ADDRESS($H565,38))="UL",ISERROR(SEARCH("Rear",INDIRECT(ADDRESS($H565,33)))),ISERROR(SEARCH("Side",INDIRECT(ADDRESS($H565,33))))),INDIRECT(ADDRESS($H565,COLUMN())),0),0),IF($I565&gt;0,IF(AND(INDIRECT(ADDRESS($I565,44))=0,INDIRECT(ADDRESS($I565,38))="UL",ISERROR(SEARCH("Rear",INDIRECT(ADDRESS($I565,33)))),ISERROR(SEARCH("Side",INDIRECT(ADDRESS($I565,33))))),INDIRECT(ADDRESS($I565,COLUMN())),0),0),IF($J565&gt;0,IF(AND(INDIRECT(ADDRESS($J565,44))=0,INDIRECT(ADDRESS($J565,38))="UL",ISERROR(SEARCH("Rear",INDIRECT(ADDRESS($J565,33)))),ISERROR(SEARCH("Side",INDIRECT(ADDRESS($J565,33))))),INDIRECT(ADDRESS($J565,COLUMN())),0),0),IF($K565&gt;0,IF(AND(INDIRECT(ADDRESS($K565,44))=0,INDIRECT(ADDRESS($K565,38))="UL",ISERROR(SEARCH("Rear",INDIRECT(ADDRESS($K565,33)))),ISERROR(SEARCH("Side",INDIRECT(ADDRESS($K565,33))))),INDIRECT(ADDRESS($K565,COLUMN())),0),0),IF($L565&gt;0,IF(AND(INDIRECT(ADDRESS($L565,44))=0,INDIRECT(ADDRESS($L565,38))="UL",ISERROR(SEARCH("Rear",INDIRECT(ADDRESS($L565,33)))),ISERROR(SEARCH("Side",INDIRECT(ADDRESS($L565,33))))),INDIRECT(ADDRESS($L565,COLUMN())),0),0),IF($M565&gt;0,IF(AND(INDIRECT(ADDRESS($M565,44))=0,INDIRECT(ADDRESS($M565,38))="UL",ISERROR(SEARCH("Rear",INDIRECT(ADDRESS($M565,33)))),ISERROR(SEARCH("Side",INDIRECT(ADDRESS($M565,33))))),INDIRECT(ADDRESS($M565,COLUMN())),0),0))</f>
        <v>0.5</v>
      </c>
      <c r="BX565" s="57">
        <f ca="1">IF(BV565="S",AV565,BW565)</f>
        <v>0.33333333333333331</v>
      </c>
      <c r="BY565" s="57" cm="1">
        <f t="array" aca="1" ref="BY565" ca="1">SUM(IF($C565&gt;0,IF(AND(INDIRECT(ADDRESS($C565,44))=0,INDIRECT(ADDRESS($C565,38))="UL"),INDIRECT(ADDRESS($C565,COLUMN())),0),0),IF($D565&gt;0,IF(AND(INDIRECT(ADDRESS($D565,44))=0,INDIRECT(ADDRESS($D565,38))="UL"),INDIRECT(ADDRESS($D565,COLUMN())),0),0),IF($E565&gt;0,IF(AND(INDIRECT(ADDRESS($E565,44))=0,INDIRECT(ADDRESS($E565,38))="UL"),INDIRECT(ADDRESS($E565,COLUMN())),0),0),IF($F565&gt;0,IF(AND(INDIRECT(ADDRESS($F565,44))=0,INDIRECT(ADDRESS($F565,38))="UL"),INDIRECT(ADDRESS($F565,COLUMN())),0),0),IF($G565&gt;0,IF(AND(INDIRECT(ADDRESS($G565,44))=0,INDIRECT(ADDRESS($G565,38))="UL"),INDIRECT(ADDRESS($G565,COLUMN())),0),0),IF($H565&gt;0,IF(AND(INDIRECT(ADDRESS($H565,44))=0,INDIRECT(ADDRESS($H565,38))="UL"),INDIRECT(ADDRESS($H565,COLUMN())),0),0),IF($I565&gt;0,IF(AND(INDIRECT(ADDRESS($I565,44))=0,INDIRECT(ADDRESS($I565,38))="UL"),INDIRECT(ADDRESS($I565,COLUMN())),0),0),IF($J565&gt;0,IF(AND(INDIRECT(ADDRESS($J565,44))=0,INDIRECT(ADDRESS($J565,38))="UL"),INDIRECT(ADDRESS($J565,COLUMN())),0),0),IF($K565&gt;0,IF(AND(INDIRECT(ADDRESS($K565,44))=0,INDIRECT(ADDRESS($K565,38))="UL"),INDIRECT(ADDRESS($K565,COLUMN())),0),0),IF($L565&gt;0,IF(AND(INDIRECT(ADDRESS($L565,44))=0,INDIRECT(ADDRESS($L565,38))="UL"),INDIRECT(ADDRESS($L565,COLUMN())),0),0),IF($M565&gt;0,IF(AND(INDIRECT(ADDRESS($M565,44))=0,INDIRECT(ADDRESS($M565,38))="UL"),INDIRECT(ADDRESS($M565,COLUMN())),0),0))</f>
        <v>0.16666666666666666</v>
      </c>
      <c r="BZ565" s="57" cm="1">
        <f t="array" aca="1" ref="BZ565" ca="1">SUM(IF($C565&gt;0,IF(AND(INDIRECT(ADDRESS($C565,44))=0,INDIRECT(ADDRESS($C565,38))="UL"),INDIRECT(ADDRESS($C565,COLUMN())),0),0),IF($D565&gt;0,IF(AND(INDIRECT(ADDRESS($D565,44))=0,INDIRECT(ADDRESS($D565,38))="UL"),INDIRECT(ADDRESS($D565,COLUMN())),0),0),IF($E565&gt;0,IF(AND(INDIRECT(ADDRESS($E565,44))=0,INDIRECT(ADDRESS($E565,38))="UL"),INDIRECT(ADDRESS($E565,COLUMN())),0),0),IF($F565&gt;0,IF(AND(INDIRECT(ADDRESS($F565,44))=0,INDIRECT(ADDRESS($F565,38))="UL"),INDIRECT(ADDRESS($F565,COLUMN())),0),0),IF($G565&gt;0,IF(AND(INDIRECT(ADDRESS($G565,44))=0,INDIRECT(ADDRESS($G565,38))="UL"),INDIRECT(ADDRESS($G565,COLUMN())),0),0),IF($H565&gt;0,IF(AND(INDIRECT(ADDRESS($H565,44))=0,INDIRECT(ADDRESS($H565,38))="UL"),INDIRECT(ADDRESS($H565,COLUMN())),0),0),IF($I565&gt;0,IF(AND(INDIRECT(ADDRESS($I565,44))=0,INDIRECT(ADDRESS($I565,38))="UL"),INDIRECT(ADDRESS($I565,COLUMN())),0),0),IF($J565&gt;0,IF(AND(INDIRECT(ADDRESS($J565,44))=0,INDIRECT(ADDRESS($J565,38))="UL"),INDIRECT(ADDRESS($J565,COLUMN())),0),0),IF($K565&gt;0,IF(AND(INDIRECT(ADDRESS($K565,44))=0,INDIRECT(ADDRESS($K565,38))="UL"),INDIRECT(ADDRESS($K565,COLUMN())),0),0),IF($L565&gt;0,IF(AND(INDIRECT(ADDRESS($L565,44))=0,INDIRECT(ADDRESS($L565,38))="UL"),INDIRECT(ADDRESS($L565,COLUMN())),0),0),IF($M565&gt;0,IF(AND(INDIRECT(ADDRESS($M565,44))=0,INDIRECT(ADDRESS($M565,38))="UL"),INDIRECT(ADDRESS($M565,COLUMN())),0),0))</f>
        <v>0.1111111111111111</v>
      </c>
      <c r="CA565" s="57">
        <f ca="1">IF(BV565="S",BY565,BZ565)</f>
        <v>0.16666666666666666</v>
      </c>
      <c r="CB565" s="57" cm="1">
        <f t="array" aca="1" ref="CB565" ca="1">SUM(IF($C565&gt;0,IF(AND(INDIRECT(ADDRESS($C565,44))=0,INDIRECT(ADDRESS($C565,38))&lt;&gt;"UL"),INDIRECT(ADDRESS($C565,COLUMN())),0),0),IF($D565&gt;0,IF(AND(INDIRECT(ADDRESS($D565,44))=0,INDIRECT(ADDRESS($D565,38))&lt;&gt;"UL"),INDIRECT(ADDRESS($D565,COLUMN())),0),0),IF($E565&gt;0,IF(AND(INDIRECT(ADDRESS($E565,44))=0,INDIRECT(ADDRESS($E565,38))&lt;&gt;"UL"),INDIRECT(ADDRESS($E565,COLUMN())),0),0),IF($F565&gt;0,IF(AND(INDIRECT(ADDRESS($F565,44))=0,INDIRECT(ADDRESS($F565,38))&lt;&gt;"UL"),INDIRECT(ADDRESS($F565,COLUMN())),0),0),IF($G565&gt;0,IF(AND(INDIRECT(ADDRESS($G565,44))=0,INDIRECT(ADDRESS($G565,38))&lt;&gt;"UL"),INDIRECT(ADDRESS($G565,COLUMN())),0),0),IF($H565&gt;0,IF(AND(INDIRECT(ADDRESS($H565,44))=0,INDIRECT(ADDRESS($H565,38))&lt;&gt;"UL"),INDIRECT(ADDRESS($H565,COLUMN())),0),0),IF($I565&gt;0,IF(AND(INDIRECT(ADDRESS($I565,44))=0,INDIRECT(ADDRESS($I565,38))&lt;&gt;"UL"),INDIRECT(ADDRESS($I565,COLUMN())),0),0),IF($J565&gt;0,IF(AND(INDIRECT(ADDRESS($J565,44))=0,INDIRECT(ADDRESS($J565,38))&lt;&gt;"UL"),INDIRECT(ADDRESS($J565,COLUMN())),0),0),IF($K565&gt;0,IF(AND(INDIRECT(ADDRESS($K565,44))=0,INDIRECT(ADDRESS($K565,38))&lt;&gt;"UL"),INDIRECT(ADDRESS($K565,COLUMN())),0),0),IF($L565&gt;0,IF(AND(INDIRECT(ADDRESS($L565,44))=0,INDIRECT(ADDRESS($L565,38))&lt;&gt;"UL"),INDIRECT(ADDRESS($L565,COLUMN())),0),0),IF($M565&gt;0,IF(AND(INDIRECT(ADDRESS($M565,44))=0,INDIRECT(ADDRESS($M565,38))&lt;&gt;"UL"),INDIRECT(ADDRESS($M565,COLUMN())),0),0))</f>
        <v>0</v>
      </c>
      <c r="CC565" s="57">
        <f ca="1">IF(BV565="S",BH565,CB565)</f>
        <v>0</v>
      </c>
      <c r="CD565" s="57" cm="1">
        <f t="array" aca="1" ref="CD565" ca="1">SUM(IF($C565&gt;0,IF(AND(INDIRECT(ADDRESS($C565,44))=0,INDIRECT(ADDRESS($C565,38))&lt;&gt;"UL"),INDIRECT(ADDRESS($C565,COLUMN())),0),0),IF($D565&gt;0,IF(AND(INDIRECT(ADDRESS($D565,44))=0,INDIRECT(ADDRESS($D565,38))&lt;&gt;"UL"),INDIRECT(ADDRESS($D565,COLUMN())),0),0),IF($E565&gt;0,IF(AND(INDIRECT(ADDRESS($E565,44))=0,INDIRECT(ADDRESS($E565,38))&lt;&gt;"UL"),INDIRECT(ADDRESS($E565,COLUMN())),0),0),IF($F565&gt;0,IF(AND(INDIRECT(ADDRESS($F565,44))=0,INDIRECT(ADDRESS($F565,38))&lt;&gt;"UL"),INDIRECT(ADDRESS($F565,COLUMN())),0),0),IF($G565&gt;0,IF(AND(INDIRECT(ADDRESS($G565,44))=0,INDIRECT(ADDRESS($G565,38))&lt;&gt;"UL"),INDIRECT(ADDRESS($G565,COLUMN())),0),0),IF($H565&gt;0,IF(AND(INDIRECT(ADDRESS($H565,44))=0,INDIRECT(ADDRESS($H565,38))&lt;&gt;"UL"),INDIRECT(ADDRESS($H565,COLUMN())),0),0),IF($I565&gt;0,IF(AND(INDIRECT(ADDRESS($I565,44))=0,INDIRECT(ADDRESS($I565,38))&lt;&gt;"UL"),INDIRECT(ADDRESS($I565,COLUMN())),0),0),IF($J565&gt;0,IF(AND(INDIRECT(ADDRESS($J565,44))=0,INDIRECT(ADDRESS($J565,38))&lt;&gt;"UL"),INDIRECT(ADDRESS($J565,COLUMN())),0),0),IF($K565&gt;0,IF(AND(INDIRECT(ADDRESS($K565,44))=0,INDIRECT(ADDRESS($K565,38))&lt;&gt;"UL"),INDIRECT(ADDRESS($K565,COLUMN())),0),0),IF($L565&gt;0,IF(AND(INDIRECT(ADDRESS($L565,44))=0,INDIRECT(ADDRESS($L565,38))&lt;&gt;"UL"),INDIRECT(ADDRESS($L565,COLUMN())),0),0),IF($M565&gt;0,IF(AND(INDIRECT(ADDRESS($M565,44))=0,INDIRECT(ADDRESS($M565,38))&lt;&gt;"UL"),INDIRECT(ADDRESS($M565,COLUMN())),0),0))</f>
        <v>0</v>
      </c>
      <c r="CE565" s="57" cm="1">
        <f t="array" aca="1" ref="CE565" ca="1">SUM(IF($C565&gt;0,IF(AND(INDIRECT(ADDRESS($C565,44))=0,INDIRECT(ADDRESS($C565,38))&lt;&gt;"UL"),INDIRECT(ADDRESS($C565,COLUMN())),0),0),IF($D565&gt;0,IF(AND(INDIRECT(ADDRESS($D565,44))=0,INDIRECT(ADDRESS($D565,38))&lt;&gt;"UL"),INDIRECT(ADDRESS($D565,COLUMN())),0),0),IF($E565&gt;0,IF(AND(INDIRECT(ADDRESS($E565,44))=0,INDIRECT(ADDRESS($E565,38))&lt;&gt;"UL"),INDIRECT(ADDRESS($E565,COLUMN())),0),0),IF($F565&gt;0,IF(AND(INDIRECT(ADDRESS($F565,44))=0,INDIRECT(ADDRESS($F565,38))&lt;&gt;"UL"),INDIRECT(ADDRESS($F565,COLUMN())),0),0),IF($G565&gt;0,IF(AND(INDIRECT(ADDRESS($G565,44))=0,INDIRECT(ADDRESS($G565,38))&lt;&gt;"UL"),INDIRECT(ADDRESS($G565,COLUMN())),0),0),IF($H565&gt;0,IF(AND(INDIRECT(ADDRESS($H565,44))=0,INDIRECT(ADDRESS($H565,38))&lt;&gt;"UL"),INDIRECT(ADDRESS($H565,COLUMN())),0),0),IF($I565&gt;0,IF(AND(INDIRECT(ADDRESS($I565,44))=0,INDIRECT(ADDRESS($I565,38))&lt;&gt;"UL"),INDIRECT(ADDRESS($I565,COLUMN())),0),0),IF($J565&gt;0,IF(AND(INDIRECT(ADDRESS($J565,44))=0,INDIRECT(ADDRESS($J565,38))&lt;&gt;"UL"),INDIRECT(ADDRESS($J565,COLUMN())),0),0),IF($K565&gt;0,IF(AND(INDIRECT(ADDRESS($K565,44))=0,INDIRECT(ADDRESS($K565,38))&lt;&gt;"UL"),INDIRECT(ADDRESS($K565,COLUMN())),0),0),IF($L565&gt;0,IF(AND(INDIRECT(ADDRESS($L565,44))=0,INDIRECT(ADDRESS($L565,38))&lt;&gt;"UL"),INDIRECT(ADDRESS($L565,COLUMN())),0),0),IF($M565&gt;0,IF(AND(INDIRECT(ADDRESS($M565,44))=0,INDIRECT(ADDRESS($M565,38))&lt;&gt;"UL"),INDIRECT(ADDRESS($M565,COLUMN())),0),0))</f>
        <v>0</v>
      </c>
      <c r="CF565" s="57">
        <f ca="1">IF(BV565="S",CD565,CE565)</f>
        <v>0</v>
      </c>
      <c r="CG565" s="57">
        <f ca="1">IF(AD565&lt;BG565,((((BX565+CC565)*AB565)+((CA565+CF565)*(1-AB565)))*AD565),((((BX565*AB565)+((CA565)*(1-AB565)))*AD565)+(((CC565*AB565)+((CF565))*(1-AB565)))*BG565))</f>
        <v>0.57001566489886524</v>
      </c>
      <c r="CH565" s="57">
        <f ca="1">CG565/N565</f>
        <v>4.750130540823877E-2</v>
      </c>
      <c r="CI565" s="19">
        <f ca="1">AD565*X565</f>
        <v>14.16189691380216</v>
      </c>
      <c r="CJ565" s="19"/>
      <c r="CK565" s="57" cm="1">
        <f t="array" aca="1" ref="CK565" ca="1">IF(AU565="S", SUM(IF($C565&gt;0,IF(INDIRECT(ADDRESS($C565,43))&lt;&gt;1,INDIRECT(ADDRESS($C565,48)),0),0), IF($D565&gt;0,IF(INDIRECT(ADDRESS($D565,43))&lt;&gt;1,INDIRECT(ADDRESS($D565,48)),0),0), IF($E565&gt;0,IF(INDIRECT(ADDRESS($E565,43))&lt;&gt;1,INDIRECT(ADDRESS($E565,48)),0),0), IF($F565&gt;0,IF(INDIRECT(ADDRESS($F565,43))&lt;&gt;1,INDIRECT(ADDRESS($F565,48)),0),0), IF($G565&gt;0,IF(INDIRECT(ADDRESS($G565,43))&lt;&gt;1,INDIRECT(ADDRESS($G565,48)),0),0), IF($H565&gt;0,IF(INDIRECT(ADDRESS($H565,43))&lt;&gt;1,INDIRECT(ADDRESS($H565,48)),0),0), IF($I565&gt;0,IF(INDIRECT(ADDRESS($I565,43))&lt;&gt;1,INDIRECT(ADDRESS($I565,48)),0),0), IF($J565&gt;0,IF(INDIRECT(ADDRESS($J565,43))&lt;&gt;1,INDIRECT(ADDRESS($J565,48)),0),0), IF($K565&gt;0,IF(INDIRECT(ADDRESS($K565,43))&lt;&gt;1,INDIRECT(ADDRESS($K565,48)),0),0), IF($L565&gt;0,IF(INDIRECT(ADDRESS($L565,43))&lt;&gt;1,INDIRECT(ADDRESS($L565,48)),0),0), IF($M565&gt;0,IF(INDIRECT(ADDRESS($M565,43))&lt;&gt;1,INDIRECT(ADDRESS($M565,48)),0),0)), IF(AU565="L",SUM(IF($C565&gt;0,IF(INDIRECT(ADDRESS($C565,43))&lt;&gt;1,INDIRECT(ADDRESS($C565,50)),0),0), IF($D565&gt;0,IF(INDIRECT(ADDRESS($D565,43))&lt;&gt;1,INDIRECT(ADDRESS($D565,50)),0),0), IF($E565&gt;0,IF(INDIRECT(ADDRESS($E565,43))&lt;&gt;1,INDIRECT(ADDRESS($E565,50)),0),0), IF($F565&gt;0,IF(INDIRECT(ADDRESS($F565,43))&lt;&gt;1,INDIRECT(ADDRESS($F565,50)),0),0), IF($G565&gt;0,IF(INDIRECT(ADDRESS($G565,43))&lt;&gt;1,INDIRECT(ADDRESS($G565,50)),0),0), IF($G565&gt;0,IF(INDIRECT(ADDRESS($G565,43))&lt;&gt;1,INDIRECT(ADDRESS($G565,50)),0),0), IF($H565&gt;0,IF(INDIRECT(ADDRESS($H565,43))&lt;&gt;1,INDIRECT(ADDRESS($H565,50)),0),0), IF($I565&gt;0,IF(INDIRECT(ADDRESS($I565,43))&lt;&gt;1,INDIRECT(ADDRESS($I565,50)),0),0), IF($J565&gt;0,IF(INDIRECT(ADDRESS($J565,43))&lt;&gt;1,INDIRECT(ADDRESS($J565,50)),0),0), IF($K565&gt;0,IF(INDIRECT(ADDRESS($K565,43))&lt;&gt;1,INDIRECT(ADDRESS($K565,50)),0),0), IF($L565&gt;0,IF(INDIRECT(ADDRESS($L565,43))&lt;&gt;1,INDIRECT(ADDRESS($L565,50)),0),0), IF($M565&gt;0,IF(INDIRECT(ADDRESS($M565,43))&lt;&gt;1,INDIRECT(ADDRESS($M565,50)),0),0)), SUM(IF($C565&gt;0,IF(INDIRECT(ADDRESS($C565,43))&lt;&gt;1,INDIRECT(ADDRESS($C565,49)),0),0), IF($D565&gt;0,IF(INDIRECT(ADDRESS($D565,43))&lt;&gt;1,INDIRECT(ADDRESS($D565,49)),0),0), IF($E565&gt;0,IF(INDIRECT(ADDRESS($E565,43))&lt;&gt;1,INDIRECT(ADDRESS($E565,49)),0),0), IF($F565&gt;0,IF(INDIRECT(ADDRESS($F565,43))&lt;&gt;1,INDIRECT(ADDRESS($F565,49)),0),0), IF($G565&gt;0,IF(INDIRECT(ADDRESS($G565,43))&lt;&gt;1,INDIRECT(ADDRESS($G565,49)),0),0), IF($G565&gt;0,IF(INDIRECT(ADDRESS($G565,43))&lt;&gt;1,INDIRECT(ADDRESS($G565,49)),0),0), IF($H565&gt;0,IF(INDIRECT(ADDRESS($H565,43))&lt;&gt;1,INDIRECT(ADDRESS($H565,49)),0),0), IF($I565&gt;0,IF(INDIRECT(ADDRESS($I565,43))&lt;&gt;1,INDIRECT(ADDRESS($I565,49)),0),0), IF($J565&gt;0,IF(INDIRECT(ADDRESS($J565,43))&lt;&gt;1,INDIRECT(ADDRESS($J565,49)),0),0), IF($K565&gt;0,IF(INDIRECT(ADDRESS($K565,43))&lt;&gt;1,INDIRECT(ADDRESS($K565,49)),0),0), IF($L565&gt;0,IF(INDIRECT(ADDRESS($L565,43))&lt;&gt;1,INDIRECT(ADDRESS($L565,49)),0),0), IF($M565&gt;0,IF(INDIRECT(ADDRESS($M565,43))&lt;&gt;1,INDIRECT(ADDRESS($M565,49)),0),0))))</f>
        <v>1</v>
      </c>
      <c r="CL565" s="57" cm="1">
        <f t="array" aca="1" ref="CL565" ca="1">1.5*SUM(IF($C565&gt;0,IF(INDIRECT(ADDRESS($C565,44))=1,INDIRECT(ADDRESS($C565,48)),0),0), IF($D565&gt;0,IF(INDIRECT(ADDRESS($D565,44))=1,INDIRECT(ADDRESS($D565,48)),0),0), IF($E565&gt;0,IF(INDIRECT(ADDRESS($E565,44))=1,INDIRECT(ADDRESS($E565,48)),0),0), IF($F565&gt;0,IF(INDIRECT(ADDRESS($F565,44))=1,INDIRECT(ADDRESS($F565,48)),0),0), IF($G565&gt;0,IF(INDIRECT(ADDRESS($G565,44))=1,INDIRECT(ADDRESS($G565,48)),0),0), IF($H565&gt;0,IF(INDIRECT(ADDRESS($H565,44))=1,INDIRECT(ADDRESS($H565,48)),0),0), IF($I565&gt;0,IF(INDIRECT(ADDRESS($I565,44))=1,INDIRECT(ADDRESS($I565,48)),0),0), IF($J565&gt;0,IF(INDIRECT(ADDRESS($J565,44))=1,INDIRECT(ADDRESS($J565,48)),0),0), IF($K565&gt;0,IF(INDIRECT(ADDRESS($K565,44))=1,INDIRECT(ADDRESS($K565,48)),0),0), IF($L565&gt;0,IF(INDIRECT(ADDRESS($L565,44))=1,INDIRECT(ADDRESS($L565,48)),0),0), IF($M565&gt;0,IF(INDIRECT(ADDRESS($M565,44))=1,INDIRECT(ADDRESS($M565,48)),0),0))</f>
        <v>0</v>
      </c>
      <c r="CM565" s="56">
        <f ca="1">((BU565/$BU$34)^$BU$296)</f>
        <v>1.0187292245970436</v>
      </c>
      <c r="CN565" s="59"/>
    </row>
    <row r="566" spans="1:92" x14ac:dyDescent="0.25">
      <c r="A566" s="222" t="s">
        <v>592</v>
      </c>
      <c r="B566" s="74">
        <v>550</v>
      </c>
      <c r="C566" s="74">
        <v>556</v>
      </c>
      <c r="D566" s="74">
        <v>557</v>
      </c>
      <c r="E566" s="74"/>
      <c r="F566" s="74"/>
      <c r="G566" s="74"/>
      <c r="H566" s="74"/>
      <c r="I566" s="74"/>
      <c r="J566" s="74"/>
      <c r="K566" s="74"/>
      <c r="L566" s="74"/>
      <c r="M566" s="74"/>
      <c r="N566" s="67">
        <f ca="1">SUM(INDIRECT(ADDRESS(B566,COLUMN())),IF(C566&gt;0,INDIRECT(ADDRESS(C566,COLUMN())),0),IF(D566&gt;0,INDIRECT(ADDRESS(D566,COLUMN())),0),IF(E566&gt;0,INDIRECT(ADDRESS(E566,COLUMN())),0),IF(F566&gt;0,INDIRECT(ADDRESS(F566,COLUMN())),0),IF(G566&gt;0,INDIRECT(ADDRESS(G566,COLUMN())),0),IF(H566&gt;0,INDIRECT(ADDRESS(H566,COLUMN())),0),IF(I566&gt;0,INDIRECT(ADDRESS(I566,COLUMN())),0),IF(J566&gt;0,INDIRECT(ADDRESS(J566,COLUMN())),0),IF(K566&gt;0,INDIRECT(ADDRESS(K566,COLUMN())),0),IF(L566&gt;0,INDIRECT(ADDRESS(L566,COLUMN())),0),IF(M566&gt;0,INDIRECT(ADDRESS(M566,COLUMN())),0))</f>
        <v>23</v>
      </c>
      <c r="O566" s="67" t="str" cm="1">
        <f t="array" aca="1" ref="O566" ca="1">INDIRECT(ADDRESS($B566,COLUMN()))</f>
        <v>Bomber</v>
      </c>
      <c r="P566" s="67" cm="1">
        <f t="array" aca="1" ref="P566" ca="1">INDIRECT(ADDRESS($B566,COLUMN()))</f>
        <v>3</v>
      </c>
      <c r="Q566" s="67" cm="1">
        <f t="array" aca="1" ref="Q566" ca="1">INDIRECT(ADDRESS($B566,COLUMN()))</f>
        <v>0</v>
      </c>
      <c r="R566" s="67" cm="1">
        <f t="array" aca="1" ref="R566" ca="1">INDIRECT(ADDRESS($B566,COLUMN()))</f>
        <v>0</v>
      </c>
      <c r="S566" s="67" cm="1">
        <f t="array" aca="1" ref="S566" ca="1">INDIRECT(ADDRESS($B566,COLUMN()))</f>
        <v>2</v>
      </c>
      <c r="T566" s="67" t="str" cm="1">
        <f t="array" aca="1" ref="T566" ca="1">INDIRECT(ADDRESS($B566,COLUMN()))</f>
        <v>1-5</v>
      </c>
      <c r="U566" s="67" cm="1">
        <f t="array" aca="1" ref="U566" ca="1">INDIRECT(ADDRESS($B566,COLUMN()))</f>
        <v>5</v>
      </c>
      <c r="V566" s="67" cm="1">
        <f t="array" aca="1" ref="V566" ca="1">INDIRECT(ADDRESS($B566,COLUMN()))</f>
        <v>0</v>
      </c>
      <c r="W566" s="67" cm="1">
        <f t="array" aca="1" ref="W566" ca="1">INDIRECT(ADDRESS($B566,COLUMN()))</f>
        <v>3</v>
      </c>
      <c r="X566" s="67" cm="1">
        <f t="array" aca="1" ref="X566" ca="1">INDIRECT(ADDRESS($B566,COLUMN()))</f>
        <v>7</v>
      </c>
      <c r="Y566" s="67" cm="1">
        <f t="array" aca="1" ref="Y566" ca="1">INDIRECT(ADDRESS($B566,COLUMN()))</f>
        <v>3</v>
      </c>
      <c r="Z566" s="67" cm="1">
        <f t="array" aca="1" ref="Z566" ca="1">INDIRECT(ADDRESS($B566,COLUMN()))</f>
        <v>5</v>
      </c>
      <c r="AA566" s="67" cm="1">
        <f t="array" aca="1" ref="AA566" ca="1">INDIRECT(ADDRESS($B566,COLUMN()))</f>
        <v>0</v>
      </c>
      <c r="AB566" s="56">
        <f ca="1">((U566/8)^$V$296)*((((X566-(Y566-1)/2)/8)^$X$296)*((S566/3)^$S$296))*(((8-W566)/6)^$W$296)</f>
        <v>0.79116904386443143</v>
      </c>
      <c r="AC566" s="56">
        <f ca="1">SUM(((25/N566)^$Z$296)*(AB566/$AB$34))</f>
        <v>1.0608984058655442</v>
      </c>
      <c r="AD566" s="56">
        <f ca="1">(P566/($CN$34*(1/AC566)))</f>
        <v>2.7675610587796804</v>
      </c>
      <c r="AF566" s="65"/>
      <c r="AG566" s="65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52"/>
      <c r="AU566" s="54" t="s">
        <v>117</v>
      </c>
      <c r="AV566" s="57" cm="1">
        <f t="array" aca="1" ref="AV566" ca="1">SUM(IF($C566&gt;0,IF(AND(INDIRECT(ADDRESS($C566,44))=0,INDIRECT(ADDRESS($C566,38))="UL",ISERROR(SEARCH("Rear",INDIRECT(ADDRESS($C566,33)))),ISERROR(SEARCH("Side",INDIRECT(ADDRESS($C566,33))))),INDIRECT(ADDRESS($C566,COLUMN())),0),0),IF($D566&gt;0,IF(AND(INDIRECT(ADDRESS($D566,44))=0,INDIRECT(ADDRESS($D566,38))="UL",ISERROR(SEARCH("Rear",INDIRECT(ADDRESS($D566,33)))),ISERROR(SEARCH("Side",INDIRECT(ADDRESS($D566,33))))),INDIRECT(ADDRESS($D566,COLUMN())),0),0),IF($E566&gt;0,IF(AND(INDIRECT(ADDRESS($E566,44))=0,INDIRECT(ADDRESS($E566,38))="UL",ISERROR(SEARCH("Rear",INDIRECT(ADDRESS($E566,33)))),ISERROR(SEARCH("Side",INDIRECT(ADDRESS($E566,33))))),INDIRECT(ADDRESS($E566,COLUMN())),0),0),IF($F566&gt;0,IF(AND(INDIRECT(ADDRESS($F566,44))=0,INDIRECT(ADDRESS($F566,38))="UL",ISERROR(SEARCH("Rear",INDIRECT(ADDRESS($F566,33)))),ISERROR(SEARCH("Side",INDIRECT(ADDRESS($F566,33))))),INDIRECT(ADDRESS($F566,COLUMN())),0),0),IF($G566&gt;0,IF(AND(INDIRECT(ADDRESS($G566,44))=0,INDIRECT(ADDRESS($G566,38))="UL",ISERROR(SEARCH("Rear",INDIRECT(ADDRESS($G566,33)))),ISERROR(SEARCH("Side",INDIRECT(ADDRESS($G566,33))))),INDIRECT(ADDRESS($G566,COLUMN())),0),0),IF($H566&gt;0,IF(AND(INDIRECT(ADDRESS($H566,44))=0,INDIRECT(ADDRESS($H566,38))="UL",ISERROR(SEARCH("Rear",INDIRECT(ADDRESS($H566,33)))),ISERROR(SEARCH("Side",INDIRECT(ADDRESS($H566,33))))),INDIRECT(ADDRESS($H566,COLUMN())),0),0),IF($I566&gt;0,IF(AND(INDIRECT(ADDRESS($I566,44))=0,INDIRECT(ADDRESS($I566,38))="UL",ISERROR(SEARCH("Rear",INDIRECT(ADDRESS($I566,33)))),ISERROR(SEARCH("Side",INDIRECT(ADDRESS($I566,33))))),INDIRECT(ADDRESS($I566,COLUMN())),0),0),IF($J566&gt;0,IF(AND(INDIRECT(ADDRESS($J566,44))=0,INDIRECT(ADDRESS($J566,38))="UL",ISERROR(SEARCH("Rear",INDIRECT(ADDRESS($J566,33)))),ISERROR(SEARCH("Side",INDIRECT(ADDRESS($J566,33))))),INDIRECT(ADDRESS($J566,COLUMN())),0),0),IF($K566&gt;0,IF(AND(INDIRECT(ADDRESS($K566,44))=0,INDIRECT(ADDRESS($K566,38))="UL",ISERROR(SEARCH("Rear",INDIRECT(ADDRESS($K566,33)))),ISERROR(SEARCH("Side",INDIRECT(ADDRESS($K566,33))))),INDIRECT(ADDRESS($K566,COLUMN())),0),0),IF($L566&gt;0,IF(AND(INDIRECT(ADDRESS($L566,44))=0,INDIRECT(ADDRESS($L566,38))="UL",ISERROR(SEARCH("Rear",INDIRECT(ADDRESS($L566,33)))),ISERROR(SEARCH("Side",INDIRECT(ADDRESS($L566,33))))),INDIRECT(ADDRESS($L566,COLUMN())),0),0),IF($M566&gt;0,IF(AND(INDIRECT(ADDRESS($M566,44))=0,INDIRECT(ADDRESS($M566,38))="UL",ISERROR(SEARCH("Rear",INDIRECT(ADDRESS($M566,33)))),ISERROR(SEARCH("Side",INDIRECT(ADDRESS($M566,33))))),INDIRECT(ADDRESS($M566,COLUMN())),0),0))</f>
        <v>0.16666666666666666</v>
      </c>
      <c r="AW566" s="57" cm="1">
        <f t="array" aca="1" ref="AW566" ca="1">SUM(IF($C566&gt;0,IF(AND(INDIRECT(ADDRESS($C566,44))=0,INDIRECT(ADDRESS($C566,38))="UL",ISERROR(SEARCH("Rear",INDIRECT(ADDRESS($C566,33)))),ISERROR(SEARCH("Side",INDIRECT(ADDRESS($C566,33))))),INDIRECT(ADDRESS($C566,COLUMN())),0),0),IF($D566&gt;0,IF(AND(INDIRECT(ADDRESS($D566,44))=0,INDIRECT(ADDRESS($D566,38))="UL",ISERROR(SEARCH("Rear",INDIRECT(ADDRESS($D566,33)))),ISERROR(SEARCH("Side",INDIRECT(ADDRESS($D566,33))))),INDIRECT(ADDRESS($D566,COLUMN())),0),0),IF($E566&gt;0,IF(AND(INDIRECT(ADDRESS($E566,44))=0,INDIRECT(ADDRESS($E566,38))="UL",ISERROR(SEARCH("Rear",INDIRECT(ADDRESS($E566,33)))),ISERROR(SEARCH("Side",INDIRECT(ADDRESS($E566,33))))),INDIRECT(ADDRESS($E566,COLUMN())),0),0),IF($F566&gt;0,IF(AND(INDIRECT(ADDRESS($F566,44))=0,INDIRECT(ADDRESS($F566,38))="UL",ISERROR(SEARCH("Rear",INDIRECT(ADDRESS($F566,33)))),ISERROR(SEARCH("Side",INDIRECT(ADDRESS($F566,33))))),INDIRECT(ADDRESS($F566,COLUMN())),0),0),IF($G566&gt;0,IF(AND(INDIRECT(ADDRESS($G566,44))=0,INDIRECT(ADDRESS($G566,38))="UL",ISERROR(SEARCH("Rear",INDIRECT(ADDRESS($G566,33)))),ISERROR(SEARCH("Side",INDIRECT(ADDRESS($G566,33))))),INDIRECT(ADDRESS($G566,COLUMN())),0),0),IF($H566&gt;0,IF(AND(INDIRECT(ADDRESS($H566,44))=0,INDIRECT(ADDRESS($H566,38))="UL",ISERROR(SEARCH("Rear",INDIRECT(ADDRESS($H566,33)))),ISERROR(SEARCH("Side",INDIRECT(ADDRESS($H566,33))))),INDIRECT(ADDRESS($H566,COLUMN())),0),0),IF($I566&gt;0,IF(AND(INDIRECT(ADDRESS($I566,44))=0,INDIRECT(ADDRESS($I566,38))="UL",ISERROR(SEARCH("Rear",INDIRECT(ADDRESS($I566,33)))),ISERROR(SEARCH("Side",INDIRECT(ADDRESS($I566,33))))),INDIRECT(ADDRESS($I566,COLUMN())),0),0),IF($J566&gt;0,IF(AND(INDIRECT(ADDRESS($J566,44))=0,INDIRECT(ADDRESS($J566,38))="UL",ISERROR(SEARCH("Rear",INDIRECT(ADDRESS($J566,33)))),ISERROR(SEARCH("Side",INDIRECT(ADDRESS($J566,33))))),INDIRECT(ADDRESS($J566,COLUMN())),0),0),IF($K566&gt;0,IF(AND(INDIRECT(ADDRESS($K566,44))=0,INDIRECT(ADDRESS($K566,38))="UL",ISERROR(SEARCH("Rear",INDIRECT(ADDRESS($K566,33)))),ISERROR(SEARCH("Side",INDIRECT(ADDRESS($K566,33))))),INDIRECT(ADDRESS($K566,COLUMN())),0),0),IF($L566&gt;0,IF(AND(INDIRECT(ADDRESS($L566,44))=0,INDIRECT(ADDRESS($L566,38))="UL",ISERROR(SEARCH("Rear",INDIRECT(ADDRESS($L566,33)))),ISERROR(SEARCH("Side",INDIRECT(ADDRESS($L566,33))))),INDIRECT(ADDRESS($L566,COLUMN())),0),0),IF($M566&gt;0,IF(AND(INDIRECT(ADDRESS($M566,44))=0,INDIRECT(ADDRESS($M566,38))="UL",ISERROR(SEARCH("Rear",INDIRECT(ADDRESS($M566,33)))),ISERROR(SEARCH("Side",INDIRECT(ADDRESS($M566,33))))),INDIRECT(ADDRESS($M566,COLUMN())),0),0))</f>
        <v>1.1666666666666665</v>
      </c>
      <c r="AX566" s="57" cm="1">
        <f t="array" aca="1" ref="AX566" ca="1">SUM(IF($C566&gt;0,IF(AND(INDIRECT(ADDRESS($C566,44))=0,INDIRECT(ADDRESS($C566,38))="UL",ISERROR(SEARCH("Rear",INDIRECT(ADDRESS($C566,33)))),ISERROR(SEARCH("Side",INDIRECT(ADDRESS($C566,33))))),INDIRECT(ADDRESS($C566,COLUMN())),0),0),IF($D566&gt;0,IF(AND(INDIRECT(ADDRESS($D566,44))=0,INDIRECT(ADDRESS($D566,38))="UL",ISERROR(SEARCH("Rear",INDIRECT(ADDRESS($D566,33)))),ISERROR(SEARCH("Side",INDIRECT(ADDRESS($D566,33))))),INDIRECT(ADDRESS($D566,COLUMN())),0),0),IF($E566&gt;0,IF(AND(INDIRECT(ADDRESS($E566,44))=0,INDIRECT(ADDRESS($E566,38))="UL",ISERROR(SEARCH("Rear",INDIRECT(ADDRESS($E566,33)))),ISERROR(SEARCH("Side",INDIRECT(ADDRESS($E566,33))))),INDIRECT(ADDRESS($E566,COLUMN())),0),0),IF($F566&gt;0,IF(AND(INDIRECT(ADDRESS($F566,44))=0,INDIRECT(ADDRESS($F566,38))="UL",ISERROR(SEARCH("Rear",INDIRECT(ADDRESS($F566,33)))),ISERROR(SEARCH("Side",INDIRECT(ADDRESS($F566,33))))),INDIRECT(ADDRESS($F566,COLUMN())),0),0),IF($G566&gt;0,IF(AND(INDIRECT(ADDRESS($G566,44))=0,INDIRECT(ADDRESS($G566,38))="UL",ISERROR(SEARCH("Rear",INDIRECT(ADDRESS($G566,33)))),ISERROR(SEARCH("Side",INDIRECT(ADDRESS($G566,33))))),INDIRECT(ADDRESS($G566,COLUMN())),0),0),IF($H566&gt;0,IF(AND(INDIRECT(ADDRESS($H566,44))=0,INDIRECT(ADDRESS($H566,38))="UL",ISERROR(SEARCH("Rear",INDIRECT(ADDRESS($H566,33)))),ISERROR(SEARCH("Side",INDIRECT(ADDRESS($H566,33))))),INDIRECT(ADDRESS($H566,COLUMN())),0),0),IF($I566&gt;0,IF(AND(INDIRECT(ADDRESS($I566,44))=0,INDIRECT(ADDRESS($I566,38))="UL",ISERROR(SEARCH("Rear",INDIRECT(ADDRESS($I566,33)))),ISERROR(SEARCH("Side",INDIRECT(ADDRESS($I566,33))))),INDIRECT(ADDRESS($I566,COLUMN())),0),0),IF($J566&gt;0,IF(AND(INDIRECT(ADDRESS($J566,44))=0,INDIRECT(ADDRESS($J566,38))="UL",ISERROR(SEARCH("Rear",INDIRECT(ADDRESS($J566,33)))),ISERROR(SEARCH("Side",INDIRECT(ADDRESS($J566,33))))),INDIRECT(ADDRESS($J566,COLUMN())),0),0),IF($K566&gt;0,IF(AND(INDIRECT(ADDRESS($K566,44))=0,INDIRECT(ADDRESS($K566,38))="UL",ISERROR(SEARCH("Rear",INDIRECT(ADDRESS($K566,33)))),ISERROR(SEARCH("Side",INDIRECT(ADDRESS($K566,33))))),INDIRECT(ADDRESS($K566,COLUMN())),0),0),IF($L566&gt;0,IF(AND(INDIRECT(ADDRESS($L566,44))=0,INDIRECT(ADDRESS($L566,38))="UL",ISERROR(SEARCH("Rear",INDIRECT(ADDRESS($L566,33)))),ISERROR(SEARCH("Side",INDIRECT(ADDRESS($L566,33))))),INDIRECT(ADDRESS($L566,COLUMN())),0),0),IF($M566&gt;0,IF(AND(INDIRECT(ADDRESS($M566,44))=0,INDIRECT(ADDRESS($M566,38))="UL",ISERROR(SEARCH("Rear",INDIRECT(ADDRESS($M566,33)))),ISERROR(SEARCH("Side",INDIRECT(ADDRESS($M566,33))))),INDIRECT(ADDRESS($M566,COLUMN())),0),0))</f>
        <v>0.33333333333333331</v>
      </c>
      <c r="AY566" s="58">
        <f ca="1">IF(AU566="S",AV566,IF(AU566="MS",AW566,IF(AU566="ML",AW566,AX566)))</f>
        <v>1.1666666666666665</v>
      </c>
      <c r="AZ566" s="58">
        <f ca="1">SUM(AV566:AX566)/3</f>
        <v>0.55555555555555547</v>
      </c>
      <c r="BA566" s="58" cm="1">
        <f t="array" aca="1" ref="BA566" ca="1">SUM(IF($C566&gt;0,IF(AND(INDIRECT(ADDRESS($C566,44))=0,INDIRECT(ADDRESS($C566,38))="UL"),INDIRECT(ADDRESS($C566,COLUMN())),0),0),IF($D566&gt;0,IF(AND(INDIRECT(ADDRESS($D566,44))=0,INDIRECT(ADDRESS($D566,38))="UL"),INDIRECT(ADDRESS($D566,COLUMN())),0),0),IF($E566&gt;0,IF(AND(INDIRECT(ADDRESS($E566,44))=0,INDIRECT(ADDRESS($E566,38))="UL"),INDIRECT(ADDRESS($E566,COLUMN())),0),0),IF($F566&gt;0,IF(AND(INDIRECT(ADDRESS($F566,44))=0,INDIRECT(ADDRESS($F566,38))="UL"),INDIRECT(ADDRESS($F566,COLUMN())),0),0),IF($G566&gt;0,IF(AND(INDIRECT(ADDRESS($G566,44))=0,INDIRECT(ADDRESS($G566,38))="UL"),INDIRECT(ADDRESS($G566,COLUMN())),0),0),IF($H566&gt;0,IF(AND(INDIRECT(ADDRESS($H566,44))=0,INDIRECT(ADDRESS($H566,38))="UL"),INDIRECT(ADDRESS($H566,COLUMN())),0),0),IF($I566&gt;0,IF(AND(INDIRECT(ADDRESS($I566,44))=0,INDIRECT(ADDRESS($I566,38))="UL"),INDIRECT(ADDRESS($I566,COLUMN())),0),0),IF($J566&gt;0,IF(AND(INDIRECT(ADDRESS($J566,44))=0,INDIRECT(ADDRESS($J566,38))="UL"),INDIRECT(ADDRESS($J566,COLUMN())),0),0),IF($K566&gt;0,IF(AND(INDIRECT(ADDRESS($K566,44))=0,INDIRECT(ADDRESS($K566,38))="UL"),INDIRECT(ADDRESS($K566,COLUMN())),0),0),IF($L566&gt;0,IF(AND(INDIRECT(ADDRESS($L566,44))=0,INDIRECT(ADDRESS($L566,38))="UL"),INDIRECT(ADDRESS($L566,COLUMN())),0),0),IF($M566&gt;0,IF(AND(INDIRECT(ADDRESS($M566,44))=0,INDIRECT(ADDRESS($M566,38))="UL"),INDIRECT(ADDRESS($M566,COLUMN())),0),0))</f>
        <v>0.35555555555555551</v>
      </c>
      <c r="BB566" s="58" cm="1">
        <f t="array" aca="1" ref="BB566" ca="1">SUM(IF($C566&gt;0,IF(AND(INDIRECT(ADDRESS($C566,44))=0,INDIRECT(ADDRESS($C566,38))="UL"),INDIRECT(ADDRESS($C566,COLUMN())),0),0),IF($D566&gt;0,IF(AND(INDIRECT(ADDRESS($D566,44))=0,INDIRECT(ADDRESS($D566,38))="UL"),INDIRECT(ADDRESS($D566,COLUMN())),0),0),IF($E566&gt;0,IF(AND(INDIRECT(ADDRESS($E566,44))=0,INDIRECT(ADDRESS($E566,38))="UL"),INDIRECT(ADDRESS($E566,COLUMN())),0),0),IF($F566&gt;0,IF(AND(INDIRECT(ADDRESS($F566,44))=0,INDIRECT(ADDRESS($F566,38))="UL"),INDIRECT(ADDRESS($F566,COLUMN())),0),0),IF($G566&gt;0,IF(AND(INDIRECT(ADDRESS($G566,44))=0,INDIRECT(ADDRESS($G566,38))="UL"),INDIRECT(ADDRESS($G566,COLUMN())),0),0),IF($H566&gt;0,IF(AND(INDIRECT(ADDRESS($H566,44))=0,INDIRECT(ADDRESS($H566,38))="UL"),INDIRECT(ADDRESS($H566,COLUMN())),0),0),IF($I566&gt;0,IF(AND(INDIRECT(ADDRESS($I566,44))=0,INDIRECT(ADDRESS($I566,38))="UL"),INDIRECT(ADDRESS($I566,COLUMN())),0),0),IF($J566&gt;0,IF(AND(INDIRECT(ADDRESS($J566,44))=0,INDIRECT(ADDRESS($J566,38))="UL"),INDIRECT(ADDRESS($J566,COLUMN())),0),0),IF($K566&gt;0,IF(AND(INDIRECT(ADDRESS($K566,44))=0,INDIRECT(ADDRESS($K566,38))="UL"),INDIRECT(ADDRESS($K566,COLUMN())),0),0),IF($L566&gt;0,IF(AND(INDIRECT(ADDRESS($L566,44))=0,INDIRECT(ADDRESS($L566,38))="UL"),INDIRECT(ADDRESS($L566,COLUMN())),0),0),IF($M566&gt;0,IF(AND(INDIRECT(ADDRESS($M566,44))=0,INDIRECT(ADDRESS($M566,38))="UL"),INDIRECT(ADDRESS($M566,COLUMN())),0),0))</f>
        <v>8.8888888888888878E-2</v>
      </c>
      <c r="BC566" s="58" cm="1">
        <f t="array" aca="1" ref="BC566" ca="1">SUM(IF($C566&gt;0,IF(AND(INDIRECT(ADDRESS($C566,44))=0,INDIRECT(ADDRESS($C566,38))="UL"),INDIRECT(ADDRESS($C566,COLUMN())),0),0),IF($D566&gt;0,IF(AND(INDIRECT(ADDRESS($D566,44))=0,INDIRECT(ADDRESS($D566,38))="UL"),INDIRECT(ADDRESS($D566,COLUMN())),0),0),IF($E566&gt;0,IF(AND(INDIRECT(ADDRESS($E566,44))=0,INDIRECT(ADDRESS($E566,38))="UL"),INDIRECT(ADDRESS($E566,COLUMN())),0),0),IF($F566&gt;0,IF(AND(INDIRECT(ADDRESS($F566,44))=0,INDIRECT(ADDRESS($F566,38))="UL"),INDIRECT(ADDRESS($F566,COLUMN())),0),0),IF($G566&gt;0,IF(AND(INDIRECT(ADDRESS($G566,44))=0,INDIRECT(ADDRESS($G566,38))="UL"),INDIRECT(ADDRESS($G566,COLUMN())),0),0),IF($H566&gt;0,IF(AND(INDIRECT(ADDRESS($H566,44))=0,INDIRECT(ADDRESS($H566,38))="UL"),INDIRECT(ADDRESS($H566,COLUMN())),0),0),IF($I566&gt;0,IF(AND(INDIRECT(ADDRESS($I566,44))=0,INDIRECT(ADDRESS($I566,38))="UL"),INDIRECT(ADDRESS($I566,COLUMN())),0),0),IF($J566&gt;0,IF(AND(INDIRECT(ADDRESS($J566,44))=0,INDIRECT(ADDRESS($J566,38))="UL"),INDIRECT(ADDRESS($J566,COLUMN())),0),0),IF($K566&gt;0,IF(AND(INDIRECT(ADDRESS($K566,44))=0,INDIRECT(ADDRESS($K566,38))="UL"),INDIRECT(ADDRESS($K566,COLUMN())),0),0),IF($L566&gt;0,IF(AND(INDIRECT(ADDRESS($L566,44))=0,INDIRECT(ADDRESS($L566,38))="UL"),INDIRECT(ADDRESS($L566,COLUMN())),0),0),IF($M566&gt;0,IF(AND(INDIRECT(ADDRESS($M566,44))=0,INDIRECT(ADDRESS($M566,38))="UL"),INDIRECT(ADDRESS($M566,COLUMN())),0),0))</f>
        <v>0.1111111111111111</v>
      </c>
      <c r="BD566" s="58" cm="1">
        <f t="array" aca="1" ref="BD566" ca="1">SUM(IF($C566&gt;0,IF(AND(INDIRECT(ADDRESS($C566,44))=0,INDIRECT(ADDRESS($C566,38))="UL"),INDIRECT(ADDRESS($C566,COLUMN())),0),0),IF($D566&gt;0,IF(AND(INDIRECT(ADDRESS($D566,44))=0,INDIRECT(ADDRESS($D566,38))="UL"),INDIRECT(ADDRESS($D566,COLUMN())),0),0),IF($E566&gt;0,IF(AND(INDIRECT(ADDRESS($E566,44))=0,INDIRECT(ADDRESS($E566,38))="UL"),INDIRECT(ADDRESS($E566,COLUMN())),0),0),IF($F566&gt;0,IF(AND(INDIRECT(ADDRESS($F566,44))=0,INDIRECT(ADDRESS($F566,38))="UL"),INDIRECT(ADDRESS($F566,COLUMN())),0),0),IF($G566&gt;0,IF(AND(INDIRECT(ADDRESS($G566,44))=0,INDIRECT(ADDRESS($G566,38))="UL"),INDIRECT(ADDRESS($G566,COLUMN())),0),0),IF($H566&gt;0,IF(AND(INDIRECT(ADDRESS($H566,44))=0,INDIRECT(ADDRESS($H566,38))="UL"),INDIRECT(ADDRESS($H566,COLUMN())),0),0),IF($I566&gt;0,IF(AND(INDIRECT(ADDRESS($I566,44))=0,INDIRECT(ADDRESS($I566,38))="UL"),INDIRECT(ADDRESS($I566,COLUMN())),0),0),IF($J566&gt;0,IF(AND(INDIRECT(ADDRESS($J566,44))=0,INDIRECT(ADDRESS($J566,38))="UL"),INDIRECT(ADDRESS($J566,COLUMN())),0),0),IF($K566&gt;0,IF(AND(INDIRECT(ADDRESS($K566,44))=0,INDIRECT(ADDRESS($K566,38))="UL"),INDIRECT(ADDRESS($K566,COLUMN())),0),0),IF($L566&gt;0,IF(AND(INDIRECT(ADDRESS($L566,44))=0,INDIRECT(ADDRESS($L566,38))="UL"),INDIRECT(ADDRESS($L566,COLUMN())),0),0),IF($M566&gt;0,IF(AND(INDIRECT(ADDRESS($M566,44))=0,INDIRECT(ADDRESS($M566,38))="UL"),INDIRECT(ADDRESS($M566,COLUMN())),0),0))</f>
        <v>0.33333333333333331</v>
      </c>
      <c r="BE566" s="57">
        <f ca="1">IF(AU566="S",BA566,IF(AU566="MS",BB566,IF(AU566="ML",BC566,BD566)))</f>
        <v>0.1111111111111111</v>
      </c>
      <c r="BF566" s="57" cm="1">
        <f t="array" aca="1" ref="BF566" ca="1">SUM(IF($C566&gt;0,IF(INDIRECT(ADDRESS($C566,45))=1,INDIRECT(ADDRESS($C566,52))*INDIRECT(ADDRESS($C566,42))/5,0),0), IF($D566&gt;0,IF(INDIRECT(ADDRESS($D566,45))=1,INDIRECT(ADDRESS($D566,52))*INDIRECT(ADDRESS($D566,42))/5,0),0), IF($E566&gt;0,IF(INDIRECT(ADDRESS($E566,45))=1,INDIRECT(ADDRESS($E566,52))*INDIRECT(ADDRESS($E566,42))/5,0),0), IF($F566&gt;0,IF(INDIRECT(ADDRESS($F566,45))=1,INDIRECT(ADDRESS($F566,52))*INDIRECT(ADDRESS($F566,42))/5,0),0), IF($G566&gt;0,IF(INDIRECT(ADDRESS($G566,45))=1,INDIRECT(ADDRESS($G566,52))*INDIRECT(ADDRESS($G566,42))/5,0),0), IF($H566&gt;0,IF(INDIRECT(ADDRESS($H566,45))=1,INDIRECT(ADDRESS($H566,52))*INDIRECT(ADDRESS($H566,42))/5,0),0)
)*$BF$296/100</f>
        <v>0</v>
      </c>
      <c r="BG566" s="19"/>
      <c r="BH566" s="57" cm="1">
        <f t="array" aca="1" ref="BH566" ca="1">SUM(IF($C566&gt;0,IF(AND(INDIRECT(ADDRESS($C566,44))=0,INDIRECT(ADDRESS($C566,38))&lt;&gt;"UL"),INDIRECT(ADDRESS($C566,COLUMN()-11)),0),0),IF($D566&gt;0,IF(AND(INDIRECT(ADDRESS($D566,44))=0,INDIRECT(ADDRESS($D566,38))&lt;&gt;"UL"),INDIRECT(ADDRESS($D566,COLUMN()-11)),0),0),IF($E566&gt;0,IF(AND(INDIRECT(ADDRESS($E566,44))=0,INDIRECT(ADDRESS($E566,38))&lt;&gt;"UL"),INDIRECT(ADDRESS($E566,COLUMN()-11)),0),0),IF($F566&gt;0,IF(AND(INDIRECT(ADDRESS($F566,44))=0,INDIRECT(ADDRESS($F566,38))&lt;&gt;"UL"),INDIRECT(ADDRESS($F566,COLUMN()-11)),0),0),IF($G566&gt;0,IF(AND(INDIRECT(ADDRESS($G566,44))=0,INDIRECT(ADDRESS($G566,38))&lt;&gt;"UL"),INDIRECT(ADDRESS($G566,COLUMN()-11)),0),0),IF($H566&gt;0,IF(AND(INDIRECT(ADDRESS($H566,44))=0,INDIRECT(ADDRESS($H566,38))&lt;&gt;"UL"),INDIRECT(ADDRESS($H566,COLUMN()-11)),0),0),IF($I566&gt;0,IF(AND(INDIRECT(ADDRESS($I566,44))=0,INDIRECT(ADDRESS($I566,38))&lt;&gt;"UL"),INDIRECT(ADDRESS($I566,COLUMN()-11)),0),0),IF($J566&gt;0,IF(AND(INDIRECT(ADDRESS($J566,44))=0,INDIRECT(ADDRESS($J566,38))&lt;&gt;"UL"),INDIRECT(ADDRESS($J566,COLUMN()-11)),0),0),IF($K566&gt;0,IF(AND(INDIRECT(ADDRESS($K566,44))=0,INDIRECT(ADDRESS($K566,38))&lt;&gt;"UL"),INDIRECT(ADDRESS($K566,COLUMN()-11)),0),0),IF($L566&gt;0,IF(AND(INDIRECT(ADDRESS($L566,44))=0,INDIRECT(ADDRESS($L566,38))&lt;&gt;"UL"),INDIRECT(ADDRESS($L566,COLUMN()-11)),0),0),IF($M566&gt;0,IF(AND(INDIRECT(ADDRESS($M566,44))=0,INDIRECT(ADDRESS($M566,38))&lt;&gt;"UL"),INDIRECT(ADDRESS($M566,COLUMN()-11)),0),0))</f>
        <v>0</v>
      </c>
      <c r="BI566" s="57" cm="1">
        <f t="array" aca="1" ref="BI566" ca="1">SUM(IF($C566&gt;0,IF(AND(INDIRECT(ADDRESS($C566,44))=0,INDIRECT(ADDRESS($C566,38))&lt;&gt;"UL"),INDIRECT(ADDRESS($C566,COLUMN()-11)),0),0),IF($D566&gt;0,IF(AND(INDIRECT(ADDRESS($D566,44))=0,INDIRECT(ADDRESS($D566,38))&lt;&gt;"UL"),INDIRECT(ADDRESS($D566,COLUMN()-11)),0),0),IF($E566&gt;0,IF(AND(INDIRECT(ADDRESS($E566,44))=0,INDIRECT(ADDRESS($E566,38))&lt;&gt;"UL"),INDIRECT(ADDRESS($E566,COLUMN()-11)),0),0),IF($F566&gt;0,IF(AND(INDIRECT(ADDRESS($F566,44))=0,INDIRECT(ADDRESS($F566,38))&lt;&gt;"UL"),INDIRECT(ADDRESS($F566,COLUMN()-11)),0),0),IF($G566&gt;0,IF(AND(INDIRECT(ADDRESS($G566,44))=0,INDIRECT(ADDRESS($G566,38))&lt;&gt;"UL"),INDIRECT(ADDRESS($G566,COLUMN()-11)),0),0),IF($H566&gt;0,IF(AND(INDIRECT(ADDRESS($H566,44))=0,INDIRECT(ADDRESS($H566,38))&lt;&gt;"UL"),INDIRECT(ADDRESS($H566,COLUMN()-11)),0),0),IF($I566&gt;0,IF(AND(INDIRECT(ADDRESS($I566,44))=0,INDIRECT(ADDRESS($I566,38))&lt;&gt;"UL"),INDIRECT(ADDRESS($I566,COLUMN()-11)),0),0),IF($J566&gt;0,IF(AND(INDIRECT(ADDRESS($J566,44))=0,INDIRECT(ADDRESS($J566,38))&lt;&gt;"UL"),INDIRECT(ADDRESS($J566,COLUMN()-11)),0),0),IF($K566&gt;0,IF(AND(INDIRECT(ADDRESS($K566,44))=0,INDIRECT(ADDRESS($K566,38))&lt;&gt;"UL"),INDIRECT(ADDRESS($K566,COLUMN()-11)),0),0),IF($L566&gt;0,IF(AND(INDIRECT(ADDRESS($L566,44))=0,INDIRECT(ADDRESS($L566,38))&lt;&gt;"UL"),INDIRECT(ADDRESS($L566,COLUMN()-11)),0),0),IF($M566&gt;0,IF(AND(INDIRECT(ADDRESS($M566,44))=0,INDIRECT(ADDRESS($M566,38))&lt;&gt;"UL"),INDIRECT(ADDRESS($M566,COLUMN()-11)),0),0))</f>
        <v>0</v>
      </c>
      <c r="BJ566" s="57" cm="1">
        <f t="array" aca="1" ref="BJ566" ca="1">SUM(IF($C566&gt;0,IF(AND(INDIRECT(ADDRESS($C566,44))=0,INDIRECT(ADDRESS($C566,38))&lt;&gt;"UL"),INDIRECT(ADDRESS($C566,COLUMN()-11)),0),0),IF($D566&gt;0,IF(AND(INDIRECT(ADDRESS($D566,44))=0,INDIRECT(ADDRESS($D566,38))&lt;&gt;"UL"),INDIRECT(ADDRESS($D566,COLUMN()-11)),0),0),IF($E566&gt;0,IF(AND(INDIRECT(ADDRESS($E566,44))=0,INDIRECT(ADDRESS($E566,38))&lt;&gt;"UL"),INDIRECT(ADDRESS($E566,COLUMN()-11)),0),0),IF($F566&gt;0,IF(AND(INDIRECT(ADDRESS($F566,44))=0,INDIRECT(ADDRESS($F566,38))&lt;&gt;"UL"),INDIRECT(ADDRESS($F566,COLUMN()-11)),0),0),IF($G566&gt;0,IF(AND(INDIRECT(ADDRESS($G566,44))=0,INDIRECT(ADDRESS($G566,38))&lt;&gt;"UL"),INDIRECT(ADDRESS($G566,COLUMN()-11)),0),0),IF($H566&gt;0,IF(AND(INDIRECT(ADDRESS($H566,44))=0,INDIRECT(ADDRESS($H566,38))&lt;&gt;"UL"),INDIRECT(ADDRESS($H566,COLUMN()-11)),0),0),IF($I566&gt;0,IF(AND(INDIRECT(ADDRESS($I566,44))=0,INDIRECT(ADDRESS($I566,38))&lt;&gt;"UL"),INDIRECT(ADDRESS($I566,COLUMN()-11)),0),0),IF($J566&gt;0,IF(AND(INDIRECT(ADDRESS($J566,44))=0,INDIRECT(ADDRESS($J566,38))&lt;&gt;"UL"),INDIRECT(ADDRESS($J566,COLUMN()-11)),0),0),IF($K566&gt;0,IF(AND(INDIRECT(ADDRESS($K566,44))=0,INDIRECT(ADDRESS($K566,38))&lt;&gt;"UL"),INDIRECT(ADDRESS($K566,COLUMN()-11)),0),0),IF($L566&gt;0,IF(AND(INDIRECT(ADDRESS($L566,44))=0,INDIRECT(ADDRESS($L566,38))&lt;&gt;"UL"),INDIRECT(ADDRESS($L566,COLUMN()-11)),0),0),IF($M566&gt;0,IF(AND(INDIRECT(ADDRESS($M566,44))=0,INDIRECT(ADDRESS($M566,38))&lt;&gt;"UL"),INDIRECT(ADDRESS($M566,COLUMN()-11)),0),0))</f>
        <v>0</v>
      </c>
      <c r="BK566" s="57">
        <f ca="1">IF(AU566="S",BH566,IF(AU566="MS",BI566,IF(AU566="ML",BI566,BJ566)))</f>
        <v>0</v>
      </c>
      <c r="BL566" s="58">
        <f ca="1">SUM(BH566:BJ566)/3</f>
        <v>0</v>
      </c>
      <c r="BM566" s="57" cm="1">
        <f t="array" aca="1" ref="BM566" ca="1">SUM(IF($C566&gt;0,IF(AND(INDIRECT(ADDRESS($C566,44))=0,INDIRECT(ADDRESS($C566,38))&lt;&gt;"UL"),INDIRECT(ADDRESS($C566,COLUMN()-12)),0),0), IF($D566&gt;0,IF(AND(INDIRECT(ADDRESS($D566,44))=0,INDIRECT(ADDRESS($D566,38))&lt;&gt;"UL"),INDIRECT(ADDRESS($D566,COLUMN()-12)),0),0), IF($E566&gt;0,IF(AND(INDIRECT(ADDRESS($E566,44))=0,INDIRECT(ADDRESS($E566,38))&lt;&gt;"UL"),INDIRECT(ADDRESS($E566,COLUMN()-12)),0),0), IF($F566&gt;0,IF(AND(INDIRECT(ADDRESS($F566,44))=0,INDIRECT(ADDRESS($F566,38))&lt;&gt;"UL"),INDIRECT(ADDRESS($F566,COLUMN()-12)),0),0), IF($G566&gt;0,IF(AND(INDIRECT(ADDRESS($G566,44))=0,INDIRECT(ADDRESS($G566,38))&lt;&gt;"UL"),INDIRECT(ADDRESS($G566,COLUMN()-12)),0),0), IF($H566&gt;0,IF(AND(INDIRECT(ADDRESS($H566,44))=0,INDIRECT(ADDRESS($H566,38))&lt;&gt;"UL"),INDIRECT(ADDRESS($H566,COLUMN()-12)),0),0), IF($I566&gt;0,IF(AND(INDIRECT(ADDRESS($I566,44))=0,INDIRECT(ADDRESS($I566,38))&lt;&gt;"UL"),INDIRECT(ADDRESS($I566,COLUMN()-12)),0),0), IF($J566&gt;0,IF(AND(INDIRECT(ADDRESS($J566,44))=0,INDIRECT(ADDRESS($J566,38))&lt;&gt;"UL"),INDIRECT(ADDRESS($J566,COLUMN()-12)),0),0), IF($K566&gt;0,IF(AND(INDIRECT(ADDRESS($K566,44))=0,INDIRECT(ADDRESS($K566,38))&lt;&gt;"UL"),INDIRECT(ADDRESS($K566,COLUMN()-11)),0),0), IF($L566&gt;0,IF(AND(INDIRECT(ADDRESS($L566,44))=0,INDIRECT(ADDRESS($L566,38))&lt;&gt;"UL"),INDIRECT(ADDRESS($L566,COLUMN()-11)),0),0), IF($M566&gt;0,IF(AND(INDIRECT(ADDRESS($M566,44))=0,INDIRECT(ADDRESS($M566,38))&lt;&gt;"UL"),INDIRECT(ADDRESS($M566,COLUMN()-11)),0),0))</f>
        <v>0</v>
      </c>
      <c r="BN566" s="57" cm="1">
        <f t="array" aca="1" ref="BN566" ca="1">SUM(IF($C566&gt;0,IF(AND(INDIRECT(ADDRESS($C566,44))=0,INDIRECT(ADDRESS($C566,38))&lt;&gt;"UL"),INDIRECT(ADDRESS($C566,COLUMN()-12)),0),0), IF($D566&gt;0,IF(AND(INDIRECT(ADDRESS($D566,44))=0,INDIRECT(ADDRESS($D566,38))&lt;&gt;"UL"),INDIRECT(ADDRESS($D566,COLUMN()-12)),0),0), IF($E566&gt;0,IF(AND(INDIRECT(ADDRESS($E566,44))=0,INDIRECT(ADDRESS($E566,38))&lt;&gt;"UL"),INDIRECT(ADDRESS($E566,COLUMN()-12)),0),0), IF($F566&gt;0,IF(AND(INDIRECT(ADDRESS($F566,44))=0,INDIRECT(ADDRESS($F566,38))&lt;&gt;"UL"),INDIRECT(ADDRESS($F566,COLUMN()-12)),0),0), IF($G566&gt;0,IF(AND(INDIRECT(ADDRESS($G566,44))=0,INDIRECT(ADDRESS($G566,38))&lt;&gt;"UL"),INDIRECT(ADDRESS($G566,COLUMN()-12)),0),0), IF($H566&gt;0,IF(AND(INDIRECT(ADDRESS($H566,44))=0,INDIRECT(ADDRESS($H566,38))&lt;&gt;"UL"),INDIRECT(ADDRESS($H566,COLUMN()-12)),0),0), IF($I566&gt;0,IF(AND(INDIRECT(ADDRESS($I566,44))=0,INDIRECT(ADDRESS($I566,38))&lt;&gt;"UL"),INDIRECT(ADDRESS($I566,COLUMN()-12)),0),0), IF($J566&gt;0,IF(AND(INDIRECT(ADDRESS($J566,44))=0,INDIRECT(ADDRESS($J566,38))&lt;&gt;"UL"),INDIRECT(ADDRESS($J566,COLUMN()-12)),0),0), IF($K566&gt;0,IF(AND(INDIRECT(ADDRESS($K566,44))=0,INDIRECT(ADDRESS($K566,38))&lt;&gt;"UL"),INDIRECT(ADDRESS($K566,COLUMN()-11)),0),0), IF($L566&gt;0,IF(AND(INDIRECT(ADDRESS($L566,44))=0,INDIRECT(ADDRESS($L566,38))&lt;&gt;"UL"),INDIRECT(ADDRESS($L566,COLUMN()-11)),0),0), IF($M566&gt;0,IF(AND(INDIRECT(ADDRESS($M566,44))=0,INDIRECT(ADDRESS($M566,38))&lt;&gt;"UL"),INDIRECT(ADDRESS($M566,COLUMN()-11)),0),0))</f>
        <v>0</v>
      </c>
      <c r="BO566" s="57" cm="1">
        <f t="array" aca="1" ref="BO566" ca="1">SUM(IF($C566&gt;0,IF(AND(INDIRECT(ADDRESS($C566,44))=0,INDIRECT(ADDRESS($C566,38))&lt;&gt;"UL"),INDIRECT(ADDRESS($C566,COLUMN()-12)),0),0), IF($D566&gt;0,IF(AND(INDIRECT(ADDRESS($D566,44))=0,INDIRECT(ADDRESS($D566,38))&lt;&gt;"UL"),INDIRECT(ADDRESS($D566,COLUMN()-12)),0),0), IF($E566&gt;0,IF(AND(INDIRECT(ADDRESS($E566,44))=0,INDIRECT(ADDRESS($E566,38))&lt;&gt;"UL"),INDIRECT(ADDRESS($E566,COLUMN()-12)),0),0), IF($F566&gt;0,IF(AND(INDIRECT(ADDRESS($F566,44))=0,INDIRECT(ADDRESS($F566,38))&lt;&gt;"UL"),INDIRECT(ADDRESS($F566,COLUMN()-12)),0),0), IF($G566&gt;0,IF(AND(INDIRECT(ADDRESS($G566,44))=0,INDIRECT(ADDRESS($G566,38))&lt;&gt;"UL"),INDIRECT(ADDRESS($G566,COLUMN()-12)),0),0), IF($H566&gt;0,IF(AND(INDIRECT(ADDRESS($H566,44))=0,INDIRECT(ADDRESS($H566,38))&lt;&gt;"UL"),INDIRECT(ADDRESS($H566,COLUMN()-12)),0),0), IF($I566&gt;0,IF(AND(INDIRECT(ADDRESS($I566,44))=0,INDIRECT(ADDRESS($I566,38))&lt;&gt;"UL"),INDIRECT(ADDRESS($I566,COLUMN()-12)),0),0), IF($J566&gt;0,IF(AND(INDIRECT(ADDRESS($J566,44))=0,INDIRECT(ADDRESS($J566,38))&lt;&gt;"UL"),INDIRECT(ADDRESS($J566,COLUMN()-12)),0),0), IF($K566&gt;0,IF(AND(INDIRECT(ADDRESS($K566,44))=0,INDIRECT(ADDRESS($K566,38))&lt;&gt;"UL"),INDIRECT(ADDRESS($K566,COLUMN()-11)),0),0), IF($L566&gt;0,IF(AND(INDIRECT(ADDRESS($L566,44))=0,INDIRECT(ADDRESS($L566,38))&lt;&gt;"UL"),INDIRECT(ADDRESS($L566,COLUMN()-11)),0),0), IF($M566&gt;0,IF(AND(INDIRECT(ADDRESS($M566,44))=0,INDIRECT(ADDRESS($M566,38))&lt;&gt;"UL"),INDIRECT(ADDRESS($M566,COLUMN()-11)),0),0))</f>
        <v>0</v>
      </c>
      <c r="BP566" s="57" cm="1">
        <f t="array" aca="1" ref="BP566" ca="1">SUM(IF($C566&gt;0,IF(AND(INDIRECT(ADDRESS($C566,44))=0,INDIRECT(ADDRESS($C566,38))&lt;&gt;"UL"),INDIRECT(ADDRESS($C566,COLUMN()-12)),0),0), IF($D566&gt;0,IF(AND(INDIRECT(ADDRESS($D566,44))=0,INDIRECT(ADDRESS($D566,38))&lt;&gt;"UL"),INDIRECT(ADDRESS($D566,COLUMN()-12)),0),0), IF($E566&gt;0,IF(AND(INDIRECT(ADDRESS($E566,44))=0,INDIRECT(ADDRESS($E566,38))&lt;&gt;"UL"),INDIRECT(ADDRESS($E566,COLUMN()-12)),0),0), IF($F566&gt;0,IF(AND(INDIRECT(ADDRESS($F566,44))=0,INDIRECT(ADDRESS($F566,38))&lt;&gt;"UL"),INDIRECT(ADDRESS($F566,COLUMN()-12)),0),0), IF($G566&gt;0,IF(AND(INDIRECT(ADDRESS($G566,44))=0,INDIRECT(ADDRESS($G566,38))&lt;&gt;"UL"),INDIRECT(ADDRESS($G566,COLUMN()-12)),0),0), IF($H566&gt;0,IF(AND(INDIRECT(ADDRESS($H566,44))=0,INDIRECT(ADDRESS($H566,38))&lt;&gt;"UL"),INDIRECT(ADDRESS($H566,COLUMN()-12)),0),0), IF($I566&gt;0,IF(AND(INDIRECT(ADDRESS($I566,44))=0,INDIRECT(ADDRESS($I566,38))&lt;&gt;"UL"),INDIRECT(ADDRESS($I566,COLUMN()-12)),0),0), IF($J566&gt;0,IF(AND(INDIRECT(ADDRESS($J566,44))=0,INDIRECT(ADDRESS($J566,38))&lt;&gt;"UL"),INDIRECT(ADDRESS($J566,COLUMN()-12)),0),0), IF($K566&gt;0,IF(AND(INDIRECT(ADDRESS($K566,44))=0,INDIRECT(ADDRESS($K566,38))&lt;&gt;"UL"),INDIRECT(ADDRESS($K566,COLUMN()-11)),0),0), IF($L566&gt;0,IF(AND(INDIRECT(ADDRESS($L566,44))=0,INDIRECT(ADDRESS($L566,38))&lt;&gt;"UL"),INDIRECT(ADDRESS($L566,COLUMN()-11)),0),0), IF($M566&gt;0,IF(AND(INDIRECT(ADDRESS($M566,44))=0,INDIRECT(ADDRESS($M566,38))&lt;&gt;"UL"),INDIRECT(ADDRESS($M566,COLUMN()-11)),0),0))</f>
        <v>0</v>
      </c>
      <c r="BQ566" s="57">
        <f ca="1">IF(AU566="S",BM566,IF(AU566="MS",BN566,IF(AU566="ML",BO566,BP566)))</f>
        <v>0</v>
      </c>
      <c r="BR566" s="161">
        <f ca="1">(((AZ566+BB566+BL566+BQ566)/(AY566+BB566+BK566+BQ566)*AB566^$BR$296)^$BQ$296)*100</f>
        <v>64.934587154510467</v>
      </c>
      <c r="BS566" s="56"/>
      <c r="BT566" s="56">
        <f ca="1">IF(AD566&lt;BG566,((((AY566+BK566)*AB566)+((BE566+BQ566)*(1-AB566))+BF566)*AD566),((((AY566*AB566)+(BE566*(1-AB566))+BF566)*AD566)+(((BK566*AB566)+(BQ566*(1-AB566)))*BG566)))</f>
        <v>2.618760345281737</v>
      </c>
      <c r="BU566" s="87">
        <f ca="1">BT566/N566</f>
        <v>0.11385914544703205</v>
      </c>
      <c r="BV566" s="57" t="s">
        <v>33</v>
      </c>
      <c r="BW566" s="57" cm="1">
        <f t="array" aca="1" ref="BW566" ca="1">SUM(IF($C566&gt;0,IF(AND(INDIRECT(ADDRESS($C566,44))=0,INDIRECT(ADDRESS($C566,38))="UL",ISERROR(SEARCH("Rear",INDIRECT(ADDRESS($C566,33)))),ISERROR(SEARCH("Side",INDIRECT(ADDRESS($C566,33))))),INDIRECT(ADDRESS($C566,COLUMN())),0),0),IF($D566&gt;0,IF(AND(INDIRECT(ADDRESS($D566,44))=0,INDIRECT(ADDRESS($D566,38))="UL",ISERROR(SEARCH("Rear",INDIRECT(ADDRESS($D566,33)))),ISERROR(SEARCH("Side",INDIRECT(ADDRESS($D566,33))))),INDIRECT(ADDRESS($D566,COLUMN())),0),0),IF($E566&gt;0,IF(AND(INDIRECT(ADDRESS($E566,44))=0,INDIRECT(ADDRESS($E566,38))="UL",ISERROR(SEARCH("Rear",INDIRECT(ADDRESS($E566,33)))),ISERROR(SEARCH("Side",INDIRECT(ADDRESS($E566,33))))),INDIRECT(ADDRESS($E566,COLUMN())),0),0),IF($F566&gt;0,IF(AND(INDIRECT(ADDRESS($F566,44))=0,INDIRECT(ADDRESS($F566,38))="UL",ISERROR(SEARCH("Rear",INDIRECT(ADDRESS($F566,33)))),ISERROR(SEARCH("Side",INDIRECT(ADDRESS($F566,33))))),INDIRECT(ADDRESS($F566,COLUMN())),0),0),IF($G566&gt;0,IF(AND(INDIRECT(ADDRESS($G566,44))=0,INDIRECT(ADDRESS($G566,38))="UL",ISERROR(SEARCH("Rear",INDIRECT(ADDRESS($G566,33)))),ISERROR(SEARCH("Side",INDIRECT(ADDRESS($G566,33))))),INDIRECT(ADDRESS($G566,COLUMN())),0),0),IF($H566&gt;0,IF(AND(INDIRECT(ADDRESS($H566,44))=0,INDIRECT(ADDRESS($H566,38))="UL",ISERROR(SEARCH("Rear",INDIRECT(ADDRESS($H566,33)))),ISERROR(SEARCH("Side",INDIRECT(ADDRESS($H566,33))))),INDIRECT(ADDRESS($H566,COLUMN())),0),0),IF($I566&gt;0,IF(AND(INDIRECT(ADDRESS($I566,44))=0,INDIRECT(ADDRESS($I566,38))="UL",ISERROR(SEARCH("Rear",INDIRECT(ADDRESS($I566,33)))),ISERROR(SEARCH("Side",INDIRECT(ADDRESS($I566,33))))),INDIRECT(ADDRESS($I566,COLUMN())),0),0),IF($J566&gt;0,IF(AND(INDIRECT(ADDRESS($J566,44))=0,INDIRECT(ADDRESS($J566,38))="UL",ISERROR(SEARCH("Rear",INDIRECT(ADDRESS($J566,33)))),ISERROR(SEARCH("Side",INDIRECT(ADDRESS($J566,33))))),INDIRECT(ADDRESS($J566,COLUMN())),0),0),IF($K566&gt;0,IF(AND(INDIRECT(ADDRESS($K566,44))=0,INDIRECT(ADDRESS($K566,38))="UL",ISERROR(SEARCH("Rear",INDIRECT(ADDRESS($K566,33)))),ISERROR(SEARCH("Side",INDIRECT(ADDRESS($K566,33))))),INDIRECT(ADDRESS($K566,COLUMN())),0),0),IF($L566&gt;0,IF(AND(INDIRECT(ADDRESS($L566,44))=0,INDIRECT(ADDRESS($L566,38))="UL",ISERROR(SEARCH("Rear",INDIRECT(ADDRESS($L566,33)))),ISERROR(SEARCH("Side",INDIRECT(ADDRESS($L566,33))))),INDIRECT(ADDRESS($L566,COLUMN())),0),0),IF($M566&gt;0,IF(AND(INDIRECT(ADDRESS($M566,44))=0,INDIRECT(ADDRESS($M566,38))="UL",ISERROR(SEARCH("Rear",INDIRECT(ADDRESS($M566,33)))),ISERROR(SEARCH("Side",INDIRECT(ADDRESS($M566,33))))),INDIRECT(ADDRESS($M566,COLUMN())),0),0))</f>
        <v>0</v>
      </c>
      <c r="BX566" s="57">
        <f ca="1">IF(BV566="S",AV566,BW566)</f>
        <v>0.16666666666666666</v>
      </c>
      <c r="BY566" s="57" cm="1">
        <f t="array" aca="1" ref="BY566" ca="1">SUM(IF($C566&gt;0,IF(AND(INDIRECT(ADDRESS($C566,44))=0,INDIRECT(ADDRESS($C566,38))="UL"),INDIRECT(ADDRESS($C566,COLUMN())),0),0),IF($D566&gt;0,IF(AND(INDIRECT(ADDRESS($D566,44))=0,INDIRECT(ADDRESS($D566,38))="UL"),INDIRECT(ADDRESS($D566,COLUMN())),0),0),IF($E566&gt;0,IF(AND(INDIRECT(ADDRESS($E566,44))=0,INDIRECT(ADDRESS($E566,38))="UL"),INDIRECT(ADDRESS($E566,COLUMN())),0),0),IF($F566&gt;0,IF(AND(INDIRECT(ADDRESS($F566,44))=0,INDIRECT(ADDRESS($F566,38))="UL"),INDIRECT(ADDRESS($F566,COLUMN())),0),0),IF($G566&gt;0,IF(AND(INDIRECT(ADDRESS($G566,44))=0,INDIRECT(ADDRESS($G566,38))="UL"),INDIRECT(ADDRESS($G566,COLUMN())),0),0),IF($H566&gt;0,IF(AND(INDIRECT(ADDRESS($H566,44))=0,INDIRECT(ADDRESS($H566,38))="UL"),INDIRECT(ADDRESS($H566,COLUMN())),0),0),IF($I566&gt;0,IF(AND(INDIRECT(ADDRESS($I566,44))=0,INDIRECT(ADDRESS($I566,38))="UL"),INDIRECT(ADDRESS($I566,COLUMN())),0),0),IF($J566&gt;0,IF(AND(INDIRECT(ADDRESS($J566,44))=0,INDIRECT(ADDRESS($J566,38))="UL"),INDIRECT(ADDRESS($J566,COLUMN())),0),0),IF($K566&gt;0,IF(AND(INDIRECT(ADDRESS($K566,44))=0,INDIRECT(ADDRESS($K566,38))="UL"),INDIRECT(ADDRESS($K566,COLUMN())),0),0),IF($L566&gt;0,IF(AND(INDIRECT(ADDRESS($L566,44))=0,INDIRECT(ADDRESS($L566,38))="UL"),INDIRECT(ADDRESS($L566,COLUMN())),0),0),IF($M566&gt;0,IF(AND(INDIRECT(ADDRESS($M566,44))=0,INDIRECT(ADDRESS($M566,38))="UL"),INDIRECT(ADDRESS($M566,COLUMN())),0),0))</f>
        <v>0</v>
      </c>
      <c r="BZ566" s="57" cm="1">
        <f t="array" aca="1" ref="BZ566" ca="1">SUM(IF($C566&gt;0,IF(AND(INDIRECT(ADDRESS($C566,44))=0,INDIRECT(ADDRESS($C566,38))="UL"),INDIRECT(ADDRESS($C566,COLUMN())),0),0),IF($D566&gt;0,IF(AND(INDIRECT(ADDRESS($D566,44))=0,INDIRECT(ADDRESS($D566,38))="UL"),INDIRECT(ADDRESS($D566,COLUMN())),0),0),IF($E566&gt;0,IF(AND(INDIRECT(ADDRESS($E566,44))=0,INDIRECT(ADDRESS($E566,38))="UL"),INDIRECT(ADDRESS($E566,COLUMN())),0),0),IF($F566&gt;0,IF(AND(INDIRECT(ADDRESS($F566,44))=0,INDIRECT(ADDRESS($F566,38))="UL"),INDIRECT(ADDRESS($F566,COLUMN())),0),0),IF($G566&gt;0,IF(AND(INDIRECT(ADDRESS($G566,44))=0,INDIRECT(ADDRESS($G566,38))="UL"),INDIRECT(ADDRESS($G566,COLUMN())),0),0),IF($H566&gt;0,IF(AND(INDIRECT(ADDRESS($H566,44))=0,INDIRECT(ADDRESS($H566,38))="UL"),INDIRECT(ADDRESS($H566,COLUMN())),0),0),IF($I566&gt;0,IF(AND(INDIRECT(ADDRESS($I566,44))=0,INDIRECT(ADDRESS($I566,38))="UL"),INDIRECT(ADDRESS($I566,COLUMN())),0),0),IF($J566&gt;0,IF(AND(INDIRECT(ADDRESS($J566,44))=0,INDIRECT(ADDRESS($J566,38))="UL"),INDIRECT(ADDRESS($J566,COLUMN())),0),0),IF($K566&gt;0,IF(AND(INDIRECT(ADDRESS($K566,44))=0,INDIRECT(ADDRESS($K566,38))="UL"),INDIRECT(ADDRESS($K566,COLUMN())),0),0),IF($L566&gt;0,IF(AND(INDIRECT(ADDRESS($L566,44))=0,INDIRECT(ADDRESS($L566,38))="UL"),INDIRECT(ADDRESS($L566,COLUMN())),0),0),IF($M566&gt;0,IF(AND(INDIRECT(ADDRESS($M566,44))=0,INDIRECT(ADDRESS($M566,38))="UL"),INDIRECT(ADDRESS($M566,COLUMN())),0),0))</f>
        <v>0</v>
      </c>
      <c r="CA566" s="57">
        <f ca="1">IF(BV566="S",BY566,BZ566)</f>
        <v>0</v>
      </c>
      <c r="CB566" s="57" cm="1">
        <f t="array" aca="1" ref="CB566" ca="1">SUM(IF($C566&gt;0,IF(AND(INDIRECT(ADDRESS($C566,44))=0,INDIRECT(ADDRESS($C566,38))&lt;&gt;"UL"),INDIRECT(ADDRESS($C566,COLUMN())),0),0),IF($D566&gt;0,IF(AND(INDIRECT(ADDRESS($D566,44))=0,INDIRECT(ADDRESS($D566,38))&lt;&gt;"UL"),INDIRECT(ADDRESS($D566,COLUMN())),0),0),IF($E566&gt;0,IF(AND(INDIRECT(ADDRESS($E566,44))=0,INDIRECT(ADDRESS($E566,38))&lt;&gt;"UL"),INDIRECT(ADDRESS($E566,COLUMN())),0),0),IF($F566&gt;0,IF(AND(INDIRECT(ADDRESS($F566,44))=0,INDIRECT(ADDRESS($F566,38))&lt;&gt;"UL"),INDIRECT(ADDRESS($F566,COLUMN())),0),0),IF($G566&gt;0,IF(AND(INDIRECT(ADDRESS($G566,44))=0,INDIRECT(ADDRESS($G566,38))&lt;&gt;"UL"),INDIRECT(ADDRESS($G566,COLUMN())),0),0),IF($H566&gt;0,IF(AND(INDIRECT(ADDRESS($H566,44))=0,INDIRECT(ADDRESS($H566,38))&lt;&gt;"UL"),INDIRECT(ADDRESS($H566,COLUMN())),0),0),IF($I566&gt;0,IF(AND(INDIRECT(ADDRESS($I566,44))=0,INDIRECT(ADDRESS($I566,38))&lt;&gt;"UL"),INDIRECT(ADDRESS($I566,COLUMN())),0),0),IF($J566&gt;0,IF(AND(INDIRECT(ADDRESS($J566,44))=0,INDIRECT(ADDRESS($J566,38))&lt;&gt;"UL"),INDIRECT(ADDRESS($J566,COLUMN())),0),0),IF($K566&gt;0,IF(AND(INDIRECT(ADDRESS($K566,44))=0,INDIRECT(ADDRESS($K566,38))&lt;&gt;"UL"),INDIRECT(ADDRESS($K566,COLUMN())),0),0),IF($L566&gt;0,IF(AND(INDIRECT(ADDRESS($L566,44))=0,INDIRECT(ADDRESS($L566,38))&lt;&gt;"UL"),INDIRECT(ADDRESS($L566,COLUMN())),0),0),IF($M566&gt;0,IF(AND(INDIRECT(ADDRESS($M566,44))=0,INDIRECT(ADDRESS($M566,38))&lt;&gt;"UL"),INDIRECT(ADDRESS($M566,COLUMN())),0),0))</f>
        <v>0</v>
      </c>
      <c r="CC566" s="57">
        <f ca="1">IF(BV566="S",BH566,CB566)</f>
        <v>0</v>
      </c>
      <c r="CD566" s="57" cm="1">
        <f t="array" aca="1" ref="CD566" ca="1">SUM(IF($C566&gt;0,IF(AND(INDIRECT(ADDRESS($C566,44))=0,INDIRECT(ADDRESS($C566,38))&lt;&gt;"UL"),INDIRECT(ADDRESS($C566,COLUMN())),0),0),IF($D566&gt;0,IF(AND(INDIRECT(ADDRESS($D566,44))=0,INDIRECT(ADDRESS($D566,38))&lt;&gt;"UL"),INDIRECT(ADDRESS($D566,COLUMN())),0),0),IF($E566&gt;0,IF(AND(INDIRECT(ADDRESS($E566,44))=0,INDIRECT(ADDRESS($E566,38))&lt;&gt;"UL"),INDIRECT(ADDRESS($E566,COLUMN())),0),0),IF($F566&gt;0,IF(AND(INDIRECT(ADDRESS($F566,44))=0,INDIRECT(ADDRESS($F566,38))&lt;&gt;"UL"),INDIRECT(ADDRESS($F566,COLUMN())),0),0),IF($G566&gt;0,IF(AND(INDIRECT(ADDRESS($G566,44))=0,INDIRECT(ADDRESS($G566,38))&lt;&gt;"UL"),INDIRECT(ADDRESS($G566,COLUMN())),0),0),IF($H566&gt;0,IF(AND(INDIRECT(ADDRESS($H566,44))=0,INDIRECT(ADDRESS($H566,38))&lt;&gt;"UL"),INDIRECT(ADDRESS($H566,COLUMN())),0),0),IF($I566&gt;0,IF(AND(INDIRECT(ADDRESS($I566,44))=0,INDIRECT(ADDRESS($I566,38))&lt;&gt;"UL"),INDIRECT(ADDRESS($I566,COLUMN())),0),0),IF($J566&gt;0,IF(AND(INDIRECT(ADDRESS($J566,44))=0,INDIRECT(ADDRESS($J566,38))&lt;&gt;"UL"),INDIRECT(ADDRESS($J566,COLUMN())),0),0),IF($K566&gt;0,IF(AND(INDIRECT(ADDRESS($K566,44))=0,INDIRECT(ADDRESS($K566,38))&lt;&gt;"UL"),INDIRECT(ADDRESS($K566,COLUMN())),0),0),IF($L566&gt;0,IF(AND(INDIRECT(ADDRESS($L566,44))=0,INDIRECT(ADDRESS($L566,38))&lt;&gt;"UL"),INDIRECT(ADDRESS($L566,COLUMN())),0),0),IF($M566&gt;0,IF(AND(INDIRECT(ADDRESS($M566,44))=0,INDIRECT(ADDRESS($M566,38))&lt;&gt;"UL"),INDIRECT(ADDRESS($M566,COLUMN())),0),0))</f>
        <v>0</v>
      </c>
      <c r="CE566" s="57" cm="1">
        <f t="array" aca="1" ref="CE566" ca="1">SUM(IF($C566&gt;0,IF(AND(INDIRECT(ADDRESS($C566,44))=0,INDIRECT(ADDRESS($C566,38))&lt;&gt;"UL"),INDIRECT(ADDRESS($C566,COLUMN())),0),0),IF($D566&gt;0,IF(AND(INDIRECT(ADDRESS($D566,44))=0,INDIRECT(ADDRESS($D566,38))&lt;&gt;"UL"),INDIRECT(ADDRESS($D566,COLUMN())),0),0),IF($E566&gt;0,IF(AND(INDIRECT(ADDRESS($E566,44))=0,INDIRECT(ADDRESS($E566,38))&lt;&gt;"UL"),INDIRECT(ADDRESS($E566,COLUMN())),0),0),IF($F566&gt;0,IF(AND(INDIRECT(ADDRESS($F566,44))=0,INDIRECT(ADDRESS($F566,38))&lt;&gt;"UL"),INDIRECT(ADDRESS($F566,COLUMN())),0),0),IF($G566&gt;0,IF(AND(INDIRECT(ADDRESS($G566,44))=0,INDIRECT(ADDRESS($G566,38))&lt;&gt;"UL"),INDIRECT(ADDRESS($G566,COLUMN())),0),0),IF($H566&gt;0,IF(AND(INDIRECT(ADDRESS($H566,44))=0,INDIRECT(ADDRESS($H566,38))&lt;&gt;"UL"),INDIRECT(ADDRESS($H566,COLUMN())),0),0),IF($I566&gt;0,IF(AND(INDIRECT(ADDRESS($I566,44))=0,INDIRECT(ADDRESS($I566,38))&lt;&gt;"UL"),INDIRECT(ADDRESS($I566,COLUMN())),0),0),IF($J566&gt;0,IF(AND(INDIRECT(ADDRESS($J566,44))=0,INDIRECT(ADDRESS($J566,38))&lt;&gt;"UL"),INDIRECT(ADDRESS($J566,COLUMN())),0),0),IF($K566&gt;0,IF(AND(INDIRECT(ADDRESS($K566,44))=0,INDIRECT(ADDRESS($K566,38))&lt;&gt;"UL"),INDIRECT(ADDRESS($K566,COLUMN())),0),0),IF($L566&gt;0,IF(AND(INDIRECT(ADDRESS($L566,44))=0,INDIRECT(ADDRESS($L566,38))&lt;&gt;"UL"),INDIRECT(ADDRESS($L566,COLUMN())),0),0),IF($M566&gt;0,IF(AND(INDIRECT(ADDRESS($M566,44))=0,INDIRECT(ADDRESS($M566,38))&lt;&gt;"UL"),INDIRECT(ADDRESS($M566,COLUMN())),0),0))</f>
        <v>0</v>
      </c>
      <c r="CF566" s="57">
        <f ca="1">IF(BV566="S",CD566,CE566)</f>
        <v>0</v>
      </c>
      <c r="CG566" s="57">
        <f ca="1">IF(AD566&lt;BG566,((((BX566+CC566)*AB566)+((CA566+CF566)*(1-AB566)))*AD566),((((BX566*AB566)+((CA566)*(1-AB566)))*AD566)+(((CC566*AB566)+((CF566))*(1-AB566)))*BG566))</f>
        <v>0.36493477278519221</v>
      </c>
      <c r="CH566" s="57">
        <f ca="1">CG566/N566</f>
        <v>1.5866729251530095E-2</v>
      </c>
      <c r="CI566" s="19">
        <f ca="1">AD566*X566</f>
        <v>19.372927411457763</v>
      </c>
      <c r="CJ566" s="19"/>
      <c r="CK566" s="57" cm="1">
        <f t="array" aca="1" ref="CK566" ca="1">IF(AU566="S", SUM(IF($C566&gt;0,IF(INDIRECT(ADDRESS($C566,43))&lt;&gt;1,INDIRECT(ADDRESS($C566,48)),0),0), IF($D566&gt;0,IF(INDIRECT(ADDRESS($D566,43))&lt;&gt;1,INDIRECT(ADDRESS($D566,48)),0),0), IF($E566&gt;0,IF(INDIRECT(ADDRESS($E566,43))&lt;&gt;1,INDIRECT(ADDRESS($E566,48)),0),0), IF($F566&gt;0,IF(INDIRECT(ADDRESS($F566,43))&lt;&gt;1,INDIRECT(ADDRESS($F566,48)),0),0), IF($G566&gt;0,IF(INDIRECT(ADDRESS($G566,43))&lt;&gt;1,INDIRECT(ADDRESS($G566,48)),0),0), IF($H566&gt;0,IF(INDIRECT(ADDRESS($H566,43))&lt;&gt;1,INDIRECT(ADDRESS($H566,48)),0),0), IF($I566&gt;0,IF(INDIRECT(ADDRESS($I566,43))&lt;&gt;1,INDIRECT(ADDRESS($I566,48)),0),0), IF($J566&gt;0,IF(INDIRECT(ADDRESS($J566,43))&lt;&gt;1,INDIRECT(ADDRESS($J566,48)),0),0), IF($K566&gt;0,IF(INDIRECT(ADDRESS($K566,43))&lt;&gt;1,INDIRECT(ADDRESS($K566,48)),0),0), IF($L566&gt;0,IF(INDIRECT(ADDRESS($L566,43))&lt;&gt;1,INDIRECT(ADDRESS($L566,48)),0),0), IF($M566&gt;0,IF(INDIRECT(ADDRESS($M566,43))&lt;&gt;1,INDIRECT(ADDRESS($M566,48)),0),0)), IF(AU566="L",SUM(IF($C566&gt;0,IF(INDIRECT(ADDRESS($C566,43))&lt;&gt;1,INDIRECT(ADDRESS($C566,50)),0),0), IF($D566&gt;0,IF(INDIRECT(ADDRESS($D566,43))&lt;&gt;1,INDIRECT(ADDRESS($D566,50)),0),0), IF($E566&gt;0,IF(INDIRECT(ADDRESS($E566,43))&lt;&gt;1,INDIRECT(ADDRESS($E566,50)),0),0), IF($F566&gt;0,IF(INDIRECT(ADDRESS($F566,43))&lt;&gt;1,INDIRECT(ADDRESS($F566,50)),0),0), IF($G566&gt;0,IF(INDIRECT(ADDRESS($G566,43))&lt;&gt;1,INDIRECT(ADDRESS($G566,50)),0),0), IF($G566&gt;0,IF(INDIRECT(ADDRESS($G566,43))&lt;&gt;1,INDIRECT(ADDRESS($G566,50)),0),0), IF($H566&gt;0,IF(INDIRECT(ADDRESS($H566,43))&lt;&gt;1,INDIRECT(ADDRESS($H566,50)),0),0), IF($I566&gt;0,IF(INDIRECT(ADDRESS($I566,43))&lt;&gt;1,INDIRECT(ADDRESS($I566,50)),0),0), IF($J566&gt;0,IF(INDIRECT(ADDRESS($J566,43))&lt;&gt;1,INDIRECT(ADDRESS($J566,50)),0),0), IF($K566&gt;0,IF(INDIRECT(ADDRESS($K566,43))&lt;&gt;1,INDIRECT(ADDRESS($K566,50)),0),0), IF($L566&gt;0,IF(INDIRECT(ADDRESS($L566,43))&lt;&gt;1,INDIRECT(ADDRESS($L566,50)),0),0), IF($M566&gt;0,IF(INDIRECT(ADDRESS($M566,43))&lt;&gt;1,INDIRECT(ADDRESS($M566,50)),0),0)), SUM(IF($C566&gt;0,IF(INDIRECT(ADDRESS($C566,43))&lt;&gt;1,INDIRECT(ADDRESS($C566,49)),0),0), IF($D566&gt;0,IF(INDIRECT(ADDRESS($D566,43))&lt;&gt;1,INDIRECT(ADDRESS($D566,49)),0),0), IF($E566&gt;0,IF(INDIRECT(ADDRESS($E566,43))&lt;&gt;1,INDIRECT(ADDRESS($E566,49)),0),0), IF($F566&gt;0,IF(INDIRECT(ADDRESS($F566,43))&lt;&gt;1,INDIRECT(ADDRESS($F566,49)),0),0), IF($G566&gt;0,IF(INDIRECT(ADDRESS($G566,43))&lt;&gt;1,INDIRECT(ADDRESS($G566,49)),0),0), IF($G566&gt;0,IF(INDIRECT(ADDRESS($G566,43))&lt;&gt;1,INDIRECT(ADDRESS($G566,49)),0),0), IF($H566&gt;0,IF(INDIRECT(ADDRESS($H566,43))&lt;&gt;1,INDIRECT(ADDRESS($H566,49)),0),0), IF($I566&gt;0,IF(INDIRECT(ADDRESS($I566,43))&lt;&gt;1,INDIRECT(ADDRESS($I566,49)),0),0), IF($J566&gt;0,IF(INDIRECT(ADDRESS($J566,43))&lt;&gt;1,INDIRECT(ADDRESS($J566,49)),0),0), IF($K566&gt;0,IF(INDIRECT(ADDRESS($K566,43))&lt;&gt;1,INDIRECT(ADDRESS($K566,49)),0),0), IF($L566&gt;0,IF(INDIRECT(ADDRESS($L566,43))&lt;&gt;1,INDIRECT(ADDRESS($L566,49)),0),0), IF($M566&gt;0,IF(INDIRECT(ADDRESS($M566,43))&lt;&gt;1,INDIRECT(ADDRESS($M566,49)),0),0))))</f>
        <v>1.1666666666666665</v>
      </c>
      <c r="CL566" s="57" cm="1">
        <f t="array" aca="1" ref="CL566" ca="1">1.5*SUM(IF($C566&gt;0,IF(INDIRECT(ADDRESS($C566,44))=1,INDIRECT(ADDRESS($C566,48)),0),0), IF($D566&gt;0,IF(INDIRECT(ADDRESS($D566,44))=1,INDIRECT(ADDRESS($D566,48)),0),0), IF($E566&gt;0,IF(INDIRECT(ADDRESS($E566,44))=1,INDIRECT(ADDRESS($E566,48)),0),0), IF($F566&gt;0,IF(INDIRECT(ADDRESS($F566,44))=1,INDIRECT(ADDRESS($F566,48)),0),0), IF($G566&gt;0,IF(INDIRECT(ADDRESS($G566,44))=1,INDIRECT(ADDRESS($G566,48)),0),0), IF($H566&gt;0,IF(INDIRECT(ADDRESS($H566,44))=1,INDIRECT(ADDRESS($H566,48)),0),0), IF($I566&gt;0,IF(INDIRECT(ADDRESS($I566,44))=1,INDIRECT(ADDRESS($I566,48)),0),0), IF($J566&gt;0,IF(INDIRECT(ADDRESS($J566,44))=1,INDIRECT(ADDRESS($J566,48)),0),0), IF($K566&gt;0,IF(INDIRECT(ADDRESS($K566,44))=1,INDIRECT(ADDRESS($K566,48)),0),0), IF($L566&gt;0,IF(INDIRECT(ADDRESS($L566,44))=1,INDIRECT(ADDRESS($L566,48)),0),0), IF($M566&gt;0,IF(INDIRECT(ADDRESS($M566,44))=1,INDIRECT(ADDRESS($M566,48)),0),0))</f>
        <v>0</v>
      </c>
      <c r="CM566" s="56">
        <f ca="1">((BU566/$BU$34)^$BU$296)</f>
        <v>0.83821234786868692</v>
      </c>
      <c r="CN566" s="59"/>
    </row>
    <row r="567" spans="1:92" x14ac:dyDescent="0.25">
      <c r="A567" s="222" t="s">
        <v>593</v>
      </c>
      <c r="B567" s="74">
        <v>551</v>
      </c>
      <c r="C567" s="74">
        <v>559</v>
      </c>
      <c r="D567" s="74">
        <v>560</v>
      </c>
      <c r="E567" s="74">
        <v>561</v>
      </c>
      <c r="F567" s="74">
        <v>562</v>
      </c>
      <c r="G567" s="74">
        <v>563</v>
      </c>
      <c r="H567" s="74"/>
      <c r="I567" s="74"/>
      <c r="J567" s="74"/>
      <c r="K567" s="74"/>
      <c r="L567" s="74"/>
      <c r="M567" s="74"/>
      <c r="N567" s="67">
        <f ca="1">-16+SUM(INDIRECT(ADDRESS(B567,COLUMN())),IF(C567&gt;0,INDIRECT(ADDRESS(C567,COLUMN())),0),IF(D567&gt;0,INDIRECT(ADDRESS(D567,COLUMN())),0),IF(E567&gt;0,INDIRECT(ADDRESS(E567,COLUMN())),0),IF(F567&gt;0,INDIRECT(ADDRESS(F567,COLUMN())),0),IF(G567&gt;0,INDIRECT(ADDRESS(G567,COLUMN())),0),IF(H567&gt;0,INDIRECT(ADDRESS(H567,COLUMN())),0),IF(I567&gt;0,INDIRECT(ADDRESS(I567,COLUMN())),0),IF(J567&gt;0,INDIRECT(ADDRESS(J567,COLUMN())),0),IF(K567&gt;0,INDIRECT(ADDRESS(K567,COLUMN())),0),IF(L567&gt;0,INDIRECT(ADDRESS(L567,COLUMN())),0),IF(M567&gt;0,INDIRECT(ADDRESS(M567,COLUMN())),0))</f>
        <v>52</v>
      </c>
      <c r="O567" s="67" t="str" cm="1">
        <f t="array" aca="1" ref="O567" ca="1">INDIRECT(ADDRESS($B567,COLUMN()))</f>
        <v>Bomber</v>
      </c>
      <c r="P567" s="67" cm="1">
        <f t="array" aca="1" ref="P567" ca="1">INDIRECT(ADDRESS($B567,COLUMN()))</f>
        <v>12</v>
      </c>
      <c r="Q567" s="67" cm="1">
        <f t="array" aca="1" ref="Q567" ca="1">INDIRECT(ADDRESS($B567,COLUMN()))</f>
        <v>0</v>
      </c>
      <c r="R567" s="67" cm="1">
        <f t="array" aca="1" ref="R567" ca="1">INDIRECT(ADDRESS($B567,COLUMN()))</f>
        <v>0</v>
      </c>
      <c r="S567" s="67" cm="1">
        <f t="array" aca="1" ref="S567" ca="1">INDIRECT(ADDRESS($B567,COLUMN()))</f>
        <v>1</v>
      </c>
      <c r="T567" s="67" t="str" cm="1">
        <f t="array" aca="1" ref="T567" ca="1">INDIRECT(ADDRESS($B567,COLUMN()))</f>
        <v>1-2</v>
      </c>
      <c r="U567" s="67" cm="1">
        <f t="array" aca="1" ref="U567" ca="1">INDIRECT(ADDRESS($B567,COLUMN()))</f>
        <v>2</v>
      </c>
      <c r="V567" s="67" cm="1">
        <f t="array" aca="1" ref="V567" ca="1">INDIRECT(ADDRESS($B567,COLUMN()))</f>
        <v>0</v>
      </c>
      <c r="W567" s="67" cm="1">
        <f t="array" aca="1" ref="W567" ca="1">INDIRECT(ADDRESS($B567,COLUMN()))</f>
        <v>3</v>
      </c>
      <c r="X567" s="67" cm="1">
        <f t="array" aca="1" ref="X567" ca="1">INDIRECT(ADDRESS($B567,COLUMN()))</f>
        <v>5</v>
      </c>
      <c r="Y567" s="67" cm="1">
        <f t="array" aca="1" ref="Y567" ca="1">INDIRECT(ADDRESS($B567,COLUMN()))</f>
        <v>1</v>
      </c>
      <c r="Z567" s="67" cm="1">
        <f t="array" aca="1" ref="Z567" ca="1">INDIRECT(ADDRESS($B567,COLUMN()))</f>
        <v>5</v>
      </c>
      <c r="AA567" s="67" t="str" cm="1">
        <f t="array" aca="1" ref="AA567" ca="1">INDIRECT(ADDRESS($B567,COLUMN()))</f>
        <v>Rocket Boosters</v>
      </c>
      <c r="AB567" s="56">
        <f ca="1">((U567/8)^$V$296)*((((X567-(Y567-1)/2)/8)^$X$296)*((S567/3)^$S$296))*(((8-W567)/6)^$W$296)</f>
        <v>0.5809291819520529</v>
      </c>
      <c r="AC567" s="56">
        <f ca="1">SUM(((25/N567)^$Z$296)*(AB567/$AB$34))</f>
        <v>0.42249451284036993</v>
      </c>
      <c r="AD567" s="56">
        <f ca="1">(P567/($CN$34*(1/AC567)))</f>
        <v>4.4086383948560339</v>
      </c>
      <c r="AF567" s="65"/>
      <c r="AG567" s="65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52"/>
      <c r="AU567" s="54" t="s">
        <v>113</v>
      </c>
      <c r="AV567" s="57" cm="1">
        <f t="array" aca="1" ref="AV567" ca="1">SUM(IF($C567&gt;0,IF(AND(INDIRECT(ADDRESS($C567,44))=0,INDIRECT(ADDRESS($C567,38))="UL",ISERROR(SEARCH("Rear",INDIRECT(ADDRESS($C567,33)))),ISERROR(SEARCH("Side",INDIRECT(ADDRESS($C567,33))))),INDIRECT(ADDRESS($C567,COLUMN())),0),0),IF($D567&gt;0,IF(AND(INDIRECT(ADDRESS($D567,44))=0,INDIRECT(ADDRESS($D567,38))="UL",ISERROR(SEARCH("Rear",INDIRECT(ADDRESS($D567,33)))),ISERROR(SEARCH("Side",INDIRECT(ADDRESS($D567,33))))),INDIRECT(ADDRESS($D567,COLUMN())),0),0),IF($E567&gt;0,IF(AND(INDIRECT(ADDRESS($E567,44))=0,INDIRECT(ADDRESS($E567,38))="UL",ISERROR(SEARCH("Rear",INDIRECT(ADDRESS($E567,33)))),ISERROR(SEARCH("Side",INDIRECT(ADDRESS($E567,33))))),INDIRECT(ADDRESS($E567,COLUMN())),0),0),IF($F567&gt;0,IF(AND(INDIRECT(ADDRESS($F567,44))=0,INDIRECT(ADDRESS($F567,38))="UL",ISERROR(SEARCH("Rear",INDIRECT(ADDRESS($F567,33)))),ISERROR(SEARCH("Side",INDIRECT(ADDRESS($F567,33))))),INDIRECT(ADDRESS($F567,COLUMN())),0),0),IF($G567&gt;0,IF(AND(INDIRECT(ADDRESS($G567,44))=0,INDIRECT(ADDRESS($G567,38))="UL",ISERROR(SEARCH("Rear",INDIRECT(ADDRESS($G567,33)))),ISERROR(SEARCH("Side",INDIRECT(ADDRESS($G567,33))))),INDIRECT(ADDRESS($G567,COLUMN())),0),0),IF($H567&gt;0,IF(AND(INDIRECT(ADDRESS($H567,44))=0,INDIRECT(ADDRESS($H567,38))="UL",ISERROR(SEARCH("Rear",INDIRECT(ADDRESS($H567,33)))),ISERROR(SEARCH("Side",INDIRECT(ADDRESS($H567,33))))),INDIRECT(ADDRESS($H567,COLUMN())),0),0),IF($I567&gt;0,IF(AND(INDIRECT(ADDRESS($I567,44))=0,INDIRECT(ADDRESS($I567,38))="UL",ISERROR(SEARCH("Rear",INDIRECT(ADDRESS($I567,33)))),ISERROR(SEARCH("Side",INDIRECT(ADDRESS($I567,33))))),INDIRECT(ADDRESS($I567,COLUMN())),0),0),IF($J567&gt;0,IF(AND(INDIRECT(ADDRESS($J567,44))=0,INDIRECT(ADDRESS($J567,38))="UL",ISERROR(SEARCH("Rear",INDIRECT(ADDRESS($J567,33)))),ISERROR(SEARCH("Side",INDIRECT(ADDRESS($J567,33))))),INDIRECT(ADDRESS($J567,COLUMN())),0),0),IF($K567&gt;0,IF(AND(INDIRECT(ADDRESS($K567,44))=0,INDIRECT(ADDRESS($K567,38))="UL",ISERROR(SEARCH("Rear",INDIRECT(ADDRESS($K567,33)))),ISERROR(SEARCH("Side",INDIRECT(ADDRESS($K567,33))))),INDIRECT(ADDRESS($K567,COLUMN())),0),0),IF($L567&gt;0,IF(AND(INDIRECT(ADDRESS($L567,44))=0,INDIRECT(ADDRESS($L567,38))="UL",ISERROR(SEARCH("Rear",INDIRECT(ADDRESS($L567,33)))),ISERROR(SEARCH("Side",INDIRECT(ADDRESS($L567,33))))),INDIRECT(ADDRESS($L567,COLUMN())),0),0),IF($M567&gt;0,IF(AND(INDIRECT(ADDRESS($M567,44))=0,INDIRECT(ADDRESS($M567,38))="UL",ISERROR(SEARCH("Rear",INDIRECT(ADDRESS($M567,33)))),ISERROR(SEARCH("Side",INDIRECT(ADDRESS($M567,33))))),INDIRECT(ADDRESS($M567,COLUMN())),0),0))</f>
        <v>0.5</v>
      </c>
      <c r="AW567" s="57" cm="1">
        <f t="array" aca="1" ref="AW567" ca="1">SUM(IF($C567&gt;0,IF(AND(INDIRECT(ADDRESS($C567,44))=0,INDIRECT(ADDRESS($C567,38))="UL",ISERROR(SEARCH("Rear",INDIRECT(ADDRESS($C567,33)))),ISERROR(SEARCH("Side",INDIRECT(ADDRESS($C567,33))))),INDIRECT(ADDRESS($C567,COLUMN())),0),0),IF($D567&gt;0,IF(AND(INDIRECT(ADDRESS($D567,44))=0,INDIRECT(ADDRESS($D567,38))="UL",ISERROR(SEARCH("Rear",INDIRECT(ADDRESS($D567,33)))),ISERROR(SEARCH("Side",INDIRECT(ADDRESS($D567,33))))),INDIRECT(ADDRESS($D567,COLUMN())),0),0),IF($E567&gt;0,IF(AND(INDIRECT(ADDRESS($E567,44))=0,INDIRECT(ADDRESS($E567,38))="UL",ISERROR(SEARCH("Rear",INDIRECT(ADDRESS($E567,33)))),ISERROR(SEARCH("Side",INDIRECT(ADDRESS($E567,33))))),INDIRECT(ADDRESS($E567,COLUMN())),0),0),IF($F567&gt;0,IF(AND(INDIRECT(ADDRESS($F567,44))=0,INDIRECT(ADDRESS($F567,38))="UL",ISERROR(SEARCH("Rear",INDIRECT(ADDRESS($F567,33)))),ISERROR(SEARCH("Side",INDIRECT(ADDRESS($F567,33))))),INDIRECT(ADDRESS($F567,COLUMN())),0),0),IF($G567&gt;0,IF(AND(INDIRECT(ADDRESS($G567,44))=0,INDIRECT(ADDRESS($G567,38))="UL",ISERROR(SEARCH("Rear",INDIRECT(ADDRESS($G567,33)))),ISERROR(SEARCH("Side",INDIRECT(ADDRESS($G567,33))))),INDIRECT(ADDRESS($G567,COLUMN())),0),0),IF($H567&gt;0,IF(AND(INDIRECT(ADDRESS($H567,44))=0,INDIRECT(ADDRESS($H567,38))="UL",ISERROR(SEARCH("Rear",INDIRECT(ADDRESS($H567,33)))),ISERROR(SEARCH("Side",INDIRECT(ADDRESS($H567,33))))),INDIRECT(ADDRESS($H567,COLUMN())),0),0),IF($I567&gt;0,IF(AND(INDIRECT(ADDRESS($I567,44))=0,INDIRECT(ADDRESS($I567,38))="UL",ISERROR(SEARCH("Rear",INDIRECT(ADDRESS($I567,33)))),ISERROR(SEARCH("Side",INDIRECT(ADDRESS($I567,33))))),INDIRECT(ADDRESS($I567,COLUMN())),0),0),IF($J567&gt;0,IF(AND(INDIRECT(ADDRESS($J567,44))=0,INDIRECT(ADDRESS($J567,38))="UL",ISERROR(SEARCH("Rear",INDIRECT(ADDRESS($J567,33)))),ISERROR(SEARCH("Side",INDIRECT(ADDRESS($J567,33))))),INDIRECT(ADDRESS($J567,COLUMN())),0),0),IF($K567&gt;0,IF(AND(INDIRECT(ADDRESS($K567,44))=0,INDIRECT(ADDRESS($K567,38))="UL",ISERROR(SEARCH("Rear",INDIRECT(ADDRESS($K567,33)))),ISERROR(SEARCH("Side",INDIRECT(ADDRESS($K567,33))))),INDIRECT(ADDRESS($K567,COLUMN())),0),0),IF($L567&gt;0,IF(AND(INDIRECT(ADDRESS($L567,44))=0,INDIRECT(ADDRESS($L567,38))="UL",ISERROR(SEARCH("Rear",INDIRECT(ADDRESS($L567,33)))),ISERROR(SEARCH("Side",INDIRECT(ADDRESS($L567,33))))),INDIRECT(ADDRESS($L567,COLUMN())),0),0),IF($M567&gt;0,IF(AND(INDIRECT(ADDRESS($M567,44))=0,INDIRECT(ADDRESS($M567,38))="UL",ISERROR(SEARCH("Rear",INDIRECT(ADDRESS($M567,33)))),ISERROR(SEARCH("Side",INDIRECT(ADDRESS($M567,33))))),INDIRECT(ADDRESS($M567,COLUMN())),0),0))</f>
        <v>1.5</v>
      </c>
      <c r="AX567" s="57" cm="1">
        <f t="array" aca="1" ref="AX567" ca="1">SUM(IF($C567&gt;0,IF(AND(INDIRECT(ADDRESS($C567,44))=0,INDIRECT(ADDRESS($C567,38))="UL",ISERROR(SEARCH("Rear",INDIRECT(ADDRESS($C567,33)))),ISERROR(SEARCH("Side",INDIRECT(ADDRESS($C567,33))))),INDIRECT(ADDRESS($C567,COLUMN())),0),0),IF($D567&gt;0,IF(AND(INDIRECT(ADDRESS($D567,44))=0,INDIRECT(ADDRESS($D567,38))="UL",ISERROR(SEARCH("Rear",INDIRECT(ADDRESS($D567,33)))),ISERROR(SEARCH("Side",INDIRECT(ADDRESS($D567,33))))),INDIRECT(ADDRESS($D567,COLUMN())),0),0),IF($E567&gt;0,IF(AND(INDIRECT(ADDRESS($E567,44))=0,INDIRECT(ADDRESS($E567,38))="UL",ISERROR(SEARCH("Rear",INDIRECT(ADDRESS($E567,33)))),ISERROR(SEARCH("Side",INDIRECT(ADDRESS($E567,33))))),INDIRECT(ADDRESS($E567,COLUMN())),0),0),IF($F567&gt;0,IF(AND(INDIRECT(ADDRESS($F567,44))=0,INDIRECT(ADDRESS($F567,38))="UL",ISERROR(SEARCH("Rear",INDIRECT(ADDRESS($F567,33)))),ISERROR(SEARCH("Side",INDIRECT(ADDRESS($F567,33))))),INDIRECT(ADDRESS($F567,COLUMN())),0),0),IF($G567&gt;0,IF(AND(INDIRECT(ADDRESS($G567,44))=0,INDIRECT(ADDRESS($G567,38))="UL",ISERROR(SEARCH("Rear",INDIRECT(ADDRESS($G567,33)))),ISERROR(SEARCH("Side",INDIRECT(ADDRESS($G567,33))))),INDIRECT(ADDRESS($G567,COLUMN())),0),0),IF($H567&gt;0,IF(AND(INDIRECT(ADDRESS($H567,44))=0,INDIRECT(ADDRESS($H567,38))="UL",ISERROR(SEARCH("Rear",INDIRECT(ADDRESS($H567,33)))),ISERROR(SEARCH("Side",INDIRECT(ADDRESS($H567,33))))),INDIRECT(ADDRESS($H567,COLUMN())),0),0),IF($I567&gt;0,IF(AND(INDIRECT(ADDRESS($I567,44))=0,INDIRECT(ADDRESS($I567,38))="UL",ISERROR(SEARCH("Rear",INDIRECT(ADDRESS($I567,33)))),ISERROR(SEARCH("Side",INDIRECT(ADDRESS($I567,33))))),INDIRECT(ADDRESS($I567,COLUMN())),0),0),IF($J567&gt;0,IF(AND(INDIRECT(ADDRESS($J567,44))=0,INDIRECT(ADDRESS($J567,38))="UL",ISERROR(SEARCH("Rear",INDIRECT(ADDRESS($J567,33)))),ISERROR(SEARCH("Side",INDIRECT(ADDRESS($J567,33))))),INDIRECT(ADDRESS($J567,COLUMN())),0),0),IF($K567&gt;0,IF(AND(INDIRECT(ADDRESS($K567,44))=0,INDIRECT(ADDRESS($K567,38))="UL",ISERROR(SEARCH("Rear",INDIRECT(ADDRESS($K567,33)))),ISERROR(SEARCH("Side",INDIRECT(ADDRESS($K567,33))))),INDIRECT(ADDRESS($K567,COLUMN())),0),0),IF($L567&gt;0,IF(AND(INDIRECT(ADDRESS($L567,44))=0,INDIRECT(ADDRESS($L567,38))="UL",ISERROR(SEARCH("Rear",INDIRECT(ADDRESS($L567,33)))),ISERROR(SEARCH("Side",INDIRECT(ADDRESS($L567,33))))),INDIRECT(ADDRESS($L567,COLUMN())),0),0),IF($M567&gt;0,IF(AND(INDIRECT(ADDRESS($M567,44))=0,INDIRECT(ADDRESS($M567,38))="UL",ISERROR(SEARCH("Rear",INDIRECT(ADDRESS($M567,33)))),ISERROR(SEARCH("Side",INDIRECT(ADDRESS($M567,33))))),INDIRECT(ADDRESS($M567,COLUMN())),0),0))</f>
        <v>0</v>
      </c>
      <c r="AY567" s="58">
        <f ca="1">IF(AU567="S",AV567,IF(AU567="MS",AW567,IF(AU567="ML",AW567,AX567)))</f>
        <v>1.5</v>
      </c>
      <c r="AZ567" s="58">
        <f ca="1">SUM(AV567:AX567)/3</f>
        <v>0.66666666666666663</v>
      </c>
      <c r="BA567" s="58" cm="1">
        <f t="array" aca="1" ref="BA567" ca="1">SUM(IF($C567&gt;0,IF(AND(INDIRECT(ADDRESS($C567,44))=0,INDIRECT(ADDRESS($C567,38))="UL"),INDIRECT(ADDRESS($C567,COLUMN())),0),0),IF($D567&gt;0,IF(AND(INDIRECT(ADDRESS($D567,44))=0,INDIRECT(ADDRESS($D567,38))="UL"),INDIRECT(ADDRESS($D567,COLUMN())),0),0),IF($E567&gt;0,IF(AND(INDIRECT(ADDRESS($E567,44))=0,INDIRECT(ADDRESS($E567,38))="UL"),INDIRECT(ADDRESS($E567,COLUMN())),0),0),IF($F567&gt;0,IF(AND(INDIRECT(ADDRESS($F567,44))=0,INDIRECT(ADDRESS($F567,38))="UL"),INDIRECT(ADDRESS($F567,COLUMN())),0),0),IF($G567&gt;0,IF(AND(INDIRECT(ADDRESS($G567,44))=0,INDIRECT(ADDRESS($G567,38))="UL"),INDIRECT(ADDRESS($G567,COLUMN())),0),0),IF($H567&gt;0,IF(AND(INDIRECT(ADDRESS($H567,44))=0,INDIRECT(ADDRESS($H567,38))="UL"),INDIRECT(ADDRESS($H567,COLUMN())),0),0),IF($I567&gt;0,IF(AND(INDIRECT(ADDRESS($I567,44))=0,INDIRECT(ADDRESS($I567,38))="UL"),INDIRECT(ADDRESS($I567,COLUMN())),0),0),IF($J567&gt;0,IF(AND(INDIRECT(ADDRESS($J567,44))=0,INDIRECT(ADDRESS($J567,38))="UL"),INDIRECT(ADDRESS($J567,COLUMN())),0),0),IF($K567&gt;0,IF(AND(INDIRECT(ADDRESS($K567,44))=0,INDIRECT(ADDRESS($K567,38))="UL"),INDIRECT(ADDRESS($K567,COLUMN())),0),0),IF($L567&gt;0,IF(AND(INDIRECT(ADDRESS($L567,44))=0,INDIRECT(ADDRESS($L567,38))="UL"),INDIRECT(ADDRESS($L567,COLUMN())),0),0),IF($M567&gt;0,IF(AND(INDIRECT(ADDRESS($M567,44))=0,INDIRECT(ADDRESS($M567,38))="UL"),INDIRECT(ADDRESS($M567,COLUMN())),0),0))</f>
        <v>0.45714285714285707</v>
      </c>
      <c r="BB567" s="58" cm="1">
        <f t="array" aca="1" ref="BB567" ca="1">SUM(IF($C567&gt;0,IF(AND(INDIRECT(ADDRESS($C567,44))=0,INDIRECT(ADDRESS($C567,38))="UL"),INDIRECT(ADDRESS($C567,COLUMN())),0),0),IF($D567&gt;0,IF(AND(INDIRECT(ADDRESS($D567,44))=0,INDIRECT(ADDRESS($D567,38))="UL"),INDIRECT(ADDRESS($D567,COLUMN())),0),0),IF($E567&gt;0,IF(AND(INDIRECT(ADDRESS($E567,44))=0,INDIRECT(ADDRESS($E567,38))="UL"),INDIRECT(ADDRESS($E567,COLUMN())),0),0),IF($F567&gt;0,IF(AND(INDIRECT(ADDRESS($F567,44))=0,INDIRECT(ADDRESS($F567,38))="UL"),INDIRECT(ADDRESS($F567,COLUMN())),0),0),IF($G567&gt;0,IF(AND(INDIRECT(ADDRESS($G567,44))=0,INDIRECT(ADDRESS($G567,38))="UL"),INDIRECT(ADDRESS($G567,COLUMN())),0),0),IF($H567&gt;0,IF(AND(INDIRECT(ADDRESS($H567,44))=0,INDIRECT(ADDRESS($H567,38))="UL"),INDIRECT(ADDRESS($H567,COLUMN())),0),0),IF($I567&gt;0,IF(AND(INDIRECT(ADDRESS($I567,44))=0,INDIRECT(ADDRESS($I567,38))="UL"),INDIRECT(ADDRESS($I567,COLUMN())),0),0),IF($J567&gt;0,IF(AND(INDIRECT(ADDRESS($J567,44))=0,INDIRECT(ADDRESS($J567,38))="UL"),INDIRECT(ADDRESS($J567,COLUMN())),0),0),IF($K567&gt;0,IF(AND(INDIRECT(ADDRESS($K567,44))=0,INDIRECT(ADDRESS($K567,38))="UL"),INDIRECT(ADDRESS($K567,COLUMN())),0),0),IF($L567&gt;0,IF(AND(INDIRECT(ADDRESS($L567,44))=0,INDIRECT(ADDRESS($L567,38))="UL"),INDIRECT(ADDRESS($L567,COLUMN())),0),0),IF($M567&gt;0,IF(AND(INDIRECT(ADDRESS($M567,44))=0,INDIRECT(ADDRESS($M567,38))="UL"),INDIRECT(ADDRESS($M567,COLUMN())),0),0))</f>
        <v>0.21333333333333332</v>
      </c>
      <c r="BC567" s="58" cm="1">
        <f t="array" aca="1" ref="BC567" ca="1">SUM(IF($C567&gt;0,IF(AND(INDIRECT(ADDRESS($C567,44))=0,INDIRECT(ADDRESS($C567,38))="UL"),INDIRECT(ADDRESS($C567,COLUMN())),0),0),IF($D567&gt;0,IF(AND(INDIRECT(ADDRESS($D567,44))=0,INDIRECT(ADDRESS($D567,38))="UL"),INDIRECT(ADDRESS($D567,COLUMN())),0),0),IF($E567&gt;0,IF(AND(INDIRECT(ADDRESS($E567,44))=0,INDIRECT(ADDRESS($E567,38))="UL"),INDIRECT(ADDRESS($E567,COLUMN())),0),0),IF($F567&gt;0,IF(AND(INDIRECT(ADDRESS($F567,44))=0,INDIRECT(ADDRESS($F567,38))="UL"),INDIRECT(ADDRESS($F567,COLUMN())),0),0),IF($G567&gt;0,IF(AND(INDIRECT(ADDRESS($G567,44))=0,INDIRECT(ADDRESS($G567,38))="UL"),INDIRECT(ADDRESS($G567,COLUMN())),0),0),IF($H567&gt;0,IF(AND(INDIRECT(ADDRESS($H567,44))=0,INDIRECT(ADDRESS($H567,38))="UL"),INDIRECT(ADDRESS($H567,COLUMN())),0),0),IF($I567&gt;0,IF(AND(INDIRECT(ADDRESS($I567,44))=0,INDIRECT(ADDRESS($I567,38))="UL"),INDIRECT(ADDRESS($I567,COLUMN())),0),0),IF($J567&gt;0,IF(AND(INDIRECT(ADDRESS($J567,44))=0,INDIRECT(ADDRESS($J567,38))="UL"),INDIRECT(ADDRESS($J567,COLUMN())),0),0),IF($K567&gt;0,IF(AND(INDIRECT(ADDRESS($K567,44))=0,INDIRECT(ADDRESS($K567,38))="UL"),INDIRECT(ADDRESS($K567,COLUMN())),0),0),IF($L567&gt;0,IF(AND(INDIRECT(ADDRESS($L567,44))=0,INDIRECT(ADDRESS($L567,38))="UL"),INDIRECT(ADDRESS($L567,COLUMN())),0),0),IF($M567&gt;0,IF(AND(INDIRECT(ADDRESS($M567,44))=0,INDIRECT(ADDRESS($M567,38))="UL"),INDIRECT(ADDRESS($M567,COLUMN())),0),0))</f>
        <v>0.14095238095238094</v>
      </c>
      <c r="BD567" s="58" cm="1">
        <f t="array" aca="1" ref="BD567" ca="1">SUM(IF($C567&gt;0,IF(AND(INDIRECT(ADDRESS($C567,44))=0,INDIRECT(ADDRESS($C567,38))="UL"),INDIRECT(ADDRESS($C567,COLUMN())),0),0),IF($D567&gt;0,IF(AND(INDIRECT(ADDRESS($D567,44))=0,INDIRECT(ADDRESS($D567,38))="UL"),INDIRECT(ADDRESS($D567,COLUMN())),0),0),IF($E567&gt;0,IF(AND(INDIRECT(ADDRESS($E567,44))=0,INDIRECT(ADDRESS($E567,38))="UL"),INDIRECT(ADDRESS($E567,COLUMN())),0),0),IF($F567&gt;0,IF(AND(INDIRECT(ADDRESS($F567,44))=0,INDIRECT(ADDRESS($F567,38))="UL"),INDIRECT(ADDRESS($F567,COLUMN())),0),0),IF($G567&gt;0,IF(AND(INDIRECT(ADDRESS($G567,44))=0,INDIRECT(ADDRESS($G567,38))="UL"),INDIRECT(ADDRESS($G567,COLUMN())),0),0),IF($H567&gt;0,IF(AND(INDIRECT(ADDRESS($H567,44))=0,INDIRECT(ADDRESS($H567,38))="UL"),INDIRECT(ADDRESS($H567,COLUMN())),0),0),IF($I567&gt;0,IF(AND(INDIRECT(ADDRESS($I567,44))=0,INDIRECT(ADDRESS($I567,38))="UL"),INDIRECT(ADDRESS($I567,COLUMN())),0),0),IF($J567&gt;0,IF(AND(INDIRECT(ADDRESS($J567,44))=0,INDIRECT(ADDRESS($J567,38))="UL"),INDIRECT(ADDRESS($J567,COLUMN())),0),0),IF($K567&gt;0,IF(AND(INDIRECT(ADDRESS($K567,44))=0,INDIRECT(ADDRESS($K567,38))="UL"),INDIRECT(ADDRESS($K567,COLUMN())),0),0),IF($L567&gt;0,IF(AND(INDIRECT(ADDRESS($L567,44))=0,INDIRECT(ADDRESS($L567,38))="UL"),INDIRECT(ADDRESS($L567,COLUMN())),0),0),IF($M567&gt;0,IF(AND(INDIRECT(ADDRESS($M567,44))=0,INDIRECT(ADDRESS($M567,38))="UL"),INDIRECT(ADDRESS($M567,COLUMN())),0),0))</f>
        <v>0.50666666666666671</v>
      </c>
      <c r="BE567" s="57">
        <f ca="1">IF(AU567="S",BA567,IF(AU567="MS",BB567,IF(AU567="ML",BC567,BD567)))</f>
        <v>0.21333333333333332</v>
      </c>
      <c r="BF567" s="57" cm="1">
        <f t="array" aca="1" ref="BF567" ca="1">SUM(IF($C567&gt;0,IF(INDIRECT(ADDRESS($C567,45))=1,INDIRECT(ADDRESS($C567,52))*INDIRECT(ADDRESS($C567,42))/5,0),0), IF($D567&gt;0,IF(INDIRECT(ADDRESS($D567,45))=1,INDIRECT(ADDRESS($D567,52))*INDIRECT(ADDRESS($D567,42))/5,0),0), IF($E567&gt;0,IF(INDIRECT(ADDRESS($E567,45))=1,INDIRECT(ADDRESS($E567,52))*INDIRECT(ADDRESS($E567,42))/5,0),0), IF($F567&gt;0,IF(INDIRECT(ADDRESS($F567,45))=1,INDIRECT(ADDRESS($F567,52))*INDIRECT(ADDRESS($F567,42))/5,0),0), IF($G567&gt;0,IF(INDIRECT(ADDRESS($G567,45))=1,INDIRECT(ADDRESS($G567,52))*INDIRECT(ADDRESS($G567,42))/5,0),0), IF($H567&gt;0,IF(INDIRECT(ADDRESS($H567,45))=1,INDIRECT(ADDRESS($H567,52))*INDIRECT(ADDRESS($H567,42))/5,0),0)
)*$BF$296/100</f>
        <v>4.4444444444444439E-2</v>
      </c>
      <c r="BG567" s="19"/>
      <c r="BH567" s="57" cm="1">
        <f t="array" aca="1" ref="BH567" ca="1">SUM(IF($C567&gt;0,IF(AND(INDIRECT(ADDRESS($C567,44))=0,INDIRECT(ADDRESS($C567,38))&lt;&gt;"UL"),INDIRECT(ADDRESS($C567,COLUMN()-11)),0),0),IF($D567&gt;0,IF(AND(INDIRECT(ADDRESS($D567,44))=0,INDIRECT(ADDRESS($D567,38))&lt;&gt;"UL"),INDIRECT(ADDRESS($D567,COLUMN()-11)),0),0),IF($E567&gt;0,IF(AND(INDIRECT(ADDRESS($E567,44))=0,INDIRECT(ADDRESS($E567,38))&lt;&gt;"UL"),INDIRECT(ADDRESS($E567,COLUMN()-11)),0),0),IF($F567&gt;0,IF(AND(INDIRECT(ADDRESS($F567,44))=0,INDIRECT(ADDRESS($F567,38))&lt;&gt;"UL"),INDIRECT(ADDRESS($F567,COLUMN()-11)),0),0),IF($G567&gt;0,IF(AND(INDIRECT(ADDRESS($G567,44))=0,INDIRECT(ADDRESS($G567,38))&lt;&gt;"UL"),INDIRECT(ADDRESS($G567,COLUMN()-11)),0),0),IF($H567&gt;0,IF(AND(INDIRECT(ADDRESS($H567,44))=0,INDIRECT(ADDRESS($H567,38))&lt;&gt;"UL"),INDIRECT(ADDRESS($H567,COLUMN()-11)),0),0),IF($I567&gt;0,IF(AND(INDIRECT(ADDRESS($I567,44))=0,INDIRECT(ADDRESS($I567,38))&lt;&gt;"UL"),INDIRECT(ADDRESS($I567,COLUMN()-11)),0),0),IF($J567&gt;0,IF(AND(INDIRECT(ADDRESS($J567,44))=0,INDIRECT(ADDRESS($J567,38))&lt;&gt;"UL"),INDIRECT(ADDRESS($J567,COLUMN()-11)),0),0),IF($K567&gt;0,IF(AND(INDIRECT(ADDRESS($K567,44))=0,INDIRECT(ADDRESS($K567,38))&lt;&gt;"UL"),INDIRECT(ADDRESS($K567,COLUMN()-11)),0),0),IF($L567&gt;0,IF(AND(INDIRECT(ADDRESS($L567,44))=0,INDIRECT(ADDRESS($L567,38))&lt;&gt;"UL"),INDIRECT(ADDRESS($L567,COLUMN()-11)),0),0),IF($M567&gt;0,IF(AND(INDIRECT(ADDRESS($M567,44))=0,INDIRECT(ADDRESS($M567,38))&lt;&gt;"UL"),INDIRECT(ADDRESS($M567,COLUMN()-11)),0),0))</f>
        <v>0</v>
      </c>
      <c r="BI567" s="57" cm="1">
        <f t="array" aca="1" ref="BI567" ca="1">SUM(IF($C567&gt;0,IF(AND(INDIRECT(ADDRESS($C567,44))=0,INDIRECT(ADDRESS($C567,38))&lt;&gt;"UL"),INDIRECT(ADDRESS($C567,COLUMN()-11)),0),0),IF($D567&gt;0,IF(AND(INDIRECT(ADDRESS($D567,44))=0,INDIRECT(ADDRESS($D567,38))&lt;&gt;"UL"),INDIRECT(ADDRESS($D567,COLUMN()-11)),0),0),IF($E567&gt;0,IF(AND(INDIRECT(ADDRESS($E567,44))=0,INDIRECT(ADDRESS($E567,38))&lt;&gt;"UL"),INDIRECT(ADDRESS($E567,COLUMN()-11)),0),0),IF($F567&gt;0,IF(AND(INDIRECT(ADDRESS($F567,44))=0,INDIRECT(ADDRESS($F567,38))&lt;&gt;"UL"),INDIRECT(ADDRESS($F567,COLUMN()-11)),0),0),IF($G567&gt;0,IF(AND(INDIRECT(ADDRESS($G567,44))=0,INDIRECT(ADDRESS($G567,38))&lt;&gt;"UL"),INDIRECT(ADDRESS($G567,COLUMN()-11)),0),0),IF($H567&gt;0,IF(AND(INDIRECT(ADDRESS($H567,44))=0,INDIRECT(ADDRESS($H567,38))&lt;&gt;"UL"),INDIRECT(ADDRESS($H567,COLUMN()-11)),0),0),IF($I567&gt;0,IF(AND(INDIRECT(ADDRESS($I567,44))=0,INDIRECT(ADDRESS($I567,38))&lt;&gt;"UL"),INDIRECT(ADDRESS($I567,COLUMN()-11)),0),0),IF($J567&gt;0,IF(AND(INDIRECT(ADDRESS($J567,44))=0,INDIRECT(ADDRESS($J567,38))&lt;&gt;"UL"),INDIRECT(ADDRESS($J567,COLUMN()-11)),0),0),IF($K567&gt;0,IF(AND(INDIRECT(ADDRESS($K567,44))=0,INDIRECT(ADDRESS($K567,38))&lt;&gt;"UL"),INDIRECT(ADDRESS($K567,COLUMN()-11)),0),0),IF($L567&gt;0,IF(AND(INDIRECT(ADDRESS($L567,44))=0,INDIRECT(ADDRESS($L567,38))&lt;&gt;"UL"),INDIRECT(ADDRESS($L567,COLUMN()-11)),0),0),IF($M567&gt;0,IF(AND(INDIRECT(ADDRESS($M567,44))=0,INDIRECT(ADDRESS($M567,38))&lt;&gt;"UL"),INDIRECT(ADDRESS($M567,COLUMN()-11)),0),0))</f>
        <v>0</v>
      </c>
      <c r="BJ567" s="57" cm="1">
        <f t="array" aca="1" ref="BJ567" ca="1">SUM(IF($C567&gt;0,IF(AND(INDIRECT(ADDRESS($C567,44))=0,INDIRECT(ADDRESS($C567,38))&lt;&gt;"UL"),INDIRECT(ADDRESS($C567,COLUMN()-11)),0),0),IF($D567&gt;0,IF(AND(INDIRECT(ADDRESS($D567,44))=0,INDIRECT(ADDRESS($D567,38))&lt;&gt;"UL"),INDIRECT(ADDRESS($D567,COLUMN()-11)),0),0),IF($E567&gt;0,IF(AND(INDIRECT(ADDRESS($E567,44))=0,INDIRECT(ADDRESS($E567,38))&lt;&gt;"UL"),INDIRECT(ADDRESS($E567,COLUMN()-11)),0),0),IF($F567&gt;0,IF(AND(INDIRECT(ADDRESS($F567,44))=0,INDIRECT(ADDRESS($F567,38))&lt;&gt;"UL"),INDIRECT(ADDRESS($F567,COLUMN()-11)),0),0),IF($G567&gt;0,IF(AND(INDIRECT(ADDRESS($G567,44))=0,INDIRECT(ADDRESS($G567,38))&lt;&gt;"UL"),INDIRECT(ADDRESS($G567,COLUMN()-11)),0),0),IF($H567&gt;0,IF(AND(INDIRECT(ADDRESS($H567,44))=0,INDIRECT(ADDRESS($H567,38))&lt;&gt;"UL"),INDIRECT(ADDRESS($H567,COLUMN()-11)),0),0),IF($I567&gt;0,IF(AND(INDIRECT(ADDRESS($I567,44))=0,INDIRECT(ADDRESS($I567,38))&lt;&gt;"UL"),INDIRECT(ADDRESS($I567,COLUMN()-11)),0),0),IF($J567&gt;0,IF(AND(INDIRECT(ADDRESS($J567,44))=0,INDIRECT(ADDRESS($J567,38))&lt;&gt;"UL"),INDIRECT(ADDRESS($J567,COLUMN()-11)),0),0),IF($K567&gt;0,IF(AND(INDIRECT(ADDRESS($K567,44))=0,INDIRECT(ADDRESS($K567,38))&lt;&gt;"UL"),INDIRECT(ADDRESS($K567,COLUMN()-11)),0),0),IF($L567&gt;0,IF(AND(INDIRECT(ADDRESS($L567,44))=0,INDIRECT(ADDRESS($L567,38))&lt;&gt;"UL"),INDIRECT(ADDRESS($L567,COLUMN()-11)),0),0),IF($M567&gt;0,IF(AND(INDIRECT(ADDRESS($M567,44))=0,INDIRECT(ADDRESS($M567,38))&lt;&gt;"UL"),INDIRECT(ADDRESS($M567,COLUMN()-11)),0),0))</f>
        <v>0</v>
      </c>
      <c r="BK567" s="57">
        <f ca="1">IF(AU567="S",BH567,IF(AU567="MS",BI567,IF(AU567="ML",BI567,BJ567)))</f>
        <v>0</v>
      </c>
      <c r="BL567" s="58">
        <f ca="1">SUM(BH567:BJ567)/3</f>
        <v>0</v>
      </c>
      <c r="BM567" s="57" cm="1">
        <f t="array" aca="1" ref="BM567" ca="1">SUM(IF($C567&gt;0,IF(AND(INDIRECT(ADDRESS($C567,44))=0,INDIRECT(ADDRESS($C567,38))&lt;&gt;"UL"),INDIRECT(ADDRESS($C567,COLUMN()-12)),0),0), IF($D567&gt;0,IF(AND(INDIRECT(ADDRESS($D567,44))=0,INDIRECT(ADDRESS($D567,38))&lt;&gt;"UL"),INDIRECT(ADDRESS($D567,COLUMN()-12)),0),0), IF($E567&gt;0,IF(AND(INDIRECT(ADDRESS($E567,44))=0,INDIRECT(ADDRESS($E567,38))&lt;&gt;"UL"),INDIRECT(ADDRESS($E567,COLUMN()-12)),0),0), IF($F567&gt;0,IF(AND(INDIRECT(ADDRESS($F567,44))=0,INDIRECT(ADDRESS($F567,38))&lt;&gt;"UL"),INDIRECT(ADDRESS($F567,COLUMN()-12)),0),0), IF($G567&gt;0,IF(AND(INDIRECT(ADDRESS($G567,44))=0,INDIRECT(ADDRESS($G567,38))&lt;&gt;"UL"),INDIRECT(ADDRESS($G567,COLUMN()-12)),0),0), IF($H567&gt;0,IF(AND(INDIRECT(ADDRESS($H567,44))=0,INDIRECT(ADDRESS($H567,38))&lt;&gt;"UL"),INDIRECT(ADDRESS($H567,COLUMN()-12)),0),0), IF($I567&gt;0,IF(AND(INDIRECT(ADDRESS($I567,44))=0,INDIRECT(ADDRESS($I567,38))&lt;&gt;"UL"),INDIRECT(ADDRESS($I567,COLUMN()-12)),0),0), IF($J567&gt;0,IF(AND(INDIRECT(ADDRESS($J567,44))=0,INDIRECT(ADDRESS($J567,38))&lt;&gt;"UL"),INDIRECT(ADDRESS($J567,COLUMN()-12)),0),0), IF($K567&gt;0,IF(AND(INDIRECT(ADDRESS($K567,44))=0,INDIRECT(ADDRESS($K567,38))&lt;&gt;"UL"),INDIRECT(ADDRESS($K567,COLUMN()-11)),0),0), IF($L567&gt;0,IF(AND(INDIRECT(ADDRESS($L567,44))=0,INDIRECT(ADDRESS($L567,38))&lt;&gt;"UL"),INDIRECT(ADDRESS($L567,COLUMN()-11)),0),0), IF($M567&gt;0,IF(AND(INDIRECT(ADDRESS($M567,44))=0,INDIRECT(ADDRESS($M567,38))&lt;&gt;"UL"),INDIRECT(ADDRESS($M567,COLUMN()-11)),0),0))</f>
        <v>0</v>
      </c>
      <c r="BN567" s="57" cm="1">
        <f t="array" aca="1" ref="BN567" ca="1">SUM(IF($C567&gt;0,IF(AND(INDIRECT(ADDRESS($C567,44))=0,INDIRECT(ADDRESS($C567,38))&lt;&gt;"UL"),INDIRECT(ADDRESS($C567,COLUMN()-12)),0),0), IF($D567&gt;0,IF(AND(INDIRECT(ADDRESS($D567,44))=0,INDIRECT(ADDRESS($D567,38))&lt;&gt;"UL"),INDIRECT(ADDRESS($D567,COLUMN()-12)),0),0), IF($E567&gt;0,IF(AND(INDIRECT(ADDRESS($E567,44))=0,INDIRECT(ADDRESS($E567,38))&lt;&gt;"UL"),INDIRECT(ADDRESS($E567,COLUMN()-12)),0),0), IF($F567&gt;0,IF(AND(INDIRECT(ADDRESS($F567,44))=0,INDIRECT(ADDRESS($F567,38))&lt;&gt;"UL"),INDIRECT(ADDRESS($F567,COLUMN()-12)),0),0), IF($G567&gt;0,IF(AND(INDIRECT(ADDRESS($G567,44))=0,INDIRECT(ADDRESS($G567,38))&lt;&gt;"UL"),INDIRECT(ADDRESS($G567,COLUMN()-12)),0),0), IF($H567&gt;0,IF(AND(INDIRECT(ADDRESS($H567,44))=0,INDIRECT(ADDRESS($H567,38))&lt;&gt;"UL"),INDIRECT(ADDRESS($H567,COLUMN()-12)),0),0), IF($I567&gt;0,IF(AND(INDIRECT(ADDRESS($I567,44))=0,INDIRECT(ADDRESS($I567,38))&lt;&gt;"UL"),INDIRECT(ADDRESS($I567,COLUMN()-12)),0),0), IF($J567&gt;0,IF(AND(INDIRECT(ADDRESS($J567,44))=0,INDIRECT(ADDRESS($J567,38))&lt;&gt;"UL"),INDIRECT(ADDRESS($J567,COLUMN()-12)),0),0), IF($K567&gt;0,IF(AND(INDIRECT(ADDRESS($K567,44))=0,INDIRECT(ADDRESS($K567,38))&lt;&gt;"UL"),INDIRECT(ADDRESS($K567,COLUMN()-11)),0),0), IF($L567&gt;0,IF(AND(INDIRECT(ADDRESS($L567,44))=0,INDIRECT(ADDRESS($L567,38))&lt;&gt;"UL"),INDIRECT(ADDRESS($L567,COLUMN()-11)),0),0), IF($M567&gt;0,IF(AND(INDIRECT(ADDRESS($M567,44))=0,INDIRECT(ADDRESS($M567,38))&lt;&gt;"UL"),INDIRECT(ADDRESS($M567,COLUMN()-11)),0),0))</f>
        <v>0</v>
      </c>
      <c r="BO567" s="57" cm="1">
        <f t="array" aca="1" ref="BO567" ca="1">SUM(IF($C567&gt;0,IF(AND(INDIRECT(ADDRESS($C567,44))=0,INDIRECT(ADDRESS($C567,38))&lt;&gt;"UL"),INDIRECT(ADDRESS($C567,COLUMN()-12)),0),0), IF($D567&gt;0,IF(AND(INDIRECT(ADDRESS($D567,44))=0,INDIRECT(ADDRESS($D567,38))&lt;&gt;"UL"),INDIRECT(ADDRESS($D567,COLUMN()-12)),0),0), IF($E567&gt;0,IF(AND(INDIRECT(ADDRESS($E567,44))=0,INDIRECT(ADDRESS($E567,38))&lt;&gt;"UL"),INDIRECT(ADDRESS($E567,COLUMN()-12)),0),0), IF($F567&gt;0,IF(AND(INDIRECT(ADDRESS($F567,44))=0,INDIRECT(ADDRESS($F567,38))&lt;&gt;"UL"),INDIRECT(ADDRESS($F567,COLUMN()-12)),0),0), IF($G567&gt;0,IF(AND(INDIRECT(ADDRESS($G567,44))=0,INDIRECT(ADDRESS($G567,38))&lt;&gt;"UL"),INDIRECT(ADDRESS($G567,COLUMN()-12)),0),0), IF($H567&gt;0,IF(AND(INDIRECT(ADDRESS($H567,44))=0,INDIRECT(ADDRESS($H567,38))&lt;&gt;"UL"),INDIRECT(ADDRESS($H567,COLUMN()-12)),0),0), IF($I567&gt;0,IF(AND(INDIRECT(ADDRESS($I567,44))=0,INDIRECT(ADDRESS($I567,38))&lt;&gt;"UL"),INDIRECT(ADDRESS($I567,COLUMN()-12)),0),0), IF($J567&gt;0,IF(AND(INDIRECT(ADDRESS($J567,44))=0,INDIRECT(ADDRESS($J567,38))&lt;&gt;"UL"),INDIRECT(ADDRESS($J567,COLUMN()-12)),0),0), IF($K567&gt;0,IF(AND(INDIRECT(ADDRESS($K567,44))=0,INDIRECT(ADDRESS($K567,38))&lt;&gt;"UL"),INDIRECT(ADDRESS($K567,COLUMN()-11)),0),0), IF($L567&gt;0,IF(AND(INDIRECT(ADDRESS($L567,44))=0,INDIRECT(ADDRESS($L567,38))&lt;&gt;"UL"),INDIRECT(ADDRESS($L567,COLUMN()-11)),0),0), IF($M567&gt;0,IF(AND(INDIRECT(ADDRESS($M567,44))=0,INDIRECT(ADDRESS($M567,38))&lt;&gt;"UL"),INDIRECT(ADDRESS($M567,COLUMN()-11)),0),0))</f>
        <v>0</v>
      </c>
      <c r="BP567" s="57" cm="1">
        <f t="array" aca="1" ref="BP567" ca="1">SUM(IF($C567&gt;0,IF(AND(INDIRECT(ADDRESS($C567,44))=0,INDIRECT(ADDRESS($C567,38))&lt;&gt;"UL"),INDIRECT(ADDRESS($C567,COLUMN()-12)),0),0), IF($D567&gt;0,IF(AND(INDIRECT(ADDRESS($D567,44))=0,INDIRECT(ADDRESS($D567,38))&lt;&gt;"UL"),INDIRECT(ADDRESS($D567,COLUMN()-12)),0),0), IF($E567&gt;0,IF(AND(INDIRECT(ADDRESS($E567,44))=0,INDIRECT(ADDRESS($E567,38))&lt;&gt;"UL"),INDIRECT(ADDRESS($E567,COLUMN()-12)),0),0), IF($F567&gt;0,IF(AND(INDIRECT(ADDRESS($F567,44))=0,INDIRECT(ADDRESS($F567,38))&lt;&gt;"UL"),INDIRECT(ADDRESS($F567,COLUMN()-12)),0),0), IF($G567&gt;0,IF(AND(INDIRECT(ADDRESS($G567,44))=0,INDIRECT(ADDRESS($G567,38))&lt;&gt;"UL"),INDIRECT(ADDRESS($G567,COLUMN()-12)),0),0), IF($H567&gt;0,IF(AND(INDIRECT(ADDRESS($H567,44))=0,INDIRECT(ADDRESS($H567,38))&lt;&gt;"UL"),INDIRECT(ADDRESS($H567,COLUMN()-12)),0),0), IF($I567&gt;0,IF(AND(INDIRECT(ADDRESS($I567,44))=0,INDIRECT(ADDRESS($I567,38))&lt;&gt;"UL"),INDIRECT(ADDRESS($I567,COLUMN()-12)),0),0), IF($J567&gt;0,IF(AND(INDIRECT(ADDRESS($J567,44))=0,INDIRECT(ADDRESS($J567,38))&lt;&gt;"UL"),INDIRECT(ADDRESS($J567,COLUMN()-12)),0),0), IF($K567&gt;0,IF(AND(INDIRECT(ADDRESS($K567,44))=0,INDIRECT(ADDRESS($K567,38))&lt;&gt;"UL"),INDIRECT(ADDRESS($K567,COLUMN()-11)),0),0), IF($L567&gt;0,IF(AND(INDIRECT(ADDRESS($L567,44))=0,INDIRECT(ADDRESS($L567,38))&lt;&gt;"UL"),INDIRECT(ADDRESS($L567,COLUMN()-11)),0),0), IF($M567&gt;0,IF(AND(INDIRECT(ADDRESS($M567,44))=0,INDIRECT(ADDRESS($M567,38))&lt;&gt;"UL"),INDIRECT(ADDRESS($M567,COLUMN()-11)),0),0))</f>
        <v>0</v>
      </c>
      <c r="BQ567" s="57">
        <f ca="1">IF(AU567="S",BM567,IF(AU567="MS",BN567,IF(AU567="ML",BO567,BP567)))</f>
        <v>0</v>
      </c>
      <c r="BR567" s="161">
        <f ca="1">(((AZ567+BB567+BL567+BQ567)/(AY567+BB567+BK567+BQ567)*AB567^$BR$296)^$BQ$296)*100</f>
        <v>62.307613287076215</v>
      </c>
      <c r="BS567" s="56"/>
      <c r="BT567" s="56">
        <f ca="1">IF(AD567&lt;BG567,((((AY567+BK567)*AB567)+((BE567+BQ567)*(1-AB567))+BF567)*AD567),((((AY567*AB567)+(BE567*(1-AB567))+BF567)*AD567)+(((BK567*AB567)+(BQ567*(1-AB567)))*BG567)))</f>
        <v>4.4317396242884621</v>
      </c>
      <c r="BU567" s="87">
        <f ca="1">BT567/N567</f>
        <v>8.5225762005547351E-2</v>
      </c>
      <c r="BV567" s="57" t="s">
        <v>33</v>
      </c>
      <c r="BW567" s="57" cm="1">
        <f t="array" aca="1" ref="BW567" ca="1">SUM(IF($C567&gt;0,IF(AND(INDIRECT(ADDRESS($C567,44))=0,INDIRECT(ADDRESS($C567,38))="UL",ISERROR(SEARCH("Rear",INDIRECT(ADDRESS($C567,33)))),ISERROR(SEARCH("Side",INDIRECT(ADDRESS($C567,33))))),INDIRECT(ADDRESS($C567,COLUMN())),0),0),IF($D567&gt;0,IF(AND(INDIRECT(ADDRESS($D567,44))=0,INDIRECT(ADDRESS($D567,38))="UL",ISERROR(SEARCH("Rear",INDIRECT(ADDRESS($D567,33)))),ISERROR(SEARCH("Side",INDIRECT(ADDRESS($D567,33))))),INDIRECT(ADDRESS($D567,COLUMN())),0),0),IF($E567&gt;0,IF(AND(INDIRECT(ADDRESS($E567,44))=0,INDIRECT(ADDRESS($E567,38))="UL",ISERROR(SEARCH("Rear",INDIRECT(ADDRESS($E567,33)))),ISERROR(SEARCH("Side",INDIRECT(ADDRESS($E567,33))))),INDIRECT(ADDRESS($E567,COLUMN())),0),0),IF($F567&gt;0,IF(AND(INDIRECT(ADDRESS($F567,44))=0,INDIRECT(ADDRESS($F567,38))="UL",ISERROR(SEARCH("Rear",INDIRECT(ADDRESS($F567,33)))),ISERROR(SEARCH("Side",INDIRECT(ADDRESS($F567,33))))),INDIRECT(ADDRESS($F567,COLUMN())),0),0),IF($G567&gt;0,IF(AND(INDIRECT(ADDRESS($G567,44))=0,INDIRECT(ADDRESS($G567,38))="UL",ISERROR(SEARCH("Rear",INDIRECT(ADDRESS($G567,33)))),ISERROR(SEARCH("Side",INDIRECT(ADDRESS($G567,33))))),INDIRECT(ADDRESS($G567,COLUMN())),0),0),IF($H567&gt;0,IF(AND(INDIRECT(ADDRESS($H567,44))=0,INDIRECT(ADDRESS($H567,38))="UL",ISERROR(SEARCH("Rear",INDIRECT(ADDRESS($H567,33)))),ISERROR(SEARCH("Side",INDIRECT(ADDRESS($H567,33))))),INDIRECT(ADDRESS($H567,COLUMN())),0),0),IF($I567&gt;0,IF(AND(INDIRECT(ADDRESS($I567,44))=0,INDIRECT(ADDRESS($I567,38))="UL",ISERROR(SEARCH("Rear",INDIRECT(ADDRESS($I567,33)))),ISERROR(SEARCH("Side",INDIRECT(ADDRESS($I567,33))))),INDIRECT(ADDRESS($I567,COLUMN())),0),0),IF($J567&gt;0,IF(AND(INDIRECT(ADDRESS($J567,44))=0,INDIRECT(ADDRESS($J567,38))="UL",ISERROR(SEARCH("Rear",INDIRECT(ADDRESS($J567,33)))),ISERROR(SEARCH("Side",INDIRECT(ADDRESS($J567,33))))),INDIRECT(ADDRESS($J567,COLUMN())),0),0),IF($K567&gt;0,IF(AND(INDIRECT(ADDRESS($K567,44))=0,INDIRECT(ADDRESS($K567,38))="UL",ISERROR(SEARCH("Rear",INDIRECT(ADDRESS($K567,33)))),ISERROR(SEARCH("Side",INDIRECT(ADDRESS($K567,33))))),INDIRECT(ADDRESS($K567,COLUMN())),0),0),IF($L567&gt;0,IF(AND(INDIRECT(ADDRESS($L567,44))=0,INDIRECT(ADDRESS($L567,38))="UL",ISERROR(SEARCH("Rear",INDIRECT(ADDRESS($L567,33)))),ISERROR(SEARCH("Side",INDIRECT(ADDRESS($L567,33))))),INDIRECT(ADDRESS($L567,COLUMN())),0),0),IF($M567&gt;0,IF(AND(INDIRECT(ADDRESS($M567,44))=0,INDIRECT(ADDRESS($M567,38))="UL",ISERROR(SEARCH("Rear",INDIRECT(ADDRESS($M567,33)))),ISERROR(SEARCH("Side",INDIRECT(ADDRESS($M567,33))))),INDIRECT(ADDRESS($M567,COLUMN())),0),0))</f>
        <v>0</v>
      </c>
      <c r="BX567" s="57">
        <f ca="1">IF(BV567="S",AV567,BW567)</f>
        <v>0.5</v>
      </c>
      <c r="BY567" s="57" cm="1">
        <f t="array" aca="1" ref="BY567" ca="1">SUM(IF($C567&gt;0,IF(AND(INDIRECT(ADDRESS($C567,44))=0,INDIRECT(ADDRESS($C567,38))="UL"),INDIRECT(ADDRESS($C567,COLUMN())),0),0),IF($D567&gt;0,IF(AND(INDIRECT(ADDRESS($D567,44))=0,INDIRECT(ADDRESS($D567,38))="UL"),INDIRECT(ADDRESS($D567,COLUMN())),0),0),IF($E567&gt;0,IF(AND(INDIRECT(ADDRESS($E567,44))=0,INDIRECT(ADDRESS($E567,38))="UL"),INDIRECT(ADDRESS($E567,COLUMN())),0),0),IF($F567&gt;0,IF(AND(INDIRECT(ADDRESS($F567,44))=0,INDIRECT(ADDRESS($F567,38))="UL"),INDIRECT(ADDRESS($F567,COLUMN())),0),0),IF($G567&gt;0,IF(AND(INDIRECT(ADDRESS($G567,44))=0,INDIRECT(ADDRESS($G567,38))="UL"),INDIRECT(ADDRESS($G567,COLUMN())),0),0),IF($H567&gt;0,IF(AND(INDIRECT(ADDRESS($H567,44))=0,INDIRECT(ADDRESS($H567,38))="UL"),INDIRECT(ADDRESS($H567,COLUMN())),0),0),IF($I567&gt;0,IF(AND(INDIRECT(ADDRESS($I567,44))=0,INDIRECT(ADDRESS($I567,38))="UL"),INDIRECT(ADDRESS($I567,COLUMN())),0),0),IF($J567&gt;0,IF(AND(INDIRECT(ADDRESS($J567,44))=0,INDIRECT(ADDRESS($J567,38))="UL"),INDIRECT(ADDRESS($J567,COLUMN())),0),0),IF($K567&gt;0,IF(AND(INDIRECT(ADDRESS($K567,44))=0,INDIRECT(ADDRESS($K567,38))="UL"),INDIRECT(ADDRESS($K567,COLUMN())),0),0),IF($L567&gt;0,IF(AND(INDIRECT(ADDRESS($L567,44))=0,INDIRECT(ADDRESS($L567,38))="UL"),INDIRECT(ADDRESS($L567,COLUMN())),0),0),IF($M567&gt;0,IF(AND(INDIRECT(ADDRESS($M567,44))=0,INDIRECT(ADDRESS($M567,38))="UL"),INDIRECT(ADDRESS($M567,COLUMN())),0),0))</f>
        <v>0</v>
      </c>
      <c r="BZ567" s="57" cm="1">
        <f t="array" aca="1" ref="BZ567" ca="1">SUM(IF($C567&gt;0,IF(AND(INDIRECT(ADDRESS($C567,44))=0,INDIRECT(ADDRESS($C567,38))="UL"),INDIRECT(ADDRESS($C567,COLUMN())),0),0),IF($D567&gt;0,IF(AND(INDIRECT(ADDRESS($D567,44))=0,INDIRECT(ADDRESS($D567,38))="UL"),INDIRECT(ADDRESS($D567,COLUMN())),0),0),IF($E567&gt;0,IF(AND(INDIRECT(ADDRESS($E567,44))=0,INDIRECT(ADDRESS($E567,38))="UL"),INDIRECT(ADDRESS($E567,COLUMN())),0),0),IF($F567&gt;0,IF(AND(INDIRECT(ADDRESS($F567,44))=0,INDIRECT(ADDRESS($F567,38))="UL"),INDIRECT(ADDRESS($F567,COLUMN())),0),0),IF($G567&gt;0,IF(AND(INDIRECT(ADDRESS($G567,44))=0,INDIRECT(ADDRESS($G567,38))="UL"),INDIRECT(ADDRESS($G567,COLUMN())),0),0),IF($H567&gt;0,IF(AND(INDIRECT(ADDRESS($H567,44))=0,INDIRECT(ADDRESS($H567,38))="UL"),INDIRECT(ADDRESS($H567,COLUMN())),0),0),IF($I567&gt;0,IF(AND(INDIRECT(ADDRESS($I567,44))=0,INDIRECT(ADDRESS($I567,38))="UL"),INDIRECT(ADDRESS($I567,COLUMN())),0),0),IF($J567&gt;0,IF(AND(INDIRECT(ADDRESS($J567,44))=0,INDIRECT(ADDRESS($J567,38))="UL"),INDIRECT(ADDRESS($J567,COLUMN())),0),0),IF($K567&gt;0,IF(AND(INDIRECT(ADDRESS($K567,44))=0,INDIRECT(ADDRESS($K567,38))="UL"),INDIRECT(ADDRESS($K567,COLUMN())),0),0),IF($L567&gt;0,IF(AND(INDIRECT(ADDRESS($L567,44))=0,INDIRECT(ADDRESS($L567,38))="UL"),INDIRECT(ADDRESS($L567,COLUMN())),0),0),IF($M567&gt;0,IF(AND(INDIRECT(ADDRESS($M567,44))=0,INDIRECT(ADDRESS($M567,38))="UL"),INDIRECT(ADDRESS($M567,COLUMN())),0),0))</f>
        <v>0</v>
      </c>
      <c r="CA567" s="57">
        <f ca="1">IF(BV567="S",BY567,BZ567)</f>
        <v>0</v>
      </c>
      <c r="CB567" s="57" cm="1">
        <f t="array" aca="1" ref="CB567" ca="1">SUM(IF($C567&gt;0,IF(AND(INDIRECT(ADDRESS($C567,44))=0,INDIRECT(ADDRESS($C567,38))&lt;&gt;"UL"),INDIRECT(ADDRESS($C567,COLUMN())),0),0),IF($D567&gt;0,IF(AND(INDIRECT(ADDRESS($D567,44))=0,INDIRECT(ADDRESS($D567,38))&lt;&gt;"UL"),INDIRECT(ADDRESS($D567,COLUMN())),0),0),IF($E567&gt;0,IF(AND(INDIRECT(ADDRESS($E567,44))=0,INDIRECT(ADDRESS($E567,38))&lt;&gt;"UL"),INDIRECT(ADDRESS($E567,COLUMN())),0),0),IF($F567&gt;0,IF(AND(INDIRECT(ADDRESS($F567,44))=0,INDIRECT(ADDRESS($F567,38))&lt;&gt;"UL"),INDIRECT(ADDRESS($F567,COLUMN())),0),0),IF($G567&gt;0,IF(AND(INDIRECT(ADDRESS($G567,44))=0,INDIRECT(ADDRESS($G567,38))&lt;&gt;"UL"),INDIRECT(ADDRESS($G567,COLUMN())),0),0),IF($H567&gt;0,IF(AND(INDIRECT(ADDRESS($H567,44))=0,INDIRECT(ADDRESS($H567,38))&lt;&gt;"UL"),INDIRECT(ADDRESS($H567,COLUMN())),0),0),IF($I567&gt;0,IF(AND(INDIRECT(ADDRESS($I567,44))=0,INDIRECT(ADDRESS($I567,38))&lt;&gt;"UL"),INDIRECT(ADDRESS($I567,COLUMN())),0),0),IF($J567&gt;0,IF(AND(INDIRECT(ADDRESS($J567,44))=0,INDIRECT(ADDRESS($J567,38))&lt;&gt;"UL"),INDIRECT(ADDRESS($J567,COLUMN())),0),0),IF($K567&gt;0,IF(AND(INDIRECT(ADDRESS($K567,44))=0,INDIRECT(ADDRESS($K567,38))&lt;&gt;"UL"),INDIRECT(ADDRESS($K567,COLUMN())),0),0),IF($L567&gt;0,IF(AND(INDIRECT(ADDRESS($L567,44))=0,INDIRECT(ADDRESS($L567,38))&lt;&gt;"UL"),INDIRECT(ADDRESS($L567,COLUMN())),0),0),IF($M567&gt;0,IF(AND(INDIRECT(ADDRESS($M567,44))=0,INDIRECT(ADDRESS($M567,38))&lt;&gt;"UL"),INDIRECT(ADDRESS($M567,COLUMN())),0),0))</f>
        <v>0</v>
      </c>
      <c r="CC567" s="57">
        <f ca="1">IF(BV567="S",BH567,CB567)</f>
        <v>0</v>
      </c>
      <c r="CD567" s="57" cm="1">
        <f t="array" aca="1" ref="CD567" ca="1">SUM(IF($C567&gt;0,IF(AND(INDIRECT(ADDRESS($C567,44))=0,INDIRECT(ADDRESS($C567,38))&lt;&gt;"UL"),INDIRECT(ADDRESS($C567,COLUMN())),0),0),IF($D567&gt;0,IF(AND(INDIRECT(ADDRESS($D567,44))=0,INDIRECT(ADDRESS($D567,38))&lt;&gt;"UL"),INDIRECT(ADDRESS($D567,COLUMN())),0),0),IF($E567&gt;0,IF(AND(INDIRECT(ADDRESS($E567,44))=0,INDIRECT(ADDRESS($E567,38))&lt;&gt;"UL"),INDIRECT(ADDRESS($E567,COLUMN())),0),0),IF($F567&gt;0,IF(AND(INDIRECT(ADDRESS($F567,44))=0,INDIRECT(ADDRESS($F567,38))&lt;&gt;"UL"),INDIRECT(ADDRESS($F567,COLUMN())),0),0),IF($G567&gt;0,IF(AND(INDIRECT(ADDRESS($G567,44))=0,INDIRECT(ADDRESS($G567,38))&lt;&gt;"UL"),INDIRECT(ADDRESS($G567,COLUMN())),0),0),IF($H567&gt;0,IF(AND(INDIRECT(ADDRESS($H567,44))=0,INDIRECT(ADDRESS($H567,38))&lt;&gt;"UL"),INDIRECT(ADDRESS($H567,COLUMN())),0),0),IF($I567&gt;0,IF(AND(INDIRECT(ADDRESS($I567,44))=0,INDIRECT(ADDRESS($I567,38))&lt;&gt;"UL"),INDIRECT(ADDRESS($I567,COLUMN())),0),0),IF($J567&gt;0,IF(AND(INDIRECT(ADDRESS($J567,44))=0,INDIRECT(ADDRESS($J567,38))&lt;&gt;"UL"),INDIRECT(ADDRESS($J567,COLUMN())),0),0),IF($K567&gt;0,IF(AND(INDIRECT(ADDRESS($K567,44))=0,INDIRECT(ADDRESS($K567,38))&lt;&gt;"UL"),INDIRECT(ADDRESS($K567,COLUMN())),0),0),IF($L567&gt;0,IF(AND(INDIRECT(ADDRESS($L567,44))=0,INDIRECT(ADDRESS($L567,38))&lt;&gt;"UL"),INDIRECT(ADDRESS($L567,COLUMN())),0),0),IF($M567&gt;0,IF(AND(INDIRECT(ADDRESS($M567,44))=0,INDIRECT(ADDRESS($M567,38))&lt;&gt;"UL"),INDIRECT(ADDRESS($M567,COLUMN())),0),0))</f>
        <v>0</v>
      </c>
      <c r="CE567" s="57" cm="1">
        <f t="array" aca="1" ref="CE567" ca="1">SUM(IF($C567&gt;0,IF(AND(INDIRECT(ADDRESS($C567,44))=0,INDIRECT(ADDRESS($C567,38))&lt;&gt;"UL"),INDIRECT(ADDRESS($C567,COLUMN())),0),0),IF($D567&gt;0,IF(AND(INDIRECT(ADDRESS($D567,44))=0,INDIRECT(ADDRESS($D567,38))&lt;&gt;"UL"),INDIRECT(ADDRESS($D567,COLUMN())),0),0),IF($E567&gt;0,IF(AND(INDIRECT(ADDRESS($E567,44))=0,INDIRECT(ADDRESS($E567,38))&lt;&gt;"UL"),INDIRECT(ADDRESS($E567,COLUMN())),0),0),IF($F567&gt;0,IF(AND(INDIRECT(ADDRESS($F567,44))=0,INDIRECT(ADDRESS($F567,38))&lt;&gt;"UL"),INDIRECT(ADDRESS($F567,COLUMN())),0),0),IF($G567&gt;0,IF(AND(INDIRECT(ADDRESS($G567,44))=0,INDIRECT(ADDRESS($G567,38))&lt;&gt;"UL"),INDIRECT(ADDRESS($G567,COLUMN())),0),0),IF($H567&gt;0,IF(AND(INDIRECT(ADDRESS($H567,44))=0,INDIRECT(ADDRESS($H567,38))&lt;&gt;"UL"),INDIRECT(ADDRESS($H567,COLUMN())),0),0),IF($I567&gt;0,IF(AND(INDIRECT(ADDRESS($I567,44))=0,INDIRECT(ADDRESS($I567,38))&lt;&gt;"UL"),INDIRECT(ADDRESS($I567,COLUMN())),0),0),IF($J567&gt;0,IF(AND(INDIRECT(ADDRESS($J567,44))=0,INDIRECT(ADDRESS($J567,38))&lt;&gt;"UL"),INDIRECT(ADDRESS($J567,COLUMN())),0),0),IF($K567&gt;0,IF(AND(INDIRECT(ADDRESS($K567,44))=0,INDIRECT(ADDRESS($K567,38))&lt;&gt;"UL"),INDIRECT(ADDRESS($K567,COLUMN())),0),0),IF($L567&gt;0,IF(AND(INDIRECT(ADDRESS($L567,44))=0,INDIRECT(ADDRESS($L567,38))&lt;&gt;"UL"),INDIRECT(ADDRESS($L567,COLUMN())),0),0),IF($M567&gt;0,IF(AND(INDIRECT(ADDRESS($M567,44))=0,INDIRECT(ADDRESS($M567,38))&lt;&gt;"UL"),INDIRECT(ADDRESS($M567,COLUMN())),0),0))</f>
        <v>0</v>
      </c>
      <c r="CF567" s="57">
        <f ca="1">IF(BV567="S",CD567,CE567)</f>
        <v>0</v>
      </c>
      <c r="CG567" s="57">
        <f ca="1">IF(AD567&lt;BG567,((((BX567+CC567)*AB567)+((CA567+CF567)*(1-AB567)))*AD567),((((BX567*AB567)+((CA567)*(1-AB567)))*AD567)+(((CC567*AB567)+((CF567))*(1-AB567)))*BG567))</f>
        <v>1.2805533481230638</v>
      </c>
      <c r="CH567" s="57">
        <f ca="1">CG567/N567</f>
        <v>2.4626025925443534E-2</v>
      </c>
      <c r="CI567" s="19">
        <f ca="1">AD567*X567</f>
        <v>22.04319197428017</v>
      </c>
      <c r="CJ567" s="19"/>
      <c r="CK567" s="57" cm="1">
        <f t="array" aca="1" ref="CK567" ca="1">IF(AU567="S", SUM(IF($C567&gt;0,IF(INDIRECT(ADDRESS($C567,43))&lt;&gt;1,INDIRECT(ADDRESS($C567,48)),0),0), IF($D567&gt;0,IF(INDIRECT(ADDRESS($D567,43))&lt;&gt;1,INDIRECT(ADDRESS($D567,48)),0),0), IF($E567&gt;0,IF(INDIRECT(ADDRESS($E567,43))&lt;&gt;1,INDIRECT(ADDRESS($E567,48)),0),0), IF($F567&gt;0,IF(INDIRECT(ADDRESS($F567,43))&lt;&gt;1,INDIRECT(ADDRESS($F567,48)),0),0), IF($G567&gt;0,IF(INDIRECT(ADDRESS($G567,43))&lt;&gt;1,INDIRECT(ADDRESS($G567,48)),0),0), IF($H567&gt;0,IF(INDIRECT(ADDRESS($H567,43))&lt;&gt;1,INDIRECT(ADDRESS($H567,48)),0),0), IF($I567&gt;0,IF(INDIRECT(ADDRESS($I567,43))&lt;&gt;1,INDIRECT(ADDRESS($I567,48)),0),0), IF($J567&gt;0,IF(INDIRECT(ADDRESS($J567,43))&lt;&gt;1,INDIRECT(ADDRESS($J567,48)),0),0), IF($K567&gt;0,IF(INDIRECT(ADDRESS($K567,43))&lt;&gt;1,INDIRECT(ADDRESS($K567,48)),0),0), IF($L567&gt;0,IF(INDIRECT(ADDRESS($L567,43))&lt;&gt;1,INDIRECT(ADDRESS($L567,48)),0),0), IF($M567&gt;0,IF(INDIRECT(ADDRESS($M567,43))&lt;&gt;1,INDIRECT(ADDRESS($M567,48)),0),0)), IF(AU567="L",SUM(IF($C567&gt;0,IF(INDIRECT(ADDRESS($C567,43))&lt;&gt;1,INDIRECT(ADDRESS($C567,50)),0),0), IF($D567&gt;0,IF(INDIRECT(ADDRESS($D567,43))&lt;&gt;1,INDIRECT(ADDRESS($D567,50)),0),0), IF($E567&gt;0,IF(INDIRECT(ADDRESS($E567,43))&lt;&gt;1,INDIRECT(ADDRESS($E567,50)),0),0), IF($F567&gt;0,IF(INDIRECT(ADDRESS($F567,43))&lt;&gt;1,INDIRECT(ADDRESS($F567,50)),0),0), IF($G567&gt;0,IF(INDIRECT(ADDRESS($G567,43))&lt;&gt;1,INDIRECT(ADDRESS($G567,50)),0),0), IF($G567&gt;0,IF(INDIRECT(ADDRESS($G567,43))&lt;&gt;1,INDIRECT(ADDRESS($G567,50)),0),0), IF($H567&gt;0,IF(INDIRECT(ADDRESS($H567,43))&lt;&gt;1,INDIRECT(ADDRESS($H567,50)),0),0), IF($I567&gt;0,IF(INDIRECT(ADDRESS($I567,43))&lt;&gt;1,INDIRECT(ADDRESS($I567,50)),0),0), IF($J567&gt;0,IF(INDIRECT(ADDRESS($J567,43))&lt;&gt;1,INDIRECT(ADDRESS($J567,50)),0),0), IF($K567&gt;0,IF(INDIRECT(ADDRESS($K567,43))&lt;&gt;1,INDIRECT(ADDRESS($K567,50)),0),0), IF($L567&gt;0,IF(INDIRECT(ADDRESS($L567,43))&lt;&gt;1,INDIRECT(ADDRESS($L567,50)),0),0), IF($M567&gt;0,IF(INDIRECT(ADDRESS($M567,43))&lt;&gt;1,INDIRECT(ADDRESS($M567,50)),0),0)), SUM(IF($C567&gt;0,IF(INDIRECT(ADDRESS($C567,43))&lt;&gt;1,INDIRECT(ADDRESS($C567,49)),0),0), IF($D567&gt;0,IF(INDIRECT(ADDRESS($D567,43))&lt;&gt;1,INDIRECT(ADDRESS($D567,49)),0),0), IF($E567&gt;0,IF(INDIRECT(ADDRESS($E567,43))&lt;&gt;1,INDIRECT(ADDRESS($E567,49)),0),0), IF($F567&gt;0,IF(INDIRECT(ADDRESS($F567,43))&lt;&gt;1,INDIRECT(ADDRESS($F567,49)),0),0), IF($G567&gt;0,IF(INDIRECT(ADDRESS($G567,43))&lt;&gt;1,INDIRECT(ADDRESS($G567,49)),0),0), IF($G567&gt;0,IF(INDIRECT(ADDRESS($G567,43))&lt;&gt;1,INDIRECT(ADDRESS($G567,49)),0),0), IF($H567&gt;0,IF(INDIRECT(ADDRESS($H567,43))&lt;&gt;1,INDIRECT(ADDRESS($H567,49)),0),0), IF($I567&gt;0,IF(INDIRECT(ADDRESS($I567,43))&lt;&gt;1,INDIRECT(ADDRESS($I567,49)),0),0), IF($J567&gt;0,IF(INDIRECT(ADDRESS($J567,43))&lt;&gt;1,INDIRECT(ADDRESS($J567,49)),0),0), IF($K567&gt;0,IF(INDIRECT(ADDRESS($K567,43))&lt;&gt;1,INDIRECT(ADDRESS($K567,49)),0),0), IF($L567&gt;0,IF(INDIRECT(ADDRESS($L567,43))&lt;&gt;1,INDIRECT(ADDRESS($L567,49)),0),0), IF($M567&gt;0,IF(INDIRECT(ADDRESS($M567,43))&lt;&gt;1,INDIRECT(ADDRESS($M567,49)),0),0))))</f>
        <v>3.5</v>
      </c>
      <c r="CL567" s="57" cm="1">
        <f t="array" aca="1" ref="CL567" ca="1">1.5*SUM(IF($C567&gt;0,IF(INDIRECT(ADDRESS($C567,44))=1,INDIRECT(ADDRESS($C567,48)),0),0), IF($D567&gt;0,IF(INDIRECT(ADDRESS($D567,44))=1,INDIRECT(ADDRESS($D567,48)),0),0), IF($E567&gt;0,IF(INDIRECT(ADDRESS($E567,44))=1,INDIRECT(ADDRESS($E567,48)),0),0), IF($F567&gt;0,IF(INDIRECT(ADDRESS($F567,44))=1,INDIRECT(ADDRESS($F567,48)),0),0), IF($G567&gt;0,IF(INDIRECT(ADDRESS($G567,44))=1,INDIRECT(ADDRESS($G567,48)),0),0), IF($H567&gt;0,IF(INDIRECT(ADDRESS($H567,44))=1,INDIRECT(ADDRESS($H567,48)),0),0), IF($I567&gt;0,IF(INDIRECT(ADDRESS($I567,44))=1,INDIRECT(ADDRESS($I567,48)),0),0), IF($J567&gt;0,IF(INDIRECT(ADDRESS($J567,44))=1,INDIRECT(ADDRESS($J567,48)),0),0), IF($K567&gt;0,IF(INDIRECT(ADDRESS($K567,44))=1,INDIRECT(ADDRESS($K567,48)),0),0), IF($L567&gt;0,IF(INDIRECT(ADDRESS($L567,44))=1,INDIRECT(ADDRESS($L567,48)),0),0), IF($M567&gt;0,IF(INDIRECT(ADDRESS($M567,44))=1,INDIRECT(ADDRESS($M567,48)),0),0))</f>
        <v>18.166666666666664</v>
      </c>
      <c r="CM567" s="56">
        <f ca="1">((BU567/$BU$34)^$BU$296)</f>
        <v>0.62741807686235296</v>
      </c>
      <c r="CN567" s="59"/>
    </row>
    <row r="568" spans="1:92" x14ac:dyDescent="0.25">
      <c r="A568" s="65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56"/>
      <c r="AC568" s="56"/>
      <c r="AD568" s="56"/>
      <c r="AF568" s="65"/>
      <c r="AG568" s="65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52"/>
      <c r="AU568" s="54"/>
      <c r="AV568" s="57"/>
      <c r="AW568" s="57"/>
      <c r="AX568" s="57"/>
      <c r="AY568" s="58"/>
      <c r="AZ568" s="58"/>
      <c r="BA568" s="58"/>
      <c r="BB568" s="58"/>
      <c r="BC568" s="58"/>
      <c r="BD568" s="58"/>
      <c r="BE568" s="57"/>
      <c r="BF568" s="57"/>
      <c r="BG568" s="19"/>
      <c r="BH568" s="57"/>
      <c r="BI568" s="57"/>
      <c r="BJ568" s="57"/>
      <c r="BK568" s="57"/>
      <c r="BL568" s="58"/>
      <c r="BM568" s="57"/>
      <c r="BN568" s="57"/>
      <c r="BO568" s="57"/>
      <c r="BP568" s="57"/>
      <c r="BQ568" s="57"/>
      <c r="BR568" s="161"/>
      <c r="BS568" s="56"/>
      <c r="BT568" s="56"/>
      <c r="BU568" s="87"/>
      <c r="BV568" s="57"/>
      <c r="BW568" s="57"/>
      <c r="BX568" s="57"/>
      <c r="BY568" s="57"/>
      <c r="BZ568" s="57"/>
      <c r="CA568" s="57"/>
      <c r="CB568" s="57"/>
      <c r="CC568" s="57"/>
      <c r="CD568" s="57"/>
      <c r="CE568" s="57"/>
      <c r="CF568" s="57"/>
      <c r="CG568" s="57"/>
      <c r="CH568" s="57"/>
      <c r="CI568" s="19"/>
      <c r="CJ568" s="19"/>
      <c r="CK568" s="57"/>
      <c r="CL568" s="57"/>
      <c r="CM568" s="56"/>
      <c r="CN568" s="59"/>
    </row>
    <row r="571" spans="1:92" x14ac:dyDescent="0.25">
      <c r="A571" s="222" t="s">
        <v>602</v>
      </c>
      <c r="B571" s="74">
        <v>550</v>
      </c>
      <c r="C571" s="74">
        <v>556</v>
      </c>
      <c r="D571" s="74">
        <v>557</v>
      </c>
      <c r="E571" s="74">
        <v>558</v>
      </c>
      <c r="F571" s="74"/>
      <c r="G571" s="74"/>
      <c r="H571" s="74"/>
      <c r="I571" s="74"/>
      <c r="J571" s="74"/>
      <c r="K571" s="74"/>
      <c r="L571" s="74"/>
      <c r="M571" s="74"/>
      <c r="N571" s="67">
        <f ca="1">SUM(INDIRECT(ADDRESS(B571,COLUMN())),IF(C571&gt;0,INDIRECT(ADDRESS(C571,COLUMN())),0),IF(D571&gt;0,INDIRECT(ADDRESS(D571,COLUMN())),0),IF(E571&gt;0,INDIRECT(ADDRESS(E571,COLUMN())),0),IF(F571&gt;0,INDIRECT(ADDRESS(F571,COLUMN())),0),IF(G571&gt;0,INDIRECT(ADDRESS(G571,COLUMN())),0),IF(H571&gt;0,INDIRECT(ADDRESS(H571,COLUMN())),0),IF(I571&gt;0,INDIRECT(ADDRESS(I571,COLUMN())),0),IF(J571&gt;0,INDIRECT(ADDRESS(J571,COLUMN())),0),IF(K571&gt;0,INDIRECT(ADDRESS(K571,COLUMN())),0),IF(L571&gt;0,INDIRECT(ADDRESS(L571,COLUMN())),0),IF(M571&gt;0,INDIRECT(ADDRESS(M571,COLUMN())),0))</f>
        <v>25</v>
      </c>
      <c r="O571" s="67" t="str" cm="1">
        <f t="array" aca="1" ref="O571" ca="1">INDIRECT(ADDRESS($B571,COLUMN()))</f>
        <v>Bomber</v>
      </c>
      <c r="P571" s="67" cm="1">
        <f t="array" aca="1" ref="P571" ca="1">INDIRECT(ADDRESS($B571,COLUMN()))</f>
        <v>3</v>
      </c>
      <c r="Q571" s="67" cm="1">
        <f t="array" aca="1" ref="Q571" ca="1">INDIRECT(ADDRESS($B571,COLUMN()))</f>
        <v>0</v>
      </c>
      <c r="R571" s="67" cm="1">
        <f t="array" aca="1" ref="R571" ca="1">INDIRECT(ADDRESS($B571,COLUMN()))</f>
        <v>0</v>
      </c>
      <c r="S571" s="67" cm="1">
        <f t="array" aca="1" ref="S571" ca="1">INDIRECT(ADDRESS($B571,COLUMN()))</f>
        <v>2</v>
      </c>
      <c r="T571" s="67" t="str" cm="1">
        <f t="array" aca="1" ref="T571" ca="1">INDIRECT(ADDRESS($B571,COLUMN()))</f>
        <v>1-5</v>
      </c>
      <c r="U571" s="67" cm="1">
        <f t="array" aca="1" ref="U571" ca="1">INDIRECT(ADDRESS($B571,COLUMN()))</f>
        <v>5</v>
      </c>
      <c r="V571" s="67" cm="1">
        <f t="array" aca="1" ref="V571" ca="1">INDIRECT(ADDRESS($B571,COLUMN()))</f>
        <v>0</v>
      </c>
      <c r="W571" s="67" cm="1">
        <f t="array" aca="1" ref="W571" ca="1">INDIRECT(ADDRESS($B571,COLUMN()))</f>
        <v>3</v>
      </c>
      <c r="X571" s="67" cm="1">
        <f t="array" aca="1" ref="X571" ca="1">INDIRECT(ADDRESS($B571,COLUMN()))</f>
        <v>7</v>
      </c>
      <c r="Y571" s="67" cm="1">
        <f t="array" aca="1" ref="Y571" ca="1">INDIRECT(ADDRESS($B571,COLUMN()))</f>
        <v>3</v>
      </c>
      <c r="Z571" s="67" cm="1">
        <f t="array" aca="1" ref="Z571" ca="1">INDIRECT(ADDRESS($B571,COLUMN()))</f>
        <v>5</v>
      </c>
      <c r="AA571" s="67" cm="1">
        <f t="array" aca="1" ref="AA571" ca="1">INDIRECT(ADDRESS($B571,COLUMN()))</f>
        <v>0</v>
      </c>
      <c r="AB571" s="56">
        <f ca="1">((U571/8)^$V$296)*((((X571-(Y571-1)/2)/8)^$X$296)*((S571/3)^$S$296))*(((8-W571)/6)^$W$296)</f>
        <v>0.79116904386443143</v>
      </c>
      <c r="AC571" s="56">
        <f ca="1">SUM(((25/N571)^$Z$296)*(AB571/$AB$34))</f>
        <v>0.99658573704977294</v>
      </c>
      <c r="AD571" s="56">
        <f ca="1">(P571/($CN$34*(1/AC571)))</f>
        <v>2.5997888792602772</v>
      </c>
      <c r="AF571" s="65"/>
      <c r="AG571" s="65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52"/>
      <c r="AU571" s="54" t="s">
        <v>117</v>
      </c>
      <c r="AV571" s="57" cm="1">
        <f t="array" aca="1" ref="AV571" ca="1">SUM(IF($C571&gt;0,IF(AND(INDIRECT(ADDRESS($C571,44))=0,INDIRECT(ADDRESS($C571,38))="UL",ISERROR(SEARCH("Rear",INDIRECT(ADDRESS($C571,33)))),ISERROR(SEARCH("Side",INDIRECT(ADDRESS($C571,33))))),INDIRECT(ADDRESS($C571,COLUMN())),0),0),IF($D571&gt;0,IF(AND(INDIRECT(ADDRESS($D571,44))=0,INDIRECT(ADDRESS($D571,38))="UL",ISERROR(SEARCH("Rear",INDIRECT(ADDRESS($D571,33)))),ISERROR(SEARCH("Side",INDIRECT(ADDRESS($D571,33))))),INDIRECT(ADDRESS($D571,COLUMN())),0),0),IF($E571&gt;0,IF(AND(INDIRECT(ADDRESS($E571,44))=0,INDIRECT(ADDRESS($E571,38))="UL",ISERROR(SEARCH("Rear",INDIRECT(ADDRESS($E571,33)))),ISERROR(SEARCH("Side",INDIRECT(ADDRESS($E571,33))))),INDIRECT(ADDRESS($E571,COLUMN())),0),0),IF($F571&gt;0,IF(AND(INDIRECT(ADDRESS($F571,44))=0,INDIRECT(ADDRESS($F571,38))="UL",ISERROR(SEARCH("Rear",INDIRECT(ADDRESS($F571,33)))),ISERROR(SEARCH("Side",INDIRECT(ADDRESS($F571,33))))),INDIRECT(ADDRESS($F571,COLUMN())),0),0),IF($G571&gt;0,IF(AND(INDIRECT(ADDRESS($G571,44))=0,INDIRECT(ADDRESS($G571,38))="UL",ISERROR(SEARCH("Rear",INDIRECT(ADDRESS($G571,33)))),ISERROR(SEARCH("Side",INDIRECT(ADDRESS($G571,33))))),INDIRECT(ADDRESS($G571,COLUMN())),0),0),IF($H571&gt;0,IF(AND(INDIRECT(ADDRESS($H571,44))=0,INDIRECT(ADDRESS($H571,38))="UL",ISERROR(SEARCH("Rear",INDIRECT(ADDRESS($H571,33)))),ISERROR(SEARCH("Side",INDIRECT(ADDRESS($H571,33))))),INDIRECT(ADDRESS($H571,COLUMN())),0),0),IF($I571&gt;0,IF(AND(INDIRECT(ADDRESS($I571,44))=0,INDIRECT(ADDRESS($I571,38))="UL",ISERROR(SEARCH("Rear",INDIRECT(ADDRESS($I571,33)))),ISERROR(SEARCH("Side",INDIRECT(ADDRESS($I571,33))))),INDIRECT(ADDRESS($I571,COLUMN())),0),0),IF($J571&gt;0,IF(AND(INDIRECT(ADDRESS($J571,44))=0,INDIRECT(ADDRESS($J571,38))="UL",ISERROR(SEARCH("Rear",INDIRECT(ADDRESS($J571,33)))),ISERROR(SEARCH("Side",INDIRECT(ADDRESS($J571,33))))),INDIRECT(ADDRESS($J571,COLUMN())),0),0),IF($K571&gt;0,IF(AND(INDIRECT(ADDRESS($K571,44))=0,INDIRECT(ADDRESS($K571,38))="UL",ISERROR(SEARCH("Rear",INDIRECT(ADDRESS($K571,33)))),ISERROR(SEARCH("Side",INDIRECT(ADDRESS($K571,33))))),INDIRECT(ADDRESS($K571,COLUMN())),0),0),IF($L571&gt;0,IF(AND(INDIRECT(ADDRESS($L571,44))=0,INDIRECT(ADDRESS($L571,38))="UL",ISERROR(SEARCH("Rear",INDIRECT(ADDRESS($L571,33)))),ISERROR(SEARCH("Side",INDIRECT(ADDRESS($L571,33))))),INDIRECT(ADDRESS($L571,COLUMN())),0),0),IF($M571&gt;0,IF(AND(INDIRECT(ADDRESS($M571,44))=0,INDIRECT(ADDRESS($M571,38))="UL",ISERROR(SEARCH("Rear",INDIRECT(ADDRESS($M571,33)))),ISERROR(SEARCH("Side",INDIRECT(ADDRESS($M571,33))))),INDIRECT(ADDRESS($M571,COLUMN())),0),0))</f>
        <v>0.16666666666666666</v>
      </c>
      <c r="AW571" s="57" cm="1">
        <f t="array" aca="1" ref="AW571" ca="1">SUM(IF($C571&gt;0,IF(AND(INDIRECT(ADDRESS($C571,44))=0,INDIRECT(ADDRESS($C571,38))="UL",ISERROR(SEARCH("Rear",INDIRECT(ADDRESS($C571,33)))),ISERROR(SEARCH("Side",INDIRECT(ADDRESS($C571,33))))),INDIRECT(ADDRESS($C571,COLUMN())),0),0),IF($D571&gt;0,IF(AND(INDIRECT(ADDRESS($D571,44))=0,INDIRECT(ADDRESS($D571,38))="UL",ISERROR(SEARCH("Rear",INDIRECT(ADDRESS($D571,33)))),ISERROR(SEARCH("Side",INDIRECT(ADDRESS($D571,33))))),INDIRECT(ADDRESS($D571,COLUMN())),0),0),IF($E571&gt;0,IF(AND(INDIRECT(ADDRESS($E571,44))=0,INDIRECT(ADDRESS($E571,38))="UL",ISERROR(SEARCH("Rear",INDIRECT(ADDRESS($E571,33)))),ISERROR(SEARCH("Side",INDIRECT(ADDRESS($E571,33))))),INDIRECT(ADDRESS($E571,COLUMN())),0),0),IF($F571&gt;0,IF(AND(INDIRECT(ADDRESS($F571,44))=0,INDIRECT(ADDRESS($F571,38))="UL",ISERROR(SEARCH("Rear",INDIRECT(ADDRESS($F571,33)))),ISERROR(SEARCH("Side",INDIRECT(ADDRESS($F571,33))))),INDIRECT(ADDRESS($F571,COLUMN())),0),0),IF($G571&gt;0,IF(AND(INDIRECT(ADDRESS($G571,44))=0,INDIRECT(ADDRESS($G571,38))="UL",ISERROR(SEARCH("Rear",INDIRECT(ADDRESS($G571,33)))),ISERROR(SEARCH("Side",INDIRECT(ADDRESS($G571,33))))),INDIRECT(ADDRESS($G571,COLUMN())),0),0),IF($H571&gt;0,IF(AND(INDIRECT(ADDRESS($H571,44))=0,INDIRECT(ADDRESS($H571,38))="UL",ISERROR(SEARCH("Rear",INDIRECT(ADDRESS($H571,33)))),ISERROR(SEARCH("Side",INDIRECT(ADDRESS($H571,33))))),INDIRECT(ADDRESS($H571,COLUMN())),0),0),IF($I571&gt;0,IF(AND(INDIRECT(ADDRESS($I571,44))=0,INDIRECT(ADDRESS($I571,38))="UL",ISERROR(SEARCH("Rear",INDIRECT(ADDRESS($I571,33)))),ISERROR(SEARCH("Side",INDIRECT(ADDRESS($I571,33))))),INDIRECT(ADDRESS($I571,COLUMN())),0),0),IF($J571&gt;0,IF(AND(INDIRECT(ADDRESS($J571,44))=0,INDIRECT(ADDRESS($J571,38))="UL",ISERROR(SEARCH("Rear",INDIRECT(ADDRESS($J571,33)))),ISERROR(SEARCH("Side",INDIRECT(ADDRESS($J571,33))))),INDIRECT(ADDRESS($J571,COLUMN())),0),0),IF($K571&gt;0,IF(AND(INDIRECT(ADDRESS($K571,44))=0,INDIRECT(ADDRESS($K571,38))="UL",ISERROR(SEARCH("Rear",INDIRECT(ADDRESS($K571,33)))),ISERROR(SEARCH("Side",INDIRECT(ADDRESS($K571,33))))),INDIRECT(ADDRESS($K571,COLUMN())),0),0),IF($L571&gt;0,IF(AND(INDIRECT(ADDRESS($L571,44))=0,INDIRECT(ADDRESS($L571,38))="UL",ISERROR(SEARCH("Rear",INDIRECT(ADDRESS($L571,33)))),ISERROR(SEARCH("Side",INDIRECT(ADDRESS($L571,33))))),INDIRECT(ADDRESS($L571,COLUMN())),0),0),IF($M571&gt;0,IF(AND(INDIRECT(ADDRESS($M571,44))=0,INDIRECT(ADDRESS($M571,38))="UL",ISERROR(SEARCH("Rear",INDIRECT(ADDRESS($M571,33)))),ISERROR(SEARCH("Side",INDIRECT(ADDRESS($M571,33))))),INDIRECT(ADDRESS($M571,COLUMN())),0),0))</f>
        <v>1.1666666666666665</v>
      </c>
      <c r="AX571" s="57" cm="1">
        <f t="array" aca="1" ref="AX571" ca="1">SUM(IF($C571&gt;0,IF(AND(INDIRECT(ADDRESS($C571,44))=0,INDIRECT(ADDRESS($C571,38))="UL",ISERROR(SEARCH("Rear",INDIRECT(ADDRESS($C571,33)))),ISERROR(SEARCH("Side",INDIRECT(ADDRESS($C571,33))))),INDIRECT(ADDRESS($C571,COLUMN())),0),0),IF($D571&gt;0,IF(AND(INDIRECT(ADDRESS($D571,44))=0,INDIRECT(ADDRESS($D571,38))="UL",ISERROR(SEARCH("Rear",INDIRECT(ADDRESS($D571,33)))),ISERROR(SEARCH("Side",INDIRECT(ADDRESS($D571,33))))),INDIRECT(ADDRESS($D571,COLUMN())),0),0),IF($E571&gt;0,IF(AND(INDIRECT(ADDRESS($E571,44))=0,INDIRECT(ADDRESS($E571,38))="UL",ISERROR(SEARCH("Rear",INDIRECT(ADDRESS($E571,33)))),ISERROR(SEARCH("Side",INDIRECT(ADDRESS($E571,33))))),INDIRECT(ADDRESS($E571,COLUMN())),0),0),IF($F571&gt;0,IF(AND(INDIRECT(ADDRESS($F571,44))=0,INDIRECT(ADDRESS($F571,38))="UL",ISERROR(SEARCH("Rear",INDIRECT(ADDRESS($F571,33)))),ISERROR(SEARCH("Side",INDIRECT(ADDRESS($F571,33))))),INDIRECT(ADDRESS($F571,COLUMN())),0),0),IF($G571&gt;0,IF(AND(INDIRECT(ADDRESS($G571,44))=0,INDIRECT(ADDRESS($G571,38))="UL",ISERROR(SEARCH("Rear",INDIRECT(ADDRESS($G571,33)))),ISERROR(SEARCH("Side",INDIRECT(ADDRESS($G571,33))))),INDIRECT(ADDRESS($G571,COLUMN())),0),0),IF($H571&gt;0,IF(AND(INDIRECT(ADDRESS($H571,44))=0,INDIRECT(ADDRESS($H571,38))="UL",ISERROR(SEARCH("Rear",INDIRECT(ADDRESS($H571,33)))),ISERROR(SEARCH("Side",INDIRECT(ADDRESS($H571,33))))),INDIRECT(ADDRESS($H571,COLUMN())),0),0),IF($I571&gt;0,IF(AND(INDIRECT(ADDRESS($I571,44))=0,INDIRECT(ADDRESS($I571,38))="UL",ISERROR(SEARCH("Rear",INDIRECT(ADDRESS($I571,33)))),ISERROR(SEARCH("Side",INDIRECT(ADDRESS($I571,33))))),INDIRECT(ADDRESS($I571,COLUMN())),0),0),IF($J571&gt;0,IF(AND(INDIRECT(ADDRESS($J571,44))=0,INDIRECT(ADDRESS($J571,38))="UL",ISERROR(SEARCH("Rear",INDIRECT(ADDRESS($J571,33)))),ISERROR(SEARCH("Side",INDIRECT(ADDRESS($J571,33))))),INDIRECT(ADDRESS($J571,COLUMN())),0),0),IF($K571&gt;0,IF(AND(INDIRECT(ADDRESS($K571,44))=0,INDIRECT(ADDRESS($K571,38))="UL",ISERROR(SEARCH("Rear",INDIRECT(ADDRESS($K571,33)))),ISERROR(SEARCH("Side",INDIRECT(ADDRESS($K571,33))))),INDIRECT(ADDRESS($K571,COLUMN())),0),0),IF($L571&gt;0,IF(AND(INDIRECT(ADDRESS($L571,44))=0,INDIRECT(ADDRESS($L571,38))="UL",ISERROR(SEARCH("Rear",INDIRECT(ADDRESS($L571,33)))),ISERROR(SEARCH("Side",INDIRECT(ADDRESS($L571,33))))),INDIRECT(ADDRESS($L571,COLUMN())),0),0),IF($M571&gt;0,IF(AND(INDIRECT(ADDRESS($M571,44))=0,INDIRECT(ADDRESS($M571,38))="UL",ISERROR(SEARCH("Rear",INDIRECT(ADDRESS($M571,33)))),ISERROR(SEARCH("Side",INDIRECT(ADDRESS($M571,33))))),INDIRECT(ADDRESS($M571,COLUMN())),0),0))</f>
        <v>0.33333333333333331</v>
      </c>
      <c r="AY571" s="58">
        <f ca="1">IF(AU571="S",AV571,IF(AU571="MS",AW571,IF(AU571="ML",AW571,AX571)))</f>
        <v>1.1666666666666665</v>
      </c>
      <c r="AZ571" s="58">
        <f ca="1">SUM(AV571:AX571)/3</f>
        <v>0.55555555555555547</v>
      </c>
      <c r="BA571" s="58" cm="1">
        <f t="array" aca="1" ref="BA571" ca="1">SUM(IF($C571&gt;0,IF(AND(INDIRECT(ADDRESS($C571,44))=0,INDIRECT(ADDRESS($C571,38))="UL"),INDIRECT(ADDRESS($C571,COLUMN())),0),0),IF($D571&gt;0,IF(AND(INDIRECT(ADDRESS($D571,44))=0,INDIRECT(ADDRESS($D571,38))="UL"),INDIRECT(ADDRESS($D571,COLUMN())),0),0),IF($E571&gt;0,IF(AND(INDIRECT(ADDRESS($E571,44))=0,INDIRECT(ADDRESS($E571,38))="UL"),INDIRECT(ADDRESS($E571,COLUMN())),0),0),IF($F571&gt;0,IF(AND(INDIRECT(ADDRESS($F571,44))=0,INDIRECT(ADDRESS($F571,38))="UL"),INDIRECT(ADDRESS($F571,COLUMN())),0),0),IF($G571&gt;0,IF(AND(INDIRECT(ADDRESS($G571,44))=0,INDIRECT(ADDRESS($G571,38))="UL"),INDIRECT(ADDRESS($G571,COLUMN())),0),0),IF($H571&gt;0,IF(AND(INDIRECT(ADDRESS($H571,44))=0,INDIRECT(ADDRESS($H571,38))="UL"),INDIRECT(ADDRESS($H571,COLUMN())),0),0),IF($I571&gt;0,IF(AND(INDIRECT(ADDRESS($I571,44))=0,INDIRECT(ADDRESS($I571,38))="UL"),INDIRECT(ADDRESS($I571,COLUMN())),0),0),IF($J571&gt;0,IF(AND(INDIRECT(ADDRESS($J571,44))=0,INDIRECT(ADDRESS($J571,38))="UL"),INDIRECT(ADDRESS($J571,COLUMN())),0),0),IF($K571&gt;0,IF(AND(INDIRECT(ADDRESS($K571,44))=0,INDIRECT(ADDRESS($K571,38))="UL"),INDIRECT(ADDRESS($K571,COLUMN())),0),0),IF($L571&gt;0,IF(AND(INDIRECT(ADDRESS($L571,44))=0,INDIRECT(ADDRESS($L571,38))="UL"),INDIRECT(ADDRESS($L571,COLUMN())),0),0),IF($M571&gt;0,IF(AND(INDIRECT(ADDRESS($M571,44))=0,INDIRECT(ADDRESS($M571,38))="UL"),INDIRECT(ADDRESS($M571,COLUMN())),0),0))</f>
        <v>0.35555555555555551</v>
      </c>
      <c r="BB571" s="58" cm="1">
        <f t="array" aca="1" ref="BB571" ca="1">SUM(IF($C571&gt;0,IF(AND(INDIRECT(ADDRESS($C571,44))=0,INDIRECT(ADDRESS($C571,38))="UL"),INDIRECT(ADDRESS($C571,COLUMN())),0),0),IF($D571&gt;0,IF(AND(INDIRECT(ADDRESS($D571,44))=0,INDIRECT(ADDRESS($D571,38))="UL"),INDIRECT(ADDRESS($D571,COLUMN())),0),0),IF($E571&gt;0,IF(AND(INDIRECT(ADDRESS($E571,44))=0,INDIRECT(ADDRESS($E571,38))="UL"),INDIRECT(ADDRESS($E571,COLUMN())),0),0),IF($F571&gt;0,IF(AND(INDIRECT(ADDRESS($F571,44))=0,INDIRECT(ADDRESS($F571,38))="UL"),INDIRECT(ADDRESS($F571,COLUMN())),0),0),IF($G571&gt;0,IF(AND(INDIRECT(ADDRESS($G571,44))=0,INDIRECT(ADDRESS($G571,38))="UL"),INDIRECT(ADDRESS($G571,COLUMN())),0),0),IF($H571&gt;0,IF(AND(INDIRECT(ADDRESS($H571,44))=0,INDIRECT(ADDRESS($H571,38))="UL"),INDIRECT(ADDRESS($H571,COLUMN())),0),0),IF($I571&gt;0,IF(AND(INDIRECT(ADDRESS($I571,44))=0,INDIRECT(ADDRESS($I571,38))="UL"),INDIRECT(ADDRESS($I571,COLUMN())),0),0),IF($J571&gt;0,IF(AND(INDIRECT(ADDRESS($J571,44))=0,INDIRECT(ADDRESS($J571,38))="UL"),INDIRECT(ADDRESS($J571,COLUMN())),0),0),IF($K571&gt;0,IF(AND(INDIRECT(ADDRESS($K571,44))=0,INDIRECT(ADDRESS($K571,38))="UL"),INDIRECT(ADDRESS($K571,COLUMN())),0),0),IF($L571&gt;0,IF(AND(INDIRECT(ADDRESS($L571,44))=0,INDIRECT(ADDRESS($L571,38))="UL"),INDIRECT(ADDRESS($L571,COLUMN())),0),0),IF($M571&gt;0,IF(AND(INDIRECT(ADDRESS($M571,44))=0,INDIRECT(ADDRESS($M571,38))="UL"),INDIRECT(ADDRESS($M571,COLUMN())),0),0))</f>
        <v>8.8888888888888878E-2</v>
      </c>
      <c r="BC571" s="58" cm="1">
        <f t="array" aca="1" ref="BC571" ca="1">SUM(IF($C571&gt;0,IF(AND(INDIRECT(ADDRESS($C571,44))=0,INDIRECT(ADDRESS($C571,38))="UL"),INDIRECT(ADDRESS($C571,COLUMN())),0),0),IF($D571&gt;0,IF(AND(INDIRECT(ADDRESS($D571,44))=0,INDIRECT(ADDRESS($D571,38))="UL"),INDIRECT(ADDRESS($D571,COLUMN())),0),0),IF($E571&gt;0,IF(AND(INDIRECT(ADDRESS($E571,44))=0,INDIRECT(ADDRESS($E571,38))="UL"),INDIRECT(ADDRESS($E571,COLUMN())),0),0),IF($F571&gt;0,IF(AND(INDIRECT(ADDRESS($F571,44))=0,INDIRECT(ADDRESS($F571,38))="UL"),INDIRECT(ADDRESS($F571,COLUMN())),0),0),IF($G571&gt;0,IF(AND(INDIRECT(ADDRESS($G571,44))=0,INDIRECT(ADDRESS($G571,38))="UL"),INDIRECT(ADDRESS($G571,COLUMN())),0),0),IF($H571&gt;0,IF(AND(INDIRECT(ADDRESS($H571,44))=0,INDIRECT(ADDRESS($H571,38))="UL"),INDIRECT(ADDRESS($H571,COLUMN())),0),0),IF($I571&gt;0,IF(AND(INDIRECT(ADDRESS($I571,44))=0,INDIRECT(ADDRESS($I571,38))="UL"),INDIRECT(ADDRESS($I571,COLUMN())),0),0),IF($J571&gt;0,IF(AND(INDIRECT(ADDRESS($J571,44))=0,INDIRECT(ADDRESS($J571,38))="UL"),INDIRECT(ADDRESS($J571,COLUMN())),0),0),IF($K571&gt;0,IF(AND(INDIRECT(ADDRESS($K571,44))=0,INDIRECT(ADDRESS($K571,38))="UL"),INDIRECT(ADDRESS($K571,COLUMN())),0),0),IF($L571&gt;0,IF(AND(INDIRECT(ADDRESS($L571,44))=0,INDIRECT(ADDRESS($L571,38))="UL"),INDIRECT(ADDRESS($L571,COLUMN())),0),0),IF($M571&gt;0,IF(AND(INDIRECT(ADDRESS($M571,44))=0,INDIRECT(ADDRESS($M571,38))="UL"),INDIRECT(ADDRESS($M571,COLUMN())),0),0))</f>
        <v>0.1111111111111111</v>
      </c>
      <c r="BD571" s="58" cm="1">
        <f t="array" aca="1" ref="BD571" ca="1">SUM(IF($C571&gt;0,IF(AND(INDIRECT(ADDRESS($C571,44))=0,INDIRECT(ADDRESS($C571,38))="UL"),INDIRECT(ADDRESS($C571,COLUMN())),0),0),IF($D571&gt;0,IF(AND(INDIRECT(ADDRESS($D571,44))=0,INDIRECT(ADDRESS($D571,38))="UL"),INDIRECT(ADDRESS($D571,COLUMN())),0),0),IF($E571&gt;0,IF(AND(INDIRECT(ADDRESS($E571,44))=0,INDIRECT(ADDRESS($E571,38))="UL"),INDIRECT(ADDRESS($E571,COLUMN())),0),0),IF($F571&gt;0,IF(AND(INDIRECT(ADDRESS($F571,44))=0,INDIRECT(ADDRESS($F571,38))="UL"),INDIRECT(ADDRESS($F571,COLUMN())),0),0),IF($G571&gt;0,IF(AND(INDIRECT(ADDRESS($G571,44))=0,INDIRECT(ADDRESS($G571,38))="UL"),INDIRECT(ADDRESS($G571,COLUMN())),0),0),IF($H571&gt;0,IF(AND(INDIRECT(ADDRESS($H571,44))=0,INDIRECT(ADDRESS($H571,38))="UL"),INDIRECT(ADDRESS($H571,COLUMN())),0),0),IF($I571&gt;0,IF(AND(INDIRECT(ADDRESS($I571,44))=0,INDIRECT(ADDRESS($I571,38))="UL"),INDIRECT(ADDRESS($I571,COLUMN())),0),0),IF($J571&gt;0,IF(AND(INDIRECT(ADDRESS($J571,44))=0,INDIRECT(ADDRESS($J571,38))="UL"),INDIRECT(ADDRESS($J571,COLUMN())),0),0),IF($K571&gt;0,IF(AND(INDIRECT(ADDRESS($K571,44))=0,INDIRECT(ADDRESS($K571,38))="UL"),INDIRECT(ADDRESS($K571,COLUMN())),0),0),IF($L571&gt;0,IF(AND(INDIRECT(ADDRESS($L571,44))=0,INDIRECT(ADDRESS($L571,38))="UL"),INDIRECT(ADDRESS($L571,COLUMN())),0),0),IF($M571&gt;0,IF(AND(INDIRECT(ADDRESS($M571,44))=0,INDIRECT(ADDRESS($M571,38))="UL"),INDIRECT(ADDRESS($M571,COLUMN())),0),0))</f>
        <v>0.33333333333333331</v>
      </c>
      <c r="BE571" s="57">
        <f ca="1">IF(AU571="S",BA571,IF(AU571="MS",BB571,IF(AU571="ML",BC571,BD571)))</f>
        <v>0.1111111111111111</v>
      </c>
      <c r="BF571" s="57" cm="1">
        <f t="array" aca="1" ref="BF571" ca="1">SUM(IF($C571&gt;0,IF(INDIRECT(ADDRESS($C571,45))=1,INDIRECT(ADDRESS($C571,52))*INDIRECT(ADDRESS($C571,42))/5,0),0), IF($D571&gt;0,IF(INDIRECT(ADDRESS($D571,45))=1,INDIRECT(ADDRESS($D571,52))*INDIRECT(ADDRESS($D571,42))/5,0),0), IF($E571&gt;0,IF(INDIRECT(ADDRESS($E571,45))=1,INDIRECT(ADDRESS($E571,52))*INDIRECT(ADDRESS($E571,42))/5,0),0), IF($F571&gt;0,IF(INDIRECT(ADDRESS($F571,45))=1,INDIRECT(ADDRESS($F571,52))*INDIRECT(ADDRESS($F571,42))/5,0),0), IF($G571&gt;0,IF(INDIRECT(ADDRESS($G571,45))=1,INDIRECT(ADDRESS($G571,52))*INDIRECT(ADDRESS($G571,42))/5,0),0), IF($H571&gt;0,IF(INDIRECT(ADDRESS($H571,45))=1,INDIRECT(ADDRESS($H571,52))*INDIRECT(ADDRESS($H571,42))/5,0),0)
)*$BF$296/100</f>
        <v>0</v>
      </c>
      <c r="BG571" s="19"/>
      <c r="BH571" s="57" cm="1">
        <f t="array" aca="1" ref="BH571" ca="1">SUM(IF($C571&gt;0,IF(AND(INDIRECT(ADDRESS($C571,44))=0,INDIRECT(ADDRESS($C571,38))&lt;&gt;"UL"),INDIRECT(ADDRESS($C571,COLUMN()-11)),0),0),IF($D571&gt;0,IF(AND(INDIRECT(ADDRESS($D571,44))=0,INDIRECT(ADDRESS($D571,38))&lt;&gt;"UL"),INDIRECT(ADDRESS($D571,COLUMN()-11)),0),0),IF($E571&gt;0,IF(AND(INDIRECT(ADDRESS($E571,44))=0,INDIRECT(ADDRESS($E571,38))&lt;&gt;"UL"),INDIRECT(ADDRESS($E571,COLUMN()-11)),0),0),IF($F571&gt;0,IF(AND(INDIRECT(ADDRESS($F571,44))=0,INDIRECT(ADDRESS($F571,38))&lt;&gt;"UL"),INDIRECT(ADDRESS($F571,COLUMN()-11)),0),0),IF($G571&gt;0,IF(AND(INDIRECT(ADDRESS($G571,44))=0,INDIRECT(ADDRESS($G571,38))&lt;&gt;"UL"),INDIRECT(ADDRESS($G571,COLUMN()-11)),0),0),IF($H571&gt;0,IF(AND(INDIRECT(ADDRESS($H571,44))=0,INDIRECT(ADDRESS($H571,38))&lt;&gt;"UL"),INDIRECT(ADDRESS($H571,COLUMN()-11)),0),0),IF($I571&gt;0,IF(AND(INDIRECT(ADDRESS($I571,44))=0,INDIRECT(ADDRESS($I571,38))&lt;&gt;"UL"),INDIRECT(ADDRESS($I571,COLUMN()-11)),0),0),IF($J571&gt;0,IF(AND(INDIRECT(ADDRESS($J571,44))=0,INDIRECT(ADDRESS($J571,38))&lt;&gt;"UL"),INDIRECT(ADDRESS($J571,COLUMN()-11)),0),0),IF($K571&gt;0,IF(AND(INDIRECT(ADDRESS($K571,44))=0,INDIRECT(ADDRESS($K571,38))&lt;&gt;"UL"),INDIRECT(ADDRESS($K571,COLUMN()-11)),0),0),IF($L571&gt;0,IF(AND(INDIRECT(ADDRESS($L571,44))=0,INDIRECT(ADDRESS($L571,38))&lt;&gt;"UL"),INDIRECT(ADDRESS($L571,COLUMN()-11)),0),0),IF($M571&gt;0,IF(AND(INDIRECT(ADDRESS($M571,44))=0,INDIRECT(ADDRESS($M571,38))&lt;&gt;"UL"),INDIRECT(ADDRESS($M571,COLUMN()-11)),0),0))</f>
        <v>0</v>
      </c>
      <c r="BI571" s="57" cm="1">
        <f t="array" aca="1" ref="BI571" ca="1">SUM(IF($C571&gt;0,IF(AND(INDIRECT(ADDRESS($C571,44))=0,INDIRECT(ADDRESS($C571,38))&lt;&gt;"UL"),INDIRECT(ADDRESS($C571,COLUMN()-11)),0),0),IF($D571&gt;0,IF(AND(INDIRECT(ADDRESS($D571,44))=0,INDIRECT(ADDRESS($D571,38))&lt;&gt;"UL"),INDIRECT(ADDRESS($D571,COLUMN()-11)),0),0),IF($E571&gt;0,IF(AND(INDIRECT(ADDRESS($E571,44))=0,INDIRECT(ADDRESS($E571,38))&lt;&gt;"UL"),INDIRECT(ADDRESS($E571,COLUMN()-11)),0),0),IF($F571&gt;0,IF(AND(INDIRECT(ADDRESS($F571,44))=0,INDIRECT(ADDRESS($F571,38))&lt;&gt;"UL"),INDIRECT(ADDRESS($F571,COLUMN()-11)),0),0),IF($G571&gt;0,IF(AND(INDIRECT(ADDRESS($G571,44))=0,INDIRECT(ADDRESS($G571,38))&lt;&gt;"UL"),INDIRECT(ADDRESS($G571,COLUMN()-11)),0),0),IF($H571&gt;0,IF(AND(INDIRECT(ADDRESS($H571,44))=0,INDIRECT(ADDRESS($H571,38))&lt;&gt;"UL"),INDIRECT(ADDRESS($H571,COLUMN()-11)),0),0),IF($I571&gt;0,IF(AND(INDIRECT(ADDRESS($I571,44))=0,INDIRECT(ADDRESS($I571,38))&lt;&gt;"UL"),INDIRECT(ADDRESS($I571,COLUMN()-11)),0),0),IF($J571&gt;0,IF(AND(INDIRECT(ADDRESS($J571,44))=0,INDIRECT(ADDRESS($J571,38))&lt;&gt;"UL"),INDIRECT(ADDRESS($J571,COLUMN()-11)),0),0),IF($K571&gt;0,IF(AND(INDIRECT(ADDRESS($K571,44))=0,INDIRECT(ADDRESS($K571,38))&lt;&gt;"UL"),INDIRECT(ADDRESS($K571,COLUMN()-11)),0),0),IF($L571&gt;0,IF(AND(INDIRECT(ADDRESS($L571,44))=0,INDIRECT(ADDRESS($L571,38))&lt;&gt;"UL"),INDIRECT(ADDRESS($L571,COLUMN()-11)),0),0),IF($M571&gt;0,IF(AND(INDIRECT(ADDRESS($M571,44))=0,INDIRECT(ADDRESS($M571,38))&lt;&gt;"UL"),INDIRECT(ADDRESS($M571,COLUMN()-11)),0),0))</f>
        <v>0</v>
      </c>
      <c r="BJ571" s="57" cm="1">
        <f t="array" aca="1" ref="BJ571" ca="1">SUM(IF($C571&gt;0,IF(AND(INDIRECT(ADDRESS($C571,44))=0,INDIRECT(ADDRESS($C571,38))&lt;&gt;"UL"),INDIRECT(ADDRESS($C571,COLUMN()-11)),0),0),IF($D571&gt;0,IF(AND(INDIRECT(ADDRESS($D571,44))=0,INDIRECT(ADDRESS($D571,38))&lt;&gt;"UL"),INDIRECT(ADDRESS($D571,COLUMN()-11)),0),0),IF($E571&gt;0,IF(AND(INDIRECT(ADDRESS($E571,44))=0,INDIRECT(ADDRESS($E571,38))&lt;&gt;"UL"),INDIRECT(ADDRESS($E571,COLUMN()-11)),0),0),IF($F571&gt;0,IF(AND(INDIRECT(ADDRESS($F571,44))=0,INDIRECT(ADDRESS($F571,38))&lt;&gt;"UL"),INDIRECT(ADDRESS($F571,COLUMN()-11)),0),0),IF($G571&gt;0,IF(AND(INDIRECT(ADDRESS($G571,44))=0,INDIRECT(ADDRESS($G571,38))&lt;&gt;"UL"),INDIRECT(ADDRESS($G571,COLUMN()-11)),0),0),IF($H571&gt;0,IF(AND(INDIRECT(ADDRESS($H571,44))=0,INDIRECT(ADDRESS($H571,38))&lt;&gt;"UL"),INDIRECT(ADDRESS($H571,COLUMN()-11)),0),0),IF($I571&gt;0,IF(AND(INDIRECT(ADDRESS($I571,44))=0,INDIRECT(ADDRESS($I571,38))&lt;&gt;"UL"),INDIRECT(ADDRESS($I571,COLUMN()-11)),0),0),IF($J571&gt;0,IF(AND(INDIRECT(ADDRESS($J571,44))=0,INDIRECT(ADDRESS($J571,38))&lt;&gt;"UL"),INDIRECT(ADDRESS($J571,COLUMN()-11)),0),0),IF($K571&gt;0,IF(AND(INDIRECT(ADDRESS($K571,44))=0,INDIRECT(ADDRESS($K571,38))&lt;&gt;"UL"),INDIRECT(ADDRESS($K571,COLUMN()-11)),0),0),IF($L571&gt;0,IF(AND(INDIRECT(ADDRESS($L571,44))=0,INDIRECT(ADDRESS($L571,38))&lt;&gt;"UL"),INDIRECT(ADDRESS($L571,COLUMN()-11)),0),0),IF($M571&gt;0,IF(AND(INDIRECT(ADDRESS($M571,44))=0,INDIRECT(ADDRESS($M571,38))&lt;&gt;"UL"),INDIRECT(ADDRESS($M571,COLUMN()-11)),0),0))</f>
        <v>0</v>
      </c>
      <c r="BK571" s="57">
        <f ca="1">IF(AU571="S",BH571,IF(AU571="MS",BI571,IF(AU571="ML",BI571,BJ571)))</f>
        <v>0</v>
      </c>
      <c r="BL571" s="58">
        <f ca="1">SUM(BH571:BJ571)/3</f>
        <v>0</v>
      </c>
      <c r="BM571" s="57" cm="1">
        <f t="array" aca="1" ref="BM571" ca="1">SUM(IF($C571&gt;0,IF(AND(INDIRECT(ADDRESS($C571,44))=0,INDIRECT(ADDRESS($C571,38))&lt;&gt;"UL"),INDIRECT(ADDRESS($C571,COLUMN()-12)),0),0), IF($D571&gt;0,IF(AND(INDIRECT(ADDRESS($D571,44))=0,INDIRECT(ADDRESS($D571,38))&lt;&gt;"UL"),INDIRECT(ADDRESS($D571,COLUMN()-12)),0),0), IF($E571&gt;0,IF(AND(INDIRECT(ADDRESS($E571,44))=0,INDIRECT(ADDRESS($E571,38))&lt;&gt;"UL"),INDIRECT(ADDRESS($E571,COLUMN()-12)),0),0), IF($F571&gt;0,IF(AND(INDIRECT(ADDRESS($F571,44))=0,INDIRECT(ADDRESS($F571,38))&lt;&gt;"UL"),INDIRECT(ADDRESS($F571,COLUMN()-12)),0),0), IF($G571&gt;0,IF(AND(INDIRECT(ADDRESS($G571,44))=0,INDIRECT(ADDRESS($G571,38))&lt;&gt;"UL"),INDIRECT(ADDRESS($G571,COLUMN()-12)),0),0), IF($H571&gt;0,IF(AND(INDIRECT(ADDRESS($H571,44))=0,INDIRECT(ADDRESS($H571,38))&lt;&gt;"UL"),INDIRECT(ADDRESS($H571,COLUMN()-12)),0),0), IF($I571&gt;0,IF(AND(INDIRECT(ADDRESS($I571,44))=0,INDIRECT(ADDRESS($I571,38))&lt;&gt;"UL"),INDIRECT(ADDRESS($I571,COLUMN()-12)),0),0), IF($J571&gt;0,IF(AND(INDIRECT(ADDRESS($J571,44))=0,INDIRECT(ADDRESS($J571,38))&lt;&gt;"UL"),INDIRECT(ADDRESS($J571,COLUMN()-12)),0),0), IF($K571&gt;0,IF(AND(INDIRECT(ADDRESS($K571,44))=0,INDIRECT(ADDRESS($K571,38))&lt;&gt;"UL"),INDIRECT(ADDRESS($K571,COLUMN()-11)),0),0), IF($L571&gt;0,IF(AND(INDIRECT(ADDRESS($L571,44))=0,INDIRECT(ADDRESS($L571,38))&lt;&gt;"UL"),INDIRECT(ADDRESS($L571,COLUMN()-11)),0),0), IF($M571&gt;0,IF(AND(INDIRECT(ADDRESS($M571,44))=0,INDIRECT(ADDRESS($M571,38))&lt;&gt;"UL"),INDIRECT(ADDRESS($M571,COLUMN()-11)),0),0))</f>
        <v>0</v>
      </c>
      <c r="BN571" s="57" cm="1">
        <f t="array" aca="1" ref="BN571" ca="1">SUM(IF($C571&gt;0,IF(AND(INDIRECT(ADDRESS($C571,44))=0,INDIRECT(ADDRESS($C571,38))&lt;&gt;"UL"),INDIRECT(ADDRESS($C571,COLUMN()-12)),0),0), IF($D571&gt;0,IF(AND(INDIRECT(ADDRESS($D571,44))=0,INDIRECT(ADDRESS($D571,38))&lt;&gt;"UL"),INDIRECT(ADDRESS($D571,COLUMN()-12)),0),0), IF($E571&gt;0,IF(AND(INDIRECT(ADDRESS($E571,44))=0,INDIRECT(ADDRESS($E571,38))&lt;&gt;"UL"),INDIRECT(ADDRESS($E571,COLUMN()-12)),0),0), IF($F571&gt;0,IF(AND(INDIRECT(ADDRESS($F571,44))=0,INDIRECT(ADDRESS($F571,38))&lt;&gt;"UL"),INDIRECT(ADDRESS($F571,COLUMN()-12)),0),0), IF($G571&gt;0,IF(AND(INDIRECT(ADDRESS($G571,44))=0,INDIRECT(ADDRESS($G571,38))&lt;&gt;"UL"),INDIRECT(ADDRESS($G571,COLUMN()-12)),0),0), IF($H571&gt;0,IF(AND(INDIRECT(ADDRESS($H571,44))=0,INDIRECT(ADDRESS($H571,38))&lt;&gt;"UL"),INDIRECT(ADDRESS($H571,COLUMN()-12)),0),0), IF($I571&gt;0,IF(AND(INDIRECT(ADDRESS($I571,44))=0,INDIRECT(ADDRESS($I571,38))&lt;&gt;"UL"),INDIRECT(ADDRESS($I571,COLUMN()-12)),0),0), IF($J571&gt;0,IF(AND(INDIRECT(ADDRESS($J571,44))=0,INDIRECT(ADDRESS($J571,38))&lt;&gt;"UL"),INDIRECT(ADDRESS($J571,COLUMN()-12)),0),0), IF($K571&gt;0,IF(AND(INDIRECT(ADDRESS($K571,44))=0,INDIRECT(ADDRESS($K571,38))&lt;&gt;"UL"),INDIRECT(ADDRESS($K571,COLUMN()-11)),0),0), IF($L571&gt;0,IF(AND(INDIRECT(ADDRESS($L571,44))=0,INDIRECT(ADDRESS($L571,38))&lt;&gt;"UL"),INDIRECT(ADDRESS($L571,COLUMN()-11)),0),0), IF($M571&gt;0,IF(AND(INDIRECT(ADDRESS($M571,44))=0,INDIRECT(ADDRESS($M571,38))&lt;&gt;"UL"),INDIRECT(ADDRESS($M571,COLUMN()-11)),0),0))</f>
        <v>0</v>
      </c>
      <c r="BO571" s="57" cm="1">
        <f t="array" aca="1" ref="BO571" ca="1">SUM(IF($C571&gt;0,IF(AND(INDIRECT(ADDRESS($C571,44))=0,INDIRECT(ADDRESS($C571,38))&lt;&gt;"UL"),INDIRECT(ADDRESS($C571,COLUMN()-12)),0),0), IF($D571&gt;0,IF(AND(INDIRECT(ADDRESS($D571,44))=0,INDIRECT(ADDRESS($D571,38))&lt;&gt;"UL"),INDIRECT(ADDRESS($D571,COLUMN()-12)),0),0), IF($E571&gt;0,IF(AND(INDIRECT(ADDRESS($E571,44))=0,INDIRECT(ADDRESS($E571,38))&lt;&gt;"UL"),INDIRECT(ADDRESS($E571,COLUMN()-12)),0),0), IF($F571&gt;0,IF(AND(INDIRECT(ADDRESS($F571,44))=0,INDIRECT(ADDRESS($F571,38))&lt;&gt;"UL"),INDIRECT(ADDRESS($F571,COLUMN()-12)),0),0), IF($G571&gt;0,IF(AND(INDIRECT(ADDRESS($G571,44))=0,INDIRECT(ADDRESS($G571,38))&lt;&gt;"UL"),INDIRECT(ADDRESS($G571,COLUMN()-12)),0),0), IF($H571&gt;0,IF(AND(INDIRECT(ADDRESS($H571,44))=0,INDIRECT(ADDRESS($H571,38))&lt;&gt;"UL"),INDIRECT(ADDRESS($H571,COLUMN()-12)),0),0), IF($I571&gt;0,IF(AND(INDIRECT(ADDRESS($I571,44))=0,INDIRECT(ADDRESS($I571,38))&lt;&gt;"UL"),INDIRECT(ADDRESS($I571,COLUMN()-12)),0),0), IF($J571&gt;0,IF(AND(INDIRECT(ADDRESS($J571,44))=0,INDIRECT(ADDRESS($J571,38))&lt;&gt;"UL"),INDIRECT(ADDRESS($J571,COLUMN()-12)),0),0), IF($K571&gt;0,IF(AND(INDIRECT(ADDRESS($K571,44))=0,INDIRECT(ADDRESS($K571,38))&lt;&gt;"UL"),INDIRECT(ADDRESS($K571,COLUMN()-11)),0),0), IF($L571&gt;0,IF(AND(INDIRECT(ADDRESS($L571,44))=0,INDIRECT(ADDRESS($L571,38))&lt;&gt;"UL"),INDIRECT(ADDRESS($L571,COLUMN()-11)),0),0), IF($M571&gt;0,IF(AND(INDIRECT(ADDRESS($M571,44))=0,INDIRECT(ADDRESS($M571,38))&lt;&gt;"UL"),INDIRECT(ADDRESS($M571,COLUMN()-11)),0),0))</f>
        <v>0</v>
      </c>
      <c r="BP571" s="57" cm="1">
        <f t="array" aca="1" ref="BP571" ca="1">SUM(IF($C571&gt;0,IF(AND(INDIRECT(ADDRESS($C571,44))=0,INDIRECT(ADDRESS($C571,38))&lt;&gt;"UL"),INDIRECT(ADDRESS($C571,COLUMN()-12)),0),0), IF($D571&gt;0,IF(AND(INDIRECT(ADDRESS($D571,44))=0,INDIRECT(ADDRESS($D571,38))&lt;&gt;"UL"),INDIRECT(ADDRESS($D571,COLUMN()-12)),0),0), IF($E571&gt;0,IF(AND(INDIRECT(ADDRESS($E571,44))=0,INDIRECT(ADDRESS($E571,38))&lt;&gt;"UL"),INDIRECT(ADDRESS($E571,COLUMN()-12)),0),0), IF($F571&gt;0,IF(AND(INDIRECT(ADDRESS($F571,44))=0,INDIRECT(ADDRESS($F571,38))&lt;&gt;"UL"),INDIRECT(ADDRESS($F571,COLUMN()-12)),0),0), IF($G571&gt;0,IF(AND(INDIRECT(ADDRESS($G571,44))=0,INDIRECT(ADDRESS($G571,38))&lt;&gt;"UL"),INDIRECT(ADDRESS($G571,COLUMN()-12)),0),0), IF($H571&gt;0,IF(AND(INDIRECT(ADDRESS($H571,44))=0,INDIRECT(ADDRESS($H571,38))&lt;&gt;"UL"),INDIRECT(ADDRESS($H571,COLUMN()-12)),0),0), IF($I571&gt;0,IF(AND(INDIRECT(ADDRESS($I571,44))=0,INDIRECT(ADDRESS($I571,38))&lt;&gt;"UL"),INDIRECT(ADDRESS($I571,COLUMN()-12)),0),0), IF($J571&gt;0,IF(AND(INDIRECT(ADDRESS($J571,44))=0,INDIRECT(ADDRESS($J571,38))&lt;&gt;"UL"),INDIRECT(ADDRESS($J571,COLUMN()-12)),0),0), IF($K571&gt;0,IF(AND(INDIRECT(ADDRESS($K571,44))=0,INDIRECT(ADDRESS($K571,38))&lt;&gt;"UL"),INDIRECT(ADDRESS($K571,COLUMN()-11)),0),0), IF($L571&gt;0,IF(AND(INDIRECT(ADDRESS($L571,44))=0,INDIRECT(ADDRESS($L571,38))&lt;&gt;"UL"),INDIRECT(ADDRESS($L571,COLUMN()-11)),0),0), IF($M571&gt;0,IF(AND(INDIRECT(ADDRESS($M571,44))=0,INDIRECT(ADDRESS($M571,38))&lt;&gt;"UL"),INDIRECT(ADDRESS($M571,COLUMN()-11)),0),0))</f>
        <v>0</v>
      </c>
      <c r="BQ571" s="57">
        <f ca="1">IF(AU571="S",BM571,IF(AU571="MS",BN571,IF(AU571="ML",BO571,BP571)))</f>
        <v>0</v>
      </c>
      <c r="BR571" s="161">
        <f ca="1">(((AZ571+BB571+BL571+BQ571)/(AY571+BB571+BK571+BQ571)*AB571^$BR$296)^$BQ$296)*100</f>
        <v>64.934587154510467</v>
      </c>
      <c r="BS571" s="56"/>
      <c r="BT571" s="56">
        <f ca="1">IF(AD571&lt;BG571,((((AY571+BK571)*AB571)+((BE571+BQ571)*(1-AB571))+BF571)*AD571),((((AY571*AB571)+(BE571*(1-AB571))+BF571)*AD571)+(((BK571*AB571)+(BQ571*(1-AB571)))*BG571)))</f>
        <v>2.4600086063189734</v>
      </c>
      <c r="BU571" s="87">
        <f ca="1">BT571/N571</f>
        <v>9.8400344252758939E-2</v>
      </c>
      <c r="BV571" s="57" t="s">
        <v>33</v>
      </c>
      <c r="BW571" s="57" cm="1">
        <f t="array" aca="1" ref="BW571" ca="1">SUM(IF($C571&gt;0,IF(AND(INDIRECT(ADDRESS($C571,44))=0,INDIRECT(ADDRESS($C571,38))="UL",ISERROR(SEARCH("Rear",INDIRECT(ADDRESS($C571,33)))),ISERROR(SEARCH("Side",INDIRECT(ADDRESS($C571,33))))),INDIRECT(ADDRESS($C571,COLUMN())),0),0),IF($D571&gt;0,IF(AND(INDIRECT(ADDRESS($D571,44))=0,INDIRECT(ADDRESS($D571,38))="UL",ISERROR(SEARCH("Rear",INDIRECT(ADDRESS($D571,33)))),ISERROR(SEARCH("Side",INDIRECT(ADDRESS($D571,33))))),INDIRECT(ADDRESS($D571,COLUMN())),0),0),IF($E571&gt;0,IF(AND(INDIRECT(ADDRESS($E571,44))=0,INDIRECT(ADDRESS($E571,38))="UL",ISERROR(SEARCH("Rear",INDIRECT(ADDRESS($E571,33)))),ISERROR(SEARCH("Side",INDIRECT(ADDRESS($E571,33))))),INDIRECT(ADDRESS($E571,COLUMN())),0),0),IF($F571&gt;0,IF(AND(INDIRECT(ADDRESS($F571,44))=0,INDIRECT(ADDRESS($F571,38))="UL",ISERROR(SEARCH("Rear",INDIRECT(ADDRESS($F571,33)))),ISERROR(SEARCH("Side",INDIRECT(ADDRESS($F571,33))))),INDIRECT(ADDRESS($F571,COLUMN())),0),0),IF($G571&gt;0,IF(AND(INDIRECT(ADDRESS($G571,44))=0,INDIRECT(ADDRESS($G571,38))="UL",ISERROR(SEARCH("Rear",INDIRECT(ADDRESS($G571,33)))),ISERROR(SEARCH("Side",INDIRECT(ADDRESS($G571,33))))),INDIRECT(ADDRESS($G571,COLUMN())),0),0),IF($H571&gt;0,IF(AND(INDIRECT(ADDRESS($H571,44))=0,INDIRECT(ADDRESS($H571,38))="UL",ISERROR(SEARCH("Rear",INDIRECT(ADDRESS($H571,33)))),ISERROR(SEARCH("Side",INDIRECT(ADDRESS($H571,33))))),INDIRECT(ADDRESS($H571,COLUMN())),0),0),IF($I571&gt;0,IF(AND(INDIRECT(ADDRESS($I571,44))=0,INDIRECT(ADDRESS($I571,38))="UL",ISERROR(SEARCH("Rear",INDIRECT(ADDRESS($I571,33)))),ISERROR(SEARCH("Side",INDIRECT(ADDRESS($I571,33))))),INDIRECT(ADDRESS($I571,COLUMN())),0),0),IF($J571&gt;0,IF(AND(INDIRECT(ADDRESS($J571,44))=0,INDIRECT(ADDRESS($J571,38))="UL",ISERROR(SEARCH("Rear",INDIRECT(ADDRESS($J571,33)))),ISERROR(SEARCH("Side",INDIRECT(ADDRESS($J571,33))))),INDIRECT(ADDRESS($J571,COLUMN())),0),0),IF($K571&gt;0,IF(AND(INDIRECT(ADDRESS($K571,44))=0,INDIRECT(ADDRESS($K571,38))="UL",ISERROR(SEARCH("Rear",INDIRECT(ADDRESS($K571,33)))),ISERROR(SEARCH("Side",INDIRECT(ADDRESS($K571,33))))),INDIRECT(ADDRESS($K571,COLUMN())),0),0),IF($L571&gt;0,IF(AND(INDIRECT(ADDRESS($L571,44))=0,INDIRECT(ADDRESS($L571,38))="UL",ISERROR(SEARCH("Rear",INDIRECT(ADDRESS($L571,33)))),ISERROR(SEARCH("Side",INDIRECT(ADDRESS($L571,33))))),INDIRECT(ADDRESS($L571,COLUMN())),0),0),IF($M571&gt;0,IF(AND(INDIRECT(ADDRESS($M571,44))=0,INDIRECT(ADDRESS($M571,38))="UL",ISERROR(SEARCH("Rear",INDIRECT(ADDRESS($M571,33)))),ISERROR(SEARCH("Side",INDIRECT(ADDRESS($M571,33))))),INDIRECT(ADDRESS($M571,COLUMN())),0),0))</f>
        <v>0</v>
      </c>
      <c r="BX571" s="57">
        <f ca="1">IF(BV571="S",AV571,BW571)</f>
        <v>0.16666666666666666</v>
      </c>
      <c r="BY571" s="57" cm="1">
        <f t="array" aca="1" ref="BY571" ca="1">SUM(IF($C571&gt;0,IF(AND(INDIRECT(ADDRESS($C571,44))=0,INDIRECT(ADDRESS($C571,38))="UL"),INDIRECT(ADDRESS($C571,COLUMN())),0),0),IF($D571&gt;0,IF(AND(INDIRECT(ADDRESS($D571,44))=0,INDIRECT(ADDRESS($D571,38))="UL"),INDIRECT(ADDRESS($D571,COLUMN())),0),0),IF($E571&gt;0,IF(AND(INDIRECT(ADDRESS($E571,44))=0,INDIRECT(ADDRESS($E571,38))="UL"),INDIRECT(ADDRESS($E571,COLUMN())),0),0),IF($F571&gt;0,IF(AND(INDIRECT(ADDRESS($F571,44))=0,INDIRECT(ADDRESS($F571,38))="UL"),INDIRECT(ADDRESS($F571,COLUMN())),0),0),IF($G571&gt;0,IF(AND(INDIRECT(ADDRESS($G571,44))=0,INDIRECT(ADDRESS($G571,38))="UL"),INDIRECT(ADDRESS($G571,COLUMN())),0),0),IF($H571&gt;0,IF(AND(INDIRECT(ADDRESS($H571,44))=0,INDIRECT(ADDRESS($H571,38))="UL"),INDIRECT(ADDRESS($H571,COLUMN())),0),0),IF($I571&gt;0,IF(AND(INDIRECT(ADDRESS($I571,44))=0,INDIRECT(ADDRESS($I571,38))="UL"),INDIRECT(ADDRESS($I571,COLUMN())),0),0),IF($J571&gt;0,IF(AND(INDIRECT(ADDRESS($J571,44))=0,INDIRECT(ADDRESS($J571,38))="UL"),INDIRECT(ADDRESS($J571,COLUMN())),0),0),IF($K571&gt;0,IF(AND(INDIRECT(ADDRESS($K571,44))=0,INDIRECT(ADDRESS($K571,38))="UL"),INDIRECT(ADDRESS($K571,COLUMN())),0),0),IF($L571&gt;0,IF(AND(INDIRECT(ADDRESS($L571,44))=0,INDIRECT(ADDRESS($L571,38))="UL"),INDIRECT(ADDRESS($L571,COLUMN())),0),0),IF($M571&gt;0,IF(AND(INDIRECT(ADDRESS($M571,44))=0,INDIRECT(ADDRESS($M571,38))="UL"),INDIRECT(ADDRESS($M571,COLUMN())),0),0))</f>
        <v>0</v>
      </c>
      <c r="BZ571" s="57" cm="1">
        <f t="array" aca="1" ref="BZ571" ca="1">SUM(IF($C571&gt;0,IF(AND(INDIRECT(ADDRESS($C571,44))=0,INDIRECT(ADDRESS($C571,38))="UL"),INDIRECT(ADDRESS($C571,COLUMN())),0),0),IF($D571&gt;0,IF(AND(INDIRECT(ADDRESS($D571,44))=0,INDIRECT(ADDRESS($D571,38))="UL"),INDIRECT(ADDRESS($D571,COLUMN())),0),0),IF($E571&gt;0,IF(AND(INDIRECT(ADDRESS($E571,44))=0,INDIRECT(ADDRESS($E571,38))="UL"),INDIRECT(ADDRESS($E571,COLUMN())),0),0),IF($F571&gt;0,IF(AND(INDIRECT(ADDRESS($F571,44))=0,INDIRECT(ADDRESS($F571,38))="UL"),INDIRECT(ADDRESS($F571,COLUMN())),0),0),IF($G571&gt;0,IF(AND(INDIRECT(ADDRESS($G571,44))=0,INDIRECT(ADDRESS($G571,38))="UL"),INDIRECT(ADDRESS($G571,COLUMN())),0),0),IF($H571&gt;0,IF(AND(INDIRECT(ADDRESS($H571,44))=0,INDIRECT(ADDRESS($H571,38))="UL"),INDIRECT(ADDRESS($H571,COLUMN())),0),0),IF($I571&gt;0,IF(AND(INDIRECT(ADDRESS($I571,44))=0,INDIRECT(ADDRESS($I571,38))="UL"),INDIRECT(ADDRESS($I571,COLUMN())),0),0),IF($J571&gt;0,IF(AND(INDIRECT(ADDRESS($J571,44))=0,INDIRECT(ADDRESS($J571,38))="UL"),INDIRECT(ADDRESS($J571,COLUMN())),0),0),IF($K571&gt;0,IF(AND(INDIRECT(ADDRESS($K571,44))=0,INDIRECT(ADDRESS($K571,38))="UL"),INDIRECT(ADDRESS($K571,COLUMN())),0),0),IF($L571&gt;0,IF(AND(INDIRECT(ADDRESS($L571,44))=0,INDIRECT(ADDRESS($L571,38))="UL"),INDIRECT(ADDRESS($L571,COLUMN())),0),0),IF($M571&gt;0,IF(AND(INDIRECT(ADDRESS($M571,44))=0,INDIRECT(ADDRESS($M571,38))="UL"),INDIRECT(ADDRESS($M571,COLUMN())),0),0))</f>
        <v>0</v>
      </c>
      <c r="CA571" s="57">
        <f ca="1">IF(BV571="S",BY571,BZ571)</f>
        <v>0</v>
      </c>
      <c r="CB571" s="57" cm="1">
        <f t="array" aca="1" ref="CB571" ca="1">SUM(IF($C571&gt;0,IF(AND(INDIRECT(ADDRESS($C571,44))=0,INDIRECT(ADDRESS($C571,38))&lt;&gt;"UL"),INDIRECT(ADDRESS($C571,COLUMN())),0),0),IF($D571&gt;0,IF(AND(INDIRECT(ADDRESS($D571,44))=0,INDIRECT(ADDRESS($D571,38))&lt;&gt;"UL"),INDIRECT(ADDRESS($D571,COLUMN())),0),0),IF($E571&gt;0,IF(AND(INDIRECT(ADDRESS($E571,44))=0,INDIRECT(ADDRESS($E571,38))&lt;&gt;"UL"),INDIRECT(ADDRESS($E571,COLUMN())),0),0),IF($F571&gt;0,IF(AND(INDIRECT(ADDRESS($F571,44))=0,INDIRECT(ADDRESS($F571,38))&lt;&gt;"UL"),INDIRECT(ADDRESS($F571,COLUMN())),0),0),IF($G571&gt;0,IF(AND(INDIRECT(ADDRESS($G571,44))=0,INDIRECT(ADDRESS($G571,38))&lt;&gt;"UL"),INDIRECT(ADDRESS($G571,COLUMN())),0),0),IF($H571&gt;0,IF(AND(INDIRECT(ADDRESS($H571,44))=0,INDIRECT(ADDRESS($H571,38))&lt;&gt;"UL"),INDIRECT(ADDRESS($H571,COLUMN())),0),0),IF($I571&gt;0,IF(AND(INDIRECT(ADDRESS($I571,44))=0,INDIRECT(ADDRESS($I571,38))&lt;&gt;"UL"),INDIRECT(ADDRESS($I571,COLUMN())),0),0),IF($J571&gt;0,IF(AND(INDIRECT(ADDRESS($J571,44))=0,INDIRECT(ADDRESS($J571,38))&lt;&gt;"UL"),INDIRECT(ADDRESS($J571,COLUMN())),0),0),IF($K571&gt;0,IF(AND(INDIRECT(ADDRESS($K571,44))=0,INDIRECT(ADDRESS($K571,38))&lt;&gt;"UL"),INDIRECT(ADDRESS($K571,COLUMN())),0),0),IF($L571&gt;0,IF(AND(INDIRECT(ADDRESS($L571,44))=0,INDIRECT(ADDRESS($L571,38))&lt;&gt;"UL"),INDIRECT(ADDRESS($L571,COLUMN())),0),0),IF($M571&gt;0,IF(AND(INDIRECT(ADDRESS($M571,44))=0,INDIRECT(ADDRESS($M571,38))&lt;&gt;"UL"),INDIRECT(ADDRESS($M571,COLUMN())),0),0))</f>
        <v>0</v>
      </c>
      <c r="CC571" s="57">
        <f ca="1">IF(BV571="S",BH571,CB571)</f>
        <v>0</v>
      </c>
      <c r="CD571" s="57" cm="1">
        <f t="array" aca="1" ref="CD571" ca="1">SUM(IF($C571&gt;0,IF(AND(INDIRECT(ADDRESS($C571,44))=0,INDIRECT(ADDRESS($C571,38))&lt;&gt;"UL"),INDIRECT(ADDRESS($C571,COLUMN())),0),0),IF($D571&gt;0,IF(AND(INDIRECT(ADDRESS($D571,44))=0,INDIRECT(ADDRESS($D571,38))&lt;&gt;"UL"),INDIRECT(ADDRESS($D571,COLUMN())),0),0),IF($E571&gt;0,IF(AND(INDIRECT(ADDRESS($E571,44))=0,INDIRECT(ADDRESS($E571,38))&lt;&gt;"UL"),INDIRECT(ADDRESS($E571,COLUMN())),0),0),IF($F571&gt;0,IF(AND(INDIRECT(ADDRESS($F571,44))=0,INDIRECT(ADDRESS($F571,38))&lt;&gt;"UL"),INDIRECT(ADDRESS($F571,COLUMN())),0),0),IF($G571&gt;0,IF(AND(INDIRECT(ADDRESS($G571,44))=0,INDIRECT(ADDRESS($G571,38))&lt;&gt;"UL"),INDIRECT(ADDRESS($G571,COLUMN())),0),0),IF($H571&gt;0,IF(AND(INDIRECT(ADDRESS($H571,44))=0,INDIRECT(ADDRESS($H571,38))&lt;&gt;"UL"),INDIRECT(ADDRESS($H571,COLUMN())),0),0),IF($I571&gt;0,IF(AND(INDIRECT(ADDRESS($I571,44))=0,INDIRECT(ADDRESS($I571,38))&lt;&gt;"UL"),INDIRECT(ADDRESS($I571,COLUMN())),0),0),IF($J571&gt;0,IF(AND(INDIRECT(ADDRESS($J571,44))=0,INDIRECT(ADDRESS($J571,38))&lt;&gt;"UL"),INDIRECT(ADDRESS($J571,COLUMN())),0),0),IF($K571&gt;0,IF(AND(INDIRECT(ADDRESS($K571,44))=0,INDIRECT(ADDRESS($K571,38))&lt;&gt;"UL"),INDIRECT(ADDRESS($K571,COLUMN())),0),0),IF($L571&gt;0,IF(AND(INDIRECT(ADDRESS($L571,44))=0,INDIRECT(ADDRESS($L571,38))&lt;&gt;"UL"),INDIRECT(ADDRESS($L571,COLUMN())),0),0),IF($M571&gt;0,IF(AND(INDIRECT(ADDRESS($M571,44))=0,INDIRECT(ADDRESS($M571,38))&lt;&gt;"UL"),INDIRECT(ADDRESS($M571,COLUMN())),0),0))</f>
        <v>0</v>
      </c>
      <c r="CE571" s="57" cm="1">
        <f t="array" aca="1" ref="CE571" ca="1">SUM(IF($C571&gt;0,IF(AND(INDIRECT(ADDRESS($C571,44))=0,INDIRECT(ADDRESS($C571,38))&lt;&gt;"UL"),INDIRECT(ADDRESS($C571,COLUMN())),0),0),IF($D571&gt;0,IF(AND(INDIRECT(ADDRESS($D571,44))=0,INDIRECT(ADDRESS($D571,38))&lt;&gt;"UL"),INDIRECT(ADDRESS($D571,COLUMN())),0),0),IF($E571&gt;0,IF(AND(INDIRECT(ADDRESS($E571,44))=0,INDIRECT(ADDRESS($E571,38))&lt;&gt;"UL"),INDIRECT(ADDRESS($E571,COLUMN())),0),0),IF($F571&gt;0,IF(AND(INDIRECT(ADDRESS($F571,44))=0,INDIRECT(ADDRESS($F571,38))&lt;&gt;"UL"),INDIRECT(ADDRESS($F571,COLUMN())),0),0),IF($G571&gt;0,IF(AND(INDIRECT(ADDRESS($G571,44))=0,INDIRECT(ADDRESS($G571,38))&lt;&gt;"UL"),INDIRECT(ADDRESS($G571,COLUMN())),0),0),IF($H571&gt;0,IF(AND(INDIRECT(ADDRESS($H571,44))=0,INDIRECT(ADDRESS($H571,38))&lt;&gt;"UL"),INDIRECT(ADDRESS($H571,COLUMN())),0),0),IF($I571&gt;0,IF(AND(INDIRECT(ADDRESS($I571,44))=0,INDIRECT(ADDRESS($I571,38))&lt;&gt;"UL"),INDIRECT(ADDRESS($I571,COLUMN())),0),0),IF($J571&gt;0,IF(AND(INDIRECT(ADDRESS($J571,44))=0,INDIRECT(ADDRESS($J571,38))&lt;&gt;"UL"),INDIRECT(ADDRESS($J571,COLUMN())),0),0),IF($K571&gt;0,IF(AND(INDIRECT(ADDRESS($K571,44))=0,INDIRECT(ADDRESS($K571,38))&lt;&gt;"UL"),INDIRECT(ADDRESS($K571,COLUMN())),0),0),IF($L571&gt;0,IF(AND(INDIRECT(ADDRESS($L571,44))=0,INDIRECT(ADDRESS($L571,38))&lt;&gt;"UL"),INDIRECT(ADDRESS($L571,COLUMN())),0),0),IF($M571&gt;0,IF(AND(INDIRECT(ADDRESS($M571,44))=0,INDIRECT(ADDRESS($M571,38))&lt;&gt;"UL"),INDIRECT(ADDRESS($M571,COLUMN())),0),0))</f>
        <v>0</v>
      </c>
      <c r="CF571" s="57">
        <f ca="1">IF(BV571="S",CD571,CE571)</f>
        <v>0</v>
      </c>
      <c r="CG571" s="57">
        <f ca="1">IF(AD571&lt;BG571,((((BX571+CC571)*AB571)+((CA571+CF571)*(1-AB571)))*AD571),((((BX571*AB571)+((CA571)*(1-AB571)))*AD571)+(((CC571*AB571)+((CF571))*(1-AB571)))*BG571))</f>
        <v>0.34281208030895588</v>
      </c>
      <c r="CH571" s="57">
        <f ca="1">CG571/N571</f>
        <v>1.3712483212358234E-2</v>
      </c>
      <c r="CI571" s="19">
        <f ca="1">AD571*X571</f>
        <v>18.198522154821941</v>
      </c>
      <c r="CJ571" s="19"/>
      <c r="CK571" s="57" cm="1">
        <f t="array" aca="1" ref="CK571" ca="1">IF(AU571="S", SUM(IF($C571&gt;0,IF(INDIRECT(ADDRESS($C571,43))&lt;&gt;1,INDIRECT(ADDRESS($C571,48)),0),0), IF($D571&gt;0,IF(INDIRECT(ADDRESS($D571,43))&lt;&gt;1,INDIRECT(ADDRESS($D571,48)),0),0), IF($E571&gt;0,IF(INDIRECT(ADDRESS($E571,43))&lt;&gt;1,INDIRECT(ADDRESS($E571,48)),0),0), IF($F571&gt;0,IF(INDIRECT(ADDRESS($F571,43))&lt;&gt;1,INDIRECT(ADDRESS($F571,48)),0),0), IF($G571&gt;0,IF(INDIRECT(ADDRESS($G571,43))&lt;&gt;1,INDIRECT(ADDRESS($G571,48)),0),0), IF($H571&gt;0,IF(INDIRECT(ADDRESS($H571,43))&lt;&gt;1,INDIRECT(ADDRESS($H571,48)),0),0), IF($I571&gt;0,IF(INDIRECT(ADDRESS($I571,43))&lt;&gt;1,INDIRECT(ADDRESS($I571,48)),0),0), IF($J571&gt;0,IF(INDIRECT(ADDRESS($J571,43))&lt;&gt;1,INDIRECT(ADDRESS($J571,48)),0),0), IF($K571&gt;0,IF(INDIRECT(ADDRESS($K571,43))&lt;&gt;1,INDIRECT(ADDRESS($K571,48)),0),0), IF($L571&gt;0,IF(INDIRECT(ADDRESS($L571,43))&lt;&gt;1,INDIRECT(ADDRESS($L571,48)),0),0), IF($M571&gt;0,IF(INDIRECT(ADDRESS($M571,43))&lt;&gt;1,INDIRECT(ADDRESS($M571,48)),0),0)), IF(AU571="L",SUM(IF($C571&gt;0,IF(INDIRECT(ADDRESS($C571,43))&lt;&gt;1,INDIRECT(ADDRESS($C571,50)),0),0), IF($D571&gt;0,IF(INDIRECT(ADDRESS($D571,43))&lt;&gt;1,INDIRECT(ADDRESS($D571,50)),0),0), IF($E571&gt;0,IF(INDIRECT(ADDRESS($E571,43))&lt;&gt;1,INDIRECT(ADDRESS($E571,50)),0),0), IF($F571&gt;0,IF(INDIRECT(ADDRESS($F571,43))&lt;&gt;1,INDIRECT(ADDRESS($F571,50)),0),0), IF($G571&gt;0,IF(INDIRECT(ADDRESS($G571,43))&lt;&gt;1,INDIRECT(ADDRESS($G571,50)),0),0), IF($G571&gt;0,IF(INDIRECT(ADDRESS($G571,43))&lt;&gt;1,INDIRECT(ADDRESS($G571,50)),0),0), IF($H571&gt;0,IF(INDIRECT(ADDRESS($H571,43))&lt;&gt;1,INDIRECT(ADDRESS($H571,50)),0),0), IF($I571&gt;0,IF(INDIRECT(ADDRESS($I571,43))&lt;&gt;1,INDIRECT(ADDRESS($I571,50)),0),0), IF($J571&gt;0,IF(INDIRECT(ADDRESS($J571,43))&lt;&gt;1,INDIRECT(ADDRESS($J571,50)),0),0), IF($K571&gt;0,IF(INDIRECT(ADDRESS($K571,43))&lt;&gt;1,INDIRECT(ADDRESS($K571,50)),0),0), IF($L571&gt;0,IF(INDIRECT(ADDRESS($L571,43))&lt;&gt;1,INDIRECT(ADDRESS($L571,50)),0),0), IF($M571&gt;0,IF(INDIRECT(ADDRESS($M571,43))&lt;&gt;1,INDIRECT(ADDRESS($M571,50)),0),0)), SUM(IF($C571&gt;0,IF(INDIRECT(ADDRESS($C571,43))&lt;&gt;1,INDIRECT(ADDRESS($C571,49)),0),0), IF($D571&gt;0,IF(INDIRECT(ADDRESS($D571,43))&lt;&gt;1,INDIRECT(ADDRESS($D571,49)),0),0), IF($E571&gt;0,IF(INDIRECT(ADDRESS($E571,43))&lt;&gt;1,INDIRECT(ADDRESS($E571,49)),0),0), IF($F571&gt;0,IF(INDIRECT(ADDRESS($F571,43))&lt;&gt;1,INDIRECT(ADDRESS($F571,49)),0),0), IF($G571&gt;0,IF(INDIRECT(ADDRESS($G571,43))&lt;&gt;1,INDIRECT(ADDRESS($G571,49)),0),0), IF($G571&gt;0,IF(INDIRECT(ADDRESS($G571,43))&lt;&gt;1,INDIRECT(ADDRESS($G571,49)),0),0), IF($H571&gt;0,IF(INDIRECT(ADDRESS($H571,43))&lt;&gt;1,INDIRECT(ADDRESS($H571,49)),0),0), IF($I571&gt;0,IF(INDIRECT(ADDRESS($I571,43))&lt;&gt;1,INDIRECT(ADDRESS($I571,49)),0),0), IF($J571&gt;0,IF(INDIRECT(ADDRESS($J571,43))&lt;&gt;1,INDIRECT(ADDRESS($J571,49)),0),0), IF($K571&gt;0,IF(INDIRECT(ADDRESS($K571,43))&lt;&gt;1,INDIRECT(ADDRESS($K571,49)),0),0), IF($L571&gt;0,IF(INDIRECT(ADDRESS($L571,43))&lt;&gt;1,INDIRECT(ADDRESS($L571,49)),0),0), IF($M571&gt;0,IF(INDIRECT(ADDRESS($M571,43))&lt;&gt;1,INDIRECT(ADDRESS($M571,49)),0),0))))</f>
        <v>1.1666666666666665</v>
      </c>
      <c r="CL571" s="57" cm="1">
        <f t="array" aca="1" ref="CL571" ca="1">1.5*SUM(IF($C571&gt;0,IF(INDIRECT(ADDRESS($C571,44))=1,INDIRECT(ADDRESS($C571,48)),0),0), IF($D571&gt;0,IF(INDIRECT(ADDRESS($D571,44))=1,INDIRECT(ADDRESS($D571,48)),0),0), IF($E571&gt;0,IF(INDIRECT(ADDRESS($E571,44))=1,INDIRECT(ADDRESS($E571,48)),0),0), IF($F571&gt;0,IF(INDIRECT(ADDRESS($F571,44))=1,INDIRECT(ADDRESS($F571,48)),0),0), IF($G571&gt;0,IF(INDIRECT(ADDRESS($G571,44))=1,INDIRECT(ADDRESS($G571,48)),0),0), IF($H571&gt;0,IF(INDIRECT(ADDRESS($H571,44))=1,INDIRECT(ADDRESS($H571,48)),0),0), IF($I571&gt;0,IF(INDIRECT(ADDRESS($I571,44))=1,INDIRECT(ADDRESS($I571,48)),0),0), IF($J571&gt;0,IF(INDIRECT(ADDRESS($J571,44))=1,INDIRECT(ADDRESS($J571,48)),0),0), IF($K571&gt;0,IF(INDIRECT(ADDRESS($K571,44))=1,INDIRECT(ADDRESS($K571,48)),0),0), IF($L571&gt;0,IF(INDIRECT(ADDRESS($L571,44))=1,INDIRECT(ADDRESS($L571,48)),0),0), IF($M571&gt;0,IF(INDIRECT(ADDRESS($M571,44))=1,INDIRECT(ADDRESS($M571,48)),0),0))</f>
        <v>2.333333333333333</v>
      </c>
      <c r="CM571" s="56">
        <f ca="1">((BU571/$BU$34)^$BU$296)</f>
        <v>0.72440718980771279</v>
      </c>
      <c r="CN571" s="59"/>
    </row>
    <row r="572" spans="1:92" x14ac:dyDescent="0.25">
      <c r="A572" s="222" t="s">
        <v>603</v>
      </c>
      <c r="B572" s="74">
        <v>551</v>
      </c>
      <c r="C572" s="74">
        <v>559</v>
      </c>
      <c r="D572" s="74">
        <v>560</v>
      </c>
      <c r="E572" s="74">
        <v>561</v>
      </c>
      <c r="F572" s="74">
        <v>562</v>
      </c>
      <c r="G572" s="74">
        <v>563</v>
      </c>
      <c r="H572" s="74">
        <v>562</v>
      </c>
      <c r="I572" s="74"/>
      <c r="J572" s="74"/>
      <c r="K572" s="74"/>
      <c r="L572" s="74"/>
      <c r="M572" s="74"/>
      <c r="N572" s="67">
        <f ca="1">-16+SUM(INDIRECT(ADDRESS(B572,COLUMN())),IF(C572&gt;0,INDIRECT(ADDRESS(C572,COLUMN())),0),IF(D572&gt;0,INDIRECT(ADDRESS(D572,COLUMN())),0),IF(E572&gt;0,INDIRECT(ADDRESS(E572,COLUMN())),0),IF(F572&gt;0,INDIRECT(ADDRESS(F572,COLUMN())),0),IF(G572&gt;0,INDIRECT(ADDRESS(G572,COLUMN())),0),IF(H572&gt;0,INDIRECT(ADDRESS(H572,COLUMN())),0),IF(I572&gt;0,INDIRECT(ADDRESS(I572,COLUMN())),0),IF(J572&gt;0,INDIRECT(ADDRESS(J572,COLUMN())),0),IF(K572&gt;0,INDIRECT(ADDRESS(K572,COLUMN())),0),IF(L572&gt;0,INDIRECT(ADDRESS(L572,COLUMN())),0),IF(M572&gt;0,INDIRECT(ADDRESS(M572,COLUMN())),0))</f>
        <v>60</v>
      </c>
      <c r="O572" s="67" t="str" cm="1">
        <f t="array" aca="1" ref="O572" ca="1">INDIRECT(ADDRESS($B572,COLUMN()))</f>
        <v>Bomber</v>
      </c>
      <c r="P572" s="67" cm="1">
        <f t="array" aca="1" ref="P572" ca="1">INDIRECT(ADDRESS($B572,COLUMN()))</f>
        <v>12</v>
      </c>
      <c r="Q572" s="67" cm="1">
        <f t="array" aca="1" ref="Q572" ca="1">INDIRECT(ADDRESS($B572,COLUMN()))</f>
        <v>0</v>
      </c>
      <c r="R572" s="67" cm="1">
        <f t="array" aca="1" ref="R572" ca="1">INDIRECT(ADDRESS($B572,COLUMN()))</f>
        <v>0</v>
      </c>
      <c r="S572" s="67" cm="1">
        <f t="array" aca="1" ref="S572" ca="1">INDIRECT(ADDRESS($B572,COLUMN()))</f>
        <v>1</v>
      </c>
      <c r="T572" s="67" t="str" cm="1">
        <f t="array" aca="1" ref="T572" ca="1">INDIRECT(ADDRESS($B572,COLUMN()))</f>
        <v>1-2</v>
      </c>
      <c r="U572" s="67" cm="1">
        <f t="array" aca="1" ref="U572" ca="1">INDIRECT(ADDRESS($B572,COLUMN()))</f>
        <v>2</v>
      </c>
      <c r="V572" s="67" cm="1">
        <f t="array" aca="1" ref="V572" ca="1">INDIRECT(ADDRESS($B572,COLUMN()))</f>
        <v>0</v>
      </c>
      <c r="W572" s="67" cm="1">
        <f t="array" aca="1" ref="W572" ca="1">INDIRECT(ADDRESS($B572,COLUMN()))</f>
        <v>3</v>
      </c>
      <c r="X572" s="67" cm="1">
        <f t="array" aca="1" ref="X572" ca="1">INDIRECT(ADDRESS($B572,COLUMN()))</f>
        <v>5</v>
      </c>
      <c r="Y572" s="67" cm="1">
        <f t="array" aca="1" ref="Y572" ca="1">INDIRECT(ADDRESS($B572,COLUMN()))</f>
        <v>1</v>
      </c>
      <c r="Z572" s="67" cm="1">
        <f t="array" aca="1" ref="Z572" ca="1">INDIRECT(ADDRESS($B572,COLUMN()))</f>
        <v>5</v>
      </c>
      <c r="AA572" s="67" t="str" cm="1">
        <f t="array" aca="1" ref="AA572" ca="1">INDIRECT(ADDRESS($B572,COLUMN()))</f>
        <v>Rocket Boosters</v>
      </c>
      <c r="AB572" s="56">
        <f ca="1">((U572/8)^$V$296)*((((X572-(Y572-1)/2)/8)^$X$296)*((S572/3)^$S$296))*(((8-W572)/6)^$W$296)</f>
        <v>0.5809291819520529</v>
      </c>
      <c r="AC572" s="56">
        <f ca="1">SUM(((25/N572)^$Z$296)*(AB572/$AB$34))</f>
        <v>0.37949856920672387</v>
      </c>
      <c r="AD572" s="56">
        <f ca="1">(P572/($CN$34*(1/AC572)))</f>
        <v>3.959985069983206</v>
      </c>
      <c r="AF572" s="65"/>
      <c r="AG572" s="65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52"/>
      <c r="AU572" s="54" t="s">
        <v>113</v>
      </c>
      <c r="AV572" s="57" cm="1">
        <f t="array" aca="1" ref="AV572" ca="1">SUM(IF($C572&gt;0,IF(AND(INDIRECT(ADDRESS($C572,44))=0,INDIRECT(ADDRESS($C572,38))="UL",ISERROR(SEARCH("Rear",INDIRECT(ADDRESS($C572,33)))),ISERROR(SEARCH("Side",INDIRECT(ADDRESS($C572,33))))),INDIRECT(ADDRESS($C572,COLUMN())),0),0),IF($D572&gt;0,IF(AND(INDIRECT(ADDRESS($D572,44))=0,INDIRECT(ADDRESS($D572,38))="UL",ISERROR(SEARCH("Rear",INDIRECT(ADDRESS($D572,33)))),ISERROR(SEARCH("Side",INDIRECT(ADDRESS($D572,33))))),INDIRECT(ADDRESS($D572,COLUMN())),0),0),IF($E572&gt;0,IF(AND(INDIRECT(ADDRESS($E572,44))=0,INDIRECT(ADDRESS($E572,38))="UL",ISERROR(SEARCH("Rear",INDIRECT(ADDRESS($E572,33)))),ISERROR(SEARCH("Side",INDIRECT(ADDRESS($E572,33))))),INDIRECT(ADDRESS($E572,COLUMN())),0),0),IF($F572&gt;0,IF(AND(INDIRECT(ADDRESS($F572,44))=0,INDIRECT(ADDRESS($F572,38))="UL",ISERROR(SEARCH("Rear",INDIRECT(ADDRESS($F572,33)))),ISERROR(SEARCH("Side",INDIRECT(ADDRESS($F572,33))))),INDIRECT(ADDRESS($F572,COLUMN())),0),0),IF($G572&gt;0,IF(AND(INDIRECT(ADDRESS($G572,44))=0,INDIRECT(ADDRESS($G572,38))="UL",ISERROR(SEARCH("Rear",INDIRECT(ADDRESS($G572,33)))),ISERROR(SEARCH("Side",INDIRECT(ADDRESS($G572,33))))),INDIRECT(ADDRESS($G572,COLUMN())),0),0),IF($H572&gt;0,IF(AND(INDIRECT(ADDRESS($H572,44))=0,INDIRECT(ADDRESS($H572,38))="UL",ISERROR(SEARCH("Rear",INDIRECT(ADDRESS($H572,33)))),ISERROR(SEARCH("Side",INDIRECT(ADDRESS($H572,33))))),INDIRECT(ADDRESS($H572,COLUMN())),0),0),IF($I572&gt;0,IF(AND(INDIRECT(ADDRESS($I572,44))=0,INDIRECT(ADDRESS($I572,38))="UL",ISERROR(SEARCH("Rear",INDIRECT(ADDRESS($I572,33)))),ISERROR(SEARCH("Side",INDIRECT(ADDRESS($I572,33))))),INDIRECT(ADDRESS($I572,COLUMN())),0),0),IF($J572&gt;0,IF(AND(INDIRECT(ADDRESS($J572,44))=0,INDIRECT(ADDRESS($J572,38))="UL",ISERROR(SEARCH("Rear",INDIRECT(ADDRESS($J572,33)))),ISERROR(SEARCH("Side",INDIRECT(ADDRESS($J572,33))))),INDIRECT(ADDRESS($J572,COLUMN())),0),0),IF($K572&gt;0,IF(AND(INDIRECT(ADDRESS($K572,44))=0,INDIRECT(ADDRESS($K572,38))="UL",ISERROR(SEARCH("Rear",INDIRECT(ADDRESS($K572,33)))),ISERROR(SEARCH("Side",INDIRECT(ADDRESS($K572,33))))),INDIRECT(ADDRESS($K572,COLUMN())),0),0),IF($L572&gt;0,IF(AND(INDIRECT(ADDRESS($L572,44))=0,INDIRECT(ADDRESS($L572,38))="UL",ISERROR(SEARCH("Rear",INDIRECT(ADDRESS($L572,33)))),ISERROR(SEARCH("Side",INDIRECT(ADDRESS($L572,33))))),INDIRECT(ADDRESS($L572,COLUMN())),0),0),IF($M572&gt;0,IF(AND(INDIRECT(ADDRESS($M572,44))=0,INDIRECT(ADDRESS($M572,38))="UL",ISERROR(SEARCH("Rear",INDIRECT(ADDRESS($M572,33)))),ISERROR(SEARCH("Side",INDIRECT(ADDRESS($M572,33))))),INDIRECT(ADDRESS($M572,COLUMN())),0),0))</f>
        <v>0.5</v>
      </c>
      <c r="AW572" s="57" cm="1">
        <f t="array" aca="1" ref="AW572" ca="1">SUM(IF($C572&gt;0,IF(AND(INDIRECT(ADDRESS($C572,44))=0,INDIRECT(ADDRESS($C572,38))="UL",ISERROR(SEARCH("Rear",INDIRECT(ADDRESS($C572,33)))),ISERROR(SEARCH("Side",INDIRECT(ADDRESS($C572,33))))),INDIRECT(ADDRESS($C572,COLUMN())),0),0),IF($D572&gt;0,IF(AND(INDIRECT(ADDRESS($D572,44))=0,INDIRECT(ADDRESS($D572,38))="UL",ISERROR(SEARCH("Rear",INDIRECT(ADDRESS($D572,33)))),ISERROR(SEARCH("Side",INDIRECT(ADDRESS($D572,33))))),INDIRECT(ADDRESS($D572,COLUMN())),0),0),IF($E572&gt;0,IF(AND(INDIRECT(ADDRESS($E572,44))=0,INDIRECT(ADDRESS($E572,38))="UL",ISERROR(SEARCH("Rear",INDIRECT(ADDRESS($E572,33)))),ISERROR(SEARCH("Side",INDIRECT(ADDRESS($E572,33))))),INDIRECT(ADDRESS($E572,COLUMN())),0),0),IF($F572&gt;0,IF(AND(INDIRECT(ADDRESS($F572,44))=0,INDIRECT(ADDRESS($F572,38))="UL",ISERROR(SEARCH("Rear",INDIRECT(ADDRESS($F572,33)))),ISERROR(SEARCH("Side",INDIRECT(ADDRESS($F572,33))))),INDIRECT(ADDRESS($F572,COLUMN())),0),0),IF($G572&gt;0,IF(AND(INDIRECT(ADDRESS($G572,44))=0,INDIRECT(ADDRESS($G572,38))="UL",ISERROR(SEARCH("Rear",INDIRECT(ADDRESS($G572,33)))),ISERROR(SEARCH("Side",INDIRECT(ADDRESS($G572,33))))),INDIRECT(ADDRESS($G572,COLUMN())),0),0),IF($H572&gt;0,IF(AND(INDIRECT(ADDRESS($H572,44))=0,INDIRECT(ADDRESS($H572,38))="UL",ISERROR(SEARCH("Rear",INDIRECT(ADDRESS($H572,33)))),ISERROR(SEARCH("Side",INDIRECT(ADDRESS($H572,33))))),INDIRECT(ADDRESS($H572,COLUMN())),0),0),IF($I572&gt;0,IF(AND(INDIRECT(ADDRESS($I572,44))=0,INDIRECT(ADDRESS($I572,38))="UL",ISERROR(SEARCH("Rear",INDIRECT(ADDRESS($I572,33)))),ISERROR(SEARCH("Side",INDIRECT(ADDRESS($I572,33))))),INDIRECT(ADDRESS($I572,COLUMN())),0),0),IF($J572&gt;0,IF(AND(INDIRECT(ADDRESS($J572,44))=0,INDIRECT(ADDRESS($J572,38))="UL",ISERROR(SEARCH("Rear",INDIRECT(ADDRESS($J572,33)))),ISERROR(SEARCH("Side",INDIRECT(ADDRESS($J572,33))))),INDIRECT(ADDRESS($J572,COLUMN())),0),0),IF($K572&gt;0,IF(AND(INDIRECT(ADDRESS($K572,44))=0,INDIRECT(ADDRESS($K572,38))="UL",ISERROR(SEARCH("Rear",INDIRECT(ADDRESS($K572,33)))),ISERROR(SEARCH("Side",INDIRECT(ADDRESS($K572,33))))),INDIRECT(ADDRESS($K572,COLUMN())),0),0),IF($L572&gt;0,IF(AND(INDIRECT(ADDRESS($L572,44))=0,INDIRECT(ADDRESS($L572,38))="UL",ISERROR(SEARCH("Rear",INDIRECT(ADDRESS($L572,33)))),ISERROR(SEARCH("Side",INDIRECT(ADDRESS($L572,33))))),INDIRECT(ADDRESS($L572,COLUMN())),0),0),IF($M572&gt;0,IF(AND(INDIRECT(ADDRESS($M572,44))=0,INDIRECT(ADDRESS($M572,38))="UL",ISERROR(SEARCH("Rear",INDIRECT(ADDRESS($M572,33)))),ISERROR(SEARCH("Side",INDIRECT(ADDRESS($M572,33))))),INDIRECT(ADDRESS($M572,COLUMN())),0),0))</f>
        <v>1.5</v>
      </c>
      <c r="AX572" s="57" cm="1">
        <f t="array" aca="1" ref="AX572" ca="1">SUM(IF($C572&gt;0,IF(AND(INDIRECT(ADDRESS($C572,44))=0,INDIRECT(ADDRESS($C572,38))="UL",ISERROR(SEARCH("Rear",INDIRECT(ADDRESS($C572,33)))),ISERROR(SEARCH("Side",INDIRECT(ADDRESS($C572,33))))),INDIRECT(ADDRESS($C572,COLUMN())),0),0),IF($D572&gt;0,IF(AND(INDIRECT(ADDRESS($D572,44))=0,INDIRECT(ADDRESS($D572,38))="UL",ISERROR(SEARCH("Rear",INDIRECT(ADDRESS($D572,33)))),ISERROR(SEARCH("Side",INDIRECT(ADDRESS($D572,33))))),INDIRECT(ADDRESS($D572,COLUMN())),0),0),IF($E572&gt;0,IF(AND(INDIRECT(ADDRESS($E572,44))=0,INDIRECT(ADDRESS($E572,38))="UL",ISERROR(SEARCH("Rear",INDIRECT(ADDRESS($E572,33)))),ISERROR(SEARCH("Side",INDIRECT(ADDRESS($E572,33))))),INDIRECT(ADDRESS($E572,COLUMN())),0),0),IF($F572&gt;0,IF(AND(INDIRECT(ADDRESS($F572,44))=0,INDIRECT(ADDRESS($F572,38))="UL",ISERROR(SEARCH("Rear",INDIRECT(ADDRESS($F572,33)))),ISERROR(SEARCH("Side",INDIRECT(ADDRESS($F572,33))))),INDIRECT(ADDRESS($F572,COLUMN())),0),0),IF($G572&gt;0,IF(AND(INDIRECT(ADDRESS($G572,44))=0,INDIRECT(ADDRESS($G572,38))="UL",ISERROR(SEARCH("Rear",INDIRECT(ADDRESS($G572,33)))),ISERROR(SEARCH("Side",INDIRECT(ADDRESS($G572,33))))),INDIRECT(ADDRESS($G572,COLUMN())),0),0),IF($H572&gt;0,IF(AND(INDIRECT(ADDRESS($H572,44))=0,INDIRECT(ADDRESS($H572,38))="UL",ISERROR(SEARCH("Rear",INDIRECT(ADDRESS($H572,33)))),ISERROR(SEARCH("Side",INDIRECT(ADDRESS($H572,33))))),INDIRECT(ADDRESS($H572,COLUMN())),0),0),IF($I572&gt;0,IF(AND(INDIRECT(ADDRESS($I572,44))=0,INDIRECT(ADDRESS($I572,38))="UL",ISERROR(SEARCH("Rear",INDIRECT(ADDRESS($I572,33)))),ISERROR(SEARCH("Side",INDIRECT(ADDRESS($I572,33))))),INDIRECT(ADDRESS($I572,COLUMN())),0),0),IF($J572&gt;0,IF(AND(INDIRECT(ADDRESS($J572,44))=0,INDIRECT(ADDRESS($J572,38))="UL",ISERROR(SEARCH("Rear",INDIRECT(ADDRESS($J572,33)))),ISERROR(SEARCH("Side",INDIRECT(ADDRESS($J572,33))))),INDIRECT(ADDRESS($J572,COLUMN())),0),0),IF($K572&gt;0,IF(AND(INDIRECT(ADDRESS($K572,44))=0,INDIRECT(ADDRESS($K572,38))="UL",ISERROR(SEARCH("Rear",INDIRECT(ADDRESS($K572,33)))),ISERROR(SEARCH("Side",INDIRECT(ADDRESS($K572,33))))),INDIRECT(ADDRESS($K572,COLUMN())),0),0),IF($L572&gt;0,IF(AND(INDIRECT(ADDRESS($L572,44))=0,INDIRECT(ADDRESS($L572,38))="UL",ISERROR(SEARCH("Rear",INDIRECT(ADDRESS($L572,33)))),ISERROR(SEARCH("Side",INDIRECT(ADDRESS($L572,33))))),INDIRECT(ADDRESS($L572,COLUMN())),0),0),IF($M572&gt;0,IF(AND(INDIRECT(ADDRESS($M572,44))=0,INDIRECT(ADDRESS($M572,38))="UL",ISERROR(SEARCH("Rear",INDIRECT(ADDRESS($M572,33)))),ISERROR(SEARCH("Side",INDIRECT(ADDRESS($M572,33))))),INDIRECT(ADDRESS($M572,COLUMN())),0),0))</f>
        <v>0</v>
      </c>
      <c r="AY572" s="58">
        <f ca="1">IF(AU572="S",AV572,IF(AU572="MS",AW572,IF(AU572="ML",AW572,AX572)))</f>
        <v>1.5</v>
      </c>
      <c r="AZ572" s="58">
        <f ca="1">SUM(AV572:AX572)/3</f>
        <v>0.66666666666666663</v>
      </c>
      <c r="BA572" s="58" cm="1">
        <f t="array" aca="1" ref="BA572" ca="1">SUM(IF($C572&gt;0,IF(AND(INDIRECT(ADDRESS($C572,44))=0,INDIRECT(ADDRESS($C572,38))="UL"),INDIRECT(ADDRESS($C572,COLUMN())),0),0),IF($D572&gt;0,IF(AND(INDIRECT(ADDRESS($D572,44))=0,INDIRECT(ADDRESS($D572,38))="UL"),INDIRECT(ADDRESS($D572,COLUMN())),0),0),IF($E572&gt;0,IF(AND(INDIRECT(ADDRESS($E572,44))=0,INDIRECT(ADDRESS($E572,38))="UL"),INDIRECT(ADDRESS($E572,COLUMN())),0),0),IF($F572&gt;0,IF(AND(INDIRECT(ADDRESS($F572,44))=0,INDIRECT(ADDRESS($F572,38))="UL"),INDIRECT(ADDRESS($F572,COLUMN())),0),0),IF($G572&gt;0,IF(AND(INDIRECT(ADDRESS($G572,44))=0,INDIRECT(ADDRESS($G572,38))="UL"),INDIRECT(ADDRESS($G572,COLUMN())),0),0),IF($H572&gt;0,IF(AND(INDIRECT(ADDRESS($H572,44))=0,INDIRECT(ADDRESS($H572,38))="UL"),INDIRECT(ADDRESS($H572,COLUMN())),0),0),IF($I572&gt;0,IF(AND(INDIRECT(ADDRESS($I572,44))=0,INDIRECT(ADDRESS($I572,38))="UL"),INDIRECT(ADDRESS($I572,COLUMN())),0),0),IF($J572&gt;0,IF(AND(INDIRECT(ADDRESS($J572,44))=0,INDIRECT(ADDRESS($J572,38))="UL"),INDIRECT(ADDRESS($J572,COLUMN())),0),0),IF($K572&gt;0,IF(AND(INDIRECT(ADDRESS($K572,44))=0,INDIRECT(ADDRESS($K572,38))="UL"),INDIRECT(ADDRESS($K572,COLUMN())),0),0),IF($L572&gt;0,IF(AND(INDIRECT(ADDRESS($L572,44))=0,INDIRECT(ADDRESS($L572,38))="UL"),INDIRECT(ADDRESS($L572,COLUMN())),0),0),IF($M572&gt;0,IF(AND(INDIRECT(ADDRESS($M572,44))=0,INDIRECT(ADDRESS($M572,38))="UL"),INDIRECT(ADDRESS($M572,COLUMN())),0),0))</f>
        <v>0.45714285714285707</v>
      </c>
      <c r="BB572" s="58" cm="1">
        <f t="array" aca="1" ref="BB572" ca="1">SUM(IF($C572&gt;0,IF(AND(INDIRECT(ADDRESS($C572,44))=0,INDIRECT(ADDRESS($C572,38))="UL"),INDIRECT(ADDRESS($C572,COLUMN())),0),0),IF($D572&gt;0,IF(AND(INDIRECT(ADDRESS($D572,44))=0,INDIRECT(ADDRESS($D572,38))="UL"),INDIRECT(ADDRESS($D572,COLUMN())),0),0),IF($E572&gt;0,IF(AND(INDIRECT(ADDRESS($E572,44))=0,INDIRECT(ADDRESS($E572,38))="UL"),INDIRECT(ADDRESS($E572,COLUMN())),0),0),IF($F572&gt;0,IF(AND(INDIRECT(ADDRESS($F572,44))=0,INDIRECT(ADDRESS($F572,38))="UL"),INDIRECT(ADDRESS($F572,COLUMN())),0),0),IF($G572&gt;0,IF(AND(INDIRECT(ADDRESS($G572,44))=0,INDIRECT(ADDRESS($G572,38))="UL"),INDIRECT(ADDRESS($G572,COLUMN())),0),0),IF($H572&gt;0,IF(AND(INDIRECT(ADDRESS($H572,44))=0,INDIRECT(ADDRESS($H572,38))="UL"),INDIRECT(ADDRESS($H572,COLUMN())),0),0),IF($I572&gt;0,IF(AND(INDIRECT(ADDRESS($I572,44))=0,INDIRECT(ADDRESS($I572,38))="UL"),INDIRECT(ADDRESS($I572,COLUMN())),0),0),IF($J572&gt;0,IF(AND(INDIRECT(ADDRESS($J572,44))=0,INDIRECT(ADDRESS($J572,38))="UL"),INDIRECT(ADDRESS($J572,COLUMN())),0),0),IF($K572&gt;0,IF(AND(INDIRECT(ADDRESS($K572,44))=0,INDIRECT(ADDRESS($K572,38))="UL"),INDIRECT(ADDRESS($K572,COLUMN())),0),0),IF($L572&gt;0,IF(AND(INDIRECT(ADDRESS($L572,44))=0,INDIRECT(ADDRESS($L572,38))="UL"),INDIRECT(ADDRESS($L572,COLUMN())),0),0),IF($M572&gt;0,IF(AND(INDIRECT(ADDRESS($M572,44))=0,INDIRECT(ADDRESS($M572,38))="UL"),INDIRECT(ADDRESS($M572,COLUMN())),0),0))</f>
        <v>0.21333333333333332</v>
      </c>
      <c r="BC572" s="58" cm="1">
        <f t="array" aca="1" ref="BC572" ca="1">SUM(IF($C572&gt;0,IF(AND(INDIRECT(ADDRESS($C572,44))=0,INDIRECT(ADDRESS($C572,38))="UL"),INDIRECT(ADDRESS($C572,COLUMN())),0),0),IF($D572&gt;0,IF(AND(INDIRECT(ADDRESS($D572,44))=0,INDIRECT(ADDRESS($D572,38))="UL"),INDIRECT(ADDRESS($D572,COLUMN())),0),0),IF($E572&gt;0,IF(AND(INDIRECT(ADDRESS($E572,44))=0,INDIRECT(ADDRESS($E572,38))="UL"),INDIRECT(ADDRESS($E572,COLUMN())),0),0),IF($F572&gt;0,IF(AND(INDIRECT(ADDRESS($F572,44))=0,INDIRECT(ADDRESS($F572,38))="UL"),INDIRECT(ADDRESS($F572,COLUMN())),0),0),IF($G572&gt;0,IF(AND(INDIRECT(ADDRESS($G572,44))=0,INDIRECT(ADDRESS($G572,38))="UL"),INDIRECT(ADDRESS($G572,COLUMN())),0),0),IF($H572&gt;0,IF(AND(INDIRECT(ADDRESS($H572,44))=0,INDIRECT(ADDRESS($H572,38))="UL"),INDIRECT(ADDRESS($H572,COLUMN())),0),0),IF($I572&gt;0,IF(AND(INDIRECT(ADDRESS($I572,44))=0,INDIRECT(ADDRESS($I572,38))="UL"),INDIRECT(ADDRESS($I572,COLUMN())),0),0),IF($J572&gt;0,IF(AND(INDIRECT(ADDRESS($J572,44))=0,INDIRECT(ADDRESS($J572,38))="UL"),INDIRECT(ADDRESS($J572,COLUMN())),0),0),IF($K572&gt;0,IF(AND(INDIRECT(ADDRESS($K572,44))=0,INDIRECT(ADDRESS($K572,38))="UL"),INDIRECT(ADDRESS($K572,COLUMN())),0),0),IF($L572&gt;0,IF(AND(INDIRECT(ADDRESS($L572,44))=0,INDIRECT(ADDRESS($L572,38))="UL"),INDIRECT(ADDRESS($L572,COLUMN())),0),0),IF($M572&gt;0,IF(AND(INDIRECT(ADDRESS($M572,44))=0,INDIRECT(ADDRESS($M572,38))="UL"),INDIRECT(ADDRESS($M572,COLUMN())),0),0))</f>
        <v>0.14095238095238094</v>
      </c>
      <c r="BD572" s="58" cm="1">
        <f t="array" aca="1" ref="BD572" ca="1">SUM(IF($C572&gt;0,IF(AND(INDIRECT(ADDRESS($C572,44))=0,INDIRECT(ADDRESS($C572,38))="UL"),INDIRECT(ADDRESS($C572,COLUMN())),0),0),IF($D572&gt;0,IF(AND(INDIRECT(ADDRESS($D572,44))=0,INDIRECT(ADDRESS($D572,38))="UL"),INDIRECT(ADDRESS($D572,COLUMN())),0),0),IF($E572&gt;0,IF(AND(INDIRECT(ADDRESS($E572,44))=0,INDIRECT(ADDRESS($E572,38))="UL"),INDIRECT(ADDRESS($E572,COLUMN())),0),0),IF($F572&gt;0,IF(AND(INDIRECT(ADDRESS($F572,44))=0,INDIRECT(ADDRESS($F572,38))="UL"),INDIRECT(ADDRESS($F572,COLUMN())),0),0),IF($G572&gt;0,IF(AND(INDIRECT(ADDRESS($G572,44))=0,INDIRECT(ADDRESS($G572,38))="UL"),INDIRECT(ADDRESS($G572,COLUMN())),0),0),IF($H572&gt;0,IF(AND(INDIRECT(ADDRESS($H572,44))=0,INDIRECT(ADDRESS($H572,38))="UL"),INDIRECT(ADDRESS($H572,COLUMN())),0),0),IF($I572&gt;0,IF(AND(INDIRECT(ADDRESS($I572,44))=0,INDIRECT(ADDRESS($I572,38))="UL"),INDIRECT(ADDRESS($I572,COLUMN())),0),0),IF($J572&gt;0,IF(AND(INDIRECT(ADDRESS($J572,44))=0,INDIRECT(ADDRESS($J572,38))="UL"),INDIRECT(ADDRESS($J572,COLUMN())),0),0),IF($K572&gt;0,IF(AND(INDIRECT(ADDRESS($K572,44))=0,INDIRECT(ADDRESS($K572,38))="UL"),INDIRECT(ADDRESS($K572,COLUMN())),0),0),IF($L572&gt;0,IF(AND(INDIRECT(ADDRESS($L572,44))=0,INDIRECT(ADDRESS($L572,38))="UL"),INDIRECT(ADDRESS($L572,COLUMN())),0),0),IF($M572&gt;0,IF(AND(INDIRECT(ADDRESS($M572,44))=0,INDIRECT(ADDRESS($M572,38))="UL"),INDIRECT(ADDRESS($M572,COLUMN())),0),0))</f>
        <v>0.50666666666666671</v>
      </c>
      <c r="BE572" s="57">
        <f ca="1">IF(AU572="S",BA572,IF(AU572="MS",BB572,IF(AU572="ML",BC572,BD572)))</f>
        <v>0.21333333333333332</v>
      </c>
      <c r="BF572" s="57" cm="1">
        <f t="array" aca="1" ref="BF572" ca="1">SUM(IF($C572&gt;0,IF(INDIRECT(ADDRESS($C572,45))=1,INDIRECT(ADDRESS($C572,52))*INDIRECT(ADDRESS($C572,42))/5,0),0), IF($D572&gt;0,IF(INDIRECT(ADDRESS($D572,45))=1,INDIRECT(ADDRESS($D572,52))*INDIRECT(ADDRESS($D572,42))/5,0),0), IF($E572&gt;0,IF(INDIRECT(ADDRESS($E572,45))=1,INDIRECT(ADDRESS($E572,52))*INDIRECT(ADDRESS($E572,42))/5,0),0), IF($F572&gt;0,IF(INDIRECT(ADDRESS($F572,45))=1,INDIRECT(ADDRESS($F572,52))*INDIRECT(ADDRESS($F572,42))/5,0),0), IF($G572&gt;0,IF(INDIRECT(ADDRESS($G572,45))=1,INDIRECT(ADDRESS($G572,52))*INDIRECT(ADDRESS($G572,42))/5,0),0), IF($H572&gt;0,IF(INDIRECT(ADDRESS($H572,45))=1,INDIRECT(ADDRESS($H572,52))*INDIRECT(ADDRESS($H572,42))/5,0),0)
)*$BF$296/100</f>
        <v>4.4444444444444439E-2</v>
      </c>
      <c r="BG572" s="19"/>
      <c r="BH572" s="57" cm="1">
        <f t="array" aca="1" ref="BH572" ca="1">SUM(IF($C572&gt;0,IF(AND(INDIRECT(ADDRESS($C572,44))=0,INDIRECT(ADDRESS($C572,38))&lt;&gt;"UL"),INDIRECT(ADDRESS($C572,COLUMN()-11)),0),0),IF($D572&gt;0,IF(AND(INDIRECT(ADDRESS($D572,44))=0,INDIRECT(ADDRESS($D572,38))&lt;&gt;"UL"),INDIRECT(ADDRESS($D572,COLUMN()-11)),0),0),IF($E572&gt;0,IF(AND(INDIRECT(ADDRESS($E572,44))=0,INDIRECT(ADDRESS($E572,38))&lt;&gt;"UL"),INDIRECT(ADDRESS($E572,COLUMN()-11)),0),0),IF($F572&gt;0,IF(AND(INDIRECT(ADDRESS($F572,44))=0,INDIRECT(ADDRESS($F572,38))&lt;&gt;"UL"),INDIRECT(ADDRESS($F572,COLUMN()-11)),0),0),IF($G572&gt;0,IF(AND(INDIRECT(ADDRESS($G572,44))=0,INDIRECT(ADDRESS($G572,38))&lt;&gt;"UL"),INDIRECT(ADDRESS($G572,COLUMN()-11)),0),0),IF($H572&gt;0,IF(AND(INDIRECT(ADDRESS($H572,44))=0,INDIRECT(ADDRESS($H572,38))&lt;&gt;"UL"),INDIRECT(ADDRESS($H572,COLUMN()-11)),0),0),IF($I572&gt;0,IF(AND(INDIRECT(ADDRESS($I572,44))=0,INDIRECT(ADDRESS($I572,38))&lt;&gt;"UL"),INDIRECT(ADDRESS($I572,COLUMN()-11)),0),0),IF($J572&gt;0,IF(AND(INDIRECT(ADDRESS($J572,44))=0,INDIRECT(ADDRESS($J572,38))&lt;&gt;"UL"),INDIRECT(ADDRESS($J572,COLUMN()-11)),0),0),IF($K572&gt;0,IF(AND(INDIRECT(ADDRESS($K572,44))=0,INDIRECT(ADDRESS($K572,38))&lt;&gt;"UL"),INDIRECT(ADDRESS($K572,COLUMN()-11)),0),0),IF($L572&gt;0,IF(AND(INDIRECT(ADDRESS($L572,44))=0,INDIRECT(ADDRESS($L572,38))&lt;&gt;"UL"),INDIRECT(ADDRESS($L572,COLUMN()-11)),0),0),IF($M572&gt;0,IF(AND(INDIRECT(ADDRESS($M572,44))=0,INDIRECT(ADDRESS($M572,38))&lt;&gt;"UL"),INDIRECT(ADDRESS($M572,COLUMN()-11)),0),0))</f>
        <v>0</v>
      </c>
      <c r="BI572" s="57" cm="1">
        <f t="array" aca="1" ref="BI572" ca="1">SUM(IF($C572&gt;0,IF(AND(INDIRECT(ADDRESS($C572,44))=0,INDIRECT(ADDRESS($C572,38))&lt;&gt;"UL"),INDIRECT(ADDRESS($C572,COLUMN()-11)),0),0),IF($D572&gt;0,IF(AND(INDIRECT(ADDRESS($D572,44))=0,INDIRECT(ADDRESS($D572,38))&lt;&gt;"UL"),INDIRECT(ADDRESS($D572,COLUMN()-11)),0),0),IF($E572&gt;0,IF(AND(INDIRECT(ADDRESS($E572,44))=0,INDIRECT(ADDRESS($E572,38))&lt;&gt;"UL"),INDIRECT(ADDRESS($E572,COLUMN()-11)),0),0),IF($F572&gt;0,IF(AND(INDIRECT(ADDRESS($F572,44))=0,INDIRECT(ADDRESS($F572,38))&lt;&gt;"UL"),INDIRECT(ADDRESS($F572,COLUMN()-11)),0),0),IF($G572&gt;0,IF(AND(INDIRECT(ADDRESS($G572,44))=0,INDIRECT(ADDRESS($G572,38))&lt;&gt;"UL"),INDIRECT(ADDRESS($G572,COLUMN()-11)),0),0),IF($H572&gt;0,IF(AND(INDIRECT(ADDRESS($H572,44))=0,INDIRECT(ADDRESS($H572,38))&lt;&gt;"UL"),INDIRECT(ADDRESS($H572,COLUMN()-11)),0),0),IF($I572&gt;0,IF(AND(INDIRECT(ADDRESS($I572,44))=0,INDIRECT(ADDRESS($I572,38))&lt;&gt;"UL"),INDIRECT(ADDRESS($I572,COLUMN()-11)),0),0),IF($J572&gt;0,IF(AND(INDIRECT(ADDRESS($J572,44))=0,INDIRECT(ADDRESS($J572,38))&lt;&gt;"UL"),INDIRECT(ADDRESS($J572,COLUMN()-11)),0),0),IF($K572&gt;0,IF(AND(INDIRECT(ADDRESS($K572,44))=0,INDIRECT(ADDRESS($K572,38))&lt;&gt;"UL"),INDIRECT(ADDRESS($K572,COLUMN()-11)),0),0),IF($L572&gt;0,IF(AND(INDIRECT(ADDRESS($L572,44))=0,INDIRECT(ADDRESS($L572,38))&lt;&gt;"UL"),INDIRECT(ADDRESS($L572,COLUMN()-11)),0),0),IF($M572&gt;0,IF(AND(INDIRECT(ADDRESS($M572,44))=0,INDIRECT(ADDRESS($M572,38))&lt;&gt;"UL"),INDIRECT(ADDRESS($M572,COLUMN()-11)),0),0))</f>
        <v>0</v>
      </c>
      <c r="BJ572" s="57" cm="1">
        <f t="array" aca="1" ref="BJ572" ca="1">SUM(IF($C572&gt;0,IF(AND(INDIRECT(ADDRESS($C572,44))=0,INDIRECT(ADDRESS($C572,38))&lt;&gt;"UL"),INDIRECT(ADDRESS($C572,COLUMN()-11)),0),0),IF($D572&gt;0,IF(AND(INDIRECT(ADDRESS($D572,44))=0,INDIRECT(ADDRESS($D572,38))&lt;&gt;"UL"),INDIRECT(ADDRESS($D572,COLUMN()-11)),0),0),IF($E572&gt;0,IF(AND(INDIRECT(ADDRESS($E572,44))=0,INDIRECT(ADDRESS($E572,38))&lt;&gt;"UL"),INDIRECT(ADDRESS($E572,COLUMN()-11)),0),0),IF($F572&gt;0,IF(AND(INDIRECT(ADDRESS($F572,44))=0,INDIRECT(ADDRESS($F572,38))&lt;&gt;"UL"),INDIRECT(ADDRESS($F572,COLUMN()-11)),0),0),IF($G572&gt;0,IF(AND(INDIRECT(ADDRESS($G572,44))=0,INDIRECT(ADDRESS($G572,38))&lt;&gt;"UL"),INDIRECT(ADDRESS($G572,COLUMN()-11)),0),0),IF($H572&gt;0,IF(AND(INDIRECT(ADDRESS($H572,44))=0,INDIRECT(ADDRESS($H572,38))&lt;&gt;"UL"),INDIRECT(ADDRESS($H572,COLUMN()-11)),0),0),IF($I572&gt;0,IF(AND(INDIRECT(ADDRESS($I572,44))=0,INDIRECT(ADDRESS($I572,38))&lt;&gt;"UL"),INDIRECT(ADDRESS($I572,COLUMN()-11)),0),0),IF($J572&gt;0,IF(AND(INDIRECT(ADDRESS($J572,44))=0,INDIRECT(ADDRESS($J572,38))&lt;&gt;"UL"),INDIRECT(ADDRESS($J572,COLUMN()-11)),0),0),IF($K572&gt;0,IF(AND(INDIRECT(ADDRESS($K572,44))=0,INDIRECT(ADDRESS($K572,38))&lt;&gt;"UL"),INDIRECT(ADDRESS($K572,COLUMN()-11)),0),0),IF($L572&gt;0,IF(AND(INDIRECT(ADDRESS($L572,44))=0,INDIRECT(ADDRESS($L572,38))&lt;&gt;"UL"),INDIRECT(ADDRESS($L572,COLUMN()-11)),0),0),IF($M572&gt;0,IF(AND(INDIRECT(ADDRESS($M572,44))=0,INDIRECT(ADDRESS($M572,38))&lt;&gt;"UL"),INDIRECT(ADDRESS($M572,COLUMN()-11)),0),0))</f>
        <v>0</v>
      </c>
      <c r="BK572" s="57">
        <f ca="1">IF(AU572="S",BH572,IF(AU572="MS",BI572,IF(AU572="ML",BI572,BJ572)))</f>
        <v>0</v>
      </c>
      <c r="BL572" s="58">
        <f ca="1">SUM(BH572:BJ572)/3</f>
        <v>0</v>
      </c>
      <c r="BM572" s="57" cm="1">
        <f t="array" aca="1" ref="BM572" ca="1">SUM(IF($C572&gt;0,IF(AND(INDIRECT(ADDRESS($C572,44))=0,INDIRECT(ADDRESS($C572,38))&lt;&gt;"UL"),INDIRECT(ADDRESS($C572,COLUMN()-12)),0),0), IF($D572&gt;0,IF(AND(INDIRECT(ADDRESS($D572,44))=0,INDIRECT(ADDRESS($D572,38))&lt;&gt;"UL"),INDIRECT(ADDRESS($D572,COLUMN()-12)),0),0), IF($E572&gt;0,IF(AND(INDIRECT(ADDRESS($E572,44))=0,INDIRECT(ADDRESS($E572,38))&lt;&gt;"UL"),INDIRECT(ADDRESS($E572,COLUMN()-12)),0),0), IF($F572&gt;0,IF(AND(INDIRECT(ADDRESS($F572,44))=0,INDIRECT(ADDRESS($F572,38))&lt;&gt;"UL"),INDIRECT(ADDRESS($F572,COLUMN()-12)),0),0), IF($G572&gt;0,IF(AND(INDIRECT(ADDRESS($G572,44))=0,INDIRECT(ADDRESS($G572,38))&lt;&gt;"UL"),INDIRECT(ADDRESS($G572,COLUMN()-12)),0),0), IF($H572&gt;0,IF(AND(INDIRECT(ADDRESS($H572,44))=0,INDIRECT(ADDRESS($H572,38))&lt;&gt;"UL"),INDIRECT(ADDRESS($H572,COLUMN()-12)),0),0), IF($I572&gt;0,IF(AND(INDIRECT(ADDRESS($I572,44))=0,INDIRECT(ADDRESS($I572,38))&lt;&gt;"UL"),INDIRECT(ADDRESS($I572,COLUMN()-12)),0),0), IF($J572&gt;0,IF(AND(INDIRECT(ADDRESS($J572,44))=0,INDIRECT(ADDRESS($J572,38))&lt;&gt;"UL"),INDIRECT(ADDRESS($J572,COLUMN()-12)),0),0), IF($K572&gt;0,IF(AND(INDIRECT(ADDRESS($K572,44))=0,INDIRECT(ADDRESS($K572,38))&lt;&gt;"UL"),INDIRECT(ADDRESS($K572,COLUMN()-11)),0),0), IF($L572&gt;0,IF(AND(INDIRECT(ADDRESS($L572,44))=0,INDIRECT(ADDRESS($L572,38))&lt;&gt;"UL"),INDIRECT(ADDRESS($L572,COLUMN()-11)),0),0), IF($M572&gt;0,IF(AND(INDIRECT(ADDRESS($M572,44))=0,INDIRECT(ADDRESS($M572,38))&lt;&gt;"UL"),INDIRECT(ADDRESS($M572,COLUMN()-11)),0),0))</f>
        <v>0</v>
      </c>
      <c r="BN572" s="57" cm="1">
        <f t="array" aca="1" ref="BN572" ca="1">SUM(IF($C572&gt;0,IF(AND(INDIRECT(ADDRESS($C572,44))=0,INDIRECT(ADDRESS($C572,38))&lt;&gt;"UL"),INDIRECT(ADDRESS($C572,COLUMN()-12)),0),0), IF($D572&gt;0,IF(AND(INDIRECT(ADDRESS($D572,44))=0,INDIRECT(ADDRESS($D572,38))&lt;&gt;"UL"),INDIRECT(ADDRESS($D572,COLUMN()-12)),0),0), IF($E572&gt;0,IF(AND(INDIRECT(ADDRESS($E572,44))=0,INDIRECT(ADDRESS($E572,38))&lt;&gt;"UL"),INDIRECT(ADDRESS($E572,COLUMN()-12)),0),0), IF($F572&gt;0,IF(AND(INDIRECT(ADDRESS($F572,44))=0,INDIRECT(ADDRESS($F572,38))&lt;&gt;"UL"),INDIRECT(ADDRESS($F572,COLUMN()-12)),0),0), IF($G572&gt;0,IF(AND(INDIRECT(ADDRESS($G572,44))=0,INDIRECT(ADDRESS($G572,38))&lt;&gt;"UL"),INDIRECT(ADDRESS($G572,COLUMN()-12)),0),0), IF($H572&gt;0,IF(AND(INDIRECT(ADDRESS($H572,44))=0,INDIRECT(ADDRESS($H572,38))&lt;&gt;"UL"),INDIRECT(ADDRESS($H572,COLUMN()-12)),0),0), IF($I572&gt;0,IF(AND(INDIRECT(ADDRESS($I572,44))=0,INDIRECT(ADDRESS($I572,38))&lt;&gt;"UL"),INDIRECT(ADDRESS($I572,COLUMN()-12)),0),0), IF($J572&gt;0,IF(AND(INDIRECT(ADDRESS($J572,44))=0,INDIRECT(ADDRESS($J572,38))&lt;&gt;"UL"),INDIRECT(ADDRESS($J572,COLUMN()-12)),0),0), IF($K572&gt;0,IF(AND(INDIRECT(ADDRESS($K572,44))=0,INDIRECT(ADDRESS($K572,38))&lt;&gt;"UL"),INDIRECT(ADDRESS($K572,COLUMN()-11)),0),0), IF($L572&gt;0,IF(AND(INDIRECT(ADDRESS($L572,44))=0,INDIRECT(ADDRESS($L572,38))&lt;&gt;"UL"),INDIRECT(ADDRESS($L572,COLUMN()-11)),0),0), IF($M572&gt;0,IF(AND(INDIRECT(ADDRESS($M572,44))=0,INDIRECT(ADDRESS($M572,38))&lt;&gt;"UL"),INDIRECT(ADDRESS($M572,COLUMN()-11)),0),0))</f>
        <v>0</v>
      </c>
      <c r="BO572" s="57" cm="1">
        <f t="array" aca="1" ref="BO572" ca="1">SUM(IF($C572&gt;0,IF(AND(INDIRECT(ADDRESS($C572,44))=0,INDIRECT(ADDRESS($C572,38))&lt;&gt;"UL"),INDIRECT(ADDRESS($C572,COLUMN()-12)),0),0), IF($D572&gt;0,IF(AND(INDIRECT(ADDRESS($D572,44))=0,INDIRECT(ADDRESS($D572,38))&lt;&gt;"UL"),INDIRECT(ADDRESS($D572,COLUMN()-12)),0),0), IF($E572&gt;0,IF(AND(INDIRECT(ADDRESS($E572,44))=0,INDIRECT(ADDRESS($E572,38))&lt;&gt;"UL"),INDIRECT(ADDRESS($E572,COLUMN()-12)),0),0), IF($F572&gt;0,IF(AND(INDIRECT(ADDRESS($F572,44))=0,INDIRECT(ADDRESS($F572,38))&lt;&gt;"UL"),INDIRECT(ADDRESS($F572,COLUMN()-12)),0),0), IF($G572&gt;0,IF(AND(INDIRECT(ADDRESS($G572,44))=0,INDIRECT(ADDRESS($G572,38))&lt;&gt;"UL"),INDIRECT(ADDRESS($G572,COLUMN()-12)),0),0), IF($H572&gt;0,IF(AND(INDIRECT(ADDRESS($H572,44))=0,INDIRECT(ADDRESS($H572,38))&lt;&gt;"UL"),INDIRECT(ADDRESS($H572,COLUMN()-12)),0),0), IF($I572&gt;0,IF(AND(INDIRECT(ADDRESS($I572,44))=0,INDIRECT(ADDRESS($I572,38))&lt;&gt;"UL"),INDIRECT(ADDRESS($I572,COLUMN()-12)),0),0), IF($J572&gt;0,IF(AND(INDIRECT(ADDRESS($J572,44))=0,INDIRECT(ADDRESS($J572,38))&lt;&gt;"UL"),INDIRECT(ADDRESS($J572,COLUMN()-12)),0),0), IF($K572&gt;0,IF(AND(INDIRECT(ADDRESS($K572,44))=0,INDIRECT(ADDRESS($K572,38))&lt;&gt;"UL"),INDIRECT(ADDRESS($K572,COLUMN()-11)),0),0), IF($L572&gt;0,IF(AND(INDIRECT(ADDRESS($L572,44))=0,INDIRECT(ADDRESS($L572,38))&lt;&gt;"UL"),INDIRECT(ADDRESS($L572,COLUMN()-11)),0),0), IF($M572&gt;0,IF(AND(INDIRECT(ADDRESS($M572,44))=0,INDIRECT(ADDRESS($M572,38))&lt;&gt;"UL"),INDIRECT(ADDRESS($M572,COLUMN()-11)),0),0))</f>
        <v>0</v>
      </c>
      <c r="BP572" s="57" cm="1">
        <f t="array" aca="1" ref="BP572" ca="1">SUM(IF($C572&gt;0,IF(AND(INDIRECT(ADDRESS($C572,44))=0,INDIRECT(ADDRESS($C572,38))&lt;&gt;"UL"),INDIRECT(ADDRESS($C572,COLUMN()-12)),0),0), IF($D572&gt;0,IF(AND(INDIRECT(ADDRESS($D572,44))=0,INDIRECT(ADDRESS($D572,38))&lt;&gt;"UL"),INDIRECT(ADDRESS($D572,COLUMN()-12)),0),0), IF($E572&gt;0,IF(AND(INDIRECT(ADDRESS($E572,44))=0,INDIRECT(ADDRESS($E572,38))&lt;&gt;"UL"),INDIRECT(ADDRESS($E572,COLUMN()-12)),0),0), IF($F572&gt;0,IF(AND(INDIRECT(ADDRESS($F572,44))=0,INDIRECT(ADDRESS($F572,38))&lt;&gt;"UL"),INDIRECT(ADDRESS($F572,COLUMN()-12)),0),0), IF($G572&gt;0,IF(AND(INDIRECT(ADDRESS($G572,44))=0,INDIRECT(ADDRESS($G572,38))&lt;&gt;"UL"),INDIRECT(ADDRESS($G572,COLUMN()-12)),0),0), IF($H572&gt;0,IF(AND(INDIRECT(ADDRESS($H572,44))=0,INDIRECT(ADDRESS($H572,38))&lt;&gt;"UL"),INDIRECT(ADDRESS($H572,COLUMN()-12)),0),0), IF($I572&gt;0,IF(AND(INDIRECT(ADDRESS($I572,44))=0,INDIRECT(ADDRESS($I572,38))&lt;&gt;"UL"),INDIRECT(ADDRESS($I572,COLUMN()-12)),0),0), IF($J572&gt;0,IF(AND(INDIRECT(ADDRESS($J572,44))=0,INDIRECT(ADDRESS($J572,38))&lt;&gt;"UL"),INDIRECT(ADDRESS($J572,COLUMN()-12)),0),0), IF($K572&gt;0,IF(AND(INDIRECT(ADDRESS($K572,44))=0,INDIRECT(ADDRESS($K572,38))&lt;&gt;"UL"),INDIRECT(ADDRESS($K572,COLUMN()-11)),0),0), IF($L572&gt;0,IF(AND(INDIRECT(ADDRESS($L572,44))=0,INDIRECT(ADDRESS($L572,38))&lt;&gt;"UL"),INDIRECT(ADDRESS($L572,COLUMN()-11)),0),0), IF($M572&gt;0,IF(AND(INDIRECT(ADDRESS($M572,44))=0,INDIRECT(ADDRESS($M572,38))&lt;&gt;"UL"),INDIRECT(ADDRESS($M572,COLUMN()-11)),0),0))</f>
        <v>0</v>
      </c>
      <c r="BQ572" s="57">
        <f ca="1">IF(AU572="S",BM572,IF(AU572="MS",BN572,IF(AU572="ML",BO572,BP572)))</f>
        <v>0</v>
      </c>
      <c r="BR572" s="161">
        <f ca="1">(((AZ572+BB572+BL572+BQ572)/(AY572+BB572+BK572+BQ572)*AB572^$BR$296)^$BQ$296)*100</f>
        <v>62.307613287076215</v>
      </c>
      <c r="BS572" s="56"/>
      <c r="BT572" s="56">
        <f ca="1">IF(AD572&lt;BG572,((((AY572+BK572)*AB572)+((BE572+BQ572)*(1-AB572))+BF572)*AD572),((((AY572*AB572)+(BE572*(1-AB572))+BF572)*AD572)+(((BK572*AB572)+(BQ572*(1-AB572)))*BG572)))</f>
        <v>3.9807353596321393</v>
      </c>
      <c r="BU572" s="87">
        <f ca="1">BT572/N572</f>
        <v>6.6345589327202317E-2</v>
      </c>
      <c r="BV572" s="57" t="s">
        <v>33</v>
      </c>
      <c r="BW572" s="57" cm="1">
        <f t="array" aca="1" ref="BW572" ca="1">SUM(IF($C572&gt;0,IF(AND(INDIRECT(ADDRESS($C572,44))=0,INDIRECT(ADDRESS($C572,38))="UL",ISERROR(SEARCH("Rear",INDIRECT(ADDRESS($C572,33)))),ISERROR(SEARCH("Side",INDIRECT(ADDRESS($C572,33))))),INDIRECT(ADDRESS($C572,COLUMN())),0),0),IF($D572&gt;0,IF(AND(INDIRECT(ADDRESS($D572,44))=0,INDIRECT(ADDRESS($D572,38))="UL",ISERROR(SEARCH("Rear",INDIRECT(ADDRESS($D572,33)))),ISERROR(SEARCH("Side",INDIRECT(ADDRESS($D572,33))))),INDIRECT(ADDRESS($D572,COLUMN())),0),0),IF($E572&gt;0,IF(AND(INDIRECT(ADDRESS($E572,44))=0,INDIRECT(ADDRESS($E572,38))="UL",ISERROR(SEARCH("Rear",INDIRECT(ADDRESS($E572,33)))),ISERROR(SEARCH("Side",INDIRECT(ADDRESS($E572,33))))),INDIRECT(ADDRESS($E572,COLUMN())),0),0),IF($F572&gt;0,IF(AND(INDIRECT(ADDRESS($F572,44))=0,INDIRECT(ADDRESS($F572,38))="UL",ISERROR(SEARCH("Rear",INDIRECT(ADDRESS($F572,33)))),ISERROR(SEARCH("Side",INDIRECT(ADDRESS($F572,33))))),INDIRECT(ADDRESS($F572,COLUMN())),0),0),IF($G572&gt;0,IF(AND(INDIRECT(ADDRESS($G572,44))=0,INDIRECT(ADDRESS($G572,38))="UL",ISERROR(SEARCH("Rear",INDIRECT(ADDRESS($G572,33)))),ISERROR(SEARCH("Side",INDIRECT(ADDRESS($G572,33))))),INDIRECT(ADDRESS($G572,COLUMN())),0),0),IF($H572&gt;0,IF(AND(INDIRECT(ADDRESS($H572,44))=0,INDIRECT(ADDRESS($H572,38))="UL",ISERROR(SEARCH("Rear",INDIRECT(ADDRESS($H572,33)))),ISERROR(SEARCH("Side",INDIRECT(ADDRESS($H572,33))))),INDIRECT(ADDRESS($H572,COLUMN())),0),0),IF($I572&gt;0,IF(AND(INDIRECT(ADDRESS($I572,44))=0,INDIRECT(ADDRESS($I572,38))="UL",ISERROR(SEARCH("Rear",INDIRECT(ADDRESS($I572,33)))),ISERROR(SEARCH("Side",INDIRECT(ADDRESS($I572,33))))),INDIRECT(ADDRESS($I572,COLUMN())),0),0),IF($J572&gt;0,IF(AND(INDIRECT(ADDRESS($J572,44))=0,INDIRECT(ADDRESS($J572,38))="UL",ISERROR(SEARCH("Rear",INDIRECT(ADDRESS($J572,33)))),ISERROR(SEARCH("Side",INDIRECT(ADDRESS($J572,33))))),INDIRECT(ADDRESS($J572,COLUMN())),0),0),IF($K572&gt;0,IF(AND(INDIRECT(ADDRESS($K572,44))=0,INDIRECT(ADDRESS($K572,38))="UL",ISERROR(SEARCH("Rear",INDIRECT(ADDRESS($K572,33)))),ISERROR(SEARCH("Side",INDIRECT(ADDRESS($K572,33))))),INDIRECT(ADDRESS($K572,COLUMN())),0),0),IF($L572&gt;0,IF(AND(INDIRECT(ADDRESS($L572,44))=0,INDIRECT(ADDRESS($L572,38))="UL",ISERROR(SEARCH("Rear",INDIRECT(ADDRESS($L572,33)))),ISERROR(SEARCH("Side",INDIRECT(ADDRESS($L572,33))))),INDIRECT(ADDRESS($L572,COLUMN())),0),0),IF($M572&gt;0,IF(AND(INDIRECT(ADDRESS($M572,44))=0,INDIRECT(ADDRESS($M572,38))="UL",ISERROR(SEARCH("Rear",INDIRECT(ADDRESS($M572,33)))),ISERROR(SEARCH("Side",INDIRECT(ADDRESS($M572,33))))),INDIRECT(ADDRESS($M572,COLUMN())),0),0))</f>
        <v>0</v>
      </c>
      <c r="BX572" s="57">
        <f ca="1">IF(BV572="S",AV572,BW572)</f>
        <v>0.5</v>
      </c>
      <c r="BY572" s="57" cm="1">
        <f t="array" aca="1" ref="BY572" ca="1">SUM(IF($C572&gt;0,IF(AND(INDIRECT(ADDRESS($C572,44))=0,INDIRECT(ADDRESS($C572,38))="UL"),INDIRECT(ADDRESS($C572,COLUMN())),0),0),IF($D572&gt;0,IF(AND(INDIRECT(ADDRESS($D572,44))=0,INDIRECT(ADDRESS($D572,38))="UL"),INDIRECT(ADDRESS($D572,COLUMN())),0),0),IF($E572&gt;0,IF(AND(INDIRECT(ADDRESS($E572,44))=0,INDIRECT(ADDRESS($E572,38))="UL"),INDIRECT(ADDRESS($E572,COLUMN())),0),0),IF($F572&gt;0,IF(AND(INDIRECT(ADDRESS($F572,44))=0,INDIRECT(ADDRESS($F572,38))="UL"),INDIRECT(ADDRESS($F572,COLUMN())),0),0),IF($G572&gt;0,IF(AND(INDIRECT(ADDRESS($G572,44))=0,INDIRECT(ADDRESS($G572,38))="UL"),INDIRECT(ADDRESS($G572,COLUMN())),0),0),IF($H572&gt;0,IF(AND(INDIRECT(ADDRESS($H572,44))=0,INDIRECT(ADDRESS($H572,38))="UL"),INDIRECT(ADDRESS($H572,COLUMN())),0),0),IF($I572&gt;0,IF(AND(INDIRECT(ADDRESS($I572,44))=0,INDIRECT(ADDRESS($I572,38))="UL"),INDIRECT(ADDRESS($I572,COLUMN())),0),0),IF($J572&gt;0,IF(AND(INDIRECT(ADDRESS($J572,44))=0,INDIRECT(ADDRESS($J572,38))="UL"),INDIRECT(ADDRESS($J572,COLUMN())),0),0),IF($K572&gt;0,IF(AND(INDIRECT(ADDRESS($K572,44))=0,INDIRECT(ADDRESS($K572,38))="UL"),INDIRECT(ADDRESS($K572,COLUMN())),0),0),IF($L572&gt;0,IF(AND(INDIRECT(ADDRESS($L572,44))=0,INDIRECT(ADDRESS($L572,38))="UL"),INDIRECT(ADDRESS($L572,COLUMN())),0),0),IF($M572&gt;0,IF(AND(INDIRECT(ADDRESS($M572,44))=0,INDIRECT(ADDRESS($M572,38))="UL"),INDIRECT(ADDRESS($M572,COLUMN())),0),0))</f>
        <v>0</v>
      </c>
      <c r="BZ572" s="57" cm="1">
        <f t="array" aca="1" ref="BZ572" ca="1">SUM(IF($C572&gt;0,IF(AND(INDIRECT(ADDRESS($C572,44))=0,INDIRECT(ADDRESS($C572,38))="UL"),INDIRECT(ADDRESS($C572,COLUMN())),0),0),IF($D572&gt;0,IF(AND(INDIRECT(ADDRESS($D572,44))=0,INDIRECT(ADDRESS($D572,38))="UL"),INDIRECT(ADDRESS($D572,COLUMN())),0),0),IF($E572&gt;0,IF(AND(INDIRECT(ADDRESS($E572,44))=0,INDIRECT(ADDRESS($E572,38))="UL"),INDIRECT(ADDRESS($E572,COLUMN())),0),0),IF($F572&gt;0,IF(AND(INDIRECT(ADDRESS($F572,44))=0,INDIRECT(ADDRESS($F572,38))="UL"),INDIRECT(ADDRESS($F572,COLUMN())),0),0),IF($G572&gt;0,IF(AND(INDIRECT(ADDRESS($G572,44))=0,INDIRECT(ADDRESS($G572,38))="UL"),INDIRECT(ADDRESS($G572,COLUMN())),0),0),IF($H572&gt;0,IF(AND(INDIRECT(ADDRESS($H572,44))=0,INDIRECT(ADDRESS($H572,38))="UL"),INDIRECT(ADDRESS($H572,COLUMN())),0),0),IF($I572&gt;0,IF(AND(INDIRECT(ADDRESS($I572,44))=0,INDIRECT(ADDRESS($I572,38))="UL"),INDIRECT(ADDRESS($I572,COLUMN())),0),0),IF($J572&gt;0,IF(AND(INDIRECT(ADDRESS($J572,44))=0,INDIRECT(ADDRESS($J572,38))="UL"),INDIRECT(ADDRESS($J572,COLUMN())),0),0),IF($K572&gt;0,IF(AND(INDIRECT(ADDRESS($K572,44))=0,INDIRECT(ADDRESS($K572,38))="UL"),INDIRECT(ADDRESS($K572,COLUMN())),0),0),IF($L572&gt;0,IF(AND(INDIRECT(ADDRESS($L572,44))=0,INDIRECT(ADDRESS($L572,38))="UL"),INDIRECT(ADDRESS($L572,COLUMN())),0),0),IF($M572&gt;0,IF(AND(INDIRECT(ADDRESS($M572,44))=0,INDIRECT(ADDRESS($M572,38))="UL"),INDIRECT(ADDRESS($M572,COLUMN())),0),0))</f>
        <v>0</v>
      </c>
      <c r="CA572" s="57">
        <f ca="1">IF(BV572="S",BY572,BZ572)</f>
        <v>0</v>
      </c>
      <c r="CB572" s="57" cm="1">
        <f t="array" aca="1" ref="CB572" ca="1">SUM(IF($C572&gt;0,IF(AND(INDIRECT(ADDRESS($C572,44))=0,INDIRECT(ADDRESS($C572,38))&lt;&gt;"UL"),INDIRECT(ADDRESS($C572,COLUMN())),0),0),IF($D572&gt;0,IF(AND(INDIRECT(ADDRESS($D572,44))=0,INDIRECT(ADDRESS($D572,38))&lt;&gt;"UL"),INDIRECT(ADDRESS($D572,COLUMN())),0),0),IF($E572&gt;0,IF(AND(INDIRECT(ADDRESS($E572,44))=0,INDIRECT(ADDRESS($E572,38))&lt;&gt;"UL"),INDIRECT(ADDRESS($E572,COLUMN())),0),0),IF($F572&gt;0,IF(AND(INDIRECT(ADDRESS($F572,44))=0,INDIRECT(ADDRESS($F572,38))&lt;&gt;"UL"),INDIRECT(ADDRESS($F572,COLUMN())),0),0),IF($G572&gt;0,IF(AND(INDIRECT(ADDRESS($G572,44))=0,INDIRECT(ADDRESS($G572,38))&lt;&gt;"UL"),INDIRECT(ADDRESS($G572,COLUMN())),0),0),IF($H572&gt;0,IF(AND(INDIRECT(ADDRESS($H572,44))=0,INDIRECT(ADDRESS($H572,38))&lt;&gt;"UL"),INDIRECT(ADDRESS($H572,COLUMN())),0),0),IF($I572&gt;0,IF(AND(INDIRECT(ADDRESS($I572,44))=0,INDIRECT(ADDRESS($I572,38))&lt;&gt;"UL"),INDIRECT(ADDRESS($I572,COLUMN())),0),0),IF($J572&gt;0,IF(AND(INDIRECT(ADDRESS($J572,44))=0,INDIRECT(ADDRESS($J572,38))&lt;&gt;"UL"),INDIRECT(ADDRESS($J572,COLUMN())),0),0),IF($K572&gt;0,IF(AND(INDIRECT(ADDRESS($K572,44))=0,INDIRECT(ADDRESS($K572,38))&lt;&gt;"UL"),INDIRECT(ADDRESS($K572,COLUMN())),0),0),IF($L572&gt;0,IF(AND(INDIRECT(ADDRESS($L572,44))=0,INDIRECT(ADDRESS($L572,38))&lt;&gt;"UL"),INDIRECT(ADDRESS($L572,COLUMN())),0),0),IF($M572&gt;0,IF(AND(INDIRECT(ADDRESS($M572,44))=0,INDIRECT(ADDRESS($M572,38))&lt;&gt;"UL"),INDIRECT(ADDRESS($M572,COLUMN())),0),0))</f>
        <v>0</v>
      </c>
      <c r="CC572" s="57">
        <f ca="1">IF(BV572="S",BH572,CB572)</f>
        <v>0</v>
      </c>
      <c r="CD572" s="57" cm="1">
        <f t="array" aca="1" ref="CD572" ca="1">SUM(IF($C572&gt;0,IF(AND(INDIRECT(ADDRESS($C572,44))=0,INDIRECT(ADDRESS($C572,38))&lt;&gt;"UL"),INDIRECT(ADDRESS($C572,COLUMN())),0),0),IF($D572&gt;0,IF(AND(INDIRECT(ADDRESS($D572,44))=0,INDIRECT(ADDRESS($D572,38))&lt;&gt;"UL"),INDIRECT(ADDRESS($D572,COLUMN())),0),0),IF($E572&gt;0,IF(AND(INDIRECT(ADDRESS($E572,44))=0,INDIRECT(ADDRESS($E572,38))&lt;&gt;"UL"),INDIRECT(ADDRESS($E572,COLUMN())),0),0),IF($F572&gt;0,IF(AND(INDIRECT(ADDRESS($F572,44))=0,INDIRECT(ADDRESS($F572,38))&lt;&gt;"UL"),INDIRECT(ADDRESS($F572,COLUMN())),0),0),IF($G572&gt;0,IF(AND(INDIRECT(ADDRESS($G572,44))=0,INDIRECT(ADDRESS($G572,38))&lt;&gt;"UL"),INDIRECT(ADDRESS($G572,COLUMN())),0),0),IF($H572&gt;0,IF(AND(INDIRECT(ADDRESS($H572,44))=0,INDIRECT(ADDRESS($H572,38))&lt;&gt;"UL"),INDIRECT(ADDRESS($H572,COLUMN())),0),0),IF($I572&gt;0,IF(AND(INDIRECT(ADDRESS($I572,44))=0,INDIRECT(ADDRESS($I572,38))&lt;&gt;"UL"),INDIRECT(ADDRESS($I572,COLUMN())),0),0),IF($J572&gt;0,IF(AND(INDIRECT(ADDRESS($J572,44))=0,INDIRECT(ADDRESS($J572,38))&lt;&gt;"UL"),INDIRECT(ADDRESS($J572,COLUMN())),0),0),IF($K572&gt;0,IF(AND(INDIRECT(ADDRESS($K572,44))=0,INDIRECT(ADDRESS($K572,38))&lt;&gt;"UL"),INDIRECT(ADDRESS($K572,COLUMN())),0),0),IF($L572&gt;0,IF(AND(INDIRECT(ADDRESS($L572,44))=0,INDIRECT(ADDRESS($L572,38))&lt;&gt;"UL"),INDIRECT(ADDRESS($L572,COLUMN())),0),0),IF($M572&gt;0,IF(AND(INDIRECT(ADDRESS($M572,44))=0,INDIRECT(ADDRESS($M572,38))&lt;&gt;"UL"),INDIRECT(ADDRESS($M572,COLUMN())),0),0))</f>
        <v>0</v>
      </c>
      <c r="CE572" s="57" cm="1">
        <f t="array" aca="1" ref="CE572" ca="1">SUM(IF($C572&gt;0,IF(AND(INDIRECT(ADDRESS($C572,44))=0,INDIRECT(ADDRESS($C572,38))&lt;&gt;"UL"),INDIRECT(ADDRESS($C572,COLUMN())),0),0),IF($D572&gt;0,IF(AND(INDIRECT(ADDRESS($D572,44))=0,INDIRECT(ADDRESS($D572,38))&lt;&gt;"UL"),INDIRECT(ADDRESS($D572,COLUMN())),0),0),IF($E572&gt;0,IF(AND(INDIRECT(ADDRESS($E572,44))=0,INDIRECT(ADDRESS($E572,38))&lt;&gt;"UL"),INDIRECT(ADDRESS($E572,COLUMN())),0),0),IF($F572&gt;0,IF(AND(INDIRECT(ADDRESS($F572,44))=0,INDIRECT(ADDRESS($F572,38))&lt;&gt;"UL"),INDIRECT(ADDRESS($F572,COLUMN())),0),0),IF($G572&gt;0,IF(AND(INDIRECT(ADDRESS($G572,44))=0,INDIRECT(ADDRESS($G572,38))&lt;&gt;"UL"),INDIRECT(ADDRESS($G572,COLUMN())),0),0),IF($H572&gt;0,IF(AND(INDIRECT(ADDRESS($H572,44))=0,INDIRECT(ADDRESS($H572,38))&lt;&gt;"UL"),INDIRECT(ADDRESS($H572,COLUMN())),0),0),IF($I572&gt;0,IF(AND(INDIRECT(ADDRESS($I572,44))=0,INDIRECT(ADDRESS($I572,38))&lt;&gt;"UL"),INDIRECT(ADDRESS($I572,COLUMN())),0),0),IF($J572&gt;0,IF(AND(INDIRECT(ADDRESS($J572,44))=0,INDIRECT(ADDRESS($J572,38))&lt;&gt;"UL"),INDIRECT(ADDRESS($J572,COLUMN())),0),0),IF($K572&gt;0,IF(AND(INDIRECT(ADDRESS($K572,44))=0,INDIRECT(ADDRESS($K572,38))&lt;&gt;"UL"),INDIRECT(ADDRESS($K572,COLUMN())),0),0),IF($L572&gt;0,IF(AND(INDIRECT(ADDRESS($L572,44))=0,INDIRECT(ADDRESS($L572,38))&lt;&gt;"UL"),INDIRECT(ADDRESS($L572,COLUMN())),0),0),IF($M572&gt;0,IF(AND(INDIRECT(ADDRESS($M572,44))=0,INDIRECT(ADDRESS($M572,38))&lt;&gt;"UL"),INDIRECT(ADDRESS($M572,COLUMN())),0),0))</f>
        <v>0</v>
      </c>
      <c r="CF572" s="57">
        <f ca="1">IF(BV572="S",CD572,CE572)</f>
        <v>0</v>
      </c>
      <c r="CG572" s="57">
        <f ca="1">IF(AD572&lt;BG572,((((BX572+CC572)*AB572)+((CA572+CF572)*(1-AB572)))*AD572),((((BX572*AB572)+((CA572)*(1-AB572)))*AD572)+(((CC572*AB572)+((CF572))*(1-AB572)))*BG572))</f>
        <v>1.1502354436238433</v>
      </c>
      <c r="CH572" s="57">
        <f ca="1">CG572/N572</f>
        <v>1.9170590727064056E-2</v>
      </c>
      <c r="CI572" s="19">
        <f ca="1">AD572*X572</f>
        <v>19.79992534991603</v>
      </c>
      <c r="CJ572" s="19"/>
      <c r="CK572" s="57" cm="1">
        <f t="array" aca="1" ref="CK572" ca="1">IF(AU572="S", SUM(IF($C572&gt;0,IF(INDIRECT(ADDRESS($C572,43))&lt;&gt;1,INDIRECT(ADDRESS($C572,48)),0),0), IF($D572&gt;0,IF(INDIRECT(ADDRESS($D572,43))&lt;&gt;1,INDIRECT(ADDRESS($D572,48)),0),0), IF($E572&gt;0,IF(INDIRECT(ADDRESS($E572,43))&lt;&gt;1,INDIRECT(ADDRESS($E572,48)),0),0), IF($F572&gt;0,IF(INDIRECT(ADDRESS($F572,43))&lt;&gt;1,INDIRECT(ADDRESS($F572,48)),0),0), IF($G572&gt;0,IF(INDIRECT(ADDRESS($G572,43))&lt;&gt;1,INDIRECT(ADDRESS($G572,48)),0),0), IF($H572&gt;0,IF(INDIRECT(ADDRESS($H572,43))&lt;&gt;1,INDIRECT(ADDRESS($H572,48)),0),0), IF($I572&gt;0,IF(INDIRECT(ADDRESS($I572,43))&lt;&gt;1,INDIRECT(ADDRESS($I572,48)),0),0), IF($J572&gt;0,IF(INDIRECT(ADDRESS($J572,43))&lt;&gt;1,INDIRECT(ADDRESS($J572,48)),0),0), IF($K572&gt;0,IF(INDIRECT(ADDRESS($K572,43))&lt;&gt;1,INDIRECT(ADDRESS($K572,48)),0),0), IF($L572&gt;0,IF(INDIRECT(ADDRESS($L572,43))&lt;&gt;1,INDIRECT(ADDRESS($L572,48)),0),0), IF($M572&gt;0,IF(INDIRECT(ADDRESS($M572,43))&lt;&gt;1,INDIRECT(ADDRESS($M572,48)),0),0)), IF(AU572="L",SUM(IF($C572&gt;0,IF(INDIRECT(ADDRESS($C572,43))&lt;&gt;1,INDIRECT(ADDRESS($C572,50)),0),0), IF($D572&gt;0,IF(INDIRECT(ADDRESS($D572,43))&lt;&gt;1,INDIRECT(ADDRESS($D572,50)),0),0), IF($E572&gt;0,IF(INDIRECT(ADDRESS($E572,43))&lt;&gt;1,INDIRECT(ADDRESS($E572,50)),0),0), IF($F572&gt;0,IF(INDIRECT(ADDRESS($F572,43))&lt;&gt;1,INDIRECT(ADDRESS($F572,50)),0),0), IF($G572&gt;0,IF(INDIRECT(ADDRESS($G572,43))&lt;&gt;1,INDIRECT(ADDRESS($G572,50)),0),0), IF($G572&gt;0,IF(INDIRECT(ADDRESS($G572,43))&lt;&gt;1,INDIRECT(ADDRESS($G572,50)),0),0), IF($H572&gt;0,IF(INDIRECT(ADDRESS($H572,43))&lt;&gt;1,INDIRECT(ADDRESS($H572,50)),0),0), IF($I572&gt;0,IF(INDIRECT(ADDRESS($I572,43))&lt;&gt;1,INDIRECT(ADDRESS($I572,50)),0),0), IF($J572&gt;0,IF(INDIRECT(ADDRESS($J572,43))&lt;&gt;1,INDIRECT(ADDRESS($J572,50)),0),0), IF($K572&gt;0,IF(INDIRECT(ADDRESS($K572,43))&lt;&gt;1,INDIRECT(ADDRESS($K572,50)),0),0), IF($L572&gt;0,IF(INDIRECT(ADDRESS($L572,43))&lt;&gt;1,INDIRECT(ADDRESS($L572,50)),0),0), IF($M572&gt;0,IF(INDIRECT(ADDRESS($M572,43))&lt;&gt;1,INDIRECT(ADDRESS($M572,50)),0),0)), SUM(IF($C572&gt;0,IF(INDIRECT(ADDRESS($C572,43))&lt;&gt;1,INDIRECT(ADDRESS($C572,49)),0),0), IF($D572&gt;0,IF(INDIRECT(ADDRESS($D572,43))&lt;&gt;1,INDIRECT(ADDRESS($D572,49)),0),0), IF($E572&gt;0,IF(INDIRECT(ADDRESS($E572,43))&lt;&gt;1,INDIRECT(ADDRESS($E572,49)),0),0), IF($F572&gt;0,IF(INDIRECT(ADDRESS($F572,43))&lt;&gt;1,INDIRECT(ADDRESS($F572,49)),0),0), IF($G572&gt;0,IF(INDIRECT(ADDRESS($G572,43))&lt;&gt;1,INDIRECT(ADDRESS($G572,49)),0),0), IF($G572&gt;0,IF(INDIRECT(ADDRESS($G572,43))&lt;&gt;1,INDIRECT(ADDRESS($G572,49)),0),0), IF($H572&gt;0,IF(INDIRECT(ADDRESS($H572,43))&lt;&gt;1,INDIRECT(ADDRESS($H572,49)),0),0), IF($I572&gt;0,IF(INDIRECT(ADDRESS($I572,43))&lt;&gt;1,INDIRECT(ADDRESS($I572,49)),0),0), IF($J572&gt;0,IF(INDIRECT(ADDRESS($J572,43))&lt;&gt;1,INDIRECT(ADDRESS($J572,49)),0),0), IF($K572&gt;0,IF(INDIRECT(ADDRESS($K572,43))&lt;&gt;1,INDIRECT(ADDRESS($K572,49)),0),0), IF($L572&gt;0,IF(INDIRECT(ADDRESS($L572,43))&lt;&gt;1,INDIRECT(ADDRESS($L572,49)),0),0), IF($M572&gt;0,IF(INDIRECT(ADDRESS($M572,43))&lt;&gt;1,INDIRECT(ADDRESS($M572,49)),0),0))))</f>
        <v>3.5</v>
      </c>
      <c r="CL572" s="57" cm="1">
        <f t="array" aca="1" ref="CL572" ca="1">1.5*SUM(IF($C572&gt;0,IF(INDIRECT(ADDRESS($C572,44))=1,INDIRECT(ADDRESS($C572,48)),0),0), IF($D572&gt;0,IF(INDIRECT(ADDRESS($D572,44))=1,INDIRECT(ADDRESS($D572,48)),0),0), IF($E572&gt;0,IF(INDIRECT(ADDRESS($E572,44))=1,INDIRECT(ADDRESS($E572,48)),0),0), IF($F572&gt;0,IF(INDIRECT(ADDRESS($F572,44))=1,INDIRECT(ADDRESS($F572,48)),0),0), IF($G572&gt;0,IF(INDIRECT(ADDRESS($G572,44))=1,INDIRECT(ADDRESS($G572,48)),0),0), IF($H572&gt;0,IF(INDIRECT(ADDRESS($H572,44))=1,INDIRECT(ADDRESS($H572,48)),0),0), IF($I572&gt;0,IF(INDIRECT(ADDRESS($I572,44))=1,INDIRECT(ADDRESS($I572,48)),0),0), IF($J572&gt;0,IF(INDIRECT(ADDRESS($J572,44))=1,INDIRECT(ADDRESS($J572,48)),0),0), IF($K572&gt;0,IF(INDIRECT(ADDRESS($K572,44))=1,INDIRECT(ADDRESS($K572,48)),0),0), IF($L572&gt;0,IF(INDIRECT(ADDRESS($L572,44))=1,INDIRECT(ADDRESS($L572,48)),0),0), IF($M572&gt;0,IF(INDIRECT(ADDRESS($M572,44))=1,INDIRECT(ADDRESS($M572,48)),0),0))</f>
        <v>33.333333333333329</v>
      </c>
      <c r="CM572" s="56">
        <f ca="1">((BU572/$BU$34)^$BU$296)</f>
        <v>0.48842534328133391</v>
      </c>
      <c r="CN572" s="59"/>
    </row>
    <row r="573" spans="1:92" x14ac:dyDescent="0.25">
      <c r="A573" s="222" t="s">
        <v>604</v>
      </c>
      <c r="B573" s="74">
        <v>551</v>
      </c>
      <c r="C573" s="74">
        <v>559</v>
      </c>
      <c r="D573" s="74">
        <v>560</v>
      </c>
      <c r="E573" s="74">
        <v>561</v>
      </c>
      <c r="F573" s="74">
        <v>562</v>
      </c>
      <c r="G573" s="74">
        <v>563</v>
      </c>
      <c r="H573" s="74">
        <v>563</v>
      </c>
      <c r="I573" s="74"/>
      <c r="J573" s="74"/>
      <c r="K573" s="74"/>
      <c r="L573" s="74"/>
      <c r="M573" s="74"/>
      <c r="N573" s="67">
        <f ca="1">-16+SUM(INDIRECT(ADDRESS(B573,COLUMN())),IF(C573&gt;0,INDIRECT(ADDRESS(C573,COLUMN())),0),IF(D573&gt;0,INDIRECT(ADDRESS(D573,COLUMN())),0),IF(E573&gt;0,INDIRECT(ADDRESS(E573,COLUMN())),0),IF(F573&gt;0,INDIRECT(ADDRESS(F573,COLUMN())),0),IF(G573&gt;0,INDIRECT(ADDRESS(G573,COLUMN())),0),IF(H573&gt;0,INDIRECT(ADDRESS(H573,COLUMN())),0),IF(I573&gt;0,INDIRECT(ADDRESS(I573,COLUMN())),0),IF(J573&gt;0,INDIRECT(ADDRESS(J573,COLUMN())),0),IF(K573&gt;0,INDIRECT(ADDRESS(K573,COLUMN())),0),IF(L573&gt;0,INDIRECT(ADDRESS(L573,COLUMN())),0),IF(M573&gt;0,INDIRECT(ADDRESS(M573,COLUMN())),0))</f>
        <v>60</v>
      </c>
      <c r="O573" s="67" t="str" cm="1">
        <f t="array" aca="1" ref="O573" ca="1">INDIRECT(ADDRESS($B573,COLUMN()))</f>
        <v>Bomber</v>
      </c>
      <c r="P573" s="67" cm="1">
        <f t="array" aca="1" ref="P573" ca="1">INDIRECT(ADDRESS($B573,COLUMN()))</f>
        <v>12</v>
      </c>
      <c r="Q573" s="67" cm="1">
        <f t="array" aca="1" ref="Q573" ca="1">INDIRECT(ADDRESS($B573,COLUMN()))</f>
        <v>0</v>
      </c>
      <c r="R573" s="67" cm="1">
        <f t="array" aca="1" ref="R573" ca="1">INDIRECT(ADDRESS($B573,COLUMN()))</f>
        <v>0</v>
      </c>
      <c r="S573" s="67" cm="1">
        <f t="array" aca="1" ref="S573" ca="1">INDIRECT(ADDRESS($B573,COLUMN()))</f>
        <v>1</v>
      </c>
      <c r="T573" s="67" t="str" cm="1">
        <f t="array" aca="1" ref="T573" ca="1">INDIRECT(ADDRESS($B573,COLUMN()))</f>
        <v>1-2</v>
      </c>
      <c r="U573" s="67" cm="1">
        <f t="array" aca="1" ref="U573" ca="1">INDIRECT(ADDRESS($B573,COLUMN()))</f>
        <v>2</v>
      </c>
      <c r="V573" s="67" cm="1">
        <f t="array" aca="1" ref="V573" ca="1">INDIRECT(ADDRESS($B573,COLUMN()))</f>
        <v>0</v>
      </c>
      <c r="W573" s="67" cm="1">
        <f t="array" aca="1" ref="W573" ca="1">INDIRECT(ADDRESS($B573,COLUMN()))</f>
        <v>3</v>
      </c>
      <c r="X573" s="67" cm="1">
        <f t="array" aca="1" ref="X573" ca="1">INDIRECT(ADDRESS($B573,COLUMN()))</f>
        <v>5</v>
      </c>
      <c r="Y573" s="67" cm="1">
        <f t="array" aca="1" ref="Y573" ca="1">INDIRECT(ADDRESS($B573,COLUMN()))</f>
        <v>1</v>
      </c>
      <c r="Z573" s="67" cm="1">
        <f t="array" aca="1" ref="Z573" ca="1">INDIRECT(ADDRESS($B573,COLUMN()))</f>
        <v>5</v>
      </c>
      <c r="AA573" s="67" t="str" cm="1">
        <f t="array" aca="1" ref="AA573" ca="1">INDIRECT(ADDRESS($B573,COLUMN()))</f>
        <v>Rocket Boosters</v>
      </c>
      <c r="AB573" s="56">
        <f ca="1">((U573/8)^$V$296)*((((X573-(Y573-1)/2)/8)^$X$296)*((S573/3)^$S$296))*(((8-W573)/6)^$W$296)</f>
        <v>0.5809291819520529</v>
      </c>
      <c r="AC573" s="56">
        <f ca="1">SUM(((25/N573)^$Z$296)*(AB573/$AB$34))</f>
        <v>0.37949856920672387</v>
      </c>
      <c r="AD573" s="56">
        <f ca="1">(P573/($CN$34*(1/AC573)))</f>
        <v>3.959985069983206</v>
      </c>
      <c r="AF573" s="65"/>
      <c r="AG573" s="65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52"/>
      <c r="AU573" s="54" t="s">
        <v>113</v>
      </c>
      <c r="AV573" s="57" cm="1">
        <f t="array" aca="1" ref="AV573" ca="1">SUM(IF($C573&gt;0,IF(AND(INDIRECT(ADDRESS($C573,44))=0,INDIRECT(ADDRESS($C573,38))="UL",ISERROR(SEARCH("Rear",INDIRECT(ADDRESS($C573,33)))),ISERROR(SEARCH("Side",INDIRECT(ADDRESS($C573,33))))),INDIRECT(ADDRESS($C573,COLUMN())),0),0),IF($D573&gt;0,IF(AND(INDIRECT(ADDRESS($D573,44))=0,INDIRECT(ADDRESS($D573,38))="UL",ISERROR(SEARCH("Rear",INDIRECT(ADDRESS($D573,33)))),ISERROR(SEARCH("Side",INDIRECT(ADDRESS($D573,33))))),INDIRECT(ADDRESS($D573,COLUMN())),0),0),IF($E573&gt;0,IF(AND(INDIRECT(ADDRESS($E573,44))=0,INDIRECT(ADDRESS($E573,38))="UL",ISERROR(SEARCH("Rear",INDIRECT(ADDRESS($E573,33)))),ISERROR(SEARCH("Side",INDIRECT(ADDRESS($E573,33))))),INDIRECT(ADDRESS($E573,COLUMN())),0),0),IF($F573&gt;0,IF(AND(INDIRECT(ADDRESS($F573,44))=0,INDIRECT(ADDRESS($F573,38))="UL",ISERROR(SEARCH("Rear",INDIRECT(ADDRESS($F573,33)))),ISERROR(SEARCH("Side",INDIRECT(ADDRESS($F573,33))))),INDIRECT(ADDRESS($F573,COLUMN())),0),0),IF($G573&gt;0,IF(AND(INDIRECT(ADDRESS($G573,44))=0,INDIRECT(ADDRESS($G573,38))="UL",ISERROR(SEARCH("Rear",INDIRECT(ADDRESS($G573,33)))),ISERROR(SEARCH("Side",INDIRECT(ADDRESS($G573,33))))),INDIRECT(ADDRESS($G573,COLUMN())),0),0),IF($H573&gt;0,IF(AND(INDIRECT(ADDRESS($H573,44))=0,INDIRECT(ADDRESS($H573,38))="UL",ISERROR(SEARCH("Rear",INDIRECT(ADDRESS($H573,33)))),ISERROR(SEARCH("Side",INDIRECT(ADDRESS($H573,33))))),INDIRECT(ADDRESS($H573,COLUMN())),0),0),IF($I573&gt;0,IF(AND(INDIRECT(ADDRESS($I573,44))=0,INDIRECT(ADDRESS($I573,38))="UL",ISERROR(SEARCH("Rear",INDIRECT(ADDRESS($I573,33)))),ISERROR(SEARCH("Side",INDIRECT(ADDRESS($I573,33))))),INDIRECT(ADDRESS($I573,COLUMN())),0),0),IF($J573&gt;0,IF(AND(INDIRECT(ADDRESS($J573,44))=0,INDIRECT(ADDRESS($J573,38))="UL",ISERROR(SEARCH("Rear",INDIRECT(ADDRESS($J573,33)))),ISERROR(SEARCH("Side",INDIRECT(ADDRESS($J573,33))))),INDIRECT(ADDRESS($J573,COLUMN())),0),0),IF($K573&gt;0,IF(AND(INDIRECT(ADDRESS($K573,44))=0,INDIRECT(ADDRESS($K573,38))="UL",ISERROR(SEARCH("Rear",INDIRECT(ADDRESS($K573,33)))),ISERROR(SEARCH("Side",INDIRECT(ADDRESS($K573,33))))),INDIRECT(ADDRESS($K573,COLUMN())),0),0),IF($L573&gt;0,IF(AND(INDIRECT(ADDRESS($L573,44))=0,INDIRECT(ADDRESS($L573,38))="UL",ISERROR(SEARCH("Rear",INDIRECT(ADDRESS($L573,33)))),ISERROR(SEARCH("Side",INDIRECT(ADDRESS($L573,33))))),INDIRECT(ADDRESS($L573,COLUMN())),0),0),IF($M573&gt;0,IF(AND(INDIRECT(ADDRESS($M573,44))=0,INDIRECT(ADDRESS($M573,38))="UL",ISERROR(SEARCH("Rear",INDIRECT(ADDRESS($M573,33)))),ISERROR(SEARCH("Side",INDIRECT(ADDRESS($M573,33))))),INDIRECT(ADDRESS($M573,COLUMN())),0),0))</f>
        <v>0.5</v>
      </c>
      <c r="AW573" s="57" cm="1">
        <f t="array" aca="1" ref="AW573" ca="1">SUM(IF($C573&gt;0,IF(AND(INDIRECT(ADDRESS($C573,44))=0,INDIRECT(ADDRESS($C573,38))="UL",ISERROR(SEARCH("Rear",INDIRECT(ADDRESS($C573,33)))),ISERROR(SEARCH("Side",INDIRECT(ADDRESS($C573,33))))),INDIRECT(ADDRESS($C573,COLUMN())),0),0),IF($D573&gt;0,IF(AND(INDIRECT(ADDRESS($D573,44))=0,INDIRECT(ADDRESS($D573,38))="UL",ISERROR(SEARCH("Rear",INDIRECT(ADDRESS($D573,33)))),ISERROR(SEARCH("Side",INDIRECT(ADDRESS($D573,33))))),INDIRECT(ADDRESS($D573,COLUMN())),0),0),IF($E573&gt;0,IF(AND(INDIRECT(ADDRESS($E573,44))=0,INDIRECT(ADDRESS($E573,38))="UL",ISERROR(SEARCH("Rear",INDIRECT(ADDRESS($E573,33)))),ISERROR(SEARCH("Side",INDIRECT(ADDRESS($E573,33))))),INDIRECT(ADDRESS($E573,COLUMN())),0),0),IF($F573&gt;0,IF(AND(INDIRECT(ADDRESS($F573,44))=0,INDIRECT(ADDRESS($F573,38))="UL",ISERROR(SEARCH("Rear",INDIRECT(ADDRESS($F573,33)))),ISERROR(SEARCH("Side",INDIRECT(ADDRESS($F573,33))))),INDIRECT(ADDRESS($F573,COLUMN())),0),0),IF($G573&gt;0,IF(AND(INDIRECT(ADDRESS($G573,44))=0,INDIRECT(ADDRESS($G573,38))="UL",ISERROR(SEARCH("Rear",INDIRECT(ADDRESS($G573,33)))),ISERROR(SEARCH("Side",INDIRECT(ADDRESS($G573,33))))),INDIRECT(ADDRESS($G573,COLUMN())),0),0),IF($H573&gt;0,IF(AND(INDIRECT(ADDRESS($H573,44))=0,INDIRECT(ADDRESS($H573,38))="UL",ISERROR(SEARCH("Rear",INDIRECT(ADDRESS($H573,33)))),ISERROR(SEARCH("Side",INDIRECT(ADDRESS($H573,33))))),INDIRECT(ADDRESS($H573,COLUMN())),0),0),IF($I573&gt;0,IF(AND(INDIRECT(ADDRESS($I573,44))=0,INDIRECT(ADDRESS($I573,38))="UL",ISERROR(SEARCH("Rear",INDIRECT(ADDRESS($I573,33)))),ISERROR(SEARCH("Side",INDIRECT(ADDRESS($I573,33))))),INDIRECT(ADDRESS($I573,COLUMN())),0),0),IF($J573&gt;0,IF(AND(INDIRECT(ADDRESS($J573,44))=0,INDIRECT(ADDRESS($J573,38))="UL",ISERROR(SEARCH("Rear",INDIRECT(ADDRESS($J573,33)))),ISERROR(SEARCH("Side",INDIRECT(ADDRESS($J573,33))))),INDIRECT(ADDRESS($J573,COLUMN())),0),0),IF($K573&gt;0,IF(AND(INDIRECT(ADDRESS($K573,44))=0,INDIRECT(ADDRESS($K573,38))="UL",ISERROR(SEARCH("Rear",INDIRECT(ADDRESS($K573,33)))),ISERROR(SEARCH("Side",INDIRECT(ADDRESS($K573,33))))),INDIRECT(ADDRESS($K573,COLUMN())),0),0),IF($L573&gt;0,IF(AND(INDIRECT(ADDRESS($L573,44))=0,INDIRECT(ADDRESS($L573,38))="UL",ISERROR(SEARCH("Rear",INDIRECT(ADDRESS($L573,33)))),ISERROR(SEARCH("Side",INDIRECT(ADDRESS($L573,33))))),INDIRECT(ADDRESS($L573,COLUMN())),0),0),IF($M573&gt;0,IF(AND(INDIRECT(ADDRESS($M573,44))=0,INDIRECT(ADDRESS($M573,38))="UL",ISERROR(SEARCH("Rear",INDIRECT(ADDRESS($M573,33)))),ISERROR(SEARCH("Side",INDIRECT(ADDRESS($M573,33))))),INDIRECT(ADDRESS($M573,COLUMN())),0),0))</f>
        <v>1.5</v>
      </c>
      <c r="AX573" s="57" cm="1">
        <f t="array" aca="1" ref="AX573" ca="1">SUM(IF($C573&gt;0,IF(AND(INDIRECT(ADDRESS($C573,44))=0,INDIRECT(ADDRESS($C573,38))="UL",ISERROR(SEARCH("Rear",INDIRECT(ADDRESS($C573,33)))),ISERROR(SEARCH("Side",INDIRECT(ADDRESS($C573,33))))),INDIRECT(ADDRESS($C573,COLUMN())),0),0),IF($D573&gt;0,IF(AND(INDIRECT(ADDRESS($D573,44))=0,INDIRECT(ADDRESS($D573,38))="UL",ISERROR(SEARCH("Rear",INDIRECT(ADDRESS($D573,33)))),ISERROR(SEARCH("Side",INDIRECT(ADDRESS($D573,33))))),INDIRECT(ADDRESS($D573,COLUMN())),0),0),IF($E573&gt;0,IF(AND(INDIRECT(ADDRESS($E573,44))=0,INDIRECT(ADDRESS($E573,38))="UL",ISERROR(SEARCH("Rear",INDIRECT(ADDRESS($E573,33)))),ISERROR(SEARCH("Side",INDIRECT(ADDRESS($E573,33))))),INDIRECT(ADDRESS($E573,COLUMN())),0),0),IF($F573&gt;0,IF(AND(INDIRECT(ADDRESS($F573,44))=0,INDIRECT(ADDRESS($F573,38))="UL",ISERROR(SEARCH("Rear",INDIRECT(ADDRESS($F573,33)))),ISERROR(SEARCH("Side",INDIRECT(ADDRESS($F573,33))))),INDIRECT(ADDRESS($F573,COLUMN())),0),0),IF($G573&gt;0,IF(AND(INDIRECT(ADDRESS($G573,44))=0,INDIRECT(ADDRESS($G573,38))="UL",ISERROR(SEARCH("Rear",INDIRECT(ADDRESS($G573,33)))),ISERROR(SEARCH("Side",INDIRECT(ADDRESS($G573,33))))),INDIRECT(ADDRESS($G573,COLUMN())),0),0),IF($H573&gt;0,IF(AND(INDIRECT(ADDRESS($H573,44))=0,INDIRECT(ADDRESS($H573,38))="UL",ISERROR(SEARCH("Rear",INDIRECT(ADDRESS($H573,33)))),ISERROR(SEARCH("Side",INDIRECT(ADDRESS($H573,33))))),INDIRECT(ADDRESS($H573,COLUMN())),0),0),IF($I573&gt;0,IF(AND(INDIRECT(ADDRESS($I573,44))=0,INDIRECT(ADDRESS($I573,38))="UL",ISERROR(SEARCH("Rear",INDIRECT(ADDRESS($I573,33)))),ISERROR(SEARCH("Side",INDIRECT(ADDRESS($I573,33))))),INDIRECT(ADDRESS($I573,COLUMN())),0),0),IF($J573&gt;0,IF(AND(INDIRECT(ADDRESS($J573,44))=0,INDIRECT(ADDRESS($J573,38))="UL",ISERROR(SEARCH("Rear",INDIRECT(ADDRESS($J573,33)))),ISERROR(SEARCH("Side",INDIRECT(ADDRESS($J573,33))))),INDIRECT(ADDRESS($J573,COLUMN())),0),0),IF($K573&gt;0,IF(AND(INDIRECT(ADDRESS($K573,44))=0,INDIRECT(ADDRESS($K573,38))="UL",ISERROR(SEARCH("Rear",INDIRECT(ADDRESS($K573,33)))),ISERROR(SEARCH("Side",INDIRECT(ADDRESS($K573,33))))),INDIRECT(ADDRESS($K573,COLUMN())),0),0),IF($L573&gt;0,IF(AND(INDIRECT(ADDRESS($L573,44))=0,INDIRECT(ADDRESS($L573,38))="UL",ISERROR(SEARCH("Rear",INDIRECT(ADDRESS($L573,33)))),ISERROR(SEARCH("Side",INDIRECT(ADDRESS($L573,33))))),INDIRECT(ADDRESS($L573,COLUMN())),0),0),IF($M573&gt;0,IF(AND(INDIRECT(ADDRESS($M573,44))=0,INDIRECT(ADDRESS($M573,38))="UL",ISERROR(SEARCH("Rear",INDIRECT(ADDRESS($M573,33)))),ISERROR(SEARCH("Side",INDIRECT(ADDRESS($M573,33))))),INDIRECT(ADDRESS($M573,COLUMN())),0),0))</f>
        <v>0</v>
      </c>
      <c r="AY573" s="58">
        <f ca="1">IF(AU573="S",AV573,IF(AU573="MS",AW573,IF(AU573="ML",AW573,AX573)))</f>
        <v>1.5</v>
      </c>
      <c r="AZ573" s="58">
        <f ca="1">SUM(AV573:AX573)/3</f>
        <v>0.66666666666666663</v>
      </c>
      <c r="BA573" s="58" cm="1">
        <f t="array" aca="1" ref="BA573" ca="1">SUM(IF($C573&gt;0,IF(AND(INDIRECT(ADDRESS($C573,44))=0,INDIRECT(ADDRESS($C573,38))="UL"),INDIRECT(ADDRESS($C573,COLUMN())),0),0),IF($D573&gt;0,IF(AND(INDIRECT(ADDRESS($D573,44))=0,INDIRECT(ADDRESS($D573,38))="UL"),INDIRECT(ADDRESS($D573,COLUMN())),0),0),IF($E573&gt;0,IF(AND(INDIRECT(ADDRESS($E573,44))=0,INDIRECT(ADDRESS($E573,38))="UL"),INDIRECT(ADDRESS($E573,COLUMN())),0),0),IF($F573&gt;0,IF(AND(INDIRECT(ADDRESS($F573,44))=0,INDIRECT(ADDRESS($F573,38))="UL"),INDIRECT(ADDRESS($F573,COLUMN())),0),0),IF($G573&gt;0,IF(AND(INDIRECT(ADDRESS($G573,44))=0,INDIRECT(ADDRESS($G573,38))="UL"),INDIRECT(ADDRESS($G573,COLUMN())),0),0),IF($H573&gt;0,IF(AND(INDIRECT(ADDRESS($H573,44))=0,INDIRECT(ADDRESS($H573,38))="UL"),INDIRECT(ADDRESS($H573,COLUMN())),0),0),IF($I573&gt;0,IF(AND(INDIRECT(ADDRESS($I573,44))=0,INDIRECT(ADDRESS($I573,38))="UL"),INDIRECT(ADDRESS($I573,COLUMN())),0),0),IF($J573&gt;0,IF(AND(INDIRECT(ADDRESS($J573,44))=0,INDIRECT(ADDRESS($J573,38))="UL"),INDIRECT(ADDRESS($J573,COLUMN())),0),0),IF($K573&gt;0,IF(AND(INDIRECT(ADDRESS($K573,44))=0,INDIRECT(ADDRESS($K573,38))="UL"),INDIRECT(ADDRESS($K573,COLUMN())),0),0),IF($L573&gt;0,IF(AND(INDIRECT(ADDRESS($L573,44))=0,INDIRECT(ADDRESS($L573,38))="UL"),INDIRECT(ADDRESS($L573,COLUMN())),0),0),IF($M573&gt;0,IF(AND(INDIRECT(ADDRESS($M573,44))=0,INDIRECT(ADDRESS($M573,38))="UL"),INDIRECT(ADDRESS($M573,COLUMN())),0),0))</f>
        <v>0.45714285714285707</v>
      </c>
      <c r="BB573" s="58" cm="1">
        <f t="array" aca="1" ref="BB573" ca="1">SUM(IF($C573&gt;0,IF(AND(INDIRECT(ADDRESS($C573,44))=0,INDIRECT(ADDRESS($C573,38))="UL"),INDIRECT(ADDRESS($C573,COLUMN())),0),0),IF($D573&gt;0,IF(AND(INDIRECT(ADDRESS($D573,44))=0,INDIRECT(ADDRESS($D573,38))="UL"),INDIRECT(ADDRESS($D573,COLUMN())),0),0),IF($E573&gt;0,IF(AND(INDIRECT(ADDRESS($E573,44))=0,INDIRECT(ADDRESS($E573,38))="UL"),INDIRECT(ADDRESS($E573,COLUMN())),0),0),IF($F573&gt;0,IF(AND(INDIRECT(ADDRESS($F573,44))=0,INDIRECT(ADDRESS($F573,38))="UL"),INDIRECT(ADDRESS($F573,COLUMN())),0),0),IF($G573&gt;0,IF(AND(INDIRECT(ADDRESS($G573,44))=0,INDIRECT(ADDRESS($G573,38))="UL"),INDIRECT(ADDRESS($G573,COLUMN())),0),0),IF($H573&gt;0,IF(AND(INDIRECT(ADDRESS($H573,44))=0,INDIRECT(ADDRESS($H573,38))="UL"),INDIRECT(ADDRESS($H573,COLUMN())),0),0),IF($I573&gt;0,IF(AND(INDIRECT(ADDRESS($I573,44))=0,INDIRECT(ADDRESS($I573,38))="UL"),INDIRECT(ADDRESS($I573,COLUMN())),0),0),IF($J573&gt;0,IF(AND(INDIRECT(ADDRESS($J573,44))=0,INDIRECT(ADDRESS($J573,38))="UL"),INDIRECT(ADDRESS($J573,COLUMN())),0),0),IF($K573&gt;0,IF(AND(INDIRECT(ADDRESS($K573,44))=0,INDIRECT(ADDRESS($K573,38))="UL"),INDIRECT(ADDRESS($K573,COLUMN())),0),0),IF($L573&gt;0,IF(AND(INDIRECT(ADDRESS($L573,44))=0,INDIRECT(ADDRESS($L573,38))="UL"),INDIRECT(ADDRESS($L573,COLUMN())),0),0),IF($M573&gt;0,IF(AND(INDIRECT(ADDRESS($M573,44))=0,INDIRECT(ADDRESS($M573,38))="UL"),INDIRECT(ADDRESS($M573,COLUMN())),0),0))</f>
        <v>0.21333333333333332</v>
      </c>
      <c r="BC573" s="58" cm="1">
        <f t="array" aca="1" ref="BC573" ca="1">SUM(IF($C573&gt;0,IF(AND(INDIRECT(ADDRESS($C573,44))=0,INDIRECT(ADDRESS($C573,38))="UL"),INDIRECT(ADDRESS($C573,COLUMN())),0),0),IF($D573&gt;0,IF(AND(INDIRECT(ADDRESS($D573,44))=0,INDIRECT(ADDRESS($D573,38))="UL"),INDIRECT(ADDRESS($D573,COLUMN())),0),0),IF($E573&gt;0,IF(AND(INDIRECT(ADDRESS($E573,44))=0,INDIRECT(ADDRESS($E573,38))="UL"),INDIRECT(ADDRESS($E573,COLUMN())),0),0),IF($F573&gt;0,IF(AND(INDIRECT(ADDRESS($F573,44))=0,INDIRECT(ADDRESS($F573,38))="UL"),INDIRECT(ADDRESS($F573,COLUMN())),0),0),IF($G573&gt;0,IF(AND(INDIRECT(ADDRESS($G573,44))=0,INDIRECT(ADDRESS($G573,38))="UL"),INDIRECT(ADDRESS($G573,COLUMN())),0),0),IF($H573&gt;0,IF(AND(INDIRECT(ADDRESS($H573,44))=0,INDIRECT(ADDRESS($H573,38))="UL"),INDIRECT(ADDRESS($H573,COLUMN())),0),0),IF($I573&gt;0,IF(AND(INDIRECT(ADDRESS($I573,44))=0,INDIRECT(ADDRESS($I573,38))="UL"),INDIRECT(ADDRESS($I573,COLUMN())),0),0),IF($J573&gt;0,IF(AND(INDIRECT(ADDRESS($J573,44))=0,INDIRECT(ADDRESS($J573,38))="UL"),INDIRECT(ADDRESS($J573,COLUMN())),0),0),IF($K573&gt;0,IF(AND(INDIRECT(ADDRESS($K573,44))=0,INDIRECT(ADDRESS($K573,38))="UL"),INDIRECT(ADDRESS($K573,COLUMN())),0),0),IF($L573&gt;0,IF(AND(INDIRECT(ADDRESS($L573,44))=0,INDIRECT(ADDRESS($L573,38))="UL"),INDIRECT(ADDRESS($L573,COLUMN())),0),0),IF($M573&gt;0,IF(AND(INDIRECT(ADDRESS($M573,44))=0,INDIRECT(ADDRESS($M573,38))="UL"),INDIRECT(ADDRESS($M573,COLUMN())),0),0))</f>
        <v>0.14095238095238094</v>
      </c>
      <c r="BD573" s="58" cm="1">
        <f t="array" aca="1" ref="BD573" ca="1">SUM(IF($C573&gt;0,IF(AND(INDIRECT(ADDRESS($C573,44))=0,INDIRECT(ADDRESS($C573,38))="UL"),INDIRECT(ADDRESS($C573,COLUMN())),0),0),IF($D573&gt;0,IF(AND(INDIRECT(ADDRESS($D573,44))=0,INDIRECT(ADDRESS($D573,38))="UL"),INDIRECT(ADDRESS($D573,COLUMN())),0),0),IF($E573&gt;0,IF(AND(INDIRECT(ADDRESS($E573,44))=0,INDIRECT(ADDRESS($E573,38))="UL"),INDIRECT(ADDRESS($E573,COLUMN())),0),0),IF($F573&gt;0,IF(AND(INDIRECT(ADDRESS($F573,44))=0,INDIRECT(ADDRESS($F573,38))="UL"),INDIRECT(ADDRESS($F573,COLUMN())),0),0),IF($G573&gt;0,IF(AND(INDIRECT(ADDRESS($G573,44))=0,INDIRECT(ADDRESS($G573,38))="UL"),INDIRECT(ADDRESS($G573,COLUMN())),0),0),IF($H573&gt;0,IF(AND(INDIRECT(ADDRESS($H573,44))=0,INDIRECT(ADDRESS($H573,38))="UL"),INDIRECT(ADDRESS($H573,COLUMN())),0),0),IF($I573&gt;0,IF(AND(INDIRECT(ADDRESS($I573,44))=0,INDIRECT(ADDRESS($I573,38))="UL"),INDIRECT(ADDRESS($I573,COLUMN())),0),0),IF($J573&gt;0,IF(AND(INDIRECT(ADDRESS($J573,44))=0,INDIRECT(ADDRESS($J573,38))="UL"),INDIRECT(ADDRESS($J573,COLUMN())),0),0),IF($K573&gt;0,IF(AND(INDIRECT(ADDRESS($K573,44))=0,INDIRECT(ADDRESS($K573,38))="UL"),INDIRECT(ADDRESS($K573,COLUMN())),0),0),IF($L573&gt;0,IF(AND(INDIRECT(ADDRESS($L573,44))=0,INDIRECT(ADDRESS($L573,38))="UL"),INDIRECT(ADDRESS($L573,COLUMN())),0),0),IF($M573&gt;0,IF(AND(INDIRECT(ADDRESS($M573,44))=0,INDIRECT(ADDRESS($M573,38))="UL"),INDIRECT(ADDRESS($M573,COLUMN())),0),0))</f>
        <v>0.50666666666666671</v>
      </c>
      <c r="BE573" s="57">
        <f ca="1">IF(AU573="S",BA573,IF(AU573="MS",BB573,IF(AU573="ML",BC573,BD573)))</f>
        <v>0.21333333333333332</v>
      </c>
      <c r="BF573" s="57" cm="1">
        <f t="array" aca="1" ref="BF573" ca="1">SUM(IF($C573&gt;0,IF(INDIRECT(ADDRESS($C573,45))=1,INDIRECT(ADDRESS($C573,52))*INDIRECT(ADDRESS($C573,42))/5,0),0), IF($D573&gt;0,IF(INDIRECT(ADDRESS($D573,45))=1,INDIRECT(ADDRESS($D573,52))*INDIRECT(ADDRESS($D573,42))/5,0),0), IF($E573&gt;0,IF(INDIRECT(ADDRESS($E573,45))=1,INDIRECT(ADDRESS($E573,52))*INDIRECT(ADDRESS($E573,42))/5,0),0), IF($F573&gt;0,IF(INDIRECT(ADDRESS($F573,45))=1,INDIRECT(ADDRESS($F573,52))*INDIRECT(ADDRESS($F573,42))/5,0),0), IF($G573&gt;0,IF(INDIRECT(ADDRESS($G573,45))=1,INDIRECT(ADDRESS($G573,52))*INDIRECT(ADDRESS($G573,42))/5,0),0), IF($H573&gt;0,IF(INDIRECT(ADDRESS($H573,45))=1,INDIRECT(ADDRESS($H573,52))*INDIRECT(ADDRESS($H573,42))/5,0),0)
)*$BF$296/100</f>
        <v>4.4444444444444439E-2</v>
      </c>
      <c r="BG573" s="19"/>
      <c r="BH573" s="57" cm="1">
        <f t="array" aca="1" ref="BH573" ca="1">SUM(IF($C573&gt;0,IF(AND(INDIRECT(ADDRESS($C573,44))=0,INDIRECT(ADDRESS($C573,38))&lt;&gt;"UL"),INDIRECT(ADDRESS($C573,COLUMN()-11)),0),0),IF($D573&gt;0,IF(AND(INDIRECT(ADDRESS($D573,44))=0,INDIRECT(ADDRESS($D573,38))&lt;&gt;"UL"),INDIRECT(ADDRESS($D573,COLUMN()-11)),0),0),IF($E573&gt;0,IF(AND(INDIRECT(ADDRESS($E573,44))=0,INDIRECT(ADDRESS($E573,38))&lt;&gt;"UL"),INDIRECT(ADDRESS($E573,COLUMN()-11)),0),0),IF($F573&gt;0,IF(AND(INDIRECT(ADDRESS($F573,44))=0,INDIRECT(ADDRESS($F573,38))&lt;&gt;"UL"),INDIRECT(ADDRESS($F573,COLUMN()-11)),0),0),IF($G573&gt;0,IF(AND(INDIRECT(ADDRESS($G573,44))=0,INDIRECT(ADDRESS($G573,38))&lt;&gt;"UL"),INDIRECT(ADDRESS($G573,COLUMN()-11)),0),0),IF($H573&gt;0,IF(AND(INDIRECT(ADDRESS($H573,44))=0,INDIRECT(ADDRESS($H573,38))&lt;&gt;"UL"),INDIRECT(ADDRESS($H573,COLUMN()-11)),0),0),IF($I573&gt;0,IF(AND(INDIRECT(ADDRESS($I573,44))=0,INDIRECT(ADDRESS($I573,38))&lt;&gt;"UL"),INDIRECT(ADDRESS($I573,COLUMN()-11)),0),0),IF($J573&gt;0,IF(AND(INDIRECT(ADDRESS($J573,44))=0,INDIRECT(ADDRESS($J573,38))&lt;&gt;"UL"),INDIRECT(ADDRESS($J573,COLUMN()-11)),0),0),IF($K573&gt;0,IF(AND(INDIRECT(ADDRESS($K573,44))=0,INDIRECT(ADDRESS($K573,38))&lt;&gt;"UL"),INDIRECT(ADDRESS($K573,COLUMN()-11)),0),0),IF($L573&gt;0,IF(AND(INDIRECT(ADDRESS($L573,44))=0,INDIRECT(ADDRESS($L573,38))&lt;&gt;"UL"),INDIRECT(ADDRESS($L573,COLUMN()-11)),0),0),IF($M573&gt;0,IF(AND(INDIRECT(ADDRESS($M573,44))=0,INDIRECT(ADDRESS($M573,38))&lt;&gt;"UL"),INDIRECT(ADDRESS($M573,COLUMN()-11)),0),0))</f>
        <v>0</v>
      </c>
      <c r="BI573" s="57" cm="1">
        <f t="array" aca="1" ref="BI573" ca="1">SUM(IF($C573&gt;0,IF(AND(INDIRECT(ADDRESS($C573,44))=0,INDIRECT(ADDRESS($C573,38))&lt;&gt;"UL"),INDIRECT(ADDRESS($C573,COLUMN()-11)),0),0),IF($D573&gt;0,IF(AND(INDIRECT(ADDRESS($D573,44))=0,INDIRECT(ADDRESS($D573,38))&lt;&gt;"UL"),INDIRECT(ADDRESS($D573,COLUMN()-11)),0),0),IF($E573&gt;0,IF(AND(INDIRECT(ADDRESS($E573,44))=0,INDIRECT(ADDRESS($E573,38))&lt;&gt;"UL"),INDIRECT(ADDRESS($E573,COLUMN()-11)),0),0),IF($F573&gt;0,IF(AND(INDIRECT(ADDRESS($F573,44))=0,INDIRECT(ADDRESS($F573,38))&lt;&gt;"UL"),INDIRECT(ADDRESS($F573,COLUMN()-11)),0),0),IF($G573&gt;0,IF(AND(INDIRECT(ADDRESS($G573,44))=0,INDIRECT(ADDRESS($G573,38))&lt;&gt;"UL"),INDIRECT(ADDRESS($G573,COLUMN()-11)),0),0),IF($H573&gt;0,IF(AND(INDIRECT(ADDRESS($H573,44))=0,INDIRECT(ADDRESS($H573,38))&lt;&gt;"UL"),INDIRECT(ADDRESS($H573,COLUMN()-11)),0),0),IF($I573&gt;0,IF(AND(INDIRECT(ADDRESS($I573,44))=0,INDIRECT(ADDRESS($I573,38))&lt;&gt;"UL"),INDIRECT(ADDRESS($I573,COLUMN()-11)),0),0),IF($J573&gt;0,IF(AND(INDIRECT(ADDRESS($J573,44))=0,INDIRECT(ADDRESS($J573,38))&lt;&gt;"UL"),INDIRECT(ADDRESS($J573,COLUMN()-11)),0),0),IF($K573&gt;0,IF(AND(INDIRECT(ADDRESS($K573,44))=0,INDIRECT(ADDRESS($K573,38))&lt;&gt;"UL"),INDIRECT(ADDRESS($K573,COLUMN()-11)),0),0),IF($L573&gt;0,IF(AND(INDIRECT(ADDRESS($L573,44))=0,INDIRECT(ADDRESS($L573,38))&lt;&gt;"UL"),INDIRECT(ADDRESS($L573,COLUMN()-11)),0),0),IF($M573&gt;0,IF(AND(INDIRECT(ADDRESS($M573,44))=0,INDIRECT(ADDRESS($M573,38))&lt;&gt;"UL"),INDIRECT(ADDRESS($M573,COLUMN()-11)),0),0))</f>
        <v>0</v>
      </c>
      <c r="BJ573" s="57" cm="1">
        <f t="array" aca="1" ref="BJ573" ca="1">SUM(IF($C573&gt;0,IF(AND(INDIRECT(ADDRESS($C573,44))=0,INDIRECT(ADDRESS($C573,38))&lt;&gt;"UL"),INDIRECT(ADDRESS($C573,COLUMN()-11)),0),0),IF($D573&gt;0,IF(AND(INDIRECT(ADDRESS($D573,44))=0,INDIRECT(ADDRESS($D573,38))&lt;&gt;"UL"),INDIRECT(ADDRESS($D573,COLUMN()-11)),0),0),IF($E573&gt;0,IF(AND(INDIRECT(ADDRESS($E573,44))=0,INDIRECT(ADDRESS($E573,38))&lt;&gt;"UL"),INDIRECT(ADDRESS($E573,COLUMN()-11)),0),0),IF($F573&gt;0,IF(AND(INDIRECT(ADDRESS($F573,44))=0,INDIRECT(ADDRESS($F573,38))&lt;&gt;"UL"),INDIRECT(ADDRESS($F573,COLUMN()-11)),0),0),IF($G573&gt;0,IF(AND(INDIRECT(ADDRESS($G573,44))=0,INDIRECT(ADDRESS($G573,38))&lt;&gt;"UL"),INDIRECT(ADDRESS($G573,COLUMN()-11)),0),0),IF($H573&gt;0,IF(AND(INDIRECT(ADDRESS($H573,44))=0,INDIRECT(ADDRESS($H573,38))&lt;&gt;"UL"),INDIRECT(ADDRESS($H573,COLUMN()-11)),0),0),IF($I573&gt;0,IF(AND(INDIRECT(ADDRESS($I573,44))=0,INDIRECT(ADDRESS($I573,38))&lt;&gt;"UL"),INDIRECT(ADDRESS($I573,COLUMN()-11)),0),0),IF($J573&gt;0,IF(AND(INDIRECT(ADDRESS($J573,44))=0,INDIRECT(ADDRESS($J573,38))&lt;&gt;"UL"),INDIRECT(ADDRESS($J573,COLUMN()-11)),0),0),IF($K573&gt;0,IF(AND(INDIRECT(ADDRESS($K573,44))=0,INDIRECT(ADDRESS($K573,38))&lt;&gt;"UL"),INDIRECT(ADDRESS($K573,COLUMN()-11)),0),0),IF($L573&gt;0,IF(AND(INDIRECT(ADDRESS($L573,44))=0,INDIRECT(ADDRESS($L573,38))&lt;&gt;"UL"),INDIRECT(ADDRESS($L573,COLUMN()-11)),0),0),IF($M573&gt;0,IF(AND(INDIRECT(ADDRESS($M573,44))=0,INDIRECT(ADDRESS($M573,38))&lt;&gt;"UL"),INDIRECT(ADDRESS($M573,COLUMN()-11)),0),0))</f>
        <v>0</v>
      </c>
      <c r="BK573" s="57">
        <f ca="1">IF(AU573="S",BH573,IF(AU573="MS",BI573,IF(AU573="ML",BI573,BJ573)))</f>
        <v>0</v>
      </c>
      <c r="BL573" s="58">
        <f ca="1">SUM(BH573:BJ573)/3</f>
        <v>0</v>
      </c>
      <c r="BM573" s="57" cm="1">
        <f t="array" aca="1" ref="BM573" ca="1">SUM(IF($C573&gt;0,IF(AND(INDIRECT(ADDRESS($C573,44))=0,INDIRECT(ADDRESS($C573,38))&lt;&gt;"UL"),INDIRECT(ADDRESS($C573,COLUMN()-12)),0),0), IF($D573&gt;0,IF(AND(INDIRECT(ADDRESS($D573,44))=0,INDIRECT(ADDRESS($D573,38))&lt;&gt;"UL"),INDIRECT(ADDRESS($D573,COLUMN()-12)),0),0), IF($E573&gt;0,IF(AND(INDIRECT(ADDRESS($E573,44))=0,INDIRECT(ADDRESS($E573,38))&lt;&gt;"UL"),INDIRECT(ADDRESS($E573,COLUMN()-12)),0),0), IF($F573&gt;0,IF(AND(INDIRECT(ADDRESS($F573,44))=0,INDIRECT(ADDRESS($F573,38))&lt;&gt;"UL"),INDIRECT(ADDRESS($F573,COLUMN()-12)),0),0), IF($G573&gt;0,IF(AND(INDIRECT(ADDRESS($G573,44))=0,INDIRECT(ADDRESS($G573,38))&lt;&gt;"UL"),INDIRECT(ADDRESS($G573,COLUMN()-12)),0),0), IF($H573&gt;0,IF(AND(INDIRECT(ADDRESS($H573,44))=0,INDIRECT(ADDRESS($H573,38))&lt;&gt;"UL"),INDIRECT(ADDRESS($H573,COLUMN()-12)),0),0), IF($I573&gt;0,IF(AND(INDIRECT(ADDRESS($I573,44))=0,INDIRECT(ADDRESS($I573,38))&lt;&gt;"UL"),INDIRECT(ADDRESS($I573,COLUMN()-12)),0),0), IF($J573&gt;0,IF(AND(INDIRECT(ADDRESS($J573,44))=0,INDIRECT(ADDRESS($J573,38))&lt;&gt;"UL"),INDIRECT(ADDRESS($J573,COLUMN()-12)),0),0), IF($K573&gt;0,IF(AND(INDIRECT(ADDRESS($K573,44))=0,INDIRECT(ADDRESS($K573,38))&lt;&gt;"UL"),INDIRECT(ADDRESS($K573,COLUMN()-11)),0),0), IF($L573&gt;0,IF(AND(INDIRECT(ADDRESS($L573,44))=0,INDIRECT(ADDRESS($L573,38))&lt;&gt;"UL"),INDIRECT(ADDRESS($L573,COLUMN()-11)),0),0), IF($M573&gt;0,IF(AND(INDIRECT(ADDRESS($M573,44))=0,INDIRECT(ADDRESS($M573,38))&lt;&gt;"UL"),INDIRECT(ADDRESS($M573,COLUMN()-11)),0),0))</f>
        <v>0</v>
      </c>
      <c r="BN573" s="57" cm="1">
        <f t="array" aca="1" ref="BN573" ca="1">SUM(IF($C573&gt;0,IF(AND(INDIRECT(ADDRESS($C573,44))=0,INDIRECT(ADDRESS($C573,38))&lt;&gt;"UL"),INDIRECT(ADDRESS($C573,COLUMN()-12)),0),0), IF($D573&gt;0,IF(AND(INDIRECT(ADDRESS($D573,44))=0,INDIRECT(ADDRESS($D573,38))&lt;&gt;"UL"),INDIRECT(ADDRESS($D573,COLUMN()-12)),0),0), IF($E573&gt;0,IF(AND(INDIRECT(ADDRESS($E573,44))=0,INDIRECT(ADDRESS($E573,38))&lt;&gt;"UL"),INDIRECT(ADDRESS($E573,COLUMN()-12)),0),0), IF($F573&gt;0,IF(AND(INDIRECT(ADDRESS($F573,44))=0,INDIRECT(ADDRESS($F573,38))&lt;&gt;"UL"),INDIRECT(ADDRESS($F573,COLUMN()-12)),0),0), IF($G573&gt;0,IF(AND(INDIRECT(ADDRESS($G573,44))=0,INDIRECT(ADDRESS($G573,38))&lt;&gt;"UL"),INDIRECT(ADDRESS($G573,COLUMN()-12)),0),0), IF($H573&gt;0,IF(AND(INDIRECT(ADDRESS($H573,44))=0,INDIRECT(ADDRESS($H573,38))&lt;&gt;"UL"),INDIRECT(ADDRESS($H573,COLUMN()-12)),0),0), IF($I573&gt;0,IF(AND(INDIRECT(ADDRESS($I573,44))=0,INDIRECT(ADDRESS($I573,38))&lt;&gt;"UL"),INDIRECT(ADDRESS($I573,COLUMN()-12)),0),0), IF($J573&gt;0,IF(AND(INDIRECT(ADDRESS($J573,44))=0,INDIRECT(ADDRESS($J573,38))&lt;&gt;"UL"),INDIRECT(ADDRESS($J573,COLUMN()-12)),0),0), IF($K573&gt;0,IF(AND(INDIRECT(ADDRESS($K573,44))=0,INDIRECT(ADDRESS($K573,38))&lt;&gt;"UL"),INDIRECT(ADDRESS($K573,COLUMN()-11)),0),0), IF($L573&gt;0,IF(AND(INDIRECT(ADDRESS($L573,44))=0,INDIRECT(ADDRESS($L573,38))&lt;&gt;"UL"),INDIRECT(ADDRESS($L573,COLUMN()-11)),0),0), IF($M573&gt;0,IF(AND(INDIRECT(ADDRESS($M573,44))=0,INDIRECT(ADDRESS($M573,38))&lt;&gt;"UL"),INDIRECT(ADDRESS($M573,COLUMN()-11)),0),0))</f>
        <v>0</v>
      </c>
      <c r="BO573" s="57" cm="1">
        <f t="array" aca="1" ref="BO573" ca="1">SUM(IF($C573&gt;0,IF(AND(INDIRECT(ADDRESS($C573,44))=0,INDIRECT(ADDRESS($C573,38))&lt;&gt;"UL"),INDIRECT(ADDRESS($C573,COLUMN()-12)),0),0), IF($D573&gt;0,IF(AND(INDIRECT(ADDRESS($D573,44))=0,INDIRECT(ADDRESS($D573,38))&lt;&gt;"UL"),INDIRECT(ADDRESS($D573,COLUMN()-12)),0),0), IF($E573&gt;0,IF(AND(INDIRECT(ADDRESS($E573,44))=0,INDIRECT(ADDRESS($E573,38))&lt;&gt;"UL"),INDIRECT(ADDRESS($E573,COLUMN()-12)),0),0), IF($F573&gt;0,IF(AND(INDIRECT(ADDRESS($F573,44))=0,INDIRECT(ADDRESS($F573,38))&lt;&gt;"UL"),INDIRECT(ADDRESS($F573,COLUMN()-12)),0),0), IF($G573&gt;0,IF(AND(INDIRECT(ADDRESS($G573,44))=0,INDIRECT(ADDRESS($G573,38))&lt;&gt;"UL"),INDIRECT(ADDRESS($G573,COLUMN()-12)),0),0), IF($H573&gt;0,IF(AND(INDIRECT(ADDRESS($H573,44))=0,INDIRECT(ADDRESS($H573,38))&lt;&gt;"UL"),INDIRECT(ADDRESS($H573,COLUMN()-12)),0),0), IF($I573&gt;0,IF(AND(INDIRECT(ADDRESS($I573,44))=0,INDIRECT(ADDRESS($I573,38))&lt;&gt;"UL"),INDIRECT(ADDRESS($I573,COLUMN()-12)),0),0), IF($J573&gt;0,IF(AND(INDIRECT(ADDRESS($J573,44))=0,INDIRECT(ADDRESS($J573,38))&lt;&gt;"UL"),INDIRECT(ADDRESS($J573,COLUMN()-12)),0),0), IF($K573&gt;0,IF(AND(INDIRECT(ADDRESS($K573,44))=0,INDIRECT(ADDRESS($K573,38))&lt;&gt;"UL"),INDIRECT(ADDRESS($K573,COLUMN()-11)),0),0), IF($L573&gt;0,IF(AND(INDIRECT(ADDRESS($L573,44))=0,INDIRECT(ADDRESS($L573,38))&lt;&gt;"UL"),INDIRECT(ADDRESS($L573,COLUMN()-11)),0),0), IF($M573&gt;0,IF(AND(INDIRECT(ADDRESS($M573,44))=0,INDIRECT(ADDRESS($M573,38))&lt;&gt;"UL"),INDIRECT(ADDRESS($M573,COLUMN()-11)),0),0))</f>
        <v>0</v>
      </c>
      <c r="BP573" s="57" cm="1">
        <f t="array" aca="1" ref="BP573" ca="1">SUM(IF($C573&gt;0,IF(AND(INDIRECT(ADDRESS($C573,44))=0,INDIRECT(ADDRESS($C573,38))&lt;&gt;"UL"),INDIRECT(ADDRESS($C573,COLUMN()-12)),0),0), IF($D573&gt;0,IF(AND(INDIRECT(ADDRESS($D573,44))=0,INDIRECT(ADDRESS($D573,38))&lt;&gt;"UL"),INDIRECT(ADDRESS($D573,COLUMN()-12)),0),0), IF($E573&gt;0,IF(AND(INDIRECT(ADDRESS($E573,44))=0,INDIRECT(ADDRESS($E573,38))&lt;&gt;"UL"),INDIRECT(ADDRESS($E573,COLUMN()-12)),0),0), IF($F573&gt;0,IF(AND(INDIRECT(ADDRESS($F573,44))=0,INDIRECT(ADDRESS($F573,38))&lt;&gt;"UL"),INDIRECT(ADDRESS($F573,COLUMN()-12)),0),0), IF($G573&gt;0,IF(AND(INDIRECT(ADDRESS($G573,44))=0,INDIRECT(ADDRESS($G573,38))&lt;&gt;"UL"),INDIRECT(ADDRESS($G573,COLUMN()-12)),0),0), IF($H573&gt;0,IF(AND(INDIRECT(ADDRESS($H573,44))=0,INDIRECT(ADDRESS($H573,38))&lt;&gt;"UL"),INDIRECT(ADDRESS($H573,COLUMN()-12)),0),0), IF($I573&gt;0,IF(AND(INDIRECT(ADDRESS($I573,44))=0,INDIRECT(ADDRESS($I573,38))&lt;&gt;"UL"),INDIRECT(ADDRESS($I573,COLUMN()-12)),0),0), IF($J573&gt;0,IF(AND(INDIRECT(ADDRESS($J573,44))=0,INDIRECT(ADDRESS($J573,38))&lt;&gt;"UL"),INDIRECT(ADDRESS($J573,COLUMN()-12)),0),0), IF($K573&gt;0,IF(AND(INDIRECT(ADDRESS($K573,44))=0,INDIRECT(ADDRESS($K573,38))&lt;&gt;"UL"),INDIRECT(ADDRESS($K573,COLUMN()-11)),0),0), IF($L573&gt;0,IF(AND(INDIRECT(ADDRESS($L573,44))=0,INDIRECT(ADDRESS($L573,38))&lt;&gt;"UL"),INDIRECT(ADDRESS($L573,COLUMN()-11)),0),0), IF($M573&gt;0,IF(AND(INDIRECT(ADDRESS($M573,44))=0,INDIRECT(ADDRESS($M573,38))&lt;&gt;"UL"),INDIRECT(ADDRESS($M573,COLUMN()-11)),0),0))</f>
        <v>0</v>
      </c>
      <c r="BQ573" s="57">
        <f ca="1">IF(AU573="S",BM573,IF(AU573="MS",BN573,IF(AU573="ML",BO573,BP573)))</f>
        <v>0</v>
      </c>
      <c r="BR573" s="161">
        <f ca="1">(((AZ573+BB573+BL573+BQ573)/(AY573+BB573+BK573+BQ573)*AB573^$BR$296)^$BQ$296)*100</f>
        <v>62.307613287076215</v>
      </c>
      <c r="BS573" s="56"/>
      <c r="BT573" s="56">
        <f ca="1">IF(AD573&lt;BG573,((((AY573+BK573)*AB573)+((BE573+BQ573)*(1-AB573))+BF573)*AD573),((((AY573*AB573)+(BE573*(1-AB573))+BF573)*AD573)+(((BK573*AB573)+(BQ573*(1-AB573)))*BG573)))</f>
        <v>3.9807353596321393</v>
      </c>
      <c r="BU573" s="87">
        <f ca="1">BT573/N573</f>
        <v>6.6345589327202317E-2</v>
      </c>
      <c r="BV573" s="57" t="s">
        <v>33</v>
      </c>
      <c r="BW573" s="57" cm="1">
        <f t="array" aca="1" ref="BW573" ca="1">SUM(IF($C573&gt;0,IF(AND(INDIRECT(ADDRESS($C573,44))=0,INDIRECT(ADDRESS($C573,38))="UL",ISERROR(SEARCH("Rear",INDIRECT(ADDRESS($C573,33)))),ISERROR(SEARCH("Side",INDIRECT(ADDRESS($C573,33))))),INDIRECT(ADDRESS($C573,COLUMN())),0),0),IF($D573&gt;0,IF(AND(INDIRECT(ADDRESS($D573,44))=0,INDIRECT(ADDRESS($D573,38))="UL",ISERROR(SEARCH("Rear",INDIRECT(ADDRESS($D573,33)))),ISERROR(SEARCH("Side",INDIRECT(ADDRESS($D573,33))))),INDIRECT(ADDRESS($D573,COLUMN())),0),0),IF($E573&gt;0,IF(AND(INDIRECT(ADDRESS($E573,44))=0,INDIRECT(ADDRESS($E573,38))="UL",ISERROR(SEARCH("Rear",INDIRECT(ADDRESS($E573,33)))),ISERROR(SEARCH("Side",INDIRECT(ADDRESS($E573,33))))),INDIRECT(ADDRESS($E573,COLUMN())),0),0),IF($F573&gt;0,IF(AND(INDIRECT(ADDRESS($F573,44))=0,INDIRECT(ADDRESS($F573,38))="UL",ISERROR(SEARCH("Rear",INDIRECT(ADDRESS($F573,33)))),ISERROR(SEARCH("Side",INDIRECT(ADDRESS($F573,33))))),INDIRECT(ADDRESS($F573,COLUMN())),0),0),IF($G573&gt;0,IF(AND(INDIRECT(ADDRESS($G573,44))=0,INDIRECT(ADDRESS($G573,38))="UL",ISERROR(SEARCH("Rear",INDIRECT(ADDRESS($G573,33)))),ISERROR(SEARCH("Side",INDIRECT(ADDRESS($G573,33))))),INDIRECT(ADDRESS($G573,COLUMN())),0),0),IF($H573&gt;0,IF(AND(INDIRECT(ADDRESS($H573,44))=0,INDIRECT(ADDRESS($H573,38))="UL",ISERROR(SEARCH("Rear",INDIRECT(ADDRESS($H573,33)))),ISERROR(SEARCH("Side",INDIRECT(ADDRESS($H573,33))))),INDIRECT(ADDRESS($H573,COLUMN())),0),0),IF($I573&gt;0,IF(AND(INDIRECT(ADDRESS($I573,44))=0,INDIRECT(ADDRESS($I573,38))="UL",ISERROR(SEARCH("Rear",INDIRECT(ADDRESS($I573,33)))),ISERROR(SEARCH("Side",INDIRECT(ADDRESS($I573,33))))),INDIRECT(ADDRESS($I573,COLUMN())),0),0),IF($J573&gt;0,IF(AND(INDIRECT(ADDRESS($J573,44))=0,INDIRECT(ADDRESS($J573,38))="UL",ISERROR(SEARCH("Rear",INDIRECT(ADDRESS($J573,33)))),ISERROR(SEARCH("Side",INDIRECT(ADDRESS($J573,33))))),INDIRECT(ADDRESS($J573,COLUMN())),0),0),IF($K573&gt;0,IF(AND(INDIRECT(ADDRESS($K573,44))=0,INDIRECT(ADDRESS($K573,38))="UL",ISERROR(SEARCH("Rear",INDIRECT(ADDRESS($K573,33)))),ISERROR(SEARCH("Side",INDIRECT(ADDRESS($K573,33))))),INDIRECT(ADDRESS($K573,COLUMN())),0),0),IF($L573&gt;0,IF(AND(INDIRECT(ADDRESS($L573,44))=0,INDIRECT(ADDRESS($L573,38))="UL",ISERROR(SEARCH("Rear",INDIRECT(ADDRESS($L573,33)))),ISERROR(SEARCH("Side",INDIRECT(ADDRESS($L573,33))))),INDIRECT(ADDRESS($L573,COLUMN())),0),0),IF($M573&gt;0,IF(AND(INDIRECT(ADDRESS($M573,44))=0,INDIRECT(ADDRESS($M573,38))="UL",ISERROR(SEARCH("Rear",INDIRECT(ADDRESS($M573,33)))),ISERROR(SEARCH("Side",INDIRECT(ADDRESS($M573,33))))),INDIRECT(ADDRESS($M573,COLUMN())),0),0))</f>
        <v>0</v>
      </c>
      <c r="BX573" s="57">
        <f ca="1">IF(BV573="S",AV573,BW573)</f>
        <v>0.5</v>
      </c>
      <c r="BY573" s="57" cm="1">
        <f t="array" aca="1" ref="BY573" ca="1">SUM(IF($C573&gt;0,IF(AND(INDIRECT(ADDRESS($C573,44))=0,INDIRECT(ADDRESS($C573,38))="UL"),INDIRECT(ADDRESS($C573,COLUMN())),0),0),IF($D573&gt;0,IF(AND(INDIRECT(ADDRESS($D573,44))=0,INDIRECT(ADDRESS($D573,38))="UL"),INDIRECT(ADDRESS($D573,COLUMN())),0),0),IF($E573&gt;0,IF(AND(INDIRECT(ADDRESS($E573,44))=0,INDIRECT(ADDRESS($E573,38))="UL"),INDIRECT(ADDRESS($E573,COLUMN())),0),0),IF($F573&gt;0,IF(AND(INDIRECT(ADDRESS($F573,44))=0,INDIRECT(ADDRESS($F573,38))="UL"),INDIRECT(ADDRESS($F573,COLUMN())),0),0),IF($G573&gt;0,IF(AND(INDIRECT(ADDRESS($G573,44))=0,INDIRECT(ADDRESS($G573,38))="UL"),INDIRECT(ADDRESS($G573,COLUMN())),0),0),IF($H573&gt;0,IF(AND(INDIRECT(ADDRESS($H573,44))=0,INDIRECT(ADDRESS($H573,38))="UL"),INDIRECT(ADDRESS($H573,COLUMN())),0),0),IF($I573&gt;0,IF(AND(INDIRECT(ADDRESS($I573,44))=0,INDIRECT(ADDRESS($I573,38))="UL"),INDIRECT(ADDRESS($I573,COLUMN())),0),0),IF($J573&gt;0,IF(AND(INDIRECT(ADDRESS($J573,44))=0,INDIRECT(ADDRESS($J573,38))="UL"),INDIRECT(ADDRESS($J573,COLUMN())),0),0),IF($K573&gt;0,IF(AND(INDIRECT(ADDRESS($K573,44))=0,INDIRECT(ADDRESS($K573,38))="UL"),INDIRECT(ADDRESS($K573,COLUMN())),0),0),IF($L573&gt;0,IF(AND(INDIRECT(ADDRESS($L573,44))=0,INDIRECT(ADDRESS($L573,38))="UL"),INDIRECT(ADDRESS($L573,COLUMN())),0),0),IF($M573&gt;0,IF(AND(INDIRECT(ADDRESS($M573,44))=0,INDIRECT(ADDRESS($M573,38))="UL"),INDIRECT(ADDRESS($M573,COLUMN())),0),0))</f>
        <v>0</v>
      </c>
      <c r="BZ573" s="57" cm="1">
        <f t="array" aca="1" ref="BZ573" ca="1">SUM(IF($C573&gt;0,IF(AND(INDIRECT(ADDRESS($C573,44))=0,INDIRECT(ADDRESS($C573,38))="UL"),INDIRECT(ADDRESS($C573,COLUMN())),0),0),IF($D573&gt;0,IF(AND(INDIRECT(ADDRESS($D573,44))=0,INDIRECT(ADDRESS($D573,38))="UL"),INDIRECT(ADDRESS($D573,COLUMN())),0),0),IF($E573&gt;0,IF(AND(INDIRECT(ADDRESS($E573,44))=0,INDIRECT(ADDRESS($E573,38))="UL"),INDIRECT(ADDRESS($E573,COLUMN())),0),0),IF($F573&gt;0,IF(AND(INDIRECT(ADDRESS($F573,44))=0,INDIRECT(ADDRESS($F573,38))="UL"),INDIRECT(ADDRESS($F573,COLUMN())),0),0),IF($G573&gt;0,IF(AND(INDIRECT(ADDRESS($G573,44))=0,INDIRECT(ADDRESS($G573,38))="UL"),INDIRECT(ADDRESS($G573,COLUMN())),0),0),IF($H573&gt;0,IF(AND(INDIRECT(ADDRESS($H573,44))=0,INDIRECT(ADDRESS($H573,38))="UL"),INDIRECT(ADDRESS($H573,COLUMN())),0),0),IF($I573&gt;0,IF(AND(INDIRECT(ADDRESS($I573,44))=0,INDIRECT(ADDRESS($I573,38))="UL"),INDIRECT(ADDRESS($I573,COLUMN())),0),0),IF($J573&gt;0,IF(AND(INDIRECT(ADDRESS($J573,44))=0,INDIRECT(ADDRESS($J573,38))="UL"),INDIRECT(ADDRESS($J573,COLUMN())),0),0),IF($K573&gt;0,IF(AND(INDIRECT(ADDRESS($K573,44))=0,INDIRECT(ADDRESS($K573,38))="UL"),INDIRECT(ADDRESS($K573,COLUMN())),0),0),IF($L573&gt;0,IF(AND(INDIRECT(ADDRESS($L573,44))=0,INDIRECT(ADDRESS($L573,38))="UL"),INDIRECT(ADDRESS($L573,COLUMN())),0),0),IF($M573&gt;0,IF(AND(INDIRECT(ADDRESS($M573,44))=0,INDIRECT(ADDRESS($M573,38))="UL"),INDIRECT(ADDRESS($M573,COLUMN())),0),0))</f>
        <v>0</v>
      </c>
      <c r="CA573" s="57">
        <f ca="1">IF(BV573="S",BY573,BZ573)</f>
        <v>0</v>
      </c>
      <c r="CB573" s="57" cm="1">
        <f t="array" aca="1" ref="CB573" ca="1">SUM(IF($C573&gt;0,IF(AND(INDIRECT(ADDRESS($C573,44))=0,INDIRECT(ADDRESS($C573,38))&lt;&gt;"UL"),INDIRECT(ADDRESS($C573,COLUMN())),0),0),IF($D573&gt;0,IF(AND(INDIRECT(ADDRESS($D573,44))=0,INDIRECT(ADDRESS($D573,38))&lt;&gt;"UL"),INDIRECT(ADDRESS($D573,COLUMN())),0),0),IF($E573&gt;0,IF(AND(INDIRECT(ADDRESS($E573,44))=0,INDIRECT(ADDRESS($E573,38))&lt;&gt;"UL"),INDIRECT(ADDRESS($E573,COLUMN())),0),0),IF($F573&gt;0,IF(AND(INDIRECT(ADDRESS($F573,44))=0,INDIRECT(ADDRESS($F573,38))&lt;&gt;"UL"),INDIRECT(ADDRESS($F573,COLUMN())),0),0),IF($G573&gt;0,IF(AND(INDIRECT(ADDRESS($G573,44))=0,INDIRECT(ADDRESS($G573,38))&lt;&gt;"UL"),INDIRECT(ADDRESS($G573,COLUMN())),0),0),IF($H573&gt;0,IF(AND(INDIRECT(ADDRESS($H573,44))=0,INDIRECT(ADDRESS($H573,38))&lt;&gt;"UL"),INDIRECT(ADDRESS($H573,COLUMN())),0),0),IF($I573&gt;0,IF(AND(INDIRECT(ADDRESS($I573,44))=0,INDIRECT(ADDRESS($I573,38))&lt;&gt;"UL"),INDIRECT(ADDRESS($I573,COLUMN())),0),0),IF($J573&gt;0,IF(AND(INDIRECT(ADDRESS($J573,44))=0,INDIRECT(ADDRESS($J573,38))&lt;&gt;"UL"),INDIRECT(ADDRESS($J573,COLUMN())),0),0),IF($K573&gt;0,IF(AND(INDIRECT(ADDRESS($K573,44))=0,INDIRECT(ADDRESS($K573,38))&lt;&gt;"UL"),INDIRECT(ADDRESS($K573,COLUMN())),0),0),IF($L573&gt;0,IF(AND(INDIRECT(ADDRESS($L573,44))=0,INDIRECT(ADDRESS($L573,38))&lt;&gt;"UL"),INDIRECT(ADDRESS($L573,COLUMN())),0),0),IF($M573&gt;0,IF(AND(INDIRECT(ADDRESS($M573,44))=0,INDIRECT(ADDRESS($M573,38))&lt;&gt;"UL"),INDIRECT(ADDRESS($M573,COLUMN())),0),0))</f>
        <v>0</v>
      </c>
      <c r="CC573" s="57">
        <f ca="1">IF(BV573="S",BH573,CB573)</f>
        <v>0</v>
      </c>
      <c r="CD573" s="57" cm="1">
        <f t="array" aca="1" ref="CD573" ca="1">SUM(IF($C573&gt;0,IF(AND(INDIRECT(ADDRESS($C573,44))=0,INDIRECT(ADDRESS($C573,38))&lt;&gt;"UL"),INDIRECT(ADDRESS($C573,COLUMN())),0),0),IF($D573&gt;0,IF(AND(INDIRECT(ADDRESS($D573,44))=0,INDIRECT(ADDRESS($D573,38))&lt;&gt;"UL"),INDIRECT(ADDRESS($D573,COLUMN())),0),0),IF($E573&gt;0,IF(AND(INDIRECT(ADDRESS($E573,44))=0,INDIRECT(ADDRESS($E573,38))&lt;&gt;"UL"),INDIRECT(ADDRESS($E573,COLUMN())),0),0),IF($F573&gt;0,IF(AND(INDIRECT(ADDRESS($F573,44))=0,INDIRECT(ADDRESS($F573,38))&lt;&gt;"UL"),INDIRECT(ADDRESS($F573,COLUMN())),0),0),IF($G573&gt;0,IF(AND(INDIRECT(ADDRESS($G573,44))=0,INDIRECT(ADDRESS($G573,38))&lt;&gt;"UL"),INDIRECT(ADDRESS($G573,COLUMN())),0),0),IF($H573&gt;0,IF(AND(INDIRECT(ADDRESS($H573,44))=0,INDIRECT(ADDRESS($H573,38))&lt;&gt;"UL"),INDIRECT(ADDRESS($H573,COLUMN())),0),0),IF($I573&gt;0,IF(AND(INDIRECT(ADDRESS($I573,44))=0,INDIRECT(ADDRESS($I573,38))&lt;&gt;"UL"),INDIRECT(ADDRESS($I573,COLUMN())),0),0),IF($J573&gt;0,IF(AND(INDIRECT(ADDRESS($J573,44))=0,INDIRECT(ADDRESS($J573,38))&lt;&gt;"UL"),INDIRECT(ADDRESS($J573,COLUMN())),0),0),IF($K573&gt;0,IF(AND(INDIRECT(ADDRESS($K573,44))=0,INDIRECT(ADDRESS($K573,38))&lt;&gt;"UL"),INDIRECT(ADDRESS($K573,COLUMN())),0),0),IF($L573&gt;0,IF(AND(INDIRECT(ADDRESS($L573,44))=0,INDIRECT(ADDRESS($L573,38))&lt;&gt;"UL"),INDIRECT(ADDRESS($L573,COLUMN())),0),0),IF($M573&gt;0,IF(AND(INDIRECT(ADDRESS($M573,44))=0,INDIRECT(ADDRESS($M573,38))&lt;&gt;"UL"),INDIRECT(ADDRESS($M573,COLUMN())),0),0))</f>
        <v>0</v>
      </c>
      <c r="CE573" s="57" cm="1">
        <f t="array" aca="1" ref="CE573" ca="1">SUM(IF($C573&gt;0,IF(AND(INDIRECT(ADDRESS($C573,44))=0,INDIRECT(ADDRESS($C573,38))&lt;&gt;"UL"),INDIRECT(ADDRESS($C573,COLUMN())),0),0),IF($D573&gt;0,IF(AND(INDIRECT(ADDRESS($D573,44))=0,INDIRECT(ADDRESS($D573,38))&lt;&gt;"UL"),INDIRECT(ADDRESS($D573,COLUMN())),0),0),IF($E573&gt;0,IF(AND(INDIRECT(ADDRESS($E573,44))=0,INDIRECT(ADDRESS($E573,38))&lt;&gt;"UL"),INDIRECT(ADDRESS($E573,COLUMN())),0),0),IF($F573&gt;0,IF(AND(INDIRECT(ADDRESS($F573,44))=0,INDIRECT(ADDRESS($F573,38))&lt;&gt;"UL"),INDIRECT(ADDRESS($F573,COLUMN())),0),0),IF($G573&gt;0,IF(AND(INDIRECT(ADDRESS($G573,44))=0,INDIRECT(ADDRESS($G573,38))&lt;&gt;"UL"),INDIRECT(ADDRESS($G573,COLUMN())),0),0),IF($H573&gt;0,IF(AND(INDIRECT(ADDRESS($H573,44))=0,INDIRECT(ADDRESS($H573,38))&lt;&gt;"UL"),INDIRECT(ADDRESS($H573,COLUMN())),0),0),IF($I573&gt;0,IF(AND(INDIRECT(ADDRESS($I573,44))=0,INDIRECT(ADDRESS($I573,38))&lt;&gt;"UL"),INDIRECT(ADDRESS($I573,COLUMN())),0),0),IF($J573&gt;0,IF(AND(INDIRECT(ADDRESS($J573,44))=0,INDIRECT(ADDRESS($J573,38))&lt;&gt;"UL"),INDIRECT(ADDRESS($J573,COLUMN())),0),0),IF($K573&gt;0,IF(AND(INDIRECT(ADDRESS($K573,44))=0,INDIRECT(ADDRESS($K573,38))&lt;&gt;"UL"),INDIRECT(ADDRESS($K573,COLUMN())),0),0),IF($L573&gt;0,IF(AND(INDIRECT(ADDRESS($L573,44))=0,INDIRECT(ADDRESS($L573,38))&lt;&gt;"UL"),INDIRECT(ADDRESS($L573,COLUMN())),0),0),IF($M573&gt;0,IF(AND(INDIRECT(ADDRESS($M573,44))=0,INDIRECT(ADDRESS($M573,38))&lt;&gt;"UL"),INDIRECT(ADDRESS($M573,COLUMN())),0),0))</f>
        <v>0</v>
      </c>
      <c r="CF573" s="57">
        <f ca="1">IF(BV573="S",CD573,CE573)</f>
        <v>0</v>
      </c>
      <c r="CG573" s="57">
        <f ca="1">IF(AD573&lt;BG573,((((BX573+CC573)*AB573)+((CA573+CF573)*(1-AB573)))*AD573),((((BX573*AB573)+((CA573)*(1-AB573)))*AD573)+(((CC573*AB573)+((CF573))*(1-AB573)))*BG573))</f>
        <v>1.1502354436238433</v>
      </c>
      <c r="CH573" s="57">
        <f ca="1">CG573/N573</f>
        <v>1.9170590727064056E-2</v>
      </c>
      <c r="CI573" s="19">
        <f ca="1">AD573*X573</f>
        <v>19.79992534991603</v>
      </c>
      <c r="CJ573" s="19"/>
      <c r="CK573" s="57" cm="1">
        <f t="array" aca="1" ref="CK573" ca="1">IF(AU573="S", SUM(IF($C573&gt;0,IF(INDIRECT(ADDRESS($C573,43))&lt;&gt;1,INDIRECT(ADDRESS($C573,48)),0),0), IF($D573&gt;0,IF(INDIRECT(ADDRESS($D573,43))&lt;&gt;1,INDIRECT(ADDRESS($D573,48)),0),0), IF($E573&gt;0,IF(INDIRECT(ADDRESS($E573,43))&lt;&gt;1,INDIRECT(ADDRESS($E573,48)),0),0), IF($F573&gt;0,IF(INDIRECT(ADDRESS($F573,43))&lt;&gt;1,INDIRECT(ADDRESS($F573,48)),0),0), IF($G573&gt;0,IF(INDIRECT(ADDRESS($G573,43))&lt;&gt;1,INDIRECT(ADDRESS($G573,48)),0),0), IF($H573&gt;0,IF(INDIRECT(ADDRESS($H573,43))&lt;&gt;1,INDIRECT(ADDRESS($H573,48)),0),0), IF($I573&gt;0,IF(INDIRECT(ADDRESS($I573,43))&lt;&gt;1,INDIRECT(ADDRESS($I573,48)),0),0), IF($J573&gt;0,IF(INDIRECT(ADDRESS($J573,43))&lt;&gt;1,INDIRECT(ADDRESS($J573,48)),0),0), IF($K573&gt;0,IF(INDIRECT(ADDRESS($K573,43))&lt;&gt;1,INDIRECT(ADDRESS($K573,48)),0),0), IF($L573&gt;0,IF(INDIRECT(ADDRESS($L573,43))&lt;&gt;1,INDIRECT(ADDRESS($L573,48)),0),0), IF($M573&gt;0,IF(INDIRECT(ADDRESS($M573,43))&lt;&gt;1,INDIRECT(ADDRESS($M573,48)),0),0)), IF(AU573="L",SUM(IF($C573&gt;0,IF(INDIRECT(ADDRESS($C573,43))&lt;&gt;1,INDIRECT(ADDRESS($C573,50)),0),0), IF($D573&gt;0,IF(INDIRECT(ADDRESS($D573,43))&lt;&gt;1,INDIRECT(ADDRESS($D573,50)),0),0), IF($E573&gt;0,IF(INDIRECT(ADDRESS($E573,43))&lt;&gt;1,INDIRECT(ADDRESS($E573,50)),0),0), IF($F573&gt;0,IF(INDIRECT(ADDRESS($F573,43))&lt;&gt;1,INDIRECT(ADDRESS($F573,50)),0),0), IF($G573&gt;0,IF(INDIRECT(ADDRESS($G573,43))&lt;&gt;1,INDIRECT(ADDRESS($G573,50)),0),0), IF($G573&gt;0,IF(INDIRECT(ADDRESS($G573,43))&lt;&gt;1,INDIRECT(ADDRESS($G573,50)),0),0), IF($H573&gt;0,IF(INDIRECT(ADDRESS($H573,43))&lt;&gt;1,INDIRECT(ADDRESS($H573,50)),0),0), IF($I573&gt;0,IF(INDIRECT(ADDRESS($I573,43))&lt;&gt;1,INDIRECT(ADDRESS($I573,50)),0),0), IF($J573&gt;0,IF(INDIRECT(ADDRESS($J573,43))&lt;&gt;1,INDIRECT(ADDRESS($J573,50)),0),0), IF($K573&gt;0,IF(INDIRECT(ADDRESS($K573,43))&lt;&gt;1,INDIRECT(ADDRESS($K573,50)),0),0), IF($L573&gt;0,IF(INDIRECT(ADDRESS($L573,43))&lt;&gt;1,INDIRECT(ADDRESS($L573,50)),0),0), IF($M573&gt;0,IF(INDIRECT(ADDRESS($M573,43))&lt;&gt;1,INDIRECT(ADDRESS($M573,50)),0),0)), SUM(IF($C573&gt;0,IF(INDIRECT(ADDRESS($C573,43))&lt;&gt;1,INDIRECT(ADDRESS($C573,49)),0),0), IF($D573&gt;0,IF(INDIRECT(ADDRESS($D573,43))&lt;&gt;1,INDIRECT(ADDRESS($D573,49)),0),0), IF($E573&gt;0,IF(INDIRECT(ADDRESS($E573,43))&lt;&gt;1,INDIRECT(ADDRESS($E573,49)),0),0), IF($F573&gt;0,IF(INDIRECT(ADDRESS($F573,43))&lt;&gt;1,INDIRECT(ADDRESS($F573,49)),0),0), IF($G573&gt;0,IF(INDIRECT(ADDRESS($G573,43))&lt;&gt;1,INDIRECT(ADDRESS($G573,49)),0),0), IF($G573&gt;0,IF(INDIRECT(ADDRESS($G573,43))&lt;&gt;1,INDIRECT(ADDRESS($G573,49)),0),0), IF($H573&gt;0,IF(INDIRECT(ADDRESS($H573,43))&lt;&gt;1,INDIRECT(ADDRESS($H573,49)),0),0), IF($I573&gt;0,IF(INDIRECT(ADDRESS($I573,43))&lt;&gt;1,INDIRECT(ADDRESS($I573,49)),0),0), IF($J573&gt;0,IF(INDIRECT(ADDRESS($J573,43))&lt;&gt;1,INDIRECT(ADDRESS($J573,49)),0),0), IF($K573&gt;0,IF(INDIRECT(ADDRESS($K573,43))&lt;&gt;1,INDIRECT(ADDRESS($K573,49)),0),0), IF($L573&gt;0,IF(INDIRECT(ADDRESS($L573,43))&lt;&gt;1,INDIRECT(ADDRESS($L573,49)),0),0), IF($M573&gt;0,IF(INDIRECT(ADDRESS($M573,43))&lt;&gt;1,INDIRECT(ADDRESS($M573,49)),0),0))))</f>
        <v>4.5</v>
      </c>
      <c r="CL573" s="57" cm="1">
        <f t="array" aca="1" ref="CL573" ca="1">1.5*SUM(IF($C573&gt;0,IF(INDIRECT(ADDRESS($C573,44))=1,INDIRECT(ADDRESS($C573,48)),0),0), IF($D573&gt;0,IF(INDIRECT(ADDRESS($D573,44))=1,INDIRECT(ADDRESS($D573,48)),0),0), IF($E573&gt;0,IF(INDIRECT(ADDRESS($E573,44))=1,INDIRECT(ADDRESS($E573,48)),0),0), IF($F573&gt;0,IF(INDIRECT(ADDRESS($F573,44))=1,INDIRECT(ADDRESS($F573,48)),0),0), IF($G573&gt;0,IF(INDIRECT(ADDRESS($G573,44))=1,INDIRECT(ADDRESS($G573,48)),0),0), IF($H573&gt;0,IF(INDIRECT(ADDRESS($H573,44))=1,INDIRECT(ADDRESS($H573,48)),0),0), IF($I573&gt;0,IF(INDIRECT(ADDRESS($I573,44))=1,INDIRECT(ADDRESS($I573,48)),0),0), IF($J573&gt;0,IF(INDIRECT(ADDRESS($J573,44))=1,INDIRECT(ADDRESS($J573,48)),0),0), IF($K573&gt;0,IF(INDIRECT(ADDRESS($K573,44))=1,INDIRECT(ADDRESS($K573,48)),0),0), IF($L573&gt;0,IF(INDIRECT(ADDRESS($L573,44))=1,INDIRECT(ADDRESS($L573,48)),0),0), IF($M573&gt;0,IF(INDIRECT(ADDRESS($M573,44))=1,INDIRECT(ADDRESS($M573,48)),0),0))</f>
        <v>21.166666666666664</v>
      </c>
      <c r="CM573" s="56">
        <f ca="1">((BU573/$BU$34)^$BU$296)</f>
        <v>0.48842534328133391</v>
      </c>
      <c r="CN573" s="59"/>
    </row>
    <row r="579" spans="1:56" ht="15.5" x14ac:dyDescent="0.25">
      <c r="A579" s="12" t="s">
        <v>609</v>
      </c>
    </row>
    <row r="580" spans="1:56" x14ac:dyDescent="0.25">
      <c r="A580" t="s">
        <v>610</v>
      </c>
      <c r="N580" s="1">
        <f>35+2</f>
        <v>37</v>
      </c>
      <c r="O580" s="1" t="s">
        <v>63</v>
      </c>
      <c r="P580" s="1">
        <v>4</v>
      </c>
      <c r="Q580" s="1">
        <v>2</v>
      </c>
      <c r="S580" s="14">
        <v>3</v>
      </c>
      <c r="T580" s="165" t="s">
        <v>178</v>
      </c>
      <c r="U580" s="13">
        <v>8</v>
      </c>
      <c r="V580" s="13"/>
      <c r="W580" s="13">
        <v>4</v>
      </c>
      <c r="X580" s="1">
        <v>9</v>
      </c>
      <c r="Y580" s="1">
        <v>0</v>
      </c>
      <c r="Z580" s="1">
        <v>5</v>
      </c>
      <c r="AA580" s="2" t="s">
        <v>636</v>
      </c>
      <c r="AB580" s="3">
        <f>((U580/8)^$V$296)*((((X580-(Y580-1)/2)/8)^$X$296)*((S580/3)^$S$296))*(((8-W580)/6)^$W$296)</f>
        <v>1.016991681462482</v>
      </c>
      <c r="AC580" s="3">
        <f>SUM(((25/N580)^$Z$296)*(AB580/$AB$34))</f>
        <v>0.9546990604185962</v>
      </c>
      <c r="AD580" s="3">
        <f>(P580/($CN$34*(1/AC580)))</f>
        <v>3.3206923840646829</v>
      </c>
    </row>
    <row r="581" spans="1:56" x14ac:dyDescent="0.25">
      <c r="A581" t="s">
        <v>675</v>
      </c>
      <c r="N581" s="1">
        <f>N580+4</f>
        <v>41</v>
      </c>
      <c r="O581" s="1" t="s">
        <v>63</v>
      </c>
      <c r="P581" s="1">
        <f>4+(2.5/3)</f>
        <v>4.833333333333333</v>
      </c>
      <c r="Q581" s="1">
        <v>2</v>
      </c>
      <c r="S581" s="14">
        <v>3</v>
      </c>
      <c r="T581" s="165" t="s">
        <v>178</v>
      </c>
      <c r="U581" s="13">
        <v>8</v>
      </c>
      <c r="V581" s="13"/>
      <c r="W581" s="13">
        <v>4</v>
      </c>
      <c r="X581" s="1">
        <v>9</v>
      </c>
      <c r="Y581" s="1">
        <v>0</v>
      </c>
      <c r="Z581" s="1">
        <v>5</v>
      </c>
      <c r="AA581" s="2" t="s">
        <v>636</v>
      </c>
      <c r="AB581" s="3">
        <f>((U581/8)^$V$296)*((((X581-(Y581-1)/2)/8)^$X$296)*((S581/3)^$S$296))*(((8-W581)/6)^$W$296)</f>
        <v>1.016991681462482</v>
      </c>
      <c r="AC581" s="3">
        <f>SUM(((25/N581)^$Z$296)*(AB581/$AB$34))</f>
        <v>0.88395446868118699</v>
      </c>
      <c r="AD581" s="3">
        <f>(P581/($CN$34*(1/AC581)))</f>
        <v>3.7151709553267285</v>
      </c>
    </row>
    <row r="582" spans="1:56" x14ac:dyDescent="0.25">
      <c r="A582" t="s">
        <v>613</v>
      </c>
      <c r="S582" s="14"/>
      <c r="T582" s="165"/>
      <c r="U582" s="13"/>
      <c r="V582" s="13"/>
      <c r="W582" s="13"/>
      <c r="AA582" s="2" t="s">
        <v>636</v>
      </c>
    </row>
    <row r="583" spans="1:56" x14ac:dyDescent="0.25">
      <c r="A583" t="s">
        <v>611</v>
      </c>
      <c r="N583" s="1">
        <f>N580+8</f>
        <v>45</v>
      </c>
      <c r="O583" s="1" t="s">
        <v>63</v>
      </c>
      <c r="P583" s="1">
        <v>4</v>
      </c>
      <c r="Q583" s="1">
        <v>0</v>
      </c>
      <c r="S583" s="14">
        <v>3</v>
      </c>
      <c r="T583" s="165" t="s">
        <v>178</v>
      </c>
      <c r="U583" s="13">
        <v>8</v>
      </c>
      <c r="V583" s="13"/>
      <c r="W583" s="13">
        <v>4</v>
      </c>
      <c r="X583" s="1">
        <v>9</v>
      </c>
      <c r="Y583" s="1">
        <v>0</v>
      </c>
      <c r="Z583" s="1">
        <v>5</v>
      </c>
      <c r="AA583" s="2" t="s">
        <v>636</v>
      </c>
      <c r="AB583" s="3">
        <f>((U583/8)^$V$296)*((((X583-(Y583-1)/2)/8)^$X$296)*((S583/3)^$S$296))*(((8-W583)/6)^$W$296)</f>
        <v>1.016991681462482</v>
      </c>
      <c r="AC583" s="3">
        <f>SUM(((25/N583)^$Z$296)*(AB583/$AB$34))</f>
        <v>0.82434385118615061</v>
      </c>
      <c r="AD583" s="3">
        <f>(P583/($CN$34*(1/AC583)))</f>
        <v>2.8672829606474801</v>
      </c>
    </row>
    <row r="584" spans="1:56" x14ac:dyDescent="0.25">
      <c r="A584" t="s">
        <v>676</v>
      </c>
      <c r="N584" s="1">
        <f>N583+4</f>
        <v>49</v>
      </c>
      <c r="O584" s="1" t="s">
        <v>63</v>
      </c>
      <c r="P584" s="1">
        <f>4+(2.5/3)</f>
        <v>4.833333333333333</v>
      </c>
      <c r="Q584" s="1">
        <v>0</v>
      </c>
      <c r="S584" s="14">
        <v>3</v>
      </c>
      <c r="T584" s="165" t="s">
        <v>178</v>
      </c>
      <c r="U584" s="13">
        <v>8</v>
      </c>
      <c r="V584" s="13"/>
      <c r="W584" s="13">
        <v>4</v>
      </c>
      <c r="X584" s="1">
        <v>9</v>
      </c>
      <c r="Y584" s="1">
        <v>0</v>
      </c>
      <c r="Z584" s="1">
        <v>5</v>
      </c>
      <c r="AA584" s="2" t="s">
        <v>636</v>
      </c>
      <c r="AB584" s="3">
        <f>((U584/8)^$V$296)*((((X584-(Y584-1)/2)/8)^$X$296)*((S584/3)^$S$296))*(((8-W584)/6)^$W$296)</f>
        <v>1.016991681462482</v>
      </c>
      <c r="AC584" s="3">
        <f>SUM(((25/N584)^$Z$296)*(AB584/$AB$34))</f>
        <v>0.77334045247744088</v>
      </c>
      <c r="AD584" s="3">
        <f>(P584/($CN$34*(1/AC584)))</f>
        <v>3.2502714669341715</v>
      </c>
    </row>
    <row r="585" spans="1:56" x14ac:dyDescent="0.25">
      <c r="A585" t="s">
        <v>613</v>
      </c>
      <c r="S585" s="14"/>
      <c r="T585" s="165"/>
      <c r="U585" s="13"/>
      <c r="V585" s="13"/>
      <c r="W585" s="13"/>
      <c r="AA585" s="2" t="s">
        <v>636</v>
      </c>
    </row>
    <row r="586" spans="1:56" x14ac:dyDescent="0.25">
      <c r="A586" t="s">
        <v>612</v>
      </c>
      <c r="N586" s="1">
        <v>39</v>
      </c>
      <c r="O586" s="1" t="s">
        <v>70</v>
      </c>
      <c r="P586" s="1">
        <v>5</v>
      </c>
      <c r="S586" s="1">
        <v>2</v>
      </c>
      <c r="T586" s="143" t="s">
        <v>171</v>
      </c>
      <c r="U586" s="1">
        <v>6</v>
      </c>
      <c r="W586" s="1">
        <v>4</v>
      </c>
      <c r="X586" s="1">
        <v>8</v>
      </c>
      <c r="Y586" s="1">
        <v>1</v>
      </c>
      <c r="Z586" s="1">
        <v>5</v>
      </c>
      <c r="AA586" s="2" t="s">
        <v>636</v>
      </c>
      <c r="AB586" s="3">
        <f>((U586/8)^$V$296)*((((X586-(Y586-1)/2)/8)^$X$296)*((S586/3)^$S$296))*(((8-W586)/6)^$W$296)</f>
        <v>0.86543882556774443</v>
      </c>
      <c r="AC586" s="3">
        <f>SUM(((25/N586)^$Z$296)*(AB586/$AB$34))</f>
        <v>0.78097711347725307</v>
      </c>
      <c r="AD586" s="3">
        <f>(P586/($CN$34*(1/AC586)))</f>
        <v>3.3955526672924043</v>
      </c>
    </row>
    <row r="587" spans="1:56" x14ac:dyDescent="0.25">
      <c r="A587" t="s">
        <v>677</v>
      </c>
      <c r="N587" s="1">
        <f>N586+4</f>
        <v>43</v>
      </c>
      <c r="O587" s="1" t="s">
        <v>70</v>
      </c>
      <c r="P587" s="1">
        <f>5+(3.5/3)</f>
        <v>6.166666666666667</v>
      </c>
      <c r="S587" s="1">
        <v>2</v>
      </c>
      <c r="T587" s="143" t="s">
        <v>171</v>
      </c>
      <c r="U587" s="1">
        <v>6</v>
      </c>
      <c r="W587" s="1">
        <v>4</v>
      </c>
      <c r="X587" s="1">
        <v>8</v>
      </c>
      <c r="Y587" s="1">
        <v>1</v>
      </c>
      <c r="Z587" s="1">
        <v>5</v>
      </c>
      <c r="AA587" s="2" t="s">
        <v>636</v>
      </c>
      <c r="AB587" s="3">
        <f>((U587/8)^$V$296)*((((X587-(Y587-1)/2)/8)^$X$296)*((S587/3)^$S$296))*(((8-W587)/6)^$W$296)</f>
        <v>0.86543882556774443</v>
      </c>
      <c r="AC587" s="3">
        <f>SUM(((25/N587)^$Z$296)*(AB587/$AB$34))</f>
        <v>0.72583084594478831</v>
      </c>
      <c r="AD587" s="3">
        <f>(P587/($CN$34*(1/AC587)))</f>
        <v>3.8921364202836477</v>
      </c>
      <c r="AE587" s="3"/>
    </row>
    <row r="588" spans="1:56" x14ac:dyDescent="0.25">
      <c r="A588" t="s">
        <v>613</v>
      </c>
    </row>
    <row r="591" spans="1:56" x14ac:dyDescent="0.25">
      <c r="A591" t="s">
        <v>637</v>
      </c>
      <c r="AF591" t="s">
        <v>637</v>
      </c>
      <c r="AG591" s="1" t="s">
        <v>81</v>
      </c>
      <c r="AH591" s="13">
        <v>8</v>
      </c>
      <c r="AI591" s="13">
        <v>4</v>
      </c>
      <c r="AJ591" s="13">
        <v>2</v>
      </c>
      <c r="AK591" s="13">
        <v>4</v>
      </c>
      <c r="AL591" s="13" t="s">
        <v>82</v>
      </c>
      <c r="AM591" s="13">
        <v>6</v>
      </c>
      <c r="AN591" s="13"/>
      <c r="AO591" s="13">
        <v>3</v>
      </c>
      <c r="AP591" s="13">
        <v>1</v>
      </c>
      <c r="AQ591" s="13"/>
      <c r="AR591" s="13"/>
      <c r="AS591" s="13"/>
      <c r="AT591" s="223"/>
      <c r="AV591" s="4">
        <f t="shared" ref="AV591:AX595" si="398">SUM(1/3*AH591*(7-$AK591+7-$AM591)/6)</f>
        <v>1.7777777777777777</v>
      </c>
      <c r="AW591" s="4">
        <f t="shared" si="398"/>
        <v>0.88888888888888884</v>
      </c>
      <c r="AX591" s="4">
        <f t="shared" si="398"/>
        <v>0.44444444444444442</v>
      </c>
      <c r="AY591" s="27">
        <f>AV591</f>
        <v>1.7777777777777777</v>
      </c>
      <c r="AZ591" s="27">
        <f>SUM(AV591:AX591)/3</f>
        <v>1.037037037037037</v>
      </c>
      <c r="BA591" s="27">
        <f>(((AX591+AW591*$BE$296)/(1+$BE$296)*AO591/3*2+(((AX591+AW591*$BE$296+AV591*$BE$296^2)/(1+$BE$296+$BE$296^2)*AO591/3*(AP591-1+AN591)/5)*3))/5)</f>
        <v>0.29629629629629634</v>
      </c>
      <c r="BB591" s="27">
        <f>(((AX591+AV591*$BE$296)/(1+$BE$296)*AO591/3*2+(((AX591+AV591*$BE$296+AW591*$BE$296^2)/(1+$BE$296+$BE$296^2)*AO591/3*(AP591-1+AN591)/5)*3))/5)</f>
        <v>0.53333333333333333</v>
      </c>
      <c r="BC591" s="27">
        <f>(((AV591+AX591*$BE$296)/(1+$BE$296)*AO591/3*2+(((AV591+AX591*$BE$296+AW591*$BE$296^2)/(1+$BE$296+$BE$296^2)*AO591/3*(AP591-1+AN591)/5)*3))/5)</f>
        <v>0.35555555555555551</v>
      </c>
      <c r="BD591" s="27">
        <f>(((AV591+AW591*$BE$296)/(1+$BE$296)*AO591/3*2+(((AV591+AW591*$BE$296+AX591*$BE$296^2)/(1+$BE$296+$BE$296^2)*AO591/3*(AP591-1+AN591)/5)*3))/5)</f>
        <v>0.47407407407407404</v>
      </c>
    </row>
    <row r="592" spans="1:56" x14ac:dyDescent="0.25">
      <c r="A592" t="s">
        <v>617</v>
      </c>
      <c r="AF592" t="s">
        <v>617</v>
      </c>
      <c r="AG592" s="1" t="s">
        <v>81</v>
      </c>
      <c r="AH592" s="13">
        <v>4</v>
      </c>
      <c r="AI592" s="13">
        <v>2</v>
      </c>
      <c r="AJ592" s="13"/>
      <c r="AK592" s="13">
        <v>3</v>
      </c>
      <c r="AL592" s="13" t="s">
        <v>82</v>
      </c>
      <c r="AM592" s="13">
        <v>4</v>
      </c>
      <c r="AN592" s="13"/>
      <c r="AO592" s="13">
        <v>3</v>
      </c>
      <c r="AP592" s="13">
        <v>1</v>
      </c>
      <c r="AQ592" s="13"/>
      <c r="AR592" s="13"/>
      <c r="AS592" s="13"/>
      <c r="AV592" s="4">
        <f t="shared" si="398"/>
        <v>1.5555555555555554</v>
      </c>
      <c r="AW592" s="4">
        <f t="shared" si="398"/>
        <v>0.77777777777777768</v>
      </c>
      <c r="AX592" s="4">
        <f t="shared" si="398"/>
        <v>0</v>
      </c>
      <c r="AY592" s="27">
        <f>AV592</f>
        <v>1.5555555555555554</v>
      </c>
      <c r="AZ592" s="27">
        <f>SUM(AV592:AX592)/3</f>
        <v>0.77777777777777768</v>
      </c>
      <c r="BA592" s="27">
        <f>(((AX592+AW592*$BE$296)/(1+$BE$296)*AO592/3*2+(((AX592+AW592*$BE$296+AV592*$BE$296^2)/(1+$BE$296+$BE$296^2)*AO592/3*(AP592-1+AN592)/5)*3))/5)</f>
        <v>0.2074074074074074</v>
      </c>
      <c r="BB592" s="27">
        <f>(((AX592+AV592*$BE$296)/(1+$BE$296)*AO592/3*2+(((AX592+AV592*$BE$296+AW592*$BE$296^2)/(1+$BE$296+$BE$296^2)*AO592/3*(AP592-1+AN592)/5)*3))/5)</f>
        <v>0.4148148148148148</v>
      </c>
      <c r="BC592" s="27">
        <f>(((AV592+AX592*$BE$296)/(1+$BE$296)*AO592/3*2+(((AV592+AX592*$BE$296+AW592*$BE$296^2)/(1+$BE$296+$BE$296^2)*AO592/3*(AP592-1+AN592)/5)*3))/5)</f>
        <v>0.2074074074074074</v>
      </c>
      <c r="BD592" s="27">
        <f>(((AV592+AW592*$BE$296)/(1+$BE$296)*AO592/3*2+(((AV592+AW592*$BE$296+AX592*$BE$296^2)/(1+$BE$296+$BE$296^2)*AO592/3*(AP592-1+AN592)/5)*3))/5)</f>
        <v>0.4148148148148148</v>
      </c>
    </row>
    <row r="593" spans="1:92" x14ac:dyDescent="0.25">
      <c r="AG593" s="1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V593" s="4">
        <f t="shared" si="398"/>
        <v>0</v>
      </c>
      <c r="AW593" s="4">
        <f t="shared" si="398"/>
        <v>0</v>
      </c>
      <c r="AX593" s="4">
        <f t="shared" si="398"/>
        <v>0</v>
      </c>
      <c r="AY593" s="27">
        <f>AV593</f>
        <v>0</v>
      </c>
      <c r="AZ593" s="27">
        <f>SUM(AV593:AX593)/3</f>
        <v>0</v>
      </c>
      <c r="BA593" s="27">
        <f>(((AX593+AW593*$BE$296)/(1+$BE$296)*AO593/3*2+(((AX593+AW593*$BE$296+AV593*$BE$296^2)/(1+$BE$296+$BE$296^2)*AO593/3*(AP593-1+AN593)/5)*3))/5)</f>
        <v>0</v>
      </c>
      <c r="BB593" s="27">
        <f>(((AX593+AV593*$BE$296)/(1+$BE$296)*AO593/3*2+(((AX593+AV593*$BE$296+AW593*$BE$296^2)/(1+$BE$296+$BE$296^2)*AO593/3*(AP593-1+AN593)/5)*3))/5)</f>
        <v>0</v>
      </c>
      <c r="BC593" s="27">
        <f>(((AV593+AX593*$BE$296)/(1+$BE$296)*AO593/3*2+(((AV593+AX593*$BE$296+AW593*$BE$296^2)/(1+$BE$296+$BE$296^2)*AO593/3*(AP593-1+AN593)/5)*3))/5)</f>
        <v>0</v>
      </c>
      <c r="BD593" s="27">
        <f>(((AV593+AW593*$BE$296)/(1+$BE$296)*AO593/3*2+(((AV593+AW593*$BE$296+AX593*$BE$296^2)/(1+$BE$296+$BE$296^2)*AO593/3*(AP593-1+AN593)/5)*3))/5)</f>
        <v>0</v>
      </c>
    </row>
    <row r="594" spans="1:92" x14ac:dyDescent="0.25">
      <c r="AG594" s="1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V594" s="4">
        <f t="shared" si="398"/>
        <v>0</v>
      </c>
      <c r="AW594" s="4">
        <f t="shared" si="398"/>
        <v>0</v>
      </c>
      <c r="AX594" s="4">
        <f t="shared" si="398"/>
        <v>0</v>
      </c>
      <c r="AY594" s="27">
        <f>AV594</f>
        <v>0</v>
      </c>
      <c r="AZ594" s="27">
        <f>SUM(AV594:AX594)/3</f>
        <v>0</v>
      </c>
      <c r="BA594" s="27">
        <f>(((AX594+AW594*$BE$296)/(1+$BE$296)*AO594/3*2+(((AX594+AW594*$BE$296+AV594*$BE$296^2)/(1+$BE$296+$BE$296^2)*AO594/3*(AP594-1+AN594)/5)*3))/5)</f>
        <v>0</v>
      </c>
      <c r="BB594" s="27">
        <f>(((AX594+AV594*$BE$296)/(1+$BE$296)*AO594/3*2+(((AX594+AV594*$BE$296+AW594*$BE$296^2)/(1+$BE$296+$BE$296^2)*AO594/3*(AP594-1+AN594)/5)*3))/5)</f>
        <v>0</v>
      </c>
      <c r="BC594" s="27">
        <f>(((AV594+AX594*$BE$296)/(1+$BE$296)*AO594/3*2+(((AV594+AX594*$BE$296+AW594*$BE$296^2)/(1+$BE$296+$BE$296^2)*AO594/3*(AP594-1+AN594)/5)*3))/5)</f>
        <v>0</v>
      </c>
      <c r="BD594" s="27">
        <f>(((AV594+AW594*$BE$296)/(1+$BE$296)*AO594/3*2+(((AV594+AW594*$BE$296+AX594*$BE$296^2)/(1+$BE$296+$BE$296^2)*AO594/3*(AP594-1+AN594)/5)*3))/5)</f>
        <v>0</v>
      </c>
    </row>
    <row r="595" spans="1:92" x14ac:dyDescent="0.25">
      <c r="A595" t="s">
        <v>614</v>
      </c>
      <c r="AF595" t="s">
        <v>614</v>
      </c>
      <c r="AG595" s="1" t="s">
        <v>106</v>
      </c>
      <c r="AH595" s="13">
        <v>4</v>
      </c>
      <c r="AI595" s="13"/>
      <c r="AJ595" s="13"/>
      <c r="AK595" s="13">
        <v>2</v>
      </c>
      <c r="AL595" s="13">
        <v>4</v>
      </c>
      <c r="AM595" s="13">
        <v>4</v>
      </c>
      <c r="AN595" s="13"/>
      <c r="AO595" s="13">
        <v>3</v>
      </c>
      <c r="AP595" s="13">
        <v>1</v>
      </c>
      <c r="AQ595" s="13"/>
      <c r="AR595" s="13">
        <v>1</v>
      </c>
      <c r="AS595" s="13"/>
      <c r="AV595" s="4">
        <f t="shared" si="398"/>
        <v>1.7777777777777777</v>
      </c>
      <c r="AW595" s="4">
        <f t="shared" si="398"/>
        <v>0</v>
      </c>
      <c r="AX595" s="4">
        <f t="shared" si="398"/>
        <v>0</v>
      </c>
      <c r="AY595" s="27">
        <f>AV595</f>
        <v>1.7777777777777777</v>
      </c>
      <c r="AZ595" s="27">
        <f>SUM(AV595:AX595)/3</f>
        <v>0.59259259259259256</v>
      </c>
      <c r="BA595" s="27">
        <f>(((AX595+AW595*$BE$296)/(1+$BE$296)*AO595/3*2+(((AX595+AW595*$BE$296+AV595*$BE$296^2)/(1+$BE$296+$BE$296^2)*AO595/3*(AP595-1+AN595)/5)*3))/5)</f>
        <v>0</v>
      </c>
      <c r="BB595" s="27">
        <f>(((AX595+AV595*$BE$296)/(1+$BE$296)*AO595/3*2+(((AX595+AV595*$BE$296+AW595*$BE$296^2)/(1+$BE$296+$BE$296^2)*AO595/3*(AP595-1+AN595)/5)*3))/5)</f>
        <v>0.47407407407407404</v>
      </c>
      <c r="BC595" s="27">
        <f>(((AV595+AX595*$BE$296)/(1+$BE$296)*AO595/3*2+(((AV595+AX595*$BE$296+AW595*$BE$296^2)/(1+$BE$296+$BE$296^2)*AO595/3*(AP595-1+AN595)/5)*3))/5)</f>
        <v>0.23703703703703702</v>
      </c>
      <c r="BD595" s="27">
        <f>(((AV595+AW595*$BE$296)/(1+$BE$296)*AO595/3*2+(((AV595+AW595*$BE$296+AX595*$BE$296^2)/(1+$BE$296+$BE$296^2)*AO595/3*(AP595-1+AN595)/5)*3))/5)</f>
        <v>0.23703703703703702</v>
      </c>
    </row>
    <row r="596" spans="1:92" x14ac:dyDescent="0.25">
      <c r="AG596" s="1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</row>
    <row r="597" spans="1:92" x14ac:dyDescent="0.25">
      <c r="AG597" s="1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</row>
    <row r="598" spans="1:92" x14ac:dyDescent="0.25">
      <c r="AG598" s="1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</row>
    <row r="599" spans="1:92" x14ac:dyDescent="0.25">
      <c r="AG599" s="1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</row>
    <row r="600" spans="1:92" x14ac:dyDescent="0.25">
      <c r="AG600" s="1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</row>
    <row r="601" spans="1:92" x14ac:dyDescent="0.25">
      <c r="A601" s="65" t="s">
        <v>615</v>
      </c>
      <c r="B601" s="74">
        <v>580</v>
      </c>
      <c r="C601" s="74">
        <v>591</v>
      </c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67">
        <f ca="1">SUM(INDIRECT(ADDRESS(B601,COLUMN())),IF(C601&gt;0,INDIRECT(ADDRESS(C601,COLUMN())),0),IF(D601&gt;0,INDIRECT(ADDRESS(D601,COLUMN())),0),IF(E601&gt;0,INDIRECT(ADDRESS(E601,COLUMN())),0),IF(F601&gt;0,INDIRECT(ADDRESS(F601,COLUMN())),0),IF(G601&gt;0,INDIRECT(ADDRESS(G601,COLUMN())),0),IF(H601&gt;0,INDIRECT(ADDRESS(H601,COLUMN())),0),IF(I601&gt;0,INDIRECT(ADDRESS(I601,COLUMN())),0),IF(J601&gt;0,INDIRECT(ADDRESS(J601,COLUMN())),0),IF(K601&gt;0,INDIRECT(ADDRESS(K601,COLUMN())),0),IF(L601&gt;0,INDIRECT(ADDRESS(L601,COLUMN())),0),IF(M601&gt;0,INDIRECT(ADDRESS(M601,COLUMN())),0))</f>
        <v>37</v>
      </c>
      <c r="O601" s="67" t="str" cm="1">
        <f t="array" aca="1" ref="O601" ca="1">INDIRECT(ADDRESS($B601,COLUMN()))</f>
        <v>Fighter</v>
      </c>
      <c r="P601" s="67" cm="1">
        <f t="array" aca="1" ref="P601" ca="1">INDIRECT(ADDRESS($B601,COLUMN()))</f>
        <v>4</v>
      </c>
      <c r="Q601" s="67" cm="1">
        <f t="array" aca="1" ref="Q601" ca="1">INDIRECT(ADDRESS($B601,COLUMN()))</f>
        <v>2</v>
      </c>
      <c r="R601" s="67" cm="1">
        <f t="array" aca="1" ref="R601" ca="1">INDIRECT(ADDRESS($B601,COLUMN()))</f>
        <v>0</v>
      </c>
      <c r="S601" s="67" cm="1">
        <f t="array" aca="1" ref="S601" ca="1">INDIRECT(ADDRESS($B601,COLUMN()))</f>
        <v>3</v>
      </c>
      <c r="T601" s="67" t="str" cm="1">
        <f t="array" aca="1" ref="T601" ca="1">INDIRECT(ADDRESS($B601,COLUMN()))</f>
        <v>1-8</v>
      </c>
      <c r="U601" s="67" cm="1">
        <f t="array" aca="1" ref="U601" ca="1">INDIRECT(ADDRESS($B601,COLUMN()))</f>
        <v>8</v>
      </c>
      <c r="V601" s="67" cm="1">
        <f t="array" aca="1" ref="V601" ca="1">INDIRECT(ADDRESS($B601,COLUMN()))</f>
        <v>0</v>
      </c>
      <c r="W601" s="67" cm="1">
        <f t="array" aca="1" ref="W601" ca="1">INDIRECT(ADDRESS($B601,COLUMN()))</f>
        <v>4</v>
      </c>
      <c r="X601" s="67" cm="1">
        <f t="array" aca="1" ref="X601" ca="1">INDIRECT(ADDRESS($B601,COLUMN()))</f>
        <v>9</v>
      </c>
      <c r="Y601" s="67" cm="1">
        <f t="array" aca="1" ref="Y601" ca="1">INDIRECT(ADDRESS($B601,COLUMN()))</f>
        <v>0</v>
      </c>
      <c r="Z601" s="67" cm="1">
        <f t="array" aca="1" ref="Z601" ca="1">INDIRECT(ADDRESS($B601,COLUMN()))</f>
        <v>5</v>
      </c>
      <c r="AA601" s="67" t="str" cm="1">
        <f t="array" aca="1" ref="AA601" ca="1">INDIRECT(ADDRESS($B601,COLUMN()))</f>
        <v>Rocket Boosters, Jink</v>
      </c>
      <c r="AB601" s="56">
        <f ca="1">((U601/8)^$V$296)*((((X601-(Y601-1)/2)/8)^$X$296)*((S601/3)^$S$296))*(((8-W601)/6)^$W$296)</f>
        <v>1.016991681462482</v>
      </c>
      <c r="AC601" s="56">
        <f ca="1">SUM(((25/N601)^$Z$296)*(AB601/$AB$34))</f>
        <v>0.9546990604185962</v>
      </c>
      <c r="AD601" s="56">
        <f ca="1">(P601/($CN$34*(1/AC601)))</f>
        <v>3.3206923840646829</v>
      </c>
      <c r="AF601" s="65"/>
      <c r="AG601" s="65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52"/>
      <c r="AU601" s="54" t="s">
        <v>33</v>
      </c>
      <c r="AV601" s="57" cm="1">
        <f t="array" aca="1" ref="AV601" ca="1">SUM(IF($C601&gt;0,IF(AND(INDIRECT(ADDRESS($C601,44))=0,INDIRECT(ADDRESS($C601,38))="UL",ISERROR(SEARCH("Rear",INDIRECT(ADDRESS($C601,33)))),ISERROR(SEARCH("Side",INDIRECT(ADDRESS($C601,33))))),INDIRECT(ADDRESS($C601,COLUMN())),0),0),IF($D601&gt;0,IF(AND(INDIRECT(ADDRESS($D601,44))=0,INDIRECT(ADDRESS($D601,38))="UL",ISERROR(SEARCH("Rear",INDIRECT(ADDRESS($D601,33)))),ISERROR(SEARCH("Side",INDIRECT(ADDRESS($D601,33))))),INDIRECT(ADDRESS($D601,COLUMN())),0),0),IF($E601&gt;0,IF(AND(INDIRECT(ADDRESS($E601,44))=0,INDIRECT(ADDRESS($E601,38))="UL",ISERROR(SEARCH("Rear",INDIRECT(ADDRESS($E601,33)))),ISERROR(SEARCH("Side",INDIRECT(ADDRESS($E601,33))))),INDIRECT(ADDRESS($E601,COLUMN())),0),0),IF($F601&gt;0,IF(AND(INDIRECT(ADDRESS($F601,44))=0,INDIRECT(ADDRESS($F601,38))="UL",ISERROR(SEARCH("Rear",INDIRECT(ADDRESS($F601,33)))),ISERROR(SEARCH("Side",INDIRECT(ADDRESS($F601,33))))),INDIRECT(ADDRESS($F601,COLUMN())),0),0),IF($G601&gt;0,IF(AND(INDIRECT(ADDRESS($G601,44))=0,INDIRECT(ADDRESS($G601,38))="UL",ISERROR(SEARCH("Rear",INDIRECT(ADDRESS($G601,33)))),ISERROR(SEARCH("Side",INDIRECT(ADDRESS($G601,33))))),INDIRECT(ADDRESS($G601,COLUMN())),0),0),IF($H601&gt;0,IF(AND(INDIRECT(ADDRESS($H601,44))=0,INDIRECT(ADDRESS($H601,38))="UL",ISERROR(SEARCH("Rear",INDIRECT(ADDRESS($H601,33)))),ISERROR(SEARCH("Side",INDIRECT(ADDRESS($H601,33))))),INDIRECT(ADDRESS($H601,COLUMN())),0),0),IF($I601&gt;0,IF(AND(INDIRECT(ADDRESS($I601,44))=0,INDIRECT(ADDRESS($I601,38))="UL",ISERROR(SEARCH("Rear",INDIRECT(ADDRESS($I601,33)))),ISERROR(SEARCH("Side",INDIRECT(ADDRESS($I601,33))))),INDIRECT(ADDRESS($I601,COLUMN())),0),0),IF($J601&gt;0,IF(AND(INDIRECT(ADDRESS($J601,44))=0,INDIRECT(ADDRESS($J601,38))="UL",ISERROR(SEARCH("Rear",INDIRECT(ADDRESS($J601,33)))),ISERROR(SEARCH("Side",INDIRECT(ADDRESS($J601,33))))),INDIRECT(ADDRESS($J601,COLUMN())),0),0),IF($K601&gt;0,IF(AND(INDIRECT(ADDRESS($K601,44))=0,INDIRECT(ADDRESS($K601,38))="UL",ISERROR(SEARCH("Rear",INDIRECT(ADDRESS($K601,33)))),ISERROR(SEARCH("Side",INDIRECT(ADDRESS($K601,33))))),INDIRECT(ADDRESS($K601,COLUMN())),0),0),IF($L601&gt;0,IF(AND(INDIRECT(ADDRESS($L601,44))=0,INDIRECT(ADDRESS($L601,38))="UL",ISERROR(SEARCH("Rear",INDIRECT(ADDRESS($L601,33)))),ISERROR(SEARCH("Side",INDIRECT(ADDRESS($L601,33))))),INDIRECT(ADDRESS($L601,COLUMN())),0),0),IF($M601&gt;0,IF(AND(INDIRECT(ADDRESS($M601,44))=0,INDIRECT(ADDRESS($M601,38))="UL",ISERROR(SEARCH("Rear",INDIRECT(ADDRESS($M601,33)))),ISERROR(SEARCH("Side",INDIRECT(ADDRESS($M601,33))))),INDIRECT(ADDRESS($M601,COLUMN())),0),0))</f>
        <v>1.7777777777777777</v>
      </c>
      <c r="AW601" s="57" cm="1">
        <f t="array" aca="1" ref="AW601" ca="1">SUM(IF($C601&gt;0,IF(AND(INDIRECT(ADDRESS($C601,44))=0,INDIRECT(ADDRESS($C601,38))="UL",ISERROR(SEARCH("Rear",INDIRECT(ADDRESS($C601,33)))),ISERROR(SEARCH("Side",INDIRECT(ADDRESS($C601,33))))),INDIRECT(ADDRESS($C601,COLUMN())),0),0),IF($D601&gt;0,IF(AND(INDIRECT(ADDRESS($D601,44))=0,INDIRECT(ADDRESS($D601,38))="UL",ISERROR(SEARCH("Rear",INDIRECT(ADDRESS($D601,33)))),ISERROR(SEARCH("Side",INDIRECT(ADDRESS($D601,33))))),INDIRECT(ADDRESS($D601,COLUMN())),0),0),IF($E601&gt;0,IF(AND(INDIRECT(ADDRESS($E601,44))=0,INDIRECT(ADDRESS($E601,38))="UL",ISERROR(SEARCH("Rear",INDIRECT(ADDRESS($E601,33)))),ISERROR(SEARCH("Side",INDIRECT(ADDRESS($E601,33))))),INDIRECT(ADDRESS($E601,COLUMN())),0),0),IF($F601&gt;0,IF(AND(INDIRECT(ADDRESS($F601,44))=0,INDIRECT(ADDRESS($F601,38))="UL",ISERROR(SEARCH("Rear",INDIRECT(ADDRESS($F601,33)))),ISERROR(SEARCH("Side",INDIRECT(ADDRESS($F601,33))))),INDIRECT(ADDRESS($F601,COLUMN())),0),0),IF($G601&gt;0,IF(AND(INDIRECT(ADDRESS($G601,44))=0,INDIRECT(ADDRESS($G601,38))="UL",ISERROR(SEARCH("Rear",INDIRECT(ADDRESS($G601,33)))),ISERROR(SEARCH("Side",INDIRECT(ADDRESS($G601,33))))),INDIRECT(ADDRESS($G601,COLUMN())),0),0),IF($H601&gt;0,IF(AND(INDIRECT(ADDRESS($H601,44))=0,INDIRECT(ADDRESS($H601,38))="UL",ISERROR(SEARCH("Rear",INDIRECT(ADDRESS($H601,33)))),ISERROR(SEARCH("Side",INDIRECT(ADDRESS($H601,33))))),INDIRECT(ADDRESS($H601,COLUMN())),0),0),IF($I601&gt;0,IF(AND(INDIRECT(ADDRESS($I601,44))=0,INDIRECT(ADDRESS($I601,38))="UL",ISERROR(SEARCH("Rear",INDIRECT(ADDRESS($I601,33)))),ISERROR(SEARCH("Side",INDIRECT(ADDRESS($I601,33))))),INDIRECT(ADDRESS($I601,COLUMN())),0),0),IF($J601&gt;0,IF(AND(INDIRECT(ADDRESS($J601,44))=0,INDIRECT(ADDRESS($J601,38))="UL",ISERROR(SEARCH("Rear",INDIRECT(ADDRESS($J601,33)))),ISERROR(SEARCH("Side",INDIRECT(ADDRESS($J601,33))))),INDIRECT(ADDRESS($J601,COLUMN())),0),0),IF($K601&gt;0,IF(AND(INDIRECT(ADDRESS($K601,44))=0,INDIRECT(ADDRESS($K601,38))="UL",ISERROR(SEARCH("Rear",INDIRECT(ADDRESS($K601,33)))),ISERROR(SEARCH("Side",INDIRECT(ADDRESS($K601,33))))),INDIRECT(ADDRESS($K601,COLUMN())),0),0),IF($L601&gt;0,IF(AND(INDIRECT(ADDRESS($L601,44))=0,INDIRECT(ADDRESS($L601,38))="UL",ISERROR(SEARCH("Rear",INDIRECT(ADDRESS($L601,33)))),ISERROR(SEARCH("Side",INDIRECT(ADDRESS($L601,33))))),INDIRECT(ADDRESS($L601,COLUMN())),0),0),IF($M601&gt;0,IF(AND(INDIRECT(ADDRESS($M601,44))=0,INDIRECT(ADDRESS($M601,38))="UL",ISERROR(SEARCH("Rear",INDIRECT(ADDRESS($M601,33)))),ISERROR(SEARCH("Side",INDIRECT(ADDRESS($M601,33))))),INDIRECT(ADDRESS($M601,COLUMN())),0),0))</f>
        <v>0.88888888888888884</v>
      </c>
      <c r="AX601" s="57" cm="1">
        <f t="array" aca="1" ref="AX601" ca="1">SUM(IF($C601&gt;0,IF(AND(INDIRECT(ADDRESS($C601,44))=0,INDIRECT(ADDRESS($C601,38))="UL",ISERROR(SEARCH("Rear",INDIRECT(ADDRESS($C601,33)))),ISERROR(SEARCH("Side",INDIRECT(ADDRESS($C601,33))))),INDIRECT(ADDRESS($C601,COLUMN())),0),0),IF($D601&gt;0,IF(AND(INDIRECT(ADDRESS($D601,44))=0,INDIRECT(ADDRESS($D601,38))="UL",ISERROR(SEARCH("Rear",INDIRECT(ADDRESS($D601,33)))),ISERROR(SEARCH("Side",INDIRECT(ADDRESS($D601,33))))),INDIRECT(ADDRESS($D601,COLUMN())),0),0),IF($E601&gt;0,IF(AND(INDIRECT(ADDRESS($E601,44))=0,INDIRECT(ADDRESS($E601,38))="UL",ISERROR(SEARCH("Rear",INDIRECT(ADDRESS($E601,33)))),ISERROR(SEARCH("Side",INDIRECT(ADDRESS($E601,33))))),INDIRECT(ADDRESS($E601,COLUMN())),0),0),IF($F601&gt;0,IF(AND(INDIRECT(ADDRESS($F601,44))=0,INDIRECT(ADDRESS($F601,38))="UL",ISERROR(SEARCH("Rear",INDIRECT(ADDRESS($F601,33)))),ISERROR(SEARCH("Side",INDIRECT(ADDRESS($F601,33))))),INDIRECT(ADDRESS($F601,COLUMN())),0),0),IF($G601&gt;0,IF(AND(INDIRECT(ADDRESS($G601,44))=0,INDIRECT(ADDRESS($G601,38))="UL",ISERROR(SEARCH("Rear",INDIRECT(ADDRESS($G601,33)))),ISERROR(SEARCH("Side",INDIRECT(ADDRESS($G601,33))))),INDIRECT(ADDRESS($G601,COLUMN())),0),0),IF($H601&gt;0,IF(AND(INDIRECT(ADDRESS($H601,44))=0,INDIRECT(ADDRESS($H601,38))="UL",ISERROR(SEARCH("Rear",INDIRECT(ADDRESS($H601,33)))),ISERROR(SEARCH("Side",INDIRECT(ADDRESS($H601,33))))),INDIRECT(ADDRESS($H601,COLUMN())),0),0),IF($I601&gt;0,IF(AND(INDIRECT(ADDRESS($I601,44))=0,INDIRECT(ADDRESS($I601,38))="UL",ISERROR(SEARCH("Rear",INDIRECT(ADDRESS($I601,33)))),ISERROR(SEARCH("Side",INDIRECT(ADDRESS($I601,33))))),INDIRECT(ADDRESS($I601,COLUMN())),0),0),IF($J601&gt;0,IF(AND(INDIRECT(ADDRESS($J601,44))=0,INDIRECT(ADDRESS($J601,38))="UL",ISERROR(SEARCH("Rear",INDIRECT(ADDRESS($J601,33)))),ISERROR(SEARCH("Side",INDIRECT(ADDRESS($J601,33))))),INDIRECT(ADDRESS($J601,COLUMN())),0),0),IF($K601&gt;0,IF(AND(INDIRECT(ADDRESS($K601,44))=0,INDIRECT(ADDRESS($K601,38))="UL",ISERROR(SEARCH("Rear",INDIRECT(ADDRESS($K601,33)))),ISERROR(SEARCH("Side",INDIRECT(ADDRESS($K601,33))))),INDIRECT(ADDRESS($K601,COLUMN())),0),0),IF($L601&gt;0,IF(AND(INDIRECT(ADDRESS($L601,44))=0,INDIRECT(ADDRESS($L601,38))="UL",ISERROR(SEARCH("Rear",INDIRECT(ADDRESS($L601,33)))),ISERROR(SEARCH("Side",INDIRECT(ADDRESS($L601,33))))),INDIRECT(ADDRESS($L601,COLUMN())),0),0),IF($M601&gt;0,IF(AND(INDIRECT(ADDRESS($M601,44))=0,INDIRECT(ADDRESS($M601,38))="UL",ISERROR(SEARCH("Rear",INDIRECT(ADDRESS($M601,33)))),ISERROR(SEARCH("Side",INDIRECT(ADDRESS($M601,33))))),INDIRECT(ADDRESS($M601,COLUMN())),0),0))</f>
        <v>0.44444444444444442</v>
      </c>
      <c r="AY601" s="58">
        <f ca="1">IF(AU601="S",AV601,IF(AU601="MS",AW601,IF(AU601="ML",AW601,AX601)))</f>
        <v>1.7777777777777777</v>
      </c>
      <c r="AZ601" s="58">
        <f ca="1">SUM(AV601:AX601)/3</f>
        <v>1.037037037037037</v>
      </c>
      <c r="BA601" s="58" cm="1">
        <f t="array" aca="1" ref="BA601" ca="1">SUM(IF($C601&gt;0,IF(AND(INDIRECT(ADDRESS($C601,44))=0,INDIRECT(ADDRESS($C601,38))="UL"),INDIRECT(ADDRESS($C601,COLUMN())),0),0),IF($D601&gt;0,IF(AND(INDIRECT(ADDRESS($D601,44))=0,INDIRECT(ADDRESS($D601,38))="UL"),INDIRECT(ADDRESS($D601,COLUMN())),0),0),IF($E601&gt;0,IF(AND(INDIRECT(ADDRESS($E601,44))=0,INDIRECT(ADDRESS($E601,38))="UL"),INDIRECT(ADDRESS($E601,COLUMN())),0),0),IF($F601&gt;0,IF(AND(INDIRECT(ADDRESS($F601,44))=0,INDIRECT(ADDRESS($F601,38))="UL"),INDIRECT(ADDRESS($F601,COLUMN())),0),0),IF($G601&gt;0,IF(AND(INDIRECT(ADDRESS($G601,44))=0,INDIRECT(ADDRESS($G601,38))="UL"),INDIRECT(ADDRESS($G601,COLUMN())),0),0),IF($H601&gt;0,IF(AND(INDIRECT(ADDRESS($H601,44))=0,INDIRECT(ADDRESS($H601,38))="UL"),INDIRECT(ADDRESS($H601,COLUMN())),0),0),IF($I601&gt;0,IF(AND(INDIRECT(ADDRESS($I601,44))=0,INDIRECT(ADDRESS($I601,38))="UL"),INDIRECT(ADDRESS($I601,COLUMN())),0),0),IF($J601&gt;0,IF(AND(INDIRECT(ADDRESS($J601,44))=0,INDIRECT(ADDRESS($J601,38))="UL"),INDIRECT(ADDRESS($J601,COLUMN())),0),0),IF($K601&gt;0,IF(AND(INDIRECT(ADDRESS($K601,44))=0,INDIRECT(ADDRESS($K601,38))="UL"),INDIRECT(ADDRESS($K601,COLUMN())),0),0),IF($L601&gt;0,IF(AND(INDIRECT(ADDRESS($L601,44))=0,INDIRECT(ADDRESS($L601,38))="UL"),INDIRECT(ADDRESS($L601,COLUMN())),0),0),IF($M601&gt;0,IF(AND(INDIRECT(ADDRESS($M601,44))=0,INDIRECT(ADDRESS($M601,38))="UL"),INDIRECT(ADDRESS($M601,COLUMN())),0),0))</f>
        <v>0.29629629629629634</v>
      </c>
      <c r="BB601" s="58" cm="1">
        <f t="array" aca="1" ref="BB601" ca="1">SUM(IF($C601&gt;0,IF(AND(INDIRECT(ADDRESS($C601,44))=0,INDIRECT(ADDRESS($C601,38))="UL"),INDIRECT(ADDRESS($C601,COLUMN())),0),0),IF($D601&gt;0,IF(AND(INDIRECT(ADDRESS($D601,44))=0,INDIRECT(ADDRESS($D601,38))="UL"),INDIRECT(ADDRESS($D601,COLUMN())),0),0),IF($E601&gt;0,IF(AND(INDIRECT(ADDRESS($E601,44))=0,INDIRECT(ADDRESS($E601,38))="UL"),INDIRECT(ADDRESS($E601,COLUMN())),0),0),IF($F601&gt;0,IF(AND(INDIRECT(ADDRESS($F601,44))=0,INDIRECT(ADDRESS($F601,38))="UL"),INDIRECT(ADDRESS($F601,COLUMN())),0),0),IF($G601&gt;0,IF(AND(INDIRECT(ADDRESS($G601,44))=0,INDIRECT(ADDRESS($G601,38))="UL"),INDIRECT(ADDRESS($G601,COLUMN())),0),0),IF($H601&gt;0,IF(AND(INDIRECT(ADDRESS($H601,44))=0,INDIRECT(ADDRESS($H601,38))="UL"),INDIRECT(ADDRESS($H601,COLUMN())),0),0),IF($I601&gt;0,IF(AND(INDIRECT(ADDRESS($I601,44))=0,INDIRECT(ADDRESS($I601,38))="UL"),INDIRECT(ADDRESS($I601,COLUMN())),0),0),IF($J601&gt;0,IF(AND(INDIRECT(ADDRESS($J601,44))=0,INDIRECT(ADDRESS($J601,38))="UL"),INDIRECT(ADDRESS($J601,COLUMN())),0),0),IF($K601&gt;0,IF(AND(INDIRECT(ADDRESS($K601,44))=0,INDIRECT(ADDRESS($K601,38))="UL"),INDIRECT(ADDRESS($K601,COLUMN())),0),0),IF($L601&gt;0,IF(AND(INDIRECT(ADDRESS($L601,44))=0,INDIRECT(ADDRESS($L601,38))="UL"),INDIRECT(ADDRESS($L601,COLUMN())),0),0),IF($M601&gt;0,IF(AND(INDIRECT(ADDRESS($M601,44))=0,INDIRECT(ADDRESS($M601,38))="UL"),INDIRECT(ADDRESS($M601,COLUMN())),0),0))</f>
        <v>0.53333333333333333</v>
      </c>
      <c r="BC601" s="58" cm="1">
        <f t="array" aca="1" ref="BC601" ca="1">SUM(IF($C601&gt;0,IF(AND(INDIRECT(ADDRESS($C601,44))=0,INDIRECT(ADDRESS($C601,38))="UL"),INDIRECT(ADDRESS($C601,COLUMN())),0),0),IF($D601&gt;0,IF(AND(INDIRECT(ADDRESS($D601,44))=0,INDIRECT(ADDRESS($D601,38))="UL"),INDIRECT(ADDRESS($D601,COLUMN())),0),0),IF($E601&gt;0,IF(AND(INDIRECT(ADDRESS($E601,44))=0,INDIRECT(ADDRESS($E601,38))="UL"),INDIRECT(ADDRESS($E601,COLUMN())),0),0),IF($F601&gt;0,IF(AND(INDIRECT(ADDRESS($F601,44))=0,INDIRECT(ADDRESS($F601,38))="UL"),INDIRECT(ADDRESS($F601,COLUMN())),0),0),IF($G601&gt;0,IF(AND(INDIRECT(ADDRESS($G601,44))=0,INDIRECT(ADDRESS($G601,38))="UL"),INDIRECT(ADDRESS($G601,COLUMN())),0),0),IF($H601&gt;0,IF(AND(INDIRECT(ADDRESS($H601,44))=0,INDIRECT(ADDRESS($H601,38))="UL"),INDIRECT(ADDRESS($H601,COLUMN())),0),0),IF($I601&gt;0,IF(AND(INDIRECT(ADDRESS($I601,44))=0,INDIRECT(ADDRESS($I601,38))="UL"),INDIRECT(ADDRESS($I601,COLUMN())),0),0),IF($J601&gt;0,IF(AND(INDIRECT(ADDRESS($J601,44))=0,INDIRECT(ADDRESS($J601,38))="UL"),INDIRECT(ADDRESS($J601,COLUMN())),0),0),IF($K601&gt;0,IF(AND(INDIRECT(ADDRESS($K601,44))=0,INDIRECT(ADDRESS($K601,38))="UL"),INDIRECT(ADDRESS($K601,COLUMN())),0),0),IF($L601&gt;0,IF(AND(INDIRECT(ADDRESS($L601,44))=0,INDIRECT(ADDRESS($L601,38))="UL"),INDIRECT(ADDRESS($L601,COLUMN())),0),0),IF($M601&gt;0,IF(AND(INDIRECT(ADDRESS($M601,44))=0,INDIRECT(ADDRESS($M601,38))="UL"),INDIRECT(ADDRESS($M601,COLUMN())),0),0))</f>
        <v>0.35555555555555551</v>
      </c>
      <c r="BD601" s="58" cm="1">
        <f t="array" aca="1" ref="BD601" ca="1">SUM(IF($C601&gt;0,IF(AND(INDIRECT(ADDRESS($C601,44))=0,INDIRECT(ADDRESS($C601,38))="UL"),INDIRECT(ADDRESS($C601,COLUMN())),0),0),IF($D601&gt;0,IF(AND(INDIRECT(ADDRESS($D601,44))=0,INDIRECT(ADDRESS($D601,38))="UL"),INDIRECT(ADDRESS($D601,COLUMN())),0),0),IF($E601&gt;0,IF(AND(INDIRECT(ADDRESS($E601,44))=0,INDIRECT(ADDRESS($E601,38))="UL"),INDIRECT(ADDRESS($E601,COLUMN())),0),0),IF($F601&gt;0,IF(AND(INDIRECT(ADDRESS($F601,44))=0,INDIRECT(ADDRESS($F601,38))="UL"),INDIRECT(ADDRESS($F601,COLUMN())),0),0),IF($G601&gt;0,IF(AND(INDIRECT(ADDRESS($G601,44))=0,INDIRECT(ADDRESS($G601,38))="UL"),INDIRECT(ADDRESS($G601,COLUMN())),0),0),IF($H601&gt;0,IF(AND(INDIRECT(ADDRESS($H601,44))=0,INDIRECT(ADDRESS($H601,38))="UL"),INDIRECT(ADDRESS($H601,COLUMN())),0),0),IF($I601&gt;0,IF(AND(INDIRECT(ADDRESS($I601,44))=0,INDIRECT(ADDRESS($I601,38))="UL"),INDIRECT(ADDRESS($I601,COLUMN())),0),0),IF($J601&gt;0,IF(AND(INDIRECT(ADDRESS($J601,44))=0,INDIRECT(ADDRESS($J601,38))="UL"),INDIRECT(ADDRESS($J601,COLUMN())),0),0),IF($K601&gt;0,IF(AND(INDIRECT(ADDRESS($K601,44))=0,INDIRECT(ADDRESS($K601,38))="UL"),INDIRECT(ADDRESS($K601,COLUMN())),0),0),IF($L601&gt;0,IF(AND(INDIRECT(ADDRESS($L601,44))=0,INDIRECT(ADDRESS($L601,38))="UL"),INDIRECT(ADDRESS($L601,COLUMN())),0),0),IF($M601&gt;0,IF(AND(INDIRECT(ADDRESS($M601,44))=0,INDIRECT(ADDRESS($M601,38))="UL"),INDIRECT(ADDRESS($M601,COLUMN())),0),0))</f>
        <v>0.47407407407407404</v>
      </c>
      <c r="BE601" s="57">
        <f ca="1">IF(AU601="S",BA601,IF(AU601="MS",BB601,IF(AU601="ML",BC601,BD601)))</f>
        <v>0.29629629629629634</v>
      </c>
      <c r="BF601" s="57" cm="1">
        <f t="array" aca="1" ref="BF601" ca="1">SUM(IF($C601&gt;0,IF(INDIRECT(ADDRESS($C601,45))=1,INDIRECT(ADDRESS($C601,52))*INDIRECT(ADDRESS($C601,42))/5,0),0), IF($D601&gt;0,IF(INDIRECT(ADDRESS($D601,45))=1,INDIRECT(ADDRESS($D601,52))*INDIRECT(ADDRESS($D601,42))/5,0),0), IF($E601&gt;0,IF(INDIRECT(ADDRESS($E601,45))=1,INDIRECT(ADDRESS($E601,52))*INDIRECT(ADDRESS($E601,42))/5,0),0), IF($F601&gt;0,IF(INDIRECT(ADDRESS($F601,45))=1,INDIRECT(ADDRESS($F601,52))*INDIRECT(ADDRESS($F601,42))/5,0),0), IF($G601&gt;0,IF(INDIRECT(ADDRESS($G601,45))=1,INDIRECT(ADDRESS($G601,52))*INDIRECT(ADDRESS($G601,42))/5,0),0), IF($H601&gt;0,IF(INDIRECT(ADDRESS($H601,45))=1,INDIRECT(ADDRESS($H601,52))*INDIRECT(ADDRESS($H601,42))/5,0),0)
)*$BF$296/100</f>
        <v>0</v>
      </c>
      <c r="BG601" s="19"/>
      <c r="BH601" s="57" cm="1">
        <f t="array" aca="1" ref="BH601" ca="1">SUM(IF($C601&gt;0,IF(AND(INDIRECT(ADDRESS($C601,44))=0,INDIRECT(ADDRESS($C601,38))&lt;&gt;"UL"),INDIRECT(ADDRESS($C601,COLUMN()-11)),0),0),IF($D601&gt;0,IF(AND(INDIRECT(ADDRESS($D601,44))=0,INDIRECT(ADDRESS($D601,38))&lt;&gt;"UL"),INDIRECT(ADDRESS($D601,COLUMN()-11)),0),0),IF($E601&gt;0,IF(AND(INDIRECT(ADDRESS($E601,44))=0,INDIRECT(ADDRESS($E601,38))&lt;&gt;"UL"),INDIRECT(ADDRESS($E601,COLUMN()-11)),0),0),IF($F601&gt;0,IF(AND(INDIRECT(ADDRESS($F601,44))=0,INDIRECT(ADDRESS($F601,38))&lt;&gt;"UL"),INDIRECT(ADDRESS($F601,COLUMN()-11)),0),0),IF($G601&gt;0,IF(AND(INDIRECT(ADDRESS($G601,44))=0,INDIRECT(ADDRESS($G601,38))&lt;&gt;"UL"),INDIRECT(ADDRESS($G601,COLUMN()-11)),0),0),IF($H601&gt;0,IF(AND(INDIRECT(ADDRESS($H601,44))=0,INDIRECT(ADDRESS($H601,38))&lt;&gt;"UL"),INDIRECT(ADDRESS($H601,COLUMN()-11)),0),0),IF($I601&gt;0,IF(AND(INDIRECT(ADDRESS($I601,44))=0,INDIRECT(ADDRESS($I601,38))&lt;&gt;"UL"),INDIRECT(ADDRESS($I601,COLUMN()-11)),0),0),IF($J601&gt;0,IF(AND(INDIRECT(ADDRESS($J601,44))=0,INDIRECT(ADDRESS($J601,38))&lt;&gt;"UL"),INDIRECT(ADDRESS($J601,COLUMN()-11)),0),0),IF($K601&gt;0,IF(AND(INDIRECT(ADDRESS($K601,44))=0,INDIRECT(ADDRESS($K601,38))&lt;&gt;"UL"),INDIRECT(ADDRESS($K601,COLUMN()-11)),0),0),IF($L601&gt;0,IF(AND(INDIRECT(ADDRESS($L601,44))=0,INDIRECT(ADDRESS($L601,38))&lt;&gt;"UL"),INDIRECT(ADDRESS($L601,COLUMN()-11)),0),0),IF($M601&gt;0,IF(AND(INDIRECT(ADDRESS($M601,44))=0,INDIRECT(ADDRESS($M601,38))&lt;&gt;"UL"),INDIRECT(ADDRESS($M601,COLUMN()-11)),0),0))</f>
        <v>0</v>
      </c>
      <c r="BI601" s="57" cm="1">
        <f t="array" aca="1" ref="BI601" ca="1">SUM(IF($C601&gt;0,IF(AND(INDIRECT(ADDRESS($C601,44))=0,INDIRECT(ADDRESS($C601,38))&lt;&gt;"UL"),INDIRECT(ADDRESS($C601,COLUMN()-11)),0),0),IF($D601&gt;0,IF(AND(INDIRECT(ADDRESS($D601,44))=0,INDIRECT(ADDRESS($D601,38))&lt;&gt;"UL"),INDIRECT(ADDRESS($D601,COLUMN()-11)),0),0),IF($E601&gt;0,IF(AND(INDIRECT(ADDRESS($E601,44))=0,INDIRECT(ADDRESS($E601,38))&lt;&gt;"UL"),INDIRECT(ADDRESS($E601,COLUMN()-11)),0),0),IF($F601&gt;0,IF(AND(INDIRECT(ADDRESS($F601,44))=0,INDIRECT(ADDRESS($F601,38))&lt;&gt;"UL"),INDIRECT(ADDRESS($F601,COLUMN()-11)),0),0),IF($G601&gt;0,IF(AND(INDIRECT(ADDRESS($G601,44))=0,INDIRECT(ADDRESS($G601,38))&lt;&gt;"UL"),INDIRECT(ADDRESS($G601,COLUMN()-11)),0),0),IF($H601&gt;0,IF(AND(INDIRECT(ADDRESS($H601,44))=0,INDIRECT(ADDRESS($H601,38))&lt;&gt;"UL"),INDIRECT(ADDRESS($H601,COLUMN()-11)),0),0),IF($I601&gt;0,IF(AND(INDIRECT(ADDRESS($I601,44))=0,INDIRECT(ADDRESS($I601,38))&lt;&gt;"UL"),INDIRECT(ADDRESS($I601,COLUMN()-11)),0),0),IF($J601&gt;0,IF(AND(INDIRECT(ADDRESS($J601,44))=0,INDIRECT(ADDRESS($J601,38))&lt;&gt;"UL"),INDIRECT(ADDRESS($J601,COLUMN()-11)),0),0),IF($K601&gt;0,IF(AND(INDIRECT(ADDRESS($K601,44))=0,INDIRECT(ADDRESS($K601,38))&lt;&gt;"UL"),INDIRECT(ADDRESS($K601,COLUMN()-11)),0),0),IF($L601&gt;0,IF(AND(INDIRECT(ADDRESS($L601,44))=0,INDIRECT(ADDRESS($L601,38))&lt;&gt;"UL"),INDIRECT(ADDRESS($L601,COLUMN()-11)),0),0),IF($M601&gt;0,IF(AND(INDIRECT(ADDRESS($M601,44))=0,INDIRECT(ADDRESS($M601,38))&lt;&gt;"UL"),INDIRECT(ADDRESS($M601,COLUMN()-11)),0),0))</f>
        <v>0</v>
      </c>
      <c r="BJ601" s="57" cm="1">
        <f t="array" aca="1" ref="BJ601" ca="1">SUM(IF($C601&gt;0,IF(AND(INDIRECT(ADDRESS($C601,44))=0,INDIRECT(ADDRESS($C601,38))&lt;&gt;"UL"),INDIRECT(ADDRESS($C601,COLUMN()-11)),0),0),IF($D601&gt;0,IF(AND(INDIRECT(ADDRESS($D601,44))=0,INDIRECT(ADDRESS($D601,38))&lt;&gt;"UL"),INDIRECT(ADDRESS($D601,COLUMN()-11)),0),0),IF($E601&gt;0,IF(AND(INDIRECT(ADDRESS($E601,44))=0,INDIRECT(ADDRESS($E601,38))&lt;&gt;"UL"),INDIRECT(ADDRESS($E601,COLUMN()-11)),0),0),IF($F601&gt;0,IF(AND(INDIRECT(ADDRESS($F601,44))=0,INDIRECT(ADDRESS($F601,38))&lt;&gt;"UL"),INDIRECT(ADDRESS($F601,COLUMN()-11)),0),0),IF($G601&gt;0,IF(AND(INDIRECT(ADDRESS($G601,44))=0,INDIRECT(ADDRESS($G601,38))&lt;&gt;"UL"),INDIRECT(ADDRESS($G601,COLUMN()-11)),0),0),IF($H601&gt;0,IF(AND(INDIRECT(ADDRESS($H601,44))=0,INDIRECT(ADDRESS($H601,38))&lt;&gt;"UL"),INDIRECT(ADDRESS($H601,COLUMN()-11)),0),0),IF($I601&gt;0,IF(AND(INDIRECT(ADDRESS($I601,44))=0,INDIRECT(ADDRESS($I601,38))&lt;&gt;"UL"),INDIRECT(ADDRESS($I601,COLUMN()-11)),0),0),IF($J601&gt;0,IF(AND(INDIRECT(ADDRESS($J601,44))=0,INDIRECT(ADDRESS($J601,38))&lt;&gt;"UL"),INDIRECT(ADDRESS($J601,COLUMN()-11)),0),0),IF($K601&gt;0,IF(AND(INDIRECT(ADDRESS($K601,44))=0,INDIRECT(ADDRESS($K601,38))&lt;&gt;"UL"),INDIRECT(ADDRESS($K601,COLUMN()-11)),0),0),IF($L601&gt;0,IF(AND(INDIRECT(ADDRESS($L601,44))=0,INDIRECT(ADDRESS($L601,38))&lt;&gt;"UL"),INDIRECT(ADDRESS($L601,COLUMN()-11)),0),0),IF($M601&gt;0,IF(AND(INDIRECT(ADDRESS($M601,44))=0,INDIRECT(ADDRESS($M601,38))&lt;&gt;"UL"),INDIRECT(ADDRESS($M601,COLUMN()-11)),0),0))</f>
        <v>0</v>
      </c>
      <c r="BK601" s="57">
        <f ca="1">IF(AU601="S",BH601,IF(AU601="MS",BI601,IF(AU601="ML",BI601,BJ601)))</f>
        <v>0</v>
      </c>
      <c r="BL601" s="58">
        <f ca="1">SUM(BH601:BJ601)/3</f>
        <v>0</v>
      </c>
      <c r="BM601" s="57" cm="1">
        <f t="array" aca="1" ref="BM601" ca="1">SUM(IF($C601&gt;0,IF(AND(INDIRECT(ADDRESS($C601,44))=0,INDIRECT(ADDRESS($C601,38))&lt;&gt;"UL"),INDIRECT(ADDRESS($C601,COLUMN()-12)),0),0), IF($D601&gt;0,IF(AND(INDIRECT(ADDRESS($D601,44))=0,INDIRECT(ADDRESS($D601,38))&lt;&gt;"UL"),INDIRECT(ADDRESS($D601,COLUMN()-12)),0),0), IF($E601&gt;0,IF(AND(INDIRECT(ADDRESS($E601,44))=0,INDIRECT(ADDRESS($E601,38))&lt;&gt;"UL"),INDIRECT(ADDRESS($E601,COLUMN()-12)),0),0), IF($F601&gt;0,IF(AND(INDIRECT(ADDRESS($F601,44))=0,INDIRECT(ADDRESS($F601,38))&lt;&gt;"UL"),INDIRECT(ADDRESS($F601,COLUMN()-12)),0),0), IF($G601&gt;0,IF(AND(INDIRECT(ADDRESS($G601,44))=0,INDIRECT(ADDRESS($G601,38))&lt;&gt;"UL"),INDIRECT(ADDRESS($G601,COLUMN()-12)),0),0), IF($H601&gt;0,IF(AND(INDIRECT(ADDRESS($H601,44))=0,INDIRECT(ADDRESS($H601,38))&lt;&gt;"UL"),INDIRECT(ADDRESS($H601,COLUMN()-12)),0),0), IF($I601&gt;0,IF(AND(INDIRECT(ADDRESS($I601,44))=0,INDIRECT(ADDRESS($I601,38))&lt;&gt;"UL"),INDIRECT(ADDRESS($I601,COLUMN()-12)),0),0), IF($J601&gt;0,IF(AND(INDIRECT(ADDRESS($J601,44))=0,INDIRECT(ADDRESS($J601,38))&lt;&gt;"UL"),INDIRECT(ADDRESS($J601,COLUMN()-12)),0),0), IF($K601&gt;0,IF(AND(INDIRECT(ADDRESS($K601,44))=0,INDIRECT(ADDRESS($K601,38))&lt;&gt;"UL"),INDIRECT(ADDRESS($K601,COLUMN()-11)),0),0), IF($L601&gt;0,IF(AND(INDIRECT(ADDRESS($L601,44))=0,INDIRECT(ADDRESS($L601,38))&lt;&gt;"UL"),INDIRECT(ADDRESS($L601,COLUMN()-11)),0),0), IF($M601&gt;0,IF(AND(INDIRECT(ADDRESS($M601,44))=0,INDIRECT(ADDRESS($M601,38))&lt;&gt;"UL"),INDIRECT(ADDRESS($M601,COLUMN()-11)),0),0))</f>
        <v>0</v>
      </c>
      <c r="BN601" s="57" cm="1">
        <f t="array" aca="1" ref="BN601" ca="1">SUM(IF($C601&gt;0,IF(AND(INDIRECT(ADDRESS($C601,44))=0,INDIRECT(ADDRESS($C601,38))&lt;&gt;"UL"),INDIRECT(ADDRESS($C601,COLUMN()-12)),0),0), IF($D601&gt;0,IF(AND(INDIRECT(ADDRESS($D601,44))=0,INDIRECT(ADDRESS($D601,38))&lt;&gt;"UL"),INDIRECT(ADDRESS($D601,COLUMN()-12)),0),0), IF($E601&gt;0,IF(AND(INDIRECT(ADDRESS($E601,44))=0,INDIRECT(ADDRESS($E601,38))&lt;&gt;"UL"),INDIRECT(ADDRESS($E601,COLUMN()-12)),0),0), IF($F601&gt;0,IF(AND(INDIRECT(ADDRESS($F601,44))=0,INDIRECT(ADDRESS($F601,38))&lt;&gt;"UL"),INDIRECT(ADDRESS($F601,COLUMN()-12)),0),0), IF($G601&gt;0,IF(AND(INDIRECT(ADDRESS($G601,44))=0,INDIRECT(ADDRESS($G601,38))&lt;&gt;"UL"),INDIRECT(ADDRESS($G601,COLUMN()-12)),0),0), IF($H601&gt;0,IF(AND(INDIRECT(ADDRESS($H601,44))=0,INDIRECT(ADDRESS($H601,38))&lt;&gt;"UL"),INDIRECT(ADDRESS($H601,COLUMN()-12)),0),0), IF($I601&gt;0,IF(AND(INDIRECT(ADDRESS($I601,44))=0,INDIRECT(ADDRESS($I601,38))&lt;&gt;"UL"),INDIRECT(ADDRESS($I601,COLUMN()-12)),0),0), IF($J601&gt;0,IF(AND(INDIRECT(ADDRESS($J601,44))=0,INDIRECT(ADDRESS($J601,38))&lt;&gt;"UL"),INDIRECT(ADDRESS($J601,COLUMN()-12)),0),0), IF($K601&gt;0,IF(AND(INDIRECT(ADDRESS($K601,44))=0,INDIRECT(ADDRESS($K601,38))&lt;&gt;"UL"),INDIRECT(ADDRESS($K601,COLUMN()-11)),0),0), IF($L601&gt;0,IF(AND(INDIRECT(ADDRESS($L601,44))=0,INDIRECT(ADDRESS($L601,38))&lt;&gt;"UL"),INDIRECT(ADDRESS($L601,COLUMN()-11)),0),0), IF($M601&gt;0,IF(AND(INDIRECT(ADDRESS($M601,44))=0,INDIRECT(ADDRESS($M601,38))&lt;&gt;"UL"),INDIRECT(ADDRESS($M601,COLUMN()-11)),0),0))</f>
        <v>0</v>
      </c>
      <c r="BO601" s="57" cm="1">
        <f t="array" aca="1" ref="BO601" ca="1">SUM(IF($C601&gt;0,IF(AND(INDIRECT(ADDRESS($C601,44))=0,INDIRECT(ADDRESS($C601,38))&lt;&gt;"UL"),INDIRECT(ADDRESS($C601,COLUMN()-12)),0),0), IF($D601&gt;0,IF(AND(INDIRECT(ADDRESS($D601,44))=0,INDIRECT(ADDRESS($D601,38))&lt;&gt;"UL"),INDIRECT(ADDRESS($D601,COLUMN()-12)),0),0), IF($E601&gt;0,IF(AND(INDIRECT(ADDRESS($E601,44))=0,INDIRECT(ADDRESS($E601,38))&lt;&gt;"UL"),INDIRECT(ADDRESS($E601,COLUMN()-12)),0),0), IF($F601&gt;0,IF(AND(INDIRECT(ADDRESS($F601,44))=0,INDIRECT(ADDRESS($F601,38))&lt;&gt;"UL"),INDIRECT(ADDRESS($F601,COLUMN()-12)),0),0), IF($G601&gt;0,IF(AND(INDIRECT(ADDRESS($G601,44))=0,INDIRECT(ADDRESS($G601,38))&lt;&gt;"UL"),INDIRECT(ADDRESS($G601,COLUMN()-12)),0),0), IF($H601&gt;0,IF(AND(INDIRECT(ADDRESS($H601,44))=0,INDIRECT(ADDRESS($H601,38))&lt;&gt;"UL"),INDIRECT(ADDRESS($H601,COLUMN()-12)),0),0), IF($I601&gt;0,IF(AND(INDIRECT(ADDRESS($I601,44))=0,INDIRECT(ADDRESS($I601,38))&lt;&gt;"UL"),INDIRECT(ADDRESS($I601,COLUMN()-12)),0),0), IF($J601&gt;0,IF(AND(INDIRECT(ADDRESS($J601,44))=0,INDIRECT(ADDRESS($J601,38))&lt;&gt;"UL"),INDIRECT(ADDRESS($J601,COLUMN()-12)),0),0), IF($K601&gt;0,IF(AND(INDIRECT(ADDRESS($K601,44))=0,INDIRECT(ADDRESS($K601,38))&lt;&gt;"UL"),INDIRECT(ADDRESS($K601,COLUMN()-11)),0),0), IF($L601&gt;0,IF(AND(INDIRECT(ADDRESS($L601,44))=0,INDIRECT(ADDRESS($L601,38))&lt;&gt;"UL"),INDIRECT(ADDRESS($L601,COLUMN()-11)),0),0), IF($M601&gt;0,IF(AND(INDIRECT(ADDRESS($M601,44))=0,INDIRECT(ADDRESS($M601,38))&lt;&gt;"UL"),INDIRECT(ADDRESS($M601,COLUMN()-11)),0),0))</f>
        <v>0</v>
      </c>
      <c r="BP601" s="57" cm="1">
        <f t="array" aca="1" ref="BP601" ca="1">SUM(IF($C601&gt;0,IF(AND(INDIRECT(ADDRESS($C601,44))=0,INDIRECT(ADDRESS($C601,38))&lt;&gt;"UL"),INDIRECT(ADDRESS($C601,COLUMN()-12)),0),0), IF($D601&gt;0,IF(AND(INDIRECT(ADDRESS($D601,44))=0,INDIRECT(ADDRESS($D601,38))&lt;&gt;"UL"),INDIRECT(ADDRESS($D601,COLUMN()-12)),0),0), IF($E601&gt;0,IF(AND(INDIRECT(ADDRESS($E601,44))=0,INDIRECT(ADDRESS($E601,38))&lt;&gt;"UL"),INDIRECT(ADDRESS($E601,COLUMN()-12)),0),0), IF($F601&gt;0,IF(AND(INDIRECT(ADDRESS($F601,44))=0,INDIRECT(ADDRESS($F601,38))&lt;&gt;"UL"),INDIRECT(ADDRESS($F601,COLUMN()-12)),0),0), IF($G601&gt;0,IF(AND(INDIRECT(ADDRESS($G601,44))=0,INDIRECT(ADDRESS($G601,38))&lt;&gt;"UL"),INDIRECT(ADDRESS($G601,COLUMN()-12)),0),0), IF($H601&gt;0,IF(AND(INDIRECT(ADDRESS($H601,44))=0,INDIRECT(ADDRESS($H601,38))&lt;&gt;"UL"),INDIRECT(ADDRESS($H601,COLUMN()-12)),0),0), IF($I601&gt;0,IF(AND(INDIRECT(ADDRESS($I601,44))=0,INDIRECT(ADDRESS($I601,38))&lt;&gt;"UL"),INDIRECT(ADDRESS($I601,COLUMN()-12)),0),0), IF($J601&gt;0,IF(AND(INDIRECT(ADDRESS($J601,44))=0,INDIRECT(ADDRESS($J601,38))&lt;&gt;"UL"),INDIRECT(ADDRESS($J601,COLUMN()-12)),0),0), IF($K601&gt;0,IF(AND(INDIRECT(ADDRESS($K601,44))=0,INDIRECT(ADDRESS($K601,38))&lt;&gt;"UL"),INDIRECT(ADDRESS($K601,COLUMN()-11)),0),0), IF($L601&gt;0,IF(AND(INDIRECT(ADDRESS($L601,44))=0,INDIRECT(ADDRESS($L601,38))&lt;&gt;"UL"),INDIRECT(ADDRESS($L601,COLUMN()-11)),0),0), IF($M601&gt;0,IF(AND(INDIRECT(ADDRESS($M601,44))=0,INDIRECT(ADDRESS($M601,38))&lt;&gt;"UL"),INDIRECT(ADDRESS($M601,COLUMN()-11)),0),0))</f>
        <v>0</v>
      </c>
      <c r="BQ601" s="57">
        <f ca="1">IF(AU601="S",BM601,IF(AU601="MS",BN601,IF(AU601="ML",BO601,BP601)))</f>
        <v>0</v>
      </c>
      <c r="BR601" s="161">
        <f ca="1">(((AZ601+BB601+BL601+BQ601)/(AY601+BB601+BK601+BQ601)*AB601^$BR$296)^$BQ$296)*100</f>
        <v>79.487092077626485</v>
      </c>
      <c r="BS601" s="56"/>
      <c r="BT601" s="56">
        <f ca="1">IF(AD601&lt;BG601,((((AY601+BK601)*AB601)+((BE601+BQ601)*(1-AB601))+BF601)*AD601),((((AY601*AB601)+(BE601*(1-AB601))+BF601)*AD601)+(((BK601*AB601)+(BQ601*(1-AB601)))*BG601)))</f>
        <v>5.9870444564482019</v>
      </c>
      <c r="BU601" s="87">
        <f ca="1">BT601/N601</f>
        <v>0.16181201233643788</v>
      </c>
      <c r="BV601" s="57" t="s">
        <v>33</v>
      </c>
      <c r="BW601" s="57" cm="1">
        <f t="array" aca="1" ref="BW601" ca="1">SUM(IF($C601&gt;0,IF(AND(INDIRECT(ADDRESS($C601,44))=0,INDIRECT(ADDRESS($C601,38))="UL",ISERROR(SEARCH("Rear",INDIRECT(ADDRESS($C601,33)))),ISERROR(SEARCH("Side",INDIRECT(ADDRESS($C601,33))))),INDIRECT(ADDRESS($C601,COLUMN())),0),0),IF($D601&gt;0,IF(AND(INDIRECT(ADDRESS($D601,44))=0,INDIRECT(ADDRESS($D601,38))="UL",ISERROR(SEARCH("Rear",INDIRECT(ADDRESS($D601,33)))),ISERROR(SEARCH("Side",INDIRECT(ADDRESS($D601,33))))),INDIRECT(ADDRESS($D601,COLUMN())),0),0),IF($E601&gt;0,IF(AND(INDIRECT(ADDRESS($E601,44))=0,INDIRECT(ADDRESS($E601,38))="UL",ISERROR(SEARCH("Rear",INDIRECT(ADDRESS($E601,33)))),ISERROR(SEARCH("Side",INDIRECT(ADDRESS($E601,33))))),INDIRECT(ADDRESS($E601,COLUMN())),0),0),IF($F601&gt;0,IF(AND(INDIRECT(ADDRESS($F601,44))=0,INDIRECT(ADDRESS($F601,38))="UL",ISERROR(SEARCH("Rear",INDIRECT(ADDRESS($F601,33)))),ISERROR(SEARCH("Side",INDIRECT(ADDRESS($F601,33))))),INDIRECT(ADDRESS($F601,COLUMN())),0),0),IF($G601&gt;0,IF(AND(INDIRECT(ADDRESS($G601,44))=0,INDIRECT(ADDRESS($G601,38))="UL",ISERROR(SEARCH("Rear",INDIRECT(ADDRESS($G601,33)))),ISERROR(SEARCH("Side",INDIRECT(ADDRESS($G601,33))))),INDIRECT(ADDRESS($G601,COLUMN())),0),0),IF($H601&gt;0,IF(AND(INDIRECT(ADDRESS($H601,44))=0,INDIRECT(ADDRESS($H601,38))="UL",ISERROR(SEARCH("Rear",INDIRECT(ADDRESS($H601,33)))),ISERROR(SEARCH("Side",INDIRECT(ADDRESS($H601,33))))),INDIRECT(ADDRESS($H601,COLUMN())),0),0),IF($I601&gt;0,IF(AND(INDIRECT(ADDRESS($I601,44))=0,INDIRECT(ADDRESS($I601,38))="UL",ISERROR(SEARCH("Rear",INDIRECT(ADDRESS($I601,33)))),ISERROR(SEARCH("Side",INDIRECT(ADDRESS($I601,33))))),INDIRECT(ADDRESS($I601,COLUMN())),0),0),IF($J601&gt;0,IF(AND(INDIRECT(ADDRESS($J601,44))=0,INDIRECT(ADDRESS($J601,38))="UL",ISERROR(SEARCH("Rear",INDIRECT(ADDRESS($J601,33)))),ISERROR(SEARCH("Side",INDIRECT(ADDRESS($J601,33))))),INDIRECT(ADDRESS($J601,COLUMN())),0),0),IF($K601&gt;0,IF(AND(INDIRECT(ADDRESS($K601,44))=0,INDIRECT(ADDRESS($K601,38))="UL",ISERROR(SEARCH("Rear",INDIRECT(ADDRESS($K601,33)))),ISERROR(SEARCH("Side",INDIRECT(ADDRESS($K601,33))))),INDIRECT(ADDRESS($K601,COLUMN())),0),0),IF($L601&gt;0,IF(AND(INDIRECT(ADDRESS($L601,44))=0,INDIRECT(ADDRESS($L601,38))="UL",ISERROR(SEARCH("Rear",INDIRECT(ADDRESS($L601,33)))),ISERROR(SEARCH("Side",INDIRECT(ADDRESS($L601,33))))),INDIRECT(ADDRESS($L601,COLUMN())),0),0),IF($M601&gt;0,IF(AND(INDIRECT(ADDRESS($M601,44))=0,INDIRECT(ADDRESS($M601,38))="UL",ISERROR(SEARCH("Rear",INDIRECT(ADDRESS($M601,33)))),ISERROR(SEARCH("Side",INDIRECT(ADDRESS($M601,33))))),INDIRECT(ADDRESS($M601,COLUMN())),0),0))</f>
        <v>0</v>
      </c>
      <c r="BX601" s="57">
        <f ca="1">IF(BV601="S",AV601,BW601)</f>
        <v>1.7777777777777777</v>
      </c>
      <c r="BY601" s="57" cm="1">
        <f t="array" aca="1" ref="BY601" ca="1">SUM(IF($C601&gt;0,IF(AND(INDIRECT(ADDRESS($C601,44))=0,INDIRECT(ADDRESS($C601,38))="UL"),INDIRECT(ADDRESS($C601,COLUMN())),0),0),IF($D601&gt;0,IF(AND(INDIRECT(ADDRESS($D601,44))=0,INDIRECT(ADDRESS($D601,38))="UL"),INDIRECT(ADDRESS($D601,COLUMN())),0),0),IF($E601&gt;0,IF(AND(INDIRECT(ADDRESS($E601,44))=0,INDIRECT(ADDRESS($E601,38))="UL"),INDIRECT(ADDRESS($E601,COLUMN())),0),0),IF($F601&gt;0,IF(AND(INDIRECT(ADDRESS($F601,44))=0,INDIRECT(ADDRESS($F601,38))="UL"),INDIRECT(ADDRESS($F601,COLUMN())),0),0),IF($G601&gt;0,IF(AND(INDIRECT(ADDRESS($G601,44))=0,INDIRECT(ADDRESS($G601,38))="UL"),INDIRECT(ADDRESS($G601,COLUMN())),0),0),IF($H601&gt;0,IF(AND(INDIRECT(ADDRESS($H601,44))=0,INDIRECT(ADDRESS($H601,38))="UL"),INDIRECT(ADDRESS($H601,COLUMN())),0),0),IF($I601&gt;0,IF(AND(INDIRECT(ADDRESS($I601,44))=0,INDIRECT(ADDRESS($I601,38))="UL"),INDIRECT(ADDRESS($I601,COLUMN())),0),0),IF($J601&gt;0,IF(AND(INDIRECT(ADDRESS($J601,44))=0,INDIRECT(ADDRESS($J601,38))="UL"),INDIRECT(ADDRESS($J601,COLUMN())),0),0),IF($K601&gt;0,IF(AND(INDIRECT(ADDRESS($K601,44))=0,INDIRECT(ADDRESS($K601,38))="UL"),INDIRECT(ADDRESS($K601,COLUMN())),0),0),IF($L601&gt;0,IF(AND(INDIRECT(ADDRESS($L601,44))=0,INDIRECT(ADDRESS($L601,38))="UL"),INDIRECT(ADDRESS($L601,COLUMN())),0),0),IF($M601&gt;0,IF(AND(INDIRECT(ADDRESS($M601,44))=0,INDIRECT(ADDRESS($M601,38))="UL"),INDIRECT(ADDRESS($M601,COLUMN())),0),0))</f>
        <v>0</v>
      </c>
      <c r="BZ601" s="57" cm="1">
        <f t="array" aca="1" ref="BZ601" ca="1">SUM(IF($C601&gt;0,IF(AND(INDIRECT(ADDRESS($C601,44))=0,INDIRECT(ADDRESS($C601,38))="UL"),INDIRECT(ADDRESS($C601,COLUMN())),0),0),IF($D601&gt;0,IF(AND(INDIRECT(ADDRESS($D601,44))=0,INDIRECT(ADDRESS($D601,38))="UL"),INDIRECT(ADDRESS($D601,COLUMN())),0),0),IF($E601&gt;0,IF(AND(INDIRECT(ADDRESS($E601,44))=0,INDIRECT(ADDRESS($E601,38))="UL"),INDIRECT(ADDRESS($E601,COLUMN())),0),0),IF($F601&gt;0,IF(AND(INDIRECT(ADDRESS($F601,44))=0,INDIRECT(ADDRESS($F601,38))="UL"),INDIRECT(ADDRESS($F601,COLUMN())),0),0),IF($G601&gt;0,IF(AND(INDIRECT(ADDRESS($G601,44))=0,INDIRECT(ADDRESS($G601,38))="UL"),INDIRECT(ADDRESS($G601,COLUMN())),0),0),IF($H601&gt;0,IF(AND(INDIRECT(ADDRESS($H601,44))=0,INDIRECT(ADDRESS($H601,38))="UL"),INDIRECT(ADDRESS($H601,COLUMN())),0),0),IF($I601&gt;0,IF(AND(INDIRECT(ADDRESS($I601,44))=0,INDIRECT(ADDRESS($I601,38))="UL"),INDIRECT(ADDRESS($I601,COLUMN())),0),0),IF($J601&gt;0,IF(AND(INDIRECT(ADDRESS($J601,44))=0,INDIRECT(ADDRESS($J601,38))="UL"),INDIRECT(ADDRESS($J601,COLUMN())),0),0),IF($K601&gt;0,IF(AND(INDIRECT(ADDRESS($K601,44))=0,INDIRECT(ADDRESS($K601,38))="UL"),INDIRECT(ADDRESS($K601,COLUMN())),0),0),IF($L601&gt;0,IF(AND(INDIRECT(ADDRESS($L601,44))=0,INDIRECT(ADDRESS($L601,38))="UL"),INDIRECT(ADDRESS($L601,COLUMN())),0),0),IF($M601&gt;0,IF(AND(INDIRECT(ADDRESS($M601,44))=0,INDIRECT(ADDRESS($M601,38))="UL"),INDIRECT(ADDRESS($M601,COLUMN())),0),0))</f>
        <v>0</v>
      </c>
      <c r="CA601" s="57">
        <f ca="1">IF(BV601="S",BY601,BZ601)</f>
        <v>0</v>
      </c>
      <c r="CB601" s="57" cm="1">
        <f t="array" aca="1" ref="CB601" ca="1">SUM(IF($C601&gt;0,IF(AND(INDIRECT(ADDRESS($C601,44))=0,INDIRECT(ADDRESS($C601,38))&lt;&gt;"UL"),INDIRECT(ADDRESS($C601,COLUMN())),0),0),IF($D601&gt;0,IF(AND(INDIRECT(ADDRESS($D601,44))=0,INDIRECT(ADDRESS($D601,38))&lt;&gt;"UL"),INDIRECT(ADDRESS($D601,COLUMN())),0),0),IF($E601&gt;0,IF(AND(INDIRECT(ADDRESS($E601,44))=0,INDIRECT(ADDRESS($E601,38))&lt;&gt;"UL"),INDIRECT(ADDRESS($E601,COLUMN())),0),0),IF($F601&gt;0,IF(AND(INDIRECT(ADDRESS($F601,44))=0,INDIRECT(ADDRESS($F601,38))&lt;&gt;"UL"),INDIRECT(ADDRESS($F601,COLUMN())),0),0),IF($G601&gt;0,IF(AND(INDIRECT(ADDRESS($G601,44))=0,INDIRECT(ADDRESS($G601,38))&lt;&gt;"UL"),INDIRECT(ADDRESS($G601,COLUMN())),0),0),IF($H601&gt;0,IF(AND(INDIRECT(ADDRESS($H601,44))=0,INDIRECT(ADDRESS($H601,38))&lt;&gt;"UL"),INDIRECT(ADDRESS($H601,COLUMN())),0),0),IF($I601&gt;0,IF(AND(INDIRECT(ADDRESS($I601,44))=0,INDIRECT(ADDRESS($I601,38))&lt;&gt;"UL"),INDIRECT(ADDRESS($I601,COLUMN())),0),0),IF($J601&gt;0,IF(AND(INDIRECT(ADDRESS($J601,44))=0,INDIRECT(ADDRESS($J601,38))&lt;&gt;"UL"),INDIRECT(ADDRESS($J601,COLUMN())),0),0),IF($K601&gt;0,IF(AND(INDIRECT(ADDRESS($K601,44))=0,INDIRECT(ADDRESS($K601,38))&lt;&gt;"UL"),INDIRECT(ADDRESS($K601,COLUMN())),0),0),IF($L601&gt;0,IF(AND(INDIRECT(ADDRESS($L601,44))=0,INDIRECT(ADDRESS($L601,38))&lt;&gt;"UL"),INDIRECT(ADDRESS($L601,COLUMN())),0),0),IF($M601&gt;0,IF(AND(INDIRECT(ADDRESS($M601,44))=0,INDIRECT(ADDRESS($M601,38))&lt;&gt;"UL"),INDIRECT(ADDRESS($M601,COLUMN())),0),0))</f>
        <v>0</v>
      </c>
      <c r="CC601" s="57">
        <f ca="1">IF(BV601="S",BH601,CB601)</f>
        <v>0</v>
      </c>
      <c r="CD601" s="57" cm="1">
        <f t="array" aca="1" ref="CD601" ca="1">SUM(IF($C601&gt;0,IF(AND(INDIRECT(ADDRESS($C601,44))=0,INDIRECT(ADDRESS($C601,38))&lt;&gt;"UL"),INDIRECT(ADDRESS($C601,COLUMN())),0),0),IF($D601&gt;0,IF(AND(INDIRECT(ADDRESS($D601,44))=0,INDIRECT(ADDRESS($D601,38))&lt;&gt;"UL"),INDIRECT(ADDRESS($D601,COLUMN())),0),0),IF($E601&gt;0,IF(AND(INDIRECT(ADDRESS($E601,44))=0,INDIRECT(ADDRESS($E601,38))&lt;&gt;"UL"),INDIRECT(ADDRESS($E601,COLUMN())),0),0),IF($F601&gt;0,IF(AND(INDIRECT(ADDRESS($F601,44))=0,INDIRECT(ADDRESS($F601,38))&lt;&gt;"UL"),INDIRECT(ADDRESS($F601,COLUMN())),0),0),IF($G601&gt;0,IF(AND(INDIRECT(ADDRESS($G601,44))=0,INDIRECT(ADDRESS($G601,38))&lt;&gt;"UL"),INDIRECT(ADDRESS($G601,COLUMN())),0),0),IF($H601&gt;0,IF(AND(INDIRECT(ADDRESS($H601,44))=0,INDIRECT(ADDRESS($H601,38))&lt;&gt;"UL"),INDIRECT(ADDRESS($H601,COLUMN())),0),0),IF($I601&gt;0,IF(AND(INDIRECT(ADDRESS($I601,44))=0,INDIRECT(ADDRESS($I601,38))&lt;&gt;"UL"),INDIRECT(ADDRESS($I601,COLUMN())),0),0),IF($J601&gt;0,IF(AND(INDIRECT(ADDRESS($J601,44))=0,INDIRECT(ADDRESS($J601,38))&lt;&gt;"UL"),INDIRECT(ADDRESS($J601,COLUMN())),0),0),IF($K601&gt;0,IF(AND(INDIRECT(ADDRESS($K601,44))=0,INDIRECT(ADDRESS($K601,38))&lt;&gt;"UL"),INDIRECT(ADDRESS($K601,COLUMN())),0),0),IF($L601&gt;0,IF(AND(INDIRECT(ADDRESS($L601,44))=0,INDIRECT(ADDRESS($L601,38))&lt;&gt;"UL"),INDIRECT(ADDRESS($L601,COLUMN())),0),0),IF($M601&gt;0,IF(AND(INDIRECT(ADDRESS($M601,44))=0,INDIRECT(ADDRESS($M601,38))&lt;&gt;"UL"),INDIRECT(ADDRESS($M601,COLUMN())),0),0))</f>
        <v>0</v>
      </c>
      <c r="CE601" s="57" cm="1">
        <f t="array" aca="1" ref="CE601" ca="1">SUM(IF($C601&gt;0,IF(AND(INDIRECT(ADDRESS($C601,44))=0,INDIRECT(ADDRESS($C601,38))&lt;&gt;"UL"),INDIRECT(ADDRESS($C601,COLUMN())),0),0),IF($D601&gt;0,IF(AND(INDIRECT(ADDRESS($D601,44))=0,INDIRECT(ADDRESS($D601,38))&lt;&gt;"UL"),INDIRECT(ADDRESS($D601,COLUMN())),0),0),IF($E601&gt;0,IF(AND(INDIRECT(ADDRESS($E601,44))=0,INDIRECT(ADDRESS($E601,38))&lt;&gt;"UL"),INDIRECT(ADDRESS($E601,COLUMN())),0),0),IF($F601&gt;0,IF(AND(INDIRECT(ADDRESS($F601,44))=0,INDIRECT(ADDRESS($F601,38))&lt;&gt;"UL"),INDIRECT(ADDRESS($F601,COLUMN())),0),0),IF($G601&gt;0,IF(AND(INDIRECT(ADDRESS($G601,44))=0,INDIRECT(ADDRESS($G601,38))&lt;&gt;"UL"),INDIRECT(ADDRESS($G601,COLUMN())),0),0),IF($H601&gt;0,IF(AND(INDIRECT(ADDRESS($H601,44))=0,INDIRECT(ADDRESS($H601,38))&lt;&gt;"UL"),INDIRECT(ADDRESS($H601,COLUMN())),0),0),IF($I601&gt;0,IF(AND(INDIRECT(ADDRESS($I601,44))=0,INDIRECT(ADDRESS($I601,38))&lt;&gt;"UL"),INDIRECT(ADDRESS($I601,COLUMN())),0),0),IF($J601&gt;0,IF(AND(INDIRECT(ADDRESS($J601,44))=0,INDIRECT(ADDRESS($J601,38))&lt;&gt;"UL"),INDIRECT(ADDRESS($J601,COLUMN())),0),0),IF($K601&gt;0,IF(AND(INDIRECT(ADDRESS($K601,44))=0,INDIRECT(ADDRESS($K601,38))&lt;&gt;"UL"),INDIRECT(ADDRESS($K601,COLUMN())),0),0),IF($L601&gt;0,IF(AND(INDIRECT(ADDRESS($L601,44))=0,INDIRECT(ADDRESS($L601,38))&lt;&gt;"UL"),INDIRECT(ADDRESS($L601,COLUMN())),0),0),IF($M601&gt;0,IF(AND(INDIRECT(ADDRESS($M601,44))=0,INDIRECT(ADDRESS($M601,38))&lt;&gt;"UL"),INDIRECT(ADDRESS($M601,COLUMN())),0),0))</f>
        <v>0</v>
      </c>
      <c r="CF601" s="57">
        <f ca="1">IF(BV601="S",CD601,CE601)</f>
        <v>0</v>
      </c>
      <c r="CG601" s="57">
        <f ca="1">IF(AD601&lt;BG601,((((BX601+CC601)*AB601)+((CA601+CF601)*(1-AB601)))*AD601),((((BX601*AB601)+((CA601)*(1-AB601)))*AD601)+(((CC601*AB601)+((CF601))*(1-AB601)))*BG601))</f>
        <v>6.0037627222926222</v>
      </c>
      <c r="CH601" s="57">
        <f ca="1">CG601/N601</f>
        <v>0.16226385735926005</v>
      </c>
      <c r="CI601" s="19">
        <f ca="1">AD601*X601</f>
        <v>29.886231456582145</v>
      </c>
      <c r="CJ601" s="19"/>
      <c r="CK601" s="57" cm="1">
        <f t="array" aca="1" ref="CK601" ca="1">IF(AU601="S", SUM(IF($C601&gt;0,IF(INDIRECT(ADDRESS($C601,43))&lt;&gt;1,INDIRECT(ADDRESS($C601,48)),0),0), IF($D601&gt;0,IF(INDIRECT(ADDRESS($D601,43))&lt;&gt;1,INDIRECT(ADDRESS($D601,48)),0),0), IF($E601&gt;0,IF(INDIRECT(ADDRESS($E601,43))&lt;&gt;1,INDIRECT(ADDRESS($E601,48)),0),0), IF($F601&gt;0,IF(INDIRECT(ADDRESS($F601,43))&lt;&gt;1,INDIRECT(ADDRESS($F601,48)),0),0), IF($G601&gt;0,IF(INDIRECT(ADDRESS($G601,43))&lt;&gt;1,INDIRECT(ADDRESS($G601,48)),0),0), IF($H601&gt;0,IF(INDIRECT(ADDRESS($H601,43))&lt;&gt;1,INDIRECT(ADDRESS($H601,48)),0),0), IF($I601&gt;0,IF(INDIRECT(ADDRESS($I601,43))&lt;&gt;1,INDIRECT(ADDRESS($I601,48)),0),0), IF($J601&gt;0,IF(INDIRECT(ADDRESS($J601,43))&lt;&gt;1,INDIRECT(ADDRESS($J601,48)),0),0), IF($K601&gt;0,IF(INDIRECT(ADDRESS($K601,43))&lt;&gt;1,INDIRECT(ADDRESS($K601,48)),0),0), IF($L601&gt;0,IF(INDIRECT(ADDRESS($L601,43))&lt;&gt;1,INDIRECT(ADDRESS($L601,48)),0),0), IF($M601&gt;0,IF(INDIRECT(ADDRESS($M601,43))&lt;&gt;1,INDIRECT(ADDRESS($M601,48)),0),0)), IF(AU601="L",SUM(IF($C601&gt;0,IF(INDIRECT(ADDRESS($C601,43))&lt;&gt;1,INDIRECT(ADDRESS($C601,50)),0),0), IF($D601&gt;0,IF(INDIRECT(ADDRESS($D601,43))&lt;&gt;1,INDIRECT(ADDRESS($D601,50)),0),0), IF($E601&gt;0,IF(INDIRECT(ADDRESS($E601,43))&lt;&gt;1,INDIRECT(ADDRESS($E601,50)),0),0), IF($F601&gt;0,IF(INDIRECT(ADDRESS($F601,43))&lt;&gt;1,INDIRECT(ADDRESS($F601,50)),0),0), IF($G601&gt;0,IF(INDIRECT(ADDRESS($G601,43))&lt;&gt;1,INDIRECT(ADDRESS($G601,50)),0),0), IF($G601&gt;0,IF(INDIRECT(ADDRESS($G601,43))&lt;&gt;1,INDIRECT(ADDRESS($G601,50)),0),0), IF($H601&gt;0,IF(INDIRECT(ADDRESS($H601,43))&lt;&gt;1,INDIRECT(ADDRESS($H601,50)),0),0), IF($I601&gt;0,IF(INDIRECT(ADDRESS($I601,43))&lt;&gt;1,INDIRECT(ADDRESS($I601,50)),0),0), IF($J601&gt;0,IF(INDIRECT(ADDRESS($J601,43))&lt;&gt;1,INDIRECT(ADDRESS($J601,50)),0),0), IF($K601&gt;0,IF(INDIRECT(ADDRESS($K601,43))&lt;&gt;1,INDIRECT(ADDRESS($K601,50)),0),0), IF($L601&gt;0,IF(INDIRECT(ADDRESS($L601,43))&lt;&gt;1,INDIRECT(ADDRESS($L601,50)),0),0), IF($M601&gt;0,IF(INDIRECT(ADDRESS($M601,43))&lt;&gt;1,INDIRECT(ADDRESS($M601,50)),0),0)), SUM(IF($C601&gt;0,IF(INDIRECT(ADDRESS($C601,43))&lt;&gt;1,INDIRECT(ADDRESS($C601,49)),0),0), IF($D601&gt;0,IF(INDIRECT(ADDRESS($D601,43))&lt;&gt;1,INDIRECT(ADDRESS($D601,49)),0),0), IF($E601&gt;0,IF(INDIRECT(ADDRESS($E601,43))&lt;&gt;1,INDIRECT(ADDRESS($E601,49)),0),0), IF($F601&gt;0,IF(INDIRECT(ADDRESS($F601,43))&lt;&gt;1,INDIRECT(ADDRESS($F601,49)),0),0), IF($G601&gt;0,IF(INDIRECT(ADDRESS($G601,43))&lt;&gt;1,INDIRECT(ADDRESS($G601,49)),0),0), IF($G601&gt;0,IF(INDIRECT(ADDRESS($G601,43))&lt;&gt;1,INDIRECT(ADDRESS($G601,49)),0),0), IF($H601&gt;0,IF(INDIRECT(ADDRESS($H601,43))&lt;&gt;1,INDIRECT(ADDRESS($H601,49)),0),0), IF($I601&gt;0,IF(INDIRECT(ADDRESS($I601,43))&lt;&gt;1,INDIRECT(ADDRESS($I601,49)),0),0), IF($J601&gt;0,IF(INDIRECT(ADDRESS($J601,43))&lt;&gt;1,INDIRECT(ADDRESS($J601,49)),0),0), IF($K601&gt;0,IF(INDIRECT(ADDRESS($K601,43))&lt;&gt;1,INDIRECT(ADDRESS($K601,49)),0),0), IF($L601&gt;0,IF(INDIRECT(ADDRESS($L601,43))&lt;&gt;1,INDIRECT(ADDRESS($L601,49)),0),0), IF($M601&gt;0,IF(INDIRECT(ADDRESS($M601,43))&lt;&gt;1,INDIRECT(ADDRESS($M601,49)),0),0))))</f>
        <v>1.7777777777777777</v>
      </c>
      <c r="CL601" s="57" cm="1">
        <f t="array" aca="1" ref="CL601" ca="1">1.5*SUM(IF($C601&gt;0,IF(INDIRECT(ADDRESS($C601,44))=1,INDIRECT(ADDRESS($C601,48)),0),0), IF($D601&gt;0,IF(INDIRECT(ADDRESS($D601,44))=1,INDIRECT(ADDRESS($D601,48)),0),0), IF($E601&gt;0,IF(INDIRECT(ADDRESS($E601,44))=1,INDIRECT(ADDRESS($E601,48)),0),0), IF($F601&gt;0,IF(INDIRECT(ADDRESS($F601,44))=1,INDIRECT(ADDRESS($F601,48)),0),0), IF($G601&gt;0,IF(INDIRECT(ADDRESS($G601,44))=1,INDIRECT(ADDRESS($G601,48)),0),0), IF($H601&gt;0,IF(INDIRECT(ADDRESS($H601,44))=1,INDIRECT(ADDRESS($H601,48)),0),0), IF($I601&gt;0,IF(INDIRECT(ADDRESS($I601,44))=1,INDIRECT(ADDRESS($I601,48)),0),0), IF($J601&gt;0,IF(INDIRECT(ADDRESS($J601,44))=1,INDIRECT(ADDRESS($J601,48)),0),0), IF($K601&gt;0,IF(INDIRECT(ADDRESS($K601,44))=1,INDIRECT(ADDRESS($K601,48)),0),0), IF($L601&gt;0,IF(INDIRECT(ADDRESS($L601,44))=1,INDIRECT(ADDRESS($L601,48)),0),0), IF($M601&gt;0,IF(INDIRECT(ADDRESS($M601,44))=1,INDIRECT(ADDRESS($M601,48)),0),0))</f>
        <v>0</v>
      </c>
      <c r="CM601" s="56">
        <f ca="1">((BU601/$BU$34)^$BU$296)</f>
        <v>1.1912334862637779</v>
      </c>
      <c r="CN601" s="59"/>
    </row>
    <row r="602" spans="1:92" x14ac:dyDescent="0.25">
      <c r="A602" s="65" t="s">
        <v>678</v>
      </c>
      <c r="B602" s="74">
        <v>581</v>
      </c>
      <c r="C602" s="74">
        <v>591</v>
      </c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67">
        <f ca="1">SUM(INDIRECT(ADDRESS(B602,COLUMN())),IF(C602&gt;0,INDIRECT(ADDRESS(C602,COLUMN())),0),IF(D602&gt;0,INDIRECT(ADDRESS(D602,COLUMN())),0),IF(E602&gt;0,INDIRECT(ADDRESS(E602,COLUMN())),0),IF(F602&gt;0,INDIRECT(ADDRESS(F602,COLUMN())),0),IF(G602&gt;0,INDIRECT(ADDRESS(G602,COLUMN())),0),IF(H602&gt;0,INDIRECT(ADDRESS(H602,COLUMN())),0),IF(I602&gt;0,INDIRECT(ADDRESS(I602,COLUMN())),0),IF(J602&gt;0,INDIRECT(ADDRESS(J602,COLUMN())),0),IF(K602&gt;0,INDIRECT(ADDRESS(K602,COLUMN())),0),IF(L602&gt;0,INDIRECT(ADDRESS(L602,COLUMN())),0),IF(M602&gt;0,INDIRECT(ADDRESS(M602,COLUMN())),0))</f>
        <v>41</v>
      </c>
      <c r="O602" s="67" t="str" cm="1">
        <f t="array" aca="1" ref="O602" ca="1">INDIRECT(ADDRESS($B602,COLUMN()))</f>
        <v>Fighter</v>
      </c>
      <c r="P602" s="67" cm="1">
        <f t="array" aca="1" ref="P602" ca="1">INDIRECT(ADDRESS($B602,COLUMN()))</f>
        <v>4.833333333333333</v>
      </c>
      <c r="Q602" s="67" cm="1">
        <f t="array" aca="1" ref="Q602" ca="1">INDIRECT(ADDRESS($B602,COLUMN()))</f>
        <v>2</v>
      </c>
      <c r="R602" s="67" cm="1">
        <f t="array" aca="1" ref="R602" ca="1">INDIRECT(ADDRESS($B602,COLUMN()))</f>
        <v>0</v>
      </c>
      <c r="S602" s="67" cm="1">
        <f t="array" aca="1" ref="S602" ca="1">INDIRECT(ADDRESS($B602,COLUMN()))</f>
        <v>3</v>
      </c>
      <c r="T602" s="67" t="str" cm="1">
        <f t="array" aca="1" ref="T602" ca="1">INDIRECT(ADDRESS($B602,COLUMN()))</f>
        <v>1-8</v>
      </c>
      <c r="U602" s="67" cm="1">
        <f t="array" aca="1" ref="U602" ca="1">INDIRECT(ADDRESS($B602,COLUMN()))</f>
        <v>8</v>
      </c>
      <c r="V602" s="67" cm="1">
        <f t="array" aca="1" ref="V602" ca="1">INDIRECT(ADDRESS($B602,COLUMN()))</f>
        <v>0</v>
      </c>
      <c r="W602" s="67" cm="1">
        <f t="array" aca="1" ref="W602" ca="1">INDIRECT(ADDRESS($B602,COLUMN()))</f>
        <v>4</v>
      </c>
      <c r="X602" s="67" cm="1">
        <f t="array" aca="1" ref="X602" ca="1">INDIRECT(ADDRESS($B602,COLUMN()))</f>
        <v>9</v>
      </c>
      <c r="Y602" s="67" cm="1">
        <f t="array" aca="1" ref="Y602" ca="1">INDIRECT(ADDRESS($B602,COLUMN()))</f>
        <v>0</v>
      </c>
      <c r="Z602" s="67" cm="1">
        <f t="array" aca="1" ref="Z602" ca="1">INDIRECT(ADDRESS($B602,COLUMN()))</f>
        <v>5</v>
      </c>
      <c r="AA602" s="67" t="str" cm="1">
        <f t="array" aca="1" ref="AA602" ca="1">INDIRECT(ADDRESS($B602,COLUMN()))</f>
        <v>Rocket Boosters, Jink</v>
      </c>
      <c r="AB602" s="56">
        <f ca="1">((U602/8)^$V$296)*((((X602-(Y602-1)/2)/8)^$X$296)*((S602/3)^$S$296))*(((8-W602)/6)^$W$296)</f>
        <v>1.016991681462482</v>
      </c>
      <c r="AC602" s="56">
        <f ca="1">SUM(((25/N602)^$Z$296)*(AB602/$AB$34))</f>
        <v>0.88395446868118699</v>
      </c>
      <c r="AD602" s="56">
        <f ca="1">(P602/($CN$34*(1/AC602)))</f>
        <v>3.7151709553267285</v>
      </c>
      <c r="AF602" s="65"/>
      <c r="AG602" s="65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52"/>
      <c r="AU602" s="54" t="s">
        <v>33</v>
      </c>
      <c r="AV602" s="57" cm="1">
        <f t="array" aca="1" ref="AV602" ca="1">SUM(IF($C602&gt;0,IF(AND(INDIRECT(ADDRESS($C602,44))=0,INDIRECT(ADDRESS($C602,38))="UL",ISERROR(SEARCH("Rear",INDIRECT(ADDRESS($C602,33)))),ISERROR(SEARCH("Side",INDIRECT(ADDRESS($C602,33))))),INDIRECT(ADDRESS($C602,COLUMN())),0),0),IF($D602&gt;0,IF(AND(INDIRECT(ADDRESS($D602,44))=0,INDIRECT(ADDRESS($D602,38))="UL",ISERROR(SEARCH("Rear",INDIRECT(ADDRESS($D602,33)))),ISERROR(SEARCH("Side",INDIRECT(ADDRESS($D602,33))))),INDIRECT(ADDRESS($D602,COLUMN())),0),0),IF($E602&gt;0,IF(AND(INDIRECT(ADDRESS($E602,44))=0,INDIRECT(ADDRESS($E602,38))="UL",ISERROR(SEARCH("Rear",INDIRECT(ADDRESS($E602,33)))),ISERROR(SEARCH("Side",INDIRECT(ADDRESS($E602,33))))),INDIRECT(ADDRESS($E602,COLUMN())),0),0),IF($F602&gt;0,IF(AND(INDIRECT(ADDRESS($F602,44))=0,INDIRECT(ADDRESS($F602,38))="UL",ISERROR(SEARCH("Rear",INDIRECT(ADDRESS($F602,33)))),ISERROR(SEARCH("Side",INDIRECT(ADDRESS($F602,33))))),INDIRECT(ADDRESS($F602,COLUMN())),0),0),IF($G602&gt;0,IF(AND(INDIRECT(ADDRESS($G602,44))=0,INDIRECT(ADDRESS($G602,38))="UL",ISERROR(SEARCH("Rear",INDIRECT(ADDRESS($G602,33)))),ISERROR(SEARCH("Side",INDIRECT(ADDRESS($G602,33))))),INDIRECT(ADDRESS($G602,COLUMN())),0),0),IF($H602&gt;0,IF(AND(INDIRECT(ADDRESS($H602,44))=0,INDIRECT(ADDRESS($H602,38))="UL",ISERROR(SEARCH("Rear",INDIRECT(ADDRESS($H602,33)))),ISERROR(SEARCH("Side",INDIRECT(ADDRESS($H602,33))))),INDIRECT(ADDRESS($H602,COLUMN())),0),0),IF($I602&gt;0,IF(AND(INDIRECT(ADDRESS($I602,44))=0,INDIRECT(ADDRESS($I602,38))="UL",ISERROR(SEARCH("Rear",INDIRECT(ADDRESS($I602,33)))),ISERROR(SEARCH("Side",INDIRECT(ADDRESS($I602,33))))),INDIRECT(ADDRESS($I602,COLUMN())),0),0),IF($J602&gt;0,IF(AND(INDIRECT(ADDRESS($J602,44))=0,INDIRECT(ADDRESS($J602,38))="UL",ISERROR(SEARCH("Rear",INDIRECT(ADDRESS($J602,33)))),ISERROR(SEARCH("Side",INDIRECT(ADDRESS($J602,33))))),INDIRECT(ADDRESS($J602,COLUMN())),0),0),IF($K602&gt;0,IF(AND(INDIRECT(ADDRESS($K602,44))=0,INDIRECT(ADDRESS($K602,38))="UL",ISERROR(SEARCH("Rear",INDIRECT(ADDRESS($K602,33)))),ISERROR(SEARCH("Side",INDIRECT(ADDRESS($K602,33))))),INDIRECT(ADDRESS($K602,COLUMN())),0),0),IF($L602&gt;0,IF(AND(INDIRECT(ADDRESS($L602,44))=0,INDIRECT(ADDRESS($L602,38))="UL",ISERROR(SEARCH("Rear",INDIRECT(ADDRESS($L602,33)))),ISERROR(SEARCH("Side",INDIRECT(ADDRESS($L602,33))))),INDIRECT(ADDRESS($L602,COLUMN())),0),0),IF($M602&gt;0,IF(AND(INDIRECT(ADDRESS($M602,44))=0,INDIRECT(ADDRESS($M602,38))="UL",ISERROR(SEARCH("Rear",INDIRECT(ADDRESS($M602,33)))),ISERROR(SEARCH("Side",INDIRECT(ADDRESS($M602,33))))),INDIRECT(ADDRESS($M602,COLUMN())),0),0))</f>
        <v>1.7777777777777777</v>
      </c>
      <c r="AW602" s="57" cm="1">
        <f t="array" aca="1" ref="AW602" ca="1">SUM(IF($C602&gt;0,IF(AND(INDIRECT(ADDRESS($C602,44))=0,INDIRECT(ADDRESS($C602,38))="UL",ISERROR(SEARCH("Rear",INDIRECT(ADDRESS($C602,33)))),ISERROR(SEARCH("Side",INDIRECT(ADDRESS($C602,33))))),INDIRECT(ADDRESS($C602,COLUMN())),0),0),IF($D602&gt;0,IF(AND(INDIRECT(ADDRESS($D602,44))=0,INDIRECT(ADDRESS($D602,38))="UL",ISERROR(SEARCH("Rear",INDIRECT(ADDRESS($D602,33)))),ISERROR(SEARCH("Side",INDIRECT(ADDRESS($D602,33))))),INDIRECT(ADDRESS($D602,COLUMN())),0),0),IF($E602&gt;0,IF(AND(INDIRECT(ADDRESS($E602,44))=0,INDIRECT(ADDRESS($E602,38))="UL",ISERROR(SEARCH("Rear",INDIRECT(ADDRESS($E602,33)))),ISERROR(SEARCH("Side",INDIRECT(ADDRESS($E602,33))))),INDIRECT(ADDRESS($E602,COLUMN())),0),0),IF($F602&gt;0,IF(AND(INDIRECT(ADDRESS($F602,44))=0,INDIRECT(ADDRESS($F602,38))="UL",ISERROR(SEARCH("Rear",INDIRECT(ADDRESS($F602,33)))),ISERROR(SEARCH("Side",INDIRECT(ADDRESS($F602,33))))),INDIRECT(ADDRESS($F602,COLUMN())),0),0),IF($G602&gt;0,IF(AND(INDIRECT(ADDRESS($G602,44))=0,INDIRECT(ADDRESS($G602,38))="UL",ISERROR(SEARCH("Rear",INDIRECT(ADDRESS($G602,33)))),ISERROR(SEARCH("Side",INDIRECT(ADDRESS($G602,33))))),INDIRECT(ADDRESS($G602,COLUMN())),0),0),IF($H602&gt;0,IF(AND(INDIRECT(ADDRESS($H602,44))=0,INDIRECT(ADDRESS($H602,38))="UL",ISERROR(SEARCH("Rear",INDIRECT(ADDRESS($H602,33)))),ISERROR(SEARCH("Side",INDIRECT(ADDRESS($H602,33))))),INDIRECT(ADDRESS($H602,COLUMN())),0),0),IF($I602&gt;0,IF(AND(INDIRECT(ADDRESS($I602,44))=0,INDIRECT(ADDRESS($I602,38))="UL",ISERROR(SEARCH("Rear",INDIRECT(ADDRESS($I602,33)))),ISERROR(SEARCH("Side",INDIRECT(ADDRESS($I602,33))))),INDIRECT(ADDRESS($I602,COLUMN())),0),0),IF($J602&gt;0,IF(AND(INDIRECT(ADDRESS($J602,44))=0,INDIRECT(ADDRESS($J602,38))="UL",ISERROR(SEARCH("Rear",INDIRECT(ADDRESS($J602,33)))),ISERROR(SEARCH("Side",INDIRECT(ADDRESS($J602,33))))),INDIRECT(ADDRESS($J602,COLUMN())),0),0),IF($K602&gt;0,IF(AND(INDIRECT(ADDRESS($K602,44))=0,INDIRECT(ADDRESS($K602,38))="UL",ISERROR(SEARCH("Rear",INDIRECT(ADDRESS($K602,33)))),ISERROR(SEARCH("Side",INDIRECT(ADDRESS($K602,33))))),INDIRECT(ADDRESS($K602,COLUMN())),0),0),IF($L602&gt;0,IF(AND(INDIRECT(ADDRESS($L602,44))=0,INDIRECT(ADDRESS($L602,38))="UL",ISERROR(SEARCH("Rear",INDIRECT(ADDRESS($L602,33)))),ISERROR(SEARCH("Side",INDIRECT(ADDRESS($L602,33))))),INDIRECT(ADDRESS($L602,COLUMN())),0),0),IF($M602&gt;0,IF(AND(INDIRECT(ADDRESS($M602,44))=0,INDIRECT(ADDRESS($M602,38))="UL",ISERROR(SEARCH("Rear",INDIRECT(ADDRESS($M602,33)))),ISERROR(SEARCH("Side",INDIRECT(ADDRESS($M602,33))))),INDIRECT(ADDRESS($M602,COLUMN())),0),0))</f>
        <v>0.88888888888888884</v>
      </c>
      <c r="AX602" s="57" cm="1">
        <f t="array" aca="1" ref="AX602" ca="1">SUM(IF($C602&gt;0,IF(AND(INDIRECT(ADDRESS($C602,44))=0,INDIRECT(ADDRESS($C602,38))="UL",ISERROR(SEARCH("Rear",INDIRECT(ADDRESS($C602,33)))),ISERROR(SEARCH("Side",INDIRECT(ADDRESS($C602,33))))),INDIRECT(ADDRESS($C602,COLUMN())),0),0),IF($D602&gt;0,IF(AND(INDIRECT(ADDRESS($D602,44))=0,INDIRECT(ADDRESS($D602,38))="UL",ISERROR(SEARCH("Rear",INDIRECT(ADDRESS($D602,33)))),ISERROR(SEARCH("Side",INDIRECT(ADDRESS($D602,33))))),INDIRECT(ADDRESS($D602,COLUMN())),0),0),IF($E602&gt;0,IF(AND(INDIRECT(ADDRESS($E602,44))=0,INDIRECT(ADDRESS($E602,38))="UL",ISERROR(SEARCH("Rear",INDIRECT(ADDRESS($E602,33)))),ISERROR(SEARCH("Side",INDIRECT(ADDRESS($E602,33))))),INDIRECT(ADDRESS($E602,COLUMN())),0),0),IF($F602&gt;0,IF(AND(INDIRECT(ADDRESS($F602,44))=0,INDIRECT(ADDRESS($F602,38))="UL",ISERROR(SEARCH("Rear",INDIRECT(ADDRESS($F602,33)))),ISERROR(SEARCH("Side",INDIRECT(ADDRESS($F602,33))))),INDIRECT(ADDRESS($F602,COLUMN())),0),0),IF($G602&gt;0,IF(AND(INDIRECT(ADDRESS($G602,44))=0,INDIRECT(ADDRESS($G602,38))="UL",ISERROR(SEARCH("Rear",INDIRECT(ADDRESS($G602,33)))),ISERROR(SEARCH("Side",INDIRECT(ADDRESS($G602,33))))),INDIRECT(ADDRESS($G602,COLUMN())),0),0),IF($H602&gt;0,IF(AND(INDIRECT(ADDRESS($H602,44))=0,INDIRECT(ADDRESS($H602,38))="UL",ISERROR(SEARCH("Rear",INDIRECT(ADDRESS($H602,33)))),ISERROR(SEARCH("Side",INDIRECT(ADDRESS($H602,33))))),INDIRECT(ADDRESS($H602,COLUMN())),0),0),IF($I602&gt;0,IF(AND(INDIRECT(ADDRESS($I602,44))=0,INDIRECT(ADDRESS($I602,38))="UL",ISERROR(SEARCH("Rear",INDIRECT(ADDRESS($I602,33)))),ISERROR(SEARCH("Side",INDIRECT(ADDRESS($I602,33))))),INDIRECT(ADDRESS($I602,COLUMN())),0),0),IF($J602&gt;0,IF(AND(INDIRECT(ADDRESS($J602,44))=0,INDIRECT(ADDRESS($J602,38))="UL",ISERROR(SEARCH("Rear",INDIRECT(ADDRESS($J602,33)))),ISERROR(SEARCH("Side",INDIRECT(ADDRESS($J602,33))))),INDIRECT(ADDRESS($J602,COLUMN())),0),0),IF($K602&gt;0,IF(AND(INDIRECT(ADDRESS($K602,44))=0,INDIRECT(ADDRESS($K602,38))="UL",ISERROR(SEARCH("Rear",INDIRECT(ADDRESS($K602,33)))),ISERROR(SEARCH("Side",INDIRECT(ADDRESS($K602,33))))),INDIRECT(ADDRESS($K602,COLUMN())),0),0),IF($L602&gt;0,IF(AND(INDIRECT(ADDRESS($L602,44))=0,INDIRECT(ADDRESS($L602,38))="UL",ISERROR(SEARCH("Rear",INDIRECT(ADDRESS($L602,33)))),ISERROR(SEARCH("Side",INDIRECT(ADDRESS($L602,33))))),INDIRECT(ADDRESS($L602,COLUMN())),0),0),IF($M602&gt;0,IF(AND(INDIRECT(ADDRESS($M602,44))=0,INDIRECT(ADDRESS($M602,38))="UL",ISERROR(SEARCH("Rear",INDIRECT(ADDRESS($M602,33)))),ISERROR(SEARCH("Side",INDIRECT(ADDRESS($M602,33))))),INDIRECT(ADDRESS($M602,COLUMN())),0),0))</f>
        <v>0.44444444444444442</v>
      </c>
      <c r="AY602" s="58">
        <f ca="1">IF(AU602="S",AV602,IF(AU602="MS",AW602,IF(AU602="ML",AW602,AX602)))</f>
        <v>1.7777777777777777</v>
      </c>
      <c r="AZ602" s="58">
        <f ca="1">SUM(AV602:AX602)/3</f>
        <v>1.037037037037037</v>
      </c>
      <c r="BA602" s="58" cm="1">
        <f t="array" aca="1" ref="BA602" ca="1">SUM(IF($C602&gt;0,IF(AND(INDIRECT(ADDRESS($C602,44))=0,INDIRECT(ADDRESS($C602,38))="UL"),INDIRECT(ADDRESS($C602,COLUMN())),0),0),IF($D602&gt;0,IF(AND(INDIRECT(ADDRESS($D602,44))=0,INDIRECT(ADDRESS($D602,38))="UL"),INDIRECT(ADDRESS($D602,COLUMN())),0),0),IF($E602&gt;0,IF(AND(INDIRECT(ADDRESS($E602,44))=0,INDIRECT(ADDRESS($E602,38))="UL"),INDIRECT(ADDRESS($E602,COLUMN())),0),0),IF($F602&gt;0,IF(AND(INDIRECT(ADDRESS($F602,44))=0,INDIRECT(ADDRESS($F602,38))="UL"),INDIRECT(ADDRESS($F602,COLUMN())),0),0),IF($G602&gt;0,IF(AND(INDIRECT(ADDRESS($G602,44))=0,INDIRECT(ADDRESS($G602,38))="UL"),INDIRECT(ADDRESS($G602,COLUMN())),0),0),IF($H602&gt;0,IF(AND(INDIRECT(ADDRESS($H602,44))=0,INDIRECT(ADDRESS($H602,38))="UL"),INDIRECT(ADDRESS($H602,COLUMN())),0),0),IF($I602&gt;0,IF(AND(INDIRECT(ADDRESS($I602,44))=0,INDIRECT(ADDRESS($I602,38))="UL"),INDIRECT(ADDRESS($I602,COLUMN())),0),0),IF($J602&gt;0,IF(AND(INDIRECT(ADDRESS($J602,44))=0,INDIRECT(ADDRESS($J602,38))="UL"),INDIRECT(ADDRESS($J602,COLUMN())),0),0),IF($K602&gt;0,IF(AND(INDIRECT(ADDRESS($K602,44))=0,INDIRECT(ADDRESS($K602,38))="UL"),INDIRECT(ADDRESS($K602,COLUMN())),0),0),IF($L602&gt;0,IF(AND(INDIRECT(ADDRESS($L602,44))=0,INDIRECT(ADDRESS($L602,38))="UL"),INDIRECT(ADDRESS($L602,COLUMN())),0),0),IF($M602&gt;0,IF(AND(INDIRECT(ADDRESS($M602,44))=0,INDIRECT(ADDRESS($M602,38))="UL"),INDIRECT(ADDRESS($M602,COLUMN())),0),0))</f>
        <v>0.29629629629629634</v>
      </c>
      <c r="BB602" s="58" cm="1">
        <f t="array" aca="1" ref="BB602" ca="1">SUM(IF($C602&gt;0,IF(AND(INDIRECT(ADDRESS($C602,44))=0,INDIRECT(ADDRESS($C602,38))="UL"),INDIRECT(ADDRESS($C602,COLUMN())),0),0),IF($D602&gt;0,IF(AND(INDIRECT(ADDRESS($D602,44))=0,INDIRECT(ADDRESS($D602,38))="UL"),INDIRECT(ADDRESS($D602,COLUMN())),0),0),IF($E602&gt;0,IF(AND(INDIRECT(ADDRESS($E602,44))=0,INDIRECT(ADDRESS($E602,38))="UL"),INDIRECT(ADDRESS($E602,COLUMN())),0),0),IF($F602&gt;0,IF(AND(INDIRECT(ADDRESS($F602,44))=0,INDIRECT(ADDRESS($F602,38))="UL"),INDIRECT(ADDRESS($F602,COLUMN())),0),0),IF($G602&gt;0,IF(AND(INDIRECT(ADDRESS($G602,44))=0,INDIRECT(ADDRESS($G602,38))="UL"),INDIRECT(ADDRESS($G602,COLUMN())),0),0),IF($H602&gt;0,IF(AND(INDIRECT(ADDRESS($H602,44))=0,INDIRECT(ADDRESS($H602,38))="UL"),INDIRECT(ADDRESS($H602,COLUMN())),0),0),IF($I602&gt;0,IF(AND(INDIRECT(ADDRESS($I602,44))=0,INDIRECT(ADDRESS($I602,38))="UL"),INDIRECT(ADDRESS($I602,COLUMN())),0),0),IF($J602&gt;0,IF(AND(INDIRECT(ADDRESS($J602,44))=0,INDIRECT(ADDRESS($J602,38))="UL"),INDIRECT(ADDRESS($J602,COLUMN())),0),0),IF($K602&gt;0,IF(AND(INDIRECT(ADDRESS($K602,44))=0,INDIRECT(ADDRESS($K602,38))="UL"),INDIRECT(ADDRESS($K602,COLUMN())),0),0),IF($L602&gt;0,IF(AND(INDIRECT(ADDRESS($L602,44))=0,INDIRECT(ADDRESS($L602,38))="UL"),INDIRECT(ADDRESS($L602,COLUMN())),0),0),IF($M602&gt;0,IF(AND(INDIRECT(ADDRESS($M602,44))=0,INDIRECT(ADDRESS($M602,38))="UL"),INDIRECT(ADDRESS($M602,COLUMN())),0),0))</f>
        <v>0.53333333333333333</v>
      </c>
      <c r="BC602" s="58" cm="1">
        <f t="array" aca="1" ref="BC602" ca="1">SUM(IF($C602&gt;0,IF(AND(INDIRECT(ADDRESS($C602,44))=0,INDIRECT(ADDRESS($C602,38))="UL"),INDIRECT(ADDRESS($C602,COLUMN())),0),0),IF($D602&gt;0,IF(AND(INDIRECT(ADDRESS($D602,44))=0,INDIRECT(ADDRESS($D602,38))="UL"),INDIRECT(ADDRESS($D602,COLUMN())),0),0),IF($E602&gt;0,IF(AND(INDIRECT(ADDRESS($E602,44))=0,INDIRECT(ADDRESS($E602,38))="UL"),INDIRECT(ADDRESS($E602,COLUMN())),0),0),IF($F602&gt;0,IF(AND(INDIRECT(ADDRESS($F602,44))=0,INDIRECT(ADDRESS($F602,38))="UL"),INDIRECT(ADDRESS($F602,COLUMN())),0),0),IF($G602&gt;0,IF(AND(INDIRECT(ADDRESS($G602,44))=0,INDIRECT(ADDRESS($G602,38))="UL"),INDIRECT(ADDRESS($G602,COLUMN())),0),0),IF($H602&gt;0,IF(AND(INDIRECT(ADDRESS($H602,44))=0,INDIRECT(ADDRESS($H602,38))="UL"),INDIRECT(ADDRESS($H602,COLUMN())),0),0),IF($I602&gt;0,IF(AND(INDIRECT(ADDRESS($I602,44))=0,INDIRECT(ADDRESS($I602,38))="UL"),INDIRECT(ADDRESS($I602,COLUMN())),0),0),IF($J602&gt;0,IF(AND(INDIRECT(ADDRESS($J602,44))=0,INDIRECT(ADDRESS($J602,38))="UL"),INDIRECT(ADDRESS($J602,COLUMN())),0),0),IF($K602&gt;0,IF(AND(INDIRECT(ADDRESS($K602,44))=0,INDIRECT(ADDRESS($K602,38))="UL"),INDIRECT(ADDRESS($K602,COLUMN())),0),0),IF($L602&gt;0,IF(AND(INDIRECT(ADDRESS($L602,44))=0,INDIRECT(ADDRESS($L602,38))="UL"),INDIRECT(ADDRESS($L602,COLUMN())),0),0),IF($M602&gt;0,IF(AND(INDIRECT(ADDRESS($M602,44))=0,INDIRECT(ADDRESS($M602,38))="UL"),INDIRECT(ADDRESS($M602,COLUMN())),0),0))</f>
        <v>0.35555555555555551</v>
      </c>
      <c r="BD602" s="58" cm="1">
        <f t="array" aca="1" ref="BD602" ca="1">SUM(IF($C602&gt;0,IF(AND(INDIRECT(ADDRESS($C602,44))=0,INDIRECT(ADDRESS($C602,38))="UL"),INDIRECT(ADDRESS($C602,COLUMN())),0),0),IF($D602&gt;0,IF(AND(INDIRECT(ADDRESS($D602,44))=0,INDIRECT(ADDRESS($D602,38))="UL"),INDIRECT(ADDRESS($D602,COLUMN())),0),0),IF($E602&gt;0,IF(AND(INDIRECT(ADDRESS($E602,44))=0,INDIRECT(ADDRESS($E602,38))="UL"),INDIRECT(ADDRESS($E602,COLUMN())),0),0),IF($F602&gt;0,IF(AND(INDIRECT(ADDRESS($F602,44))=0,INDIRECT(ADDRESS($F602,38))="UL"),INDIRECT(ADDRESS($F602,COLUMN())),0),0),IF($G602&gt;0,IF(AND(INDIRECT(ADDRESS($G602,44))=0,INDIRECT(ADDRESS($G602,38))="UL"),INDIRECT(ADDRESS($G602,COLUMN())),0),0),IF($H602&gt;0,IF(AND(INDIRECT(ADDRESS($H602,44))=0,INDIRECT(ADDRESS($H602,38))="UL"),INDIRECT(ADDRESS($H602,COLUMN())),0),0),IF($I602&gt;0,IF(AND(INDIRECT(ADDRESS($I602,44))=0,INDIRECT(ADDRESS($I602,38))="UL"),INDIRECT(ADDRESS($I602,COLUMN())),0),0),IF($J602&gt;0,IF(AND(INDIRECT(ADDRESS($J602,44))=0,INDIRECT(ADDRESS($J602,38))="UL"),INDIRECT(ADDRESS($J602,COLUMN())),0),0),IF($K602&gt;0,IF(AND(INDIRECT(ADDRESS($K602,44))=0,INDIRECT(ADDRESS($K602,38))="UL"),INDIRECT(ADDRESS($K602,COLUMN())),0),0),IF($L602&gt;0,IF(AND(INDIRECT(ADDRESS($L602,44))=0,INDIRECT(ADDRESS($L602,38))="UL"),INDIRECT(ADDRESS($L602,COLUMN())),0),0),IF($M602&gt;0,IF(AND(INDIRECT(ADDRESS($M602,44))=0,INDIRECT(ADDRESS($M602,38))="UL"),INDIRECT(ADDRESS($M602,COLUMN())),0),0))</f>
        <v>0.47407407407407404</v>
      </c>
      <c r="BE602" s="57">
        <f ca="1">IF(AU602="S",BA602,IF(AU602="MS",BB602,IF(AU602="ML",BC602,BD602)))</f>
        <v>0.29629629629629634</v>
      </c>
      <c r="BF602" s="57" cm="1">
        <f t="array" aca="1" ref="BF602" ca="1">SUM(IF($C602&gt;0,IF(INDIRECT(ADDRESS($C602,45))=1,INDIRECT(ADDRESS($C602,52))*INDIRECT(ADDRESS($C602,42))/5,0),0), IF($D602&gt;0,IF(INDIRECT(ADDRESS($D602,45))=1,INDIRECT(ADDRESS($D602,52))*INDIRECT(ADDRESS($D602,42))/5,0),0), IF($E602&gt;0,IF(INDIRECT(ADDRESS($E602,45))=1,INDIRECT(ADDRESS($E602,52))*INDIRECT(ADDRESS($E602,42))/5,0),0), IF($F602&gt;0,IF(INDIRECT(ADDRESS($F602,45))=1,INDIRECT(ADDRESS($F602,52))*INDIRECT(ADDRESS($F602,42))/5,0),0), IF($G602&gt;0,IF(INDIRECT(ADDRESS($G602,45))=1,INDIRECT(ADDRESS($G602,52))*INDIRECT(ADDRESS($G602,42))/5,0),0), IF($H602&gt;0,IF(INDIRECT(ADDRESS($H602,45))=1,INDIRECT(ADDRESS($H602,52))*INDIRECT(ADDRESS($H602,42))/5,0),0)
)*$BF$296/100</f>
        <v>0</v>
      </c>
      <c r="BG602" s="19"/>
      <c r="BH602" s="57" cm="1">
        <f t="array" aca="1" ref="BH602" ca="1">SUM(IF($C602&gt;0,IF(AND(INDIRECT(ADDRESS($C602,44))=0,INDIRECT(ADDRESS($C602,38))&lt;&gt;"UL"),INDIRECT(ADDRESS($C602,COLUMN()-11)),0),0),IF($D602&gt;0,IF(AND(INDIRECT(ADDRESS($D602,44))=0,INDIRECT(ADDRESS($D602,38))&lt;&gt;"UL"),INDIRECT(ADDRESS($D602,COLUMN()-11)),0),0),IF($E602&gt;0,IF(AND(INDIRECT(ADDRESS($E602,44))=0,INDIRECT(ADDRESS($E602,38))&lt;&gt;"UL"),INDIRECT(ADDRESS($E602,COLUMN()-11)),0),0),IF($F602&gt;0,IF(AND(INDIRECT(ADDRESS($F602,44))=0,INDIRECT(ADDRESS($F602,38))&lt;&gt;"UL"),INDIRECT(ADDRESS($F602,COLUMN()-11)),0),0),IF($G602&gt;0,IF(AND(INDIRECT(ADDRESS($G602,44))=0,INDIRECT(ADDRESS($G602,38))&lt;&gt;"UL"),INDIRECT(ADDRESS($G602,COLUMN()-11)),0),0),IF($H602&gt;0,IF(AND(INDIRECT(ADDRESS($H602,44))=0,INDIRECT(ADDRESS($H602,38))&lt;&gt;"UL"),INDIRECT(ADDRESS($H602,COLUMN()-11)),0),0),IF($I602&gt;0,IF(AND(INDIRECT(ADDRESS($I602,44))=0,INDIRECT(ADDRESS($I602,38))&lt;&gt;"UL"),INDIRECT(ADDRESS($I602,COLUMN()-11)),0),0),IF($J602&gt;0,IF(AND(INDIRECT(ADDRESS($J602,44))=0,INDIRECT(ADDRESS($J602,38))&lt;&gt;"UL"),INDIRECT(ADDRESS($J602,COLUMN()-11)),0),0),IF($K602&gt;0,IF(AND(INDIRECT(ADDRESS($K602,44))=0,INDIRECT(ADDRESS($K602,38))&lt;&gt;"UL"),INDIRECT(ADDRESS($K602,COLUMN()-11)),0),0),IF($L602&gt;0,IF(AND(INDIRECT(ADDRESS($L602,44))=0,INDIRECT(ADDRESS($L602,38))&lt;&gt;"UL"),INDIRECT(ADDRESS($L602,COLUMN()-11)),0),0),IF($M602&gt;0,IF(AND(INDIRECT(ADDRESS($M602,44))=0,INDIRECT(ADDRESS($M602,38))&lt;&gt;"UL"),INDIRECT(ADDRESS($M602,COLUMN()-11)),0),0))</f>
        <v>0</v>
      </c>
      <c r="BI602" s="57" cm="1">
        <f t="array" aca="1" ref="BI602" ca="1">SUM(IF($C602&gt;0,IF(AND(INDIRECT(ADDRESS($C602,44))=0,INDIRECT(ADDRESS($C602,38))&lt;&gt;"UL"),INDIRECT(ADDRESS($C602,COLUMN()-11)),0),0),IF($D602&gt;0,IF(AND(INDIRECT(ADDRESS($D602,44))=0,INDIRECT(ADDRESS($D602,38))&lt;&gt;"UL"),INDIRECT(ADDRESS($D602,COLUMN()-11)),0),0),IF($E602&gt;0,IF(AND(INDIRECT(ADDRESS($E602,44))=0,INDIRECT(ADDRESS($E602,38))&lt;&gt;"UL"),INDIRECT(ADDRESS($E602,COLUMN()-11)),0),0),IF($F602&gt;0,IF(AND(INDIRECT(ADDRESS($F602,44))=0,INDIRECT(ADDRESS($F602,38))&lt;&gt;"UL"),INDIRECT(ADDRESS($F602,COLUMN()-11)),0),0),IF($G602&gt;0,IF(AND(INDIRECT(ADDRESS($G602,44))=0,INDIRECT(ADDRESS($G602,38))&lt;&gt;"UL"),INDIRECT(ADDRESS($G602,COLUMN()-11)),0),0),IF($H602&gt;0,IF(AND(INDIRECT(ADDRESS($H602,44))=0,INDIRECT(ADDRESS($H602,38))&lt;&gt;"UL"),INDIRECT(ADDRESS($H602,COLUMN()-11)),0),0),IF($I602&gt;0,IF(AND(INDIRECT(ADDRESS($I602,44))=0,INDIRECT(ADDRESS($I602,38))&lt;&gt;"UL"),INDIRECT(ADDRESS($I602,COLUMN()-11)),0),0),IF($J602&gt;0,IF(AND(INDIRECT(ADDRESS($J602,44))=0,INDIRECT(ADDRESS($J602,38))&lt;&gt;"UL"),INDIRECT(ADDRESS($J602,COLUMN()-11)),0),0),IF($K602&gt;0,IF(AND(INDIRECT(ADDRESS($K602,44))=0,INDIRECT(ADDRESS($K602,38))&lt;&gt;"UL"),INDIRECT(ADDRESS($K602,COLUMN()-11)),0),0),IF($L602&gt;0,IF(AND(INDIRECT(ADDRESS($L602,44))=0,INDIRECT(ADDRESS($L602,38))&lt;&gt;"UL"),INDIRECT(ADDRESS($L602,COLUMN()-11)),0),0),IF($M602&gt;0,IF(AND(INDIRECT(ADDRESS($M602,44))=0,INDIRECT(ADDRESS($M602,38))&lt;&gt;"UL"),INDIRECT(ADDRESS($M602,COLUMN()-11)),0),0))</f>
        <v>0</v>
      </c>
      <c r="BJ602" s="57" cm="1">
        <f t="array" aca="1" ref="BJ602" ca="1">SUM(IF($C602&gt;0,IF(AND(INDIRECT(ADDRESS($C602,44))=0,INDIRECT(ADDRESS($C602,38))&lt;&gt;"UL"),INDIRECT(ADDRESS($C602,COLUMN()-11)),0),0),IF($D602&gt;0,IF(AND(INDIRECT(ADDRESS($D602,44))=0,INDIRECT(ADDRESS($D602,38))&lt;&gt;"UL"),INDIRECT(ADDRESS($D602,COLUMN()-11)),0),0),IF($E602&gt;0,IF(AND(INDIRECT(ADDRESS($E602,44))=0,INDIRECT(ADDRESS($E602,38))&lt;&gt;"UL"),INDIRECT(ADDRESS($E602,COLUMN()-11)),0),0),IF($F602&gt;0,IF(AND(INDIRECT(ADDRESS($F602,44))=0,INDIRECT(ADDRESS($F602,38))&lt;&gt;"UL"),INDIRECT(ADDRESS($F602,COLUMN()-11)),0),0),IF($G602&gt;0,IF(AND(INDIRECT(ADDRESS($G602,44))=0,INDIRECT(ADDRESS($G602,38))&lt;&gt;"UL"),INDIRECT(ADDRESS($G602,COLUMN()-11)),0),0),IF($H602&gt;0,IF(AND(INDIRECT(ADDRESS($H602,44))=0,INDIRECT(ADDRESS($H602,38))&lt;&gt;"UL"),INDIRECT(ADDRESS($H602,COLUMN()-11)),0),0),IF($I602&gt;0,IF(AND(INDIRECT(ADDRESS($I602,44))=0,INDIRECT(ADDRESS($I602,38))&lt;&gt;"UL"),INDIRECT(ADDRESS($I602,COLUMN()-11)),0),0),IF($J602&gt;0,IF(AND(INDIRECT(ADDRESS($J602,44))=0,INDIRECT(ADDRESS($J602,38))&lt;&gt;"UL"),INDIRECT(ADDRESS($J602,COLUMN()-11)),0),0),IF($K602&gt;0,IF(AND(INDIRECT(ADDRESS($K602,44))=0,INDIRECT(ADDRESS($K602,38))&lt;&gt;"UL"),INDIRECT(ADDRESS($K602,COLUMN()-11)),0),0),IF($L602&gt;0,IF(AND(INDIRECT(ADDRESS($L602,44))=0,INDIRECT(ADDRESS($L602,38))&lt;&gt;"UL"),INDIRECT(ADDRESS($L602,COLUMN()-11)),0),0),IF($M602&gt;0,IF(AND(INDIRECT(ADDRESS($M602,44))=0,INDIRECT(ADDRESS($M602,38))&lt;&gt;"UL"),INDIRECT(ADDRESS($M602,COLUMN()-11)),0),0))</f>
        <v>0</v>
      </c>
      <c r="BK602" s="57">
        <f ca="1">IF(AU602="S",BH602,IF(AU602="MS",BI602,IF(AU602="ML",BI602,BJ602)))</f>
        <v>0</v>
      </c>
      <c r="BL602" s="58">
        <f ca="1">SUM(BH602:BJ602)/3</f>
        <v>0</v>
      </c>
      <c r="BM602" s="57" cm="1">
        <f t="array" aca="1" ref="BM602" ca="1">SUM(IF($C602&gt;0,IF(AND(INDIRECT(ADDRESS($C602,44))=0,INDIRECT(ADDRESS($C602,38))&lt;&gt;"UL"),INDIRECT(ADDRESS($C602,COLUMN()-12)),0),0), IF($D602&gt;0,IF(AND(INDIRECT(ADDRESS($D602,44))=0,INDIRECT(ADDRESS($D602,38))&lt;&gt;"UL"),INDIRECT(ADDRESS($D602,COLUMN()-12)),0),0), IF($E602&gt;0,IF(AND(INDIRECT(ADDRESS($E602,44))=0,INDIRECT(ADDRESS($E602,38))&lt;&gt;"UL"),INDIRECT(ADDRESS($E602,COLUMN()-12)),0),0), IF($F602&gt;0,IF(AND(INDIRECT(ADDRESS($F602,44))=0,INDIRECT(ADDRESS($F602,38))&lt;&gt;"UL"),INDIRECT(ADDRESS($F602,COLUMN()-12)),0),0), IF($G602&gt;0,IF(AND(INDIRECT(ADDRESS($G602,44))=0,INDIRECT(ADDRESS($G602,38))&lt;&gt;"UL"),INDIRECT(ADDRESS($G602,COLUMN()-12)),0),0), IF($H602&gt;0,IF(AND(INDIRECT(ADDRESS($H602,44))=0,INDIRECT(ADDRESS($H602,38))&lt;&gt;"UL"),INDIRECT(ADDRESS($H602,COLUMN()-12)),0),0), IF($I602&gt;0,IF(AND(INDIRECT(ADDRESS($I602,44))=0,INDIRECT(ADDRESS($I602,38))&lt;&gt;"UL"),INDIRECT(ADDRESS($I602,COLUMN()-12)),0),0), IF($J602&gt;0,IF(AND(INDIRECT(ADDRESS($J602,44))=0,INDIRECT(ADDRESS($J602,38))&lt;&gt;"UL"),INDIRECT(ADDRESS($J602,COLUMN()-12)),0),0), IF($K602&gt;0,IF(AND(INDIRECT(ADDRESS($K602,44))=0,INDIRECT(ADDRESS($K602,38))&lt;&gt;"UL"),INDIRECT(ADDRESS($K602,COLUMN()-11)),0),0), IF($L602&gt;0,IF(AND(INDIRECT(ADDRESS($L602,44))=0,INDIRECT(ADDRESS($L602,38))&lt;&gt;"UL"),INDIRECT(ADDRESS($L602,COLUMN()-11)),0),0), IF($M602&gt;0,IF(AND(INDIRECT(ADDRESS($M602,44))=0,INDIRECT(ADDRESS($M602,38))&lt;&gt;"UL"),INDIRECT(ADDRESS($M602,COLUMN()-11)),0),0))</f>
        <v>0</v>
      </c>
      <c r="BN602" s="57" cm="1">
        <f t="array" aca="1" ref="BN602" ca="1">SUM(IF($C602&gt;0,IF(AND(INDIRECT(ADDRESS($C602,44))=0,INDIRECT(ADDRESS($C602,38))&lt;&gt;"UL"),INDIRECT(ADDRESS($C602,COLUMN()-12)),0),0), IF($D602&gt;0,IF(AND(INDIRECT(ADDRESS($D602,44))=0,INDIRECT(ADDRESS($D602,38))&lt;&gt;"UL"),INDIRECT(ADDRESS($D602,COLUMN()-12)),0),0), IF($E602&gt;0,IF(AND(INDIRECT(ADDRESS($E602,44))=0,INDIRECT(ADDRESS($E602,38))&lt;&gt;"UL"),INDIRECT(ADDRESS($E602,COLUMN()-12)),0),0), IF($F602&gt;0,IF(AND(INDIRECT(ADDRESS($F602,44))=0,INDIRECT(ADDRESS($F602,38))&lt;&gt;"UL"),INDIRECT(ADDRESS($F602,COLUMN()-12)),0),0), IF($G602&gt;0,IF(AND(INDIRECT(ADDRESS($G602,44))=0,INDIRECT(ADDRESS($G602,38))&lt;&gt;"UL"),INDIRECT(ADDRESS($G602,COLUMN()-12)),0),0), IF($H602&gt;0,IF(AND(INDIRECT(ADDRESS($H602,44))=0,INDIRECT(ADDRESS($H602,38))&lt;&gt;"UL"),INDIRECT(ADDRESS($H602,COLUMN()-12)),0),0), IF($I602&gt;0,IF(AND(INDIRECT(ADDRESS($I602,44))=0,INDIRECT(ADDRESS($I602,38))&lt;&gt;"UL"),INDIRECT(ADDRESS($I602,COLUMN()-12)),0),0), IF($J602&gt;0,IF(AND(INDIRECT(ADDRESS($J602,44))=0,INDIRECT(ADDRESS($J602,38))&lt;&gt;"UL"),INDIRECT(ADDRESS($J602,COLUMN()-12)),0),0), IF($K602&gt;0,IF(AND(INDIRECT(ADDRESS($K602,44))=0,INDIRECT(ADDRESS($K602,38))&lt;&gt;"UL"),INDIRECT(ADDRESS($K602,COLUMN()-11)),0),0), IF($L602&gt;0,IF(AND(INDIRECT(ADDRESS($L602,44))=0,INDIRECT(ADDRESS($L602,38))&lt;&gt;"UL"),INDIRECT(ADDRESS($L602,COLUMN()-11)),0),0), IF($M602&gt;0,IF(AND(INDIRECT(ADDRESS($M602,44))=0,INDIRECT(ADDRESS($M602,38))&lt;&gt;"UL"),INDIRECT(ADDRESS($M602,COLUMN()-11)),0),0))</f>
        <v>0</v>
      </c>
      <c r="BO602" s="57" cm="1">
        <f t="array" aca="1" ref="BO602" ca="1">SUM(IF($C602&gt;0,IF(AND(INDIRECT(ADDRESS($C602,44))=0,INDIRECT(ADDRESS($C602,38))&lt;&gt;"UL"),INDIRECT(ADDRESS($C602,COLUMN()-12)),0),0), IF($D602&gt;0,IF(AND(INDIRECT(ADDRESS($D602,44))=0,INDIRECT(ADDRESS($D602,38))&lt;&gt;"UL"),INDIRECT(ADDRESS($D602,COLUMN()-12)),0),0), IF($E602&gt;0,IF(AND(INDIRECT(ADDRESS($E602,44))=0,INDIRECT(ADDRESS($E602,38))&lt;&gt;"UL"),INDIRECT(ADDRESS($E602,COLUMN()-12)),0),0), IF($F602&gt;0,IF(AND(INDIRECT(ADDRESS($F602,44))=0,INDIRECT(ADDRESS($F602,38))&lt;&gt;"UL"),INDIRECT(ADDRESS($F602,COLUMN()-12)),0),0), IF($G602&gt;0,IF(AND(INDIRECT(ADDRESS($G602,44))=0,INDIRECT(ADDRESS($G602,38))&lt;&gt;"UL"),INDIRECT(ADDRESS($G602,COLUMN()-12)),0),0), IF($H602&gt;0,IF(AND(INDIRECT(ADDRESS($H602,44))=0,INDIRECT(ADDRESS($H602,38))&lt;&gt;"UL"),INDIRECT(ADDRESS($H602,COLUMN()-12)),0),0), IF($I602&gt;0,IF(AND(INDIRECT(ADDRESS($I602,44))=0,INDIRECT(ADDRESS($I602,38))&lt;&gt;"UL"),INDIRECT(ADDRESS($I602,COLUMN()-12)),0),0), IF($J602&gt;0,IF(AND(INDIRECT(ADDRESS($J602,44))=0,INDIRECT(ADDRESS($J602,38))&lt;&gt;"UL"),INDIRECT(ADDRESS($J602,COLUMN()-12)),0),0), IF($K602&gt;0,IF(AND(INDIRECT(ADDRESS($K602,44))=0,INDIRECT(ADDRESS($K602,38))&lt;&gt;"UL"),INDIRECT(ADDRESS($K602,COLUMN()-11)),0),0), IF($L602&gt;0,IF(AND(INDIRECT(ADDRESS($L602,44))=0,INDIRECT(ADDRESS($L602,38))&lt;&gt;"UL"),INDIRECT(ADDRESS($L602,COLUMN()-11)),0),0), IF($M602&gt;0,IF(AND(INDIRECT(ADDRESS($M602,44))=0,INDIRECT(ADDRESS($M602,38))&lt;&gt;"UL"),INDIRECT(ADDRESS($M602,COLUMN()-11)),0),0))</f>
        <v>0</v>
      </c>
      <c r="BP602" s="57" cm="1">
        <f t="array" aca="1" ref="BP602" ca="1">SUM(IF($C602&gt;0,IF(AND(INDIRECT(ADDRESS($C602,44))=0,INDIRECT(ADDRESS($C602,38))&lt;&gt;"UL"),INDIRECT(ADDRESS($C602,COLUMN()-12)),0),0), IF($D602&gt;0,IF(AND(INDIRECT(ADDRESS($D602,44))=0,INDIRECT(ADDRESS($D602,38))&lt;&gt;"UL"),INDIRECT(ADDRESS($D602,COLUMN()-12)),0),0), IF($E602&gt;0,IF(AND(INDIRECT(ADDRESS($E602,44))=0,INDIRECT(ADDRESS($E602,38))&lt;&gt;"UL"),INDIRECT(ADDRESS($E602,COLUMN()-12)),0),0), IF($F602&gt;0,IF(AND(INDIRECT(ADDRESS($F602,44))=0,INDIRECT(ADDRESS($F602,38))&lt;&gt;"UL"),INDIRECT(ADDRESS($F602,COLUMN()-12)),0),0), IF($G602&gt;0,IF(AND(INDIRECT(ADDRESS($G602,44))=0,INDIRECT(ADDRESS($G602,38))&lt;&gt;"UL"),INDIRECT(ADDRESS($G602,COLUMN()-12)),0),0), IF($H602&gt;0,IF(AND(INDIRECT(ADDRESS($H602,44))=0,INDIRECT(ADDRESS($H602,38))&lt;&gt;"UL"),INDIRECT(ADDRESS($H602,COLUMN()-12)),0),0), IF($I602&gt;0,IF(AND(INDIRECT(ADDRESS($I602,44))=0,INDIRECT(ADDRESS($I602,38))&lt;&gt;"UL"),INDIRECT(ADDRESS($I602,COLUMN()-12)),0),0), IF($J602&gt;0,IF(AND(INDIRECT(ADDRESS($J602,44))=0,INDIRECT(ADDRESS($J602,38))&lt;&gt;"UL"),INDIRECT(ADDRESS($J602,COLUMN()-12)),0),0), IF($K602&gt;0,IF(AND(INDIRECT(ADDRESS($K602,44))=0,INDIRECT(ADDRESS($K602,38))&lt;&gt;"UL"),INDIRECT(ADDRESS($K602,COLUMN()-11)),0),0), IF($L602&gt;0,IF(AND(INDIRECT(ADDRESS($L602,44))=0,INDIRECT(ADDRESS($L602,38))&lt;&gt;"UL"),INDIRECT(ADDRESS($L602,COLUMN()-11)),0),0), IF($M602&gt;0,IF(AND(INDIRECT(ADDRESS($M602,44))=0,INDIRECT(ADDRESS($M602,38))&lt;&gt;"UL"),INDIRECT(ADDRESS($M602,COLUMN()-11)),0),0))</f>
        <v>0</v>
      </c>
      <c r="BQ602" s="57">
        <f ca="1">IF(AU602="S",BM602,IF(AU602="MS",BN602,IF(AU602="ML",BO602,BP602)))</f>
        <v>0</v>
      </c>
      <c r="BR602" s="161">
        <f ca="1">(((AZ602+BB602+BL602+BQ602)/(AY602+BB602+BK602+BQ602)*AB602^$BR$296)^$BQ$296)*100</f>
        <v>79.487092077626485</v>
      </c>
      <c r="BS602" s="56"/>
      <c r="BT602" s="56">
        <f ca="1">IF(AD602&lt;BG602,((((AY602+BK602)*AB602)+((BE602+BQ602)*(1-AB602))+BF602)*AD602),((((AY602*AB602)+(BE602*(1-AB602))+BF602)*AD602)+(((BK602*AB602)+(BQ602*(1-AB602)))*BG602)))</f>
        <v>6.6982698486572598</v>
      </c>
      <c r="BU602" s="87">
        <f ca="1">BT602/N602</f>
        <v>0.16337243533310389</v>
      </c>
      <c r="BV602" s="57" t="s">
        <v>33</v>
      </c>
      <c r="BW602" s="57" cm="1">
        <f t="array" aca="1" ref="BW602" ca="1">SUM(IF($C602&gt;0,IF(AND(INDIRECT(ADDRESS($C602,44))=0,INDIRECT(ADDRESS($C602,38))="UL",ISERROR(SEARCH("Rear",INDIRECT(ADDRESS($C602,33)))),ISERROR(SEARCH("Side",INDIRECT(ADDRESS($C602,33))))),INDIRECT(ADDRESS($C602,COLUMN())),0),0),IF($D602&gt;0,IF(AND(INDIRECT(ADDRESS($D602,44))=0,INDIRECT(ADDRESS($D602,38))="UL",ISERROR(SEARCH("Rear",INDIRECT(ADDRESS($D602,33)))),ISERROR(SEARCH("Side",INDIRECT(ADDRESS($D602,33))))),INDIRECT(ADDRESS($D602,COLUMN())),0),0),IF($E602&gt;0,IF(AND(INDIRECT(ADDRESS($E602,44))=0,INDIRECT(ADDRESS($E602,38))="UL",ISERROR(SEARCH("Rear",INDIRECT(ADDRESS($E602,33)))),ISERROR(SEARCH("Side",INDIRECT(ADDRESS($E602,33))))),INDIRECT(ADDRESS($E602,COLUMN())),0),0),IF($F602&gt;0,IF(AND(INDIRECT(ADDRESS($F602,44))=0,INDIRECT(ADDRESS($F602,38))="UL",ISERROR(SEARCH("Rear",INDIRECT(ADDRESS($F602,33)))),ISERROR(SEARCH("Side",INDIRECT(ADDRESS($F602,33))))),INDIRECT(ADDRESS($F602,COLUMN())),0),0),IF($G602&gt;0,IF(AND(INDIRECT(ADDRESS($G602,44))=0,INDIRECT(ADDRESS($G602,38))="UL",ISERROR(SEARCH("Rear",INDIRECT(ADDRESS($G602,33)))),ISERROR(SEARCH("Side",INDIRECT(ADDRESS($G602,33))))),INDIRECT(ADDRESS($G602,COLUMN())),0),0),IF($H602&gt;0,IF(AND(INDIRECT(ADDRESS($H602,44))=0,INDIRECT(ADDRESS($H602,38))="UL",ISERROR(SEARCH("Rear",INDIRECT(ADDRESS($H602,33)))),ISERROR(SEARCH("Side",INDIRECT(ADDRESS($H602,33))))),INDIRECT(ADDRESS($H602,COLUMN())),0),0),IF($I602&gt;0,IF(AND(INDIRECT(ADDRESS($I602,44))=0,INDIRECT(ADDRESS($I602,38))="UL",ISERROR(SEARCH("Rear",INDIRECT(ADDRESS($I602,33)))),ISERROR(SEARCH("Side",INDIRECT(ADDRESS($I602,33))))),INDIRECT(ADDRESS($I602,COLUMN())),0),0),IF($J602&gt;0,IF(AND(INDIRECT(ADDRESS($J602,44))=0,INDIRECT(ADDRESS($J602,38))="UL",ISERROR(SEARCH("Rear",INDIRECT(ADDRESS($J602,33)))),ISERROR(SEARCH("Side",INDIRECT(ADDRESS($J602,33))))),INDIRECT(ADDRESS($J602,COLUMN())),0),0),IF($K602&gt;0,IF(AND(INDIRECT(ADDRESS($K602,44))=0,INDIRECT(ADDRESS($K602,38))="UL",ISERROR(SEARCH("Rear",INDIRECT(ADDRESS($K602,33)))),ISERROR(SEARCH("Side",INDIRECT(ADDRESS($K602,33))))),INDIRECT(ADDRESS($K602,COLUMN())),0),0),IF($L602&gt;0,IF(AND(INDIRECT(ADDRESS($L602,44))=0,INDIRECT(ADDRESS($L602,38))="UL",ISERROR(SEARCH("Rear",INDIRECT(ADDRESS($L602,33)))),ISERROR(SEARCH("Side",INDIRECT(ADDRESS($L602,33))))),INDIRECT(ADDRESS($L602,COLUMN())),0),0),IF($M602&gt;0,IF(AND(INDIRECT(ADDRESS($M602,44))=0,INDIRECT(ADDRESS($M602,38))="UL",ISERROR(SEARCH("Rear",INDIRECT(ADDRESS($M602,33)))),ISERROR(SEARCH("Side",INDIRECT(ADDRESS($M602,33))))),INDIRECT(ADDRESS($M602,COLUMN())),0),0))</f>
        <v>0</v>
      </c>
      <c r="BX602" s="57">
        <f ca="1">IF(BV602="S",AV602,BW602)</f>
        <v>1.7777777777777777</v>
      </c>
      <c r="BY602" s="57" cm="1">
        <f t="array" aca="1" ref="BY602" ca="1">SUM(IF($C602&gt;0,IF(AND(INDIRECT(ADDRESS($C602,44))=0,INDIRECT(ADDRESS($C602,38))="UL"),INDIRECT(ADDRESS($C602,COLUMN())),0),0),IF($D602&gt;0,IF(AND(INDIRECT(ADDRESS($D602,44))=0,INDIRECT(ADDRESS($D602,38))="UL"),INDIRECT(ADDRESS($D602,COLUMN())),0),0),IF($E602&gt;0,IF(AND(INDIRECT(ADDRESS($E602,44))=0,INDIRECT(ADDRESS($E602,38))="UL"),INDIRECT(ADDRESS($E602,COLUMN())),0),0),IF($F602&gt;0,IF(AND(INDIRECT(ADDRESS($F602,44))=0,INDIRECT(ADDRESS($F602,38))="UL"),INDIRECT(ADDRESS($F602,COLUMN())),0),0),IF($G602&gt;0,IF(AND(INDIRECT(ADDRESS($G602,44))=0,INDIRECT(ADDRESS($G602,38))="UL"),INDIRECT(ADDRESS($G602,COLUMN())),0),0),IF($H602&gt;0,IF(AND(INDIRECT(ADDRESS($H602,44))=0,INDIRECT(ADDRESS($H602,38))="UL"),INDIRECT(ADDRESS($H602,COLUMN())),0),0),IF($I602&gt;0,IF(AND(INDIRECT(ADDRESS($I602,44))=0,INDIRECT(ADDRESS($I602,38))="UL"),INDIRECT(ADDRESS($I602,COLUMN())),0),0),IF($J602&gt;0,IF(AND(INDIRECT(ADDRESS($J602,44))=0,INDIRECT(ADDRESS($J602,38))="UL"),INDIRECT(ADDRESS($J602,COLUMN())),0),0),IF($K602&gt;0,IF(AND(INDIRECT(ADDRESS($K602,44))=0,INDIRECT(ADDRESS($K602,38))="UL"),INDIRECT(ADDRESS($K602,COLUMN())),0),0),IF($L602&gt;0,IF(AND(INDIRECT(ADDRESS($L602,44))=0,INDIRECT(ADDRESS($L602,38))="UL"),INDIRECT(ADDRESS($L602,COLUMN())),0),0),IF($M602&gt;0,IF(AND(INDIRECT(ADDRESS($M602,44))=0,INDIRECT(ADDRESS($M602,38))="UL"),INDIRECT(ADDRESS($M602,COLUMN())),0),0))</f>
        <v>0</v>
      </c>
      <c r="BZ602" s="57" cm="1">
        <f t="array" aca="1" ref="BZ602" ca="1">SUM(IF($C602&gt;0,IF(AND(INDIRECT(ADDRESS($C602,44))=0,INDIRECT(ADDRESS($C602,38))="UL"),INDIRECT(ADDRESS($C602,COLUMN())),0),0),IF($D602&gt;0,IF(AND(INDIRECT(ADDRESS($D602,44))=0,INDIRECT(ADDRESS($D602,38))="UL"),INDIRECT(ADDRESS($D602,COLUMN())),0),0),IF($E602&gt;0,IF(AND(INDIRECT(ADDRESS($E602,44))=0,INDIRECT(ADDRESS($E602,38))="UL"),INDIRECT(ADDRESS($E602,COLUMN())),0),0),IF($F602&gt;0,IF(AND(INDIRECT(ADDRESS($F602,44))=0,INDIRECT(ADDRESS($F602,38))="UL"),INDIRECT(ADDRESS($F602,COLUMN())),0),0),IF($G602&gt;0,IF(AND(INDIRECT(ADDRESS($G602,44))=0,INDIRECT(ADDRESS($G602,38))="UL"),INDIRECT(ADDRESS($G602,COLUMN())),0),0),IF($H602&gt;0,IF(AND(INDIRECT(ADDRESS($H602,44))=0,INDIRECT(ADDRESS($H602,38))="UL"),INDIRECT(ADDRESS($H602,COLUMN())),0),0),IF($I602&gt;0,IF(AND(INDIRECT(ADDRESS($I602,44))=0,INDIRECT(ADDRESS($I602,38))="UL"),INDIRECT(ADDRESS($I602,COLUMN())),0),0),IF($J602&gt;0,IF(AND(INDIRECT(ADDRESS($J602,44))=0,INDIRECT(ADDRESS($J602,38))="UL"),INDIRECT(ADDRESS($J602,COLUMN())),0),0),IF($K602&gt;0,IF(AND(INDIRECT(ADDRESS($K602,44))=0,INDIRECT(ADDRESS($K602,38))="UL"),INDIRECT(ADDRESS($K602,COLUMN())),0),0),IF($L602&gt;0,IF(AND(INDIRECT(ADDRESS($L602,44))=0,INDIRECT(ADDRESS($L602,38))="UL"),INDIRECT(ADDRESS($L602,COLUMN())),0),0),IF($M602&gt;0,IF(AND(INDIRECT(ADDRESS($M602,44))=0,INDIRECT(ADDRESS($M602,38))="UL"),INDIRECT(ADDRESS($M602,COLUMN())),0),0))</f>
        <v>0</v>
      </c>
      <c r="CA602" s="57">
        <f ca="1">IF(BV602="S",BY602,BZ602)</f>
        <v>0</v>
      </c>
      <c r="CB602" s="57" cm="1">
        <f t="array" aca="1" ref="CB602" ca="1">SUM(IF($C602&gt;0,IF(AND(INDIRECT(ADDRESS($C602,44))=0,INDIRECT(ADDRESS($C602,38))&lt;&gt;"UL"),INDIRECT(ADDRESS($C602,COLUMN())),0),0),IF($D602&gt;0,IF(AND(INDIRECT(ADDRESS($D602,44))=0,INDIRECT(ADDRESS($D602,38))&lt;&gt;"UL"),INDIRECT(ADDRESS($D602,COLUMN())),0),0),IF($E602&gt;0,IF(AND(INDIRECT(ADDRESS($E602,44))=0,INDIRECT(ADDRESS($E602,38))&lt;&gt;"UL"),INDIRECT(ADDRESS($E602,COLUMN())),0),0),IF($F602&gt;0,IF(AND(INDIRECT(ADDRESS($F602,44))=0,INDIRECT(ADDRESS($F602,38))&lt;&gt;"UL"),INDIRECT(ADDRESS($F602,COLUMN())),0),0),IF($G602&gt;0,IF(AND(INDIRECT(ADDRESS($G602,44))=0,INDIRECT(ADDRESS($G602,38))&lt;&gt;"UL"),INDIRECT(ADDRESS($G602,COLUMN())),0),0),IF($H602&gt;0,IF(AND(INDIRECT(ADDRESS($H602,44))=0,INDIRECT(ADDRESS($H602,38))&lt;&gt;"UL"),INDIRECT(ADDRESS($H602,COLUMN())),0),0),IF($I602&gt;0,IF(AND(INDIRECT(ADDRESS($I602,44))=0,INDIRECT(ADDRESS($I602,38))&lt;&gt;"UL"),INDIRECT(ADDRESS($I602,COLUMN())),0),0),IF($J602&gt;0,IF(AND(INDIRECT(ADDRESS($J602,44))=0,INDIRECT(ADDRESS($J602,38))&lt;&gt;"UL"),INDIRECT(ADDRESS($J602,COLUMN())),0),0),IF($K602&gt;0,IF(AND(INDIRECT(ADDRESS($K602,44))=0,INDIRECT(ADDRESS($K602,38))&lt;&gt;"UL"),INDIRECT(ADDRESS($K602,COLUMN())),0),0),IF($L602&gt;0,IF(AND(INDIRECT(ADDRESS($L602,44))=0,INDIRECT(ADDRESS($L602,38))&lt;&gt;"UL"),INDIRECT(ADDRESS($L602,COLUMN())),0),0),IF($M602&gt;0,IF(AND(INDIRECT(ADDRESS($M602,44))=0,INDIRECT(ADDRESS($M602,38))&lt;&gt;"UL"),INDIRECT(ADDRESS($M602,COLUMN())),0),0))</f>
        <v>0</v>
      </c>
      <c r="CC602" s="57">
        <f ca="1">IF(BV602="S",BH602,CB602)</f>
        <v>0</v>
      </c>
      <c r="CD602" s="57" cm="1">
        <f t="array" aca="1" ref="CD602" ca="1">SUM(IF($C602&gt;0,IF(AND(INDIRECT(ADDRESS($C602,44))=0,INDIRECT(ADDRESS($C602,38))&lt;&gt;"UL"),INDIRECT(ADDRESS($C602,COLUMN())),0),0),IF($D602&gt;0,IF(AND(INDIRECT(ADDRESS($D602,44))=0,INDIRECT(ADDRESS($D602,38))&lt;&gt;"UL"),INDIRECT(ADDRESS($D602,COLUMN())),0),0),IF($E602&gt;0,IF(AND(INDIRECT(ADDRESS($E602,44))=0,INDIRECT(ADDRESS($E602,38))&lt;&gt;"UL"),INDIRECT(ADDRESS($E602,COLUMN())),0),0),IF($F602&gt;0,IF(AND(INDIRECT(ADDRESS($F602,44))=0,INDIRECT(ADDRESS($F602,38))&lt;&gt;"UL"),INDIRECT(ADDRESS($F602,COLUMN())),0),0),IF($G602&gt;0,IF(AND(INDIRECT(ADDRESS($G602,44))=0,INDIRECT(ADDRESS($G602,38))&lt;&gt;"UL"),INDIRECT(ADDRESS($G602,COLUMN())),0),0),IF($H602&gt;0,IF(AND(INDIRECT(ADDRESS($H602,44))=0,INDIRECT(ADDRESS($H602,38))&lt;&gt;"UL"),INDIRECT(ADDRESS($H602,COLUMN())),0),0),IF($I602&gt;0,IF(AND(INDIRECT(ADDRESS($I602,44))=0,INDIRECT(ADDRESS($I602,38))&lt;&gt;"UL"),INDIRECT(ADDRESS($I602,COLUMN())),0),0),IF($J602&gt;0,IF(AND(INDIRECT(ADDRESS($J602,44))=0,INDIRECT(ADDRESS($J602,38))&lt;&gt;"UL"),INDIRECT(ADDRESS($J602,COLUMN())),0),0),IF($K602&gt;0,IF(AND(INDIRECT(ADDRESS($K602,44))=0,INDIRECT(ADDRESS($K602,38))&lt;&gt;"UL"),INDIRECT(ADDRESS($K602,COLUMN())),0),0),IF($L602&gt;0,IF(AND(INDIRECT(ADDRESS($L602,44))=0,INDIRECT(ADDRESS($L602,38))&lt;&gt;"UL"),INDIRECT(ADDRESS($L602,COLUMN())),0),0),IF($M602&gt;0,IF(AND(INDIRECT(ADDRESS($M602,44))=0,INDIRECT(ADDRESS($M602,38))&lt;&gt;"UL"),INDIRECT(ADDRESS($M602,COLUMN())),0),0))</f>
        <v>0</v>
      </c>
      <c r="CE602" s="57" cm="1">
        <f t="array" aca="1" ref="CE602" ca="1">SUM(IF($C602&gt;0,IF(AND(INDIRECT(ADDRESS($C602,44))=0,INDIRECT(ADDRESS($C602,38))&lt;&gt;"UL"),INDIRECT(ADDRESS($C602,COLUMN())),0),0),IF($D602&gt;0,IF(AND(INDIRECT(ADDRESS($D602,44))=0,INDIRECT(ADDRESS($D602,38))&lt;&gt;"UL"),INDIRECT(ADDRESS($D602,COLUMN())),0),0),IF($E602&gt;0,IF(AND(INDIRECT(ADDRESS($E602,44))=0,INDIRECT(ADDRESS($E602,38))&lt;&gt;"UL"),INDIRECT(ADDRESS($E602,COLUMN())),0),0),IF($F602&gt;0,IF(AND(INDIRECT(ADDRESS($F602,44))=0,INDIRECT(ADDRESS($F602,38))&lt;&gt;"UL"),INDIRECT(ADDRESS($F602,COLUMN())),0),0),IF($G602&gt;0,IF(AND(INDIRECT(ADDRESS($G602,44))=0,INDIRECT(ADDRESS($G602,38))&lt;&gt;"UL"),INDIRECT(ADDRESS($G602,COLUMN())),0),0),IF($H602&gt;0,IF(AND(INDIRECT(ADDRESS($H602,44))=0,INDIRECT(ADDRESS($H602,38))&lt;&gt;"UL"),INDIRECT(ADDRESS($H602,COLUMN())),0),0),IF($I602&gt;0,IF(AND(INDIRECT(ADDRESS($I602,44))=0,INDIRECT(ADDRESS($I602,38))&lt;&gt;"UL"),INDIRECT(ADDRESS($I602,COLUMN())),0),0),IF($J602&gt;0,IF(AND(INDIRECT(ADDRESS($J602,44))=0,INDIRECT(ADDRESS($J602,38))&lt;&gt;"UL"),INDIRECT(ADDRESS($J602,COLUMN())),0),0),IF($K602&gt;0,IF(AND(INDIRECT(ADDRESS($K602,44))=0,INDIRECT(ADDRESS($K602,38))&lt;&gt;"UL"),INDIRECT(ADDRESS($K602,COLUMN())),0),0),IF($L602&gt;0,IF(AND(INDIRECT(ADDRESS($L602,44))=0,INDIRECT(ADDRESS($L602,38))&lt;&gt;"UL"),INDIRECT(ADDRESS($L602,COLUMN())),0),0),IF($M602&gt;0,IF(AND(INDIRECT(ADDRESS($M602,44))=0,INDIRECT(ADDRESS($M602,38))&lt;&gt;"UL"),INDIRECT(ADDRESS($M602,COLUMN())),0),0))</f>
        <v>0</v>
      </c>
      <c r="CF602" s="57">
        <f ca="1">IF(BV602="S",CD602,CE602)</f>
        <v>0</v>
      </c>
      <c r="CG602" s="57">
        <f ca="1">IF(AD602&lt;BG602,((((BX602+CC602)*AB602)+((CA602+CF602)*(1-AB602)))*AD602),((((BX602*AB602)+((CA602)*(1-AB602)))*AD602)+(((CC602*AB602)+((CF602))*(1-AB602)))*BG602))</f>
        <v>6.7169741453836531</v>
      </c>
      <c r="CH602" s="57">
        <f ca="1">CG602/N602</f>
        <v>0.16382863769228423</v>
      </c>
      <c r="CI602" s="19">
        <f ca="1">AD602*X602</f>
        <v>33.436538597940554</v>
      </c>
      <c r="CJ602" s="19"/>
      <c r="CK602" s="57" cm="1">
        <f t="array" aca="1" ref="CK602" ca="1">IF(AU602="S", SUM(IF($C602&gt;0,IF(INDIRECT(ADDRESS($C602,43))&lt;&gt;1,INDIRECT(ADDRESS($C602,48)),0),0), IF($D602&gt;0,IF(INDIRECT(ADDRESS($D602,43))&lt;&gt;1,INDIRECT(ADDRESS($D602,48)),0),0), IF($E602&gt;0,IF(INDIRECT(ADDRESS($E602,43))&lt;&gt;1,INDIRECT(ADDRESS($E602,48)),0),0), IF($F602&gt;0,IF(INDIRECT(ADDRESS($F602,43))&lt;&gt;1,INDIRECT(ADDRESS($F602,48)),0),0), IF($G602&gt;0,IF(INDIRECT(ADDRESS($G602,43))&lt;&gt;1,INDIRECT(ADDRESS($G602,48)),0),0), IF($H602&gt;0,IF(INDIRECT(ADDRESS($H602,43))&lt;&gt;1,INDIRECT(ADDRESS($H602,48)),0),0), IF($I602&gt;0,IF(INDIRECT(ADDRESS($I602,43))&lt;&gt;1,INDIRECT(ADDRESS($I602,48)),0),0), IF($J602&gt;0,IF(INDIRECT(ADDRESS($J602,43))&lt;&gt;1,INDIRECT(ADDRESS($J602,48)),0),0), IF($K602&gt;0,IF(INDIRECT(ADDRESS($K602,43))&lt;&gt;1,INDIRECT(ADDRESS($K602,48)),0),0), IF($L602&gt;0,IF(INDIRECT(ADDRESS($L602,43))&lt;&gt;1,INDIRECT(ADDRESS($L602,48)),0),0), IF($M602&gt;0,IF(INDIRECT(ADDRESS($M602,43))&lt;&gt;1,INDIRECT(ADDRESS($M602,48)),0),0)), IF(AU602="L",SUM(IF($C602&gt;0,IF(INDIRECT(ADDRESS($C602,43))&lt;&gt;1,INDIRECT(ADDRESS($C602,50)),0),0), IF($D602&gt;0,IF(INDIRECT(ADDRESS($D602,43))&lt;&gt;1,INDIRECT(ADDRESS($D602,50)),0),0), IF($E602&gt;0,IF(INDIRECT(ADDRESS($E602,43))&lt;&gt;1,INDIRECT(ADDRESS($E602,50)),0),0), IF($F602&gt;0,IF(INDIRECT(ADDRESS($F602,43))&lt;&gt;1,INDIRECT(ADDRESS($F602,50)),0),0), IF($G602&gt;0,IF(INDIRECT(ADDRESS($G602,43))&lt;&gt;1,INDIRECT(ADDRESS($G602,50)),0),0), IF($G602&gt;0,IF(INDIRECT(ADDRESS($G602,43))&lt;&gt;1,INDIRECT(ADDRESS($G602,50)),0),0), IF($H602&gt;0,IF(INDIRECT(ADDRESS($H602,43))&lt;&gt;1,INDIRECT(ADDRESS($H602,50)),0),0), IF($I602&gt;0,IF(INDIRECT(ADDRESS($I602,43))&lt;&gt;1,INDIRECT(ADDRESS($I602,50)),0),0), IF($J602&gt;0,IF(INDIRECT(ADDRESS($J602,43))&lt;&gt;1,INDIRECT(ADDRESS($J602,50)),0),0), IF($K602&gt;0,IF(INDIRECT(ADDRESS($K602,43))&lt;&gt;1,INDIRECT(ADDRESS($K602,50)),0),0), IF($L602&gt;0,IF(INDIRECT(ADDRESS($L602,43))&lt;&gt;1,INDIRECT(ADDRESS($L602,50)),0),0), IF($M602&gt;0,IF(INDIRECT(ADDRESS($M602,43))&lt;&gt;1,INDIRECT(ADDRESS($M602,50)),0),0)), SUM(IF($C602&gt;0,IF(INDIRECT(ADDRESS($C602,43))&lt;&gt;1,INDIRECT(ADDRESS($C602,49)),0),0), IF($D602&gt;0,IF(INDIRECT(ADDRESS($D602,43))&lt;&gt;1,INDIRECT(ADDRESS($D602,49)),0),0), IF($E602&gt;0,IF(INDIRECT(ADDRESS($E602,43))&lt;&gt;1,INDIRECT(ADDRESS($E602,49)),0),0), IF($F602&gt;0,IF(INDIRECT(ADDRESS($F602,43))&lt;&gt;1,INDIRECT(ADDRESS($F602,49)),0),0), IF($G602&gt;0,IF(INDIRECT(ADDRESS($G602,43))&lt;&gt;1,INDIRECT(ADDRESS($G602,49)),0),0), IF($G602&gt;0,IF(INDIRECT(ADDRESS($G602,43))&lt;&gt;1,INDIRECT(ADDRESS($G602,49)),0),0), IF($H602&gt;0,IF(INDIRECT(ADDRESS($H602,43))&lt;&gt;1,INDIRECT(ADDRESS($H602,49)),0),0), IF($I602&gt;0,IF(INDIRECT(ADDRESS($I602,43))&lt;&gt;1,INDIRECT(ADDRESS($I602,49)),0),0), IF($J602&gt;0,IF(INDIRECT(ADDRESS($J602,43))&lt;&gt;1,INDIRECT(ADDRESS($J602,49)),0),0), IF($K602&gt;0,IF(INDIRECT(ADDRESS($K602,43))&lt;&gt;1,INDIRECT(ADDRESS($K602,49)),0),0), IF($L602&gt;0,IF(INDIRECT(ADDRESS($L602,43))&lt;&gt;1,INDIRECT(ADDRESS($L602,49)),0),0), IF($M602&gt;0,IF(INDIRECT(ADDRESS($M602,43))&lt;&gt;1,INDIRECT(ADDRESS($M602,49)),0),0))))</f>
        <v>1.7777777777777777</v>
      </c>
      <c r="CL602" s="57" cm="1">
        <f t="array" aca="1" ref="CL602" ca="1">1.5*SUM(IF($C602&gt;0,IF(INDIRECT(ADDRESS($C602,44))=1,INDIRECT(ADDRESS($C602,48)),0),0), IF($D602&gt;0,IF(INDIRECT(ADDRESS($D602,44))=1,INDIRECT(ADDRESS($D602,48)),0),0), IF($E602&gt;0,IF(INDIRECT(ADDRESS($E602,44))=1,INDIRECT(ADDRESS($E602,48)),0),0), IF($F602&gt;0,IF(INDIRECT(ADDRESS($F602,44))=1,INDIRECT(ADDRESS($F602,48)),0),0), IF($G602&gt;0,IF(INDIRECT(ADDRESS($G602,44))=1,INDIRECT(ADDRESS($G602,48)),0),0), IF($H602&gt;0,IF(INDIRECT(ADDRESS($H602,44))=1,INDIRECT(ADDRESS($H602,48)),0),0), IF($I602&gt;0,IF(INDIRECT(ADDRESS($I602,44))=1,INDIRECT(ADDRESS($I602,48)),0),0), IF($J602&gt;0,IF(INDIRECT(ADDRESS($J602,44))=1,INDIRECT(ADDRESS($J602,48)),0),0), IF($K602&gt;0,IF(INDIRECT(ADDRESS($K602,44))=1,INDIRECT(ADDRESS($K602,48)),0),0), IF($L602&gt;0,IF(INDIRECT(ADDRESS($L602,44))=1,INDIRECT(ADDRESS($L602,48)),0),0), IF($M602&gt;0,IF(INDIRECT(ADDRESS($M602,44))=1,INDIRECT(ADDRESS($M602,48)),0),0))</f>
        <v>0</v>
      </c>
      <c r="CM602" s="56">
        <f ca="1">((BU602/$BU$34)^$BU$296)</f>
        <v>1.2027210643460513</v>
      </c>
      <c r="CN602" s="59"/>
    </row>
    <row r="603" spans="1:92" x14ac:dyDescent="0.25">
      <c r="A603" s="65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56"/>
      <c r="AC603" s="56"/>
      <c r="AD603" s="56"/>
      <c r="AF603" s="65"/>
      <c r="AG603" s="65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52"/>
      <c r="AU603" s="54"/>
      <c r="AV603" s="57"/>
      <c r="AW603" s="57"/>
      <c r="AX603" s="57"/>
      <c r="AY603" s="58"/>
      <c r="AZ603" s="58"/>
      <c r="BA603" s="58"/>
      <c r="BB603" s="58"/>
      <c r="BC603" s="58"/>
      <c r="BD603" s="58"/>
      <c r="BE603" s="57"/>
      <c r="BF603" s="57"/>
      <c r="BG603" s="19"/>
      <c r="BH603" s="57"/>
      <c r="BI603" s="57"/>
      <c r="BJ603" s="57"/>
      <c r="BK603" s="57"/>
      <c r="BL603" s="58"/>
      <c r="BM603" s="57"/>
      <c r="BN603" s="57"/>
      <c r="BO603" s="57"/>
      <c r="BP603" s="57"/>
      <c r="BQ603" s="57"/>
      <c r="BR603" s="161"/>
      <c r="BS603" s="56"/>
      <c r="BT603" s="56"/>
      <c r="BU603" s="87"/>
      <c r="BV603" s="57"/>
      <c r="BW603" s="57"/>
      <c r="BX603" s="57"/>
      <c r="BY603" s="57"/>
      <c r="BZ603" s="57"/>
      <c r="CA603" s="57"/>
      <c r="CB603" s="57"/>
      <c r="CC603" s="57"/>
      <c r="CD603" s="57"/>
      <c r="CE603" s="57"/>
      <c r="CF603" s="57"/>
      <c r="CG603" s="57"/>
      <c r="CH603" s="57"/>
      <c r="CI603" s="19"/>
      <c r="CJ603" s="19"/>
      <c r="CK603" s="57"/>
      <c r="CL603" s="57"/>
      <c r="CM603" s="56"/>
      <c r="CN603" s="59"/>
    </row>
    <row r="604" spans="1:92" x14ac:dyDescent="0.25">
      <c r="A604" s="65" t="s">
        <v>616</v>
      </c>
      <c r="B604" s="74">
        <v>583</v>
      </c>
      <c r="C604" s="74">
        <v>591</v>
      </c>
      <c r="D604" s="74">
        <v>592</v>
      </c>
      <c r="E604" s="74"/>
      <c r="F604" s="74"/>
      <c r="G604" s="74"/>
      <c r="H604" s="74"/>
      <c r="I604" s="74"/>
      <c r="J604" s="74"/>
      <c r="K604" s="74"/>
      <c r="L604" s="74"/>
      <c r="M604" s="74"/>
      <c r="N604" s="67">
        <f ca="1">SUM(INDIRECT(ADDRESS(B604,COLUMN())),IF(C604&gt;0,INDIRECT(ADDRESS(C604,COLUMN())),0),IF(D604&gt;0,INDIRECT(ADDRESS(D604,COLUMN())),0),IF(E604&gt;0,INDIRECT(ADDRESS(E604,COLUMN())),0),IF(F604&gt;0,INDIRECT(ADDRESS(F604,COLUMN())),0),IF(G604&gt;0,INDIRECT(ADDRESS(G604,COLUMN())),0),IF(H604&gt;0,INDIRECT(ADDRESS(H604,COLUMN())),0),IF(I604&gt;0,INDIRECT(ADDRESS(I604,COLUMN())),0),IF(J604&gt;0,INDIRECT(ADDRESS(J604,COLUMN())),0),IF(K604&gt;0,INDIRECT(ADDRESS(K604,COLUMN())),0),IF(L604&gt;0,INDIRECT(ADDRESS(L604,COLUMN())),0),IF(M604&gt;0,INDIRECT(ADDRESS(M604,COLUMN())),0))</f>
        <v>45</v>
      </c>
      <c r="O604" s="67" t="str" cm="1">
        <f t="array" aca="1" ref="O604" ca="1">INDIRECT(ADDRESS($B604,COLUMN()))</f>
        <v>Fighter</v>
      </c>
      <c r="P604" s="67" cm="1">
        <f t="array" aca="1" ref="P604" ca="1">INDIRECT(ADDRESS($B604,COLUMN()))</f>
        <v>4</v>
      </c>
      <c r="Q604" s="67" cm="1">
        <f t="array" aca="1" ref="Q604" ca="1">INDIRECT(ADDRESS($B604,COLUMN()))</f>
        <v>0</v>
      </c>
      <c r="R604" s="67" cm="1">
        <f t="array" aca="1" ref="R604" ca="1">INDIRECT(ADDRESS($B604,COLUMN()))</f>
        <v>0</v>
      </c>
      <c r="S604" s="67" cm="1">
        <f t="array" aca="1" ref="S604" ca="1">INDIRECT(ADDRESS($B604,COLUMN()))</f>
        <v>3</v>
      </c>
      <c r="T604" s="67" t="str" cm="1">
        <f t="array" aca="1" ref="T604" ca="1">INDIRECT(ADDRESS($B604,COLUMN()))</f>
        <v>1-8</v>
      </c>
      <c r="U604" s="67" cm="1">
        <f t="array" aca="1" ref="U604" ca="1">INDIRECT(ADDRESS($B604,COLUMN()))</f>
        <v>8</v>
      </c>
      <c r="V604" s="67" cm="1">
        <f t="array" aca="1" ref="V604" ca="1">INDIRECT(ADDRESS($B604,COLUMN()))</f>
        <v>0</v>
      </c>
      <c r="W604" s="67" cm="1">
        <f t="array" aca="1" ref="W604" ca="1">INDIRECT(ADDRESS($B604,COLUMN()))</f>
        <v>4</v>
      </c>
      <c r="X604" s="67" cm="1">
        <f t="array" aca="1" ref="X604" ca="1">INDIRECT(ADDRESS($B604,COLUMN()))</f>
        <v>9</v>
      </c>
      <c r="Y604" s="67" cm="1">
        <f t="array" aca="1" ref="Y604" ca="1">INDIRECT(ADDRESS($B604,COLUMN()))</f>
        <v>0</v>
      </c>
      <c r="Z604" s="67" cm="1">
        <f t="array" aca="1" ref="Z604" ca="1">INDIRECT(ADDRESS($B604,COLUMN()))</f>
        <v>5</v>
      </c>
      <c r="AA604" s="67" t="str" cm="1">
        <f t="array" aca="1" ref="AA604" ca="1">INDIRECT(ADDRESS($B604,COLUMN()))</f>
        <v>Rocket Boosters, Jink</v>
      </c>
      <c r="AB604" s="56">
        <f ca="1">((U604/8)^$V$296)*((((X604-(Y604-1)/2)/8)^$X$296)*((S604/3)^$S$296))*(((8-W604)/6)^$W$296)</f>
        <v>1.016991681462482</v>
      </c>
      <c r="AC604" s="56">
        <f ca="1">SUM(((25/N604)^$Z$296)*(AB604/$AB$34))</f>
        <v>0.82434385118615061</v>
      </c>
      <c r="AD604" s="56">
        <f ca="1">(P604/($CN$34*(1/AC604)))</f>
        <v>2.8672829606474801</v>
      </c>
      <c r="AF604" s="65"/>
      <c r="AG604" s="65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52"/>
      <c r="AU604" s="54" t="s">
        <v>33</v>
      </c>
      <c r="AV604" s="57" cm="1">
        <f t="array" aca="1" ref="AV604" ca="1">SUM(IF($C604&gt;0,IF(AND(INDIRECT(ADDRESS($C604,44))=0,INDIRECT(ADDRESS($C604,38))="UL",ISERROR(SEARCH("Rear",INDIRECT(ADDRESS($C604,33)))),ISERROR(SEARCH("Side",INDIRECT(ADDRESS($C604,33))))),INDIRECT(ADDRESS($C604,COLUMN())),0),0),IF($D604&gt;0,IF(AND(INDIRECT(ADDRESS($D604,44))=0,INDIRECT(ADDRESS($D604,38))="UL",ISERROR(SEARCH("Rear",INDIRECT(ADDRESS($D604,33)))),ISERROR(SEARCH("Side",INDIRECT(ADDRESS($D604,33))))),INDIRECT(ADDRESS($D604,COLUMN())),0),0),IF($E604&gt;0,IF(AND(INDIRECT(ADDRESS($E604,44))=0,INDIRECT(ADDRESS($E604,38))="UL",ISERROR(SEARCH("Rear",INDIRECT(ADDRESS($E604,33)))),ISERROR(SEARCH("Side",INDIRECT(ADDRESS($E604,33))))),INDIRECT(ADDRESS($E604,COLUMN())),0),0),IF($F604&gt;0,IF(AND(INDIRECT(ADDRESS($F604,44))=0,INDIRECT(ADDRESS($F604,38))="UL",ISERROR(SEARCH("Rear",INDIRECT(ADDRESS($F604,33)))),ISERROR(SEARCH("Side",INDIRECT(ADDRESS($F604,33))))),INDIRECT(ADDRESS($F604,COLUMN())),0),0),IF($G604&gt;0,IF(AND(INDIRECT(ADDRESS($G604,44))=0,INDIRECT(ADDRESS($G604,38))="UL",ISERROR(SEARCH("Rear",INDIRECT(ADDRESS($G604,33)))),ISERROR(SEARCH("Side",INDIRECT(ADDRESS($G604,33))))),INDIRECT(ADDRESS($G604,COLUMN())),0),0),IF($H604&gt;0,IF(AND(INDIRECT(ADDRESS($H604,44))=0,INDIRECT(ADDRESS($H604,38))="UL",ISERROR(SEARCH("Rear",INDIRECT(ADDRESS($H604,33)))),ISERROR(SEARCH("Side",INDIRECT(ADDRESS($H604,33))))),INDIRECT(ADDRESS($H604,COLUMN())),0),0),IF($I604&gt;0,IF(AND(INDIRECT(ADDRESS($I604,44))=0,INDIRECT(ADDRESS($I604,38))="UL",ISERROR(SEARCH("Rear",INDIRECT(ADDRESS($I604,33)))),ISERROR(SEARCH("Side",INDIRECT(ADDRESS($I604,33))))),INDIRECT(ADDRESS($I604,COLUMN())),0),0),IF($J604&gt;0,IF(AND(INDIRECT(ADDRESS($J604,44))=0,INDIRECT(ADDRESS($J604,38))="UL",ISERROR(SEARCH("Rear",INDIRECT(ADDRESS($J604,33)))),ISERROR(SEARCH("Side",INDIRECT(ADDRESS($J604,33))))),INDIRECT(ADDRESS($J604,COLUMN())),0),0),IF($K604&gt;0,IF(AND(INDIRECT(ADDRESS($K604,44))=0,INDIRECT(ADDRESS($K604,38))="UL",ISERROR(SEARCH("Rear",INDIRECT(ADDRESS($K604,33)))),ISERROR(SEARCH("Side",INDIRECT(ADDRESS($K604,33))))),INDIRECT(ADDRESS($K604,COLUMN())),0),0),IF($L604&gt;0,IF(AND(INDIRECT(ADDRESS($L604,44))=0,INDIRECT(ADDRESS($L604,38))="UL",ISERROR(SEARCH("Rear",INDIRECT(ADDRESS($L604,33)))),ISERROR(SEARCH("Side",INDIRECT(ADDRESS($L604,33))))),INDIRECT(ADDRESS($L604,COLUMN())),0),0),IF($M604&gt;0,IF(AND(INDIRECT(ADDRESS($M604,44))=0,INDIRECT(ADDRESS($M604,38))="UL",ISERROR(SEARCH("Rear",INDIRECT(ADDRESS($M604,33)))),ISERROR(SEARCH("Side",INDIRECT(ADDRESS($M604,33))))),INDIRECT(ADDRESS($M604,COLUMN())),0),0))</f>
        <v>3.333333333333333</v>
      </c>
      <c r="AW604" s="57" cm="1">
        <f t="array" aca="1" ref="AW604" ca="1">SUM(IF($C604&gt;0,IF(AND(INDIRECT(ADDRESS($C604,44))=0,INDIRECT(ADDRESS($C604,38))="UL",ISERROR(SEARCH("Rear",INDIRECT(ADDRESS($C604,33)))),ISERROR(SEARCH("Side",INDIRECT(ADDRESS($C604,33))))),INDIRECT(ADDRESS($C604,COLUMN())),0),0),IF($D604&gt;0,IF(AND(INDIRECT(ADDRESS($D604,44))=0,INDIRECT(ADDRESS($D604,38))="UL",ISERROR(SEARCH("Rear",INDIRECT(ADDRESS($D604,33)))),ISERROR(SEARCH("Side",INDIRECT(ADDRESS($D604,33))))),INDIRECT(ADDRESS($D604,COLUMN())),0),0),IF($E604&gt;0,IF(AND(INDIRECT(ADDRESS($E604,44))=0,INDIRECT(ADDRESS($E604,38))="UL",ISERROR(SEARCH("Rear",INDIRECT(ADDRESS($E604,33)))),ISERROR(SEARCH("Side",INDIRECT(ADDRESS($E604,33))))),INDIRECT(ADDRESS($E604,COLUMN())),0),0),IF($F604&gt;0,IF(AND(INDIRECT(ADDRESS($F604,44))=0,INDIRECT(ADDRESS($F604,38))="UL",ISERROR(SEARCH("Rear",INDIRECT(ADDRESS($F604,33)))),ISERROR(SEARCH("Side",INDIRECT(ADDRESS($F604,33))))),INDIRECT(ADDRESS($F604,COLUMN())),0),0),IF($G604&gt;0,IF(AND(INDIRECT(ADDRESS($G604,44))=0,INDIRECT(ADDRESS($G604,38))="UL",ISERROR(SEARCH("Rear",INDIRECT(ADDRESS($G604,33)))),ISERROR(SEARCH("Side",INDIRECT(ADDRESS($G604,33))))),INDIRECT(ADDRESS($G604,COLUMN())),0),0),IF($H604&gt;0,IF(AND(INDIRECT(ADDRESS($H604,44))=0,INDIRECT(ADDRESS($H604,38))="UL",ISERROR(SEARCH("Rear",INDIRECT(ADDRESS($H604,33)))),ISERROR(SEARCH("Side",INDIRECT(ADDRESS($H604,33))))),INDIRECT(ADDRESS($H604,COLUMN())),0),0),IF($I604&gt;0,IF(AND(INDIRECT(ADDRESS($I604,44))=0,INDIRECT(ADDRESS($I604,38))="UL",ISERROR(SEARCH("Rear",INDIRECT(ADDRESS($I604,33)))),ISERROR(SEARCH("Side",INDIRECT(ADDRESS($I604,33))))),INDIRECT(ADDRESS($I604,COLUMN())),0),0),IF($J604&gt;0,IF(AND(INDIRECT(ADDRESS($J604,44))=0,INDIRECT(ADDRESS($J604,38))="UL",ISERROR(SEARCH("Rear",INDIRECT(ADDRESS($J604,33)))),ISERROR(SEARCH("Side",INDIRECT(ADDRESS($J604,33))))),INDIRECT(ADDRESS($J604,COLUMN())),0),0),IF($K604&gt;0,IF(AND(INDIRECT(ADDRESS($K604,44))=0,INDIRECT(ADDRESS($K604,38))="UL",ISERROR(SEARCH("Rear",INDIRECT(ADDRESS($K604,33)))),ISERROR(SEARCH("Side",INDIRECT(ADDRESS($K604,33))))),INDIRECT(ADDRESS($K604,COLUMN())),0),0),IF($L604&gt;0,IF(AND(INDIRECT(ADDRESS($L604,44))=0,INDIRECT(ADDRESS($L604,38))="UL",ISERROR(SEARCH("Rear",INDIRECT(ADDRESS($L604,33)))),ISERROR(SEARCH("Side",INDIRECT(ADDRESS($L604,33))))),INDIRECT(ADDRESS($L604,COLUMN())),0),0),IF($M604&gt;0,IF(AND(INDIRECT(ADDRESS($M604,44))=0,INDIRECT(ADDRESS($M604,38))="UL",ISERROR(SEARCH("Rear",INDIRECT(ADDRESS($M604,33)))),ISERROR(SEARCH("Side",INDIRECT(ADDRESS($M604,33))))),INDIRECT(ADDRESS($M604,COLUMN())),0),0))</f>
        <v>1.6666666666666665</v>
      </c>
      <c r="AX604" s="57" cm="1">
        <f t="array" aca="1" ref="AX604" ca="1">SUM(IF($C604&gt;0,IF(AND(INDIRECT(ADDRESS($C604,44))=0,INDIRECT(ADDRESS($C604,38))="UL",ISERROR(SEARCH("Rear",INDIRECT(ADDRESS($C604,33)))),ISERROR(SEARCH("Side",INDIRECT(ADDRESS($C604,33))))),INDIRECT(ADDRESS($C604,COLUMN())),0),0),IF($D604&gt;0,IF(AND(INDIRECT(ADDRESS($D604,44))=0,INDIRECT(ADDRESS($D604,38))="UL",ISERROR(SEARCH("Rear",INDIRECT(ADDRESS($D604,33)))),ISERROR(SEARCH("Side",INDIRECT(ADDRESS($D604,33))))),INDIRECT(ADDRESS($D604,COLUMN())),0),0),IF($E604&gt;0,IF(AND(INDIRECT(ADDRESS($E604,44))=0,INDIRECT(ADDRESS($E604,38))="UL",ISERROR(SEARCH("Rear",INDIRECT(ADDRESS($E604,33)))),ISERROR(SEARCH("Side",INDIRECT(ADDRESS($E604,33))))),INDIRECT(ADDRESS($E604,COLUMN())),0),0),IF($F604&gt;0,IF(AND(INDIRECT(ADDRESS($F604,44))=0,INDIRECT(ADDRESS($F604,38))="UL",ISERROR(SEARCH("Rear",INDIRECT(ADDRESS($F604,33)))),ISERROR(SEARCH("Side",INDIRECT(ADDRESS($F604,33))))),INDIRECT(ADDRESS($F604,COLUMN())),0),0),IF($G604&gt;0,IF(AND(INDIRECT(ADDRESS($G604,44))=0,INDIRECT(ADDRESS($G604,38))="UL",ISERROR(SEARCH("Rear",INDIRECT(ADDRESS($G604,33)))),ISERROR(SEARCH("Side",INDIRECT(ADDRESS($G604,33))))),INDIRECT(ADDRESS($G604,COLUMN())),0),0),IF($H604&gt;0,IF(AND(INDIRECT(ADDRESS($H604,44))=0,INDIRECT(ADDRESS($H604,38))="UL",ISERROR(SEARCH("Rear",INDIRECT(ADDRESS($H604,33)))),ISERROR(SEARCH("Side",INDIRECT(ADDRESS($H604,33))))),INDIRECT(ADDRESS($H604,COLUMN())),0),0),IF($I604&gt;0,IF(AND(INDIRECT(ADDRESS($I604,44))=0,INDIRECT(ADDRESS($I604,38))="UL",ISERROR(SEARCH("Rear",INDIRECT(ADDRESS($I604,33)))),ISERROR(SEARCH("Side",INDIRECT(ADDRESS($I604,33))))),INDIRECT(ADDRESS($I604,COLUMN())),0),0),IF($J604&gt;0,IF(AND(INDIRECT(ADDRESS($J604,44))=0,INDIRECT(ADDRESS($J604,38))="UL",ISERROR(SEARCH("Rear",INDIRECT(ADDRESS($J604,33)))),ISERROR(SEARCH("Side",INDIRECT(ADDRESS($J604,33))))),INDIRECT(ADDRESS($J604,COLUMN())),0),0),IF($K604&gt;0,IF(AND(INDIRECT(ADDRESS($K604,44))=0,INDIRECT(ADDRESS($K604,38))="UL",ISERROR(SEARCH("Rear",INDIRECT(ADDRESS($K604,33)))),ISERROR(SEARCH("Side",INDIRECT(ADDRESS($K604,33))))),INDIRECT(ADDRESS($K604,COLUMN())),0),0),IF($L604&gt;0,IF(AND(INDIRECT(ADDRESS($L604,44))=0,INDIRECT(ADDRESS($L604,38))="UL",ISERROR(SEARCH("Rear",INDIRECT(ADDRESS($L604,33)))),ISERROR(SEARCH("Side",INDIRECT(ADDRESS($L604,33))))),INDIRECT(ADDRESS($L604,COLUMN())),0),0),IF($M604&gt;0,IF(AND(INDIRECT(ADDRESS($M604,44))=0,INDIRECT(ADDRESS($M604,38))="UL",ISERROR(SEARCH("Rear",INDIRECT(ADDRESS($M604,33)))),ISERROR(SEARCH("Side",INDIRECT(ADDRESS($M604,33))))),INDIRECT(ADDRESS($M604,COLUMN())),0),0))</f>
        <v>0.44444444444444442</v>
      </c>
      <c r="AY604" s="58">
        <f ca="1">IF(AU604="S",AV604,IF(AU604="MS",AW604,IF(AU604="ML",AW604,AX604)))</f>
        <v>3.333333333333333</v>
      </c>
      <c r="AZ604" s="58">
        <f ca="1">SUM(AV604:AX604)/3</f>
        <v>1.8148148148148149</v>
      </c>
      <c r="BA604" s="58" cm="1">
        <f t="array" aca="1" ref="BA604" ca="1">SUM(IF($C604&gt;0,IF(AND(INDIRECT(ADDRESS($C604,44))=0,INDIRECT(ADDRESS($C604,38))="UL"),INDIRECT(ADDRESS($C604,COLUMN())),0),0),IF($D604&gt;0,IF(AND(INDIRECT(ADDRESS($D604,44))=0,INDIRECT(ADDRESS($D604,38))="UL"),INDIRECT(ADDRESS($D604,COLUMN())),0),0),IF($E604&gt;0,IF(AND(INDIRECT(ADDRESS($E604,44))=0,INDIRECT(ADDRESS($E604,38))="UL"),INDIRECT(ADDRESS($E604,COLUMN())),0),0),IF($F604&gt;0,IF(AND(INDIRECT(ADDRESS($F604,44))=0,INDIRECT(ADDRESS($F604,38))="UL"),INDIRECT(ADDRESS($F604,COLUMN())),0),0),IF($G604&gt;0,IF(AND(INDIRECT(ADDRESS($G604,44))=0,INDIRECT(ADDRESS($G604,38))="UL"),INDIRECT(ADDRESS($G604,COLUMN())),0),0),IF($H604&gt;0,IF(AND(INDIRECT(ADDRESS($H604,44))=0,INDIRECT(ADDRESS($H604,38))="UL"),INDIRECT(ADDRESS($H604,COLUMN())),0),0),IF($I604&gt;0,IF(AND(INDIRECT(ADDRESS($I604,44))=0,INDIRECT(ADDRESS($I604,38))="UL"),INDIRECT(ADDRESS($I604,COLUMN())),0),0),IF($J604&gt;0,IF(AND(INDIRECT(ADDRESS($J604,44))=0,INDIRECT(ADDRESS($J604,38))="UL"),INDIRECT(ADDRESS($J604,COLUMN())),0),0),IF($K604&gt;0,IF(AND(INDIRECT(ADDRESS($K604,44))=0,INDIRECT(ADDRESS($K604,38))="UL"),INDIRECT(ADDRESS($K604,COLUMN())),0),0),IF($L604&gt;0,IF(AND(INDIRECT(ADDRESS($L604,44))=0,INDIRECT(ADDRESS($L604,38))="UL"),INDIRECT(ADDRESS($L604,COLUMN())),0),0),IF($M604&gt;0,IF(AND(INDIRECT(ADDRESS($M604,44))=0,INDIRECT(ADDRESS($M604,38))="UL"),INDIRECT(ADDRESS($M604,COLUMN())),0),0))</f>
        <v>0.50370370370370376</v>
      </c>
      <c r="BB604" s="58" cm="1">
        <f t="array" aca="1" ref="BB604" ca="1">SUM(IF($C604&gt;0,IF(AND(INDIRECT(ADDRESS($C604,44))=0,INDIRECT(ADDRESS($C604,38))="UL"),INDIRECT(ADDRESS($C604,COLUMN())),0),0),IF($D604&gt;0,IF(AND(INDIRECT(ADDRESS($D604,44))=0,INDIRECT(ADDRESS($D604,38))="UL"),INDIRECT(ADDRESS($D604,COLUMN())),0),0),IF($E604&gt;0,IF(AND(INDIRECT(ADDRESS($E604,44))=0,INDIRECT(ADDRESS($E604,38))="UL"),INDIRECT(ADDRESS($E604,COLUMN())),0),0),IF($F604&gt;0,IF(AND(INDIRECT(ADDRESS($F604,44))=0,INDIRECT(ADDRESS($F604,38))="UL"),INDIRECT(ADDRESS($F604,COLUMN())),0),0),IF($G604&gt;0,IF(AND(INDIRECT(ADDRESS($G604,44))=0,INDIRECT(ADDRESS($G604,38))="UL"),INDIRECT(ADDRESS($G604,COLUMN())),0),0),IF($H604&gt;0,IF(AND(INDIRECT(ADDRESS($H604,44))=0,INDIRECT(ADDRESS($H604,38))="UL"),INDIRECT(ADDRESS($H604,COLUMN())),0),0),IF($I604&gt;0,IF(AND(INDIRECT(ADDRESS($I604,44))=0,INDIRECT(ADDRESS($I604,38))="UL"),INDIRECT(ADDRESS($I604,COLUMN())),0),0),IF($J604&gt;0,IF(AND(INDIRECT(ADDRESS($J604,44))=0,INDIRECT(ADDRESS($J604,38))="UL"),INDIRECT(ADDRESS($J604,COLUMN())),0),0),IF($K604&gt;0,IF(AND(INDIRECT(ADDRESS($K604,44))=0,INDIRECT(ADDRESS($K604,38))="UL"),INDIRECT(ADDRESS($K604,COLUMN())),0),0),IF($L604&gt;0,IF(AND(INDIRECT(ADDRESS($L604,44))=0,INDIRECT(ADDRESS($L604,38))="UL"),INDIRECT(ADDRESS($L604,COLUMN())),0),0),IF($M604&gt;0,IF(AND(INDIRECT(ADDRESS($M604,44))=0,INDIRECT(ADDRESS($M604,38))="UL"),INDIRECT(ADDRESS($M604,COLUMN())),0),0))</f>
        <v>0.94814814814814818</v>
      </c>
      <c r="BC604" s="58" cm="1">
        <f t="array" aca="1" ref="BC604" ca="1">SUM(IF($C604&gt;0,IF(AND(INDIRECT(ADDRESS($C604,44))=0,INDIRECT(ADDRESS($C604,38))="UL"),INDIRECT(ADDRESS($C604,COLUMN())),0),0),IF($D604&gt;0,IF(AND(INDIRECT(ADDRESS($D604,44))=0,INDIRECT(ADDRESS($D604,38))="UL"),INDIRECT(ADDRESS($D604,COLUMN())),0),0),IF($E604&gt;0,IF(AND(INDIRECT(ADDRESS($E604,44))=0,INDIRECT(ADDRESS($E604,38))="UL"),INDIRECT(ADDRESS($E604,COLUMN())),0),0),IF($F604&gt;0,IF(AND(INDIRECT(ADDRESS($F604,44))=0,INDIRECT(ADDRESS($F604,38))="UL"),INDIRECT(ADDRESS($F604,COLUMN())),0),0),IF($G604&gt;0,IF(AND(INDIRECT(ADDRESS($G604,44))=0,INDIRECT(ADDRESS($G604,38))="UL"),INDIRECT(ADDRESS($G604,COLUMN())),0),0),IF($H604&gt;0,IF(AND(INDIRECT(ADDRESS($H604,44))=0,INDIRECT(ADDRESS($H604,38))="UL"),INDIRECT(ADDRESS($H604,COLUMN())),0),0),IF($I604&gt;0,IF(AND(INDIRECT(ADDRESS($I604,44))=0,INDIRECT(ADDRESS($I604,38))="UL"),INDIRECT(ADDRESS($I604,COLUMN())),0),0),IF($J604&gt;0,IF(AND(INDIRECT(ADDRESS($J604,44))=0,INDIRECT(ADDRESS($J604,38))="UL"),INDIRECT(ADDRESS($J604,COLUMN())),0),0),IF($K604&gt;0,IF(AND(INDIRECT(ADDRESS($K604,44))=0,INDIRECT(ADDRESS($K604,38))="UL"),INDIRECT(ADDRESS($K604,COLUMN())),0),0),IF($L604&gt;0,IF(AND(INDIRECT(ADDRESS($L604,44))=0,INDIRECT(ADDRESS($L604,38))="UL"),INDIRECT(ADDRESS($L604,COLUMN())),0),0),IF($M604&gt;0,IF(AND(INDIRECT(ADDRESS($M604,44))=0,INDIRECT(ADDRESS($M604,38))="UL"),INDIRECT(ADDRESS($M604,COLUMN())),0),0))</f>
        <v>0.56296296296296289</v>
      </c>
      <c r="BD604" s="58" cm="1">
        <f t="array" aca="1" ref="BD604" ca="1">SUM(IF($C604&gt;0,IF(AND(INDIRECT(ADDRESS($C604,44))=0,INDIRECT(ADDRESS($C604,38))="UL"),INDIRECT(ADDRESS($C604,COLUMN())),0),0),IF($D604&gt;0,IF(AND(INDIRECT(ADDRESS($D604,44))=0,INDIRECT(ADDRESS($D604,38))="UL"),INDIRECT(ADDRESS($D604,COLUMN())),0),0),IF($E604&gt;0,IF(AND(INDIRECT(ADDRESS($E604,44))=0,INDIRECT(ADDRESS($E604,38))="UL"),INDIRECT(ADDRESS($E604,COLUMN())),0),0),IF($F604&gt;0,IF(AND(INDIRECT(ADDRESS($F604,44))=0,INDIRECT(ADDRESS($F604,38))="UL"),INDIRECT(ADDRESS($F604,COLUMN())),0),0),IF($G604&gt;0,IF(AND(INDIRECT(ADDRESS($G604,44))=0,INDIRECT(ADDRESS($G604,38))="UL"),INDIRECT(ADDRESS($G604,COLUMN())),0),0),IF($H604&gt;0,IF(AND(INDIRECT(ADDRESS($H604,44))=0,INDIRECT(ADDRESS($H604,38))="UL"),INDIRECT(ADDRESS($H604,COLUMN())),0),0),IF($I604&gt;0,IF(AND(INDIRECT(ADDRESS($I604,44))=0,INDIRECT(ADDRESS($I604,38))="UL"),INDIRECT(ADDRESS($I604,COLUMN())),0),0),IF($J604&gt;0,IF(AND(INDIRECT(ADDRESS($J604,44))=0,INDIRECT(ADDRESS($J604,38))="UL"),INDIRECT(ADDRESS($J604,COLUMN())),0),0),IF($K604&gt;0,IF(AND(INDIRECT(ADDRESS($K604,44))=0,INDIRECT(ADDRESS($K604,38))="UL"),INDIRECT(ADDRESS($K604,COLUMN())),0),0),IF($L604&gt;0,IF(AND(INDIRECT(ADDRESS($L604,44))=0,INDIRECT(ADDRESS($L604,38))="UL"),INDIRECT(ADDRESS($L604,COLUMN())),0),0),IF($M604&gt;0,IF(AND(INDIRECT(ADDRESS($M604,44))=0,INDIRECT(ADDRESS($M604,38))="UL"),INDIRECT(ADDRESS($M604,COLUMN())),0),0))</f>
        <v>0.88888888888888884</v>
      </c>
      <c r="BE604" s="57">
        <f ca="1">IF(AU604="S",BA604,IF(AU604="MS",BB604,IF(AU604="ML",BC604,BD604)))</f>
        <v>0.50370370370370376</v>
      </c>
      <c r="BF604" s="57" cm="1">
        <f t="array" aca="1" ref="BF604" ca="1">SUM(IF($C604&gt;0,IF(INDIRECT(ADDRESS($C604,45))=1,INDIRECT(ADDRESS($C604,52))*INDIRECT(ADDRESS($C604,42))/5,0),0), IF($D604&gt;0,IF(INDIRECT(ADDRESS($D604,45))=1,INDIRECT(ADDRESS($D604,52))*INDIRECT(ADDRESS($D604,42))/5,0),0), IF($E604&gt;0,IF(INDIRECT(ADDRESS($E604,45))=1,INDIRECT(ADDRESS($E604,52))*INDIRECT(ADDRESS($E604,42))/5,0),0), IF($F604&gt;0,IF(INDIRECT(ADDRESS($F604,45))=1,INDIRECT(ADDRESS($F604,52))*INDIRECT(ADDRESS($F604,42))/5,0),0), IF($G604&gt;0,IF(INDIRECT(ADDRESS($G604,45))=1,INDIRECT(ADDRESS($G604,52))*INDIRECT(ADDRESS($G604,42))/5,0),0), IF($H604&gt;0,IF(INDIRECT(ADDRESS($H604,45))=1,INDIRECT(ADDRESS($H604,52))*INDIRECT(ADDRESS($H604,42))/5,0),0)
)*$BF$296/100</f>
        <v>0</v>
      </c>
      <c r="BG604" s="19"/>
      <c r="BH604" s="57" cm="1">
        <f t="array" aca="1" ref="BH604" ca="1">SUM(IF($C604&gt;0,IF(AND(INDIRECT(ADDRESS($C604,44))=0,INDIRECT(ADDRESS($C604,38))&lt;&gt;"UL"),INDIRECT(ADDRESS($C604,COLUMN()-11)),0),0),IF($D604&gt;0,IF(AND(INDIRECT(ADDRESS($D604,44))=0,INDIRECT(ADDRESS($D604,38))&lt;&gt;"UL"),INDIRECT(ADDRESS($D604,COLUMN()-11)),0),0),IF($E604&gt;0,IF(AND(INDIRECT(ADDRESS($E604,44))=0,INDIRECT(ADDRESS($E604,38))&lt;&gt;"UL"),INDIRECT(ADDRESS($E604,COLUMN()-11)),0),0),IF($F604&gt;0,IF(AND(INDIRECT(ADDRESS($F604,44))=0,INDIRECT(ADDRESS($F604,38))&lt;&gt;"UL"),INDIRECT(ADDRESS($F604,COLUMN()-11)),0),0),IF($G604&gt;0,IF(AND(INDIRECT(ADDRESS($G604,44))=0,INDIRECT(ADDRESS($G604,38))&lt;&gt;"UL"),INDIRECT(ADDRESS($G604,COLUMN()-11)),0),0),IF($H604&gt;0,IF(AND(INDIRECT(ADDRESS($H604,44))=0,INDIRECT(ADDRESS($H604,38))&lt;&gt;"UL"),INDIRECT(ADDRESS($H604,COLUMN()-11)),0),0),IF($I604&gt;0,IF(AND(INDIRECT(ADDRESS($I604,44))=0,INDIRECT(ADDRESS($I604,38))&lt;&gt;"UL"),INDIRECT(ADDRESS($I604,COLUMN()-11)),0),0),IF($J604&gt;0,IF(AND(INDIRECT(ADDRESS($J604,44))=0,INDIRECT(ADDRESS($J604,38))&lt;&gt;"UL"),INDIRECT(ADDRESS($J604,COLUMN()-11)),0),0),IF($K604&gt;0,IF(AND(INDIRECT(ADDRESS($K604,44))=0,INDIRECT(ADDRESS($K604,38))&lt;&gt;"UL"),INDIRECT(ADDRESS($K604,COLUMN()-11)),0),0),IF($L604&gt;0,IF(AND(INDIRECT(ADDRESS($L604,44))=0,INDIRECT(ADDRESS($L604,38))&lt;&gt;"UL"),INDIRECT(ADDRESS($L604,COLUMN()-11)),0),0),IF($M604&gt;0,IF(AND(INDIRECT(ADDRESS($M604,44))=0,INDIRECT(ADDRESS($M604,38))&lt;&gt;"UL"),INDIRECT(ADDRESS($M604,COLUMN()-11)),0),0))</f>
        <v>0</v>
      </c>
      <c r="BI604" s="57" cm="1">
        <f t="array" aca="1" ref="BI604" ca="1">SUM(IF($C604&gt;0,IF(AND(INDIRECT(ADDRESS($C604,44))=0,INDIRECT(ADDRESS($C604,38))&lt;&gt;"UL"),INDIRECT(ADDRESS($C604,COLUMN()-11)),0),0),IF($D604&gt;0,IF(AND(INDIRECT(ADDRESS($D604,44))=0,INDIRECT(ADDRESS($D604,38))&lt;&gt;"UL"),INDIRECT(ADDRESS($D604,COLUMN()-11)),0),0),IF($E604&gt;0,IF(AND(INDIRECT(ADDRESS($E604,44))=0,INDIRECT(ADDRESS($E604,38))&lt;&gt;"UL"),INDIRECT(ADDRESS($E604,COLUMN()-11)),0),0),IF($F604&gt;0,IF(AND(INDIRECT(ADDRESS($F604,44))=0,INDIRECT(ADDRESS($F604,38))&lt;&gt;"UL"),INDIRECT(ADDRESS($F604,COLUMN()-11)),0),0),IF($G604&gt;0,IF(AND(INDIRECT(ADDRESS($G604,44))=0,INDIRECT(ADDRESS($G604,38))&lt;&gt;"UL"),INDIRECT(ADDRESS($G604,COLUMN()-11)),0),0),IF($H604&gt;0,IF(AND(INDIRECT(ADDRESS($H604,44))=0,INDIRECT(ADDRESS($H604,38))&lt;&gt;"UL"),INDIRECT(ADDRESS($H604,COLUMN()-11)),0),0),IF($I604&gt;0,IF(AND(INDIRECT(ADDRESS($I604,44))=0,INDIRECT(ADDRESS($I604,38))&lt;&gt;"UL"),INDIRECT(ADDRESS($I604,COLUMN()-11)),0),0),IF($J604&gt;0,IF(AND(INDIRECT(ADDRESS($J604,44))=0,INDIRECT(ADDRESS($J604,38))&lt;&gt;"UL"),INDIRECT(ADDRESS($J604,COLUMN()-11)),0),0),IF($K604&gt;0,IF(AND(INDIRECT(ADDRESS($K604,44))=0,INDIRECT(ADDRESS($K604,38))&lt;&gt;"UL"),INDIRECT(ADDRESS($K604,COLUMN()-11)),0),0),IF($L604&gt;0,IF(AND(INDIRECT(ADDRESS($L604,44))=0,INDIRECT(ADDRESS($L604,38))&lt;&gt;"UL"),INDIRECT(ADDRESS($L604,COLUMN()-11)),0),0),IF($M604&gt;0,IF(AND(INDIRECT(ADDRESS($M604,44))=0,INDIRECT(ADDRESS($M604,38))&lt;&gt;"UL"),INDIRECT(ADDRESS($M604,COLUMN()-11)),0),0))</f>
        <v>0</v>
      </c>
      <c r="BJ604" s="57" cm="1">
        <f t="array" aca="1" ref="BJ604" ca="1">SUM(IF($C604&gt;0,IF(AND(INDIRECT(ADDRESS($C604,44))=0,INDIRECT(ADDRESS($C604,38))&lt;&gt;"UL"),INDIRECT(ADDRESS($C604,COLUMN()-11)),0),0),IF($D604&gt;0,IF(AND(INDIRECT(ADDRESS($D604,44))=0,INDIRECT(ADDRESS($D604,38))&lt;&gt;"UL"),INDIRECT(ADDRESS($D604,COLUMN()-11)),0),0),IF($E604&gt;0,IF(AND(INDIRECT(ADDRESS($E604,44))=0,INDIRECT(ADDRESS($E604,38))&lt;&gt;"UL"),INDIRECT(ADDRESS($E604,COLUMN()-11)),0),0),IF($F604&gt;0,IF(AND(INDIRECT(ADDRESS($F604,44))=0,INDIRECT(ADDRESS($F604,38))&lt;&gt;"UL"),INDIRECT(ADDRESS($F604,COLUMN()-11)),0),0),IF($G604&gt;0,IF(AND(INDIRECT(ADDRESS($G604,44))=0,INDIRECT(ADDRESS($G604,38))&lt;&gt;"UL"),INDIRECT(ADDRESS($G604,COLUMN()-11)),0),0),IF($H604&gt;0,IF(AND(INDIRECT(ADDRESS($H604,44))=0,INDIRECT(ADDRESS($H604,38))&lt;&gt;"UL"),INDIRECT(ADDRESS($H604,COLUMN()-11)),0),0),IF($I604&gt;0,IF(AND(INDIRECT(ADDRESS($I604,44))=0,INDIRECT(ADDRESS($I604,38))&lt;&gt;"UL"),INDIRECT(ADDRESS($I604,COLUMN()-11)),0),0),IF($J604&gt;0,IF(AND(INDIRECT(ADDRESS($J604,44))=0,INDIRECT(ADDRESS($J604,38))&lt;&gt;"UL"),INDIRECT(ADDRESS($J604,COLUMN()-11)),0),0),IF($K604&gt;0,IF(AND(INDIRECT(ADDRESS($K604,44))=0,INDIRECT(ADDRESS($K604,38))&lt;&gt;"UL"),INDIRECT(ADDRESS($K604,COLUMN()-11)),0),0),IF($L604&gt;0,IF(AND(INDIRECT(ADDRESS($L604,44))=0,INDIRECT(ADDRESS($L604,38))&lt;&gt;"UL"),INDIRECT(ADDRESS($L604,COLUMN()-11)),0),0),IF($M604&gt;0,IF(AND(INDIRECT(ADDRESS($M604,44))=0,INDIRECT(ADDRESS($M604,38))&lt;&gt;"UL"),INDIRECT(ADDRESS($M604,COLUMN()-11)),0),0))</f>
        <v>0</v>
      </c>
      <c r="BK604" s="57">
        <f ca="1">IF(AU604="S",BH604,IF(AU604="MS",BI604,IF(AU604="ML",BI604,BJ604)))</f>
        <v>0</v>
      </c>
      <c r="BL604" s="58">
        <f ca="1">SUM(BH604:BJ604)/3</f>
        <v>0</v>
      </c>
      <c r="BM604" s="57" cm="1">
        <f t="array" aca="1" ref="BM604" ca="1">SUM(IF($C604&gt;0,IF(AND(INDIRECT(ADDRESS($C604,44))=0,INDIRECT(ADDRESS($C604,38))&lt;&gt;"UL"),INDIRECT(ADDRESS($C604,COLUMN()-12)),0),0), IF($D604&gt;0,IF(AND(INDIRECT(ADDRESS($D604,44))=0,INDIRECT(ADDRESS($D604,38))&lt;&gt;"UL"),INDIRECT(ADDRESS($D604,COLUMN()-12)),0),0), IF($E604&gt;0,IF(AND(INDIRECT(ADDRESS($E604,44))=0,INDIRECT(ADDRESS($E604,38))&lt;&gt;"UL"),INDIRECT(ADDRESS($E604,COLUMN()-12)),0),0), IF($F604&gt;0,IF(AND(INDIRECT(ADDRESS($F604,44))=0,INDIRECT(ADDRESS($F604,38))&lt;&gt;"UL"),INDIRECT(ADDRESS($F604,COLUMN()-12)),0),0), IF($G604&gt;0,IF(AND(INDIRECT(ADDRESS($G604,44))=0,INDIRECT(ADDRESS($G604,38))&lt;&gt;"UL"),INDIRECT(ADDRESS($G604,COLUMN()-12)),0),0), IF($H604&gt;0,IF(AND(INDIRECT(ADDRESS($H604,44))=0,INDIRECT(ADDRESS($H604,38))&lt;&gt;"UL"),INDIRECT(ADDRESS($H604,COLUMN()-12)),0),0), IF($I604&gt;0,IF(AND(INDIRECT(ADDRESS($I604,44))=0,INDIRECT(ADDRESS($I604,38))&lt;&gt;"UL"),INDIRECT(ADDRESS($I604,COLUMN()-12)),0),0), IF($J604&gt;0,IF(AND(INDIRECT(ADDRESS($J604,44))=0,INDIRECT(ADDRESS($J604,38))&lt;&gt;"UL"),INDIRECT(ADDRESS($J604,COLUMN()-12)),0),0), IF($K604&gt;0,IF(AND(INDIRECT(ADDRESS($K604,44))=0,INDIRECT(ADDRESS($K604,38))&lt;&gt;"UL"),INDIRECT(ADDRESS($K604,COLUMN()-11)),0),0), IF($L604&gt;0,IF(AND(INDIRECT(ADDRESS($L604,44))=0,INDIRECT(ADDRESS($L604,38))&lt;&gt;"UL"),INDIRECT(ADDRESS($L604,COLUMN()-11)),0),0), IF($M604&gt;0,IF(AND(INDIRECT(ADDRESS($M604,44))=0,INDIRECT(ADDRESS($M604,38))&lt;&gt;"UL"),INDIRECT(ADDRESS($M604,COLUMN()-11)),0),0))</f>
        <v>0</v>
      </c>
      <c r="BN604" s="57" cm="1">
        <f t="array" aca="1" ref="BN604" ca="1">SUM(IF($C604&gt;0,IF(AND(INDIRECT(ADDRESS($C604,44))=0,INDIRECT(ADDRESS($C604,38))&lt;&gt;"UL"),INDIRECT(ADDRESS($C604,COLUMN()-12)),0),0), IF($D604&gt;0,IF(AND(INDIRECT(ADDRESS($D604,44))=0,INDIRECT(ADDRESS($D604,38))&lt;&gt;"UL"),INDIRECT(ADDRESS($D604,COLUMN()-12)),0),0), IF($E604&gt;0,IF(AND(INDIRECT(ADDRESS($E604,44))=0,INDIRECT(ADDRESS($E604,38))&lt;&gt;"UL"),INDIRECT(ADDRESS($E604,COLUMN()-12)),0),0), IF($F604&gt;0,IF(AND(INDIRECT(ADDRESS($F604,44))=0,INDIRECT(ADDRESS($F604,38))&lt;&gt;"UL"),INDIRECT(ADDRESS($F604,COLUMN()-12)),0),0), IF($G604&gt;0,IF(AND(INDIRECT(ADDRESS($G604,44))=0,INDIRECT(ADDRESS($G604,38))&lt;&gt;"UL"),INDIRECT(ADDRESS($G604,COLUMN()-12)),0),0), IF($H604&gt;0,IF(AND(INDIRECT(ADDRESS($H604,44))=0,INDIRECT(ADDRESS($H604,38))&lt;&gt;"UL"),INDIRECT(ADDRESS($H604,COLUMN()-12)),0),0), IF($I604&gt;0,IF(AND(INDIRECT(ADDRESS($I604,44))=0,INDIRECT(ADDRESS($I604,38))&lt;&gt;"UL"),INDIRECT(ADDRESS($I604,COLUMN()-12)),0),0), IF($J604&gt;0,IF(AND(INDIRECT(ADDRESS($J604,44))=0,INDIRECT(ADDRESS($J604,38))&lt;&gt;"UL"),INDIRECT(ADDRESS($J604,COLUMN()-12)),0),0), IF($K604&gt;0,IF(AND(INDIRECT(ADDRESS($K604,44))=0,INDIRECT(ADDRESS($K604,38))&lt;&gt;"UL"),INDIRECT(ADDRESS($K604,COLUMN()-11)),0),0), IF($L604&gt;0,IF(AND(INDIRECT(ADDRESS($L604,44))=0,INDIRECT(ADDRESS($L604,38))&lt;&gt;"UL"),INDIRECT(ADDRESS($L604,COLUMN()-11)),0),0), IF($M604&gt;0,IF(AND(INDIRECT(ADDRESS($M604,44))=0,INDIRECT(ADDRESS($M604,38))&lt;&gt;"UL"),INDIRECT(ADDRESS($M604,COLUMN()-11)),0),0))</f>
        <v>0</v>
      </c>
      <c r="BO604" s="57" cm="1">
        <f t="array" aca="1" ref="BO604" ca="1">SUM(IF($C604&gt;0,IF(AND(INDIRECT(ADDRESS($C604,44))=0,INDIRECT(ADDRESS($C604,38))&lt;&gt;"UL"),INDIRECT(ADDRESS($C604,COLUMN()-12)),0),0), IF($D604&gt;0,IF(AND(INDIRECT(ADDRESS($D604,44))=0,INDIRECT(ADDRESS($D604,38))&lt;&gt;"UL"),INDIRECT(ADDRESS($D604,COLUMN()-12)),0),0), IF($E604&gt;0,IF(AND(INDIRECT(ADDRESS($E604,44))=0,INDIRECT(ADDRESS($E604,38))&lt;&gt;"UL"),INDIRECT(ADDRESS($E604,COLUMN()-12)),0),0), IF($F604&gt;0,IF(AND(INDIRECT(ADDRESS($F604,44))=0,INDIRECT(ADDRESS($F604,38))&lt;&gt;"UL"),INDIRECT(ADDRESS($F604,COLUMN()-12)),0),0), IF($G604&gt;0,IF(AND(INDIRECT(ADDRESS($G604,44))=0,INDIRECT(ADDRESS($G604,38))&lt;&gt;"UL"),INDIRECT(ADDRESS($G604,COLUMN()-12)),0),0), IF($H604&gt;0,IF(AND(INDIRECT(ADDRESS($H604,44))=0,INDIRECT(ADDRESS($H604,38))&lt;&gt;"UL"),INDIRECT(ADDRESS($H604,COLUMN()-12)),0),0), IF($I604&gt;0,IF(AND(INDIRECT(ADDRESS($I604,44))=0,INDIRECT(ADDRESS($I604,38))&lt;&gt;"UL"),INDIRECT(ADDRESS($I604,COLUMN()-12)),0),0), IF($J604&gt;0,IF(AND(INDIRECT(ADDRESS($J604,44))=0,INDIRECT(ADDRESS($J604,38))&lt;&gt;"UL"),INDIRECT(ADDRESS($J604,COLUMN()-12)),0),0), IF($K604&gt;0,IF(AND(INDIRECT(ADDRESS($K604,44))=0,INDIRECT(ADDRESS($K604,38))&lt;&gt;"UL"),INDIRECT(ADDRESS($K604,COLUMN()-11)),0),0), IF($L604&gt;0,IF(AND(INDIRECT(ADDRESS($L604,44))=0,INDIRECT(ADDRESS($L604,38))&lt;&gt;"UL"),INDIRECT(ADDRESS($L604,COLUMN()-11)),0),0), IF($M604&gt;0,IF(AND(INDIRECT(ADDRESS($M604,44))=0,INDIRECT(ADDRESS($M604,38))&lt;&gt;"UL"),INDIRECT(ADDRESS($M604,COLUMN()-11)),0),0))</f>
        <v>0</v>
      </c>
      <c r="BP604" s="57" cm="1">
        <f t="array" aca="1" ref="BP604" ca="1">SUM(IF($C604&gt;0,IF(AND(INDIRECT(ADDRESS($C604,44))=0,INDIRECT(ADDRESS($C604,38))&lt;&gt;"UL"),INDIRECT(ADDRESS($C604,COLUMN()-12)),0),0), IF($D604&gt;0,IF(AND(INDIRECT(ADDRESS($D604,44))=0,INDIRECT(ADDRESS($D604,38))&lt;&gt;"UL"),INDIRECT(ADDRESS($D604,COLUMN()-12)),0),0), IF($E604&gt;0,IF(AND(INDIRECT(ADDRESS($E604,44))=0,INDIRECT(ADDRESS($E604,38))&lt;&gt;"UL"),INDIRECT(ADDRESS($E604,COLUMN()-12)),0),0), IF($F604&gt;0,IF(AND(INDIRECT(ADDRESS($F604,44))=0,INDIRECT(ADDRESS($F604,38))&lt;&gt;"UL"),INDIRECT(ADDRESS($F604,COLUMN()-12)),0),0), IF($G604&gt;0,IF(AND(INDIRECT(ADDRESS($G604,44))=0,INDIRECT(ADDRESS($G604,38))&lt;&gt;"UL"),INDIRECT(ADDRESS($G604,COLUMN()-12)),0),0), IF($H604&gt;0,IF(AND(INDIRECT(ADDRESS($H604,44))=0,INDIRECT(ADDRESS($H604,38))&lt;&gt;"UL"),INDIRECT(ADDRESS($H604,COLUMN()-12)),0),0), IF($I604&gt;0,IF(AND(INDIRECT(ADDRESS($I604,44))=0,INDIRECT(ADDRESS($I604,38))&lt;&gt;"UL"),INDIRECT(ADDRESS($I604,COLUMN()-12)),0),0), IF($J604&gt;0,IF(AND(INDIRECT(ADDRESS($J604,44))=0,INDIRECT(ADDRESS($J604,38))&lt;&gt;"UL"),INDIRECT(ADDRESS($J604,COLUMN()-12)),0),0), IF($K604&gt;0,IF(AND(INDIRECT(ADDRESS($K604,44))=0,INDIRECT(ADDRESS($K604,38))&lt;&gt;"UL"),INDIRECT(ADDRESS($K604,COLUMN()-11)),0),0), IF($L604&gt;0,IF(AND(INDIRECT(ADDRESS($L604,44))=0,INDIRECT(ADDRESS($L604,38))&lt;&gt;"UL"),INDIRECT(ADDRESS($L604,COLUMN()-11)),0),0), IF($M604&gt;0,IF(AND(INDIRECT(ADDRESS($M604,44))=0,INDIRECT(ADDRESS($M604,38))&lt;&gt;"UL"),INDIRECT(ADDRESS($M604,COLUMN()-11)),0),0))</f>
        <v>0</v>
      </c>
      <c r="BQ604" s="57">
        <f ca="1">IF(AU604="S",BM604,IF(AU604="MS",BN604,IF(AU604="ML",BO604,BP604)))</f>
        <v>0</v>
      </c>
      <c r="BR604" s="161">
        <f ca="1">(((AZ604+BB604+BL604+BQ604)/(AY604+BB604+BK604+BQ604)*AB604^$BR$296)^$BQ$296)*100</f>
        <v>77.064869108374353</v>
      </c>
      <c r="BS604" s="56"/>
      <c r="BT604" s="56">
        <f ca="1">IF(AD604&lt;BG604,((((AY604+BK604)*AB604)+((BE604+BQ604)*(1-AB604))+BF604)*AD604),((((AY604*AB604)+(BE604*(1-AB604))+BF604)*AD604)+(((BK604*AB604)+(BQ604*(1-AB604)))*BG604)))</f>
        <v>9.6954693076020249</v>
      </c>
      <c r="BU604" s="87">
        <f ca="1">BT604/N604</f>
        <v>0.21545487350226722</v>
      </c>
      <c r="BV604" s="57" t="s">
        <v>33</v>
      </c>
      <c r="BW604" s="57" cm="1">
        <f t="array" aca="1" ref="BW604" ca="1">SUM(IF($C604&gt;0,IF(AND(INDIRECT(ADDRESS($C604,44))=0,INDIRECT(ADDRESS($C604,38))="UL",ISERROR(SEARCH("Rear",INDIRECT(ADDRESS($C604,33)))),ISERROR(SEARCH("Side",INDIRECT(ADDRESS($C604,33))))),INDIRECT(ADDRESS($C604,COLUMN())),0),0),IF($D604&gt;0,IF(AND(INDIRECT(ADDRESS($D604,44))=0,INDIRECT(ADDRESS($D604,38))="UL",ISERROR(SEARCH("Rear",INDIRECT(ADDRESS($D604,33)))),ISERROR(SEARCH("Side",INDIRECT(ADDRESS($D604,33))))),INDIRECT(ADDRESS($D604,COLUMN())),0),0),IF($E604&gt;0,IF(AND(INDIRECT(ADDRESS($E604,44))=0,INDIRECT(ADDRESS($E604,38))="UL",ISERROR(SEARCH("Rear",INDIRECT(ADDRESS($E604,33)))),ISERROR(SEARCH("Side",INDIRECT(ADDRESS($E604,33))))),INDIRECT(ADDRESS($E604,COLUMN())),0),0),IF($F604&gt;0,IF(AND(INDIRECT(ADDRESS($F604,44))=0,INDIRECT(ADDRESS($F604,38))="UL",ISERROR(SEARCH("Rear",INDIRECT(ADDRESS($F604,33)))),ISERROR(SEARCH("Side",INDIRECT(ADDRESS($F604,33))))),INDIRECT(ADDRESS($F604,COLUMN())),0),0),IF($G604&gt;0,IF(AND(INDIRECT(ADDRESS($G604,44))=0,INDIRECT(ADDRESS($G604,38))="UL",ISERROR(SEARCH("Rear",INDIRECT(ADDRESS($G604,33)))),ISERROR(SEARCH("Side",INDIRECT(ADDRESS($G604,33))))),INDIRECT(ADDRESS($G604,COLUMN())),0),0),IF($H604&gt;0,IF(AND(INDIRECT(ADDRESS($H604,44))=0,INDIRECT(ADDRESS($H604,38))="UL",ISERROR(SEARCH("Rear",INDIRECT(ADDRESS($H604,33)))),ISERROR(SEARCH("Side",INDIRECT(ADDRESS($H604,33))))),INDIRECT(ADDRESS($H604,COLUMN())),0),0),IF($I604&gt;0,IF(AND(INDIRECT(ADDRESS($I604,44))=0,INDIRECT(ADDRESS($I604,38))="UL",ISERROR(SEARCH("Rear",INDIRECT(ADDRESS($I604,33)))),ISERROR(SEARCH("Side",INDIRECT(ADDRESS($I604,33))))),INDIRECT(ADDRESS($I604,COLUMN())),0),0),IF($J604&gt;0,IF(AND(INDIRECT(ADDRESS($J604,44))=0,INDIRECT(ADDRESS($J604,38))="UL",ISERROR(SEARCH("Rear",INDIRECT(ADDRESS($J604,33)))),ISERROR(SEARCH("Side",INDIRECT(ADDRESS($J604,33))))),INDIRECT(ADDRESS($J604,COLUMN())),0),0),IF($K604&gt;0,IF(AND(INDIRECT(ADDRESS($K604,44))=0,INDIRECT(ADDRESS($K604,38))="UL",ISERROR(SEARCH("Rear",INDIRECT(ADDRESS($K604,33)))),ISERROR(SEARCH("Side",INDIRECT(ADDRESS($K604,33))))),INDIRECT(ADDRESS($K604,COLUMN())),0),0),IF($L604&gt;0,IF(AND(INDIRECT(ADDRESS($L604,44))=0,INDIRECT(ADDRESS($L604,38))="UL",ISERROR(SEARCH("Rear",INDIRECT(ADDRESS($L604,33)))),ISERROR(SEARCH("Side",INDIRECT(ADDRESS($L604,33))))),INDIRECT(ADDRESS($L604,COLUMN())),0),0),IF($M604&gt;0,IF(AND(INDIRECT(ADDRESS($M604,44))=0,INDIRECT(ADDRESS($M604,38))="UL",ISERROR(SEARCH("Rear",INDIRECT(ADDRESS($M604,33)))),ISERROR(SEARCH("Side",INDIRECT(ADDRESS($M604,33))))),INDIRECT(ADDRESS($M604,COLUMN())),0),0))</f>
        <v>0</v>
      </c>
      <c r="BX604" s="57">
        <f ca="1">IF(BV604="S",AV604,BW604)</f>
        <v>3.333333333333333</v>
      </c>
      <c r="BY604" s="57" cm="1">
        <f t="array" aca="1" ref="BY604" ca="1">SUM(IF($C604&gt;0,IF(AND(INDIRECT(ADDRESS($C604,44))=0,INDIRECT(ADDRESS($C604,38))="UL"),INDIRECT(ADDRESS($C604,COLUMN())),0),0),IF($D604&gt;0,IF(AND(INDIRECT(ADDRESS($D604,44))=0,INDIRECT(ADDRESS($D604,38))="UL"),INDIRECT(ADDRESS($D604,COLUMN())),0),0),IF($E604&gt;0,IF(AND(INDIRECT(ADDRESS($E604,44))=0,INDIRECT(ADDRESS($E604,38))="UL"),INDIRECT(ADDRESS($E604,COLUMN())),0),0),IF($F604&gt;0,IF(AND(INDIRECT(ADDRESS($F604,44))=0,INDIRECT(ADDRESS($F604,38))="UL"),INDIRECT(ADDRESS($F604,COLUMN())),0),0),IF($G604&gt;0,IF(AND(INDIRECT(ADDRESS($G604,44))=0,INDIRECT(ADDRESS($G604,38))="UL"),INDIRECT(ADDRESS($G604,COLUMN())),0),0),IF($H604&gt;0,IF(AND(INDIRECT(ADDRESS($H604,44))=0,INDIRECT(ADDRESS($H604,38))="UL"),INDIRECT(ADDRESS($H604,COLUMN())),0),0),IF($I604&gt;0,IF(AND(INDIRECT(ADDRESS($I604,44))=0,INDIRECT(ADDRESS($I604,38))="UL"),INDIRECT(ADDRESS($I604,COLUMN())),0),0),IF($J604&gt;0,IF(AND(INDIRECT(ADDRESS($J604,44))=0,INDIRECT(ADDRESS($J604,38))="UL"),INDIRECT(ADDRESS($J604,COLUMN())),0),0),IF($K604&gt;0,IF(AND(INDIRECT(ADDRESS($K604,44))=0,INDIRECT(ADDRESS($K604,38))="UL"),INDIRECT(ADDRESS($K604,COLUMN())),0),0),IF($L604&gt;0,IF(AND(INDIRECT(ADDRESS($L604,44))=0,INDIRECT(ADDRESS($L604,38))="UL"),INDIRECT(ADDRESS($L604,COLUMN())),0),0),IF($M604&gt;0,IF(AND(INDIRECT(ADDRESS($M604,44))=0,INDIRECT(ADDRESS($M604,38))="UL"),INDIRECT(ADDRESS($M604,COLUMN())),0),0))</f>
        <v>0</v>
      </c>
      <c r="BZ604" s="57" cm="1">
        <f t="array" aca="1" ref="BZ604" ca="1">SUM(IF($C604&gt;0,IF(AND(INDIRECT(ADDRESS($C604,44))=0,INDIRECT(ADDRESS($C604,38))="UL"),INDIRECT(ADDRESS($C604,COLUMN())),0),0),IF($D604&gt;0,IF(AND(INDIRECT(ADDRESS($D604,44))=0,INDIRECT(ADDRESS($D604,38))="UL"),INDIRECT(ADDRESS($D604,COLUMN())),0),0),IF($E604&gt;0,IF(AND(INDIRECT(ADDRESS($E604,44))=0,INDIRECT(ADDRESS($E604,38))="UL"),INDIRECT(ADDRESS($E604,COLUMN())),0),0),IF($F604&gt;0,IF(AND(INDIRECT(ADDRESS($F604,44))=0,INDIRECT(ADDRESS($F604,38))="UL"),INDIRECT(ADDRESS($F604,COLUMN())),0),0),IF($G604&gt;0,IF(AND(INDIRECT(ADDRESS($G604,44))=0,INDIRECT(ADDRESS($G604,38))="UL"),INDIRECT(ADDRESS($G604,COLUMN())),0),0),IF($H604&gt;0,IF(AND(INDIRECT(ADDRESS($H604,44))=0,INDIRECT(ADDRESS($H604,38))="UL"),INDIRECT(ADDRESS($H604,COLUMN())),0),0),IF($I604&gt;0,IF(AND(INDIRECT(ADDRESS($I604,44))=0,INDIRECT(ADDRESS($I604,38))="UL"),INDIRECT(ADDRESS($I604,COLUMN())),0),0),IF($J604&gt;0,IF(AND(INDIRECT(ADDRESS($J604,44))=0,INDIRECT(ADDRESS($J604,38))="UL"),INDIRECT(ADDRESS($J604,COLUMN())),0),0),IF($K604&gt;0,IF(AND(INDIRECT(ADDRESS($K604,44))=0,INDIRECT(ADDRESS($K604,38))="UL"),INDIRECT(ADDRESS($K604,COLUMN())),0),0),IF($L604&gt;0,IF(AND(INDIRECT(ADDRESS($L604,44))=0,INDIRECT(ADDRESS($L604,38))="UL"),INDIRECT(ADDRESS($L604,COLUMN())),0),0),IF($M604&gt;0,IF(AND(INDIRECT(ADDRESS($M604,44))=0,INDIRECT(ADDRESS($M604,38))="UL"),INDIRECT(ADDRESS($M604,COLUMN())),0),0))</f>
        <v>0</v>
      </c>
      <c r="CA604" s="57">
        <f ca="1">IF(BV604="S",BY604,BZ604)</f>
        <v>0</v>
      </c>
      <c r="CB604" s="57" cm="1">
        <f t="array" aca="1" ref="CB604" ca="1">SUM(IF($C604&gt;0,IF(AND(INDIRECT(ADDRESS($C604,44))=0,INDIRECT(ADDRESS($C604,38))&lt;&gt;"UL"),INDIRECT(ADDRESS($C604,COLUMN())),0),0),IF($D604&gt;0,IF(AND(INDIRECT(ADDRESS($D604,44))=0,INDIRECT(ADDRESS($D604,38))&lt;&gt;"UL"),INDIRECT(ADDRESS($D604,COLUMN())),0),0),IF($E604&gt;0,IF(AND(INDIRECT(ADDRESS($E604,44))=0,INDIRECT(ADDRESS($E604,38))&lt;&gt;"UL"),INDIRECT(ADDRESS($E604,COLUMN())),0),0),IF($F604&gt;0,IF(AND(INDIRECT(ADDRESS($F604,44))=0,INDIRECT(ADDRESS($F604,38))&lt;&gt;"UL"),INDIRECT(ADDRESS($F604,COLUMN())),0),0),IF($G604&gt;0,IF(AND(INDIRECT(ADDRESS($G604,44))=0,INDIRECT(ADDRESS($G604,38))&lt;&gt;"UL"),INDIRECT(ADDRESS($G604,COLUMN())),0),0),IF($H604&gt;0,IF(AND(INDIRECT(ADDRESS($H604,44))=0,INDIRECT(ADDRESS($H604,38))&lt;&gt;"UL"),INDIRECT(ADDRESS($H604,COLUMN())),0),0),IF($I604&gt;0,IF(AND(INDIRECT(ADDRESS($I604,44))=0,INDIRECT(ADDRESS($I604,38))&lt;&gt;"UL"),INDIRECT(ADDRESS($I604,COLUMN())),0),0),IF($J604&gt;0,IF(AND(INDIRECT(ADDRESS($J604,44))=0,INDIRECT(ADDRESS($J604,38))&lt;&gt;"UL"),INDIRECT(ADDRESS($J604,COLUMN())),0),0),IF($K604&gt;0,IF(AND(INDIRECT(ADDRESS($K604,44))=0,INDIRECT(ADDRESS($K604,38))&lt;&gt;"UL"),INDIRECT(ADDRESS($K604,COLUMN())),0),0),IF($L604&gt;0,IF(AND(INDIRECT(ADDRESS($L604,44))=0,INDIRECT(ADDRESS($L604,38))&lt;&gt;"UL"),INDIRECT(ADDRESS($L604,COLUMN())),0),0),IF($M604&gt;0,IF(AND(INDIRECT(ADDRESS($M604,44))=0,INDIRECT(ADDRESS($M604,38))&lt;&gt;"UL"),INDIRECT(ADDRESS($M604,COLUMN())),0),0))</f>
        <v>0</v>
      </c>
      <c r="CC604" s="57">
        <f ca="1">IF(BV604="S",BH604,CB604)</f>
        <v>0</v>
      </c>
      <c r="CD604" s="57" cm="1">
        <f t="array" aca="1" ref="CD604" ca="1">SUM(IF($C604&gt;0,IF(AND(INDIRECT(ADDRESS($C604,44))=0,INDIRECT(ADDRESS($C604,38))&lt;&gt;"UL"),INDIRECT(ADDRESS($C604,COLUMN())),0),0),IF($D604&gt;0,IF(AND(INDIRECT(ADDRESS($D604,44))=0,INDIRECT(ADDRESS($D604,38))&lt;&gt;"UL"),INDIRECT(ADDRESS($D604,COLUMN())),0),0),IF($E604&gt;0,IF(AND(INDIRECT(ADDRESS($E604,44))=0,INDIRECT(ADDRESS($E604,38))&lt;&gt;"UL"),INDIRECT(ADDRESS($E604,COLUMN())),0),0),IF($F604&gt;0,IF(AND(INDIRECT(ADDRESS($F604,44))=0,INDIRECT(ADDRESS($F604,38))&lt;&gt;"UL"),INDIRECT(ADDRESS($F604,COLUMN())),0),0),IF($G604&gt;0,IF(AND(INDIRECT(ADDRESS($G604,44))=0,INDIRECT(ADDRESS($G604,38))&lt;&gt;"UL"),INDIRECT(ADDRESS($G604,COLUMN())),0),0),IF($H604&gt;0,IF(AND(INDIRECT(ADDRESS($H604,44))=0,INDIRECT(ADDRESS($H604,38))&lt;&gt;"UL"),INDIRECT(ADDRESS($H604,COLUMN())),0),0),IF($I604&gt;0,IF(AND(INDIRECT(ADDRESS($I604,44))=0,INDIRECT(ADDRESS($I604,38))&lt;&gt;"UL"),INDIRECT(ADDRESS($I604,COLUMN())),0),0),IF($J604&gt;0,IF(AND(INDIRECT(ADDRESS($J604,44))=0,INDIRECT(ADDRESS($J604,38))&lt;&gt;"UL"),INDIRECT(ADDRESS($J604,COLUMN())),0),0),IF($K604&gt;0,IF(AND(INDIRECT(ADDRESS($K604,44))=0,INDIRECT(ADDRESS($K604,38))&lt;&gt;"UL"),INDIRECT(ADDRESS($K604,COLUMN())),0),0),IF($L604&gt;0,IF(AND(INDIRECT(ADDRESS($L604,44))=0,INDIRECT(ADDRESS($L604,38))&lt;&gt;"UL"),INDIRECT(ADDRESS($L604,COLUMN())),0),0),IF($M604&gt;0,IF(AND(INDIRECT(ADDRESS($M604,44))=0,INDIRECT(ADDRESS($M604,38))&lt;&gt;"UL"),INDIRECT(ADDRESS($M604,COLUMN())),0),0))</f>
        <v>0</v>
      </c>
      <c r="CE604" s="57" cm="1">
        <f t="array" aca="1" ref="CE604" ca="1">SUM(IF($C604&gt;0,IF(AND(INDIRECT(ADDRESS($C604,44))=0,INDIRECT(ADDRESS($C604,38))&lt;&gt;"UL"),INDIRECT(ADDRESS($C604,COLUMN())),0),0),IF($D604&gt;0,IF(AND(INDIRECT(ADDRESS($D604,44))=0,INDIRECT(ADDRESS($D604,38))&lt;&gt;"UL"),INDIRECT(ADDRESS($D604,COLUMN())),0),0),IF($E604&gt;0,IF(AND(INDIRECT(ADDRESS($E604,44))=0,INDIRECT(ADDRESS($E604,38))&lt;&gt;"UL"),INDIRECT(ADDRESS($E604,COLUMN())),0),0),IF($F604&gt;0,IF(AND(INDIRECT(ADDRESS($F604,44))=0,INDIRECT(ADDRESS($F604,38))&lt;&gt;"UL"),INDIRECT(ADDRESS($F604,COLUMN())),0),0),IF($G604&gt;0,IF(AND(INDIRECT(ADDRESS($G604,44))=0,INDIRECT(ADDRESS($G604,38))&lt;&gt;"UL"),INDIRECT(ADDRESS($G604,COLUMN())),0),0),IF($H604&gt;0,IF(AND(INDIRECT(ADDRESS($H604,44))=0,INDIRECT(ADDRESS($H604,38))&lt;&gt;"UL"),INDIRECT(ADDRESS($H604,COLUMN())),0),0),IF($I604&gt;0,IF(AND(INDIRECT(ADDRESS($I604,44))=0,INDIRECT(ADDRESS($I604,38))&lt;&gt;"UL"),INDIRECT(ADDRESS($I604,COLUMN())),0),0),IF($J604&gt;0,IF(AND(INDIRECT(ADDRESS($J604,44))=0,INDIRECT(ADDRESS($J604,38))&lt;&gt;"UL"),INDIRECT(ADDRESS($J604,COLUMN())),0),0),IF($K604&gt;0,IF(AND(INDIRECT(ADDRESS($K604,44))=0,INDIRECT(ADDRESS($K604,38))&lt;&gt;"UL"),INDIRECT(ADDRESS($K604,COLUMN())),0),0),IF($L604&gt;0,IF(AND(INDIRECT(ADDRESS($L604,44))=0,INDIRECT(ADDRESS($L604,38))&lt;&gt;"UL"),INDIRECT(ADDRESS($L604,COLUMN())),0),0),IF($M604&gt;0,IF(AND(INDIRECT(ADDRESS($M604,44))=0,INDIRECT(ADDRESS($M604,38))&lt;&gt;"UL"),INDIRECT(ADDRESS($M604,COLUMN())),0),0))</f>
        <v>0</v>
      </c>
      <c r="CF604" s="57">
        <f ca="1">IF(BV604="S",CD604,CE604)</f>
        <v>0</v>
      </c>
      <c r="CG604" s="57">
        <f ca="1">IF(AD604&lt;BG604,((((BX604+CC604)*AB604)+((CA604+CF604)*(1-AB604)))*AD604),((((BX604*AB604)+((CA604)*(1-AB604)))*AD604)+(((CC604*AB604)+((CF604))*(1-AB604)))*BG604))</f>
        <v>9.7200097312586795</v>
      </c>
      <c r="CH604" s="57">
        <f ca="1">CG604/N604</f>
        <v>0.21600021625019289</v>
      </c>
      <c r="CI604" s="19">
        <f ca="1">AD604*X604</f>
        <v>25.80554664582732</v>
      </c>
      <c r="CJ604" s="19"/>
      <c r="CK604" s="57" cm="1">
        <f t="array" aca="1" ref="CK604" ca="1">IF(AU604="S", SUM(IF($C604&gt;0,IF(INDIRECT(ADDRESS($C604,43))&lt;&gt;1,INDIRECT(ADDRESS($C604,48)),0),0), IF($D604&gt;0,IF(INDIRECT(ADDRESS($D604,43))&lt;&gt;1,INDIRECT(ADDRESS($D604,48)),0),0), IF($E604&gt;0,IF(INDIRECT(ADDRESS($E604,43))&lt;&gt;1,INDIRECT(ADDRESS($E604,48)),0),0), IF($F604&gt;0,IF(INDIRECT(ADDRESS($F604,43))&lt;&gt;1,INDIRECT(ADDRESS($F604,48)),0),0), IF($G604&gt;0,IF(INDIRECT(ADDRESS($G604,43))&lt;&gt;1,INDIRECT(ADDRESS($G604,48)),0),0), IF($H604&gt;0,IF(INDIRECT(ADDRESS($H604,43))&lt;&gt;1,INDIRECT(ADDRESS($H604,48)),0),0), IF($I604&gt;0,IF(INDIRECT(ADDRESS($I604,43))&lt;&gt;1,INDIRECT(ADDRESS($I604,48)),0),0), IF($J604&gt;0,IF(INDIRECT(ADDRESS($J604,43))&lt;&gt;1,INDIRECT(ADDRESS($J604,48)),0),0), IF($K604&gt;0,IF(INDIRECT(ADDRESS($K604,43))&lt;&gt;1,INDIRECT(ADDRESS($K604,48)),0),0), IF($L604&gt;0,IF(INDIRECT(ADDRESS($L604,43))&lt;&gt;1,INDIRECT(ADDRESS($L604,48)),0),0), IF($M604&gt;0,IF(INDIRECT(ADDRESS($M604,43))&lt;&gt;1,INDIRECT(ADDRESS($M604,48)),0),0)), IF(AU604="L",SUM(IF($C604&gt;0,IF(INDIRECT(ADDRESS($C604,43))&lt;&gt;1,INDIRECT(ADDRESS($C604,50)),0),0), IF($D604&gt;0,IF(INDIRECT(ADDRESS($D604,43))&lt;&gt;1,INDIRECT(ADDRESS($D604,50)),0),0), IF($E604&gt;0,IF(INDIRECT(ADDRESS($E604,43))&lt;&gt;1,INDIRECT(ADDRESS($E604,50)),0),0), IF($F604&gt;0,IF(INDIRECT(ADDRESS($F604,43))&lt;&gt;1,INDIRECT(ADDRESS($F604,50)),0),0), IF($G604&gt;0,IF(INDIRECT(ADDRESS($G604,43))&lt;&gt;1,INDIRECT(ADDRESS($G604,50)),0),0), IF($G604&gt;0,IF(INDIRECT(ADDRESS($G604,43))&lt;&gt;1,INDIRECT(ADDRESS($G604,50)),0),0), IF($H604&gt;0,IF(INDIRECT(ADDRESS($H604,43))&lt;&gt;1,INDIRECT(ADDRESS($H604,50)),0),0), IF($I604&gt;0,IF(INDIRECT(ADDRESS($I604,43))&lt;&gt;1,INDIRECT(ADDRESS($I604,50)),0),0), IF($J604&gt;0,IF(INDIRECT(ADDRESS($J604,43))&lt;&gt;1,INDIRECT(ADDRESS($J604,50)),0),0), IF($K604&gt;0,IF(INDIRECT(ADDRESS($K604,43))&lt;&gt;1,INDIRECT(ADDRESS($K604,50)),0),0), IF($L604&gt;0,IF(INDIRECT(ADDRESS($L604,43))&lt;&gt;1,INDIRECT(ADDRESS($L604,50)),0),0), IF($M604&gt;0,IF(INDIRECT(ADDRESS($M604,43))&lt;&gt;1,INDIRECT(ADDRESS($M604,50)),0),0)), SUM(IF($C604&gt;0,IF(INDIRECT(ADDRESS($C604,43))&lt;&gt;1,INDIRECT(ADDRESS($C604,49)),0),0), IF($D604&gt;0,IF(INDIRECT(ADDRESS($D604,43))&lt;&gt;1,INDIRECT(ADDRESS($D604,49)),0),0), IF($E604&gt;0,IF(INDIRECT(ADDRESS($E604,43))&lt;&gt;1,INDIRECT(ADDRESS($E604,49)),0),0), IF($F604&gt;0,IF(INDIRECT(ADDRESS($F604,43))&lt;&gt;1,INDIRECT(ADDRESS($F604,49)),0),0), IF($G604&gt;0,IF(INDIRECT(ADDRESS($G604,43))&lt;&gt;1,INDIRECT(ADDRESS($G604,49)),0),0), IF($G604&gt;0,IF(INDIRECT(ADDRESS($G604,43))&lt;&gt;1,INDIRECT(ADDRESS($G604,49)),0),0), IF($H604&gt;0,IF(INDIRECT(ADDRESS($H604,43))&lt;&gt;1,INDIRECT(ADDRESS($H604,49)),0),0), IF($I604&gt;0,IF(INDIRECT(ADDRESS($I604,43))&lt;&gt;1,INDIRECT(ADDRESS($I604,49)),0),0), IF($J604&gt;0,IF(INDIRECT(ADDRESS($J604,43))&lt;&gt;1,INDIRECT(ADDRESS($J604,49)),0),0), IF($K604&gt;0,IF(INDIRECT(ADDRESS($K604,43))&lt;&gt;1,INDIRECT(ADDRESS($K604,49)),0),0), IF($L604&gt;0,IF(INDIRECT(ADDRESS($L604,43))&lt;&gt;1,INDIRECT(ADDRESS($L604,49)),0),0), IF($M604&gt;0,IF(INDIRECT(ADDRESS($M604,43))&lt;&gt;1,INDIRECT(ADDRESS($M604,49)),0),0))))</f>
        <v>3.333333333333333</v>
      </c>
      <c r="CL604" s="57" cm="1">
        <f t="array" aca="1" ref="CL604" ca="1">1.5*SUM(IF($C604&gt;0,IF(INDIRECT(ADDRESS($C604,44))=1,INDIRECT(ADDRESS($C604,48)),0),0), IF($D604&gt;0,IF(INDIRECT(ADDRESS($D604,44))=1,INDIRECT(ADDRESS($D604,48)),0),0), IF($E604&gt;0,IF(INDIRECT(ADDRESS($E604,44))=1,INDIRECT(ADDRESS($E604,48)),0),0), IF($F604&gt;0,IF(INDIRECT(ADDRESS($F604,44))=1,INDIRECT(ADDRESS($F604,48)),0),0), IF($G604&gt;0,IF(INDIRECT(ADDRESS($G604,44))=1,INDIRECT(ADDRESS($G604,48)),0),0), IF($H604&gt;0,IF(INDIRECT(ADDRESS($H604,44))=1,INDIRECT(ADDRESS($H604,48)),0),0), IF($I604&gt;0,IF(INDIRECT(ADDRESS($I604,44))=1,INDIRECT(ADDRESS($I604,48)),0),0), IF($J604&gt;0,IF(INDIRECT(ADDRESS($J604,44))=1,INDIRECT(ADDRESS($J604,48)),0),0), IF($K604&gt;0,IF(INDIRECT(ADDRESS($K604,44))=1,INDIRECT(ADDRESS($K604,48)),0),0), IF($L604&gt;0,IF(INDIRECT(ADDRESS($L604,44))=1,INDIRECT(ADDRESS($L604,48)),0),0), IF($M604&gt;0,IF(INDIRECT(ADDRESS($M604,44))=1,INDIRECT(ADDRESS($M604,48)),0),0))</f>
        <v>0</v>
      </c>
      <c r="CM604" s="56">
        <f ca="1">((BU604/$BU$34)^$BU$296)</f>
        <v>1.5861434289624203</v>
      </c>
      <c r="CN604" s="59"/>
    </row>
    <row r="605" spans="1:92" x14ac:dyDescent="0.25">
      <c r="A605" s="65" t="s">
        <v>679</v>
      </c>
      <c r="B605" s="74">
        <v>584</v>
      </c>
      <c r="C605" s="74">
        <v>591</v>
      </c>
      <c r="D605" s="74">
        <v>592</v>
      </c>
      <c r="E605" s="74"/>
      <c r="F605" s="74"/>
      <c r="G605" s="74"/>
      <c r="H605" s="74"/>
      <c r="I605" s="74"/>
      <c r="J605" s="74"/>
      <c r="K605" s="74"/>
      <c r="L605" s="74"/>
      <c r="M605" s="74"/>
      <c r="N605" s="67">
        <f ca="1">SUM(INDIRECT(ADDRESS(B605,COLUMN())),IF(C605&gt;0,INDIRECT(ADDRESS(C605,COLUMN())),0),IF(D605&gt;0,INDIRECT(ADDRESS(D605,COLUMN())),0),IF(E605&gt;0,INDIRECT(ADDRESS(E605,COLUMN())),0),IF(F605&gt;0,INDIRECT(ADDRESS(F605,COLUMN())),0),IF(G605&gt;0,INDIRECT(ADDRESS(G605,COLUMN())),0),IF(H605&gt;0,INDIRECT(ADDRESS(H605,COLUMN())),0),IF(I605&gt;0,INDIRECT(ADDRESS(I605,COLUMN())),0),IF(J605&gt;0,INDIRECT(ADDRESS(J605,COLUMN())),0),IF(K605&gt;0,INDIRECT(ADDRESS(K605,COLUMN())),0),IF(L605&gt;0,INDIRECT(ADDRESS(L605,COLUMN())),0),IF(M605&gt;0,INDIRECT(ADDRESS(M605,COLUMN())),0))</f>
        <v>49</v>
      </c>
      <c r="O605" s="67" t="str" cm="1">
        <f t="array" aca="1" ref="O605" ca="1">INDIRECT(ADDRESS($B605,COLUMN()))</f>
        <v>Fighter</v>
      </c>
      <c r="P605" s="67" cm="1">
        <f t="array" aca="1" ref="P605" ca="1">INDIRECT(ADDRESS($B605,COLUMN()))</f>
        <v>4.833333333333333</v>
      </c>
      <c r="Q605" s="67" cm="1">
        <f t="array" aca="1" ref="Q605" ca="1">INDIRECT(ADDRESS($B605,COLUMN()))</f>
        <v>0</v>
      </c>
      <c r="R605" s="67" cm="1">
        <f t="array" aca="1" ref="R605" ca="1">INDIRECT(ADDRESS($B605,COLUMN()))</f>
        <v>0</v>
      </c>
      <c r="S605" s="67" cm="1">
        <f t="array" aca="1" ref="S605" ca="1">INDIRECT(ADDRESS($B605,COLUMN()))</f>
        <v>3</v>
      </c>
      <c r="T605" s="67" t="str" cm="1">
        <f t="array" aca="1" ref="T605" ca="1">INDIRECT(ADDRESS($B605,COLUMN()))</f>
        <v>1-8</v>
      </c>
      <c r="U605" s="67" cm="1">
        <f t="array" aca="1" ref="U605" ca="1">INDIRECT(ADDRESS($B605,COLUMN()))</f>
        <v>8</v>
      </c>
      <c r="V605" s="67" cm="1">
        <f t="array" aca="1" ref="V605" ca="1">INDIRECT(ADDRESS($B605,COLUMN()))</f>
        <v>0</v>
      </c>
      <c r="W605" s="67" cm="1">
        <f t="array" aca="1" ref="W605" ca="1">INDIRECT(ADDRESS($B605,COLUMN()))</f>
        <v>4</v>
      </c>
      <c r="X605" s="67" cm="1">
        <f t="array" aca="1" ref="X605" ca="1">INDIRECT(ADDRESS($B605,COLUMN()))</f>
        <v>9</v>
      </c>
      <c r="Y605" s="67" cm="1">
        <f t="array" aca="1" ref="Y605" ca="1">INDIRECT(ADDRESS($B605,COLUMN()))</f>
        <v>0</v>
      </c>
      <c r="Z605" s="67" cm="1">
        <f t="array" aca="1" ref="Z605" ca="1">INDIRECT(ADDRESS($B605,COLUMN()))</f>
        <v>5</v>
      </c>
      <c r="AA605" s="67" t="str" cm="1">
        <f t="array" aca="1" ref="AA605" ca="1">INDIRECT(ADDRESS($B605,COLUMN()))</f>
        <v>Rocket Boosters, Jink</v>
      </c>
      <c r="AB605" s="56">
        <f ca="1">((U605/8)^$V$296)*((((X605-(Y605-1)/2)/8)^$X$296)*((S605/3)^$S$296))*(((8-W605)/6)^$W$296)</f>
        <v>1.016991681462482</v>
      </c>
      <c r="AC605" s="56">
        <f ca="1">SUM(((25/N605)^$Z$296)*(AB605/$AB$34))</f>
        <v>0.77334045247744088</v>
      </c>
      <c r="AD605" s="56">
        <f ca="1">(P605/($CN$34*(1/AC605)))</f>
        <v>3.2502714669341715</v>
      </c>
      <c r="AF605" s="65"/>
      <c r="AG605" s="65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52"/>
      <c r="AU605" s="54" t="s">
        <v>33</v>
      </c>
      <c r="AV605" s="57" cm="1">
        <f t="array" aca="1" ref="AV605" ca="1">SUM(IF($C605&gt;0,IF(AND(INDIRECT(ADDRESS($C605,44))=0,INDIRECT(ADDRESS($C605,38))="UL",ISERROR(SEARCH("Rear",INDIRECT(ADDRESS($C605,33)))),ISERROR(SEARCH("Side",INDIRECT(ADDRESS($C605,33))))),INDIRECT(ADDRESS($C605,COLUMN())),0),0),IF($D605&gt;0,IF(AND(INDIRECT(ADDRESS($D605,44))=0,INDIRECT(ADDRESS($D605,38))="UL",ISERROR(SEARCH("Rear",INDIRECT(ADDRESS($D605,33)))),ISERROR(SEARCH("Side",INDIRECT(ADDRESS($D605,33))))),INDIRECT(ADDRESS($D605,COLUMN())),0),0),IF($E605&gt;0,IF(AND(INDIRECT(ADDRESS($E605,44))=0,INDIRECT(ADDRESS($E605,38))="UL",ISERROR(SEARCH("Rear",INDIRECT(ADDRESS($E605,33)))),ISERROR(SEARCH("Side",INDIRECT(ADDRESS($E605,33))))),INDIRECT(ADDRESS($E605,COLUMN())),0),0),IF($F605&gt;0,IF(AND(INDIRECT(ADDRESS($F605,44))=0,INDIRECT(ADDRESS($F605,38))="UL",ISERROR(SEARCH("Rear",INDIRECT(ADDRESS($F605,33)))),ISERROR(SEARCH("Side",INDIRECT(ADDRESS($F605,33))))),INDIRECT(ADDRESS($F605,COLUMN())),0),0),IF($G605&gt;0,IF(AND(INDIRECT(ADDRESS($G605,44))=0,INDIRECT(ADDRESS($G605,38))="UL",ISERROR(SEARCH("Rear",INDIRECT(ADDRESS($G605,33)))),ISERROR(SEARCH("Side",INDIRECT(ADDRESS($G605,33))))),INDIRECT(ADDRESS($G605,COLUMN())),0),0),IF($H605&gt;0,IF(AND(INDIRECT(ADDRESS($H605,44))=0,INDIRECT(ADDRESS($H605,38))="UL",ISERROR(SEARCH("Rear",INDIRECT(ADDRESS($H605,33)))),ISERROR(SEARCH("Side",INDIRECT(ADDRESS($H605,33))))),INDIRECT(ADDRESS($H605,COLUMN())),0),0),IF($I605&gt;0,IF(AND(INDIRECT(ADDRESS($I605,44))=0,INDIRECT(ADDRESS($I605,38))="UL",ISERROR(SEARCH("Rear",INDIRECT(ADDRESS($I605,33)))),ISERROR(SEARCH("Side",INDIRECT(ADDRESS($I605,33))))),INDIRECT(ADDRESS($I605,COLUMN())),0),0),IF($J605&gt;0,IF(AND(INDIRECT(ADDRESS($J605,44))=0,INDIRECT(ADDRESS($J605,38))="UL",ISERROR(SEARCH("Rear",INDIRECT(ADDRESS($J605,33)))),ISERROR(SEARCH("Side",INDIRECT(ADDRESS($J605,33))))),INDIRECT(ADDRESS($J605,COLUMN())),0),0),IF($K605&gt;0,IF(AND(INDIRECT(ADDRESS($K605,44))=0,INDIRECT(ADDRESS($K605,38))="UL",ISERROR(SEARCH("Rear",INDIRECT(ADDRESS($K605,33)))),ISERROR(SEARCH("Side",INDIRECT(ADDRESS($K605,33))))),INDIRECT(ADDRESS($K605,COLUMN())),0),0),IF($L605&gt;0,IF(AND(INDIRECT(ADDRESS($L605,44))=0,INDIRECT(ADDRESS($L605,38))="UL",ISERROR(SEARCH("Rear",INDIRECT(ADDRESS($L605,33)))),ISERROR(SEARCH("Side",INDIRECT(ADDRESS($L605,33))))),INDIRECT(ADDRESS($L605,COLUMN())),0),0),IF($M605&gt;0,IF(AND(INDIRECT(ADDRESS($M605,44))=0,INDIRECT(ADDRESS($M605,38))="UL",ISERROR(SEARCH("Rear",INDIRECT(ADDRESS($M605,33)))),ISERROR(SEARCH("Side",INDIRECT(ADDRESS($M605,33))))),INDIRECT(ADDRESS($M605,COLUMN())),0),0))</f>
        <v>3.333333333333333</v>
      </c>
      <c r="AW605" s="57" cm="1">
        <f t="array" aca="1" ref="AW605" ca="1">SUM(IF($C605&gt;0,IF(AND(INDIRECT(ADDRESS($C605,44))=0,INDIRECT(ADDRESS($C605,38))="UL",ISERROR(SEARCH("Rear",INDIRECT(ADDRESS($C605,33)))),ISERROR(SEARCH("Side",INDIRECT(ADDRESS($C605,33))))),INDIRECT(ADDRESS($C605,COLUMN())),0),0),IF($D605&gt;0,IF(AND(INDIRECT(ADDRESS($D605,44))=0,INDIRECT(ADDRESS($D605,38))="UL",ISERROR(SEARCH("Rear",INDIRECT(ADDRESS($D605,33)))),ISERROR(SEARCH("Side",INDIRECT(ADDRESS($D605,33))))),INDIRECT(ADDRESS($D605,COLUMN())),0),0),IF($E605&gt;0,IF(AND(INDIRECT(ADDRESS($E605,44))=0,INDIRECT(ADDRESS($E605,38))="UL",ISERROR(SEARCH("Rear",INDIRECT(ADDRESS($E605,33)))),ISERROR(SEARCH("Side",INDIRECT(ADDRESS($E605,33))))),INDIRECT(ADDRESS($E605,COLUMN())),0),0),IF($F605&gt;0,IF(AND(INDIRECT(ADDRESS($F605,44))=0,INDIRECT(ADDRESS($F605,38))="UL",ISERROR(SEARCH("Rear",INDIRECT(ADDRESS($F605,33)))),ISERROR(SEARCH("Side",INDIRECT(ADDRESS($F605,33))))),INDIRECT(ADDRESS($F605,COLUMN())),0),0),IF($G605&gt;0,IF(AND(INDIRECT(ADDRESS($G605,44))=0,INDIRECT(ADDRESS($G605,38))="UL",ISERROR(SEARCH("Rear",INDIRECT(ADDRESS($G605,33)))),ISERROR(SEARCH("Side",INDIRECT(ADDRESS($G605,33))))),INDIRECT(ADDRESS($G605,COLUMN())),0),0),IF($H605&gt;0,IF(AND(INDIRECT(ADDRESS($H605,44))=0,INDIRECT(ADDRESS($H605,38))="UL",ISERROR(SEARCH("Rear",INDIRECT(ADDRESS($H605,33)))),ISERROR(SEARCH("Side",INDIRECT(ADDRESS($H605,33))))),INDIRECT(ADDRESS($H605,COLUMN())),0),0),IF($I605&gt;0,IF(AND(INDIRECT(ADDRESS($I605,44))=0,INDIRECT(ADDRESS($I605,38))="UL",ISERROR(SEARCH("Rear",INDIRECT(ADDRESS($I605,33)))),ISERROR(SEARCH("Side",INDIRECT(ADDRESS($I605,33))))),INDIRECT(ADDRESS($I605,COLUMN())),0),0),IF($J605&gt;0,IF(AND(INDIRECT(ADDRESS($J605,44))=0,INDIRECT(ADDRESS($J605,38))="UL",ISERROR(SEARCH("Rear",INDIRECT(ADDRESS($J605,33)))),ISERROR(SEARCH("Side",INDIRECT(ADDRESS($J605,33))))),INDIRECT(ADDRESS($J605,COLUMN())),0),0),IF($K605&gt;0,IF(AND(INDIRECT(ADDRESS($K605,44))=0,INDIRECT(ADDRESS($K605,38))="UL",ISERROR(SEARCH("Rear",INDIRECT(ADDRESS($K605,33)))),ISERROR(SEARCH("Side",INDIRECT(ADDRESS($K605,33))))),INDIRECT(ADDRESS($K605,COLUMN())),0),0),IF($L605&gt;0,IF(AND(INDIRECT(ADDRESS($L605,44))=0,INDIRECT(ADDRESS($L605,38))="UL",ISERROR(SEARCH("Rear",INDIRECT(ADDRESS($L605,33)))),ISERROR(SEARCH("Side",INDIRECT(ADDRESS($L605,33))))),INDIRECT(ADDRESS($L605,COLUMN())),0),0),IF($M605&gt;0,IF(AND(INDIRECT(ADDRESS($M605,44))=0,INDIRECT(ADDRESS($M605,38))="UL",ISERROR(SEARCH("Rear",INDIRECT(ADDRESS($M605,33)))),ISERROR(SEARCH("Side",INDIRECT(ADDRESS($M605,33))))),INDIRECT(ADDRESS($M605,COLUMN())),0),0))</f>
        <v>1.6666666666666665</v>
      </c>
      <c r="AX605" s="57" cm="1">
        <f t="array" aca="1" ref="AX605" ca="1">SUM(IF($C605&gt;0,IF(AND(INDIRECT(ADDRESS($C605,44))=0,INDIRECT(ADDRESS($C605,38))="UL",ISERROR(SEARCH("Rear",INDIRECT(ADDRESS($C605,33)))),ISERROR(SEARCH("Side",INDIRECT(ADDRESS($C605,33))))),INDIRECT(ADDRESS($C605,COLUMN())),0),0),IF($D605&gt;0,IF(AND(INDIRECT(ADDRESS($D605,44))=0,INDIRECT(ADDRESS($D605,38))="UL",ISERROR(SEARCH("Rear",INDIRECT(ADDRESS($D605,33)))),ISERROR(SEARCH("Side",INDIRECT(ADDRESS($D605,33))))),INDIRECT(ADDRESS($D605,COLUMN())),0),0),IF($E605&gt;0,IF(AND(INDIRECT(ADDRESS($E605,44))=0,INDIRECT(ADDRESS($E605,38))="UL",ISERROR(SEARCH("Rear",INDIRECT(ADDRESS($E605,33)))),ISERROR(SEARCH("Side",INDIRECT(ADDRESS($E605,33))))),INDIRECT(ADDRESS($E605,COLUMN())),0),0),IF($F605&gt;0,IF(AND(INDIRECT(ADDRESS($F605,44))=0,INDIRECT(ADDRESS($F605,38))="UL",ISERROR(SEARCH("Rear",INDIRECT(ADDRESS($F605,33)))),ISERROR(SEARCH("Side",INDIRECT(ADDRESS($F605,33))))),INDIRECT(ADDRESS($F605,COLUMN())),0),0),IF($G605&gt;0,IF(AND(INDIRECT(ADDRESS($G605,44))=0,INDIRECT(ADDRESS($G605,38))="UL",ISERROR(SEARCH("Rear",INDIRECT(ADDRESS($G605,33)))),ISERROR(SEARCH("Side",INDIRECT(ADDRESS($G605,33))))),INDIRECT(ADDRESS($G605,COLUMN())),0),0),IF($H605&gt;0,IF(AND(INDIRECT(ADDRESS($H605,44))=0,INDIRECT(ADDRESS($H605,38))="UL",ISERROR(SEARCH("Rear",INDIRECT(ADDRESS($H605,33)))),ISERROR(SEARCH("Side",INDIRECT(ADDRESS($H605,33))))),INDIRECT(ADDRESS($H605,COLUMN())),0),0),IF($I605&gt;0,IF(AND(INDIRECT(ADDRESS($I605,44))=0,INDIRECT(ADDRESS($I605,38))="UL",ISERROR(SEARCH("Rear",INDIRECT(ADDRESS($I605,33)))),ISERROR(SEARCH("Side",INDIRECT(ADDRESS($I605,33))))),INDIRECT(ADDRESS($I605,COLUMN())),0),0),IF($J605&gt;0,IF(AND(INDIRECT(ADDRESS($J605,44))=0,INDIRECT(ADDRESS($J605,38))="UL",ISERROR(SEARCH("Rear",INDIRECT(ADDRESS($J605,33)))),ISERROR(SEARCH("Side",INDIRECT(ADDRESS($J605,33))))),INDIRECT(ADDRESS($J605,COLUMN())),0),0),IF($K605&gt;0,IF(AND(INDIRECT(ADDRESS($K605,44))=0,INDIRECT(ADDRESS($K605,38))="UL",ISERROR(SEARCH("Rear",INDIRECT(ADDRESS($K605,33)))),ISERROR(SEARCH("Side",INDIRECT(ADDRESS($K605,33))))),INDIRECT(ADDRESS($K605,COLUMN())),0),0),IF($L605&gt;0,IF(AND(INDIRECT(ADDRESS($L605,44))=0,INDIRECT(ADDRESS($L605,38))="UL",ISERROR(SEARCH("Rear",INDIRECT(ADDRESS($L605,33)))),ISERROR(SEARCH("Side",INDIRECT(ADDRESS($L605,33))))),INDIRECT(ADDRESS($L605,COLUMN())),0),0),IF($M605&gt;0,IF(AND(INDIRECT(ADDRESS($M605,44))=0,INDIRECT(ADDRESS($M605,38))="UL",ISERROR(SEARCH("Rear",INDIRECT(ADDRESS($M605,33)))),ISERROR(SEARCH("Side",INDIRECT(ADDRESS($M605,33))))),INDIRECT(ADDRESS($M605,COLUMN())),0),0))</f>
        <v>0.44444444444444442</v>
      </c>
      <c r="AY605" s="58">
        <f ca="1">IF(AU605="S",AV605,IF(AU605="MS",AW605,IF(AU605="ML",AW605,AX605)))</f>
        <v>3.333333333333333</v>
      </c>
      <c r="AZ605" s="58">
        <f ca="1">SUM(AV605:AX605)/3</f>
        <v>1.8148148148148149</v>
      </c>
      <c r="BA605" s="58" cm="1">
        <f t="array" aca="1" ref="BA605" ca="1">SUM(IF($C605&gt;0,IF(AND(INDIRECT(ADDRESS($C605,44))=0,INDIRECT(ADDRESS($C605,38))="UL"),INDIRECT(ADDRESS($C605,COLUMN())),0),0),IF($D605&gt;0,IF(AND(INDIRECT(ADDRESS($D605,44))=0,INDIRECT(ADDRESS($D605,38))="UL"),INDIRECT(ADDRESS($D605,COLUMN())),0),0),IF($E605&gt;0,IF(AND(INDIRECT(ADDRESS($E605,44))=0,INDIRECT(ADDRESS($E605,38))="UL"),INDIRECT(ADDRESS($E605,COLUMN())),0),0),IF($F605&gt;0,IF(AND(INDIRECT(ADDRESS($F605,44))=0,INDIRECT(ADDRESS($F605,38))="UL"),INDIRECT(ADDRESS($F605,COLUMN())),0),0),IF($G605&gt;0,IF(AND(INDIRECT(ADDRESS($G605,44))=0,INDIRECT(ADDRESS($G605,38))="UL"),INDIRECT(ADDRESS($G605,COLUMN())),0),0),IF($H605&gt;0,IF(AND(INDIRECT(ADDRESS($H605,44))=0,INDIRECT(ADDRESS($H605,38))="UL"),INDIRECT(ADDRESS($H605,COLUMN())),0),0),IF($I605&gt;0,IF(AND(INDIRECT(ADDRESS($I605,44))=0,INDIRECT(ADDRESS($I605,38))="UL"),INDIRECT(ADDRESS($I605,COLUMN())),0),0),IF($J605&gt;0,IF(AND(INDIRECT(ADDRESS($J605,44))=0,INDIRECT(ADDRESS($J605,38))="UL"),INDIRECT(ADDRESS($J605,COLUMN())),0),0),IF($K605&gt;0,IF(AND(INDIRECT(ADDRESS($K605,44))=0,INDIRECT(ADDRESS($K605,38))="UL"),INDIRECT(ADDRESS($K605,COLUMN())),0),0),IF($L605&gt;0,IF(AND(INDIRECT(ADDRESS($L605,44))=0,INDIRECT(ADDRESS($L605,38))="UL"),INDIRECT(ADDRESS($L605,COLUMN())),0),0),IF($M605&gt;0,IF(AND(INDIRECT(ADDRESS($M605,44))=0,INDIRECT(ADDRESS($M605,38))="UL"),INDIRECT(ADDRESS($M605,COLUMN())),0),0))</f>
        <v>0.50370370370370376</v>
      </c>
      <c r="BB605" s="58" cm="1">
        <f t="array" aca="1" ref="BB605" ca="1">SUM(IF($C605&gt;0,IF(AND(INDIRECT(ADDRESS($C605,44))=0,INDIRECT(ADDRESS($C605,38))="UL"),INDIRECT(ADDRESS($C605,COLUMN())),0),0),IF($D605&gt;0,IF(AND(INDIRECT(ADDRESS($D605,44))=0,INDIRECT(ADDRESS($D605,38))="UL"),INDIRECT(ADDRESS($D605,COLUMN())),0),0),IF($E605&gt;0,IF(AND(INDIRECT(ADDRESS($E605,44))=0,INDIRECT(ADDRESS($E605,38))="UL"),INDIRECT(ADDRESS($E605,COLUMN())),0),0),IF($F605&gt;0,IF(AND(INDIRECT(ADDRESS($F605,44))=0,INDIRECT(ADDRESS($F605,38))="UL"),INDIRECT(ADDRESS($F605,COLUMN())),0),0),IF($G605&gt;0,IF(AND(INDIRECT(ADDRESS($G605,44))=0,INDIRECT(ADDRESS($G605,38))="UL"),INDIRECT(ADDRESS($G605,COLUMN())),0),0),IF($H605&gt;0,IF(AND(INDIRECT(ADDRESS($H605,44))=0,INDIRECT(ADDRESS($H605,38))="UL"),INDIRECT(ADDRESS($H605,COLUMN())),0),0),IF($I605&gt;0,IF(AND(INDIRECT(ADDRESS($I605,44))=0,INDIRECT(ADDRESS($I605,38))="UL"),INDIRECT(ADDRESS($I605,COLUMN())),0),0),IF($J605&gt;0,IF(AND(INDIRECT(ADDRESS($J605,44))=0,INDIRECT(ADDRESS($J605,38))="UL"),INDIRECT(ADDRESS($J605,COLUMN())),0),0),IF($K605&gt;0,IF(AND(INDIRECT(ADDRESS($K605,44))=0,INDIRECT(ADDRESS($K605,38))="UL"),INDIRECT(ADDRESS($K605,COLUMN())),0),0),IF($L605&gt;0,IF(AND(INDIRECT(ADDRESS($L605,44))=0,INDIRECT(ADDRESS($L605,38))="UL"),INDIRECT(ADDRESS($L605,COLUMN())),0),0),IF($M605&gt;0,IF(AND(INDIRECT(ADDRESS($M605,44))=0,INDIRECT(ADDRESS($M605,38))="UL"),INDIRECT(ADDRESS($M605,COLUMN())),0),0))</f>
        <v>0.94814814814814818</v>
      </c>
      <c r="BC605" s="58" cm="1">
        <f t="array" aca="1" ref="BC605" ca="1">SUM(IF($C605&gt;0,IF(AND(INDIRECT(ADDRESS($C605,44))=0,INDIRECT(ADDRESS($C605,38))="UL"),INDIRECT(ADDRESS($C605,COLUMN())),0),0),IF($D605&gt;0,IF(AND(INDIRECT(ADDRESS($D605,44))=0,INDIRECT(ADDRESS($D605,38))="UL"),INDIRECT(ADDRESS($D605,COLUMN())),0),0),IF($E605&gt;0,IF(AND(INDIRECT(ADDRESS($E605,44))=0,INDIRECT(ADDRESS($E605,38))="UL"),INDIRECT(ADDRESS($E605,COLUMN())),0),0),IF($F605&gt;0,IF(AND(INDIRECT(ADDRESS($F605,44))=0,INDIRECT(ADDRESS($F605,38))="UL"),INDIRECT(ADDRESS($F605,COLUMN())),0),0),IF($G605&gt;0,IF(AND(INDIRECT(ADDRESS($G605,44))=0,INDIRECT(ADDRESS($G605,38))="UL"),INDIRECT(ADDRESS($G605,COLUMN())),0),0),IF($H605&gt;0,IF(AND(INDIRECT(ADDRESS($H605,44))=0,INDIRECT(ADDRESS($H605,38))="UL"),INDIRECT(ADDRESS($H605,COLUMN())),0),0),IF($I605&gt;0,IF(AND(INDIRECT(ADDRESS($I605,44))=0,INDIRECT(ADDRESS($I605,38))="UL"),INDIRECT(ADDRESS($I605,COLUMN())),0),0),IF($J605&gt;0,IF(AND(INDIRECT(ADDRESS($J605,44))=0,INDIRECT(ADDRESS($J605,38))="UL"),INDIRECT(ADDRESS($J605,COLUMN())),0),0),IF($K605&gt;0,IF(AND(INDIRECT(ADDRESS($K605,44))=0,INDIRECT(ADDRESS($K605,38))="UL"),INDIRECT(ADDRESS($K605,COLUMN())),0),0),IF($L605&gt;0,IF(AND(INDIRECT(ADDRESS($L605,44))=0,INDIRECT(ADDRESS($L605,38))="UL"),INDIRECT(ADDRESS($L605,COLUMN())),0),0),IF($M605&gt;0,IF(AND(INDIRECT(ADDRESS($M605,44))=0,INDIRECT(ADDRESS($M605,38))="UL"),INDIRECT(ADDRESS($M605,COLUMN())),0),0))</f>
        <v>0.56296296296296289</v>
      </c>
      <c r="BD605" s="58" cm="1">
        <f t="array" aca="1" ref="BD605" ca="1">SUM(IF($C605&gt;0,IF(AND(INDIRECT(ADDRESS($C605,44))=0,INDIRECT(ADDRESS($C605,38))="UL"),INDIRECT(ADDRESS($C605,COLUMN())),0),0),IF($D605&gt;0,IF(AND(INDIRECT(ADDRESS($D605,44))=0,INDIRECT(ADDRESS($D605,38))="UL"),INDIRECT(ADDRESS($D605,COLUMN())),0),0),IF($E605&gt;0,IF(AND(INDIRECT(ADDRESS($E605,44))=0,INDIRECT(ADDRESS($E605,38))="UL"),INDIRECT(ADDRESS($E605,COLUMN())),0),0),IF($F605&gt;0,IF(AND(INDIRECT(ADDRESS($F605,44))=0,INDIRECT(ADDRESS($F605,38))="UL"),INDIRECT(ADDRESS($F605,COLUMN())),0),0),IF($G605&gt;0,IF(AND(INDIRECT(ADDRESS($G605,44))=0,INDIRECT(ADDRESS($G605,38))="UL"),INDIRECT(ADDRESS($G605,COLUMN())),0),0),IF($H605&gt;0,IF(AND(INDIRECT(ADDRESS($H605,44))=0,INDIRECT(ADDRESS($H605,38))="UL"),INDIRECT(ADDRESS($H605,COLUMN())),0),0),IF($I605&gt;0,IF(AND(INDIRECT(ADDRESS($I605,44))=0,INDIRECT(ADDRESS($I605,38))="UL"),INDIRECT(ADDRESS($I605,COLUMN())),0),0),IF($J605&gt;0,IF(AND(INDIRECT(ADDRESS($J605,44))=0,INDIRECT(ADDRESS($J605,38))="UL"),INDIRECT(ADDRESS($J605,COLUMN())),0),0),IF($K605&gt;0,IF(AND(INDIRECT(ADDRESS($K605,44))=0,INDIRECT(ADDRESS($K605,38))="UL"),INDIRECT(ADDRESS($K605,COLUMN())),0),0),IF($L605&gt;0,IF(AND(INDIRECT(ADDRESS($L605,44))=0,INDIRECT(ADDRESS($L605,38))="UL"),INDIRECT(ADDRESS($L605,COLUMN())),0),0),IF($M605&gt;0,IF(AND(INDIRECT(ADDRESS($M605,44))=0,INDIRECT(ADDRESS($M605,38))="UL"),INDIRECT(ADDRESS($M605,COLUMN())),0),0))</f>
        <v>0.88888888888888884</v>
      </c>
      <c r="BE605" s="57">
        <f ca="1">IF(AU605="S",BA605,IF(AU605="MS",BB605,IF(AU605="ML",BC605,BD605)))</f>
        <v>0.50370370370370376</v>
      </c>
      <c r="BF605" s="57" cm="1">
        <f t="array" aca="1" ref="BF605" ca="1">SUM(IF($C605&gt;0,IF(INDIRECT(ADDRESS($C605,45))=1,INDIRECT(ADDRESS($C605,52))*INDIRECT(ADDRESS($C605,42))/5,0),0), IF($D605&gt;0,IF(INDIRECT(ADDRESS($D605,45))=1,INDIRECT(ADDRESS($D605,52))*INDIRECT(ADDRESS($D605,42))/5,0),0), IF($E605&gt;0,IF(INDIRECT(ADDRESS($E605,45))=1,INDIRECT(ADDRESS($E605,52))*INDIRECT(ADDRESS($E605,42))/5,0),0), IF($F605&gt;0,IF(INDIRECT(ADDRESS($F605,45))=1,INDIRECT(ADDRESS($F605,52))*INDIRECT(ADDRESS($F605,42))/5,0),0), IF($G605&gt;0,IF(INDIRECT(ADDRESS($G605,45))=1,INDIRECT(ADDRESS($G605,52))*INDIRECT(ADDRESS($G605,42))/5,0),0), IF($H605&gt;0,IF(INDIRECT(ADDRESS($H605,45))=1,INDIRECT(ADDRESS($H605,52))*INDIRECT(ADDRESS($H605,42))/5,0),0)
)*$BF$296/100</f>
        <v>0</v>
      </c>
      <c r="BG605" s="19"/>
      <c r="BH605" s="57" cm="1">
        <f t="array" aca="1" ref="BH605" ca="1">SUM(IF($C605&gt;0,IF(AND(INDIRECT(ADDRESS($C605,44))=0,INDIRECT(ADDRESS($C605,38))&lt;&gt;"UL"),INDIRECT(ADDRESS($C605,COLUMN()-11)),0),0),IF($D605&gt;0,IF(AND(INDIRECT(ADDRESS($D605,44))=0,INDIRECT(ADDRESS($D605,38))&lt;&gt;"UL"),INDIRECT(ADDRESS($D605,COLUMN()-11)),0),0),IF($E605&gt;0,IF(AND(INDIRECT(ADDRESS($E605,44))=0,INDIRECT(ADDRESS($E605,38))&lt;&gt;"UL"),INDIRECT(ADDRESS($E605,COLUMN()-11)),0),0),IF($F605&gt;0,IF(AND(INDIRECT(ADDRESS($F605,44))=0,INDIRECT(ADDRESS($F605,38))&lt;&gt;"UL"),INDIRECT(ADDRESS($F605,COLUMN()-11)),0),0),IF($G605&gt;0,IF(AND(INDIRECT(ADDRESS($G605,44))=0,INDIRECT(ADDRESS($G605,38))&lt;&gt;"UL"),INDIRECT(ADDRESS($G605,COLUMN()-11)),0),0),IF($H605&gt;0,IF(AND(INDIRECT(ADDRESS($H605,44))=0,INDIRECT(ADDRESS($H605,38))&lt;&gt;"UL"),INDIRECT(ADDRESS($H605,COLUMN()-11)),0),0),IF($I605&gt;0,IF(AND(INDIRECT(ADDRESS($I605,44))=0,INDIRECT(ADDRESS($I605,38))&lt;&gt;"UL"),INDIRECT(ADDRESS($I605,COLUMN()-11)),0),0),IF($J605&gt;0,IF(AND(INDIRECT(ADDRESS($J605,44))=0,INDIRECT(ADDRESS($J605,38))&lt;&gt;"UL"),INDIRECT(ADDRESS($J605,COLUMN()-11)),0),0),IF($K605&gt;0,IF(AND(INDIRECT(ADDRESS($K605,44))=0,INDIRECT(ADDRESS($K605,38))&lt;&gt;"UL"),INDIRECT(ADDRESS($K605,COLUMN()-11)),0),0),IF($L605&gt;0,IF(AND(INDIRECT(ADDRESS($L605,44))=0,INDIRECT(ADDRESS($L605,38))&lt;&gt;"UL"),INDIRECT(ADDRESS($L605,COLUMN()-11)),0),0),IF($M605&gt;0,IF(AND(INDIRECT(ADDRESS($M605,44))=0,INDIRECT(ADDRESS($M605,38))&lt;&gt;"UL"),INDIRECT(ADDRESS($M605,COLUMN()-11)),0),0))</f>
        <v>0</v>
      </c>
      <c r="BI605" s="57" cm="1">
        <f t="array" aca="1" ref="BI605" ca="1">SUM(IF($C605&gt;0,IF(AND(INDIRECT(ADDRESS($C605,44))=0,INDIRECT(ADDRESS($C605,38))&lt;&gt;"UL"),INDIRECT(ADDRESS($C605,COLUMN()-11)),0),0),IF($D605&gt;0,IF(AND(INDIRECT(ADDRESS($D605,44))=0,INDIRECT(ADDRESS($D605,38))&lt;&gt;"UL"),INDIRECT(ADDRESS($D605,COLUMN()-11)),0),0),IF($E605&gt;0,IF(AND(INDIRECT(ADDRESS($E605,44))=0,INDIRECT(ADDRESS($E605,38))&lt;&gt;"UL"),INDIRECT(ADDRESS($E605,COLUMN()-11)),0),0),IF($F605&gt;0,IF(AND(INDIRECT(ADDRESS($F605,44))=0,INDIRECT(ADDRESS($F605,38))&lt;&gt;"UL"),INDIRECT(ADDRESS($F605,COLUMN()-11)),0),0),IF($G605&gt;0,IF(AND(INDIRECT(ADDRESS($G605,44))=0,INDIRECT(ADDRESS($G605,38))&lt;&gt;"UL"),INDIRECT(ADDRESS($G605,COLUMN()-11)),0),0),IF($H605&gt;0,IF(AND(INDIRECT(ADDRESS($H605,44))=0,INDIRECT(ADDRESS($H605,38))&lt;&gt;"UL"),INDIRECT(ADDRESS($H605,COLUMN()-11)),0),0),IF($I605&gt;0,IF(AND(INDIRECT(ADDRESS($I605,44))=0,INDIRECT(ADDRESS($I605,38))&lt;&gt;"UL"),INDIRECT(ADDRESS($I605,COLUMN()-11)),0),0),IF($J605&gt;0,IF(AND(INDIRECT(ADDRESS($J605,44))=0,INDIRECT(ADDRESS($J605,38))&lt;&gt;"UL"),INDIRECT(ADDRESS($J605,COLUMN()-11)),0),0),IF($K605&gt;0,IF(AND(INDIRECT(ADDRESS($K605,44))=0,INDIRECT(ADDRESS($K605,38))&lt;&gt;"UL"),INDIRECT(ADDRESS($K605,COLUMN()-11)),0),0),IF($L605&gt;0,IF(AND(INDIRECT(ADDRESS($L605,44))=0,INDIRECT(ADDRESS($L605,38))&lt;&gt;"UL"),INDIRECT(ADDRESS($L605,COLUMN()-11)),0),0),IF($M605&gt;0,IF(AND(INDIRECT(ADDRESS($M605,44))=0,INDIRECT(ADDRESS($M605,38))&lt;&gt;"UL"),INDIRECT(ADDRESS($M605,COLUMN()-11)),0),0))</f>
        <v>0</v>
      </c>
      <c r="BJ605" s="57" cm="1">
        <f t="array" aca="1" ref="BJ605" ca="1">SUM(IF($C605&gt;0,IF(AND(INDIRECT(ADDRESS($C605,44))=0,INDIRECT(ADDRESS($C605,38))&lt;&gt;"UL"),INDIRECT(ADDRESS($C605,COLUMN()-11)),0),0),IF($D605&gt;0,IF(AND(INDIRECT(ADDRESS($D605,44))=0,INDIRECT(ADDRESS($D605,38))&lt;&gt;"UL"),INDIRECT(ADDRESS($D605,COLUMN()-11)),0),0),IF($E605&gt;0,IF(AND(INDIRECT(ADDRESS($E605,44))=0,INDIRECT(ADDRESS($E605,38))&lt;&gt;"UL"),INDIRECT(ADDRESS($E605,COLUMN()-11)),0),0),IF($F605&gt;0,IF(AND(INDIRECT(ADDRESS($F605,44))=0,INDIRECT(ADDRESS($F605,38))&lt;&gt;"UL"),INDIRECT(ADDRESS($F605,COLUMN()-11)),0),0),IF($G605&gt;0,IF(AND(INDIRECT(ADDRESS($G605,44))=0,INDIRECT(ADDRESS($G605,38))&lt;&gt;"UL"),INDIRECT(ADDRESS($G605,COLUMN()-11)),0),0),IF($H605&gt;0,IF(AND(INDIRECT(ADDRESS($H605,44))=0,INDIRECT(ADDRESS($H605,38))&lt;&gt;"UL"),INDIRECT(ADDRESS($H605,COLUMN()-11)),0),0),IF($I605&gt;0,IF(AND(INDIRECT(ADDRESS($I605,44))=0,INDIRECT(ADDRESS($I605,38))&lt;&gt;"UL"),INDIRECT(ADDRESS($I605,COLUMN()-11)),0),0),IF($J605&gt;0,IF(AND(INDIRECT(ADDRESS($J605,44))=0,INDIRECT(ADDRESS($J605,38))&lt;&gt;"UL"),INDIRECT(ADDRESS($J605,COLUMN()-11)),0),0),IF($K605&gt;0,IF(AND(INDIRECT(ADDRESS($K605,44))=0,INDIRECT(ADDRESS($K605,38))&lt;&gt;"UL"),INDIRECT(ADDRESS($K605,COLUMN()-11)),0),0),IF($L605&gt;0,IF(AND(INDIRECT(ADDRESS($L605,44))=0,INDIRECT(ADDRESS($L605,38))&lt;&gt;"UL"),INDIRECT(ADDRESS($L605,COLUMN()-11)),0),0),IF($M605&gt;0,IF(AND(INDIRECT(ADDRESS($M605,44))=0,INDIRECT(ADDRESS($M605,38))&lt;&gt;"UL"),INDIRECT(ADDRESS($M605,COLUMN()-11)),0),0))</f>
        <v>0</v>
      </c>
      <c r="BK605" s="57">
        <f ca="1">IF(AU605="S",BH605,IF(AU605="MS",BI605,IF(AU605="ML",BI605,BJ605)))</f>
        <v>0</v>
      </c>
      <c r="BL605" s="58">
        <f ca="1">SUM(BH605:BJ605)/3</f>
        <v>0</v>
      </c>
      <c r="BM605" s="57" cm="1">
        <f t="array" aca="1" ref="BM605" ca="1">SUM(IF($C605&gt;0,IF(AND(INDIRECT(ADDRESS($C605,44))=0,INDIRECT(ADDRESS($C605,38))&lt;&gt;"UL"),INDIRECT(ADDRESS($C605,COLUMN()-12)),0),0), IF($D605&gt;0,IF(AND(INDIRECT(ADDRESS($D605,44))=0,INDIRECT(ADDRESS($D605,38))&lt;&gt;"UL"),INDIRECT(ADDRESS($D605,COLUMN()-12)),0),0), IF($E605&gt;0,IF(AND(INDIRECT(ADDRESS($E605,44))=0,INDIRECT(ADDRESS($E605,38))&lt;&gt;"UL"),INDIRECT(ADDRESS($E605,COLUMN()-12)),0),0), IF($F605&gt;0,IF(AND(INDIRECT(ADDRESS($F605,44))=0,INDIRECT(ADDRESS($F605,38))&lt;&gt;"UL"),INDIRECT(ADDRESS($F605,COLUMN()-12)),0),0), IF($G605&gt;0,IF(AND(INDIRECT(ADDRESS($G605,44))=0,INDIRECT(ADDRESS($G605,38))&lt;&gt;"UL"),INDIRECT(ADDRESS($G605,COLUMN()-12)),0),0), IF($H605&gt;0,IF(AND(INDIRECT(ADDRESS($H605,44))=0,INDIRECT(ADDRESS($H605,38))&lt;&gt;"UL"),INDIRECT(ADDRESS($H605,COLUMN()-12)),0),0), IF($I605&gt;0,IF(AND(INDIRECT(ADDRESS($I605,44))=0,INDIRECT(ADDRESS($I605,38))&lt;&gt;"UL"),INDIRECT(ADDRESS($I605,COLUMN()-12)),0),0), IF($J605&gt;0,IF(AND(INDIRECT(ADDRESS($J605,44))=0,INDIRECT(ADDRESS($J605,38))&lt;&gt;"UL"),INDIRECT(ADDRESS($J605,COLUMN()-12)),0),0), IF($K605&gt;0,IF(AND(INDIRECT(ADDRESS($K605,44))=0,INDIRECT(ADDRESS($K605,38))&lt;&gt;"UL"),INDIRECT(ADDRESS($K605,COLUMN()-11)),0),0), IF($L605&gt;0,IF(AND(INDIRECT(ADDRESS($L605,44))=0,INDIRECT(ADDRESS($L605,38))&lt;&gt;"UL"),INDIRECT(ADDRESS($L605,COLUMN()-11)),0),0), IF($M605&gt;0,IF(AND(INDIRECT(ADDRESS($M605,44))=0,INDIRECT(ADDRESS($M605,38))&lt;&gt;"UL"),INDIRECT(ADDRESS($M605,COLUMN()-11)),0),0))</f>
        <v>0</v>
      </c>
      <c r="BN605" s="57" cm="1">
        <f t="array" aca="1" ref="BN605" ca="1">SUM(IF($C605&gt;0,IF(AND(INDIRECT(ADDRESS($C605,44))=0,INDIRECT(ADDRESS($C605,38))&lt;&gt;"UL"),INDIRECT(ADDRESS($C605,COLUMN()-12)),0),0), IF($D605&gt;0,IF(AND(INDIRECT(ADDRESS($D605,44))=0,INDIRECT(ADDRESS($D605,38))&lt;&gt;"UL"),INDIRECT(ADDRESS($D605,COLUMN()-12)),0),0), IF($E605&gt;0,IF(AND(INDIRECT(ADDRESS($E605,44))=0,INDIRECT(ADDRESS($E605,38))&lt;&gt;"UL"),INDIRECT(ADDRESS($E605,COLUMN()-12)),0),0), IF($F605&gt;0,IF(AND(INDIRECT(ADDRESS($F605,44))=0,INDIRECT(ADDRESS($F605,38))&lt;&gt;"UL"),INDIRECT(ADDRESS($F605,COLUMN()-12)),0),0), IF($G605&gt;0,IF(AND(INDIRECT(ADDRESS($G605,44))=0,INDIRECT(ADDRESS($G605,38))&lt;&gt;"UL"),INDIRECT(ADDRESS($G605,COLUMN()-12)),0),0), IF($H605&gt;0,IF(AND(INDIRECT(ADDRESS($H605,44))=0,INDIRECT(ADDRESS($H605,38))&lt;&gt;"UL"),INDIRECT(ADDRESS($H605,COLUMN()-12)),0),0), IF($I605&gt;0,IF(AND(INDIRECT(ADDRESS($I605,44))=0,INDIRECT(ADDRESS($I605,38))&lt;&gt;"UL"),INDIRECT(ADDRESS($I605,COLUMN()-12)),0),0), IF($J605&gt;0,IF(AND(INDIRECT(ADDRESS($J605,44))=0,INDIRECT(ADDRESS($J605,38))&lt;&gt;"UL"),INDIRECT(ADDRESS($J605,COLUMN()-12)),0),0), IF($K605&gt;0,IF(AND(INDIRECT(ADDRESS($K605,44))=0,INDIRECT(ADDRESS($K605,38))&lt;&gt;"UL"),INDIRECT(ADDRESS($K605,COLUMN()-11)),0),0), IF($L605&gt;0,IF(AND(INDIRECT(ADDRESS($L605,44))=0,INDIRECT(ADDRESS($L605,38))&lt;&gt;"UL"),INDIRECT(ADDRESS($L605,COLUMN()-11)),0),0), IF($M605&gt;0,IF(AND(INDIRECT(ADDRESS($M605,44))=0,INDIRECT(ADDRESS($M605,38))&lt;&gt;"UL"),INDIRECT(ADDRESS($M605,COLUMN()-11)),0),0))</f>
        <v>0</v>
      </c>
      <c r="BO605" s="57" cm="1">
        <f t="array" aca="1" ref="BO605" ca="1">SUM(IF($C605&gt;0,IF(AND(INDIRECT(ADDRESS($C605,44))=0,INDIRECT(ADDRESS($C605,38))&lt;&gt;"UL"),INDIRECT(ADDRESS($C605,COLUMN()-12)),0),0), IF($D605&gt;0,IF(AND(INDIRECT(ADDRESS($D605,44))=0,INDIRECT(ADDRESS($D605,38))&lt;&gt;"UL"),INDIRECT(ADDRESS($D605,COLUMN()-12)),0),0), IF($E605&gt;0,IF(AND(INDIRECT(ADDRESS($E605,44))=0,INDIRECT(ADDRESS($E605,38))&lt;&gt;"UL"),INDIRECT(ADDRESS($E605,COLUMN()-12)),0),0), IF($F605&gt;0,IF(AND(INDIRECT(ADDRESS($F605,44))=0,INDIRECT(ADDRESS($F605,38))&lt;&gt;"UL"),INDIRECT(ADDRESS($F605,COLUMN()-12)),0),0), IF($G605&gt;0,IF(AND(INDIRECT(ADDRESS($G605,44))=0,INDIRECT(ADDRESS($G605,38))&lt;&gt;"UL"),INDIRECT(ADDRESS($G605,COLUMN()-12)),0),0), IF($H605&gt;0,IF(AND(INDIRECT(ADDRESS($H605,44))=0,INDIRECT(ADDRESS($H605,38))&lt;&gt;"UL"),INDIRECT(ADDRESS($H605,COLUMN()-12)),0),0), IF($I605&gt;0,IF(AND(INDIRECT(ADDRESS($I605,44))=0,INDIRECT(ADDRESS($I605,38))&lt;&gt;"UL"),INDIRECT(ADDRESS($I605,COLUMN()-12)),0),0), IF($J605&gt;0,IF(AND(INDIRECT(ADDRESS($J605,44))=0,INDIRECT(ADDRESS($J605,38))&lt;&gt;"UL"),INDIRECT(ADDRESS($J605,COLUMN()-12)),0),0), IF($K605&gt;0,IF(AND(INDIRECT(ADDRESS($K605,44))=0,INDIRECT(ADDRESS($K605,38))&lt;&gt;"UL"),INDIRECT(ADDRESS($K605,COLUMN()-11)),0),0), IF($L605&gt;0,IF(AND(INDIRECT(ADDRESS($L605,44))=0,INDIRECT(ADDRESS($L605,38))&lt;&gt;"UL"),INDIRECT(ADDRESS($L605,COLUMN()-11)),0),0), IF($M605&gt;0,IF(AND(INDIRECT(ADDRESS($M605,44))=0,INDIRECT(ADDRESS($M605,38))&lt;&gt;"UL"),INDIRECT(ADDRESS($M605,COLUMN()-11)),0),0))</f>
        <v>0</v>
      </c>
      <c r="BP605" s="57" cm="1">
        <f t="array" aca="1" ref="BP605" ca="1">SUM(IF($C605&gt;0,IF(AND(INDIRECT(ADDRESS($C605,44))=0,INDIRECT(ADDRESS($C605,38))&lt;&gt;"UL"),INDIRECT(ADDRESS($C605,COLUMN()-12)),0),0), IF($D605&gt;0,IF(AND(INDIRECT(ADDRESS($D605,44))=0,INDIRECT(ADDRESS($D605,38))&lt;&gt;"UL"),INDIRECT(ADDRESS($D605,COLUMN()-12)),0),0), IF($E605&gt;0,IF(AND(INDIRECT(ADDRESS($E605,44))=0,INDIRECT(ADDRESS($E605,38))&lt;&gt;"UL"),INDIRECT(ADDRESS($E605,COLUMN()-12)),0),0), IF($F605&gt;0,IF(AND(INDIRECT(ADDRESS($F605,44))=0,INDIRECT(ADDRESS($F605,38))&lt;&gt;"UL"),INDIRECT(ADDRESS($F605,COLUMN()-12)),0),0), IF($G605&gt;0,IF(AND(INDIRECT(ADDRESS($G605,44))=0,INDIRECT(ADDRESS($G605,38))&lt;&gt;"UL"),INDIRECT(ADDRESS($G605,COLUMN()-12)),0),0), IF($H605&gt;0,IF(AND(INDIRECT(ADDRESS($H605,44))=0,INDIRECT(ADDRESS($H605,38))&lt;&gt;"UL"),INDIRECT(ADDRESS($H605,COLUMN()-12)),0),0), IF($I605&gt;0,IF(AND(INDIRECT(ADDRESS($I605,44))=0,INDIRECT(ADDRESS($I605,38))&lt;&gt;"UL"),INDIRECT(ADDRESS($I605,COLUMN()-12)),0),0), IF($J605&gt;0,IF(AND(INDIRECT(ADDRESS($J605,44))=0,INDIRECT(ADDRESS($J605,38))&lt;&gt;"UL"),INDIRECT(ADDRESS($J605,COLUMN()-12)),0),0), IF($K605&gt;0,IF(AND(INDIRECT(ADDRESS($K605,44))=0,INDIRECT(ADDRESS($K605,38))&lt;&gt;"UL"),INDIRECT(ADDRESS($K605,COLUMN()-11)),0),0), IF($L605&gt;0,IF(AND(INDIRECT(ADDRESS($L605,44))=0,INDIRECT(ADDRESS($L605,38))&lt;&gt;"UL"),INDIRECT(ADDRESS($L605,COLUMN()-11)),0),0), IF($M605&gt;0,IF(AND(INDIRECT(ADDRESS($M605,44))=0,INDIRECT(ADDRESS($M605,38))&lt;&gt;"UL"),INDIRECT(ADDRESS($M605,COLUMN()-11)),0),0))</f>
        <v>0</v>
      </c>
      <c r="BQ605" s="57">
        <f ca="1">IF(AU605="S",BM605,IF(AU605="MS",BN605,IF(AU605="ML",BO605,BP605)))</f>
        <v>0</v>
      </c>
      <c r="BR605" s="161">
        <f ca="1">(((AZ605+BB605+BL605+BQ605)/(AY605+BB605+BK605+BQ605)*AB605^$BR$296)^$BQ$296)*100</f>
        <v>77.064869108374353</v>
      </c>
      <c r="BS605" s="56"/>
      <c r="BT605" s="56">
        <f ca="1">IF(AD605&lt;BG605,((((AY605+BK605)*AB605)+((BE605+BQ605)*(1-AB605))+BF605)*AD605),((((AY605*AB605)+(BE605*(1-AB605))+BF605)*AD605)+(((BK605*AB605)+(BQ605*(1-AB605)))*BG605)))</f>
        <v>10.990511812590247</v>
      </c>
      <c r="BU605" s="87">
        <f ca="1">BT605/N605</f>
        <v>0.22429615944061729</v>
      </c>
      <c r="BV605" s="57" t="s">
        <v>33</v>
      </c>
      <c r="BW605" s="57" cm="1">
        <f t="array" aca="1" ref="BW605" ca="1">SUM(IF($C605&gt;0,IF(AND(INDIRECT(ADDRESS($C605,44))=0,INDIRECT(ADDRESS($C605,38))="UL",ISERROR(SEARCH("Rear",INDIRECT(ADDRESS($C605,33)))),ISERROR(SEARCH("Side",INDIRECT(ADDRESS($C605,33))))),INDIRECT(ADDRESS($C605,COLUMN())),0),0),IF($D605&gt;0,IF(AND(INDIRECT(ADDRESS($D605,44))=0,INDIRECT(ADDRESS($D605,38))="UL",ISERROR(SEARCH("Rear",INDIRECT(ADDRESS($D605,33)))),ISERROR(SEARCH("Side",INDIRECT(ADDRESS($D605,33))))),INDIRECT(ADDRESS($D605,COLUMN())),0),0),IF($E605&gt;0,IF(AND(INDIRECT(ADDRESS($E605,44))=0,INDIRECT(ADDRESS($E605,38))="UL",ISERROR(SEARCH("Rear",INDIRECT(ADDRESS($E605,33)))),ISERROR(SEARCH("Side",INDIRECT(ADDRESS($E605,33))))),INDIRECT(ADDRESS($E605,COLUMN())),0),0),IF($F605&gt;0,IF(AND(INDIRECT(ADDRESS($F605,44))=0,INDIRECT(ADDRESS($F605,38))="UL",ISERROR(SEARCH("Rear",INDIRECT(ADDRESS($F605,33)))),ISERROR(SEARCH("Side",INDIRECT(ADDRESS($F605,33))))),INDIRECT(ADDRESS($F605,COLUMN())),0),0),IF($G605&gt;0,IF(AND(INDIRECT(ADDRESS($G605,44))=0,INDIRECT(ADDRESS($G605,38))="UL",ISERROR(SEARCH("Rear",INDIRECT(ADDRESS($G605,33)))),ISERROR(SEARCH("Side",INDIRECT(ADDRESS($G605,33))))),INDIRECT(ADDRESS($G605,COLUMN())),0),0),IF($H605&gt;0,IF(AND(INDIRECT(ADDRESS($H605,44))=0,INDIRECT(ADDRESS($H605,38))="UL",ISERROR(SEARCH("Rear",INDIRECT(ADDRESS($H605,33)))),ISERROR(SEARCH("Side",INDIRECT(ADDRESS($H605,33))))),INDIRECT(ADDRESS($H605,COLUMN())),0),0),IF($I605&gt;0,IF(AND(INDIRECT(ADDRESS($I605,44))=0,INDIRECT(ADDRESS($I605,38))="UL",ISERROR(SEARCH("Rear",INDIRECT(ADDRESS($I605,33)))),ISERROR(SEARCH("Side",INDIRECT(ADDRESS($I605,33))))),INDIRECT(ADDRESS($I605,COLUMN())),0),0),IF($J605&gt;0,IF(AND(INDIRECT(ADDRESS($J605,44))=0,INDIRECT(ADDRESS($J605,38))="UL",ISERROR(SEARCH("Rear",INDIRECT(ADDRESS($J605,33)))),ISERROR(SEARCH("Side",INDIRECT(ADDRESS($J605,33))))),INDIRECT(ADDRESS($J605,COLUMN())),0),0),IF($K605&gt;0,IF(AND(INDIRECT(ADDRESS($K605,44))=0,INDIRECT(ADDRESS($K605,38))="UL",ISERROR(SEARCH("Rear",INDIRECT(ADDRESS($K605,33)))),ISERROR(SEARCH("Side",INDIRECT(ADDRESS($K605,33))))),INDIRECT(ADDRESS($K605,COLUMN())),0),0),IF($L605&gt;0,IF(AND(INDIRECT(ADDRESS($L605,44))=0,INDIRECT(ADDRESS($L605,38))="UL",ISERROR(SEARCH("Rear",INDIRECT(ADDRESS($L605,33)))),ISERROR(SEARCH("Side",INDIRECT(ADDRESS($L605,33))))),INDIRECT(ADDRESS($L605,COLUMN())),0),0),IF($M605&gt;0,IF(AND(INDIRECT(ADDRESS($M605,44))=0,INDIRECT(ADDRESS($M605,38))="UL",ISERROR(SEARCH("Rear",INDIRECT(ADDRESS($M605,33)))),ISERROR(SEARCH("Side",INDIRECT(ADDRESS($M605,33))))),INDIRECT(ADDRESS($M605,COLUMN())),0),0))</f>
        <v>0</v>
      </c>
      <c r="BX605" s="57">
        <f ca="1">IF(BV605="S",AV605,BW605)</f>
        <v>3.333333333333333</v>
      </c>
      <c r="BY605" s="57" cm="1">
        <f t="array" aca="1" ref="BY605" ca="1">SUM(IF($C605&gt;0,IF(AND(INDIRECT(ADDRESS($C605,44))=0,INDIRECT(ADDRESS($C605,38))="UL"),INDIRECT(ADDRESS($C605,COLUMN())),0),0),IF($D605&gt;0,IF(AND(INDIRECT(ADDRESS($D605,44))=0,INDIRECT(ADDRESS($D605,38))="UL"),INDIRECT(ADDRESS($D605,COLUMN())),0),0),IF($E605&gt;0,IF(AND(INDIRECT(ADDRESS($E605,44))=0,INDIRECT(ADDRESS($E605,38))="UL"),INDIRECT(ADDRESS($E605,COLUMN())),0),0),IF($F605&gt;0,IF(AND(INDIRECT(ADDRESS($F605,44))=0,INDIRECT(ADDRESS($F605,38))="UL"),INDIRECT(ADDRESS($F605,COLUMN())),0),0),IF($G605&gt;0,IF(AND(INDIRECT(ADDRESS($G605,44))=0,INDIRECT(ADDRESS($G605,38))="UL"),INDIRECT(ADDRESS($G605,COLUMN())),0),0),IF($H605&gt;0,IF(AND(INDIRECT(ADDRESS($H605,44))=0,INDIRECT(ADDRESS($H605,38))="UL"),INDIRECT(ADDRESS($H605,COLUMN())),0),0),IF($I605&gt;0,IF(AND(INDIRECT(ADDRESS($I605,44))=0,INDIRECT(ADDRESS($I605,38))="UL"),INDIRECT(ADDRESS($I605,COLUMN())),0),0),IF($J605&gt;0,IF(AND(INDIRECT(ADDRESS($J605,44))=0,INDIRECT(ADDRESS($J605,38))="UL"),INDIRECT(ADDRESS($J605,COLUMN())),0),0),IF($K605&gt;0,IF(AND(INDIRECT(ADDRESS($K605,44))=0,INDIRECT(ADDRESS($K605,38))="UL"),INDIRECT(ADDRESS($K605,COLUMN())),0),0),IF($L605&gt;0,IF(AND(INDIRECT(ADDRESS($L605,44))=0,INDIRECT(ADDRESS($L605,38))="UL"),INDIRECT(ADDRESS($L605,COLUMN())),0),0),IF($M605&gt;0,IF(AND(INDIRECT(ADDRESS($M605,44))=0,INDIRECT(ADDRESS($M605,38))="UL"),INDIRECT(ADDRESS($M605,COLUMN())),0),0))</f>
        <v>0</v>
      </c>
      <c r="BZ605" s="57" cm="1">
        <f t="array" aca="1" ref="BZ605" ca="1">SUM(IF($C605&gt;0,IF(AND(INDIRECT(ADDRESS($C605,44))=0,INDIRECT(ADDRESS($C605,38))="UL"),INDIRECT(ADDRESS($C605,COLUMN())),0),0),IF($D605&gt;0,IF(AND(INDIRECT(ADDRESS($D605,44))=0,INDIRECT(ADDRESS($D605,38))="UL"),INDIRECT(ADDRESS($D605,COLUMN())),0),0),IF($E605&gt;0,IF(AND(INDIRECT(ADDRESS($E605,44))=0,INDIRECT(ADDRESS($E605,38))="UL"),INDIRECT(ADDRESS($E605,COLUMN())),0),0),IF($F605&gt;0,IF(AND(INDIRECT(ADDRESS($F605,44))=0,INDIRECT(ADDRESS($F605,38))="UL"),INDIRECT(ADDRESS($F605,COLUMN())),0),0),IF($G605&gt;0,IF(AND(INDIRECT(ADDRESS($G605,44))=0,INDIRECT(ADDRESS($G605,38))="UL"),INDIRECT(ADDRESS($G605,COLUMN())),0),0),IF($H605&gt;0,IF(AND(INDIRECT(ADDRESS($H605,44))=0,INDIRECT(ADDRESS($H605,38))="UL"),INDIRECT(ADDRESS($H605,COLUMN())),0),0),IF($I605&gt;0,IF(AND(INDIRECT(ADDRESS($I605,44))=0,INDIRECT(ADDRESS($I605,38))="UL"),INDIRECT(ADDRESS($I605,COLUMN())),0),0),IF($J605&gt;0,IF(AND(INDIRECT(ADDRESS($J605,44))=0,INDIRECT(ADDRESS($J605,38))="UL"),INDIRECT(ADDRESS($J605,COLUMN())),0),0),IF($K605&gt;0,IF(AND(INDIRECT(ADDRESS($K605,44))=0,INDIRECT(ADDRESS($K605,38))="UL"),INDIRECT(ADDRESS($K605,COLUMN())),0),0),IF($L605&gt;0,IF(AND(INDIRECT(ADDRESS($L605,44))=0,INDIRECT(ADDRESS($L605,38))="UL"),INDIRECT(ADDRESS($L605,COLUMN())),0),0),IF($M605&gt;0,IF(AND(INDIRECT(ADDRESS($M605,44))=0,INDIRECT(ADDRESS($M605,38))="UL"),INDIRECT(ADDRESS($M605,COLUMN())),0),0))</f>
        <v>0</v>
      </c>
      <c r="CA605" s="57">
        <f ca="1">IF(BV605="S",BY605,BZ605)</f>
        <v>0</v>
      </c>
      <c r="CB605" s="57" cm="1">
        <f t="array" aca="1" ref="CB605" ca="1">SUM(IF($C605&gt;0,IF(AND(INDIRECT(ADDRESS($C605,44))=0,INDIRECT(ADDRESS($C605,38))&lt;&gt;"UL"),INDIRECT(ADDRESS($C605,COLUMN())),0),0),IF($D605&gt;0,IF(AND(INDIRECT(ADDRESS($D605,44))=0,INDIRECT(ADDRESS($D605,38))&lt;&gt;"UL"),INDIRECT(ADDRESS($D605,COLUMN())),0),0),IF($E605&gt;0,IF(AND(INDIRECT(ADDRESS($E605,44))=0,INDIRECT(ADDRESS($E605,38))&lt;&gt;"UL"),INDIRECT(ADDRESS($E605,COLUMN())),0),0),IF($F605&gt;0,IF(AND(INDIRECT(ADDRESS($F605,44))=0,INDIRECT(ADDRESS($F605,38))&lt;&gt;"UL"),INDIRECT(ADDRESS($F605,COLUMN())),0),0),IF($G605&gt;0,IF(AND(INDIRECT(ADDRESS($G605,44))=0,INDIRECT(ADDRESS($G605,38))&lt;&gt;"UL"),INDIRECT(ADDRESS($G605,COLUMN())),0),0),IF($H605&gt;0,IF(AND(INDIRECT(ADDRESS($H605,44))=0,INDIRECT(ADDRESS($H605,38))&lt;&gt;"UL"),INDIRECT(ADDRESS($H605,COLUMN())),0),0),IF($I605&gt;0,IF(AND(INDIRECT(ADDRESS($I605,44))=0,INDIRECT(ADDRESS($I605,38))&lt;&gt;"UL"),INDIRECT(ADDRESS($I605,COLUMN())),0),0),IF($J605&gt;0,IF(AND(INDIRECT(ADDRESS($J605,44))=0,INDIRECT(ADDRESS($J605,38))&lt;&gt;"UL"),INDIRECT(ADDRESS($J605,COLUMN())),0),0),IF($K605&gt;0,IF(AND(INDIRECT(ADDRESS($K605,44))=0,INDIRECT(ADDRESS($K605,38))&lt;&gt;"UL"),INDIRECT(ADDRESS($K605,COLUMN())),0),0),IF($L605&gt;0,IF(AND(INDIRECT(ADDRESS($L605,44))=0,INDIRECT(ADDRESS($L605,38))&lt;&gt;"UL"),INDIRECT(ADDRESS($L605,COLUMN())),0),0),IF($M605&gt;0,IF(AND(INDIRECT(ADDRESS($M605,44))=0,INDIRECT(ADDRESS($M605,38))&lt;&gt;"UL"),INDIRECT(ADDRESS($M605,COLUMN())),0),0))</f>
        <v>0</v>
      </c>
      <c r="CC605" s="57">
        <f ca="1">IF(BV605="S",BH605,CB605)</f>
        <v>0</v>
      </c>
      <c r="CD605" s="57" cm="1">
        <f t="array" aca="1" ref="CD605" ca="1">SUM(IF($C605&gt;0,IF(AND(INDIRECT(ADDRESS($C605,44))=0,INDIRECT(ADDRESS($C605,38))&lt;&gt;"UL"),INDIRECT(ADDRESS($C605,COLUMN())),0),0),IF($D605&gt;0,IF(AND(INDIRECT(ADDRESS($D605,44))=0,INDIRECT(ADDRESS($D605,38))&lt;&gt;"UL"),INDIRECT(ADDRESS($D605,COLUMN())),0),0),IF($E605&gt;0,IF(AND(INDIRECT(ADDRESS($E605,44))=0,INDIRECT(ADDRESS($E605,38))&lt;&gt;"UL"),INDIRECT(ADDRESS($E605,COLUMN())),0),0),IF($F605&gt;0,IF(AND(INDIRECT(ADDRESS($F605,44))=0,INDIRECT(ADDRESS($F605,38))&lt;&gt;"UL"),INDIRECT(ADDRESS($F605,COLUMN())),0),0),IF($G605&gt;0,IF(AND(INDIRECT(ADDRESS($G605,44))=0,INDIRECT(ADDRESS($G605,38))&lt;&gt;"UL"),INDIRECT(ADDRESS($G605,COLUMN())),0),0),IF($H605&gt;0,IF(AND(INDIRECT(ADDRESS($H605,44))=0,INDIRECT(ADDRESS($H605,38))&lt;&gt;"UL"),INDIRECT(ADDRESS($H605,COLUMN())),0),0),IF($I605&gt;0,IF(AND(INDIRECT(ADDRESS($I605,44))=0,INDIRECT(ADDRESS($I605,38))&lt;&gt;"UL"),INDIRECT(ADDRESS($I605,COLUMN())),0),0),IF($J605&gt;0,IF(AND(INDIRECT(ADDRESS($J605,44))=0,INDIRECT(ADDRESS($J605,38))&lt;&gt;"UL"),INDIRECT(ADDRESS($J605,COLUMN())),0),0),IF($K605&gt;0,IF(AND(INDIRECT(ADDRESS($K605,44))=0,INDIRECT(ADDRESS($K605,38))&lt;&gt;"UL"),INDIRECT(ADDRESS($K605,COLUMN())),0),0),IF($L605&gt;0,IF(AND(INDIRECT(ADDRESS($L605,44))=0,INDIRECT(ADDRESS($L605,38))&lt;&gt;"UL"),INDIRECT(ADDRESS($L605,COLUMN())),0),0),IF($M605&gt;0,IF(AND(INDIRECT(ADDRESS($M605,44))=0,INDIRECT(ADDRESS($M605,38))&lt;&gt;"UL"),INDIRECT(ADDRESS($M605,COLUMN())),0),0))</f>
        <v>0</v>
      </c>
      <c r="CE605" s="57" cm="1">
        <f t="array" aca="1" ref="CE605" ca="1">SUM(IF($C605&gt;0,IF(AND(INDIRECT(ADDRESS($C605,44))=0,INDIRECT(ADDRESS($C605,38))&lt;&gt;"UL"),INDIRECT(ADDRESS($C605,COLUMN())),0),0),IF($D605&gt;0,IF(AND(INDIRECT(ADDRESS($D605,44))=0,INDIRECT(ADDRESS($D605,38))&lt;&gt;"UL"),INDIRECT(ADDRESS($D605,COLUMN())),0),0),IF($E605&gt;0,IF(AND(INDIRECT(ADDRESS($E605,44))=0,INDIRECT(ADDRESS($E605,38))&lt;&gt;"UL"),INDIRECT(ADDRESS($E605,COLUMN())),0),0),IF($F605&gt;0,IF(AND(INDIRECT(ADDRESS($F605,44))=0,INDIRECT(ADDRESS($F605,38))&lt;&gt;"UL"),INDIRECT(ADDRESS($F605,COLUMN())),0),0),IF($G605&gt;0,IF(AND(INDIRECT(ADDRESS($G605,44))=0,INDIRECT(ADDRESS($G605,38))&lt;&gt;"UL"),INDIRECT(ADDRESS($G605,COLUMN())),0),0),IF($H605&gt;0,IF(AND(INDIRECT(ADDRESS($H605,44))=0,INDIRECT(ADDRESS($H605,38))&lt;&gt;"UL"),INDIRECT(ADDRESS($H605,COLUMN())),0),0),IF($I605&gt;0,IF(AND(INDIRECT(ADDRESS($I605,44))=0,INDIRECT(ADDRESS($I605,38))&lt;&gt;"UL"),INDIRECT(ADDRESS($I605,COLUMN())),0),0),IF($J605&gt;0,IF(AND(INDIRECT(ADDRESS($J605,44))=0,INDIRECT(ADDRESS($J605,38))&lt;&gt;"UL"),INDIRECT(ADDRESS($J605,COLUMN())),0),0),IF($K605&gt;0,IF(AND(INDIRECT(ADDRESS($K605,44))=0,INDIRECT(ADDRESS($K605,38))&lt;&gt;"UL"),INDIRECT(ADDRESS($K605,COLUMN())),0),0),IF($L605&gt;0,IF(AND(INDIRECT(ADDRESS($L605,44))=0,INDIRECT(ADDRESS($L605,38))&lt;&gt;"UL"),INDIRECT(ADDRESS($L605,COLUMN())),0),0),IF($M605&gt;0,IF(AND(INDIRECT(ADDRESS($M605,44))=0,INDIRECT(ADDRESS($M605,38))&lt;&gt;"UL"),INDIRECT(ADDRESS($M605,COLUMN())),0),0))</f>
        <v>0</v>
      </c>
      <c r="CF605" s="57">
        <f ca="1">IF(BV605="S",CD605,CE605)</f>
        <v>0</v>
      </c>
      <c r="CG605" s="57">
        <f ca="1">IF(AD605&lt;BG605,((((BX605+CC605)*AB605)+((CA605+CF605)*(1-AB605)))*AD605),((((BX605*AB605)+((CA605)*(1-AB605)))*AD605)+(((CC605*AB605)+((CF605))*(1-AB605)))*BG605))</f>
        <v>11.018330147889703</v>
      </c>
      <c r="CH605" s="57">
        <f ca="1">CG605/N605</f>
        <v>0.22486388056917761</v>
      </c>
      <c r="CI605" s="19">
        <f ca="1">AD605*X605</f>
        <v>29.252443202407544</v>
      </c>
      <c r="CJ605" s="19"/>
      <c r="CK605" s="57" cm="1">
        <f t="array" aca="1" ref="CK605" ca="1">IF(AU605="S", SUM(IF($C605&gt;0,IF(INDIRECT(ADDRESS($C605,43))&lt;&gt;1,INDIRECT(ADDRESS($C605,48)),0),0), IF($D605&gt;0,IF(INDIRECT(ADDRESS($D605,43))&lt;&gt;1,INDIRECT(ADDRESS($D605,48)),0),0), IF($E605&gt;0,IF(INDIRECT(ADDRESS($E605,43))&lt;&gt;1,INDIRECT(ADDRESS($E605,48)),0),0), IF($F605&gt;0,IF(INDIRECT(ADDRESS($F605,43))&lt;&gt;1,INDIRECT(ADDRESS($F605,48)),0),0), IF($G605&gt;0,IF(INDIRECT(ADDRESS($G605,43))&lt;&gt;1,INDIRECT(ADDRESS($G605,48)),0),0), IF($H605&gt;0,IF(INDIRECT(ADDRESS($H605,43))&lt;&gt;1,INDIRECT(ADDRESS($H605,48)),0),0), IF($I605&gt;0,IF(INDIRECT(ADDRESS($I605,43))&lt;&gt;1,INDIRECT(ADDRESS($I605,48)),0),0), IF($J605&gt;0,IF(INDIRECT(ADDRESS($J605,43))&lt;&gt;1,INDIRECT(ADDRESS($J605,48)),0),0), IF($K605&gt;0,IF(INDIRECT(ADDRESS($K605,43))&lt;&gt;1,INDIRECT(ADDRESS($K605,48)),0),0), IF($L605&gt;0,IF(INDIRECT(ADDRESS($L605,43))&lt;&gt;1,INDIRECT(ADDRESS($L605,48)),0),0), IF($M605&gt;0,IF(INDIRECT(ADDRESS($M605,43))&lt;&gt;1,INDIRECT(ADDRESS($M605,48)),0),0)), IF(AU605="L",SUM(IF($C605&gt;0,IF(INDIRECT(ADDRESS($C605,43))&lt;&gt;1,INDIRECT(ADDRESS($C605,50)),0),0), IF($D605&gt;0,IF(INDIRECT(ADDRESS($D605,43))&lt;&gt;1,INDIRECT(ADDRESS($D605,50)),0),0), IF($E605&gt;0,IF(INDIRECT(ADDRESS($E605,43))&lt;&gt;1,INDIRECT(ADDRESS($E605,50)),0),0), IF($F605&gt;0,IF(INDIRECT(ADDRESS($F605,43))&lt;&gt;1,INDIRECT(ADDRESS($F605,50)),0),0), IF($G605&gt;0,IF(INDIRECT(ADDRESS($G605,43))&lt;&gt;1,INDIRECT(ADDRESS($G605,50)),0),0), IF($G605&gt;0,IF(INDIRECT(ADDRESS($G605,43))&lt;&gt;1,INDIRECT(ADDRESS($G605,50)),0),0), IF($H605&gt;0,IF(INDIRECT(ADDRESS($H605,43))&lt;&gt;1,INDIRECT(ADDRESS($H605,50)),0),0), IF($I605&gt;0,IF(INDIRECT(ADDRESS($I605,43))&lt;&gt;1,INDIRECT(ADDRESS($I605,50)),0),0), IF($J605&gt;0,IF(INDIRECT(ADDRESS($J605,43))&lt;&gt;1,INDIRECT(ADDRESS($J605,50)),0),0), IF($K605&gt;0,IF(INDIRECT(ADDRESS($K605,43))&lt;&gt;1,INDIRECT(ADDRESS($K605,50)),0),0), IF($L605&gt;0,IF(INDIRECT(ADDRESS($L605,43))&lt;&gt;1,INDIRECT(ADDRESS($L605,50)),0),0), IF($M605&gt;0,IF(INDIRECT(ADDRESS($M605,43))&lt;&gt;1,INDIRECT(ADDRESS($M605,50)),0),0)), SUM(IF($C605&gt;0,IF(INDIRECT(ADDRESS($C605,43))&lt;&gt;1,INDIRECT(ADDRESS($C605,49)),0),0), IF($D605&gt;0,IF(INDIRECT(ADDRESS($D605,43))&lt;&gt;1,INDIRECT(ADDRESS($D605,49)),0),0), IF($E605&gt;0,IF(INDIRECT(ADDRESS($E605,43))&lt;&gt;1,INDIRECT(ADDRESS($E605,49)),0),0), IF($F605&gt;0,IF(INDIRECT(ADDRESS($F605,43))&lt;&gt;1,INDIRECT(ADDRESS($F605,49)),0),0), IF($G605&gt;0,IF(INDIRECT(ADDRESS($G605,43))&lt;&gt;1,INDIRECT(ADDRESS($G605,49)),0),0), IF($G605&gt;0,IF(INDIRECT(ADDRESS($G605,43))&lt;&gt;1,INDIRECT(ADDRESS($G605,49)),0),0), IF($H605&gt;0,IF(INDIRECT(ADDRESS($H605,43))&lt;&gt;1,INDIRECT(ADDRESS($H605,49)),0),0), IF($I605&gt;0,IF(INDIRECT(ADDRESS($I605,43))&lt;&gt;1,INDIRECT(ADDRESS($I605,49)),0),0), IF($J605&gt;0,IF(INDIRECT(ADDRESS($J605,43))&lt;&gt;1,INDIRECT(ADDRESS($J605,49)),0),0), IF($K605&gt;0,IF(INDIRECT(ADDRESS($K605,43))&lt;&gt;1,INDIRECT(ADDRESS($K605,49)),0),0), IF($L605&gt;0,IF(INDIRECT(ADDRESS($L605,43))&lt;&gt;1,INDIRECT(ADDRESS($L605,49)),0),0), IF($M605&gt;0,IF(INDIRECT(ADDRESS($M605,43))&lt;&gt;1,INDIRECT(ADDRESS($M605,49)),0),0))))</f>
        <v>3.333333333333333</v>
      </c>
      <c r="CL605" s="57" cm="1">
        <f t="array" aca="1" ref="CL605" ca="1">1.5*SUM(IF($C605&gt;0,IF(INDIRECT(ADDRESS($C605,44))=1,INDIRECT(ADDRESS($C605,48)),0),0), IF($D605&gt;0,IF(INDIRECT(ADDRESS($D605,44))=1,INDIRECT(ADDRESS($D605,48)),0),0), IF($E605&gt;0,IF(INDIRECT(ADDRESS($E605,44))=1,INDIRECT(ADDRESS($E605,48)),0),0), IF($F605&gt;0,IF(INDIRECT(ADDRESS($F605,44))=1,INDIRECT(ADDRESS($F605,48)),0),0), IF($G605&gt;0,IF(INDIRECT(ADDRESS($G605,44))=1,INDIRECT(ADDRESS($G605,48)),0),0), IF($H605&gt;0,IF(INDIRECT(ADDRESS($H605,44))=1,INDIRECT(ADDRESS($H605,48)),0),0), IF($I605&gt;0,IF(INDIRECT(ADDRESS($I605,44))=1,INDIRECT(ADDRESS($I605,48)),0),0), IF($J605&gt;0,IF(INDIRECT(ADDRESS($J605,44))=1,INDIRECT(ADDRESS($J605,48)),0),0), IF($K605&gt;0,IF(INDIRECT(ADDRESS($K605,44))=1,INDIRECT(ADDRESS($K605,48)),0),0), IF($L605&gt;0,IF(INDIRECT(ADDRESS($L605,44))=1,INDIRECT(ADDRESS($L605,48)),0),0), IF($M605&gt;0,IF(INDIRECT(ADDRESS($M605,44))=1,INDIRECT(ADDRESS($M605,48)),0),0))</f>
        <v>0</v>
      </c>
      <c r="CM605" s="56">
        <f ca="1">((BU605/$BU$34)^$BU$296)</f>
        <v>1.6512315254474794</v>
      </c>
      <c r="CN605" s="59"/>
    </row>
    <row r="606" spans="1:92" x14ac:dyDescent="0.25">
      <c r="A606" s="65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56"/>
      <c r="AC606" s="56"/>
      <c r="AD606" s="56"/>
      <c r="AF606" s="65"/>
      <c r="AG606" s="65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52"/>
      <c r="AU606" s="54"/>
      <c r="AV606" s="57"/>
      <c r="AW606" s="57"/>
      <c r="AX606" s="57"/>
      <c r="AY606" s="58"/>
      <c r="AZ606" s="58"/>
      <c r="BA606" s="58"/>
      <c r="BB606" s="58"/>
      <c r="BC606" s="58"/>
      <c r="BD606" s="58"/>
      <c r="BE606" s="57"/>
      <c r="BF606" s="57"/>
      <c r="BG606" s="19"/>
      <c r="BH606" s="57"/>
      <c r="BI606" s="57"/>
      <c r="BJ606" s="57"/>
      <c r="BK606" s="57"/>
      <c r="BL606" s="58"/>
      <c r="BM606" s="57"/>
      <c r="BN606" s="57"/>
      <c r="BO606" s="57"/>
      <c r="BP606" s="57"/>
      <c r="BQ606" s="57"/>
      <c r="BR606" s="161"/>
      <c r="BS606" s="56"/>
      <c r="BT606" s="56"/>
      <c r="BU606" s="87"/>
      <c r="BV606" s="57"/>
      <c r="BW606" s="57"/>
      <c r="BX606" s="57"/>
      <c r="BY606" s="57"/>
      <c r="BZ606" s="57"/>
      <c r="CA606" s="57"/>
      <c r="CB606" s="57"/>
      <c r="CC606" s="57"/>
      <c r="CD606" s="57"/>
      <c r="CE606" s="57"/>
      <c r="CF606" s="57"/>
      <c r="CG606" s="57"/>
      <c r="CH606" s="57"/>
      <c r="CI606" s="19"/>
      <c r="CJ606" s="19"/>
      <c r="CK606" s="57"/>
      <c r="CL606" s="57"/>
      <c r="CM606" s="56"/>
      <c r="CN606" s="59"/>
    </row>
    <row r="607" spans="1:92" x14ac:dyDescent="0.25">
      <c r="A607" s="65" t="s">
        <v>618</v>
      </c>
      <c r="B607" s="74">
        <v>586</v>
      </c>
      <c r="C607" s="74">
        <v>591</v>
      </c>
      <c r="D607" s="74">
        <v>595</v>
      </c>
      <c r="E607" s="74"/>
      <c r="F607" s="74"/>
      <c r="G607" s="74"/>
      <c r="H607" s="74"/>
      <c r="I607" s="74"/>
      <c r="J607" s="74"/>
      <c r="K607" s="74"/>
      <c r="L607" s="74"/>
      <c r="M607" s="74"/>
      <c r="N607" s="67">
        <f ca="1">SUM(INDIRECT(ADDRESS(B607,COLUMN())),IF(C607&gt;0,INDIRECT(ADDRESS(C607,COLUMN())),0),IF(D607&gt;0,INDIRECT(ADDRESS(D607,COLUMN())),0),IF(E607&gt;0,INDIRECT(ADDRESS(E607,COLUMN())),0),IF(F607&gt;0,INDIRECT(ADDRESS(F607,COLUMN())),0),IF(G607&gt;0,INDIRECT(ADDRESS(G607,COLUMN())),0),IF(H607&gt;0,INDIRECT(ADDRESS(H607,COLUMN())),0),IF(I607&gt;0,INDIRECT(ADDRESS(I607,COLUMN())),0),IF(J607&gt;0,INDIRECT(ADDRESS(J607,COLUMN())),0),IF(K607&gt;0,INDIRECT(ADDRESS(K607,COLUMN())),0),IF(L607&gt;0,INDIRECT(ADDRESS(L607,COLUMN())),0),IF(M607&gt;0,INDIRECT(ADDRESS(M607,COLUMN())),0))</f>
        <v>39</v>
      </c>
      <c r="O607" s="67" t="str" cm="1">
        <f t="array" aca="1" ref="O607" ca="1">INDIRECT(ADDRESS($B607,COLUMN()))</f>
        <v>Bomber</v>
      </c>
      <c r="P607" s="67" cm="1">
        <f t="array" aca="1" ref="P607" ca="1">INDIRECT(ADDRESS($B607,COLUMN()))</f>
        <v>5</v>
      </c>
      <c r="Q607" s="67" cm="1">
        <f t="array" aca="1" ref="Q607" ca="1">INDIRECT(ADDRESS($B607,COLUMN()))</f>
        <v>0</v>
      </c>
      <c r="R607" s="67" cm="1">
        <f t="array" aca="1" ref="R607" ca="1">INDIRECT(ADDRESS($B607,COLUMN()))</f>
        <v>0</v>
      </c>
      <c r="S607" s="67" cm="1">
        <f t="array" aca="1" ref="S607" ca="1">INDIRECT(ADDRESS($B607,COLUMN()))</f>
        <v>2</v>
      </c>
      <c r="T607" s="67" t="str" cm="1">
        <f t="array" aca="1" ref="T607" ca="1">INDIRECT(ADDRESS($B607,COLUMN()))</f>
        <v>1-6</v>
      </c>
      <c r="U607" s="67" cm="1">
        <f t="array" aca="1" ref="U607" ca="1">INDIRECT(ADDRESS($B607,COLUMN()))</f>
        <v>6</v>
      </c>
      <c r="V607" s="67" cm="1">
        <f t="array" aca="1" ref="V607" ca="1">INDIRECT(ADDRESS($B607,COLUMN()))</f>
        <v>0</v>
      </c>
      <c r="W607" s="67" cm="1">
        <f t="array" aca="1" ref="W607" ca="1">INDIRECT(ADDRESS($B607,COLUMN()))</f>
        <v>4</v>
      </c>
      <c r="X607" s="67" cm="1">
        <f t="array" aca="1" ref="X607" ca="1">INDIRECT(ADDRESS($B607,COLUMN()))</f>
        <v>8</v>
      </c>
      <c r="Y607" s="67" cm="1">
        <f t="array" aca="1" ref="Y607" ca="1">INDIRECT(ADDRESS($B607,COLUMN()))</f>
        <v>1</v>
      </c>
      <c r="Z607" s="67" cm="1">
        <f t="array" aca="1" ref="Z607" ca="1">INDIRECT(ADDRESS($B607,COLUMN()))</f>
        <v>5</v>
      </c>
      <c r="AA607" s="67" t="str" cm="1">
        <f t="array" aca="1" ref="AA607" ca="1">INDIRECT(ADDRESS($B607,COLUMN()))</f>
        <v>Rocket Boosters, Jink</v>
      </c>
      <c r="AB607" s="56">
        <f ca="1">((U607/8)^$V$296)*((((X607-(Y607-1)/2)/8)^$X$296)*((S607/3)^$S$296))*(((8-W607)/6)^$W$296)</f>
        <v>0.86543882556774443</v>
      </c>
      <c r="AC607" s="56">
        <f ca="1">SUM(((25/N607)^$Z$296)*(AB607/$AB$34))</f>
        <v>0.78097711347725307</v>
      </c>
      <c r="AD607" s="56">
        <f ca="1">(P607/($CN$34*(1/AC607)))</f>
        <v>3.3955526672924043</v>
      </c>
      <c r="AF607" s="65"/>
      <c r="AG607" s="65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52"/>
      <c r="AU607" s="54" t="s">
        <v>33</v>
      </c>
      <c r="AV607" s="57" cm="1">
        <f t="array" aca="1" ref="AV607" ca="1">SUM(IF($C607&gt;0,IF(AND(INDIRECT(ADDRESS($C607,44))=0,INDIRECT(ADDRESS($C607,38))="UL",ISERROR(SEARCH("Rear",INDIRECT(ADDRESS($C607,33)))),ISERROR(SEARCH("Side",INDIRECT(ADDRESS($C607,33))))),INDIRECT(ADDRESS($C607,COLUMN())),0),0),IF($D607&gt;0,IF(AND(INDIRECT(ADDRESS($D607,44))=0,INDIRECT(ADDRESS($D607,38))="UL",ISERROR(SEARCH("Rear",INDIRECT(ADDRESS($D607,33)))),ISERROR(SEARCH("Side",INDIRECT(ADDRESS($D607,33))))),INDIRECT(ADDRESS($D607,COLUMN())),0),0),IF($E607&gt;0,IF(AND(INDIRECT(ADDRESS($E607,44))=0,INDIRECT(ADDRESS($E607,38))="UL",ISERROR(SEARCH("Rear",INDIRECT(ADDRESS($E607,33)))),ISERROR(SEARCH("Side",INDIRECT(ADDRESS($E607,33))))),INDIRECT(ADDRESS($E607,COLUMN())),0),0),IF($F607&gt;0,IF(AND(INDIRECT(ADDRESS($F607,44))=0,INDIRECT(ADDRESS($F607,38))="UL",ISERROR(SEARCH("Rear",INDIRECT(ADDRESS($F607,33)))),ISERROR(SEARCH("Side",INDIRECT(ADDRESS($F607,33))))),INDIRECT(ADDRESS($F607,COLUMN())),0),0),IF($G607&gt;0,IF(AND(INDIRECT(ADDRESS($G607,44))=0,INDIRECT(ADDRESS($G607,38))="UL",ISERROR(SEARCH("Rear",INDIRECT(ADDRESS($G607,33)))),ISERROR(SEARCH("Side",INDIRECT(ADDRESS($G607,33))))),INDIRECT(ADDRESS($G607,COLUMN())),0),0),IF($H607&gt;0,IF(AND(INDIRECT(ADDRESS($H607,44))=0,INDIRECT(ADDRESS($H607,38))="UL",ISERROR(SEARCH("Rear",INDIRECT(ADDRESS($H607,33)))),ISERROR(SEARCH("Side",INDIRECT(ADDRESS($H607,33))))),INDIRECT(ADDRESS($H607,COLUMN())),0),0),IF($I607&gt;0,IF(AND(INDIRECT(ADDRESS($I607,44))=0,INDIRECT(ADDRESS($I607,38))="UL",ISERROR(SEARCH("Rear",INDIRECT(ADDRESS($I607,33)))),ISERROR(SEARCH("Side",INDIRECT(ADDRESS($I607,33))))),INDIRECT(ADDRESS($I607,COLUMN())),0),0),IF($J607&gt;0,IF(AND(INDIRECT(ADDRESS($J607,44))=0,INDIRECT(ADDRESS($J607,38))="UL",ISERROR(SEARCH("Rear",INDIRECT(ADDRESS($J607,33)))),ISERROR(SEARCH("Side",INDIRECT(ADDRESS($J607,33))))),INDIRECT(ADDRESS($J607,COLUMN())),0),0),IF($K607&gt;0,IF(AND(INDIRECT(ADDRESS($K607,44))=0,INDIRECT(ADDRESS($K607,38))="UL",ISERROR(SEARCH("Rear",INDIRECT(ADDRESS($K607,33)))),ISERROR(SEARCH("Side",INDIRECT(ADDRESS($K607,33))))),INDIRECT(ADDRESS($K607,COLUMN())),0),0),IF($L607&gt;0,IF(AND(INDIRECT(ADDRESS($L607,44))=0,INDIRECT(ADDRESS($L607,38))="UL",ISERROR(SEARCH("Rear",INDIRECT(ADDRESS($L607,33)))),ISERROR(SEARCH("Side",INDIRECT(ADDRESS($L607,33))))),INDIRECT(ADDRESS($L607,COLUMN())),0),0),IF($M607&gt;0,IF(AND(INDIRECT(ADDRESS($M607,44))=0,INDIRECT(ADDRESS($M607,38))="UL",ISERROR(SEARCH("Rear",INDIRECT(ADDRESS($M607,33)))),ISERROR(SEARCH("Side",INDIRECT(ADDRESS($M607,33))))),INDIRECT(ADDRESS($M607,COLUMN())),0),0))</f>
        <v>1.7777777777777777</v>
      </c>
      <c r="AW607" s="57" cm="1">
        <f t="array" aca="1" ref="AW607" ca="1">SUM(IF($C607&gt;0,IF(AND(INDIRECT(ADDRESS($C607,44))=0,INDIRECT(ADDRESS($C607,38))="UL",ISERROR(SEARCH("Rear",INDIRECT(ADDRESS($C607,33)))),ISERROR(SEARCH("Side",INDIRECT(ADDRESS($C607,33))))),INDIRECT(ADDRESS($C607,COLUMN())),0),0),IF($D607&gt;0,IF(AND(INDIRECT(ADDRESS($D607,44))=0,INDIRECT(ADDRESS($D607,38))="UL",ISERROR(SEARCH("Rear",INDIRECT(ADDRESS($D607,33)))),ISERROR(SEARCH("Side",INDIRECT(ADDRESS($D607,33))))),INDIRECT(ADDRESS($D607,COLUMN())),0),0),IF($E607&gt;0,IF(AND(INDIRECT(ADDRESS($E607,44))=0,INDIRECT(ADDRESS($E607,38))="UL",ISERROR(SEARCH("Rear",INDIRECT(ADDRESS($E607,33)))),ISERROR(SEARCH("Side",INDIRECT(ADDRESS($E607,33))))),INDIRECT(ADDRESS($E607,COLUMN())),0),0),IF($F607&gt;0,IF(AND(INDIRECT(ADDRESS($F607,44))=0,INDIRECT(ADDRESS($F607,38))="UL",ISERROR(SEARCH("Rear",INDIRECT(ADDRESS($F607,33)))),ISERROR(SEARCH("Side",INDIRECT(ADDRESS($F607,33))))),INDIRECT(ADDRESS($F607,COLUMN())),0),0),IF($G607&gt;0,IF(AND(INDIRECT(ADDRESS($G607,44))=0,INDIRECT(ADDRESS($G607,38))="UL",ISERROR(SEARCH("Rear",INDIRECT(ADDRESS($G607,33)))),ISERROR(SEARCH("Side",INDIRECT(ADDRESS($G607,33))))),INDIRECT(ADDRESS($G607,COLUMN())),0),0),IF($H607&gt;0,IF(AND(INDIRECT(ADDRESS($H607,44))=0,INDIRECT(ADDRESS($H607,38))="UL",ISERROR(SEARCH("Rear",INDIRECT(ADDRESS($H607,33)))),ISERROR(SEARCH("Side",INDIRECT(ADDRESS($H607,33))))),INDIRECT(ADDRESS($H607,COLUMN())),0),0),IF($I607&gt;0,IF(AND(INDIRECT(ADDRESS($I607,44))=0,INDIRECT(ADDRESS($I607,38))="UL",ISERROR(SEARCH("Rear",INDIRECT(ADDRESS($I607,33)))),ISERROR(SEARCH("Side",INDIRECT(ADDRESS($I607,33))))),INDIRECT(ADDRESS($I607,COLUMN())),0),0),IF($J607&gt;0,IF(AND(INDIRECT(ADDRESS($J607,44))=0,INDIRECT(ADDRESS($J607,38))="UL",ISERROR(SEARCH("Rear",INDIRECT(ADDRESS($J607,33)))),ISERROR(SEARCH("Side",INDIRECT(ADDRESS($J607,33))))),INDIRECT(ADDRESS($J607,COLUMN())),0),0),IF($K607&gt;0,IF(AND(INDIRECT(ADDRESS($K607,44))=0,INDIRECT(ADDRESS($K607,38))="UL",ISERROR(SEARCH("Rear",INDIRECT(ADDRESS($K607,33)))),ISERROR(SEARCH("Side",INDIRECT(ADDRESS($K607,33))))),INDIRECT(ADDRESS($K607,COLUMN())),0),0),IF($L607&gt;0,IF(AND(INDIRECT(ADDRESS($L607,44))=0,INDIRECT(ADDRESS($L607,38))="UL",ISERROR(SEARCH("Rear",INDIRECT(ADDRESS($L607,33)))),ISERROR(SEARCH("Side",INDIRECT(ADDRESS($L607,33))))),INDIRECT(ADDRESS($L607,COLUMN())),0),0),IF($M607&gt;0,IF(AND(INDIRECT(ADDRESS($M607,44))=0,INDIRECT(ADDRESS($M607,38))="UL",ISERROR(SEARCH("Rear",INDIRECT(ADDRESS($M607,33)))),ISERROR(SEARCH("Side",INDIRECT(ADDRESS($M607,33))))),INDIRECT(ADDRESS($M607,COLUMN())),0),0))</f>
        <v>0.88888888888888884</v>
      </c>
      <c r="AX607" s="57" cm="1">
        <f t="array" aca="1" ref="AX607" ca="1">SUM(IF($C607&gt;0,IF(AND(INDIRECT(ADDRESS($C607,44))=0,INDIRECT(ADDRESS($C607,38))="UL",ISERROR(SEARCH("Rear",INDIRECT(ADDRESS($C607,33)))),ISERROR(SEARCH("Side",INDIRECT(ADDRESS($C607,33))))),INDIRECT(ADDRESS($C607,COLUMN())),0),0),IF($D607&gt;0,IF(AND(INDIRECT(ADDRESS($D607,44))=0,INDIRECT(ADDRESS($D607,38))="UL",ISERROR(SEARCH("Rear",INDIRECT(ADDRESS($D607,33)))),ISERROR(SEARCH("Side",INDIRECT(ADDRESS($D607,33))))),INDIRECT(ADDRESS($D607,COLUMN())),0),0),IF($E607&gt;0,IF(AND(INDIRECT(ADDRESS($E607,44))=0,INDIRECT(ADDRESS($E607,38))="UL",ISERROR(SEARCH("Rear",INDIRECT(ADDRESS($E607,33)))),ISERROR(SEARCH("Side",INDIRECT(ADDRESS($E607,33))))),INDIRECT(ADDRESS($E607,COLUMN())),0),0),IF($F607&gt;0,IF(AND(INDIRECT(ADDRESS($F607,44))=0,INDIRECT(ADDRESS($F607,38))="UL",ISERROR(SEARCH("Rear",INDIRECT(ADDRESS($F607,33)))),ISERROR(SEARCH("Side",INDIRECT(ADDRESS($F607,33))))),INDIRECT(ADDRESS($F607,COLUMN())),0),0),IF($G607&gt;0,IF(AND(INDIRECT(ADDRESS($G607,44))=0,INDIRECT(ADDRESS($G607,38))="UL",ISERROR(SEARCH("Rear",INDIRECT(ADDRESS($G607,33)))),ISERROR(SEARCH("Side",INDIRECT(ADDRESS($G607,33))))),INDIRECT(ADDRESS($G607,COLUMN())),0),0),IF($H607&gt;0,IF(AND(INDIRECT(ADDRESS($H607,44))=0,INDIRECT(ADDRESS($H607,38))="UL",ISERROR(SEARCH("Rear",INDIRECT(ADDRESS($H607,33)))),ISERROR(SEARCH("Side",INDIRECT(ADDRESS($H607,33))))),INDIRECT(ADDRESS($H607,COLUMN())),0),0),IF($I607&gt;0,IF(AND(INDIRECT(ADDRESS($I607,44))=0,INDIRECT(ADDRESS($I607,38))="UL",ISERROR(SEARCH("Rear",INDIRECT(ADDRESS($I607,33)))),ISERROR(SEARCH("Side",INDIRECT(ADDRESS($I607,33))))),INDIRECT(ADDRESS($I607,COLUMN())),0),0),IF($J607&gt;0,IF(AND(INDIRECT(ADDRESS($J607,44))=0,INDIRECT(ADDRESS($J607,38))="UL",ISERROR(SEARCH("Rear",INDIRECT(ADDRESS($J607,33)))),ISERROR(SEARCH("Side",INDIRECT(ADDRESS($J607,33))))),INDIRECT(ADDRESS($J607,COLUMN())),0),0),IF($K607&gt;0,IF(AND(INDIRECT(ADDRESS($K607,44))=0,INDIRECT(ADDRESS($K607,38))="UL",ISERROR(SEARCH("Rear",INDIRECT(ADDRESS($K607,33)))),ISERROR(SEARCH("Side",INDIRECT(ADDRESS($K607,33))))),INDIRECT(ADDRESS($K607,COLUMN())),0),0),IF($L607&gt;0,IF(AND(INDIRECT(ADDRESS($L607,44))=0,INDIRECT(ADDRESS($L607,38))="UL",ISERROR(SEARCH("Rear",INDIRECT(ADDRESS($L607,33)))),ISERROR(SEARCH("Side",INDIRECT(ADDRESS($L607,33))))),INDIRECT(ADDRESS($L607,COLUMN())),0),0),IF($M607&gt;0,IF(AND(INDIRECT(ADDRESS($M607,44))=0,INDIRECT(ADDRESS($M607,38))="UL",ISERROR(SEARCH("Rear",INDIRECT(ADDRESS($M607,33)))),ISERROR(SEARCH("Side",INDIRECT(ADDRESS($M607,33))))),INDIRECT(ADDRESS($M607,COLUMN())),0),0))</f>
        <v>0.44444444444444442</v>
      </c>
      <c r="AY607" s="58">
        <f ca="1">IF(AU607="S",AV607,IF(AU607="MS",AW607,IF(AU607="ML",AW607,AX607)))</f>
        <v>1.7777777777777777</v>
      </c>
      <c r="AZ607" s="58">
        <f ca="1">SUM(AV607:AX607)/3</f>
        <v>1.037037037037037</v>
      </c>
      <c r="BA607" s="58" cm="1">
        <f t="array" aca="1" ref="BA607" ca="1">SUM(IF($C607&gt;0,IF(AND(INDIRECT(ADDRESS($C607,44))=0,INDIRECT(ADDRESS($C607,38))="UL"),INDIRECT(ADDRESS($C607,COLUMN())),0),0),IF($D607&gt;0,IF(AND(INDIRECT(ADDRESS($D607,44))=0,INDIRECT(ADDRESS($D607,38))="UL"),INDIRECT(ADDRESS($D607,COLUMN())),0),0),IF($E607&gt;0,IF(AND(INDIRECT(ADDRESS($E607,44))=0,INDIRECT(ADDRESS($E607,38))="UL"),INDIRECT(ADDRESS($E607,COLUMN())),0),0),IF($F607&gt;0,IF(AND(INDIRECT(ADDRESS($F607,44))=0,INDIRECT(ADDRESS($F607,38))="UL"),INDIRECT(ADDRESS($F607,COLUMN())),0),0),IF($G607&gt;0,IF(AND(INDIRECT(ADDRESS($G607,44))=0,INDIRECT(ADDRESS($G607,38))="UL"),INDIRECT(ADDRESS($G607,COLUMN())),0),0),IF($H607&gt;0,IF(AND(INDIRECT(ADDRESS($H607,44))=0,INDIRECT(ADDRESS($H607,38))="UL"),INDIRECT(ADDRESS($H607,COLUMN())),0),0),IF($I607&gt;0,IF(AND(INDIRECT(ADDRESS($I607,44))=0,INDIRECT(ADDRESS($I607,38))="UL"),INDIRECT(ADDRESS($I607,COLUMN())),0),0),IF($J607&gt;0,IF(AND(INDIRECT(ADDRESS($J607,44))=0,INDIRECT(ADDRESS($J607,38))="UL"),INDIRECT(ADDRESS($J607,COLUMN())),0),0),IF($K607&gt;0,IF(AND(INDIRECT(ADDRESS($K607,44))=0,INDIRECT(ADDRESS($K607,38))="UL"),INDIRECT(ADDRESS($K607,COLUMN())),0),0),IF($L607&gt;0,IF(AND(INDIRECT(ADDRESS($L607,44))=0,INDIRECT(ADDRESS($L607,38))="UL"),INDIRECT(ADDRESS($L607,COLUMN())),0),0),IF($M607&gt;0,IF(AND(INDIRECT(ADDRESS($M607,44))=0,INDIRECT(ADDRESS($M607,38))="UL"),INDIRECT(ADDRESS($M607,COLUMN())),0),0))</f>
        <v>0.29629629629629634</v>
      </c>
      <c r="BB607" s="58" cm="1">
        <f t="array" aca="1" ref="BB607" ca="1">SUM(IF($C607&gt;0,IF(AND(INDIRECT(ADDRESS($C607,44))=0,INDIRECT(ADDRESS($C607,38))="UL"),INDIRECT(ADDRESS($C607,COLUMN())),0),0),IF($D607&gt;0,IF(AND(INDIRECT(ADDRESS($D607,44))=0,INDIRECT(ADDRESS($D607,38))="UL"),INDIRECT(ADDRESS($D607,COLUMN())),0),0),IF($E607&gt;0,IF(AND(INDIRECT(ADDRESS($E607,44))=0,INDIRECT(ADDRESS($E607,38))="UL"),INDIRECT(ADDRESS($E607,COLUMN())),0),0),IF($F607&gt;0,IF(AND(INDIRECT(ADDRESS($F607,44))=0,INDIRECT(ADDRESS($F607,38))="UL"),INDIRECT(ADDRESS($F607,COLUMN())),0),0),IF($G607&gt;0,IF(AND(INDIRECT(ADDRESS($G607,44))=0,INDIRECT(ADDRESS($G607,38))="UL"),INDIRECT(ADDRESS($G607,COLUMN())),0),0),IF($H607&gt;0,IF(AND(INDIRECT(ADDRESS($H607,44))=0,INDIRECT(ADDRESS($H607,38))="UL"),INDIRECT(ADDRESS($H607,COLUMN())),0),0),IF($I607&gt;0,IF(AND(INDIRECT(ADDRESS($I607,44))=0,INDIRECT(ADDRESS($I607,38))="UL"),INDIRECT(ADDRESS($I607,COLUMN())),0),0),IF($J607&gt;0,IF(AND(INDIRECT(ADDRESS($J607,44))=0,INDIRECT(ADDRESS($J607,38))="UL"),INDIRECT(ADDRESS($J607,COLUMN())),0),0),IF($K607&gt;0,IF(AND(INDIRECT(ADDRESS($K607,44))=0,INDIRECT(ADDRESS($K607,38))="UL"),INDIRECT(ADDRESS($K607,COLUMN())),0),0),IF($L607&gt;0,IF(AND(INDIRECT(ADDRESS($L607,44))=0,INDIRECT(ADDRESS($L607,38))="UL"),INDIRECT(ADDRESS($L607,COLUMN())),0),0),IF($M607&gt;0,IF(AND(INDIRECT(ADDRESS($M607,44))=0,INDIRECT(ADDRESS($M607,38))="UL"),INDIRECT(ADDRESS($M607,COLUMN())),0),0))</f>
        <v>0.53333333333333333</v>
      </c>
      <c r="BC607" s="58" cm="1">
        <f t="array" aca="1" ref="BC607" ca="1">SUM(IF($C607&gt;0,IF(AND(INDIRECT(ADDRESS($C607,44))=0,INDIRECT(ADDRESS($C607,38))="UL"),INDIRECT(ADDRESS($C607,COLUMN())),0),0),IF($D607&gt;0,IF(AND(INDIRECT(ADDRESS($D607,44))=0,INDIRECT(ADDRESS($D607,38))="UL"),INDIRECT(ADDRESS($D607,COLUMN())),0),0),IF($E607&gt;0,IF(AND(INDIRECT(ADDRESS($E607,44))=0,INDIRECT(ADDRESS($E607,38))="UL"),INDIRECT(ADDRESS($E607,COLUMN())),0),0),IF($F607&gt;0,IF(AND(INDIRECT(ADDRESS($F607,44))=0,INDIRECT(ADDRESS($F607,38))="UL"),INDIRECT(ADDRESS($F607,COLUMN())),0),0),IF($G607&gt;0,IF(AND(INDIRECT(ADDRESS($G607,44))=0,INDIRECT(ADDRESS($G607,38))="UL"),INDIRECT(ADDRESS($G607,COLUMN())),0),0),IF($H607&gt;0,IF(AND(INDIRECT(ADDRESS($H607,44))=0,INDIRECT(ADDRESS($H607,38))="UL"),INDIRECT(ADDRESS($H607,COLUMN())),0),0),IF($I607&gt;0,IF(AND(INDIRECT(ADDRESS($I607,44))=0,INDIRECT(ADDRESS($I607,38))="UL"),INDIRECT(ADDRESS($I607,COLUMN())),0),0),IF($J607&gt;0,IF(AND(INDIRECT(ADDRESS($J607,44))=0,INDIRECT(ADDRESS($J607,38))="UL"),INDIRECT(ADDRESS($J607,COLUMN())),0),0),IF($K607&gt;0,IF(AND(INDIRECT(ADDRESS($K607,44))=0,INDIRECT(ADDRESS($K607,38))="UL"),INDIRECT(ADDRESS($K607,COLUMN())),0),0),IF($L607&gt;0,IF(AND(INDIRECT(ADDRESS($L607,44))=0,INDIRECT(ADDRESS($L607,38))="UL"),INDIRECT(ADDRESS($L607,COLUMN())),0),0),IF($M607&gt;0,IF(AND(INDIRECT(ADDRESS($M607,44))=0,INDIRECT(ADDRESS($M607,38))="UL"),INDIRECT(ADDRESS($M607,COLUMN())),0),0))</f>
        <v>0.35555555555555551</v>
      </c>
      <c r="BD607" s="58" cm="1">
        <f t="array" aca="1" ref="BD607" ca="1">SUM(IF($C607&gt;0,IF(AND(INDIRECT(ADDRESS($C607,44))=0,INDIRECT(ADDRESS($C607,38))="UL"),INDIRECT(ADDRESS($C607,COLUMN())),0),0),IF($D607&gt;0,IF(AND(INDIRECT(ADDRESS($D607,44))=0,INDIRECT(ADDRESS($D607,38))="UL"),INDIRECT(ADDRESS($D607,COLUMN())),0),0),IF($E607&gt;0,IF(AND(INDIRECT(ADDRESS($E607,44))=0,INDIRECT(ADDRESS($E607,38))="UL"),INDIRECT(ADDRESS($E607,COLUMN())),0),0),IF($F607&gt;0,IF(AND(INDIRECT(ADDRESS($F607,44))=0,INDIRECT(ADDRESS($F607,38))="UL"),INDIRECT(ADDRESS($F607,COLUMN())),0),0),IF($G607&gt;0,IF(AND(INDIRECT(ADDRESS($G607,44))=0,INDIRECT(ADDRESS($G607,38))="UL"),INDIRECT(ADDRESS($G607,COLUMN())),0),0),IF($H607&gt;0,IF(AND(INDIRECT(ADDRESS($H607,44))=0,INDIRECT(ADDRESS($H607,38))="UL"),INDIRECT(ADDRESS($H607,COLUMN())),0),0),IF($I607&gt;0,IF(AND(INDIRECT(ADDRESS($I607,44))=0,INDIRECT(ADDRESS($I607,38))="UL"),INDIRECT(ADDRESS($I607,COLUMN())),0),0),IF($J607&gt;0,IF(AND(INDIRECT(ADDRESS($J607,44))=0,INDIRECT(ADDRESS($J607,38))="UL"),INDIRECT(ADDRESS($J607,COLUMN())),0),0),IF($K607&gt;0,IF(AND(INDIRECT(ADDRESS($K607,44))=0,INDIRECT(ADDRESS($K607,38))="UL"),INDIRECT(ADDRESS($K607,COLUMN())),0),0),IF($L607&gt;0,IF(AND(INDIRECT(ADDRESS($L607,44))=0,INDIRECT(ADDRESS($L607,38))="UL"),INDIRECT(ADDRESS($L607,COLUMN())),0),0),IF($M607&gt;0,IF(AND(INDIRECT(ADDRESS($M607,44))=0,INDIRECT(ADDRESS($M607,38))="UL"),INDIRECT(ADDRESS($M607,COLUMN())),0),0))</f>
        <v>0.47407407407407404</v>
      </c>
      <c r="BE607" s="57">
        <f ca="1">IF(AU607="S",BA607,IF(AU607="MS",BB607,IF(AU607="ML",BC607,BD607)))</f>
        <v>0.29629629629629634</v>
      </c>
      <c r="BF607" s="57" cm="1">
        <f t="array" aca="1" ref="BF607" ca="1">SUM(IF($C607&gt;0,IF(INDIRECT(ADDRESS($C607,45))=1,INDIRECT(ADDRESS($C607,52))*INDIRECT(ADDRESS($C607,42))/5,0),0), IF($D607&gt;0,IF(INDIRECT(ADDRESS($D607,45))=1,INDIRECT(ADDRESS($D607,52))*INDIRECT(ADDRESS($D607,42))/5,0),0), IF($E607&gt;0,IF(INDIRECT(ADDRESS($E607,45))=1,INDIRECT(ADDRESS($E607,52))*INDIRECT(ADDRESS($E607,42))/5,0),0), IF($F607&gt;0,IF(INDIRECT(ADDRESS($F607,45))=1,INDIRECT(ADDRESS($F607,52))*INDIRECT(ADDRESS($F607,42))/5,0),0), IF($G607&gt;0,IF(INDIRECT(ADDRESS($G607,45))=1,INDIRECT(ADDRESS($G607,52))*INDIRECT(ADDRESS($G607,42))/5,0),0), IF($H607&gt;0,IF(INDIRECT(ADDRESS($H607,45))=1,INDIRECT(ADDRESS($H607,52))*INDIRECT(ADDRESS($H607,42))/5,0),0)
)*$BF$296/100</f>
        <v>0</v>
      </c>
      <c r="BG607" s="19"/>
      <c r="BH607" s="57" cm="1">
        <f t="array" aca="1" ref="BH607" ca="1">SUM(IF($C607&gt;0,IF(AND(INDIRECT(ADDRESS($C607,44))=0,INDIRECT(ADDRESS($C607,38))&lt;&gt;"UL"),INDIRECT(ADDRESS($C607,COLUMN()-11)),0),0),IF($D607&gt;0,IF(AND(INDIRECT(ADDRESS($D607,44))=0,INDIRECT(ADDRESS($D607,38))&lt;&gt;"UL"),INDIRECT(ADDRESS($D607,COLUMN()-11)),0),0),IF($E607&gt;0,IF(AND(INDIRECT(ADDRESS($E607,44))=0,INDIRECT(ADDRESS($E607,38))&lt;&gt;"UL"),INDIRECT(ADDRESS($E607,COLUMN()-11)),0),0),IF($F607&gt;0,IF(AND(INDIRECT(ADDRESS($F607,44))=0,INDIRECT(ADDRESS($F607,38))&lt;&gt;"UL"),INDIRECT(ADDRESS($F607,COLUMN()-11)),0),0),IF($G607&gt;0,IF(AND(INDIRECT(ADDRESS($G607,44))=0,INDIRECT(ADDRESS($G607,38))&lt;&gt;"UL"),INDIRECT(ADDRESS($G607,COLUMN()-11)),0),0),IF($H607&gt;0,IF(AND(INDIRECT(ADDRESS($H607,44))=0,INDIRECT(ADDRESS($H607,38))&lt;&gt;"UL"),INDIRECT(ADDRESS($H607,COLUMN()-11)),0),0),IF($I607&gt;0,IF(AND(INDIRECT(ADDRESS($I607,44))=0,INDIRECT(ADDRESS($I607,38))&lt;&gt;"UL"),INDIRECT(ADDRESS($I607,COLUMN()-11)),0),0),IF($J607&gt;0,IF(AND(INDIRECT(ADDRESS($J607,44))=0,INDIRECT(ADDRESS($J607,38))&lt;&gt;"UL"),INDIRECT(ADDRESS($J607,COLUMN()-11)),0),0),IF($K607&gt;0,IF(AND(INDIRECT(ADDRESS($K607,44))=0,INDIRECT(ADDRESS($K607,38))&lt;&gt;"UL"),INDIRECT(ADDRESS($K607,COLUMN()-11)),0),0),IF($L607&gt;0,IF(AND(INDIRECT(ADDRESS($L607,44))=0,INDIRECT(ADDRESS($L607,38))&lt;&gt;"UL"),INDIRECT(ADDRESS($L607,COLUMN()-11)),0),0),IF($M607&gt;0,IF(AND(INDIRECT(ADDRESS($M607,44))=0,INDIRECT(ADDRESS($M607,38))&lt;&gt;"UL"),INDIRECT(ADDRESS($M607,COLUMN()-11)),0),0))</f>
        <v>0</v>
      </c>
      <c r="BI607" s="57" cm="1">
        <f t="array" aca="1" ref="BI607" ca="1">SUM(IF($C607&gt;0,IF(AND(INDIRECT(ADDRESS($C607,44))=0,INDIRECT(ADDRESS($C607,38))&lt;&gt;"UL"),INDIRECT(ADDRESS($C607,COLUMN()-11)),0),0),IF($D607&gt;0,IF(AND(INDIRECT(ADDRESS($D607,44))=0,INDIRECT(ADDRESS($D607,38))&lt;&gt;"UL"),INDIRECT(ADDRESS($D607,COLUMN()-11)),0),0),IF($E607&gt;0,IF(AND(INDIRECT(ADDRESS($E607,44))=0,INDIRECT(ADDRESS($E607,38))&lt;&gt;"UL"),INDIRECT(ADDRESS($E607,COLUMN()-11)),0),0),IF($F607&gt;0,IF(AND(INDIRECT(ADDRESS($F607,44))=0,INDIRECT(ADDRESS($F607,38))&lt;&gt;"UL"),INDIRECT(ADDRESS($F607,COLUMN()-11)),0),0),IF($G607&gt;0,IF(AND(INDIRECT(ADDRESS($G607,44))=0,INDIRECT(ADDRESS($G607,38))&lt;&gt;"UL"),INDIRECT(ADDRESS($G607,COLUMN()-11)),0),0),IF($H607&gt;0,IF(AND(INDIRECT(ADDRESS($H607,44))=0,INDIRECT(ADDRESS($H607,38))&lt;&gt;"UL"),INDIRECT(ADDRESS($H607,COLUMN()-11)),0),0),IF($I607&gt;0,IF(AND(INDIRECT(ADDRESS($I607,44))=0,INDIRECT(ADDRESS($I607,38))&lt;&gt;"UL"),INDIRECT(ADDRESS($I607,COLUMN()-11)),0),0),IF($J607&gt;0,IF(AND(INDIRECT(ADDRESS($J607,44))=0,INDIRECT(ADDRESS($J607,38))&lt;&gt;"UL"),INDIRECT(ADDRESS($J607,COLUMN()-11)),0),0),IF($K607&gt;0,IF(AND(INDIRECT(ADDRESS($K607,44))=0,INDIRECT(ADDRESS($K607,38))&lt;&gt;"UL"),INDIRECT(ADDRESS($K607,COLUMN()-11)),0),0),IF($L607&gt;0,IF(AND(INDIRECT(ADDRESS($L607,44))=0,INDIRECT(ADDRESS($L607,38))&lt;&gt;"UL"),INDIRECT(ADDRESS($L607,COLUMN()-11)),0),0),IF($M607&gt;0,IF(AND(INDIRECT(ADDRESS($M607,44))=0,INDIRECT(ADDRESS($M607,38))&lt;&gt;"UL"),INDIRECT(ADDRESS($M607,COLUMN()-11)),0),0))</f>
        <v>0</v>
      </c>
      <c r="BJ607" s="57" cm="1">
        <f t="array" aca="1" ref="BJ607" ca="1">SUM(IF($C607&gt;0,IF(AND(INDIRECT(ADDRESS($C607,44))=0,INDIRECT(ADDRESS($C607,38))&lt;&gt;"UL"),INDIRECT(ADDRESS($C607,COLUMN()-11)),0),0),IF($D607&gt;0,IF(AND(INDIRECT(ADDRESS($D607,44))=0,INDIRECT(ADDRESS($D607,38))&lt;&gt;"UL"),INDIRECT(ADDRESS($D607,COLUMN()-11)),0),0),IF($E607&gt;0,IF(AND(INDIRECT(ADDRESS($E607,44))=0,INDIRECT(ADDRESS($E607,38))&lt;&gt;"UL"),INDIRECT(ADDRESS($E607,COLUMN()-11)),0),0),IF($F607&gt;0,IF(AND(INDIRECT(ADDRESS($F607,44))=0,INDIRECT(ADDRESS($F607,38))&lt;&gt;"UL"),INDIRECT(ADDRESS($F607,COLUMN()-11)),0),0),IF($G607&gt;0,IF(AND(INDIRECT(ADDRESS($G607,44))=0,INDIRECT(ADDRESS($G607,38))&lt;&gt;"UL"),INDIRECT(ADDRESS($G607,COLUMN()-11)),0),0),IF($H607&gt;0,IF(AND(INDIRECT(ADDRESS($H607,44))=0,INDIRECT(ADDRESS($H607,38))&lt;&gt;"UL"),INDIRECT(ADDRESS($H607,COLUMN()-11)),0),0),IF($I607&gt;0,IF(AND(INDIRECT(ADDRESS($I607,44))=0,INDIRECT(ADDRESS($I607,38))&lt;&gt;"UL"),INDIRECT(ADDRESS($I607,COLUMN()-11)),0),0),IF($J607&gt;0,IF(AND(INDIRECT(ADDRESS($J607,44))=0,INDIRECT(ADDRESS($J607,38))&lt;&gt;"UL"),INDIRECT(ADDRESS($J607,COLUMN()-11)),0),0),IF($K607&gt;0,IF(AND(INDIRECT(ADDRESS($K607,44))=0,INDIRECT(ADDRESS($K607,38))&lt;&gt;"UL"),INDIRECT(ADDRESS($K607,COLUMN()-11)),0),0),IF($L607&gt;0,IF(AND(INDIRECT(ADDRESS($L607,44))=0,INDIRECT(ADDRESS($L607,38))&lt;&gt;"UL"),INDIRECT(ADDRESS($L607,COLUMN()-11)),0),0),IF($M607&gt;0,IF(AND(INDIRECT(ADDRESS($M607,44))=0,INDIRECT(ADDRESS($M607,38))&lt;&gt;"UL"),INDIRECT(ADDRESS($M607,COLUMN()-11)),0),0))</f>
        <v>0</v>
      </c>
      <c r="BK607" s="57">
        <f ca="1">IF(AU607="S",BH607,IF(AU607="MS",BI607,IF(AU607="ML",BI607,BJ607)))</f>
        <v>0</v>
      </c>
      <c r="BL607" s="58">
        <f ca="1">SUM(BH607:BJ607)/3</f>
        <v>0</v>
      </c>
      <c r="BM607" s="57" cm="1">
        <f t="array" aca="1" ref="BM607" ca="1">SUM(IF($C607&gt;0,IF(AND(INDIRECT(ADDRESS($C607,44))=0,INDIRECT(ADDRESS($C607,38))&lt;&gt;"UL"),INDIRECT(ADDRESS($C607,COLUMN()-12)),0),0), IF($D607&gt;0,IF(AND(INDIRECT(ADDRESS($D607,44))=0,INDIRECT(ADDRESS($D607,38))&lt;&gt;"UL"),INDIRECT(ADDRESS($D607,COLUMN()-12)),0),0), IF($E607&gt;0,IF(AND(INDIRECT(ADDRESS($E607,44))=0,INDIRECT(ADDRESS($E607,38))&lt;&gt;"UL"),INDIRECT(ADDRESS($E607,COLUMN()-12)),0),0), IF($F607&gt;0,IF(AND(INDIRECT(ADDRESS($F607,44))=0,INDIRECT(ADDRESS($F607,38))&lt;&gt;"UL"),INDIRECT(ADDRESS($F607,COLUMN()-12)),0),0), IF($G607&gt;0,IF(AND(INDIRECT(ADDRESS($G607,44))=0,INDIRECT(ADDRESS($G607,38))&lt;&gt;"UL"),INDIRECT(ADDRESS($G607,COLUMN()-12)),0),0), IF($H607&gt;0,IF(AND(INDIRECT(ADDRESS($H607,44))=0,INDIRECT(ADDRESS($H607,38))&lt;&gt;"UL"),INDIRECT(ADDRESS($H607,COLUMN()-12)),0),0), IF($I607&gt;0,IF(AND(INDIRECT(ADDRESS($I607,44))=0,INDIRECT(ADDRESS($I607,38))&lt;&gt;"UL"),INDIRECT(ADDRESS($I607,COLUMN()-12)),0),0), IF($J607&gt;0,IF(AND(INDIRECT(ADDRESS($J607,44))=0,INDIRECT(ADDRESS($J607,38))&lt;&gt;"UL"),INDIRECT(ADDRESS($J607,COLUMN()-12)),0),0), IF($K607&gt;0,IF(AND(INDIRECT(ADDRESS($K607,44))=0,INDIRECT(ADDRESS($K607,38))&lt;&gt;"UL"),INDIRECT(ADDRESS($K607,COLUMN()-11)),0),0), IF($L607&gt;0,IF(AND(INDIRECT(ADDRESS($L607,44))=0,INDIRECT(ADDRESS($L607,38))&lt;&gt;"UL"),INDIRECT(ADDRESS($L607,COLUMN()-11)),0),0), IF($M607&gt;0,IF(AND(INDIRECT(ADDRESS($M607,44))=0,INDIRECT(ADDRESS($M607,38))&lt;&gt;"UL"),INDIRECT(ADDRESS($M607,COLUMN()-11)),0),0))</f>
        <v>0</v>
      </c>
      <c r="BN607" s="57" cm="1">
        <f t="array" aca="1" ref="BN607" ca="1">SUM(IF($C607&gt;0,IF(AND(INDIRECT(ADDRESS($C607,44))=0,INDIRECT(ADDRESS($C607,38))&lt;&gt;"UL"),INDIRECT(ADDRESS($C607,COLUMN()-12)),0),0), IF($D607&gt;0,IF(AND(INDIRECT(ADDRESS($D607,44))=0,INDIRECT(ADDRESS($D607,38))&lt;&gt;"UL"),INDIRECT(ADDRESS($D607,COLUMN()-12)),0),0), IF($E607&gt;0,IF(AND(INDIRECT(ADDRESS($E607,44))=0,INDIRECT(ADDRESS($E607,38))&lt;&gt;"UL"),INDIRECT(ADDRESS($E607,COLUMN()-12)),0),0), IF($F607&gt;0,IF(AND(INDIRECT(ADDRESS($F607,44))=0,INDIRECT(ADDRESS($F607,38))&lt;&gt;"UL"),INDIRECT(ADDRESS($F607,COLUMN()-12)),0),0), IF($G607&gt;0,IF(AND(INDIRECT(ADDRESS($G607,44))=0,INDIRECT(ADDRESS($G607,38))&lt;&gt;"UL"),INDIRECT(ADDRESS($G607,COLUMN()-12)),0),0), IF($H607&gt;0,IF(AND(INDIRECT(ADDRESS($H607,44))=0,INDIRECT(ADDRESS($H607,38))&lt;&gt;"UL"),INDIRECT(ADDRESS($H607,COLUMN()-12)),0),0), IF($I607&gt;0,IF(AND(INDIRECT(ADDRESS($I607,44))=0,INDIRECT(ADDRESS($I607,38))&lt;&gt;"UL"),INDIRECT(ADDRESS($I607,COLUMN()-12)),0),0), IF($J607&gt;0,IF(AND(INDIRECT(ADDRESS($J607,44))=0,INDIRECT(ADDRESS($J607,38))&lt;&gt;"UL"),INDIRECT(ADDRESS($J607,COLUMN()-12)),0),0), IF($K607&gt;0,IF(AND(INDIRECT(ADDRESS($K607,44))=0,INDIRECT(ADDRESS($K607,38))&lt;&gt;"UL"),INDIRECT(ADDRESS($K607,COLUMN()-11)),0),0), IF($L607&gt;0,IF(AND(INDIRECT(ADDRESS($L607,44))=0,INDIRECT(ADDRESS($L607,38))&lt;&gt;"UL"),INDIRECT(ADDRESS($L607,COLUMN()-11)),0),0), IF($M607&gt;0,IF(AND(INDIRECT(ADDRESS($M607,44))=0,INDIRECT(ADDRESS($M607,38))&lt;&gt;"UL"),INDIRECT(ADDRESS($M607,COLUMN()-11)),0),0))</f>
        <v>0</v>
      </c>
      <c r="BO607" s="57" cm="1">
        <f t="array" aca="1" ref="BO607" ca="1">SUM(IF($C607&gt;0,IF(AND(INDIRECT(ADDRESS($C607,44))=0,INDIRECT(ADDRESS($C607,38))&lt;&gt;"UL"),INDIRECT(ADDRESS($C607,COLUMN()-12)),0),0), IF($D607&gt;0,IF(AND(INDIRECT(ADDRESS($D607,44))=0,INDIRECT(ADDRESS($D607,38))&lt;&gt;"UL"),INDIRECT(ADDRESS($D607,COLUMN()-12)),0),0), IF($E607&gt;0,IF(AND(INDIRECT(ADDRESS($E607,44))=0,INDIRECT(ADDRESS($E607,38))&lt;&gt;"UL"),INDIRECT(ADDRESS($E607,COLUMN()-12)),0),0), IF($F607&gt;0,IF(AND(INDIRECT(ADDRESS($F607,44))=0,INDIRECT(ADDRESS($F607,38))&lt;&gt;"UL"),INDIRECT(ADDRESS($F607,COLUMN()-12)),0),0), IF($G607&gt;0,IF(AND(INDIRECT(ADDRESS($G607,44))=0,INDIRECT(ADDRESS($G607,38))&lt;&gt;"UL"),INDIRECT(ADDRESS($G607,COLUMN()-12)),0),0), IF($H607&gt;0,IF(AND(INDIRECT(ADDRESS($H607,44))=0,INDIRECT(ADDRESS($H607,38))&lt;&gt;"UL"),INDIRECT(ADDRESS($H607,COLUMN()-12)),0),0), IF($I607&gt;0,IF(AND(INDIRECT(ADDRESS($I607,44))=0,INDIRECT(ADDRESS($I607,38))&lt;&gt;"UL"),INDIRECT(ADDRESS($I607,COLUMN()-12)),0),0), IF($J607&gt;0,IF(AND(INDIRECT(ADDRESS($J607,44))=0,INDIRECT(ADDRESS($J607,38))&lt;&gt;"UL"),INDIRECT(ADDRESS($J607,COLUMN()-12)),0),0), IF($K607&gt;0,IF(AND(INDIRECT(ADDRESS($K607,44))=0,INDIRECT(ADDRESS($K607,38))&lt;&gt;"UL"),INDIRECT(ADDRESS($K607,COLUMN()-11)),0),0), IF($L607&gt;0,IF(AND(INDIRECT(ADDRESS($L607,44))=0,INDIRECT(ADDRESS($L607,38))&lt;&gt;"UL"),INDIRECT(ADDRESS($L607,COLUMN()-11)),0),0), IF($M607&gt;0,IF(AND(INDIRECT(ADDRESS($M607,44))=0,INDIRECT(ADDRESS($M607,38))&lt;&gt;"UL"),INDIRECT(ADDRESS($M607,COLUMN()-11)),0),0))</f>
        <v>0</v>
      </c>
      <c r="BP607" s="57" cm="1">
        <f t="array" aca="1" ref="BP607" ca="1">SUM(IF($C607&gt;0,IF(AND(INDIRECT(ADDRESS($C607,44))=0,INDIRECT(ADDRESS($C607,38))&lt;&gt;"UL"),INDIRECT(ADDRESS($C607,COLUMN()-12)),0),0), IF($D607&gt;0,IF(AND(INDIRECT(ADDRESS($D607,44))=0,INDIRECT(ADDRESS($D607,38))&lt;&gt;"UL"),INDIRECT(ADDRESS($D607,COLUMN()-12)),0),0), IF($E607&gt;0,IF(AND(INDIRECT(ADDRESS($E607,44))=0,INDIRECT(ADDRESS($E607,38))&lt;&gt;"UL"),INDIRECT(ADDRESS($E607,COLUMN()-12)),0),0), IF($F607&gt;0,IF(AND(INDIRECT(ADDRESS($F607,44))=0,INDIRECT(ADDRESS($F607,38))&lt;&gt;"UL"),INDIRECT(ADDRESS($F607,COLUMN()-12)),0),0), IF($G607&gt;0,IF(AND(INDIRECT(ADDRESS($G607,44))=0,INDIRECT(ADDRESS($G607,38))&lt;&gt;"UL"),INDIRECT(ADDRESS($G607,COLUMN()-12)),0),0), IF($H607&gt;0,IF(AND(INDIRECT(ADDRESS($H607,44))=0,INDIRECT(ADDRESS($H607,38))&lt;&gt;"UL"),INDIRECT(ADDRESS($H607,COLUMN()-12)),0),0), IF($I607&gt;0,IF(AND(INDIRECT(ADDRESS($I607,44))=0,INDIRECT(ADDRESS($I607,38))&lt;&gt;"UL"),INDIRECT(ADDRESS($I607,COLUMN()-12)),0),0), IF($J607&gt;0,IF(AND(INDIRECT(ADDRESS($J607,44))=0,INDIRECT(ADDRESS($J607,38))&lt;&gt;"UL"),INDIRECT(ADDRESS($J607,COLUMN()-12)),0),0), IF($K607&gt;0,IF(AND(INDIRECT(ADDRESS($K607,44))=0,INDIRECT(ADDRESS($K607,38))&lt;&gt;"UL"),INDIRECT(ADDRESS($K607,COLUMN()-11)),0),0), IF($L607&gt;0,IF(AND(INDIRECT(ADDRESS($L607,44))=0,INDIRECT(ADDRESS($L607,38))&lt;&gt;"UL"),INDIRECT(ADDRESS($L607,COLUMN()-11)),0),0), IF($M607&gt;0,IF(AND(INDIRECT(ADDRESS($M607,44))=0,INDIRECT(ADDRESS($M607,38))&lt;&gt;"UL"),INDIRECT(ADDRESS($M607,COLUMN()-11)),0),0))</f>
        <v>0</v>
      </c>
      <c r="BQ607" s="57">
        <f ca="1">IF(AU607="S",BM607,IF(AU607="MS",BN607,IF(AU607="ML",BO607,BP607)))</f>
        <v>0</v>
      </c>
      <c r="BR607" s="161">
        <f ca="1">(((AZ607+BB607+BL607+BQ607)/(AY607+BB607+BK607+BQ607)*AB607^$BR$296)^$BQ$296)*100</f>
        <v>77.774221161636092</v>
      </c>
      <c r="BS607" s="56"/>
      <c r="BT607" s="56">
        <f ca="1">IF(AD607&lt;BG607,((((AY607+BK607)*AB607)+((BE607+BQ607)*(1-AB607))+BF607)*AD607),((((AY607*AB607)+(BE607*(1-AB607))+BF607)*AD607)+(((BK607*AB607)+(BQ607*(1-AB607)))*BG607)))</f>
        <v>5.3596350311013943</v>
      </c>
      <c r="BU607" s="87">
        <f ca="1">BT607/N607</f>
        <v>0.13742653925901011</v>
      </c>
      <c r="BV607" s="57" t="s">
        <v>33</v>
      </c>
      <c r="BW607" s="57" cm="1">
        <f t="array" aca="1" ref="BW607" ca="1">SUM(IF($C607&gt;0,IF(AND(INDIRECT(ADDRESS($C607,44))=0,INDIRECT(ADDRESS($C607,38))="UL",ISERROR(SEARCH("Rear",INDIRECT(ADDRESS($C607,33)))),ISERROR(SEARCH("Side",INDIRECT(ADDRESS($C607,33))))),INDIRECT(ADDRESS($C607,COLUMN())),0),0),IF($D607&gt;0,IF(AND(INDIRECT(ADDRESS($D607,44))=0,INDIRECT(ADDRESS($D607,38))="UL",ISERROR(SEARCH("Rear",INDIRECT(ADDRESS($D607,33)))),ISERROR(SEARCH("Side",INDIRECT(ADDRESS($D607,33))))),INDIRECT(ADDRESS($D607,COLUMN())),0),0),IF($E607&gt;0,IF(AND(INDIRECT(ADDRESS($E607,44))=0,INDIRECT(ADDRESS($E607,38))="UL",ISERROR(SEARCH("Rear",INDIRECT(ADDRESS($E607,33)))),ISERROR(SEARCH("Side",INDIRECT(ADDRESS($E607,33))))),INDIRECT(ADDRESS($E607,COLUMN())),0),0),IF($F607&gt;0,IF(AND(INDIRECT(ADDRESS($F607,44))=0,INDIRECT(ADDRESS($F607,38))="UL",ISERROR(SEARCH("Rear",INDIRECT(ADDRESS($F607,33)))),ISERROR(SEARCH("Side",INDIRECT(ADDRESS($F607,33))))),INDIRECT(ADDRESS($F607,COLUMN())),0),0),IF($G607&gt;0,IF(AND(INDIRECT(ADDRESS($G607,44))=0,INDIRECT(ADDRESS($G607,38))="UL",ISERROR(SEARCH("Rear",INDIRECT(ADDRESS($G607,33)))),ISERROR(SEARCH("Side",INDIRECT(ADDRESS($G607,33))))),INDIRECT(ADDRESS($G607,COLUMN())),0),0),IF($H607&gt;0,IF(AND(INDIRECT(ADDRESS($H607,44))=0,INDIRECT(ADDRESS($H607,38))="UL",ISERROR(SEARCH("Rear",INDIRECT(ADDRESS($H607,33)))),ISERROR(SEARCH("Side",INDIRECT(ADDRESS($H607,33))))),INDIRECT(ADDRESS($H607,COLUMN())),0),0),IF($I607&gt;0,IF(AND(INDIRECT(ADDRESS($I607,44))=0,INDIRECT(ADDRESS($I607,38))="UL",ISERROR(SEARCH("Rear",INDIRECT(ADDRESS($I607,33)))),ISERROR(SEARCH("Side",INDIRECT(ADDRESS($I607,33))))),INDIRECT(ADDRESS($I607,COLUMN())),0),0),IF($J607&gt;0,IF(AND(INDIRECT(ADDRESS($J607,44))=0,INDIRECT(ADDRESS($J607,38))="UL",ISERROR(SEARCH("Rear",INDIRECT(ADDRESS($J607,33)))),ISERROR(SEARCH("Side",INDIRECT(ADDRESS($J607,33))))),INDIRECT(ADDRESS($J607,COLUMN())),0),0),IF($K607&gt;0,IF(AND(INDIRECT(ADDRESS($K607,44))=0,INDIRECT(ADDRESS($K607,38))="UL",ISERROR(SEARCH("Rear",INDIRECT(ADDRESS($K607,33)))),ISERROR(SEARCH("Side",INDIRECT(ADDRESS($K607,33))))),INDIRECT(ADDRESS($K607,COLUMN())),0),0),IF($L607&gt;0,IF(AND(INDIRECT(ADDRESS($L607,44))=0,INDIRECT(ADDRESS($L607,38))="UL",ISERROR(SEARCH("Rear",INDIRECT(ADDRESS($L607,33)))),ISERROR(SEARCH("Side",INDIRECT(ADDRESS($L607,33))))),INDIRECT(ADDRESS($L607,COLUMN())),0),0),IF($M607&gt;0,IF(AND(INDIRECT(ADDRESS($M607,44))=0,INDIRECT(ADDRESS($M607,38))="UL",ISERROR(SEARCH("Rear",INDIRECT(ADDRESS($M607,33)))),ISERROR(SEARCH("Side",INDIRECT(ADDRESS($M607,33))))),INDIRECT(ADDRESS($M607,COLUMN())),0),0))</f>
        <v>0</v>
      </c>
      <c r="BX607" s="57">
        <f ca="1">IF(BV607="S",AV607,BW607)</f>
        <v>1.7777777777777777</v>
      </c>
      <c r="BY607" s="57" cm="1">
        <f t="array" aca="1" ref="BY607" ca="1">SUM(IF($C607&gt;0,IF(AND(INDIRECT(ADDRESS($C607,44))=0,INDIRECT(ADDRESS($C607,38))="UL"),INDIRECT(ADDRESS($C607,COLUMN())),0),0),IF($D607&gt;0,IF(AND(INDIRECT(ADDRESS($D607,44))=0,INDIRECT(ADDRESS($D607,38))="UL"),INDIRECT(ADDRESS($D607,COLUMN())),0),0),IF($E607&gt;0,IF(AND(INDIRECT(ADDRESS($E607,44))=0,INDIRECT(ADDRESS($E607,38))="UL"),INDIRECT(ADDRESS($E607,COLUMN())),0),0),IF($F607&gt;0,IF(AND(INDIRECT(ADDRESS($F607,44))=0,INDIRECT(ADDRESS($F607,38))="UL"),INDIRECT(ADDRESS($F607,COLUMN())),0),0),IF($G607&gt;0,IF(AND(INDIRECT(ADDRESS($G607,44))=0,INDIRECT(ADDRESS($G607,38))="UL"),INDIRECT(ADDRESS($G607,COLUMN())),0),0),IF($H607&gt;0,IF(AND(INDIRECT(ADDRESS($H607,44))=0,INDIRECT(ADDRESS($H607,38))="UL"),INDIRECT(ADDRESS($H607,COLUMN())),0),0),IF($I607&gt;0,IF(AND(INDIRECT(ADDRESS($I607,44))=0,INDIRECT(ADDRESS($I607,38))="UL"),INDIRECT(ADDRESS($I607,COLUMN())),0),0),IF($J607&gt;0,IF(AND(INDIRECT(ADDRESS($J607,44))=0,INDIRECT(ADDRESS($J607,38))="UL"),INDIRECT(ADDRESS($J607,COLUMN())),0),0),IF($K607&gt;0,IF(AND(INDIRECT(ADDRESS($K607,44))=0,INDIRECT(ADDRESS($K607,38))="UL"),INDIRECT(ADDRESS($K607,COLUMN())),0),0),IF($L607&gt;0,IF(AND(INDIRECT(ADDRESS($L607,44))=0,INDIRECT(ADDRESS($L607,38))="UL"),INDIRECT(ADDRESS($L607,COLUMN())),0),0),IF($M607&gt;0,IF(AND(INDIRECT(ADDRESS($M607,44))=0,INDIRECT(ADDRESS($M607,38))="UL"),INDIRECT(ADDRESS($M607,COLUMN())),0),0))</f>
        <v>0</v>
      </c>
      <c r="BZ607" s="57" cm="1">
        <f t="array" aca="1" ref="BZ607" ca="1">SUM(IF($C607&gt;0,IF(AND(INDIRECT(ADDRESS($C607,44))=0,INDIRECT(ADDRESS($C607,38))="UL"),INDIRECT(ADDRESS($C607,COLUMN())),0),0),IF($D607&gt;0,IF(AND(INDIRECT(ADDRESS($D607,44))=0,INDIRECT(ADDRESS($D607,38))="UL"),INDIRECT(ADDRESS($D607,COLUMN())),0),0),IF($E607&gt;0,IF(AND(INDIRECT(ADDRESS($E607,44))=0,INDIRECT(ADDRESS($E607,38))="UL"),INDIRECT(ADDRESS($E607,COLUMN())),0),0),IF($F607&gt;0,IF(AND(INDIRECT(ADDRESS($F607,44))=0,INDIRECT(ADDRESS($F607,38))="UL"),INDIRECT(ADDRESS($F607,COLUMN())),0),0),IF($G607&gt;0,IF(AND(INDIRECT(ADDRESS($G607,44))=0,INDIRECT(ADDRESS($G607,38))="UL"),INDIRECT(ADDRESS($G607,COLUMN())),0),0),IF($H607&gt;0,IF(AND(INDIRECT(ADDRESS($H607,44))=0,INDIRECT(ADDRESS($H607,38))="UL"),INDIRECT(ADDRESS($H607,COLUMN())),0),0),IF($I607&gt;0,IF(AND(INDIRECT(ADDRESS($I607,44))=0,INDIRECT(ADDRESS($I607,38))="UL"),INDIRECT(ADDRESS($I607,COLUMN())),0),0),IF($J607&gt;0,IF(AND(INDIRECT(ADDRESS($J607,44))=0,INDIRECT(ADDRESS($J607,38))="UL"),INDIRECT(ADDRESS($J607,COLUMN())),0),0),IF($K607&gt;0,IF(AND(INDIRECT(ADDRESS($K607,44))=0,INDIRECT(ADDRESS($K607,38))="UL"),INDIRECT(ADDRESS($K607,COLUMN())),0),0),IF($L607&gt;0,IF(AND(INDIRECT(ADDRESS($L607,44))=0,INDIRECT(ADDRESS($L607,38))="UL"),INDIRECT(ADDRESS($L607,COLUMN())),0),0),IF($M607&gt;0,IF(AND(INDIRECT(ADDRESS($M607,44))=0,INDIRECT(ADDRESS($M607,38))="UL"),INDIRECT(ADDRESS($M607,COLUMN())),0),0))</f>
        <v>0</v>
      </c>
      <c r="CA607" s="57">
        <f ca="1">IF(BV607="S",BY607,BZ607)</f>
        <v>0</v>
      </c>
      <c r="CB607" s="57" cm="1">
        <f t="array" aca="1" ref="CB607" ca="1">SUM(IF($C607&gt;0,IF(AND(INDIRECT(ADDRESS($C607,44))=0,INDIRECT(ADDRESS($C607,38))&lt;&gt;"UL"),INDIRECT(ADDRESS($C607,COLUMN())),0),0),IF($D607&gt;0,IF(AND(INDIRECT(ADDRESS($D607,44))=0,INDIRECT(ADDRESS($D607,38))&lt;&gt;"UL"),INDIRECT(ADDRESS($D607,COLUMN())),0),0),IF($E607&gt;0,IF(AND(INDIRECT(ADDRESS($E607,44))=0,INDIRECT(ADDRESS($E607,38))&lt;&gt;"UL"),INDIRECT(ADDRESS($E607,COLUMN())),0),0),IF($F607&gt;0,IF(AND(INDIRECT(ADDRESS($F607,44))=0,INDIRECT(ADDRESS($F607,38))&lt;&gt;"UL"),INDIRECT(ADDRESS($F607,COLUMN())),0),0),IF($G607&gt;0,IF(AND(INDIRECT(ADDRESS($G607,44))=0,INDIRECT(ADDRESS($G607,38))&lt;&gt;"UL"),INDIRECT(ADDRESS($G607,COLUMN())),0),0),IF($H607&gt;0,IF(AND(INDIRECT(ADDRESS($H607,44))=0,INDIRECT(ADDRESS($H607,38))&lt;&gt;"UL"),INDIRECT(ADDRESS($H607,COLUMN())),0),0),IF($I607&gt;0,IF(AND(INDIRECT(ADDRESS($I607,44))=0,INDIRECT(ADDRESS($I607,38))&lt;&gt;"UL"),INDIRECT(ADDRESS($I607,COLUMN())),0),0),IF($J607&gt;0,IF(AND(INDIRECT(ADDRESS($J607,44))=0,INDIRECT(ADDRESS($J607,38))&lt;&gt;"UL"),INDIRECT(ADDRESS($J607,COLUMN())),0),0),IF($K607&gt;0,IF(AND(INDIRECT(ADDRESS($K607,44))=0,INDIRECT(ADDRESS($K607,38))&lt;&gt;"UL"),INDIRECT(ADDRESS($K607,COLUMN())),0),0),IF($L607&gt;0,IF(AND(INDIRECT(ADDRESS($L607,44))=0,INDIRECT(ADDRESS($L607,38))&lt;&gt;"UL"),INDIRECT(ADDRESS($L607,COLUMN())),0),0),IF($M607&gt;0,IF(AND(INDIRECT(ADDRESS($M607,44))=0,INDIRECT(ADDRESS($M607,38))&lt;&gt;"UL"),INDIRECT(ADDRESS($M607,COLUMN())),0),0))</f>
        <v>0</v>
      </c>
      <c r="CC607" s="57">
        <f ca="1">IF(BV607="S",BH607,CB607)</f>
        <v>0</v>
      </c>
      <c r="CD607" s="57" cm="1">
        <f t="array" aca="1" ref="CD607" ca="1">SUM(IF($C607&gt;0,IF(AND(INDIRECT(ADDRESS($C607,44))=0,INDIRECT(ADDRESS($C607,38))&lt;&gt;"UL"),INDIRECT(ADDRESS($C607,COLUMN())),0),0),IF($D607&gt;0,IF(AND(INDIRECT(ADDRESS($D607,44))=0,INDIRECT(ADDRESS($D607,38))&lt;&gt;"UL"),INDIRECT(ADDRESS($D607,COLUMN())),0),0),IF($E607&gt;0,IF(AND(INDIRECT(ADDRESS($E607,44))=0,INDIRECT(ADDRESS($E607,38))&lt;&gt;"UL"),INDIRECT(ADDRESS($E607,COLUMN())),0),0),IF($F607&gt;0,IF(AND(INDIRECT(ADDRESS($F607,44))=0,INDIRECT(ADDRESS($F607,38))&lt;&gt;"UL"),INDIRECT(ADDRESS($F607,COLUMN())),0),0),IF($G607&gt;0,IF(AND(INDIRECT(ADDRESS($G607,44))=0,INDIRECT(ADDRESS($G607,38))&lt;&gt;"UL"),INDIRECT(ADDRESS($G607,COLUMN())),0),0),IF($H607&gt;0,IF(AND(INDIRECT(ADDRESS($H607,44))=0,INDIRECT(ADDRESS($H607,38))&lt;&gt;"UL"),INDIRECT(ADDRESS($H607,COLUMN())),0),0),IF($I607&gt;0,IF(AND(INDIRECT(ADDRESS($I607,44))=0,INDIRECT(ADDRESS($I607,38))&lt;&gt;"UL"),INDIRECT(ADDRESS($I607,COLUMN())),0),0),IF($J607&gt;0,IF(AND(INDIRECT(ADDRESS($J607,44))=0,INDIRECT(ADDRESS($J607,38))&lt;&gt;"UL"),INDIRECT(ADDRESS($J607,COLUMN())),0),0),IF($K607&gt;0,IF(AND(INDIRECT(ADDRESS($K607,44))=0,INDIRECT(ADDRESS($K607,38))&lt;&gt;"UL"),INDIRECT(ADDRESS($K607,COLUMN())),0),0),IF($L607&gt;0,IF(AND(INDIRECT(ADDRESS($L607,44))=0,INDIRECT(ADDRESS($L607,38))&lt;&gt;"UL"),INDIRECT(ADDRESS($L607,COLUMN())),0),0),IF($M607&gt;0,IF(AND(INDIRECT(ADDRESS($M607,44))=0,INDIRECT(ADDRESS($M607,38))&lt;&gt;"UL"),INDIRECT(ADDRESS($M607,COLUMN())),0),0))</f>
        <v>0</v>
      </c>
      <c r="CE607" s="57" cm="1">
        <f t="array" aca="1" ref="CE607" ca="1">SUM(IF($C607&gt;0,IF(AND(INDIRECT(ADDRESS($C607,44))=0,INDIRECT(ADDRESS($C607,38))&lt;&gt;"UL"),INDIRECT(ADDRESS($C607,COLUMN())),0),0),IF($D607&gt;0,IF(AND(INDIRECT(ADDRESS($D607,44))=0,INDIRECT(ADDRESS($D607,38))&lt;&gt;"UL"),INDIRECT(ADDRESS($D607,COLUMN())),0),0),IF($E607&gt;0,IF(AND(INDIRECT(ADDRESS($E607,44))=0,INDIRECT(ADDRESS($E607,38))&lt;&gt;"UL"),INDIRECT(ADDRESS($E607,COLUMN())),0),0),IF($F607&gt;0,IF(AND(INDIRECT(ADDRESS($F607,44))=0,INDIRECT(ADDRESS($F607,38))&lt;&gt;"UL"),INDIRECT(ADDRESS($F607,COLUMN())),0),0),IF($G607&gt;0,IF(AND(INDIRECT(ADDRESS($G607,44))=0,INDIRECT(ADDRESS($G607,38))&lt;&gt;"UL"),INDIRECT(ADDRESS($G607,COLUMN())),0),0),IF($H607&gt;0,IF(AND(INDIRECT(ADDRESS($H607,44))=0,INDIRECT(ADDRESS($H607,38))&lt;&gt;"UL"),INDIRECT(ADDRESS($H607,COLUMN())),0),0),IF($I607&gt;0,IF(AND(INDIRECT(ADDRESS($I607,44))=0,INDIRECT(ADDRESS($I607,38))&lt;&gt;"UL"),INDIRECT(ADDRESS($I607,COLUMN())),0),0),IF($J607&gt;0,IF(AND(INDIRECT(ADDRESS($J607,44))=0,INDIRECT(ADDRESS($J607,38))&lt;&gt;"UL"),INDIRECT(ADDRESS($J607,COLUMN())),0),0),IF($K607&gt;0,IF(AND(INDIRECT(ADDRESS($K607,44))=0,INDIRECT(ADDRESS($K607,38))&lt;&gt;"UL"),INDIRECT(ADDRESS($K607,COLUMN())),0),0),IF($L607&gt;0,IF(AND(INDIRECT(ADDRESS($L607,44))=0,INDIRECT(ADDRESS($L607,38))&lt;&gt;"UL"),INDIRECT(ADDRESS($L607,COLUMN())),0),0),IF($M607&gt;0,IF(AND(INDIRECT(ADDRESS($M607,44))=0,INDIRECT(ADDRESS($M607,38))&lt;&gt;"UL"),INDIRECT(ADDRESS($M607,COLUMN())),0),0))</f>
        <v>0</v>
      </c>
      <c r="CF607" s="57">
        <f ca="1">IF(BV607="S",CD607,CE607)</f>
        <v>0</v>
      </c>
      <c r="CG607" s="57">
        <f ca="1">IF(AD607&lt;BG607,((((BX607+CC607)*AB607)+((CA607+CF607)*(1-AB607)))*AD607),((((BX607*AB607)+((CA607)*(1-AB607)))*AD607)+(((CC607*AB607)+((CF607))*(1-AB607)))*BG607))</f>
        <v>5.2242544222843739</v>
      </c>
      <c r="CH607" s="57">
        <f ca="1">CG607/N607</f>
        <v>0.13395524159703523</v>
      </c>
      <c r="CI607" s="19">
        <f ca="1">AD607*X607</f>
        <v>27.164421338339235</v>
      </c>
      <c r="CJ607" s="19"/>
      <c r="CK607" s="57" cm="1">
        <f t="array" aca="1" ref="CK607" ca="1">IF(AU607="S", SUM(IF($C607&gt;0,IF(INDIRECT(ADDRESS($C607,43))&lt;&gt;1,INDIRECT(ADDRESS($C607,48)),0),0), IF($D607&gt;0,IF(INDIRECT(ADDRESS($D607,43))&lt;&gt;1,INDIRECT(ADDRESS($D607,48)),0),0), IF($E607&gt;0,IF(INDIRECT(ADDRESS($E607,43))&lt;&gt;1,INDIRECT(ADDRESS($E607,48)),0),0), IF($F607&gt;0,IF(INDIRECT(ADDRESS($F607,43))&lt;&gt;1,INDIRECT(ADDRESS($F607,48)),0),0), IF($G607&gt;0,IF(INDIRECT(ADDRESS($G607,43))&lt;&gt;1,INDIRECT(ADDRESS($G607,48)),0),0), IF($H607&gt;0,IF(INDIRECT(ADDRESS($H607,43))&lt;&gt;1,INDIRECT(ADDRESS($H607,48)),0),0), IF($I607&gt;0,IF(INDIRECT(ADDRESS($I607,43))&lt;&gt;1,INDIRECT(ADDRESS($I607,48)),0),0), IF($J607&gt;0,IF(INDIRECT(ADDRESS($J607,43))&lt;&gt;1,INDIRECT(ADDRESS($J607,48)),0),0), IF($K607&gt;0,IF(INDIRECT(ADDRESS($K607,43))&lt;&gt;1,INDIRECT(ADDRESS($K607,48)),0),0), IF($L607&gt;0,IF(INDIRECT(ADDRESS($L607,43))&lt;&gt;1,INDIRECT(ADDRESS($L607,48)),0),0), IF($M607&gt;0,IF(INDIRECT(ADDRESS($M607,43))&lt;&gt;1,INDIRECT(ADDRESS($M607,48)),0),0)), IF(AU607="L",SUM(IF($C607&gt;0,IF(INDIRECT(ADDRESS($C607,43))&lt;&gt;1,INDIRECT(ADDRESS($C607,50)),0),0), IF($D607&gt;0,IF(INDIRECT(ADDRESS($D607,43))&lt;&gt;1,INDIRECT(ADDRESS($D607,50)),0),0), IF($E607&gt;0,IF(INDIRECT(ADDRESS($E607,43))&lt;&gt;1,INDIRECT(ADDRESS($E607,50)),0),0), IF($F607&gt;0,IF(INDIRECT(ADDRESS($F607,43))&lt;&gt;1,INDIRECT(ADDRESS($F607,50)),0),0), IF($G607&gt;0,IF(INDIRECT(ADDRESS($G607,43))&lt;&gt;1,INDIRECT(ADDRESS($G607,50)),0),0), IF($G607&gt;0,IF(INDIRECT(ADDRESS($G607,43))&lt;&gt;1,INDIRECT(ADDRESS($G607,50)),0),0), IF($H607&gt;0,IF(INDIRECT(ADDRESS($H607,43))&lt;&gt;1,INDIRECT(ADDRESS($H607,50)),0),0), IF($I607&gt;0,IF(INDIRECT(ADDRESS($I607,43))&lt;&gt;1,INDIRECT(ADDRESS($I607,50)),0),0), IF($J607&gt;0,IF(INDIRECT(ADDRESS($J607,43))&lt;&gt;1,INDIRECT(ADDRESS($J607,50)),0),0), IF($K607&gt;0,IF(INDIRECT(ADDRESS($K607,43))&lt;&gt;1,INDIRECT(ADDRESS($K607,50)),0),0), IF($L607&gt;0,IF(INDIRECT(ADDRESS($L607,43))&lt;&gt;1,INDIRECT(ADDRESS($L607,50)),0),0), IF($M607&gt;0,IF(INDIRECT(ADDRESS($M607,43))&lt;&gt;1,INDIRECT(ADDRESS($M607,50)),0),0)), SUM(IF($C607&gt;0,IF(INDIRECT(ADDRESS($C607,43))&lt;&gt;1,INDIRECT(ADDRESS($C607,49)),0),0), IF($D607&gt;0,IF(INDIRECT(ADDRESS($D607,43))&lt;&gt;1,INDIRECT(ADDRESS($D607,49)),0),0), IF($E607&gt;0,IF(INDIRECT(ADDRESS($E607,43))&lt;&gt;1,INDIRECT(ADDRESS($E607,49)),0),0), IF($F607&gt;0,IF(INDIRECT(ADDRESS($F607,43))&lt;&gt;1,INDIRECT(ADDRESS($F607,49)),0),0), IF($G607&gt;0,IF(INDIRECT(ADDRESS($G607,43))&lt;&gt;1,INDIRECT(ADDRESS($G607,49)),0),0), IF($G607&gt;0,IF(INDIRECT(ADDRESS($G607,43))&lt;&gt;1,INDIRECT(ADDRESS($G607,49)),0),0), IF($H607&gt;0,IF(INDIRECT(ADDRESS($H607,43))&lt;&gt;1,INDIRECT(ADDRESS($H607,49)),0),0), IF($I607&gt;0,IF(INDIRECT(ADDRESS($I607,43))&lt;&gt;1,INDIRECT(ADDRESS($I607,49)),0),0), IF($J607&gt;0,IF(INDIRECT(ADDRESS($J607,43))&lt;&gt;1,INDIRECT(ADDRESS($J607,49)),0),0), IF($K607&gt;0,IF(INDIRECT(ADDRESS($K607,43))&lt;&gt;1,INDIRECT(ADDRESS($K607,49)),0),0), IF($L607&gt;0,IF(INDIRECT(ADDRESS($L607,43))&lt;&gt;1,INDIRECT(ADDRESS($L607,49)),0),0), IF($M607&gt;0,IF(INDIRECT(ADDRESS($M607,43))&lt;&gt;1,INDIRECT(ADDRESS($M607,49)),0),0))))</f>
        <v>3.5555555555555554</v>
      </c>
      <c r="CL607" s="57" cm="1">
        <f t="array" aca="1" ref="CL607" ca="1">1.5*SUM(IF($C607&gt;0,IF(INDIRECT(ADDRESS($C607,44))=1,INDIRECT(ADDRESS($C607,48)),0),0), IF($D607&gt;0,IF(INDIRECT(ADDRESS($D607,44))=1,INDIRECT(ADDRESS($D607,48)),0),0), IF($E607&gt;0,IF(INDIRECT(ADDRESS($E607,44))=1,INDIRECT(ADDRESS($E607,48)),0),0), IF($F607&gt;0,IF(INDIRECT(ADDRESS($F607,44))=1,INDIRECT(ADDRESS($F607,48)),0),0), IF($G607&gt;0,IF(INDIRECT(ADDRESS($G607,44))=1,INDIRECT(ADDRESS($G607,48)),0),0), IF($H607&gt;0,IF(INDIRECT(ADDRESS($H607,44))=1,INDIRECT(ADDRESS($H607,48)),0),0), IF($I607&gt;0,IF(INDIRECT(ADDRESS($I607,44))=1,INDIRECT(ADDRESS($I607,48)),0),0), IF($J607&gt;0,IF(INDIRECT(ADDRESS($J607,44))=1,INDIRECT(ADDRESS($J607,48)),0),0), IF($K607&gt;0,IF(INDIRECT(ADDRESS($K607,44))=1,INDIRECT(ADDRESS($K607,48)),0),0), IF($L607&gt;0,IF(INDIRECT(ADDRESS($L607,44))=1,INDIRECT(ADDRESS($L607,48)),0),0), IF($M607&gt;0,IF(INDIRECT(ADDRESS($M607,44))=1,INDIRECT(ADDRESS($M607,48)),0),0))</f>
        <v>2.6666666666666665</v>
      </c>
      <c r="CM607" s="56">
        <f ca="1">((BU607/$BU$34)^$BU$296)</f>
        <v>1.0117116344013968</v>
      </c>
      <c r="CN607" s="59"/>
    </row>
    <row r="608" spans="1:92" x14ac:dyDescent="0.25">
      <c r="A608" s="65" t="s">
        <v>680</v>
      </c>
      <c r="B608" s="74">
        <v>587</v>
      </c>
      <c r="C608" s="74">
        <v>591</v>
      </c>
      <c r="D608" s="74">
        <v>595</v>
      </c>
      <c r="E608" s="74"/>
      <c r="F608" s="74"/>
      <c r="G608" s="74"/>
      <c r="H608" s="74"/>
      <c r="I608" s="74"/>
      <c r="J608" s="74"/>
      <c r="K608" s="74"/>
      <c r="L608" s="74"/>
      <c r="M608" s="74"/>
      <c r="N608" s="67">
        <f ca="1">SUM(INDIRECT(ADDRESS(B608,COLUMN())),IF(C608&gt;0,INDIRECT(ADDRESS(C608,COLUMN())),0),IF(D608&gt;0,INDIRECT(ADDRESS(D608,COLUMN())),0),IF(E608&gt;0,INDIRECT(ADDRESS(E608,COLUMN())),0),IF(F608&gt;0,INDIRECT(ADDRESS(F608,COLUMN())),0),IF(G608&gt;0,INDIRECT(ADDRESS(G608,COLUMN())),0),IF(H608&gt;0,INDIRECT(ADDRESS(H608,COLUMN())),0),IF(I608&gt;0,INDIRECT(ADDRESS(I608,COLUMN())),0),IF(J608&gt;0,INDIRECT(ADDRESS(J608,COLUMN())),0),IF(K608&gt;0,INDIRECT(ADDRESS(K608,COLUMN())),0),IF(L608&gt;0,INDIRECT(ADDRESS(L608,COLUMN())),0),IF(M608&gt;0,INDIRECT(ADDRESS(M608,COLUMN())),0))</f>
        <v>43</v>
      </c>
      <c r="O608" s="67" t="str" cm="1">
        <f t="array" aca="1" ref="O608" ca="1">INDIRECT(ADDRESS($B608,COLUMN()))</f>
        <v>Bomber</v>
      </c>
      <c r="P608" s="67" cm="1">
        <f t="array" aca="1" ref="P608" ca="1">INDIRECT(ADDRESS($B608,COLUMN()))</f>
        <v>6.166666666666667</v>
      </c>
      <c r="Q608" s="67" cm="1">
        <f t="array" aca="1" ref="Q608" ca="1">INDIRECT(ADDRESS($B608,COLUMN()))</f>
        <v>0</v>
      </c>
      <c r="R608" s="67" cm="1">
        <f t="array" aca="1" ref="R608" ca="1">INDIRECT(ADDRESS($B608,COLUMN()))</f>
        <v>0</v>
      </c>
      <c r="S608" s="67" cm="1">
        <f t="array" aca="1" ref="S608" ca="1">INDIRECT(ADDRESS($B608,COLUMN()))</f>
        <v>2</v>
      </c>
      <c r="T608" s="67" t="str" cm="1">
        <f t="array" aca="1" ref="T608" ca="1">INDIRECT(ADDRESS($B608,COLUMN()))</f>
        <v>1-6</v>
      </c>
      <c r="U608" s="67" cm="1">
        <f t="array" aca="1" ref="U608" ca="1">INDIRECT(ADDRESS($B608,COLUMN()))</f>
        <v>6</v>
      </c>
      <c r="V608" s="67" cm="1">
        <f t="array" aca="1" ref="V608" ca="1">INDIRECT(ADDRESS($B608,COLUMN()))</f>
        <v>0</v>
      </c>
      <c r="W608" s="67" cm="1">
        <f t="array" aca="1" ref="W608" ca="1">INDIRECT(ADDRESS($B608,COLUMN()))</f>
        <v>4</v>
      </c>
      <c r="X608" s="67" cm="1">
        <f t="array" aca="1" ref="X608" ca="1">INDIRECT(ADDRESS($B608,COLUMN()))</f>
        <v>8</v>
      </c>
      <c r="Y608" s="67" cm="1">
        <f t="array" aca="1" ref="Y608" ca="1">INDIRECT(ADDRESS($B608,COLUMN()))</f>
        <v>1</v>
      </c>
      <c r="Z608" s="67" cm="1">
        <f t="array" aca="1" ref="Z608" ca="1">INDIRECT(ADDRESS($B608,COLUMN()))</f>
        <v>5</v>
      </c>
      <c r="AA608" s="67" t="str" cm="1">
        <f t="array" aca="1" ref="AA608" ca="1">INDIRECT(ADDRESS($B608,COLUMN()))</f>
        <v>Rocket Boosters, Jink</v>
      </c>
      <c r="AB608" s="56">
        <f ca="1">((U608/8)^$V$296)*((((X608-(Y608-1)/2)/8)^$X$296)*((S608/3)^$S$296))*(((8-W608)/6)^$W$296)</f>
        <v>0.86543882556774443</v>
      </c>
      <c r="AC608" s="56">
        <f ca="1">SUM(((25/N608)^$Z$296)*(AB608/$AB$34))</f>
        <v>0.72583084594478831</v>
      </c>
      <c r="AD608" s="56">
        <f ca="1">(P608/($CN$34*(1/AC608)))</f>
        <v>3.8921364202836477</v>
      </c>
      <c r="AF608" s="65"/>
      <c r="AG608" s="65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52"/>
      <c r="AU608" s="54" t="s">
        <v>33</v>
      </c>
      <c r="AV608" s="57" cm="1">
        <f t="array" aca="1" ref="AV608" ca="1">SUM(IF($C608&gt;0,IF(AND(INDIRECT(ADDRESS($C608,44))=0,INDIRECT(ADDRESS($C608,38))="UL",ISERROR(SEARCH("Rear",INDIRECT(ADDRESS($C608,33)))),ISERROR(SEARCH("Side",INDIRECT(ADDRESS($C608,33))))),INDIRECT(ADDRESS($C608,COLUMN())),0),0),IF($D608&gt;0,IF(AND(INDIRECT(ADDRESS($D608,44))=0,INDIRECT(ADDRESS($D608,38))="UL",ISERROR(SEARCH("Rear",INDIRECT(ADDRESS($D608,33)))),ISERROR(SEARCH("Side",INDIRECT(ADDRESS($D608,33))))),INDIRECT(ADDRESS($D608,COLUMN())),0),0),IF($E608&gt;0,IF(AND(INDIRECT(ADDRESS($E608,44))=0,INDIRECT(ADDRESS($E608,38))="UL",ISERROR(SEARCH("Rear",INDIRECT(ADDRESS($E608,33)))),ISERROR(SEARCH("Side",INDIRECT(ADDRESS($E608,33))))),INDIRECT(ADDRESS($E608,COLUMN())),0),0),IF($F608&gt;0,IF(AND(INDIRECT(ADDRESS($F608,44))=0,INDIRECT(ADDRESS($F608,38))="UL",ISERROR(SEARCH("Rear",INDIRECT(ADDRESS($F608,33)))),ISERROR(SEARCH("Side",INDIRECT(ADDRESS($F608,33))))),INDIRECT(ADDRESS($F608,COLUMN())),0),0),IF($G608&gt;0,IF(AND(INDIRECT(ADDRESS($G608,44))=0,INDIRECT(ADDRESS($G608,38))="UL",ISERROR(SEARCH("Rear",INDIRECT(ADDRESS($G608,33)))),ISERROR(SEARCH("Side",INDIRECT(ADDRESS($G608,33))))),INDIRECT(ADDRESS($G608,COLUMN())),0),0),IF($H608&gt;0,IF(AND(INDIRECT(ADDRESS($H608,44))=0,INDIRECT(ADDRESS($H608,38))="UL",ISERROR(SEARCH("Rear",INDIRECT(ADDRESS($H608,33)))),ISERROR(SEARCH("Side",INDIRECT(ADDRESS($H608,33))))),INDIRECT(ADDRESS($H608,COLUMN())),0),0),IF($I608&gt;0,IF(AND(INDIRECT(ADDRESS($I608,44))=0,INDIRECT(ADDRESS($I608,38))="UL",ISERROR(SEARCH("Rear",INDIRECT(ADDRESS($I608,33)))),ISERROR(SEARCH("Side",INDIRECT(ADDRESS($I608,33))))),INDIRECT(ADDRESS($I608,COLUMN())),0),0),IF($J608&gt;0,IF(AND(INDIRECT(ADDRESS($J608,44))=0,INDIRECT(ADDRESS($J608,38))="UL",ISERROR(SEARCH("Rear",INDIRECT(ADDRESS($J608,33)))),ISERROR(SEARCH("Side",INDIRECT(ADDRESS($J608,33))))),INDIRECT(ADDRESS($J608,COLUMN())),0),0),IF($K608&gt;0,IF(AND(INDIRECT(ADDRESS($K608,44))=0,INDIRECT(ADDRESS($K608,38))="UL",ISERROR(SEARCH("Rear",INDIRECT(ADDRESS($K608,33)))),ISERROR(SEARCH("Side",INDIRECT(ADDRESS($K608,33))))),INDIRECT(ADDRESS($K608,COLUMN())),0),0),IF($L608&gt;0,IF(AND(INDIRECT(ADDRESS($L608,44))=0,INDIRECT(ADDRESS($L608,38))="UL",ISERROR(SEARCH("Rear",INDIRECT(ADDRESS($L608,33)))),ISERROR(SEARCH("Side",INDIRECT(ADDRESS($L608,33))))),INDIRECT(ADDRESS($L608,COLUMN())),0),0),IF($M608&gt;0,IF(AND(INDIRECT(ADDRESS($M608,44))=0,INDIRECT(ADDRESS($M608,38))="UL",ISERROR(SEARCH("Rear",INDIRECT(ADDRESS($M608,33)))),ISERROR(SEARCH("Side",INDIRECT(ADDRESS($M608,33))))),INDIRECT(ADDRESS($M608,COLUMN())),0),0))</f>
        <v>1.7777777777777777</v>
      </c>
      <c r="AW608" s="57" cm="1">
        <f t="array" aca="1" ref="AW608" ca="1">SUM(IF($C608&gt;0,IF(AND(INDIRECT(ADDRESS($C608,44))=0,INDIRECT(ADDRESS($C608,38))="UL",ISERROR(SEARCH("Rear",INDIRECT(ADDRESS($C608,33)))),ISERROR(SEARCH("Side",INDIRECT(ADDRESS($C608,33))))),INDIRECT(ADDRESS($C608,COLUMN())),0),0),IF($D608&gt;0,IF(AND(INDIRECT(ADDRESS($D608,44))=0,INDIRECT(ADDRESS($D608,38))="UL",ISERROR(SEARCH("Rear",INDIRECT(ADDRESS($D608,33)))),ISERROR(SEARCH("Side",INDIRECT(ADDRESS($D608,33))))),INDIRECT(ADDRESS($D608,COLUMN())),0),0),IF($E608&gt;0,IF(AND(INDIRECT(ADDRESS($E608,44))=0,INDIRECT(ADDRESS($E608,38))="UL",ISERROR(SEARCH("Rear",INDIRECT(ADDRESS($E608,33)))),ISERROR(SEARCH("Side",INDIRECT(ADDRESS($E608,33))))),INDIRECT(ADDRESS($E608,COLUMN())),0),0),IF($F608&gt;0,IF(AND(INDIRECT(ADDRESS($F608,44))=0,INDIRECT(ADDRESS($F608,38))="UL",ISERROR(SEARCH("Rear",INDIRECT(ADDRESS($F608,33)))),ISERROR(SEARCH("Side",INDIRECT(ADDRESS($F608,33))))),INDIRECT(ADDRESS($F608,COLUMN())),0),0),IF($G608&gt;0,IF(AND(INDIRECT(ADDRESS($G608,44))=0,INDIRECT(ADDRESS($G608,38))="UL",ISERROR(SEARCH("Rear",INDIRECT(ADDRESS($G608,33)))),ISERROR(SEARCH("Side",INDIRECT(ADDRESS($G608,33))))),INDIRECT(ADDRESS($G608,COLUMN())),0),0),IF($H608&gt;0,IF(AND(INDIRECT(ADDRESS($H608,44))=0,INDIRECT(ADDRESS($H608,38))="UL",ISERROR(SEARCH("Rear",INDIRECT(ADDRESS($H608,33)))),ISERROR(SEARCH("Side",INDIRECT(ADDRESS($H608,33))))),INDIRECT(ADDRESS($H608,COLUMN())),0),0),IF($I608&gt;0,IF(AND(INDIRECT(ADDRESS($I608,44))=0,INDIRECT(ADDRESS($I608,38))="UL",ISERROR(SEARCH("Rear",INDIRECT(ADDRESS($I608,33)))),ISERROR(SEARCH("Side",INDIRECT(ADDRESS($I608,33))))),INDIRECT(ADDRESS($I608,COLUMN())),0),0),IF($J608&gt;0,IF(AND(INDIRECT(ADDRESS($J608,44))=0,INDIRECT(ADDRESS($J608,38))="UL",ISERROR(SEARCH("Rear",INDIRECT(ADDRESS($J608,33)))),ISERROR(SEARCH("Side",INDIRECT(ADDRESS($J608,33))))),INDIRECT(ADDRESS($J608,COLUMN())),0),0),IF($K608&gt;0,IF(AND(INDIRECT(ADDRESS($K608,44))=0,INDIRECT(ADDRESS($K608,38))="UL",ISERROR(SEARCH("Rear",INDIRECT(ADDRESS($K608,33)))),ISERROR(SEARCH("Side",INDIRECT(ADDRESS($K608,33))))),INDIRECT(ADDRESS($K608,COLUMN())),0),0),IF($L608&gt;0,IF(AND(INDIRECT(ADDRESS($L608,44))=0,INDIRECT(ADDRESS($L608,38))="UL",ISERROR(SEARCH("Rear",INDIRECT(ADDRESS($L608,33)))),ISERROR(SEARCH("Side",INDIRECT(ADDRESS($L608,33))))),INDIRECT(ADDRESS($L608,COLUMN())),0),0),IF($M608&gt;0,IF(AND(INDIRECT(ADDRESS($M608,44))=0,INDIRECT(ADDRESS($M608,38))="UL",ISERROR(SEARCH("Rear",INDIRECT(ADDRESS($M608,33)))),ISERROR(SEARCH("Side",INDIRECT(ADDRESS($M608,33))))),INDIRECT(ADDRESS($M608,COLUMN())),0),0))</f>
        <v>0.88888888888888884</v>
      </c>
      <c r="AX608" s="57" cm="1">
        <f t="array" aca="1" ref="AX608" ca="1">SUM(IF($C608&gt;0,IF(AND(INDIRECT(ADDRESS($C608,44))=0,INDIRECT(ADDRESS($C608,38))="UL",ISERROR(SEARCH("Rear",INDIRECT(ADDRESS($C608,33)))),ISERROR(SEARCH("Side",INDIRECT(ADDRESS($C608,33))))),INDIRECT(ADDRESS($C608,COLUMN())),0),0),IF($D608&gt;0,IF(AND(INDIRECT(ADDRESS($D608,44))=0,INDIRECT(ADDRESS($D608,38))="UL",ISERROR(SEARCH("Rear",INDIRECT(ADDRESS($D608,33)))),ISERROR(SEARCH("Side",INDIRECT(ADDRESS($D608,33))))),INDIRECT(ADDRESS($D608,COLUMN())),0),0),IF($E608&gt;0,IF(AND(INDIRECT(ADDRESS($E608,44))=0,INDIRECT(ADDRESS($E608,38))="UL",ISERROR(SEARCH("Rear",INDIRECT(ADDRESS($E608,33)))),ISERROR(SEARCH("Side",INDIRECT(ADDRESS($E608,33))))),INDIRECT(ADDRESS($E608,COLUMN())),0),0),IF($F608&gt;0,IF(AND(INDIRECT(ADDRESS($F608,44))=0,INDIRECT(ADDRESS($F608,38))="UL",ISERROR(SEARCH("Rear",INDIRECT(ADDRESS($F608,33)))),ISERROR(SEARCH("Side",INDIRECT(ADDRESS($F608,33))))),INDIRECT(ADDRESS($F608,COLUMN())),0),0),IF($G608&gt;0,IF(AND(INDIRECT(ADDRESS($G608,44))=0,INDIRECT(ADDRESS($G608,38))="UL",ISERROR(SEARCH("Rear",INDIRECT(ADDRESS($G608,33)))),ISERROR(SEARCH("Side",INDIRECT(ADDRESS($G608,33))))),INDIRECT(ADDRESS($G608,COLUMN())),0),0),IF($H608&gt;0,IF(AND(INDIRECT(ADDRESS($H608,44))=0,INDIRECT(ADDRESS($H608,38))="UL",ISERROR(SEARCH("Rear",INDIRECT(ADDRESS($H608,33)))),ISERROR(SEARCH("Side",INDIRECT(ADDRESS($H608,33))))),INDIRECT(ADDRESS($H608,COLUMN())),0),0),IF($I608&gt;0,IF(AND(INDIRECT(ADDRESS($I608,44))=0,INDIRECT(ADDRESS($I608,38))="UL",ISERROR(SEARCH("Rear",INDIRECT(ADDRESS($I608,33)))),ISERROR(SEARCH("Side",INDIRECT(ADDRESS($I608,33))))),INDIRECT(ADDRESS($I608,COLUMN())),0),0),IF($J608&gt;0,IF(AND(INDIRECT(ADDRESS($J608,44))=0,INDIRECT(ADDRESS($J608,38))="UL",ISERROR(SEARCH("Rear",INDIRECT(ADDRESS($J608,33)))),ISERROR(SEARCH("Side",INDIRECT(ADDRESS($J608,33))))),INDIRECT(ADDRESS($J608,COLUMN())),0),0),IF($K608&gt;0,IF(AND(INDIRECT(ADDRESS($K608,44))=0,INDIRECT(ADDRESS($K608,38))="UL",ISERROR(SEARCH("Rear",INDIRECT(ADDRESS($K608,33)))),ISERROR(SEARCH("Side",INDIRECT(ADDRESS($K608,33))))),INDIRECT(ADDRESS($K608,COLUMN())),0),0),IF($L608&gt;0,IF(AND(INDIRECT(ADDRESS($L608,44))=0,INDIRECT(ADDRESS($L608,38))="UL",ISERROR(SEARCH("Rear",INDIRECT(ADDRESS($L608,33)))),ISERROR(SEARCH("Side",INDIRECT(ADDRESS($L608,33))))),INDIRECT(ADDRESS($L608,COLUMN())),0),0),IF($M608&gt;0,IF(AND(INDIRECT(ADDRESS($M608,44))=0,INDIRECT(ADDRESS($M608,38))="UL",ISERROR(SEARCH("Rear",INDIRECT(ADDRESS($M608,33)))),ISERROR(SEARCH("Side",INDIRECT(ADDRESS($M608,33))))),INDIRECT(ADDRESS($M608,COLUMN())),0),0))</f>
        <v>0.44444444444444442</v>
      </c>
      <c r="AY608" s="58">
        <f ca="1">IF(AU608="S",AV608,IF(AU608="MS",AW608,IF(AU608="ML",AW608,AX608)))</f>
        <v>1.7777777777777777</v>
      </c>
      <c r="AZ608" s="58">
        <f ca="1">SUM(AV608:AX608)/3</f>
        <v>1.037037037037037</v>
      </c>
      <c r="BA608" s="58" cm="1">
        <f t="array" aca="1" ref="BA608" ca="1">SUM(IF($C608&gt;0,IF(AND(INDIRECT(ADDRESS($C608,44))=0,INDIRECT(ADDRESS($C608,38))="UL"),INDIRECT(ADDRESS($C608,COLUMN())),0),0),IF($D608&gt;0,IF(AND(INDIRECT(ADDRESS($D608,44))=0,INDIRECT(ADDRESS($D608,38))="UL"),INDIRECT(ADDRESS($D608,COLUMN())),0),0),IF($E608&gt;0,IF(AND(INDIRECT(ADDRESS($E608,44))=0,INDIRECT(ADDRESS($E608,38))="UL"),INDIRECT(ADDRESS($E608,COLUMN())),0),0),IF($F608&gt;0,IF(AND(INDIRECT(ADDRESS($F608,44))=0,INDIRECT(ADDRESS($F608,38))="UL"),INDIRECT(ADDRESS($F608,COLUMN())),0),0),IF($G608&gt;0,IF(AND(INDIRECT(ADDRESS($G608,44))=0,INDIRECT(ADDRESS($G608,38))="UL"),INDIRECT(ADDRESS($G608,COLUMN())),0),0),IF($H608&gt;0,IF(AND(INDIRECT(ADDRESS($H608,44))=0,INDIRECT(ADDRESS($H608,38))="UL"),INDIRECT(ADDRESS($H608,COLUMN())),0),0),IF($I608&gt;0,IF(AND(INDIRECT(ADDRESS($I608,44))=0,INDIRECT(ADDRESS($I608,38))="UL"),INDIRECT(ADDRESS($I608,COLUMN())),0),0),IF($J608&gt;0,IF(AND(INDIRECT(ADDRESS($J608,44))=0,INDIRECT(ADDRESS($J608,38))="UL"),INDIRECT(ADDRESS($J608,COLUMN())),0),0),IF($K608&gt;0,IF(AND(INDIRECT(ADDRESS($K608,44))=0,INDIRECT(ADDRESS($K608,38))="UL"),INDIRECT(ADDRESS($K608,COLUMN())),0),0),IF($L608&gt;0,IF(AND(INDIRECT(ADDRESS($L608,44))=0,INDIRECT(ADDRESS($L608,38))="UL"),INDIRECT(ADDRESS($L608,COLUMN())),0),0),IF($M608&gt;0,IF(AND(INDIRECT(ADDRESS($M608,44))=0,INDIRECT(ADDRESS($M608,38))="UL"),INDIRECT(ADDRESS($M608,COLUMN())),0),0))</f>
        <v>0.29629629629629634</v>
      </c>
      <c r="BB608" s="58" cm="1">
        <f t="array" aca="1" ref="BB608" ca="1">SUM(IF($C608&gt;0,IF(AND(INDIRECT(ADDRESS($C608,44))=0,INDIRECT(ADDRESS($C608,38))="UL"),INDIRECT(ADDRESS($C608,COLUMN())),0),0),IF($D608&gt;0,IF(AND(INDIRECT(ADDRESS($D608,44))=0,INDIRECT(ADDRESS($D608,38))="UL"),INDIRECT(ADDRESS($D608,COLUMN())),0),0),IF($E608&gt;0,IF(AND(INDIRECT(ADDRESS($E608,44))=0,INDIRECT(ADDRESS($E608,38))="UL"),INDIRECT(ADDRESS($E608,COLUMN())),0),0),IF($F608&gt;0,IF(AND(INDIRECT(ADDRESS($F608,44))=0,INDIRECT(ADDRESS($F608,38))="UL"),INDIRECT(ADDRESS($F608,COLUMN())),0),0),IF($G608&gt;0,IF(AND(INDIRECT(ADDRESS($G608,44))=0,INDIRECT(ADDRESS($G608,38))="UL"),INDIRECT(ADDRESS($G608,COLUMN())),0),0),IF($H608&gt;0,IF(AND(INDIRECT(ADDRESS($H608,44))=0,INDIRECT(ADDRESS($H608,38))="UL"),INDIRECT(ADDRESS($H608,COLUMN())),0),0),IF($I608&gt;0,IF(AND(INDIRECT(ADDRESS($I608,44))=0,INDIRECT(ADDRESS($I608,38))="UL"),INDIRECT(ADDRESS($I608,COLUMN())),0),0),IF($J608&gt;0,IF(AND(INDIRECT(ADDRESS($J608,44))=0,INDIRECT(ADDRESS($J608,38))="UL"),INDIRECT(ADDRESS($J608,COLUMN())),0),0),IF($K608&gt;0,IF(AND(INDIRECT(ADDRESS($K608,44))=0,INDIRECT(ADDRESS($K608,38))="UL"),INDIRECT(ADDRESS($K608,COLUMN())),0),0),IF($L608&gt;0,IF(AND(INDIRECT(ADDRESS($L608,44))=0,INDIRECT(ADDRESS($L608,38))="UL"),INDIRECT(ADDRESS($L608,COLUMN())),0),0),IF($M608&gt;0,IF(AND(INDIRECT(ADDRESS($M608,44))=0,INDIRECT(ADDRESS($M608,38))="UL"),INDIRECT(ADDRESS($M608,COLUMN())),0),0))</f>
        <v>0.53333333333333333</v>
      </c>
      <c r="BC608" s="58" cm="1">
        <f t="array" aca="1" ref="BC608" ca="1">SUM(IF($C608&gt;0,IF(AND(INDIRECT(ADDRESS($C608,44))=0,INDIRECT(ADDRESS($C608,38))="UL"),INDIRECT(ADDRESS($C608,COLUMN())),0),0),IF($D608&gt;0,IF(AND(INDIRECT(ADDRESS($D608,44))=0,INDIRECT(ADDRESS($D608,38))="UL"),INDIRECT(ADDRESS($D608,COLUMN())),0),0),IF($E608&gt;0,IF(AND(INDIRECT(ADDRESS($E608,44))=0,INDIRECT(ADDRESS($E608,38))="UL"),INDIRECT(ADDRESS($E608,COLUMN())),0),0),IF($F608&gt;0,IF(AND(INDIRECT(ADDRESS($F608,44))=0,INDIRECT(ADDRESS($F608,38))="UL"),INDIRECT(ADDRESS($F608,COLUMN())),0),0),IF($G608&gt;0,IF(AND(INDIRECT(ADDRESS($G608,44))=0,INDIRECT(ADDRESS($G608,38))="UL"),INDIRECT(ADDRESS($G608,COLUMN())),0),0),IF($H608&gt;0,IF(AND(INDIRECT(ADDRESS($H608,44))=0,INDIRECT(ADDRESS($H608,38))="UL"),INDIRECT(ADDRESS($H608,COLUMN())),0),0),IF($I608&gt;0,IF(AND(INDIRECT(ADDRESS($I608,44))=0,INDIRECT(ADDRESS($I608,38))="UL"),INDIRECT(ADDRESS($I608,COLUMN())),0),0),IF($J608&gt;0,IF(AND(INDIRECT(ADDRESS($J608,44))=0,INDIRECT(ADDRESS($J608,38))="UL"),INDIRECT(ADDRESS($J608,COLUMN())),0),0),IF($K608&gt;0,IF(AND(INDIRECT(ADDRESS($K608,44))=0,INDIRECT(ADDRESS($K608,38))="UL"),INDIRECT(ADDRESS($K608,COLUMN())),0),0),IF($L608&gt;0,IF(AND(INDIRECT(ADDRESS($L608,44))=0,INDIRECT(ADDRESS($L608,38))="UL"),INDIRECT(ADDRESS($L608,COLUMN())),0),0),IF($M608&gt;0,IF(AND(INDIRECT(ADDRESS($M608,44))=0,INDIRECT(ADDRESS($M608,38))="UL"),INDIRECT(ADDRESS($M608,COLUMN())),0),0))</f>
        <v>0.35555555555555551</v>
      </c>
      <c r="BD608" s="58" cm="1">
        <f t="array" aca="1" ref="BD608" ca="1">SUM(IF($C608&gt;0,IF(AND(INDIRECT(ADDRESS($C608,44))=0,INDIRECT(ADDRESS($C608,38))="UL"),INDIRECT(ADDRESS($C608,COLUMN())),0),0),IF($D608&gt;0,IF(AND(INDIRECT(ADDRESS($D608,44))=0,INDIRECT(ADDRESS($D608,38))="UL"),INDIRECT(ADDRESS($D608,COLUMN())),0),0),IF($E608&gt;0,IF(AND(INDIRECT(ADDRESS($E608,44))=0,INDIRECT(ADDRESS($E608,38))="UL"),INDIRECT(ADDRESS($E608,COLUMN())),0),0),IF($F608&gt;0,IF(AND(INDIRECT(ADDRESS($F608,44))=0,INDIRECT(ADDRESS($F608,38))="UL"),INDIRECT(ADDRESS($F608,COLUMN())),0),0),IF($G608&gt;0,IF(AND(INDIRECT(ADDRESS($G608,44))=0,INDIRECT(ADDRESS($G608,38))="UL"),INDIRECT(ADDRESS($G608,COLUMN())),0),0),IF($H608&gt;0,IF(AND(INDIRECT(ADDRESS($H608,44))=0,INDIRECT(ADDRESS($H608,38))="UL"),INDIRECT(ADDRESS($H608,COLUMN())),0),0),IF($I608&gt;0,IF(AND(INDIRECT(ADDRESS($I608,44))=0,INDIRECT(ADDRESS($I608,38))="UL"),INDIRECT(ADDRESS($I608,COLUMN())),0),0),IF($J608&gt;0,IF(AND(INDIRECT(ADDRESS($J608,44))=0,INDIRECT(ADDRESS($J608,38))="UL"),INDIRECT(ADDRESS($J608,COLUMN())),0),0),IF($K608&gt;0,IF(AND(INDIRECT(ADDRESS($K608,44))=0,INDIRECT(ADDRESS($K608,38))="UL"),INDIRECT(ADDRESS($K608,COLUMN())),0),0),IF($L608&gt;0,IF(AND(INDIRECT(ADDRESS($L608,44))=0,INDIRECT(ADDRESS($L608,38))="UL"),INDIRECT(ADDRESS($L608,COLUMN())),0),0),IF($M608&gt;0,IF(AND(INDIRECT(ADDRESS($M608,44))=0,INDIRECT(ADDRESS($M608,38))="UL"),INDIRECT(ADDRESS($M608,COLUMN())),0),0))</f>
        <v>0.47407407407407404</v>
      </c>
      <c r="BE608" s="57">
        <f ca="1">IF(AU608="S",BA608,IF(AU608="MS",BB608,IF(AU608="ML",BC608,BD608)))</f>
        <v>0.29629629629629634</v>
      </c>
      <c r="BF608" s="57" cm="1">
        <f t="array" aca="1" ref="BF608" ca="1">SUM(IF($C608&gt;0,IF(INDIRECT(ADDRESS($C608,45))=1,INDIRECT(ADDRESS($C608,52))*INDIRECT(ADDRESS($C608,42))/5,0),0), IF($D608&gt;0,IF(INDIRECT(ADDRESS($D608,45))=1,INDIRECT(ADDRESS($D608,52))*INDIRECT(ADDRESS($D608,42))/5,0),0), IF($E608&gt;0,IF(INDIRECT(ADDRESS($E608,45))=1,INDIRECT(ADDRESS($E608,52))*INDIRECT(ADDRESS($E608,42))/5,0),0), IF($F608&gt;0,IF(INDIRECT(ADDRESS($F608,45))=1,INDIRECT(ADDRESS($F608,52))*INDIRECT(ADDRESS($F608,42))/5,0),0), IF($G608&gt;0,IF(INDIRECT(ADDRESS($G608,45))=1,INDIRECT(ADDRESS($G608,52))*INDIRECT(ADDRESS($G608,42))/5,0),0), IF($H608&gt;0,IF(INDIRECT(ADDRESS($H608,45))=1,INDIRECT(ADDRESS($H608,52))*INDIRECT(ADDRESS($H608,42))/5,0),0)
)*$BF$296/100</f>
        <v>0</v>
      </c>
      <c r="BG608" s="19"/>
      <c r="BH608" s="57" cm="1">
        <f t="array" aca="1" ref="BH608" ca="1">SUM(IF($C608&gt;0,IF(AND(INDIRECT(ADDRESS($C608,44))=0,INDIRECT(ADDRESS($C608,38))&lt;&gt;"UL"),INDIRECT(ADDRESS($C608,COLUMN()-11)),0),0),IF($D608&gt;0,IF(AND(INDIRECT(ADDRESS($D608,44))=0,INDIRECT(ADDRESS($D608,38))&lt;&gt;"UL"),INDIRECT(ADDRESS($D608,COLUMN()-11)),0),0),IF($E608&gt;0,IF(AND(INDIRECT(ADDRESS($E608,44))=0,INDIRECT(ADDRESS($E608,38))&lt;&gt;"UL"),INDIRECT(ADDRESS($E608,COLUMN()-11)),0),0),IF($F608&gt;0,IF(AND(INDIRECT(ADDRESS($F608,44))=0,INDIRECT(ADDRESS($F608,38))&lt;&gt;"UL"),INDIRECT(ADDRESS($F608,COLUMN()-11)),0),0),IF($G608&gt;0,IF(AND(INDIRECT(ADDRESS($G608,44))=0,INDIRECT(ADDRESS($G608,38))&lt;&gt;"UL"),INDIRECT(ADDRESS($G608,COLUMN()-11)),0),0),IF($H608&gt;0,IF(AND(INDIRECT(ADDRESS($H608,44))=0,INDIRECT(ADDRESS($H608,38))&lt;&gt;"UL"),INDIRECT(ADDRESS($H608,COLUMN()-11)),0),0),IF($I608&gt;0,IF(AND(INDIRECT(ADDRESS($I608,44))=0,INDIRECT(ADDRESS($I608,38))&lt;&gt;"UL"),INDIRECT(ADDRESS($I608,COLUMN()-11)),0),0),IF($J608&gt;0,IF(AND(INDIRECT(ADDRESS($J608,44))=0,INDIRECT(ADDRESS($J608,38))&lt;&gt;"UL"),INDIRECT(ADDRESS($J608,COLUMN()-11)),0),0),IF($K608&gt;0,IF(AND(INDIRECT(ADDRESS($K608,44))=0,INDIRECT(ADDRESS($K608,38))&lt;&gt;"UL"),INDIRECT(ADDRESS($K608,COLUMN()-11)),0),0),IF($L608&gt;0,IF(AND(INDIRECT(ADDRESS($L608,44))=0,INDIRECT(ADDRESS($L608,38))&lt;&gt;"UL"),INDIRECT(ADDRESS($L608,COLUMN()-11)),0),0),IF($M608&gt;0,IF(AND(INDIRECT(ADDRESS($M608,44))=0,INDIRECT(ADDRESS($M608,38))&lt;&gt;"UL"),INDIRECT(ADDRESS($M608,COLUMN()-11)),0),0))</f>
        <v>0</v>
      </c>
      <c r="BI608" s="57" cm="1">
        <f t="array" aca="1" ref="BI608" ca="1">SUM(IF($C608&gt;0,IF(AND(INDIRECT(ADDRESS($C608,44))=0,INDIRECT(ADDRESS($C608,38))&lt;&gt;"UL"),INDIRECT(ADDRESS($C608,COLUMN()-11)),0),0),IF($D608&gt;0,IF(AND(INDIRECT(ADDRESS($D608,44))=0,INDIRECT(ADDRESS($D608,38))&lt;&gt;"UL"),INDIRECT(ADDRESS($D608,COLUMN()-11)),0),0),IF($E608&gt;0,IF(AND(INDIRECT(ADDRESS($E608,44))=0,INDIRECT(ADDRESS($E608,38))&lt;&gt;"UL"),INDIRECT(ADDRESS($E608,COLUMN()-11)),0),0),IF($F608&gt;0,IF(AND(INDIRECT(ADDRESS($F608,44))=0,INDIRECT(ADDRESS($F608,38))&lt;&gt;"UL"),INDIRECT(ADDRESS($F608,COLUMN()-11)),0),0),IF($G608&gt;0,IF(AND(INDIRECT(ADDRESS($G608,44))=0,INDIRECT(ADDRESS($G608,38))&lt;&gt;"UL"),INDIRECT(ADDRESS($G608,COLUMN()-11)),0),0),IF($H608&gt;0,IF(AND(INDIRECT(ADDRESS($H608,44))=0,INDIRECT(ADDRESS($H608,38))&lt;&gt;"UL"),INDIRECT(ADDRESS($H608,COLUMN()-11)),0),0),IF($I608&gt;0,IF(AND(INDIRECT(ADDRESS($I608,44))=0,INDIRECT(ADDRESS($I608,38))&lt;&gt;"UL"),INDIRECT(ADDRESS($I608,COLUMN()-11)),0),0),IF($J608&gt;0,IF(AND(INDIRECT(ADDRESS($J608,44))=0,INDIRECT(ADDRESS($J608,38))&lt;&gt;"UL"),INDIRECT(ADDRESS($J608,COLUMN()-11)),0),0),IF($K608&gt;0,IF(AND(INDIRECT(ADDRESS($K608,44))=0,INDIRECT(ADDRESS($K608,38))&lt;&gt;"UL"),INDIRECT(ADDRESS($K608,COLUMN()-11)),0),0),IF($L608&gt;0,IF(AND(INDIRECT(ADDRESS($L608,44))=0,INDIRECT(ADDRESS($L608,38))&lt;&gt;"UL"),INDIRECT(ADDRESS($L608,COLUMN()-11)),0),0),IF($M608&gt;0,IF(AND(INDIRECT(ADDRESS($M608,44))=0,INDIRECT(ADDRESS($M608,38))&lt;&gt;"UL"),INDIRECT(ADDRESS($M608,COLUMN()-11)),0),0))</f>
        <v>0</v>
      </c>
      <c r="BJ608" s="57" cm="1">
        <f t="array" aca="1" ref="BJ608" ca="1">SUM(IF($C608&gt;0,IF(AND(INDIRECT(ADDRESS($C608,44))=0,INDIRECT(ADDRESS($C608,38))&lt;&gt;"UL"),INDIRECT(ADDRESS($C608,COLUMN()-11)),0),0),IF($D608&gt;0,IF(AND(INDIRECT(ADDRESS($D608,44))=0,INDIRECT(ADDRESS($D608,38))&lt;&gt;"UL"),INDIRECT(ADDRESS($D608,COLUMN()-11)),0),0),IF($E608&gt;0,IF(AND(INDIRECT(ADDRESS($E608,44))=0,INDIRECT(ADDRESS($E608,38))&lt;&gt;"UL"),INDIRECT(ADDRESS($E608,COLUMN()-11)),0),0),IF($F608&gt;0,IF(AND(INDIRECT(ADDRESS($F608,44))=0,INDIRECT(ADDRESS($F608,38))&lt;&gt;"UL"),INDIRECT(ADDRESS($F608,COLUMN()-11)),0),0),IF($G608&gt;0,IF(AND(INDIRECT(ADDRESS($G608,44))=0,INDIRECT(ADDRESS($G608,38))&lt;&gt;"UL"),INDIRECT(ADDRESS($G608,COLUMN()-11)),0),0),IF($H608&gt;0,IF(AND(INDIRECT(ADDRESS($H608,44))=0,INDIRECT(ADDRESS($H608,38))&lt;&gt;"UL"),INDIRECT(ADDRESS($H608,COLUMN()-11)),0),0),IF($I608&gt;0,IF(AND(INDIRECT(ADDRESS($I608,44))=0,INDIRECT(ADDRESS($I608,38))&lt;&gt;"UL"),INDIRECT(ADDRESS($I608,COLUMN()-11)),0),0),IF($J608&gt;0,IF(AND(INDIRECT(ADDRESS($J608,44))=0,INDIRECT(ADDRESS($J608,38))&lt;&gt;"UL"),INDIRECT(ADDRESS($J608,COLUMN()-11)),0),0),IF($K608&gt;0,IF(AND(INDIRECT(ADDRESS($K608,44))=0,INDIRECT(ADDRESS($K608,38))&lt;&gt;"UL"),INDIRECT(ADDRESS($K608,COLUMN()-11)),0),0),IF($L608&gt;0,IF(AND(INDIRECT(ADDRESS($L608,44))=0,INDIRECT(ADDRESS($L608,38))&lt;&gt;"UL"),INDIRECT(ADDRESS($L608,COLUMN()-11)),0),0),IF($M608&gt;0,IF(AND(INDIRECT(ADDRESS($M608,44))=0,INDIRECT(ADDRESS($M608,38))&lt;&gt;"UL"),INDIRECT(ADDRESS($M608,COLUMN()-11)),0),0))</f>
        <v>0</v>
      </c>
      <c r="BK608" s="57">
        <f ca="1">IF(AU608="S",BH608,IF(AU608="MS",BI608,IF(AU608="ML",BI608,BJ608)))</f>
        <v>0</v>
      </c>
      <c r="BL608" s="58">
        <f ca="1">SUM(BH608:BJ608)/3</f>
        <v>0</v>
      </c>
      <c r="BM608" s="57" cm="1">
        <f t="array" aca="1" ref="BM608" ca="1">SUM(IF($C608&gt;0,IF(AND(INDIRECT(ADDRESS($C608,44))=0,INDIRECT(ADDRESS($C608,38))&lt;&gt;"UL"),INDIRECT(ADDRESS($C608,COLUMN()-12)),0),0), IF($D608&gt;0,IF(AND(INDIRECT(ADDRESS($D608,44))=0,INDIRECT(ADDRESS($D608,38))&lt;&gt;"UL"),INDIRECT(ADDRESS($D608,COLUMN()-12)),0),0), IF($E608&gt;0,IF(AND(INDIRECT(ADDRESS($E608,44))=0,INDIRECT(ADDRESS($E608,38))&lt;&gt;"UL"),INDIRECT(ADDRESS($E608,COLUMN()-12)),0),0), IF($F608&gt;0,IF(AND(INDIRECT(ADDRESS($F608,44))=0,INDIRECT(ADDRESS($F608,38))&lt;&gt;"UL"),INDIRECT(ADDRESS($F608,COLUMN()-12)),0),0), IF($G608&gt;0,IF(AND(INDIRECT(ADDRESS($G608,44))=0,INDIRECT(ADDRESS($G608,38))&lt;&gt;"UL"),INDIRECT(ADDRESS($G608,COLUMN()-12)),0),0), IF($H608&gt;0,IF(AND(INDIRECT(ADDRESS($H608,44))=0,INDIRECT(ADDRESS($H608,38))&lt;&gt;"UL"),INDIRECT(ADDRESS($H608,COLUMN()-12)),0),0), IF($I608&gt;0,IF(AND(INDIRECT(ADDRESS($I608,44))=0,INDIRECT(ADDRESS($I608,38))&lt;&gt;"UL"),INDIRECT(ADDRESS($I608,COLUMN()-12)),0),0), IF($J608&gt;0,IF(AND(INDIRECT(ADDRESS($J608,44))=0,INDIRECT(ADDRESS($J608,38))&lt;&gt;"UL"),INDIRECT(ADDRESS($J608,COLUMN()-12)),0),0), IF($K608&gt;0,IF(AND(INDIRECT(ADDRESS($K608,44))=0,INDIRECT(ADDRESS($K608,38))&lt;&gt;"UL"),INDIRECT(ADDRESS($K608,COLUMN()-11)),0),0), IF($L608&gt;0,IF(AND(INDIRECT(ADDRESS($L608,44))=0,INDIRECT(ADDRESS($L608,38))&lt;&gt;"UL"),INDIRECT(ADDRESS($L608,COLUMN()-11)),0),0), IF($M608&gt;0,IF(AND(INDIRECT(ADDRESS($M608,44))=0,INDIRECT(ADDRESS($M608,38))&lt;&gt;"UL"),INDIRECT(ADDRESS($M608,COLUMN()-11)),0),0))</f>
        <v>0</v>
      </c>
      <c r="BN608" s="57" cm="1">
        <f t="array" aca="1" ref="BN608" ca="1">SUM(IF($C608&gt;0,IF(AND(INDIRECT(ADDRESS($C608,44))=0,INDIRECT(ADDRESS($C608,38))&lt;&gt;"UL"),INDIRECT(ADDRESS($C608,COLUMN()-12)),0),0), IF($D608&gt;0,IF(AND(INDIRECT(ADDRESS($D608,44))=0,INDIRECT(ADDRESS($D608,38))&lt;&gt;"UL"),INDIRECT(ADDRESS($D608,COLUMN()-12)),0),0), IF($E608&gt;0,IF(AND(INDIRECT(ADDRESS($E608,44))=0,INDIRECT(ADDRESS($E608,38))&lt;&gt;"UL"),INDIRECT(ADDRESS($E608,COLUMN()-12)),0),0), IF($F608&gt;0,IF(AND(INDIRECT(ADDRESS($F608,44))=0,INDIRECT(ADDRESS($F608,38))&lt;&gt;"UL"),INDIRECT(ADDRESS($F608,COLUMN()-12)),0),0), IF($G608&gt;0,IF(AND(INDIRECT(ADDRESS($G608,44))=0,INDIRECT(ADDRESS($G608,38))&lt;&gt;"UL"),INDIRECT(ADDRESS($G608,COLUMN()-12)),0),0), IF($H608&gt;0,IF(AND(INDIRECT(ADDRESS($H608,44))=0,INDIRECT(ADDRESS($H608,38))&lt;&gt;"UL"),INDIRECT(ADDRESS($H608,COLUMN()-12)),0),0), IF($I608&gt;0,IF(AND(INDIRECT(ADDRESS($I608,44))=0,INDIRECT(ADDRESS($I608,38))&lt;&gt;"UL"),INDIRECT(ADDRESS($I608,COLUMN()-12)),0),0), IF($J608&gt;0,IF(AND(INDIRECT(ADDRESS($J608,44))=0,INDIRECT(ADDRESS($J608,38))&lt;&gt;"UL"),INDIRECT(ADDRESS($J608,COLUMN()-12)),0),0), IF($K608&gt;0,IF(AND(INDIRECT(ADDRESS($K608,44))=0,INDIRECT(ADDRESS($K608,38))&lt;&gt;"UL"),INDIRECT(ADDRESS($K608,COLUMN()-11)),0),0), IF($L608&gt;0,IF(AND(INDIRECT(ADDRESS($L608,44))=0,INDIRECT(ADDRESS($L608,38))&lt;&gt;"UL"),INDIRECT(ADDRESS($L608,COLUMN()-11)),0),0), IF($M608&gt;0,IF(AND(INDIRECT(ADDRESS($M608,44))=0,INDIRECT(ADDRESS($M608,38))&lt;&gt;"UL"),INDIRECT(ADDRESS($M608,COLUMN()-11)),0),0))</f>
        <v>0</v>
      </c>
      <c r="BO608" s="57" cm="1">
        <f t="array" aca="1" ref="BO608" ca="1">SUM(IF($C608&gt;0,IF(AND(INDIRECT(ADDRESS($C608,44))=0,INDIRECT(ADDRESS($C608,38))&lt;&gt;"UL"),INDIRECT(ADDRESS($C608,COLUMN()-12)),0),0), IF($D608&gt;0,IF(AND(INDIRECT(ADDRESS($D608,44))=0,INDIRECT(ADDRESS($D608,38))&lt;&gt;"UL"),INDIRECT(ADDRESS($D608,COLUMN()-12)),0),0), IF($E608&gt;0,IF(AND(INDIRECT(ADDRESS($E608,44))=0,INDIRECT(ADDRESS($E608,38))&lt;&gt;"UL"),INDIRECT(ADDRESS($E608,COLUMN()-12)),0),0), IF($F608&gt;0,IF(AND(INDIRECT(ADDRESS($F608,44))=0,INDIRECT(ADDRESS($F608,38))&lt;&gt;"UL"),INDIRECT(ADDRESS($F608,COLUMN()-12)),0),0), IF($G608&gt;0,IF(AND(INDIRECT(ADDRESS($G608,44))=0,INDIRECT(ADDRESS($G608,38))&lt;&gt;"UL"),INDIRECT(ADDRESS($G608,COLUMN()-12)),0),0), IF($H608&gt;0,IF(AND(INDIRECT(ADDRESS($H608,44))=0,INDIRECT(ADDRESS($H608,38))&lt;&gt;"UL"),INDIRECT(ADDRESS($H608,COLUMN()-12)),0),0), IF($I608&gt;0,IF(AND(INDIRECT(ADDRESS($I608,44))=0,INDIRECT(ADDRESS($I608,38))&lt;&gt;"UL"),INDIRECT(ADDRESS($I608,COLUMN()-12)),0),0), IF($J608&gt;0,IF(AND(INDIRECT(ADDRESS($J608,44))=0,INDIRECT(ADDRESS($J608,38))&lt;&gt;"UL"),INDIRECT(ADDRESS($J608,COLUMN()-12)),0),0), IF($K608&gt;0,IF(AND(INDIRECT(ADDRESS($K608,44))=0,INDIRECT(ADDRESS($K608,38))&lt;&gt;"UL"),INDIRECT(ADDRESS($K608,COLUMN()-11)),0),0), IF($L608&gt;0,IF(AND(INDIRECT(ADDRESS($L608,44))=0,INDIRECT(ADDRESS($L608,38))&lt;&gt;"UL"),INDIRECT(ADDRESS($L608,COLUMN()-11)),0),0), IF($M608&gt;0,IF(AND(INDIRECT(ADDRESS($M608,44))=0,INDIRECT(ADDRESS($M608,38))&lt;&gt;"UL"),INDIRECT(ADDRESS($M608,COLUMN()-11)),0),0))</f>
        <v>0</v>
      </c>
      <c r="BP608" s="57" cm="1">
        <f t="array" aca="1" ref="BP608" ca="1">SUM(IF($C608&gt;0,IF(AND(INDIRECT(ADDRESS($C608,44))=0,INDIRECT(ADDRESS($C608,38))&lt;&gt;"UL"),INDIRECT(ADDRESS($C608,COLUMN()-12)),0),0), IF($D608&gt;0,IF(AND(INDIRECT(ADDRESS($D608,44))=0,INDIRECT(ADDRESS($D608,38))&lt;&gt;"UL"),INDIRECT(ADDRESS($D608,COLUMN()-12)),0),0), IF($E608&gt;0,IF(AND(INDIRECT(ADDRESS($E608,44))=0,INDIRECT(ADDRESS($E608,38))&lt;&gt;"UL"),INDIRECT(ADDRESS($E608,COLUMN()-12)),0),0), IF($F608&gt;0,IF(AND(INDIRECT(ADDRESS($F608,44))=0,INDIRECT(ADDRESS($F608,38))&lt;&gt;"UL"),INDIRECT(ADDRESS($F608,COLUMN()-12)),0),0), IF($G608&gt;0,IF(AND(INDIRECT(ADDRESS($G608,44))=0,INDIRECT(ADDRESS($G608,38))&lt;&gt;"UL"),INDIRECT(ADDRESS($G608,COLUMN()-12)),0),0), IF($H608&gt;0,IF(AND(INDIRECT(ADDRESS($H608,44))=0,INDIRECT(ADDRESS($H608,38))&lt;&gt;"UL"),INDIRECT(ADDRESS($H608,COLUMN()-12)),0),0), IF($I608&gt;0,IF(AND(INDIRECT(ADDRESS($I608,44))=0,INDIRECT(ADDRESS($I608,38))&lt;&gt;"UL"),INDIRECT(ADDRESS($I608,COLUMN()-12)),0),0), IF($J608&gt;0,IF(AND(INDIRECT(ADDRESS($J608,44))=0,INDIRECT(ADDRESS($J608,38))&lt;&gt;"UL"),INDIRECT(ADDRESS($J608,COLUMN()-12)),0),0), IF($K608&gt;0,IF(AND(INDIRECT(ADDRESS($K608,44))=0,INDIRECT(ADDRESS($K608,38))&lt;&gt;"UL"),INDIRECT(ADDRESS($K608,COLUMN()-11)),0),0), IF($L608&gt;0,IF(AND(INDIRECT(ADDRESS($L608,44))=0,INDIRECT(ADDRESS($L608,38))&lt;&gt;"UL"),INDIRECT(ADDRESS($L608,COLUMN()-11)),0),0), IF($M608&gt;0,IF(AND(INDIRECT(ADDRESS($M608,44))=0,INDIRECT(ADDRESS($M608,38))&lt;&gt;"UL"),INDIRECT(ADDRESS($M608,COLUMN()-11)),0),0))</f>
        <v>0</v>
      </c>
      <c r="BQ608" s="57">
        <f ca="1">IF(AU608="S",BM608,IF(AU608="MS",BN608,IF(AU608="ML",BO608,BP608)))</f>
        <v>0</v>
      </c>
      <c r="BR608" s="161">
        <f ca="1">(((AZ608+BB608+BL608+BQ608)/(AY608+BB608+BK608+BQ608)*AB608^$BR$296)^$BQ$296)*100</f>
        <v>77.774221161636092</v>
      </c>
      <c r="BS608" s="56"/>
      <c r="BT608" s="56">
        <f ca="1">IF(AD608&lt;BG608,((((AY608+BK608)*AB608)+((BE608+BQ608)*(1-AB608))+BF608)*AD608),((((AY608*AB608)+(BE608*(1-AB608))+BF608)*AD608)+(((BK608*AB608)+(BQ608*(1-AB608)))*BG608)))</f>
        <v>6.1434566764095617</v>
      </c>
      <c r="BU608" s="87">
        <f ca="1">BT608/N608</f>
        <v>0.14287108549789679</v>
      </c>
      <c r="BV608" s="57" t="s">
        <v>33</v>
      </c>
      <c r="BW608" s="57" cm="1">
        <f t="array" aca="1" ref="BW608" ca="1">SUM(IF($C608&gt;0,IF(AND(INDIRECT(ADDRESS($C608,44))=0,INDIRECT(ADDRESS($C608,38))="UL",ISERROR(SEARCH("Rear",INDIRECT(ADDRESS($C608,33)))),ISERROR(SEARCH("Side",INDIRECT(ADDRESS($C608,33))))),INDIRECT(ADDRESS($C608,COLUMN())),0),0),IF($D608&gt;0,IF(AND(INDIRECT(ADDRESS($D608,44))=0,INDIRECT(ADDRESS($D608,38))="UL",ISERROR(SEARCH("Rear",INDIRECT(ADDRESS($D608,33)))),ISERROR(SEARCH("Side",INDIRECT(ADDRESS($D608,33))))),INDIRECT(ADDRESS($D608,COLUMN())),0),0),IF($E608&gt;0,IF(AND(INDIRECT(ADDRESS($E608,44))=0,INDIRECT(ADDRESS($E608,38))="UL",ISERROR(SEARCH("Rear",INDIRECT(ADDRESS($E608,33)))),ISERROR(SEARCH("Side",INDIRECT(ADDRESS($E608,33))))),INDIRECT(ADDRESS($E608,COLUMN())),0),0),IF($F608&gt;0,IF(AND(INDIRECT(ADDRESS($F608,44))=0,INDIRECT(ADDRESS($F608,38))="UL",ISERROR(SEARCH("Rear",INDIRECT(ADDRESS($F608,33)))),ISERROR(SEARCH("Side",INDIRECT(ADDRESS($F608,33))))),INDIRECT(ADDRESS($F608,COLUMN())),0),0),IF($G608&gt;0,IF(AND(INDIRECT(ADDRESS($G608,44))=0,INDIRECT(ADDRESS($G608,38))="UL",ISERROR(SEARCH("Rear",INDIRECT(ADDRESS($G608,33)))),ISERROR(SEARCH("Side",INDIRECT(ADDRESS($G608,33))))),INDIRECT(ADDRESS($G608,COLUMN())),0),0),IF($H608&gt;0,IF(AND(INDIRECT(ADDRESS($H608,44))=0,INDIRECT(ADDRESS($H608,38))="UL",ISERROR(SEARCH("Rear",INDIRECT(ADDRESS($H608,33)))),ISERROR(SEARCH("Side",INDIRECT(ADDRESS($H608,33))))),INDIRECT(ADDRESS($H608,COLUMN())),0),0),IF($I608&gt;0,IF(AND(INDIRECT(ADDRESS($I608,44))=0,INDIRECT(ADDRESS($I608,38))="UL",ISERROR(SEARCH("Rear",INDIRECT(ADDRESS($I608,33)))),ISERROR(SEARCH("Side",INDIRECT(ADDRESS($I608,33))))),INDIRECT(ADDRESS($I608,COLUMN())),0),0),IF($J608&gt;0,IF(AND(INDIRECT(ADDRESS($J608,44))=0,INDIRECT(ADDRESS($J608,38))="UL",ISERROR(SEARCH("Rear",INDIRECT(ADDRESS($J608,33)))),ISERROR(SEARCH("Side",INDIRECT(ADDRESS($J608,33))))),INDIRECT(ADDRESS($J608,COLUMN())),0),0),IF($K608&gt;0,IF(AND(INDIRECT(ADDRESS($K608,44))=0,INDIRECT(ADDRESS($K608,38))="UL",ISERROR(SEARCH("Rear",INDIRECT(ADDRESS($K608,33)))),ISERROR(SEARCH("Side",INDIRECT(ADDRESS($K608,33))))),INDIRECT(ADDRESS($K608,COLUMN())),0),0),IF($L608&gt;0,IF(AND(INDIRECT(ADDRESS($L608,44))=0,INDIRECT(ADDRESS($L608,38))="UL",ISERROR(SEARCH("Rear",INDIRECT(ADDRESS($L608,33)))),ISERROR(SEARCH("Side",INDIRECT(ADDRESS($L608,33))))),INDIRECT(ADDRESS($L608,COLUMN())),0),0),IF($M608&gt;0,IF(AND(INDIRECT(ADDRESS($M608,44))=0,INDIRECT(ADDRESS($M608,38))="UL",ISERROR(SEARCH("Rear",INDIRECT(ADDRESS($M608,33)))),ISERROR(SEARCH("Side",INDIRECT(ADDRESS($M608,33))))),INDIRECT(ADDRESS($M608,COLUMN())),0),0))</f>
        <v>0</v>
      </c>
      <c r="BX608" s="57">
        <f ca="1">IF(BV608="S",AV608,BW608)</f>
        <v>1.7777777777777777</v>
      </c>
      <c r="BY608" s="57" cm="1">
        <f t="array" aca="1" ref="BY608" ca="1">SUM(IF($C608&gt;0,IF(AND(INDIRECT(ADDRESS($C608,44))=0,INDIRECT(ADDRESS($C608,38))="UL"),INDIRECT(ADDRESS($C608,COLUMN())),0),0),IF($D608&gt;0,IF(AND(INDIRECT(ADDRESS($D608,44))=0,INDIRECT(ADDRESS($D608,38))="UL"),INDIRECT(ADDRESS($D608,COLUMN())),0),0),IF($E608&gt;0,IF(AND(INDIRECT(ADDRESS($E608,44))=0,INDIRECT(ADDRESS($E608,38))="UL"),INDIRECT(ADDRESS($E608,COLUMN())),0),0),IF($F608&gt;0,IF(AND(INDIRECT(ADDRESS($F608,44))=0,INDIRECT(ADDRESS($F608,38))="UL"),INDIRECT(ADDRESS($F608,COLUMN())),0),0),IF($G608&gt;0,IF(AND(INDIRECT(ADDRESS($G608,44))=0,INDIRECT(ADDRESS($G608,38))="UL"),INDIRECT(ADDRESS($G608,COLUMN())),0),0),IF($H608&gt;0,IF(AND(INDIRECT(ADDRESS($H608,44))=0,INDIRECT(ADDRESS($H608,38))="UL"),INDIRECT(ADDRESS($H608,COLUMN())),0),0),IF($I608&gt;0,IF(AND(INDIRECT(ADDRESS($I608,44))=0,INDIRECT(ADDRESS($I608,38))="UL"),INDIRECT(ADDRESS($I608,COLUMN())),0),0),IF($J608&gt;0,IF(AND(INDIRECT(ADDRESS($J608,44))=0,INDIRECT(ADDRESS($J608,38))="UL"),INDIRECT(ADDRESS($J608,COLUMN())),0),0),IF($K608&gt;0,IF(AND(INDIRECT(ADDRESS($K608,44))=0,INDIRECT(ADDRESS($K608,38))="UL"),INDIRECT(ADDRESS($K608,COLUMN())),0),0),IF($L608&gt;0,IF(AND(INDIRECT(ADDRESS($L608,44))=0,INDIRECT(ADDRESS($L608,38))="UL"),INDIRECT(ADDRESS($L608,COLUMN())),0),0),IF($M608&gt;0,IF(AND(INDIRECT(ADDRESS($M608,44))=0,INDIRECT(ADDRESS($M608,38))="UL"),INDIRECT(ADDRESS($M608,COLUMN())),0),0))</f>
        <v>0</v>
      </c>
      <c r="BZ608" s="57" cm="1">
        <f t="array" aca="1" ref="BZ608" ca="1">SUM(IF($C608&gt;0,IF(AND(INDIRECT(ADDRESS($C608,44))=0,INDIRECT(ADDRESS($C608,38))="UL"),INDIRECT(ADDRESS($C608,COLUMN())),0),0),IF($D608&gt;0,IF(AND(INDIRECT(ADDRESS($D608,44))=0,INDIRECT(ADDRESS($D608,38))="UL"),INDIRECT(ADDRESS($D608,COLUMN())),0),0),IF($E608&gt;0,IF(AND(INDIRECT(ADDRESS($E608,44))=0,INDIRECT(ADDRESS($E608,38))="UL"),INDIRECT(ADDRESS($E608,COLUMN())),0),0),IF($F608&gt;0,IF(AND(INDIRECT(ADDRESS($F608,44))=0,INDIRECT(ADDRESS($F608,38))="UL"),INDIRECT(ADDRESS($F608,COLUMN())),0),0),IF($G608&gt;0,IF(AND(INDIRECT(ADDRESS($G608,44))=0,INDIRECT(ADDRESS($G608,38))="UL"),INDIRECT(ADDRESS($G608,COLUMN())),0),0),IF($H608&gt;0,IF(AND(INDIRECT(ADDRESS($H608,44))=0,INDIRECT(ADDRESS($H608,38))="UL"),INDIRECT(ADDRESS($H608,COLUMN())),0),0),IF($I608&gt;0,IF(AND(INDIRECT(ADDRESS($I608,44))=0,INDIRECT(ADDRESS($I608,38))="UL"),INDIRECT(ADDRESS($I608,COLUMN())),0),0),IF($J608&gt;0,IF(AND(INDIRECT(ADDRESS($J608,44))=0,INDIRECT(ADDRESS($J608,38))="UL"),INDIRECT(ADDRESS($J608,COLUMN())),0),0),IF($K608&gt;0,IF(AND(INDIRECT(ADDRESS($K608,44))=0,INDIRECT(ADDRESS($K608,38))="UL"),INDIRECT(ADDRESS($K608,COLUMN())),0),0),IF($L608&gt;0,IF(AND(INDIRECT(ADDRESS($L608,44))=0,INDIRECT(ADDRESS($L608,38))="UL"),INDIRECT(ADDRESS($L608,COLUMN())),0),0),IF($M608&gt;0,IF(AND(INDIRECT(ADDRESS($M608,44))=0,INDIRECT(ADDRESS($M608,38))="UL"),INDIRECT(ADDRESS($M608,COLUMN())),0),0))</f>
        <v>0</v>
      </c>
      <c r="CA608" s="57">
        <f ca="1">IF(BV608="S",BY608,BZ608)</f>
        <v>0</v>
      </c>
      <c r="CB608" s="57" cm="1">
        <f t="array" aca="1" ref="CB608" ca="1">SUM(IF($C608&gt;0,IF(AND(INDIRECT(ADDRESS($C608,44))=0,INDIRECT(ADDRESS($C608,38))&lt;&gt;"UL"),INDIRECT(ADDRESS($C608,COLUMN())),0),0),IF($D608&gt;0,IF(AND(INDIRECT(ADDRESS($D608,44))=0,INDIRECT(ADDRESS($D608,38))&lt;&gt;"UL"),INDIRECT(ADDRESS($D608,COLUMN())),0),0),IF($E608&gt;0,IF(AND(INDIRECT(ADDRESS($E608,44))=0,INDIRECT(ADDRESS($E608,38))&lt;&gt;"UL"),INDIRECT(ADDRESS($E608,COLUMN())),0),0),IF($F608&gt;0,IF(AND(INDIRECT(ADDRESS($F608,44))=0,INDIRECT(ADDRESS($F608,38))&lt;&gt;"UL"),INDIRECT(ADDRESS($F608,COLUMN())),0),0),IF($G608&gt;0,IF(AND(INDIRECT(ADDRESS($G608,44))=0,INDIRECT(ADDRESS($G608,38))&lt;&gt;"UL"),INDIRECT(ADDRESS($G608,COLUMN())),0),0),IF($H608&gt;0,IF(AND(INDIRECT(ADDRESS($H608,44))=0,INDIRECT(ADDRESS($H608,38))&lt;&gt;"UL"),INDIRECT(ADDRESS($H608,COLUMN())),0),0),IF($I608&gt;0,IF(AND(INDIRECT(ADDRESS($I608,44))=0,INDIRECT(ADDRESS($I608,38))&lt;&gt;"UL"),INDIRECT(ADDRESS($I608,COLUMN())),0),0),IF($J608&gt;0,IF(AND(INDIRECT(ADDRESS($J608,44))=0,INDIRECT(ADDRESS($J608,38))&lt;&gt;"UL"),INDIRECT(ADDRESS($J608,COLUMN())),0),0),IF($K608&gt;0,IF(AND(INDIRECT(ADDRESS($K608,44))=0,INDIRECT(ADDRESS($K608,38))&lt;&gt;"UL"),INDIRECT(ADDRESS($K608,COLUMN())),0),0),IF($L608&gt;0,IF(AND(INDIRECT(ADDRESS($L608,44))=0,INDIRECT(ADDRESS($L608,38))&lt;&gt;"UL"),INDIRECT(ADDRESS($L608,COLUMN())),0),0),IF($M608&gt;0,IF(AND(INDIRECT(ADDRESS($M608,44))=0,INDIRECT(ADDRESS($M608,38))&lt;&gt;"UL"),INDIRECT(ADDRESS($M608,COLUMN())),0),0))</f>
        <v>0</v>
      </c>
      <c r="CC608" s="57">
        <f ca="1">IF(BV608="S",BH608,CB608)</f>
        <v>0</v>
      </c>
      <c r="CD608" s="57" cm="1">
        <f t="array" aca="1" ref="CD608" ca="1">SUM(IF($C608&gt;0,IF(AND(INDIRECT(ADDRESS($C608,44))=0,INDIRECT(ADDRESS($C608,38))&lt;&gt;"UL"),INDIRECT(ADDRESS($C608,COLUMN())),0),0),IF($D608&gt;0,IF(AND(INDIRECT(ADDRESS($D608,44))=0,INDIRECT(ADDRESS($D608,38))&lt;&gt;"UL"),INDIRECT(ADDRESS($D608,COLUMN())),0),0),IF($E608&gt;0,IF(AND(INDIRECT(ADDRESS($E608,44))=0,INDIRECT(ADDRESS($E608,38))&lt;&gt;"UL"),INDIRECT(ADDRESS($E608,COLUMN())),0),0),IF($F608&gt;0,IF(AND(INDIRECT(ADDRESS($F608,44))=0,INDIRECT(ADDRESS($F608,38))&lt;&gt;"UL"),INDIRECT(ADDRESS($F608,COLUMN())),0),0),IF($G608&gt;0,IF(AND(INDIRECT(ADDRESS($G608,44))=0,INDIRECT(ADDRESS($G608,38))&lt;&gt;"UL"),INDIRECT(ADDRESS($G608,COLUMN())),0),0),IF($H608&gt;0,IF(AND(INDIRECT(ADDRESS($H608,44))=0,INDIRECT(ADDRESS($H608,38))&lt;&gt;"UL"),INDIRECT(ADDRESS($H608,COLUMN())),0),0),IF($I608&gt;0,IF(AND(INDIRECT(ADDRESS($I608,44))=0,INDIRECT(ADDRESS($I608,38))&lt;&gt;"UL"),INDIRECT(ADDRESS($I608,COLUMN())),0),0),IF($J608&gt;0,IF(AND(INDIRECT(ADDRESS($J608,44))=0,INDIRECT(ADDRESS($J608,38))&lt;&gt;"UL"),INDIRECT(ADDRESS($J608,COLUMN())),0),0),IF($K608&gt;0,IF(AND(INDIRECT(ADDRESS($K608,44))=0,INDIRECT(ADDRESS($K608,38))&lt;&gt;"UL"),INDIRECT(ADDRESS($K608,COLUMN())),0),0),IF($L608&gt;0,IF(AND(INDIRECT(ADDRESS($L608,44))=0,INDIRECT(ADDRESS($L608,38))&lt;&gt;"UL"),INDIRECT(ADDRESS($L608,COLUMN())),0),0),IF($M608&gt;0,IF(AND(INDIRECT(ADDRESS($M608,44))=0,INDIRECT(ADDRESS($M608,38))&lt;&gt;"UL"),INDIRECT(ADDRESS($M608,COLUMN())),0),0))</f>
        <v>0</v>
      </c>
      <c r="CE608" s="57" cm="1">
        <f t="array" aca="1" ref="CE608" ca="1">SUM(IF($C608&gt;0,IF(AND(INDIRECT(ADDRESS($C608,44))=0,INDIRECT(ADDRESS($C608,38))&lt;&gt;"UL"),INDIRECT(ADDRESS($C608,COLUMN())),0),0),IF($D608&gt;0,IF(AND(INDIRECT(ADDRESS($D608,44))=0,INDIRECT(ADDRESS($D608,38))&lt;&gt;"UL"),INDIRECT(ADDRESS($D608,COLUMN())),0),0),IF($E608&gt;0,IF(AND(INDIRECT(ADDRESS($E608,44))=0,INDIRECT(ADDRESS($E608,38))&lt;&gt;"UL"),INDIRECT(ADDRESS($E608,COLUMN())),0),0),IF($F608&gt;0,IF(AND(INDIRECT(ADDRESS($F608,44))=0,INDIRECT(ADDRESS($F608,38))&lt;&gt;"UL"),INDIRECT(ADDRESS($F608,COLUMN())),0),0),IF($G608&gt;0,IF(AND(INDIRECT(ADDRESS($G608,44))=0,INDIRECT(ADDRESS($G608,38))&lt;&gt;"UL"),INDIRECT(ADDRESS($G608,COLUMN())),0),0),IF($H608&gt;0,IF(AND(INDIRECT(ADDRESS($H608,44))=0,INDIRECT(ADDRESS($H608,38))&lt;&gt;"UL"),INDIRECT(ADDRESS($H608,COLUMN())),0),0),IF($I608&gt;0,IF(AND(INDIRECT(ADDRESS($I608,44))=0,INDIRECT(ADDRESS($I608,38))&lt;&gt;"UL"),INDIRECT(ADDRESS($I608,COLUMN())),0),0),IF($J608&gt;0,IF(AND(INDIRECT(ADDRESS($J608,44))=0,INDIRECT(ADDRESS($J608,38))&lt;&gt;"UL"),INDIRECT(ADDRESS($J608,COLUMN())),0),0),IF($K608&gt;0,IF(AND(INDIRECT(ADDRESS($K608,44))=0,INDIRECT(ADDRESS($K608,38))&lt;&gt;"UL"),INDIRECT(ADDRESS($K608,COLUMN())),0),0),IF($L608&gt;0,IF(AND(INDIRECT(ADDRESS($L608,44))=0,INDIRECT(ADDRESS($L608,38))&lt;&gt;"UL"),INDIRECT(ADDRESS($L608,COLUMN())),0),0),IF($M608&gt;0,IF(AND(INDIRECT(ADDRESS($M608,44))=0,INDIRECT(ADDRESS($M608,38))&lt;&gt;"UL"),INDIRECT(ADDRESS($M608,COLUMN())),0),0))</f>
        <v>0</v>
      </c>
      <c r="CF608" s="57">
        <f ca="1">IF(BV608="S",CD608,CE608)</f>
        <v>0</v>
      </c>
      <c r="CG608" s="57">
        <f ca="1">IF(AD608&lt;BG608,((((BX608+CC608)*AB608)+((CA608+CF608)*(1-AB608)))*AD608),((((BX608*AB608)+((CA608)*(1-AB608)))*AD608)+(((CC608*AB608)+((CF608))*(1-AB608)))*BG608))</f>
        <v>5.9882772844795111</v>
      </c>
      <c r="CH608" s="57">
        <f ca="1">CG608/N608</f>
        <v>0.13926226242975606</v>
      </c>
      <c r="CI608" s="19">
        <f ca="1">AD608*X608</f>
        <v>31.137091362269182</v>
      </c>
      <c r="CJ608" s="19"/>
      <c r="CK608" s="57" cm="1">
        <f t="array" aca="1" ref="CK608" ca="1">IF(AU608="S", SUM(IF($C608&gt;0,IF(INDIRECT(ADDRESS($C608,43))&lt;&gt;1,INDIRECT(ADDRESS($C608,48)),0),0), IF($D608&gt;0,IF(INDIRECT(ADDRESS($D608,43))&lt;&gt;1,INDIRECT(ADDRESS($D608,48)),0),0), IF($E608&gt;0,IF(INDIRECT(ADDRESS($E608,43))&lt;&gt;1,INDIRECT(ADDRESS($E608,48)),0),0), IF($F608&gt;0,IF(INDIRECT(ADDRESS($F608,43))&lt;&gt;1,INDIRECT(ADDRESS($F608,48)),0),0), IF($G608&gt;0,IF(INDIRECT(ADDRESS($G608,43))&lt;&gt;1,INDIRECT(ADDRESS($G608,48)),0),0), IF($H608&gt;0,IF(INDIRECT(ADDRESS($H608,43))&lt;&gt;1,INDIRECT(ADDRESS($H608,48)),0),0), IF($I608&gt;0,IF(INDIRECT(ADDRESS($I608,43))&lt;&gt;1,INDIRECT(ADDRESS($I608,48)),0),0), IF($J608&gt;0,IF(INDIRECT(ADDRESS($J608,43))&lt;&gt;1,INDIRECT(ADDRESS($J608,48)),0),0), IF($K608&gt;0,IF(INDIRECT(ADDRESS($K608,43))&lt;&gt;1,INDIRECT(ADDRESS($K608,48)),0),0), IF($L608&gt;0,IF(INDIRECT(ADDRESS($L608,43))&lt;&gt;1,INDIRECT(ADDRESS($L608,48)),0),0), IF($M608&gt;0,IF(INDIRECT(ADDRESS($M608,43))&lt;&gt;1,INDIRECT(ADDRESS($M608,48)),0),0)), IF(AU608="L",SUM(IF($C608&gt;0,IF(INDIRECT(ADDRESS($C608,43))&lt;&gt;1,INDIRECT(ADDRESS($C608,50)),0),0), IF($D608&gt;0,IF(INDIRECT(ADDRESS($D608,43))&lt;&gt;1,INDIRECT(ADDRESS($D608,50)),0),0), IF($E608&gt;0,IF(INDIRECT(ADDRESS($E608,43))&lt;&gt;1,INDIRECT(ADDRESS($E608,50)),0),0), IF($F608&gt;0,IF(INDIRECT(ADDRESS($F608,43))&lt;&gt;1,INDIRECT(ADDRESS($F608,50)),0),0), IF($G608&gt;0,IF(INDIRECT(ADDRESS($G608,43))&lt;&gt;1,INDIRECT(ADDRESS($G608,50)),0),0), IF($G608&gt;0,IF(INDIRECT(ADDRESS($G608,43))&lt;&gt;1,INDIRECT(ADDRESS($G608,50)),0),0), IF($H608&gt;0,IF(INDIRECT(ADDRESS($H608,43))&lt;&gt;1,INDIRECT(ADDRESS($H608,50)),0),0), IF($I608&gt;0,IF(INDIRECT(ADDRESS($I608,43))&lt;&gt;1,INDIRECT(ADDRESS($I608,50)),0),0), IF($J608&gt;0,IF(INDIRECT(ADDRESS($J608,43))&lt;&gt;1,INDIRECT(ADDRESS($J608,50)),0),0), IF($K608&gt;0,IF(INDIRECT(ADDRESS($K608,43))&lt;&gt;1,INDIRECT(ADDRESS($K608,50)),0),0), IF($L608&gt;0,IF(INDIRECT(ADDRESS($L608,43))&lt;&gt;1,INDIRECT(ADDRESS($L608,50)),0),0), IF($M608&gt;0,IF(INDIRECT(ADDRESS($M608,43))&lt;&gt;1,INDIRECT(ADDRESS($M608,50)),0),0)), SUM(IF($C608&gt;0,IF(INDIRECT(ADDRESS($C608,43))&lt;&gt;1,INDIRECT(ADDRESS($C608,49)),0),0), IF($D608&gt;0,IF(INDIRECT(ADDRESS($D608,43))&lt;&gt;1,INDIRECT(ADDRESS($D608,49)),0),0), IF($E608&gt;0,IF(INDIRECT(ADDRESS($E608,43))&lt;&gt;1,INDIRECT(ADDRESS($E608,49)),0),0), IF($F608&gt;0,IF(INDIRECT(ADDRESS($F608,43))&lt;&gt;1,INDIRECT(ADDRESS($F608,49)),0),0), IF($G608&gt;0,IF(INDIRECT(ADDRESS($G608,43))&lt;&gt;1,INDIRECT(ADDRESS($G608,49)),0),0), IF($G608&gt;0,IF(INDIRECT(ADDRESS($G608,43))&lt;&gt;1,INDIRECT(ADDRESS($G608,49)),0),0), IF($H608&gt;0,IF(INDIRECT(ADDRESS($H608,43))&lt;&gt;1,INDIRECT(ADDRESS($H608,49)),0),0), IF($I608&gt;0,IF(INDIRECT(ADDRESS($I608,43))&lt;&gt;1,INDIRECT(ADDRESS($I608,49)),0),0), IF($J608&gt;0,IF(INDIRECT(ADDRESS($J608,43))&lt;&gt;1,INDIRECT(ADDRESS($J608,49)),0),0), IF($K608&gt;0,IF(INDIRECT(ADDRESS($K608,43))&lt;&gt;1,INDIRECT(ADDRESS($K608,49)),0),0), IF($L608&gt;0,IF(INDIRECT(ADDRESS($L608,43))&lt;&gt;1,INDIRECT(ADDRESS($L608,49)),0),0), IF($M608&gt;0,IF(INDIRECT(ADDRESS($M608,43))&lt;&gt;1,INDIRECT(ADDRESS($M608,49)),0),0))))</f>
        <v>3.5555555555555554</v>
      </c>
      <c r="CL608" s="57" cm="1">
        <f t="array" aca="1" ref="CL608" ca="1">1.5*SUM(IF($C608&gt;0,IF(INDIRECT(ADDRESS($C608,44))=1,INDIRECT(ADDRESS($C608,48)),0),0), IF($D608&gt;0,IF(INDIRECT(ADDRESS($D608,44))=1,INDIRECT(ADDRESS($D608,48)),0),0), IF($E608&gt;0,IF(INDIRECT(ADDRESS($E608,44))=1,INDIRECT(ADDRESS($E608,48)),0),0), IF($F608&gt;0,IF(INDIRECT(ADDRESS($F608,44))=1,INDIRECT(ADDRESS($F608,48)),0),0), IF($G608&gt;0,IF(INDIRECT(ADDRESS($G608,44))=1,INDIRECT(ADDRESS($G608,48)),0),0), IF($H608&gt;0,IF(INDIRECT(ADDRESS($H608,44))=1,INDIRECT(ADDRESS($H608,48)),0),0), IF($I608&gt;0,IF(INDIRECT(ADDRESS($I608,44))=1,INDIRECT(ADDRESS($I608,48)),0),0), IF($J608&gt;0,IF(INDIRECT(ADDRESS($J608,44))=1,INDIRECT(ADDRESS($J608,48)),0),0), IF($K608&gt;0,IF(INDIRECT(ADDRESS($K608,44))=1,INDIRECT(ADDRESS($K608,48)),0),0), IF($L608&gt;0,IF(INDIRECT(ADDRESS($L608,44))=1,INDIRECT(ADDRESS($L608,48)),0),0), IF($M608&gt;0,IF(INDIRECT(ADDRESS($M608,44))=1,INDIRECT(ADDRESS($M608,48)),0),0))</f>
        <v>2.6666666666666665</v>
      </c>
      <c r="CM608" s="56">
        <f ca="1">((BU608/$BU$34)^$BU$296)</f>
        <v>1.051793490523353</v>
      </c>
      <c r="CN608" s="59"/>
    </row>
    <row r="609" spans="1:92" x14ac:dyDescent="0.25">
      <c r="A609" s="65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56"/>
      <c r="AC609" s="56"/>
      <c r="AD609" s="56"/>
      <c r="AF609" s="65"/>
      <c r="AG609" s="65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52"/>
      <c r="AU609" s="54"/>
      <c r="AV609" s="57"/>
      <c r="AW609" s="57"/>
      <c r="AX609" s="57"/>
      <c r="AY609" s="58"/>
      <c r="AZ609" s="58"/>
      <c r="BA609" s="58"/>
      <c r="BB609" s="58"/>
      <c r="BC609" s="58"/>
      <c r="BD609" s="58"/>
      <c r="BE609" s="57"/>
      <c r="BF609" s="57"/>
      <c r="BG609" s="19"/>
      <c r="BH609" s="57"/>
      <c r="BI609" s="57"/>
      <c r="BJ609" s="57"/>
      <c r="BK609" s="57"/>
      <c r="BL609" s="58"/>
      <c r="BM609" s="57"/>
      <c r="BN609" s="57"/>
      <c r="BO609" s="57"/>
      <c r="BP609" s="57"/>
      <c r="BQ609" s="57"/>
      <c r="BR609" s="161"/>
      <c r="BS609" s="56"/>
      <c r="BT609" s="56"/>
      <c r="BU609" s="87"/>
      <c r="BV609" s="57"/>
      <c r="BW609" s="57"/>
      <c r="BX609" s="57"/>
      <c r="BY609" s="57"/>
      <c r="BZ609" s="57"/>
      <c r="CA609" s="57"/>
      <c r="CB609" s="57"/>
      <c r="CC609" s="57"/>
      <c r="CD609" s="57"/>
      <c r="CE609" s="57"/>
      <c r="CF609" s="57"/>
      <c r="CG609" s="57"/>
      <c r="CH609" s="57"/>
      <c r="CI609" s="19"/>
      <c r="CJ609" s="19"/>
      <c r="CK609" s="57"/>
      <c r="CL609" s="57"/>
      <c r="CM609" s="56"/>
      <c r="CN609" s="59"/>
    </row>
    <row r="610" spans="1:92" x14ac:dyDescent="0.25">
      <c r="AG610" s="1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</row>
    <row r="611" spans="1:92" x14ac:dyDescent="0.25">
      <c r="AG611" s="1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</row>
    <row r="612" spans="1:92" x14ac:dyDescent="0.25">
      <c r="AG612" s="1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</row>
    <row r="613" spans="1:92" x14ac:dyDescent="0.25">
      <c r="AG613" s="1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</row>
    <row r="614" spans="1:92" x14ac:dyDescent="0.25">
      <c r="AG614" s="1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</row>
    <row r="615" spans="1:92" x14ac:dyDescent="0.25">
      <c r="AG615" s="1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</row>
    <row r="616" spans="1:92" x14ac:dyDescent="0.25">
      <c r="AG616" s="1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</row>
    <row r="618" spans="1:92" ht="15.5" x14ac:dyDescent="0.25">
      <c r="A618" s="12" t="s">
        <v>452</v>
      </c>
      <c r="B618" s="134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"/>
      <c r="O618" s="13"/>
      <c r="P618" s="13"/>
      <c r="Q618" s="13"/>
      <c r="R618" s="13"/>
      <c r="S618" s="14"/>
      <c r="T618" s="13"/>
      <c r="U618" s="13"/>
      <c r="V618" s="13"/>
      <c r="W618" s="13"/>
      <c r="Z618" s="14"/>
      <c r="AA618" s="15"/>
      <c r="AF618" s="15"/>
      <c r="AG618" s="15"/>
      <c r="BR618" s="16"/>
      <c r="BS618" s="1"/>
      <c r="BT618" s="4"/>
      <c r="BU618" s="4"/>
      <c r="CM618" s="81"/>
      <c r="CN618" s="13"/>
    </row>
    <row r="619" spans="1:92" ht="15.5" x14ac:dyDescent="0.25">
      <c r="A619" s="12"/>
      <c r="B619" s="134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"/>
      <c r="O619" s="13"/>
      <c r="P619" s="13"/>
      <c r="Q619" s="13"/>
      <c r="R619" s="13"/>
      <c r="S619" s="14"/>
      <c r="T619" s="13"/>
      <c r="U619" s="13"/>
      <c r="V619" s="13"/>
      <c r="W619" s="13"/>
      <c r="Z619" s="14"/>
      <c r="AA619" s="15"/>
      <c r="AF619" s="15"/>
      <c r="AG619" s="15"/>
      <c r="BR619" s="16"/>
      <c r="BS619" s="1"/>
      <c r="BT619" s="4"/>
      <c r="BU619" s="4"/>
      <c r="CM619" s="81"/>
      <c r="CN619" s="13"/>
    </row>
    <row r="620" spans="1:92" ht="13" x14ac:dyDescent="0.25">
      <c r="A620" s="17" t="s">
        <v>61</v>
      </c>
      <c r="B620" s="135"/>
      <c r="C620" s="135"/>
      <c r="D620" s="135"/>
      <c r="E620" s="135"/>
      <c r="F620" s="135"/>
      <c r="G620" s="135"/>
      <c r="H620" s="135"/>
      <c r="I620" s="135"/>
      <c r="J620" s="135"/>
      <c r="K620" s="135"/>
      <c r="L620" s="135"/>
      <c r="M620" s="135"/>
      <c r="N620" s="13"/>
      <c r="O620" s="13"/>
      <c r="P620" s="13"/>
      <c r="Q620" s="13"/>
      <c r="R620" s="13"/>
      <c r="S620" s="14"/>
      <c r="T620" s="13"/>
      <c r="U620" s="13"/>
      <c r="V620" s="13"/>
      <c r="W620" s="13"/>
      <c r="Z620" s="14"/>
      <c r="AA620" s="15"/>
      <c r="AF620" s="15"/>
      <c r="AG620" s="15"/>
      <c r="BR620" s="16"/>
      <c r="BS620" s="1"/>
      <c r="BT620" s="4"/>
      <c r="BU620" s="4"/>
      <c r="CM620" s="82"/>
      <c r="CN620" s="13"/>
    </row>
    <row r="621" spans="1:92" x14ac:dyDescent="0.25">
      <c r="A621" s="15" t="s">
        <v>392</v>
      </c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3">
        <v>28</v>
      </c>
      <c r="O621" s="13" t="s">
        <v>70</v>
      </c>
      <c r="P621" s="13">
        <v>6</v>
      </c>
      <c r="Q621" s="13"/>
      <c r="R621" s="13"/>
      <c r="S621" s="14">
        <v>1</v>
      </c>
      <c r="T621" s="165" t="s">
        <v>65</v>
      </c>
      <c r="U621" s="13">
        <v>7</v>
      </c>
      <c r="V621" s="13"/>
      <c r="W621" s="13">
        <v>3</v>
      </c>
      <c r="X621" s="1">
        <v>4</v>
      </c>
      <c r="Y621" s="1">
        <v>1</v>
      </c>
      <c r="Z621" s="14">
        <v>4</v>
      </c>
      <c r="AA621" s="15" t="s">
        <v>393</v>
      </c>
      <c r="AB621" s="56">
        <f>((U621/8)^$V$296)*((((X621-(Y621-1)/2)/8)^$X$296)*((S621/3)^$S$296))*(((8-W621)/6)^$W$296)</f>
        <v>0.65930010683215923</v>
      </c>
      <c r="AC621" s="56">
        <f>SUM(((25/N621)^$Z$296)*(AB621/$AB$34))</f>
        <v>0.76280759797903652</v>
      </c>
      <c r="AD621" s="56">
        <f>(P621/($CN$34*(1/AC621)))</f>
        <v>3.9798657285862782</v>
      </c>
      <c r="AF621" s="15"/>
      <c r="AH621" s="1"/>
      <c r="AI621" s="1"/>
      <c r="AJ621" s="1"/>
      <c r="AK621"/>
      <c r="AL621"/>
      <c r="AM621"/>
      <c r="AN621"/>
      <c r="AU621" s="4"/>
      <c r="BC621" s="16"/>
      <c r="BG621" s="4"/>
      <c r="BH621" s="4"/>
      <c r="BI621" s="4"/>
      <c r="BJ621" s="4"/>
      <c r="BK621" s="4"/>
      <c r="BL621" s="4"/>
      <c r="BM621" s="4"/>
      <c r="BN621" s="4"/>
      <c r="BO621" s="4"/>
      <c r="BP621" s="84"/>
      <c r="BQ621" s="84"/>
      <c r="BR621" s="4"/>
      <c r="BS621" s="4"/>
      <c r="BT621" s="4"/>
      <c r="BU621" s="4"/>
      <c r="CC621" s="16"/>
      <c r="CD621" s="16"/>
      <c r="CE621" s="16"/>
      <c r="CG621" s="3"/>
      <c r="CH621"/>
      <c r="CI621"/>
      <c r="CJ621"/>
      <c r="CK621"/>
      <c r="CL621"/>
      <c r="CM621"/>
    </row>
    <row r="622" spans="1:92" x14ac:dyDescent="0.25">
      <c r="A622" s="15" t="s">
        <v>394</v>
      </c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3">
        <v>30</v>
      </c>
      <c r="O622" s="13" t="s">
        <v>63</v>
      </c>
      <c r="P622" s="13">
        <v>2</v>
      </c>
      <c r="Q622" s="13"/>
      <c r="R622" s="13"/>
      <c r="S622" s="14">
        <v>2</v>
      </c>
      <c r="T622" s="165" t="s">
        <v>178</v>
      </c>
      <c r="U622" s="13">
        <v>8</v>
      </c>
      <c r="V622" s="13"/>
      <c r="W622" s="13">
        <v>3</v>
      </c>
      <c r="X622" s="1">
        <v>4</v>
      </c>
      <c r="Y622" s="1">
        <v>0</v>
      </c>
      <c r="Z622" s="14">
        <v>3</v>
      </c>
      <c r="AA622" s="15"/>
      <c r="AB622" s="56">
        <f>((U622/8)^$V$296)*((((X622-(Y622-1)/2)/8)^$X$296)*((S622/3)^$S$296))*(((8-W622)/6)^$W$296)</f>
        <v>0.78438473112252971</v>
      </c>
      <c r="AC622" s="56">
        <f>SUM(((25/N622)^$Z$296)*(AB622/$AB$34))</f>
        <v>0.86176445649918731</v>
      </c>
      <c r="AD622" s="56">
        <f>(P622/($CN$34*(1/AC622)))</f>
        <v>1.4987207939116303</v>
      </c>
      <c r="AF622" s="15"/>
      <c r="AH622" s="1"/>
      <c r="AI622" s="1"/>
      <c r="AJ622" s="1"/>
      <c r="AK622"/>
      <c r="AL622"/>
      <c r="AM622"/>
      <c r="AN622"/>
      <c r="AU622" s="4"/>
      <c r="BC622" s="16"/>
      <c r="BG622" s="4"/>
      <c r="BH622" s="4"/>
      <c r="BI622" s="4"/>
      <c r="BJ622" s="4"/>
      <c r="BK622" s="4"/>
      <c r="BL622" s="4"/>
      <c r="BM622" s="4"/>
      <c r="BN622" s="4"/>
      <c r="BO622" s="4"/>
      <c r="BP622" s="84"/>
      <c r="BQ622" s="84"/>
      <c r="BR622" s="4"/>
      <c r="BS622" s="4"/>
      <c r="BT622" s="4"/>
      <c r="BU622" s="4"/>
      <c r="CC622" s="16"/>
      <c r="CD622" s="16"/>
      <c r="CE622" s="16"/>
      <c r="CG622" s="3"/>
      <c r="CH622"/>
      <c r="CI622"/>
      <c r="CJ622"/>
      <c r="CK622"/>
      <c r="CL622"/>
      <c r="CM622"/>
    </row>
    <row r="623" spans="1:92" x14ac:dyDescent="0.25">
      <c r="A623" s="15" t="s">
        <v>395</v>
      </c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3">
        <v>34</v>
      </c>
      <c r="O623" s="13" t="s">
        <v>63</v>
      </c>
      <c r="P623" s="13">
        <v>2</v>
      </c>
      <c r="Q623" s="13"/>
      <c r="R623" s="13"/>
      <c r="S623" s="14">
        <v>2</v>
      </c>
      <c r="T623" s="165" t="s">
        <v>178</v>
      </c>
      <c r="U623" s="13">
        <v>8</v>
      </c>
      <c r="V623" s="13"/>
      <c r="W623" s="13">
        <v>3</v>
      </c>
      <c r="X623" s="1">
        <v>4</v>
      </c>
      <c r="Y623" s="1">
        <v>0</v>
      </c>
      <c r="Z623" s="14">
        <v>3</v>
      </c>
      <c r="AA623" s="15"/>
      <c r="AB623" s="56">
        <f>((U623/8)^$V$296)*((((X623-(Y623-1)/2)/8)^$X$296)*((S623/3)^$S$296))*(((8-W623)/6)^$W$296)</f>
        <v>0.78438473112252971</v>
      </c>
      <c r="AC623" s="56">
        <f>SUM(((25/N623)^$Z$296)*(AB623/$AB$34))</f>
        <v>0.78454946555041594</v>
      </c>
      <c r="AD623" s="56">
        <f>(P623/($CN$34*(1/AC623)))</f>
        <v>1.3644338531311582</v>
      </c>
      <c r="AF623" s="15"/>
      <c r="AH623" s="1"/>
      <c r="AI623" s="1"/>
      <c r="AJ623" s="1"/>
      <c r="AK623"/>
      <c r="AL623"/>
      <c r="AM623"/>
      <c r="AN623"/>
      <c r="AU623" s="4"/>
      <c r="BC623" s="16"/>
      <c r="BG623" s="4"/>
      <c r="BH623" s="4"/>
      <c r="BI623" s="4"/>
      <c r="BJ623" s="4"/>
      <c r="BK623" s="4"/>
      <c r="BL623" s="4"/>
      <c r="BM623" s="4"/>
      <c r="BN623" s="4"/>
      <c r="BO623" s="4"/>
      <c r="BP623" s="84"/>
      <c r="BQ623" s="84"/>
      <c r="BR623" s="4"/>
      <c r="BS623" s="4"/>
      <c r="BT623" s="4"/>
      <c r="BU623" s="4"/>
      <c r="CC623" s="16"/>
      <c r="CD623" s="16"/>
      <c r="CE623" s="16"/>
      <c r="CG623" s="3"/>
      <c r="CH623"/>
      <c r="CI623"/>
      <c r="CJ623"/>
      <c r="CK623"/>
      <c r="CL623"/>
      <c r="CM623"/>
    </row>
    <row r="624" spans="1:92" x14ac:dyDescent="0.25">
      <c r="A624" s="15" t="s">
        <v>396</v>
      </c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3">
        <v>24</v>
      </c>
      <c r="O624" s="13" t="s">
        <v>63</v>
      </c>
      <c r="P624" s="13">
        <v>2</v>
      </c>
      <c r="Q624" s="13"/>
      <c r="R624" s="13"/>
      <c r="S624" s="14">
        <v>3</v>
      </c>
      <c r="T624" s="13" t="s">
        <v>178</v>
      </c>
      <c r="U624" s="13">
        <v>8</v>
      </c>
      <c r="V624" s="13"/>
      <c r="W624" s="13">
        <v>2</v>
      </c>
      <c r="X624" s="1">
        <v>3</v>
      </c>
      <c r="Y624" s="1">
        <v>0</v>
      </c>
      <c r="Z624" s="14">
        <v>3</v>
      </c>
      <c r="AA624" s="15" t="s">
        <v>397</v>
      </c>
      <c r="AB624" s="56">
        <f>((U624/8)^$V$296)*((((X624-(Y624-1)/2)/8)^$X$296)*((S624/3)^$S$296))*(((8-W624)/6)^$W$296)</f>
        <v>0.79665257782008647</v>
      </c>
      <c r="AC624" s="56">
        <f>SUM(((25/N624)^$Z$296)*(AB624/$AB$34))</f>
        <v>1.0346915970060546</v>
      </c>
      <c r="AD624" s="56">
        <f>(P624/($CN$34*(1/AC624)))</f>
        <v>1.7994636469670515</v>
      </c>
      <c r="AF624" s="15"/>
      <c r="AH624" s="1"/>
      <c r="AI624" s="1"/>
      <c r="AJ624" s="1"/>
      <c r="AK624"/>
      <c r="AL624"/>
      <c r="AM624"/>
      <c r="AN624"/>
      <c r="AU624" s="4"/>
      <c r="BC624" s="16"/>
      <c r="BG624" s="4"/>
      <c r="BH624" s="4"/>
      <c r="BI624" s="4"/>
      <c r="BJ624" s="4"/>
      <c r="BK624" s="4"/>
      <c r="BL624" s="4"/>
      <c r="BM624" s="4"/>
      <c r="BN624" s="4"/>
      <c r="BO624" s="4"/>
      <c r="BP624" s="84"/>
      <c r="BQ624" s="84"/>
      <c r="BR624" s="4"/>
      <c r="BS624" s="4"/>
      <c r="BT624" s="4"/>
      <c r="BU624" s="4"/>
      <c r="CC624" s="16"/>
      <c r="CD624" s="16"/>
      <c r="CE624" s="16"/>
      <c r="CG624" s="3"/>
      <c r="CH624"/>
      <c r="CI624"/>
      <c r="CJ624"/>
      <c r="CK624"/>
      <c r="CL624"/>
      <c r="CM624"/>
    </row>
    <row r="625" spans="1:92" x14ac:dyDescent="0.25">
      <c r="A625" s="15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4"/>
      <c r="T625" s="13"/>
      <c r="U625" s="13"/>
      <c r="V625" s="13"/>
      <c r="W625" s="13"/>
      <c r="Z625" s="14"/>
      <c r="AA625" s="15"/>
      <c r="AB625" s="56"/>
      <c r="AC625" s="56"/>
      <c r="AD625" s="56"/>
      <c r="AF625" s="15"/>
      <c r="AG625" s="15"/>
      <c r="BR625" s="16"/>
      <c r="BS625" s="1"/>
      <c r="BT625" s="4"/>
      <c r="BU625" s="4"/>
      <c r="CI625" s="19"/>
      <c r="CJ625" s="19"/>
      <c r="CK625" s="19"/>
      <c r="CM625" s="83"/>
      <c r="CN625" s="13"/>
    </row>
    <row r="628" spans="1:92" ht="13" x14ac:dyDescent="0.25">
      <c r="A628" s="17" t="s">
        <v>2</v>
      </c>
      <c r="B628" s="135"/>
      <c r="C628" s="135"/>
      <c r="D628" s="135"/>
      <c r="E628" s="135"/>
      <c r="F628" s="135"/>
      <c r="G628" s="135"/>
      <c r="H628" s="135"/>
      <c r="I628" s="135"/>
      <c r="J628" s="135"/>
      <c r="K628" s="135"/>
      <c r="L628" s="135"/>
      <c r="M628" s="135"/>
      <c r="N628" s="13"/>
      <c r="O628" s="13"/>
      <c r="P628" s="13"/>
      <c r="Q628" s="13"/>
      <c r="R628" s="13"/>
      <c r="S628" s="14"/>
      <c r="T628" s="13"/>
      <c r="U628" s="13"/>
      <c r="V628" s="13"/>
      <c r="W628" s="13"/>
      <c r="Z628" s="14"/>
      <c r="AA628" s="15"/>
      <c r="AF628" s="15"/>
      <c r="AG628" s="15"/>
      <c r="BR628" s="16"/>
      <c r="BS628" s="1"/>
      <c r="BT628" s="4"/>
      <c r="BU628" s="4"/>
      <c r="CM628" s="82"/>
      <c r="CN628" s="13"/>
    </row>
    <row r="629" spans="1:92" x14ac:dyDescent="0.25">
      <c r="A629" t="s">
        <v>398</v>
      </c>
      <c r="B629" s="13"/>
      <c r="C629" s="13"/>
      <c r="D629" s="13"/>
      <c r="E629" s="13"/>
      <c r="F629" s="13"/>
      <c r="G629" s="14"/>
      <c r="H629" s="13"/>
      <c r="I629" s="13"/>
      <c r="J629" s="13"/>
      <c r="K629" s="13"/>
      <c r="N629" s="14"/>
      <c r="O629" s="15"/>
      <c r="P629" s="3"/>
      <c r="Q629" s="3"/>
      <c r="R629" s="3"/>
      <c r="S629"/>
      <c r="T629"/>
      <c r="U629"/>
      <c r="V629"/>
      <c r="W629"/>
      <c r="X629"/>
      <c r="Y629"/>
      <c r="Z629"/>
      <c r="AA629"/>
      <c r="AB629"/>
      <c r="AC629"/>
      <c r="AD629"/>
      <c r="AF629" t="s">
        <v>398</v>
      </c>
      <c r="AG629" s="1" t="s">
        <v>81</v>
      </c>
      <c r="AH629" s="1">
        <v>4</v>
      </c>
      <c r="AI629" s="1">
        <v>3</v>
      </c>
      <c r="AJ629" s="1">
        <v>2</v>
      </c>
      <c r="AK629" s="1">
        <v>4</v>
      </c>
      <c r="AL629" s="1" t="s">
        <v>82</v>
      </c>
      <c r="AM629" s="1">
        <v>7</v>
      </c>
      <c r="AN629" s="13">
        <v>0</v>
      </c>
      <c r="AO629" s="13">
        <v>3</v>
      </c>
      <c r="AP629" s="13">
        <v>1</v>
      </c>
      <c r="AQ629" s="13"/>
      <c r="AR629" s="13"/>
      <c r="AS629" s="13"/>
      <c r="AT629" s="15"/>
      <c r="AU629" s="4" t="s">
        <v>33</v>
      </c>
      <c r="AV629" s="4">
        <f t="shared" ref="AV629:AX633" si="399">SUM(1/3*AH629*(7-$AK629+7-$AM629)/6)</f>
        <v>0.66666666666666663</v>
      </c>
      <c r="AW629" s="4">
        <f t="shared" si="399"/>
        <v>0.5</v>
      </c>
      <c r="AX629" s="4">
        <f t="shared" si="399"/>
        <v>0.33333333333333331</v>
      </c>
      <c r="AY629" s="27">
        <f>AV629</f>
        <v>0.66666666666666663</v>
      </c>
      <c r="AZ629" s="27">
        <f>SUM(AV629:AX629)/3</f>
        <v>0.49999999999999994</v>
      </c>
      <c r="BA629" s="27">
        <f>(((AX629+AW629*$AP$393)/(1+$AP$393)*AO629/3*2+(((AX629+AW629*$AP$393+AV629*$AP$393^2)/(1+$AP$393+$AP$393^2)*AO629/3*(AP629-1+AN629)/5)*3))/5)</f>
        <v>0.16666666666666669</v>
      </c>
      <c r="BB629" s="27">
        <f>(((AX629+AV629*$AP$393)/(1+$AP$393)*AO629/3*2+(((AX629+AV629*$AP$393+AW629*$AP$393^2)/(1+$AP$393+$AP$393^2)*AO629/3*(AP629-1+AN629)/5)*3))/5)</f>
        <v>0.2</v>
      </c>
      <c r="BC629" s="27">
        <f>(((AV629+AX629*$AP$393)/(1+$AP$393)*AO629/3*2+(((AV629+AX629*$AP$393+AW629*$AP$393^2)/(1+$AP$393+$AP$393^2)*AO629/3*(AP629-1+AN629)/5)*3))/5)</f>
        <v>0.2</v>
      </c>
      <c r="BD629" s="27">
        <f>(((AV629+AW629*$AP$393)/(1+$AP$393)*AO629/3*2+(((AV629+AW629*$AP$393+AX629*$AP$393^2)/(1+$AP$393+$AP$393^2)*AO629/3*(AP629-1+AN629)/5)*3))/5)</f>
        <v>0.23333333333333331</v>
      </c>
      <c r="BF629" s="16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84"/>
      <c r="BT629" s="84"/>
      <c r="BU629" s="4"/>
      <c r="BV629" s="27">
        <f>(1/3*ROUNDUP((AI629/2),0)*(7-$AK629+7-$AM629)/6)</f>
        <v>0.33333333333333331</v>
      </c>
      <c r="BW629" s="27"/>
      <c r="BX629" s="27">
        <f>((BV629*AO629/3)+(((BV629+AV629*$AP$393) / (1+$AP$393)*AO629/3*(AP629-1+AN629)/5)*2))/3</f>
        <v>0.1111111111111111</v>
      </c>
      <c r="BY629" s="27">
        <f>((AV629*AO629/3)+(((AV629+BV629*$AP$393) / (1+$AP$393)*AO629/3*(AP629-1+AN629)/5)*2))/3</f>
        <v>0.22222222222222221</v>
      </c>
      <c r="BZ629" s="27"/>
      <c r="CA629" s="27"/>
      <c r="CB629" s="27"/>
      <c r="CC629" s="27"/>
      <c r="CD629" s="27"/>
      <c r="CF629" s="16"/>
      <c r="CG629" s="16"/>
      <c r="CH629" s="16"/>
      <c r="CI629" s="4"/>
      <c r="CJ629" s="3"/>
      <c r="CK629"/>
      <c r="CL629"/>
      <c r="CM629"/>
    </row>
    <row r="630" spans="1:92" x14ac:dyDescent="0.25">
      <c r="A630" s="15" t="s">
        <v>399</v>
      </c>
      <c r="B630" s="13"/>
      <c r="C630" s="13"/>
      <c r="D630" s="13"/>
      <c r="E630" s="13"/>
      <c r="F630" s="13"/>
      <c r="G630" s="14"/>
      <c r="H630" s="13"/>
      <c r="I630" s="13"/>
      <c r="J630" s="13"/>
      <c r="K630" s="13"/>
      <c r="N630" s="14"/>
      <c r="O630" s="15"/>
      <c r="P630" s="3"/>
      <c r="Q630" s="3"/>
      <c r="R630" s="3"/>
      <c r="S630"/>
      <c r="T630"/>
      <c r="U630"/>
      <c r="V630"/>
      <c r="W630"/>
      <c r="X630"/>
      <c r="Y630"/>
      <c r="Z630"/>
      <c r="AA630"/>
      <c r="AB630"/>
      <c r="AC630"/>
      <c r="AD630"/>
      <c r="AF630" s="15" t="s">
        <v>399</v>
      </c>
      <c r="AG630" s="1" t="s">
        <v>400</v>
      </c>
      <c r="AH630" s="1">
        <v>2</v>
      </c>
      <c r="AI630" s="1">
        <v>0</v>
      </c>
      <c r="AJ630" s="1">
        <v>0</v>
      </c>
      <c r="AK630">
        <v>3</v>
      </c>
      <c r="AL630" t="s">
        <v>82</v>
      </c>
      <c r="AM630">
        <v>6</v>
      </c>
      <c r="AN630"/>
      <c r="AO630" s="13">
        <v>3</v>
      </c>
      <c r="AP630" s="13">
        <v>1</v>
      </c>
      <c r="AQ630" s="13"/>
      <c r="AR630" s="13"/>
      <c r="AS630" s="13"/>
      <c r="AT630" s="4" t="s">
        <v>400</v>
      </c>
      <c r="AU630" s="4" t="s">
        <v>33</v>
      </c>
      <c r="AV630" s="4">
        <f t="shared" si="399"/>
        <v>0.55555555555555547</v>
      </c>
      <c r="AW630" s="4">
        <f t="shared" si="399"/>
        <v>0</v>
      </c>
      <c r="AX630" s="4">
        <f t="shared" si="399"/>
        <v>0</v>
      </c>
      <c r="AY630" s="27">
        <f>AV630</f>
        <v>0.55555555555555547</v>
      </c>
      <c r="AZ630" s="27">
        <f>SUM(AV630:AX630)/3</f>
        <v>0.18518518518518515</v>
      </c>
      <c r="BA630" s="27">
        <f>(((AX630+AW630*$AP$393)/(1+$AP$393)*AO630/3*2+(((AX630+AW630*$AP$393+AV630*$AP$393^2)/(1+$AP$393+$AP$393^2)*AO630/3*(AP630-1+AN630)/5)*3))/5)</f>
        <v>0</v>
      </c>
      <c r="BB630" s="27">
        <f>(((AX630+AV630*$AP$393)/(1+$AP$393)*AO630/3*2+(((AX630+AV630*$AP$393+AW630*$AP$393^2)/(1+$AP$393+$AP$393^2)*AO630/3*(AP630-1+AN630)/5)*3))/5)</f>
        <v>0.11111111111111109</v>
      </c>
      <c r="BC630" s="27">
        <f>(((AV630+AX630*$AP$393)/(1+$AP$393)*AO630/3*2+(((AV630+AX630*$AP$393+AW630*$AP$393^2)/(1+$AP$393+$AP$393^2)*AO630/3*(AP630-1+AN630)/5)*3))/5)</f>
        <v>0.11111111111111109</v>
      </c>
      <c r="BD630" s="27">
        <f>(((AV630+AW630*$AP$393)/(1+$AP$393)*AO630/3*2+(((AV630+AW630*$AP$393+AX630*$AP$393^2)/(1+$AP$393+$AP$393^2)*AO630/3*(AP630-1+AN630)/5)*3))/5)</f>
        <v>0.11111111111111109</v>
      </c>
      <c r="BF630" s="16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84"/>
      <c r="BT630" s="84"/>
      <c r="BU630" s="4"/>
      <c r="BV630" s="27">
        <f>(1/3*ROUNDUP((AI630/2),0)*(7-$AK630+7-$AM630)/6)</f>
        <v>0</v>
      </c>
      <c r="BW630" s="27"/>
      <c r="BX630" s="27">
        <f>((BV630*AO630/3)+(((BV630+AV630*$AP$393) / (1+$AP$393)*AO630/3*(AP630-1+AN630)/5)*2))/3</f>
        <v>0</v>
      </c>
      <c r="BY630" s="27">
        <f>((AV630*AO630/3)+(((AV630+BV630*$AP$393) / (1+$AP$393)*AO630/3*(AP630-1+AN630)/5)*2))/3</f>
        <v>0.18518518518518515</v>
      </c>
      <c r="BZ630" s="27"/>
      <c r="CA630" s="27"/>
      <c r="CB630" s="27"/>
      <c r="CC630" s="27"/>
      <c r="CD630" s="27"/>
      <c r="CF630" s="16"/>
      <c r="CG630" s="16"/>
      <c r="CH630" s="16"/>
      <c r="CI630" s="4"/>
      <c r="CJ630" s="3"/>
      <c r="CK630"/>
      <c r="CL630"/>
      <c r="CM630"/>
    </row>
    <row r="631" spans="1:92" x14ac:dyDescent="0.25">
      <c r="A631" s="15" t="s">
        <v>401</v>
      </c>
      <c r="B631" s="13"/>
      <c r="C631" s="13"/>
      <c r="D631" s="13"/>
      <c r="E631" s="13"/>
      <c r="F631" s="13"/>
      <c r="G631" s="14"/>
      <c r="H631" s="13"/>
      <c r="I631" s="13"/>
      <c r="J631" s="13"/>
      <c r="K631" s="13"/>
      <c r="N631" s="14"/>
      <c r="O631" s="15"/>
      <c r="P631" s="3"/>
      <c r="Q631" s="3"/>
      <c r="R631" s="3"/>
      <c r="S631"/>
      <c r="T631"/>
      <c r="U631"/>
      <c r="V631"/>
      <c r="W631"/>
      <c r="X631"/>
      <c r="Y631"/>
      <c r="Z631"/>
      <c r="AA631"/>
      <c r="AB631"/>
      <c r="AC631"/>
      <c r="AD631"/>
      <c r="AF631" s="15" t="s">
        <v>401</v>
      </c>
      <c r="AG631" s="1" t="s">
        <v>81</v>
      </c>
      <c r="AH631" s="1">
        <v>3</v>
      </c>
      <c r="AI631" s="1">
        <v>3</v>
      </c>
      <c r="AJ631" s="1">
        <v>0</v>
      </c>
      <c r="AK631">
        <v>3</v>
      </c>
      <c r="AL631" t="s">
        <v>82</v>
      </c>
      <c r="AM631">
        <v>6</v>
      </c>
      <c r="AN631"/>
      <c r="AO631" s="13">
        <v>3</v>
      </c>
      <c r="AP631" s="13">
        <v>1</v>
      </c>
      <c r="AQ631" s="13"/>
      <c r="AR631" s="13"/>
      <c r="AS631" s="13"/>
      <c r="AU631" s="4" t="s">
        <v>33</v>
      </c>
      <c r="AV631" s="4">
        <f t="shared" si="399"/>
        <v>0.83333333333333337</v>
      </c>
      <c r="AW631" s="4">
        <f t="shared" si="399"/>
        <v>0.83333333333333337</v>
      </c>
      <c r="AX631" s="4">
        <f t="shared" si="399"/>
        <v>0</v>
      </c>
      <c r="AY631" s="27">
        <f>AV631</f>
        <v>0.83333333333333337</v>
      </c>
      <c r="AZ631" s="27">
        <f>SUM(AV631:AX631)/3</f>
        <v>0.55555555555555558</v>
      </c>
      <c r="BA631" s="27">
        <f>(((AX631+AW631*$AP$393)/(1+$AP$393)*AO631/3*2+(((AX631+AW631*$AP$393+AV631*$AP$393^2)/(1+$AP$393+$AP$393^2)*AO631/3*(AP631-1+AN631)/5)*3))/5)</f>
        <v>0.16666666666666669</v>
      </c>
      <c r="BB631" s="27">
        <f>(((AX631+AV631*$AP$393)/(1+$AP$393)*AO631/3*2+(((AX631+AV631*$AP$393+AW631*$AP$393^2)/(1+$AP$393+$AP$393^2)*AO631/3*(AP631-1+AN631)/5)*3))/5)</f>
        <v>0.16666666666666669</v>
      </c>
      <c r="BC631" s="27">
        <f>(((AV631+AX631*$AP$393)/(1+$AP$393)*AO631/3*2+(((AV631+AX631*$AP$393+AW631*$AP$393^2)/(1+$AP$393+$AP$393^2)*AO631/3*(AP631-1+AN631)/5)*3))/5)</f>
        <v>0.16666666666666669</v>
      </c>
      <c r="BD631" s="27">
        <f>(((AV631+AW631*$AP$393)/(1+$AP$393)*AO631/3*2+(((AV631+AW631*$AP$393+AX631*$AP$393^2)/(1+$AP$393+$AP$393^2)*AO631/3*(AP631-1+AN631)/5)*3))/5)</f>
        <v>0.33333333333333337</v>
      </c>
      <c r="BF631" s="16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84"/>
      <c r="BT631" s="84"/>
      <c r="BU631" s="4"/>
      <c r="BV631" s="27">
        <f>(1/3*ROUNDUP((AI631/2),0)*(7-$AK631+7-$AM631)/6)</f>
        <v>0.55555555555555547</v>
      </c>
      <c r="BW631" s="27"/>
      <c r="BX631" s="27">
        <f>((BV631*AO631/3)+(((BV631+AV631*$AP$393) / (1+$AP$393)*AO631/3*(AP631-1+AN631)/5)*2))/3</f>
        <v>0.18518518518518515</v>
      </c>
      <c r="BY631" s="27">
        <f>((AV631*AO631/3)+(((AV631+BV631*$AP$393) / (1+$AP$393)*AO631/3*(AP631-1+AN631)/5)*2))/3</f>
        <v>0.27777777777777779</v>
      </c>
      <c r="BZ631" s="27"/>
      <c r="CA631" s="27"/>
      <c r="CB631" s="27"/>
      <c r="CC631" s="27"/>
      <c r="CD631" s="27"/>
      <c r="CF631" s="16"/>
      <c r="CG631" s="16"/>
      <c r="CH631" s="16"/>
      <c r="CI631" s="27">
        <f>SUM(1/3*AH631*(7-$AK631+7-$AM631)/6)</f>
        <v>0.83333333333333337</v>
      </c>
      <c r="CJ631" s="3"/>
      <c r="CK631"/>
      <c r="CL631"/>
      <c r="CM631"/>
    </row>
    <row r="632" spans="1:92" x14ac:dyDescent="0.25">
      <c r="A632" s="15" t="s">
        <v>402</v>
      </c>
      <c r="B632" s="13"/>
      <c r="C632" s="13"/>
      <c r="D632" s="13"/>
      <c r="E632" s="13"/>
      <c r="F632" s="13"/>
      <c r="G632" s="14"/>
      <c r="H632" s="13"/>
      <c r="I632" s="13"/>
      <c r="J632" s="13"/>
      <c r="K632" s="13"/>
      <c r="N632" s="14"/>
      <c r="O632" s="15"/>
      <c r="P632" s="3"/>
      <c r="Q632" s="3"/>
      <c r="R632" s="3"/>
      <c r="S632"/>
      <c r="T632"/>
      <c r="U632"/>
      <c r="V632"/>
      <c r="W632"/>
      <c r="X632"/>
      <c r="Y632"/>
      <c r="Z632"/>
      <c r="AA632"/>
      <c r="AB632"/>
      <c r="AC632"/>
      <c r="AD632"/>
      <c r="AF632" s="15" t="s">
        <v>402</v>
      </c>
      <c r="AG632" s="1" t="s">
        <v>81</v>
      </c>
      <c r="AH632" s="1">
        <v>6</v>
      </c>
      <c r="AI632" s="1">
        <v>3</v>
      </c>
      <c r="AJ632" s="1">
        <v>1</v>
      </c>
      <c r="AK632">
        <v>4</v>
      </c>
      <c r="AL632" t="s">
        <v>82</v>
      </c>
      <c r="AM632">
        <v>7</v>
      </c>
      <c r="AN632"/>
      <c r="AO632" s="13">
        <v>3</v>
      </c>
      <c r="AP632" s="13">
        <v>1</v>
      </c>
      <c r="AQ632" s="13"/>
      <c r="AR632" s="13"/>
      <c r="AS632" s="13"/>
      <c r="AU632" s="4" t="s">
        <v>33</v>
      </c>
      <c r="AV632" s="4">
        <f t="shared" si="399"/>
        <v>1</v>
      </c>
      <c r="AW632" s="4">
        <f t="shared" si="399"/>
        <v>0.5</v>
      </c>
      <c r="AX632" s="4">
        <f t="shared" si="399"/>
        <v>0.16666666666666666</v>
      </c>
      <c r="AY632" s="27">
        <f>AV632</f>
        <v>1</v>
      </c>
      <c r="AZ632" s="27">
        <f>SUM(AV632:AX632)/3</f>
        <v>0.55555555555555558</v>
      </c>
      <c r="BA632" s="27">
        <f>(((AX632+AW632*$AP$393)/(1+$AP$393)*AO632/3*2+(((AX632+AW632*$AP$393+AV632*$AP$393^2)/(1+$AP$393+$AP$393^2)*AO632/3*(AP632-1+AN632)/5)*3))/5)</f>
        <v>0.13333333333333333</v>
      </c>
      <c r="BB632" s="27">
        <f>(((AX632+AV632*$AP$393)/(1+$AP$393)*AO632/3*2+(((AX632+AV632*$AP$393+AW632*$AP$393^2)/(1+$AP$393+$AP$393^2)*AO632/3*(AP632-1+AN632)/5)*3))/5)</f>
        <v>0.23333333333333334</v>
      </c>
      <c r="BC632" s="27">
        <f>(((AV632+AX632*$AP$393)/(1+$AP$393)*AO632/3*2+(((AV632+AX632*$AP$393+AW632*$AP$393^2)/(1+$AP$393+$AP$393^2)*AO632/3*(AP632-1+AN632)/5)*3))/5)</f>
        <v>0.23333333333333334</v>
      </c>
      <c r="BD632" s="27">
        <f>(((AV632+AW632*$AP$393)/(1+$AP$393)*AO632/3*2+(((AV632+AW632*$AP$393+AX632*$AP$393^2)/(1+$AP$393+$AP$393^2)*AO632/3*(AP632-1+AN632)/5)*3))/5)</f>
        <v>0.3</v>
      </c>
      <c r="BF632" s="16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84"/>
      <c r="BT632" s="84"/>
      <c r="BU632" s="4"/>
      <c r="BV632" s="27">
        <f>(1/3*ROUNDUP((AI632/2),0)*(7-$AK632+7-$AM632)/6)</f>
        <v>0.33333333333333331</v>
      </c>
      <c r="BW632" s="27"/>
      <c r="BX632" s="27">
        <f>((BV632*AO632/3)+(((BV632+AV632*$AP$393) / (1+$AP$393)*AO632/3*(AP632-1+AN632)/5)*2))/3</f>
        <v>0.1111111111111111</v>
      </c>
      <c r="BY632" s="27">
        <f>((AV632*AO632/3)+(((AV632+BV632*$AP$393) / (1+$AP$393)*AO632/3*(AP632-1+AN632)/5)*2))/3</f>
        <v>0.33333333333333331</v>
      </c>
      <c r="BZ632" s="27"/>
      <c r="CA632" s="27"/>
      <c r="CB632" s="27"/>
      <c r="CC632" s="27"/>
      <c r="CD632" s="27"/>
      <c r="CF632" s="16"/>
      <c r="CG632" s="16"/>
      <c r="CH632" s="16"/>
      <c r="CI632" s="4"/>
      <c r="CJ632" s="3"/>
      <c r="CK632"/>
      <c r="CL632"/>
      <c r="CM632"/>
    </row>
    <row r="633" spans="1:92" x14ac:dyDescent="0.25">
      <c r="A633" s="15" t="s">
        <v>403</v>
      </c>
      <c r="B633" s="13"/>
      <c r="C633" s="13"/>
      <c r="D633" s="13"/>
      <c r="E633" s="13"/>
      <c r="F633" s="13"/>
      <c r="G633" s="14"/>
      <c r="H633" s="13"/>
      <c r="I633" s="13"/>
      <c r="J633" s="13"/>
      <c r="K633" s="13"/>
      <c r="N633" s="14"/>
      <c r="O633" s="15"/>
      <c r="P633" s="3"/>
      <c r="Q633" s="3"/>
      <c r="R633" s="3"/>
      <c r="S633"/>
      <c r="T633"/>
      <c r="U633"/>
      <c r="V633"/>
      <c r="W633"/>
      <c r="X633"/>
      <c r="Y633"/>
      <c r="Z633"/>
      <c r="AA633"/>
      <c r="AB633"/>
      <c r="AC633"/>
      <c r="AD633"/>
      <c r="AF633" s="15" t="s">
        <v>404</v>
      </c>
      <c r="AG633" s="1" t="s">
        <v>81</v>
      </c>
      <c r="AH633" s="1">
        <v>2</v>
      </c>
      <c r="AI633" s="1">
        <v>0</v>
      </c>
      <c r="AJ633" s="1">
        <v>0</v>
      </c>
      <c r="AK633">
        <v>4</v>
      </c>
      <c r="AL633" t="s">
        <v>82</v>
      </c>
      <c r="AM633">
        <v>7</v>
      </c>
      <c r="AN633"/>
      <c r="AO633" s="13">
        <v>3</v>
      </c>
      <c r="AP633" s="13">
        <v>1</v>
      </c>
      <c r="AQ633" s="13"/>
      <c r="AR633" s="13"/>
      <c r="AS633" s="13"/>
      <c r="AU633" s="4" t="s">
        <v>33</v>
      </c>
      <c r="AV633" s="4">
        <f t="shared" si="399"/>
        <v>0.33333333333333331</v>
      </c>
      <c r="AW633" s="4">
        <f t="shared" si="399"/>
        <v>0</v>
      </c>
      <c r="AX633" s="4">
        <f t="shared" si="399"/>
        <v>0</v>
      </c>
      <c r="AY633" s="27">
        <f>AV633</f>
        <v>0.33333333333333331</v>
      </c>
      <c r="AZ633" s="27">
        <f>SUM(AV633:AX633)/3</f>
        <v>0.1111111111111111</v>
      </c>
      <c r="BA633" s="27">
        <f>(((AX633+AW633*$AP$393)/(1+$AP$393)*AO633/3*2+(((AX633+AW633*$AP$393+AV633*$AP$393^2)/(1+$AP$393+$AP$393^2)*AO633/3*(AP633-1+AN633)/5)*3))/5)</f>
        <v>0</v>
      </c>
      <c r="BB633" s="27">
        <f>(((AX633+AV633*$AP$393)/(1+$AP$393)*AO633/3*2+(((AX633+AV633*$AP$393+AW633*$AP$393^2)/(1+$AP$393+$AP$393^2)*AO633/3*(AP633-1+AN633)/5)*3))/5)</f>
        <v>6.6666666666666666E-2</v>
      </c>
      <c r="BC633" s="27">
        <f>(((AV633+AX633*$AP$393)/(1+$AP$393)*AO633/3*2+(((AV633+AX633*$AP$393+AW633*$AP$393^2)/(1+$AP$393+$AP$393^2)*AO633/3*(AP633-1+AN633)/5)*3))/5)</f>
        <v>6.6666666666666666E-2</v>
      </c>
      <c r="BD633" s="27">
        <f>(((AV633+AW633*$AP$393)/(1+$AP$393)*AO633/3*2+(((AV633+AW633*$AP$393+AX633*$AP$393^2)/(1+$AP$393+$AP$393^2)*AO633/3*(AP633-1+AN633)/5)*3))/5)</f>
        <v>6.6666666666666666E-2</v>
      </c>
      <c r="BF633" s="16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84"/>
      <c r="BT633" s="84"/>
      <c r="BU633" s="4"/>
      <c r="BV633" s="27">
        <f>(1/3*ROUNDUP((AI633/2),0)*(7-$AK633+7-$AM633)/6)</f>
        <v>0</v>
      </c>
      <c r="BW633" s="27"/>
      <c r="BX633" s="27">
        <f>((BV633*AO633/3)+(((BV633+AV633*$AP$393) / (1+$AP$393)*AO633/3*(AP633-1+AN633)/5)*2))/3</f>
        <v>0</v>
      </c>
      <c r="BY633" s="27">
        <f>((AV633*AO633/3)+(((AV633+BV633*$AP$393) / (1+$AP$393)*AO633/3*(AP633-1+AN633)/5)*2))/3</f>
        <v>0.1111111111111111</v>
      </c>
      <c r="BZ633" s="27"/>
      <c r="CA633" s="27"/>
      <c r="CB633" s="27"/>
      <c r="CC633" s="27"/>
      <c r="CD633" s="27"/>
      <c r="CF633" s="16"/>
      <c r="CG633" s="16"/>
      <c r="CH633" s="16"/>
      <c r="CI633" s="4"/>
      <c r="CJ633" s="3"/>
      <c r="CK633"/>
      <c r="CL633"/>
      <c r="CM633"/>
    </row>
    <row r="634" spans="1:92" x14ac:dyDescent="0.25">
      <c r="A634" s="15" t="s">
        <v>405</v>
      </c>
      <c r="B634" s="13"/>
      <c r="C634" s="13"/>
      <c r="D634" s="13"/>
      <c r="E634" s="13"/>
      <c r="F634" s="13"/>
      <c r="G634" s="14"/>
      <c r="H634" s="13"/>
      <c r="I634" s="13"/>
      <c r="J634" s="13"/>
      <c r="K634" s="13"/>
      <c r="N634" s="14"/>
      <c r="O634" s="15"/>
      <c r="P634" s="3"/>
      <c r="Q634" s="3"/>
      <c r="R634" s="3"/>
      <c r="S634"/>
      <c r="T634"/>
      <c r="U634"/>
      <c r="V634"/>
      <c r="W634"/>
      <c r="X634"/>
      <c r="Y634"/>
      <c r="Z634"/>
      <c r="AA634"/>
      <c r="AB634"/>
      <c r="AC634"/>
      <c r="AD634"/>
      <c r="AF634" s="15" t="s">
        <v>405</v>
      </c>
      <c r="AG634" s="1" t="s">
        <v>81</v>
      </c>
      <c r="AH634" s="1"/>
      <c r="AI634" s="1"/>
      <c r="AJ634" s="1"/>
      <c r="AK634"/>
      <c r="AL634"/>
      <c r="AM634"/>
      <c r="AN634"/>
      <c r="AO634" s="13"/>
      <c r="AP634" s="13"/>
      <c r="AQ634" s="13"/>
      <c r="AR634" s="13"/>
      <c r="AS634" s="13"/>
      <c r="AU634" s="4"/>
      <c r="AY634" s="27"/>
      <c r="AZ634" s="27"/>
      <c r="BA634" s="27"/>
      <c r="BB634" s="27"/>
      <c r="BC634" s="27"/>
      <c r="BD634" s="27"/>
      <c r="BF634" s="16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84"/>
      <c r="BT634" s="84"/>
      <c r="BU634" s="4"/>
      <c r="BV634" s="27"/>
      <c r="BW634" s="27"/>
      <c r="BX634" s="27"/>
      <c r="BY634" s="27"/>
      <c r="BZ634" s="27"/>
      <c r="CA634" s="27"/>
      <c r="CB634" s="27"/>
      <c r="CC634" s="27"/>
      <c r="CD634" s="27"/>
      <c r="CF634" s="16"/>
      <c r="CG634" s="16"/>
      <c r="CH634" s="16"/>
      <c r="CI634" s="4"/>
      <c r="CJ634" s="3"/>
      <c r="CK634"/>
      <c r="CL634"/>
      <c r="CM634"/>
    </row>
    <row r="635" spans="1:92" x14ac:dyDescent="0.25">
      <c r="A635" s="15" t="s">
        <v>406</v>
      </c>
      <c r="B635" s="13"/>
      <c r="C635" s="13"/>
      <c r="D635" s="13"/>
      <c r="E635" s="13"/>
      <c r="F635" s="13"/>
      <c r="G635" s="14"/>
      <c r="H635" s="13"/>
      <c r="I635" s="13"/>
      <c r="J635" s="13"/>
      <c r="K635" s="13"/>
      <c r="N635" s="14"/>
      <c r="O635" s="15"/>
      <c r="P635" s="3"/>
      <c r="Q635" s="3"/>
      <c r="R635" s="3"/>
      <c r="S635"/>
      <c r="T635"/>
      <c r="U635"/>
      <c r="V635"/>
      <c r="W635"/>
      <c r="X635"/>
      <c r="Y635"/>
      <c r="Z635"/>
      <c r="AA635"/>
      <c r="AB635"/>
      <c r="AC635"/>
      <c r="AD635"/>
      <c r="AF635" s="15" t="s">
        <v>406</v>
      </c>
      <c r="AG635" s="1" t="s">
        <v>365</v>
      </c>
      <c r="AH635" s="1">
        <v>2</v>
      </c>
      <c r="AI635" s="1">
        <v>2</v>
      </c>
      <c r="AJ635" s="1">
        <v>2</v>
      </c>
      <c r="AK635" s="1">
        <v>3</v>
      </c>
      <c r="AL635">
        <v>1</v>
      </c>
      <c r="AM635">
        <v>7</v>
      </c>
      <c r="AN635"/>
      <c r="AO635" s="13">
        <v>3</v>
      </c>
      <c r="AP635" s="13">
        <v>6</v>
      </c>
      <c r="AQ635" s="13"/>
      <c r="AR635" s="13"/>
      <c r="AS635" s="13"/>
      <c r="AU635" s="4" t="s">
        <v>33</v>
      </c>
      <c r="AV635" s="4">
        <f t="shared" ref="AV635:AX637" si="400">SUM(1/3*AH635*(7-$AK635+7-$AM635)/6)</f>
        <v>0.44444444444444442</v>
      </c>
      <c r="AW635" s="4">
        <f t="shared" si="400"/>
        <v>0.44444444444444442</v>
      </c>
      <c r="AX635" s="4">
        <f t="shared" si="400"/>
        <v>0.44444444444444442</v>
      </c>
      <c r="AY635" s="27">
        <f>AV635</f>
        <v>0.44444444444444442</v>
      </c>
      <c r="AZ635" s="27">
        <f>SUM(AV635:AX635)/3</f>
        <v>0.44444444444444442</v>
      </c>
      <c r="BA635" s="27">
        <f>(((AX635+AW635*$AP$393)/(1+$AP$393)*AO635/3*2+(((AX635+AW635*$AP$393+AV635*$AP$393^2)/(1+$AP$393+$AP$393^2)*AO635/3*(AP635-1+AN635)/5)*3))/5)</f>
        <v>0.44444444444444448</v>
      </c>
      <c r="BB635" s="27">
        <f>(((AX635+AV635*$AP$393)/(1+$AP$393)*AO635/3*2+(((AX635+AV635*$AP$393+AW635*$AP$393^2)/(1+$AP$393+$AP$393^2)*AO635/3*(AP635-1+AN635)/5)*3))/5)</f>
        <v>0.44444444444444448</v>
      </c>
      <c r="BC635" s="27">
        <f>(((AV635+AX635*$AP$393)/(1+$AP$393)*AO635/3*2+(((AV635+AX635*$AP$393+AW635*$AP$393^2)/(1+$AP$393+$AP$393^2)*AO635/3*(AP635-1+AN635)/5)*3))/5)</f>
        <v>0.44444444444444448</v>
      </c>
      <c r="BD635" s="27">
        <f>(((AV635+AW635*$AP$393)/(1+$AP$393)*AO635/3*2+(((AV635+AW635*$AP$393+AX635*$AP$393^2)/(1+$AP$393+$AP$393^2)*AO635/3*(AP635-1+AN635)/5)*3))/5)</f>
        <v>0.44444444444444448</v>
      </c>
      <c r="BF635" s="16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84"/>
      <c r="BT635" s="84"/>
      <c r="BU635" s="4"/>
      <c r="BV635" s="27">
        <f>(1/3*ROUNDUP((AI635/2),0)*(7-$AK635+7-$AM635)/6)</f>
        <v>0.22222222222222221</v>
      </c>
      <c r="BW635" s="27"/>
      <c r="BX635" s="27">
        <f>((BV635*AO635/3)+(((BV635+AV635*$AP$393) / (1+$AP$393)*AO635/3*(AP635-1+AN635)/5)*2))/3</f>
        <v>0.29629629629629628</v>
      </c>
      <c r="BY635" s="27">
        <f>((AV635*AO635/3)+(((AV635+BV635*$AP$393) / (1+$AP$393)*AO635/3*(AP635-1+AN635)/5)*2))/3</f>
        <v>0.37037037037037041</v>
      </c>
      <c r="BZ635" s="27"/>
      <c r="CA635" s="27"/>
      <c r="CB635" s="27"/>
      <c r="CC635" s="27"/>
      <c r="CD635" s="27"/>
      <c r="CF635" s="16"/>
      <c r="CG635" s="16"/>
      <c r="CH635" s="16"/>
      <c r="CI635" s="4"/>
      <c r="CJ635" s="3"/>
      <c r="CK635"/>
      <c r="CL635"/>
      <c r="CM635"/>
    </row>
    <row r="636" spans="1:92" x14ac:dyDescent="0.25">
      <c r="A636" s="15" t="s">
        <v>407</v>
      </c>
      <c r="B636" s="13"/>
      <c r="C636" s="13"/>
      <c r="D636" s="13"/>
      <c r="E636" s="13"/>
      <c r="F636" s="13"/>
      <c r="G636" s="14"/>
      <c r="H636" s="13"/>
      <c r="I636" s="13"/>
      <c r="J636" s="13"/>
      <c r="K636" s="13"/>
      <c r="N636" s="14"/>
      <c r="O636" s="15"/>
      <c r="P636" s="3"/>
      <c r="Q636" s="3"/>
      <c r="R636" s="3"/>
      <c r="S636"/>
      <c r="T636"/>
      <c r="U636"/>
      <c r="V636"/>
      <c r="W636"/>
      <c r="X636"/>
      <c r="Y636"/>
      <c r="Z636"/>
      <c r="AA636"/>
      <c r="AB636"/>
      <c r="AC636"/>
      <c r="AD636"/>
      <c r="AF636" s="15" t="s">
        <v>407</v>
      </c>
      <c r="AG636" s="1" t="s">
        <v>81</v>
      </c>
      <c r="AH636" s="1">
        <v>4</v>
      </c>
      <c r="AI636" s="1">
        <v>2</v>
      </c>
      <c r="AJ636" s="1">
        <v>1</v>
      </c>
      <c r="AK636">
        <v>6</v>
      </c>
      <c r="AL636" t="s">
        <v>82</v>
      </c>
      <c r="AM636">
        <v>7</v>
      </c>
      <c r="AN636"/>
      <c r="AO636" s="13">
        <v>3</v>
      </c>
      <c r="AP636" s="13">
        <v>1</v>
      </c>
      <c r="AQ636" s="13"/>
      <c r="AR636" s="13"/>
      <c r="AS636" s="13"/>
      <c r="AU636" s="4" t="s">
        <v>33</v>
      </c>
      <c r="AV636" s="4">
        <f t="shared" si="400"/>
        <v>0.22222222222222221</v>
      </c>
      <c r="AW636" s="4">
        <f t="shared" si="400"/>
        <v>0.1111111111111111</v>
      </c>
      <c r="AX636" s="4">
        <f t="shared" si="400"/>
        <v>5.5555555555555552E-2</v>
      </c>
      <c r="AY636" s="27">
        <f>AV636</f>
        <v>0.22222222222222221</v>
      </c>
      <c r="AZ636" s="27">
        <f>SUM(AV636:AX636)/3</f>
        <v>0.12962962962962962</v>
      </c>
      <c r="BA636" s="27">
        <f>(((AX636+AW636*$AP$393)/(1+$AP$393)*AO636/3*2+(((AX636+AW636*$AP$393+AV636*$AP$393^2)/(1+$AP$393+$AP$393^2)*AO636/3*(AP636-1+AN636)/5)*3))/5)</f>
        <v>3.3333333333333333E-2</v>
      </c>
      <c r="BB636" s="27">
        <f>(((AX636+AV636*$AP$393)/(1+$AP$393)*AO636/3*2+(((AX636+AV636*$AP$393+AW636*$AP$393^2)/(1+$AP$393+$AP$393^2)*AO636/3*(AP636-1+AN636)/5)*3))/5)</f>
        <v>5.5555555555555559E-2</v>
      </c>
      <c r="BC636" s="27">
        <f>(((AV636+AX636*$AP$393)/(1+$AP$393)*AO636/3*2+(((AV636+AX636*$AP$393+AW636*$AP$393^2)/(1+$AP$393+$AP$393^2)*AO636/3*(AP636-1+AN636)/5)*3))/5)</f>
        <v>5.5555555555555559E-2</v>
      </c>
      <c r="BD636" s="27">
        <f>(((AV636+AW636*$AP$393)/(1+$AP$393)*AO636/3*2+(((AV636+AW636*$AP$393+AX636*$AP$393^2)/(1+$AP$393+$AP$393^2)*AO636/3*(AP636-1+AN636)/5)*3))/5)</f>
        <v>6.6666666666666666E-2</v>
      </c>
      <c r="BF636" s="16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84"/>
      <c r="BT636" s="84"/>
      <c r="BU636" s="4"/>
      <c r="BV636" s="27">
        <f>(1/3*ROUNDUP((AI636/2),0)*(7-$AK636+7-$AM636)/6)</f>
        <v>5.5555555555555552E-2</v>
      </c>
      <c r="BW636" s="27"/>
      <c r="BX636" s="27">
        <f>((BV636*AO636/3)+(((BV636+AV636*$AP$393) / (1+$AP$393)*AO636/3*(AP636-1+AN636)/5)*2))/3</f>
        <v>1.8518518518518517E-2</v>
      </c>
      <c r="BY636" s="27">
        <f>((AV636*AO636/3)+(((AV636+BV636*$AP$393) / (1+$AP$393)*AO636/3*(AP636-1+AN636)/5)*2))/3</f>
        <v>7.407407407407407E-2</v>
      </c>
      <c r="BZ636" s="27"/>
      <c r="CA636" s="27"/>
      <c r="CB636" s="27"/>
      <c r="CC636" s="27"/>
      <c r="CD636" s="27"/>
      <c r="CF636" s="16"/>
      <c r="CG636" s="16"/>
      <c r="CH636" s="16"/>
      <c r="CI636" s="27">
        <f>SUM(1/3*AH636*(7-$AK636+7-$AM636)/6)</f>
        <v>0.22222222222222221</v>
      </c>
      <c r="CJ636" s="3"/>
      <c r="CK636"/>
      <c r="CL636"/>
      <c r="CM636"/>
    </row>
    <row r="637" spans="1:92" x14ac:dyDescent="0.25">
      <c r="A637" s="15" t="s">
        <v>408</v>
      </c>
      <c r="B637" s="13"/>
      <c r="C637" s="13"/>
      <c r="D637" s="13"/>
      <c r="E637" s="13"/>
      <c r="F637" s="13"/>
      <c r="G637" s="14"/>
      <c r="H637" s="13"/>
      <c r="I637" s="13"/>
      <c r="J637" s="13"/>
      <c r="K637" s="13"/>
      <c r="N637" s="14"/>
      <c r="O637" s="15"/>
      <c r="P637" s="3"/>
      <c r="Q637" s="3"/>
      <c r="R637" s="3"/>
      <c r="S637"/>
      <c r="T637"/>
      <c r="U637"/>
      <c r="V637"/>
      <c r="W637"/>
      <c r="X637"/>
      <c r="Y637"/>
      <c r="Z637"/>
      <c r="AA637"/>
      <c r="AB637"/>
      <c r="AC637"/>
      <c r="AD637"/>
      <c r="AF637" s="15" t="s">
        <v>408</v>
      </c>
      <c r="AG637" s="1" t="s">
        <v>365</v>
      </c>
      <c r="AH637" s="1">
        <v>2</v>
      </c>
      <c r="AI637" s="1">
        <v>2</v>
      </c>
      <c r="AJ637" s="1">
        <v>2</v>
      </c>
      <c r="AK637">
        <v>2</v>
      </c>
      <c r="AL637">
        <v>1</v>
      </c>
      <c r="AM637">
        <v>5</v>
      </c>
      <c r="AN637"/>
      <c r="AO637" s="13">
        <v>3</v>
      </c>
      <c r="AP637" s="13">
        <v>1</v>
      </c>
      <c r="AQ637" s="13"/>
      <c r="AR637" s="13"/>
      <c r="AS637" s="13"/>
      <c r="AU637" s="4" t="s">
        <v>33</v>
      </c>
      <c r="AV637" s="4">
        <f t="shared" si="400"/>
        <v>0.77777777777777768</v>
      </c>
      <c r="AW637" s="4">
        <f t="shared" si="400"/>
        <v>0.77777777777777768</v>
      </c>
      <c r="AX637" s="4">
        <f t="shared" si="400"/>
        <v>0.77777777777777768</v>
      </c>
      <c r="AY637" s="27">
        <f>AV637</f>
        <v>0.77777777777777768</v>
      </c>
      <c r="AZ637" s="27">
        <f>SUM(AV637:AX637)/3</f>
        <v>0.77777777777777768</v>
      </c>
      <c r="BA637" s="27">
        <f>(((AX637+AW637*$AP$393)/(1+$AP$393)*AO637/3*2+(((AX637+AW637*$AP$393+AV637*$AP$393^2)/(1+$AP$393+$AP$393^2)*AO637/3*(AP637-1+AN637)/5)*3))/5)</f>
        <v>0.31111111111111106</v>
      </c>
      <c r="BB637" s="27">
        <f>(((AX637+AV637*$AP$393)/(1+$AP$393)*AO637/3*2+(((AX637+AV637*$AP$393+AW637*$AP$393^2)/(1+$AP$393+$AP$393^2)*AO637/3*(AP637-1+AN637)/5)*3))/5)</f>
        <v>0.31111111111111106</v>
      </c>
      <c r="BC637" s="27">
        <f>(((AV637+AX637*$AP$393)/(1+$AP$393)*AO637/3*2+(((AV637+AX637*$AP$393+AW637*$AP$393^2)/(1+$AP$393+$AP$393^2)*AO637/3*(AP637-1+AN637)/5)*3))/5)</f>
        <v>0.31111111111111106</v>
      </c>
      <c r="BD637" s="27">
        <f>(((AV637+AW637*$AP$393)/(1+$AP$393)*AO637/3*2+(((AV637+AW637*$AP$393+AX637*$AP$393^2)/(1+$AP$393+$AP$393^2)*AO637/3*(AP637-1+AN637)/5)*3))/5)</f>
        <v>0.31111111111111106</v>
      </c>
      <c r="BF637" s="16">
        <v>1</v>
      </c>
      <c r="BG637" s="4">
        <f>2*SUM(1/3*AH637*(7-$AK637+7-$AM637)/6)</f>
        <v>1.5555555555555554</v>
      </c>
      <c r="BH637" s="4">
        <f>2*SUM(1/3*AI637*(7-$AK637+7-$AM637)/6)</f>
        <v>1.5555555555555554</v>
      </c>
      <c r="BI637" s="4">
        <f>2*SUM(1/3*AJ637*(7-$AK637+7-$AM637)/6)</f>
        <v>1.5555555555555554</v>
      </c>
      <c r="BJ637" s="57">
        <f>IF(AU637="S",BG637,IF(AU637="MS",BH637,IF(AU637="ML",BH637,BI637)))</f>
        <v>1.5555555555555554</v>
      </c>
      <c r="BK637" s="58">
        <f>SUM(BG637:BI637)/3</f>
        <v>1.5555555555555554</v>
      </c>
      <c r="BL637" s="58">
        <f>IF($AU637=AL$393,BA637,0)</f>
        <v>0</v>
      </c>
      <c r="BM637" s="58">
        <f>IF($AU637=AM$393,BB637,0)</f>
        <v>0</v>
      </c>
      <c r="BN637" s="58">
        <f>IF($AU637=AN$393,BC637,0)</f>
        <v>0</v>
      </c>
      <c r="BO637" s="58">
        <f>IF($AU637=AO$393,BD637,0)</f>
        <v>0</v>
      </c>
      <c r="BP637" s="57">
        <f>SUM(BL637:BO637)</f>
        <v>0</v>
      </c>
      <c r="BQ637" s="168">
        <f>(((AZ637+BB637+BK637+BP637)/(AY637+BB637+BJ637+BP637)*P637^$BB$393)^$BA$393)*100</f>
        <v>0</v>
      </c>
      <c r="BR637" s="4"/>
      <c r="BS637" s="84"/>
      <c r="BT637" s="84"/>
      <c r="BU637" s="4"/>
      <c r="BV637" s="27">
        <f>(1/3*ROUNDUP((AI637/2),0)*(7-$AK637+7-$AM637)/6)</f>
        <v>0.38888888888888884</v>
      </c>
      <c r="BW637" s="27"/>
      <c r="BX637" s="27">
        <f>((BV637*AO637/3)+(((BV637+AV637*$AP$393) / (1+$AP$393)*AO637/3*(AP637-1+AN637)/5)*2))/3</f>
        <v>0.12962962962962962</v>
      </c>
      <c r="BY637" s="27">
        <f>((AV637*AO637/3)+(((AV637+BV637*$AP$393) / (1+$AP$393)*AO637/3*(AP637-1+AN637)/5)*2))/3</f>
        <v>0.25925925925925924</v>
      </c>
      <c r="BZ637" s="27"/>
      <c r="CA637" s="27"/>
      <c r="CB637" s="27"/>
      <c r="CC637" s="27"/>
      <c r="CD637" s="27"/>
      <c r="CF637" s="16"/>
      <c r="CG637" s="16"/>
      <c r="CH637" s="16"/>
      <c r="CI637" s="4"/>
      <c r="CJ637" s="3"/>
      <c r="CK637"/>
      <c r="CL637"/>
      <c r="CM637"/>
    </row>
    <row r="638" spans="1:92" x14ac:dyDescent="0.25">
      <c r="A638" s="15" t="s">
        <v>409</v>
      </c>
      <c r="B638" s="13"/>
      <c r="C638" s="13"/>
      <c r="D638" s="13"/>
      <c r="E638" s="13"/>
      <c r="F638" s="13"/>
      <c r="G638" s="14"/>
      <c r="H638" s="13"/>
      <c r="I638" s="13"/>
      <c r="J638" s="13"/>
      <c r="K638" s="13"/>
      <c r="N638" s="14"/>
      <c r="O638" s="15"/>
      <c r="P638" s="3"/>
      <c r="Q638" s="3"/>
      <c r="R638" s="3"/>
      <c r="S638"/>
      <c r="T638"/>
      <c r="U638"/>
      <c r="V638"/>
      <c r="W638"/>
      <c r="X638"/>
      <c r="Y638"/>
      <c r="Z638"/>
      <c r="AA638"/>
      <c r="AB638"/>
      <c r="AC638"/>
      <c r="AD638"/>
      <c r="AF638" s="15" t="s">
        <v>409</v>
      </c>
      <c r="AG638" s="1" t="s">
        <v>106</v>
      </c>
      <c r="AH638" s="1">
        <v>5</v>
      </c>
      <c r="AI638" s="1"/>
      <c r="AJ638" s="1"/>
      <c r="AK638">
        <v>5</v>
      </c>
      <c r="AL638">
        <v>1</v>
      </c>
      <c r="AM638">
        <v>6</v>
      </c>
      <c r="AN638">
        <v>1</v>
      </c>
      <c r="AO638" s="13">
        <v>3</v>
      </c>
      <c r="AP638" s="13">
        <v>1</v>
      </c>
      <c r="AQ638" s="13"/>
      <c r="AR638" s="13"/>
      <c r="AS638" s="13"/>
      <c r="AU638" s="4" t="s">
        <v>33</v>
      </c>
      <c r="AY638" s="27"/>
      <c r="AZ638" s="27"/>
      <c r="BA638" s="27"/>
      <c r="BB638" s="27"/>
      <c r="BC638" s="27"/>
      <c r="BD638" s="27"/>
      <c r="BF638" s="16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84"/>
      <c r="BT638" s="84"/>
      <c r="BU638" s="4"/>
      <c r="BV638" s="27"/>
      <c r="BW638" s="27"/>
      <c r="BX638" s="27"/>
      <c r="BY638" s="27"/>
      <c r="BZ638" s="27"/>
      <c r="CA638" s="27"/>
      <c r="CB638" s="27"/>
      <c r="CC638" s="27"/>
      <c r="CD638" s="27"/>
      <c r="CF638" s="16"/>
      <c r="CG638" s="16"/>
      <c r="CH638" s="16"/>
      <c r="CI638" s="4"/>
      <c r="CJ638" s="3"/>
      <c r="CK638"/>
      <c r="CL638"/>
      <c r="CM638"/>
    </row>
    <row r="639" spans="1:92" x14ac:dyDescent="0.25">
      <c r="A639" s="15" t="s">
        <v>410</v>
      </c>
      <c r="B639" s="13"/>
      <c r="C639" s="13"/>
      <c r="D639" s="13"/>
      <c r="E639" s="13"/>
      <c r="F639" s="13"/>
      <c r="G639" s="14"/>
      <c r="H639" s="13"/>
      <c r="I639" s="13"/>
      <c r="J639" s="13"/>
      <c r="K639" s="13"/>
      <c r="N639" s="14"/>
      <c r="O639" s="15"/>
      <c r="P639" s="3"/>
      <c r="Q639" s="3"/>
      <c r="R639" s="3"/>
      <c r="S639"/>
      <c r="T639"/>
      <c r="U639"/>
      <c r="V639"/>
      <c r="W639"/>
      <c r="X639"/>
      <c r="Y639"/>
      <c r="Z639"/>
      <c r="AA639"/>
      <c r="AB639"/>
      <c r="AC639"/>
      <c r="AD639"/>
      <c r="AF639" s="15" t="s">
        <v>410</v>
      </c>
      <c r="AG639" s="1" t="s">
        <v>106</v>
      </c>
      <c r="AH639" s="1">
        <v>4</v>
      </c>
      <c r="AI639" s="1">
        <v>0</v>
      </c>
      <c r="AJ639" s="1">
        <v>0</v>
      </c>
      <c r="AK639">
        <v>5</v>
      </c>
      <c r="AL639">
        <v>1</v>
      </c>
      <c r="AM639">
        <v>6</v>
      </c>
      <c r="AN639"/>
      <c r="AO639" s="13"/>
      <c r="AP639" s="13">
        <v>1</v>
      </c>
      <c r="AQ639" s="13"/>
      <c r="AR639" s="13"/>
      <c r="AS639" s="13"/>
      <c r="AT639" s="4" t="s">
        <v>193</v>
      </c>
      <c r="AU639" s="4" t="s">
        <v>33</v>
      </c>
      <c r="AY639" s="27"/>
      <c r="AZ639" s="27"/>
      <c r="BA639" s="27"/>
      <c r="BB639" s="27"/>
      <c r="BC639" s="27"/>
      <c r="BD639" s="27"/>
      <c r="BF639" s="16">
        <v>1</v>
      </c>
      <c r="BG639" s="4">
        <f>2*SUM(1/3*AH639*(7-$AK639+7-$AM639)/6)</f>
        <v>1.3333333333333333</v>
      </c>
      <c r="BH639" s="4">
        <f>2*SUM(1/3*AI639*(7-$AK639+7-$AM639)/6)</f>
        <v>0</v>
      </c>
      <c r="BI639" s="4">
        <f>2*SUM(1/3*AJ639*(7-$AK639+7-$AM639)/6)</f>
        <v>0</v>
      </c>
      <c r="BJ639" s="57">
        <f>IF(AU639="S",BG639,IF(AU639="MS",BH639,IF(AU639="ML",BH639,BI639)))</f>
        <v>1.3333333333333333</v>
      </c>
      <c r="BK639" s="58">
        <f>SUM(BG639:BI639)/3</f>
        <v>0.44444444444444442</v>
      </c>
      <c r="BL639" s="58">
        <f>IF($AU639=AL$393,BA639,0)</f>
        <v>0</v>
      </c>
      <c r="BM639" s="58">
        <f>IF($AU639=AM$393,BB639,0)</f>
        <v>0</v>
      </c>
      <c r="BN639" s="58">
        <f>IF($AU639=AN$393,BC639,0)</f>
        <v>0</v>
      </c>
      <c r="BO639" s="58">
        <f>IF($AU639=AO$393,BD639,0)</f>
        <v>0</v>
      </c>
      <c r="BP639" s="57">
        <f>SUM(BL639:BO639)</f>
        <v>0</v>
      </c>
      <c r="BQ639" s="4"/>
      <c r="BR639" s="4"/>
      <c r="BS639" s="84"/>
      <c r="BT639" s="84"/>
      <c r="BU639" s="4"/>
      <c r="BV639" s="27"/>
      <c r="BW639" s="27"/>
      <c r="BX639" s="27"/>
      <c r="BY639" s="27"/>
      <c r="BZ639" s="27"/>
      <c r="CA639" s="27"/>
      <c r="CB639" s="27"/>
      <c r="CC639" s="27"/>
      <c r="CD639" s="27"/>
      <c r="CF639" s="16"/>
      <c r="CG639" s="16"/>
      <c r="CH639" s="16"/>
      <c r="CI639" s="4"/>
      <c r="CJ639" s="3"/>
      <c r="CK639"/>
      <c r="CL639"/>
      <c r="CM639"/>
    </row>
    <row r="641" spans="1:92" ht="13" x14ac:dyDescent="0.25">
      <c r="A641" s="17" t="s">
        <v>411</v>
      </c>
    </row>
    <row r="642" spans="1:92" x14ac:dyDescent="0.25">
      <c r="A642" s="15" t="s">
        <v>392</v>
      </c>
      <c r="B642" s="74">
        <v>602</v>
      </c>
      <c r="C642" s="74">
        <v>610</v>
      </c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67">
        <f ca="1">SUM(INDIRECT(ADDRESS(B642,COLUMN())),IF(C642&gt;0,INDIRECT(ADDRESS(C642,COLUMN())),0),IF(D642&gt;0,INDIRECT(ADDRESS(D642,COLUMN())),0),IF(E642&gt;0,INDIRECT(ADDRESS(E642,COLUMN())),0),IF(F642&gt;0,INDIRECT(ADDRESS(F642,COLUMN())),0),IF(G642&gt;0,INDIRECT(ADDRESS(G642,COLUMN())),0),IF(H642&gt;0,INDIRECT(ADDRESS(H642,COLUMN())),0),IF(I642&gt;0,INDIRECT(ADDRESS(I642,COLUMN())),0),IF(J642&gt;0,INDIRECT(ADDRESS(J642,COLUMN())),0),IF(K642&gt;0,INDIRECT(ADDRESS(K642,COLUMN())),0),IF(L642&gt;0,INDIRECT(ADDRESS(L642,COLUMN())),0),IF(M642&gt;0,INDIRECT(ADDRESS(M642,COLUMN())),0))</f>
        <v>41</v>
      </c>
      <c r="O642" s="67" t="str" cm="1">
        <f t="array" aca="1" ref="O642" ca="1">INDIRECT(ADDRESS($B642,COLUMN()))</f>
        <v>Fighter</v>
      </c>
      <c r="P642" s="67" cm="1">
        <f t="array" aca="1" ref="P642" ca="1">INDIRECT(ADDRESS($B642,COLUMN()))</f>
        <v>4.833333333333333</v>
      </c>
      <c r="Q642" s="67" cm="1">
        <f t="array" aca="1" ref="Q642" ca="1">INDIRECT(ADDRESS($B642,COLUMN()))</f>
        <v>2</v>
      </c>
      <c r="R642" s="67" cm="1">
        <f t="array" aca="1" ref="R642" ca="1">INDIRECT(ADDRESS($B642,COLUMN()))</f>
        <v>0</v>
      </c>
      <c r="S642" s="67" cm="1">
        <f t="array" aca="1" ref="S642" ca="1">INDIRECT(ADDRESS($B642,COLUMN()))</f>
        <v>3</v>
      </c>
      <c r="T642" s="67" t="str" cm="1">
        <f t="array" aca="1" ref="T642" ca="1">INDIRECT(ADDRESS($B642,COLUMN()))</f>
        <v>1-8</v>
      </c>
      <c r="U642" s="67" cm="1">
        <f t="array" aca="1" ref="U642" ca="1">INDIRECT(ADDRESS($B642,COLUMN()))</f>
        <v>8</v>
      </c>
      <c r="V642" s="67" cm="1">
        <f t="array" aca="1" ref="V642" ca="1">INDIRECT(ADDRESS($B642,COLUMN()))</f>
        <v>0</v>
      </c>
      <c r="W642" s="67" cm="1">
        <f t="array" aca="1" ref="W642" ca="1">INDIRECT(ADDRESS($B642,COLUMN()))</f>
        <v>4</v>
      </c>
      <c r="X642" s="67" cm="1">
        <f t="array" aca="1" ref="X642" ca="1">INDIRECT(ADDRESS($B642,COLUMN()))</f>
        <v>9</v>
      </c>
      <c r="Y642" s="67" cm="1">
        <f t="array" aca="1" ref="Y642" ca="1">INDIRECT(ADDRESS($B642,COLUMN()))</f>
        <v>0</v>
      </c>
      <c r="Z642" s="67" cm="1">
        <f t="array" aca="1" ref="Z642" ca="1">INDIRECT(ADDRESS($B642,COLUMN()))</f>
        <v>5</v>
      </c>
      <c r="AA642" s="67" t="str" cm="1">
        <f t="array" aca="1" ref="AA642" ca="1">INDIRECT(ADDRESS($B642,COLUMN()))</f>
        <v>Rocket Boosters, Jink</v>
      </c>
      <c r="AB642" s="56">
        <f ca="1">((U642/8)^$V$296)*((((X642-(Y642-1)/2)/8)^$X$296)*((S642/3)^$S$296))*(((8-W642)/6)^$W$296)</f>
        <v>1.016991681462482</v>
      </c>
      <c r="AC642" s="56">
        <f ca="1">SUM(((25/N642)^$Z$296)*(AB642/$AB$34))</f>
        <v>0.88395446868118699</v>
      </c>
      <c r="AD642" s="56">
        <f ca="1">(P642/($CN$34*(1/AC642)))</f>
        <v>3.7151709553267285</v>
      </c>
      <c r="AF642" s="65"/>
      <c r="AG642" s="65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52"/>
      <c r="AU642" s="54" t="s">
        <v>33</v>
      </c>
      <c r="AV642" s="57" cm="1">
        <f t="array" aca="1" ref="AV642" ca="1">SUM(IF($C642&gt;0,IF(AND(INDIRECT(ADDRESS($C642,44))=0,INDIRECT(ADDRESS($C642,38))="UL",ISERROR(SEARCH("Rear",INDIRECT(ADDRESS($C642,33)))),ISERROR(SEARCH("Side",INDIRECT(ADDRESS($C642,33))))),INDIRECT(ADDRESS($C642,COLUMN())),0),0),IF($D642&gt;0,IF(AND(INDIRECT(ADDRESS($D642,44))=0,INDIRECT(ADDRESS($D642,38))="UL",ISERROR(SEARCH("Rear",INDIRECT(ADDRESS($D642,33)))),ISERROR(SEARCH("Side",INDIRECT(ADDRESS($D642,33))))),INDIRECT(ADDRESS($D642,COLUMN())),0),0),IF($E642&gt;0,IF(AND(INDIRECT(ADDRESS($E642,44))=0,INDIRECT(ADDRESS($E642,38))="UL",ISERROR(SEARCH("Rear",INDIRECT(ADDRESS($E642,33)))),ISERROR(SEARCH("Side",INDIRECT(ADDRESS($E642,33))))),INDIRECT(ADDRESS($E642,COLUMN())),0),0),IF($F642&gt;0,IF(AND(INDIRECT(ADDRESS($F642,44))=0,INDIRECT(ADDRESS($F642,38))="UL",ISERROR(SEARCH("Rear",INDIRECT(ADDRESS($F642,33)))),ISERROR(SEARCH("Side",INDIRECT(ADDRESS($F642,33))))),INDIRECT(ADDRESS($F642,COLUMN())),0),0),IF($G642&gt;0,IF(AND(INDIRECT(ADDRESS($G642,44))=0,INDIRECT(ADDRESS($G642,38))="UL",ISERROR(SEARCH("Rear",INDIRECT(ADDRESS($G642,33)))),ISERROR(SEARCH("Side",INDIRECT(ADDRESS($G642,33))))),INDIRECT(ADDRESS($G642,COLUMN())),0),0),IF($H642&gt;0,IF(AND(INDIRECT(ADDRESS($H642,44))=0,INDIRECT(ADDRESS($H642,38))="UL",ISERROR(SEARCH("Rear",INDIRECT(ADDRESS($H642,33)))),ISERROR(SEARCH("Side",INDIRECT(ADDRESS($H642,33))))),INDIRECT(ADDRESS($H642,COLUMN())),0),0),IF($I642&gt;0,IF(AND(INDIRECT(ADDRESS($I642,44))=0,INDIRECT(ADDRESS($I642,38))="UL",ISERROR(SEARCH("Rear",INDIRECT(ADDRESS($I642,33)))),ISERROR(SEARCH("Side",INDIRECT(ADDRESS($I642,33))))),INDIRECT(ADDRESS($I642,COLUMN())),0),0),IF($J642&gt;0,IF(AND(INDIRECT(ADDRESS($J642,44))=0,INDIRECT(ADDRESS($J642,38))="UL",ISERROR(SEARCH("Rear",INDIRECT(ADDRESS($J642,33)))),ISERROR(SEARCH("Side",INDIRECT(ADDRESS($J642,33))))),INDIRECT(ADDRESS($J642,COLUMN())),0),0),IF($K642&gt;0,IF(AND(INDIRECT(ADDRESS($K642,44))=0,INDIRECT(ADDRESS($K642,38))="UL",ISERROR(SEARCH("Rear",INDIRECT(ADDRESS($K642,33)))),ISERROR(SEARCH("Side",INDIRECT(ADDRESS($K642,33))))),INDIRECT(ADDRESS($K642,COLUMN())),0),0),IF($L642&gt;0,IF(AND(INDIRECT(ADDRESS($L642,44))=0,INDIRECT(ADDRESS($L642,38))="UL",ISERROR(SEARCH("Rear",INDIRECT(ADDRESS($L642,33)))),ISERROR(SEARCH("Side",INDIRECT(ADDRESS($L642,33))))),INDIRECT(ADDRESS($L642,COLUMN())),0),0),IF($M642&gt;0,IF(AND(INDIRECT(ADDRESS($M642,44))=0,INDIRECT(ADDRESS($M642,38))="UL",ISERROR(SEARCH("Rear",INDIRECT(ADDRESS($M642,33)))),ISERROR(SEARCH("Side",INDIRECT(ADDRESS($M642,33))))),INDIRECT(ADDRESS($M642,COLUMN())),0),0))</f>
        <v>0</v>
      </c>
      <c r="AW642" s="57" cm="1">
        <f t="array" aca="1" ref="AW642" ca="1">SUM(IF($C642&gt;0,IF(AND(INDIRECT(ADDRESS($C642,44))=0,INDIRECT(ADDRESS($C642,38))="UL",ISERROR(SEARCH("Rear",INDIRECT(ADDRESS($C642,33)))),ISERROR(SEARCH("Side",INDIRECT(ADDRESS($C642,33))))),INDIRECT(ADDRESS($C642,COLUMN())),0),0),IF($D642&gt;0,IF(AND(INDIRECT(ADDRESS($D642,44))=0,INDIRECT(ADDRESS($D642,38))="UL",ISERROR(SEARCH("Rear",INDIRECT(ADDRESS($D642,33)))),ISERROR(SEARCH("Side",INDIRECT(ADDRESS($D642,33))))),INDIRECT(ADDRESS($D642,COLUMN())),0),0),IF($E642&gt;0,IF(AND(INDIRECT(ADDRESS($E642,44))=0,INDIRECT(ADDRESS($E642,38))="UL",ISERROR(SEARCH("Rear",INDIRECT(ADDRESS($E642,33)))),ISERROR(SEARCH("Side",INDIRECT(ADDRESS($E642,33))))),INDIRECT(ADDRESS($E642,COLUMN())),0),0),IF($F642&gt;0,IF(AND(INDIRECT(ADDRESS($F642,44))=0,INDIRECT(ADDRESS($F642,38))="UL",ISERROR(SEARCH("Rear",INDIRECT(ADDRESS($F642,33)))),ISERROR(SEARCH("Side",INDIRECT(ADDRESS($F642,33))))),INDIRECT(ADDRESS($F642,COLUMN())),0),0),IF($G642&gt;0,IF(AND(INDIRECT(ADDRESS($G642,44))=0,INDIRECT(ADDRESS($G642,38))="UL",ISERROR(SEARCH("Rear",INDIRECT(ADDRESS($G642,33)))),ISERROR(SEARCH("Side",INDIRECT(ADDRESS($G642,33))))),INDIRECT(ADDRESS($G642,COLUMN())),0),0),IF($H642&gt;0,IF(AND(INDIRECT(ADDRESS($H642,44))=0,INDIRECT(ADDRESS($H642,38))="UL",ISERROR(SEARCH("Rear",INDIRECT(ADDRESS($H642,33)))),ISERROR(SEARCH("Side",INDIRECT(ADDRESS($H642,33))))),INDIRECT(ADDRESS($H642,COLUMN())),0),0),IF($I642&gt;0,IF(AND(INDIRECT(ADDRESS($I642,44))=0,INDIRECT(ADDRESS($I642,38))="UL",ISERROR(SEARCH("Rear",INDIRECT(ADDRESS($I642,33)))),ISERROR(SEARCH("Side",INDIRECT(ADDRESS($I642,33))))),INDIRECT(ADDRESS($I642,COLUMN())),0),0),IF($J642&gt;0,IF(AND(INDIRECT(ADDRESS($J642,44))=0,INDIRECT(ADDRESS($J642,38))="UL",ISERROR(SEARCH("Rear",INDIRECT(ADDRESS($J642,33)))),ISERROR(SEARCH("Side",INDIRECT(ADDRESS($J642,33))))),INDIRECT(ADDRESS($J642,COLUMN())),0),0),IF($K642&gt;0,IF(AND(INDIRECT(ADDRESS($K642,44))=0,INDIRECT(ADDRESS($K642,38))="UL",ISERROR(SEARCH("Rear",INDIRECT(ADDRESS($K642,33)))),ISERROR(SEARCH("Side",INDIRECT(ADDRESS($K642,33))))),INDIRECT(ADDRESS($K642,COLUMN())),0),0),IF($L642&gt;0,IF(AND(INDIRECT(ADDRESS($L642,44))=0,INDIRECT(ADDRESS($L642,38))="UL",ISERROR(SEARCH("Rear",INDIRECT(ADDRESS($L642,33)))),ISERROR(SEARCH("Side",INDIRECT(ADDRESS($L642,33))))),INDIRECT(ADDRESS($L642,COLUMN())),0),0),IF($M642&gt;0,IF(AND(INDIRECT(ADDRESS($M642,44))=0,INDIRECT(ADDRESS($M642,38))="UL",ISERROR(SEARCH("Rear",INDIRECT(ADDRESS($M642,33)))),ISERROR(SEARCH("Side",INDIRECT(ADDRESS($M642,33))))),INDIRECT(ADDRESS($M642,COLUMN())),0),0))</f>
        <v>0</v>
      </c>
      <c r="AX642" s="57" cm="1">
        <f t="array" aca="1" ref="AX642" ca="1">SUM(IF($C642&gt;0,IF(AND(INDIRECT(ADDRESS($C642,44))=0,INDIRECT(ADDRESS($C642,38))="UL",ISERROR(SEARCH("Rear",INDIRECT(ADDRESS($C642,33)))),ISERROR(SEARCH("Side",INDIRECT(ADDRESS($C642,33))))),INDIRECT(ADDRESS($C642,COLUMN())),0),0),IF($D642&gt;0,IF(AND(INDIRECT(ADDRESS($D642,44))=0,INDIRECT(ADDRESS($D642,38))="UL",ISERROR(SEARCH("Rear",INDIRECT(ADDRESS($D642,33)))),ISERROR(SEARCH("Side",INDIRECT(ADDRESS($D642,33))))),INDIRECT(ADDRESS($D642,COLUMN())),0),0),IF($E642&gt;0,IF(AND(INDIRECT(ADDRESS($E642,44))=0,INDIRECT(ADDRESS($E642,38))="UL",ISERROR(SEARCH("Rear",INDIRECT(ADDRESS($E642,33)))),ISERROR(SEARCH("Side",INDIRECT(ADDRESS($E642,33))))),INDIRECT(ADDRESS($E642,COLUMN())),0),0),IF($F642&gt;0,IF(AND(INDIRECT(ADDRESS($F642,44))=0,INDIRECT(ADDRESS($F642,38))="UL",ISERROR(SEARCH("Rear",INDIRECT(ADDRESS($F642,33)))),ISERROR(SEARCH("Side",INDIRECT(ADDRESS($F642,33))))),INDIRECT(ADDRESS($F642,COLUMN())),0),0),IF($G642&gt;0,IF(AND(INDIRECT(ADDRESS($G642,44))=0,INDIRECT(ADDRESS($G642,38))="UL",ISERROR(SEARCH("Rear",INDIRECT(ADDRESS($G642,33)))),ISERROR(SEARCH("Side",INDIRECT(ADDRESS($G642,33))))),INDIRECT(ADDRESS($G642,COLUMN())),0),0),IF($H642&gt;0,IF(AND(INDIRECT(ADDRESS($H642,44))=0,INDIRECT(ADDRESS($H642,38))="UL",ISERROR(SEARCH("Rear",INDIRECT(ADDRESS($H642,33)))),ISERROR(SEARCH("Side",INDIRECT(ADDRESS($H642,33))))),INDIRECT(ADDRESS($H642,COLUMN())),0),0),IF($I642&gt;0,IF(AND(INDIRECT(ADDRESS($I642,44))=0,INDIRECT(ADDRESS($I642,38))="UL",ISERROR(SEARCH("Rear",INDIRECT(ADDRESS($I642,33)))),ISERROR(SEARCH("Side",INDIRECT(ADDRESS($I642,33))))),INDIRECT(ADDRESS($I642,COLUMN())),0),0),IF($J642&gt;0,IF(AND(INDIRECT(ADDRESS($J642,44))=0,INDIRECT(ADDRESS($J642,38))="UL",ISERROR(SEARCH("Rear",INDIRECT(ADDRESS($J642,33)))),ISERROR(SEARCH("Side",INDIRECT(ADDRESS($J642,33))))),INDIRECT(ADDRESS($J642,COLUMN())),0),0),IF($K642&gt;0,IF(AND(INDIRECT(ADDRESS($K642,44))=0,INDIRECT(ADDRESS($K642,38))="UL",ISERROR(SEARCH("Rear",INDIRECT(ADDRESS($K642,33)))),ISERROR(SEARCH("Side",INDIRECT(ADDRESS($K642,33))))),INDIRECT(ADDRESS($K642,COLUMN())),0),0),IF($L642&gt;0,IF(AND(INDIRECT(ADDRESS($L642,44))=0,INDIRECT(ADDRESS($L642,38))="UL",ISERROR(SEARCH("Rear",INDIRECT(ADDRESS($L642,33)))),ISERROR(SEARCH("Side",INDIRECT(ADDRESS($L642,33))))),INDIRECT(ADDRESS($L642,COLUMN())),0),0),IF($M642&gt;0,IF(AND(INDIRECT(ADDRESS($M642,44))=0,INDIRECT(ADDRESS($M642,38))="UL",ISERROR(SEARCH("Rear",INDIRECT(ADDRESS($M642,33)))),ISERROR(SEARCH("Side",INDIRECT(ADDRESS($M642,33))))),INDIRECT(ADDRESS($M642,COLUMN())),0),0))</f>
        <v>0</v>
      </c>
      <c r="AY642" s="58">
        <f ca="1">IF(AU642="S",AV642,IF(AU642="MS",AW642,IF(AU642="ML",AW642,AX642)))</f>
        <v>0</v>
      </c>
      <c r="AZ642" s="58">
        <f ca="1">SUM(AV642:AX642)/3</f>
        <v>0</v>
      </c>
      <c r="BA642" s="58" cm="1">
        <f t="array" aca="1" ref="BA642" ca="1">SUM(IF($C642&gt;0,IF(AND(INDIRECT(ADDRESS($C642,44))=0,INDIRECT(ADDRESS($C642,38))="UL"),INDIRECT(ADDRESS($C642,COLUMN())),0),0),IF($D642&gt;0,IF(AND(INDIRECT(ADDRESS($D642,44))=0,INDIRECT(ADDRESS($D642,38))="UL"),INDIRECT(ADDRESS($D642,COLUMN())),0),0),IF($E642&gt;0,IF(AND(INDIRECT(ADDRESS($E642,44))=0,INDIRECT(ADDRESS($E642,38))="UL"),INDIRECT(ADDRESS($E642,COLUMN())),0),0),IF($F642&gt;0,IF(AND(INDIRECT(ADDRESS($F642,44))=0,INDIRECT(ADDRESS($F642,38))="UL"),INDIRECT(ADDRESS($F642,COLUMN())),0),0),IF($G642&gt;0,IF(AND(INDIRECT(ADDRESS($G642,44))=0,INDIRECT(ADDRESS($G642,38))="UL"),INDIRECT(ADDRESS($G642,COLUMN())),0),0),IF($H642&gt;0,IF(AND(INDIRECT(ADDRESS($H642,44))=0,INDIRECT(ADDRESS($H642,38))="UL"),INDIRECT(ADDRESS($H642,COLUMN())),0),0),IF($I642&gt;0,IF(AND(INDIRECT(ADDRESS($I642,44))=0,INDIRECT(ADDRESS($I642,38))="UL"),INDIRECT(ADDRESS($I642,COLUMN())),0),0),IF($J642&gt;0,IF(AND(INDIRECT(ADDRESS($J642,44))=0,INDIRECT(ADDRESS($J642,38))="UL"),INDIRECT(ADDRESS($J642,COLUMN())),0),0),IF($K642&gt;0,IF(AND(INDIRECT(ADDRESS($K642,44))=0,INDIRECT(ADDRESS($K642,38))="UL"),INDIRECT(ADDRESS($K642,COLUMN())),0),0),IF($L642&gt;0,IF(AND(INDIRECT(ADDRESS($L642,44))=0,INDIRECT(ADDRESS($L642,38))="UL"),INDIRECT(ADDRESS($L642,COLUMN())),0),0),IF($M642&gt;0,IF(AND(INDIRECT(ADDRESS($M642,44))=0,INDIRECT(ADDRESS($M642,38))="UL"),INDIRECT(ADDRESS($M642,COLUMN())),0),0))</f>
        <v>0</v>
      </c>
      <c r="BB642" s="58" cm="1">
        <f t="array" aca="1" ref="BB642" ca="1">SUM(IF($C642&gt;0,IF(AND(INDIRECT(ADDRESS($C642,44))=0,INDIRECT(ADDRESS($C642,38))="UL"),INDIRECT(ADDRESS($C642,COLUMN())),0),0),IF($D642&gt;0,IF(AND(INDIRECT(ADDRESS($D642,44))=0,INDIRECT(ADDRESS($D642,38))="UL"),INDIRECT(ADDRESS($D642,COLUMN())),0),0),IF($E642&gt;0,IF(AND(INDIRECT(ADDRESS($E642,44))=0,INDIRECT(ADDRESS($E642,38))="UL"),INDIRECT(ADDRESS($E642,COLUMN())),0),0),IF($F642&gt;0,IF(AND(INDIRECT(ADDRESS($F642,44))=0,INDIRECT(ADDRESS($F642,38))="UL"),INDIRECT(ADDRESS($F642,COLUMN())),0),0),IF($G642&gt;0,IF(AND(INDIRECT(ADDRESS($G642,44))=0,INDIRECT(ADDRESS($G642,38))="UL"),INDIRECT(ADDRESS($G642,COLUMN())),0),0),IF($H642&gt;0,IF(AND(INDIRECT(ADDRESS($H642,44))=0,INDIRECT(ADDRESS($H642,38))="UL"),INDIRECT(ADDRESS($H642,COLUMN())),0),0),IF($I642&gt;0,IF(AND(INDIRECT(ADDRESS($I642,44))=0,INDIRECT(ADDRESS($I642,38))="UL"),INDIRECT(ADDRESS($I642,COLUMN())),0),0),IF($J642&gt;0,IF(AND(INDIRECT(ADDRESS($J642,44))=0,INDIRECT(ADDRESS($J642,38))="UL"),INDIRECT(ADDRESS($J642,COLUMN())),0),0),IF($K642&gt;0,IF(AND(INDIRECT(ADDRESS($K642,44))=0,INDIRECT(ADDRESS($K642,38))="UL"),INDIRECT(ADDRESS($K642,COLUMN())),0),0),IF($L642&gt;0,IF(AND(INDIRECT(ADDRESS($L642,44))=0,INDIRECT(ADDRESS($L642,38))="UL"),INDIRECT(ADDRESS($L642,COLUMN())),0),0),IF($M642&gt;0,IF(AND(INDIRECT(ADDRESS($M642,44))=0,INDIRECT(ADDRESS($M642,38))="UL"),INDIRECT(ADDRESS($M642,COLUMN())),0),0))</f>
        <v>0</v>
      </c>
      <c r="BC642" s="58" cm="1">
        <f t="array" aca="1" ref="BC642" ca="1">SUM(IF($C642&gt;0,IF(AND(INDIRECT(ADDRESS($C642,44))=0,INDIRECT(ADDRESS($C642,38))="UL"),INDIRECT(ADDRESS($C642,COLUMN())),0),0),IF($D642&gt;0,IF(AND(INDIRECT(ADDRESS($D642,44))=0,INDIRECT(ADDRESS($D642,38))="UL"),INDIRECT(ADDRESS($D642,COLUMN())),0),0),IF($E642&gt;0,IF(AND(INDIRECT(ADDRESS($E642,44))=0,INDIRECT(ADDRESS($E642,38))="UL"),INDIRECT(ADDRESS($E642,COLUMN())),0),0),IF($F642&gt;0,IF(AND(INDIRECT(ADDRESS($F642,44))=0,INDIRECT(ADDRESS($F642,38))="UL"),INDIRECT(ADDRESS($F642,COLUMN())),0),0),IF($G642&gt;0,IF(AND(INDIRECT(ADDRESS($G642,44))=0,INDIRECT(ADDRESS($G642,38))="UL"),INDIRECT(ADDRESS($G642,COLUMN())),0),0),IF($H642&gt;0,IF(AND(INDIRECT(ADDRESS($H642,44))=0,INDIRECT(ADDRESS($H642,38))="UL"),INDIRECT(ADDRESS($H642,COLUMN())),0),0),IF($I642&gt;0,IF(AND(INDIRECT(ADDRESS($I642,44))=0,INDIRECT(ADDRESS($I642,38))="UL"),INDIRECT(ADDRESS($I642,COLUMN())),0),0),IF($J642&gt;0,IF(AND(INDIRECT(ADDRESS($J642,44))=0,INDIRECT(ADDRESS($J642,38))="UL"),INDIRECT(ADDRESS($J642,COLUMN())),0),0),IF($K642&gt;0,IF(AND(INDIRECT(ADDRESS($K642,44))=0,INDIRECT(ADDRESS($K642,38))="UL"),INDIRECT(ADDRESS($K642,COLUMN())),0),0),IF($L642&gt;0,IF(AND(INDIRECT(ADDRESS($L642,44))=0,INDIRECT(ADDRESS($L642,38))="UL"),INDIRECT(ADDRESS($L642,COLUMN())),0),0),IF($M642&gt;0,IF(AND(INDIRECT(ADDRESS($M642,44))=0,INDIRECT(ADDRESS($M642,38))="UL"),INDIRECT(ADDRESS($M642,COLUMN())),0),0))</f>
        <v>0</v>
      </c>
      <c r="BD642" s="58" cm="1">
        <f t="array" aca="1" ref="BD642" ca="1">SUM(IF($C642&gt;0,IF(AND(INDIRECT(ADDRESS($C642,44))=0,INDIRECT(ADDRESS($C642,38))="UL"),INDIRECT(ADDRESS($C642,COLUMN())),0),0),IF($D642&gt;0,IF(AND(INDIRECT(ADDRESS($D642,44))=0,INDIRECT(ADDRESS($D642,38))="UL"),INDIRECT(ADDRESS($D642,COLUMN())),0),0),IF($E642&gt;0,IF(AND(INDIRECT(ADDRESS($E642,44))=0,INDIRECT(ADDRESS($E642,38))="UL"),INDIRECT(ADDRESS($E642,COLUMN())),0),0),IF($F642&gt;0,IF(AND(INDIRECT(ADDRESS($F642,44))=0,INDIRECT(ADDRESS($F642,38))="UL"),INDIRECT(ADDRESS($F642,COLUMN())),0),0),IF($G642&gt;0,IF(AND(INDIRECT(ADDRESS($G642,44))=0,INDIRECT(ADDRESS($G642,38))="UL"),INDIRECT(ADDRESS($G642,COLUMN())),0),0),IF($H642&gt;0,IF(AND(INDIRECT(ADDRESS($H642,44))=0,INDIRECT(ADDRESS($H642,38))="UL"),INDIRECT(ADDRESS($H642,COLUMN())),0),0),IF($I642&gt;0,IF(AND(INDIRECT(ADDRESS($I642,44))=0,INDIRECT(ADDRESS($I642,38))="UL"),INDIRECT(ADDRESS($I642,COLUMN())),0),0),IF($J642&gt;0,IF(AND(INDIRECT(ADDRESS($J642,44))=0,INDIRECT(ADDRESS($J642,38))="UL"),INDIRECT(ADDRESS($J642,COLUMN())),0),0),IF($K642&gt;0,IF(AND(INDIRECT(ADDRESS($K642,44))=0,INDIRECT(ADDRESS($K642,38))="UL"),INDIRECT(ADDRESS($K642,COLUMN())),0),0),IF($L642&gt;0,IF(AND(INDIRECT(ADDRESS($L642,44))=0,INDIRECT(ADDRESS($L642,38))="UL"),INDIRECT(ADDRESS($L642,COLUMN())),0),0),IF($M642&gt;0,IF(AND(INDIRECT(ADDRESS($M642,44))=0,INDIRECT(ADDRESS($M642,38))="UL"),INDIRECT(ADDRESS($M642,COLUMN())),0),0))</f>
        <v>0</v>
      </c>
      <c r="BE642" s="57">
        <f ca="1">IF(AU642="S",BA642,IF(AU642="MS",BB642,IF(AU642="ML",BC642,BD642)))</f>
        <v>0</v>
      </c>
      <c r="BF642" s="57" cm="1">
        <f t="array" aca="1" ref="BF642" ca="1">SUM(IF($C642&gt;0,IF(INDIRECT(ADDRESS($C642,45))=1,INDIRECT(ADDRESS($C642,52))*INDIRECT(ADDRESS($C642,42))/5,0),0), IF($D642&gt;0,IF(INDIRECT(ADDRESS($D642,45))=1,INDIRECT(ADDRESS($D642,52))*INDIRECT(ADDRESS($D642,42))/5,0),0), IF($E642&gt;0,IF(INDIRECT(ADDRESS($E642,45))=1,INDIRECT(ADDRESS($E642,52))*INDIRECT(ADDRESS($E642,42))/5,0),0), IF($F642&gt;0,IF(INDIRECT(ADDRESS($F642,45))=1,INDIRECT(ADDRESS($F642,52))*INDIRECT(ADDRESS($F642,42))/5,0),0), IF($G642&gt;0,IF(INDIRECT(ADDRESS($G642,45))=1,INDIRECT(ADDRESS($G642,52))*INDIRECT(ADDRESS($G642,42))/5,0),0), IF($H642&gt;0,IF(INDIRECT(ADDRESS($H642,45))=1,INDIRECT(ADDRESS($H642,52))*INDIRECT(ADDRESS($H642,42))/5,0),0)
)*$BF$296/100</f>
        <v>0</v>
      </c>
      <c r="BG642" s="19"/>
      <c r="BH642" s="57" cm="1">
        <f t="array" aca="1" ref="BH642" ca="1">SUM(IF($C642&gt;0,IF(AND(INDIRECT(ADDRESS($C642,44))=0,INDIRECT(ADDRESS($C642,38))&lt;&gt;"UL"),INDIRECT(ADDRESS($C642,COLUMN()-11)),0),0),IF($D642&gt;0,IF(AND(INDIRECT(ADDRESS($D642,44))=0,INDIRECT(ADDRESS($D642,38))&lt;&gt;"UL"),INDIRECT(ADDRESS($D642,COLUMN()-11)),0),0),IF($E642&gt;0,IF(AND(INDIRECT(ADDRESS($E642,44))=0,INDIRECT(ADDRESS($E642,38))&lt;&gt;"UL"),INDIRECT(ADDRESS($E642,COLUMN()-11)),0),0),IF($F642&gt;0,IF(AND(INDIRECT(ADDRESS($F642,44))=0,INDIRECT(ADDRESS($F642,38))&lt;&gt;"UL"),INDIRECT(ADDRESS($F642,COLUMN()-11)),0),0),IF($G642&gt;0,IF(AND(INDIRECT(ADDRESS($G642,44))=0,INDIRECT(ADDRESS($G642,38))&lt;&gt;"UL"),INDIRECT(ADDRESS($G642,COLUMN()-11)),0),0),IF($H642&gt;0,IF(AND(INDIRECT(ADDRESS($H642,44))=0,INDIRECT(ADDRESS($H642,38))&lt;&gt;"UL"),INDIRECT(ADDRESS($H642,COLUMN()-11)),0),0),IF($I642&gt;0,IF(AND(INDIRECT(ADDRESS($I642,44))=0,INDIRECT(ADDRESS($I642,38))&lt;&gt;"UL"),INDIRECT(ADDRESS($I642,COLUMN()-11)),0),0),IF($J642&gt;0,IF(AND(INDIRECT(ADDRESS($J642,44))=0,INDIRECT(ADDRESS($J642,38))&lt;&gt;"UL"),INDIRECT(ADDRESS($J642,COLUMN()-11)),0),0),IF($K642&gt;0,IF(AND(INDIRECT(ADDRESS($K642,44))=0,INDIRECT(ADDRESS($K642,38))&lt;&gt;"UL"),INDIRECT(ADDRESS($K642,COLUMN()-11)),0),0),IF($L642&gt;0,IF(AND(INDIRECT(ADDRESS($L642,44))=0,INDIRECT(ADDRESS($L642,38))&lt;&gt;"UL"),INDIRECT(ADDRESS($L642,COLUMN()-11)),0),0),IF($M642&gt;0,IF(AND(INDIRECT(ADDRESS($M642,44))=0,INDIRECT(ADDRESS($M642,38))&lt;&gt;"UL"),INDIRECT(ADDRESS($M642,COLUMN()-11)),0),0))</f>
        <v>0</v>
      </c>
      <c r="BI642" s="57" cm="1">
        <f t="array" aca="1" ref="BI642" ca="1">SUM(IF($C642&gt;0,IF(AND(INDIRECT(ADDRESS($C642,44))=0,INDIRECT(ADDRESS($C642,38))&lt;&gt;"UL"),INDIRECT(ADDRESS($C642,COLUMN()-11)),0),0),IF($D642&gt;0,IF(AND(INDIRECT(ADDRESS($D642,44))=0,INDIRECT(ADDRESS($D642,38))&lt;&gt;"UL"),INDIRECT(ADDRESS($D642,COLUMN()-11)),0),0),IF($E642&gt;0,IF(AND(INDIRECT(ADDRESS($E642,44))=0,INDIRECT(ADDRESS($E642,38))&lt;&gt;"UL"),INDIRECT(ADDRESS($E642,COLUMN()-11)),0),0),IF($F642&gt;0,IF(AND(INDIRECT(ADDRESS($F642,44))=0,INDIRECT(ADDRESS($F642,38))&lt;&gt;"UL"),INDIRECT(ADDRESS($F642,COLUMN()-11)),0),0),IF($G642&gt;0,IF(AND(INDIRECT(ADDRESS($G642,44))=0,INDIRECT(ADDRESS($G642,38))&lt;&gt;"UL"),INDIRECT(ADDRESS($G642,COLUMN()-11)),0),0),IF($H642&gt;0,IF(AND(INDIRECT(ADDRESS($H642,44))=0,INDIRECT(ADDRESS($H642,38))&lt;&gt;"UL"),INDIRECT(ADDRESS($H642,COLUMN()-11)),0),0),IF($I642&gt;0,IF(AND(INDIRECT(ADDRESS($I642,44))=0,INDIRECT(ADDRESS($I642,38))&lt;&gt;"UL"),INDIRECT(ADDRESS($I642,COLUMN()-11)),0),0),IF($J642&gt;0,IF(AND(INDIRECT(ADDRESS($J642,44))=0,INDIRECT(ADDRESS($J642,38))&lt;&gt;"UL"),INDIRECT(ADDRESS($J642,COLUMN()-11)),0),0),IF($K642&gt;0,IF(AND(INDIRECT(ADDRESS($K642,44))=0,INDIRECT(ADDRESS($K642,38))&lt;&gt;"UL"),INDIRECT(ADDRESS($K642,COLUMN()-11)),0),0),IF($L642&gt;0,IF(AND(INDIRECT(ADDRESS($L642,44))=0,INDIRECT(ADDRESS($L642,38))&lt;&gt;"UL"),INDIRECT(ADDRESS($L642,COLUMN()-11)),0),0),IF($M642&gt;0,IF(AND(INDIRECT(ADDRESS($M642,44))=0,INDIRECT(ADDRESS($M642,38))&lt;&gt;"UL"),INDIRECT(ADDRESS($M642,COLUMN()-11)),0),0))</f>
        <v>0</v>
      </c>
      <c r="BJ642" s="57" cm="1">
        <f t="array" aca="1" ref="BJ642" ca="1">SUM(IF($C642&gt;0,IF(AND(INDIRECT(ADDRESS($C642,44))=0,INDIRECT(ADDRESS($C642,38))&lt;&gt;"UL"),INDIRECT(ADDRESS($C642,COLUMN()-11)),0),0),IF($D642&gt;0,IF(AND(INDIRECT(ADDRESS($D642,44))=0,INDIRECT(ADDRESS($D642,38))&lt;&gt;"UL"),INDIRECT(ADDRESS($D642,COLUMN()-11)),0),0),IF($E642&gt;0,IF(AND(INDIRECT(ADDRESS($E642,44))=0,INDIRECT(ADDRESS($E642,38))&lt;&gt;"UL"),INDIRECT(ADDRESS($E642,COLUMN()-11)),0),0),IF($F642&gt;0,IF(AND(INDIRECT(ADDRESS($F642,44))=0,INDIRECT(ADDRESS($F642,38))&lt;&gt;"UL"),INDIRECT(ADDRESS($F642,COLUMN()-11)),0),0),IF($G642&gt;0,IF(AND(INDIRECT(ADDRESS($G642,44))=0,INDIRECT(ADDRESS($G642,38))&lt;&gt;"UL"),INDIRECT(ADDRESS($G642,COLUMN()-11)),0),0),IF($H642&gt;0,IF(AND(INDIRECT(ADDRESS($H642,44))=0,INDIRECT(ADDRESS($H642,38))&lt;&gt;"UL"),INDIRECT(ADDRESS($H642,COLUMN()-11)),0),0),IF($I642&gt;0,IF(AND(INDIRECT(ADDRESS($I642,44))=0,INDIRECT(ADDRESS($I642,38))&lt;&gt;"UL"),INDIRECT(ADDRESS($I642,COLUMN()-11)),0),0),IF($J642&gt;0,IF(AND(INDIRECT(ADDRESS($J642,44))=0,INDIRECT(ADDRESS($J642,38))&lt;&gt;"UL"),INDIRECT(ADDRESS($J642,COLUMN()-11)),0),0),IF($K642&gt;0,IF(AND(INDIRECT(ADDRESS($K642,44))=0,INDIRECT(ADDRESS($K642,38))&lt;&gt;"UL"),INDIRECT(ADDRESS($K642,COLUMN()-11)),0),0),IF($L642&gt;0,IF(AND(INDIRECT(ADDRESS($L642,44))=0,INDIRECT(ADDRESS($L642,38))&lt;&gt;"UL"),INDIRECT(ADDRESS($L642,COLUMN()-11)),0),0),IF($M642&gt;0,IF(AND(INDIRECT(ADDRESS($M642,44))=0,INDIRECT(ADDRESS($M642,38))&lt;&gt;"UL"),INDIRECT(ADDRESS($M642,COLUMN()-11)),0),0))</f>
        <v>0</v>
      </c>
      <c r="BK642" s="57">
        <f ca="1">IF(AU642="S",BH642,IF(AU642="MS",BI642,IF(AU642="ML",BI642,BJ642)))</f>
        <v>0</v>
      </c>
      <c r="BL642" s="58">
        <f ca="1">SUM(BH642:BJ642)/3</f>
        <v>0</v>
      </c>
      <c r="BM642" s="57" cm="1">
        <f t="array" aca="1" ref="BM642" ca="1">SUM(IF($C642&gt;0,IF(AND(INDIRECT(ADDRESS($C642,44))=0,INDIRECT(ADDRESS($C642,38))&lt;&gt;"UL"),INDIRECT(ADDRESS($C642,COLUMN()-12)),0),0), IF($D642&gt;0,IF(AND(INDIRECT(ADDRESS($D642,44))=0,INDIRECT(ADDRESS($D642,38))&lt;&gt;"UL"),INDIRECT(ADDRESS($D642,COLUMN()-12)),0),0), IF($E642&gt;0,IF(AND(INDIRECT(ADDRESS($E642,44))=0,INDIRECT(ADDRESS($E642,38))&lt;&gt;"UL"),INDIRECT(ADDRESS($E642,COLUMN()-12)),0),0), IF($F642&gt;0,IF(AND(INDIRECT(ADDRESS($F642,44))=0,INDIRECT(ADDRESS($F642,38))&lt;&gt;"UL"),INDIRECT(ADDRESS($F642,COLUMN()-12)),0),0), IF($G642&gt;0,IF(AND(INDIRECT(ADDRESS($G642,44))=0,INDIRECT(ADDRESS($G642,38))&lt;&gt;"UL"),INDIRECT(ADDRESS($G642,COLUMN()-12)),0),0), IF($H642&gt;0,IF(AND(INDIRECT(ADDRESS($H642,44))=0,INDIRECT(ADDRESS($H642,38))&lt;&gt;"UL"),INDIRECT(ADDRESS($H642,COLUMN()-12)),0),0), IF($I642&gt;0,IF(AND(INDIRECT(ADDRESS($I642,44))=0,INDIRECT(ADDRESS($I642,38))&lt;&gt;"UL"),INDIRECT(ADDRESS($I642,COLUMN()-12)),0),0), IF($J642&gt;0,IF(AND(INDIRECT(ADDRESS($J642,44))=0,INDIRECT(ADDRESS($J642,38))&lt;&gt;"UL"),INDIRECT(ADDRESS($J642,COLUMN()-12)),0),0), IF($K642&gt;0,IF(AND(INDIRECT(ADDRESS($K642,44))=0,INDIRECT(ADDRESS($K642,38))&lt;&gt;"UL"),INDIRECT(ADDRESS($K642,COLUMN()-11)),0),0), IF($L642&gt;0,IF(AND(INDIRECT(ADDRESS($L642,44))=0,INDIRECT(ADDRESS($L642,38))&lt;&gt;"UL"),INDIRECT(ADDRESS($L642,COLUMN()-11)),0),0), IF($M642&gt;0,IF(AND(INDIRECT(ADDRESS($M642,44))=0,INDIRECT(ADDRESS($M642,38))&lt;&gt;"UL"),INDIRECT(ADDRESS($M642,COLUMN()-11)),0),0))</f>
        <v>0</v>
      </c>
      <c r="BN642" s="57" cm="1">
        <f t="array" aca="1" ref="BN642" ca="1">SUM(IF($C642&gt;0,IF(AND(INDIRECT(ADDRESS($C642,44))=0,INDIRECT(ADDRESS($C642,38))&lt;&gt;"UL"),INDIRECT(ADDRESS($C642,COLUMN()-12)),0),0), IF($D642&gt;0,IF(AND(INDIRECT(ADDRESS($D642,44))=0,INDIRECT(ADDRESS($D642,38))&lt;&gt;"UL"),INDIRECT(ADDRESS($D642,COLUMN()-12)),0),0), IF($E642&gt;0,IF(AND(INDIRECT(ADDRESS($E642,44))=0,INDIRECT(ADDRESS($E642,38))&lt;&gt;"UL"),INDIRECT(ADDRESS($E642,COLUMN()-12)),0),0), IF($F642&gt;0,IF(AND(INDIRECT(ADDRESS($F642,44))=0,INDIRECT(ADDRESS($F642,38))&lt;&gt;"UL"),INDIRECT(ADDRESS($F642,COLUMN()-12)),0),0), IF($G642&gt;0,IF(AND(INDIRECT(ADDRESS($G642,44))=0,INDIRECT(ADDRESS($G642,38))&lt;&gt;"UL"),INDIRECT(ADDRESS($G642,COLUMN()-12)),0),0), IF($H642&gt;0,IF(AND(INDIRECT(ADDRESS($H642,44))=0,INDIRECT(ADDRESS($H642,38))&lt;&gt;"UL"),INDIRECT(ADDRESS($H642,COLUMN()-12)),0),0), IF($I642&gt;0,IF(AND(INDIRECT(ADDRESS($I642,44))=0,INDIRECT(ADDRESS($I642,38))&lt;&gt;"UL"),INDIRECT(ADDRESS($I642,COLUMN()-12)),0),0), IF($J642&gt;0,IF(AND(INDIRECT(ADDRESS($J642,44))=0,INDIRECT(ADDRESS($J642,38))&lt;&gt;"UL"),INDIRECT(ADDRESS($J642,COLUMN()-12)),0),0), IF($K642&gt;0,IF(AND(INDIRECT(ADDRESS($K642,44))=0,INDIRECT(ADDRESS($K642,38))&lt;&gt;"UL"),INDIRECT(ADDRESS($K642,COLUMN()-11)),0),0), IF($L642&gt;0,IF(AND(INDIRECT(ADDRESS($L642,44))=0,INDIRECT(ADDRESS($L642,38))&lt;&gt;"UL"),INDIRECT(ADDRESS($L642,COLUMN()-11)),0),0), IF($M642&gt;0,IF(AND(INDIRECT(ADDRESS($M642,44))=0,INDIRECT(ADDRESS($M642,38))&lt;&gt;"UL"),INDIRECT(ADDRESS($M642,COLUMN()-11)),0),0))</f>
        <v>0</v>
      </c>
      <c r="BO642" s="57" cm="1">
        <f t="array" aca="1" ref="BO642" ca="1">SUM(IF($C642&gt;0,IF(AND(INDIRECT(ADDRESS($C642,44))=0,INDIRECT(ADDRESS($C642,38))&lt;&gt;"UL"),INDIRECT(ADDRESS($C642,COLUMN()-12)),0),0), IF($D642&gt;0,IF(AND(INDIRECT(ADDRESS($D642,44))=0,INDIRECT(ADDRESS($D642,38))&lt;&gt;"UL"),INDIRECT(ADDRESS($D642,COLUMN()-12)),0),0), IF($E642&gt;0,IF(AND(INDIRECT(ADDRESS($E642,44))=0,INDIRECT(ADDRESS($E642,38))&lt;&gt;"UL"),INDIRECT(ADDRESS($E642,COLUMN()-12)),0),0), IF($F642&gt;0,IF(AND(INDIRECT(ADDRESS($F642,44))=0,INDIRECT(ADDRESS($F642,38))&lt;&gt;"UL"),INDIRECT(ADDRESS($F642,COLUMN()-12)),0),0), IF($G642&gt;0,IF(AND(INDIRECT(ADDRESS($G642,44))=0,INDIRECT(ADDRESS($G642,38))&lt;&gt;"UL"),INDIRECT(ADDRESS($G642,COLUMN()-12)),0),0), IF($H642&gt;0,IF(AND(INDIRECT(ADDRESS($H642,44))=0,INDIRECT(ADDRESS($H642,38))&lt;&gt;"UL"),INDIRECT(ADDRESS($H642,COLUMN()-12)),0),0), IF($I642&gt;0,IF(AND(INDIRECT(ADDRESS($I642,44))=0,INDIRECT(ADDRESS($I642,38))&lt;&gt;"UL"),INDIRECT(ADDRESS($I642,COLUMN()-12)),0),0), IF($J642&gt;0,IF(AND(INDIRECT(ADDRESS($J642,44))=0,INDIRECT(ADDRESS($J642,38))&lt;&gt;"UL"),INDIRECT(ADDRESS($J642,COLUMN()-12)),0),0), IF($K642&gt;0,IF(AND(INDIRECT(ADDRESS($K642,44))=0,INDIRECT(ADDRESS($K642,38))&lt;&gt;"UL"),INDIRECT(ADDRESS($K642,COLUMN()-11)),0),0), IF($L642&gt;0,IF(AND(INDIRECT(ADDRESS($L642,44))=0,INDIRECT(ADDRESS($L642,38))&lt;&gt;"UL"),INDIRECT(ADDRESS($L642,COLUMN()-11)),0),0), IF($M642&gt;0,IF(AND(INDIRECT(ADDRESS($M642,44))=0,INDIRECT(ADDRESS($M642,38))&lt;&gt;"UL"),INDIRECT(ADDRESS($M642,COLUMN()-11)),0),0))</f>
        <v>0</v>
      </c>
      <c r="BP642" s="57" cm="1">
        <f t="array" aca="1" ref="BP642" ca="1">SUM(IF($C642&gt;0,IF(AND(INDIRECT(ADDRESS($C642,44))=0,INDIRECT(ADDRESS($C642,38))&lt;&gt;"UL"),INDIRECT(ADDRESS($C642,COLUMN()-12)),0),0), IF($D642&gt;0,IF(AND(INDIRECT(ADDRESS($D642,44))=0,INDIRECT(ADDRESS($D642,38))&lt;&gt;"UL"),INDIRECT(ADDRESS($D642,COLUMN()-12)),0),0), IF($E642&gt;0,IF(AND(INDIRECT(ADDRESS($E642,44))=0,INDIRECT(ADDRESS($E642,38))&lt;&gt;"UL"),INDIRECT(ADDRESS($E642,COLUMN()-12)),0),0), IF($F642&gt;0,IF(AND(INDIRECT(ADDRESS($F642,44))=0,INDIRECT(ADDRESS($F642,38))&lt;&gt;"UL"),INDIRECT(ADDRESS($F642,COLUMN()-12)),0),0), IF($G642&gt;0,IF(AND(INDIRECT(ADDRESS($G642,44))=0,INDIRECT(ADDRESS($G642,38))&lt;&gt;"UL"),INDIRECT(ADDRESS($G642,COLUMN()-12)),0),0), IF($H642&gt;0,IF(AND(INDIRECT(ADDRESS($H642,44))=0,INDIRECT(ADDRESS($H642,38))&lt;&gt;"UL"),INDIRECT(ADDRESS($H642,COLUMN()-12)),0),0), IF($I642&gt;0,IF(AND(INDIRECT(ADDRESS($I642,44))=0,INDIRECT(ADDRESS($I642,38))&lt;&gt;"UL"),INDIRECT(ADDRESS($I642,COLUMN()-12)),0),0), IF($J642&gt;0,IF(AND(INDIRECT(ADDRESS($J642,44))=0,INDIRECT(ADDRESS($J642,38))&lt;&gt;"UL"),INDIRECT(ADDRESS($J642,COLUMN()-12)),0),0), IF($K642&gt;0,IF(AND(INDIRECT(ADDRESS($K642,44))=0,INDIRECT(ADDRESS($K642,38))&lt;&gt;"UL"),INDIRECT(ADDRESS($K642,COLUMN()-11)),0),0), IF($L642&gt;0,IF(AND(INDIRECT(ADDRESS($L642,44))=0,INDIRECT(ADDRESS($L642,38))&lt;&gt;"UL"),INDIRECT(ADDRESS($L642,COLUMN()-11)),0),0), IF($M642&gt;0,IF(AND(INDIRECT(ADDRESS($M642,44))=0,INDIRECT(ADDRESS($M642,38))&lt;&gt;"UL"),INDIRECT(ADDRESS($M642,COLUMN()-11)),0),0))</f>
        <v>0</v>
      </c>
      <c r="BQ642" s="57">
        <f ca="1">IF(AU642="S",BM642,IF(AU642="MS",BN642,IF(AU642="ML",BO642,BP642)))</f>
        <v>0</v>
      </c>
      <c r="BR642" s="161" t="e">
        <f ca="1">(((AZ642+BB642+BL642+BQ642)/(AY642+BB642+BK642+BQ642)*AB642^$BR$296)^$BQ$296)*100</f>
        <v>#DIV/0!</v>
      </c>
      <c r="BS642" s="56"/>
      <c r="BT642" s="56">
        <f ca="1">IF(AD642&lt;BG642,((((AY642+BK642)*AB642)+((BE642+BQ642)*(1-AB642))+BF642)*AD642),((((AY642*AB642)+(BE642*(1-AB642))+BF642)*AD642)+(((BK642*AB642)+(BQ642*(1-AB642)))*BG642)))</f>
        <v>0</v>
      </c>
      <c r="BU642" s="87">
        <f ca="1">BT642/N642</f>
        <v>0</v>
      </c>
      <c r="BV642" s="57" t="s">
        <v>33</v>
      </c>
      <c r="BW642" s="57" cm="1">
        <f t="array" aca="1" ref="BW642" ca="1">SUM(IF($C642&gt;0,IF(AND(INDIRECT(ADDRESS($C642,44))=0,INDIRECT(ADDRESS($C642,38))="UL",ISERROR(SEARCH("Rear",INDIRECT(ADDRESS($C642,33)))),ISERROR(SEARCH("Side",INDIRECT(ADDRESS($C642,33))))),INDIRECT(ADDRESS($C642,COLUMN())),0),0),IF($D642&gt;0,IF(AND(INDIRECT(ADDRESS($D642,44))=0,INDIRECT(ADDRESS($D642,38))="UL",ISERROR(SEARCH("Rear",INDIRECT(ADDRESS($D642,33)))),ISERROR(SEARCH("Side",INDIRECT(ADDRESS($D642,33))))),INDIRECT(ADDRESS($D642,COLUMN())),0),0),IF($E642&gt;0,IF(AND(INDIRECT(ADDRESS($E642,44))=0,INDIRECT(ADDRESS($E642,38))="UL",ISERROR(SEARCH("Rear",INDIRECT(ADDRESS($E642,33)))),ISERROR(SEARCH("Side",INDIRECT(ADDRESS($E642,33))))),INDIRECT(ADDRESS($E642,COLUMN())),0),0),IF($F642&gt;0,IF(AND(INDIRECT(ADDRESS($F642,44))=0,INDIRECT(ADDRESS($F642,38))="UL",ISERROR(SEARCH("Rear",INDIRECT(ADDRESS($F642,33)))),ISERROR(SEARCH("Side",INDIRECT(ADDRESS($F642,33))))),INDIRECT(ADDRESS($F642,COLUMN())),0),0),IF($G642&gt;0,IF(AND(INDIRECT(ADDRESS($G642,44))=0,INDIRECT(ADDRESS($G642,38))="UL",ISERROR(SEARCH("Rear",INDIRECT(ADDRESS($G642,33)))),ISERROR(SEARCH("Side",INDIRECT(ADDRESS($G642,33))))),INDIRECT(ADDRESS($G642,COLUMN())),0),0),IF($H642&gt;0,IF(AND(INDIRECT(ADDRESS($H642,44))=0,INDIRECT(ADDRESS($H642,38))="UL",ISERROR(SEARCH("Rear",INDIRECT(ADDRESS($H642,33)))),ISERROR(SEARCH("Side",INDIRECT(ADDRESS($H642,33))))),INDIRECT(ADDRESS($H642,COLUMN())),0),0),IF($I642&gt;0,IF(AND(INDIRECT(ADDRESS($I642,44))=0,INDIRECT(ADDRESS($I642,38))="UL",ISERROR(SEARCH("Rear",INDIRECT(ADDRESS($I642,33)))),ISERROR(SEARCH("Side",INDIRECT(ADDRESS($I642,33))))),INDIRECT(ADDRESS($I642,COLUMN())),0),0),IF($J642&gt;0,IF(AND(INDIRECT(ADDRESS($J642,44))=0,INDIRECT(ADDRESS($J642,38))="UL",ISERROR(SEARCH("Rear",INDIRECT(ADDRESS($J642,33)))),ISERROR(SEARCH("Side",INDIRECT(ADDRESS($J642,33))))),INDIRECT(ADDRESS($J642,COLUMN())),0),0),IF($K642&gt;0,IF(AND(INDIRECT(ADDRESS($K642,44))=0,INDIRECT(ADDRESS($K642,38))="UL",ISERROR(SEARCH("Rear",INDIRECT(ADDRESS($K642,33)))),ISERROR(SEARCH("Side",INDIRECT(ADDRESS($K642,33))))),INDIRECT(ADDRESS($K642,COLUMN())),0),0),IF($L642&gt;0,IF(AND(INDIRECT(ADDRESS($L642,44))=0,INDIRECT(ADDRESS($L642,38))="UL",ISERROR(SEARCH("Rear",INDIRECT(ADDRESS($L642,33)))),ISERROR(SEARCH("Side",INDIRECT(ADDRESS($L642,33))))),INDIRECT(ADDRESS($L642,COLUMN())),0),0),IF($M642&gt;0,IF(AND(INDIRECT(ADDRESS($M642,44))=0,INDIRECT(ADDRESS($M642,38))="UL",ISERROR(SEARCH("Rear",INDIRECT(ADDRESS($M642,33)))),ISERROR(SEARCH("Side",INDIRECT(ADDRESS($M642,33))))),INDIRECT(ADDRESS($M642,COLUMN())),0),0))</f>
        <v>0</v>
      </c>
      <c r="BX642" s="57">
        <f ca="1">IF(BV642="S",AV642,BW642)</f>
        <v>0</v>
      </c>
      <c r="BY642" s="57" cm="1">
        <f t="array" aca="1" ref="BY642" ca="1">SUM(IF($C642&gt;0,IF(AND(INDIRECT(ADDRESS($C642,44))=0,INDIRECT(ADDRESS($C642,38))="UL"),INDIRECT(ADDRESS($C642,COLUMN())),0),0),IF($D642&gt;0,IF(AND(INDIRECT(ADDRESS($D642,44))=0,INDIRECT(ADDRESS($D642,38))="UL"),INDIRECT(ADDRESS($D642,COLUMN())),0),0),IF($E642&gt;0,IF(AND(INDIRECT(ADDRESS($E642,44))=0,INDIRECT(ADDRESS($E642,38))="UL"),INDIRECT(ADDRESS($E642,COLUMN())),0),0),IF($F642&gt;0,IF(AND(INDIRECT(ADDRESS($F642,44))=0,INDIRECT(ADDRESS($F642,38))="UL"),INDIRECT(ADDRESS($F642,COLUMN())),0),0),IF($G642&gt;0,IF(AND(INDIRECT(ADDRESS($G642,44))=0,INDIRECT(ADDRESS($G642,38))="UL"),INDIRECT(ADDRESS($G642,COLUMN())),0),0),IF($H642&gt;0,IF(AND(INDIRECT(ADDRESS($H642,44))=0,INDIRECT(ADDRESS($H642,38))="UL"),INDIRECT(ADDRESS($H642,COLUMN())),0),0),IF($I642&gt;0,IF(AND(INDIRECT(ADDRESS($I642,44))=0,INDIRECT(ADDRESS($I642,38))="UL"),INDIRECT(ADDRESS($I642,COLUMN())),0),0),IF($J642&gt;0,IF(AND(INDIRECT(ADDRESS($J642,44))=0,INDIRECT(ADDRESS($J642,38))="UL"),INDIRECT(ADDRESS($J642,COLUMN())),0),0),IF($K642&gt;0,IF(AND(INDIRECT(ADDRESS($K642,44))=0,INDIRECT(ADDRESS($K642,38))="UL"),INDIRECT(ADDRESS($K642,COLUMN())),0),0),IF($L642&gt;0,IF(AND(INDIRECT(ADDRESS($L642,44))=0,INDIRECT(ADDRESS($L642,38))="UL"),INDIRECT(ADDRESS($L642,COLUMN())),0),0),IF($M642&gt;0,IF(AND(INDIRECT(ADDRESS($M642,44))=0,INDIRECT(ADDRESS($M642,38))="UL"),INDIRECT(ADDRESS($M642,COLUMN())),0),0))</f>
        <v>0</v>
      </c>
      <c r="BZ642" s="57" cm="1">
        <f t="array" aca="1" ref="BZ642" ca="1">SUM(IF($C642&gt;0,IF(AND(INDIRECT(ADDRESS($C642,44))=0,INDIRECT(ADDRESS($C642,38))="UL"),INDIRECT(ADDRESS($C642,COLUMN())),0),0),IF($D642&gt;0,IF(AND(INDIRECT(ADDRESS($D642,44))=0,INDIRECT(ADDRESS($D642,38))="UL"),INDIRECT(ADDRESS($D642,COLUMN())),0),0),IF($E642&gt;0,IF(AND(INDIRECT(ADDRESS($E642,44))=0,INDIRECT(ADDRESS($E642,38))="UL"),INDIRECT(ADDRESS($E642,COLUMN())),0),0),IF($F642&gt;0,IF(AND(INDIRECT(ADDRESS($F642,44))=0,INDIRECT(ADDRESS($F642,38))="UL"),INDIRECT(ADDRESS($F642,COLUMN())),0),0),IF($G642&gt;0,IF(AND(INDIRECT(ADDRESS($G642,44))=0,INDIRECT(ADDRESS($G642,38))="UL"),INDIRECT(ADDRESS($G642,COLUMN())),0),0),IF($H642&gt;0,IF(AND(INDIRECT(ADDRESS($H642,44))=0,INDIRECT(ADDRESS($H642,38))="UL"),INDIRECT(ADDRESS($H642,COLUMN())),0),0),IF($I642&gt;0,IF(AND(INDIRECT(ADDRESS($I642,44))=0,INDIRECT(ADDRESS($I642,38))="UL"),INDIRECT(ADDRESS($I642,COLUMN())),0),0),IF($J642&gt;0,IF(AND(INDIRECT(ADDRESS($J642,44))=0,INDIRECT(ADDRESS($J642,38))="UL"),INDIRECT(ADDRESS($J642,COLUMN())),0),0),IF($K642&gt;0,IF(AND(INDIRECT(ADDRESS($K642,44))=0,INDIRECT(ADDRESS($K642,38))="UL"),INDIRECT(ADDRESS($K642,COLUMN())),0),0),IF($L642&gt;0,IF(AND(INDIRECT(ADDRESS($L642,44))=0,INDIRECT(ADDRESS($L642,38))="UL"),INDIRECT(ADDRESS($L642,COLUMN())),0),0),IF($M642&gt;0,IF(AND(INDIRECT(ADDRESS($M642,44))=0,INDIRECT(ADDRESS($M642,38))="UL"),INDIRECT(ADDRESS($M642,COLUMN())),0),0))</f>
        <v>0</v>
      </c>
      <c r="CA642" s="57">
        <f ca="1">IF(BV642="S",BY642,BZ642)</f>
        <v>0</v>
      </c>
      <c r="CB642" s="57" cm="1">
        <f t="array" aca="1" ref="CB642" ca="1">SUM(IF($C642&gt;0,IF(AND(INDIRECT(ADDRESS($C642,44))=0,INDIRECT(ADDRESS($C642,38))&lt;&gt;"UL"),INDIRECT(ADDRESS($C642,COLUMN())),0),0),IF($D642&gt;0,IF(AND(INDIRECT(ADDRESS($D642,44))=0,INDIRECT(ADDRESS($D642,38))&lt;&gt;"UL"),INDIRECT(ADDRESS($D642,COLUMN())),0),0),IF($E642&gt;0,IF(AND(INDIRECT(ADDRESS($E642,44))=0,INDIRECT(ADDRESS($E642,38))&lt;&gt;"UL"),INDIRECT(ADDRESS($E642,COLUMN())),0),0),IF($F642&gt;0,IF(AND(INDIRECT(ADDRESS($F642,44))=0,INDIRECT(ADDRESS($F642,38))&lt;&gt;"UL"),INDIRECT(ADDRESS($F642,COLUMN())),0),0),IF($G642&gt;0,IF(AND(INDIRECT(ADDRESS($G642,44))=0,INDIRECT(ADDRESS($G642,38))&lt;&gt;"UL"),INDIRECT(ADDRESS($G642,COLUMN())),0),0),IF($H642&gt;0,IF(AND(INDIRECT(ADDRESS($H642,44))=0,INDIRECT(ADDRESS($H642,38))&lt;&gt;"UL"),INDIRECT(ADDRESS($H642,COLUMN())),0),0),IF($I642&gt;0,IF(AND(INDIRECT(ADDRESS($I642,44))=0,INDIRECT(ADDRESS($I642,38))&lt;&gt;"UL"),INDIRECT(ADDRESS($I642,COLUMN())),0),0),IF($J642&gt;0,IF(AND(INDIRECT(ADDRESS($J642,44))=0,INDIRECT(ADDRESS($J642,38))&lt;&gt;"UL"),INDIRECT(ADDRESS($J642,COLUMN())),0),0),IF($K642&gt;0,IF(AND(INDIRECT(ADDRESS($K642,44))=0,INDIRECT(ADDRESS($K642,38))&lt;&gt;"UL"),INDIRECT(ADDRESS($K642,COLUMN())),0),0),IF($L642&gt;0,IF(AND(INDIRECT(ADDRESS($L642,44))=0,INDIRECT(ADDRESS($L642,38))&lt;&gt;"UL"),INDIRECT(ADDRESS($L642,COLUMN())),0),0),IF($M642&gt;0,IF(AND(INDIRECT(ADDRESS($M642,44))=0,INDIRECT(ADDRESS($M642,38))&lt;&gt;"UL"),INDIRECT(ADDRESS($M642,COLUMN())),0),0))</f>
        <v>0</v>
      </c>
      <c r="CC642" s="57">
        <f ca="1">IF(BV642="S",BH642,CB642)</f>
        <v>0</v>
      </c>
      <c r="CD642" s="57" cm="1">
        <f t="array" aca="1" ref="CD642" ca="1">SUM(IF($C642&gt;0,IF(AND(INDIRECT(ADDRESS($C642,44))=0,INDIRECT(ADDRESS($C642,38))&lt;&gt;"UL"),INDIRECT(ADDRESS($C642,COLUMN())),0),0),IF($D642&gt;0,IF(AND(INDIRECT(ADDRESS($D642,44))=0,INDIRECT(ADDRESS($D642,38))&lt;&gt;"UL"),INDIRECT(ADDRESS($D642,COLUMN())),0),0),IF($E642&gt;0,IF(AND(INDIRECT(ADDRESS($E642,44))=0,INDIRECT(ADDRESS($E642,38))&lt;&gt;"UL"),INDIRECT(ADDRESS($E642,COLUMN())),0),0),IF($F642&gt;0,IF(AND(INDIRECT(ADDRESS($F642,44))=0,INDIRECT(ADDRESS($F642,38))&lt;&gt;"UL"),INDIRECT(ADDRESS($F642,COLUMN())),0),0),IF($G642&gt;0,IF(AND(INDIRECT(ADDRESS($G642,44))=0,INDIRECT(ADDRESS($G642,38))&lt;&gt;"UL"),INDIRECT(ADDRESS($G642,COLUMN())),0),0),IF($H642&gt;0,IF(AND(INDIRECT(ADDRESS($H642,44))=0,INDIRECT(ADDRESS($H642,38))&lt;&gt;"UL"),INDIRECT(ADDRESS($H642,COLUMN())),0),0),IF($I642&gt;0,IF(AND(INDIRECT(ADDRESS($I642,44))=0,INDIRECT(ADDRESS($I642,38))&lt;&gt;"UL"),INDIRECT(ADDRESS($I642,COLUMN())),0),0),IF($J642&gt;0,IF(AND(INDIRECT(ADDRESS($J642,44))=0,INDIRECT(ADDRESS($J642,38))&lt;&gt;"UL"),INDIRECT(ADDRESS($J642,COLUMN())),0),0),IF($K642&gt;0,IF(AND(INDIRECT(ADDRESS($K642,44))=0,INDIRECT(ADDRESS($K642,38))&lt;&gt;"UL"),INDIRECT(ADDRESS($K642,COLUMN())),0),0),IF($L642&gt;0,IF(AND(INDIRECT(ADDRESS($L642,44))=0,INDIRECT(ADDRESS($L642,38))&lt;&gt;"UL"),INDIRECT(ADDRESS($L642,COLUMN())),0),0),IF($M642&gt;0,IF(AND(INDIRECT(ADDRESS($M642,44))=0,INDIRECT(ADDRESS($M642,38))&lt;&gt;"UL"),INDIRECT(ADDRESS($M642,COLUMN())),0),0))</f>
        <v>0</v>
      </c>
      <c r="CE642" s="57" cm="1">
        <f t="array" aca="1" ref="CE642" ca="1">SUM(IF($C642&gt;0,IF(AND(INDIRECT(ADDRESS($C642,44))=0,INDIRECT(ADDRESS($C642,38))&lt;&gt;"UL"),INDIRECT(ADDRESS($C642,COLUMN())),0),0),IF($D642&gt;0,IF(AND(INDIRECT(ADDRESS($D642,44))=0,INDIRECT(ADDRESS($D642,38))&lt;&gt;"UL"),INDIRECT(ADDRESS($D642,COLUMN())),0),0),IF($E642&gt;0,IF(AND(INDIRECT(ADDRESS($E642,44))=0,INDIRECT(ADDRESS($E642,38))&lt;&gt;"UL"),INDIRECT(ADDRESS($E642,COLUMN())),0),0),IF($F642&gt;0,IF(AND(INDIRECT(ADDRESS($F642,44))=0,INDIRECT(ADDRESS($F642,38))&lt;&gt;"UL"),INDIRECT(ADDRESS($F642,COLUMN())),0),0),IF($G642&gt;0,IF(AND(INDIRECT(ADDRESS($G642,44))=0,INDIRECT(ADDRESS($G642,38))&lt;&gt;"UL"),INDIRECT(ADDRESS($G642,COLUMN())),0),0),IF($H642&gt;0,IF(AND(INDIRECT(ADDRESS($H642,44))=0,INDIRECT(ADDRESS($H642,38))&lt;&gt;"UL"),INDIRECT(ADDRESS($H642,COLUMN())),0),0),IF($I642&gt;0,IF(AND(INDIRECT(ADDRESS($I642,44))=0,INDIRECT(ADDRESS($I642,38))&lt;&gt;"UL"),INDIRECT(ADDRESS($I642,COLUMN())),0),0),IF($J642&gt;0,IF(AND(INDIRECT(ADDRESS($J642,44))=0,INDIRECT(ADDRESS($J642,38))&lt;&gt;"UL"),INDIRECT(ADDRESS($J642,COLUMN())),0),0),IF($K642&gt;0,IF(AND(INDIRECT(ADDRESS($K642,44))=0,INDIRECT(ADDRESS($K642,38))&lt;&gt;"UL"),INDIRECT(ADDRESS($K642,COLUMN())),0),0),IF($L642&gt;0,IF(AND(INDIRECT(ADDRESS($L642,44))=0,INDIRECT(ADDRESS($L642,38))&lt;&gt;"UL"),INDIRECT(ADDRESS($L642,COLUMN())),0),0),IF($M642&gt;0,IF(AND(INDIRECT(ADDRESS($M642,44))=0,INDIRECT(ADDRESS($M642,38))&lt;&gt;"UL"),INDIRECT(ADDRESS($M642,COLUMN())),0),0))</f>
        <v>0</v>
      </c>
      <c r="CF642" s="57">
        <f ca="1">IF(BV642="S",CD642,CE642)</f>
        <v>0</v>
      </c>
      <c r="CG642" s="57">
        <f ca="1">IF(AD642&lt;BG642,((((BX642+CC642)*AB642)+((CA642+CF642)*(1-AB642)))*AD642),((((BX642*AB642)+((CA642)*(1-AB642)))*AD642)+(((CC642*AB642)+((CF642))*(1-AB642)))*BG642))</f>
        <v>0</v>
      </c>
      <c r="CH642" s="57">
        <f ca="1">CG642/N642</f>
        <v>0</v>
      </c>
      <c r="CI642" s="19">
        <f ca="1">AD642*X642</f>
        <v>33.436538597940554</v>
      </c>
      <c r="CJ642" s="19"/>
      <c r="CK642" s="57" cm="1">
        <f t="array" aca="1" ref="CK642" ca="1">IF(AU642="S", SUM(IF($C642&gt;0,IF(INDIRECT(ADDRESS($C642,43))&lt;&gt;1,INDIRECT(ADDRESS($C642,48)),0),0), IF($D642&gt;0,IF(INDIRECT(ADDRESS($D642,43))&lt;&gt;1,INDIRECT(ADDRESS($D642,48)),0),0), IF($E642&gt;0,IF(INDIRECT(ADDRESS($E642,43))&lt;&gt;1,INDIRECT(ADDRESS($E642,48)),0),0), IF($F642&gt;0,IF(INDIRECT(ADDRESS($F642,43))&lt;&gt;1,INDIRECT(ADDRESS($F642,48)),0),0), IF($G642&gt;0,IF(INDIRECT(ADDRESS($G642,43))&lt;&gt;1,INDIRECT(ADDRESS($G642,48)),0),0), IF($H642&gt;0,IF(INDIRECT(ADDRESS($H642,43))&lt;&gt;1,INDIRECT(ADDRESS($H642,48)),0),0), IF($I642&gt;0,IF(INDIRECT(ADDRESS($I642,43))&lt;&gt;1,INDIRECT(ADDRESS($I642,48)),0),0), IF($J642&gt;0,IF(INDIRECT(ADDRESS($J642,43))&lt;&gt;1,INDIRECT(ADDRESS($J642,48)),0),0), IF($K642&gt;0,IF(INDIRECT(ADDRESS($K642,43))&lt;&gt;1,INDIRECT(ADDRESS($K642,48)),0),0), IF($L642&gt;0,IF(INDIRECT(ADDRESS($L642,43))&lt;&gt;1,INDIRECT(ADDRESS($L642,48)),0),0), IF($M642&gt;0,IF(INDIRECT(ADDRESS($M642,43))&lt;&gt;1,INDIRECT(ADDRESS($M642,48)),0),0)), IF(AU642="L",SUM(IF($C642&gt;0,IF(INDIRECT(ADDRESS($C642,43))&lt;&gt;1,INDIRECT(ADDRESS($C642,50)),0),0), IF($D642&gt;0,IF(INDIRECT(ADDRESS($D642,43))&lt;&gt;1,INDIRECT(ADDRESS($D642,50)),0),0), IF($E642&gt;0,IF(INDIRECT(ADDRESS($E642,43))&lt;&gt;1,INDIRECT(ADDRESS($E642,50)),0),0), IF($F642&gt;0,IF(INDIRECT(ADDRESS($F642,43))&lt;&gt;1,INDIRECT(ADDRESS($F642,50)),0),0), IF($G642&gt;0,IF(INDIRECT(ADDRESS($G642,43))&lt;&gt;1,INDIRECT(ADDRESS($G642,50)),0),0), IF($G642&gt;0,IF(INDIRECT(ADDRESS($G642,43))&lt;&gt;1,INDIRECT(ADDRESS($G642,50)),0),0), IF($H642&gt;0,IF(INDIRECT(ADDRESS($H642,43))&lt;&gt;1,INDIRECT(ADDRESS($H642,50)),0),0), IF($I642&gt;0,IF(INDIRECT(ADDRESS($I642,43))&lt;&gt;1,INDIRECT(ADDRESS($I642,50)),0),0), IF($J642&gt;0,IF(INDIRECT(ADDRESS($J642,43))&lt;&gt;1,INDIRECT(ADDRESS($J642,50)),0),0), IF($K642&gt;0,IF(INDIRECT(ADDRESS($K642,43))&lt;&gt;1,INDIRECT(ADDRESS($K642,50)),0),0), IF($L642&gt;0,IF(INDIRECT(ADDRESS($L642,43))&lt;&gt;1,INDIRECT(ADDRESS($L642,50)),0),0), IF($M642&gt;0,IF(INDIRECT(ADDRESS($M642,43))&lt;&gt;1,INDIRECT(ADDRESS($M642,50)),0),0)), SUM(IF($C642&gt;0,IF(INDIRECT(ADDRESS($C642,43))&lt;&gt;1,INDIRECT(ADDRESS($C642,49)),0),0), IF($D642&gt;0,IF(INDIRECT(ADDRESS($D642,43))&lt;&gt;1,INDIRECT(ADDRESS($D642,49)),0),0), IF($E642&gt;0,IF(INDIRECT(ADDRESS($E642,43))&lt;&gt;1,INDIRECT(ADDRESS($E642,49)),0),0), IF($F642&gt;0,IF(INDIRECT(ADDRESS($F642,43))&lt;&gt;1,INDIRECT(ADDRESS($F642,49)),0),0), IF($G642&gt;0,IF(INDIRECT(ADDRESS($G642,43))&lt;&gt;1,INDIRECT(ADDRESS($G642,49)),0),0), IF($G642&gt;0,IF(INDIRECT(ADDRESS($G642,43))&lt;&gt;1,INDIRECT(ADDRESS($G642,49)),0),0), IF($H642&gt;0,IF(INDIRECT(ADDRESS($H642,43))&lt;&gt;1,INDIRECT(ADDRESS($H642,49)),0),0), IF($I642&gt;0,IF(INDIRECT(ADDRESS($I642,43))&lt;&gt;1,INDIRECT(ADDRESS($I642,49)),0),0), IF($J642&gt;0,IF(INDIRECT(ADDRESS($J642,43))&lt;&gt;1,INDIRECT(ADDRESS($J642,49)),0),0), IF($K642&gt;0,IF(INDIRECT(ADDRESS($K642,43))&lt;&gt;1,INDIRECT(ADDRESS($K642,49)),0),0), IF($L642&gt;0,IF(INDIRECT(ADDRESS($L642,43))&lt;&gt;1,INDIRECT(ADDRESS($L642,49)),0),0), IF($M642&gt;0,IF(INDIRECT(ADDRESS($M642,43))&lt;&gt;1,INDIRECT(ADDRESS($M642,49)),0),0))))</f>
        <v>0</v>
      </c>
      <c r="CL642" s="57" cm="1">
        <f t="array" aca="1" ref="CL642" ca="1">1.5*SUM(IF($C642&gt;0,IF(INDIRECT(ADDRESS($C642,44))=1,INDIRECT(ADDRESS($C642,48)),0),0), IF($D642&gt;0,IF(INDIRECT(ADDRESS($D642,44))=1,INDIRECT(ADDRESS($D642,48)),0),0), IF($E642&gt;0,IF(INDIRECT(ADDRESS($E642,44))=1,INDIRECT(ADDRESS($E642,48)),0),0), IF($F642&gt;0,IF(INDIRECT(ADDRESS($F642,44))=1,INDIRECT(ADDRESS($F642,48)),0),0), IF($G642&gt;0,IF(INDIRECT(ADDRESS($G642,44))=1,INDIRECT(ADDRESS($G642,48)),0),0), IF($H642&gt;0,IF(INDIRECT(ADDRESS($H642,44))=1,INDIRECT(ADDRESS($H642,48)),0),0), IF($I642&gt;0,IF(INDIRECT(ADDRESS($I642,44))=1,INDIRECT(ADDRESS($I642,48)),0),0), IF($J642&gt;0,IF(INDIRECT(ADDRESS($J642,44))=1,INDIRECT(ADDRESS($J642,48)),0),0), IF($K642&gt;0,IF(INDIRECT(ADDRESS($K642,44))=1,INDIRECT(ADDRESS($K642,48)),0),0), IF($L642&gt;0,IF(INDIRECT(ADDRESS($L642,44))=1,INDIRECT(ADDRESS($L642,48)),0),0), IF($M642&gt;0,IF(INDIRECT(ADDRESS($M642,44))=1,INDIRECT(ADDRESS($M642,48)),0),0))</f>
        <v>0</v>
      </c>
      <c r="CM642" s="56">
        <f ca="1">((BU642/$BU$34)^$BU$296)</f>
        <v>0</v>
      </c>
      <c r="CN642" s="59"/>
    </row>
    <row r="643" spans="1:92" x14ac:dyDescent="0.25">
      <c r="A643" s="15" t="s">
        <v>412</v>
      </c>
    </row>
    <row r="644" spans="1:92" x14ac:dyDescent="0.25">
      <c r="A644" s="15" t="s">
        <v>413</v>
      </c>
    </row>
    <row r="645" spans="1:92" x14ac:dyDescent="0.25">
      <c r="A645" s="15" t="s">
        <v>396</v>
      </c>
    </row>
    <row r="646" spans="1:92" x14ac:dyDescent="0.25">
      <c r="A646" s="15"/>
    </row>
    <row r="647" spans="1:92" ht="13" x14ac:dyDescent="0.25">
      <c r="A647" s="167" t="s">
        <v>389</v>
      </c>
    </row>
    <row r="648" spans="1:92" x14ac:dyDescent="0.25">
      <c r="A648" s="15" t="s">
        <v>414</v>
      </c>
    </row>
    <row r="649" spans="1:92" x14ac:dyDescent="0.25">
      <c r="A649" s="15" t="s">
        <v>390</v>
      </c>
    </row>
    <row r="650" spans="1:92" x14ac:dyDescent="0.25">
      <c r="A650" s="15" t="s">
        <v>391</v>
      </c>
    </row>
  </sheetData>
  <mergeCells count="29">
    <mergeCell ref="R285:X285"/>
    <mergeCell ref="Y285:Z285"/>
    <mergeCell ref="BQ294:BR294"/>
    <mergeCell ref="R302:X302"/>
    <mergeCell ref="Y302:Z302"/>
    <mergeCell ref="CK1:CL1"/>
    <mergeCell ref="Z1:Z2"/>
    <mergeCell ref="AA1:AA2"/>
    <mergeCell ref="AF1:AF2"/>
    <mergeCell ref="AG1:AG2"/>
    <mergeCell ref="AH1:AJ1"/>
    <mergeCell ref="AK1:AK2"/>
    <mergeCell ref="AL1:AL2"/>
    <mergeCell ref="AT1:AT2"/>
    <mergeCell ref="AV1:BB1"/>
    <mergeCell ref="BH1:BQ1"/>
    <mergeCell ref="BV1:CH1"/>
    <mergeCell ref="X1:Y1"/>
    <mergeCell ref="A1:A2"/>
    <mergeCell ref="B1:B2"/>
    <mergeCell ref="C1:M1"/>
    <mergeCell ref="N1:N2"/>
    <mergeCell ref="O1:O2"/>
    <mergeCell ref="P1:P2"/>
    <mergeCell ref="Q1:Q2"/>
    <mergeCell ref="R1:R2"/>
    <mergeCell ref="S1:S2"/>
    <mergeCell ref="T1:V1"/>
    <mergeCell ref="W1:W2"/>
  </mergeCells>
  <conditionalFormatting sqref="BU38:BU94 BU199:BU200 BU246:BU253 BU146:BU152 BU188:BU197 BU154:BU186 BU255:BU277 BE327:BE334">
    <cfRule type="colorScale" priority="94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280:CM281 CM246:CM278 CM199:CM200 CM38:CM94 CM146:CM152 CM188:CM197 CM154:CM186">
    <cfRule type="colorScale" priority="95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280:CH281 CH246:CH278 CH199:CH200 CH38:CH94 CH146:CH152 CH188:CH197 CH154:CH186">
    <cfRule type="colorScale" priority="96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198">
    <cfRule type="colorScale" priority="97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H198">
    <cfRule type="colorScale" priority="98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M198">
    <cfRule type="colorScale" priority="99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254">
    <cfRule type="colorScale" priority="100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BU278">
    <cfRule type="colorScale" priority="101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BU280">
    <cfRule type="colorScale" priority="102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BU281">
    <cfRule type="colorScale" priority="103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BU153">
    <cfRule type="colorScale" priority="104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H153">
    <cfRule type="colorScale" priority="105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M153">
    <cfRule type="colorScale" priority="106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187">
    <cfRule type="colorScale" priority="107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H187">
    <cfRule type="colorScale" priority="108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M187">
    <cfRule type="colorScale" priority="109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M279">
    <cfRule type="colorScale" priority="91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279">
    <cfRule type="colorScale" priority="92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279">
    <cfRule type="colorScale" priority="93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282">
    <cfRule type="colorScale" priority="88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282">
    <cfRule type="colorScale" priority="89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282">
    <cfRule type="colorScale" priority="90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BU340:BU341 BU338">
    <cfRule type="colorScale" priority="85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340:CM341 CM338">
    <cfRule type="colorScale" priority="86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340:CH341 CH338">
    <cfRule type="colorScale" priority="87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F327:BF334 BK327:BU334 BH327:BH334">
    <cfRule type="colorScale" priority="76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G328">
    <cfRule type="colorScale" priority="77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G329:BG333">
    <cfRule type="colorScale" priority="78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G327">
    <cfRule type="colorScale" priority="79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G334">
    <cfRule type="colorScale" priority="80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I328:BJ328">
    <cfRule type="colorScale" priority="81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I329:BJ333">
    <cfRule type="colorScale" priority="82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I327:BJ327">
    <cfRule type="colorScale" priority="83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I334:BJ334">
    <cfRule type="colorScale" priority="84">
      <colorScale>
        <cfvo type="num" val="0.5"/>
        <cfvo type="percentile" val="50"/>
        <cfvo type="num" val="1.6"/>
        <color rgb="FFFF0000"/>
        <color rgb="FFFFFF00"/>
        <color rgb="FF00A933"/>
      </colorScale>
    </cfRule>
  </conditionalFormatting>
  <conditionalFormatting sqref="BU352">
    <cfRule type="colorScale" priority="73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352">
    <cfRule type="colorScale" priority="74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352">
    <cfRule type="colorScale" priority="75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366">
    <cfRule type="colorScale" priority="70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366">
    <cfRule type="colorScale" priority="71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366">
    <cfRule type="colorScale" priority="72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336">
    <cfRule type="colorScale" priority="67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336">
    <cfRule type="colorScale" priority="68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336">
    <cfRule type="colorScale" priority="69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565 BU568">
    <cfRule type="colorScale" priority="64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565 CM568">
    <cfRule type="colorScale" priority="65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565 CH568">
    <cfRule type="colorScale" priority="66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642">
    <cfRule type="colorScale" priority="61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642">
    <cfRule type="colorScale" priority="62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642">
    <cfRule type="colorScale" priority="63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353">
    <cfRule type="colorScale" priority="58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353">
    <cfRule type="colorScale" priority="59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353">
    <cfRule type="colorScale" priority="60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401:BU410">
    <cfRule type="colorScale" priority="55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401:CM410">
    <cfRule type="colorScale" priority="56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401:CH410">
    <cfRule type="colorScale" priority="57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496:BU500 BU507:BU508 BU502:BU505">
    <cfRule type="colorScale" priority="52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496:CM500 CM507:CM508 CM502:CM505">
    <cfRule type="colorScale" priority="53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496:CH500 CH507:CH508 CH502:CH505">
    <cfRule type="colorScale" priority="54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412:BU430">
    <cfRule type="colorScale" priority="49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412:CM430">
    <cfRule type="colorScale" priority="50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412:CH430">
    <cfRule type="colorScale" priority="51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506">
    <cfRule type="colorScale" priority="46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506">
    <cfRule type="colorScale" priority="47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506">
    <cfRule type="colorScale" priority="48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512:BU521 BU523:BU524">
    <cfRule type="colorScale" priority="43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512:CM521 CM523:CM524">
    <cfRule type="colorScale" priority="44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512:CH521 CH523:CH524">
    <cfRule type="colorScale" priority="45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522">
    <cfRule type="colorScale" priority="40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522">
    <cfRule type="colorScale" priority="41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522">
    <cfRule type="colorScale" priority="42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571:BU573">
    <cfRule type="colorScale" priority="34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BU607 BU609">
    <cfRule type="colorScale" priority="22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BU566:BU567">
    <cfRule type="colorScale" priority="37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566:CM567">
    <cfRule type="colorScale" priority="38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566:CH567">
    <cfRule type="colorScale" priority="39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M571:CM573">
    <cfRule type="colorScale" priority="35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571:CH573">
    <cfRule type="colorScale" priority="36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603">
    <cfRule type="colorScale" priority="31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603">
    <cfRule type="colorScale" priority="32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603">
    <cfRule type="colorScale" priority="33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601:BU602">
    <cfRule type="colorScale" priority="28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601:CM602">
    <cfRule type="colorScale" priority="29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601:CH602">
    <cfRule type="colorScale" priority="30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604">
    <cfRule type="colorScale" priority="25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604">
    <cfRule type="colorScale" priority="26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604">
    <cfRule type="colorScale" priority="27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M607 CM609">
    <cfRule type="colorScale" priority="23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607 CH609">
    <cfRule type="colorScale" priority="24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339">
    <cfRule type="colorScale" priority="19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339">
    <cfRule type="colorScale" priority="20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339">
    <cfRule type="colorScale" priority="21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337">
    <cfRule type="colorScale" priority="16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337">
    <cfRule type="colorScale" priority="17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337">
    <cfRule type="colorScale" priority="18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606">
    <cfRule type="colorScale" priority="15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606">
    <cfRule type="colorScale" priority="13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606">
    <cfRule type="colorScale" priority="14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541:BU542">
    <cfRule type="colorScale" priority="10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541:CM542">
    <cfRule type="colorScale" priority="11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541:CH542">
    <cfRule type="colorScale" priority="12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605">
    <cfRule type="colorScale" priority="7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605">
    <cfRule type="colorScale" priority="8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605">
    <cfRule type="colorScale" priority="9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608">
    <cfRule type="colorScale" priority="4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608">
    <cfRule type="colorScale" priority="5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608">
    <cfRule type="colorScale" priority="6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BU501">
    <cfRule type="colorScale" priority="1">
      <colorScale>
        <cfvo type="num" val="0"/>
        <cfvo type="percentile" val="50"/>
        <cfvo type="num" val="0.24"/>
        <color rgb="FFFF0000"/>
        <color rgb="FFFFFF00"/>
        <color rgb="FF00A933"/>
      </colorScale>
    </cfRule>
  </conditionalFormatting>
  <conditionalFormatting sqref="CM501">
    <cfRule type="colorScale" priority="2">
      <colorScale>
        <cfvo type="min"/>
        <cfvo type="percentile" val="50"/>
        <cfvo type="max"/>
        <color rgb="FFFF0000"/>
        <color rgb="FFFFFF00"/>
        <color rgb="FF00A933"/>
      </colorScale>
    </cfRule>
  </conditionalFormatting>
  <conditionalFormatting sqref="CH501">
    <cfRule type="colorScale" priority="3">
      <colorScale>
        <cfvo type="min"/>
        <cfvo type="percentile" val="50"/>
        <cfvo type="max"/>
        <color rgb="FFFF0000"/>
        <color rgb="FFFFFF00"/>
        <color rgb="FF00A933"/>
      </colorScale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>
    <oddHeader>&amp;C&amp;A</oddHeader>
    <oddFooter>&amp;CPage 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1709A-B013-4053-BB39-E23190F2A6F1}">
  <dimension ref="A1:Z126"/>
  <sheetViews>
    <sheetView showZeros="0" zoomScale="80" zoomScaleNormal="80" workbookViewId="0">
      <pane xSplit="2" ySplit="1" topLeftCell="T7" activePane="bottomRight" state="frozen"/>
      <selection pane="topRight" activeCell="Z1" sqref="Z1"/>
      <selection pane="bottomLeft" activeCell="A3" sqref="A3"/>
      <selection pane="bottomRight" activeCell="T37" sqref="T37"/>
    </sheetView>
  </sheetViews>
  <sheetFormatPr defaultColWidth="11.54296875" defaultRowHeight="12.5" x14ac:dyDescent="0.25"/>
  <cols>
    <col min="1" max="1" width="59.1796875" customWidth="1"/>
    <col min="2" max="2" width="6.54296875" style="1" customWidth="1"/>
    <col min="3" max="3" width="10.453125" style="1" customWidth="1"/>
    <col min="4" max="7" width="6.54296875" style="1" customWidth="1"/>
    <col min="8" max="8" width="4.54296875" style="1" customWidth="1"/>
    <col min="9" max="10" width="6.54296875" style="1" hidden="1" customWidth="1"/>
    <col min="11" max="13" width="6.54296875" style="1" customWidth="1"/>
    <col min="14" max="14" width="8" style="1" customWidth="1"/>
    <col min="15" max="15" width="14.7265625" style="1" customWidth="1"/>
    <col min="16" max="18" width="7.54296875" style="4" customWidth="1"/>
    <col min="19" max="19" width="8" style="151" customWidth="1"/>
    <col min="20" max="21" width="14.54296875" style="91" customWidth="1"/>
    <col min="22" max="22" width="14.54296875" style="3" customWidth="1"/>
    <col min="23" max="23" width="14.54296875" customWidth="1"/>
    <col min="24" max="24" width="11.54296875" style="151"/>
  </cols>
  <sheetData>
    <row r="1" spans="1:26" ht="12.75" customHeight="1" x14ac:dyDescent="0.3">
      <c r="A1" s="281" t="s">
        <v>0</v>
      </c>
      <c r="B1" s="282" t="s">
        <v>3</v>
      </c>
      <c r="C1" s="282" t="s">
        <v>4</v>
      </c>
      <c r="D1" s="284" t="s">
        <v>5</v>
      </c>
      <c r="E1" s="285" t="s">
        <v>6</v>
      </c>
      <c r="F1" s="282" t="s">
        <v>7</v>
      </c>
      <c r="G1" s="286" t="s">
        <v>8</v>
      </c>
      <c r="H1" s="285" t="s">
        <v>9</v>
      </c>
      <c r="I1" s="285"/>
      <c r="J1" s="285"/>
      <c r="K1" s="284" t="s">
        <v>10</v>
      </c>
      <c r="L1" s="282" t="s">
        <v>11</v>
      </c>
      <c r="M1" s="282"/>
      <c r="N1" s="280" t="s">
        <v>12</v>
      </c>
      <c r="O1" s="282" t="s">
        <v>13</v>
      </c>
      <c r="P1" s="8"/>
      <c r="Q1" s="8"/>
      <c r="R1" s="8"/>
      <c r="T1" s="287" t="s">
        <v>415</v>
      </c>
      <c r="U1" s="287"/>
      <c r="V1" s="287"/>
      <c r="W1" s="287"/>
      <c r="X1" s="288" t="s">
        <v>24</v>
      </c>
      <c r="Y1" s="288"/>
      <c r="Z1" s="288"/>
    </row>
    <row r="2" spans="1:26" ht="13" x14ac:dyDescent="0.3">
      <c r="A2" s="281"/>
      <c r="B2" s="282"/>
      <c r="C2" s="282"/>
      <c r="D2" s="284"/>
      <c r="E2" s="284"/>
      <c r="F2" s="284"/>
      <c r="G2" s="286"/>
      <c r="H2" s="6" t="s">
        <v>25</v>
      </c>
      <c r="I2" s="6" t="s">
        <v>26</v>
      </c>
      <c r="J2" s="6" t="s">
        <v>27</v>
      </c>
      <c r="K2" s="284"/>
      <c r="L2" s="11" t="s">
        <v>28</v>
      </c>
      <c r="M2" s="11" t="s">
        <v>29</v>
      </c>
      <c r="N2" s="280"/>
      <c r="O2" s="282"/>
      <c r="P2" s="8" t="s">
        <v>30</v>
      </c>
      <c r="Q2" s="8" t="s">
        <v>31</v>
      </c>
      <c r="R2" s="8" t="s">
        <v>32</v>
      </c>
      <c r="S2" s="9" t="s">
        <v>350</v>
      </c>
      <c r="T2" s="121" t="s">
        <v>48</v>
      </c>
      <c r="U2" s="121" t="s">
        <v>49</v>
      </c>
      <c r="V2" s="121" t="s">
        <v>444</v>
      </c>
      <c r="W2" s="10" t="s">
        <v>446</v>
      </c>
      <c r="X2" s="149" t="s">
        <v>25</v>
      </c>
      <c r="Y2" s="10" t="s">
        <v>56</v>
      </c>
      <c r="Z2" s="10" t="s">
        <v>445</v>
      </c>
    </row>
    <row r="3" spans="1:26" x14ac:dyDescent="0.25">
      <c r="A3" s="239" t="s">
        <v>679</v>
      </c>
      <c r="B3" s="122">
        <f ca="1">INDEX('AI''19 Stats Mod2'!$A$3:$CM$659,MATCH($A3,'AI''19 Stats Mod2'!$A$3:$A$659,FALSE),14)</f>
        <v>49</v>
      </c>
      <c r="C3" s="122" t="str">
        <f ca="1">INDEX('AI''19 Stats Mod2'!$A$3:$CM$659,MATCH($A3,'AI''19 Stats Mod2'!$A$3:$A$659,FALSE),15)</f>
        <v>Fighter</v>
      </c>
      <c r="D3" s="122">
        <f ca="1">INDEX('AI''19 Stats Mod2'!$A$3:$CM$659,MATCH($A3,'AI''19 Stats Mod2'!$A$3:$A$659,FALSE),16)</f>
        <v>4.833333333333333</v>
      </c>
      <c r="E3" s="122">
        <f ca="1">INDEX('AI''19 Stats Mod2'!$A$3:$CM$659,MATCH($A3,'AI''19 Stats Mod2'!$A$3:$A$659,FALSE),17)</f>
        <v>0</v>
      </c>
      <c r="F3" s="122">
        <f ca="1">INDEX('AI''19 Stats Mod2'!$A$3:$CM$659,MATCH($A3,'AI''19 Stats Mod2'!$A$3:$A$659,FALSE),18)</f>
        <v>0</v>
      </c>
      <c r="G3" s="122">
        <f ca="1">INDEX('AI''19 Stats Mod2'!$A$3:$CM$659,MATCH($A3,'AI''19 Stats Mod2'!$A$3:$A$659,FALSE),19)</f>
        <v>3</v>
      </c>
      <c r="H3" s="122" t="str">
        <f ca="1">INDEX('AI''19 Stats Mod2'!$A$3:$CM$659,MATCH($A3,'AI''19 Stats Mod2'!$A$3:$A$659,FALSE),20)</f>
        <v>1-8</v>
      </c>
      <c r="I3" s="122"/>
      <c r="J3" s="122"/>
      <c r="K3" s="122">
        <f ca="1">INDEX('AI''19 Stats Mod2'!$A$3:$CM$659,MATCH($A3,'AI''19 Stats Mod2'!$A$3:$A$659,FALSE),23)</f>
        <v>4</v>
      </c>
      <c r="L3" s="122">
        <f ca="1">INDEX('AI''19 Stats Mod2'!$A$3:$CM$659,MATCH($A3,'AI''19 Stats Mod2'!$A$3:$A$659,FALSE),24)</f>
        <v>9</v>
      </c>
      <c r="M3" s="122">
        <f ca="1">INDEX('AI''19 Stats Mod2'!$A$3:$CM$659,MATCH($A3,'AI''19 Stats Mod2'!$A$3:$A$659,FALSE),25)</f>
        <v>0</v>
      </c>
      <c r="N3" s="122">
        <f ca="1">INDEX('AI''19 Stats Mod2'!$A$3:$CM$659,MATCH($A3,'AI''19 Stats Mod2'!$A$3:$A$659,FALSE),26)</f>
        <v>5</v>
      </c>
      <c r="O3" s="122" t="str">
        <f ca="1">INDEX('AI''19 Stats Mod2'!$A$3:$CM$659,MATCH($A3,'AI''19 Stats Mod2'!$A$3:$A$659,FALSE),27)</f>
        <v>Rocket Boosters, Jink</v>
      </c>
      <c r="P3" s="123">
        <f ca="1">INDEX('AI''19 Stats Mod2'!$A$3:$CM$659,MATCH($A3,'AI''19 Stats Mod2'!$A$3:$A$659,FALSE),28)</f>
        <v>1.016991681462482</v>
      </c>
      <c r="Q3" s="123">
        <f ca="1">INDEX('AI''19 Stats Mod2'!$A$3:$CM$659,MATCH($A3,'AI''19 Stats Mod2'!$A$3:$A$659,FALSE),29)</f>
        <v>0.77334045247744088</v>
      </c>
      <c r="R3" s="123">
        <f ca="1">INDEX('AI''19 Stats Mod2'!$A$3:$CM$659,MATCH($A3,'AI''19 Stats Mod2'!$A$3:$A$659,FALSE),30)</f>
        <v>3.2502714669341715</v>
      </c>
      <c r="S3" s="124">
        <f ca="1">INDEX('AI''19 Stats Mod2'!$A$3:$CM$659,MATCH($A3,'AI''19 Stats Mod2'!$A$3:$A$659,FALSE),70)</f>
        <v>77.064869108374353</v>
      </c>
      <c r="T3" s="125">
        <f ca="1">INDEX('AI''19 Stats Mod2'!$A$3:$CM$659,MATCH($A3,'AI''19 Stats Mod2'!$A$3:$A$659,FALSE),72)</f>
        <v>10.990511812590247</v>
      </c>
      <c r="U3" s="125">
        <f ca="1">INDEX('AI''19 Stats Mod2'!$A$3:$CM$659,MATCH($A3,'AI''19 Stats Mod2'!$A$3:$A$659,FALSE),73)</f>
        <v>0.22429615944061729</v>
      </c>
      <c r="V3" s="125">
        <f ca="1">INDEX('AI''19 Stats Mod2'!$A$3:$CM$659,MATCH($A3,'AI''19 Stats Mod2'!$A$3:$A$659,FALSE),91)</f>
        <v>1.6512315254474794</v>
      </c>
      <c r="W3" s="125">
        <f ca="1">INDEX('AI''19 Stats Mod2'!$A$3:$CN$659,MATCH($A3,'AI''19 Stats Mod2'!$A$3:$A$659,FALSE),86)</f>
        <v>0.22486388056917761</v>
      </c>
      <c r="X3" s="150">
        <f ca="1">INDEX('AI''19 Stats Mod2'!$A$3:$CN$659,MATCH($A3,'AI''19 Stats Mod2'!$A$3:$A$659,FALSE),87)</f>
        <v>29.252443202407544</v>
      </c>
      <c r="Y3" s="125">
        <f ca="1">INDEX('AI''19 Stats Mod2'!$A$3:$CN$659,MATCH($A3,'AI''19 Stats Mod2'!$A$3:$A$659,FALSE),89)</f>
        <v>3.333333333333333</v>
      </c>
      <c r="Z3" s="125">
        <f ca="1">INDEX('AI''19 Stats Mod2'!$A$3:$CN$659,MATCH($A3,'AI''19 Stats Mod2'!$A$3:$A$659,FALSE),90)</f>
        <v>0</v>
      </c>
    </row>
    <row r="4" spans="1:26" x14ac:dyDescent="0.25">
      <c r="A4" s="239" t="s">
        <v>616</v>
      </c>
      <c r="B4" s="122">
        <f ca="1">INDEX('AI''19 Stats Mod2'!$A$3:$CM$659,MATCH($A4,'AI''19 Stats Mod2'!$A$3:$A$659,FALSE),14)</f>
        <v>45</v>
      </c>
      <c r="C4" s="122" t="str">
        <f ca="1">INDEX('AI''19 Stats Mod2'!$A$3:$CM$659,MATCH($A4,'AI''19 Stats Mod2'!$A$3:$A$659,FALSE),15)</f>
        <v>Fighter</v>
      </c>
      <c r="D4" s="122">
        <f ca="1">INDEX('AI''19 Stats Mod2'!$A$3:$CM$659,MATCH($A4,'AI''19 Stats Mod2'!$A$3:$A$659,FALSE),16)</f>
        <v>4</v>
      </c>
      <c r="E4" s="122">
        <f ca="1">INDEX('AI''19 Stats Mod2'!$A$3:$CM$659,MATCH($A4,'AI''19 Stats Mod2'!$A$3:$A$659,FALSE),17)</f>
        <v>0</v>
      </c>
      <c r="F4" s="122">
        <f ca="1">INDEX('AI''19 Stats Mod2'!$A$3:$CM$659,MATCH($A4,'AI''19 Stats Mod2'!$A$3:$A$659,FALSE),18)</f>
        <v>0</v>
      </c>
      <c r="G4" s="122">
        <f ca="1">INDEX('AI''19 Stats Mod2'!$A$3:$CM$659,MATCH($A4,'AI''19 Stats Mod2'!$A$3:$A$659,FALSE),19)</f>
        <v>3</v>
      </c>
      <c r="H4" s="122" t="str">
        <f ca="1">INDEX('AI''19 Stats Mod2'!$A$3:$CM$659,MATCH($A4,'AI''19 Stats Mod2'!$A$3:$A$659,FALSE),20)</f>
        <v>1-8</v>
      </c>
      <c r="I4" s="122"/>
      <c r="J4" s="122"/>
      <c r="K4" s="122">
        <f ca="1">INDEX('AI''19 Stats Mod2'!$A$3:$CM$659,MATCH($A4,'AI''19 Stats Mod2'!$A$3:$A$659,FALSE),23)</f>
        <v>4</v>
      </c>
      <c r="L4" s="122">
        <f ca="1">INDEX('AI''19 Stats Mod2'!$A$3:$CM$659,MATCH($A4,'AI''19 Stats Mod2'!$A$3:$A$659,FALSE),24)</f>
        <v>9</v>
      </c>
      <c r="M4" s="122">
        <f ca="1">INDEX('AI''19 Stats Mod2'!$A$3:$CM$659,MATCH($A4,'AI''19 Stats Mod2'!$A$3:$A$659,FALSE),25)</f>
        <v>0</v>
      </c>
      <c r="N4" s="122">
        <f ca="1">INDEX('AI''19 Stats Mod2'!$A$3:$CM$659,MATCH($A4,'AI''19 Stats Mod2'!$A$3:$A$659,FALSE),26)</f>
        <v>5</v>
      </c>
      <c r="O4" s="122" t="str">
        <f ca="1">INDEX('AI''19 Stats Mod2'!$A$3:$CM$659,MATCH($A4,'AI''19 Stats Mod2'!$A$3:$A$659,FALSE),27)</f>
        <v>Rocket Boosters, Jink</v>
      </c>
      <c r="P4" s="123">
        <f ca="1">INDEX('AI''19 Stats Mod2'!$A$3:$CM$659,MATCH($A4,'AI''19 Stats Mod2'!$A$3:$A$659,FALSE),28)</f>
        <v>1.016991681462482</v>
      </c>
      <c r="Q4" s="123">
        <f ca="1">INDEX('AI''19 Stats Mod2'!$A$3:$CM$659,MATCH($A4,'AI''19 Stats Mod2'!$A$3:$A$659,FALSE),29)</f>
        <v>0.82434385118615061</v>
      </c>
      <c r="R4" s="123">
        <f ca="1">INDEX('AI''19 Stats Mod2'!$A$3:$CM$659,MATCH($A4,'AI''19 Stats Mod2'!$A$3:$A$659,FALSE),30)</f>
        <v>2.8672829606474801</v>
      </c>
      <c r="S4" s="124">
        <f ca="1">INDEX('AI''19 Stats Mod2'!$A$3:$CM$659,MATCH($A4,'AI''19 Stats Mod2'!$A$3:$A$659,FALSE),70)</f>
        <v>77.064869108374353</v>
      </c>
      <c r="T4" s="125">
        <f ca="1">INDEX('AI''19 Stats Mod2'!$A$3:$CM$659,MATCH($A4,'AI''19 Stats Mod2'!$A$3:$A$659,FALSE),72)</f>
        <v>9.6954693076020249</v>
      </c>
      <c r="U4" s="125">
        <f ca="1">INDEX('AI''19 Stats Mod2'!$A$3:$CM$659,MATCH($A4,'AI''19 Stats Mod2'!$A$3:$A$659,FALSE),73)</f>
        <v>0.21545487350226722</v>
      </c>
      <c r="V4" s="125">
        <f ca="1">INDEX('AI''19 Stats Mod2'!$A$3:$CM$659,MATCH($A4,'AI''19 Stats Mod2'!$A$3:$A$659,FALSE),91)</f>
        <v>1.5861434289624203</v>
      </c>
      <c r="W4" s="125">
        <f ca="1">INDEX('AI''19 Stats Mod2'!$A$3:$CN$659,MATCH($A4,'AI''19 Stats Mod2'!$A$3:$A$659,FALSE),86)</f>
        <v>0.21600021625019289</v>
      </c>
      <c r="X4" s="150">
        <f ca="1">INDEX('AI''19 Stats Mod2'!$A$3:$CN$659,MATCH($A4,'AI''19 Stats Mod2'!$A$3:$A$659,FALSE),87)</f>
        <v>25.80554664582732</v>
      </c>
      <c r="Y4" s="125">
        <f ca="1">INDEX('AI''19 Stats Mod2'!$A$3:$CN$659,MATCH($A4,'AI''19 Stats Mod2'!$A$3:$A$659,FALSE),89)</f>
        <v>3.333333333333333</v>
      </c>
      <c r="Z4" s="125">
        <f ca="1">INDEX('AI''19 Stats Mod2'!$A$3:$CN$659,MATCH($A4,'AI''19 Stats Mod2'!$A$3:$A$659,FALSE),90)</f>
        <v>0</v>
      </c>
    </row>
    <row r="5" spans="1:26" x14ac:dyDescent="0.25">
      <c r="A5" s="219" t="s">
        <v>643</v>
      </c>
      <c r="B5" s="122">
        <f ca="1">INDEX('AI''19 Stats Mod2'!$A$3:$CM$659,MATCH($A5,'AI''19 Stats Mod2'!$A$3:$A$659,FALSE),14)</f>
        <v>45</v>
      </c>
      <c r="C5" s="122" t="str">
        <f ca="1">INDEX('AI''19 Stats Mod2'!$A$3:$CM$659,MATCH($A5,'AI''19 Stats Mod2'!$A$3:$A$659,FALSE),15)</f>
        <v>Bomber</v>
      </c>
      <c r="D5" s="122">
        <f ca="1">INDEX('AI''19 Stats Mod2'!$A$3:$CM$659,MATCH($A5,'AI''19 Stats Mod2'!$A$3:$A$659,FALSE),16)</f>
        <v>7.5</v>
      </c>
      <c r="E5" s="122">
        <f ca="1">INDEX('AI''19 Stats Mod2'!$A$3:$CM$659,MATCH($A5,'AI''19 Stats Mod2'!$A$3:$A$659,FALSE),17)</f>
        <v>3</v>
      </c>
      <c r="F5" s="122">
        <f ca="1">INDEX('AI''19 Stats Mod2'!$A$3:$CM$659,MATCH($A5,'AI''19 Stats Mod2'!$A$3:$A$659,FALSE),18)</f>
        <v>0</v>
      </c>
      <c r="G5" s="122">
        <f ca="1">INDEX('AI''19 Stats Mod2'!$A$3:$CM$659,MATCH($A5,'AI''19 Stats Mod2'!$A$3:$A$659,FALSE),19)</f>
        <v>3</v>
      </c>
      <c r="H5" s="122" t="str">
        <f ca="1">INDEX('AI''19 Stats Mod2'!$A$3:$CM$659,MATCH($A5,'AI''19 Stats Mod2'!$A$3:$A$659,FALSE),20)</f>
        <v>1-6</v>
      </c>
      <c r="I5" s="122"/>
      <c r="J5" s="122"/>
      <c r="K5" s="122">
        <f ca="1">INDEX('AI''19 Stats Mod2'!$A$3:$CM$659,MATCH($A5,'AI''19 Stats Mod2'!$A$3:$A$659,FALSE),23)</f>
        <v>3</v>
      </c>
      <c r="L5" s="122">
        <f ca="1">INDEX('AI''19 Stats Mod2'!$A$3:$CM$659,MATCH($A5,'AI''19 Stats Mod2'!$A$3:$A$659,FALSE),24)</f>
        <v>7</v>
      </c>
      <c r="M5" s="122">
        <f ca="1">INDEX('AI''19 Stats Mod2'!$A$3:$CM$659,MATCH($A5,'AI''19 Stats Mod2'!$A$3:$A$659,FALSE),25)</f>
        <v>2</v>
      </c>
      <c r="N5" s="122">
        <f ca="1">INDEX('AI''19 Stats Mod2'!$A$3:$CM$659,MATCH($A5,'AI''19 Stats Mod2'!$A$3:$A$659,FALSE),26)</f>
        <v>5</v>
      </c>
      <c r="O5" s="122">
        <f ca="1">INDEX('AI''19 Stats Mod2'!$A$3:$CM$659,MATCH($A5,'AI''19 Stats Mod2'!$A$3:$A$659,FALSE),27)</f>
        <v>0</v>
      </c>
      <c r="P5" s="123">
        <f ca="1">INDEX('AI''19 Stats Mod2'!$A$3:$CM$659,MATCH($A5,'AI''19 Stats Mod2'!$A$3:$A$659,FALSE),28)</f>
        <v>0.89232286738530475</v>
      </c>
      <c r="Q5" s="123">
        <f ca="1">INDEX('AI''19 Stats Mod2'!$A$3:$CM$659,MATCH($A5,'AI''19 Stats Mod2'!$A$3:$A$659,FALSE),29)</f>
        <v>0.72329093974895731</v>
      </c>
      <c r="R5" s="123">
        <f ca="1">INDEX('AI''19 Stats Mod2'!$A$3:$CM$659,MATCH($A5,'AI''19 Stats Mod2'!$A$3:$A$659,FALSE),30)</f>
        <v>4.7171148244497223</v>
      </c>
      <c r="S5" s="124">
        <f ca="1">INDEX('AI''19 Stats Mod2'!$A$3:$CM$659,MATCH($A5,'AI''19 Stats Mod2'!$A$3:$A$659,FALSE),70)</f>
        <v>74.208959776324264</v>
      </c>
      <c r="T5" s="125">
        <f ca="1">INDEX('AI''19 Stats Mod2'!$A$3:$CM$659,MATCH($A5,'AI''19 Stats Mod2'!$A$3:$A$659,FALSE),72)</f>
        <v>6.6680251274035589</v>
      </c>
      <c r="U5" s="125">
        <f ca="1">INDEX('AI''19 Stats Mod2'!$A$3:$CM$659,MATCH($A5,'AI''19 Stats Mod2'!$A$3:$A$659,FALSE),73)</f>
        <v>0.14817833616452353</v>
      </c>
      <c r="V5" s="125">
        <f ca="1">INDEX('AI''19 Stats Mod2'!$A$3:$CM$659,MATCH($A5,'AI''19 Stats Mod2'!$A$3:$A$659,FALSE),91)</f>
        <v>1.0908645991684673</v>
      </c>
      <c r="W5" s="125">
        <f ca="1">INDEX('AI''19 Stats Mod2'!$A$3:$CN$659,MATCH($A5,'AI''19 Stats Mod2'!$A$3:$A$659,FALSE),86)</f>
        <v>4.7424879580591522E-2</v>
      </c>
      <c r="X5" s="150">
        <f ca="1">INDEX('AI''19 Stats Mod2'!$A$3:$CN$659,MATCH($A5,'AI''19 Stats Mod2'!$A$3:$A$659,FALSE),87)</f>
        <v>33.019803771148055</v>
      </c>
      <c r="Y5" s="125">
        <f ca="1">INDEX('AI''19 Stats Mod2'!$A$3:$CN$659,MATCH($A5,'AI''19 Stats Mod2'!$A$3:$A$659,FALSE),89)</f>
        <v>1.1111111111111109</v>
      </c>
      <c r="Z5" s="125">
        <f ca="1">INDEX('AI''19 Stats Mod2'!$A$3:$CN$659,MATCH($A5,'AI''19 Stats Mod2'!$A$3:$A$659,FALSE),90)</f>
        <v>0</v>
      </c>
    </row>
    <row r="6" spans="1:26" s="174" customFormat="1" x14ac:dyDescent="0.25">
      <c r="A6" s="239" t="s">
        <v>529</v>
      </c>
      <c r="B6" s="122">
        <f ca="1">INDEX('AI''19 Stats Mod2'!$A$3:$CM$659,MATCH($A6,'AI''19 Stats Mod2'!$A$3:$A$659,FALSE),14)</f>
        <v>32</v>
      </c>
      <c r="C6" s="122" t="str">
        <f ca="1">INDEX('AI''19 Stats Mod2'!$A$3:$CM$659,MATCH($A6,'AI''19 Stats Mod2'!$A$3:$A$659,FALSE),15)</f>
        <v>Fighter</v>
      </c>
      <c r="D6" s="122">
        <f>INDEX('AI''19 Stats Mod2'!$A$3:$CM$659,MATCH($A6,'AI''19 Stats Mod2'!$A$3:$A$659,FALSE),16)</f>
        <v>3</v>
      </c>
      <c r="E6" s="122">
        <f ca="1">INDEX('AI''19 Stats Mod2'!$A$3:$CM$659,MATCH($A6,'AI''19 Stats Mod2'!$A$3:$A$659,FALSE),17)</f>
        <v>0</v>
      </c>
      <c r="F6" s="122">
        <f ca="1">INDEX('AI''19 Stats Mod2'!$A$3:$CM$659,MATCH($A6,'AI''19 Stats Mod2'!$A$3:$A$659,FALSE),18)</f>
        <v>0</v>
      </c>
      <c r="G6" s="122">
        <f ca="1">INDEX('AI''19 Stats Mod2'!$A$3:$CM$659,MATCH($A6,'AI''19 Stats Mod2'!$A$3:$A$659,FALSE),19)</f>
        <v>3</v>
      </c>
      <c r="H6" s="122" t="str">
        <f ca="1">INDEX('AI''19 Stats Mod2'!$A$3:$CM$659,MATCH($A6,'AI''19 Stats Mod2'!$A$3:$A$659,FALSE),20)</f>
        <v>1-8</v>
      </c>
      <c r="I6" s="122"/>
      <c r="J6" s="122"/>
      <c r="K6" s="122">
        <f ca="1">INDEX('AI''19 Stats Mod2'!$A$3:$CM$659,MATCH($A6,'AI''19 Stats Mod2'!$A$3:$A$659,FALSE),23)</f>
        <v>2</v>
      </c>
      <c r="L6" s="122">
        <f ca="1">INDEX('AI''19 Stats Mod2'!$A$3:$CM$659,MATCH($A6,'AI''19 Stats Mod2'!$A$3:$A$659,FALSE),24)</f>
        <v>9</v>
      </c>
      <c r="M6" s="122">
        <f ca="1">INDEX('AI''19 Stats Mod2'!$A$3:$CM$659,MATCH($A6,'AI''19 Stats Mod2'!$A$3:$A$659,FALSE),25)</f>
        <v>1</v>
      </c>
      <c r="N6" s="122">
        <f ca="1">INDEX('AI''19 Stats Mod2'!$A$3:$CM$659,MATCH($A6,'AI''19 Stats Mod2'!$A$3:$A$659,FALSE),26)</f>
        <v>5</v>
      </c>
      <c r="O6" s="122" t="str">
        <f ca="1">INDEX('AI''19 Stats Mod2'!$A$3:$CM$659,MATCH($A6,'AI''19 Stats Mod2'!$A$3:$A$659,FALSE),27)</f>
        <v>Jink</v>
      </c>
      <c r="P6" s="123">
        <f ca="1">INDEX('AI''19 Stats Mod2'!$A$3:$CM$659,MATCH($A6,'AI''19 Stats Mod2'!$A$3:$A$659,FALSE),28)</f>
        <v>1.0329206114928022</v>
      </c>
      <c r="Q6" s="123">
        <f ca="1">INDEX('AI''19 Stats Mod2'!$A$3:$CM$659,MATCH($A6,'AI''19 Stats Mod2'!$A$3:$A$659,FALSE),29)</f>
        <v>1.0811970386830336</v>
      </c>
      <c r="R6" s="123">
        <f ca="1">INDEX('AI''19 Stats Mod2'!$A$3:$CM$659,MATCH($A6,'AI''19 Stats Mod2'!$A$3:$A$659,FALSE),30)</f>
        <v>2.8205140139557403</v>
      </c>
      <c r="S6" s="124">
        <f ca="1">INDEX('AI''19 Stats Mod2'!$A$3:$CM$659,MATCH($A6,'AI''19 Stats Mod2'!$A$3:$A$659,FALSE),70)</f>
        <v>75.689373108547315</v>
      </c>
      <c r="T6" s="125">
        <f ca="1">INDEX('AI''19 Stats Mod2'!$A$3:$CM$659,MATCH($A6,'AI''19 Stats Mod2'!$A$3:$A$659,FALSE),72)</f>
        <v>4.5098947046666513</v>
      </c>
      <c r="U6" s="125">
        <f ca="1">INDEX('AI''19 Stats Mod2'!$A$3:$CM$659,MATCH($A6,'AI''19 Stats Mod2'!$A$3:$A$659,FALSE),73)</f>
        <v>0.14093420952083285</v>
      </c>
      <c r="V6" s="125">
        <f ca="1">INDEX('AI''19 Stats Mod2'!$A$3:$CM$659,MATCH($A6,'AI''19 Stats Mod2'!$A$3:$A$659,FALSE),91)</f>
        <v>1.0375345273641707</v>
      </c>
      <c r="W6" s="125">
        <f ca="1">INDEX('AI''19 Stats Mod2'!$A$3:$CN$659,MATCH($A6,'AI''19 Stats Mod2'!$A$3:$A$659,FALSE),86)</f>
        <v>3.8958868142756946E-2</v>
      </c>
      <c r="X6" s="150">
        <f ca="1">INDEX('AI''19 Stats Mod2'!$A$3:$CN$659,MATCH($A6,'AI''19 Stats Mod2'!$A$3:$A$659,FALSE),87)</f>
        <v>25.384626125601663</v>
      </c>
      <c r="Y6" s="125">
        <f ca="1">INDEX('AI''19 Stats Mod2'!$A$3:$CN$659,MATCH($A6,'AI''19 Stats Mod2'!$A$3:$A$659,FALSE),89)</f>
        <v>0.88888888888888884</v>
      </c>
      <c r="Z6" s="125">
        <f ca="1">INDEX('AI''19 Stats Mod2'!$A$3:$CN$659,MATCH($A6,'AI''19 Stats Mod2'!$A$3:$A$659,FALSE),90)</f>
        <v>0</v>
      </c>
    </row>
    <row r="7" spans="1:26" x14ac:dyDescent="0.25">
      <c r="A7" s="239" t="s">
        <v>149</v>
      </c>
      <c r="B7" s="122">
        <f ca="1">INDEX('AI''19 Stats Mod2'!$A$3:$CM$659,MATCH($A7,'AI''19 Stats Mod2'!$A$3:$A$659,FALSE),14)</f>
        <v>32</v>
      </c>
      <c r="C7" s="122" t="str">
        <f ca="1">INDEX('AI''19 Stats Mod2'!$A$3:$CM$659,MATCH($A7,'AI''19 Stats Mod2'!$A$3:$A$659,FALSE),15)</f>
        <v>Bomber</v>
      </c>
      <c r="D7" s="122">
        <f ca="1">INDEX('AI''19 Stats Mod2'!$A$3:$CM$659,MATCH($A7,'AI''19 Stats Mod2'!$A$3:$A$659,FALSE),16)</f>
        <v>5</v>
      </c>
      <c r="E7" s="122">
        <f ca="1">INDEX('AI''19 Stats Mod2'!$A$3:$CM$659,MATCH($A7,'AI''19 Stats Mod2'!$A$3:$A$659,FALSE),17)</f>
        <v>2</v>
      </c>
      <c r="F7" s="122" t="str">
        <f ca="1">INDEX('AI''19 Stats Mod2'!$A$3:$CM$659,MATCH($A7,'AI''19 Stats Mod2'!$A$3:$A$659,FALSE),18)</f>
        <v>-</v>
      </c>
      <c r="G7" s="122">
        <f ca="1">INDEX('AI''19 Stats Mod2'!$A$3:$CM$659,MATCH($A7,'AI''19 Stats Mod2'!$A$3:$A$659,FALSE),19)</f>
        <v>2</v>
      </c>
      <c r="H7" s="122" t="str">
        <f ca="1">INDEX('AI''19 Stats Mod2'!$A$3:$CM$659,MATCH($A7,'AI''19 Stats Mod2'!$A$3:$A$659,FALSE),20)</f>
        <v>1-4</v>
      </c>
      <c r="I7" s="122"/>
      <c r="J7" s="122"/>
      <c r="K7" s="122">
        <f ca="1">INDEX('AI''19 Stats Mod2'!$A$3:$CM$659,MATCH($A7,'AI''19 Stats Mod2'!$A$3:$A$659,FALSE),23)</f>
        <v>4</v>
      </c>
      <c r="L7" s="122">
        <f ca="1">INDEX('AI''19 Stats Mod2'!$A$3:$CM$659,MATCH($A7,'AI''19 Stats Mod2'!$A$3:$A$659,FALSE),24)</f>
        <v>5</v>
      </c>
      <c r="M7" s="122">
        <f ca="1">INDEX('AI''19 Stats Mod2'!$A$3:$CM$659,MATCH($A7,'AI''19 Stats Mod2'!$A$3:$A$659,FALSE),25)</f>
        <v>1</v>
      </c>
      <c r="N7" s="122">
        <f ca="1">INDEX('AI''19 Stats Mod2'!$A$3:$CM$659,MATCH($A7,'AI''19 Stats Mod2'!$A$3:$A$659,FALSE),26)</f>
        <v>5</v>
      </c>
      <c r="O7" s="122" t="str">
        <f ca="1">INDEX('AI''19 Stats Mod2'!$A$3:$CM$659,MATCH($A7,'AI''19 Stats Mod2'!$A$3:$A$659,FALSE),27)</f>
        <v>Rocket Boosters</v>
      </c>
      <c r="P7" s="123">
        <f ca="1">INDEX('AI''19 Stats Mod2'!$A$3:$CM$659,MATCH($A7,'AI''19 Stats Mod2'!$A$3:$A$659,FALSE),28)</f>
        <v>0.71563189871974031</v>
      </c>
      <c r="Q7" s="123">
        <f ca="1">INDEX('AI''19 Stats Mod2'!$A$3:$CM$659,MATCH($A7,'AI''19 Stats Mod2'!$A$3:$A$659,FALSE),29)</f>
        <v>0.74907895250988654</v>
      </c>
      <c r="R7" s="123">
        <f ca="1">INDEX('AI''19 Stats Mod2'!$A$3:$CM$659,MATCH($A7,'AI''19 Stats Mod2'!$A$3:$A$659,FALSE),30)</f>
        <v>3.2568650109125503</v>
      </c>
      <c r="S7" s="124">
        <f ca="1">INDEX('AI''19 Stats Mod2'!$A$3:$CM$659,MATCH($A7,'AI''19 Stats Mod2'!$A$3:$A$659,FALSE),70)</f>
        <v>71.160077016943518</v>
      </c>
      <c r="T7" s="125">
        <f ca="1">INDEX('AI''19 Stats Mod2'!$A$3:$CM$659,MATCH($A7,'AI''19 Stats Mod2'!$A$3:$A$659,FALSE),72)</f>
        <v>4.6300456073495715</v>
      </c>
      <c r="U7" s="125">
        <f ca="1">INDEX('AI''19 Stats Mod2'!$A$3:$CM$659,MATCH($A7,'AI''19 Stats Mod2'!$A$3:$A$659,FALSE),73)</f>
        <v>0.14468892522967411</v>
      </c>
      <c r="V7" s="125">
        <f ca="1">INDEX('AI''19 Stats Mod2'!$A$3:$CM$659,MATCH($A7,'AI''19 Stats Mod2'!$A$3:$A$659,FALSE),91)</f>
        <v>1.0651761283750565</v>
      </c>
      <c r="W7" s="125">
        <f ca="1">INDEX('AI''19 Stats Mod2'!$A$3:$CN$659,MATCH($A7,'AI''19 Stats Mod2'!$A$3:$A$659,FALSE),86)</f>
        <v>9.2533973679759629E-2</v>
      </c>
      <c r="X7" s="150">
        <f ca="1">INDEX('AI''19 Stats Mod2'!$A$3:$CN$659,MATCH($A7,'AI''19 Stats Mod2'!$A$3:$A$659,FALSE),87)</f>
        <v>16.28432505456275</v>
      </c>
      <c r="Y7" s="125">
        <f ca="1">INDEX('AI''19 Stats Mod2'!$A$3:$CN$659,MATCH($A7,'AI''19 Stats Mod2'!$A$3:$A$659,FALSE),89)</f>
        <v>1.3333333333333333</v>
      </c>
      <c r="Z7" s="125">
        <f ca="1">INDEX('AI''19 Stats Mod2'!$A$3:$CN$659,MATCH($A7,'AI''19 Stats Mod2'!$A$3:$A$659,FALSE),90)</f>
        <v>0</v>
      </c>
    </row>
    <row r="8" spans="1:26" x14ac:dyDescent="0.25">
      <c r="A8" s="239" t="s">
        <v>151</v>
      </c>
      <c r="B8" s="122">
        <f ca="1">INDEX('AI''19 Stats Mod2'!$A$3:$CM$659,MATCH($A8,'AI''19 Stats Mod2'!$A$3:$A$659,FALSE),14)</f>
        <v>35</v>
      </c>
      <c r="C8" s="122" t="str">
        <f ca="1">INDEX('AI''19 Stats Mod2'!$A$3:$CM$659,MATCH($A8,'AI''19 Stats Mod2'!$A$3:$A$659,FALSE),15)</f>
        <v>Bomber</v>
      </c>
      <c r="D8" s="122">
        <f ca="1">INDEX('AI''19 Stats Mod2'!$A$3:$CM$659,MATCH($A8,'AI''19 Stats Mod2'!$A$3:$A$659,FALSE),16)</f>
        <v>6</v>
      </c>
      <c r="E8" s="122">
        <f ca="1">INDEX('AI''19 Stats Mod2'!$A$3:$CM$659,MATCH($A8,'AI''19 Stats Mod2'!$A$3:$A$659,FALSE),17)</f>
        <v>2</v>
      </c>
      <c r="F8" s="122" t="str">
        <f ca="1">INDEX('AI''19 Stats Mod2'!$A$3:$CM$659,MATCH($A8,'AI''19 Stats Mod2'!$A$3:$A$659,FALSE),18)</f>
        <v>-</v>
      </c>
      <c r="G8" s="122">
        <f ca="1">INDEX('AI''19 Stats Mod2'!$A$3:$CM$659,MATCH($A8,'AI''19 Stats Mod2'!$A$3:$A$659,FALSE),19)</f>
        <v>2</v>
      </c>
      <c r="H8" s="122" t="str">
        <f ca="1">INDEX('AI''19 Stats Mod2'!$A$3:$CM$659,MATCH($A8,'AI''19 Stats Mod2'!$A$3:$A$659,FALSE),20)</f>
        <v>1-4</v>
      </c>
      <c r="I8" s="122"/>
      <c r="J8" s="122"/>
      <c r="K8" s="122">
        <f ca="1">INDEX('AI''19 Stats Mod2'!$A$3:$CM$659,MATCH($A8,'AI''19 Stats Mod2'!$A$3:$A$659,FALSE),23)</f>
        <v>4</v>
      </c>
      <c r="L8" s="122">
        <f ca="1">INDEX('AI''19 Stats Mod2'!$A$3:$CM$659,MATCH($A8,'AI''19 Stats Mod2'!$A$3:$A$659,FALSE),24)</f>
        <v>5</v>
      </c>
      <c r="M8" s="122">
        <f ca="1">INDEX('AI''19 Stats Mod2'!$A$3:$CM$659,MATCH($A8,'AI''19 Stats Mod2'!$A$3:$A$659,FALSE),25)</f>
        <v>1</v>
      </c>
      <c r="N8" s="122">
        <f ca="1">INDEX('AI''19 Stats Mod2'!$A$3:$CM$659,MATCH($A8,'AI''19 Stats Mod2'!$A$3:$A$659,FALSE),26)</f>
        <v>5</v>
      </c>
      <c r="O8" s="122" t="str">
        <f ca="1">INDEX('AI''19 Stats Mod2'!$A$3:$CM$659,MATCH($A8,'AI''19 Stats Mod2'!$A$3:$A$659,FALSE),27)</f>
        <v>Rocket Boosters</v>
      </c>
      <c r="P8" s="123">
        <f ca="1">INDEX('AI''19 Stats Mod2'!$A$3:$CM$659,MATCH($A8,'AI''19 Stats Mod2'!$A$3:$A$659,FALSE),28)</f>
        <v>0.71563189871974031</v>
      </c>
      <c r="Q8" s="123">
        <f ca="1">INDEX('AI''19 Stats Mod2'!$A$3:$CM$659,MATCH($A8,'AI''19 Stats Mod2'!$A$3:$A$659,FALSE),29)</f>
        <v>0.70038856192652033</v>
      </c>
      <c r="R8" s="123">
        <f ca="1">INDEX('AI''19 Stats Mod2'!$A$3:$CM$659,MATCH($A8,'AI''19 Stats Mod2'!$A$3:$A$659,FALSE),30)</f>
        <v>3.6542011926601061</v>
      </c>
      <c r="S8" s="124">
        <f ca="1">INDEX('AI''19 Stats Mod2'!$A$3:$CM$659,MATCH($A8,'AI''19 Stats Mod2'!$A$3:$A$659,FALSE),70)</f>
        <v>71.160077016943518</v>
      </c>
      <c r="T8" s="125">
        <f ca="1">INDEX('AI''19 Stats Mod2'!$A$3:$CM$659,MATCH($A8,'AI''19 Stats Mod2'!$A$3:$A$659,FALSE),72)</f>
        <v>5.1949092528421597</v>
      </c>
      <c r="U8" s="125">
        <f ca="1">INDEX('AI''19 Stats Mod2'!$A$3:$CM$659,MATCH($A8,'AI''19 Stats Mod2'!$A$3:$A$659,FALSE),73)</f>
        <v>0.14842597865263313</v>
      </c>
      <c r="V8" s="125">
        <f ca="1">INDEX('AI''19 Stats Mod2'!$A$3:$CM$659,MATCH($A8,'AI''19 Stats Mod2'!$A$3:$A$659,FALSE),91)</f>
        <v>1.0926877025351349</v>
      </c>
      <c r="W8" s="125">
        <f ca="1">INDEX('AI''19 Stats Mod2'!$A$3:$CN$659,MATCH($A8,'AI''19 Stats Mod2'!$A$3:$A$659,FALSE),86)</f>
        <v>9.4923958970831696E-2</v>
      </c>
      <c r="X8" s="150">
        <f ca="1">INDEX('AI''19 Stats Mod2'!$A$3:$CN$659,MATCH($A8,'AI''19 Stats Mod2'!$A$3:$A$659,FALSE),87)</f>
        <v>18.271005963300532</v>
      </c>
      <c r="Y8" s="125">
        <f ca="1">INDEX('AI''19 Stats Mod2'!$A$3:$CN$659,MATCH($A8,'AI''19 Stats Mod2'!$A$3:$A$659,FALSE),89)</f>
        <v>1.3333333333333333</v>
      </c>
      <c r="Z8" s="125">
        <f ca="1">INDEX('AI''19 Stats Mod2'!$A$3:$CN$659,MATCH($A8,'AI''19 Stats Mod2'!$A$3:$A$659,FALSE),90)</f>
        <v>0</v>
      </c>
    </row>
    <row r="9" spans="1:26" x14ac:dyDescent="0.25">
      <c r="A9" s="219" t="s">
        <v>644</v>
      </c>
      <c r="B9" s="122">
        <f ca="1">INDEX('AI''19 Stats Mod2'!$A$3:$CM$659,MATCH($A9,'AI''19 Stats Mod2'!$A$3:$A$659,FALSE),14)</f>
        <v>47</v>
      </c>
      <c r="C9" s="122" t="str">
        <f ca="1">INDEX('AI''19 Stats Mod2'!$A$3:$CM$659,MATCH($A9,'AI''19 Stats Mod2'!$A$3:$A$659,FALSE),15)</f>
        <v>Bomber</v>
      </c>
      <c r="D9" s="122">
        <f ca="1">INDEX('AI''19 Stats Mod2'!$A$3:$CM$659,MATCH($A9,'AI''19 Stats Mod2'!$A$3:$A$659,FALSE),16)</f>
        <v>7.5</v>
      </c>
      <c r="E9" s="122">
        <f ca="1">INDEX('AI''19 Stats Mod2'!$A$3:$CM$659,MATCH($A9,'AI''19 Stats Mod2'!$A$3:$A$659,FALSE),17)</f>
        <v>0</v>
      </c>
      <c r="F9" s="122">
        <f ca="1">INDEX('AI''19 Stats Mod2'!$A$3:$CM$659,MATCH($A9,'AI''19 Stats Mod2'!$A$3:$A$659,FALSE),18)</f>
        <v>0</v>
      </c>
      <c r="G9" s="122">
        <f ca="1">INDEX('AI''19 Stats Mod2'!$A$3:$CM$659,MATCH($A9,'AI''19 Stats Mod2'!$A$3:$A$659,FALSE),19)</f>
        <v>3</v>
      </c>
      <c r="H9" s="122" t="str">
        <f ca="1">INDEX('AI''19 Stats Mod2'!$A$3:$CM$659,MATCH($A9,'AI''19 Stats Mod2'!$A$3:$A$659,FALSE),20)</f>
        <v>1-6</v>
      </c>
      <c r="I9" s="122"/>
      <c r="J9" s="122"/>
      <c r="K9" s="122">
        <f ca="1">INDEX('AI''19 Stats Mod2'!$A$3:$CM$659,MATCH($A9,'AI''19 Stats Mod2'!$A$3:$A$659,FALSE),23)</f>
        <v>3</v>
      </c>
      <c r="L9" s="122">
        <f ca="1">INDEX('AI''19 Stats Mod2'!$A$3:$CM$659,MATCH($A9,'AI''19 Stats Mod2'!$A$3:$A$659,FALSE),24)</f>
        <v>7</v>
      </c>
      <c r="M9" s="122">
        <f ca="1">INDEX('AI''19 Stats Mod2'!$A$3:$CM$659,MATCH($A9,'AI''19 Stats Mod2'!$A$3:$A$659,FALSE),25)</f>
        <v>2</v>
      </c>
      <c r="N9" s="122">
        <f ca="1">INDEX('AI''19 Stats Mod2'!$A$3:$CM$659,MATCH($A9,'AI''19 Stats Mod2'!$A$3:$A$659,FALSE),26)</f>
        <v>5</v>
      </c>
      <c r="O9" s="122">
        <f ca="1">INDEX('AI''19 Stats Mod2'!$A$3:$CM$659,MATCH($A9,'AI''19 Stats Mod2'!$A$3:$A$659,FALSE),27)</f>
        <v>0</v>
      </c>
      <c r="P9" s="123">
        <f ca="1">INDEX('AI''19 Stats Mod2'!$A$3:$CM$659,MATCH($A9,'AI''19 Stats Mod2'!$A$3:$A$659,FALSE),28)</f>
        <v>0.89232286738530475</v>
      </c>
      <c r="Q9" s="123">
        <f ca="1">INDEX('AI''19 Stats Mod2'!$A$3:$CM$659,MATCH($A9,'AI''19 Stats Mod2'!$A$3:$A$659,FALSE),29)</f>
        <v>0.70008216977843563</v>
      </c>
      <c r="R9" s="123">
        <f ca="1">INDEX('AI''19 Stats Mod2'!$A$3:$CM$659,MATCH($A9,'AI''19 Stats Mod2'!$A$3:$A$659,FALSE),30)</f>
        <v>4.5657532811637109</v>
      </c>
      <c r="S9" s="124">
        <f ca="1">INDEX('AI''19 Stats Mod2'!$A$3:$CM$659,MATCH($A9,'AI''19 Stats Mod2'!$A$3:$A$659,FALSE),70)</f>
        <v>91.555375650205761</v>
      </c>
      <c r="T9" s="125">
        <f ca="1">INDEX('AI''19 Stats Mod2'!$A$3:$CM$659,MATCH($A9,'AI''19 Stats Mod2'!$A$3:$A$659,FALSE),72)</f>
        <v>6.5851638784106452</v>
      </c>
      <c r="U9" s="125">
        <f ca="1">INDEX('AI''19 Stats Mod2'!$A$3:$CM$659,MATCH($A9,'AI''19 Stats Mod2'!$A$3:$A$659,FALSE),73)</f>
        <v>0.14010986975341799</v>
      </c>
      <c r="V9" s="125">
        <f ca="1">INDEX('AI''19 Stats Mod2'!$A$3:$CM$659,MATCH($A9,'AI''19 Stats Mod2'!$A$3:$A$659,FALSE),91)</f>
        <v>1.0314658732461948</v>
      </c>
      <c r="W9" s="125">
        <f ca="1">INDEX('AI''19 Stats Mod2'!$A$3:$CN$659,MATCH($A9,'AI''19 Stats Mod2'!$A$3:$A$659,FALSE),86)</f>
        <v>7.1294656790762495E-2</v>
      </c>
      <c r="X9" s="150">
        <f ca="1">INDEX('AI''19 Stats Mod2'!$A$3:$CN$659,MATCH($A9,'AI''19 Stats Mod2'!$A$3:$A$659,FALSE),87)</f>
        <v>31.960272968145976</v>
      </c>
      <c r="Y9" s="125">
        <f ca="1">INDEX('AI''19 Stats Mod2'!$A$3:$CN$659,MATCH($A9,'AI''19 Stats Mod2'!$A$3:$A$659,FALSE),89)</f>
        <v>1.6666666666666665</v>
      </c>
      <c r="Z9" s="125">
        <f ca="1">INDEX('AI''19 Stats Mod2'!$A$3:$CN$659,MATCH($A9,'AI''19 Stats Mod2'!$A$3:$A$659,FALSE),90)</f>
        <v>0</v>
      </c>
    </row>
    <row r="10" spans="1:26" x14ac:dyDescent="0.25">
      <c r="A10" s="219" t="s">
        <v>672</v>
      </c>
      <c r="B10" s="122">
        <f ca="1">INDEX('AI''19 Stats Mod2'!$A$3:$CM$659,MATCH($A10,'AI''19 Stats Mod2'!$A$3:$A$659,FALSE),14)</f>
        <v>47</v>
      </c>
      <c r="C10" s="122" t="str">
        <f ca="1">INDEX('AI''19 Stats Mod2'!$A$3:$CM$659,MATCH($A10,'AI''19 Stats Mod2'!$A$3:$A$659,FALSE),15)</f>
        <v>Bomber</v>
      </c>
      <c r="D10" s="122">
        <f ca="1">INDEX('AI''19 Stats Mod2'!$A$3:$CM$659,MATCH($A10,'AI''19 Stats Mod2'!$A$3:$A$659,FALSE),16)</f>
        <v>7.5</v>
      </c>
      <c r="E10" s="122">
        <f ca="1">INDEX('AI''19 Stats Mod2'!$A$3:$CM$659,MATCH($A10,'AI''19 Stats Mod2'!$A$3:$A$659,FALSE),17)</f>
        <v>3</v>
      </c>
      <c r="F10" s="122">
        <f ca="1">INDEX('AI''19 Stats Mod2'!$A$3:$CM$659,MATCH($A10,'AI''19 Stats Mod2'!$A$3:$A$659,FALSE),18)</f>
        <v>0</v>
      </c>
      <c r="G10" s="122">
        <f ca="1">INDEX('AI''19 Stats Mod2'!$A$3:$CM$659,MATCH($A10,'AI''19 Stats Mod2'!$A$3:$A$659,FALSE),19)</f>
        <v>3</v>
      </c>
      <c r="H10" s="122" t="str">
        <f ca="1">INDEX('AI''19 Stats Mod2'!$A$3:$CM$659,MATCH($A10,'AI''19 Stats Mod2'!$A$3:$A$659,FALSE),20)</f>
        <v>1-6</v>
      </c>
      <c r="I10" s="122"/>
      <c r="J10" s="122"/>
      <c r="K10" s="122">
        <f ca="1">INDEX('AI''19 Stats Mod2'!$A$3:$CM$659,MATCH($A10,'AI''19 Stats Mod2'!$A$3:$A$659,FALSE),23)</f>
        <v>3</v>
      </c>
      <c r="L10" s="122">
        <f ca="1">INDEX('AI''19 Stats Mod2'!$A$3:$CM$659,MATCH($A10,'AI''19 Stats Mod2'!$A$3:$A$659,FALSE),24)</f>
        <v>7</v>
      </c>
      <c r="M10" s="122">
        <f ca="1">INDEX('AI''19 Stats Mod2'!$A$3:$CM$659,MATCH($A10,'AI''19 Stats Mod2'!$A$3:$A$659,FALSE),25)</f>
        <v>2</v>
      </c>
      <c r="N10" s="122">
        <f ca="1">INDEX('AI''19 Stats Mod2'!$A$3:$CM$659,MATCH($A10,'AI''19 Stats Mod2'!$A$3:$A$659,FALSE),26)</f>
        <v>5</v>
      </c>
      <c r="O10" s="122">
        <f ca="1">INDEX('AI''19 Stats Mod2'!$A$3:$CM$659,MATCH($A10,'AI''19 Stats Mod2'!$A$3:$A$659,FALSE),27)</f>
        <v>0</v>
      </c>
      <c r="P10" s="123">
        <f ca="1">INDEX('AI''19 Stats Mod2'!$A$3:$CM$659,MATCH($A10,'AI''19 Stats Mod2'!$A$3:$A$659,FALSE),28)</f>
        <v>0.89232286738530475</v>
      </c>
      <c r="Q10" s="123">
        <f ca="1">INDEX('AI''19 Stats Mod2'!$A$3:$CM$659,MATCH($A10,'AI''19 Stats Mod2'!$A$3:$A$659,FALSE),29)</f>
        <v>0.70008216977843563</v>
      </c>
      <c r="R10" s="123">
        <f ca="1">INDEX('AI''19 Stats Mod2'!$A$3:$CM$659,MATCH($A10,'AI''19 Stats Mod2'!$A$3:$A$659,FALSE),30)</f>
        <v>4.5657532811637109</v>
      </c>
      <c r="S10" s="124">
        <f ca="1">INDEX('AI''19 Stats Mod2'!$A$3:$CM$659,MATCH($A10,'AI''19 Stats Mod2'!$A$3:$A$659,FALSE),70)</f>
        <v>84.471814528541131</v>
      </c>
      <c r="T10" s="125">
        <f ca="1">INDEX('AI''19 Stats Mod2'!$A$3:$CM$659,MATCH($A10,'AI''19 Stats Mod2'!$A$3:$A$659,FALSE),72)</f>
        <v>6.54146368094026</v>
      </c>
      <c r="U10" s="125">
        <f ca="1">INDEX('AI''19 Stats Mod2'!$A$3:$CM$659,MATCH($A10,'AI''19 Stats Mod2'!$A$3:$A$659,FALSE),73)</f>
        <v>0.13918007831787788</v>
      </c>
      <c r="V10" s="125">
        <f ca="1">INDEX('AI''19 Stats Mod2'!$A$3:$CM$659,MATCH($A10,'AI''19 Stats Mod2'!$A$3:$A$659,FALSE),91)</f>
        <v>1.0246209012489753</v>
      </c>
      <c r="W10" s="125">
        <f ca="1">INDEX('AI''19 Stats Mod2'!$A$3:$CN$659,MATCH($A10,'AI''19 Stats Mod2'!$A$3:$A$659,FALSE),86)</f>
        <v>7.2069482987045949E-2</v>
      </c>
      <c r="X10" s="150">
        <f ca="1">INDEX('AI''19 Stats Mod2'!$A$3:$CN$659,MATCH($A10,'AI''19 Stats Mod2'!$A$3:$A$659,FALSE),87)</f>
        <v>31.960272968145976</v>
      </c>
      <c r="Y10" s="125">
        <f ca="1">INDEX('AI''19 Stats Mod2'!$A$3:$CN$659,MATCH($A10,'AI''19 Stats Mod2'!$A$3:$A$659,FALSE),89)</f>
        <v>0</v>
      </c>
      <c r="Z10" s="125">
        <f ca="1">INDEX('AI''19 Stats Mod2'!$A$3:$CN$659,MATCH($A10,'AI''19 Stats Mod2'!$A$3:$A$659,FALSE),90)</f>
        <v>0</v>
      </c>
    </row>
    <row r="11" spans="1:26" x14ac:dyDescent="0.25">
      <c r="A11" s="239" t="s">
        <v>137</v>
      </c>
      <c r="B11" s="122">
        <f ca="1">INDEX('AI''19 Stats Mod2'!$A$3:$CM$659,MATCH($A11,'AI''19 Stats Mod2'!$A$3:$A$659,FALSE),14)</f>
        <v>29</v>
      </c>
      <c r="C11" s="122" t="str">
        <f ca="1">INDEX('AI''19 Stats Mod2'!$A$3:$CM$659,MATCH($A11,'AI''19 Stats Mod2'!$A$3:$A$659,FALSE),15)</f>
        <v>Bomber</v>
      </c>
      <c r="D11" s="122">
        <f ca="1">INDEX('AI''19 Stats Mod2'!$A$3:$CM$659,MATCH($A11,'AI''19 Stats Mod2'!$A$3:$A$659,FALSE),16)</f>
        <v>5</v>
      </c>
      <c r="E11" s="122">
        <f ca="1">INDEX('AI''19 Stats Mod2'!$A$3:$CM$659,MATCH($A11,'AI''19 Stats Mod2'!$A$3:$A$659,FALSE),17)</f>
        <v>2</v>
      </c>
      <c r="F11" s="122" t="str">
        <f ca="1">INDEX('AI''19 Stats Mod2'!$A$3:$CM$659,MATCH($A11,'AI''19 Stats Mod2'!$A$3:$A$659,FALSE),18)</f>
        <v>-</v>
      </c>
      <c r="G11" s="122">
        <f ca="1">INDEX('AI''19 Stats Mod2'!$A$3:$CM$659,MATCH($A11,'AI''19 Stats Mod2'!$A$3:$A$659,FALSE),19)</f>
        <v>2</v>
      </c>
      <c r="H11" s="122" t="str">
        <f ca="1">INDEX('AI''19 Stats Mod2'!$A$3:$CM$659,MATCH($A11,'AI''19 Stats Mod2'!$A$3:$A$659,FALSE),20)</f>
        <v>1-4</v>
      </c>
      <c r="I11" s="122"/>
      <c r="J11" s="122"/>
      <c r="K11" s="122">
        <f ca="1">INDEX('AI''19 Stats Mod2'!$A$3:$CM$659,MATCH($A11,'AI''19 Stats Mod2'!$A$3:$A$659,FALSE),23)</f>
        <v>4</v>
      </c>
      <c r="L11" s="122">
        <f ca="1">INDEX('AI''19 Stats Mod2'!$A$3:$CM$659,MATCH($A11,'AI''19 Stats Mod2'!$A$3:$A$659,FALSE),24)</f>
        <v>5</v>
      </c>
      <c r="M11" s="122">
        <f ca="1">INDEX('AI''19 Stats Mod2'!$A$3:$CM$659,MATCH($A11,'AI''19 Stats Mod2'!$A$3:$A$659,FALSE),25)</f>
        <v>1</v>
      </c>
      <c r="N11" s="122">
        <f ca="1">INDEX('AI''19 Stats Mod2'!$A$3:$CM$659,MATCH($A11,'AI''19 Stats Mod2'!$A$3:$A$659,FALSE),26)</f>
        <v>5</v>
      </c>
      <c r="O11" s="122" t="str">
        <f ca="1">INDEX('AI''19 Stats Mod2'!$A$3:$CM$659,MATCH($A11,'AI''19 Stats Mod2'!$A$3:$A$659,FALSE),27)</f>
        <v>Rocket Boosters</v>
      </c>
      <c r="P11" s="123">
        <f ca="1">INDEX('AI''19 Stats Mod2'!$A$3:$CM$659,MATCH($A11,'AI''19 Stats Mod2'!$A$3:$A$659,FALSE),28)</f>
        <v>0.71563189871974031</v>
      </c>
      <c r="Q11" s="123">
        <f ca="1">INDEX('AI''19 Stats Mod2'!$A$3:$CM$659,MATCH($A11,'AI''19 Stats Mod2'!$A$3:$A$659,FALSE),29)</f>
        <v>0.80647624534977935</v>
      </c>
      <c r="R11" s="123">
        <f ca="1">INDEX('AI''19 Stats Mod2'!$A$3:$CM$659,MATCH($A11,'AI''19 Stats Mod2'!$A$3:$A$659,FALSE),30)</f>
        <v>3.5064184580425191</v>
      </c>
      <c r="S11" s="124">
        <f ca="1">INDEX('AI''19 Stats Mod2'!$A$3:$CM$659,MATCH($A11,'AI''19 Stats Mod2'!$A$3:$A$659,FALSE),70)</f>
        <v>70.162547812325215</v>
      </c>
      <c r="T11" s="125">
        <f ca="1">INDEX('AI''19 Stats Mod2'!$A$3:$CM$659,MATCH($A11,'AI''19 Stats Mod2'!$A$3:$A$659,FALSE),72)</f>
        <v>4.007696218280894</v>
      </c>
      <c r="U11" s="125">
        <f ca="1">INDEX('AI''19 Stats Mod2'!$A$3:$CM$659,MATCH($A11,'AI''19 Stats Mod2'!$A$3:$A$659,FALSE),73)</f>
        <v>0.13819642132003082</v>
      </c>
      <c r="V11" s="125">
        <f ca="1">INDEX('AI''19 Stats Mod2'!$A$3:$CM$659,MATCH($A11,'AI''19 Stats Mod2'!$A$3:$A$659,FALSE),91)</f>
        <v>1.017379379819795</v>
      </c>
      <c r="W11" s="125">
        <f ca="1">INDEX('AI''19 Stats Mod2'!$A$3:$CN$659,MATCH($A11,'AI''19 Stats Mod2'!$A$3:$A$659,FALSE),86)</f>
        <v>8.8437934364436824E-2</v>
      </c>
      <c r="X11" s="150">
        <f ca="1">INDEX('AI''19 Stats Mod2'!$A$3:$CN$659,MATCH($A11,'AI''19 Stats Mod2'!$A$3:$A$659,FALSE),87)</f>
        <v>17.532092290212596</v>
      </c>
      <c r="Y11" s="125">
        <f ca="1">INDEX('AI''19 Stats Mod2'!$A$3:$CN$659,MATCH($A11,'AI''19 Stats Mod2'!$A$3:$A$659,FALSE),89)</f>
        <v>1</v>
      </c>
      <c r="Z11" s="125">
        <f ca="1">INDEX('AI''19 Stats Mod2'!$A$3:$CN$659,MATCH($A11,'AI''19 Stats Mod2'!$A$3:$A$659,FALSE),90)</f>
        <v>0</v>
      </c>
    </row>
    <row r="12" spans="1:26" x14ac:dyDescent="0.25">
      <c r="A12" s="239" t="s">
        <v>239</v>
      </c>
      <c r="B12" s="122">
        <f ca="1">INDEX('AI''19 Stats Mod2'!$A$3:$CM$659,MATCH($A12,'AI''19 Stats Mod2'!$A$3:$A$659,FALSE),14)</f>
        <v>29</v>
      </c>
      <c r="C12" s="122" t="str">
        <f ca="1">INDEX('AI''19 Stats Mod2'!$A$3:$CM$659,MATCH($A12,'AI''19 Stats Mod2'!$A$3:$A$659,FALSE),15)</f>
        <v>Fighter</v>
      </c>
      <c r="D12" s="122">
        <f ca="1">INDEX('AI''19 Stats Mod2'!$A$3:$CM$659,MATCH($A12,'AI''19 Stats Mod2'!$A$3:$A$659,FALSE),16)</f>
        <v>3</v>
      </c>
      <c r="E12" s="122" t="str">
        <f ca="1">INDEX('AI''19 Stats Mod2'!$A$3:$CM$659,MATCH($A12,'AI''19 Stats Mod2'!$A$3:$A$659,FALSE),17)</f>
        <v>-</v>
      </c>
      <c r="F12" s="122" t="str">
        <f ca="1">INDEX('AI''19 Stats Mod2'!$A$3:$CM$659,MATCH($A12,'AI''19 Stats Mod2'!$A$3:$A$659,FALSE),18)</f>
        <v>-</v>
      </c>
      <c r="G12" s="122">
        <f ca="1">INDEX('AI''19 Stats Mod2'!$A$3:$CM$659,MATCH($A12,'AI''19 Stats Mod2'!$A$3:$A$659,FALSE),19)</f>
        <v>2</v>
      </c>
      <c r="H12" s="122" t="str">
        <f ca="1">INDEX('AI''19 Stats Mod2'!$A$3:$CM$659,MATCH($A12,'AI''19 Stats Mod2'!$A$3:$A$659,FALSE),20)</f>
        <v>1-6</v>
      </c>
      <c r="I12" s="122"/>
      <c r="J12" s="122"/>
      <c r="K12" s="122">
        <f ca="1">INDEX('AI''19 Stats Mod2'!$A$3:$CM$659,MATCH($A12,'AI''19 Stats Mod2'!$A$3:$A$659,FALSE),23)</f>
        <v>3</v>
      </c>
      <c r="L12" s="122">
        <f ca="1">INDEX('AI''19 Stats Mod2'!$A$3:$CM$659,MATCH($A12,'AI''19 Stats Mod2'!$A$3:$A$659,FALSE),24)</f>
        <v>6</v>
      </c>
      <c r="M12" s="122">
        <f ca="1">INDEX('AI''19 Stats Mod2'!$A$3:$CM$659,MATCH($A12,'AI''19 Stats Mod2'!$A$3:$A$659,FALSE),25)</f>
        <v>2</v>
      </c>
      <c r="N12" s="122">
        <f ca="1">INDEX('AI''19 Stats Mod2'!$A$3:$CM$659,MATCH($A12,'AI''19 Stats Mod2'!$A$3:$A$659,FALSE),26)</f>
        <v>5</v>
      </c>
      <c r="O12" s="122">
        <f ca="1">INDEX('AI''19 Stats Mod2'!$A$3:$CM$659,MATCH($A12,'AI''19 Stats Mod2'!$A$3:$A$659,FALSE),27)</f>
        <v>0</v>
      </c>
      <c r="P12" s="123">
        <f ca="1">INDEX('AI''19 Stats Mod2'!$A$3:$CM$659,MATCH($A12,'AI''19 Stats Mod2'!$A$3:$A$659,FALSE),28)</f>
        <v>0.79387955742428784</v>
      </c>
      <c r="Q12" s="123">
        <f ca="1">INDEX('AI''19 Stats Mod2'!$A$3:$CM$659,MATCH($A12,'AI''19 Stats Mod2'!$A$3:$A$659,FALSE),29)</f>
        <v>0.89465688418428158</v>
      </c>
      <c r="R12" s="123">
        <f ca="1">INDEX('AI''19 Stats Mod2'!$A$3:$CM$659,MATCH($A12,'AI''19 Stats Mod2'!$A$3:$A$659,FALSE),30)</f>
        <v>2.333887523958996</v>
      </c>
      <c r="S12" s="124">
        <f ca="1">INDEX('AI''19 Stats Mod2'!$A$3:$CM$659,MATCH($A12,'AI''19 Stats Mod2'!$A$3:$A$659,FALSE),70)</f>
        <v>66.24930686832063</v>
      </c>
      <c r="T12" s="125">
        <f ca="1">INDEX('AI''19 Stats Mod2'!$A$3:$CM$659,MATCH($A12,'AI''19 Stats Mod2'!$A$3:$A$659,FALSE),72)</f>
        <v>4.2242928611881574</v>
      </c>
      <c r="U12" s="125">
        <f ca="1">INDEX('AI''19 Stats Mod2'!$A$3:$CM$659,MATCH($A12,'AI''19 Stats Mod2'!$A$3:$A$659,FALSE),73)</f>
        <v>0.14566527107545371</v>
      </c>
      <c r="V12" s="125">
        <f ca="1">INDEX('AI''19 Stats Mod2'!$A$3:$CM$659,MATCH($A12,'AI''19 Stats Mod2'!$A$3:$A$659,FALSE),91)</f>
        <v>1.0723638263022597</v>
      </c>
      <c r="W12" s="125">
        <f ca="1">INDEX('AI''19 Stats Mod2'!$A$3:$CN$659,MATCH($A12,'AI''19 Stats Mod2'!$A$3:$A$659,FALSE),86)</f>
        <v>8.1774733330673186E-2</v>
      </c>
      <c r="X12" s="150">
        <f ca="1">INDEX('AI''19 Stats Mod2'!$A$3:$CN$659,MATCH($A12,'AI''19 Stats Mod2'!$A$3:$A$659,FALSE),87)</f>
        <v>14.003325143753976</v>
      </c>
      <c r="Y12" s="125">
        <f ca="1">INDEX('AI''19 Stats Mod2'!$A$3:$CN$659,MATCH($A12,'AI''19 Stats Mod2'!$A$3:$A$659,FALSE),89)</f>
        <v>2.2222222222222219</v>
      </c>
      <c r="Z12" s="125">
        <f ca="1">INDEX('AI''19 Stats Mod2'!$A$3:$CN$659,MATCH($A12,'AI''19 Stats Mod2'!$A$3:$A$659,FALSE),90)</f>
        <v>0</v>
      </c>
    </row>
    <row r="13" spans="1:26" x14ac:dyDescent="0.25">
      <c r="A13" s="239" t="s">
        <v>563</v>
      </c>
      <c r="B13" s="122">
        <f ca="1">INDEX('AI''19 Stats Mod2'!$A$3:$CM$659,MATCH($A13,'AI''19 Stats Mod2'!$A$3:$A$659,FALSE),14)</f>
        <v>30</v>
      </c>
      <c r="C13" s="122" t="str">
        <f ca="1">INDEX('AI''19 Stats Mod2'!$A$3:$CM$659,MATCH($A13,'AI''19 Stats Mod2'!$A$3:$A$659,FALSE),15)</f>
        <v>Fighter</v>
      </c>
      <c r="D13" s="122">
        <f ca="1">INDEX('AI''19 Stats Mod2'!$A$3:$CM$659,MATCH($A13,'AI''19 Stats Mod2'!$A$3:$A$659,FALSE),16)</f>
        <v>3</v>
      </c>
      <c r="E13" s="122">
        <f ca="1">INDEX('AI''19 Stats Mod2'!$A$3:$CM$659,MATCH($A13,'AI''19 Stats Mod2'!$A$3:$A$659,FALSE),17)</f>
        <v>0</v>
      </c>
      <c r="F13" s="122">
        <f ca="1">INDEX('AI''19 Stats Mod2'!$A$3:$CM$659,MATCH($A13,'AI''19 Stats Mod2'!$A$3:$A$659,FALSE),18)</f>
        <v>0</v>
      </c>
      <c r="G13" s="122">
        <f ca="1">INDEX('AI''19 Stats Mod2'!$A$3:$CM$659,MATCH($A13,'AI''19 Stats Mod2'!$A$3:$A$659,FALSE),19)</f>
        <v>2</v>
      </c>
      <c r="H13" s="122" t="str">
        <f ca="1">INDEX('AI''19 Stats Mod2'!$A$3:$CM$659,MATCH($A13,'AI''19 Stats Mod2'!$A$3:$A$659,FALSE),20)</f>
        <v>1-7</v>
      </c>
      <c r="I13" s="122"/>
      <c r="J13" s="122"/>
      <c r="K13" s="122">
        <f ca="1">INDEX('AI''19 Stats Mod2'!$A$3:$CM$659,MATCH($A13,'AI''19 Stats Mod2'!$A$3:$A$659,FALSE),23)</f>
        <v>4</v>
      </c>
      <c r="L13" s="122">
        <f ca="1">INDEX('AI''19 Stats Mod2'!$A$3:$CM$659,MATCH($A13,'AI''19 Stats Mod2'!$A$3:$A$659,FALSE),24)</f>
        <v>7</v>
      </c>
      <c r="M13" s="122">
        <f ca="1">INDEX('AI''19 Stats Mod2'!$A$3:$CM$659,MATCH($A13,'AI''19 Stats Mod2'!$A$3:$A$659,FALSE),25)</f>
        <v>2</v>
      </c>
      <c r="N13" s="122">
        <f ca="1">INDEX('AI''19 Stats Mod2'!$A$3:$CM$659,MATCH($A13,'AI''19 Stats Mod2'!$A$3:$A$659,FALSE),26)</f>
        <v>5</v>
      </c>
      <c r="O13" s="122">
        <f>INDEX('AI''19 Stats Mod2'!$A$3:$CM$659,MATCH($A13,'AI''19 Stats Mod2'!$A$3:$A$659,FALSE),27)</f>
        <v>0</v>
      </c>
      <c r="P13" s="123">
        <f ca="1">INDEX('AI''19 Stats Mod2'!$A$3:$CM$659,MATCH($A13,'AI''19 Stats Mod2'!$A$3:$A$659,FALSE),28)</f>
        <v>0.83652672436050002</v>
      </c>
      <c r="Q13" s="123">
        <f ca="1">INDEX('AI''19 Stats Mod2'!$A$3:$CM$659,MATCH($A13,'AI''19 Stats Mod2'!$A$3:$A$659,FALSE),29)</f>
        <v>0.91905026878061546</v>
      </c>
      <c r="R13" s="123">
        <f ca="1">INDEX('AI''19 Stats Mod2'!$A$3:$CM$659,MATCH($A13,'AI''19 Stats Mod2'!$A$3:$A$659,FALSE),30)</f>
        <v>2.3975224402972581</v>
      </c>
      <c r="S13" s="124">
        <f ca="1">INDEX('AI''19 Stats Mod2'!$A$3:$CM$659,MATCH($A13,'AI''19 Stats Mod2'!$A$3:$A$659,FALSE),70)</f>
        <v>74.197339214853628</v>
      </c>
      <c r="T13" s="125">
        <f ca="1">INDEX('AI''19 Stats Mod2'!$A$3:$CM$659,MATCH($A13,'AI''19 Stats Mod2'!$A$3:$A$659,FALSE),72)</f>
        <v>4.3849926533004195</v>
      </c>
      <c r="U13" s="125">
        <f ca="1">INDEX('AI''19 Stats Mod2'!$A$3:$CM$659,MATCH($A13,'AI''19 Stats Mod2'!$A$3:$A$659,FALSE),73)</f>
        <v>0.14616642177668066</v>
      </c>
      <c r="V13" s="125">
        <f ca="1">INDEX('AI''19 Stats Mod2'!$A$3:$CM$659,MATCH($A13,'AI''19 Stats Mod2'!$A$3:$A$659,FALSE),91)</f>
        <v>1.0760532155407103</v>
      </c>
      <c r="W13" s="125">
        <f ca="1">INDEX('AI''19 Stats Mod2'!$A$3:$CN$659,MATCH($A13,'AI''19 Stats Mod2'!$A$3:$A$659,FALSE),86)</f>
        <v>5.2964549578129641E-2</v>
      </c>
      <c r="X13" s="150">
        <f ca="1">INDEX('AI''19 Stats Mod2'!$A$3:$CN$659,MATCH($A13,'AI''19 Stats Mod2'!$A$3:$A$659,FALSE),87)</f>
        <v>16.782657082080807</v>
      </c>
      <c r="Y13" s="125">
        <f ca="1">INDEX('AI''19 Stats Mod2'!$A$3:$CN$659,MATCH($A13,'AI''19 Stats Mod2'!$A$3:$A$659,FALSE),89)</f>
        <v>1.5555555555555554</v>
      </c>
      <c r="Z13" s="125">
        <f ca="1">INDEX('AI''19 Stats Mod2'!$A$3:$CN$659,MATCH($A13,'AI''19 Stats Mod2'!$A$3:$A$659,FALSE),90)</f>
        <v>0</v>
      </c>
    </row>
    <row r="14" spans="1:26" x14ac:dyDescent="0.25">
      <c r="A14" s="239" t="s">
        <v>615</v>
      </c>
      <c r="B14" s="122">
        <f ca="1">INDEX('AI''19 Stats Mod2'!$A$3:$CM$659,MATCH($A14,'AI''19 Stats Mod2'!$A$3:$A$659,FALSE),14)</f>
        <v>37</v>
      </c>
      <c r="C14" s="122" t="str">
        <f ca="1">INDEX('AI''19 Stats Mod2'!$A$3:$CM$659,MATCH($A14,'AI''19 Stats Mod2'!$A$3:$A$659,FALSE),15)</f>
        <v>Fighter</v>
      </c>
      <c r="D14" s="122">
        <f ca="1">INDEX('AI''19 Stats Mod2'!$A$3:$CM$659,MATCH($A14,'AI''19 Stats Mod2'!$A$3:$A$659,FALSE),16)</f>
        <v>4</v>
      </c>
      <c r="E14" s="122">
        <f ca="1">INDEX('AI''19 Stats Mod2'!$A$3:$CM$659,MATCH($A14,'AI''19 Stats Mod2'!$A$3:$A$659,FALSE),17)</f>
        <v>2</v>
      </c>
      <c r="F14" s="122">
        <f ca="1">INDEX('AI''19 Stats Mod2'!$A$3:$CM$659,MATCH($A14,'AI''19 Stats Mod2'!$A$3:$A$659,FALSE),18)</f>
        <v>0</v>
      </c>
      <c r="G14" s="122">
        <f ca="1">INDEX('AI''19 Stats Mod2'!$A$3:$CM$659,MATCH($A14,'AI''19 Stats Mod2'!$A$3:$A$659,FALSE),19)</f>
        <v>3</v>
      </c>
      <c r="H14" s="122" t="str">
        <f ca="1">INDEX('AI''19 Stats Mod2'!$A$3:$CM$659,MATCH($A14,'AI''19 Stats Mod2'!$A$3:$A$659,FALSE),20)</f>
        <v>1-8</v>
      </c>
      <c r="I14" s="122"/>
      <c r="J14" s="122"/>
      <c r="K14" s="122">
        <f ca="1">INDEX('AI''19 Stats Mod2'!$A$3:$CM$659,MATCH($A14,'AI''19 Stats Mod2'!$A$3:$A$659,FALSE),23)</f>
        <v>4</v>
      </c>
      <c r="L14" s="122">
        <f ca="1">INDEX('AI''19 Stats Mod2'!$A$3:$CM$659,MATCH($A14,'AI''19 Stats Mod2'!$A$3:$A$659,FALSE),24)</f>
        <v>9</v>
      </c>
      <c r="M14" s="122">
        <f ca="1">INDEX('AI''19 Stats Mod2'!$A$3:$CM$659,MATCH($A14,'AI''19 Stats Mod2'!$A$3:$A$659,FALSE),25)</f>
        <v>0</v>
      </c>
      <c r="N14" s="122">
        <f ca="1">INDEX('AI''19 Stats Mod2'!$A$3:$CM$659,MATCH($A14,'AI''19 Stats Mod2'!$A$3:$A$659,FALSE),26)</f>
        <v>5</v>
      </c>
      <c r="O14" s="122" t="str">
        <f ca="1">INDEX('AI''19 Stats Mod2'!$A$3:$CM$659,MATCH($A14,'AI''19 Stats Mod2'!$A$3:$A$659,FALSE),27)</f>
        <v>Rocket Boosters, Jink</v>
      </c>
      <c r="P14" s="123">
        <f ca="1">INDEX('AI''19 Stats Mod2'!$A$3:$CM$659,MATCH($A14,'AI''19 Stats Mod2'!$A$3:$A$659,FALSE),28)</f>
        <v>1.016991681462482</v>
      </c>
      <c r="Q14" s="123">
        <f ca="1">INDEX('AI''19 Stats Mod2'!$A$3:$CM$659,MATCH($A14,'AI''19 Stats Mod2'!$A$3:$A$659,FALSE),29)</f>
        <v>0.9546990604185962</v>
      </c>
      <c r="R14" s="123">
        <f ca="1">INDEX('AI''19 Stats Mod2'!$A$3:$CM$659,MATCH($A14,'AI''19 Stats Mod2'!$A$3:$A$659,FALSE),30)</f>
        <v>3.3206923840646829</v>
      </c>
      <c r="S14" s="124">
        <f ca="1">INDEX('AI''19 Stats Mod2'!$A$3:$CM$659,MATCH($A14,'AI''19 Stats Mod2'!$A$3:$A$659,FALSE),70)</f>
        <v>79.487092077626485</v>
      </c>
      <c r="T14" s="125">
        <f ca="1">INDEX('AI''19 Stats Mod2'!$A$3:$CM$659,MATCH($A14,'AI''19 Stats Mod2'!$A$3:$A$659,FALSE),72)</f>
        <v>5.9870444564482019</v>
      </c>
      <c r="U14" s="125">
        <f ca="1">INDEX('AI''19 Stats Mod2'!$A$3:$CM$659,MATCH($A14,'AI''19 Stats Mod2'!$A$3:$A$659,FALSE),73)</f>
        <v>0.16181201233643788</v>
      </c>
      <c r="V14" s="125">
        <f ca="1">INDEX('AI''19 Stats Mod2'!$A$3:$CM$659,MATCH($A14,'AI''19 Stats Mod2'!$A$3:$A$659,FALSE),91)</f>
        <v>1.1912334862637779</v>
      </c>
      <c r="W14" s="125">
        <f ca="1">INDEX('AI''19 Stats Mod2'!$A$3:$CN$659,MATCH($A14,'AI''19 Stats Mod2'!$A$3:$A$659,FALSE),86)</f>
        <v>0.16226385735926005</v>
      </c>
      <c r="X14" s="150">
        <f ca="1">INDEX('AI''19 Stats Mod2'!$A$3:$CN$659,MATCH($A14,'AI''19 Stats Mod2'!$A$3:$A$659,FALSE),87)</f>
        <v>29.886231456582145</v>
      </c>
      <c r="Y14" s="125">
        <f ca="1">INDEX('AI''19 Stats Mod2'!$A$3:$CN$659,MATCH($A14,'AI''19 Stats Mod2'!$A$3:$A$659,FALSE),89)</f>
        <v>1.7777777777777777</v>
      </c>
      <c r="Z14" s="125">
        <f ca="1">INDEX('AI''19 Stats Mod2'!$A$3:$CN$659,MATCH($A14,'AI''19 Stats Mod2'!$A$3:$A$659,FALSE),90)</f>
        <v>0</v>
      </c>
    </row>
    <row r="15" spans="1:26" x14ac:dyDescent="0.25">
      <c r="A15" s="239" t="s">
        <v>240</v>
      </c>
      <c r="B15" s="122">
        <f ca="1">INDEX('AI''19 Stats Mod2'!$A$3:$CM$659,MATCH($A15,'AI''19 Stats Mod2'!$A$3:$A$659,FALSE),14)</f>
        <v>33</v>
      </c>
      <c r="C15" s="122" t="str">
        <f ca="1">INDEX('AI''19 Stats Mod2'!$A$3:$CM$659,MATCH($A15,'AI''19 Stats Mod2'!$A$3:$A$659,FALSE),15)</f>
        <v>Fighter</v>
      </c>
      <c r="D15" s="122">
        <f ca="1">INDEX('AI''19 Stats Mod2'!$A$3:$CM$659,MATCH($A15,'AI''19 Stats Mod2'!$A$3:$A$659,FALSE),16)</f>
        <v>3</v>
      </c>
      <c r="E15" s="122" t="str">
        <f ca="1">INDEX('AI''19 Stats Mod2'!$A$3:$CM$659,MATCH($A15,'AI''19 Stats Mod2'!$A$3:$A$659,FALSE),17)</f>
        <v>-</v>
      </c>
      <c r="F15" s="122" t="str">
        <f ca="1">INDEX('AI''19 Stats Mod2'!$A$3:$CM$659,MATCH($A15,'AI''19 Stats Mod2'!$A$3:$A$659,FALSE),18)</f>
        <v>-</v>
      </c>
      <c r="G15" s="122">
        <f ca="1">INDEX('AI''19 Stats Mod2'!$A$3:$CM$659,MATCH($A15,'AI''19 Stats Mod2'!$A$3:$A$659,FALSE),19)</f>
        <v>2</v>
      </c>
      <c r="H15" s="122" t="str">
        <f ca="1">INDEX('AI''19 Stats Mod2'!$A$3:$CM$659,MATCH($A15,'AI''19 Stats Mod2'!$A$3:$A$659,FALSE),20)</f>
        <v>1-6</v>
      </c>
      <c r="I15" s="122"/>
      <c r="J15" s="122"/>
      <c r="K15" s="122">
        <f ca="1">INDEX('AI''19 Stats Mod2'!$A$3:$CM$659,MATCH($A15,'AI''19 Stats Mod2'!$A$3:$A$659,FALSE),23)</f>
        <v>3</v>
      </c>
      <c r="L15" s="122">
        <f ca="1">INDEX('AI''19 Stats Mod2'!$A$3:$CM$659,MATCH($A15,'AI''19 Stats Mod2'!$A$3:$A$659,FALSE),24)</f>
        <v>6</v>
      </c>
      <c r="M15" s="122">
        <f ca="1">INDEX('AI''19 Stats Mod2'!$A$3:$CM$659,MATCH($A15,'AI''19 Stats Mod2'!$A$3:$A$659,FALSE),25)</f>
        <v>2</v>
      </c>
      <c r="N15" s="122">
        <f ca="1">INDEX('AI''19 Stats Mod2'!$A$3:$CM$659,MATCH($A15,'AI''19 Stats Mod2'!$A$3:$A$659,FALSE),26)</f>
        <v>5</v>
      </c>
      <c r="O15" s="122">
        <f ca="1">INDEX('AI''19 Stats Mod2'!$A$3:$CM$659,MATCH($A15,'AI''19 Stats Mod2'!$A$3:$A$659,FALSE),27)</f>
        <v>0</v>
      </c>
      <c r="P15" s="123">
        <f ca="1">INDEX('AI''19 Stats Mod2'!$A$3:$CM$659,MATCH($A15,'AI''19 Stats Mod2'!$A$3:$A$659,FALSE),28)</f>
        <v>0.79387955742428784</v>
      </c>
      <c r="Q15" s="123">
        <f ca="1">INDEX('AI''19 Stats Mod2'!$A$3:$CM$659,MATCH($A15,'AI''19 Stats Mod2'!$A$3:$A$659,FALSE),29)</f>
        <v>0.81202528312747091</v>
      </c>
      <c r="R15" s="123">
        <f ca="1">INDEX('AI''19 Stats Mod2'!$A$3:$CM$659,MATCH($A15,'AI''19 Stats Mod2'!$A$3:$A$659,FALSE),30)</f>
        <v>2.1183268255499241</v>
      </c>
      <c r="S15" s="124">
        <f ca="1">INDEX('AI''19 Stats Mod2'!$A$3:$CM$659,MATCH($A15,'AI''19 Stats Mod2'!$A$3:$A$659,FALSE),70)</f>
        <v>70.628190630799082</v>
      </c>
      <c r="T15" s="125">
        <f ca="1">INDEX('AI''19 Stats Mod2'!$A$3:$CM$659,MATCH($A15,'AI''19 Stats Mod2'!$A$3:$A$659,FALSE),72)</f>
        <v>4.7467567790629559</v>
      </c>
      <c r="U15" s="125">
        <f ca="1">INDEX('AI''19 Stats Mod2'!$A$3:$CM$659,MATCH($A15,'AI''19 Stats Mod2'!$A$3:$A$659,FALSE),73)</f>
        <v>0.14384111451705928</v>
      </c>
      <c r="V15" s="125">
        <f ca="1">INDEX('AI''19 Stats Mod2'!$A$3:$CM$659,MATCH($A15,'AI''19 Stats Mod2'!$A$3:$A$659,FALSE),91)</f>
        <v>1.0589346850094052</v>
      </c>
      <c r="W15" s="125">
        <f ca="1">INDEX('AI''19 Stats Mod2'!$A$3:$CN$659,MATCH($A15,'AI''19 Stats Mod2'!$A$3:$A$659,FALSE),86)</f>
        <v>7.8590298663129346E-2</v>
      </c>
      <c r="X15" s="150">
        <f ca="1">INDEX('AI''19 Stats Mod2'!$A$3:$CN$659,MATCH($A15,'AI''19 Stats Mod2'!$A$3:$A$659,FALSE),87)</f>
        <v>12.709960953299545</v>
      </c>
      <c r="Y15" s="125">
        <f ca="1">INDEX('AI''19 Stats Mod2'!$A$3:$CN$659,MATCH($A15,'AI''19 Stats Mod2'!$A$3:$A$659,FALSE),89)</f>
        <v>2.2222222222222219</v>
      </c>
      <c r="Z15" s="125">
        <f ca="1">INDEX('AI''19 Stats Mod2'!$A$3:$CN$659,MATCH($A15,'AI''19 Stats Mod2'!$A$3:$A$659,FALSE),90)</f>
        <v>0</v>
      </c>
    </row>
    <row r="16" spans="1:26" x14ac:dyDescent="0.25">
      <c r="A16" s="239" t="s">
        <v>566</v>
      </c>
      <c r="B16" s="122">
        <f ca="1">INDEX('AI''19 Stats Mod2'!$A$3:$CM$659,MATCH($A16,'AI''19 Stats Mod2'!$A$3:$A$659,FALSE),14)</f>
        <v>39</v>
      </c>
      <c r="C16" s="122" t="str">
        <f ca="1">INDEX('AI''19 Stats Mod2'!$A$3:$CM$659,MATCH($A16,'AI''19 Stats Mod2'!$A$3:$A$659,FALSE),15)</f>
        <v>Fighter</v>
      </c>
      <c r="D16" s="122">
        <f ca="1">INDEX('AI''19 Stats Mod2'!$A$3:$CM$659,MATCH($A16,'AI''19 Stats Mod2'!$A$3:$A$659,FALSE),16)</f>
        <v>4</v>
      </c>
      <c r="E16" s="122">
        <f ca="1">INDEX('AI''19 Stats Mod2'!$A$3:$CM$659,MATCH($A16,'AI''19 Stats Mod2'!$A$3:$A$659,FALSE),17)</f>
        <v>2</v>
      </c>
      <c r="F16" s="122">
        <f ca="1">INDEX('AI''19 Stats Mod2'!$A$3:$CM$659,MATCH($A16,'AI''19 Stats Mod2'!$A$3:$A$659,FALSE),18)</f>
        <v>0</v>
      </c>
      <c r="G16" s="122">
        <f ca="1">INDEX('AI''19 Stats Mod2'!$A$3:$CM$659,MATCH($A16,'AI''19 Stats Mod2'!$A$3:$A$659,FALSE),19)</f>
        <v>2</v>
      </c>
      <c r="H16" s="122" t="str">
        <f ca="1">INDEX('AI''19 Stats Mod2'!$A$3:$CM$659,MATCH($A16,'AI''19 Stats Mod2'!$A$3:$A$659,FALSE),20)</f>
        <v>1-5</v>
      </c>
      <c r="I16" s="122"/>
      <c r="J16" s="122"/>
      <c r="K16" s="122">
        <f ca="1">INDEX('AI''19 Stats Mod2'!$A$3:$CM$659,MATCH($A16,'AI''19 Stats Mod2'!$A$3:$A$659,FALSE),23)</f>
        <v>3</v>
      </c>
      <c r="L16" s="122">
        <f ca="1">INDEX('AI''19 Stats Mod2'!$A$3:$CM$659,MATCH($A16,'AI''19 Stats Mod2'!$A$3:$A$659,FALSE),24)</f>
        <v>5</v>
      </c>
      <c r="M16" s="122">
        <f ca="1">INDEX('AI''19 Stats Mod2'!$A$3:$CM$659,MATCH($A16,'AI''19 Stats Mod2'!$A$3:$A$659,FALSE),25)</f>
        <v>0</v>
      </c>
      <c r="N16" s="122">
        <f ca="1">INDEX('AI''19 Stats Mod2'!$A$3:$CM$659,MATCH($A16,'AI''19 Stats Mod2'!$A$3:$A$659,FALSE),26)</f>
        <v>5</v>
      </c>
      <c r="O16" s="122">
        <f>INDEX('AI''19 Stats Mod2'!$A$3:$CM$659,MATCH($A16,'AI''19 Stats Mod2'!$A$3:$A$659,FALSE),27)</f>
        <v>0</v>
      </c>
      <c r="P16" s="123">
        <f ca="1">INDEX('AI''19 Stats Mod2'!$A$3:$CM$659,MATCH($A16,'AI''19 Stats Mod2'!$A$3:$A$659,FALSE),28)</f>
        <v>0.77246254744164822</v>
      </c>
      <c r="Q16" s="123">
        <f ca="1">INDEX('AI''19 Stats Mod2'!$A$3:$CM$659,MATCH($A16,'AI''19 Stats Mod2'!$A$3:$A$659,FALSE),29)</f>
        <v>0.69707477033342446</v>
      </c>
      <c r="R16" s="123">
        <f ca="1">INDEX('AI''19 Stats Mod2'!$A$3:$CM$659,MATCH($A16,'AI''19 Stats Mod2'!$A$3:$A$659,FALSE),30)</f>
        <v>2.4246078968119114</v>
      </c>
      <c r="S16" s="124">
        <f ca="1">INDEX('AI''19 Stats Mod2'!$A$3:$CM$659,MATCH($A16,'AI''19 Stats Mod2'!$A$3:$A$659,FALSE),70)</f>
        <v>76.95544358879917</v>
      </c>
      <c r="T16" s="125">
        <f ca="1">INDEX('AI''19 Stats Mod2'!$A$3:$CM$659,MATCH($A16,'AI''19 Stats Mod2'!$A$3:$A$659,FALSE),72)</f>
        <v>5.176460086394818</v>
      </c>
      <c r="U16" s="125">
        <f ca="1">INDEX('AI''19 Stats Mod2'!$A$3:$CM$659,MATCH($A16,'AI''19 Stats Mod2'!$A$3:$A$659,FALSE),73)</f>
        <v>0.13272974580499533</v>
      </c>
      <c r="V16" s="125">
        <f ca="1">INDEX('AI''19 Stats Mod2'!$A$3:$CM$659,MATCH($A16,'AI''19 Stats Mod2'!$A$3:$A$659,FALSE),91)</f>
        <v>0.97713461159758974</v>
      </c>
      <c r="W16" s="125">
        <f ca="1">INDEX('AI''19 Stats Mod2'!$A$3:$CN$659,MATCH($A16,'AI''19 Stats Mod2'!$A$3:$A$659,FALSE),86)</f>
        <v>5.1167086442316476E-2</v>
      </c>
      <c r="X16" s="150">
        <f ca="1">INDEX('AI''19 Stats Mod2'!$A$3:$CN$659,MATCH($A16,'AI''19 Stats Mod2'!$A$3:$A$659,FALSE),87)</f>
        <v>12.123039484059557</v>
      </c>
      <c r="Y16" s="125">
        <f ca="1">INDEX('AI''19 Stats Mod2'!$A$3:$CN$659,MATCH($A16,'AI''19 Stats Mod2'!$A$3:$A$659,FALSE),89)</f>
        <v>1.7777777777777777</v>
      </c>
      <c r="Z16" s="125">
        <f ca="1">INDEX('AI''19 Stats Mod2'!$A$3:$CN$659,MATCH($A16,'AI''19 Stats Mod2'!$A$3:$A$659,FALSE),90)</f>
        <v>0</v>
      </c>
    </row>
    <row r="17" spans="1:26" x14ac:dyDescent="0.25">
      <c r="A17" s="239" t="s">
        <v>588</v>
      </c>
      <c r="B17" s="122">
        <f ca="1">INDEX('AI''19 Stats Mod2'!$A$3:$CM$659,MATCH($A17,'AI''19 Stats Mod2'!$A$3:$A$659,FALSE),14)</f>
        <v>59</v>
      </c>
      <c r="C17" s="122" t="str">
        <f ca="1">INDEX('AI''19 Stats Mod2'!$A$3:$CM$659,MATCH($A17,'AI''19 Stats Mod2'!$A$3:$A$659,FALSE),15)</f>
        <v>Bomber</v>
      </c>
      <c r="D17" s="122">
        <f ca="1">INDEX('AI''19 Stats Mod2'!$A$3:$CM$659,MATCH($A17,'AI''19 Stats Mod2'!$A$3:$A$659,FALSE),16)</f>
        <v>12.2</v>
      </c>
      <c r="E17" s="122">
        <f ca="1">INDEX('AI''19 Stats Mod2'!$A$3:$CM$659,MATCH($A17,'AI''19 Stats Mod2'!$A$3:$A$659,FALSE),17)</f>
        <v>4</v>
      </c>
      <c r="F17" s="122">
        <f ca="1">INDEX('AI''19 Stats Mod2'!$A$3:$CM$659,MATCH($A17,'AI''19 Stats Mod2'!$A$3:$A$659,FALSE),18)</f>
        <v>0</v>
      </c>
      <c r="G17" s="122">
        <f ca="1">INDEX('AI''19 Stats Mod2'!$A$3:$CM$659,MATCH($A17,'AI''19 Stats Mod2'!$A$3:$A$659,FALSE),19)</f>
        <v>2</v>
      </c>
      <c r="H17" s="122" t="str">
        <f ca="1">INDEX('AI''19 Stats Mod2'!$A$3:$CM$659,MATCH($A17,'AI''19 Stats Mod2'!$A$3:$A$659,FALSE),20)</f>
        <v>1-4</v>
      </c>
      <c r="I17" s="122"/>
      <c r="J17" s="122"/>
      <c r="K17" s="122">
        <f ca="1">INDEX('AI''19 Stats Mod2'!$A$3:$CM$659,MATCH($A17,'AI''19 Stats Mod2'!$A$3:$A$659,FALSE),23)</f>
        <v>3</v>
      </c>
      <c r="L17" s="122">
        <f ca="1">INDEX('AI''19 Stats Mod2'!$A$3:$CM$659,MATCH($A17,'AI''19 Stats Mod2'!$A$3:$A$659,FALSE),24)</f>
        <v>5</v>
      </c>
      <c r="M17" s="122">
        <f ca="1">INDEX('AI''19 Stats Mod2'!$A$3:$CM$659,MATCH($A17,'AI''19 Stats Mod2'!$A$3:$A$659,FALSE),25)</f>
        <v>0</v>
      </c>
      <c r="N17" s="122">
        <f ca="1">INDEX('AI''19 Stats Mod2'!$A$3:$CM$659,MATCH($A17,'AI''19 Stats Mod2'!$A$3:$A$659,FALSE),26)</f>
        <v>5</v>
      </c>
      <c r="O17" s="122">
        <f>INDEX('AI''19 Stats Mod2'!$A$3:$CM$659,MATCH($A17,'AI''19 Stats Mod2'!$A$3:$A$659,FALSE),27)</f>
        <v>0</v>
      </c>
      <c r="P17" s="123">
        <f ca="1">INDEX('AI''19 Stats Mod2'!$A$3:$CM$659,MATCH($A17,'AI''19 Stats Mod2'!$A$3:$A$659,FALSE),28)</f>
        <v>0.74703496601370634</v>
      </c>
      <c r="Q17" s="123">
        <f ca="1">INDEX('AI''19 Stats Mod2'!$A$3:$CM$659,MATCH($A17,'AI''19 Stats Mod2'!$A$3:$A$659,FALSE),29)</f>
        <v>0.49419950823826347</v>
      </c>
      <c r="R17" s="123">
        <f ca="1">INDEX('AI''19 Stats Mod2'!$A$3:$CM$659,MATCH($A17,'AI''19 Stats Mod2'!$A$3:$A$659,FALSE),30)</f>
        <v>5.2428121743537517</v>
      </c>
      <c r="S17" s="124">
        <f ca="1">INDEX('AI''19 Stats Mod2'!$A$3:$CM$659,MATCH($A17,'AI''19 Stats Mod2'!$A$3:$A$659,FALSE),70)</f>
        <v>95.32022555744706</v>
      </c>
      <c r="T17" s="125">
        <f ca="1">INDEX('AI''19 Stats Mod2'!$A$3:$CM$659,MATCH($A17,'AI''19 Stats Mod2'!$A$3:$A$659,FALSE),72)</f>
        <v>8.0741156125529248</v>
      </c>
      <c r="U17" s="125">
        <f ca="1">INDEX('AI''19 Stats Mod2'!$A$3:$CM$659,MATCH($A17,'AI''19 Stats Mod2'!$A$3:$A$659,FALSE),73)</f>
        <v>0.13684941716191398</v>
      </c>
      <c r="V17" s="125">
        <f ca="1">INDEX('AI''19 Stats Mod2'!$A$3:$CM$659,MATCH($A17,'AI''19 Stats Mod2'!$A$3:$A$659,FALSE),91)</f>
        <v>1.0074629562112123</v>
      </c>
      <c r="W17" s="125">
        <f ca="1">INDEX('AI''19 Stats Mod2'!$A$3:$CN$659,MATCH($A17,'AI''19 Stats Mod2'!$A$3:$A$659,FALSE),86)</f>
        <v>8.5475530146945006E-2</v>
      </c>
      <c r="X17" s="150">
        <f ca="1">INDEX('AI''19 Stats Mod2'!$A$3:$CN$659,MATCH($A17,'AI''19 Stats Mod2'!$A$3:$A$659,FALSE),87)</f>
        <v>26.214060871768758</v>
      </c>
      <c r="Y17" s="125">
        <f ca="1">INDEX('AI''19 Stats Mod2'!$A$3:$CN$659,MATCH($A17,'AI''19 Stats Mod2'!$A$3:$A$659,FALSE),89)</f>
        <v>2.1111111111111112</v>
      </c>
      <c r="Z17" s="125">
        <f ca="1">INDEX('AI''19 Stats Mod2'!$A$3:$CN$659,MATCH($A17,'AI''19 Stats Mod2'!$A$3:$A$659,FALSE),90)</f>
        <v>0</v>
      </c>
    </row>
    <row r="18" spans="1:26" x14ac:dyDescent="0.25">
      <c r="A18" s="239" t="s">
        <v>143</v>
      </c>
      <c r="B18" s="122">
        <f ca="1">INDEX('AI''19 Stats Mod2'!$A$3:$CM$659,MATCH($A18,'AI''19 Stats Mod2'!$A$3:$A$659,FALSE),14)</f>
        <v>32</v>
      </c>
      <c r="C18" s="122" t="str">
        <f ca="1">INDEX('AI''19 Stats Mod2'!$A$3:$CM$659,MATCH($A18,'AI''19 Stats Mod2'!$A$3:$A$659,FALSE),15)</f>
        <v>Bomber</v>
      </c>
      <c r="D18" s="122">
        <f ca="1">INDEX('AI''19 Stats Mod2'!$A$3:$CM$659,MATCH($A18,'AI''19 Stats Mod2'!$A$3:$A$659,FALSE),16)</f>
        <v>6.33</v>
      </c>
      <c r="E18" s="122">
        <f ca="1">INDEX('AI''19 Stats Mod2'!$A$3:$CM$659,MATCH($A18,'AI''19 Stats Mod2'!$A$3:$A$659,FALSE),17)</f>
        <v>2</v>
      </c>
      <c r="F18" s="122" t="str">
        <f ca="1">INDEX('AI''19 Stats Mod2'!$A$3:$CM$659,MATCH($A18,'AI''19 Stats Mod2'!$A$3:$A$659,FALSE),18)</f>
        <v>-</v>
      </c>
      <c r="G18" s="122">
        <f ca="1">INDEX('AI''19 Stats Mod2'!$A$3:$CM$659,MATCH($A18,'AI''19 Stats Mod2'!$A$3:$A$659,FALSE),19)</f>
        <v>2</v>
      </c>
      <c r="H18" s="122" t="str">
        <f ca="1">INDEX('AI''19 Stats Mod2'!$A$3:$CM$659,MATCH($A18,'AI''19 Stats Mod2'!$A$3:$A$659,FALSE),20)</f>
        <v>1-4</v>
      </c>
      <c r="I18" s="122"/>
      <c r="J18" s="122"/>
      <c r="K18" s="122">
        <f ca="1">INDEX('AI''19 Stats Mod2'!$A$3:$CM$659,MATCH($A18,'AI''19 Stats Mod2'!$A$3:$A$659,FALSE),23)</f>
        <v>4</v>
      </c>
      <c r="L18" s="122">
        <f ca="1">INDEX('AI''19 Stats Mod2'!$A$3:$CM$659,MATCH($A18,'AI''19 Stats Mod2'!$A$3:$A$659,FALSE),24)</f>
        <v>5</v>
      </c>
      <c r="M18" s="122">
        <f ca="1">INDEX('AI''19 Stats Mod2'!$A$3:$CM$659,MATCH($A18,'AI''19 Stats Mod2'!$A$3:$A$659,FALSE),25)</f>
        <v>1</v>
      </c>
      <c r="N18" s="122">
        <f ca="1">INDEX('AI''19 Stats Mod2'!$A$3:$CM$659,MATCH($A18,'AI''19 Stats Mod2'!$A$3:$A$659,FALSE),26)</f>
        <v>5</v>
      </c>
      <c r="O18" s="122" t="str">
        <f ca="1">INDEX('AI''19 Stats Mod2'!$A$3:$CM$659,MATCH($A18,'AI''19 Stats Mod2'!$A$3:$A$659,FALSE),27)</f>
        <v>Rocket Boosters</v>
      </c>
      <c r="P18" s="123">
        <f ca="1">INDEX('AI''19 Stats Mod2'!$A$3:$CM$659,MATCH($A18,'AI''19 Stats Mod2'!$A$3:$A$659,FALSE),28)</f>
        <v>0.71563189871974031</v>
      </c>
      <c r="Q18" s="123">
        <f ca="1">INDEX('AI''19 Stats Mod2'!$A$3:$CM$659,MATCH($A18,'AI''19 Stats Mod2'!$A$3:$A$659,FALSE),29)</f>
        <v>0.74907895250988654</v>
      </c>
      <c r="R18" s="123">
        <f ca="1">INDEX('AI''19 Stats Mod2'!$A$3:$CM$659,MATCH($A18,'AI''19 Stats Mod2'!$A$3:$A$659,FALSE),30)</f>
        <v>4.1231911038152891</v>
      </c>
      <c r="S18" s="124">
        <f ca="1">INDEX('AI''19 Stats Mod2'!$A$3:$CM$659,MATCH($A18,'AI''19 Stats Mod2'!$A$3:$A$659,FALSE),70)</f>
        <v>76.008095703566624</v>
      </c>
      <c r="T18" s="125">
        <f ca="1">INDEX('AI''19 Stats Mod2'!$A$3:$CM$659,MATCH($A18,'AI''19 Stats Mod2'!$A$3:$A$659,FALSE),72)</f>
        <v>4.3847885928880794</v>
      </c>
      <c r="U18" s="125">
        <f ca="1">INDEX('AI''19 Stats Mod2'!$A$3:$CM$659,MATCH($A18,'AI''19 Stats Mod2'!$A$3:$A$659,FALSE),73)</f>
        <v>0.13702464352775248</v>
      </c>
      <c r="V18" s="125">
        <f ca="1">INDEX('AI''19 Stats Mod2'!$A$3:$CM$659,MATCH($A18,'AI''19 Stats Mod2'!$A$3:$A$659,FALSE),91)</f>
        <v>1.0087529439670604</v>
      </c>
      <c r="W18" s="125">
        <f ca="1">INDEX('AI''19 Stats Mod2'!$A$3:$CN$659,MATCH($A18,'AI''19 Stats Mod2'!$A$3:$A$659,FALSE),86)</f>
        <v>7.9181945354517447E-2</v>
      </c>
      <c r="X18" s="150">
        <f ca="1">INDEX('AI''19 Stats Mod2'!$A$3:$CN$659,MATCH($A18,'AI''19 Stats Mod2'!$A$3:$A$659,FALSE),87)</f>
        <v>20.615955519076444</v>
      </c>
      <c r="Y18" s="125">
        <f ca="1">INDEX('AI''19 Stats Mod2'!$A$3:$CN$659,MATCH($A18,'AI''19 Stats Mod2'!$A$3:$A$659,FALSE),89)</f>
        <v>0.88888888888888884</v>
      </c>
      <c r="Z18" s="125">
        <f ca="1">INDEX('AI''19 Stats Mod2'!$A$3:$CN$659,MATCH($A18,'AI''19 Stats Mod2'!$A$3:$A$659,FALSE),90)</f>
        <v>0</v>
      </c>
    </row>
    <row r="19" spans="1:26" x14ac:dyDescent="0.25">
      <c r="A19" s="239" t="s">
        <v>586</v>
      </c>
      <c r="B19" s="122">
        <f ca="1">INDEX('AI''19 Stats Mod2'!$A$3:$CM$659,MATCH($A19,'AI''19 Stats Mod2'!$A$3:$A$659,FALSE),14)</f>
        <v>26</v>
      </c>
      <c r="C19" s="122" t="str">
        <f ca="1">INDEX('AI''19 Stats Mod2'!$A$3:$CM$659,MATCH($A19,'AI''19 Stats Mod2'!$A$3:$A$659,FALSE),15)</f>
        <v>Fighter</v>
      </c>
      <c r="D19" s="122">
        <f ca="1">INDEX('AI''19 Stats Mod2'!$A$3:$CM$659,MATCH($A19,'AI''19 Stats Mod2'!$A$3:$A$659,FALSE),16)</f>
        <v>2</v>
      </c>
      <c r="E19" s="122">
        <f ca="1">INDEX('AI''19 Stats Mod2'!$A$3:$CM$659,MATCH($A19,'AI''19 Stats Mod2'!$A$3:$A$659,FALSE),17)</f>
        <v>0</v>
      </c>
      <c r="F19" s="122">
        <f ca="1">INDEX('AI''19 Stats Mod2'!$A$3:$CM$659,MATCH($A19,'AI''19 Stats Mod2'!$A$3:$A$659,FALSE),18)</f>
        <v>0</v>
      </c>
      <c r="G19" s="122">
        <f ca="1">INDEX('AI''19 Stats Mod2'!$A$3:$CM$659,MATCH($A19,'AI''19 Stats Mod2'!$A$3:$A$659,FALSE),19)</f>
        <v>3</v>
      </c>
      <c r="H19" s="122" t="str">
        <f ca="1">INDEX('AI''19 Stats Mod2'!$A$3:$CM$659,MATCH($A19,'AI''19 Stats Mod2'!$A$3:$A$659,FALSE),20)</f>
        <v>1-8</v>
      </c>
      <c r="I19" s="122"/>
      <c r="J19" s="122"/>
      <c r="K19" s="122">
        <f ca="1">INDEX('AI''19 Stats Mod2'!$A$3:$CM$659,MATCH($A19,'AI''19 Stats Mod2'!$A$3:$A$659,FALSE),23)</f>
        <v>2</v>
      </c>
      <c r="L19" s="122">
        <f ca="1">INDEX('AI''19 Stats Mod2'!$A$3:$CM$659,MATCH($A19,'AI''19 Stats Mod2'!$A$3:$A$659,FALSE),24)</f>
        <v>9</v>
      </c>
      <c r="M19" s="122">
        <f ca="1">INDEX('AI''19 Stats Mod2'!$A$3:$CM$659,MATCH($A19,'AI''19 Stats Mod2'!$A$3:$A$659,FALSE),25)</f>
        <v>1</v>
      </c>
      <c r="N19" s="122">
        <f ca="1">INDEX('AI''19 Stats Mod2'!$A$3:$CM$659,MATCH($A19,'AI''19 Stats Mod2'!$A$3:$A$659,FALSE),26)</f>
        <v>5</v>
      </c>
      <c r="O19" s="122" t="str">
        <f ca="1">INDEX('AI''19 Stats Mod2'!$A$3:$CM$659,MATCH($A19,'AI''19 Stats Mod2'!$A$3:$A$659,FALSE),27)</f>
        <v>Jink</v>
      </c>
      <c r="P19" s="123">
        <f ca="1">INDEX('AI''19 Stats Mod2'!$A$3:$CM$659,MATCH($A19,'AI''19 Stats Mod2'!$A$3:$A$659,FALSE),28)</f>
        <v>1.0329206114928022</v>
      </c>
      <c r="Q19" s="123">
        <f ca="1">INDEX('AI''19 Stats Mod2'!$A$3:$CM$659,MATCH($A19,'AI''19 Stats Mod2'!$A$3:$A$659,FALSE),29)</f>
        <v>1.2633896661892019</v>
      </c>
      <c r="R19" s="123">
        <f ca="1">INDEX('AI''19 Stats Mod2'!$A$3:$CM$659,MATCH($A19,'AI''19 Stats Mod2'!$A$3:$A$659,FALSE),30)</f>
        <v>2.1971994194594817</v>
      </c>
      <c r="S19" s="124">
        <f ca="1">INDEX('AI''19 Stats Mod2'!$A$3:$CM$659,MATCH($A19,'AI''19 Stats Mod2'!$A$3:$A$659,FALSE),70)</f>
        <v>75.689373108547315</v>
      </c>
      <c r="T19" s="125">
        <f ca="1">INDEX('AI''19 Stats Mod2'!$A$3:$CM$659,MATCH($A19,'AI''19 Stats Mod2'!$A$3:$A$659,FALSE),72)</f>
        <v>3.5132383593512082</v>
      </c>
      <c r="U19" s="125">
        <f ca="1">INDEX('AI''19 Stats Mod2'!$A$3:$CM$659,MATCH($A19,'AI''19 Stats Mod2'!$A$3:$A$659,FALSE),73)</f>
        <v>0.13512455228273879</v>
      </c>
      <c r="V19" s="125">
        <f ca="1">INDEX('AI''19 Stats Mod2'!$A$3:$CM$659,MATCH($A19,'AI''19 Stats Mod2'!$A$3:$A$659,FALSE),91)</f>
        <v>0.99476478396994705</v>
      </c>
      <c r="W19" s="125">
        <f ca="1">INDEX('AI''19 Stats Mod2'!$A$3:$CN$659,MATCH($A19,'AI''19 Stats Mod2'!$A$3:$A$659,FALSE),86)</f>
        <v>3.7352887089164254E-2</v>
      </c>
      <c r="X19" s="150">
        <f ca="1">INDEX('AI''19 Stats Mod2'!$A$3:$CN$659,MATCH($A19,'AI''19 Stats Mod2'!$A$3:$A$659,FALSE),87)</f>
        <v>19.774794775135334</v>
      </c>
      <c r="Y19" s="125">
        <f ca="1">INDEX('AI''19 Stats Mod2'!$A$3:$CN$659,MATCH($A19,'AI''19 Stats Mod2'!$A$3:$A$659,FALSE),89)</f>
        <v>0.88888888888888884</v>
      </c>
      <c r="Z19" s="125">
        <f ca="1">INDEX('AI''19 Stats Mod2'!$A$3:$CN$659,MATCH($A19,'AI''19 Stats Mod2'!$A$3:$A$659,FALSE),90)</f>
        <v>0</v>
      </c>
    </row>
    <row r="20" spans="1:26" x14ac:dyDescent="0.25">
      <c r="A20" s="239" t="s">
        <v>228</v>
      </c>
      <c r="B20" s="122">
        <f ca="1">INDEX('AI''19 Stats Mod2'!$A$3:$CM$659,MATCH($A20,'AI''19 Stats Mod2'!$A$3:$A$659,FALSE),14)</f>
        <v>31</v>
      </c>
      <c r="C20" s="122" t="str">
        <f ca="1">INDEX('AI''19 Stats Mod2'!$A$3:$CM$659,MATCH($A20,'AI''19 Stats Mod2'!$A$3:$A$659,FALSE),15)</f>
        <v>Fighter</v>
      </c>
      <c r="D20" s="122">
        <f ca="1">INDEX('AI''19 Stats Mod2'!$A$3:$CM$659,MATCH($A20,'AI''19 Stats Mod2'!$A$3:$A$659,FALSE),16)</f>
        <v>3</v>
      </c>
      <c r="E20" s="122" t="str">
        <f ca="1">INDEX('AI''19 Stats Mod2'!$A$3:$CM$659,MATCH($A20,'AI''19 Stats Mod2'!$A$3:$A$659,FALSE),17)</f>
        <v>-</v>
      </c>
      <c r="F20" s="122" t="str">
        <f ca="1">INDEX('AI''19 Stats Mod2'!$A$3:$CM$659,MATCH($A20,'AI''19 Stats Mod2'!$A$3:$A$659,FALSE),18)</f>
        <v>-</v>
      </c>
      <c r="G20" s="122">
        <f ca="1">INDEX('AI''19 Stats Mod2'!$A$3:$CM$659,MATCH($A20,'AI''19 Stats Mod2'!$A$3:$A$659,FALSE),19)</f>
        <v>2</v>
      </c>
      <c r="H20" s="122" t="str">
        <f ca="1">INDEX('AI''19 Stats Mod2'!$A$3:$CM$659,MATCH($A20,'AI''19 Stats Mod2'!$A$3:$A$659,FALSE),20)</f>
        <v>1-6</v>
      </c>
      <c r="I20" s="122"/>
      <c r="J20" s="122"/>
      <c r="K20" s="122">
        <f ca="1">INDEX('AI''19 Stats Mod2'!$A$3:$CM$659,MATCH($A20,'AI''19 Stats Mod2'!$A$3:$A$659,FALSE),23)</f>
        <v>3</v>
      </c>
      <c r="L20" s="122">
        <f ca="1">INDEX('AI''19 Stats Mod2'!$A$3:$CM$659,MATCH($A20,'AI''19 Stats Mod2'!$A$3:$A$659,FALSE),24)</f>
        <v>6</v>
      </c>
      <c r="M20" s="122">
        <f ca="1">INDEX('AI''19 Stats Mod2'!$A$3:$CM$659,MATCH($A20,'AI''19 Stats Mod2'!$A$3:$A$659,FALSE),25)</f>
        <v>2</v>
      </c>
      <c r="N20" s="122">
        <f ca="1">INDEX('AI''19 Stats Mod2'!$A$3:$CM$659,MATCH($A20,'AI''19 Stats Mod2'!$A$3:$A$659,FALSE),26)</f>
        <v>5</v>
      </c>
      <c r="O20" s="122">
        <f ca="1">INDEX('AI''19 Stats Mod2'!$A$3:$CM$659,MATCH($A20,'AI''19 Stats Mod2'!$A$3:$A$659,FALSE),27)</f>
        <v>0</v>
      </c>
      <c r="P20" s="123">
        <f ca="1">INDEX('AI''19 Stats Mod2'!$A$3:$CM$659,MATCH($A20,'AI''19 Stats Mod2'!$A$3:$A$659,FALSE),28)</f>
        <v>0.79387955742428784</v>
      </c>
      <c r="Q20" s="123">
        <f ca="1">INDEX('AI''19 Stats Mod2'!$A$3:$CM$659,MATCH($A20,'AI''19 Stats Mod2'!$A$3:$A$659,FALSE),29)</f>
        <v>0.85100818299668424</v>
      </c>
      <c r="R20" s="123">
        <f ca="1">INDEX('AI''19 Stats Mod2'!$A$3:$CM$659,MATCH($A20,'AI''19 Stats Mod2'!$A$3:$A$659,FALSE),30)</f>
        <v>2.2200213469478718</v>
      </c>
      <c r="S20" s="124">
        <f ca="1">INDEX('AI''19 Stats Mod2'!$A$3:$CM$659,MATCH($A20,'AI''19 Stats Mod2'!$A$3:$A$659,FALSE),70)</f>
        <v>66.24930686832063</v>
      </c>
      <c r="T20" s="125">
        <f ca="1">INDEX('AI''19 Stats Mod2'!$A$3:$CM$659,MATCH($A20,'AI''19 Stats Mod2'!$A$3:$A$659,FALSE),72)</f>
        <v>4.0181972058744222</v>
      </c>
      <c r="U20" s="125">
        <f ca="1">INDEX('AI''19 Stats Mod2'!$A$3:$CM$659,MATCH($A20,'AI''19 Stats Mod2'!$A$3:$A$659,FALSE),73)</f>
        <v>0.12961926470562651</v>
      </c>
      <c r="V20" s="125">
        <f ca="1">INDEX('AI''19 Stats Mod2'!$A$3:$CM$659,MATCH($A20,'AI''19 Stats Mod2'!$A$3:$A$659,FALSE),91)</f>
        <v>0.95423576008182798</v>
      </c>
      <c r="W20" s="125">
        <f ca="1">INDEX('AI''19 Stats Mod2'!$A$3:$CN$659,MATCH($A20,'AI''19 Stats Mod2'!$A$3:$A$659,FALSE),86)</f>
        <v>7.2766698112483055E-2</v>
      </c>
      <c r="X20" s="150">
        <f ca="1">INDEX('AI''19 Stats Mod2'!$A$3:$CN$659,MATCH($A20,'AI''19 Stats Mod2'!$A$3:$A$659,FALSE),87)</f>
        <v>13.32012808168723</v>
      </c>
      <c r="Y20" s="125">
        <f ca="1">INDEX('AI''19 Stats Mod2'!$A$3:$CN$659,MATCH($A20,'AI''19 Stats Mod2'!$A$3:$A$659,FALSE),89)</f>
        <v>2.2222222222222219</v>
      </c>
      <c r="Z20" s="125">
        <f ca="1">INDEX('AI''19 Stats Mod2'!$A$3:$CN$659,MATCH($A20,'AI''19 Stats Mod2'!$A$3:$A$659,FALSE),90)</f>
        <v>0</v>
      </c>
    </row>
    <row r="21" spans="1:26" x14ac:dyDescent="0.25">
      <c r="A21" s="239" t="s">
        <v>161</v>
      </c>
      <c r="B21" s="122">
        <f ca="1">INDEX('AI''19 Stats Mod2'!$A$3:$CM$659,MATCH($A21,'AI''19 Stats Mod2'!$A$3:$A$659,FALSE),14)</f>
        <v>35</v>
      </c>
      <c r="C21" s="122" t="str">
        <f ca="1">INDEX('AI''19 Stats Mod2'!$A$3:$CM$659,MATCH($A21,'AI''19 Stats Mod2'!$A$3:$A$659,FALSE),15)</f>
        <v>Bomber</v>
      </c>
      <c r="D21" s="122">
        <f ca="1">INDEX('AI''19 Stats Mod2'!$A$3:$CM$659,MATCH($A21,'AI''19 Stats Mod2'!$A$3:$A$659,FALSE),16)</f>
        <v>6.33</v>
      </c>
      <c r="E21" s="122">
        <f ca="1">INDEX('AI''19 Stats Mod2'!$A$3:$CM$659,MATCH($A21,'AI''19 Stats Mod2'!$A$3:$A$659,FALSE),17)</f>
        <v>2</v>
      </c>
      <c r="F21" s="122" t="str">
        <f ca="1">INDEX('AI''19 Stats Mod2'!$A$3:$CM$659,MATCH($A21,'AI''19 Stats Mod2'!$A$3:$A$659,FALSE),18)</f>
        <v>-</v>
      </c>
      <c r="G21" s="122">
        <f ca="1">INDEX('AI''19 Stats Mod2'!$A$3:$CM$659,MATCH($A21,'AI''19 Stats Mod2'!$A$3:$A$659,FALSE),19)</f>
        <v>2</v>
      </c>
      <c r="H21" s="122" t="str">
        <f ca="1">INDEX('AI''19 Stats Mod2'!$A$3:$CM$659,MATCH($A21,'AI''19 Stats Mod2'!$A$3:$A$659,FALSE),20)</f>
        <v>1-4</v>
      </c>
      <c r="I21" s="122"/>
      <c r="J21" s="122"/>
      <c r="K21" s="122">
        <f ca="1">INDEX('AI''19 Stats Mod2'!$A$3:$CM$659,MATCH($A21,'AI''19 Stats Mod2'!$A$3:$A$659,FALSE),23)</f>
        <v>4</v>
      </c>
      <c r="L21" s="122">
        <f ca="1">INDEX('AI''19 Stats Mod2'!$A$3:$CM$659,MATCH($A21,'AI''19 Stats Mod2'!$A$3:$A$659,FALSE),24)</f>
        <v>5</v>
      </c>
      <c r="M21" s="122">
        <f ca="1">INDEX('AI''19 Stats Mod2'!$A$3:$CM$659,MATCH($A21,'AI''19 Stats Mod2'!$A$3:$A$659,FALSE),25)</f>
        <v>1</v>
      </c>
      <c r="N21" s="122">
        <f ca="1">INDEX('AI''19 Stats Mod2'!$A$3:$CM$659,MATCH($A21,'AI''19 Stats Mod2'!$A$3:$A$659,FALSE),26)</f>
        <v>5</v>
      </c>
      <c r="O21" s="122" t="str">
        <f ca="1">INDEX('AI''19 Stats Mod2'!$A$3:$CM$659,MATCH($A21,'AI''19 Stats Mod2'!$A$3:$A$659,FALSE),27)</f>
        <v>Rocket Boosters</v>
      </c>
      <c r="P21" s="123">
        <f ca="1">INDEX('AI''19 Stats Mod2'!$A$3:$CM$659,MATCH($A21,'AI''19 Stats Mod2'!$A$3:$A$659,FALSE),28)</f>
        <v>0.71563189871974031</v>
      </c>
      <c r="Q21" s="123">
        <f ca="1">INDEX('AI''19 Stats Mod2'!$A$3:$CM$659,MATCH($A21,'AI''19 Stats Mod2'!$A$3:$A$659,FALSE),29)</f>
        <v>0.70038856192652033</v>
      </c>
      <c r="R21" s="123">
        <f ca="1">INDEX('AI''19 Stats Mod2'!$A$3:$CM$659,MATCH($A21,'AI''19 Stats Mod2'!$A$3:$A$659,FALSE),30)</f>
        <v>3.8551822582564124</v>
      </c>
      <c r="S21" s="124">
        <f ca="1">INDEX('AI''19 Stats Mod2'!$A$3:$CM$659,MATCH($A21,'AI''19 Stats Mod2'!$A$3:$A$659,FALSE),70)</f>
        <v>79.272623482355414</v>
      </c>
      <c r="T21" s="125">
        <f ca="1">INDEX('AI''19 Stats Mod2'!$A$3:$CM$659,MATCH($A21,'AI''19 Stats Mod2'!$A$3:$A$659,FALSE),72)</f>
        <v>4.6547189374864129</v>
      </c>
      <c r="U21" s="125">
        <f ca="1">INDEX('AI''19 Stats Mod2'!$A$3:$CM$659,MATCH($A21,'AI''19 Stats Mod2'!$A$3:$A$659,FALSE),73)</f>
        <v>0.13299196964246893</v>
      </c>
      <c r="V21" s="125">
        <f ca="1">INDEX('AI''19 Stats Mod2'!$A$3:$CM$659,MATCH($A21,'AI''19 Stats Mod2'!$A$3:$A$659,FALSE),91)</f>
        <v>0.9790650604659078</v>
      </c>
      <c r="W21" s="125">
        <f ca="1">INDEX('AI''19 Stats Mod2'!$A$3:$CN$659,MATCH($A21,'AI''19 Stats Mod2'!$A$3:$A$659,FALSE),86)</f>
        <v>8.6240586683812501E-2</v>
      </c>
      <c r="X21" s="150">
        <f ca="1">INDEX('AI''19 Stats Mod2'!$A$3:$CN$659,MATCH($A21,'AI''19 Stats Mod2'!$A$3:$A$659,FALSE),87)</f>
        <v>19.27591129128206</v>
      </c>
      <c r="Y21" s="125">
        <f ca="1">INDEX('AI''19 Stats Mod2'!$A$3:$CN$659,MATCH($A21,'AI''19 Stats Mod2'!$A$3:$A$659,FALSE),89)</f>
        <v>1.0555555555555556</v>
      </c>
      <c r="Z21" s="125">
        <f ca="1">INDEX('AI''19 Stats Mod2'!$A$3:$CN$659,MATCH($A21,'AI''19 Stats Mod2'!$A$3:$A$659,FALSE),90)</f>
        <v>0</v>
      </c>
    </row>
    <row r="22" spans="1:26" x14ac:dyDescent="0.25">
      <c r="A22" s="239" t="s">
        <v>159</v>
      </c>
      <c r="B22" s="122">
        <f ca="1">INDEX('AI''19 Stats Mod2'!$A$3:$CM$659,MATCH($A22,'AI''19 Stats Mod2'!$A$3:$A$659,FALSE),14)</f>
        <v>35</v>
      </c>
      <c r="C22" s="122" t="str">
        <f ca="1">INDEX('AI''19 Stats Mod2'!$A$3:$CM$659,MATCH($A22,'AI''19 Stats Mod2'!$A$3:$A$659,FALSE),15)</f>
        <v>Bomber</v>
      </c>
      <c r="D22" s="122">
        <f ca="1">INDEX('AI''19 Stats Mod2'!$A$3:$CM$659,MATCH($A22,'AI''19 Stats Mod2'!$A$3:$A$659,FALSE),16)</f>
        <v>6</v>
      </c>
      <c r="E22" s="122">
        <f ca="1">INDEX('AI''19 Stats Mod2'!$A$3:$CM$659,MATCH($A22,'AI''19 Stats Mod2'!$A$3:$A$659,FALSE),17)</f>
        <v>2</v>
      </c>
      <c r="F22" s="122" t="str">
        <f ca="1">INDEX('AI''19 Stats Mod2'!$A$3:$CM$659,MATCH($A22,'AI''19 Stats Mod2'!$A$3:$A$659,FALSE),18)</f>
        <v>-</v>
      </c>
      <c r="G22" s="122">
        <f ca="1">INDEX('AI''19 Stats Mod2'!$A$3:$CM$659,MATCH($A22,'AI''19 Stats Mod2'!$A$3:$A$659,FALSE),19)</f>
        <v>2</v>
      </c>
      <c r="H22" s="122" t="str">
        <f ca="1">INDEX('AI''19 Stats Mod2'!$A$3:$CM$659,MATCH($A22,'AI''19 Stats Mod2'!$A$3:$A$659,FALSE),20)</f>
        <v>1-4</v>
      </c>
      <c r="I22" s="122"/>
      <c r="J22" s="122"/>
      <c r="K22" s="122">
        <f ca="1">INDEX('AI''19 Stats Mod2'!$A$3:$CM$659,MATCH($A22,'AI''19 Stats Mod2'!$A$3:$A$659,FALSE),23)</f>
        <v>4</v>
      </c>
      <c r="L22" s="122">
        <f ca="1">INDEX('AI''19 Stats Mod2'!$A$3:$CM$659,MATCH($A22,'AI''19 Stats Mod2'!$A$3:$A$659,FALSE),24)</f>
        <v>5</v>
      </c>
      <c r="M22" s="122">
        <f ca="1">INDEX('AI''19 Stats Mod2'!$A$3:$CM$659,MATCH($A22,'AI''19 Stats Mod2'!$A$3:$A$659,FALSE),25)</f>
        <v>1</v>
      </c>
      <c r="N22" s="122">
        <f ca="1">INDEX('AI''19 Stats Mod2'!$A$3:$CM$659,MATCH($A22,'AI''19 Stats Mod2'!$A$3:$A$659,FALSE),26)</f>
        <v>5</v>
      </c>
      <c r="O22" s="122" t="str">
        <f ca="1">INDEX('AI''19 Stats Mod2'!$A$3:$CM$659,MATCH($A22,'AI''19 Stats Mod2'!$A$3:$A$659,FALSE),27)</f>
        <v>Rocket Boosters</v>
      </c>
      <c r="P22" s="123">
        <f ca="1">INDEX('AI''19 Stats Mod2'!$A$3:$CM$659,MATCH($A22,'AI''19 Stats Mod2'!$A$3:$A$659,FALSE),28)</f>
        <v>0.71563189871974031</v>
      </c>
      <c r="Q22" s="123">
        <f ca="1">INDEX('AI''19 Stats Mod2'!$A$3:$CM$659,MATCH($A22,'AI''19 Stats Mod2'!$A$3:$A$659,FALSE),29)</f>
        <v>0.70038856192652033</v>
      </c>
      <c r="R22" s="123">
        <f ca="1">INDEX('AI''19 Stats Mod2'!$A$3:$CM$659,MATCH($A22,'AI''19 Stats Mod2'!$A$3:$A$659,FALSE),30)</f>
        <v>3.6542011926601061</v>
      </c>
      <c r="S22" s="124">
        <f ca="1">INDEX('AI''19 Stats Mod2'!$A$3:$CM$659,MATCH($A22,'AI''19 Stats Mod2'!$A$3:$A$659,FALSE),70)</f>
        <v>75.755447297296129</v>
      </c>
      <c r="T22" s="125">
        <f ca="1">INDEX('AI''19 Stats Mod2'!$A$3:$CM$659,MATCH($A22,'AI''19 Stats Mod2'!$A$3:$A$659,FALSE),72)</f>
        <v>4.9043467041969047</v>
      </c>
      <c r="U22" s="125">
        <f ca="1">INDEX('AI''19 Stats Mod2'!$A$3:$CM$659,MATCH($A22,'AI''19 Stats Mod2'!$A$3:$A$659,FALSE),73)</f>
        <v>0.14012419154848299</v>
      </c>
      <c r="V22" s="125">
        <f ca="1">INDEX('AI''19 Stats Mod2'!$A$3:$CM$659,MATCH($A22,'AI''19 Stats Mod2'!$A$3:$A$659,FALSE),91)</f>
        <v>1.0315713079516811</v>
      </c>
      <c r="W22" s="125">
        <f ca="1">INDEX('AI''19 Stats Mod2'!$A$3:$CN$659,MATCH($A22,'AI''19 Stats Mod2'!$A$3:$A$659,FALSE),86)</f>
        <v>8.2718853566141212E-2</v>
      </c>
      <c r="X22" s="150">
        <f ca="1">INDEX('AI''19 Stats Mod2'!$A$3:$CN$659,MATCH($A22,'AI''19 Stats Mod2'!$A$3:$A$659,FALSE),87)</f>
        <v>18.271005963300532</v>
      </c>
      <c r="Y22" s="125">
        <f ca="1">INDEX('AI''19 Stats Mod2'!$A$3:$CN$659,MATCH($A22,'AI''19 Stats Mod2'!$A$3:$A$659,FALSE),89)</f>
        <v>1.2222222222222221</v>
      </c>
      <c r="Z22" s="125">
        <f ca="1">INDEX('AI''19 Stats Mod2'!$A$3:$CN$659,MATCH($A22,'AI''19 Stats Mod2'!$A$3:$A$659,FALSE),90)</f>
        <v>0</v>
      </c>
    </row>
    <row r="23" spans="1:26" x14ac:dyDescent="0.25">
      <c r="A23" s="239" t="s">
        <v>237</v>
      </c>
      <c r="B23" s="122">
        <f ca="1">INDEX('AI''19 Stats Mod2'!$A$3:$CM$659,MATCH($A23,'AI''19 Stats Mod2'!$A$3:$A$659,FALSE),14)</f>
        <v>25</v>
      </c>
      <c r="C23" s="122" t="str">
        <f ca="1">INDEX('AI''19 Stats Mod2'!$A$3:$CM$659,MATCH($A23,'AI''19 Stats Mod2'!$A$3:$A$659,FALSE),15)</f>
        <v>Fighter</v>
      </c>
      <c r="D23" s="122">
        <f ca="1">INDEX('AI''19 Stats Mod2'!$A$3:$CM$659,MATCH($A23,'AI''19 Stats Mod2'!$A$3:$A$659,FALSE),16)</f>
        <v>3</v>
      </c>
      <c r="E23" s="122" t="str">
        <f ca="1">INDEX('AI''19 Stats Mod2'!$A$3:$CM$659,MATCH($A23,'AI''19 Stats Mod2'!$A$3:$A$659,FALSE),17)</f>
        <v>-</v>
      </c>
      <c r="F23" s="122" t="str">
        <f ca="1">INDEX('AI''19 Stats Mod2'!$A$3:$CM$659,MATCH($A23,'AI''19 Stats Mod2'!$A$3:$A$659,FALSE),18)</f>
        <v>-</v>
      </c>
      <c r="G23" s="122">
        <f ca="1">INDEX('AI''19 Stats Mod2'!$A$3:$CM$659,MATCH($A23,'AI''19 Stats Mod2'!$A$3:$A$659,FALSE),19)</f>
        <v>2</v>
      </c>
      <c r="H23" s="122" t="str">
        <f ca="1">INDEX('AI''19 Stats Mod2'!$A$3:$CM$659,MATCH($A23,'AI''19 Stats Mod2'!$A$3:$A$659,FALSE),20)</f>
        <v>1-6</v>
      </c>
      <c r="I23" s="122"/>
      <c r="J23" s="122"/>
      <c r="K23" s="122">
        <f ca="1">INDEX('AI''19 Stats Mod2'!$A$3:$CM$659,MATCH($A23,'AI''19 Stats Mod2'!$A$3:$A$659,FALSE),23)</f>
        <v>3</v>
      </c>
      <c r="L23" s="122">
        <f ca="1">INDEX('AI''19 Stats Mod2'!$A$3:$CM$659,MATCH($A23,'AI''19 Stats Mod2'!$A$3:$A$659,FALSE),24)</f>
        <v>6</v>
      </c>
      <c r="M23" s="122">
        <f ca="1">INDEX('AI''19 Stats Mod2'!$A$3:$CM$659,MATCH($A23,'AI''19 Stats Mod2'!$A$3:$A$659,FALSE),25)</f>
        <v>2</v>
      </c>
      <c r="N23" s="122">
        <f ca="1">INDEX('AI''19 Stats Mod2'!$A$3:$CM$659,MATCH($A23,'AI''19 Stats Mod2'!$A$3:$A$659,FALSE),26)</f>
        <v>5</v>
      </c>
      <c r="O23" s="122">
        <f ca="1">INDEX('AI''19 Stats Mod2'!$A$3:$CM$659,MATCH($A23,'AI''19 Stats Mod2'!$A$3:$A$659,FALSE),27)</f>
        <v>0</v>
      </c>
      <c r="P23" s="123">
        <f ca="1">INDEX('AI''19 Stats Mod2'!$A$3:$CM$659,MATCH($A23,'AI''19 Stats Mod2'!$A$3:$A$659,FALSE),28)</f>
        <v>0.79387955742428784</v>
      </c>
      <c r="Q23" s="123">
        <f ca="1">INDEX('AI''19 Stats Mod2'!$A$3:$CM$659,MATCH($A23,'AI''19 Stats Mod2'!$A$3:$A$659,FALSE),29)</f>
        <v>1</v>
      </c>
      <c r="R23" s="123">
        <f ca="1">INDEX('AI''19 Stats Mod2'!$A$3:$CM$659,MATCH($A23,'AI''19 Stats Mod2'!$A$3:$A$659,FALSE),30)</f>
        <v>2.6086956521739131</v>
      </c>
      <c r="S23" s="124">
        <f ca="1">INDEX('AI''19 Stats Mod2'!$A$3:$CM$659,MATCH($A23,'AI''19 Stats Mod2'!$A$3:$A$659,FALSE),70)</f>
        <v>64.42377603001276</v>
      </c>
      <c r="T23" s="125">
        <f ca="1">INDEX('AI''19 Stats Mod2'!$A$3:$CM$659,MATCH($A23,'AI''19 Stats Mod2'!$A$3:$A$659,FALSE),72)</f>
        <v>3.5233443166536729</v>
      </c>
      <c r="U23" s="125">
        <f ca="1">INDEX('AI''19 Stats Mod2'!$A$3:$CM$659,MATCH($A23,'AI''19 Stats Mod2'!$A$3:$A$659,FALSE),73)</f>
        <v>0.14093377266614693</v>
      </c>
      <c r="V23" s="125">
        <f ca="1">INDEX('AI''19 Stats Mod2'!$A$3:$CM$659,MATCH($A23,'AI''19 Stats Mod2'!$A$3:$A$659,FALSE),91)</f>
        <v>1.0375313113116478</v>
      </c>
      <c r="W23" s="125">
        <f ca="1">INDEX('AI''19 Stats Mod2'!$A$3:$CN$659,MATCH($A23,'AI''19 Stats Mod2'!$A$3:$A$659,FALSE),86)</f>
        <v>7.1422807226178206E-2</v>
      </c>
      <c r="X23" s="150">
        <f ca="1">INDEX('AI''19 Stats Mod2'!$A$3:$CN$659,MATCH($A23,'AI''19 Stats Mod2'!$A$3:$A$659,FALSE),87)</f>
        <v>15.652173913043478</v>
      </c>
      <c r="Y23" s="125">
        <f ca="1">INDEX('AI''19 Stats Mod2'!$A$3:$CN$659,MATCH($A23,'AI''19 Stats Mod2'!$A$3:$A$659,FALSE),89)</f>
        <v>1.6666666666666665</v>
      </c>
      <c r="Z23" s="125">
        <f ca="1">INDEX('AI''19 Stats Mod2'!$A$3:$CN$659,MATCH($A23,'AI''19 Stats Mod2'!$A$3:$A$659,FALSE),90)</f>
        <v>0</v>
      </c>
    </row>
    <row r="24" spans="1:26" x14ac:dyDescent="0.25">
      <c r="A24" s="219" t="s">
        <v>645</v>
      </c>
      <c r="B24" s="122">
        <f ca="1">INDEX('AI''19 Stats Mod2'!$A$3:$CM$659,MATCH($A24,'AI''19 Stats Mod2'!$A$3:$A$659,FALSE),14)</f>
        <v>32</v>
      </c>
      <c r="C24" s="122" t="str">
        <f ca="1">INDEX('AI''19 Stats Mod2'!$A$3:$CM$659,MATCH($A24,'AI''19 Stats Mod2'!$A$3:$A$659,FALSE),15)</f>
        <v>Fighter</v>
      </c>
      <c r="D24" s="122">
        <f ca="1">INDEX('AI''19 Stats Mod2'!$A$3:$CM$659,MATCH($A24,'AI''19 Stats Mod2'!$A$3:$A$659,FALSE),16)</f>
        <v>3</v>
      </c>
      <c r="E24" s="122">
        <f ca="1">INDEX('AI''19 Stats Mod2'!$A$3:$CM$659,MATCH($A24,'AI''19 Stats Mod2'!$A$3:$A$659,FALSE),17)</f>
        <v>0</v>
      </c>
      <c r="F24" s="122">
        <f ca="1">INDEX('AI''19 Stats Mod2'!$A$3:$CM$659,MATCH($A24,'AI''19 Stats Mod2'!$A$3:$A$659,FALSE),18)</f>
        <v>0</v>
      </c>
      <c r="G24" s="122">
        <f ca="1">INDEX('AI''19 Stats Mod2'!$A$3:$CM$659,MATCH($A24,'AI''19 Stats Mod2'!$A$3:$A$659,FALSE),19)</f>
        <v>3</v>
      </c>
      <c r="H24" s="122" t="str">
        <f ca="1">INDEX('AI''19 Stats Mod2'!$A$3:$CM$659,MATCH($A24,'AI''19 Stats Mod2'!$A$3:$A$659,FALSE),20)</f>
        <v>1-8</v>
      </c>
      <c r="I24" s="122"/>
      <c r="J24" s="122"/>
      <c r="K24" s="122">
        <f ca="1">INDEX('AI''19 Stats Mod2'!$A$3:$CM$659,MATCH($A24,'AI''19 Stats Mod2'!$A$3:$A$659,FALSE),23)</f>
        <v>2</v>
      </c>
      <c r="L24" s="122">
        <f ca="1">INDEX('AI''19 Stats Mod2'!$A$3:$CM$659,MATCH($A24,'AI''19 Stats Mod2'!$A$3:$A$659,FALSE),24)</f>
        <v>9</v>
      </c>
      <c r="M24" s="122">
        <f ca="1">INDEX('AI''19 Stats Mod2'!$A$3:$CM$659,MATCH($A24,'AI''19 Stats Mod2'!$A$3:$A$659,FALSE),25)</f>
        <v>1</v>
      </c>
      <c r="N24" s="122">
        <f ca="1">INDEX('AI''19 Stats Mod2'!$A$3:$CM$659,MATCH($A24,'AI''19 Stats Mod2'!$A$3:$A$659,FALSE),26)</f>
        <v>5</v>
      </c>
      <c r="O24" s="122" t="str">
        <f ca="1">INDEX('AI''19 Stats Mod2'!$A$3:$CM$659,MATCH($A24,'AI''19 Stats Mod2'!$A$3:$A$659,FALSE),27)</f>
        <v>Jink</v>
      </c>
      <c r="P24" s="123">
        <f ca="1">INDEX('AI''19 Stats Mod2'!$A$3:$CM$659,MATCH($A24,'AI''19 Stats Mod2'!$A$3:$A$659,FALSE),28)</f>
        <v>1.0329206114928022</v>
      </c>
      <c r="Q24" s="123">
        <f ca="1">INDEX('AI''19 Stats Mod2'!$A$3:$CM$659,MATCH($A24,'AI''19 Stats Mod2'!$A$3:$A$659,FALSE),29)</f>
        <v>1.0811970386830336</v>
      </c>
      <c r="R24" s="123">
        <f ca="1">INDEX('AI''19 Stats Mod2'!$A$3:$CM$659,MATCH($A24,'AI''19 Stats Mod2'!$A$3:$A$659,FALSE),30)</f>
        <v>2.8205140139557403</v>
      </c>
      <c r="S24" s="124">
        <f ca="1">INDEX('AI''19 Stats Mod2'!$A$3:$CM$659,MATCH($A24,'AI''19 Stats Mod2'!$A$3:$A$659,FALSE),70)</f>
        <v>83.622606102036883</v>
      </c>
      <c r="T24" s="125">
        <f ca="1">INDEX('AI''19 Stats Mod2'!$A$3:$CM$659,MATCH($A24,'AI''19 Stats Mod2'!$A$3:$A$659,FALSE),72)</f>
        <v>4.332909371603396</v>
      </c>
      <c r="U24" s="125">
        <f ca="1">INDEX('AI''19 Stats Mod2'!$A$3:$CM$659,MATCH($A24,'AI''19 Stats Mod2'!$A$3:$A$659,FALSE),73)</f>
        <v>0.13540341786260612</v>
      </c>
      <c r="V24" s="125">
        <f ca="1">INDEX('AI''19 Stats Mod2'!$A$3:$CM$659,MATCH($A24,'AI''19 Stats Mod2'!$A$3:$A$659,FALSE),91)</f>
        <v>0.99681774661535094</v>
      </c>
      <c r="W24" s="125">
        <f ca="1">INDEX('AI''19 Stats Mod2'!$A$3:$CN$659,MATCH($A24,'AI''19 Stats Mod2'!$A$3:$A$659,FALSE),86)</f>
        <v>8.9591891780858149E-2</v>
      </c>
      <c r="X24" s="150">
        <f ca="1">INDEX('AI''19 Stats Mod2'!$A$3:$CN$659,MATCH($A24,'AI''19 Stats Mod2'!$A$3:$A$659,FALSE),87)</f>
        <v>25.384626125601663</v>
      </c>
      <c r="Y24" s="125">
        <f ca="1">INDEX('AI''19 Stats Mod2'!$A$3:$CN$659,MATCH($A24,'AI''19 Stats Mod2'!$A$3:$A$659,FALSE),89)</f>
        <v>1.5</v>
      </c>
      <c r="Z24" s="125">
        <f ca="1">INDEX('AI''19 Stats Mod2'!$A$3:$CN$659,MATCH($A24,'AI''19 Stats Mod2'!$A$3:$A$659,FALSE),90)</f>
        <v>0</v>
      </c>
    </row>
    <row r="25" spans="1:26" x14ac:dyDescent="0.25">
      <c r="A25" s="239" t="s">
        <v>157</v>
      </c>
      <c r="B25" s="122">
        <f ca="1">INDEX('AI''19 Stats Mod2'!$A$3:$CM$659,MATCH($A25,'AI''19 Stats Mod2'!$A$3:$A$659,FALSE),14)</f>
        <v>32</v>
      </c>
      <c r="C25" s="122" t="str">
        <f ca="1">INDEX('AI''19 Stats Mod2'!$A$3:$CM$659,MATCH($A25,'AI''19 Stats Mod2'!$A$3:$A$659,FALSE),15)</f>
        <v>Bomber</v>
      </c>
      <c r="D25" s="122">
        <f ca="1">INDEX('AI''19 Stats Mod2'!$A$3:$CM$659,MATCH($A25,'AI''19 Stats Mod2'!$A$3:$A$659,FALSE),16)</f>
        <v>5</v>
      </c>
      <c r="E25" s="122">
        <f ca="1">INDEX('AI''19 Stats Mod2'!$A$3:$CM$659,MATCH($A25,'AI''19 Stats Mod2'!$A$3:$A$659,FALSE),17)</f>
        <v>2</v>
      </c>
      <c r="F25" s="122" t="str">
        <f ca="1">INDEX('AI''19 Stats Mod2'!$A$3:$CM$659,MATCH($A25,'AI''19 Stats Mod2'!$A$3:$A$659,FALSE),18)</f>
        <v>-</v>
      </c>
      <c r="G25" s="122">
        <f ca="1">INDEX('AI''19 Stats Mod2'!$A$3:$CM$659,MATCH($A25,'AI''19 Stats Mod2'!$A$3:$A$659,FALSE),19)</f>
        <v>2</v>
      </c>
      <c r="H25" s="122" t="str">
        <f ca="1">INDEX('AI''19 Stats Mod2'!$A$3:$CM$659,MATCH($A25,'AI''19 Stats Mod2'!$A$3:$A$659,FALSE),20)</f>
        <v>1-4</v>
      </c>
      <c r="I25" s="122"/>
      <c r="J25" s="122"/>
      <c r="K25" s="122">
        <f ca="1">INDEX('AI''19 Stats Mod2'!$A$3:$CM$659,MATCH($A25,'AI''19 Stats Mod2'!$A$3:$A$659,FALSE),23)</f>
        <v>4</v>
      </c>
      <c r="L25" s="122">
        <f ca="1">INDEX('AI''19 Stats Mod2'!$A$3:$CM$659,MATCH($A25,'AI''19 Stats Mod2'!$A$3:$A$659,FALSE),24)</f>
        <v>5</v>
      </c>
      <c r="M25" s="122">
        <f ca="1">INDEX('AI''19 Stats Mod2'!$A$3:$CM$659,MATCH($A25,'AI''19 Stats Mod2'!$A$3:$A$659,FALSE),25)</f>
        <v>1</v>
      </c>
      <c r="N25" s="122">
        <f ca="1">INDEX('AI''19 Stats Mod2'!$A$3:$CM$659,MATCH($A25,'AI''19 Stats Mod2'!$A$3:$A$659,FALSE),26)</f>
        <v>5</v>
      </c>
      <c r="O25" s="122" t="str">
        <f ca="1">INDEX('AI''19 Stats Mod2'!$A$3:$CM$659,MATCH($A25,'AI''19 Stats Mod2'!$A$3:$A$659,FALSE),27)</f>
        <v>Rocket Boosters</v>
      </c>
      <c r="P25" s="123">
        <f ca="1">INDEX('AI''19 Stats Mod2'!$A$3:$CM$659,MATCH($A25,'AI''19 Stats Mod2'!$A$3:$A$659,FALSE),28)</f>
        <v>0.71563189871974031</v>
      </c>
      <c r="Q25" s="123">
        <f ca="1">INDEX('AI''19 Stats Mod2'!$A$3:$CM$659,MATCH($A25,'AI''19 Stats Mod2'!$A$3:$A$659,FALSE),29)</f>
        <v>0.74907895250988654</v>
      </c>
      <c r="R25" s="123">
        <f ca="1">INDEX('AI''19 Stats Mod2'!$A$3:$CM$659,MATCH($A25,'AI''19 Stats Mod2'!$A$3:$A$659,FALSE),30)</f>
        <v>3.2568650109125503</v>
      </c>
      <c r="S25" s="124">
        <f ca="1">INDEX('AI''19 Stats Mod2'!$A$3:$CM$659,MATCH($A25,'AI''19 Stats Mod2'!$A$3:$A$659,FALSE),70)</f>
        <v>75.755447297296129</v>
      </c>
      <c r="T25" s="125">
        <f ca="1">INDEX('AI''19 Stats Mod2'!$A$3:$CM$659,MATCH($A25,'AI''19 Stats Mod2'!$A$3:$A$659,FALSE),72)</f>
        <v>4.371077108279211</v>
      </c>
      <c r="U25" s="125">
        <f ca="1">INDEX('AI''19 Stats Mod2'!$A$3:$CM$659,MATCH($A25,'AI''19 Stats Mod2'!$A$3:$A$659,FALSE),73)</f>
        <v>0.13659615963372534</v>
      </c>
      <c r="V25" s="125">
        <f ca="1">INDEX('AI''19 Stats Mod2'!$A$3:$CM$659,MATCH($A25,'AI''19 Stats Mod2'!$A$3:$A$659,FALSE),91)</f>
        <v>1.0055985158407446</v>
      </c>
      <c r="W25" s="125">
        <f ca="1">INDEX('AI''19 Stats Mod2'!$A$3:$CN$659,MATCH($A25,'AI''19 Stats Mod2'!$A$3:$A$659,FALSE),86)</f>
        <v>8.0636167114155263E-2</v>
      </c>
      <c r="X25" s="150">
        <f ca="1">INDEX('AI''19 Stats Mod2'!$A$3:$CN$659,MATCH($A25,'AI''19 Stats Mod2'!$A$3:$A$659,FALSE),87)</f>
        <v>16.28432505456275</v>
      </c>
      <c r="Y25" s="125">
        <f ca="1">INDEX('AI''19 Stats Mod2'!$A$3:$CN$659,MATCH($A25,'AI''19 Stats Mod2'!$A$3:$A$659,FALSE),89)</f>
        <v>1.2222222222222221</v>
      </c>
      <c r="Z25" s="125">
        <f ca="1">INDEX('AI''19 Stats Mod2'!$A$3:$CN$659,MATCH($A25,'AI''19 Stats Mod2'!$A$3:$A$659,FALSE),90)</f>
        <v>0</v>
      </c>
    </row>
    <row r="26" spans="1:26" x14ac:dyDescent="0.25">
      <c r="A26" s="239" t="s">
        <v>265</v>
      </c>
      <c r="B26" s="122">
        <f ca="1">INDEX('AI''19 Stats Mod2'!$A$3:$CM$659,MATCH($A26,'AI''19 Stats Mod2'!$A$3:$A$659,FALSE),14)</f>
        <v>23</v>
      </c>
      <c r="C26" s="122" t="str">
        <f ca="1">INDEX('AI''19 Stats Mod2'!$A$3:$CM$659,MATCH($A26,'AI''19 Stats Mod2'!$A$3:$A$659,FALSE),15)</f>
        <v>Fighter</v>
      </c>
      <c r="D26" s="122">
        <f ca="1">INDEX('AI''19 Stats Mod2'!$A$3:$CM$659,MATCH($A26,'AI''19 Stats Mod2'!$A$3:$A$659,FALSE),16)</f>
        <v>3</v>
      </c>
      <c r="E26" s="122">
        <f ca="1">INDEX('AI''19 Stats Mod2'!$A$3:$CM$659,MATCH($A26,'AI''19 Stats Mod2'!$A$3:$A$659,FALSE),17)</f>
        <v>3</v>
      </c>
      <c r="F26" s="122" t="str">
        <f ca="1">INDEX('AI''19 Stats Mod2'!$A$3:$CM$659,MATCH($A26,'AI''19 Stats Mod2'!$A$3:$A$659,FALSE),18)</f>
        <v>-</v>
      </c>
      <c r="G26" s="122">
        <f ca="1">INDEX('AI''19 Stats Mod2'!$A$3:$CM$659,MATCH($A26,'AI''19 Stats Mod2'!$A$3:$A$659,FALSE),19)</f>
        <v>1</v>
      </c>
      <c r="H26" s="122" t="str">
        <f ca="1">INDEX('AI''19 Stats Mod2'!$A$3:$CM$659,MATCH($A26,'AI''19 Stats Mod2'!$A$3:$A$659,FALSE),20)</f>
        <v>1-4</v>
      </c>
      <c r="I26" s="122"/>
      <c r="J26" s="122"/>
      <c r="K26" s="122">
        <f ca="1">INDEX('AI''19 Stats Mod2'!$A$3:$CM$659,MATCH($A26,'AI''19 Stats Mod2'!$A$3:$A$659,FALSE),23)</f>
        <v>4</v>
      </c>
      <c r="L26" s="122">
        <f ca="1">INDEX('AI''19 Stats Mod2'!$A$3:$CM$659,MATCH($A26,'AI''19 Stats Mod2'!$A$3:$A$659,FALSE),24)</f>
        <v>5</v>
      </c>
      <c r="M26" s="122">
        <f ca="1">INDEX('AI''19 Stats Mod2'!$A$3:$CM$659,MATCH($A26,'AI''19 Stats Mod2'!$A$3:$A$659,FALSE),25)</f>
        <v>0</v>
      </c>
      <c r="N26" s="122">
        <f ca="1">INDEX('AI''19 Stats Mod2'!$A$3:$CM$659,MATCH($A26,'AI''19 Stats Mod2'!$A$3:$A$659,FALSE),26)</f>
        <v>4</v>
      </c>
      <c r="O26" s="122">
        <f ca="1">INDEX('AI''19 Stats Mod2'!$A$3:$CM$659,MATCH($A26,'AI''19 Stats Mod2'!$A$3:$A$659,FALSE),27)</f>
        <v>0</v>
      </c>
      <c r="P26" s="123">
        <f ca="1">INDEX('AI''19 Stats Mod2'!$A$3:$CM$659,MATCH($A26,'AI''19 Stats Mod2'!$A$3:$A$659,FALSE),28)</f>
        <v>0.65071741503152469</v>
      </c>
      <c r="Q26" s="123">
        <f ca="1">INDEX('AI''19 Stats Mod2'!$A$3:$CM$659,MATCH($A26,'AI''19 Stats Mod2'!$A$3:$A$659,FALSE),29)</f>
        <v>0.87256329558084222</v>
      </c>
      <c r="R26" s="123">
        <f ca="1">INDEX('AI''19 Stats Mod2'!$A$3:$CM$659,MATCH($A26,'AI''19 Stats Mod2'!$A$3:$A$659,FALSE),30)</f>
        <v>2.2762520754282844</v>
      </c>
      <c r="S26" s="124">
        <f ca="1">INDEX('AI''19 Stats Mod2'!$A$3:$CM$659,MATCH($A26,'AI''19 Stats Mod2'!$A$3:$A$659,FALSE),70)</f>
        <v>64.563541376079215</v>
      </c>
      <c r="T26" s="125">
        <f ca="1">INDEX('AI''19 Stats Mod2'!$A$3:$CM$659,MATCH($A26,'AI''19 Stats Mod2'!$A$3:$A$659,FALSE),72)</f>
        <v>3.1744084553511254</v>
      </c>
      <c r="U26" s="125">
        <f ca="1">INDEX('AI''19 Stats Mod2'!$A$3:$CM$659,MATCH($A26,'AI''19 Stats Mod2'!$A$3:$A$659,FALSE),73)</f>
        <v>0.13801775892830981</v>
      </c>
      <c r="V26" s="125">
        <f ca="1">INDEX('AI''19 Stats Mod2'!$A$3:$CM$659,MATCH($A26,'AI''19 Stats Mod2'!$A$3:$A$659,FALSE),91)</f>
        <v>1.01606409660515</v>
      </c>
      <c r="W26" s="125">
        <f ca="1">INDEX('AI''19 Stats Mod2'!$A$3:$CN$659,MATCH($A26,'AI''19 Stats Mod2'!$A$3:$A$659,FALSE),86)</f>
        <v>6.4399863760123313E-2</v>
      </c>
      <c r="X26" s="150">
        <f ca="1">INDEX('AI''19 Stats Mod2'!$A$3:$CN$659,MATCH($A26,'AI''19 Stats Mod2'!$A$3:$A$659,FALSE),87)</f>
        <v>11.381260377141423</v>
      </c>
      <c r="Y26" s="125">
        <f ca="1">INDEX('AI''19 Stats Mod2'!$A$3:$CN$659,MATCH($A26,'AI''19 Stats Mod2'!$A$3:$A$659,FALSE),89)</f>
        <v>3.333333333333333</v>
      </c>
      <c r="Z26" s="125">
        <f ca="1">INDEX('AI''19 Stats Mod2'!$A$3:$CN$659,MATCH($A26,'AI''19 Stats Mod2'!$A$3:$A$659,FALSE),90)</f>
        <v>0</v>
      </c>
    </row>
    <row r="27" spans="1:26" x14ac:dyDescent="0.25">
      <c r="A27" s="239" t="s">
        <v>669</v>
      </c>
      <c r="B27" s="122">
        <f ca="1">INDEX('AI''19 Stats Mod2'!$A$3:$CM$659,MATCH($A27,'AI''19 Stats Mod2'!$A$3:$A$659,FALSE),14)</f>
        <v>30</v>
      </c>
      <c r="C27" s="122" t="str">
        <f ca="1">INDEX('AI''19 Stats Mod2'!$A$3:$CM$659,MATCH($A27,'AI''19 Stats Mod2'!$A$3:$A$659,FALSE),15)</f>
        <v>Bomber</v>
      </c>
      <c r="D27" s="122">
        <f>INDEX('AI''19 Stats Mod2'!$A$3:$CM$659,MATCH($A27,'AI''19 Stats Mod2'!$A$3:$A$659,FALSE),16)</f>
        <v>3</v>
      </c>
      <c r="E27" s="122">
        <f ca="1">INDEX('AI''19 Stats Mod2'!$A$3:$CM$659,MATCH($A27,'AI''19 Stats Mod2'!$A$3:$A$659,FALSE),17)</f>
        <v>0</v>
      </c>
      <c r="F27" s="122">
        <f ca="1">INDEX('AI''19 Stats Mod2'!$A$3:$CM$659,MATCH($A27,'AI''19 Stats Mod2'!$A$3:$A$659,FALSE),18)</f>
        <v>0</v>
      </c>
      <c r="G27" s="122">
        <f ca="1">INDEX('AI''19 Stats Mod2'!$A$3:$CM$659,MATCH($A27,'AI''19 Stats Mod2'!$A$3:$A$659,FALSE),19)</f>
        <v>2</v>
      </c>
      <c r="H27" s="122" t="str">
        <f ca="1">INDEX('AI''19 Stats Mod2'!$A$3:$CM$659,MATCH($A27,'AI''19 Stats Mod2'!$A$3:$A$659,FALSE),20)</f>
        <v>1-6</v>
      </c>
      <c r="I27" s="122"/>
      <c r="J27" s="122"/>
      <c r="K27" s="122">
        <f ca="1">INDEX('AI''19 Stats Mod2'!$A$3:$CM$659,MATCH($A27,'AI''19 Stats Mod2'!$A$3:$A$659,FALSE),23)</f>
        <v>2</v>
      </c>
      <c r="L27" s="122">
        <f ca="1">INDEX('AI''19 Stats Mod2'!$A$3:$CM$659,MATCH($A27,'AI''19 Stats Mod2'!$A$3:$A$659,FALSE),24)</f>
        <v>7</v>
      </c>
      <c r="M27" s="122">
        <f ca="1">INDEX('AI''19 Stats Mod2'!$A$3:$CM$659,MATCH($A27,'AI''19 Stats Mod2'!$A$3:$A$659,FALSE),25)</f>
        <v>1</v>
      </c>
      <c r="N27" s="122">
        <f ca="1">INDEX('AI''19 Stats Mod2'!$A$3:$CM$659,MATCH($A27,'AI''19 Stats Mod2'!$A$3:$A$659,FALSE),26)</f>
        <v>5</v>
      </c>
      <c r="O27" s="122" t="str">
        <f ca="1">INDEX('AI''19 Stats Mod2'!$A$3:$CM$659,MATCH($A27,'AI''19 Stats Mod2'!$A$3:$A$659,FALSE),27)</f>
        <v>Jink</v>
      </c>
      <c r="P27" s="123">
        <f ca="1">INDEX('AI''19 Stats Mod2'!$A$3:$CM$659,MATCH($A27,'AI''19 Stats Mod2'!$A$3:$A$659,FALSE),28)</f>
        <v>0.85999402472024211</v>
      </c>
      <c r="Q27" s="123">
        <f ca="1">INDEX('AI''19 Stats Mod2'!$A$3:$CM$659,MATCH($A27,'AI''19 Stats Mod2'!$A$3:$A$659,FALSE),29)</f>
        <v>0.94483262345633034</v>
      </c>
      <c r="R27" s="123">
        <f ca="1">INDEX('AI''19 Stats Mod2'!$A$3:$CM$659,MATCH($A27,'AI''19 Stats Mod2'!$A$3:$A$659,FALSE),30)</f>
        <v>2.4647807568426008</v>
      </c>
      <c r="S27" s="124">
        <f ca="1">INDEX('AI''19 Stats Mod2'!$A$3:$CM$659,MATCH($A27,'AI''19 Stats Mod2'!$A$3:$A$659,FALSE),70)</f>
        <v>74.272137755329354</v>
      </c>
      <c r="T27" s="125">
        <f ca="1">INDEX('AI''19 Stats Mod2'!$A$3:$CM$659,MATCH($A27,'AI''19 Stats Mod2'!$A$3:$A$659,FALSE),72)</f>
        <v>4.5335279318584849</v>
      </c>
      <c r="U27" s="125">
        <f ca="1">INDEX('AI''19 Stats Mod2'!$A$3:$CM$659,MATCH($A27,'AI''19 Stats Mod2'!$A$3:$A$659,FALSE),73)</f>
        <v>0.15111759772861616</v>
      </c>
      <c r="V27" s="125">
        <f ca="1">INDEX('AI''19 Stats Mod2'!$A$3:$CM$659,MATCH($A27,'AI''19 Stats Mod2'!$A$3:$A$659,FALSE),91)</f>
        <v>1.1125029605575787</v>
      </c>
      <c r="W27" s="125">
        <f ca="1">INDEX('AI''19 Stats Mod2'!$A$3:$CN$659,MATCH($A27,'AI''19 Stats Mod2'!$A$3:$A$659,FALSE),86)</f>
        <v>5.1060556241145645E-2</v>
      </c>
      <c r="X27" s="150">
        <f ca="1">INDEX('AI''19 Stats Mod2'!$A$3:$CN$659,MATCH($A27,'AI''19 Stats Mod2'!$A$3:$A$659,FALSE),87)</f>
        <v>17.253465297898206</v>
      </c>
      <c r="Y27" s="125">
        <f ca="1">INDEX('AI''19 Stats Mod2'!$A$3:$CN$659,MATCH($A27,'AI''19 Stats Mod2'!$A$3:$A$659,FALSE),89)</f>
        <v>2.9444444444444442</v>
      </c>
      <c r="Z27" s="125">
        <f ca="1">INDEX('AI''19 Stats Mod2'!$A$3:$CN$659,MATCH($A27,'AI''19 Stats Mod2'!$A$3:$A$659,FALSE),90)</f>
        <v>2.3333333333333335</v>
      </c>
    </row>
    <row r="28" spans="1:26" x14ac:dyDescent="0.25">
      <c r="A28" s="239" t="s">
        <v>340</v>
      </c>
      <c r="B28" s="122">
        <f ca="1">INDEX('AI''19 Stats Mod2'!$A$3:$CM$659,MATCH($A28,'AI''19 Stats Mod2'!$A$3:$A$659,FALSE),14)</f>
        <v>29</v>
      </c>
      <c r="C28" s="122" t="str">
        <f ca="1">INDEX('AI''19 Stats Mod2'!$A$3:$CM$659,MATCH($A28,'AI''19 Stats Mod2'!$A$3:$A$659,FALSE),15)</f>
        <v>Fighter</v>
      </c>
      <c r="D28" s="122">
        <f ca="1">INDEX('AI''19 Stats Mod2'!$A$3:$CM$659,MATCH($A28,'AI''19 Stats Mod2'!$A$3:$A$659,FALSE),16)</f>
        <v>3</v>
      </c>
      <c r="E28" s="122" t="str">
        <f ca="1">INDEX('AI''19 Stats Mod2'!$A$3:$CM$659,MATCH($A28,'AI''19 Stats Mod2'!$A$3:$A$659,FALSE),17)</f>
        <v>-</v>
      </c>
      <c r="F28" s="122" t="str">
        <f ca="1">INDEX('AI''19 Stats Mod2'!$A$3:$CM$659,MATCH($A28,'AI''19 Stats Mod2'!$A$3:$A$659,FALSE),18)</f>
        <v>-</v>
      </c>
      <c r="G28" s="122">
        <f ca="1">INDEX('AI''19 Stats Mod2'!$A$3:$CM$659,MATCH($A28,'AI''19 Stats Mod2'!$A$3:$A$659,FALSE),19)</f>
        <v>2</v>
      </c>
      <c r="H28" s="122" t="str">
        <f ca="1">INDEX('AI''19 Stats Mod2'!$A$3:$CM$659,MATCH($A28,'AI''19 Stats Mod2'!$A$3:$A$659,FALSE),20)</f>
        <v>1-6</v>
      </c>
      <c r="I28" s="122"/>
      <c r="J28" s="122"/>
      <c r="K28" s="122">
        <f ca="1">INDEX('AI''19 Stats Mod2'!$A$3:$CM$659,MATCH($A28,'AI''19 Stats Mod2'!$A$3:$A$659,FALSE),23)</f>
        <v>3</v>
      </c>
      <c r="L28" s="122">
        <f ca="1">INDEX('AI''19 Stats Mod2'!$A$3:$CM$659,MATCH($A28,'AI''19 Stats Mod2'!$A$3:$A$659,FALSE),24)</f>
        <v>6</v>
      </c>
      <c r="M28" s="122">
        <f ca="1">INDEX('AI''19 Stats Mod2'!$A$3:$CM$659,MATCH($A28,'AI''19 Stats Mod2'!$A$3:$A$659,FALSE),25)</f>
        <v>2</v>
      </c>
      <c r="N28" s="122">
        <f ca="1">INDEX('AI''19 Stats Mod2'!$A$3:$CM$659,MATCH($A28,'AI''19 Stats Mod2'!$A$3:$A$659,FALSE),26)</f>
        <v>5</v>
      </c>
      <c r="O28" s="122">
        <f ca="1">INDEX('AI''19 Stats Mod2'!$A$3:$CM$659,MATCH($A28,'AI''19 Stats Mod2'!$A$3:$A$659,FALSE),27)</f>
        <v>0</v>
      </c>
      <c r="P28" s="123">
        <f ca="1">INDEX('AI''19 Stats Mod2'!$A$3:$CM$659,MATCH($A28,'AI''19 Stats Mod2'!$A$3:$A$659,FALSE),28)</f>
        <v>0.79387955742428784</v>
      </c>
      <c r="Q28" s="123">
        <f ca="1">INDEX('AI''19 Stats Mod2'!$A$3:$CM$659,MATCH($A28,'AI''19 Stats Mod2'!$A$3:$A$659,FALSE),29)</f>
        <v>0.89465688418428158</v>
      </c>
      <c r="R28" s="123">
        <f ca="1">INDEX('AI''19 Stats Mod2'!$A$3:$CM$659,MATCH($A28,'AI''19 Stats Mod2'!$A$3:$A$659,FALSE),30)</f>
        <v>2.333887523958996</v>
      </c>
      <c r="S28" s="124">
        <f ca="1">INDEX('AI''19 Stats Mod2'!$A$3:$CM$659,MATCH($A28,'AI''19 Stats Mod2'!$A$3:$A$659,FALSE),70)</f>
        <v>83.749965701786635</v>
      </c>
      <c r="T28" s="125">
        <f ca="1">INDEX('AI''19 Stats Mod2'!$A$3:$CM$659,MATCH($A28,'AI''19 Stats Mod2'!$A$3:$A$659,FALSE),72)</f>
        <v>4.1510040398417081</v>
      </c>
      <c r="U28" s="125">
        <f ca="1">INDEX('AI''19 Stats Mod2'!$A$3:$CM$659,MATCH($A28,'AI''19 Stats Mod2'!$A$3:$A$659,FALSE),73)</f>
        <v>0.14313807033936923</v>
      </c>
      <c r="V28" s="125">
        <f ca="1">INDEX('AI''19 Stats Mod2'!$A$3:$CM$659,MATCH($A28,'AI''19 Stats Mod2'!$A$3:$A$659,FALSE),91)</f>
        <v>1.053758989121971</v>
      </c>
      <c r="W28" s="125">
        <f ca="1">INDEX('AI''19 Stats Mod2'!$A$3:$CN$659,MATCH($A28,'AI''19 Stats Mod2'!$A$3:$A$659,FALSE),86)</f>
        <v>6.345790633354742E-2</v>
      </c>
      <c r="X28" s="150">
        <f ca="1">INDEX('AI''19 Stats Mod2'!$A$3:$CN$659,MATCH($A28,'AI''19 Stats Mod2'!$A$3:$A$659,FALSE),87)</f>
        <v>14.003325143753976</v>
      </c>
      <c r="Y28" s="125">
        <f ca="1">INDEX('AI''19 Stats Mod2'!$A$3:$CN$659,MATCH($A28,'AI''19 Stats Mod2'!$A$3:$A$659,FALSE),89)</f>
        <v>2.5555555555555554</v>
      </c>
      <c r="Z28" s="125">
        <f ca="1">INDEX('AI''19 Stats Mod2'!$A$3:$CN$659,MATCH($A28,'AI''19 Stats Mod2'!$A$3:$A$659,FALSE),90)</f>
        <v>0</v>
      </c>
    </row>
    <row r="29" spans="1:26" x14ac:dyDescent="0.25">
      <c r="A29" s="239" t="s">
        <v>238</v>
      </c>
      <c r="B29" s="122">
        <f ca="1">INDEX('AI''19 Stats Mod2'!$A$3:$CM$659,MATCH($A29,'AI''19 Stats Mod2'!$A$3:$A$659,FALSE),14)</f>
        <v>29</v>
      </c>
      <c r="C29" s="122" t="str">
        <f ca="1">INDEX('AI''19 Stats Mod2'!$A$3:$CM$659,MATCH($A29,'AI''19 Stats Mod2'!$A$3:$A$659,FALSE),15)</f>
        <v>Fighter</v>
      </c>
      <c r="D29" s="122">
        <f ca="1">INDEX('AI''19 Stats Mod2'!$A$3:$CM$659,MATCH($A29,'AI''19 Stats Mod2'!$A$3:$A$659,FALSE),16)</f>
        <v>3</v>
      </c>
      <c r="E29" s="122" t="str">
        <f ca="1">INDEX('AI''19 Stats Mod2'!$A$3:$CM$659,MATCH($A29,'AI''19 Stats Mod2'!$A$3:$A$659,FALSE),17)</f>
        <v>-</v>
      </c>
      <c r="F29" s="122" t="str">
        <f ca="1">INDEX('AI''19 Stats Mod2'!$A$3:$CM$659,MATCH($A29,'AI''19 Stats Mod2'!$A$3:$A$659,FALSE),18)</f>
        <v>-</v>
      </c>
      <c r="G29" s="122">
        <f ca="1">INDEX('AI''19 Stats Mod2'!$A$3:$CM$659,MATCH($A29,'AI''19 Stats Mod2'!$A$3:$A$659,FALSE),19)</f>
        <v>2</v>
      </c>
      <c r="H29" s="122" t="str">
        <f ca="1">INDEX('AI''19 Stats Mod2'!$A$3:$CM$659,MATCH($A29,'AI''19 Stats Mod2'!$A$3:$A$659,FALSE),20)</f>
        <v>1-6</v>
      </c>
      <c r="I29" s="122"/>
      <c r="J29" s="122"/>
      <c r="K29" s="122">
        <f ca="1">INDEX('AI''19 Stats Mod2'!$A$3:$CM$659,MATCH($A29,'AI''19 Stats Mod2'!$A$3:$A$659,FALSE),23)</f>
        <v>3</v>
      </c>
      <c r="L29" s="122">
        <f ca="1">INDEX('AI''19 Stats Mod2'!$A$3:$CM$659,MATCH($A29,'AI''19 Stats Mod2'!$A$3:$A$659,FALSE),24)</f>
        <v>6</v>
      </c>
      <c r="M29" s="122">
        <f ca="1">INDEX('AI''19 Stats Mod2'!$A$3:$CM$659,MATCH($A29,'AI''19 Stats Mod2'!$A$3:$A$659,FALSE),25)</f>
        <v>2</v>
      </c>
      <c r="N29" s="122">
        <f ca="1">INDEX('AI''19 Stats Mod2'!$A$3:$CM$659,MATCH($A29,'AI''19 Stats Mod2'!$A$3:$A$659,FALSE),26)</f>
        <v>5</v>
      </c>
      <c r="O29" s="122">
        <f ca="1">INDEX('AI''19 Stats Mod2'!$A$3:$CM$659,MATCH($A29,'AI''19 Stats Mod2'!$A$3:$A$659,FALSE),27)</f>
        <v>0</v>
      </c>
      <c r="P29" s="123">
        <f ca="1">INDEX('AI''19 Stats Mod2'!$A$3:$CM$659,MATCH($A29,'AI''19 Stats Mod2'!$A$3:$A$659,FALSE),28)</f>
        <v>0.79387955742428784</v>
      </c>
      <c r="Q29" s="123">
        <f ca="1">INDEX('AI''19 Stats Mod2'!$A$3:$CM$659,MATCH($A29,'AI''19 Stats Mod2'!$A$3:$A$659,FALSE),29)</f>
        <v>0.89465688418428158</v>
      </c>
      <c r="R29" s="123">
        <f ca="1">INDEX('AI''19 Stats Mod2'!$A$3:$CM$659,MATCH($A29,'AI''19 Stats Mod2'!$A$3:$A$659,FALSE),30)</f>
        <v>2.333887523958996</v>
      </c>
      <c r="S29" s="124">
        <f ca="1">INDEX('AI''19 Stats Mod2'!$A$3:$CM$659,MATCH($A29,'AI''19 Stats Mod2'!$A$3:$A$659,FALSE),70)</f>
        <v>70.511606043287784</v>
      </c>
      <c r="T29" s="125">
        <f ca="1">INDEX('AI''19 Stats Mod2'!$A$3:$CM$659,MATCH($A29,'AI''19 Stats Mod2'!$A$3:$A$659,FALSE),72)</f>
        <v>4.0648090072469385</v>
      </c>
      <c r="U29" s="125">
        <f ca="1">INDEX('AI''19 Stats Mod2'!$A$3:$CM$659,MATCH($A29,'AI''19 Stats Mod2'!$A$3:$A$659,FALSE),73)</f>
        <v>0.14016582783610132</v>
      </c>
      <c r="V29" s="125">
        <f ca="1">INDEX('AI''19 Stats Mod2'!$A$3:$CM$659,MATCH($A29,'AI''19 Stats Mod2'!$A$3:$A$659,FALSE),91)</f>
        <v>1.0318778274698461</v>
      </c>
      <c r="W29" s="125">
        <f ca="1">INDEX('AI''19 Stats Mod2'!$A$3:$CN$659,MATCH($A29,'AI''19 Stats Mod2'!$A$3:$A$659,FALSE),86)</f>
        <v>7.0293684582266508E-2</v>
      </c>
      <c r="X29" s="150">
        <f ca="1">INDEX('AI''19 Stats Mod2'!$A$3:$CN$659,MATCH($A29,'AI''19 Stats Mod2'!$A$3:$A$659,FALSE),87)</f>
        <v>14.003325143753976</v>
      </c>
      <c r="Y29" s="125">
        <f ca="1">INDEX('AI''19 Stats Mod2'!$A$3:$CN$659,MATCH($A29,'AI''19 Stats Mod2'!$A$3:$A$659,FALSE),89)</f>
        <v>1.6666666666666665</v>
      </c>
      <c r="Z29" s="125">
        <f ca="1">INDEX('AI''19 Stats Mod2'!$A$3:$CN$659,MATCH($A29,'AI''19 Stats Mod2'!$A$3:$A$659,FALSE),90)</f>
        <v>0</v>
      </c>
    </row>
    <row r="30" spans="1:26" x14ac:dyDescent="0.25">
      <c r="A30" s="239" t="s">
        <v>572</v>
      </c>
      <c r="B30" s="122">
        <f ca="1">INDEX('AI''19 Stats Mod2'!$A$3:$CM$659,MATCH($A30,'AI''19 Stats Mod2'!$A$3:$A$659,FALSE),14)</f>
        <v>27</v>
      </c>
      <c r="C30" s="122" t="str">
        <f ca="1">INDEX('AI''19 Stats Mod2'!$A$3:$CM$659,MATCH($A30,'AI''19 Stats Mod2'!$A$3:$A$659,FALSE),15)</f>
        <v>Fighter</v>
      </c>
      <c r="D30" s="122">
        <f ca="1">INDEX('AI''19 Stats Mod2'!$A$3:$CM$659,MATCH($A30,'AI''19 Stats Mod2'!$A$3:$A$659,FALSE),16)</f>
        <v>3</v>
      </c>
      <c r="E30" s="122">
        <f ca="1">INDEX('AI''19 Stats Mod2'!$A$3:$CM$659,MATCH($A30,'AI''19 Stats Mod2'!$A$3:$A$659,FALSE),17)</f>
        <v>0</v>
      </c>
      <c r="F30" s="122">
        <f ca="1">INDEX('AI''19 Stats Mod2'!$A$3:$CM$659,MATCH($A30,'AI''19 Stats Mod2'!$A$3:$A$659,FALSE),18)</f>
        <v>0</v>
      </c>
      <c r="G30" s="122">
        <f ca="1">INDEX('AI''19 Stats Mod2'!$A$3:$CM$659,MATCH($A30,'AI''19 Stats Mod2'!$A$3:$A$659,FALSE),19)</f>
        <v>2</v>
      </c>
      <c r="H30" s="122" t="str">
        <f ca="1">INDEX('AI''19 Stats Mod2'!$A$3:$CM$659,MATCH($A30,'AI''19 Stats Mod2'!$A$3:$A$659,FALSE),20)</f>
        <v>1-7</v>
      </c>
      <c r="I30" s="122"/>
      <c r="J30" s="122"/>
      <c r="K30" s="122">
        <f ca="1">INDEX('AI''19 Stats Mod2'!$A$3:$CM$659,MATCH($A30,'AI''19 Stats Mod2'!$A$3:$A$659,FALSE),23)</f>
        <v>4</v>
      </c>
      <c r="L30" s="122">
        <f ca="1">INDEX('AI''19 Stats Mod2'!$A$3:$CM$659,MATCH($A30,'AI''19 Stats Mod2'!$A$3:$A$659,FALSE),24)</f>
        <v>7</v>
      </c>
      <c r="M30" s="122">
        <f ca="1">INDEX('AI''19 Stats Mod2'!$A$3:$CM$659,MATCH($A30,'AI''19 Stats Mod2'!$A$3:$A$659,FALSE),25)</f>
        <v>2</v>
      </c>
      <c r="N30" s="122">
        <f ca="1">INDEX('AI''19 Stats Mod2'!$A$3:$CM$659,MATCH($A30,'AI''19 Stats Mod2'!$A$3:$A$659,FALSE),26)</f>
        <v>5</v>
      </c>
      <c r="O30" s="122">
        <f>INDEX('AI''19 Stats Mod2'!$A$3:$CM$659,MATCH($A30,'AI''19 Stats Mod2'!$A$3:$A$659,FALSE),27)</f>
        <v>0</v>
      </c>
      <c r="P30" s="123">
        <f ca="1">INDEX('AI''19 Stats Mod2'!$A$3:$CM$659,MATCH($A30,'AI''19 Stats Mod2'!$A$3:$A$659,FALSE),28)</f>
        <v>0.83652672436050002</v>
      </c>
      <c r="Q30" s="123">
        <f ca="1">INDEX('AI''19 Stats Mod2'!$A$3:$CM$659,MATCH($A30,'AI''19 Stats Mod2'!$A$3:$A$659,FALSE),29)</f>
        <v>0.99462044993943943</v>
      </c>
      <c r="R30" s="123">
        <f ca="1">INDEX('AI''19 Stats Mod2'!$A$3:$CM$659,MATCH($A30,'AI''19 Stats Mod2'!$A$3:$A$659,FALSE),30)</f>
        <v>2.5946620433202767</v>
      </c>
      <c r="S30" s="124">
        <f ca="1">INDEX('AI''19 Stats Mod2'!$A$3:$CM$659,MATCH($A30,'AI''19 Stats Mod2'!$A$3:$A$659,FALSE),70)</f>
        <v>71.166289837881394</v>
      </c>
      <c r="T30" s="125">
        <f ca="1">INDEX('AI''19 Stats Mod2'!$A$3:$CM$659,MATCH($A30,'AI''19 Stats Mod2'!$A$3:$A$659,FALSE),72)</f>
        <v>3.4454618019128729</v>
      </c>
      <c r="U30" s="125">
        <f ca="1">INDEX('AI''19 Stats Mod2'!$A$3:$CM$659,MATCH($A30,'AI''19 Stats Mod2'!$A$3:$A$659,FALSE),73)</f>
        <v>0.12760969636714345</v>
      </c>
      <c r="V30" s="125">
        <f ca="1">INDEX('AI''19 Stats Mod2'!$A$3:$CM$659,MATCH($A30,'AI''19 Stats Mod2'!$A$3:$A$659,FALSE),91)</f>
        <v>0.93944164768454075</v>
      </c>
      <c r="W30" s="125">
        <f ca="1">INDEX('AI''19 Stats Mod2'!$A$3:$CN$659,MATCH($A30,'AI''19 Stats Mod2'!$A$3:$A$659,FALSE),86)</f>
        <v>6.368848113188473E-2</v>
      </c>
      <c r="X30" s="150">
        <f ca="1">INDEX('AI''19 Stats Mod2'!$A$3:$CN$659,MATCH($A30,'AI''19 Stats Mod2'!$A$3:$A$659,FALSE),87)</f>
        <v>18.162634303241937</v>
      </c>
      <c r="Y30" s="125">
        <f ca="1">INDEX('AI''19 Stats Mod2'!$A$3:$CN$659,MATCH($A30,'AI''19 Stats Mod2'!$A$3:$A$659,FALSE),89)</f>
        <v>1.5555555555555554</v>
      </c>
      <c r="Z30" s="125">
        <f ca="1">INDEX('AI''19 Stats Mod2'!$A$3:$CN$659,MATCH($A30,'AI''19 Stats Mod2'!$A$3:$A$659,FALSE),90)</f>
        <v>0</v>
      </c>
    </row>
    <row r="31" spans="1:26" x14ac:dyDescent="0.25">
      <c r="A31" s="239" t="s">
        <v>141</v>
      </c>
      <c r="B31" s="122">
        <f ca="1">INDEX('AI''19 Stats Mod2'!$A$3:$CM$659,MATCH($A31,'AI''19 Stats Mod2'!$A$3:$A$659,FALSE),14)</f>
        <v>29</v>
      </c>
      <c r="C31" s="122" t="str">
        <f ca="1">INDEX('AI''19 Stats Mod2'!$A$3:$CM$659,MATCH($A31,'AI''19 Stats Mod2'!$A$3:$A$659,FALSE),15)</f>
        <v>Bomber</v>
      </c>
      <c r="D31" s="122">
        <f ca="1">INDEX('AI''19 Stats Mod2'!$A$3:$CM$659,MATCH($A31,'AI''19 Stats Mod2'!$A$3:$A$659,FALSE),16)</f>
        <v>5</v>
      </c>
      <c r="E31" s="122">
        <f ca="1">INDEX('AI''19 Stats Mod2'!$A$3:$CM$659,MATCH($A31,'AI''19 Stats Mod2'!$A$3:$A$659,FALSE),17)</f>
        <v>2</v>
      </c>
      <c r="F31" s="122" t="str">
        <f ca="1">INDEX('AI''19 Stats Mod2'!$A$3:$CM$659,MATCH($A31,'AI''19 Stats Mod2'!$A$3:$A$659,FALSE),18)</f>
        <v>-</v>
      </c>
      <c r="G31" s="122">
        <f ca="1">INDEX('AI''19 Stats Mod2'!$A$3:$CM$659,MATCH($A31,'AI''19 Stats Mod2'!$A$3:$A$659,FALSE),19)</f>
        <v>2</v>
      </c>
      <c r="H31" s="122" t="str">
        <f ca="1">INDEX('AI''19 Stats Mod2'!$A$3:$CM$659,MATCH($A31,'AI''19 Stats Mod2'!$A$3:$A$659,FALSE),20)</f>
        <v>1-4</v>
      </c>
      <c r="I31" s="122"/>
      <c r="J31" s="122"/>
      <c r="K31" s="122">
        <f ca="1">INDEX('AI''19 Stats Mod2'!$A$3:$CM$659,MATCH($A31,'AI''19 Stats Mod2'!$A$3:$A$659,FALSE),23)</f>
        <v>4</v>
      </c>
      <c r="L31" s="122">
        <f ca="1">INDEX('AI''19 Stats Mod2'!$A$3:$CM$659,MATCH($A31,'AI''19 Stats Mod2'!$A$3:$A$659,FALSE),24)</f>
        <v>5</v>
      </c>
      <c r="M31" s="122">
        <f ca="1">INDEX('AI''19 Stats Mod2'!$A$3:$CM$659,MATCH($A31,'AI''19 Stats Mod2'!$A$3:$A$659,FALSE),25)</f>
        <v>1</v>
      </c>
      <c r="N31" s="122">
        <f ca="1">INDEX('AI''19 Stats Mod2'!$A$3:$CM$659,MATCH($A31,'AI''19 Stats Mod2'!$A$3:$A$659,FALSE),26)</f>
        <v>5</v>
      </c>
      <c r="O31" s="122" t="str">
        <f ca="1">INDEX('AI''19 Stats Mod2'!$A$3:$CM$659,MATCH($A31,'AI''19 Stats Mod2'!$A$3:$A$659,FALSE),27)</f>
        <v>Rocket Boosters</v>
      </c>
      <c r="P31" s="123">
        <f ca="1">INDEX('AI''19 Stats Mod2'!$A$3:$CM$659,MATCH($A31,'AI''19 Stats Mod2'!$A$3:$A$659,FALSE),28)</f>
        <v>0.71563189871974031</v>
      </c>
      <c r="Q31" s="123">
        <f ca="1">INDEX('AI''19 Stats Mod2'!$A$3:$CM$659,MATCH($A31,'AI''19 Stats Mod2'!$A$3:$A$659,FALSE),29)</f>
        <v>0.80647624534977935</v>
      </c>
      <c r="R31" s="123">
        <f ca="1">INDEX('AI''19 Stats Mod2'!$A$3:$CM$659,MATCH($A31,'AI''19 Stats Mod2'!$A$3:$A$659,FALSE),30)</f>
        <v>3.5064184580425191</v>
      </c>
      <c r="S31" s="124">
        <f ca="1">INDEX('AI''19 Stats Mod2'!$A$3:$CM$659,MATCH($A31,'AI''19 Stats Mod2'!$A$3:$A$659,FALSE),70)</f>
        <v>76.008095703566624</v>
      </c>
      <c r="T31" s="125">
        <f ca="1">INDEX('AI''19 Stats Mod2'!$A$3:$CM$659,MATCH($A31,'AI''19 Stats Mod2'!$A$3:$A$659,FALSE),72)</f>
        <v>3.7288845628547929</v>
      </c>
      <c r="U31" s="125">
        <f ca="1">INDEX('AI''19 Stats Mod2'!$A$3:$CM$659,MATCH($A31,'AI''19 Stats Mod2'!$A$3:$A$659,FALSE),73)</f>
        <v>0.12858222630533769</v>
      </c>
      <c r="V31" s="125">
        <f ca="1">INDEX('AI''19 Stats Mod2'!$A$3:$CM$659,MATCH($A31,'AI''19 Stats Mod2'!$A$3:$A$659,FALSE),91)</f>
        <v>0.94660125352617797</v>
      </c>
      <c r="W31" s="125">
        <f ca="1">INDEX('AI''19 Stats Mod2'!$A$3:$CN$659,MATCH($A31,'AI''19 Stats Mod2'!$A$3:$A$659,FALSE),86)</f>
        <v>7.4303355620913142E-2</v>
      </c>
      <c r="X31" s="150">
        <f ca="1">INDEX('AI''19 Stats Mod2'!$A$3:$CN$659,MATCH($A31,'AI''19 Stats Mod2'!$A$3:$A$659,FALSE),87)</f>
        <v>17.532092290212596</v>
      </c>
      <c r="Y31" s="125">
        <f ca="1">INDEX('AI''19 Stats Mod2'!$A$3:$CN$659,MATCH($A31,'AI''19 Stats Mod2'!$A$3:$A$659,FALSE),89)</f>
        <v>0.88888888888888884</v>
      </c>
      <c r="Z31" s="125">
        <f ca="1">INDEX('AI''19 Stats Mod2'!$A$3:$CN$659,MATCH($A31,'AI''19 Stats Mod2'!$A$3:$A$659,FALSE),90)</f>
        <v>0</v>
      </c>
    </row>
    <row r="32" spans="1:26" x14ac:dyDescent="0.25">
      <c r="A32" s="239" t="s">
        <v>428</v>
      </c>
      <c r="B32" s="122">
        <f ca="1">INDEX('AI''19 Stats Mod2'!$A$3:$CM$659,MATCH($A32,'AI''19 Stats Mod2'!$A$3:$A$659,FALSE),14)</f>
        <v>28</v>
      </c>
      <c r="C32" s="122" t="str">
        <f ca="1">INDEX('AI''19 Stats Mod2'!$A$3:$CM$659,MATCH($A32,'AI''19 Stats Mod2'!$A$3:$A$659,FALSE),15)</f>
        <v>Fighter</v>
      </c>
      <c r="D32" s="122">
        <f ca="1">INDEX('AI''19 Stats Mod2'!$A$3:$CM$659,MATCH($A32,'AI''19 Stats Mod2'!$A$3:$A$659,FALSE),16)</f>
        <v>3</v>
      </c>
      <c r="E32" s="122" t="str">
        <f ca="1">INDEX('AI''19 Stats Mod2'!$A$3:$CM$659,MATCH($A32,'AI''19 Stats Mod2'!$A$3:$A$659,FALSE),17)</f>
        <v>-</v>
      </c>
      <c r="F32" s="122" t="str">
        <f ca="1">INDEX('AI''19 Stats Mod2'!$A$3:$CM$659,MATCH($A32,'AI''19 Stats Mod2'!$A$3:$A$659,FALSE),18)</f>
        <v>-</v>
      </c>
      <c r="G32" s="122">
        <f ca="1">INDEX('AI''19 Stats Mod2'!$A$3:$CM$659,MATCH($A32,'AI''19 Stats Mod2'!$A$3:$A$659,FALSE),19)</f>
        <v>2</v>
      </c>
      <c r="H32" s="122" t="str">
        <f ca="1">INDEX('AI''19 Stats Mod2'!$A$3:$CM$659,MATCH($A32,'AI''19 Stats Mod2'!$A$3:$A$659,FALSE),20)</f>
        <v>1-6</v>
      </c>
      <c r="I32" s="122"/>
      <c r="J32" s="122"/>
      <c r="K32" s="122">
        <f ca="1">INDEX('AI''19 Stats Mod2'!$A$3:$CM$659,MATCH($A32,'AI''19 Stats Mod2'!$A$3:$A$659,FALSE),23)</f>
        <v>3</v>
      </c>
      <c r="L32" s="122">
        <f>INDEX('AI''19 Stats Mod2'!$A$3:$CM$659,MATCH($A32,'AI''19 Stats Mod2'!$A$3:$A$659,FALSE),24)</f>
        <v>7</v>
      </c>
      <c r="M32" s="122">
        <f ca="1">INDEX('AI''19 Stats Mod2'!$A$3:$CM$659,MATCH($A32,'AI''19 Stats Mod2'!$A$3:$A$659,FALSE),25)</f>
        <v>2</v>
      </c>
      <c r="N32" s="122">
        <f ca="1">INDEX('AI''19 Stats Mod2'!$A$3:$CM$659,MATCH($A32,'AI''19 Stats Mod2'!$A$3:$A$659,FALSE),26)</f>
        <v>5</v>
      </c>
      <c r="O32" s="122">
        <f ca="1">INDEX('AI''19 Stats Mod2'!$A$3:$CM$659,MATCH($A32,'AI''19 Stats Mod2'!$A$3:$A$659,FALSE),27)</f>
        <v>0</v>
      </c>
      <c r="P32" s="123">
        <f ca="1">INDEX('AI''19 Stats Mod2'!$A$3:$CM$659,MATCH($A32,'AI''19 Stats Mod2'!$A$3:$A$659,FALSE),28)</f>
        <v>0.83120099107098866</v>
      </c>
      <c r="Q32" s="123">
        <f ca="1">INDEX('AI''19 Stats Mod2'!$A$3:$CM$659,MATCH($A32,'AI''19 Stats Mod2'!$A$3:$A$659,FALSE),29)</f>
        <v>0.96169623645771263</v>
      </c>
      <c r="R32" s="123">
        <f ca="1">INDEX('AI''19 Stats Mod2'!$A$3:$CM$659,MATCH($A32,'AI''19 Stats Mod2'!$A$3:$A$659,FALSE),30)</f>
        <v>2.5087727907592505</v>
      </c>
      <c r="S32" s="124">
        <f ca="1">INDEX('AI''19 Stats Mod2'!$A$3:$CM$659,MATCH($A32,'AI''19 Stats Mod2'!$A$3:$A$659,FALSE),70)</f>
        <v>64.824566286958756</v>
      </c>
      <c r="T32" s="125">
        <f ca="1">INDEX('AI''19 Stats Mod2'!$A$3:$CM$659,MATCH($A32,'AI''19 Stats Mod2'!$A$3:$A$659,FALSE),72)</f>
        <v>3.5319544981794624</v>
      </c>
      <c r="U32" s="125">
        <f ca="1">INDEX('AI''19 Stats Mod2'!$A$3:$CM$659,MATCH($A32,'AI''19 Stats Mod2'!$A$3:$A$659,FALSE),73)</f>
        <v>0.12614123207783795</v>
      </c>
      <c r="V32" s="125">
        <f ca="1">INDEX('AI''19 Stats Mod2'!$A$3:$CM$659,MATCH($A32,'AI''19 Stats Mod2'!$A$3:$A$659,FALSE),91)</f>
        <v>0.92863105451815608</v>
      </c>
      <c r="W32" s="125">
        <f ca="1">INDEX('AI''19 Stats Mod2'!$A$3:$CN$659,MATCH($A32,'AI''19 Stats Mod2'!$A$3:$A$659,FALSE),86)</f>
        <v>6.3742803913059018E-2</v>
      </c>
      <c r="X32" s="150">
        <f ca="1">INDEX('AI''19 Stats Mod2'!$A$3:$CN$659,MATCH($A32,'AI''19 Stats Mod2'!$A$3:$A$659,FALSE),87)</f>
        <v>17.561409535314752</v>
      </c>
      <c r="Y32" s="125">
        <f ca="1">INDEX('AI''19 Stats Mod2'!$A$3:$CN$659,MATCH($A32,'AI''19 Stats Mod2'!$A$3:$A$659,FALSE),89)</f>
        <v>1.6666666666666665</v>
      </c>
      <c r="Z32" s="125">
        <f ca="1">INDEX('AI''19 Stats Mod2'!$A$3:$CN$659,MATCH($A32,'AI''19 Stats Mod2'!$A$3:$A$659,FALSE),90)</f>
        <v>0</v>
      </c>
    </row>
    <row r="33" spans="1:26" x14ac:dyDescent="0.25">
      <c r="A33" s="239" t="s">
        <v>574</v>
      </c>
      <c r="B33" s="122">
        <f ca="1">INDEX('AI''19 Stats Mod2'!$A$3:$CM$659,MATCH($A33,'AI''19 Stats Mod2'!$A$3:$A$659,FALSE),14)</f>
        <v>32</v>
      </c>
      <c r="C33" s="122" t="str">
        <f ca="1">INDEX('AI''19 Stats Mod2'!$A$3:$CM$659,MATCH($A33,'AI''19 Stats Mod2'!$A$3:$A$659,FALSE),15)</f>
        <v>Fighter</v>
      </c>
      <c r="D33" s="122">
        <f ca="1">INDEX('AI''19 Stats Mod2'!$A$3:$CM$659,MATCH($A33,'AI''19 Stats Mod2'!$A$3:$A$659,FALSE),16)</f>
        <v>4</v>
      </c>
      <c r="E33" s="122">
        <f ca="1">INDEX('AI''19 Stats Mod2'!$A$3:$CM$659,MATCH($A33,'AI''19 Stats Mod2'!$A$3:$A$659,FALSE),17)</f>
        <v>2</v>
      </c>
      <c r="F33" s="122">
        <f ca="1">INDEX('AI''19 Stats Mod2'!$A$3:$CM$659,MATCH($A33,'AI''19 Stats Mod2'!$A$3:$A$659,FALSE),18)</f>
        <v>0</v>
      </c>
      <c r="G33" s="122">
        <f ca="1">INDEX('AI''19 Stats Mod2'!$A$3:$CM$659,MATCH($A33,'AI''19 Stats Mod2'!$A$3:$A$659,FALSE),19)</f>
        <v>2</v>
      </c>
      <c r="H33" s="122" t="str">
        <f ca="1">INDEX('AI''19 Stats Mod2'!$A$3:$CM$659,MATCH($A33,'AI''19 Stats Mod2'!$A$3:$A$659,FALSE),20)</f>
        <v>1-5</v>
      </c>
      <c r="I33" s="122"/>
      <c r="J33" s="122"/>
      <c r="K33" s="122">
        <f ca="1">INDEX('AI''19 Stats Mod2'!$A$3:$CM$659,MATCH($A33,'AI''19 Stats Mod2'!$A$3:$A$659,FALSE),23)</f>
        <v>3</v>
      </c>
      <c r="L33" s="122">
        <f ca="1">INDEX('AI''19 Stats Mod2'!$A$3:$CM$659,MATCH($A33,'AI''19 Stats Mod2'!$A$3:$A$659,FALSE),24)</f>
        <v>5</v>
      </c>
      <c r="M33" s="122">
        <f ca="1">INDEX('AI''19 Stats Mod2'!$A$3:$CM$659,MATCH($A33,'AI''19 Stats Mod2'!$A$3:$A$659,FALSE),25)</f>
        <v>0</v>
      </c>
      <c r="N33" s="122">
        <f ca="1">INDEX('AI''19 Stats Mod2'!$A$3:$CM$659,MATCH($A33,'AI''19 Stats Mod2'!$A$3:$A$659,FALSE),26)</f>
        <v>5</v>
      </c>
      <c r="O33" s="122">
        <f>INDEX('AI''19 Stats Mod2'!$A$3:$CM$659,MATCH($A33,'AI''19 Stats Mod2'!$A$3:$A$659,FALSE),27)</f>
        <v>0</v>
      </c>
      <c r="P33" s="123">
        <f ca="1">INDEX('AI''19 Stats Mod2'!$A$3:$CM$659,MATCH($A33,'AI''19 Stats Mod2'!$A$3:$A$659,FALSE),28)</f>
        <v>0.77246254744164822</v>
      </c>
      <c r="Q33" s="123">
        <f ca="1">INDEX('AI''19 Stats Mod2'!$A$3:$CM$659,MATCH($A33,'AI''19 Stats Mod2'!$A$3:$A$659,FALSE),29)</f>
        <v>0.80856574018833227</v>
      </c>
      <c r="R33" s="123">
        <f ca="1">INDEX('AI''19 Stats Mod2'!$A$3:$CM$659,MATCH($A33,'AI''19 Stats Mod2'!$A$3:$A$659,FALSE),30)</f>
        <v>2.8124025745681127</v>
      </c>
      <c r="S33" s="124">
        <f ca="1">INDEX('AI''19 Stats Mod2'!$A$3:$CM$659,MATCH($A33,'AI''19 Stats Mod2'!$A$3:$A$659,FALSE),70)</f>
        <v>75.146235570411136</v>
      </c>
      <c r="T33" s="125">
        <f ca="1">INDEX('AI''19 Stats Mod2'!$A$3:$CM$659,MATCH($A33,'AI''19 Stats Mod2'!$A$3:$A$659,FALSE),72)</f>
        <v>4.0517869216236404</v>
      </c>
      <c r="U33" s="125">
        <f ca="1">INDEX('AI''19 Stats Mod2'!$A$3:$CM$659,MATCH($A33,'AI''19 Stats Mod2'!$A$3:$A$659,FALSE),73)</f>
        <v>0.12661834130073876</v>
      </c>
      <c r="V33" s="125">
        <f ca="1">INDEX('AI''19 Stats Mod2'!$A$3:$CM$659,MATCH($A33,'AI''19 Stats Mod2'!$A$3:$A$659,FALSE),91)</f>
        <v>0.9321434543376641</v>
      </c>
      <c r="W33" s="125">
        <f ca="1">INDEX('AI''19 Stats Mod2'!$A$3:$CN$659,MATCH($A33,'AI''19 Stats Mod2'!$A$3:$A$659,FALSE),86)</f>
        <v>7.2333801213238069E-2</v>
      </c>
      <c r="X33" s="150">
        <f ca="1">INDEX('AI''19 Stats Mod2'!$A$3:$CN$659,MATCH($A33,'AI''19 Stats Mod2'!$A$3:$A$659,FALSE),87)</f>
        <v>14.062012872840564</v>
      </c>
      <c r="Y33" s="125">
        <f ca="1">INDEX('AI''19 Stats Mod2'!$A$3:$CN$659,MATCH($A33,'AI''19 Stats Mod2'!$A$3:$A$659,FALSE),89)</f>
        <v>1.7777777777777777</v>
      </c>
      <c r="Z33" s="125">
        <f ca="1">INDEX('AI''19 Stats Mod2'!$A$3:$CN$659,MATCH($A33,'AI''19 Stats Mod2'!$A$3:$A$659,FALSE),90)</f>
        <v>0</v>
      </c>
    </row>
    <row r="34" spans="1:26" x14ac:dyDescent="0.25">
      <c r="A34" s="239" t="s">
        <v>577</v>
      </c>
      <c r="B34" s="122">
        <f ca="1">INDEX('AI''19 Stats Mod2'!$A$3:$CM$659,MATCH($A34,'AI''19 Stats Mod2'!$A$3:$A$659,FALSE),14)</f>
        <v>48</v>
      </c>
      <c r="C34" s="122" t="str">
        <f ca="1">INDEX('AI''19 Stats Mod2'!$A$3:$CM$659,MATCH($A34,'AI''19 Stats Mod2'!$A$3:$A$659,FALSE),15)</f>
        <v>Bomber</v>
      </c>
      <c r="D34" s="122">
        <f ca="1">INDEX('AI''19 Stats Mod2'!$A$3:$CM$659,MATCH($A34,'AI''19 Stats Mod2'!$A$3:$A$659,FALSE),16)</f>
        <v>8</v>
      </c>
      <c r="E34" s="122">
        <f ca="1">INDEX('AI''19 Stats Mod2'!$A$3:$CM$659,MATCH($A34,'AI''19 Stats Mod2'!$A$3:$A$659,FALSE),17)</f>
        <v>4</v>
      </c>
      <c r="F34" s="122">
        <f ca="1">INDEX('AI''19 Stats Mod2'!$A$3:$CM$659,MATCH($A34,'AI''19 Stats Mod2'!$A$3:$A$659,FALSE),18)</f>
        <v>0</v>
      </c>
      <c r="G34" s="122">
        <f ca="1">INDEX('AI''19 Stats Mod2'!$A$3:$CM$659,MATCH($A34,'AI''19 Stats Mod2'!$A$3:$A$659,FALSE),19)</f>
        <v>2</v>
      </c>
      <c r="H34" s="122" t="str">
        <f ca="1">INDEX('AI''19 Stats Mod2'!$A$3:$CM$659,MATCH($A34,'AI''19 Stats Mod2'!$A$3:$A$659,FALSE),20)</f>
        <v>1-4</v>
      </c>
      <c r="I34" s="122"/>
      <c r="J34" s="122"/>
      <c r="K34" s="122">
        <f ca="1">INDEX('AI''19 Stats Mod2'!$A$3:$CM$659,MATCH($A34,'AI''19 Stats Mod2'!$A$3:$A$659,FALSE),23)</f>
        <v>3</v>
      </c>
      <c r="L34" s="122">
        <f ca="1">INDEX('AI''19 Stats Mod2'!$A$3:$CM$659,MATCH($A34,'AI''19 Stats Mod2'!$A$3:$A$659,FALSE),24)</f>
        <v>5</v>
      </c>
      <c r="M34" s="122">
        <f ca="1">INDEX('AI''19 Stats Mod2'!$A$3:$CM$659,MATCH($A34,'AI''19 Stats Mod2'!$A$3:$A$659,FALSE),25)</f>
        <v>0</v>
      </c>
      <c r="N34" s="122">
        <f ca="1">INDEX('AI''19 Stats Mod2'!$A$3:$CM$659,MATCH($A34,'AI''19 Stats Mod2'!$A$3:$A$659,FALSE),26)</f>
        <v>5</v>
      </c>
      <c r="O34" s="122">
        <f>INDEX('AI''19 Stats Mod2'!$A$3:$CM$659,MATCH($A34,'AI''19 Stats Mod2'!$A$3:$A$659,FALSE),27)</f>
        <v>0</v>
      </c>
      <c r="P34" s="123">
        <f ca="1">INDEX('AI''19 Stats Mod2'!$A$3:$CM$659,MATCH($A34,'AI''19 Stats Mod2'!$A$3:$A$659,FALSE),28)</f>
        <v>0.74703496601370634</v>
      </c>
      <c r="Q34" s="123">
        <f ca="1">INDEX('AI''19 Stats Mod2'!$A$3:$CM$659,MATCH($A34,'AI''19 Stats Mod2'!$A$3:$A$659,FALSE),29)</f>
        <v>0.57691308537879782</v>
      </c>
      <c r="R34" s="123">
        <f ca="1">INDEX('AI''19 Stats Mod2'!$A$3:$CM$659,MATCH($A34,'AI''19 Stats Mod2'!$A$3:$A$659,FALSE),30)</f>
        <v>4.0133084200264202</v>
      </c>
      <c r="S34" s="124">
        <f ca="1">INDEX('AI''19 Stats Mod2'!$A$3:$CM$659,MATCH($A34,'AI''19 Stats Mod2'!$A$3:$A$659,FALSE),70)</f>
        <v>95.32022555744706</v>
      </c>
      <c r="T34" s="125">
        <f ca="1">INDEX('AI''19 Stats Mod2'!$A$3:$CM$659,MATCH($A34,'AI''19 Stats Mod2'!$A$3:$A$659,FALSE),72)</f>
        <v>6.180636478002314</v>
      </c>
      <c r="U34" s="125">
        <f ca="1">INDEX('AI''19 Stats Mod2'!$A$3:$CM$659,MATCH($A34,'AI''19 Stats Mod2'!$A$3:$A$659,FALSE),73)</f>
        <v>0.12876325995838153</v>
      </c>
      <c r="V34" s="125">
        <f ca="1">INDEX('AI''19 Stats Mod2'!$A$3:$CM$659,MATCH($A34,'AI''19 Stats Mod2'!$A$3:$A$659,FALSE),91)</f>
        <v>0.94793399357762786</v>
      </c>
      <c r="W34" s="125">
        <f ca="1">INDEX('AI''19 Stats Mod2'!$A$3:$CN$659,MATCH($A34,'AI''19 Stats Mod2'!$A$3:$A$659,FALSE),86)</f>
        <v>8.0424952744735753E-2</v>
      </c>
      <c r="X34" s="150">
        <f ca="1">INDEX('AI''19 Stats Mod2'!$A$3:$CN$659,MATCH($A34,'AI''19 Stats Mod2'!$A$3:$A$659,FALSE),87)</f>
        <v>20.0665421001321</v>
      </c>
      <c r="Y34" s="125">
        <f ca="1">INDEX('AI''19 Stats Mod2'!$A$3:$CN$659,MATCH($A34,'AI''19 Stats Mod2'!$A$3:$A$659,FALSE),89)</f>
        <v>2.1111111111111112</v>
      </c>
      <c r="Z34" s="125">
        <f ca="1">INDEX('AI''19 Stats Mod2'!$A$3:$CN$659,MATCH($A34,'AI''19 Stats Mod2'!$A$3:$A$659,FALSE),90)</f>
        <v>0</v>
      </c>
    </row>
    <row r="35" spans="1:26" x14ac:dyDescent="0.25">
      <c r="A35" s="239" t="s">
        <v>262</v>
      </c>
      <c r="B35" s="122">
        <f ca="1">INDEX('AI''19 Stats Mod2'!$A$3:$CM$659,MATCH($A35,'AI''19 Stats Mod2'!$A$3:$A$659,FALSE),14)</f>
        <v>21</v>
      </c>
      <c r="C35" s="122" t="str">
        <f ca="1">INDEX('AI''19 Stats Mod2'!$A$3:$CM$659,MATCH($A35,'AI''19 Stats Mod2'!$A$3:$A$659,FALSE),15)</f>
        <v>Fighter</v>
      </c>
      <c r="D35" s="122">
        <f ca="1">INDEX('AI''19 Stats Mod2'!$A$3:$CM$659,MATCH($A35,'AI''19 Stats Mod2'!$A$3:$A$659,FALSE),16)</f>
        <v>3</v>
      </c>
      <c r="E35" s="122">
        <f ca="1">INDEX('AI''19 Stats Mod2'!$A$3:$CM$659,MATCH($A35,'AI''19 Stats Mod2'!$A$3:$A$659,FALSE),17)</f>
        <v>3</v>
      </c>
      <c r="F35" s="122" t="str">
        <f ca="1">INDEX('AI''19 Stats Mod2'!$A$3:$CM$659,MATCH($A35,'AI''19 Stats Mod2'!$A$3:$A$659,FALSE),18)</f>
        <v>-</v>
      </c>
      <c r="G35" s="122">
        <f ca="1">INDEX('AI''19 Stats Mod2'!$A$3:$CM$659,MATCH($A35,'AI''19 Stats Mod2'!$A$3:$A$659,FALSE),19)</f>
        <v>1</v>
      </c>
      <c r="H35" s="122" t="str">
        <f ca="1">INDEX('AI''19 Stats Mod2'!$A$3:$CM$659,MATCH($A35,'AI''19 Stats Mod2'!$A$3:$A$659,FALSE),20)</f>
        <v>1-4</v>
      </c>
      <c r="I35" s="122"/>
      <c r="J35" s="122"/>
      <c r="K35" s="122">
        <f ca="1">INDEX('AI''19 Stats Mod2'!$A$3:$CM$659,MATCH($A35,'AI''19 Stats Mod2'!$A$3:$A$659,FALSE),23)</f>
        <v>4</v>
      </c>
      <c r="L35" s="122">
        <f ca="1">INDEX('AI''19 Stats Mod2'!$A$3:$CM$659,MATCH($A35,'AI''19 Stats Mod2'!$A$3:$A$659,FALSE),24)</f>
        <v>5</v>
      </c>
      <c r="M35" s="122">
        <f ca="1">INDEX('AI''19 Stats Mod2'!$A$3:$CM$659,MATCH($A35,'AI''19 Stats Mod2'!$A$3:$A$659,FALSE),25)</f>
        <v>0</v>
      </c>
      <c r="N35" s="122">
        <f ca="1">INDEX('AI''19 Stats Mod2'!$A$3:$CM$659,MATCH($A35,'AI''19 Stats Mod2'!$A$3:$A$659,FALSE),26)</f>
        <v>4</v>
      </c>
      <c r="O35" s="122">
        <f ca="1">INDEX('AI''19 Stats Mod2'!$A$3:$CM$659,MATCH($A35,'AI''19 Stats Mod2'!$A$3:$A$659,FALSE),27)</f>
        <v>0</v>
      </c>
      <c r="P35" s="123">
        <f ca="1">INDEX('AI''19 Stats Mod2'!$A$3:$CM$659,MATCH($A35,'AI''19 Stats Mod2'!$A$3:$A$659,FALSE),28)</f>
        <v>0.65071741503152469</v>
      </c>
      <c r="Q35" s="123">
        <f ca="1">INDEX('AI''19 Stats Mod2'!$A$3:$CM$659,MATCH($A35,'AI''19 Stats Mod2'!$A$3:$A$659,FALSE),29)</f>
        <v>0.93417522731555958</v>
      </c>
      <c r="R35" s="123">
        <f ca="1">INDEX('AI''19 Stats Mod2'!$A$3:$CM$659,MATCH($A35,'AI''19 Stats Mod2'!$A$3:$A$659,FALSE),30)</f>
        <v>2.4369788538666772</v>
      </c>
      <c r="S35" s="124">
        <f ca="1">INDEX('AI''19 Stats Mod2'!$A$3:$CM$659,MATCH($A35,'AI''19 Stats Mod2'!$A$3:$A$659,FALSE),70)</f>
        <v>67.200370225492691</v>
      </c>
      <c r="T35" s="125">
        <f ca="1">INDEX('AI''19 Stats Mod2'!$A$3:$CM$659,MATCH($A35,'AI''19 Stats Mod2'!$A$3:$A$659,FALSE),72)</f>
        <v>2.8699594400822366</v>
      </c>
      <c r="U35" s="125">
        <f ca="1">INDEX('AI''19 Stats Mod2'!$A$3:$CM$659,MATCH($A35,'AI''19 Stats Mod2'!$A$3:$A$659,FALSE),73)</f>
        <v>0.13666473524201125</v>
      </c>
      <c r="V35" s="125">
        <f ca="1">INDEX('AI''19 Stats Mod2'!$A$3:$CM$659,MATCH($A35,'AI''19 Stats Mod2'!$A$3:$A$659,FALSE),91)</f>
        <v>1.0061033582177197</v>
      </c>
      <c r="W35" s="125">
        <f ca="1">INDEX('AI''19 Stats Mod2'!$A$3:$CN$659,MATCH($A35,'AI''19 Stats Mod2'!$A$3:$A$659,FALSE),86)</f>
        <v>7.5513551441648188E-2</v>
      </c>
      <c r="X35" s="150">
        <f ca="1">INDEX('AI''19 Stats Mod2'!$A$3:$CN$659,MATCH($A35,'AI''19 Stats Mod2'!$A$3:$A$659,FALSE),87)</f>
        <v>12.184894269333386</v>
      </c>
      <c r="Y35" s="125">
        <f ca="1">INDEX('AI''19 Stats Mod2'!$A$3:$CN$659,MATCH($A35,'AI''19 Stats Mod2'!$A$3:$A$659,FALSE),89)</f>
        <v>3</v>
      </c>
      <c r="Z35" s="125">
        <f ca="1">INDEX('AI''19 Stats Mod2'!$A$3:$CN$659,MATCH($A35,'AI''19 Stats Mod2'!$A$3:$A$659,FALSE),90)</f>
        <v>0</v>
      </c>
    </row>
    <row r="36" spans="1:26" s="257" customFormat="1" x14ac:dyDescent="0.25">
      <c r="A36" s="239" t="s">
        <v>144</v>
      </c>
      <c r="B36" s="122">
        <f ca="1">INDEX('AI''19 Stats Mod2'!$A$3:$CM$659,MATCH($A36,'AI''19 Stats Mod2'!$A$3:$A$659,FALSE),14)</f>
        <v>32</v>
      </c>
      <c r="C36" s="122" t="str">
        <f ca="1">INDEX('AI''19 Stats Mod2'!$A$3:$CM$659,MATCH($A36,'AI''19 Stats Mod2'!$A$3:$A$659,FALSE),15)</f>
        <v>Bomber</v>
      </c>
      <c r="D36" s="122">
        <f ca="1">INDEX('AI''19 Stats Mod2'!$A$3:$CM$659,MATCH($A36,'AI''19 Stats Mod2'!$A$3:$A$659,FALSE),16)</f>
        <v>5</v>
      </c>
      <c r="E36" s="122" t="str">
        <f ca="1">INDEX('AI''19 Stats Mod2'!$A$3:$CM$659,MATCH($A36,'AI''19 Stats Mod2'!$A$3:$A$659,FALSE),17)</f>
        <v>-</v>
      </c>
      <c r="F36" s="122" t="str">
        <f ca="1">INDEX('AI''19 Stats Mod2'!$A$3:$CM$659,MATCH($A36,'AI''19 Stats Mod2'!$A$3:$A$659,FALSE),18)</f>
        <v>-</v>
      </c>
      <c r="G36" s="122">
        <f ca="1">INDEX('AI''19 Stats Mod2'!$A$3:$CM$659,MATCH($A36,'AI''19 Stats Mod2'!$A$3:$A$659,FALSE),19)</f>
        <v>2</v>
      </c>
      <c r="H36" s="122" t="str">
        <f ca="1">INDEX('AI''19 Stats Mod2'!$A$3:$CM$659,MATCH($A36,'AI''19 Stats Mod2'!$A$3:$A$659,FALSE),20)</f>
        <v>1-4</v>
      </c>
      <c r="I36" s="122"/>
      <c r="J36" s="122"/>
      <c r="K36" s="122">
        <f ca="1">INDEX('AI''19 Stats Mod2'!$A$3:$CM$659,MATCH($A36,'AI''19 Stats Mod2'!$A$3:$A$659,FALSE),23)</f>
        <v>4</v>
      </c>
      <c r="L36" s="122">
        <f ca="1">INDEX('AI''19 Stats Mod2'!$A$3:$CM$659,MATCH($A36,'AI''19 Stats Mod2'!$A$3:$A$659,FALSE),24)</f>
        <v>6</v>
      </c>
      <c r="M36" s="122">
        <f ca="1">INDEX('AI''19 Stats Mod2'!$A$3:$CM$659,MATCH($A36,'AI''19 Stats Mod2'!$A$3:$A$659,FALSE),25)</f>
        <v>1</v>
      </c>
      <c r="N36" s="122">
        <f ca="1">INDEX('AI''19 Stats Mod2'!$A$3:$CM$659,MATCH($A36,'AI''19 Stats Mod2'!$A$3:$A$659,FALSE),26)</f>
        <v>5</v>
      </c>
      <c r="O36" s="122" t="str">
        <f ca="1">INDEX('AI''19 Stats Mod2'!$A$3:$CM$659,MATCH($A36,'AI''19 Stats Mod2'!$A$3:$A$659,FALSE),27)</f>
        <v>Rocket Boosters</v>
      </c>
      <c r="P36" s="123">
        <f ca="1">INDEX('AI''19 Stats Mod2'!$A$3:$CM$659,MATCH($A36,'AI''19 Stats Mod2'!$A$3:$A$659,FALSE),28)</f>
        <v>0.75242728065260123</v>
      </c>
      <c r="Q36" s="123">
        <f ca="1">INDEX('AI''19 Stats Mod2'!$A$3:$CM$659,MATCH($A36,'AI''19 Stats Mod2'!$A$3:$A$659,FALSE),29)</f>
        <v>0.78759406929657261</v>
      </c>
      <c r="R36" s="123">
        <f ca="1">INDEX('AI''19 Stats Mod2'!$A$3:$CM$659,MATCH($A36,'AI''19 Stats Mod2'!$A$3:$A$659,FALSE),30)</f>
        <v>3.4243220404198813</v>
      </c>
      <c r="S36" s="124">
        <f ca="1">INDEX('AI''19 Stats Mod2'!$A$3:$CM$659,MATCH($A36,'AI''19 Stats Mod2'!$A$3:$A$659,FALSE),70)</f>
        <v>80.202915169952689</v>
      </c>
      <c r="T36" s="125">
        <f ca="1">INDEX('AI''19 Stats Mod2'!$A$3:$CM$659,MATCH($A36,'AI''19 Stats Mod2'!$A$3:$A$659,FALSE),72)</f>
        <v>3.7431130742612808</v>
      </c>
      <c r="U36" s="125">
        <f ca="1">INDEX('AI''19 Stats Mod2'!$A$3:$CM$659,MATCH($A36,'AI''19 Stats Mod2'!$A$3:$A$659,FALSE),73)</f>
        <v>0.11697228357066503</v>
      </c>
      <c r="V36" s="125">
        <f ca="1">INDEX('AI''19 Stats Mod2'!$A$3:$CM$659,MATCH($A36,'AI''19 Stats Mod2'!$A$3:$A$659,FALSE),91)</f>
        <v>0.86113075996114252</v>
      </c>
      <c r="W36" s="125">
        <f ca="1">INDEX('AI''19 Stats Mod2'!$A$3:$CN$659,MATCH($A36,'AI''19 Stats Mod2'!$A$3:$A$659,FALSE),86)</f>
        <v>5.962319772889349E-2</v>
      </c>
      <c r="X36" s="150">
        <f ca="1">INDEX('AI''19 Stats Mod2'!$A$3:$CN$659,MATCH($A36,'AI''19 Stats Mod2'!$A$3:$A$659,FALSE),87)</f>
        <v>20.545932242519289</v>
      </c>
      <c r="Y36" s="125">
        <f ca="1">INDEX('AI''19 Stats Mod2'!$A$3:$CN$659,MATCH($A36,'AI''19 Stats Mod2'!$A$3:$A$659,FALSE),89)</f>
        <v>1.1666666666666667</v>
      </c>
      <c r="Z36" s="125">
        <f ca="1">INDEX('AI''19 Stats Mod2'!$A$3:$CN$659,MATCH($A36,'AI''19 Stats Mod2'!$A$3:$A$659,FALSE),90)</f>
        <v>0</v>
      </c>
    </row>
    <row r="37" spans="1:26" x14ac:dyDescent="0.25">
      <c r="A37" s="239" t="s">
        <v>336</v>
      </c>
      <c r="B37" s="122">
        <f ca="1">INDEX('AI''19 Stats Mod2'!$A$3:$CM$659,MATCH($A37,'AI''19 Stats Mod2'!$A$3:$A$659,FALSE),14)</f>
        <v>38</v>
      </c>
      <c r="C37" s="122" t="str">
        <f ca="1">INDEX('AI''19 Stats Mod2'!$A$3:$CM$659,MATCH($A37,'AI''19 Stats Mod2'!$A$3:$A$659,FALSE),15)</f>
        <v>Bomber</v>
      </c>
      <c r="D37" s="122">
        <f ca="1">INDEX('AI''19 Stats Mod2'!$A$3:$CM$659,MATCH($A37,'AI''19 Stats Mod2'!$A$3:$A$659,FALSE),16)</f>
        <v>6</v>
      </c>
      <c r="E37" s="122">
        <f ca="1">INDEX('AI''19 Stats Mod2'!$A$3:$CM$659,MATCH($A37,'AI''19 Stats Mod2'!$A$3:$A$659,FALSE),17)</f>
        <v>3</v>
      </c>
      <c r="F37" s="122">
        <f ca="1">INDEX('AI''19 Stats Mod2'!$A$3:$CM$659,MATCH($A37,'AI''19 Stats Mod2'!$A$3:$A$659,FALSE),18)</f>
        <v>0</v>
      </c>
      <c r="G37" s="122">
        <f ca="1">INDEX('AI''19 Stats Mod2'!$A$3:$CM$659,MATCH($A37,'AI''19 Stats Mod2'!$A$3:$A$659,FALSE),19)</f>
        <v>1</v>
      </c>
      <c r="H37" s="122" t="str">
        <f ca="1">INDEX('AI''19 Stats Mod2'!$A$3:$CM$659,MATCH($A37,'AI''19 Stats Mod2'!$A$3:$A$659,FALSE),20)</f>
        <v>1-3</v>
      </c>
      <c r="I37" s="122"/>
      <c r="J37" s="122"/>
      <c r="K37" s="122">
        <f ca="1">INDEX('AI''19 Stats Mod2'!$A$3:$CM$659,MATCH($A37,'AI''19 Stats Mod2'!$A$3:$A$659,FALSE),23)</f>
        <v>5</v>
      </c>
      <c r="L37" s="122">
        <f ca="1">INDEX('AI''19 Stats Mod2'!$A$3:$CM$659,MATCH($A37,'AI''19 Stats Mod2'!$A$3:$A$659,FALSE),24)</f>
        <v>4</v>
      </c>
      <c r="M37" s="122">
        <f ca="1">INDEX('AI''19 Stats Mod2'!$A$3:$CM$659,MATCH($A37,'AI''19 Stats Mod2'!$A$3:$A$659,FALSE),25)</f>
        <v>2</v>
      </c>
      <c r="N37" s="122">
        <f ca="1">INDEX('AI''19 Stats Mod2'!$A$3:$CM$659,MATCH($A37,'AI''19 Stats Mod2'!$A$3:$A$659,FALSE),26)</f>
        <v>4</v>
      </c>
      <c r="O37" s="122">
        <f ca="1">INDEX('AI''19 Stats Mod2'!$A$3:$CM$659,MATCH($A37,'AI''19 Stats Mod2'!$A$3:$A$659,FALSE),27)</f>
        <v>0</v>
      </c>
      <c r="P37" s="123">
        <f ca="1">INDEX('AI''19 Stats Mod2'!$A$3:$CM$659,MATCH($A37,'AI''19 Stats Mod2'!$A$3:$A$659,FALSE),28)</f>
        <v>0.5386419660981433</v>
      </c>
      <c r="Q37" s="123">
        <f ca="1">INDEX('AI''19 Stats Mod2'!$A$3:$CM$659,MATCH($A37,'AI''19 Stats Mod2'!$A$3:$A$659,FALSE),29)</f>
        <v>0.49563603816529089</v>
      </c>
      <c r="R37" s="123">
        <f ca="1">INDEX('AI''19 Stats Mod2'!$A$3:$CM$659,MATCH($A37,'AI''19 Stats Mod2'!$A$3:$A$659,FALSE),30)</f>
        <v>2.5859271556449963</v>
      </c>
      <c r="S37" s="124">
        <f ca="1">INDEX('AI''19 Stats Mod2'!$A$3:$CM$659,MATCH($A37,'AI''19 Stats Mod2'!$A$3:$A$659,FALSE),70)</f>
        <v>86.853478247223123</v>
      </c>
      <c r="T37" s="125">
        <f ca="1">INDEX('AI''19 Stats Mod2'!$A$3:$CM$659,MATCH($A37,'AI''19 Stats Mod2'!$A$3:$A$659,FALSE),72)</f>
        <v>5.2206889822111506</v>
      </c>
      <c r="U37" s="125">
        <f ca="1">INDEX('AI''19 Stats Mod2'!$A$3:$CM$659,MATCH($A37,'AI''19 Stats Mod2'!$A$3:$A$659,FALSE),73)</f>
        <v>0.13738655216345133</v>
      </c>
      <c r="V37" s="125">
        <f ca="1">INDEX('AI''19 Stats Mod2'!$A$3:$CM$659,MATCH($A37,'AI''19 Stats Mod2'!$A$3:$A$659,FALSE),91)</f>
        <v>1.0114172559645906</v>
      </c>
      <c r="W37" s="125">
        <f ca="1">INDEX('AI''19 Stats Mod2'!$A$3:$CN$659,MATCH($A37,'AI''19 Stats Mod2'!$A$3:$A$659,FALSE),86)</f>
        <v>9.6750847199857701E-2</v>
      </c>
      <c r="X37" s="150">
        <f ca="1">INDEX('AI''19 Stats Mod2'!$A$3:$CN$659,MATCH($A37,'AI''19 Stats Mod2'!$A$3:$A$659,FALSE),87)</f>
        <v>10.343708622579985</v>
      </c>
      <c r="Y37" s="125">
        <f ca="1">INDEX('AI''19 Stats Mod2'!$A$3:$CN$659,MATCH($A37,'AI''19 Stats Mod2'!$A$3:$A$659,FALSE),89)</f>
        <v>3.5555555555555558</v>
      </c>
      <c r="Z37" s="125">
        <f ca="1">INDEX('AI''19 Stats Mod2'!$A$3:$CN$659,MATCH($A37,'AI''19 Stats Mod2'!$A$3:$A$659,FALSE),90)</f>
        <v>0</v>
      </c>
    </row>
    <row r="38" spans="1:26" x14ac:dyDescent="0.25">
      <c r="A38" s="239" t="s">
        <v>337</v>
      </c>
      <c r="B38" s="122">
        <f ca="1">INDEX('AI''19 Stats Mod2'!$A$3:$CM$659,MATCH($A38,'AI''19 Stats Mod2'!$A$3:$A$659,FALSE),14)</f>
        <v>40</v>
      </c>
      <c r="C38" s="122" t="str">
        <f ca="1">INDEX('AI''19 Stats Mod2'!$A$3:$CM$659,MATCH($A38,'AI''19 Stats Mod2'!$A$3:$A$659,FALSE),15)</f>
        <v>Bomber</v>
      </c>
      <c r="D38" s="122">
        <f ca="1">INDEX('AI''19 Stats Mod2'!$A$3:$CM$659,MATCH($A38,'AI''19 Stats Mod2'!$A$3:$A$659,FALSE),16)</f>
        <v>6</v>
      </c>
      <c r="E38" s="122">
        <f ca="1">INDEX('AI''19 Stats Mod2'!$A$3:$CM$659,MATCH($A38,'AI''19 Stats Mod2'!$A$3:$A$659,FALSE),17)</f>
        <v>3</v>
      </c>
      <c r="F38" s="122">
        <f ca="1">INDEX('AI''19 Stats Mod2'!$A$3:$CM$659,MATCH($A38,'AI''19 Stats Mod2'!$A$3:$A$659,FALSE),18)</f>
        <v>0</v>
      </c>
      <c r="G38" s="122">
        <f ca="1">INDEX('AI''19 Stats Mod2'!$A$3:$CM$659,MATCH($A38,'AI''19 Stats Mod2'!$A$3:$A$659,FALSE),19)</f>
        <v>1</v>
      </c>
      <c r="H38" s="122" t="str">
        <f ca="1">INDEX('AI''19 Stats Mod2'!$A$3:$CM$659,MATCH($A38,'AI''19 Stats Mod2'!$A$3:$A$659,FALSE),20)</f>
        <v>1-3</v>
      </c>
      <c r="I38" s="122"/>
      <c r="J38" s="122"/>
      <c r="K38" s="122">
        <f ca="1">INDEX('AI''19 Stats Mod2'!$A$3:$CM$659,MATCH($A38,'AI''19 Stats Mod2'!$A$3:$A$659,FALSE),23)</f>
        <v>5</v>
      </c>
      <c r="L38" s="122">
        <f>INDEX('AI''19 Stats Mod2'!$A$3:$CM$659,MATCH($A38,'AI''19 Stats Mod2'!$A$3:$A$659,FALSE),24)</f>
        <v>5</v>
      </c>
      <c r="M38" s="122">
        <f ca="1">INDEX('AI''19 Stats Mod2'!$A$3:$CM$659,MATCH($A38,'AI''19 Stats Mod2'!$A$3:$A$659,FALSE),25)</f>
        <v>2</v>
      </c>
      <c r="N38" s="122">
        <f ca="1">INDEX('AI''19 Stats Mod2'!$A$3:$CM$659,MATCH($A38,'AI''19 Stats Mod2'!$A$3:$A$659,FALSE),26)</f>
        <v>4</v>
      </c>
      <c r="O38" s="122">
        <f ca="1">INDEX('AI''19 Stats Mod2'!$A$3:$CM$659,MATCH($A38,'AI''19 Stats Mod2'!$A$3:$A$659,FALSE),27)</f>
        <v>0</v>
      </c>
      <c r="P38" s="123">
        <f ca="1">INDEX('AI''19 Stats Mod2'!$A$3:$CM$659,MATCH($A38,'AI''19 Stats Mod2'!$A$3:$A$659,FALSE),28)</f>
        <v>0.57718484016995586</v>
      </c>
      <c r="Q38" s="123">
        <f ca="1">INDEX('AI''19 Stats Mod2'!$A$3:$CM$659,MATCH($A38,'AI''19 Stats Mod2'!$A$3:$A$659,FALSE),29)</f>
        <v>0.51105813984243365</v>
      </c>
      <c r="R38" s="123">
        <f ca="1">INDEX('AI''19 Stats Mod2'!$A$3:$CM$659,MATCH($A38,'AI''19 Stats Mod2'!$A$3:$A$659,FALSE),30)</f>
        <v>2.6663902948300886</v>
      </c>
      <c r="S38" s="124">
        <f ca="1">INDEX('AI''19 Stats Mod2'!$A$3:$CM$659,MATCH($A38,'AI''19 Stats Mod2'!$A$3:$A$659,FALSE),70)</f>
        <v>87.667617454381002</v>
      </c>
      <c r="T38" s="125">
        <f ca="1">INDEX('AI''19 Stats Mod2'!$A$3:$CM$659,MATCH($A38,'AI''19 Stats Mod2'!$A$3:$A$659,FALSE),72)</f>
        <v>5.4019809838452604</v>
      </c>
      <c r="U38" s="125">
        <f ca="1">INDEX('AI''19 Stats Mod2'!$A$3:$CM$659,MATCH($A38,'AI''19 Stats Mod2'!$A$3:$A$659,FALSE),73)</f>
        <v>0.13504952459613151</v>
      </c>
      <c r="V38" s="125">
        <f ca="1">INDEX('AI''19 Stats Mod2'!$A$3:$CM$659,MATCH($A38,'AI''19 Stats Mod2'!$A$3:$A$659,FALSE),91)</f>
        <v>0.99421244245096474</v>
      </c>
      <c r="W38" s="125">
        <f ca="1">INDEX('AI''19 Stats Mod2'!$A$3:$CN$659,MATCH($A38,'AI''19 Stats Mod2'!$A$3:$A$659,FALSE),86)</f>
        <v>9.9442761266711227E-2</v>
      </c>
      <c r="X38" s="150">
        <f ca="1">INDEX('AI''19 Stats Mod2'!$A$3:$CN$659,MATCH($A38,'AI''19 Stats Mod2'!$A$3:$A$659,FALSE),87)</f>
        <v>13.331951474150443</v>
      </c>
      <c r="Y38" s="125">
        <f ca="1">INDEX('AI''19 Stats Mod2'!$A$3:$CN$659,MATCH($A38,'AI''19 Stats Mod2'!$A$3:$A$659,FALSE),89)</f>
        <v>3.5555555555555558</v>
      </c>
      <c r="Z38" s="125">
        <f ca="1">INDEX('AI''19 Stats Mod2'!$A$3:$CN$659,MATCH($A38,'AI''19 Stats Mod2'!$A$3:$A$659,FALSE),90)</f>
        <v>0</v>
      </c>
    </row>
    <row r="39" spans="1:26" x14ac:dyDescent="0.25">
      <c r="A39" s="239" t="s">
        <v>565</v>
      </c>
      <c r="B39" s="122">
        <f ca="1">INDEX('AI''19 Stats Mod2'!$A$3:$CM$659,MATCH($A39,'AI''19 Stats Mod2'!$A$3:$A$659,FALSE),14)</f>
        <v>33</v>
      </c>
      <c r="C39" s="122" t="str">
        <f ca="1">INDEX('AI''19 Stats Mod2'!$A$3:$CM$659,MATCH($A39,'AI''19 Stats Mod2'!$A$3:$A$659,FALSE),15)</f>
        <v>Fighter</v>
      </c>
      <c r="D39" s="122">
        <f ca="1">INDEX('AI''19 Stats Mod2'!$A$3:$CM$659,MATCH($A39,'AI''19 Stats Mod2'!$A$3:$A$659,FALSE),16)</f>
        <v>3</v>
      </c>
      <c r="E39" s="122">
        <f ca="1">INDEX('AI''19 Stats Mod2'!$A$3:$CM$659,MATCH($A39,'AI''19 Stats Mod2'!$A$3:$A$659,FALSE),17)</f>
        <v>0</v>
      </c>
      <c r="F39" s="122">
        <f ca="1">INDEX('AI''19 Stats Mod2'!$A$3:$CM$659,MATCH($A39,'AI''19 Stats Mod2'!$A$3:$A$659,FALSE),18)</f>
        <v>0</v>
      </c>
      <c r="G39" s="122">
        <f ca="1">INDEX('AI''19 Stats Mod2'!$A$3:$CM$659,MATCH($A39,'AI''19 Stats Mod2'!$A$3:$A$659,FALSE),19)</f>
        <v>2</v>
      </c>
      <c r="H39" s="122" t="str">
        <f ca="1">INDEX('AI''19 Stats Mod2'!$A$3:$CM$659,MATCH($A39,'AI''19 Stats Mod2'!$A$3:$A$659,FALSE),20)</f>
        <v>1-7</v>
      </c>
      <c r="I39" s="122"/>
      <c r="J39" s="122"/>
      <c r="K39" s="122">
        <f ca="1">INDEX('AI''19 Stats Mod2'!$A$3:$CM$659,MATCH($A39,'AI''19 Stats Mod2'!$A$3:$A$659,FALSE),23)</f>
        <v>3</v>
      </c>
      <c r="L39" s="122">
        <f ca="1">INDEX('AI''19 Stats Mod2'!$A$3:$CM$659,MATCH($A39,'AI''19 Stats Mod2'!$A$3:$A$659,FALSE),24)</f>
        <v>7</v>
      </c>
      <c r="M39" s="122">
        <f ca="1">INDEX('AI''19 Stats Mod2'!$A$3:$CM$659,MATCH($A39,'AI''19 Stats Mod2'!$A$3:$A$659,FALSE),25)</f>
        <v>2</v>
      </c>
      <c r="N39" s="122">
        <f ca="1">INDEX('AI''19 Stats Mod2'!$A$3:$CM$659,MATCH($A39,'AI''19 Stats Mod2'!$A$3:$A$659,FALSE),26)</f>
        <v>5</v>
      </c>
      <c r="O39" s="122">
        <f>INDEX('AI''19 Stats Mod2'!$A$3:$CM$659,MATCH($A39,'AI''19 Stats Mod2'!$A$3:$A$659,FALSE),27)</f>
        <v>0</v>
      </c>
      <c r="P39" s="123">
        <f ca="1">INDEX('AI''19 Stats Mod2'!$A$3:$CM$659,MATCH($A39,'AI''19 Stats Mod2'!$A$3:$A$659,FALSE),28)</f>
        <v>0.85064444609690648</v>
      </c>
      <c r="Q39" s="123">
        <f ca="1">INDEX('AI''19 Stats Mod2'!$A$3:$CM$659,MATCH($A39,'AI''19 Stats Mod2'!$A$3:$A$659,FALSE),29)</f>
        <v>0.87008764833767283</v>
      </c>
      <c r="R39" s="123">
        <f ca="1">INDEX('AI''19 Stats Mod2'!$A$3:$CM$659,MATCH($A39,'AI''19 Stats Mod2'!$A$3:$A$659,FALSE),30)</f>
        <v>2.2697938652287122</v>
      </c>
      <c r="S39" s="124">
        <f ca="1">INDEX('AI''19 Stats Mod2'!$A$3:$CM$659,MATCH($A39,'AI''19 Stats Mod2'!$A$3:$A$659,FALSE),70)</f>
        <v>74.365164890051759</v>
      </c>
      <c r="T39" s="125">
        <f ca="1">INDEX('AI''19 Stats Mod2'!$A$3:$CM$659,MATCH($A39,'AI''19 Stats Mod2'!$A$3:$A$659,FALSE),72)</f>
        <v>4.2066872520977316</v>
      </c>
      <c r="U39" s="125">
        <f ca="1">INDEX('AI''19 Stats Mod2'!$A$3:$CM$659,MATCH($A39,'AI''19 Stats Mod2'!$A$3:$A$659,FALSE),73)</f>
        <v>0.12747537127568884</v>
      </c>
      <c r="V39" s="125">
        <f ca="1">INDEX('AI''19 Stats Mod2'!$A$3:$CM$659,MATCH($A39,'AI''19 Stats Mod2'!$A$3:$A$659,FALSE),91)</f>
        <v>0.93845276840001968</v>
      </c>
      <c r="W39" s="125">
        <f ca="1">INDEX('AI''19 Stats Mod2'!$A$3:$CN$659,MATCH($A39,'AI''19 Stats Mod2'!$A$3:$A$659,FALSE),86)</f>
        <v>4.6267734107798511E-2</v>
      </c>
      <c r="X39" s="150">
        <f ca="1">INDEX('AI''19 Stats Mod2'!$A$3:$CN$659,MATCH($A39,'AI''19 Stats Mod2'!$A$3:$A$659,FALSE),87)</f>
        <v>15.888557056600986</v>
      </c>
      <c r="Y39" s="125">
        <f ca="1">INDEX('AI''19 Stats Mod2'!$A$3:$CN$659,MATCH($A39,'AI''19 Stats Mod2'!$A$3:$A$659,FALSE),89)</f>
        <v>1.5555555555555554</v>
      </c>
      <c r="Z39" s="125">
        <f ca="1">INDEX('AI''19 Stats Mod2'!$A$3:$CN$659,MATCH($A39,'AI''19 Stats Mod2'!$A$3:$A$659,FALSE),90)</f>
        <v>0</v>
      </c>
    </row>
    <row r="40" spans="1:26" x14ac:dyDescent="0.25">
      <c r="A40" s="239" t="s">
        <v>680</v>
      </c>
      <c r="B40" s="122">
        <f ca="1">INDEX('AI''19 Stats Mod2'!$A$3:$CM$659,MATCH($A40,'AI''19 Stats Mod2'!$A$3:$A$659,FALSE),14)</f>
        <v>43</v>
      </c>
      <c r="C40" s="122" t="str">
        <f ca="1">INDEX('AI''19 Stats Mod2'!$A$3:$CM$659,MATCH($A40,'AI''19 Stats Mod2'!$A$3:$A$659,FALSE),15)</f>
        <v>Bomber</v>
      </c>
      <c r="D40" s="122">
        <f ca="1">INDEX('AI''19 Stats Mod2'!$A$3:$CM$659,MATCH($A40,'AI''19 Stats Mod2'!$A$3:$A$659,FALSE),16)</f>
        <v>6.166666666666667</v>
      </c>
      <c r="E40" s="122">
        <f ca="1">INDEX('AI''19 Stats Mod2'!$A$3:$CM$659,MATCH($A40,'AI''19 Stats Mod2'!$A$3:$A$659,FALSE),17)</f>
        <v>0</v>
      </c>
      <c r="F40" s="122">
        <f ca="1">INDEX('AI''19 Stats Mod2'!$A$3:$CM$659,MATCH($A40,'AI''19 Stats Mod2'!$A$3:$A$659,FALSE),18)</f>
        <v>0</v>
      </c>
      <c r="G40" s="122">
        <f ca="1">INDEX('AI''19 Stats Mod2'!$A$3:$CM$659,MATCH($A40,'AI''19 Stats Mod2'!$A$3:$A$659,FALSE),19)</f>
        <v>2</v>
      </c>
      <c r="H40" s="122" t="str">
        <f ca="1">INDEX('AI''19 Stats Mod2'!$A$3:$CM$659,MATCH($A40,'AI''19 Stats Mod2'!$A$3:$A$659,FALSE),20)</f>
        <v>1-6</v>
      </c>
      <c r="I40" s="122"/>
      <c r="J40" s="122"/>
      <c r="K40" s="122">
        <f ca="1">INDEX('AI''19 Stats Mod2'!$A$3:$CM$659,MATCH($A40,'AI''19 Stats Mod2'!$A$3:$A$659,FALSE),23)</f>
        <v>4</v>
      </c>
      <c r="L40" s="122">
        <f ca="1">INDEX('AI''19 Stats Mod2'!$A$3:$CM$659,MATCH($A40,'AI''19 Stats Mod2'!$A$3:$A$659,FALSE),24)</f>
        <v>8</v>
      </c>
      <c r="M40" s="122">
        <f ca="1">INDEX('AI''19 Stats Mod2'!$A$3:$CM$659,MATCH($A40,'AI''19 Stats Mod2'!$A$3:$A$659,FALSE),25)</f>
        <v>1</v>
      </c>
      <c r="N40" s="122">
        <f ca="1">INDEX('AI''19 Stats Mod2'!$A$3:$CM$659,MATCH($A40,'AI''19 Stats Mod2'!$A$3:$A$659,FALSE),26)</f>
        <v>5</v>
      </c>
      <c r="O40" s="122" t="str">
        <f ca="1">INDEX('AI''19 Stats Mod2'!$A$3:$CM$659,MATCH($A40,'AI''19 Stats Mod2'!$A$3:$A$659,FALSE),27)</f>
        <v>Rocket Boosters, Jink</v>
      </c>
      <c r="P40" s="123">
        <f ca="1">INDEX('AI''19 Stats Mod2'!$A$3:$CM$659,MATCH($A40,'AI''19 Stats Mod2'!$A$3:$A$659,FALSE),28)</f>
        <v>0.86543882556774443</v>
      </c>
      <c r="Q40" s="123">
        <f ca="1">INDEX('AI''19 Stats Mod2'!$A$3:$CM$659,MATCH($A40,'AI''19 Stats Mod2'!$A$3:$A$659,FALSE),29)</f>
        <v>0.72583084594478831</v>
      </c>
      <c r="R40" s="123">
        <f ca="1">INDEX('AI''19 Stats Mod2'!$A$3:$CM$659,MATCH($A40,'AI''19 Stats Mod2'!$A$3:$A$659,FALSE),30)</f>
        <v>3.8921364202836477</v>
      </c>
      <c r="S40" s="124">
        <f ca="1">INDEX('AI''19 Stats Mod2'!$A$3:$CM$659,MATCH($A40,'AI''19 Stats Mod2'!$A$3:$A$659,FALSE),70)</f>
        <v>77.774221161636092</v>
      </c>
      <c r="T40" s="125">
        <f ca="1">INDEX('AI''19 Stats Mod2'!$A$3:$CM$659,MATCH($A40,'AI''19 Stats Mod2'!$A$3:$A$659,FALSE),72)</f>
        <v>6.1434566764095617</v>
      </c>
      <c r="U40" s="125">
        <f ca="1">INDEX('AI''19 Stats Mod2'!$A$3:$CM$659,MATCH($A40,'AI''19 Stats Mod2'!$A$3:$A$659,FALSE),73)</f>
        <v>0.14287108549789679</v>
      </c>
      <c r="V40" s="125">
        <f ca="1">INDEX('AI''19 Stats Mod2'!$A$3:$CM$659,MATCH($A40,'AI''19 Stats Mod2'!$A$3:$A$659,FALSE),91)</f>
        <v>1.051793490523353</v>
      </c>
      <c r="W40" s="125">
        <f ca="1">INDEX('AI''19 Stats Mod2'!$A$3:$CN$659,MATCH($A40,'AI''19 Stats Mod2'!$A$3:$A$659,FALSE),86)</f>
        <v>0.13926226242975606</v>
      </c>
      <c r="X40" s="150">
        <f ca="1">INDEX('AI''19 Stats Mod2'!$A$3:$CN$659,MATCH($A40,'AI''19 Stats Mod2'!$A$3:$A$659,FALSE),87)</f>
        <v>31.137091362269182</v>
      </c>
      <c r="Y40" s="125">
        <f ca="1">INDEX('AI''19 Stats Mod2'!$A$3:$CN$659,MATCH($A40,'AI''19 Stats Mod2'!$A$3:$A$659,FALSE),89)</f>
        <v>3.5555555555555554</v>
      </c>
      <c r="Z40" s="125">
        <f ca="1">INDEX('AI''19 Stats Mod2'!$A$3:$CN$659,MATCH($A40,'AI''19 Stats Mod2'!$A$3:$A$659,FALSE),90)</f>
        <v>2.6666666666666665</v>
      </c>
    </row>
    <row r="41" spans="1:26" x14ac:dyDescent="0.25">
      <c r="A41" s="239" t="s">
        <v>167</v>
      </c>
      <c r="B41" s="122">
        <f ca="1">INDEX('AI''19 Stats Mod2'!$A$3:$CM$659,MATCH($A41,'AI''19 Stats Mod2'!$A$3:$A$659,FALSE),14)</f>
        <v>40</v>
      </c>
      <c r="C41" s="122" t="str">
        <f ca="1">INDEX('AI''19 Stats Mod2'!$A$3:$CM$659,MATCH($A41,'AI''19 Stats Mod2'!$A$3:$A$659,FALSE),15)</f>
        <v>Bomber</v>
      </c>
      <c r="D41" s="122">
        <f ca="1">INDEX('AI''19 Stats Mod2'!$A$3:$CM$659,MATCH($A41,'AI''19 Stats Mod2'!$A$3:$A$659,FALSE),16)</f>
        <v>6</v>
      </c>
      <c r="E41" s="122" t="str">
        <f ca="1">INDEX('AI''19 Stats Mod2'!$A$3:$CM$659,MATCH($A41,'AI''19 Stats Mod2'!$A$3:$A$659,FALSE),17)</f>
        <v>-</v>
      </c>
      <c r="F41" s="122" t="str">
        <f ca="1">INDEX('AI''19 Stats Mod2'!$A$3:$CM$659,MATCH($A41,'AI''19 Stats Mod2'!$A$3:$A$659,FALSE),18)</f>
        <v>-</v>
      </c>
      <c r="G41" s="122">
        <f ca="1">INDEX('AI''19 Stats Mod2'!$A$3:$CM$659,MATCH($A41,'AI''19 Stats Mod2'!$A$3:$A$659,FALSE),19)</f>
        <v>2</v>
      </c>
      <c r="H41" s="122" t="str">
        <f ca="1">INDEX('AI''19 Stats Mod2'!$A$3:$CM$659,MATCH($A41,'AI''19 Stats Mod2'!$A$3:$A$659,FALSE),20)</f>
        <v>1-4</v>
      </c>
      <c r="I41" s="122"/>
      <c r="J41" s="122"/>
      <c r="K41" s="122">
        <f ca="1">INDEX('AI''19 Stats Mod2'!$A$3:$CM$659,MATCH($A41,'AI''19 Stats Mod2'!$A$3:$A$659,FALSE),23)</f>
        <v>4</v>
      </c>
      <c r="L41" s="122">
        <f ca="1">INDEX('AI''19 Stats Mod2'!$A$3:$CM$659,MATCH($A41,'AI''19 Stats Mod2'!$A$3:$A$659,FALSE),24)</f>
        <v>6</v>
      </c>
      <c r="M41" s="122">
        <f ca="1">INDEX('AI''19 Stats Mod2'!$A$3:$CM$659,MATCH($A41,'AI''19 Stats Mod2'!$A$3:$A$659,FALSE),25)</f>
        <v>1</v>
      </c>
      <c r="N41" s="122">
        <f ca="1">INDEX('AI''19 Stats Mod2'!$A$3:$CM$659,MATCH($A41,'AI''19 Stats Mod2'!$A$3:$A$659,FALSE),26)</f>
        <v>5</v>
      </c>
      <c r="O41" s="122" t="str">
        <f ca="1">INDEX('AI''19 Stats Mod2'!$A$3:$CM$659,MATCH($A41,'AI''19 Stats Mod2'!$A$3:$A$659,FALSE),27)</f>
        <v>Rocket Boosters</v>
      </c>
      <c r="P41" s="123">
        <f ca="1">INDEX('AI''19 Stats Mod2'!$A$3:$CM$659,MATCH($A41,'AI''19 Stats Mod2'!$A$3:$A$659,FALSE),28)</f>
        <v>0.75242728065260123</v>
      </c>
      <c r="Q41" s="123">
        <f ca="1">INDEX('AI''19 Stats Mod2'!$A$3:$CM$659,MATCH($A41,'AI''19 Stats Mod2'!$A$3:$A$659,FALSE),29)</f>
        <v>0.66622346890432982</v>
      </c>
      <c r="R41" s="123">
        <f ca="1">INDEX('AI''19 Stats Mod2'!$A$3:$CM$659,MATCH($A41,'AI''19 Stats Mod2'!$A$3:$A$659,FALSE),30)</f>
        <v>3.4759485334138946</v>
      </c>
      <c r="S41" s="124">
        <f ca="1">INDEX('AI''19 Stats Mod2'!$A$3:$CM$659,MATCH($A41,'AI''19 Stats Mod2'!$A$3:$A$659,FALSE),70)</f>
        <v>84.485427806350813</v>
      </c>
      <c r="T41" s="125">
        <f ca="1">INDEX('AI''19 Stats Mod2'!$A$3:$CM$659,MATCH($A41,'AI''19 Stats Mod2'!$A$3:$A$659,FALSE),72)</f>
        <v>4.6462491904065102</v>
      </c>
      <c r="U41" s="125">
        <f ca="1">INDEX('AI''19 Stats Mod2'!$A$3:$CM$659,MATCH($A41,'AI''19 Stats Mod2'!$A$3:$A$659,FALSE),73)</f>
        <v>0.11615622976016275</v>
      </c>
      <c r="V41" s="125">
        <f ca="1">INDEX('AI''19 Stats Mod2'!$A$3:$CM$659,MATCH($A41,'AI''19 Stats Mod2'!$A$3:$A$659,FALSE),91)</f>
        <v>0.85512310569847716</v>
      </c>
      <c r="W41" s="125">
        <f ca="1">INDEX('AI''19 Stats Mod2'!$A$3:$CN$659,MATCH($A41,'AI''19 Stats Mod2'!$A$3:$A$659,FALSE),86)</f>
        <v>0.11317769460089391</v>
      </c>
      <c r="X41" s="150">
        <f ca="1">INDEX('AI''19 Stats Mod2'!$A$3:$CN$659,MATCH($A41,'AI''19 Stats Mod2'!$A$3:$A$659,FALSE),87)</f>
        <v>20.855691200483367</v>
      </c>
      <c r="Y41" s="125">
        <f ca="1">INDEX('AI''19 Stats Mod2'!$A$3:$CN$659,MATCH($A41,'AI''19 Stats Mod2'!$A$3:$A$659,FALSE),89)</f>
        <v>1.4444444444444442</v>
      </c>
      <c r="Z41" s="125">
        <f ca="1">INDEX('AI''19 Stats Mod2'!$A$3:$CN$659,MATCH($A41,'AI''19 Stats Mod2'!$A$3:$A$659,FALSE),90)</f>
        <v>0</v>
      </c>
    </row>
    <row r="42" spans="1:26" x14ac:dyDescent="0.25">
      <c r="A42" s="239" t="s">
        <v>164</v>
      </c>
      <c r="B42" s="122">
        <f ca="1">INDEX('AI''19 Stats Mod2'!$A$3:$CM$659,MATCH($A42,'AI''19 Stats Mod2'!$A$3:$A$659,FALSE),14)</f>
        <v>38</v>
      </c>
      <c r="C42" s="122" t="str">
        <f ca="1">INDEX('AI''19 Stats Mod2'!$A$3:$CM$659,MATCH($A42,'AI''19 Stats Mod2'!$A$3:$A$659,FALSE),15)</f>
        <v>Bomber</v>
      </c>
      <c r="D42" s="122">
        <f ca="1">INDEX('AI''19 Stats Mod2'!$A$3:$CM$659,MATCH($A42,'AI''19 Stats Mod2'!$A$3:$A$659,FALSE),16)</f>
        <v>6</v>
      </c>
      <c r="E42" s="122" t="str">
        <f ca="1">INDEX('AI''19 Stats Mod2'!$A$3:$CM$659,MATCH($A42,'AI''19 Stats Mod2'!$A$3:$A$659,FALSE),17)</f>
        <v>-</v>
      </c>
      <c r="F42" s="122" t="str">
        <f ca="1">INDEX('AI''19 Stats Mod2'!$A$3:$CM$659,MATCH($A42,'AI''19 Stats Mod2'!$A$3:$A$659,FALSE),18)</f>
        <v>-</v>
      </c>
      <c r="G42" s="122">
        <f ca="1">INDEX('AI''19 Stats Mod2'!$A$3:$CM$659,MATCH($A42,'AI''19 Stats Mod2'!$A$3:$A$659,FALSE),19)</f>
        <v>2</v>
      </c>
      <c r="H42" s="122" t="str">
        <f ca="1">INDEX('AI''19 Stats Mod2'!$A$3:$CM$659,MATCH($A42,'AI''19 Stats Mod2'!$A$3:$A$659,FALSE),20)</f>
        <v>1-4</v>
      </c>
      <c r="I42" s="122"/>
      <c r="J42" s="122"/>
      <c r="K42" s="122">
        <f ca="1">INDEX('AI''19 Stats Mod2'!$A$3:$CM$659,MATCH($A42,'AI''19 Stats Mod2'!$A$3:$A$659,FALSE),23)</f>
        <v>4</v>
      </c>
      <c r="L42" s="122">
        <f ca="1">INDEX('AI''19 Stats Mod2'!$A$3:$CM$659,MATCH($A42,'AI''19 Stats Mod2'!$A$3:$A$659,FALSE),24)</f>
        <v>6</v>
      </c>
      <c r="M42" s="122">
        <f ca="1">INDEX('AI''19 Stats Mod2'!$A$3:$CM$659,MATCH($A42,'AI''19 Stats Mod2'!$A$3:$A$659,FALSE),25)</f>
        <v>1</v>
      </c>
      <c r="N42" s="122">
        <f ca="1">INDEX('AI''19 Stats Mod2'!$A$3:$CM$659,MATCH($A42,'AI''19 Stats Mod2'!$A$3:$A$659,FALSE),26)</f>
        <v>5</v>
      </c>
      <c r="O42" s="122" t="str">
        <f ca="1">INDEX('AI''19 Stats Mod2'!$A$3:$CM$659,MATCH($A42,'AI''19 Stats Mod2'!$A$3:$A$659,FALSE),27)</f>
        <v>Rocket Boosters</v>
      </c>
      <c r="P42" s="123">
        <f ca="1">INDEX('AI''19 Stats Mod2'!$A$3:$CM$659,MATCH($A42,'AI''19 Stats Mod2'!$A$3:$A$659,FALSE),28)</f>
        <v>0.75242728065260123</v>
      </c>
      <c r="Q42" s="123">
        <f ca="1">INDEX('AI''19 Stats Mod2'!$A$3:$CM$659,MATCH($A42,'AI''19 Stats Mod2'!$A$3:$A$659,FALSE),29)</f>
        <v>0.6923524341996572</v>
      </c>
      <c r="R42" s="123">
        <f ca="1">INDEX('AI''19 Stats Mod2'!$A$3:$CM$659,MATCH($A42,'AI''19 Stats Mod2'!$A$3:$A$659,FALSE),30)</f>
        <v>3.6122735697373423</v>
      </c>
      <c r="S42" s="124">
        <f ca="1">INDEX('AI''19 Stats Mod2'!$A$3:$CM$659,MATCH($A42,'AI''19 Stats Mod2'!$A$3:$A$659,FALSE),70)</f>
        <v>84.473666968920753</v>
      </c>
      <c r="T42" s="125">
        <f ca="1">INDEX('AI''19 Stats Mod2'!$A$3:$CM$659,MATCH($A42,'AI''19 Stats Mod2'!$A$3:$A$659,FALSE),72)</f>
        <v>4.3414087417097056</v>
      </c>
      <c r="U42" s="125">
        <f ca="1">INDEX('AI''19 Stats Mod2'!$A$3:$CM$659,MATCH($A42,'AI''19 Stats Mod2'!$A$3:$A$659,FALSE),73)</f>
        <v>0.11424759846604489</v>
      </c>
      <c r="V42" s="125">
        <f ca="1">INDEX('AI''19 Stats Mod2'!$A$3:$CM$659,MATCH($A42,'AI''19 Stats Mod2'!$A$3:$A$659,FALSE),91)</f>
        <v>0.84107207526102812</v>
      </c>
      <c r="W42" s="125">
        <f ca="1">INDEX('AI''19 Stats Mod2'!$A$3:$CN$659,MATCH($A42,'AI''19 Stats Mod2'!$A$3:$A$659,FALSE),86)</f>
        <v>6.8953419791863216E-2</v>
      </c>
      <c r="X42" s="150">
        <f ca="1">INDEX('AI''19 Stats Mod2'!$A$3:$CN$659,MATCH($A42,'AI''19 Stats Mod2'!$A$3:$A$659,FALSE),87)</f>
        <v>21.673641418424054</v>
      </c>
      <c r="Y42" s="125">
        <f ca="1">INDEX('AI''19 Stats Mod2'!$A$3:$CN$659,MATCH($A42,'AI''19 Stats Mod2'!$A$3:$A$659,FALSE),89)</f>
        <v>0.94444444444444431</v>
      </c>
      <c r="Z42" s="125">
        <f ca="1">INDEX('AI''19 Stats Mod2'!$A$3:$CN$659,MATCH($A42,'AI''19 Stats Mod2'!$A$3:$A$659,FALSE),90)</f>
        <v>0</v>
      </c>
    </row>
    <row r="43" spans="1:26" s="275" customFormat="1" x14ac:dyDescent="0.25">
      <c r="A43" s="274" t="s">
        <v>591</v>
      </c>
      <c r="B43" s="264">
        <f ca="1">INDEX('AI''19 Stats Mod2'!$A$3:$CM$659,MATCH($A43,'AI''19 Stats Mod2'!$A$3:$A$659,FALSE),14)</f>
        <v>12</v>
      </c>
      <c r="C43" s="264" t="str">
        <f ca="1">INDEX('AI''19 Stats Mod2'!$A$3:$CM$659,MATCH($A43,'AI''19 Stats Mod2'!$A$3:$A$659,FALSE),15)</f>
        <v>Fighter</v>
      </c>
      <c r="D43" s="264">
        <f ca="1">INDEX('AI''19 Stats Mod2'!$A$3:$CM$659,MATCH($A43,'AI''19 Stats Mod2'!$A$3:$A$659,FALSE),16)</f>
        <v>1</v>
      </c>
      <c r="E43" s="264">
        <f ca="1">INDEX('AI''19 Stats Mod2'!$A$3:$CM$659,MATCH($A43,'AI''19 Stats Mod2'!$A$3:$A$659,FALSE),17)</f>
        <v>0</v>
      </c>
      <c r="F43" s="264">
        <f ca="1">INDEX('AI''19 Stats Mod2'!$A$3:$CM$659,MATCH($A43,'AI''19 Stats Mod2'!$A$3:$A$659,FALSE),18)</f>
        <v>0</v>
      </c>
      <c r="G43" s="264">
        <f ca="1">INDEX('AI''19 Stats Mod2'!$A$3:$CM$659,MATCH($A43,'AI''19 Stats Mod2'!$A$3:$A$659,FALSE),19)</f>
        <v>3</v>
      </c>
      <c r="H43" s="264" t="str">
        <f ca="1">INDEX('AI''19 Stats Mod2'!$A$3:$CM$659,MATCH($A43,'AI''19 Stats Mod2'!$A$3:$A$659,FALSE),20)</f>
        <v>1-7</v>
      </c>
      <c r="I43" s="264"/>
      <c r="J43" s="264"/>
      <c r="K43" s="264">
        <f ca="1">INDEX('AI''19 Stats Mod2'!$A$3:$CM$659,MATCH($A43,'AI''19 Stats Mod2'!$A$3:$A$659,FALSE),23)</f>
        <v>3</v>
      </c>
      <c r="L43" s="264">
        <f ca="1">INDEX('AI''19 Stats Mod2'!$A$3:$CM$659,MATCH($A43,'AI''19 Stats Mod2'!$A$3:$A$659,FALSE),24)</f>
        <v>8</v>
      </c>
      <c r="M43" s="264">
        <f ca="1">INDEX('AI''19 Stats Mod2'!$A$3:$CM$659,MATCH($A43,'AI''19 Stats Mod2'!$A$3:$A$659,FALSE),25)</f>
        <v>3</v>
      </c>
      <c r="N43" s="264">
        <f ca="1">INDEX('AI''19 Stats Mod2'!$A$3:$CM$659,MATCH($A43,'AI''19 Stats Mod2'!$A$3:$A$659,FALSE),26)</f>
        <v>5</v>
      </c>
      <c r="O43" s="264">
        <f ca="1">INDEX('AI''19 Stats Mod2'!$A$3:$CM$659,MATCH($A43,'AI''19 Stats Mod2'!$A$3:$A$659,FALSE),27)</f>
        <v>0</v>
      </c>
      <c r="P43" s="265">
        <f ca="1">INDEX('AI''19 Stats Mod2'!$A$3:$CM$659,MATCH($A43,'AI''19 Stats Mod2'!$A$3:$A$659,FALSE),28)</f>
        <v>0.93199767528880928</v>
      </c>
      <c r="Q43" s="265">
        <f ca="1">INDEX('AI''19 Stats Mod2'!$A$3:$CM$659,MATCH($A43,'AI''19 Stats Mod2'!$A$3:$A$659,FALSE),29)</f>
        <v>2.0357726813590604</v>
      </c>
      <c r="R43" s="265">
        <f ca="1">INDEX('AI''19 Stats Mod2'!$A$3:$CM$659,MATCH($A43,'AI''19 Stats Mod2'!$A$3:$A$659,FALSE),30)</f>
        <v>1.77023711422527</v>
      </c>
      <c r="S43" s="266">
        <f ca="1">INDEX('AI''19 Stats Mod2'!$A$3:$CM$659,MATCH($A43,'AI''19 Stats Mod2'!$A$3:$A$659,FALSE),70)</f>
        <v>64.547599986762563</v>
      </c>
      <c r="T43" s="267">
        <f ca="1">INDEX('AI''19 Stats Mod2'!$A$3:$CM$659,MATCH($A43,'AI''19 Stats Mod2'!$A$3:$A$659,FALSE),72)</f>
        <v>1.6605573408619083</v>
      </c>
      <c r="U43" s="262">
        <f ca="1">INDEX('AI''19 Stats Mod2'!$A$3:$CM$659,MATCH($A43,'AI''19 Stats Mod2'!$A$3:$A$659,FALSE),73)</f>
        <v>0.13837977840515903</v>
      </c>
      <c r="V43" s="262">
        <f ca="1">INDEX('AI''19 Stats Mod2'!$A$3:$CM$659,MATCH($A43,'AI''19 Stats Mod2'!$A$3:$A$659,FALSE),91)</f>
        <v>1.0187292245970436</v>
      </c>
      <c r="W43" s="262">
        <f ca="1">INDEX('AI''19 Stats Mod2'!$A$3:$CN$659,MATCH($A43,'AI''19 Stats Mod2'!$A$3:$A$659,FALSE),86)</f>
        <v>4.750130540823877E-2</v>
      </c>
      <c r="X43" s="261">
        <f ca="1">INDEX('AI''19 Stats Mod2'!$A$3:$CN$659,MATCH($A43,'AI''19 Stats Mod2'!$A$3:$A$659,FALSE),87)</f>
        <v>14.16189691380216</v>
      </c>
      <c r="Y43" s="267">
        <f ca="1">INDEX('AI''19 Stats Mod2'!$A$3:$CN$659,MATCH($A43,'AI''19 Stats Mod2'!$A$3:$A$659,FALSE),89)</f>
        <v>1</v>
      </c>
      <c r="Z43" s="267">
        <f ca="1">INDEX('AI''19 Stats Mod2'!$A$3:$CN$659,MATCH($A43,'AI''19 Stats Mod2'!$A$3:$A$659,FALSE),90)</f>
        <v>0</v>
      </c>
    </row>
    <row r="44" spans="1:26" x14ac:dyDescent="0.25">
      <c r="A44" s="256" t="s">
        <v>618</v>
      </c>
      <c r="B44" s="122">
        <f ca="1">INDEX('AI''19 Stats Mod2'!$A$3:$CM$659,MATCH($A44,'AI''19 Stats Mod2'!$A$3:$A$659,FALSE),14)</f>
        <v>39</v>
      </c>
      <c r="C44" s="122" t="str">
        <f ca="1">INDEX('AI''19 Stats Mod2'!$A$3:$CM$659,MATCH($A44,'AI''19 Stats Mod2'!$A$3:$A$659,FALSE),15)</f>
        <v>Bomber</v>
      </c>
      <c r="D44" s="122">
        <f ca="1">INDEX('AI''19 Stats Mod2'!$A$3:$CM$659,MATCH($A44,'AI''19 Stats Mod2'!$A$3:$A$659,FALSE),16)</f>
        <v>5</v>
      </c>
      <c r="E44" s="122">
        <f ca="1">INDEX('AI''19 Stats Mod2'!$A$3:$CM$659,MATCH($A44,'AI''19 Stats Mod2'!$A$3:$A$659,FALSE),17)</f>
        <v>0</v>
      </c>
      <c r="F44" s="122">
        <f ca="1">INDEX('AI''19 Stats Mod2'!$A$3:$CM$659,MATCH($A44,'AI''19 Stats Mod2'!$A$3:$A$659,FALSE),18)</f>
        <v>0</v>
      </c>
      <c r="G44" s="122">
        <f ca="1">INDEX('AI''19 Stats Mod2'!$A$3:$CM$659,MATCH($A44,'AI''19 Stats Mod2'!$A$3:$A$659,FALSE),19)</f>
        <v>2</v>
      </c>
      <c r="H44" s="122" t="str">
        <f ca="1">INDEX('AI''19 Stats Mod2'!$A$3:$CM$659,MATCH($A44,'AI''19 Stats Mod2'!$A$3:$A$659,FALSE),20)</f>
        <v>1-6</v>
      </c>
      <c r="I44" s="122"/>
      <c r="J44" s="122"/>
      <c r="K44" s="122">
        <f ca="1">INDEX('AI''19 Stats Mod2'!$A$3:$CM$659,MATCH($A44,'AI''19 Stats Mod2'!$A$3:$A$659,FALSE),23)</f>
        <v>4</v>
      </c>
      <c r="L44" s="122">
        <f ca="1">INDEX('AI''19 Stats Mod2'!$A$3:$CM$659,MATCH($A44,'AI''19 Stats Mod2'!$A$3:$A$659,FALSE),24)</f>
        <v>8</v>
      </c>
      <c r="M44" s="122">
        <f ca="1">INDEX('AI''19 Stats Mod2'!$A$3:$CM$659,MATCH($A44,'AI''19 Stats Mod2'!$A$3:$A$659,FALSE),25)</f>
        <v>1</v>
      </c>
      <c r="N44" s="122">
        <f ca="1">INDEX('AI''19 Stats Mod2'!$A$3:$CM$659,MATCH($A44,'AI''19 Stats Mod2'!$A$3:$A$659,FALSE),26)</f>
        <v>5</v>
      </c>
      <c r="O44" s="122" t="str">
        <f ca="1">INDEX('AI''19 Stats Mod2'!$A$3:$CM$659,MATCH($A44,'AI''19 Stats Mod2'!$A$3:$A$659,FALSE),27)</f>
        <v>Rocket Boosters, Jink</v>
      </c>
      <c r="P44" s="123">
        <f ca="1">INDEX('AI''19 Stats Mod2'!$A$3:$CM$659,MATCH($A44,'AI''19 Stats Mod2'!$A$3:$A$659,FALSE),28)</f>
        <v>0.86543882556774443</v>
      </c>
      <c r="Q44" s="123">
        <f ca="1">INDEX('AI''19 Stats Mod2'!$A$3:$CM$659,MATCH($A44,'AI''19 Stats Mod2'!$A$3:$A$659,FALSE),29)</f>
        <v>0.78097711347725307</v>
      </c>
      <c r="R44" s="123">
        <f ca="1">INDEX('AI''19 Stats Mod2'!$A$3:$CM$659,MATCH($A44,'AI''19 Stats Mod2'!$A$3:$A$659,FALSE),30)</f>
        <v>3.3955526672924043</v>
      </c>
      <c r="S44" s="124">
        <f ca="1">INDEX('AI''19 Stats Mod2'!$A$3:$CM$659,MATCH($A44,'AI''19 Stats Mod2'!$A$3:$A$659,FALSE),70)</f>
        <v>77.774221161636092</v>
      </c>
      <c r="T44" s="125">
        <f ca="1">INDEX('AI''19 Stats Mod2'!$A$3:$CM$659,MATCH($A44,'AI''19 Stats Mod2'!$A$3:$A$659,FALSE),72)</f>
        <v>5.3596350311013943</v>
      </c>
      <c r="U44" s="125">
        <f ca="1">INDEX('AI''19 Stats Mod2'!$A$3:$CM$659,MATCH($A44,'AI''19 Stats Mod2'!$A$3:$A$659,FALSE),73)</f>
        <v>0.13742653925901011</v>
      </c>
      <c r="V44" s="125">
        <f ca="1">INDEX('AI''19 Stats Mod2'!$A$3:$CM$659,MATCH($A44,'AI''19 Stats Mod2'!$A$3:$A$659,FALSE),91)</f>
        <v>1.0117116344013968</v>
      </c>
      <c r="W44" s="125">
        <f ca="1">INDEX('AI''19 Stats Mod2'!$A$3:$CN$659,MATCH($A44,'AI''19 Stats Mod2'!$A$3:$A$659,FALSE),86)</f>
        <v>0.13395524159703523</v>
      </c>
      <c r="X44" s="150">
        <f ca="1">INDEX('AI''19 Stats Mod2'!$A$3:$CN$659,MATCH($A44,'AI''19 Stats Mod2'!$A$3:$A$659,FALSE),87)</f>
        <v>27.164421338339235</v>
      </c>
      <c r="Y44" s="125">
        <f ca="1">INDEX('AI''19 Stats Mod2'!$A$3:$CN$659,MATCH($A44,'AI''19 Stats Mod2'!$A$3:$A$659,FALSE),89)</f>
        <v>3.5555555555555554</v>
      </c>
      <c r="Z44" s="125">
        <f ca="1">INDEX('AI''19 Stats Mod2'!$A$3:$CN$659,MATCH($A44,'AI''19 Stats Mod2'!$A$3:$A$659,FALSE),90)</f>
        <v>2.6666666666666665</v>
      </c>
    </row>
    <row r="45" spans="1:26" x14ac:dyDescent="0.25">
      <c r="A45" s="239" t="s">
        <v>163</v>
      </c>
      <c r="B45" s="122">
        <f ca="1">INDEX('AI''19 Stats Mod2'!$A$3:$CM$659,MATCH($A45,'AI''19 Stats Mod2'!$A$3:$A$659,FALSE),14)</f>
        <v>35</v>
      </c>
      <c r="C45" s="122" t="str">
        <f ca="1">INDEX('AI''19 Stats Mod2'!$A$3:$CM$659,MATCH($A45,'AI''19 Stats Mod2'!$A$3:$A$659,FALSE),15)</f>
        <v>Bomber</v>
      </c>
      <c r="D45" s="122">
        <f ca="1">INDEX('AI''19 Stats Mod2'!$A$3:$CM$659,MATCH($A45,'AI''19 Stats Mod2'!$A$3:$A$659,FALSE),16)</f>
        <v>5</v>
      </c>
      <c r="E45" s="122" t="str">
        <f ca="1">INDEX('AI''19 Stats Mod2'!$A$3:$CM$659,MATCH($A45,'AI''19 Stats Mod2'!$A$3:$A$659,FALSE),17)</f>
        <v>-</v>
      </c>
      <c r="F45" s="122" t="str">
        <f ca="1">INDEX('AI''19 Stats Mod2'!$A$3:$CM$659,MATCH($A45,'AI''19 Stats Mod2'!$A$3:$A$659,FALSE),18)</f>
        <v>-</v>
      </c>
      <c r="G45" s="122">
        <f ca="1">INDEX('AI''19 Stats Mod2'!$A$3:$CM$659,MATCH($A45,'AI''19 Stats Mod2'!$A$3:$A$659,FALSE),19)</f>
        <v>2</v>
      </c>
      <c r="H45" s="122" t="str">
        <f ca="1">INDEX('AI''19 Stats Mod2'!$A$3:$CM$659,MATCH($A45,'AI''19 Stats Mod2'!$A$3:$A$659,FALSE),20)</f>
        <v>1-4</v>
      </c>
      <c r="I45" s="122"/>
      <c r="J45" s="122"/>
      <c r="K45" s="122">
        <f ca="1">INDEX('AI''19 Stats Mod2'!$A$3:$CM$659,MATCH($A45,'AI''19 Stats Mod2'!$A$3:$A$659,FALSE),23)</f>
        <v>4</v>
      </c>
      <c r="L45" s="122">
        <f ca="1">INDEX('AI''19 Stats Mod2'!$A$3:$CM$659,MATCH($A45,'AI''19 Stats Mod2'!$A$3:$A$659,FALSE),24)</f>
        <v>6</v>
      </c>
      <c r="M45" s="122">
        <f ca="1">INDEX('AI''19 Stats Mod2'!$A$3:$CM$659,MATCH($A45,'AI''19 Stats Mod2'!$A$3:$A$659,FALSE),25)</f>
        <v>1</v>
      </c>
      <c r="N45" s="122">
        <f ca="1">INDEX('AI''19 Stats Mod2'!$A$3:$CM$659,MATCH($A45,'AI''19 Stats Mod2'!$A$3:$A$659,FALSE),26)</f>
        <v>5</v>
      </c>
      <c r="O45" s="122" t="str">
        <f ca="1">INDEX('AI''19 Stats Mod2'!$A$3:$CM$659,MATCH($A45,'AI''19 Stats Mod2'!$A$3:$A$659,FALSE),27)</f>
        <v>Rocket Boosters</v>
      </c>
      <c r="P45" s="123">
        <f ca="1">INDEX('AI''19 Stats Mod2'!$A$3:$CM$659,MATCH($A45,'AI''19 Stats Mod2'!$A$3:$A$659,FALSE),28)</f>
        <v>0.75242728065260123</v>
      </c>
      <c r="Q45" s="123">
        <f ca="1">INDEX('AI''19 Stats Mod2'!$A$3:$CM$659,MATCH($A45,'AI''19 Stats Mod2'!$A$3:$A$659,FALSE),29)</f>
        <v>0.73640018282212005</v>
      </c>
      <c r="R45" s="123">
        <f ca="1">INDEX('AI''19 Stats Mod2'!$A$3:$CM$659,MATCH($A45,'AI''19 Stats Mod2'!$A$3:$A$659,FALSE),30)</f>
        <v>3.2017399253135657</v>
      </c>
      <c r="S45" s="124">
        <f ca="1">INDEX('AI''19 Stats Mod2'!$A$3:$CM$659,MATCH($A45,'AI''19 Stats Mod2'!$A$3:$A$659,FALSE),70)</f>
        <v>84.473666968920753</v>
      </c>
      <c r="T45" s="125">
        <f ca="1">INDEX('AI''19 Stats Mod2'!$A$3:$CM$659,MATCH($A45,'AI''19 Stats Mod2'!$A$3:$A$659,FALSE),72)</f>
        <v>3.8480091366524056</v>
      </c>
      <c r="U45" s="125">
        <f ca="1">INDEX('AI''19 Stats Mod2'!$A$3:$CM$659,MATCH($A45,'AI''19 Stats Mod2'!$A$3:$A$659,FALSE),73)</f>
        <v>0.10994311819006873</v>
      </c>
      <c r="V45" s="125">
        <f ca="1">INDEX('AI''19 Stats Mod2'!$A$3:$CM$659,MATCH($A45,'AI''19 Stats Mod2'!$A$3:$A$659,FALSE),91)</f>
        <v>0.80938319770697231</v>
      </c>
      <c r="W45" s="125">
        <f ca="1">INDEX('AI''19 Stats Mod2'!$A$3:$CN$659,MATCH($A45,'AI''19 Stats Mod2'!$A$3:$A$659,FALSE),86)</f>
        <v>6.6355477783100636E-2</v>
      </c>
      <c r="X45" s="150">
        <f ca="1">INDEX('AI''19 Stats Mod2'!$A$3:$CN$659,MATCH($A45,'AI''19 Stats Mod2'!$A$3:$A$659,FALSE),87)</f>
        <v>19.210439551881393</v>
      </c>
      <c r="Y45" s="125">
        <f ca="1">INDEX('AI''19 Stats Mod2'!$A$3:$CN$659,MATCH($A45,'AI''19 Stats Mod2'!$A$3:$A$659,FALSE),89)</f>
        <v>0.94444444444444431</v>
      </c>
      <c r="Z45" s="125">
        <f ca="1">INDEX('AI''19 Stats Mod2'!$A$3:$CN$659,MATCH($A45,'AI''19 Stats Mod2'!$A$3:$A$659,FALSE),90)</f>
        <v>0</v>
      </c>
    </row>
    <row r="46" spans="1:26" x14ac:dyDescent="0.25">
      <c r="A46" s="240" t="s">
        <v>110</v>
      </c>
      <c r="B46" s="241">
        <f>INDEX('AI''19 Stats Mod2'!$A$3:$CM$659,MATCH('AI''19 Summary'!$A47,'AI''19 Stats Mod2'!$A$3:$A$659,FALSE),14)</f>
        <v>25</v>
      </c>
      <c r="C46" s="241" t="str">
        <f>INDEX('AI''19 Stats Mod2'!$A$3:$CM$659,MATCH('AI''19 Summary'!$A47,'AI''19 Stats Mod2'!$A$3:$A$659,FALSE),15)</f>
        <v>Fighter</v>
      </c>
      <c r="D46" s="241">
        <f>INDEX('AI''19 Stats Mod2'!$A$3:$CM$659,MATCH('AI''19 Summary'!$A47,'AI''19 Stats Mod2'!$A$3:$A$659,FALSE),16)</f>
        <v>2</v>
      </c>
      <c r="E46" s="241">
        <f>INDEX('AI''19 Stats Mod2'!$A$3:$CM$659,MATCH('AI''19 Summary'!$A47,'AI''19 Stats Mod2'!$A$3:$A$659,FALSE),17)</f>
        <v>0</v>
      </c>
      <c r="F46" s="241">
        <f>INDEX('AI''19 Stats Mod2'!$A$3:$CM$659,MATCH('AI''19 Summary'!$A47,'AI''19 Stats Mod2'!$A$3:$A$659,FALSE),18)</f>
        <v>0</v>
      </c>
      <c r="G46" s="241">
        <f>INDEX('AI''19 Stats Mod2'!$A$3:$CM$659,MATCH('AI''19 Summary'!$A47,'AI''19 Stats Mod2'!$A$3:$A$659,FALSE),19)</f>
        <v>2</v>
      </c>
      <c r="H46" s="241">
        <f>INDEX('AI''19 Stats Mod2'!$A$3:$CM$659,MATCH('AI''19 Summary'!$A47,'AI''19 Stats Mod2'!$A$3:$A$659,FALSE),20)</f>
        <v>0</v>
      </c>
      <c r="I46" s="241"/>
      <c r="J46" s="241"/>
      <c r="K46" s="241">
        <f>INDEX('AI''19 Stats Mod2'!$A$3:$CM$659,MATCH('AI''19 Summary'!$A47,'AI''19 Stats Mod2'!$A$3:$A$659,FALSE),23)</f>
        <v>3</v>
      </c>
      <c r="L46" s="241">
        <f>INDEX('AI''19 Stats Mod2'!$A$3:$CM$659,MATCH('AI''19 Summary'!$A47,'AI''19 Stats Mod2'!$A$3:$A$659,FALSE),24)</f>
        <v>6</v>
      </c>
      <c r="M46" s="241">
        <f>INDEX('AI''19 Stats Mod2'!$A$3:$CM$659,MATCH('AI''19 Summary'!$A47,'AI''19 Stats Mod2'!$A$3:$A$659,FALSE),25)</f>
        <v>2</v>
      </c>
      <c r="N46" s="241">
        <f>INDEX('AI''19 Stats Mod2'!$A$3:$CM$659,MATCH('AI''19 Summary'!$A47,'AI''19 Stats Mod2'!$A$3:$A$659,FALSE),26)</f>
        <v>4</v>
      </c>
      <c r="O46" s="241">
        <f>INDEX('AI''19 Stats Mod2'!$A$3:$CM$659,MATCH('AI''19 Summary'!$A47,'AI''19 Stats Mod2'!$A$3:$A$659,FALSE),27)</f>
        <v>0</v>
      </c>
      <c r="P46" s="242">
        <f>INDEX('AI''19 Stats Mod2'!$A$3:$CM$659,MATCH('AI''19 Summary'!$A47,'AI''19 Stats Mod2'!$A$3:$A$659,FALSE),28)</f>
        <v>0.79387955742428784</v>
      </c>
      <c r="Q46" s="242">
        <f>INDEX('AI''19 Stats Mod2'!$A$3:$CM$659,MATCH('AI''19 Summary'!$A47,'AI''19 Stats Mod2'!$A$3:$A$659,FALSE),29)</f>
        <v>1.058506076565717</v>
      </c>
      <c r="R46" s="242">
        <f>INDEX('AI''19 Stats Mod2'!$A$3:$CM$659,MATCH('AI''19 Summary'!$A47,'AI''19 Stats Mod2'!$A$3:$A$659,FALSE),30)</f>
        <v>1.8408801331577689</v>
      </c>
      <c r="S46" s="243" t="str">
        <f>INDEX('AI''19 Stats Mod2'!$A$3:$CM$659,MATCH('AI''19 Summary'!$A47,'AI''19 Stats Mod2'!$A$3:$A$659,FALSE),70)</f>
        <v>2x Skystrike Missiles</v>
      </c>
      <c r="T46" s="221">
        <f>INDEX('AI''19 Stats Mod2'!$A$3:$CM$659,MATCH('AI''19 Summary'!$A47,'AI''19 Stats Mod2'!$A$3:$A$659,FALSE),72)</f>
        <v>3.3958920354889903</v>
      </c>
      <c r="U46" s="125">
        <f>INDEX('AI''19 Stats Mod2'!$A$3:$CM$659,MATCH('AI''19 Summary'!$A47,'AI''19 Stats Mod2'!$A$3:$A$659,FALSE),73)</f>
        <v>0.13583568141955962</v>
      </c>
      <c r="V46" s="125">
        <f>INDEX('AI''19 Stats Mod2'!$A$3:$CM$659,MATCH('AI''19 Summary'!$A47,'AI''19 Stats Mod2'!$A$3:$A$659,FALSE),91)</f>
        <v>1</v>
      </c>
      <c r="W46" s="125">
        <f>INDEX('AI''19 Stats Mod2'!$A$3:$CN$659,MATCH('AI''19 Summary'!$A47,'AI''19 Stats Mod2'!$A$3:$A$659,FALSE),86)</f>
        <v>0</v>
      </c>
      <c r="X46" s="244">
        <f ca="1">INDEX('AI''19 Stats Mod2'!$A$3:$CN$659,MATCH('AI''19 Summary'!$A46,'AI''19 Stats Mod2'!$A$3:$A$659,FALSE),87)</f>
        <v>19.210439551881393</v>
      </c>
      <c r="Y46" s="221">
        <f ca="1">INDEX('AI''19 Stats Mod2'!$A$3:$CN$659,MATCH('AI''19 Summary'!$A46,'AI''19 Stats Mod2'!$A$3:$A$659,FALSE),89)</f>
        <v>0.94444444444444431</v>
      </c>
      <c r="Z46" s="221">
        <f ca="1">INDEX('AI''19 Stats Mod2'!$A$3:$CN$659,MATCH('AI''19 Summary'!$A46,'AI''19 Stats Mod2'!$A$3:$A$659,FALSE),90)</f>
        <v>0</v>
      </c>
    </row>
    <row r="47" spans="1:26" x14ac:dyDescent="0.25">
      <c r="A47" s="239" t="s">
        <v>166</v>
      </c>
      <c r="B47" s="122">
        <f ca="1">INDEX('AI''19 Stats Mod2'!$A$3:$CM$659,MATCH($A47,'AI''19 Stats Mod2'!$A$3:$A$659,FALSE),14)</f>
        <v>37</v>
      </c>
      <c r="C47" s="122" t="str">
        <f ca="1">INDEX('AI''19 Stats Mod2'!$A$3:$CM$659,MATCH($A47,'AI''19 Stats Mod2'!$A$3:$A$659,FALSE),15)</f>
        <v>Bomber</v>
      </c>
      <c r="D47" s="122">
        <f ca="1">INDEX('AI''19 Stats Mod2'!$A$3:$CM$659,MATCH($A47,'AI''19 Stats Mod2'!$A$3:$A$659,FALSE),16)</f>
        <v>5</v>
      </c>
      <c r="E47" s="122" t="str">
        <f ca="1">INDEX('AI''19 Stats Mod2'!$A$3:$CM$659,MATCH($A47,'AI''19 Stats Mod2'!$A$3:$A$659,FALSE),17)</f>
        <v>-</v>
      </c>
      <c r="F47" s="122" t="str">
        <f ca="1">INDEX('AI''19 Stats Mod2'!$A$3:$CM$659,MATCH($A47,'AI''19 Stats Mod2'!$A$3:$A$659,FALSE),18)</f>
        <v>-</v>
      </c>
      <c r="G47" s="122">
        <f ca="1">INDEX('AI''19 Stats Mod2'!$A$3:$CM$659,MATCH($A47,'AI''19 Stats Mod2'!$A$3:$A$659,FALSE),19)</f>
        <v>2</v>
      </c>
      <c r="H47" s="122" t="str">
        <f ca="1">INDEX('AI''19 Stats Mod2'!$A$3:$CM$659,MATCH($A47,'AI''19 Stats Mod2'!$A$3:$A$659,FALSE),20)</f>
        <v>1-4</v>
      </c>
      <c r="I47" s="122"/>
      <c r="J47" s="122"/>
      <c r="K47" s="122">
        <f ca="1">INDEX('AI''19 Stats Mod2'!$A$3:$CM$659,MATCH($A47,'AI''19 Stats Mod2'!$A$3:$A$659,FALSE),23)</f>
        <v>4</v>
      </c>
      <c r="L47" s="122">
        <f ca="1">INDEX('AI''19 Stats Mod2'!$A$3:$CM$659,MATCH($A47,'AI''19 Stats Mod2'!$A$3:$A$659,FALSE),24)</f>
        <v>6</v>
      </c>
      <c r="M47" s="122">
        <f ca="1">INDEX('AI''19 Stats Mod2'!$A$3:$CM$659,MATCH($A47,'AI''19 Stats Mod2'!$A$3:$A$659,FALSE),25)</f>
        <v>1</v>
      </c>
      <c r="N47" s="122">
        <f ca="1">INDEX('AI''19 Stats Mod2'!$A$3:$CM$659,MATCH($A47,'AI''19 Stats Mod2'!$A$3:$A$659,FALSE),26)</f>
        <v>5</v>
      </c>
      <c r="O47" s="122" t="str">
        <f ca="1">INDEX('AI''19 Stats Mod2'!$A$3:$CM$659,MATCH($A47,'AI''19 Stats Mod2'!$A$3:$A$659,FALSE),27)</f>
        <v>Rocket Boosters</v>
      </c>
      <c r="P47" s="123">
        <f ca="1">INDEX('AI''19 Stats Mod2'!$A$3:$CM$659,MATCH($A47,'AI''19 Stats Mod2'!$A$3:$A$659,FALSE),28)</f>
        <v>0.75242728065260123</v>
      </c>
      <c r="Q47" s="123">
        <f ca="1">INDEX('AI''19 Stats Mod2'!$A$3:$CM$659,MATCH($A47,'AI''19 Stats Mod2'!$A$3:$A$659,FALSE),29)</f>
        <v>0.70633971837345688</v>
      </c>
      <c r="R47" s="123">
        <f ca="1">INDEX('AI''19 Stats Mod2'!$A$3:$CM$659,MATCH($A47,'AI''19 Stats Mod2'!$A$3:$A$659,FALSE),30)</f>
        <v>3.0710422537976387</v>
      </c>
      <c r="S47" s="124">
        <f ca="1">INDEX('AI''19 Stats Mod2'!$A$3:$CM$659,MATCH($A47,'AI''19 Stats Mod2'!$A$3:$A$659,FALSE),70)</f>
        <v>84.485427806350813</v>
      </c>
      <c r="T47" s="125">
        <f ca="1">INDEX('AI''19 Stats Mod2'!$A$3:$CM$659,MATCH($A47,'AI''19 Stats Mod2'!$A$3:$A$659,FALSE),72)</f>
        <v>4.1050169322839105</v>
      </c>
      <c r="U47" s="125">
        <f ca="1">INDEX('AI''19 Stats Mod2'!$A$3:$CM$659,MATCH($A47,'AI''19 Stats Mod2'!$A$3:$A$659,FALSE),73)</f>
        <v>0.11094640357524083</v>
      </c>
      <c r="V47" s="125">
        <f ca="1">INDEX('AI''19 Stats Mod2'!$A$3:$CM$659,MATCH($A47,'AI''19 Stats Mod2'!$A$3:$A$659,FALSE),91)</f>
        <v>0.81676922010320274</v>
      </c>
      <c r="W47" s="125">
        <f ca="1">INDEX('AI''19 Stats Mod2'!$A$3:$CN$659,MATCH($A47,'AI''19 Stats Mod2'!$A$3:$A$659,FALSE),86)</f>
        <v>0.10810146134075535</v>
      </c>
      <c r="X47" s="150">
        <f ca="1">INDEX('AI''19 Stats Mod2'!$A$3:$CN$659,MATCH($A47,'AI''19 Stats Mod2'!$A$3:$A$659,FALSE),87)</f>
        <v>18.426253522785832</v>
      </c>
      <c r="Y47" s="125">
        <f ca="1">INDEX('AI''19 Stats Mod2'!$A$3:$CN$659,MATCH($A47,'AI''19 Stats Mod2'!$A$3:$A$659,FALSE),89)</f>
        <v>1.4444444444444442</v>
      </c>
      <c r="Z47" s="125">
        <f ca="1">INDEX('AI''19 Stats Mod2'!$A$3:$CN$659,MATCH($A47,'AI''19 Stats Mod2'!$A$3:$A$659,FALSE),90)</f>
        <v>0</v>
      </c>
    </row>
    <row r="48" spans="1:26" x14ac:dyDescent="0.25">
      <c r="A48" s="239" t="s">
        <v>570</v>
      </c>
      <c r="B48" s="122">
        <f ca="1">INDEX('AI''19 Stats Mod2'!$A$3:$CM$659,MATCH($A48,'AI''19 Stats Mod2'!$A$3:$A$659,FALSE),14)</f>
        <v>36</v>
      </c>
      <c r="C48" s="122" t="str">
        <f ca="1">INDEX('AI''19 Stats Mod2'!$A$3:$CM$659,MATCH($A48,'AI''19 Stats Mod2'!$A$3:$A$659,FALSE),15)</f>
        <v>Fighter</v>
      </c>
      <c r="D48" s="122">
        <f ca="1">INDEX('AI''19 Stats Mod2'!$A$3:$CM$659,MATCH($A48,'AI''19 Stats Mod2'!$A$3:$A$659,FALSE),16)</f>
        <v>4.8</v>
      </c>
      <c r="E48" s="122">
        <f ca="1">INDEX('AI''19 Stats Mod2'!$A$3:$CM$659,MATCH($A48,'AI''19 Stats Mod2'!$A$3:$A$659,FALSE),17)</f>
        <v>0</v>
      </c>
      <c r="F48" s="122">
        <f ca="1">INDEX('AI''19 Stats Mod2'!$A$3:$CM$659,MATCH($A48,'AI''19 Stats Mod2'!$A$3:$A$659,FALSE),18)</f>
        <v>0</v>
      </c>
      <c r="G48" s="122">
        <f ca="1">INDEX('AI''19 Stats Mod2'!$A$3:$CM$659,MATCH($A48,'AI''19 Stats Mod2'!$A$3:$A$659,FALSE),19)</f>
        <v>2</v>
      </c>
      <c r="H48" s="122" t="str">
        <f ca="1">INDEX('AI''19 Stats Mod2'!$A$3:$CM$659,MATCH($A48,'AI''19 Stats Mod2'!$A$3:$A$659,FALSE),20)</f>
        <v>1-5</v>
      </c>
      <c r="I48" s="122"/>
      <c r="J48" s="122"/>
      <c r="K48" s="122">
        <f ca="1">INDEX('AI''19 Stats Mod2'!$A$3:$CM$659,MATCH($A48,'AI''19 Stats Mod2'!$A$3:$A$659,FALSE),23)</f>
        <v>3</v>
      </c>
      <c r="L48" s="122">
        <f ca="1">INDEX('AI''19 Stats Mod2'!$A$3:$CM$659,MATCH($A48,'AI''19 Stats Mod2'!$A$3:$A$659,FALSE),24)</f>
        <v>5</v>
      </c>
      <c r="M48" s="122">
        <f ca="1">INDEX('AI''19 Stats Mod2'!$A$3:$CM$659,MATCH($A48,'AI''19 Stats Mod2'!$A$3:$A$659,FALSE),25)</f>
        <v>0</v>
      </c>
      <c r="N48" s="122">
        <f ca="1">INDEX('AI''19 Stats Mod2'!$A$3:$CM$659,MATCH($A48,'AI''19 Stats Mod2'!$A$3:$A$659,FALSE),26)</f>
        <v>5</v>
      </c>
      <c r="O48" s="122">
        <f>INDEX('AI''19 Stats Mod2'!$A$3:$CM$659,MATCH($A48,'AI''19 Stats Mod2'!$A$3:$A$659,FALSE),27)</f>
        <v>0</v>
      </c>
      <c r="P48" s="123">
        <f ca="1">INDEX('AI''19 Stats Mod2'!$A$3:$CM$659,MATCH($A48,'AI''19 Stats Mod2'!$A$3:$A$659,FALSE),28)</f>
        <v>0.77246254744164822</v>
      </c>
      <c r="Q48" s="123">
        <f ca="1">INDEX('AI''19 Stats Mod2'!$A$3:$CM$659,MATCH($A48,'AI''19 Stats Mod2'!$A$3:$A$659,FALSE),29)</f>
        <v>0.74020317570171812</v>
      </c>
      <c r="R48" s="123">
        <f ca="1">INDEX('AI''19 Stats Mod2'!$A$3:$CM$659,MATCH($A48,'AI''19 Stats Mod2'!$A$3:$A$659,FALSE),30)</f>
        <v>3.0895436898854323</v>
      </c>
      <c r="S48" s="124">
        <f ca="1">INDEX('AI''19 Stats Mod2'!$A$3:$CM$659,MATCH($A48,'AI''19 Stats Mod2'!$A$3:$A$659,FALSE),70)</f>
        <v>72.749578315163106</v>
      </c>
      <c r="T48" s="125">
        <f ca="1">INDEX('AI''19 Stats Mod2'!$A$3:$CM$659,MATCH($A48,'AI''19 Stats Mod2'!$A$3:$A$659,FALSE),72)</f>
        <v>4.3239929962771626</v>
      </c>
      <c r="U48" s="125">
        <f ca="1">INDEX('AI''19 Stats Mod2'!$A$3:$CM$659,MATCH($A48,'AI''19 Stats Mod2'!$A$3:$A$659,FALSE),73)</f>
        <v>0.12011091656325451</v>
      </c>
      <c r="V48" s="125">
        <f ca="1">INDEX('AI''19 Stats Mod2'!$A$3:$CM$659,MATCH($A48,'AI''19 Stats Mod2'!$A$3:$A$659,FALSE),91)</f>
        <v>0.88423686109590327</v>
      </c>
      <c r="W48" s="125">
        <f ca="1">INDEX('AI''19 Stats Mod2'!$A$3:$CN$659,MATCH($A48,'AI''19 Stats Mod2'!$A$3:$A$659,FALSE),86)</f>
        <v>7.3488510844610999E-2</v>
      </c>
      <c r="X48" s="150">
        <f ca="1">INDEX('AI''19 Stats Mod2'!$A$3:$CN$659,MATCH($A48,'AI''19 Stats Mod2'!$A$3:$A$659,FALSE),87)</f>
        <v>15.44771844942716</v>
      </c>
      <c r="Y48" s="125">
        <f ca="1">INDEX('AI''19 Stats Mod2'!$A$3:$CN$659,MATCH($A48,'AI''19 Stats Mod2'!$A$3:$A$659,FALSE),89)</f>
        <v>2.5555555555555554</v>
      </c>
      <c r="Z48" s="125">
        <f ca="1">INDEX('AI''19 Stats Mod2'!$A$3:$CN$659,MATCH($A48,'AI''19 Stats Mod2'!$A$3:$A$659,FALSE),90)</f>
        <v>0</v>
      </c>
    </row>
    <row r="49" spans="1:26" x14ac:dyDescent="0.25">
      <c r="A49" s="239" t="s">
        <v>321</v>
      </c>
      <c r="B49" s="122">
        <f ca="1">INDEX('AI''19 Stats Mod2'!$A$3:$CM$659,MATCH($A49,'AI''19 Stats Mod2'!$A$3:$A$659,FALSE),14)</f>
        <v>19</v>
      </c>
      <c r="C49" s="122" t="str">
        <f ca="1">INDEX('AI''19 Stats Mod2'!$A$3:$CM$659,MATCH($A49,'AI''19 Stats Mod2'!$A$3:$A$659,FALSE),15)</f>
        <v>Fighter</v>
      </c>
      <c r="D49" s="122">
        <f ca="1">INDEX('AI''19 Stats Mod2'!$A$3:$CM$659,MATCH($A49,'AI''19 Stats Mod2'!$A$3:$A$659,FALSE),16)</f>
        <v>2</v>
      </c>
      <c r="E49" s="122">
        <f ca="1">INDEX('AI''19 Stats Mod2'!$A$3:$CM$659,MATCH($A49,'AI''19 Stats Mod2'!$A$3:$A$659,FALSE),17)</f>
        <v>0</v>
      </c>
      <c r="F49" s="122">
        <f ca="1">INDEX('AI''19 Stats Mod2'!$A$3:$CM$659,MATCH($A49,'AI''19 Stats Mod2'!$A$3:$A$659,FALSE),18)</f>
        <v>0</v>
      </c>
      <c r="G49" s="122">
        <f ca="1">INDEX('AI''19 Stats Mod2'!$A$3:$CM$659,MATCH($A49,'AI''19 Stats Mod2'!$A$3:$A$659,FALSE),19)</f>
        <v>2</v>
      </c>
      <c r="H49" s="122" t="str">
        <f ca="1">INDEX('AI''19 Stats Mod2'!$A$3:$CM$659,MATCH($A49,'AI''19 Stats Mod2'!$A$3:$A$659,FALSE),20)</f>
        <v>1-5</v>
      </c>
      <c r="I49" s="122"/>
      <c r="J49" s="122"/>
      <c r="K49" s="122">
        <f ca="1">INDEX('AI''19 Stats Mod2'!$A$3:$CM$659,MATCH($A49,'AI''19 Stats Mod2'!$A$3:$A$659,FALSE),23)</f>
        <v>4</v>
      </c>
      <c r="L49" s="122">
        <f ca="1">INDEX('AI''19 Stats Mod2'!$A$3:$CM$659,MATCH($A49,'AI''19 Stats Mod2'!$A$3:$A$659,FALSE),24)</f>
        <v>8</v>
      </c>
      <c r="M49" s="122">
        <f ca="1">INDEX('AI''19 Stats Mod2'!$A$3:$CM$659,MATCH($A49,'AI''19 Stats Mod2'!$A$3:$A$659,FALSE),25)</f>
        <v>4</v>
      </c>
      <c r="N49" s="122">
        <f ca="1">INDEX('AI''19 Stats Mod2'!$A$3:$CM$659,MATCH($A49,'AI''19 Stats Mod2'!$A$3:$A$659,FALSE),26)</f>
        <v>4</v>
      </c>
      <c r="O49" s="122">
        <f ca="1">INDEX('AI''19 Stats Mod2'!$A$3:$CM$659,MATCH($A49,'AI''19 Stats Mod2'!$A$3:$A$659,FALSE),27)</f>
        <v>0</v>
      </c>
      <c r="P49" s="123">
        <f ca="1">INDEX('AI''19 Stats Mod2'!$A$3:$CM$659,MATCH($A49,'AI''19 Stats Mod2'!$A$3:$A$659,FALSE),28)</f>
        <v>0.79535426540178589</v>
      </c>
      <c r="Q49" s="123">
        <f ca="1">INDEX('AI''19 Stats Mod2'!$A$3:$CM$659,MATCH($A49,'AI''19 Stats Mod2'!$A$3:$A$659,FALSE),29)</f>
        <v>1.2308235617072005</v>
      </c>
      <c r="R49" s="123">
        <f ca="1">INDEX('AI''19 Stats Mod2'!$A$3:$CM$659,MATCH($A49,'AI''19 Stats Mod2'!$A$3:$A$659,FALSE),30)</f>
        <v>2.1405627160125227</v>
      </c>
      <c r="S49" s="124">
        <f ca="1">INDEX('AI''19 Stats Mod2'!$A$3:$CM$659,MATCH($A49,'AI''19 Stats Mod2'!$A$3:$A$659,FALSE),70)</f>
        <v>76.752095852799002</v>
      </c>
      <c r="T49" s="125">
        <f ca="1">INDEX('AI''19 Stats Mod2'!$A$3:$CM$659,MATCH($A49,'AI''19 Stats Mod2'!$A$3:$A$659,FALSE),72)</f>
        <v>2.6863643852790506</v>
      </c>
      <c r="U49" s="125">
        <f ca="1">INDEX('AI''19 Stats Mod2'!$A$3:$CM$659,MATCH($A49,'AI''19 Stats Mod2'!$A$3:$A$659,FALSE),73)</f>
        <v>0.14138759922521318</v>
      </c>
      <c r="V49" s="125">
        <f ca="1">INDEX('AI''19 Stats Mod2'!$A$3:$CM$659,MATCH($A49,'AI''19 Stats Mod2'!$A$3:$A$659,FALSE),91)</f>
        <v>1.0408723079800011</v>
      </c>
      <c r="W49" s="125">
        <f ca="1">INDEX('AI''19 Stats Mod2'!$A$3:$CN$659,MATCH($A49,'AI''19 Stats Mod2'!$A$3:$A$659,FALSE),86)</f>
        <v>0.1387672261769497</v>
      </c>
      <c r="X49" s="150">
        <f ca="1">INDEX('AI''19 Stats Mod2'!$A$3:$CN$659,MATCH($A49,'AI''19 Stats Mod2'!$A$3:$A$659,FALSE),87)</f>
        <v>17.124501728100181</v>
      </c>
      <c r="Y49" s="125">
        <f ca="1">INDEX('AI''19 Stats Mod2'!$A$3:$CN$659,MATCH($A49,'AI''19 Stats Mod2'!$A$3:$A$659,FALSE),89)</f>
        <v>2.2222222222222219</v>
      </c>
      <c r="Z49" s="125">
        <f ca="1">INDEX('AI''19 Stats Mod2'!$A$3:$CN$659,MATCH($A49,'AI''19 Stats Mod2'!$A$3:$A$659,FALSE),90)</f>
        <v>0</v>
      </c>
    </row>
    <row r="50" spans="1:26" x14ac:dyDescent="0.25">
      <c r="A50" s="239" t="s">
        <v>521</v>
      </c>
      <c r="B50" s="122">
        <f ca="1">INDEX('AI''19 Stats Mod2'!$A$3:$CM$659,MATCH($A50,'AI''19 Stats Mod2'!$A$3:$A$659,FALSE),14)</f>
        <v>25</v>
      </c>
      <c r="C50" s="122" t="str">
        <f ca="1">INDEX('AI''19 Stats Mod2'!$A$3:$CM$659,MATCH($A50,'AI''19 Stats Mod2'!$A$3:$A$659,FALSE),15)</f>
        <v>Fighter</v>
      </c>
      <c r="D50" s="122">
        <f ca="1">INDEX('AI''19 Stats Mod2'!$A$3:$CM$659,MATCH($A50,'AI''19 Stats Mod2'!$A$3:$A$659,FALSE),16)</f>
        <v>2</v>
      </c>
      <c r="E50" s="122">
        <f ca="1">INDEX('AI''19 Stats Mod2'!$A$3:$CM$659,MATCH($A50,'AI''19 Stats Mod2'!$A$3:$A$659,FALSE),17)</f>
        <v>0</v>
      </c>
      <c r="F50" s="122">
        <f ca="1">INDEX('AI''19 Stats Mod2'!$A$3:$CM$659,MATCH($A50,'AI''19 Stats Mod2'!$A$3:$A$659,FALSE),18)</f>
        <v>0</v>
      </c>
      <c r="G50" s="122">
        <f ca="1">INDEX('AI''19 Stats Mod2'!$A$3:$CM$659,MATCH($A50,'AI''19 Stats Mod2'!$A$3:$A$659,FALSE),19)</f>
        <v>3</v>
      </c>
      <c r="H50" s="122" t="str">
        <f ca="1">INDEX('AI''19 Stats Mod2'!$A$3:$CM$659,MATCH($A50,'AI''19 Stats Mod2'!$A$3:$A$659,FALSE),20)</f>
        <v>1-8</v>
      </c>
      <c r="I50" s="122"/>
      <c r="J50" s="122"/>
      <c r="K50" s="122">
        <f ca="1">INDEX('AI''19 Stats Mod2'!$A$3:$CM$659,MATCH($A50,'AI''19 Stats Mod2'!$A$3:$A$659,FALSE),23)</f>
        <v>2</v>
      </c>
      <c r="L50" s="122">
        <f ca="1">INDEX('AI''19 Stats Mod2'!$A$3:$CM$659,MATCH($A50,'AI''19 Stats Mod2'!$A$3:$A$659,FALSE),24)</f>
        <v>9</v>
      </c>
      <c r="M50" s="122">
        <f ca="1">INDEX('AI''19 Stats Mod2'!$A$3:$CM$659,MATCH($A50,'AI''19 Stats Mod2'!$A$3:$A$659,FALSE),25)</f>
        <v>1</v>
      </c>
      <c r="N50" s="122">
        <f ca="1">INDEX('AI''19 Stats Mod2'!$A$3:$CM$659,MATCH($A50,'AI''19 Stats Mod2'!$A$3:$A$659,FALSE),26)</f>
        <v>5</v>
      </c>
      <c r="O50" s="122" t="str">
        <f ca="1">INDEX('AI''19 Stats Mod2'!$A$3:$CM$659,MATCH($A50,'AI''19 Stats Mod2'!$A$3:$A$659,FALSE),27)</f>
        <v>Jink</v>
      </c>
      <c r="P50" s="123">
        <f ca="1">INDEX('AI''19 Stats Mod2'!$A$3:$CM$659,MATCH($A50,'AI''19 Stats Mod2'!$A$3:$A$659,FALSE),28)</f>
        <v>1.0329206114928022</v>
      </c>
      <c r="Q50" s="123">
        <f ca="1">INDEX('AI''19 Stats Mod2'!$A$3:$CM$659,MATCH($A50,'AI''19 Stats Mod2'!$A$3:$A$659,FALSE),29)</f>
        <v>1.3011049369303249</v>
      </c>
      <c r="R50" s="123">
        <f ca="1">INDEX('AI''19 Stats Mod2'!$A$3:$CM$659,MATCH($A50,'AI''19 Stats Mod2'!$A$3:$A$659,FALSE),30)</f>
        <v>2.2627911946614345</v>
      </c>
      <c r="S50" s="124">
        <f ca="1">INDEX('AI''19 Stats Mod2'!$A$3:$CM$659,MATCH($A50,'AI''19 Stats Mod2'!$A$3:$A$659,FALSE),70)</f>
        <v>92.020310326639915</v>
      </c>
      <c r="T50" s="125">
        <f ca="1">INDEX('AI''19 Stats Mod2'!$A$3:$CM$659,MATCH($A50,'AI''19 Stats Mod2'!$A$3:$A$659,FALSE),72)</f>
        <v>2.8279866385742896</v>
      </c>
      <c r="U50" s="125">
        <f ca="1">INDEX('AI''19 Stats Mod2'!$A$3:$CM$659,MATCH($A50,'AI''19 Stats Mod2'!$A$3:$A$659,FALSE),73)</f>
        <v>0.11311946554297159</v>
      </c>
      <c r="V50" s="125">
        <f ca="1">INDEX('AI''19 Stats Mod2'!$A$3:$CM$659,MATCH($A50,'AI''19 Stats Mod2'!$A$3:$A$659,FALSE),91)</f>
        <v>0.8327669457745509</v>
      </c>
      <c r="W50" s="125">
        <f ca="1">INDEX('AI''19 Stats Mod2'!$A$3:$CN$659,MATCH($A50,'AI''19 Stats Mod2'!$A$3:$A$659,FALSE),86)</f>
        <v>5.0725685628380222E-2</v>
      </c>
      <c r="X50" s="150">
        <f ca="1">INDEX('AI''19 Stats Mod2'!$A$3:$CN$659,MATCH($A50,'AI''19 Stats Mod2'!$A$3:$A$659,FALSE),87)</f>
        <v>20.365120751952912</v>
      </c>
      <c r="Y50" s="125">
        <f ca="1">INDEX('AI''19 Stats Mod2'!$A$3:$CN$659,MATCH($A50,'AI''19 Stats Mod2'!$A$3:$A$659,FALSE),89)</f>
        <v>1.2222222222222221</v>
      </c>
      <c r="Z50" s="125">
        <f ca="1">INDEX('AI''19 Stats Mod2'!$A$3:$CN$659,MATCH($A50,'AI''19 Stats Mod2'!$A$3:$A$659,FALSE),90)</f>
        <v>0</v>
      </c>
    </row>
    <row r="51" spans="1:26" x14ac:dyDescent="0.25">
      <c r="A51" s="239" t="s">
        <v>248</v>
      </c>
      <c r="B51" s="122">
        <f ca="1">INDEX('AI''19 Stats Mod2'!$A$3:$CM$659,MATCH($A51,'AI''19 Stats Mod2'!$A$3:$A$659,FALSE),14)</f>
        <v>40</v>
      </c>
      <c r="C51" s="122" t="str">
        <f ca="1">INDEX('AI''19 Stats Mod2'!$A$3:$CM$659,MATCH($A51,'AI''19 Stats Mod2'!$A$3:$A$659,FALSE),15)</f>
        <v>Bomber</v>
      </c>
      <c r="D51" s="122">
        <f>INDEX('AI''19 Stats Mod2'!$A$3:$CM$659,MATCH($A51,'AI''19 Stats Mod2'!$A$3:$A$659,FALSE),16)</f>
        <v>6</v>
      </c>
      <c r="E51" s="122">
        <f ca="1">INDEX('AI''19 Stats Mod2'!$A$3:$CM$659,MATCH($A51,'AI''19 Stats Mod2'!$A$3:$A$659,FALSE),17)</f>
        <v>1</v>
      </c>
      <c r="F51" s="122" t="str">
        <f ca="1">INDEX('AI''19 Stats Mod2'!$A$3:$CM$659,MATCH($A51,'AI''19 Stats Mod2'!$A$3:$A$659,FALSE),18)</f>
        <v>-</v>
      </c>
      <c r="G51" s="122">
        <f ca="1">INDEX('AI''19 Stats Mod2'!$A$3:$CM$659,MATCH($A51,'AI''19 Stats Mod2'!$A$3:$A$659,FALSE),19)</f>
        <v>1</v>
      </c>
      <c r="H51" s="122" t="str">
        <f ca="1">INDEX('AI''19 Stats Mod2'!$A$3:$CM$659,MATCH($A51,'AI''19 Stats Mod2'!$A$3:$A$659,FALSE),20)</f>
        <v>1-3</v>
      </c>
      <c r="I51" s="122"/>
      <c r="J51" s="122"/>
      <c r="K51" s="122">
        <f ca="1">INDEX('AI''19 Stats Mod2'!$A$3:$CM$659,MATCH($A51,'AI''19 Stats Mod2'!$A$3:$A$659,FALSE),23)</f>
        <v>5</v>
      </c>
      <c r="L51" s="122">
        <f ca="1">INDEX('AI''19 Stats Mod2'!$A$3:$CM$659,MATCH($A51,'AI''19 Stats Mod2'!$A$3:$A$659,FALSE),24)</f>
        <v>5</v>
      </c>
      <c r="M51" s="122">
        <f ca="1">INDEX('AI''19 Stats Mod2'!$A$3:$CM$659,MATCH($A51,'AI''19 Stats Mod2'!$A$3:$A$659,FALSE),25)</f>
        <v>2</v>
      </c>
      <c r="N51" s="122">
        <f ca="1">INDEX('AI''19 Stats Mod2'!$A$3:$CM$659,MATCH($A51,'AI''19 Stats Mod2'!$A$3:$A$659,FALSE),26)</f>
        <v>5</v>
      </c>
      <c r="O51" s="122">
        <f ca="1">INDEX('AI''19 Stats Mod2'!$A$3:$CM$659,MATCH($A51,'AI''19 Stats Mod2'!$A$3:$A$659,FALSE),27)</f>
        <v>0</v>
      </c>
      <c r="P51" s="123">
        <f ca="1">INDEX('AI''19 Stats Mod2'!$A$3:$CM$659,MATCH($A51,'AI''19 Stats Mod2'!$A$3:$A$659,FALSE),28)</f>
        <v>0.57718484016995586</v>
      </c>
      <c r="Q51" s="123">
        <f ca="1">INDEX('AI''19 Stats Mod2'!$A$3:$CM$659,MATCH($A51,'AI''19 Stats Mod2'!$A$3:$A$659,FALSE),29)</f>
        <v>0.51105813984243365</v>
      </c>
      <c r="R51" s="123">
        <f ca="1">INDEX('AI''19 Stats Mod2'!$A$3:$CM$659,MATCH($A51,'AI''19 Stats Mod2'!$A$3:$A$659,FALSE),30)</f>
        <v>2.6663902948300886</v>
      </c>
      <c r="S51" s="124">
        <f ca="1">INDEX('AI''19 Stats Mod2'!$A$3:$CM$659,MATCH($A51,'AI''19 Stats Mod2'!$A$3:$A$659,FALSE),70)</f>
        <v>75.214646679155265</v>
      </c>
      <c r="T51" s="125">
        <f ca="1">INDEX('AI''19 Stats Mod2'!$A$3:$CM$659,MATCH($A51,'AI''19 Stats Mod2'!$A$3:$A$659,FALSE),72)</f>
        <v>4.8224724228689189</v>
      </c>
      <c r="U51" s="125">
        <f ca="1">INDEX('AI''19 Stats Mod2'!$A$3:$CM$659,MATCH($A51,'AI''19 Stats Mod2'!$A$3:$A$659,FALSE),73)</f>
        <v>0.12056181057172297</v>
      </c>
      <c r="V51" s="125">
        <f ca="1">INDEX('AI''19 Stats Mod2'!$A$3:$CM$659,MATCH($A51,'AI''19 Stats Mod2'!$A$3:$A$659,FALSE),91)</f>
        <v>0.88755626880790028</v>
      </c>
      <c r="W51" s="125">
        <f ca="1">INDEX('AI''19 Stats Mod2'!$A$3:$CN$659,MATCH($A51,'AI''19 Stats Mod2'!$A$3:$A$659,FALSE),86)</f>
        <v>7.3827943815661365E-2</v>
      </c>
      <c r="X51" s="150">
        <f ca="1">INDEX('AI''19 Stats Mod2'!$A$3:$CN$659,MATCH($A51,'AI''19 Stats Mod2'!$A$3:$A$659,FALSE),87)</f>
        <v>13.331951474150443</v>
      </c>
      <c r="Y51" s="125">
        <f ca="1">INDEX('AI''19 Stats Mod2'!$A$3:$CN$659,MATCH($A51,'AI''19 Stats Mod2'!$A$3:$A$659,FALSE),89)</f>
        <v>1.5</v>
      </c>
      <c r="Z51" s="125">
        <f ca="1">INDEX('AI''19 Stats Mod2'!$A$3:$CN$659,MATCH($A51,'AI''19 Stats Mod2'!$A$3:$A$659,FALSE),90)</f>
        <v>2.3333333333333335</v>
      </c>
    </row>
    <row r="52" spans="1:26" x14ac:dyDescent="0.25">
      <c r="A52" s="239" t="s">
        <v>245</v>
      </c>
      <c r="B52" s="122">
        <f ca="1">INDEX('AI''19 Stats Mod2'!$A$3:$CM$659,MATCH($A52,'AI''19 Stats Mod2'!$A$3:$A$659,FALSE),14)</f>
        <v>37</v>
      </c>
      <c r="C52" s="122" t="str">
        <f ca="1">INDEX('AI''19 Stats Mod2'!$A$3:$CM$659,MATCH($A52,'AI''19 Stats Mod2'!$A$3:$A$659,FALSE),15)</f>
        <v>Bomber</v>
      </c>
      <c r="D52" s="122">
        <f ca="1">INDEX('AI''19 Stats Mod2'!$A$3:$CM$659,MATCH($A52,'AI''19 Stats Mod2'!$A$3:$A$659,FALSE),16)</f>
        <v>5</v>
      </c>
      <c r="E52" s="122">
        <f ca="1">INDEX('AI''19 Stats Mod2'!$A$3:$CM$659,MATCH($A52,'AI''19 Stats Mod2'!$A$3:$A$659,FALSE),17)</f>
        <v>1</v>
      </c>
      <c r="F52" s="122" t="str">
        <f ca="1">INDEX('AI''19 Stats Mod2'!$A$3:$CM$659,MATCH($A52,'AI''19 Stats Mod2'!$A$3:$A$659,FALSE),18)</f>
        <v>-</v>
      </c>
      <c r="G52" s="122">
        <f ca="1">INDEX('AI''19 Stats Mod2'!$A$3:$CM$659,MATCH($A52,'AI''19 Stats Mod2'!$A$3:$A$659,FALSE),19)</f>
        <v>1</v>
      </c>
      <c r="H52" s="122" t="str">
        <f ca="1">INDEX('AI''19 Stats Mod2'!$A$3:$CM$659,MATCH($A52,'AI''19 Stats Mod2'!$A$3:$A$659,FALSE),20)</f>
        <v>1-3</v>
      </c>
      <c r="I52" s="122"/>
      <c r="J52" s="122"/>
      <c r="K52" s="122">
        <f ca="1">INDEX('AI''19 Stats Mod2'!$A$3:$CM$659,MATCH($A52,'AI''19 Stats Mod2'!$A$3:$A$659,FALSE),23)</f>
        <v>5</v>
      </c>
      <c r="L52" s="122">
        <f ca="1">INDEX('AI''19 Stats Mod2'!$A$3:$CM$659,MATCH($A52,'AI''19 Stats Mod2'!$A$3:$A$659,FALSE),24)</f>
        <v>5</v>
      </c>
      <c r="M52" s="122">
        <f ca="1">INDEX('AI''19 Stats Mod2'!$A$3:$CM$659,MATCH($A52,'AI''19 Stats Mod2'!$A$3:$A$659,FALSE),25)</f>
        <v>2</v>
      </c>
      <c r="N52" s="122">
        <f ca="1">INDEX('AI''19 Stats Mod2'!$A$3:$CM$659,MATCH($A52,'AI''19 Stats Mod2'!$A$3:$A$659,FALSE),26)</f>
        <v>5</v>
      </c>
      <c r="O52" s="122">
        <f ca="1">INDEX('AI''19 Stats Mod2'!$A$3:$CM$659,MATCH($A52,'AI''19 Stats Mod2'!$A$3:$A$659,FALSE),27)</f>
        <v>0</v>
      </c>
      <c r="P52" s="123">
        <f ca="1">INDEX('AI''19 Stats Mod2'!$A$3:$CM$659,MATCH($A52,'AI''19 Stats Mod2'!$A$3:$A$659,FALSE),28)</f>
        <v>0.57718484016995586</v>
      </c>
      <c r="Q52" s="123">
        <f ca="1">INDEX('AI''19 Stats Mod2'!$A$3:$CM$659,MATCH($A52,'AI''19 Stats Mod2'!$A$3:$A$659,FALSE),29)</f>
        <v>0.54183120141719954</v>
      </c>
      <c r="R52" s="123">
        <f ca="1">INDEX('AI''19 Stats Mod2'!$A$3:$CM$659,MATCH($A52,'AI''19 Stats Mod2'!$A$3:$A$659,FALSE),30)</f>
        <v>2.3557878322486938</v>
      </c>
      <c r="S52" s="124">
        <f ca="1">INDEX('AI''19 Stats Mod2'!$A$3:$CM$659,MATCH($A52,'AI''19 Stats Mod2'!$A$3:$A$659,FALSE),70)</f>
        <v>75.214646679155265</v>
      </c>
      <c r="T52" s="125">
        <f ca="1">INDEX('AI''19 Stats Mod2'!$A$3:$CM$659,MATCH($A52,'AI''19 Stats Mod2'!$A$3:$A$659,FALSE),72)</f>
        <v>4.4247170681267782</v>
      </c>
      <c r="U52" s="125">
        <f ca="1">INDEX('AI''19 Stats Mod2'!$A$3:$CM$659,MATCH($A52,'AI''19 Stats Mod2'!$A$3:$A$659,FALSE),73)</f>
        <v>0.11958694778721023</v>
      </c>
      <c r="V52" s="125">
        <f ca="1">INDEX('AI''19 Stats Mod2'!$A$3:$CM$659,MATCH($A52,'AI''19 Stats Mod2'!$A$3:$A$659,FALSE),91)</f>
        <v>0.88037948893441731</v>
      </c>
      <c r="W52" s="125">
        <f ca="1">INDEX('AI''19 Stats Mod2'!$A$3:$CN$659,MATCH($A52,'AI''19 Stats Mod2'!$A$3:$A$659,FALSE),86)</f>
        <v>7.2535693399462406E-2</v>
      </c>
      <c r="X52" s="150">
        <f ca="1">INDEX('AI''19 Stats Mod2'!$A$3:$CN$659,MATCH($A52,'AI''19 Stats Mod2'!$A$3:$A$659,FALSE),87)</f>
        <v>11.77893916124347</v>
      </c>
      <c r="Y52" s="125">
        <f ca="1">INDEX('AI''19 Stats Mod2'!$A$3:$CN$659,MATCH($A52,'AI''19 Stats Mod2'!$A$3:$A$659,FALSE),89)</f>
        <v>1.5</v>
      </c>
      <c r="Z52" s="125">
        <f ca="1">INDEX('AI''19 Stats Mod2'!$A$3:$CN$659,MATCH($A52,'AI''19 Stats Mod2'!$A$3:$A$659,FALSE),90)</f>
        <v>2.3333333333333335</v>
      </c>
    </row>
    <row r="53" spans="1:26" x14ac:dyDescent="0.25">
      <c r="A53" s="239" t="s">
        <v>575</v>
      </c>
      <c r="B53" s="122">
        <f ca="1">INDEX('AI''19 Stats Mod2'!$A$3:$CM$659,MATCH($A53,'AI''19 Stats Mod2'!$A$3:$A$659,FALSE),14)</f>
        <v>33</v>
      </c>
      <c r="C53" s="122" t="str">
        <f ca="1">INDEX('AI''19 Stats Mod2'!$A$3:$CM$659,MATCH($A53,'AI''19 Stats Mod2'!$A$3:$A$659,FALSE),15)</f>
        <v>Fighter</v>
      </c>
      <c r="D53" s="122">
        <f ca="1">INDEX('AI''19 Stats Mod2'!$A$3:$CM$659,MATCH($A53,'AI''19 Stats Mod2'!$A$3:$A$659,FALSE),16)</f>
        <v>4</v>
      </c>
      <c r="E53" s="122">
        <f ca="1">INDEX('AI''19 Stats Mod2'!$A$3:$CM$659,MATCH($A53,'AI''19 Stats Mod2'!$A$3:$A$659,FALSE),17)</f>
        <v>0</v>
      </c>
      <c r="F53" s="122">
        <f ca="1">INDEX('AI''19 Stats Mod2'!$A$3:$CM$659,MATCH($A53,'AI''19 Stats Mod2'!$A$3:$A$659,FALSE),18)</f>
        <v>0</v>
      </c>
      <c r="G53" s="122">
        <f ca="1">INDEX('AI''19 Stats Mod2'!$A$3:$CM$659,MATCH($A53,'AI''19 Stats Mod2'!$A$3:$A$659,FALSE),19)</f>
        <v>2</v>
      </c>
      <c r="H53" s="122" t="str">
        <f ca="1">INDEX('AI''19 Stats Mod2'!$A$3:$CM$659,MATCH($A53,'AI''19 Stats Mod2'!$A$3:$A$659,FALSE),20)</f>
        <v>1-5</v>
      </c>
      <c r="I53" s="122"/>
      <c r="J53" s="122"/>
      <c r="K53" s="122">
        <f ca="1">INDEX('AI''19 Stats Mod2'!$A$3:$CM$659,MATCH($A53,'AI''19 Stats Mod2'!$A$3:$A$659,FALSE),23)</f>
        <v>3</v>
      </c>
      <c r="L53" s="122">
        <f ca="1">INDEX('AI''19 Stats Mod2'!$A$3:$CM$659,MATCH($A53,'AI''19 Stats Mod2'!$A$3:$A$659,FALSE),24)</f>
        <v>5</v>
      </c>
      <c r="M53" s="122">
        <f ca="1">INDEX('AI''19 Stats Mod2'!$A$3:$CM$659,MATCH($A53,'AI''19 Stats Mod2'!$A$3:$A$659,FALSE),25)</f>
        <v>0</v>
      </c>
      <c r="N53" s="122">
        <f ca="1">INDEX('AI''19 Stats Mod2'!$A$3:$CM$659,MATCH($A53,'AI''19 Stats Mod2'!$A$3:$A$659,FALSE),26)</f>
        <v>5</v>
      </c>
      <c r="O53" s="122">
        <f>INDEX('AI''19 Stats Mod2'!$A$3:$CM$659,MATCH($A53,'AI''19 Stats Mod2'!$A$3:$A$659,FALSE),27)</f>
        <v>0</v>
      </c>
      <c r="P53" s="123">
        <f ca="1">INDEX('AI''19 Stats Mod2'!$A$3:$CM$659,MATCH($A53,'AI''19 Stats Mod2'!$A$3:$A$659,FALSE),28)</f>
        <v>0.77246254744164822</v>
      </c>
      <c r="Q53" s="123">
        <f ca="1">INDEX('AI''19 Stats Mod2'!$A$3:$CM$659,MATCH($A53,'AI''19 Stats Mod2'!$A$3:$A$659,FALSE),29)</f>
        <v>0.790118743990323</v>
      </c>
      <c r="R53" s="123">
        <f ca="1">INDEX('AI''19 Stats Mod2'!$A$3:$CM$659,MATCH($A53,'AI''19 Stats Mod2'!$A$3:$A$659,FALSE),30)</f>
        <v>2.7482391095315584</v>
      </c>
      <c r="S53" s="124">
        <f ca="1">INDEX('AI''19 Stats Mod2'!$A$3:$CM$659,MATCH($A53,'AI''19 Stats Mod2'!$A$3:$A$659,FALSE),70)</f>
        <v>72.749578315163106</v>
      </c>
      <c r="T53" s="125">
        <f ca="1">INDEX('AI''19 Stats Mod2'!$A$3:$CM$659,MATCH($A53,'AI''19 Stats Mod2'!$A$3:$A$659,FALSE),72)</f>
        <v>3.8463177266640658</v>
      </c>
      <c r="U53" s="125">
        <f ca="1">INDEX('AI''19 Stats Mod2'!$A$3:$CM$659,MATCH($A53,'AI''19 Stats Mod2'!$A$3:$A$659,FALSE),73)</f>
        <v>0.11655508262618382</v>
      </c>
      <c r="V53" s="125">
        <f ca="1">INDEX('AI''19 Stats Mod2'!$A$3:$CM$659,MATCH($A53,'AI''19 Stats Mod2'!$A$3:$A$659,FALSE),91)</f>
        <v>0.85805939505818607</v>
      </c>
      <c r="W53" s="125">
        <f ca="1">INDEX('AI''19 Stats Mod2'!$A$3:$CN$659,MATCH($A53,'AI''19 Stats Mod2'!$A$3:$A$659,FALSE),86)</f>
        <v>7.1312913918677626E-2</v>
      </c>
      <c r="X53" s="150">
        <f ca="1">INDEX('AI''19 Stats Mod2'!$A$3:$CN$659,MATCH($A53,'AI''19 Stats Mod2'!$A$3:$A$659,FALSE),87)</f>
        <v>13.741195547657792</v>
      </c>
      <c r="Y53" s="125">
        <f ca="1">INDEX('AI''19 Stats Mod2'!$A$3:$CN$659,MATCH($A53,'AI''19 Stats Mod2'!$A$3:$A$659,FALSE),89)</f>
        <v>2.5555555555555554</v>
      </c>
      <c r="Z53" s="125">
        <f ca="1">INDEX('AI''19 Stats Mod2'!$A$3:$CN$659,MATCH($A53,'AI''19 Stats Mod2'!$A$3:$A$659,FALSE),90)</f>
        <v>0</v>
      </c>
    </row>
    <row r="54" spans="1:26" x14ac:dyDescent="0.25">
      <c r="A54" s="239" t="s">
        <v>264</v>
      </c>
      <c r="B54" s="122">
        <f ca="1">INDEX('AI''19 Stats Mod2'!$A$3:$CM$659,MATCH($A54,'AI''19 Stats Mod2'!$A$3:$A$659,FALSE),14)</f>
        <v>19</v>
      </c>
      <c r="C54" s="122" t="str">
        <f ca="1">INDEX('AI''19 Stats Mod2'!$A$3:$CM$659,MATCH($A54,'AI''19 Stats Mod2'!$A$3:$A$659,FALSE),15)</f>
        <v>Fighter</v>
      </c>
      <c r="D54" s="122">
        <f ca="1">INDEX('AI''19 Stats Mod2'!$A$3:$CM$659,MATCH($A54,'AI''19 Stats Mod2'!$A$3:$A$659,FALSE),16)</f>
        <v>3</v>
      </c>
      <c r="E54" s="122">
        <f ca="1">INDEX('AI''19 Stats Mod2'!$A$3:$CM$659,MATCH($A54,'AI''19 Stats Mod2'!$A$3:$A$659,FALSE),17)</f>
        <v>3</v>
      </c>
      <c r="F54" s="122" t="str">
        <f ca="1">INDEX('AI''19 Stats Mod2'!$A$3:$CM$659,MATCH($A54,'AI''19 Stats Mod2'!$A$3:$A$659,FALSE),18)</f>
        <v>-</v>
      </c>
      <c r="G54" s="122">
        <f ca="1">INDEX('AI''19 Stats Mod2'!$A$3:$CM$659,MATCH($A54,'AI''19 Stats Mod2'!$A$3:$A$659,FALSE),19)</f>
        <v>1</v>
      </c>
      <c r="H54" s="122" t="str">
        <f ca="1">INDEX('AI''19 Stats Mod2'!$A$3:$CM$659,MATCH($A54,'AI''19 Stats Mod2'!$A$3:$A$659,FALSE),20)</f>
        <v>1-4</v>
      </c>
      <c r="I54" s="122"/>
      <c r="J54" s="122"/>
      <c r="K54" s="122">
        <f ca="1">INDEX('AI''19 Stats Mod2'!$A$3:$CM$659,MATCH($A54,'AI''19 Stats Mod2'!$A$3:$A$659,FALSE),23)</f>
        <v>4</v>
      </c>
      <c r="L54" s="122">
        <f ca="1">INDEX('AI''19 Stats Mod2'!$A$3:$CM$659,MATCH($A54,'AI''19 Stats Mod2'!$A$3:$A$659,FALSE),24)</f>
        <v>5</v>
      </c>
      <c r="M54" s="122">
        <f ca="1">INDEX('AI''19 Stats Mod2'!$A$3:$CM$659,MATCH($A54,'AI''19 Stats Mod2'!$A$3:$A$659,FALSE),25)</f>
        <v>0</v>
      </c>
      <c r="N54" s="122">
        <f ca="1">INDEX('AI''19 Stats Mod2'!$A$3:$CM$659,MATCH($A54,'AI''19 Stats Mod2'!$A$3:$A$659,FALSE),26)</f>
        <v>4</v>
      </c>
      <c r="O54" s="122">
        <f ca="1">INDEX('AI''19 Stats Mod2'!$A$3:$CM$659,MATCH($A54,'AI''19 Stats Mod2'!$A$3:$A$659,FALSE),27)</f>
        <v>0</v>
      </c>
      <c r="P54" s="123">
        <f ca="1">INDEX('AI''19 Stats Mod2'!$A$3:$CM$659,MATCH($A54,'AI''19 Stats Mod2'!$A$3:$A$659,FALSE),28)</f>
        <v>0.65071741503152469</v>
      </c>
      <c r="Q54" s="123">
        <f ca="1">INDEX('AI''19 Stats Mod2'!$A$3:$CM$659,MATCH($A54,'AI''19 Stats Mod2'!$A$3:$A$659,FALSE),29)</f>
        <v>1.0069957015059285</v>
      </c>
      <c r="R54" s="123">
        <f ca="1">INDEX('AI''19 Stats Mod2'!$A$3:$CM$659,MATCH($A54,'AI''19 Stats Mod2'!$A$3:$A$659,FALSE),30)</f>
        <v>2.6269453082763357</v>
      </c>
      <c r="S54" s="124">
        <f ca="1">INDEX('AI''19 Stats Mod2'!$A$3:$CM$659,MATCH($A54,'AI''19 Stats Mod2'!$A$3:$A$659,FALSE),70)</f>
        <v>67.399384413287862</v>
      </c>
      <c r="T54" s="125">
        <f ca="1">INDEX('AI''19 Stats Mod2'!$A$3:$CM$659,MATCH($A54,'AI''19 Stats Mod2'!$A$3:$A$659,FALSE),72)</f>
        <v>2.442318080191348</v>
      </c>
      <c r="U54" s="125">
        <f ca="1">INDEX('AI''19 Stats Mod2'!$A$3:$CM$659,MATCH($A54,'AI''19 Stats Mod2'!$A$3:$A$659,FALSE),73)</f>
        <v>0.12854305685217621</v>
      </c>
      <c r="V54" s="125">
        <f ca="1">INDEX('AI''19 Stats Mod2'!$A$3:$CM$659,MATCH($A54,'AI''19 Stats Mod2'!$A$3:$A$659,FALSE),91)</f>
        <v>0.94631289443854982</v>
      </c>
      <c r="W54" s="125">
        <f ca="1">INDEX('AI''19 Stats Mod2'!$A$3:$CN$659,MATCH($A54,'AI''19 Stats Mod2'!$A$3:$A$659,FALSE),86)</f>
        <v>6.3556092755253354E-2</v>
      </c>
      <c r="X54" s="150">
        <f ca="1">INDEX('AI''19 Stats Mod2'!$A$3:$CN$659,MATCH($A54,'AI''19 Stats Mod2'!$A$3:$A$659,FALSE),87)</f>
        <v>13.134726541381678</v>
      </c>
      <c r="Y54" s="125">
        <f ca="1">INDEX('AI''19 Stats Mod2'!$A$3:$CN$659,MATCH($A54,'AI''19 Stats Mod2'!$A$3:$A$659,FALSE),89)</f>
        <v>2</v>
      </c>
      <c r="Z54" s="125">
        <f ca="1">INDEX('AI''19 Stats Mod2'!$A$3:$CN$659,MATCH($A54,'AI''19 Stats Mod2'!$A$3:$A$659,FALSE),90)</f>
        <v>0</v>
      </c>
    </row>
    <row r="55" spans="1:26" s="174" customFormat="1" x14ac:dyDescent="0.25">
      <c r="A55" s="239" t="s">
        <v>155</v>
      </c>
      <c r="B55" s="122">
        <f ca="1">INDEX('AI''19 Stats Mod2'!$A$3:$CM$659,MATCH($A55,'AI''19 Stats Mod2'!$A$3:$A$659,FALSE),14)</f>
        <v>37</v>
      </c>
      <c r="C55" s="122" t="str">
        <f ca="1">INDEX('AI''19 Stats Mod2'!$A$3:$CM$659,MATCH($A55,'AI''19 Stats Mod2'!$A$3:$A$659,FALSE),15)</f>
        <v>Bomber</v>
      </c>
      <c r="D55" s="122">
        <f ca="1">INDEX('AI''19 Stats Mod2'!$A$3:$CM$659,MATCH($A55,'AI''19 Stats Mod2'!$A$3:$A$659,FALSE),16)</f>
        <v>6</v>
      </c>
      <c r="E55" s="122">
        <f ca="1">INDEX('AI''19 Stats Mod2'!$A$3:$CM$659,MATCH($A55,'AI''19 Stats Mod2'!$A$3:$A$659,FALSE),17)</f>
        <v>2</v>
      </c>
      <c r="F55" s="122" t="str">
        <f ca="1">INDEX('AI''19 Stats Mod2'!$A$3:$CM$659,MATCH($A55,'AI''19 Stats Mod2'!$A$3:$A$659,FALSE),18)</f>
        <v>-</v>
      </c>
      <c r="G55" s="122">
        <f ca="1">INDEX('AI''19 Stats Mod2'!$A$3:$CM$659,MATCH($A55,'AI''19 Stats Mod2'!$A$3:$A$659,FALSE),19)</f>
        <v>2</v>
      </c>
      <c r="H55" s="122" t="str">
        <f ca="1">INDEX('AI''19 Stats Mod2'!$A$3:$CM$659,MATCH($A55,'AI''19 Stats Mod2'!$A$3:$A$659,FALSE),20)</f>
        <v>1-4</v>
      </c>
      <c r="I55" s="122"/>
      <c r="J55" s="122"/>
      <c r="K55" s="122">
        <f ca="1">INDEX('AI''19 Stats Mod2'!$A$3:$CM$659,MATCH($A55,'AI''19 Stats Mod2'!$A$3:$A$659,FALSE),23)</f>
        <v>4</v>
      </c>
      <c r="L55" s="122">
        <f ca="1">INDEX('AI''19 Stats Mod2'!$A$3:$CM$659,MATCH($A55,'AI''19 Stats Mod2'!$A$3:$A$659,FALSE),24)</f>
        <v>5</v>
      </c>
      <c r="M55" s="122">
        <f ca="1">INDEX('AI''19 Stats Mod2'!$A$3:$CM$659,MATCH($A55,'AI''19 Stats Mod2'!$A$3:$A$659,FALSE),25)</f>
        <v>1</v>
      </c>
      <c r="N55" s="122">
        <f ca="1">INDEX('AI''19 Stats Mod2'!$A$3:$CM$659,MATCH($A55,'AI''19 Stats Mod2'!$A$3:$A$659,FALSE),26)</f>
        <v>5</v>
      </c>
      <c r="O55" s="122" t="str">
        <f ca="1">INDEX('AI''19 Stats Mod2'!$A$3:$CM$659,MATCH($A55,'AI''19 Stats Mod2'!$A$3:$A$659,FALSE),27)</f>
        <v>Rocket Boosters</v>
      </c>
      <c r="P55" s="123">
        <f ca="1">INDEX('AI''19 Stats Mod2'!$A$3:$CM$659,MATCH($A55,'AI''19 Stats Mod2'!$A$3:$A$659,FALSE),28)</f>
        <v>0.71563189871974031</v>
      </c>
      <c r="Q55" s="123">
        <f ca="1">INDEX('AI''19 Stats Mod2'!$A$3:$CM$659,MATCH($A55,'AI''19 Stats Mod2'!$A$3:$A$659,FALSE),29)</f>
        <v>0.67179812162359032</v>
      </c>
      <c r="R55" s="123">
        <f ca="1">INDEX('AI''19 Stats Mod2'!$A$3:$CM$659,MATCH($A55,'AI''19 Stats Mod2'!$A$3:$A$659,FALSE),30)</f>
        <v>3.5050336780361238</v>
      </c>
      <c r="S55" s="124">
        <f ca="1">INDEX('AI''19 Stats Mod2'!$A$3:$CM$659,MATCH($A55,'AI''19 Stats Mod2'!$A$3:$A$659,FALSE),70)</f>
        <v>74.573771650649206</v>
      </c>
      <c r="T55" s="125">
        <f ca="1">INDEX('AI''19 Stats Mod2'!$A$3:$CM$659,MATCH($A55,'AI''19 Stats Mod2'!$A$3:$A$659,FALSE),72)</f>
        <v>4.9828487610717298</v>
      </c>
      <c r="U55" s="125">
        <f ca="1">INDEX('AI''19 Stats Mod2'!$A$3:$CM$659,MATCH($A55,'AI''19 Stats Mod2'!$A$3:$A$659,FALSE),73)</f>
        <v>0.13467158813707378</v>
      </c>
      <c r="V55" s="125">
        <f ca="1">INDEX('AI''19 Stats Mod2'!$A$3:$CM$659,MATCH($A55,'AI''19 Stats Mod2'!$A$3:$A$659,FALSE),91)</f>
        <v>0.99143013624755727</v>
      </c>
      <c r="W55" s="125">
        <f ca="1">INDEX('AI''19 Stats Mod2'!$A$3:$CN$659,MATCH($A55,'AI''19 Stats Mod2'!$A$3:$A$659,FALSE),86)</f>
        <v>8.2585908097730476E-2</v>
      </c>
      <c r="X55" s="150">
        <f ca="1">INDEX('AI''19 Stats Mod2'!$A$3:$CN$659,MATCH($A55,'AI''19 Stats Mod2'!$A$3:$A$659,FALSE),87)</f>
        <v>17.525168390180617</v>
      </c>
      <c r="Y55" s="125">
        <f ca="1">INDEX('AI''19 Stats Mod2'!$A$3:$CN$659,MATCH($A55,'AI''19 Stats Mod2'!$A$3:$A$659,FALSE),89)</f>
        <v>1.3333333333333333</v>
      </c>
      <c r="Z55" s="125">
        <f ca="1">INDEX('AI''19 Stats Mod2'!$A$3:$CN$659,MATCH($A55,'AI''19 Stats Mod2'!$A$3:$A$659,FALSE),90)</f>
        <v>0</v>
      </c>
    </row>
    <row r="56" spans="1:26" s="174" customFormat="1" x14ac:dyDescent="0.25">
      <c r="A56" s="239" t="s">
        <v>153</v>
      </c>
      <c r="B56" s="122">
        <f ca="1">INDEX('AI''19 Stats Mod2'!$A$3:$CM$659,MATCH($A56,'AI''19 Stats Mod2'!$A$3:$A$659,FALSE),14)</f>
        <v>34</v>
      </c>
      <c r="C56" s="122" t="str">
        <f ca="1">INDEX('AI''19 Stats Mod2'!$A$3:$CM$659,MATCH($A56,'AI''19 Stats Mod2'!$A$3:$A$659,FALSE),15)</f>
        <v>Bomber</v>
      </c>
      <c r="D56" s="122">
        <f ca="1">INDEX('AI''19 Stats Mod2'!$A$3:$CM$659,MATCH($A56,'AI''19 Stats Mod2'!$A$3:$A$659,FALSE),16)</f>
        <v>5</v>
      </c>
      <c r="E56" s="122">
        <f ca="1">INDEX('AI''19 Stats Mod2'!$A$3:$CM$659,MATCH($A56,'AI''19 Stats Mod2'!$A$3:$A$659,FALSE),17)</f>
        <v>2</v>
      </c>
      <c r="F56" s="122" t="str">
        <f ca="1">INDEX('AI''19 Stats Mod2'!$A$3:$CM$659,MATCH($A56,'AI''19 Stats Mod2'!$A$3:$A$659,FALSE),18)</f>
        <v>-</v>
      </c>
      <c r="G56" s="122">
        <f ca="1">INDEX('AI''19 Stats Mod2'!$A$3:$CM$659,MATCH($A56,'AI''19 Stats Mod2'!$A$3:$A$659,FALSE),19)</f>
        <v>2</v>
      </c>
      <c r="H56" s="122" t="str">
        <f ca="1">INDEX('AI''19 Stats Mod2'!$A$3:$CM$659,MATCH($A56,'AI''19 Stats Mod2'!$A$3:$A$659,FALSE),20)</f>
        <v>1-4</v>
      </c>
      <c r="I56" s="122"/>
      <c r="J56" s="122"/>
      <c r="K56" s="122">
        <f ca="1">INDEX('AI''19 Stats Mod2'!$A$3:$CM$659,MATCH($A56,'AI''19 Stats Mod2'!$A$3:$A$659,FALSE),23)</f>
        <v>4</v>
      </c>
      <c r="L56" s="122">
        <f ca="1">INDEX('AI''19 Stats Mod2'!$A$3:$CM$659,MATCH($A56,'AI''19 Stats Mod2'!$A$3:$A$659,FALSE),24)</f>
        <v>5</v>
      </c>
      <c r="M56" s="122">
        <f ca="1">INDEX('AI''19 Stats Mod2'!$A$3:$CM$659,MATCH($A56,'AI''19 Stats Mod2'!$A$3:$A$659,FALSE),25)</f>
        <v>1</v>
      </c>
      <c r="N56" s="122">
        <f ca="1">INDEX('AI''19 Stats Mod2'!$A$3:$CM$659,MATCH($A56,'AI''19 Stats Mod2'!$A$3:$A$659,FALSE),26)</f>
        <v>5</v>
      </c>
      <c r="O56" s="122" t="str">
        <f ca="1">INDEX('AI''19 Stats Mod2'!$A$3:$CM$659,MATCH($A56,'AI''19 Stats Mod2'!$A$3:$A$659,FALSE),27)</f>
        <v>Rocket Boosters</v>
      </c>
      <c r="P56" s="123">
        <f ca="1">INDEX('AI''19 Stats Mod2'!$A$3:$CM$659,MATCH($A56,'AI''19 Stats Mod2'!$A$3:$A$659,FALSE),28)</f>
        <v>0.71563189871974031</v>
      </c>
      <c r="Q56" s="123">
        <f ca="1">INDEX('AI''19 Stats Mod2'!$A$3:$CM$659,MATCH($A56,'AI''19 Stats Mod2'!$A$3:$A$659,FALSE),29)</f>
        <v>0.71578219385774478</v>
      </c>
      <c r="R56" s="123">
        <f ca="1">INDEX('AI''19 Stats Mod2'!$A$3:$CM$659,MATCH($A56,'AI''19 Stats Mod2'!$A$3:$A$659,FALSE),30)</f>
        <v>3.1120964950336729</v>
      </c>
      <c r="S56" s="124">
        <f ca="1">INDEX('AI''19 Stats Mod2'!$A$3:$CM$659,MATCH($A56,'AI''19 Stats Mod2'!$A$3:$A$659,FALSE),70)</f>
        <v>74.573771650649206</v>
      </c>
      <c r="T56" s="125">
        <f ca="1">INDEX('AI''19 Stats Mod2'!$A$3:$CM$659,MATCH($A56,'AI''19 Stats Mod2'!$A$3:$A$659,FALSE),72)</f>
        <v>4.4242388487698827</v>
      </c>
      <c r="U56" s="125">
        <f ca="1">INDEX('AI''19 Stats Mod2'!$A$3:$CM$659,MATCH($A56,'AI''19 Stats Mod2'!$A$3:$A$659,FALSE),73)</f>
        <v>0.13012467202264361</v>
      </c>
      <c r="V56" s="125">
        <f ca="1">INDEX('AI''19 Stats Mod2'!$A$3:$CM$659,MATCH($A56,'AI''19 Stats Mod2'!$A$3:$A$659,FALSE),91)</f>
        <v>0.95795648582734128</v>
      </c>
      <c r="W56" s="125">
        <f ca="1">INDEX('AI''19 Stats Mod2'!$A$3:$CN$659,MATCH($A56,'AI''19 Stats Mod2'!$A$3:$A$659,FALSE),86)</f>
        <v>7.9797560521609134E-2</v>
      </c>
      <c r="X56" s="150">
        <f ca="1">INDEX('AI''19 Stats Mod2'!$A$3:$CN$659,MATCH($A56,'AI''19 Stats Mod2'!$A$3:$A$659,FALSE),87)</f>
        <v>15.560482475168364</v>
      </c>
      <c r="Y56" s="125">
        <f ca="1">INDEX('AI''19 Stats Mod2'!$A$3:$CN$659,MATCH($A56,'AI''19 Stats Mod2'!$A$3:$A$659,FALSE),89)</f>
        <v>1.3333333333333333</v>
      </c>
      <c r="Z56" s="125">
        <f ca="1">INDEX('AI''19 Stats Mod2'!$A$3:$CN$659,MATCH($A56,'AI''19 Stats Mod2'!$A$3:$A$659,FALSE),90)</f>
        <v>0</v>
      </c>
    </row>
    <row r="57" spans="1:26" x14ac:dyDescent="0.25">
      <c r="A57" s="239" t="s">
        <v>431</v>
      </c>
      <c r="B57" s="122">
        <f ca="1">INDEX('AI''19 Stats Mod2'!$A$3:$CM$659,MATCH($A57,'AI''19 Stats Mod2'!$A$3:$A$659,FALSE),14)</f>
        <v>27</v>
      </c>
      <c r="C57" s="122" t="str">
        <f ca="1">INDEX('AI''19 Stats Mod2'!$A$3:$CM$659,MATCH($A57,'AI''19 Stats Mod2'!$A$3:$A$659,FALSE),15)</f>
        <v>Fighter</v>
      </c>
      <c r="D57" s="122">
        <f ca="1">INDEX('AI''19 Stats Mod2'!$A$3:$CM$659,MATCH($A57,'AI''19 Stats Mod2'!$A$3:$A$659,FALSE),16)</f>
        <v>2</v>
      </c>
      <c r="E57" s="122">
        <f ca="1">INDEX('AI''19 Stats Mod2'!$A$3:$CM$659,MATCH($A57,'AI''19 Stats Mod2'!$A$3:$A$659,FALSE),17)</f>
        <v>0</v>
      </c>
      <c r="F57" s="122">
        <f ca="1">INDEX('AI''19 Stats Mod2'!$A$3:$CM$659,MATCH($A57,'AI''19 Stats Mod2'!$A$3:$A$659,FALSE),18)</f>
        <v>0</v>
      </c>
      <c r="G57" s="122">
        <f>INDEX('AI''19 Stats Mod2'!$A$3:$CM$659,MATCH($A57,'AI''19 Stats Mod2'!$A$3:$A$659,FALSE),19)</f>
        <v>2</v>
      </c>
      <c r="H57" s="122" t="str">
        <f ca="1">INDEX('AI''19 Stats Mod2'!$A$3:$CM$659,MATCH($A57,'AI''19 Stats Mod2'!$A$3:$A$659,FALSE),20)</f>
        <v>1-6</v>
      </c>
      <c r="I57" s="122"/>
      <c r="J57" s="122"/>
      <c r="K57" s="122">
        <f ca="1">INDEX('AI''19 Stats Mod2'!$A$3:$CM$659,MATCH($A57,'AI''19 Stats Mod2'!$A$3:$A$659,FALSE),23)</f>
        <v>2</v>
      </c>
      <c r="L57" s="122">
        <f ca="1">INDEX('AI''19 Stats Mod2'!$A$3:$CM$659,MATCH($A57,'AI''19 Stats Mod2'!$A$3:$A$659,FALSE),24)</f>
        <v>6</v>
      </c>
      <c r="M57" s="122">
        <f ca="1">INDEX('AI''19 Stats Mod2'!$A$3:$CM$659,MATCH($A57,'AI''19 Stats Mod2'!$A$3:$A$659,FALSE),25)</f>
        <v>1</v>
      </c>
      <c r="N57" s="122">
        <f ca="1">INDEX('AI''19 Stats Mod2'!$A$3:$CM$659,MATCH($A57,'AI''19 Stats Mod2'!$A$3:$A$659,FALSE),26)</f>
        <v>4</v>
      </c>
      <c r="O57" s="122" t="str">
        <f>INDEX('AI''19 Stats Mod2'!$A$3:$CM$659,MATCH($A57,'AI''19 Stats Mod2'!$A$3:$A$659,FALSE),27)</f>
        <v>Stealth (-2)</v>
      </c>
      <c r="P57" s="123">
        <f ca="1">INDEX('AI''19 Stats Mod2'!$A$3:$CM$659,MATCH($A57,'AI''19 Stats Mod2'!$A$3:$A$659,FALSE),28)</f>
        <v>0.82429955731146864</v>
      </c>
      <c r="Q57" s="123">
        <f ca="1">INDEX('AI''19 Stats Mod2'!$A$3:$CM$659,MATCH($A57,'AI''19 Stats Mod2'!$A$3:$A$659,FALSE),29)</f>
        <v>0.98008249193087804</v>
      </c>
      <c r="R57" s="123">
        <f ca="1">INDEX('AI''19 Stats Mod2'!$A$3:$CM$659,MATCH($A57,'AI''19 Stats Mod2'!$A$3:$A$659,FALSE),30)</f>
        <v>1.7044912903145704</v>
      </c>
      <c r="S57" s="124">
        <f ca="1">INDEX('AI''19 Stats Mod2'!$A$3:$CM$659,MATCH($A57,'AI''19 Stats Mod2'!$A$3:$A$659,FALSE),70)</f>
        <v>72.846353469421345</v>
      </c>
      <c r="T57" s="125">
        <f ca="1">INDEX('AI''19 Stats Mod2'!$A$3:$CM$659,MATCH($A57,'AI''19 Stats Mod2'!$A$3:$A$659,FALSE),72)</f>
        <v>3.5212854653354144</v>
      </c>
      <c r="U57" s="125">
        <f ca="1">INDEX('AI''19 Stats Mod2'!$A$3:$CM$659,MATCH($A57,'AI''19 Stats Mod2'!$A$3:$A$659,FALSE),73)</f>
        <v>0.13041798019760795</v>
      </c>
      <c r="V57" s="125">
        <f ca="1">INDEX('AI''19 Stats Mod2'!$A$3:$CM$659,MATCH($A57,'AI''19 Stats Mod2'!$A$3:$A$659,FALSE),91)</f>
        <v>0.96011577248824731</v>
      </c>
      <c r="W57" s="125">
        <f ca="1">INDEX('AI''19 Stats Mod2'!$A$3:$CN$659,MATCH($A57,'AI''19 Stats Mod2'!$A$3:$A$659,FALSE),86)</f>
        <v>7.1025014594430655E-2</v>
      </c>
      <c r="X57" s="150">
        <f ca="1">INDEX('AI''19 Stats Mod2'!$A$3:$CN$659,MATCH($A57,'AI''19 Stats Mod2'!$A$3:$A$659,FALSE),87)</f>
        <v>10.226947741887422</v>
      </c>
      <c r="Y57" s="125">
        <f ca="1">INDEX('AI''19 Stats Mod2'!$A$3:$CN$659,MATCH($A57,'AI''19 Stats Mod2'!$A$3:$A$659,FALSE),89)</f>
        <v>1.7777777777777777</v>
      </c>
      <c r="Z57" s="125">
        <f ca="1">INDEX('AI''19 Stats Mod2'!$A$3:$CN$659,MATCH($A57,'AI''19 Stats Mod2'!$A$3:$A$659,FALSE),90)</f>
        <v>0</v>
      </c>
    </row>
    <row r="58" spans="1:26" x14ac:dyDescent="0.25">
      <c r="A58" s="239" t="s">
        <v>263</v>
      </c>
      <c r="B58" s="122">
        <f ca="1">INDEX('AI''19 Stats Mod2'!$A$3:$CM$659,MATCH($A58,'AI''19 Stats Mod2'!$A$3:$A$659,FALSE),14)</f>
        <v>23</v>
      </c>
      <c r="C58" s="122" t="str">
        <f ca="1">INDEX('AI''19 Stats Mod2'!$A$3:$CM$659,MATCH($A58,'AI''19 Stats Mod2'!$A$3:$A$659,FALSE),15)</f>
        <v>Fighter</v>
      </c>
      <c r="D58" s="122">
        <f ca="1">INDEX('AI''19 Stats Mod2'!$A$3:$CM$659,MATCH($A58,'AI''19 Stats Mod2'!$A$3:$A$659,FALSE),16)</f>
        <v>3</v>
      </c>
      <c r="E58" s="122">
        <f ca="1">INDEX('AI''19 Stats Mod2'!$A$3:$CM$659,MATCH($A58,'AI''19 Stats Mod2'!$A$3:$A$659,FALSE),17)</f>
        <v>3</v>
      </c>
      <c r="F58" s="122" t="str">
        <f ca="1">INDEX('AI''19 Stats Mod2'!$A$3:$CM$659,MATCH($A58,'AI''19 Stats Mod2'!$A$3:$A$659,FALSE),18)</f>
        <v>-</v>
      </c>
      <c r="G58" s="122">
        <f ca="1">INDEX('AI''19 Stats Mod2'!$A$3:$CM$659,MATCH($A58,'AI''19 Stats Mod2'!$A$3:$A$659,FALSE),19)</f>
        <v>1</v>
      </c>
      <c r="H58" s="122" t="str">
        <f ca="1">INDEX('AI''19 Stats Mod2'!$A$3:$CM$659,MATCH($A58,'AI''19 Stats Mod2'!$A$3:$A$659,FALSE),20)</f>
        <v>1-4</v>
      </c>
      <c r="I58" s="122"/>
      <c r="J58" s="122"/>
      <c r="K58" s="122">
        <f ca="1">INDEX('AI''19 Stats Mod2'!$A$3:$CM$659,MATCH($A58,'AI''19 Stats Mod2'!$A$3:$A$659,FALSE),23)</f>
        <v>4</v>
      </c>
      <c r="L58" s="122">
        <f ca="1">INDEX('AI''19 Stats Mod2'!$A$3:$CM$659,MATCH($A58,'AI''19 Stats Mod2'!$A$3:$A$659,FALSE),24)</f>
        <v>5</v>
      </c>
      <c r="M58" s="122">
        <f ca="1">INDEX('AI''19 Stats Mod2'!$A$3:$CM$659,MATCH($A58,'AI''19 Stats Mod2'!$A$3:$A$659,FALSE),25)</f>
        <v>0</v>
      </c>
      <c r="N58" s="122">
        <f ca="1">INDEX('AI''19 Stats Mod2'!$A$3:$CM$659,MATCH($A58,'AI''19 Stats Mod2'!$A$3:$A$659,FALSE),26)</f>
        <v>4</v>
      </c>
      <c r="O58" s="122">
        <f ca="1">INDEX('AI''19 Stats Mod2'!$A$3:$CM$659,MATCH($A58,'AI''19 Stats Mod2'!$A$3:$A$659,FALSE),27)</f>
        <v>0</v>
      </c>
      <c r="P58" s="123">
        <f ca="1">INDEX('AI''19 Stats Mod2'!$A$3:$CM$659,MATCH($A58,'AI''19 Stats Mod2'!$A$3:$A$659,FALSE),28)</f>
        <v>0.65071741503152469</v>
      </c>
      <c r="Q58" s="123">
        <f ca="1">INDEX('AI''19 Stats Mod2'!$A$3:$CM$659,MATCH($A58,'AI''19 Stats Mod2'!$A$3:$A$659,FALSE),29)</f>
        <v>0.87256329558084222</v>
      </c>
      <c r="R58" s="123">
        <f ca="1">INDEX('AI''19 Stats Mod2'!$A$3:$CM$659,MATCH($A58,'AI''19 Stats Mod2'!$A$3:$A$659,FALSE),30)</f>
        <v>2.2762520754282844</v>
      </c>
      <c r="S58" s="124">
        <f ca="1">INDEX('AI''19 Stats Mod2'!$A$3:$CM$659,MATCH($A58,'AI''19 Stats Mod2'!$A$3:$A$659,FALSE),70)</f>
        <v>66.714095774238672</v>
      </c>
      <c r="T58" s="125">
        <f ca="1">INDEX('AI''19 Stats Mod2'!$A$3:$CM$659,MATCH($A58,'AI''19 Stats Mod2'!$A$3:$A$659,FALSE),72)</f>
        <v>2.821696404756556</v>
      </c>
      <c r="U58" s="125">
        <f ca="1">INDEX('AI''19 Stats Mod2'!$A$3:$CM$659,MATCH($A58,'AI''19 Stats Mod2'!$A$3:$A$659,FALSE),73)</f>
        <v>0.12268245238071983</v>
      </c>
      <c r="V58" s="125">
        <f ca="1">INDEX('AI''19 Stats Mod2'!$A$3:$CM$659,MATCH($A58,'AI''19 Stats Mod2'!$A$3:$A$659,FALSE),91)</f>
        <v>0.90316808587124442</v>
      </c>
      <c r="W58" s="125">
        <f ca="1">INDEX('AI''19 Stats Mod2'!$A$3:$CN$659,MATCH($A58,'AI''19 Stats Mod2'!$A$3:$A$659,FALSE),86)</f>
        <v>5.9804887622349374E-2</v>
      </c>
      <c r="X58" s="150">
        <f ca="1">INDEX('AI''19 Stats Mod2'!$A$3:$CN$659,MATCH($A58,'AI''19 Stats Mod2'!$A$3:$A$659,FALSE),87)</f>
        <v>11.381260377141423</v>
      </c>
      <c r="Y58" s="125">
        <f ca="1">INDEX('AI''19 Stats Mod2'!$A$3:$CN$659,MATCH($A58,'AI''19 Stats Mod2'!$A$3:$A$659,FALSE),89)</f>
        <v>3.1111111111111107</v>
      </c>
      <c r="Z58" s="125">
        <f ca="1">INDEX('AI''19 Stats Mod2'!$A$3:$CN$659,MATCH($A58,'AI''19 Stats Mod2'!$A$3:$A$659,FALSE),90)</f>
        <v>0</v>
      </c>
    </row>
    <row r="59" spans="1:26" x14ac:dyDescent="0.25">
      <c r="A59" s="239" t="s">
        <v>571</v>
      </c>
      <c r="B59" s="122">
        <f ca="1">INDEX('AI''19 Stats Mod2'!$A$3:$CM$659,MATCH($A59,'AI''19 Stats Mod2'!$A$3:$A$659,FALSE),14)</f>
        <v>22</v>
      </c>
      <c r="C59" s="122" t="str">
        <f ca="1">INDEX('AI''19 Stats Mod2'!$A$3:$CM$659,MATCH($A59,'AI''19 Stats Mod2'!$A$3:$A$659,FALSE),15)</f>
        <v>Fighter</v>
      </c>
      <c r="D59" s="122">
        <f ca="1">INDEX('AI''19 Stats Mod2'!$A$3:$CM$659,MATCH($A59,'AI''19 Stats Mod2'!$A$3:$A$659,FALSE),16)</f>
        <v>2</v>
      </c>
      <c r="E59" s="122">
        <f ca="1">INDEX('AI''19 Stats Mod2'!$A$3:$CM$659,MATCH($A59,'AI''19 Stats Mod2'!$A$3:$A$659,FALSE),17)</f>
        <v>0</v>
      </c>
      <c r="F59" s="122">
        <f ca="1">INDEX('AI''19 Stats Mod2'!$A$3:$CM$659,MATCH($A59,'AI''19 Stats Mod2'!$A$3:$A$659,FALSE),18)</f>
        <v>0</v>
      </c>
      <c r="G59" s="122">
        <f ca="1">INDEX('AI''19 Stats Mod2'!$A$3:$CM$659,MATCH($A59,'AI''19 Stats Mod2'!$A$3:$A$659,FALSE),19)</f>
        <v>3</v>
      </c>
      <c r="H59" s="122" t="str">
        <f ca="1">INDEX('AI''19 Stats Mod2'!$A$3:$CM$659,MATCH($A59,'AI''19 Stats Mod2'!$A$3:$A$659,FALSE),20)</f>
        <v>1-8</v>
      </c>
      <c r="I59" s="122"/>
      <c r="J59" s="122"/>
      <c r="K59" s="122">
        <f ca="1">INDEX('AI''19 Stats Mod2'!$A$3:$CM$659,MATCH($A59,'AI''19 Stats Mod2'!$A$3:$A$659,FALSE),23)</f>
        <v>2</v>
      </c>
      <c r="L59" s="122">
        <f ca="1">INDEX('AI''19 Stats Mod2'!$A$3:$CM$659,MATCH($A59,'AI''19 Stats Mod2'!$A$3:$A$659,FALSE),24)</f>
        <v>9</v>
      </c>
      <c r="M59" s="122">
        <f ca="1">INDEX('AI''19 Stats Mod2'!$A$3:$CM$659,MATCH($A59,'AI''19 Stats Mod2'!$A$3:$A$659,FALSE),25)</f>
        <v>1</v>
      </c>
      <c r="N59" s="122">
        <f ca="1">INDEX('AI''19 Stats Mod2'!$A$3:$CM$659,MATCH($A59,'AI''19 Stats Mod2'!$A$3:$A$659,FALSE),26)</f>
        <v>5</v>
      </c>
      <c r="O59" s="122" t="str">
        <f ca="1">INDEX('AI''19 Stats Mod2'!$A$3:$CM$659,MATCH($A59,'AI''19 Stats Mod2'!$A$3:$A$659,FALSE),27)</f>
        <v>Jink</v>
      </c>
      <c r="P59" s="123">
        <f ca="1">INDEX('AI''19 Stats Mod2'!$A$3:$CM$659,MATCH($A59,'AI''19 Stats Mod2'!$A$3:$A$659,FALSE),28)</f>
        <v>1.0329206114928022</v>
      </c>
      <c r="Q59" s="123">
        <f ca="1">INDEX('AI''19 Stats Mod2'!$A$3:$CM$659,MATCH($A59,'AI''19 Stats Mod2'!$A$3:$A$659,FALSE),29)</f>
        <v>1.4320240793427281</v>
      </c>
      <c r="R59" s="123">
        <f ca="1">INDEX('AI''19 Stats Mod2'!$A$3:$CM$659,MATCH($A59,'AI''19 Stats Mod2'!$A$3:$A$659,FALSE),30)</f>
        <v>2.4904766597264838</v>
      </c>
      <c r="S59" s="124">
        <f ca="1">INDEX('AI''19 Stats Mod2'!$A$3:$CM$659,MATCH($A59,'AI''19 Stats Mod2'!$A$3:$A$659,FALSE),70)</f>
        <v>74.313134665457568</v>
      </c>
      <c r="T59" s="125">
        <f ca="1">INDEX('AI''19 Stats Mod2'!$A$3:$CM$659,MATCH($A59,'AI''19 Stats Mod2'!$A$3:$A$659,FALSE),72)</f>
        <v>2.2769181680002943</v>
      </c>
      <c r="U59" s="125">
        <f ca="1">INDEX('AI''19 Stats Mod2'!$A$3:$CM$659,MATCH($A59,'AI''19 Stats Mod2'!$A$3:$A$659,FALSE),73)</f>
        <v>0.10349628036364975</v>
      </c>
      <c r="V59" s="125">
        <f ca="1">INDEX('AI''19 Stats Mod2'!$A$3:$CM$659,MATCH($A59,'AI''19 Stats Mod2'!$A$3:$A$659,FALSE),91)</f>
        <v>0.76192263536395688</v>
      </c>
      <c r="W59" s="125">
        <f ca="1">INDEX('AI''19 Stats Mod2'!$A$3:$CN$659,MATCH($A59,'AI''19 Stats Mod2'!$A$3:$A$659,FALSE),86)</f>
        <v>2.4880275975194287E-2</v>
      </c>
      <c r="X59" s="150">
        <f ca="1">INDEX('AI''19 Stats Mod2'!$A$3:$CN$659,MATCH($A59,'AI''19 Stats Mod2'!$A$3:$A$659,FALSE),87)</f>
        <v>22.414289937538353</v>
      </c>
      <c r="Y59" s="125">
        <f ca="1">INDEX('AI''19 Stats Mod2'!$A$3:$CN$659,MATCH($A59,'AI''19 Stats Mod2'!$A$3:$A$659,FALSE),89)</f>
        <v>0.88888888888888884</v>
      </c>
      <c r="Z59" s="125">
        <f ca="1">INDEX('AI''19 Stats Mod2'!$A$3:$CN$659,MATCH($A59,'AI''19 Stats Mod2'!$A$3:$A$659,FALSE),90)</f>
        <v>0</v>
      </c>
    </row>
    <row r="60" spans="1:26" x14ac:dyDescent="0.25">
      <c r="A60" s="239" t="s">
        <v>585</v>
      </c>
      <c r="B60" s="122">
        <f ca="1">INDEX('AI''19 Stats Mod2'!$A$3:$CM$659,MATCH($A60,'AI''19 Stats Mod2'!$A$3:$A$659,FALSE),14)</f>
        <v>30</v>
      </c>
      <c r="C60" s="122" t="str">
        <f ca="1">INDEX('AI''19 Stats Mod2'!$A$3:$CM$659,MATCH($A60,'AI''19 Stats Mod2'!$A$3:$A$659,FALSE),15)</f>
        <v>Bomber</v>
      </c>
      <c r="D60" s="122">
        <f ca="1">INDEX('AI''19 Stats Mod2'!$A$3:$CM$659,MATCH($A60,'AI''19 Stats Mod2'!$A$3:$A$659,FALSE),16)</f>
        <v>2</v>
      </c>
      <c r="E60" s="122">
        <f ca="1">INDEX('AI''19 Stats Mod2'!$A$3:$CM$659,MATCH($A60,'AI''19 Stats Mod2'!$A$3:$A$659,FALSE),17)</f>
        <v>0</v>
      </c>
      <c r="F60" s="122">
        <f ca="1">INDEX('AI''19 Stats Mod2'!$A$3:$CM$659,MATCH($A60,'AI''19 Stats Mod2'!$A$3:$A$659,FALSE),18)</f>
        <v>0</v>
      </c>
      <c r="G60" s="122">
        <f ca="1">INDEX('AI''19 Stats Mod2'!$A$3:$CM$659,MATCH($A60,'AI''19 Stats Mod2'!$A$3:$A$659,FALSE),19)</f>
        <v>3</v>
      </c>
      <c r="H60" s="122" t="str">
        <f ca="1">INDEX('AI''19 Stats Mod2'!$A$3:$CM$659,MATCH($A60,'AI''19 Stats Mod2'!$A$3:$A$659,FALSE),20)</f>
        <v>1-6</v>
      </c>
      <c r="I60" s="122"/>
      <c r="J60" s="122"/>
      <c r="K60" s="122">
        <f ca="1">INDEX('AI''19 Stats Mod2'!$A$3:$CM$659,MATCH($A60,'AI''19 Stats Mod2'!$A$3:$A$659,FALSE),23)</f>
        <v>2</v>
      </c>
      <c r="L60" s="122">
        <f ca="1">INDEX('AI''19 Stats Mod2'!$A$3:$CM$659,MATCH($A60,'AI''19 Stats Mod2'!$A$3:$A$659,FALSE),24)</f>
        <v>7</v>
      </c>
      <c r="M60" s="122">
        <f ca="1">INDEX('AI''19 Stats Mod2'!$A$3:$CM$659,MATCH($A60,'AI''19 Stats Mod2'!$A$3:$A$659,FALSE),25)</f>
        <v>1</v>
      </c>
      <c r="N60" s="122">
        <f ca="1">INDEX('AI''19 Stats Mod2'!$A$3:$CM$659,MATCH($A60,'AI''19 Stats Mod2'!$A$3:$A$659,FALSE),26)</f>
        <v>5</v>
      </c>
      <c r="O60" s="122" t="str">
        <f ca="1">INDEX('AI''19 Stats Mod2'!$A$3:$CM$659,MATCH($A60,'AI''19 Stats Mod2'!$A$3:$A$659,FALSE),27)</f>
        <v>Jink</v>
      </c>
      <c r="P60" s="123">
        <f ca="1">INDEX('AI''19 Stats Mod2'!$A$3:$CM$659,MATCH($A60,'AI''19 Stats Mod2'!$A$3:$A$659,FALSE),28)</f>
        <v>0.92323317983996001</v>
      </c>
      <c r="Q60" s="123">
        <f ca="1">INDEX('AI''19 Stats Mod2'!$A$3:$CM$659,MATCH($A60,'AI''19 Stats Mod2'!$A$3:$A$659,FALSE),29)</f>
        <v>1.0143103350675964</v>
      </c>
      <c r="R60" s="123">
        <f ca="1">INDEX('AI''19 Stats Mod2'!$A$3:$CM$659,MATCH($A60,'AI''19 Stats Mod2'!$A$3:$A$659,FALSE),30)</f>
        <v>1.7640179740306026</v>
      </c>
      <c r="S60" s="124">
        <f ca="1">INDEX('AI''19 Stats Mod2'!$A$3:$CM$659,MATCH($A60,'AI''19 Stats Mod2'!$A$3:$A$659,FALSE),70)</f>
        <v>74.98701745933181</v>
      </c>
      <c r="T60" s="125">
        <f ca="1">INDEX('AI''19 Stats Mod2'!$A$3:$CM$659,MATCH($A60,'AI''19 Stats Mod2'!$A$3:$A$659,FALSE),72)</f>
        <v>3.4375476732900552</v>
      </c>
      <c r="U60" s="125">
        <f ca="1">INDEX('AI''19 Stats Mod2'!$A$3:$CM$659,MATCH($A60,'AI''19 Stats Mod2'!$A$3:$A$659,FALSE),73)</f>
        <v>0.11458492244300184</v>
      </c>
      <c r="V60" s="125">
        <f ca="1">INDEX('AI''19 Stats Mod2'!$A$3:$CM$659,MATCH($A60,'AI''19 Stats Mod2'!$A$3:$A$659,FALSE),91)</f>
        <v>0.84355539903451471</v>
      </c>
      <c r="W60" s="125">
        <f ca="1">INDEX('AI''19 Stats Mod2'!$A$3:$CN$659,MATCH($A60,'AI''19 Stats Mod2'!$A$3:$A$659,FALSE),86)</f>
        <v>3.6268065027960386E-2</v>
      </c>
      <c r="X60" s="150">
        <f ca="1">INDEX('AI''19 Stats Mod2'!$A$3:$CN$659,MATCH($A60,'AI''19 Stats Mod2'!$A$3:$A$659,FALSE),87)</f>
        <v>12.348125818214218</v>
      </c>
      <c r="Y60" s="125">
        <f ca="1">INDEX('AI''19 Stats Mod2'!$A$3:$CN$659,MATCH($A60,'AI''19 Stats Mod2'!$A$3:$A$659,FALSE),89)</f>
        <v>2.9444444444444442</v>
      </c>
      <c r="Z60" s="125">
        <f ca="1">INDEX('AI''19 Stats Mod2'!$A$3:$CN$659,MATCH($A60,'AI''19 Stats Mod2'!$A$3:$A$659,FALSE),90)</f>
        <v>2.3333333333333335</v>
      </c>
    </row>
    <row r="61" spans="1:26" x14ac:dyDescent="0.25">
      <c r="A61" s="239" t="s">
        <v>322</v>
      </c>
      <c r="B61" s="122">
        <f ca="1">INDEX('AI''19 Stats Mod2'!$A$3:$CM$659,MATCH($A61,'AI''19 Stats Mod2'!$A$3:$A$659,FALSE),14)</f>
        <v>21</v>
      </c>
      <c r="C61" s="122" t="str">
        <f ca="1">INDEX('AI''19 Stats Mod2'!$A$3:$CM$659,MATCH($A61,'AI''19 Stats Mod2'!$A$3:$A$659,FALSE),15)</f>
        <v>Fighter</v>
      </c>
      <c r="D61" s="122">
        <f ca="1">INDEX('AI''19 Stats Mod2'!$A$3:$CM$659,MATCH($A61,'AI''19 Stats Mod2'!$A$3:$A$659,FALSE),16)</f>
        <v>2</v>
      </c>
      <c r="E61" s="122">
        <f ca="1">INDEX('AI''19 Stats Mod2'!$A$3:$CM$659,MATCH($A61,'AI''19 Stats Mod2'!$A$3:$A$659,FALSE),17)</f>
        <v>0</v>
      </c>
      <c r="F61" s="122">
        <f ca="1">INDEX('AI''19 Stats Mod2'!$A$3:$CM$659,MATCH($A61,'AI''19 Stats Mod2'!$A$3:$A$659,FALSE),18)</f>
        <v>0</v>
      </c>
      <c r="G61" s="122">
        <f ca="1">INDEX('AI''19 Stats Mod2'!$A$3:$CM$659,MATCH($A61,'AI''19 Stats Mod2'!$A$3:$A$659,FALSE),19)</f>
        <v>2</v>
      </c>
      <c r="H61" s="122" t="str">
        <f ca="1">INDEX('AI''19 Stats Mod2'!$A$3:$CM$659,MATCH($A61,'AI''19 Stats Mod2'!$A$3:$A$659,FALSE),20)</f>
        <v>1-5</v>
      </c>
      <c r="I61" s="122"/>
      <c r="J61" s="122"/>
      <c r="K61" s="122">
        <f ca="1">INDEX('AI''19 Stats Mod2'!$A$3:$CM$659,MATCH($A61,'AI''19 Stats Mod2'!$A$3:$A$659,FALSE),23)</f>
        <v>4</v>
      </c>
      <c r="L61" s="122">
        <f>INDEX('AI''19 Stats Mod2'!$A$3:$CM$659,MATCH($A61,'AI''19 Stats Mod2'!$A$3:$A$659,FALSE),24)</f>
        <v>9</v>
      </c>
      <c r="M61" s="122">
        <f ca="1">INDEX('AI''19 Stats Mod2'!$A$3:$CM$659,MATCH($A61,'AI''19 Stats Mod2'!$A$3:$A$659,FALSE),25)</f>
        <v>4</v>
      </c>
      <c r="N61" s="122">
        <f ca="1">INDEX('AI''19 Stats Mod2'!$A$3:$CM$659,MATCH($A61,'AI''19 Stats Mod2'!$A$3:$A$659,FALSE),26)</f>
        <v>4</v>
      </c>
      <c r="O61" s="122">
        <f ca="1">INDEX('AI''19 Stats Mod2'!$A$3:$CM$659,MATCH($A61,'AI''19 Stats Mod2'!$A$3:$A$659,FALSE),27)</f>
        <v>0</v>
      </c>
      <c r="P61" s="123">
        <f ca="1">INDEX('AI''19 Stats Mod2'!$A$3:$CM$659,MATCH($A61,'AI''19 Stats Mod2'!$A$3:$A$659,FALSE),28)</f>
        <v>0.82727764505046941</v>
      </c>
      <c r="Q61" s="123">
        <f ca="1">INDEX('AI''19 Stats Mod2'!$A$3:$CM$659,MATCH($A61,'AI''19 Stats Mod2'!$A$3:$A$659,FALSE),29)</f>
        <v>1.1876465332968889</v>
      </c>
      <c r="R61" s="123">
        <f ca="1">INDEX('AI''19 Stats Mod2'!$A$3:$CM$659,MATCH($A61,'AI''19 Stats Mod2'!$A$3:$A$659,FALSE),30)</f>
        <v>2.0654722318206766</v>
      </c>
      <c r="S61" s="124">
        <f ca="1">INDEX('AI''19 Stats Mod2'!$A$3:$CM$659,MATCH($A61,'AI''19 Stats Mod2'!$A$3:$A$659,FALSE),70)</f>
        <v>77.160935524793558</v>
      </c>
      <c r="T61" s="125">
        <f ca="1">INDEX('AI''19 Stats Mod2'!$A$3:$CM$659,MATCH($A61,'AI''19 Stats Mod2'!$A$3:$A$659,FALSE),72)</f>
        <v>2.7153570549437198</v>
      </c>
      <c r="U61" s="125">
        <f ca="1">INDEX('AI''19 Stats Mod2'!$A$3:$CM$659,MATCH($A61,'AI''19 Stats Mod2'!$A$3:$A$659,FALSE),73)</f>
        <v>0.12930271690208189</v>
      </c>
      <c r="V61" s="125">
        <f ca="1">INDEX('AI''19 Stats Mod2'!$A$3:$CM$659,MATCH($A61,'AI''19 Stats Mod2'!$A$3:$A$659,FALSE),91)</f>
        <v>0.95190538708824834</v>
      </c>
      <c r="W61" s="125">
        <f ca="1">INDEX('AI''19 Stats Mod2'!$A$3:$CN$659,MATCH($A61,'AI''19 Stats Mod2'!$A$3:$A$659,FALSE),86)</f>
        <v>0.12732918375683738</v>
      </c>
      <c r="X61" s="150">
        <f ca="1">INDEX('AI''19 Stats Mod2'!$A$3:$CN$659,MATCH($A61,'AI''19 Stats Mod2'!$A$3:$A$659,FALSE),87)</f>
        <v>18.589250086386091</v>
      </c>
      <c r="Y61" s="125">
        <f ca="1">INDEX('AI''19 Stats Mod2'!$A$3:$CN$659,MATCH($A61,'AI''19 Stats Mod2'!$A$3:$A$659,FALSE),89)</f>
        <v>2.2222222222222219</v>
      </c>
      <c r="Z61" s="125">
        <f ca="1">INDEX('AI''19 Stats Mod2'!$A$3:$CN$659,MATCH($A61,'AI''19 Stats Mod2'!$A$3:$A$659,FALSE),90)</f>
        <v>0</v>
      </c>
    </row>
    <row r="62" spans="1:26" x14ac:dyDescent="0.25">
      <c r="A62" s="239" t="s">
        <v>328</v>
      </c>
      <c r="B62" s="122">
        <f ca="1">INDEX('AI''19 Stats Mod2'!$A$3:$CM$659,MATCH($A62,'AI''19 Stats Mod2'!$A$3:$A$659,FALSE),14)</f>
        <v>27</v>
      </c>
      <c r="C62" s="122" t="str">
        <f ca="1">INDEX('AI''19 Stats Mod2'!$A$3:$CM$659,MATCH($A62,'AI''19 Stats Mod2'!$A$3:$A$659,FALSE),15)</f>
        <v>Fighter</v>
      </c>
      <c r="D62" s="122">
        <f ca="1">INDEX('AI''19 Stats Mod2'!$A$3:$CM$659,MATCH($A62,'AI''19 Stats Mod2'!$A$3:$A$659,FALSE),16)</f>
        <v>3</v>
      </c>
      <c r="E62" s="122">
        <f ca="1">INDEX('AI''19 Stats Mod2'!$A$3:$CM$659,MATCH($A62,'AI''19 Stats Mod2'!$A$3:$A$659,FALSE),17)</f>
        <v>0</v>
      </c>
      <c r="F62" s="122">
        <f ca="1">INDEX('AI''19 Stats Mod2'!$A$3:$CM$659,MATCH($A62,'AI''19 Stats Mod2'!$A$3:$A$659,FALSE),18)</f>
        <v>0</v>
      </c>
      <c r="G62" s="122">
        <f ca="1">INDEX('AI''19 Stats Mod2'!$A$3:$CM$659,MATCH($A62,'AI''19 Stats Mod2'!$A$3:$A$659,FALSE),19)</f>
        <v>2</v>
      </c>
      <c r="H62" s="122" t="str">
        <f ca="1">INDEX('AI''19 Stats Mod2'!$A$3:$CM$659,MATCH($A62,'AI''19 Stats Mod2'!$A$3:$A$659,FALSE),20)</f>
        <v>1-4</v>
      </c>
      <c r="I62" s="122"/>
      <c r="J62" s="122"/>
      <c r="K62" s="122">
        <f ca="1">INDEX('AI''19 Stats Mod2'!$A$3:$CM$659,MATCH($A62,'AI''19 Stats Mod2'!$A$3:$A$659,FALSE),23)</f>
        <v>4</v>
      </c>
      <c r="L62" s="122">
        <f ca="1">INDEX('AI''19 Stats Mod2'!$A$3:$CM$659,MATCH($A62,'AI''19 Stats Mod2'!$A$3:$A$659,FALSE),24)</f>
        <v>7</v>
      </c>
      <c r="M62" s="122">
        <f ca="1">INDEX('AI''19 Stats Mod2'!$A$3:$CM$659,MATCH($A62,'AI''19 Stats Mod2'!$A$3:$A$659,FALSE),25)</f>
        <v>3</v>
      </c>
      <c r="N62" s="122">
        <f ca="1">INDEX('AI''19 Stats Mod2'!$A$3:$CM$659,MATCH($A62,'AI''19 Stats Mod2'!$A$3:$A$659,FALSE),26)</f>
        <v>4</v>
      </c>
      <c r="O62" s="122">
        <f ca="1">INDEX('AI''19 Stats Mod2'!$A$3:$CM$659,MATCH($A62,'AI''19 Stats Mod2'!$A$3:$A$659,FALSE),27)</f>
        <v>0</v>
      </c>
      <c r="P62" s="123">
        <f ca="1">INDEX('AI''19 Stats Mod2'!$A$3:$CM$659,MATCH($A62,'AI''19 Stats Mod2'!$A$3:$A$659,FALSE),28)</f>
        <v>0.75242728065260123</v>
      </c>
      <c r="Q62" s="123">
        <f ca="1">INDEX('AI''19 Stats Mod2'!$A$3:$CM$659,MATCH($A62,'AI''19 Stats Mod2'!$A$3:$A$659,FALSE),29)</f>
        <v>0.89462719915076616</v>
      </c>
      <c r="R62" s="123">
        <f ca="1">INDEX('AI''19 Stats Mod2'!$A$3:$CM$659,MATCH($A62,'AI''19 Stats Mod2'!$A$3:$A$659,FALSE),30)</f>
        <v>2.3338100847411289</v>
      </c>
      <c r="S62" s="124">
        <f ca="1">INDEX('AI''19 Stats Mod2'!$A$3:$CM$659,MATCH($A62,'AI''19 Stats Mod2'!$A$3:$A$659,FALSE),70)</f>
        <v>77.725983667498355</v>
      </c>
      <c r="T62" s="125">
        <f ca="1">INDEX('AI''19 Stats Mod2'!$A$3:$CM$659,MATCH($A62,'AI''19 Stats Mod2'!$A$3:$A$659,FALSE),72)</f>
        <v>3.397845642520541</v>
      </c>
      <c r="U62" s="125">
        <f ca="1">INDEX('AI''19 Stats Mod2'!$A$3:$CM$659,MATCH($A62,'AI''19 Stats Mod2'!$A$3:$A$659,FALSE),73)</f>
        <v>0.12584613490816818</v>
      </c>
      <c r="V62" s="125">
        <f ca="1">INDEX('AI''19 Stats Mod2'!$A$3:$CM$659,MATCH($A62,'AI''19 Stats Mod2'!$A$3:$A$659,FALSE),91)</f>
        <v>0.92645859757174964</v>
      </c>
      <c r="W62" s="125">
        <f ca="1">INDEX('AI''19 Stats Mod2'!$A$3:$CN$659,MATCH($A62,'AI''19 Stats Mod2'!$A$3:$A$659,FALSE),86)</f>
        <v>0.12167546479215259</v>
      </c>
      <c r="X62" s="150">
        <f ca="1">INDEX('AI''19 Stats Mod2'!$A$3:$CN$659,MATCH($A62,'AI''19 Stats Mod2'!$A$3:$A$659,FALSE),87)</f>
        <v>16.336670593187904</v>
      </c>
      <c r="Y62" s="125">
        <f ca="1">INDEX('AI''19 Stats Mod2'!$A$3:$CN$659,MATCH($A62,'AI''19 Stats Mod2'!$A$3:$A$659,FALSE),89)</f>
        <v>3.2777777777777772</v>
      </c>
      <c r="Z62" s="125">
        <f ca="1">INDEX('AI''19 Stats Mod2'!$A$3:$CN$659,MATCH($A62,'AI''19 Stats Mod2'!$A$3:$A$659,FALSE),90)</f>
        <v>0</v>
      </c>
    </row>
    <row r="63" spans="1:26" x14ac:dyDescent="0.25">
      <c r="A63" s="239" t="s">
        <v>257</v>
      </c>
      <c r="B63" s="122">
        <f ca="1">INDEX('AI''19 Stats Mod2'!$A$3:$CM$659,MATCH($A63,'AI''19 Stats Mod2'!$A$3:$A$659,FALSE),14)</f>
        <v>25</v>
      </c>
      <c r="C63" s="122" t="str">
        <f ca="1">INDEX('AI''19 Stats Mod2'!$A$3:$CM$659,MATCH($A63,'AI''19 Stats Mod2'!$A$3:$A$659,FALSE),15)</f>
        <v>Fighter</v>
      </c>
      <c r="D63" s="122">
        <f ca="1">INDEX('AI''19 Stats Mod2'!$A$3:$CM$659,MATCH($A63,'AI''19 Stats Mod2'!$A$3:$A$659,FALSE),16)</f>
        <v>2</v>
      </c>
      <c r="E63" s="122" t="str">
        <f ca="1">INDEX('AI''19 Stats Mod2'!$A$3:$CM$659,MATCH($A63,'AI''19 Stats Mod2'!$A$3:$A$659,FALSE),17)</f>
        <v>-</v>
      </c>
      <c r="F63" s="122" t="str">
        <f ca="1">INDEX('AI''19 Stats Mod2'!$A$3:$CM$659,MATCH($A63,'AI''19 Stats Mod2'!$A$3:$A$659,FALSE),18)</f>
        <v>-</v>
      </c>
      <c r="G63" s="122">
        <f ca="1">INDEX('AI''19 Stats Mod2'!$A$3:$CM$659,MATCH($A63,'AI''19 Stats Mod2'!$A$3:$A$659,FALSE),19)</f>
        <v>3</v>
      </c>
      <c r="H63" s="122" t="str">
        <f ca="1">INDEX('AI''19 Stats Mod2'!$A$3:$CM$659,MATCH($A63,'AI''19 Stats Mod2'!$A$3:$A$659,FALSE),20)</f>
        <v>1-7</v>
      </c>
      <c r="I63" s="122"/>
      <c r="J63" s="122"/>
      <c r="K63" s="122">
        <f ca="1">INDEX('AI''19 Stats Mod2'!$A$3:$CM$659,MATCH($A63,'AI''19 Stats Mod2'!$A$3:$A$659,FALSE),23)</f>
        <v>3</v>
      </c>
      <c r="L63" s="122">
        <f ca="1">INDEX('AI''19 Stats Mod2'!$A$3:$CM$659,MATCH($A63,'AI''19 Stats Mod2'!$A$3:$A$659,FALSE),24)</f>
        <v>8</v>
      </c>
      <c r="M63" s="122">
        <f ca="1">INDEX('AI''19 Stats Mod2'!$A$3:$CM$659,MATCH($A63,'AI''19 Stats Mod2'!$A$3:$A$659,FALSE),25)</f>
        <v>2</v>
      </c>
      <c r="N63" s="122">
        <f ca="1">INDEX('AI''19 Stats Mod2'!$A$3:$CM$659,MATCH($A63,'AI''19 Stats Mod2'!$A$3:$A$659,FALSE),26)</f>
        <v>5</v>
      </c>
      <c r="O63" s="122">
        <f ca="1">INDEX('AI''19 Stats Mod2'!$A$3:$CM$659,MATCH($A63,'AI''19 Stats Mod2'!$A$3:$A$659,FALSE),27)</f>
        <v>0</v>
      </c>
      <c r="P63" s="123">
        <f ca="1">INDEX('AI''19 Stats Mod2'!$A$3:$CM$659,MATCH($A63,'AI''19 Stats Mod2'!$A$3:$A$659,FALSE),28)</f>
        <v>0.94984931860162136</v>
      </c>
      <c r="Q63" s="123">
        <f ca="1">INDEX('AI''19 Stats Mod2'!$A$3:$CM$659,MATCH($A63,'AI''19 Stats Mod2'!$A$3:$A$659,FALSE),29)</f>
        <v>1.1964652694715701</v>
      </c>
      <c r="R63" s="123">
        <f ca="1">INDEX('AI''19 Stats Mod2'!$A$3:$CM$659,MATCH($A63,'AI''19 Stats Mod2'!$A$3:$A$659,FALSE),30)</f>
        <v>2.0808091642983828</v>
      </c>
      <c r="S63" s="124">
        <f ca="1">INDEX('AI''19 Stats Mod2'!$A$3:$CM$659,MATCH($A63,'AI''19 Stats Mod2'!$A$3:$A$659,FALSE),70)</f>
        <v>79.14303589142007</v>
      </c>
      <c r="T63" s="125">
        <f ca="1">INDEX('AI''19 Stats Mod2'!$A$3:$CM$659,MATCH($A63,'AI''19 Stats Mod2'!$A$3:$A$659,FALSE),72)</f>
        <v>2.9322840781856048</v>
      </c>
      <c r="U63" s="125">
        <f ca="1">INDEX('AI''19 Stats Mod2'!$A$3:$CM$659,MATCH($A63,'AI''19 Stats Mod2'!$A$3:$A$659,FALSE),73)</f>
        <v>0.11729136312742419</v>
      </c>
      <c r="V63" s="125">
        <f ca="1">INDEX('AI''19 Stats Mod2'!$A$3:$CM$659,MATCH($A63,'AI''19 Stats Mod2'!$A$3:$A$659,FALSE),91)</f>
        <v>0.86347977130650189</v>
      </c>
      <c r="W63" s="125">
        <f ca="1">INDEX('AI''19 Stats Mod2'!$A$3:$CN$659,MATCH($A63,'AI''19 Stats Mod2'!$A$3:$A$659,FALSE),86)</f>
        <v>5.8014379511371741E-2</v>
      </c>
      <c r="X63" s="150">
        <f ca="1">INDEX('AI''19 Stats Mod2'!$A$3:$CN$659,MATCH($A63,'AI''19 Stats Mod2'!$A$3:$A$659,FALSE),87)</f>
        <v>16.646473314387062</v>
      </c>
      <c r="Y63" s="125">
        <f ca="1">INDEX('AI''19 Stats Mod2'!$A$3:$CN$659,MATCH($A63,'AI''19 Stats Mod2'!$A$3:$A$659,FALSE),89)</f>
        <v>0.66666666666666663</v>
      </c>
      <c r="Z63" s="125">
        <f ca="1">INDEX('AI''19 Stats Mod2'!$A$3:$CN$659,MATCH($A63,'AI''19 Stats Mod2'!$A$3:$A$659,FALSE),90)</f>
        <v>0</v>
      </c>
    </row>
    <row r="64" spans="1:26" x14ac:dyDescent="0.25">
      <c r="A64" s="239" t="s">
        <v>573</v>
      </c>
      <c r="B64" s="122">
        <f ca="1">INDEX('AI''19 Stats Mod2'!$A$3:$CM$659,MATCH($A64,'AI''19 Stats Mod2'!$A$3:$A$659,FALSE),14)</f>
        <v>30</v>
      </c>
      <c r="C64" s="122" t="str">
        <f ca="1">INDEX('AI''19 Stats Mod2'!$A$3:$CM$659,MATCH($A64,'AI''19 Stats Mod2'!$A$3:$A$659,FALSE),15)</f>
        <v>Fighter</v>
      </c>
      <c r="D64" s="122">
        <f ca="1">INDEX('AI''19 Stats Mod2'!$A$3:$CM$659,MATCH($A64,'AI''19 Stats Mod2'!$A$3:$A$659,FALSE),16)</f>
        <v>3</v>
      </c>
      <c r="E64" s="122">
        <f ca="1">INDEX('AI''19 Stats Mod2'!$A$3:$CM$659,MATCH($A64,'AI''19 Stats Mod2'!$A$3:$A$659,FALSE),17)</f>
        <v>0</v>
      </c>
      <c r="F64" s="122">
        <f ca="1">INDEX('AI''19 Stats Mod2'!$A$3:$CM$659,MATCH($A64,'AI''19 Stats Mod2'!$A$3:$A$659,FALSE),18)</f>
        <v>0</v>
      </c>
      <c r="G64" s="122">
        <f ca="1">INDEX('AI''19 Stats Mod2'!$A$3:$CM$659,MATCH($A64,'AI''19 Stats Mod2'!$A$3:$A$659,FALSE),19)</f>
        <v>2</v>
      </c>
      <c r="H64" s="122" t="str">
        <f ca="1">INDEX('AI''19 Stats Mod2'!$A$3:$CM$659,MATCH($A64,'AI''19 Stats Mod2'!$A$3:$A$659,FALSE),20)</f>
        <v>1-7</v>
      </c>
      <c r="I64" s="122"/>
      <c r="J64" s="122"/>
      <c r="K64" s="122">
        <f ca="1">INDEX('AI''19 Stats Mod2'!$A$3:$CM$659,MATCH($A64,'AI''19 Stats Mod2'!$A$3:$A$659,FALSE),23)</f>
        <v>3</v>
      </c>
      <c r="L64" s="122">
        <f ca="1">INDEX('AI''19 Stats Mod2'!$A$3:$CM$659,MATCH($A64,'AI''19 Stats Mod2'!$A$3:$A$659,FALSE),24)</f>
        <v>7</v>
      </c>
      <c r="M64" s="122">
        <f ca="1">INDEX('AI''19 Stats Mod2'!$A$3:$CM$659,MATCH($A64,'AI''19 Stats Mod2'!$A$3:$A$659,FALSE),25)</f>
        <v>2</v>
      </c>
      <c r="N64" s="122">
        <f ca="1">INDEX('AI''19 Stats Mod2'!$A$3:$CM$659,MATCH($A64,'AI''19 Stats Mod2'!$A$3:$A$659,FALSE),26)</f>
        <v>5</v>
      </c>
      <c r="O64" s="122">
        <f>INDEX('AI''19 Stats Mod2'!$A$3:$CM$659,MATCH($A64,'AI''19 Stats Mod2'!$A$3:$A$659,FALSE),27)</f>
        <v>0</v>
      </c>
      <c r="P64" s="123">
        <f ca="1">INDEX('AI''19 Stats Mod2'!$A$3:$CM$659,MATCH($A64,'AI''19 Stats Mod2'!$A$3:$A$659,FALSE),28)</f>
        <v>0.85064444609690648</v>
      </c>
      <c r="Q64" s="123">
        <f ca="1">INDEX('AI''19 Stats Mod2'!$A$3:$CM$659,MATCH($A64,'AI''19 Stats Mod2'!$A$3:$A$659,FALSE),29)</f>
        <v>0.93456070685578063</v>
      </c>
      <c r="R64" s="123">
        <f ca="1">INDEX('AI''19 Stats Mod2'!$A$3:$CM$659,MATCH($A64,'AI''19 Stats Mod2'!$A$3:$A$659,FALSE),30)</f>
        <v>2.4379844526672541</v>
      </c>
      <c r="S64" s="124">
        <f ca="1">INDEX('AI''19 Stats Mod2'!$A$3:$CM$659,MATCH($A64,'AI''19 Stats Mod2'!$A$3:$A$659,FALSE),70)</f>
        <v>71.327259635043575</v>
      </c>
      <c r="T64" s="125">
        <f ca="1">INDEX('AI''19 Stats Mod2'!$A$3:$CM$659,MATCH($A64,'AI''19 Stats Mod2'!$A$3:$A$659,FALSE),72)</f>
        <v>3.3123127021959196</v>
      </c>
      <c r="U64" s="125">
        <f ca="1">INDEX('AI''19 Stats Mod2'!$A$3:$CM$659,MATCH($A64,'AI''19 Stats Mod2'!$A$3:$A$659,FALSE),73)</f>
        <v>0.11041042340653065</v>
      </c>
      <c r="V64" s="125">
        <f ca="1">INDEX('AI''19 Stats Mod2'!$A$3:$CM$659,MATCH($A64,'AI''19 Stats Mod2'!$A$3:$A$659,FALSE),91)</f>
        <v>0.81282342203962421</v>
      </c>
      <c r="W64" s="125">
        <f ca="1">INDEX('AI''19 Stats Mod2'!$A$3:$CN$659,MATCH($A64,'AI''19 Stats Mod2'!$A$3:$A$659,FALSE),86)</f>
        <v>5.4665765009435333E-2</v>
      </c>
      <c r="X64" s="150">
        <f ca="1">INDEX('AI''19 Stats Mod2'!$A$3:$CN$659,MATCH($A64,'AI''19 Stats Mod2'!$A$3:$A$659,FALSE),87)</f>
        <v>17.065891168670777</v>
      </c>
      <c r="Y64" s="125">
        <f ca="1">INDEX('AI''19 Stats Mod2'!$A$3:$CN$659,MATCH($A64,'AI''19 Stats Mod2'!$A$3:$A$659,FALSE),89)</f>
        <v>1.5555555555555554</v>
      </c>
      <c r="Z64" s="125">
        <f ca="1">INDEX('AI''19 Stats Mod2'!$A$3:$CN$659,MATCH($A64,'AI''19 Stats Mod2'!$A$3:$A$659,FALSE),90)</f>
        <v>0</v>
      </c>
    </row>
    <row r="65" spans="1:26" x14ac:dyDescent="0.25">
      <c r="A65" s="239" t="s">
        <v>139</v>
      </c>
      <c r="B65" s="122">
        <f ca="1">INDEX('AI''19 Stats Mod2'!$A$3:$CM$659,MATCH($A65,'AI''19 Stats Mod2'!$A$3:$A$659,FALSE),14)</f>
        <v>31</v>
      </c>
      <c r="C65" s="122" t="str">
        <f ca="1">INDEX('AI''19 Stats Mod2'!$A$3:$CM$659,MATCH($A65,'AI''19 Stats Mod2'!$A$3:$A$659,FALSE),15)</f>
        <v>Bomber</v>
      </c>
      <c r="D65" s="122">
        <f ca="1">INDEX('AI''19 Stats Mod2'!$A$3:$CM$659,MATCH($A65,'AI''19 Stats Mod2'!$A$3:$A$659,FALSE),16)</f>
        <v>5</v>
      </c>
      <c r="E65" s="122">
        <f ca="1">INDEX('AI''19 Stats Mod2'!$A$3:$CM$659,MATCH($A65,'AI''19 Stats Mod2'!$A$3:$A$659,FALSE),17)</f>
        <v>2</v>
      </c>
      <c r="F65" s="122" t="str">
        <f ca="1">INDEX('AI''19 Stats Mod2'!$A$3:$CM$659,MATCH($A65,'AI''19 Stats Mod2'!$A$3:$A$659,FALSE),18)</f>
        <v>-</v>
      </c>
      <c r="G65" s="122">
        <f ca="1">INDEX('AI''19 Stats Mod2'!$A$3:$CM$659,MATCH($A65,'AI''19 Stats Mod2'!$A$3:$A$659,FALSE),19)</f>
        <v>2</v>
      </c>
      <c r="H65" s="122" t="str">
        <f ca="1">INDEX('AI''19 Stats Mod2'!$A$3:$CM$659,MATCH($A65,'AI''19 Stats Mod2'!$A$3:$A$659,FALSE),20)</f>
        <v>1-4</v>
      </c>
      <c r="I65" s="122"/>
      <c r="J65" s="122"/>
      <c r="K65" s="122">
        <f ca="1">INDEX('AI''19 Stats Mod2'!$A$3:$CM$659,MATCH($A65,'AI''19 Stats Mod2'!$A$3:$A$659,FALSE),23)</f>
        <v>4</v>
      </c>
      <c r="L65" s="122">
        <f ca="1">INDEX('AI''19 Stats Mod2'!$A$3:$CM$659,MATCH($A65,'AI''19 Stats Mod2'!$A$3:$A$659,FALSE),24)</f>
        <v>5</v>
      </c>
      <c r="M65" s="122">
        <f ca="1">INDEX('AI''19 Stats Mod2'!$A$3:$CM$659,MATCH($A65,'AI''19 Stats Mod2'!$A$3:$A$659,FALSE),25)</f>
        <v>1</v>
      </c>
      <c r="N65" s="122">
        <f ca="1">INDEX('AI''19 Stats Mod2'!$A$3:$CM$659,MATCH($A65,'AI''19 Stats Mod2'!$A$3:$A$659,FALSE),26)</f>
        <v>5</v>
      </c>
      <c r="O65" s="122" t="str">
        <f ca="1">INDEX('AI''19 Stats Mod2'!$A$3:$CM$659,MATCH($A65,'AI''19 Stats Mod2'!$A$3:$A$659,FALSE),27)</f>
        <v>Rocket Boosters</v>
      </c>
      <c r="P65" s="123">
        <f ca="1">INDEX('AI''19 Stats Mod2'!$A$3:$CM$659,MATCH($A65,'AI''19 Stats Mod2'!$A$3:$A$659,FALSE),28)</f>
        <v>0.71563189871974031</v>
      </c>
      <c r="Q65" s="123">
        <f ca="1">INDEX('AI''19 Stats Mod2'!$A$3:$CM$659,MATCH($A65,'AI''19 Stats Mod2'!$A$3:$A$659,FALSE),29)</f>
        <v>0.7671297190216847</v>
      </c>
      <c r="R65" s="123">
        <f ca="1">INDEX('AI''19 Stats Mod2'!$A$3:$CM$659,MATCH($A65,'AI''19 Stats Mod2'!$A$3:$A$659,FALSE),30)</f>
        <v>3.3353466044421074</v>
      </c>
      <c r="S65" s="124">
        <f ca="1">INDEX('AI''19 Stats Mod2'!$A$3:$CM$659,MATCH($A65,'AI''19 Stats Mod2'!$A$3:$A$659,FALSE),70)</f>
        <v>74.512098959827156</v>
      </c>
      <c r="T65" s="125">
        <f ca="1">INDEX('AI''19 Stats Mod2'!$A$3:$CM$659,MATCH($A65,'AI''19 Stats Mod2'!$A$3:$A$659,FALSE),72)</f>
        <v>3.8121679238310024</v>
      </c>
      <c r="U65" s="125">
        <f ca="1">INDEX('AI''19 Stats Mod2'!$A$3:$CM$659,MATCH($A65,'AI''19 Stats Mod2'!$A$3:$A$659,FALSE),73)</f>
        <v>0.12297315883325814</v>
      </c>
      <c r="V65" s="125">
        <f ca="1">INDEX('AI''19 Stats Mod2'!$A$3:$CM$659,MATCH($A65,'AI''19 Stats Mod2'!$A$3:$A$659,FALSE),91)</f>
        <v>0.90530821907851566</v>
      </c>
      <c r="W65" s="125">
        <f ca="1">INDEX('AI''19 Stats Mod2'!$A$3:$CN$659,MATCH($A65,'AI''19 Stats Mod2'!$A$3:$A$659,FALSE),86)</f>
        <v>7.4673469722581182E-2</v>
      </c>
      <c r="X65" s="150">
        <f ca="1">INDEX('AI''19 Stats Mod2'!$A$3:$CN$659,MATCH($A65,'AI''19 Stats Mod2'!$A$3:$A$659,FALSE),87)</f>
        <v>16.676733022210538</v>
      </c>
      <c r="Y65" s="125">
        <f ca="1">INDEX('AI''19 Stats Mod2'!$A$3:$CN$659,MATCH($A65,'AI''19 Stats Mod2'!$A$3:$A$659,FALSE),89)</f>
        <v>1</v>
      </c>
      <c r="Z65" s="125">
        <f ca="1">INDEX('AI''19 Stats Mod2'!$A$3:$CN$659,MATCH($A65,'AI''19 Stats Mod2'!$A$3:$A$659,FALSE),90)</f>
        <v>0</v>
      </c>
    </row>
    <row r="66" spans="1:26" x14ac:dyDescent="0.25">
      <c r="A66" s="239" t="s">
        <v>341</v>
      </c>
      <c r="B66" s="122">
        <f ca="1">INDEX('AI''19 Stats Mod2'!$A$3:$CM$659,MATCH($A66,'AI''19 Stats Mod2'!$A$3:$A$659,FALSE),14)</f>
        <v>26</v>
      </c>
      <c r="C66" s="122" t="str">
        <f ca="1">INDEX('AI''19 Stats Mod2'!$A$3:$CM$659,MATCH($A66,'AI''19 Stats Mod2'!$A$3:$A$659,FALSE),15)</f>
        <v>Bomber</v>
      </c>
      <c r="D66" s="122">
        <f ca="1">INDEX('AI''19 Stats Mod2'!$A$3:$CM$659,MATCH($A66,'AI''19 Stats Mod2'!$A$3:$A$659,FALSE),16)</f>
        <v>5</v>
      </c>
      <c r="E66" s="122" t="str">
        <f ca="1">INDEX('AI''19 Stats Mod2'!$A$3:$CM$659,MATCH($A66,'AI''19 Stats Mod2'!$A$3:$A$659,FALSE),17)</f>
        <v>-</v>
      </c>
      <c r="F66" s="122" t="str">
        <f ca="1">INDEX('AI''19 Stats Mod2'!$A$3:$CM$659,MATCH($A66,'AI''19 Stats Mod2'!$A$3:$A$659,FALSE),18)</f>
        <v>-</v>
      </c>
      <c r="G66" s="122">
        <f ca="1">INDEX('AI''19 Stats Mod2'!$A$3:$CM$659,MATCH($A66,'AI''19 Stats Mod2'!$A$3:$A$659,FALSE),19)</f>
        <v>1</v>
      </c>
      <c r="H66" s="122" t="str">
        <f ca="1">INDEX('AI''19 Stats Mod2'!$A$3:$CM$659,MATCH($A66,'AI''19 Stats Mod2'!$A$3:$A$659,FALSE),20)</f>
        <v>1-3</v>
      </c>
      <c r="I66" s="122"/>
      <c r="J66" s="122"/>
      <c r="K66" s="122">
        <f ca="1">INDEX('AI''19 Stats Mod2'!$A$3:$CM$659,MATCH($A66,'AI''19 Stats Mod2'!$A$3:$A$659,FALSE),23)</f>
        <v>4</v>
      </c>
      <c r="L66" s="122">
        <f ca="1">INDEX('AI''19 Stats Mod2'!$A$3:$CM$659,MATCH($A66,'AI''19 Stats Mod2'!$A$3:$A$659,FALSE),24)</f>
        <v>5</v>
      </c>
      <c r="M66" s="122">
        <f ca="1">INDEX('AI''19 Stats Mod2'!$A$3:$CM$659,MATCH($A66,'AI''19 Stats Mod2'!$A$3:$A$659,FALSE),25)</f>
        <v>2</v>
      </c>
      <c r="N66" s="122">
        <f ca="1">INDEX('AI''19 Stats Mod2'!$A$3:$CM$659,MATCH($A66,'AI''19 Stats Mod2'!$A$3:$A$659,FALSE),26)</f>
        <v>5</v>
      </c>
      <c r="O66" s="122">
        <f ca="1">INDEX('AI''19 Stats Mod2'!$A$3:$CM$659,MATCH($A66,'AI''19 Stats Mod2'!$A$3:$A$659,FALSE),27)</f>
        <v>0</v>
      </c>
      <c r="P66" s="123">
        <f ca="1">INDEX('AI''19 Stats Mod2'!$A$3:$CM$659,MATCH($A66,'AI''19 Stats Mod2'!$A$3:$A$659,FALSE),28)</f>
        <v>0.58977359004073071</v>
      </c>
      <c r="Q66" s="123">
        <f ca="1">INDEX('AI''19 Stats Mod2'!$A$3:$CM$659,MATCH($A66,'AI''19 Stats Mod2'!$A$3:$A$659,FALSE),29)</f>
        <v>0.72136604764998258</v>
      </c>
      <c r="R66" s="123">
        <f ca="1">INDEX('AI''19 Stats Mod2'!$A$3:$CM$659,MATCH($A66,'AI''19 Stats Mod2'!$A$3:$A$659,FALSE),30)</f>
        <v>3.1363741202173161</v>
      </c>
      <c r="S66" s="124">
        <f ca="1">INDEX('AI''19 Stats Mod2'!$A$3:$CM$659,MATCH($A66,'AI''19 Stats Mod2'!$A$3:$A$659,FALSE),70)</f>
        <v>87.090156900222979</v>
      </c>
      <c r="T66" s="125">
        <f ca="1">INDEX('AI''19 Stats Mod2'!$A$3:$CM$659,MATCH($A66,'AI''19 Stats Mod2'!$A$3:$A$659,FALSE),72)</f>
        <v>3.1774102336025596</v>
      </c>
      <c r="U66" s="125">
        <f ca="1">INDEX('AI''19 Stats Mod2'!$A$3:$CM$659,MATCH($A66,'AI''19 Stats Mod2'!$A$3:$A$659,FALSE),73)</f>
        <v>0.12220808590779075</v>
      </c>
      <c r="V66" s="125">
        <f ca="1">INDEX('AI''19 Stats Mod2'!$A$3:$CM$659,MATCH($A66,'AI''19 Stats Mod2'!$A$3:$A$659,FALSE),91)</f>
        <v>0.89967587772702429</v>
      </c>
      <c r="W66" s="125">
        <f ca="1">INDEX('AI''19 Stats Mod2'!$A$3:$CN$659,MATCH($A66,'AI''19 Stats Mod2'!$A$3:$A$659,FALSE),86)</f>
        <v>7.2618847195426675E-2</v>
      </c>
      <c r="X66" s="150">
        <f ca="1">INDEX('AI''19 Stats Mod2'!$A$3:$CN$659,MATCH($A66,'AI''19 Stats Mod2'!$A$3:$A$659,FALSE),87)</f>
        <v>15.68187060108658</v>
      </c>
      <c r="Y66" s="125">
        <f ca="1">INDEX('AI''19 Stats Mod2'!$A$3:$CN$659,MATCH($A66,'AI''19 Stats Mod2'!$A$3:$A$659,FALSE),89)</f>
        <v>2</v>
      </c>
      <c r="Z66" s="125">
        <f ca="1">INDEX('AI''19 Stats Mod2'!$A$3:$CN$659,MATCH($A66,'AI''19 Stats Mod2'!$A$3:$A$659,FALSE),90)</f>
        <v>4.666666666666667</v>
      </c>
    </row>
    <row r="67" spans="1:26" x14ac:dyDescent="0.25">
      <c r="A67" s="239" t="s">
        <v>326</v>
      </c>
      <c r="B67" s="122">
        <f ca="1">INDEX('AI''19 Stats Mod2'!$A$3:$CM$659,MATCH($A67,'AI''19 Stats Mod2'!$A$3:$A$659,FALSE),14)</f>
        <v>24</v>
      </c>
      <c r="C67" s="122" t="str">
        <f ca="1">INDEX('AI''19 Stats Mod2'!$A$3:$CM$659,MATCH($A67,'AI''19 Stats Mod2'!$A$3:$A$659,FALSE),15)</f>
        <v>Fighter</v>
      </c>
      <c r="D67" s="122">
        <f ca="1">INDEX('AI''19 Stats Mod2'!$A$3:$CM$659,MATCH($A67,'AI''19 Stats Mod2'!$A$3:$A$659,FALSE),16)</f>
        <v>3</v>
      </c>
      <c r="E67" s="122">
        <f ca="1">INDEX('AI''19 Stats Mod2'!$A$3:$CM$659,MATCH($A67,'AI''19 Stats Mod2'!$A$3:$A$659,FALSE),17)</f>
        <v>0</v>
      </c>
      <c r="F67" s="122">
        <f ca="1">INDEX('AI''19 Stats Mod2'!$A$3:$CM$659,MATCH($A67,'AI''19 Stats Mod2'!$A$3:$A$659,FALSE),18)</f>
        <v>0</v>
      </c>
      <c r="G67" s="122">
        <f ca="1">INDEX('AI''19 Stats Mod2'!$A$3:$CM$659,MATCH($A67,'AI''19 Stats Mod2'!$A$3:$A$659,FALSE),19)</f>
        <v>1</v>
      </c>
      <c r="H67" s="122" t="str">
        <f ca="1">INDEX('AI''19 Stats Mod2'!$A$3:$CM$659,MATCH($A67,'AI''19 Stats Mod2'!$A$3:$A$659,FALSE),20)</f>
        <v>1-4</v>
      </c>
      <c r="I67" s="122"/>
      <c r="J67" s="122"/>
      <c r="K67" s="122">
        <f ca="1">INDEX('AI''19 Stats Mod2'!$A$3:$CM$659,MATCH($A67,'AI''19 Stats Mod2'!$A$3:$A$659,FALSE),23)</f>
        <v>4</v>
      </c>
      <c r="L67" s="122">
        <f ca="1">INDEX('AI''19 Stats Mod2'!$A$3:$CM$659,MATCH($A67,'AI''19 Stats Mod2'!$A$3:$A$659,FALSE),24)</f>
        <v>7</v>
      </c>
      <c r="M67" s="122">
        <f ca="1">INDEX('AI''19 Stats Mod2'!$A$3:$CM$659,MATCH($A67,'AI''19 Stats Mod2'!$A$3:$A$659,FALSE),25)</f>
        <v>3</v>
      </c>
      <c r="N67" s="122">
        <f ca="1">INDEX('AI''19 Stats Mod2'!$A$3:$CM$659,MATCH($A67,'AI''19 Stats Mod2'!$A$3:$A$659,FALSE),26)</f>
        <v>4</v>
      </c>
      <c r="O67" s="122">
        <f ca="1">INDEX('AI''19 Stats Mod2'!$A$3:$CM$659,MATCH($A67,'AI''19 Stats Mod2'!$A$3:$A$659,FALSE),27)</f>
        <v>0</v>
      </c>
      <c r="P67" s="123">
        <f ca="1">INDEX('AI''19 Stats Mod2'!$A$3:$CM$659,MATCH($A67,'AI''19 Stats Mod2'!$A$3:$A$659,FALSE),28)</f>
        <v>0.66647564568859019</v>
      </c>
      <c r="Q67" s="123">
        <f ca="1">INDEX('AI''19 Stats Mod2'!$A$3:$CM$659,MATCH($A67,'AI''19 Stats Mod2'!$A$3:$A$659,FALSE),29)</f>
        <v>0.86561792354973732</v>
      </c>
      <c r="R67" s="123">
        <f ca="1">INDEX('AI''19 Stats Mod2'!$A$3:$CM$659,MATCH($A67,'AI''19 Stats Mod2'!$A$3:$A$659,FALSE),30)</f>
        <v>2.2581337136080104</v>
      </c>
      <c r="S67" s="124">
        <f ca="1">INDEX('AI''19 Stats Mod2'!$A$3:$CM$659,MATCH($A67,'AI''19 Stats Mod2'!$A$3:$A$659,FALSE),70)</f>
        <v>76.463538742219285</v>
      </c>
      <c r="T67" s="125">
        <f ca="1">INDEX('AI''19 Stats Mod2'!$A$3:$CM$659,MATCH($A67,'AI''19 Stats Mod2'!$A$3:$A$659,FALSE),72)</f>
        <v>3.0786330300224307</v>
      </c>
      <c r="U67" s="125">
        <f ca="1">INDEX('AI''19 Stats Mod2'!$A$3:$CM$659,MATCH($A67,'AI''19 Stats Mod2'!$A$3:$A$659,FALSE),73)</f>
        <v>0.1282763762509346</v>
      </c>
      <c r="V67" s="125">
        <f ca="1">INDEX('AI''19 Stats Mod2'!$A$3:$CM$659,MATCH($A67,'AI''19 Stats Mod2'!$A$3:$A$659,FALSE),91)</f>
        <v>0.94434963560659457</v>
      </c>
      <c r="W67" s="125">
        <f ca="1">INDEX('AI''19 Stats Mod2'!$A$3:$CN$659,MATCH($A67,'AI''19 Stats Mod2'!$A$3:$A$659,FALSE),86)</f>
        <v>0.12282025850881813</v>
      </c>
      <c r="X67" s="150">
        <f ca="1">INDEX('AI''19 Stats Mod2'!$A$3:$CN$659,MATCH($A67,'AI''19 Stats Mod2'!$A$3:$A$659,FALSE),87)</f>
        <v>15.806935995256072</v>
      </c>
      <c r="Y67" s="125">
        <f ca="1">INDEX('AI''19 Stats Mod2'!$A$3:$CN$659,MATCH($A67,'AI''19 Stats Mod2'!$A$3:$A$659,FALSE),89)</f>
        <v>3.2777777777777772</v>
      </c>
      <c r="Z67" s="125">
        <f ca="1">INDEX('AI''19 Stats Mod2'!$A$3:$CN$659,MATCH($A67,'AI''19 Stats Mod2'!$A$3:$A$659,FALSE),90)</f>
        <v>0</v>
      </c>
    </row>
    <row r="68" spans="1:26" x14ac:dyDescent="0.25">
      <c r="A68" s="239" t="s">
        <v>324</v>
      </c>
      <c r="B68" s="122">
        <f ca="1">INDEX('AI''19 Stats Mod2'!$A$3:$CM$659,MATCH($A68,'AI''19 Stats Mod2'!$A$3:$A$659,FALSE),14)</f>
        <v>21</v>
      </c>
      <c r="C68" s="122" t="str">
        <f ca="1">INDEX('AI''19 Stats Mod2'!$A$3:$CM$659,MATCH($A68,'AI''19 Stats Mod2'!$A$3:$A$659,FALSE),15)</f>
        <v>Fighter</v>
      </c>
      <c r="D68" s="122">
        <f ca="1">INDEX('AI''19 Stats Mod2'!$A$3:$CM$659,MATCH($A68,'AI''19 Stats Mod2'!$A$3:$A$659,FALSE),16)</f>
        <v>2</v>
      </c>
      <c r="E68" s="122">
        <f ca="1">INDEX('AI''19 Stats Mod2'!$A$3:$CM$659,MATCH($A68,'AI''19 Stats Mod2'!$A$3:$A$659,FALSE),17)</f>
        <v>0</v>
      </c>
      <c r="F68" s="122">
        <f ca="1">INDEX('AI''19 Stats Mod2'!$A$3:$CM$659,MATCH($A68,'AI''19 Stats Mod2'!$A$3:$A$659,FALSE),18)</f>
        <v>0</v>
      </c>
      <c r="G68" s="122">
        <f ca="1">INDEX('AI''19 Stats Mod2'!$A$3:$CM$659,MATCH($A68,'AI''19 Stats Mod2'!$A$3:$A$659,FALSE),19)</f>
        <v>2</v>
      </c>
      <c r="H68" s="122" t="str">
        <f ca="1">INDEX('AI''19 Stats Mod2'!$A$3:$CM$659,MATCH($A68,'AI''19 Stats Mod2'!$A$3:$A$659,FALSE),20)</f>
        <v>1-5</v>
      </c>
      <c r="I68" s="122"/>
      <c r="J68" s="122"/>
      <c r="K68" s="122">
        <f ca="1">INDEX('AI''19 Stats Mod2'!$A$3:$CM$659,MATCH($A68,'AI''19 Stats Mod2'!$A$3:$A$659,FALSE),23)</f>
        <v>4</v>
      </c>
      <c r="L68" s="122">
        <f ca="1">INDEX('AI''19 Stats Mod2'!$A$3:$CM$659,MATCH($A68,'AI''19 Stats Mod2'!$A$3:$A$659,FALSE),24)</f>
        <v>8</v>
      </c>
      <c r="M68" s="122">
        <f ca="1">INDEX('AI''19 Stats Mod2'!$A$3:$CM$659,MATCH($A68,'AI''19 Stats Mod2'!$A$3:$A$659,FALSE),25)</f>
        <v>4</v>
      </c>
      <c r="N68" s="122">
        <f ca="1">INDEX('AI''19 Stats Mod2'!$A$3:$CM$659,MATCH($A68,'AI''19 Stats Mod2'!$A$3:$A$659,FALSE),26)</f>
        <v>4</v>
      </c>
      <c r="O68" s="122">
        <f ca="1">INDEX('AI''19 Stats Mod2'!$A$3:$CM$659,MATCH($A68,'AI''19 Stats Mod2'!$A$3:$A$659,FALSE),27)</f>
        <v>0</v>
      </c>
      <c r="P68" s="123">
        <f ca="1">INDEX('AI''19 Stats Mod2'!$A$3:$CM$659,MATCH($A68,'AI''19 Stats Mod2'!$A$3:$A$659,FALSE),28)</f>
        <v>0.79535426540178589</v>
      </c>
      <c r="Q68" s="123">
        <f ca="1">INDEX('AI''19 Stats Mod2'!$A$3:$CM$659,MATCH($A68,'AI''19 Stats Mod2'!$A$3:$A$659,FALSE),29)</f>
        <v>1.1418170691530023</v>
      </c>
      <c r="R68" s="123">
        <f ca="1">INDEX('AI''19 Stats Mod2'!$A$3:$CM$659,MATCH($A68,'AI''19 Stats Mod2'!$A$3:$A$659,FALSE),30)</f>
        <v>1.9857688159182649</v>
      </c>
      <c r="S68" s="124">
        <f ca="1">INDEX('AI''19 Stats Mod2'!$A$3:$CM$659,MATCH($A68,'AI''19 Stats Mod2'!$A$3:$A$659,FALSE),70)</f>
        <v>76.752095852799002</v>
      </c>
      <c r="T68" s="125">
        <f ca="1">INDEX('AI''19 Stats Mod2'!$A$3:$CM$659,MATCH($A68,'AI''19 Stats Mod2'!$A$3:$A$659,FALSE),72)</f>
        <v>2.5731735317522713</v>
      </c>
      <c r="U68" s="125">
        <f ca="1">INDEX('AI''19 Stats Mod2'!$A$3:$CM$659,MATCH($A68,'AI''19 Stats Mod2'!$A$3:$A$659,FALSE),73)</f>
        <v>0.12253207294058435</v>
      </c>
      <c r="V68" s="125">
        <f ca="1">INDEX('AI''19 Stats Mod2'!$A$3:$CM$659,MATCH($A68,'AI''19 Stats Mod2'!$A$3:$A$659,FALSE),91)</f>
        <v>0.9020610171057778</v>
      </c>
      <c r="W68" s="125">
        <f ca="1">INDEX('AI''19 Stats Mod2'!$A$3:$CN$659,MATCH($A68,'AI''19 Stats Mod2'!$A$3:$A$659,FALSE),86)</f>
        <v>0.12022830242897262</v>
      </c>
      <c r="X68" s="150">
        <f ca="1">INDEX('AI''19 Stats Mod2'!$A$3:$CN$659,MATCH($A68,'AI''19 Stats Mod2'!$A$3:$A$659,FALSE),87)</f>
        <v>15.886150527346119</v>
      </c>
      <c r="Y68" s="125">
        <f ca="1">INDEX('AI''19 Stats Mod2'!$A$3:$CN$659,MATCH($A68,'AI''19 Stats Mod2'!$A$3:$A$659,FALSE),89)</f>
        <v>2.2222222222222219</v>
      </c>
      <c r="Z68" s="125">
        <f ca="1">INDEX('AI''19 Stats Mod2'!$A$3:$CN$659,MATCH($A68,'AI''19 Stats Mod2'!$A$3:$A$659,FALSE),90)</f>
        <v>0</v>
      </c>
    </row>
    <row r="69" spans="1:26" s="275" customFormat="1" x14ac:dyDescent="0.25">
      <c r="A69" s="274" t="s">
        <v>592</v>
      </c>
      <c r="B69" s="264">
        <f ca="1">INDEX('AI''19 Stats Mod2'!$A$3:$CM$659,MATCH($A69,'AI''19 Stats Mod2'!$A$3:$A$659,FALSE),14)</f>
        <v>23</v>
      </c>
      <c r="C69" s="264" t="str">
        <f ca="1">INDEX('AI''19 Stats Mod2'!$A$3:$CM$659,MATCH($A69,'AI''19 Stats Mod2'!$A$3:$A$659,FALSE),15)</f>
        <v>Bomber</v>
      </c>
      <c r="D69" s="264">
        <f ca="1">INDEX('AI''19 Stats Mod2'!$A$3:$CM$659,MATCH($A69,'AI''19 Stats Mod2'!$A$3:$A$659,FALSE),16)</f>
        <v>3</v>
      </c>
      <c r="E69" s="264">
        <f ca="1">INDEX('AI''19 Stats Mod2'!$A$3:$CM$659,MATCH($A69,'AI''19 Stats Mod2'!$A$3:$A$659,FALSE),17)</f>
        <v>0</v>
      </c>
      <c r="F69" s="264">
        <f ca="1">INDEX('AI''19 Stats Mod2'!$A$3:$CM$659,MATCH($A69,'AI''19 Stats Mod2'!$A$3:$A$659,FALSE),18)</f>
        <v>0</v>
      </c>
      <c r="G69" s="264">
        <f ca="1">INDEX('AI''19 Stats Mod2'!$A$3:$CM$659,MATCH($A69,'AI''19 Stats Mod2'!$A$3:$A$659,FALSE),19)</f>
        <v>2</v>
      </c>
      <c r="H69" s="264" t="str">
        <f ca="1">INDEX('AI''19 Stats Mod2'!$A$3:$CM$659,MATCH($A69,'AI''19 Stats Mod2'!$A$3:$A$659,FALSE),20)</f>
        <v>1-5</v>
      </c>
      <c r="I69" s="264"/>
      <c r="J69" s="264"/>
      <c r="K69" s="264">
        <f ca="1">INDEX('AI''19 Stats Mod2'!$A$3:$CM$659,MATCH($A69,'AI''19 Stats Mod2'!$A$3:$A$659,FALSE),23)</f>
        <v>3</v>
      </c>
      <c r="L69" s="264">
        <f ca="1">INDEX('AI''19 Stats Mod2'!$A$3:$CM$659,MATCH($A69,'AI''19 Stats Mod2'!$A$3:$A$659,FALSE),24)</f>
        <v>7</v>
      </c>
      <c r="M69" s="264">
        <f ca="1">INDEX('AI''19 Stats Mod2'!$A$3:$CM$659,MATCH($A69,'AI''19 Stats Mod2'!$A$3:$A$659,FALSE),25)</f>
        <v>3</v>
      </c>
      <c r="N69" s="264">
        <f ca="1">INDEX('AI''19 Stats Mod2'!$A$3:$CM$659,MATCH($A69,'AI''19 Stats Mod2'!$A$3:$A$659,FALSE),26)</f>
        <v>5</v>
      </c>
      <c r="O69" s="264">
        <f ca="1">INDEX('AI''19 Stats Mod2'!$A$3:$CM$659,MATCH($A69,'AI''19 Stats Mod2'!$A$3:$A$659,FALSE),27)</f>
        <v>0</v>
      </c>
      <c r="P69" s="265">
        <f ca="1">INDEX('AI''19 Stats Mod2'!$A$3:$CM$659,MATCH($A69,'AI''19 Stats Mod2'!$A$3:$A$659,FALSE),28)</f>
        <v>0.79116904386443143</v>
      </c>
      <c r="Q69" s="265">
        <f ca="1">INDEX('AI''19 Stats Mod2'!$A$3:$CM$659,MATCH($A69,'AI''19 Stats Mod2'!$A$3:$A$659,FALSE),29)</f>
        <v>1.0608984058655442</v>
      </c>
      <c r="R69" s="265">
        <f ca="1">INDEX('AI''19 Stats Mod2'!$A$3:$CM$659,MATCH($A69,'AI''19 Stats Mod2'!$A$3:$A$659,FALSE),30)</f>
        <v>2.7675610587796804</v>
      </c>
      <c r="S69" s="266">
        <f ca="1">INDEX('AI''19 Stats Mod2'!$A$3:$CM$659,MATCH($A69,'AI''19 Stats Mod2'!$A$3:$A$659,FALSE),70)</f>
        <v>64.934587154510467</v>
      </c>
      <c r="T69" s="267">
        <f ca="1">INDEX('AI''19 Stats Mod2'!$A$3:$CM$659,MATCH($A69,'AI''19 Stats Mod2'!$A$3:$A$659,FALSE),72)</f>
        <v>2.618760345281737</v>
      </c>
      <c r="U69" s="262">
        <f ca="1">INDEX('AI''19 Stats Mod2'!$A$3:$CM$659,MATCH($A69,'AI''19 Stats Mod2'!$A$3:$A$659,FALSE),73)</f>
        <v>0.11385914544703205</v>
      </c>
      <c r="V69" s="262">
        <f ca="1">INDEX('AI''19 Stats Mod2'!$A$3:$CM$659,MATCH($A69,'AI''19 Stats Mod2'!$A$3:$A$659,FALSE),91)</f>
        <v>0.83821234786868692</v>
      </c>
      <c r="W69" s="262">
        <f ca="1">INDEX('AI''19 Stats Mod2'!$A$3:$CN$659,MATCH($A69,'AI''19 Stats Mod2'!$A$3:$A$659,FALSE),86)</f>
        <v>1.5866729251530095E-2</v>
      </c>
      <c r="X69" s="261">
        <f ca="1">INDEX('AI''19 Stats Mod2'!$A$3:$CN$659,MATCH($A69,'AI''19 Stats Mod2'!$A$3:$A$659,FALSE),87)</f>
        <v>19.372927411457763</v>
      </c>
      <c r="Y69" s="267">
        <f ca="1">INDEX('AI''19 Stats Mod2'!$A$3:$CN$659,MATCH($A69,'AI''19 Stats Mod2'!$A$3:$A$659,FALSE),89)</f>
        <v>1.1666666666666665</v>
      </c>
      <c r="Z69" s="267">
        <f ca="1">INDEX('AI''19 Stats Mod2'!$A$3:$CN$659,MATCH($A69,'AI''19 Stats Mod2'!$A$3:$A$659,FALSE),90)</f>
        <v>0</v>
      </c>
    </row>
    <row r="70" spans="1:26" s="174" customFormat="1" x14ac:dyDescent="0.25">
      <c r="A70" s="239" t="s">
        <v>323</v>
      </c>
      <c r="B70" s="122">
        <f ca="1">INDEX('AI''19 Stats Mod2'!$A$3:$CM$659,MATCH($A70,'AI''19 Stats Mod2'!$A$3:$A$659,FALSE),14)</f>
        <v>19</v>
      </c>
      <c r="C70" s="122" t="str">
        <f ca="1">INDEX('AI''19 Stats Mod2'!$A$3:$CM$659,MATCH($A70,'AI''19 Stats Mod2'!$A$3:$A$659,FALSE),15)</f>
        <v>Fighter</v>
      </c>
      <c r="D70" s="122">
        <f ca="1">INDEX('AI''19 Stats Mod2'!$A$3:$CM$659,MATCH($A70,'AI''19 Stats Mod2'!$A$3:$A$659,FALSE),16)</f>
        <v>2</v>
      </c>
      <c r="E70" s="122">
        <f ca="1">INDEX('AI''19 Stats Mod2'!$A$3:$CM$659,MATCH($A70,'AI''19 Stats Mod2'!$A$3:$A$659,FALSE),17)</f>
        <v>0</v>
      </c>
      <c r="F70" s="122">
        <f ca="1">INDEX('AI''19 Stats Mod2'!$A$3:$CM$659,MATCH($A70,'AI''19 Stats Mod2'!$A$3:$A$659,FALSE),18)</f>
        <v>0</v>
      </c>
      <c r="G70" s="122">
        <f ca="1">INDEX('AI''19 Stats Mod2'!$A$3:$CM$659,MATCH($A70,'AI''19 Stats Mod2'!$A$3:$A$659,FALSE),19)</f>
        <v>2</v>
      </c>
      <c r="H70" s="122" t="str">
        <f ca="1">INDEX('AI''19 Stats Mod2'!$A$3:$CM$659,MATCH($A70,'AI''19 Stats Mod2'!$A$3:$A$659,FALSE),20)</f>
        <v>1-5</v>
      </c>
      <c r="I70" s="122"/>
      <c r="J70" s="122"/>
      <c r="K70" s="122">
        <f ca="1">INDEX('AI''19 Stats Mod2'!$A$3:$CM$659,MATCH($A70,'AI''19 Stats Mod2'!$A$3:$A$659,FALSE),23)</f>
        <v>4</v>
      </c>
      <c r="L70" s="122">
        <f ca="1">INDEX('AI''19 Stats Mod2'!$A$3:$CM$659,MATCH($A70,'AI''19 Stats Mod2'!$A$3:$A$659,FALSE),24)</f>
        <v>8</v>
      </c>
      <c r="M70" s="122">
        <f ca="1">INDEX('AI''19 Stats Mod2'!$A$3:$CM$659,MATCH($A70,'AI''19 Stats Mod2'!$A$3:$A$659,FALSE),25)</f>
        <v>4</v>
      </c>
      <c r="N70" s="122">
        <f ca="1">INDEX('AI''19 Stats Mod2'!$A$3:$CM$659,MATCH($A70,'AI''19 Stats Mod2'!$A$3:$A$659,FALSE),26)</f>
        <v>4</v>
      </c>
      <c r="O70" s="122">
        <f ca="1">INDEX('AI''19 Stats Mod2'!$A$3:$CM$659,MATCH($A70,'AI''19 Stats Mod2'!$A$3:$A$659,FALSE),27)</f>
        <v>0</v>
      </c>
      <c r="P70" s="123">
        <f ca="1">INDEX('AI''19 Stats Mod2'!$A$3:$CM$659,MATCH($A70,'AI''19 Stats Mod2'!$A$3:$A$659,FALSE),28)</f>
        <v>0.79535426540178589</v>
      </c>
      <c r="Q70" s="123">
        <f ca="1">INDEX('AI''19 Stats Mod2'!$A$3:$CM$659,MATCH($A70,'AI''19 Stats Mod2'!$A$3:$A$659,FALSE),29)</f>
        <v>1.2308235617072005</v>
      </c>
      <c r="R70" s="123">
        <f ca="1">INDEX('AI''19 Stats Mod2'!$A$3:$CM$659,MATCH($A70,'AI''19 Stats Mod2'!$A$3:$A$659,FALSE),30)</f>
        <v>2.1405627160125227</v>
      </c>
      <c r="S70" s="124">
        <f ca="1">INDEX('AI''19 Stats Mod2'!$A$3:$CM$659,MATCH($A70,'AI''19 Stats Mod2'!$A$3:$A$659,FALSE),70)</f>
        <v>76.018785609495296</v>
      </c>
      <c r="T70" s="125">
        <f ca="1">INDEX('AI''19 Stats Mod2'!$A$3:$CM$659,MATCH($A70,'AI''19 Stats Mod2'!$A$3:$A$659,FALSE),72)</f>
        <v>2.530103853826223</v>
      </c>
      <c r="U70" s="125">
        <f ca="1">INDEX('AI''19 Stats Mod2'!$A$3:$CM$659,MATCH($A70,'AI''19 Stats Mod2'!$A$3:$A$659,FALSE),73)</f>
        <v>0.13316336072769594</v>
      </c>
      <c r="V70" s="125">
        <f ca="1">INDEX('AI''19 Stats Mod2'!$A$3:$CM$659,MATCH($A70,'AI''19 Stats Mod2'!$A$3:$A$659,FALSE),91)</f>
        <v>0.98032681351514994</v>
      </c>
      <c r="W70" s="125">
        <f ca="1">INDEX('AI''19 Stats Mod2'!$A$3:$CN$659,MATCH($A70,'AI''19 Stats Mod2'!$A$3:$A$659,FALSE),86)</f>
        <v>0.13082847939778189</v>
      </c>
      <c r="X70" s="150">
        <f ca="1">INDEX('AI''19 Stats Mod2'!$A$3:$CN$659,MATCH($A70,'AI''19 Stats Mod2'!$A$3:$A$659,FALSE),87)</f>
        <v>17.124501728100181</v>
      </c>
      <c r="Y70" s="125">
        <f ca="1">INDEX('AI''19 Stats Mod2'!$A$3:$CN$659,MATCH($A70,'AI''19 Stats Mod2'!$A$3:$A$659,FALSE),89)</f>
        <v>1.7777777777777777</v>
      </c>
      <c r="Z70" s="125">
        <f ca="1">INDEX('AI''19 Stats Mod2'!$A$3:$CN$659,MATCH($A70,'AI''19 Stats Mod2'!$A$3:$A$659,FALSE),90)</f>
        <v>0</v>
      </c>
    </row>
    <row r="71" spans="1:26" x14ac:dyDescent="0.25">
      <c r="A71" s="239" t="s">
        <v>576</v>
      </c>
      <c r="B71" s="122">
        <f ca="1">INDEX('AI''19 Stats Mod2'!$A$3:$CM$659,MATCH($A71,'AI''19 Stats Mod2'!$A$3:$A$659,FALSE),14)</f>
        <v>38</v>
      </c>
      <c r="C71" s="122" t="str">
        <f ca="1">INDEX('AI''19 Stats Mod2'!$A$3:$CM$659,MATCH($A71,'AI''19 Stats Mod2'!$A$3:$A$659,FALSE),15)</f>
        <v>Fighter</v>
      </c>
      <c r="D71" s="122">
        <f>INDEX('AI''19 Stats Mod2'!$A$3:$CM$659,MATCH($A71,'AI''19 Stats Mod2'!$A$3:$A$659,FALSE),16)</f>
        <v>4.4166660000000002</v>
      </c>
      <c r="E71" s="122">
        <f ca="1">INDEX('AI''19 Stats Mod2'!$A$3:$CM$659,MATCH($A71,'AI''19 Stats Mod2'!$A$3:$A$659,FALSE),17)</f>
        <v>0</v>
      </c>
      <c r="F71" s="122">
        <f ca="1">INDEX('AI''19 Stats Mod2'!$A$3:$CM$659,MATCH($A71,'AI''19 Stats Mod2'!$A$3:$A$659,FALSE),18)</f>
        <v>0</v>
      </c>
      <c r="G71" s="122">
        <f ca="1">INDEX('AI''19 Stats Mod2'!$A$3:$CM$659,MATCH($A71,'AI''19 Stats Mod2'!$A$3:$A$659,FALSE),19)</f>
        <v>2</v>
      </c>
      <c r="H71" s="122" t="str">
        <f ca="1">INDEX('AI''19 Stats Mod2'!$A$3:$CM$659,MATCH($A71,'AI''19 Stats Mod2'!$A$3:$A$659,FALSE),20)</f>
        <v>1-5</v>
      </c>
      <c r="I71" s="122"/>
      <c r="J71" s="122"/>
      <c r="K71" s="122">
        <f ca="1">INDEX('AI''19 Stats Mod2'!$A$3:$CM$659,MATCH($A71,'AI''19 Stats Mod2'!$A$3:$A$659,FALSE),23)</f>
        <v>2</v>
      </c>
      <c r="L71" s="122">
        <f ca="1">INDEX('AI''19 Stats Mod2'!$A$3:$CM$659,MATCH($A71,'AI''19 Stats Mod2'!$A$3:$A$659,FALSE),24)</f>
        <v>5</v>
      </c>
      <c r="M71" s="122">
        <f ca="1">INDEX('AI''19 Stats Mod2'!$A$3:$CM$659,MATCH($A71,'AI''19 Stats Mod2'!$A$3:$A$659,FALSE),25)</f>
        <v>0</v>
      </c>
      <c r="N71" s="122">
        <f ca="1">INDEX('AI''19 Stats Mod2'!$A$3:$CM$659,MATCH($A71,'AI''19 Stats Mod2'!$A$3:$A$659,FALSE),26)</f>
        <v>5</v>
      </c>
      <c r="O71" s="122">
        <f>INDEX('AI''19 Stats Mod2'!$A$3:$CM$659,MATCH($A71,'AI''19 Stats Mod2'!$A$3:$A$659,FALSE),27)</f>
        <v>0</v>
      </c>
      <c r="P71" s="123">
        <f ca="1">INDEX('AI''19 Stats Mod2'!$A$3:$CM$659,MATCH($A71,'AI''19 Stats Mod2'!$A$3:$A$659,FALSE),28)</f>
        <v>0.78309783889997653</v>
      </c>
      <c r="Q71" s="123">
        <f ca="1">INDEX('AI''19 Stats Mod2'!$A$3:$CM$659,MATCH($A71,'AI''19 Stats Mod2'!$A$3:$A$659,FALSE),29)</f>
        <v>0.7205742121798695</v>
      </c>
      <c r="R71" s="123">
        <f ca="1">INDEX('AI''19 Stats Mod2'!$A$3:$CM$659,MATCH($A71,'AI''19 Stats Mod2'!$A$3:$A$659,FALSE),30)</f>
        <v>2.7674222812274918</v>
      </c>
      <c r="S71" s="124">
        <f ca="1">INDEX('AI''19 Stats Mod2'!$A$3:$CM$659,MATCH($A71,'AI''19 Stats Mod2'!$A$3:$A$659,FALSE),70)</f>
        <v>72.883998487989601</v>
      </c>
      <c r="T71" s="125">
        <f ca="1">INDEX('AI''19 Stats Mod2'!$A$3:$CM$659,MATCH($A71,'AI''19 Stats Mod2'!$A$3:$A$659,FALSE),72)</f>
        <v>3.9010096023987937</v>
      </c>
      <c r="U71" s="125">
        <f ca="1">INDEX('AI''19 Stats Mod2'!$A$3:$CM$659,MATCH($A71,'AI''19 Stats Mod2'!$A$3:$A$659,FALSE),73)</f>
        <v>0.10265814743154721</v>
      </c>
      <c r="V71" s="125">
        <f ca="1">INDEX('AI''19 Stats Mod2'!$A$3:$CM$659,MATCH($A71,'AI''19 Stats Mod2'!$A$3:$A$659,FALSE),91)</f>
        <v>0.75575243823060012</v>
      </c>
      <c r="W71" s="125">
        <f ca="1">INDEX('AI''19 Stats Mod2'!$A$3:$CN$659,MATCH($A71,'AI''19 Stats Mod2'!$A$3:$A$659,FALSE),86)</f>
        <v>6.2472836165066298E-2</v>
      </c>
      <c r="X71" s="150">
        <f ca="1">INDEX('AI''19 Stats Mod2'!$A$3:$CN$659,MATCH($A71,'AI''19 Stats Mod2'!$A$3:$A$659,FALSE),87)</f>
        <v>13.83711140613746</v>
      </c>
      <c r="Y71" s="125">
        <f ca="1">INDEX('AI''19 Stats Mod2'!$A$3:$CN$659,MATCH($A71,'AI''19 Stats Mod2'!$A$3:$A$659,FALSE),89)</f>
        <v>2.5555555555555554</v>
      </c>
      <c r="Z71" s="125">
        <f ca="1">INDEX('AI''19 Stats Mod2'!$A$3:$CN$659,MATCH($A71,'AI''19 Stats Mod2'!$A$3:$A$659,FALSE),90)</f>
        <v>0</v>
      </c>
    </row>
    <row r="72" spans="1:26" x14ac:dyDescent="0.25">
      <c r="A72" s="239" t="s">
        <v>325</v>
      </c>
      <c r="B72" s="122">
        <f ca="1">INDEX('AI''19 Stats Mod2'!$A$3:$CM$659,MATCH($A72,'AI''19 Stats Mod2'!$A$3:$A$659,FALSE),14)</f>
        <v>23</v>
      </c>
      <c r="C72" s="122" t="str">
        <f ca="1">INDEX('AI''19 Stats Mod2'!$A$3:$CM$659,MATCH($A72,'AI''19 Stats Mod2'!$A$3:$A$659,FALSE),15)</f>
        <v>Fighter</v>
      </c>
      <c r="D72" s="122">
        <f ca="1">INDEX('AI''19 Stats Mod2'!$A$3:$CM$659,MATCH($A72,'AI''19 Stats Mod2'!$A$3:$A$659,FALSE),16)</f>
        <v>2</v>
      </c>
      <c r="E72" s="122">
        <f ca="1">INDEX('AI''19 Stats Mod2'!$A$3:$CM$659,MATCH($A72,'AI''19 Stats Mod2'!$A$3:$A$659,FALSE),17)</f>
        <v>0</v>
      </c>
      <c r="F72" s="122">
        <f ca="1">INDEX('AI''19 Stats Mod2'!$A$3:$CM$659,MATCH($A72,'AI''19 Stats Mod2'!$A$3:$A$659,FALSE),18)</f>
        <v>0</v>
      </c>
      <c r="G72" s="122">
        <f ca="1">INDEX('AI''19 Stats Mod2'!$A$3:$CM$659,MATCH($A72,'AI''19 Stats Mod2'!$A$3:$A$659,FALSE),19)</f>
        <v>2</v>
      </c>
      <c r="H72" s="122" t="str">
        <f ca="1">INDEX('AI''19 Stats Mod2'!$A$3:$CM$659,MATCH($A72,'AI''19 Stats Mod2'!$A$3:$A$659,FALSE),20)</f>
        <v>1-5</v>
      </c>
      <c r="I72" s="122"/>
      <c r="J72" s="122"/>
      <c r="K72" s="122">
        <f ca="1">INDEX('AI''19 Stats Mod2'!$A$3:$CM$659,MATCH($A72,'AI''19 Stats Mod2'!$A$3:$A$659,FALSE),23)</f>
        <v>3</v>
      </c>
      <c r="L72" s="122">
        <f ca="1">INDEX('AI''19 Stats Mod2'!$A$3:$CM$659,MATCH($A72,'AI''19 Stats Mod2'!$A$3:$A$659,FALSE),24)</f>
        <v>8</v>
      </c>
      <c r="M72" s="122">
        <f ca="1">INDEX('AI''19 Stats Mod2'!$A$3:$CM$659,MATCH($A72,'AI''19 Stats Mod2'!$A$3:$A$659,FALSE),25)</f>
        <v>3</v>
      </c>
      <c r="N72" s="122">
        <f ca="1">INDEX('AI''19 Stats Mod2'!$A$3:$CM$659,MATCH($A72,'AI''19 Stats Mod2'!$A$3:$A$659,FALSE),26)</f>
        <v>4</v>
      </c>
      <c r="O72" s="122">
        <f ca="1">INDEX('AI''19 Stats Mod2'!$A$3:$CM$659,MATCH($A72,'AI''19 Stats Mod2'!$A$3:$A$659,FALSE),27)</f>
        <v>0</v>
      </c>
      <c r="P72" s="123">
        <f ca="1">INDEX('AI''19 Stats Mod2'!$A$3:$CM$659,MATCH($A72,'AI''19 Stats Mod2'!$A$3:$A$659,FALSE),28)</f>
        <v>0.82542886773617785</v>
      </c>
      <c r="Q72" s="123">
        <f ca="1">INDEX('AI''19 Stats Mod2'!$A$3:$CM$659,MATCH($A72,'AI''19 Stats Mod2'!$A$3:$A$659,FALSE),29)</f>
        <v>1.1068382626036677</v>
      </c>
      <c r="R72" s="123">
        <f ca="1">INDEX('AI''19 Stats Mod2'!$A$3:$CM$659,MATCH($A72,'AI''19 Stats Mod2'!$A$3:$A$659,FALSE),30)</f>
        <v>1.9249361088759438</v>
      </c>
      <c r="S72" s="124">
        <f ca="1">INDEX('AI''19 Stats Mod2'!$A$3:$CM$659,MATCH($A72,'AI''19 Stats Mod2'!$A$3:$A$659,FALSE),70)</f>
        <v>77.137633980152671</v>
      </c>
      <c r="T72" s="125">
        <f ca="1">INDEX('AI''19 Stats Mod2'!$A$3:$CM$659,MATCH($A72,'AI''19 Stats Mod2'!$A$3:$A$659,FALSE),72)</f>
        <v>3.1832496561440689</v>
      </c>
      <c r="U72" s="125">
        <f ca="1">INDEX('AI''19 Stats Mod2'!$A$3:$CM$659,MATCH($A72,'AI''19 Stats Mod2'!$A$3:$A$659,FALSE),73)</f>
        <v>0.1384021589627856</v>
      </c>
      <c r="V72" s="125">
        <f ca="1">INDEX('AI''19 Stats Mod2'!$A$3:$CM$659,MATCH($A72,'AI''19 Stats Mod2'!$A$3:$A$659,FALSE),91)</f>
        <v>1.0188939865903042</v>
      </c>
      <c r="W72" s="125">
        <f ca="1">INDEX('AI''19 Stats Mod2'!$A$3:$CN$659,MATCH($A72,'AI''19 Stats Mod2'!$A$3:$A$659,FALSE),86)</f>
        <v>0.13623417988537884</v>
      </c>
      <c r="X72" s="150">
        <f ca="1">INDEX('AI''19 Stats Mod2'!$A$3:$CN$659,MATCH($A72,'AI''19 Stats Mod2'!$A$3:$A$659,FALSE),87)</f>
        <v>15.39948887100755</v>
      </c>
      <c r="Y72" s="125">
        <f ca="1">INDEX('AI''19 Stats Mod2'!$A$3:$CN$659,MATCH($A72,'AI''19 Stats Mod2'!$A$3:$A$659,FALSE),89)</f>
        <v>2.2222222222222219</v>
      </c>
      <c r="Z72" s="125">
        <f ca="1">INDEX('AI''19 Stats Mod2'!$A$3:$CN$659,MATCH($A72,'AI''19 Stats Mod2'!$A$3:$A$659,FALSE),90)</f>
        <v>0</v>
      </c>
    </row>
    <row r="73" spans="1:26" x14ac:dyDescent="0.25">
      <c r="A73" s="239" t="s">
        <v>125</v>
      </c>
      <c r="B73" s="122">
        <f ca="1">INDEX('AI''19 Stats Mod2'!$A$3:$CM$659,MATCH($A73,'AI''19 Stats Mod2'!$A$3:$A$659,FALSE),14)</f>
        <v>25</v>
      </c>
      <c r="C73" s="122" t="str">
        <f ca="1">INDEX('AI''19 Stats Mod2'!$A$3:$CM$659,MATCH($A73,'AI''19 Stats Mod2'!$A$3:$A$659,FALSE),15)</f>
        <v>Fighter</v>
      </c>
      <c r="D73" s="122">
        <f ca="1">INDEX('AI''19 Stats Mod2'!$A$3:$CM$659,MATCH($A73,'AI''19 Stats Mod2'!$A$3:$A$659,FALSE),16)</f>
        <v>2</v>
      </c>
      <c r="E73" s="122" t="str">
        <f ca="1">INDEX('AI''19 Stats Mod2'!$A$3:$CM$659,MATCH($A73,'AI''19 Stats Mod2'!$A$3:$A$659,FALSE),17)</f>
        <v>-</v>
      </c>
      <c r="F73" s="122" t="str">
        <f ca="1">INDEX('AI''19 Stats Mod2'!$A$3:$CM$659,MATCH($A73,'AI''19 Stats Mod2'!$A$3:$A$659,FALSE),18)</f>
        <v>-</v>
      </c>
      <c r="G73" s="122">
        <f ca="1">INDEX('AI''19 Stats Mod2'!$A$3:$CM$659,MATCH($A73,'AI''19 Stats Mod2'!$A$3:$A$659,FALSE),19)</f>
        <v>3</v>
      </c>
      <c r="H73" s="122" t="str">
        <f ca="1">INDEX('AI''19 Stats Mod2'!$A$3:$CM$659,MATCH($A73,'AI''19 Stats Mod2'!$A$3:$A$659,FALSE),20)</f>
        <v>1-7</v>
      </c>
      <c r="I73" s="122"/>
      <c r="J73" s="122"/>
      <c r="K73" s="122">
        <f ca="1">INDEX('AI''19 Stats Mod2'!$A$3:$CM$659,MATCH($A73,'AI''19 Stats Mod2'!$A$3:$A$659,FALSE),23)</f>
        <v>2</v>
      </c>
      <c r="L73" s="122">
        <f ca="1">INDEX('AI''19 Stats Mod2'!$A$3:$CM$659,MATCH($A73,'AI''19 Stats Mod2'!$A$3:$A$659,FALSE),24)</f>
        <v>7</v>
      </c>
      <c r="M73" s="122">
        <f ca="1">INDEX('AI''19 Stats Mod2'!$A$3:$CM$659,MATCH($A73,'AI''19 Stats Mod2'!$A$3:$A$659,FALSE),25)</f>
        <v>1</v>
      </c>
      <c r="N73" s="122">
        <f ca="1">INDEX('AI''19 Stats Mod2'!$A$3:$CM$659,MATCH($A73,'AI''19 Stats Mod2'!$A$3:$A$659,FALSE),26)</f>
        <v>5</v>
      </c>
      <c r="O73" s="122" t="str">
        <f>INDEX('AI''19 Stats Mod2'!$A$3:$CM$659,MATCH($A73,'AI''19 Stats Mod2'!$A$3:$A$659,FALSE),27)</f>
        <v>Rocket Boosters</v>
      </c>
      <c r="P73" s="123">
        <f ca="1">INDEX('AI''19 Stats Mod2'!$A$3:$CM$659,MATCH($A73,'AI''19 Stats Mod2'!$A$3:$A$659,FALSE),28)</f>
        <v>0.94482945198530943</v>
      </c>
      <c r="Q73" s="123">
        <f ca="1">INDEX('AI''19 Stats Mod2'!$A$3:$CM$659,MATCH($A73,'AI''19 Stats Mod2'!$A$3:$A$659,FALSE),29)</f>
        <v>1.1901420601517601</v>
      </c>
      <c r="R73" s="123">
        <f ca="1">INDEX('AI''19 Stats Mod2'!$A$3:$CM$659,MATCH($A73,'AI''19 Stats Mod2'!$A$3:$A$659,FALSE),30)</f>
        <v>2.0698122785248003</v>
      </c>
      <c r="S73" s="124">
        <f ca="1">INDEX('AI''19 Stats Mod2'!$A$3:$CM$659,MATCH($A73,'AI''19 Stats Mod2'!$A$3:$A$659,FALSE),70)</f>
        <v>75.440265726673246</v>
      </c>
      <c r="T73" s="125">
        <f ca="1">INDEX('AI''19 Stats Mod2'!$A$3:$CM$659,MATCH($A73,'AI''19 Stats Mod2'!$A$3:$A$659,FALSE),72)</f>
        <v>3.5003832139391604</v>
      </c>
      <c r="U73" s="125">
        <f ca="1">INDEX('AI''19 Stats Mod2'!$A$3:$CM$659,MATCH($A73,'AI''19 Stats Mod2'!$A$3:$A$659,FALSE),73)</f>
        <v>0.1400153285575664</v>
      </c>
      <c r="V73" s="125">
        <f ca="1">INDEX('AI''19 Stats Mod2'!$A$3:$CM$659,MATCH($A73,'AI''19 Stats Mod2'!$A$3:$A$659,FALSE),91)</f>
        <v>1.0307698764737447</v>
      </c>
      <c r="W73" s="125">
        <f ca="1">INDEX('AI''19 Stats Mod2'!$A$3:$CN$659,MATCH($A73,'AI''19 Stats Mod2'!$A$3:$A$659,FALSE),86)</f>
        <v>8.0585762268391953E-2</v>
      </c>
      <c r="X73" s="150">
        <f ca="1">INDEX('AI''19 Stats Mod2'!$A$3:$CN$659,MATCH($A73,'AI''19 Stats Mod2'!$A$3:$A$659,FALSE),87)</f>
        <v>14.488685949673602</v>
      </c>
      <c r="Y73" s="125">
        <f ca="1">INDEX('AI''19 Stats Mod2'!$A$3:$CN$659,MATCH($A73,'AI''19 Stats Mod2'!$A$3:$A$659,FALSE),89)</f>
        <v>1.5555555555555554</v>
      </c>
      <c r="Z73" s="125">
        <f ca="1">INDEX('AI''19 Stats Mod2'!$A$3:$CN$659,MATCH($A73,'AI''19 Stats Mod2'!$A$3:$A$659,FALSE),90)</f>
        <v>0</v>
      </c>
    </row>
    <row r="74" spans="1:26" x14ac:dyDescent="0.25">
      <c r="A74" s="239" t="s">
        <v>581</v>
      </c>
      <c r="B74" s="122">
        <f ca="1">INDEX('AI''19 Stats Mod2'!$A$3:$CM$659,MATCH($A74,'AI''19 Stats Mod2'!$A$3:$A$659,FALSE),14)</f>
        <v>23</v>
      </c>
      <c r="C74" s="122" t="str">
        <f ca="1">INDEX('AI''19 Stats Mod2'!$A$3:$CM$659,MATCH($A74,'AI''19 Stats Mod2'!$A$3:$A$659,FALSE),15)</f>
        <v>Bomber</v>
      </c>
      <c r="D74" s="122">
        <f ca="1">INDEX('AI''19 Stats Mod2'!$A$3:$CM$659,MATCH($A74,'AI''19 Stats Mod2'!$A$3:$A$659,FALSE),16)</f>
        <v>2</v>
      </c>
      <c r="E74" s="122">
        <f ca="1">INDEX('AI''19 Stats Mod2'!$A$3:$CM$659,MATCH($A74,'AI''19 Stats Mod2'!$A$3:$A$659,FALSE),17)</f>
        <v>0</v>
      </c>
      <c r="F74" s="122">
        <f ca="1">INDEX('AI''19 Stats Mod2'!$A$3:$CM$659,MATCH($A74,'AI''19 Stats Mod2'!$A$3:$A$659,FALSE),18)</f>
        <v>0</v>
      </c>
      <c r="G74" s="122">
        <f ca="1">INDEX('AI''19 Stats Mod2'!$A$3:$CM$659,MATCH($A74,'AI''19 Stats Mod2'!$A$3:$A$659,FALSE),19)</f>
        <v>2</v>
      </c>
      <c r="H74" s="122" t="str">
        <f ca="1">INDEX('AI''19 Stats Mod2'!$A$3:$CM$659,MATCH($A74,'AI''19 Stats Mod2'!$A$3:$A$659,FALSE),20)</f>
        <v>1-6</v>
      </c>
      <c r="I74" s="122"/>
      <c r="J74" s="122"/>
      <c r="K74" s="122">
        <f ca="1">INDEX('AI''19 Stats Mod2'!$A$3:$CM$659,MATCH($A74,'AI''19 Stats Mod2'!$A$3:$A$659,FALSE),23)</f>
        <v>2</v>
      </c>
      <c r="L74" s="122">
        <f ca="1">INDEX('AI''19 Stats Mod2'!$A$3:$CM$659,MATCH($A74,'AI''19 Stats Mod2'!$A$3:$A$659,FALSE),24)</f>
        <v>7</v>
      </c>
      <c r="M74" s="122">
        <f ca="1">INDEX('AI''19 Stats Mod2'!$A$3:$CM$659,MATCH($A74,'AI''19 Stats Mod2'!$A$3:$A$659,FALSE),25)</f>
        <v>1</v>
      </c>
      <c r="N74" s="122">
        <f ca="1">INDEX('AI''19 Stats Mod2'!$A$3:$CM$659,MATCH($A74,'AI''19 Stats Mod2'!$A$3:$A$659,FALSE),26)</f>
        <v>5</v>
      </c>
      <c r="O74" s="122" t="str">
        <f ca="1">INDEX('AI''19 Stats Mod2'!$A$3:$CM$659,MATCH($A74,'AI''19 Stats Mod2'!$A$3:$A$659,FALSE),27)</f>
        <v>Jink</v>
      </c>
      <c r="P74" s="123">
        <f ca="1">INDEX('AI''19 Stats Mod2'!$A$3:$CM$659,MATCH($A74,'AI''19 Stats Mod2'!$A$3:$A$659,FALSE),28)</f>
        <v>0.85999402472024211</v>
      </c>
      <c r="Q74" s="123">
        <f ca="1">INDEX('AI''19 Stats Mod2'!$A$3:$CM$659,MATCH($A74,'AI''19 Stats Mod2'!$A$3:$A$659,FALSE),29)</f>
        <v>1.1531875481669303</v>
      </c>
      <c r="R74" s="123">
        <f ca="1">INDEX('AI''19 Stats Mod2'!$A$3:$CM$659,MATCH($A74,'AI''19 Stats Mod2'!$A$3:$A$659,FALSE),30)</f>
        <v>2.0055435620294442</v>
      </c>
      <c r="S74" s="124">
        <f ca="1">INDEX('AI''19 Stats Mod2'!$A$3:$CM$659,MATCH($A74,'AI''19 Stats Mod2'!$A$3:$A$659,FALSE),70)</f>
        <v>73.626461272115165</v>
      </c>
      <c r="T74" s="125">
        <f ca="1">INDEX('AI''19 Stats Mod2'!$A$3:$CM$659,MATCH($A74,'AI''19 Stats Mod2'!$A$3:$A$659,FALSE),72)</f>
        <v>2.5057268237772763</v>
      </c>
      <c r="U74" s="125">
        <f ca="1">INDEX('AI''19 Stats Mod2'!$A$3:$CM$659,MATCH($A74,'AI''19 Stats Mod2'!$A$3:$A$659,FALSE),73)</f>
        <v>0.10894464451205549</v>
      </c>
      <c r="V74" s="125">
        <f ca="1">INDEX('AI''19 Stats Mod2'!$A$3:$CM$659,MATCH($A74,'AI''19 Stats Mod2'!$A$3:$A$659,FALSE),91)</f>
        <v>0.80203259830938667</v>
      </c>
      <c r="W74" s="125">
        <f ca="1">INDEX('AI''19 Stats Mod2'!$A$3:$CN$659,MATCH($A74,'AI''19 Stats Mod2'!$A$3:$A$659,FALSE),86)</f>
        <v>3.4814466289927702E-2</v>
      </c>
      <c r="X74" s="150">
        <f ca="1">INDEX('AI''19 Stats Mod2'!$A$3:$CN$659,MATCH($A74,'AI''19 Stats Mod2'!$A$3:$A$659,FALSE),87)</f>
        <v>14.038804934206109</v>
      </c>
      <c r="Y74" s="125">
        <f ca="1">INDEX('AI''19 Stats Mod2'!$A$3:$CN$659,MATCH($A74,'AI''19 Stats Mod2'!$A$3:$A$659,FALSE),89)</f>
        <v>2.9444444444444442</v>
      </c>
      <c r="Z74" s="125">
        <f ca="1">INDEX('AI''19 Stats Mod2'!$A$3:$CN$659,MATCH($A74,'AI''19 Stats Mod2'!$A$3:$A$659,FALSE),90)</f>
        <v>2.3333333333333335</v>
      </c>
    </row>
    <row r="75" spans="1:26" x14ac:dyDescent="0.25">
      <c r="A75" s="239" t="s">
        <v>269</v>
      </c>
      <c r="B75" s="122">
        <f ca="1">INDEX('AI''19 Stats Mod2'!$A$3:$CM$659,MATCH($A75,'AI''19 Stats Mod2'!$A$3:$A$659,FALSE),14)</f>
        <v>22</v>
      </c>
      <c r="C75" s="122" t="str">
        <f ca="1">INDEX('AI''19 Stats Mod2'!$A$3:$CM$659,MATCH($A75,'AI''19 Stats Mod2'!$A$3:$A$659,FALSE),15)</f>
        <v>Fighter</v>
      </c>
      <c r="D75" s="122">
        <f ca="1">INDEX('AI''19 Stats Mod2'!$A$3:$CM$659,MATCH($A75,'AI''19 Stats Mod2'!$A$3:$A$659,FALSE),16)</f>
        <v>2</v>
      </c>
      <c r="E75" s="122" t="str">
        <f ca="1">INDEX('AI''19 Stats Mod2'!$A$3:$CM$659,MATCH($A75,'AI''19 Stats Mod2'!$A$3:$A$659,FALSE),17)</f>
        <v>-</v>
      </c>
      <c r="F75" s="122" t="str">
        <f ca="1">INDEX('AI''19 Stats Mod2'!$A$3:$CM$659,MATCH($A75,'AI''19 Stats Mod2'!$A$3:$A$659,FALSE),18)</f>
        <v>-</v>
      </c>
      <c r="G75" s="122">
        <f ca="1">INDEX('AI''19 Stats Mod2'!$A$3:$CM$659,MATCH($A75,'AI''19 Stats Mod2'!$A$3:$A$659,FALSE),19)</f>
        <v>2</v>
      </c>
      <c r="H75" s="122" t="str">
        <f ca="1">INDEX('AI''19 Stats Mod2'!$A$3:$CM$659,MATCH($A75,'AI''19 Stats Mod2'!$A$3:$A$659,FALSE),20)</f>
        <v>1-8</v>
      </c>
      <c r="I75" s="122"/>
      <c r="J75" s="122"/>
      <c r="K75" s="122">
        <f ca="1">INDEX('AI''19 Stats Mod2'!$A$3:$CM$659,MATCH($A75,'AI''19 Stats Mod2'!$A$3:$A$659,FALSE),23)</f>
        <v>3</v>
      </c>
      <c r="L75" s="122">
        <f ca="1">INDEX('AI''19 Stats Mod2'!$A$3:$CM$659,MATCH($A75,'AI''19 Stats Mod2'!$A$3:$A$659,FALSE),24)</f>
        <v>6</v>
      </c>
      <c r="M75" s="122">
        <f ca="1">INDEX('AI''19 Stats Mod2'!$A$3:$CM$659,MATCH($A75,'AI''19 Stats Mod2'!$A$3:$A$659,FALSE),25)</f>
        <v>-1</v>
      </c>
      <c r="N75" s="122">
        <f ca="1">INDEX('AI''19 Stats Mod2'!$A$3:$CM$659,MATCH($A75,'AI''19 Stats Mod2'!$A$3:$A$659,FALSE),26)</f>
        <v>5</v>
      </c>
      <c r="O75" s="122">
        <f ca="1">INDEX('AI''19 Stats Mod2'!$A$3:$CM$659,MATCH($A75,'AI''19 Stats Mod2'!$A$3:$A$659,FALSE),27)</f>
        <v>0</v>
      </c>
      <c r="P75" s="123">
        <f ca="1">INDEX('AI''19 Stats Mod2'!$A$3:$CM$659,MATCH($A75,'AI''19 Stats Mod2'!$A$3:$A$659,FALSE),28)</f>
        <v>0.88572244615117823</v>
      </c>
      <c r="Q75" s="123">
        <f ca="1">INDEX('AI''19 Stats Mod2'!$A$3:$CM$659,MATCH($A75,'AI''19 Stats Mod2'!$A$3:$A$659,FALSE),29)</f>
        <v>1.2279509735697327</v>
      </c>
      <c r="R75" s="123">
        <f ca="1">INDEX('AI''19 Stats Mod2'!$A$3:$CM$659,MATCH($A75,'AI''19 Stats Mod2'!$A$3:$A$659,FALSE),30)</f>
        <v>2.1355669105560571</v>
      </c>
      <c r="S75" s="124">
        <f ca="1">INDEX('AI''19 Stats Mod2'!$A$3:$CM$659,MATCH($A75,'AI''19 Stats Mod2'!$A$3:$A$659,FALSE),70)</f>
        <v>75.798405414096962</v>
      </c>
      <c r="T75" s="125">
        <f ca="1">INDEX('AI''19 Stats Mod2'!$A$3:$CM$659,MATCH($A75,'AI''19 Stats Mod2'!$A$3:$A$659,FALSE),72)</f>
        <v>2.7900431663078629</v>
      </c>
      <c r="U75" s="125">
        <f ca="1">INDEX('AI''19 Stats Mod2'!$A$3:$CM$659,MATCH($A75,'AI''19 Stats Mod2'!$A$3:$A$659,FALSE),73)</f>
        <v>0.12682014392308469</v>
      </c>
      <c r="V75" s="125">
        <f ca="1">INDEX('AI''19 Stats Mod2'!$A$3:$CM$659,MATCH($A75,'AI''19 Stats Mod2'!$A$3:$A$659,FALSE),91)</f>
        <v>0.9336290921335435</v>
      </c>
      <c r="W75" s="125">
        <f ca="1">INDEX('AI''19 Stats Mod2'!$A$3:$CN$659,MATCH($A75,'AI''19 Stats Mod2'!$A$3:$A$659,FALSE),86)</f>
        <v>6.0194753200676555E-2</v>
      </c>
      <c r="X75" s="150">
        <f ca="1">INDEX('AI''19 Stats Mod2'!$A$3:$CN$659,MATCH($A75,'AI''19 Stats Mod2'!$A$3:$A$659,FALSE),87)</f>
        <v>12.813401463336342</v>
      </c>
      <c r="Y75" s="125">
        <f ca="1">INDEX('AI''19 Stats Mod2'!$A$3:$CN$659,MATCH($A75,'AI''19 Stats Mod2'!$A$3:$A$659,FALSE),89)</f>
        <v>2.1111111111111107</v>
      </c>
      <c r="Z75" s="125">
        <f ca="1">INDEX('AI''19 Stats Mod2'!$A$3:$CN$659,MATCH($A75,'AI''19 Stats Mod2'!$A$3:$A$659,FALSE),90)</f>
        <v>0</v>
      </c>
    </row>
    <row r="76" spans="1:26" x14ac:dyDescent="0.25">
      <c r="A76" s="239" t="s">
        <v>254</v>
      </c>
      <c r="B76" s="122">
        <f ca="1">INDEX('AI''19 Stats Mod2'!$A$3:$CM$659,MATCH($A76,'AI''19 Stats Mod2'!$A$3:$A$659,FALSE),14)</f>
        <v>26</v>
      </c>
      <c r="C76" s="122" t="str">
        <f ca="1">INDEX('AI''19 Stats Mod2'!$A$3:$CM$659,MATCH($A76,'AI''19 Stats Mod2'!$A$3:$A$659,FALSE),15)</f>
        <v>Fighter</v>
      </c>
      <c r="D76" s="122">
        <f ca="1">INDEX('AI''19 Stats Mod2'!$A$3:$CM$659,MATCH($A76,'AI''19 Stats Mod2'!$A$3:$A$659,FALSE),16)</f>
        <v>2</v>
      </c>
      <c r="E76" s="122">
        <f ca="1">INDEX('AI''19 Stats Mod2'!$A$3:$CM$659,MATCH($A76,'AI''19 Stats Mod2'!$A$3:$A$659,FALSE),17)</f>
        <v>0</v>
      </c>
      <c r="F76" s="122">
        <f ca="1">INDEX('AI''19 Stats Mod2'!$A$3:$CM$659,MATCH($A76,'AI''19 Stats Mod2'!$A$3:$A$659,FALSE),18)</f>
        <v>0</v>
      </c>
      <c r="G76" s="122">
        <f ca="1">INDEX('AI''19 Stats Mod2'!$A$3:$CM$659,MATCH($A76,'AI''19 Stats Mod2'!$A$3:$A$659,FALSE),19)</f>
        <v>1</v>
      </c>
      <c r="H76" s="122" t="str">
        <f ca="1">INDEX('AI''19 Stats Mod2'!$A$3:$CM$659,MATCH($A76,'AI''19 Stats Mod2'!$A$3:$A$659,FALSE),20)</f>
        <v>1-6</v>
      </c>
      <c r="I76" s="122"/>
      <c r="J76" s="122"/>
      <c r="K76" s="122">
        <f ca="1">INDEX('AI''19 Stats Mod2'!$A$3:$CM$659,MATCH($A76,'AI''19 Stats Mod2'!$A$3:$A$659,FALSE),23)</f>
        <v>2</v>
      </c>
      <c r="L76" s="122">
        <f ca="1">INDEX('AI''19 Stats Mod2'!$A$3:$CM$659,MATCH($A76,'AI''19 Stats Mod2'!$A$3:$A$659,FALSE),24)</f>
        <v>6</v>
      </c>
      <c r="M76" s="122">
        <f ca="1">INDEX('AI''19 Stats Mod2'!$A$3:$CM$659,MATCH($A76,'AI''19 Stats Mod2'!$A$3:$A$659,FALSE),25)</f>
        <v>1</v>
      </c>
      <c r="N76" s="122">
        <f ca="1">INDEX('AI''19 Stats Mod2'!$A$3:$CM$659,MATCH($A76,'AI''19 Stats Mod2'!$A$3:$A$659,FALSE),26)</f>
        <v>4</v>
      </c>
      <c r="O76" s="122">
        <f ca="1">INDEX('AI''19 Stats Mod2'!$A$3:$CM$659,MATCH($A76,'AI''19 Stats Mod2'!$A$3:$A$659,FALSE),27)</f>
        <v>0</v>
      </c>
      <c r="P76" s="123">
        <f ca="1">INDEX('AI''19 Stats Mod2'!$A$3:$CM$659,MATCH($A76,'AI''19 Stats Mod2'!$A$3:$A$659,FALSE),28)</f>
        <v>0.73013777387695378</v>
      </c>
      <c r="Q76" s="123">
        <f ca="1">INDEX('AI''19 Stats Mod2'!$A$3:$CM$659,MATCH($A76,'AI''19 Stats Mod2'!$A$3:$A$659,FALSE),29)</f>
        <v>0.89304880563607525</v>
      </c>
      <c r="R76" s="123">
        <f ca="1">INDEX('AI''19 Stats Mod2'!$A$3:$CM$659,MATCH($A76,'AI''19 Stats Mod2'!$A$3:$A$659,FALSE),30)</f>
        <v>1.5531283576279569</v>
      </c>
      <c r="S76" s="124">
        <f ca="1">INDEX('AI''19 Stats Mod2'!$A$3:$CM$659,MATCH($A76,'AI''19 Stats Mod2'!$A$3:$A$659,FALSE),70)</f>
        <v>71.663164721936752</v>
      </c>
      <c r="T76" s="125">
        <f ca="1">INDEX('AI''19 Stats Mod2'!$A$3:$CM$659,MATCH($A76,'AI''19 Stats Mod2'!$A$3:$A$659,FALSE),72)</f>
        <v>2.9818657197986171</v>
      </c>
      <c r="U76" s="125">
        <f ca="1">INDEX('AI''19 Stats Mod2'!$A$3:$CM$659,MATCH($A76,'AI''19 Stats Mod2'!$A$3:$A$659,FALSE),73)</f>
        <v>0.11468714306917759</v>
      </c>
      <c r="V76" s="125">
        <f ca="1">INDEX('AI''19 Stats Mod2'!$A$3:$CM$659,MATCH($A76,'AI''19 Stats Mod2'!$A$3:$A$659,FALSE),91)</f>
        <v>0.84430793051304442</v>
      </c>
      <c r="W76" s="125">
        <f ca="1">INDEX('AI''19 Stats Mod2'!$A$3:$CN$659,MATCH($A76,'AI''19 Stats Mod2'!$A$3:$A$659,FALSE),86)</f>
        <v>6.21619876724568E-2</v>
      </c>
      <c r="X76" s="150">
        <f ca="1">INDEX('AI''19 Stats Mod2'!$A$3:$CN$659,MATCH($A76,'AI''19 Stats Mod2'!$A$3:$A$659,FALSE),87)</f>
        <v>9.3187701457677417</v>
      </c>
      <c r="Y76" s="125">
        <f ca="1">INDEX('AI''19 Stats Mod2'!$A$3:$CN$659,MATCH($A76,'AI''19 Stats Mod2'!$A$3:$A$659,FALSE),89)</f>
        <v>1.7777777777777777</v>
      </c>
      <c r="Z76" s="125">
        <f ca="1">INDEX('AI''19 Stats Mod2'!$A$3:$CN$659,MATCH($A76,'AI''19 Stats Mod2'!$A$3:$A$659,FALSE),90)</f>
        <v>0</v>
      </c>
    </row>
    <row r="77" spans="1:26" x14ac:dyDescent="0.25">
      <c r="A77" s="239" t="s">
        <v>165</v>
      </c>
      <c r="B77" s="122">
        <f ca="1">INDEX('AI''19 Stats Mod2'!$A$3:$CM$659,MATCH($A77,'AI''19 Stats Mod2'!$A$3:$A$659,FALSE),14)</f>
        <v>37</v>
      </c>
      <c r="C77" s="122" t="str">
        <f ca="1">INDEX('AI''19 Stats Mod2'!$A$3:$CM$659,MATCH($A77,'AI''19 Stats Mod2'!$A$3:$A$659,FALSE),15)</f>
        <v>Bomber</v>
      </c>
      <c r="D77" s="122">
        <f ca="1">INDEX('AI''19 Stats Mod2'!$A$3:$CM$659,MATCH($A77,'AI''19 Stats Mod2'!$A$3:$A$659,FALSE),16)</f>
        <v>5</v>
      </c>
      <c r="E77" s="122" t="str">
        <f ca="1">INDEX('AI''19 Stats Mod2'!$A$3:$CM$659,MATCH($A77,'AI''19 Stats Mod2'!$A$3:$A$659,FALSE),17)</f>
        <v>-</v>
      </c>
      <c r="F77" s="122" t="str">
        <f ca="1">INDEX('AI''19 Stats Mod2'!$A$3:$CM$659,MATCH($A77,'AI''19 Stats Mod2'!$A$3:$A$659,FALSE),18)</f>
        <v>-</v>
      </c>
      <c r="G77" s="122">
        <f ca="1">INDEX('AI''19 Stats Mod2'!$A$3:$CM$659,MATCH($A77,'AI''19 Stats Mod2'!$A$3:$A$659,FALSE),19)</f>
        <v>2</v>
      </c>
      <c r="H77" s="122" t="str">
        <f ca="1">INDEX('AI''19 Stats Mod2'!$A$3:$CM$659,MATCH($A77,'AI''19 Stats Mod2'!$A$3:$A$659,FALSE),20)</f>
        <v>1-4</v>
      </c>
      <c r="I77" s="122"/>
      <c r="J77" s="122"/>
      <c r="K77" s="122">
        <f ca="1">INDEX('AI''19 Stats Mod2'!$A$3:$CM$659,MATCH($A77,'AI''19 Stats Mod2'!$A$3:$A$659,FALSE),23)</f>
        <v>4</v>
      </c>
      <c r="L77" s="122">
        <f ca="1">INDEX('AI''19 Stats Mod2'!$A$3:$CM$659,MATCH($A77,'AI''19 Stats Mod2'!$A$3:$A$659,FALSE),24)</f>
        <v>6</v>
      </c>
      <c r="M77" s="122">
        <f ca="1">INDEX('AI''19 Stats Mod2'!$A$3:$CM$659,MATCH($A77,'AI''19 Stats Mod2'!$A$3:$A$659,FALSE),25)</f>
        <v>1</v>
      </c>
      <c r="N77" s="122">
        <f ca="1">INDEX('AI''19 Stats Mod2'!$A$3:$CM$659,MATCH($A77,'AI''19 Stats Mod2'!$A$3:$A$659,FALSE),26)</f>
        <v>5</v>
      </c>
      <c r="O77" s="122" t="str">
        <f ca="1">INDEX('AI''19 Stats Mod2'!$A$3:$CM$659,MATCH($A77,'AI''19 Stats Mod2'!$A$3:$A$659,FALSE),27)</f>
        <v>Rocket Boosters</v>
      </c>
      <c r="P77" s="123">
        <f ca="1">INDEX('AI''19 Stats Mod2'!$A$3:$CM$659,MATCH($A77,'AI''19 Stats Mod2'!$A$3:$A$659,FALSE),28)</f>
        <v>0.75242728065260123</v>
      </c>
      <c r="Q77" s="123">
        <f ca="1">INDEX('AI''19 Stats Mod2'!$A$3:$CM$659,MATCH($A77,'AI''19 Stats Mod2'!$A$3:$A$659,FALSE),29)</f>
        <v>0.70633971837345688</v>
      </c>
      <c r="R77" s="123">
        <f ca="1">INDEX('AI''19 Stats Mod2'!$A$3:$CM$659,MATCH($A77,'AI''19 Stats Mod2'!$A$3:$A$659,FALSE),30)</f>
        <v>3.0710422537976387</v>
      </c>
      <c r="S77" s="124">
        <f ca="1">INDEX('AI''19 Stats Mod2'!$A$3:$CM$659,MATCH($A77,'AI''19 Stats Mod2'!$A$3:$A$659,FALSE),70)</f>
        <v>95.036182470592962</v>
      </c>
      <c r="T77" s="125">
        <f ca="1">INDEX('AI''19 Stats Mod2'!$A$3:$CM$659,MATCH($A77,'AI''19 Stats Mod2'!$A$3:$A$659,FALSE),72)</f>
        <v>3.2594981439006951</v>
      </c>
      <c r="U77" s="125">
        <f ca="1">INDEX('AI''19 Stats Mod2'!$A$3:$CM$659,MATCH($A77,'AI''19 Stats Mod2'!$A$3:$A$659,FALSE),73)</f>
        <v>8.8094544429748511E-2</v>
      </c>
      <c r="V77" s="125">
        <f ca="1">INDEX('AI''19 Stats Mod2'!$A$3:$CM$659,MATCH($A77,'AI''19 Stats Mod2'!$A$3:$A$659,FALSE),91)</f>
        <v>0.648537582387122</v>
      </c>
      <c r="W77" s="125">
        <f ca="1">INDEX('AI''19 Stats Mod2'!$A$3:$CN$659,MATCH($A77,'AI''19 Stats Mod2'!$A$3:$A$659,FALSE),86)</f>
        <v>0.10810146134075535</v>
      </c>
      <c r="X77" s="150">
        <f ca="1">INDEX('AI''19 Stats Mod2'!$A$3:$CN$659,MATCH($A77,'AI''19 Stats Mod2'!$A$3:$A$659,FALSE),87)</f>
        <v>18.426253522785832</v>
      </c>
      <c r="Y77" s="125">
        <f ca="1">INDEX('AI''19 Stats Mod2'!$A$3:$CN$659,MATCH($A77,'AI''19 Stats Mod2'!$A$3:$A$659,FALSE),89)</f>
        <v>0.7222222222222221</v>
      </c>
      <c r="Z77" s="125">
        <f ca="1">INDEX('AI''19 Stats Mod2'!$A$3:$CN$659,MATCH($A77,'AI''19 Stats Mod2'!$A$3:$A$659,FALSE),90)</f>
        <v>0</v>
      </c>
    </row>
    <row r="78" spans="1:26" x14ac:dyDescent="0.25">
      <c r="A78" s="239" t="s">
        <v>241</v>
      </c>
      <c r="B78" s="122">
        <f ca="1">INDEX('AI''19 Stats Mod2'!$A$3:$CM$659,MATCH($A78,'AI''19 Stats Mod2'!$A$3:$A$659,FALSE),14)</f>
        <v>30</v>
      </c>
      <c r="C78" s="122" t="str">
        <f ca="1">INDEX('AI''19 Stats Mod2'!$A$3:$CM$659,MATCH($A78,'AI''19 Stats Mod2'!$A$3:$A$659,FALSE),15)</f>
        <v>Bomber</v>
      </c>
      <c r="D78" s="122">
        <f ca="1">INDEX('AI''19 Stats Mod2'!$A$3:$CM$659,MATCH($A78,'AI''19 Stats Mod2'!$A$3:$A$659,FALSE),16)</f>
        <v>5</v>
      </c>
      <c r="E78" s="122" t="str">
        <f ca="1">INDEX('AI''19 Stats Mod2'!$A$3:$CM$659,MATCH($A78,'AI''19 Stats Mod2'!$A$3:$A$659,FALSE),17)</f>
        <v>-</v>
      </c>
      <c r="F78" s="122" t="str">
        <f ca="1">INDEX('AI''19 Stats Mod2'!$A$3:$CM$659,MATCH($A78,'AI''19 Stats Mod2'!$A$3:$A$659,FALSE),18)</f>
        <v>-</v>
      </c>
      <c r="G78" s="122">
        <f ca="1">INDEX('AI''19 Stats Mod2'!$A$3:$CM$659,MATCH($A78,'AI''19 Stats Mod2'!$A$3:$A$659,FALSE),19)</f>
        <v>1</v>
      </c>
      <c r="H78" s="122" t="str">
        <f ca="1">INDEX('AI''19 Stats Mod2'!$A$3:$CM$659,MATCH($A78,'AI''19 Stats Mod2'!$A$3:$A$659,FALSE),20)</f>
        <v>1-3</v>
      </c>
      <c r="I78" s="122"/>
      <c r="J78" s="122"/>
      <c r="K78" s="122">
        <f ca="1">INDEX('AI''19 Stats Mod2'!$A$3:$CM$659,MATCH($A78,'AI''19 Stats Mod2'!$A$3:$A$659,FALSE),23)</f>
        <v>4</v>
      </c>
      <c r="L78" s="122">
        <f ca="1">INDEX('AI''19 Stats Mod2'!$A$3:$CM$659,MATCH($A78,'AI''19 Stats Mod2'!$A$3:$A$659,FALSE),24)</f>
        <v>5</v>
      </c>
      <c r="M78" s="122">
        <f ca="1">INDEX('AI''19 Stats Mod2'!$A$3:$CM$659,MATCH($A78,'AI''19 Stats Mod2'!$A$3:$A$659,FALSE),25)</f>
        <v>2</v>
      </c>
      <c r="N78" s="122">
        <f ca="1">INDEX('AI''19 Stats Mod2'!$A$3:$CM$659,MATCH($A78,'AI''19 Stats Mod2'!$A$3:$A$659,FALSE),26)</f>
        <v>5</v>
      </c>
      <c r="O78" s="122">
        <f ca="1">INDEX('AI''19 Stats Mod2'!$A$3:$CM$659,MATCH($A78,'AI''19 Stats Mod2'!$A$3:$A$659,FALSE),27)</f>
        <v>0</v>
      </c>
      <c r="P78" s="123">
        <f ca="1">INDEX('AI''19 Stats Mod2'!$A$3:$CM$659,MATCH($A78,'AI''19 Stats Mod2'!$A$3:$A$659,FALSE),28)</f>
        <v>0.58977359004073071</v>
      </c>
      <c r="Q78" s="123">
        <f ca="1">INDEX('AI''19 Stats Mod2'!$A$3:$CM$659,MATCH($A78,'AI''19 Stats Mod2'!$A$3:$A$659,FALSE),29)</f>
        <v>0.647954883761794</v>
      </c>
      <c r="R78" s="123">
        <f ca="1">INDEX('AI''19 Stats Mod2'!$A$3:$CM$659,MATCH($A78,'AI''19 Stats Mod2'!$A$3:$A$659,FALSE),30)</f>
        <v>2.8171951467904091</v>
      </c>
      <c r="S78" s="124">
        <f ca="1">INDEX('AI''19 Stats Mod2'!$A$3:$CM$659,MATCH($A78,'AI''19 Stats Mod2'!$A$3:$A$659,FALSE),70)</f>
        <v>76.655078867935245</v>
      </c>
      <c r="T78" s="125">
        <f ca="1">INDEX('AI''19 Stats Mod2'!$A$3:$CM$659,MATCH($A78,'AI''19 Stats Mod2'!$A$3:$A$659,FALSE),72)</f>
        <v>3.3499490594680812</v>
      </c>
      <c r="U78" s="125">
        <f ca="1">INDEX('AI''19 Stats Mod2'!$A$3:$CM$659,MATCH($A78,'AI''19 Stats Mod2'!$A$3:$A$659,FALSE),73)</f>
        <v>0.11166496864893603</v>
      </c>
      <c r="V78" s="125">
        <f ca="1">INDEX('AI''19 Stats Mod2'!$A$3:$CM$659,MATCH($A78,'AI''19 Stats Mod2'!$A$3:$A$659,FALSE),91)</f>
        <v>0.8220591782805079</v>
      </c>
      <c r="W78" s="125">
        <f ca="1">INDEX('AI''19 Stats Mod2'!$A$3:$CN$659,MATCH($A78,'AI''19 Stats Mod2'!$A$3:$A$659,FALSE),86)</f>
        <v>5.7714059625394887E-2</v>
      </c>
      <c r="X78" s="150">
        <f ca="1">INDEX('AI''19 Stats Mod2'!$A$3:$CN$659,MATCH($A78,'AI''19 Stats Mod2'!$A$3:$A$659,FALSE),87)</f>
        <v>14.085975733952045</v>
      </c>
      <c r="Y78" s="125">
        <f ca="1">INDEX('AI''19 Stats Mod2'!$A$3:$CN$659,MATCH($A78,'AI''19 Stats Mod2'!$A$3:$A$659,FALSE),89)</f>
        <v>0.66666666666666663</v>
      </c>
      <c r="Z78" s="125">
        <f ca="1">INDEX('AI''19 Stats Mod2'!$A$3:$CN$659,MATCH($A78,'AI''19 Stats Mod2'!$A$3:$A$659,FALSE),90)</f>
        <v>4.666666666666667</v>
      </c>
    </row>
    <row r="79" spans="1:26" s="174" customFormat="1" x14ac:dyDescent="0.25">
      <c r="A79" s="239" t="s">
        <v>132</v>
      </c>
      <c r="B79" s="122">
        <f ca="1">INDEX('AI''19 Stats Mod2'!$A$3:$CM$659,MATCH($A79,'AI''19 Stats Mod2'!$A$3:$A$659,FALSE),14)</f>
        <v>25</v>
      </c>
      <c r="C79" s="122" t="str">
        <f ca="1">INDEX('AI''19 Stats Mod2'!$A$3:$CM$659,MATCH($A79,'AI''19 Stats Mod2'!$A$3:$A$659,FALSE),15)</f>
        <v>Fighter</v>
      </c>
      <c r="D79" s="122">
        <f ca="1">INDEX('AI''19 Stats Mod2'!$A$3:$CM$659,MATCH($A79,'AI''19 Stats Mod2'!$A$3:$A$659,FALSE),16)</f>
        <v>2</v>
      </c>
      <c r="E79" s="122" t="str">
        <f ca="1">INDEX('AI''19 Stats Mod2'!$A$3:$CM$659,MATCH($A79,'AI''19 Stats Mod2'!$A$3:$A$659,FALSE),17)</f>
        <v>-</v>
      </c>
      <c r="F79" s="122" t="str">
        <f ca="1">INDEX('AI''19 Stats Mod2'!$A$3:$CM$659,MATCH($A79,'AI''19 Stats Mod2'!$A$3:$A$659,FALSE),18)</f>
        <v>-</v>
      </c>
      <c r="G79" s="122">
        <f ca="1">INDEX('AI''19 Stats Mod2'!$A$3:$CM$659,MATCH($A79,'AI''19 Stats Mod2'!$A$3:$A$659,FALSE),19)</f>
        <v>3</v>
      </c>
      <c r="H79" s="122" t="str">
        <f ca="1">INDEX('AI''19 Stats Mod2'!$A$3:$CM$659,MATCH($A79,'AI''19 Stats Mod2'!$A$3:$A$659,FALSE),20)</f>
        <v>1-7</v>
      </c>
      <c r="I79" s="122"/>
      <c r="J79" s="122"/>
      <c r="K79" s="122">
        <f ca="1">INDEX('AI''19 Stats Mod2'!$A$3:$CM$659,MATCH($A79,'AI''19 Stats Mod2'!$A$3:$A$659,FALSE),23)</f>
        <v>2</v>
      </c>
      <c r="L79" s="122">
        <f ca="1">INDEX('AI''19 Stats Mod2'!$A$3:$CM$659,MATCH($A79,'AI''19 Stats Mod2'!$A$3:$A$659,FALSE),24)</f>
        <v>7</v>
      </c>
      <c r="M79" s="122">
        <f ca="1">INDEX('AI''19 Stats Mod2'!$A$3:$CM$659,MATCH($A79,'AI''19 Stats Mod2'!$A$3:$A$659,FALSE),25)</f>
        <v>1</v>
      </c>
      <c r="N79" s="122">
        <f ca="1">INDEX('AI''19 Stats Mod2'!$A$3:$CM$659,MATCH($A79,'AI''19 Stats Mod2'!$A$3:$A$659,FALSE),26)</f>
        <v>5</v>
      </c>
      <c r="O79" s="122" t="str">
        <f>INDEX('AI''19 Stats Mod2'!$A$3:$CM$659,MATCH($A79,'AI''19 Stats Mod2'!$A$3:$A$659,FALSE),27)</f>
        <v>Rocket Boosters</v>
      </c>
      <c r="P79" s="123">
        <f ca="1">INDEX('AI''19 Stats Mod2'!$A$3:$CM$659,MATCH($A79,'AI''19 Stats Mod2'!$A$3:$A$659,FALSE),28)</f>
        <v>0.94482945198530943</v>
      </c>
      <c r="Q79" s="123">
        <f ca="1">INDEX('AI''19 Stats Mod2'!$A$3:$CM$659,MATCH($A79,'AI''19 Stats Mod2'!$A$3:$A$659,FALSE),29)</f>
        <v>1.1901420601517601</v>
      </c>
      <c r="R79" s="123">
        <f ca="1">INDEX('AI''19 Stats Mod2'!$A$3:$CM$659,MATCH($A79,'AI''19 Stats Mod2'!$A$3:$A$659,FALSE),30)</f>
        <v>2.0698122785248003</v>
      </c>
      <c r="S79" s="124">
        <f ca="1">INDEX('AI''19 Stats Mod2'!$A$3:$CM$659,MATCH($A79,'AI''19 Stats Mod2'!$A$3:$A$659,FALSE),70)</f>
        <v>76.974845078069052</v>
      </c>
      <c r="T79" s="125">
        <f ca="1">INDEX('AI''19 Stats Mod2'!$A$3:$CM$659,MATCH($A79,'AI''19 Stats Mod2'!$A$3:$A$659,FALSE),72)</f>
        <v>3.5003832139391604</v>
      </c>
      <c r="U79" s="125">
        <f ca="1">INDEX('AI''19 Stats Mod2'!$A$3:$CM$659,MATCH($A79,'AI''19 Stats Mod2'!$A$3:$A$659,FALSE),73)</f>
        <v>0.1400153285575664</v>
      </c>
      <c r="V79" s="125">
        <f ca="1">INDEX('AI''19 Stats Mod2'!$A$3:$CM$659,MATCH($A79,'AI''19 Stats Mod2'!$A$3:$A$659,FALSE),91)</f>
        <v>1.0307698764737447</v>
      </c>
      <c r="W79" s="125">
        <f ca="1">INDEX('AI''19 Stats Mod2'!$A$3:$CN$659,MATCH($A79,'AI''19 Stats Mod2'!$A$3:$A$659,FALSE),86)</f>
        <v>8.9615753613400309E-2</v>
      </c>
      <c r="X79" s="150">
        <f ca="1">INDEX('AI''19 Stats Mod2'!$A$3:$CN$659,MATCH($A79,'AI''19 Stats Mod2'!$A$3:$A$659,FALSE),87)</f>
        <v>14.488685949673602</v>
      </c>
      <c r="Y79" s="125">
        <f ca="1">INDEX('AI''19 Stats Mod2'!$A$3:$CN$659,MATCH($A79,'AI''19 Stats Mod2'!$A$3:$A$659,FALSE),89)</f>
        <v>1.5555555555555554</v>
      </c>
      <c r="Z79" s="125">
        <f ca="1">INDEX('AI''19 Stats Mod2'!$A$3:$CN$659,MATCH($A79,'AI''19 Stats Mod2'!$A$3:$A$659,FALSE),90)</f>
        <v>0</v>
      </c>
    </row>
    <row r="80" spans="1:26" x14ac:dyDescent="0.25">
      <c r="A80" s="239" t="s">
        <v>244</v>
      </c>
      <c r="B80" s="122">
        <f ca="1">INDEX('AI''19 Stats Mod2'!$A$3:$CM$659,MATCH($A80,'AI''19 Stats Mod2'!$A$3:$A$659,FALSE),14)</f>
        <v>33</v>
      </c>
      <c r="C80" s="122" t="str">
        <f ca="1">INDEX('AI''19 Stats Mod2'!$A$3:$CM$659,MATCH($A80,'AI''19 Stats Mod2'!$A$3:$A$659,FALSE),15)</f>
        <v>Bomber</v>
      </c>
      <c r="D80" s="122">
        <f>INDEX('AI''19 Stats Mod2'!$A$3:$CM$659,MATCH($A80,'AI''19 Stats Mod2'!$A$3:$A$659,FALSE),16)</f>
        <v>6</v>
      </c>
      <c r="E80" s="122" t="str">
        <f ca="1">INDEX('AI''19 Stats Mod2'!$A$3:$CM$659,MATCH($A80,'AI''19 Stats Mod2'!$A$3:$A$659,FALSE),17)</f>
        <v>-</v>
      </c>
      <c r="F80" s="122" t="str">
        <f ca="1">INDEX('AI''19 Stats Mod2'!$A$3:$CM$659,MATCH($A80,'AI''19 Stats Mod2'!$A$3:$A$659,FALSE),18)</f>
        <v>-</v>
      </c>
      <c r="G80" s="122">
        <f ca="1">INDEX('AI''19 Stats Mod2'!$A$3:$CM$659,MATCH($A80,'AI''19 Stats Mod2'!$A$3:$A$659,FALSE),19)</f>
        <v>1</v>
      </c>
      <c r="H80" s="122" t="str">
        <f ca="1">INDEX('AI''19 Stats Mod2'!$A$3:$CM$659,MATCH($A80,'AI''19 Stats Mod2'!$A$3:$A$659,FALSE),20)</f>
        <v>1-3</v>
      </c>
      <c r="I80" s="122"/>
      <c r="J80" s="122"/>
      <c r="K80" s="122">
        <f ca="1">INDEX('AI''19 Stats Mod2'!$A$3:$CM$659,MATCH($A80,'AI''19 Stats Mod2'!$A$3:$A$659,FALSE),23)</f>
        <v>4</v>
      </c>
      <c r="L80" s="122">
        <f ca="1">INDEX('AI''19 Stats Mod2'!$A$3:$CM$659,MATCH($A80,'AI''19 Stats Mod2'!$A$3:$A$659,FALSE),24)</f>
        <v>5</v>
      </c>
      <c r="M80" s="122">
        <f ca="1">INDEX('AI''19 Stats Mod2'!$A$3:$CM$659,MATCH($A80,'AI''19 Stats Mod2'!$A$3:$A$659,FALSE),25)</f>
        <v>2</v>
      </c>
      <c r="N80" s="122">
        <f ca="1">INDEX('AI''19 Stats Mod2'!$A$3:$CM$659,MATCH($A80,'AI''19 Stats Mod2'!$A$3:$A$659,FALSE),26)</f>
        <v>5</v>
      </c>
      <c r="O80" s="122">
        <f ca="1">INDEX('AI''19 Stats Mod2'!$A$3:$CM$659,MATCH($A80,'AI''19 Stats Mod2'!$A$3:$A$659,FALSE),27)</f>
        <v>0</v>
      </c>
      <c r="P80" s="123">
        <f ca="1">INDEX('AI''19 Stats Mod2'!$A$3:$CM$659,MATCH($A80,'AI''19 Stats Mod2'!$A$3:$A$659,FALSE),28)</f>
        <v>0.58977359004073071</v>
      </c>
      <c r="Q80" s="123">
        <f ca="1">INDEX('AI''19 Stats Mod2'!$A$3:$CM$659,MATCH($A80,'AI''19 Stats Mod2'!$A$3:$A$659,FALSE),29)</f>
        <v>0.60325406033597606</v>
      </c>
      <c r="R80" s="123">
        <f ca="1">INDEX('AI''19 Stats Mod2'!$A$3:$CM$659,MATCH($A80,'AI''19 Stats Mod2'!$A$3:$A$659,FALSE),30)</f>
        <v>3.1474124887094406</v>
      </c>
      <c r="S80" s="124">
        <f ca="1">INDEX('AI''19 Stats Mod2'!$A$3:$CM$659,MATCH($A80,'AI''19 Stats Mod2'!$A$3:$A$659,FALSE),70)</f>
        <v>76.655078867935245</v>
      </c>
      <c r="T80" s="125">
        <f ca="1">INDEX('AI''19 Stats Mod2'!$A$3:$CM$659,MATCH($A80,'AI''19 Stats Mod2'!$A$3:$A$659,FALSE),72)</f>
        <v>3.5604956746742182</v>
      </c>
      <c r="U80" s="125">
        <f ca="1">INDEX('AI''19 Stats Mod2'!$A$3:$CM$659,MATCH($A80,'AI''19 Stats Mod2'!$A$3:$A$659,FALSE),73)</f>
        <v>0.10789380832346115</v>
      </c>
      <c r="V80" s="125">
        <f ca="1">INDEX('AI''19 Stats Mod2'!$A$3:$CM$659,MATCH($A80,'AI''19 Stats Mod2'!$A$3:$A$659,FALSE),91)</f>
        <v>0.7942965147000397</v>
      </c>
      <c r="W80" s="125">
        <f ca="1">INDEX('AI''19 Stats Mod2'!$A$3:$CN$659,MATCH($A80,'AI''19 Stats Mod2'!$A$3:$A$659,FALSE),86)</f>
        <v>5.628966258051625E-2</v>
      </c>
      <c r="X80" s="150">
        <f ca="1">INDEX('AI''19 Stats Mod2'!$A$3:$CN$659,MATCH($A80,'AI''19 Stats Mod2'!$A$3:$A$659,FALSE),87)</f>
        <v>15.737062443547202</v>
      </c>
      <c r="Y80" s="125">
        <f ca="1">INDEX('AI''19 Stats Mod2'!$A$3:$CN$659,MATCH($A80,'AI''19 Stats Mod2'!$A$3:$A$659,FALSE),89)</f>
        <v>0.66666666666666663</v>
      </c>
      <c r="Z80" s="125">
        <f ca="1">INDEX('AI''19 Stats Mod2'!$A$3:$CN$659,MATCH($A80,'AI''19 Stats Mod2'!$A$3:$A$659,FALSE),90)</f>
        <v>4.666666666666667</v>
      </c>
    </row>
    <row r="81" spans="1:26" x14ac:dyDescent="0.25">
      <c r="A81" s="219" t="s">
        <v>657</v>
      </c>
      <c r="B81" s="122">
        <f ca="1">INDEX('AI''19 Stats Mod2'!$A$3:$CM$659,MATCH($A81,'AI''19 Stats Mod2'!$A$3:$A$659,FALSE),14)</f>
        <v>23</v>
      </c>
      <c r="C81" s="122" t="str">
        <f ca="1">INDEX('AI''19 Stats Mod2'!$A$3:$CM$659,MATCH($A81,'AI''19 Stats Mod2'!$A$3:$A$659,FALSE),15)</f>
        <v>Fighter</v>
      </c>
      <c r="D81" s="122">
        <f ca="1">INDEX('AI''19 Stats Mod2'!$A$3:$CM$659,MATCH($A81,'AI''19 Stats Mod2'!$A$3:$A$659,FALSE),16)</f>
        <v>2</v>
      </c>
      <c r="E81" s="122">
        <f ca="1">INDEX('AI''19 Stats Mod2'!$A$3:$CM$659,MATCH($A81,'AI''19 Stats Mod2'!$A$3:$A$659,FALSE),17)</f>
        <v>0</v>
      </c>
      <c r="F81" s="122">
        <f ca="1">INDEX('AI''19 Stats Mod2'!$A$3:$CM$659,MATCH($A81,'AI''19 Stats Mod2'!$A$3:$A$659,FALSE),18)</f>
        <v>0</v>
      </c>
      <c r="G81" s="122">
        <f ca="1">INDEX('AI''19 Stats Mod2'!$A$3:$CM$659,MATCH($A81,'AI''19 Stats Mod2'!$A$3:$A$659,FALSE),19)</f>
        <v>4</v>
      </c>
      <c r="H81" s="122" t="str">
        <f ca="1">INDEX('AI''19 Stats Mod2'!$A$3:$CM$659,MATCH($A81,'AI''19 Stats Mod2'!$A$3:$A$659,FALSE),20)</f>
        <v>1-8</v>
      </c>
      <c r="I81" s="122"/>
      <c r="J81" s="122"/>
      <c r="K81" s="122">
        <f ca="1">INDEX('AI''19 Stats Mod2'!$A$3:$CM$659,MATCH($A81,'AI''19 Stats Mod2'!$A$3:$A$659,FALSE),23)</f>
        <v>2</v>
      </c>
      <c r="L81" s="122">
        <f ca="1">INDEX('AI''19 Stats Mod2'!$A$3:$CM$659,MATCH($A81,'AI''19 Stats Mod2'!$A$3:$A$659,FALSE),24)</f>
        <v>10</v>
      </c>
      <c r="M81" s="122">
        <f ca="1">INDEX('AI''19 Stats Mod2'!$A$3:$CM$659,MATCH($A81,'AI''19 Stats Mod2'!$A$3:$A$659,FALSE),25)</f>
        <v>2</v>
      </c>
      <c r="N81" s="122">
        <f ca="1">INDEX('AI''19 Stats Mod2'!$A$3:$CM$659,MATCH($A81,'AI''19 Stats Mod2'!$A$3:$A$659,FALSE),26)</f>
        <v>5</v>
      </c>
      <c r="O81" s="122" t="str">
        <f ca="1">INDEX('AI''19 Stats Mod2'!$A$3:$CM$659,MATCH($A81,'AI''19 Stats Mod2'!$A$3:$A$659,FALSE),27)</f>
        <v>Jink</v>
      </c>
      <c r="P81" s="123">
        <f ca="1">INDEX('AI''19 Stats Mod2'!$A$3:$CM$659,MATCH($A81,'AI''19 Stats Mod2'!$A$3:$A$659,FALSE),28)</f>
        <v>1.1025251979199675</v>
      </c>
      <c r="Q81" s="123">
        <f ca="1">INDEX('AI''19 Stats Mod2'!$A$3:$CM$659,MATCH($A81,'AI''19 Stats Mod2'!$A$3:$A$659,FALSE),29)</f>
        <v>1.4784036786711188</v>
      </c>
      <c r="R81" s="123">
        <f ca="1">INDEX('AI''19 Stats Mod2'!$A$3:$CM$659,MATCH($A81,'AI''19 Stats Mod2'!$A$3:$A$659,FALSE),30)</f>
        <v>2.5711368324715109</v>
      </c>
      <c r="S81" s="124">
        <f ca="1">INDEX('AI''19 Stats Mod2'!$A$3:$CM$659,MATCH($A81,'AI''19 Stats Mod2'!$A$3:$A$659,FALSE),70)</f>
        <v>89.413038279596364</v>
      </c>
      <c r="T81" s="125">
        <f ca="1">INDEX('AI''19 Stats Mod2'!$A$3:$CM$659,MATCH($A81,'AI''19 Stats Mod2'!$A$3:$A$659,FALSE),72)</f>
        <v>3.0677037528488911</v>
      </c>
      <c r="U81" s="125">
        <f ca="1">INDEX('AI''19 Stats Mod2'!$A$3:$CM$659,MATCH($A81,'AI''19 Stats Mod2'!$A$3:$A$659,FALSE),73)</f>
        <v>0.13337842403690831</v>
      </c>
      <c r="V81" s="125">
        <f ca="1">INDEX('AI''19 Stats Mod2'!$A$3:$CM$659,MATCH($A81,'AI''19 Stats Mod2'!$A$3:$A$659,FALSE),91)</f>
        <v>0.98191007431205413</v>
      </c>
      <c r="W81" s="125">
        <f ca="1">INDEX('AI''19 Stats Mod2'!$A$3:$CN$659,MATCH($A81,'AI''19 Stats Mod2'!$A$3:$A$659,FALSE),86)</f>
        <v>3.980977353947561E-2</v>
      </c>
      <c r="X81" s="150">
        <f ca="1">INDEX('AI''19 Stats Mod2'!$A$3:$CN$659,MATCH($A81,'AI''19 Stats Mod2'!$A$3:$A$659,FALSE),87)</f>
        <v>25.71136832471511</v>
      </c>
      <c r="Y81" s="125">
        <f ca="1">INDEX('AI''19 Stats Mod2'!$A$3:$CN$659,MATCH($A81,'AI''19 Stats Mod2'!$A$3:$A$659,FALSE),89)</f>
        <v>0.66666666666666663</v>
      </c>
      <c r="Z81" s="125">
        <f ca="1">INDEX('AI''19 Stats Mod2'!$A$3:$CN$659,MATCH($A81,'AI''19 Stats Mod2'!$A$3:$A$659,FALSE),90)</f>
        <v>0</v>
      </c>
    </row>
    <row r="82" spans="1:26" x14ac:dyDescent="0.25">
      <c r="A82" s="239" t="s">
        <v>580</v>
      </c>
      <c r="B82" s="122">
        <f ca="1">INDEX('AI''19 Stats Mod2'!$A$3:$CM$659,MATCH($A82,'AI''19 Stats Mod2'!$A$3:$A$659,FALSE),14)</f>
        <v>26</v>
      </c>
      <c r="C82" s="122" t="str">
        <f ca="1">INDEX('AI''19 Stats Mod2'!$A$3:$CM$659,MATCH($A82,'AI''19 Stats Mod2'!$A$3:$A$659,FALSE),15)</f>
        <v>Bomber</v>
      </c>
      <c r="D82" s="122">
        <f ca="1">INDEX('AI''19 Stats Mod2'!$A$3:$CM$659,MATCH($A82,'AI''19 Stats Mod2'!$A$3:$A$659,FALSE),16)</f>
        <v>2</v>
      </c>
      <c r="E82" s="122">
        <f ca="1">INDEX('AI''19 Stats Mod2'!$A$3:$CM$659,MATCH($A82,'AI''19 Stats Mod2'!$A$3:$A$659,FALSE),17)</f>
        <v>0</v>
      </c>
      <c r="F82" s="122">
        <f ca="1">INDEX('AI''19 Stats Mod2'!$A$3:$CM$659,MATCH($A82,'AI''19 Stats Mod2'!$A$3:$A$659,FALSE),18)</f>
        <v>0</v>
      </c>
      <c r="G82" s="122">
        <f ca="1">INDEX('AI''19 Stats Mod2'!$A$3:$CM$659,MATCH($A82,'AI''19 Stats Mod2'!$A$3:$A$659,FALSE),19)</f>
        <v>3</v>
      </c>
      <c r="H82" s="122" t="str">
        <f ca="1">INDEX('AI''19 Stats Mod2'!$A$3:$CM$659,MATCH($A82,'AI''19 Stats Mod2'!$A$3:$A$659,FALSE),20)</f>
        <v>1-6</v>
      </c>
      <c r="I82" s="122"/>
      <c r="J82" s="122"/>
      <c r="K82" s="122">
        <f ca="1">INDEX('AI''19 Stats Mod2'!$A$3:$CM$659,MATCH($A82,'AI''19 Stats Mod2'!$A$3:$A$659,FALSE),23)</f>
        <v>2</v>
      </c>
      <c r="L82" s="122">
        <f ca="1">INDEX('AI''19 Stats Mod2'!$A$3:$CM$659,MATCH($A82,'AI''19 Stats Mod2'!$A$3:$A$659,FALSE),24)</f>
        <v>7</v>
      </c>
      <c r="M82" s="122">
        <f ca="1">INDEX('AI''19 Stats Mod2'!$A$3:$CM$659,MATCH($A82,'AI''19 Stats Mod2'!$A$3:$A$659,FALSE),25)</f>
        <v>1</v>
      </c>
      <c r="N82" s="122">
        <f ca="1">INDEX('AI''19 Stats Mod2'!$A$3:$CM$659,MATCH($A82,'AI''19 Stats Mod2'!$A$3:$A$659,FALSE),26)</f>
        <v>5</v>
      </c>
      <c r="O82" s="122" t="str">
        <f ca="1">INDEX('AI''19 Stats Mod2'!$A$3:$CM$659,MATCH($A82,'AI''19 Stats Mod2'!$A$3:$A$659,FALSE),27)</f>
        <v>Jink</v>
      </c>
      <c r="P82" s="123">
        <f ca="1">INDEX('AI''19 Stats Mod2'!$A$3:$CM$659,MATCH($A82,'AI''19 Stats Mod2'!$A$3:$A$659,FALSE),28)</f>
        <v>0.92323317983996001</v>
      </c>
      <c r="Q82" s="123">
        <f ca="1">INDEX('AI''19 Stats Mod2'!$A$3:$CM$659,MATCH($A82,'AI''19 Stats Mod2'!$A$3:$A$659,FALSE),29)</f>
        <v>1.1292283704234423</v>
      </c>
      <c r="R82" s="123">
        <f ca="1">INDEX('AI''19 Stats Mod2'!$A$3:$CM$659,MATCH($A82,'AI''19 Stats Mod2'!$A$3:$A$659,FALSE),30)</f>
        <v>1.9638754268233782</v>
      </c>
      <c r="S82" s="124">
        <f ca="1">INDEX('AI''19 Stats Mod2'!$A$3:$CM$659,MATCH($A82,'AI''19 Stats Mod2'!$A$3:$A$659,FALSE),70)</f>
        <v>74.33512624974577</v>
      </c>
      <c r="T82" s="125">
        <f ca="1">INDEX('AI''19 Stats Mod2'!$A$3:$CM$659,MATCH($A82,'AI''19 Stats Mod2'!$A$3:$A$659,FALSE),72)</f>
        <v>2.6003993428584562</v>
      </c>
      <c r="U82" s="125">
        <f ca="1">INDEX('AI''19 Stats Mod2'!$A$3:$CM$659,MATCH($A82,'AI''19 Stats Mod2'!$A$3:$A$659,FALSE),73)</f>
        <v>0.10001535934070985</v>
      </c>
      <c r="V82" s="125">
        <f ca="1">INDEX('AI''19 Stats Mod2'!$A$3:$CM$659,MATCH($A82,'AI''19 Stats Mod2'!$A$3:$A$659,FALSE),91)</f>
        <v>0.73629666590908094</v>
      </c>
      <c r="W82" s="125">
        <f ca="1">INDEX('AI''19 Stats Mod2'!$A$3:$CN$659,MATCH($A82,'AI''19 Stats Mod2'!$A$3:$A$659,FALSE),86)</f>
        <v>2.9803722115471241E-2</v>
      </c>
      <c r="X82" s="150">
        <f ca="1">INDEX('AI''19 Stats Mod2'!$A$3:$CN$659,MATCH($A82,'AI''19 Stats Mod2'!$A$3:$A$659,FALSE),87)</f>
        <v>13.747127987763648</v>
      </c>
      <c r="Y82" s="125">
        <f ca="1">INDEX('AI''19 Stats Mod2'!$A$3:$CN$659,MATCH($A82,'AI''19 Stats Mod2'!$A$3:$A$659,FALSE),89)</f>
        <v>2.9444444444444442</v>
      </c>
      <c r="Z82" s="125">
        <f ca="1">INDEX('AI''19 Stats Mod2'!$A$3:$CN$659,MATCH($A82,'AI''19 Stats Mod2'!$A$3:$A$659,FALSE),90)</f>
        <v>2.3333333333333335</v>
      </c>
    </row>
    <row r="83" spans="1:26" s="275" customFormat="1" x14ac:dyDescent="0.25">
      <c r="A83" s="274" t="s">
        <v>461</v>
      </c>
      <c r="B83" s="264">
        <f ca="1">INDEX('AI''19 Stats Mod2'!$A$3:$CM$659,MATCH($A83,'AI''19 Stats Mod2'!$A$3:$A$659,FALSE),14)</f>
        <v>24</v>
      </c>
      <c r="C83" s="264" t="str">
        <f ca="1">INDEX('AI''19 Stats Mod2'!$A$3:$CM$659,MATCH($A83,'AI''19 Stats Mod2'!$A$3:$A$659,FALSE),15)</f>
        <v>Bomber</v>
      </c>
      <c r="D83" s="264">
        <f ca="1">INDEX('AI''19 Stats Mod2'!$A$3:$CM$659,MATCH($A83,'AI''19 Stats Mod2'!$A$3:$A$659,FALSE),16)</f>
        <v>5</v>
      </c>
      <c r="E83" s="264">
        <f ca="1">INDEX('AI''19 Stats Mod2'!$A$3:$CM$659,MATCH($A83,'AI''19 Stats Mod2'!$A$3:$A$659,FALSE),17)</f>
        <v>0</v>
      </c>
      <c r="F83" s="264" t="str">
        <f ca="1">INDEX('AI''19 Stats Mod2'!$A$3:$CM$659,MATCH($A83,'AI''19 Stats Mod2'!$A$3:$A$659,FALSE),18)</f>
        <v>-</v>
      </c>
      <c r="G83" s="264">
        <f ca="1">INDEX('AI''19 Stats Mod2'!$A$3:$CM$659,MATCH($A83,'AI''19 Stats Mod2'!$A$3:$A$659,FALSE),19)</f>
        <v>2</v>
      </c>
      <c r="H83" s="264" t="str">
        <f ca="1">INDEX('AI''19 Stats Mod2'!$A$3:$CM$659,MATCH($A83,'AI''19 Stats Mod2'!$A$3:$A$659,FALSE),20)</f>
        <v>1-4</v>
      </c>
      <c r="I83" s="264"/>
      <c r="J83" s="264"/>
      <c r="K83" s="264">
        <f ca="1">INDEX('AI''19 Stats Mod2'!$A$3:$CM$659,MATCH($A83,'AI''19 Stats Mod2'!$A$3:$A$659,FALSE),23)</f>
        <v>4</v>
      </c>
      <c r="L83" s="264">
        <f ca="1">INDEX('AI''19 Stats Mod2'!$A$3:$CM$659,MATCH($A83,'AI''19 Stats Mod2'!$A$3:$A$659,FALSE),24)</f>
        <v>5</v>
      </c>
      <c r="M83" s="264">
        <f ca="1">INDEX('AI''19 Stats Mod2'!$A$3:$CM$659,MATCH($A83,'AI''19 Stats Mod2'!$A$3:$A$659,FALSE),25)</f>
        <v>1</v>
      </c>
      <c r="N83" s="264">
        <f ca="1">INDEX('AI''19 Stats Mod2'!$A$3:$CM$659,MATCH($A83,'AI''19 Stats Mod2'!$A$3:$A$659,FALSE),26)</f>
        <v>5</v>
      </c>
      <c r="O83" s="264" t="str">
        <f ca="1">INDEX('AI''19 Stats Mod2'!$A$3:$CM$659,MATCH($A83,'AI''19 Stats Mod2'!$A$3:$A$659,FALSE),27)</f>
        <v>Rocket Boosters, Drone Mothership</v>
      </c>
      <c r="P83" s="265">
        <f ca="1">INDEX('AI''19 Stats Mod2'!$A$3:$CM$659,MATCH($A83,'AI''19 Stats Mod2'!$A$3:$A$659,FALSE),28)</f>
        <v>0.71563189871974031</v>
      </c>
      <c r="Q83" s="265">
        <f ca="1">INDEX('AI''19 Stats Mod2'!$A$3:$CM$659,MATCH($A83,'AI''19 Stats Mod2'!$A$3:$A$659,FALSE),29)</f>
        <v>0.92946201740908185</v>
      </c>
      <c r="R83" s="265">
        <f ca="1">INDEX('AI''19 Stats Mod2'!$A$3:$CM$659,MATCH($A83,'AI''19 Stats Mod2'!$A$3:$A$659,FALSE),30)</f>
        <v>4.0411392061264424</v>
      </c>
      <c r="S83" s="266">
        <f ca="1">INDEX('AI''19 Stats Mod2'!$A$3:$CM$659,MATCH($A83,'AI''19 Stats Mod2'!$A$3:$A$659,FALSE),70)</f>
        <v>79.353112127768</v>
      </c>
      <c r="T83" s="267">
        <f ca="1">INDEX('AI''19 Stats Mod2'!$A$3:$CM$659,MATCH($A83,'AI''19 Stats Mod2'!$A$3:$A$659,FALSE),72)</f>
        <v>2.3678596500375146</v>
      </c>
      <c r="U83" s="262">
        <f ca="1">INDEX('AI''19 Stats Mod2'!$A$3:$CM$659,MATCH($A83,'AI''19 Stats Mod2'!$A$3:$A$659,FALSE),73)</f>
        <v>9.8660818751563115E-2</v>
      </c>
      <c r="V83" s="262">
        <f ca="1">INDEX('AI''19 Stats Mod2'!$A$3:$CM$659,MATCH($A83,'AI''19 Stats Mod2'!$A$3:$A$659,FALSE),91)</f>
        <v>0.72632476033176119</v>
      </c>
      <c r="W83" s="262">
        <f ca="1">INDEX('AI''19 Stats Mod2'!$A$3:$CN$659,MATCH($A83,'AI''19 Stats Mod2'!$A$3:$A$659,FALSE),86)</f>
        <v>4.282634217935577E-2</v>
      </c>
      <c r="X83" s="261">
        <f ca="1">INDEX('AI''19 Stats Mod2'!$A$3:$CN$659,MATCH($A83,'AI''19 Stats Mod2'!$A$3:$A$659,FALSE),87)</f>
        <v>20.205696030632211</v>
      </c>
      <c r="Y83" s="267">
        <f ca="1">INDEX('AI''19 Stats Mod2'!$A$3:$CN$659,MATCH($A83,'AI''19 Stats Mod2'!$A$3:$A$659,FALSE),89)</f>
        <v>1.3333333333333333</v>
      </c>
      <c r="Z83" s="267">
        <f ca="1">INDEX('AI''19 Stats Mod2'!$A$3:$CN$659,MATCH($A83,'AI''19 Stats Mod2'!$A$3:$A$659,FALSE),90)</f>
        <v>0</v>
      </c>
    </row>
    <row r="84" spans="1:26" x14ac:dyDescent="0.25">
      <c r="A84" s="239" t="s">
        <v>579</v>
      </c>
      <c r="B84" s="122">
        <f ca="1">INDEX('AI''19 Stats Mod2'!$A$3:$CM$659,MATCH($A84,'AI''19 Stats Mod2'!$A$3:$A$659,FALSE),14)</f>
        <v>25</v>
      </c>
      <c r="C84" s="122" t="str">
        <f ca="1">INDEX('AI''19 Stats Mod2'!$A$3:$CM$659,MATCH($A84,'AI''19 Stats Mod2'!$A$3:$A$659,FALSE),15)</f>
        <v>Fighter</v>
      </c>
      <c r="D84" s="122">
        <f ca="1">INDEX('AI''19 Stats Mod2'!$A$3:$CM$659,MATCH($A84,'AI''19 Stats Mod2'!$A$3:$A$659,FALSE),16)</f>
        <v>2</v>
      </c>
      <c r="E84" s="122">
        <f ca="1">INDEX('AI''19 Stats Mod2'!$A$3:$CM$659,MATCH($A84,'AI''19 Stats Mod2'!$A$3:$A$659,FALSE),17)</f>
        <v>0</v>
      </c>
      <c r="F84" s="122">
        <f ca="1">INDEX('AI''19 Stats Mod2'!$A$3:$CM$659,MATCH($A84,'AI''19 Stats Mod2'!$A$3:$A$659,FALSE),18)</f>
        <v>0</v>
      </c>
      <c r="G84" s="122">
        <f ca="1">INDEX('AI''19 Stats Mod2'!$A$3:$CM$659,MATCH($A84,'AI''19 Stats Mod2'!$A$3:$A$659,FALSE),19)</f>
        <v>4</v>
      </c>
      <c r="H84" s="122" t="str">
        <f ca="1">INDEX('AI''19 Stats Mod2'!$A$3:$CM$659,MATCH($A84,'AI''19 Stats Mod2'!$A$3:$A$659,FALSE),20)</f>
        <v>1-8</v>
      </c>
      <c r="I84" s="122"/>
      <c r="J84" s="122"/>
      <c r="K84" s="122">
        <f ca="1">INDEX('AI''19 Stats Mod2'!$A$3:$CM$659,MATCH($A84,'AI''19 Stats Mod2'!$A$3:$A$659,FALSE),23)</f>
        <v>2</v>
      </c>
      <c r="L84" s="122">
        <f ca="1">INDEX('AI''19 Stats Mod2'!$A$3:$CM$659,MATCH($A84,'AI''19 Stats Mod2'!$A$3:$A$659,FALSE),24)</f>
        <v>9</v>
      </c>
      <c r="M84" s="122">
        <f ca="1">INDEX('AI''19 Stats Mod2'!$A$3:$CM$659,MATCH($A84,'AI''19 Stats Mod2'!$A$3:$A$659,FALSE),25)</f>
        <v>1</v>
      </c>
      <c r="N84" s="122">
        <f ca="1">INDEX('AI''19 Stats Mod2'!$A$3:$CM$659,MATCH($A84,'AI''19 Stats Mod2'!$A$3:$A$659,FALSE),26)</f>
        <v>5</v>
      </c>
      <c r="O84" s="122" t="str">
        <f ca="1">INDEX('AI''19 Stats Mod2'!$A$3:$CM$659,MATCH($A84,'AI''19 Stats Mod2'!$A$3:$A$659,FALSE),27)</f>
        <v>Jink</v>
      </c>
      <c r="P84" s="123">
        <f ca="1">INDEX('AI''19 Stats Mod2'!$A$3:$CM$659,MATCH($A84,'AI''19 Stats Mod2'!$A$3:$A$659,FALSE),28)</f>
        <v>1.0862535845082792</v>
      </c>
      <c r="Q84" s="123">
        <f ca="1">INDEX('AI''19 Stats Mod2'!$A$3:$CM$659,MATCH($A84,'AI''19 Stats Mod2'!$A$3:$A$659,FALSE),29)</f>
        <v>1.3682851187560339</v>
      </c>
      <c r="R84" s="123">
        <f ca="1">INDEX('AI''19 Stats Mod2'!$A$3:$CM$659,MATCH($A84,'AI''19 Stats Mod2'!$A$3:$A$659,FALSE),30)</f>
        <v>2.3796262934887547</v>
      </c>
      <c r="S84" s="124">
        <f ca="1">INDEX('AI''19 Stats Mod2'!$A$3:$CM$659,MATCH($A84,'AI''19 Stats Mod2'!$A$3:$A$659,FALSE),70)</f>
        <v>74.819923305810761</v>
      </c>
      <c r="T84" s="125">
        <f ca="1">INDEX('AI''19 Stats Mod2'!$A$3:$CM$659,MATCH($A84,'AI''19 Stats Mod2'!$A$3:$A$659,FALSE),72)</f>
        <v>2.2733428901438542</v>
      </c>
      <c r="U84" s="125">
        <f ca="1">INDEX('AI''19 Stats Mod2'!$A$3:$CM$659,MATCH($A84,'AI''19 Stats Mod2'!$A$3:$A$659,FALSE),73)</f>
        <v>9.0933715605754167E-2</v>
      </c>
      <c r="V84" s="125">
        <f ca="1">INDEX('AI''19 Stats Mod2'!$A$3:$CM$659,MATCH($A84,'AI''19 Stats Mod2'!$A$3:$A$659,FALSE),91)</f>
        <v>0.66943909476100427</v>
      </c>
      <c r="W84" s="125">
        <f ca="1">INDEX('AI''19 Stats Mod2'!$A$3:$CN$659,MATCH($A84,'AI''19 Stats Mod2'!$A$3:$A$659,FALSE),86)</f>
        <v>2.0544081727000618E-2</v>
      </c>
      <c r="X84" s="150">
        <f ca="1">INDEX('AI''19 Stats Mod2'!$A$3:$CN$659,MATCH($A84,'AI''19 Stats Mod2'!$A$3:$A$659,FALSE),87)</f>
        <v>21.416636641398792</v>
      </c>
      <c r="Y84" s="125">
        <f ca="1">INDEX('AI''19 Stats Mod2'!$A$3:$CN$659,MATCH($A84,'AI''19 Stats Mod2'!$A$3:$A$659,FALSE),89)</f>
        <v>0.88888888888888884</v>
      </c>
      <c r="Z84" s="125">
        <f ca="1">INDEX('AI''19 Stats Mod2'!$A$3:$CN$659,MATCH($A84,'AI''19 Stats Mod2'!$A$3:$A$659,FALSE),90)</f>
        <v>0</v>
      </c>
    </row>
    <row r="85" spans="1:26" s="275" customFormat="1" x14ac:dyDescent="0.25">
      <c r="A85" s="274" t="s">
        <v>552</v>
      </c>
      <c r="B85" s="264">
        <f ca="1">INDEX('AI''19 Stats Mod2'!$A$3:$CM$659,MATCH($A85,'AI''19 Stats Mod2'!$A$3:$A$659,FALSE),14)</f>
        <v>38</v>
      </c>
      <c r="C85" s="264" t="str">
        <f ca="1">INDEX('AI''19 Stats Mod2'!$A$3:$CM$659,MATCH($A85,'AI''19 Stats Mod2'!$A$3:$A$659,FALSE),15)</f>
        <v>Bomber</v>
      </c>
      <c r="D85" s="264">
        <f ca="1">INDEX('AI''19 Stats Mod2'!$A$3:$CM$659,MATCH($A85,'AI''19 Stats Mod2'!$A$3:$A$659,FALSE),16)</f>
        <v>8</v>
      </c>
      <c r="E85" s="264">
        <f ca="1">INDEX('AI''19 Stats Mod2'!$A$3:$CM$659,MATCH($A85,'AI''19 Stats Mod2'!$A$3:$A$659,FALSE),17)</f>
        <v>8</v>
      </c>
      <c r="F85" s="264">
        <f ca="1">INDEX('AI''19 Stats Mod2'!$A$3:$CM$659,MATCH($A85,'AI''19 Stats Mod2'!$A$3:$A$659,FALSE),18)</f>
        <v>0</v>
      </c>
      <c r="G85" s="264">
        <f ca="1">INDEX('AI''19 Stats Mod2'!$A$3:$CM$659,MATCH($A85,'AI''19 Stats Mod2'!$A$3:$A$659,FALSE),19)</f>
        <v>2</v>
      </c>
      <c r="H85" s="264" t="str">
        <f ca="1">INDEX('AI''19 Stats Mod2'!$A$3:$CM$659,MATCH($A85,'AI''19 Stats Mod2'!$A$3:$A$659,FALSE),20)</f>
        <v>1-4</v>
      </c>
      <c r="I85" s="264"/>
      <c r="J85" s="264"/>
      <c r="K85" s="264">
        <f ca="1">INDEX('AI''19 Stats Mod2'!$A$3:$CM$659,MATCH($A85,'AI''19 Stats Mod2'!$A$3:$A$659,FALSE),23)</f>
        <v>3</v>
      </c>
      <c r="L85" s="264">
        <f ca="1">INDEX('AI''19 Stats Mod2'!$A$3:$CM$659,MATCH($A85,'AI''19 Stats Mod2'!$A$3:$A$659,FALSE),24)</f>
        <v>5</v>
      </c>
      <c r="M85" s="264">
        <f ca="1">INDEX('AI''19 Stats Mod2'!$A$3:$CM$659,MATCH($A85,'AI''19 Stats Mod2'!$A$3:$A$659,FALSE),25)</f>
        <v>0</v>
      </c>
      <c r="N85" s="264">
        <f ca="1">INDEX('AI''19 Stats Mod2'!$A$3:$CM$659,MATCH($A85,'AI''19 Stats Mod2'!$A$3:$A$659,FALSE),26)</f>
        <v>5</v>
      </c>
      <c r="O85" s="264">
        <f>INDEX('AI''19 Stats Mod2'!$A$3:$CM$659,MATCH($A85,'AI''19 Stats Mod2'!$A$3:$A$659,FALSE),27)</f>
        <v>0</v>
      </c>
      <c r="P85" s="265">
        <f ca="1">INDEX('AI''19 Stats Mod2'!$A$3:$CM$659,MATCH($A85,'AI''19 Stats Mod2'!$A$3:$A$659,FALSE),28)</f>
        <v>0.74703496601370634</v>
      </c>
      <c r="Q85" s="265">
        <f ca="1">INDEX('AI''19 Stats Mod2'!$A$3:$CM$659,MATCH($A85,'AI''19 Stats Mod2'!$A$3:$A$659,FALSE),29)</f>
        <v>0.68739064950337225</v>
      </c>
      <c r="R85" s="265">
        <f ca="1">INDEX('AI''19 Stats Mod2'!$A$3:$CM$659,MATCH($A85,'AI''19 Stats Mod2'!$A$3:$A$659,FALSE),30)</f>
        <v>4.7818479965451983</v>
      </c>
      <c r="S85" s="266">
        <f ca="1">INDEX('AI''19 Stats Mod2'!$A$3:$CM$659,MATCH($A85,'AI''19 Stats Mod2'!$A$3:$A$659,FALSE),70)</f>
        <v>83.592817835561249</v>
      </c>
      <c r="T85" s="267">
        <f ca="1">INDEX('AI''19 Stats Mod2'!$A$3:$CM$659,MATCH($A85,'AI''19 Stats Mod2'!$A$3:$A$659,FALSE),72)</f>
        <v>3.6883234115331271</v>
      </c>
      <c r="U85" s="262">
        <f ca="1">INDEX('AI''19 Stats Mod2'!$A$3:$CM$659,MATCH($A85,'AI''19 Stats Mod2'!$A$3:$A$659,FALSE),73)</f>
        <v>9.706114240876651E-2</v>
      </c>
      <c r="V85" s="262">
        <f ca="1">INDEX('AI''19 Stats Mod2'!$A$3:$CM$659,MATCH($A85,'AI''19 Stats Mod2'!$A$3:$A$659,FALSE),91)</f>
        <v>0.7145482055555854</v>
      </c>
      <c r="W85" s="262">
        <f ca="1">INDEX('AI''19 Stats Mod2'!$A$3:$CN$659,MATCH($A85,'AI''19 Stats Mod2'!$A$3:$A$659,FALSE),86)</f>
        <v>4.8137795573077319E-2</v>
      </c>
      <c r="X85" s="261">
        <f ca="1">INDEX('AI''19 Stats Mod2'!$A$3:$CN$659,MATCH($A85,'AI''19 Stats Mod2'!$A$3:$A$659,FALSE),87)</f>
        <v>23.909239982725992</v>
      </c>
      <c r="Y85" s="267">
        <f ca="1">INDEX('AI''19 Stats Mod2'!$A$3:$CN$659,MATCH($A85,'AI''19 Stats Mod2'!$A$3:$A$659,FALSE),89)</f>
        <v>3.2222222222222219</v>
      </c>
      <c r="Z85" s="267">
        <f ca="1">INDEX('AI''19 Stats Mod2'!$A$3:$CN$659,MATCH($A85,'AI''19 Stats Mod2'!$A$3:$A$659,FALSE),90)</f>
        <v>0</v>
      </c>
    </row>
    <row r="86" spans="1:26" x14ac:dyDescent="0.25">
      <c r="A86" s="239" t="s">
        <v>259</v>
      </c>
      <c r="B86" s="122">
        <f ca="1">INDEX('AI''19 Stats Mod2'!$A$3:$CM$659,MATCH($A86,'AI''19 Stats Mod2'!$A$3:$A$659,FALSE),14)</f>
        <v>26</v>
      </c>
      <c r="C86" s="122" t="str">
        <f ca="1">INDEX('AI''19 Stats Mod2'!$A$3:$CM$659,MATCH($A86,'AI''19 Stats Mod2'!$A$3:$A$659,FALSE),15)</f>
        <v>Fighter</v>
      </c>
      <c r="D86" s="122">
        <f ca="1">INDEX('AI''19 Stats Mod2'!$A$3:$CM$659,MATCH($A86,'AI''19 Stats Mod2'!$A$3:$A$659,FALSE),16)</f>
        <v>2</v>
      </c>
      <c r="E86" s="122" t="str">
        <f ca="1">INDEX('AI''19 Stats Mod2'!$A$3:$CM$659,MATCH($A86,'AI''19 Stats Mod2'!$A$3:$A$659,FALSE),17)</f>
        <v>-</v>
      </c>
      <c r="F86" s="122" t="str">
        <f ca="1">INDEX('AI''19 Stats Mod2'!$A$3:$CM$659,MATCH($A86,'AI''19 Stats Mod2'!$A$3:$A$659,FALSE),18)</f>
        <v>-</v>
      </c>
      <c r="G86" s="122">
        <f ca="1">INDEX('AI''19 Stats Mod2'!$A$3:$CM$659,MATCH($A86,'AI''19 Stats Mod2'!$A$3:$A$659,FALSE),19)</f>
        <v>3</v>
      </c>
      <c r="H86" s="122" t="str">
        <f ca="1">INDEX('AI''19 Stats Mod2'!$A$3:$CM$659,MATCH($A86,'AI''19 Stats Mod2'!$A$3:$A$659,FALSE),20)</f>
        <v>1-7</v>
      </c>
      <c r="I86" s="122"/>
      <c r="J86" s="122"/>
      <c r="K86" s="122">
        <f ca="1">INDEX('AI''19 Stats Mod2'!$A$3:$CM$659,MATCH($A86,'AI''19 Stats Mod2'!$A$3:$A$659,FALSE),23)</f>
        <v>3</v>
      </c>
      <c r="L86" s="122">
        <f ca="1">INDEX('AI''19 Stats Mod2'!$A$3:$CM$659,MATCH($A86,'AI''19 Stats Mod2'!$A$3:$A$659,FALSE),24)</f>
        <v>8</v>
      </c>
      <c r="M86" s="122">
        <f ca="1">INDEX('AI''19 Stats Mod2'!$A$3:$CM$659,MATCH($A86,'AI''19 Stats Mod2'!$A$3:$A$659,FALSE),25)</f>
        <v>2</v>
      </c>
      <c r="N86" s="122">
        <f ca="1">INDEX('AI''19 Stats Mod2'!$A$3:$CM$659,MATCH($A86,'AI''19 Stats Mod2'!$A$3:$A$659,FALSE),26)</f>
        <v>5</v>
      </c>
      <c r="O86" s="122">
        <f ca="1">INDEX('AI''19 Stats Mod2'!$A$3:$CM$659,MATCH($A86,'AI''19 Stats Mod2'!$A$3:$A$659,FALSE),27)</f>
        <v>0</v>
      </c>
      <c r="P86" s="123">
        <f ca="1">INDEX('AI''19 Stats Mod2'!$A$3:$CM$659,MATCH($A86,'AI''19 Stats Mod2'!$A$3:$A$659,FALSE),28)</f>
        <v>0.94984931860162136</v>
      </c>
      <c r="Q86" s="123">
        <f ca="1">INDEX('AI''19 Stats Mod2'!$A$3:$CM$659,MATCH($A86,'AI''19 Stats Mod2'!$A$3:$A$659,FALSE),29)</f>
        <v>1.1617832001859567</v>
      </c>
      <c r="R86" s="123">
        <f ca="1">INDEX('AI''19 Stats Mod2'!$A$3:$CM$659,MATCH($A86,'AI''19 Stats Mod2'!$A$3:$A$659,FALSE),30)</f>
        <v>2.0204925220625336</v>
      </c>
      <c r="S86" s="124">
        <f ca="1">INDEX('AI''19 Stats Mod2'!$A$3:$CM$659,MATCH($A86,'AI''19 Stats Mod2'!$A$3:$A$659,FALSE),70)</f>
        <v>82.501895742641381</v>
      </c>
      <c r="T86" s="125">
        <f ca="1">INDEX('AI''19 Stats Mod2'!$A$3:$CM$659,MATCH($A86,'AI''19 Stats Mod2'!$A$3:$A$659,FALSE),72)</f>
        <v>2.896823058340777</v>
      </c>
      <c r="U86" s="125">
        <f ca="1">INDEX('AI''19 Stats Mod2'!$A$3:$CM$659,MATCH($A86,'AI''19 Stats Mod2'!$A$3:$A$659,FALSE),73)</f>
        <v>0.11141627147464526</v>
      </c>
      <c r="V86" s="125">
        <f ca="1">INDEX('AI''19 Stats Mod2'!$A$3:$CM$659,MATCH($A86,'AI''19 Stats Mod2'!$A$3:$A$659,FALSE),91)</f>
        <v>0.82022831048721712</v>
      </c>
      <c r="W86" s="125">
        <f ca="1">INDEX('AI''19 Stats Mod2'!$A$3:$CN$659,MATCH($A86,'AI''19 Stats Mod2'!$A$3:$A$659,FALSE),86)</f>
        <v>5.5625921628761336E-2</v>
      </c>
      <c r="X86" s="150">
        <f ca="1">INDEX('AI''19 Stats Mod2'!$A$3:$CN$659,MATCH($A86,'AI''19 Stats Mod2'!$A$3:$A$659,FALSE),87)</f>
        <v>16.163940176500269</v>
      </c>
      <c r="Y86" s="125">
        <f ca="1">INDEX('AI''19 Stats Mod2'!$A$3:$CN$659,MATCH($A86,'AI''19 Stats Mod2'!$A$3:$A$659,FALSE),89)</f>
        <v>0.66666666666666663</v>
      </c>
      <c r="Z86" s="125">
        <f ca="1">INDEX('AI''19 Stats Mod2'!$A$3:$CN$659,MATCH($A86,'AI''19 Stats Mod2'!$A$3:$A$659,FALSE),90)</f>
        <v>0</v>
      </c>
    </row>
    <row r="87" spans="1:26" x14ac:dyDescent="0.25">
      <c r="A87" s="239" t="s">
        <v>134</v>
      </c>
      <c r="B87" s="122">
        <f ca="1">INDEX('AI''19 Stats Mod2'!$A$3:$CM$659,MATCH($A87,'AI''19 Stats Mod2'!$A$3:$A$659,FALSE),14)</f>
        <v>25</v>
      </c>
      <c r="C87" s="122" t="str">
        <f ca="1">INDEX('AI''19 Stats Mod2'!$A$3:$CM$659,MATCH($A87,'AI''19 Stats Mod2'!$A$3:$A$659,FALSE),15)</f>
        <v>Fighter</v>
      </c>
      <c r="D87" s="122">
        <f ca="1">INDEX('AI''19 Stats Mod2'!$A$3:$CM$659,MATCH($A87,'AI''19 Stats Mod2'!$A$3:$A$659,FALSE),16)</f>
        <v>2</v>
      </c>
      <c r="E87" s="122" t="str">
        <f ca="1">INDEX('AI''19 Stats Mod2'!$A$3:$CM$659,MATCH($A87,'AI''19 Stats Mod2'!$A$3:$A$659,FALSE),17)</f>
        <v>-</v>
      </c>
      <c r="F87" s="122" t="str">
        <f ca="1">INDEX('AI''19 Stats Mod2'!$A$3:$CM$659,MATCH($A87,'AI''19 Stats Mod2'!$A$3:$A$659,FALSE),18)</f>
        <v>-</v>
      </c>
      <c r="G87" s="122">
        <f ca="1">INDEX('AI''19 Stats Mod2'!$A$3:$CM$659,MATCH($A87,'AI''19 Stats Mod2'!$A$3:$A$659,FALSE),19)</f>
        <v>3</v>
      </c>
      <c r="H87" s="122" t="str">
        <f ca="1">INDEX('AI''19 Stats Mod2'!$A$3:$CM$659,MATCH($A87,'AI''19 Stats Mod2'!$A$3:$A$659,FALSE),20)</f>
        <v>1-7</v>
      </c>
      <c r="I87" s="122"/>
      <c r="J87" s="122"/>
      <c r="K87" s="122">
        <f ca="1">INDEX('AI''19 Stats Mod2'!$A$3:$CM$659,MATCH($A87,'AI''19 Stats Mod2'!$A$3:$A$659,FALSE),23)</f>
        <v>2</v>
      </c>
      <c r="L87" s="122">
        <f ca="1">INDEX('AI''19 Stats Mod2'!$A$3:$CM$659,MATCH($A87,'AI''19 Stats Mod2'!$A$3:$A$659,FALSE),24)</f>
        <v>6</v>
      </c>
      <c r="M87" s="122">
        <f ca="1">INDEX('AI''19 Stats Mod2'!$A$3:$CM$659,MATCH($A87,'AI''19 Stats Mod2'!$A$3:$A$659,FALSE),25)</f>
        <v>0</v>
      </c>
      <c r="N87" s="122">
        <f ca="1">INDEX('AI''19 Stats Mod2'!$A$3:$CM$659,MATCH($A87,'AI''19 Stats Mod2'!$A$3:$A$659,FALSE),26)</f>
        <v>5</v>
      </c>
      <c r="O87" s="122" t="str">
        <f>INDEX('AI''19 Stats Mod2'!$A$3:$CM$659,MATCH($A87,'AI''19 Stats Mod2'!$A$3:$A$659,FALSE),27)</f>
        <v>Rocket Boosters</v>
      </c>
      <c r="P87" s="123">
        <f ca="1">INDEX('AI''19 Stats Mod2'!$A$3:$CM$659,MATCH($A87,'AI''19 Stats Mod2'!$A$3:$A$659,FALSE),28)</f>
        <v>0.92576900119589989</v>
      </c>
      <c r="Q87" s="123">
        <f ca="1">INDEX('AI''19 Stats Mod2'!$A$3:$CM$659,MATCH($A87,'AI''19 Stats Mod2'!$A$3:$A$659,FALSE),29)</f>
        <v>1.1661328126391393</v>
      </c>
      <c r="R87" s="123">
        <f ca="1">INDEX('AI''19 Stats Mod2'!$A$3:$CM$659,MATCH($A87,'AI''19 Stats Mod2'!$A$3:$A$659,FALSE),30)</f>
        <v>2.0280570654593726</v>
      </c>
      <c r="S87" s="124">
        <f ca="1">INDEX('AI''19 Stats Mod2'!$A$3:$CM$659,MATCH($A87,'AI''19 Stats Mod2'!$A$3:$A$659,FALSE),70)</f>
        <v>75.232995314880569</v>
      </c>
      <c r="T87" s="125">
        <f ca="1">INDEX('AI''19 Stats Mod2'!$A$3:$CM$659,MATCH($A87,'AI''19 Stats Mod2'!$A$3:$A$659,FALSE),72)</f>
        <v>3.3862407822702818</v>
      </c>
      <c r="U87" s="125">
        <f ca="1">INDEX('AI''19 Stats Mod2'!$A$3:$CM$659,MATCH($A87,'AI''19 Stats Mod2'!$A$3:$A$659,FALSE),73)</f>
        <v>0.13544963129081128</v>
      </c>
      <c r="V87" s="125">
        <f ca="1">INDEX('AI''19 Stats Mod2'!$A$3:$CM$659,MATCH($A87,'AI''19 Stats Mod2'!$A$3:$A$659,FALSE),91)</f>
        <v>0.99715796229154297</v>
      </c>
      <c r="W87" s="125">
        <f ca="1">INDEX('AI''19 Stats Mod2'!$A$3:$CN$659,MATCH($A87,'AI''19 Stats Mod2'!$A$3:$A$659,FALSE),86)</f>
        <v>7.7773357509696411E-2</v>
      </c>
      <c r="X87" s="150">
        <f ca="1">INDEX('AI''19 Stats Mod2'!$A$3:$CN$659,MATCH($A87,'AI''19 Stats Mod2'!$A$3:$A$659,FALSE),87)</f>
        <v>12.168342392756236</v>
      </c>
      <c r="Y87" s="125">
        <f ca="1">INDEX('AI''19 Stats Mod2'!$A$3:$CN$659,MATCH($A87,'AI''19 Stats Mod2'!$A$3:$A$659,FALSE),89)</f>
        <v>1.5555555555555554</v>
      </c>
      <c r="Z87" s="125">
        <f ca="1">INDEX('AI''19 Stats Mod2'!$A$3:$CN$659,MATCH($A87,'AI''19 Stats Mod2'!$A$3:$A$659,FALSE),90)</f>
        <v>0</v>
      </c>
    </row>
    <row r="88" spans="1:26" x14ac:dyDescent="0.25">
      <c r="A88" s="239" t="s">
        <v>329</v>
      </c>
      <c r="B88" s="122">
        <f ca="1">INDEX('AI''19 Stats Mod2'!$A$3:$CM$659,MATCH($A88,'AI''19 Stats Mod2'!$A$3:$A$659,FALSE),14)</f>
        <v>28</v>
      </c>
      <c r="C88" s="122" t="str">
        <f ca="1">INDEX('AI''19 Stats Mod2'!$A$3:$CM$659,MATCH($A88,'AI''19 Stats Mod2'!$A$3:$A$659,FALSE),15)</f>
        <v>Bomber</v>
      </c>
      <c r="D88" s="122">
        <f ca="1">INDEX('AI''19 Stats Mod2'!$A$3:$CM$659,MATCH($A88,'AI''19 Stats Mod2'!$A$3:$A$659,FALSE),16)</f>
        <v>6</v>
      </c>
      <c r="E88" s="122">
        <f ca="1">INDEX('AI''19 Stats Mod2'!$A$3:$CM$659,MATCH($A88,'AI''19 Stats Mod2'!$A$3:$A$659,FALSE),17)</f>
        <v>2</v>
      </c>
      <c r="F88" s="122">
        <f ca="1">INDEX('AI''19 Stats Mod2'!$A$3:$CM$659,MATCH($A88,'AI''19 Stats Mod2'!$A$3:$A$659,FALSE),18)</f>
        <v>0</v>
      </c>
      <c r="G88" s="122">
        <f ca="1">INDEX('AI''19 Stats Mod2'!$A$3:$CM$659,MATCH($A88,'AI''19 Stats Mod2'!$A$3:$A$659,FALSE),19)</f>
        <v>1</v>
      </c>
      <c r="H88" s="122" t="str">
        <f ca="1">INDEX('AI''19 Stats Mod2'!$A$3:$CM$659,MATCH($A88,'AI''19 Stats Mod2'!$A$3:$A$659,FALSE),20)</f>
        <v>1-3</v>
      </c>
      <c r="I88" s="122"/>
      <c r="J88" s="122"/>
      <c r="K88" s="122">
        <f ca="1">INDEX('AI''19 Stats Mod2'!$A$3:$CM$659,MATCH($A88,'AI''19 Stats Mod2'!$A$3:$A$659,FALSE),23)</f>
        <v>5</v>
      </c>
      <c r="L88" s="122">
        <f ca="1">INDEX('AI''19 Stats Mod2'!$A$3:$CM$659,MATCH($A88,'AI''19 Stats Mod2'!$A$3:$A$659,FALSE),24)</f>
        <v>4</v>
      </c>
      <c r="M88" s="122">
        <f ca="1">INDEX('AI''19 Stats Mod2'!$A$3:$CM$659,MATCH($A88,'AI''19 Stats Mod2'!$A$3:$A$659,FALSE),25)</f>
        <v>2</v>
      </c>
      <c r="N88" s="122">
        <f ca="1">INDEX('AI''19 Stats Mod2'!$A$3:$CM$659,MATCH($A88,'AI''19 Stats Mod2'!$A$3:$A$659,FALSE),26)</f>
        <v>4</v>
      </c>
      <c r="O88" s="122">
        <f ca="1">INDEX('AI''19 Stats Mod2'!$A$3:$CM$659,MATCH($A88,'AI''19 Stats Mod2'!$A$3:$A$659,FALSE),27)</f>
        <v>0</v>
      </c>
      <c r="P88" s="123">
        <f ca="1">INDEX('AI''19 Stats Mod2'!$A$3:$CM$659,MATCH($A88,'AI''19 Stats Mod2'!$A$3:$A$659,FALSE),28)</f>
        <v>0.5386419660981433</v>
      </c>
      <c r="Q88" s="123">
        <f ca="1">INDEX('AI''19 Stats Mod2'!$A$3:$CM$659,MATCH($A88,'AI''19 Stats Mod2'!$A$3:$A$659,FALSE),29)</f>
        <v>0.62320660966407182</v>
      </c>
      <c r="R88" s="123">
        <f ca="1">INDEX('AI''19 Stats Mod2'!$A$3:$CM$659,MATCH($A88,'AI''19 Stats Mod2'!$A$3:$A$659,FALSE),30)</f>
        <v>3.2515127460734186</v>
      </c>
      <c r="S88" s="124">
        <f ca="1">INDEX('AI''19 Stats Mod2'!$A$3:$CM$659,MATCH($A88,'AI''19 Stats Mod2'!$A$3:$A$659,FALSE),70)</f>
        <v>75.917393889924895</v>
      </c>
      <c r="T88" s="125">
        <f ca="1">INDEX('AI''19 Stats Mod2'!$A$3:$CM$659,MATCH($A88,'AI''19 Stats Mod2'!$A$3:$A$659,FALSE),72)</f>
        <v>3.4539370641974667</v>
      </c>
      <c r="U88" s="125">
        <f ca="1">INDEX('AI''19 Stats Mod2'!$A$3:$CM$659,MATCH($A88,'AI''19 Stats Mod2'!$A$3:$A$659,FALSE),73)</f>
        <v>0.12335489514990952</v>
      </c>
      <c r="V88" s="125">
        <f ca="1">INDEX('AI''19 Stats Mod2'!$A$3:$CM$659,MATCH($A88,'AI''19 Stats Mod2'!$A$3:$A$659,FALSE),91)</f>
        <v>0.90811849921008359</v>
      </c>
      <c r="W88" s="125">
        <f ca="1">INDEX('AI''19 Stats Mod2'!$A$3:$CN$659,MATCH($A88,'AI''19 Stats Mod2'!$A$3:$A$659,FALSE),86)</f>
        <v>0.11287744417987097</v>
      </c>
      <c r="X88" s="150">
        <f ca="1">INDEX('AI''19 Stats Mod2'!$A$3:$CN$659,MATCH($A88,'AI''19 Stats Mod2'!$A$3:$A$659,FALSE),87)</f>
        <v>13.006050984293674</v>
      </c>
      <c r="Y88" s="125">
        <f ca="1">INDEX('AI''19 Stats Mod2'!$A$3:$CN$659,MATCH($A88,'AI''19 Stats Mod2'!$A$3:$A$659,FALSE),89)</f>
        <v>5.666666666666667</v>
      </c>
      <c r="Z88" s="125">
        <f ca="1">INDEX('AI''19 Stats Mod2'!$A$3:$CN$659,MATCH($A88,'AI''19 Stats Mod2'!$A$3:$A$659,FALSE),90)</f>
        <v>2.3333333333333335</v>
      </c>
    </row>
    <row r="89" spans="1:26" x14ac:dyDescent="0.25">
      <c r="A89" s="239" t="s">
        <v>268</v>
      </c>
      <c r="B89" s="122">
        <f ca="1">INDEX('AI''19 Stats Mod2'!$A$3:$CM$659,MATCH($A89,'AI''19 Stats Mod2'!$A$3:$A$659,FALSE),14)</f>
        <v>20</v>
      </c>
      <c r="C89" s="122" t="str">
        <f ca="1">INDEX('AI''19 Stats Mod2'!$A$3:$CM$659,MATCH($A89,'AI''19 Stats Mod2'!$A$3:$A$659,FALSE),15)</f>
        <v>Fighter</v>
      </c>
      <c r="D89" s="122">
        <f ca="1">INDEX('AI''19 Stats Mod2'!$A$3:$CM$659,MATCH($A89,'AI''19 Stats Mod2'!$A$3:$A$659,FALSE),16)</f>
        <v>2</v>
      </c>
      <c r="E89" s="122" t="str">
        <f ca="1">INDEX('AI''19 Stats Mod2'!$A$3:$CM$659,MATCH($A89,'AI''19 Stats Mod2'!$A$3:$A$659,FALSE),17)</f>
        <v>-</v>
      </c>
      <c r="F89" s="122" t="str">
        <f ca="1">INDEX('AI''19 Stats Mod2'!$A$3:$CM$659,MATCH($A89,'AI''19 Stats Mod2'!$A$3:$A$659,FALSE),18)</f>
        <v>-</v>
      </c>
      <c r="G89" s="122">
        <f ca="1">INDEX('AI''19 Stats Mod2'!$A$3:$CM$659,MATCH($A89,'AI''19 Stats Mod2'!$A$3:$A$659,FALSE),19)</f>
        <v>2</v>
      </c>
      <c r="H89" s="122" t="str">
        <f ca="1">INDEX('AI''19 Stats Mod2'!$A$3:$CM$659,MATCH($A89,'AI''19 Stats Mod2'!$A$3:$A$659,FALSE),20)</f>
        <v>1-8</v>
      </c>
      <c r="I89" s="122"/>
      <c r="J89" s="122"/>
      <c r="K89" s="122">
        <f ca="1">INDEX('AI''19 Stats Mod2'!$A$3:$CM$659,MATCH($A89,'AI''19 Stats Mod2'!$A$3:$A$659,FALSE),23)</f>
        <v>3</v>
      </c>
      <c r="L89" s="122">
        <f ca="1">INDEX('AI''19 Stats Mod2'!$A$3:$CM$659,MATCH($A89,'AI''19 Stats Mod2'!$A$3:$A$659,FALSE),24)</f>
        <v>6</v>
      </c>
      <c r="M89" s="122">
        <f ca="1">INDEX('AI''19 Stats Mod2'!$A$3:$CM$659,MATCH($A89,'AI''19 Stats Mod2'!$A$3:$A$659,FALSE),25)</f>
        <v>-1</v>
      </c>
      <c r="N89" s="122">
        <f ca="1">INDEX('AI''19 Stats Mod2'!$A$3:$CM$659,MATCH($A89,'AI''19 Stats Mod2'!$A$3:$A$659,FALSE),26)</f>
        <v>5</v>
      </c>
      <c r="O89" s="122">
        <f ca="1">INDEX('AI''19 Stats Mod2'!$A$3:$CM$659,MATCH($A89,'AI''19 Stats Mod2'!$A$3:$A$659,FALSE),27)</f>
        <v>0</v>
      </c>
      <c r="P89" s="123">
        <f ca="1">INDEX('AI''19 Stats Mod2'!$A$3:$CM$659,MATCH($A89,'AI''19 Stats Mod2'!$A$3:$A$659,FALSE),28)</f>
        <v>0.88572244615117823</v>
      </c>
      <c r="Q89" s="123">
        <f ca="1">INDEX('AI''19 Stats Mod2'!$A$3:$CM$659,MATCH($A89,'AI''19 Stats Mod2'!$A$3:$A$659,FALSE),29)</f>
        <v>1.3189415250705898</v>
      </c>
      <c r="R89" s="123">
        <f ca="1">INDEX('AI''19 Stats Mod2'!$A$3:$CM$659,MATCH($A89,'AI''19 Stats Mod2'!$A$3:$A$659,FALSE),30)</f>
        <v>2.2938113479488518</v>
      </c>
      <c r="S89" s="124">
        <f ca="1">INDEX('AI''19 Stats Mod2'!$A$3:$CM$659,MATCH($A89,'AI''19 Stats Mod2'!$A$3:$A$659,FALSE),70)</f>
        <v>75.59406151623952</v>
      </c>
      <c r="T89" s="125">
        <f ca="1">INDEX('AI''19 Stats Mod2'!$A$3:$CM$659,MATCH($A89,'AI''19 Stats Mod2'!$A$3:$A$659,FALSE),72)</f>
        <v>2.5452994776563216</v>
      </c>
      <c r="U89" s="125">
        <f ca="1">INDEX('AI''19 Stats Mod2'!$A$3:$CM$659,MATCH($A89,'AI''19 Stats Mod2'!$A$3:$A$659,FALSE),73)</f>
        <v>0.12726497388281607</v>
      </c>
      <c r="V89" s="125">
        <f ca="1">INDEX('AI''19 Stats Mod2'!$A$3:$CM$659,MATCH($A89,'AI''19 Stats Mod2'!$A$3:$A$659,FALSE),91)</f>
        <v>0.93690385731366888</v>
      </c>
      <c r="W89" s="125">
        <f ca="1">INDEX('AI''19 Stats Mod2'!$A$3:$CN$659,MATCH($A89,'AI''19 Stats Mod2'!$A$3:$A$659,FALSE),86)</f>
        <v>9.3209466025473503E-2</v>
      </c>
      <c r="X89" s="150">
        <f ca="1">INDEX('AI''19 Stats Mod2'!$A$3:$CN$659,MATCH($A89,'AI''19 Stats Mod2'!$A$3:$A$659,FALSE),87)</f>
        <v>13.762868087693111</v>
      </c>
      <c r="Y89" s="125">
        <f ca="1">INDEX('AI''19 Stats Mod2'!$A$3:$CN$659,MATCH($A89,'AI''19 Stats Mod2'!$A$3:$A$659,FALSE),89)</f>
        <v>2.333333333333333</v>
      </c>
      <c r="Z89" s="125">
        <f ca="1">INDEX('AI''19 Stats Mod2'!$A$3:$CN$659,MATCH($A89,'AI''19 Stats Mod2'!$A$3:$A$659,FALSE),90)</f>
        <v>0</v>
      </c>
    </row>
    <row r="90" spans="1:26" x14ac:dyDescent="0.25">
      <c r="A90" s="239" t="s">
        <v>330</v>
      </c>
      <c r="B90" s="122">
        <f ca="1">INDEX('AI''19 Stats Mod2'!$A$3:$CM$659,MATCH($A90,'AI''19 Stats Mod2'!$A$3:$A$659,FALSE),14)</f>
        <v>30</v>
      </c>
      <c r="C90" s="122" t="str">
        <f ca="1">INDEX('AI''19 Stats Mod2'!$A$3:$CM$659,MATCH($A90,'AI''19 Stats Mod2'!$A$3:$A$659,FALSE),15)</f>
        <v>Bomber</v>
      </c>
      <c r="D90" s="122">
        <f ca="1">INDEX('AI''19 Stats Mod2'!$A$3:$CM$659,MATCH($A90,'AI''19 Stats Mod2'!$A$3:$A$659,FALSE),16)</f>
        <v>6</v>
      </c>
      <c r="E90" s="122">
        <f ca="1">INDEX('AI''19 Stats Mod2'!$A$3:$CM$659,MATCH($A90,'AI''19 Stats Mod2'!$A$3:$A$659,FALSE),17)</f>
        <v>2</v>
      </c>
      <c r="F90" s="122">
        <f ca="1">INDEX('AI''19 Stats Mod2'!$A$3:$CM$659,MATCH($A90,'AI''19 Stats Mod2'!$A$3:$A$659,FALSE),18)</f>
        <v>0</v>
      </c>
      <c r="G90" s="122">
        <f ca="1">INDEX('AI''19 Stats Mod2'!$A$3:$CM$659,MATCH($A90,'AI''19 Stats Mod2'!$A$3:$A$659,FALSE),19)</f>
        <v>1</v>
      </c>
      <c r="H90" s="122" t="str">
        <f ca="1">INDEX('AI''19 Stats Mod2'!$A$3:$CM$659,MATCH($A90,'AI''19 Stats Mod2'!$A$3:$A$659,FALSE),20)</f>
        <v>1-3</v>
      </c>
      <c r="I90" s="122"/>
      <c r="J90" s="122"/>
      <c r="K90" s="122">
        <f ca="1">INDEX('AI''19 Stats Mod2'!$A$3:$CM$659,MATCH($A90,'AI''19 Stats Mod2'!$A$3:$A$659,FALSE),23)</f>
        <v>5</v>
      </c>
      <c r="L90" s="122">
        <f>INDEX('AI''19 Stats Mod2'!$A$3:$CM$659,MATCH($A90,'AI''19 Stats Mod2'!$A$3:$A$659,FALSE),24)</f>
        <v>5</v>
      </c>
      <c r="M90" s="122">
        <f ca="1">INDEX('AI''19 Stats Mod2'!$A$3:$CM$659,MATCH($A90,'AI''19 Stats Mod2'!$A$3:$A$659,FALSE),25)</f>
        <v>2</v>
      </c>
      <c r="N90" s="122">
        <f ca="1">INDEX('AI''19 Stats Mod2'!$A$3:$CM$659,MATCH($A90,'AI''19 Stats Mod2'!$A$3:$A$659,FALSE),26)</f>
        <v>4</v>
      </c>
      <c r="O90" s="122">
        <f ca="1">INDEX('AI''19 Stats Mod2'!$A$3:$CM$659,MATCH($A90,'AI''19 Stats Mod2'!$A$3:$A$659,FALSE),27)</f>
        <v>0</v>
      </c>
      <c r="P90" s="123">
        <f ca="1">INDEX('AI''19 Stats Mod2'!$A$3:$CM$659,MATCH($A90,'AI''19 Stats Mod2'!$A$3:$A$659,FALSE),28)</f>
        <v>0.57718484016995586</v>
      </c>
      <c r="Q90" s="123">
        <f ca="1">INDEX('AI''19 Stats Mod2'!$A$3:$CM$659,MATCH($A90,'AI''19 Stats Mod2'!$A$3:$A$659,FALSE),29)</f>
        <v>0.63412425096139868</v>
      </c>
      <c r="R90" s="123">
        <f ca="1">INDEX('AI''19 Stats Mod2'!$A$3:$CM$659,MATCH($A90,'AI''19 Stats Mod2'!$A$3:$A$659,FALSE),30)</f>
        <v>3.3084743528420804</v>
      </c>
      <c r="S90" s="124">
        <f ca="1">INDEX('AI''19 Stats Mod2'!$A$3:$CM$659,MATCH($A90,'AI''19 Stats Mod2'!$A$3:$A$659,FALSE),70)</f>
        <v>76.629021427685743</v>
      </c>
      <c r="T90" s="125">
        <f ca="1">INDEX('AI''19 Stats Mod2'!$A$3:$CM$659,MATCH($A90,'AI''19 Stats Mod2'!$A$3:$A$659,FALSE),72)</f>
        <v>3.6007391248741527</v>
      </c>
      <c r="U90" s="125">
        <f ca="1">INDEX('AI''19 Stats Mod2'!$A$3:$CM$659,MATCH($A90,'AI''19 Stats Mod2'!$A$3:$A$659,FALSE),73)</f>
        <v>0.12002463749580509</v>
      </c>
      <c r="V90" s="125">
        <f ca="1">INDEX('AI''19 Stats Mod2'!$A$3:$CM$659,MATCH($A90,'AI''19 Stats Mod2'!$A$3:$A$659,FALSE),91)</f>
        <v>0.88360168875717937</v>
      </c>
      <c r="W90" s="125">
        <f ca="1">INDEX('AI''19 Stats Mod2'!$A$3:$CN$659,MATCH($A90,'AI''19 Stats Mod2'!$A$3:$A$659,FALSE),86)</f>
        <v>0.11049626085822191</v>
      </c>
      <c r="X90" s="150">
        <f ca="1">INDEX('AI''19 Stats Mod2'!$A$3:$CN$659,MATCH($A90,'AI''19 Stats Mod2'!$A$3:$A$659,FALSE),87)</f>
        <v>16.542371764210401</v>
      </c>
      <c r="Y90" s="125">
        <f ca="1">INDEX('AI''19 Stats Mod2'!$A$3:$CN$659,MATCH($A90,'AI''19 Stats Mod2'!$A$3:$A$659,FALSE),89)</f>
        <v>5.666666666666667</v>
      </c>
      <c r="Z90" s="125">
        <f ca="1">INDEX('AI''19 Stats Mod2'!$A$3:$CN$659,MATCH($A90,'AI''19 Stats Mod2'!$A$3:$A$659,FALSE),90)</f>
        <v>2.3333333333333335</v>
      </c>
    </row>
    <row r="91" spans="1:26" x14ac:dyDescent="0.25">
      <c r="A91" s="239" t="s">
        <v>339</v>
      </c>
      <c r="B91" s="122">
        <f ca="1">INDEX('AI''19 Stats Mod2'!$A$3:$CM$659,MATCH($A91,'AI''19 Stats Mod2'!$A$3:$A$659,FALSE),14)</f>
        <v>49</v>
      </c>
      <c r="C91" s="122" t="str">
        <f ca="1">INDEX('AI''19 Stats Mod2'!$A$3:$CM$659,MATCH($A91,'AI''19 Stats Mod2'!$A$3:$A$659,FALSE),15)</f>
        <v>Bomber</v>
      </c>
      <c r="D91" s="122">
        <f ca="1">INDEX('AI''19 Stats Mod2'!$A$3:$CM$659,MATCH($A91,'AI''19 Stats Mod2'!$A$3:$A$659,FALSE),16)</f>
        <v>10</v>
      </c>
      <c r="E91" s="122">
        <f ca="1">INDEX('AI''19 Stats Mod2'!$A$3:$CM$659,MATCH($A91,'AI''19 Stats Mod2'!$A$3:$A$659,FALSE),17)</f>
        <v>3</v>
      </c>
      <c r="F91" s="122">
        <f ca="1">INDEX('AI''19 Stats Mod2'!$A$3:$CM$659,MATCH($A91,'AI''19 Stats Mod2'!$A$3:$A$659,FALSE),18)</f>
        <v>0</v>
      </c>
      <c r="G91" s="122">
        <f ca="1">INDEX('AI''19 Stats Mod2'!$A$3:$CM$659,MATCH($A91,'AI''19 Stats Mod2'!$A$3:$A$659,FALSE),19)</f>
        <v>1</v>
      </c>
      <c r="H91" s="122" t="str">
        <f ca="1">INDEX('AI''19 Stats Mod2'!$A$3:$CM$659,MATCH($A91,'AI''19 Stats Mod2'!$A$3:$A$659,FALSE),20)</f>
        <v>1-2</v>
      </c>
      <c r="I91" s="122"/>
      <c r="J91" s="122"/>
      <c r="K91" s="122">
        <f ca="1">INDEX('AI''19 Stats Mod2'!$A$3:$CM$659,MATCH($A91,'AI''19 Stats Mod2'!$A$3:$A$659,FALSE),23)</f>
        <v>5</v>
      </c>
      <c r="L91" s="122">
        <f ca="1">INDEX('AI''19 Stats Mod2'!$A$3:$CM$659,MATCH($A91,'AI''19 Stats Mod2'!$A$3:$A$659,FALSE),24)</f>
        <v>5</v>
      </c>
      <c r="M91" s="122">
        <f ca="1">INDEX('AI''19 Stats Mod2'!$A$3:$CM$659,MATCH($A91,'AI''19 Stats Mod2'!$A$3:$A$659,FALSE),25)</f>
        <v>2</v>
      </c>
      <c r="N91" s="122">
        <f ca="1">INDEX('AI''19 Stats Mod2'!$A$3:$CM$659,MATCH($A91,'AI''19 Stats Mod2'!$A$3:$A$659,FALSE),26)</f>
        <v>5</v>
      </c>
      <c r="O91" s="122">
        <f ca="1">INDEX('AI''19 Stats Mod2'!$A$3:$CM$659,MATCH($A91,'AI''19 Stats Mod2'!$A$3:$A$659,FALSE),27)</f>
        <v>0</v>
      </c>
      <c r="P91" s="123">
        <f ca="1">INDEX('AI''19 Stats Mod2'!$A$3:$CM$659,MATCH($A91,'AI''19 Stats Mod2'!$A$3:$A$659,FALSE),28)</f>
        <v>0.54312679225413962</v>
      </c>
      <c r="Q91" s="123">
        <f ca="1">INDEX('AI''19 Stats Mod2'!$A$3:$CM$659,MATCH($A91,'AI''19 Stats Mod2'!$A$3:$A$659,FALSE),29)</f>
        <v>0.41300428207084849</v>
      </c>
      <c r="R91" s="123">
        <f ca="1">INDEX('AI''19 Stats Mod2'!$A$3:$CM$659,MATCH($A91,'AI''19 Stats Mod2'!$A$3:$A$659,FALSE),30)</f>
        <v>3.5913415832247697</v>
      </c>
      <c r="S91" s="124">
        <f ca="1">INDEX('AI''19 Stats Mod2'!$A$3:$CM$659,MATCH($A91,'AI''19 Stats Mod2'!$A$3:$A$659,FALSE),70)</f>
        <v>75.456963000039266</v>
      </c>
      <c r="T91" s="125">
        <f ca="1">INDEX('AI''19 Stats Mod2'!$A$3:$CM$659,MATCH($A91,'AI''19 Stats Mod2'!$A$3:$A$659,FALSE),72)</f>
        <v>5.3976056661185732</v>
      </c>
      <c r="U91" s="125">
        <f ca="1">INDEX('AI''19 Stats Mod2'!$A$3:$CM$659,MATCH($A91,'AI''19 Stats Mod2'!$A$3:$A$659,FALSE),73)</f>
        <v>0.11015521767588925</v>
      </c>
      <c r="V91" s="125">
        <f ca="1">INDEX('AI''19 Stats Mod2'!$A$3:$CM$659,MATCH($A91,'AI''19 Stats Mod2'!$A$3:$A$659,FALSE),91)</f>
        <v>0.8109446393223414</v>
      </c>
      <c r="W91" s="125">
        <f ca="1">INDEX('AI''19 Stats Mod2'!$A$3:$CN$659,MATCH($A91,'AI''19 Stats Mod2'!$A$3:$A$659,FALSE),86)</f>
        <v>0.10010738960408297</v>
      </c>
      <c r="X91" s="150">
        <f ca="1">INDEX('AI''19 Stats Mod2'!$A$3:$CN$659,MATCH($A91,'AI''19 Stats Mod2'!$A$3:$A$659,FALSE),87)</f>
        <v>17.956707916123847</v>
      </c>
      <c r="Y91" s="125">
        <f ca="1">INDEX('AI''19 Stats Mod2'!$A$3:$CN$659,MATCH($A91,'AI''19 Stats Mod2'!$A$3:$A$659,FALSE),89)</f>
        <v>8</v>
      </c>
      <c r="Z91" s="125">
        <f ca="1">INDEX('AI''19 Stats Mod2'!$A$3:$CN$659,MATCH($A91,'AI''19 Stats Mod2'!$A$3:$A$659,FALSE),90)</f>
        <v>6.666666666666667</v>
      </c>
    </row>
    <row r="92" spans="1:26" x14ac:dyDescent="0.25">
      <c r="A92" s="239" t="s">
        <v>130</v>
      </c>
      <c r="B92" s="122">
        <f ca="1">INDEX('AI''19 Stats Mod2'!$A$3:$CM$659,MATCH($A92,'AI''19 Stats Mod2'!$A$3:$A$659,FALSE),14)</f>
        <v>22</v>
      </c>
      <c r="C92" s="122" t="str">
        <f ca="1">INDEX('AI''19 Stats Mod2'!$A$3:$CM$659,MATCH($A92,'AI''19 Stats Mod2'!$A$3:$A$659,FALSE),15)</f>
        <v>Fighter</v>
      </c>
      <c r="D92" s="122">
        <f ca="1">INDEX('AI''19 Stats Mod2'!$A$3:$CM$659,MATCH($A92,'AI''19 Stats Mod2'!$A$3:$A$659,FALSE),16)</f>
        <v>2</v>
      </c>
      <c r="E92" s="122" t="str">
        <f ca="1">INDEX('AI''19 Stats Mod2'!$A$3:$CM$659,MATCH($A92,'AI''19 Stats Mod2'!$A$3:$A$659,FALSE),17)</f>
        <v>-</v>
      </c>
      <c r="F92" s="122" t="str">
        <f ca="1">INDEX('AI''19 Stats Mod2'!$A$3:$CM$659,MATCH($A92,'AI''19 Stats Mod2'!$A$3:$A$659,FALSE),18)</f>
        <v>-</v>
      </c>
      <c r="G92" s="122">
        <f ca="1">INDEX('AI''19 Stats Mod2'!$A$3:$CM$659,MATCH($A92,'AI''19 Stats Mod2'!$A$3:$A$659,FALSE),19)</f>
        <v>2</v>
      </c>
      <c r="H92" s="122" t="str">
        <f ca="1">INDEX('AI''19 Stats Mod2'!$A$3:$CM$659,MATCH($A92,'AI''19 Stats Mod2'!$A$3:$A$659,FALSE),20)</f>
        <v>1-7</v>
      </c>
      <c r="I92" s="122"/>
      <c r="J92" s="122"/>
      <c r="K92" s="122">
        <f ca="1">INDEX('AI''19 Stats Mod2'!$A$3:$CM$659,MATCH($A92,'AI''19 Stats Mod2'!$A$3:$A$659,FALSE),23)</f>
        <v>2</v>
      </c>
      <c r="L92" s="122">
        <f ca="1">INDEX('AI''19 Stats Mod2'!$A$3:$CM$659,MATCH($A92,'AI''19 Stats Mod2'!$A$3:$A$659,FALSE),24)</f>
        <v>5</v>
      </c>
      <c r="M92" s="122">
        <f ca="1">INDEX('AI''19 Stats Mod2'!$A$3:$CM$659,MATCH($A92,'AI''19 Stats Mod2'!$A$3:$A$659,FALSE),25)</f>
        <v>1</v>
      </c>
      <c r="N92" s="122">
        <f ca="1">INDEX('AI''19 Stats Mod2'!$A$3:$CM$659,MATCH($A92,'AI''19 Stats Mod2'!$A$3:$A$659,FALSE),26)</f>
        <v>5</v>
      </c>
      <c r="O92" s="122" t="str">
        <f ca="1">INDEX('AI''19 Stats Mod2'!$A$3:$CM$659,MATCH($A92,'AI''19 Stats Mod2'!$A$3:$A$659,FALSE),27)</f>
        <v>Rocket Boosters</v>
      </c>
      <c r="P92" s="123">
        <f ca="1">INDEX('AI''19 Stats Mod2'!$A$3:$CM$659,MATCH($A92,'AI''19 Stats Mod2'!$A$3:$A$659,FALSE),28)</f>
        <v>0.80232854262492292</v>
      </c>
      <c r="Q92" s="123">
        <f ca="1">INDEX('AI''19 Stats Mod2'!$A$3:$CM$659,MATCH($A92,'AI''19 Stats Mod2'!$A$3:$A$659,FALSE),29)</f>
        <v>1.1123350427893504</v>
      </c>
      <c r="R92" s="123">
        <f ca="1">INDEX('AI''19 Stats Mod2'!$A$3:$CM$659,MATCH($A92,'AI''19 Stats Mod2'!$A$3:$A$659,FALSE),30)</f>
        <v>1.9344957265901748</v>
      </c>
      <c r="S92" s="124">
        <f ca="1">INDEX('AI''19 Stats Mod2'!$A$3:$CM$659,MATCH($A92,'AI''19 Stats Mod2'!$A$3:$A$659,FALSE),70)</f>
        <v>75.29457117206853</v>
      </c>
      <c r="T92" s="125">
        <f ca="1">INDEX('AI''19 Stats Mod2'!$A$3:$CM$659,MATCH($A92,'AI''19 Stats Mod2'!$A$3:$A$659,FALSE),72)</f>
        <v>2.9166114291955414</v>
      </c>
      <c r="U92" s="125">
        <f ca="1">INDEX('AI''19 Stats Mod2'!$A$3:$CM$659,MATCH($A92,'AI''19 Stats Mod2'!$A$3:$A$659,FALSE),73)</f>
        <v>0.13257324678161553</v>
      </c>
      <c r="V92" s="125">
        <f ca="1">INDEX('AI''19 Stats Mod2'!$A$3:$CM$659,MATCH($A92,'AI''19 Stats Mod2'!$A$3:$A$659,FALSE),91)</f>
        <v>0.97598249146432059</v>
      </c>
      <c r="W92" s="125">
        <f ca="1">INDEX('AI''19 Stats Mod2'!$A$3:$CN$659,MATCH($A92,'AI''19 Stats Mod2'!$A$3:$A$659,FALSE),86)</f>
        <v>8.407809501111696E-2</v>
      </c>
      <c r="X92" s="150">
        <f ca="1">INDEX('AI''19 Stats Mod2'!$A$3:$CN$659,MATCH($A92,'AI''19 Stats Mod2'!$A$3:$A$659,FALSE),87)</f>
        <v>9.6724786329508738</v>
      </c>
      <c r="Y92" s="125">
        <f ca="1">INDEX('AI''19 Stats Mod2'!$A$3:$CN$659,MATCH($A92,'AI''19 Stats Mod2'!$A$3:$A$659,FALSE),89)</f>
        <v>1.5555555555555554</v>
      </c>
      <c r="Z92" s="125">
        <f ca="1">INDEX('AI''19 Stats Mod2'!$A$3:$CN$659,MATCH($A92,'AI''19 Stats Mod2'!$A$3:$A$659,FALSE),90)</f>
        <v>0</v>
      </c>
    </row>
    <row r="93" spans="1:26" x14ac:dyDescent="0.25">
      <c r="A93" s="239" t="s">
        <v>128</v>
      </c>
      <c r="B93" s="122">
        <f ca="1">INDEX('AI''19 Stats Mod2'!$A$3:$CM$659,MATCH($A93,'AI''19 Stats Mod2'!$A$3:$A$659,FALSE),14)</f>
        <v>26</v>
      </c>
      <c r="C93" s="122" t="str">
        <f ca="1">INDEX('AI''19 Stats Mod2'!$A$3:$CM$659,MATCH($A93,'AI''19 Stats Mod2'!$A$3:$A$659,FALSE),15)</f>
        <v>Fighter</v>
      </c>
      <c r="D93" s="122">
        <f ca="1">INDEX('AI''19 Stats Mod2'!$A$3:$CM$659,MATCH($A93,'AI''19 Stats Mod2'!$A$3:$A$659,FALSE),16)</f>
        <v>2</v>
      </c>
      <c r="E93" s="122" t="str">
        <f ca="1">INDEX('AI''19 Stats Mod2'!$A$3:$CM$659,MATCH($A93,'AI''19 Stats Mod2'!$A$3:$A$659,FALSE),17)</f>
        <v>-</v>
      </c>
      <c r="F93" s="122" t="str">
        <f ca="1">INDEX('AI''19 Stats Mod2'!$A$3:$CM$659,MATCH($A93,'AI''19 Stats Mod2'!$A$3:$A$659,FALSE),18)</f>
        <v>-</v>
      </c>
      <c r="G93" s="122">
        <f ca="1">INDEX('AI''19 Stats Mod2'!$A$3:$CM$659,MATCH($A93,'AI''19 Stats Mod2'!$A$3:$A$659,FALSE),19)</f>
        <v>3</v>
      </c>
      <c r="H93" s="122" t="str">
        <f ca="1">INDEX('AI''19 Stats Mod2'!$A$3:$CM$659,MATCH($A93,'AI''19 Stats Mod2'!$A$3:$A$659,FALSE),20)</f>
        <v>1-7</v>
      </c>
      <c r="I93" s="122"/>
      <c r="J93" s="122"/>
      <c r="K93" s="122">
        <f ca="1">INDEX('AI''19 Stats Mod2'!$A$3:$CM$659,MATCH($A93,'AI''19 Stats Mod2'!$A$3:$A$659,FALSE),23)</f>
        <v>2</v>
      </c>
      <c r="L93" s="122">
        <f ca="1">INDEX('AI''19 Stats Mod2'!$A$3:$CM$659,MATCH($A93,'AI''19 Stats Mod2'!$A$3:$A$659,FALSE),24)</f>
        <v>7</v>
      </c>
      <c r="M93" s="122">
        <f ca="1">INDEX('AI''19 Stats Mod2'!$A$3:$CM$659,MATCH($A93,'AI''19 Stats Mod2'!$A$3:$A$659,FALSE),25)</f>
        <v>1</v>
      </c>
      <c r="N93" s="122">
        <f ca="1">INDEX('AI''19 Stats Mod2'!$A$3:$CM$659,MATCH($A93,'AI''19 Stats Mod2'!$A$3:$A$659,FALSE),26)</f>
        <v>5</v>
      </c>
      <c r="O93" s="122" t="str">
        <f>INDEX('AI''19 Stats Mod2'!$A$3:$CM$659,MATCH($A93,'AI''19 Stats Mod2'!$A$3:$A$659,FALSE),27)</f>
        <v>Rocket Boosters</v>
      </c>
      <c r="P93" s="123">
        <f ca="1">INDEX('AI''19 Stats Mod2'!$A$3:$CM$659,MATCH($A93,'AI''19 Stats Mod2'!$A$3:$A$659,FALSE),28)</f>
        <v>0.94482945198530943</v>
      </c>
      <c r="Q93" s="123">
        <f ca="1">INDEX('AI''19 Stats Mod2'!$A$3:$CM$659,MATCH($A93,'AI''19 Stats Mod2'!$A$3:$A$659,FALSE),29)</f>
        <v>1.1556432824244833</v>
      </c>
      <c r="R93" s="123">
        <f ca="1">INDEX('AI''19 Stats Mod2'!$A$3:$CM$659,MATCH($A93,'AI''19 Stats Mod2'!$A$3:$A$659,FALSE),30)</f>
        <v>2.0098144042164927</v>
      </c>
      <c r="S93" s="124">
        <f ca="1">INDEX('AI''19 Stats Mod2'!$A$3:$CM$659,MATCH($A93,'AI''19 Stats Mod2'!$A$3:$A$659,FALSE),70)</f>
        <v>79.458407819078019</v>
      </c>
      <c r="T93" s="125">
        <f ca="1">INDEX('AI''19 Stats Mod2'!$A$3:$CM$659,MATCH($A93,'AI''19 Stats Mod2'!$A$3:$A$659,FALSE),72)</f>
        <v>3.4192977471718118</v>
      </c>
      <c r="U93" s="125">
        <f ca="1">INDEX('AI''19 Stats Mod2'!$A$3:$CM$659,MATCH($A93,'AI''19 Stats Mod2'!$A$3:$A$659,FALSE),73)</f>
        <v>0.13151145181430046</v>
      </c>
      <c r="V93" s="125">
        <f ca="1">INDEX('AI''19 Stats Mod2'!$A$3:$CM$659,MATCH($A93,'AI''19 Stats Mod2'!$A$3:$A$659,FALSE),91)</f>
        <v>0.96816573112404258</v>
      </c>
      <c r="W93" s="125">
        <f ca="1">INDEX('AI''19 Stats Mod2'!$A$3:$CN$659,MATCH($A93,'AI''19 Stats Mod2'!$A$3:$A$659,FALSE),86)</f>
        <v>7.6006668354964252E-2</v>
      </c>
      <c r="X93" s="150">
        <f ca="1">INDEX('AI''19 Stats Mod2'!$A$3:$CN$659,MATCH($A93,'AI''19 Stats Mod2'!$A$3:$A$659,FALSE),87)</f>
        <v>14.06870082951545</v>
      </c>
      <c r="Y93" s="125">
        <f ca="1">INDEX('AI''19 Stats Mod2'!$A$3:$CN$659,MATCH($A93,'AI''19 Stats Mod2'!$A$3:$A$659,FALSE),89)</f>
        <v>1.5555555555555554</v>
      </c>
      <c r="Z93" s="125">
        <f ca="1">INDEX('AI''19 Stats Mod2'!$A$3:$CN$659,MATCH($A93,'AI''19 Stats Mod2'!$A$3:$A$659,FALSE),90)</f>
        <v>0</v>
      </c>
    </row>
    <row r="94" spans="1:26" x14ac:dyDescent="0.25">
      <c r="A94" s="239" t="s">
        <v>331</v>
      </c>
      <c r="B94" s="122">
        <f ca="1">INDEX('AI''19 Stats Mod2'!$A$3:$CM$659,MATCH($A94,'AI''19 Stats Mod2'!$A$3:$A$659,FALSE),14)</f>
        <v>28</v>
      </c>
      <c r="C94" s="122" t="str">
        <f ca="1">INDEX('AI''19 Stats Mod2'!$A$3:$CM$659,MATCH($A94,'AI''19 Stats Mod2'!$A$3:$A$659,FALSE),15)</f>
        <v>Bomber</v>
      </c>
      <c r="D94" s="122">
        <f ca="1">INDEX('AI''19 Stats Mod2'!$A$3:$CM$659,MATCH($A94,'AI''19 Stats Mod2'!$A$3:$A$659,FALSE),16)</f>
        <v>6</v>
      </c>
      <c r="E94" s="122">
        <f ca="1">INDEX('AI''19 Stats Mod2'!$A$3:$CM$659,MATCH($A94,'AI''19 Stats Mod2'!$A$3:$A$659,FALSE),17)</f>
        <v>2</v>
      </c>
      <c r="F94" s="122">
        <f ca="1">INDEX('AI''19 Stats Mod2'!$A$3:$CM$659,MATCH($A94,'AI''19 Stats Mod2'!$A$3:$A$659,FALSE),18)</f>
        <v>0</v>
      </c>
      <c r="G94" s="122">
        <f ca="1">INDEX('AI''19 Stats Mod2'!$A$3:$CM$659,MATCH($A94,'AI''19 Stats Mod2'!$A$3:$A$659,FALSE),19)</f>
        <v>1</v>
      </c>
      <c r="H94" s="122" t="str">
        <f ca="1">INDEX('AI''19 Stats Mod2'!$A$3:$CM$659,MATCH($A94,'AI''19 Stats Mod2'!$A$3:$A$659,FALSE),20)</f>
        <v>1-3</v>
      </c>
      <c r="I94" s="122"/>
      <c r="J94" s="122"/>
      <c r="K94" s="122">
        <f ca="1">INDEX('AI''19 Stats Mod2'!$A$3:$CM$659,MATCH($A94,'AI''19 Stats Mod2'!$A$3:$A$659,FALSE),23)</f>
        <v>5</v>
      </c>
      <c r="L94" s="122">
        <f ca="1">INDEX('AI''19 Stats Mod2'!$A$3:$CM$659,MATCH($A94,'AI''19 Stats Mod2'!$A$3:$A$659,FALSE),24)</f>
        <v>4</v>
      </c>
      <c r="M94" s="122">
        <f ca="1">INDEX('AI''19 Stats Mod2'!$A$3:$CM$659,MATCH($A94,'AI''19 Stats Mod2'!$A$3:$A$659,FALSE),25)</f>
        <v>2</v>
      </c>
      <c r="N94" s="122">
        <f ca="1">INDEX('AI''19 Stats Mod2'!$A$3:$CM$659,MATCH($A94,'AI''19 Stats Mod2'!$A$3:$A$659,FALSE),26)</f>
        <v>4</v>
      </c>
      <c r="O94" s="122">
        <f ca="1">INDEX('AI''19 Stats Mod2'!$A$3:$CM$659,MATCH($A94,'AI''19 Stats Mod2'!$A$3:$A$659,FALSE),27)</f>
        <v>0</v>
      </c>
      <c r="P94" s="123">
        <f ca="1">INDEX('AI''19 Stats Mod2'!$A$3:$CM$659,MATCH($A94,'AI''19 Stats Mod2'!$A$3:$A$659,FALSE),28)</f>
        <v>0.5386419660981433</v>
      </c>
      <c r="Q94" s="123">
        <f ca="1">INDEX('AI''19 Stats Mod2'!$A$3:$CM$659,MATCH($A94,'AI''19 Stats Mod2'!$A$3:$A$659,FALSE),29)</f>
        <v>0.62320660966407182</v>
      </c>
      <c r="R94" s="123">
        <f ca="1">INDEX('AI''19 Stats Mod2'!$A$3:$CM$659,MATCH($A94,'AI''19 Stats Mod2'!$A$3:$A$659,FALSE),30)</f>
        <v>3.2515127460734186</v>
      </c>
      <c r="S94" s="124">
        <f ca="1">INDEX('AI''19 Stats Mod2'!$A$3:$CM$659,MATCH($A94,'AI''19 Stats Mod2'!$A$3:$A$659,FALSE),70)</f>
        <v>75.957773865224041</v>
      </c>
      <c r="T94" s="125">
        <f ca="1">INDEX('AI''19 Stats Mod2'!$A$3:$CM$659,MATCH($A94,'AI''19 Stats Mod2'!$A$3:$A$659,FALSE),72)</f>
        <v>3.5045888504578877</v>
      </c>
      <c r="U94" s="125">
        <f ca="1">INDEX('AI''19 Stats Mod2'!$A$3:$CM$659,MATCH($A94,'AI''19 Stats Mod2'!$A$3:$A$659,FALSE),73)</f>
        <v>0.12516388751635313</v>
      </c>
      <c r="V94" s="125">
        <f ca="1">INDEX('AI''19 Stats Mod2'!$A$3:$CM$659,MATCH($A94,'AI''19 Stats Mod2'!$A$3:$A$659,FALSE),91)</f>
        <v>0.92143600420979066</v>
      </c>
      <c r="W94" s="125">
        <f ca="1">INDEX('AI''19 Stats Mod2'!$A$3:$CN$659,MATCH($A94,'AI''19 Stats Mod2'!$A$3:$A$659,FALSE),86)</f>
        <v>0.11471639574097404</v>
      </c>
      <c r="X94" s="150">
        <f ca="1">INDEX('AI''19 Stats Mod2'!$A$3:$CN$659,MATCH($A94,'AI''19 Stats Mod2'!$A$3:$A$659,FALSE),87)</f>
        <v>13.006050984293674</v>
      </c>
      <c r="Y94" s="125">
        <f ca="1">INDEX('AI''19 Stats Mod2'!$A$3:$CN$659,MATCH($A94,'AI''19 Stats Mod2'!$A$3:$A$659,FALSE),89)</f>
        <v>5.2222222222222223</v>
      </c>
      <c r="Z94" s="125">
        <f ca="1">INDEX('AI''19 Stats Mod2'!$A$3:$CN$659,MATCH($A94,'AI''19 Stats Mod2'!$A$3:$A$659,FALSE),90)</f>
        <v>2.3333333333333335</v>
      </c>
    </row>
    <row r="95" spans="1:26" x14ac:dyDescent="0.25">
      <c r="A95" s="254" t="s">
        <v>593</v>
      </c>
      <c r="B95" s="264">
        <f ca="1">INDEX('AI''19 Stats Mod2'!$A$3:$CM$659,MATCH($A95,'AI''19 Stats Mod2'!$A$3:$A$659,FALSE),14)</f>
        <v>52</v>
      </c>
      <c r="C95" s="264" t="str">
        <f ca="1">INDEX('AI''19 Stats Mod2'!$A$3:$CM$659,MATCH($A95,'AI''19 Stats Mod2'!$A$3:$A$659,FALSE),15)</f>
        <v>Bomber</v>
      </c>
      <c r="D95" s="264">
        <f ca="1">INDEX('AI''19 Stats Mod2'!$A$3:$CM$659,MATCH($A95,'AI''19 Stats Mod2'!$A$3:$A$659,FALSE),16)</f>
        <v>12</v>
      </c>
      <c r="E95" s="264">
        <f ca="1">INDEX('AI''19 Stats Mod2'!$A$3:$CM$659,MATCH($A95,'AI''19 Stats Mod2'!$A$3:$A$659,FALSE),17)</f>
        <v>0</v>
      </c>
      <c r="F95" s="264">
        <f ca="1">INDEX('AI''19 Stats Mod2'!$A$3:$CM$659,MATCH($A95,'AI''19 Stats Mod2'!$A$3:$A$659,FALSE),18)</f>
        <v>0</v>
      </c>
      <c r="G95" s="264">
        <f ca="1">INDEX('AI''19 Stats Mod2'!$A$3:$CM$659,MATCH($A95,'AI''19 Stats Mod2'!$A$3:$A$659,FALSE),19)</f>
        <v>1</v>
      </c>
      <c r="H95" s="264" t="str">
        <f ca="1">INDEX('AI''19 Stats Mod2'!$A$3:$CM$659,MATCH($A95,'AI''19 Stats Mod2'!$A$3:$A$659,FALSE),20)</f>
        <v>1-2</v>
      </c>
      <c r="I95" s="264"/>
      <c r="J95" s="264"/>
      <c r="K95" s="264">
        <f ca="1">INDEX('AI''19 Stats Mod2'!$A$3:$CM$659,MATCH($A95,'AI''19 Stats Mod2'!$A$3:$A$659,FALSE),23)</f>
        <v>3</v>
      </c>
      <c r="L95" s="264">
        <f ca="1">INDEX('AI''19 Stats Mod2'!$A$3:$CM$659,MATCH($A95,'AI''19 Stats Mod2'!$A$3:$A$659,FALSE),24)</f>
        <v>5</v>
      </c>
      <c r="M95" s="264">
        <f ca="1">INDEX('AI''19 Stats Mod2'!$A$3:$CM$659,MATCH($A95,'AI''19 Stats Mod2'!$A$3:$A$659,FALSE),25)</f>
        <v>1</v>
      </c>
      <c r="N95" s="264">
        <f ca="1">INDEX('AI''19 Stats Mod2'!$A$3:$CM$659,MATCH($A95,'AI''19 Stats Mod2'!$A$3:$A$659,FALSE),26)</f>
        <v>5</v>
      </c>
      <c r="O95" s="264" t="str">
        <f ca="1">INDEX('AI''19 Stats Mod2'!$A$3:$CM$659,MATCH($A95,'AI''19 Stats Mod2'!$A$3:$A$659,FALSE),27)</f>
        <v>Rocket Boosters</v>
      </c>
      <c r="P95" s="265">
        <f ca="1">INDEX('AI''19 Stats Mod2'!$A$3:$CM$659,MATCH($A95,'AI''19 Stats Mod2'!$A$3:$A$659,FALSE),28)</f>
        <v>0.5809291819520529</v>
      </c>
      <c r="Q95" s="265">
        <f ca="1">INDEX('AI''19 Stats Mod2'!$A$3:$CM$659,MATCH($A95,'AI''19 Stats Mod2'!$A$3:$A$659,FALSE),29)</f>
        <v>0.42249451284036993</v>
      </c>
      <c r="R95" s="265">
        <f ca="1">INDEX('AI''19 Stats Mod2'!$A$3:$CM$659,MATCH($A95,'AI''19 Stats Mod2'!$A$3:$A$659,FALSE),30)</f>
        <v>4.4086383948560339</v>
      </c>
      <c r="S95" s="266">
        <f ca="1">INDEX('AI''19 Stats Mod2'!$A$3:$CM$659,MATCH($A95,'AI''19 Stats Mod2'!$A$3:$A$659,FALSE),70)</f>
        <v>62.307613287076215</v>
      </c>
      <c r="T95" s="267">
        <f ca="1">INDEX('AI''19 Stats Mod2'!$A$3:$CM$659,MATCH($A95,'AI''19 Stats Mod2'!$A$3:$A$659,FALSE),72)</f>
        <v>4.4317396242884621</v>
      </c>
      <c r="U95" s="262">
        <f ca="1">INDEX('AI''19 Stats Mod2'!$A$3:$CM$659,MATCH($A95,'AI''19 Stats Mod2'!$A$3:$A$659,FALSE),73)</f>
        <v>8.5225762005547351E-2</v>
      </c>
      <c r="V95" s="262">
        <f ca="1">INDEX('AI''19 Stats Mod2'!$A$3:$CM$659,MATCH($A95,'AI''19 Stats Mod2'!$A$3:$A$659,FALSE),91)</f>
        <v>0.62741807686235296</v>
      </c>
      <c r="W95" s="262">
        <f ca="1">INDEX('AI''19 Stats Mod2'!$A$3:$CN$659,MATCH($A95,'AI''19 Stats Mod2'!$A$3:$A$659,FALSE),86)</f>
        <v>2.4626025925443534E-2</v>
      </c>
      <c r="X95" s="261">
        <f ca="1">INDEX('AI''19 Stats Mod2'!$A$3:$CN$659,MATCH($A95,'AI''19 Stats Mod2'!$A$3:$A$659,FALSE),87)</f>
        <v>22.04319197428017</v>
      </c>
      <c r="Y95" s="267">
        <f ca="1">INDEX('AI''19 Stats Mod2'!$A$3:$CN$659,MATCH($A95,'AI''19 Stats Mod2'!$A$3:$A$659,FALSE),89)</f>
        <v>3.5</v>
      </c>
      <c r="Z95" s="267">
        <f ca="1">INDEX('AI''19 Stats Mod2'!$A$3:$CN$659,MATCH($A95,'AI''19 Stats Mod2'!$A$3:$A$659,FALSE),90)</f>
        <v>18.166666666666664</v>
      </c>
    </row>
    <row r="96" spans="1:26" x14ac:dyDescent="0.25">
      <c r="A96" s="254" t="s">
        <v>481</v>
      </c>
      <c r="B96" s="264">
        <f ca="1">INDEX('AI''19 Stats Mod2'!$A$3:$CM$659,MATCH($A96,'AI''19 Stats Mod2'!$A$3:$A$659,FALSE),14)</f>
        <v>11</v>
      </c>
      <c r="C96" s="264" t="str">
        <f ca="1">INDEX('AI''19 Stats Mod2'!$A$3:$CM$659,MATCH($A96,'AI''19 Stats Mod2'!$A$3:$A$659,FALSE),15)</f>
        <v>Scout</v>
      </c>
      <c r="D96" s="264">
        <f ca="1">INDEX('AI''19 Stats Mod2'!$A$3:$CM$659,MATCH($A96,'AI''19 Stats Mod2'!$A$3:$A$659,FALSE),16)</f>
        <v>2</v>
      </c>
      <c r="E96" s="264">
        <f ca="1">INDEX('AI''19 Stats Mod2'!$A$3:$CM$659,MATCH($A96,'AI''19 Stats Mod2'!$A$3:$A$659,FALSE),17)</f>
        <v>3</v>
      </c>
      <c r="F96" s="264">
        <f ca="1">INDEX('AI''19 Stats Mod2'!$A$3:$CM$659,MATCH($A96,'AI''19 Stats Mod2'!$A$3:$A$659,FALSE),18)</f>
        <v>6</v>
      </c>
      <c r="G96" s="264">
        <f ca="1">INDEX('AI''19 Stats Mod2'!$A$3:$CM$659,MATCH($A96,'AI''19 Stats Mod2'!$A$3:$A$659,FALSE),19)</f>
        <v>2</v>
      </c>
      <c r="H96" s="264" t="str">
        <f ca="1">INDEX('AI''19 Stats Mod2'!$A$3:$CM$659,MATCH($A96,'AI''19 Stats Mod2'!$A$3:$A$659,FALSE),20)</f>
        <v>1-6</v>
      </c>
      <c r="I96" s="264"/>
      <c r="J96" s="264"/>
      <c r="K96" s="264">
        <f ca="1">INDEX('AI''19 Stats Mod2'!$A$3:$CM$659,MATCH($A96,'AI''19 Stats Mod2'!$A$3:$A$659,FALSE),23)</f>
        <v>3</v>
      </c>
      <c r="L96" s="264">
        <f ca="1">INDEX('AI''19 Stats Mod2'!$A$3:$CM$659,MATCH($A96,'AI''19 Stats Mod2'!$A$3:$A$659,FALSE),24)</f>
        <v>6</v>
      </c>
      <c r="M96" s="264">
        <f ca="1">INDEX('AI''19 Stats Mod2'!$A$3:$CM$659,MATCH($A96,'AI''19 Stats Mod2'!$A$3:$A$659,FALSE),25)</f>
        <v>1</v>
      </c>
      <c r="N96" s="264">
        <f ca="1">INDEX('AI''19 Stats Mod2'!$A$3:$CM$659,MATCH($A96,'AI''19 Stats Mod2'!$A$3:$A$659,FALSE),26)</f>
        <v>5</v>
      </c>
      <c r="O96" s="264">
        <f>INDEX('AI''19 Stats Mod2'!$A$3:$CM$659,MATCH($A96,'AI''19 Stats Mod2'!$A$3:$A$659,FALSE),27)</f>
        <v>0</v>
      </c>
      <c r="P96" s="265">
        <f ca="1">INDEX('AI''19 Stats Mod2'!$A$3:$CM$659,MATCH($A96,'AI''19 Stats Mod2'!$A$3:$A$659,FALSE),28)</f>
        <v>0.81310470322619488</v>
      </c>
      <c r="Q96" s="265">
        <f ca="1">INDEX('AI''19 Stats Mod2'!$A$3:$CM$659,MATCH($A96,'AI''19 Stats Mod2'!$A$3:$A$659,FALSE),29)</f>
        <v>1.8958429018473992</v>
      </c>
      <c r="R96" s="265">
        <f ca="1">INDEX('AI''19 Stats Mod2'!$A$3:$CM$659,MATCH($A96,'AI''19 Stats Mod2'!$A$3:$A$659,FALSE),30)</f>
        <v>3.2971180901693904</v>
      </c>
      <c r="S96" s="266">
        <f ca="1">INDEX('AI''19 Stats Mod2'!$A$3:$CM$659,MATCH($A96,'AI''19 Stats Mod2'!$A$3:$A$659,FALSE),70)</f>
        <v>68.585859302689983</v>
      </c>
      <c r="T96" s="267">
        <f ca="1">INDEX('AI''19 Stats Mod2'!$A$3:$CM$659,MATCH($A96,'AI''19 Stats Mod2'!$A$3:$A$659,FALSE),72)</f>
        <v>0.90732776126875547</v>
      </c>
      <c r="U96" s="262">
        <f ca="1">INDEX('AI''19 Stats Mod2'!$A$3:$CM$659,MATCH($A96,'AI''19 Stats Mod2'!$A$3:$A$659,FALSE),73)</f>
        <v>8.248434193352322E-2</v>
      </c>
      <c r="V96" s="262">
        <f ca="1">INDEX('AI''19 Stats Mod2'!$A$3:$CM$659,MATCH($A96,'AI''19 Stats Mod2'!$A$3:$A$659,FALSE),91)</f>
        <v>0.60723619207792268</v>
      </c>
      <c r="W96" s="262">
        <f ca="1">INDEX('AI''19 Stats Mod2'!$A$3:$CN$659,MATCH($A96,'AI''19 Stats Mod2'!$A$3:$A$659,FALSE),86)</f>
        <v>4.3731932033268639E-2</v>
      </c>
      <c r="X96" s="261">
        <f ca="1">INDEX('AI''19 Stats Mod2'!$A$3:$CN$659,MATCH($A96,'AI''19 Stats Mod2'!$A$3:$A$659,FALSE),87)</f>
        <v>19.782708541016341</v>
      </c>
      <c r="Y96" s="267">
        <f ca="1">INDEX('AI''19 Stats Mod2'!$A$3:$CN$659,MATCH($A96,'AI''19 Stats Mod2'!$A$3:$A$659,FALSE),89)</f>
        <v>0.33333333333333331</v>
      </c>
      <c r="Z96" s="267">
        <f ca="1">INDEX('AI''19 Stats Mod2'!$A$3:$CN$659,MATCH($A96,'AI''19 Stats Mod2'!$A$3:$A$659,FALSE),90)</f>
        <v>0</v>
      </c>
    </row>
    <row r="97" spans="1:26" x14ac:dyDescent="0.25">
      <c r="A97" s="254" t="s">
        <v>619</v>
      </c>
      <c r="B97" s="264">
        <f ca="1">INDEX('AI''19 Stats Mod2'!$A$3:$CM$659,MATCH($A97,'AI''19 Stats Mod2'!$A$3:$A$659,FALSE),14)</f>
        <v>100</v>
      </c>
      <c r="C97" s="264" t="str">
        <f ca="1">INDEX('AI''19 Stats Mod2'!$A$3:$CM$659,MATCH($A97,'AI''19 Stats Mod2'!$A$3:$A$659,FALSE),15)</f>
        <v>Bomber</v>
      </c>
      <c r="D97" s="264">
        <f ca="1">INDEX('AI''19 Stats Mod2'!$A$3:$CM$659,MATCH($A97,'AI''19 Stats Mod2'!$A$3:$A$659,FALSE),16)</f>
        <v>14</v>
      </c>
      <c r="E97" s="264">
        <f ca="1">INDEX('AI''19 Stats Mod2'!$A$3:$CM$659,MATCH($A97,'AI''19 Stats Mod2'!$A$3:$A$659,FALSE),17)</f>
        <v>20</v>
      </c>
      <c r="F97" s="264" t="str">
        <f ca="1">INDEX('AI''19 Stats Mod2'!$A$3:$CM$659,MATCH($A97,'AI''19 Stats Mod2'!$A$3:$A$659,FALSE),18)</f>
        <v>-</v>
      </c>
      <c r="G97" s="264">
        <f ca="1">INDEX('AI''19 Stats Mod2'!$A$3:$CM$659,MATCH($A97,'AI''19 Stats Mod2'!$A$3:$A$659,FALSE),19)</f>
        <v>1</v>
      </c>
      <c r="H97" s="264" t="str">
        <f ca="1">INDEX('AI''19 Stats Mod2'!$A$3:$CM$659,MATCH($A97,'AI''19 Stats Mod2'!$A$3:$A$659,FALSE),20)</f>
        <v>1-2</v>
      </c>
      <c r="I97" s="264"/>
      <c r="J97" s="264"/>
      <c r="K97" s="264">
        <f ca="1">INDEX('AI''19 Stats Mod2'!$A$3:$CM$659,MATCH($A97,'AI''19 Stats Mod2'!$A$3:$A$659,FALSE),23)</f>
        <v>5</v>
      </c>
      <c r="L97" s="264">
        <f ca="1">INDEX('AI''19 Stats Mod2'!$A$3:$CM$659,MATCH($A97,'AI''19 Stats Mod2'!$A$3:$A$659,FALSE),24)</f>
        <v>7</v>
      </c>
      <c r="M97" s="264">
        <f ca="1">INDEX('AI''19 Stats Mod2'!$A$3:$CM$659,MATCH($A97,'AI''19 Stats Mod2'!$A$3:$A$659,FALSE),25)</f>
        <v>0</v>
      </c>
      <c r="N97" s="264">
        <f ca="1">INDEX('AI''19 Stats Mod2'!$A$3:$CM$659,MATCH($A97,'AI''19 Stats Mod2'!$A$3:$A$659,FALSE),26)</f>
        <v>5</v>
      </c>
      <c r="O97" s="264" t="str">
        <f ca="1">INDEX('AI''19 Stats Mod2'!$A$3:$CM$659,MATCH($A97,'AI''19 Stats Mod2'!$A$3:$A$659,FALSE),27)</f>
        <v>Rocket Boosters</v>
      </c>
      <c r="P97" s="265">
        <f ca="1">INDEX('AI''19 Stats Mod2'!$A$3:$CM$659,MATCH($A97,'AI''19 Stats Mod2'!$A$3:$A$659,FALSE),28)</f>
        <v>0.62504262189448756</v>
      </c>
      <c r="Q97" s="265">
        <f ca="1">INDEX('AI''19 Stats Mod2'!$A$3:$CM$659,MATCH($A97,'AI''19 Stats Mod2'!$A$3:$A$659,FALSE),29)</f>
        <v>0.2783620464457936</v>
      </c>
      <c r="R97" s="265">
        <f ca="1">INDEX('AI''19 Stats Mod2'!$A$3:$CM$659,MATCH($A97,'AI''19 Stats Mod2'!$A$3:$A$659,FALSE),30)</f>
        <v>3.3887553480357484</v>
      </c>
      <c r="S97" s="266">
        <f ca="1">INDEX('AI''19 Stats Mod2'!$A$3:$CM$659,MATCH($A97,'AI''19 Stats Mod2'!$A$3:$A$659,FALSE),70)</f>
        <v>81.081217169260427</v>
      </c>
      <c r="T97" s="267">
        <f ca="1">INDEX('AI''19 Stats Mod2'!$A$3:$CM$659,MATCH($A97,'AI''19 Stats Mod2'!$A$3:$A$659,FALSE),72)</f>
        <v>7.6540570224753441</v>
      </c>
      <c r="U97" s="262">
        <f ca="1">INDEX('AI''19 Stats Mod2'!$A$3:$CM$659,MATCH($A97,'AI''19 Stats Mod2'!$A$3:$A$659,FALSE),73)</f>
        <v>7.654057022475344E-2</v>
      </c>
      <c r="V97" s="262">
        <f ca="1">INDEX('AI''19 Stats Mod2'!$A$3:$CM$659,MATCH($A97,'AI''19 Stats Mod2'!$A$3:$A$659,FALSE),91)</f>
        <v>0.5634791199547956</v>
      </c>
      <c r="W97" s="262">
        <f ca="1">INDEX('AI''19 Stats Mod2'!$A$3:$CN$659,MATCH($A97,'AI''19 Stats Mod2'!$A$3:$A$659,FALSE),86)</f>
        <v>3.5264697429780174E-2</v>
      </c>
      <c r="X97" s="261">
        <f ca="1">INDEX('AI''19 Stats Mod2'!$A$3:$CN$659,MATCH($A97,'AI''19 Stats Mod2'!$A$3:$A$659,FALSE),87)</f>
        <v>23.72128743625024</v>
      </c>
      <c r="Y97" s="267">
        <f ca="1">INDEX('AI''19 Stats Mod2'!$A$3:$CN$659,MATCH($A97,'AI''19 Stats Mod2'!$A$3:$A$659,FALSE),89)</f>
        <v>5.4444444444444446</v>
      </c>
      <c r="Z97" s="267">
        <f ca="1">INDEX('AI''19 Stats Mod2'!$A$3:$CN$659,MATCH($A97,'AI''19 Stats Mod2'!$A$3:$A$659,FALSE),90)</f>
        <v>0</v>
      </c>
    </row>
    <row r="98" spans="1:26" x14ac:dyDescent="0.25">
      <c r="A98" s="239" t="s">
        <v>249</v>
      </c>
      <c r="B98" s="122">
        <f ca="1">INDEX('AI''19 Stats Mod2'!$A$3:$CM$659,MATCH($A98,'AI''19 Stats Mod2'!$A$3:$A$659,FALSE),14)</f>
        <v>33</v>
      </c>
      <c r="C98" s="122" t="str">
        <f ca="1">INDEX('AI''19 Stats Mod2'!$A$3:$CM$659,MATCH($A98,'AI''19 Stats Mod2'!$A$3:$A$659,FALSE),15)</f>
        <v>Bomber</v>
      </c>
      <c r="D98" s="122">
        <f ca="1">INDEX('AI''19 Stats Mod2'!$A$3:$CM$659,MATCH($A98,'AI''19 Stats Mod2'!$A$3:$A$659,FALSE),16)</f>
        <v>5</v>
      </c>
      <c r="E98" s="122" t="str">
        <f ca="1">INDEX('AI''19 Stats Mod2'!$A$3:$CM$659,MATCH($A98,'AI''19 Stats Mod2'!$A$3:$A$659,FALSE),17)</f>
        <v>-</v>
      </c>
      <c r="F98" s="122" t="str">
        <f ca="1">INDEX('AI''19 Stats Mod2'!$A$3:$CM$659,MATCH($A98,'AI''19 Stats Mod2'!$A$3:$A$659,FALSE),18)</f>
        <v>-</v>
      </c>
      <c r="G98" s="122">
        <f ca="1">INDEX('AI''19 Stats Mod2'!$A$3:$CM$659,MATCH($A98,'AI''19 Stats Mod2'!$A$3:$A$659,FALSE),19)</f>
        <v>1</v>
      </c>
      <c r="H98" s="122" t="str">
        <f ca="1">INDEX('AI''19 Stats Mod2'!$A$3:$CM$659,MATCH($A98,'AI''19 Stats Mod2'!$A$3:$A$659,FALSE),20)</f>
        <v>1-3</v>
      </c>
      <c r="I98" s="122"/>
      <c r="J98" s="122"/>
      <c r="K98" s="122">
        <f ca="1">INDEX('AI''19 Stats Mod2'!$A$3:$CM$659,MATCH($A98,'AI''19 Stats Mod2'!$A$3:$A$659,FALSE),23)</f>
        <v>4</v>
      </c>
      <c r="L98" s="122">
        <f ca="1">INDEX('AI''19 Stats Mod2'!$A$3:$CM$659,MATCH($A98,'AI''19 Stats Mod2'!$A$3:$A$659,FALSE),24)</f>
        <v>5</v>
      </c>
      <c r="M98" s="122">
        <f ca="1">INDEX('AI''19 Stats Mod2'!$A$3:$CM$659,MATCH($A98,'AI''19 Stats Mod2'!$A$3:$A$659,FALSE),25)</f>
        <v>2</v>
      </c>
      <c r="N98" s="122">
        <f ca="1">INDEX('AI''19 Stats Mod2'!$A$3:$CM$659,MATCH($A98,'AI''19 Stats Mod2'!$A$3:$A$659,FALSE),26)</f>
        <v>5</v>
      </c>
      <c r="O98" s="122">
        <f ca="1">INDEX('AI''19 Stats Mod2'!$A$3:$CM$659,MATCH($A98,'AI''19 Stats Mod2'!$A$3:$A$659,FALSE),27)</f>
        <v>0</v>
      </c>
      <c r="P98" s="123">
        <f ca="1">INDEX('AI''19 Stats Mod2'!$A$3:$CM$659,MATCH($A98,'AI''19 Stats Mod2'!$A$3:$A$659,FALSE),28)</f>
        <v>0.58977359004073071</v>
      </c>
      <c r="Q98" s="123">
        <f ca="1">INDEX('AI''19 Stats Mod2'!$A$3:$CM$659,MATCH($A98,'AI''19 Stats Mod2'!$A$3:$A$659,FALSE),29)</f>
        <v>0.60325406033597606</v>
      </c>
      <c r="R98" s="123">
        <f ca="1">INDEX('AI''19 Stats Mod2'!$A$3:$CM$659,MATCH($A98,'AI''19 Stats Mod2'!$A$3:$A$659,FALSE),30)</f>
        <v>2.6228437405912004</v>
      </c>
      <c r="S98" s="124">
        <f ca="1">INDEX('AI''19 Stats Mod2'!$A$3:$CM$659,MATCH($A98,'AI''19 Stats Mod2'!$A$3:$A$659,FALSE),70)</f>
        <v>77.471022133065361</v>
      </c>
      <c r="T98" s="125">
        <f ca="1">INDEX('AI''19 Stats Mod2'!$A$3:$CM$659,MATCH($A98,'AI''19 Stats Mod2'!$A$3:$A$659,FALSE),72)</f>
        <v>2.0201681248315295</v>
      </c>
      <c r="U98" s="125">
        <f ca="1">INDEX('AI''19 Stats Mod2'!$A$3:$CM$659,MATCH($A98,'AI''19 Stats Mod2'!$A$3:$A$659,FALSE),73)</f>
        <v>6.1217215903985746E-2</v>
      </c>
      <c r="V98" s="125">
        <f ca="1">INDEX('AI''19 Stats Mod2'!$A$3:$CM$659,MATCH($A98,'AI''19 Stats Mod2'!$A$3:$A$659,FALSE),91)</f>
        <v>0.4506710995537494</v>
      </c>
      <c r="W98" s="125">
        <f ca="1">INDEX('AI''19 Stats Mod2'!$A$3:$CN$659,MATCH($A98,'AI''19 Stats Mod2'!$A$3:$A$659,FALSE),86)</f>
        <v>3.3116638330131731E-2</v>
      </c>
      <c r="X98" s="150">
        <f ca="1">INDEX('AI''19 Stats Mod2'!$A$3:$CN$659,MATCH($A98,'AI''19 Stats Mod2'!$A$3:$A$659,FALSE),87)</f>
        <v>13.114218702956002</v>
      </c>
      <c r="Y98" s="125">
        <f ca="1">INDEX('AI''19 Stats Mod2'!$A$3:$CN$659,MATCH($A98,'AI''19 Stats Mod2'!$A$3:$A$659,FALSE),89)</f>
        <v>0</v>
      </c>
      <c r="Z98" s="125">
        <f ca="1">INDEX('AI''19 Stats Mod2'!$A$3:$CN$659,MATCH($A98,'AI''19 Stats Mod2'!$A$3:$A$659,FALSE),90)</f>
        <v>5.25</v>
      </c>
    </row>
    <row r="99" spans="1:26" x14ac:dyDescent="0.25">
      <c r="A99" s="239" t="s">
        <v>447</v>
      </c>
      <c r="B99" s="122">
        <f ca="1">INDEX('AI''19 Stats Mod2'!$A$3:$CM$659,MATCH($A99,'AI''19 Stats Mod2'!$A$3:$A$659,FALSE),14)</f>
        <v>12</v>
      </c>
      <c r="C99" s="122" t="str">
        <f ca="1">INDEX('AI''19 Stats Mod2'!$A$3:$CM$659,MATCH($A99,'AI''19 Stats Mod2'!$A$3:$A$659,FALSE),15)</f>
        <v>Scout</v>
      </c>
      <c r="D99" s="122">
        <f ca="1">INDEX('AI''19 Stats Mod2'!$A$3:$CM$659,MATCH($A99,'AI''19 Stats Mod2'!$A$3:$A$659,FALSE),16)</f>
        <v>1</v>
      </c>
      <c r="E99" s="122" t="str">
        <f ca="1">INDEX('AI''19 Stats Mod2'!$A$3:$CM$659,MATCH($A99,'AI''19 Stats Mod2'!$A$3:$A$659,FALSE),17)</f>
        <v>-</v>
      </c>
      <c r="F99" s="122" t="str">
        <f ca="1">INDEX('AI''19 Stats Mod2'!$A$3:$CM$659,MATCH($A99,'AI''19 Stats Mod2'!$A$3:$A$659,FALSE),18)</f>
        <v>-</v>
      </c>
      <c r="G99" s="122">
        <f ca="1">INDEX('AI''19 Stats Mod2'!$A$3:$CM$659,MATCH($A99,'AI''19 Stats Mod2'!$A$3:$A$659,FALSE),19)</f>
        <v>2</v>
      </c>
      <c r="H99" s="122" t="str">
        <f ca="1">INDEX('AI''19 Stats Mod2'!$A$3:$CM$659,MATCH($A99,'AI''19 Stats Mod2'!$A$3:$A$659,FALSE),20)</f>
        <v>1-7</v>
      </c>
      <c r="I99" s="122"/>
      <c r="J99" s="122"/>
      <c r="K99" s="122">
        <f ca="1">INDEX('AI''19 Stats Mod2'!$A$3:$CM$659,MATCH($A99,'AI''19 Stats Mod2'!$A$3:$A$659,FALSE),23)</f>
        <v>3</v>
      </c>
      <c r="L99" s="122">
        <f ca="1">INDEX('AI''19 Stats Mod2'!$A$3:$CM$659,MATCH($A99,'AI''19 Stats Mod2'!$A$3:$A$659,FALSE),24)</f>
        <v>7</v>
      </c>
      <c r="M99" s="122">
        <f ca="1">INDEX('AI''19 Stats Mod2'!$A$3:$CM$659,MATCH($A99,'AI''19 Stats Mod2'!$A$3:$A$659,FALSE),25)</f>
        <v>-1</v>
      </c>
      <c r="N99" s="122">
        <f ca="1">INDEX('AI''19 Stats Mod2'!$A$3:$CM$659,MATCH($A99,'AI''19 Stats Mod2'!$A$3:$A$659,FALSE),26)</f>
        <v>5</v>
      </c>
      <c r="O99" s="122" t="str">
        <f ca="1">INDEX('AI''19 Stats Mod2'!$A$3:$CM$659,MATCH($A99,'AI''19 Stats Mod2'!$A$3:$A$659,FALSE),27)</f>
        <v>Stealth (-1), Jink</v>
      </c>
      <c r="P99" s="123">
        <f ca="1">INDEX('AI''19 Stats Mod2'!$A$3:$CM$659,MATCH($A99,'AI''19 Stats Mod2'!$A$3:$A$659,FALSE),28)</f>
        <v>0.90063048721520311</v>
      </c>
      <c r="Q99" s="123">
        <f ca="1">INDEX('AI''19 Stats Mod2'!$A$3:$CM$659,MATCH($A99,'AI''19 Stats Mod2'!$A$3:$A$659,FALSE),29)</f>
        <v>1.9672569905323516</v>
      </c>
      <c r="R99" s="123">
        <f ca="1">INDEX('AI''19 Stats Mod2'!$A$3:$CM$659,MATCH($A99,'AI''19 Stats Mod2'!$A$3:$A$659,FALSE),30)</f>
        <v>1.7106582526368277</v>
      </c>
      <c r="S99" s="124">
        <f ca="1">INDEX('AI''19 Stats Mod2'!$A$3:$CM$659,MATCH($A99,'AI''19 Stats Mod2'!$A$3:$A$659,FALSE),70)</f>
        <v>80.217763106709015</v>
      </c>
      <c r="T99" s="125">
        <f ca="1">INDEX('AI''19 Stats Mod2'!$A$3:$CM$659,MATCH($A99,'AI''19 Stats Mod2'!$A$3:$A$659,FALSE),72)</f>
        <v>1.0526127673554473</v>
      </c>
      <c r="U99" s="125">
        <f ca="1">INDEX('AI''19 Stats Mod2'!$A$3:$CM$659,MATCH($A99,'AI''19 Stats Mod2'!$A$3:$A$659,FALSE),73)</f>
        <v>8.7717730612953945E-2</v>
      </c>
      <c r="V99" s="125">
        <f ca="1">INDEX('AI''19 Stats Mod2'!$A$3:$CM$659,MATCH($A99,'AI''19 Stats Mod2'!$A$3:$A$659,FALSE),91)</f>
        <v>0.64576354089186361</v>
      </c>
      <c r="W99" s="125">
        <f ca="1">INDEX('AI''19 Stats Mod2'!$A$3:$CN$659,MATCH($A99,'AI''19 Stats Mod2'!$A$3:$A$659,FALSE),86)</f>
        <v>1.9326336007456106E-3</v>
      </c>
      <c r="X99" s="150">
        <f ca="1">INDEX('AI''19 Stats Mod2'!$A$3:$CN$659,MATCH($A99,'AI''19 Stats Mod2'!$A$3:$A$659,FALSE),87)</f>
        <v>11.974607768457794</v>
      </c>
      <c r="Y99" s="125">
        <f ca="1">INDEX('AI''19 Stats Mod2'!$A$3:$CN$659,MATCH($A99,'AI''19 Stats Mod2'!$A$3:$A$659,FALSE),89)</f>
        <v>0.88888888888888884</v>
      </c>
      <c r="Z99" s="125">
        <f ca="1">INDEX('AI''19 Stats Mod2'!$A$3:$CN$659,MATCH($A99,'AI''19 Stats Mod2'!$A$3:$A$659,FALSE),90)</f>
        <v>0</v>
      </c>
    </row>
    <row r="100" spans="1:26" x14ac:dyDescent="0.25">
      <c r="A100" s="273" t="s">
        <v>456</v>
      </c>
      <c r="B100" s="264">
        <f ca="1">INDEX('AI''19 Stats Mod2'!$A$3:$CM$659,MATCH($A100,'AI''19 Stats Mod2'!$A$3:$A$659,FALSE),14)</f>
        <v>8</v>
      </c>
      <c r="C100" s="264" t="str">
        <f ca="1">INDEX('AI''19 Stats Mod2'!$A$3:$CM$659,MATCH($A100,'AI''19 Stats Mod2'!$A$3:$A$659,FALSE),15)</f>
        <v>Fighter</v>
      </c>
      <c r="D100" s="264">
        <f>INDEX('AI''19 Stats Mod2'!$A$3:$CM$659,MATCH($A100,'AI''19 Stats Mod2'!$A$3:$A$659,FALSE),16)</f>
        <v>2</v>
      </c>
      <c r="E100" s="264" t="str">
        <f ca="1">INDEX('AI''19 Stats Mod2'!$A$3:$CM$659,MATCH($A100,'AI''19 Stats Mod2'!$A$3:$A$659,FALSE),17)</f>
        <v>-</v>
      </c>
      <c r="F100" s="264" t="str">
        <f ca="1">INDEX('AI''19 Stats Mod2'!$A$3:$CM$659,MATCH($A100,'AI''19 Stats Mod2'!$A$3:$A$659,FALSE),18)</f>
        <v>-</v>
      </c>
      <c r="G100" s="264">
        <f ca="1">INDEX('AI''19 Stats Mod2'!$A$3:$CM$659,MATCH($A100,'AI''19 Stats Mod2'!$A$3:$A$659,FALSE),19)</f>
        <v>2</v>
      </c>
      <c r="H100" s="264" t="str">
        <f ca="1">INDEX('AI''19 Stats Mod2'!$A$3:$CM$659,MATCH($A100,'AI''19 Stats Mod2'!$A$3:$A$659,FALSE),20)</f>
        <v>1-6</v>
      </c>
      <c r="I100" s="264"/>
      <c r="J100" s="264"/>
      <c r="K100" s="264">
        <f ca="1">INDEX('AI''19 Stats Mod2'!$A$3:$CM$659,MATCH($A100,'AI''19 Stats Mod2'!$A$3:$A$659,FALSE),23)</f>
        <v>3</v>
      </c>
      <c r="L100" s="264">
        <f>INDEX('AI''19 Stats Mod2'!$A$3:$CM$659,MATCH($A100,'AI''19 Stats Mod2'!$A$3:$A$659,FALSE),24)</f>
        <v>5</v>
      </c>
      <c r="M100" s="264">
        <f>INDEX('AI''19 Stats Mod2'!$A$3:$CM$659,MATCH($A100,'AI''19 Stats Mod2'!$A$3:$A$659,FALSE),25)</f>
        <v>1</v>
      </c>
      <c r="N100" s="264">
        <f ca="1">INDEX('AI''19 Stats Mod2'!$A$3:$CM$659,MATCH($A100,'AI''19 Stats Mod2'!$A$3:$A$659,FALSE),26)</f>
        <v>5</v>
      </c>
      <c r="O100" s="264" t="str">
        <f ca="1">INDEX('AI''19 Stats Mod2'!$A$3:$CM$659,MATCH($A100,'AI''19 Stats Mod2'!$A$3:$A$659,FALSE),27)</f>
        <v>Rocket Boosters, Valuable Cargo</v>
      </c>
      <c r="P100" s="265">
        <f ca="1">INDEX('AI''19 Stats Mod2'!$A$3:$CM$659,MATCH($A100,'AI''19 Stats Mod2'!$A$3:$A$659,FALSE),28)</f>
        <v>0.77334205921272392</v>
      </c>
      <c r="Q100" s="265">
        <f ca="1">INDEX('AI''19 Stats Mod2'!$A$3:$CM$659,MATCH($A100,'AI''19 Stats Mod2'!$A$3:$A$659,FALSE),29)</f>
        <v>2.2895731732002438</v>
      </c>
      <c r="R100" s="265">
        <f ca="1">INDEX('AI''19 Stats Mod2'!$A$3:$CM$659,MATCH($A100,'AI''19 Stats Mod2'!$A$3:$A$659,FALSE),30)</f>
        <v>3.9818663881743368</v>
      </c>
      <c r="S100" s="266">
        <f ca="1">INDEX('AI''19 Stats Mod2'!$A$3:$CM$659,MATCH($A100,'AI''19 Stats Mod2'!$A$3:$A$659,FALSE),70)</f>
        <v>96.589556088100025</v>
      </c>
      <c r="T100" s="267">
        <f ca="1">INDEX('AI''19 Stats Mod2'!$A$3:$CM$659,MATCH($A100,'AI''19 Stats Mod2'!$A$3:$A$659,FALSE),72)</f>
        <v>0.39563218052132887</v>
      </c>
      <c r="U100" s="262">
        <f ca="1">INDEX('AI''19 Stats Mod2'!$A$3:$CM$659,MATCH($A100,'AI''19 Stats Mod2'!$A$3:$A$659,FALSE),73)</f>
        <v>4.9454022565166109E-2</v>
      </c>
      <c r="V100" s="262">
        <f ca="1">INDEX('AI''19 Stats Mod2'!$A$3:$CM$659,MATCH($A100,'AI''19 Stats Mod2'!$A$3:$A$659,FALSE),91)</f>
        <v>0.36407240018486769</v>
      </c>
      <c r="W100" s="262">
        <f ca="1">INDEX('AI''19 Stats Mod2'!$A$3:$CN$659,MATCH($A100,'AI''19 Stats Mod2'!$A$3:$A$659,FALSE),86)</f>
        <v>5.1125358928191415E-2</v>
      </c>
      <c r="X100" s="261">
        <f ca="1">INDEX('AI''19 Stats Mod2'!$A$3:$CN$659,MATCH($A100,'AI''19 Stats Mod2'!$A$3:$A$659,FALSE),87)</f>
        <v>19.909331940871684</v>
      </c>
      <c r="Y100" s="267">
        <f ca="1">INDEX('AI''19 Stats Mod2'!$A$3:$CN$659,MATCH($A100,'AI''19 Stats Mod2'!$A$3:$A$659,FALSE),89)</f>
        <v>0.1111111111111111</v>
      </c>
      <c r="Z100" s="267">
        <f ca="1">INDEX('AI''19 Stats Mod2'!$A$3:$CN$659,MATCH($A100,'AI''19 Stats Mod2'!$A$3:$A$659,FALSE),90)</f>
        <v>0</v>
      </c>
    </row>
    <row r="101" spans="1:26" x14ac:dyDescent="0.25">
      <c r="A101" s="268" t="s">
        <v>603</v>
      </c>
      <c r="B101" s="269">
        <f ca="1">INDEX('AI''19 Stats Mod2'!$A$3:$CM$659,MATCH($A101,'AI''19 Stats Mod2'!$A$3:$A$659,FALSE),14)</f>
        <v>60</v>
      </c>
      <c r="C101" s="269" t="str">
        <f ca="1">INDEX('AI''19 Stats Mod2'!$A$3:$CM$659,MATCH($A101,'AI''19 Stats Mod2'!$A$3:$A$659,FALSE),15)</f>
        <v>Bomber</v>
      </c>
      <c r="D101" s="269">
        <f ca="1">INDEX('AI''19 Stats Mod2'!$A$3:$CM$659,MATCH($A101,'AI''19 Stats Mod2'!$A$3:$A$659,FALSE),16)</f>
        <v>12</v>
      </c>
      <c r="E101" s="269">
        <f ca="1">INDEX('AI''19 Stats Mod2'!$A$3:$CM$659,MATCH($A101,'AI''19 Stats Mod2'!$A$3:$A$659,FALSE),17)</f>
        <v>0</v>
      </c>
      <c r="F101" s="269">
        <f ca="1">INDEX('AI''19 Stats Mod2'!$A$3:$CM$659,MATCH($A101,'AI''19 Stats Mod2'!$A$3:$A$659,FALSE),18)</f>
        <v>0</v>
      </c>
      <c r="G101" s="269">
        <f ca="1">INDEX('AI''19 Stats Mod2'!$A$3:$CM$659,MATCH($A101,'AI''19 Stats Mod2'!$A$3:$A$659,FALSE),19)</f>
        <v>1</v>
      </c>
      <c r="H101" s="269" t="str">
        <f ca="1">INDEX('AI''19 Stats Mod2'!$A$3:$CM$659,MATCH($A101,'AI''19 Stats Mod2'!$A$3:$A$659,FALSE),20)</f>
        <v>1-2</v>
      </c>
      <c r="I101" s="269"/>
      <c r="J101" s="269"/>
      <c r="K101" s="269">
        <f ca="1">INDEX('AI''19 Stats Mod2'!$A$3:$CM$659,MATCH($A101,'AI''19 Stats Mod2'!$A$3:$A$659,FALSE),23)</f>
        <v>3</v>
      </c>
      <c r="L101" s="269">
        <f ca="1">INDEX('AI''19 Stats Mod2'!$A$3:$CM$659,MATCH($A101,'AI''19 Stats Mod2'!$A$3:$A$659,FALSE),24)</f>
        <v>5</v>
      </c>
      <c r="M101" s="269">
        <f ca="1">INDEX('AI''19 Stats Mod2'!$A$3:$CM$659,MATCH($A101,'AI''19 Stats Mod2'!$A$3:$A$659,FALSE),25)</f>
        <v>1</v>
      </c>
      <c r="N101" s="269">
        <f ca="1">INDEX('AI''19 Stats Mod2'!$A$3:$CM$659,MATCH($A101,'AI''19 Stats Mod2'!$A$3:$A$659,FALSE),26)</f>
        <v>5</v>
      </c>
      <c r="O101" s="269" t="str">
        <f ca="1">INDEX('AI''19 Stats Mod2'!$A$3:$CM$659,MATCH($A101,'AI''19 Stats Mod2'!$A$3:$A$659,FALSE),27)</f>
        <v>Rocket Boosters</v>
      </c>
      <c r="P101" s="270">
        <f ca="1">INDEX('AI''19 Stats Mod2'!$A$3:$CM$659,MATCH($A101,'AI''19 Stats Mod2'!$A$3:$A$659,FALSE),28)</f>
        <v>0.5809291819520529</v>
      </c>
      <c r="Q101" s="270">
        <f ca="1">INDEX('AI''19 Stats Mod2'!$A$3:$CM$659,MATCH($A101,'AI''19 Stats Mod2'!$A$3:$A$659,FALSE),29)</f>
        <v>0.37949856920672387</v>
      </c>
      <c r="R101" s="270">
        <f ca="1">INDEX('AI''19 Stats Mod2'!$A$3:$CM$659,MATCH($A101,'AI''19 Stats Mod2'!$A$3:$A$659,FALSE),30)</f>
        <v>3.959985069983206</v>
      </c>
      <c r="S101" s="271">
        <f ca="1">INDEX('AI''19 Stats Mod2'!$A$3:$CM$659,MATCH($A101,'AI''19 Stats Mod2'!$A$3:$A$659,FALSE),70)</f>
        <v>62.307613287076215</v>
      </c>
      <c r="T101" s="272">
        <f ca="1">INDEX('AI''19 Stats Mod2'!$A$3:$CM$659,MATCH($A101,'AI''19 Stats Mod2'!$A$3:$A$659,FALSE),72)</f>
        <v>3.9807353596321393</v>
      </c>
      <c r="U101" s="272">
        <f ca="1">INDEX('AI''19 Stats Mod2'!$A$3:$CM$659,MATCH($A101,'AI''19 Stats Mod2'!$A$3:$A$659,FALSE),73)</f>
        <v>6.6345589327202317E-2</v>
      </c>
      <c r="V101" s="272">
        <f ca="1">INDEX('AI''19 Stats Mod2'!$A$3:$CM$659,MATCH($A101,'AI''19 Stats Mod2'!$A$3:$A$659,FALSE),91)</f>
        <v>0.48842534328133391</v>
      </c>
      <c r="W101" s="272">
        <f ca="1">INDEX('AI''19 Stats Mod2'!$A$3:$CN$659,MATCH($A101,'AI''19 Stats Mod2'!$A$3:$A$659,FALSE),86)</f>
        <v>1.9170590727064056E-2</v>
      </c>
      <c r="X101" s="259">
        <f ca="1">INDEX('AI''19 Stats Mod2'!$A$3:$CN$659,MATCH($A101,'AI''19 Stats Mod2'!$A$3:$A$659,FALSE),87)</f>
        <v>19.79992534991603</v>
      </c>
      <c r="Y101" s="260">
        <f ca="1">INDEX('AI''19 Stats Mod2'!$A$3:$CN$659,MATCH($A101,'AI''19 Stats Mod2'!$A$3:$A$659,FALSE),89)</f>
        <v>3.5</v>
      </c>
      <c r="Z101" s="260">
        <f ca="1">INDEX('AI''19 Stats Mod2'!$A$3:$CN$659,MATCH($A101,'AI''19 Stats Mod2'!$A$3:$A$659,FALSE),90)</f>
        <v>33.333333333333329</v>
      </c>
    </row>
    <row r="102" spans="1:26" x14ac:dyDescent="0.25">
      <c r="A102" s="239" t="s">
        <v>439</v>
      </c>
      <c r="B102" s="122">
        <f ca="1">INDEX('AI''19 Stats Mod2'!$A$3:$CM$659,MATCH($A102,'AI''19 Stats Mod2'!$A$3:$A$659,FALSE),14)</f>
        <v>65</v>
      </c>
      <c r="C102" s="122" t="str">
        <f ca="1">INDEX('AI''19 Stats Mod2'!$A$3:$CM$659,MATCH($A102,'AI''19 Stats Mod2'!$A$3:$A$659,FALSE),15)</f>
        <v>Bomber</v>
      </c>
      <c r="D102" s="122">
        <f ca="1">INDEX('AI''19 Stats Mod2'!$A$3:$CM$659,MATCH($A102,'AI''19 Stats Mod2'!$A$3:$A$659,FALSE),16)</f>
        <v>10</v>
      </c>
      <c r="E102" s="122">
        <f ca="1">INDEX('AI''19 Stats Mod2'!$A$3:$CM$659,MATCH($A102,'AI''19 Stats Mod2'!$A$3:$A$659,FALSE),17)</f>
        <v>3</v>
      </c>
      <c r="F102" s="122">
        <f ca="1">INDEX('AI''19 Stats Mod2'!$A$3:$CM$659,MATCH($A102,'AI''19 Stats Mod2'!$A$3:$A$659,FALSE),18)</f>
        <v>0</v>
      </c>
      <c r="G102" s="122">
        <f ca="1">INDEX('AI''19 Stats Mod2'!$A$3:$CM$659,MATCH($A102,'AI''19 Stats Mod2'!$A$3:$A$659,FALSE),19)</f>
        <v>1</v>
      </c>
      <c r="H102" s="122" t="str">
        <f ca="1">INDEX('AI''19 Stats Mod2'!$A$3:$CM$659,MATCH($A102,'AI''19 Stats Mod2'!$A$3:$A$659,FALSE),20)</f>
        <v>1-2</v>
      </c>
      <c r="I102" s="122"/>
      <c r="J102" s="122"/>
      <c r="K102" s="122">
        <f ca="1">INDEX('AI''19 Stats Mod2'!$A$3:$CM$659,MATCH($A102,'AI''19 Stats Mod2'!$A$3:$A$659,FALSE),23)</f>
        <v>5</v>
      </c>
      <c r="L102" s="122">
        <f ca="1">INDEX('AI''19 Stats Mod2'!$A$3:$CM$659,MATCH($A102,'AI''19 Stats Mod2'!$A$3:$A$659,FALSE),24)</f>
        <v>5</v>
      </c>
      <c r="M102" s="122">
        <f ca="1">INDEX('AI''19 Stats Mod2'!$A$3:$CM$659,MATCH($A102,'AI''19 Stats Mod2'!$A$3:$A$659,FALSE),25)</f>
        <v>2</v>
      </c>
      <c r="N102" s="122">
        <f ca="1">INDEX('AI''19 Stats Mod2'!$A$3:$CM$659,MATCH($A102,'AI''19 Stats Mod2'!$A$3:$A$659,FALSE),26)</f>
        <v>5</v>
      </c>
      <c r="O102" s="122">
        <f ca="1">INDEX('AI''19 Stats Mod2'!$A$3:$CM$659,MATCH($A102,'AI''19 Stats Mod2'!$A$3:$A$659,FALSE),27)</f>
        <v>0</v>
      </c>
      <c r="P102" s="123">
        <f ca="1">INDEX('AI''19 Stats Mod2'!$A$3:$CM$659,MATCH($A102,'AI''19 Stats Mod2'!$A$3:$A$659,FALSE),28)</f>
        <v>0.54312679225413962</v>
      </c>
      <c r="Q102" s="123">
        <f ca="1">INDEX('AI''19 Stats Mod2'!$A$3:$CM$659,MATCH($A102,'AI''19 Stats Mod2'!$A$3:$A$659,FALSE),29)</f>
        <v>0.33413086655801882</v>
      </c>
      <c r="R102" s="123">
        <f ca="1">INDEX('AI''19 Stats Mod2'!$A$3:$CM$659,MATCH($A102,'AI''19 Stats Mod2'!$A$3:$A$659,FALSE),30)</f>
        <v>2.9054857961566856</v>
      </c>
      <c r="S102" s="124">
        <f ca="1">INDEX('AI''19 Stats Mod2'!$A$3:$CM$659,MATCH($A102,'AI''19 Stats Mod2'!$A$3:$A$659,FALSE),70)</f>
        <v>75.456963000039266</v>
      </c>
      <c r="T102" s="125">
        <f ca="1">INDEX('AI''19 Stats Mod2'!$A$3:$CM$659,MATCH($A102,'AI''19 Stats Mod2'!$A$3:$A$659,FALSE),72)</f>
        <v>4.5412901054106758</v>
      </c>
      <c r="U102" s="125">
        <f ca="1">INDEX('AI''19 Stats Mod2'!$A$3:$CM$659,MATCH($A102,'AI''19 Stats Mod2'!$A$3:$A$659,FALSE),73)</f>
        <v>6.98660016217027E-2</v>
      </c>
      <c r="V102" s="125">
        <f ca="1">INDEX('AI''19 Stats Mod2'!$A$3:$CM$659,MATCH($A102,'AI''19 Stats Mod2'!$A$3:$A$659,FALSE),91)</f>
        <v>0.51434204099809055</v>
      </c>
      <c r="W102" s="125">
        <f ca="1">INDEX('AI''19 Stats Mod2'!$A$3:$CN$659,MATCH($A102,'AI''19 Stats Mod2'!$A$3:$A$659,FALSE),86)</f>
        <v>6.349977231849542E-2</v>
      </c>
      <c r="X102" s="150">
        <f ca="1">INDEX('AI''19 Stats Mod2'!$A$3:$CN$659,MATCH($A102,'AI''19 Stats Mod2'!$A$3:$A$659,FALSE),87)</f>
        <v>14.527428980783428</v>
      </c>
      <c r="Y102" s="125">
        <f ca="1">INDEX('AI''19 Stats Mod2'!$A$3:$CN$659,MATCH($A102,'AI''19 Stats Mod2'!$A$3:$A$659,FALSE),89)</f>
        <v>10.666666666666666</v>
      </c>
      <c r="Z102" s="125">
        <f ca="1">INDEX('AI''19 Stats Mod2'!$A$3:$CN$659,MATCH($A102,'AI''19 Stats Mod2'!$A$3:$A$659,FALSE),90)</f>
        <v>22.666666666666668</v>
      </c>
    </row>
    <row r="103" spans="1:26" x14ac:dyDescent="0.25">
      <c r="A103" s="239" t="s">
        <v>442</v>
      </c>
      <c r="B103" s="122">
        <f ca="1">INDEX('AI''19 Stats Mod2'!$A$3:$CM$659,MATCH($A103,'AI''19 Stats Mod2'!$A$3:$A$659,FALSE),14)</f>
        <v>34</v>
      </c>
      <c r="C103" s="122" t="str">
        <f ca="1">INDEX('AI''19 Stats Mod2'!$A$3:$CM$659,MATCH($A103,'AI''19 Stats Mod2'!$A$3:$A$659,FALSE),15)</f>
        <v>Bomber</v>
      </c>
      <c r="D103" s="122">
        <f ca="1">INDEX('AI''19 Stats Mod2'!$A$3:$CM$659,MATCH($A103,'AI''19 Stats Mod2'!$A$3:$A$659,FALSE),16)</f>
        <v>5</v>
      </c>
      <c r="E103" s="122" t="str">
        <f ca="1">INDEX('AI''19 Stats Mod2'!$A$3:$CM$659,MATCH($A103,'AI''19 Stats Mod2'!$A$3:$A$659,FALSE),17)</f>
        <v>-</v>
      </c>
      <c r="F103" s="122" t="str">
        <f ca="1">INDEX('AI''19 Stats Mod2'!$A$3:$CM$659,MATCH($A103,'AI''19 Stats Mod2'!$A$3:$A$659,FALSE),18)</f>
        <v>-</v>
      </c>
      <c r="G103" s="122">
        <f ca="1">INDEX('AI''19 Stats Mod2'!$A$3:$CM$659,MATCH($A103,'AI''19 Stats Mod2'!$A$3:$A$659,FALSE),19)</f>
        <v>1</v>
      </c>
      <c r="H103" s="122" t="str">
        <f ca="1">INDEX('AI''19 Stats Mod2'!$A$3:$CM$659,MATCH($A103,'AI''19 Stats Mod2'!$A$3:$A$659,FALSE),20)</f>
        <v>1-3</v>
      </c>
      <c r="I103" s="122"/>
      <c r="J103" s="122"/>
      <c r="K103" s="122">
        <f ca="1">INDEX('AI''19 Stats Mod2'!$A$3:$CM$659,MATCH($A103,'AI''19 Stats Mod2'!$A$3:$A$659,FALSE),23)</f>
        <v>4</v>
      </c>
      <c r="L103" s="122">
        <f ca="1">INDEX('AI''19 Stats Mod2'!$A$3:$CM$659,MATCH($A103,'AI''19 Stats Mod2'!$A$3:$A$659,FALSE),24)</f>
        <v>5</v>
      </c>
      <c r="M103" s="122">
        <f ca="1">INDEX('AI''19 Stats Mod2'!$A$3:$CM$659,MATCH($A103,'AI''19 Stats Mod2'!$A$3:$A$659,FALSE),25)</f>
        <v>2</v>
      </c>
      <c r="N103" s="122">
        <f ca="1">INDEX('AI''19 Stats Mod2'!$A$3:$CM$659,MATCH($A103,'AI''19 Stats Mod2'!$A$3:$A$659,FALSE),26)</f>
        <v>5</v>
      </c>
      <c r="O103" s="122">
        <f ca="1">INDEX('AI''19 Stats Mod2'!$A$3:$CM$659,MATCH($A103,'AI''19 Stats Mod2'!$A$3:$A$659,FALSE),27)</f>
        <v>0</v>
      </c>
      <c r="P103" s="123">
        <f ca="1">INDEX('AI''19 Stats Mod2'!$A$3:$CM$659,MATCH($A103,'AI''19 Stats Mod2'!$A$3:$A$659,FALSE),28)</f>
        <v>0.58977359004073071</v>
      </c>
      <c r="Q103" s="123">
        <f ca="1">INDEX('AI''19 Stats Mod2'!$A$3:$CM$659,MATCH($A103,'AI''19 Stats Mod2'!$A$3:$A$659,FALSE),29)</f>
        <v>0.58989745274621541</v>
      </c>
      <c r="R103" s="123">
        <f ca="1">INDEX('AI''19 Stats Mod2'!$A$3:$CM$659,MATCH($A103,'AI''19 Stats Mod2'!$A$3:$A$659,FALSE),30)</f>
        <v>2.5647715336791976</v>
      </c>
      <c r="S103" s="124">
        <f ca="1">INDEX('AI''19 Stats Mod2'!$A$3:$CM$659,MATCH($A103,'AI''19 Stats Mod2'!$A$3:$A$659,FALSE),70)</f>
        <v>74.572073891835132</v>
      </c>
      <c r="T103" s="125">
        <f ca="1">INDEX('AI''19 Stats Mod2'!$A$3:$CM$659,MATCH($A103,'AI''19 Stats Mod2'!$A$3:$A$659,FALSE),72)</f>
        <v>1.6925259718388899</v>
      </c>
      <c r="U103" s="125">
        <f ca="1">INDEX('AI''19 Stats Mod2'!$A$3:$CM$659,MATCH($A103,'AI''19 Stats Mod2'!$A$3:$A$659,FALSE),73)</f>
        <v>4.978017564232029E-2</v>
      </c>
      <c r="V103" s="125">
        <f ca="1">INDEX('AI''19 Stats Mod2'!$A$3:$CM$659,MATCH($A103,'AI''19 Stats Mod2'!$A$3:$A$659,FALSE),91)</f>
        <v>0.36647348562682003</v>
      </c>
      <c r="W103" s="125">
        <f ca="1">INDEX('AI''19 Stats Mod2'!$A$3:$CN$659,MATCH($A103,'AI''19 Stats Mod2'!$A$3:$A$659,FALSE),86)</f>
        <v>2.5086049138172951E-2</v>
      </c>
      <c r="X103" s="150">
        <f ca="1">INDEX('AI''19 Stats Mod2'!$A$3:$CN$659,MATCH($A103,'AI''19 Stats Mod2'!$A$3:$A$659,FALSE),87)</f>
        <v>12.823857668395988</v>
      </c>
      <c r="Y103" s="125">
        <f ca="1">INDEX('AI''19 Stats Mod2'!$A$3:$CN$659,MATCH($A103,'AI''19 Stats Mod2'!$A$3:$A$659,FALSE),89)</f>
        <v>0.66666666666666663</v>
      </c>
      <c r="Z103" s="125">
        <f ca="1">INDEX('AI''19 Stats Mod2'!$A$3:$CN$659,MATCH($A103,'AI''19 Stats Mod2'!$A$3:$A$659,FALSE),90)</f>
        <v>17.333333333333336</v>
      </c>
    </row>
    <row r="104" spans="1:26" x14ac:dyDescent="0.25">
      <c r="A104" s="239" t="s">
        <v>436</v>
      </c>
      <c r="B104" s="122">
        <f ca="1">INDEX('AI''19 Stats Mod2'!$A$3:$CM$659,MATCH($A104,'AI''19 Stats Mod2'!$A$3:$A$659,FALSE),14)</f>
        <v>36</v>
      </c>
      <c r="C104" s="122" t="str">
        <f ca="1">INDEX('AI''19 Stats Mod2'!$A$3:$CM$659,MATCH($A104,'AI''19 Stats Mod2'!$A$3:$A$659,FALSE),15)</f>
        <v>Bomber</v>
      </c>
      <c r="D104" s="122">
        <f ca="1">INDEX('AI''19 Stats Mod2'!$A$3:$CM$659,MATCH($A104,'AI''19 Stats Mod2'!$A$3:$A$659,FALSE),16)</f>
        <v>6</v>
      </c>
      <c r="E104" s="122">
        <f ca="1">INDEX('AI''19 Stats Mod2'!$A$3:$CM$659,MATCH($A104,'AI''19 Stats Mod2'!$A$3:$A$659,FALSE),17)</f>
        <v>2</v>
      </c>
      <c r="F104" s="122">
        <f ca="1">INDEX('AI''19 Stats Mod2'!$A$3:$CM$659,MATCH($A104,'AI''19 Stats Mod2'!$A$3:$A$659,FALSE),18)</f>
        <v>0</v>
      </c>
      <c r="G104" s="122">
        <f ca="1">INDEX('AI''19 Stats Mod2'!$A$3:$CM$659,MATCH($A104,'AI''19 Stats Mod2'!$A$3:$A$659,FALSE),19)</f>
        <v>1</v>
      </c>
      <c r="H104" s="122" t="str">
        <f ca="1">INDEX('AI''19 Stats Mod2'!$A$3:$CM$659,MATCH($A104,'AI''19 Stats Mod2'!$A$3:$A$659,FALSE),20)</f>
        <v>1-3</v>
      </c>
      <c r="I104" s="122"/>
      <c r="J104" s="122"/>
      <c r="K104" s="122">
        <f ca="1">INDEX('AI''19 Stats Mod2'!$A$3:$CM$659,MATCH($A104,'AI''19 Stats Mod2'!$A$3:$A$659,FALSE),23)</f>
        <v>5</v>
      </c>
      <c r="L104" s="122">
        <f ca="1">INDEX('AI''19 Stats Mod2'!$A$3:$CM$659,MATCH($A104,'AI''19 Stats Mod2'!$A$3:$A$659,FALSE),24)</f>
        <v>4</v>
      </c>
      <c r="M104" s="122">
        <f ca="1">INDEX('AI''19 Stats Mod2'!$A$3:$CM$659,MATCH($A104,'AI''19 Stats Mod2'!$A$3:$A$659,FALSE),25)</f>
        <v>2</v>
      </c>
      <c r="N104" s="122">
        <f ca="1">INDEX('AI''19 Stats Mod2'!$A$3:$CM$659,MATCH($A104,'AI''19 Stats Mod2'!$A$3:$A$659,FALSE),26)</f>
        <v>4</v>
      </c>
      <c r="O104" s="122">
        <f ca="1">INDEX('AI''19 Stats Mod2'!$A$3:$CM$659,MATCH($A104,'AI''19 Stats Mod2'!$A$3:$A$659,FALSE),27)</f>
        <v>0</v>
      </c>
      <c r="P104" s="123">
        <f ca="1">INDEX('AI''19 Stats Mod2'!$A$3:$CM$659,MATCH($A104,'AI''19 Stats Mod2'!$A$3:$A$659,FALSE),28)</f>
        <v>0.5386419660981433</v>
      </c>
      <c r="Q104" s="123">
        <f ca="1">INDEX('AI''19 Stats Mod2'!$A$3:$CM$659,MATCH($A104,'AI''19 Stats Mod2'!$A$3:$A$659,FALSE),29)</f>
        <v>0.51614734616267066</v>
      </c>
      <c r="R104" s="123">
        <f ca="1">INDEX('AI''19 Stats Mod2'!$A$3:$CM$659,MATCH($A104,'AI''19 Stats Mod2'!$A$3:$A$659,FALSE),30)</f>
        <v>2.6929426756313251</v>
      </c>
      <c r="S104" s="124">
        <f ca="1">INDEX('AI''19 Stats Mod2'!$A$3:$CM$659,MATCH($A104,'AI''19 Stats Mod2'!$A$3:$A$659,FALSE),70)</f>
        <v>75.789067853409776</v>
      </c>
      <c r="T104" s="125">
        <f ca="1">INDEX('AI''19 Stats Mod2'!$A$3:$CM$659,MATCH($A104,'AI''19 Stats Mod2'!$A$3:$A$659,FALSE),72)</f>
        <v>1.7985499521944781</v>
      </c>
      <c r="U104" s="125">
        <f ca="1">INDEX('AI''19 Stats Mod2'!$A$3:$CM$659,MATCH($A104,'AI''19 Stats Mod2'!$A$3:$A$659,FALSE),73)</f>
        <v>4.9959720894291057E-2</v>
      </c>
      <c r="V104" s="125">
        <f ca="1">INDEX('AI''19 Stats Mod2'!$A$3:$CM$659,MATCH($A104,'AI''19 Stats Mod2'!$A$3:$A$659,FALSE),91)</f>
        <v>0.36779526831377252</v>
      </c>
      <c r="W104" s="125">
        <f ca="1">INDEX('AI''19 Stats Mod2'!$A$3:$CN$659,MATCH($A104,'AI''19 Stats Mod2'!$A$3:$A$659,FALSE),86)</f>
        <v>4.5887294943489816E-2</v>
      </c>
      <c r="X104" s="150">
        <f ca="1">INDEX('AI''19 Stats Mod2'!$A$3:$CN$659,MATCH($A104,'AI''19 Stats Mod2'!$A$3:$A$659,FALSE),87)</f>
        <v>10.7717707025253</v>
      </c>
      <c r="Y104" s="125">
        <f ca="1">INDEX('AI''19 Stats Mod2'!$A$3:$CN$659,MATCH($A104,'AI''19 Stats Mod2'!$A$3:$A$659,FALSE),89)</f>
        <v>13.666666666666664</v>
      </c>
      <c r="Z104" s="125">
        <f ca="1">INDEX('AI''19 Stats Mod2'!$A$3:$CN$659,MATCH($A104,'AI''19 Stats Mod2'!$A$3:$A$659,FALSE),90)</f>
        <v>17.333333333333336</v>
      </c>
    </row>
    <row r="105" spans="1:26" x14ac:dyDescent="0.25">
      <c r="A105" s="239" t="s">
        <v>433</v>
      </c>
      <c r="B105" s="122">
        <f ca="1">INDEX('AI''19 Stats Mod2'!$A$3:$CM$659,MATCH($A105,'AI''19 Stats Mod2'!$A$3:$A$659,FALSE),14)</f>
        <v>33</v>
      </c>
      <c r="C105" s="122" t="str">
        <f ca="1">INDEX('AI''19 Stats Mod2'!$A$3:$CM$659,MATCH($A105,'AI''19 Stats Mod2'!$A$3:$A$659,FALSE),15)</f>
        <v>Bomber</v>
      </c>
      <c r="D105" s="122">
        <f ca="1">INDEX('AI''19 Stats Mod2'!$A$3:$CM$659,MATCH($A105,'AI''19 Stats Mod2'!$A$3:$A$659,FALSE),16)</f>
        <v>5</v>
      </c>
      <c r="E105" s="122" t="str">
        <f ca="1">INDEX('AI''19 Stats Mod2'!$A$3:$CM$659,MATCH($A105,'AI''19 Stats Mod2'!$A$3:$A$659,FALSE),17)</f>
        <v>-</v>
      </c>
      <c r="F105" s="122" t="str">
        <f ca="1">INDEX('AI''19 Stats Mod2'!$A$3:$CM$659,MATCH($A105,'AI''19 Stats Mod2'!$A$3:$A$659,FALSE),18)</f>
        <v>-</v>
      </c>
      <c r="G105" s="122">
        <f ca="1">INDEX('AI''19 Stats Mod2'!$A$3:$CM$659,MATCH($A105,'AI''19 Stats Mod2'!$A$3:$A$659,FALSE),19)</f>
        <v>1</v>
      </c>
      <c r="H105" s="122" t="str">
        <f ca="1">INDEX('AI''19 Stats Mod2'!$A$3:$CM$659,MATCH($A105,'AI''19 Stats Mod2'!$A$3:$A$659,FALSE),20)</f>
        <v>1-3</v>
      </c>
      <c r="I105" s="122"/>
      <c r="J105" s="122"/>
      <c r="K105" s="122">
        <f>INDEX('AI''19 Stats Mod2'!$A$3:$CM$659,MATCH($A105,'AI''19 Stats Mod2'!$A$3:$A$659,FALSE),23)</f>
        <v>3</v>
      </c>
      <c r="L105" s="122">
        <f ca="1">INDEX('AI''19 Stats Mod2'!$A$3:$CM$659,MATCH($A105,'AI''19 Stats Mod2'!$A$3:$A$659,FALSE),24)</f>
        <v>5</v>
      </c>
      <c r="M105" s="122">
        <f ca="1">INDEX('AI''19 Stats Mod2'!$A$3:$CM$659,MATCH($A105,'AI''19 Stats Mod2'!$A$3:$A$659,FALSE),25)</f>
        <v>2</v>
      </c>
      <c r="N105" s="122">
        <f ca="1">INDEX('AI''19 Stats Mod2'!$A$3:$CM$659,MATCH($A105,'AI''19 Stats Mod2'!$A$3:$A$659,FALSE),26)</f>
        <v>5</v>
      </c>
      <c r="O105" s="122">
        <f ca="1">INDEX('AI''19 Stats Mod2'!$A$3:$CM$659,MATCH($A105,'AI''19 Stats Mod2'!$A$3:$A$659,FALSE),27)</f>
        <v>0</v>
      </c>
      <c r="P105" s="123">
        <f ca="1">INDEX('AI''19 Stats Mod2'!$A$3:$CM$659,MATCH($A105,'AI''19 Stats Mod2'!$A$3:$A$659,FALSE),28)</f>
        <v>0.59972695935841946</v>
      </c>
      <c r="Q105" s="123">
        <f ca="1">INDEX('AI''19 Stats Mod2'!$A$3:$CM$659,MATCH($A105,'AI''19 Stats Mod2'!$A$3:$A$659,FALSE),29)</f>
        <v>0.61343493407517591</v>
      </c>
      <c r="R105" s="123">
        <f ca="1">INDEX('AI''19 Stats Mod2'!$A$3:$CM$659,MATCH($A105,'AI''19 Stats Mod2'!$A$3:$A$659,FALSE),30)</f>
        <v>2.6671084090225041</v>
      </c>
      <c r="S105" s="124">
        <f ca="1">INDEX('AI''19 Stats Mod2'!$A$3:$CM$659,MATCH($A105,'AI''19 Stats Mod2'!$A$3:$A$659,FALSE),70)</f>
        <v>74.740747172902289</v>
      </c>
      <c r="T105" s="125">
        <f ca="1">INDEX('AI''19 Stats Mod2'!$A$3:$CM$659,MATCH($A105,'AI''19 Stats Mod2'!$A$3:$A$659,FALSE),72)</f>
        <v>1.775476160993523</v>
      </c>
      <c r="U105" s="125">
        <f ca="1">INDEX('AI''19 Stats Mod2'!$A$3:$CM$659,MATCH($A105,'AI''19 Stats Mod2'!$A$3:$A$659,FALSE),73)</f>
        <v>5.3802307908894634E-2</v>
      </c>
      <c r="V105" s="125">
        <f ca="1">INDEX('AI''19 Stats Mod2'!$A$3:$CM$659,MATCH($A105,'AI''19 Stats Mod2'!$A$3:$A$659,FALSE),91)</f>
        <v>0.39608376346060264</v>
      </c>
      <c r="W105" s="125">
        <f ca="1">INDEX('AI''19 Stats Mod2'!$A$3:$CN$659,MATCH($A105,'AI''19 Stats Mod2'!$A$3:$A$659,FALSE),86)</f>
        <v>3.0994832179601483E-2</v>
      </c>
      <c r="X105" s="150">
        <f ca="1">INDEX('AI''19 Stats Mod2'!$A$3:$CN$659,MATCH($A105,'AI''19 Stats Mod2'!$A$3:$A$659,FALSE),87)</f>
        <v>13.33554204511252</v>
      </c>
      <c r="Y105" s="125">
        <f ca="1">INDEX('AI''19 Stats Mod2'!$A$3:$CN$659,MATCH($A105,'AI''19 Stats Mod2'!$A$3:$A$659,FALSE),89)</f>
        <v>0.66666666666666663</v>
      </c>
      <c r="Z105" s="125">
        <f ca="1">INDEX('AI''19 Stats Mod2'!$A$3:$CN$659,MATCH($A105,'AI''19 Stats Mod2'!$A$3:$A$659,FALSE),90)</f>
        <v>17.500000000000004</v>
      </c>
    </row>
    <row r="106" spans="1:26" x14ac:dyDescent="0.25">
      <c r="A106" s="239" t="s">
        <v>434</v>
      </c>
      <c r="B106" s="122">
        <f ca="1">INDEX('AI''19 Stats Mod2'!$A$3:$CM$659,MATCH($A106,'AI''19 Stats Mod2'!$A$3:$A$659,FALSE),14)</f>
        <v>32</v>
      </c>
      <c r="C106" s="122" t="str">
        <f ca="1">INDEX('AI''19 Stats Mod2'!$A$3:$CM$659,MATCH($A106,'AI''19 Stats Mod2'!$A$3:$A$659,FALSE),15)</f>
        <v>Fighter</v>
      </c>
      <c r="D106" s="122">
        <f ca="1">INDEX('AI''19 Stats Mod2'!$A$3:$CM$659,MATCH($A106,'AI''19 Stats Mod2'!$A$3:$A$659,FALSE),16)</f>
        <v>3</v>
      </c>
      <c r="E106" s="122">
        <f ca="1">INDEX('AI''19 Stats Mod2'!$A$3:$CM$659,MATCH($A106,'AI''19 Stats Mod2'!$A$3:$A$659,FALSE),17)</f>
        <v>0</v>
      </c>
      <c r="F106" s="122">
        <f ca="1">INDEX('AI''19 Stats Mod2'!$A$3:$CM$659,MATCH($A106,'AI''19 Stats Mod2'!$A$3:$A$659,FALSE),18)</f>
        <v>0</v>
      </c>
      <c r="G106" s="122">
        <f ca="1">INDEX('AI''19 Stats Mod2'!$A$3:$CM$659,MATCH($A106,'AI''19 Stats Mod2'!$A$3:$A$659,FALSE),19)</f>
        <v>1</v>
      </c>
      <c r="H106" s="122" t="str">
        <f ca="1">INDEX('AI''19 Stats Mod2'!$A$3:$CM$659,MATCH($A106,'AI''19 Stats Mod2'!$A$3:$A$659,FALSE),20)</f>
        <v>1-4</v>
      </c>
      <c r="I106" s="122"/>
      <c r="J106" s="122"/>
      <c r="K106" s="122">
        <f ca="1">INDEX('AI''19 Stats Mod2'!$A$3:$CM$659,MATCH($A106,'AI''19 Stats Mod2'!$A$3:$A$659,FALSE),23)</f>
        <v>4</v>
      </c>
      <c r="L106" s="122">
        <f ca="1">INDEX('AI''19 Stats Mod2'!$A$3:$CM$659,MATCH($A106,'AI''19 Stats Mod2'!$A$3:$A$659,FALSE),24)</f>
        <v>7</v>
      </c>
      <c r="M106" s="122">
        <f ca="1">INDEX('AI''19 Stats Mod2'!$A$3:$CM$659,MATCH($A106,'AI''19 Stats Mod2'!$A$3:$A$659,FALSE),25)</f>
        <v>3</v>
      </c>
      <c r="N106" s="122">
        <f ca="1">INDEX('AI''19 Stats Mod2'!$A$3:$CM$659,MATCH($A106,'AI''19 Stats Mod2'!$A$3:$A$659,FALSE),26)</f>
        <v>4</v>
      </c>
      <c r="O106" s="122">
        <f ca="1">INDEX('AI''19 Stats Mod2'!$A$3:$CM$659,MATCH($A106,'AI''19 Stats Mod2'!$A$3:$A$659,FALSE),27)</f>
        <v>0</v>
      </c>
      <c r="P106" s="123">
        <f ca="1">INDEX('AI''19 Stats Mod2'!$A$3:$CM$659,MATCH($A106,'AI''19 Stats Mod2'!$A$3:$A$659,FALSE),28)</f>
        <v>0.66647564568859019</v>
      </c>
      <c r="Q106" s="123">
        <f ca="1">INDEX('AI''19 Stats Mod2'!$A$3:$CM$659,MATCH($A106,'AI''19 Stats Mod2'!$A$3:$A$659,FALSE),29)</f>
        <v>0.69762524482055777</v>
      </c>
      <c r="R106" s="123">
        <f ca="1">INDEX('AI''19 Stats Mod2'!$A$3:$CM$659,MATCH($A106,'AI''19 Stats Mod2'!$A$3:$A$659,FALSE),30)</f>
        <v>1.8198919430101508</v>
      </c>
      <c r="S106" s="124">
        <f ca="1">INDEX('AI''19 Stats Mod2'!$A$3:$CM$659,MATCH($A106,'AI''19 Stats Mod2'!$A$3:$A$659,FALSE),70)</f>
        <v>73.023999269645216</v>
      </c>
      <c r="T106" s="125">
        <f ca="1">INDEX('AI''19 Stats Mod2'!$A$3:$CM$659,MATCH($A106,'AI''19 Stats Mod2'!$A$3:$A$659,FALSE),72)</f>
        <v>1.2874277492699207</v>
      </c>
      <c r="U106" s="125">
        <f ca="1">INDEX('AI''19 Stats Mod2'!$A$3:$CM$659,MATCH($A106,'AI''19 Stats Mod2'!$A$3:$A$659,FALSE),73)</f>
        <v>4.023211716468502E-2</v>
      </c>
      <c r="V106" s="125">
        <f ca="1">INDEX('AI''19 Stats Mod2'!$A$3:$CM$659,MATCH($A106,'AI''19 Stats Mod2'!$A$3:$A$659,FALSE),91)</f>
        <v>0.29618224566797663</v>
      </c>
      <c r="W106" s="125">
        <f ca="1">INDEX('AI''19 Stats Mod2'!$A$3:$CN$659,MATCH($A106,'AI''19 Stats Mod2'!$A$3:$A$659,FALSE),86)</f>
        <v>3.9031069297603881E-2</v>
      </c>
      <c r="X106" s="150">
        <f ca="1">INDEX('AI''19 Stats Mod2'!$A$3:$CN$659,MATCH($A106,'AI''19 Stats Mod2'!$A$3:$A$659,FALSE),87)</f>
        <v>12.739243601071056</v>
      </c>
      <c r="Y106" s="125">
        <f ca="1">INDEX('AI''19 Stats Mod2'!$A$3:$CN$659,MATCH($A106,'AI''19 Stats Mod2'!$A$3:$A$659,FALSE),89)</f>
        <v>11.277777777777777</v>
      </c>
      <c r="Z106" s="125">
        <f ca="1">INDEX('AI''19 Stats Mod2'!$A$3:$CN$659,MATCH($A106,'AI''19 Stats Mod2'!$A$3:$A$659,FALSE),90)</f>
        <v>15</v>
      </c>
    </row>
    <row r="107" spans="1:26" x14ac:dyDescent="0.25">
      <c r="A107" s="239" t="s">
        <v>435</v>
      </c>
      <c r="B107" s="122">
        <f ca="1">INDEX('AI''19 Stats Mod2'!$A$3:$CM$659,MATCH($A107,'AI''19 Stats Mod2'!$A$3:$A$659,FALSE),14)</f>
        <v>35</v>
      </c>
      <c r="C107" s="122" t="str">
        <f ca="1">INDEX('AI''19 Stats Mod2'!$A$3:$CM$659,MATCH($A107,'AI''19 Stats Mod2'!$A$3:$A$659,FALSE),15)</f>
        <v>Fighter</v>
      </c>
      <c r="D107" s="122">
        <f ca="1">INDEX('AI''19 Stats Mod2'!$A$3:$CM$659,MATCH($A107,'AI''19 Stats Mod2'!$A$3:$A$659,FALSE),16)</f>
        <v>3</v>
      </c>
      <c r="E107" s="122">
        <f ca="1">INDEX('AI''19 Stats Mod2'!$A$3:$CM$659,MATCH($A107,'AI''19 Stats Mod2'!$A$3:$A$659,FALSE),17)</f>
        <v>0</v>
      </c>
      <c r="F107" s="122">
        <f ca="1">INDEX('AI''19 Stats Mod2'!$A$3:$CM$659,MATCH($A107,'AI''19 Stats Mod2'!$A$3:$A$659,FALSE),18)</f>
        <v>0</v>
      </c>
      <c r="G107" s="122">
        <f ca="1">INDEX('AI''19 Stats Mod2'!$A$3:$CM$659,MATCH($A107,'AI''19 Stats Mod2'!$A$3:$A$659,FALSE),19)</f>
        <v>2</v>
      </c>
      <c r="H107" s="122" t="str">
        <f ca="1">INDEX('AI''19 Stats Mod2'!$A$3:$CM$659,MATCH($A107,'AI''19 Stats Mod2'!$A$3:$A$659,FALSE),20)</f>
        <v>1-4</v>
      </c>
      <c r="I107" s="122"/>
      <c r="J107" s="122"/>
      <c r="K107" s="122">
        <f ca="1">INDEX('AI''19 Stats Mod2'!$A$3:$CM$659,MATCH($A107,'AI''19 Stats Mod2'!$A$3:$A$659,FALSE),23)</f>
        <v>4</v>
      </c>
      <c r="L107" s="122">
        <f ca="1">INDEX('AI''19 Stats Mod2'!$A$3:$CM$659,MATCH($A107,'AI''19 Stats Mod2'!$A$3:$A$659,FALSE),24)</f>
        <v>7</v>
      </c>
      <c r="M107" s="122">
        <f ca="1">INDEX('AI''19 Stats Mod2'!$A$3:$CM$659,MATCH($A107,'AI''19 Stats Mod2'!$A$3:$A$659,FALSE),25)</f>
        <v>3</v>
      </c>
      <c r="N107" s="122">
        <f ca="1">INDEX('AI''19 Stats Mod2'!$A$3:$CM$659,MATCH($A107,'AI''19 Stats Mod2'!$A$3:$A$659,FALSE),26)</f>
        <v>4</v>
      </c>
      <c r="O107" s="122">
        <f ca="1">INDEX('AI''19 Stats Mod2'!$A$3:$CM$659,MATCH($A107,'AI''19 Stats Mod2'!$A$3:$A$659,FALSE),27)</f>
        <v>0</v>
      </c>
      <c r="P107" s="123">
        <f ca="1">INDEX('AI''19 Stats Mod2'!$A$3:$CM$659,MATCH($A107,'AI''19 Stats Mod2'!$A$3:$A$659,FALSE),28)</f>
        <v>0.75242728065260123</v>
      </c>
      <c r="Q107" s="123">
        <f ca="1">INDEX('AI''19 Stats Mod2'!$A$3:$CM$659,MATCH($A107,'AI''19 Stats Mod2'!$A$3:$A$659,FALSE),29)</f>
        <v>0.73640018282212005</v>
      </c>
      <c r="R107" s="123">
        <f ca="1">INDEX('AI''19 Stats Mod2'!$A$3:$CM$659,MATCH($A107,'AI''19 Stats Mod2'!$A$3:$A$659,FALSE),30)</f>
        <v>1.9210439551881393</v>
      </c>
      <c r="S107" s="124">
        <f ca="1">INDEX('AI''19 Stats Mod2'!$A$3:$CM$659,MATCH($A107,'AI''19 Stats Mod2'!$A$3:$A$659,FALSE),70)</f>
        <v>74.229655963253677</v>
      </c>
      <c r="T107" s="125">
        <f ca="1">INDEX('AI''19 Stats Mod2'!$A$3:$CM$659,MATCH($A107,'AI''19 Stats Mod2'!$A$3:$A$659,FALSE),72)</f>
        <v>1.4676181980418392</v>
      </c>
      <c r="U107" s="125">
        <f ca="1">INDEX('AI''19 Stats Mod2'!$A$3:$CM$659,MATCH($A107,'AI''19 Stats Mod2'!$A$3:$A$659,FALSE),73)</f>
        <v>4.193194851548112E-2</v>
      </c>
      <c r="V107" s="125">
        <f ca="1">INDEX('AI''19 Stats Mod2'!$A$3:$CM$659,MATCH($A107,'AI''19 Stats Mod2'!$A$3:$A$659,FALSE),91)</f>
        <v>0.30869612518057526</v>
      </c>
      <c r="W107" s="125">
        <f ca="1">INDEX('AI''19 Stats Mod2'!$A$3:$CN$659,MATCH($A107,'AI''19 Stats Mod2'!$A$3:$A$659,FALSE),86)</f>
        <v>4.0769327166658126E-2</v>
      </c>
      <c r="X107" s="150">
        <f ca="1">INDEX('AI''19 Stats Mod2'!$A$3:$CN$659,MATCH($A107,'AI''19 Stats Mod2'!$A$3:$A$659,FALSE),87)</f>
        <v>13.447307686316975</v>
      </c>
      <c r="Y107" s="125">
        <f ca="1">INDEX('AI''19 Stats Mod2'!$A$3:$CN$659,MATCH($A107,'AI''19 Stats Mod2'!$A$3:$A$659,FALSE),89)</f>
        <v>11.277777777777777</v>
      </c>
      <c r="Z107" s="125">
        <f ca="1">INDEX('AI''19 Stats Mod2'!$A$3:$CN$659,MATCH($A107,'AI''19 Stats Mod2'!$A$3:$A$659,FALSE),90)</f>
        <v>15</v>
      </c>
    </row>
    <row r="108" spans="1:26" x14ac:dyDescent="0.25">
      <c r="A108" s="239" t="s">
        <v>251</v>
      </c>
      <c r="B108" s="122">
        <f ca="1">INDEX('AI''19 Stats Mod2'!$A$3:$CM$659,MATCH($A108,'AI''19 Stats Mod2'!$A$3:$A$659,FALSE),14)</f>
        <v>33</v>
      </c>
      <c r="C108" s="122" t="str">
        <f ca="1">INDEX('AI''19 Stats Mod2'!$A$3:$CM$659,MATCH($A108,'AI''19 Stats Mod2'!$A$3:$A$659,FALSE),15)</f>
        <v>Bomber</v>
      </c>
      <c r="D108" s="122">
        <f ca="1">INDEX('AI''19 Stats Mod2'!$A$3:$CM$659,MATCH($A108,'AI''19 Stats Mod2'!$A$3:$A$659,FALSE),16)</f>
        <v>5</v>
      </c>
      <c r="E108" s="122" t="str">
        <f ca="1">INDEX('AI''19 Stats Mod2'!$A$3:$CM$659,MATCH($A108,'AI''19 Stats Mod2'!$A$3:$A$659,FALSE),17)</f>
        <v>-</v>
      </c>
      <c r="F108" s="122" t="str">
        <f ca="1">INDEX('AI''19 Stats Mod2'!$A$3:$CM$659,MATCH($A108,'AI''19 Stats Mod2'!$A$3:$A$659,FALSE),18)</f>
        <v>-</v>
      </c>
      <c r="G108" s="122">
        <f ca="1">INDEX('AI''19 Stats Mod2'!$A$3:$CM$659,MATCH($A108,'AI''19 Stats Mod2'!$A$3:$A$659,FALSE),19)</f>
        <v>1</v>
      </c>
      <c r="H108" s="122" t="str">
        <f ca="1">INDEX('AI''19 Stats Mod2'!$A$3:$CM$659,MATCH($A108,'AI''19 Stats Mod2'!$A$3:$A$659,FALSE),20)</f>
        <v>1-3</v>
      </c>
      <c r="I108" s="122"/>
      <c r="J108" s="122"/>
      <c r="K108" s="122">
        <f ca="1">INDEX('AI''19 Stats Mod2'!$A$3:$CM$659,MATCH($A108,'AI''19 Stats Mod2'!$A$3:$A$659,FALSE),23)</f>
        <v>4</v>
      </c>
      <c r="L108" s="122">
        <f ca="1">INDEX('AI''19 Stats Mod2'!$A$3:$CM$659,MATCH($A108,'AI''19 Stats Mod2'!$A$3:$A$659,FALSE),24)</f>
        <v>5</v>
      </c>
      <c r="M108" s="122">
        <f ca="1">INDEX('AI''19 Stats Mod2'!$A$3:$CM$659,MATCH($A108,'AI''19 Stats Mod2'!$A$3:$A$659,FALSE),25)</f>
        <v>2</v>
      </c>
      <c r="N108" s="122">
        <f ca="1">INDEX('AI''19 Stats Mod2'!$A$3:$CM$659,MATCH($A108,'AI''19 Stats Mod2'!$A$3:$A$659,FALSE),26)</f>
        <v>5</v>
      </c>
      <c r="O108" s="122">
        <f ca="1">INDEX('AI''19 Stats Mod2'!$A$3:$CM$659,MATCH($A108,'AI''19 Stats Mod2'!$A$3:$A$659,FALSE),27)</f>
        <v>0</v>
      </c>
      <c r="P108" s="123">
        <f ca="1">INDEX('AI''19 Stats Mod2'!$A$3:$CM$659,MATCH($A108,'AI''19 Stats Mod2'!$A$3:$A$659,FALSE),28)</f>
        <v>0.58977359004073071</v>
      </c>
      <c r="Q108" s="123">
        <f ca="1">INDEX('AI''19 Stats Mod2'!$A$3:$CM$659,MATCH($A108,'AI''19 Stats Mod2'!$A$3:$A$659,FALSE),29)</f>
        <v>0.60325406033597606</v>
      </c>
      <c r="R108" s="123">
        <f ca="1">INDEX('AI''19 Stats Mod2'!$A$3:$CM$659,MATCH($A108,'AI''19 Stats Mod2'!$A$3:$A$659,FALSE),30)</f>
        <v>2.6228437405912004</v>
      </c>
      <c r="S108" s="124">
        <f ca="1">INDEX('AI''19 Stats Mod2'!$A$3:$CM$659,MATCH($A108,'AI''19 Stats Mod2'!$A$3:$A$659,FALSE),70)</f>
        <v>76.748870438354558</v>
      </c>
      <c r="T108" s="125">
        <f ca="1">INDEX('AI''19 Stats Mod2'!$A$3:$CM$659,MATCH($A108,'AI''19 Stats Mod2'!$A$3:$A$659,FALSE),72)</f>
        <v>0.70022589291636872</v>
      </c>
      <c r="U108" s="125">
        <f ca="1">INDEX('AI''19 Stats Mod2'!$A$3:$CM$659,MATCH($A108,'AI''19 Stats Mod2'!$A$3:$A$659,FALSE),73)</f>
        <v>2.1218966452011174E-2</v>
      </c>
      <c r="V108" s="125">
        <f ca="1">INDEX('AI''19 Stats Mod2'!$A$3:$CM$659,MATCH($A108,'AI''19 Stats Mod2'!$A$3:$A$659,FALSE),91)</f>
        <v>0.15621054961598443</v>
      </c>
      <c r="W108" s="125">
        <f ca="1">INDEX('AI''19 Stats Mod2'!$A$3:$CN$659,MATCH($A108,'AI''19 Stats Mod2'!$A$3:$A$659,FALSE),86)</f>
        <v>1.3258941695763698E-2</v>
      </c>
      <c r="X108" s="150">
        <f ca="1">INDEX('AI''19 Stats Mod2'!$A$3:$CN$659,MATCH($A108,'AI''19 Stats Mod2'!$A$3:$A$659,FALSE),87)</f>
        <v>13.114218702956002</v>
      </c>
      <c r="Y108" s="125">
        <f ca="1">INDEX('AI''19 Stats Mod2'!$A$3:$CN$659,MATCH($A108,'AI''19 Stats Mod2'!$A$3:$A$659,FALSE),89)</f>
        <v>9.7222222222222214</v>
      </c>
      <c r="Z108" s="125">
        <f ca="1">INDEX('AI''19 Stats Mod2'!$A$3:$CN$659,MATCH($A108,'AI''19 Stats Mod2'!$A$3:$A$659,FALSE),90)</f>
        <v>14.583333333333336</v>
      </c>
    </row>
    <row r="109" spans="1:26" x14ac:dyDescent="0.25">
      <c r="A109" s="239" t="s">
        <v>243</v>
      </c>
      <c r="B109" s="122">
        <f ca="1">INDEX('AI''19 Stats Mod2'!$A$3:$CM$659,MATCH($A109,'AI''19 Stats Mod2'!$A$3:$A$659,FALSE),14)</f>
        <v>30</v>
      </c>
      <c r="C109" s="122" t="str">
        <f ca="1">INDEX('AI''19 Stats Mod2'!$A$3:$CM$659,MATCH($A109,'AI''19 Stats Mod2'!$A$3:$A$659,FALSE),15)</f>
        <v>Bomber</v>
      </c>
      <c r="D109" s="122">
        <f ca="1">INDEX('AI''19 Stats Mod2'!$A$3:$CM$659,MATCH($A109,'AI''19 Stats Mod2'!$A$3:$A$659,FALSE),16)</f>
        <v>5</v>
      </c>
      <c r="E109" s="122" t="str">
        <f ca="1">INDEX('AI''19 Stats Mod2'!$A$3:$CM$659,MATCH($A109,'AI''19 Stats Mod2'!$A$3:$A$659,FALSE),17)</f>
        <v>-</v>
      </c>
      <c r="F109" s="122" t="str">
        <f ca="1">INDEX('AI''19 Stats Mod2'!$A$3:$CM$659,MATCH($A109,'AI''19 Stats Mod2'!$A$3:$A$659,FALSE),18)</f>
        <v>-</v>
      </c>
      <c r="G109" s="122">
        <f ca="1">INDEX('AI''19 Stats Mod2'!$A$3:$CM$659,MATCH($A109,'AI''19 Stats Mod2'!$A$3:$A$659,FALSE),19)</f>
        <v>1</v>
      </c>
      <c r="H109" s="122" t="str">
        <f ca="1">INDEX('AI''19 Stats Mod2'!$A$3:$CM$659,MATCH($A109,'AI''19 Stats Mod2'!$A$3:$A$659,FALSE),20)</f>
        <v>1-3</v>
      </c>
      <c r="I109" s="122"/>
      <c r="J109" s="122"/>
      <c r="K109" s="122">
        <f ca="1">INDEX('AI''19 Stats Mod2'!$A$3:$CM$659,MATCH($A109,'AI''19 Stats Mod2'!$A$3:$A$659,FALSE),23)</f>
        <v>4</v>
      </c>
      <c r="L109" s="122">
        <f ca="1">INDEX('AI''19 Stats Mod2'!$A$3:$CM$659,MATCH($A109,'AI''19 Stats Mod2'!$A$3:$A$659,FALSE),24)</f>
        <v>5</v>
      </c>
      <c r="M109" s="122">
        <f ca="1">INDEX('AI''19 Stats Mod2'!$A$3:$CM$659,MATCH($A109,'AI''19 Stats Mod2'!$A$3:$A$659,FALSE),25)</f>
        <v>2</v>
      </c>
      <c r="N109" s="122">
        <f ca="1">INDEX('AI''19 Stats Mod2'!$A$3:$CM$659,MATCH($A109,'AI''19 Stats Mod2'!$A$3:$A$659,FALSE),26)</f>
        <v>5</v>
      </c>
      <c r="O109" s="122">
        <f ca="1">INDEX('AI''19 Stats Mod2'!$A$3:$CM$659,MATCH($A109,'AI''19 Stats Mod2'!$A$3:$A$659,FALSE),27)</f>
        <v>0</v>
      </c>
      <c r="P109" s="123">
        <f ca="1">INDEX('AI''19 Stats Mod2'!$A$3:$CM$659,MATCH($A109,'AI''19 Stats Mod2'!$A$3:$A$659,FALSE),28)</f>
        <v>0.58977359004073071</v>
      </c>
      <c r="Q109" s="123">
        <f ca="1">INDEX('AI''19 Stats Mod2'!$A$3:$CM$659,MATCH($A109,'AI''19 Stats Mod2'!$A$3:$A$659,FALSE),29)</f>
        <v>0.647954883761794</v>
      </c>
      <c r="R109" s="123">
        <f ca="1">INDEX('AI''19 Stats Mod2'!$A$3:$CM$659,MATCH($A109,'AI''19 Stats Mod2'!$A$3:$A$659,FALSE),30)</f>
        <v>2.8171951467904091</v>
      </c>
      <c r="S109" s="124">
        <f ca="1">INDEX('AI''19 Stats Mod2'!$A$3:$CM$659,MATCH($A109,'AI''19 Stats Mod2'!$A$3:$A$659,FALSE),70)</f>
        <v>74.572073891835132</v>
      </c>
      <c r="T109" s="125">
        <f ca="1">INDEX('AI''19 Stats Mod2'!$A$3:$CM$659,MATCH($A109,'AI''19 Stats Mod2'!$A$3:$A$659,FALSE),72)</f>
        <v>1.8591035852777231</v>
      </c>
      <c r="U109" s="125">
        <f ca="1">INDEX('AI''19 Stats Mod2'!$A$3:$CM$659,MATCH($A109,'AI''19 Stats Mod2'!$A$3:$A$659,FALSE),73)</f>
        <v>6.1970119509257439E-2</v>
      </c>
      <c r="V109" s="125">
        <f ca="1">INDEX('AI''19 Stats Mod2'!$A$3:$CM$659,MATCH($A109,'AI''19 Stats Mod2'!$A$3:$A$659,FALSE),91)</f>
        <v>0.45621385236658496</v>
      </c>
      <c r="W109" s="125">
        <f ca="1">INDEX('AI''19 Stats Mod2'!$A$3:$CN$659,MATCH($A109,'AI''19 Stats Mod2'!$A$3:$A$659,FALSE),86)</f>
        <v>3.5870593327590045E-2</v>
      </c>
      <c r="X109" s="150">
        <f ca="1">INDEX('AI''19 Stats Mod2'!$A$3:$CN$659,MATCH($A109,'AI''19 Stats Mod2'!$A$3:$A$659,FALSE),87)</f>
        <v>14.085975733952045</v>
      </c>
      <c r="Y109" s="125">
        <f ca="1">INDEX('AI''19 Stats Mod2'!$A$3:$CN$659,MATCH($A109,'AI''19 Stats Mod2'!$A$3:$A$659,FALSE),89)</f>
        <v>0.66666666666666663</v>
      </c>
      <c r="Z109" s="125">
        <f ca="1">INDEX('AI''19 Stats Mod2'!$A$3:$CN$659,MATCH($A109,'AI''19 Stats Mod2'!$A$3:$A$659,FALSE),90)</f>
        <v>14.000000000000002</v>
      </c>
    </row>
    <row r="110" spans="1:26" x14ac:dyDescent="0.25">
      <c r="A110" s="239" t="s">
        <v>247</v>
      </c>
      <c r="B110" s="122">
        <f ca="1">INDEX('AI''19 Stats Mod2'!$A$3:$CM$659,MATCH($A110,'AI''19 Stats Mod2'!$A$3:$A$659,FALSE),14)</f>
        <v>37</v>
      </c>
      <c r="C110" s="122" t="str">
        <f ca="1">INDEX('AI''19 Stats Mod2'!$A$3:$CM$659,MATCH($A110,'AI''19 Stats Mod2'!$A$3:$A$659,FALSE),15)</f>
        <v>Bomber</v>
      </c>
      <c r="D110" s="122">
        <f ca="1">INDEX('AI''19 Stats Mod2'!$A$3:$CM$659,MATCH($A110,'AI''19 Stats Mod2'!$A$3:$A$659,FALSE),16)</f>
        <v>5</v>
      </c>
      <c r="E110" s="122">
        <f ca="1">INDEX('AI''19 Stats Mod2'!$A$3:$CM$659,MATCH($A110,'AI''19 Stats Mod2'!$A$3:$A$659,FALSE),17)</f>
        <v>1</v>
      </c>
      <c r="F110" s="122" t="str">
        <f ca="1">INDEX('AI''19 Stats Mod2'!$A$3:$CM$659,MATCH($A110,'AI''19 Stats Mod2'!$A$3:$A$659,FALSE),18)</f>
        <v>-</v>
      </c>
      <c r="G110" s="122">
        <f ca="1">INDEX('AI''19 Stats Mod2'!$A$3:$CM$659,MATCH($A110,'AI''19 Stats Mod2'!$A$3:$A$659,FALSE),19)</f>
        <v>1</v>
      </c>
      <c r="H110" s="122" t="str">
        <f ca="1">INDEX('AI''19 Stats Mod2'!$A$3:$CM$659,MATCH($A110,'AI''19 Stats Mod2'!$A$3:$A$659,FALSE),20)</f>
        <v>1-3</v>
      </c>
      <c r="I110" s="122"/>
      <c r="J110" s="122"/>
      <c r="K110" s="122">
        <f ca="1">INDEX('AI''19 Stats Mod2'!$A$3:$CM$659,MATCH($A110,'AI''19 Stats Mod2'!$A$3:$A$659,FALSE),23)</f>
        <v>5</v>
      </c>
      <c r="L110" s="122">
        <f ca="1">INDEX('AI''19 Stats Mod2'!$A$3:$CM$659,MATCH($A110,'AI''19 Stats Mod2'!$A$3:$A$659,FALSE),24)</f>
        <v>5</v>
      </c>
      <c r="M110" s="122">
        <f ca="1">INDEX('AI''19 Stats Mod2'!$A$3:$CM$659,MATCH($A110,'AI''19 Stats Mod2'!$A$3:$A$659,FALSE),25)</f>
        <v>2</v>
      </c>
      <c r="N110" s="122">
        <f ca="1">INDEX('AI''19 Stats Mod2'!$A$3:$CM$659,MATCH($A110,'AI''19 Stats Mod2'!$A$3:$A$659,FALSE),26)</f>
        <v>5</v>
      </c>
      <c r="O110" s="122">
        <f ca="1">INDEX('AI''19 Stats Mod2'!$A$3:$CM$659,MATCH($A110,'AI''19 Stats Mod2'!$A$3:$A$659,FALSE),27)</f>
        <v>0</v>
      </c>
      <c r="P110" s="123">
        <f ca="1">INDEX('AI''19 Stats Mod2'!$A$3:$CM$659,MATCH($A110,'AI''19 Stats Mod2'!$A$3:$A$659,FALSE),28)</f>
        <v>0.57718484016995586</v>
      </c>
      <c r="Q110" s="123">
        <f ca="1">INDEX('AI''19 Stats Mod2'!$A$3:$CM$659,MATCH($A110,'AI''19 Stats Mod2'!$A$3:$A$659,FALSE),29)</f>
        <v>0.54183120141719954</v>
      </c>
      <c r="R110" s="123">
        <f ca="1">INDEX('AI''19 Stats Mod2'!$A$3:$CM$659,MATCH($A110,'AI''19 Stats Mod2'!$A$3:$A$659,FALSE),30)</f>
        <v>2.3557878322486938</v>
      </c>
      <c r="S110" s="124">
        <f ca="1">INDEX('AI''19 Stats Mod2'!$A$3:$CM$659,MATCH($A110,'AI''19 Stats Mod2'!$A$3:$A$659,FALSE),70)</f>
        <v>75.082365054144205</v>
      </c>
      <c r="T110" s="125">
        <f ca="1">INDEX('AI''19 Stats Mod2'!$A$3:$CM$659,MATCH($A110,'AI''19 Stats Mod2'!$A$3:$A$659,FALSE),72)</f>
        <v>3.0168055240957528</v>
      </c>
      <c r="U110" s="125">
        <f ca="1">INDEX('AI''19 Stats Mod2'!$A$3:$CM$659,MATCH($A110,'AI''19 Stats Mod2'!$A$3:$A$659,FALSE),73)</f>
        <v>8.1535284435020339E-2</v>
      </c>
      <c r="V110" s="125">
        <f ca="1">INDEX('AI''19 Stats Mod2'!$A$3:$CM$659,MATCH($A110,'AI''19 Stats Mod2'!$A$3:$A$659,FALSE),91)</f>
        <v>0.60024938648616144</v>
      </c>
      <c r="W110" s="125">
        <f ca="1">INDEX('AI''19 Stats Mod2'!$A$3:$CN$659,MATCH($A110,'AI''19 Stats Mod2'!$A$3:$A$659,FALSE),86)</f>
        <v>5.5202815316280553E-2</v>
      </c>
      <c r="X110" s="150">
        <f ca="1">INDEX('AI''19 Stats Mod2'!$A$3:$CN$659,MATCH($A110,'AI''19 Stats Mod2'!$A$3:$A$659,FALSE),87)</f>
        <v>11.77893916124347</v>
      </c>
      <c r="Y110" s="125">
        <f ca="1">INDEX('AI''19 Stats Mod2'!$A$3:$CN$659,MATCH($A110,'AI''19 Stats Mod2'!$A$3:$A$659,FALSE),89)</f>
        <v>1.5</v>
      </c>
      <c r="Z110" s="125">
        <f ca="1">INDEX('AI''19 Stats Mod2'!$A$3:$CN$659,MATCH($A110,'AI''19 Stats Mod2'!$A$3:$A$659,FALSE),90)</f>
        <v>11.666666666666668</v>
      </c>
    </row>
    <row r="111" spans="1:26" x14ac:dyDescent="0.25">
      <c r="A111" s="239" t="s">
        <v>618</v>
      </c>
      <c r="B111" s="122">
        <f ca="1">INDEX('AI''19 Stats Mod2'!$A$3:$CM$659,MATCH($A111,'AI''19 Stats Mod2'!$A$3:$A$659,FALSE),14)</f>
        <v>39</v>
      </c>
      <c r="C111" s="122" t="str">
        <f ca="1">INDEX('AI''19 Stats Mod2'!$A$3:$CM$659,MATCH($A111,'AI''19 Stats Mod2'!$A$3:$A$659,FALSE),15)</f>
        <v>Bomber</v>
      </c>
      <c r="D111" s="122">
        <f ca="1">INDEX('AI''19 Stats Mod2'!$A$3:$CM$659,MATCH($A111,'AI''19 Stats Mod2'!$A$3:$A$659,FALSE),16)</f>
        <v>5</v>
      </c>
      <c r="E111" s="122">
        <f ca="1">INDEX('AI''19 Stats Mod2'!$A$3:$CM$659,MATCH($A111,'AI''19 Stats Mod2'!$A$3:$A$659,FALSE),17)</f>
        <v>0</v>
      </c>
      <c r="F111" s="122">
        <f ca="1">INDEX('AI''19 Stats Mod2'!$A$3:$CM$659,MATCH($A111,'AI''19 Stats Mod2'!$A$3:$A$659,FALSE),18)</f>
        <v>0</v>
      </c>
      <c r="G111" s="122">
        <f ca="1">INDEX('AI''19 Stats Mod2'!$A$3:$CM$659,MATCH($A111,'AI''19 Stats Mod2'!$A$3:$A$659,FALSE),19)</f>
        <v>2</v>
      </c>
      <c r="H111" s="122" t="str">
        <f ca="1">INDEX('AI''19 Stats Mod2'!$A$3:$CM$659,MATCH($A111,'AI''19 Stats Mod2'!$A$3:$A$659,FALSE),20)</f>
        <v>1-6</v>
      </c>
      <c r="I111" s="122"/>
      <c r="J111" s="122"/>
      <c r="K111" s="122">
        <f ca="1">INDEX('AI''19 Stats Mod2'!$A$3:$CM$659,MATCH($A111,'AI''19 Stats Mod2'!$A$3:$A$659,FALSE),23)</f>
        <v>4</v>
      </c>
      <c r="L111" s="122">
        <f ca="1">INDEX('AI''19 Stats Mod2'!$A$3:$CM$659,MATCH($A111,'AI''19 Stats Mod2'!$A$3:$A$659,FALSE),24)</f>
        <v>8</v>
      </c>
      <c r="M111" s="122">
        <f ca="1">INDEX('AI''19 Stats Mod2'!$A$3:$CM$659,MATCH($A111,'AI''19 Stats Mod2'!$A$3:$A$659,FALSE),25)</f>
        <v>1</v>
      </c>
      <c r="N111" s="122">
        <f ca="1">INDEX('AI''19 Stats Mod2'!$A$3:$CM$659,MATCH($A111,'AI''19 Stats Mod2'!$A$3:$A$659,FALSE),26)</f>
        <v>5</v>
      </c>
      <c r="O111" s="122" t="str">
        <f ca="1">INDEX('AI''19 Stats Mod2'!$A$3:$CM$659,MATCH($A111,'AI''19 Stats Mod2'!$A$3:$A$659,FALSE),27)</f>
        <v>Rocket Boosters, Jink</v>
      </c>
      <c r="P111" s="123">
        <f ca="1">INDEX('AI''19 Stats Mod2'!$A$3:$CM$659,MATCH($A111,'AI''19 Stats Mod2'!$A$3:$A$659,FALSE),28)</f>
        <v>0.86543882556774443</v>
      </c>
      <c r="Q111" s="123">
        <f ca="1">INDEX('AI''19 Stats Mod2'!$A$3:$CM$659,MATCH($A111,'AI''19 Stats Mod2'!$A$3:$A$659,FALSE),29)</f>
        <v>0.78097711347725307</v>
      </c>
      <c r="R111" s="123">
        <f ca="1">INDEX('AI''19 Stats Mod2'!$A$3:$CM$659,MATCH($A111,'AI''19 Stats Mod2'!$A$3:$A$659,FALSE),30)</f>
        <v>3.3955526672924043</v>
      </c>
      <c r="S111" s="124">
        <f ca="1">INDEX('AI''19 Stats Mod2'!$A$3:$CM$659,MATCH($A111,'AI''19 Stats Mod2'!$A$3:$A$659,FALSE),70)</f>
        <v>77.774221161636092</v>
      </c>
      <c r="T111" s="125">
        <f ca="1">INDEX('AI''19 Stats Mod2'!$A$3:$CM$659,MATCH($A111,'AI''19 Stats Mod2'!$A$3:$A$659,FALSE),72)</f>
        <v>5.3596350311013943</v>
      </c>
      <c r="U111" s="125">
        <f ca="1">INDEX('AI''19 Stats Mod2'!$A$3:$CM$659,MATCH($A111,'AI''19 Stats Mod2'!$A$3:$A$659,FALSE),73)</f>
        <v>0.13742653925901011</v>
      </c>
      <c r="V111" s="125">
        <f ca="1">INDEX('AI''19 Stats Mod2'!$A$3:$CM$659,MATCH($A111,'AI''19 Stats Mod2'!$A$3:$A$659,FALSE),91)</f>
        <v>1.0117116344013968</v>
      </c>
      <c r="W111" s="125">
        <f ca="1">INDEX('AI''19 Stats Mod2'!$A$3:$CN$659,MATCH($A111,'AI''19 Stats Mod2'!$A$3:$A$659,FALSE),86)</f>
        <v>0.13395524159703523</v>
      </c>
      <c r="X111" s="150">
        <f ca="1">INDEX('AI''19 Stats Mod2'!$A$3:$CN$659,MATCH($A111,'AI''19 Stats Mod2'!$A$3:$A$659,FALSE),87)</f>
        <v>27.164421338339235</v>
      </c>
      <c r="Y111" s="125">
        <f ca="1">INDEX('AI''19 Stats Mod2'!$A$3:$CN$659,MATCH($A111,'AI''19 Stats Mod2'!$A$3:$A$659,FALSE),89)</f>
        <v>3.5555555555555554</v>
      </c>
      <c r="Z111" s="125">
        <f ca="1">INDEX('AI''19 Stats Mod2'!$A$3:$CN$659,MATCH($A111,'AI''19 Stats Mod2'!$A$3:$A$659,FALSE),90)</f>
        <v>2.6666666666666665</v>
      </c>
    </row>
    <row r="112" spans="1:26" x14ac:dyDescent="0.25">
      <c r="A112" s="239" t="str">
        <f>'AI''19 Stats Mod2'!A425</f>
        <v>Phoenix w/ Star Engines, Twin Bright Lances and Nightfire Krak Missile Array</v>
      </c>
      <c r="B112" s="122">
        <f ca="1">INDEX('AI''19 Stats Mod2'!$A$3:$CM$659,MATCH($A112,'AI''19 Stats Mod2'!$A$3:$A$659,FALSE),14)</f>
        <v>30</v>
      </c>
      <c r="C112" s="122" t="str">
        <f ca="1">INDEX('AI''19 Stats Mod2'!$A$3:$CM$659,MATCH($A112,'AI''19 Stats Mod2'!$A$3:$A$659,FALSE),15)</f>
        <v>Bomber</v>
      </c>
      <c r="D112" s="122">
        <f ca="1">INDEX('AI''19 Stats Mod2'!$A$3:$CM$659,MATCH($A112,'AI''19 Stats Mod2'!$A$3:$A$659,FALSE),16)</f>
        <v>2</v>
      </c>
      <c r="E112" s="122">
        <f ca="1">INDEX('AI''19 Stats Mod2'!$A$3:$CM$659,MATCH($A112,'AI''19 Stats Mod2'!$A$3:$A$659,FALSE),17)</f>
        <v>0</v>
      </c>
      <c r="F112" s="122">
        <f ca="1">INDEX('AI''19 Stats Mod2'!$A$3:$CM$659,MATCH($A112,'AI''19 Stats Mod2'!$A$3:$A$659,FALSE),18)</f>
        <v>0</v>
      </c>
      <c r="G112" s="122">
        <f ca="1">INDEX('AI''19 Stats Mod2'!$A$3:$CM$659,MATCH($A112,'AI''19 Stats Mod2'!$A$3:$A$659,FALSE),19)</f>
        <v>2</v>
      </c>
      <c r="H112" s="122" t="str">
        <f ca="1">INDEX('AI''19 Stats Mod2'!$A$3:$CM$659,MATCH($A112,'AI''19 Stats Mod2'!$A$3:$A$659,FALSE),20)</f>
        <v>1-6</v>
      </c>
      <c r="I112" s="122"/>
      <c r="J112" s="122"/>
      <c r="K112" s="122">
        <f ca="1">INDEX('AI''19 Stats Mod2'!$A$3:$CM$659,MATCH($A112,'AI''19 Stats Mod2'!$A$3:$A$659,FALSE),23)</f>
        <v>2</v>
      </c>
      <c r="L112" s="122">
        <f ca="1">INDEX('AI''19 Stats Mod2'!$A$3:$CM$659,MATCH($A112,'AI''19 Stats Mod2'!$A$3:$A$659,FALSE),24)</f>
        <v>8</v>
      </c>
      <c r="M112" s="122">
        <f ca="1">INDEX('AI''19 Stats Mod2'!$A$3:$CM$659,MATCH($A112,'AI''19 Stats Mod2'!$A$3:$A$659,FALSE),25)</f>
        <v>2</v>
      </c>
      <c r="N112" s="122">
        <f ca="1">INDEX('AI''19 Stats Mod2'!$A$3:$CM$659,MATCH($A112,'AI''19 Stats Mod2'!$A$3:$A$659,FALSE),26)</f>
        <v>5</v>
      </c>
      <c r="O112" s="122" t="str">
        <f ca="1">INDEX('AI''19 Stats Mod2'!$A$3:$CM$659,MATCH($A112,'AI''19 Stats Mod2'!$A$3:$A$659,FALSE),27)</f>
        <v>Jink</v>
      </c>
      <c r="P112" s="123">
        <f ca="1">INDEX('AI''19 Stats Mod2'!$A$3:$CM$659,MATCH($A112,'AI''19 Stats Mod2'!$A$3:$A$659,FALSE),28)</f>
        <v>0.87646649776122698</v>
      </c>
      <c r="Q112" s="123">
        <f ca="1">INDEX('AI''19 Stats Mod2'!$A$3:$CM$659,MATCH($A112,'AI''19 Stats Mod2'!$A$3:$A$659,FALSE),29)</f>
        <v>0.96293010956757441</v>
      </c>
      <c r="R112" s="123">
        <f ca="1">INDEX('AI''19 Stats Mod2'!$A$3:$CM$659,MATCH($A112,'AI''19 Stats Mod2'!$A$3:$A$659,FALSE),30)</f>
        <v>1.6746610601175211</v>
      </c>
      <c r="S112" s="124">
        <f ca="1">INDEX('AI''19 Stats Mod2'!$A$3:$CM$659,MATCH($A112,'AI''19 Stats Mod2'!$A$3:$A$659,FALSE),70)</f>
        <v>90.00236557594252</v>
      </c>
      <c r="T112" s="125">
        <f ca="1">INDEX('AI''19 Stats Mod2'!$A$3:$CM$659,MATCH($A112,'AI''19 Stats Mod2'!$A$3:$A$659,FALSE),72)</f>
        <v>1.9170616026091192</v>
      </c>
      <c r="U112" s="125">
        <f ca="1">INDEX('AI''19 Stats Mod2'!$A$3:$CM$659,MATCH($A112,'AI''19 Stats Mod2'!$A$3:$A$659,FALSE),73)</f>
        <v>6.3902053420303973E-2</v>
      </c>
      <c r="V112" s="125">
        <f ca="1">INDEX('AI''19 Stats Mod2'!$A$3:$CM$659,MATCH($A112,'AI''19 Stats Mod2'!$A$3:$A$659,FALSE),91)</f>
        <v>0.47043643284659381</v>
      </c>
      <c r="W112" s="125">
        <f ca="1">INDEX('AI''19 Stats Mod2'!$A$3:$CN$659,MATCH($A112,'AI''19 Stats Mod2'!$A$3:$A$659,FALSE),86)</f>
        <v>2.9990628294427116E-2</v>
      </c>
      <c r="X112" s="150">
        <f ca="1">INDEX('AI''19 Stats Mod2'!$A$3:$CN$659,MATCH($A112,'AI''19 Stats Mod2'!$A$3:$A$659,FALSE),87)</f>
        <v>13.397288480940169</v>
      </c>
      <c r="Y112" s="125">
        <f ca="1">INDEX('AI''19 Stats Mod2'!$A$3:$CN$659,MATCH($A112,'AI''19 Stats Mod2'!$A$3:$A$659,FALSE),89)</f>
        <v>3.333333333333333</v>
      </c>
      <c r="Z112" s="125">
        <f ca="1">INDEX('AI''19 Stats Mod2'!$A$3:$CN$659,MATCH($A112,'AI''19 Stats Mod2'!$A$3:$A$659,FALSE),90)</f>
        <v>2.3333333333333335</v>
      </c>
    </row>
    <row r="113" spans="1:26" x14ac:dyDescent="0.25">
      <c r="A113" s="263" t="s">
        <v>602</v>
      </c>
      <c r="B113" s="264">
        <f ca="1">INDEX('AI''19 Stats Mod2'!$A$3:$CM$659,MATCH($A113,'AI''19 Stats Mod2'!$A$3:$A$659,FALSE),14)</f>
        <v>25</v>
      </c>
      <c r="C113" s="264" t="str">
        <f ca="1">INDEX('AI''19 Stats Mod2'!$A$3:$CM$659,MATCH($A113,'AI''19 Stats Mod2'!$A$3:$A$659,FALSE),15)</f>
        <v>Bomber</v>
      </c>
      <c r="D113" s="264">
        <f ca="1">INDEX('AI''19 Stats Mod2'!$A$3:$CM$659,MATCH($A113,'AI''19 Stats Mod2'!$A$3:$A$659,FALSE),16)</f>
        <v>3</v>
      </c>
      <c r="E113" s="264">
        <f ca="1">INDEX('AI''19 Stats Mod2'!$A$3:$CM$659,MATCH($A113,'AI''19 Stats Mod2'!$A$3:$A$659,FALSE),17)</f>
        <v>0</v>
      </c>
      <c r="F113" s="264">
        <f ca="1">INDEX('AI''19 Stats Mod2'!$A$3:$CM$659,MATCH($A113,'AI''19 Stats Mod2'!$A$3:$A$659,FALSE),18)</f>
        <v>0</v>
      </c>
      <c r="G113" s="264">
        <f ca="1">INDEX('AI''19 Stats Mod2'!$A$3:$CM$659,MATCH($A113,'AI''19 Stats Mod2'!$A$3:$A$659,FALSE),19)</f>
        <v>2</v>
      </c>
      <c r="H113" s="264" t="str">
        <f ca="1">INDEX('AI''19 Stats Mod2'!$A$3:$CM$659,MATCH($A113,'AI''19 Stats Mod2'!$A$3:$A$659,FALSE),20)</f>
        <v>1-5</v>
      </c>
      <c r="I113" s="264"/>
      <c r="J113" s="264"/>
      <c r="K113" s="264">
        <f ca="1">INDEX('AI''19 Stats Mod2'!$A$3:$CM$659,MATCH($A113,'AI''19 Stats Mod2'!$A$3:$A$659,FALSE),23)</f>
        <v>3</v>
      </c>
      <c r="L113" s="264">
        <f ca="1">INDEX('AI''19 Stats Mod2'!$A$3:$CM$659,MATCH($A113,'AI''19 Stats Mod2'!$A$3:$A$659,FALSE),24)</f>
        <v>7</v>
      </c>
      <c r="M113" s="264">
        <f ca="1">INDEX('AI''19 Stats Mod2'!$A$3:$CM$659,MATCH($A113,'AI''19 Stats Mod2'!$A$3:$A$659,FALSE),25)</f>
        <v>3</v>
      </c>
      <c r="N113" s="264">
        <f ca="1">INDEX('AI''19 Stats Mod2'!$A$3:$CM$659,MATCH($A113,'AI''19 Stats Mod2'!$A$3:$A$659,FALSE),26)</f>
        <v>5</v>
      </c>
      <c r="O113" s="264">
        <f ca="1">INDEX('AI''19 Stats Mod2'!$A$3:$CM$659,MATCH($A113,'AI''19 Stats Mod2'!$A$3:$A$659,FALSE),27)</f>
        <v>0</v>
      </c>
      <c r="P113" s="265">
        <f ca="1">INDEX('AI''19 Stats Mod2'!$A$3:$CM$659,MATCH($A113,'AI''19 Stats Mod2'!$A$3:$A$659,FALSE),28)</f>
        <v>0.79116904386443143</v>
      </c>
      <c r="Q113" s="265">
        <f ca="1">INDEX('AI''19 Stats Mod2'!$A$3:$CM$659,MATCH($A113,'AI''19 Stats Mod2'!$A$3:$A$659,FALSE),29)</f>
        <v>0.99658573704977294</v>
      </c>
      <c r="R113" s="265">
        <f ca="1">INDEX('AI''19 Stats Mod2'!$A$3:$CM$659,MATCH($A113,'AI''19 Stats Mod2'!$A$3:$A$659,FALSE),30)</f>
        <v>2.5997888792602772</v>
      </c>
      <c r="S113" s="266">
        <f ca="1">INDEX('AI''19 Stats Mod2'!$A$3:$CM$659,MATCH($A113,'AI''19 Stats Mod2'!$A$3:$A$659,FALSE),70)</f>
        <v>64.934587154510467</v>
      </c>
      <c r="T113" s="267">
        <f ca="1">INDEX('AI''19 Stats Mod2'!$A$3:$CM$659,MATCH($A113,'AI''19 Stats Mod2'!$A$3:$A$659,FALSE),72)</f>
        <v>2.4600086063189734</v>
      </c>
      <c r="U113" s="267">
        <f ca="1">INDEX('AI''19 Stats Mod2'!$A$3:$CM$659,MATCH($A113,'AI''19 Stats Mod2'!$A$3:$A$659,FALSE),73)</f>
        <v>9.8400344252758939E-2</v>
      </c>
      <c r="V113" s="267">
        <f ca="1">INDEX('AI''19 Stats Mod2'!$A$3:$CM$659,MATCH($A113,'AI''19 Stats Mod2'!$A$3:$A$659,FALSE),91)</f>
        <v>0.72440718980771279</v>
      </c>
      <c r="W113" s="267">
        <f ca="1">INDEX('AI''19 Stats Mod2'!$A$3:$CN$659,MATCH($A113,'AI''19 Stats Mod2'!$A$3:$A$659,FALSE),86)</f>
        <v>1.3712483212358234E-2</v>
      </c>
      <c r="X113" s="261">
        <f ca="1">INDEX('AI''19 Stats Mod2'!$A$3:$CN$659,MATCH($A113,'AI''19 Stats Mod2'!$A$3:$A$659,FALSE),87)</f>
        <v>18.198522154821941</v>
      </c>
      <c r="Y113" s="262">
        <f ca="1">INDEX('AI''19 Stats Mod2'!$A$3:$CN$659,MATCH($A113,'AI''19 Stats Mod2'!$A$3:$A$659,FALSE),89)</f>
        <v>1.1666666666666665</v>
      </c>
      <c r="Z113" s="262">
        <f ca="1">INDEX('AI''19 Stats Mod2'!$A$3:$CN$659,MATCH($A113,'AI''19 Stats Mod2'!$A$3:$A$659,FALSE),90)</f>
        <v>2.333333333333333</v>
      </c>
    </row>
    <row r="114" spans="1:26" x14ac:dyDescent="0.25">
      <c r="A114" s="239" t="s">
        <v>258</v>
      </c>
      <c r="B114" s="122">
        <f ca="1">INDEX('AI''19 Stats Mod2'!$A$3:$CM$659,MATCH($A114,'AI''19 Stats Mod2'!$A$3:$A$659,FALSE),14)</f>
        <v>25</v>
      </c>
      <c r="C114" s="122" t="str">
        <f ca="1">INDEX('AI''19 Stats Mod2'!$A$3:$CM$659,MATCH($A114,'AI''19 Stats Mod2'!$A$3:$A$659,FALSE),15)</f>
        <v>Fighter</v>
      </c>
      <c r="D114" s="122">
        <f ca="1">INDEX('AI''19 Stats Mod2'!$A$3:$CM$659,MATCH($A114,'AI''19 Stats Mod2'!$A$3:$A$659,FALSE),16)</f>
        <v>2</v>
      </c>
      <c r="E114" s="122" t="str">
        <f ca="1">INDEX('AI''19 Stats Mod2'!$A$3:$CM$659,MATCH($A114,'AI''19 Stats Mod2'!$A$3:$A$659,FALSE),17)</f>
        <v>-</v>
      </c>
      <c r="F114" s="122" t="str">
        <f ca="1">INDEX('AI''19 Stats Mod2'!$A$3:$CM$659,MATCH($A114,'AI''19 Stats Mod2'!$A$3:$A$659,FALSE),18)</f>
        <v>-</v>
      </c>
      <c r="G114" s="122">
        <f ca="1">INDEX('AI''19 Stats Mod2'!$A$3:$CM$659,MATCH($A114,'AI''19 Stats Mod2'!$A$3:$A$659,FALSE),19)</f>
        <v>3</v>
      </c>
      <c r="H114" s="122" t="str">
        <f ca="1">INDEX('AI''19 Stats Mod2'!$A$3:$CM$659,MATCH($A114,'AI''19 Stats Mod2'!$A$3:$A$659,FALSE),20)</f>
        <v>1-7</v>
      </c>
      <c r="I114" s="122"/>
      <c r="J114" s="122"/>
      <c r="K114" s="122">
        <f ca="1">INDEX('AI''19 Stats Mod2'!$A$3:$CM$659,MATCH($A114,'AI''19 Stats Mod2'!$A$3:$A$659,FALSE),23)</f>
        <v>3</v>
      </c>
      <c r="L114" s="122">
        <f ca="1">INDEX('AI''19 Stats Mod2'!$A$3:$CM$659,MATCH($A114,'AI''19 Stats Mod2'!$A$3:$A$659,FALSE),24)</f>
        <v>8</v>
      </c>
      <c r="M114" s="122">
        <f ca="1">INDEX('AI''19 Stats Mod2'!$A$3:$CM$659,MATCH($A114,'AI''19 Stats Mod2'!$A$3:$A$659,FALSE),25)</f>
        <v>2</v>
      </c>
      <c r="N114" s="122">
        <f ca="1">INDEX('AI''19 Stats Mod2'!$A$3:$CM$659,MATCH($A114,'AI''19 Stats Mod2'!$A$3:$A$659,FALSE),26)</f>
        <v>5</v>
      </c>
      <c r="O114" s="122">
        <f ca="1">INDEX('AI''19 Stats Mod2'!$A$3:$CM$659,MATCH($A114,'AI''19 Stats Mod2'!$A$3:$A$659,FALSE),27)</f>
        <v>0</v>
      </c>
      <c r="P114" s="123">
        <f ca="1">INDEX('AI''19 Stats Mod2'!$A$3:$CM$659,MATCH($A114,'AI''19 Stats Mod2'!$A$3:$A$659,FALSE),28)</f>
        <v>0.94984931860162136</v>
      </c>
      <c r="Q114" s="123">
        <f ca="1">INDEX('AI''19 Stats Mod2'!$A$3:$CM$659,MATCH($A114,'AI''19 Stats Mod2'!$A$3:$A$659,FALSE),29)</f>
        <v>1.1964652694715701</v>
      </c>
      <c r="R114" s="123">
        <f ca="1">INDEX('AI''19 Stats Mod2'!$A$3:$CM$659,MATCH($A114,'AI''19 Stats Mod2'!$A$3:$A$659,FALSE),30)</f>
        <v>2.0808091642983828</v>
      </c>
      <c r="S114" s="124">
        <f ca="1">INDEX('AI''19 Stats Mod2'!$A$3:$CM$659,MATCH($A114,'AI''19 Stats Mod2'!$A$3:$A$659,FALSE),70)</f>
        <v>67.945821277180755</v>
      </c>
      <c r="T114" s="125">
        <f ca="1">INDEX('AI''19 Stats Mod2'!$A$3:$CM$659,MATCH($A114,'AI''19 Stats Mod2'!$A$3:$A$659,FALSE),72)</f>
        <v>1.3269126887836236</v>
      </c>
      <c r="U114" s="125">
        <f ca="1">INDEX('AI''19 Stats Mod2'!$A$3:$CM$659,MATCH($A114,'AI''19 Stats Mod2'!$A$3:$A$659,FALSE),73)</f>
        <v>5.3076507551344944E-2</v>
      </c>
      <c r="V114" s="125">
        <f ca="1">INDEX('AI''19 Stats Mod2'!$A$3:$CM$659,MATCH($A114,'AI''19 Stats Mod2'!$A$3:$A$659,FALSE),91)</f>
        <v>0.39074054031065658</v>
      </c>
      <c r="W114" s="125">
        <f ca="1">INDEX('AI''19 Stats Mod2'!$A$3:$CN$659,MATCH($A114,'AI''19 Stats Mod2'!$A$3:$A$659,FALSE),86)</f>
        <v>2.6352735557984373E-2</v>
      </c>
      <c r="X114" s="150">
        <f ca="1">INDEX('AI''19 Stats Mod2'!$A$3:$CN$659,MATCH($A114,'AI''19 Stats Mod2'!$A$3:$A$659,FALSE),87)</f>
        <v>16.646473314387062</v>
      </c>
      <c r="Y114" s="125">
        <f ca="1">INDEX('AI''19 Stats Mod2'!$A$3:$CN$659,MATCH($A114,'AI''19 Stats Mod2'!$A$3:$A$659,FALSE),89)</f>
        <v>2.8888888888888884</v>
      </c>
      <c r="Z114" s="125">
        <f ca="1">INDEX('AI''19 Stats Mod2'!$A$3:$CN$659,MATCH($A114,'AI''19 Stats Mod2'!$A$3:$A$659,FALSE),90)</f>
        <v>2.5</v>
      </c>
    </row>
    <row r="115" spans="1:26" x14ac:dyDescent="0.25">
      <c r="A115" s="239" t="str">
        <f>'AI''19 Stats Mod2'!A516</f>
        <v>Storm Eagle w/ Krak</v>
      </c>
      <c r="B115" s="122">
        <f ca="1">INDEX('AI''19 Stats Mod2'!$A$3:$CM$659,MATCH($A115,'AI''19 Stats Mod2'!$A$3:$A$659,FALSE),14)</f>
        <v>39</v>
      </c>
      <c r="C115" s="122" t="str">
        <f ca="1">INDEX('AI''19 Stats Mod2'!$A$3:$CM$659,MATCH($A115,'AI''19 Stats Mod2'!$A$3:$A$659,FALSE),15)</f>
        <v>Fighter</v>
      </c>
      <c r="D115" s="122">
        <f ca="1">INDEX('AI''19 Stats Mod2'!$A$3:$CM$659,MATCH($A115,'AI''19 Stats Mod2'!$A$3:$A$659,FALSE),16)</f>
        <v>4</v>
      </c>
      <c r="E115" s="122">
        <f ca="1">INDEX('AI''19 Stats Mod2'!$A$3:$CM$659,MATCH($A115,'AI''19 Stats Mod2'!$A$3:$A$659,FALSE),17)</f>
        <v>2</v>
      </c>
      <c r="F115" s="122">
        <f ca="1">INDEX('AI''19 Stats Mod2'!$A$3:$CM$659,MATCH($A115,'AI''19 Stats Mod2'!$A$3:$A$659,FALSE),18)</f>
        <v>0</v>
      </c>
      <c r="G115" s="122">
        <f ca="1">INDEX('AI''19 Stats Mod2'!$A$3:$CM$659,MATCH($A115,'AI''19 Stats Mod2'!$A$3:$A$659,FALSE),19)</f>
        <v>2</v>
      </c>
      <c r="H115" s="122" t="str">
        <f ca="1">INDEX('AI''19 Stats Mod2'!$A$3:$CM$659,MATCH($A115,'AI''19 Stats Mod2'!$A$3:$A$659,FALSE),20)</f>
        <v>1-5</v>
      </c>
      <c r="I115" s="122"/>
      <c r="J115" s="122"/>
      <c r="K115" s="122">
        <f ca="1">INDEX('AI''19 Stats Mod2'!$A$3:$CM$659,MATCH($A115,'AI''19 Stats Mod2'!$A$3:$A$659,FALSE),23)</f>
        <v>3</v>
      </c>
      <c r="L115" s="122">
        <f ca="1">INDEX('AI''19 Stats Mod2'!$A$3:$CM$659,MATCH($A115,'AI''19 Stats Mod2'!$A$3:$A$659,FALSE),24)</f>
        <v>5</v>
      </c>
      <c r="M115" s="122">
        <f ca="1">INDEX('AI''19 Stats Mod2'!$A$3:$CM$659,MATCH($A115,'AI''19 Stats Mod2'!$A$3:$A$659,FALSE),25)</f>
        <v>0</v>
      </c>
      <c r="N115" s="122">
        <f ca="1">INDEX('AI''19 Stats Mod2'!$A$3:$CM$659,MATCH($A115,'AI''19 Stats Mod2'!$A$3:$A$659,FALSE),26)</f>
        <v>5</v>
      </c>
      <c r="O115" s="122">
        <f>INDEX('AI''19 Stats Mod2'!$A$3:$CM$659,MATCH($A115,'AI''19 Stats Mod2'!$A$3:$A$659,FALSE),27)</f>
        <v>0</v>
      </c>
      <c r="P115" s="123">
        <f ca="1">INDEX('AI''19 Stats Mod2'!$A$3:$CM$659,MATCH($A115,'AI''19 Stats Mod2'!$A$3:$A$659,FALSE),28)</f>
        <v>0.77246254744164822</v>
      </c>
      <c r="Q115" s="123">
        <f ca="1">INDEX('AI''19 Stats Mod2'!$A$3:$CM$659,MATCH($A115,'AI''19 Stats Mod2'!$A$3:$A$659,FALSE),29)</f>
        <v>0.69707477033342446</v>
      </c>
      <c r="R115" s="123">
        <f ca="1">INDEX('AI''19 Stats Mod2'!$A$3:$CM$659,MATCH($A115,'AI''19 Stats Mod2'!$A$3:$A$659,FALSE),30)</f>
        <v>2.4246078968119114</v>
      </c>
      <c r="S115" s="124">
        <f ca="1">INDEX('AI''19 Stats Mod2'!$A$3:$CM$659,MATCH($A115,'AI''19 Stats Mod2'!$A$3:$A$659,FALSE),70)</f>
        <v>75.146235570411136</v>
      </c>
      <c r="T115" s="125">
        <f ca="1">INDEX('AI''19 Stats Mod2'!$A$3:$CM$659,MATCH($A115,'AI''19 Stats Mod2'!$A$3:$A$659,FALSE),72)</f>
        <v>3.4930968472308863</v>
      </c>
      <c r="U115" s="125">
        <f ca="1">INDEX('AI''19 Stats Mod2'!$A$3:$CM$659,MATCH($A115,'AI''19 Stats Mod2'!$A$3:$A$659,FALSE),73)</f>
        <v>8.9566585826432982E-2</v>
      </c>
      <c r="V115" s="125">
        <f ca="1">INDEX('AI''19 Stats Mod2'!$A$3:$CM$659,MATCH($A115,'AI''19 Stats Mod2'!$A$3:$A$659,FALSE),91)</f>
        <v>0.65937450963113342</v>
      </c>
      <c r="W115" s="125">
        <f ca="1">INDEX('AI''19 Stats Mod2'!$A$3:$CN$659,MATCH($A115,'AI''19 Stats Mod2'!$A$3:$A$659,FALSE),86)</f>
        <v>5.1167086442316476E-2</v>
      </c>
      <c r="X115" s="150">
        <f ca="1">INDEX('AI''19 Stats Mod2'!$A$3:$CN$659,MATCH($A115,'AI''19 Stats Mod2'!$A$3:$A$659,FALSE),87)</f>
        <v>12.123039484059557</v>
      </c>
      <c r="Y115" s="125">
        <f ca="1">INDEX('AI''19 Stats Mod2'!$A$3:$CN$659,MATCH($A115,'AI''19 Stats Mod2'!$A$3:$A$659,FALSE),89)</f>
        <v>2.6111111111111112</v>
      </c>
      <c r="Z115" s="125">
        <f ca="1">INDEX('AI''19 Stats Mod2'!$A$3:$CN$659,MATCH($A115,'AI''19 Stats Mod2'!$A$3:$A$659,FALSE),90)</f>
        <v>0</v>
      </c>
    </row>
    <row r="116" spans="1:26" x14ac:dyDescent="0.25">
      <c r="A116" s="239" t="str">
        <f>'AI''19 Stats Mod2'!A513</f>
        <v>Xiphon w/ Krak</v>
      </c>
      <c r="B116" s="122">
        <f ca="1">INDEX('AI''19 Stats Mod2'!$A$3:$CM$659,MATCH($A116,'AI''19 Stats Mod2'!$A$3:$A$659,FALSE),14)</f>
        <v>30</v>
      </c>
      <c r="C116" s="122" t="str">
        <f ca="1">INDEX('AI''19 Stats Mod2'!$A$3:$CM$659,MATCH($A116,'AI''19 Stats Mod2'!$A$3:$A$659,FALSE),15)</f>
        <v>Fighter</v>
      </c>
      <c r="D116" s="122">
        <f ca="1">INDEX('AI''19 Stats Mod2'!$A$3:$CM$659,MATCH($A116,'AI''19 Stats Mod2'!$A$3:$A$659,FALSE),16)</f>
        <v>3</v>
      </c>
      <c r="E116" s="122">
        <f ca="1">INDEX('AI''19 Stats Mod2'!$A$3:$CM$659,MATCH($A116,'AI''19 Stats Mod2'!$A$3:$A$659,FALSE),17)</f>
        <v>0</v>
      </c>
      <c r="F116" s="122">
        <f ca="1">INDEX('AI''19 Stats Mod2'!$A$3:$CM$659,MATCH($A116,'AI''19 Stats Mod2'!$A$3:$A$659,FALSE),18)</f>
        <v>0</v>
      </c>
      <c r="G116" s="122">
        <f ca="1">INDEX('AI''19 Stats Mod2'!$A$3:$CM$659,MATCH($A116,'AI''19 Stats Mod2'!$A$3:$A$659,FALSE),19)</f>
        <v>2</v>
      </c>
      <c r="H116" s="122" t="str">
        <f ca="1">INDEX('AI''19 Stats Mod2'!$A$3:$CM$659,MATCH($A116,'AI''19 Stats Mod2'!$A$3:$A$659,FALSE),20)</f>
        <v>1-7</v>
      </c>
      <c r="I116" s="122"/>
      <c r="J116" s="122"/>
      <c r="K116" s="122">
        <f ca="1">INDEX('AI''19 Stats Mod2'!$A$3:$CM$659,MATCH($A116,'AI''19 Stats Mod2'!$A$3:$A$659,FALSE),23)</f>
        <v>4</v>
      </c>
      <c r="L116" s="122">
        <f ca="1">INDEX('AI''19 Stats Mod2'!$A$3:$CM$659,MATCH($A116,'AI''19 Stats Mod2'!$A$3:$A$659,FALSE),24)</f>
        <v>7</v>
      </c>
      <c r="M116" s="122">
        <f ca="1">INDEX('AI''19 Stats Mod2'!$A$3:$CM$659,MATCH($A116,'AI''19 Stats Mod2'!$A$3:$A$659,FALSE),25)</f>
        <v>2</v>
      </c>
      <c r="N116" s="122">
        <f ca="1">INDEX('AI''19 Stats Mod2'!$A$3:$CM$659,MATCH($A116,'AI''19 Stats Mod2'!$A$3:$A$659,FALSE),26)</f>
        <v>5</v>
      </c>
      <c r="O116" s="122">
        <f>INDEX('AI''19 Stats Mod2'!$A$3:$CM$659,MATCH($A116,'AI''19 Stats Mod2'!$A$3:$A$659,FALSE),27)</f>
        <v>0</v>
      </c>
      <c r="P116" s="123">
        <f ca="1">INDEX('AI''19 Stats Mod2'!$A$3:$CM$659,MATCH($A116,'AI''19 Stats Mod2'!$A$3:$A$659,FALSE),28)</f>
        <v>0.83652672436050002</v>
      </c>
      <c r="Q116" s="123">
        <f ca="1">INDEX('AI''19 Stats Mod2'!$A$3:$CM$659,MATCH($A116,'AI''19 Stats Mod2'!$A$3:$A$659,FALSE),29)</f>
        <v>0.91905026878061546</v>
      </c>
      <c r="R116" s="123">
        <f ca="1">INDEX('AI''19 Stats Mod2'!$A$3:$CM$659,MATCH($A116,'AI''19 Stats Mod2'!$A$3:$A$659,FALSE),30)</f>
        <v>2.3975224402972581</v>
      </c>
      <c r="S116" s="124">
        <f ca="1">INDEX('AI''19 Stats Mod2'!$A$3:$CM$659,MATCH($A116,'AI''19 Stats Mod2'!$A$3:$A$659,FALSE),70)</f>
        <v>71.166289837881394</v>
      </c>
      <c r="T116" s="125">
        <f ca="1">INDEX('AI''19 Stats Mod2'!$A$3:$CM$659,MATCH($A116,'AI''19 Stats Mod2'!$A$3:$A$659,FALSE),72)</f>
        <v>3.2127112721752984</v>
      </c>
      <c r="U116" s="125">
        <f ca="1">INDEX('AI''19 Stats Mod2'!$A$3:$CM$659,MATCH($A116,'AI''19 Stats Mod2'!$A$3:$A$659,FALSE),73)</f>
        <v>0.10709037573917661</v>
      </c>
      <c r="V116" s="125">
        <f ca="1">INDEX('AI''19 Stats Mod2'!$A$3:$CM$659,MATCH($A116,'AI''19 Stats Mod2'!$A$3:$A$659,FALSE),91)</f>
        <v>0.78838177583402003</v>
      </c>
      <c r="W116" s="125">
        <f ca="1">INDEX('AI''19 Stats Mod2'!$A$3:$CN$659,MATCH($A116,'AI''19 Stats Mod2'!$A$3:$A$659,FALSE),86)</f>
        <v>5.2964549578129641E-2</v>
      </c>
      <c r="X116" s="150">
        <f ca="1">INDEX('AI''19 Stats Mod2'!$A$3:$CN$659,MATCH($A116,'AI''19 Stats Mod2'!$A$3:$A$659,FALSE),87)</f>
        <v>16.782657082080807</v>
      </c>
      <c r="Y116" s="125">
        <f ca="1">INDEX('AI''19 Stats Mod2'!$A$3:$CN$659,MATCH($A116,'AI''19 Stats Mod2'!$A$3:$A$659,FALSE),89)</f>
        <v>2.1111111111111107</v>
      </c>
      <c r="Z116" s="125">
        <f ca="1">INDEX('AI''19 Stats Mod2'!$A$3:$CN$659,MATCH($A116,'AI''19 Stats Mod2'!$A$3:$A$659,FALSE),90)</f>
        <v>0</v>
      </c>
    </row>
    <row r="117" spans="1:26" x14ac:dyDescent="0.25">
      <c r="A117" s="239" t="s">
        <v>166</v>
      </c>
      <c r="B117" s="122">
        <f ca="1">INDEX('AI''19 Stats Mod2'!$A$3:$CM$659,MATCH($A117,'AI''19 Stats Mod2'!$A$3:$A$659,FALSE),14)</f>
        <v>37</v>
      </c>
      <c r="C117" s="122" t="str">
        <f ca="1">INDEX('AI''19 Stats Mod2'!$A$3:$CM$659,MATCH($A117,'AI''19 Stats Mod2'!$A$3:$A$659,FALSE),15)</f>
        <v>Bomber</v>
      </c>
      <c r="D117" s="122">
        <f ca="1">INDEX('AI''19 Stats Mod2'!$A$3:$CM$659,MATCH($A117,'AI''19 Stats Mod2'!$A$3:$A$659,FALSE),16)</f>
        <v>5</v>
      </c>
      <c r="E117" s="122" t="str">
        <f ca="1">INDEX('AI''19 Stats Mod2'!$A$3:$CM$659,MATCH($A117,'AI''19 Stats Mod2'!$A$3:$A$659,FALSE),17)</f>
        <v>-</v>
      </c>
      <c r="F117" s="122" t="str">
        <f ca="1">INDEX('AI''19 Stats Mod2'!$A$3:$CM$659,MATCH($A117,'AI''19 Stats Mod2'!$A$3:$A$659,FALSE),18)</f>
        <v>-</v>
      </c>
      <c r="G117" s="122">
        <f ca="1">INDEX('AI''19 Stats Mod2'!$A$3:$CM$659,MATCH($A117,'AI''19 Stats Mod2'!$A$3:$A$659,FALSE),19)</f>
        <v>2</v>
      </c>
      <c r="H117" s="122" t="str">
        <f ca="1">INDEX('AI''19 Stats Mod2'!$A$3:$CM$659,MATCH($A117,'AI''19 Stats Mod2'!$A$3:$A$659,FALSE),20)</f>
        <v>1-4</v>
      </c>
      <c r="I117" s="122"/>
      <c r="J117" s="122"/>
      <c r="K117" s="122">
        <f ca="1">INDEX('AI''19 Stats Mod2'!$A$3:$CM$659,MATCH($A117,'AI''19 Stats Mod2'!$A$3:$A$659,FALSE),23)</f>
        <v>4</v>
      </c>
      <c r="L117" s="122">
        <f ca="1">INDEX('AI''19 Stats Mod2'!$A$3:$CM$659,MATCH($A117,'AI''19 Stats Mod2'!$A$3:$A$659,FALSE),24)</f>
        <v>6</v>
      </c>
      <c r="M117" s="122">
        <f ca="1">INDEX('AI''19 Stats Mod2'!$A$3:$CM$659,MATCH($A117,'AI''19 Stats Mod2'!$A$3:$A$659,FALSE),25)</f>
        <v>1</v>
      </c>
      <c r="N117" s="122">
        <f ca="1">INDEX('AI''19 Stats Mod2'!$A$3:$CM$659,MATCH($A117,'AI''19 Stats Mod2'!$A$3:$A$659,FALSE),26)</f>
        <v>5</v>
      </c>
      <c r="O117" s="122" t="str">
        <f ca="1">INDEX('AI''19 Stats Mod2'!$A$3:$CM$659,MATCH($A117,'AI''19 Stats Mod2'!$A$3:$A$659,FALSE),27)</f>
        <v>Rocket Boosters</v>
      </c>
      <c r="P117" s="123">
        <f ca="1">INDEX('AI''19 Stats Mod2'!$A$3:$CM$659,MATCH($A117,'AI''19 Stats Mod2'!$A$3:$A$659,FALSE),28)</f>
        <v>0.75242728065260123</v>
      </c>
      <c r="Q117" s="123">
        <f ca="1">INDEX('AI''19 Stats Mod2'!$A$3:$CM$659,MATCH($A117,'AI''19 Stats Mod2'!$A$3:$A$659,FALSE),29)</f>
        <v>0.70633971837345688</v>
      </c>
      <c r="R117" s="123">
        <f ca="1">INDEX('AI''19 Stats Mod2'!$A$3:$CM$659,MATCH($A117,'AI''19 Stats Mod2'!$A$3:$A$659,FALSE),30)</f>
        <v>3.0710422537976387</v>
      </c>
      <c r="S117" s="124">
        <f ca="1">INDEX('AI''19 Stats Mod2'!$A$3:$CM$659,MATCH($A117,'AI''19 Stats Mod2'!$A$3:$A$659,FALSE),70)</f>
        <v>84.485427806350813</v>
      </c>
      <c r="T117" s="125">
        <f ca="1">INDEX('AI''19 Stats Mod2'!$A$3:$CM$659,MATCH($A117,'AI''19 Stats Mod2'!$A$3:$A$659,FALSE),72)</f>
        <v>4.1050169322839105</v>
      </c>
      <c r="U117" s="125">
        <f ca="1">INDEX('AI''19 Stats Mod2'!$A$3:$CM$659,MATCH($A117,'AI''19 Stats Mod2'!$A$3:$A$659,FALSE),73)</f>
        <v>0.11094640357524083</v>
      </c>
      <c r="V117" s="125">
        <f ca="1">INDEX('AI''19 Stats Mod2'!$A$3:$CM$659,MATCH($A117,'AI''19 Stats Mod2'!$A$3:$A$659,FALSE),91)</f>
        <v>0.81676922010320274</v>
      </c>
      <c r="W117" s="125">
        <f ca="1">INDEX('AI''19 Stats Mod2'!$A$3:$CN$659,MATCH($A117,'AI''19 Stats Mod2'!$A$3:$A$659,FALSE),86)</f>
        <v>0.10810146134075535</v>
      </c>
      <c r="X117" s="150">
        <f ca="1">INDEX('AI''19 Stats Mod2'!$A$3:$CN$659,MATCH($A117,'AI''19 Stats Mod2'!$A$3:$A$659,FALSE),87)</f>
        <v>18.426253522785832</v>
      </c>
      <c r="Y117" s="125">
        <f ca="1">INDEX('AI''19 Stats Mod2'!$A$3:$CN$659,MATCH($A117,'AI''19 Stats Mod2'!$A$3:$A$659,FALSE),89)</f>
        <v>1.4444444444444442</v>
      </c>
      <c r="Z117" s="125">
        <f ca="1">INDEX('AI''19 Stats Mod2'!$A$3:$CN$659,MATCH($A117,'AI''19 Stats Mod2'!$A$3:$A$659,FALSE),90)</f>
        <v>0</v>
      </c>
    </row>
    <row r="118" spans="1:26" x14ac:dyDescent="0.25">
      <c r="A118" s="239" t="str">
        <f>'AI''19 Stats Mod2'!A414</f>
        <v>Nightwing w/ Twin Missile Launchers</v>
      </c>
      <c r="B118" s="122">
        <f ca="1">INDEX('AI''19 Stats Mod2'!$A$3:$CM$659,MATCH($A118,'AI''19 Stats Mod2'!$A$3:$A$659,FALSE),14)</f>
        <v>25</v>
      </c>
      <c r="C118" s="122" t="str">
        <f ca="1">INDEX('AI''19 Stats Mod2'!$A$3:$CM$659,MATCH($A118,'AI''19 Stats Mod2'!$A$3:$A$659,FALSE),15)</f>
        <v>Fighter</v>
      </c>
      <c r="D118" s="122">
        <f ca="1">INDEX('AI''19 Stats Mod2'!$A$3:$CM$659,MATCH($A118,'AI''19 Stats Mod2'!$A$3:$A$659,FALSE),16)</f>
        <v>2</v>
      </c>
      <c r="E118" s="122">
        <f ca="1">INDEX('AI''19 Stats Mod2'!$A$3:$CM$659,MATCH($A118,'AI''19 Stats Mod2'!$A$3:$A$659,FALSE),17)</f>
        <v>0</v>
      </c>
      <c r="F118" s="122">
        <f ca="1">INDEX('AI''19 Stats Mod2'!$A$3:$CM$659,MATCH($A118,'AI''19 Stats Mod2'!$A$3:$A$659,FALSE),18)</f>
        <v>0</v>
      </c>
      <c r="G118" s="122">
        <f ca="1">INDEX('AI''19 Stats Mod2'!$A$3:$CM$659,MATCH($A118,'AI''19 Stats Mod2'!$A$3:$A$659,FALSE),19)</f>
        <v>3</v>
      </c>
      <c r="H118" s="122" t="str">
        <f ca="1">INDEX('AI''19 Stats Mod2'!$A$3:$CM$659,MATCH($A118,'AI''19 Stats Mod2'!$A$3:$A$659,FALSE),20)</f>
        <v>1-8</v>
      </c>
      <c r="I118" s="122"/>
      <c r="J118" s="122"/>
      <c r="K118" s="122">
        <f ca="1">INDEX('AI''19 Stats Mod2'!$A$3:$CM$659,MATCH($A118,'AI''19 Stats Mod2'!$A$3:$A$659,FALSE),23)</f>
        <v>2</v>
      </c>
      <c r="L118" s="122">
        <f ca="1">INDEX('AI''19 Stats Mod2'!$A$3:$CM$659,MATCH($A118,'AI''19 Stats Mod2'!$A$3:$A$659,FALSE),24)</f>
        <v>9</v>
      </c>
      <c r="M118" s="122">
        <f ca="1">INDEX('AI''19 Stats Mod2'!$A$3:$CM$659,MATCH($A118,'AI''19 Stats Mod2'!$A$3:$A$659,FALSE),25)</f>
        <v>1</v>
      </c>
      <c r="N118" s="122">
        <f ca="1">INDEX('AI''19 Stats Mod2'!$A$3:$CM$659,MATCH($A118,'AI''19 Stats Mod2'!$A$3:$A$659,FALSE),26)</f>
        <v>5</v>
      </c>
      <c r="O118" s="122" t="str">
        <f ca="1">INDEX('AI''19 Stats Mod2'!$A$3:$CM$659,MATCH($A118,'AI''19 Stats Mod2'!$A$3:$A$659,FALSE),27)</f>
        <v>Jink</v>
      </c>
      <c r="P118" s="123">
        <f ca="1">INDEX('AI''19 Stats Mod2'!$A$3:$CM$659,MATCH($A118,'AI''19 Stats Mod2'!$A$3:$A$659,FALSE),28)</f>
        <v>1.0329206114928022</v>
      </c>
      <c r="Q118" s="123">
        <f ca="1">INDEX('AI''19 Stats Mod2'!$A$3:$CM$659,MATCH($A118,'AI''19 Stats Mod2'!$A$3:$A$659,FALSE),29)</f>
        <v>1.3011049369303249</v>
      </c>
      <c r="R118" s="123">
        <f ca="1">INDEX('AI''19 Stats Mod2'!$A$3:$CM$659,MATCH($A118,'AI''19 Stats Mod2'!$A$3:$A$659,FALSE),30)</f>
        <v>2.2627911946614345</v>
      </c>
      <c r="S118" s="124">
        <f ca="1">INDEX('AI''19 Stats Mod2'!$A$3:$CM$659,MATCH($A118,'AI''19 Stats Mod2'!$A$3:$A$659,FALSE),70)</f>
        <v>74.313134665457568</v>
      </c>
      <c r="T118" s="125">
        <f ca="1">INDEX('AI''19 Stats Mod2'!$A$3:$CM$659,MATCH($A118,'AI''19 Stats Mod2'!$A$3:$A$659,FALSE),72)</f>
        <v>2.0687567423665594</v>
      </c>
      <c r="U118" s="125">
        <f ca="1">INDEX('AI''19 Stats Mod2'!$A$3:$CM$659,MATCH($A118,'AI''19 Stats Mod2'!$A$3:$A$659,FALSE),73)</f>
        <v>8.2750269694662371E-2</v>
      </c>
      <c r="V118" s="125">
        <f ca="1">INDEX('AI''19 Stats Mod2'!$A$3:$CM$659,MATCH($A118,'AI''19 Stats Mod2'!$A$3:$A$659,FALSE),91)</f>
        <v>0.60919390862456235</v>
      </c>
      <c r="W118" s="125">
        <f ca="1">INDEX('AI''19 Stats Mod2'!$A$3:$CN$659,MATCH($A118,'AI''19 Stats Mod2'!$A$3:$A$659,FALSE),86)</f>
        <v>1.9892981079038578E-2</v>
      </c>
      <c r="X118" s="150">
        <f ca="1">INDEX('AI''19 Stats Mod2'!$A$3:$CN$659,MATCH($A118,'AI''19 Stats Mod2'!$A$3:$A$659,FALSE),87)</f>
        <v>20.365120751952912</v>
      </c>
      <c r="Y118" s="125">
        <f ca="1">INDEX('AI''19 Stats Mod2'!$A$3:$CN$659,MATCH($A118,'AI''19 Stats Mod2'!$A$3:$A$659,FALSE),89)</f>
        <v>1.4444444444444442</v>
      </c>
      <c r="Z118" s="125">
        <f ca="1">INDEX('AI''19 Stats Mod2'!$A$3:$CN$659,MATCH($A118,'AI''19 Stats Mod2'!$A$3:$A$659,FALSE),90)</f>
        <v>0</v>
      </c>
    </row>
    <row r="119" spans="1:26" x14ac:dyDescent="0.25">
      <c r="A119" s="239" t="s">
        <v>267</v>
      </c>
      <c r="B119" s="122">
        <f ca="1">INDEX('AI''19 Stats Mod2'!$A$3:$CM$659,MATCH($A119,'AI''19 Stats Mod2'!$A$3:$A$659,FALSE),14)</f>
        <v>22</v>
      </c>
      <c r="C119" s="122" t="str">
        <f ca="1">INDEX('AI''19 Stats Mod2'!$A$3:$CM$659,MATCH($A119,'AI''19 Stats Mod2'!$A$3:$A$659,FALSE),15)</f>
        <v>Fighter</v>
      </c>
      <c r="D119" s="122">
        <f ca="1">INDEX('AI''19 Stats Mod2'!$A$3:$CM$659,MATCH($A119,'AI''19 Stats Mod2'!$A$3:$A$659,FALSE),16)</f>
        <v>2</v>
      </c>
      <c r="E119" s="122" t="str">
        <f ca="1">INDEX('AI''19 Stats Mod2'!$A$3:$CM$659,MATCH($A119,'AI''19 Stats Mod2'!$A$3:$A$659,FALSE),17)</f>
        <v>-</v>
      </c>
      <c r="F119" s="122" t="str">
        <f ca="1">INDEX('AI''19 Stats Mod2'!$A$3:$CM$659,MATCH($A119,'AI''19 Stats Mod2'!$A$3:$A$659,FALSE),18)</f>
        <v>-</v>
      </c>
      <c r="G119" s="122">
        <f ca="1">INDEX('AI''19 Stats Mod2'!$A$3:$CM$659,MATCH($A119,'AI''19 Stats Mod2'!$A$3:$A$659,FALSE),19)</f>
        <v>2</v>
      </c>
      <c r="H119" s="122" t="str">
        <f ca="1">INDEX('AI''19 Stats Mod2'!$A$3:$CM$659,MATCH($A119,'AI''19 Stats Mod2'!$A$3:$A$659,FALSE),20)</f>
        <v>1-8</v>
      </c>
      <c r="I119" s="122"/>
      <c r="J119" s="122"/>
      <c r="K119" s="122">
        <f ca="1">INDEX('AI''19 Stats Mod2'!$A$3:$CM$659,MATCH($A119,'AI''19 Stats Mod2'!$A$3:$A$659,FALSE),23)</f>
        <v>3</v>
      </c>
      <c r="L119" s="122">
        <f ca="1">INDEX('AI''19 Stats Mod2'!$A$3:$CM$659,MATCH($A119,'AI''19 Stats Mod2'!$A$3:$A$659,FALSE),24)</f>
        <v>6</v>
      </c>
      <c r="M119" s="122">
        <f ca="1">INDEX('AI''19 Stats Mod2'!$A$3:$CM$659,MATCH($A119,'AI''19 Stats Mod2'!$A$3:$A$659,FALSE),25)</f>
        <v>-1</v>
      </c>
      <c r="N119" s="122">
        <f ca="1">INDEX('AI''19 Stats Mod2'!$A$3:$CM$659,MATCH($A119,'AI''19 Stats Mod2'!$A$3:$A$659,FALSE),26)</f>
        <v>5</v>
      </c>
      <c r="O119" s="122">
        <f ca="1">INDEX('AI''19 Stats Mod2'!$A$3:$CM$659,MATCH($A119,'AI''19 Stats Mod2'!$A$3:$A$659,FALSE),27)</f>
        <v>0</v>
      </c>
      <c r="P119" s="123">
        <f ca="1">INDEX('AI''19 Stats Mod2'!$A$3:$CM$659,MATCH($A119,'AI''19 Stats Mod2'!$A$3:$A$659,FALSE),28)</f>
        <v>0.88572244615117823</v>
      </c>
      <c r="Q119" s="123">
        <f ca="1">INDEX('AI''19 Stats Mod2'!$A$3:$CM$659,MATCH($A119,'AI''19 Stats Mod2'!$A$3:$A$659,FALSE),29)</f>
        <v>1.2279509735697327</v>
      </c>
      <c r="R119" s="123">
        <f ca="1">INDEX('AI''19 Stats Mod2'!$A$3:$CM$659,MATCH($A119,'AI''19 Stats Mod2'!$A$3:$A$659,FALSE),30)</f>
        <v>2.1355669105560571</v>
      </c>
      <c r="S119" s="124">
        <f ca="1">INDEX('AI''19 Stats Mod2'!$A$3:$CM$659,MATCH($A119,'AI''19 Stats Mod2'!$A$3:$A$659,FALSE),70)</f>
        <v>72.786649166681357</v>
      </c>
      <c r="T119" s="125">
        <f ca="1">INDEX('AI''19 Stats Mod2'!$A$3:$CM$659,MATCH($A119,'AI''19 Stats Mod2'!$A$3:$A$659,FALSE),72)</f>
        <v>0.42756871028586724</v>
      </c>
      <c r="U119" s="125">
        <f ca="1">INDEX('AI''19 Stats Mod2'!$A$3:$CM$659,MATCH($A119,'AI''19 Stats Mod2'!$A$3:$A$659,FALSE),73)</f>
        <v>1.9434941376630328E-2</v>
      </c>
      <c r="V119" s="125">
        <f ca="1">INDEX('AI''19 Stats Mod2'!$A$3:$CM$659,MATCH($A119,'AI''19 Stats Mod2'!$A$3:$A$659,FALSE),91)</f>
        <v>0.14307684971668866</v>
      </c>
      <c r="W119" s="125">
        <f ca="1">INDEX('AI''19 Stats Mod2'!$A$3:$CN$659,MATCH($A119,'AI''19 Stats Mod2'!$A$3:$A$659,FALSE),86)</f>
        <v>1.9517112205794922E-2</v>
      </c>
      <c r="X119" s="150">
        <f ca="1">INDEX('AI''19 Stats Mod2'!$A$3:$CN$659,MATCH($A119,'AI''19 Stats Mod2'!$A$3:$A$659,FALSE),87)</f>
        <v>12.813401463336342</v>
      </c>
      <c r="Y119" s="125">
        <f ca="1">INDEX('AI''19 Stats Mod2'!$A$3:$CN$659,MATCH($A119,'AI''19 Stats Mod2'!$A$3:$A$659,FALSE),89)</f>
        <v>1.333333333333333</v>
      </c>
      <c r="Z119" s="125">
        <f ca="1">INDEX('AI''19 Stats Mod2'!$A$3:$CN$659,MATCH($A119,'AI''19 Stats Mod2'!$A$3:$A$659,FALSE),90)</f>
        <v>0</v>
      </c>
    </row>
    <row r="120" spans="1:26" x14ac:dyDescent="0.25">
      <c r="A120" s="239" t="s">
        <v>149</v>
      </c>
      <c r="B120" s="122">
        <f ca="1">INDEX('AI''19 Stats Mod2'!$A$3:$CM$659,MATCH($A120,'AI''19 Stats Mod2'!$A$3:$A$659,FALSE),14)</f>
        <v>32</v>
      </c>
      <c r="C120" s="122" t="str">
        <f ca="1">INDEX('AI''19 Stats Mod2'!$A$3:$CM$659,MATCH($A120,'AI''19 Stats Mod2'!$A$3:$A$659,FALSE),15)</f>
        <v>Bomber</v>
      </c>
      <c r="D120" s="122">
        <f ca="1">INDEX('AI''19 Stats Mod2'!$A$3:$CM$659,MATCH($A120,'AI''19 Stats Mod2'!$A$3:$A$659,FALSE),16)</f>
        <v>5</v>
      </c>
      <c r="E120" s="122">
        <f ca="1">INDEX('AI''19 Stats Mod2'!$A$3:$CM$659,MATCH($A120,'AI''19 Stats Mod2'!$A$3:$A$659,FALSE),17)</f>
        <v>2</v>
      </c>
      <c r="F120" s="122" t="str">
        <f ca="1">INDEX('AI''19 Stats Mod2'!$A$3:$CM$659,MATCH($A120,'AI''19 Stats Mod2'!$A$3:$A$659,FALSE),18)</f>
        <v>-</v>
      </c>
      <c r="G120" s="122">
        <f ca="1">INDEX('AI''19 Stats Mod2'!$A$3:$CM$659,MATCH($A120,'AI''19 Stats Mod2'!$A$3:$A$659,FALSE),19)</f>
        <v>2</v>
      </c>
      <c r="H120" s="122" t="str">
        <f ca="1">INDEX('AI''19 Stats Mod2'!$A$3:$CM$659,MATCH($A120,'AI''19 Stats Mod2'!$A$3:$A$659,FALSE),20)</f>
        <v>1-4</v>
      </c>
      <c r="I120" s="122"/>
      <c r="J120" s="122"/>
      <c r="K120" s="122">
        <f ca="1">INDEX('AI''19 Stats Mod2'!$A$3:$CM$659,MATCH($A120,'AI''19 Stats Mod2'!$A$3:$A$659,FALSE),23)</f>
        <v>4</v>
      </c>
      <c r="L120" s="122">
        <f ca="1">INDEX('AI''19 Stats Mod2'!$A$3:$CM$659,MATCH($A120,'AI''19 Stats Mod2'!$A$3:$A$659,FALSE),24)</f>
        <v>5</v>
      </c>
      <c r="M120" s="122">
        <f ca="1">INDEX('AI''19 Stats Mod2'!$A$3:$CM$659,MATCH($A120,'AI''19 Stats Mod2'!$A$3:$A$659,FALSE),25)</f>
        <v>1</v>
      </c>
      <c r="N120" s="122">
        <f ca="1">INDEX('AI''19 Stats Mod2'!$A$3:$CM$659,MATCH($A120,'AI''19 Stats Mod2'!$A$3:$A$659,FALSE),26)</f>
        <v>5</v>
      </c>
      <c r="O120" s="122" t="str">
        <f ca="1">INDEX('AI''19 Stats Mod2'!$A$3:$CM$659,MATCH($A120,'AI''19 Stats Mod2'!$A$3:$A$659,FALSE),27)</f>
        <v>Rocket Boosters</v>
      </c>
      <c r="P120" s="123">
        <f ca="1">INDEX('AI''19 Stats Mod2'!$A$3:$CM$659,MATCH($A120,'AI''19 Stats Mod2'!$A$3:$A$659,FALSE),28)</f>
        <v>0.71563189871974031</v>
      </c>
      <c r="Q120" s="123">
        <f ca="1">INDEX('AI''19 Stats Mod2'!$A$3:$CM$659,MATCH($A120,'AI''19 Stats Mod2'!$A$3:$A$659,FALSE),29)</f>
        <v>0.74907895250988654</v>
      </c>
      <c r="R120" s="123">
        <f ca="1">INDEX('AI''19 Stats Mod2'!$A$3:$CM$659,MATCH($A120,'AI''19 Stats Mod2'!$A$3:$A$659,FALSE),30)</f>
        <v>3.2568650109125503</v>
      </c>
      <c r="S120" s="124">
        <f ca="1">INDEX('AI''19 Stats Mod2'!$A$3:$CM$659,MATCH($A120,'AI''19 Stats Mod2'!$A$3:$A$659,FALSE),70)</f>
        <v>71.160077016943518</v>
      </c>
      <c r="T120" s="125">
        <f ca="1">INDEX('AI''19 Stats Mod2'!$A$3:$CM$659,MATCH($A120,'AI''19 Stats Mod2'!$A$3:$A$659,FALSE),72)</f>
        <v>4.6300456073495715</v>
      </c>
      <c r="U120" s="125">
        <f ca="1">INDEX('AI''19 Stats Mod2'!$A$3:$CM$659,MATCH($A120,'AI''19 Stats Mod2'!$A$3:$A$659,FALSE),73)</f>
        <v>0.14468892522967411</v>
      </c>
      <c r="V120" s="125">
        <f ca="1">INDEX('AI''19 Stats Mod2'!$A$3:$CM$659,MATCH($A120,'AI''19 Stats Mod2'!$A$3:$A$659,FALSE),91)</f>
        <v>1.0651761283750565</v>
      </c>
      <c r="W120" s="125">
        <f ca="1">INDEX('AI''19 Stats Mod2'!$A$3:$CN$659,MATCH($A120,'AI''19 Stats Mod2'!$A$3:$A$659,FALSE),86)</f>
        <v>9.2533973679759629E-2</v>
      </c>
      <c r="X120" s="150">
        <f ca="1">INDEX('AI''19 Stats Mod2'!$A$3:$CN$659,MATCH($A120,'AI''19 Stats Mod2'!$A$3:$A$659,FALSE),87)</f>
        <v>16.28432505456275</v>
      </c>
      <c r="Y120" s="125">
        <f ca="1">INDEX('AI''19 Stats Mod2'!$A$3:$CN$659,MATCH($A120,'AI''19 Stats Mod2'!$A$3:$A$659,FALSE),89)</f>
        <v>1.3333333333333333</v>
      </c>
      <c r="Z120" s="125">
        <f ca="1">INDEX('AI''19 Stats Mod2'!$A$3:$CN$659,MATCH($A120,'AI''19 Stats Mod2'!$A$3:$A$659,FALSE),90)</f>
        <v>0</v>
      </c>
    </row>
    <row r="121" spans="1:26" x14ac:dyDescent="0.25">
      <c r="A121" s="239" t="s">
        <v>146</v>
      </c>
      <c r="B121" s="122">
        <f ca="1">INDEX('AI''19 Stats Mod2'!$A$3:$CM$659,MATCH($A121,'AI''19 Stats Mod2'!$A$3:$A$659,FALSE),14)</f>
        <v>34</v>
      </c>
      <c r="C121" s="122" t="str">
        <f ca="1">INDEX('AI''19 Stats Mod2'!$A$3:$CM$659,MATCH($A121,'AI''19 Stats Mod2'!$A$3:$A$659,FALSE),15)</f>
        <v>Bomber</v>
      </c>
      <c r="D121" s="122">
        <f ca="1">INDEX('AI''19 Stats Mod2'!$A$3:$CM$659,MATCH($A121,'AI''19 Stats Mod2'!$A$3:$A$659,FALSE),16)</f>
        <v>5</v>
      </c>
      <c r="E121" s="122" t="str">
        <f ca="1">INDEX('AI''19 Stats Mod2'!$A$3:$CM$659,MATCH($A121,'AI''19 Stats Mod2'!$A$3:$A$659,FALSE),17)</f>
        <v>-</v>
      </c>
      <c r="F121" s="122" t="str">
        <f ca="1">INDEX('AI''19 Stats Mod2'!$A$3:$CM$659,MATCH($A121,'AI''19 Stats Mod2'!$A$3:$A$659,FALSE),18)</f>
        <v>-</v>
      </c>
      <c r="G121" s="122">
        <f ca="1">INDEX('AI''19 Stats Mod2'!$A$3:$CM$659,MATCH($A121,'AI''19 Stats Mod2'!$A$3:$A$659,FALSE),19)</f>
        <v>2</v>
      </c>
      <c r="H121" s="122" t="str">
        <f ca="1">INDEX('AI''19 Stats Mod2'!$A$3:$CM$659,MATCH($A121,'AI''19 Stats Mod2'!$A$3:$A$659,FALSE),20)</f>
        <v>1-4</v>
      </c>
      <c r="I121" s="122"/>
      <c r="J121" s="122"/>
      <c r="K121" s="122">
        <f ca="1">INDEX('AI''19 Stats Mod2'!$A$3:$CM$659,MATCH($A121,'AI''19 Stats Mod2'!$A$3:$A$659,FALSE),23)</f>
        <v>4</v>
      </c>
      <c r="L121" s="122">
        <f ca="1">INDEX('AI''19 Stats Mod2'!$A$3:$CM$659,MATCH($A121,'AI''19 Stats Mod2'!$A$3:$A$659,FALSE),24)</f>
        <v>6</v>
      </c>
      <c r="M121" s="122">
        <f ca="1">INDEX('AI''19 Stats Mod2'!$A$3:$CM$659,MATCH($A121,'AI''19 Stats Mod2'!$A$3:$A$659,FALSE),25)</f>
        <v>1</v>
      </c>
      <c r="N121" s="122">
        <f ca="1">INDEX('AI''19 Stats Mod2'!$A$3:$CM$659,MATCH($A121,'AI''19 Stats Mod2'!$A$3:$A$659,FALSE),26)</f>
        <v>5</v>
      </c>
      <c r="O121" s="122" t="str">
        <f ca="1">INDEX('AI''19 Stats Mod2'!$A$3:$CM$659,MATCH($A121,'AI''19 Stats Mod2'!$A$3:$A$659,FALSE),27)</f>
        <v>Rocket Boosters</v>
      </c>
      <c r="P121" s="123">
        <f ca="1">INDEX('AI''19 Stats Mod2'!$A$3:$CM$659,MATCH($A121,'AI''19 Stats Mod2'!$A$3:$A$659,FALSE),28)</f>
        <v>0.75242728065260123</v>
      </c>
      <c r="Q121" s="123">
        <f ca="1">INDEX('AI''19 Stats Mod2'!$A$3:$CM$659,MATCH($A121,'AI''19 Stats Mod2'!$A$3:$A$659,FALSE),29)</f>
        <v>0.7525853034603972</v>
      </c>
      <c r="R121" s="123">
        <f ca="1">INDEX('AI''19 Stats Mod2'!$A$3:$CM$659,MATCH($A121,'AI''19 Stats Mod2'!$A$3:$A$659,FALSE),30)</f>
        <v>3.2721100150452052</v>
      </c>
      <c r="S121" s="124">
        <f ca="1">INDEX('AI''19 Stats Mod2'!$A$3:$CM$659,MATCH($A121,'AI''19 Stats Mod2'!$A$3:$A$659,FALSE),70)</f>
        <v>87.218707714314988</v>
      </c>
      <c r="T121" s="125">
        <f ca="1">INDEX('AI''19 Stats Mod2'!$A$3:$CM$659,MATCH($A121,'AI''19 Stats Mod2'!$A$3:$A$659,FALSE),72)</f>
        <v>3.4519528066831335</v>
      </c>
      <c r="U121" s="125">
        <f ca="1">INDEX('AI''19 Stats Mod2'!$A$3:$CM$659,MATCH($A121,'AI''19 Stats Mod2'!$A$3:$A$659,FALSE),73)</f>
        <v>0.10152802372597451</v>
      </c>
      <c r="V121" s="125">
        <f ca="1">INDEX('AI''19 Stats Mod2'!$A$3:$CM$659,MATCH($A121,'AI''19 Stats Mod2'!$A$3:$A$659,FALSE),91)</f>
        <v>0.74743265292999084</v>
      </c>
      <c r="W121" s="125">
        <f ca="1">INDEX('AI''19 Stats Mod2'!$A$3:$CN$659,MATCH($A121,'AI''19 Stats Mod2'!$A$3:$A$659,FALSE),86)</f>
        <v>9.7380528824215884E-2</v>
      </c>
      <c r="X121" s="150">
        <f ca="1">INDEX('AI''19 Stats Mod2'!$A$3:$CN$659,MATCH($A121,'AI''19 Stats Mod2'!$A$3:$A$659,FALSE),87)</f>
        <v>19.63266009027123</v>
      </c>
      <c r="Y121" s="125">
        <f ca="1">INDEX('AI''19 Stats Mod2'!$A$3:$CN$659,MATCH($A121,'AI''19 Stats Mod2'!$A$3:$A$659,FALSE),89)</f>
        <v>1.1111111111111109</v>
      </c>
      <c r="Z121" s="125">
        <f ca="1">INDEX('AI''19 Stats Mod2'!$A$3:$CN$659,MATCH($A121,'AI''19 Stats Mod2'!$A$3:$A$659,FALSE),90)</f>
        <v>0</v>
      </c>
    </row>
    <row r="122" spans="1:26" x14ac:dyDescent="0.25">
      <c r="A122" s="239" t="s">
        <v>122</v>
      </c>
      <c r="B122" s="122">
        <f ca="1">INDEX('AI''19 Stats Mod2'!$A$3:$CM$659,MATCH($A122,'AI''19 Stats Mod2'!$A$3:$A$659,FALSE),14)</f>
        <v>20</v>
      </c>
      <c r="C122" s="122" t="str">
        <f ca="1">INDEX('AI''19 Stats Mod2'!$A$3:$CM$659,MATCH($A122,'AI''19 Stats Mod2'!$A$3:$A$659,FALSE),15)</f>
        <v>Fighter</v>
      </c>
      <c r="D122" s="122">
        <f ca="1">INDEX('AI''19 Stats Mod2'!$A$3:$CM$659,MATCH($A122,'AI''19 Stats Mod2'!$A$3:$A$659,FALSE),16)</f>
        <v>2</v>
      </c>
      <c r="E122" s="122" t="str">
        <f ca="1">INDEX('AI''19 Stats Mod2'!$A$3:$CM$659,MATCH($A122,'AI''19 Stats Mod2'!$A$3:$A$659,FALSE),17)</f>
        <v>-</v>
      </c>
      <c r="F122" s="122" t="str">
        <f ca="1">INDEX('AI''19 Stats Mod2'!$A$3:$CM$659,MATCH($A122,'AI''19 Stats Mod2'!$A$3:$A$659,FALSE),18)</f>
        <v>-</v>
      </c>
      <c r="G122" s="122">
        <f ca="1">INDEX('AI''19 Stats Mod2'!$A$3:$CM$659,MATCH($A122,'AI''19 Stats Mod2'!$A$3:$A$659,FALSE),19)</f>
        <v>2</v>
      </c>
      <c r="H122" s="122" t="str">
        <f ca="1">INDEX('AI''19 Stats Mod2'!$A$3:$CM$659,MATCH($A122,'AI''19 Stats Mod2'!$A$3:$A$659,FALSE),20)</f>
        <v>1-7</v>
      </c>
      <c r="I122" s="122"/>
      <c r="J122" s="122"/>
      <c r="K122" s="122">
        <f ca="1">INDEX('AI''19 Stats Mod2'!$A$3:$CM$659,MATCH($A122,'AI''19 Stats Mod2'!$A$3:$A$659,FALSE),23)</f>
        <v>2</v>
      </c>
      <c r="L122" s="122">
        <f ca="1">INDEX('AI''19 Stats Mod2'!$A$3:$CM$659,MATCH($A122,'AI''19 Stats Mod2'!$A$3:$A$659,FALSE),24)</f>
        <v>5</v>
      </c>
      <c r="M122" s="122">
        <f ca="1">INDEX('AI''19 Stats Mod2'!$A$3:$CM$659,MATCH($A122,'AI''19 Stats Mod2'!$A$3:$A$659,FALSE),25)</f>
        <v>1</v>
      </c>
      <c r="N122" s="122">
        <f ca="1">INDEX('AI''19 Stats Mod2'!$A$3:$CM$659,MATCH($A122,'AI''19 Stats Mod2'!$A$3:$A$659,FALSE),26)</f>
        <v>5</v>
      </c>
      <c r="O122" s="122" t="str">
        <f ca="1">INDEX('AI''19 Stats Mod2'!$A$3:$CM$659,MATCH($A122,'AI''19 Stats Mod2'!$A$3:$A$659,FALSE),27)</f>
        <v>Rocket Boosters</v>
      </c>
      <c r="P122" s="123">
        <f ca="1">INDEX('AI''19 Stats Mod2'!$A$3:$CM$659,MATCH($A122,'AI''19 Stats Mod2'!$A$3:$A$659,FALSE),28)</f>
        <v>0.80232854262492292</v>
      </c>
      <c r="Q122" s="123">
        <f ca="1">INDEX('AI''19 Stats Mod2'!$A$3:$CM$659,MATCH($A122,'AI''19 Stats Mod2'!$A$3:$A$659,FALSE),29)</f>
        <v>1.1947585117841286</v>
      </c>
      <c r="R122" s="123">
        <f ca="1">INDEX('AI''19 Stats Mod2'!$A$3:$CM$659,MATCH($A122,'AI''19 Stats Mod2'!$A$3:$A$659,FALSE),30)</f>
        <v>2.0778408900593544</v>
      </c>
      <c r="S122" s="124">
        <f ca="1">INDEX('AI''19 Stats Mod2'!$A$3:$CM$659,MATCH($A122,'AI''19 Stats Mod2'!$A$3:$A$659,FALSE),70)</f>
        <v>70.787534124614552</v>
      </c>
      <c r="T122" s="125">
        <f ca="1">INDEX('AI''19 Stats Mod2'!$A$3:$CM$659,MATCH($A122,'AI''19 Stats Mod2'!$A$3:$A$659,FALSE),72)</f>
        <v>2.6225091874022528</v>
      </c>
      <c r="U122" s="125">
        <f ca="1">INDEX('AI''19 Stats Mod2'!$A$3:$CM$659,MATCH($A122,'AI''19 Stats Mod2'!$A$3:$A$659,FALSE),73)</f>
        <v>0.13112545937011263</v>
      </c>
      <c r="V122" s="125">
        <f ca="1">INDEX('AI''19 Stats Mod2'!$A$3:$CM$659,MATCH($A122,'AI''19 Stats Mod2'!$A$3:$A$659,FALSE),91)</f>
        <v>0.96532411807985574</v>
      </c>
      <c r="W122" s="125">
        <f ca="1">INDEX('AI''19 Stats Mod2'!$A$3:$CN$659,MATCH($A122,'AI''19 Stats Mod2'!$A$3:$A$659,FALSE),86)</f>
        <v>7.6586937791169679E-2</v>
      </c>
      <c r="X122" s="150">
        <f ca="1">INDEX('AI''19 Stats Mod2'!$A$3:$CN$659,MATCH($A122,'AI''19 Stats Mod2'!$A$3:$A$659,FALSE),87)</f>
        <v>10.389204450296772</v>
      </c>
      <c r="Y122" s="125">
        <f ca="1">INDEX('AI''19 Stats Mod2'!$A$3:$CN$659,MATCH($A122,'AI''19 Stats Mod2'!$A$3:$A$659,FALSE),89)</f>
        <v>1</v>
      </c>
      <c r="Z122" s="125">
        <f ca="1">INDEX('AI''19 Stats Mod2'!$A$3:$CN$659,MATCH($A122,'AI''19 Stats Mod2'!$A$3:$A$659,FALSE),90)</f>
        <v>0</v>
      </c>
    </row>
    <row r="123" spans="1:26" x14ac:dyDescent="0.25">
      <c r="P123" s="1"/>
      <c r="Q123" s="1"/>
      <c r="R123" s="1"/>
      <c r="V123" s="4"/>
    </row>
    <row r="124" spans="1:26" x14ac:dyDescent="0.25">
      <c r="P124" s="1"/>
      <c r="Q124" s="1"/>
      <c r="R124" s="1"/>
      <c r="V124" s="4"/>
    </row>
    <row r="125" spans="1:26" x14ac:dyDescent="0.25">
      <c r="P125" s="1"/>
      <c r="Q125" s="1"/>
      <c r="R125" s="1"/>
      <c r="V125" s="4"/>
    </row>
    <row r="126" spans="1:26" x14ac:dyDescent="0.25">
      <c r="P126" s="1"/>
      <c r="Q126" s="1"/>
      <c r="R126" s="1"/>
      <c r="V126" s="4"/>
    </row>
  </sheetData>
  <mergeCells count="14">
    <mergeCell ref="T1:W1"/>
    <mergeCell ref="X1:Z1"/>
    <mergeCell ref="G1:G2"/>
    <mergeCell ref="H1:J1"/>
    <mergeCell ref="K1:K2"/>
    <mergeCell ref="L1:M1"/>
    <mergeCell ref="N1:N2"/>
    <mergeCell ref="O1:O2"/>
    <mergeCell ref="F1:F2"/>
    <mergeCell ref="A1:A2"/>
    <mergeCell ref="B1:B2"/>
    <mergeCell ref="C1:C2"/>
    <mergeCell ref="D1:D2"/>
    <mergeCell ref="E1:E2"/>
  </mergeCells>
  <conditionalFormatting sqref="W3:W100">
    <cfRule type="colorScale" priority="385">
      <colorScale>
        <cfvo type="num" val="4.9000000000000002E-2"/>
        <cfvo type="percent" val="50"/>
        <cfvo type="num" val="0.28999999999999998"/>
        <color rgb="FFF8696B"/>
        <color rgb="FFFFEB84"/>
        <color rgb="FF63BE7B"/>
      </colorScale>
    </cfRule>
  </conditionalFormatting>
  <conditionalFormatting sqref="V3:V100">
    <cfRule type="colorScale" priority="387">
      <colorScale>
        <cfvo type="num" val="0.36"/>
        <cfvo type="percent" val="50"/>
        <cfvo type="num" val="2.1"/>
        <color rgb="FFF8696B"/>
        <color rgb="FFFFEB84"/>
        <color rgb="FF63BE7B"/>
      </colorScale>
    </cfRule>
  </conditionalFormatting>
  <conditionalFormatting sqref="U3:U100">
    <cfRule type="colorScale" priority="389">
      <colorScale>
        <cfvo type="num" val="4.9000000000000002E-2"/>
        <cfvo type="percent" val="50"/>
        <cfvo type="num" val="0.28999999999999998"/>
        <color rgb="FFF8696B"/>
        <color rgb="FFFFEB84"/>
        <color rgb="FF63BE7B"/>
      </colorScale>
    </cfRule>
  </conditionalFormatting>
  <conditionalFormatting sqref="X101:Z12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>
    <oddHeader>&amp;C&amp;A</oddHeader>
    <oddFooter>&amp;CPage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64"/>
  <sheetViews>
    <sheetView showZeros="0" zoomScale="80" zoomScaleNormal="80" workbookViewId="0">
      <pane xSplit="5" ySplit="2" topLeftCell="H3" activePane="bottomRight" state="frozen"/>
      <selection pane="topRight" activeCell="M1" sqref="M1"/>
      <selection pane="bottomLeft" activeCell="A3" sqref="A3"/>
      <selection pane="bottomRight" activeCell="Q40" sqref="Q40"/>
    </sheetView>
  </sheetViews>
  <sheetFormatPr defaultColWidth="11.54296875" defaultRowHeight="12.5" x14ac:dyDescent="0.25"/>
  <cols>
    <col min="1" max="1" width="30.1796875" customWidth="1"/>
    <col min="2" max="4" width="6.54296875" customWidth="1"/>
    <col min="5" max="5" width="6.54296875" style="1" customWidth="1"/>
    <col min="6" max="6" width="15.1796875" style="1" customWidth="1"/>
    <col min="7" max="7" width="6.54296875" style="1" customWidth="1"/>
    <col min="8" max="8" width="8" style="1" customWidth="1"/>
    <col min="9" max="9" width="7.54296875" style="3" customWidth="1"/>
    <col min="10" max="10" width="11.453125" customWidth="1"/>
    <col min="11" max="13" width="6.453125" style="4" customWidth="1"/>
    <col min="14" max="14" width="8.1796875" style="4" customWidth="1"/>
    <col min="15" max="16" width="6.453125" style="4" customWidth="1"/>
    <col min="17" max="17" width="5.453125" style="4" customWidth="1"/>
    <col min="18" max="18" width="10.1796875" style="1" customWidth="1"/>
    <col min="19" max="21" width="8.1796875" style="4" customWidth="1"/>
    <col min="22" max="23" width="7.54296875" customWidth="1"/>
    <col min="24" max="24" width="2.1796875" customWidth="1"/>
    <col min="25" max="25" width="10.54296875" style="3" customWidth="1"/>
    <col min="26" max="26" width="12.54296875" style="3" customWidth="1"/>
    <col min="27" max="27" width="16.81640625" style="3" customWidth="1"/>
  </cols>
  <sheetData>
    <row r="1" spans="1:28" ht="12.75" customHeight="1" x14ac:dyDescent="0.3">
      <c r="A1" s="281" t="s">
        <v>0</v>
      </c>
      <c r="B1" s="5" t="s">
        <v>357</v>
      </c>
      <c r="C1" s="5" t="s">
        <v>358</v>
      </c>
      <c r="D1" s="5" t="s">
        <v>358</v>
      </c>
      <c r="E1" s="282" t="s">
        <v>3</v>
      </c>
      <c r="F1" s="282" t="s">
        <v>4</v>
      </c>
      <c r="G1" s="284" t="s">
        <v>5</v>
      </c>
      <c r="H1" s="280" t="s">
        <v>359</v>
      </c>
      <c r="I1" s="7"/>
      <c r="J1" s="282" t="s">
        <v>15</v>
      </c>
      <c r="K1" s="283" t="s">
        <v>16</v>
      </c>
      <c r="L1" s="283"/>
      <c r="M1" s="283"/>
      <c r="N1" s="282" t="s">
        <v>17</v>
      </c>
      <c r="O1" s="282" t="s">
        <v>18</v>
      </c>
      <c r="P1" s="5" t="s">
        <v>19</v>
      </c>
      <c r="Q1" s="5"/>
      <c r="R1" s="5" t="s">
        <v>45</v>
      </c>
      <c r="S1" s="283" t="s">
        <v>360</v>
      </c>
      <c r="T1" s="283"/>
      <c r="U1" s="283"/>
      <c r="V1" s="10"/>
      <c r="W1" s="10"/>
      <c r="X1" s="10"/>
      <c r="Y1" s="7"/>
      <c r="Z1" s="7"/>
      <c r="AA1" s="7"/>
      <c r="AB1" s="10"/>
    </row>
    <row r="2" spans="1:28" ht="13" x14ac:dyDescent="0.3">
      <c r="A2" s="281"/>
      <c r="B2" s="5" t="s">
        <v>3</v>
      </c>
      <c r="C2" s="5">
        <v>1</v>
      </c>
      <c r="D2" s="5">
        <v>2</v>
      </c>
      <c r="E2" s="282"/>
      <c r="F2" s="282"/>
      <c r="G2" s="284"/>
      <c r="H2" s="280"/>
      <c r="I2" s="8" t="s">
        <v>32</v>
      </c>
      <c r="J2" s="282"/>
      <c r="K2" s="8" t="s">
        <v>33</v>
      </c>
      <c r="L2" s="8" t="s">
        <v>34</v>
      </c>
      <c r="M2" s="8" t="s">
        <v>35</v>
      </c>
      <c r="N2" s="282"/>
      <c r="O2" s="282"/>
      <c r="P2" s="5"/>
      <c r="Q2" s="5" t="s">
        <v>37</v>
      </c>
      <c r="R2" s="8" t="s">
        <v>39</v>
      </c>
      <c r="S2" s="8" t="s">
        <v>33</v>
      </c>
      <c r="T2" s="8" t="s">
        <v>34</v>
      </c>
      <c r="U2" s="8" t="s">
        <v>35</v>
      </c>
      <c r="V2" s="11" t="s">
        <v>47</v>
      </c>
      <c r="W2" s="11" t="s">
        <v>361</v>
      </c>
      <c r="X2" s="10"/>
      <c r="Y2" s="7" t="s">
        <v>48</v>
      </c>
      <c r="Z2" s="7" t="s">
        <v>49</v>
      </c>
      <c r="AA2" s="7" t="s">
        <v>58</v>
      </c>
      <c r="AB2" s="10" t="s">
        <v>59</v>
      </c>
    </row>
    <row r="3" spans="1:28" ht="15.5" x14ac:dyDescent="0.25">
      <c r="A3" s="12" t="s">
        <v>362</v>
      </c>
      <c r="B3" s="12"/>
      <c r="C3" s="12"/>
      <c r="D3" s="12"/>
      <c r="E3" s="13"/>
      <c r="F3" s="13"/>
      <c r="G3" s="13"/>
      <c r="H3" s="14"/>
      <c r="J3" s="15"/>
    </row>
    <row r="4" spans="1:28" ht="15.5" x14ac:dyDescent="0.25">
      <c r="A4" s="12"/>
      <c r="B4" s="12"/>
      <c r="C4" s="12"/>
      <c r="D4" s="12"/>
      <c r="E4" s="13"/>
      <c r="F4" s="13"/>
      <c r="G4" s="13"/>
      <c r="H4" s="14"/>
      <c r="J4" s="15"/>
    </row>
    <row r="5" spans="1:28" ht="13" x14ac:dyDescent="0.25">
      <c r="A5" s="17" t="s">
        <v>61</v>
      </c>
      <c r="B5" s="17"/>
      <c r="C5" s="17"/>
      <c r="D5" s="17"/>
      <c r="E5" s="13"/>
      <c r="F5" s="13"/>
      <c r="G5" s="13"/>
      <c r="H5" s="14"/>
      <c r="J5" s="15"/>
    </row>
    <row r="6" spans="1:28" x14ac:dyDescent="0.25">
      <c r="A6" s="18" t="s">
        <v>363</v>
      </c>
      <c r="B6" s="13">
        <v>8</v>
      </c>
      <c r="C6" s="13">
        <v>8</v>
      </c>
      <c r="D6" s="13">
        <v>9</v>
      </c>
      <c r="E6" s="13">
        <v>8</v>
      </c>
      <c r="F6" s="13" t="s">
        <v>364</v>
      </c>
      <c r="G6" s="13">
        <v>2</v>
      </c>
      <c r="H6" s="14">
        <v>2</v>
      </c>
      <c r="I6" s="3">
        <f t="shared" ref="I6:I20" si="0">25/E6*G6/1.05</f>
        <v>5.9523809523809526</v>
      </c>
      <c r="J6" s="13" t="s">
        <v>365</v>
      </c>
      <c r="K6" s="13">
        <v>6</v>
      </c>
      <c r="L6" s="13">
        <v>4</v>
      </c>
      <c r="M6" s="13">
        <v>2</v>
      </c>
      <c r="N6" s="13">
        <v>5</v>
      </c>
      <c r="O6" s="13" t="s">
        <v>82</v>
      </c>
      <c r="P6" s="13">
        <v>7</v>
      </c>
      <c r="Q6" s="14">
        <v>2</v>
      </c>
      <c r="R6" s="1" t="s">
        <v>33</v>
      </c>
      <c r="S6" s="4">
        <f t="shared" ref="S6:S20" si="1">SUM(1/3*K6*(7-$N6+7-$P6)/6)</f>
        <v>0.66666666666666663</v>
      </c>
      <c r="T6" s="4">
        <f t="shared" ref="T6:T20" si="2">SUM(1/3*L6*(7-$N6+7-$P6)/6)</f>
        <v>0.44444444444444442</v>
      </c>
      <c r="U6" s="4">
        <f t="shared" ref="U6:U20" si="3">SUM(1/3*M6*(7-$N6+7-$P6)/6)</f>
        <v>0.22222222222222221</v>
      </c>
      <c r="Y6" s="3">
        <f>IF(R6="S", (S6+U6+T6+((I6-3)*((T6+S6)/2)))*((Q6+0.5)/5)^0.5, (U6+2*T6+((I6-3)*((T6+S6)/2)))*((Q6+0.5)/5)^0.5)</f>
        <v>2.1026138149568241</v>
      </c>
      <c r="Z6" s="3">
        <f t="shared" ref="Z6:Z20" si="4">Y6/E6</f>
        <v>0.26282672686960301</v>
      </c>
    </row>
    <row r="7" spans="1:28" x14ac:dyDescent="0.25">
      <c r="A7" s="15" t="s">
        <v>366</v>
      </c>
      <c r="B7" s="13">
        <v>7</v>
      </c>
      <c r="C7" s="13">
        <v>7</v>
      </c>
      <c r="D7" s="13">
        <v>8</v>
      </c>
      <c r="E7" s="13">
        <v>7</v>
      </c>
      <c r="F7" s="13" t="s">
        <v>364</v>
      </c>
      <c r="G7" s="13">
        <v>2</v>
      </c>
      <c r="H7" s="14">
        <v>5</v>
      </c>
      <c r="I7" s="3">
        <f t="shared" si="0"/>
        <v>6.8027210884353746</v>
      </c>
      <c r="J7" s="13" t="s">
        <v>365</v>
      </c>
      <c r="K7" s="13">
        <v>2</v>
      </c>
      <c r="L7" s="13">
        <v>1</v>
      </c>
      <c r="M7" s="13">
        <v>1</v>
      </c>
      <c r="N7" s="13">
        <v>4</v>
      </c>
      <c r="O7" s="13" t="s">
        <v>82</v>
      </c>
      <c r="P7" s="13">
        <v>5</v>
      </c>
      <c r="Q7" s="14">
        <v>5</v>
      </c>
      <c r="R7" s="1" t="s">
        <v>33</v>
      </c>
      <c r="S7" s="4">
        <f t="shared" si="1"/>
        <v>0.55555555555555547</v>
      </c>
      <c r="T7" s="4">
        <f t="shared" si="2"/>
        <v>0.27777777777777773</v>
      </c>
      <c r="U7" s="4">
        <f t="shared" si="3"/>
        <v>0.27777777777777773</v>
      </c>
      <c r="Y7" s="3">
        <f t="shared" ref="Y7:Y16" si="5">IF(R7="S", (S7+U7+T7+((I7-3)*((T7+S7)/2)))*((Q7+0.5)/5)^0.5, (U7+2*T7+((I7-3)*((T7+S7)/2)))*((Q7+0.5)/5)^0.5)</f>
        <v>2.8271462999144394</v>
      </c>
      <c r="Z7" s="3">
        <f t="shared" si="4"/>
        <v>0.4038780428449199</v>
      </c>
    </row>
    <row r="8" spans="1:28" x14ac:dyDescent="0.25">
      <c r="A8" s="15" t="s">
        <v>367</v>
      </c>
      <c r="B8" s="13">
        <v>9</v>
      </c>
      <c r="C8" s="13">
        <v>11</v>
      </c>
      <c r="D8" s="13">
        <v>13</v>
      </c>
      <c r="E8" s="13">
        <v>9</v>
      </c>
      <c r="F8" s="13" t="s">
        <v>364</v>
      </c>
      <c r="G8" s="13">
        <v>2</v>
      </c>
      <c r="H8" s="14">
        <v>4</v>
      </c>
      <c r="I8" s="3">
        <f t="shared" si="0"/>
        <v>5.2910052910052903</v>
      </c>
      <c r="J8" s="13" t="s">
        <v>365</v>
      </c>
      <c r="K8" s="13">
        <v>1</v>
      </c>
      <c r="L8" s="13">
        <v>2</v>
      </c>
      <c r="M8" s="13">
        <v>1</v>
      </c>
      <c r="N8" s="13">
        <v>2</v>
      </c>
      <c r="O8" s="13" t="s">
        <v>82</v>
      </c>
      <c r="P8" s="13">
        <v>6</v>
      </c>
      <c r="Q8" s="14">
        <v>4</v>
      </c>
      <c r="R8" s="1" t="s">
        <v>34</v>
      </c>
      <c r="S8" s="24">
        <f t="shared" si="1"/>
        <v>0.33333333333333331</v>
      </c>
      <c r="T8" s="24">
        <f t="shared" si="2"/>
        <v>0.66666666666666663</v>
      </c>
      <c r="U8" s="24">
        <f t="shared" si="3"/>
        <v>0.33333333333333331</v>
      </c>
      <c r="Y8" s="3">
        <f t="shared" si="5"/>
        <v>2.6678580577452276</v>
      </c>
      <c r="Z8" s="3">
        <f t="shared" si="4"/>
        <v>0.29642867308280307</v>
      </c>
    </row>
    <row r="9" spans="1:28" x14ac:dyDescent="0.25">
      <c r="A9" s="18" t="s">
        <v>368</v>
      </c>
      <c r="B9" s="21">
        <v>9</v>
      </c>
      <c r="C9" s="21">
        <v>9</v>
      </c>
      <c r="D9" s="21">
        <v>10</v>
      </c>
      <c r="E9" s="21">
        <v>9</v>
      </c>
      <c r="F9" s="21" t="s">
        <v>364</v>
      </c>
      <c r="G9" s="21">
        <v>2</v>
      </c>
      <c r="H9" s="22">
        <v>2</v>
      </c>
      <c r="I9" s="23">
        <f t="shared" si="0"/>
        <v>5.2910052910052903</v>
      </c>
      <c r="J9" s="21" t="s">
        <v>365</v>
      </c>
      <c r="K9" s="21">
        <v>8</v>
      </c>
      <c r="L9" s="21">
        <v>4</v>
      </c>
      <c r="M9" s="21">
        <v>2</v>
      </c>
      <c r="N9" s="21">
        <v>5</v>
      </c>
      <c r="O9" s="21" t="s">
        <v>82</v>
      </c>
      <c r="P9" s="21">
        <v>7</v>
      </c>
      <c r="Q9" s="22">
        <v>2</v>
      </c>
      <c r="R9" s="86" t="s">
        <v>33</v>
      </c>
      <c r="S9" s="24">
        <f t="shared" si="1"/>
        <v>0.88888888888888884</v>
      </c>
      <c r="T9" s="24">
        <f t="shared" si="2"/>
        <v>0.44444444444444442</v>
      </c>
      <c r="U9" s="24">
        <f t="shared" si="3"/>
        <v>0.22222222222222221</v>
      </c>
      <c r="V9" s="26"/>
      <c r="W9" s="26"/>
      <c r="X9" s="26"/>
      <c r="Y9" s="3">
        <f t="shared" si="5"/>
        <v>2.1799341331818076</v>
      </c>
      <c r="Z9" s="23">
        <f t="shared" si="4"/>
        <v>0.24221490368686752</v>
      </c>
    </row>
    <row r="10" spans="1:28" x14ac:dyDescent="0.25">
      <c r="A10" s="39" t="s">
        <v>369</v>
      </c>
      <c r="B10" s="40">
        <v>7</v>
      </c>
      <c r="C10" s="40">
        <v>8</v>
      </c>
      <c r="D10" s="40">
        <v>10</v>
      </c>
      <c r="E10" s="40">
        <v>7</v>
      </c>
      <c r="F10" s="40" t="s">
        <v>364</v>
      </c>
      <c r="G10" s="40">
        <v>2</v>
      </c>
      <c r="H10" s="41">
        <v>4</v>
      </c>
      <c r="I10" s="42">
        <f t="shared" si="0"/>
        <v>6.8027210884353746</v>
      </c>
      <c r="J10" s="40" t="s">
        <v>365</v>
      </c>
      <c r="K10" s="40">
        <v>2</v>
      </c>
      <c r="L10" s="40">
        <v>2</v>
      </c>
      <c r="M10" s="40">
        <v>1</v>
      </c>
      <c r="N10" s="40">
        <v>4</v>
      </c>
      <c r="O10" s="40" t="s">
        <v>82</v>
      </c>
      <c r="P10" s="40">
        <v>6</v>
      </c>
      <c r="Q10" s="41">
        <v>4</v>
      </c>
      <c r="R10" s="51" t="s">
        <v>34</v>
      </c>
      <c r="S10" s="43">
        <f t="shared" si="1"/>
        <v>0.44444444444444442</v>
      </c>
      <c r="T10" s="43">
        <f t="shared" si="2"/>
        <v>0.44444444444444442</v>
      </c>
      <c r="U10" s="43">
        <f t="shared" si="3"/>
        <v>0.22222222222222221</v>
      </c>
      <c r="V10" s="46"/>
      <c r="W10" s="46"/>
      <c r="X10" s="46"/>
      <c r="Y10" s="3">
        <f t="shared" si="5"/>
        <v>2.6574605461641756</v>
      </c>
      <c r="Z10" s="42">
        <f t="shared" si="4"/>
        <v>0.37963722088059654</v>
      </c>
    </row>
    <row r="11" spans="1:28" x14ac:dyDescent="0.25">
      <c r="A11" s="15" t="s">
        <v>370</v>
      </c>
      <c r="B11" s="13">
        <v>9</v>
      </c>
      <c r="C11" s="13">
        <v>9</v>
      </c>
      <c r="D11" s="13">
        <v>10</v>
      </c>
      <c r="E11" s="13">
        <v>9</v>
      </c>
      <c r="F11" s="13" t="s">
        <v>364</v>
      </c>
      <c r="G11" s="13">
        <v>2</v>
      </c>
      <c r="H11" s="14">
        <v>2</v>
      </c>
      <c r="I11" s="3">
        <f t="shared" si="0"/>
        <v>5.2910052910052903</v>
      </c>
      <c r="J11" s="13" t="s">
        <v>365</v>
      </c>
      <c r="K11" s="13">
        <v>4</v>
      </c>
      <c r="L11" s="13">
        <v>10</v>
      </c>
      <c r="M11" s="13">
        <v>0</v>
      </c>
      <c r="N11" s="13">
        <v>5</v>
      </c>
      <c r="O11" s="13" t="s">
        <v>82</v>
      </c>
      <c r="P11" s="13">
        <v>7</v>
      </c>
      <c r="Q11" s="14">
        <v>2</v>
      </c>
      <c r="R11" s="1" t="s">
        <v>34</v>
      </c>
      <c r="S11" s="24">
        <f t="shared" si="1"/>
        <v>0.44444444444444442</v>
      </c>
      <c r="T11" s="24">
        <f t="shared" si="2"/>
        <v>1.1111111111111109</v>
      </c>
      <c r="U11" s="24">
        <f t="shared" si="3"/>
        <v>0</v>
      </c>
      <c r="Y11" s="3">
        <f t="shared" si="5"/>
        <v>2.8313370291955167</v>
      </c>
      <c r="Z11" s="3">
        <f t="shared" si="4"/>
        <v>0.31459300324394629</v>
      </c>
    </row>
    <row r="12" spans="1:28" x14ac:dyDescent="0.25">
      <c r="A12" s="15" t="s">
        <v>371</v>
      </c>
      <c r="B12" s="13">
        <v>7</v>
      </c>
      <c r="C12" s="13">
        <v>8</v>
      </c>
      <c r="D12" s="13">
        <v>9</v>
      </c>
      <c r="E12" s="13">
        <v>7</v>
      </c>
      <c r="F12" s="13" t="s">
        <v>364</v>
      </c>
      <c r="G12" s="13">
        <v>2</v>
      </c>
      <c r="H12" s="14">
        <v>4</v>
      </c>
      <c r="I12" s="3">
        <f t="shared" si="0"/>
        <v>6.8027210884353746</v>
      </c>
      <c r="J12" s="13" t="s">
        <v>365</v>
      </c>
      <c r="K12" s="13">
        <v>1</v>
      </c>
      <c r="L12" s="13">
        <v>2</v>
      </c>
      <c r="M12" s="13">
        <v>2</v>
      </c>
      <c r="N12" s="13">
        <v>2</v>
      </c>
      <c r="O12" s="13" t="s">
        <v>82</v>
      </c>
      <c r="P12" s="13">
        <v>6</v>
      </c>
      <c r="Q12" s="14">
        <v>4</v>
      </c>
      <c r="R12" s="1" t="s">
        <v>35</v>
      </c>
      <c r="S12" s="4">
        <f t="shared" si="1"/>
        <v>0.33333333333333331</v>
      </c>
      <c r="T12" s="4">
        <f t="shared" si="2"/>
        <v>0.66666666666666663</v>
      </c>
      <c r="U12" s="4">
        <f t="shared" si="3"/>
        <v>0.66666666666666663</v>
      </c>
      <c r="Y12" s="3">
        <f t="shared" si="5"/>
        <v>3.701155587972583</v>
      </c>
      <c r="Z12" s="3">
        <f t="shared" si="4"/>
        <v>0.52873651256751186</v>
      </c>
    </row>
    <row r="13" spans="1:28" x14ac:dyDescent="0.25">
      <c r="A13" s="15" t="s">
        <v>504</v>
      </c>
      <c r="B13" s="13">
        <v>8</v>
      </c>
      <c r="C13" s="13">
        <v>8</v>
      </c>
      <c r="D13" s="13">
        <v>10</v>
      </c>
      <c r="E13" s="13">
        <v>8</v>
      </c>
      <c r="F13" s="13" t="s">
        <v>364</v>
      </c>
      <c r="G13" s="13">
        <v>2</v>
      </c>
      <c r="H13" s="14">
        <v>3</v>
      </c>
      <c r="I13" s="3">
        <f t="shared" si="0"/>
        <v>5.9523809523809526</v>
      </c>
      <c r="J13" s="13" t="s">
        <v>365</v>
      </c>
      <c r="K13" s="13">
        <v>5</v>
      </c>
      <c r="L13" s="13">
        <v>5</v>
      </c>
      <c r="M13" s="13">
        <v>2</v>
      </c>
      <c r="N13" s="13">
        <v>5</v>
      </c>
      <c r="O13" s="13" t="s">
        <v>82</v>
      </c>
      <c r="P13" s="13">
        <v>7</v>
      </c>
      <c r="Q13" s="14">
        <v>3</v>
      </c>
      <c r="R13" s="1" t="s">
        <v>33</v>
      </c>
      <c r="S13" s="4">
        <f t="shared" si="1"/>
        <v>0.55555555555555547</v>
      </c>
      <c r="T13" s="4">
        <f t="shared" si="2"/>
        <v>0.55555555555555547</v>
      </c>
      <c r="U13" s="4">
        <f t="shared" si="3"/>
        <v>0.22222222222222221</v>
      </c>
      <c r="Y13" s="3">
        <f t="shared" si="5"/>
        <v>2.4878462164664041</v>
      </c>
      <c r="Z13" s="3">
        <f>Y13/E13</f>
        <v>0.31098077705830052</v>
      </c>
    </row>
    <row r="14" spans="1:28" x14ac:dyDescent="0.25">
      <c r="A14" s="15" t="s">
        <v>503</v>
      </c>
      <c r="B14" s="13">
        <v>10</v>
      </c>
      <c r="C14" s="13">
        <v>9</v>
      </c>
      <c r="D14" s="13">
        <v>11</v>
      </c>
      <c r="E14" s="13">
        <v>10</v>
      </c>
      <c r="F14" s="13" t="s">
        <v>364</v>
      </c>
      <c r="G14" s="13">
        <v>2</v>
      </c>
      <c r="H14" s="14">
        <v>3</v>
      </c>
      <c r="I14" s="3">
        <f t="shared" si="0"/>
        <v>4.7619047619047619</v>
      </c>
      <c r="J14" s="13" t="s">
        <v>365</v>
      </c>
      <c r="K14" s="13">
        <v>1</v>
      </c>
      <c r="L14" s="13">
        <v>2</v>
      </c>
      <c r="M14" s="13">
        <v>2</v>
      </c>
      <c r="N14" s="13">
        <v>2</v>
      </c>
      <c r="O14" s="13" t="s">
        <v>82</v>
      </c>
      <c r="P14" s="13">
        <v>6</v>
      </c>
      <c r="Q14" s="14">
        <v>3</v>
      </c>
      <c r="R14" s="1" t="s">
        <v>35</v>
      </c>
      <c r="S14" s="4">
        <f t="shared" ref="S14:U18" si="6">SUM(1/3*K14*(7-$N14+7-$P14)/6)</f>
        <v>0.33333333333333331</v>
      </c>
      <c r="T14" s="4">
        <f t="shared" si="6"/>
        <v>0.66666666666666663</v>
      </c>
      <c r="U14" s="4">
        <f t="shared" si="6"/>
        <v>0.66666666666666663</v>
      </c>
      <c r="Y14" s="3">
        <f t="shared" si="5"/>
        <v>2.410377695491027</v>
      </c>
      <c r="Z14" s="3">
        <f>Y14/E14</f>
        <v>0.24103776954910269</v>
      </c>
    </row>
    <row r="15" spans="1:28" x14ac:dyDescent="0.25">
      <c r="A15" s="15" t="s">
        <v>668</v>
      </c>
      <c r="B15" s="13">
        <v>9</v>
      </c>
      <c r="C15" s="13">
        <v>8</v>
      </c>
      <c r="D15" s="13">
        <v>10</v>
      </c>
      <c r="E15" s="13">
        <v>9</v>
      </c>
      <c r="F15" s="13" t="s">
        <v>364</v>
      </c>
      <c r="G15" s="13">
        <v>2</v>
      </c>
      <c r="H15" s="14">
        <v>3</v>
      </c>
      <c r="I15" s="3">
        <f t="shared" si="0"/>
        <v>5.2910052910052903</v>
      </c>
      <c r="J15" s="13" t="s">
        <v>365</v>
      </c>
      <c r="K15" s="13">
        <v>5</v>
      </c>
      <c r="L15" s="13">
        <v>5</v>
      </c>
      <c r="M15" s="13">
        <v>2</v>
      </c>
      <c r="N15" s="13">
        <v>5</v>
      </c>
      <c r="O15" s="13" t="s">
        <v>82</v>
      </c>
      <c r="P15" s="13">
        <v>7</v>
      </c>
      <c r="Q15" s="14">
        <v>3</v>
      </c>
      <c r="R15" s="1" t="s">
        <v>34</v>
      </c>
      <c r="S15" s="4">
        <f t="shared" si="6"/>
        <v>0.55555555555555547</v>
      </c>
      <c r="T15" s="4">
        <f t="shared" si="6"/>
        <v>0.55555555555555547</v>
      </c>
      <c r="U15" s="4">
        <f t="shared" si="6"/>
        <v>0.22222222222222221</v>
      </c>
      <c r="Y15" s="3">
        <f t="shared" si="5"/>
        <v>2.1804314506910969</v>
      </c>
      <c r="Z15" s="3">
        <f>Y15/E15</f>
        <v>0.24227016118789965</v>
      </c>
    </row>
    <row r="16" spans="1:28" x14ac:dyDescent="0.25">
      <c r="A16" s="15" t="s">
        <v>507</v>
      </c>
      <c r="B16" s="13">
        <v>7</v>
      </c>
      <c r="C16" s="13">
        <v>8</v>
      </c>
      <c r="D16" s="13">
        <v>9</v>
      </c>
      <c r="E16" s="13">
        <v>7</v>
      </c>
      <c r="F16" s="13" t="s">
        <v>364</v>
      </c>
      <c r="G16" s="13">
        <v>2</v>
      </c>
      <c r="H16" s="14">
        <v>4</v>
      </c>
      <c r="I16" s="3">
        <f t="shared" si="0"/>
        <v>6.8027210884353746</v>
      </c>
      <c r="J16" s="13" t="s">
        <v>365</v>
      </c>
      <c r="K16" s="13">
        <v>2</v>
      </c>
      <c r="L16" s="13">
        <v>2</v>
      </c>
      <c r="M16" s="13">
        <v>1</v>
      </c>
      <c r="N16" s="13">
        <v>4</v>
      </c>
      <c r="O16" s="13" t="s">
        <v>82</v>
      </c>
      <c r="P16" s="13">
        <v>6</v>
      </c>
      <c r="Q16" s="14">
        <v>4</v>
      </c>
      <c r="R16" s="1" t="s">
        <v>34</v>
      </c>
      <c r="S16" s="4">
        <f>SUM(1/3*K16*(7-$N16+7-$P16)/6)</f>
        <v>0.44444444444444442</v>
      </c>
      <c r="T16" s="4">
        <f>SUM(1/3*L16*(7-$N16+7-$P16)/6)</f>
        <v>0.44444444444444442</v>
      </c>
      <c r="U16" s="4">
        <f>SUM(1/3*M16*(7-$N16+7-$P16)/6)</f>
        <v>0.22222222222222221</v>
      </c>
      <c r="Y16" s="3">
        <f t="shared" si="5"/>
        <v>2.6574605461641756</v>
      </c>
      <c r="Z16" s="3">
        <f>Y16/E16</f>
        <v>0.37963722088059654</v>
      </c>
    </row>
    <row r="17" spans="1:28" x14ac:dyDescent="0.25">
      <c r="A17" s="15"/>
      <c r="B17" s="13"/>
      <c r="E17" s="13"/>
      <c r="F17" s="13"/>
      <c r="G17" s="13"/>
      <c r="H17" s="14"/>
      <c r="J17" s="13"/>
      <c r="K17" s="13"/>
      <c r="L17" s="13"/>
      <c r="M17" s="13"/>
      <c r="N17" s="13"/>
      <c r="O17" s="13"/>
      <c r="P17" s="13"/>
      <c r="Q17" s="14"/>
    </row>
    <row r="18" spans="1:28" x14ac:dyDescent="0.25">
      <c r="A18" s="15" t="s">
        <v>670</v>
      </c>
      <c r="B18" s="13">
        <v>8</v>
      </c>
      <c r="C18" s="13"/>
      <c r="D18" s="13"/>
      <c r="E18" s="13">
        <v>8</v>
      </c>
      <c r="F18" s="13" t="s">
        <v>364</v>
      </c>
      <c r="G18" s="13">
        <v>2</v>
      </c>
      <c r="H18" s="14">
        <v>3</v>
      </c>
      <c r="I18" s="3">
        <f t="shared" si="0"/>
        <v>5.9523809523809526</v>
      </c>
      <c r="J18" s="13" t="s">
        <v>365</v>
      </c>
      <c r="K18" s="13">
        <v>4</v>
      </c>
      <c r="L18" s="13">
        <v>2</v>
      </c>
      <c r="M18" s="13">
        <v>0</v>
      </c>
      <c r="N18" s="13">
        <v>4</v>
      </c>
      <c r="O18" s="13" t="s">
        <v>82</v>
      </c>
      <c r="P18" s="13">
        <v>6</v>
      </c>
      <c r="Q18" s="14">
        <v>3</v>
      </c>
      <c r="R18" s="1" t="s">
        <v>33</v>
      </c>
      <c r="S18" s="4">
        <f t="shared" si="6"/>
        <v>0.88888888888888884</v>
      </c>
      <c r="T18" s="4">
        <f t="shared" si="6"/>
        <v>0.44444444444444442</v>
      </c>
      <c r="U18" s="4">
        <f t="shared" si="6"/>
        <v>0</v>
      </c>
      <c r="Y18" s="3">
        <f>IF(R18="S", (S18+U18+T18+((I18-3)*((T18+S18)/2)))*((Q18+0.5)/5)^0.5, (U18+2*T18+((I18-3)*((T18+S18)/2)))*((Q18+0.5)/5)^0.5)</f>
        <v>2.7623061193505984</v>
      </c>
      <c r="Z18" s="3">
        <f t="shared" si="4"/>
        <v>0.34528826491882481</v>
      </c>
    </row>
    <row r="19" spans="1:28" x14ac:dyDescent="0.25">
      <c r="A19" s="15" t="s">
        <v>372</v>
      </c>
      <c r="B19" s="13">
        <v>10</v>
      </c>
      <c r="C19" s="126">
        <v>10</v>
      </c>
      <c r="D19" s="126">
        <v>12</v>
      </c>
      <c r="E19" s="13">
        <v>10</v>
      </c>
      <c r="F19" s="13" t="s">
        <v>364</v>
      </c>
      <c r="G19" s="13">
        <v>2</v>
      </c>
      <c r="H19" s="14">
        <v>3</v>
      </c>
      <c r="I19" s="3">
        <f t="shared" si="0"/>
        <v>4.7619047619047619</v>
      </c>
      <c r="J19" s="13" t="s">
        <v>365</v>
      </c>
      <c r="K19" s="13">
        <v>9</v>
      </c>
      <c r="L19" s="13">
        <v>6</v>
      </c>
      <c r="M19" s="13">
        <v>3</v>
      </c>
      <c r="N19" s="13">
        <v>5</v>
      </c>
      <c r="O19" s="13" t="s">
        <v>82</v>
      </c>
      <c r="P19" s="13">
        <v>7</v>
      </c>
      <c r="Q19" s="14">
        <v>3</v>
      </c>
      <c r="R19" s="1" t="s">
        <v>33</v>
      </c>
      <c r="S19" s="4">
        <f t="shared" si="1"/>
        <v>1</v>
      </c>
      <c r="T19" s="4">
        <f t="shared" si="2"/>
        <v>0.66666666666666663</v>
      </c>
      <c r="U19" s="4">
        <f t="shared" si="3"/>
        <v>0.33333333333333331</v>
      </c>
      <c r="Y19" s="3">
        <f>IF(R19="S", (S19+U19+T19+((I19-3)*((T19+S19)/2)))*((Q19+0.5)/5)^0.5, (U19+2*T19+((I19-3)*((T19+S19)/2)))*((Q19+0.5)/5)^0.5)</f>
        <v>2.9017494571062779</v>
      </c>
      <c r="Z19" s="3">
        <f t="shared" si="4"/>
        <v>0.2901749457106278</v>
      </c>
    </row>
    <row r="20" spans="1:28" x14ac:dyDescent="0.25">
      <c r="A20" s="15" t="s">
        <v>373</v>
      </c>
      <c r="B20" s="13">
        <v>10</v>
      </c>
      <c r="C20" s="13">
        <v>10</v>
      </c>
      <c r="D20" s="13">
        <v>11</v>
      </c>
      <c r="E20" s="13">
        <v>10</v>
      </c>
      <c r="F20" s="126" t="s">
        <v>364</v>
      </c>
      <c r="G20" s="13">
        <v>2</v>
      </c>
      <c r="H20" s="14">
        <v>4</v>
      </c>
      <c r="I20" s="127">
        <f t="shared" si="0"/>
        <v>4.7619047619047619</v>
      </c>
      <c r="J20" s="126" t="s">
        <v>365</v>
      </c>
      <c r="K20" s="126">
        <v>2</v>
      </c>
      <c r="L20" s="126">
        <v>3</v>
      </c>
      <c r="M20" s="126">
        <v>1</v>
      </c>
      <c r="N20" s="126">
        <v>3</v>
      </c>
      <c r="O20" s="126" t="s">
        <v>82</v>
      </c>
      <c r="P20" s="126">
        <v>6</v>
      </c>
      <c r="Q20" s="128">
        <v>4</v>
      </c>
      <c r="R20" s="129" t="s">
        <v>34</v>
      </c>
      <c r="S20" s="130">
        <f t="shared" si="1"/>
        <v>0.55555555555555547</v>
      </c>
      <c r="T20" s="130">
        <f t="shared" si="2"/>
        <v>0.83333333333333337</v>
      </c>
      <c r="U20" s="130">
        <f t="shared" si="3"/>
        <v>0.27777777777777773</v>
      </c>
      <c r="Y20" s="3">
        <f>IF(R20="S", (S20+U20+T20+((I20-3)*((T20+S20)/2)))*((Q20+0.5)/5)^0.5, (U20+2*T20+((I20-3)*((T20+S20)/2)))*((Q20+0.5)/5)^0.5)</f>
        <v>3.0054186492473285</v>
      </c>
      <c r="Z20" s="3">
        <f t="shared" si="4"/>
        <v>0.30054186492473284</v>
      </c>
    </row>
    <row r="21" spans="1:28" x14ac:dyDescent="0.25">
      <c r="A21" s="15"/>
      <c r="B21" s="13"/>
      <c r="C21" s="13"/>
      <c r="D21" s="13"/>
      <c r="E21" s="13"/>
      <c r="F21" s="13"/>
      <c r="G21" s="13"/>
      <c r="H21" s="14"/>
      <c r="J21" s="13"/>
      <c r="K21" s="13"/>
      <c r="L21" s="13"/>
      <c r="M21" s="13"/>
      <c r="N21" s="13"/>
      <c r="O21" s="13"/>
      <c r="P21" s="13"/>
      <c r="Q21" s="14"/>
      <c r="Y21" s="23"/>
    </row>
    <row r="22" spans="1:28" x14ac:dyDescent="0.25">
      <c r="A22" s="15"/>
      <c r="B22" s="13"/>
      <c r="C22" s="13"/>
      <c r="D22" s="13"/>
      <c r="E22" s="13"/>
      <c r="F22" s="13"/>
      <c r="G22" s="13"/>
      <c r="H22" s="14"/>
      <c r="J22" s="13"/>
      <c r="K22" s="13"/>
      <c r="L22" s="13"/>
      <c r="M22" s="13"/>
      <c r="N22" s="13"/>
      <c r="O22" s="13"/>
      <c r="P22" s="13"/>
      <c r="Q22" s="14"/>
      <c r="Y22" s="23"/>
    </row>
    <row r="23" spans="1:28" x14ac:dyDescent="0.25">
      <c r="A23" s="15"/>
      <c r="B23" s="13"/>
      <c r="C23" s="13"/>
      <c r="D23" s="13"/>
      <c r="E23" s="13"/>
      <c r="F23" s="13"/>
      <c r="G23" s="13"/>
      <c r="H23" s="14"/>
      <c r="J23" s="13"/>
      <c r="K23" s="13"/>
      <c r="L23" s="13"/>
      <c r="M23" s="13"/>
      <c r="N23" s="13"/>
      <c r="O23" s="13"/>
      <c r="P23" s="13"/>
      <c r="Q23" s="14"/>
      <c r="Y23" s="23"/>
    </row>
    <row r="24" spans="1:28" x14ac:dyDescent="0.25">
      <c r="A24" s="15" t="s">
        <v>374</v>
      </c>
      <c r="B24" s="131">
        <f>SUM(0.182/0.394)</f>
        <v>0.46192893401015223</v>
      </c>
      <c r="C24" s="131">
        <f>SUM(0.225/0.315)</f>
        <v>0.7142857142857143</v>
      </c>
      <c r="D24" s="131">
        <f>SUM(0.175/0.214)</f>
        <v>0.81775700934579432</v>
      </c>
      <c r="E24" s="13"/>
      <c r="F24" s="13"/>
      <c r="G24" s="13"/>
      <c r="H24" s="14"/>
      <c r="J24" s="15"/>
    </row>
    <row r="25" spans="1:28" x14ac:dyDescent="0.25">
      <c r="E25" s="84" t="s">
        <v>375</v>
      </c>
      <c r="I25"/>
      <c r="K25" s="1"/>
      <c r="L25" s="1"/>
      <c r="M25" s="2"/>
      <c r="N25" s="2"/>
      <c r="O25" s="2"/>
      <c r="P25" s="1"/>
      <c r="Q25" s="1" t="s">
        <v>376</v>
      </c>
      <c r="R25" s="4" t="s">
        <v>377</v>
      </c>
      <c r="S25" s="1"/>
      <c r="T25" s="1"/>
      <c r="U25" s="1"/>
      <c r="V25" s="4"/>
      <c r="W25" s="4"/>
      <c r="X25" s="4"/>
      <c r="Y25" s="4"/>
      <c r="Z25" s="4"/>
      <c r="AA25" s="4"/>
      <c r="AB25" s="4"/>
    </row>
    <row r="26" spans="1:28" x14ac:dyDescent="0.25">
      <c r="E26" s="84" t="s">
        <v>378</v>
      </c>
      <c r="I26"/>
      <c r="K26" s="1"/>
      <c r="L26" s="1"/>
      <c r="M26" s="2"/>
      <c r="N26" s="2"/>
      <c r="O26" s="2"/>
      <c r="P26" s="1"/>
      <c r="Q26" s="1">
        <v>2</v>
      </c>
      <c r="R26" s="4">
        <f>((Q26+0.5)/5)^0.5</f>
        <v>0.70710678118654757</v>
      </c>
      <c r="S26" s="1"/>
      <c r="T26" s="1"/>
      <c r="U26" s="1"/>
      <c r="V26" s="4"/>
      <c r="W26" s="4"/>
      <c r="X26" s="4"/>
      <c r="Y26" s="4"/>
      <c r="Z26" s="4"/>
      <c r="AA26" s="4"/>
      <c r="AB26" s="4"/>
    </row>
    <row r="27" spans="1:28" x14ac:dyDescent="0.25">
      <c r="I27"/>
      <c r="K27" s="1"/>
      <c r="L27" s="1"/>
      <c r="M27" s="2"/>
      <c r="N27" s="2"/>
      <c r="O27" s="2"/>
      <c r="P27" s="1"/>
      <c r="Q27" s="1">
        <v>4</v>
      </c>
      <c r="R27" s="4">
        <f>((Q27+0.5)/5)^0.5</f>
        <v>0.94868329805051377</v>
      </c>
      <c r="S27" s="1"/>
      <c r="T27" s="1"/>
      <c r="U27" s="1"/>
      <c r="V27" s="4"/>
      <c r="W27" s="4"/>
      <c r="X27" s="4"/>
      <c r="Y27" s="4"/>
      <c r="Z27" s="4"/>
      <c r="AA27" s="4"/>
      <c r="AB27" s="4"/>
    </row>
    <row r="28" spans="1:28" x14ac:dyDescent="0.25">
      <c r="I28"/>
      <c r="K28" s="1"/>
      <c r="L28" s="1"/>
      <c r="M28" s="2"/>
      <c r="N28" s="2"/>
      <c r="O28" s="2"/>
      <c r="P28" s="1"/>
      <c r="Q28" s="1">
        <v>5</v>
      </c>
      <c r="R28" s="4">
        <f>((Q28)/5)^0.5</f>
        <v>1</v>
      </c>
      <c r="S28" s="1"/>
      <c r="T28" s="1"/>
      <c r="U28" s="1"/>
      <c r="V28" s="4"/>
      <c r="W28" s="4"/>
      <c r="X28" s="4"/>
      <c r="Y28" s="4"/>
      <c r="Z28" s="4"/>
      <c r="AA28" s="4"/>
      <c r="AB28" s="4"/>
    </row>
    <row r="29" spans="1:28" x14ac:dyDescent="0.25">
      <c r="A29" t="s">
        <v>379</v>
      </c>
      <c r="I29"/>
      <c r="K29" s="1"/>
      <c r="L29" s="1"/>
      <c r="M29" s="2"/>
      <c r="N29" s="2"/>
      <c r="O29" s="2"/>
      <c r="P29" s="1"/>
      <c r="Q29" s="1"/>
      <c r="R29" s="4"/>
      <c r="S29" s="1"/>
      <c r="T29" s="1"/>
      <c r="U29" s="1"/>
      <c r="V29" s="4"/>
      <c r="W29" s="4"/>
      <c r="X29" s="4"/>
      <c r="Y29" s="4"/>
      <c r="Z29" s="4"/>
      <c r="AA29" s="4"/>
      <c r="AB29" s="4"/>
    </row>
    <row r="30" spans="1:28" x14ac:dyDescent="0.25">
      <c r="I30"/>
      <c r="K30" s="1"/>
      <c r="L30" s="1"/>
      <c r="M30" s="2"/>
      <c r="N30" s="2"/>
      <c r="O30" s="2"/>
      <c r="P30" s="1"/>
      <c r="Q30" s="1"/>
      <c r="R30" s="4"/>
      <c r="S30" s="1"/>
      <c r="T30" s="1"/>
      <c r="U30" s="1"/>
      <c r="V30" s="4"/>
      <c r="W30" s="4"/>
      <c r="X30" s="4"/>
      <c r="Y30" s="4"/>
      <c r="Z30" s="4"/>
      <c r="AA30" s="4"/>
      <c r="AB30" s="4"/>
    </row>
    <row r="31" spans="1:28" ht="13" x14ac:dyDescent="0.25">
      <c r="A31" s="17" t="s">
        <v>61</v>
      </c>
      <c r="B31" s="17"/>
      <c r="C31" s="17"/>
      <c r="D31" s="17"/>
      <c r="E31" s="13"/>
      <c r="F31" s="13"/>
      <c r="G31" s="13"/>
      <c r="H31" s="14"/>
      <c r="J31" s="15"/>
    </row>
    <row r="32" spans="1:28" x14ac:dyDescent="0.25">
      <c r="A32" s="18" t="s">
        <v>363</v>
      </c>
      <c r="B32" s="13">
        <v>8</v>
      </c>
      <c r="C32" s="13">
        <v>8</v>
      </c>
      <c r="D32" s="13">
        <v>9</v>
      </c>
      <c r="E32" s="13">
        <v>8</v>
      </c>
      <c r="F32" s="13" t="s">
        <v>364</v>
      </c>
      <c r="G32" s="13">
        <v>2</v>
      </c>
      <c r="H32" s="14">
        <v>2</v>
      </c>
      <c r="I32" s="3">
        <f t="shared" ref="I32:I45" si="7">25/E32*G32/1.05</f>
        <v>5.9523809523809526</v>
      </c>
      <c r="J32" s="13" t="s">
        <v>365</v>
      </c>
      <c r="K32" s="13">
        <v>8</v>
      </c>
      <c r="L32" s="13">
        <v>4</v>
      </c>
      <c r="M32" s="13">
        <v>0</v>
      </c>
      <c r="N32" s="13">
        <v>5</v>
      </c>
      <c r="O32" s="13" t="s">
        <v>82</v>
      </c>
      <c r="P32" s="13">
        <v>7</v>
      </c>
      <c r="Q32" s="14">
        <v>2</v>
      </c>
      <c r="R32" s="1" t="s">
        <v>33</v>
      </c>
      <c r="S32" s="4">
        <f t="shared" ref="S32:S45" si="8">SUM(1/3*K32*(7-$N32+7-$P32)/6)</f>
        <v>0.88888888888888884</v>
      </c>
      <c r="T32" s="4">
        <f t="shared" ref="T32:T45" si="9">SUM(1/3*L32*(7-$N32+7-$P32)/6)</f>
        <v>0.44444444444444442</v>
      </c>
      <c r="U32" s="4">
        <f t="shared" ref="U32:U45" si="10">SUM(1/3*M32*(7-$N32+7-$P32)/6)</f>
        <v>0</v>
      </c>
      <c r="Y32" s="3">
        <f t="shared" ref="Y32:Y45" si="11">IF(R32="S", (S32+U32+T32+((I32-3)*((T32+S32)/2)))*((Q32+0.5)/5)^0.5, (U32+2*T32+((I32-3)*((T32+S32)/2)))*((Q32+0.5)/5)^0.5)</f>
        <v>2.334574769631776</v>
      </c>
      <c r="Z32" s="3">
        <f t="shared" ref="Z32:Z45" si="12">Y32/E32</f>
        <v>0.291821846203972</v>
      </c>
    </row>
    <row r="33" spans="1:26" x14ac:dyDescent="0.25">
      <c r="A33" s="15" t="s">
        <v>366</v>
      </c>
      <c r="B33" s="13">
        <v>7</v>
      </c>
      <c r="C33" s="13">
        <v>8</v>
      </c>
      <c r="D33" s="13">
        <v>9</v>
      </c>
      <c r="E33" s="13">
        <v>7</v>
      </c>
      <c r="F33" s="13" t="s">
        <v>364</v>
      </c>
      <c r="G33" s="13">
        <v>2</v>
      </c>
      <c r="H33" s="14">
        <v>5</v>
      </c>
      <c r="I33" s="3">
        <f t="shared" si="7"/>
        <v>6.8027210884353746</v>
      </c>
      <c r="J33" s="13" t="s">
        <v>365</v>
      </c>
      <c r="K33" s="13">
        <v>1</v>
      </c>
      <c r="L33" s="13">
        <v>1</v>
      </c>
      <c r="M33" s="13">
        <v>1</v>
      </c>
      <c r="N33" s="13">
        <v>4</v>
      </c>
      <c r="O33" s="13" t="s">
        <v>82</v>
      </c>
      <c r="P33" s="13">
        <v>5</v>
      </c>
      <c r="Q33" s="14">
        <v>5</v>
      </c>
      <c r="R33" s="1" t="s">
        <v>33</v>
      </c>
      <c r="S33" s="4">
        <f t="shared" si="8"/>
        <v>0.27777777777777773</v>
      </c>
      <c r="T33" s="4">
        <f t="shared" si="9"/>
        <v>0.27777777777777773</v>
      </c>
      <c r="U33" s="4">
        <f t="shared" si="10"/>
        <v>0.27777777777777773</v>
      </c>
      <c r="Y33" s="3">
        <f t="shared" si="11"/>
        <v>1.9818761303290846</v>
      </c>
      <c r="Z33" s="3">
        <f t="shared" si="12"/>
        <v>0.28312516147558353</v>
      </c>
    </row>
    <row r="34" spans="1:26" x14ac:dyDescent="0.25">
      <c r="A34" s="15" t="s">
        <v>367</v>
      </c>
      <c r="B34" s="13">
        <v>9</v>
      </c>
      <c r="C34" s="13">
        <v>11</v>
      </c>
      <c r="D34" s="13">
        <v>13</v>
      </c>
      <c r="E34" s="13">
        <v>11</v>
      </c>
      <c r="F34" s="13" t="s">
        <v>364</v>
      </c>
      <c r="G34" s="13">
        <v>2</v>
      </c>
      <c r="H34" s="14">
        <v>4</v>
      </c>
      <c r="I34" s="3">
        <f t="shared" si="7"/>
        <v>4.329004329004329</v>
      </c>
      <c r="J34" s="13" t="s">
        <v>365</v>
      </c>
      <c r="K34" s="13">
        <v>1</v>
      </c>
      <c r="L34" s="13">
        <v>3</v>
      </c>
      <c r="M34" s="13">
        <v>2</v>
      </c>
      <c r="N34" s="13">
        <v>2</v>
      </c>
      <c r="O34" s="13" t="s">
        <v>82</v>
      </c>
      <c r="P34" s="13">
        <v>6</v>
      </c>
      <c r="Q34" s="14">
        <v>4</v>
      </c>
      <c r="R34" s="1" t="s">
        <v>34</v>
      </c>
      <c r="S34" s="24">
        <f t="shared" si="8"/>
        <v>0.33333333333333331</v>
      </c>
      <c r="T34" s="24">
        <f t="shared" si="9"/>
        <v>1</v>
      </c>
      <c r="U34" s="24">
        <f t="shared" si="10"/>
        <v>0.66666666666666663</v>
      </c>
      <c r="Y34" s="3">
        <f t="shared" si="11"/>
        <v>3.3703582681101945</v>
      </c>
      <c r="Z34" s="3">
        <f t="shared" si="12"/>
        <v>0.30639620619183588</v>
      </c>
    </row>
    <row r="35" spans="1:26" x14ac:dyDescent="0.25">
      <c r="A35" s="18" t="s">
        <v>368</v>
      </c>
      <c r="B35" s="21">
        <v>9</v>
      </c>
      <c r="C35" s="21">
        <v>9</v>
      </c>
      <c r="D35" s="21">
        <v>10</v>
      </c>
      <c r="E35" s="21">
        <v>9</v>
      </c>
      <c r="F35" s="21" t="s">
        <v>364</v>
      </c>
      <c r="G35" s="21">
        <v>2</v>
      </c>
      <c r="H35" s="22">
        <v>2</v>
      </c>
      <c r="I35" s="23">
        <f t="shared" si="7"/>
        <v>5.2910052910052903</v>
      </c>
      <c r="J35" s="21" t="s">
        <v>365</v>
      </c>
      <c r="K35" s="21">
        <v>8</v>
      </c>
      <c r="L35" s="21">
        <v>6</v>
      </c>
      <c r="M35" s="21">
        <v>2</v>
      </c>
      <c r="N35" s="21">
        <v>5</v>
      </c>
      <c r="O35" s="21" t="s">
        <v>82</v>
      </c>
      <c r="P35" s="21">
        <v>7</v>
      </c>
      <c r="Q35" s="22">
        <v>2</v>
      </c>
      <c r="R35" s="86" t="s">
        <v>33</v>
      </c>
      <c r="S35" s="24">
        <f t="shared" si="8"/>
        <v>0.88888888888888884</v>
      </c>
      <c r="T35" s="24">
        <f t="shared" si="9"/>
        <v>0.66666666666666663</v>
      </c>
      <c r="U35" s="24">
        <f t="shared" si="10"/>
        <v>0.22222222222222221</v>
      </c>
      <c r="V35" s="26"/>
      <c r="W35" s="26"/>
      <c r="X35" s="26"/>
      <c r="Y35" s="3">
        <f t="shared" si="11"/>
        <v>2.5170673486681627</v>
      </c>
      <c r="Z35" s="23">
        <f t="shared" si="12"/>
        <v>0.27967414985201811</v>
      </c>
    </row>
    <row r="36" spans="1:26" x14ac:dyDescent="0.25">
      <c r="A36" s="39" t="s">
        <v>369</v>
      </c>
      <c r="B36" s="40">
        <v>7</v>
      </c>
      <c r="C36" s="40">
        <v>8</v>
      </c>
      <c r="D36" s="40">
        <v>10</v>
      </c>
      <c r="E36" s="40">
        <v>8</v>
      </c>
      <c r="F36" s="40" t="s">
        <v>364</v>
      </c>
      <c r="G36" s="40">
        <v>2</v>
      </c>
      <c r="H36" s="41">
        <v>4</v>
      </c>
      <c r="I36" s="42">
        <f t="shared" si="7"/>
        <v>5.9523809523809526</v>
      </c>
      <c r="J36" s="40" t="s">
        <v>365</v>
      </c>
      <c r="K36" s="40">
        <v>2</v>
      </c>
      <c r="L36" s="40">
        <v>2</v>
      </c>
      <c r="M36" s="40">
        <v>1</v>
      </c>
      <c r="N36" s="40">
        <v>4</v>
      </c>
      <c r="O36" s="40" t="s">
        <v>82</v>
      </c>
      <c r="P36" s="40">
        <v>6</v>
      </c>
      <c r="Q36" s="41">
        <v>4</v>
      </c>
      <c r="R36" s="51" t="s">
        <v>34</v>
      </c>
      <c r="S36" s="24">
        <f t="shared" si="8"/>
        <v>0.44444444444444442</v>
      </c>
      <c r="T36" s="24">
        <f t="shared" si="9"/>
        <v>0.44444444444444442</v>
      </c>
      <c r="U36" s="24">
        <f t="shared" si="10"/>
        <v>0.22222222222222221</v>
      </c>
      <c r="V36" s="46"/>
      <c r="W36" s="46"/>
      <c r="X36" s="46"/>
      <c r="Y36" s="3">
        <f t="shared" si="11"/>
        <v>2.2989256640589169</v>
      </c>
      <c r="Z36" s="42">
        <f t="shared" si="12"/>
        <v>0.28736570800736461</v>
      </c>
    </row>
    <row r="37" spans="1:26" x14ac:dyDescent="0.25">
      <c r="A37" s="15" t="s">
        <v>370</v>
      </c>
      <c r="B37" s="13">
        <v>9</v>
      </c>
      <c r="C37" s="13">
        <v>9</v>
      </c>
      <c r="D37" s="13">
        <v>10</v>
      </c>
      <c r="E37" s="13">
        <v>9</v>
      </c>
      <c r="F37" s="13" t="s">
        <v>364</v>
      </c>
      <c r="G37" s="13">
        <v>2</v>
      </c>
      <c r="H37" s="14">
        <v>2</v>
      </c>
      <c r="I37" s="3">
        <f t="shared" si="7"/>
        <v>5.2910052910052903</v>
      </c>
      <c r="J37" s="13" t="s">
        <v>365</v>
      </c>
      <c r="K37" s="13">
        <v>6</v>
      </c>
      <c r="L37" s="13">
        <v>8</v>
      </c>
      <c r="M37" s="13">
        <v>0</v>
      </c>
      <c r="N37" s="13">
        <v>5</v>
      </c>
      <c r="O37" s="13" t="s">
        <v>82</v>
      </c>
      <c r="P37" s="13">
        <v>7</v>
      </c>
      <c r="Q37" s="14">
        <v>2</v>
      </c>
      <c r="R37" s="1" t="s">
        <v>34</v>
      </c>
      <c r="S37" s="24">
        <f t="shared" si="8"/>
        <v>0.66666666666666663</v>
      </c>
      <c r="T37" s="24">
        <f t="shared" si="9"/>
        <v>0.88888888888888884</v>
      </c>
      <c r="U37" s="24">
        <f t="shared" si="10"/>
        <v>0</v>
      </c>
      <c r="Y37" s="3">
        <f t="shared" si="11"/>
        <v>2.5170673486681627</v>
      </c>
      <c r="Z37" s="3">
        <f t="shared" si="12"/>
        <v>0.27967414985201811</v>
      </c>
    </row>
    <row r="38" spans="1:26" x14ac:dyDescent="0.25">
      <c r="A38" s="15" t="s">
        <v>371</v>
      </c>
      <c r="B38" s="13">
        <v>7</v>
      </c>
      <c r="C38" s="13">
        <v>8</v>
      </c>
      <c r="D38" s="13">
        <v>9</v>
      </c>
      <c r="E38" s="13">
        <v>8</v>
      </c>
      <c r="F38" s="13" t="s">
        <v>364</v>
      </c>
      <c r="G38" s="13">
        <v>2</v>
      </c>
      <c r="H38" s="14">
        <v>4</v>
      </c>
      <c r="I38" s="3">
        <f t="shared" si="7"/>
        <v>5.9523809523809526</v>
      </c>
      <c r="J38" s="13" t="s">
        <v>365</v>
      </c>
      <c r="K38" s="13">
        <v>1</v>
      </c>
      <c r="L38" s="13">
        <v>1</v>
      </c>
      <c r="M38" s="13">
        <v>2</v>
      </c>
      <c r="N38" s="13">
        <v>2</v>
      </c>
      <c r="O38" s="13" t="s">
        <v>82</v>
      </c>
      <c r="P38" s="13">
        <v>6</v>
      </c>
      <c r="Q38" s="14">
        <v>4</v>
      </c>
      <c r="R38" s="1" t="s">
        <v>35</v>
      </c>
      <c r="S38" s="4">
        <f t="shared" si="8"/>
        <v>0.33333333333333331</v>
      </c>
      <c r="T38" s="4">
        <f t="shared" si="9"/>
        <v>0.33333333333333331</v>
      </c>
      <c r="U38" s="4">
        <f t="shared" si="10"/>
        <v>0.66666666666666663</v>
      </c>
      <c r="Y38" s="3">
        <f t="shared" si="11"/>
        <v>2.1985358970694442</v>
      </c>
      <c r="Z38" s="3">
        <f t="shared" si="12"/>
        <v>0.27481698713368052</v>
      </c>
    </row>
    <row r="39" spans="1:26" x14ac:dyDescent="0.25">
      <c r="A39" s="15" t="s">
        <v>504</v>
      </c>
      <c r="B39" s="13">
        <v>8</v>
      </c>
      <c r="C39" s="13">
        <v>8</v>
      </c>
      <c r="D39" s="13">
        <v>10</v>
      </c>
      <c r="E39" s="13">
        <v>8</v>
      </c>
      <c r="F39" s="13" t="s">
        <v>364</v>
      </c>
      <c r="G39" s="13">
        <v>2</v>
      </c>
      <c r="H39" s="14">
        <v>3</v>
      </c>
      <c r="I39" s="3">
        <f t="shared" si="7"/>
        <v>5.9523809523809526</v>
      </c>
      <c r="J39" s="13" t="s">
        <v>365</v>
      </c>
      <c r="K39" s="13">
        <v>5</v>
      </c>
      <c r="L39" s="13">
        <v>5</v>
      </c>
      <c r="M39" s="13">
        <v>2</v>
      </c>
      <c r="N39" s="13">
        <v>5</v>
      </c>
      <c r="O39" s="13" t="s">
        <v>82</v>
      </c>
      <c r="P39" s="13">
        <v>7</v>
      </c>
      <c r="Q39" s="14">
        <v>3</v>
      </c>
      <c r="R39" s="1" t="s">
        <v>33</v>
      </c>
      <c r="S39" s="4">
        <f t="shared" ref="S39:U43" si="13">SUM(1/3*K39*(7-$N39+7-$P39)/6)</f>
        <v>0.55555555555555547</v>
      </c>
      <c r="T39" s="4">
        <f t="shared" si="13"/>
        <v>0.55555555555555547</v>
      </c>
      <c r="U39" s="4">
        <f t="shared" si="13"/>
        <v>0.22222222222222221</v>
      </c>
      <c r="Y39" s="3">
        <f t="shared" si="11"/>
        <v>2.4878462164664041</v>
      </c>
      <c r="Z39" s="3">
        <f>Y39/E39</f>
        <v>0.31098077705830052</v>
      </c>
    </row>
    <row r="40" spans="1:26" x14ac:dyDescent="0.25">
      <c r="A40" s="15" t="s">
        <v>503</v>
      </c>
      <c r="B40" s="13">
        <v>10</v>
      </c>
      <c r="C40" s="13">
        <v>9</v>
      </c>
      <c r="D40" s="13">
        <v>11</v>
      </c>
      <c r="E40" s="13">
        <v>10</v>
      </c>
      <c r="F40" s="13" t="s">
        <v>364</v>
      </c>
      <c r="G40" s="13">
        <v>2</v>
      </c>
      <c r="H40" s="14">
        <v>3</v>
      </c>
      <c r="I40" s="3">
        <f t="shared" si="7"/>
        <v>4.7619047619047619</v>
      </c>
      <c r="J40" s="13" t="s">
        <v>365</v>
      </c>
      <c r="K40" s="13">
        <v>2</v>
      </c>
      <c r="L40" s="13">
        <v>2</v>
      </c>
      <c r="M40" s="13">
        <v>2</v>
      </c>
      <c r="N40" s="13">
        <v>2</v>
      </c>
      <c r="O40" s="13" t="s">
        <v>82</v>
      </c>
      <c r="P40" s="13">
        <v>5</v>
      </c>
      <c r="Q40" s="14">
        <v>3</v>
      </c>
      <c r="R40" s="1" t="s">
        <v>35</v>
      </c>
      <c r="S40" s="4">
        <f t="shared" si="13"/>
        <v>0.77777777777777768</v>
      </c>
      <c r="T40" s="4">
        <f t="shared" si="13"/>
        <v>0.77777777777777768</v>
      </c>
      <c r="U40" s="4">
        <f t="shared" si="13"/>
        <v>0.77777777777777768</v>
      </c>
      <c r="Y40" s="3">
        <f t="shared" si="11"/>
        <v>3.0987408390150941</v>
      </c>
      <c r="Z40" s="3">
        <f>Y40/E40</f>
        <v>0.30987408390150939</v>
      </c>
    </row>
    <row r="41" spans="1:26" x14ac:dyDescent="0.25">
      <c r="A41" s="15" t="s">
        <v>668</v>
      </c>
      <c r="B41" s="13">
        <v>9</v>
      </c>
      <c r="C41" s="13">
        <v>8</v>
      </c>
      <c r="D41" s="13">
        <v>10</v>
      </c>
      <c r="E41" s="13">
        <v>9</v>
      </c>
      <c r="F41" s="13" t="s">
        <v>364</v>
      </c>
      <c r="G41" s="13">
        <v>2</v>
      </c>
      <c r="H41" s="14">
        <v>3</v>
      </c>
      <c r="I41" s="3">
        <f t="shared" si="7"/>
        <v>5.2910052910052903</v>
      </c>
      <c r="J41" s="13" t="s">
        <v>365</v>
      </c>
      <c r="K41" s="13">
        <v>6</v>
      </c>
      <c r="L41" s="13">
        <v>6</v>
      </c>
      <c r="M41" s="13">
        <v>2</v>
      </c>
      <c r="N41" s="13">
        <v>5</v>
      </c>
      <c r="O41" s="13" t="s">
        <v>82</v>
      </c>
      <c r="P41" s="13">
        <v>7</v>
      </c>
      <c r="Q41" s="14">
        <v>3</v>
      </c>
      <c r="R41" s="1" t="s">
        <v>34</v>
      </c>
      <c r="S41" s="4">
        <f t="shared" si="13"/>
        <v>0.66666666666666663</v>
      </c>
      <c r="T41" s="4">
        <f t="shared" si="13"/>
        <v>0.66666666666666663</v>
      </c>
      <c r="U41" s="4">
        <f t="shared" si="13"/>
        <v>0.22222222222222221</v>
      </c>
      <c r="Y41" s="3">
        <f t="shared" si="11"/>
        <v>2.5793328507611353</v>
      </c>
      <c r="Z41" s="3">
        <f>Y41/E41</f>
        <v>0.28659253897345949</v>
      </c>
    </row>
    <row r="42" spans="1:26" x14ac:dyDescent="0.25">
      <c r="A42" s="15" t="s">
        <v>507</v>
      </c>
      <c r="B42" s="13">
        <v>7</v>
      </c>
      <c r="C42" s="13">
        <v>8</v>
      </c>
      <c r="D42" s="13">
        <v>9</v>
      </c>
      <c r="E42" s="13">
        <v>7</v>
      </c>
      <c r="F42" s="13" t="s">
        <v>364</v>
      </c>
      <c r="G42" s="13">
        <v>2</v>
      </c>
      <c r="H42" s="14">
        <v>4</v>
      </c>
      <c r="I42" s="3">
        <f t="shared" si="7"/>
        <v>6.8027210884353746</v>
      </c>
      <c r="J42" s="13" t="s">
        <v>365</v>
      </c>
      <c r="K42" s="13">
        <v>1</v>
      </c>
      <c r="L42" s="13">
        <v>2</v>
      </c>
      <c r="M42" s="13">
        <v>1</v>
      </c>
      <c r="N42" s="13">
        <v>4</v>
      </c>
      <c r="O42" s="13" t="s">
        <v>82</v>
      </c>
      <c r="P42" s="13">
        <v>6</v>
      </c>
      <c r="Q42" s="14">
        <v>4</v>
      </c>
      <c r="R42" s="1" t="s">
        <v>34</v>
      </c>
      <c r="S42" s="4">
        <f t="shared" si="13"/>
        <v>0.22222222222222221</v>
      </c>
      <c r="T42" s="4">
        <f t="shared" si="13"/>
        <v>0.44444444444444442</v>
      </c>
      <c r="U42" s="4">
        <f t="shared" si="13"/>
        <v>0.22222222222222221</v>
      </c>
      <c r="Y42" s="3">
        <f t="shared" si="11"/>
        <v>2.2566185479704965</v>
      </c>
      <c r="Z42" s="3">
        <f>Y42/E42</f>
        <v>0.3223740782814995</v>
      </c>
    </row>
    <row r="43" spans="1:26" x14ac:dyDescent="0.25">
      <c r="A43" s="15" t="s">
        <v>670</v>
      </c>
      <c r="B43" s="13">
        <v>8</v>
      </c>
      <c r="C43" s="13">
        <v>9</v>
      </c>
      <c r="D43" s="13">
        <v>10</v>
      </c>
      <c r="E43" s="13">
        <v>8</v>
      </c>
      <c r="F43" s="13" t="s">
        <v>364</v>
      </c>
      <c r="G43" s="13">
        <v>2</v>
      </c>
      <c r="H43" s="14">
        <v>3</v>
      </c>
      <c r="I43" s="3">
        <f t="shared" si="7"/>
        <v>5.9523809523809526</v>
      </c>
      <c r="J43" s="13" t="s">
        <v>365</v>
      </c>
      <c r="K43" s="13">
        <v>3</v>
      </c>
      <c r="L43" s="13">
        <v>2</v>
      </c>
      <c r="M43" s="13"/>
      <c r="N43" s="13">
        <v>4</v>
      </c>
      <c r="O43" s="13" t="s">
        <v>82</v>
      </c>
      <c r="P43" s="13">
        <v>6</v>
      </c>
      <c r="Q43" s="14">
        <v>3</v>
      </c>
      <c r="R43" s="1" t="s">
        <v>33</v>
      </c>
      <c r="S43" s="4">
        <f t="shared" si="13"/>
        <v>0.66666666666666663</v>
      </c>
      <c r="T43" s="4">
        <f t="shared" si="13"/>
        <v>0.44444444444444442</v>
      </c>
      <c r="U43" s="4">
        <f t="shared" si="13"/>
        <v>0</v>
      </c>
      <c r="Y43" s="3">
        <f t="shared" si="11"/>
        <v>2.3019217661254991</v>
      </c>
      <c r="Z43" s="3">
        <f>Y43/E43</f>
        <v>0.28774022076568739</v>
      </c>
    </row>
    <row r="44" spans="1:26" x14ac:dyDescent="0.25">
      <c r="A44" s="20" t="s">
        <v>372</v>
      </c>
      <c r="B44" s="126">
        <v>9</v>
      </c>
      <c r="C44" s="126">
        <v>10</v>
      </c>
      <c r="D44" s="126">
        <v>12</v>
      </c>
      <c r="E44" s="126">
        <v>10</v>
      </c>
      <c r="F44" s="126" t="s">
        <v>364</v>
      </c>
      <c r="G44" s="126">
        <v>2</v>
      </c>
      <c r="H44" s="128">
        <v>3</v>
      </c>
      <c r="I44" s="127">
        <f t="shared" si="7"/>
        <v>4.7619047619047619</v>
      </c>
      <c r="J44" s="126" t="s">
        <v>365</v>
      </c>
      <c r="K44" s="126">
        <v>9</v>
      </c>
      <c r="L44" s="126">
        <v>6</v>
      </c>
      <c r="M44" s="126">
        <v>3</v>
      </c>
      <c r="N44" s="126">
        <v>5</v>
      </c>
      <c r="O44" s="126" t="s">
        <v>82</v>
      </c>
      <c r="P44" s="126">
        <v>7</v>
      </c>
      <c r="Q44" s="128">
        <v>3</v>
      </c>
      <c r="R44" s="129" t="s">
        <v>33</v>
      </c>
      <c r="S44" s="130">
        <f t="shared" si="8"/>
        <v>1</v>
      </c>
      <c r="T44" s="130">
        <f t="shared" si="9"/>
        <v>0.66666666666666663</v>
      </c>
      <c r="U44" s="130">
        <f t="shared" si="10"/>
        <v>0.33333333333333331</v>
      </c>
      <c r="V44" s="132"/>
      <c r="W44" s="132"/>
      <c r="X44" s="132"/>
      <c r="Y44" s="3">
        <f t="shared" si="11"/>
        <v>2.9017494571062779</v>
      </c>
      <c r="Z44" s="127">
        <f t="shared" si="12"/>
        <v>0.2901749457106278</v>
      </c>
    </row>
    <row r="45" spans="1:26" x14ac:dyDescent="0.25">
      <c r="A45" s="15" t="s">
        <v>373</v>
      </c>
      <c r="B45" s="13">
        <v>10</v>
      </c>
      <c r="C45" s="13">
        <v>10</v>
      </c>
      <c r="D45" s="13">
        <v>11</v>
      </c>
      <c r="E45" s="13">
        <v>10</v>
      </c>
      <c r="F45" s="126" t="s">
        <v>364</v>
      </c>
      <c r="G45" s="13">
        <v>2</v>
      </c>
      <c r="H45" s="14">
        <v>4</v>
      </c>
      <c r="I45" s="127">
        <f t="shared" si="7"/>
        <v>4.7619047619047619</v>
      </c>
      <c r="J45" s="126" t="s">
        <v>365</v>
      </c>
      <c r="K45" s="126">
        <v>2</v>
      </c>
      <c r="L45" s="126">
        <v>3</v>
      </c>
      <c r="M45" s="126">
        <v>1</v>
      </c>
      <c r="N45" s="126">
        <v>3</v>
      </c>
      <c r="O45" s="126" t="s">
        <v>82</v>
      </c>
      <c r="P45" s="126">
        <v>6</v>
      </c>
      <c r="Q45" s="128">
        <v>4</v>
      </c>
      <c r="R45" s="129" t="s">
        <v>34</v>
      </c>
      <c r="S45" s="130">
        <f t="shared" si="8"/>
        <v>0.55555555555555547</v>
      </c>
      <c r="T45" s="130">
        <f t="shared" si="9"/>
        <v>0.83333333333333337</v>
      </c>
      <c r="U45" s="130">
        <f t="shared" si="10"/>
        <v>0.27777777777777773</v>
      </c>
      <c r="Y45" s="3">
        <f t="shared" si="11"/>
        <v>3.0054186492473285</v>
      </c>
      <c r="Z45" s="127">
        <f t="shared" si="12"/>
        <v>0.30054186492473284</v>
      </c>
    </row>
    <row r="46" spans="1:26" x14ac:dyDescent="0.25">
      <c r="A46" s="15"/>
      <c r="B46" s="13"/>
      <c r="C46" s="13"/>
      <c r="D46" s="13"/>
      <c r="E46" s="13"/>
      <c r="F46" s="13"/>
      <c r="G46" s="13"/>
      <c r="H46" s="14"/>
      <c r="J46" s="13"/>
      <c r="K46" s="13"/>
      <c r="L46" s="13"/>
      <c r="M46" s="13"/>
      <c r="N46" s="13"/>
      <c r="O46" s="13"/>
      <c r="P46" s="13"/>
      <c r="Q46" s="14"/>
      <c r="S46" s="24"/>
      <c r="Y46" s="23"/>
    </row>
    <row r="47" spans="1:26" x14ac:dyDescent="0.25">
      <c r="A47" s="15"/>
      <c r="B47" s="13"/>
      <c r="C47" s="13"/>
      <c r="D47" s="13"/>
      <c r="E47" s="13"/>
      <c r="F47" s="13"/>
      <c r="G47" s="13"/>
      <c r="H47" s="14"/>
      <c r="J47" s="13"/>
      <c r="K47" s="13"/>
      <c r="L47" s="13"/>
      <c r="M47" s="13"/>
      <c r="N47" s="13"/>
      <c r="O47" s="13"/>
      <c r="P47" s="13"/>
      <c r="Q47" s="14"/>
      <c r="S47" s="24"/>
      <c r="Y47" s="23"/>
    </row>
    <row r="48" spans="1:26" x14ac:dyDescent="0.25">
      <c r="A48" s="15" t="s">
        <v>374</v>
      </c>
      <c r="B48" s="131">
        <f>SUM(0.182/0.394)</f>
        <v>0.46192893401015223</v>
      </c>
      <c r="C48" s="131">
        <f>SUM(0.225/0.315)</f>
        <v>0.7142857142857143</v>
      </c>
      <c r="D48" s="131">
        <f>SUM(0.175/0.214)</f>
        <v>0.81775700934579432</v>
      </c>
      <c r="E48" s="13"/>
      <c r="F48" s="13"/>
      <c r="G48" s="13"/>
      <c r="H48" s="14"/>
      <c r="J48" s="15"/>
    </row>
    <row r="49" spans="1:26" x14ac:dyDescent="0.25">
      <c r="E49" s="84" t="s">
        <v>375</v>
      </c>
      <c r="I49"/>
      <c r="K49" s="1"/>
      <c r="L49" s="1"/>
      <c r="M49" s="2"/>
      <c r="N49" s="2"/>
      <c r="O49" s="2"/>
      <c r="P49" s="1"/>
      <c r="Q49" s="1" t="s">
        <v>376</v>
      </c>
      <c r="R49" s="4" t="s">
        <v>377</v>
      </c>
      <c r="S49" s="1"/>
      <c r="T49" s="1"/>
      <c r="U49" s="1"/>
      <c r="V49" s="4"/>
      <c r="W49" s="4"/>
      <c r="X49" s="4"/>
      <c r="Y49" s="4"/>
      <c r="Z49" s="4"/>
    </row>
    <row r="50" spans="1:26" x14ac:dyDescent="0.25">
      <c r="E50" s="84" t="s">
        <v>378</v>
      </c>
      <c r="I50"/>
      <c r="K50" s="1"/>
      <c r="L50" s="1"/>
      <c r="M50" s="2"/>
      <c r="N50" s="2"/>
      <c r="O50" s="2"/>
      <c r="P50" s="1"/>
      <c r="Q50" s="1">
        <v>2</v>
      </c>
      <c r="R50" s="4">
        <f>((Q50+0.5)/5)^0.5</f>
        <v>0.70710678118654757</v>
      </c>
      <c r="S50" s="1"/>
      <c r="T50" s="1"/>
      <c r="U50" s="1"/>
      <c r="V50" s="4"/>
      <c r="W50" s="4"/>
      <c r="X50" s="4"/>
      <c r="Y50" s="4"/>
      <c r="Z50" s="4"/>
    </row>
    <row r="51" spans="1:26" x14ac:dyDescent="0.25">
      <c r="I51"/>
      <c r="K51" s="1"/>
      <c r="L51" s="1"/>
      <c r="M51" s="2"/>
      <c r="N51" s="2"/>
      <c r="O51" s="2"/>
      <c r="P51" s="1"/>
      <c r="Q51" s="1">
        <v>4</v>
      </c>
      <c r="R51" s="4">
        <f>((Q51+0.5)/5)^0.5</f>
        <v>0.94868329805051377</v>
      </c>
      <c r="S51" s="1"/>
      <c r="T51" s="1"/>
      <c r="U51" s="1"/>
      <c r="V51" s="4"/>
      <c r="W51" s="4"/>
      <c r="X51" s="4"/>
      <c r="Y51" s="4"/>
      <c r="Z51" s="4"/>
    </row>
    <row r="52" spans="1:26" x14ac:dyDescent="0.25">
      <c r="I52"/>
      <c r="K52" s="1"/>
      <c r="L52" s="1"/>
      <c r="M52" s="2"/>
      <c r="N52" s="2"/>
      <c r="O52" s="2"/>
      <c r="P52" s="1"/>
      <c r="Q52" s="1">
        <v>5</v>
      </c>
      <c r="R52" s="4">
        <f>((Q52)/5)^0.5</f>
        <v>1</v>
      </c>
      <c r="S52" s="1"/>
      <c r="T52" s="1"/>
      <c r="U52" s="1"/>
      <c r="V52" s="4"/>
      <c r="W52" s="4"/>
      <c r="X52" s="4"/>
      <c r="Y52" s="4"/>
      <c r="Z52" s="4"/>
    </row>
    <row r="56" spans="1:26" x14ac:dyDescent="0.25">
      <c r="A56" t="s">
        <v>423</v>
      </c>
      <c r="B56">
        <v>40</v>
      </c>
      <c r="E56" s="1">
        <v>40</v>
      </c>
      <c r="F56" s="126" t="s">
        <v>364</v>
      </c>
      <c r="G56" s="1">
        <v>4</v>
      </c>
      <c r="H56" s="1">
        <v>4</v>
      </c>
      <c r="I56" s="127">
        <f>25/E56*G56/1.05</f>
        <v>2.3809523809523809</v>
      </c>
      <c r="J56" s="126" t="s">
        <v>365</v>
      </c>
      <c r="K56" s="4">
        <v>10</v>
      </c>
      <c r="L56" s="4">
        <v>8</v>
      </c>
      <c r="M56" s="4">
        <v>6</v>
      </c>
      <c r="N56" s="4">
        <v>4</v>
      </c>
      <c r="O56" s="4" t="s">
        <v>82</v>
      </c>
      <c r="P56" s="4">
        <v>6</v>
      </c>
      <c r="Q56" s="4">
        <v>4</v>
      </c>
      <c r="R56" s="1" t="s">
        <v>33</v>
      </c>
      <c r="S56" s="130">
        <f>SUM(1/3*K56*(7-$N56+7-$P56)/6)</f>
        <v>2.2222222222222219</v>
      </c>
      <c r="T56" s="130">
        <f>SUM(1/3*L56*(7-$N56+7-$P56)/6)</f>
        <v>1.7777777777777777</v>
      </c>
      <c r="U56" s="130">
        <f>SUM(1/3*M56*(7-$N56+7-$P56)/6)</f>
        <v>1.3333333333333333</v>
      </c>
      <c r="V56" s="132"/>
      <c r="W56" s="132"/>
      <c r="X56" s="132"/>
      <c r="Y56" s="127">
        <f>(U56+T56+((I56-2)*((T56+S56)/2)))*((Q56+0.5)/5)^0.5</f>
        <v>3.6742654718146879</v>
      </c>
      <c r="Z56" s="127">
        <f>Y56/E56</f>
        <v>9.1856636795367194E-2</v>
      </c>
    </row>
    <row r="59" spans="1:26" x14ac:dyDescent="0.25">
      <c r="A59" t="s">
        <v>503</v>
      </c>
    </row>
    <row r="60" spans="1:26" x14ac:dyDescent="0.25">
      <c r="A60" t="s">
        <v>504</v>
      </c>
    </row>
    <row r="63" spans="1:26" x14ac:dyDescent="0.25">
      <c r="A63" t="s">
        <v>506</v>
      </c>
    </row>
    <row r="64" spans="1:26" x14ac:dyDescent="0.25">
      <c r="A64" t="s">
        <v>507</v>
      </c>
    </row>
  </sheetData>
  <mergeCells count="10">
    <mergeCell ref="J1:J2"/>
    <mergeCell ref="K1:M1"/>
    <mergeCell ref="N1:N2"/>
    <mergeCell ref="O1:O2"/>
    <mergeCell ref="S1:U1"/>
    <mergeCell ref="A1:A2"/>
    <mergeCell ref="E1:E2"/>
    <mergeCell ref="F1:F2"/>
    <mergeCell ref="G1:G2"/>
    <mergeCell ref="H1:H2"/>
  </mergeCells>
  <conditionalFormatting sqref="Z32:Z45">
    <cfRule type="colorScale" priority="6">
      <colorScale>
        <cfvo type="num" val="0.24099999999999999"/>
        <cfvo type="percentile" val="50"/>
        <cfvo type="num" val="0.41199999999999998"/>
        <color rgb="FFFF0000"/>
        <color rgb="FFFFFF00"/>
        <color rgb="FF00A933"/>
      </colorScale>
    </cfRule>
  </conditionalFormatting>
  <conditionalFormatting sqref="Z6:Z20">
    <cfRule type="colorScale" priority="390">
      <colorScale>
        <cfvo type="min"/>
        <cfvo type="percentile" val="50"/>
        <cfvo type="max"/>
        <color rgb="FFFF0000"/>
        <color rgb="FFFFFF00"/>
        <color rgb="FF00A933"/>
      </colorScale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/>
  <headerFooter>
    <oddHeader>&amp;C&amp;A</oddHeader>
    <oddFooter>&amp;CPage &amp;P</oddFooter>
  </headerFooter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53784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AI'19 Stats</vt:lpstr>
      <vt:lpstr>AI'19 Summary</vt:lpstr>
      <vt:lpstr>AI'19 Stats Mod2</vt:lpstr>
      <vt:lpstr>AI'19 Summary Mod2</vt:lpstr>
      <vt:lpstr>Ground Defences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Richard Acock</dc:creator>
  <dc:description/>
  <cp:lastModifiedBy>The Fancy Man</cp:lastModifiedBy>
  <cp:revision>255</cp:revision>
  <cp:lastPrinted>2010-04-04T03:33:22Z</cp:lastPrinted>
  <dcterms:created xsi:type="dcterms:W3CDTF">2007-06-09T08:58:26Z</dcterms:created>
  <dcterms:modified xsi:type="dcterms:W3CDTF">2022-12-15T14:53:29Z</dcterms:modified>
  <dc:language>en-GB</dc:language>
</cp:coreProperties>
</file>